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showInkAnnotation="0" codeName="ThisWorkbook"/>
  <bookViews>
    <workbookView xWindow="0" yWindow="0" windowWidth="24240" windowHeight="13020" tabRatio="577" firstSheet="2" activeTab="2"/>
  </bookViews>
  <sheets>
    <sheet name="Offertes" sheetId="1" r:id="rId1"/>
    <sheet name="Projecten" sheetId="2" r:id="rId2"/>
    <sheet name="In Productie" sheetId="3" r:id="rId3"/>
    <sheet name="Reeds geproduceerd" sheetId="4" r:id="rId4"/>
    <sheet name="Bokken" sheetId="5" r:id="rId5"/>
    <sheet name="Bosman transport" sheetId="6" r:id="rId6"/>
    <sheet name="Prognose" sheetId="7" r:id="rId7"/>
    <sheet name="Grafiek" sheetId="8" r:id="rId8"/>
    <sheet name="Productiemedewerkers" sheetId="9" r:id="rId9"/>
    <sheet name="Materialen service nb" sheetId="10" r:id="rId10"/>
  </sheets>
  <definedNames>
    <definedName name="_xlnm._FilterDatabase" localSheetId="4" hidden="1">Bokken!$A$4:$J$129</definedName>
    <definedName name="Z_04B2E4F0_2263_4BBA_A576_137023E3E4FA_.wvu.FilterData" localSheetId="4" hidden="1">Bokken!$C$1:$C$173</definedName>
    <definedName name="Z_0633AF61_C768_444B_93AC_7BFFDA250B45_.wvu.FilterData" localSheetId="4" hidden="1">Bokken!$C$1:$C$151</definedName>
    <definedName name="Z_06B05CC2_3026_451D_B305_199A86D50EDF_.wvu.FilterData" localSheetId="4" hidden="1">Bokken!$A$4:$J$129</definedName>
    <definedName name="Z_0F7FDBD3_F322_4A37_A6FE_B527933DCCE6__wvu_PrintArea" localSheetId="2">'In Productie'!$B$1:$X$2</definedName>
    <definedName name="Z_0F7FDBD3_F322_4A37_A6FE_B527933DCCE6__wvu_PrintArea" localSheetId="3">'Reeds geproduceerd'!$A$1:$W$2</definedName>
    <definedName name="Z_1029B98B_7782_4961_A960_A513EFAD55BE_.wvu.FilterData" localSheetId="4" hidden="1">Bokken!$A$3:$H$54</definedName>
    <definedName name="Z_129AE10B_18BA_4239_BAE1_B85B3EDB5AA9_.wvu.FilterData" localSheetId="4" hidden="1">Bokken!$A$1:$I$104</definedName>
    <definedName name="Z_1857644B_54D7_4714_B905_FC81EE1A733D_.wvu.FilterData" localSheetId="4" hidden="1">Bokken!$A$3:$H$54</definedName>
    <definedName name="Z_19685AF7_8B95_466A_8ADD_A25679E84D2D_.wvu.FilterData" localSheetId="4" hidden="1">Bokken!$A$3:$H$54</definedName>
    <definedName name="Z_199C2A42_8513_49AF_A03A_59B4CD473B09_.wvu.FilterData" localSheetId="4" hidden="1">Bokken!$A$3:$H$54</definedName>
    <definedName name="Z_1EBB0BC6_823C_4968_86BF_4B13ADF9543B_.wvu.FilterData" localSheetId="4" hidden="1">Bokken!$A$3:$H$54</definedName>
    <definedName name="Z_1EC1C2B2_F20A_4A65_82A4_C82E5E2A5FD4_.wvu.FilterData" localSheetId="4" hidden="1">Bokken!$C$1:$C$173</definedName>
    <definedName name="Z_22CDCF1B_A998_4C66_A90E_5BC54F71D148_.wvu.Cols" localSheetId="2" hidden="1">'In Productie'!$AE:$AK</definedName>
    <definedName name="Z_22CDCF1B_A998_4C66_A90E_5BC54F71D148_.wvu.FilterData" localSheetId="4" hidden="1">Bokken!$A$4:$J$129</definedName>
    <definedName name="Z_26788E37_2B2A_46D2_8CB5_E025C6E38189_.wvu.FilterData" localSheetId="4" hidden="1">Bokken!$C$1:$C$173</definedName>
    <definedName name="Z_27FF8676_2A6F_4604_BC00_4C0ED49A3163_.wvu.FilterData" localSheetId="4" hidden="1">Bokken!$A$3:$H$54</definedName>
    <definedName name="Z_2AA3D0D5_6B80_48E5_AF2A_4A0D3E112E86_.wvu.FilterData" localSheetId="4" hidden="1">Bokken!$A$3:$H$54</definedName>
    <definedName name="Z_2D92194C_624A_4308_A587_29AE7A0D4EC7_.wvu.FilterData" localSheetId="4" hidden="1">Bokken!$C$1:$C$173</definedName>
    <definedName name="Z_2F74A502_7472_4EB1_AF3F_7FF6720CCED1__wvu_PrintArea" localSheetId="2">'In Productie'!$B$1:$X$2</definedName>
    <definedName name="Z_2F74A502_7472_4EB1_AF3F_7FF6720CCED1__wvu_PrintArea" localSheetId="3">'Reeds geproduceerd'!$A$1:$W$2</definedName>
    <definedName name="Z_328FE2E8_4C60_42D8_A71B_D7C130B6D066_.wvu.FilterData" localSheetId="4" hidden="1">Bokken!$A$3:$H$54</definedName>
    <definedName name="Z_3383127E_B50A_4BA5_B4ED_82DD1C37FEDE_.wvu.FilterData" localSheetId="4" hidden="1">Bokken!$A$3:$H$54</definedName>
    <definedName name="Z_34C2ECCC_B582_4051_BE76_832FFBF7994C_.wvu.FilterData" localSheetId="4" hidden="1">Bokken!$C$1:$C$173</definedName>
    <definedName name="Z_35465292_B544_4C3F_B9CC_DCEBD9FE2325_.wvu.FilterData" localSheetId="4" hidden="1">Bokken!$A$1:$I$104</definedName>
    <definedName name="Z_3C5FD95D_BDAD_4980_8FAF_EABA97D2C5BD_.wvu.FilterData" localSheetId="4" hidden="1">Bokken!$A$3:$H$54</definedName>
    <definedName name="Z_43F5AAA3_B556_45FF_A35B_9AF3E75AD368_.wvu.FilterData" localSheetId="4" hidden="1">Bokken!$A$4:$J$129</definedName>
    <definedName name="Z_44A32263_99D3_4627_8E19_5E90B1BA6A9B_.wvu.FilterData" localSheetId="4" hidden="1">Bokken!$C$1:$C$173</definedName>
    <definedName name="Z_45939F5D_765F_4C00_91CB_D055D32557B2_.wvu.FilterData" localSheetId="4" hidden="1">Bokken!$C$1:$C$173</definedName>
    <definedName name="Z_49AF1B95_068F_4B44_A186_AFB1EA396ABC_.wvu.FilterData" localSheetId="4" hidden="1">Bokken!$A$3:$H$54</definedName>
    <definedName name="Z_4A1B3F78_8D99_4C60_992F_EAF90AECDBFE_.wvu.FilterData" localSheetId="4" hidden="1">Bokken!$C$1:$C$173</definedName>
    <definedName name="Z_4E9D1C23_4354_4A62_86F3_5131D28DB893_.wvu.FilterData" localSheetId="4" hidden="1">Bokken!$A$4:$J$129</definedName>
    <definedName name="Z_51F598A7_7DF0_4B7C_8556_628B2B9C44A2_.wvu.FilterData" localSheetId="4" hidden="1">Bokken!$C$1:$C$151</definedName>
    <definedName name="Z_52151A09_F4D4_4704_9138_C9190318DAA0__wvu_PrintArea" localSheetId="2">'In Productie'!$B$1:$X$2</definedName>
    <definedName name="Z_52151A09_F4D4_4704_9138_C9190318DAA0__wvu_PrintArea" localSheetId="3">'Reeds geproduceerd'!$A$1:$W$2</definedName>
    <definedName name="Z_5318FB8F_D1A9_4668_BD6C_B7D1DE58AAF3_.wvu.FilterData" localSheetId="4" hidden="1">Bokken!$A$4:$J$129</definedName>
    <definedName name="Z_533EAC57_294B_4342_82FB_AFE75B0A6631_.wvu.FilterData" localSheetId="4" hidden="1">Bokken!$A$3:$H$54</definedName>
    <definedName name="Z_53E5E64B_0A00_4072_8EF4_454BA087F181_.wvu.FilterData" localSheetId="4" hidden="1">Bokken!$A$4:$J$129</definedName>
    <definedName name="Z_544B47BA_703F_436D_A3D3_0635C7BB80BC_.wvu.FilterData" localSheetId="4" hidden="1">Bokken!$C$1:$C$173</definedName>
    <definedName name="Z_55C0C0CC_CCEC_4E5D_95CF_A426862827BB_.wvu.FilterData" localSheetId="4" hidden="1">Bokken!$A$4:$J$129</definedName>
    <definedName name="Z_575D0BB3_F4CB_4E4A_BEDD_6F1EEAC8CBBB_.wvu.FilterData" localSheetId="4" hidden="1">Bokken!$A$1:$I$104</definedName>
    <definedName name="Z_5A8B62E4_4765_42C5_BC0F_EB4198C0A289_.wvu.FilterData" localSheetId="4" hidden="1">Bokken!$C$1:$C$173</definedName>
    <definedName name="Z_5DEE1421_0756_40B2_B7A8_75B5E3E55EC8_.wvu.FilterData" localSheetId="4" hidden="1">Bokken!$A$4:$J$129</definedName>
    <definedName name="Z_5E7A4568_C7F4_458A_86CF_65140F9D0EF8_.wvu.FilterData" localSheetId="4" hidden="1">Bokken!$A$3:$H$54</definedName>
    <definedName name="Z_6253D632_6DBB_4325_BCEA_2CD8430E5C69_.wvu.FilterData" localSheetId="4" hidden="1">Bokken!$A$4:$J$129</definedName>
    <definedName name="Z_69AA753A_0C39_4220_BE71_386E3ED258F7_.wvu.FilterData" localSheetId="4" hidden="1">Bokken!$C$1:$C$173</definedName>
    <definedName name="Z_69F01B30_0114_4CB3_88A4_E0ECE1326CDB_.wvu.FilterData" localSheetId="4" hidden="1">Bokken!$C$1:$C$173</definedName>
    <definedName name="Z_6A5C639A_B2B9_4763_89DD_D436DF764C46_.wvu.FilterData" localSheetId="4" hidden="1">Bokken!$A$3:$H$54</definedName>
    <definedName name="Z_70F8FC85_9818_48C8_ACFD_C1CBC273D574_.wvu.FilterData" localSheetId="4" hidden="1">Bokken!$A$3:$H$54</definedName>
    <definedName name="Z_72C4708A_D85D_4221_B487_74251528A295_.wvu.FilterData" localSheetId="4" hidden="1">Bokken!$A$1:$I$104</definedName>
    <definedName name="Z_73784A1C_9776_407E_98A5_960D6195DCB1_.wvu.FilterData" localSheetId="4" hidden="1">Bokken!$A$4:$J$129</definedName>
    <definedName name="Z_7636C453_549A_4F6D_9430_D240E8CD914B_.wvu.FilterData" localSheetId="4" hidden="1">Bokken!$A$1:$I$104</definedName>
    <definedName name="Z_7654D066_8579_47B9_B0C1_DA0CE50A54EB_.wvu.FilterData" localSheetId="4" hidden="1">Bokken!$A$3:$H$54</definedName>
    <definedName name="Z_774B4B24_DC3C_47FB_9664_E1478E7496EF_.wvu.FilterData" localSheetId="4" hidden="1">Bokken!$C$1:$C$173</definedName>
    <definedName name="Z_80C9BA3E_731F_48C9_98FE_B919864F883F_.wvu.FilterData" localSheetId="4" hidden="1">Bokken!$A$4:$J$129</definedName>
    <definedName name="Z_8732F538_56EF_4789_A07B_4D80C5466E01_.wvu.FilterData" localSheetId="4" hidden="1">Bokken!$C$1:$C$173</definedName>
    <definedName name="Z_9105CCE5_9EC3_40B1_8246_EE92FFAA7C3B_.wvu.FilterData" localSheetId="4" hidden="1">Bokken!$C$1:$C$173</definedName>
    <definedName name="Z_A255BC3B_E801_4B9D_B071_6DFD57710D48_.wvu.FilterData" localSheetId="4" hidden="1">Bokken!$C$1:$C$173</definedName>
    <definedName name="Z_A4B4C488_3EA7_4625_A012_440BA441C61E__wvu_PrintArea" localSheetId="2">'In Productie'!$B$1:$X$2</definedName>
    <definedName name="Z_A4B4C488_3EA7_4625_A012_440BA441C61E__wvu_PrintArea" localSheetId="3">'Reeds geproduceerd'!$A$1:$W$2</definedName>
    <definedName name="Z_A50840E1_BBEE_459E_A545_24B525E14D31_.wvu.FilterData" localSheetId="4" hidden="1">Bokken!$A$1:$I$104</definedName>
    <definedName name="Z_B1C455C4_2B37_4D1D_99FF_1C0CF64EBBA4__wvu_PrintArea" localSheetId="2">'In Productie'!$B$1:$X$2</definedName>
    <definedName name="Z_B1C455C4_2B37_4D1D_99FF_1C0CF64EBBA4__wvu_PrintArea" localSheetId="3">'Reeds geproduceerd'!$A$1:$W$2</definedName>
    <definedName name="Z_B253F0B5_16E0_4030_8F1B_D810AA430E4F_.wvu.FilterData" localSheetId="4" hidden="1">Bokken!$A$4:$J$129</definedName>
    <definedName name="Z_B81E5C09_A449_41FD_82E4_8ED92D743C6C_.wvu.FilterData" localSheetId="4" hidden="1">Bokken!$A$3:$H$54</definedName>
    <definedName name="Z_BB842D27_ED08_4446_BD9A_5266C85E579F_.wvu.FilterData" localSheetId="4" hidden="1">Bokken!$A$3:$H$54</definedName>
    <definedName name="Z_BE55C6D2_CFCD_43C4_899B_009D5EF25234_.wvu.FilterData" localSheetId="4" hidden="1">Bokken!$C$1:$C$173</definedName>
    <definedName name="Z_BEC13E6E_F312_4838_956B_5A32F2EA1DF9_.wvu.FilterData" localSheetId="4" hidden="1">Bokken!$C$1:$C$173</definedName>
    <definedName name="Z_C0AFDAE7_120A_4DA5_9CCA_8DE524A45E9B_.wvu.FilterData" localSheetId="4" hidden="1">Bokken!$A$3:$H$54</definedName>
    <definedName name="Z_CE640CFE_B389_49BE_9075_669C88D14E41_.wvu.FilterData" localSheetId="4" hidden="1">Bokken!$A$3:$H$54</definedName>
    <definedName name="Z_D0579260_8D68_4828_B03D_3A228966BEE4__wvu_PrintArea" localSheetId="2">'In Productie'!$B$1:$X$2</definedName>
    <definedName name="Z_D0579260_8D68_4828_B03D_3A228966BEE4__wvu_PrintArea" localSheetId="3">'Reeds geproduceerd'!$A$1:$W$2</definedName>
    <definedName name="Z_D0AEB4AB_D171_413B_84A9_3A015402B233__wvu_PrintArea" localSheetId="2">'In Productie'!$B$1:$X$2</definedName>
    <definedName name="Z_D0AEB4AB_D171_413B_84A9_3A015402B233__wvu_PrintArea" localSheetId="3">'Reeds geproduceerd'!$A$1:$W$2</definedName>
    <definedName name="Z_D128D086_58E0_4C96_B900_DBF06786ADBE_.wvu.FilterData" localSheetId="4" hidden="1">Bokken!$A$4:$J$129</definedName>
    <definedName name="Z_D415D3DC_BC17_4277_9048_13944DFEAF00_.wvu.FilterData" localSheetId="4" hidden="1">Bokken!$C$1:$C$173</definedName>
    <definedName name="Z_E125CD3F_1964_47AA_BC69_69FAD4E84D8B_.wvu.FilterData" localSheetId="4" hidden="1">Bokken!$A$4:$J$129</definedName>
    <definedName name="Z_E8618E0F_B803_466E_B3EA_2B3EA9CC6E77_.wvu.FilterData" localSheetId="4" hidden="1">Bokken!$A$3:$H$54</definedName>
    <definedName name="Z_EEF632F4_194A_46FA_A666_DFA3C20FCC0C_.wvu.FilterData" localSheetId="4" hidden="1">Bokken!$A$4:$J$129</definedName>
    <definedName name="Z_EFD33BF2_CE9C_438F_8208_03FD680D5C57_.wvu.FilterData" localSheetId="4" hidden="1">Bokken!$A$1:$I$104</definedName>
    <definedName name="Z_F33E5C5A_5F48_4918_98EE_DA63274A6261_.wvu.FilterData" localSheetId="4" hidden="1">Bokken!$A$3:$H$54</definedName>
    <definedName name="Z_F350842B_1B11_499A_BDA4_9C33A1D927FB_.wvu.FilterData" localSheetId="4" hidden="1">Bokken!$A$4:$J$129</definedName>
    <definedName name="Z_F3853B2B_D1F5_4900_B257_04D22D89950F_.wvu.FilterData" localSheetId="4" hidden="1">Bokken!$C$1:$C$173</definedName>
    <definedName name="Z_F7F8F12E_8FB0_466E_9C4A_A79005CC81D6_.wvu.FilterData" localSheetId="4" hidden="1">Bokken!$A$3:$H$54</definedName>
    <definedName name="Z_F89C16DB_80C7_419A_AC64_C38FBB64080D_.wvu.FilterData" localSheetId="4" hidden="1">Bokken!$A$4:$J$129</definedName>
    <definedName name="Z_F9DDB012_E4D0_40B8_A7F7_65C86EE4851B_.wvu.FilterData" localSheetId="4" hidden="1">Bokken!$C$1:$C$173</definedName>
    <definedName name="Z_FFACFB57_33E8_493E_9229_AFB2F12A0177_.wvu.FilterData" localSheetId="4" hidden="1">Bokken!$A$3:$H$54</definedName>
  </definedNames>
  <calcPr calcId="145621"/>
  <customWorkbookViews>
    <customWorkbookView name="Remko - Persoonlijke weergave" guid="{6253D632-6DBB-4325-BCEA-2CD8430E5C69}" mergeInterval="0" personalView="1" maximized="1" xWindow="-1924" yWindow="-4" windowWidth="1928" windowHeight="1088" tabRatio="832" activeSheetId="4"/>
    <customWorkbookView name="Ronald - Persoonlijke weergave" guid="{43F5AAA3-B556-45FF-A35B-9AF3E75AD368}" mergeInterval="0" personalView="1" maximized="1" xWindow="-8" yWindow="-8" windowWidth="1936" windowHeight="1056" tabRatio="663" activeSheetId="2"/>
    <customWorkbookView name="Sandra - Persoonlijke weergave" guid="{5318FB8F-D1A9-4668-BD6C-B7D1DE58AAF3}" autoUpdate="1" mergeInterval="5" personalView="1" maximized="1" xWindow="-8" yWindow="-8" windowWidth="1936" windowHeight="1056" tabRatio="663" activeSheetId="3"/>
    <customWorkbookView name="Werkvoorbereiding - Persoonlijke weergave" guid="{44A32263-99D3-4627-8E19-5E90B1BA6A9B}" mergeInterval="0" personalView="1" maximized="1" xWindow="-8" yWindow="-8" windowWidth="1936" windowHeight="1056" tabRatio="663" activeSheetId="2"/>
    <customWorkbookView name=" " guid="{0B23BC81-211D-BB48-9DD7-77C02AB951D5}" mergeInterval="0" personalView="1" maximized="1" windowWidth="1200" windowHeight="1000" tabRatio="1000" activeSheetId="1"/>
    <customWorkbookView name="Beheerder - Persoonlijke weergave" guid="{7636C453-549A-4F6D-9430-D240E8CD914B}" mergeInterval="0" personalView="1" maximized="1" xWindow="-8" yWindow="-8" windowWidth="1936" windowHeight="1056" tabRatio="663" activeSheetId="3"/>
    <customWorkbookView name="Gebruiker - Persoonlijke weergave" guid="{BE55C6D2-CFCD-43C4-899B-009D5EF25234}" mergeInterval="0" personalView="1" maximized="1" xWindow="-8" yWindow="-8" windowWidth="1936" windowHeight="1056" tabRatio="663" activeSheetId="2"/>
    <customWorkbookView name="Remko Roes - Persoonlijke weergave" guid="{B253F0B5-16E0-4030-8F1B-D810AA430E4F}" mergeInterval="0" personalView="1" maximized="1" xWindow="-8" yWindow="-8" windowWidth="1616" windowHeight="876" tabRatio="793" activeSheetId="2"/>
    <customWorkbookView name="Sander - Persoonlijke weergave" guid="{EEF632F4-194A-46FA-A666-DFA3C20FCC0C}" mergeInterval="0" personalView="1" maximized="1" xWindow="1912" yWindow="-8" windowWidth="1936" windowHeight="1096" tabRatio="695" activeSheetId="4"/>
    <customWorkbookView name="Roy - Persoonlijke weergave" guid="{22CDCF1B-A998-4C66-A90E-5BC54F71D148}" mergeInterval="0" personalView="1" maximized="1" xWindow="1912" yWindow="-8" windowWidth="1936" windowHeight="1066" tabRatio="663" activeSheetId="4"/>
  </customWorkbookViews>
</workbook>
</file>

<file path=xl/calcChain.xml><?xml version="1.0" encoding="utf-8"?>
<calcChain xmlns="http://schemas.openxmlformats.org/spreadsheetml/2006/main">
  <c r="E2339" i="4" l="1"/>
  <c r="F2339" i="4"/>
  <c r="C2339" i="4" s="1"/>
  <c r="G2339" i="4"/>
  <c r="H2339" i="4"/>
  <c r="X2339" i="4"/>
  <c r="AD2339" i="4"/>
  <c r="AG2339" i="4"/>
  <c r="AH2339" i="4"/>
  <c r="AE2340" i="4"/>
  <c r="AF2340" i="4" s="1"/>
  <c r="AG2340" i="4"/>
  <c r="AH2340" i="4"/>
  <c r="AE2343" i="4"/>
  <c r="AF2343" i="4" s="1"/>
  <c r="AG2343" i="4"/>
  <c r="AH2343" i="4"/>
  <c r="AE2345" i="4"/>
  <c r="AF2345" i="4" s="1"/>
  <c r="AG2345" i="4"/>
  <c r="AH2345" i="4"/>
  <c r="AE2346" i="4"/>
  <c r="AF2346" i="4" s="1"/>
  <c r="AG2346" i="4"/>
  <c r="AH2346" i="4"/>
  <c r="AE2347" i="4"/>
  <c r="AF2347" i="4" s="1"/>
  <c r="AG2347" i="4"/>
  <c r="AH2347" i="4"/>
  <c r="AE2348" i="4"/>
  <c r="AF2348" i="4" s="1"/>
  <c r="AG2348" i="4"/>
  <c r="AH2348" i="4"/>
  <c r="AE2349" i="4"/>
  <c r="AF2349" i="4" s="1"/>
  <c r="AG2349" i="4"/>
  <c r="AH2349" i="4"/>
  <c r="AE2350" i="4"/>
  <c r="AF2350" i="4" s="1"/>
  <c r="AG2350" i="4"/>
  <c r="AH2350" i="4"/>
  <c r="AE2351" i="4"/>
  <c r="AF2351" i="4" s="1"/>
  <c r="AG2351" i="4"/>
  <c r="AH2351" i="4"/>
  <c r="AE2353" i="4"/>
  <c r="AF2353" i="4" s="1"/>
  <c r="AG2353" i="4"/>
  <c r="AH2353" i="4"/>
  <c r="W2354" i="4"/>
  <c r="V2339" i="4" s="1"/>
  <c r="Y2339" i="4" s="1"/>
  <c r="AE2354" i="4"/>
  <c r="AG2354" i="4"/>
  <c r="AH2354" i="4"/>
  <c r="AF2354" i="4" s="1"/>
  <c r="W2355" i="4"/>
  <c r="AE2355" i="4"/>
  <c r="AF2355" i="4"/>
  <c r="AG2355" i="4"/>
  <c r="AH2355" i="4"/>
  <c r="AE2356" i="4"/>
  <c r="AF2356" i="4"/>
  <c r="AG2356" i="4"/>
  <c r="AH2356" i="4"/>
  <c r="AE2358" i="4"/>
  <c r="AF2358" i="4" s="1"/>
  <c r="AG2358" i="4"/>
  <c r="AH2358" i="4"/>
  <c r="AE2359" i="4"/>
  <c r="AF2359" i="4"/>
  <c r="AG2359" i="4"/>
  <c r="AH2359" i="4"/>
  <c r="AE2360" i="4"/>
  <c r="AF2360" i="4" s="1"/>
  <c r="AG2360" i="4"/>
  <c r="AH2360" i="4"/>
  <c r="AE2361" i="4"/>
  <c r="AF2361" i="4" s="1"/>
  <c r="AG2361" i="4"/>
  <c r="AH2361" i="4"/>
  <c r="AE2362" i="4"/>
  <c r="AF2362" i="4" s="1"/>
  <c r="AG2362" i="4"/>
  <c r="AH2362" i="4"/>
  <c r="AG2363" i="4"/>
  <c r="AH2363" i="4"/>
  <c r="AF2339" i="4" l="1"/>
  <c r="AG2338" i="4"/>
  <c r="AH2338" i="4"/>
  <c r="V2306" i="4"/>
  <c r="AE2336" i="4"/>
  <c r="AG2336" i="4"/>
  <c r="AH2336" i="4"/>
  <c r="AF2336" i="4" l="1"/>
  <c r="AE2328" i="4"/>
  <c r="AG2328" i="4"/>
  <c r="AH2328" i="4"/>
  <c r="AE2329" i="4"/>
  <c r="AG2329" i="4"/>
  <c r="AH2329" i="4"/>
  <c r="AE2330" i="4"/>
  <c r="AG2330" i="4"/>
  <c r="AH2330" i="4"/>
  <c r="AE2331" i="4"/>
  <c r="AG2331" i="4"/>
  <c r="AH2331" i="4"/>
  <c r="AE2332" i="4"/>
  <c r="AG2332" i="4"/>
  <c r="AH2332" i="4"/>
  <c r="AE2333" i="4"/>
  <c r="AG2333" i="4"/>
  <c r="AH2333" i="4"/>
  <c r="AF2332" i="4" l="1"/>
  <c r="AF2328" i="4"/>
  <c r="AF2333" i="4"/>
  <c r="AF2329" i="4"/>
  <c r="AF2330" i="4"/>
  <c r="AF2331" i="4"/>
  <c r="S1672" i="2"/>
  <c r="N1672" i="2"/>
  <c r="R1672" i="2" s="1"/>
  <c r="AI51" i="3"/>
  <c r="AH51" i="3"/>
  <c r="AF51" i="3"/>
  <c r="AI50" i="3"/>
  <c r="AH50" i="3"/>
  <c r="AF50" i="3"/>
  <c r="AI47" i="3"/>
  <c r="AH47" i="3"/>
  <c r="AF47" i="3"/>
  <c r="AI46" i="3"/>
  <c r="AH46" i="3"/>
  <c r="AF46" i="3"/>
  <c r="AI45" i="3"/>
  <c r="AH45" i="3"/>
  <c r="AF45" i="3"/>
  <c r="AI44" i="3"/>
  <c r="AH44" i="3"/>
  <c r="AF44" i="3"/>
  <c r="AI43" i="3"/>
  <c r="AH43" i="3"/>
  <c r="AF43" i="3"/>
  <c r="AI42" i="3"/>
  <c r="AH42" i="3"/>
  <c r="AF42" i="3"/>
  <c r="AI41" i="3"/>
  <c r="AH41" i="3"/>
  <c r="AF41" i="3"/>
  <c r="AI38" i="3"/>
  <c r="AH38" i="3"/>
  <c r="AF38" i="3"/>
  <c r="AG51" i="3" l="1"/>
  <c r="AG42" i="3"/>
  <c r="AG46" i="3"/>
  <c r="AG41" i="3"/>
  <c r="AG45" i="3"/>
  <c r="P1672" i="2"/>
  <c r="AG43" i="3"/>
  <c r="AG47" i="3"/>
  <c r="AG38" i="3"/>
  <c r="AG44" i="3"/>
  <c r="AG50" i="3"/>
  <c r="AI71" i="3"/>
  <c r="AH71" i="3"/>
  <c r="AF71" i="3"/>
  <c r="F252" i="6"/>
  <c r="E252" i="6"/>
  <c r="E251" i="6"/>
  <c r="F251" i="6" s="1"/>
  <c r="E250" i="6"/>
  <c r="F250" i="6" s="1"/>
  <c r="E249" i="6"/>
  <c r="F249" i="6" s="1"/>
  <c r="AG71" i="3" l="1"/>
  <c r="AE2322" i="4"/>
  <c r="AG2322" i="4"/>
  <c r="AH2322" i="4"/>
  <c r="AE2323" i="4"/>
  <c r="AG2323" i="4"/>
  <c r="AH2323" i="4"/>
  <c r="AE2324" i="4"/>
  <c r="AG2324" i="4"/>
  <c r="AH2324" i="4"/>
  <c r="AE2325" i="4"/>
  <c r="AG2325" i="4"/>
  <c r="AH2325" i="4"/>
  <c r="AE2326" i="4"/>
  <c r="AG2326" i="4"/>
  <c r="AH2326" i="4"/>
  <c r="AE2317" i="4"/>
  <c r="AG2317" i="4"/>
  <c r="AH2317" i="4"/>
  <c r="AE2318" i="4"/>
  <c r="AG2318" i="4"/>
  <c r="AH2318" i="4"/>
  <c r="AE2319" i="4"/>
  <c r="AG2319" i="4"/>
  <c r="AH2319" i="4"/>
  <c r="AE2320" i="4"/>
  <c r="AG2320" i="4"/>
  <c r="AH2320" i="4"/>
  <c r="AE2321" i="4"/>
  <c r="AG2321" i="4"/>
  <c r="AH2321" i="4"/>
  <c r="AE2315" i="4"/>
  <c r="AG2315" i="4"/>
  <c r="AH2315" i="4"/>
  <c r="AE2316" i="4"/>
  <c r="AG2316" i="4"/>
  <c r="AH2316" i="4"/>
  <c r="AF2316" i="4" l="1"/>
  <c r="AF2319" i="4"/>
  <c r="AF2317" i="4"/>
  <c r="AF2325" i="4"/>
  <c r="AF2323" i="4"/>
  <c r="AF2321" i="4"/>
  <c r="AF2315" i="4"/>
  <c r="AF2320" i="4"/>
  <c r="AF2318" i="4"/>
  <c r="AF2326" i="4"/>
  <c r="AF2324" i="4"/>
  <c r="AF2322" i="4"/>
  <c r="AH2307" i="4"/>
  <c r="AG2307" i="4"/>
  <c r="AE2307" i="4"/>
  <c r="AF2307" i="4" s="1"/>
  <c r="AH2306" i="4"/>
  <c r="AG2306" i="4"/>
  <c r="AD2306" i="4"/>
  <c r="X2306" i="4"/>
  <c r="Y2306" i="4" s="1"/>
  <c r="H2306" i="4"/>
  <c r="G2306" i="4"/>
  <c r="F2306" i="4"/>
  <c r="E2306" i="4"/>
  <c r="V2262" i="4"/>
  <c r="AI2266" i="4"/>
  <c r="AH2266" i="4"/>
  <c r="AF2266" i="4"/>
  <c r="AG2266" i="4" s="1"/>
  <c r="AI2263" i="4"/>
  <c r="AH2263" i="4"/>
  <c r="AF2263" i="4"/>
  <c r="AG2263" i="4" s="1"/>
  <c r="AE2263" i="4"/>
  <c r="AE2303" i="4"/>
  <c r="AG2303" i="4"/>
  <c r="AH2303" i="4"/>
  <c r="AE2294" i="4"/>
  <c r="AG2294" i="4"/>
  <c r="AH2294" i="4"/>
  <c r="AE2295" i="4"/>
  <c r="AG2295" i="4"/>
  <c r="AH2295" i="4"/>
  <c r="AE2296" i="4"/>
  <c r="AG2296" i="4"/>
  <c r="AH2296" i="4"/>
  <c r="AE2297" i="4"/>
  <c r="AG2297" i="4"/>
  <c r="AH2297" i="4"/>
  <c r="AE2299" i="4"/>
  <c r="AG2299" i="4"/>
  <c r="AH2299" i="4"/>
  <c r="AE2300" i="4"/>
  <c r="AG2300" i="4"/>
  <c r="AH2300" i="4"/>
  <c r="AE2301" i="4"/>
  <c r="AG2301" i="4"/>
  <c r="AH2301" i="4"/>
  <c r="AH2305" i="4"/>
  <c r="AG2305" i="4"/>
  <c r="F245" i="6"/>
  <c r="E248" i="6"/>
  <c r="F248" i="6" s="1"/>
  <c r="E247" i="6"/>
  <c r="F247" i="6" s="1"/>
  <c r="E246" i="6"/>
  <c r="F246" i="6" s="1"/>
  <c r="E245" i="6"/>
  <c r="E244" i="6"/>
  <c r="F244" i="6" s="1"/>
  <c r="C2306" i="4" l="1"/>
  <c r="AF2306" i="4"/>
  <c r="AF2296" i="4"/>
  <c r="AF2301" i="4"/>
  <c r="AF2297" i="4"/>
  <c r="AF2303" i="4"/>
  <c r="AF2299" i="4"/>
  <c r="AF2294" i="4"/>
  <c r="AF2300" i="4"/>
  <c r="AF2295" i="4"/>
  <c r="I181" i="5"/>
  <c r="AE2292" i="4" l="1"/>
  <c r="AG2292" i="4"/>
  <c r="AH2292" i="4"/>
  <c r="AF2292" i="4" l="1"/>
  <c r="AI48" i="3"/>
  <c r="AH48" i="3"/>
  <c r="AF48" i="3"/>
  <c r="AI20" i="3"/>
  <c r="AH20" i="3"/>
  <c r="AF20" i="3"/>
  <c r="AG48" i="3" l="1"/>
  <c r="AG20" i="3"/>
  <c r="AI83" i="3"/>
  <c r="AH83" i="3"/>
  <c r="AF83" i="3"/>
  <c r="AI82" i="3"/>
  <c r="AH82" i="3"/>
  <c r="AF82" i="3"/>
  <c r="AI81" i="3"/>
  <c r="AH81" i="3"/>
  <c r="AF81" i="3"/>
  <c r="AI80" i="3"/>
  <c r="AH80" i="3"/>
  <c r="AF80" i="3"/>
  <c r="W1165" i="2"/>
  <c r="AG83" i="3" l="1"/>
  <c r="AG82" i="3"/>
  <c r="AG80" i="3"/>
  <c r="AG81" i="3"/>
  <c r="AE2279" i="4"/>
  <c r="AG2279" i="4"/>
  <c r="AH2279" i="4"/>
  <c r="AE2281" i="4"/>
  <c r="AG2281" i="4"/>
  <c r="AH2281" i="4"/>
  <c r="AE2282" i="4"/>
  <c r="AG2282" i="4"/>
  <c r="AH2282" i="4"/>
  <c r="AE2283" i="4"/>
  <c r="AG2283" i="4"/>
  <c r="AH2283" i="4"/>
  <c r="AE2284" i="4"/>
  <c r="AG2284" i="4"/>
  <c r="AH2284" i="4"/>
  <c r="AE2285" i="4"/>
  <c r="AG2285" i="4"/>
  <c r="AH2285" i="4"/>
  <c r="AE2286" i="4"/>
  <c r="AG2286" i="4"/>
  <c r="AH2286" i="4"/>
  <c r="AE2287" i="4"/>
  <c r="AG2287" i="4"/>
  <c r="AH2287" i="4"/>
  <c r="AE2288" i="4"/>
  <c r="AG2288" i="4"/>
  <c r="AH2288" i="4"/>
  <c r="AE2289" i="4"/>
  <c r="AG2289" i="4"/>
  <c r="AH2289" i="4"/>
  <c r="AE2290" i="4"/>
  <c r="AG2290" i="4"/>
  <c r="AH2290" i="4"/>
  <c r="AE2276" i="4"/>
  <c r="AG2276" i="4"/>
  <c r="AH2276" i="4"/>
  <c r="AE2277" i="4"/>
  <c r="AG2277" i="4"/>
  <c r="AH2277" i="4"/>
  <c r="AH2262" i="4"/>
  <c r="AG2262" i="4"/>
  <c r="AD2262" i="4"/>
  <c r="X2262" i="4"/>
  <c r="H2262" i="4"/>
  <c r="G2262" i="4"/>
  <c r="F2262" i="4"/>
  <c r="E2262" i="4"/>
  <c r="AE2271" i="4"/>
  <c r="AG2271" i="4"/>
  <c r="AH2271" i="4"/>
  <c r="AE2272" i="4"/>
  <c r="AG2272" i="4"/>
  <c r="AH2272" i="4"/>
  <c r="AE2273" i="4"/>
  <c r="AG2273" i="4"/>
  <c r="AH2273" i="4"/>
  <c r="AE2274" i="4"/>
  <c r="AG2274" i="4"/>
  <c r="AH2274" i="4"/>
  <c r="V2245" i="4"/>
  <c r="AH2261" i="4"/>
  <c r="AG2261" i="4"/>
  <c r="Y2262" i="4" l="1"/>
  <c r="C2262" i="4"/>
  <c r="AF2271" i="4"/>
  <c r="AF2276" i="4"/>
  <c r="AF2287" i="4"/>
  <c r="AF2283" i="4"/>
  <c r="AF2274" i="4"/>
  <c r="AF2273" i="4"/>
  <c r="AF2289" i="4"/>
  <c r="AF2285" i="4"/>
  <c r="AF2281" i="4"/>
  <c r="AF2290" i="4"/>
  <c r="AF2286" i="4"/>
  <c r="AF2282" i="4"/>
  <c r="AF2272" i="4"/>
  <c r="AF2277" i="4"/>
  <c r="AF2288" i="4"/>
  <c r="AF2284" i="4"/>
  <c r="AF2279" i="4"/>
  <c r="O3" i="2"/>
  <c r="AF2262" i="4" l="1"/>
  <c r="H21" i="9"/>
  <c r="H20" i="9"/>
  <c r="H19" i="9"/>
  <c r="S1424" i="2" l="1"/>
  <c r="N1424" i="2"/>
  <c r="P1424" i="2" s="1"/>
  <c r="I180" i="5"/>
  <c r="F242" i="6"/>
  <c r="F241" i="6"/>
  <c r="E243" i="6"/>
  <c r="F243" i="6" s="1"/>
  <c r="E242" i="6"/>
  <c r="E241" i="6"/>
  <c r="R1424" i="2" l="1"/>
  <c r="I179" i="5"/>
  <c r="AE2258" i="4" l="1"/>
  <c r="AH2258" i="4"/>
  <c r="AE2260" i="4"/>
  <c r="AH2260" i="4"/>
  <c r="AF2260" i="4" l="1"/>
  <c r="AF2258" i="4"/>
  <c r="AI22" i="3"/>
  <c r="AF22" i="3"/>
  <c r="AG22" i="3" l="1"/>
  <c r="AE2253" i="4"/>
  <c r="AH2253" i="4"/>
  <c r="AE2255" i="4"/>
  <c r="AH2255" i="4"/>
  <c r="AE2256" i="4"/>
  <c r="AH2256" i="4"/>
  <c r="AH2251" i="4"/>
  <c r="AE2251" i="4"/>
  <c r="AH2250" i="4"/>
  <c r="AE2250" i="4"/>
  <c r="AH2246" i="4"/>
  <c r="AG2246" i="4"/>
  <c r="AE2246" i="4"/>
  <c r="AF2246" i="4" s="1"/>
  <c r="AH2245" i="4"/>
  <c r="AD2245" i="4"/>
  <c r="X2245" i="4"/>
  <c r="H2245" i="4"/>
  <c r="G2245" i="4"/>
  <c r="F2245" i="4"/>
  <c r="E2245" i="4"/>
  <c r="AI27" i="3"/>
  <c r="AF27" i="3"/>
  <c r="AI26" i="3"/>
  <c r="AF26" i="3"/>
  <c r="AI25" i="3"/>
  <c r="AF25" i="3"/>
  <c r="AI24" i="3"/>
  <c r="AF24" i="3"/>
  <c r="AI23" i="3"/>
  <c r="AF23" i="3"/>
  <c r="C2245" i="4" l="1"/>
  <c r="Y2245" i="4"/>
  <c r="AF2251" i="4"/>
  <c r="AF2255" i="4"/>
  <c r="AF2253" i="4"/>
  <c r="AF2250" i="4"/>
  <c r="AF2256" i="4"/>
  <c r="AG27" i="3"/>
  <c r="AG25" i="3"/>
  <c r="AG26" i="3"/>
  <c r="AG24" i="3"/>
  <c r="AG23" i="3"/>
  <c r="AF2245" i="4" l="1"/>
  <c r="AI19" i="3"/>
  <c r="AF19" i="3"/>
  <c r="AI16" i="3"/>
  <c r="AF16" i="3"/>
  <c r="AI18" i="3"/>
  <c r="AF18" i="3"/>
  <c r="AI15" i="3"/>
  <c r="AF15" i="3"/>
  <c r="AI17" i="3"/>
  <c r="AF17" i="3"/>
  <c r="AI14" i="3"/>
  <c r="AF14" i="3"/>
  <c r="AI13" i="3"/>
  <c r="AF13" i="3"/>
  <c r="F240" i="6"/>
  <c r="F239" i="6"/>
  <c r="E240" i="6"/>
  <c r="E239" i="6"/>
  <c r="AG19" i="3" l="1"/>
  <c r="AG15" i="3"/>
  <c r="AG18" i="3"/>
  <c r="AG13" i="3"/>
  <c r="AG17" i="3"/>
  <c r="AG14" i="3"/>
  <c r="AG16" i="3"/>
  <c r="AI54" i="3"/>
  <c r="AH54" i="3"/>
  <c r="AF54" i="3"/>
  <c r="AG54" i="3" s="1"/>
  <c r="AI73" i="3"/>
  <c r="AF73" i="3"/>
  <c r="AI53" i="3"/>
  <c r="AF53" i="3"/>
  <c r="AI34" i="3"/>
  <c r="AH34" i="3"/>
  <c r="AF34" i="3"/>
  <c r="AG34" i="3" s="1"/>
  <c r="AI33" i="3"/>
  <c r="AH33" i="3"/>
  <c r="AF33" i="3"/>
  <c r="AG33" i="3" s="1"/>
  <c r="AI32" i="3"/>
  <c r="AH32" i="3"/>
  <c r="AF32" i="3"/>
  <c r="AG32" i="3" s="1"/>
  <c r="AI31" i="3"/>
  <c r="AH31" i="3"/>
  <c r="AF31" i="3"/>
  <c r="AG31" i="3" s="1"/>
  <c r="AI30" i="3"/>
  <c r="AH30" i="3"/>
  <c r="AF30" i="3"/>
  <c r="AG30" i="3" s="1"/>
  <c r="AI12" i="3"/>
  <c r="AH12" i="3"/>
  <c r="AF12" i="3"/>
  <c r="AG12" i="3" s="1"/>
  <c r="AI11" i="3"/>
  <c r="AF11" i="3"/>
  <c r="AI10" i="3"/>
  <c r="AF10" i="3"/>
  <c r="AI7" i="3"/>
  <c r="AH7" i="3"/>
  <c r="AF7" i="3"/>
  <c r="AG7" i="3" s="1"/>
  <c r="AI6" i="3"/>
  <c r="AH6" i="3"/>
  <c r="AF6" i="3"/>
  <c r="AG6" i="3" s="1"/>
  <c r="AI5" i="3"/>
  <c r="AH5" i="3"/>
  <c r="AF5" i="3"/>
  <c r="AG5" i="3" s="1"/>
  <c r="AG53" i="3" l="1"/>
  <c r="AG11" i="3"/>
  <c r="AG73" i="3"/>
  <c r="AG10" i="3"/>
  <c r="AG2244" i="4"/>
  <c r="AH2244" i="4"/>
  <c r="AE2242" i="4" l="1"/>
  <c r="AH2242" i="4"/>
  <c r="AF2242" i="4" l="1"/>
  <c r="AE2241" i="4"/>
  <c r="AH2241" i="4"/>
  <c r="AE2240" i="4"/>
  <c r="AH2240" i="4"/>
  <c r="AE2239" i="4"/>
  <c r="AH2239" i="4"/>
  <c r="AE2238" i="4"/>
  <c r="AH2238" i="4"/>
  <c r="AH2237" i="4"/>
  <c r="AE2237" i="4"/>
  <c r="AH2233" i="4"/>
  <c r="AE2233" i="4"/>
  <c r="AH2232" i="4"/>
  <c r="AE2232" i="4"/>
  <c r="AH2231" i="4"/>
  <c r="AE2231" i="4"/>
  <c r="AH2230" i="4"/>
  <c r="AE2230" i="4"/>
  <c r="AH2229" i="4"/>
  <c r="AG2229" i="4"/>
  <c r="AE2229" i="4"/>
  <c r="AF2229" i="4" s="1"/>
  <c r="AH2228" i="4"/>
  <c r="AE2228" i="4"/>
  <c r="AH2227" i="4"/>
  <c r="AE2227" i="4"/>
  <c r="AH2226" i="4"/>
  <c r="AE2226" i="4"/>
  <c r="AH2225" i="4"/>
  <c r="AE2225" i="4"/>
  <c r="AH2224" i="4"/>
  <c r="AE2224" i="4"/>
  <c r="AH2223" i="4"/>
  <c r="AG2223" i="4"/>
  <c r="AE2223" i="4"/>
  <c r="AF2223" i="4" s="1"/>
  <c r="AH2222" i="4"/>
  <c r="AE2222" i="4"/>
  <c r="AH2221" i="4"/>
  <c r="AE2221" i="4"/>
  <c r="AH2220" i="4"/>
  <c r="AE2220" i="4"/>
  <c r="AH2217" i="4"/>
  <c r="AG2217" i="4"/>
  <c r="AE2217" i="4"/>
  <c r="AF2217" i="4" s="1"/>
  <c r="AH2216" i="4"/>
  <c r="AG2216" i="4"/>
  <c r="AE2216" i="4"/>
  <c r="AF2216" i="4" s="1"/>
  <c r="AH2215" i="4"/>
  <c r="AG2215" i="4"/>
  <c r="AD2215" i="4"/>
  <c r="X2215" i="4"/>
  <c r="V2215" i="4"/>
  <c r="H2215" i="4"/>
  <c r="G2215" i="4"/>
  <c r="F2215" i="4"/>
  <c r="E2215" i="4"/>
  <c r="N1589" i="2"/>
  <c r="Y2215" i="4" l="1"/>
  <c r="AF2221" i="4"/>
  <c r="AF2225" i="4"/>
  <c r="AF2233" i="4"/>
  <c r="C2215" i="4"/>
  <c r="AF2237" i="4"/>
  <c r="AF2222" i="4"/>
  <c r="AF2226" i="4"/>
  <c r="AF2230" i="4"/>
  <c r="AF2239" i="4"/>
  <c r="AF2238" i="4"/>
  <c r="AF2220" i="4"/>
  <c r="AF2224" i="4"/>
  <c r="AF2228" i="4"/>
  <c r="AF2232" i="4"/>
  <c r="AF2241" i="4"/>
  <c r="AF2227" i="4"/>
  <c r="AF2231" i="4"/>
  <c r="AF2240" i="4"/>
  <c r="AI64" i="3"/>
  <c r="AH64" i="3"/>
  <c r="AI61" i="3"/>
  <c r="AH61" i="3"/>
  <c r="AF61" i="3"/>
  <c r="AG61" i="3" s="1"/>
  <c r="AI59" i="3"/>
  <c r="AH59" i="3"/>
  <c r="AF59" i="3"/>
  <c r="AG59" i="3" s="1"/>
  <c r="AI58" i="3"/>
  <c r="AH58" i="3"/>
  <c r="AE58" i="3"/>
  <c r="Y58" i="3"/>
  <c r="X81" i="3"/>
  <c r="X80" i="3"/>
  <c r="X73" i="3"/>
  <c r="X53" i="3"/>
  <c r="X11" i="3"/>
  <c r="X10" i="3"/>
  <c r="H1419" i="2"/>
  <c r="G1419" i="2"/>
  <c r="F1419" i="2"/>
  <c r="AF2215" i="4" l="1"/>
  <c r="Z58" i="3"/>
  <c r="AG58" i="3"/>
  <c r="S1625" i="2"/>
  <c r="N1625" i="2"/>
  <c r="R1625" i="2" s="1"/>
  <c r="J41" i="9"/>
  <c r="C3" i="5"/>
  <c r="I178" i="5"/>
  <c r="I177" i="5"/>
  <c r="P1625" i="2" l="1"/>
  <c r="AH2214" i="4"/>
  <c r="AG2214" i="4"/>
  <c r="E238" i="6"/>
  <c r="E237" i="6"/>
  <c r="F237" i="6" s="1"/>
  <c r="V2197" i="4"/>
  <c r="I176" i="5"/>
  <c r="N1564" i="2" l="1"/>
  <c r="N1599" i="2"/>
  <c r="R1599" i="2" s="1"/>
  <c r="S1597" i="2"/>
  <c r="N1597" i="2"/>
  <c r="R1597" i="2" s="1"/>
  <c r="S1595" i="2"/>
  <c r="N1595" i="2"/>
  <c r="R1595" i="2" s="1"/>
  <c r="S1593" i="2"/>
  <c r="N1593" i="2"/>
  <c r="R1593" i="2" s="1"/>
  <c r="N1601" i="2"/>
  <c r="R1601" i="2" s="1"/>
  <c r="AE2212" i="4"/>
  <c r="AH2212" i="4"/>
  <c r="AE2210" i="4"/>
  <c r="AH2210" i="4"/>
  <c r="AE2209" i="4"/>
  <c r="AH2209" i="4"/>
  <c r="AE2207" i="4"/>
  <c r="AH2207" i="4"/>
  <c r="AE2208" i="4"/>
  <c r="AH2208" i="4"/>
  <c r="AE2206" i="4"/>
  <c r="AH2206" i="4"/>
  <c r="V1587" i="2"/>
  <c r="U1587" i="2"/>
  <c r="S1587" i="2"/>
  <c r="N1587" i="2"/>
  <c r="P1587" i="2" s="1"/>
  <c r="R1587" i="2" l="1"/>
  <c r="AF2208" i="4"/>
  <c r="AF2212" i="4"/>
  <c r="AF2206" i="4"/>
  <c r="AF2210" i="4"/>
  <c r="P1593" i="2"/>
  <c r="P1595" i="2"/>
  <c r="P1597" i="2"/>
  <c r="P1599" i="2"/>
  <c r="AF2209" i="4"/>
  <c r="P1601" i="2"/>
  <c r="AF2207" i="4"/>
  <c r="V2175" i="4"/>
  <c r="AH2196" i="4"/>
  <c r="AG2196" i="4"/>
  <c r="AE2194" i="4"/>
  <c r="AH2194" i="4"/>
  <c r="E236" i="6"/>
  <c r="F236" i="6" s="1"/>
  <c r="E235" i="6"/>
  <c r="F235" i="6" s="1"/>
  <c r="E234" i="6"/>
  <c r="F234" i="6" s="1"/>
  <c r="AI39" i="3"/>
  <c r="AF39" i="3"/>
  <c r="AE2159" i="4"/>
  <c r="AE2158" i="4"/>
  <c r="AE2157" i="4"/>
  <c r="AE2156" i="4"/>
  <c r="AE2155" i="4"/>
  <c r="AE2154" i="4"/>
  <c r="AE2153" i="4"/>
  <c r="AE2191" i="4"/>
  <c r="AH2191" i="4"/>
  <c r="AE2189" i="4"/>
  <c r="AH2189" i="4"/>
  <c r="AE2190" i="4"/>
  <c r="AH2190" i="4"/>
  <c r="AE2188" i="4"/>
  <c r="AH2188" i="4"/>
  <c r="AF2197" i="4" l="1"/>
  <c r="AF2194" i="4"/>
  <c r="AG39" i="3"/>
  <c r="AF2190" i="4"/>
  <c r="AF2191" i="4"/>
  <c r="AF2189" i="4"/>
  <c r="AF2188" i="4"/>
  <c r="AE2193" i="4"/>
  <c r="AH2193" i="4"/>
  <c r="AH2187" i="4"/>
  <c r="AE2187" i="4"/>
  <c r="AH2186" i="4"/>
  <c r="AE2186" i="4"/>
  <c r="AH2185" i="4"/>
  <c r="AE2185" i="4"/>
  <c r="AH2184" i="4"/>
  <c r="AE2184" i="4"/>
  <c r="AH2172" i="4"/>
  <c r="AE2172" i="4"/>
  <c r="AH2180" i="4"/>
  <c r="AG2180" i="4"/>
  <c r="AE2180" i="4"/>
  <c r="AF2180" i="4" s="1"/>
  <c r="AH2179" i="4"/>
  <c r="AG2179" i="4"/>
  <c r="AE2179" i="4"/>
  <c r="AF2179" i="4" s="1"/>
  <c r="AH2178" i="4"/>
  <c r="AG2178" i="4"/>
  <c r="AE2178" i="4"/>
  <c r="AF2178" i="4" s="1"/>
  <c r="AH2176" i="4"/>
  <c r="AG2176" i="4"/>
  <c r="AE2176" i="4"/>
  <c r="AF2176" i="4" s="1"/>
  <c r="AH2175" i="4"/>
  <c r="AG2175" i="4"/>
  <c r="AD2175" i="4"/>
  <c r="X2175" i="4"/>
  <c r="H2175" i="4"/>
  <c r="G2175" i="4"/>
  <c r="F2175" i="4"/>
  <c r="E2175" i="4"/>
  <c r="AF2184" i="4" l="1"/>
  <c r="AF2185" i="4"/>
  <c r="AF2172" i="4"/>
  <c r="AF2187" i="4"/>
  <c r="AF2186" i="4"/>
  <c r="AF2193" i="4"/>
  <c r="C2175" i="4"/>
  <c r="Y2175" i="4"/>
  <c r="E233" i="6"/>
  <c r="F233" i="6" s="1"/>
  <c r="E232" i="6"/>
  <c r="F232" i="6" s="1"/>
  <c r="E231" i="6"/>
  <c r="F231" i="6" s="1"/>
  <c r="AE2170" i="4"/>
  <c r="AH2170" i="4"/>
  <c r="AE2171" i="4"/>
  <c r="AH2171" i="4"/>
  <c r="AF2175" i="4" l="1"/>
  <c r="AF2171" i="4"/>
  <c r="AF2170" i="4"/>
  <c r="H2152" i="4" l="1"/>
  <c r="G2152" i="4"/>
  <c r="F2152" i="4"/>
  <c r="E2152" i="4"/>
  <c r="V2152" i="4"/>
  <c r="AH2174" i="4"/>
  <c r="AG2174" i="4"/>
  <c r="AH2152" i="4"/>
  <c r="AD2152" i="4"/>
  <c r="X2152" i="4"/>
  <c r="AE2168" i="4"/>
  <c r="AH2168" i="4"/>
  <c r="AE2169" i="4"/>
  <c r="AH2169" i="4"/>
  <c r="AE2160" i="4"/>
  <c r="AH2160" i="4"/>
  <c r="AE2162" i="4"/>
  <c r="AH2162" i="4"/>
  <c r="AE2163" i="4"/>
  <c r="AH2163" i="4"/>
  <c r="AE2164" i="4"/>
  <c r="AH2164" i="4"/>
  <c r="AE2165" i="4"/>
  <c r="AH2165" i="4"/>
  <c r="AE2166" i="4"/>
  <c r="AH2166" i="4"/>
  <c r="AE2167" i="4"/>
  <c r="AH2167" i="4"/>
  <c r="H2121" i="4"/>
  <c r="G2121" i="4"/>
  <c r="F2121" i="4"/>
  <c r="E2121" i="4"/>
  <c r="S1488" i="2"/>
  <c r="N1488" i="2"/>
  <c r="R1488" i="2" s="1"/>
  <c r="W1990" i="2"/>
  <c r="V1990" i="2" s="1"/>
  <c r="U1990" i="2"/>
  <c r="S1990" i="2"/>
  <c r="N1990" i="2"/>
  <c r="P1990" i="2" s="1"/>
  <c r="W1989" i="2"/>
  <c r="V1989" i="2" s="1"/>
  <c r="U1989" i="2"/>
  <c r="S1989" i="2"/>
  <c r="N1989" i="2"/>
  <c r="W1988" i="2"/>
  <c r="V1988" i="2" s="1"/>
  <c r="U1988" i="2"/>
  <c r="S1988" i="2"/>
  <c r="N1988" i="2"/>
  <c r="R1988" i="2" s="1"/>
  <c r="W1987" i="2"/>
  <c r="V1987" i="2"/>
  <c r="U1987" i="2"/>
  <c r="S1987" i="2"/>
  <c r="N1987" i="2"/>
  <c r="W1986" i="2"/>
  <c r="V1986" i="2" s="1"/>
  <c r="U1986" i="2"/>
  <c r="S1986" i="2"/>
  <c r="N1986" i="2"/>
  <c r="W1985" i="2"/>
  <c r="V1985" i="2" s="1"/>
  <c r="U1985" i="2"/>
  <c r="S1985" i="2"/>
  <c r="N1985" i="2"/>
  <c r="R1985" i="2" s="1"/>
  <c r="W1984" i="2"/>
  <c r="V1984" i="2" s="1"/>
  <c r="U1984" i="2"/>
  <c r="S1984" i="2"/>
  <c r="N1984" i="2"/>
  <c r="W1983" i="2"/>
  <c r="V1983" i="2" s="1"/>
  <c r="U1983" i="2"/>
  <c r="S1983" i="2"/>
  <c r="N1983" i="2"/>
  <c r="W1982" i="2"/>
  <c r="V1982" i="2" s="1"/>
  <c r="U1982" i="2"/>
  <c r="S1982" i="2"/>
  <c r="N1982" i="2"/>
  <c r="P1982" i="2" s="1"/>
  <c r="W1981" i="2"/>
  <c r="V1981" i="2" s="1"/>
  <c r="U1981" i="2"/>
  <c r="S1981" i="2"/>
  <c r="N1981" i="2"/>
  <c r="W1980" i="2"/>
  <c r="V1980" i="2" s="1"/>
  <c r="U1980" i="2"/>
  <c r="S1980" i="2"/>
  <c r="N1980" i="2"/>
  <c r="R1980" i="2" s="1"/>
  <c r="W1979" i="2"/>
  <c r="V1979" i="2" s="1"/>
  <c r="U1979" i="2"/>
  <c r="S1979" i="2"/>
  <c r="N1979" i="2"/>
  <c r="W1978" i="2"/>
  <c r="V1978" i="2" s="1"/>
  <c r="U1978" i="2"/>
  <c r="S1978" i="2"/>
  <c r="N1978" i="2"/>
  <c r="P1978" i="2" s="1"/>
  <c r="W1977" i="2"/>
  <c r="V1977" i="2" s="1"/>
  <c r="U1977" i="2"/>
  <c r="S1977" i="2"/>
  <c r="N1977" i="2"/>
  <c r="R1977" i="2" s="1"/>
  <c r="W1976" i="2"/>
  <c r="V1976" i="2" s="1"/>
  <c r="U1976" i="2"/>
  <c r="S1976" i="2"/>
  <c r="N1976" i="2"/>
  <c r="R1976" i="2" s="1"/>
  <c r="W1975" i="2"/>
  <c r="V1975" i="2" s="1"/>
  <c r="U1975" i="2"/>
  <c r="S1975" i="2"/>
  <c r="N1975" i="2"/>
  <c r="W1974" i="2"/>
  <c r="V1974" i="2" s="1"/>
  <c r="U1974" i="2"/>
  <c r="S1974" i="2"/>
  <c r="N1974" i="2"/>
  <c r="W1973" i="2"/>
  <c r="V1973" i="2" s="1"/>
  <c r="U1973" i="2"/>
  <c r="S1973" i="2"/>
  <c r="N1973" i="2"/>
  <c r="R1973" i="2" s="1"/>
  <c r="W1972" i="2"/>
  <c r="V1972" i="2" s="1"/>
  <c r="U1972" i="2"/>
  <c r="S1972" i="2"/>
  <c r="N1972" i="2"/>
  <c r="W1971" i="2"/>
  <c r="V1971" i="2" s="1"/>
  <c r="U1971" i="2"/>
  <c r="S1971" i="2"/>
  <c r="N1971" i="2"/>
  <c r="W1970" i="2"/>
  <c r="V1970" i="2" s="1"/>
  <c r="U1970" i="2"/>
  <c r="S1970" i="2"/>
  <c r="N1970" i="2"/>
  <c r="P1970" i="2" s="1"/>
  <c r="W1969" i="2"/>
  <c r="V1969" i="2" s="1"/>
  <c r="U1969" i="2"/>
  <c r="S1969" i="2"/>
  <c r="N1969" i="2"/>
  <c r="P1969" i="2" s="1"/>
  <c r="W1968" i="2"/>
  <c r="V1968" i="2" s="1"/>
  <c r="U1968" i="2"/>
  <c r="S1968" i="2"/>
  <c r="N1968" i="2"/>
  <c r="R1968" i="2" s="1"/>
  <c r="W1967" i="2"/>
  <c r="V1967" i="2" s="1"/>
  <c r="U1967" i="2"/>
  <c r="S1967" i="2"/>
  <c r="N1967" i="2"/>
  <c r="W1966" i="2"/>
  <c r="V1966" i="2" s="1"/>
  <c r="U1966" i="2"/>
  <c r="S1966" i="2"/>
  <c r="N1966" i="2"/>
  <c r="P1966" i="2" s="1"/>
  <c r="W1965" i="2"/>
  <c r="V1965" i="2" s="1"/>
  <c r="U1965" i="2"/>
  <c r="S1965" i="2"/>
  <c r="N1965" i="2"/>
  <c r="R1965" i="2" s="1"/>
  <c r="W1964" i="2"/>
  <c r="V1964" i="2" s="1"/>
  <c r="U1964" i="2"/>
  <c r="S1964" i="2"/>
  <c r="N1964" i="2"/>
  <c r="R1964" i="2" s="1"/>
  <c r="W1963" i="2"/>
  <c r="V1963" i="2" s="1"/>
  <c r="U1963" i="2"/>
  <c r="S1963" i="2"/>
  <c r="N1963" i="2"/>
  <c r="W1962" i="2"/>
  <c r="V1962" i="2" s="1"/>
  <c r="U1962" i="2"/>
  <c r="S1962" i="2"/>
  <c r="N1962" i="2"/>
  <c r="R1962" i="2" s="1"/>
  <c r="W1961" i="2"/>
  <c r="V1961" i="2" s="1"/>
  <c r="U1961" i="2"/>
  <c r="S1961" i="2"/>
  <c r="N1961" i="2"/>
  <c r="R1961" i="2" s="1"/>
  <c r="W1960" i="2"/>
  <c r="V1960" i="2" s="1"/>
  <c r="U1960" i="2"/>
  <c r="S1960" i="2"/>
  <c r="N1960" i="2"/>
  <c r="R1960" i="2" s="1"/>
  <c r="W1959" i="2"/>
  <c r="V1959" i="2" s="1"/>
  <c r="U1959" i="2"/>
  <c r="S1959" i="2"/>
  <c r="N1959" i="2"/>
  <c r="W1958" i="2"/>
  <c r="V1958" i="2" s="1"/>
  <c r="U1958" i="2"/>
  <c r="S1958" i="2"/>
  <c r="N1958" i="2"/>
  <c r="R1958" i="2" s="1"/>
  <c r="W1957" i="2"/>
  <c r="V1957" i="2" s="1"/>
  <c r="U1957" i="2"/>
  <c r="S1957" i="2"/>
  <c r="N1957" i="2"/>
  <c r="R1957" i="2" s="1"/>
  <c r="W1956" i="2"/>
  <c r="V1956" i="2" s="1"/>
  <c r="U1956" i="2"/>
  <c r="S1956" i="2"/>
  <c r="N1956" i="2"/>
  <c r="R1956" i="2" s="1"/>
  <c r="W1955" i="2"/>
  <c r="V1955" i="2" s="1"/>
  <c r="U1955" i="2"/>
  <c r="S1955" i="2"/>
  <c r="N1955" i="2"/>
  <c r="W1954" i="2"/>
  <c r="V1954" i="2" s="1"/>
  <c r="U1954" i="2"/>
  <c r="S1954" i="2"/>
  <c r="N1954" i="2"/>
  <c r="R1954" i="2" s="1"/>
  <c r="W1953" i="2"/>
  <c r="V1953" i="2" s="1"/>
  <c r="U1953" i="2"/>
  <c r="S1953" i="2"/>
  <c r="N1953" i="2"/>
  <c r="R1953" i="2" s="1"/>
  <c r="W1952" i="2"/>
  <c r="V1952" i="2" s="1"/>
  <c r="U1952" i="2"/>
  <c r="S1952" i="2"/>
  <c r="N1952" i="2"/>
  <c r="R1952" i="2" s="1"/>
  <c r="W1951" i="2"/>
  <c r="V1951" i="2" s="1"/>
  <c r="U1951" i="2"/>
  <c r="S1951" i="2"/>
  <c r="N1951" i="2"/>
  <c r="W1950" i="2"/>
  <c r="V1950" i="2" s="1"/>
  <c r="U1950" i="2"/>
  <c r="S1950" i="2"/>
  <c r="N1950" i="2"/>
  <c r="R1950" i="2" s="1"/>
  <c r="W1949" i="2"/>
  <c r="V1949" i="2" s="1"/>
  <c r="U1949" i="2"/>
  <c r="S1949" i="2"/>
  <c r="N1949" i="2"/>
  <c r="R1949" i="2" s="1"/>
  <c r="W1948" i="2"/>
  <c r="V1948" i="2" s="1"/>
  <c r="U1948" i="2"/>
  <c r="S1948" i="2"/>
  <c r="N1948" i="2"/>
  <c r="R1948" i="2" s="1"/>
  <c r="W1947" i="2"/>
  <c r="V1947" i="2" s="1"/>
  <c r="U1947" i="2"/>
  <c r="S1947" i="2"/>
  <c r="N1947" i="2"/>
  <c r="W1946" i="2"/>
  <c r="V1946" i="2" s="1"/>
  <c r="U1946" i="2"/>
  <c r="S1946" i="2"/>
  <c r="N1946" i="2"/>
  <c r="R1946" i="2" s="1"/>
  <c r="W1945" i="2"/>
  <c r="V1945" i="2" s="1"/>
  <c r="U1945" i="2"/>
  <c r="S1945" i="2"/>
  <c r="N1945" i="2"/>
  <c r="R1945" i="2" s="1"/>
  <c r="W1944" i="2"/>
  <c r="V1944" i="2" s="1"/>
  <c r="U1944" i="2"/>
  <c r="S1944" i="2"/>
  <c r="N1944" i="2"/>
  <c r="R1944" i="2" s="1"/>
  <c r="W1943" i="2"/>
  <c r="V1943" i="2" s="1"/>
  <c r="U1943" i="2"/>
  <c r="S1943" i="2"/>
  <c r="N1943" i="2"/>
  <c r="W1942" i="2"/>
  <c r="V1942" i="2" s="1"/>
  <c r="U1942" i="2"/>
  <c r="S1942" i="2"/>
  <c r="N1942" i="2"/>
  <c r="P1942" i="2" s="1"/>
  <c r="W1941" i="2"/>
  <c r="V1941" i="2" s="1"/>
  <c r="U1941" i="2"/>
  <c r="S1941" i="2"/>
  <c r="N1941" i="2"/>
  <c r="R1941" i="2" s="1"/>
  <c r="W1940" i="2"/>
  <c r="V1940" i="2" s="1"/>
  <c r="U1940" i="2"/>
  <c r="S1940" i="2"/>
  <c r="N1940" i="2"/>
  <c r="R1940" i="2" s="1"/>
  <c r="W1939" i="2"/>
  <c r="V1939" i="2" s="1"/>
  <c r="U1939" i="2"/>
  <c r="S1939" i="2"/>
  <c r="N1939" i="2"/>
  <c r="W1938" i="2"/>
  <c r="V1938" i="2" s="1"/>
  <c r="U1938" i="2"/>
  <c r="S1938" i="2"/>
  <c r="N1938" i="2"/>
  <c r="R1938" i="2" s="1"/>
  <c r="W1937" i="2"/>
  <c r="V1937" i="2" s="1"/>
  <c r="U1937" i="2"/>
  <c r="S1937" i="2"/>
  <c r="N1937" i="2"/>
  <c r="R1937" i="2" s="1"/>
  <c r="W1936" i="2"/>
  <c r="V1936" i="2" s="1"/>
  <c r="U1936" i="2"/>
  <c r="S1936" i="2"/>
  <c r="N1936" i="2"/>
  <c r="R1936" i="2" s="1"/>
  <c r="W1935" i="2"/>
  <c r="V1935" i="2" s="1"/>
  <c r="U1935" i="2"/>
  <c r="S1935" i="2"/>
  <c r="N1935" i="2"/>
  <c r="W1934" i="2"/>
  <c r="V1934" i="2" s="1"/>
  <c r="U1934" i="2"/>
  <c r="S1934" i="2"/>
  <c r="N1934" i="2"/>
  <c r="R1934" i="2" s="1"/>
  <c r="W1933" i="2"/>
  <c r="V1933" i="2" s="1"/>
  <c r="U1933" i="2"/>
  <c r="S1933" i="2"/>
  <c r="N1933" i="2"/>
  <c r="R1933" i="2" s="1"/>
  <c r="W1932" i="2"/>
  <c r="V1932" i="2" s="1"/>
  <c r="U1932" i="2"/>
  <c r="S1932" i="2"/>
  <c r="N1932" i="2"/>
  <c r="R1932" i="2" s="1"/>
  <c r="W1931" i="2"/>
  <c r="V1931" i="2" s="1"/>
  <c r="U1931" i="2"/>
  <c r="S1931" i="2"/>
  <c r="N1931" i="2"/>
  <c r="W1930" i="2"/>
  <c r="V1930" i="2" s="1"/>
  <c r="U1930" i="2"/>
  <c r="S1930" i="2"/>
  <c r="N1930" i="2"/>
  <c r="R1930" i="2" s="1"/>
  <c r="W1929" i="2"/>
  <c r="V1929" i="2" s="1"/>
  <c r="U1929" i="2"/>
  <c r="S1929" i="2"/>
  <c r="N1929" i="2"/>
  <c r="P1929" i="2" s="1"/>
  <c r="W1928" i="2"/>
  <c r="V1928" i="2" s="1"/>
  <c r="U1928" i="2"/>
  <c r="S1928" i="2"/>
  <c r="N1928" i="2"/>
  <c r="R1928" i="2" s="1"/>
  <c r="W1927" i="2"/>
  <c r="V1927" i="2" s="1"/>
  <c r="U1927" i="2"/>
  <c r="S1927" i="2"/>
  <c r="N1927" i="2"/>
  <c r="W1926" i="2"/>
  <c r="V1926" i="2" s="1"/>
  <c r="U1926" i="2"/>
  <c r="S1926" i="2"/>
  <c r="N1926" i="2"/>
  <c r="P1926" i="2" s="1"/>
  <c r="W1925" i="2"/>
  <c r="V1925" i="2" s="1"/>
  <c r="U1925" i="2"/>
  <c r="S1925" i="2"/>
  <c r="N1925" i="2"/>
  <c r="W1924" i="2"/>
  <c r="V1924" i="2" s="1"/>
  <c r="U1924" i="2"/>
  <c r="S1924" i="2"/>
  <c r="N1924" i="2"/>
  <c r="R1924" i="2" s="1"/>
  <c r="W1923" i="2"/>
  <c r="V1923" i="2" s="1"/>
  <c r="U1923" i="2"/>
  <c r="S1923" i="2"/>
  <c r="N1923" i="2"/>
  <c r="W1922" i="2"/>
  <c r="V1922" i="2" s="1"/>
  <c r="U1922" i="2"/>
  <c r="S1922" i="2"/>
  <c r="N1922" i="2"/>
  <c r="P1922" i="2" s="1"/>
  <c r="W1921" i="2"/>
  <c r="V1921" i="2" s="1"/>
  <c r="U1921" i="2"/>
  <c r="S1921" i="2"/>
  <c r="N1921" i="2"/>
  <c r="R1921" i="2" s="1"/>
  <c r="W1920" i="2"/>
  <c r="V1920" i="2" s="1"/>
  <c r="U1920" i="2"/>
  <c r="S1920" i="2"/>
  <c r="N1920" i="2"/>
  <c r="R1920" i="2" s="1"/>
  <c r="W1919" i="2"/>
  <c r="V1919" i="2" s="1"/>
  <c r="U1919" i="2"/>
  <c r="S1919" i="2"/>
  <c r="N1919" i="2"/>
  <c r="W1918" i="2"/>
  <c r="V1918" i="2" s="1"/>
  <c r="U1918" i="2"/>
  <c r="S1918" i="2"/>
  <c r="N1918" i="2"/>
  <c r="W1917" i="2"/>
  <c r="V1917" i="2" s="1"/>
  <c r="U1917" i="2"/>
  <c r="S1917" i="2"/>
  <c r="N1917" i="2"/>
  <c r="P1917" i="2" s="1"/>
  <c r="W1916" i="2"/>
  <c r="V1916" i="2" s="1"/>
  <c r="U1916" i="2"/>
  <c r="S1916" i="2"/>
  <c r="N1916" i="2"/>
  <c r="W1915" i="2"/>
  <c r="V1915" i="2" s="1"/>
  <c r="U1915" i="2"/>
  <c r="S1915" i="2"/>
  <c r="N1915" i="2"/>
  <c r="W1914" i="2"/>
  <c r="V1914" i="2" s="1"/>
  <c r="U1914" i="2"/>
  <c r="S1914" i="2"/>
  <c r="N1914" i="2"/>
  <c r="P1914" i="2" s="1"/>
  <c r="W1913" i="2"/>
  <c r="V1913" i="2" s="1"/>
  <c r="U1913" i="2"/>
  <c r="S1913" i="2"/>
  <c r="N1913" i="2"/>
  <c r="R1913" i="2" s="1"/>
  <c r="W1912" i="2"/>
  <c r="V1912" i="2" s="1"/>
  <c r="U1912" i="2"/>
  <c r="S1912" i="2"/>
  <c r="N1912" i="2"/>
  <c r="R1912" i="2" s="1"/>
  <c r="W1911" i="2"/>
  <c r="V1911" i="2" s="1"/>
  <c r="U1911" i="2"/>
  <c r="S1911" i="2"/>
  <c r="N1911" i="2"/>
  <c r="W1910" i="2"/>
  <c r="V1910" i="2" s="1"/>
  <c r="U1910" i="2"/>
  <c r="S1910" i="2"/>
  <c r="N1910" i="2"/>
  <c r="P1910" i="2" s="1"/>
  <c r="W1909" i="2"/>
  <c r="V1909" i="2" s="1"/>
  <c r="U1909" i="2"/>
  <c r="S1909" i="2"/>
  <c r="N1909" i="2"/>
  <c r="W1908" i="2"/>
  <c r="V1908" i="2" s="1"/>
  <c r="U1908" i="2"/>
  <c r="S1908" i="2"/>
  <c r="N1908" i="2"/>
  <c r="R1908" i="2" s="1"/>
  <c r="W1907" i="2"/>
  <c r="V1907" i="2" s="1"/>
  <c r="U1907" i="2"/>
  <c r="S1907" i="2"/>
  <c r="N1907" i="2"/>
  <c r="W1906" i="2"/>
  <c r="V1906" i="2" s="1"/>
  <c r="U1906" i="2"/>
  <c r="S1906" i="2"/>
  <c r="N1906" i="2"/>
  <c r="P1906" i="2" s="1"/>
  <c r="W1905" i="2"/>
  <c r="V1905" i="2" s="1"/>
  <c r="U1905" i="2"/>
  <c r="S1905" i="2"/>
  <c r="N1905" i="2"/>
  <c r="R1905" i="2" s="1"/>
  <c r="W1904" i="2"/>
  <c r="V1904" i="2" s="1"/>
  <c r="U1904" i="2"/>
  <c r="S1904" i="2"/>
  <c r="N1904" i="2"/>
  <c r="R1904" i="2" s="1"/>
  <c r="W1903" i="2"/>
  <c r="V1903" i="2" s="1"/>
  <c r="U1903" i="2"/>
  <c r="S1903" i="2"/>
  <c r="N1903" i="2"/>
  <c r="W1902" i="2"/>
  <c r="V1902" i="2" s="1"/>
  <c r="U1902" i="2"/>
  <c r="S1902" i="2"/>
  <c r="N1902" i="2"/>
  <c r="P1902" i="2" s="1"/>
  <c r="W1901" i="2"/>
  <c r="V1901" i="2" s="1"/>
  <c r="U1901" i="2"/>
  <c r="S1901" i="2"/>
  <c r="N1901" i="2"/>
  <c r="P1901" i="2" s="1"/>
  <c r="W1900" i="2"/>
  <c r="V1900" i="2" s="1"/>
  <c r="U1900" i="2"/>
  <c r="S1900" i="2"/>
  <c r="N1900" i="2"/>
  <c r="W1899" i="2"/>
  <c r="V1899" i="2" s="1"/>
  <c r="U1899" i="2"/>
  <c r="S1899" i="2"/>
  <c r="N1899" i="2"/>
  <c r="W1898" i="2"/>
  <c r="V1898" i="2" s="1"/>
  <c r="U1898" i="2"/>
  <c r="S1898" i="2"/>
  <c r="N1898" i="2"/>
  <c r="R1898" i="2" s="1"/>
  <c r="W1897" i="2"/>
  <c r="V1897" i="2" s="1"/>
  <c r="U1897" i="2"/>
  <c r="S1897" i="2"/>
  <c r="N1897" i="2"/>
  <c r="P1897" i="2" s="1"/>
  <c r="W1896" i="2"/>
  <c r="V1896" i="2" s="1"/>
  <c r="U1896" i="2"/>
  <c r="S1896" i="2"/>
  <c r="N1896" i="2"/>
  <c r="W1895" i="2"/>
  <c r="V1895" i="2" s="1"/>
  <c r="U1895" i="2"/>
  <c r="S1895" i="2"/>
  <c r="N1895" i="2"/>
  <c r="W1894" i="2"/>
  <c r="V1894" i="2" s="1"/>
  <c r="U1894" i="2"/>
  <c r="S1894" i="2"/>
  <c r="N1894" i="2"/>
  <c r="R1894" i="2" s="1"/>
  <c r="W1893" i="2"/>
  <c r="V1893" i="2" s="1"/>
  <c r="U1893" i="2"/>
  <c r="S1893" i="2"/>
  <c r="N1893" i="2"/>
  <c r="P1893" i="2" s="1"/>
  <c r="W1892" i="2"/>
  <c r="V1892" i="2" s="1"/>
  <c r="U1892" i="2"/>
  <c r="S1892" i="2"/>
  <c r="N1892" i="2"/>
  <c r="W1891" i="2"/>
  <c r="V1891" i="2" s="1"/>
  <c r="U1891" i="2"/>
  <c r="S1891" i="2"/>
  <c r="N1891" i="2"/>
  <c r="W1890" i="2"/>
  <c r="V1890" i="2" s="1"/>
  <c r="U1890" i="2"/>
  <c r="S1890" i="2"/>
  <c r="N1890" i="2"/>
  <c r="R1890" i="2" s="1"/>
  <c r="W1889" i="2"/>
  <c r="V1889" i="2" s="1"/>
  <c r="U1889" i="2"/>
  <c r="S1889" i="2"/>
  <c r="N1889" i="2"/>
  <c r="P1889" i="2" s="1"/>
  <c r="W1888" i="2"/>
  <c r="V1888" i="2" s="1"/>
  <c r="U1888" i="2"/>
  <c r="S1888" i="2"/>
  <c r="N1888" i="2"/>
  <c r="R1888" i="2" s="1"/>
  <c r="W1887" i="2"/>
  <c r="V1887" i="2" s="1"/>
  <c r="U1887" i="2"/>
  <c r="S1887" i="2"/>
  <c r="N1887" i="2"/>
  <c r="W1886" i="2"/>
  <c r="V1886" i="2" s="1"/>
  <c r="U1886" i="2"/>
  <c r="S1886" i="2"/>
  <c r="N1886" i="2"/>
  <c r="R1886" i="2" s="1"/>
  <c r="W1885" i="2"/>
  <c r="V1885" i="2" s="1"/>
  <c r="U1885" i="2"/>
  <c r="S1885" i="2"/>
  <c r="N1885" i="2"/>
  <c r="W1884" i="2"/>
  <c r="V1884" i="2" s="1"/>
  <c r="U1884" i="2"/>
  <c r="S1884" i="2"/>
  <c r="N1884" i="2"/>
  <c r="P1884" i="2" s="1"/>
  <c r="W1883" i="2"/>
  <c r="V1883" i="2" s="1"/>
  <c r="U1883" i="2"/>
  <c r="S1883" i="2"/>
  <c r="N1883" i="2"/>
  <c r="W1882" i="2"/>
  <c r="V1882" i="2" s="1"/>
  <c r="U1882" i="2"/>
  <c r="S1882" i="2"/>
  <c r="N1882" i="2"/>
  <c r="R1882" i="2" s="1"/>
  <c r="W1881" i="2"/>
  <c r="V1881" i="2" s="1"/>
  <c r="U1881" i="2"/>
  <c r="S1881" i="2"/>
  <c r="N1881" i="2"/>
  <c r="P1881" i="2" s="1"/>
  <c r="W1880" i="2"/>
  <c r="V1880" i="2" s="1"/>
  <c r="U1880" i="2"/>
  <c r="S1880" i="2"/>
  <c r="N1880" i="2"/>
  <c r="R1880" i="2" s="1"/>
  <c r="W1879" i="2"/>
  <c r="V1879" i="2" s="1"/>
  <c r="U1879" i="2"/>
  <c r="S1879" i="2"/>
  <c r="N1879" i="2"/>
  <c r="W1878" i="2"/>
  <c r="V1878" i="2" s="1"/>
  <c r="U1878" i="2"/>
  <c r="S1878" i="2"/>
  <c r="N1878" i="2"/>
  <c r="R1878" i="2" s="1"/>
  <c r="W1877" i="2"/>
  <c r="V1877" i="2" s="1"/>
  <c r="U1877" i="2"/>
  <c r="S1877" i="2"/>
  <c r="N1877" i="2"/>
  <c r="W1876" i="2"/>
  <c r="V1876" i="2" s="1"/>
  <c r="U1876" i="2"/>
  <c r="S1876" i="2"/>
  <c r="N1876" i="2"/>
  <c r="P1876" i="2" s="1"/>
  <c r="W1875" i="2"/>
  <c r="V1875" i="2" s="1"/>
  <c r="U1875" i="2"/>
  <c r="S1875" i="2"/>
  <c r="N1875" i="2"/>
  <c r="W1874" i="2"/>
  <c r="V1874" i="2" s="1"/>
  <c r="U1874" i="2"/>
  <c r="S1874" i="2"/>
  <c r="N1874" i="2"/>
  <c r="R1874" i="2" s="1"/>
  <c r="W1873" i="2"/>
  <c r="V1873" i="2" s="1"/>
  <c r="U1873" i="2"/>
  <c r="S1873" i="2"/>
  <c r="N1873" i="2"/>
  <c r="P1873" i="2" s="1"/>
  <c r="W1872" i="2"/>
  <c r="V1872" i="2" s="1"/>
  <c r="U1872" i="2"/>
  <c r="S1872" i="2"/>
  <c r="N1872" i="2"/>
  <c r="W1871" i="2"/>
  <c r="V1871" i="2" s="1"/>
  <c r="U1871" i="2"/>
  <c r="S1871" i="2"/>
  <c r="N1871" i="2"/>
  <c r="W1870" i="2"/>
  <c r="V1870" i="2" s="1"/>
  <c r="U1870" i="2"/>
  <c r="S1870" i="2"/>
  <c r="N1870" i="2"/>
  <c r="R1870" i="2" s="1"/>
  <c r="W1869" i="2"/>
  <c r="V1869" i="2" s="1"/>
  <c r="U1869" i="2"/>
  <c r="S1869" i="2"/>
  <c r="N1869" i="2"/>
  <c r="P1869" i="2" s="1"/>
  <c r="W1868" i="2"/>
  <c r="V1868" i="2" s="1"/>
  <c r="U1868" i="2"/>
  <c r="S1868" i="2"/>
  <c r="N1868" i="2"/>
  <c r="R1868" i="2" s="1"/>
  <c r="W1867" i="2"/>
  <c r="V1867" i="2" s="1"/>
  <c r="U1867" i="2"/>
  <c r="S1867" i="2"/>
  <c r="N1867" i="2"/>
  <c r="W1866" i="2"/>
  <c r="V1866" i="2" s="1"/>
  <c r="U1866" i="2"/>
  <c r="S1866" i="2"/>
  <c r="N1866" i="2"/>
  <c r="R1866" i="2" s="1"/>
  <c r="W1865" i="2"/>
  <c r="V1865" i="2" s="1"/>
  <c r="U1865" i="2"/>
  <c r="S1865" i="2"/>
  <c r="N1865" i="2"/>
  <c r="P1865" i="2" s="1"/>
  <c r="W1864" i="2"/>
  <c r="V1864" i="2" s="1"/>
  <c r="U1864" i="2"/>
  <c r="S1864" i="2"/>
  <c r="N1864" i="2"/>
  <c r="R1864" i="2" s="1"/>
  <c r="W1863" i="2"/>
  <c r="V1863" i="2" s="1"/>
  <c r="U1863" i="2"/>
  <c r="S1863" i="2"/>
  <c r="N1863" i="2"/>
  <c r="W1862" i="2"/>
  <c r="V1862" i="2" s="1"/>
  <c r="U1862" i="2"/>
  <c r="S1862" i="2"/>
  <c r="N1862" i="2"/>
  <c r="R1862" i="2" s="1"/>
  <c r="W1861" i="2"/>
  <c r="V1861" i="2" s="1"/>
  <c r="U1861" i="2"/>
  <c r="S1861" i="2"/>
  <c r="N1861" i="2"/>
  <c r="P1861" i="2" s="1"/>
  <c r="W1860" i="2"/>
  <c r="V1860" i="2" s="1"/>
  <c r="U1860" i="2"/>
  <c r="S1860" i="2"/>
  <c r="N1860" i="2"/>
  <c r="W1859" i="2"/>
  <c r="V1859" i="2" s="1"/>
  <c r="U1859" i="2"/>
  <c r="S1859" i="2"/>
  <c r="N1859" i="2"/>
  <c r="W1858" i="2"/>
  <c r="V1858" i="2" s="1"/>
  <c r="U1858" i="2"/>
  <c r="S1858" i="2"/>
  <c r="N1858" i="2"/>
  <c r="W1857" i="2"/>
  <c r="V1857" i="2" s="1"/>
  <c r="U1857" i="2"/>
  <c r="S1857" i="2"/>
  <c r="N1857" i="2"/>
  <c r="W1856" i="2"/>
  <c r="V1856" i="2" s="1"/>
  <c r="U1856" i="2"/>
  <c r="S1856" i="2"/>
  <c r="N1856" i="2"/>
  <c r="P1856" i="2" s="1"/>
  <c r="W1855" i="2"/>
  <c r="V1855" i="2" s="1"/>
  <c r="U1855" i="2"/>
  <c r="S1855" i="2"/>
  <c r="N1855" i="2"/>
  <c r="R1855" i="2" s="1"/>
  <c r="W1854" i="2"/>
  <c r="V1854" i="2" s="1"/>
  <c r="U1854" i="2"/>
  <c r="S1854" i="2"/>
  <c r="N1854" i="2"/>
  <c r="W1853" i="2"/>
  <c r="V1853" i="2" s="1"/>
  <c r="U1853" i="2"/>
  <c r="S1853" i="2"/>
  <c r="N1853" i="2"/>
  <c r="R1853" i="2" s="1"/>
  <c r="W1852" i="2"/>
  <c r="V1852" i="2" s="1"/>
  <c r="U1852" i="2"/>
  <c r="S1852" i="2"/>
  <c r="N1852" i="2"/>
  <c r="P1852" i="2" s="1"/>
  <c r="W1851" i="2"/>
  <c r="V1851" i="2" s="1"/>
  <c r="U1851" i="2"/>
  <c r="S1851" i="2"/>
  <c r="N1851" i="2"/>
  <c r="R1851" i="2" s="1"/>
  <c r="W1850" i="2"/>
  <c r="V1850" i="2" s="1"/>
  <c r="U1850" i="2"/>
  <c r="S1850" i="2"/>
  <c r="N1850" i="2"/>
  <c r="W1849" i="2"/>
  <c r="V1849" i="2" s="1"/>
  <c r="U1849" i="2"/>
  <c r="S1849" i="2"/>
  <c r="N1849" i="2"/>
  <c r="W1848" i="2"/>
  <c r="V1848" i="2" s="1"/>
  <c r="U1848" i="2"/>
  <c r="S1848" i="2"/>
  <c r="N1848" i="2"/>
  <c r="P1848" i="2" s="1"/>
  <c r="W1847" i="2"/>
  <c r="V1847" i="2" s="1"/>
  <c r="U1847" i="2"/>
  <c r="S1847" i="2"/>
  <c r="N1847" i="2"/>
  <c r="R1847" i="2" s="1"/>
  <c r="W1846" i="2"/>
  <c r="V1846" i="2" s="1"/>
  <c r="U1846" i="2"/>
  <c r="S1846" i="2"/>
  <c r="N1846" i="2"/>
  <c r="W1845" i="2"/>
  <c r="V1845" i="2" s="1"/>
  <c r="U1845" i="2"/>
  <c r="S1845" i="2"/>
  <c r="N1845" i="2"/>
  <c r="R1845" i="2" s="1"/>
  <c r="W1844" i="2"/>
  <c r="V1844" i="2" s="1"/>
  <c r="U1844" i="2"/>
  <c r="S1844" i="2"/>
  <c r="N1844" i="2"/>
  <c r="P1844" i="2" s="1"/>
  <c r="W1843" i="2"/>
  <c r="V1843" i="2" s="1"/>
  <c r="U1843" i="2"/>
  <c r="S1843" i="2"/>
  <c r="N1843" i="2"/>
  <c r="R1843" i="2" s="1"/>
  <c r="W1842" i="2"/>
  <c r="V1842" i="2" s="1"/>
  <c r="U1842" i="2"/>
  <c r="S1842" i="2"/>
  <c r="N1842" i="2"/>
  <c r="W1841" i="2"/>
  <c r="V1841" i="2" s="1"/>
  <c r="U1841" i="2"/>
  <c r="S1841" i="2"/>
  <c r="N1841" i="2"/>
  <c r="W1840" i="2"/>
  <c r="V1840" i="2" s="1"/>
  <c r="U1840" i="2"/>
  <c r="S1840" i="2"/>
  <c r="N1840" i="2"/>
  <c r="P1840" i="2" s="1"/>
  <c r="W1839" i="2"/>
  <c r="V1839" i="2" s="1"/>
  <c r="U1839" i="2"/>
  <c r="S1839" i="2"/>
  <c r="N1839" i="2"/>
  <c r="R1839" i="2" s="1"/>
  <c r="W1838" i="2"/>
  <c r="V1838" i="2" s="1"/>
  <c r="U1838" i="2"/>
  <c r="S1838" i="2"/>
  <c r="N1838" i="2"/>
  <c r="W1837" i="2"/>
  <c r="V1837" i="2" s="1"/>
  <c r="U1837" i="2"/>
  <c r="S1837" i="2"/>
  <c r="N1837" i="2"/>
  <c r="P1837" i="2" s="1"/>
  <c r="W1836" i="2"/>
  <c r="V1836" i="2" s="1"/>
  <c r="U1836" i="2"/>
  <c r="S1836" i="2"/>
  <c r="N1836" i="2"/>
  <c r="P1836" i="2" s="1"/>
  <c r="W1835" i="2"/>
  <c r="V1835" i="2" s="1"/>
  <c r="U1835" i="2"/>
  <c r="S1835" i="2"/>
  <c r="N1835" i="2"/>
  <c r="R1835" i="2" s="1"/>
  <c r="W1834" i="2"/>
  <c r="V1834" i="2" s="1"/>
  <c r="U1834" i="2"/>
  <c r="S1834" i="2"/>
  <c r="N1834" i="2"/>
  <c r="W1833" i="2"/>
  <c r="V1833" i="2" s="1"/>
  <c r="U1833" i="2"/>
  <c r="S1833" i="2"/>
  <c r="N1833" i="2"/>
  <c r="W1832" i="2"/>
  <c r="V1832" i="2" s="1"/>
  <c r="U1832" i="2"/>
  <c r="S1832" i="2"/>
  <c r="N1832" i="2"/>
  <c r="P1832" i="2" s="1"/>
  <c r="W1831" i="2"/>
  <c r="V1831" i="2" s="1"/>
  <c r="U1831" i="2"/>
  <c r="S1831" i="2"/>
  <c r="N1831" i="2"/>
  <c r="R1831" i="2" s="1"/>
  <c r="W1830" i="2"/>
  <c r="V1830" i="2" s="1"/>
  <c r="U1830" i="2"/>
  <c r="S1830" i="2"/>
  <c r="N1830" i="2"/>
  <c r="W1829" i="2"/>
  <c r="V1829" i="2" s="1"/>
  <c r="U1829" i="2"/>
  <c r="S1829" i="2"/>
  <c r="N1829" i="2"/>
  <c r="R1829" i="2" s="1"/>
  <c r="W1828" i="2"/>
  <c r="V1828" i="2" s="1"/>
  <c r="U1828" i="2"/>
  <c r="S1828" i="2"/>
  <c r="N1828" i="2"/>
  <c r="P1828" i="2" s="1"/>
  <c r="W1827" i="2"/>
  <c r="V1827" i="2" s="1"/>
  <c r="U1827" i="2"/>
  <c r="S1827" i="2"/>
  <c r="N1827" i="2"/>
  <c r="R1827" i="2" s="1"/>
  <c r="W1826" i="2"/>
  <c r="V1826" i="2" s="1"/>
  <c r="U1826" i="2"/>
  <c r="S1826" i="2"/>
  <c r="N1826" i="2"/>
  <c r="W1825" i="2"/>
  <c r="V1825" i="2" s="1"/>
  <c r="U1825" i="2"/>
  <c r="S1825" i="2"/>
  <c r="N1825" i="2"/>
  <c r="W1824" i="2"/>
  <c r="V1824" i="2" s="1"/>
  <c r="U1824" i="2"/>
  <c r="S1824" i="2"/>
  <c r="N1824" i="2"/>
  <c r="P1824" i="2" s="1"/>
  <c r="W1823" i="2"/>
  <c r="V1823" i="2" s="1"/>
  <c r="U1823" i="2"/>
  <c r="S1823" i="2"/>
  <c r="N1823" i="2"/>
  <c r="R1823" i="2" s="1"/>
  <c r="W1822" i="2"/>
  <c r="V1822" i="2" s="1"/>
  <c r="U1822" i="2"/>
  <c r="S1822" i="2"/>
  <c r="N1822" i="2"/>
  <c r="W1821" i="2"/>
  <c r="V1821" i="2" s="1"/>
  <c r="U1821" i="2"/>
  <c r="S1821" i="2"/>
  <c r="N1821" i="2"/>
  <c r="R1821" i="2" s="1"/>
  <c r="W1820" i="2"/>
  <c r="V1820" i="2" s="1"/>
  <c r="U1820" i="2"/>
  <c r="S1820" i="2"/>
  <c r="N1820" i="2"/>
  <c r="P1820" i="2" s="1"/>
  <c r="W1819" i="2"/>
  <c r="V1819" i="2" s="1"/>
  <c r="U1819" i="2"/>
  <c r="S1819" i="2"/>
  <c r="N1819" i="2"/>
  <c r="R1819" i="2" s="1"/>
  <c r="W1818" i="2"/>
  <c r="V1818" i="2" s="1"/>
  <c r="U1818" i="2"/>
  <c r="S1818" i="2"/>
  <c r="N1818" i="2"/>
  <c r="W1817" i="2"/>
  <c r="V1817" i="2" s="1"/>
  <c r="U1817" i="2"/>
  <c r="S1817" i="2"/>
  <c r="N1817" i="2"/>
  <c r="W1816" i="2"/>
  <c r="V1816" i="2" s="1"/>
  <c r="U1816" i="2"/>
  <c r="S1816" i="2"/>
  <c r="N1816" i="2"/>
  <c r="P1816" i="2" s="1"/>
  <c r="W1815" i="2"/>
  <c r="V1815" i="2" s="1"/>
  <c r="U1815" i="2"/>
  <c r="S1815" i="2"/>
  <c r="N1815" i="2"/>
  <c r="R1815" i="2" s="1"/>
  <c r="W1814" i="2"/>
  <c r="V1814" i="2" s="1"/>
  <c r="U1814" i="2"/>
  <c r="S1814" i="2"/>
  <c r="N1814" i="2"/>
  <c r="W1813" i="2"/>
  <c r="V1813" i="2" s="1"/>
  <c r="U1813" i="2"/>
  <c r="S1813" i="2"/>
  <c r="N1813" i="2"/>
  <c r="P1813" i="2" s="1"/>
  <c r="W1812" i="2"/>
  <c r="V1812" i="2" s="1"/>
  <c r="U1812" i="2"/>
  <c r="S1812" i="2"/>
  <c r="N1812" i="2"/>
  <c r="P1812" i="2" s="1"/>
  <c r="W1811" i="2"/>
  <c r="V1811" i="2" s="1"/>
  <c r="U1811" i="2"/>
  <c r="S1811" i="2"/>
  <c r="N1811" i="2"/>
  <c r="R1811" i="2" s="1"/>
  <c r="W1810" i="2"/>
  <c r="V1810" i="2" s="1"/>
  <c r="U1810" i="2"/>
  <c r="S1810" i="2"/>
  <c r="N1810" i="2"/>
  <c r="W1809" i="2"/>
  <c r="V1809" i="2" s="1"/>
  <c r="U1809" i="2"/>
  <c r="S1809" i="2"/>
  <c r="N1809" i="2"/>
  <c r="W1808" i="2"/>
  <c r="V1808" i="2" s="1"/>
  <c r="U1808" i="2"/>
  <c r="S1808" i="2"/>
  <c r="N1808" i="2"/>
  <c r="P1808" i="2" s="1"/>
  <c r="W1807" i="2"/>
  <c r="V1807" i="2" s="1"/>
  <c r="U1807" i="2"/>
  <c r="S1807" i="2"/>
  <c r="N1807" i="2"/>
  <c r="R1807" i="2" s="1"/>
  <c r="W1806" i="2"/>
  <c r="V1806" i="2" s="1"/>
  <c r="U1806" i="2"/>
  <c r="S1806" i="2"/>
  <c r="N1806" i="2"/>
  <c r="W1805" i="2"/>
  <c r="V1805" i="2" s="1"/>
  <c r="U1805" i="2"/>
  <c r="S1805" i="2"/>
  <c r="N1805" i="2"/>
  <c r="R1805" i="2" s="1"/>
  <c r="W1804" i="2"/>
  <c r="V1804" i="2" s="1"/>
  <c r="U1804" i="2"/>
  <c r="S1804" i="2"/>
  <c r="N1804" i="2"/>
  <c r="P1804" i="2" s="1"/>
  <c r="W1803" i="2"/>
  <c r="V1803" i="2" s="1"/>
  <c r="U1803" i="2"/>
  <c r="S1803" i="2"/>
  <c r="N1803" i="2"/>
  <c r="R1803" i="2" s="1"/>
  <c r="W1802" i="2"/>
  <c r="V1802" i="2" s="1"/>
  <c r="U1802" i="2"/>
  <c r="S1802" i="2"/>
  <c r="N1802" i="2"/>
  <c r="W1801" i="2"/>
  <c r="V1801" i="2" s="1"/>
  <c r="U1801" i="2"/>
  <c r="S1801" i="2"/>
  <c r="N1801" i="2"/>
  <c r="W1800" i="2"/>
  <c r="V1800" i="2" s="1"/>
  <c r="U1800" i="2"/>
  <c r="S1800" i="2"/>
  <c r="N1800" i="2"/>
  <c r="P1800" i="2" s="1"/>
  <c r="W1799" i="2"/>
  <c r="V1799" i="2" s="1"/>
  <c r="U1799" i="2"/>
  <c r="S1799" i="2"/>
  <c r="N1799" i="2"/>
  <c r="R1799" i="2" s="1"/>
  <c r="W1798" i="2"/>
  <c r="V1798" i="2" s="1"/>
  <c r="U1798" i="2"/>
  <c r="S1798" i="2"/>
  <c r="N1798" i="2"/>
  <c r="W1797" i="2"/>
  <c r="V1797" i="2" s="1"/>
  <c r="U1797" i="2"/>
  <c r="S1797" i="2"/>
  <c r="N1797" i="2"/>
  <c r="R1797" i="2" s="1"/>
  <c r="W1796" i="2"/>
  <c r="V1796" i="2" s="1"/>
  <c r="U1796" i="2"/>
  <c r="S1796" i="2"/>
  <c r="N1796" i="2"/>
  <c r="P1796" i="2" s="1"/>
  <c r="W1795" i="2"/>
  <c r="V1795" i="2" s="1"/>
  <c r="U1795" i="2"/>
  <c r="S1795" i="2"/>
  <c r="N1795" i="2"/>
  <c r="R1795" i="2" s="1"/>
  <c r="W1794" i="2"/>
  <c r="V1794" i="2" s="1"/>
  <c r="U1794" i="2"/>
  <c r="S1794" i="2"/>
  <c r="N1794" i="2"/>
  <c r="W1793" i="2"/>
  <c r="V1793" i="2" s="1"/>
  <c r="U1793" i="2"/>
  <c r="S1793" i="2"/>
  <c r="N1793" i="2"/>
  <c r="W1792" i="2"/>
  <c r="V1792" i="2" s="1"/>
  <c r="U1792" i="2"/>
  <c r="S1792" i="2"/>
  <c r="N1792" i="2"/>
  <c r="P1792" i="2" s="1"/>
  <c r="W1791" i="2"/>
  <c r="V1791" i="2" s="1"/>
  <c r="U1791" i="2"/>
  <c r="S1791" i="2"/>
  <c r="N1791" i="2"/>
  <c r="R1791" i="2" s="1"/>
  <c r="W1790" i="2"/>
  <c r="V1790" i="2" s="1"/>
  <c r="U1790" i="2"/>
  <c r="S1790" i="2"/>
  <c r="N1790" i="2"/>
  <c r="W1789" i="2"/>
  <c r="V1789" i="2" s="1"/>
  <c r="U1789" i="2"/>
  <c r="S1789" i="2"/>
  <c r="N1789" i="2"/>
  <c r="R1789" i="2" s="1"/>
  <c r="W1788" i="2"/>
  <c r="V1788" i="2" s="1"/>
  <c r="U1788" i="2"/>
  <c r="S1788" i="2"/>
  <c r="N1788" i="2"/>
  <c r="P1788" i="2" s="1"/>
  <c r="W1787" i="2"/>
  <c r="V1787" i="2" s="1"/>
  <c r="U1787" i="2"/>
  <c r="S1787" i="2"/>
  <c r="N1787" i="2"/>
  <c r="R1787" i="2" s="1"/>
  <c r="W1786" i="2"/>
  <c r="V1786" i="2" s="1"/>
  <c r="U1786" i="2"/>
  <c r="S1786" i="2"/>
  <c r="N1786" i="2"/>
  <c r="W1785" i="2"/>
  <c r="V1785" i="2" s="1"/>
  <c r="U1785" i="2"/>
  <c r="S1785" i="2"/>
  <c r="N1785" i="2"/>
  <c r="W1784" i="2"/>
  <c r="V1784" i="2" s="1"/>
  <c r="U1784" i="2"/>
  <c r="S1784" i="2"/>
  <c r="N1784" i="2"/>
  <c r="P1784" i="2" s="1"/>
  <c r="W1783" i="2"/>
  <c r="V1783" i="2" s="1"/>
  <c r="U1783" i="2"/>
  <c r="S1783" i="2"/>
  <c r="N1783" i="2"/>
  <c r="R1783" i="2" s="1"/>
  <c r="W1782" i="2"/>
  <c r="V1782" i="2" s="1"/>
  <c r="U1782" i="2"/>
  <c r="S1782" i="2"/>
  <c r="N1782" i="2"/>
  <c r="W1781" i="2"/>
  <c r="V1781" i="2" s="1"/>
  <c r="U1781" i="2"/>
  <c r="S1781" i="2"/>
  <c r="N1781" i="2"/>
  <c r="R1781" i="2" s="1"/>
  <c r="W1780" i="2"/>
  <c r="V1780" i="2" s="1"/>
  <c r="U1780" i="2"/>
  <c r="S1780" i="2"/>
  <c r="N1780" i="2"/>
  <c r="P1780" i="2" s="1"/>
  <c r="W1779" i="2"/>
  <c r="V1779" i="2" s="1"/>
  <c r="U1779" i="2"/>
  <c r="S1779" i="2"/>
  <c r="N1779" i="2"/>
  <c r="R1779" i="2" s="1"/>
  <c r="W1778" i="2"/>
  <c r="V1778" i="2" s="1"/>
  <c r="U1778" i="2"/>
  <c r="S1778" i="2"/>
  <c r="N1778" i="2"/>
  <c r="W1777" i="2"/>
  <c r="V1777" i="2" s="1"/>
  <c r="U1777" i="2"/>
  <c r="S1777" i="2"/>
  <c r="N1777" i="2"/>
  <c r="W1776" i="2"/>
  <c r="V1776" i="2" s="1"/>
  <c r="U1776" i="2"/>
  <c r="S1776" i="2"/>
  <c r="N1776" i="2"/>
  <c r="P1776" i="2" s="1"/>
  <c r="W1775" i="2"/>
  <c r="V1775" i="2" s="1"/>
  <c r="U1775" i="2"/>
  <c r="S1775" i="2"/>
  <c r="N1775" i="2"/>
  <c r="R1775" i="2" s="1"/>
  <c r="W1774" i="2"/>
  <c r="V1774" i="2" s="1"/>
  <c r="U1774" i="2"/>
  <c r="S1774" i="2"/>
  <c r="N1774" i="2"/>
  <c r="W1773" i="2"/>
  <c r="V1773" i="2" s="1"/>
  <c r="U1773" i="2"/>
  <c r="S1773" i="2"/>
  <c r="N1773" i="2"/>
  <c r="R1773" i="2" s="1"/>
  <c r="W1772" i="2"/>
  <c r="V1772" i="2" s="1"/>
  <c r="U1772" i="2"/>
  <c r="S1772" i="2"/>
  <c r="N1772" i="2"/>
  <c r="P1772" i="2" s="1"/>
  <c r="W1771" i="2"/>
  <c r="V1771" i="2" s="1"/>
  <c r="U1771" i="2"/>
  <c r="S1771" i="2"/>
  <c r="N1771" i="2"/>
  <c r="R1771" i="2" s="1"/>
  <c r="W1770" i="2"/>
  <c r="V1770" i="2" s="1"/>
  <c r="U1770" i="2"/>
  <c r="S1770" i="2"/>
  <c r="N1770" i="2"/>
  <c r="W1769" i="2"/>
  <c r="V1769" i="2" s="1"/>
  <c r="U1769" i="2"/>
  <c r="S1769" i="2"/>
  <c r="N1769" i="2"/>
  <c r="W1768" i="2"/>
  <c r="V1768" i="2" s="1"/>
  <c r="U1768" i="2"/>
  <c r="S1768" i="2"/>
  <c r="N1768" i="2"/>
  <c r="P1768" i="2" s="1"/>
  <c r="W1767" i="2"/>
  <c r="V1767" i="2" s="1"/>
  <c r="U1767" i="2"/>
  <c r="S1767" i="2"/>
  <c r="N1767" i="2"/>
  <c r="R1767" i="2" s="1"/>
  <c r="W1766" i="2"/>
  <c r="V1766" i="2" s="1"/>
  <c r="U1766" i="2"/>
  <c r="S1766" i="2"/>
  <c r="N1766" i="2"/>
  <c r="W1765" i="2"/>
  <c r="V1765" i="2" s="1"/>
  <c r="U1765" i="2"/>
  <c r="S1765" i="2"/>
  <c r="N1765" i="2"/>
  <c r="P1765" i="2" s="1"/>
  <c r="W1764" i="2"/>
  <c r="V1764" i="2" s="1"/>
  <c r="U1764" i="2"/>
  <c r="S1764" i="2"/>
  <c r="N1764" i="2"/>
  <c r="W1763" i="2"/>
  <c r="V1763" i="2" s="1"/>
  <c r="U1763" i="2"/>
  <c r="S1763" i="2"/>
  <c r="N1763" i="2"/>
  <c r="R1763" i="2" s="1"/>
  <c r="W1762" i="2"/>
  <c r="V1762" i="2" s="1"/>
  <c r="U1762" i="2"/>
  <c r="S1762" i="2"/>
  <c r="N1762" i="2"/>
  <c r="P1762" i="2" s="1"/>
  <c r="W1761" i="2"/>
  <c r="V1761" i="2" s="1"/>
  <c r="U1761" i="2"/>
  <c r="S1761" i="2"/>
  <c r="N1761" i="2"/>
  <c r="R1761" i="2" s="1"/>
  <c r="W1760" i="2"/>
  <c r="V1760" i="2" s="1"/>
  <c r="U1760" i="2"/>
  <c r="S1760" i="2"/>
  <c r="N1760" i="2"/>
  <c r="P1760" i="2" s="1"/>
  <c r="W1759" i="2"/>
  <c r="V1759" i="2" s="1"/>
  <c r="U1759" i="2"/>
  <c r="S1759" i="2"/>
  <c r="N1759" i="2"/>
  <c r="R1759" i="2" s="1"/>
  <c r="W1758" i="2"/>
  <c r="V1758" i="2" s="1"/>
  <c r="U1758" i="2"/>
  <c r="S1758" i="2"/>
  <c r="N1758" i="2"/>
  <c r="W1757" i="2"/>
  <c r="V1757" i="2" s="1"/>
  <c r="U1757" i="2"/>
  <c r="S1757" i="2"/>
  <c r="N1757" i="2"/>
  <c r="R1757" i="2" s="1"/>
  <c r="W1756" i="2"/>
  <c r="V1756" i="2" s="1"/>
  <c r="U1756" i="2"/>
  <c r="S1756" i="2"/>
  <c r="N1756" i="2"/>
  <c r="R1756" i="2" s="1"/>
  <c r="W1755" i="2"/>
  <c r="V1755" i="2" s="1"/>
  <c r="U1755" i="2"/>
  <c r="S1755" i="2"/>
  <c r="N1755" i="2"/>
  <c r="R1755" i="2" s="1"/>
  <c r="W1754" i="2"/>
  <c r="V1754" i="2" s="1"/>
  <c r="U1754" i="2"/>
  <c r="S1754" i="2"/>
  <c r="N1754" i="2"/>
  <c r="P1754" i="2" s="1"/>
  <c r="W1753" i="2"/>
  <c r="V1753" i="2" s="1"/>
  <c r="U1753" i="2"/>
  <c r="S1753" i="2"/>
  <c r="N1753" i="2"/>
  <c r="P1753" i="2" s="1"/>
  <c r="W1752" i="2"/>
  <c r="V1752" i="2" s="1"/>
  <c r="U1752" i="2"/>
  <c r="S1752" i="2"/>
  <c r="N1752" i="2"/>
  <c r="W1751" i="2"/>
  <c r="V1751" i="2" s="1"/>
  <c r="U1751" i="2"/>
  <c r="S1751" i="2"/>
  <c r="N1751" i="2"/>
  <c r="R1751" i="2" s="1"/>
  <c r="W1750" i="2"/>
  <c r="V1750" i="2" s="1"/>
  <c r="U1750" i="2"/>
  <c r="S1750" i="2"/>
  <c r="N1750" i="2"/>
  <c r="W1749" i="2"/>
  <c r="V1749" i="2" s="1"/>
  <c r="U1749" i="2"/>
  <c r="S1749" i="2"/>
  <c r="N1749" i="2"/>
  <c r="R1749" i="2" s="1"/>
  <c r="W1748" i="2"/>
  <c r="V1748" i="2" s="1"/>
  <c r="U1748" i="2"/>
  <c r="S1748" i="2"/>
  <c r="N1748" i="2"/>
  <c r="W1747" i="2"/>
  <c r="V1747" i="2" s="1"/>
  <c r="U1747" i="2"/>
  <c r="S1747" i="2"/>
  <c r="N1747" i="2"/>
  <c r="R1747" i="2" s="1"/>
  <c r="W1746" i="2"/>
  <c r="V1746" i="2" s="1"/>
  <c r="U1746" i="2"/>
  <c r="S1746" i="2"/>
  <c r="N1746" i="2"/>
  <c r="R1746" i="2" s="1"/>
  <c r="W1745" i="2"/>
  <c r="V1745" i="2" s="1"/>
  <c r="U1745" i="2"/>
  <c r="S1745" i="2"/>
  <c r="N1745" i="2"/>
  <c r="W1744" i="2"/>
  <c r="V1744" i="2" s="1"/>
  <c r="U1744" i="2"/>
  <c r="S1744" i="2"/>
  <c r="N1744" i="2"/>
  <c r="R1744" i="2" s="1"/>
  <c r="W1743" i="2"/>
  <c r="V1743" i="2" s="1"/>
  <c r="U1743" i="2"/>
  <c r="S1743" i="2"/>
  <c r="N1743" i="2"/>
  <c r="P1743" i="2" s="1"/>
  <c r="W1742" i="2"/>
  <c r="V1742" i="2" s="1"/>
  <c r="U1742" i="2"/>
  <c r="S1742" i="2"/>
  <c r="N1742" i="2"/>
  <c r="R1742" i="2" s="1"/>
  <c r="W1741" i="2"/>
  <c r="V1741" i="2" s="1"/>
  <c r="U1741" i="2"/>
  <c r="S1741" i="2"/>
  <c r="N1741" i="2"/>
  <c r="W1740" i="2"/>
  <c r="V1740" i="2" s="1"/>
  <c r="U1740" i="2"/>
  <c r="S1740" i="2"/>
  <c r="N1740" i="2"/>
  <c r="W1739" i="2"/>
  <c r="V1739" i="2" s="1"/>
  <c r="U1739" i="2"/>
  <c r="S1739" i="2"/>
  <c r="N1739" i="2"/>
  <c r="P1739" i="2" s="1"/>
  <c r="W1738" i="2"/>
  <c r="V1738" i="2" s="1"/>
  <c r="U1738" i="2"/>
  <c r="S1738" i="2"/>
  <c r="N1738" i="2"/>
  <c r="R1738" i="2" s="1"/>
  <c r="W1737" i="2"/>
  <c r="V1737" i="2" s="1"/>
  <c r="U1737" i="2"/>
  <c r="S1737" i="2"/>
  <c r="N1737" i="2"/>
  <c r="W1736" i="2"/>
  <c r="V1736" i="2" s="1"/>
  <c r="U1736" i="2"/>
  <c r="S1736" i="2"/>
  <c r="N1736" i="2"/>
  <c r="R1736" i="2" s="1"/>
  <c r="W1735" i="2"/>
  <c r="V1735" i="2" s="1"/>
  <c r="U1735" i="2"/>
  <c r="S1735" i="2"/>
  <c r="N1735" i="2"/>
  <c r="P1735" i="2" s="1"/>
  <c r="W1734" i="2"/>
  <c r="V1734" i="2" s="1"/>
  <c r="U1734" i="2"/>
  <c r="S1734" i="2"/>
  <c r="N1734" i="2"/>
  <c r="R1734" i="2" s="1"/>
  <c r="W1733" i="2"/>
  <c r="V1733" i="2" s="1"/>
  <c r="U1733" i="2"/>
  <c r="S1733" i="2"/>
  <c r="N1733" i="2"/>
  <c r="W1732" i="2"/>
  <c r="V1732" i="2" s="1"/>
  <c r="U1732" i="2"/>
  <c r="S1732" i="2"/>
  <c r="N1732" i="2"/>
  <c r="W1731" i="2"/>
  <c r="V1731" i="2" s="1"/>
  <c r="U1731" i="2"/>
  <c r="S1731" i="2"/>
  <c r="N1731" i="2"/>
  <c r="P1731" i="2" s="1"/>
  <c r="W1730" i="2"/>
  <c r="V1730" i="2" s="1"/>
  <c r="U1730" i="2"/>
  <c r="S1730" i="2"/>
  <c r="N1730" i="2"/>
  <c r="W1729" i="2"/>
  <c r="V1729" i="2" s="1"/>
  <c r="U1729" i="2"/>
  <c r="S1729" i="2"/>
  <c r="N1729" i="2"/>
  <c r="W1728" i="2"/>
  <c r="V1728" i="2" s="1"/>
  <c r="U1728" i="2"/>
  <c r="S1728" i="2"/>
  <c r="N1728" i="2"/>
  <c r="P1728" i="2" s="1"/>
  <c r="W1727" i="2"/>
  <c r="V1727" i="2" s="1"/>
  <c r="U1727" i="2"/>
  <c r="S1727" i="2"/>
  <c r="N1727" i="2"/>
  <c r="W1726" i="2"/>
  <c r="V1726" i="2" s="1"/>
  <c r="U1726" i="2"/>
  <c r="S1726" i="2"/>
  <c r="N1726" i="2"/>
  <c r="R1726" i="2" s="1"/>
  <c r="W1725" i="2"/>
  <c r="V1725" i="2" s="1"/>
  <c r="U1725" i="2"/>
  <c r="S1725" i="2"/>
  <c r="N1725" i="2"/>
  <c r="W1724" i="2"/>
  <c r="V1724" i="2" s="1"/>
  <c r="U1724" i="2"/>
  <c r="S1724" i="2"/>
  <c r="N1724" i="2"/>
  <c r="R1724" i="2" s="1"/>
  <c r="W1723" i="2"/>
  <c r="V1723" i="2" s="1"/>
  <c r="U1723" i="2"/>
  <c r="S1723" i="2"/>
  <c r="N1723" i="2"/>
  <c r="P1723" i="2" s="1"/>
  <c r="W1722" i="2"/>
  <c r="V1722" i="2" s="1"/>
  <c r="U1722" i="2"/>
  <c r="S1722" i="2"/>
  <c r="N1722" i="2"/>
  <c r="W1721" i="2"/>
  <c r="V1721" i="2" s="1"/>
  <c r="U1721" i="2"/>
  <c r="S1721" i="2"/>
  <c r="N1721" i="2"/>
  <c r="W1720" i="2"/>
  <c r="V1720" i="2" s="1"/>
  <c r="U1720" i="2"/>
  <c r="S1720" i="2"/>
  <c r="N1720" i="2"/>
  <c r="R1720" i="2" s="1"/>
  <c r="W1719" i="2"/>
  <c r="V1719" i="2" s="1"/>
  <c r="U1719" i="2"/>
  <c r="S1719" i="2"/>
  <c r="N1719" i="2"/>
  <c r="W1718" i="2"/>
  <c r="V1718" i="2" s="1"/>
  <c r="U1718" i="2"/>
  <c r="S1718" i="2"/>
  <c r="N1718" i="2"/>
  <c r="R1718" i="2" s="1"/>
  <c r="W1717" i="2"/>
  <c r="V1717" i="2" s="1"/>
  <c r="U1717" i="2"/>
  <c r="S1717" i="2"/>
  <c r="N1717" i="2"/>
  <c r="W1716" i="2"/>
  <c r="V1716" i="2" s="1"/>
  <c r="U1716" i="2"/>
  <c r="S1716" i="2"/>
  <c r="N1716" i="2"/>
  <c r="R1716" i="2" s="1"/>
  <c r="W1715" i="2"/>
  <c r="V1715" i="2" s="1"/>
  <c r="U1715" i="2"/>
  <c r="S1715" i="2"/>
  <c r="N1715" i="2"/>
  <c r="P1715" i="2" s="1"/>
  <c r="W1714" i="2"/>
  <c r="V1714" i="2" s="1"/>
  <c r="U1714" i="2"/>
  <c r="S1714" i="2"/>
  <c r="N1714" i="2"/>
  <c r="W1713" i="2"/>
  <c r="V1713" i="2" s="1"/>
  <c r="U1713" i="2"/>
  <c r="S1713" i="2"/>
  <c r="N1713" i="2"/>
  <c r="W1712" i="2"/>
  <c r="V1712" i="2" s="1"/>
  <c r="U1712" i="2"/>
  <c r="S1712" i="2"/>
  <c r="N1712" i="2"/>
  <c r="R1712" i="2" s="1"/>
  <c r="W1711" i="2"/>
  <c r="V1711" i="2" s="1"/>
  <c r="U1711" i="2"/>
  <c r="S1711" i="2"/>
  <c r="N1711" i="2"/>
  <c r="W1710" i="2"/>
  <c r="V1710" i="2" s="1"/>
  <c r="U1710" i="2"/>
  <c r="S1710" i="2"/>
  <c r="N1710" i="2"/>
  <c r="R1710" i="2" s="1"/>
  <c r="W1709" i="2"/>
  <c r="V1709" i="2" s="1"/>
  <c r="U1709" i="2"/>
  <c r="S1709" i="2"/>
  <c r="N1709" i="2"/>
  <c r="W1708" i="2"/>
  <c r="V1708" i="2" s="1"/>
  <c r="U1708" i="2"/>
  <c r="S1708" i="2"/>
  <c r="N1708" i="2"/>
  <c r="R1708" i="2" s="1"/>
  <c r="W1707" i="2"/>
  <c r="V1707" i="2" s="1"/>
  <c r="U1707" i="2"/>
  <c r="S1707" i="2"/>
  <c r="N1707" i="2"/>
  <c r="P1707" i="2" s="1"/>
  <c r="W1706" i="2"/>
  <c r="V1706" i="2" s="1"/>
  <c r="U1706" i="2"/>
  <c r="S1706" i="2"/>
  <c r="N1706" i="2"/>
  <c r="W1705" i="2"/>
  <c r="V1705" i="2" s="1"/>
  <c r="U1705" i="2"/>
  <c r="S1705" i="2"/>
  <c r="N1705" i="2"/>
  <c r="W1704" i="2"/>
  <c r="V1704" i="2" s="1"/>
  <c r="U1704" i="2"/>
  <c r="S1704" i="2"/>
  <c r="N1704" i="2"/>
  <c r="P1704" i="2" s="1"/>
  <c r="W1703" i="2"/>
  <c r="V1703" i="2" s="1"/>
  <c r="U1703" i="2"/>
  <c r="S1703" i="2"/>
  <c r="N1703" i="2"/>
  <c r="W1702" i="2"/>
  <c r="V1702" i="2" s="1"/>
  <c r="U1702" i="2"/>
  <c r="S1702" i="2"/>
  <c r="N1702" i="2"/>
  <c r="R1702" i="2" s="1"/>
  <c r="W1701" i="2"/>
  <c r="V1701" i="2" s="1"/>
  <c r="U1701" i="2"/>
  <c r="S1701" i="2"/>
  <c r="N1701" i="2"/>
  <c r="W1700" i="2"/>
  <c r="V1700" i="2" s="1"/>
  <c r="U1700" i="2"/>
  <c r="S1700" i="2"/>
  <c r="N1700" i="2"/>
  <c r="R1700" i="2" s="1"/>
  <c r="W1699" i="2"/>
  <c r="V1699" i="2" s="1"/>
  <c r="U1699" i="2"/>
  <c r="S1699" i="2"/>
  <c r="N1699" i="2"/>
  <c r="P1699" i="2" s="1"/>
  <c r="W1698" i="2"/>
  <c r="V1698" i="2" s="1"/>
  <c r="U1698" i="2"/>
  <c r="S1698" i="2"/>
  <c r="N1698" i="2"/>
  <c r="W1697" i="2"/>
  <c r="V1697" i="2" s="1"/>
  <c r="U1697" i="2"/>
  <c r="S1697" i="2"/>
  <c r="N1697" i="2"/>
  <c r="W1696" i="2"/>
  <c r="V1696" i="2" s="1"/>
  <c r="U1696" i="2"/>
  <c r="S1696" i="2"/>
  <c r="N1696" i="2"/>
  <c r="R1696" i="2" s="1"/>
  <c r="W1695" i="2"/>
  <c r="V1695" i="2" s="1"/>
  <c r="U1695" i="2"/>
  <c r="S1695" i="2"/>
  <c r="N1695" i="2"/>
  <c r="P1695" i="2" s="1"/>
  <c r="W1694" i="2"/>
  <c r="V1694" i="2" s="1"/>
  <c r="U1694" i="2"/>
  <c r="S1694" i="2"/>
  <c r="N1694" i="2"/>
  <c r="R1694" i="2" s="1"/>
  <c r="W1693" i="2"/>
  <c r="V1693" i="2" s="1"/>
  <c r="U1693" i="2"/>
  <c r="S1693" i="2"/>
  <c r="N1693" i="2"/>
  <c r="W1692" i="2"/>
  <c r="V1692" i="2" s="1"/>
  <c r="U1692" i="2"/>
  <c r="S1692" i="2"/>
  <c r="N1692" i="2"/>
  <c r="P1692" i="2" s="1"/>
  <c r="W1691" i="2"/>
  <c r="V1691" i="2" s="1"/>
  <c r="U1691" i="2"/>
  <c r="S1691" i="2"/>
  <c r="N1691" i="2"/>
  <c r="P1691" i="2" s="1"/>
  <c r="W1690" i="2"/>
  <c r="V1690" i="2" s="1"/>
  <c r="U1690" i="2"/>
  <c r="S1690" i="2"/>
  <c r="N1690" i="2"/>
  <c r="R1690" i="2" s="1"/>
  <c r="W1689" i="2"/>
  <c r="V1689" i="2" s="1"/>
  <c r="U1689" i="2"/>
  <c r="S1689" i="2"/>
  <c r="N1689" i="2"/>
  <c r="W1688" i="2"/>
  <c r="V1688" i="2" s="1"/>
  <c r="U1688" i="2"/>
  <c r="S1688" i="2"/>
  <c r="N1688" i="2"/>
  <c r="P1688" i="2" s="1"/>
  <c r="W1687" i="2"/>
  <c r="V1687" i="2" s="1"/>
  <c r="U1687" i="2"/>
  <c r="S1687" i="2"/>
  <c r="N1687" i="2"/>
  <c r="P1687" i="2" s="1"/>
  <c r="W1686" i="2"/>
  <c r="V1686" i="2" s="1"/>
  <c r="U1686" i="2"/>
  <c r="S1686" i="2"/>
  <c r="N1686" i="2"/>
  <c r="R1686" i="2" s="1"/>
  <c r="W1685" i="2"/>
  <c r="V1685" i="2" s="1"/>
  <c r="U1685" i="2"/>
  <c r="S1685" i="2"/>
  <c r="N1685" i="2"/>
  <c r="W1684" i="2"/>
  <c r="V1684" i="2" s="1"/>
  <c r="U1684" i="2"/>
  <c r="S1684" i="2"/>
  <c r="N1684" i="2"/>
  <c r="R1684" i="2" s="1"/>
  <c r="W1683" i="2"/>
  <c r="V1683" i="2" s="1"/>
  <c r="U1683" i="2"/>
  <c r="S1683" i="2"/>
  <c r="N1683" i="2"/>
  <c r="P1683" i="2" s="1"/>
  <c r="W1682" i="2"/>
  <c r="V1682" i="2" s="1"/>
  <c r="U1682" i="2"/>
  <c r="S1682" i="2"/>
  <c r="N1682" i="2"/>
  <c r="R1682" i="2" s="1"/>
  <c r="W1681" i="2"/>
  <c r="V1681" i="2" s="1"/>
  <c r="U1681" i="2"/>
  <c r="S1681" i="2"/>
  <c r="N1681" i="2"/>
  <c r="W1680" i="2"/>
  <c r="V1680" i="2" s="1"/>
  <c r="U1680" i="2"/>
  <c r="S1680" i="2"/>
  <c r="N1680" i="2"/>
  <c r="P1680" i="2" s="1"/>
  <c r="W1679" i="2"/>
  <c r="V1679" i="2" s="1"/>
  <c r="U1679" i="2"/>
  <c r="S1679" i="2"/>
  <c r="N1679" i="2"/>
  <c r="P1679" i="2" s="1"/>
  <c r="W1678" i="2"/>
  <c r="V1678" i="2" s="1"/>
  <c r="U1678" i="2"/>
  <c r="S1678" i="2"/>
  <c r="N1678" i="2"/>
  <c r="R1678" i="2" s="1"/>
  <c r="W1677" i="2"/>
  <c r="V1677" i="2" s="1"/>
  <c r="U1677" i="2"/>
  <c r="S1677" i="2"/>
  <c r="N1677" i="2"/>
  <c r="W1676" i="2"/>
  <c r="V1676" i="2" s="1"/>
  <c r="U1676" i="2"/>
  <c r="S1676" i="2"/>
  <c r="N1676" i="2"/>
  <c r="P1676" i="2" s="1"/>
  <c r="W1675" i="2"/>
  <c r="V1675" i="2" s="1"/>
  <c r="U1675" i="2"/>
  <c r="S1675" i="2"/>
  <c r="N1675" i="2"/>
  <c r="P1675" i="2" s="1"/>
  <c r="W1674" i="2"/>
  <c r="V1674" i="2" s="1"/>
  <c r="U1674" i="2"/>
  <c r="S1674" i="2"/>
  <c r="N1674" i="2"/>
  <c r="R1674" i="2" s="1"/>
  <c r="W1673" i="2"/>
  <c r="V1673" i="2" s="1"/>
  <c r="U1673" i="2"/>
  <c r="S1673" i="2"/>
  <c r="N1673" i="2"/>
  <c r="W1672" i="2"/>
  <c r="V1672" i="2" s="1"/>
  <c r="U1672" i="2"/>
  <c r="W1671" i="2"/>
  <c r="V1671" i="2" s="1"/>
  <c r="U1671" i="2"/>
  <c r="S1671" i="2"/>
  <c r="N1671" i="2"/>
  <c r="P1671" i="2" s="1"/>
  <c r="W1670" i="2"/>
  <c r="V1670" i="2" s="1"/>
  <c r="U1670" i="2"/>
  <c r="S1670" i="2"/>
  <c r="N1670" i="2"/>
  <c r="R1670" i="2" s="1"/>
  <c r="W1669" i="2"/>
  <c r="V1669" i="2" s="1"/>
  <c r="U1669" i="2"/>
  <c r="S1669" i="2"/>
  <c r="N1669" i="2"/>
  <c r="W1668" i="2"/>
  <c r="V1668" i="2" s="1"/>
  <c r="U1668" i="2"/>
  <c r="S1668" i="2"/>
  <c r="N1668" i="2"/>
  <c r="R1668" i="2" s="1"/>
  <c r="W1667" i="2"/>
  <c r="V1667" i="2" s="1"/>
  <c r="U1667" i="2"/>
  <c r="S1667" i="2"/>
  <c r="N1667" i="2"/>
  <c r="P1667" i="2" s="1"/>
  <c r="W1666" i="2"/>
  <c r="V1666" i="2" s="1"/>
  <c r="U1666" i="2"/>
  <c r="S1666" i="2"/>
  <c r="N1666" i="2"/>
  <c r="R1666" i="2" s="1"/>
  <c r="W1665" i="2"/>
  <c r="V1665" i="2" s="1"/>
  <c r="U1665" i="2"/>
  <c r="S1665" i="2"/>
  <c r="N1665" i="2"/>
  <c r="W1664" i="2"/>
  <c r="V1664" i="2" s="1"/>
  <c r="U1664" i="2"/>
  <c r="S1664" i="2"/>
  <c r="N1664" i="2"/>
  <c r="R1664" i="2" s="1"/>
  <c r="W1663" i="2"/>
  <c r="V1663" i="2" s="1"/>
  <c r="U1663" i="2"/>
  <c r="S1663" i="2"/>
  <c r="N1663" i="2"/>
  <c r="P1663" i="2" s="1"/>
  <c r="W1662" i="2"/>
  <c r="V1662" i="2" s="1"/>
  <c r="U1662" i="2"/>
  <c r="S1662" i="2"/>
  <c r="N1662" i="2"/>
  <c r="R1662" i="2" s="1"/>
  <c r="W1661" i="2"/>
  <c r="V1661" i="2" s="1"/>
  <c r="U1661" i="2"/>
  <c r="S1661" i="2"/>
  <c r="N1661" i="2"/>
  <c r="W1660" i="2"/>
  <c r="V1660" i="2" s="1"/>
  <c r="U1660" i="2"/>
  <c r="S1660" i="2"/>
  <c r="N1660" i="2"/>
  <c r="R1660" i="2" s="1"/>
  <c r="W1659" i="2"/>
  <c r="V1659" i="2" s="1"/>
  <c r="U1659" i="2"/>
  <c r="S1659" i="2"/>
  <c r="N1659" i="2"/>
  <c r="P1659" i="2" s="1"/>
  <c r="W1658" i="2"/>
  <c r="V1658" i="2" s="1"/>
  <c r="U1658" i="2"/>
  <c r="S1658" i="2"/>
  <c r="N1658" i="2"/>
  <c r="R1658" i="2" s="1"/>
  <c r="W1657" i="2"/>
  <c r="V1657" i="2" s="1"/>
  <c r="U1657" i="2"/>
  <c r="S1657" i="2"/>
  <c r="N1657" i="2"/>
  <c r="W1656" i="2"/>
  <c r="V1656" i="2" s="1"/>
  <c r="U1656" i="2"/>
  <c r="S1656" i="2"/>
  <c r="N1656" i="2"/>
  <c r="R1656" i="2" s="1"/>
  <c r="W1655" i="2"/>
  <c r="V1655" i="2" s="1"/>
  <c r="U1655" i="2"/>
  <c r="S1655" i="2"/>
  <c r="N1655" i="2"/>
  <c r="P1655" i="2" s="1"/>
  <c r="W1654" i="2"/>
  <c r="V1654" i="2" s="1"/>
  <c r="U1654" i="2"/>
  <c r="S1654" i="2"/>
  <c r="N1654" i="2"/>
  <c r="R1654" i="2" s="1"/>
  <c r="W1653" i="2"/>
  <c r="U1653" i="2"/>
  <c r="S1653" i="2"/>
  <c r="N1653" i="2"/>
  <c r="W1652" i="2"/>
  <c r="V1652" i="2" s="1"/>
  <c r="U1652" i="2"/>
  <c r="S1652" i="2"/>
  <c r="N1652" i="2"/>
  <c r="R1652" i="2" s="1"/>
  <c r="W1651" i="2"/>
  <c r="V1651" i="2" s="1"/>
  <c r="U1651" i="2"/>
  <c r="S1651" i="2"/>
  <c r="N1651" i="2"/>
  <c r="P1651" i="2" s="1"/>
  <c r="W1650" i="2"/>
  <c r="U1650" i="2"/>
  <c r="S1650" i="2"/>
  <c r="N1650" i="2"/>
  <c r="R1650" i="2" s="1"/>
  <c r="W1649" i="2"/>
  <c r="V1649" i="2" s="1"/>
  <c r="U1649" i="2"/>
  <c r="S1649" i="2"/>
  <c r="N1649" i="2"/>
  <c r="W1648" i="2"/>
  <c r="U1648" i="2"/>
  <c r="S1648" i="2"/>
  <c r="N1648" i="2"/>
  <c r="R1648" i="2" s="1"/>
  <c r="W1647" i="2"/>
  <c r="U1647" i="2"/>
  <c r="S1647" i="2"/>
  <c r="N1647" i="2"/>
  <c r="P1647" i="2" s="1"/>
  <c r="W1646" i="2"/>
  <c r="AH23" i="3" s="1"/>
  <c r="U1646" i="2"/>
  <c r="S1646" i="2"/>
  <c r="N1646" i="2"/>
  <c r="R1646" i="2" s="1"/>
  <c r="W1645" i="2"/>
  <c r="U1645" i="2"/>
  <c r="S1645" i="2"/>
  <c r="N1645" i="2"/>
  <c r="W1644" i="2"/>
  <c r="U1644" i="2"/>
  <c r="S1644" i="2"/>
  <c r="N1644" i="2"/>
  <c r="R1644" i="2" s="1"/>
  <c r="W1643" i="2"/>
  <c r="U1643" i="2"/>
  <c r="S1643" i="2"/>
  <c r="N1643" i="2"/>
  <c r="P1643" i="2" s="1"/>
  <c r="W1642" i="2"/>
  <c r="U1642" i="2"/>
  <c r="S1642" i="2"/>
  <c r="N1642" i="2"/>
  <c r="R1642" i="2" s="1"/>
  <c r="W1641" i="2"/>
  <c r="U1641" i="2"/>
  <c r="S1641" i="2"/>
  <c r="N1641" i="2"/>
  <c r="W1640" i="2"/>
  <c r="AH17" i="3" s="1"/>
  <c r="U1640" i="2"/>
  <c r="S1640" i="2"/>
  <c r="N1640" i="2"/>
  <c r="R1640" i="2" s="1"/>
  <c r="W1639" i="2"/>
  <c r="U1639" i="2"/>
  <c r="S1639" i="2"/>
  <c r="N1639" i="2"/>
  <c r="P1639" i="2" s="1"/>
  <c r="W1638" i="2"/>
  <c r="U1638" i="2"/>
  <c r="S1638" i="2"/>
  <c r="N1638" i="2"/>
  <c r="R1638" i="2" s="1"/>
  <c r="W1637" i="2"/>
  <c r="V1637" i="2" s="1"/>
  <c r="U1637" i="2"/>
  <c r="S1637" i="2"/>
  <c r="N1637" i="2"/>
  <c r="W1636" i="2"/>
  <c r="U1636" i="2"/>
  <c r="S1636" i="2"/>
  <c r="N1636" i="2"/>
  <c r="R1636" i="2" s="1"/>
  <c r="W1635" i="2"/>
  <c r="V1635" i="2" s="1"/>
  <c r="U1635" i="2"/>
  <c r="S1635" i="2"/>
  <c r="N1635" i="2"/>
  <c r="P1635" i="2" s="1"/>
  <c r="W1634" i="2"/>
  <c r="U1634" i="2"/>
  <c r="S1634" i="2"/>
  <c r="N1634" i="2"/>
  <c r="R1634" i="2" s="1"/>
  <c r="W1633" i="2"/>
  <c r="V1633" i="2" s="1"/>
  <c r="U1633" i="2"/>
  <c r="S1633" i="2"/>
  <c r="N1633" i="2"/>
  <c r="W1632" i="2"/>
  <c r="V1632" i="2" s="1"/>
  <c r="U1632" i="2"/>
  <c r="S1632" i="2"/>
  <c r="N1632" i="2"/>
  <c r="R1632" i="2" s="1"/>
  <c r="W1631" i="2"/>
  <c r="V1631" i="2" s="1"/>
  <c r="U1631" i="2"/>
  <c r="S1631" i="2"/>
  <c r="N1631" i="2"/>
  <c r="P1631" i="2" s="1"/>
  <c r="W1630" i="2"/>
  <c r="V1630" i="2" s="1"/>
  <c r="U1630" i="2"/>
  <c r="S1630" i="2"/>
  <c r="N1630" i="2"/>
  <c r="R1630" i="2" s="1"/>
  <c r="W1629" i="2"/>
  <c r="U1629" i="2"/>
  <c r="S1629" i="2"/>
  <c r="N1629" i="2"/>
  <c r="W1628" i="2"/>
  <c r="U1628" i="2"/>
  <c r="S1628" i="2"/>
  <c r="N1628" i="2"/>
  <c r="R1628" i="2" s="1"/>
  <c r="W1627" i="2"/>
  <c r="U1627" i="2"/>
  <c r="S1627" i="2"/>
  <c r="R1627" i="2"/>
  <c r="N1627" i="2"/>
  <c r="P1627" i="2" s="1"/>
  <c r="W1626" i="2"/>
  <c r="U1626" i="2"/>
  <c r="S1626" i="2"/>
  <c r="N1626" i="2"/>
  <c r="W1625" i="2"/>
  <c r="U1625" i="2"/>
  <c r="W1624" i="2"/>
  <c r="V1624" i="2" s="1"/>
  <c r="U1624" i="2"/>
  <c r="S1624" i="2"/>
  <c r="N1624" i="2"/>
  <c r="P1624" i="2" s="1"/>
  <c r="W1623" i="2"/>
  <c r="U1623" i="2"/>
  <c r="S1623" i="2"/>
  <c r="N1623" i="2"/>
  <c r="R1623" i="2" s="1"/>
  <c r="W1622" i="2"/>
  <c r="V1622" i="2" s="1"/>
  <c r="U1622" i="2"/>
  <c r="S1622" i="2"/>
  <c r="N1622" i="2"/>
  <c r="W1621" i="2"/>
  <c r="U1621" i="2"/>
  <c r="S1621" i="2"/>
  <c r="N1621" i="2"/>
  <c r="R1621" i="2" s="1"/>
  <c r="W1620" i="2"/>
  <c r="V1620" i="2" s="1"/>
  <c r="U1620" i="2"/>
  <c r="S1620" i="2"/>
  <c r="N1620" i="2"/>
  <c r="P1620" i="2" s="1"/>
  <c r="W1619" i="2"/>
  <c r="V1619" i="2" s="1"/>
  <c r="U1619" i="2"/>
  <c r="S1619" i="2"/>
  <c r="N1619" i="2"/>
  <c r="R1619" i="2" s="1"/>
  <c r="W1618" i="2"/>
  <c r="U1618" i="2"/>
  <c r="S1618" i="2"/>
  <c r="N1618" i="2"/>
  <c r="P1618" i="2" s="1"/>
  <c r="W1617" i="2"/>
  <c r="U1617" i="2"/>
  <c r="S1617" i="2"/>
  <c r="N1617" i="2"/>
  <c r="R1617" i="2" s="1"/>
  <c r="W1616" i="2"/>
  <c r="V1616" i="2" s="1"/>
  <c r="U1616" i="2"/>
  <c r="S1616" i="2"/>
  <c r="N1616" i="2"/>
  <c r="P1616" i="2" s="1"/>
  <c r="W1615" i="2"/>
  <c r="U1615" i="2"/>
  <c r="S1615" i="2"/>
  <c r="N1615" i="2"/>
  <c r="R1615" i="2" s="1"/>
  <c r="W1614" i="2"/>
  <c r="U1614" i="2"/>
  <c r="S1614" i="2"/>
  <c r="N1614" i="2"/>
  <c r="P1614" i="2" s="1"/>
  <c r="W1613" i="2"/>
  <c r="U1613" i="2"/>
  <c r="S1613" i="2"/>
  <c r="N1613" i="2"/>
  <c r="R1613" i="2" s="1"/>
  <c r="W1612" i="2"/>
  <c r="U1612" i="2"/>
  <c r="S1612" i="2"/>
  <c r="N1612" i="2"/>
  <c r="R1612" i="2" s="1"/>
  <c r="W1611" i="2"/>
  <c r="U1611" i="2"/>
  <c r="S1611" i="2"/>
  <c r="N1611" i="2"/>
  <c r="P1611" i="2" s="1"/>
  <c r="W1610" i="2"/>
  <c r="U1610" i="2"/>
  <c r="S1610" i="2"/>
  <c r="N1610" i="2"/>
  <c r="R1610" i="2" s="1"/>
  <c r="W1609" i="2"/>
  <c r="U1609" i="2"/>
  <c r="S1609" i="2"/>
  <c r="N1609" i="2"/>
  <c r="R1609" i="2" s="1"/>
  <c r="W1608" i="2"/>
  <c r="U1608" i="2"/>
  <c r="S1608" i="2"/>
  <c r="N1608" i="2"/>
  <c r="R1608" i="2" s="1"/>
  <c r="W1607" i="2"/>
  <c r="U1607" i="2"/>
  <c r="S1607" i="2"/>
  <c r="N1607" i="2"/>
  <c r="P1607" i="2" s="1"/>
  <c r="W1606" i="2"/>
  <c r="U1606" i="2"/>
  <c r="S1606" i="2"/>
  <c r="N1606" i="2"/>
  <c r="R1606" i="2" s="1"/>
  <c r="W1605" i="2"/>
  <c r="U1605" i="2"/>
  <c r="S1605" i="2"/>
  <c r="N1605" i="2"/>
  <c r="R1605" i="2" s="1"/>
  <c r="W1604" i="2"/>
  <c r="U1604" i="2"/>
  <c r="W1603" i="2"/>
  <c r="V1603" i="2" s="1"/>
  <c r="U1603" i="2"/>
  <c r="S1603" i="2"/>
  <c r="N1603" i="2"/>
  <c r="P1603" i="2" s="1"/>
  <c r="W1602" i="2"/>
  <c r="U1602" i="2"/>
  <c r="S1602" i="2"/>
  <c r="W1601" i="2"/>
  <c r="V1601" i="2" s="1"/>
  <c r="U1601" i="2"/>
  <c r="S1601" i="2"/>
  <c r="W1600" i="2"/>
  <c r="U1600" i="2"/>
  <c r="S1600" i="2"/>
  <c r="W1599" i="2"/>
  <c r="U1599" i="2"/>
  <c r="S1599" i="2"/>
  <c r="W1598" i="2"/>
  <c r="U1598" i="2"/>
  <c r="S1598" i="2"/>
  <c r="W1597" i="2"/>
  <c r="U1597" i="2"/>
  <c r="W1596" i="2"/>
  <c r="U1596" i="2"/>
  <c r="S1596" i="2"/>
  <c r="W1595" i="2"/>
  <c r="U1595" i="2"/>
  <c r="W1594" i="2"/>
  <c r="U1594" i="2"/>
  <c r="S1594" i="2"/>
  <c r="W1593" i="2"/>
  <c r="V1593" i="2" s="1"/>
  <c r="U1593" i="2"/>
  <c r="W1592" i="2"/>
  <c r="V1592" i="2" s="1"/>
  <c r="U1592" i="2"/>
  <c r="S1592" i="2"/>
  <c r="R1592" i="2"/>
  <c r="N1592" i="2"/>
  <c r="P1592" i="2" s="1"/>
  <c r="W1591" i="2"/>
  <c r="V1591" i="2" s="1"/>
  <c r="U1591" i="2"/>
  <c r="S1591" i="2"/>
  <c r="N1591" i="2"/>
  <c r="P1591" i="2" s="1"/>
  <c r="W1590" i="2"/>
  <c r="V1590" i="2" s="1"/>
  <c r="U1590" i="2"/>
  <c r="S1590" i="2"/>
  <c r="N1590" i="2"/>
  <c r="R1590" i="2" s="1"/>
  <c r="W1589" i="2"/>
  <c r="U1589" i="2"/>
  <c r="S1589" i="2"/>
  <c r="R1589" i="2"/>
  <c r="W1588" i="2"/>
  <c r="V1588" i="2" s="1"/>
  <c r="U1588" i="2"/>
  <c r="S1588" i="2"/>
  <c r="N1588" i="2"/>
  <c r="R1588" i="2" s="1"/>
  <c r="W1586" i="2"/>
  <c r="U1586" i="2"/>
  <c r="S1586" i="2"/>
  <c r="N1586" i="2"/>
  <c r="R1586" i="2" s="1"/>
  <c r="W1585" i="2"/>
  <c r="U1585" i="2"/>
  <c r="S1585" i="2"/>
  <c r="N1585" i="2"/>
  <c r="P1585" i="2" s="1"/>
  <c r="W1584" i="2"/>
  <c r="U1584" i="2"/>
  <c r="S1584" i="2"/>
  <c r="N1584" i="2"/>
  <c r="P1584" i="2" s="1"/>
  <c r="W1583" i="2"/>
  <c r="U1583" i="2"/>
  <c r="S1583" i="2"/>
  <c r="N1583" i="2"/>
  <c r="R1583" i="2" s="1"/>
  <c r="W1582" i="2"/>
  <c r="U1582" i="2"/>
  <c r="S1582" i="2"/>
  <c r="N1582" i="2"/>
  <c r="R1582" i="2" s="1"/>
  <c r="W1581" i="2"/>
  <c r="V1581" i="2" s="1"/>
  <c r="U1581" i="2"/>
  <c r="S1581" i="2"/>
  <c r="N1581" i="2"/>
  <c r="P1581" i="2" s="1"/>
  <c r="W1580" i="2"/>
  <c r="V1580" i="2" s="1"/>
  <c r="U1580" i="2"/>
  <c r="S1580" i="2"/>
  <c r="P1580" i="2"/>
  <c r="W1579" i="2"/>
  <c r="U1579" i="2"/>
  <c r="S1579" i="2"/>
  <c r="N1579" i="2"/>
  <c r="R1579" i="2" s="1"/>
  <c r="V1625" i="2" l="1"/>
  <c r="P1819" i="2"/>
  <c r="R1917" i="2"/>
  <c r="P1821" i="2"/>
  <c r="P1949" i="2"/>
  <c r="P1773" i="2"/>
  <c r="R1861" i="2"/>
  <c r="P1905" i="2"/>
  <c r="P1934" i="2"/>
  <c r="R1969" i="2"/>
  <c r="P1712" i="2"/>
  <c r="R1796" i="2"/>
  <c r="V1634" i="2"/>
  <c r="R1667" i="2"/>
  <c r="R1753" i="2"/>
  <c r="R1876" i="2"/>
  <c r="P1948" i="2"/>
  <c r="R1676" i="2"/>
  <c r="R1723" i="2"/>
  <c r="P1789" i="2"/>
  <c r="P1797" i="2"/>
  <c r="P1864" i="2"/>
  <c r="R1881" i="2"/>
  <c r="R1910" i="2"/>
  <c r="P1924" i="2"/>
  <c r="P1957" i="2"/>
  <c r="R1970" i="2"/>
  <c r="R1584" i="2"/>
  <c r="V1583" i="2"/>
  <c r="V1646" i="2"/>
  <c r="R1655" i="2"/>
  <c r="R1704" i="2"/>
  <c r="P1720" i="2"/>
  <c r="R1728" i="2"/>
  <c r="P1763" i="2"/>
  <c r="P1807" i="2"/>
  <c r="R1837" i="2"/>
  <c r="P1928" i="2"/>
  <c r="P1938" i="2"/>
  <c r="P1958" i="2"/>
  <c r="V1608" i="2"/>
  <c r="R1620" i="2"/>
  <c r="R1635" i="2"/>
  <c r="R1687" i="2"/>
  <c r="P1736" i="2"/>
  <c r="P1853" i="2"/>
  <c r="R1889" i="2"/>
  <c r="P1932" i="2"/>
  <c r="P1964" i="2"/>
  <c r="P1682" i="2"/>
  <c r="P1749" i="2"/>
  <c r="P1757" i="2"/>
  <c r="P1779" i="2"/>
  <c r="P1855" i="2"/>
  <c r="R1884" i="2"/>
  <c r="P1913" i="2"/>
  <c r="R1659" i="2"/>
  <c r="R1671" i="2"/>
  <c r="P1684" i="2"/>
  <c r="P1716" i="2"/>
  <c r="P1734" i="2"/>
  <c r="P1744" i="2"/>
  <c r="P1771" i="2"/>
  <c r="P1781" i="2"/>
  <c r="P1799" i="2"/>
  <c r="R1813" i="2"/>
  <c r="P1829" i="2"/>
  <c r="P1845" i="2"/>
  <c r="R1856" i="2"/>
  <c r="R1902" i="2"/>
  <c r="R1922" i="2"/>
  <c r="R1929" i="2"/>
  <c r="P1937" i="2"/>
  <c r="R1942" i="2"/>
  <c r="P1956" i="2"/>
  <c r="P1961" i="2"/>
  <c r="R1966" i="2"/>
  <c r="R1982" i="2"/>
  <c r="R1990" i="2"/>
  <c r="R1692" i="2"/>
  <c r="R1715" i="2"/>
  <c r="R1765" i="2"/>
  <c r="P1827" i="2"/>
  <c r="R1897" i="2"/>
  <c r="P1921" i="2"/>
  <c r="P1953" i="2"/>
  <c r="P1960" i="2"/>
  <c r="P1977" i="2"/>
  <c r="P1988" i="2"/>
  <c r="P1579" i="2"/>
  <c r="V1640" i="2"/>
  <c r="P1985" i="2"/>
  <c r="P1747" i="2"/>
  <c r="P1759" i="2"/>
  <c r="P1767" i="2"/>
  <c r="P1787" i="2"/>
  <c r="P1791" i="2"/>
  <c r="P1805" i="2"/>
  <c r="R1808" i="2"/>
  <c r="P1815" i="2"/>
  <c r="P1835" i="2"/>
  <c r="P1839" i="2"/>
  <c r="P1847" i="2"/>
  <c r="R1869" i="2"/>
  <c r="P1888" i="2"/>
  <c r="R1893" i="2"/>
  <c r="R1901" i="2"/>
  <c r="P1908" i="2"/>
  <c r="P1920" i="2"/>
  <c r="R1926" i="2"/>
  <c r="P1930" i="2"/>
  <c r="P1936" i="2"/>
  <c r="P1940" i="2"/>
  <c r="P1945" i="2"/>
  <c r="P1950" i="2"/>
  <c r="P1962" i="2"/>
  <c r="P1968" i="2"/>
  <c r="P1973" i="2"/>
  <c r="P1980" i="2"/>
  <c r="V1582" i="2"/>
  <c r="V1589" i="2"/>
  <c r="V1597" i="2"/>
  <c r="V1628" i="2"/>
  <c r="AH25" i="3"/>
  <c r="V1639" i="2"/>
  <c r="AH14" i="3"/>
  <c r="R1581" i="2"/>
  <c r="V1594" i="2"/>
  <c r="V1602" i="2"/>
  <c r="V1607" i="2"/>
  <c r="P1619" i="2"/>
  <c r="V1626" i="2"/>
  <c r="P1636" i="2"/>
  <c r="V1641" i="2"/>
  <c r="AH15" i="3"/>
  <c r="V1642" i="2"/>
  <c r="AH18" i="3"/>
  <c r="V1643" i="2"/>
  <c r="AH16" i="3"/>
  <c r="V1644" i="2"/>
  <c r="AH19" i="3"/>
  <c r="V1645" i="2"/>
  <c r="P1654" i="2"/>
  <c r="P1656" i="2"/>
  <c r="P1662" i="2"/>
  <c r="P1668" i="2"/>
  <c r="P1674" i="2"/>
  <c r="R1679" i="2"/>
  <c r="P1690" i="2"/>
  <c r="R1695" i="2"/>
  <c r="P1702" i="2"/>
  <c r="P1708" i="2"/>
  <c r="P1726" i="2"/>
  <c r="P1742" i="2"/>
  <c r="V1584" i="2"/>
  <c r="V1585" i="2"/>
  <c r="V1586" i="2"/>
  <c r="V1596" i="2"/>
  <c r="V1600" i="2"/>
  <c r="R1607" i="2"/>
  <c r="V1609" i="2"/>
  <c r="V1610" i="2"/>
  <c r="V1611" i="2"/>
  <c r="V1612" i="2"/>
  <c r="V1613" i="2"/>
  <c r="V1614" i="2"/>
  <c r="V1615" i="2"/>
  <c r="V1617" i="2"/>
  <c r="V1621" i="2"/>
  <c r="V1623" i="2"/>
  <c r="V1647" i="2"/>
  <c r="V1648" i="2"/>
  <c r="AH24" i="3"/>
  <c r="V1650" i="2"/>
  <c r="AH27" i="3"/>
  <c r="P1664" i="2"/>
  <c r="R1768" i="2"/>
  <c r="R1816" i="2"/>
  <c r="P1823" i="2"/>
  <c r="R1848" i="2"/>
  <c r="V1629" i="2"/>
  <c r="AH26" i="3"/>
  <c r="V1636" i="2"/>
  <c r="V1638" i="2"/>
  <c r="AH13" i="3"/>
  <c r="V1579" i="2"/>
  <c r="AH39" i="3"/>
  <c r="V1595" i="2"/>
  <c r="V1598" i="2"/>
  <c r="V1599" i="2"/>
  <c r="V1604" i="2"/>
  <c r="V1605" i="2"/>
  <c r="V1606" i="2"/>
  <c r="V1618" i="2"/>
  <c r="V1627" i="2"/>
  <c r="V1653" i="2"/>
  <c r="AH22" i="3"/>
  <c r="P1628" i="2"/>
  <c r="P1648" i="2"/>
  <c r="P1644" i="2"/>
  <c r="P1642" i="2"/>
  <c r="P1621" i="2"/>
  <c r="R1618" i="2"/>
  <c r="R1647" i="2"/>
  <c r="P1634" i="2"/>
  <c r="P1608" i="2"/>
  <c r="P1610" i="2"/>
  <c r="Y2152" i="4"/>
  <c r="C2152" i="4"/>
  <c r="AF2164" i="4"/>
  <c r="AF2169" i="4"/>
  <c r="AF2167" i="4"/>
  <c r="AF2163" i="4"/>
  <c r="AF2168" i="4"/>
  <c r="AF2165" i="4"/>
  <c r="AF2160" i="4"/>
  <c r="AF2166" i="4"/>
  <c r="AF2162" i="4"/>
  <c r="P1488" i="2"/>
  <c r="P1727" i="2"/>
  <c r="R1727" i="2"/>
  <c r="R1748" i="2"/>
  <c r="P1748" i="2"/>
  <c r="R1603" i="2"/>
  <c r="P1606" i="2"/>
  <c r="R1611" i="2"/>
  <c r="P1617" i="2"/>
  <c r="R1624" i="2"/>
  <c r="R1639" i="2"/>
  <c r="R1651" i="2"/>
  <c r="P1660" i="2"/>
  <c r="P1696" i="2"/>
  <c r="R1699" i="2"/>
  <c r="R1731" i="2"/>
  <c r="R1739" i="2"/>
  <c r="R1777" i="2"/>
  <c r="P1777" i="2"/>
  <c r="R1784" i="2"/>
  <c r="R1792" i="2"/>
  <c r="R1801" i="2"/>
  <c r="P1801" i="2"/>
  <c r="R1832" i="2"/>
  <c r="R1840" i="2"/>
  <c r="R1841" i="2"/>
  <c r="P1841" i="2"/>
  <c r="R1580" i="2"/>
  <c r="P1583" i="2"/>
  <c r="R1585" i="2"/>
  <c r="P1588" i="2"/>
  <c r="P1612" i="2"/>
  <c r="P1615" i="2"/>
  <c r="P1623" i="2"/>
  <c r="P1630" i="2"/>
  <c r="P1632" i="2"/>
  <c r="P1638" i="2"/>
  <c r="P1640" i="2"/>
  <c r="R1643" i="2"/>
  <c r="P1650" i="2"/>
  <c r="P1652" i="2"/>
  <c r="P1658" i="2"/>
  <c r="R1663" i="2"/>
  <c r="P1670" i="2"/>
  <c r="R1675" i="2"/>
  <c r="P1678" i="2"/>
  <c r="R1680" i="2"/>
  <c r="R1683" i="2"/>
  <c r="P1686" i="2"/>
  <c r="R1688" i="2"/>
  <c r="R1691" i="2"/>
  <c r="P1694" i="2"/>
  <c r="P1700" i="2"/>
  <c r="R1707" i="2"/>
  <c r="P1711" i="2"/>
  <c r="R1711" i="2"/>
  <c r="P1718" i="2"/>
  <c r="R1722" i="2"/>
  <c r="P1722" i="2"/>
  <c r="P1761" i="2"/>
  <c r="P1795" i="2"/>
  <c r="P1803" i="2"/>
  <c r="R1824" i="2"/>
  <c r="R1825" i="2"/>
  <c r="P1825" i="2"/>
  <c r="P1843" i="2"/>
  <c r="P1868" i="2"/>
  <c r="P1912" i="2"/>
  <c r="R1914" i="2"/>
  <c r="R1916" i="2"/>
  <c r="P1916" i="2"/>
  <c r="P1941" i="2"/>
  <c r="P1952" i="2"/>
  <c r="P1954" i="2"/>
  <c r="P1974" i="2"/>
  <c r="R1974" i="2"/>
  <c r="R1984" i="2"/>
  <c r="P1984" i="2"/>
  <c r="R1706" i="2"/>
  <c r="P1706" i="2"/>
  <c r="P1758" i="2"/>
  <c r="R1758" i="2"/>
  <c r="P1764" i="2"/>
  <c r="R1764" i="2"/>
  <c r="R1809" i="2"/>
  <c r="P1809" i="2"/>
  <c r="R1849" i="2"/>
  <c r="P1849" i="2"/>
  <c r="R1872" i="2"/>
  <c r="P1872" i="2"/>
  <c r="R1909" i="2"/>
  <c r="P1909" i="2"/>
  <c r="P1590" i="2"/>
  <c r="R1631" i="2"/>
  <c r="P1646" i="2"/>
  <c r="P1666" i="2"/>
  <c r="P1703" i="2"/>
  <c r="R1703" i="2"/>
  <c r="P1710" i="2"/>
  <c r="R1714" i="2"/>
  <c r="P1714" i="2"/>
  <c r="P1724" i="2"/>
  <c r="R1732" i="2"/>
  <c r="P1732" i="2"/>
  <c r="R1740" i="2"/>
  <c r="P1740" i="2"/>
  <c r="P1756" i="2"/>
  <c r="P1766" i="2"/>
  <c r="R1766" i="2"/>
  <c r="R1776" i="2"/>
  <c r="R1785" i="2"/>
  <c r="P1785" i="2"/>
  <c r="R1793" i="2"/>
  <c r="P1793" i="2"/>
  <c r="R1800" i="2"/>
  <c r="P1811" i="2"/>
  <c r="R1833" i="2"/>
  <c r="P1833" i="2"/>
  <c r="P1851" i="2"/>
  <c r="R1873" i="2"/>
  <c r="P1880" i="2"/>
  <c r="P1885" i="2"/>
  <c r="R1885" i="2"/>
  <c r="R1892" i="2"/>
  <c r="P1892" i="2"/>
  <c r="R1900" i="2"/>
  <c r="P1900" i="2"/>
  <c r="P1918" i="2"/>
  <c r="R1918" i="2"/>
  <c r="R1925" i="2"/>
  <c r="P1925" i="2"/>
  <c r="P1933" i="2"/>
  <c r="P1944" i="2"/>
  <c r="P1946" i="2"/>
  <c r="P1965" i="2"/>
  <c r="R1981" i="2"/>
  <c r="P1981" i="2"/>
  <c r="P1986" i="2"/>
  <c r="R1986" i="2"/>
  <c r="R1591" i="2"/>
  <c r="R1698" i="2"/>
  <c r="P1698" i="2"/>
  <c r="P1719" i="2"/>
  <c r="R1719" i="2"/>
  <c r="R1730" i="2"/>
  <c r="P1730" i="2"/>
  <c r="P1750" i="2"/>
  <c r="R1750" i="2"/>
  <c r="R1769" i="2"/>
  <c r="P1769" i="2"/>
  <c r="R1817" i="2"/>
  <c r="P1817" i="2"/>
  <c r="R1857" i="2"/>
  <c r="P1857" i="2"/>
  <c r="R1860" i="2"/>
  <c r="P1860" i="2"/>
  <c r="P1877" i="2"/>
  <c r="R1877" i="2"/>
  <c r="R1896" i="2"/>
  <c r="P1896" i="2"/>
  <c r="R1972" i="2"/>
  <c r="P1972" i="2"/>
  <c r="R1989" i="2"/>
  <c r="P1989" i="2"/>
  <c r="R1735" i="2"/>
  <c r="P1738" i="2"/>
  <c r="R1743" i="2"/>
  <c r="P1746" i="2"/>
  <c r="P1755" i="2"/>
  <c r="R1772" i="2"/>
  <c r="P1775" i="2"/>
  <c r="R1780" i="2"/>
  <c r="P1783" i="2"/>
  <c r="R1788" i="2"/>
  <c r="R1804" i="2"/>
  <c r="R1812" i="2"/>
  <c r="R1820" i="2"/>
  <c r="R1828" i="2"/>
  <c r="P1831" i="2"/>
  <c r="R1836" i="2"/>
  <c r="R1844" i="2"/>
  <c r="R1852" i="2"/>
  <c r="R1865" i="2"/>
  <c r="P1904" i="2"/>
  <c r="R1906" i="2"/>
  <c r="P1976" i="2"/>
  <c r="R1978" i="2"/>
  <c r="R1622" i="2"/>
  <c r="P1622" i="2"/>
  <c r="R1629" i="2"/>
  <c r="P1629" i="2"/>
  <c r="R1637" i="2"/>
  <c r="P1637" i="2"/>
  <c r="R1669" i="2"/>
  <c r="P1669" i="2"/>
  <c r="P1582" i="2"/>
  <c r="P1586" i="2"/>
  <c r="P1589" i="2"/>
  <c r="P1605" i="2"/>
  <c r="P1609" i="2"/>
  <c r="P1613" i="2"/>
  <c r="R1649" i="2"/>
  <c r="P1649" i="2"/>
  <c r="R1677" i="2"/>
  <c r="P1677" i="2"/>
  <c r="R1626" i="2"/>
  <c r="P1626" i="2"/>
  <c r="R1633" i="2"/>
  <c r="P1633" i="2"/>
  <c r="R1641" i="2"/>
  <c r="P1641" i="2"/>
  <c r="R1653" i="2"/>
  <c r="P1653" i="2"/>
  <c r="R1661" i="2"/>
  <c r="P1661" i="2"/>
  <c r="R1673" i="2"/>
  <c r="P1673" i="2"/>
  <c r="R1681" i="2"/>
  <c r="P1681" i="2"/>
  <c r="R1689" i="2"/>
  <c r="P1689" i="2"/>
  <c r="R1697" i="2"/>
  <c r="P1697" i="2"/>
  <c r="R1705" i="2"/>
  <c r="P1705" i="2"/>
  <c r="R1713" i="2"/>
  <c r="P1713" i="2"/>
  <c r="R1721" i="2"/>
  <c r="P1721" i="2"/>
  <c r="R1729" i="2"/>
  <c r="P1729" i="2"/>
  <c r="R1737" i="2"/>
  <c r="P1737" i="2"/>
  <c r="R1745" i="2"/>
  <c r="P1745" i="2"/>
  <c r="R1657" i="2"/>
  <c r="P1657" i="2"/>
  <c r="R1685" i="2"/>
  <c r="P1685" i="2"/>
  <c r="R1693" i="2"/>
  <c r="P1693" i="2"/>
  <c r="R1701" i="2"/>
  <c r="P1701" i="2"/>
  <c r="R1709" i="2"/>
  <c r="P1709" i="2"/>
  <c r="R1717" i="2"/>
  <c r="P1717" i="2"/>
  <c r="R1725" i="2"/>
  <c r="P1725" i="2"/>
  <c r="R1733" i="2"/>
  <c r="P1733" i="2"/>
  <c r="R1741" i="2"/>
  <c r="P1741" i="2"/>
  <c r="R1770" i="2"/>
  <c r="P1770" i="2"/>
  <c r="R1778" i="2"/>
  <c r="P1778" i="2"/>
  <c r="R1786" i="2"/>
  <c r="P1786" i="2"/>
  <c r="R1794" i="2"/>
  <c r="P1794" i="2"/>
  <c r="R1802" i="2"/>
  <c r="P1802" i="2"/>
  <c r="R1810" i="2"/>
  <c r="P1810" i="2"/>
  <c r="R1818" i="2"/>
  <c r="P1818" i="2"/>
  <c r="R1826" i="2"/>
  <c r="P1826" i="2"/>
  <c r="R1834" i="2"/>
  <c r="P1834" i="2"/>
  <c r="R1842" i="2"/>
  <c r="P1842" i="2"/>
  <c r="R1850" i="2"/>
  <c r="P1850" i="2"/>
  <c r="R1859" i="2"/>
  <c r="P1859" i="2"/>
  <c r="R1871" i="2"/>
  <c r="P1871" i="2"/>
  <c r="R1895" i="2"/>
  <c r="P1895" i="2"/>
  <c r="R1899" i="2"/>
  <c r="P1899" i="2"/>
  <c r="R1911" i="2"/>
  <c r="P1911" i="2"/>
  <c r="R1927" i="2"/>
  <c r="P1927" i="2"/>
  <c r="R1935" i="2"/>
  <c r="P1935" i="2"/>
  <c r="R1943" i="2"/>
  <c r="P1943" i="2"/>
  <c r="R1951" i="2"/>
  <c r="P1951" i="2"/>
  <c r="R1959" i="2"/>
  <c r="P1959" i="2"/>
  <c r="R1967" i="2"/>
  <c r="P1967" i="2"/>
  <c r="R1983" i="2"/>
  <c r="P1983" i="2"/>
  <c r="R1614" i="2"/>
  <c r="R1616" i="2"/>
  <c r="R1645" i="2"/>
  <c r="P1645" i="2"/>
  <c r="R1665" i="2"/>
  <c r="P1665" i="2"/>
  <c r="R1752" i="2"/>
  <c r="P1752" i="2"/>
  <c r="R1774" i="2"/>
  <c r="P1774" i="2"/>
  <c r="R1782" i="2"/>
  <c r="P1782" i="2"/>
  <c r="R1790" i="2"/>
  <c r="P1790" i="2"/>
  <c r="R1798" i="2"/>
  <c r="P1798" i="2"/>
  <c r="R1806" i="2"/>
  <c r="P1806" i="2"/>
  <c r="R1814" i="2"/>
  <c r="P1814" i="2"/>
  <c r="R1822" i="2"/>
  <c r="P1822" i="2"/>
  <c r="R1830" i="2"/>
  <c r="P1830" i="2"/>
  <c r="R1838" i="2"/>
  <c r="P1838" i="2"/>
  <c r="R1846" i="2"/>
  <c r="P1846" i="2"/>
  <c r="R1854" i="2"/>
  <c r="P1854" i="2"/>
  <c r="P1751" i="2"/>
  <c r="R1754" i="2"/>
  <c r="R1760" i="2"/>
  <c r="R1762" i="2"/>
  <c r="R1875" i="2"/>
  <c r="P1875" i="2"/>
  <c r="R1883" i="2"/>
  <c r="P1883" i="2"/>
  <c r="R1891" i="2"/>
  <c r="P1891" i="2"/>
  <c r="R1903" i="2"/>
  <c r="P1903" i="2"/>
  <c r="R1915" i="2"/>
  <c r="P1915" i="2"/>
  <c r="R1971" i="2"/>
  <c r="P1971" i="2"/>
  <c r="R1863" i="2"/>
  <c r="P1863" i="2"/>
  <c r="R1919" i="2"/>
  <c r="P1919" i="2"/>
  <c r="R1931" i="2"/>
  <c r="P1931" i="2"/>
  <c r="R1939" i="2"/>
  <c r="P1939" i="2"/>
  <c r="R1947" i="2"/>
  <c r="P1947" i="2"/>
  <c r="R1955" i="2"/>
  <c r="P1955" i="2"/>
  <c r="R1963" i="2"/>
  <c r="P1963" i="2"/>
  <c r="R1975" i="2"/>
  <c r="P1975" i="2"/>
  <c r="R1987" i="2"/>
  <c r="P1987" i="2"/>
  <c r="R1858" i="2"/>
  <c r="P1858" i="2"/>
  <c r="R1867" i="2"/>
  <c r="P1867" i="2"/>
  <c r="R1879" i="2"/>
  <c r="P1879" i="2"/>
  <c r="R1887" i="2"/>
  <c r="P1887" i="2"/>
  <c r="R1907" i="2"/>
  <c r="P1907" i="2"/>
  <c r="R1923" i="2"/>
  <c r="P1923" i="2"/>
  <c r="R1979" i="2"/>
  <c r="P1979" i="2"/>
  <c r="P1862" i="2"/>
  <c r="P1866" i="2"/>
  <c r="P1870" i="2"/>
  <c r="P1874" i="2"/>
  <c r="P1878" i="2"/>
  <c r="P1882" i="2"/>
  <c r="P1886" i="2"/>
  <c r="P1890" i="2"/>
  <c r="P1894" i="2"/>
  <c r="P1898" i="2"/>
  <c r="V2121" i="4"/>
  <c r="AG2151" i="4"/>
  <c r="AH2151" i="4"/>
  <c r="V2085" i="4"/>
  <c r="AF2152" i="4" l="1"/>
  <c r="AI127" i="3"/>
  <c r="AF127" i="3"/>
  <c r="AG127" i="3" l="1"/>
  <c r="AE2146" i="4"/>
  <c r="AH2146" i="4"/>
  <c r="AE2147" i="4"/>
  <c r="AH2147" i="4"/>
  <c r="F230" i="6"/>
  <c r="E230" i="6"/>
  <c r="E229" i="6"/>
  <c r="F229" i="6" s="1"/>
  <c r="AE2149" i="4"/>
  <c r="AH2149" i="4"/>
  <c r="AH2122" i="4"/>
  <c r="AG2122" i="4"/>
  <c r="AE2122" i="4"/>
  <c r="AF2122" i="4" s="1"/>
  <c r="AE2144" i="4"/>
  <c r="AH2144" i="4"/>
  <c r="AE2145" i="4"/>
  <c r="AH2145" i="4"/>
  <c r="AF2146" i="4" l="1"/>
  <c r="AF2149" i="4"/>
  <c r="AF2144" i="4"/>
  <c r="AF2147" i="4"/>
  <c r="AF2145" i="4"/>
  <c r="AE2135" i="4"/>
  <c r="AH2135" i="4"/>
  <c r="AH2131" i="4"/>
  <c r="AE2131" i="4"/>
  <c r="AF2131" i="4" l="1"/>
  <c r="AF2135" i="4"/>
  <c r="U1401" i="2" l="1"/>
  <c r="S1401" i="2"/>
  <c r="N1401" i="2"/>
  <c r="R1401" i="2" s="1"/>
  <c r="U1399" i="2"/>
  <c r="S1399" i="2"/>
  <c r="N1399" i="2"/>
  <c r="P1399" i="2" s="1"/>
  <c r="U1397" i="2"/>
  <c r="S1397" i="2"/>
  <c r="N1397" i="2"/>
  <c r="P1397" i="2" s="1"/>
  <c r="U1402" i="2"/>
  <c r="U1400" i="2"/>
  <c r="U1398" i="2"/>
  <c r="AE2143" i="4"/>
  <c r="AH2143" i="4"/>
  <c r="AF2137" i="4"/>
  <c r="AE2134" i="4"/>
  <c r="AH2134" i="4"/>
  <c r="AE2139" i="4"/>
  <c r="AH2139" i="4"/>
  <c r="AE2140" i="4"/>
  <c r="AH2140" i="4"/>
  <c r="AE2141" i="4"/>
  <c r="AH2141" i="4"/>
  <c r="AE2138" i="4"/>
  <c r="AH2138" i="4"/>
  <c r="P1401" i="2" l="1"/>
  <c r="R1397" i="2"/>
  <c r="R1399" i="2"/>
  <c r="AF2143" i="4"/>
  <c r="AF2140" i="4"/>
  <c r="AF2139" i="4"/>
  <c r="AF2134" i="4"/>
  <c r="AF2141" i="4"/>
  <c r="AF2138" i="4"/>
  <c r="AE2133" i="4" l="1"/>
  <c r="AH2133" i="4"/>
  <c r="AE2132" i="4"/>
  <c r="AH2132" i="4"/>
  <c r="AE2130" i="4"/>
  <c r="AH2130" i="4"/>
  <c r="AG2120" i="4"/>
  <c r="AH2120" i="4"/>
  <c r="X2121" i="4"/>
  <c r="AD2121" i="4"/>
  <c r="AG2121" i="4"/>
  <c r="AH2121" i="4"/>
  <c r="X1" i="3"/>
  <c r="AF2130" i="4" l="1"/>
  <c r="Y2121" i="4"/>
  <c r="AF2133" i="4"/>
  <c r="AF2132" i="4"/>
  <c r="C2121" i="4"/>
  <c r="AE2111" i="4"/>
  <c r="AH2111" i="4"/>
  <c r="AE2112" i="4"/>
  <c r="AH2112" i="4"/>
  <c r="AE2113" i="4"/>
  <c r="AH2113" i="4"/>
  <c r="AE2114" i="4"/>
  <c r="AH2114" i="4"/>
  <c r="AE2115" i="4"/>
  <c r="AH2115" i="4"/>
  <c r="AE2116" i="4"/>
  <c r="AH2116" i="4"/>
  <c r="AE2117" i="4"/>
  <c r="AH2117" i="4"/>
  <c r="AE2118" i="4"/>
  <c r="AH2118" i="4"/>
  <c r="AE2119" i="4"/>
  <c r="AH2119" i="4"/>
  <c r="AE2105" i="4"/>
  <c r="AH2105" i="4"/>
  <c r="AE2106" i="4"/>
  <c r="AH2106" i="4"/>
  <c r="E228" i="6"/>
  <c r="F228" i="6" s="1"/>
  <c r="AE2104" i="4"/>
  <c r="AH2104" i="4"/>
  <c r="AF2121" i="4" l="1"/>
  <c r="AF2105" i="4"/>
  <c r="AF2116" i="4"/>
  <c r="AF2112" i="4"/>
  <c r="AF2111" i="4"/>
  <c r="AF2106" i="4"/>
  <c r="AF2117" i="4"/>
  <c r="AF2113" i="4"/>
  <c r="AF2118" i="4"/>
  <c r="AF2114" i="4"/>
  <c r="AF2119" i="4"/>
  <c r="AF2115" i="4"/>
  <c r="AF2104" i="4"/>
  <c r="AH2085" i="4"/>
  <c r="AG2085" i="4"/>
  <c r="AD2085" i="4"/>
  <c r="X2085" i="4"/>
  <c r="H2085" i="4"/>
  <c r="G2085" i="4"/>
  <c r="F2085" i="4"/>
  <c r="E2085" i="4"/>
  <c r="C2085" i="4" l="1"/>
  <c r="Y2085" i="4"/>
  <c r="AH2103" i="4"/>
  <c r="AE2103" i="4"/>
  <c r="AH2102" i="4"/>
  <c r="AE2102" i="4"/>
  <c r="AE2092" i="4"/>
  <c r="AH2092" i="4"/>
  <c r="AE2093" i="4"/>
  <c r="AH2093" i="4"/>
  <c r="AE2094" i="4"/>
  <c r="AF2094" i="4" s="1"/>
  <c r="AG2094" i="4"/>
  <c r="AH2094" i="4"/>
  <c r="AE2095" i="4"/>
  <c r="AH2095" i="4"/>
  <c r="AE2096" i="4"/>
  <c r="AH2096" i="4"/>
  <c r="AE2097" i="4"/>
  <c r="AH2097" i="4"/>
  <c r="AE2098" i="4"/>
  <c r="AH2098" i="4"/>
  <c r="AE2099" i="4"/>
  <c r="AH2099" i="4"/>
  <c r="AE2100" i="4"/>
  <c r="AH2100" i="4"/>
  <c r="AE2101" i="4"/>
  <c r="AH2101" i="4"/>
  <c r="AF2103" i="4" l="1"/>
  <c r="AF2093" i="4"/>
  <c r="AF2102" i="4"/>
  <c r="AF2098" i="4"/>
  <c r="AF2099" i="4"/>
  <c r="AF2095" i="4"/>
  <c r="AF2100" i="4"/>
  <c r="AF2096" i="4"/>
  <c r="AF2092" i="4"/>
  <c r="AF2101" i="4"/>
  <c r="AF2097" i="4"/>
  <c r="AF2085" i="4" l="1"/>
  <c r="U1514" i="2"/>
  <c r="S1514" i="2"/>
  <c r="N1514" i="2"/>
  <c r="R1514" i="2" s="1"/>
  <c r="U1513" i="2"/>
  <c r="S1513" i="2"/>
  <c r="N1513" i="2"/>
  <c r="R1513" i="2" s="1"/>
  <c r="N1344" i="2"/>
  <c r="P1344" i="2" s="1"/>
  <c r="P1514" i="2" l="1"/>
  <c r="P1513" i="2"/>
  <c r="R1344" i="2"/>
  <c r="AE2074" i="4"/>
  <c r="AH2074" i="4"/>
  <c r="AE2073" i="4"/>
  <c r="AH2073" i="4"/>
  <c r="AE2076" i="4"/>
  <c r="AH2076" i="4"/>
  <c r="AF2074" i="4" l="1"/>
  <c r="AF2076" i="4"/>
  <c r="AF2073" i="4"/>
  <c r="AE2072" i="4" l="1"/>
  <c r="AH2072" i="4"/>
  <c r="AE2071" i="4"/>
  <c r="AH2071" i="4"/>
  <c r="AE2070" i="4"/>
  <c r="AH2070" i="4"/>
  <c r="AE2069" i="4"/>
  <c r="AH2069" i="4"/>
  <c r="AE2068" i="4"/>
  <c r="AH2068" i="4"/>
  <c r="AH2067" i="4"/>
  <c r="AE2067" i="4"/>
  <c r="AE2079" i="4"/>
  <c r="AH2079" i="4"/>
  <c r="AF2072" i="4" l="1"/>
  <c r="AF2071" i="4"/>
  <c r="AF2079" i="4"/>
  <c r="AF2070" i="4"/>
  <c r="AF2067" i="4"/>
  <c r="AF2069" i="4"/>
  <c r="AF2068" i="4"/>
  <c r="AF2081" i="4" l="1"/>
  <c r="AF2082" i="4"/>
  <c r="AF2083" i="4"/>
  <c r="F222" i="6" l="1"/>
  <c r="E227" i="6"/>
  <c r="F227" i="6" s="1"/>
  <c r="E226" i="6"/>
  <c r="F226" i="6" s="1"/>
  <c r="E225" i="6"/>
  <c r="F225" i="6" s="1"/>
  <c r="E224" i="6"/>
  <c r="F224" i="6" s="1"/>
  <c r="E223" i="6"/>
  <c r="F223" i="6" s="1"/>
  <c r="E222" i="6"/>
  <c r="E221" i="6"/>
  <c r="F221" i="6" s="1"/>
  <c r="AF2065" i="4"/>
  <c r="AH2084" i="4"/>
  <c r="AG2084" i="4"/>
  <c r="AH2061" i="4"/>
  <c r="AG2061" i="4"/>
  <c r="AE2061" i="4"/>
  <c r="AF2061" i="4" s="1"/>
  <c r="AH2059" i="4"/>
  <c r="AG2059" i="4"/>
  <c r="AE2059" i="4"/>
  <c r="AF2059" i="4" s="1"/>
  <c r="AH2058" i="4"/>
  <c r="AG2058" i="4"/>
  <c r="AD2058" i="4"/>
  <c r="X2058" i="4"/>
  <c r="V2058" i="4"/>
  <c r="H2058" i="4"/>
  <c r="G2058" i="4"/>
  <c r="F2058" i="4"/>
  <c r="E2058" i="4"/>
  <c r="AF2052" i="4"/>
  <c r="Y2058" i="4" l="1"/>
  <c r="AF2058" i="4"/>
  <c r="C2058" i="4"/>
  <c r="S1496" i="2"/>
  <c r="N1496" i="2"/>
  <c r="R1496" i="2" s="1"/>
  <c r="S1495" i="2"/>
  <c r="N1495" i="2"/>
  <c r="R1495" i="2" s="1"/>
  <c r="W1578" i="2"/>
  <c r="U1578" i="2"/>
  <c r="S1578" i="2"/>
  <c r="N1578" i="2"/>
  <c r="P1578" i="2" s="1"/>
  <c r="W1577" i="2"/>
  <c r="U1577" i="2"/>
  <c r="S1577" i="2"/>
  <c r="N1577" i="2"/>
  <c r="R1577" i="2" s="1"/>
  <c r="W1576" i="2"/>
  <c r="U1576" i="2"/>
  <c r="S1576" i="2"/>
  <c r="N1576" i="2"/>
  <c r="R1576" i="2" s="1"/>
  <c r="W1575" i="2"/>
  <c r="U1575" i="2"/>
  <c r="S1575" i="2"/>
  <c r="N1575" i="2"/>
  <c r="R1575" i="2" s="1"/>
  <c r="W1574" i="2"/>
  <c r="U1574" i="2"/>
  <c r="S1574" i="2"/>
  <c r="N1574" i="2"/>
  <c r="P1574" i="2" s="1"/>
  <c r="W1573" i="2"/>
  <c r="U1573" i="2"/>
  <c r="S1573" i="2"/>
  <c r="N1573" i="2"/>
  <c r="R1573" i="2" s="1"/>
  <c r="W1572" i="2"/>
  <c r="U1572" i="2"/>
  <c r="S1572" i="2"/>
  <c r="N1572" i="2"/>
  <c r="P1572" i="2" s="1"/>
  <c r="W1571" i="2"/>
  <c r="U1571" i="2"/>
  <c r="S1571" i="2"/>
  <c r="N1571" i="2"/>
  <c r="R1571" i="2" s="1"/>
  <c r="W1570" i="2"/>
  <c r="U1570" i="2"/>
  <c r="S1570" i="2"/>
  <c r="N1570" i="2"/>
  <c r="P1570" i="2" s="1"/>
  <c r="W1569" i="2"/>
  <c r="V1569" i="2" s="1"/>
  <c r="U1569" i="2"/>
  <c r="S1569" i="2"/>
  <c r="N1569" i="2"/>
  <c r="R1569" i="2" s="1"/>
  <c r="W1568" i="2"/>
  <c r="U1568" i="2"/>
  <c r="S1568" i="2"/>
  <c r="N1568" i="2"/>
  <c r="R1568" i="2" s="1"/>
  <c r="W1567" i="2"/>
  <c r="V1567" i="2" s="1"/>
  <c r="U1567" i="2"/>
  <c r="S1567" i="2"/>
  <c r="N1567" i="2"/>
  <c r="R1567" i="2" s="1"/>
  <c r="W1566" i="2"/>
  <c r="V1566" i="2" s="1"/>
  <c r="U1566" i="2"/>
  <c r="S1566" i="2"/>
  <c r="N1566" i="2"/>
  <c r="P1566" i="2" s="1"/>
  <c r="W1565" i="2"/>
  <c r="U1565" i="2"/>
  <c r="S1565" i="2"/>
  <c r="N1565" i="2"/>
  <c r="R1565" i="2" s="1"/>
  <c r="W1564" i="2"/>
  <c r="U1564" i="2"/>
  <c r="S1564" i="2"/>
  <c r="R1564" i="2"/>
  <c r="W1563" i="2"/>
  <c r="V1563" i="2" s="1"/>
  <c r="U1563" i="2"/>
  <c r="S1563" i="2"/>
  <c r="N1563" i="2"/>
  <c r="R1563" i="2" s="1"/>
  <c r="W1562" i="2"/>
  <c r="AG2239" i="4" s="1"/>
  <c r="U1562" i="2"/>
  <c r="S1562" i="2"/>
  <c r="N1562" i="2"/>
  <c r="P1562" i="2" s="1"/>
  <c r="W1561" i="2"/>
  <c r="AG2238" i="4" s="1"/>
  <c r="U1561" i="2"/>
  <c r="S1561" i="2"/>
  <c r="N1561" i="2"/>
  <c r="R1561" i="2" s="1"/>
  <c r="W1560" i="2"/>
  <c r="V1560" i="2" s="1"/>
  <c r="U1560" i="2"/>
  <c r="S1560" i="2"/>
  <c r="N1560" i="2"/>
  <c r="R1560" i="2" s="1"/>
  <c r="W1559" i="2"/>
  <c r="V1559" i="2" s="1"/>
  <c r="U1559" i="2"/>
  <c r="S1559" i="2"/>
  <c r="N1559" i="2"/>
  <c r="R1559" i="2" s="1"/>
  <c r="W1558" i="2"/>
  <c r="U1558" i="2"/>
  <c r="S1558" i="2"/>
  <c r="N1558" i="2"/>
  <c r="P1558" i="2" s="1"/>
  <c r="W1557" i="2"/>
  <c r="U1557" i="2"/>
  <c r="S1557" i="2"/>
  <c r="N1557" i="2"/>
  <c r="P1557" i="2" s="1"/>
  <c r="W1556" i="2"/>
  <c r="U1556" i="2"/>
  <c r="S1556" i="2"/>
  <c r="N1556" i="2"/>
  <c r="R1556" i="2" s="1"/>
  <c r="W1555" i="2"/>
  <c r="U1555" i="2"/>
  <c r="S1555" i="2"/>
  <c r="N1555" i="2"/>
  <c r="R1555" i="2" s="1"/>
  <c r="W1554" i="2"/>
  <c r="U1554" i="2"/>
  <c r="S1554" i="2"/>
  <c r="N1554" i="2"/>
  <c r="P1554" i="2" s="1"/>
  <c r="W1553" i="2"/>
  <c r="U1553" i="2"/>
  <c r="S1553" i="2"/>
  <c r="N1553" i="2"/>
  <c r="R1553" i="2" s="1"/>
  <c r="W1552" i="2"/>
  <c r="V1552" i="2" s="1"/>
  <c r="U1552" i="2"/>
  <c r="S1552" i="2"/>
  <c r="N1552" i="2"/>
  <c r="P1552" i="2" s="1"/>
  <c r="W1551" i="2"/>
  <c r="V1551" i="2" s="1"/>
  <c r="U1551" i="2"/>
  <c r="S1551" i="2"/>
  <c r="N1551" i="2"/>
  <c r="R1551" i="2" s="1"/>
  <c r="W1550" i="2"/>
  <c r="AG2240" i="4" s="1"/>
  <c r="U1550" i="2"/>
  <c r="S1550" i="2"/>
  <c r="N1550" i="2"/>
  <c r="R1550" i="2" s="1"/>
  <c r="W1549" i="2"/>
  <c r="AG2251" i="4" s="1"/>
  <c r="U1549" i="2"/>
  <c r="S1549" i="2"/>
  <c r="N1549" i="2"/>
  <c r="R1549" i="2" s="1"/>
  <c r="W1548" i="2"/>
  <c r="AG2241" i="4" s="1"/>
  <c r="U1548" i="2"/>
  <c r="S1548" i="2"/>
  <c r="N1548" i="2"/>
  <c r="P1548" i="2" s="1"/>
  <c r="W1547" i="2"/>
  <c r="U1547" i="2"/>
  <c r="S1547" i="2"/>
  <c r="N1547" i="2"/>
  <c r="P1547" i="2" s="1"/>
  <c r="W1546" i="2"/>
  <c r="U1546" i="2"/>
  <c r="S1546" i="2"/>
  <c r="N1546" i="2"/>
  <c r="R1546" i="2" s="1"/>
  <c r="W1545" i="2"/>
  <c r="U1545" i="2"/>
  <c r="S1545" i="2"/>
  <c r="N1545" i="2"/>
  <c r="R1545" i="2" s="1"/>
  <c r="W1544" i="2"/>
  <c r="U1544" i="2"/>
  <c r="S1544" i="2"/>
  <c r="N1544" i="2"/>
  <c r="P1544" i="2" s="1"/>
  <c r="W1543" i="2"/>
  <c r="AG2227" i="4" s="1"/>
  <c r="U1543" i="2"/>
  <c r="S1543" i="2"/>
  <c r="N1543" i="2"/>
  <c r="R1543" i="2" s="1"/>
  <c r="W1542" i="2"/>
  <c r="AG2226" i="4" s="1"/>
  <c r="U1542" i="2"/>
  <c r="S1542" i="2"/>
  <c r="N1542" i="2"/>
  <c r="R1542" i="2" s="1"/>
  <c r="W1541" i="2"/>
  <c r="AG2225" i="4" s="1"/>
  <c r="U1541" i="2"/>
  <c r="S1541" i="2"/>
  <c r="N1541" i="2"/>
  <c r="R1541" i="2" s="1"/>
  <c r="W1540" i="2"/>
  <c r="AG2224" i="4" s="1"/>
  <c r="U1540" i="2"/>
  <c r="S1540" i="2"/>
  <c r="N1540" i="2"/>
  <c r="W1539" i="2"/>
  <c r="AG2208" i="4" s="1"/>
  <c r="U1539" i="2"/>
  <c r="S1539" i="2"/>
  <c r="N1539" i="2"/>
  <c r="R1539" i="2" s="1"/>
  <c r="W1538" i="2"/>
  <c r="U1538" i="2"/>
  <c r="S1538" i="2"/>
  <c r="N1538" i="2"/>
  <c r="R1538" i="2" s="1"/>
  <c r="W1537" i="2"/>
  <c r="U1537" i="2"/>
  <c r="S1537" i="2"/>
  <c r="N1537" i="2"/>
  <c r="R1537" i="2" s="1"/>
  <c r="W1536" i="2"/>
  <c r="AG2210" i="4" s="1"/>
  <c r="U1536" i="2"/>
  <c r="S1536" i="2"/>
  <c r="N1536" i="2"/>
  <c r="W1535" i="2"/>
  <c r="AG2222" i="4" s="1"/>
  <c r="U1535" i="2"/>
  <c r="S1535" i="2"/>
  <c r="N1535" i="2"/>
  <c r="W1534" i="2"/>
  <c r="AG2209" i="4" s="1"/>
  <c r="U1534" i="2"/>
  <c r="S1534" i="2"/>
  <c r="N1534" i="2"/>
  <c r="R1534" i="2" s="1"/>
  <c r="W1533" i="2"/>
  <c r="U1533" i="2"/>
  <c r="S1533" i="2"/>
  <c r="N1533" i="2"/>
  <c r="R1533" i="2" s="1"/>
  <c r="W1532" i="2"/>
  <c r="V1532" i="2" s="1"/>
  <c r="U1532" i="2"/>
  <c r="S1532" i="2"/>
  <c r="N1532" i="2"/>
  <c r="W1531" i="2"/>
  <c r="AG2230" i="4" s="1"/>
  <c r="U1531" i="2"/>
  <c r="S1531" i="2"/>
  <c r="N1531" i="2"/>
  <c r="R1531" i="2" s="1"/>
  <c r="W1530" i="2"/>
  <c r="V1530" i="2" s="1"/>
  <c r="U1530" i="2"/>
  <c r="S1530" i="2"/>
  <c r="N1530" i="2"/>
  <c r="R1530" i="2" s="1"/>
  <c r="W1529" i="2"/>
  <c r="V1529" i="2" s="1"/>
  <c r="U1529" i="2"/>
  <c r="S1529" i="2"/>
  <c r="N1529" i="2"/>
  <c r="R1529" i="2" s="1"/>
  <c r="W1527" i="2"/>
  <c r="AG2233" i="4" s="1"/>
  <c r="U1527" i="2"/>
  <c r="S1527" i="2"/>
  <c r="N1527" i="2"/>
  <c r="W1526" i="2"/>
  <c r="V1526" i="2" s="1"/>
  <c r="U1526" i="2"/>
  <c r="S1526" i="2"/>
  <c r="N1526" i="2"/>
  <c r="R1526" i="2" s="1"/>
  <c r="W1525" i="2"/>
  <c r="AG2207" i="4" s="1"/>
  <c r="U1525" i="2"/>
  <c r="S1525" i="2"/>
  <c r="N1525" i="2"/>
  <c r="R1525" i="2" s="1"/>
  <c r="W1524" i="2"/>
  <c r="AG2221" i="4" s="1"/>
  <c r="U1524" i="2"/>
  <c r="S1524" i="2"/>
  <c r="N1524" i="2"/>
  <c r="R1524" i="2" s="1"/>
  <c r="W1523" i="2"/>
  <c r="V1523" i="2" s="1"/>
  <c r="U1523" i="2"/>
  <c r="S1523" i="2"/>
  <c r="N1523" i="2"/>
  <c r="W1522" i="2"/>
  <c r="AG2206" i="4" s="1"/>
  <c r="U1522" i="2"/>
  <c r="S1522" i="2"/>
  <c r="N1522" i="2"/>
  <c r="W1521" i="2"/>
  <c r="AG2220" i="4" s="1"/>
  <c r="U1521" i="2"/>
  <c r="S1521" i="2"/>
  <c r="N1521" i="2"/>
  <c r="R1521" i="2" s="1"/>
  <c r="W1520" i="2"/>
  <c r="U1520" i="2"/>
  <c r="S1520" i="2"/>
  <c r="N1520" i="2"/>
  <c r="R1520" i="2" s="1"/>
  <c r="W1519" i="2"/>
  <c r="V1519" i="2" s="1"/>
  <c r="U1519" i="2"/>
  <c r="S1519" i="2"/>
  <c r="N1519" i="2"/>
  <c r="W1518" i="2"/>
  <c r="U1518" i="2"/>
  <c r="S1518" i="2"/>
  <c r="N1518" i="2"/>
  <c r="R1518" i="2" s="1"/>
  <c r="W1517" i="2"/>
  <c r="AG2190" i="4" s="1"/>
  <c r="U1517" i="2"/>
  <c r="S1517" i="2"/>
  <c r="N1517" i="2"/>
  <c r="R1517" i="2" s="1"/>
  <c r="W1516" i="2"/>
  <c r="AG2189" i="4" s="1"/>
  <c r="U1516" i="2"/>
  <c r="S1516" i="2"/>
  <c r="N1516" i="2"/>
  <c r="R1516" i="2" s="1"/>
  <c r="W1515" i="2"/>
  <c r="AG2191" i="4" s="1"/>
  <c r="U1515" i="2"/>
  <c r="S1515" i="2"/>
  <c r="N1515" i="2"/>
  <c r="W1514" i="2"/>
  <c r="AG2188" i="4" s="1"/>
  <c r="W1513" i="2"/>
  <c r="AG2187" i="4" s="1"/>
  <c r="W1512" i="2"/>
  <c r="AG2186" i="4" s="1"/>
  <c r="U1512" i="2"/>
  <c r="S1512" i="2"/>
  <c r="N1512" i="2"/>
  <c r="R1512" i="2" s="1"/>
  <c r="W1511" i="2"/>
  <c r="AG2185" i="4" s="1"/>
  <c r="U1511" i="2"/>
  <c r="S1511" i="2"/>
  <c r="N1511" i="2"/>
  <c r="W1510" i="2"/>
  <c r="AG2169" i="4" s="1"/>
  <c r="U1510" i="2"/>
  <c r="S1510" i="2"/>
  <c r="N1510" i="2"/>
  <c r="R1510" i="2" s="1"/>
  <c r="W1509" i="2"/>
  <c r="V1509" i="2" s="1"/>
  <c r="U1509" i="2"/>
  <c r="S1509" i="2"/>
  <c r="N1509" i="2"/>
  <c r="R1509" i="2" s="1"/>
  <c r="W1508" i="2"/>
  <c r="U1508" i="2"/>
  <c r="S1508" i="2"/>
  <c r="N1508" i="2"/>
  <c r="R1508" i="2" s="1"/>
  <c r="W1507" i="2"/>
  <c r="V1507" i="2" s="1"/>
  <c r="U1507" i="2"/>
  <c r="S1507" i="2"/>
  <c r="N1507" i="2"/>
  <c r="W1506" i="2"/>
  <c r="U1506" i="2"/>
  <c r="S1506" i="2"/>
  <c r="N1506" i="2"/>
  <c r="W1505" i="2"/>
  <c r="V1505" i="2" s="1"/>
  <c r="U1505" i="2"/>
  <c r="S1505" i="2"/>
  <c r="N1505" i="2"/>
  <c r="R1505" i="2" s="1"/>
  <c r="W1504" i="2"/>
  <c r="U1504" i="2"/>
  <c r="S1504" i="2"/>
  <c r="N1504" i="2"/>
  <c r="R1504" i="2" s="1"/>
  <c r="W1503" i="2"/>
  <c r="V1503" i="2" s="1"/>
  <c r="U1503" i="2"/>
  <c r="S1503" i="2"/>
  <c r="N1503" i="2"/>
  <c r="W1502" i="2"/>
  <c r="V1502" i="2" s="1"/>
  <c r="U1502" i="2"/>
  <c r="S1502" i="2"/>
  <c r="N1502" i="2"/>
  <c r="R1502" i="2" s="1"/>
  <c r="V1533" i="2" l="1"/>
  <c r="AG2253" i="4"/>
  <c r="V1537" i="2"/>
  <c r="AG2237" i="4"/>
  <c r="V1538" i="2"/>
  <c r="AG2242" i="4"/>
  <c r="V1553" i="2"/>
  <c r="AG2228" i="4"/>
  <c r="V1554" i="2"/>
  <c r="AG2256" i="4"/>
  <c r="V1555" i="2"/>
  <c r="AG2255" i="4"/>
  <c r="V1558" i="2"/>
  <c r="V1565" i="2"/>
  <c r="V1570" i="2"/>
  <c r="V1573" i="2"/>
  <c r="V1575" i="2"/>
  <c r="V1576" i="2"/>
  <c r="V1577" i="2"/>
  <c r="V1506" i="2"/>
  <c r="AG2184" i="4"/>
  <c r="V1508" i="2"/>
  <c r="AG2212" i="4"/>
  <c r="V1544" i="2"/>
  <c r="AG2250" i="4"/>
  <c r="V1556" i="2"/>
  <c r="V1557" i="2"/>
  <c r="V1564" i="2"/>
  <c r="V1568" i="2"/>
  <c r="AG2258" i="4"/>
  <c r="V1571" i="2"/>
  <c r="V1572" i="2"/>
  <c r="V1574" i="2"/>
  <c r="V1578" i="2"/>
  <c r="V1518" i="2"/>
  <c r="AG2231" i="4"/>
  <c r="V1531" i="2"/>
  <c r="V1517" i="2"/>
  <c r="V1545" i="2"/>
  <c r="AG2193" i="4"/>
  <c r="V1550" i="2"/>
  <c r="P1577" i="2"/>
  <c r="V1515" i="2"/>
  <c r="V1520" i="2"/>
  <c r="V1522" i="2"/>
  <c r="V1524" i="2"/>
  <c r="V1561" i="2"/>
  <c r="V1562" i="2"/>
  <c r="V1514" i="2"/>
  <c r="V1516" i="2"/>
  <c r="V1534" i="2"/>
  <c r="V1535" i="2"/>
  <c r="V1536" i="2"/>
  <c r="V1539" i="2"/>
  <c r="V1540" i="2"/>
  <c r="V1541" i="2"/>
  <c r="V1542" i="2"/>
  <c r="V1543" i="2"/>
  <c r="V1546" i="2"/>
  <c r="V1547" i="2"/>
  <c r="AH127" i="3"/>
  <c r="V1548" i="2"/>
  <c r="V1549" i="2"/>
  <c r="R1557" i="2"/>
  <c r="V1521" i="2"/>
  <c r="V1525" i="2"/>
  <c r="V1527" i="2"/>
  <c r="V1511" i="2"/>
  <c r="V1512" i="2"/>
  <c r="V1513" i="2"/>
  <c r="P1539" i="2"/>
  <c r="R1552" i="2"/>
  <c r="V1504" i="2"/>
  <c r="AG2143" i="4"/>
  <c r="P1522" i="2"/>
  <c r="R1522" i="2"/>
  <c r="P1523" i="2"/>
  <c r="R1523" i="2"/>
  <c r="P1527" i="2"/>
  <c r="R1527" i="2"/>
  <c r="R1547" i="2"/>
  <c r="P1561" i="2"/>
  <c r="P1573" i="2"/>
  <c r="P1540" i="2"/>
  <c r="R1540" i="2"/>
  <c r="P1503" i="2"/>
  <c r="R1503" i="2"/>
  <c r="P1506" i="2"/>
  <c r="R1506" i="2"/>
  <c r="P1507" i="2"/>
  <c r="R1507" i="2"/>
  <c r="P1511" i="2"/>
  <c r="R1511" i="2"/>
  <c r="P1532" i="2"/>
  <c r="R1532" i="2"/>
  <c r="P1535" i="2"/>
  <c r="R1535" i="2"/>
  <c r="P1536" i="2"/>
  <c r="R1536" i="2"/>
  <c r="P1515" i="2"/>
  <c r="R1515" i="2"/>
  <c r="P1519" i="2"/>
  <c r="R1519" i="2"/>
  <c r="P1531" i="2"/>
  <c r="R1544" i="2"/>
  <c r="P1565" i="2"/>
  <c r="R1548" i="2"/>
  <c r="P1569" i="2"/>
  <c r="P1518" i="2"/>
  <c r="P1526" i="2"/>
  <c r="P1543" i="2"/>
  <c r="P1551" i="2"/>
  <c r="R1554" i="2"/>
  <c r="R1562" i="2"/>
  <c r="R1570" i="2"/>
  <c r="R1578" i="2"/>
  <c r="P1502" i="2"/>
  <c r="V1510" i="2"/>
  <c r="R1558" i="2"/>
  <c r="R1566" i="2"/>
  <c r="R1574" i="2"/>
  <c r="P1510" i="2"/>
  <c r="P1505" i="2"/>
  <c r="P1509" i="2"/>
  <c r="P1517" i="2"/>
  <c r="P1521" i="2"/>
  <c r="P1525" i="2"/>
  <c r="P1530" i="2"/>
  <c r="P1534" i="2"/>
  <c r="P1538" i="2"/>
  <c r="P1542" i="2"/>
  <c r="P1546" i="2"/>
  <c r="P1550" i="2"/>
  <c r="P1553" i="2"/>
  <c r="P1556" i="2"/>
  <c r="P1560" i="2"/>
  <c r="P1564" i="2"/>
  <c r="P1568" i="2"/>
  <c r="P1576" i="2"/>
  <c r="P1504" i="2"/>
  <c r="P1508" i="2"/>
  <c r="P1512" i="2"/>
  <c r="P1516" i="2"/>
  <c r="P1520" i="2"/>
  <c r="P1524" i="2"/>
  <c r="P1529" i="2"/>
  <c r="P1533" i="2"/>
  <c r="P1537" i="2"/>
  <c r="P1541" i="2"/>
  <c r="P1545" i="2"/>
  <c r="P1549" i="2"/>
  <c r="P1555" i="2"/>
  <c r="P1559" i="2"/>
  <c r="P1563" i="2"/>
  <c r="P1567" i="2"/>
  <c r="P1571" i="2"/>
  <c r="R1572" i="2"/>
  <c r="P1575" i="2"/>
  <c r="P1495" i="2"/>
  <c r="P1496" i="2"/>
  <c r="N1501" i="2" l="1"/>
  <c r="S1501" i="2"/>
  <c r="P1501" i="2" l="1"/>
  <c r="R1501" i="2"/>
  <c r="AE2051" i="4"/>
  <c r="AH2051" i="4"/>
  <c r="AE2056" i="4"/>
  <c r="AH2056" i="4"/>
  <c r="AF2056" i="4" l="1"/>
  <c r="AF2051" i="4"/>
  <c r="E220" i="6" l="1"/>
  <c r="F220" i="6" s="1"/>
  <c r="E219" i="6"/>
  <c r="F219" i="6" s="1"/>
  <c r="E218" i="6"/>
  <c r="F218" i="6" s="1"/>
  <c r="E217" i="6"/>
  <c r="F217" i="6" s="1"/>
  <c r="E215" i="6"/>
  <c r="F215" i="6" s="1"/>
  <c r="E214" i="6"/>
  <c r="F214" i="6" s="1"/>
  <c r="E213" i="6"/>
  <c r="F213" i="6" s="1"/>
  <c r="E212" i="6"/>
  <c r="F212" i="6" s="1"/>
  <c r="U1472" i="2"/>
  <c r="S1472" i="2"/>
  <c r="N1472" i="2"/>
  <c r="P1472" i="2" s="1"/>
  <c r="R1472" i="2" l="1"/>
  <c r="AH2057" i="4"/>
  <c r="AG2057" i="4"/>
  <c r="AH2050" i="4"/>
  <c r="AE2050" i="4"/>
  <c r="AH2046" i="4"/>
  <c r="AG2046" i="4"/>
  <c r="AE2046" i="4"/>
  <c r="AF2046" i="4" s="1"/>
  <c r="AH2045" i="4"/>
  <c r="AG2045" i="4"/>
  <c r="AD2045" i="4"/>
  <c r="X2045" i="4"/>
  <c r="V2045" i="4"/>
  <c r="H2045" i="4"/>
  <c r="G2045" i="4"/>
  <c r="F2045" i="4"/>
  <c r="E2045" i="4"/>
  <c r="Y2045" i="4" l="1"/>
  <c r="C2045" i="4"/>
  <c r="AF2050" i="4"/>
  <c r="AF2045" i="4" s="1"/>
  <c r="I142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AF2039" i="4"/>
  <c r="AF2035" i="4"/>
  <c r="AF2036" i="4"/>
  <c r="AF2037" i="4"/>
  <c r="AF2038" i="4"/>
  <c r="AH2044" i="4"/>
  <c r="AG2044" i="4"/>
  <c r="AH2043" i="4"/>
  <c r="AE2043" i="4"/>
  <c r="AH2042" i="4"/>
  <c r="AE2042" i="4"/>
  <c r="AH2041" i="4"/>
  <c r="AE2041" i="4"/>
  <c r="AH2033" i="4"/>
  <c r="AE2033" i="4"/>
  <c r="AH2032" i="4"/>
  <c r="AE2032" i="4"/>
  <c r="AH2031" i="4"/>
  <c r="AE2031" i="4"/>
  <c r="AH2030" i="4"/>
  <c r="AE2030" i="4"/>
  <c r="AH2029" i="4"/>
  <c r="AE2029" i="4"/>
  <c r="AH2028" i="4"/>
  <c r="AE2028" i="4"/>
  <c r="AH2027" i="4"/>
  <c r="AE2027" i="4"/>
  <c r="AH2026" i="4"/>
  <c r="AE2026" i="4"/>
  <c r="AH2024" i="4"/>
  <c r="AE2024" i="4"/>
  <c r="AH2023" i="4"/>
  <c r="AE2023" i="4"/>
  <c r="AH2021" i="4"/>
  <c r="AE2021" i="4"/>
  <c r="AH2019" i="4"/>
  <c r="AE2019" i="4"/>
  <c r="AH2014" i="4"/>
  <c r="AG2014" i="4"/>
  <c r="AE2014" i="4"/>
  <c r="AF2014" i="4" s="1"/>
  <c r="AH2012" i="4"/>
  <c r="AG2012" i="4"/>
  <c r="AE2012" i="4"/>
  <c r="AF2012" i="4" s="1"/>
  <c r="AH2011" i="4"/>
  <c r="AG2011" i="4"/>
  <c r="AD2011" i="4"/>
  <c r="X2011" i="4"/>
  <c r="V2011" i="4"/>
  <c r="H2011" i="4"/>
  <c r="G2011" i="4"/>
  <c r="F2011" i="4"/>
  <c r="E2011" i="4"/>
  <c r="AF2028" i="4" l="1"/>
  <c r="AF2041" i="4"/>
  <c r="AF2032" i="4"/>
  <c r="AF2023" i="4"/>
  <c r="C2011" i="4"/>
  <c r="Y2011" i="4"/>
  <c r="AF2021" i="4"/>
  <c r="AF2027" i="4"/>
  <c r="AF2031" i="4"/>
  <c r="AF2042" i="4"/>
  <c r="AF2024" i="4"/>
  <c r="AF2043" i="4"/>
  <c r="AF2029" i="4"/>
  <c r="AF2019" i="4"/>
  <c r="AF2026" i="4"/>
  <c r="AF2030" i="4"/>
  <c r="AF2033" i="4"/>
  <c r="AF2011" i="4" l="1"/>
  <c r="W1500" i="2" l="1"/>
  <c r="AG2168" i="4" s="1"/>
  <c r="U1500" i="2"/>
  <c r="S1500" i="2"/>
  <c r="N1500" i="2"/>
  <c r="P1500" i="2" s="1"/>
  <c r="W1499" i="2"/>
  <c r="AG2171" i="4" s="1"/>
  <c r="U1499" i="2"/>
  <c r="S1499" i="2"/>
  <c r="N1499" i="2"/>
  <c r="P1499" i="2" s="1"/>
  <c r="W1498" i="2"/>
  <c r="V1498" i="2" s="1"/>
  <c r="U1498" i="2"/>
  <c r="S1498" i="2"/>
  <c r="N1498" i="2"/>
  <c r="R1498" i="2" s="1"/>
  <c r="W1497" i="2"/>
  <c r="AG2167" i="4" s="1"/>
  <c r="U1497" i="2"/>
  <c r="S1497" i="2"/>
  <c r="N1497" i="2"/>
  <c r="R1497" i="2" s="1"/>
  <c r="W1496" i="2"/>
  <c r="AG2166" i="4" s="1"/>
  <c r="U1496" i="2"/>
  <c r="W1495" i="2"/>
  <c r="AG2165" i="4" s="1"/>
  <c r="U1495" i="2"/>
  <c r="W1494" i="2"/>
  <c r="U1494" i="2"/>
  <c r="S1494" i="2"/>
  <c r="N1494" i="2"/>
  <c r="R1494" i="2" s="1"/>
  <c r="W1493" i="2"/>
  <c r="AG2164" i="4" s="1"/>
  <c r="U1493" i="2"/>
  <c r="S1493" i="2"/>
  <c r="N1493" i="2"/>
  <c r="R1493" i="2" s="1"/>
  <c r="W1492" i="2"/>
  <c r="AG2163" i="4" s="1"/>
  <c r="U1492" i="2"/>
  <c r="S1492" i="2"/>
  <c r="N1492" i="2"/>
  <c r="P1492" i="2" s="1"/>
  <c r="W1491" i="2"/>
  <c r="AG2162" i="4" s="1"/>
  <c r="U1491" i="2"/>
  <c r="S1491" i="2"/>
  <c r="N1491" i="2"/>
  <c r="P1491" i="2" s="1"/>
  <c r="W1490" i="2"/>
  <c r="U1490" i="2"/>
  <c r="S1490" i="2"/>
  <c r="N1490" i="2"/>
  <c r="R1490" i="2" s="1"/>
  <c r="W1489" i="2"/>
  <c r="U1489" i="2"/>
  <c r="S1489" i="2"/>
  <c r="N1489" i="2"/>
  <c r="R1489" i="2" s="1"/>
  <c r="W1488" i="2"/>
  <c r="V1488" i="2" s="1"/>
  <c r="U1488" i="2"/>
  <c r="W1487" i="2"/>
  <c r="V1487" i="2" s="1"/>
  <c r="U1487" i="2"/>
  <c r="S1487" i="2"/>
  <c r="N1487" i="2"/>
  <c r="R1487" i="2" s="1"/>
  <c r="W1486" i="2"/>
  <c r="V1486" i="2" s="1"/>
  <c r="U1486" i="2"/>
  <c r="S1486" i="2"/>
  <c r="N1486" i="2"/>
  <c r="R1486" i="2" s="1"/>
  <c r="W1485" i="2"/>
  <c r="AG2119" i="4" s="1"/>
  <c r="U1485" i="2"/>
  <c r="W1484" i="2"/>
  <c r="U1484" i="2"/>
  <c r="S1484" i="2"/>
  <c r="N1484" i="2"/>
  <c r="P1484" i="2" s="1"/>
  <c r="W1483" i="2"/>
  <c r="U1483" i="2"/>
  <c r="S1483" i="2"/>
  <c r="N1483" i="2"/>
  <c r="R1483" i="2" s="1"/>
  <c r="W1482" i="2"/>
  <c r="AG2116" i="4" s="1"/>
  <c r="U1482" i="2"/>
  <c r="S1482" i="2"/>
  <c r="N1482" i="2"/>
  <c r="R1482" i="2" s="1"/>
  <c r="W1481" i="2"/>
  <c r="AG2115" i="4" s="1"/>
  <c r="U1481" i="2"/>
  <c r="S1481" i="2"/>
  <c r="N1481" i="2"/>
  <c r="R1481" i="2" s="1"/>
  <c r="W1480" i="2"/>
  <c r="U1480" i="2"/>
  <c r="W1479" i="2"/>
  <c r="U1479" i="2"/>
  <c r="S1479" i="2"/>
  <c r="N1479" i="2"/>
  <c r="R1479" i="2" s="1"/>
  <c r="W1478" i="2"/>
  <c r="U1478" i="2"/>
  <c r="W1477" i="2"/>
  <c r="U1477" i="2"/>
  <c r="S1477" i="2"/>
  <c r="N1477" i="2"/>
  <c r="R1477" i="2" s="1"/>
  <c r="W1476" i="2"/>
  <c r="V1476" i="2" s="1"/>
  <c r="U1476" i="2"/>
  <c r="N1476" i="2"/>
  <c r="W1475" i="2"/>
  <c r="V1475" i="2" s="1"/>
  <c r="U1475" i="2"/>
  <c r="S1475" i="2"/>
  <c r="N1475" i="2"/>
  <c r="P1475" i="2" s="1"/>
  <c r="W1474" i="2"/>
  <c r="AG2138" i="4" s="1"/>
  <c r="U1474" i="2"/>
  <c r="S1474" i="2"/>
  <c r="N1474" i="2"/>
  <c r="R1474" i="2" s="1"/>
  <c r="W1473" i="2"/>
  <c r="AG2141" i="4" s="1"/>
  <c r="U1473" i="2"/>
  <c r="S1473" i="2"/>
  <c r="N1473" i="2"/>
  <c r="R1473" i="2" s="1"/>
  <c r="W1472" i="2"/>
  <c r="AG2140" i="4" s="1"/>
  <c r="W1471" i="2"/>
  <c r="AG2139" i="4" s="1"/>
  <c r="U1471" i="2"/>
  <c r="S1471" i="2"/>
  <c r="N1471" i="2"/>
  <c r="P1471" i="2" s="1"/>
  <c r="W1470" i="2"/>
  <c r="AG2149" i="4" s="1"/>
  <c r="U1470" i="2"/>
  <c r="S1470" i="2"/>
  <c r="N1470" i="2"/>
  <c r="R1470" i="2" s="1"/>
  <c r="W1469" i="2"/>
  <c r="V1469" i="2" s="1"/>
  <c r="U1469" i="2"/>
  <c r="S1469" i="2"/>
  <c r="N1469" i="2"/>
  <c r="P1469" i="2" s="1"/>
  <c r="W1468" i="2"/>
  <c r="V1468" i="2" s="1"/>
  <c r="U1468" i="2"/>
  <c r="S1468" i="2"/>
  <c r="N1468" i="2"/>
  <c r="R1468" i="2" s="1"/>
  <c r="W1467" i="2"/>
  <c r="AG2147" i="4" s="1"/>
  <c r="U1467" i="2"/>
  <c r="S1467" i="2"/>
  <c r="N1467" i="2"/>
  <c r="R1467" i="2" s="1"/>
  <c r="W1466" i="2"/>
  <c r="AG2146" i="4" s="1"/>
  <c r="U1466" i="2"/>
  <c r="S1466" i="2"/>
  <c r="N1466" i="2"/>
  <c r="R1466" i="2" s="1"/>
  <c r="W1465" i="2"/>
  <c r="AG2160" i="4" s="1"/>
  <c r="U1465" i="2"/>
  <c r="S1465" i="2"/>
  <c r="N1465" i="2"/>
  <c r="P1465" i="2" s="1"/>
  <c r="W1464" i="2"/>
  <c r="AG2145" i="4" s="1"/>
  <c r="U1464" i="2"/>
  <c r="S1464" i="2"/>
  <c r="N1464" i="2"/>
  <c r="P1464" i="2" s="1"/>
  <c r="W1463" i="2"/>
  <c r="AG2144" i="4" s="1"/>
  <c r="U1463" i="2"/>
  <c r="S1463" i="2"/>
  <c r="N1463" i="2"/>
  <c r="R1463" i="2" s="1"/>
  <c r="V1489" i="2" l="1"/>
  <c r="AG2232" i="4"/>
  <c r="V1490" i="2"/>
  <c r="AG2170" i="4"/>
  <c r="V1494" i="2"/>
  <c r="AG2194" i="4"/>
  <c r="V1493" i="2"/>
  <c r="V1463" i="2"/>
  <c r="R1464" i="2"/>
  <c r="V1474" i="2"/>
  <c r="V1481" i="2"/>
  <c r="V1485" i="2"/>
  <c r="V1484" i="2"/>
  <c r="AG2118" i="4"/>
  <c r="V1477" i="2"/>
  <c r="AG2111" i="4"/>
  <c r="V1480" i="2"/>
  <c r="AG2114" i="4"/>
  <c r="V1483" i="2"/>
  <c r="AG2117" i="4"/>
  <c r="V1470" i="2"/>
  <c r="V1478" i="2"/>
  <c r="AG2112" i="4"/>
  <c r="V1479" i="2"/>
  <c r="AG2113" i="4"/>
  <c r="V1482" i="2"/>
  <c r="V1467" i="2"/>
  <c r="V1473" i="2"/>
  <c r="V1497" i="2"/>
  <c r="V1464" i="2"/>
  <c r="V1465" i="2"/>
  <c r="V1466" i="2"/>
  <c r="V1472" i="2"/>
  <c r="V1491" i="2"/>
  <c r="V1492" i="2"/>
  <c r="V1499" i="2"/>
  <c r="V1500" i="2"/>
  <c r="V1496" i="2"/>
  <c r="R1499" i="2"/>
  <c r="V1471" i="2"/>
  <c r="V1495" i="2"/>
  <c r="R1471" i="2"/>
  <c r="R1491" i="2"/>
  <c r="P1468" i="2"/>
  <c r="P1483" i="2"/>
  <c r="P1487" i="2"/>
  <c r="P1490" i="2"/>
  <c r="R1492" i="2"/>
  <c r="P1498" i="2"/>
  <c r="R1500" i="2"/>
  <c r="P1463" i="2"/>
  <c r="R1465" i="2"/>
  <c r="P1479" i="2"/>
  <c r="P1467" i="2"/>
  <c r="R1469" i="2"/>
  <c r="P1474" i="2"/>
  <c r="R1475" i="2"/>
  <c r="P1482" i="2"/>
  <c r="R1484" i="2"/>
  <c r="P1486" i="2"/>
  <c r="P1494" i="2"/>
  <c r="P1466" i="2"/>
  <c r="P1470" i="2"/>
  <c r="P1473" i="2"/>
  <c r="P1477" i="2"/>
  <c r="P1481" i="2"/>
  <c r="P1489" i="2"/>
  <c r="P1493" i="2"/>
  <c r="P1497" i="2"/>
  <c r="AE2007" i="4" l="1"/>
  <c r="AH2007" i="4"/>
  <c r="AE1997" i="4"/>
  <c r="AH1997" i="4"/>
  <c r="AE1996" i="4"/>
  <c r="AH1996" i="4"/>
  <c r="AE1993" i="4"/>
  <c r="AH1993" i="4"/>
  <c r="AE1994" i="4"/>
  <c r="AH1994" i="4"/>
  <c r="AE1990" i="4"/>
  <c r="AH1990" i="4"/>
  <c r="AE1991" i="4"/>
  <c r="AH1991" i="4"/>
  <c r="AE1992" i="4"/>
  <c r="AH1992" i="4"/>
  <c r="AE1989" i="4"/>
  <c r="AH1989" i="4"/>
  <c r="AE1999" i="4"/>
  <c r="AH1999" i="4"/>
  <c r="AE2000" i="4"/>
  <c r="AH2000" i="4"/>
  <c r="AE2001" i="4"/>
  <c r="AH2001" i="4"/>
  <c r="AE2002" i="4"/>
  <c r="AH2002" i="4"/>
  <c r="AE2003" i="4"/>
  <c r="AH2003" i="4"/>
  <c r="AE2004" i="4"/>
  <c r="AH2004" i="4"/>
  <c r="AE2005" i="4"/>
  <c r="AH2005" i="4"/>
  <c r="AF1996" i="4" l="1"/>
  <c r="AF1993" i="4"/>
  <c r="AF1997" i="4"/>
  <c r="AF1994" i="4"/>
  <c r="AF2007" i="4"/>
  <c r="AF2003" i="4"/>
  <c r="AF1999" i="4"/>
  <c r="AF1990" i="4"/>
  <c r="AF2004" i="4"/>
  <c r="AF2000" i="4"/>
  <c r="AF1991" i="4"/>
  <c r="AF1992" i="4"/>
  <c r="AF2005" i="4"/>
  <c r="AF2001" i="4"/>
  <c r="AF2002" i="4"/>
  <c r="AF1989" i="4"/>
  <c r="N1453" i="2"/>
  <c r="P1453" i="2" s="1"/>
  <c r="S1462" i="2"/>
  <c r="N1462" i="2"/>
  <c r="R1462" i="2" s="1"/>
  <c r="S1461" i="2"/>
  <c r="N1461" i="2"/>
  <c r="R1461" i="2" s="1"/>
  <c r="S1460" i="2"/>
  <c r="N1460" i="2"/>
  <c r="R1460" i="2" s="1"/>
  <c r="S1459" i="2"/>
  <c r="N1459" i="2"/>
  <c r="R1459" i="2" s="1"/>
  <c r="S1458" i="2"/>
  <c r="N1458" i="2"/>
  <c r="R1458" i="2" s="1"/>
  <c r="S1457" i="2"/>
  <c r="N1457" i="2"/>
  <c r="R1457" i="2" s="1"/>
  <c r="S1456" i="2"/>
  <c r="N1456" i="2"/>
  <c r="R1456" i="2" s="1"/>
  <c r="S1455" i="2"/>
  <c r="N1455" i="2"/>
  <c r="R1455" i="2" s="1"/>
  <c r="S1454" i="2"/>
  <c r="N1454" i="2"/>
  <c r="R1454" i="2" s="1"/>
  <c r="S1453" i="2"/>
  <c r="R1453" i="2"/>
  <c r="S1452" i="2"/>
  <c r="N1452" i="2"/>
  <c r="R1452" i="2" s="1"/>
  <c r="W1501" i="2"/>
  <c r="V1501" i="2" s="1"/>
  <c r="U1501" i="2"/>
  <c r="W1462" i="2"/>
  <c r="V1462" i="2" s="1"/>
  <c r="U1462" i="2"/>
  <c r="W1461" i="2"/>
  <c r="V1461" i="2" s="1"/>
  <c r="U1461" i="2"/>
  <c r="W1460" i="2"/>
  <c r="V1460" i="2" s="1"/>
  <c r="U1460" i="2"/>
  <c r="W1459" i="2"/>
  <c r="AG2133" i="4" s="1"/>
  <c r="U1459" i="2"/>
  <c r="W1458" i="2"/>
  <c r="AG2135" i="4" s="1"/>
  <c r="U1458" i="2"/>
  <c r="W1457" i="2"/>
  <c r="AG2132" i="4" s="1"/>
  <c r="U1457" i="2"/>
  <c r="W1456" i="2"/>
  <c r="AG2131" i="4" s="1"/>
  <c r="U1456" i="2"/>
  <c r="W1455" i="2"/>
  <c r="U1455" i="2"/>
  <c r="W1454" i="2"/>
  <c r="AG2130" i="4" s="1"/>
  <c r="U1454" i="2"/>
  <c r="W1453" i="2"/>
  <c r="V1453" i="2" s="1"/>
  <c r="U1453" i="2"/>
  <c r="W1452" i="2"/>
  <c r="V1452" i="2" s="1"/>
  <c r="U1452" i="2"/>
  <c r="W1451" i="2"/>
  <c r="V1451" i="2" s="1"/>
  <c r="U1451" i="2"/>
  <c r="W1450" i="2"/>
  <c r="V1450" i="2" s="1"/>
  <c r="U1450" i="2"/>
  <c r="W1449" i="2"/>
  <c r="V1449" i="2" s="1"/>
  <c r="U1449" i="2"/>
  <c r="W1448" i="2"/>
  <c r="V1448" i="2" s="1"/>
  <c r="U1448" i="2"/>
  <c r="BB37" i="7"/>
  <c r="N1451" i="2"/>
  <c r="P1451" i="2" s="1"/>
  <c r="S1451" i="2"/>
  <c r="N1450" i="2"/>
  <c r="P1450" i="2" s="1"/>
  <c r="S1450" i="2"/>
  <c r="P1462" i="2" l="1"/>
  <c r="V1454" i="2"/>
  <c r="V1456" i="2"/>
  <c r="V1458" i="2"/>
  <c r="V1457" i="2"/>
  <c r="V1459" i="2"/>
  <c r="P1455" i="2"/>
  <c r="P1457" i="2"/>
  <c r="P1459" i="2"/>
  <c r="R1450" i="2"/>
  <c r="AG2050" i="4"/>
  <c r="P1454" i="2"/>
  <c r="P1458" i="2"/>
  <c r="P1461" i="2"/>
  <c r="R1451" i="2"/>
  <c r="V1455" i="2"/>
  <c r="P1456" i="2"/>
  <c r="P1460" i="2"/>
  <c r="P1452" i="2"/>
  <c r="U1439" i="2"/>
  <c r="S1439" i="2"/>
  <c r="N1439" i="2"/>
  <c r="P1439" i="2" s="1"/>
  <c r="R1439" i="2" l="1"/>
  <c r="U1435" i="2"/>
  <c r="S1435" i="2"/>
  <c r="N1435" i="2"/>
  <c r="R1435" i="2" s="1"/>
  <c r="P1435" i="2" l="1"/>
  <c r="AE1988" i="4"/>
  <c r="AH1988" i="4"/>
  <c r="E211" i="6"/>
  <c r="F211" i="6" s="1"/>
  <c r="E210" i="6"/>
  <c r="F210" i="6" s="1"/>
  <c r="E209" i="6"/>
  <c r="F209" i="6" s="1"/>
  <c r="E208" i="6"/>
  <c r="F208" i="6" s="1"/>
  <c r="AI74" i="3"/>
  <c r="AF74" i="3"/>
  <c r="S1449" i="2"/>
  <c r="N1449" i="2"/>
  <c r="R1449" i="2" s="1"/>
  <c r="S1448" i="2"/>
  <c r="N1448" i="2"/>
  <c r="P1448" i="2" s="1"/>
  <c r="R1448" i="2" l="1"/>
  <c r="AF1988" i="4"/>
  <c r="AG74" i="3"/>
  <c r="P1449" i="2"/>
  <c r="AE1987" i="4"/>
  <c r="AH1987" i="4"/>
  <c r="AE1986" i="4"/>
  <c r="AH1986" i="4"/>
  <c r="AE1985" i="4"/>
  <c r="AH1985" i="4"/>
  <c r="AF1986" i="4" l="1"/>
  <c r="AF1985" i="4"/>
  <c r="AF1987" i="4"/>
  <c r="AH2010" i="4"/>
  <c r="AG2010" i="4"/>
  <c r="AH1983" i="4"/>
  <c r="AG1983" i="4"/>
  <c r="AE1983" i="4"/>
  <c r="AF1983" i="4" s="1"/>
  <c r="AH1982" i="4"/>
  <c r="AG1982" i="4"/>
  <c r="AD1982" i="4"/>
  <c r="X1982" i="4"/>
  <c r="V1982" i="4"/>
  <c r="H1982" i="4"/>
  <c r="G1982" i="4"/>
  <c r="F1982" i="4"/>
  <c r="E1982" i="4"/>
  <c r="U1423" i="2"/>
  <c r="S1423" i="2"/>
  <c r="N1423" i="2"/>
  <c r="R1423" i="2" s="1"/>
  <c r="AC1945" i="4"/>
  <c r="P1423" i="2" l="1"/>
  <c r="C1982" i="4"/>
  <c r="AF1982" i="4"/>
  <c r="Y1982" i="4"/>
  <c r="AE1965" i="4"/>
  <c r="AH1965" i="4"/>
  <c r="AE1964" i="4"/>
  <c r="AH1964" i="4"/>
  <c r="AE1975" i="4"/>
  <c r="AH1975" i="4"/>
  <c r="AE1976" i="4"/>
  <c r="AH1976" i="4"/>
  <c r="AE1973" i="4"/>
  <c r="AH1973" i="4"/>
  <c r="AE1974" i="4"/>
  <c r="AH1974" i="4"/>
  <c r="AE1963" i="4"/>
  <c r="AH1963" i="4"/>
  <c r="AE1971" i="4"/>
  <c r="AH1971" i="4"/>
  <c r="AE1972" i="4"/>
  <c r="AH1972" i="4"/>
  <c r="AE1969" i="4"/>
  <c r="AH1969" i="4"/>
  <c r="AE1970" i="4"/>
  <c r="AH1970" i="4"/>
  <c r="AE1967" i="4"/>
  <c r="AH1967" i="4"/>
  <c r="AE1968" i="4"/>
  <c r="AH1968" i="4"/>
  <c r="AF1965" i="4" l="1"/>
  <c r="AF1975" i="4"/>
  <c r="AF1964" i="4"/>
  <c r="AF1976" i="4"/>
  <c r="AF1974" i="4"/>
  <c r="AF1971" i="4"/>
  <c r="AF1963" i="4"/>
  <c r="AF1973" i="4"/>
  <c r="AF1972" i="4"/>
  <c r="AF1969" i="4"/>
  <c r="AF1970" i="4"/>
  <c r="AF1967" i="4"/>
  <c r="AF1968" i="4"/>
  <c r="AE1962" i="4" l="1"/>
  <c r="AH1962" i="4"/>
  <c r="AE1960" i="4"/>
  <c r="AH1960" i="4"/>
  <c r="AE1961" i="4"/>
  <c r="AH1961" i="4"/>
  <c r="AE1959" i="4"/>
  <c r="AH1959" i="4"/>
  <c r="AE1978" i="4"/>
  <c r="AH1978" i="4"/>
  <c r="AE1957" i="4"/>
  <c r="AH1957" i="4"/>
  <c r="AE1958" i="4"/>
  <c r="AH1958" i="4"/>
  <c r="E207" i="6"/>
  <c r="F207" i="6" s="1"/>
  <c r="E206" i="6"/>
  <c r="F206" i="6" s="1"/>
  <c r="E205" i="6"/>
  <c r="F205" i="6" s="1"/>
  <c r="E204" i="6"/>
  <c r="F204" i="6" s="1"/>
  <c r="AF1978" i="4" l="1"/>
  <c r="AF1962" i="4"/>
  <c r="AF1961" i="4"/>
  <c r="AF1960" i="4"/>
  <c r="AF1957" i="4"/>
  <c r="AF1958" i="4"/>
  <c r="AF1959" i="4"/>
  <c r="AE1956" i="4" l="1"/>
  <c r="AH1956" i="4"/>
  <c r="AE1955" i="4"/>
  <c r="AH1955" i="4"/>
  <c r="AE1954" i="4"/>
  <c r="AH1954" i="4"/>
  <c r="W1277" i="2"/>
  <c r="AE1949" i="4"/>
  <c r="AH1949" i="4"/>
  <c r="AE1950" i="4"/>
  <c r="AH1950" i="4"/>
  <c r="AE1951" i="4"/>
  <c r="AH1951" i="4"/>
  <c r="AE1952" i="4"/>
  <c r="AH1952" i="4"/>
  <c r="AH1981" i="4"/>
  <c r="AG1981" i="4"/>
  <c r="AH1945" i="4"/>
  <c r="AG1945" i="4"/>
  <c r="AE1945" i="4"/>
  <c r="AF1945" i="4" s="1"/>
  <c r="AH1944" i="4"/>
  <c r="AG1944" i="4"/>
  <c r="X1944" i="4"/>
  <c r="V1944" i="4"/>
  <c r="H1944" i="4"/>
  <c r="G1944" i="4"/>
  <c r="F1944" i="4"/>
  <c r="E1944" i="4"/>
  <c r="AF1955" i="4" l="1"/>
  <c r="AF1954" i="4"/>
  <c r="AF1951" i="4"/>
  <c r="AF1956" i="4"/>
  <c r="C1944" i="4"/>
  <c r="AF1952" i="4"/>
  <c r="AF1949" i="4"/>
  <c r="AF1950" i="4"/>
  <c r="Y1944" i="4"/>
  <c r="AE1932" i="4"/>
  <c r="AH1932" i="4"/>
  <c r="AE1923" i="4"/>
  <c r="AH1923" i="4"/>
  <c r="AE1933" i="4"/>
  <c r="AH1933" i="4"/>
  <c r="AE1930" i="4"/>
  <c r="AH1930" i="4"/>
  <c r="AF1944" i="4" l="1"/>
  <c r="AF1923" i="4"/>
  <c r="AF1932" i="4"/>
  <c r="AF1933" i="4"/>
  <c r="AF1930" i="4"/>
  <c r="W1395" i="2" l="1"/>
  <c r="U1395" i="2"/>
  <c r="S1395" i="2"/>
  <c r="N1395" i="2"/>
  <c r="R1395" i="2" s="1"/>
  <c r="S1379" i="2"/>
  <c r="N1379" i="2"/>
  <c r="R1379" i="2" s="1"/>
  <c r="AE1934" i="4"/>
  <c r="AH1934" i="4"/>
  <c r="AE1935" i="4"/>
  <c r="AH1935" i="4"/>
  <c r="AE1936" i="4"/>
  <c r="AH1936" i="4"/>
  <c r="V1395" i="2" l="1"/>
  <c r="AG2051" i="4"/>
  <c r="AF1936" i="4"/>
  <c r="AF1934" i="4"/>
  <c r="P1379" i="2"/>
  <c r="P1395" i="2"/>
  <c r="AF1935" i="4"/>
  <c r="AE1937" i="4"/>
  <c r="AH1937" i="4"/>
  <c r="AI121" i="3"/>
  <c r="AH121" i="3"/>
  <c r="AF121" i="3"/>
  <c r="AG121" i="3" s="1"/>
  <c r="AI111" i="3"/>
  <c r="AH111" i="3"/>
  <c r="AF111" i="3"/>
  <c r="AG111" i="3" s="1"/>
  <c r="AI101" i="3"/>
  <c r="AH101" i="3"/>
  <c r="AF101" i="3"/>
  <c r="AG101" i="3" s="1"/>
  <c r="AI123" i="3"/>
  <c r="AH123" i="3"/>
  <c r="AI120" i="3"/>
  <c r="AH120" i="3"/>
  <c r="AF120" i="3"/>
  <c r="AG120" i="3" s="1"/>
  <c r="AI116" i="3"/>
  <c r="AH116" i="3"/>
  <c r="AF116" i="3"/>
  <c r="AG116" i="3" s="1"/>
  <c r="AI115" i="3"/>
  <c r="AH115" i="3"/>
  <c r="AF115" i="3"/>
  <c r="AG115" i="3" s="1"/>
  <c r="AI114" i="3"/>
  <c r="AH114" i="3"/>
  <c r="AE114" i="3"/>
  <c r="Y114" i="3"/>
  <c r="W114" i="3"/>
  <c r="AI113" i="3"/>
  <c r="AH113" i="3"/>
  <c r="AI110" i="3"/>
  <c r="AH110" i="3"/>
  <c r="AF110" i="3"/>
  <c r="AG110" i="3" s="1"/>
  <c r="AI106" i="3"/>
  <c r="AH106" i="3"/>
  <c r="AF106" i="3"/>
  <c r="AG106" i="3" s="1"/>
  <c r="AI105" i="3"/>
  <c r="AH105" i="3"/>
  <c r="AF105" i="3"/>
  <c r="AG105" i="3" s="1"/>
  <c r="AI104" i="3"/>
  <c r="AH104" i="3"/>
  <c r="AE104" i="3"/>
  <c r="Y104" i="3"/>
  <c r="W104" i="3"/>
  <c r="I104" i="3"/>
  <c r="H104" i="3"/>
  <c r="G104" i="3"/>
  <c r="F104" i="3"/>
  <c r="AI103" i="3"/>
  <c r="AH103" i="3"/>
  <c r="AI100" i="3"/>
  <c r="AH100" i="3"/>
  <c r="AF100" i="3"/>
  <c r="AG100" i="3" s="1"/>
  <c r="AI96" i="3"/>
  <c r="AH96" i="3"/>
  <c r="AF96" i="3"/>
  <c r="AG96" i="3" s="1"/>
  <c r="AI95" i="3"/>
  <c r="AH95" i="3"/>
  <c r="AF95" i="3"/>
  <c r="AG95" i="3" s="1"/>
  <c r="AI94" i="3"/>
  <c r="AH94" i="3"/>
  <c r="AE94" i="3"/>
  <c r="Y94" i="3"/>
  <c r="W94" i="3"/>
  <c r="I94" i="3"/>
  <c r="H94" i="3"/>
  <c r="G94" i="3"/>
  <c r="F94" i="3"/>
  <c r="AI93" i="3"/>
  <c r="AH93" i="3"/>
  <c r="AI90" i="3"/>
  <c r="AH90" i="3"/>
  <c r="AF90" i="3"/>
  <c r="AG90" i="3" s="1"/>
  <c r="AI89" i="3"/>
  <c r="AH89" i="3"/>
  <c r="AF89" i="3"/>
  <c r="AG89" i="3" s="1"/>
  <c r="AI88" i="3"/>
  <c r="AH88" i="3"/>
  <c r="AE88" i="3"/>
  <c r="Y88" i="3"/>
  <c r="W88" i="3"/>
  <c r="I88" i="3"/>
  <c r="H88" i="3"/>
  <c r="G88" i="3"/>
  <c r="F88" i="3"/>
  <c r="AI87" i="3"/>
  <c r="AH87" i="3"/>
  <c r="AI79" i="3"/>
  <c r="AH79" i="3"/>
  <c r="AF79" i="3"/>
  <c r="AG79" i="3" s="1"/>
  <c r="AI78" i="3"/>
  <c r="AH78" i="3"/>
  <c r="AF78" i="3"/>
  <c r="AG78" i="3" s="1"/>
  <c r="AI77" i="3"/>
  <c r="AH77" i="3"/>
  <c r="AE77" i="3"/>
  <c r="Y77" i="3"/>
  <c r="W77" i="3"/>
  <c r="I77" i="3"/>
  <c r="H77" i="3"/>
  <c r="G77" i="3"/>
  <c r="F77" i="3"/>
  <c r="AI76" i="3"/>
  <c r="AH76" i="3"/>
  <c r="AI70" i="3"/>
  <c r="AH70" i="3"/>
  <c r="AF70" i="3"/>
  <c r="AI66" i="3"/>
  <c r="AH66" i="3"/>
  <c r="AF66" i="3"/>
  <c r="AG66" i="3" s="1"/>
  <c r="AI65" i="3"/>
  <c r="AH65" i="3"/>
  <c r="AE65" i="3"/>
  <c r="Y65" i="3"/>
  <c r="W65" i="3"/>
  <c r="I65" i="3"/>
  <c r="H65" i="3"/>
  <c r="G65" i="3"/>
  <c r="F65" i="3"/>
  <c r="AI55" i="3"/>
  <c r="AI29" i="3"/>
  <c r="AH29" i="3"/>
  <c r="AE29" i="3"/>
  <c r="Y29" i="3"/>
  <c r="W29" i="3"/>
  <c r="I29" i="3"/>
  <c r="H29" i="3"/>
  <c r="G29" i="3"/>
  <c r="F29" i="3"/>
  <c r="AI28" i="3"/>
  <c r="AH28" i="3"/>
  <c r="AI4" i="3"/>
  <c r="AH4" i="3"/>
  <c r="AF4" i="3"/>
  <c r="AG4" i="3" s="1"/>
  <c r="AI3" i="3"/>
  <c r="AH3" i="3"/>
  <c r="AE3" i="3"/>
  <c r="Y3" i="3"/>
  <c r="W3" i="3"/>
  <c r="I3" i="3"/>
  <c r="H3" i="3"/>
  <c r="G3" i="3"/>
  <c r="F3" i="3"/>
  <c r="E203" i="6"/>
  <c r="F203" i="6" s="1"/>
  <c r="E202" i="6"/>
  <c r="F202" i="6" s="1"/>
  <c r="E201" i="6"/>
  <c r="F201" i="6" s="1"/>
  <c r="E200" i="6"/>
  <c r="F200" i="6" s="1"/>
  <c r="AG70" i="3" l="1"/>
  <c r="AG65" i="3" s="1"/>
  <c r="Z88" i="3"/>
  <c r="D114" i="3"/>
  <c r="AF1937" i="4"/>
  <c r="D29" i="3"/>
  <c r="Z94" i="3"/>
  <c r="D77" i="3"/>
  <c r="D88" i="3"/>
  <c r="D94" i="3"/>
  <c r="D104" i="3"/>
  <c r="Z114" i="3"/>
  <c r="AG88" i="3"/>
  <c r="AG104" i="3"/>
  <c r="AG3" i="3"/>
  <c r="Z104" i="3"/>
  <c r="AG77" i="3"/>
  <c r="D3" i="3"/>
  <c r="Z3" i="3"/>
  <c r="Z29" i="3"/>
  <c r="D65" i="3"/>
  <c r="Z65" i="3"/>
  <c r="Z77" i="3"/>
  <c r="AG94" i="3"/>
  <c r="AG114" i="3"/>
  <c r="AE1928" i="4" l="1"/>
  <c r="AH1928" i="4"/>
  <c r="AE1940" i="4"/>
  <c r="AH1940" i="4"/>
  <c r="AE1938" i="4"/>
  <c r="AH1938" i="4"/>
  <c r="AE1941" i="4"/>
  <c r="AH1941" i="4"/>
  <c r="AE1942" i="4"/>
  <c r="AH1942" i="4"/>
  <c r="S1371" i="2"/>
  <c r="N1371" i="2"/>
  <c r="P1371" i="2" s="1"/>
  <c r="R1371" i="2" l="1"/>
  <c r="AF1928" i="4"/>
  <c r="AF1938" i="4"/>
  <c r="AF1940" i="4"/>
  <c r="AF1942" i="4"/>
  <c r="AF1941" i="4"/>
  <c r="AE1925" i="4"/>
  <c r="AH1925" i="4"/>
  <c r="AE1926" i="4"/>
  <c r="AH1926" i="4"/>
  <c r="AF1926" i="4" l="1"/>
  <c r="AF1925" i="4"/>
  <c r="AE1922" i="4"/>
  <c r="AH1922" i="4"/>
  <c r="AH1943" i="4"/>
  <c r="AG1943" i="4"/>
  <c r="AH1920" i="4"/>
  <c r="AG1920" i="4"/>
  <c r="AE1920" i="4"/>
  <c r="AF1920" i="4" s="1"/>
  <c r="AH1919" i="4"/>
  <c r="AG1919" i="4"/>
  <c r="X1919" i="4"/>
  <c r="V1919" i="4"/>
  <c r="H1919" i="4"/>
  <c r="G1919" i="4"/>
  <c r="F1919" i="4"/>
  <c r="E1919" i="4"/>
  <c r="N26" i="7" s="1"/>
  <c r="AF1922" i="4" l="1"/>
  <c r="AF1919" i="4" s="1"/>
  <c r="C1919" i="4"/>
  <c r="N31" i="7" s="1"/>
  <c r="Y1919" i="4"/>
  <c r="AE1909" i="4"/>
  <c r="AH1909" i="4"/>
  <c r="E199" i="6"/>
  <c r="F199" i="6" s="1"/>
  <c r="AC1857" i="4"/>
  <c r="AF1909" i="4" l="1"/>
  <c r="AE1913" i="4" l="1"/>
  <c r="AH1913" i="4"/>
  <c r="AE1914" i="4"/>
  <c r="AH1914" i="4"/>
  <c r="AF1913" i="4" l="1"/>
  <c r="AF1914" i="4"/>
  <c r="AE1911" i="4"/>
  <c r="AH1911" i="4"/>
  <c r="S1339" i="2"/>
  <c r="N1339" i="2"/>
  <c r="R1339" i="2" s="1"/>
  <c r="U1340" i="2"/>
  <c r="S1340" i="2"/>
  <c r="N1340" i="2"/>
  <c r="P1340" i="2" s="1"/>
  <c r="N1342" i="2"/>
  <c r="R1342" i="2" s="1"/>
  <c r="S1343" i="2"/>
  <c r="N1343" i="2"/>
  <c r="R1343" i="2" s="1"/>
  <c r="S1336" i="2"/>
  <c r="N1336" i="2"/>
  <c r="R1336" i="2" s="1"/>
  <c r="AE1901" i="4"/>
  <c r="AH1901" i="4"/>
  <c r="AE1902" i="4"/>
  <c r="AH1902" i="4"/>
  <c r="AE1903" i="4"/>
  <c r="AH1903" i="4"/>
  <c r="AE1904" i="4"/>
  <c r="AH1904" i="4"/>
  <c r="AE1905" i="4"/>
  <c r="AH1905" i="4"/>
  <c r="S1332" i="2"/>
  <c r="N1332" i="2"/>
  <c r="R1332" i="2" s="1"/>
  <c r="S1329" i="2"/>
  <c r="N1329" i="2"/>
  <c r="R1329" i="2" s="1"/>
  <c r="S1328" i="2"/>
  <c r="N1328" i="2"/>
  <c r="R1328" i="2" s="1"/>
  <c r="S1337" i="2"/>
  <c r="N1337" i="2"/>
  <c r="R1337" i="2" s="1"/>
  <c r="S1335" i="2"/>
  <c r="N1335" i="2"/>
  <c r="R1335" i="2" s="1"/>
  <c r="S1333" i="2"/>
  <c r="N1333" i="2"/>
  <c r="R1333" i="2" s="1"/>
  <c r="U1331" i="2"/>
  <c r="S1331" i="2"/>
  <c r="N1331" i="2"/>
  <c r="R1331" i="2" s="1"/>
  <c r="R1340" i="2" l="1"/>
  <c r="P1336" i="2"/>
  <c r="P1343" i="2"/>
  <c r="P1342" i="2"/>
  <c r="P1331" i="2"/>
  <c r="AF1902" i="4"/>
  <c r="AF1911" i="4"/>
  <c r="P1339" i="2"/>
  <c r="AF1901" i="4"/>
  <c r="AF1903" i="4"/>
  <c r="AF1904" i="4"/>
  <c r="AF1905" i="4"/>
  <c r="P1332" i="2"/>
  <c r="P1333" i="2"/>
  <c r="P1335" i="2"/>
  <c r="P1337" i="2"/>
  <c r="P1328" i="2"/>
  <c r="P1329" i="2"/>
  <c r="AE1915" i="4" l="1"/>
  <c r="AH1915" i="4"/>
  <c r="AE1897" i="4"/>
  <c r="AH1897" i="4"/>
  <c r="AE1908" i="4"/>
  <c r="AH1908" i="4"/>
  <c r="AE1907" i="4"/>
  <c r="AH1907" i="4"/>
  <c r="AE1916" i="4"/>
  <c r="AH1916" i="4"/>
  <c r="AE1917" i="4"/>
  <c r="AH1917" i="4"/>
  <c r="AE1899" i="4"/>
  <c r="AH1899" i="4"/>
  <c r="AE1896" i="4"/>
  <c r="AH1896" i="4"/>
  <c r="AF1915" i="4" l="1"/>
  <c r="AF1896" i="4"/>
  <c r="AF1907" i="4"/>
  <c r="AF1917" i="4"/>
  <c r="AF1897" i="4"/>
  <c r="AF1899" i="4"/>
  <c r="AF1908" i="4"/>
  <c r="AF1916" i="4"/>
  <c r="AH1918" i="4" l="1"/>
  <c r="AG1918" i="4"/>
  <c r="AH1891" i="4"/>
  <c r="AG1891" i="4"/>
  <c r="AE1891" i="4"/>
  <c r="AF1891" i="4" s="1"/>
  <c r="AH1890" i="4"/>
  <c r="AG1890" i="4"/>
  <c r="X1890" i="4"/>
  <c r="V1890" i="4"/>
  <c r="H1890" i="4"/>
  <c r="G1890" i="4"/>
  <c r="F1890" i="4"/>
  <c r="E1890" i="4"/>
  <c r="M26" i="7" s="1"/>
  <c r="AC1818" i="4"/>
  <c r="I139" i="5"/>
  <c r="C1890" i="4" l="1"/>
  <c r="M31" i="7" s="1"/>
  <c r="Y1890" i="4"/>
  <c r="AF1890" i="4"/>
  <c r="AE1877" i="4"/>
  <c r="AH1877" i="4"/>
  <c r="AF1877" i="4" l="1"/>
  <c r="AE1885" i="4" l="1"/>
  <c r="AH1885" i="4"/>
  <c r="AE1886" i="4"/>
  <c r="AH1886" i="4"/>
  <c r="AF1886" i="4" l="1"/>
  <c r="AF1885" i="4"/>
  <c r="AE1875" i="4" l="1"/>
  <c r="AH1875" i="4"/>
  <c r="AE1882" i="4"/>
  <c r="AH1882" i="4"/>
  <c r="AE1881" i="4"/>
  <c r="AH1881" i="4"/>
  <c r="AE1880" i="4"/>
  <c r="AH1880" i="4"/>
  <c r="AE1879" i="4"/>
  <c r="AH1879" i="4"/>
  <c r="E198" i="6"/>
  <c r="F198" i="6" s="1"/>
  <c r="E197" i="6"/>
  <c r="F197" i="6" s="1"/>
  <c r="E196" i="6"/>
  <c r="F196" i="6" s="1"/>
  <c r="E195" i="6"/>
  <c r="F195" i="6" s="1"/>
  <c r="AE1874" i="4"/>
  <c r="AH1874" i="4"/>
  <c r="AE1873" i="4"/>
  <c r="AH1873" i="4"/>
  <c r="AE1872" i="4"/>
  <c r="AH1872" i="4"/>
  <c r="AF1875" i="4" l="1"/>
  <c r="AF1881" i="4"/>
  <c r="AF1882" i="4"/>
  <c r="AF1880" i="4"/>
  <c r="AF1879" i="4"/>
  <c r="AF1873" i="4"/>
  <c r="AF1874" i="4"/>
  <c r="AF1872" i="4"/>
  <c r="AE1871" i="4"/>
  <c r="AH1871" i="4"/>
  <c r="AE1888" i="4"/>
  <c r="AH1888" i="4"/>
  <c r="N1320" i="2"/>
  <c r="I138" i="5"/>
  <c r="AE1870" i="4"/>
  <c r="AH1870" i="4"/>
  <c r="AE1868" i="4"/>
  <c r="AH1868" i="4"/>
  <c r="AE1867" i="4"/>
  <c r="AH1867" i="4"/>
  <c r="AE1866" i="4"/>
  <c r="AH1866" i="4"/>
  <c r="AF1888" i="4" l="1"/>
  <c r="AF1871" i="4"/>
  <c r="AF1870" i="4"/>
  <c r="AF1866" i="4"/>
  <c r="AF1868" i="4"/>
  <c r="AF1867" i="4"/>
  <c r="AE1865" i="4" l="1"/>
  <c r="AH1865" i="4"/>
  <c r="AE1864" i="4"/>
  <c r="AH1864" i="4"/>
  <c r="I73" i="5"/>
  <c r="I136" i="5"/>
  <c r="I137" i="5"/>
  <c r="D174" i="6"/>
  <c r="D19" i="6"/>
  <c r="AF1865" i="4" l="1"/>
  <c r="AF1864" i="4"/>
  <c r="AH1889" i="4"/>
  <c r="AG1889" i="4"/>
  <c r="AH1859" i="4"/>
  <c r="AG1859" i="4"/>
  <c r="AE1859" i="4"/>
  <c r="AF1859" i="4" s="1"/>
  <c r="AH1857" i="4"/>
  <c r="AG1857" i="4"/>
  <c r="AE1857" i="4"/>
  <c r="AF1857" i="4" s="1"/>
  <c r="AH1856" i="4"/>
  <c r="AG1856" i="4"/>
  <c r="X1856" i="4"/>
  <c r="V1856" i="4"/>
  <c r="H1856" i="4"/>
  <c r="G1856" i="4"/>
  <c r="F1856" i="4"/>
  <c r="E1856" i="4"/>
  <c r="L26" i="7" s="1"/>
  <c r="AE1841" i="4"/>
  <c r="AH1841" i="4"/>
  <c r="AE1842" i="4"/>
  <c r="AH1842" i="4"/>
  <c r="AE1843" i="4"/>
  <c r="AH1843" i="4"/>
  <c r="AE1844" i="4"/>
  <c r="AH1844" i="4"/>
  <c r="AE1845" i="4"/>
  <c r="AH1845" i="4"/>
  <c r="AE1846" i="4"/>
  <c r="AH1846" i="4"/>
  <c r="AE1848" i="4"/>
  <c r="AH1848" i="4"/>
  <c r="AE1849" i="4"/>
  <c r="AH1849" i="4"/>
  <c r="AF1856" i="4" l="1"/>
  <c r="C1856" i="4"/>
  <c r="L31" i="7" s="1"/>
  <c r="AF1841" i="4"/>
  <c r="AF1842" i="4"/>
  <c r="Y1856" i="4"/>
  <c r="AF1843" i="4"/>
  <c r="AF1849" i="4"/>
  <c r="AF1844" i="4"/>
  <c r="AF1845" i="4"/>
  <c r="AF1846" i="4"/>
  <c r="AF1848" i="4"/>
  <c r="AE1850" i="4" l="1"/>
  <c r="AH1850" i="4"/>
  <c r="AE1851" i="4"/>
  <c r="AH1851" i="4"/>
  <c r="AE1837" i="4"/>
  <c r="AH1837" i="4"/>
  <c r="AE1838" i="4"/>
  <c r="AH1838" i="4"/>
  <c r="AE1839" i="4"/>
  <c r="AH1839" i="4"/>
  <c r="AF1850" i="4" l="1"/>
  <c r="AF1851" i="4"/>
  <c r="AF1837" i="4"/>
  <c r="AF1838" i="4"/>
  <c r="AF1839" i="4"/>
  <c r="W1447" i="2" l="1"/>
  <c r="V1447" i="2" s="1"/>
  <c r="U1447" i="2"/>
  <c r="S1447" i="2"/>
  <c r="N1447" i="2"/>
  <c r="W1446" i="2"/>
  <c r="V1446" i="2" s="1"/>
  <c r="U1446" i="2"/>
  <c r="S1446" i="2"/>
  <c r="N1446" i="2"/>
  <c r="R1446" i="2" s="1"/>
  <c r="W1445" i="2"/>
  <c r="V1445" i="2" s="1"/>
  <c r="U1445" i="2"/>
  <c r="S1445" i="2"/>
  <c r="N1445" i="2"/>
  <c r="R1445" i="2" s="1"/>
  <c r="W1444" i="2"/>
  <c r="V1444" i="2" s="1"/>
  <c r="U1444" i="2"/>
  <c r="S1444" i="2"/>
  <c r="N1444" i="2"/>
  <c r="W1443" i="2"/>
  <c r="AG2105" i="4" s="1"/>
  <c r="U1443" i="2"/>
  <c r="S1443" i="2"/>
  <c r="N1443" i="2"/>
  <c r="P1443" i="2" s="1"/>
  <c r="W1442" i="2"/>
  <c r="AG2104" i="4" s="1"/>
  <c r="U1442" i="2"/>
  <c r="S1442" i="2"/>
  <c r="N1442" i="2"/>
  <c r="P1442" i="2" s="1"/>
  <c r="W1441" i="2"/>
  <c r="AG2103" i="4" s="1"/>
  <c r="U1441" i="2"/>
  <c r="S1441" i="2"/>
  <c r="N1441" i="2"/>
  <c r="R1441" i="2" s="1"/>
  <c r="W1440" i="2"/>
  <c r="AG2102" i="4" s="1"/>
  <c r="U1440" i="2"/>
  <c r="S1440" i="2"/>
  <c r="N1440" i="2"/>
  <c r="W1439" i="2"/>
  <c r="AG2101" i="4" s="1"/>
  <c r="W1438" i="2"/>
  <c r="V1438" i="2" s="1"/>
  <c r="U1438" i="2"/>
  <c r="S1438" i="2"/>
  <c r="N1438" i="2"/>
  <c r="R1438" i="2" s="1"/>
  <c r="W1437" i="2"/>
  <c r="AG2100" i="4" s="1"/>
  <c r="U1437" i="2"/>
  <c r="S1437" i="2"/>
  <c r="N1437" i="2"/>
  <c r="R1437" i="2" s="1"/>
  <c r="W1436" i="2"/>
  <c r="V1436" i="2" s="1"/>
  <c r="U1436" i="2"/>
  <c r="S1436" i="2"/>
  <c r="N1436" i="2"/>
  <c r="W1435" i="2"/>
  <c r="AG2099" i="4" s="1"/>
  <c r="W1434" i="2"/>
  <c r="AG2098" i="4" s="1"/>
  <c r="U1434" i="2"/>
  <c r="S1434" i="2"/>
  <c r="N1434" i="2"/>
  <c r="R1434" i="2" s="1"/>
  <c r="W1433" i="2"/>
  <c r="AG2097" i="4" s="1"/>
  <c r="U1433" i="2"/>
  <c r="S1433" i="2"/>
  <c r="N1433" i="2"/>
  <c r="R1433" i="2" s="1"/>
  <c r="W1432" i="2"/>
  <c r="V1432" i="2" s="1"/>
  <c r="U1432" i="2"/>
  <c r="S1432" i="2"/>
  <c r="N1432" i="2"/>
  <c r="W1431" i="2"/>
  <c r="AG2096" i="4" s="1"/>
  <c r="U1431" i="2"/>
  <c r="S1431" i="2"/>
  <c r="N1431" i="2"/>
  <c r="P1431" i="2" s="1"/>
  <c r="W1430" i="2"/>
  <c r="AG2095" i="4" s="1"/>
  <c r="U1430" i="2"/>
  <c r="S1430" i="2"/>
  <c r="N1430" i="2"/>
  <c r="R1430" i="2" s="1"/>
  <c r="W1429" i="2"/>
  <c r="V1429" i="2" s="1"/>
  <c r="U1429" i="2"/>
  <c r="S1429" i="2"/>
  <c r="N1429" i="2"/>
  <c r="R1429" i="2" s="1"/>
  <c r="W1428" i="2"/>
  <c r="V1428" i="2" s="1"/>
  <c r="U1428" i="2"/>
  <c r="S1428" i="2"/>
  <c r="N1428" i="2"/>
  <c r="P1428" i="2" s="1"/>
  <c r="W1427" i="2"/>
  <c r="V1427" i="2" s="1"/>
  <c r="U1427" i="2"/>
  <c r="S1427" i="2"/>
  <c r="N1427" i="2"/>
  <c r="P1427" i="2" s="1"/>
  <c r="W1426" i="2"/>
  <c r="U1426" i="2"/>
  <c r="S1426" i="2"/>
  <c r="N1426" i="2"/>
  <c r="R1426" i="2" s="1"/>
  <c r="W1425" i="2"/>
  <c r="AG2106" i="4" s="1"/>
  <c r="U1425" i="2"/>
  <c r="S1425" i="2"/>
  <c r="N1425" i="2"/>
  <c r="W1424" i="2"/>
  <c r="U1424" i="2"/>
  <c r="W1423" i="2"/>
  <c r="AG2260" i="4" s="1"/>
  <c r="W1422" i="2"/>
  <c r="V1422" i="2" s="1"/>
  <c r="U1422" i="2"/>
  <c r="S1422" i="2"/>
  <c r="N1422" i="2"/>
  <c r="R1422" i="2" s="1"/>
  <c r="W1421" i="2"/>
  <c r="V1421" i="2" s="1"/>
  <c r="U1421" i="2"/>
  <c r="S1421" i="2"/>
  <c r="N1421" i="2"/>
  <c r="W1420" i="2"/>
  <c r="V1420" i="2" s="1"/>
  <c r="U1420" i="2"/>
  <c r="S1420" i="2"/>
  <c r="N1420" i="2"/>
  <c r="P1420" i="2" s="1"/>
  <c r="W1419" i="2"/>
  <c r="U1419" i="2"/>
  <c r="S1419" i="2"/>
  <c r="N1419" i="2"/>
  <c r="P1419" i="2" s="1"/>
  <c r="W1418" i="2"/>
  <c r="U1418" i="2"/>
  <c r="S1418" i="2"/>
  <c r="N1418" i="2"/>
  <c r="R1418" i="2" s="1"/>
  <c r="W1417" i="2"/>
  <c r="AG2069" i="4" s="1"/>
  <c r="U1417" i="2"/>
  <c r="S1417" i="2"/>
  <c r="N1417" i="2"/>
  <c r="W1416" i="2"/>
  <c r="AG2071" i="4" s="1"/>
  <c r="U1416" i="2"/>
  <c r="S1416" i="2"/>
  <c r="N1416" i="2"/>
  <c r="P1416" i="2" s="1"/>
  <c r="W1415" i="2"/>
  <c r="U1415" i="2"/>
  <c r="S1415" i="2"/>
  <c r="N1415" i="2"/>
  <c r="R1415" i="2" s="1"/>
  <c r="W1414" i="2"/>
  <c r="AG2093" i="4" s="1"/>
  <c r="U1414" i="2"/>
  <c r="S1414" i="2"/>
  <c r="N1414" i="2"/>
  <c r="R1414" i="2" s="1"/>
  <c r="W1413" i="2"/>
  <c r="V1413" i="2" s="1"/>
  <c r="U1413" i="2"/>
  <c r="S1413" i="2"/>
  <c r="N1413" i="2"/>
  <c r="W1412" i="2"/>
  <c r="U1412" i="2"/>
  <c r="S1412" i="2"/>
  <c r="N1412" i="2"/>
  <c r="P1412" i="2" s="1"/>
  <c r="W1411" i="2"/>
  <c r="AG2092" i="4" s="1"/>
  <c r="U1411" i="2"/>
  <c r="S1411" i="2"/>
  <c r="N1411" i="2"/>
  <c r="R1411" i="2" s="1"/>
  <c r="W1410" i="2"/>
  <c r="V1410" i="2" s="1"/>
  <c r="U1410" i="2"/>
  <c r="S1410" i="2"/>
  <c r="N1410" i="2"/>
  <c r="R1410" i="2" s="1"/>
  <c r="W1409" i="2"/>
  <c r="AG2070" i="4" s="1"/>
  <c r="U1409" i="2"/>
  <c r="S1409" i="2"/>
  <c r="N1409" i="2"/>
  <c r="W1408" i="2"/>
  <c r="AG2068" i="4" s="1"/>
  <c r="U1408" i="2"/>
  <c r="S1408" i="2"/>
  <c r="N1408" i="2"/>
  <c r="P1408" i="2" s="1"/>
  <c r="W1407" i="2"/>
  <c r="V1407" i="2" s="1"/>
  <c r="U1407" i="2"/>
  <c r="S1407" i="2"/>
  <c r="N1407" i="2"/>
  <c r="R1407" i="2" s="1"/>
  <c r="W1406" i="2"/>
  <c r="V1406" i="2" s="1"/>
  <c r="U1406" i="2"/>
  <c r="S1406" i="2"/>
  <c r="N1406" i="2"/>
  <c r="W1405" i="2"/>
  <c r="AG2172" i="4" s="1"/>
  <c r="U1405" i="2"/>
  <c r="S1405" i="2"/>
  <c r="N1405" i="2"/>
  <c r="P1405" i="2" s="1"/>
  <c r="W1404" i="2"/>
  <c r="AG2134" i="4" s="1"/>
  <c r="U1404" i="2"/>
  <c r="S1404" i="2"/>
  <c r="N1404" i="2"/>
  <c r="R1404" i="2" s="1"/>
  <c r="W1403" i="2"/>
  <c r="AG2073" i="4" s="1"/>
  <c r="U1403" i="2"/>
  <c r="S1403" i="2"/>
  <c r="R1403" i="2"/>
  <c r="W1402" i="2"/>
  <c r="V1402" i="2" s="1"/>
  <c r="W1401" i="2"/>
  <c r="V1401" i="2" s="1"/>
  <c r="W1400" i="2"/>
  <c r="V1400" i="2" s="1"/>
  <c r="W1399" i="2"/>
  <c r="V1399" i="2" s="1"/>
  <c r="W1398" i="2"/>
  <c r="V1398" i="2" s="1"/>
  <c r="W1397" i="2"/>
  <c r="V1397" i="2" s="1"/>
  <c r="W1396" i="2"/>
  <c r="AG2079" i="4" s="1"/>
  <c r="U1396" i="2"/>
  <c r="S1396" i="2"/>
  <c r="N1396" i="2"/>
  <c r="R1396" i="2" s="1"/>
  <c r="W1394" i="2"/>
  <c r="V1394" i="2" s="1"/>
  <c r="U1394" i="2"/>
  <c r="S1394" i="2"/>
  <c r="N1394" i="2"/>
  <c r="W1393" i="2"/>
  <c r="V1393" i="2" s="1"/>
  <c r="U1393" i="2"/>
  <c r="S1393" i="2"/>
  <c r="N1393" i="2"/>
  <c r="P1393" i="2" s="1"/>
  <c r="W1392" i="2"/>
  <c r="V1392" i="2" s="1"/>
  <c r="U1392" i="2"/>
  <c r="S1392" i="2"/>
  <c r="N1392" i="2"/>
  <c r="P1392" i="2" s="1"/>
  <c r="W1391" i="2"/>
  <c r="AG2043" i="4" s="1"/>
  <c r="U1391" i="2"/>
  <c r="S1391" i="2"/>
  <c r="N1391" i="2"/>
  <c r="R1391" i="2" s="1"/>
  <c r="W1390" i="2"/>
  <c r="V1390" i="2" s="1"/>
  <c r="U1390" i="2"/>
  <c r="S1390" i="2"/>
  <c r="N1390" i="2"/>
  <c r="R1390" i="2" s="1"/>
  <c r="W1389" i="2"/>
  <c r="V1389" i="2" s="1"/>
  <c r="U1389" i="2"/>
  <c r="S1389" i="2"/>
  <c r="N1389" i="2"/>
  <c r="P1389" i="2" s="1"/>
  <c r="W1388" i="2"/>
  <c r="V1388" i="2" s="1"/>
  <c r="U1388" i="2"/>
  <c r="S1388" i="2"/>
  <c r="N1388" i="2"/>
  <c r="R1388" i="2" s="1"/>
  <c r="W1387" i="2"/>
  <c r="V1387" i="2" s="1"/>
  <c r="U1387" i="2"/>
  <c r="S1387" i="2"/>
  <c r="N1387" i="2"/>
  <c r="R1387" i="2" s="1"/>
  <c r="W1386" i="2"/>
  <c r="AG2033" i="4" s="1"/>
  <c r="U1386" i="2"/>
  <c r="S1386" i="2"/>
  <c r="N1386" i="2"/>
  <c r="R1386" i="2" s="1"/>
  <c r="W1385" i="2"/>
  <c r="V1385" i="2" s="1"/>
  <c r="U1385" i="2"/>
  <c r="S1385" i="2"/>
  <c r="N1385" i="2"/>
  <c r="P1385" i="2" s="1"/>
  <c r="W1384" i="2"/>
  <c r="AG2041" i="4" s="1"/>
  <c r="U1384" i="2"/>
  <c r="S1384" i="2"/>
  <c r="N1384" i="2"/>
  <c r="R1384" i="2" s="1"/>
  <c r="W1383" i="2"/>
  <c r="AG2056" i="4" s="1"/>
  <c r="U1383" i="2"/>
  <c r="S1383" i="2"/>
  <c r="N1383" i="2"/>
  <c r="R1383" i="2" s="1"/>
  <c r="W1382" i="2"/>
  <c r="AG1964" i="4" s="1"/>
  <c r="U1382" i="2"/>
  <c r="S1382" i="2"/>
  <c r="N1382" i="2"/>
  <c r="R1382" i="2" s="1"/>
  <c r="W1381" i="2"/>
  <c r="V1381" i="2" s="1"/>
  <c r="U1381" i="2"/>
  <c r="S1381" i="2"/>
  <c r="N1381" i="2"/>
  <c r="P1381" i="2" s="1"/>
  <c r="W1380" i="2"/>
  <c r="AG1994" i="4" s="1"/>
  <c r="U1380" i="2"/>
  <c r="S1380" i="2"/>
  <c r="N1380" i="2"/>
  <c r="R1380" i="2" s="1"/>
  <c r="W1379" i="2"/>
  <c r="AG1989" i="4" s="1"/>
  <c r="U1379" i="2"/>
  <c r="W1378" i="2"/>
  <c r="AG2032" i="4" s="1"/>
  <c r="U1378" i="2"/>
  <c r="S1378" i="2"/>
  <c r="N1378" i="2"/>
  <c r="R1378" i="2" s="1"/>
  <c r="W1377" i="2"/>
  <c r="AG2031" i="4" s="1"/>
  <c r="U1377" i="2"/>
  <c r="S1377" i="2"/>
  <c r="N1377" i="2"/>
  <c r="P1377" i="2" s="1"/>
  <c r="W1376" i="2"/>
  <c r="AG2030" i="4" s="1"/>
  <c r="U1376" i="2"/>
  <c r="S1376" i="2"/>
  <c r="N1376" i="2"/>
  <c r="R1376" i="2" s="1"/>
  <c r="W1375" i="2"/>
  <c r="AG2029" i="4" s="1"/>
  <c r="U1375" i="2"/>
  <c r="S1375" i="2"/>
  <c r="N1375" i="2"/>
  <c r="R1375" i="2" s="1"/>
  <c r="W1374" i="2"/>
  <c r="AG2028" i="4" s="1"/>
  <c r="U1374" i="2"/>
  <c r="S1374" i="2"/>
  <c r="N1374" i="2"/>
  <c r="R1374" i="2" s="1"/>
  <c r="W1373" i="2"/>
  <c r="AG1993" i="4" s="1"/>
  <c r="U1373" i="2"/>
  <c r="S1373" i="2"/>
  <c r="N1373" i="2"/>
  <c r="P1373" i="2" s="1"/>
  <c r="W1372" i="2"/>
  <c r="AG2027" i="4" s="1"/>
  <c r="U1372" i="2"/>
  <c r="S1372" i="2"/>
  <c r="N1372" i="2"/>
  <c r="R1372" i="2" s="1"/>
  <c r="W1371" i="2"/>
  <c r="AG2026" i="4" s="1"/>
  <c r="U1371" i="2"/>
  <c r="W1370" i="2"/>
  <c r="V1370" i="2" s="1"/>
  <c r="U1370" i="2"/>
  <c r="S1370" i="2"/>
  <c r="N1370" i="2"/>
  <c r="R1370" i="2" s="1"/>
  <c r="W1369" i="2"/>
  <c r="V1369" i="2" s="1"/>
  <c r="U1369" i="2"/>
  <c r="S1369" i="2"/>
  <c r="N1369" i="2"/>
  <c r="P1369" i="2" s="1"/>
  <c r="W1368" i="2"/>
  <c r="V1368" i="2" s="1"/>
  <c r="U1368" i="2"/>
  <c r="S1368" i="2"/>
  <c r="N1368" i="2"/>
  <c r="R1368" i="2" s="1"/>
  <c r="W1367" i="2"/>
  <c r="V1367" i="2" s="1"/>
  <c r="U1367" i="2"/>
  <c r="S1367" i="2"/>
  <c r="N1367" i="2"/>
  <c r="R1367" i="2" s="1"/>
  <c r="W1366" i="2"/>
  <c r="AG2042" i="4" s="1"/>
  <c r="U1366" i="2"/>
  <c r="S1366" i="2"/>
  <c r="N1366" i="2"/>
  <c r="R1366" i="2" s="1"/>
  <c r="W1365" i="2"/>
  <c r="AG1999" i="4" s="1"/>
  <c r="U1365" i="2"/>
  <c r="S1365" i="2"/>
  <c r="N1365" i="2"/>
  <c r="P1365" i="2" s="1"/>
  <c r="W1364" i="2"/>
  <c r="U1364" i="2"/>
  <c r="S1364" i="2"/>
  <c r="N1364" i="2"/>
  <c r="P1364" i="2" s="1"/>
  <c r="W1363" i="2"/>
  <c r="U1363" i="2"/>
  <c r="S1363" i="2"/>
  <c r="N1363" i="2"/>
  <c r="P1363" i="2" s="1"/>
  <c r="W1362" i="2"/>
  <c r="U1362" i="2"/>
  <c r="S1362" i="2"/>
  <c r="N1362" i="2"/>
  <c r="R1362" i="2" s="1"/>
  <c r="W1361" i="2"/>
  <c r="AG1992" i="4" s="1"/>
  <c r="U1361" i="2"/>
  <c r="S1361" i="2"/>
  <c r="N1361" i="2"/>
  <c r="P1361" i="2" s="1"/>
  <c r="W1360" i="2"/>
  <c r="AG1991" i="4" s="1"/>
  <c r="U1360" i="2"/>
  <c r="S1360" i="2"/>
  <c r="N1360" i="2"/>
  <c r="R1360" i="2" s="1"/>
  <c r="W1359" i="2"/>
  <c r="AG1988" i="4" s="1"/>
  <c r="U1359" i="2"/>
  <c r="S1359" i="2"/>
  <c r="N1359" i="2"/>
  <c r="R1359" i="2" s="1"/>
  <c r="W1358" i="2"/>
  <c r="V1358" i="2" s="1"/>
  <c r="U1358" i="2"/>
  <c r="S1358" i="2"/>
  <c r="N1358" i="2"/>
  <c r="R1358" i="2" s="1"/>
  <c r="W1357" i="2"/>
  <c r="V1357" i="2" s="1"/>
  <c r="U1357" i="2"/>
  <c r="S1357" i="2"/>
  <c r="N1357" i="2"/>
  <c r="P1357" i="2" s="1"/>
  <c r="W1356" i="2"/>
  <c r="AG1987" i="4" s="1"/>
  <c r="U1356" i="2"/>
  <c r="S1356" i="2"/>
  <c r="N1356" i="2"/>
  <c r="P1356" i="2" s="1"/>
  <c r="W1355" i="2"/>
  <c r="AG1985" i="4" s="1"/>
  <c r="U1355" i="2"/>
  <c r="S1355" i="2"/>
  <c r="N1355" i="2"/>
  <c r="R1355" i="2" s="1"/>
  <c r="W1354" i="2"/>
  <c r="AG1986" i="4" s="1"/>
  <c r="U1354" i="2"/>
  <c r="S1354" i="2"/>
  <c r="N1354" i="2"/>
  <c r="R1354" i="2" s="1"/>
  <c r="W1353" i="2"/>
  <c r="AG1990" i="4" s="1"/>
  <c r="U1353" i="2"/>
  <c r="S1353" i="2"/>
  <c r="N1353" i="2"/>
  <c r="P1353" i="2" s="1"/>
  <c r="W1352" i="2"/>
  <c r="U1352" i="2"/>
  <c r="S1352" i="2"/>
  <c r="N1352" i="2"/>
  <c r="P1352" i="2" s="1"/>
  <c r="W1351" i="2"/>
  <c r="AG2023" i="4" s="1"/>
  <c r="U1351" i="2"/>
  <c r="S1351" i="2"/>
  <c r="N1351" i="2"/>
  <c r="R1351" i="2" s="1"/>
  <c r="W1350" i="2"/>
  <c r="AG1962" i="4" s="1"/>
  <c r="U1350" i="2"/>
  <c r="S1350" i="2"/>
  <c r="N1350" i="2"/>
  <c r="P1350" i="2" s="1"/>
  <c r="W1349" i="2"/>
  <c r="V1349" i="2" s="1"/>
  <c r="U1349" i="2"/>
  <c r="S1349" i="2"/>
  <c r="N1349" i="2"/>
  <c r="R1349" i="2" s="1"/>
  <c r="W1348" i="2"/>
  <c r="V1348" i="2" s="1"/>
  <c r="U1348" i="2"/>
  <c r="S1348" i="2"/>
  <c r="N1348" i="2"/>
  <c r="P1348" i="2" s="1"/>
  <c r="W1347" i="2"/>
  <c r="AG1956" i="4" s="1"/>
  <c r="U1347" i="2"/>
  <c r="S1347" i="2"/>
  <c r="N1347" i="2"/>
  <c r="R1347" i="2" s="1"/>
  <c r="W1346" i="2"/>
  <c r="V1346" i="2" s="1"/>
  <c r="U1346" i="2"/>
  <c r="S1346" i="2"/>
  <c r="N1346" i="2"/>
  <c r="P1346" i="2" s="1"/>
  <c r="W1345" i="2"/>
  <c r="V1345" i="2" s="1"/>
  <c r="U1345" i="2"/>
  <c r="S1345" i="2"/>
  <c r="N1345" i="2"/>
  <c r="R1345" i="2" s="1"/>
  <c r="W1344" i="2"/>
  <c r="V1344" i="2" s="1"/>
  <c r="U1344" i="2"/>
  <c r="S1344" i="2"/>
  <c r="W1343" i="2"/>
  <c r="AG2000" i="4" s="1"/>
  <c r="U1343" i="2"/>
  <c r="W1342" i="2"/>
  <c r="AG2001" i="4" s="1"/>
  <c r="U1342" i="2"/>
  <c r="S1342" i="2"/>
  <c r="W1341" i="2"/>
  <c r="AG2002" i="4" s="1"/>
  <c r="U1341" i="2"/>
  <c r="S1341" i="2"/>
  <c r="N1341" i="2"/>
  <c r="R1341" i="2" s="1"/>
  <c r="W1340" i="2"/>
  <c r="AG2004" i="4" s="1"/>
  <c r="W1339" i="2"/>
  <c r="AG2005" i="4" s="1"/>
  <c r="U1339" i="2"/>
  <c r="W1338" i="2"/>
  <c r="AG2003" i="4" s="1"/>
  <c r="U1338" i="2"/>
  <c r="S1338" i="2"/>
  <c r="N1338" i="2"/>
  <c r="R1338" i="2" s="1"/>
  <c r="W1337" i="2"/>
  <c r="AG1972" i="4" s="1"/>
  <c r="U1337" i="2"/>
  <c r="W1336" i="2"/>
  <c r="AG1971" i="4" s="1"/>
  <c r="U1336" i="2"/>
  <c r="W1335" i="2"/>
  <c r="AG1970" i="4" s="1"/>
  <c r="U1335" i="2"/>
  <c r="W1334" i="2"/>
  <c r="AG1969" i="4" s="1"/>
  <c r="U1334" i="2"/>
  <c r="S1334" i="2"/>
  <c r="N1334" i="2"/>
  <c r="R1334" i="2" s="1"/>
  <c r="W1333" i="2"/>
  <c r="AG1968" i="4" s="1"/>
  <c r="U1333" i="2"/>
  <c r="W1332" i="2"/>
  <c r="AG1967" i="4" s="1"/>
  <c r="U1332" i="2"/>
  <c r="W1331" i="2"/>
  <c r="AG1974" i="4" s="1"/>
  <c r="W1330" i="2"/>
  <c r="AG1973" i="4" s="1"/>
  <c r="U1330" i="2"/>
  <c r="S1330" i="2"/>
  <c r="N1330" i="2"/>
  <c r="R1330" i="2" s="1"/>
  <c r="W1329" i="2"/>
  <c r="AG1976" i="4" s="1"/>
  <c r="U1329" i="2"/>
  <c r="W1328" i="2"/>
  <c r="AG1975" i="4" s="1"/>
  <c r="U1328" i="2"/>
  <c r="W1327" i="2"/>
  <c r="U1327" i="2"/>
  <c r="S1327" i="2"/>
  <c r="N1327" i="2"/>
  <c r="R1327" i="2" s="1"/>
  <c r="W1326" i="2"/>
  <c r="AG1955" i="4" s="1"/>
  <c r="U1326" i="2"/>
  <c r="S1326" i="2"/>
  <c r="N1326" i="2"/>
  <c r="R1326" i="2" s="1"/>
  <c r="W1325" i="2"/>
  <c r="U1325" i="2"/>
  <c r="S1325" i="2"/>
  <c r="N1325" i="2"/>
  <c r="P1325" i="2" s="1"/>
  <c r="W1324" i="2"/>
  <c r="AG1954" i="4" s="1"/>
  <c r="U1324" i="2"/>
  <c r="S1324" i="2"/>
  <c r="N1324" i="2"/>
  <c r="P1324" i="2" s="1"/>
  <c r="W1323" i="2"/>
  <c r="AG1961" i="4" s="1"/>
  <c r="U1323" i="2"/>
  <c r="S1323" i="2"/>
  <c r="N1323" i="2"/>
  <c r="R1323" i="2" s="1"/>
  <c r="W1322" i="2"/>
  <c r="AG1960" i="4" s="1"/>
  <c r="U1322" i="2"/>
  <c r="S1322" i="2"/>
  <c r="N1322" i="2"/>
  <c r="R1322" i="2" s="1"/>
  <c r="W1321" i="2"/>
  <c r="AG1958" i="4" s="1"/>
  <c r="U1321" i="2"/>
  <c r="S1321" i="2"/>
  <c r="N1321" i="2"/>
  <c r="P1321" i="2" s="1"/>
  <c r="W1320" i="2"/>
  <c r="AG1957" i="4" s="1"/>
  <c r="U1320" i="2"/>
  <c r="S1320" i="2"/>
  <c r="R1320" i="2"/>
  <c r="P1320" i="2"/>
  <c r="W1319" i="2"/>
  <c r="AG1959" i="4" s="1"/>
  <c r="U1319" i="2"/>
  <c r="S1319" i="2"/>
  <c r="N1319" i="2"/>
  <c r="R1319" i="2" s="1"/>
  <c r="AE1835" i="4"/>
  <c r="AH1835" i="4"/>
  <c r="AE1853" i="4"/>
  <c r="AH1853" i="4"/>
  <c r="AE1828" i="4"/>
  <c r="AH1828" i="4"/>
  <c r="AE1829" i="4"/>
  <c r="AH1829" i="4"/>
  <c r="AE1830" i="4"/>
  <c r="AH1830" i="4"/>
  <c r="AE1831" i="4"/>
  <c r="AH1831" i="4"/>
  <c r="AE1832" i="4"/>
  <c r="AH1832" i="4"/>
  <c r="AE1833" i="4"/>
  <c r="AH1833" i="4"/>
  <c r="AE1854" i="4"/>
  <c r="AH1854" i="4"/>
  <c r="AE1827" i="4"/>
  <c r="AH1827" i="4"/>
  <c r="AE1824" i="4"/>
  <c r="AH1824" i="4"/>
  <c r="AE1825" i="4"/>
  <c r="AH1825" i="4"/>
  <c r="AE1826" i="4"/>
  <c r="AH1826" i="4"/>
  <c r="AE1823" i="4"/>
  <c r="AH1823" i="4"/>
  <c r="AH1855" i="4"/>
  <c r="AG1855" i="4"/>
  <c r="AH1820" i="4"/>
  <c r="AG1820" i="4"/>
  <c r="AE1820" i="4"/>
  <c r="AF1820" i="4" s="1"/>
  <c r="AH1818" i="4"/>
  <c r="AG1818" i="4"/>
  <c r="AE1818" i="4"/>
  <c r="AF1818" i="4" s="1"/>
  <c r="AH1817" i="4"/>
  <c r="AG1817" i="4"/>
  <c r="X1817" i="4"/>
  <c r="V1817" i="4"/>
  <c r="H1817" i="4"/>
  <c r="G1817" i="4"/>
  <c r="F1817" i="4"/>
  <c r="E1817" i="4"/>
  <c r="K26" i="7" s="1"/>
  <c r="U1258" i="2"/>
  <c r="S1258" i="2"/>
  <c r="N1258" i="2"/>
  <c r="P1258" i="2" s="1"/>
  <c r="U1256" i="2"/>
  <c r="S1256" i="2"/>
  <c r="N1256" i="2"/>
  <c r="P1256" i="2" s="1"/>
  <c r="AC1794" i="4"/>
  <c r="E194" i="6"/>
  <c r="F194" i="6" s="1"/>
  <c r="E193" i="6"/>
  <c r="F193" i="6" s="1"/>
  <c r="E192" i="6"/>
  <c r="F192" i="6" s="1"/>
  <c r="E191" i="6"/>
  <c r="F191" i="6" s="1"/>
  <c r="E190" i="6"/>
  <c r="F190" i="6" s="1"/>
  <c r="I167" i="5"/>
  <c r="I172" i="5"/>
  <c r="I173" i="5"/>
  <c r="AE1807" i="4"/>
  <c r="AH1807" i="4"/>
  <c r="AE1805" i="4"/>
  <c r="AH1805" i="4"/>
  <c r="V1068" i="2"/>
  <c r="AE1809" i="4"/>
  <c r="AH1809" i="4"/>
  <c r="AE1810" i="4"/>
  <c r="AH1810" i="4"/>
  <c r="AE1806" i="4"/>
  <c r="AH1806" i="4"/>
  <c r="AE1812" i="4"/>
  <c r="AH1812" i="4"/>
  <c r="AE1813" i="4"/>
  <c r="AH1813" i="4"/>
  <c r="AE1815" i="4"/>
  <c r="AH1815" i="4"/>
  <c r="V1426" i="2" l="1"/>
  <c r="V1419" i="2"/>
  <c r="AH11" i="3"/>
  <c r="AH73" i="3"/>
  <c r="AH53" i="3"/>
  <c r="AH10" i="3"/>
  <c r="AG2245" i="4"/>
  <c r="AG2152" i="4"/>
  <c r="AH55" i="3"/>
  <c r="V1326" i="2"/>
  <c r="AG2019" i="4"/>
  <c r="AG2072" i="4"/>
  <c r="V1352" i="2"/>
  <c r="AG2076" i="4"/>
  <c r="V1404" i="2"/>
  <c r="V1324" i="2"/>
  <c r="V1328" i="2"/>
  <c r="P1386" i="2"/>
  <c r="AG2074" i="4"/>
  <c r="AG2067" i="4"/>
  <c r="V1339" i="2"/>
  <c r="V1330" i="2"/>
  <c r="V1332" i="2"/>
  <c r="V1351" i="2"/>
  <c r="V1366" i="2"/>
  <c r="V1375" i="2"/>
  <c r="R1419" i="2"/>
  <c r="V1362" i="2"/>
  <c r="AG2007" i="4"/>
  <c r="V1364" i="2"/>
  <c r="AG1978" i="4"/>
  <c r="V1372" i="2"/>
  <c r="P1376" i="2"/>
  <c r="V1378" i="2"/>
  <c r="V1430" i="2"/>
  <c r="V1431" i="2"/>
  <c r="V1439" i="2"/>
  <c r="V1440" i="2"/>
  <c r="V1441" i="2"/>
  <c r="V1442" i="2"/>
  <c r="V1443" i="2"/>
  <c r="R1352" i="2"/>
  <c r="V1396" i="2"/>
  <c r="V1418" i="2"/>
  <c r="AG2024" i="4"/>
  <c r="V1433" i="2"/>
  <c r="V1434" i="2"/>
  <c r="V1423" i="2"/>
  <c r="V1424" i="2"/>
  <c r="AH74" i="3"/>
  <c r="R1258" i="2"/>
  <c r="P1338" i="2"/>
  <c r="R1346" i="2"/>
  <c r="R1408" i="2"/>
  <c r="V1435" i="2"/>
  <c r="V1437" i="2"/>
  <c r="P1446" i="2"/>
  <c r="V1405" i="2"/>
  <c r="V1425" i="2"/>
  <c r="V1408" i="2"/>
  <c r="V1409" i="2"/>
  <c r="V1411" i="2"/>
  <c r="V1412" i="2"/>
  <c r="AG1996" i="4"/>
  <c r="V1414" i="2"/>
  <c r="V1415" i="2"/>
  <c r="V1416" i="2"/>
  <c r="V1417" i="2"/>
  <c r="AG1997" i="4"/>
  <c r="AG1965" i="4"/>
  <c r="V1403" i="2"/>
  <c r="R1442" i="2"/>
  <c r="P1437" i="2"/>
  <c r="P1430" i="2"/>
  <c r="R1416" i="2"/>
  <c r="R1427" i="2"/>
  <c r="P1422" i="2"/>
  <c r="R1412" i="2"/>
  <c r="V1384" i="2"/>
  <c r="P1367" i="2"/>
  <c r="V1374" i="2"/>
  <c r="V1386" i="2"/>
  <c r="R1393" i="2"/>
  <c r="R1420" i="2"/>
  <c r="P1434" i="2"/>
  <c r="P1438" i="2"/>
  <c r="V1371" i="2"/>
  <c r="V1376" i="2"/>
  <c r="V1382" i="2"/>
  <c r="P1322" i="2"/>
  <c r="AG1940" i="4"/>
  <c r="AG1942" i="4"/>
  <c r="R1348" i="2"/>
  <c r="V1377" i="2"/>
  <c r="V1383" i="2"/>
  <c r="V1320" i="2"/>
  <c r="V1334" i="2"/>
  <c r="V1338" i="2"/>
  <c r="V1347" i="2"/>
  <c r="V1354" i="2"/>
  <c r="R1361" i="2"/>
  <c r="V1379" i="2"/>
  <c r="V1380" i="2"/>
  <c r="V1391" i="2"/>
  <c r="P1411" i="2"/>
  <c r="P1384" i="2"/>
  <c r="R1364" i="2"/>
  <c r="P1374" i="2"/>
  <c r="R1392" i="2"/>
  <c r="R1389" i="2"/>
  <c r="P1359" i="2"/>
  <c r="R1356" i="2"/>
  <c r="V1353" i="2"/>
  <c r="V1365" i="2"/>
  <c r="P1334" i="2"/>
  <c r="V1336" i="2"/>
  <c r="P1349" i="2"/>
  <c r="V1350" i="2"/>
  <c r="R1353" i="2"/>
  <c r="V1355" i="2"/>
  <c r="V1363" i="2"/>
  <c r="P1372" i="2"/>
  <c r="P1380" i="2"/>
  <c r="P1383" i="2"/>
  <c r="P1388" i="2"/>
  <c r="P1390" i="2"/>
  <c r="P1396" i="2"/>
  <c r="P1404" i="2"/>
  <c r="P1407" i="2"/>
  <c r="P1415" i="2"/>
  <c r="R1428" i="2"/>
  <c r="R1443" i="2"/>
  <c r="V1329" i="2"/>
  <c r="V1340" i="2"/>
  <c r="V1321" i="2"/>
  <c r="V1331" i="2"/>
  <c r="V1343" i="2"/>
  <c r="P1345" i="2"/>
  <c r="P1358" i="2"/>
  <c r="P1360" i="2"/>
  <c r="V1360" i="2"/>
  <c r="R1363" i="2"/>
  <c r="P1366" i="2"/>
  <c r="V1373" i="2"/>
  <c r="P1375" i="2"/>
  <c r="R1377" i="2"/>
  <c r="V1323" i="2"/>
  <c r="V1337" i="2"/>
  <c r="V1341" i="2"/>
  <c r="R1321" i="2"/>
  <c r="V1322" i="2"/>
  <c r="R1325" i="2"/>
  <c r="V1327" i="2"/>
  <c r="AG1888" i="4"/>
  <c r="V1333" i="2"/>
  <c r="V1335" i="2"/>
  <c r="V1342" i="2"/>
  <c r="V1356" i="2"/>
  <c r="V1359" i="2"/>
  <c r="V1361" i="2"/>
  <c r="R1369" i="2"/>
  <c r="P1382" i="2"/>
  <c r="P1403" i="2"/>
  <c r="R1405" i="2"/>
  <c r="P1414" i="2"/>
  <c r="R1431" i="2"/>
  <c r="P1351" i="2"/>
  <c r="P1330" i="2"/>
  <c r="P1368" i="2"/>
  <c r="V1325" i="2"/>
  <c r="V1319" i="2"/>
  <c r="R1324" i="2"/>
  <c r="P1326" i="2"/>
  <c r="R1394" i="2"/>
  <c r="P1394" i="2"/>
  <c r="R1409" i="2"/>
  <c r="P1409" i="2"/>
  <c r="R1417" i="2"/>
  <c r="P1417" i="2"/>
  <c r="R1444" i="2"/>
  <c r="P1444" i="2"/>
  <c r="P1319" i="2"/>
  <c r="P1323" i="2"/>
  <c r="P1327" i="2"/>
  <c r="P1341" i="2"/>
  <c r="P1347" i="2"/>
  <c r="R1350" i="2"/>
  <c r="P1355" i="2"/>
  <c r="P1362" i="2"/>
  <c r="R1365" i="2"/>
  <c r="P1378" i="2"/>
  <c r="R1381" i="2"/>
  <c r="P1387" i="2"/>
  <c r="R1406" i="2"/>
  <c r="P1406" i="2"/>
  <c r="P1410" i="2"/>
  <c r="P1418" i="2"/>
  <c r="R1425" i="2"/>
  <c r="P1425" i="2"/>
  <c r="P1433" i="2"/>
  <c r="R1440" i="2"/>
  <c r="P1440" i="2"/>
  <c r="AF1835" i="4"/>
  <c r="R1385" i="2"/>
  <c r="P1391" i="2"/>
  <c r="R1413" i="2"/>
  <c r="P1413" i="2"/>
  <c r="R1421" i="2"/>
  <c r="P1421" i="2"/>
  <c r="P1429" i="2"/>
  <c r="R1436" i="2"/>
  <c r="P1436" i="2"/>
  <c r="P1445" i="2"/>
  <c r="AF1853" i="4"/>
  <c r="P1354" i="2"/>
  <c r="R1357" i="2"/>
  <c r="P1370" i="2"/>
  <c r="R1373" i="2"/>
  <c r="P1426" i="2"/>
  <c r="R1432" i="2"/>
  <c r="P1432" i="2"/>
  <c r="P1441" i="2"/>
  <c r="R1447" i="2"/>
  <c r="P1447" i="2"/>
  <c r="AF1828" i="4"/>
  <c r="AF1833" i="4"/>
  <c r="AF1829" i="4"/>
  <c r="AF1854" i="4"/>
  <c r="AF1830" i="4"/>
  <c r="AF1827" i="4"/>
  <c r="AF1831" i="4"/>
  <c r="AF1832" i="4"/>
  <c r="C1817" i="4"/>
  <c r="K31" i="7" s="1"/>
  <c r="AF1825" i="4"/>
  <c r="AF1826" i="4"/>
  <c r="AF1824" i="4"/>
  <c r="AF1823" i="4"/>
  <c r="Y1817" i="4"/>
  <c r="R1256" i="2"/>
  <c r="AF1807" i="4"/>
  <c r="AF1805" i="4"/>
  <c r="AF1806" i="4"/>
  <c r="AF1810" i="4"/>
  <c r="AF1809" i="4"/>
  <c r="AF1812" i="4"/>
  <c r="AF1813" i="4"/>
  <c r="AF1815" i="4"/>
  <c r="AE1804" i="4"/>
  <c r="AH1804" i="4"/>
  <c r="AE1803" i="4"/>
  <c r="AH1803" i="4"/>
  <c r="AE1802" i="4"/>
  <c r="AH1802" i="4"/>
  <c r="I168" i="5"/>
  <c r="I169" i="5"/>
  <c r="I170" i="5"/>
  <c r="I171" i="5"/>
  <c r="I166" i="5"/>
  <c r="AE1801" i="4"/>
  <c r="AH1801" i="4"/>
  <c r="AF1817" i="4" l="1"/>
  <c r="AF1803" i="4"/>
  <c r="AF1804" i="4"/>
  <c r="AF1802" i="4"/>
  <c r="AF1801" i="4"/>
  <c r="AE1797" i="4"/>
  <c r="AH1797" i="4"/>
  <c r="AE1800" i="4"/>
  <c r="AH1800" i="4"/>
  <c r="AE1799" i="4"/>
  <c r="AH1799" i="4"/>
  <c r="AF1799" i="4" l="1"/>
  <c r="AF1800" i="4"/>
  <c r="AF1797" i="4"/>
  <c r="AC1762" i="4"/>
  <c r="W1294" i="2"/>
  <c r="AG1917" i="4" s="1"/>
  <c r="U1294" i="2"/>
  <c r="S1294" i="2"/>
  <c r="N1294" i="2"/>
  <c r="R1294" i="2" s="1"/>
  <c r="W1293" i="2"/>
  <c r="AG1926" i="4" s="1"/>
  <c r="U1293" i="2"/>
  <c r="S1293" i="2"/>
  <c r="N1293" i="2"/>
  <c r="P1293" i="2" s="1"/>
  <c r="W1318" i="2"/>
  <c r="AG1963" i="4" s="1"/>
  <c r="U1318" i="2"/>
  <c r="S1318" i="2"/>
  <c r="N1318" i="2"/>
  <c r="P1318" i="2" s="1"/>
  <c r="W1317" i="2"/>
  <c r="V1317" i="2" s="1"/>
  <c r="U1317" i="2"/>
  <c r="S1317" i="2"/>
  <c r="N1317" i="2"/>
  <c r="R1317" i="2" s="1"/>
  <c r="W1316" i="2"/>
  <c r="AG1933" i="4" s="1"/>
  <c r="U1316" i="2"/>
  <c r="S1316" i="2"/>
  <c r="N1316" i="2"/>
  <c r="R1316" i="2" s="1"/>
  <c r="W1315" i="2"/>
  <c r="V1315" i="2" s="1"/>
  <c r="U1315" i="2"/>
  <c r="S1315" i="2"/>
  <c r="N1315" i="2"/>
  <c r="P1315" i="2" s="1"/>
  <c r="W1314" i="2"/>
  <c r="AG1930" i="4" s="1"/>
  <c r="U1314" i="2"/>
  <c r="S1314" i="2"/>
  <c r="N1314" i="2"/>
  <c r="P1314" i="2" s="1"/>
  <c r="W1313" i="2"/>
  <c r="U1313" i="2"/>
  <c r="S1313" i="2"/>
  <c r="N1313" i="2"/>
  <c r="R1313" i="2" s="1"/>
  <c r="W1312" i="2"/>
  <c r="AG1932" i="4" s="1"/>
  <c r="U1312" i="2"/>
  <c r="S1312" i="2"/>
  <c r="N1312" i="2"/>
  <c r="R1312" i="2" s="1"/>
  <c r="W1311" i="2"/>
  <c r="V1311" i="2" s="1"/>
  <c r="U1311" i="2"/>
  <c r="S1311" i="2"/>
  <c r="N1311" i="2"/>
  <c r="P1311" i="2" s="1"/>
  <c r="W1310" i="2"/>
  <c r="AG1937" i="4" s="1"/>
  <c r="U1310" i="2"/>
  <c r="S1310" i="2"/>
  <c r="N1310" i="2"/>
  <c r="P1310" i="2" s="1"/>
  <c r="W1309" i="2"/>
  <c r="AG1911" i="4" s="1"/>
  <c r="U1309" i="2"/>
  <c r="S1309" i="2"/>
  <c r="N1309" i="2"/>
  <c r="P1309" i="2" s="1"/>
  <c r="W1308" i="2"/>
  <c r="AG1936" i="4" s="1"/>
  <c r="U1308" i="2"/>
  <c r="S1308" i="2"/>
  <c r="N1308" i="2"/>
  <c r="R1308" i="2" s="1"/>
  <c r="W1307" i="2"/>
  <c r="V1307" i="2" s="1"/>
  <c r="U1307" i="2"/>
  <c r="S1307" i="2"/>
  <c r="N1307" i="2"/>
  <c r="P1307" i="2" s="1"/>
  <c r="W1306" i="2"/>
  <c r="AG2021" i="4" s="1"/>
  <c r="U1306" i="2"/>
  <c r="S1306" i="2"/>
  <c r="N1306" i="2"/>
  <c r="P1306" i="2" s="1"/>
  <c r="W1305" i="2"/>
  <c r="V1305" i="2" s="1"/>
  <c r="U1305" i="2"/>
  <c r="S1305" i="2"/>
  <c r="N1305" i="2"/>
  <c r="P1305" i="2" s="1"/>
  <c r="W1304" i="2"/>
  <c r="AG1935" i="4" s="1"/>
  <c r="U1304" i="2"/>
  <c r="S1304" i="2"/>
  <c r="N1304" i="2"/>
  <c r="R1304" i="2" s="1"/>
  <c r="W1303" i="2"/>
  <c r="AG1934" i="4" s="1"/>
  <c r="U1303" i="2"/>
  <c r="S1303" i="2"/>
  <c r="N1303" i="2"/>
  <c r="P1303" i="2" s="1"/>
  <c r="W1302" i="2"/>
  <c r="V1302" i="2" s="1"/>
  <c r="U1302" i="2"/>
  <c r="S1302" i="2"/>
  <c r="N1302" i="2"/>
  <c r="P1302" i="2" s="1"/>
  <c r="W1301" i="2"/>
  <c r="U1301" i="2"/>
  <c r="S1301" i="2"/>
  <c r="N1301" i="2"/>
  <c r="P1301" i="2" s="1"/>
  <c r="W1300" i="2"/>
  <c r="AG1835" i="4" s="1"/>
  <c r="U1300" i="2"/>
  <c r="S1300" i="2"/>
  <c r="N1300" i="2"/>
  <c r="P1300" i="2" s="1"/>
  <c r="W1299" i="2"/>
  <c r="AG1941" i="4" s="1"/>
  <c r="U1299" i="2"/>
  <c r="S1299" i="2"/>
  <c r="N1299" i="2"/>
  <c r="P1299" i="2" s="1"/>
  <c r="W1298" i="2"/>
  <c r="U1298" i="2"/>
  <c r="S1298" i="2"/>
  <c r="N1298" i="2"/>
  <c r="P1298" i="2" s="1"/>
  <c r="W1297" i="2"/>
  <c r="AG1881" i="4" s="1"/>
  <c r="U1297" i="2"/>
  <c r="S1297" i="2"/>
  <c r="N1297" i="2"/>
  <c r="R1297" i="2" s="1"/>
  <c r="W1296" i="2"/>
  <c r="AG1880" i="4" s="1"/>
  <c r="U1296" i="2"/>
  <c r="S1296" i="2"/>
  <c r="N1296" i="2"/>
  <c r="R1296" i="2" s="1"/>
  <c r="W1295" i="2"/>
  <c r="U1295" i="2"/>
  <c r="S1295" i="2"/>
  <c r="N1295" i="2"/>
  <c r="P1295" i="2" s="1"/>
  <c r="E189" i="6"/>
  <c r="F189" i="6" s="1"/>
  <c r="E188" i="6"/>
  <c r="F188" i="6" s="1"/>
  <c r="E187" i="6"/>
  <c r="F187" i="6" s="1"/>
  <c r="E186" i="6"/>
  <c r="F186" i="6" s="1"/>
  <c r="V1298" i="2" l="1"/>
  <c r="AG1938" i="4"/>
  <c r="V1313" i="2"/>
  <c r="AG1923" i="4"/>
  <c r="V1301" i="2"/>
  <c r="AG1896" i="4"/>
  <c r="AG1877" i="4"/>
  <c r="V1309" i="2"/>
  <c r="V1295" i="2"/>
  <c r="AG1916" i="4"/>
  <c r="V1299" i="2"/>
  <c r="V1303" i="2"/>
  <c r="V1304" i="2"/>
  <c r="V1308" i="2"/>
  <c r="V1312" i="2"/>
  <c r="V1314" i="2"/>
  <c r="V1316" i="2"/>
  <c r="V1318" i="2"/>
  <c r="V1310" i="2"/>
  <c r="R1311" i="2"/>
  <c r="P1296" i="2"/>
  <c r="R1303" i="2"/>
  <c r="R1318" i="2"/>
  <c r="R1293" i="2"/>
  <c r="R1315" i="2"/>
  <c r="V1300" i="2"/>
  <c r="V1306" i="2"/>
  <c r="R1295" i="2"/>
  <c r="R1302" i="2"/>
  <c r="R1310" i="2"/>
  <c r="R1307" i="2"/>
  <c r="R1300" i="2"/>
  <c r="V1296" i="2"/>
  <c r="V1297" i="2"/>
  <c r="R1299" i="2"/>
  <c r="R1306" i="2"/>
  <c r="R1314" i="2"/>
  <c r="V1293" i="2"/>
  <c r="V1294" i="2"/>
  <c r="P1313" i="2"/>
  <c r="P1317" i="2"/>
  <c r="P1297" i="2"/>
  <c r="R1298" i="2"/>
  <c r="R1301" i="2"/>
  <c r="P1304" i="2"/>
  <c r="R1305" i="2"/>
  <c r="P1308" i="2"/>
  <c r="R1309" i="2"/>
  <c r="P1312" i="2"/>
  <c r="P1316" i="2"/>
  <c r="P1294" i="2"/>
  <c r="AE1796" i="4"/>
  <c r="AH1796" i="4"/>
  <c r="AF1796" i="4" l="1"/>
  <c r="AH1816" i="4"/>
  <c r="AG1816" i="4"/>
  <c r="AH1794" i="4"/>
  <c r="AG1794" i="4"/>
  <c r="AE1794" i="4"/>
  <c r="AF1794" i="4" s="1"/>
  <c r="AH1793" i="4"/>
  <c r="AG1793" i="4"/>
  <c r="X1793" i="4"/>
  <c r="V1793" i="4"/>
  <c r="H1793" i="4"/>
  <c r="G1793" i="4"/>
  <c r="F1793" i="4"/>
  <c r="E1793" i="4"/>
  <c r="J26" i="7" s="1"/>
  <c r="C1793" i="4" l="1"/>
  <c r="J31" i="7" s="1"/>
  <c r="Y1793" i="4"/>
  <c r="AF1793" i="4"/>
  <c r="AE1780" i="4"/>
  <c r="AH1780" i="4"/>
  <c r="AE1779" i="4"/>
  <c r="AH1779" i="4"/>
  <c r="AE1782" i="4"/>
  <c r="AH1782" i="4"/>
  <c r="AF1779" i="4" l="1"/>
  <c r="AF1780" i="4"/>
  <c r="AF1782" i="4"/>
  <c r="AE1784" i="4"/>
  <c r="AH1784" i="4"/>
  <c r="AE1785" i="4"/>
  <c r="AH1785" i="4"/>
  <c r="AE1786" i="4"/>
  <c r="AH1786" i="4"/>
  <c r="AE1778" i="4"/>
  <c r="AH1778" i="4"/>
  <c r="AF1785" i="4" l="1"/>
  <c r="AF1786" i="4"/>
  <c r="AF1778" i="4"/>
  <c r="AF1784" i="4"/>
  <c r="AE1787" i="4" l="1"/>
  <c r="AH1787" i="4"/>
  <c r="AE1788" i="4"/>
  <c r="AH1788" i="4"/>
  <c r="AE1789" i="4"/>
  <c r="AH1789" i="4"/>
  <c r="AE1777" i="4"/>
  <c r="AH1777" i="4"/>
  <c r="AE1775" i="4"/>
  <c r="AH1775" i="4"/>
  <c r="AE1776" i="4"/>
  <c r="AH1776" i="4"/>
  <c r="AE1774" i="4"/>
  <c r="AH1774" i="4"/>
  <c r="I165" i="5"/>
  <c r="AF1788" i="4" l="1"/>
  <c r="AF1789" i="4"/>
  <c r="AF1777" i="4"/>
  <c r="AF1787" i="4"/>
  <c r="AF1775" i="4"/>
  <c r="AF1776" i="4"/>
  <c r="AF1774" i="4"/>
  <c r="U1264" i="2"/>
  <c r="S1264" i="2"/>
  <c r="N1264" i="2"/>
  <c r="P1264" i="2" s="1"/>
  <c r="U1262" i="2"/>
  <c r="S1262" i="2"/>
  <c r="N1262" i="2"/>
  <c r="P1262" i="2" s="1"/>
  <c r="AE1772" i="4"/>
  <c r="AH1772" i="4"/>
  <c r="AE1771" i="4"/>
  <c r="AH1771" i="4"/>
  <c r="AE1770" i="4"/>
  <c r="AH1770" i="4"/>
  <c r="AE1769" i="4"/>
  <c r="AH1769" i="4"/>
  <c r="R1264" i="2" l="1"/>
  <c r="AF1772" i="4"/>
  <c r="R1262" i="2"/>
  <c r="AF1770" i="4"/>
  <c r="AF1769" i="4"/>
  <c r="AF1771" i="4"/>
  <c r="E185" i="6"/>
  <c r="F185" i="6" s="1"/>
  <c r="U1239" i="2"/>
  <c r="S1239" i="2"/>
  <c r="N1239" i="2"/>
  <c r="R1239" i="2" s="1"/>
  <c r="AE1791" i="4"/>
  <c r="AH1791" i="4"/>
  <c r="P1239" i="2" l="1"/>
  <c r="AF1791" i="4"/>
  <c r="I145" i="5" l="1"/>
  <c r="I144" i="5"/>
  <c r="I163" i="5"/>
  <c r="I164" i="5"/>
  <c r="AE1768" i="4"/>
  <c r="AH1768" i="4"/>
  <c r="AE1767" i="4"/>
  <c r="AH1767" i="4"/>
  <c r="AE1765" i="4"/>
  <c r="AH1765" i="4"/>
  <c r="AE1764" i="4"/>
  <c r="AH1764" i="4"/>
  <c r="AH1792" i="4"/>
  <c r="AG1792" i="4"/>
  <c r="AH1762" i="4"/>
  <c r="AG1762" i="4"/>
  <c r="AE1762" i="4"/>
  <c r="AF1762" i="4" s="1"/>
  <c r="AH1761" i="4"/>
  <c r="AG1761" i="4"/>
  <c r="X1761" i="4"/>
  <c r="V1761" i="4"/>
  <c r="H1761" i="4"/>
  <c r="G1761" i="4"/>
  <c r="F1761" i="4"/>
  <c r="E1761" i="4"/>
  <c r="I26" i="7" s="1"/>
  <c r="AF1768" i="4" l="1"/>
  <c r="AF1767" i="4"/>
  <c r="AF1765" i="4"/>
  <c r="AF1764" i="4"/>
  <c r="C1761" i="4"/>
  <c r="I31" i="7" s="1"/>
  <c r="Y1761" i="4"/>
  <c r="U1252" i="2"/>
  <c r="S1252" i="2"/>
  <c r="N1252" i="2"/>
  <c r="R1252" i="2" s="1"/>
  <c r="U1251" i="2"/>
  <c r="S1251" i="2"/>
  <c r="N1251" i="2"/>
  <c r="P1251" i="2" s="1"/>
  <c r="F1754" i="4"/>
  <c r="G1754" i="4"/>
  <c r="H1754" i="4"/>
  <c r="W1754" i="4"/>
  <c r="AE1754" i="4"/>
  <c r="AH1754" i="4"/>
  <c r="P1252" i="2" l="1"/>
  <c r="R1251" i="2"/>
  <c r="AF1761" i="4"/>
  <c r="AF1754" i="4"/>
  <c r="AH1760" i="4"/>
  <c r="AG1760" i="4"/>
  <c r="AH1758" i="4"/>
  <c r="AE1758" i="4"/>
  <c r="AH1757" i="4"/>
  <c r="AE1757" i="4"/>
  <c r="AH1756" i="4"/>
  <c r="AE1756" i="4"/>
  <c r="AH1753" i="4"/>
  <c r="AE1753" i="4"/>
  <c r="AH1752" i="4"/>
  <c r="AE1752" i="4"/>
  <c r="AH1751" i="4"/>
  <c r="AE1751" i="4"/>
  <c r="AH1750" i="4"/>
  <c r="AE1750" i="4"/>
  <c r="AH1749" i="4"/>
  <c r="AE1749" i="4"/>
  <c r="AH1748" i="4"/>
  <c r="AE1748" i="4"/>
  <c r="AH1747" i="4"/>
  <c r="AE1747" i="4"/>
  <c r="AH1746" i="4"/>
  <c r="AE1746" i="4"/>
  <c r="H1729" i="4"/>
  <c r="G1729" i="4"/>
  <c r="F1729" i="4"/>
  <c r="AH1744" i="4"/>
  <c r="AE1744" i="4"/>
  <c r="AH1742" i="4"/>
  <c r="AE1742" i="4"/>
  <c r="AH1741" i="4"/>
  <c r="AE1741" i="4"/>
  <c r="AH1739" i="4"/>
  <c r="AE1739" i="4"/>
  <c r="AH1738" i="4"/>
  <c r="AE1738" i="4"/>
  <c r="AH1737" i="4"/>
  <c r="AE1737" i="4"/>
  <c r="AH1736" i="4"/>
  <c r="AE1736" i="4"/>
  <c r="AH1735" i="4"/>
  <c r="AE1735" i="4"/>
  <c r="AH1734" i="4"/>
  <c r="AE1734" i="4"/>
  <c r="AH1733" i="4"/>
  <c r="AE1733" i="4"/>
  <c r="AH1730" i="4"/>
  <c r="AG1730" i="4"/>
  <c r="AE1730" i="4"/>
  <c r="AF1730" i="4" s="1"/>
  <c r="AH1729" i="4"/>
  <c r="AG1729" i="4"/>
  <c r="X1729" i="4"/>
  <c r="V1729" i="4"/>
  <c r="E1729" i="4"/>
  <c r="H26" i="7" s="1"/>
  <c r="U1265" i="2"/>
  <c r="S1265" i="2"/>
  <c r="N1265" i="2"/>
  <c r="P1265" i="2" s="1"/>
  <c r="U1263" i="2"/>
  <c r="S1263" i="2"/>
  <c r="N1263" i="2"/>
  <c r="R1263" i="2" s="1"/>
  <c r="U1261" i="2"/>
  <c r="S1261" i="2"/>
  <c r="N1261" i="2"/>
  <c r="R1261" i="2" s="1"/>
  <c r="U1257" i="2"/>
  <c r="S1257" i="2"/>
  <c r="N1257" i="2"/>
  <c r="R1257" i="2" s="1"/>
  <c r="U1259" i="2"/>
  <c r="S1259" i="2"/>
  <c r="N1259" i="2"/>
  <c r="P1259" i="2" s="1"/>
  <c r="S1243" i="2"/>
  <c r="N1243" i="2"/>
  <c r="P1243" i="2" s="1"/>
  <c r="S1242" i="2"/>
  <c r="N1242" i="2"/>
  <c r="P1242" i="2" s="1"/>
  <c r="S1241" i="2"/>
  <c r="N1241" i="2"/>
  <c r="P1241" i="2" s="1"/>
  <c r="E184" i="6"/>
  <c r="F184" i="6" s="1"/>
  <c r="E183" i="6"/>
  <c r="F183" i="6" s="1"/>
  <c r="E182" i="6"/>
  <c r="F182" i="6" s="1"/>
  <c r="E181" i="6"/>
  <c r="F181" i="6" s="1"/>
  <c r="P1261" i="2" l="1"/>
  <c r="R1241" i="2"/>
  <c r="R1242" i="2"/>
  <c r="R1243" i="2"/>
  <c r="R1259" i="2"/>
  <c r="R1265" i="2"/>
  <c r="AF1747" i="4"/>
  <c r="AF1751" i="4"/>
  <c r="AF1750" i="4"/>
  <c r="AF1756" i="4"/>
  <c r="AF1757" i="4"/>
  <c r="Y1729" i="4"/>
  <c r="AF1733" i="4"/>
  <c r="AF1737" i="4"/>
  <c r="AF1742" i="4"/>
  <c r="AF1736" i="4"/>
  <c r="AF1741" i="4"/>
  <c r="AF1748" i="4"/>
  <c r="AF1752" i="4"/>
  <c r="AF1758" i="4"/>
  <c r="AF1735" i="4"/>
  <c r="AF1739" i="4"/>
  <c r="AF1746" i="4"/>
  <c r="AF1738" i="4"/>
  <c r="AF1744" i="4"/>
  <c r="C1729" i="4"/>
  <c r="H31" i="7" s="1"/>
  <c r="AF1749" i="4"/>
  <c r="AF1753" i="4"/>
  <c r="AF1734" i="4"/>
  <c r="P1257" i="2"/>
  <c r="P1263" i="2"/>
  <c r="F1708" i="4"/>
  <c r="G1708" i="4"/>
  <c r="H1708" i="4"/>
  <c r="W1708" i="4"/>
  <c r="AE1708" i="4"/>
  <c r="AH1708" i="4"/>
  <c r="AE1725" i="4"/>
  <c r="AH1725" i="4"/>
  <c r="AE1723" i="4"/>
  <c r="AH1723" i="4"/>
  <c r="F1707" i="4"/>
  <c r="G1707" i="4"/>
  <c r="H1707" i="4"/>
  <c r="W1707" i="4"/>
  <c r="AE1707" i="4"/>
  <c r="AH1707" i="4"/>
  <c r="S1175" i="2"/>
  <c r="N1175" i="2"/>
  <c r="R1175" i="2" s="1"/>
  <c r="U1217" i="2"/>
  <c r="S1217" i="2"/>
  <c r="N1217" i="2"/>
  <c r="R1217" i="2" s="1"/>
  <c r="U1216" i="2"/>
  <c r="S1216" i="2"/>
  <c r="N1216" i="2"/>
  <c r="R1216" i="2" s="1"/>
  <c r="U1215" i="2"/>
  <c r="S1215" i="2"/>
  <c r="N1215" i="2"/>
  <c r="R1215" i="2" s="1"/>
  <c r="F1722" i="4"/>
  <c r="G1722" i="4"/>
  <c r="H1722" i="4"/>
  <c r="W1722" i="4"/>
  <c r="AE1722" i="4"/>
  <c r="AH1722" i="4"/>
  <c r="P1217" i="2" l="1"/>
  <c r="P1216" i="2"/>
  <c r="AF1729" i="4"/>
  <c r="AF1708" i="4"/>
  <c r="AF1725" i="4"/>
  <c r="AF1723" i="4"/>
  <c r="AF1707" i="4"/>
  <c r="P1175" i="2"/>
  <c r="P1215" i="2"/>
  <c r="AF1722" i="4"/>
  <c r="AE1719" i="4" l="1"/>
  <c r="AH1719" i="4"/>
  <c r="AE1721" i="4"/>
  <c r="AH1721" i="4"/>
  <c r="AE1718" i="4"/>
  <c r="AH1718" i="4"/>
  <c r="AF1719" i="4" l="1"/>
  <c r="AF1721" i="4"/>
  <c r="AF1718" i="4"/>
  <c r="L3" i="2"/>
  <c r="AE1716" i="4"/>
  <c r="AH1716" i="4"/>
  <c r="AE1717" i="4"/>
  <c r="AH1717" i="4"/>
  <c r="AE1715" i="4"/>
  <c r="AH1715" i="4"/>
  <c r="AE1714" i="4"/>
  <c r="AH1714" i="4"/>
  <c r="AE1712" i="4"/>
  <c r="AH1712" i="4"/>
  <c r="AE1713" i="4"/>
  <c r="AH1713" i="4"/>
  <c r="AF1715" i="4" l="1"/>
  <c r="AF1717" i="4"/>
  <c r="AF1714" i="4"/>
  <c r="AF1716" i="4"/>
  <c r="AF1713" i="4"/>
  <c r="AF1712" i="4"/>
  <c r="F180" i="6"/>
  <c r="E180" i="6"/>
  <c r="E179" i="6"/>
  <c r="F179" i="6" s="1"/>
  <c r="E178" i="6"/>
  <c r="F178" i="6" s="1"/>
  <c r="S1121" i="2" l="1"/>
  <c r="W1121" i="2"/>
  <c r="V1121" i="2" s="1"/>
  <c r="U1121" i="2"/>
  <c r="AE1710" i="4" l="1"/>
  <c r="AH1710" i="4"/>
  <c r="F1706" i="4"/>
  <c r="F1703" i="4" s="1"/>
  <c r="G1706" i="4"/>
  <c r="G1703" i="4" s="1"/>
  <c r="H1706" i="4"/>
  <c r="H1703" i="4" s="1"/>
  <c r="W1706" i="4"/>
  <c r="V1703" i="4" s="1"/>
  <c r="AE1706" i="4"/>
  <c r="AH1706" i="4"/>
  <c r="AH1728" i="4"/>
  <c r="AG1728" i="4"/>
  <c r="AH1704" i="4"/>
  <c r="AG1704" i="4"/>
  <c r="AE1704" i="4"/>
  <c r="AF1704" i="4" s="1"/>
  <c r="AH1703" i="4"/>
  <c r="AG1703" i="4"/>
  <c r="X1703" i="4"/>
  <c r="E1703" i="4"/>
  <c r="G26" i="7" s="1"/>
  <c r="S1205" i="2"/>
  <c r="N1205" i="2"/>
  <c r="R1205" i="2" s="1"/>
  <c r="F1696" i="4"/>
  <c r="G1696" i="4"/>
  <c r="H1696" i="4"/>
  <c r="W1696" i="4"/>
  <c r="AE1696" i="4"/>
  <c r="AH1696" i="4"/>
  <c r="AE1694" i="4"/>
  <c r="AH1694" i="4"/>
  <c r="AE1693" i="4"/>
  <c r="AH1693" i="4"/>
  <c r="AE1692" i="4"/>
  <c r="AH1692" i="4"/>
  <c r="AE1700" i="4"/>
  <c r="AH1700" i="4"/>
  <c r="AE1691" i="4"/>
  <c r="AH1691" i="4"/>
  <c r="AE1698" i="4"/>
  <c r="AH1698" i="4"/>
  <c r="AE1701" i="4"/>
  <c r="AH1701" i="4"/>
  <c r="N1190" i="2"/>
  <c r="R1190" i="2" s="1"/>
  <c r="AE1690" i="4"/>
  <c r="AH1690" i="4"/>
  <c r="AE1689" i="4"/>
  <c r="AH1689" i="4"/>
  <c r="N1176" i="2"/>
  <c r="E177" i="6"/>
  <c r="F177" i="6" s="1"/>
  <c r="E176" i="6"/>
  <c r="F176" i="6" s="1"/>
  <c r="E175" i="6"/>
  <c r="AI37" i="3"/>
  <c r="AF37" i="3"/>
  <c r="F175" i="6" l="1"/>
  <c r="F174" i="6" s="1"/>
  <c r="E174" i="6"/>
  <c r="AF1706" i="4"/>
  <c r="AG37" i="3"/>
  <c r="AF1710" i="4"/>
  <c r="Y1703" i="4"/>
  <c r="C1703" i="4"/>
  <c r="G31" i="7" s="1"/>
  <c r="P1205" i="2"/>
  <c r="AF1696" i="4"/>
  <c r="AF1694" i="4"/>
  <c r="AF1693" i="4"/>
  <c r="AF1692" i="4"/>
  <c r="AF1698" i="4"/>
  <c r="AF1700" i="4"/>
  <c r="AF1691" i="4"/>
  <c r="AF1701" i="4"/>
  <c r="AF1690" i="4"/>
  <c r="P1190" i="2"/>
  <c r="AF1689" i="4"/>
  <c r="AG29" i="3" l="1"/>
  <c r="AF1703" i="4"/>
  <c r="AE1688" i="4"/>
  <c r="AH1688" i="4"/>
  <c r="AE1687" i="4"/>
  <c r="AH1687" i="4"/>
  <c r="AE1686" i="4"/>
  <c r="AH1686" i="4"/>
  <c r="AE1684" i="4"/>
  <c r="AH1684" i="4"/>
  <c r="AE1685" i="4"/>
  <c r="AH1685" i="4"/>
  <c r="AE1683" i="4"/>
  <c r="AH1683" i="4"/>
  <c r="F1681" i="4"/>
  <c r="F1678" i="4" s="1"/>
  <c r="G1681" i="4"/>
  <c r="G1678" i="4" s="1"/>
  <c r="H1681" i="4"/>
  <c r="H1678" i="4" s="1"/>
  <c r="W1681" i="4"/>
  <c r="V1678" i="4" s="1"/>
  <c r="AE1681" i="4"/>
  <c r="AH1681" i="4"/>
  <c r="AH1702" i="4"/>
  <c r="AG1702" i="4"/>
  <c r="AH1680" i="4"/>
  <c r="AG1680" i="4"/>
  <c r="AE1680" i="4"/>
  <c r="AF1680" i="4" s="1"/>
  <c r="AH1679" i="4"/>
  <c r="AG1679" i="4"/>
  <c r="AE1679" i="4"/>
  <c r="AF1679" i="4" s="1"/>
  <c r="AD1678" i="4"/>
  <c r="X1678" i="4"/>
  <c r="E1678" i="4"/>
  <c r="F26" i="7" s="1"/>
  <c r="AF1688" i="4" l="1"/>
  <c r="AF1686" i="4"/>
  <c r="AF1687" i="4"/>
  <c r="AF1685" i="4"/>
  <c r="AF1684" i="4"/>
  <c r="Y1678" i="4"/>
  <c r="AF1683" i="4"/>
  <c r="AF1681" i="4"/>
  <c r="C1678" i="4"/>
  <c r="F31" i="7" s="1"/>
  <c r="I161" i="5"/>
  <c r="I162" i="5"/>
  <c r="AH1668" i="4"/>
  <c r="AE1668" i="4"/>
  <c r="W1668" i="4"/>
  <c r="H1668" i="4"/>
  <c r="G1668" i="4"/>
  <c r="F1668" i="4"/>
  <c r="F1667" i="4"/>
  <c r="G1667" i="4"/>
  <c r="H1667" i="4"/>
  <c r="W1667" i="4"/>
  <c r="AE1667" i="4"/>
  <c r="AH1667" i="4"/>
  <c r="AE1664" i="4"/>
  <c r="AH1664" i="4"/>
  <c r="AE1666" i="4"/>
  <c r="AH1666" i="4"/>
  <c r="AF1678" i="4" l="1"/>
  <c r="AF1667" i="4"/>
  <c r="AF1664" i="4"/>
  <c r="AF1668" i="4"/>
  <c r="AF1666" i="4"/>
  <c r="AE1663" i="4"/>
  <c r="AH1663" i="4"/>
  <c r="AE1662" i="4"/>
  <c r="AH1662" i="4"/>
  <c r="AE1670" i="4"/>
  <c r="AH1670" i="4"/>
  <c r="AE1671" i="4"/>
  <c r="AH1671" i="4"/>
  <c r="AE1673" i="4"/>
  <c r="AH1673" i="4"/>
  <c r="AF1671" i="4" l="1"/>
  <c r="AF1663" i="4"/>
  <c r="AF1673" i="4"/>
  <c r="AF1662" i="4"/>
  <c r="AF1670" i="4"/>
  <c r="AE1661" i="4"/>
  <c r="AH1661" i="4"/>
  <c r="AE1674" i="4"/>
  <c r="AH1674" i="4"/>
  <c r="I148" i="5"/>
  <c r="I149" i="5"/>
  <c r="AE1660" i="4"/>
  <c r="AH1660" i="4"/>
  <c r="N1292" i="2"/>
  <c r="N1291" i="2"/>
  <c r="N1290" i="2"/>
  <c r="N1289" i="2"/>
  <c r="N1288" i="2"/>
  <c r="N1287" i="2"/>
  <c r="N1286" i="2"/>
  <c r="N1285" i="2"/>
  <c r="N1284" i="2"/>
  <c r="N1283" i="2"/>
  <c r="N1282" i="2"/>
  <c r="N1281" i="2"/>
  <c r="N1280" i="2"/>
  <c r="N1279" i="2"/>
  <c r="N1278" i="2"/>
  <c r="N1277" i="2"/>
  <c r="N1276" i="2"/>
  <c r="P1276" i="2" s="1"/>
  <c r="N1275" i="2"/>
  <c r="N1274" i="2"/>
  <c r="N1273" i="2"/>
  <c r="N1272" i="2"/>
  <c r="N1271" i="2"/>
  <c r="N1270" i="2"/>
  <c r="N1269" i="2"/>
  <c r="N1268" i="2"/>
  <c r="N1267" i="2"/>
  <c r="N1266" i="2"/>
  <c r="N1260" i="2"/>
  <c r="N1255" i="2"/>
  <c r="N1254" i="2"/>
  <c r="N1253" i="2"/>
  <c r="N1250" i="2"/>
  <c r="N1249" i="2"/>
  <c r="N1248" i="2"/>
  <c r="N1247" i="2"/>
  <c r="N1246" i="2"/>
  <c r="N1245" i="2"/>
  <c r="N1244" i="2"/>
  <c r="N1240" i="2"/>
  <c r="N1238" i="2"/>
  <c r="N1237" i="2"/>
  <c r="N1236" i="2"/>
  <c r="N1234" i="2"/>
  <c r="N1233" i="2"/>
  <c r="N1232" i="2"/>
  <c r="N1231" i="2"/>
  <c r="N1230" i="2"/>
  <c r="N1229" i="2"/>
  <c r="N1228" i="2"/>
  <c r="N1227" i="2"/>
  <c r="N1226" i="2"/>
  <c r="N1225" i="2"/>
  <c r="N1224" i="2"/>
  <c r="N1223" i="2"/>
  <c r="N1222" i="2"/>
  <c r="N1221" i="2"/>
  <c r="N1220" i="2"/>
  <c r="N1219" i="2"/>
  <c r="N1218" i="2"/>
  <c r="N1214" i="2"/>
  <c r="N1213" i="2"/>
  <c r="N1212" i="2"/>
  <c r="N1211" i="2"/>
  <c r="N1210" i="2"/>
  <c r="N1209" i="2"/>
  <c r="N1208" i="2"/>
  <c r="N1207" i="2"/>
  <c r="N1206" i="2"/>
  <c r="N1204" i="2"/>
  <c r="N1203" i="2"/>
  <c r="N1202" i="2"/>
  <c r="N1201" i="2"/>
  <c r="N1200" i="2"/>
  <c r="N1199" i="2"/>
  <c r="N1198" i="2"/>
  <c r="N1197" i="2"/>
  <c r="N1196" i="2"/>
  <c r="N1195" i="2"/>
  <c r="N1194" i="2"/>
  <c r="N1193" i="2"/>
  <c r="N1192" i="2"/>
  <c r="N1191" i="2"/>
  <c r="N1189" i="2"/>
  <c r="N1188" i="2"/>
  <c r="N1187" i="2"/>
  <c r="N1186" i="2"/>
  <c r="N1185" i="2"/>
  <c r="N1184" i="2"/>
  <c r="N1183" i="2"/>
  <c r="N1182" i="2"/>
  <c r="N1181" i="2"/>
  <c r="N1180" i="2"/>
  <c r="N1179" i="2"/>
  <c r="N1178" i="2"/>
  <c r="P1178" i="2" s="1"/>
  <c r="N1177" i="2"/>
  <c r="N1174" i="2"/>
  <c r="N1173" i="2"/>
  <c r="N1172" i="2"/>
  <c r="N1171" i="2"/>
  <c r="N1170" i="2"/>
  <c r="N1169" i="2"/>
  <c r="N1168" i="2"/>
  <c r="N1167" i="2"/>
  <c r="N1166" i="2"/>
  <c r="N1165" i="2"/>
  <c r="N1164" i="2"/>
  <c r="N1163" i="2"/>
  <c r="I150" i="5"/>
  <c r="I151" i="5"/>
  <c r="I152" i="5"/>
  <c r="I153" i="5"/>
  <c r="I154" i="5"/>
  <c r="I155" i="5"/>
  <c r="I156" i="5"/>
  <c r="I157" i="5"/>
  <c r="I158" i="5"/>
  <c r="I159" i="5"/>
  <c r="I160" i="5"/>
  <c r="AE1659" i="4"/>
  <c r="AH1659" i="4"/>
  <c r="AE1658" i="4"/>
  <c r="AH1658" i="4"/>
  <c r="AF1661" i="4" l="1"/>
  <c r="AF1659" i="4"/>
  <c r="AF1674" i="4"/>
  <c r="AF1660" i="4"/>
  <c r="AF1658" i="4"/>
  <c r="W1292" i="2" l="1"/>
  <c r="AG1914" i="4" s="1"/>
  <c r="U1292" i="2"/>
  <c r="S1292" i="2"/>
  <c r="R1292" i="2"/>
  <c r="P1292" i="2"/>
  <c r="W1291" i="2"/>
  <c r="AG1913" i="4" s="1"/>
  <c r="U1291" i="2"/>
  <c r="S1291" i="2"/>
  <c r="R1291" i="2"/>
  <c r="P1291" i="2"/>
  <c r="W1290" i="2"/>
  <c r="AG1928" i="4" s="1"/>
  <c r="U1290" i="2"/>
  <c r="S1290" i="2"/>
  <c r="R1290" i="2"/>
  <c r="P1290" i="2"/>
  <c r="W1289" i="2"/>
  <c r="AG1882" i="4" s="1"/>
  <c r="U1289" i="2"/>
  <c r="S1289" i="2"/>
  <c r="R1289" i="2"/>
  <c r="P1289" i="2"/>
  <c r="W1288" i="2"/>
  <c r="AG1879" i="4" s="1"/>
  <c r="U1288" i="2"/>
  <c r="S1288" i="2"/>
  <c r="R1288" i="2"/>
  <c r="P1288" i="2"/>
  <c r="W1287" i="2"/>
  <c r="AG1874" i="4" s="1"/>
  <c r="U1287" i="2"/>
  <c r="S1287" i="2"/>
  <c r="R1287" i="2"/>
  <c r="P1287" i="2"/>
  <c r="W1286" i="2"/>
  <c r="V1286" i="2" s="1"/>
  <c r="U1286" i="2"/>
  <c r="S1286" i="2"/>
  <c r="R1286" i="2"/>
  <c r="P1286" i="2"/>
  <c r="W1285" i="2"/>
  <c r="V1285" i="2" s="1"/>
  <c r="U1285" i="2"/>
  <c r="S1285" i="2"/>
  <c r="R1285" i="2"/>
  <c r="P1285" i="2"/>
  <c r="W1284" i="2"/>
  <c r="AG1872" i="4" s="1"/>
  <c r="U1284" i="2"/>
  <c r="S1284" i="2"/>
  <c r="R1284" i="2"/>
  <c r="P1284" i="2"/>
  <c r="W1283" i="2"/>
  <c r="AG1875" i="4" s="1"/>
  <c r="U1283" i="2"/>
  <c r="S1283" i="2"/>
  <c r="R1283" i="2"/>
  <c r="P1283" i="2"/>
  <c r="W1282" i="2"/>
  <c r="AG1873" i="4" s="1"/>
  <c r="U1282" i="2"/>
  <c r="S1282" i="2"/>
  <c r="R1282" i="2"/>
  <c r="P1282" i="2"/>
  <c r="W1281" i="2"/>
  <c r="V1281" i="2" s="1"/>
  <c r="U1281" i="2"/>
  <c r="S1281" i="2"/>
  <c r="R1281" i="2"/>
  <c r="P1281" i="2"/>
  <c r="W1280" i="2"/>
  <c r="AG1844" i="4" s="1"/>
  <c r="U1280" i="2"/>
  <c r="S1280" i="2"/>
  <c r="R1280" i="2"/>
  <c r="P1280" i="2"/>
  <c r="W1279" i="2"/>
  <c r="V1279" i="2" s="1"/>
  <c r="U1279" i="2"/>
  <c r="S1279" i="2"/>
  <c r="R1279" i="2"/>
  <c r="P1279" i="2"/>
  <c r="W1278" i="2"/>
  <c r="V1278" i="2" s="1"/>
  <c r="U1278" i="2"/>
  <c r="S1278" i="2"/>
  <c r="R1278" i="2"/>
  <c r="P1278" i="2"/>
  <c r="AG1839" i="4"/>
  <c r="U1277" i="2"/>
  <c r="S1277" i="2"/>
  <c r="R1277" i="2"/>
  <c r="P1277" i="2"/>
  <c r="W1276" i="2"/>
  <c r="AG1838" i="4" s="1"/>
  <c r="U1276" i="2"/>
  <c r="S1276" i="2"/>
  <c r="R1276" i="2"/>
  <c r="W1275" i="2"/>
  <c r="AG1806" i="4" s="1"/>
  <c r="U1275" i="2"/>
  <c r="S1275" i="2"/>
  <c r="R1275" i="2"/>
  <c r="P1275" i="2"/>
  <c r="W1274" i="2"/>
  <c r="AG1871" i="4" s="1"/>
  <c r="U1274" i="2"/>
  <c r="S1274" i="2"/>
  <c r="R1274" i="2"/>
  <c r="P1274" i="2"/>
  <c r="W1273" i="2"/>
  <c r="AG1899" i="4" s="1"/>
  <c r="U1273" i="2"/>
  <c r="S1273" i="2"/>
  <c r="R1273" i="2"/>
  <c r="P1273" i="2"/>
  <c r="W1272" i="2"/>
  <c r="AG1870" i="4" s="1"/>
  <c r="U1272" i="2"/>
  <c r="S1272" i="2"/>
  <c r="R1272" i="2"/>
  <c r="P1272" i="2"/>
  <c r="W1271" i="2"/>
  <c r="AG1865" i="4" s="1"/>
  <c r="U1271" i="2"/>
  <c r="S1271" i="2"/>
  <c r="R1271" i="2"/>
  <c r="P1271" i="2"/>
  <c r="W1270" i="2"/>
  <c r="AG1867" i="4" s="1"/>
  <c r="U1270" i="2"/>
  <c r="S1270" i="2"/>
  <c r="R1270" i="2"/>
  <c r="P1270" i="2"/>
  <c r="W1269" i="2"/>
  <c r="AG1868" i="4" s="1"/>
  <c r="U1269" i="2"/>
  <c r="S1269" i="2"/>
  <c r="R1269" i="2"/>
  <c r="P1269" i="2"/>
  <c r="W1268" i="2"/>
  <c r="AG1866" i="4" s="1"/>
  <c r="U1268" i="2"/>
  <c r="S1268" i="2"/>
  <c r="R1268" i="2"/>
  <c r="P1268" i="2"/>
  <c r="W1267" i="2"/>
  <c r="V1267" i="2" s="1"/>
  <c r="U1267" i="2"/>
  <c r="S1267" i="2"/>
  <c r="R1267" i="2"/>
  <c r="P1267" i="2"/>
  <c r="W1266" i="2"/>
  <c r="AG1853" i="4" s="1"/>
  <c r="U1266" i="2"/>
  <c r="S1266" i="2"/>
  <c r="R1266" i="2"/>
  <c r="P1266" i="2"/>
  <c r="W1265" i="2"/>
  <c r="W1264" i="2"/>
  <c r="AG1841" i="4" s="1"/>
  <c r="W1263" i="2"/>
  <c r="W1262" i="2"/>
  <c r="AG1842" i="4" s="1"/>
  <c r="W1261" i="2"/>
  <c r="W1260" i="2"/>
  <c r="AG1843" i="4" s="1"/>
  <c r="U1260" i="2"/>
  <c r="S1260" i="2"/>
  <c r="R1260" i="2"/>
  <c r="P1260" i="2"/>
  <c r="W1259" i="2"/>
  <c r="AG1845" i="4" s="1"/>
  <c r="W1258" i="2"/>
  <c r="W1257" i="2"/>
  <c r="AG1846" i="4" s="1"/>
  <c r="W1256" i="2"/>
  <c r="AG1925" i="4" s="1"/>
  <c r="W1255" i="2"/>
  <c r="AG1864" i="4" s="1"/>
  <c r="U1255" i="2"/>
  <c r="S1255" i="2"/>
  <c r="R1255" i="2"/>
  <c r="P1255" i="2"/>
  <c r="W1254" i="2"/>
  <c r="V1254" i="2" s="1"/>
  <c r="U1254" i="2"/>
  <c r="S1254" i="2"/>
  <c r="R1254" i="2"/>
  <c r="P1254" i="2"/>
  <c r="W1253" i="2"/>
  <c r="V1253" i="2" s="1"/>
  <c r="U1253" i="2"/>
  <c r="S1253" i="2"/>
  <c r="R1253" i="2"/>
  <c r="P1253" i="2"/>
  <c r="W1252" i="2"/>
  <c r="AG1897" i="4" s="1"/>
  <c r="W1251" i="2"/>
  <c r="V1251" i="2" s="1"/>
  <c r="W1250" i="2"/>
  <c r="AG1905" i="4" s="1"/>
  <c r="U1250" i="2"/>
  <c r="S1250" i="2"/>
  <c r="R1250" i="2"/>
  <c r="P1250" i="2"/>
  <c r="W1249" i="2"/>
  <c r="AG1908" i="4" s="1"/>
  <c r="U1249" i="2"/>
  <c r="S1249" i="2"/>
  <c r="R1249" i="2"/>
  <c r="P1249" i="2"/>
  <c r="W1248" i="2"/>
  <c r="AG1904" i="4" s="1"/>
  <c r="U1248" i="2"/>
  <c r="S1248" i="2"/>
  <c r="R1248" i="2"/>
  <c r="P1248" i="2"/>
  <c r="W1247" i="2"/>
  <c r="AG1903" i="4" s="1"/>
  <c r="U1247" i="2"/>
  <c r="S1247" i="2"/>
  <c r="R1247" i="2"/>
  <c r="P1247" i="2"/>
  <c r="W1246" i="2"/>
  <c r="AG1907" i="4" s="1"/>
  <c r="U1246" i="2"/>
  <c r="S1246" i="2"/>
  <c r="R1246" i="2"/>
  <c r="P1246" i="2"/>
  <c r="W1245" i="2"/>
  <c r="AG1902" i="4" s="1"/>
  <c r="U1245" i="2"/>
  <c r="S1245" i="2"/>
  <c r="R1245" i="2"/>
  <c r="P1245" i="2"/>
  <c r="W1244" i="2"/>
  <c r="AG1901" i="4" s="1"/>
  <c r="U1244" i="2"/>
  <c r="S1244" i="2"/>
  <c r="R1244" i="2"/>
  <c r="P1244" i="2"/>
  <c r="W1243" i="2"/>
  <c r="U1243" i="2"/>
  <c r="W1242" i="2"/>
  <c r="U1242" i="2"/>
  <c r="W1241" i="2"/>
  <c r="U1241" i="2"/>
  <c r="W1240" i="2"/>
  <c r="AG1813" i="4" s="1"/>
  <c r="U1240" i="2"/>
  <c r="S1240" i="2"/>
  <c r="R1240" i="2"/>
  <c r="P1240" i="2"/>
  <c r="W1239" i="2"/>
  <c r="AG1812" i="4" s="1"/>
  <c r="W1238" i="2"/>
  <c r="AG1886" i="4" s="1"/>
  <c r="U1238" i="2"/>
  <c r="S1238" i="2"/>
  <c r="R1238" i="2"/>
  <c r="P1238" i="2"/>
  <c r="W1237" i="2"/>
  <c r="AG1885" i="4" s="1"/>
  <c r="U1237" i="2"/>
  <c r="S1237" i="2"/>
  <c r="R1237" i="2"/>
  <c r="P1237" i="2"/>
  <c r="W1236" i="2"/>
  <c r="V1236" i="2" s="1"/>
  <c r="U1236" i="2"/>
  <c r="S1236" i="2"/>
  <c r="R1236" i="2"/>
  <c r="P1236" i="2"/>
  <c r="W1235" i="2"/>
  <c r="V1235" i="2" s="1"/>
  <c r="U1235" i="2"/>
  <c r="S1235" i="2"/>
  <c r="R1235" i="2"/>
  <c r="P1235" i="2"/>
  <c r="W1234" i="2"/>
  <c r="AG1804" i="4" s="1"/>
  <c r="U1234" i="2"/>
  <c r="S1234" i="2"/>
  <c r="R1234" i="2"/>
  <c r="P1234" i="2"/>
  <c r="W1233" i="2"/>
  <c r="V1233" i="2" s="1"/>
  <c r="U1233" i="2"/>
  <c r="S1233" i="2"/>
  <c r="R1233" i="2"/>
  <c r="P1233" i="2"/>
  <c r="W1232" i="2"/>
  <c r="V1232" i="2"/>
  <c r="U1232" i="2"/>
  <c r="S1232" i="2"/>
  <c r="R1232" i="2"/>
  <c r="P1232" i="2"/>
  <c r="W1231" i="2"/>
  <c r="AG1833" i="4" s="1"/>
  <c r="U1231" i="2"/>
  <c r="S1231" i="2"/>
  <c r="R1231" i="2"/>
  <c r="P1231" i="2"/>
  <c r="W1230" i="2"/>
  <c r="AG1832" i="4" s="1"/>
  <c r="U1230" i="2"/>
  <c r="S1230" i="2"/>
  <c r="R1230" i="2"/>
  <c r="P1230" i="2"/>
  <c r="W1229" i="2"/>
  <c r="U1229" i="2"/>
  <c r="S1229" i="2"/>
  <c r="R1229" i="2"/>
  <c r="P1229" i="2"/>
  <c r="W1228" i="2"/>
  <c r="AG1831" i="4" s="1"/>
  <c r="U1228" i="2"/>
  <c r="S1228" i="2"/>
  <c r="R1228" i="2"/>
  <c r="P1228" i="2"/>
  <c r="W1227" i="2"/>
  <c r="V1227" i="2" s="1"/>
  <c r="U1227" i="2"/>
  <c r="S1227" i="2"/>
  <c r="R1227" i="2"/>
  <c r="P1227" i="2"/>
  <c r="W1226" i="2"/>
  <c r="AG1830" i="4" s="1"/>
  <c r="U1226" i="2"/>
  <c r="S1226" i="2"/>
  <c r="R1226" i="2"/>
  <c r="P1226" i="2"/>
  <c r="W1225" i="2"/>
  <c r="AG1829" i="4" s="1"/>
  <c r="U1225" i="2"/>
  <c r="S1225" i="2"/>
  <c r="R1225" i="2"/>
  <c r="P1225" i="2"/>
  <c r="W1224" i="2"/>
  <c r="AG1828" i="4" s="1"/>
  <c r="U1224" i="2"/>
  <c r="S1224" i="2"/>
  <c r="R1224" i="2"/>
  <c r="P1224" i="2"/>
  <c r="W1223" i="2"/>
  <c r="AG1849" i="4" s="1"/>
  <c r="U1223" i="2"/>
  <c r="S1223" i="2"/>
  <c r="R1223" i="2"/>
  <c r="P1223" i="2"/>
  <c r="W1222" i="2"/>
  <c r="AG1848" i="4" s="1"/>
  <c r="U1222" i="2"/>
  <c r="S1222" i="2"/>
  <c r="R1222" i="2"/>
  <c r="P1222" i="2"/>
  <c r="W1221" i="2"/>
  <c r="AG1952" i="4" s="1"/>
  <c r="U1221" i="2"/>
  <c r="S1221" i="2"/>
  <c r="R1221" i="2"/>
  <c r="P1221" i="2"/>
  <c r="W1220" i="2"/>
  <c r="AG1951" i="4" s="1"/>
  <c r="U1220" i="2"/>
  <c r="S1220" i="2"/>
  <c r="R1220" i="2"/>
  <c r="P1220" i="2"/>
  <c r="W1219" i="2"/>
  <c r="AG1950" i="4" s="1"/>
  <c r="U1219" i="2"/>
  <c r="S1219" i="2"/>
  <c r="R1219" i="2"/>
  <c r="P1219" i="2"/>
  <c r="W1218" i="2"/>
  <c r="AG1949" i="4" s="1"/>
  <c r="U1218" i="2"/>
  <c r="S1218" i="2"/>
  <c r="R1218" i="2"/>
  <c r="P1218" i="2"/>
  <c r="W1217" i="2"/>
  <c r="AG1826" i="4" s="1"/>
  <c r="W1216" i="2"/>
  <c r="AG1825" i="4" s="1"/>
  <c r="W1215" i="2"/>
  <c r="AG1824" i="4" s="1"/>
  <c r="W1214" i="2"/>
  <c r="U1214" i="2"/>
  <c r="S1214" i="2"/>
  <c r="R1214" i="2"/>
  <c r="P1214" i="2"/>
  <c r="W1213" i="2"/>
  <c r="AG1815" i="4" s="1"/>
  <c r="U1213" i="2"/>
  <c r="S1213" i="2"/>
  <c r="R1213" i="2"/>
  <c r="P1213" i="2"/>
  <c r="W1212" i="2"/>
  <c r="AG1837" i="4" s="1"/>
  <c r="U1212" i="2"/>
  <c r="S1212" i="2"/>
  <c r="R1212" i="2"/>
  <c r="P1212" i="2"/>
  <c r="W1211" i="2"/>
  <c r="AG1809" i="4" s="1"/>
  <c r="U1211" i="2"/>
  <c r="S1211" i="2"/>
  <c r="R1211" i="2"/>
  <c r="P1211" i="2"/>
  <c r="W1210" i="2"/>
  <c r="AG1854" i="4" s="1"/>
  <c r="U1210" i="2"/>
  <c r="S1210" i="2"/>
  <c r="R1210" i="2"/>
  <c r="P1210" i="2"/>
  <c r="W1209" i="2"/>
  <c r="V1209" i="2" s="1"/>
  <c r="U1209" i="2"/>
  <c r="S1209" i="2"/>
  <c r="R1209" i="2"/>
  <c r="P1209" i="2"/>
  <c r="W1208" i="2"/>
  <c r="V1208" i="2" s="1"/>
  <c r="U1208" i="2"/>
  <c r="S1208" i="2"/>
  <c r="R1208" i="2"/>
  <c r="P1208" i="2"/>
  <c r="W1207" i="2"/>
  <c r="AG1807" i="4" s="1"/>
  <c r="U1207" i="2"/>
  <c r="S1207" i="2"/>
  <c r="R1207" i="2"/>
  <c r="P1207" i="2"/>
  <c r="W1206" i="2"/>
  <c r="AG1802" i="4" s="1"/>
  <c r="U1206" i="2"/>
  <c r="S1206" i="2"/>
  <c r="R1206" i="2"/>
  <c r="P1206" i="2"/>
  <c r="W1205" i="2"/>
  <c r="AG1805" i="4" s="1"/>
  <c r="U1205" i="2"/>
  <c r="W1204" i="2"/>
  <c r="U1204" i="2"/>
  <c r="S1204" i="2"/>
  <c r="R1204" i="2"/>
  <c r="P1204" i="2"/>
  <c r="W1203" i="2"/>
  <c r="V1203" i="2" s="1"/>
  <c r="U1203" i="2"/>
  <c r="S1203" i="2"/>
  <c r="R1203" i="2"/>
  <c r="P1203" i="2"/>
  <c r="W1202" i="2"/>
  <c r="V1202" i="2" s="1"/>
  <c r="U1202" i="2"/>
  <c r="S1202" i="2"/>
  <c r="R1202" i="2"/>
  <c r="P1202" i="2"/>
  <c r="W1201" i="2"/>
  <c r="AG1810" i="4" s="1"/>
  <c r="U1201" i="2"/>
  <c r="S1201" i="2"/>
  <c r="R1201" i="2"/>
  <c r="P1201" i="2"/>
  <c r="W1200" i="2"/>
  <c r="AG1922" i="4" s="1"/>
  <c r="U1200" i="2"/>
  <c r="S1200" i="2"/>
  <c r="R1200" i="2"/>
  <c r="P1200" i="2"/>
  <c r="W1199" i="2"/>
  <c r="U1199" i="2"/>
  <c r="S1199" i="2"/>
  <c r="R1199" i="2"/>
  <c r="P1199" i="2"/>
  <c r="W1198" i="2"/>
  <c r="AG1915" i="4" s="1"/>
  <c r="U1198" i="2"/>
  <c r="S1198" i="2"/>
  <c r="R1198" i="2"/>
  <c r="P1198" i="2"/>
  <c r="W1197" i="2"/>
  <c r="V1197" i="2" s="1"/>
  <c r="U1197" i="2"/>
  <c r="S1197" i="2"/>
  <c r="R1197" i="2"/>
  <c r="P1197" i="2"/>
  <c r="W1196" i="2"/>
  <c r="V1196" i="2" s="1"/>
  <c r="U1196" i="2"/>
  <c r="S1196" i="2"/>
  <c r="R1196" i="2"/>
  <c r="P1196" i="2"/>
  <c r="W1195" i="2"/>
  <c r="U1195" i="2"/>
  <c r="S1195" i="2"/>
  <c r="R1195" i="2"/>
  <c r="P1195" i="2"/>
  <c r="W1194" i="2"/>
  <c r="AG1796" i="4" s="1"/>
  <c r="U1194" i="2"/>
  <c r="S1194" i="2"/>
  <c r="R1194" i="2"/>
  <c r="P1194" i="2"/>
  <c r="W1193" i="2"/>
  <c r="V1193" i="2" s="1"/>
  <c r="U1193" i="2"/>
  <c r="S1193" i="2"/>
  <c r="R1193" i="2"/>
  <c r="P1193" i="2"/>
  <c r="W1192" i="2"/>
  <c r="V1192" i="2" s="1"/>
  <c r="U1192" i="2"/>
  <c r="S1192" i="2"/>
  <c r="R1192" i="2"/>
  <c r="P1192" i="2"/>
  <c r="W1191" i="2"/>
  <c r="V1191" i="2" s="1"/>
  <c r="U1191" i="2"/>
  <c r="S1191" i="2"/>
  <c r="R1191" i="2"/>
  <c r="P1191" i="2"/>
  <c r="W1190" i="2"/>
  <c r="V1190" i="2" s="1"/>
  <c r="U1190" i="2"/>
  <c r="S1190" i="2"/>
  <c r="W1189" i="2"/>
  <c r="AG1780" i="4" s="1"/>
  <c r="U1189" i="2"/>
  <c r="S1189" i="2"/>
  <c r="R1189" i="2"/>
  <c r="P1189" i="2"/>
  <c r="W1188" i="2"/>
  <c r="AG1779" i="4" s="1"/>
  <c r="U1188" i="2"/>
  <c r="S1188" i="2"/>
  <c r="R1188" i="2"/>
  <c r="P1188" i="2"/>
  <c r="W1187" i="2"/>
  <c r="V1187" i="2" s="1"/>
  <c r="U1187" i="2"/>
  <c r="S1187" i="2"/>
  <c r="R1187" i="2"/>
  <c r="P1187" i="2"/>
  <c r="W1186" i="2"/>
  <c r="V1186" i="2" s="1"/>
  <c r="U1186" i="2"/>
  <c r="S1186" i="2"/>
  <c r="R1186" i="2"/>
  <c r="P1186" i="2"/>
  <c r="W1185" i="2"/>
  <c r="AG1772" i="4" s="1"/>
  <c r="U1185" i="2"/>
  <c r="S1185" i="2"/>
  <c r="R1185" i="2"/>
  <c r="P1185" i="2"/>
  <c r="W1184" i="2"/>
  <c r="AG1803" i="4" s="1"/>
  <c r="U1184" i="2"/>
  <c r="S1184" i="2"/>
  <c r="R1184" i="2"/>
  <c r="P1184" i="2"/>
  <c r="W1183" i="2"/>
  <c r="AG1777" i="4" s="1"/>
  <c r="U1183" i="2"/>
  <c r="S1183" i="2"/>
  <c r="R1183" i="2"/>
  <c r="P1183" i="2"/>
  <c r="W1182" i="2"/>
  <c r="AG1827" i="4" s="1"/>
  <c r="U1182" i="2"/>
  <c r="S1182" i="2"/>
  <c r="R1182" i="2"/>
  <c r="P1182" i="2"/>
  <c r="W1181" i="2"/>
  <c r="AG1799" i="4" s="1"/>
  <c r="U1181" i="2"/>
  <c r="S1181" i="2"/>
  <c r="R1181" i="2"/>
  <c r="P1181" i="2"/>
  <c r="W1180" i="2"/>
  <c r="AG1775" i="4" s="1"/>
  <c r="U1180" i="2"/>
  <c r="S1180" i="2"/>
  <c r="R1180" i="2"/>
  <c r="P1180" i="2"/>
  <c r="W1179" i="2"/>
  <c r="AG1769" i="4" s="1"/>
  <c r="U1179" i="2"/>
  <c r="S1179" i="2"/>
  <c r="R1179" i="2"/>
  <c r="P1179" i="2"/>
  <c r="W1178" i="2"/>
  <c r="AG1770" i="4" s="1"/>
  <c r="U1178" i="2"/>
  <c r="S1178" i="2"/>
  <c r="R1178" i="2"/>
  <c r="W1177" i="2"/>
  <c r="AG1771" i="4" s="1"/>
  <c r="U1177" i="2"/>
  <c r="S1177" i="2"/>
  <c r="R1177" i="2"/>
  <c r="P1177" i="2"/>
  <c r="W1176" i="2"/>
  <c r="AG1774" i="4" s="1"/>
  <c r="U1176" i="2"/>
  <c r="S1176" i="2"/>
  <c r="R1176" i="2"/>
  <c r="P1176" i="2"/>
  <c r="W1175" i="2"/>
  <c r="V1175" i="2" s="1"/>
  <c r="U1175" i="2"/>
  <c r="W1174" i="2"/>
  <c r="AG1851" i="4" s="1"/>
  <c r="U1174" i="2"/>
  <c r="S1174" i="2"/>
  <c r="R1174" i="2"/>
  <c r="P1174" i="2"/>
  <c r="W1173" i="2"/>
  <c r="AG1850" i="4" s="1"/>
  <c r="U1173" i="2"/>
  <c r="S1173" i="2"/>
  <c r="R1173" i="2"/>
  <c r="P1173" i="2"/>
  <c r="W1172" i="2"/>
  <c r="AG1753" i="4" s="1"/>
  <c r="U1172" i="2"/>
  <c r="S1172" i="2"/>
  <c r="R1172" i="2"/>
  <c r="P1172" i="2"/>
  <c r="W1171" i="2"/>
  <c r="V1171" i="2" s="1"/>
  <c r="U1171" i="2"/>
  <c r="S1171" i="2"/>
  <c r="R1171" i="2"/>
  <c r="P1171" i="2"/>
  <c r="W1170" i="2"/>
  <c r="V1170" i="2" s="1"/>
  <c r="U1170" i="2"/>
  <c r="S1170" i="2"/>
  <c r="R1170" i="2"/>
  <c r="P1170" i="2"/>
  <c r="W1169" i="2"/>
  <c r="V1169" i="2" s="1"/>
  <c r="U1169" i="2"/>
  <c r="S1169" i="2"/>
  <c r="R1169" i="2"/>
  <c r="P1169" i="2"/>
  <c r="W1168" i="2"/>
  <c r="AG1752" i="4" s="1"/>
  <c r="U1168" i="2"/>
  <c r="S1168" i="2"/>
  <c r="R1168" i="2"/>
  <c r="P1168" i="2"/>
  <c r="W1167" i="2"/>
  <c r="V1167" i="2" s="1"/>
  <c r="U1167" i="2"/>
  <c r="S1167" i="2"/>
  <c r="R1167" i="2"/>
  <c r="P1167" i="2"/>
  <c r="U1164" i="2"/>
  <c r="S1164" i="2"/>
  <c r="R1164" i="2"/>
  <c r="P1164" i="2"/>
  <c r="V1165" i="2"/>
  <c r="U1165" i="2"/>
  <c r="S1165" i="2"/>
  <c r="R1165" i="2"/>
  <c r="P1165" i="2"/>
  <c r="AE1657" i="4"/>
  <c r="AH1657" i="4"/>
  <c r="F1654" i="4"/>
  <c r="AH1656" i="4"/>
  <c r="AG1656" i="4"/>
  <c r="AE1656" i="4"/>
  <c r="AF1656" i="4" s="1"/>
  <c r="AH1655" i="4"/>
  <c r="AG1655" i="4"/>
  <c r="AE1655" i="4"/>
  <c r="AF1655" i="4" s="1"/>
  <c r="AD1654" i="4"/>
  <c r="V1654" i="4"/>
  <c r="Y1654" i="4" s="1"/>
  <c r="H1654" i="4"/>
  <c r="G1654" i="4"/>
  <c r="E1654" i="4"/>
  <c r="E26" i="7" s="1"/>
  <c r="V1258" i="2" l="1"/>
  <c r="AG1909" i="4"/>
  <c r="V1214" i="2"/>
  <c r="AG1823" i="4"/>
  <c r="V1256" i="2"/>
  <c r="V1248" i="2"/>
  <c r="V1200" i="2"/>
  <c r="V1277" i="2"/>
  <c r="V1199" i="2"/>
  <c r="AG1782" i="4"/>
  <c r="V1212" i="2"/>
  <c r="V1220" i="2"/>
  <c r="V1224" i="2"/>
  <c r="V1234" i="2"/>
  <c r="V1237" i="2"/>
  <c r="V1242" i="2"/>
  <c r="AG1788" i="4"/>
  <c r="V1245" i="2"/>
  <c r="V1252" i="2"/>
  <c r="V1259" i="2"/>
  <c r="AG1784" i="4"/>
  <c r="V1263" i="2"/>
  <c r="V1270" i="2"/>
  <c r="V1274" i="2"/>
  <c r="V1282" i="2"/>
  <c r="V1289" i="2"/>
  <c r="V1213" i="2"/>
  <c r="V1221" i="2"/>
  <c r="V1238" i="2"/>
  <c r="V1246" i="2"/>
  <c r="V1249" i="2"/>
  <c r="V1260" i="2"/>
  <c r="V1264" i="2"/>
  <c r="V1271" i="2"/>
  <c r="V1276" i="2"/>
  <c r="V1283" i="2"/>
  <c r="V1290" i="2"/>
  <c r="V1173" i="2"/>
  <c r="V1174" i="2"/>
  <c r="V1204" i="2"/>
  <c r="AG1800" i="4"/>
  <c r="V1210" i="2"/>
  <c r="V1218" i="2"/>
  <c r="V1222" i="2"/>
  <c r="V1229" i="2"/>
  <c r="AG1776" i="4"/>
  <c r="V1239" i="2"/>
  <c r="V1241" i="2"/>
  <c r="AG1787" i="4"/>
  <c r="V1243" i="2"/>
  <c r="AG1789" i="4"/>
  <c r="V1247" i="2"/>
  <c r="V1250" i="2"/>
  <c r="V1257" i="2"/>
  <c r="AG1786" i="4"/>
  <c r="V1261" i="2"/>
  <c r="AG1785" i="4"/>
  <c r="V1265" i="2"/>
  <c r="V1268" i="2"/>
  <c r="V1272" i="2"/>
  <c r="V1280" i="2"/>
  <c r="V1284" i="2"/>
  <c r="V1287" i="2"/>
  <c r="V1291" i="2"/>
  <c r="V1179" i="2"/>
  <c r="V1195" i="2"/>
  <c r="AG1797" i="4"/>
  <c r="V1198" i="2"/>
  <c r="V1201" i="2"/>
  <c r="V1211" i="2"/>
  <c r="V1219" i="2"/>
  <c r="V1223" i="2"/>
  <c r="V1240" i="2"/>
  <c r="V1244" i="2"/>
  <c r="V1255" i="2"/>
  <c r="V1262" i="2"/>
  <c r="V1266" i="2"/>
  <c r="V1269" i="2"/>
  <c r="V1273" i="2"/>
  <c r="V1288" i="2"/>
  <c r="V1292" i="2"/>
  <c r="V1228" i="2"/>
  <c r="V1275" i="2"/>
  <c r="V1225" i="2"/>
  <c r="V1226" i="2"/>
  <c r="V1230" i="2"/>
  <c r="V1231" i="2"/>
  <c r="V1176" i="2"/>
  <c r="V1180" i="2"/>
  <c r="V1184" i="2"/>
  <c r="V1215" i="2"/>
  <c r="V1177" i="2"/>
  <c r="V1178" i="2"/>
  <c r="V1181" i="2"/>
  <c r="V1185" i="2"/>
  <c r="V1205" i="2"/>
  <c r="V1216" i="2"/>
  <c r="V1188" i="2"/>
  <c r="V1206" i="2"/>
  <c r="V1182" i="2"/>
  <c r="V1183" i="2"/>
  <c r="V1189" i="2"/>
  <c r="V1194" i="2"/>
  <c r="V1207" i="2"/>
  <c r="V1217" i="2"/>
  <c r="V1172" i="2"/>
  <c r="V1168" i="2"/>
  <c r="AF1657" i="4"/>
  <c r="AF1654" i="4" s="1"/>
  <c r="C1654" i="4"/>
  <c r="E31" i="7" s="1"/>
  <c r="E33" i="7" l="1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T33" i="7"/>
  <c r="U33" i="7"/>
  <c r="V33" i="7"/>
  <c r="W33" i="7"/>
  <c r="X33" i="7"/>
  <c r="Y33" i="7"/>
  <c r="Z33" i="7"/>
  <c r="AA33" i="7"/>
  <c r="AB33" i="7"/>
  <c r="AC33" i="7"/>
  <c r="AD33" i="7"/>
  <c r="AE33" i="7"/>
  <c r="AF33" i="7"/>
  <c r="AG33" i="7"/>
  <c r="AH33" i="7"/>
  <c r="AI33" i="7"/>
  <c r="AJ33" i="7"/>
  <c r="AK33" i="7"/>
  <c r="AL33" i="7"/>
  <c r="AM33" i="7"/>
  <c r="AN33" i="7"/>
  <c r="AO33" i="7"/>
  <c r="AP33" i="7"/>
  <c r="AQ33" i="7"/>
  <c r="AR33" i="7"/>
  <c r="AS33" i="7"/>
  <c r="AT33" i="7"/>
  <c r="AU33" i="7"/>
  <c r="AV33" i="7"/>
  <c r="AW33" i="7"/>
  <c r="AX33" i="7"/>
  <c r="AY33" i="7"/>
  <c r="AZ33" i="7"/>
  <c r="BA33" i="7"/>
  <c r="AE1647" i="4" l="1"/>
  <c r="AH1647" i="4"/>
  <c r="AE1651" i="4"/>
  <c r="AH1651" i="4"/>
  <c r="AE1652" i="4"/>
  <c r="AH1652" i="4"/>
  <c r="U1160" i="2"/>
  <c r="S1160" i="2"/>
  <c r="N1160" i="2"/>
  <c r="P1160" i="2" s="1"/>
  <c r="AE1649" i="4"/>
  <c r="AH1649" i="4"/>
  <c r="R1160" i="2" l="1"/>
  <c r="AF1651" i="4"/>
  <c r="AF1647" i="4"/>
  <c r="AF1652" i="4"/>
  <c r="AF1649" i="4"/>
  <c r="W1155" i="2" l="1"/>
  <c r="U1155" i="2"/>
  <c r="S1155" i="2"/>
  <c r="N1155" i="2"/>
  <c r="P1155" i="2" s="1"/>
  <c r="AE1636" i="4"/>
  <c r="AH1636" i="4"/>
  <c r="AE1640" i="4"/>
  <c r="AH1640" i="4"/>
  <c r="AE1641" i="4"/>
  <c r="AH1641" i="4"/>
  <c r="AE1642" i="4"/>
  <c r="AH1642" i="4"/>
  <c r="AE1643" i="4"/>
  <c r="AH1643" i="4"/>
  <c r="AE1644" i="4"/>
  <c r="AH1644" i="4"/>
  <c r="AE1645" i="4"/>
  <c r="AH1645" i="4"/>
  <c r="AE1635" i="4"/>
  <c r="AH1635" i="4"/>
  <c r="V1155" i="2" l="1"/>
  <c r="AG1768" i="4"/>
  <c r="R1155" i="2"/>
  <c r="AF1636" i="4"/>
  <c r="AF1645" i="4"/>
  <c r="AF1641" i="4"/>
  <c r="AF1644" i="4"/>
  <c r="AF1640" i="4"/>
  <c r="AF1635" i="4"/>
  <c r="AF1642" i="4"/>
  <c r="AF1643" i="4"/>
  <c r="E161" i="6" l="1"/>
  <c r="F161" i="6" s="1"/>
  <c r="E160" i="6"/>
  <c r="F160" i="6" s="1"/>
  <c r="E159" i="6"/>
  <c r="F159" i="6" s="1"/>
  <c r="E158" i="6"/>
  <c r="F158" i="6" s="1"/>
  <c r="AE1638" i="4" l="1"/>
  <c r="AH1638" i="4"/>
  <c r="AE1634" i="4"/>
  <c r="AH1634" i="4"/>
  <c r="AF1634" i="4" l="1"/>
  <c r="AF1638" i="4"/>
  <c r="AE1633" i="4"/>
  <c r="AH1633" i="4"/>
  <c r="I141" i="5"/>
  <c r="AE1632" i="4"/>
  <c r="AH1632" i="4"/>
  <c r="AE1631" i="4"/>
  <c r="AH1631" i="4"/>
  <c r="AE1630" i="4"/>
  <c r="AH1630" i="4"/>
  <c r="AE1629" i="4"/>
  <c r="AH1629" i="4"/>
  <c r="AE1628" i="4"/>
  <c r="AH1628" i="4"/>
  <c r="AE1627" i="4"/>
  <c r="AH1627" i="4"/>
  <c r="AD1623" i="4"/>
  <c r="V1623" i="4"/>
  <c r="Y1623" i="4" s="1"/>
  <c r="H1623" i="4"/>
  <c r="G1623" i="4"/>
  <c r="F1623" i="4"/>
  <c r="E1623" i="4"/>
  <c r="D26" i="7" s="1"/>
  <c r="E157" i="6"/>
  <c r="F157" i="6" s="1"/>
  <c r="E156" i="6"/>
  <c r="F156" i="6" s="1"/>
  <c r="U1143" i="2"/>
  <c r="S1143" i="2"/>
  <c r="N1143" i="2"/>
  <c r="P1143" i="2" s="1"/>
  <c r="N1142" i="2"/>
  <c r="R1142" i="2" s="1"/>
  <c r="N1140" i="2"/>
  <c r="R1140" i="2" s="1"/>
  <c r="P1142" i="2" l="1"/>
  <c r="AF1633" i="4"/>
  <c r="AF1632" i="4"/>
  <c r="AF1631" i="4"/>
  <c r="AF1629" i="4"/>
  <c r="AF1628" i="4"/>
  <c r="AF1630" i="4"/>
  <c r="C1623" i="4"/>
  <c r="D31" i="7" s="1"/>
  <c r="AF1627" i="4"/>
  <c r="R1143" i="2"/>
  <c r="P1140" i="2"/>
  <c r="AF1623" i="4" l="1"/>
  <c r="D33" i="7" s="1"/>
  <c r="AE1620" i="4"/>
  <c r="AH1620" i="4"/>
  <c r="AE1618" i="4"/>
  <c r="AH1618" i="4"/>
  <c r="AE1617" i="4"/>
  <c r="AH1617" i="4"/>
  <c r="AE1621" i="4"/>
  <c r="AH1621" i="4"/>
  <c r="AE1616" i="4"/>
  <c r="AH1616" i="4"/>
  <c r="AE1615" i="4"/>
  <c r="AH1615" i="4"/>
  <c r="AE1614" i="4"/>
  <c r="AH1614" i="4"/>
  <c r="AE1613" i="4"/>
  <c r="AH1613" i="4"/>
  <c r="AD1608" i="4"/>
  <c r="X1608" i="4"/>
  <c r="V1608" i="4"/>
  <c r="H1608" i="4"/>
  <c r="G1608" i="4"/>
  <c r="F1608" i="4"/>
  <c r="E1608" i="4"/>
  <c r="C26" i="7" s="1"/>
  <c r="S1131" i="2"/>
  <c r="N1131" i="2"/>
  <c r="R1131" i="2" s="1"/>
  <c r="H1128" i="2"/>
  <c r="G1128" i="2"/>
  <c r="F1128" i="2"/>
  <c r="E1128" i="2"/>
  <c r="P1131" i="2" l="1"/>
  <c r="AF1620" i="4"/>
  <c r="AF1621" i="4"/>
  <c r="AF1618" i="4"/>
  <c r="AF1617" i="4"/>
  <c r="AF1616" i="4"/>
  <c r="AF1615" i="4"/>
  <c r="AF1613" i="4"/>
  <c r="AF1614" i="4"/>
  <c r="Y1608" i="4"/>
  <c r="C1608" i="4"/>
  <c r="C31" i="7" s="1"/>
  <c r="AF1608" i="4" l="1"/>
  <c r="C33" i="7" s="1"/>
  <c r="AE1602" i="4" l="1"/>
  <c r="AH1602" i="4"/>
  <c r="AE1601" i="4"/>
  <c r="AH1601" i="4"/>
  <c r="AE1600" i="4"/>
  <c r="AH1600" i="4"/>
  <c r="AE1599" i="4"/>
  <c r="AH1599" i="4"/>
  <c r="AF1601" i="4" l="1"/>
  <c r="AF1602" i="4"/>
  <c r="AF1600" i="4"/>
  <c r="AF1599" i="4"/>
  <c r="AE1598" i="4"/>
  <c r="AH1598" i="4"/>
  <c r="AE1596" i="4"/>
  <c r="AH1596" i="4"/>
  <c r="AF1598" i="4" l="1"/>
  <c r="AF1596" i="4"/>
  <c r="AE1595" i="4" l="1"/>
  <c r="AH1595" i="4"/>
  <c r="AE1604" i="4"/>
  <c r="AH1604" i="4"/>
  <c r="AE1605" i="4"/>
  <c r="AH1605" i="4"/>
  <c r="N1121" i="2"/>
  <c r="W1166" i="2"/>
  <c r="AG1751" i="4" s="1"/>
  <c r="U1166" i="2"/>
  <c r="S1166" i="2"/>
  <c r="R1166" i="2"/>
  <c r="W1164" i="2"/>
  <c r="V1164" i="2" s="1"/>
  <c r="W1163" i="2"/>
  <c r="V1163" i="2" s="1"/>
  <c r="U1163" i="2"/>
  <c r="S1163" i="2"/>
  <c r="R1163" i="2"/>
  <c r="W1162" i="2"/>
  <c r="V1162" i="2" s="1"/>
  <c r="U1162" i="2"/>
  <c r="S1162" i="2"/>
  <c r="N1162" i="2"/>
  <c r="R1162" i="2" s="1"/>
  <c r="W1161" i="2"/>
  <c r="AG1750" i="4" s="1"/>
  <c r="U1161" i="2"/>
  <c r="S1161" i="2"/>
  <c r="N1161" i="2"/>
  <c r="R1161" i="2" s="1"/>
  <c r="W1160" i="2"/>
  <c r="AG1749" i="4" s="1"/>
  <c r="W1159" i="2"/>
  <c r="AG1748" i="4" s="1"/>
  <c r="U1159" i="2"/>
  <c r="S1159" i="2"/>
  <c r="N1159" i="2"/>
  <c r="R1159" i="2" s="1"/>
  <c r="W1158" i="2"/>
  <c r="AG1747" i="4" s="1"/>
  <c r="U1158" i="2"/>
  <c r="S1158" i="2"/>
  <c r="N1158" i="2"/>
  <c r="P1158" i="2" s="1"/>
  <c r="W1157" i="2"/>
  <c r="AG1746" i="4" s="1"/>
  <c r="U1157" i="2"/>
  <c r="S1157" i="2"/>
  <c r="N1157" i="2"/>
  <c r="R1157" i="2" s="1"/>
  <c r="W1156" i="2"/>
  <c r="AG1694" i="4" s="1"/>
  <c r="U1156" i="2"/>
  <c r="S1156" i="2"/>
  <c r="N1156" i="2"/>
  <c r="R1156" i="2" s="1"/>
  <c r="W1154" i="2"/>
  <c r="AG1742" i="4" s="1"/>
  <c r="U1154" i="2"/>
  <c r="S1154" i="2"/>
  <c r="N1154" i="2"/>
  <c r="R1154" i="2" s="1"/>
  <c r="W1153" i="2"/>
  <c r="AG1767" i="4" s="1"/>
  <c r="U1153" i="2"/>
  <c r="S1153" i="2"/>
  <c r="N1153" i="2"/>
  <c r="R1153" i="2" s="1"/>
  <c r="W1152" i="2"/>
  <c r="AG1723" i="4" s="1"/>
  <c r="U1152" i="2"/>
  <c r="S1152" i="2"/>
  <c r="N1152" i="2"/>
  <c r="R1152" i="2" s="1"/>
  <c r="W1151" i="2"/>
  <c r="V1151" i="2" s="1"/>
  <c r="U1151" i="2"/>
  <c r="S1151" i="2"/>
  <c r="N1151" i="2"/>
  <c r="R1151" i="2" s="1"/>
  <c r="W1150" i="2"/>
  <c r="U1150" i="2"/>
  <c r="S1150" i="2"/>
  <c r="N1150" i="2"/>
  <c r="P1150" i="2" s="1"/>
  <c r="W1149" i="2"/>
  <c r="U1149" i="2"/>
  <c r="S1149" i="2"/>
  <c r="N1149" i="2"/>
  <c r="P1149" i="2" s="1"/>
  <c r="W1148" i="2"/>
  <c r="U1148" i="2"/>
  <c r="S1148" i="2"/>
  <c r="N1148" i="2"/>
  <c r="R1148" i="2" s="1"/>
  <c r="W1147" i="2"/>
  <c r="U1147" i="2"/>
  <c r="S1147" i="2"/>
  <c r="N1147" i="2"/>
  <c r="R1147" i="2" s="1"/>
  <c r="W1146" i="2"/>
  <c r="AG1757" i="4" s="1"/>
  <c r="U1146" i="2"/>
  <c r="S1146" i="2"/>
  <c r="N1146" i="2"/>
  <c r="R1146" i="2" s="1"/>
  <c r="W1145" i="2"/>
  <c r="U1145" i="2"/>
  <c r="S1145" i="2"/>
  <c r="N1145" i="2"/>
  <c r="R1145" i="2" s="1"/>
  <c r="W1144" i="2"/>
  <c r="U1144" i="2"/>
  <c r="S1144" i="2"/>
  <c r="N1144" i="2"/>
  <c r="R1144" i="2" s="1"/>
  <c r="W1143" i="2"/>
  <c r="W1142" i="2"/>
  <c r="AG1684" i="4" s="1"/>
  <c r="U1142" i="2"/>
  <c r="S1142" i="2"/>
  <c r="W1141" i="2"/>
  <c r="V1141" i="2" s="1"/>
  <c r="U1141" i="2"/>
  <c r="S1141" i="2"/>
  <c r="N1141" i="2"/>
  <c r="R1141" i="2" s="1"/>
  <c r="W1140" i="2"/>
  <c r="AG1721" i="4" s="1"/>
  <c r="U1140" i="2"/>
  <c r="S1140" i="2"/>
  <c r="W1139" i="2"/>
  <c r="AG1719" i="4" s="1"/>
  <c r="U1139" i="2"/>
  <c r="S1139" i="2"/>
  <c r="N1139" i="2"/>
  <c r="R1139" i="2" s="1"/>
  <c r="W1138" i="2"/>
  <c r="AG1744" i="4" s="1"/>
  <c r="U1138" i="2"/>
  <c r="S1138" i="2"/>
  <c r="N1138" i="2"/>
  <c r="P1138" i="2" s="1"/>
  <c r="W1137" i="2"/>
  <c r="AG1778" i="4" s="1"/>
  <c r="U1137" i="2"/>
  <c r="S1137" i="2"/>
  <c r="N1137" i="2"/>
  <c r="R1137" i="2" s="1"/>
  <c r="W1136" i="2"/>
  <c r="AG1713" i="4" s="1"/>
  <c r="U1136" i="2"/>
  <c r="S1136" i="2"/>
  <c r="N1136" i="2"/>
  <c r="P1136" i="2" s="1"/>
  <c r="W1135" i="2"/>
  <c r="AG1712" i="4" s="1"/>
  <c r="U1135" i="2"/>
  <c r="S1135" i="2"/>
  <c r="N1135" i="2"/>
  <c r="R1135" i="2" s="1"/>
  <c r="W1134" i="2"/>
  <c r="AG1718" i="4" s="1"/>
  <c r="U1134" i="2"/>
  <c r="S1134" i="2"/>
  <c r="N1134" i="2"/>
  <c r="R1134" i="2" s="1"/>
  <c r="W1133" i="2"/>
  <c r="AG1717" i="4" s="1"/>
  <c r="U1133" i="2"/>
  <c r="S1133" i="2"/>
  <c r="N1133" i="2"/>
  <c r="R1133" i="2" s="1"/>
  <c r="W1132" i="2"/>
  <c r="AG1716" i="4" s="1"/>
  <c r="U1132" i="2"/>
  <c r="S1132" i="2"/>
  <c r="N1132" i="2"/>
  <c r="R1132" i="2" s="1"/>
  <c r="W1131" i="2"/>
  <c r="AG1714" i="4" s="1"/>
  <c r="U1131" i="2"/>
  <c r="W1130" i="2"/>
  <c r="U1130" i="2"/>
  <c r="S1130" i="2"/>
  <c r="N1130" i="2"/>
  <c r="R1130" i="2" s="1"/>
  <c r="W1129" i="2"/>
  <c r="AG1801" i="4" s="1"/>
  <c r="U1129" i="2"/>
  <c r="S1129" i="2"/>
  <c r="N1129" i="2"/>
  <c r="P1129" i="2" s="1"/>
  <c r="W1127" i="2"/>
  <c r="U1127" i="2"/>
  <c r="S1127" i="2"/>
  <c r="N1127" i="2"/>
  <c r="P1127" i="2" s="1"/>
  <c r="W1126" i="2"/>
  <c r="U1126" i="2"/>
  <c r="S1126" i="2"/>
  <c r="N1126" i="2"/>
  <c r="R1126" i="2" s="1"/>
  <c r="W1125" i="2"/>
  <c r="V1125" i="2" s="1"/>
  <c r="U1125" i="2"/>
  <c r="S1125" i="2"/>
  <c r="N1125" i="2"/>
  <c r="R1125" i="2" s="1"/>
  <c r="W1124" i="2"/>
  <c r="V1124" i="2" s="1"/>
  <c r="U1124" i="2"/>
  <c r="S1124" i="2"/>
  <c r="N1124" i="2"/>
  <c r="R1124" i="2" s="1"/>
  <c r="W1123" i="2"/>
  <c r="U1123" i="2"/>
  <c r="S1123" i="2"/>
  <c r="N1123" i="2"/>
  <c r="P1123" i="2" s="1"/>
  <c r="W1122" i="2"/>
  <c r="U1122" i="2"/>
  <c r="S1122" i="2"/>
  <c r="N1122" i="2"/>
  <c r="R1122" i="2" s="1"/>
  <c r="H1122" i="2"/>
  <c r="G1122" i="2"/>
  <c r="F1122" i="2"/>
  <c r="E155" i="6"/>
  <c r="F155" i="6" s="1"/>
  <c r="E154" i="6"/>
  <c r="F154" i="6" s="1"/>
  <c r="E153" i="6"/>
  <c r="F153" i="6" s="1"/>
  <c r="AE1594" i="4"/>
  <c r="AH1594" i="4"/>
  <c r="AE1593" i="4"/>
  <c r="AH1593" i="4"/>
  <c r="AE1592" i="4"/>
  <c r="AH1592" i="4"/>
  <c r="AH1606" i="4"/>
  <c r="AG1606" i="4"/>
  <c r="AH1586" i="4"/>
  <c r="AG1586" i="4"/>
  <c r="AD1586" i="4"/>
  <c r="X1586" i="4"/>
  <c r="V1586" i="4"/>
  <c r="H1586" i="4"/>
  <c r="G1586" i="4"/>
  <c r="F1586" i="4"/>
  <c r="E1586" i="4"/>
  <c r="BA17" i="7" s="1"/>
  <c r="V1161" i="2" l="1"/>
  <c r="R1149" i="2"/>
  <c r="R1158" i="2"/>
  <c r="V1146" i="2"/>
  <c r="R1150" i="2"/>
  <c r="V1144" i="2"/>
  <c r="AH37" i="3"/>
  <c r="V1122" i="2"/>
  <c r="AG1754" i="4"/>
  <c r="AG1722" i="4"/>
  <c r="AG1715" i="4"/>
  <c r="V1148" i="2"/>
  <c r="AG1758" i="4"/>
  <c r="R1129" i="2"/>
  <c r="V1142" i="2"/>
  <c r="V1135" i="2"/>
  <c r="V1153" i="2"/>
  <c r="V1123" i="2"/>
  <c r="AG1741" i="4"/>
  <c r="AG1708" i="4"/>
  <c r="AG1707" i="4"/>
  <c r="AG1706" i="4"/>
  <c r="AG1696" i="4"/>
  <c r="V1130" i="2"/>
  <c r="AG1739" i="4"/>
  <c r="V1149" i="2"/>
  <c r="AG1765" i="4"/>
  <c r="V1145" i="2"/>
  <c r="AG1756" i="4"/>
  <c r="R1121" i="2"/>
  <c r="P1121" i="2"/>
  <c r="V1132" i="2"/>
  <c r="V1147" i="2"/>
  <c r="V1150" i="2"/>
  <c r="AG1666" i="4"/>
  <c r="V1152" i="2"/>
  <c r="V1158" i="2"/>
  <c r="V1159" i="2"/>
  <c r="V1126" i="2"/>
  <c r="AG1620" i="4"/>
  <c r="V1127" i="2"/>
  <c r="AG1621" i="4"/>
  <c r="V1160" i="2"/>
  <c r="V1166" i="2"/>
  <c r="V1139" i="2"/>
  <c r="P1153" i="2"/>
  <c r="V1154" i="2"/>
  <c r="V1156" i="2"/>
  <c r="V1157" i="2"/>
  <c r="V1131" i="2"/>
  <c r="V1133" i="2"/>
  <c r="V1134" i="2"/>
  <c r="V1129" i="2"/>
  <c r="V1136" i="2"/>
  <c r="V1137" i="2"/>
  <c r="V1138" i="2"/>
  <c r="V1140" i="2"/>
  <c r="AG1685" i="4"/>
  <c r="V1143" i="2"/>
  <c r="P1161" i="2"/>
  <c r="P1146" i="2"/>
  <c r="P1157" i="2"/>
  <c r="R1136" i="2"/>
  <c r="P1135" i="2"/>
  <c r="P1139" i="2"/>
  <c r="P1132" i="2"/>
  <c r="P1125" i="2"/>
  <c r="P1133" i="2"/>
  <c r="P1154" i="2"/>
  <c r="P1162" i="2"/>
  <c r="P1124" i="2"/>
  <c r="AF1595" i="4"/>
  <c r="AF1605" i="4"/>
  <c r="AF1604" i="4"/>
  <c r="AF1592" i="4"/>
  <c r="P1134" i="2"/>
  <c r="P1141" i="2"/>
  <c r="P1145" i="2"/>
  <c r="P1148" i="2"/>
  <c r="P1152" i="2"/>
  <c r="P1156" i="2"/>
  <c r="P1163" i="2"/>
  <c r="P1122" i="2"/>
  <c r="R1123" i="2"/>
  <c r="P1126" i="2"/>
  <c r="R1127" i="2"/>
  <c r="P1130" i="2"/>
  <c r="P1137" i="2"/>
  <c r="R1138" i="2"/>
  <c r="P1144" i="2"/>
  <c r="P1147" i="2"/>
  <c r="P1151" i="2"/>
  <c r="P1159" i="2"/>
  <c r="P1166" i="2"/>
  <c r="AF1594" i="4"/>
  <c r="AF1593" i="4"/>
  <c r="C1586" i="4"/>
  <c r="BA22" i="7" s="1"/>
  <c r="Y1586" i="4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11" i="6"/>
  <c r="E112" i="6"/>
  <c r="E115" i="6"/>
  <c r="E116" i="6"/>
  <c r="E117" i="6"/>
  <c r="E118" i="6"/>
  <c r="E119" i="6"/>
  <c r="E120" i="6"/>
  <c r="E121" i="6"/>
  <c r="E122" i="6"/>
  <c r="E123" i="6"/>
  <c r="E124" i="6"/>
  <c r="E125" i="6"/>
  <c r="E127" i="6"/>
  <c r="E129" i="6"/>
  <c r="E130" i="6"/>
  <c r="E131" i="6"/>
  <c r="E132" i="6"/>
  <c r="E133" i="6"/>
  <c r="E134" i="6"/>
  <c r="E135" i="6"/>
  <c r="E137" i="6"/>
  <c r="E138" i="6"/>
  <c r="E139" i="6"/>
  <c r="E141" i="6"/>
  <c r="E142" i="6"/>
  <c r="E143" i="6"/>
  <c r="E144" i="6"/>
  <c r="E145" i="6"/>
  <c r="E146" i="6"/>
  <c r="E147" i="6"/>
  <c r="E148" i="6"/>
  <c r="E150" i="6"/>
  <c r="E151" i="6"/>
  <c r="E152" i="6"/>
  <c r="U1100" i="2"/>
  <c r="S1100" i="2"/>
  <c r="N1100" i="2"/>
  <c r="P1100" i="2" s="1"/>
  <c r="U1098" i="2"/>
  <c r="S1098" i="2"/>
  <c r="N1098" i="2"/>
  <c r="R1098" i="2" s="1"/>
  <c r="U1096" i="2"/>
  <c r="S1096" i="2"/>
  <c r="N1096" i="2"/>
  <c r="P1096" i="2" s="1"/>
  <c r="U1095" i="2"/>
  <c r="S1095" i="2"/>
  <c r="N1095" i="2"/>
  <c r="R1095" i="2" s="1"/>
  <c r="U1105" i="2"/>
  <c r="S1105" i="2"/>
  <c r="N1105" i="2"/>
  <c r="P1105" i="2" s="1"/>
  <c r="U1093" i="2"/>
  <c r="S1093" i="2"/>
  <c r="N1093" i="2"/>
  <c r="R1093" i="2" s="1"/>
  <c r="U1094" i="2"/>
  <c r="S1094" i="2"/>
  <c r="N1094" i="2"/>
  <c r="P1094" i="2" s="1"/>
  <c r="U1092" i="2"/>
  <c r="S1092" i="2"/>
  <c r="N1092" i="2"/>
  <c r="R1092" i="2" s="1"/>
  <c r="AE1584" i="4"/>
  <c r="AH1584" i="4"/>
  <c r="AH1583" i="4"/>
  <c r="AF1583" i="4" s="1"/>
  <c r="AE1582" i="4"/>
  <c r="AH1582" i="4"/>
  <c r="F1580" i="4"/>
  <c r="G1580" i="4"/>
  <c r="H1580" i="4"/>
  <c r="AE1580" i="4"/>
  <c r="AH1580" i="4"/>
  <c r="U1110" i="2"/>
  <c r="S1110" i="2"/>
  <c r="N1110" i="2"/>
  <c r="P1110" i="2" s="1"/>
  <c r="N1111" i="2"/>
  <c r="R1111" i="2" s="1"/>
  <c r="I140" i="5"/>
  <c r="I147" i="5"/>
  <c r="I70" i="5"/>
  <c r="AE1574" i="4"/>
  <c r="AH1574" i="4"/>
  <c r="AE1570" i="4"/>
  <c r="AH1570" i="4"/>
  <c r="AE1572" i="4"/>
  <c r="AH1572" i="4"/>
  <c r="AE1573" i="4"/>
  <c r="AH1573" i="4"/>
  <c r="U1112" i="2"/>
  <c r="S1112" i="2"/>
  <c r="N1112" i="2"/>
  <c r="P1112" i="2" s="1"/>
  <c r="F1579" i="4"/>
  <c r="G1579" i="4"/>
  <c r="H1579" i="4"/>
  <c r="W1579" i="4"/>
  <c r="AE1579" i="4"/>
  <c r="AH1579" i="4"/>
  <c r="E19" i="6" l="1"/>
  <c r="R1110" i="2"/>
  <c r="R1112" i="2"/>
  <c r="R1100" i="2"/>
  <c r="P1111" i="2"/>
  <c r="R1096" i="2"/>
  <c r="R1105" i="2"/>
  <c r="R1094" i="2"/>
  <c r="AF1586" i="4"/>
  <c r="BA24" i="7" s="1"/>
  <c r="BA36" i="7" s="1"/>
  <c r="AF1584" i="4"/>
  <c r="P1092" i="2"/>
  <c r="P1093" i="2"/>
  <c r="P1095" i="2"/>
  <c r="P1098" i="2"/>
  <c r="AF1582" i="4"/>
  <c r="AF1580" i="4"/>
  <c r="AF1574" i="4"/>
  <c r="AF1570" i="4"/>
  <c r="AF1572" i="4"/>
  <c r="AF1573" i="4"/>
  <c r="AF1579" i="4"/>
  <c r="F1578" i="4"/>
  <c r="G1578" i="4"/>
  <c r="H1578" i="4"/>
  <c r="W1578" i="4"/>
  <c r="AE1578" i="4"/>
  <c r="AH1578" i="4"/>
  <c r="AF1578" i="4" l="1"/>
  <c r="U1106" i="2"/>
  <c r="S1106" i="2"/>
  <c r="N1106" i="2"/>
  <c r="P1106" i="2" s="1"/>
  <c r="R1106" i="2" l="1"/>
  <c r="AE1577" i="4"/>
  <c r="AH1577" i="4"/>
  <c r="F152" i="6"/>
  <c r="F150" i="6"/>
  <c r="F151" i="6"/>
  <c r="AH1585" i="4"/>
  <c r="AG1585" i="4"/>
  <c r="H1566" i="4"/>
  <c r="AH1569" i="4"/>
  <c r="AF1569" i="4" s="1"/>
  <c r="AH1566" i="4"/>
  <c r="AG1566" i="4"/>
  <c r="X1566" i="4"/>
  <c r="V1566" i="4"/>
  <c r="G1566" i="4"/>
  <c r="F1566" i="4"/>
  <c r="E1566" i="4"/>
  <c r="AZ17" i="7" s="1"/>
  <c r="AF1577" i="4" l="1"/>
  <c r="Y1566" i="4"/>
  <c r="C1566" i="4"/>
  <c r="AZ22" i="7" s="1"/>
  <c r="AE1575" i="4" l="1"/>
  <c r="AH1575" i="4"/>
  <c r="AF1575" i="4" l="1"/>
  <c r="AF1566" i="4" s="1"/>
  <c r="AZ24" i="7" s="1"/>
  <c r="AZ36" i="7" s="1"/>
  <c r="AH1539" i="4"/>
  <c r="AF1539" i="4" s="1"/>
  <c r="AE1538" i="4"/>
  <c r="AH1538" i="4"/>
  <c r="AE1537" i="4"/>
  <c r="AH1537" i="4"/>
  <c r="AE1555" i="4"/>
  <c r="AH1555" i="4"/>
  <c r="AE1554" i="4"/>
  <c r="AH1554" i="4"/>
  <c r="AE1553" i="4"/>
  <c r="AH1553" i="4"/>
  <c r="AE1552" i="4"/>
  <c r="AH1552" i="4"/>
  <c r="AF1554" i="4" l="1"/>
  <c r="AF1538" i="4"/>
  <c r="AF1537" i="4"/>
  <c r="AF1555" i="4"/>
  <c r="AF1553" i="4"/>
  <c r="AF1552" i="4"/>
  <c r="AE1559" i="4"/>
  <c r="AH1559" i="4"/>
  <c r="I135" i="5"/>
  <c r="AF1559" i="4" l="1"/>
  <c r="N160" i="2"/>
  <c r="P160" i="2" s="1"/>
  <c r="S160" i="2"/>
  <c r="U160" i="2"/>
  <c r="W160" i="2"/>
  <c r="V160" i="2" s="1"/>
  <c r="N161" i="2"/>
  <c r="S161" i="2"/>
  <c r="U161" i="2"/>
  <c r="W161" i="2"/>
  <c r="V161" i="2" s="1"/>
  <c r="N162" i="2"/>
  <c r="R162" i="2" s="1"/>
  <c r="S162" i="2"/>
  <c r="U162" i="2"/>
  <c r="W162" i="2"/>
  <c r="V162" i="2" s="1"/>
  <c r="N163" i="2"/>
  <c r="P163" i="2" s="1"/>
  <c r="S163" i="2"/>
  <c r="U163" i="2"/>
  <c r="W163" i="2"/>
  <c r="V163" i="2" s="1"/>
  <c r="S164" i="2"/>
  <c r="U164" i="2"/>
  <c r="W164" i="2"/>
  <c r="V164" i="2" s="1"/>
  <c r="N165" i="2"/>
  <c r="P165" i="2" s="1"/>
  <c r="S165" i="2"/>
  <c r="U165" i="2"/>
  <c r="W165" i="2"/>
  <c r="V165" i="2" s="1"/>
  <c r="N166" i="2"/>
  <c r="S166" i="2"/>
  <c r="U166" i="2"/>
  <c r="W166" i="2"/>
  <c r="V166" i="2" s="1"/>
  <c r="N167" i="2"/>
  <c r="P167" i="2" s="1"/>
  <c r="S167" i="2"/>
  <c r="U167" i="2"/>
  <c r="W167" i="2"/>
  <c r="V167" i="2" s="1"/>
  <c r="N168" i="2"/>
  <c r="S168" i="2"/>
  <c r="U168" i="2"/>
  <c r="W168" i="2"/>
  <c r="V168" i="2" s="1"/>
  <c r="N169" i="2"/>
  <c r="P169" i="2" s="1"/>
  <c r="S169" i="2"/>
  <c r="U169" i="2"/>
  <c r="W169" i="2"/>
  <c r="V169" i="2" s="1"/>
  <c r="N170" i="2"/>
  <c r="S170" i="2"/>
  <c r="U170" i="2"/>
  <c r="W170" i="2"/>
  <c r="V170" i="2" s="1"/>
  <c r="N171" i="2"/>
  <c r="R171" i="2" s="1"/>
  <c r="S171" i="2"/>
  <c r="U171" i="2"/>
  <c r="W171" i="2"/>
  <c r="V171" i="2" s="1"/>
  <c r="N172" i="2"/>
  <c r="S172" i="2"/>
  <c r="U172" i="2"/>
  <c r="W172" i="2"/>
  <c r="V172" i="2" s="1"/>
  <c r="N173" i="2"/>
  <c r="P173" i="2" s="1"/>
  <c r="S173" i="2"/>
  <c r="U173" i="2"/>
  <c r="W173" i="2"/>
  <c r="V173" i="2" s="1"/>
  <c r="N174" i="2"/>
  <c r="S174" i="2"/>
  <c r="U174" i="2"/>
  <c r="W174" i="2"/>
  <c r="V174" i="2" s="1"/>
  <c r="N175" i="2"/>
  <c r="R175" i="2" s="1"/>
  <c r="S175" i="2"/>
  <c r="U175" i="2"/>
  <c r="W175" i="2"/>
  <c r="V175" i="2" s="1"/>
  <c r="N176" i="2"/>
  <c r="P176" i="2" s="1"/>
  <c r="S176" i="2"/>
  <c r="U176" i="2"/>
  <c r="W176" i="2"/>
  <c r="V176" i="2" s="1"/>
  <c r="N177" i="2"/>
  <c r="P177" i="2" s="1"/>
  <c r="S177" i="2"/>
  <c r="U177" i="2"/>
  <c r="W177" i="2"/>
  <c r="V177" i="2" s="1"/>
  <c r="N178" i="2"/>
  <c r="S178" i="2"/>
  <c r="U178" i="2"/>
  <c r="W178" i="2"/>
  <c r="V178" i="2" s="1"/>
  <c r="N179" i="2"/>
  <c r="S179" i="2"/>
  <c r="U179" i="2"/>
  <c r="W179" i="2"/>
  <c r="V179" i="2" s="1"/>
  <c r="N180" i="2"/>
  <c r="P180" i="2" s="1"/>
  <c r="S180" i="2"/>
  <c r="U180" i="2"/>
  <c r="W180" i="2"/>
  <c r="V180" i="2" s="1"/>
  <c r="N181" i="2"/>
  <c r="P181" i="2" s="1"/>
  <c r="S181" i="2"/>
  <c r="U181" i="2"/>
  <c r="W181" i="2"/>
  <c r="V181" i="2" s="1"/>
  <c r="N182" i="2"/>
  <c r="S182" i="2"/>
  <c r="U182" i="2"/>
  <c r="W182" i="2"/>
  <c r="V182" i="2" s="1"/>
  <c r="N183" i="2"/>
  <c r="S183" i="2"/>
  <c r="U183" i="2"/>
  <c r="W183" i="2"/>
  <c r="V183" i="2" s="1"/>
  <c r="N184" i="2"/>
  <c r="R184" i="2" s="1"/>
  <c r="S184" i="2"/>
  <c r="U184" i="2"/>
  <c r="W184" i="2"/>
  <c r="V184" i="2" s="1"/>
  <c r="N185" i="2"/>
  <c r="S185" i="2"/>
  <c r="U185" i="2"/>
  <c r="W185" i="2"/>
  <c r="V185" i="2" s="1"/>
  <c r="N186" i="2"/>
  <c r="P186" i="2" s="1"/>
  <c r="S186" i="2"/>
  <c r="U186" i="2"/>
  <c r="W186" i="2"/>
  <c r="V186" i="2" s="1"/>
  <c r="N187" i="2"/>
  <c r="S187" i="2"/>
  <c r="U187" i="2"/>
  <c r="W187" i="2"/>
  <c r="V187" i="2" s="1"/>
  <c r="N188" i="2"/>
  <c r="P188" i="2" s="1"/>
  <c r="S188" i="2"/>
  <c r="U188" i="2"/>
  <c r="W188" i="2"/>
  <c r="V188" i="2" s="1"/>
  <c r="N189" i="2"/>
  <c r="S189" i="2"/>
  <c r="U189" i="2"/>
  <c r="W189" i="2"/>
  <c r="V189" i="2" s="1"/>
  <c r="N190" i="2"/>
  <c r="S190" i="2"/>
  <c r="U190" i="2"/>
  <c r="W190" i="2"/>
  <c r="V190" i="2" s="1"/>
  <c r="N191" i="2"/>
  <c r="P191" i="2" s="1"/>
  <c r="S191" i="2"/>
  <c r="U191" i="2"/>
  <c r="W191" i="2"/>
  <c r="V191" i="2" s="1"/>
  <c r="N192" i="2"/>
  <c r="P192" i="2" s="1"/>
  <c r="S192" i="2"/>
  <c r="U192" i="2"/>
  <c r="W192" i="2"/>
  <c r="V192" i="2" s="1"/>
  <c r="N193" i="2"/>
  <c r="S193" i="2"/>
  <c r="U193" i="2"/>
  <c r="W193" i="2"/>
  <c r="V193" i="2" s="1"/>
  <c r="N194" i="2"/>
  <c r="S194" i="2"/>
  <c r="U194" i="2"/>
  <c r="W194" i="2"/>
  <c r="V194" i="2" s="1"/>
  <c r="N195" i="2"/>
  <c r="P195" i="2" s="1"/>
  <c r="S195" i="2"/>
  <c r="U195" i="2"/>
  <c r="W195" i="2"/>
  <c r="V195" i="2" s="1"/>
  <c r="N196" i="2"/>
  <c r="P196" i="2" s="1"/>
  <c r="S196" i="2"/>
  <c r="U196" i="2"/>
  <c r="W196" i="2"/>
  <c r="V196" i="2" s="1"/>
  <c r="N197" i="2"/>
  <c r="S197" i="2"/>
  <c r="U197" i="2"/>
  <c r="W197" i="2"/>
  <c r="V197" i="2" s="1"/>
  <c r="N198" i="2"/>
  <c r="S198" i="2"/>
  <c r="U198" i="2"/>
  <c r="W198" i="2"/>
  <c r="V198" i="2" s="1"/>
  <c r="N199" i="2"/>
  <c r="P199" i="2" s="1"/>
  <c r="S199" i="2"/>
  <c r="U199" i="2"/>
  <c r="W199" i="2"/>
  <c r="V199" i="2" s="1"/>
  <c r="N200" i="2"/>
  <c r="P200" i="2" s="1"/>
  <c r="S200" i="2"/>
  <c r="U200" i="2"/>
  <c r="W200" i="2"/>
  <c r="V200" i="2" s="1"/>
  <c r="N201" i="2"/>
  <c r="S201" i="2"/>
  <c r="U201" i="2"/>
  <c r="W201" i="2"/>
  <c r="V201" i="2" s="1"/>
  <c r="N202" i="2"/>
  <c r="P202" i="2" s="1"/>
  <c r="S202" i="2"/>
  <c r="U202" i="2"/>
  <c r="W202" i="2"/>
  <c r="V202" i="2" s="1"/>
  <c r="N203" i="2"/>
  <c r="P203" i="2" s="1"/>
  <c r="S203" i="2"/>
  <c r="U203" i="2"/>
  <c r="W203" i="2"/>
  <c r="V203" i="2" s="1"/>
  <c r="N204" i="2"/>
  <c r="P204" i="2" s="1"/>
  <c r="S204" i="2"/>
  <c r="U204" i="2"/>
  <c r="W204" i="2"/>
  <c r="V204" i="2" s="1"/>
  <c r="N205" i="2"/>
  <c r="S205" i="2"/>
  <c r="U205" i="2"/>
  <c r="W205" i="2"/>
  <c r="V205" i="2" s="1"/>
  <c r="N206" i="2"/>
  <c r="S206" i="2"/>
  <c r="U206" i="2"/>
  <c r="W206" i="2"/>
  <c r="V206" i="2" s="1"/>
  <c r="N207" i="2"/>
  <c r="P207" i="2" s="1"/>
  <c r="S207" i="2"/>
  <c r="U207" i="2"/>
  <c r="W207" i="2"/>
  <c r="V207" i="2" s="1"/>
  <c r="N208" i="2"/>
  <c r="R208" i="2" s="1"/>
  <c r="S208" i="2"/>
  <c r="U208" i="2"/>
  <c r="W208" i="2"/>
  <c r="V208" i="2" s="1"/>
  <c r="N209" i="2"/>
  <c r="S209" i="2"/>
  <c r="U209" i="2"/>
  <c r="W209" i="2"/>
  <c r="V209" i="2" s="1"/>
  <c r="N210" i="2"/>
  <c r="S210" i="2"/>
  <c r="U210" i="2"/>
  <c r="W210" i="2"/>
  <c r="V210" i="2" s="1"/>
  <c r="N211" i="2"/>
  <c r="S211" i="2"/>
  <c r="U211" i="2"/>
  <c r="W211" i="2"/>
  <c r="V211" i="2" s="1"/>
  <c r="N212" i="2"/>
  <c r="R212" i="2" s="1"/>
  <c r="S212" i="2"/>
  <c r="U212" i="2"/>
  <c r="W212" i="2"/>
  <c r="V212" i="2" s="1"/>
  <c r="N213" i="2"/>
  <c r="S213" i="2"/>
  <c r="U213" i="2"/>
  <c r="W213" i="2"/>
  <c r="V213" i="2" s="1"/>
  <c r="N214" i="2"/>
  <c r="R214" i="2" s="1"/>
  <c r="S214" i="2"/>
  <c r="U214" i="2"/>
  <c r="W214" i="2"/>
  <c r="V214" i="2" s="1"/>
  <c r="N215" i="2"/>
  <c r="P215" i="2" s="1"/>
  <c r="S215" i="2"/>
  <c r="U215" i="2"/>
  <c r="W215" i="2"/>
  <c r="V215" i="2" s="1"/>
  <c r="N216" i="2"/>
  <c r="R216" i="2" s="1"/>
  <c r="S216" i="2"/>
  <c r="U216" i="2"/>
  <c r="W216" i="2"/>
  <c r="V216" i="2" s="1"/>
  <c r="N217" i="2"/>
  <c r="S217" i="2"/>
  <c r="U217" i="2"/>
  <c r="W217" i="2"/>
  <c r="V217" i="2" s="1"/>
  <c r="N218" i="2"/>
  <c r="S218" i="2"/>
  <c r="U218" i="2"/>
  <c r="W218" i="2"/>
  <c r="V218" i="2" s="1"/>
  <c r="N219" i="2"/>
  <c r="S219" i="2"/>
  <c r="U219" i="2"/>
  <c r="W219" i="2"/>
  <c r="V219" i="2" s="1"/>
  <c r="F220" i="2"/>
  <c r="G220" i="2"/>
  <c r="H220" i="2"/>
  <c r="N220" i="2"/>
  <c r="S220" i="2"/>
  <c r="U220" i="2"/>
  <c r="W220" i="2"/>
  <c r="V220" i="2" s="1"/>
  <c r="F221" i="2"/>
  <c r="G221" i="2"/>
  <c r="H221" i="2"/>
  <c r="N221" i="2"/>
  <c r="P221" i="2" s="1"/>
  <c r="S221" i="2"/>
  <c r="U221" i="2"/>
  <c r="W221" i="2"/>
  <c r="V221" i="2" s="1"/>
  <c r="N222" i="2"/>
  <c r="S222" i="2"/>
  <c r="U222" i="2"/>
  <c r="W222" i="2"/>
  <c r="V222" i="2" s="1"/>
  <c r="F223" i="2"/>
  <c r="G223" i="2"/>
  <c r="H223" i="2"/>
  <c r="N223" i="2"/>
  <c r="S223" i="2"/>
  <c r="U223" i="2"/>
  <c r="W223" i="2"/>
  <c r="V223" i="2" s="1"/>
  <c r="N224" i="2"/>
  <c r="S224" i="2"/>
  <c r="U224" i="2"/>
  <c r="W224" i="2"/>
  <c r="V224" i="2" s="1"/>
  <c r="S225" i="2"/>
  <c r="W225" i="2"/>
  <c r="V225" i="2" s="1"/>
  <c r="F226" i="2"/>
  <c r="G226" i="2"/>
  <c r="H226" i="2"/>
  <c r="N226" i="2"/>
  <c r="S226" i="2"/>
  <c r="U226" i="2"/>
  <c r="W226" i="2"/>
  <c r="V226" i="2" s="1"/>
  <c r="F227" i="2"/>
  <c r="G227" i="2"/>
  <c r="H227" i="2"/>
  <c r="N227" i="2"/>
  <c r="S227" i="2"/>
  <c r="U227" i="2"/>
  <c r="W227" i="2"/>
  <c r="V227" i="2" s="1"/>
  <c r="P228" i="2"/>
  <c r="R228" i="2"/>
  <c r="U228" i="2"/>
  <c r="W228" i="2"/>
  <c r="V228" i="2" s="1"/>
  <c r="N229" i="2"/>
  <c r="R229" i="2" s="1"/>
  <c r="S229" i="2"/>
  <c r="U229" i="2"/>
  <c r="W229" i="2"/>
  <c r="V229" i="2" s="1"/>
  <c r="N230" i="2"/>
  <c r="S230" i="2"/>
  <c r="U230" i="2"/>
  <c r="W230" i="2"/>
  <c r="V230" i="2" s="1"/>
  <c r="N231" i="2"/>
  <c r="S231" i="2"/>
  <c r="U231" i="2"/>
  <c r="W231" i="2"/>
  <c r="V231" i="2" s="1"/>
  <c r="N232" i="2"/>
  <c r="S232" i="2"/>
  <c r="U232" i="2"/>
  <c r="W232" i="2"/>
  <c r="V232" i="2" s="1"/>
  <c r="P233" i="2"/>
  <c r="R233" i="2"/>
  <c r="S233" i="2"/>
  <c r="U233" i="2"/>
  <c r="W233" i="2"/>
  <c r="V233" i="2" s="1"/>
  <c r="N234" i="2"/>
  <c r="S234" i="2"/>
  <c r="U234" i="2"/>
  <c r="W234" i="2"/>
  <c r="V234" i="2" s="1"/>
  <c r="S235" i="2"/>
  <c r="U235" i="2"/>
  <c r="W235" i="2"/>
  <c r="V235" i="2" s="1"/>
  <c r="N236" i="2"/>
  <c r="S236" i="2"/>
  <c r="U236" i="2"/>
  <c r="W236" i="2"/>
  <c r="V236" i="2" s="1"/>
  <c r="N237" i="2"/>
  <c r="R237" i="2" s="1"/>
  <c r="S237" i="2"/>
  <c r="U237" i="2"/>
  <c r="W237" i="2"/>
  <c r="V237" i="2" s="1"/>
  <c r="N238" i="2"/>
  <c r="S238" i="2"/>
  <c r="U238" i="2"/>
  <c r="W238" i="2"/>
  <c r="V238" i="2" s="1"/>
  <c r="N239" i="2"/>
  <c r="S239" i="2"/>
  <c r="U239" i="2"/>
  <c r="W239" i="2"/>
  <c r="V239" i="2" s="1"/>
  <c r="N240" i="2"/>
  <c r="P240" i="2" s="1"/>
  <c r="S240" i="2"/>
  <c r="U240" i="2"/>
  <c r="W240" i="2"/>
  <c r="V240" i="2" s="1"/>
  <c r="N241" i="2"/>
  <c r="S241" i="2"/>
  <c r="U241" i="2"/>
  <c r="W241" i="2"/>
  <c r="V241" i="2" s="1"/>
  <c r="N242" i="2"/>
  <c r="S242" i="2"/>
  <c r="U242" i="2"/>
  <c r="W242" i="2"/>
  <c r="V242" i="2" s="1"/>
  <c r="N243" i="2"/>
  <c r="P243" i="2" s="1"/>
  <c r="S243" i="2"/>
  <c r="U243" i="2"/>
  <c r="W243" i="2"/>
  <c r="V243" i="2" s="1"/>
  <c r="N244" i="2"/>
  <c r="P244" i="2" s="1"/>
  <c r="S244" i="2"/>
  <c r="U244" i="2"/>
  <c r="W244" i="2"/>
  <c r="V244" i="2" s="1"/>
  <c r="N245" i="2"/>
  <c r="R245" i="2" s="1"/>
  <c r="S245" i="2"/>
  <c r="U245" i="2"/>
  <c r="W245" i="2"/>
  <c r="V245" i="2" s="1"/>
  <c r="N246" i="2"/>
  <c r="S246" i="2"/>
  <c r="U246" i="2"/>
  <c r="W246" i="2"/>
  <c r="V246" i="2" s="1"/>
  <c r="N247" i="2"/>
  <c r="S247" i="2"/>
  <c r="U247" i="2"/>
  <c r="W247" i="2"/>
  <c r="V247" i="2" s="1"/>
  <c r="N248" i="2"/>
  <c r="S248" i="2"/>
  <c r="U248" i="2"/>
  <c r="W248" i="2"/>
  <c r="V248" i="2" s="1"/>
  <c r="N249" i="2"/>
  <c r="S249" i="2"/>
  <c r="U249" i="2"/>
  <c r="W249" i="2"/>
  <c r="V249" i="2" s="1"/>
  <c r="N250" i="2"/>
  <c r="S250" i="2"/>
  <c r="U250" i="2"/>
  <c r="W250" i="2"/>
  <c r="V250" i="2" s="1"/>
  <c r="N251" i="2"/>
  <c r="S251" i="2"/>
  <c r="U251" i="2"/>
  <c r="W251" i="2"/>
  <c r="V251" i="2" s="1"/>
  <c r="N252" i="2"/>
  <c r="P252" i="2" s="1"/>
  <c r="S252" i="2"/>
  <c r="U252" i="2"/>
  <c r="W252" i="2"/>
  <c r="V252" i="2" s="1"/>
  <c r="N253" i="2"/>
  <c r="R253" i="2" s="1"/>
  <c r="S253" i="2"/>
  <c r="U253" i="2"/>
  <c r="W253" i="2"/>
  <c r="V253" i="2" s="1"/>
  <c r="N254" i="2"/>
  <c r="S254" i="2"/>
  <c r="U254" i="2"/>
  <c r="W254" i="2"/>
  <c r="V254" i="2" s="1"/>
  <c r="N255" i="2"/>
  <c r="S255" i="2"/>
  <c r="U255" i="2"/>
  <c r="W255" i="2"/>
  <c r="V255" i="2" s="1"/>
  <c r="E256" i="2"/>
  <c r="N257" i="2"/>
  <c r="P257" i="2" s="1"/>
  <c r="S257" i="2"/>
  <c r="U257" i="2"/>
  <c r="W257" i="2"/>
  <c r="V257" i="2" s="1"/>
  <c r="N258" i="2"/>
  <c r="S258" i="2"/>
  <c r="U258" i="2"/>
  <c r="W258" i="2"/>
  <c r="V258" i="2" s="1"/>
  <c r="N259" i="2"/>
  <c r="S259" i="2"/>
  <c r="U259" i="2"/>
  <c r="W259" i="2"/>
  <c r="V259" i="2" s="1"/>
  <c r="N260" i="2"/>
  <c r="S260" i="2"/>
  <c r="U260" i="2"/>
  <c r="W260" i="2"/>
  <c r="V260" i="2" s="1"/>
  <c r="N261" i="2"/>
  <c r="S261" i="2"/>
  <c r="U261" i="2"/>
  <c r="W261" i="2"/>
  <c r="V261" i="2" s="1"/>
  <c r="F262" i="2"/>
  <c r="G262" i="2"/>
  <c r="H262" i="2"/>
  <c r="N262" i="2"/>
  <c r="S262" i="2"/>
  <c r="U262" i="2"/>
  <c r="W262" i="2"/>
  <c r="V262" i="2" s="1"/>
  <c r="F263" i="2"/>
  <c r="G263" i="2"/>
  <c r="H263" i="2"/>
  <c r="N263" i="2"/>
  <c r="S263" i="2"/>
  <c r="U263" i="2"/>
  <c r="W263" i="2"/>
  <c r="V263" i="2" s="1"/>
  <c r="N264" i="2"/>
  <c r="S264" i="2"/>
  <c r="U264" i="2"/>
  <c r="W264" i="2"/>
  <c r="V264" i="2" s="1"/>
  <c r="F265" i="2"/>
  <c r="G265" i="2"/>
  <c r="H265" i="2"/>
  <c r="N265" i="2"/>
  <c r="S265" i="2"/>
  <c r="U265" i="2"/>
  <c r="W265" i="2"/>
  <c r="V265" i="2" s="1"/>
  <c r="F266" i="2"/>
  <c r="G266" i="2"/>
  <c r="H266" i="2"/>
  <c r="N266" i="2"/>
  <c r="S266" i="2"/>
  <c r="U266" i="2"/>
  <c r="W266" i="2"/>
  <c r="V266" i="2" s="1"/>
  <c r="N267" i="2"/>
  <c r="P267" i="2" s="1"/>
  <c r="S267" i="2"/>
  <c r="U267" i="2"/>
  <c r="W267" i="2"/>
  <c r="V267" i="2" s="1"/>
  <c r="N268" i="2"/>
  <c r="S268" i="2"/>
  <c r="U268" i="2"/>
  <c r="W268" i="2"/>
  <c r="V268" i="2" s="1"/>
  <c r="N269" i="2"/>
  <c r="P269" i="2" s="1"/>
  <c r="S269" i="2"/>
  <c r="U269" i="2"/>
  <c r="W269" i="2"/>
  <c r="V269" i="2" s="1"/>
  <c r="N270" i="2"/>
  <c r="R270" i="2" s="1"/>
  <c r="S270" i="2"/>
  <c r="U270" i="2"/>
  <c r="W270" i="2"/>
  <c r="V270" i="2" s="1"/>
  <c r="N271" i="2"/>
  <c r="P271" i="2" s="1"/>
  <c r="S271" i="2"/>
  <c r="U271" i="2"/>
  <c r="W271" i="2"/>
  <c r="V271" i="2" s="1"/>
  <c r="N272" i="2"/>
  <c r="P272" i="2" s="1"/>
  <c r="S272" i="2"/>
  <c r="U272" i="2"/>
  <c r="W272" i="2"/>
  <c r="V272" i="2" s="1"/>
  <c r="N273" i="2"/>
  <c r="P273" i="2" s="1"/>
  <c r="S273" i="2"/>
  <c r="U273" i="2"/>
  <c r="W273" i="2"/>
  <c r="V273" i="2" s="1"/>
  <c r="N274" i="2"/>
  <c r="R274" i="2" s="1"/>
  <c r="S274" i="2"/>
  <c r="U274" i="2"/>
  <c r="W274" i="2"/>
  <c r="V274" i="2" s="1"/>
  <c r="N275" i="2"/>
  <c r="S275" i="2"/>
  <c r="U275" i="2"/>
  <c r="W275" i="2"/>
  <c r="V275" i="2" s="1"/>
  <c r="F276" i="2"/>
  <c r="G276" i="2"/>
  <c r="H276" i="2"/>
  <c r="N276" i="2"/>
  <c r="P276" i="2" s="1"/>
  <c r="S276" i="2"/>
  <c r="U276" i="2"/>
  <c r="W276" i="2"/>
  <c r="V276" i="2" s="1"/>
  <c r="N277" i="2"/>
  <c r="S277" i="2"/>
  <c r="U277" i="2"/>
  <c r="W277" i="2"/>
  <c r="V277" i="2" s="1"/>
  <c r="N278" i="2"/>
  <c r="P278" i="2" s="1"/>
  <c r="S278" i="2"/>
  <c r="U278" i="2"/>
  <c r="W278" i="2"/>
  <c r="V278" i="2" s="1"/>
  <c r="N279" i="2"/>
  <c r="S279" i="2"/>
  <c r="U279" i="2"/>
  <c r="W279" i="2"/>
  <c r="V279" i="2" s="1"/>
  <c r="N280" i="2"/>
  <c r="P280" i="2" s="1"/>
  <c r="S280" i="2"/>
  <c r="U280" i="2"/>
  <c r="W280" i="2"/>
  <c r="V280" i="2" s="1"/>
  <c r="N281" i="2"/>
  <c r="P281" i="2" s="1"/>
  <c r="S281" i="2"/>
  <c r="U281" i="2"/>
  <c r="W281" i="2"/>
  <c r="V281" i="2" s="1"/>
  <c r="N282" i="2"/>
  <c r="S282" i="2"/>
  <c r="U282" i="2"/>
  <c r="W282" i="2"/>
  <c r="V282" i="2" s="1"/>
  <c r="N283" i="2"/>
  <c r="R283" i="2" s="1"/>
  <c r="S283" i="2"/>
  <c r="U283" i="2"/>
  <c r="W283" i="2"/>
  <c r="V283" i="2" s="1"/>
  <c r="N284" i="2"/>
  <c r="S284" i="2"/>
  <c r="U284" i="2"/>
  <c r="W284" i="2"/>
  <c r="V284" i="2" s="1"/>
  <c r="N285" i="2"/>
  <c r="P285" i="2" s="1"/>
  <c r="S285" i="2"/>
  <c r="U285" i="2"/>
  <c r="W285" i="2"/>
  <c r="V285" i="2" s="1"/>
  <c r="N286" i="2"/>
  <c r="S286" i="2"/>
  <c r="U286" i="2"/>
  <c r="W286" i="2"/>
  <c r="V286" i="2" s="1"/>
  <c r="N287" i="2"/>
  <c r="P287" i="2" s="1"/>
  <c r="S287" i="2"/>
  <c r="U287" i="2"/>
  <c r="W287" i="2"/>
  <c r="V287" i="2" s="1"/>
  <c r="N288" i="2"/>
  <c r="S288" i="2"/>
  <c r="U288" i="2"/>
  <c r="W288" i="2"/>
  <c r="V288" i="2" s="1"/>
  <c r="N289" i="2"/>
  <c r="S289" i="2"/>
  <c r="U289" i="2"/>
  <c r="W289" i="2"/>
  <c r="V289" i="2" s="1"/>
  <c r="N290" i="2"/>
  <c r="P290" i="2" s="1"/>
  <c r="S290" i="2"/>
  <c r="U290" i="2"/>
  <c r="W290" i="2"/>
  <c r="V290" i="2" s="1"/>
  <c r="N291" i="2"/>
  <c r="P291" i="2" s="1"/>
  <c r="S291" i="2"/>
  <c r="U291" i="2"/>
  <c r="W291" i="2"/>
  <c r="V291" i="2" s="1"/>
  <c r="N292" i="2"/>
  <c r="S292" i="2"/>
  <c r="U292" i="2"/>
  <c r="W292" i="2"/>
  <c r="V292" i="2" s="1"/>
  <c r="N293" i="2"/>
  <c r="P293" i="2" s="1"/>
  <c r="S293" i="2"/>
  <c r="U293" i="2"/>
  <c r="W293" i="2"/>
  <c r="V293" i="2" s="1"/>
  <c r="N294" i="2"/>
  <c r="S294" i="2"/>
  <c r="U294" i="2"/>
  <c r="W294" i="2"/>
  <c r="V294" i="2" s="1"/>
  <c r="N295" i="2"/>
  <c r="P295" i="2" s="1"/>
  <c r="S295" i="2"/>
  <c r="U295" i="2"/>
  <c r="W295" i="2"/>
  <c r="V295" i="2" s="1"/>
  <c r="N296" i="2"/>
  <c r="S296" i="2"/>
  <c r="U296" i="2"/>
  <c r="W296" i="2"/>
  <c r="V296" i="2" s="1"/>
  <c r="N297" i="2"/>
  <c r="S297" i="2"/>
  <c r="U297" i="2"/>
  <c r="W297" i="2"/>
  <c r="V297" i="2" s="1"/>
  <c r="F298" i="2"/>
  <c r="G298" i="2"/>
  <c r="H298" i="2"/>
  <c r="N298" i="2"/>
  <c r="S298" i="2"/>
  <c r="U298" i="2"/>
  <c r="W298" i="2"/>
  <c r="V298" i="2" s="1"/>
  <c r="N299" i="2"/>
  <c r="P299" i="2" s="1"/>
  <c r="S299" i="2"/>
  <c r="U299" i="2"/>
  <c r="W299" i="2"/>
  <c r="V299" i="2" s="1"/>
  <c r="F300" i="2"/>
  <c r="G300" i="2"/>
  <c r="H300" i="2"/>
  <c r="N300" i="2"/>
  <c r="S300" i="2"/>
  <c r="U300" i="2"/>
  <c r="W300" i="2"/>
  <c r="V300" i="2" s="1"/>
  <c r="N301" i="2"/>
  <c r="S301" i="2"/>
  <c r="U301" i="2"/>
  <c r="W301" i="2"/>
  <c r="V301" i="2" s="1"/>
  <c r="N302" i="2"/>
  <c r="P302" i="2" s="1"/>
  <c r="S302" i="2"/>
  <c r="U302" i="2"/>
  <c r="W302" i="2"/>
  <c r="V302" i="2" s="1"/>
  <c r="N303" i="2"/>
  <c r="P303" i="2" s="1"/>
  <c r="S303" i="2"/>
  <c r="U303" i="2"/>
  <c r="W303" i="2"/>
  <c r="V303" i="2" s="1"/>
  <c r="N304" i="2"/>
  <c r="S304" i="2"/>
  <c r="U304" i="2"/>
  <c r="W304" i="2"/>
  <c r="V304" i="2" s="1"/>
  <c r="N305" i="2"/>
  <c r="S305" i="2"/>
  <c r="U305" i="2"/>
  <c r="W305" i="2"/>
  <c r="V305" i="2" s="1"/>
  <c r="N306" i="2"/>
  <c r="P306" i="2" s="1"/>
  <c r="S306" i="2"/>
  <c r="U306" i="2"/>
  <c r="W306" i="2"/>
  <c r="V306" i="2" s="1"/>
  <c r="N307" i="2"/>
  <c r="P307" i="2" s="1"/>
  <c r="S307" i="2"/>
  <c r="U307" i="2"/>
  <c r="W307" i="2"/>
  <c r="V307" i="2" s="1"/>
  <c r="N308" i="2"/>
  <c r="S308" i="2"/>
  <c r="U308" i="2"/>
  <c r="W308" i="2"/>
  <c r="V308" i="2" s="1"/>
  <c r="N309" i="2"/>
  <c r="S309" i="2"/>
  <c r="U309" i="2"/>
  <c r="W309" i="2"/>
  <c r="V309" i="2" s="1"/>
  <c r="N310" i="2"/>
  <c r="P310" i="2" s="1"/>
  <c r="S310" i="2"/>
  <c r="U310" i="2"/>
  <c r="W310" i="2"/>
  <c r="V310" i="2" s="1"/>
  <c r="N311" i="2"/>
  <c r="P311" i="2" s="1"/>
  <c r="S311" i="2"/>
  <c r="U311" i="2"/>
  <c r="W311" i="2"/>
  <c r="V311" i="2" s="1"/>
  <c r="N312" i="2"/>
  <c r="S312" i="2"/>
  <c r="U312" i="2"/>
  <c r="W312" i="2"/>
  <c r="V312" i="2" s="1"/>
  <c r="N313" i="2"/>
  <c r="S313" i="2"/>
  <c r="U313" i="2"/>
  <c r="W313" i="2"/>
  <c r="V313" i="2" s="1"/>
  <c r="N314" i="2"/>
  <c r="P314" i="2" s="1"/>
  <c r="S314" i="2"/>
  <c r="U314" i="2"/>
  <c r="W314" i="2"/>
  <c r="V314" i="2" s="1"/>
  <c r="N315" i="2"/>
  <c r="P315" i="2" s="1"/>
  <c r="S315" i="2"/>
  <c r="U315" i="2"/>
  <c r="W315" i="2"/>
  <c r="V315" i="2" s="1"/>
  <c r="N316" i="2"/>
  <c r="S316" i="2"/>
  <c r="U316" i="2"/>
  <c r="W316" i="2"/>
  <c r="V316" i="2" s="1"/>
  <c r="N317" i="2"/>
  <c r="S317" i="2"/>
  <c r="U317" i="2"/>
  <c r="W317" i="2"/>
  <c r="V317" i="2" s="1"/>
  <c r="N318" i="2"/>
  <c r="S318" i="2"/>
  <c r="U318" i="2"/>
  <c r="W318" i="2"/>
  <c r="V318" i="2" s="1"/>
  <c r="F319" i="2"/>
  <c r="G319" i="2"/>
  <c r="H319" i="2"/>
  <c r="N319" i="2"/>
  <c r="S319" i="2"/>
  <c r="U319" i="2"/>
  <c r="W319" i="2"/>
  <c r="V319" i="2" s="1"/>
  <c r="N320" i="2"/>
  <c r="S320" i="2"/>
  <c r="U320" i="2"/>
  <c r="W320" i="2"/>
  <c r="V320" i="2" s="1"/>
  <c r="N321" i="2"/>
  <c r="S321" i="2"/>
  <c r="U321" i="2"/>
  <c r="W321" i="2"/>
  <c r="V321" i="2" s="1"/>
  <c r="F322" i="2"/>
  <c r="G322" i="2"/>
  <c r="H322" i="2"/>
  <c r="N322" i="2"/>
  <c r="S322" i="2"/>
  <c r="U322" i="2"/>
  <c r="W322" i="2"/>
  <c r="V322" i="2" s="1"/>
  <c r="N323" i="2"/>
  <c r="S323" i="2"/>
  <c r="W323" i="2"/>
  <c r="V323" i="2" s="1"/>
  <c r="N324" i="2"/>
  <c r="P324" i="2" s="1"/>
  <c r="S324" i="2"/>
  <c r="U324" i="2"/>
  <c r="W324" i="2"/>
  <c r="V324" i="2" s="1"/>
  <c r="N325" i="2"/>
  <c r="S325" i="2"/>
  <c r="U325" i="2"/>
  <c r="W325" i="2"/>
  <c r="V325" i="2" s="1"/>
  <c r="N326" i="2"/>
  <c r="S326" i="2"/>
  <c r="U326" i="2"/>
  <c r="W326" i="2"/>
  <c r="V326" i="2" s="1"/>
  <c r="N327" i="2"/>
  <c r="P327" i="2" s="1"/>
  <c r="S327" i="2"/>
  <c r="U327" i="2"/>
  <c r="W327" i="2"/>
  <c r="V327" i="2" s="1"/>
  <c r="N328" i="2"/>
  <c r="P328" i="2" s="1"/>
  <c r="S328" i="2"/>
  <c r="U328" i="2"/>
  <c r="W328" i="2"/>
  <c r="V328" i="2" s="1"/>
  <c r="N329" i="2"/>
  <c r="S329" i="2"/>
  <c r="U329" i="2"/>
  <c r="W329" i="2"/>
  <c r="V329" i="2" s="1"/>
  <c r="N330" i="2"/>
  <c r="P330" i="2" s="1"/>
  <c r="S330" i="2"/>
  <c r="U330" i="2"/>
  <c r="W330" i="2"/>
  <c r="V330" i="2" s="1"/>
  <c r="N331" i="2"/>
  <c r="S331" i="2"/>
  <c r="U331" i="2"/>
  <c r="W331" i="2"/>
  <c r="V331" i="2" s="1"/>
  <c r="N332" i="2"/>
  <c r="P332" i="2" s="1"/>
  <c r="S332" i="2"/>
  <c r="U332" i="2"/>
  <c r="W332" i="2"/>
  <c r="V332" i="2" s="1"/>
  <c r="N333" i="2"/>
  <c r="S333" i="2"/>
  <c r="U333" i="2"/>
  <c r="W333" i="2"/>
  <c r="V333" i="2" s="1"/>
  <c r="N334" i="2"/>
  <c r="S334" i="2"/>
  <c r="U334" i="2"/>
  <c r="W334" i="2"/>
  <c r="V334" i="2" s="1"/>
  <c r="N335" i="2"/>
  <c r="S335" i="2"/>
  <c r="U335" i="2"/>
  <c r="W335" i="2"/>
  <c r="V335" i="2" s="1"/>
  <c r="N336" i="2"/>
  <c r="P336" i="2" s="1"/>
  <c r="S336" i="2"/>
  <c r="U336" i="2"/>
  <c r="W336" i="2"/>
  <c r="V336" i="2" s="1"/>
  <c r="N337" i="2"/>
  <c r="S337" i="2"/>
  <c r="U337" i="2"/>
  <c r="W337" i="2"/>
  <c r="V337" i="2" s="1"/>
  <c r="N338" i="2"/>
  <c r="P338" i="2" s="1"/>
  <c r="S338" i="2"/>
  <c r="U338" i="2"/>
  <c r="W338" i="2"/>
  <c r="V338" i="2" s="1"/>
  <c r="N339" i="2"/>
  <c r="S339" i="2"/>
  <c r="U339" i="2"/>
  <c r="W339" i="2"/>
  <c r="V339" i="2" s="1"/>
  <c r="N340" i="2"/>
  <c r="P340" i="2" s="1"/>
  <c r="S340" i="2"/>
  <c r="U340" i="2"/>
  <c r="W340" i="2"/>
  <c r="V340" i="2" s="1"/>
  <c r="F341" i="2"/>
  <c r="G341" i="2"/>
  <c r="H341" i="2"/>
  <c r="N341" i="2"/>
  <c r="P341" i="2" s="1"/>
  <c r="S341" i="2"/>
  <c r="U341" i="2"/>
  <c r="W341" i="2"/>
  <c r="V341" i="2" s="1"/>
  <c r="N342" i="2"/>
  <c r="S342" i="2"/>
  <c r="U342" i="2"/>
  <c r="W342" i="2"/>
  <c r="V342" i="2" s="1"/>
  <c r="N343" i="2"/>
  <c r="P343" i="2" s="1"/>
  <c r="S343" i="2"/>
  <c r="U343" i="2"/>
  <c r="W343" i="2"/>
  <c r="V343" i="2" s="1"/>
  <c r="N344" i="2"/>
  <c r="S344" i="2"/>
  <c r="U344" i="2"/>
  <c r="W344" i="2"/>
  <c r="V344" i="2" s="1"/>
  <c r="N345" i="2"/>
  <c r="R345" i="2" s="1"/>
  <c r="S345" i="2"/>
  <c r="U345" i="2"/>
  <c r="W345" i="2"/>
  <c r="V345" i="2" s="1"/>
  <c r="N346" i="2"/>
  <c r="P346" i="2" s="1"/>
  <c r="S346" i="2"/>
  <c r="U346" i="2"/>
  <c r="W346" i="2"/>
  <c r="V346" i="2" s="1"/>
  <c r="N347" i="2"/>
  <c r="S347" i="2"/>
  <c r="U347" i="2"/>
  <c r="W347" i="2"/>
  <c r="V347" i="2" s="1"/>
  <c r="N348" i="2"/>
  <c r="R348" i="2" s="1"/>
  <c r="S348" i="2"/>
  <c r="U348" i="2"/>
  <c r="W348" i="2"/>
  <c r="V348" i="2" s="1"/>
  <c r="N349" i="2"/>
  <c r="S349" i="2"/>
  <c r="U349" i="2"/>
  <c r="W349" i="2"/>
  <c r="V349" i="2" s="1"/>
  <c r="N350" i="2"/>
  <c r="S350" i="2"/>
  <c r="U350" i="2"/>
  <c r="W350" i="2"/>
  <c r="V350" i="2" s="1"/>
  <c r="N351" i="2"/>
  <c r="S351" i="2"/>
  <c r="U351" i="2"/>
  <c r="W351" i="2"/>
  <c r="V351" i="2" s="1"/>
  <c r="N352" i="2"/>
  <c r="S352" i="2"/>
  <c r="U352" i="2"/>
  <c r="W352" i="2"/>
  <c r="V352" i="2" s="1"/>
  <c r="N353" i="2"/>
  <c r="R353" i="2" s="1"/>
  <c r="S353" i="2"/>
  <c r="U353" i="2"/>
  <c r="W353" i="2"/>
  <c r="V353" i="2" s="1"/>
  <c r="N354" i="2"/>
  <c r="P354" i="2" s="1"/>
  <c r="S354" i="2"/>
  <c r="U354" i="2"/>
  <c r="W354" i="2"/>
  <c r="V354" i="2" s="1"/>
  <c r="N355" i="2"/>
  <c r="S355" i="2"/>
  <c r="U355" i="2"/>
  <c r="W355" i="2"/>
  <c r="V355" i="2" s="1"/>
  <c r="N356" i="2"/>
  <c r="R356" i="2" s="1"/>
  <c r="S356" i="2"/>
  <c r="U356" i="2"/>
  <c r="W356" i="2"/>
  <c r="V356" i="2" s="1"/>
  <c r="N357" i="2"/>
  <c r="P357" i="2" s="1"/>
  <c r="S357" i="2"/>
  <c r="U357" i="2"/>
  <c r="W357" i="2"/>
  <c r="V357" i="2" s="1"/>
  <c r="N358" i="2"/>
  <c r="S358" i="2"/>
  <c r="U358" i="2"/>
  <c r="W358" i="2"/>
  <c r="V358" i="2" s="1"/>
  <c r="N359" i="2"/>
  <c r="S359" i="2"/>
  <c r="U359" i="2"/>
  <c r="W359" i="2"/>
  <c r="V359" i="2" s="1"/>
  <c r="N360" i="2"/>
  <c r="R360" i="2" s="1"/>
  <c r="S360" i="2"/>
  <c r="U360" i="2"/>
  <c r="W360" i="2"/>
  <c r="V360" i="2" s="1"/>
  <c r="N361" i="2"/>
  <c r="S361" i="2"/>
  <c r="U361" i="2"/>
  <c r="W361" i="2"/>
  <c r="V361" i="2" s="1"/>
  <c r="N362" i="2"/>
  <c r="P362" i="2" s="1"/>
  <c r="S362" i="2"/>
  <c r="U362" i="2"/>
  <c r="W362" i="2"/>
  <c r="V362" i="2" s="1"/>
  <c r="N363" i="2"/>
  <c r="S363" i="2"/>
  <c r="U363" i="2"/>
  <c r="W363" i="2"/>
  <c r="V363" i="2" s="1"/>
  <c r="P364" i="2"/>
  <c r="R364" i="2"/>
  <c r="S364" i="2"/>
  <c r="U364" i="2"/>
  <c r="W364" i="2"/>
  <c r="V364" i="2" s="1"/>
  <c r="N365" i="2"/>
  <c r="S365" i="2"/>
  <c r="U365" i="2"/>
  <c r="W365" i="2"/>
  <c r="V365" i="2" s="1"/>
  <c r="N366" i="2"/>
  <c r="R366" i="2" s="1"/>
  <c r="S366" i="2"/>
  <c r="U366" i="2"/>
  <c r="W366" i="2"/>
  <c r="V366" i="2" s="1"/>
  <c r="N367" i="2"/>
  <c r="S367" i="2"/>
  <c r="U367" i="2"/>
  <c r="W367" i="2"/>
  <c r="V367" i="2" s="1"/>
  <c r="N368" i="2"/>
  <c r="P368" i="2" s="1"/>
  <c r="S368" i="2"/>
  <c r="U368" i="2"/>
  <c r="W368" i="2"/>
  <c r="V368" i="2" s="1"/>
  <c r="N369" i="2"/>
  <c r="P369" i="2" s="1"/>
  <c r="S369" i="2"/>
  <c r="U369" i="2"/>
  <c r="W369" i="2"/>
  <c r="V369" i="2" s="1"/>
  <c r="N370" i="2"/>
  <c r="R370" i="2" s="1"/>
  <c r="S370" i="2"/>
  <c r="U370" i="2"/>
  <c r="W370" i="2"/>
  <c r="V370" i="2" s="1"/>
  <c r="N371" i="2"/>
  <c r="S371" i="2"/>
  <c r="U371" i="2"/>
  <c r="W371" i="2"/>
  <c r="V371" i="2" s="1"/>
  <c r="N372" i="2"/>
  <c r="S372" i="2"/>
  <c r="U372" i="2"/>
  <c r="W372" i="2"/>
  <c r="V372" i="2" s="1"/>
  <c r="N373" i="2"/>
  <c r="P373" i="2" s="1"/>
  <c r="S373" i="2"/>
  <c r="U373" i="2"/>
  <c r="W373" i="2"/>
  <c r="V373" i="2" s="1"/>
  <c r="N374" i="2"/>
  <c r="R374" i="2" s="1"/>
  <c r="S374" i="2"/>
  <c r="U374" i="2"/>
  <c r="W374" i="2"/>
  <c r="V374" i="2" s="1"/>
  <c r="N375" i="2"/>
  <c r="P375" i="2" s="1"/>
  <c r="S375" i="2"/>
  <c r="U375" i="2"/>
  <c r="W375" i="2"/>
  <c r="V375" i="2" s="1"/>
  <c r="N376" i="2"/>
  <c r="S376" i="2"/>
  <c r="U376" i="2"/>
  <c r="W376" i="2"/>
  <c r="V376" i="2" s="1"/>
  <c r="N377" i="2"/>
  <c r="S377" i="2"/>
  <c r="U377" i="2"/>
  <c r="W377" i="2"/>
  <c r="V377" i="2" s="1"/>
  <c r="N378" i="2"/>
  <c r="S378" i="2"/>
  <c r="U378" i="2"/>
  <c r="W378" i="2"/>
  <c r="V378" i="2" s="1"/>
  <c r="N379" i="2"/>
  <c r="P379" i="2" s="1"/>
  <c r="S379" i="2"/>
  <c r="U379" i="2"/>
  <c r="W379" i="2"/>
  <c r="V379" i="2" s="1"/>
  <c r="N380" i="2"/>
  <c r="P380" i="2" s="1"/>
  <c r="S380" i="2"/>
  <c r="U380" i="2"/>
  <c r="W380" i="2"/>
  <c r="V380" i="2" s="1"/>
  <c r="N381" i="2"/>
  <c r="S381" i="2"/>
  <c r="U381" i="2"/>
  <c r="W381" i="2"/>
  <c r="V381" i="2" s="1"/>
  <c r="N382" i="2"/>
  <c r="R382" i="2" s="1"/>
  <c r="S382" i="2"/>
  <c r="U382" i="2"/>
  <c r="W382" i="2"/>
  <c r="V382" i="2" s="1"/>
  <c r="N383" i="2"/>
  <c r="S383" i="2"/>
  <c r="U383" i="2"/>
  <c r="W383" i="2"/>
  <c r="V383" i="2" s="1"/>
  <c r="N384" i="2"/>
  <c r="P384" i="2" s="1"/>
  <c r="S384" i="2"/>
  <c r="U384" i="2"/>
  <c r="W384" i="2"/>
  <c r="V384" i="2" s="1"/>
  <c r="N385" i="2"/>
  <c r="P385" i="2" s="1"/>
  <c r="S385" i="2"/>
  <c r="U385" i="2"/>
  <c r="W385" i="2"/>
  <c r="V385" i="2" s="1"/>
  <c r="N386" i="2"/>
  <c r="R386" i="2" s="1"/>
  <c r="S386" i="2"/>
  <c r="U386" i="2"/>
  <c r="W386" i="2"/>
  <c r="V386" i="2" s="1"/>
  <c r="N387" i="2"/>
  <c r="S387" i="2"/>
  <c r="U387" i="2"/>
  <c r="W387" i="2"/>
  <c r="V387" i="2" s="1"/>
  <c r="N388" i="2"/>
  <c r="P388" i="2" s="1"/>
  <c r="S388" i="2"/>
  <c r="U388" i="2"/>
  <c r="W388" i="2"/>
  <c r="V388" i="2" s="1"/>
  <c r="N389" i="2"/>
  <c r="P389" i="2" s="1"/>
  <c r="S389" i="2"/>
  <c r="U389" i="2"/>
  <c r="W389" i="2"/>
  <c r="V389" i="2" s="1"/>
  <c r="N390" i="2"/>
  <c r="S390" i="2"/>
  <c r="U390" i="2"/>
  <c r="W390" i="2"/>
  <c r="V390" i="2" s="1"/>
  <c r="N391" i="2"/>
  <c r="P391" i="2" s="1"/>
  <c r="S391" i="2"/>
  <c r="U391" i="2"/>
  <c r="W391" i="2"/>
  <c r="V391" i="2" s="1"/>
  <c r="N392" i="2"/>
  <c r="S392" i="2"/>
  <c r="U392" i="2"/>
  <c r="W392" i="2"/>
  <c r="V392" i="2" s="1"/>
  <c r="N393" i="2"/>
  <c r="S393" i="2"/>
  <c r="U393" i="2"/>
  <c r="W393" i="2"/>
  <c r="V393" i="2" s="1"/>
  <c r="N394" i="2"/>
  <c r="S394" i="2"/>
  <c r="U394" i="2"/>
  <c r="W394" i="2"/>
  <c r="V394" i="2" s="1"/>
  <c r="N395" i="2"/>
  <c r="S395" i="2"/>
  <c r="U395" i="2"/>
  <c r="W395" i="2"/>
  <c r="V395" i="2" s="1"/>
  <c r="N396" i="2"/>
  <c r="P396" i="2" s="1"/>
  <c r="S396" i="2"/>
  <c r="U396" i="2"/>
  <c r="W396" i="2"/>
  <c r="V396" i="2" s="1"/>
  <c r="N397" i="2"/>
  <c r="S397" i="2"/>
  <c r="U397" i="2"/>
  <c r="W397" i="2"/>
  <c r="V397" i="2" s="1"/>
  <c r="N398" i="2"/>
  <c r="R398" i="2" s="1"/>
  <c r="S398" i="2"/>
  <c r="U398" i="2"/>
  <c r="W398" i="2"/>
  <c r="V398" i="2" s="1"/>
  <c r="N399" i="2"/>
  <c r="P399" i="2" s="1"/>
  <c r="S399" i="2"/>
  <c r="U399" i="2"/>
  <c r="W399" i="2"/>
  <c r="V399" i="2" s="1"/>
  <c r="N400" i="2"/>
  <c r="S400" i="2"/>
  <c r="U400" i="2"/>
  <c r="W400" i="2"/>
  <c r="V400" i="2" s="1"/>
  <c r="N401" i="2"/>
  <c r="P401" i="2" s="1"/>
  <c r="S401" i="2"/>
  <c r="U401" i="2"/>
  <c r="W401" i="2"/>
  <c r="V401" i="2" s="1"/>
  <c r="N402" i="2"/>
  <c r="R402" i="2" s="1"/>
  <c r="S402" i="2"/>
  <c r="U402" i="2"/>
  <c r="W402" i="2"/>
  <c r="V402" i="2" s="1"/>
  <c r="N403" i="2"/>
  <c r="S403" i="2"/>
  <c r="U403" i="2"/>
  <c r="W403" i="2"/>
  <c r="V403" i="2" s="1"/>
  <c r="N404" i="2"/>
  <c r="S404" i="2"/>
  <c r="U404" i="2"/>
  <c r="W404" i="2"/>
  <c r="V404" i="2" s="1"/>
  <c r="N405" i="2"/>
  <c r="P405" i="2" s="1"/>
  <c r="S405" i="2"/>
  <c r="U405" i="2"/>
  <c r="W405" i="2"/>
  <c r="V405" i="2" s="1"/>
  <c r="N406" i="2"/>
  <c r="R406" i="2" s="1"/>
  <c r="S406" i="2"/>
  <c r="U406" i="2"/>
  <c r="W406" i="2"/>
  <c r="V406" i="2" s="1"/>
  <c r="N407" i="2"/>
  <c r="P407" i="2" s="1"/>
  <c r="S407" i="2"/>
  <c r="U407" i="2"/>
  <c r="W407" i="2"/>
  <c r="V407" i="2" s="1"/>
  <c r="N408" i="2"/>
  <c r="S408" i="2"/>
  <c r="U408" i="2"/>
  <c r="W408" i="2"/>
  <c r="V408" i="2" s="1"/>
  <c r="N409" i="2"/>
  <c r="P409" i="2" s="1"/>
  <c r="S409" i="2"/>
  <c r="U409" i="2"/>
  <c r="W409" i="2"/>
  <c r="V409" i="2" s="1"/>
  <c r="N410" i="2"/>
  <c r="S410" i="2"/>
  <c r="U410" i="2"/>
  <c r="W410" i="2"/>
  <c r="V410" i="2" s="1"/>
  <c r="N411" i="2"/>
  <c r="P411" i="2" s="1"/>
  <c r="S411" i="2"/>
  <c r="U411" i="2"/>
  <c r="W411" i="2"/>
  <c r="V411" i="2" s="1"/>
  <c r="N412" i="2"/>
  <c r="S412" i="2"/>
  <c r="U412" i="2"/>
  <c r="W412" i="2"/>
  <c r="V412" i="2" s="1"/>
  <c r="N413" i="2"/>
  <c r="S413" i="2"/>
  <c r="U413" i="2"/>
  <c r="W413" i="2"/>
  <c r="V413" i="2" s="1"/>
  <c r="N414" i="2"/>
  <c r="U414" i="2"/>
  <c r="W414" i="2"/>
  <c r="V414" i="2" s="1"/>
  <c r="N415" i="2"/>
  <c r="S415" i="2"/>
  <c r="U415" i="2"/>
  <c r="W415" i="2"/>
  <c r="V415" i="2" s="1"/>
  <c r="N416" i="2"/>
  <c r="S416" i="2"/>
  <c r="U416" i="2"/>
  <c r="W416" i="2"/>
  <c r="V416" i="2" s="1"/>
  <c r="N418" i="2"/>
  <c r="S418" i="2"/>
  <c r="U418" i="2"/>
  <c r="W418" i="2"/>
  <c r="V418" i="2" s="1"/>
  <c r="N419" i="2"/>
  <c r="S419" i="2"/>
  <c r="U419" i="2"/>
  <c r="W419" i="2"/>
  <c r="V419" i="2" s="1"/>
  <c r="N420" i="2"/>
  <c r="R420" i="2" s="1"/>
  <c r="S420" i="2"/>
  <c r="U420" i="2"/>
  <c r="W420" i="2"/>
  <c r="V420" i="2" s="1"/>
  <c r="N421" i="2"/>
  <c r="S421" i="2"/>
  <c r="U421" i="2"/>
  <c r="W421" i="2"/>
  <c r="V421" i="2" s="1"/>
  <c r="N422" i="2"/>
  <c r="R422" i="2" s="1"/>
  <c r="S422" i="2"/>
  <c r="U422" i="2"/>
  <c r="W422" i="2"/>
  <c r="V422" i="2" s="1"/>
  <c r="N423" i="2"/>
  <c r="P423" i="2" s="1"/>
  <c r="S423" i="2"/>
  <c r="U423" i="2"/>
  <c r="W423" i="2"/>
  <c r="V423" i="2" s="1"/>
  <c r="N424" i="2"/>
  <c r="R424" i="2" s="1"/>
  <c r="S424" i="2"/>
  <c r="U424" i="2"/>
  <c r="W424" i="2"/>
  <c r="V424" i="2" s="1"/>
  <c r="N425" i="2"/>
  <c r="S425" i="2"/>
  <c r="U425" i="2"/>
  <c r="W425" i="2"/>
  <c r="V425" i="2" s="1"/>
  <c r="N426" i="2"/>
  <c r="R426" i="2" s="1"/>
  <c r="S426" i="2"/>
  <c r="U426" i="2"/>
  <c r="W426" i="2"/>
  <c r="V426" i="2" s="1"/>
  <c r="N427" i="2"/>
  <c r="P427" i="2" s="1"/>
  <c r="S427" i="2"/>
  <c r="U427" i="2"/>
  <c r="W427" i="2"/>
  <c r="V427" i="2" s="1"/>
  <c r="N428" i="2"/>
  <c r="S428" i="2"/>
  <c r="U428" i="2"/>
  <c r="W428" i="2"/>
  <c r="V428" i="2" s="1"/>
  <c r="N429" i="2"/>
  <c r="P429" i="2" s="1"/>
  <c r="S429" i="2"/>
  <c r="U429" i="2"/>
  <c r="W429" i="2"/>
  <c r="V429" i="2" s="1"/>
  <c r="N430" i="2"/>
  <c r="S430" i="2"/>
  <c r="U430" i="2"/>
  <c r="W430" i="2"/>
  <c r="V430" i="2" s="1"/>
  <c r="N431" i="2"/>
  <c r="S431" i="2"/>
  <c r="U431" i="2"/>
  <c r="W431" i="2"/>
  <c r="V431" i="2" s="1"/>
  <c r="N432" i="2"/>
  <c r="S432" i="2"/>
  <c r="U432" i="2"/>
  <c r="W432" i="2"/>
  <c r="V432" i="2" s="1"/>
  <c r="N433" i="2"/>
  <c r="P433" i="2" s="1"/>
  <c r="S433" i="2"/>
  <c r="U433" i="2"/>
  <c r="W433" i="2"/>
  <c r="V433" i="2" s="1"/>
  <c r="N435" i="2"/>
  <c r="R435" i="2" s="1"/>
  <c r="S435" i="2"/>
  <c r="U435" i="2"/>
  <c r="W435" i="2"/>
  <c r="V435" i="2" s="1"/>
  <c r="N436" i="2"/>
  <c r="S436" i="2"/>
  <c r="U436" i="2"/>
  <c r="W436" i="2"/>
  <c r="V436" i="2" s="1"/>
  <c r="N437" i="2"/>
  <c r="R437" i="2" s="1"/>
  <c r="S437" i="2"/>
  <c r="U437" i="2"/>
  <c r="W437" i="2"/>
  <c r="V437" i="2" s="1"/>
  <c r="N438" i="2"/>
  <c r="R438" i="2" s="1"/>
  <c r="S438" i="2"/>
  <c r="U438" i="2"/>
  <c r="W438" i="2"/>
  <c r="V438" i="2" s="1"/>
  <c r="N439" i="2"/>
  <c r="S439" i="2"/>
  <c r="U439" i="2"/>
  <c r="W439" i="2"/>
  <c r="V439" i="2" s="1"/>
  <c r="N440" i="2"/>
  <c r="P440" i="2" s="1"/>
  <c r="S440" i="2"/>
  <c r="U440" i="2"/>
  <c r="W440" i="2"/>
  <c r="V440" i="2" s="1"/>
  <c r="N441" i="2"/>
  <c r="R441" i="2" s="1"/>
  <c r="S441" i="2"/>
  <c r="U441" i="2"/>
  <c r="W441" i="2"/>
  <c r="V441" i="2" s="1"/>
  <c r="N442" i="2"/>
  <c r="S442" i="2"/>
  <c r="U442" i="2"/>
  <c r="W442" i="2"/>
  <c r="V442" i="2" s="1"/>
  <c r="N443" i="2"/>
  <c r="R443" i="2" s="1"/>
  <c r="S443" i="2"/>
  <c r="U443" i="2"/>
  <c r="W443" i="2"/>
  <c r="V443" i="2" s="1"/>
  <c r="W444" i="2"/>
  <c r="N445" i="2"/>
  <c r="R445" i="2" s="1"/>
  <c r="S445" i="2"/>
  <c r="U445" i="2"/>
  <c r="W445" i="2"/>
  <c r="V445" i="2" s="1"/>
  <c r="N446" i="2"/>
  <c r="P446" i="2" s="1"/>
  <c r="S446" i="2"/>
  <c r="U446" i="2"/>
  <c r="W446" i="2"/>
  <c r="V446" i="2" s="1"/>
  <c r="N447" i="2"/>
  <c r="R447" i="2" s="1"/>
  <c r="S447" i="2"/>
  <c r="U447" i="2"/>
  <c r="W447" i="2"/>
  <c r="V447" i="2" s="1"/>
  <c r="N448" i="2"/>
  <c r="P448" i="2" s="1"/>
  <c r="S448" i="2"/>
  <c r="U448" i="2"/>
  <c r="W448" i="2"/>
  <c r="V448" i="2" s="1"/>
  <c r="N449" i="2"/>
  <c r="S449" i="2"/>
  <c r="U449" i="2"/>
  <c r="W449" i="2"/>
  <c r="V449" i="2" s="1"/>
  <c r="N450" i="2"/>
  <c r="P450" i="2" s="1"/>
  <c r="S450" i="2"/>
  <c r="U450" i="2"/>
  <c r="W450" i="2"/>
  <c r="V450" i="2" s="1"/>
  <c r="N451" i="2"/>
  <c r="S451" i="2"/>
  <c r="U451" i="2"/>
  <c r="W451" i="2"/>
  <c r="V451" i="2" s="1"/>
  <c r="N452" i="2"/>
  <c r="P452" i="2" s="1"/>
  <c r="S452" i="2"/>
  <c r="U452" i="2"/>
  <c r="W452" i="2"/>
  <c r="V452" i="2" s="1"/>
  <c r="N453" i="2"/>
  <c r="R453" i="2" s="1"/>
  <c r="S453" i="2"/>
  <c r="U453" i="2"/>
  <c r="W453" i="2"/>
  <c r="V453" i="2" s="1"/>
  <c r="N454" i="2"/>
  <c r="S454" i="2"/>
  <c r="U454" i="2"/>
  <c r="W454" i="2"/>
  <c r="V454" i="2" s="1"/>
  <c r="N455" i="2"/>
  <c r="R455" i="2" s="1"/>
  <c r="S455" i="2"/>
  <c r="U455" i="2"/>
  <c r="W455" i="2"/>
  <c r="V455" i="2" s="1"/>
  <c r="N456" i="2"/>
  <c r="S456" i="2"/>
  <c r="U456" i="2"/>
  <c r="W456" i="2"/>
  <c r="V456" i="2" s="1"/>
  <c r="N457" i="2"/>
  <c r="P457" i="2" s="1"/>
  <c r="S457" i="2"/>
  <c r="U457" i="2"/>
  <c r="W457" i="2"/>
  <c r="V457" i="2" s="1"/>
  <c r="N458" i="2"/>
  <c r="P458" i="2" s="1"/>
  <c r="S458" i="2"/>
  <c r="U458" i="2"/>
  <c r="W458" i="2"/>
  <c r="V458" i="2" s="1"/>
  <c r="N459" i="2"/>
  <c r="R459" i="2" s="1"/>
  <c r="S459" i="2"/>
  <c r="U459" i="2"/>
  <c r="W459" i="2"/>
  <c r="V459" i="2" s="1"/>
  <c r="N460" i="2"/>
  <c r="S460" i="2"/>
  <c r="U460" i="2"/>
  <c r="W460" i="2"/>
  <c r="V460" i="2" s="1"/>
  <c r="N461" i="2"/>
  <c r="P461" i="2" s="1"/>
  <c r="S461" i="2"/>
  <c r="U461" i="2"/>
  <c r="W461" i="2"/>
  <c r="V461" i="2" s="1"/>
  <c r="N462" i="2"/>
  <c r="P462" i="2" s="1"/>
  <c r="S462" i="2"/>
  <c r="U462" i="2"/>
  <c r="W462" i="2"/>
  <c r="V462" i="2" s="1"/>
  <c r="N463" i="2"/>
  <c r="S463" i="2"/>
  <c r="U463" i="2"/>
  <c r="W463" i="2"/>
  <c r="V463" i="2" s="1"/>
  <c r="N464" i="2"/>
  <c r="P464" i="2" s="1"/>
  <c r="S464" i="2"/>
  <c r="U464" i="2"/>
  <c r="W464" i="2"/>
  <c r="V464" i="2" s="1"/>
  <c r="N465" i="2"/>
  <c r="R465" i="2" s="1"/>
  <c r="S465" i="2"/>
  <c r="U465" i="2"/>
  <c r="W465" i="2"/>
  <c r="V465" i="2" s="1"/>
  <c r="N466" i="2"/>
  <c r="S466" i="2"/>
  <c r="U466" i="2"/>
  <c r="W466" i="2"/>
  <c r="V466" i="2" s="1"/>
  <c r="N467" i="2"/>
  <c r="S467" i="2"/>
  <c r="U467" i="2"/>
  <c r="W467" i="2"/>
  <c r="V467" i="2" s="1"/>
  <c r="N468" i="2"/>
  <c r="S468" i="2"/>
  <c r="U468" i="2"/>
  <c r="W468" i="2"/>
  <c r="V468" i="2" s="1"/>
  <c r="N469" i="2"/>
  <c r="S469" i="2"/>
  <c r="U469" i="2"/>
  <c r="W469" i="2"/>
  <c r="V469" i="2" s="1"/>
  <c r="N470" i="2"/>
  <c r="S470" i="2"/>
  <c r="U470" i="2"/>
  <c r="W470" i="2"/>
  <c r="V470" i="2" s="1"/>
  <c r="N471" i="2"/>
  <c r="R471" i="2" s="1"/>
  <c r="S471" i="2"/>
  <c r="U471" i="2"/>
  <c r="W471" i="2"/>
  <c r="V471" i="2" s="1"/>
  <c r="N472" i="2"/>
  <c r="R472" i="2" s="1"/>
  <c r="S472" i="2"/>
  <c r="U472" i="2"/>
  <c r="W472" i="2"/>
  <c r="V472" i="2" s="1"/>
  <c r="N473" i="2"/>
  <c r="S473" i="2"/>
  <c r="U473" i="2"/>
  <c r="W473" i="2"/>
  <c r="V473" i="2" s="1"/>
  <c r="N474" i="2"/>
  <c r="P474" i="2" s="1"/>
  <c r="S474" i="2"/>
  <c r="U474" i="2"/>
  <c r="W474" i="2"/>
  <c r="V474" i="2" s="1"/>
  <c r="N475" i="2"/>
  <c r="R475" i="2" s="1"/>
  <c r="S475" i="2"/>
  <c r="U475" i="2"/>
  <c r="W475" i="2"/>
  <c r="V475" i="2" s="1"/>
  <c r="N476" i="2"/>
  <c r="S476" i="2"/>
  <c r="U476" i="2"/>
  <c r="W476" i="2"/>
  <c r="V476" i="2" s="1"/>
  <c r="N477" i="2"/>
  <c r="S477" i="2"/>
  <c r="U477" i="2"/>
  <c r="W477" i="2"/>
  <c r="V477" i="2" s="1"/>
  <c r="N478" i="2"/>
  <c r="P478" i="2" s="1"/>
  <c r="S478" i="2"/>
  <c r="U478" i="2"/>
  <c r="W478" i="2"/>
  <c r="V478" i="2" s="1"/>
  <c r="N479" i="2"/>
  <c r="R479" i="2" s="1"/>
  <c r="S479" i="2"/>
  <c r="U479" i="2"/>
  <c r="W479" i="2"/>
  <c r="V479" i="2" s="1"/>
  <c r="N480" i="2"/>
  <c r="P480" i="2" s="1"/>
  <c r="S480" i="2"/>
  <c r="U480" i="2"/>
  <c r="W480" i="2"/>
  <c r="V480" i="2" s="1"/>
  <c r="N481" i="2"/>
  <c r="R481" i="2" s="1"/>
  <c r="S481" i="2"/>
  <c r="U481" i="2"/>
  <c r="W481" i="2"/>
  <c r="V481" i="2" s="1"/>
  <c r="N482" i="2"/>
  <c r="P482" i="2" s="1"/>
  <c r="S482" i="2"/>
  <c r="U482" i="2"/>
  <c r="W482" i="2"/>
  <c r="V482" i="2" s="1"/>
  <c r="N483" i="2"/>
  <c r="S483" i="2"/>
  <c r="U483" i="2"/>
  <c r="W483" i="2"/>
  <c r="V483" i="2" s="1"/>
  <c r="N484" i="2"/>
  <c r="P484" i="2" s="1"/>
  <c r="S484" i="2"/>
  <c r="U484" i="2"/>
  <c r="W484" i="2"/>
  <c r="V484" i="2" s="1"/>
  <c r="N485" i="2"/>
  <c r="R485" i="2" s="1"/>
  <c r="S485" i="2"/>
  <c r="U485" i="2"/>
  <c r="W485" i="2"/>
  <c r="V485" i="2" s="1"/>
  <c r="N486" i="2"/>
  <c r="S486" i="2"/>
  <c r="U486" i="2"/>
  <c r="W486" i="2"/>
  <c r="V486" i="2" s="1"/>
  <c r="N487" i="2"/>
  <c r="R487" i="2" s="1"/>
  <c r="S487" i="2"/>
  <c r="U487" i="2"/>
  <c r="W487" i="2"/>
  <c r="V487" i="2" s="1"/>
  <c r="N488" i="2"/>
  <c r="S488" i="2"/>
  <c r="U488" i="2"/>
  <c r="W488" i="2"/>
  <c r="V488" i="2" s="1"/>
  <c r="N489" i="2"/>
  <c r="P489" i="2" s="1"/>
  <c r="S489" i="2"/>
  <c r="U489" i="2"/>
  <c r="W489" i="2"/>
  <c r="V489" i="2" s="1"/>
  <c r="N490" i="2"/>
  <c r="P490" i="2" s="1"/>
  <c r="S490" i="2"/>
  <c r="U490" i="2"/>
  <c r="W490" i="2"/>
  <c r="V490" i="2" s="1"/>
  <c r="N491" i="2"/>
  <c r="R491" i="2" s="1"/>
  <c r="S491" i="2"/>
  <c r="U491" i="2"/>
  <c r="W491" i="2"/>
  <c r="V491" i="2" s="1"/>
  <c r="N492" i="2"/>
  <c r="S492" i="2"/>
  <c r="U492" i="2"/>
  <c r="W492" i="2"/>
  <c r="V492" i="2" s="1"/>
  <c r="N493" i="2"/>
  <c r="P493" i="2" s="1"/>
  <c r="S493" i="2"/>
  <c r="U493" i="2"/>
  <c r="W493" i="2"/>
  <c r="V493" i="2" s="1"/>
  <c r="N494" i="2"/>
  <c r="P494" i="2" s="1"/>
  <c r="S494" i="2"/>
  <c r="U494" i="2"/>
  <c r="W494" i="2"/>
  <c r="V494" i="2" s="1"/>
  <c r="N495" i="2"/>
  <c r="S495" i="2"/>
  <c r="U495" i="2"/>
  <c r="W495" i="2"/>
  <c r="V495" i="2" s="1"/>
  <c r="N496" i="2"/>
  <c r="P496" i="2" s="1"/>
  <c r="S496" i="2"/>
  <c r="U496" i="2"/>
  <c r="W496" i="2"/>
  <c r="V496" i="2" s="1"/>
  <c r="N497" i="2"/>
  <c r="P497" i="2" s="1"/>
  <c r="S497" i="2"/>
  <c r="U497" i="2"/>
  <c r="W497" i="2"/>
  <c r="V497" i="2" s="1"/>
  <c r="N498" i="2"/>
  <c r="P498" i="2" s="1"/>
  <c r="S498" i="2"/>
  <c r="U498" i="2"/>
  <c r="W498" i="2"/>
  <c r="V498" i="2" s="1"/>
  <c r="N499" i="2"/>
  <c r="S499" i="2"/>
  <c r="U499" i="2"/>
  <c r="W499" i="2"/>
  <c r="V499" i="2" s="1"/>
  <c r="N500" i="2"/>
  <c r="P500" i="2" s="1"/>
  <c r="S500" i="2"/>
  <c r="U500" i="2"/>
  <c r="W500" i="2"/>
  <c r="V500" i="2" s="1"/>
  <c r="N501" i="2"/>
  <c r="P501" i="2" s="1"/>
  <c r="S501" i="2"/>
  <c r="U501" i="2"/>
  <c r="W501" i="2"/>
  <c r="V501" i="2" s="1"/>
  <c r="N502" i="2"/>
  <c r="S502" i="2"/>
  <c r="U502" i="2"/>
  <c r="W502" i="2"/>
  <c r="V502" i="2" s="1"/>
  <c r="N503" i="2"/>
  <c r="P503" i="2" s="1"/>
  <c r="S503" i="2"/>
  <c r="U503" i="2"/>
  <c r="W503" i="2"/>
  <c r="V503" i="2" s="1"/>
  <c r="N504" i="2"/>
  <c r="P504" i="2" s="1"/>
  <c r="S504" i="2"/>
  <c r="U504" i="2"/>
  <c r="W504" i="2"/>
  <c r="V504" i="2" s="1"/>
  <c r="N505" i="2"/>
  <c r="S505" i="2"/>
  <c r="U505" i="2"/>
  <c r="W505" i="2"/>
  <c r="V505" i="2" s="1"/>
  <c r="N506" i="2"/>
  <c r="P506" i="2" s="1"/>
  <c r="S506" i="2"/>
  <c r="U506" i="2"/>
  <c r="W506" i="2"/>
  <c r="V506" i="2" s="1"/>
  <c r="N507" i="2"/>
  <c r="P507" i="2" s="1"/>
  <c r="S507" i="2"/>
  <c r="U507" i="2"/>
  <c r="W507" i="2"/>
  <c r="V507" i="2" s="1"/>
  <c r="N508" i="2"/>
  <c r="P508" i="2" s="1"/>
  <c r="S508" i="2"/>
  <c r="U508" i="2"/>
  <c r="W508" i="2"/>
  <c r="V508" i="2" s="1"/>
  <c r="N509" i="2"/>
  <c r="S509" i="2"/>
  <c r="U509" i="2"/>
  <c r="W509" i="2"/>
  <c r="V509" i="2" s="1"/>
  <c r="N510" i="2"/>
  <c r="S510" i="2"/>
  <c r="U510" i="2"/>
  <c r="W510" i="2"/>
  <c r="V510" i="2" s="1"/>
  <c r="N511" i="2"/>
  <c r="P511" i="2" s="1"/>
  <c r="S511" i="2"/>
  <c r="U511" i="2"/>
  <c r="W511" i="2"/>
  <c r="V511" i="2" s="1"/>
  <c r="N512" i="2"/>
  <c r="P512" i="2" s="1"/>
  <c r="S512" i="2"/>
  <c r="U512" i="2"/>
  <c r="W512" i="2"/>
  <c r="V512" i="2" s="1"/>
  <c r="N513" i="2"/>
  <c r="S513" i="2"/>
  <c r="U513" i="2"/>
  <c r="W513" i="2"/>
  <c r="V513" i="2" s="1"/>
  <c r="N514" i="2"/>
  <c r="P514" i="2" s="1"/>
  <c r="S514" i="2"/>
  <c r="U514" i="2"/>
  <c r="W514" i="2"/>
  <c r="V514" i="2" s="1"/>
  <c r="N515" i="2"/>
  <c r="P515" i="2" s="1"/>
  <c r="S515" i="2"/>
  <c r="U515" i="2"/>
  <c r="W515" i="2"/>
  <c r="V515" i="2" s="1"/>
  <c r="N516" i="2"/>
  <c r="P516" i="2" s="1"/>
  <c r="S516" i="2"/>
  <c r="U516" i="2"/>
  <c r="W516" i="2"/>
  <c r="V516" i="2" s="1"/>
  <c r="N517" i="2"/>
  <c r="S517" i="2"/>
  <c r="U517" i="2"/>
  <c r="W517" i="2"/>
  <c r="V517" i="2" s="1"/>
  <c r="N518" i="2"/>
  <c r="R518" i="2" s="1"/>
  <c r="S518" i="2"/>
  <c r="U518" i="2"/>
  <c r="W518" i="2"/>
  <c r="V518" i="2" s="1"/>
  <c r="N519" i="2"/>
  <c r="P519" i="2" s="1"/>
  <c r="S519" i="2"/>
  <c r="U519" i="2"/>
  <c r="W519" i="2"/>
  <c r="V519" i="2" s="1"/>
  <c r="N520" i="2"/>
  <c r="P520" i="2" s="1"/>
  <c r="S520" i="2"/>
  <c r="U520" i="2"/>
  <c r="W520" i="2"/>
  <c r="V520" i="2" s="1"/>
  <c r="N521" i="2"/>
  <c r="S521" i="2"/>
  <c r="U521" i="2"/>
  <c r="W521" i="2"/>
  <c r="V521" i="2" s="1"/>
  <c r="N522" i="2"/>
  <c r="S522" i="2"/>
  <c r="U522" i="2"/>
  <c r="W522" i="2"/>
  <c r="V522" i="2" s="1"/>
  <c r="N523" i="2"/>
  <c r="P523" i="2" s="1"/>
  <c r="S523" i="2"/>
  <c r="U523" i="2"/>
  <c r="W523" i="2"/>
  <c r="V523" i="2" s="1"/>
  <c r="N524" i="2"/>
  <c r="P524" i="2" s="1"/>
  <c r="S524" i="2"/>
  <c r="U524" i="2"/>
  <c r="W524" i="2"/>
  <c r="V524" i="2" s="1"/>
  <c r="N525" i="2"/>
  <c r="S525" i="2"/>
  <c r="U525" i="2"/>
  <c r="W525" i="2"/>
  <c r="V525" i="2" s="1"/>
  <c r="N526" i="2"/>
  <c r="S526" i="2"/>
  <c r="U526" i="2"/>
  <c r="W526" i="2"/>
  <c r="V526" i="2" s="1"/>
  <c r="N527" i="2"/>
  <c r="P527" i="2" s="1"/>
  <c r="S527" i="2"/>
  <c r="U527" i="2"/>
  <c r="W527" i="2"/>
  <c r="V527" i="2" s="1"/>
  <c r="N528" i="2"/>
  <c r="P528" i="2" s="1"/>
  <c r="S528" i="2"/>
  <c r="U528" i="2"/>
  <c r="W528" i="2"/>
  <c r="V528" i="2" s="1"/>
  <c r="N529" i="2"/>
  <c r="S529" i="2"/>
  <c r="U529" i="2"/>
  <c r="W529" i="2"/>
  <c r="V529" i="2" s="1"/>
  <c r="N530" i="2"/>
  <c r="R530" i="2" s="1"/>
  <c r="S530" i="2"/>
  <c r="U530" i="2"/>
  <c r="W530" i="2"/>
  <c r="V530" i="2" s="1"/>
  <c r="N531" i="2"/>
  <c r="P531" i="2" s="1"/>
  <c r="S531" i="2"/>
  <c r="U531" i="2"/>
  <c r="W531" i="2"/>
  <c r="V531" i="2" s="1"/>
  <c r="N532" i="2"/>
  <c r="P532" i="2" s="1"/>
  <c r="S532" i="2"/>
  <c r="U532" i="2"/>
  <c r="W532" i="2"/>
  <c r="V532" i="2" s="1"/>
  <c r="N533" i="2"/>
  <c r="S533" i="2"/>
  <c r="U533" i="2"/>
  <c r="W533" i="2"/>
  <c r="V533" i="2" s="1"/>
  <c r="N534" i="2"/>
  <c r="R534" i="2" s="1"/>
  <c r="S534" i="2"/>
  <c r="U534" i="2"/>
  <c r="W534" i="2"/>
  <c r="V534" i="2" s="1"/>
  <c r="N535" i="2"/>
  <c r="P535" i="2" s="1"/>
  <c r="S535" i="2"/>
  <c r="U535" i="2"/>
  <c r="W535" i="2"/>
  <c r="V535" i="2" s="1"/>
  <c r="N536" i="2"/>
  <c r="P536" i="2" s="1"/>
  <c r="S536" i="2"/>
  <c r="U536" i="2"/>
  <c r="W536" i="2"/>
  <c r="V536" i="2" s="1"/>
  <c r="N537" i="2"/>
  <c r="S537" i="2"/>
  <c r="U537" i="2"/>
  <c r="W537" i="2"/>
  <c r="V537" i="2" s="1"/>
  <c r="N538" i="2"/>
  <c r="P538" i="2" s="1"/>
  <c r="S538" i="2"/>
  <c r="U538" i="2"/>
  <c r="W538" i="2"/>
  <c r="V538" i="2" s="1"/>
  <c r="N539" i="2"/>
  <c r="P539" i="2" s="1"/>
  <c r="S539" i="2"/>
  <c r="U539" i="2"/>
  <c r="W539" i="2"/>
  <c r="V539" i="2" s="1"/>
  <c r="N540" i="2"/>
  <c r="P540" i="2" s="1"/>
  <c r="S540" i="2"/>
  <c r="U540" i="2"/>
  <c r="W540" i="2"/>
  <c r="V540" i="2" s="1"/>
  <c r="N541" i="2"/>
  <c r="S541" i="2"/>
  <c r="U541" i="2"/>
  <c r="W541" i="2"/>
  <c r="V541" i="2" s="1"/>
  <c r="N542" i="2"/>
  <c r="S542" i="2"/>
  <c r="U542" i="2"/>
  <c r="W542" i="2"/>
  <c r="V542" i="2" s="1"/>
  <c r="N543" i="2"/>
  <c r="S543" i="2"/>
  <c r="U543" i="2"/>
  <c r="W543" i="2"/>
  <c r="V543" i="2" s="1"/>
  <c r="N544" i="2"/>
  <c r="P544" i="2" s="1"/>
  <c r="S544" i="2"/>
  <c r="U544" i="2"/>
  <c r="W544" i="2"/>
  <c r="V544" i="2" s="1"/>
  <c r="N545" i="2"/>
  <c r="S545" i="2"/>
  <c r="U545" i="2"/>
  <c r="W545" i="2"/>
  <c r="V545" i="2" s="1"/>
  <c r="N546" i="2"/>
  <c r="P546" i="2" s="1"/>
  <c r="S546" i="2"/>
  <c r="U546" i="2"/>
  <c r="W546" i="2"/>
  <c r="V546" i="2" s="1"/>
  <c r="N547" i="2"/>
  <c r="P547" i="2" s="1"/>
  <c r="S547" i="2"/>
  <c r="U547" i="2"/>
  <c r="W547" i="2"/>
  <c r="V547" i="2" s="1"/>
  <c r="N548" i="2"/>
  <c r="P548" i="2" s="1"/>
  <c r="S548" i="2"/>
  <c r="U548" i="2"/>
  <c r="W548" i="2"/>
  <c r="V548" i="2" s="1"/>
  <c r="N549" i="2"/>
  <c r="S549" i="2"/>
  <c r="U549" i="2"/>
  <c r="W549" i="2"/>
  <c r="V549" i="2" s="1"/>
  <c r="N550" i="2"/>
  <c r="R550" i="2" s="1"/>
  <c r="S550" i="2"/>
  <c r="U550" i="2"/>
  <c r="W550" i="2"/>
  <c r="V550" i="2" s="1"/>
  <c r="N551" i="2"/>
  <c r="S551" i="2"/>
  <c r="U551" i="2"/>
  <c r="W551" i="2"/>
  <c r="V551" i="2" s="1"/>
  <c r="N552" i="2"/>
  <c r="P552" i="2" s="1"/>
  <c r="S552" i="2"/>
  <c r="U552" i="2"/>
  <c r="W552" i="2"/>
  <c r="V552" i="2" s="1"/>
  <c r="N553" i="2"/>
  <c r="S553" i="2"/>
  <c r="U553" i="2"/>
  <c r="W553" i="2"/>
  <c r="V553" i="2" s="1"/>
  <c r="N554" i="2"/>
  <c r="S554" i="2"/>
  <c r="U554" i="2"/>
  <c r="W554" i="2"/>
  <c r="V554" i="2" s="1"/>
  <c r="N555" i="2"/>
  <c r="P555" i="2" s="1"/>
  <c r="S555" i="2"/>
  <c r="U555" i="2"/>
  <c r="W555" i="2"/>
  <c r="V555" i="2" s="1"/>
  <c r="N556" i="2"/>
  <c r="P556" i="2" s="1"/>
  <c r="S556" i="2"/>
  <c r="U556" i="2"/>
  <c r="W556" i="2"/>
  <c r="V556" i="2" s="1"/>
  <c r="N557" i="2"/>
  <c r="S557" i="2"/>
  <c r="U557" i="2"/>
  <c r="W557" i="2"/>
  <c r="V557" i="2" s="1"/>
  <c r="N558" i="2"/>
  <c r="S558" i="2"/>
  <c r="U558" i="2"/>
  <c r="W558" i="2"/>
  <c r="V558" i="2" s="1"/>
  <c r="N559" i="2"/>
  <c r="S559" i="2"/>
  <c r="U559" i="2"/>
  <c r="W559" i="2"/>
  <c r="V559" i="2" s="1"/>
  <c r="N560" i="2"/>
  <c r="P560" i="2" s="1"/>
  <c r="S560" i="2"/>
  <c r="U560" i="2"/>
  <c r="W560" i="2"/>
  <c r="V560" i="2" s="1"/>
  <c r="N561" i="2"/>
  <c r="S561" i="2"/>
  <c r="U561" i="2"/>
  <c r="W561" i="2"/>
  <c r="V561" i="2" s="1"/>
  <c r="N562" i="2"/>
  <c r="R562" i="2" s="1"/>
  <c r="S562" i="2"/>
  <c r="U562" i="2"/>
  <c r="W562" i="2"/>
  <c r="V562" i="2" s="1"/>
  <c r="N563" i="2"/>
  <c r="P563" i="2" s="1"/>
  <c r="S563" i="2"/>
  <c r="U563" i="2"/>
  <c r="W563" i="2"/>
  <c r="V563" i="2" s="1"/>
  <c r="N564" i="2"/>
  <c r="P564" i="2" s="1"/>
  <c r="S564" i="2"/>
  <c r="U564" i="2"/>
  <c r="W564" i="2"/>
  <c r="V564" i="2" s="1"/>
  <c r="N565" i="2"/>
  <c r="S565" i="2"/>
  <c r="U565" i="2"/>
  <c r="W565" i="2"/>
  <c r="V565" i="2" s="1"/>
  <c r="N566" i="2"/>
  <c r="R566" i="2" s="1"/>
  <c r="S566" i="2"/>
  <c r="U566" i="2"/>
  <c r="W566" i="2"/>
  <c r="V566" i="2" s="1"/>
  <c r="N567" i="2"/>
  <c r="S567" i="2"/>
  <c r="U567" i="2"/>
  <c r="W567" i="2"/>
  <c r="V567" i="2" s="1"/>
  <c r="N568" i="2"/>
  <c r="P568" i="2" s="1"/>
  <c r="S568" i="2"/>
  <c r="U568" i="2"/>
  <c r="W568" i="2"/>
  <c r="V568" i="2" s="1"/>
  <c r="N569" i="2"/>
  <c r="R569" i="2" s="1"/>
  <c r="S569" i="2"/>
  <c r="U569" i="2"/>
  <c r="W569" i="2"/>
  <c r="V569" i="2" s="1"/>
  <c r="N570" i="2"/>
  <c r="P570" i="2" s="1"/>
  <c r="S570" i="2"/>
  <c r="U570" i="2"/>
  <c r="W570" i="2"/>
  <c r="V570" i="2" s="1"/>
  <c r="N571" i="2"/>
  <c r="S571" i="2"/>
  <c r="U571" i="2"/>
  <c r="W571" i="2"/>
  <c r="V571" i="2" s="1"/>
  <c r="N572" i="2"/>
  <c r="S572" i="2"/>
  <c r="U572" i="2"/>
  <c r="W572" i="2"/>
  <c r="V572" i="2" s="1"/>
  <c r="N573" i="2"/>
  <c r="R573" i="2" s="1"/>
  <c r="S573" i="2"/>
  <c r="U573" i="2"/>
  <c r="W573" i="2"/>
  <c r="V573" i="2" s="1"/>
  <c r="N574" i="2"/>
  <c r="S574" i="2"/>
  <c r="U574" i="2"/>
  <c r="W574" i="2"/>
  <c r="V574" i="2" s="1"/>
  <c r="N575" i="2"/>
  <c r="S575" i="2"/>
  <c r="U575" i="2"/>
  <c r="W575" i="2"/>
  <c r="V575" i="2" s="1"/>
  <c r="N576" i="2"/>
  <c r="S576" i="2"/>
  <c r="U576" i="2"/>
  <c r="W576" i="2"/>
  <c r="V576" i="2" s="1"/>
  <c r="N577" i="2"/>
  <c r="S577" i="2"/>
  <c r="U577" i="2"/>
  <c r="W577" i="2"/>
  <c r="V577" i="2" s="1"/>
  <c r="N578" i="2"/>
  <c r="P578" i="2" s="1"/>
  <c r="S578" i="2"/>
  <c r="U578" i="2"/>
  <c r="W578" i="2"/>
  <c r="V578" i="2" s="1"/>
  <c r="N579" i="2"/>
  <c r="P579" i="2" s="1"/>
  <c r="S579" i="2"/>
  <c r="U579" i="2"/>
  <c r="W579" i="2"/>
  <c r="V579" i="2" s="1"/>
  <c r="N580" i="2"/>
  <c r="S580" i="2"/>
  <c r="U580" i="2"/>
  <c r="W580" i="2"/>
  <c r="V580" i="2" s="1"/>
  <c r="N581" i="2"/>
  <c r="S581" i="2"/>
  <c r="U581" i="2"/>
  <c r="W581" i="2"/>
  <c r="V581" i="2" s="1"/>
  <c r="N582" i="2"/>
  <c r="S582" i="2"/>
  <c r="U582" i="2"/>
  <c r="W582" i="2"/>
  <c r="V582" i="2" s="1"/>
  <c r="N583" i="2"/>
  <c r="S583" i="2"/>
  <c r="U583" i="2"/>
  <c r="W583" i="2"/>
  <c r="V583" i="2" s="1"/>
  <c r="N584" i="2"/>
  <c r="S584" i="2"/>
  <c r="U584" i="2"/>
  <c r="W584" i="2"/>
  <c r="V584" i="2" s="1"/>
  <c r="N585" i="2"/>
  <c r="R585" i="2" s="1"/>
  <c r="S585" i="2"/>
  <c r="U585" i="2"/>
  <c r="W585" i="2"/>
  <c r="V585" i="2" s="1"/>
  <c r="N586" i="2"/>
  <c r="S586" i="2"/>
  <c r="U586" i="2"/>
  <c r="W586" i="2"/>
  <c r="V586" i="2" s="1"/>
  <c r="N587" i="2"/>
  <c r="P587" i="2" s="1"/>
  <c r="S587" i="2"/>
  <c r="U587" i="2"/>
  <c r="W587" i="2"/>
  <c r="V587" i="2" s="1"/>
  <c r="N588" i="2"/>
  <c r="S588" i="2"/>
  <c r="U588" i="2"/>
  <c r="W588" i="2"/>
  <c r="V588" i="2" s="1"/>
  <c r="N589" i="2"/>
  <c r="R589" i="2" s="1"/>
  <c r="S589" i="2"/>
  <c r="U589" i="2"/>
  <c r="W589" i="2"/>
  <c r="V589" i="2" s="1"/>
  <c r="N590" i="2"/>
  <c r="S590" i="2"/>
  <c r="U590" i="2"/>
  <c r="W590" i="2"/>
  <c r="V590" i="2" s="1"/>
  <c r="N591" i="2"/>
  <c r="S591" i="2"/>
  <c r="U591" i="2"/>
  <c r="W591" i="2"/>
  <c r="V591" i="2" s="1"/>
  <c r="N592" i="2"/>
  <c r="S592" i="2"/>
  <c r="U592" i="2"/>
  <c r="W592" i="2"/>
  <c r="V592" i="2" s="1"/>
  <c r="N593" i="2"/>
  <c r="S593" i="2"/>
  <c r="U593" i="2"/>
  <c r="W593" i="2"/>
  <c r="V593" i="2" s="1"/>
  <c r="N594" i="2"/>
  <c r="S594" i="2"/>
  <c r="U594" i="2"/>
  <c r="W594" i="2"/>
  <c r="V594" i="2" s="1"/>
  <c r="N595" i="2"/>
  <c r="P595" i="2" s="1"/>
  <c r="S595" i="2"/>
  <c r="U595" i="2"/>
  <c r="W595" i="2"/>
  <c r="V595" i="2" s="1"/>
  <c r="N596" i="2"/>
  <c r="S596" i="2"/>
  <c r="U596" i="2"/>
  <c r="W596" i="2"/>
  <c r="V596" i="2" s="1"/>
  <c r="N597" i="2"/>
  <c r="R597" i="2" s="1"/>
  <c r="S597" i="2"/>
  <c r="U597" i="2"/>
  <c r="W597" i="2"/>
  <c r="V597" i="2" s="1"/>
  <c r="N598" i="2"/>
  <c r="R598" i="2" s="1"/>
  <c r="S598" i="2"/>
  <c r="U598" i="2"/>
  <c r="W598" i="2"/>
  <c r="V598" i="2" s="1"/>
  <c r="N599" i="2"/>
  <c r="S599" i="2"/>
  <c r="U599" i="2"/>
  <c r="W599" i="2"/>
  <c r="V599" i="2" s="1"/>
  <c r="N600" i="2"/>
  <c r="S600" i="2"/>
  <c r="U600" i="2"/>
  <c r="W600" i="2"/>
  <c r="V600" i="2" s="1"/>
  <c r="N601" i="2"/>
  <c r="R601" i="2" s="1"/>
  <c r="S601" i="2" s="1"/>
  <c r="U601" i="2"/>
  <c r="W601" i="2"/>
  <c r="V601" i="2" s="1"/>
  <c r="N602" i="2"/>
  <c r="S602" i="2"/>
  <c r="U602" i="2"/>
  <c r="W602" i="2"/>
  <c r="V602" i="2" s="1"/>
  <c r="N603" i="2"/>
  <c r="P603" i="2" s="1"/>
  <c r="S603" i="2"/>
  <c r="U603" i="2"/>
  <c r="W603" i="2"/>
  <c r="V603" i="2" s="1"/>
  <c r="N604" i="2"/>
  <c r="S604" i="2"/>
  <c r="U604" i="2"/>
  <c r="W604" i="2"/>
  <c r="V604" i="2" s="1"/>
  <c r="N605" i="2"/>
  <c r="R605" i="2" s="1"/>
  <c r="S605" i="2"/>
  <c r="U605" i="2"/>
  <c r="W605" i="2"/>
  <c r="V605" i="2" s="1"/>
  <c r="N606" i="2"/>
  <c r="S606" i="2"/>
  <c r="U606" i="2"/>
  <c r="W606" i="2"/>
  <c r="V606" i="2" s="1"/>
  <c r="N607" i="2"/>
  <c r="P607" i="2" s="1"/>
  <c r="S607" i="2"/>
  <c r="U607" i="2"/>
  <c r="W607" i="2"/>
  <c r="V607" i="2" s="1"/>
  <c r="N608" i="2"/>
  <c r="S608" i="2"/>
  <c r="U608" i="2"/>
  <c r="W608" i="2"/>
  <c r="V608" i="2" s="1"/>
  <c r="N609" i="2"/>
  <c r="S609" i="2"/>
  <c r="U609" i="2"/>
  <c r="W609" i="2"/>
  <c r="V609" i="2" s="1"/>
  <c r="N610" i="2"/>
  <c r="R610" i="2" s="1"/>
  <c r="S610" i="2"/>
  <c r="U610" i="2"/>
  <c r="W610" i="2"/>
  <c r="V610" i="2" s="1"/>
  <c r="N611" i="2"/>
  <c r="S611" i="2"/>
  <c r="U611" i="2"/>
  <c r="W611" i="2"/>
  <c r="V611" i="2" s="1"/>
  <c r="N612" i="2"/>
  <c r="S612" i="2"/>
  <c r="U612" i="2"/>
  <c r="W612" i="2"/>
  <c r="V612" i="2" s="1"/>
  <c r="N613" i="2"/>
  <c r="P613" i="2" s="1"/>
  <c r="S613" i="2"/>
  <c r="U613" i="2"/>
  <c r="W613" i="2"/>
  <c r="V613" i="2" s="1"/>
  <c r="N614" i="2"/>
  <c r="S614" i="2"/>
  <c r="U614" i="2"/>
  <c r="W614" i="2"/>
  <c r="V614" i="2" s="1"/>
  <c r="N615" i="2"/>
  <c r="P615" i="2" s="1"/>
  <c r="S615" i="2"/>
  <c r="U615" i="2"/>
  <c r="W615" i="2"/>
  <c r="V615" i="2" s="1"/>
  <c r="N616" i="2"/>
  <c r="R616" i="2" s="1"/>
  <c r="S616" i="2"/>
  <c r="U616" i="2"/>
  <c r="W616" i="2"/>
  <c r="V616" i="2" s="1"/>
  <c r="N617" i="2"/>
  <c r="S617" i="2"/>
  <c r="U617" i="2"/>
  <c r="W617" i="2"/>
  <c r="V617" i="2" s="1"/>
  <c r="N618" i="2"/>
  <c r="S618" i="2"/>
  <c r="U618" i="2"/>
  <c r="W618" i="2"/>
  <c r="V618" i="2" s="1"/>
  <c r="N619" i="2"/>
  <c r="P619" i="2" s="1"/>
  <c r="S619" i="2"/>
  <c r="U619" i="2"/>
  <c r="W619" i="2"/>
  <c r="V619" i="2" s="1"/>
  <c r="N620" i="2"/>
  <c r="S620" i="2"/>
  <c r="U620" i="2"/>
  <c r="W620" i="2"/>
  <c r="V620" i="2" s="1"/>
  <c r="N621" i="2"/>
  <c r="R621" i="2" s="1"/>
  <c r="S621" i="2"/>
  <c r="U621" i="2"/>
  <c r="W621" i="2"/>
  <c r="V621" i="2" s="1"/>
  <c r="N622" i="2"/>
  <c r="S622" i="2"/>
  <c r="U622" i="2"/>
  <c r="W622" i="2"/>
  <c r="V622" i="2" s="1"/>
  <c r="N623" i="2"/>
  <c r="P623" i="2" s="1"/>
  <c r="S623" i="2"/>
  <c r="U623" i="2"/>
  <c r="W623" i="2"/>
  <c r="V623" i="2" s="1"/>
  <c r="N624" i="2"/>
  <c r="S624" i="2"/>
  <c r="U624" i="2"/>
  <c r="W624" i="2"/>
  <c r="V624" i="2" s="1"/>
  <c r="N625" i="2"/>
  <c r="S625" i="2"/>
  <c r="U625" i="2"/>
  <c r="W625" i="2"/>
  <c r="V625" i="2" s="1"/>
  <c r="N626" i="2"/>
  <c r="R626" i="2" s="1"/>
  <c r="S626" i="2"/>
  <c r="U626" i="2"/>
  <c r="W626" i="2"/>
  <c r="V626" i="2" s="1"/>
  <c r="N627" i="2"/>
  <c r="S627" i="2"/>
  <c r="U627" i="2"/>
  <c r="W627" i="2"/>
  <c r="V627" i="2" s="1"/>
  <c r="N628" i="2"/>
  <c r="S628" i="2"/>
  <c r="U628" i="2"/>
  <c r="W628" i="2"/>
  <c r="V628" i="2" s="1"/>
  <c r="N629" i="2"/>
  <c r="P629" i="2" s="1"/>
  <c r="S629" i="2"/>
  <c r="U629" i="2"/>
  <c r="W629" i="2"/>
  <c r="V629" i="2" s="1"/>
  <c r="N630" i="2"/>
  <c r="S630" i="2"/>
  <c r="U630" i="2"/>
  <c r="W630" i="2"/>
  <c r="V630" i="2" s="1"/>
  <c r="F631" i="2"/>
  <c r="G631" i="2"/>
  <c r="H631" i="2"/>
  <c r="N631" i="2"/>
  <c r="S631" i="2"/>
  <c r="U631" i="2"/>
  <c r="W631" i="2"/>
  <c r="V631" i="2" s="1"/>
  <c r="N632" i="2"/>
  <c r="S632" i="2"/>
  <c r="U632" i="2"/>
  <c r="W632" i="2"/>
  <c r="V632" i="2" s="1"/>
  <c r="N633" i="2"/>
  <c r="S633" i="2"/>
  <c r="U633" i="2"/>
  <c r="W633" i="2"/>
  <c r="V633" i="2" s="1"/>
  <c r="N634" i="2"/>
  <c r="S634" i="2"/>
  <c r="U634" i="2"/>
  <c r="W634" i="2"/>
  <c r="V634" i="2" s="1"/>
  <c r="N635" i="2"/>
  <c r="R635" i="2" s="1"/>
  <c r="S635" i="2"/>
  <c r="U635" i="2"/>
  <c r="W635" i="2"/>
  <c r="V635" i="2" s="1"/>
  <c r="N636" i="2"/>
  <c r="R636" i="2" s="1"/>
  <c r="S636" i="2"/>
  <c r="U636" i="2"/>
  <c r="W636" i="2"/>
  <c r="V636" i="2" s="1"/>
  <c r="N637" i="2"/>
  <c r="S637" i="2"/>
  <c r="U637" i="2"/>
  <c r="W637" i="2"/>
  <c r="V637" i="2" s="1"/>
  <c r="N638" i="2"/>
  <c r="P638" i="2" s="1"/>
  <c r="S638" i="2"/>
  <c r="U638" i="2"/>
  <c r="W638" i="2"/>
  <c r="V638" i="2" s="1"/>
  <c r="N639" i="2"/>
  <c r="R639" i="2" s="1"/>
  <c r="S639" i="2"/>
  <c r="U639" i="2"/>
  <c r="W639" i="2"/>
  <c r="V639" i="2" s="1"/>
  <c r="N640" i="2"/>
  <c r="S640" i="2"/>
  <c r="U640" i="2"/>
  <c r="W640" i="2"/>
  <c r="V640" i="2" s="1"/>
  <c r="N641" i="2"/>
  <c r="S641" i="2"/>
  <c r="U641" i="2"/>
  <c r="W641" i="2"/>
  <c r="V641" i="2" s="1"/>
  <c r="N642" i="2"/>
  <c r="P642" i="2" s="1"/>
  <c r="S642" i="2"/>
  <c r="U642" i="2"/>
  <c r="W642" i="2"/>
  <c r="V642" i="2" s="1"/>
  <c r="N643" i="2"/>
  <c r="S643" i="2"/>
  <c r="U643" i="2"/>
  <c r="W643" i="2"/>
  <c r="V643" i="2" s="1"/>
  <c r="N644" i="2"/>
  <c r="R644" i="2" s="1"/>
  <c r="S644" i="2"/>
  <c r="U644" i="2"/>
  <c r="W644" i="2"/>
  <c r="V644" i="2" s="1"/>
  <c r="N645" i="2"/>
  <c r="P645" i="2" s="1"/>
  <c r="S645" i="2"/>
  <c r="U645" i="2"/>
  <c r="W645" i="2"/>
  <c r="V645" i="2" s="1"/>
  <c r="N646" i="2"/>
  <c r="P646" i="2" s="1"/>
  <c r="S646" i="2"/>
  <c r="U646" i="2"/>
  <c r="W646" i="2"/>
  <c r="V646" i="2" s="1"/>
  <c r="N647" i="2"/>
  <c r="S647" i="2"/>
  <c r="U647" i="2"/>
  <c r="W647" i="2"/>
  <c r="V647" i="2" s="1"/>
  <c r="N648" i="2"/>
  <c r="P648" i="2" s="1"/>
  <c r="S648" i="2"/>
  <c r="U648" i="2"/>
  <c r="W648" i="2"/>
  <c r="V648" i="2" s="1"/>
  <c r="N649" i="2"/>
  <c r="P649" i="2" s="1"/>
  <c r="S649" i="2"/>
  <c r="U649" i="2"/>
  <c r="W649" i="2"/>
  <c r="V649" i="2" s="1"/>
  <c r="N650" i="2"/>
  <c r="S650" i="2"/>
  <c r="U650" i="2"/>
  <c r="W650" i="2"/>
  <c r="V650" i="2" s="1"/>
  <c r="N651" i="2"/>
  <c r="S651" i="2"/>
  <c r="U651" i="2"/>
  <c r="W651" i="2"/>
  <c r="V651" i="2" s="1"/>
  <c r="N652" i="2"/>
  <c r="R652" i="2" s="1"/>
  <c r="S652" i="2"/>
  <c r="U652" i="2"/>
  <c r="W652" i="2"/>
  <c r="V652" i="2" s="1"/>
  <c r="N653" i="2"/>
  <c r="P653" i="2" s="1"/>
  <c r="S653" i="2"/>
  <c r="U653" i="2"/>
  <c r="W653" i="2"/>
  <c r="V653" i="2" s="1"/>
  <c r="N654" i="2"/>
  <c r="S654" i="2"/>
  <c r="U654" i="2"/>
  <c r="W654" i="2"/>
  <c r="V654" i="2" s="1"/>
  <c r="N655" i="2"/>
  <c r="R655" i="2" s="1"/>
  <c r="S655" i="2"/>
  <c r="U655" i="2"/>
  <c r="W655" i="2"/>
  <c r="V655" i="2" s="1"/>
  <c r="N656" i="2"/>
  <c r="S656" i="2"/>
  <c r="U656" i="2"/>
  <c r="W656" i="2"/>
  <c r="V656" i="2" s="1"/>
  <c r="N657" i="2"/>
  <c r="P657" i="2" s="1"/>
  <c r="S657" i="2"/>
  <c r="U657" i="2"/>
  <c r="W657" i="2"/>
  <c r="V657" i="2" s="1"/>
  <c r="N658" i="2"/>
  <c r="P658" i="2" s="1"/>
  <c r="S658" i="2"/>
  <c r="U658" i="2"/>
  <c r="W658" i="2"/>
  <c r="V658" i="2" s="1"/>
  <c r="N659" i="2"/>
  <c r="R659" i="2" s="1"/>
  <c r="S659" i="2"/>
  <c r="U659" i="2"/>
  <c r="W659" i="2"/>
  <c r="V659" i="2" s="1"/>
  <c r="N660" i="2"/>
  <c r="S660" i="2"/>
  <c r="U660" i="2"/>
  <c r="W660" i="2"/>
  <c r="V660" i="2" s="1"/>
  <c r="N661" i="2"/>
  <c r="P661" i="2" s="1"/>
  <c r="S661" i="2"/>
  <c r="U661" i="2"/>
  <c r="W661" i="2"/>
  <c r="V661" i="2" s="1"/>
  <c r="N662" i="2"/>
  <c r="P662" i="2" s="1"/>
  <c r="S662" i="2"/>
  <c r="U662" i="2"/>
  <c r="W662" i="2"/>
  <c r="V662" i="2" s="1"/>
  <c r="N663" i="2"/>
  <c r="S663" i="2"/>
  <c r="U663" i="2"/>
  <c r="W663" i="2"/>
  <c r="V663" i="2" s="1"/>
  <c r="N664" i="2"/>
  <c r="P664" i="2" s="1"/>
  <c r="S664" i="2"/>
  <c r="U664" i="2"/>
  <c r="W664" i="2"/>
  <c r="V664" i="2" s="1"/>
  <c r="N665" i="2"/>
  <c r="P665" i="2" s="1"/>
  <c r="S665" i="2"/>
  <c r="U665" i="2"/>
  <c r="W665" i="2"/>
  <c r="V665" i="2" s="1"/>
  <c r="N666" i="2"/>
  <c r="S666" i="2"/>
  <c r="U666" i="2"/>
  <c r="W666" i="2"/>
  <c r="V666" i="2" s="1"/>
  <c r="N667" i="2"/>
  <c r="R667" i="2" s="1"/>
  <c r="S667" i="2"/>
  <c r="U667" i="2"/>
  <c r="W667" i="2"/>
  <c r="V667" i="2" s="1"/>
  <c r="N668" i="2"/>
  <c r="R668" i="2" s="1"/>
  <c r="S668" i="2"/>
  <c r="U668" i="2"/>
  <c r="W668" i="2"/>
  <c r="V668" i="2" s="1"/>
  <c r="N669" i="2"/>
  <c r="S669" i="2"/>
  <c r="U669" i="2"/>
  <c r="W669" i="2"/>
  <c r="V669" i="2" s="1"/>
  <c r="N670" i="2"/>
  <c r="S670" i="2"/>
  <c r="U670" i="2"/>
  <c r="W670" i="2"/>
  <c r="V670" i="2" s="1"/>
  <c r="N671" i="2"/>
  <c r="R671" i="2" s="1"/>
  <c r="S671" i="2"/>
  <c r="U671" i="2"/>
  <c r="W671" i="2"/>
  <c r="V671" i="2" s="1"/>
  <c r="N672" i="2"/>
  <c r="S672" i="2"/>
  <c r="U672" i="2"/>
  <c r="W672" i="2"/>
  <c r="V672" i="2" s="1"/>
  <c r="N673" i="2"/>
  <c r="P673" i="2" s="1"/>
  <c r="S673" i="2"/>
  <c r="U673" i="2"/>
  <c r="W673" i="2"/>
  <c r="V673" i="2" s="1"/>
  <c r="N674" i="2"/>
  <c r="P674" i="2" s="1"/>
  <c r="S674" i="2"/>
  <c r="U674" i="2"/>
  <c r="W674" i="2"/>
  <c r="V674" i="2" s="1"/>
  <c r="N675" i="2"/>
  <c r="R675" i="2" s="1"/>
  <c r="S675" i="2"/>
  <c r="U675" i="2"/>
  <c r="W675" i="2"/>
  <c r="V675" i="2" s="1"/>
  <c r="N676" i="2"/>
  <c r="R676" i="2" s="1"/>
  <c r="S676" i="2"/>
  <c r="U676" i="2"/>
  <c r="W676" i="2"/>
  <c r="V676" i="2" s="1"/>
  <c r="N677" i="2"/>
  <c r="P677" i="2" s="1"/>
  <c r="S677" i="2"/>
  <c r="U677" i="2"/>
  <c r="W677" i="2"/>
  <c r="V677" i="2" s="1"/>
  <c r="F678" i="2"/>
  <c r="G678" i="2"/>
  <c r="H678" i="2"/>
  <c r="N678" i="2"/>
  <c r="R678" i="2" s="1"/>
  <c r="S678" i="2"/>
  <c r="U678" i="2"/>
  <c r="W678" i="2"/>
  <c r="V678" i="2" s="1"/>
  <c r="N679" i="2"/>
  <c r="S679" i="2"/>
  <c r="U679" i="2"/>
  <c r="W679" i="2"/>
  <c r="V679" i="2" s="1"/>
  <c r="N680" i="2"/>
  <c r="R680" i="2" s="1"/>
  <c r="S680" i="2"/>
  <c r="U680" i="2"/>
  <c r="W680" i="2"/>
  <c r="V680" i="2" s="1"/>
  <c r="N681" i="2"/>
  <c r="P681" i="2" s="1"/>
  <c r="S681" i="2"/>
  <c r="U681" i="2"/>
  <c r="W681" i="2"/>
  <c r="V681" i="2" s="1"/>
  <c r="N682" i="2"/>
  <c r="R682" i="2" s="1"/>
  <c r="S682" i="2"/>
  <c r="U682" i="2"/>
  <c r="W682" i="2"/>
  <c r="V682" i="2" s="1"/>
  <c r="N683" i="2"/>
  <c r="S683" i="2"/>
  <c r="U683" i="2"/>
  <c r="W683" i="2"/>
  <c r="V683" i="2" s="1"/>
  <c r="N684" i="2"/>
  <c r="P684" i="2" s="1"/>
  <c r="S684" i="2"/>
  <c r="U684" i="2"/>
  <c r="W684" i="2"/>
  <c r="V684" i="2" s="1"/>
  <c r="N685" i="2"/>
  <c r="S685" i="2"/>
  <c r="U685" i="2"/>
  <c r="W685" i="2"/>
  <c r="V685" i="2" s="1"/>
  <c r="N686" i="2"/>
  <c r="S686" i="2"/>
  <c r="U686" i="2"/>
  <c r="W686" i="2"/>
  <c r="V686" i="2" s="1"/>
  <c r="N687" i="2"/>
  <c r="P687" i="2" s="1"/>
  <c r="S687" i="2"/>
  <c r="U687" i="2"/>
  <c r="W687" i="2"/>
  <c r="V687" i="2" s="1"/>
  <c r="N688" i="2"/>
  <c r="R688" i="2" s="1"/>
  <c r="S688" i="2"/>
  <c r="U688" i="2"/>
  <c r="W688" i="2"/>
  <c r="V688" i="2" s="1"/>
  <c r="N689" i="2"/>
  <c r="S689" i="2"/>
  <c r="U689" i="2"/>
  <c r="W689" i="2"/>
  <c r="V689" i="2" s="1"/>
  <c r="N690" i="2"/>
  <c r="S690" i="2"/>
  <c r="U690" i="2"/>
  <c r="W690" i="2"/>
  <c r="V690" i="2" s="1"/>
  <c r="N691" i="2"/>
  <c r="P691" i="2" s="1"/>
  <c r="S691" i="2"/>
  <c r="U691" i="2"/>
  <c r="W691" i="2"/>
  <c r="V691" i="2" s="1"/>
  <c r="N692" i="2"/>
  <c r="R692" i="2" s="1"/>
  <c r="S692" i="2"/>
  <c r="U692" i="2"/>
  <c r="W692" i="2"/>
  <c r="V692" i="2" s="1"/>
  <c r="N693" i="2"/>
  <c r="P693" i="2" s="1"/>
  <c r="S693" i="2"/>
  <c r="U693" i="2"/>
  <c r="W693" i="2"/>
  <c r="V693" i="2" s="1"/>
  <c r="N694" i="2"/>
  <c r="R694" i="2" s="1"/>
  <c r="S694" i="2"/>
  <c r="U694" i="2"/>
  <c r="W694" i="2"/>
  <c r="V694" i="2" s="1"/>
  <c r="N695" i="2"/>
  <c r="S695" i="2"/>
  <c r="U695" i="2"/>
  <c r="W695" i="2"/>
  <c r="V695" i="2" s="1"/>
  <c r="N696" i="2"/>
  <c r="R696" i="2" s="1"/>
  <c r="S696" i="2"/>
  <c r="U696" i="2"/>
  <c r="W696" i="2"/>
  <c r="V696" i="2" s="1"/>
  <c r="N697" i="2"/>
  <c r="P697" i="2" s="1"/>
  <c r="S697" i="2"/>
  <c r="U697" i="2"/>
  <c r="W697" i="2"/>
  <c r="V697" i="2" s="1"/>
  <c r="N698" i="2"/>
  <c r="R698" i="2" s="1"/>
  <c r="S698" i="2"/>
  <c r="U698" i="2"/>
  <c r="W698" i="2"/>
  <c r="V698" i="2" s="1"/>
  <c r="N699" i="2"/>
  <c r="S699" i="2"/>
  <c r="U699" i="2"/>
  <c r="W699" i="2"/>
  <c r="V699" i="2" s="1"/>
  <c r="N700" i="2"/>
  <c r="P700" i="2" s="1"/>
  <c r="S700" i="2"/>
  <c r="U700" i="2"/>
  <c r="W700" i="2"/>
  <c r="V700" i="2" s="1"/>
  <c r="N701" i="2"/>
  <c r="S701" i="2"/>
  <c r="U701" i="2"/>
  <c r="W701" i="2"/>
  <c r="V701" i="2" s="1"/>
  <c r="N702" i="2"/>
  <c r="S702" i="2"/>
  <c r="U702" i="2"/>
  <c r="W702" i="2"/>
  <c r="V702" i="2" s="1"/>
  <c r="N703" i="2"/>
  <c r="P703" i="2" s="1"/>
  <c r="S703" i="2"/>
  <c r="U703" i="2"/>
  <c r="W703" i="2"/>
  <c r="V703" i="2" s="1"/>
  <c r="N704" i="2"/>
  <c r="P704" i="2" s="1"/>
  <c r="S704" i="2"/>
  <c r="U704" i="2"/>
  <c r="W704" i="2"/>
  <c r="V704" i="2" s="1"/>
  <c r="N705" i="2"/>
  <c r="S705" i="2"/>
  <c r="U705" i="2"/>
  <c r="W705" i="2"/>
  <c r="V705" i="2" s="1"/>
  <c r="N706" i="2"/>
  <c r="R706" i="2" s="1"/>
  <c r="S706" i="2"/>
  <c r="U706" i="2"/>
  <c r="W706" i="2"/>
  <c r="V706" i="2" s="1"/>
  <c r="N707" i="2"/>
  <c r="S707" i="2"/>
  <c r="U707" i="2"/>
  <c r="W707" i="2"/>
  <c r="V707" i="2" s="1"/>
  <c r="N708" i="2"/>
  <c r="P708" i="2" s="1"/>
  <c r="S708" i="2"/>
  <c r="U708" i="2"/>
  <c r="W708" i="2"/>
  <c r="V708" i="2" s="1"/>
  <c r="N709" i="2"/>
  <c r="P709" i="2" s="1"/>
  <c r="S709" i="2"/>
  <c r="U709" i="2"/>
  <c r="W709" i="2"/>
  <c r="V709" i="2" s="1"/>
  <c r="N710" i="2"/>
  <c r="R710" i="2" s="1"/>
  <c r="S710" i="2"/>
  <c r="U710" i="2"/>
  <c r="W710" i="2"/>
  <c r="V710" i="2" s="1"/>
  <c r="N711" i="2"/>
  <c r="S711" i="2"/>
  <c r="U711" i="2"/>
  <c r="W711" i="2"/>
  <c r="V711" i="2" s="1"/>
  <c r="F712" i="2"/>
  <c r="G712" i="2"/>
  <c r="H712" i="2"/>
  <c r="N712" i="2"/>
  <c r="P712" i="2" s="1"/>
  <c r="S712" i="2"/>
  <c r="U712" i="2"/>
  <c r="W712" i="2"/>
  <c r="V712" i="2" s="1"/>
  <c r="N713" i="2"/>
  <c r="R713" i="2" s="1"/>
  <c r="S713" i="2"/>
  <c r="U713" i="2"/>
  <c r="W713" i="2"/>
  <c r="V713" i="2" s="1"/>
  <c r="N714" i="2"/>
  <c r="R714" i="2" s="1"/>
  <c r="S714" i="2"/>
  <c r="U714" i="2"/>
  <c r="W714" i="2"/>
  <c r="V714" i="2" s="1"/>
  <c r="N715" i="2"/>
  <c r="P715" i="2" s="1"/>
  <c r="S715" i="2"/>
  <c r="U715" i="2"/>
  <c r="W715" i="2"/>
  <c r="V715" i="2" s="1"/>
  <c r="N716" i="2"/>
  <c r="P716" i="2" s="1"/>
  <c r="S716" i="2"/>
  <c r="U716" i="2"/>
  <c r="W716" i="2"/>
  <c r="V716" i="2" s="1"/>
  <c r="N717" i="2"/>
  <c r="S717" i="2"/>
  <c r="U717" i="2"/>
  <c r="W717" i="2"/>
  <c r="V717" i="2" s="1"/>
  <c r="N718" i="2"/>
  <c r="P718" i="2" s="1"/>
  <c r="S718" i="2"/>
  <c r="U718" i="2"/>
  <c r="W718" i="2"/>
  <c r="V718" i="2" s="1"/>
  <c r="N719" i="2"/>
  <c r="P719" i="2" s="1"/>
  <c r="S719" i="2"/>
  <c r="U719" i="2"/>
  <c r="W719" i="2"/>
  <c r="V719" i="2" s="1"/>
  <c r="N720" i="2"/>
  <c r="S720" i="2"/>
  <c r="U720" i="2"/>
  <c r="W720" i="2"/>
  <c r="V720" i="2" s="1"/>
  <c r="N721" i="2"/>
  <c r="R721" i="2" s="1"/>
  <c r="S721" i="2"/>
  <c r="U721" i="2"/>
  <c r="W721" i="2"/>
  <c r="V721" i="2" s="1"/>
  <c r="N722" i="2"/>
  <c r="P722" i="2" s="1"/>
  <c r="S722" i="2"/>
  <c r="U722" i="2"/>
  <c r="W722" i="2"/>
  <c r="V722" i="2" s="1"/>
  <c r="N723" i="2"/>
  <c r="P723" i="2" s="1"/>
  <c r="S723" i="2"/>
  <c r="U723" i="2"/>
  <c r="W723" i="2"/>
  <c r="V723" i="2" s="1"/>
  <c r="N724" i="2"/>
  <c r="P724" i="2" s="1"/>
  <c r="S724" i="2"/>
  <c r="U724" i="2"/>
  <c r="W724" i="2"/>
  <c r="V724" i="2" s="1"/>
  <c r="N725" i="2"/>
  <c r="R725" i="2" s="1"/>
  <c r="S725" i="2"/>
  <c r="U725" i="2"/>
  <c r="W725" i="2"/>
  <c r="V725" i="2" s="1"/>
  <c r="N726" i="2"/>
  <c r="S726" i="2"/>
  <c r="U726" i="2"/>
  <c r="W726" i="2"/>
  <c r="V726" i="2" s="1"/>
  <c r="N727" i="2"/>
  <c r="P727" i="2" s="1"/>
  <c r="S727" i="2"/>
  <c r="U727" i="2"/>
  <c r="W727" i="2"/>
  <c r="V727" i="2" s="1"/>
  <c r="N728" i="2"/>
  <c r="P728" i="2" s="1"/>
  <c r="S728" i="2"/>
  <c r="U728" i="2"/>
  <c r="W728" i="2"/>
  <c r="V728" i="2" s="1"/>
  <c r="N729" i="2"/>
  <c r="R729" i="2" s="1"/>
  <c r="S729" i="2"/>
  <c r="U729" i="2"/>
  <c r="W729" i="2"/>
  <c r="V729" i="2" s="1"/>
  <c r="N730" i="2"/>
  <c r="R730" i="2" s="1"/>
  <c r="S730" i="2"/>
  <c r="U730" i="2"/>
  <c r="W730" i="2"/>
  <c r="V730" i="2" s="1"/>
  <c r="N731" i="2"/>
  <c r="P731" i="2" s="1"/>
  <c r="S731" i="2"/>
  <c r="U731" i="2"/>
  <c r="W731" i="2"/>
  <c r="V731" i="2" s="1"/>
  <c r="N732" i="2"/>
  <c r="P732" i="2" s="1"/>
  <c r="S732" i="2"/>
  <c r="U732" i="2"/>
  <c r="W732" i="2"/>
  <c r="V732" i="2" s="1"/>
  <c r="N733" i="2"/>
  <c r="S733" i="2"/>
  <c r="U733" i="2"/>
  <c r="W733" i="2"/>
  <c r="V733" i="2" s="1"/>
  <c r="N734" i="2"/>
  <c r="P734" i="2" s="1"/>
  <c r="S734" i="2"/>
  <c r="U734" i="2"/>
  <c r="W734" i="2"/>
  <c r="V734" i="2" s="1"/>
  <c r="N735" i="2"/>
  <c r="P735" i="2" s="1"/>
  <c r="S735" i="2"/>
  <c r="U735" i="2"/>
  <c r="W735" i="2"/>
  <c r="V735" i="2" s="1"/>
  <c r="N736" i="2"/>
  <c r="S736" i="2"/>
  <c r="U736" i="2"/>
  <c r="W736" i="2"/>
  <c r="V736" i="2" s="1"/>
  <c r="N737" i="2"/>
  <c r="R737" i="2" s="1"/>
  <c r="S737" i="2"/>
  <c r="U737" i="2"/>
  <c r="W737" i="2"/>
  <c r="V737" i="2" s="1"/>
  <c r="N738" i="2"/>
  <c r="P738" i="2" s="1"/>
  <c r="S738" i="2"/>
  <c r="U738" i="2"/>
  <c r="W738" i="2"/>
  <c r="V738" i="2" s="1"/>
  <c r="N739" i="2"/>
  <c r="P739" i="2" s="1"/>
  <c r="S739" i="2"/>
  <c r="U739" i="2"/>
  <c r="W739" i="2"/>
  <c r="V739" i="2" s="1"/>
  <c r="N740" i="2"/>
  <c r="S740" i="2"/>
  <c r="U740" i="2"/>
  <c r="W740" i="2"/>
  <c r="V740" i="2" s="1"/>
  <c r="N741" i="2"/>
  <c r="P741" i="2" s="1"/>
  <c r="S741" i="2"/>
  <c r="U741" i="2"/>
  <c r="W741" i="2"/>
  <c r="V741" i="2" s="1"/>
  <c r="N742" i="2"/>
  <c r="P742" i="2" s="1"/>
  <c r="S742" i="2"/>
  <c r="U742" i="2"/>
  <c r="W742" i="2"/>
  <c r="V742" i="2" s="1"/>
  <c r="N743" i="2"/>
  <c r="R743" i="2" s="1"/>
  <c r="S743" i="2"/>
  <c r="U743" i="2"/>
  <c r="W743" i="2"/>
  <c r="V743" i="2" s="1"/>
  <c r="N744" i="2"/>
  <c r="S744" i="2"/>
  <c r="U744" i="2"/>
  <c r="W744" i="2"/>
  <c r="V744" i="2" s="1"/>
  <c r="N745" i="2"/>
  <c r="P745" i="2" s="1"/>
  <c r="S745" i="2"/>
  <c r="U745" i="2"/>
  <c r="W745" i="2"/>
  <c r="V745" i="2" s="1"/>
  <c r="N746" i="2"/>
  <c r="P746" i="2" s="1"/>
  <c r="S746" i="2"/>
  <c r="U746" i="2"/>
  <c r="W746" i="2"/>
  <c r="V746" i="2" s="1"/>
  <c r="N747" i="2"/>
  <c r="R747" i="2" s="1"/>
  <c r="S747" i="2"/>
  <c r="U747" i="2"/>
  <c r="W747" i="2"/>
  <c r="V747" i="2" s="1"/>
  <c r="N748" i="2"/>
  <c r="S748" i="2"/>
  <c r="U748" i="2"/>
  <c r="W748" i="2"/>
  <c r="V748" i="2" s="1"/>
  <c r="N749" i="2"/>
  <c r="P749" i="2" s="1"/>
  <c r="S749" i="2"/>
  <c r="U749" i="2"/>
  <c r="W749" i="2"/>
  <c r="V749" i="2" s="1"/>
  <c r="N750" i="2"/>
  <c r="P750" i="2" s="1"/>
  <c r="S750" i="2"/>
  <c r="U750" i="2"/>
  <c r="W750" i="2"/>
  <c r="V750" i="2" s="1"/>
  <c r="N751" i="2"/>
  <c r="R751" i="2" s="1"/>
  <c r="S751" i="2"/>
  <c r="U751" i="2"/>
  <c r="W751" i="2"/>
  <c r="V751" i="2" s="1"/>
  <c r="N752" i="2"/>
  <c r="S752" i="2"/>
  <c r="U752" i="2"/>
  <c r="W752" i="2"/>
  <c r="V752" i="2" s="1"/>
  <c r="N753" i="2"/>
  <c r="S753" i="2"/>
  <c r="U753" i="2"/>
  <c r="W753" i="2"/>
  <c r="V753" i="2" s="1"/>
  <c r="N754" i="2"/>
  <c r="P754" i="2" s="1"/>
  <c r="S754" i="2"/>
  <c r="U754" i="2"/>
  <c r="W754" i="2"/>
  <c r="V754" i="2" s="1"/>
  <c r="N755" i="2"/>
  <c r="R755" i="2" s="1"/>
  <c r="S755" i="2"/>
  <c r="U755" i="2"/>
  <c r="W755" i="2"/>
  <c r="V755" i="2" s="1"/>
  <c r="N756" i="2"/>
  <c r="S756" i="2"/>
  <c r="U756" i="2"/>
  <c r="W756" i="2"/>
  <c r="V756" i="2" s="1"/>
  <c r="N757" i="2"/>
  <c r="P757" i="2" s="1"/>
  <c r="S757" i="2"/>
  <c r="U757" i="2"/>
  <c r="W757" i="2"/>
  <c r="V757" i="2" s="1"/>
  <c r="N758" i="2"/>
  <c r="P758" i="2" s="1"/>
  <c r="S758" i="2"/>
  <c r="U758" i="2"/>
  <c r="W758" i="2"/>
  <c r="V758" i="2" s="1"/>
  <c r="N759" i="2"/>
  <c r="R759" i="2" s="1"/>
  <c r="S759" i="2"/>
  <c r="U759" i="2"/>
  <c r="W759" i="2"/>
  <c r="V759" i="2" s="1"/>
  <c r="N760" i="2"/>
  <c r="S760" i="2"/>
  <c r="U760" i="2"/>
  <c r="W760" i="2"/>
  <c r="V760" i="2" s="1"/>
  <c r="N761" i="2"/>
  <c r="P761" i="2" s="1"/>
  <c r="S761" i="2"/>
  <c r="U761" i="2"/>
  <c r="W761" i="2"/>
  <c r="V761" i="2" s="1"/>
  <c r="N762" i="2"/>
  <c r="P762" i="2" s="1"/>
  <c r="S762" i="2"/>
  <c r="U762" i="2"/>
  <c r="W762" i="2"/>
  <c r="V762" i="2" s="1"/>
  <c r="N763" i="2"/>
  <c r="R763" i="2" s="1"/>
  <c r="S763" i="2"/>
  <c r="U763" i="2"/>
  <c r="W763" i="2"/>
  <c r="V763" i="2" s="1"/>
  <c r="N764" i="2"/>
  <c r="S764" i="2"/>
  <c r="U764" i="2"/>
  <c r="W764" i="2"/>
  <c r="V764" i="2" s="1"/>
  <c r="N765" i="2"/>
  <c r="P765" i="2" s="1"/>
  <c r="S765" i="2"/>
  <c r="U765" i="2"/>
  <c r="W765" i="2"/>
  <c r="V765" i="2" s="1"/>
  <c r="N766" i="2"/>
  <c r="S766" i="2"/>
  <c r="U766" i="2"/>
  <c r="W766" i="2"/>
  <c r="V766" i="2" s="1"/>
  <c r="N767" i="2"/>
  <c r="R767" i="2" s="1"/>
  <c r="S767" i="2"/>
  <c r="U767" i="2"/>
  <c r="W767" i="2"/>
  <c r="V767" i="2" s="1"/>
  <c r="N768" i="2"/>
  <c r="S768" i="2"/>
  <c r="U768" i="2"/>
  <c r="W768" i="2"/>
  <c r="V768" i="2" s="1"/>
  <c r="N769" i="2"/>
  <c r="P769" i="2" s="1"/>
  <c r="S769" i="2"/>
  <c r="U769" i="2"/>
  <c r="W769" i="2"/>
  <c r="V769" i="2" s="1"/>
  <c r="N770" i="2"/>
  <c r="P770" i="2" s="1"/>
  <c r="S770" i="2"/>
  <c r="U770" i="2"/>
  <c r="W770" i="2"/>
  <c r="V770" i="2" s="1"/>
  <c r="N771" i="2"/>
  <c r="R771" i="2" s="1"/>
  <c r="S771" i="2"/>
  <c r="U771" i="2"/>
  <c r="W771" i="2"/>
  <c r="V771" i="2" s="1"/>
  <c r="N772" i="2"/>
  <c r="S772" i="2"/>
  <c r="U772" i="2"/>
  <c r="W772" i="2"/>
  <c r="V772" i="2" s="1"/>
  <c r="N773" i="2"/>
  <c r="P773" i="2" s="1"/>
  <c r="S773" i="2"/>
  <c r="U773" i="2"/>
  <c r="W773" i="2"/>
  <c r="V773" i="2" s="1"/>
  <c r="N774" i="2"/>
  <c r="P774" i="2" s="1"/>
  <c r="S774" i="2"/>
  <c r="U774" i="2"/>
  <c r="W774" i="2"/>
  <c r="V774" i="2" s="1"/>
  <c r="N775" i="2"/>
  <c r="R775" i="2" s="1"/>
  <c r="S775" i="2"/>
  <c r="U775" i="2"/>
  <c r="W775" i="2"/>
  <c r="V775" i="2" s="1"/>
  <c r="N776" i="2"/>
  <c r="S776" i="2"/>
  <c r="U776" i="2"/>
  <c r="W776" i="2"/>
  <c r="V776" i="2" s="1"/>
  <c r="N777" i="2"/>
  <c r="P777" i="2" s="1"/>
  <c r="S777" i="2"/>
  <c r="U777" i="2"/>
  <c r="W777" i="2"/>
  <c r="V777" i="2" s="1"/>
  <c r="N778" i="2"/>
  <c r="P778" i="2" s="1"/>
  <c r="S778" i="2"/>
  <c r="U778" i="2"/>
  <c r="W778" i="2"/>
  <c r="V778" i="2" s="1"/>
  <c r="N779" i="2"/>
  <c r="R779" i="2" s="1"/>
  <c r="S779" i="2"/>
  <c r="U779" i="2"/>
  <c r="W779" i="2"/>
  <c r="V779" i="2" s="1"/>
  <c r="N780" i="2"/>
  <c r="P780" i="2" s="1"/>
  <c r="S780" i="2"/>
  <c r="U780" i="2"/>
  <c r="W780" i="2"/>
  <c r="V780" i="2" s="1"/>
  <c r="N781" i="2"/>
  <c r="P781" i="2" s="1"/>
  <c r="S781" i="2"/>
  <c r="U781" i="2"/>
  <c r="W781" i="2"/>
  <c r="V781" i="2" s="1"/>
  <c r="N782" i="2"/>
  <c r="P782" i="2" s="1"/>
  <c r="S782" i="2"/>
  <c r="U782" i="2"/>
  <c r="W782" i="2"/>
  <c r="V782" i="2" s="1"/>
  <c r="N783" i="2"/>
  <c r="R783" i="2" s="1"/>
  <c r="S783" i="2"/>
  <c r="U783" i="2"/>
  <c r="W783" i="2"/>
  <c r="V783" i="2" s="1"/>
  <c r="N784" i="2"/>
  <c r="P784" i="2" s="1"/>
  <c r="S784" i="2"/>
  <c r="U784" i="2"/>
  <c r="W784" i="2"/>
  <c r="V784" i="2" s="1"/>
  <c r="N785" i="2"/>
  <c r="S785" i="2"/>
  <c r="U785" i="2"/>
  <c r="W785" i="2"/>
  <c r="V785" i="2" s="1"/>
  <c r="P786" i="2"/>
  <c r="R786" i="2"/>
  <c r="S786" i="2"/>
  <c r="U786" i="2"/>
  <c r="W786" i="2"/>
  <c r="V786" i="2" s="1"/>
  <c r="N787" i="2"/>
  <c r="P787" i="2" s="1"/>
  <c r="S787" i="2"/>
  <c r="U787" i="2"/>
  <c r="W787" i="2"/>
  <c r="V787" i="2" s="1"/>
  <c r="N788" i="2"/>
  <c r="P788" i="2" s="1"/>
  <c r="S788" i="2"/>
  <c r="U788" i="2"/>
  <c r="W788" i="2"/>
  <c r="V788" i="2" s="1"/>
  <c r="N789" i="2"/>
  <c r="P789" i="2" s="1"/>
  <c r="S789" i="2"/>
  <c r="U789" i="2"/>
  <c r="W789" i="2"/>
  <c r="V789" i="2" s="1"/>
  <c r="N790" i="2"/>
  <c r="R790" i="2" s="1"/>
  <c r="S790" i="2"/>
  <c r="U790" i="2"/>
  <c r="W790" i="2"/>
  <c r="V790" i="2" s="1"/>
  <c r="N791" i="2"/>
  <c r="P791" i="2" s="1"/>
  <c r="S791" i="2"/>
  <c r="U791" i="2"/>
  <c r="W791" i="2"/>
  <c r="V791" i="2" s="1"/>
  <c r="N792" i="2"/>
  <c r="P792" i="2" s="1"/>
  <c r="S792" i="2"/>
  <c r="U792" i="2"/>
  <c r="W792" i="2"/>
  <c r="V792" i="2" s="1"/>
  <c r="N793" i="2"/>
  <c r="P793" i="2" s="1"/>
  <c r="S793" i="2"/>
  <c r="U793" i="2"/>
  <c r="W793" i="2"/>
  <c r="V793" i="2" s="1"/>
  <c r="N794" i="2"/>
  <c r="R794" i="2" s="1"/>
  <c r="S794" i="2"/>
  <c r="U794" i="2"/>
  <c r="W794" i="2"/>
  <c r="V794" i="2" s="1"/>
  <c r="N795" i="2"/>
  <c r="P795" i="2" s="1"/>
  <c r="S795" i="2"/>
  <c r="U795" i="2"/>
  <c r="W795" i="2"/>
  <c r="V795" i="2" s="1"/>
  <c r="N796" i="2"/>
  <c r="P796" i="2" s="1"/>
  <c r="S796" i="2"/>
  <c r="U796" i="2"/>
  <c r="W796" i="2"/>
  <c r="V796" i="2" s="1"/>
  <c r="N797" i="2"/>
  <c r="P797" i="2" s="1"/>
  <c r="S797" i="2"/>
  <c r="U797" i="2"/>
  <c r="W797" i="2"/>
  <c r="V797" i="2" s="1"/>
  <c r="N798" i="2"/>
  <c r="R798" i="2" s="1"/>
  <c r="S798" i="2"/>
  <c r="U798" i="2"/>
  <c r="W798" i="2"/>
  <c r="V798" i="2" s="1"/>
  <c r="N799" i="2"/>
  <c r="P799" i="2" s="1"/>
  <c r="S799" i="2"/>
  <c r="U799" i="2"/>
  <c r="W799" i="2"/>
  <c r="V799" i="2" s="1"/>
  <c r="N800" i="2"/>
  <c r="P800" i="2" s="1"/>
  <c r="S800" i="2"/>
  <c r="U800" i="2"/>
  <c r="W800" i="2"/>
  <c r="V800" i="2" s="1"/>
  <c r="N801" i="2"/>
  <c r="P801" i="2" s="1"/>
  <c r="S801" i="2"/>
  <c r="U801" i="2"/>
  <c r="W801" i="2"/>
  <c r="V801" i="2" s="1"/>
  <c r="N802" i="2"/>
  <c r="S802" i="2"/>
  <c r="U802" i="2"/>
  <c r="W802" i="2"/>
  <c r="V802" i="2" s="1"/>
  <c r="N803" i="2"/>
  <c r="P803" i="2" s="1"/>
  <c r="S803" i="2"/>
  <c r="U803" i="2"/>
  <c r="V803" i="2"/>
  <c r="N804" i="2"/>
  <c r="P804" i="2" s="1"/>
  <c r="S804" i="2"/>
  <c r="U804" i="2"/>
  <c r="W804" i="2"/>
  <c r="V804" i="2" s="1"/>
  <c r="N805" i="2"/>
  <c r="R805" i="2" s="1"/>
  <c r="S805" i="2"/>
  <c r="U805" i="2"/>
  <c r="W805" i="2"/>
  <c r="V805" i="2" s="1"/>
  <c r="N806" i="2"/>
  <c r="P806" i="2" s="1"/>
  <c r="S806" i="2"/>
  <c r="U806" i="2"/>
  <c r="W806" i="2"/>
  <c r="V806" i="2" s="1"/>
  <c r="N807" i="2"/>
  <c r="R807" i="2" s="1"/>
  <c r="S807" i="2"/>
  <c r="U807" i="2"/>
  <c r="W807" i="2"/>
  <c r="V807" i="2" s="1"/>
  <c r="N808" i="2"/>
  <c r="P808" i="2" s="1"/>
  <c r="S808" i="2"/>
  <c r="U808" i="2"/>
  <c r="W808" i="2"/>
  <c r="V808" i="2" s="1"/>
  <c r="N809" i="2"/>
  <c r="R809" i="2" s="1"/>
  <c r="S809" i="2"/>
  <c r="U809" i="2"/>
  <c r="W809" i="2"/>
  <c r="V809" i="2" s="1"/>
  <c r="N810" i="2"/>
  <c r="P810" i="2" s="1"/>
  <c r="S810" i="2"/>
  <c r="U810" i="2"/>
  <c r="W810" i="2"/>
  <c r="V810" i="2" s="1"/>
  <c r="N811" i="2"/>
  <c r="R811" i="2" s="1"/>
  <c r="S811" i="2"/>
  <c r="U811" i="2"/>
  <c r="W811" i="2"/>
  <c r="V811" i="2" s="1"/>
  <c r="N812" i="2"/>
  <c r="P812" i="2" s="1"/>
  <c r="S812" i="2"/>
  <c r="U812" i="2"/>
  <c r="W812" i="2"/>
  <c r="V812" i="2" s="1"/>
  <c r="N813" i="2"/>
  <c r="R813" i="2" s="1"/>
  <c r="S813" i="2"/>
  <c r="U813" i="2"/>
  <c r="W813" i="2"/>
  <c r="V813" i="2" s="1"/>
  <c r="N814" i="2"/>
  <c r="P814" i="2" s="1"/>
  <c r="S814" i="2"/>
  <c r="U814" i="2"/>
  <c r="W814" i="2"/>
  <c r="V814" i="2" s="1"/>
  <c r="N815" i="2"/>
  <c r="P815" i="2" s="1"/>
  <c r="S815" i="2"/>
  <c r="U815" i="2"/>
  <c r="W815" i="2"/>
  <c r="V815" i="2" s="1"/>
  <c r="N816" i="2"/>
  <c r="P816" i="2" s="1"/>
  <c r="S816" i="2"/>
  <c r="U816" i="2"/>
  <c r="W816" i="2"/>
  <c r="V816" i="2" s="1"/>
  <c r="N817" i="2"/>
  <c r="R817" i="2" s="1"/>
  <c r="S817" i="2"/>
  <c r="U817" i="2"/>
  <c r="W817" i="2"/>
  <c r="V817" i="2" s="1"/>
  <c r="N818" i="2"/>
  <c r="P818" i="2" s="1"/>
  <c r="S818" i="2"/>
  <c r="U818" i="2"/>
  <c r="W818" i="2"/>
  <c r="V818" i="2" s="1"/>
  <c r="N819" i="2"/>
  <c r="R819" i="2" s="1"/>
  <c r="S819" i="2"/>
  <c r="U819" i="2"/>
  <c r="W819" i="2"/>
  <c r="V819" i="2" s="1"/>
  <c r="N820" i="2"/>
  <c r="P820" i="2" s="1"/>
  <c r="S820" i="2"/>
  <c r="U820" i="2"/>
  <c r="W820" i="2"/>
  <c r="V820" i="2" s="1"/>
  <c r="N821" i="2"/>
  <c r="R821" i="2" s="1"/>
  <c r="S821" i="2"/>
  <c r="U821" i="2"/>
  <c r="W821" i="2"/>
  <c r="V821" i="2" s="1"/>
  <c r="N822" i="2"/>
  <c r="P822" i="2" s="1"/>
  <c r="S822" i="2"/>
  <c r="U822" i="2"/>
  <c r="W822" i="2"/>
  <c r="V822" i="2" s="1"/>
  <c r="N823" i="2"/>
  <c r="P823" i="2" s="1"/>
  <c r="S823" i="2"/>
  <c r="U823" i="2"/>
  <c r="W823" i="2"/>
  <c r="V823" i="2" s="1"/>
  <c r="N824" i="2"/>
  <c r="P824" i="2" s="1"/>
  <c r="S824" i="2"/>
  <c r="U824" i="2"/>
  <c r="W824" i="2"/>
  <c r="V824" i="2" s="1"/>
  <c r="N825" i="2"/>
  <c r="R825" i="2" s="1"/>
  <c r="S825" i="2"/>
  <c r="U825" i="2"/>
  <c r="W825" i="2"/>
  <c r="V825" i="2" s="1"/>
  <c r="N826" i="2"/>
  <c r="P826" i="2" s="1"/>
  <c r="S826" i="2"/>
  <c r="U826" i="2"/>
  <c r="W826" i="2"/>
  <c r="V826" i="2" s="1"/>
  <c r="N827" i="2"/>
  <c r="P827" i="2" s="1"/>
  <c r="S827" i="2"/>
  <c r="U827" i="2"/>
  <c r="W827" i="2"/>
  <c r="V827" i="2" s="1"/>
  <c r="N828" i="2"/>
  <c r="P828" i="2" s="1"/>
  <c r="S828" i="2"/>
  <c r="U828" i="2"/>
  <c r="W828" i="2"/>
  <c r="V828" i="2" s="1"/>
  <c r="N829" i="2"/>
  <c r="R829" i="2" s="1"/>
  <c r="S829" i="2"/>
  <c r="U829" i="2"/>
  <c r="W829" i="2"/>
  <c r="V829" i="2" s="1"/>
  <c r="N830" i="2"/>
  <c r="P830" i="2" s="1"/>
  <c r="S830" i="2"/>
  <c r="U830" i="2"/>
  <c r="W830" i="2"/>
  <c r="V830" i="2" s="1"/>
  <c r="N831" i="2"/>
  <c r="P831" i="2" s="1"/>
  <c r="S831" i="2"/>
  <c r="U831" i="2"/>
  <c r="W831" i="2"/>
  <c r="V831" i="2" s="1"/>
  <c r="N832" i="2"/>
  <c r="S832" i="2"/>
  <c r="U832" i="2"/>
  <c r="W832" i="2"/>
  <c r="V832" i="2" s="1"/>
  <c r="N833" i="2"/>
  <c r="R833" i="2" s="1"/>
  <c r="S833" i="2"/>
  <c r="U833" i="2"/>
  <c r="W833" i="2"/>
  <c r="V833" i="2" s="1"/>
  <c r="N834" i="2"/>
  <c r="P834" i="2" s="1"/>
  <c r="S834" i="2"/>
  <c r="U834" i="2"/>
  <c r="W834" i="2"/>
  <c r="V834" i="2" s="1"/>
  <c r="N835" i="2"/>
  <c r="P835" i="2" s="1"/>
  <c r="S835" i="2"/>
  <c r="U835" i="2"/>
  <c r="W835" i="2"/>
  <c r="V835" i="2" s="1"/>
  <c r="N836" i="2"/>
  <c r="P836" i="2" s="1"/>
  <c r="S836" i="2"/>
  <c r="U836" i="2"/>
  <c r="W836" i="2"/>
  <c r="V836" i="2" s="1"/>
  <c r="N837" i="2"/>
  <c r="R837" i="2" s="1"/>
  <c r="S837" i="2"/>
  <c r="U837" i="2"/>
  <c r="W837" i="2"/>
  <c r="V837" i="2" s="1"/>
  <c r="N838" i="2"/>
  <c r="P838" i="2" s="1"/>
  <c r="S838" i="2"/>
  <c r="U838" i="2"/>
  <c r="W838" i="2"/>
  <c r="V838" i="2" s="1"/>
  <c r="N839" i="2"/>
  <c r="P839" i="2" s="1"/>
  <c r="S839" i="2"/>
  <c r="U839" i="2"/>
  <c r="W839" i="2"/>
  <c r="V839" i="2" s="1"/>
  <c r="N840" i="2"/>
  <c r="P840" i="2" s="1"/>
  <c r="S840" i="2"/>
  <c r="U840" i="2"/>
  <c r="W840" i="2"/>
  <c r="V840" i="2" s="1"/>
  <c r="N841" i="2"/>
  <c r="R841" i="2" s="1"/>
  <c r="S841" i="2"/>
  <c r="U841" i="2"/>
  <c r="W841" i="2"/>
  <c r="V841" i="2" s="1"/>
  <c r="N842" i="2"/>
  <c r="P842" i="2" s="1"/>
  <c r="S842" i="2"/>
  <c r="U842" i="2"/>
  <c r="W842" i="2"/>
  <c r="V842" i="2" s="1"/>
  <c r="N843" i="2"/>
  <c r="P843" i="2" s="1"/>
  <c r="S843" i="2"/>
  <c r="U843" i="2"/>
  <c r="W843" i="2"/>
  <c r="V843" i="2" s="1"/>
  <c r="N844" i="2"/>
  <c r="P844" i="2" s="1"/>
  <c r="S844" i="2"/>
  <c r="U844" i="2"/>
  <c r="W844" i="2"/>
  <c r="V844" i="2" s="1"/>
  <c r="N845" i="2"/>
  <c r="R845" i="2" s="1"/>
  <c r="S845" i="2"/>
  <c r="U845" i="2"/>
  <c r="W845" i="2"/>
  <c r="V845" i="2" s="1"/>
  <c r="N846" i="2"/>
  <c r="P846" i="2" s="1"/>
  <c r="S846" i="2"/>
  <c r="U846" i="2"/>
  <c r="W846" i="2"/>
  <c r="V846" i="2" s="1"/>
  <c r="N847" i="2"/>
  <c r="P847" i="2" s="1"/>
  <c r="S847" i="2"/>
  <c r="U847" i="2"/>
  <c r="W847" i="2"/>
  <c r="V847" i="2" s="1"/>
  <c r="N848" i="2"/>
  <c r="S848" i="2"/>
  <c r="U848" i="2"/>
  <c r="W848" i="2"/>
  <c r="V848" i="2" s="1"/>
  <c r="N849" i="2"/>
  <c r="R849" i="2" s="1"/>
  <c r="S849" i="2"/>
  <c r="U849" i="2"/>
  <c r="W849" i="2"/>
  <c r="V849" i="2" s="1"/>
  <c r="N850" i="2"/>
  <c r="P850" i="2" s="1"/>
  <c r="S850" i="2"/>
  <c r="U850" i="2"/>
  <c r="W850" i="2"/>
  <c r="V850" i="2" s="1"/>
  <c r="N851" i="2"/>
  <c r="P851" i="2" s="1"/>
  <c r="S851" i="2"/>
  <c r="U851" i="2"/>
  <c r="W851" i="2"/>
  <c r="V851" i="2" s="1"/>
  <c r="N852" i="2"/>
  <c r="P852" i="2" s="1"/>
  <c r="S852" i="2"/>
  <c r="U852" i="2"/>
  <c r="W852" i="2"/>
  <c r="V852" i="2" s="1"/>
  <c r="N853" i="2"/>
  <c r="R853" i="2" s="1"/>
  <c r="S853" i="2"/>
  <c r="U853" i="2"/>
  <c r="W853" i="2"/>
  <c r="V853" i="2" s="1"/>
  <c r="N854" i="2"/>
  <c r="P854" i="2" s="1"/>
  <c r="S854" i="2"/>
  <c r="U854" i="2"/>
  <c r="W854" i="2"/>
  <c r="V854" i="2" s="1"/>
  <c r="N855" i="2"/>
  <c r="P855" i="2" s="1"/>
  <c r="S855" i="2"/>
  <c r="U855" i="2"/>
  <c r="W855" i="2"/>
  <c r="V855" i="2" s="1"/>
  <c r="U856" i="2"/>
  <c r="W856" i="2"/>
  <c r="V856" i="2" s="1"/>
  <c r="N857" i="2"/>
  <c r="R857" i="2" s="1"/>
  <c r="S857" i="2"/>
  <c r="U857" i="2"/>
  <c r="W857" i="2"/>
  <c r="V857" i="2" s="1"/>
  <c r="F858" i="2"/>
  <c r="G858" i="2"/>
  <c r="H858" i="2"/>
  <c r="N858" i="2"/>
  <c r="P858" i="2" s="1"/>
  <c r="S858" i="2"/>
  <c r="U858" i="2"/>
  <c r="W858" i="2"/>
  <c r="V858" i="2" s="1"/>
  <c r="N859" i="2"/>
  <c r="P859" i="2" s="1"/>
  <c r="S859" i="2"/>
  <c r="U859" i="2"/>
  <c r="W859" i="2"/>
  <c r="V859" i="2" s="1"/>
  <c r="N860" i="2"/>
  <c r="R860" i="2" s="1"/>
  <c r="S860" i="2"/>
  <c r="U860" i="2"/>
  <c r="W860" i="2"/>
  <c r="V860" i="2" s="1"/>
  <c r="N861" i="2"/>
  <c r="P861" i="2" s="1"/>
  <c r="S861" i="2"/>
  <c r="U861" i="2"/>
  <c r="W861" i="2"/>
  <c r="V861" i="2" s="1"/>
  <c r="N862" i="2"/>
  <c r="P862" i="2" s="1"/>
  <c r="S862" i="2"/>
  <c r="U862" i="2"/>
  <c r="W862" i="2"/>
  <c r="V862" i="2" s="1"/>
  <c r="N863" i="2"/>
  <c r="P863" i="2" s="1"/>
  <c r="S863" i="2"/>
  <c r="U863" i="2"/>
  <c r="W863" i="2"/>
  <c r="V863" i="2" s="1"/>
  <c r="N864" i="2"/>
  <c r="R864" i="2" s="1"/>
  <c r="S864" i="2"/>
  <c r="U864" i="2"/>
  <c r="W864" i="2"/>
  <c r="V864" i="2" s="1"/>
  <c r="N865" i="2"/>
  <c r="P865" i="2" s="1"/>
  <c r="S865" i="2"/>
  <c r="U865" i="2"/>
  <c r="W865" i="2"/>
  <c r="V865" i="2" s="1"/>
  <c r="N866" i="2"/>
  <c r="P866" i="2" s="1"/>
  <c r="S866" i="2"/>
  <c r="U866" i="2"/>
  <c r="W866" i="2"/>
  <c r="V866" i="2" s="1"/>
  <c r="N867" i="2"/>
  <c r="P867" i="2" s="1"/>
  <c r="S867" i="2"/>
  <c r="U867" i="2"/>
  <c r="W867" i="2"/>
  <c r="V867" i="2" s="1"/>
  <c r="N868" i="2"/>
  <c r="R868" i="2" s="1"/>
  <c r="S868" i="2"/>
  <c r="U868" i="2"/>
  <c r="W868" i="2"/>
  <c r="V868" i="2" s="1"/>
  <c r="N869" i="2"/>
  <c r="P869" i="2" s="1"/>
  <c r="S869" i="2"/>
  <c r="U869" i="2"/>
  <c r="W869" i="2"/>
  <c r="V869" i="2" s="1"/>
  <c r="N870" i="2"/>
  <c r="P870" i="2" s="1"/>
  <c r="S870" i="2"/>
  <c r="U870" i="2"/>
  <c r="W870" i="2"/>
  <c r="V870" i="2" s="1"/>
  <c r="N871" i="2"/>
  <c r="P871" i="2" s="1"/>
  <c r="S871" i="2"/>
  <c r="U871" i="2"/>
  <c r="W871" i="2"/>
  <c r="V871" i="2" s="1"/>
  <c r="N872" i="2"/>
  <c r="R872" i="2" s="1"/>
  <c r="S872" i="2"/>
  <c r="U872" i="2"/>
  <c r="W872" i="2"/>
  <c r="V872" i="2" s="1"/>
  <c r="N873" i="2"/>
  <c r="P873" i="2" s="1"/>
  <c r="S873" i="2"/>
  <c r="U873" i="2"/>
  <c r="W873" i="2"/>
  <c r="V873" i="2" s="1"/>
  <c r="N874" i="2"/>
  <c r="P874" i="2" s="1"/>
  <c r="S874" i="2"/>
  <c r="U874" i="2"/>
  <c r="W874" i="2"/>
  <c r="V874" i="2" s="1"/>
  <c r="N875" i="2"/>
  <c r="P875" i="2" s="1"/>
  <c r="S875" i="2"/>
  <c r="U875" i="2"/>
  <c r="W875" i="2"/>
  <c r="V875" i="2" s="1"/>
  <c r="N876" i="2"/>
  <c r="R876" i="2" s="1"/>
  <c r="S876" i="2"/>
  <c r="U876" i="2"/>
  <c r="W876" i="2"/>
  <c r="V876" i="2" s="1"/>
  <c r="N877" i="2"/>
  <c r="P877" i="2" s="1"/>
  <c r="S877" i="2"/>
  <c r="U877" i="2"/>
  <c r="W877" i="2"/>
  <c r="V877" i="2" s="1"/>
  <c r="N878" i="2"/>
  <c r="P878" i="2" s="1"/>
  <c r="S878" i="2"/>
  <c r="U878" i="2"/>
  <c r="W878" i="2"/>
  <c r="V878" i="2" s="1"/>
  <c r="N879" i="2"/>
  <c r="P879" i="2" s="1"/>
  <c r="S879" i="2"/>
  <c r="U879" i="2"/>
  <c r="W879" i="2"/>
  <c r="V879" i="2" s="1"/>
  <c r="N880" i="2"/>
  <c r="R880" i="2" s="1"/>
  <c r="S880" i="2"/>
  <c r="U880" i="2"/>
  <c r="W880" i="2"/>
  <c r="V880" i="2" s="1"/>
  <c r="N881" i="2"/>
  <c r="S881" i="2"/>
  <c r="U881" i="2"/>
  <c r="W881" i="2"/>
  <c r="V881" i="2" s="1"/>
  <c r="N882" i="2"/>
  <c r="P882" i="2" s="1"/>
  <c r="S882" i="2"/>
  <c r="U882" i="2"/>
  <c r="W882" i="2"/>
  <c r="V882" i="2" s="1"/>
  <c r="N883" i="2"/>
  <c r="P883" i="2" s="1"/>
  <c r="S883" i="2"/>
  <c r="U883" i="2"/>
  <c r="W883" i="2"/>
  <c r="V883" i="2" s="1"/>
  <c r="N884" i="2"/>
  <c r="R884" i="2" s="1"/>
  <c r="S884" i="2"/>
  <c r="U884" i="2"/>
  <c r="W884" i="2"/>
  <c r="V884" i="2" s="1"/>
  <c r="N885" i="2"/>
  <c r="P885" i="2" s="1"/>
  <c r="S885" i="2"/>
  <c r="U885" i="2"/>
  <c r="W885" i="2"/>
  <c r="V885" i="2" s="1"/>
  <c r="N886" i="2"/>
  <c r="P886" i="2" s="1"/>
  <c r="S886" i="2"/>
  <c r="U886" i="2"/>
  <c r="W886" i="2"/>
  <c r="V886" i="2" s="1"/>
  <c r="N887" i="2"/>
  <c r="P887" i="2" s="1"/>
  <c r="S887" i="2"/>
  <c r="U887" i="2"/>
  <c r="W887" i="2"/>
  <c r="V887" i="2" s="1"/>
  <c r="N888" i="2"/>
  <c r="R888" i="2" s="1"/>
  <c r="S888" i="2"/>
  <c r="U888" i="2"/>
  <c r="W888" i="2"/>
  <c r="V888" i="2" s="1"/>
  <c r="N889" i="2"/>
  <c r="P889" i="2" s="1"/>
  <c r="S889" i="2"/>
  <c r="U889" i="2"/>
  <c r="W889" i="2"/>
  <c r="V889" i="2" s="1"/>
  <c r="N890" i="2"/>
  <c r="P890" i="2" s="1"/>
  <c r="S890" i="2"/>
  <c r="U890" i="2"/>
  <c r="W890" i="2"/>
  <c r="V890" i="2" s="1"/>
  <c r="N891" i="2"/>
  <c r="P891" i="2" s="1"/>
  <c r="S891" i="2"/>
  <c r="U891" i="2"/>
  <c r="W891" i="2"/>
  <c r="V891" i="2" s="1"/>
  <c r="N892" i="2"/>
  <c r="R892" i="2" s="1"/>
  <c r="S892" i="2"/>
  <c r="U892" i="2"/>
  <c r="W892" i="2"/>
  <c r="V892" i="2" s="1"/>
  <c r="N893" i="2"/>
  <c r="P893" i="2" s="1"/>
  <c r="S893" i="2"/>
  <c r="U893" i="2"/>
  <c r="W893" i="2"/>
  <c r="V893" i="2" s="1"/>
  <c r="N894" i="2"/>
  <c r="P894" i="2" s="1"/>
  <c r="S894" i="2"/>
  <c r="U894" i="2"/>
  <c r="W894" i="2"/>
  <c r="V894" i="2" s="1"/>
  <c r="N895" i="2"/>
  <c r="P895" i="2" s="1"/>
  <c r="S895" i="2"/>
  <c r="U895" i="2"/>
  <c r="W895" i="2"/>
  <c r="V895" i="2" s="1"/>
  <c r="N896" i="2"/>
  <c r="R896" i="2" s="1"/>
  <c r="S896" i="2"/>
  <c r="U896" i="2"/>
  <c r="W896" i="2"/>
  <c r="V896" i="2" s="1"/>
  <c r="N897" i="2"/>
  <c r="P897" i="2" s="1"/>
  <c r="S897" i="2"/>
  <c r="U897" i="2"/>
  <c r="W897" i="2"/>
  <c r="V897" i="2" s="1"/>
  <c r="N898" i="2"/>
  <c r="P898" i="2" s="1"/>
  <c r="S898" i="2"/>
  <c r="U898" i="2"/>
  <c r="W898" i="2"/>
  <c r="V898" i="2" s="1"/>
  <c r="N899" i="2"/>
  <c r="P899" i="2" s="1"/>
  <c r="S899" i="2"/>
  <c r="U899" i="2"/>
  <c r="W899" i="2"/>
  <c r="V899" i="2" s="1"/>
  <c r="N900" i="2"/>
  <c r="R900" i="2" s="1"/>
  <c r="S900" i="2"/>
  <c r="U900" i="2"/>
  <c r="W900" i="2"/>
  <c r="V900" i="2" s="1"/>
  <c r="N901" i="2"/>
  <c r="P901" i="2" s="1"/>
  <c r="S901" i="2"/>
  <c r="U901" i="2"/>
  <c r="W901" i="2"/>
  <c r="V901" i="2" s="1"/>
  <c r="N902" i="2"/>
  <c r="P902" i="2" s="1"/>
  <c r="S902" i="2"/>
  <c r="U902" i="2"/>
  <c r="W902" i="2"/>
  <c r="V902" i="2" s="1"/>
  <c r="N903" i="2"/>
  <c r="P903" i="2" s="1"/>
  <c r="S903" i="2"/>
  <c r="U903" i="2"/>
  <c r="W903" i="2"/>
  <c r="V903" i="2" s="1"/>
  <c r="N904" i="2"/>
  <c r="S904" i="2"/>
  <c r="U904" i="2"/>
  <c r="W904" i="2"/>
  <c r="V904" i="2" s="1"/>
  <c r="N905" i="2"/>
  <c r="P905" i="2" s="1"/>
  <c r="S905" i="2"/>
  <c r="U905" i="2"/>
  <c r="W905" i="2"/>
  <c r="V905" i="2" s="1"/>
  <c r="N906" i="2"/>
  <c r="R906" i="2" s="1"/>
  <c r="S906" i="2"/>
  <c r="U906" i="2"/>
  <c r="W906" i="2"/>
  <c r="V906" i="2" s="1"/>
  <c r="N907" i="2"/>
  <c r="P907" i="2" s="1"/>
  <c r="S907" i="2"/>
  <c r="U907" i="2"/>
  <c r="W907" i="2"/>
  <c r="V907" i="2" s="1"/>
  <c r="N908" i="2"/>
  <c r="R908" i="2" s="1"/>
  <c r="S908" i="2"/>
  <c r="U908" i="2"/>
  <c r="W908" i="2"/>
  <c r="V908" i="2" s="1"/>
  <c r="N909" i="2"/>
  <c r="S909" i="2"/>
  <c r="U909" i="2"/>
  <c r="W909" i="2"/>
  <c r="V909" i="2" s="1"/>
  <c r="N910" i="2"/>
  <c r="P910" i="2" s="1"/>
  <c r="S910" i="2"/>
  <c r="U910" i="2"/>
  <c r="W910" i="2"/>
  <c r="V910" i="2" s="1"/>
  <c r="N911" i="2"/>
  <c r="P911" i="2" s="1"/>
  <c r="S911" i="2"/>
  <c r="U911" i="2"/>
  <c r="W911" i="2"/>
  <c r="V911" i="2" s="1"/>
  <c r="N912" i="2"/>
  <c r="R912" i="2" s="1"/>
  <c r="S912" i="2"/>
  <c r="U912" i="2"/>
  <c r="W912" i="2"/>
  <c r="V912" i="2" s="1"/>
  <c r="N913" i="2"/>
  <c r="P913" i="2" s="1"/>
  <c r="S913" i="2"/>
  <c r="U913" i="2"/>
  <c r="W913" i="2"/>
  <c r="V913" i="2" s="1"/>
  <c r="W914" i="2"/>
  <c r="V914" i="2" s="1"/>
  <c r="N915" i="2"/>
  <c r="R915" i="2" s="1"/>
  <c r="S915" i="2"/>
  <c r="U915" i="2"/>
  <c r="W915" i="2"/>
  <c r="V915" i="2" s="1"/>
  <c r="N916" i="2"/>
  <c r="P916" i="2" s="1"/>
  <c r="S916" i="2"/>
  <c r="U916" i="2"/>
  <c r="W916" i="2"/>
  <c r="V916" i="2" s="1"/>
  <c r="N917" i="2"/>
  <c r="S917" i="2"/>
  <c r="U917" i="2"/>
  <c r="W917" i="2"/>
  <c r="V917" i="2" s="1"/>
  <c r="N918" i="2"/>
  <c r="S918" i="2"/>
  <c r="U918" i="2"/>
  <c r="W918" i="2"/>
  <c r="V918" i="2" s="1"/>
  <c r="N919" i="2"/>
  <c r="R919" i="2" s="1"/>
  <c r="S919" i="2"/>
  <c r="U919" i="2"/>
  <c r="W919" i="2"/>
  <c r="V919" i="2" s="1"/>
  <c r="N920" i="2"/>
  <c r="P920" i="2" s="1"/>
  <c r="S920" i="2"/>
  <c r="U920" i="2"/>
  <c r="W920" i="2"/>
  <c r="V920" i="2" s="1"/>
  <c r="N921" i="2"/>
  <c r="P921" i="2" s="1"/>
  <c r="S921" i="2"/>
  <c r="U921" i="2"/>
  <c r="W921" i="2"/>
  <c r="V921" i="2" s="1"/>
  <c r="N922" i="2"/>
  <c r="P922" i="2" s="1"/>
  <c r="S922" i="2"/>
  <c r="U922" i="2"/>
  <c r="W922" i="2"/>
  <c r="V922" i="2" s="1"/>
  <c r="N923" i="2"/>
  <c r="R923" i="2" s="1"/>
  <c r="S923" i="2"/>
  <c r="U923" i="2"/>
  <c r="W923" i="2"/>
  <c r="V923" i="2" s="1"/>
  <c r="N924" i="2"/>
  <c r="P924" i="2" s="1"/>
  <c r="S924" i="2"/>
  <c r="U924" i="2"/>
  <c r="W924" i="2"/>
  <c r="V924" i="2" s="1"/>
  <c r="N925" i="2"/>
  <c r="P925" i="2" s="1"/>
  <c r="S925" i="2"/>
  <c r="U925" i="2"/>
  <c r="W925" i="2"/>
  <c r="V925" i="2" s="1"/>
  <c r="N926" i="2"/>
  <c r="P926" i="2" s="1"/>
  <c r="S926" i="2"/>
  <c r="U926" i="2"/>
  <c r="W926" i="2"/>
  <c r="V926" i="2" s="1"/>
  <c r="N927" i="2"/>
  <c r="R927" i="2" s="1"/>
  <c r="S927" i="2"/>
  <c r="U927" i="2"/>
  <c r="W927" i="2"/>
  <c r="V927" i="2" s="1"/>
  <c r="N928" i="2"/>
  <c r="P928" i="2" s="1"/>
  <c r="S928" i="2"/>
  <c r="U928" i="2"/>
  <c r="W928" i="2"/>
  <c r="V928" i="2" s="1"/>
  <c r="N929" i="2"/>
  <c r="P929" i="2" s="1"/>
  <c r="S929" i="2"/>
  <c r="U929" i="2"/>
  <c r="W929" i="2"/>
  <c r="V929" i="2" s="1"/>
  <c r="N930" i="2"/>
  <c r="P930" i="2" s="1"/>
  <c r="S930" i="2"/>
  <c r="U930" i="2"/>
  <c r="W930" i="2"/>
  <c r="V930" i="2" s="1"/>
  <c r="N931" i="2"/>
  <c r="S931" i="2"/>
  <c r="U931" i="2"/>
  <c r="W931" i="2"/>
  <c r="V931" i="2" s="1"/>
  <c r="N932" i="2"/>
  <c r="P932" i="2" s="1"/>
  <c r="S932" i="2"/>
  <c r="U932" i="2"/>
  <c r="W932" i="2"/>
  <c r="V932" i="2" s="1"/>
  <c r="N933" i="2"/>
  <c r="R933" i="2" s="1"/>
  <c r="S933" i="2"/>
  <c r="U933" i="2"/>
  <c r="W933" i="2"/>
  <c r="V933" i="2" s="1"/>
  <c r="N934" i="2"/>
  <c r="P934" i="2" s="1"/>
  <c r="S934" i="2"/>
  <c r="U934" i="2"/>
  <c r="W934" i="2"/>
  <c r="V934" i="2" s="1"/>
  <c r="N935" i="2"/>
  <c r="R935" i="2" s="1"/>
  <c r="S935" i="2"/>
  <c r="U935" i="2"/>
  <c r="W935" i="2"/>
  <c r="V935" i="2" s="1"/>
  <c r="N936" i="2"/>
  <c r="S936" i="2"/>
  <c r="U936" i="2"/>
  <c r="W936" i="2"/>
  <c r="V936" i="2" s="1"/>
  <c r="F937" i="2"/>
  <c r="G937" i="2"/>
  <c r="H937" i="2"/>
  <c r="N937" i="2"/>
  <c r="P937" i="2" s="1"/>
  <c r="S937" i="2"/>
  <c r="U937" i="2"/>
  <c r="W937" i="2"/>
  <c r="V937" i="2" s="1"/>
  <c r="N938" i="2"/>
  <c r="R938" i="2" s="1"/>
  <c r="S938" i="2"/>
  <c r="U938" i="2"/>
  <c r="W938" i="2"/>
  <c r="V938" i="2" s="1"/>
  <c r="N939" i="2"/>
  <c r="P939" i="2" s="1"/>
  <c r="S939" i="2"/>
  <c r="U939" i="2"/>
  <c r="W939" i="2"/>
  <c r="V939" i="2" s="1"/>
  <c r="N940" i="2"/>
  <c r="S940" i="2"/>
  <c r="U940" i="2"/>
  <c r="W940" i="2"/>
  <c r="N941" i="2"/>
  <c r="P941" i="2" s="1"/>
  <c r="S941" i="2"/>
  <c r="U941" i="2"/>
  <c r="W941" i="2"/>
  <c r="V941" i="2" s="1"/>
  <c r="N942" i="2"/>
  <c r="R942" i="2" s="1"/>
  <c r="S942" i="2"/>
  <c r="U942" i="2"/>
  <c r="W942" i="2"/>
  <c r="V942" i="2" s="1"/>
  <c r="N943" i="2"/>
  <c r="P943" i="2" s="1"/>
  <c r="S943" i="2"/>
  <c r="U943" i="2"/>
  <c r="W943" i="2"/>
  <c r="V943" i="2" s="1"/>
  <c r="N944" i="2"/>
  <c r="S944" i="2"/>
  <c r="U944" i="2"/>
  <c r="W944" i="2"/>
  <c r="V944" i="2" s="1"/>
  <c r="N945" i="2"/>
  <c r="P945" i="2" s="1"/>
  <c r="S945" i="2"/>
  <c r="U945" i="2"/>
  <c r="W945" i="2"/>
  <c r="V945" i="2" s="1"/>
  <c r="N946" i="2"/>
  <c r="R946" i="2" s="1"/>
  <c r="S946" i="2"/>
  <c r="U946" i="2"/>
  <c r="W946" i="2"/>
  <c r="V946" i="2" s="1"/>
  <c r="N947" i="2"/>
  <c r="P947" i="2" s="1"/>
  <c r="S947" i="2"/>
  <c r="U947" i="2"/>
  <c r="W947" i="2"/>
  <c r="V947" i="2" s="1"/>
  <c r="N948" i="2"/>
  <c r="P948" i="2" s="1"/>
  <c r="S948" i="2"/>
  <c r="U948" i="2"/>
  <c r="W948" i="2"/>
  <c r="V948" i="2" s="1"/>
  <c r="N949" i="2"/>
  <c r="P949" i="2" s="1"/>
  <c r="S949" i="2"/>
  <c r="U949" i="2"/>
  <c r="W949" i="2"/>
  <c r="V949" i="2" s="1"/>
  <c r="N950" i="2"/>
  <c r="R950" i="2" s="1"/>
  <c r="S950" i="2"/>
  <c r="U950" i="2"/>
  <c r="W950" i="2"/>
  <c r="V950" i="2" s="1"/>
  <c r="N951" i="2"/>
  <c r="P951" i="2" s="1"/>
  <c r="S951" i="2"/>
  <c r="U951" i="2"/>
  <c r="W951" i="2"/>
  <c r="V951" i="2" s="1"/>
  <c r="N952" i="2"/>
  <c r="S952" i="2"/>
  <c r="U952" i="2"/>
  <c r="W952" i="2"/>
  <c r="V952" i="2" s="1"/>
  <c r="N953" i="2"/>
  <c r="P953" i="2" s="1"/>
  <c r="S953" i="2"/>
  <c r="U953" i="2"/>
  <c r="W953" i="2"/>
  <c r="V953" i="2" s="1"/>
  <c r="N954" i="2"/>
  <c r="R954" i="2" s="1"/>
  <c r="S954" i="2"/>
  <c r="U954" i="2"/>
  <c r="W954" i="2"/>
  <c r="V954" i="2" s="1"/>
  <c r="N955" i="2"/>
  <c r="S955" i="2"/>
  <c r="U955" i="2"/>
  <c r="W955" i="2"/>
  <c r="V955" i="2" s="1"/>
  <c r="N956" i="2"/>
  <c r="R956" i="2" s="1"/>
  <c r="S956" i="2"/>
  <c r="U956" i="2"/>
  <c r="W956" i="2"/>
  <c r="V956" i="2" s="1"/>
  <c r="N957" i="2"/>
  <c r="P957" i="2" s="1"/>
  <c r="S957" i="2"/>
  <c r="U957" i="2"/>
  <c r="W957" i="2"/>
  <c r="V957" i="2" s="1"/>
  <c r="N958" i="2"/>
  <c r="R958" i="2" s="1"/>
  <c r="S958" i="2"/>
  <c r="U958" i="2"/>
  <c r="W958" i="2"/>
  <c r="V958" i="2" s="1"/>
  <c r="N959" i="2"/>
  <c r="P959" i="2" s="1"/>
  <c r="S959" i="2"/>
  <c r="U959" i="2"/>
  <c r="W959" i="2"/>
  <c r="V959" i="2" s="1"/>
  <c r="N960" i="2"/>
  <c r="R960" i="2" s="1"/>
  <c r="S960" i="2"/>
  <c r="U960" i="2"/>
  <c r="W960" i="2"/>
  <c r="V960" i="2" s="1"/>
  <c r="N961" i="2"/>
  <c r="P961" i="2" s="1"/>
  <c r="S961" i="2"/>
  <c r="U961" i="2"/>
  <c r="W961" i="2"/>
  <c r="V961" i="2" s="1"/>
  <c r="N962" i="2"/>
  <c r="R962" i="2" s="1"/>
  <c r="S962" i="2"/>
  <c r="U962" i="2"/>
  <c r="W962" i="2"/>
  <c r="V962" i="2" s="1"/>
  <c r="N963" i="2"/>
  <c r="P963" i="2" s="1"/>
  <c r="S963" i="2"/>
  <c r="U963" i="2"/>
  <c r="W963" i="2"/>
  <c r="V963" i="2" s="1"/>
  <c r="N964" i="2"/>
  <c r="P964" i="2" s="1"/>
  <c r="S964" i="2"/>
  <c r="U964" i="2"/>
  <c r="W964" i="2"/>
  <c r="V964" i="2" s="1"/>
  <c r="N965" i="2"/>
  <c r="S965" i="2"/>
  <c r="U965" i="2"/>
  <c r="W965" i="2"/>
  <c r="V965" i="2" s="1"/>
  <c r="N966" i="2"/>
  <c r="R966" i="2" s="1"/>
  <c r="S966" i="2"/>
  <c r="U966" i="2"/>
  <c r="W966" i="2"/>
  <c r="V966" i="2" s="1"/>
  <c r="N967" i="2"/>
  <c r="P967" i="2" s="1"/>
  <c r="S967" i="2"/>
  <c r="U967" i="2"/>
  <c r="W967" i="2"/>
  <c r="V967" i="2" s="1"/>
  <c r="N968" i="2"/>
  <c r="P968" i="2" s="1"/>
  <c r="S968" i="2"/>
  <c r="U968" i="2"/>
  <c r="W968" i="2"/>
  <c r="V968" i="2" s="1"/>
  <c r="N969" i="2"/>
  <c r="P969" i="2" s="1"/>
  <c r="S969" i="2"/>
  <c r="U969" i="2"/>
  <c r="W969" i="2"/>
  <c r="V969" i="2" s="1"/>
  <c r="N970" i="2"/>
  <c r="R970" i="2" s="1"/>
  <c r="S970" i="2"/>
  <c r="U970" i="2"/>
  <c r="W970" i="2"/>
  <c r="V970" i="2" s="1"/>
  <c r="N971" i="2"/>
  <c r="R971" i="2" s="1"/>
  <c r="S971" i="2"/>
  <c r="U971" i="2"/>
  <c r="W971" i="2"/>
  <c r="AG1559" i="4" s="1"/>
  <c r="N972" i="2"/>
  <c r="P972" i="2" s="1"/>
  <c r="S972" i="2"/>
  <c r="U972" i="2"/>
  <c r="W972" i="2"/>
  <c r="N973" i="2"/>
  <c r="P973" i="2" s="1"/>
  <c r="S973" i="2"/>
  <c r="U973" i="2"/>
  <c r="W973" i="2"/>
  <c r="V973" i="2" s="1"/>
  <c r="N974" i="2"/>
  <c r="R974" i="2" s="1"/>
  <c r="S974" i="2"/>
  <c r="U974" i="2"/>
  <c r="W974" i="2"/>
  <c r="V974" i="2" s="1"/>
  <c r="N975" i="2"/>
  <c r="P975" i="2" s="1"/>
  <c r="S975" i="2"/>
  <c r="U975" i="2"/>
  <c r="W975" i="2"/>
  <c r="V975" i="2" s="1"/>
  <c r="N976" i="2"/>
  <c r="P976" i="2" s="1"/>
  <c r="S976" i="2"/>
  <c r="U976" i="2"/>
  <c r="W976" i="2"/>
  <c r="V976" i="2" s="1"/>
  <c r="N977" i="2"/>
  <c r="P977" i="2" s="1"/>
  <c r="S977" i="2"/>
  <c r="U977" i="2"/>
  <c r="W977" i="2"/>
  <c r="V977" i="2" s="1"/>
  <c r="N978" i="2"/>
  <c r="R978" i="2" s="1"/>
  <c r="S978" i="2"/>
  <c r="U978" i="2"/>
  <c r="W978" i="2"/>
  <c r="V978" i="2" s="1"/>
  <c r="N979" i="2"/>
  <c r="P979" i="2" s="1"/>
  <c r="S979" i="2"/>
  <c r="U979" i="2"/>
  <c r="W979" i="2"/>
  <c r="V979" i="2" s="1"/>
  <c r="N980" i="2"/>
  <c r="S980" i="2"/>
  <c r="U980" i="2"/>
  <c r="W980" i="2"/>
  <c r="V980" i="2" s="1"/>
  <c r="N981" i="2"/>
  <c r="S981" i="2"/>
  <c r="U981" i="2"/>
  <c r="W981" i="2"/>
  <c r="V981" i="2" s="1"/>
  <c r="N982" i="2"/>
  <c r="R982" i="2" s="1"/>
  <c r="S982" i="2"/>
  <c r="U982" i="2"/>
  <c r="W982" i="2"/>
  <c r="V982" i="2" s="1"/>
  <c r="N983" i="2"/>
  <c r="P983" i="2" s="1"/>
  <c r="S983" i="2"/>
  <c r="U983" i="2"/>
  <c r="W983" i="2"/>
  <c r="N984" i="2"/>
  <c r="P984" i="2" s="1"/>
  <c r="S984" i="2"/>
  <c r="U984" i="2"/>
  <c r="W984" i="2"/>
  <c r="N985" i="2"/>
  <c r="P985" i="2" s="1"/>
  <c r="S985" i="2"/>
  <c r="U985" i="2"/>
  <c r="W985" i="2"/>
  <c r="N986" i="2"/>
  <c r="R986" i="2" s="1"/>
  <c r="S986" i="2"/>
  <c r="U986" i="2"/>
  <c r="W986" i="2"/>
  <c r="AG1555" i="4" s="1"/>
  <c r="N987" i="2"/>
  <c r="P987" i="2" s="1"/>
  <c r="S987" i="2"/>
  <c r="U987" i="2"/>
  <c r="W987" i="2"/>
  <c r="N988" i="2"/>
  <c r="P988" i="2" s="1"/>
  <c r="S988" i="2"/>
  <c r="U988" i="2"/>
  <c r="W988" i="2"/>
  <c r="V988" i="2" s="1"/>
  <c r="N989" i="2"/>
  <c r="P989" i="2" s="1"/>
  <c r="S989" i="2"/>
  <c r="U989" i="2"/>
  <c r="W989" i="2"/>
  <c r="V989" i="2" s="1"/>
  <c r="N990" i="2"/>
  <c r="R990" i="2" s="1"/>
  <c r="S990" i="2"/>
  <c r="U990" i="2"/>
  <c r="W990" i="2"/>
  <c r="V990" i="2" s="1"/>
  <c r="N991" i="2"/>
  <c r="P991" i="2" s="1"/>
  <c r="S991" i="2"/>
  <c r="U991" i="2"/>
  <c r="W991" i="2"/>
  <c r="V991" i="2" s="1"/>
  <c r="N992" i="2"/>
  <c r="P992" i="2" s="1"/>
  <c r="S992" i="2"/>
  <c r="U992" i="2"/>
  <c r="W992" i="2"/>
  <c r="V992" i="2" s="1"/>
  <c r="N993" i="2"/>
  <c r="P993" i="2" s="1"/>
  <c r="S993" i="2"/>
  <c r="U993" i="2"/>
  <c r="W993" i="2"/>
  <c r="V993" i="2" s="1"/>
  <c r="N994" i="2"/>
  <c r="S994" i="2"/>
  <c r="U994" i="2"/>
  <c r="W994" i="2"/>
  <c r="AG1572" i="4" s="1"/>
  <c r="N995" i="2"/>
  <c r="P995" i="2" s="1"/>
  <c r="S995" i="2"/>
  <c r="U995" i="2"/>
  <c r="W995" i="2"/>
  <c r="AG1573" i="4" s="1"/>
  <c r="N996" i="2"/>
  <c r="R996" i="2" s="1"/>
  <c r="S996" i="2"/>
  <c r="U996" i="2"/>
  <c r="W996" i="2"/>
  <c r="AG1584" i="4" s="1"/>
  <c r="N997" i="2"/>
  <c r="P997" i="2" s="1"/>
  <c r="S997" i="2"/>
  <c r="U997" i="2"/>
  <c r="W997" i="2"/>
  <c r="V997" i="2" s="1"/>
  <c r="N998" i="2"/>
  <c r="R998" i="2" s="1"/>
  <c r="S998" i="2"/>
  <c r="U998" i="2"/>
  <c r="W998" i="2"/>
  <c r="V998" i="2" s="1"/>
  <c r="N999" i="2"/>
  <c r="S999" i="2"/>
  <c r="U999" i="2"/>
  <c r="W999" i="2"/>
  <c r="V999" i="2" s="1"/>
  <c r="N1000" i="2"/>
  <c r="P1000" i="2" s="1"/>
  <c r="S1000" i="2"/>
  <c r="U1000" i="2"/>
  <c r="W1000" i="2"/>
  <c r="AG1537" i="4" s="1"/>
  <c r="N1001" i="2"/>
  <c r="P1001" i="2" s="1"/>
  <c r="S1001" i="2"/>
  <c r="U1001" i="2"/>
  <c r="W1001" i="2"/>
  <c r="N1002" i="2"/>
  <c r="R1002" i="2" s="1"/>
  <c r="S1002" i="2"/>
  <c r="U1002" i="2"/>
  <c r="W1002" i="2"/>
  <c r="V1002" i="2" s="1"/>
  <c r="N1003" i="2"/>
  <c r="P1003" i="2" s="1"/>
  <c r="S1003" i="2"/>
  <c r="U1003" i="2"/>
  <c r="W1003" i="2"/>
  <c r="V1003" i="2" s="1"/>
  <c r="N1004" i="2"/>
  <c r="S1004" i="2"/>
  <c r="U1004" i="2"/>
  <c r="W1004" i="2"/>
  <c r="N1005" i="2"/>
  <c r="P1005" i="2" s="1"/>
  <c r="S1005" i="2"/>
  <c r="U1005" i="2"/>
  <c r="W1005" i="2"/>
  <c r="V1005" i="2" s="1"/>
  <c r="N1006" i="2"/>
  <c r="R1006" i="2" s="1"/>
  <c r="S1006" i="2"/>
  <c r="U1006" i="2"/>
  <c r="W1006" i="2"/>
  <c r="V1006" i="2" s="1"/>
  <c r="N1007" i="2"/>
  <c r="P1007" i="2" s="1"/>
  <c r="S1007" i="2"/>
  <c r="U1007" i="2"/>
  <c r="W1007" i="2"/>
  <c r="V1007" i="2" s="1"/>
  <c r="N1008" i="2"/>
  <c r="S1008" i="2"/>
  <c r="U1008" i="2"/>
  <c r="W1008" i="2"/>
  <c r="V1008" i="2" s="1"/>
  <c r="N1009" i="2"/>
  <c r="P1009" i="2" s="1"/>
  <c r="S1009" i="2"/>
  <c r="U1009" i="2"/>
  <c r="W1009" i="2"/>
  <c r="V1009" i="2" s="1"/>
  <c r="N1010" i="2"/>
  <c r="R1010" i="2" s="1"/>
  <c r="S1010" i="2"/>
  <c r="U1010" i="2"/>
  <c r="W1010" i="2"/>
  <c r="V1010" i="2" s="1"/>
  <c r="N1011" i="2"/>
  <c r="P1011" i="2" s="1"/>
  <c r="S1011" i="2"/>
  <c r="U1011" i="2"/>
  <c r="W1011" i="2"/>
  <c r="V1011" i="2" s="1"/>
  <c r="N1012" i="2"/>
  <c r="S1012" i="2"/>
  <c r="U1012" i="2"/>
  <c r="W1012" i="2"/>
  <c r="V1012" i="2" s="1"/>
  <c r="N1013" i="2"/>
  <c r="P1013" i="2" s="1"/>
  <c r="S1013" i="2"/>
  <c r="U1013" i="2"/>
  <c r="W1013" i="2"/>
  <c r="V1013" i="2" s="1"/>
  <c r="N1014" i="2"/>
  <c r="P1014" i="2" s="1"/>
  <c r="S1014" i="2"/>
  <c r="U1014" i="2"/>
  <c r="W1014" i="2"/>
  <c r="N1015" i="2"/>
  <c r="P1015" i="2" s="1"/>
  <c r="S1015" i="2"/>
  <c r="U1015" i="2"/>
  <c r="W1015" i="2"/>
  <c r="N1016" i="2"/>
  <c r="P1016" i="2" s="1"/>
  <c r="S1016" i="2"/>
  <c r="U1016" i="2"/>
  <c r="W1016" i="2"/>
  <c r="AG1598" i="4" s="1"/>
  <c r="N1017" i="2"/>
  <c r="P1017" i="2" s="1"/>
  <c r="S1017" i="2"/>
  <c r="U1017" i="2"/>
  <c r="W1017" i="2"/>
  <c r="N1018" i="2"/>
  <c r="S1018" i="2"/>
  <c r="U1018" i="2"/>
  <c r="W1018" i="2"/>
  <c r="N1019" i="2"/>
  <c r="P1019" i="2" s="1"/>
  <c r="S1019" i="2"/>
  <c r="U1019" i="2"/>
  <c r="W1019" i="2"/>
  <c r="V1019" i="2" s="1"/>
  <c r="N1020" i="2"/>
  <c r="P1020" i="2" s="1"/>
  <c r="S1020" i="2"/>
  <c r="U1020" i="2"/>
  <c r="W1020" i="2"/>
  <c r="AG1583" i="4" s="1"/>
  <c r="N1021" i="2"/>
  <c r="R1021" i="2" s="1"/>
  <c r="S1021" i="2"/>
  <c r="U1021" i="2"/>
  <c r="W1021" i="2"/>
  <c r="AG1596" i="4" s="1"/>
  <c r="N1022" i="2"/>
  <c r="S1022" i="2"/>
  <c r="U1022" i="2"/>
  <c r="W1022" i="2"/>
  <c r="N1023" i="2"/>
  <c r="P1023" i="2" s="1"/>
  <c r="S1023" i="2"/>
  <c r="U1023" i="2"/>
  <c r="W1023" i="2"/>
  <c r="N1024" i="2"/>
  <c r="P1024" i="2" s="1"/>
  <c r="S1024" i="2"/>
  <c r="U1024" i="2"/>
  <c r="W1024" i="2"/>
  <c r="N1025" i="2"/>
  <c r="P1025" i="2" s="1"/>
  <c r="S1025" i="2"/>
  <c r="U1025" i="2"/>
  <c r="W1025" i="2"/>
  <c r="V1025" i="2" s="1"/>
  <c r="N1026" i="2"/>
  <c r="S1026" i="2"/>
  <c r="U1026" i="2"/>
  <c r="W1026" i="2"/>
  <c r="V1026" i="2" s="1"/>
  <c r="N1027" i="2"/>
  <c r="P1027" i="2" s="1"/>
  <c r="S1027" i="2"/>
  <c r="U1027" i="2"/>
  <c r="W1027" i="2"/>
  <c r="V1027" i="2" s="1"/>
  <c r="F1028" i="2"/>
  <c r="G1028" i="2"/>
  <c r="H1028" i="2"/>
  <c r="N1028" i="2"/>
  <c r="P1028" i="2" s="1"/>
  <c r="S1028" i="2"/>
  <c r="U1028" i="2"/>
  <c r="W1028" i="2"/>
  <c r="N1029" i="2"/>
  <c r="S1029" i="2"/>
  <c r="U1029" i="2"/>
  <c r="W1029" i="2"/>
  <c r="V1029" i="2" s="1"/>
  <c r="N1030" i="2"/>
  <c r="P1030" i="2" s="1"/>
  <c r="S1030" i="2"/>
  <c r="U1030" i="2"/>
  <c r="W1030" i="2"/>
  <c r="V1030" i="2" s="1"/>
  <c r="N1031" i="2"/>
  <c r="P1031" i="2" s="1"/>
  <c r="S1031" i="2"/>
  <c r="U1031" i="2"/>
  <c r="W1031" i="2"/>
  <c r="AG1595" i="4" s="1"/>
  <c r="N1032" i="2"/>
  <c r="R1032" i="2" s="1"/>
  <c r="S1032" i="2"/>
  <c r="U1032" i="2"/>
  <c r="W1032" i="2"/>
  <c r="AG1570" i="4" s="1"/>
  <c r="N1033" i="2"/>
  <c r="P1033" i="2" s="1"/>
  <c r="S1033" i="2"/>
  <c r="U1033" i="2"/>
  <c r="W1033" i="2"/>
  <c r="V1033" i="2" s="1"/>
  <c r="F1034" i="2"/>
  <c r="G1034" i="2"/>
  <c r="H1034" i="2"/>
  <c r="N1034" i="2"/>
  <c r="P1034" i="2" s="1"/>
  <c r="S1034" i="2"/>
  <c r="U1034" i="2"/>
  <c r="W1034" i="2"/>
  <c r="AG1580" i="4" s="1"/>
  <c r="N1035" i="2"/>
  <c r="R1035" i="2" s="1"/>
  <c r="S1035" i="2"/>
  <c r="U1035" i="2"/>
  <c r="W1035" i="2"/>
  <c r="N1036" i="2"/>
  <c r="P1036" i="2" s="1"/>
  <c r="S1036" i="2"/>
  <c r="U1036" i="2"/>
  <c r="W1036" i="2"/>
  <c r="N1037" i="2"/>
  <c r="P1037" i="2" s="1"/>
  <c r="S1037" i="2"/>
  <c r="U1037" i="2"/>
  <c r="W1037" i="2"/>
  <c r="N1038" i="2"/>
  <c r="P1038" i="2" s="1"/>
  <c r="S1038" i="2"/>
  <c r="U1038" i="2"/>
  <c r="W1038" i="2"/>
  <c r="N1039" i="2"/>
  <c r="S1039" i="2"/>
  <c r="U1039" i="2"/>
  <c r="W1039" i="2"/>
  <c r="V1039" i="2" s="1"/>
  <c r="N1040" i="2"/>
  <c r="S1040" i="2"/>
  <c r="U1040" i="2"/>
  <c r="W1040" i="2"/>
  <c r="N1041" i="2"/>
  <c r="P1041" i="2" s="1"/>
  <c r="S1041" i="2"/>
  <c r="U1041" i="2"/>
  <c r="W1041" i="2"/>
  <c r="N1042" i="2"/>
  <c r="P1042" i="2" s="1"/>
  <c r="S1042" i="2"/>
  <c r="U1042" i="2"/>
  <c r="W1042" i="2"/>
  <c r="AG1601" i="4" s="1"/>
  <c r="N1043" i="2"/>
  <c r="R1043" i="2" s="1"/>
  <c r="S1043" i="2"/>
  <c r="U1043" i="2"/>
  <c r="W1043" i="2"/>
  <c r="V1043" i="2" s="1"/>
  <c r="N1044" i="2"/>
  <c r="P1044" i="2" s="1"/>
  <c r="S1044" i="2"/>
  <c r="U1044" i="2"/>
  <c r="W1044" i="2"/>
  <c r="N1045" i="2"/>
  <c r="P1045" i="2" s="1"/>
  <c r="S1045" i="2"/>
  <c r="U1045" i="2"/>
  <c r="W1045" i="2"/>
  <c r="N1046" i="2"/>
  <c r="P1046" i="2" s="1"/>
  <c r="S1046" i="2"/>
  <c r="U1046" i="2"/>
  <c r="W1046" i="2"/>
  <c r="V1046" i="2" s="1"/>
  <c r="N1047" i="2"/>
  <c r="P1047" i="2" s="1"/>
  <c r="S1047" i="2"/>
  <c r="U1047" i="2"/>
  <c r="W1047" i="2"/>
  <c r="V1047" i="2" s="1"/>
  <c r="N1048" i="2"/>
  <c r="S1048" i="2"/>
  <c r="U1048" i="2"/>
  <c r="W1048" i="2"/>
  <c r="V1048" i="2" s="1"/>
  <c r="N1049" i="2"/>
  <c r="R1049" i="2" s="1"/>
  <c r="S1049" i="2"/>
  <c r="U1049" i="2"/>
  <c r="W1049" i="2"/>
  <c r="N1050" i="2"/>
  <c r="S1050" i="2"/>
  <c r="U1050" i="2"/>
  <c r="W1050" i="2"/>
  <c r="V1050" i="2" s="1"/>
  <c r="N1051" i="2"/>
  <c r="P1051" i="2" s="1"/>
  <c r="S1051" i="2"/>
  <c r="U1051" i="2"/>
  <c r="W1051" i="2"/>
  <c r="V1051" i="2" s="1"/>
  <c r="N1052" i="2"/>
  <c r="P1052" i="2" s="1"/>
  <c r="S1052" i="2"/>
  <c r="U1052" i="2"/>
  <c r="W1052" i="2"/>
  <c r="N1053" i="2"/>
  <c r="P1053" i="2" s="1"/>
  <c r="S1053" i="2"/>
  <c r="U1053" i="2"/>
  <c r="W1053" i="2"/>
  <c r="N1054" i="2"/>
  <c r="P1054" i="2" s="1"/>
  <c r="S1054" i="2"/>
  <c r="U1054" i="2"/>
  <c r="W1054" i="2"/>
  <c r="N1055" i="2"/>
  <c r="P1055" i="2" s="1"/>
  <c r="S1055" i="2"/>
  <c r="U1055" i="2"/>
  <c r="W1055" i="2"/>
  <c r="AG1628" i="4" s="1"/>
  <c r="N1056" i="2"/>
  <c r="R1056" i="2" s="1"/>
  <c r="S1056" i="2"/>
  <c r="U1056" i="2"/>
  <c r="W1056" i="2"/>
  <c r="V1056" i="2" s="1"/>
  <c r="N1057" i="2"/>
  <c r="P1057" i="2" s="1"/>
  <c r="S1057" i="2"/>
  <c r="U1057" i="2"/>
  <c r="W1057" i="2"/>
  <c r="V1057" i="2" s="1"/>
  <c r="N1058" i="2"/>
  <c r="P1058" i="2" s="1"/>
  <c r="S1058" i="2"/>
  <c r="U1058" i="2"/>
  <c r="W1058" i="2"/>
  <c r="N1059" i="2"/>
  <c r="P1059" i="2" s="1"/>
  <c r="S1059" i="2"/>
  <c r="U1059" i="2"/>
  <c r="W1059" i="2"/>
  <c r="V1059" i="2" s="1"/>
  <c r="N1060" i="2"/>
  <c r="P1060" i="2" s="1"/>
  <c r="S1060" i="2"/>
  <c r="U1060" i="2"/>
  <c r="W1060" i="2"/>
  <c r="V1060" i="2" s="1"/>
  <c r="N1061" i="2"/>
  <c r="P1061" i="2" s="1"/>
  <c r="S1061" i="2"/>
  <c r="U1061" i="2"/>
  <c r="W1061" i="2"/>
  <c r="N1062" i="2"/>
  <c r="P1062" i="2" s="1"/>
  <c r="S1062" i="2"/>
  <c r="U1062" i="2"/>
  <c r="W1062" i="2"/>
  <c r="N1063" i="2"/>
  <c r="P1063" i="2" s="1"/>
  <c r="S1063" i="2"/>
  <c r="U1063" i="2"/>
  <c r="W1063" i="2"/>
  <c r="N1064" i="2"/>
  <c r="R1064" i="2" s="1"/>
  <c r="S1064" i="2"/>
  <c r="U1064" i="2"/>
  <c r="W1064" i="2"/>
  <c r="AG1604" i="4" s="1"/>
  <c r="N1065" i="2"/>
  <c r="P1065" i="2" s="1"/>
  <c r="S1065" i="2"/>
  <c r="U1065" i="2"/>
  <c r="W1065" i="2"/>
  <c r="N1066" i="2"/>
  <c r="P1066" i="2" s="1"/>
  <c r="S1066" i="2"/>
  <c r="U1066" i="2"/>
  <c r="W1066" i="2"/>
  <c r="V1066" i="2" s="1"/>
  <c r="N1067" i="2"/>
  <c r="P1067" i="2" s="1"/>
  <c r="S1067" i="2"/>
  <c r="U1067" i="2"/>
  <c r="W1067" i="2"/>
  <c r="V1067" i="2" s="1"/>
  <c r="N1068" i="2"/>
  <c r="P1068" i="2" s="1"/>
  <c r="S1068" i="2"/>
  <c r="U1068" i="2"/>
  <c r="N1069" i="2"/>
  <c r="P1069" i="2" s="1"/>
  <c r="S1069" i="2"/>
  <c r="U1069" i="2"/>
  <c r="W1069" i="2"/>
  <c r="N1070" i="2"/>
  <c r="P1070" i="2" s="1"/>
  <c r="S1070" i="2"/>
  <c r="U1070" i="2"/>
  <c r="W1070" i="2"/>
  <c r="N1071" i="2"/>
  <c r="P1071" i="2" s="1"/>
  <c r="S1071" i="2"/>
  <c r="U1071" i="2"/>
  <c r="W1071" i="2"/>
  <c r="N1072" i="2"/>
  <c r="P1072" i="2" s="1"/>
  <c r="S1072" i="2"/>
  <c r="U1072" i="2"/>
  <c r="W1072" i="2"/>
  <c r="N1073" i="2"/>
  <c r="S1073" i="2"/>
  <c r="U1073" i="2"/>
  <c r="W1073" i="2"/>
  <c r="N1074" i="2"/>
  <c r="P1074" i="2" s="1"/>
  <c r="S1074" i="2"/>
  <c r="U1074" i="2"/>
  <c r="W1074" i="2"/>
  <c r="N1075" i="2"/>
  <c r="P1075" i="2" s="1"/>
  <c r="S1075" i="2"/>
  <c r="U1075" i="2"/>
  <c r="W1075" i="2"/>
  <c r="N1076" i="2"/>
  <c r="P1076" i="2" s="1"/>
  <c r="S1076" i="2"/>
  <c r="U1076" i="2"/>
  <c r="W1076" i="2"/>
  <c r="N1077" i="2"/>
  <c r="P1077" i="2" s="1"/>
  <c r="S1077" i="2"/>
  <c r="U1077" i="2"/>
  <c r="W1077" i="2"/>
  <c r="N1078" i="2"/>
  <c r="P1078" i="2" s="1"/>
  <c r="S1078" i="2"/>
  <c r="U1078" i="2"/>
  <c r="W1078" i="2"/>
  <c r="AG1791" i="4" s="1"/>
  <c r="N1079" i="2"/>
  <c r="P1079" i="2" s="1"/>
  <c r="S1079" i="2"/>
  <c r="U1079" i="2"/>
  <c r="W1079" i="2"/>
  <c r="N1080" i="2"/>
  <c r="P1080" i="2" s="1"/>
  <c r="S1080" i="2"/>
  <c r="U1080" i="2"/>
  <c r="W1080" i="2"/>
  <c r="N1081" i="2"/>
  <c r="P1081" i="2" s="1"/>
  <c r="S1081" i="2"/>
  <c r="U1081" i="2"/>
  <c r="W1081" i="2"/>
  <c r="N1082" i="2"/>
  <c r="P1082" i="2" s="1"/>
  <c r="S1082" i="2"/>
  <c r="U1082" i="2"/>
  <c r="W1082" i="2"/>
  <c r="N1083" i="2"/>
  <c r="P1083" i="2" s="1"/>
  <c r="S1083" i="2"/>
  <c r="U1083" i="2"/>
  <c r="W1083" i="2"/>
  <c r="F1084" i="2"/>
  <c r="G1084" i="2"/>
  <c r="H1084" i="2"/>
  <c r="N1084" i="2"/>
  <c r="P1084" i="2" s="1"/>
  <c r="S1084" i="2"/>
  <c r="U1084" i="2"/>
  <c r="W1084" i="2"/>
  <c r="N1085" i="2"/>
  <c r="P1085" i="2" s="1"/>
  <c r="S1085" i="2"/>
  <c r="U1085" i="2"/>
  <c r="W1085" i="2"/>
  <c r="V1085" i="2" s="1"/>
  <c r="N1086" i="2"/>
  <c r="P1086" i="2" s="1"/>
  <c r="S1086" i="2"/>
  <c r="U1086" i="2"/>
  <c r="W1086" i="2"/>
  <c r="V1086" i="2" s="1"/>
  <c r="N1087" i="2"/>
  <c r="P1087" i="2" s="1"/>
  <c r="S1087" i="2"/>
  <c r="U1087" i="2"/>
  <c r="W1087" i="2"/>
  <c r="N1088" i="2"/>
  <c r="P1088" i="2" s="1"/>
  <c r="S1088" i="2"/>
  <c r="U1088" i="2"/>
  <c r="W1088" i="2"/>
  <c r="N1089" i="2"/>
  <c r="P1089" i="2" s="1"/>
  <c r="S1089" i="2"/>
  <c r="U1089" i="2"/>
  <c r="W1089" i="2"/>
  <c r="AG1640" i="4" s="1"/>
  <c r="N1090" i="2"/>
  <c r="S1090" i="2"/>
  <c r="U1090" i="2"/>
  <c r="W1090" i="2"/>
  <c r="N1091" i="2"/>
  <c r="P1091" i="2" s="1"/>
  <c r="S1091" i="2"/>
  <c r="U1091" i="2"/>
  <c r="W1091" i="2"/>
  <c r="W1092" i="2"/>
  <c r="W1093" i="2"/>
  <c r="W1094" i="2"/>
  <c r="W1095" i="2"/>
  <c r="W1096" i="2"/>
  <c r="AG1734" i="4" s="1"/>
  <c r="N1097" i="2"/>
  <c r="P1097" i="2" s="1"/>
  <c r="S1097" i="2"/>
  <c r="U1097" i="2"/>
  <c r="W1097" i="2"/>
  <c r="AG1735" i="4" s="1"/>
  <c r="W1098" i="2"/>
  <c r="AG1736" i="4" s="1"/>
  <c r="N1099" i="2"/>
  <c r="P1099" i="2" s="1"/>
  <c r="S1099" i="2"/>
  <c r="U1099" i="2"/>
  <c r="W1099" i="2"/>
  <c r="AG1737" i="4" s="1"/>
  <c r="W1100" i="2"/>
  <c r="AG1738" i="4" s="1"/>
  <c r="N1101" i="2"/>
  <c r="P1101" i="2" s="1"/>
  <c r="S1101" i="2"/>
  <c r="U1101" i="2"/>
  <c r="W1101" i="2"/>
  <c r="AG1764" i="4" s="1"/>
  <c r="N1102" i="2"/>
  <c r="P1102" i="2" s="1"/>
  <c r="S1102" i="2"/>
  <c r="U1102" i="2"/>
  <c r="W1102" i="2"/>
  <c r="N1103" i="2"/>
  <c r="S1103" i="2"/>
  <c r="U1103" i="2"/>
  <c r="W1103" i="2"/>
  <c r="V1103" i="2" s="1"/>
  <c r="N1104" i="2"/>
  <c r="P1104" i="2" s="1"/>
  <c r="S1104" i="2"/>
  <c r="U1104" i="2"/>
  <c r="W1104" i="2"/>
  <c r="W1105" i="2"/>
  <c r="W1106" i="2"/>
  <c r="N1107" i="2"/>
  <c r="P1107" i="2" s="1"/>
  <c r="S1107" i="2"/>
  <c r="U1107" i="2"/>
  <c r="W1107" i="2"/>
  <c r="AG1689" i="4" s="1"/>
  <c r="N1108" i="2"/>
  <c r="P1108" i="2" s="1"/>
  <c r="S1108" i="2"/>
  <c r="U1108" i="2"/>
  <c r="W1108" i="2"/>
  <c r="N1109" i="2"/>
  <c r="P1109" i="2" s="1"/>
  <c r="S1109" i="2"/>
  <c r="U1109" i="2"/>
  <c r="W1109" i="2"/>
  <c r="W1110" i="2"/>
  <c r="AG1692" i="4" s="1"/>
  <c r="S1111" i="2"/>
  <c r="U1111" i="2"/>
  <c r="W1111" i="2"/>
  <c r="AG1693" i="4" s="1"/>
  <c r="W1112" i="2"/>
  <c r="AG1687" i="4" s="1"/>
  <c r="N1113" i="2"/>
  <c r="P1113" i="2" s="1"/>
  <c r="S1113" i="2"/>
  <c r="U1113" i="2"/>
  <c r="W1113" i="2"/>
  <c r="AG1686" i="4" s="1"/>
  <c r="N1114" i="2"/>
  <c r="P1114" i="2" s="1"/>
  <c r="S1114" i="2"/>
  <c r="U1114" i="2"/>
  <c r="W1114" i="2"/>
  <c r="AG1700" i="4" s="1"/>
  <c r="N1115" i="2"/>
  <c r="P1115" i="2" s="1"/>
  <c r="S1115" i="2"/>
  <c r="U1115" i="2"/>
  <c r="W1115" i="2"/>
  <c r="AG1701" i="4" s="1"/>
  <c r="N1116" i="2"/>
  <c r="P1116" i="2" s="1"/>
  <c r="S1116" i="2"/>
  <c r="U1116" i="2"/>
  <c r="W1116" i="2"/>
  <c r="V1116" i="2" s="1"/>
  <c r="N1117" i="2"/>
  <c r="P1117" i="2" s="1"/>
  <c r="S1117" i="2"/>
  <c r="U1117" i="2"/>
  <c r="W1117" i="2"/>
  <c r="V1117" i="2" s="1"/>
  <c r="N1118" i="2"/>
  <c r="P1118" i="2" s="1"/>
  <c r="S1118" i="2"/>
  <c r="U1118" i="2"/>
  <c r="W1118" i="2"/>
  <c r="AG1698" i="4" s="1"/>
  <c r="N1119" i="2"/>
  <c r="P1119" i="2" s="1"/>
  <c r="S1119" i="2"/>
  <c r="U1119" i="2"/>
  <c r="W1119" i="2"/>
  <c r="AG1710" i="4" s="1"/>
  <c r="N1120" i="2"/>
  <c r="P1120" i="2" s="1"/>
  <c r="S1120" i="2"/>
  <c r="U1120" i="2"/>
  <c r="W1120" i="2"/>
  <c r="V1120" i="2" s="1"/>
  <c r="P659" i="2" l="1"/>
  <c r="R1014" i="2"/>
  <c r="R796" i="2"/>
  <c r="R399" i="2"/>
  <c r="R968" i="2"/>
  <c r="R724" i="2"/>
  <c r="P636" i="2"/>
  <c r="P626" i="2"/>
  <c r="P573" i="2"/>
  <c r="R314" i="2"/>
  <c r="R1060" i="2"/>
  <c r="P534" i="2"/>
  <c r="P214" i="2"/>
  <c r="R1044" i="2"/>
  <c r="R984" i="2"/>
  <c r="P675" i="2"/>
  <c r="P345" i="2"/>
  <c r="R330" i="2"/>
  <c r="R272" i="2"/>
  <c r="V1089" i="2"/>
  <c r="R180" i="2"/>
  <c r="R1080" i="2"/>
  <c r="R1065" i="2"/>
  <c r="R839" i="2"/>
  <c r="R774" i="2"/>
  <c r="P598" i="2"/>
  <c r="R461" i="2"/>
  <c r="P1064" i="2"/>
  <c r="P1043" i="2"/>
  <c r="P960" i="2"/>
  <c r="P819" i="2"/>
  <c r="R648" i="2"/>
  <c r="P589" i="2"/>
  <c r="P518" i="2"/>
  <c r="P426" i="2"/>
  <c r="P356" i="2"/>
  <c r="R306" i="2"/>
  <c r="R167" i="2"/>
  <c r="R163" i="2"/>
  <c r="P208" i="2"/>
  <c r="R1052" i="2"/>
  <c r="P946" i="2"/>
  <c r="P811" i="2"/>
  <c r="R761" i="2"/>
  <c r="P667" i="2"/>
  <c r="R613" i="2"/>
  <c r="P481" i="2"/>
  <c r="R433" i="2"/>
  <c r="R380" i="2"/>
  <c r="R240" i="2"/>
  <c r="R191" i="2"/>
  <c r="V1031" i="2"/>
  <c r="R878" i="2"/>
  <c r="R498" i="2"/>
  <c r="P453" i="2"/>
  <c r="R285" i="2"/>
  <c r="R1076" i="2"/>
  <c r="P1056" i="2"/>
  <c r="R1036" i="2"/>
  <c r="R1033" i="2"/>
  <c r="R987" i="2"/>
  <c r="P971" i="2"/>
  <c r="P956" i="2"/>
  <c r="R921" i="2"/>
  <c r="R891" i="2"/>
  <c r="R843" i="2"/>
  <c r="R816" i="2"/>
  <c r="R777" i="2"/>
  <c r="R745" i="2"/>
  <c r="P597" i="2"/>
  <c r="P566" i="2"/>
  <c r="P485" i="2"/>
  <c r="P438" i="2"/>
  <c r="R411" i="2"/>
  <c r="R388" i="2"/>
  <c r="R357" i="2"/>
  <c r="P229" i="2"/>
  <c r="R221" i="2"/>
  <c r="P212" i="2"/>
  <c r="R186" i="2"/>
  <c r="P162" i="2"/>
  <c r="V1102" i="2"/>
  <c r="AG1691" i="4"/>
  <c r="P1010" i="2"/>
  <c r="R976" i="2"/>
  <c r="R948" i="2"/>
  <c r="P906" i="2"/>
  <c r="R882" i="2"/>
  <c r="R858" i="2"/>
  <c r="R827" i="2"/>
  <c r="P794" i="2"/>
  <c r="R664" i="2"/>
  <c r="R646" i="2"/>
  <c r="P610" i="2"/>
  <c r="R579" i="2"/>
  <c r="P550" i="2"/>
  <c r="R500" i="2"/>
  <c r="P443" i="2"/>
  <c r="P406" i="2"/>
  <c r="R346" i="2"/>
  <c r="R310" i="2"/>
  <c r="R243" i="2"/>
  <c r="R202" i="2"/>
  <c r="P175" i="2"/>
  <c r="V1095" i="2"/>
  <c r="AG1733" i="4"/>
  <c r="V1079" i="2"/>
  <c r="AG1725" i="4"/>
  <c r="R367" i="2"/>
  <c r="P367" i="2"/>
  <c r="V1058" i="2"/>
  <c r="AG1627" i="4"/>
  <c r="P1039" i="2"/>
  <c r="R1039" i="2"/>
  <c r="P1012" i="2"/>
  <c r="R1012" i="2"/>
  <c r="P848" i="2"/>
  <c r="R848" i="2"/>
  <c r="P785" i="2"/>
  <c r="R785" i="2"/>
  <c r="P753" i="2"/>
  <c r="R753" i="2"/>
  <c r="P632" i="2"/>
  <c r="R632" i="2"/>
  <c r="R602" i="2"/>
  <c r="P602" i="2"/>
  <c r="R495" i="2"/>
  <c r="P495" i="2"/>
  <c r="R439" i="2"/>
  <c r="P439" i="2"/>
  <c r="R392" i="2"/>
  <c r="P392" i="2"/>
  <c r="R361" i="2"/>
  <c r="P361" i="2"/>
  <c r="P236" i="2"/>
  <c r="R236" i="2"/>
  <c r="V1104" i="2"/>
  <c r="AG1670" i="4"/>
  <c r="V1094" i="2"/>
  <c r="AG1645" i="4"/>
  <c r="P881" i="2"/>
  <c r="R881" i="2"/>
  <c r="R690" i="2"/>
  <c r="P690" i="2"/>
  <c r="R630" i="2"/>
  <c r="P630" i="2"/>
  <c r="R574" i="2"/>
  <c r="P574" i="2"/>
  <c r="R334" i="2"/>
  <c r="P334" i="2"/>
  <c r="P234" i="2"/>
  <c r="R234" i="2"/>
  <c r="R1119" i="2"/>
  <c r="V1109" i="2"/>
  <c r="AG1673" i="4"/>
  <c r="V1108" i="2"/>
  <c r="AG1674" i="4"/>
  <c r="V1106" i="2"/>
  <c r="AG1690" i="4"/>
  <c r="R1090" i="2"/>
  <c r="P1090" i="2"/>
  <c r="R1083" i="2"/>
  <c r="V1075" i="2"/>
  <c r="AG1657" i="4"/>
  <c r="V1074" i="2"/>
  <c r="AG1652" i="4"/>
  <c r="V1073" i="2"/>
  <c r="AG1658" i="4"/>
  <c r="V1072" i="2"/>
  <c r="AG1664" i="4"/>
  <c r="V1071" i="2"/>
  <c r="AG1638" i="4"/>
  <c r="V1070" i="2"/>
  <c r="AG1661" i="4"/>
  <c r="V1069" i="2"/>
  <c r="AG1651" i="4"/>
  <c r="V1065" i="2"/>
  <c r="AG1636" i="4"/>
  <c r="P1050" i="2"/>
  <c r="R1050" i="2"/>
  <c r="R1047" i="2"/>
  <c r="V1041" i="2"/>
  <c r="AG1616" i="4"/>
  <c r="V1040" i="2"/>
  <c r="AG1649" i="4"/>
  <c r="V1038" i="2"/>
  <c r="AG1617" i="4"/>
  <c r="V1037" i="2"/>
  <c r="AG1614" i="4"/>
  <c r="V1036" i="2"/>
  <c r="AG1615" i="4"/>
  <c r="P1022" i="2"/>
  <c r="R1022" i="2"/>
  <c r="P1021" i="2"/>
  <c r="P981" i="2"/>
  <c r="R981" i="2"/>
  <c r="P933" i="2"/>
  <c r="R886" i="2"/>
  <c r="R802" i="2"/>
  <c r="P802" i="2"/>
  <c r="P740" i="2"/>
  <c r="R740" i="2"/>
  <c r="P669" i="2"/>
  <c r="R669" i="2"/>
  <c r="R651" i="2"/>
  <c r="P651" i="2"/>
  <c r="R614" i="2"/>
  <c r="P614" i="2"/>
  <c r="R594" i="2"/>
  <c r="P594" i="2"/>
  <c r="P466" i="2"/>
  <c r="R466" i="2"/>
  <c r="R264" i="2"/>
  <c r="P264" i="2"/>
  <c r="R227" i="2"/>
  <c r="P227" i="2"/>
  <c r="P918" i="2"/>
  <c r="R918" i="2"/>
  <c r="P766" i="2"/>
  <c r="R766" i="2"/>
  <c r="R660" i="2"/>
  <c r="P660" i="2"/>
  <c r="R643" i="2"/>
  <c r="P643" i="2"/>
  <c r="R542" i="2"/>
  <c r="P542" i="2"/>
  <c r="R428" i="2"/>
  <c r="P428" i="2"/>
  <c r="P260" i="2"/>
  <c r="R260" i="2"/>
  <c r="R218" i="2"/>
  <c r="P218" i="2"/>
  <c r="P194" i="2"/>
  <c r="R194" i="2"/>
  <c r="V1093" i="2"/>
  <c r="AG1644" i="4"/>
  <c r="P1073" i="2"/>
  <c r="R1073" i="2"/>
  <c r="R1114" i="2"/>
  <c r="P1103" i="2"/>
  <c r="R1103" i="2"/>
  <c r="V1091" i="2"/>
  <c r="AG1642" i="4"/>
  <c r="V1090" i="2"/>
  <c r="AG1641" i="4"/>
  <c r="V1083" i="2"/>
  <c r="AG1662" i="4"/>
  <c r="V1049" i="2"/>
  <c r="AG1631" i="4"/>
  <c r="P996" i="2"/>
  <c r="R951" i="2"/>
  <c r="R897" i="2"/>
  <c r="P832" i="2"/>
  <c r="R832" i="2"/>
  <c r="P707" i="2"/>
  <c r="R707" i="2"/>
  <c r="R582" i="2"/>
  <c r="P582" i="2"/>
  <c r="R510" i="2"/>
  <c r="P510" i="2"/>
  <c r="R408" i="2"/>
  <c r="P408" i="2"/>
  <c r="P313" i="2"/>
  <c r="R313" i="2"/>
  <c r="P248" i="2"/>
  <c r="R248" i="2"/>
  <c r="V1044" i="2"/>
  <c r="AG1613" i="4"/>
  <c r="V1035" i="2"/>
  <c r="AG1618" i="4"/>
  <c r="R1028" i="2"/>
  <c r="R1025" i="2"/>
  <c r="R822" i="2"/>
  <c r="R578" i="2"/>
  <c r="R570" i="2"/>
  <c r="R546" i="2"/>
  <c r="R538" i="2"/>
  <c r="R514" i="2"/>
  <c r="R506" i="2"/>
  <c r="R368" i="2"/>
  <c r="V1084" i="2"/>
  <c r="AG1681" i="4"/>
  <c r="AG1667" i="4"/>
  <c r="AG1668" i="4"/>
  <c r="V1082" i="2"/>
  <c r="AG1659" i="4"/>
  <c r="V1081" i="2"/>
  <c r="AG1663" i="4"/>
  <c r="V1080" i="2"/>
  <c r="AG1660" i="4"/>
  <c r="V1105" i="2"/>
  <c r="AG1671" i="4"/>
  <c r="V1092" i="2"/>
  <c r="AG1643" i="4"/>
  <c r="V1078" i="2"/>
  <c r="V1077" i="2"/>
  <c r="AG1647" i="4"/>
  <c r="V1063" i="2"/>
  <c r="AG1635" i="4"/>
  <c r="V1062" i="2"/>
  <c r="AG1634" i="4"/>
  <c r="V1061" i="2"/>
  <c r="AG1632" i="4"/>
  <c r="V1055" i="2"/>
  <c r="V1054" i="2"/>
  <c r="AG1630" i="4"/>
  <c r="V1053" i="2"/>
  <c r="AG1633" i="4"/>
  <c r="V1052" i="2"/>
  <c r="AG1629" i="4"/>
  <c r="R851" i="2"/>
  <c r="R835" i="2"/>
  <c r="P807" i="2"/>
  <c r="R758" i="2"/>
  <c r="R742" i="2"/>
  <c r="R709" i="2"/>
  <c r="R693" i="2"/>
  <c r="R662" i="2"/>
  <c r="P652" i="2"/>
  <c r="P644" i="2"/>
  <c r="P635" i="2"/>
  <c r="R615" i="2"/>
  <c r="R595" i="2"/>
  <c r="R587" i="2"/>
  <c r="P562" i="2"/>
  <c r="P530" i="2"/>
  <c r="R497" i="2"/>
  <c r="P472" i="2"/>
  <c r="R457" i="2"/>
  <c r="P445" i="2"/>
  <c r="R396" i="2"/>
  <c r="R384" i="2"/>
  <c r="R362" i="2"/>
  <c r="P353" i="2"/>
  <c r="R341" i="2"/>
  <c r="R338" i="2"/>
  <c r="R327" i="2"/>
  <c r="R302" i="2"/>
  <c r="R299" i="2"/>
  <c r="P283" i="2"/>
  <c r="R199" i="2"/>
  <c r="V1088" i="2"/>
  <c r="AG1683" i="4"/>
  <c r="V1087" i="2"/>
  <c r="AG1688" i="4"/>
  <c r="V995" i="2"/>
  <c r="P349" i="2"/>
  <c r="R349" i="2"/>
  <c r="R277" i="2"/>
  <c r="P277" i="2"/>
  <c r="R210" i="2"/>
  <c r="P210" i="2"/>
  <c r="R183" i="2"/>
  <c r="P183" i="2"/>
  <c r="P168" i="2"/>
  <c r="R168" i="2"/>
  <c r="V1118" i="2"/>
  <c r="V1112" i="2"/>
  <c r="R590" i="2"/>
  <c r="P590" i="2"/>
  <c r="P571" i="2"/>
  <c r="R571" i="2"/>
  <c r="R488" i="2"/>
  <c r="P488" i="2"/>
  <c r="P377" i="2"/>
  <c r="R377" i="2"/>
  <c r="P372" i="2"/>
  <c r="R372" i="2"/>
  <c r="P318" i="2"/>
  <c r="R318" i="2"/>
  <c r="R266" i="2"/>
  <c r="P266" i="2"/>
  <c r="R223" i="2"/>
  <c r="P223" i="2"/>
  <c r="P206" i="2"/>
  <c r="R206" i="2"/>
  <c r="V1018" i="2"/>
  <c r="AG1594" i="4"/>
  <c r="V972" i="2"/>
  <c r="AG1582" i="4"/>
  <c r="V940" i="2"/>
  <c r="AG1577" i="4"/>
  <c r="R581" i="2"/>
  <c r="P581" i="2"/>
  <c r="R558" i="2"/>
  <c r="P558" i="2"/>
  <c r="P522" i="2"/>
  <c r="R522" i="2"/>
  <c r="V1110" i="2"/>
  <c r="V1098" i="2"/>
  <c r="V1064" i="2"/>
  <c r="V1045" i="2"/>
  <c r="AG1602" i="4"/>
  <c r="V1042" i="2"/>
  <c r="V1028" i="2"/>
  <c r="AG1579" i="4"/>
  <c r="AG1578" i="4"/>
  <c r="V1021" i="2"/>
  <c r="V1004" i="2"/>
  <c r="AG1593" i="4"/>
  <c r="V996" i="2"/>
  <c r="V994" i="2"/>
  <c r="V986" i="2"/>
  <c r="V985" i="2"/>
  <c r="AG1554" i="4"/>
  <c r="V984" i="2"/>
  <c r="AG1553" i="4"/>
  <c r="V1115" i="2"/>
  <c r="V1114" i="2"/>
  <c r="V1111" i="2"/>
  <c r="V1076" i="2"/>
  <c r="AG1605" i="4"/>
  <c r="V1034" i="2"/>
  <c r="V1016" i="2"/>
  <c r="V1015" i="2"/>
  <c r="AG1592" i="4"/>
  <c r="V1014" i="2"/>
  <c r="AG1599" i="4"/>
  <c r="V1001" i="2"/>
  <c r="AG1538" i="4"/>
  <c r="V983" i="2"/>
  <c r="AG1552" i="4"/>
  <c r="V971" i="2"/>
  <c r="R870" i="2"/>
  <c r="R866" i="2"/>
  <c r="R838" i="2"/>
  <c r="R788" i="2"/>
  <c r="R677" i="2"/>
  <c r="R661" i="2"/>
  <c r="R645" i="2"/>
  <c r="R618" i="2"/>
  <c r="P618" i="2"/>
  <c r="P416" i="2"/>
  <c r="R416" i="2"/>
  <c r="P321" i="2"/>
  <c r="R321" i="2"/>
  <c r="P305" i="2"/>
  <c r="R305" i="2"/>
  <c r="P251" i="2"/>
  <c r="R251" i="2"/>
  <c r="R231" i="2"/>
  <c r="P231" i="2"/>
  <c r="P187" i="2"/>
  <c r="R187" i="2"/>
  <c r="V1099" i="2"/>
  <c r="V1017" i="2"/>
  <c r="AG1600" i="4"/>
  <c r="P554" i="2"/>
  <c r="R554" i="2"/>
  <c r="R526" i="2"/>
  <c r="P526" i="2"/>
  <c r="R326" i="2"/>
  <c r="P326" i="2"/>
  <c r="V1113" i="2"/>
  <c r="V1119" i="2"/>
  <c r="V1107" i="2"/>
  <c r="V1101" i="2"/>
  <c r="V1100" i="2"/>
  <c r="R1099" i="2"/>
  <c r="V1097" i="2"/>
  <c r="V1096" i="2"/>
  <c r="R1091" i="2"/>
  <c r="R1079" i="2"/>
  <c r="R1057" i="2"/>
  <c r="R1053" i="2"/>
  <c r="P1049" i="2"/>
  <c r="V1032" i="2"/>
  <c r="V1024" i="2"/>
  <c r="AG1569" i="4"/>
  <c r="V1023" i="2"/>
  <c r="AG1539" i="4"/>
  <c r="V1022" i="2"/>
  <c r="AG1575" i="4"/>
  <c r="V1020" i="2"/>
  <c r="R1017" i="2"/>
  <c r="V1000" i="2"/>
  <c r="V987" i="2"/>
  <c r="AG1574" i="4"/>
  <c r="R972" i="2"/>
  <c r="R924" i="2"/>
  <c r="R894" i="2"/>
  <c r="R861" i="2"/>
  <c r="R854" i="2"/>
  <c r="R823" i="2"/>
  <c r="P783" i="2"/>
  <c r="R769" i="2"/>
  <c r="R750" i="2"/>
  <c r="R738" i="2"/>
  <c r="R722" i="2"/>
  <c r="R653" i="2"/>
  <c r="R649" i="2"/>
  <c r="R629" i="2"/>
  <c r="P586" i="2"/>
  <c r="R586" i="2"/>
  <c r="P469" i="2"/>
  <c r="R469" i="2"/>
  <c r="P456" i="2"/>
  <c r="R456" i="2"/>
  <c r="P430" i="2"/>
  <c r="R430" i="2"/>
  <c r="P393" i="2"/>
  <c r="R393" i="2"/>
  <c r="P383" i="2"/>
  <c r="R383" i="2"/>
  <c r="P335" i="2"/>
  <c r="R335" i="2"/>
  <c r="P286" i="2"/>
  <c r="R286" i="2"/>
  <c r="P226" i="2"/>
  <c r="R226" i="2"/>
  <c r="P216" i="2"/>
  <c r="R290" i="2"/>
  <c r="R280" i="2"/>
  <c r="P270" i="2"/>
  <c r="P171" i="2"/>
  <c r="R1086" i="2"/>
  <c r="P1048" i="2"/>
  <c r="R1048" i="2"/>
  <c r="P917" i="2"/>
  <c r="R917" i="2"/>
  <c r="P1029" i="2"/>
  <c r="R1029" i="2"/>
  <c r="R931" i="2"/>
  <c r="P931" i="2"/>
  <c r="P909" i="2"/>
  <c r="R909" i="2"/>
  <c r="P1018" i="2"/>
  <c r="R1018" i="2"/>
  <c r="P1008" i="2"/>
  <c r="R1008" i="2"/>
  <c r="P999" i="2"/>
  <c r="R999" i="2"/>
  <c r="P944" i="2"/>
  <c r="R944" i="2"/>
  <c r="R1118" i="2"/>
  <c r="R1115" i="2"/>
  <c r="R1107" i="2"/>
  <c r="R1102" i="2"/>
  <c r="R1072" i="2"/>
  <c r="R1069" i="2"/>
  <c r="P1032" i="2"/>
  <c r="P1026" i="2"/>
  <c r="R1026" i="2"/>
  <c r="P980" i="2"/>
  <c r="R980" i="2"/>
  <c r="P955" i="2"/>
  <c r="R955" i="2"/>
  <c r="R1087" i="2"/>
  <c r="R1068" i="2"/>
  <c r="R1061" i="2"/>
  <c r="P1040" i="2"/>
  <c r="R1040" i="2"/>
  <c r="P1035" i="2"/>
  <c r="P1004" i="2"/>
  <c r="R1004" i="2"/>
  <c r="R994" i="2"/>
  <c r="P994" i="2"/>
  <c r="P965" i="2"/>
  <c r="R965" i="2"/>
  <c r="P952" i="2"/>
  <c r="R952" i="2"/>
  <c r="P940" i="2"/>
  <c r="R940" i="2"/>
  <c r="P936" i="2"/>
  <c r="R936" i="2"/>
  <c r="R904" i="2"/>
  <c r="P904" i="2"/>
  <c r="R699" i="2"/>
  <c r="P699" i="2"/>
  <c r="R683" i="2"/>
  <c r="P683" i="2"/>
  <c r="P670" i="2"/>
  <c r="R670" i="2"/>
  <c r="P654" i="2"/>
  <c r="R654" i="2"/>
  <c r="P637" i="2"/>
  <c r="R637" i="2"/>
  <c r="P625" i="2"/>
  <c r="R625" i="2"/>
  <c r="P606" i="2"/>
  <c r="R606" i="2"/>
  <c r="P599" i="2"/>
  <c r="R599" i="2"/>
  <c r="P567" i="2"/>
  <c r="R567" i="2"/>
  <c r="R1003" i="2"/>
  <c r="R1000" i="2"/>
  <c r="R997" i="2"/>
  <c r="R992" i="2"/>
  <c r="R988" i="2"/>
  <c r="R967" i="2"/>
  <c r="R964" i="2"/>
  <c r="P962" i="2"/>
  <c r="R939" i="2"/>
  <c r="R934" i="2"/>
  <c r="R929" i="2"/>
  <c r="R925" i="2"/>
  <c r="R913" i="2"/>
  <c r="R910" i="2"/>
  <c r="R907" i="2"/>
  <c r="R902" i="2"/>
  <c r="R898" i="2"/>
  <c r="R877" i="2"/>
  <c r="R874" i="2"/>
  <c r="P872" i="2"/>
  <c r="R855" i="2"/>
  <c r="R818" i="2"/>
  <c r="R815" i="2"/>
  <c r="P813" i="2"/>
  <c r="P798" i="2"/>
  <c r="P790" i="2"/>
  <c r="P779" i="2"/>
  <c r="P771" i="2"/>
  <c r="P763" i="2"/>
  <c r="P755" i="2"/>
  <c r="P747" i="2"/>
  <c r="R739" i="2"/>
  <c r="R735" i="2"/>
  <c r="R732" i="2"/>
  <c r="P730" i="2"/>
  <c r="R727" i="2"/>
  <c r="R723" i="2"/>
  <c r="R719" i="2"/>
  <c r="R716" i="2"/>
  <c r="P714" i="2"/>
  <c r="R708" i="2"/>
  <c r="R704" i="2"/>
  <c r="P701" i="2"/>
  <c r="R701" i="2"/>
  <c r="R700" i="2"/>
  <c r="P698" i="2"/>
  <c r="P692" i="2"/>
  <c r="P685" i="2"/>
  <c r="R685" i="2"/>
  <c r="R684" i="2"/>
  <c r="P682" i="2"/>
  <c r="R673" i="2"/>
  <c r="P622" i="2"/>
  <c r="R622" i="2"/>
  <c r="R612" i="2"/>
  <c r="P612" i="2"/>
  <c r="P575" i="2"/>
  <c r="R575" i="2"/>
  <c r="P543" i="2"/>
  <c r="R543" i="2"/>
  <c r="R1013" i="2"/>
  <c r="R983" i="2"/>
  <c r="P978" i="2"/>
  <c r="R949" i="2"/>
  <c r="R920" i="2"/>
  <c r="P915" i="2"/>
  <c r="R893" i="2"/>
  <c r="R890" i="2"/>
  <c r="P888" i="2"/>
  <c r="R865" i="2"/>
  <c r="R862" i="2"/>
  <c r="R859" i="2"/>
  <c r="P857" i="2"/>
  <c r="R850" i="2"/>
  <c r="R847" i="2"/>
  <c r="P845" i="2"/>
  <c r="P837" i="2"/>
  <c r="R834" i="2"/>
  <c r="R831" i="2"/>
  <c r="P829" i="2"/>
  <c r="P805" i="2"/>
  <c r="R800" i="2"/>
  <c r="R797" i="2"/>
  <c r="R795" i="2"/>
  <c r="R792" i="2"/>
  <c r="R784" i="2"/>
  <c r="R781" i="2"/>
  <c r="R778" i="2"/>
  <c r="R773" i="2"/>
  <c r="R770" i="2"/>
  <c r="R765" i="2"/>
  <c r="R762" i="2"/>
  <c r="R757" i="2"/>
  <c r="R754" i="2"/>
  <c r="R749" i="2"/>
  <c r="R746" i="2"/>
  <c r="R741" i="2"/>
  <c r="R731" i="2"/>
  <c r="R715" i="2"/>
  <c r="R691" i="2"/>
  <c r="P688" i="2"/>
  <c r="P676" i="2"/>
  <c r="R665" i="2"/>
  <c r="R657" i="2"/>
  <c r="R628" i="2"/>
  <c r="P628" i="2"/>
  <c r="R604" i="2"/>
  <c r="P604" i="2"/>
  <c r="P583" i="2"/>
  <c r="R583" i="2"/>
  <c r="P551" i="2"/>
  <c r="R551" i="2"/>
  <c r="R875" i="2"/>
  <c r="P775" i="2"/>
  <c r="P767" i="2"/>
  <c r="P759" i="2"/>
  <c r="P751" i="2"/>
  <c r="P743" i="2"/>
  <c r="P737" i="2"/>
  <c r="R734" i="2"/>
  <c r="P729" i="2"/>
  <c r="P721" i="2"/>
  <c r="R718" i="2"/>
  <c r="P713" i="2"/>
  <c r="P706" i="2"/>
  <c r="R703" i="2"/>
  <c r="P696" i="2"/>
  <c r="R687" i="2"/>
  <c r="P680" i="2"/>
  <c r="P668" i="2"/>
  <c r="P641" i="2"/>
  <c r="R641" i="2"/>
  <c r="P633" i="2"/>
  <c r="R633" i="2"/>
  <c r="R620" i="2"/>
  <c r="P620" i="2"/>
  <c r="P609" i="2"/>
  <c r="R609" i="2"/>
  <c r="P591" i="2"/>
  <c r="R591" i="2"/>
  <c r="P559" i="2"/>
  <c r="R559" i="2"/>
  <c r="P477" i="2"/>
  <c r="R477" i="2"/>
  <c r="P473" i="2"/>
  <c r="R473" i="2"/>
  <c r="P418" i="2"/>
  <c r="R418" i="2"/>
  <c r="P395" i="2"/>
  <c r="R395" i="2"/>
  <c r="P350" i="2"/>
  <c r="R350" i="2"/>
  <c r="P289" i="2"/>
  <c r="R289" i="2"/>
  <c r="P279" i="2"/>
  <c r="R279" i="2"/>
  <c r="P268" i="2"/>
  <c r="R268" i="2"/>
  <c r="P265" i="2"/>
  <c r="R265" i="2"/>
  <c r="P247" i="2"/>
  <c r="R247" i="2"/>
  <c r="P239" i="2"/>
  <c r="R239" i="2"/>
  <c r="P219" i="2"/>
  <c r="R219" i="2"/>
  <c r="R638" i="2"/>
  <c r="R623" i="2"/>
  <c r="P621" i="2"/>
  <c r="R607" i="2"/>
  <c r="P605" i="2"/>
  <c r="R563" i="2"/>
  <c r="R555" i="2"/>
  <c r="R547" i="2"/>
  <c r="R539" i="2"/>
  <c r="R531" i="2"/>
  <c r="R523" i="2"/>
  <c r="R515" i="2"/>
  <c r="R507" i="2"/>
  <c r="R482" i="2"/>
  <c r="P468" i="2"/>
  <c r="R468" i="2"/>
  <c r="R450" i="2"/>
  <c r="P422" i="2"/>
  <c r="P404" i="2"/>
  <c r="R404" i="2"/>
  <c r="R390" i="2"/>
  <c r="P390" i="2"/>
  <c r="P331" i="2"/>
  <c r="R331" i="2"/>
  <c r="P323" i="2"/>
  <c r="R323" i="2"/>
  <c r="P320" i="2"/>
  <c r="R320" i="2"/>
  <c r="P317" i="2"/>
  <c r="R317" i="2"/>
  <c r="R258" i="2"/>
  <c r="P258" i="2"/>
  <c r="R222" i="2"/>
  <c r="P222" i="2"/>
  <c r="P198" i="2"/>
  <c r="R198" i="2"/>
  <c r="R501" i="2"/>
  <c r="R493" i="2"/>
  <c r="R489" i="2"/>
  <c r="R463" i="2"/>
  <c r="P463" i="2"/>
  <c r="P431" i="2"/>
  <c r="R431" i="2"/>
  <c r="P412" i="2"/>
  <c r="R412" i="2"/>
  <c r="P400" i="2"/>
  <c r="R400" i="2"/>
  <c r="P376" i="2"/>
  <c r="R376" i="2"/>
  <c r="P358" i="2"/>
  <c r="R358" i="2"/>
  <c r="P342" i="2"/>
  <c r="R342" i="2"/>
  <c r="P309" i="2"/>
  <c r="R309" i="2"/>
  <c r="R249" i="2"/>
  <c r="P249" i="2"/>
  <c r="P179" i="2"/>
  <c r="R179" i="2"/>
  <c r="P172" i="2"/>
  <c r="R172" i="2"/>
  <c r="R535" i="2"/>
  <c r="R527" i="2"/>
  <c r="R519" i="2"/>
  <c r="R511" i="2"/>
  <c r="R503" i="2"/>
  <c r="R484" i="2"/>
  <c r="P479" i="2"/>
  <c r="P465" i="2"/>
  <c r="P449" i="2"/>
  <c r="R449" i="2"/>
  <c r="P435" i="2"/>
  <c r="P421" i="2"/>
  <c r="R421" i="2"/>
  <c r="P339" i="2"/>
  <c r="R339" i="2"/>
  <c r="P301" i="2"/>
  <c r="R301" i="2"/>
  <c r="P298" i="2"/>
  <c r="R298" i="2"/>
  <c r="P255" i="2"/>
  <c r="R255" i="2"/>
  <c r="R241" i="2"/>
  <c r="P241" i="2"/>
  <c r="P232" i="2"/>
  <c r="R232" i="2"/>
  <c r="P224" i="2"/>
  <c r="R224" i="2"/>
  <c r="P211" i="2"/>
  <c r="R211" i="2"/>
  <c r="P190" i="2"/>
  <c r="R190" i="2"/>
  <c r="G256" i="2"/>
  <c r="P253" i="2"/>
  <c r="P245" i="2"/>
  <c r="P237" i="2"/>
  <c r="R215" i="2"/>
  <c r="R207" i="2"/>
  <c r="R176" i="2"/>
  <c r="R452" i="2"/>
  <c r="P447" i="2"/>
  <c r="R409" i="2"/>
  <c r="R379" i="2"/>
  <c r="P374" i="2"/>
  <c r="R354" i="2"/>
  <c r="R252" i="2"/>
  <c r="R244" i="2"/>
  <c r="R203" i="2"/>
  <c r="R195" i="2"/>
  <c r="P736" i="2"/>
  <c r="R736" i="2"/>
  <c r="P720" i="2"/>
  <c r="R720" i="2"/>
  <c r="P705" i="2"/>
  <c r="R705" i="2"/>
  <c r="P689" i="2"/>
  <c r="R689" i="2"/>
  <c r="P656" i="2"/>
  <c r="R656" i="2"/>
  <c r="P611" i="2"/>
  <c r="R611" i="2"/>
  <c r="P565" i="2"/>
  <c r="R565" i="2"/>
  <c r="P557" i="2"/>
  <c r="R557" i="2"/>
  <c r="P517" i="2"/>
  <c r="R517" i="2"/>
  <c r="P509" i="2"/>
  <c r="R509" i="2"/>
  <c r="P486" i="2"/>
  <c r="R486" i="2"/>
  <c r="P476" i="2"/>
  <c r="R476" i="2"/>
  <c r="R467" i="2"/>
  <c r="P467" i="2"/>
  <c r="P419" i="2"/>
  <c r="R419" i="2"/>
  <c r="P413" i="2"/>
  <c r="R413" i="2"/>
  <c r="P403" i="2"/>
  <c r="R403" i="2"/>
  <c r="R394" i="2"/>
  <c r="P394" i="2"/>
  <c r="R363" i="2"/>
  <c r="P363" i="2"/>
  <c r="P347" i="2"/>
  <c r="R347" i="2"/>
  <c r="P322" i="2"/>
  <c r="R322" i="2"/>
  <c r="P319" i="2"/>
  <c r="R319" i="2"/>
  <c r="P316" i="2"/>
  <c r="R316" i="2"/>
  <c r="P308" i="2"/>
  <c r="R308" i="2"/>
  <c r="P300" i="2"/>
  <c r="R300" i="2"/>
  <c r="P296" i="2"/>
  <c r="R296" i="2"/>
  <c r="P288" i="2"/>
  <c r="R288" i="2"/>
  <c r="P263" i="2"/>
  <c r="R263" i="2"/>
  <c r="P254" i="2"/>
  <c r="R254" i="2"/>
  <c r="P246" i="2"/>
  <c r="R246" i="2"/>
  <c r="P238" i="2"/>
  <c r="R238" i="2"/>
  <c r="P220" i="2"/>
  <c r="R220" i="2"/>
  <c r="P182" i="2"/>
  <c r="R182" i="2"/>
  <c r="P170" i="2"/>
  <c r="R170" i="2"/>
  <c r="R1120" i="2"/>
  <c r="R1116" i="2"/>
  <c r="R1108" i="2"/>
  <c r="R1104" i="2"/>
  <c r="R1088" i="2"/>
  <c r="R1084" i="2"/>
  <c r="R1081" i="2"/>
  <c r="R1077" i="2"/>
  <c r="R1074" i="2"/>
  <c r="R1070" i="2"/>
  <c r="R1066" i="2"/>
  <c r="R1062" i="2"/>
  <c r="R1058" i="2"/>
  <c r="R1054" i="2"/>
  <c r="R1045" i="2"/>
  <c r="R1041" i="2"/>
  <c r="R1037" i="2"/>
  <c r="R1030" i="2"/>
  <c r="R1027" i="2"/>
  <c r="R1023" i="2"/>
  <c r="R1019" i="2"/>
  <c r="R1015" i="2"/>
  <c r="R1011" i="2"/>
  <c r="R1009" i="2"/>
  <c r="P1006" i="2"/>
  <c r="R995" i="2"/>
  <c r="R993" i="2"/>
  <c r="P990" i="2"/>
  <c r="R979" i="2"/>
  <c r="R977" i="2"/>
  <c r="P974" i="2"/>
  <c r="R963" i="2"/>
  <c r="R961" i="2"/>
  <c r="P958" i="2"/>
  <c r="R947" i="2"/>
  <c r="R945" i="2"/>
  <c r="P942" i="2"/>
  <c r="R932" i="2"/>
  <c r="R930" i="2"/>
  <c r="P927" i="2"/>
  <c r="R916" i="2"/>
  <c r="R905" i="2"/>
  <c r="R903" i="2"/>
  <c r="P900" i="2"/>
  <c r="R889" i="2"/>
  <c r="R887" i="2"/>
  <c r="P884" i="2"/>
  <c r="R873" i="2"/>
  <c r="R871" i="2"/>
  <c r="P868" i="2"/>
  <c r="R846" i="2"/>
  <c r="R844" i="2"/>
  <c r="P841" i="2"/>
  <c r="R830" i="2"/>
  <c r="R828" i="2"/>
  <c r="P825" i="2"/>
  <c r="R814" i="2"/>
  <c r="R812" i="2"/>
  <c r="P809" i="2"/>
  <c r="R804" i="2"/>
  <c r="R801" i="2"/>
  <c r="R799" i="2"/>
  <c r="R733" i="2"/>
  <c r="P733" i="2"/>
  <c r="R717" i="2"/>
  <c r="P717" i="2"/>
  <c r="R702" i="2"/>
  <c r="P702" i="2"/>
  <c r="R686" i="2"/>
  <c r="P686" i="2"/>
  <c r="P666" i="2"/>
  <c r="R666" i="2"/>
  <c r="P650" i="2"/>
  <c r="R650" i="2"/>
  <c r="P634" i="2"/>
  <c r="R634" i="2"/>
  <c r="R624" i="2"/>
  <c r="P624" i="2"/>
  <c r="R608" i="2"/>
  <c r="P608" i="2"/>
  <c r="P772" i="2"/>
  <c r="R772" i="2"/>
  <c r="P756" i="2"/>
  <c r="R756" i="2"/>
  <c r="P748" i="2"/>
  <c r="R748" i="2"/>
  <c r="P672" i="2"/>
  <c r="R672" i="2"/>
  <c r="P627" i="2"/>
  <c r="R627" i="2"/>
  <c r="P549" i="2"/>
  <c r="R549" i="2"/>
  <c r="P541" i="2"/>
  <c r="R541" i="2"/>
  <c r="P533" i="2"/>
  <c r="R533" i="2"/>
  <c r="P525" i="2"/>
  <c r="R525" i="2"/>
  <c r="R1117" i="2"/>
  <c r="R1113" i="2"/>
  <c r="R1109" i="2"/>
  <c r="R1101" i="2"/>
  <c r="R1097" i="2"/>
  <c r="R1089" i="2"/>
  <c r="R1085" i="2"/>
  <c r="R1082" i="2"/>
  <c r="R1078" i="2"/>
  <c r="R1075" i="2"/>
  <c r="R1071" i="2"/>
  <c r="R1067" i="2"/>
  <c r="R1063" i="2"/>
  <c r="R1059" i="2"/>
  <c r="R1055" i="2"/>
  <c r="R1051" i="2"/>
  <c r="R1046" i="2"/>
  <c r="R1042" i="2"/>
  <c r="R1038" i="2"/>
  <c r="R1034" i="2"/>
  <c r="R1031" i="2"/>
  <c r="R1024" i="2"/>
  <c r="R1020" i="2"/>
  <c r="R1016" i="2"/>
  <c r="R1007" i="2"/>
  <c r="R1005" i="2"/>
  <c r="P1002" i="2"/>
  <c r="R991" i="2"/>
  <c r="R989" i="2"/>
  <c r="P986" i="2"/>
  <c r="R975" i="2"/>
  <c r="R973" i="2"/>
  <c r="P970" i="2"/>
  <c r="R959" i="2"/>
  <c r="R957" i="2"/>
  <c r="P954" i="2"/>
  <c r="R943" i="2"/>
  <c r="R941" i="2"/>
  <c r="P938" i="2"/>
  <c r="R928" i="2"/>
  <c r="R926" i="2"/>
  <c r="P923" i="2"/>
  <c r="P912" i="2"/>
  <c r="R901" i="2"/>
  <c r="R899" i="2"/>
  <c r="P896" i="2"/>
  <c r="R885" i="2"/>
  <c r="R883" i="2"/>
  <c r="P880" i="2"/>
  <c r="R869" i="2"/>
  <c r="R867" i="2"/>
  <c r="P864" i="2"/>
  <c r="P853" i="2"/>
  <c r="R842" i="2"/>
  <c r="R840" i="2"/>
  <c r="R826" i="2"/>
  <c r="R824" i="2"/>
  <c r="P821" i="2"/>
  <c r="R810" i="2"/>
  <c r="R808" i="2"/>
  <c r="R806" i="2"/>
  <c r="R803" i="2"/>
  <c r="R789" i="2"/>
  <c r="R787" i="2"/>
  <c r="P776" i="2"/>
  <c r="R776" i="2"/>
  <c r="P768" i="2"/>
  <c r="R768" i="2"/>
  <c r="P760" i="2"/>
  <c r="R760" i="2"/>
  <c r="P752" i="2"/>
  <c r="R752" i="2"/>
  <c r="P744" i="2"/>
  <c r="R744" i="2"/>
  <c r="R663" i="2"/>
  <c r="P663" i="2"/>
  <c r="R647" i="2"/>
  <c r="P647" i="2"/>
  <c r="R631" i="2"/>
  <c r="P631" i="2"/>
  <c r="R593" i="2"/>
  <c r="P593" i="2"/>
  <c r="P588" i="2"/>
  <c r="R588" i="2"/>
  <c r="R577" i="2"/>
  <c r="P577" i="2"/>
  <c r="P572" i="2"/>
  <c r="R572" i="2"/>
  <c r="P764" i="2"/>
  <c r="R764" i="2"/>
  <c r="P640" i="2"/>
  <c r="R640" i="2"/>
  <c r="R1001" i="2"/>
  <c r="P998" i="2"/>
  <c r="R985" i="2"/>
  <c r="P982" i="2"/>
  <c r="R969" i="2"/>
  <c r="P966" i="2"/>
  <c r="R953" i="2"/>
  <c r="P950" i="2"/>
  <c r="R937" i="2"/>
  <c r="P935" i="2"/>
  <c r="R922" i="2"/>
  <c r="P919" i="2"/>
  <c r="R911" i="2"/>
  <c r="P908" i="2"/>
  <c r="R895" i="2"/>
  <c r="P892" i="2"/>
  <c r="R879" i="2"/>
  <c r="P876" i="2"/>
  <c r="R863" i="2"/>
  <c r="P860" i="2"/>
  <c r="R852" i="2"/>
  <c r="P849" i="2"/>
  <c r="R836" i="2"/>
  <c r="P833" i="2"/>
  <c r="R820" i="2"/>
  <c r="P817" i="2"/>
  <c r="R793" i="2"/>
  <c r="R791" i="2"/>
  <c r="R782" i="2"/>
  <c r="R780" i="2"/>
  <c r="P726" i="2"/>
  <c r="R726" i="2"/>
  <c r="P711" i="2"/>
  <c r="R711" i="2"/>
  <c r="P695" i="2"/>
  <c r="R695" i="2"/>
  <c r="P679" i="2"/>
  <c r="R679" i="2"/>
  <c r="P617" i="2"/>
  <c r="R617" i="2"/>
  <c r="R728" i="2"/>
  <c r="P725" i="2"/>
  <c r="R712" i="2"/>
  <c r="P710" i="2"/>
  <c r="R697" i="2"/>
  <c r="P694" i="2"/>
  <c r="R681" i="2"/>
  <c r="P678" i="2"/>
  <c r="R674" i="2"/>
  <c r="P671" i="2"/>
  <c r="R658" i="2"/>
  <c r="P655" i="2"/>
  <c r="R642" i="2"/>
  <c r="P639" i="2"/>
  <c r="R619" i="2"/>
  <c r="P616" i="2"/>
  <c r="R603" i="2"/>
  <c r="P601" i="2"/>
  <c r="P592" i="2"/>
  <c r="R592" i="2"/>
  <c r="P585" i="2"/>
  <c r="P576" i="2"/>
  <c r="R576" i="2"/>
  <c r="P569" i="2"/>
  <c r="P502" i="2"/>
  <c r="R502" i="2"/>
  <c r="P492" i="2"/>
  <c r="R492" i="2"/>
  <c r="R483" i="2"/>
  <c r="P483" i="2"/>
  <c r="P436" i="2"/>
  <c r="R436" i="2"/>
  <c r="P425" i="2"/>
  <c r="R425" i="2"/>
  <c r="R415" i="2"/>
  <c r="P415" i="2"/>
  <c r="R410" i="2"/>
  <c r="P410" i="2"/>
  <c r="P365" i="2"/>
  <c r="R365" i="2"/>
  <c r="R352" i="2"/>
  <c r="P352" i="2"/>
  <c r="P596" i="2"/>
  <c r="R596" i="2"/>
  <c r="P580" i="2"/>
  <c r="R580" i="2"/>
  <c r="P561" i="2"/>
  <c r="R561" i="2"/>
  <c r="P553" i="2"/>
  <c r="R553" i="2"/>
  <c r="P545" i="2"/>
  <c r="R545" i="2"/>
  <c r="P537" i="2"/>
  <c r="R537" i="2"/>
  <c r="P529" i="2"/>
  <c r="R529" i="2"/>
  <c r="P521" i="2"/>
  <c r="R521" i="2"/>
  <c r="P513" i="2"/>
  <c r="R513" i="2"/>
  <c r="P505" i="2"/>
  <c r="R505" i="2"/>
  <c r="R499" i="2"/>
  <c r="P499" i="2"/>
  <c r="P454" i="2"/>
  <c r="R454" i="2"/>
  <c r="P442" i="2"/>
  <c r="R442" i="2"/>
  <c r="R432" i="2"/>
  <c r="P432" i="2"/>
  <c r="P381" i="2"/>
  <c r="R381" i="2"/>
  <c r="P371" i="2"/>
  <c r="R371" i="2"/>
  <c r="P600" i="2"/>
  <c r="R600" i="2"/>
  <c r="P584" i="2"/>
  <c r="R584" i="2"/>
  <c r="P470" i="2"/>
  <c r="R470" i="2"/>
  <c r="P460" i="2"/>
  <c r="R460" i="2"/>
  <c r="R451" i="2"/>
  <c r="P451" i="2"/>
  <c r="P397" i="2"/>
  <c r="R397" i="2"/>
  <c r="P387" i="2"/>
  <c r="R387" i="2"/>
  <c r="R378" i="2"/>
  <c r="P378" i="2"/>
  <c r="R568" i="2"/>
  <c r="R564" i="2"/>
  <c r="R560" i="2"/>
  <c r="R556" i="2"/>
  <c r="R552" i="2"/>
  <c r="R548" i="2"/>
  <c r="R544" i="2"/>
  <c r="R540" i="2"/>
  <c r="R536" i="2"/>
  <c r="R532" i="2"/>
  <c r="R528" i="2"/>
  <c r="R524" i="2"/>
  <c r="R520" i="2"/>
  <c r="R516" i="2"/>
  <c r="R512" i="2"/>
  <c r="R508" i="2"/>
  <c r="R504" i="2"/>
  <c r="R496" i="2"/>
  <c r="R494" i="2"/>
  <c r="P491" i="2"/>
  <c r="R480" i="2"/>
  <c r="R478" i="2"/>
  <c r="P475" i="2"/>
  <c r="R464" i="2"/>
  <c r="R462" i="2"/>
  <c r="P459" i="2"/>
  <c r="R448" i="2"/>
  <c r="R446" i="2"/>
  <c r="P441" i="2"/>
  <c r="R429" i="2"/>
  <c r="R427" i="2"/>
  <c r="P424" i="2"/>
  <c r="R407" i="2"/>
  <c r="R405" i="2"/>
  <c r="P402" i="2"/>
  <c r="R391" i="2"/>
  <c r="R389" i="2"/>
  <c r="P386" i="2"/>
  <c r="R375" i="2"/>
  <c r="R373" i="2"/>
  <c r="P370" i="2"/>
  <c r="P360" i="2"/>
  <c r="P351" i="2"/>
  <c r="R351" i="2"/>
  <c r="P344" i="2"/>
  <c r="R344" i="2"/>
  <c r="P333" i="2"/>
  <c r="R333" i="2"/>
  <c r="P325" i="2"/>
  <c r="R325" i="2"/>
  <c r="P259" i="2"/>
  <c r="R259" i="2"/>
  <c r="R490" i="2"/>
  <c r="P487" i="2"/>
  <c r="R474" i="2"/>
  <c r="P471" i="2"/>
  <c r="R458" i="2"/>
  <c r="P455" i="2"/>
  <c r="R440" i="2"/>
  <c r="P437" i="2"/>
  <c r="R423" i="2"/>
  <c r="P420" i="2"/>
  <c r="R401" i="2"/>
  <c r="P398" i="2"/>
  <c r="R385" i="2"/>
  <c r="P382" i="2"/>
  <c r="R369" i="2"/>
  <c r="P366" i="2"/>
  <c r="P355" i="2"/>
  <c r="R355" i="2"/>
  <c r="P348" i="2"/>
  <c r="P312" i="2"/>
  <c r="R312" i="2"/>
  <c r="P304" i="2"/>
  <c r="R304" i="2"/>
  <c r="P282" i="2"/>
  <c r="R282" i="2"/>
  <c r="P275" i="2"/>
  <c r="R275" i="2"/>
  <c r="P261" i="2"/>
  <c r="R261" i="2"/>
  <c r="P359" i="2"/>
  <c r="R359" i="2"/>
  <c r="P337" i="2"/>
  <c r="R337" i="2"/>
  <c r="P329" i="2"/>
  <c r="R329" i="2"/>
  <c r="P262" i="2"/>
  <c r="R262" i="2"/>
  <c r="R343" i="2"/>
  <c r="R340" i="2"/>
  <c r="R336" i="2"/>
  <c r="R332" i="2"/>
  <c r="R328" i="2"/>
  <c r="R324" i="2"/>
  <c r="R315" i="2"/>
  <c r="R311" i="2"/>
  <c r="R307" i="2"/>
  <c r="R303" i="2"/>
  <c r="R295" i="2"/>
  <c r="R293" i="2"/>
  <c r="R291" i="2"/>
  <c r="R287" i="2"/>
  <c r="R281" i="2"/>
  <c r="R278" i="2"/>
  <c r="R276" i="2"/>
  <c r="P274" i="2"/>
  <c r="R269" i="2"/>
  <c r="R267" i="2"/>
  <c r="H256" i="2"/>
  <c r="P213" i="2"/>
  <c r="R213" i="2"/>
  <c r="P205" i="2"/>
  <c r="R205" i="2"/>
  <c r="P197" i="2"/>
  <c r="R197" i="2"/>
  <c r="P189" i="2"/>
  <c r="R189" i="2"/>
  <c r="P178" i="2"/>
  <c r="R178" i="2"/>
  <c r="R273" i="2"/>
  <c r="R271" i="2"/>
  <c r="R257" i="2"/>
  <c r="P250" i="2"/>
  <c r="R250" i="2"/>
  <c r="P242" i="2"/>
  <c r="R242" i="2"/>
  <c r="P174" i="2"/>
  <c r="R174" i="2"/>
  <c r="P166" i="2"/>
  <c r="R166" i="2"/>
  <c r="F256" i="2"/>
  <c r="P230" i="2"/>
  <c r="R230" i="2"/>
  <c r="P217" i="2"/>
  <c r="R217" i="2"/>
  <c r="P209" i="2"/>
  <c r="R209" i="2"/>
  <c r="P201" i="2"/>
  <c r="R201" i="2"/>
  <c r="P193" i="2"/>
  <c r="R193" i="2"/>
  <c r="P185" i="2"/>
  <c r="R185" i="2"/>
  <c r="P161" i="2"/>
  <c r="R161" i="2"/>
  <c r="R204" i="2"/>
  <c r="R200" i="2"/>
  <c r="R196" i="2"/>
  <c r="R192" i="2"/>
  <c r="R188" i="2"/>
  <c r="R181" i="2"/>
  <c r="R177" i="2"/>
  <c r="R173" i="2"/>
  <c r="R169" i="2"/>
  <c r="R165" i="2"/>
  <c r="R160" i="2"/>
  <c r="I134" i="5"/>
  <c r="AE1560" i="4"/>
  <c r="AH1560" i="4"/>
  <c r="AE1562" i="4"/>
  <c r="AH1562" i="4"/>
  <c r="AE1561" i="4"/>
  <c r="AH1561" i="4"/>
  <c r="AE1563" i="4"/>
  <c r="AH1563" i="4"/>
  <c r="AE1557" i="4"/>
  <c r="AH1557" i="4"/>
  <c r="AE1551" i="4"/>
  <c r="AH1551" i="4"/>
  <c r="AE1550" i="4"/>
  <c r="AH1550" i="4"/>
  <c r="AE1548" i="4"/>
  <c r="AH1548" i="4"/>
  <c r="AE1549" i="4"/>
  <c r="AH1549" i="4"/>
  <c r="AE1547" i="4"/>
  <c r="AH1547" i="4"/>
  <c r="AE1546" i="4"/>
  <c r="AH1546" i="4"/>
  <c r="AH1544" i="4"/>
  <c r="AF1544" i="4" s="1"/>
  <c r="AF1557" i="4" l="1"/>
  <c r="AF1548" i="4"/>
  <c r="AF1549" i="4"/>
  <c r="AF1563" i="4"/>
  <c r="AF1547" i="4"/>
  <c r="AF1551" i="4"/>
  <c r="AF1560" i="4"/>
  <c r="AF1546" i="4"/>
  <c r="AF1550" i="4"/>
  <c r="AF1562" i="4"/>
  <c r="AF1561" i="4"/>
  <c r="AE1541" i="4" l="1"/>
  <c r="AH1541" i="4"/>
  <c r="AF1541" i="4" l="1"/>
  <c r="F149" i="6"/>
  <c r="F148" i="6"/>
  <c r="F147" i="6"/>
  <c r="AE1543" i="4"/>
  <c r="AH1543" i="4"/>
  <c r="AF1543" i="4" l="1"/>
  <c r="AE1564" i="4" l="1"/>
  <c r="AH1564" i="4"/>
  <c r="AC1501" i="4"/>
  <c r="AF1564" i="4" l="1"/>
  <c r="AE1536" i="4"/>
  <c r="AH1536" i="4"/>
  <c r="AH1565" i="4"/>
  <c r="AG1565" i="4"/>
  <c r="X1530" i="4"/>
  <c r="V1530" i="4"/>
  <c r="H1530" i="4"/>
  <c r="G1530" i="4"/>
  <c r="F1530" i="4"/>
  <c r="E1530" i="4"/>
  <c r="AY17" i="7" s="1"/>
  <c r="Y1530" i="4" l="1"/>
  <c r="AF1536" i="4"/>
  <c r="AF1530" i="4" s="1"/>
  <c r="AY24" i="7" s="1"/>
  <c r="AY36" i="7" s="1"/>
  <c r="C1530" i="4"/>
  <c r="AY22" i="7" s="1"/>
  <c r="AE1518" i="4"/>
  <c r="AH1518" i="4"/>
  <c r="AF1518" i="4" l="1"/>
  <c r="E747" i="4"/>
  <c r="E734" i="4"/>
  <c r="C16" i="7"/>
  <c r="D16" i="7" l="1"/>
  <c r="C34" i="7"/>
  <c r="D34" i="7" s="1"/>
  <c r="E34" i="7" s="1"/>
  <c r="F34" i="7" s="1"/>
  <c r="G34" i="7" s="1"/>
  <c r="H34" i="7" s="1"/>
  <c r="I34" i="7" s="1"/>
  <c r="J34" i="7" s="1"/>
  <c r="K34" i="7" s="1"/>
  <c r="L34" i="7" s="1"/>
  <c r="M34" i="7" s="1"/>
  <c r="N34" i="7" s="1"/>
  <c r="O34" i="7" s="1"/>
  <c r="P34" i="7" s="1"/>
  <c r="Q34" i="7" s="1"/>
  <c r="R34" i="7" s="1"/>
  <c r="S34" i="7" s="1"/>
  <c r="T34" i="7" s="1"/>
  <c r="U34" i="7" s="1"/>
  <c r="V34" i="7" s="1"/>
  <c r="W34" i="7" s="1"/>
  <c r="X34" i="7" s="1"/>
  <c r="Y34" i="7" s="1"/>
  <c r="Z34" i="7" s="1"/>
  <c r="AA34" i="7" s="1"/>
  <c r="AB34" i="7" s="1"/>
  <c r="AC34" i="7" s="1"/>
  <c r="AD34" i="7" s="1"/>
  <c r="AE34" i="7" s="1"/>
  <c r="AF34" i="7" s="1"/>
  <c r="AG34" i="7" s="1"/>
  <c r="AH34" i="7" s="1"/>
  <c r="AI34" i="7" s="1"/>
  <c r="AJ34" i="7" s="1"/>
  <c r="AE1516" i="4"/>
  <c r="AH1516" i="4"/>
  <c r="AE1519" i="4"/>
  <c r="AH1519" i="4"/>
  <c r="AE1520" i="4"/>
  <c r="AH1520" i="4"/>
  <c r="AK34" i="7" l="1"/>
  <c r="AF1516" i="4"/>
  <c r="AF1519" i="4"/>
  <c r="AF1520" i="4"/>
  <c r="AE1515" i="4"/>
  <c r="AH1515" i="4"/>
  <c r="AE1514" i="4"/>
  <c r="AH1514" i="4"/>
  <c r="AL34" i="7" l="1"/>
  <c r="AF1515" i="4"/>
  <c r="AF1514" i="4"/>
  <c r="AM34" i="7" l="1"/>
  <c r="C29" i="7"/>
  <c r="D29" i="7" s="1"/>
  <c r="E29" i="7" s="1"/>
  <c r="F29" i="7" s="1"/>
  <c r="G29" i="7" s="1"/>
  <c r="H29" i="7" s="1"/>
  <c r="I29" i="7" s="1"/>
  <c r="J29" i="7" s="1"/>
  <c r="K29" i="7" s="1"/>
  <c r="L29" i="7" s="1"/>
  <c r="M29" i="7" s="1"/>
  <c r="N29" i="7" s="1"/>
  <c r="O29" i="7" s="1"/>
  <c r="P29" i="7" s="1"/>
  <c r="Q29" i="7" s="1"/>
  <c r="R29" i="7" s="1"/>
  <c r="S29" i="7" s="1"/>
  <c r="T29" i="7" s="1"/>
  <c r="U29" i="7" s="1"/>
  <c r="V29" i="7" s="1"/>
  <c r="W29" i="7" s="1"/>
  <c r="X29" i="7" s="1"/>
  <c r="Y29" i="7" s="1"/>
  <c r="Z29" i="7" s="1"/>
  <c r="AA29" i="7" s="1"/>
  <c r="AB29" i="7" s="1"/>
  <c r="AC29" i="7" s="1"/>
  <c r="AD29" i="7" s="1"/>
  <c r="AE29" i="7" s="1"/>
  <c r="AF29" i="7" s="1"/>
  <c r="AG29" i="7" s="1"/>
  <c r="AH29" i="7" s="1"/>
  <c r="AI29" i="7" s="1"/>
  <c r="AJ29" i="7" s="1"/>
  <c r="AK29" i="7" s="1"/>
  <c r="AL29" i="7" s="1"/>
  <c r="AM29" i="7" s="1"/>
  <c r="AN29" i="7" s="1"/>
  <c r="AO29" i="7" s="1"/>
  <c r="AP29" i="7" s="1"/>
  <c r="AQ29" i="7" s="1"/>
  <c r="AR29" i="7" s="1"/>
  <c r="AS29" i="7" s="1"/>
  <c r="AT29" i="7" s="1"/>
  <c r="AU29" i="7" s="1"/>
  <c r="AV29" i="7" s="1"/>
  <c r="AW29" i="7" s="1"/>
  <c r="AX29" i="7" s="1"/>
  <c r="AY29" i="7" s="1"/>
  <c r="AZ29" i="7" s="1"/>
  <c r="BA29" i="7" s="1"/>
  <c r="BA28" i="7"/>
  <c r="AZ28" i="7"/>
  <c r="AY28" i="7"/>
  <c r="AX28" i="7"/>
  <c r="AW28" i="7"/>
  <c r="AV28" i="7"/>
  <c r="AU28" i="7"/>
  <c r="AT28" i="7"/>
  <c r="AS28" i="7"/>
  <c r="AR28" i="7"/>
  <c r="AQ28" i="7"/>
  <c r="AP28" i="7"/>
  <c r="AO28" i="7"/>
  <c r="AN28" i="7"/>
  <c r="AM28" i="7"/>
  <c r="AL28" i="7"/>
  <c r="AK28" i="7"/>
  <c r="AJ28" i="7"/>
  <c r="AI28" i="7"/>
  <c r="AH28" i="7"/>
  <c r="AG28" i="7"/>
  <c r="AF28" i="7"/>
  <c r="AE28" i="7"/>
  <c r="AD28" i="7"/>
  <c r="AC28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BB26" i="7"/>
  <c r="AE1524" i="4"/>
  <c r="AH1524" i="4"/>
  <c r="AE1513" i="4"/>
  <c r="AH1513" i="4"/>
  <c r="AE1512" i="4"/>
  <c r="AH1512" i="4"/>
  <c r="AH1522" i="4"/>
  <c r="AF1522" i="4" s="1"/>
  <c r="AE1511" i="4"/>
  <c r="AH1511" i="4"/>
  <c r="AC1457" i="4"/>
  <c r="AE1510" i="4"/>
  <c r="AH1510" i="4"/>
  <c r="AE1509" i="4"/>
  <c r="AH1509" i="4"/>
  <c r="AE1508" i="4"/>
  <c r="AH1508" i="4"/>
  <c r="AE1525" i="4"/>
  <c r="AH1525" i="4"/>
  <c r="AN34" i="7" l="1"/>
  <c r="AF1509" i="4"/>
  <c r="AF1524" i="4"/>
  <c r="AF1510" i="4"/>
  <c r="AF1511" i="4"/>
  <c r="AF1513" i="4"/>
  <c r="AF1512" i="4"/>
  <c r="AF1525" i="4"/>
  <c r="AF1508" i="4"/>
  <c r="AO34" i="7" l="1"/>
  <c r="AE1507" i="4"/>
  <c r="AH1507" i="4"/>
  <c r="AE1526" i="4"/>
  <c r="AG1526" i="4"/>
  <c r="AH1526" i="4"/>
  <c r="AE1506" i="4"/>
  <c r="AH1506" i="4"/>
  <c r="AP34" i="7" l="1"/>
  <c r="AF1507" i="4"/>
  <c r="AF1526" i="4"/>
  <c r="AF1506" i="4"/>
  <c r="AQ34" i="7" l="1"/>
  <c r="AE1528" i="4"/>
  <c r="AH1528" i="4"/>
  <c r="AE1505" i="4"/>
  <c r="AH1505" i="4"/>
  <c r="AE1504" i="4"/>
  <c r="AH1504" i="4"/>
  <c r="AE1501" i="4"/>
  <c r="X1500" i="4"/>
  <c r="V1500" i="4"/>
  <c r="H1500" i="4"/>
  <c r="G1500" i="4"/>
  <c r="F1500" i="4"/>
  <c r="E1500" i="4"/>
  <c r="AX17" i="7" s="1"/>
  <c r="F144" i="6"/>
  <c r="F146" i="6"/>
  <c r="F145" i="6"/>
  <c r="AR34" i="7" l="1"/>
  <c r="AF1505" i="4"/>
  <c r="AF1528" i="4"/>
  <c r="AF1504" i="4"/>
  <c r="C1500" i="4"/>
  <c r="AX22" i="7" s="1"/>
  <c r="Y1500" i="4"/>
  <c r="AE1478" i="4"/>
  <c r="AH1478" i="4"/>
  <c r="AS34" i="7" l="1"/>
  <c r="AF1500" i="4"/>
  <c r="AX24" i="7" s="1"/>
  <c r="AX36" i="7" s="1"/>
  <c r="AF1478" i="4"/>
  <c r="AI1478" i="4" s="1"/>
  <c r="AH362" i="4"/>
  <c r="AE362" i="4"/>
  <c r="S362" i="4"/>
  <c r="AH361" i="4"/>
  <c r="AE361" i="4"/>
  <c r="S361" i="4"/>
  <c r="H361" i="4"/>
  <c r="G361" i="4"/>
  <c r="F361" i="4"/>
  <c r="AH360" i="4"/>
  <c r="AE360" i="4"/>
  <c r="W360" i="4"/>
  <c r="V354" i="4" s="1"/>
  <c r="Y354" i="4" s="1"/>
  <c r="S360" i="4"/>
  <c r="H360" i="4"/>
  <c r="G360" i="4"/>
  <c r="F360" i="4"/>
  <c r="AH359" i="4"/>
  <c r="AE359" i="4"/>
  <c r="S359" i="4"/>
  <c r="H359" i="4"/>
  <c r="G359" i="4"/>
  <c r="F359" i="4"/>
  <c r="AH358" i="4"/>
  <c r="AE358" i="4"/>
  <c r="S358" i="4"/>
  <c r="G358" i="4"/>
  <c r="AH357" i="4"/>
  <c r="AE357" i="4"/>
  <c r="S357" i="4"/>
  <c r="AH356" i="4"/>
  <c r="AE356" i="4"/>
  <c r="S356" i="4"/>
  <c r="AH355" i="4"/>
  <c r="AE355" i="4"/>
  <c r="S355" i="4"/>
  <c r="AH354" i="4"/>
  <c r="AG354" i="4"/>
  <c r="AE354" i="4"/>
  <c r="E354" i="4"/>
  <c r="AH352" i="4"/>
  <c r="AE352" i="4"/>
  <c r="W352" i="4"/>
  <c r="S352" i="4"/>
  <c r="H352" i="4"/>
  <c r="G352" i="4"/>
  <c r="F352" i="4"/>
  <c r="AH351" i="4"/>
  <c r="AE351" i="4"/>
  <c r="W351" i="4"/>
  <c r="S351" i="4"/>
  <c r="H351" i="4"/>
  <c r="G351" i="4"/>
  <c r="F351" i="4"/>
  <c r="AH350" i="4"/>
  <c r="AE350" i="4"/>
  <c r="S350" i="4"/>
  <c r="AH349" i="4"/>
  <c r="AE349" i="4"/>
  <c r="W349" i="4"/>
  <c r="S349" i="4"/>
  <c r="H349" i="4"/>
  <c r="G349" i="4"/>
  <c r="F349" i="4"/>
  <c r="AH348" i="4"/>
  <c r="AG348" i="4"/>
  <c r="AE348" i="4"/>
  <c r="E348" i="4"/>
  <c r="AH346" i="4"/>
  <c r="AE346" i="4"/>
  <c r="W346" i="4"/>
  <c r="S346" i="4"/>
  <c r="H346" i="4"/>
  <c r="G346" i="4"/>
  <c r="F346" i="4"/>
  <c r="AH345" i="4"/>
  <c r="AE345" i="4"/>
  <c r="W345" i="4"/>
  <c r="S345" i="4"/>
  <c r="H345" i="4"/>
  <c r="G345" i="4"/>
  <c r="F345" i="4"/>
  <c r="AH344" i="4"/>
  <c r="AE344" i="4"/>
  <c r="S344" i="4"/>
  <c r="AH343" i="4"/>
  <c r="AE343" i="4"/>
  <c r="S343" i="4"/>
  <c r="H343" i="4"/>
  <c r="G343" i="4"/>
  <c r="F343" i="4"/>
  <c r="AH342" i="4"/>
  <c r="AE342" i="4"/>
  <c r="S342" i="4"/>
  <c r="AH341" i="4"/>
  <c r="AG341" i="4"/>
  <c r="AE341" i="4"/>
  <c r="AF341" i="4" s="1"/>
  <c r="AI341" i="4" s="1"/>
  <c r="AH340" i="4"/>
  <c r="AE340" i="4"/>
  <c r="S340" i="4"/>
  <c r="H340" i="4"/>
  <c r="G340" i="4"/>
  <c r="F340" i="4"/>
  <c r="AH339" i="4"/>
  <c r="AE339" i="4"/>
  <c r="S339" i="4"/>
  <c r="AH338" i="4"/>
  <c r="AG338" i="4"/>
  <c r="AE338" i="4"/>
  <c r="E338" i="4"/>
  <c r="AH336" i="4"/>
  <c r="AE336" i="4"/>
  <c r="AH335" i="4"/>
  <c r="AE335" i="4"/>
  <c r="AH334" i="4"/>
  <c r="AE334" i="4"/>
  <c r="S334" i="4"/>
  <c r="AH333" i="4"/>
  <c r="AE333" i="4"/>
  <c r="S333" i="4"/>
  <c r="AH332" i="4"/>
  <c r="AE332" i="4"/>
  <c r="S332" i="4"/>
  <c r="H332" i="4"/>
  <c r="H329" i="4" s="1"/>
  <c r="G332" i="4"/>
  <c r="G329" i="4" s="1"/>
  <c r="F332" i="4"/>
  <c r="F329" i="4" s="1"/>
  <c r="AH331" i="4"/>
  <c r="AG331" i="4"/>
  <c r="AE331" i="4"/>
  <c r="AF331" i="4" s="1"/>
  <c r="AI331" i="4" s="1"/>
  <c r="AH330" i="4"/>
  <c r="AG330" i="4"/>
  <c r="AE330" i="4"/>
  <c r="AF330" i="4" s="1"/>
  <c r="AH329" i="4"/>
  <c r="AG329" i="4"/>
  <c r="AE329" i="4"/>
  <c r="V329" i="4"/>
  <c r="Y329" i="4" s="1"/>
  <c r="E329" i="4"/>
  <c r="AH327" i="4"/>
  <c r="AF327" i="4" s="1"/>
  <c r="AI327" i="4" s="1"/>
  <c r="AE327" i="4"/>
  <c r="S327" i="4"/>
  <c r="AH326" i="4"/>
  <c r="AE326" i="4"/>
  <c r="AH325" i="4"/>
  <c r="AE325" i="4"/>
  <c r="S325" i="4"/>
  <c r="AH324" i="4"/>
  <c r="AE324" i="4"/>
  <c r="S324" i="4"/>
  <c r="AH323" i="4"/>
  <c r="AE323" i="4"/>
  <c r="S323" i="4"/>
  <c r="AH322" i="4"/>
  <c r="AE322" i="4"/>
  <c r="S322" i="4"/>
  <c r="AH321" i="4"/>
  <c r="AE321" i="4"/>
  <c r="S321" i="4"/>
  <c r="AH320" i="4"/>
  <c r="AE320" i="4"/>
  <c r="S320" i="4"/>
  <c r="AH319" i="4"/>
  <c r="AG319" i="4"/>
  <c r="AE319" i="4"/>
  <c r="AF319" i="4" s="1"/>
  <c r="AI319" i="4" s="1"/>
  <c r="AH318" i="4"/>
  <c r="AG318" i="4"/>
  <c r="AE318" i="4"/>
  <c r="V318" i="4"/>
  <c r="Y318" i="4" s="1"/>
  <c r="H318" i="4"/>
  <c r="G318" i="4"/>
  <c r="F318" i="4"/>
  <c r="E318" i="4"/>
  <c r="AH316" i="4"/>
  <c r="AE316" i="4"/>
  <c r="S316" i="4"/>
  <c r="AH315" i="4"/>
  <c r="AE315" i="4"/>
  <c r="S315" i="4"/>
  <c r="AH314" i="4"/>
  <c r="AE314" i="4"/>
  <c r="S314" i="4"/>
  <c r="AH313" i="4"/>
  <c r="AE313" i="4"/>
  <c r="S313" i="4"/>
  <c r="AH312" i="4"/>
  <c r="AE312" i="4"/>
  <c r="S312" i="4"/>
  <c r="AH311" i="4"/>
  <c r="AE311" i="4"/>
  <c r="S311" i="4"/>
  <c r="AH310" i="4"/>
  <c r="AE310" i="4"/>
  <c r="S310" i="4"/>
  <c r="AH309" i="4"/>
  <c r="AE309" i="4"/>
  <c r="S309" i="4"/>
  <c r="AH308" i="4"/>
  <c r="AE308" i="4"/>
  <c r="S308" i="4"/>
  <c r="AH307" i="4"/>
  <c r="AE307" i="4"/>
  <c r="S307" i="4"/>
  <c r="AH306" i="4"/>
  <c r="AE306" i="4"/>
  <c r="S306" i="4"/>
  <c r="AH305" i="4"/>
  <c r="AE305" i="4"/>
  <c r="S305" i="4"/>
  <c r="AH304" i="4"/>
  <c r="AE304" i="4"/>
  <c r="S304" i="4"/>
  <c r="AH303" i="4"/>
  <c r="AG303" i="4"/>
  <c r="AE303" i="4"/>
  <c r="AF303" i="4" s="1"/>
  <c r="AI303" i="4" s="1"/>
  <c r="AH302" i="4"/>
  <c r="AG302" i="4"/>
  <c r="AE302" i="4"/>
  <c r="AF302" i="4" s="1"/>
  <c r="X301" i="4"/>
  <c r="V301" i="4"/>
  <c r="H301" i="4"/>
  <c r="G301" i="4"/>
  <c r="F301" i="4"/>
  <c r="E301" i="4"/>
  <c r="AI299" i="4"/>
  <c r="AH299" i="4"/>
  <c r="AE299" i="4"/>
  <c r="S299" i="4"/>
  <c r="AH298" i="4"/>
  <c r="AE298" i="4"/>
  <c r="S298" i="4"/>
  <c r="AH297" i="4"/>
  <c r="AE297" i="4"/>
  <c r="S297" i="4"/>
  <c r="AH296" i="4"/>
  <c r="AE296" i="4"/>
  <c r="S296" i="4"/>
  <c r="AH295" i="4"/>
  <c r="AE295" i="4"/>
  <c r="S295" i="4"/>
  <c r="AH294" i="4"/>
  <c r="AE294" i="4"/>
  <c r="S294" i="4"/>
  <c r="AH293" i="4"/>
  <c r="AE293" i="4"/>
  <c r="S293" i="4"/>
  <c r="AH292" i="4"/>
  <c r="AG292" i="4"/>
  <c r="AE292" i="4"/>
  <c r="AF292" i="4" s="1"/>
  <c r="AI292" i="4" s="1"/>
  <c r="X291" i="4"/>
  <c r="V291" i="4"/>
  <c r="H291" i="4"/>
  <c r="G291" i="4"/>
  <c r="F291" i="4"/>
  <c r="E291" i="4"/>
  <c r="AH289" i="4"/>
  <c r="AE289" i="4"/>
  <c r="S289" i="4"/>
  <c r="AH288" i="4"/>
  <c r="AE288" i="4"/>
  <c r="S288" i="4"/>
  <c r="AH287" i="4"/>
  <c r="AE287" i="4"/>
  <c r="S287" i="4"/>
  <c r="AH286" i="4"/>
  <c r="AE286" i="4"/>
  <c r="S286" i="4"/>
  <c r="AH285" i="4"/>
  <c r="AE285" i="4"/>
  <c r="S285" i="4"/>
  <c r="AH284" i="4"/>
  <c r="AE284" i="4"/>
  <c r="S284" i="4"/>
  <c r="AH283" i="4"/>
  <c r="AE283" i="4"/>
  <c r="S283" i="4"/>
  <c r="AH282" i="4"/>
  <c r="AE282" i="4"/>
  <c r="S282" i="4"/>
  <c r="AH281" i="4"/>
  <c r="AE281" i="4"/>
  <c r="S281" i="4"/>
  <c r="AH280" i="4"/>
  <c r="AG280" i="4"/>
  <c r="AE280" i="4"/>
  <c r="AF280" i="4" s="1"/>
  <c r="AI280" i="4" s="1"/>
  <c r="AH279" i="4"/>
  <c r="AG279" i="4"/>
  <c r="AE279" i="4"/>
  <c r="AF279" i="4" s="1"/>
  <c r="X278" i="4"/>
  <c r="V278" i="4"/>
  <c r="H278" i="4"/>
  <c r="G278" i="4"/>
  <c r="F278" i="4"/>
  <c r="E278" i="4"/>
  <c r="AH276" i="4"/>
  <c r="AE276" i="4"/>
  <c r="S276" i="4"/>
  <c r="AH275" i="4"/>
  <c r="AE275" i="4"/>
  <c r="S275" i="4"/>
  <c r="AH274" i="4"/>
  <c r="AE274" i="4"/>
  <c r="S274" i="4"/>
  <c r="AH273" i="4"/>
  <c r="AE273" i="4"/>
  <c r="S273" i="4"/>
  <c r="AH272" i="4"/>
  <c r="AE272" i="4"/>
  <c r="S272" i="4"/>
  <c r="AH271" i="4"/>
  <c r="AE271" i="4"/>
  <c r="S271" i="4"/>
  <c r="AH270" i="4"/>
  <c r="AE270" i="4"/>
  <c r="S270" i="4"/>
  <c r="AH269" i="4"/>
  <c r="AE269" i="4"/>
  <c r="S269" i="4"/>
  <c r="AH268" i="4"/>
  <c r="AE268" i="4"/>
  <c r="S268" i="4"/>
  <c r="AH267" i="4"/>
  <c r="AE267" i="4"/>
  <c r="S267" i="4"/>
  <c r="AH266" i="4"/>
  <c r="AE266" i="4"/>
  <c r="S266" i="4"/>
  <c r="AH265" i="4"/>
  <c r="AE265" i="4"/>
  <c r="S265" i="4"/>
  <c r="AH264" i="4"/>
  <c r="AE264" i="4"/>
  <c r="S264" i="4"/>
  <c r="AH263" i="4"/>
  <c r="AE263" i="4"/>
  <c r="S263" i="4"/>
  <c r="AH262" i="4"/>
  <c r="AG262" i="4"/>
  <c r="AE262" i="4"/>
  <c r="AF262" i="4" s="1"/>
  <c r="X261" i="4"/>
  <c r="V261" i="4"/>
  <c r="H261" i="4"/>
  <c r="G261" i="4"/>
  <c r="F261" i="4"/>
  <c r="E261" i="4"/>
  <c r="AH259" i="4"/>
  <c r="AE259" i="4"/>
  <c r="S259" i="4"/>
  <c r="AH258" i="4"/>
  <c r="AE258" i="4"/>
  <c r="S258" i="4"/>
  <c r="AH257" i="4"/>
  <c r="AE257" i="4"/>
  <c r="S257" i="4"/>
  <c r="AH256" i="4"/>
  <c r="AE256" i="4"/>
  <c r="S256" i="4"/>
  <c r="AH255" i="4"/>
  <c r="AE255" i="4"/>
  <c r="S255" i="4"/>
  <c r="AH254" i="4"/>
  <c r="AG254" i="4"/>
  <c r="AE254" i="4"/>
  <c r="AF254" i="4" s="1"/>
  <c r="AI254" i="4" s="1"/>
  <c r="AH253" i="4"/>
  <c r="AG253" i="4"/>
  <c r="AE253" i="4"/>
  <c r="AF253" i="4" s="1"/>
  <c r="AI253" i="4" s="1"/>
  <c r="AH252" i="4"/>
  <c r="AG252" i="4"/>
  <c r="AE252" i="4"/>
  <c r="AF252" i="4" s="1"/>
  <c r="AI252" i="4" s="1"/>
  <c r="AH251" i="4"/>
  <c r="AE251" i="4"/>
  <c r="S251" i="4"/>
  <c r="AH250" i="4"/>
  <c r="AE250" i="4"/>
  <c r="S250" i="4"/>
  <c r="AH249" i="4"/>
  <c r="AG249" i="4"/>
  <c r="AE249" i="4"/>
  <c r="AF249" i="4" s="1"/>
  <c r="AH248" i="4"/>
  <c r="AE248" i="4"/>
  <c r="S248" i="4"/>
  <c r="AH247" i="4"/>
  <c r="AE247" i="4"/>
  <c r="S247" i="4"/>
  <c r="AH246" i="4"/>
  <c r="AG246" i="4"/>
  <c r="AE246" i="4"/>
  <c r="AF246" i="4" s="1"/>
  <c r="S246" i="4"/>
  <c r="X245" i="4"/>
  <c r="V245" i="4"/>
  <c r="H245" i="4"/>
  <c r="G245" i="4"/>
  <c r="F245" i="4"/>
  <c r="E245" i="4"/>
  <c r="AH243" i="4"/>
  <c r="AE243" i="4"/>
  <c r="S243" i="4"/>
  <c r="AH242" i="4"/>
  <c r="AE242" i="4"/>
  <c r="S242" i="4"/>
  <c r="AH241" i="4"/>
  <c r="AE241" i="4"/>
  <c r="S241" i="4"/>
  <c r="AH240" i="4"/>
  <c r="AE240" i="4"/>
  <c r="S240" i="4"/>
  <c r="AH239" i="4"/>
  <c r="AE239" i="4"/>
  <c r="S239" i="4"/>
  <c r="AH238" i="4"/>
  <c r="AE238" i="4"/>
  <c r="S238" i="4"/>
  <c r="AH237" i="4"/>
  <c r="AG237" i="4"/>
  <c r="AE237" i="4"/>
  <c r="AF237" i="4" s="1"/>
  <c r="AI237" i="4" s="1"/>
  <c r="S237" i="4"/>
  <c r="AH236" i="4"/>
  <c r="AG236" i="4"/>
  <c r="AE236" i="4"/>
  <c r="X236" i="4"/>
  <c r="V236" i="4"/>
  <c r="H236" i="4"/>
  <c r="G236" i="4"/>
  <c r="F236" i="4"/>
  <c r="E236" i="4"/>
  <c r="AH234" i="4"/>
  <c r="AE234" i="4"/>
  <c r="S234" i="4"/>
  <c r="AH233" i="4"/>
  <c r="AE233" i="4"/>
  <c r="S233" i="4"/>
  <c r="AH232" i="4"/>
  <c r="AE232" i="4"/>
  <c r="S232" i="4"/>
  <c r="AH231" i="4"/>
  <c r="AE231" i="4"/>
  <c r="S231" i="4"/>
  <c r="AH230" i="4"/>
  <c r="AE230" i="4"/>
  <c r="S230" i="4"/>
  <c r="AH229" i="4"/>
  <c r="AE229" i="4"/>
  <c r="S229" i="4"/>
  <c r="AH228" i="4"/>
  <c r="AE228" i="4"/>
  <c r="S228" i="4"/>
  <c r="AH227" i="4"/>
  <c r="AE227" i="4"/>
  <c r="S227" i="4"/>
  <c r="AH226" i="4"/>
  <c r="AG226" i="4"/>
  <c r="AE226" i="4"/>
  <c r="X226" i="4"/>
  <c r="H226" i="4"/>
  <c r="G226" i="4"/>
  <c r="F226" i="4"/>
  <c r="E226" i="4"/>
  <c r="AH224" i="4"/>
  <c r="AE224" i="4"/>
  <c r="W224" i="4"/>
  <c r="V216" i="4" s="1"/>
  <c r="S224" i="4"/>
  <c r="H224" i="4"/>
  <c r="H216" i="4" s="1"/>
  <c r="G224" i="4"/>
  <c r="G216" i="4" s="1"/>
  <c r="F224" i="4"/>
  <c r="F216" i="4" s="1"/>
  <c r="AH223" i="4"/>
  <c r="AE223" i="4"/>
  <c r="S223" i="4"/>
  <c r="AH222" i="4"/>
  <c r="AE222" i="4"/>
  <c r="S222" i="4"/>
  <c r="AH221" i="4"/>
  <c r="AE221" i="4"/>
  <c r="S221" i="4"/>
  <c r="AH220" i="4"/>
  <c r="AE220" i="4"/>
  <c r="S220" i="4"/>
  <c r="AH219" i="4"/>
  <c r="AE219" i="4"/>
  <c r="S219" i="4"/>
  <c r="AH218" i="4"/>
  <c r="AE218" i="4"/>
  <c r="S218" i="4"/>
  <c r="AH217" i="4"/>
  <c r="AG217" i="4"/>
  <c r="AE217" i="4"/>
  <c r="AF217" i="4" s="1"/>
  <c r="S217" i="4"/>
  <c r="AH216" i="4"/>
  <c r="AG216" i="4"/>
  <c r="AE216" i="4"/>
  <c r="X216" i="4"/>
  <c r="E216" i="4"/>
  <c r="AH214" i="4"/>
  <c r="AE214" i="4"/>
  <c r="W214" i="4"/>
  <c r="V202" i="4" s="1"/>
  <c r="S214" i="4"/>
  <c r="H214" i="4"/>
  <c r="H202" i="4" s="1"/>
  <c r="G214" i="4"/>
  <c r="G202" i="4" s="1"/>
  <c r="F214" i="4"/>
  <c r="F202" i="4" s="1"/>
  <c r="AI213" i="4"/>
  <c r="AH213" i="4"/>
  <c r="AE213" i="4"/>
  <c r="S213" i="4"/>
  <c r="AH212" i="4"/>
  <c r="AE212" i="4"/>
  <c r="S212" i="4"/>
  <c r="AH211" i="4"/>
  <c r="AE211" i="4"/>
  <c r="S211" i="4"/>
  <c r="AH210" i="4"/>
  <c r="AE210" i="4"/>
  <c r="S210" i="4"/>
  <c r="AH209" i="4"/>
  <c r="AE209" i="4"/>
  <c r="S209" i="4"/>
  <c r="AH208" i="4"/>
  <c r="AE208" i="4"/>
  <c r="S208" i="4"/>
  <c r="AH207" i="4"/>
  <c r="AE207" i="4"/>
  <c r="S207" i="4"/>
  <c r="AH206" i="4"/>
  <c r="AE206" i="4"/>
  <c r="S206" i="4"/>
  <c r="AH205" i="4"/>
  <c r="AE205" i="4"/>
  <c r="S205" i="4"/>
  <c r="AH204" i="4"/>
  <c r="AG204" i="4"/>
  <c r="AE204" i="4"/>
  <c r="AF204" i="4" s="1"/>
  <c r="AI204" i="4" s="1"/>
  <c r="S204" i="4"/>
  <c r="AH203" i="4"/>
  <c r="AG203" i="4"/>
  <c r="AE203" i="4"/>
  <c r="AF203" i="4" s="1"/>
  <c r="AI203" i="4" s="1"/>
  <c r="S203" i="4"/>
  <c r="AH202" i="4"/>
  <c r="AG202" i="4"/>
  <c r="AE202" i="4"/>
  <c r="X202" i="4"/>
  <c r="E202" i="4"/>
  <c r="AH200" i="4"/>
  <c r="AE200" i="4"/>
  <c r="W200" i="4"/>
  <c r="S200" i="4"/>
  <c r="H200" i="4"/>
  <c r="H189" i="4" s="1"/>
  <c r="G200" i="4"/>
  <c r="G189" i="4" s="1"/>
  <c r="F200" i="4"/>
  <c r="F189" i="4" s="1"/>
  <c r="AH199" i="4"/>
  <c r="AE199" i="4"/>
  <c r="S199" i="4"/>
  <c r="AH198" i="4"/>
  <c r="AE198" i="4"/>
  <c r="S198" i="4"/>
  <c r="AH197" i="4"/>
  <c r="AG197" i="4"/>
  <c r="AE197" i="4"/>
  <c r="AF197" i="4" s="1"/>
  <c r="AI197" i="4" s="1"/>
  <c r="AH196" i="4"/>
  <c r="AE196" i="4"/>
  <c r="S196" i="4"/>
  <c r="AH195" i="4"/>
  <c r="AE195" i="4"/>
  <c r="S195" i="4"/>
  <c r="AH194" i="4"/>
  <c r="AE194" i="4"/>
  <c r="S194" i="4"/>
  <c r="AH193" i="4"/>
  <c r="AE193" i="4"/>
  <c r="S193" i="4"/>
  <c r="AH192" i="4"/>
  <c r="AE192" i="4"/>
  <c r="S192" i="4"/>
  <c r="AH191" i="4"/>
  <c r="AE191" i="4"/>
  <c r="S191" i="4"/>
  <c r="AH190" i="4"/>
  <c r="AG190" i="4"/>
  <c r="AE190" i="4"/>
  <c r="AF190" i="4" s="1"/>
  <c r="S190" i="4"/>
  <c r="AH189" i="4"/>
  <c r="AG189" i="4"/>
  <c r="AE189" i="4"/>
  <c r="X189" i="4"/>
  <c r="V189" i="4"/>
  <c r="E189" i="4"/>
  <c r="AH187" i="4"/>
  <c r="AE187" i="4"/>
  <c r="W187" i="4"/>
  <c r="S187" i="4"/>
  <c r="H187" i="4"/>
  <c r="G187" i="4"/>
  <c r="F187" i="4"/>
  <c r="AH186" i="4"/>
  <c r="AE186" i="4"/>
  <c r="W186" i="4"/>
  <c r="S186" i="4"/>
  <c r="H186" i="4"/>
  <c r="G186" i="4"/>
  <c r="F186" i="4"/>
  <c r="AH185" i="4"/>
  <c r="AE185" i="4"/>
  <c r="W185" i="4"/>
  <c r="S185" i="4"/>
  <c r="H185" i="4"/>
  <c r="G185" i="4"/>
  <c r="AH184" i="4"/>
  <c r="AE184" i="4"/>
  <c r="W184" i="4"/>
  <c r="S184" i="4"/>
  <c r="H184" i="4"/>
  <c r="G184" i="4"/>
  <c r="AH183" i="4"/>
  <c r="AG183" i="4"/>
  <c r="AE183" i="4"/>
  <c r="AF183" i="4" s="1"/>
  <c r="AI183" i="4" s="1"/>
  <c r="AH182" i="4"/>
  <c r="AG182" i="4"/>
  <c r="AE182" i="4"/>
  <c r="AF182" i="4" s="1"/>
  <c r="AH181" i="4"/>
  <c r="AG181" i="4"/>
  <c r="AE181" i="4"/>
  <c r="X181" i="4"/>
  <c r="E181" i="4"/>
  <c r="AH179" i="4"/>
  <c r="AE179" i="4"/>
  <c r="S179" i="4"/>
  <c r="AH178" i="4"/>
  <c r="AE178" i="4"/>
  <c r="S178" i="4"/>
  <c r="AH177" i="4"/>
  <c r="AE177" i="4"/>
  <c r="S177" i="4"/>
  <c r="AH176" i="4"/>
  <c r="AE176" i="4"/>
  <c r="S176" i="4"/>
  <c r="AH175" i="4"/>
  <c r="AE175" i="4"/>
  <c r="S175" i="4"/>
  <c r="AH174" i="4"/>
  <c r="AE174" i="4"/>
  <c r="S174" i="4"/>
  <c r="AH173" i="4"/>
  <c r="AE173" i="4"/>
  <c r="S173" i="4"/>
  <c r="AH172" i="4"/>
  <c r="AG172" i="4"/>
  <c r="AE172" i="4"/>
  <c r="AF172" i="4" s="1"/>
  <c r="AI172" i="4" s="1"/>
  <c r="AH171" i="4"/>
  <c r="AG171" i="4"/>
  <c r="AE171" i="4"/>
  <c r="X171" i="4"/>
  <c r="V171" i="4"/>
  <c r="H171" i="4"/>
  <c r="G171" i="4"/>
  <c r="F171" i="4"/>
  <c r="E171" i="4"/>
  <c r="AH169" i="4"/>
  <c r="AE169" i="4"/>
  <c r="S169" i="4"/>
  <c r="AH168" i="4"/>
  <c r="AE168" i="4"/>
  <c r="S168" i="4"/>
  <c r="AH167" i="4"/>
  <c r="AE167" i="4"/>
  <c r="S167" i="4"/>
  <c r="AH166" i="4"/>
  <c r="AE166" i="4"/>
  <c r="S166" i="4"/>
  <c r="AH165" i="4"/>
  <c r="AE165" i="4"/>
  <c r="S165" i="4"/>
  <c r="AH164" i="4"/>
  <c r="AE164" i="4"/>
  <c r="S164" i="4"/>
  <c r="AH163" i="4"/>
  <c r="AE163" i="4"/>
  <c r="S163" i="4"/>
  <c r="AH162" i="4"/>
  <c r="AG162" i="4"/>
  <c r="AE162" i="4"/>
  <c r="AF162" i="4" s="1"/>
  <c r="AI162" i="4" s="1"/>
  <c r="AH161" i="4"/>
  <c r="AG161" i="4"/>
  <c r="AE161" i="4"/>
  <c r="AF161" i="4" s="1"/>
  <c r="AI161" i="4" s="1"/>
  <c r="AH160" i="4"/>
  <c r="AG160" i="4"/>
  <c r="AE160" i="4"/>
  <c r="X160" i="4"/>
  <c r="V160" i="4"/>
  <c r="H160" i="4"/>
  <c r="G160" i="4"/>
  <c r="F160" i="4"/>
  <c r="E160" i="4"/>
  <c r="AH158" i="4"/>
  <c r="AG158" i="4"/>
  <c r="AE158" i="4"/>
  <c r="AF158" i="4" s="1"/>
  <c r="AI158" i="4" s="1"/>
  <c r="AH157" i="4"/>
  <c r="AE157" i="4"/>
  <c r="S157" i="4"/>
  <c r="AH156" i="4"/>
  <c r="AE156" i="4"/>
  <c r="S156" i="4"/>
  <c r="AH155" i="4"/>
  <c r="AE155" i="4"/>
  <c r="S155" i="4"/>
  <c r="AI154" i="4"/>
  <c r="AH154" i="4"/>
  <c r="AE154" i="4"/>
  <c r="S154" i="4"/>
  <c r="AH153" i="4"/>
  <c r="AG153" i="4"/>
  <c r="AE153" i="4"/>
  <c r="AF153" i="4" s="1"/>
  <c r="AI153" i="4" s="1"/>
  <c r="AH152" i="4"/>
  <c r="AG152" i="4"/>
  <c r="AE152" i="4"/>
  <c r="AF152" i="4" s="1"/>
  <c r="AI152" i="4" s="1"/>
  <c r="AH151" i="4"/>
  <c r="AG151" i="4"/>
  <c r="AE151" i="4"/>
  <c r="AF151" i="4" s="1"/>
  <c r="S151" i="4"/>
  <c r="AH150" i="4"/>
  <c r="AG150" i="4"/>
  <c r="AE150" i="4"/>
  <c r="X150" i="4"/>
  <c r="V150" i="4"/>
  <c r="H150" i="4"/>
  <c r="G150" i="4"/>
  <c r="F150" i="4"/>
  <c r="E150" i="4"/>
  <c r="AH148" i="4"/>
  <c r="AG148" i="4"/>
  <c r="AE148" i="4"/>
  <c r="AF148" i="4" s="1"/>
  <c r="AI148" i="4" s="1"/>
  <c r="S148" i="4"/>
  <c r="AH147" i="4"/>
  <c r="AG147" i="4"/>
  <c r="AE147" i="4"/>
  <c r="AF147" i="4" s="1"/>
  <c r="AI147" i="4" s="1"/>
  <c r="AH146" i="4"/>
  <c r="AG146" i="4"/>
  <c r="AE146" i="4"/>
  <c r="AF146" i="4" s="1"/>
  <c r="AI146" i="4" s="1"/>
  <c r="AH145" i="4"/>
  <c r="AG145" i="4"/>
  <c r="AE145" i="4"/>
  <c r="AF145" i="4" s="1"/>
  <c r="AI145" i="4" s="1"/>
  <c r="AH144" i="4"/>
  <c r="AE144" i="4"/>
  <c r="S144" i="4"/>
  <c r="AH143" i="4"/>
  <c r="AE143" i="4"/>
  <c r="S143" i="4"/>
  <c r="AH142" i="4"/>
  <c r="AE142" i="4"/>
  <c r="S142" i="4"/>
  <c r="AH141" i="4"/>
  <c r="AE141" i="4"/>
  <c r="S141" i="4"/>
  <c r="AH140" i="4"/>
  <c r="AG140" i="4"/>
  <c r="AE140" i="4"/>
  <c r="AF140" i="4" s="1"/>
  <c r="AI140" i="4" s="1"/>
  <c r="AH139" i="4"/>
  <c r="AG139" i="4"/>
  <c r="AE139" i="4"/>
  <c r="AF139" i="4" s="1"/>
  <c r="AI139" i="4" s="1"/>
  <c r="S139" i="4"/>
  <c r="AH138" i="4"/>
  <c r="AG138" i="4"/>
  <c r="AE138" i="4"/>
  <c r="X138" i="4"/>
  <c r="V138" i="4"/>
  <c r="H138" i="4"/>
  <c r="G138" i="4"/>
  <c r="F138" i="4"/>
  <c r="E138" i="4"/>
  <c r="AH136" i="4"/>
  <c r="AG136" i="4"/>
  <c r="AE136" i="4"/>
  <c r="AF136" i="4" s="1"/>
  <c r="AI136" i="4" s="1"/>
  <c r="S136" i="4"/>
  <c r="AH135" i="4"/>
  <c r="AG135" i="4"/>
  <c r="AE135" i="4"/>
  <c r="AF135" i="4" s="1"/>
  <c r="AI135" i="4" s="1"/>
  <c r="AH134" i="4"/>
  <c r="AG134" i="4"/>
  <c r="AE134" i="4"/>
  <c r="AF134" i="4" s="1"/>
  <c r="AI134" i="4" s="1"/>
  <c r="AH133" i="4"/>
  <c r="AE133" i="4"/>
  <c r="S133" i="4"/>
  <c r="AH132" i="4"/>
  <c r="AE132" i="4"/>
  <c r="S132" i="4"/>
  <c r="AH131" i="4"/>
  <c r="AE131" i="4"/>
  <c r="S131" i="4"/>
  <c r="AH130" i="4"/>
  <c r="AE130" i="4"/>
  <c r="S130" i="4"/>
  <c r="AH129" i="4"/>
  <c r="AE129" i="4"/>
  <c r="S129" i="4"/>
  <c r="AH128" i="4"/>
  <c r="AE128" i="4"/>
  <c r="S128" i="4"/>
  <c r="AH127" i="4"/>
  <c r="AG127" i="4"/>
  <c r="AE127" i="4"/>
  <c r="X127" i="4"/>
  <c r="V127" i="4"/>
  <c r="H127" i="4"/>
  <c r="G127" i="4"/>
  <c r="F127" i="4"/>
  <c r="E127" i="4"/>
  <c r="AH125" i="4"/>
  <c r="AG125" i="4"/>
  <c r="AE125" i="4"/>
  <c r="AF125" i="4" s="1"/>
  <c r="AI125" i="4" s="1"/>
  <c r="AH124" i="4"/>
  <c r="AE124" i="4"/>
  <c r="S124" i="4"/>
  <c r="AH123" i="4"/>
  <c r="AE123" i="4"/>
  <c r="S123" i="4"/>
  <c r="AH122" i="4"/>
  <c r="AE122" i="4"/>
  <c r="S122" i="4"/>
  <c r="AH121" i="4"/>
  <c r="AE121" i="4"/>
  <c r="S121" i="4"/>
  <c r="AH120" i="4"/>
  <c r="AE120" i="4"/>
  <c r="S120" i="4"/>
  <c r="AH119" i="4"/>
  <c r="AE119" i="4"/>
  <c r="S119" i="4"/>
  <c r="AH118" i="4"/>
  <c r="AE118" i="4"/>
  <c r="S118" i="4"/>
  <c r="AH117" i="4"/>
  <c r="AG117" i="4"/>
  <c r="AE117" i="4"/>
  <c r="AF117" i="4" s="1"/>
  <c r="AI117" i="4" s="1"/>
  <c r="AH116" i="4"/>
  <c r="AG116" i="4"/>
  <c r="AE116" i="4"/>
  <c r="AF116" i="4" s="1"/>
  <c r="AI116" i="4" s="1"/>
  <c r="S116" i="4"/>
  <c r="AH115" i="4"/>
  <c r="AG115" i="4"/>
  <c r="AE115" i="4"/>
  <c r="X115" i="4"/>
  <c r="V115" i="4"/>
  <c r="H115" i="4"/>
  <c r="G115" i="4"/>
  <c r="F115" i="4"/>
  <c r="E115" i="4"/>
  <c r="AH113" i="4"/>
  <c r="AG113" i="4"/>
  <c r="AE113" i="4"/>
  <c r="AF113" i="4" s="1"/>
  <c r="AI113" i="4" s="1"/>
  <c r="S113" i="4"/>
  <c r="AH112" i="4"/>
  <c r="AE112" i="4"/>
  <c r="S112" i="4"/>
  <c r="AH111" i="4"/>
  <c r="AE111" i="4"/>
  <c r="AH110" i="4"/>
  <c r="AE110" i="4"/>
  <c r="S110" i="4"/>
  <c r="AH109" i="4"/>
  <c r="AE109" i="4"/>
  <c r="S109" i="4"/>
  <c r="AH108" i="4"/>
  <c r="AE108" i="4"/>
  <c r="S108" i="4"/>
  <c r="AH107" i="4"/>
  <c r="AE107" i="4"/>
  <c r="S107" i="4"/>
  <c r="AH106" i="4"/>
  <c r="AE106" i="4"/>
  <c r="S106" i="4"/>
  <c r="AH105" i="4"/>
  <c r="AG105" i="4"/>
  <c r="AE105" i="4"/>
  <c r="X105" i="4"/>
  <c r="V105" i="4"/>
  <c r="H105" i="4"/>
  <c r="G105" i="4"/>
  <c r="F105" i="4"/>
  <c r="E105" i="4"/>
  <c r="AH103" i="4"/>
  <c r="AE103" i="4"/>
  <c r="S103" i="4"/>
  <c r="AH102" i="4"/>
  <c r="AE102" i="4"/>
  <c r="S102" i="4"/>
  <c r="AE101" i="4"/>
  <c r="S101" i="4"/>
  <c r="AI100" i="4"/>
  <c r="AH100" i="4"/>
  <c r="AE100" i="4"/>
  <c r="S100" i="4"/>
  <c r="AH99" i="4"/>
  <c r="AE99" i="4"/>
  <c r="S99" i="4"/>
  <c r="AH98" i="4"/>
  <c r="AE98" i="4"/>
  <c r="S98" i="4"/>
  <c r="AH97" i="4"/>
  <c r="AE97" i="4"/>
  <c r="S97" i="4"/>
  <c r="AH96" i="4"/>
  <c r="AE96" i="4"/>
  <c r="S96" i="4"/>
  <c r="AH95" i="4"/>
  <c r="AE95" i="4"/>
  <c r="S95" i="4"/>
  <c r="AH94" i="4"/>
  <c r="AE94" i="4"/>
  <c r="S94" i="4"/>
  <c r="AH93" i="4"/>
  <c r="AE93" i="4"/>
  <c r="S93" i="4"/>
  <c r="AH92" i="4"/>
  <c r="AG92" i="4"/>
  <c r="AE92" i="4"/>
  <c r="AF92" i="4" s="1"/>
  <c r="AH91" i="4"/>
  <c r="AG91" i="4"/>
  <c r="AE91" i="4"/>
  <c r="X91" i="4"/>
  <c r="V91" i="4"/>
  <c r="H91" i="4"/>
  <c r="G91" i="4"/>
  <c r="F91" i="4"/>
  <c r="E91" i="4"/>
  <c r="AH89" i="4"/>
  <c r="AG89" i="4"/>
  <c r="AE89" i="4"/>
  <c r="AF89" i="4" s="1"/>
  <c r="AI89" i="4" s="1"/>
  <c r="AI88" i="4"/>
  <c r="AH88" i="4"/>
  <c r="AE88" i="4"/>
  <c r="S88" i="4"/>
  <c r="AH87" i="4"/>
  <c r="AE87" i="4"/>
  <c r="S87" i="4"/>
  <c r="AH86" i="4"/>
  <c r="AE86" i="4"/>
  <c r="S86" i="4"/>
  <c r="AH85" i="4"/>
  <c r="AE85" i="4"/>
  <c r="S85" i="4"/>
  <c r="AH84" i="4"/>
  <c r="AE84" i="4"/>
  <c r="S84" i="4"/>
  <c r="AH83" i="4"/>
  <c r="AE83" i="4"/>
  <c r="S83" i="4"/>
  <c r="AH82" i="4"/>
  <c r="AG82" i="4"/>
  <c r="AE82" i="4"/>
  <c r="AF82" i="4" s="1"/>
  <c r="AH81" i="4"/>
  <c r="AG81" i="4"/>
  <c r="AE81" i="4"/>
  <c r="X81" i="4"/>
  <c r="V81" i="4"/>
  <c r="H81" i="4"/>
  <c r="G81" i="4"/>
  <c r="F81" i="4"/>
  <c r="E81" i="4"/>
  <c r="AH79" i="4"/>
  <c r="AE79" i="4"/>
  <c r="S79" i="4"/>
  <c r="AH78" i="4"/>
  <c r="AE78" i="4"/>
  <c r="S78" i="4"/>
  <c r="AH77" i="4"/>
  <c r="AE77" i="4"/>
  <c r="S77" i="4"/>
  <c r="AH76" i="4"/>
  <c r="AE76" i="4"/>
  <c r="S76" i="4"/>
  <c r="AH75" i="4"/>
  <c r="AE75" i="4"/>
  <c r="S75" i="4"/>
  <c r="AH74" i="4"/>
  <c r="AE74" i="4"/>
  <c r="S74" i="4"/>
  <c r="AH73" i="4"/>
  <c r="AE73" i="4"/>
  <c r="S73" i="4"/>
  <c r="AH72" i="4"/>
  <c r="AG72" i="4"/>
  <c r="AE72" i="4"/>
  <c r="X72" i="4"/>
  <c r="Y72" i="4" s="1"/>
  <c r="V72" i="4"/>
  <c r="H72" i="4"/>
  <c r="G72" i="4"/>
  <c r="F72" i="4"/>
  <c r="E72" i="4"/>
  <c r="AH70" i="4"/>
  <c r="AG70" i="4"/>
  <c r="AE70" i="4"/>
  <c r="AF70" i="4" s="1"/>
  <c r="AI70" i="4" s="1"/>
  <c r="AH69" i="4"/>
  <c r="AE69" i="4"/>
  <c r="S69" i="4"/>
  <c r="AH68" i="4"/>
  <c r="AE68" i="4"/>
  <c r="S68" i="4"/>
  <c r="AH67" i="4"/>
  <c r="AE67" i="4"/>
  <c r="S67" i="4"/>
  <c r="AI66" i="4"/>
  <c r="AH66" i="4"/>
  <c r="AE66" i="4"/>
  <c r="W66" i="4"/>
  <c r="S66" i="4"/>
  <c r="H66" i="4"/>
  <c r="H64" i="4" s="1"/>
  <c r="G66" i="4"/>
  <c r="G64" i="4" s="1"/>
  <c r="F66" i="4"/>
  <c r="F64" i="4" s="1"/>
  <c r="AH65" i="4"/>
  <c r="AG65" i="4"/>
  <c r="AE65" i="4"/>
  <c r="AF65" i="4" s="1"/>
  <c r="AI65" i="4" s="1"/>
  <c r="W65" i="4"/>
  <c r="V64" i="4" s="1"/>
  <c r="T65" i="4"/>
  <c r="AH64" i="4"/>
  <c r="AG64" i="4"/>
  <c r="AE64" i="4"/>
  <c r="X64" i="4"/>
  <c r="E64" i="4"/>
  <c r="AH62" i="4"/>
  <c r="AG62" i="4"/>
  <c r="AE62" i="4"/>
  <c r="AF62" i="4" s="1"/>
  <c r="AI62" i="4" s="1"/>
  <c r="S62" i="4"/>
  <c r="AH61" i="4"/>
  <c r="AE61" i="4"/>
  <c r="W61" i="4"/>
  <c r="V55" i="4" s="1"/>
  <c r="S61" i="4"/>
  <c r="H61" i="4"/>
  <c r="H55" i="4" s="1"/>
  <c r="G61" i="4"/>
  <c r="G55" i="4" s="1"/>
  <c r="F61" i="4"/>
  <c r="F55" i="4" s="1"/>
  <c r="AH60" i="4"/>
  <c r="AE60" i="4"/>
  <c r="S60" i="4"/>
  <c r="AH59" i="4"/>
  <c r="AE59" i="4"/>
  <c r="S59" i="4"/>
  <c r="AH58" i="4"/>
  <c r="AE58" i="4"/>
  <c r="S58" i="4"/>
  <c r="AH57" i="4"/>
  <c r="AG57" i="4"/>
  <c r="AE57" i="4"/>
  <c r="AF57" i="4" s="1"/>
  <c r="AI57" i="4" s="1"/>
  <c r="AH56" i="4"/>
  <c r="AG56" i="4"/>
  <c r="AE56" i="4"/>
  <c r="AF56" i="4" s="1"/>
  <c r="S56" i="4"/>
  <c r="AH55" i="4"/>
  <c r="AG55" i="4"/>
  <c r="AE55" i="4"/>
  <c r="X55" i="4"/>
  <c r="E55" i="4"/>
  <c r="AH53" i="4"/>
  <c r="AG53" i="4"/>
  <c r="AE53" i="4"/>
  <c r="AF53" i="4" s="1"/>
  <c r="AI53" i="4" s="1"/>
  <c r="W53" i="4"/>
  <c r="V50" i="4" s="1"/>
  <c r="S53" i="4"/>
  <c r="AH52" i="4"/>
  <c r="AE52" i="4"/>
  <c r="S52" i="4"/>
  <c r="AH51" i="4"/>
  <c r="AE51" i="4"/>
  <c r="S51" i="4"/>
  <c r="AH50" i="4"/>
  <c r="AG50" i="4"/>
  <c r="AE50" i="4"/>
  <c r="X50" i="4"/>
  <c r="H50" i="4"/>
  <c r="G50" i="4"/>
  <c r="F50" i="4"/>
  <c r="E50" i="4"/>
  <c r="AH48" i="4"/>
  <c r="AE48" i="4"/>
  <c r="S48" i="4"/>
  <c r="AH47" i="4"/>
  <c r="AE47" i="4"/>
  <c r="S47" i="4"/>
  <c r="AH46" i="4"/>
  <c r="AE46" i="4"/>
  <c r="S46" i="4"/>
  <c r="AH45" i="4"/>
  <c r="AE45" i="4"/>
  <c r="S45" i="4"/>
  <c r="AH44" i="4"/>
  <c r="AE44" i="4"/>
  <c r="S44" i="4"/>
  <c r="AH43" i="4"/>
  <c r="AG43" i="4"/>
  <c r="AE43" i="4"/>
  <c r="AF43" i="4" s="1"/>
  <c r="AI43" i="4" s="1"/>
  <c r="S43" i="4"/>
  <c r="AH42" i="4"/>
  <c r="AG42" i="4"/>
  <c r="AE42" i="4"/>
  <c r="V42" i="4"/>
  <c r="H42" i="4"/>
  <c r="G42" i="4"/>
  <c r="F42" i="4"/>
  <c r="E42" i="4"/>
  <c r="AH40" i="4"/>
  <c r="AG40" i="4"/>
  <c r="AE40" i="4"/>
  <c r="AF40" i="4" s="1"/>
  <c r="AI40" i="4" s="1"/>
  <c r="W40" i="4"/>
  <c r="V39" i="4" s="1"/>
  <c r="S40" i="4"/>
  <c r="AH39" i="4"/>
  <c r="AG39" i="4"/>
  <c r="AE39" i="4"/>
  <c r="X39" i="4"/>
  <c r="H39" i="4"/>
  <c r="G39" i="4"/>
  <c r="F39" i="4"/>
  <c r="E39" i="4"/>
  <c r="AH37" i="4"/>
  <c r="AG37" i="4"/>
  <c r="AE37" i="4"/>
  <c r="AF37" i="4" s="1"/>
  <c r="AI37" i="4" s="1"/>
  <c r="AH36" i="4"/>
  <c r="AE36" i="4"/>
  <c r="S36" i="4"/>
  <c r="AH35" i="4"/>
  <c r="AE35" i="4"/>
  <c r="S35" i="4"/>
  <c r="AH34" i="4"/>
  <c r="AG34" i="4"/>
  <c r="AE34" i="4"/>
  <c r="V34" i="4"/>
  <c r="H34" i="4"/>
  <c r="G34" i="4"/>
  <c r="F34" i="4"/>
  <c r="E34" i="4"/>
  <c r="AI32" i="4"/>
  <c r="AH32" i="4"/>
  <c r="AE32" i="4"/>
  <c r="S32" i="4"/>
  <c r="AH31" i="4"/>
  <c r="AE31" i="4"/>
  <c r="S31" i="4"/>
  <c r="AH30" i="4"/>
  <c r="AE30" i="4"/>
  <c r="S30" i="4"/>
  <c r="AH29" i="4"/>
  <c r="AE29" i="4"/>
  <c r="S29" i="4"/>
  <c r="AH28" i="4"/>
  <c r="AE28" i="4"/>
  <c r="S28" i="4"/>
  <c r="AH27" i="4"/>
  <c r="AG27" i="4"/>
  <c r="AE27" i="4"/>
  <c r="V27" i="4"/>
  <c r="H27" i="4"/>
  <c r="G27" i="4"/>
  <c r="F27" i="4"/>
  <c r="E27" i="4"/>
  <c r="AH25" i="4"/>
  <c r="AG25" i="4"/>
  <c r="AE25" i="4"/>
  <c r="AF25" i="4" s="1"/>
  <c r="AI25" i="4" s="1"/>
  <c r="W25" i="4"/>
  <c r="U24" i="4" s="1"/>
  <c r="AH24" i="4"/>
  <c r="AG24" i="4"/>
  <c r="AE24" i="4"/>
  <c r="X24" i="4"/>
  <c r="H24" i="4"/>
  <c r="G24" i="4"/>
  <c r="F24" i="4"/>
  <c r="E24" i="4"/>
  <c r="AH22" i="4"/>
  <c r="AG22" i="4"/>
  <c r="AE22" i="4"/>
  <c r="AF22" i="4" s="1"/>
  <c r="AI22" i="4" s="1"/>
  <c r="W22" i="4"/>
  <c r="V20" i="4" s="1"/>
  <c r="AH21" i="4"/>
  <c r="AE21" i="4"/>
  <c r="S21" i="4"/>
  <c r="AH20" i="4"/>
  <c r="AG20" i="4"/>
  <c r="AE20" i="4"/>
  <c r="X20" i="4"/>
  <c r="H20" i="4"/>
  <c r="G20" i="4"/>
  <c r="F20" i="4"/>
  <c r="E20" i="4"/>
  <c r="AH18" i="4"/>
  <c r="AE18" i="4"/>
  <c r="S18" i="4"/>
  <c r="AH17" i="4"/>
  <c r="AE17" i="4"/>
  <c r="S17" i="4"/>
  <c r="AH16" i="4"/>
  <c r="AG16" i="4"/>
  <c r="AE16" i="4"/>
  <c r="V16" i="4"/>
  <c r="H16" i="4"/>
  <c r="G16" i="4"/>
  <c r="F16" i="4"/>
  <c r="E16" i="4"/>
  <c r="AH14" i="4"/>
  <c r="AE14" i="4"/>
  <c r="S14" i="4"/>
  <c r="AH13" i="4"/>
  <c r="AE13" i="4"/>
  <c r="S13" i="4"/>
  <c r="AH12" i="4"/>
  <c r="AE12" i="4"/>
  <c r="S12" i="4"/>
  <c r="AH11" i="4"/>
  <c r="AE11" i="4"/>
  <c r="S11" i="4"/>
  <c r="AH10" i="4"/>
  <c r="AE10" i="4"/>
  <c r="S10" i="4"/>
  <c r="AH9" i="4"/>
  <c r="AG9" i="4"/>
  <c r="AE9" i="4"/>
  <c r="V9" i="4"/>
  <c r="H9" i="4"/>
  <c r="G9" i="4"/>
  <c r="F9" i="4"/>
  <c r="E9" i="4"/>
  <c r="AH7" i="4"/>
  <c r="AE7" i="4"/>
  <c r="S7" i="4"/>
  <c r="AH6" i="4"/>
  <c r="AE6" i="4"/>
  <c r="S6" i="4"/>
  <c r="AH5" i="4"/>
  <c r="AE5" i="4"/>
  <c r="S5" i="4"/>
  <c r="V4" i="4"/>
  <c r="H4" i="4"/>
  <c r="G4" i="4"/>
  <c r="F4" i="4"/>
  <c r="E4" i="4"/>
  <c r="X1" i="4"/>
  <c r="X34" i="4" s="1"/>
  <c r="AT34" i="7" l="1"/>
  <c r="G338" i="4"/>
  <c r="H348" i="4"/>
  <c r="Y34" i="4"/>
  <c r="C16" i="4"/>
  <c r="G348" i="4"/>
  <c r="V338" i="4"/>
  <c r="Y338" i="4" s="1"/>
  <c r="C105" i="4"/>
  <c r="F181" i="4"/>
  <c r="H354" i="4"/>
  <c r="AF361" i="4"/>
  <c r="AI361" i="4" s="1"/>
  <c r="AF362" i="4"/>
  <c r="AI362" i="4" s="1"/>
  <c r="AF11" i="4"/>
  <c r="AI11" i="4" s="1"/>
  <c r="AF191" i="4"/>
  <c r="AI191" i="4" s="1"/>
  <c r="AF196" i="4"/>
  <c r="AI196" i="4" s="1"/>
  <c r="AF207" i="4"/>
  <c r="AI207" i="4" s="1"/>
  <c r="AF52" i="4"/>
  <c r="AI52" i="4" s="1"/>
  <c r="AF184" i="4"/>
  <c r="AI184" i="4" s="1"/>
  <c r="AF357" i="4"/>
  <c r="AI357" i="4" s="1"/>
  <c r="AF242" i="4"/>
  <c r="AI242" i="4" s="1"/>
  <c r="AF243" i="4"/>
  <c r="AI243" i="4" s="1"/>
  <c r="AF248" i="4"/>
  <c r="AF13" i="4"/>
  <c r="AI13" i="4" s="1"/>
  <c r="AF304" i="4"/>
  <c r="AI304" i="4" s="1"/>
  <c r="AF307" i="4"/>
  <c r="AI307" i="4" s="1"/>
  <c r="AF309" i="4"/>
  <c r="AI309" i="4" s="1"/>
  <c r="AF326" i="4"/>
  <c r="AI326" i="4" s="1"/>
  <c r="AF336" i="4"/>
  <c r="AI336" i="4" s="1"/>
  <c r="Y291" i="4"/>
  <c r="Y39" i="4"/>
  <c r="Y216" i="4"/>
  <c r="Y55" i="4"/>
  <c r="Y171" i="4"/>
  <c r="AF46" i="4"/>
  <c r="AI46" i="4" s="1"/>
  <c r="AF102" i="4"/>
  <c r="AI102" i="4" s="1"/>
  <c r="Y278" i="4"/>
  <c r="AF5" i="4"/>
  <c r="AI5" i="4" s="1"/>
  <c r="AF7" i="4"/>
  <c r="AI7" i="4" s="1"/>
  <c r="AF35" i="4"/>
  <c r="AI35" i="4" s="1"/>
  <c r="AF36" i="4"/>
  <c r="AI36" i="4" s="1"/>
  <c r="AF214" i="4"/>
  <c r="AF269" i="4"/>
  <c r="AI269" i="4" s="1"/>
  <c r="AF271" i="4"/>
  <c r="AI271" i="4" s="1"/>
  <c r="AF275" i="4"/>
  <c r="AI275" i="4" s="1"/>
  <c r="C9" i="4"/>
  <c r="C50" i="4"/>
  <c r="C245" i="4"/>
  <c r="Y245" i="4"/>
  <c r="AF295" i="4"/>
  <c r="AI295" i="4" s="1"/>
  <c r="AF17" i="4"/>
  <c r="AI17" i="4" s="1"/>
  <c r="C20" i="4"/>
  <c r="AF44" i="4"/>
  <c r="AI44" i="4" s="1"/>
  <c r="AF51" i="4"/>
  <c r="AI51" i="4" s="1"/>
  <c r="AF69" i="4"/>
  <c r="AI69" i="4" s="1"/>
  <c r="Y81" i="4"/>
  <c r="Y91" i="4"/>
  <c r="AF130" i="4"/>
  <c r="AI130" i="4" s="1"/>
  <c r="AF131" i="4"/>
  <c r="AI131" i="4" s="1"/>
  <c r="AF132" i="4"/>
  <c r="AI132" i="4" s="1"/>
  <c r="AF133" i="4"/>
  <c r="AI133" i="4" s="1"/>
  <c r="C150" i="4"/>
  <c r="C160" i="4"/>
  <c r="AF173" i="4"/>
  <c r="AI173" i="4" s="1"/>
  <c r="AF177" i="4"/>
  <c r="AI177" i="4" s="1"/>
  <c r="C318" i="4"/>
  <c r="AF321" i="4"/>
  <c r="AI321" i="4" s="1"/>
  <c r="AF325" i="4"/>
  <c r="AF335" i="4"/>
  <c r="F338" i="4"/>
  <c r="C27" i="4"/>
  <c r="C39" i="4"/>
  <c r="AF75" i="4"/>
  <c r="AI75" i="4" s="1"/>
  <c r="AF76" i="4"/>
  <c r="AF78" i="4"/>
  <c r="AI78" i="4" s="1"/>
  <c r="AF106" i="4"/>
  <c r="AI106" i="4" s="1"/>
  <c r="AF108" i="4"/>
  <c r="AI108" i="4" s="1"/>
  <c r="AF155" i="4"/>
  <c r="AF185" i="4"/>
  <c r="AF186" i="4"/>
  <c r="AI186" i="4" s="1"/>
  <c r="AF187" i="4"/>
  <c r="C226" i="4"/>
  <c r="Y236" i="4"/>
  <c r="AF265" i="4"/>
  <c r="AI265" i="4" s="1"/>
  <c r="AF313" i="4"/>
  <c r="AI313" i="4" s="1"/>
  <c r="Y20" i="4"/>
  <c r="AF29" i="4"/>
  <c r="AI29" i="4" s="1"/>
  <c r="AF48" i="4"/>
  <c r="AI48" i="4" s="1"/>
  <c r="AF73" i="4"/>
  <c r="AI73" i="4" s="1"/>
  <c r="AF74" i="4"/>
  <c r="AI74" i="4" s="1"/>
  <c r="C34" i="4"/>
  <c r="Y64" i="4"/>
  <c r="Y127" i="4"/>
  <c r="AF240" i="4"/>
  <c r="AI240" i="4" s="1"/>
  <c r="AF255" i="4"/>
  <c r="AI255" i="4" s="1"/>
  <c r="AF256" i="4"/>
  <c r="AI256" i="4" s="1"/>
  <c r="AF284" i="4"/>
  <c r="AI284" i="4" s="1"/>
  <c r="AF288" i="4"/>
  <c r="AF297" i="4"/>
  <c r="AI297" i="4" s="1"/>
  <c r="AF298" i="4"/>
  <c r="Y301" i="4"/>
  <c r="AF10" i="4"/>
  <c r="AI10" i="4" s="1"/>
  <c r="AF30" i="4"/>
  <c r="AI30" i="4" s="1"/>
  <c r="AF45" i="4"/>
  <c r="AI45" i="4" s="1"/>
  <c r="AF58" i="4"/>
  <c r="AF59" i="4"/>
  <c r="AI59" i="4" s="1"/>
  <c r="AF60" i="4"/>
  <c r="AI60" i="4" s="1"/>
  <c r="AF61" i="4"/>
  <c r="AI61" i="4" s="1"/>
  <c r="AF79" i="4"/>
  <c r="AI79" i="4" s="1"/>
  <c r="AF109" i="4"/>
  <c r="AI109" i="4" s="1"/>
  <c r="AF110" i="4"/>
  <c r="AF178" i="4"/>
  <c r="AI178" i="4" s="1"/>
  <c r="AF199" i="4"/>
  <c r="AI199" i="4" s="1"/>
  <c r="AF200" i="4"/>
  <c r="AF205" i="4"/>
  <c r="AI205" i="4" s="1"/>
  <c r="AF211" i="4"/>
  <c r="AI211" i="4" s="1"/>
  <c r="AF238" i="4"/>
  <c r="AF273" i="4"/>
  <c r="AI273" i="4" s="1"/>
  <c r="AF281" i="4"/>
  <c r="AF282" i="4"/>
  <c r="AI282" i="4" s="1"/>
  <c r="AF283" i="4"/>
  <c r="AI283" i="4" s="1"/>
  <c r="AF286" i="4"/>
  <c r="AI286" i="4" s="1"/>
  <c r="AF310" i="4"/>
  <c r="AI310" i="4" s="1"/>
  <c r="AF311" i="4"/>
  <c r="AI311" i="4" s="1"/>
  <c r="AF332" i="4"/>
  <c r="AF340" i="4"/>
  <c r="AI340" i="4" s="1"/>
  <c r="AF343" i="4"/>
  <c r="AF349" i="4"/>
  <c r="AI349" i="4" s="1"/>
  <c r="AF350" i="4"/>
  <c r="AF351" i="4"/>
  <c r="AI351" i="4" s="1"/>
  <c r="AF352" i="4"/>
  <c r="AI352" i="4" s="1"/>
  <c r="AH3" i="4"/>
  <c r="AF21" i="4"/>
  <c r="AI21" i="4" s="1"/>
  <c r="AF118" i="4"/>
  <c r="AI118" i="4" s="1"/>
  <c r="AF119" i="4"/>
  <c r="AI119" i="4" s="1"/>
  <c r="AF120" i="4"/>
  <c r="AI120" i="4" s="1"/>
  <c r="AF121" i="4"/>
  <c r="AI121" i="4" s="1"/>
  <c r="AF122" i="4"/>
  <c r="AI122" i="4" s="1"/>
  <c r="AF123" i="4"/>
  <c r="AI123" i="4" s="1"/>
  <c r="AF141" i="4"/>
  <c r="AI141" i="4" s="1"/>
  <c r="AF144" i="4"/>
  <c r="AI144" i="4" s="1"/>
  <c r="AF164" i="4"/>
  <c r="AI164" i="4" s="1"/>
  <c r="AF175" i="4"/>
  <c r="AI175" i="4" s="1"/>
  <c r="AF176" i="4"/>
  <c r="AI176" i="4" s="1"/>
  <c r="AF192" i="4"/>
  <c r="AI192" i="4" s="1"/>
  <c r="AF194" i="4"/>
  <c r="AI194" i="4" s="1"/>
  <c r="AF195" i="4"/>
  <c r="AI195" i="4" s="1"/>
  <c r="AF218" i="4"/>
  <c r="AI218" i="4" s="1"/>
  <c r="AF220" i="4"/>
  <c r="AI220" i="4" s="1"/>
  <c r="AF221" i="4"/>
  <c r="AI221" i="4" s="1"/>
  <c r="AF222" i="4"/>
  <c r="AI222" i="4" s="1"/>
  <c r="AF228" i="4"/>
  <c r="AI228" i="4" s="1"/>
  <c r="AF230" i="4"/>
  <c r="AI230" i="4" s="1"/>
  <c r="AF232" i="4"/>
  <c r="AI232" i="4" s="1"/>
  <c r="AF234" i="4"/>
  <c r="AI234" i="4" s="1"/>
  <c r="AF258" i="4"/>
  <c r="AI258" i="4" s="1"/>
  <c r="AF267" i="4"/>
  <c r="AI267" i="4" s="1"/>
  <c r="AF268" i="4"/>
  <c r="AI268" i="4" s="1"/>
  <c r="AF293" i="4"/>
  <c r="AI293" i="4" s="1"/>
  <c r="AF305" i="4"/>
  <c r="AI305" i="4" s="1"/>
  <c r="AF314" i="4"/>
  <c r="AI314" i="4" s="1"/>
  <c r="AF315" i="4"/>
  <c r="AF323" i="4"/>
  <c r="AI323" i="4" s="1"/>
  <c r="AF355" i="4"/>
  <c r="AI355" i="4" s="1"/>
  <c r="AF356" i="4"/>
  <c r="AI356" i="4" s="1"/>
  <c r="AF360" i="4"/>
  <c r="AI360" i="4" s="1"/>
  <c r="Y24" i="4"/>
  <c r="AF18" i="4"/>
  <c r="AI18" i="4" s="1"/>
  <c r="AF103" i="4"/>
  <c r="AI103" i="4" s="1"/>
  <c r="AF111" i="4"/>
  <c r="AF124" i="4"/>
  <c r="AF209" i="4"/>
  <c r="AI209" i="4" s="1"/>
  <c r="AF210" i="4"/>
  <c r="AI210" i="4" s="1"/>
  <c r="AF259" i="4"/>
  <c r="AI259" i="4" s="1"/>
  <c r="AF274" i="4"/>
  <c r="AI274" i="4" s="1"/>
  <c r="AF339" i="4"/>
  <c r="AI339" i="4" s="1"/>
  <c r="F354" i="4"/>
  <c r="AF12" i="4"/>
  <c r="AI12" i="4" s="1"/>
  <c r="X16" i="4"/>
  <c r="Y16" i="4" s="1"/>
  <c r="C4" i="4"/>
  <c r="AF6" i="4"/>
  <c r="AI6" i="4" s="1"/>
  <c r="AF14" i="4"/>
  <c r="AI14" i="4" s="1"/>
  <c r="AF31" i="4"/>
  <c r="AI31" i="4" s="1"/>
  <c r="C42" i="4"/>
  <c r="AF47" i="4"/>
  <c r="AI47" i="4" s="1"/>
  <c r="Y50" i="4"/>
  <c r="C81" i="4"/>
  <c r="AF83" i="4"/>
  <c r="AI83" i="4" s="1"/>
  <c r="AF84" i="4"/>
  <c r="AI84" i="4" s="1"/>
  <c r="AF85" i="4"/>
  <c r="AI85" i="4" s="1"/>
  <c r="AF86" i="4"/>
  <c r="AI86" i="4" s="1"/>
  <c r="AF87" i="4"/>
  <c r="AF107" i="4"/>
  <c r="AI107" i="4" s="1"/>
  <c r="AF128" i="4"/>
  <c r="AI128" i="4" s="1"/>
  <c r="Y138" i="4"/>
  <c r="AF165" i="4"/>
  <c r="AI165" i="4" s="1"/>
  <c r="AF166" i="4"/>
  <c r="AI166" i="4" s="1"/>
  <c r="AF167" i="4"/>
  <c r="AI167" i="4" s="1"/>
  <c r="AF168" i="4"/>
  <c r="AI168" i="4" s="1"/>
  <c r="AF174" i="4"/>
  <c r="AI174" i="4" s="1"/>
  <c r="Y202" i="4"/>
  <c r="AF229" i="4"/>
  <c r="AI229" i="4" s="1"/>
  <c r="AF231" i="4"/>
  <c r="AI231" i="4" s="1"/>
  <c r="AF233" i="4"/>
  <c r="AI233" i="4" s="1"/>
  <c r="AF239" i="4"/>
  <c r="AI239" i="4" s="1"/>
  <c r="AF250" i="4"/>
  <c r="AF251" i="4"/>
  <c r="AF289" i="4"/>
  <c r="C291" i="4"/>
  <c r="C24" i="4"/>
  <c r="AF28" i="4"/>
  <c r="AI28" i="4" s="1"/>
  <c r="AF67" i="4"/>
  <c r="AI67" i="4" s="1"/>
  <c r="AF68" i="4"/>
  <c r="C72" i="4"/>
  <c r="AF77" i="4"/>
  <c r="AI77" i="4" s="1"/>
  <c r="C91" i="4"/>
  <c r="AF93" i="4"/>
  <c r="AI93" i="4" s="1"/>
  <c r="AF94" i="4"/>
  <c r="AI94" i="4" s="1"/>
  <c r="AF95" i="4"/>
  <c r="AI95" i="4" s="1"/>
  <c r="AF96" i="4"/>
  <c r="AI96" i="4" s="1"/>
  <c r="AF97" i="4"/>
  <c r="AI97" i="4" s="1"/>
  <c r="AF98" i="4"/>
  <c r="AI98" i="4" s="1"/>
  <c r="AF99" i="4"/>
  <c r="AI99" i="4" s="1"/>
  <c r="Y105" i="4"/>
  <c r="C115" i="4"/>
  <c r="C127" i="4"/>
  <c r="AF142" i="4"/>
  <c r="AI142" i="4" s="1"/>
  <c r="AF143" i="4"/>
  <c r="AI143" i="4" s="1"/>
  <c r="Y150" i="4"/>
  <c r="AF156" i="4"/>
  <c r="AI156" i="4" s="1"/>
  <c r="AF157" i="4"/>
  <c r="AF163" i="4"/>
  <c r="AF169" i="4"/>
  <c r="AI169" i="4" s="1"/>
  <c r="AF179" i="4"/>
  <c r="AI179" i="4" s="1"/>
  <c r="V181" i="4"/>
  <c r="Y181" i="4" s="1"/>
  <c r="AF193" i="4"/>
  <c r="AI193" i="4" s="1"/>
  <c r="AF212" i="4"/>
  <c r="AI212" i="4" s="1"/>
  <c r="C216" i="4"/>
  <c r="Z216" i="4" s="1"/>
  <c r="AF224" i="4"/>
  <c r="AF247" i="4"/>
  <c r="AF263" i="4"/>
  <c r="AF264" i="4"/>
  <c r="AI264" i="4" s="1"/>
  <c r="AF287" i="4"/>
  <c r="AI287" i="4" s="1"/>
  <c r="AF294" i="4"/>
  <c r="AI294" i="4" s="1"/>
  <c r="AF308" i="4"/>
  <c r="AF316" i="4"/>
  <c r="AI316" i="4" s="1"/>
  <c r="AF320" i="4"/>
  <c r="AI320" i="4" s="1"/>
  <c r="AF333" i="4"/>
  <c r="AF342" i="4"/>
  <c r="AI342" i="4" s="1"/>
  <c r="AF344" i="4"/>
  <c r="AI344" i="4" s="1"/>
  <c r="AF346" i="4"/>
  <c r="AI346" i="4" s="1"/>
  <c r="F348" i="4"/>
  <c r="V348" i="4"/>
  <c r="Y348" i="4" s="1"/>
  <c r="AF358" i="4"/>
  <c r="G181" i="4"/>
  <c r="H181" i="4"/>
  <c r="C189" i="4"/>
  <c r="C202" i="4"/>
  <c r="Z202" i="4" s="1"/>
  <c r="C236" i="4"/>
  <c r="C261" i="4"/>
  <c r="Y261" i="4"/>
  <c r="H338" i="4"/>
  <c r="G354" i="4"/>
  <c r="AI92" i="4"/>
  <c r="AI82" i="4"/>
  <c r="AI56" i="4"/>
  <c r="C55" i="4"/>
  <c r="C64" i="4"/>
  <c r="AI330" i="4"/>
  <c r="X9" i="4"/>
  <c r="Y9" i="4" s="1"/>
  <c r="AF39" i="4"/>
  <c r="AF112" i="4"/>
  <c r="Y160" i="4"/>
  <c r="AI217" i="4"/>
  <c r="X27" i="4"/>
  <c r="Y27" i="4" s="1"/>
  <c r="X42" i="4"/>
  <c r="Y42" i="4" s="1"/>
  <c r="X4" i="4"/>
  <c r="Y4" i="4" s="1"/>
  <c r="AF24" i="4"/>
  <c r="Y115" i="4"/>
  <c r="C138" i="4"/>
  <c r="C171" i="4"/>
  <c r="AI182" i="4"/>
  <c r="Y189" i="4"/>
  <c r="AI246" i="4"/>
  <c r="AF198" i="4"/>
  <c r="AI198" i="4" s="1"/>
  <c r="AF208" i="4"/>
  <c r="AI208" i="4" s="1"/>
  <c r="AF241" i="4"/>
  <c r="AI241" i="4" s="1"/>
  <c r="AF257" i="4"/>
  <c r="AI257" i="4" s="1"/>
  <c r="AF266" i="4"/>
  <c r="AI266" i="4" s="1"/>
  <c r="AF270" i="4"/>
  <c r="C301" i="4"/>
  <c r="AF306" i="4"/>
  <c r="AI306" i="4" s="1"/>
  <c r="AF322" i="4"/>
  <c r="C329" i="4"/>
  <c r="AF334" i="4"/>
  <c r="AF206" i="4"/>
  <c r="AI206" i="4" s="1"/>
  <c r="AF219" i="4"/>
  <c r="AI219" i="4" s="1"/>
  <c r="AF223" i="4"/>
  <c r="AI223" i="4" s="1"/>
  <c r="AF227" i="4"/>
  <c r="AF272" i="4"/>
  <c r="AI272" i="4" s="1"/>
  <c r="AF276" i="4"/>
  <c r="AI276" i="4" s="1"/>
  <c r="AI279" i="4"/>
  <c r="AF285" i="4"/>
  <c r="AI285" i="4" s="1"/>
  <c r="AF296" i="4"/>
  <c r="AI296" i="4" s="1"/>
  <c r="AI302" i="4"/>
  <c r="AF312" i="4"/>
  <c r="AI312" i="4" s="1"/>
  <c r="AF324" i="4"/>
  <c r="AI324" i="4" s="1"/>
  <c r="AF345" i="4"/>
  <c r="AI345" i="4" s="1"/>
  <c r="AF359" i="4"/>
  <c r="AI359" i="4" s="1"/>
  <c r="AI190" i="4"/>
  <c r="AI262" i="4"/>
  <c r="C278" i="4"/>
  <c r="AE1477" i="4"/>
  <c r="AH1477" i="4"/>
  <c r="AE1476" i="4"/>
  <c r="AH1476" i="4"/>
  <c r="AU34" i="7" l="1"/>
  <c r="C348" i="4"/>
  <c r="AG1507" i="4"/>
  <c r="AF50" i="4"/>
  <c r="AF34" i="4"/>
  <c r="AF329" i="4"/>
  <c r="AF181" i="4"/>
  <c r="AF127" i="4"/>
  <c r="AF236" i="4"/>
  <c r="AF42" i="4"/>
  <c r="AF4" i="4"/>
  <c r="AF105" i="4"/>
  <c r="AF72" i="4"/>
  <c r="AF55" i="4"/>
  <c r="AF338" i="4"/>
  <c r="AF20" i="4"/>
  <c r="AF64" i="4"/>
  <c r="C338" i="4"/>
  <c r="AF27" i="4"/>
  <c r="AF16" i="4"/>
  <c r="AF138" i="4"/>
  <c r="AF91" i="4"/>
  <c r="AF348" i="4"/>
  <c r="AF115" i="4"/>
  <c r="AF318" i="4"/>
  <c r="AF171" i="4"/>
  <c r="AF9" i="4"/>
  <c r="AF150" i="4"/>
  <c r="AF1477" i="4"/>
  <c r="AI1477" i="4" s="1"/>
  <c r="AF81" i="4"/>
  <c r="C181" i="4"/>
  <c r="AF160" i="4"/>
  <c r="C354" i="4"/>
  <c r="AF261" i="4"/>
  <c r="AF301" i="4"/>
  <c r="AF278" i="4"/>
  <c r="AI227" i="4"/>
  <c r="AF226" i="4"/>
  <c r="AF245" i="4"/>
  <c r="AF291" i="4"/>
  <c r="AF354" i="4"/>
  <c r="AF202" i="4"/>
  <c r="AF189" i="4"/>
  <c r="AF216" i="4"/>
  <c r="AF1476" i="4"/>
  <c r="AI1476" i="4" s="1"/>
  <c r="AH1498" i="4"/>
  <c r="AF1498" i="4" s="1"/>
  <c r="AI1498" i="4" s="1"/>
  <c r="AE1496" i="4"/>
  <c r="AH1496" i="4"/>
  <c r="AE1475" i="4"/>
  <c r="AG1475" i="4"/>
  <c r="AH1475" i="4"/>
  <c r="AV34" i="7" l="1"/>
  <c r="AF1496" i="4"/>
  <c r="AI1496" i="4" s="1"/>
  <c r="AF1475" i="4"/>
  <c r="AW34" i="7" l="1"/>
  <c r="AH1486" i="4"/>
  <c r="AE1462" i="4"/>
  <c r="AH1462" i="4"/>
  <c r="AX34" i="7" l="1"/>
  <c r="AF1462" i="4"/>
  <c r="AI1462" i="4" s="1"/>
  <c r="AE1474" i="4"/>
  <c r="AH1474" i="4"/>
  <c r="AE1473" i="4"/>
  <c r="AH1473" i="4"/>
  <c r="AE1494" i="4"/>
  <c r="AH1494" i="4"/>
  <c r="AE1493" i="4"/>
  <c r="AH1493" i="4"/>
  <c r="AE1492" i="4"/>
  <c r="AH1492" i="4"/>
  <c r="AE1491" i="4"/>
  <c r="AH1491" i="4"/>
  <c r="AE1490" i="4"/>
  <c r="AH1490" i="4"/>
  <c r="AE1487" i="4"/>
  <c r="AH1487" i="4"/>
  <c r="AE1488" i="4"/>
  <c r="AH1488" i="4"/>
  <c r="AE1489" i="4"/>
  <c r="AH1489" i="4"/>
  <c r="AE1486" i="4"/>
  <c r="AF1486" i="4" s="1"/>
  <c r="AI1486" i="4" s="1"/>
  <c r="AE1480" i="4"/>
  <c r="AH1480" i="4"/>
  <c r="AE1481" i="4"/>
  <c r="AH1481" i="4"/>
  <c r="AE1482" i="4"/>
  <c r="AH1482" i="4"/>
  <c r="AE1483" i="4"/>
  <c r="AH1483" i="4"/>
  <c r="AE1484" i="4"/>
  <c r="AH1484" i="4"/>
  <c r="AY34" i="7" l="1"/>
  <c r="AF1492" i="4"/>
  <c r="AI1492" i="4" s="1"/>
  <c r="AF1488" i="4"/>
  <c r="AI1488" i="4" s="1"/>
  <c r="AF1474" i="4"/>
  <c r="AI1474" i="4" s="1"/>
  <c r="AF1473" i="4"/>
  <c r="AI1473" i="4" s="1"/>
  <c r="AF1482" i="4"/>
  <c r="AI1482" i="4" s="1"/>
  <c r="AF1487" i="4"/>
  <c r="AI1487" i="4" s="1"/>
  <c r="AF1493" i="4"/>
  <c r="AI1493" i="4" s="1"/>
  <c r="AF1491" i="4"/>
  <c r="AI1491" i="4" s="1"/>
  <c r="AF1484" i="4"/>
  <c r="AI1484" i="4" s="1"/>
  <c r="AF1489" i="4"/>
  <c r="AI1489" i="4" s="1"/>
  <c r="AF1481" i="4"/>
  <c r="AI1481" i="4" s="1"/>
  <c r="AF1490" i="4"/>
  <c r="AI1490" i="4" s="1"/>
  <c r="AF1494" i="4"/>
  <c r="AI1494" i="4" s="1"/>
  <c r="AF1483" i="4"/>
  <c r="AI1483" i="4" s="1"/>
  <c r="AF1480" i="4"/>
  <c r="AI1480" i="4" s="1"/>
  <c r="AZ34" i="7" l="1"/>
  <c r="AE1472" i="4"/>
  <c r="AH1472" i="4"/>
  <c r="AE1471" i="4"/>
  <c r="AH1471" i="4"/>
  <c r="AE1470" i="4"/>
  <c r="AH1470" i="4"/>
  <c r="BA34" i="7" l="1"/>
  <c r="AF1470" i="4"/>
  <c r="AI1470" i="4" s="1"/>
  <c r="AF1471" i="4"/>
  <c r="AI1471" i="4" s="1"/>
  <c r="AF1472" i="4"/>
  <c r="AI1472" i="4" s="1"/>
  <c r="AE1469" i="4"/>
  <c r="AH1469" i="4"/>
  <c r="AE1468" i="4"/>
  <c r="AH1468" i="4"/>
  <c r="AE1467" i="4"/>
  <c r="AH1467" i="4"/>
  <c r="AE1465" i="4"/>
  <c r="AH1465" i="4"/>
  <c r="AE1464" i="4"/>
  <c r="AH1464" i="4"/>
  <c r="V1456" i="4"/>
  <c r="H1456" i="4"/>
  <c r="G1456" i="4"/>
  <c r="F1456" i="4"/>
  <c r="E1456" i="4"/>
  <c r="AW17" i="7" s="1"/>
  <c r="AC1427" i="4"/>
  <c r="BD33" i="7" l="1"/>
  <c r="AH1456" i="4"/>
  <c r="AF1465" i="4"/>
  <c r="AI1465" i="4" s="1"/>
  <c r="Y1456" i="4"/>
  <c r="AF1469" i="4"/>
  <c r="AI1469" i="4" s="1"/>
  <c r="AF1468" i="4"/>
  <c r="AI1468" i="4" s="1"/>
  <c r="AF1464" i="4"/>
  <c r="AI1464" i="4" s="1"/>
  <c r="AF1467" i="4"/>
  <c r="AI1467" i="4" s="1"/>
  <c r="C1456" i="4"/>
  <c r="AW22" i="7" s="1"/>
  <c r="AH1412" i="4"/>
  <c r="F143" i="6"/>
  <c r="F142" i="6"/>
  <c r="AH1386" i="4"/>
  <c r="AH1388" i="4"/>
  <c r="AF1456" i="4" l="1"/>
  <c r="AE1454" i="4" l="1"/>
  <c r="AG1454" i="4"/>
  <c r="AH1454" i="4"/>
  <c r="AE1453" i="4"/>
  <c r="AH1453" i="4"/>
  <c r="AE1452" i="4"/>
  <c r="AH1452" i="4"/>
  <c r="AE1451" i="4"/>
  <c r="AH1451" i="4"/>
  <c r="F1450" i="4"/>
  <c r="G1450" i="4"/>
  <c r="H1450" i="4"/>
  <c r="AE1450" i="4"/>
  <c r="AH1450" i="4"/>
  <c r="F1449" i="4"/>
  <c r="G1449" i="4"/>
  <c r="H1449" i="4"/>
  <c r="AE1449" i="4"/>
  <c r="AH1449" i="4"/>
  <c r="AE1448" i="4"/>
  <c r="AH1448" i="4"/>
  <c r="AE1445" i="4"/>
  <c r="AH1445" i="4"/>
  <c r="AE1446" i="4"/>
  <c r="AH1446" i="4"/>
  <c r="AW24" i="7"/>
  <c r="AW36" i="7" s="1"/>
  <c r="AI15" i="7"/>
  <c r="AH15" i="7"/>
  <c r="AG15" i="7"/>
  <c r="AH1444" i="4"/>
  <c r="AH1443" i="4"/>
  <c r="AH1442" i="4"/>
  <c r="AH1441" i="4"/>
  <c r="AH1440" i="4"/>
  <c r="AH1439" i="4"/>
  <c r="AE1444" i="4"/>
  <c r="AE1443" i="4"/>
  <c r="AE1442" i="4"/>
  <c r="AE1441" i="4"/>
  <c r="AE1440" i="4"/>
  <c r="AE1439" i="4"/>
  <c r="AE1437" i="4"/>
  <c r="AE1436" i="4"/>
  <c r="AE1435" i="4"/>
  <c r="AE1433" i="4"/>
  <c r="AE1427" i="4"/>
  <c r="AE1426" i="4"/>
  <c r="AF1443" i="4" l="1"/>
  <c r="AI1443" i="4" s="1"/>
  <c r="AF1450" i="4"/>
  <c r="AI1450" i="4" s="1"/>
  <c r="AF1448" i="4"/>
  <c r="AI1448" i="4" s="1"/>
  <c r="AF1453" i="4"/>
  <c r="AI1453" i="4" s="1"/>
  <c r="AF1442" i="4"/>
  <c r="AI1442" i="4" s="1"/>
  <c r="AF1452" i="4"/>
  <c r="AI1452" i="4" s="1"/>
  <c r="AF1449" i="4"/>
  <c r="AI1449" i="4" s="1"/>
  <c r="AF1451" i="4"/>
  <c r="AI1451" i="4" s="1"/>
  <c r="AF1454" i="4"/>
  <c r="AI1454" i="4" s="1"/>
  <c r="AF1439" i="4"/>
  <c r="AI1439" i="4" s="1"/>
  <c r="AF1446" i="4"/>
  <c r="AI1446" i="4" s="1"/>
  <c r="AF1441" i="4"/>
  <c r="AI1441" i="4" s="1"/>
  <c r="AF1445" i="4"/>
  <c r="AI1445" i="4" s="1"/>
  <c r="AF1444" i="4"/>
  <c r="AI1444" i="4" s="1"/>
  <c r="AF1440" i="4"/>
  <c r="AI1440" i="4" s="1"/>
  <c r="AH1393" i="4"/>
  <c r="AH1381" i="4"/>
  <c r="AH1375" i="4"/>
  <c r="AF657" i="4" l="1"/>
  <c r="AI657" i="4" s="1"/>
  <c r="AI626" i="4"/>
  <c r="AE1424" i="4"/>
  <c r="AE1423" i="4"/>
  <c r="AE1422" i="4"/>
  <c r="AE1421" i="4"/>
  <c r="AE1420" i="4"/>
  <c r="AE1419" i="4"/>
  <c r="AE1418" i="4"/>
  <c r="AE1417" i="4"/>
  <c r="AE1416" i="4"/>
  <c r="AE1414" i="4"/>
  <c r="AE1412" i="4"/>
  <c r="AF1412" i="4" s="1"/>
  <c r="AI1412" i="4" s="1"/>
  <c r="AE1411" i="4"/>
  <c r="AE1410" i="4"/>
  <c r="AE1409" i="4"/>
  <c r="AE1399" i="4"/>
  <c r="AE1397" i="4"/>
  <c r="AE1396" i="4"/>
  <c r="AE1395" i="4"/>
  <c r="AE1393" i="4"/>
  <c r="AF1393" i="4" s="1"/>
  <c r="AI1393" i="4" s="1"/>
  <c r="AE1392" i="4"/>
  <c r="AE1391" i="4"/>
  <c r="AF1391" i="4" s="1"/>
  <c r="AI1391" i="4" s="1"/>
  <c r="AE1390" i="4"/>
  <c r="AE1389" i="4"/>
  <c r="AE1388" i="4"/>
  <c r="AF1388" i="4" s="1"/>
  <c r="AI1388" i="4" s="1"/>
  <c r="AE1387" i="4"/>
  <c r="AE1386" i="4"/>
  <c r="AF1386" i="4" s="1"/>
  <c r="AI1386" i="4" s="1"/>
  <c r="AE1385" i="4"/>
  <c r="AE1383" i="4"/>
  <c r="AE1382" i="4"/>
  <c r="AE1381" i="4"/>
  <c r="AF1381" i="4" s="1"/>
  <c r="AI1381" i="4" s="1"/>
  <c r="AE1380" i="4"/>
  <c r="AE1379" i="4"/>
  <c r="AE1378" i="4"/>
  <c r="AE1377" i="4"/>
  <c r="AE1376" i="4"/>
  <c r="AE1375" i="4"/>
  <c r="AF1375" i="4" s="1"/>
  <c r="AI1375" i="4" s="1"/>
  <c r="AE1374" i="4"/>
  <c r="AE1372" i="4"/>
  <c r="AE1371" i="4"/>
  <c r="AE1368" i="4"/>
  <c r="AE1367" i="4"/>
  <c r="AE1365" i="4"/>
  <c r="AE1364" i="4"/>
  <c r="AE1363" i="4"/>
  <c r="AE1362" i="4"/>
  <c r="AE1361" i="4"/>
  <c r="AE1360" i="4"/>
  <c r="AE1359" i="4"/>
  <c r="AE1358" i="4"/>
  <c r="AE1357" i="4"/>
  <c r="AE1356" i="4"/>
  <c r="AE1355" i="4"/>
  <c r="AE1354" i="4"/>
  <c r="AE1353" i="4"/>
  <c r="AE1352" i="4"/>
  <c r="AE1351" i="4"/>
  <c r="AE1350" i="4"/>
  <c r="AE1349" i="4"/>
  <c r="AE1347" i="4"/>
  <c r="AE1346" i="4"/>
  <c r="AE1345" i="4"/>
  <c r="AE1336" i="4"/>
  <c r="AE1333" i="4"/>
  <c r="AE1332" i="4"/>
  <c r="AE1328" i="4"/>
  <c r="AE1327" i="4"/>
  <c r="AE1326" i="4"/>
  <c r="AE1325" i="4"/>
  <c r="AE1324" i="4"/>
  <c r="AE1323" i="4"/>
  <c r="AE1322" i="4"/>
  <c r="AE1320" i="4"/>
  <c r="AE1318" i="4"/>
  <c r="AE1317" i="4"/>
  <c r="AE1316" i="4"/>
  <c r="AE1315" i="4"/>
  <c r="AE1314" i="4"/>
  <c r="AE1312" i="4"/>
  <c r="AE1311" i="4"/>
  <c r="AE1306" i="4"/>
  <c r="AE1304" i="4"/>
  <c r="AE1302" i="4"/>
  <c r="AE1300" i="4"/>
  <c r="AE1299" i="4"/>
  <c r="AE1298" i="4"/>
  <c r="AE1297" i="4"/>
  <c r="AE1296" i="4"/>
  <c r="AE1295" i="4"/>
  <c r="AE1294" i="4"/>
  <c r="AE1291" i="4"/>
  <c r="AE1290" i="4"/>
  <c r="AE1289" i="4"/>
  <c r="AE1288" i="4"/>
  <c r="AE1287" i="4"/>
  <c r="AE1286" i="4"/>
  <c r="AE1285" i="4"/>
  <c r="AE1284" i="4"/>
  <c r="AE1283" i="4"/>
  <c r="AE1282" i="4"/>
  <c r="AE1280" i="4"/>
  <c r="AE1270" i="4"/>
  <c r="AE1267" i="4"/>
  <c r="AE1266" i="4"/>
  <c r="AE1265" i="4"/>
  <c r="AE1264" i="4"/>
  <c r="AE1263" i="4"/>
  <c r="AE1262" i="4"/>
  <c r="AE1261" i="4"/>
  <c r="AE1260" i="4"/>
  <c r="AE1259" i="4"/>
  <c r="AE1258" i="4"/>
  <c r="AE1256" i="4"/>
  <c r="AE1255" i="4"/>
  <c r="AE1254" i="4"/>
  <c r="AE1252" i="4"/>
  <c r="AE1250" i="4"/>
  <c r="AE1248" i="4"/>
  <c r="AE1246" i="4"/>
  <c r="AE1245" i="4"/>
  <c r="AE1244" i="4"/>
  <c r="AE1243" i="4"/>
  <c r="AE1242" i="4"/>
  <c r="AE1241" i="4"/>
  <c r="AE1240" i="4"/>
  <c r="AE1239" i="4"/>
  <c r="AE1238" i="4"/>
  <c r="AE1237" i="4"/>
  <c r="AE1235" i="4"/>
  <c r="AE1234" i="4"/>
  <c r="AE1232" i="4"/>
  <c r="AE1231" i="4"/>
  <c r="AE1230" i="4"/>
  <c r="AE1218" i="4"/>
  <c r="AE1217" i="4"/>
  <c r="AF1217" i="4" s="1"/>
  <c r="AI1217" i="4" s="1"/>
  <c r="AE1216" i="4"/>
  <c r="AE1215" i="4"/>
  <c r="AF1215" i="4" s="1"/>
  <c r="AI1215" i="4" s="1"/>
  <c r="AE1214" i="4"/>
  <c r="AE1213" i="4"/>
  <c r="AE1212" i="4"/>
  <c r="AF1212" i="4" s="1"/>
  <c r="AI1212" i="4" s="1"/>
  <c r="AE1211" i="4"/>
  <c r="AE1210" i="4"/>
  <c r="AE1209" i="4"/>
  <c r="AE1208" i="4"/>
  <c r="AE1207" i="4"/>
  <c r="AE1206" i="4"/>
  <c r="AE1205" i="4"/>
  <c r="AE1204" i="4"/>
  <c r="AF1204" i="4" s="1"/>
  <c r="AI1204" i="4" s="1"/>
  <c r="AE1203" i="4"/>
  <c r="AE1202" i="4"/>
  <c r="AF1202" i="4" s="1"/>
  <c r="AI1202" i="4" s="1"/>
  <c r="AE1201" i="4"/>
  <c r="AE1200" i="4"/>
  <c r="AE1199" i="4"/>
  <c r="AE1198" i="4"/>
  <c r="AE1197" i="4"/>
  <c r="AE1196" i="4"/>
  <c r="AE1195" i="4"/>
  <c r="AF1195" i="4" s="1"/>
  <c r="AI1195" i="4" s="1"/>
  <c r="AE1194" i="4"/>
  <c r="AE1193" i="4"/>
  <c r="AF1193" i="4" s="1"/>
  <c r="AI1193" i="4" s="1"/>
  <c r="AE1192" i="4"/>
  <c r="AF1192" i="4" s="1"/>
  <c r="AI1192" i="4" s="1"/>
  <c r="AE1191" i="4"/>
  <c r="AF1191" i="4" s="1"/>
  <c r="AI1191" i="4" s="1"/>
  <c r="AE1190" i="4"/>
  <c r="AF1190" i="4" s="1"/>
  <c r="AI1190" i="4" s="1"/>
  <c r="AE1189" i="4"/>
  <c r="AF1189" i="4" s="1"/>
  <c r="AI1189" i="4" s="1"/>
  <c r="AE1188" i="4"/>
  <c r="AF1188" i="4" s="1"/>
  <c r="AI1188" i="4" s="1"/>
  <c r="AE1187" i="4"/>
  <c r="AF1187" i="4" s="1"/>
  <c r="AE1186" i="4"/>
  <c r="AE1184" i="4"/>
  <c r="AE1183" i="4"/>
  <c r="AF1183" i="4" s="1"/>
  <c r="AI1183" i="4" s="1"/>
  <c r="AE1182" i="4"/>
  <c r="AE1181" i="4"/>
  <c r="AE1180" i="4"/>
  <c r="AE1179" i="4"/>
  <c r="AF1179" i="4" s="1"/>
  <c r="AI1179" i="4" s="1"/>
  <c r="AE1178" i="4"/>
  <c r="AE1177" i="4"/>
  <c r="AE1176" i="4"/>
  <c r="AE1175" i="4"/>
  <c r="AE1174" i="4"/>
  <c r="AE1173" i="4"/>
  <c r="AE1172" i="4"/>
  <c r="AE1171" i="4"/>
  <c r="AE1170" i="4"/>
  <c r="AE1169" i="4"/>
  <c r="AE1168" i="4"/>
  <c r="AE1167" i="4"/>
  <c r="AE1166" i="4"/>
  <c r="AE1165" i="4"/>
  <c r="AF1165" i="4" s="1"/>
  <c r="AI1165" i="4" s="1"/>
  <c r="AE1164" i="4"/>
  <c r="AF1164" i="4" s="1"/>
  <c r="AI1164" i="4" s="1"/>
  <c r="AE1163" i="4"/>
  <c r="AF1163" i="4" s="1"/>
  <c r="AI1163" i="4" s="1"/>
  <c r="AE1162" i="4"/>
  <c r="AF1162" i="4" s="1"/>
  <c r="AI1162" i="4" s="1"/>
  <c r="AE1161" i="4"/>
  <c r="AF1161" i="4" s="1"/>
  <c r="AI1161" i="4" s="1"/>
  <c r="AE1160" i="4"/>
  <c r="AF1160" i="4" s="1"/>
  <c r="AI1160" i="4" s="1"/>
  <c r="AE1159" i="4"/>
  <c r="AF1159" i="4" s="1"/>
  <c r="AE1158" i="4"/>
  <c r="AE1156" i="4"/>
  <c r="AF1156" i="4" s="1"/>
  <c r="AI1156" i="4" s="1"/>
  <c r="AE1155" i="4"/>
  <c r="AE1154" i="4"/>
  <c r="AE1153" i="4"/>
  <c r="AF1153" i="4" s="1"/>
  <c r="AI1153" i="4" s="1"/>
  <c r="AE1152" i="4"/>
  <c r="AE1151" i="4"/>
  <c r="AF1151" i="4" s="1"/>
  <c r="AI1151" i="4" s="1"/>
  <c r="AE1150" i="4"/>
  <c r="AE1149" i="4"/>
  <c r="AE1148" i="4"/>
  <c r="AE1147" i="4"/>
  <c r="AE1146" i="4"/>
  <c r="AE1145" i="4"/>
  <c r="AE1144" i="4"/>
  <c r="AF1144" i="4" s="1"/>
  <c r="AI1144" i="4" s="1"/>
  <c r="AE1143" i="4"/>
  <c r="AE1142" i="4"/>
  <c r="AE1141" i="4"/>
  <c r="AF1141" i="4" s="1"/>
  <c r="AI1141" i="4" s="1"/>
  <c r="AE1140" i="4"/>
  <c r="AE1139" i="4"/>
  <c r="AE1138" i="4"/>
  <c r="AE1137" i="4"/>
  <c r="AE1136" i="4"/>
  <c r="AE1135" i="4"/>
  <c r="AE1134" i="4"/>
  <c r="AE1133" i="4"/>
  <c r="AE1132" i="4"/>
  <c r="AE1131" i="4"/>
  <c r="AE1130" i="4"/>
  <c r="AE1129" i="4"/>
  <c r="AE1128" i="4"/>
  <c r="AE1127" i="4"/>
  <c r="AF1127" i="4" s="1"/>
  <c r="AI1127" i="4" s="1"/>
  <c r="AE1126" i="4"/>
  <c r="AE1125" i="4"/>
  <c r="AE1124" i="4"/>
  <c r="AF1124" i="4" s="1"/>
  <c r="AI1124" i="4" s="1"/>
  <c r="AE1123" i="4"/>
  <c r="AF1123" i="4" s="1"/>
  <c r="AI1123" i="4" s="1"/>
  <c r="AE1122" i="4"/>
  <c r="AF1122" i="4" s="1"/>
  <c r="AI1122" i="4" s="1"/>
  <c r="AE1121" i="4"/>
  <c r="AF1121" i="4" s="1"/>
  <c r="AI1121" i="4" s="1"/>
  <c r="AE1120" i="4"/>
  <c r="AF1120" i="4" s="1"/>
  <c r="AI1120" i="4" s="1"/>
  <c r="AE1119" i="4"/>
  <c r="AF1119" i="4" s="1"/>
  <c r="AI1119" i="4" s="1"/>
  <c r="AE1118" i="4"/>
  <c r="AF1118" i="4" s="1"/>
  <c r="AI1118" i="4" s="1"/>
  <c r="AE1117" i="4"/>
  <c r="AF1117" i="4" s="1"/>
  <c r="AI1117" i="4" s="1"/>
  <c r="AE1116" i="4"/>
  <c r="AF1116" i="4" s="1"/>
  <c r="AI1116" i="4" s="1"/>
  <c r="AE1115" i="4"/>
  <c r="AF1115" i="4" s="1"/>
  <c r="AI1115" i="4" s="1"/>
  <c r="AE1114" i="4"/>
  <c r="AF1114" i="4" s="1"/>
  <c r="AE1113" i="4"/>
  <c r="AE1111" i="4"/>
  <c r="AE1110" i="4"/>
  <c r="AF1110" i="4" s="1"/>
  <c r="AI1110" i="4" s="1"/>
  <c r="AE1109" i="4"/>
  <c r="AE1108" i="4"/>
  <c r="AE1107" i="4"/>
  <c r="AE1106" i="4"/>
  <c r="AE1105" i="4"/>
  <c r="AE1104" i="4"/>
  <c r="AE1103" i="4"/>
  <c r="AF1103" i="4" s="1"/>
  <c r="AI1103" i="4" s="1"/>
  <c r="AE1102" i="4"/>
  <c r="AF1102" i="4" s="1"/>
  <c r="AI1102" i="4" s="1"/>
  <c r="AE1101" i="4"/>
  <c r="AE1100" i="4"/>
  <c r="AE1099" i="4"/>
  <c r="AE1098" i="4"/>
  <c r="AE1097" i="4"/>
  <c r="AE1096" i="4"/>
  <c r="AE1095" i="4"/>
  <c r="AE1094" i="4"/>
  <c r="AE1093" i="4"/>
  <c r="AE1092" i="4"/>
  <c r="AE1091" i="4"/>
  <c r="AF1091" i="4" s="1"/>
  <c r="AI1091" i="4" s="1"/>
  <c r="AE1090" i="4"/>
  <c r="AF1090" i="4" s="1"/>
  <c r="AI1090" i="4" s="1"/>
  <c r="AE1089" i="4"/>
  <c r="AF1089" i="4" s="1"/>
  <c r="AI1089" i="4" s="1"/>
  <c r="AE1088" i="4"/>
  <c r="AF1088" i="4" s="1"/>
  <c r="AI1088" i="4" s="1"/>
  <c r="AE1087" i="4"/>
  <c r="AF1087" i="4" s="1"/>
  <c r="AI1087" i="4" s="1"/>
  <c r="AE1086" i="4"/>
  <c r="AF1086" i="4" s="1"/>
  <c r="AI1086" i="4" s="1"/>
  <c r="AE1085" i="4"/>
  <c r="AF1085" i="4" s="1"/>
  <c r="AI1085" i="4" s="1"/>
  <c r="AE1084" i="4"/>
  <c r="AF1084" i="4" s="1"/>
  <c r="AE1083" i="4"/>
  <c r="AE1081" i="4"/>
  <c r="AE1080" i="4"/>
  <c r="AE1079" i="4"/>
  <c r="AF1079" i="4" s="1"/>
  <c r="AI1079" i="4" s="1"/>
  <c r="AE1078" i="4"/>
  <c r="AE1077" i="4"/>
  <c r="AE1076" i="4"/>
  <c r="AE1075" i="4"/>
  <c r="AE1074" i="4"/>
  <c r="AE1073" i="4"/>
  <c r="AE1072" i="4"/>
  <c r="AF1072" i="4" s="1"/>
  <c r="AI1072" i="4" s="1"/>
  <c r="AE1071" i="4"/>
  <c r="AE1070" i="4"/>
  <c r="AE1069" i="4"/>
  <c r="AE1068" i="4"/>
  <c r="AE1067" i="4"/>
  <c r="AF1067" i="4" s="1"/>
  <c r="AI1067" i="4" s="1"/>
  <c r="AE1066" i="4"/>
  <c r="AE1065" i="4"/>
  <c r="AE1064" i="4"/>
  <c r="AE1063" i="4"/>
  <c r="AE1062" i="4"/>
  <c r="AE1061" i="4"/>
  <c r="AE1060" i="4"/>
  <c r="AE1059" i="4"/>
  <c r="AE1058" i="4"/>
  <c r="AE1057" i="4"/>
  <c r="AE1056" i="4"/>
  <c r="AE1055" i="4"/>
  <c r="AF1055" i="4" s="1"/>
  <c r="AI1055" i="4" s="1"/>
  <c r="AE1054" i="4"/>
  <c r="AE1053" i="4"/>
  <c r="AF1053" i="4" s="1"/>
  <c r="AI1053" i="4" s="1"/>
  <c r="AE1052" i="4"/>
  <c r="AE1051" i="4"/>
  <c r="AF1051" i="4" s="1"/>
  <c r="AI1051" i="4" s="1"/>
  <c r="AE1050" i="4"/>
  <c r="AF1050" i="4" s="1"/>
  <c r="AI1050" i="4" s="1"/>
  <c r="AE1049" i="4"/>
  <c r="AF1049" i="4" s="1"/>
  <c r="AI1049" i="4" s="1"/>
  <c r="AE1048" i="4"/>
  <c r="AF1048" i="4" s="1"/>
  <c r="AI1048" i="4" s="1"/>
  <c r="AE1047" i="4"/>
  <c r="AF1047" i="4" s="1"/>
  <c r="AI1047" i="4" s="1"/>
  <c r="AE1046" i="4"/>
  <c r="AF1046" i="4" s="1"/>
  <c r="AI1046" i="4" s="1"/>
  <c r="AE1045" i="4"/>
  <c r="AF1045" i="4" s="1"/>
  <c r="AE1044" i="4"/>
  <c r="AE1042" i="4"/>
  <c r="AE1041" i="4"/>
  <c r="AE1040" i="4"/>
  <c r="AE1039" i="4"/>
  <c r="AE1038" i="4"/>
  <c r="AE1037" i="4"/>
  <c r="AE1036" i="4"/>
  <c r="AE1035" i="4"/>
  <c r="AE1034" i="4"/>
  <c r="AE1033" i="4"/>
  <c r="AE1032" i="4"/>
  <c r="AE1031" i="4"/>
  <c r="AE1030" i="4"/>
  <c r="AF1030" i="4" s="1"/>
  <c r="AI1030" i="4" s="1"/>
  <c r="AE1029" i="4"/>
  <c r="AF1029" i="4" s="1"/>
  <c r="AI1029" i="4" s="1"/>
  <c r="AE1028" i="4"/>
  <c r="AF1028" i="4" s="1"/>
  <c r="AI1028" i="4" s="1"/>
  <c r="AE1027" i="4"/>
  <c r="AF1027" i="4" s="1"/>
  <c r="AI1027" i="4" s="1"/>
  <c r="AE1026" i="4"/>
  <c r="AF1026" i="4" s="1"/>
  <c r="AI1026" i="4" s="1"/>
  <c r="AE1025" i="4"/>
  <c r="AF1025" i="4" s="1"/>
  <c r="AE1024" i="4"/>
  <c r="AE1022" i="4"/>
  <c r="AE1021" i="4"/>
  <c r="AE1020" i="4"/>
  <c r="AE1019" i="4"/>
  <c r="AE1018" i="4"/>
  <c r="AE1017" i="4"/>
  <c r="AF1017" i="4" s="1"/>
  <c r="AI1017" i="4" s="1"/>
  <c r="AE1016" i="4"/>
  <c r="AE1015" i="4"/>
  <c r="AE1014" i="4"/>
  <c r="AF1014" i="4" s="1"/>
  <c r="AI1014" i="4" s="1"/>
  <c r="AE1013" i="4"/>
  <c r="AE1012" i="4"/>
  <c r="AF1012" i="4" s="1"/>
  <c r="AI1012" i="4" s="1"/>
  <c r="AE1011" i="4"/>
  <c r="AE1010" i="4"/>
  <c r="AE1009" i="4"/>
  <c r="AE1008" i="4"/>
  <c r="AE1007" i="4"/>
  <c r="AE1006" i="4"/>
  <c r="AF1006" i="4" s="1"/>
  <c r="AI1006" i="4" s="1"/>
  <c r="AE1005" i="4"/>
  <c r="AF1005" i="4" s="1"/>
  <c r="AI1005" i="4" s="1"/>
  <c r="AE1004" i="4"/>
  <c r="AF1004" i="4" s="1"/>
  <c r="AI1004" i="4" s="1"/>
  <c r="AE1003" i="4"/>
  <c r="AF1003" i="4" s="1"/>
  <c r="AI1003" i="4" s="1"/>
  <c r="AE1002" i="4"/>
  <c r="AF1002" i="4" s="1"/>
  <c r="AI1002" i="4" s="1"/>
  <c r="AE1001" i="4"/>
  <c r="AF1001" i="4" s="1"/>
  <c r="AI1001" i="4" s="1"/>
  <c r="AE1000" i="4"/>
  <c r="AF1000" i="4" s="1"/>
  <c r="AI1000" i="4" s="1"/>
  <c r="AE999" i="4"/>
  <c r="AF999" i="4" s="1"/>
  <c r="AI999" i="4" s="1"/>
  <c r="AE998" i="4"/>
  <c r="AF998" i="4" s="1"/>
  <c r="AI998" i="4" s="1"/>
  <c r="AE997" i="4"/>
  <c r="AF997" i="4" s="1"/>
  <c r="AI997" i="4" s="1"/>
  <c r="AE996" i="4"/>
  <c r="AF996" i="4" s="1"/>
  <c r="AI996" i="4" s="1"/>
  <c r="AE995" i="4"/>
  <c r="AF995" i="4" s="1"/>
  <c r="AE994" i="4"/>
  <c r="AE992" i="4"/>
  <c r="AE991" i="4"/>
  <c r="AE990" i="4"/>
  <c r="AF990" i="4" s="1"/>
  <c r="AI990" i="4" s="1"/>
  <c r="AE989" i="4"/>
  <c r="AE988" i="4"/>
  <c r="AE987" i="4"/>
  <c r="AE986" i="4"/>
  <c r="AE985" i="4"/>
  <c r="AE984" i="4"/>
  <c r="AE983" i="4"/>
  <c r="AE982" i="4"/>
  <c r="AE981" i="4"/>
  <c r="AE980" i="4"/>
  <c r="AE979" i="4"/>
  <c r="AE978" i="4"/>
  <c r="AE977" i="4"/>
  <c r="AF977" i="4" s="1"/>
  <c r="AI977" i="4" s="1"/>
  <c r="AE976" i="4"/>
  <c r="AE975" i="4"/>
  <c r="AF975" i="4" s="1"/>
  <c r="AI975" i="4" s="1"/>
  <c r="AE974" i="4"/>
  <c r="AE973" i="4"/>
  <c r="AF973" i="4" s="1"/>
  <c r="AI973" i="4" s="1"/>
  <c r="AE972" i="4"/>
  <c r="AE971" i="4"/>
  <c r="AF971" i="4" s="1"/>
  <c r="AI971" i="4" s="1"/>
  <c r="AE970" i="4"/>
  <c r="AF970" i="4" s="1"/>
  <c r="AI970" i="4" s="1"/>
  <c r="AE969" i="4"/>
  <c r="AE968" i="4"/>
  <c r="AE967" i="4"/>
  <c r="AE966" i="4"/>
  <c r="AE965" i="4"/>
  <c r="AE964" i="4"/>
  <c r="AE963" i="4"/>
  <c r="AE962" i="4"/>
  <c r="AE961" i="4"/>
  <c r="AE960" i="4"/>
  <c r="AF960" i="4" s="1"/>
  <c r="AI960" i="4" s="1"/>
  <c r="AE959" i="4"/>
  <c r="AF959" i="4" s="1"/>
  <c r="AI959" i="4" s="1"/>
  <c r="AE958" i="4"/>
  <c r="AF958" i="4" s="1"/>
  <c r="AI958" i="4" s="1"/>
  <c r="AE957" i="4"/>
  <c r="AF957" i="4" s="1"/>
  <c r="AI957" i="4" s="1"/>
  <c r="AE956" i="4"/>
  <c r="AF956" i="4" s="1"/>
  <c r="AI956" i="4" s="1"/>
  <c r="AE955" i="4"/>
  <c r="AF955" i="4" s="1"/>
  <c r="AI955" i="4" s="1"/>
  <c r="AE954" i="4"/>
  <c r="AF954" i="4" s="1"/>
  <c r="AI954" i="4" s="1"/>
  <c r="AE953" i="4"/>
  <c r="AF953" i="4" s="1"/>
  <c r="AE952" i="4"/>
  <c r="AE950" i="4"/>
  <c r="AE949" i="4"/>
  <c r="AE948" i="4"/>
  <c r="AE947" i="4"/>
  <c r="AF947" i="4" s="1"/>
  <c r="AI947" i="4" s="1"/>
  <c r="AE946" i="4"/>
  <c r="AE945" i="4"/>
  <c r="AE944" i="4"/>
  <c r="AE943" i="4"/>
  <c r="AF943" i="4" s="1"/>
  <c r="AI943" i="4" s="1"/>
  <c r="AE942" i="4"/>
  <c r="AE941" i="4"/>
  <c r="AF941" i="4" s="1"/>
  <c r="AI941" i="4" s="1"/>
  <c r="AE940" i="4"/>
  <c r="AE939" i="4"/>
  <c r="AE938" i="4"/>
  <c r="AE937" i="4"/>
  <c r="AE936" i="4"/>
  <c r="AE935" i="4"/>
  <c r="AE934" i="4"/>
  <c r="AE933" i="4"/>
  <c r="AE932" i="4"/>
  <c r="AE931" i="4"/>
  <c r="AE930" i="4"/>
  <c r="AE929" i="4"/>
  <c r="AE928" i="4"/>
  <c r="AE927" i="4"/>
  <c r="AE926" i="4"/>
  <c r="AE925" i="4"/>
  <c r="AF925" i="4" s="1"/>
  <c r="AI925" i="4" s="1"/>
  <c r="AE924" i="4"/>
  <c r="AF924" i="4" s="1"/>
  <c r="AI924" i="4" s="1"/>
  <c r="AE923" i="4"/>
  <c r="AF923" i="4" s="1"/>
  <c r="AI923" i="4" s="1"/>
  <c r="AE922" i="4"/>
  <c r="AF922" i="4" s="1"/>
  <c r="AI922" i="4" s="1"/>
  <c r="AE921" i="4"/>
  <c r="AF921" i="4" s="1"/>
  <c r="AI921" i="4" s="1"/>
  <c r="AE920" i="4"/>
  <c r="AF920" i="4" s="1"/>
  <c r="AI920" i="4" s="1"/>
  <c r="AE919" i="4"/>
  <c r="AF919" i="4" s="1"/>
  <c r="AI919" i="4" s="1"/>
  <c r="AE918" i="4"/>
  <c r="AF918" i="4" s="1"/>
  <c r="AI918" i="4" s="1"/>
  <c r="AE917" i="4"/>
  <c r="AF917" i="4" s="1"/>
  <c r="AI917" i="4" s="1"/>
  <c r="AE916" i="4"/>
  <c r="AF916" i="4" s="1"/>
  <c r="AI916" i="4" s="1"/>
  <c r="AE915" i="4"/>
  <c r="AF915" i="4" s="1"/>
  <c r="AI915" i="4" s="1"/>
  <c r="AE914" i="4"/>
  <c r="AF914" i="4" s="1"/>
  <c r="AE913" i="4"/>
  <c r="AE911" i="4"/>
  <c r="AE910" i="4"/>
  <c r="AE909" i="4"/>
  <c r="AF909" i="4" s="1"/>
  <c r="AI909" i="4" s="1"/>
  <c r="AE908" i="4"/>
  <c r="AE907" i="4"/>
  <c r="AE906" i="4"/>
  <c r="AE905" i="4"/>
  <c r="AE904" i="4"/>
  <c r="AE903" i="4"/>
  <c r="AE902" i="4"/>
  <c r="AE901" i="4"/>
  <c r="AF901" i="4" s="1"/>
  <c r="AI901" i="4" s="1"/>
  <c r="AE900" i="4"/>
  <c r="AE899" i="4"/>
  <c r="AE898" i="4"/>
  <c r="AE897" i="4"/>
  <c r="AE896" i="4"/>
  <c r="AE895" i="4"/>
  <c r="AE894" i="4"/>
  <c r="AE893" i="4"/>
  <c r="AE892" i="4"/>
  <c r="AE891" i="4"/>
  <c r="AE890" i="4"/>
  <c r="AE889" i="4"/>
  <c r="AF889" i="4" s="1"/>
  <c r="AI889" i="4" s="1"/>
  <c r="AE888" i="4"/>
  <c r="AF888" i="4" s="1"/>
  <c r="AI888" i="4" s="1"/>
  <c r="AE887" i="4"/>
  <c r="AF887" i="4" s="1"/>
  <c r="AI887" i="4" s="1"/>
  <c r="AE886" i="4"/>
  <c r="AF886" i="4" s="1"/>
  <c r="AI886" i="4" s="1"/>
  <c r="AE885" i="4"/>
  <c r="AF885" i="4" s="1"/>
  <c r="AI885" i="4" s="1"/>
  <c r="AE884" i="4"/>
  <c r="AF884" i="4" s="1"/>
  <c r="AI884" i="4" s="1"/>
  <c r="AE883" i="4"/>
  <c r="AF883" i="4" s="1"/>
  <c r="AI883" i="4" s="1"/>
  <c r="AE882" i="4"/>
  <c r="AF882" i="4" s="1"/>
  <c r="AI882" i="4" s="1"/>
  <c r="AE881" i="4"/>
  <c r="AF881" i="4" s="1"/>
  <c r="AI881" i="4" s="1"/>
  <c r="AE880" i="4"/>
  <c r="AF880" i="4" s="1"/>
  <c r="AI880" i="4" s="1"/>
  <c r="AE879" i="4"/>
  <c r="AF879" i="4" s="1"/>
  <c r="AI879" i="4" s="1"/>
  <c r="AE878" i="4"/>
  <c r="AF878" i="4" s="1"/>
  <c r="AE877" i="4"/>
  <c r="AE875" i="4"/>
  <c r="AE874" i="4"/>
  <c r="AE873" i="4"/>
  <c r="AE872" i="4"/>
  <c r="AE871" i="4"/>
  <c r="AE870" i="4"/>
  <c r="AE869" i="4"/>
  <c r="AE868" i="4"/>
  <c r="AE867" i="4"/>
  <c r="AF867" i="4" s="1"/>
  <c r="AI867" i="4" s="1"/>
  <c r="AE866" i="4"/>
  <c r="AE865" i="4"/>
  <c r="AE864" i="4"/>
  <c r="AE863" i="4"/>
  <c r="AE862" i="4"/>
  <c r="AE861" i="4"/>
  <c r="AF861" i="4" s="1"/>
  <c r="AI861" i="4" s="1"/>
  <c r="AE860" i="4"/>
  <c r="AF860" i="4" s="1"/>
  <c r="AI860" i="4" s="1"/>
  <c r="AE859" i="4"/>
  <c r="AF859" i="4" s="1"/>
  <c r="AI859" i="4" s="1"/>
  <c r="AE858" i="4"/>
  <c r="AF858" i="4" s="1"/>
  <c r="AI858" i="4" s="1"/>
  <c r="AE857" i="4"/>
  <c r="AF857" i="4" s="1"/>
  <c r="AI857" i="4" s="1"/>
  <c r="AE856" i="4"/>
  <c r="AF856" i="4" s="1"/>
  <c r="AI856" i="4" s="1"/>
  <c r="AE855" i="4"/>
  <c r="AF855" i="4" s="1"/>
  <c r="AI855" i="4" s="1"/>
  <c r="AE854" i="4"/>
  <c r="AF854" i="4" s="1"/>
  <c r="AI854" i="4" s="1"/>
  <c r="AE853" i="4"/>
  <c r="AF853" i="4" s="1"/>
  <c r="AI853" i="4" s="1"/>
  <c r="AE852" i="4"/>
  <c r="AF852" i="4" s="1"/>
  <c r="AI852" i="4" s="1"/>
  <c r="AE851" i="4"/>
  <c r="AF851" i="4" s="1"/>
  <c r="AI851" i="4" s="1"/>
  <c r="AE850" i="4"/>
  <c r="AF850" i="4" s="1"/>
  <c r="AE846" i="4"/>
  <c r="AE845" i="4"/>
  <c r="AE844" i="4"/>
  <c r="AE843" i="4"/>
  <c r="AE842" i="4"/>
  <c r="AF842" i="4" s="1"/>
  <c r="AI842" i="4" s="1"/>
  <c r="AE841" i="4"/>
  <c r="AE840" i="4"/>
  <c r="AE839" i="4"/>
  <c r="AE838" i="4"/>
  <c r="AE837" i="4"/>
  <c r="AE836" i="4"/>
  <c r="AE835" i="4"/>
  <c r="AE834" i="4"/>
  <c r="AE833" i="4"/>
  <c r="AE832" i="4"/>
  <c r="AF832" i="4" s="1"/>
  <c r="AI832" i="4" s="1"/>
  <c r="AE831" i="4"/>
  <c r="AF831" i="4" s="1"/>
  <c r="AI831" i="4" s="1"/>
  <c r="AE830" i="4"/>
  <c r="AF830" i="4" s="1"/>
  <c r="AI830" i="4" s="1"/>
  <c r="AE829" i="4"/>
  <c r="AF829" i="4" s="1"/>
  <c r="AI829" i="4" s="1"/>
  <c r="AE828" i="4"/>
  <c r="AF828" i="4" s="1"/>
  <c r="AI828" i="4" s="1"/>
  <c r="AE827" i="4"/>
  <c r="AF827" i="4" s="1"/>
  <c r="AI827" i="4" s="1"/>
  <c r="AE826" i="4"/>
  <c r="AF826" i="4" s="1"/>
  <c r="AI826" i="4" s="1"/>
  <c r="AE825" i="4"/>
  <c r="AF825" i="4" s="1"/>
  <c r="AI825" i="4" s="1"/>
  <c r="AE824" i="4"/>
  <c r="AF824" i="4" s="1"/>
  <c r="AI824" i="4" s="1"/>
  <c r="AE823" i="4"/>
  <c r="AF823" i="4" s="1"/>
  <c r="AI823" i="4" s="1"/>
  <c r="AE822" i="4"/>
  <c r="AF822" i="4" s="1"/>
  <c r="AE819" i="4"/>
  <c r="AE818" i="4"/>
  <c r="AE817" i="4"/>
  <c r="AE816" i="4"/>
  <c r="AE815" i="4"/>
  <c r="AE814" i="4"/>
  <c r="AF814" i="4" s="1"/>
  <c r="AI814" i="4" s="1"/>
  <c r="AE813" i="4"/>
  <c r="AE812" i="4"/>
  <c r="AE811" i="4"/>
  <c r="AF811" i="4" s="1"/>
  <c r="AI811" i="4" s="1"/>
  <c r="AE810" i="4"/>
  <c r="AE809" i="4"/>
  <c r="AE808" i="4"/>
  <c r="AE807" i="4"/>
  <c r="AE806" i="4"/>
  <c r="AE805" i="4"/>
  <c r="AE804" i="4"/>
  <c r="AE803" i="4"/>
  <c r="AE802" i="4"/>
  <c r="AE801" i="4"/>
  <c r="AE800" i="4"/>
  <c r="AE799" i="4"/>
  <c r="AF799" i="4" s="1"/>
  <c r="AI799" i="4" s="1"/>
  <c r="AE798" i="4"/>
  <c r="AF798" i="4" s="1"/>
  <c r="AI798" i="4" s="1"/>
  <c r="AE797" i="4"/>
  <c r="AF797" i="4" s="1"/>
  <c r="AI797" i="4" s="1"/>
  <c r="AE796" i="4"/>
  <c r="AF796" i="4" s="1"/>
  <c r="AI796" i="4" s="1"/>
  <c r="AE795" i="4"/>
  <c r="AF795" i="4" s="1"/>
  <c r="AI795" i="4" s="1"/>
  <c r="AE794" i="4"/>
  <c r="AF794" i="4" s="1"/>
  <c r="AI794" i="4" s="1"/>
  <c r="AE793" i="4"/>
  <c r="AF793" i="4" s="1"/>
  <c r="AI793" i="4" s="1"/>
  <c r="AE792" i="4"/>
  <c r="AF792" i="4" s="1"/>
  <c r="AI792" i="4" s="1"/>
  <c r="AE791" i="4"/>
  <c r="AF791" i="4" s="1"/>
  <c r="AE790" i="4"/>
  <c r="AE788" i="4"/>
  <c r="AE787" i="4"/>
  <c r="AE786" i="4"/>
  <c r="AE785" i="4"/>
  <c r="AE784" i="4"/>
  <c r="AE783" i="4"/>
  <c r="AE782" i="4"/>
  <c r="AF782" i="4" s="1"/>
  <c r="AI782" i="4" s="1"/>
  <c r="AE781" i="4"/>
  <c r="AE780" i="4"/>
  <c r="AE779" i="4"/>
  <c r="AE778" i="4"/>
  <c r="AE777" i="4"/>
  <c r="AE776" i="4"/>
  <c r="AE775" i="4"/>
  <c r="AE774" i="4"/>
  <c r="AE773" i="4"/>
  <c r="AE772" i="4"/>
  <c r="AE771" i="4"/>
  <c r="AE770" i="4"/>
  <c r="AF770" i="4" s="1"/>
  <c r="AI770" i="4" s="1"/>
  <c r="AE769" i="4"/>
  <c r="AF769" i="4" s="1"/>
  <c r="AI769" i="4" s="1"/>
  <c r="AE768" i="4"/>
  <c r="AF768" i="4" s="1"/>
  <c r="AI768" i="4" s="1"/>
  <c r="AE767" i="4"/>
  <c r="AF767" i="4" s="1"/>
  <c r="AI767" i="4" s="1"/>
  <c r="AE766" i="4"/>
  <c r="AF766" i="4" s="1"/>
  <c r="AI766" i="4" s="1"/>
  <c r="AE765" i="4"/>
  <c r="AF765" i="4" s="1"/>
  <c r="AI765" i="4" s="1"/>
  <c r="AE764" i="4"/>
  <c r="AF764" i="4" s="1"/>
  <c r="AI764" i="4" s="1"/>
  <c r="AE763" i="4"/>
  <c r="AF763" i="4" s="1"/>
  <c r="AI763" i="4" s="1"/>
  <c r="AE762" i="4"/>
  <c r="AF762" i="4" s="1"/>
  <c r="AE761" i="4"/>
  <c r="AE759" i="4"/>
  <c r="AE758" i="4"/>
  <c r="AE757" i="4"/>
  <c r="AE756" i="4"/>
  <c r="AE755" i="4"/>
  <c r="AF755" i="4" s="1"/>
  <c r="AI755" i="4" s="1"/>
  <c r="AE754" i="4"/>
  <c r="AE753" i="4"/>
  <c r="AE752" i="4"/>
  <c r="AE751" i="4"/>
  <c r="AE750" i="4"/>
  <c r="AE749" i="4"/>
  <c r="AE748" i="4"/>
  <c r="AE747" i="4"/>
  <c r="AE746" i="4"/>
  <c r="AF746" i="4" s="1"/>
  <c r="AI746" i="4" s="1"/>
  <c r="AE745" i="4"/>
  <c r="AF745" i="4" s="1"/>
  <c r="AI745" i="4" s="1"/>
  <c r="AE744" i="4"/>
  <c r="AF744" i="4" s="1"/>
  <c r="AI744" i="4" s="1"/>
  <c r="AE743" i="4"/>
  <c r="AF743" i="4" s="1"/>
  <c r="AI743" i="4" s="1"/>
  <c r="AE742" i="4"/>
  <c r="AF742" i="4" s="1"/>
  <c r="AI742" i="4" s="1"/>
  <c r="AE741" i="4"/>
  <c r="AF741" i="4" s="1"/>
  <c r="AI741" i="4" s="1"/>
  <c r="AE740" i="4"/>
  <c r="AF740" i="4" s="1"/>
  <c r="AE739" i="4"/>
  <c r="AE737" i="4"/>
  <c r="AE736" i="4"/>
  <c r="AE735" i="4"/>
  <c r="AF735" i="4" s="1"/>
  <c r="AI735" i="4" s="1"/>
  <c r="AE734" i="4"/>
  <c r="AE733" i="4"/>
  <c r="AE732" i="4"/>
  <c r="AF732" i="4" s="1"/>
  <c r="AI732" i="4" s="1"/>
  <c r="AE731" i="4"/>
  <c r="AE730" i="4"/>
  <c r="AE729" i="4"/>
  <c r="AF729" i="4" s="1"/>
  <c r="AI729" i="4" s="1"/>
  <c r="AE728" i="4"/>
  <c r="AF728" i="4" s="1"/>
  <c r="AI728" i="4" s="1"/>
  <c r="AE727" i="4"/>
  <c r="AF727" i="4" s="1"/>
  <c r="AI727" i="4" s="1"/>
  <c r="AE726" i="4"/>
  <c r="AF726" i="4" s="1"/>
  <c r="AI726" i="4" s="1"/>
  <c r="AE725" i="4"/>
  <c r="AF725" i="4" s="1"/>
  <c r="AI725" i="4" s="1"/>
  <c r="AE724" i="4"/>
  <c r="AF724" i="4" s="1"/>
  <c r="AI724" i="4" s="1"/>
  <c r="AE723" i="4"/>
  <c r="AF723" i="4" s="1"/>
  <c r="AE722" i="4"/>
  <c r="AE720" i="4"/>
  <c r="AE719" i="4"/>
  <c r="AE718" i="4"/>
  <c r="AE717" i="4"/>
  <c r="AF717" i="4" s="1"/>
  <c r="AI717" i="4" s="1"/>
  <c r="AE716" i="4"/>
  <c r="AE715" i="4"/>
  <c r="AE714" i="4"/>
  <c r="AE713" i="4"/>
  <c r="AE712" i="4"/>
  <c r="AE711" i="4"/>
  <c r="AE710" i="4"/>
  <c r="AE709" i="4"/>
  <c r="AE708" i="4"/>
  <c r="AE707" i="4"/>
  <c r="AE706" i="4"/>
  <c r="AE705" i="4"/>
  <c r="AF705" i="4" s="1"/>
  <c r="AI705" i="4" s="1"/>
  <c r="AE704" i="4"/>
  <c r="AF704" i="4" s="1"/>
  <c r="AI704" i="4" s="1"/>
  <c r="AE703" i="4"/>
  <c r="AF703" i="4" s="1"/>
  <c r="AI703" i="4" s="1"/>
  <c r="AE702" i="4"/>
  <c r="AF702" i="4" s="1"/>
  <c r="AE701" i="4"/>
  <c r="AE699" i="4"/>
  <c r="AE698" i="4"/>
  <c r="AE697" i="4"/>
  <c r="AE696" i="4"/>
  <c r="AE695" i="4"/>
  <c r="AE694" i="4"/>
  <c r="AE693" i="4"/>
  <c r="AE692" i="4"/>
  <c r="AF692" i="4" s="1"/>
  <c r="AI692" i="4" s="1"/>
  <c r="AE691" i="4"/>
  <c r="AE690" i="4"/>
  <c r="AF690" i="4" s="1"/>
  <c r="AI690" i="4" s="1"/>
  <c r="AE689" i="4"/>
  <c r="AE688" i="4"/>
  <c r="AE687" i="4"/>
  <c r="AE686" i="4"/>
  <c r="AE685" i="4"/>
  <c r="AF685" i="4" s="1"/>
  <c r="AI685" i="4" s="1"/>
  <c r="AE684" i="4"/>
  <c r="AF684" i="4" s="1"/>
  <c r="AI684" i="4" s="1"/>
  <c r="AE683" i="4"/>
  <c r="AF683" i="4" s="1"/>
  <c r="AI683" i="4" s="1"/>
  <c r="AE682" i="4"/>
  <c r="AF682" i="4" s="1"/>
  <c r="AE681" i="4"/>
  <c r="AE679" i="4"/>
  <c r="AE678" i="4"/>
  <c r="AE677" i="4"/>
  <c r="AE676" i="4"/>
  <c r="AE675" i="4"/>
  <c r="AE674" i="4"/>
  <c r="AF674" i="4" s="1"/>
  <c r="AI674" i="4" s="1"/>
  <c r="AE673" i="4"/>
  <c r="AE672" i="4"/>
  <c r="AE671" i="4"/>
  <c r="AE670" i="4"/>
  <c r="AF670" i="4" s="1"/>
  <c r="AI670" i="4" s="1"/>
  <c r="AE669" i="4"/>
  <c r="AE668" i="4"/>
  <c r="AE667" i="4"/>
  <c r="AF667" i="4" s="1"/>
  <c r="AI667" i="4" s="1"/>
  <c r="AE666" i="4"/>
  <c r="AF666" i="4" s="1"/>
  <c r="AI666" i="4" s="1"/>
  <c r="AE665" i="4"/>
  <c r="AF665" i="4" s="1"/>
  <c r="AI665" i="4" s="1"/>
  <c r="AE664" i="4"/>
  <c r="AF664" i="4" s="1"/>
  <c r="AI664" i="4" s="1"/>
  <c r="AE663" i="4"/>
  <c r="AF663" i="4" s="1"/>
  <c r="AI663" i="4" s="1"/>
  <c r="AE662" i="4"/>
  <c r="AF662" i="4" s="1"/>
  <c r="AI662" i="4" s="1"/>
  <c r="AE661" i="4"/>
  <c r="AF661" i="4" s="1"/>
  <c r="AE660" i="4"/>
  <c r="AE658" i="4"/>
  <c r="AE657" i="4"/>
  <c r="AE656" i="4"/>
  <c r="AE655" i="4"/>
  <c r="AE654" i="4"/>
  <c r="AE653" i="4"/>
  <c r="AE652" i="4"/>
  <c r="AE651" i="4"/>
  <c r="AE650" i="4"/>
  <c r="AF650" i="4" s="1"/>
  <c r="AI650" i="4" s="1"/>
  <c r="AE649" i="4"/>
  <c r="AF649" i="4" s="1"/>
  <c r="AI649" i="4" s="1"/>
  <c r="AE648" i="4"/>
  <c r="AE647" i="4"/>
  <c r="AE646" i="4"/>
  <c r="AE645" i="4"/>
  <c r="AE644" i="4"/>
  <c r="AE643" i="4"/>
  <c r="AE642" i="4"/>
  <c r="AF642" i="4" s="1"/>
  <c r="AI642" i="4" s="1"/>
  <c r="AE641" i="4"/>
  <c r="AE640" i="4"/>
  <c r="AE639" i="4"/>
  <c r="AE638" i="4"/>
  <c r="AE637" i="4"/>
  <c r="AF637" i="4" s="1"/>
  <c r="AI637" i="4" s="1"/>
  <c r="AE636" i="4"/>
  <c r="AE635" i="4"/>
  <c r="AE634" i="4"/>
  <c r="AE633" i="4"/>
  <c r="AE632" i="4"/>
  <c r="AE631" i="4"/>
  <c r="AE630" i="4"/>
  <c r="AE629" i="4"/>
  <c r="AF629" i="4" s="1"/>
  <c r="AI629" i="4" s="1"/>
  <c r="AE628" i="4"/>
  <c r="AF628" i="4" s="1"/>
  <c r="AI628" i="4" s="1"/>
  <c r="AE627" i="4"/>
  <c r="AF627" i="4" s="1"/>
  <c r="AI627" i="4" s="1"/>
  <c r="AE626" i="4"/>
  <c r="AE625" i="4"/>
  <c r="AF625" i="4" s="1"/>
  <c r="AI625" i="4" s="1"/>
  <c r="AE624" i="4"/>
  <c r="AF624" i="4" s="1"/>
  <c r="AE623" i="4"/>
  <c r="AF623" i="4" s="1"/>
  <c r="AI623" i="4" s="1"/>
  <c r="AE622" i="4"/>
  <c r="AE620" i="4"/>
  <c r="AE619" i="4"/>
  <c r="AF619" i="4" s="1"/>
  <c r="AI619" i="4" s="1"/>
  <c r="AE618" i="4"/>
  <c r="AE617" i="4"/>
  <c r="AE616" i="4"/>
  <c r="AE615" i="4"/>
  <c r="AE614" i="4"/>
  <c r="AE613" i="4"/>
  <c r="AE612" i="4"/>
  <c r="AE611" i="4"/>
  <c r="AE610" i="4"/>
  <c r="AF610" i="4" s="1"/>
  <c r="AI610" i="4" s="1"/>
  <c r="AE609" i="4"/>
  <c r="AF609" i="4" s="1"/>
  <c r="AI609" i="4" s="1"/>
  <c r="AE608" i="4"/>
  <c r="AF608" i="4" s="1"/>
  <c r="AI608" i="4" s="1"/>
  <c r="AE607" i="4"/>
  <c r="AF607" i="4" s="1"/>
  <c r="AI607" i="4" s="1"/>
  <c r="AE606" i="4"/>
  <c r="AF606" i="4" s="1"/>
  <c r="AI606" i="4" s="1"/>
  <c r="AE605" i="4"/>
  <c r="AF605" i="4" s="1"/>
  <c r="AE604" i="4"/>
  <c r="AE602" i="4"/>
  <c r="AF602" i="4" s="1"/>
  <c r="AI602" i="4" s="1"/>
  <c r="AE601" i="4"/>
  <c r="AE600" i="4"/>
  <c r="AE599" i="4"/>
  <c r="AE598" i="4"/>
  <c r="AE597" i="4"/>
  <c r="AE596" i="4"/>
  <c r="AE595" i="4"/>
  <c r="AF595" i="4" s="1"/>
  <c r="AE594" i="4"/>
  <c r="AE593" i="4"/>
  <c r="AE592" i="4"/>
  <c r="AE591" i="4"/>
  <c r="AE590" i="4"/>
  <c r="AE589" i="4"/>
  <c r="AE588" i="4"/>
  <c r="AE587" i="4"/>
  <c r="AE586" i="4"/>
  <c r="AF586" i="4" s="1"/>
  <c r="AI586" i="4" s="1"/>
  <c r="AE585" i="4"/>
  <c r="AF585" i="4" s="1"/>
  <c r="AI585" i="4" s="1"/>
  <c r="AE584" i="4"/>
  <c r="AF584" i="4" s="1"/>
  <c r="AI584" i="4" s="1"/>
  <c r="AE583" i="4"/>
  <c r="AF583" i="4" s="1"/>
  <c r="AE582" i="4"/>
  <c r="AE580" i="4"/>
  <c r="AE579" i="4"/>
  <c r="AE578" i="4"/>
  <c r="AE577" i="4"/>
  <c r="AE576" i="4"/>
  <c r="AE575" i="4"/>
  <c r="AE574" i="4"/>
  <c r="AE573" i="4"/>
  <c r="AE572" i="4"/>
  <c r="AE571" i="4"/>
  <c r="AE570" i="4"/>
  <c r="AF570" i="4" s="1"/>
  <c r="AI570" i="4" s="1"/>
  <c r="AE569" i="4"/>
  <c r="AF569" i="4" s="1"/>
  <c r="AI569" i="4" s="1"/>
  <c r="AE568" i="4"/>
  <c r="AF568" i="4" s="1"/>
  <c r="AE567" i="4"/>
  <c r="AE565" i="4"/>
  <c r="AE564" i="4"/>
  <c r="AE563" i="4"/>
  <c r="AE562" i="4"/>
  <c r="AE561" i="4"/>
  <c r="AE560" i="4"/>
  <c r="AE559" i="4"/>
  <c r="AE558" i="4"/>
  <c r="AE557" i="4"/>
  <c r="AE556" i="4"/>
  <c r="AE555" i="4"/>
  <c r="AF555" i="4" s="1"/>
  <c r="AI555" i="4" s="1"/>
  <c r="AE554" i="4"/>
  <c r="AF554" i="4" s="1"/>
  <c r="AE553" i="4"/>
  <c r="AE551" i="4"/>
  <c r="AE550" i="4"/>
  <c r="AE549" i="4"/>
  <c r="AE548" i="4"/>
  <c r="AE547" i="4"/>
  <c r="AE546" i="4"/>
  <c r="AE545" i="4"/>
  <c r="AE544" i="4"/>
  <c r="AE543" i="4"/>
  <c r="AE542" i="4"/>
  <c r="AE541" i="4"/>
  <c r="AE540" i="4"/>
  <c r="AE539" i="4"/>
  <c r="AE538" i="4"/>
  <c r="AE537" i="4"/>
  <c r="AE536" i="4"/>
  <c r="AE535" i="4"/>
  <c r="AF535" i="4" s="1"/>
  <c r="AI535" i="4" s="1"/>
  <c r="AE534" i="4"/>
  <c r="AF534" i="4" s="1"/>
  <c r="AI534" i="4" s="1"/>
  <c r="AE533" i="4"/>
  <c r="AF533" i="4" s="1"/>
  <c r="AE532" i="4"/>
  <c r="AE530" i="4"/>
  <c r="AE529" i="4"/>
  <c r="AE528" i="4"/>
  <c r="AE527" i="4"/>
  <c r="AE526" i="4"/>
  <c r="AE525" i="4"/>
  <c r="AE524" i="4"/>
  <c r="AE523" i="4"/>
  <c r="AE522" i="4"/>
  <c r="AF522" i="4" s="1"/>
  <c r="AI522" i="4" s="1"/>
  <c r="AE521" i="4"/>
  <c r="AF521" i="4" s="1"/>
  <c r="AI521" i="4" s="1"/>
  <c r="AE520" i="4"/>
  <c r="AF520" i="4" s="1"/>
  <c r="AI520" i="4" s="1"/>
  <c r="AE519" i="4"/>
  <c r="AF519" i="4" s="1"/>
  <c r="AI519" i="4" s="1"/>
  <c r="AE518" i="4"/>
  <c r="AF518" i="4" s="1"/>
  <c r="AE517" i="4"/>
  <c r="AE515" i="4"/>
  <c r="AF515" i="4" s="1"/>
  <c r="AI515" i="4" s="1"/>
  <c r="AE514" i="4"/>
  <c r="AE513" i="4"/>
  <c r="AE512" i="4"/>
  <c r="AE511" i="4"/>
  <c r="AE510" i="4"/>
  <c r="AE509" i="4"/>
  <c r="AE508" i="4"/>
  <c r="AE507" i="4"/>
  <c r="AE506" i="4"/>
  <c r="AE505" i="4"/>
  <c r="AE504" i="4"/>
  <c r="AE503" i="4"/>
  <c r="AE502" i="4"/>
  <c r="AE501" i="4"/>
  <c r="AF501" i="4" s="1"/>
  <c r="AI501" i="4" s="1"/>
  <c r="AE500" i="4"/>
  <c r="AF500" i="4" s="1"/>
  <c r="AI500" i="4" s="1"/>
  <c r="AE499" i="4"/>
  <c r="AF499" i="4" s="1"/>
  <c r="AI499" i="4" s="1"/>
  <c r="AE498" i="4"/>
  <c r="AF498" i="4" s="1"/>
  <c r="AE497" i="4"/>
  <c r="AE495" i="4"/>
  <c r="AF495" i="4" s="1"/>
  <c r="AI495" i="4" s="1"/>
  <c r="AE494" i="4"/>
  <c r="AE493" i="4"/>
  <c r="AE492" i="4"/>
  <c r="AE491" i="4"/>
  <c r="AE490" i="4"/>
  <c r="AE489" i="4"/>
  <c r="AE488" i="4"/>
  <c r="AE487" i="4"/>
  <c r="AE486" i="4"/>
  <c r="AE485" i="4"/>
  <c r="AE484" i="4"/>
  <c r="AE483" i="4"/>
  <c r="AE482" i="4"/>
  <c r="AE481" i="4"/>
  <c r="AE480" i="4"/>
  <c r="AF480" i="4" s="1"/>
  <c r="AI480" i="4" s="1"/>
  <c r="AE479" i="4"/>
  <c r="AF479" i="4" s="1"/>
  <c r="AI479" i="4" s="1"/>
  <c r="AE478" i="4"/>
  <c r="AF478" i="4" s="1"/>
  <c r="AE477" i="4"/>
  <c r="AE475" i="4"/>
  <c r="AF475" i="4" s="1"/>
  <c r="AI475" i="4" s="1"/>
  <c r="AE474" i="4"/>
  <c r="AE473" i="4"/>
  <c r="AE472" i="4"/>
  <c r="AE471" i="4"/>
  <c r="AE470" i="4"/>
  <c r="AE469" i="4"/>
  <c r="AE468" i="4"/>
  <c r="AE467" i="4"/>
  <c r="AE466" i="4"/>
  <c r="AE465" i="4"/>
  <c r="AE464" i="4"/>
  <c r="AE463" i="4"/>
  <c r="AE462" i="4"/>
  <c r="AE461" i="4"/>
  <c r="AF461" i="4" s="1"/>
  <c r="AI461" i="4" s="1"/>
  <c r="AE460" i="4"/>
  <c r="AF460" i="4" s="1"/>
  <c r="AI460" i="4" s="1"/>
  <c r="AE459" i="4"/>
  <c r="AF459" i="4" s="1"/>
  <c r="AI459" i="4" s="1"/>
  <c r="AE458" i="4"/>
  <c r="AF458" i="4" s="1"/>
  <c r="AE457" i="4"/>
  <c r="AE455" i="4"/>
  <c r="AF455" i="4" s="1"/>
  <c r="AI455" i="4" s="1"/>
  <c r="AE454" i="4"/>
  <c r="AE453" i="4"/>
  <c r="AE452" i="4"/>
  <c r="AE451" i="4"/>
  <c r="AE450" i="4"/>
  <c r="AE449" i="4"/>
  <c r="AE448" i="4"/>
  <c r="AE447" i="4"/>
  <c r="AE446" i="4"/>
  <c r="AE445" i="4"/>
  <c r="AE444" i="4"/>
  <c r="AF444" i="4" s="1"/>
  <c r="AI444" i="4" s="1"/>
  <c r="AE443" i="4"/>
  <c r="AF443" i="4" s="1"/>
  <c r="AI443" i="4" s="1"/>
  <c r="AE442" i="4"/>
  <c r="AF442" i="4" s="1"/>
  <c r="AE441" i="4"/>
  <c r="AE439" i="4"/>
  <c r="AF439" i="4" s="1"/>
  <c r="AI439" i="4" s="1"/>
  <c r="AE438" i="4"/>
  <c r="AF438" i="4" s="1"/>
  <c r="AI438" i="4" s="1"/>
  <c r="AE437" i="4"/>
  <c r="AE436" i="4"/>
  <c r="AE435" i="4"/>
  <c r="AE434" i="4"/>
  <c r="AF434" i="4" s="1"/>
  <c r="AI434" i="4" s="1"/>
  <c r="AE433" i="4"/>
  <c r="AE432" i="4"/>
  <c r="AE431" i="4"/>
  <c r="AE430" i="4"/>
  <c r="AE429" i="4"/>
  <c r="AE428" i="4"/>
  <c r="AE427" i="4"/>
  <c r="AE426" i="4"/>
  <c r="AE425" i="4"/>
  <c r="AE424" i="4"/>
  <c r="AE423" i="4"/>
  <c r="AE422" i="4"/>
  <c r="AE421" i="4"/>
  <c r="AF421" i="4" s="1"/>
  <c r="AI421" i="4" s="1"/>
  <c r="AE420" i="4"/>
  <c r="AF420" i="4" s="1"/>
  <c r="AE419" i="4"/>
  <c r="AE417" i="4"/>
  <c r="AF417" i="4" s="1"/>
  <c r="AI417" i="4" s="1"/>
  <c r="AE416" i="4"/>
  <c r="AF416" i="4" s="1"/>
  <c r="AI416" i="4" s="1"/>
  <c r="AE415" i="4"/>
  <c r="AF415" i="4" s="1"/>
  <c r="AI415" i="4" s="1"/>
  <c r="AE414" i="4"/>
  <c r="AE413" i="4"/>
  <c r="AE412" i="4"/>
  <c r="AE411" i="4"/>
  <c r="AE410" i="4"/>
  <c r="AE409" i="4"/>
  <c r="AF409" i="4" s="1"/>
  <c r="AI409" i="4" s="1"/>
  <c r="AE408" i="4"/>
  <c r="AE407" i="4"/>
  <c r="AE406" i="4"/>
  <c r="AE405" i="4"/>
  <c r="AE404" i="4"/>
  <c r="AE403" i="4"/>
  <c r="AE402" i="4"/>
  <c r="AE400" i="4"/>
  <c r="AF400" i="4" s="1"/>
  <c r="AI400" i="4" s="1"/>
  <c r="AE399" i="4"/>
  <c r="AF399" i="4" s="1"/>
  <c r="AI399" i="4" s="1"/>
  <c r="AE398" i="4"/>
  <c r="AE397" i="4"/>
  <c r="AE396" i="4"/>
  <c r="AE395" i="4"/>
  <c r="AE394" i="4"/>
  <c r="AE393" i="4"/>
  <c r="AE392" i="4"/>
  <c r="AE391" i="4"/>
  <c r="AE390" i="4"/>
  <c r="AE389" i="4"/>
  <c r="AE387" i="4"/>
  <c r="AF387" i="4" s="1"/>
  <c r="AI387" i="4" s="1"/>
  <c r="AE386" i="4"/>
  <c r="AE385" i="4"/>
  <c r="AE384" i="4"/>
  <c r="AE383" i="4"/>
  <c r="AE382" i="4"/>
  <c r="AF382" i="4" s="1"/>
  <c r="AI382" i="4" s="1"/>
  <c r="AE381" i="4"/>
  <c r="AE380" i="4"/>
  <c r="AE379" i="4"/>
  <c r="AE378" i="4"/>
  <c r="AE377" i="4"/>
  <c r="AE375" i="4"/>
  <c r="AF375" i="4" s="1"/>
  <c r="AI375" i="4" s="1"/>
  <c r="AE374" i="4"/>
  <c r="AF374" i="4" s="1"/>
  <c r="AI374" i="4" s="1"/>
  <c r="AE373" i="4"/>
  <c r="AE372" i="4"/>
  <c r="AE371" i="4"/>
  <c r="AE370" i="4"/>
  <c r="AE369" i="4"/>
  <c r="AE368" i="4"/>
  <c r="AE367" i="4"/>
  <c r="AE366" i="4"/>
  <c r="AF366" i="4" s="1"/>
  <c r="AE365" i="4"/>
  <c r="AH1436" i="4"/>
  <c r="AF1436" i="4" s="1"/>
  <c r="AI1436" i="4" s="1"/>
  <c r="AC1337" i="4"/>
  <c r="AC1307" i="4"/>
  <c r="AC1271" i="4"/>
  <c r="AC1368" i="4"/>
  <c r="AC1400" i="4"/>
  <c r="AH1437" i="4"/>
  <c r="AF1437" i="4" s="1"/>
  <c r="AI1437" i="4" s="1"/>
  <c r="V1426" i="4"/>
  <c r="H1426" i="4"/>
  <c r="G1426" i="4"/>
  <c r="F1426" i="4"/>
  <c r="E1426" i="4"/>
  <c r="AV17" i="7" s="1"/>
  <c r="F140" i="6"/>
  <c r="F141" i="6"/>
  <c r="AH1416" i="4"/>
  <c r="AH1417" i="4"/>
  <c r="AH1411" i="4"/>
  <c r="AH1424" i="4"/>
  <c r="AH1418" i="4"/>
  <c r="AH1423" i="4"/>
  <c r="AH1422" i="4"/>
  <c r="I132" i="5"/>
  <c r="I146" i="5"/>
  <c r="I133" i="5"/>
  <c r="AH1420" i="4"/>
  <c r="AH1421" i="4"/>
  <c r="AI878" i="4" l="1"/>
  <c r="AF1426" i="4"/>
  <c r="AV24" i="7" s="1"/>
  <c r="AV36" i="7" s="1"/>
  <c r="AF1424" i="4"/>
  <c r="AI1424" i="4" s="1"/>
  <c r="Q15" i="7"/>
  <c r="T15" i="7"/>
  <c r="AH1426" i="4"/>
  <c r="AI740" i="4"/>
  <c r="AI498" i="4"/>
  <c r="AI605" i="4"/>
  <c r="AI533" i="4"/>
  <c r="AI554" i="4"/>
  <c r="AI850" i="4"/>
  <c r="AI953" i="4"/>
  <c r="AI1114" i="4"/>
  <c r="Y1426" i="4"/>
  <c r="AI420" i="4"/>
  <c r="AI458" i="4"/>
  <c r="AI568" i="4"/>
  <c r="AI702" i="4"/>
  <c r="AI723" i="4"/>
  <c r="AI995" i="4"/>
  <c r="AI1045" i="4"/>
  <c r="AI661" i="4"/>
  <c r="AI682" i="4"/>
  <c r="AI791" i="4"/>
  <c r="AI1025" i="4"/>
  <c r="AF1418" i="4"/>
  <c r="AI1418" i="4" s="1"/>
  <c r="AF1422" i="4"/>
  <c r="AI1422" i="4" s="1"/>
  <c r="AI478" i="4"/>
  <c r="AI442" i="4"/>
  <c r="AI518" i="4"/>
  <c r="AI624" i="4"/>
  <c r="AI762" i="4"/>
  <c r="AI914" i="4"/>
  <c r="AI366" i="4"/>
  <c r="AI583" i="4"/>
  <c r="AI822" i="4"/>
  <c r="AI1084" i="4"/>
  <c r="AI1187" i="4"/>
  <c r="AF1411" i="4"/>
  <c r="AI1411" i="4" s="1"/>
  <c r="AF1423" i="4"/>
  <c r="AI1423" i="4" s="1"/>
  <c r="AI1159" i="4"/>
  <c r="AF1416" i="4"/>
  <c r="AI1416" i="4" s="1"/>
  <c r="AF1420" i="4"/>
  <c r="AI1420" i="4" s="1"/>
  <c r="AF1417" i="4"/>
  <c r="AI1417" i="4" s="1"/>
  <c r="AF1421" i="4"/>
  <c r="AI1421" i="4" s="1"/>
  <c r="C1426" i="4"/>
  <c r="AV22" i="7" s="1"/>
  <c r="AI1426" i="4" l="1"/>
  <c r="AH1419" i="4" l="1"/>
  <c r="AF1419" i="4" s="1"/>
  <c r="AI1419" i="4" s="1"/>
  <c r="L3" i="1" l="1"/>
  <c r="AG365" i="4"/>
  <c r="AH365" i="4"/>
  <c r="AG366" i="4"/>
  <c r="AH366" i="4"/>
  <c r="AH367" i="4"/>
  <c r="AF367" i="4" s="1"/>
  <c r="AH368" i="4"/>
  <c r="AF368" i="4" s="1"/>
  <c r="AI368" i="4" s="1"/>
  <c r="AH369" i="4"/>
  <c r="AF369" i="4" s="1"/>
  <c r="AI369" i="4" s="1"/>
  <c r="AH370" i="4"/>
  <c r="AF370" i="4" s="1"/>
  <c r="AI370" i="4" s="1"/>
  <c r="AH371" i="4"/>
  <c r="AF371" i="4" s="1"/>
  <c r="AI371" i="4" s="1"/>
  <c r="AH372" i="4"/>
  <c r="AF372" i="4" s="1"/>
  <c r="AI372" i="4" s="1"/>
  <c r="AH373" i="4"/>
  <c r="AF373" i="4" s="1"/>
  <c r="AI373" i="4" s="1"/>
  <c r="AG374" i="4"/>
  <c r="AH374" i="4"/>
  <c r="AG375" i="4"/>
  <c r="AH375" i="4"/>
  <c r="AG377" i="4"/>
  <c r="AH377" i="4"/>
  <c r="AH378" i="4"/>
  <c r="AF378" i="4" s="1"/>
  <c r="AH379" i="4"/>
  <c r="AF379" i="4" s="1"/>
  <c r="AI379" i="4" s="1"/>
  <c r="AH380" i="4"/>
  <c r="AF380" i="4" s="1"/>
  <c r="AI380" i="4" s="1"/>
  <c r="AH381" i="4"/>
  <c r="AF381" i="4" s="1"/>
  <c r="AI381" i="4" s="1"/>
  <c r="AG382" i="4"/>
  <c r="AH382" i="4"/>
  <c r="AH383" i="4"/>
  <c r="AF383" i="4" s="1"/>
  <c r="AI383" i="4" s="1"/>
  <c r="AH384" i="4"/>
  <c r="AF384" i="4" s="1"/>
  <c r="AI384" i="4" s="1"/>
  <c r="AH385" i="4"/>
  <c r="AF385" i="4" s="1"/>
  <c r="AI385" i="4" s="1"/>
  <c r="AH386" i="4"/>
  <c r="AF386" i="4" s="1"/>
  <c r="AI386" i="4" s="1"/>
  <c r="AG387" i="4"/>
  <c r="AH387" i="4"/>
  <c r="AG389" i="4"/>
  <c r="AH389" i="4"/>
  <c r="AH390" i="4"/>
  <c r="AF390" i="4" s="1"/>
  <c r="AH391" i="4"/>
  <c r="AF391" i="4" s="1"/>
  <c r="AI391" i="4" s="1"/>
  <c r="AH392" i="4"/>
  <c r="AF392" i="4" s="1"/>
  <c r="AI392" i="4" s="1"/>
  <c r="AH393" i="4"/>
  <c r="AF393" i="4" s="1"/>
  <c r="AI393" i="4" s="1"/>
  <c r="AH394" i="4"/>
  <c r="AF394" i="4" s="1"/>
  <c r="AI394" i="4" s="1"/>
  <c r="AH395" i="4"/>
  <c r="AF395" i="4" s="1"/>
  <c r="AI395" i="4" s="1"/>
  <c r="AH396" i="4"/>
  <c r="AF396" i="4" s="1"/>
  <c r="AI396" i="4" s="1"/>
  <c r="AH397" i="4"/>
  <c r="AF397" i="4" s="1"/>
  <c r="AI397" i="4" s="1"/>
  <c r="AH398" i="4"/>
  <c r="AF398" i="4" s="1"/>
  <c r="AI398" i="4" s="1"/>
  <c r="AG399" i="4"/>
  <c r="AH399" i="4"/>
  <c r="AG400" i="4"/>
  <c r="AH400" i="4"/>
  <c r="AG402" i="4"/>
  <c r="AH402" i="4"/>
  <c r="AH403" i="4"/>
  <c r="AF403" i="4" s="1"/>
  <c r="AH404" i="4"/>
  <c r="AF404" i="4" s="1"/>
  <c r="AI404" i="4" s="1"/>
  <c r="AH405" i="4"/>
  <c r="AF405" i="4" s="1"/>
  <c r="AI405" i="4" s="1"/>
  <c r="AH406" i="4"/>
  <c r="AF406" i="4" s="1"/>
  <c r="AI406" i="4" s="1"/>
  <c r="AH407" i="4"/>
  <c r="AF407" i="4" s="1"/>
  <c r="AI407" i="4" s="1"/>
  <c r="AH408" i="4"/>
  <c r="AF408" i="4" s="1"/>
  <c r="AI408" i="4" s="1"/>
  <c r="AG409" i="4"/>
  <c r="AH409" i="4"/>
  <c r="AH410" i="4"/>
  <c r="AF410" i="4" s="1"/>
  <c r="AI410" i="4" s="1"/>
  <c r="AH411" i="4"/>
  <c r="AF411" i="4" s="1"/>
  <c r="AI411" i="4" s="1"/>
  <c r="AH412" i="4"/>
  <c r="AF412" i="4" s="1"/>
  <c r="AI412" i="4" s="1"/>
  <c r="AH413" i="4"/>
  <c r="AF413" i="4" s="1"/>
  <c r="AI413" i="4" s="1"/>
  <c r="AH414" i="4"/>
  <c r="AF414" i="4" s="1"/>
  <c r="AI414" i="4" s="1"/>
  <c r="AG415" i="4"/>
  <c r="AH415" i="4"/>
  <c r="AG416" i="4"/>
  <c r="AH416" i="4"/>
  <c r="AG417" i="4"/>
  <c r="AH417" i="4"/>
  <c r="AG419" i="4"/>
  <c r="AH419" i="4"/>
  <c r="AG420" i="4"/>
  <c r="AH420" i="4"/>
  <c r="AG421" i="4"/>
  <c r="AH421" i="4"/>
  <c r="AH422" i="4"/>
  <c r="AF422" i="4" s="1"/>
  <c r="AH423" i="4"/>
  <c r="AF423" i="4" s="1"/>
  <c r="AI423" i="4" s="1"/>
  <c r="AH424" i="4"/>
  <c r="AF424" i="4" s="1"/>
  <c r="AI424" i="4" s="1"/>
  <c r="AH425" i="4"/>
  <c r="AF425" i="4" s="1"/>
  <c r="AI425" i="4" s="1"/>
  <c r="AH426" i="4"/>
  <c r="AF426" i="4" s="1"/>
  <c r="AI426" i="4" s="1"/>
  <c r="AH427" i="4"/>
  <c r="AF427" i="4" s="1"/>
  <c r="AI427" i="4" s="1"/>
  <c r="AH428" i="4"/>
  <c r="AF428" i="4" s="1"/>
  <c r="AI428" i="4" s="1"/>
  <c r="AH429" i="4"/>
  <c r="AF429" i="4" s="1"/>
  <c r="AI429" i="4" s="1"/>
  <c r="AH430" i="4"/>
  <c r="AF430" i="4" s="1"/>
  <c r="AI430" i="4" s="1"/>
  <c r="AH431" i="4"/>
  <c r="AF431" i="4" s="1"/>
  <c r="AI431" i="4" s="1"/>
  <c r="AH432" i="4"/>
  <c r="AF432" i="4" s="1"/>
  <c r="AI432" i="4" s="1"/>
  <c r="AH433" i="4"/>
  <c r="AF433" i="4" s="1"/>
  <c r="AI433" i="4" s="1"/>
  <c r="AG434" i="4"/>
  <c r="AH434" i="4"/>
  <c r="AH435" i="4"/>
  <c r="AF435" i="4" s="1"/>
  <c r="AI435" i="4" s="1"/>
  <c r="AH436" i="4"/>
  <c r="AF436" i="4" s="1"/>
  <c r="AI436" i="4" s="1"/>
  <c r="AH437" i="4"/>
  <c r="AF437" i="4" s="1"/>
  <c r="AI437" i="4" s="1"/>
  <c r="AG438" i="4"/>
  <c r="AH438" i="4"/>
  <c r="AG439" i="4"/>
  <c r="AH439" i="4"/>
  <c r="AG441" i="4"/>
  <c r="AH441" i="4"/>
  <c r="AG442" i="4"/>
  <c r="AH442" i="4"/>
  <c r="AG443" i="4"/>
  <c r="AH443" i="4"/>
  <c r="AG444" i="4"/>
  <c r="AH444" i="4"/>
  <c r="AH445" i="4"/>
  <c r="AF445" i="4" s="1"/>
  <c r="AH446" i="4"/>
  <c r="AF446" i="4" s="1"/>
  <c r="AI446" i="4" s="1"/>
  <c r="AH447" i="4"/>
  <c r="AF447" i="4" s="1"/>
  <c r="AI447" i="4" s="1"/>
  <c r="AH448" i="4"/>
  <c r="AF448" i="4" s="1"/>
  <c r="AI448" i="4" s="1"/>
  <c r="AH449" i="4"/>
  <c r="AF449" i="4" s="1"/>
  <c r="AI449" i="4" s="1"/>
  <c r="AH450" i="4"/>
  <c r="AF450" i="4" s="1"/>
  <c r="AI450" i="4" s="1"/>
  <c r="AH451" i="4"/>
  <c r="AF451" i="4" s="1"/>
  <c r="AI451" i="4" s="1"/>
  <c r="AH452" i="4"/>
  <c r="AF452" i="4" s="1"/>
  <c r="AI452" i="4" s="1"/>
  <c r="AH453" i="4"/>
  <c r="AF453" i="4" s="1"/>
  <c r="AI453" i="4" s="1"/>
  <c r="AH454" i="4"/>
  <c r="AF454" i="4" s="1"/>
  <c r="AI454" i="4" s="1"/>
  <c r="AG455" i="4"/>
  <c r="AH455" i="4"/>
  <c r="AG457" i="4"/>
  <c r="AH457" i="4"/>
  <c r="AG458" i="4"/>
  <c r="AH458" i="4"/>
  <c r="AG459" i="4"/>
  <c r="AH459" i="4"/>
  <c r="AG460" i="4"/>
  <c r="AH460" i="4"/>
  <c r="AG461" i="4"/>
  <c r="AH461" i="4"/>
  <c r="AH462" i="4"/>
  <c r="AF462" i="4" s="1"/>
  <c r="AH463" i="4"/>
  <c r="AF463" i="4" s="1"/>
  <c r="AI463" i="4" s="1"/>
  <c r="AH464" i="4"/>
  <c r="AF464" i="4" s="1"/>
  <c r="AI464" i="4" s="1"/>
  <c r="AH465" i="4"/>
  <c r="AF465" i="4" s="1"/>
  <c r="AI465" i="4" s="1"/>
  <c r="AH466" i="4"/>
  <c r="AF466" i="4" s="1"/>
  <c r="AI466" i="4" s="1"/>
  <c r="AH467" i="4"/>
  <c r="AF467" i="4" s="1"/>
  <c r="AI467" i="4" s="1"/>
  <c r="AH468" i="4"/>
  <c r="AF468" i="4" s="1"/>
  <c r="AI468" i="4" s="1"/>
  <c r="AH469" i="4"/>
  <c r="AF469" i="4" s="1"/>
  <c r="AI469" i="4" s="1"/>
  <c r="AH470" i="4"/>
  <c r="AF470" i="4" s="1"/>
  <c r="AI470" i="4" s="1"/>
  <c r="AH471" i="4"/>
  <c r="AF471" i="4" s="1"/>
  <c r="AI471" i="4" s="1"/>
  <c r="AH472" i="4"/>
  <c r="AF472" i="4" s="1"/>
  <c r="AI472" i="4" s="1"/>
  <c r="AH473" i="4"/>
  <c r="AF473" i="4" s="1"/>
  <c r="AI473" i="4" s="1"/>
  <c r="AH474" i="4"/>
  <c r="AF474" i="4" s="1"/>
  <c r="AI474" i="4" s="1"/>
  <c r="AG475" i="4"/>
  <c r="AH475" i="4"/>
  <c r="AG477" i="4"/>
  <c r="AH477" i="4"/>
  <c r="AG478" i="4"/>
  <c r="AH478" i="4"/>
  <c r="AG479" i="4"/>
  <c r="AH479" i="4"/>
  <c r="AG480" i="4"/>
  <c r="AH480" i="4"/>
  <c r="AH481" i="4"/>
  <c r="AF481" i="4" s="1"/>
  <c r="AH482" i="4"/>
  <c r="AF482" i="4" s="1"/>
  <c r="AI482" i="4" s="1"/>
  <c r="AH483" i="4"/>
  <c r="AF483" i="4" s="1"/>
  <c r="AI483" i="4" s="1"/>
  <c r="AH484" i="4"/>
  <c r="AF484" i="4" s="1"/>
  <c r="AI484" i="4" s="1"/>
  <c r="AH485" i="4"/>
  <c r="AF485" i="4" s="1"/>
  <c r="AI485" i="4" s="1"/>
  <c r="AH486" i="4"/>
  <c r="AF486" i="4" s="1"/>
  <c r="AI486" i="4" s="1"/>
  <c r="AH487" i="4"/>
  <c r="AF487" i="4" s="1"/>
  <c r="AI487" i="4" s="1"/>
  <c r="AH488" i="4"/>
  <c r="AF488" i="4" s="1"/>
  <c r="AI488" i="4" s="1"/>
  <c r="AH489" i="4"/>
  <c r="AF489" i="4" s="1"/>
  <c r="AI489" i="4" s="1"/>
  <c r="AH490" i="4"/>
  <c r="AF490" i="4" s="1"/>
  <c r="AI490" i="4" s="1"/>
  <c r="AH491" i="4"/>
  <c r="AF491" i="4" s="1"/>
  <c r="AI491" i="4" s="1"/>
  <c r="AH492" i="4"/>
  <c r="AF492" i="4" s="1"/>
  <c r="AI492" i="4" s="1"/>
  <c r="AH493" i="4"/>
  <c r="AF493" i="4" s="1"/>
  <c r="AI493" i="4" s="1"/>
  <c r="AH494" i="4"/>
  <c r="AF494" i="4" s="1"/>
  <c r="AI494" i="4" s="1"/>
  <c r="AG495" i="4"/>
  <c r="AH495" i="4"/>
  <c r="AG497" i="4"/>
  <c r="AH497" i="4"/>
  <c r="AG498" i="4"/>
  <c r="AH498" i="4"/>
  <c r="AG499" i="4"/>
  <c r="AH499" i="4"/>
  <c r="AG500" i="4"/>
  <c r="AH500" i="4"/>
  <c r="AG501" i="4"/>
  <c r="AH501" i="4"/>
  <c r="AH502" i="4"/>
  <c r="AF502" i="4" s="1"/>
  <c r="AH503" i="4"/>
  <c r="AF503" i="4" s="1"/>
  <c r="AI503" i="4" s="1"/>
  <c r="AH504" i="4"/>
  <c r="AF504" i="4" s="1"/>
  <c r="AI504" i="4" s="1"/>
  <c r="AH505" i="4"/>
  <c r="AF505" i="4" s="1"/>
  <c r="AI505" i="4" s="1"/>
  <c r="AH506" i="4"/>
  <c r="AF506" i="4" s="1"/>
  <c r="AI506" i="4" s="1"/>
  <c r="AH507" i="4"/>
  <c r="AF507" i="4" s="1"/>
  <c r="AI507" i="4" s="1"/>
  <c r="AH508" i="4"/>
  <c r="AF508" i="4" s="1"/>
  <c r="AI508" i="4" s="1"/>
  <c r="AH509" i="4"/>
  <c r="AF509" i="4" s="1"/>
  <c r="AI509" i="4" s="1"/>
  <c r="AH510" i="4"/>
  <c r="AF510" i="4" s="1"/>
  <c r="AI510" i="4" s="1"/>
  <c r="AH511" i="4"/>
  <c r="AF511" i="4" s="1"/>
  <c r="AI511" i="4" s="1"/>
  <c r="AH512" i="4"/>
  <c r="AF512" i="4" s="1"/>
  <c r="AI512" i="4" s="1"/>
  <c r="AH513" i="4"/>
  <c r="AF513" i="4" s="1"/>
  <c r="AI513" i="4" s="1"/>
  <c r="AH514" i="4"/>
  <c r="AF514" i="4" s="1"/>
  <c r="AI514" i="4" s="1"/>
  <c r="AG515" i="4"/>
  <c r="AH515" i="4"/>
  <c r="AG517" i="4"/>
  <c r="AH517" i="4"/>
  <c r="AG518" i="4"/>
  <c r="AH518" i="4"/>
  <c r="AG519" i="4"/>
  <c r="AH519" i="4"/>
  <c r="AG520" i="4"/>
  <c r="AH520" i="4"/>
  <c r="AG521" i="4"/>
  <c r="AH521" i="4"/>
  <c r="AG522" i="4"/>
  <c r="AH522" i="4"/>
  <c r="AH523" i="4"/>
  <c r="AF523" i="4" s="1"/>
  <c r="AH524" i="4"/>
  <c r="AF524" i="4" s="1"/>
  <c r="AI524" i="4" s="1"/>
  <c r="AH525" i="4"/>
  <c r="AF525" i="4" s="1"/>
  <c r="AI525" i="4" s="1"/>
  <c r="AH526" i="4"/>
  <c r="AF526" i="4" s="1"/>
  <c r="AI526" i="4" s="1"/>
  <c r="AH527" i="4"/>
  <c r="AF527" i="4" s="1"/>
  <c r="AI527" i="4" s="1"/>
  <c r="AH528" i="4"/>
  <c r="AF528" i="4" s="1"/>
  <c r="AI528" i="4" s="1"/>
  <c r="AH529" i="4"/>
  <c r="AF529" i="4" s="1"/>
  <c r="AI529" i="4" s="1"/>
  <c r="AH530" i="4"/>
  <c r="AF530" i="4" s="1"/>
  <c r="AI530" i="4" s="1"/>
  <c r="AG532" i="4"/>
  <c r="AH532" i="4"/>
  <c r="AG533" i="4"/>
  <c r="AH533" i="4"/>
  <c r="AG534" i="4"/>
  <c r="AH534" i="4"/>
  <c r="AG535" i="4"/>
  <c r="AH535" i="4"/>
  <c r="AH536" i="4"/>
  <c r="AF536" i="4" s="1"/>
  <c r="AH537" i="4"/>
  <c r="AF537" i="4" s="1"/>
  <c r="AI537" i="4" s="1"/>
  <c r="AH538" i="4"/>
  <c r="AF538" i="4" s="1"/>
  <c r="AI538" i="4" s="1"/>
  <c r="AH539" i="4"/>
  <c r="AF539" i="4" s="1"/>
  <c r="AI539" i="4" s="1"/>
  <c r="AH540" i="4"/>
  <c r="AF540" i="4" s="1"/>
  <c r="AI540" i="4" s="1"/>
  <c r="AH541" i="4"/>
  <c r="AF541" i="4" s="1"/>
  <c r="AI541" i="4" s="1"/>
  <c r="AH542" i="4"/>
  <c r="AF542" i="4" s="1"/>
  <c r="AI542" i="4" s="1"/>
  <c r="AH543" i="4"/>
  <c r="AF543" i="4" s="1"/>
  <c r="AI543" i="4" s="1"/>
  <c r="AH544" i="4"/>
  <c r="AF544" i="4" s="1"/>
  <c r="AI544" i="4" s="1"/>
  <c r="AH545" i="4"/>
  <c r="AF545" i="4" s="1"/>
  <c r="AI545" i="4" s="1"/>
  <c r="AH546" i="4"/>
  <c r="AF546" i="4" s="1"/>
  <c r="AI546" i="4" s="1"/>
  <c r="AH547" i="4"/>
  <c r="AF547" i="4" s="1"/>
  <c r="AI547" i="4" s="1"/>
  <c r="AH548" i="4"/>
  <c r="AF548" i="4" s="1"/>
  <c r="AI548" i="4" s="1"/>
  <c r="AH549" i="4"/>
  <c r="AF549" i="4" s="1"/>
  <c r="AI549" i="4" s="1"/>
  <c r="AH550" i="4"/>
  <c r="AF550" i="4" s="1"/>
  <c r="AI550" i="4" s="1"/>
  <c r="AH551" i="4"/>
  <c r="AF551" i="4" s="1"/>
  <c r="AI551" i="4" s="1"/>
  <c r="AG553" i="4"/>
  <c r="AH553" i="4"/>
  <c r="AG554" i="4"/>
  <c r="AH554" i="4"/>
  <c r="AG555" i="4"/>
  <c r="AH555" i="4"/>
  <c r="AH556" i="4"/>
  <c r="AF556" i="4" s="1"/>
  <c r="AH557" i="4"/>
  <c r="AF557" i="4" s="1"/>
  <c r="AI557" i="4" s="1"/>
  <c r="AH558" i="4"/>
  <c r="AF558" i="4" s="1"/>
  <c r="AI558" i="4" s="1"/>
  <c r="AH559" i="4"/>
  <c r="AF559" i="4" s="1"/>
  <c r="AI559" i="4" s="1"/>
  <c r="AH560" i="4"/>
  <c r="AF560" i="4" s="1"/>
  <c r="AI560" i="4" s="1"/>
  <c r="AH561" i="4"/>
  <c r="AF561" i="4" s="1"/>
  <c r="AI561" i="4" s="1"/>
  <c r="AH562" i="4"/>
  <c r="AF562" i="4" s="1"/>
  <c r="AI562" i="4" s="1"/>
  <c r="AH563" i="4"/>
  <c r="AF563" i="4" s="1"/>
  <c r="AI563" i="4" s="1"/>
  <c r="AH564" i="4"/>
  <c r="AF564" i="4" s="1"/>
  <c r="AI564" i="4" s="1"/>
  <c r="AH565" i="4"/>
  <c r="AF565" i="4" s="1"/>
  <c r="AI565" i="4" s="1"/>
  <c r="AG567" i="4"/>
  <c r="AH567" i="4"/>
  <c r="AG568" i="4"/>
  <c r="AH568" i="4"/>
  <c r="AG569" i="4"/>
  <c r="AH569" i="4"/>
  <c r="AG570" i="4"/>
  <c r="AH570" i="4"/>
  <c r="AH571" i="4"/>
  <c r="AF571" i="4" s="1"/>
  <c r="AH572" i="4"/>
  <c r="AF572" i="4" s="1"/>
  <c r="AI572" i="4" s="1"/>
  <c r="AH573" i="4"/>
  <c r="AF573" i="4" s="1"/>
  <c r="AI573" i="4" s="1"/>
  <c r="AH574" i="4"/>
  <c r="AF574" i="4" s="1"/>
  <c r="AI574" i="4" s="1"/>
  <c r="AH575" i="4"/>
  <c r="AF575" i="4" s="1"/>
  <c r="AI575" i="4" s="1"/>
  <c r="AH576" i="4"/>
  <c r="AF576" i="4" s="1"/>
  <c r="AI576" i="4" s="1"/>
  <c r="AH577" i="4"/>
  <c r="AF577" i="4" s="1"/>
  <c r="AI577" i="4" s="1"/>
  <c r="AH578" i="4"/>
  <c r="AF578" i="4" s="1"/>
  <c r="AI578" i="4" s="1"/>
  <c r="AH579" i="4"/>
  <c r="AF579" i="4" s="1"/>
  <c r="AI579" i="4" s="1"/>
  <c r="AH580" i="4"/>
  <c r="AF580" i="4" s="1"/>
  <c r="AI580" i="4" s="1"/>
  <c r="AG582" i="4"/>
  <c r="AH582" i="4"/>
  <c r="AG583" i="4"/>
  <c r="AH583" i="4"/>
  <c r="AG584" i="4"/>
  <c r="AH584" i="4"/>
  <c r="AG585" i="4"/>
  <c r="AH585" i="4"/>
  <c r="AG586" i="4"/>
  <c r="AH586" i="4"/>
  <c r="AH587" i="4"/>
  <c r="AF587" i="4" s="1"/>
  <c r="AH588" i="4"/>
  <c r="AF588" i="4" s="1"/>
  <c r="AI588" i="4" s="1"/>
  <c r="AH589" i="4"/>
  <c r="AF589" i="4" s="1"/>
  <c r="AI589" i="4" s="1"/>
  <c r="AH590" i="4"/>
  <c r="AF590" i="4" s="1"/>
  <c r="AI590" i="4" s="1"/>
  <c r="AH591" i="4"/>
  <c r="AF591" i="4" s="1"/>
  <c r="AI591" i="4" s="1"/>
  <c r="AH592" i="4"/>
  <c r="AF592" i="4" s="1"/>
  <c r="AI592" i="4" s="1"/>
  <c r="AH593" i="4"/>
  <c r="AF593" i="4" s="1"/>
  <c r="AI593" i="4" s="1"/>
  <c r="AH594" i="4"/>
  <c r="AF594" i="4" s="1"/>
  <c r="AI594" i="4" s="1"/>
  <c r="AH596" i="4"/>
  <c r="AF596" i="4" s="1"/>
  <c r="AI596" i="4" s="1"/>
  <c r="AH597" i="4"/>
  <c r="AF597" i="4" s="1"/>
  <c r="AI597" i="4" s="1"/>
  <c r="AH598" i="4"/>
  <c r="AF598" i="4" s="1"/>
  <c r="AI598" i="4" s="1"/>
  <c r="AH599" i="4"/>
  <c r="AF599" i="4" s="1"/>
  <c r="AI599" i="4" s="1"/>
  <c r="AH600" i="4"/>
  <c r="AF600" i="4" s="1"/>
  <c r="AI600" i="4" s="1"/>
  <c r="AH601" i="4"/>
  <c r="AF601" i="4" s="1"/>
  <c r="AI601" i="4" s="1"/>
  <c r="AG602" i="4"/>
  <c r="AH602" i="4"/>
  <c r="AG604" i="4"/>
  <c r="AH604" i="4"/>
  <c r="AG605" i="4"/>
  <c r="AH605" i="4"/>
  <c r="AG606" i="4"/>
  <c r="AH606" i="4"/>
  <c r="AG607" i="4"/>
  <c r="AH607" i="4"/>
  <c r="AG608" i="4"/>
  <c r="AH608" i="4"/>
  <c r="AG609" i="4"/>
  <c r="AH609" i="4"/>
  <c r="AG610" i="4"/>
  <c r="AH610" i="4"/>
  <c r="AH611" i="4"/>
  <c r="AF611" i="4" s="1"/>
  <c r="AH612" i="4"/>
  <c r="AF612" i="4" s="1"/>
  <c r="AI612" i="4" s="1"/>
  <c r="AH613" i="4"/>
  <c r="AF613" i="4" s="1"/>
  <c r="AI613" i="4" s="1"/>
  <c r="AH614" i="4"/>
  <c r="AF614" i="4" s="1"/>
  <c r="AI614" i="4" s="1"/>
  <c r="AH615" i="4"/>
  <c r="AF615" i="4" s="1"/>
  <c r="AI615" i="4" s="1"/>
  <c r="AH616" i="4"/>
  <c r="AF616" i="4" s="1"/>
  <c r="AI616" i="4" s="1"/>
  <c r="AH617" i="4"/>
  <c r="AF617" i="4" s="1"/>
  <c r="AI617" i="4" s="1"/>
  <c r="AH618" i="4"/>
  <c r="AF618" i="4" s="1"/>
  <c r="AI618" i="4" s="1"/>
  <c r="AG619" i="4"/>
  <c r="AH619" i="4"/>
  <c r="AH620" i="4"/>
  <c r="AF620" i="4" s="1"/>
  <c r="AI620" i="4" s="1"/>
  <c r="AG622" i="4"/>
  <c r="AH622" i="4"/>
  <c r="AG623" i="4"/>
  <c r="AH623" i="4"/>
  <c r="AG624" i="4"/>
  <c r="AH624" i="4"/>
  <c r="AG625" i="4"/>
  <c r="AH625" i="4"/>
  <c r="AG626" i="4"/>
  <c r="AH626" i="4"/>
  <c r="AG627" i="4"/>
  <c r="AH627" i="4"/>
  <c r="AG628" i="4"/>
  <c r="AH628" i="4"/>
  <c r="AG629" i="4"/>
  <c r="AH629" i="4"/>
  <c r="AH630" i="4"/>
  <c r="AF630" i="4" s="1"/>
  <c r="AH631" i="4"/>
  <c r="AF631" i="4" s="1"/>
  <c r="AI631" i="4" s="1"/>
  <c r="AH632" i="4"/>
  <c r="AF632" i="4" s="1"/>
  <c r="AI632" i="4" s="1"/>
  <c r="AH633" i="4"/>
  <c r="AF633" i="4" s="1"/>
  <c r="AI633" i="4" s="1"/>
  <c r="AH634" i="4"/>
  <c r="AF634" i="4" s="1"/>
  <c r="AI634" i="4" s="1"/>
  <c r="AH635" i="4"/>
  <c r="AF635" i="4" s="1"/>
  <c r="AI635" i="4" s="1"/>
  <c r="AH636" i="4"/>
  <c r="AF636" i="4" s="1"/>
  <c r="AI636" i="4" s="1"/>
  <c r="AG637" i="4"/>
  <c r="AH637" i="4"/>
  <c r="AH638" i="4"/>
  <c r="AF638" i="4" s="1"/>
  <c r="AI638" i="4" s="1"/>
  <c r="AH639" i="4"/>
  <c r="AF639" i="4" s="1"/>
  <c r="AI639" i="4" s="1"/>
  <c r="AH640" i="4"/>
  <c r="AF640" i="4" s="1"/>
  <c r="AI640" i="4" s="1"/>
  <c r="AH641" i="4"/>
  <c r="AF641" i="4" s="1"/>
  <c r="AI641" i="4" s="1"/>
  <c r="AG642" i="4"/>
  <c r="AH642" i="4"/>
  <c r="AH643" i="4"/>
  <c r="AF643" i="4" s="1"/>
  <c r="AI643" i="4" s="1"/>
  <c r="AH644" i="4"/>
  <c r="AF644" i="4" s="1"/>
  <c r="AI644" i="4" s="1"/>
  <c r="AH645" i="4"/>
  <c r="AF645" i="4" s="1"/>
  <c r="AI645" i="4" s="1"/>
  <c r="AH646" i="4"/>
  <c r="AF646" i="4" s="1"/>
  <c r="AI646" i="4" s="1"/>
  <c r="AH647" i="4"/>
  <c r="AF647" i="4" s="1"/>
  <c r="AI647" i="4" s="1"/>
  <c r="AH648" i="4"/>
  <c r="AF648" i="4" s="1"/>
  <c r="AI648" i="4" s="1"/>
  <c r="AG649" i="4"/>
  <c r="AH649" i="4"/>
  <c r="AG650" i="4"/>
  <c r="AH650" i="4"/>
  <c r="AH651" i="4"/>
  <c r="AF651" i="4" s="1"/>
  <c r="AI651" i="4" s="1"/>
  <c r="AH652" i="4"/>
  <c r="AF652" i="4" s="1"/>
  <c r="AI652" i="4" s="1"/>
  <c r="AG653" i="4"/>
  <c r="AH653" i="4"/>
  <c r="AF653" i="4" s="1"/>
  <c r="AI653" i="4" s="1"/>
  <c r="AH654" i="4"/>
  <c r="AF654" i="4" s="1"/>
  <c r="AI654" i="4" s="1"/>
  <c r="AH655" i="4"/>
  <c r="AF655" i="4" s="1"/>
  <c r="AI655" i="4" s="1"/>
  <c r="AH656" i="4"/>
  <c r="AF656" i="4" s="1"/>
  <c r="AI656" i="4" s="1"/>
  <c r="AH658" i="4"/>
  <c r="AF658" i="4" s="1"/>
  <c r="AI658" i="4" s="1"/>
  <c r="AG660" i="4"/>
  <c r="AH660" i="4"/>
  <c r="AG661" i="4"/>
  <c r="AH661" i="4"/>
  <c r="AG662" i="4"/>
  <c r="AH662" i="4"/>
  <c r="AG663" i="4"/>
  <c r="AH663" i="4"/>
  <c r="AG664" i="4"/>
  <c r="AH664" i="4"/>
  <c r="AG665" i="4"/>
  <c r="AH665" i="4"/>
  <c r="AG666" i="4"/>
  <c r="AH666" i="4"/>
  <c r="AG667" i="4"/>
  <c r="AH667" i="4"/>
  <c r="AH668" i="4"/>
  <c r="AF668" i="4" s="1"/>
  <c r="AH669" i="4"/>
  <c r="AF669" i="4" s="1"/>
  <c r="AI669" i="4" s="1"/>
  <c r="AG670" i="4"/>
  <c r="AH670" i="4"/>
  <c r="AH671" i="4"/>
  <c r="AF671" i="4" s="1"/>
  <c r="AI671" i="4" s="1"/>
  <c r="AH672" i="4"/>
  <c r="AF672" i="4" s="1"/>
  <c r="AI672" i="4" s="1"/>
  <c r="AH673" i="4"/>
  <c r="AF673" i="4" s="1"/>
  <c r="AI673" i="4" s="1"/>
  <c r="AG674" i="4"/>
  <c r="AH674" i="4"/>
  <c r="AH675" i="4"/>
  <c r="AF675" i="4" s="1"/>
  <c r="AI675" i="4" s="1"/>
  <c r="AH676" i="4"/>
  <c r="AF676" i="4" s="1"/>
  <c r="AI676" i="4" s="1"/>
  <c r="AH677" i="4"/>
  <c r="AF677" i="4" s="1"/>
  <c r="AI677" i="4" s="1"/>
  <c r="AH678" i="4"/>
  <c r="AF678" i="4" s="1"/>
  <c r="AI678" i="4" s="1"/>
  <c r="AH679" i="4"/>
  <c r="AF679" i="4" s="1"/>
  <c r="AI679" i="4" s="1"/>
  <c r="AG681" i="4"/>
  <c r="AH681" i="4"/>
  <c r="AG682" i="4"/>
  <c r="AH682" i="4"/>
  <c r="AG683" i="4"/>
  <c r="AH683" i="4"/>
  <c r="AG684" i="4"/>
  <c r="AH684" i="4"/>
  <c r="AG685" i="4"/>
  <c r="AH685" i="4"/>
  <c r="AH686" i="4"/>
  <c r="AF686" i="4" s="1"/>
  <c r="AH687" i="4"/>
  <c r="AF687" i="4" s="1"/>
  <c r="AI687" i="4" s="1"/>
  <c r="AH688" i="4"/>
  <c r="AF688" i="4" s="1"/>
  <c r="AI688" i="4" s="1"/>
  <c r="AH689" i="4"/>
  <c r="AF689" i="4" s="1"/>
  <c r="AI689" i="4" s="1"/>
  <c r="AG690" i="4"/>
  <c r="AH690" i="4"/>
  <c r="AH691" i="4"/>
  <c r="AF691" i="4" s="1"/>
  <c r="AI691" i="4" s="1"/>
  <c r="AG692" i="4"/>
  <c r="AH692" i="4"/>
  <c r="AH693" i="4"/>
  <c r="AF693" i="4" s="1"/>
  <c r="AI693" i="4" s="1"/>
  <c r="AH694" i="4"/>
  <c r="AF694" i="4" s="1"/>
  <c r="AI694" i="4" s="1"/>
  <c r="AH695" i="4"/>
  <c r="AF695" i="4" s="1"/>
  <c r="AI695" i="4" s="1"/>
  <c r="AH696" i="4"/>
  <c r="AF696" i="4" s="1"/>
  <c r="AI696" i="4" s="1"/>
  <c r="AH697" i="4"/>
  <c r="AF697" i="4" s="1"/>
  <c r="AI697" i="4" s="1"/>
  <c r="AH698" i="4"/>
  <c r="AF698" i="4" s="1"/>
  <c r="AI698" i="4" s="1"/>
  <c r="AH699" i="4"/>
  <c r="AF699" i="4" s="1"/>
  <c r="AI699" i="4" s="1"/>
  <c r="AG701" i="4"/>
  <c r="AH701" i="4"/>
  <c r="AG702" i="4"/>
  <c r="AH702" i="4"/>
  <c r="AG703" i="4"/>
  <c r="AH703" i="4"/>
  <c r="AG704" i="4"/>
  <c r="AH704" i="4"/>
  <c r="AG705" i="4"/>
  <c r="AH705" i="4"/>
  <c r="AH706" i="4"/>
  <c r="AF706" i="4" s="1"/>
  <c r="AH707" i="4"/>
  <c r="AF707" i="4" s="1"/>
  <c r="AI707" i="4" s="1"/>
  <c r="AH708" i="4"/>
  <c r="AF708" i="4" s="1"/>
  <c r="AI708" i="4" s="1"/>
  <c r="AH709" i="4"/>
  <c r="AF709" i="4" s="1"/>
  <c r="AI709" i="4" s="1"/>
  <c r="AH710" i="4"/>
  <c r="AF710" i="4" s="1"/>
  <c r="AI710" i="4" s="1"/>
  <c r="AH711" i="4"/>
  <c r="AF711" i="4" s="1"/>
  <c r="AI711" i="4" s="1"/>
  <c r="AH712" i="4"/>
  <c r="AF712" i="4" s="1"/>
  <c r="AI712" i="4" s="1"/>
  <c r="AH713" i="4"/>
  <c r="AF713" i="4" s="1"/>
  <c r="AI713" i="4" s="1"/>
  <c r="AH714" i="4"/>
  <c r="AF714" i="4" s="1"/>
  <c r="AI714" i="4" s="1"/>
  <c r="AH715" i="4"/>
  <c r="AF715" i="4" s="1"/>
  <c r="AI715" i="4" s="1"/>
  <c r="AH716" i="4"/>
  <c r="AF716" i="4" s="1"/>
  <c r="AI716" i="4" s="1"/>
  <c r="AG717" i="4"/>
  <c r="AH717" i="4"/>
  <c r="AH718" i="4"/>
  <c r="AF718" i="4" s="1"/>
  <c r="AI718" i="4" s="1"/>
  <c r="AH719" i="4"/>
  <c r="AF719" i="4" s="1"/>
  <c r="AI719" i="4" s="1"/>
  <c r="AH720" i="4"/>
  <c r="AF720" i="4" s="1"/>
  <c r="AI720" i="4" s="1"/>
  <c r="AG722" i="4"/>
  <c r="AH722" i="4"/>
  <c r="AG723" i="4"/>
  <c r="AH723" i="4"/>
  <c r="AG724" i="4"/>
  <c r="AH724" i="4"/>
  <c r="AG725" i="4"/>
  <c r="AH725" i="4"/>
  <c r="AG726" i="4"/>
  <c r="AH726" i="4"/>
  <c r="AG727" i="4"/>
  <c r="AH727" i="4"/>
  <c r="AG728" i="4"/>
  <c r="AH728" i="4"/>
  <c r="AG729" i="4"/>
  <c r="AH729" i="4"/>
  <c r="AH730" i="4"/>
  <c r="AF730" i="4" s="1"/>
  <c r="AH731" i="4"/>
  <c r="AF731" i="4" s="1"/>
  <c r="AI731" i="4" s="1"/>
  <c r="AG732" i="4"/>
  <c r="AH732" i="4"/>
  <c r="AH733" i="4"/>
  <c r="AF733" i="4" s="1"/>
  <c r="AI733" i="4" s="1"/>
  <c r="AH734" i="4"/>
  <c r="AF734" i="4" s="1"/>
  <c r="AI734" i="4" s="1"/>
  <c r="AG735" i="4"/>
  <c r="AH735" i="4"/>
  <c r="AH736" i="4"/>
  <c r="AF736" i="4" s="1"/>
  <c r="AI736" i="4" s="1"/>
  <c r="AH737" i="4"/>
  <c r="AF737" i="4" s="1"/>
  <c r="AI737" i="4" s="1"/>
  <c r="AG739" i="4"/>
  <c r="AH739" i="4"/>
  <c r="AG740" i="4"/>
  <c r="AH740" i="4"/>
  <c r="AG741" i="4"/>
  <c r="AH741" i="4"/>
  <c r="AG742" i="4"/>
  <c r="AH742" i="4"/>
  <c r="AG743" i="4"/>
  <c r="AH743" i="4"/>
  <c r="AG744" i="4"/>
  <c r="AH744" i="4"/>
  <c r="AG745" i="4"/>
  <c r="AH745" i="4"/>
  <c r="AG746" i="4"/>
  <c r="AH746" i="4"/>
  <c r="AH747" i="4"/>
  <c r="AF747" i="4" s="1"/>
  <c r="AH748" i="4"/>
  <c r="AF748" i="4" s="1"/>
  <c r="AI748" i="4" s="1"/>
  <c r="AH749" i="4"/>
  <c r="AF749" i="4" s="1"/>
  <c r="AI749" i="4" s="1"/>
  <c r="AH750" i="4"/>
  <c r="AF750" i="4" s="1"/>
  <c r="AI750" i="4" s="1"/>
  <c r="AH751" i="4"/>
  <c r="AF751" i="4" s="1"/>
  <c r="AI751" i="4" s="1"/>
  <c r="AH752" i="4"/>
  <c r="AF752" i="4" s="1"/>
  <c r="AI752" i="4" s="1"/>
  <c r="AH753" i="4"/>
  <c r="AF753" i="4" s="1"/>
  <c r="AI753" i="4" s="1"/>
  <c r="AH754" i="4"/>
  <c r="AF754" i="4" s="1"/>
  <c r="AI754" i="4" s="1"/>
  <c r="AG755" i="4"/>
  <c r="AH755" i="4"/>
  <c r="AH756" i="4"/>
  <c r="AF756" i="4" s="1"/>
  <c r="AI756" i="4" s="1"/>
  <c r="AH757" i="4"/>
  <c r="AF757" i="4" s="1"/>
  <c r="AI757" i="4" s="1"/>
  <c r="AH758" i="4"/>
  <c r="AF758" i="4" s="1"/>
  <c r="AI758" i="4" s="1"/>
  <c r="AH759" i="4"/>
  <c r="AF759" i="4" s="1"/>
  <c r="AI759" i="4" s="1"/>
  <c r="AG761" i="4"/>
  <c r="AH761" i="4"/>
  <c r="AG762" i="4"/>
  <c r="AH762" i="4"/>
  <c r="AG763" i="4"/>
  <c r="AH763" i="4"/>
  <c r="AG764" i="4"/>
  <c r="AH764" i="4"/>
  <c r="AG765" i="4"/>
  <c r="AH765" i="4"/>
  <c r="AG766" i="4"/>
  <c r="AH766" i="4"/>
  <c r="AG767" i="4"/>
  <c r="AH767" i="4"/>
  <c r="AG768" i="4"/>
  <c r="AH768" i="4"/>
  <c r="AG769" i="4"/>
  <c r="AH769" i="4"/>
  <c r="AG770" i="4"/>
  <c r="AH770" i="4"/>
  <c r="AH771" i="4"/>
  <c r="AF771" i="4" s="1"/>
  <c r="AH772" i="4"/>
  <c r="AF772" i="4" s="1"/>
  <c r="AI772" i="4" s="1"/>
  <c r="AH773" i="4"/>
  <c r="AF773" i="4" s="1"/>
  <c r="AI773" i="4" s="1"/>
  <c r="AH774" i="4"/>
  <c r="AF774" i="4" s="1"/>
  <c r="AI774" i="4" s="1"/>
  <c r="AH775" i="4"/>
  <c r="AF775" i="4" s="1"/>
  <c r="AI775" i="4" s="1"/>
  <c r="AH776" i="4"/>
  <c r="AF776" i="4" s="1"/>
  <c r="AI776" i="4" s="1"/>
  <c r="AH777" i="4"/>
  <c r="AF777" i="4" s="1"/>
  <c r="AI777" i="4" s="1"/>
  <c r="AH778" i="4"/>
  <c r="AF778" i="4" s="1"/>
  <c r="AI778" i="4" s="1"/>
  <c r="AH779" i="4"/>
  <c r="AF779" i="4" s="1"/>
  <c r="AI779" i="4" s="1"/>
  <c r="AH780" i="4"/>
  <c r="AF780" i="4" s="1"/>
  <c r="AI780" i="4" s="1"/>
  <c r="AH781" i="4"/>
  <c r="AF781" i="4" s="1"/>
  <c r="AI781" i="4" s="1"/>
  <c r="AG782" i="4"/>
  <c r="AH782" i="4"/>
  <c r="AH783" i="4"/>
  <c r="AF783" i="4" s="1"/>
  <c r="AI783" i="4" s="1"/>
  <c r="AH784" i="4"/>
  <c r="AF784" i="4" s="1"/>
  <c r="AI784" i="4" s="1"/>
  <c r="AH785" i="4"/>
  <c r="AF785" i="4" s="1"/>
  <c r="AI785" i="4" s="1"/>
  <c r="AH786" i="4"/>
  <c r="AF786" i="4" s="1"/>
  <c r="AI786" i="4" s="1"/>
  <c r="AH787" i="4"/>
  <c r="AF787" i="4" s="1"/>
  <c r="AI787" i="4" s="1"/>
  <c r="AH788" i="4"/>
  <c r="AF788" i="4" s="1"/>
  <c r="AI788" i="4" s="1"/>
  <c r="AG790" i="4"/>
  <c r="AH790" i="4"/>
  <c r="AG791" i="4"/>
  <c r="AH791" i="4"/>
  <c r="AG792" i="4"/>
  <c r="AH792" i="4"/>
  <c r="AG793" i="4"/>
  <c r="AH793" i="4"/>
  <c r="AG794" i="4"/>
  <c r="AH794" i="4"/>
  <c r="AG795" i="4"/>
  <c r="AH795" i="4"/>
  <c r="AG796" i="4"/>
  <c r="AH796" i="4"/>
  <c r="AG797" i="4"/>
  <c r="AH797" i="4"/>
  <c r="AG798" i="4"/>
  <c r="AH798" i="4"/>
  <c r="AG799" i="4"/>
  <c r="AH799" i="4"/>
  <c r="AH800" i="4"/>
  <c r="AF800" i="4" s="1"/>
  <c r="AH801" i="4"/>
  <c r="AF801" i="4" s="1"/>
  <c r="AI801" i="4" s="1"/>
  <c r="AH802" i="4"/>
  <c r="AF802" i="4" s="1"/>
  <c r="AI802" i="4" s="1"/>
  <c r="AH803" i="4"/>
  <c r="AF803" i="4" s="1"/>
  <c r="AI803" i="4" s="1"/>
  <c r="AH804" i="4"/>
  <c r="AF804" i="4" s="1"/>
  <c r="AI804" i="4" s="1"/>
  <c r="AH805" i="4"/>
  <c r="AF805" i="4" s="1"/>
  <c r="AI805" i="4" s="1"/>
  <c r="AH806" i="4"/>
  <c r="AF806" i="4" s="1"/>
  <c r="AI806" i="4" s="1"/>
  <c r="AH807" i="4"/>
  <c r="AF807" i="4" s="1"/>
  <c r="AI807" i="4" s="1"/>
  <c r="AH808" i="4"/>
  <c r="AF808" i="4" s="1"/>
  <c r="AI808" i="4" s="1"/>
  <c r="AH809" i="4"/>
  <c r="AF809" i="4" s="1"/>
  <c r="AI809" i="4" s="1"/>
  <c r="AH810" i="4"/>
  <c r="AF810" i="4" s="1"/>
  <c r="AI810" i="4" s="1"/>
  <c r="AG811" i="4"/>
  <c r="AH811" i="4"/>
  <c r="AH812" i="4"/>
  <c r="AF812" i="4" s="1"/>
  <c r="AI812" i="4" s="1"/>
  <c r="AH813" i="4"/>
  <c r="AF813" i="4" s="1"/>
  <c r="AI813" i="4" s="1"/>
  <c r="AG814" i="4"/>
  <c r="AH814" i="4"/>
  <c r="AH815" i="4"/>
  <c r="AF815" i="4" s="1"/>
  <c r="AI815" i="4" s="1"/>
  <c r="AH816" i="4"/>
  <c r="AF816" i="4" s="1"/>
  <c r="AI816" i="4" s="1"/>
  <c r="AH817" i="4"/>
  <c r="AF817" i="4" s="1"/>
  <c r="AI817" i="4" s="1"/>
  <c r="AH818" i="4"/>
  <c r="AF818" i="4" s="1"/>
  <c r="AI818" i="4" s="1"/>
  <c r="AH819" i="4"/>
  <c r="AF819" i="4" s="1"/>
  <c r="AI819" i="4" s="1"/>
  <c r="AG822" i="4"/>
  <c r="AH822" i="4"/>
  <c r="AG823" i="4"/>
  <c r="AH823" i="4"/>
  <c r="AG824" i="4"/>
  <c r="AH824" i="4"/>
  <c r="AG825" i="4"/>
  <c r="AH825" i="4"/>
  <c r="AG826" i="4"/>
  <c r="AH826" i="4"/>
  <c r="AG827" i="4"/>
  <c r="AH827" i="4"/>
  <c r="AG828" i="4"/>
  <c r="AH828" i="4"/>
  <c r="AG829" i="4"/>
  <c r="AH829" i="4"/>
  <c r="AG830" i="4"/>
  <c r="AH830" i="4"/>
  <c r="AG831" i="4"/>
  <c r="AH831" i="4"/>
  <c r="AG832" i="4"/>
  <c r="AH832" i="4"/>
  <c r="AH833" i="4"/>
  <c r="AF833" i="4" s="1"/>
  <c r="AH834" i="4"/>
  <c r="AF834" i="4" s="1"/>
  <c r="AI834" i="4" s="1"/>
  <c r="AH835" i="4"/>
  <c r="AF835" i="4" s="1"/>
  <c r="AI835" i="4" s="1"/>
  <c r="AH836" i="4"/>
  <c r="AF836" i="4" s="1"/>
  <c r="AI836" i="4" s="1"/>
  <c r="AH837" i="4"/>
  <c r="AF837" i="4" s="1"/>
  <c r="AI837" i="4" s="1"/>
  <c r="AH838" i="4"/>
  <c r="AF838" i="4" s="1"/>
  <c r="AI838" i="4" s="1"/>
  <c r="AH839" i="4"/>
  <c r="AF839" i="4" s="1"/>
  <c r="AI839" i="4" s="1"/>
  <c r="AH840" i="4"/>
  <c r="AF840" i="4" s="1"/>
  <c r="AI840" i="4" s="1"/>
  <c r="AH841" i="4"/>
  <c r="AF841" i="4" s="1"/>
  <c r="AI841" i="4" s="1"/>
  <c r="AG842" i="4"/>
  <c r="AH842" i="4"/>
  <c r="AH843" i="4"/>
  <c r="AF843" i="4" s="1"/>
  <c r="AI843" i="4" s="1"/>
  <c r="AH844" i="4"/>
  <c r="AF844" i="4" s="1"/>
  <c r="AI844" i="4" s="1"/>
  <c r="AH845" i="4"/>
  <c r="AF845" i="4" s="1"/>
  <c r="AI845" i="4" s="1"/>
  <c r="AH846" i="4"/>
  <c r="AF846" i="4" s="1"/>
  <c r="AI846" i="4" s="1"/>
  <c r="AG850" i="4"/>
  <c r="AH850" i="4"/>
  <c r="AG851" i="4"/>
  <c r="AH851" i="4"/>
  <c r="AG852" i="4"/>
  <c r="AH852" i="4"/>
  <c r="AG853" i="4"/>
  <c r="AH853" i="4"/>
  <c r="AG854" i="4"/>
  <c r="AH854" i="4"/>
  <c r="AG855" i="4"/>
  <c r="AH855" i="4"/>
  <c r="AG856" i="4"/>
  <c r="AH856" i="4"/>
  <c r="AG857" i="4"/>
  <c r="AH857" i="4"/>
  <c r="AG858" i="4"/>
  <c r="AH858" i="4"/>
  <c r="AG859" i="4"/>
  <c r="AH859" i="4"/>
  <c r="AG860" i="4"/>
  <c r="AH860" i="4"/>
  <c r="AG861" i="4"/>
  <c r="AH861" i="4"/>
  <c r="AH862" i="4"/>
  <c r="AF862" i="4" s="1"/>
  <c r="AH863" i="4"/>
  <c r="AF863" i="4" s="1"/>
  <c r="AI863" i="4" s="1"/>
  <c r="AH864" i="4"/>
  <c r="AF864" i="4" s="1"/>
  <c r="AI864" i="4" s="1"/>
  <c r="AH865" i="4"/>
  <c r="AF865" i="4" s="1"/>
  <c r="AI865" i="4" s="1"/>
  <c r="AH866" i="4"/>
  <c r="AF866" i="4" s="1"/>
  <c r="AI866" i="4" s="1"/>
  <c r="AG867" i="4"/>
  <c r="AH867" i="4"/>
  <c r="AH868" i="4"/>
  <c r="AF868" i="4" s="1"/>
  <c r="AI868" i="4" s="1"/>
  <c r="AH869" i="4"/>
  <c r="AF869" i="4" s="1"/>
  <c r="AI869" i="4" s="1"/>
  <c r="AH870" i="4"/>
  <c r="AF870" i="4" s="1"/>
  <c r="AI870" i="4" s="1"/>
  <c r="AH871" i="4"/>
  <c r="AF871" i="4" s="1"/>
  <c r="AI871" i="4" s="1"/>
  <c r="AH872" i="4"/>
  <c r="AF872" i="4" s="1"/>
  <c r="AI872" i="4" s="1"/>
  <c r="AH873" i="4"/>
  <c r="AF873" i="4" s="1"/>
  <c r="AI873" i="4" s="1"/>
  <c r="AH874" i="4"/>
  <c r="AF874" i="4" s="1"/>
  <c r="AI874" i="4" s="1"/>
  <c r="AH875" i="4"/>
  <c r="AF875" i="4" s="1"/>
  <c r="AI875" i="4" s="1"/>
  <c r="AG877" i="4"/>
  <c r="AH877" i="4"/>
  <c r="AG878" i="4"/>
  <c r="AH878" i="4"/>
  <c r="AG879" i="4"/>
  <c r="AH879" i="4"/>
  <c r="AG880" i="4"/>
  <c r="AH880" i="4"/>
  <c r="AG881" i="4"/>
  <c r="AH881" i="4"/>
  <c r="AG882" i="4"/>
  <c r="AH882" i="4"/>
  <c r="AG883" i="4"/>
  <c r="AH883" i="4"/>
  <c r="AG884" i="4"/>
  <c r="AH884" i="4"/>
  <c r="AG885" i="4"/>
  <c r="AH885" i="4"/>
  <c r="AG886" i="4"/>
  <c r="AH886" i="4"/>
  <c r="AG887" i="4"/>
  <c r="AH887" i="4"/>
  <c r="AG888" i="4"/>
  <c r="AH888" i="4"/>
  <c r="AG889" i="4"/>
  <c r="AH889" i="4"/>
  <c r="AH890" i="4"/>
  <c r="AF890" i="4" s="1"/>
  <c r="AH891" i="4"/>
  <c r="AF891" i="4" s="1"/>
  <c r="AI891" i="4" s="1"/>
  <c r="AH892" i="4"/>
  <c r="AF892" i="4" s="1"/>
  <c r="AI892" i="4" s="1"/>
  <c r="AH893" i="4"/>
  <c r="AF893" i="4" s="1"/>
  <c r="AI893" i="4" s="1"/>
  <c r="AH894" i="4"/>
  <c r="AF894" i="4" s="1"/>
  <c r="AI894" i="4" s="1"/>
  <c r="AH895" i="4"/>
  <c r="AF895" i="4" s="1"/>
  <c r="AI895" i="4" s="1"/>
  <c r="AH896" i="4"/>
  <c r="AF896" i="4" s="1"/>
  <c r="AI896" i="4" s="1"/>
  <c r="AH897" i="4"/>
  <c r="AF897" i="4" s="1"/>
  <c r="AI897" i="4" s="1"/>
  <c r="AH898" i="4"/>
  <c r="AF898" i="4" s="1"/>
  <c r="AI898" i="4" s="1"/>
  <c r="AH899" i="4"/>
  <c r="AF899" i="4" s="1"/>
  <c r="AI899" i="4" s="1"/>
  <c r="AH900" i="4"/>
  <c r="AF900" i="4" s="1"/>
  <c r="AI900" i="4" s="1"/>
  <c r="AG901" i="4"/>
  <c r="AH901" i="4"/>
  <c r="AH902" i="4"/>
  <c r="AF902" i="4" s="1"/>
  <c r="AI902" i="4" s="1"/>
  <c r="AH903" i="4"/>
  <c r="AF903" i="4" s="1"/>
  <c r="AI903" i="4" s="1"/>
  <c r="AH904" i="4"/>
  <c r="AF904" i="4" s="1"/>
  <c r="AI904" i="4" s="1"/>
  <c r="AH905" i="4"/>
  <c r="AF905" i="4" s="1"/>
  <c r="AI905" i="4" s="1"/>
  <c r="AH906" i="4"/>
  <c r="AF906" i="4" s="1"/>
  <c r="AI906" i="4" s="1"/>
  <c r="AH907" i="4"/>
  <c r="AF907" i="4" s="1"/>
  <c r="AI907" i="4" s="1"/>
  <c r="AH908" i="4"/>
  <c r="AF908" i="4" s="1"/>
  <c r="AI908" i="4" s="1"/>
  <c r="AG909" i="4"/>
  <c r="AH909" i="4"/>
  <c r="AH910" i="4"/>
  <c r="AF910" i="4" s="1"/>
  <c r="AI910" i="4" s="1"/>
  <c r="AH911" i="4"/>
  <c r="AF911" i="4" s="1"/>
  <c r="AI911" i="4" s="1"/>
  <c r="AG913" i="4"/>
  <c r="AH913" i="4"/>
  <c r="AG914" i="4"/>
  <c r="AH914" i="4"/>
  <c r="AG915" i="4"/>
  <c r="AH915" i="4"/>
  <c r="AG916" i="4"/>
  <c r="AH916" i="4"/>
  <c r="AG917" i="4"/>
  <c r="AH917" i="4"/>
  <c r="AG918" i="4"/>
  <c r="AH918" i="4"/>
  <c r="AG919" i="4"/>
  <c r="AH919" i="4"/>
  <c r="AG920" i="4"/>
  <c r="AH920" i="4"/>
  <c r="AG921" i="4"/>
  <c r="AH921" i="4"/>
  <c r="AG922" i="4"/>
  <c r="AH922" i="4"/>
  <c r="AG923" i="4"/>
  <c r="AH923" i="4"/>
  <c r="AG924" i="4"/>
  <c r="AH924" i="4"/>
  <c r="AG925" i="4"/>
  <c r="AH925" i="4"/>
  <c r="AH926" i="4"/>
  <c r="AF926" i="4" s="1"/>
  <c r="AH927" i="4"/>
  <c r="AF927" i="4" s="1"/>
  <c r="AI927" i="4" s="1"/>
  <c r="AH928" i="4"/>
  <c r="AF928" i="4" s="1"/>
  <c r="AI928" i="4" s="1"/>
  <c r="AH929" i="4"/>
  <c r="AF929" i="4" s="1"/>
  <c r="AI929" i="4" s="1"/>
  <c r="AH930" i="4"/>
  <c r="AF930" i="4" s="1"/>
  <c r="AI930" i="4" s="1"/>
  <c r="AH931" i="4"/>
  <c r="AF931" i="4" s="1"/>
  <c r="AI931" i="4" s="1"/>
  <c r="AH932" i="4"/>
  <c r="AF932" i="4" s="1"/>
  <c r="AI932" i="4" s="1"/>
  <c r="AH933" i="4"/>
  <c r="AF933" i="4" s="1"/>
  <c r="AI933" i="4" s="1"/>
  <c r="AH934" i="4"/>
  <c r="AF934" i="4" s="1"/>
  <c r="AI934" i="4" s="1"/>
  <c r="AH935" i="4"/>
  <c r="AF935" i="4" s="1"/>
  <c r="AI935" i="4" s="1"/>
  <c r="AH936" i="4"/>
  <c r="AF936" i="4" s="1"/>
  <c r="AI936" i="4" s="1"/>
  <c r="AH937" i="4"/>
  <c r="AF937" i="4" s="1"/>
  <c r="AI937" i="4" s="1"/>
  <c r="AH938" i="4"/>
  <c r="AF938" i="4" s="1"/>
  <c r="AI938" i="4" s="1"/>
  <c r="AH939" i="4"/>
  <c r="AF939" i="4" s="1"/>
  <c r="AI939" i="4" s="1"/>
  <c r="AH940" i="4"/>
  <c r="AF940" i="4" s="1"/>
  <c r="AI940" i="4" s="1"/>
  <c r="AG941" i="4"/>
  <c r="AH941" i="4"/>
  <c r="AH942" i="4"/>
  <c r="AF942" i="4" s="1"/>
  <c r="AI942" i="4" s="1"/>
  <c r="AG943" i="4"/>
  <c r="AH943" i="4"/>
  <c r="AH944" i="4"/>
  <c r="AF944" i="4" s="1"/>
  <c r="AI944" i="4" s="1"/>
  <c r="AH945" i="4"/>
  <c r="AF945" i="4" s="1"/>
  <c r="AI945" i="4" s="1"/>
  <c r="AH946" i="4"/>
  <c r="AF946" i="4" s="1"/>
  <c r="AI946" i="4" s="1"/>
  <c r="AG947" i="4"/>
  <c r="AH947" i="4"/>
  <c r="AH948" i="4"/>
  <c r="AF948" i="4" s="1"/>
  <c r="AI948" i="4" s="1"/>
  <c r="AH949" i="4"/>
  <c r="AF949" i="4" s="1"/>
  <c r="AI949" i="4" s="1"/>
  <c r="AH950" i="4"/>
  <c r="AF950" i="4" s="1"/>
  <c r="AI950" i="4" s="1"/>
  <c r="AG952" i="4"/>
  <c r="AH952" i="4"/>
  <c r="AG953" i="4"/>
  <c r="AH953" i="4"/>
  <c r="AG954" i="4"/>
  <c r="AH954" i="4"/>
  <c r="AG955" i="4"/>
  <c r="AH955" i="4"/>
  <c r="AG956" i="4"/>
  <c r="AH956" i="4"/>
  <c r="AG957" i="4"/>
  <c r="AH957" i="4"/>
  <c r="AG958" i="4"/>
  <c r="AH958" i="4"/>
  <c r="AG959" i="4"/>
  <c r="AH959" i="4"/>
  <c r="AG960" i="4"/>
  <c r="AH960" i="4"/>
  <c r="AH961" i="4"/>
  <c r="AF961" i="4" s="1"/>
  <c r="AH962" i="4"/>
  <c r="AF962" i="4" s="1"/>
  <c r="AI962" i="4" s="1"/>
  <c r="AH963" i="4"/>
  <c r="AF963" i="4" s="1"/>
  <c r="AI963" i="4" s="1"/>
  <c r="AH964" i="4"/>
  <c r="AF964" i="4" s="1"/>
  <c r="AI964" i="4" s="1"/>
  <c r="AH965" i="4"/>
  <c r="AF965" i="4" s="1"/>
  <c r="AI965" i="4" s="1"/>
  <c r="AH966" i="4"/>
  <c r="AF966" i="4" s="1"/>
  <c r="AI966" i="4" s="1"/>
  <c r="AH967" i="4"/>
  <c r="AF967" i="4" s="1"/>
  <c r="AI967" i="4" s="1"/>
  <c r="AH968" i="4"/>
  <c r="AF968" i="4" s="1"/>
  <c r="AI968" i="4" s="1"/>
  <c r="AH969" i="4"/>
  <c r="AF969" i="4" s="1"/>
  <c r="AI969" i="4" s="1"/>
  <c r="AG970" i="4"/>
  <c r="AH970" i="4"/>
  <c r="AG971" i="4"/>
  <c r="AH971" i="4"/>
  <c r="AH972" i="4"/>
  <c r="AF972" i="4" s="1"/>
  <c r="AI972" i="4" s="1"/>
  <c r="AG973" i="4"/>
  <c r="AH973" i="4"/>
  <c r="AH974" i="4"/>
  <c r="AF974" i="4" s="1"/>
  <c r="AI974" i="4" s="1"/>
  <c r="AG975" i="4"/>
  <c r="AH975" i="4"/>
  <c r="AH976" i="4"/>
  <c r="AF976" i="4" s="1"/>
  <c r="AI976" i="4" s="1"/>
  <c r="AG977" i="4"/>
  <c r="AH977" i="4"/>
  <c r="AH978" i="4"/>
  <c r="AF978" i="4" s="1"/>
  <c r="AI978" i="4" s="1"/>
  <c r="AH979" i="4"/>
  <c r="AF979" i="4" s="1"/>
  <c r="AI979" i="4" s="1"/>
  <c r="AH980" i="4"/>
  <c r="AF980" i="4" s="1"/>
  <c r="AI980" i="4" s="1"/>
  <c r="AH981" i="4"/>
  <c r="AF981" i="4" s="1"/>
  <c r="AI981" i="4" s="1"/>
  <c r="AH982" i="4"/>
  <c r="AF982" i="4" s="1"/>
  <c r="AI982" i="4" s="1"/>
  <c r="AH983" i="4"/>
  <c r="AF983" i="4" s="1"/>
  <c r="AI983" i="4" s="1"/>
  <c r="AH984" i="4"/>
  <c r="AF984" i="4" s="1"/>
  <c r="AI984" i="4" s="1"/>
  <c r="AH985" i="4"/>
  <c r="AF985" i="4" s="1"/>
  <c r="AI985" i="4" s="1"/>
  <c r="AH986" i="4"/>
  <c r="AF986" i="4" s="1"/>
  <c r="AI986" i="4" s="1"/>
  <c r="AH987" i="4"/>
  <c r="AF987" i="4" s="1"/>
  <c r="AI987" i="4" s="1"/>
  <c r="AH988" i="4"/>
  <c r="AF988" i="4" s="1"/>
  <c r="AI988" i="4" s="1"/>
  <c r="AH989" i="4"/>
  <c r="AF989" i="4" s="1"/>
  <c r="AI989" i="4" s="1"/>
  <c r="AG990" i="4"/>
  <c r="AH990" i="4"/>
  <c r="AH991" i="4"/>
  <c r="AF991" i="4" s="1"/>
  <c r="AI991" i="4" s="1"/>
  <c r="AH992" i="4"/>
  <c r="AF992" i="4" s="1"/>
  <c r="AI992" i="4" s="1"/>
  <c r="AG994" i="4"/>
  <c r="AH994" i="4"/>
  <c r="AG995" i="4"/>
  <c r="AH995" i="4"/>
  <c r="AG996" i="4"/>
  <c r="AH996" i="4"/>
  <c r="AG997" i="4"/>
  <c r="AH997" i="4"/>
  <c r="AG998" i="4"/>
  <c r="AH998" i="4"/>
  <c r="AG999" i="4"/>
  <c r="AH999" i="4"/>
  <c r="AG1000" i="4"/>
  <c r="AH1000" i="4"/>
  <c r="AG1001" i="4"/>
  <c r="AH1001" i="4"/>
  <c r="AG1002" i="4"/>
  <c r="AH1002" i="4"/>
  <c r="AG1003" i="4"/>
  <c r="AH1003" i="4"/>
  <c r="AG1004" i="4"/>
  <c r="AH1004" i="4"/>
  <c r="AG1005" i="4"/>
  <c r="AH1005" i="4"/>
  <c r="AG1006" i="4"/>
  <c r="AH1006" i="4"/>
  <c r="AH1007" i="4"/>
  <c r="AF1007" i="4" s="1"/>
  <c r="AH1008" i="4"/>
  <c r="AF1008" i="4" s="1"/>
  <c r="AI1008" i="4" s="1"/>
  <c r="AH1009" i="4"/>
  <c r="AF1009" i="4" s="1"/>
  <c r="AI1009" i="4" s="1"/>
  <c r="AH1010" i="4"/>
  <c r="AF1010" i="4" s="1"/>
  <c r="AI1010" i="4" s="1"/>
  <c r="AH1011" i="4"/>
  <c r="AF1011" i="4" s="1"/>
  <c r="AI1011" i="4" s="1"/>
  <c r="AG1012" i="4"/>
  <c r="AH1012" i="4"/>
  <c r="AH1013" i="4"/>
  <c r="AF1013" i="4" s="1"/>
  <c r="AI1013" i="4" s="1"/>
  <c r="AG1014" i="4"/>
  <c r="AH1014" i="4"/>
  <c r="AH1015" i="4"/>
  <c r="AF1015" i="4" s="1"/>
  <c r="AI1015" i="4" s="1"/>
  <c r="AH1016" i="4"/>
  <c r="AF1016" i="4" s="1"/>
  <c r="AI1016" i="4" s="1"/>
  <c r="AG1017" i="4"/>
  <c r="AH1017" i="4"/>
  <c r="AH1018" i="4"/>
  <c r="AF1018" i="4" s="1"/>
  <c r="AI1018" i="4" s="1"/>
  <c r="AH1019" i="4"/>
  <c r="AF1019" i="4" s="1"/>
  <c r="AI1019" i="4" s="1"/>
  <c r="AH1020" i="4"/>
  <c r="AF1020" i="4" s="1"/>
  <c r="AI1020" i="4" s="1"/>
  <c r="AH1021" i="4"/>
  <c r="AF1021" i="4" s="1"/>
  <c r="AI1021" i="4" s="1"/>
  <c r="AH1022" i="4"/>
  <c r="AF1022" i="4" s="1"/>
  <c r="AI1022" i="4" s="1"/>
  <c r="AG1024" i="4"/>
  <c r="AH1024" i="4"/>
  <c r="AG1025" i="4"/>
  <c r="AH1025" i="4"/>
  <c r="AG1026" i="4"/>
  <c r="AH1026" i="4"/>
  <c r="AG1027" i="4"/>
  <c r="AH1027" i="4"/>
  <c r="AG1028" i="4"/>
  <c r="AH1028" i="4"/>
  <c r="AG1029" i="4"/>
  <c r="AH1029" i="4"/>
  <c r="AG1030" i="4"/>
  <c r="AH1030" i="4"/>
  <c r="AH1031" i="4"/>
  <c r="AF1031" i="4" s="1"/>
  <c r="AH1032" i="4"/>
  <c r="AF1032" i="4" s="1"/>
  <c r="AI1032" i="4" s="1"/>
  <c r="AH1033" i="4"/>
  <c r="AF1033" i="4" s="1"/>
  <c r="AI1033" i="4" s="1"/>
  <c r="AH1034" i="4"/>
  <c r="AF1034" i="4" s="1"/>
  <c r="AI1034" i="4" s="1"/>
  <c r="AH1035" i="4"/>
  <c r="AF1035" i="4" s="1"/>
  <c r="AI1035" i="4" s="1"/>
  <c r="AH1036" i="4"/>
  <c r="AF1036" i="4" s="1"/>
  <c r="AI1036" i="4" s="1"/>
  <c r="AH1037" i="4"/>
  <c r="AF1037" i="4" s="1"/>
  <c r="AI1037" i="4" s="1"/>
  <c r="AH1038" i="4"/>
  <c r="AF1038" i="4" s="1"/>
  <c r="AI1038" i="4" s="1"/>
  <c r="AH1039" i="4"/>
  <c r="AF1039" i="4" s="1"/>
  <c r="AI1039" i="4" s="1"/>
  <c r="AH1040" i="4"/>
  <c r="AF1040" i="4" s="1"/>
  <c r="AI1040" i="4" s="1"/>
  <c r="AH1041" i="4"/>
  <c r="AF1041" i="4" s="1"/>
  <c r="AI1041" i="4" s="1"/>
  <c r="AH1042" i="4"/>
  <c r="AF1042" i="4" s="1"/>
  <c r="AI1042" i="4" s="1"/>
  <c r="AG1045" i="4"/>
  <c r="AH1045" i="4"/>
  <c r="AG1046" i="4"/>
  <c r="AH1046" i="4"/>
  <c r="AG1047" i="4"/>
  <c r="AH1047" i="4"/>
  <c r="AG1048" i="4"/>
  <c r="AH1048" i="4"/>
  <c r="AG1049" i="4"/>
  <c r="AH1049" i="4"/>
  <c r="AG1050" i="4"/>
  <c r="AH1050" i="4"/>
  <c r="AG1051" i="4"/>
  <c r="AH1051" i="4"/>
  <c r="AH1052" i="4"/>
  <c r="AF1052" i="4" s="1"/>
  <c r="AG1053" i="4"/>
  <c r="AH1053" i="4"/>
  <c r="AH1054" i="4"/>
  <c r="AF1054" i="4" s="1"/>
  <c r="AI1054" i="4" s="1"/>
  <c r="AG1055" i="4"/>
  <c r="AH1055" i="4"/>
  <c r="AH1056" i="4"/>
  <c r="AF1056" i="4" s="1"/>
  <c r="AI1056" i="4" s="1"/>
  <c r="AH1057" i="4"/>
  <c r="AF1057" i="4" s="1"/>
  <c r="AI1057" i="4" s="1"/>
  <c r="AH1058" i="4"/>
  <c r="AF1058" i="4" s="1"/>
  <c r="AI1058" i="4" s="1"/>
  <c r="AH1059" i="4"/>
  <c r="AF1059" i="4" s="1"/>
  <c r="AI1059" i="4" s="1"/>
  <c r="AH1060" i="4"/>
  <c r="AF1060" i="4" s="1"/>
  <c r="AI1060" i="4" s="1"/>
  <c r="AH1061" i="4"/>
  <c r="AF1061" i="4" s="1"/>
  <c r="AI1061" i="4" s="1"/>
  <c r="AH1062" i="4"/>
  <c r="AF1062" i="4" s="1"/>
  <c r="AI1062" i="4" s="1"/>
  <c r="AH1063" i="4"/>
  <c r="AF1063" i="4" s="1"/>
  <c r="AI1063" i="4" s="1"/>
  <c r="AH1064" i="4"/>
  <c r="AF1064" i="4" s="1"/>
  <c r="AI1064" i="4" s="1"/>
  <c r="AH1065" i="4"/>
  <c r="AF1065" i="4" s="1"/>
  <c r="AI1065" i="4" s="1"/>
  <c r="AH1066" i="4"/>
  <c r="AF1066" i="4" s="1"/>
  <c r="AI1066" i="4" s="1"/>
  <c r="AG1067" i="4"/>
  <c r="AH1067" i="4"/>
  <c r="AH1068" i="4"/>
  <c r="AF1068" i="4" s="1"/>
  <c r="AI1068" i="4" s="1"/>
  <c r="AH1069" i="4"/>
  <c r="AF1069" i="4" s="1"/>
  <c r="AI1069" i="4" s="1"/>
  <c r="AH1070" i="4"/>
  <c r="AF1070" i="4" s="1"/>
  <c r="AI1070" i="4" s="1"/>
  <c r="AH1071" i="4"/>
  <c r="AF1071" i="4" s="1"/>
  <c r="AI1071" i="4" s="1"/>
  <c r="AG1072" i="4"/>
  <c r="AH1072" i="4"/>
  <c r="AH1073" i="4"/>
  <c r="AF1073" i="4" s="1"/>
  <c r="AI1073" i="4" s="1"/>
  <c r="AH1074" i="4"/>
  <c r="AF1074" i="4" s="1"/>
  <c r="AI1074" i="4" s="1"/>
  <c r="AH1075" i="4"/>
  <c r="AF1075" i="4" s="1"/>
  <c r="AI1075" i="4" s="1"/>
  <c r="AH1076" i="4"/>
  <c r="AF1076" i="4" s="1"/>
  <c r="AI1076" i="4" s="1"/>
  <c r="AH1077" i="4"/>
  <c r="AF1077" i="4" s="1"/>
  <c r="AI1077" i="4" s="1"/>
  <c r="AH1078" i="4"/>
  <c r="AF1078" i="4" s="1"/>
  <c r="AI1078" i="4" s="1"/>
  <c r="AG1079" i="4"/>
  <c r="AH1079" i="4"/>
  <c r="AH1080" i="4"/>
  <c r="AF1080" i="4" s="1"/>
  <c r="AI1080" i="4" s="1"/>
  <c r="AH1081" i="4"/>
  <c r="AF1081" i="4" s="1"/>
  <c r="AI1081" i="4" s="1"/>
  <c r="AG1083" i="4"/>
  <c r="AH1083" i="4"/>
  <c r="AG1084" i="4"/>
  <c r="AH1084" i="4"/>
  <c r="AG1085" i="4"/>
  <c r="AH1085" i="4"/>
  <c r="AG1086" i="4"/>
  <c r="AH1086" i="4"/>
  <c r="AG1087" i="4"/>
  <c r="AH1087" i="4"/>
  <c r="AG1088" i="4"/>
  <c r="AH1088" i="4"/>
  <c r="AG1089" i="4"/>
  <c r="AH1089" i="4"/>
  <c r="AG1090" i="4"/>
  <c r="AH1090" i="4"/>
  <c r="AG1091" i="4"/>
  <c r="AH1091" i="4"/>
  <c r="AH1092" i="4"/>
  <c r="AF1092" i="4" s="1"/>
  <c r="AH1093" i="4"/>
  <c r="AF1093" i="4" s="1"/>
  <c r="AI1093" i="4" s="1"/>
  <c r="AH1094" i="4"/>
  <c r="AF1094" i="4" s="1"/>
  <c r="AI1094" i="4" s="1"/>
  <c r="AH1095" i="4"/>
  <c r="AF1095" i="4" s="1"/>
  <c r="AI1095" i="4" s="1"/>
  <c r="AH1096" i="4"/>
  <c r="AF1096" i="4" s="1"/>
  <c r="AI1096" i="4" s="1"/>
  <c r="AH1097" i="4"/>
  <c r="AF1097" i="4" s="1"/>
  <c r="AI1097" i="4" s="1"/>
  <c r="AH1098" i="4"/>
  <c r="AF1098" i="4" s="1"/>
  <c r="AI1098" i="4" s="1"/>
  <c r="AH1099" i="4"/>
  <c r="AF1099" i="4" s="1"/>
  <c r="AI1099" i="4" s="1"/>
  <c r="AH1100" i="4"/>
  <c r="AF1100" i="4" s="1"/>
  <c r="AI1100" i="4" s="1"/>
  <c r="AH1101" i="4"/>
  <c r="AF1101" i="4" s="1"/>
  <c r="AI1101" i="4" s="1"/>
  <c r="AG1102" i="4"/>
  <c r="AH1102" i="4"/>
  <c r="AG1103" i="4"/>
  <c r="AH1103" i="4"/>
  <c r="AH1104" i="4"/>
  <c r="AF1104" i="4" s="1"/>
  <c r="AI1104" i="4" s="1"/>
  <c r="AH1105" i="4"/>
  <c r="AF1105" i="4" s="1"/>
  <c r="AI1105" i="4" s="1"/>
  <c r="AH1106" i="4"/>
  <c r="AF1106" i="4" s="1"/>
  <c r="AI1106" i="4" s="1"/>
  <c r="AH1107" i="4"/>
  <c r="AF1107" i="4" s="1"/>
  <c r="AI1107" i="4" s="1"/>
  <c r="AH1108" i="4"/>
  <c r="AF1108" i="4" s="1"/>
  <c r="AI1108" i="4" s="1"/>
  <c r="AH1109" i="4"/>
  <c r="AF1109" i="4" s="1"/>
  <c r="AI1109" i="4" s="1"/>
  <c r="AG1110" i="4"/>
  <c r="AH1110" i="4"/>
  <c r="AH1111" i="4"/>
  <c r="AF1111" i="4" s="1"/>
  <c r="AI1111" i="4" s="1"/>
  <c r="AG1114" i="4"/>
  <c r="AH1114" i="4"/>
  <c r="AG1115" i="4"/>
  <c r="AH1115" i="4"/>
  <c r="AG1116" i="4"/>
  <c r="AH1116" i="4"/>
  <c r="AG1117" i="4"/>
  <c r="AH1117" i="4"/>
  <c r="AG1118" i="4"/>
  <c r="AH1118" i="4"/>
  <c r="AG1119" i="4"/>
  <c r="AH1119" i="4"/>
  <c r="AG1120" i="4"/>
  <c r="AH1120" i="4"/>
  <c r="AG1121" i="4"/>
  <c r="AH1121" i="4"/>
  <c r="AG1122" i="4"/>
  <c r="AH1122" i="4"/>
  <c r="AG1123" i="4"/>
  <c r="AH1123" i="4"/>
  <c r="AG1124" i="4"/>
  <c r="AH1124" i="4"/>
  <c r="AH1125" i="4"/>
  <c r="AF1125" i="4" s="1"/>
  <c r="AH1126" i="4"/>
  <c r="AF1126" i="4" s="1"/>
  <c r="AI1126" i="4" s="1"/>
  <c r="AG1127" i="4"/>
  <c r="AH1127" i="4"/>
  <c r="AH1128" i="4"/>
  <c r="AF1128" i="4" s="1"/>
  <c r="AI1128" i="4" s="1"/>
  <c r="AH1129" i="4"/>
  <c r="AF1129" i="4" s="1"/>
  <c r="AI1129" i="4" s="1"/>
  <c r="AH1130" i="4"/>
  <c r="AF1130" i="4" s="1"/>
  <c r="AI1130" i="4" s="1"/>
  <c r="AH1131" i="4"/>
  <c r="AF1131" i="4" s="1"/>
  <c r="AI1131" i="4" s="1"/>
  <c r="AH1132" i="4"/>
  <c r="AF1132" i="4" s="1"/>
  <c r="AI1132" i="4" s="1"/>
  <c r="AH1133" i="4"/>
  <c r="AF1133" i="4" s="1"/>
  <c r="AI1133" i="4" s="1"/>
  <c r="AH1134" i="4"/>
  <c r="AF1134" i="4" s="1"/>
  <c r="AI1134" i="4" s="1"/>
  <c r="AH1135" i="4"/>
  <c r="AF1135" i="4" s="1"/>
  <c r="AI1135" i="4" s="1"/>
  <c r="AH1136" i="4"/>
  <c r="AF1136" i="4" s="1"/>
  <c r="AI1136" i="4" s="1"/>
  <c r="AH1137" i="4"/>
  <c r="AF1137" i="4" s="1"/>
  <c r="AI1137" i="4" s="1"/>
  <c r="AH1138" i="4"/>
  <c r="AF1138" i="4" s="1"/>
  <c r="AI1138" i="4" s="1"/>
  <c r="AH1139" i="4"/>
  <c r="AF1139" i="4" s="1"/>
  <c r="AI1139" i="4" s="1"/>
  <c r="AH1140" i="4"/>
  <c r="AF1140" i="4" s="1"/>
  <c r="AI1140" i="4" s="1"/>
  <c r="AG1141" i="4"/>
  <c r="AH1141" i="4"/>
  <c r="AH1142" i="4"/>
  <c r="AF1142" i="4" s="1"/>
  <c r="AI1142" i="4" s="1"/>
  <c r="AH1143" i="4"/>
  <c r="AF1143" i="4" s="1"/>
  <c r="AI1143" i="4" s="1"/>
  <c r="AG1144" i="4"/>
  <c r="AH1144" i="4"/>
  <c r="AH1145" i="4"/>
  <c r="AF1145" i="4" s="1"/>
  <c r="AI1145" i="4" s="1"/>
  <c r="AH1146" i="4"/>
  <c r="AF1146" i="4" s="1"/>
  <c r="AI1146" i="4" s="1"/>
  <c r="AH1147" i="4"/>
  <c r="AF1147" i="4" s="1"/>
  <c r="AI1147" i="4" s="1"/>
  <c r="AH1148" i="4"/>
  <c r="AF1148" i="4" s="1"/>
  <c r="AI1148" i="4" s="1"/>
  <c r="AH1149" i="4"/>
  <c r="AF1149" i="4" s="1"/>
  <c r="AI1149" i="4" s="1"/>
  <c r="AH1150" i="4"/>
  <c r="AF1150" i="4" s="1"/>
  <c r="AI1150" i="4" s="1"/>
  <c r="AG1151" i="4"/>
  <c r="AH1151" i="4"/>
  <c r="AH1152" i="4"/>
  <c r="AF1152" i="4" s="1"/>
  <c r="AI1152" i="4" s="1"/>
  <c r="AG1153" i="4"/>
  <c r="AH1153" i="4"/>
  <c r="AH1154" i="4"/>
  <c r="AF1154" i="4" s="1"/>
  <c r="AI1154" i="4" s="1"/>
  <c r="AH1155" i="4"/>
  <c r="AF1155" i="4" s="1"/>
  <c r="AI1155" i="4" s="1"/>
  <c r="AG1156" i="4"/>
  <c r="AH1156" i="4"/>
  <c r="AG1159" i="4"/>
  <c r="AH1159" i="4"/>
  <c r="AG1160" i="4"/>
  <c r="AH1160" i="4"/>
  <c r="AG1161" i="4"/>
  <c r="AH1161" i="4"/>
  <c r="AG1162" i="4"/>
  <c r="AH1162" i="4"/>
  <c r="AG1163" i="4"/>
  <c r="AH1163" i="4"/>
  <c r="AG1164" i="4"/>
  <c r="AH1164" i="4"/>
  <c r="AG1165" i="4"/>
  <c r="AH1165" i="4"/>
  <c r="AH1166" i="4"/>
  <c r="AF1166" i="4" s="1"/>
  <c r="AH1167" i="4"/>
  <c r="AF1167" i="4" s="1"/>
  <c r="AI1167" i="4" s="1"/>
  <c r="AH1168" i="4"/>
  <c r="AF1168" i="4" s="1"/>
  <c r="AI1168" i="4" s="1"/>
  <c r="AH1169" i="4"/>
  <c r="AF1169" i="4" s="1"/>
  <c r="AI1169" i="4" s="1"/>
  <c r="AH1170" i="4"/>
  <c r="AF1170" i="4" s="1"/>
  <c r="AI1170" i="4" s="1"/>
  <c r="AH1171" i="4"/>
  <c r="AF1171" i="4" s="1"/>
  <c r="AI1171" i="4" s="1"/>
  <c r="AH1172" i="4"/>
  <c r="AF1172" i="4" s="1"/>
  <c r="AI1172" i="4" s="1"/>
  <c r="AH1173" i="4"/>
  <c r="AF1173" i="4" s="1"/>
  <c r="AI1173" i="4" s="1"/>
  <c r="AH1174" i="4"/>
  <c r="AF1174" i="4" s="1"/>
  <c r="AI1174" i="4" s="1"/>
  <c r="AH1175" i="4"/>
  <c r="AF1175" i="4" s="1"/>
  <c r="AI1175" i="4" s="1"/>
  <c r="AH1176" i="4"/>
  <c r="AF1176" i="4" s="1"/>
  <c r="AI1176" i="4" s="1"/>
  <c r="AH1177" i="4"/>
  <c r="AF1177" i="4" s="1"/>
  <c r="AI1177" i="4" s="1"/>
  <c r="AH1178" i="4"/>
  <c r="AF1178" i="4" s="1"/>
  <c r="AI1178" i="4" s="1"/>
  <c r="AG1179" i="4"/>
  <c r="AH1179" i="4"/>
  <c r="AH1180" i="4"/>
  <c r="AF1180" i="4" s="1"/>
  <c r="AI1180" i="4" s="1"/>
  <c r="AH1181" i="4"/>
  <c r="AF1181" i="4" s="1"/>
  <c r="AI1181" i="4" s="1"/>
  <c r="AH1182" i="4"/>
  <c r="AF1182" i="4" s="1"/>
  <c r="AI1182" i="4" s="1"/>
  <c r="AG1183" i="4"/>
  <c r="AH1183" i="4"/>
  <c r="AH1184" i="4"/>
  <c r="AF1184" i="4" s="1"/>
  <c r="AI1184" i="4" s="1"/>
  <c r="AG1187" i="4"/>
  <c r="AH1187" i="4"/>
  <c r="AG1188" i="4"/>
  <c r="AH1188" i="4"/>
  <c r="AG1189" i="4"/>
  <c r="AH1189" i="4"/>
  <c r="AG1190" i="4"/>
  <c r="AH1190" i="4"/>
  <c r="AG1191" i="4"/>
  <c r="AH1191" i="4"/>
  <c r="AG1192" i="4"/>
  <c r="AH1192" i="4"/>
  <c r="AG1193" i="4"/>
  <c r="AH1193" i="4"/>
  <c r="AH1194" i="4"/>
  <c r="AF1194" i="4" s="1"/>
  <c r="AG1195" i="4"/>
  <c r="AH1195" i="4"/>
  <c r="AH1196" i="4"/>
  <c r="AF1196" i="4" s="1"/>
  <c r="AI1196" i="4" s="1"/>
  <c r="AH1197" i="4"/>
  <c r="AF1197" i="4" s="1"/>
  <c r="AI1197" i="4" s="1"/>
  <c r="AH1198" i="4"/>
  <c r="AF1198" i="4" s="1"/>
  <c r="AI1198" i="4" s="1"/>
  <c r="AH1199" i="4"/>
  <c r="AF1199" i="4" s="1"/>
  <c r="AI1199" i="4" s="1"/>
  <c r="AH1200" i="4"/>
  <c r="AF1200" i="4" s="1"/>
  <c r="AI1200" i="4" s="1"/>
  <c r="AH1201" i="4"/>
  <c r="AF1201" i="4" s="1"/>
  <c r="AI1201" i="4" s="1"/>
  <c r="AG1202" i="4"/>
  <c r="AH1202" i="4"/>
  <c r="AH1203" i="4"/>
  <c r="AF1203" i="4" s="1"/>
  <c r="AI1203" i="4" s="1"/>
  <c r="AG1204" i="4"/>
  <c r="AH1204" i="4"/>
  <c r="AH1205" i="4"/>
  <c r="AF1205" i="4" s="1"/>
  <c r="AI1205" i="4" s="1"/>
  <c r="AH1206" i="4"/>
  <c r="AF1206" i="4" s="1"/>
  <c r="AI1206" i="4" s="1"/>
  <c r="AH1207" i="4"/>
  <c r="AF1207" i="4" s="1"/>
  <c r="AI1207" i="4" s="1"/>
  <c r="AH1208" i="4"/>
  <c r="AF1208" i="4" s="1"/>
  <c r="AI1208" i="4" s="1"/>
  <c r="AH1209" i="4"/>
  <c r="AF1209" i="4" s="1"/>
  <c r="AI1209" i="4" s="1"/>
  <c r="AH1210" i="4"/>
  <c r="AF1210" i="4" s="1"/>
  <c r="AI1210" i="4" s="1"/>
  <c r="AH1211" i="4"/>
  <c r="AF1211" i="4" s="1"/>
  <c r="AI1211" i="4" s="1"/>
  <c r="AG1212" i="4"/>
  <c r="AH1212" i="4"/>
  <c r="AH1213" i="4"/>
  <c r="AF1213" i="4" s="1"/>
  <c r="AI1213" i="4" s="1"/>
  <c r="AH1214" i="4"/>
  <c r="AF1214" i="4" s="1"/>
  <c r="AI1214" i="4" s="1"/>
  <c r="AG1215" i="4"/>
  <c r="AH1215" i="4"/>
  <c r="AH1216" i="4"/>
  <c r="AF1216" i="4" s="1"/>
  <c r="AI1216" i="4" s="1"/>
  <c r="AG1217" i="4"/>
  <c r="AH1217" i="4"/>
  <c r="AH1218" i="4"/>
  <c r="AF1218" i="4" s="1"/>
  <c r="AI1218" i="4" s="1"/>
  <c r="AH1230" i="4"/>
  <c r="AF1230" i="4" s="1"/>
  <c r="AH1231" i="4"/>
  <c r="AF1231" i="4" s="1"/>
  <c r="AI1231" i="4" s="1"/>
  <c r="AH1232" i="4"/>
  <c r="AF1232" i="4" s="1"/>
  <c r="AI1232" i="4" s="1"/>
  <c r="AH1234" i="4"/>
  <c r="AF1234" i="4" s="1"/>
  <c r="AI1234" i="4" s="1"/>
  <c r="AH1235" i="4"/>
  <c r="AF1235" i="4" s="1"/>
  <c r="AI1235" i="4" s="1"/>
  <c r="AH1237" i="4"/>
  <c r="AF1237" i="4" s="1"/>
  <c r="AI1237" i="4" s="1"/>
  <c r="AH1238" i="4"/>
  <c r="AF1238" i="4" s="1"/>
  <c r="AI1238" i="4" s="1"/>
  <c r="AH1239" i="4"/>
  <c r="AF1239" i="4" s="1"/>
  <c r="AI1239" i="4" s="1"/>
  <c r="AH1240" i="4"/>
  <c r="AF1240" i="4" s="1"/>
  <c r="AI1240" i="4" s="1"/>
  <c r="AH1241" i="4"/>
  <c r="AF1241" i="4" s="1"/>
  <c r="AI1241" i="4" s="1"/>
  <c r="AH1242" i="4"/>
  <c r="AF1242" i="4" s="1"/>
  <c r="AI1242" i="4" s="1"/>
  <c r="AH1243" i="4"/>
  <c r="AF1243" i="4" s="1"/>
  <c r="AI1243" i="4" s="1"/>
  <c r="AH1244" i="4"/>
  <c r="AF1244" i="4" s="1"/>
  <c r="AI1244" i="4" s="1"/>
  <c r="AH1245" i="4"/>
  <c r="AF1245" i="4" s="1"/>
  <c r="AI1245" i="4" s="1"/>
  <c r="AH1246" i="4"/>
  <c r="AF1246" i="4" s="1"/>
  <c r="AI1246" i="4" s="1"/>
  <c r="AH1248" i="4"/>
  <c r="AF1248" i="4" s="1"/>
  <c r="AI1248" i="4" s="1"/>
  <c r="AH1250" i="4"/>
  <c r="AF1250" i="4" s="1"/>
  <c r="AI1250" i="4" s="1"/>
  <c r="AH1252" i="4"/>
  <c r="AF1252" i="4" s="1"/>
  <c r="AI1252" i="4" s="1"/>
  <c r="AH1254" i="4"/>
  <c r="AF1254" i="4" s="1"/>
  <c r="AI1254" i="4" s="1"/>
  <c r="AH1255" i="4"/>
  <c r="AF1255" i="4" s="1"/>
  <c r="AI1255" i="4" s="1"/>
  <c r="AH1256" i="4"/>
  <c r="AF1256" i="4" s="1"/>
  <c r="AI1256" i="4" s="1"/>
  <c r="AH1258" i="4"/>
  <c r="AF1258" i="4" s="1"/>
  <c r="AI1258" i="4" s="1"/>
  <c r="AH1259" i="4"/>
  <c r="AF1259" i="4" s="1"/>
  <c r="AI1259" i="4" s="1"/>
  <c r="AH1260" i="4"/>
  <c r="AF1260" i="4" s="1"/>
  <c r="AI1260" i="4" s="1"/>
  <c r="AH1261" i="4"/>
  <c r="AF1261" i="4" s="1"/>
  <c r="AI1261" i="4" s="1"/>
  <c r="AH1262" i="4"/>
  <c r="AF1262" i="4" s="1"/>
  <c r="AI1262" i="4" s="1"/>
  <c r="AH1263" i="4"/>
  <c r="AF1263" i="4" s="1"/>
  <c r="AI1263" i="4" s="1"/>
  <c r="AH1264" i="4"/>
  <c r="AF1264" i="4" s="1"/>
  <c r="AI1264" i="4" s="1"/>
  <c r="AH1265" i="4"/>
  <c r="AF1265" i="4" s="1"/>
  <c r="AI1265" i="4" s="1"/>
  <c r="AH1266" i="4"/>
  <c r="AF1266" i="4" s="1"/>
  <c r="AI1266" i="4" s="1"/>
  <c r="AH1267" i="4"/>
  <c r="AF1267" i="4" s="1"/>
  <c r="AI1267" i="4" s="1"/>
  <c r="AH1280" i="4"/>
  <c r="AF1280" i="4" s="1"/>
  <c r="AH1282" i="4"/>
  <c r="AF1282" i="4" s="1"/>
  <c r="AI1282" i="4" s="1"/>
  <c r="AH1283" i="4"/>
  <c r="AF1283" i="4" s="1"/>
  <c r="AI1283" i="4" s="1"/>
  <c r="AH1284" i="4"/>
  <c r="AF1284" i="4" s="1"/>
  <c r="AI1284" i="4" s="1"/>
  <c r="AH1285" i="4"/>
  <c r="AF1285" i="4" s="1"/>
  <c r="AI1285" i="4" s="1"/>
  <c r="AH1286" i="4"/>
  <c r="AF1286" i="4" s="1"/>
  <c r="AI1286" i="4" s="1"/>
  <c r="AH1287" i="4"/>
  <c r="AF1287" i="4" s="1"/>
  <c r="AI1287" i="4" s="1"/>
  <c r="AH1288" i="4"/>
  <c r="AF1288" i="4" s="1"/>
  <c r="AI1288" i="4" s="1"/>
  <c r="AH1289" i="4"/>
  <c r="AF1289" i="4" s="1"/>
  <c r="AI1289" i="4" s="1"/>
  <c r="AH1290" i="4"/>
  <c r="AF1290" i="4" s="1"/>
  <c r="AI1290" i="4" s="1"/>
  <c r="AH1291" i="4"/>
  <c r="AF1291" i="4" s="1"/>
  <c r="AI1291" i="4" s="1"/>
  <c r="AH1294" i="4"/>
  <c r="AF1294" i="4" s="1"/>
  <c r="AI1294" i="4" s="1"/>
  <c r="AH1295" i="4"/>
  <c r="AF1295" i="4" s="1"/>
  <c r="AI1295" i="4" s="1"/>
  <c r="AH1296" i="4"/>
  <c r="AF1296" i="4" s="1"/>
  <c r="AI1296" i="4" s="1"/>
  <c r="AH1297" i="4"/>
  <c r="AF1297" i="4" s="1"/>
  <c r="AI1297" i="4" s="1"/>
  <c r="AH1298" i="4"/>
  <c r="AF1298" i="4" s="1"/>
  <c r="AI1298" i="4" s="1"/>
  <c r="AH1299" i="4"/>
  <c r="AF1299" i="4" s="1"/>
  <c r="AI1299" i="4" s="1"/>
  <c r="AH1300" i="4"/>
  <c r="AF1300" i="4" s="1"/>
  <c r="AI1300" i="4" s="1"/>
  <c r="AH1302" i="4"/>
  <c r="AF1302" i="4" s="1"/>
  <c r="AI1302" i="4" s="1"/>
  <c r="AH1304" i="4"/>
  <c r="AF1304" i="4" s="1"/>
  <c r="AI1304" i="4" s="1"/>
  <c r="AH1311" i="4"/>
  <c r="AF1311" i="4" s="1"/>
  <c r="AH1312" i="4"/>
  <c r="AF1312" i="4" s="1"/>
  <c r="AI1312" i="4" s="1"/>
  <c r="AH1314" i="4"/>
  <c r="AF1314" i="4" s="1"/>
  <c r="AI1314" i="4" s="1"/>
  <c r="AH1315" i="4"/>
  <c r="AF1315" i="4" s="1"/>
  <c r="AI1315" i="4" s="1"/>
  <c r="AH1316" i="4"/>
  <c r="AF1316" i="4" s="1"/>
  <c r="AI1316" i="4" s="1"/>
  <c r="AH1317" i="4"/>
  <c r="AF1317" i="4" s="1"/>
  <c r="AI1317" i="4" s="1"/>
  <c r="AH1318" i="4"/>
  <c r="AF1318" i="4" s="1"/>
  <c r="AI1318" i="4" s="1"/>
  <c r="AH1320" i="4"/>
  <c r="AF1320" i="4" s="1"/>
  <c r="AI1320" i="4" s="1"/>
  <c r="AH1322" i="4"/>
  <c r="AF1322" i="4" s="1"/>
  <c r="AI1322" i="4" s="1"/>
  <c r="AH1323" i="4"/>
  <c r="AF1323" i="4" s="1"/>
  <c r="AI1323" i="4" s="1"/>
  <c r="AH1324" i="4"/>
  <c r="AF1324" i="4" s="1"/>
  <c r="AI1324" i="4" s="1"/>
  <c r="AH1325" i="4"/>
  <c r="AF1325" i="4" s="1"/>
  <c r="AI1325" i="4" s="1"/>
  <c r="AH1326" i="4"/>
  <c r="AF1326" i="4" s="1"/>
  <c r="AI1326" i="4" s="1"/>
  <c r="AH1327" i="4"/>
  <c r="AF1327" i="4" s="1"/>
  <c r="AI1327" i="4" s="1"/>
  <c r="AH1328" i="4"/>
  <c r="AF1328" i="4" s="1"/>
  <c r="AI1328" i="4" s="1"/>
  <c r="AH1332" i="4"/>
  <c r="AF1332" i="4" s="1"/>
  <c r="AI1332" i="4" s="1"/>
  <c r="AH1333" i="4"/>
  <c r="AF1333" i="4" s="1"/>
  <c r="AI1333" i="4" s="1"/>
  <c r="AH1345" i="4"/>
  <c r="AF1345" i="4" s="1"/>
  <c r="AH1346" i="4"/>
  <c r="AF1346" i="4" s="1"/>
  <c r="AI1346" i="4" s="1"/>
  <c r="AH1347" i="4"/>
  <c r="AF1347" i="4" s="1"/>
  <c r="AI1347" i="4" s="1"/>
  <c r="AH1349" i="4"/>
  <c r="AF1349" i="4" s="1"/>
  <c r="AI1349" i="4" s="1"/>
  <c r="AH1350" i="4"/>
  <c r="AF1350" i="4" s="1"/>
  <c r="AI1350" i="4" s="1"/>
  <c r="AH1351" i="4"/>
  <c r="AF1351" i="4" s="1"/>
  <c r="AI1351" i="4" s="1"/>
  <c r="AH1352" i="4"/>
  <c r="AF1352" i="4" s="1"/>
  <c r="AI1352" i="4" s="1"/>
  <c r="AH1353" i="4"/>
  <c r="AF1353" i="4" s="1"/>
  <c r="AI1353" i="4" s="1"/>
  <c r="AH1354" i="4"/>
  <c r="AF1354" i="4" s="1"/>
  <c r="AI1354" i="4" s="1"/>
  <c r="AH1355" i="4"/>
  <c r="AF1355" i="4" s="1"/>
  <c r="AI1355" i="4" s="1"/>
  <c r="AH1356" i="4"/>
  <c r="AF1356" i="4" s="1"/>
  <c r="AI1356" i="4" s="1"/>
  <c r="AH1357" i="4"/>
  <c r="AF1357" i="4" s="1"/>
  <c r="AI1357" i="4" s="1"/>
  <c r="AH1358" i="4"/>
  <c r="AF1358" i="4" s="1"/>
  <c r="AI1358" i="4" s="1"/>
  <c r="AH1359" i="4"/>
  <c r="AF1359" i="4" s="1"/>
  <c r="AI1359" i="4" s="1"/>
  <c r="AH1360" i="4"/>
  <c r="AF1360" i="4" s="1"/>
  <c r="AI1360" i="4" s="1"/>
  <c r="AH1361" i="4"/>
  <c r="AF1361" i="4" s="1"/>
  <c r="AI1361" i="4" s="1"/>
  <c r="AH1362" i="4"/>
  <c r="AF1362" i="4" s="1"/>
  <c r="AI1362" i="4" s="1"/>
  <c r="AH1363" i="4"/>
  <c r="AF1363" i="4" s="1"/>
  <c r="AI1363" i="4" s="1"/>
  <c r="AH1364" i="4"/>
  <c r="AF1364" i="4" s="1"/>
  <c r="AI1364" i="4" s="1"/>
  <c r="AH1365" i="4"/>
  <c r="AF1365" i="4" s="1"/>
  <c r="AI1365" i="4" s="1"/>
  <c r="AH1372" i="4"/>
  <c r="AF1372" i="4" s="1"/>
  <c r="AH1374" i="4"/>
  <c r="AF1374" i="4" s="1"/>
  <c r="AI1374" i="4" s="1"/>
  <c r="AH1376" i="4"/>
  <c r="AF1376" i="4" s="1"/>
  <c r="AI1376" i="4" s="1"/>
  <c r="AH1377" i="4"/>
  <c r="AF1377" i="4" s="1"/>
  <c r="AI1377" i="4" s="1"/>
  <c r="AH1378" i="4"/>
  <c r="AF1378" i="4" s="1"/>
  <c r="AI1378" i="4" s="1"/>
  <c r="AH1379" i="4"/>
  <c r="AF1379" i="4" s="1"/>
  <c r="AI1379" i="4" s="1"/>
  <c r="AH1380" i="4"/>
  <c r="AF1380" i="4" s="1"/>
  <c r="AI1380" i="4" s="1"/>
  <c r="AH1382" i="4"/>
  <c r="AF1382" i="4" s="1"/>
  <c r="AI1382" i="4" s="1"/>
  <c r="AH1383" i="4"/>
  <c r="AF1383" i="4" s="1"/>
  <c r="AI1383" i="4" s="1"/>
  <c r="AH1385" i="4"/>
  <c r="AF1385" i="4" s="1"/>
  <c r="AI1385" i="4" s="1"/>
  <c r="AH1387" i="4"/>
  <c r="AF1387" i="4" s="1"/>
  <c r="AI1387" i="4" s="1"/>
  <c r="AH1389" i="4"/>
  <c r="AF1389" i="4" s="1"/>
  <c r="AI1389" i="4" s="1"/>
  <c r="AH1390" i="4"/>
  <c r="AF1390" i="4" s="1"/>
  <c r="AI1390" i="4" s="1"/>
  <c r="AG1391" i="4"/>
  <c r="AH1391" i="4"/>
  <c r="AH1392" i="4"/>
  <c r="AF1392" i="4" s="1"/>
  <c r="AI1392" i="4" s="1"/>
  <c r="AH1395" i="4"/>
  <c r="AH1396" i="4"/>
  <c r="AF1396" i="4" s="1"/>
  <c r="AI1396" i="4" s="1"/>
  <c r="AH1397" i="4"/>
  <c r="AF1397" i="4" s="1"/>
  <c r="AI1397" i="4" s="1"/>
  <c r="AH1409" i="4"/>
  <c r="AF1409" i="4" s="1"/>
  <c r="AH1410" i="4"/>
  <c r="AF1410" i="4" s="1"/>
  <c r="AI1410" i="4" s="1"/>
  <c r="AH1414" i="4"/>
  <c r="AF1414" i="4" s="1"/>
  <c r="AI1414" i="4" s="1"/>
  <c r="AI890" i="4" l="1"/>
  <c r="AF877" i="4"/>
  <c r="AB24" i="7" s="1"/>
  <c r="AX15" i="7"/>
  <c r="AR15" i="7"/>
  <c r="AV15" i="7"/>
  <c r="AY15" i="7"/>
  <c r="AT15" i="7"/>
  <c r="AS15" i="7"/>
  <c r="AZ15" i="7"/>
  <c r="AU15" i="7"/>
  <c r="S15" i="7"/>
  <c r="AF1395" i="4"/>
  <c r="AI1395" i="4" s="1"/>
  <c r="AI1125" i="4"/>
  <c r="AF1113" i="4"/>
  <c r="AM24" i="7" s="1"/>
  <c r="AM36" i="7" s="1"/>
  <c r="AI630" i="4"/>
  <c r="AF622" i="4"/>
  <c r="AI502" i="4"/>
  <c r="AF497" i="4"/>
  <c r="AI422" i="4"/>
  <c r="AF419" i="4"/>
  <c r="G24" i="7" s="1"/>
  <c r="AF389" i="4"/>
  <c r="E24" i="7" s="1"/>
  <c r="AI390" i="4"/>
  <c r="AI1409" i="4"/>
  <c r="AF1399" i="4"/>
  <c r="AU24" i="7" s="1"/>
  <c r="AU36" i="7" s="1"/>
  <c r="AI1345" i="4"/>
  <c r="AF1336" i="4"/>
  <c r="AS24" i="7" s="1"/>
  <c r="AS36" i="7" s="1"/>
  <c r="AI1280" i="4"/>
  <c r="AF1270" i="4"/>
  <c r="AQ24" i="7" s="1"/>
  <c r="AQ36" i="7" s="1"/>
  <c r="AI1194" i="4"/>
  <c r="AF1186" i="4"/>
  <c r="AO24" i="7" s="1"/>
  <c r="AO36" i="7" s="1"/>
  <c r="AI1052" i="4"/>
  <c r="AF1044" i="4"/>
  <c r="AK24" i="7" s="1"/>
  <c r="AK36" i="7" s="1"/>
  <c r="AI800" i="4"/>
  <c r="AF790" i="4"/>
  <c r="AI730" i="4"/>
  <c r="AF722" i="4"/>
  <c r="AI706" i="4"/>
  <c r="AF701" i="4"/>
  <c r="AI587" i="4"/>
  <c r="AF582" i="4"/>
  <c r="AI571" i="4"/>
  <c r="AF567" i="4"/>
  <c r="AI536" i="4"/>
  <c r="AF532" i="4"/>
  <c r="AI523" i="4"/>
  <c r="AF517" i="4"/>
  <c r="AI462" i="4"/>
  <c r="AF457" i="4"/>
  <c r="AF402" i="4"/>
  <c r="F24" i="7" s="1"/>
  <c r="AI403" i="4"/>
  <c r="AI1166" i="4"/>
  <c r="AF1158" i="4"/>
  <c r="AN24" i="7" s="1"/>
  <c r="AN36" i="7" s="1"/>
  <c r="AH1399" i="4"/>
  <c r="AI1230" i="4"/>
  <c r="AF1220" i="4"/>
  <c r="AP24" i="7" s="1"/>
  <c r="AP36" i="7" s="1"/>
  <c r="AI1092" i="4"/>
  <c r="AF1083" i="4"/>
  <c r="AL24" i="7" s="1"/>
  <c r="AL36" i="7" s="1"/>
  <c r="AI1031" i="4"/>
  <c r="AF1024" i="4"/>
  <c r="AJ24" i="7" s="1"/>
  <c r="AI771" i="4"/>
  <c r="AF761" i="4"/>
  <c r="AI481" i="4"/>
  <c r="AF477" i="4"/>
  <c r="AF377" i="4"/>
  <c r="D24" i="7" s="1"/>
  <c r="AI378" i="4"/>
  <c r="AI1372" i="4"/>
  <c r="AI1311" i="4"/>
  <c r="AF1306" i="4"/>
  <c r="AR24" i="7" s="1"/>
  <c r="AR36" i="7" s="1"/>
  <c r="AI1007" i="4"/>
  <c r="AF994" i="4"/>
  <c r="AE24" i="7" s="1"/>
  <c r="AI961" i="4"/>
  <c r="AF952" i="4"/>
  <c r="AD24" i="7" s="1"/>
  <c r="AI926" i="4"/>
  <c r="AF913" i="4"/>
  <c r="AC24" i="7" s="1"/>
  <c r="AI862" i="4"/>
  <c r="AF848" i="4"/>
  <c r="AA24" i="7" s="1"/>
  <c r="AI833" i="4"/>
  <c r="AF821" i="4"/>
  <c r="Z24" i="7" s="1"/>
  <c r="AI747" i="4"/>
  <c r="AF739" i="4"/>
  <c r="AI686" i="4"/>
  <c r="AF681" i="4"/>
  <c r="AI668" i="4"/>
  <c r="AF660" i="4"/>
  <c r="AI611" i="4"/>
  <c r="AF604" i="4"/>
  <c r="AI556" i="4"/>
  <c r="AF553" i="4"/>
  <c r="AI445" i="4"/>
  <c r="AF441" i="4"/>
  <c r="AI367" i="4"/>
  <c r="AF365" i="4"/>
  <c r="C24" i="7" s="1"/>
  <c r="C25" i="7" s="1"/>
  <c r="D25" i="7" l="1"/>
  <c r="E25" i="7" s="1"/>
  <c r="F25" i="7" s="1"/>
  <c r="G25" i="7" s="1"/>
  <c r="AW15" i="7"/>
  <c r="N24" i="7"/>
  <c r="S24" i="7"/>
  <c r="W24" i="7"/>
  <c r="M15" i="7"/>
  <c r="L24" i="7"/>
  <c r="O24" i="7"/>
  <c r="U24" i="7"/>
  <c r="Y24" i="7"/>
  <c r="K24" i="7"/>
  <c r="AM15" i="7"/>
  <c r="AA15" i="7"/>
  <c r="AF15" i="7"/>
  <c r="O15" i="7"/>
  <c r="V15" i="7"/>
  <c r="AD15" i="7"/>
  <c r="J24" i="7"/>
  <c r="AK15" i="7"/>
  <c r="Y15" i="7"/>
  <c r="AE15" i="7"/>
  <c r="N15" i="7"/>
  <c r="AL15" i="7"/>
  <c r="H24" i="7"/>
  <c r="T24" i="7"/>
  <c r="I24" i="7"/>
  <c r="R24" i="7"/>
  <c r="AQ15" i="7"/>
  <c r="AB15" i="7"/>
  <c r="P15" i="7"/>
  <c r="AC15" i="7"/>
  <c r="AN15" i="7"/>
  <c r="Q24" i="7"/>
  <c r="M24" i="7"/>
  <c r="P24" i="7"/>
  <c r="V24" i="7"/>
  <c r="X24" i="7"/>
  <c r="R15" i="7"/>
  <c r="U15" i="7"/>
  <c r="AP15" i="7"/>
  <c r="X15" i="7"/>
  <c r="Z15" i="7"/>
  <c r="AJ15" i="7"/>
  <c r="W15" i="7"/>
  <c r="AO15" i="7"/>
  <c r="BA15" i="7"/>
  <c r="AF1367" i="4"/>
  <c r="AT24" i="7" s="1"/>
  <c r="AT36" i="7" s="1"/>
  <c r="AI1399" i="4"/>
  <c r="H25" i="7" l="1"/>
  <c r="I25" i="7" s="1"/>
  <c r="J25" i="7" s="1"/>
  <c r="K25" i="7" s="1"/>
  <c r="L25" i="7" s="1"/>
  <c r="M25" i="7" s="1"/>
  <c r="N25" i="7" s="1"/>
  <c r="O25" i="7" s="1"/>
  <c r="P25" i="7" s="1"/>
  <c r="Q25" i="7" s="1"/>
  <c r="R25" i="7" s="1"/>
  <c r="S25" i="7" s="1"/>
  <c r="T25" i="7" s="1"/>
  <c r="U25" i="7" s="1"/>
  <c r="V25" i="7" s="1"/>
  <c r="W25" i="7" s="1"/>
  <c r="X25" i="7" s="1"/>
  <c r="Y25" i="7" s="1"/>
  <c r="Z25" i="7" s="1"/>
  <c r="AA25" i="7" s="1"/>
  <c r="AB25" i="7" s="1"/>
  <c r="AC25" i="7" s="1"/>
  <c r="AD25" i="7" s="1"/>
  <c r="AE25" i="7" s="1"/>
  <c r="AF25" i="7" s="1"/>
  <c r="AG25" i="7" s="1"/>
  <c r="AH25" i="7" s="1"/>
  <c r="AI25" i="7" s="1"/>
  <c r="AJ25" i="7" s="1"/>
  <c r="BB24" i="7"/>
  <c r="BB36" i="7" s="1"/>
  <c r="AK25" i="7" l="1"/>
  <c r="AJ37" i="7"/>
  <c r="AC1221" i="4"/>
  <c r="F139" i="6"/>
  <c r="F138" i="6"/>
  <c r="AL25" i="7" l="1"/>
  <c r="AK37" i="7"/>
  <c r="V1399" i="4"/>
  <c r="H1399" i="4"/>
  <c r="G1399" i="4"/>
  <c r="F1399" i="4"/>
  <c r="E1399" i="4"/>
  <c r="AU17" i="7" s="1"/>
  <c r="AM25" i="7" l="1"/>
  <c r="AL37" i="7"/>
  <c r="Y1399" i="4"/>
  <c r="C1399" i="4"/>
  <c r="AU22" i="7" s="1"/>
  <c r="AN25" i="7" l="1"/>
  <c r="AM37" i="7"/>
  <c r="AG1439" i="4"/>
  <c r="AG1486" i="4"/>
  <c r="AO25" i="7" l="1"/>
  <c r="AN37" i="7"/>
  <c r="F137" i="6"/>
  <c r="F135" i="6"/>
  <c r="F136" i="6"/>
  <c r="V1367" i="4"/>
  <c r="H1367" i="4"/>
  <c r="G1367" i="4"/>
  <c r="F1367" i="4"/>
  <c r="E1367" i="4"/>
  <c r="AT17" i="7" s="1"/>
  <c r="AP25" i="7" l="1"/>
  <c r="AO37" i="7"/>
  <c r="C1367" i="4"/>
  <c r="AT22" i="7" s="1"/>
  <c r="Y1367" i="4"/>
  <c r="AQ25" i="7" l="1"/>
  <c r="AP37" i="7"/>
  <c r="F131" i="6"/>
  <c r="F134" i="6"/>
  <c r="F133" i="6"/>
  <c r="F132" i="6"/>
  <c r="F130" i="6"/>
  <c r="AR25" i="7" l="1"/>
  <c r="AQ37" i="7"/>
  <c r="V1336" i="4"/>
  <c r="Y1336" i="4" s="1"/>
  <c r="H1336" i="4"/>
  <c r="G1336" i="4"/>
  <c r="F1336" i="4"/>
  <c r="E1336" i="4"/>
  <c r="AS17" i="7" s="1"/>
  <c r="AS25" i="7" l="1"/>
  <c r="AR37" i="7"/>
  <c r="C1336" i="4"/>
  <c r="AS22" i="7" s="1"/>
  <c r="AG759" i="4"/>
  <c r="AG1155" i="4"/>
  <c r="AG938" i="4"/>
  <c r="AG936" i="4"/>
  <c r="AG937" i="4"/>
  <c r="AG910" i="4"/>
  <c r="AG928" i="4"/>
  <c r="AG935" i="4"/>
  <c r="AG934" i="4"/>
  <c r="AG933" i="4"/>
  <c r="AG892" i="4"/>
  <c r="AG931" i="4"/>
  <c r="AG930" i="4"/>
  <c r="AG900" i="4"/>
  <c r="AG929" i="4"/>
  <c r="AG926" i="4"/>
  <c r="AG950" i="4"/>
  <c r="AG949" i="4"/>
  <c r="AG948" i="4"/>
  <c r="AG907" i="4"/>
  <c r="AG906" i="4"/>
  <c r="AG905" i="4"/>
  <c r="AG904" i="4"/>
  <c r="AG875" i="4"/>
  <c r="AG787" i="4"/>
  <c r="AG894" i="4"/>
  <c r="AG927" i="4"/>
  <c r="AG891" i="4"/>
  <c r="AG895" i="4"/>
  <c r="AG898" i="4"/>
  <c r="AG896" i="4"/>
  <c r="AG873" i="4"/>
  <c r="AG788" i="4"/>
  <c r="AG908" i="4"/>
  <c r="AG785" i="4"/>
  <c r="AG784" i="4"/>
  <c r="AG783" i="4"/>
  <c r="AG756" i="4"/>
  <c r="AG989" i="4"/>
  <c r="F1312" i="4"/>
  <c r="G1312" i="4"/>
  <c r="H1312" i="4"/>
  <c r="W1312" i="4"/>
  <c r="AT25" i="7" l="1"/>
  <c r="AS37" i="7"/>
  <c r="AG810" i="4"/>
  <c r="AG838" i="4"/>
  <c r="AG874" i="4"/>
  <c r="AG978" i="4"/>
  <c r="AG1022" i="4"/>
  <c r="AG984" i="4"/>
  <c r="AG942" i="4"/>
  <c r="G5" i="2"/>
  <c r="F5" i="2"/>
  <c r="E12" i="2"/>
  <c r="AG1021" i="4"/>
  <c r="G1311" i="4"/>
  <c r="G1306" i="4" s="1"/>
  <c r="H1311" i="4"/>
  <c r="H1306" i="4" s="1"/>
  <c r="W1311" i="4"/>
  <c r="V1306" i="4" s="1"/>
  <c r="Y1306" i="4" s="1"/>
  <c r="F129" i="6"/>
  <c r="F127" i="6"/>
  <c r="F125" i="6"/>
  <c r="G126" i="6" s="1"/>
  <c r="F123" i="6"/>
  <c r="F124" i="6"/>
  <c r="F1306" i="4"/>
  <c r="E1306" i="4"/>
  <c r="AR17" i="7" s="1"/>
  <c r="AU25" i="7" l="1"/>
  <c r="AT37" i="7"/>
  <c r="C1306" i="4"/>
  <c r="AR22" i="7" s="1"/>
  <c r="AV25" i="7" l="1"/>
  <c r="AU37" i="7"/>
  <c r="V1270" i="4"/>
  <c r="H1270" i="4"/>
  <c r="G1270" i="4"/>
  <c r="F1270" i="4"/>
  <c r="E1270" i="4"/>
  <c r="AQ17" i="7" s="1"/>
  <c r="AW25" i="7" l="1"/>
  <c r="AV37" i="7"/>
  <c r="C1270" i="4"/>
  <c r="AQ22" i="7" s="1"/>
  <c r="Y1270" i="4"/>
  <c r="AX25" i="7" l="1"/>
  <c r="AW37" i="7"/>
  <c r="F122" i="6"/>
  <c r="F121" i="6"/>
  <c r="AY25" i="7" l="1"/>
  <c r="AX37" i="7"/>
  <c r="AC1186" i="4"/>
  <c r="AZ25" i="7" l="1"/>
  <c r="AY37" i="7"/>
  <c r="I131" i="5"/>
  <c r="V1220" i="4"/>
  <c r="H1220" i="4"/>
  <c r="G1220" i="4"/>
  <c r="F1220" i="4"/>
  <c r="E1220" i="4"/>
  <c r="AP17" i="7" s="1"/>
  <c r="F120" i="6"/>
  <c r="BA25" i="7" l="1"/>
  <c r="BA37" i="7" s="1"/>
  <c r="AZ37" i="7"/>
  <c r="C1220" i="4"/>
  <c r="AP22" i="7" s="1"/>
  <c r="Y1220" i="4"/>
  <c r="S1201" i="4"/>
  <c r="AC1113" i="4"/>
  <c r="AC1158" i="4"/>
  <c r="V1186" i="4" l="1"/>
  <c r="H1186" i="4"/>
  <c r="G1186" i="4"/>
  <c r="F1186" i="4"/>
  <c r="E1186" i="4"/>
  <c r="AO17" i="7" s="1"/>
  <c r="Y1186" i="4" l="1"/>
  <c r="C1186" i="4"/>
  <c r="AO22" i="7" s="1"/>
  <c r="F119" i="6" l="1"/>
  <c r="F118" i="6"/>
  <c r="F116" i="6"/>
  <c r="H18" i="9"/>
  <c r="F1180" i="4" l="1"/>
  <c r="G1180" i="4"/>
  <c r="H1180" i="4"/>
  <c r="W1180" i="4"/>
  <c r="F1181" i="4"/>
  <c r="G1181" i="4"/>
  <c r="H1181" i="4"/>
  <c r="W1181" i="4"/>
  <c r="F1182" i="4"/>
  <c r="G1182" i="4"/>
  <c r="H1182" i="4"/>
  <c r="W1182" i="4"/>
  <c r="S1170" i="4" l="1"/>
  <c r="S1169" i="4"/>
  <c r="S1168" i="4"/>
  <c r="S1167" i="4"/>
  <c r="W1166" i="4"/>
  <c r="V1158" i="4" s="1"/>
  <c r="S1166" i="4"/>
  <c r="H1166" i="4"/>
  <c r="H1158" i="4" s="1"/>
  <c r="G1166" i="4"/>
  <c r="G1158" i="4" s="1"/>
  <c r="F1166" i="4"/>
  <c r="F1158" i="4" s="1"/>
  <c r="E1158" i="4"/>
  <c r="AN17" i="7" s="1"/>
  <c r="C1158" i="4" l="1"/>
  <c r="AN22" i="7" s="1"/>
  <c r="Y1158" i="4"/>
  <c r="AG1194" i="4" l="1"/>
  <c r="F115" i="6" l="1"/>
  <c r="F1140" i="4" l="1"/>
  <c r="G1140" i="4"/>
  <c r="H1140" i="4"/>
  <c r="S1140" i="4"/>
  <c r="W1140" i="4"/>
  <c r="S1138" i="4"/>
  <c r="S1139" i="4"/>
  <c r="W1137" i="4"/>
  <c r="S1137" i="4"/>
  <c r="H1137" i="4"/>
  <c r="G1137" i="4"/>
  <c r="F1137" i="4"/>
  <c r="S1136" i="4"/>
  <c r="S1135" i="4"/>
  <c r="AG1238" i="4" l="1"/>
  <c r="S1133" i="4"/>
  <c r="S1132" i="4"/>
  <c r="S1131" i="4"/>
  <c r="S1130" i="4"/>
  <c r="S1129" i="4"/>
  <c r="S1128" i="4"/>
  <c r="AG1346" i="4" l="1"/>
  <c r="AG1347" i="4"/>
  <c r="AC1083" i="4"/>
  <c r="G1113" i="4"/>
  <c r="F1113" i="4"/>
  <c r="V1113" i="4"/>
  <c r="H1113" i="4"/>
  <c r="E1113" i="4"/>
  <c r="AM17" i="7" s="1"/>
  <c r="F114" i="6"/>
  <c r="F113" i="6"/>
  <c r="F112" i="6"/>
  <c r="F111" i="6"/>
  <c r="C1113" i="4" l="1"/>
  <c r="AM22" i="7" s="1"/>
  <c r="Y1113" i="4"/>
  <c r="S1101" i="4"/>
  <c r="S1100" i="4" l="1"/>
  <c r="S1098" i="4" l="1"/>
  <c r="S1097" i="4"/>
  <c r="S1096" i="4" l="1"/>
  <c r="F46" i="6"/>
  <c r="F62" i="6"/>
  <c r="F65" i="6"/>
  <c r="F64" i="6"/>
  <c r="F63" i="6"/>
  <c r="F61" i="6"/>
  <c r="F50" i="6"/>
  <c r="F49" i="6"/>
  <c r="F48" i="6"/>
  <c r="F47" i="6"/>
  <c r="S1095" i="4"/>
  <c r="S1094" i="4"/>
  <c r="S1092" i="4"/>
  <c r="F45" i="6"/>
  <c r="F44" i="6"/>
  <c r="V1083" i="4" l="1"/>
  <c r="H1083" i="4"/>
  <c r="G1083" i="4"/>
  <c r="F1083" i="4"/>
  <c r="E1083" i="4"/>
  <c r="AL17" i="7" s="1"/>
  <c r="F110" i="6"/>
  <c r="F109" i="6"/>
  <c r="C1083" i="4" l="1"/>
  <c r="AL22" i="7" s="1"/>
  <c r="Y1083" i="4"/>
  <c r="S1066" i="4"/>
  <c r="S1065" i="4"/>
  <c r="S1064" i="4"/>
  <c r="AC1044" i="4"/>
  <c r="S1060" i="4"/>
  <c r="S1059" i="4" l="1"/>
  <c r="S1058" i="4"/>
  <c r="S1057" i="4" l="1"/>
  <c r="S1056" i="4"/>
  <c r="V1044" i="4"/>
  <c r="H1044" i="4"/>
  <c r="G1044" i="4"/>
  <c r="F1044" i="4"/>
  <c r="E1044" i="4"/>
  <c r="AK17" i="7" s="1"/>
  <c r="F108" i="6"/>
  <c r="AC1024" i="4"/>
  <c r="S1042" i="4"/>
  <c r="S1041" i="4"/>
  <c r="S1040" i="4"/>
  <c r="S1039" i="4"/>
  <c r="S1038" i="4"/>
  <c r="S1037" i="4"/>
  <c r="S1036" i="4"/>
  <c r="S1035" i="4"/>
  <c r="S1034" i="4"/>
  <c r="S1033" i="4"/>
  <c r="S1032" i="4"/>
  <c r="V1024" i="4"/>
  <c r="H1024" i="4"/>
  <c r="G1024" i="4"/>
  <c r="F1024" i="4"/>
  <c r="E1024" i="4"/>
  <c r="AJ17" i="7" s="1"/>
  <c r="C1044" i="4" l="1"/>
  <c r="AK22" i="7" s="1"/>
  <c r="Y1044" i="4"/>
  <c r="C1024" i="4"/>
  <c r="AJ22" i="7" s="1"/>
  <c r="Y1024" i="4"/>
  <c r="F102" i="6"/>
  <c r="F101" i="6"/>
  <c r="F94" i="6"/>
  <c r="F93" i="6"/>
  <c r="F107" i="6"/>
  <c r="F106" i="6"/>
  <c r="F105" i="6"/>
  <c r="F104" i="6"/>
  <c r="F103" i="6"/>
  <c r="F100" i="6"/>
  <c r="F99" i="6"/>
  <c r="F98" i="6"/>
  <c r="F97" i="6"/>
  <c r="F96" i="6"/>
  <c r="F95" i="6"/>
  <c r="F92" i="6"/>
  <c r="F91" i="6"/>
  <c r="AC994" i="4" l="1"/>
  <c r="S1018" i="4" l="1"/>
  <c r="F1019" i="4"/>
  <c r="G1019" i="4"/>
  <c r="H1019" i="4"/>
  <c r="S1019" i="4"/>
  <c r="F1020" i="4"/>
  <c r="G1020" i="4"/>
  <c r="H1020" i="4"/>
  <c r="S1020" i="4"/>
  <c r="S1022" i="4" l="1"/>
  <c r="AC952" i="4" l="1"/>
  <c r="V994" i="4" l="1"/>
  <c r="Y994" i="4" s="1"/>
  <c r="H994" i="4"/>
  <c r="G994" i="4"/>
  <c r="F994" i="4"/>
  <c r="E994" i="4"/>
  <c r="AE17" i="7" s="1"/>
  <c r="C994" i="4" l="1"/>
  <c r="AE22" i="7" s="1"/>
  <c r="S989" i="4"/>
  <c r="S986" i="4"/>
  <c r="S987" i="4"/>
  <c r="S985" i="4" l="1"/>
  <c r="S982" i="4"/>
  <c r="S983" i="4"/>
  <c r="AC913" i="4"/>
  <c r="S979" i="4"/>
  <c r="S980" i="4"/>
  <c r="V952" i="4"/>
  <c r="H952" i="4"/>
  <c r="G952" i="4"/>
  <c r="F952" i="4"/>
  <c r="E952" i="4"/>
  <c r="AD17" i="7" s="1"/>
  <c r="Y952" i="4" l="1"/>
  <c r="C952" i="4"/>
  <c r="AD22" i="7" s="1"/>
  <c r="S937" i="4"/>
  <c r="S938" i="4"/>
  <c r="S939" i="4"/>
  <c r="S940" i="4"/>
  <c r="S935" i="4"/>
  <c r="S936" i="4"/>
  <c r="S933" i="4" l="1"/>
  <c r="S934" i="4"/>
  <c r="F89" i="6" l="1"/>
  <c r="F88" i="6"/>
  <c r="F87" i="6"/>
  <c r="F86" i="6"/>
  <c r="H16" i="9"/>
  <c r="H17" i="9"/>
  <c r="S930" i="4"/>
  <c r="S931" i="4"/>
  <c r="S929" i="4" l="1"/>
  <c r="S928" i="4"/>
  <c r="AC877" i="4" l="1"/>
  <c r="G913" i="4"/>
  <c r="F913" i="4"/>
  <c r="E913" i="4"/>
  <c r="AC17" i="7" s="1"/>
  <c r="V913" i="4"/>
  <c r="Y913" i="4" s="1"/>
  <c r="S927" i="4"/>
  <c r="S926" i="4"/>
  <c r="H913" i="4"/>
  <c r="C913" i="4" l="1"/>
  <c r="AC22" i="7" s="1"/>
  <c r="AG560" i="4"/>
  <c r="AG547" i="4"/>
  <c r="AG561" i="4"/>
  <c r="AG589" i="4"/>
  <c r="AG562" i="4"/>
  <c r="AG652" i="4"/>
  <c r="AG563" i="4"/>
  <c r="AG564" i="4"/>
  <c r="AG645" i="4"/>
  <c r="AG646" i="4"/>
  <c r="AG675" i="4"/>
  <c r="AG677" i="4"/>
  <c r="AG676" i="4"/>
  <c r="AG678" i="4"/>
  <c r="AG686" i="4"/>
  <c r="AG687" i="4"/>
  <c r="AG817" i="4"/>
  <c r="AG818" i="4"/>
  <c r="AG819" i="4"/>
  <c r="AG815" i="4"/>
  <c r="AG565" i="4" l="1"/>
  <c r="AG551" i="4"/>
  <c r="AG816" i="4"/>
  <c r="AC848" i="4" l="1"/>
  <c r="V877" i="4"/>
  <c r="E877" i="4"/>
  <c r="AB17" i="7" s="1"/>
  <c r="S900" i="4"/>
  <c r="S899" i="4"/>
  <c r="S898" i="4"/>
  <c r="AG777" i="4" l="1"/>
  <c r="S896" i="4"/>
  <c r="S895" i="4"/>
  <c r="S894" i="4" l="1"/>
  <c r="S893" i="4"/>
  <c r="S892" i="4"/>
  <c r="S891" i="4"/>
  <c r="S890" i="4" l="1"/>
  <c r="S880" i="4"/>
  <c r="Y877" i="4"/>
  <c r="H877" i="4"/>
  <c r="G877" i="4"/>
  <c r="F877" i="4"/>
  <c r="F85" i="6"/>
  <c r="F84" i="6"/>
  <c r="F83" i="6"/>
  <c r="F82" i="6"/>
  <c r="F81" i="6"/>
  <c r="V848" i="4"/>
  <c r="S875" i="4"/>
  <c r="S868" i="4"/>
  <c r="C877" i="4" l="1"/>
  <c r="AB22" i="7" s="1"/>
  <c r="S869" i="4"/>
  <c r="F76" i="6"/>
  <c r="F80" i="6"/>
  <c r="S870" i="4"/>
  <c r="F79" i="6"/>
  <c r="F78" i="6"/>
  <c r="F77" i="6"/>
  <c r="F75" i="6"/>
  <c r="F74" i="6"/>
  <c r="F73" i="6"/>
  <c r="F72" i="6"/>
  <c r="S873" i="4"/>
  <c r="S872" i="4"/>
  <c r="S871" i="4"/>
  <c r="AC821" i="4"/>
  <c r="V821" i="4" l="1"/>
  <c r="Y848" i="4"/>
  <c r="H848" i="4"/>
  <c r="G848" i="4"/>
  <c r="F848" i="4"/>
  <c r="E848" i="4"/>
  <c r="AA17" i="7" s="1"/>
  <c r="C848" i="4" l="1"/>
  <c r="AA22" i="7" s="1"/>
  <c r="S841" i="4" l="1"/>
  <c r="S840" i="4"/>
  <c r="S839" i="4"/>
  <c r="AC790" i="4"/>
  <c r="AG1036" i="4" l="1"/>
  <c r="AG1032" i="4"/>
  <c r="S844" i="4"/>
  <c r="S838" i="4"/>
  <c r="S837" i="4"/>
  <c r="S836" i="4"/>
  <c r="S843" i="4"/>
  <c r="S835" i="4"/>
  <c r="S834" i="4"/>
  <c r="S833" i="4"/>
  <c r="Y821" i="4"/>
  <c r="H821" i="4"/>
  <c r="G821" i="4"/>
  <c r="F821" i="4"/>
  <c r="E821" i="4"/>
  <c r="Z17" i="7" s="1"/>
  <c r="C821" i="4" l="1"/>
  <c r="Z22" i="7" s="1"/>
  <c r="AC761" i="4"/>
  <c r="V790" i="4"/>
  <c r="F790" i="4"/>
  <c r="E790" i="4"/>
  <c r="Y17" i="7" s="1"/>
  <c r="S819" i="4"/>
  <c r="S818" i="4"/>
  <c r="S817" i="4"/>
  <c r="S816" i="4"/>
  <c r="S810" i="4" l="1"/>
  <c r="S815" i="4"/>
  <c r="AG1062" i="4"/>
  <c r="AG1013" i="4"/>
  <c r="AG1063" i="4"/>
  <c r="AG1152" i="4"/>
  <c r="AG1040" i="4"/>
  <c r="AG1080" i="4"/>
  <c r="AG976" i="4"/>
  <c r="AG991" i="4"/>
  <c r="AG987" i="4"/>
  <c r="AG1010" i="4"/>
  <c r="AG1011" i="4"/>
  <c r="AG968" i="4"/>
  <c r="AG986" i="4"/>
  <c r="AG902" i="4"/>
  <c r="AG1009" i="4"/>
  <c r="AG1007" i="4"/>
  <c r="AG1008" i="4"/>
  <c r="AG969" i="4"/>
  <c r="AG939" i="4"/>
  <c r="AG980" i="4"/>
  <c r="AG940" i="4"/>
  <c r="AG979" i="4"/>
  <c r="AG982" i="4"/>
  <c r="AG983" i="4"/>
  <c r="AG985" i="4"/>
  <c r="AG893" i="4"/>
  <c r="AG868" i="4"/>
  <c r="AG872" i="4"/>
  <c r="AG869" i="4"/>
  <c r="AG870" i="4"/>
  <c r="AG778" i="4"/>
  <c r="AG911" i="4"/>
  <c r="AG845" i="4"/>
  <c r="AG863" i="4"/>
  <c r="AG903" i="4"/>
  <c r="AG866" i="4"/>
  <c r="AG865" i="4"/>
  <c r="AG864" i="4"/>
  <c r="AG840" i="4"/>
  <c r="AG974" i="4"/>
  <c r="AG871" i="4"/>
  <c r="AG839" i="4"/>
  <c r="AG837" i="4"/>
  <c r="AG758" i="4"/>
  <c r="AG836" i="4"/>
  <c r="AG833" i="4"/>
  <c r="AG972" i="4"/>
  <c r="AG843" i="4"/>
  <c r="AG699" i="4"/>
  <c r="AG835" i="4"/>
  <c r="AG807" i="4"/>
  <c r="AG803" i="4"/>
  <c r="AG780" i="4"/>
  <c r="AG804" i="4"/>
  <c r="AG806" i="4"/>
  <c r="AG802" i="4"/>
  <c r="AG805" i="4"/>
  <c r="AG800" i="4"/>
  <c r="AG779" i="4"/>
  <c r="AG771" i="4"/>
  <c r="AG656" i="4"/>
  <c r="AG658" i="4"/>
  <c r="AG776" i="4"/>
  <c r="AG775" i="4"/>
  <c r="AG774" i="4"/>
  <c r="AG754" i="4"/>
  <c r="AG844" i="4"/>
  <c r="AG748" i="4"/>
  <c r="AG671" i="4"/>
  <c r="AG773" i="4"/>
  <c r="AG772" i="4"/>
  <c r="AG786" i="4"/>
  <c r="AG752" i="4"/>
  <c r="AG654" i="4"/>
  <c r="AG751" i="4"/>
  <c r="AG651" i="4"/>
  <c r="AG750" i="4"/>
  <c r="AG749" i="4"/>
  <c r="AG648" i="4"/>
  <c r="AG720" i="4"/>
  <c r="AG719" i="4"/>
  <c r="AG718" i="4"/>
  <c r="AG673" i="4"/>
  <c r="AG672" i="4"/>
  <c r="AG737" i="4"/>
  <c r="AG715" i="4"/>
  <c r="AG711" i="4"/>
  <c r="AG757" i="4"/>
  <c r="AG647" i="4"/>
  <c r="AG714" i="4"/>
  <c r="AG736" i="4"/>
  <c r="AG710" i="4"/>
  <c r="AG712" i="4"/>
  <c r="AG709" i="4"/>
  <c r="AG707" i="4"/>
  <c r="AG691" i="4"/>
  <c r="AG643" i="4"/>
  <c r="AG644" i="4"/>
  <c r="AG655" i="4"/>
  <c r="AG695" i="4"/>
  <c r="AG813" i="4"/>
  <c r="AG694" i="4"/>
  <c r="AG698" i="4"/>
  <c r="AG697" i="4"/>
  <c r="AG696" i="4"/>
  <c r="AG668" i="4"/>
  <c r="AG635" i="4"/>
  <c r="AG634" i="4"/>
  <c r="AG631" i="4"/>
  <c r="AG630" i="4"/>
  <c r="AG633" i="4"/>
  <c r="AG632" i="4"/>
  <c r="AG639" i="4"/>
  <c r="AG638" i="4"/>
  <c r="AG708" i="4"/>
  <c r="AG596" i="4"/>
  <c r="AG713" i="4"/>
  <c r="AG706" i="4"/>
  <c r="AG601" i="4"/>
  <c r="AG576" i="4"/>
  <c r="AG577" i="4"/>
  <c r="AG693" i="4"/>
  <c r="AG753" i="4"/>
  <c r="AG640" i="4"/>
  <c r="AG615" i="4"/>
  <c r="AG597" i="4"/>
  <c r="AG689" i="4"/>
  <c r="AG688" i="4"/>
  <c r="AG572" i="4"/>
  <c r="AG558" i="4"/>
  <c r="AG1544" i="4"/>
  <c r="AG1522" i="4"/>
  <c r="AG1528" i="4"/>
  <c r="AG1543" i="4"/>
  <c r="AG1519" i="4"/>
  <c r="AG1560" i="4"/>
  <c r="AG1564" i="4"/>
  <c r="AG1557" i="4"/>
  <c r="AG1551" i="4"/>
  <c r="AG1550" i="4"/>
  <c r="AG1547" i="4"/>
  <c r="AG1546" i="4"/>
  <c r="AG1549" i="4"/>
  <c r="AG1548" i="4"/>
  <c r="AG1516" i="4"/>
  <c r="AG1536" i="4"/>
  <c r="AG1518" i="4"/>
  <c r="AG1520" i="4"/>
  <c r="AG1562" i="4"/>
  <c r="AG1561" i="4"/>
  <c r="AG1514" i="4"/>
  <c r="AG1563" i="4"/>
  <c r="AG1515" i="4"/>
  <c r="AG1474" i="4"/>
  <c r="AG1511" i="4"/>
  <c r="AG1512" i="4"/>
  <c r="AG1477" i="4"/>
  <c r="AG1504" i="4"/>
  <c r="AG1508" i="4"/>
  <c r="AG1505" i="4"/>
  <c r="AG1509" i="4"/>
  <c r="AG1476" i="4"/>
  <c r="AG1506" i="4"/>
  <c r="AG1513" i="4"/>
  <c r="AG1525" i="4"/>
  <c r="AG1524" i="4"/>
  <c r="AG1541" i="4"/>
  <c r="AG1498" i="4"/>
  <c r="AG1471" i="4"/>
  <c r="AG1496" i="4"/>
  <c r="AG1491" i="4"/>
  <c r="AG1472" i="4"/>
  <c r="AG1462" i="4"/>
  <c r="AG1452" i="4"/>
  <c r="AG1453" i="4"/>
  <c r="AG1470" i="4"/>
  <c r="AG1510" i="4"/>
  <c r="AG1478" i="4"/>
  <c r="AG1473" i="4"/>
  <c r="AG1465" i="4"/>
  <c r="AG1489" i="4"/>
  <c r="AG1488" i="4"/>
  <c r="AG1487" i="4"/>
  <c r="AG1490" i="4"/>
  <c r="AG1493" i="4"/>
  <c r="AG1492" i="4"/>
  <c r="AG1494" i="4"/>
  <c r="AG1481" i="4"/>
  <c r="AG1480" i="4"/>
  <c r="AG1467" i="4"/>
  <c r="AG1446" i="4"/>
  <c r="AG1445" i="4"/>
  <c r="AG1442" i="4"/>
  <c r="AG1393" i="4"/>
  <c r="AG1437" i="4"/>
  <c r="AG1436" i="4"/>
  <c r="AG1448" i="4"/>
  <c r="AG1469" i="4"/>
  <c r="AG1451" i="4"/>
  <c r="AG1464" i="4"/>
  <c r="AG1375" i="4"/>
  <c r="AG1483" i="4"/>
  <c r="AG1482" i="4"/>
  <c r="AG1484" i="4"/>
  <c r="H761" i="4"/>
  <c r="G761" i="4"/>
  <c r="F761" i="4"/>
  <c r="E761" i="4"/>
  <c r="S809" i="4"/>
  <c r="S813" i="4"/>
  <c r="V761" i="4"/>
  <c r="S812" i="4"/>
  <c r="S808" i="4"/>
  <c r="S806" i="4"/>
  <c r="S807" i="4"/>
  <c r="S805" i="4"/>
  <c r="S804" i="4"/>
  <c r="F71" i="6"/>
  <c r="F70" i="6"/>
  <c r="F69" i="6"/>
  <c r="F68" i="6"/>
  <c r="F67" i="6"/>
  <c r="F66" i="6"/>
  <c r="AG1412" i="4" l="1"/>
  <c r="AG1468" i="4"/>
  <c r="AG1456" i="4" s="1"/>
  <c r="AG1386" i="4"/>
  <c r="AG1388" i="4"/>
  <c r="AG1328" i="4"/>
  <c r="AG1355" i="4"/>
  <c r="AG1450" i="4"/>
  <c r="AG1449" i="4"/>
  <c r="AG834" i="4"/>
  <c r="AG812" i="4"/>
  <c r="AG890" i="4"/>
  <c r="AG1150" i="4"/>
  <c r="AG1332" i="4"/>
  <c r="AG1444" i="4"/>
  <c r="AG1142" i="4"/>
  <c r="AG1149" i="4"/>
  <c r="AG1136" i="4"/>
  <c r="AG1139" i="4"/>
  <c r="AG1345" i="4"/>
  <c r="AG1372" i="4"/>
  <c r="AG1333" i="4"/>
  <c r="AG1356" i="4"/>
  <c r="AG1443" i="4"/>
  <c r="AG1133" i="4"/>
  <c r="AG1081" i="4"/>
  <c r="AG1300" i="4"/>
  <c r="AG1216" i="4"/>
  <c r="AG1441" i="4"/>
  <c r="AG1440" i="4"/>
  <c r="AG932" i="4"/>
  <c r="AG841" i="4"/>
  <c r="AG992" i="4"/>
  <c r="AG1154" i="4"/>
  <c r="AG1362" i="4"/>
  <c r="AG1291" i="4"/>
  <c r="AG1101" i="4"/>
  <c r="AG1218" i="4"/>
  <c r="AG1298" i="4"/>
  <c r="AG1299" i="4"/>
  <c r="AG1358" i="4"/>
  <c r="AG1039" i="4"/>
  <c r="AG1327" i="4"/>
  <c r="AG1146" i="4"/>
  <c r="AG1206" i="4"/>
  <c r="AG1137" i="4"/>
  <c r="AG1140" i="4"/>
  <c r="AG1166" i="4"/>
  <c r="AG1324" i="4"/>
  <c r="AG1364" i="4"/>
  <c r="AG636" i="4"/>
  <c r="AG669" i="4"/>
  <c r="AG1035" i="4"/>
  <c r="AG1016" i="4"/>
  <c r="AG1041" i="4"/>
  <c r="AG1060" i="4"/>
  <c r="AG1058" i="4"/>
  <c r="AG1069" i="4"/>
  <c r="AG961" i="4"/>
  <c r="AG1147" i="4"/>
  <c r="AG1207" i="4"/>
  <c r="AG1255" i="4"/>
  <c r="AG1198" i="4"/>
  <c r="AG1199" i="4"/>
  <c r="AG1243" i="4"/>
  <c r="AG1263" i="4"/>
  <c r="AG1295" i="4"/>
  <c r="AG1246" i="4"/>
  <c r="AG1350" i="4"/>
  <c r="AG1353" i="4"/>
  <c r="AG988" i="4"/>
  <c r="AG1105" i="4"/>
  <c r="AG1104" i="4"/>
  <c r="AG1109" i="4"/>
  <c r="AG1107" i="4"/>
  <c r="AG1108" i="4"/>
  <c r="AG1064" i="4"/>
  <c r="AG1129" i="4"/>
  <c r="AG1130" i="4"/>
  <c r="AG1239" i="4"/>
  <c r="AG1031" i="4"/>
  <c r="AG1066" i="4"/>
  <c r="AG1065" i="4"/>
  <c r="AG1092" i="4"/>
  <c r="AG1134" i="4"/>
  <c r="AG1078" i="4"/>
  <c r="AG1132" i="4"/>
  <c r="AG1128" i="4"/>
  <c r="AG1245" i="4"/>
  <c r="AG1211" i="4"/>
  <c r="AG1280" i="4"/>
  <c r="AG1302" i="4"/>
  <c r="AG1230" i="4"/>
  <c r="AG1314" i="4"/>
  <c r="AG1203" i="4"/>
  <c r="AG1231" i="4"/>
  <c r="AG1315" i="4"/>
  <c r="AG1316" i="4"/>
  <c r="AG1317" i="4"/>
  <c r="AG1318" i="4"/>
  <c r="AG1232" i="4"/>
  <c r="AG1240" i="4"/>
  <c r="AG1242" i="4"/>
  <c r="AG1237" i="4"/>
  <c r="AG1180" i="4"/>
  <c r="AG1181" i="4"/>
  <c r="AG1182" i="4"/>
  <c r="AG1287" i="4"/>
  <c r="AG1261" i="4"/>
  <c r="AG1352" i="4"/>
  <c r="AG1296" i="4"/>
  <c r="AG1214" i="4"/>
  <c r="AG1361" i="4"/>
  <c r="AG1311" i="4"/>
  <c r="AG1312" i="4"/>
  <c r="AG1267" i="4"/>
  <c r="AG1250" i="4"/>
  <c r="AG1357" i="4"/>
  <c r="AG1419" i="4"/>
  <c r="AG1359" i="4"/>
  <c r="AG1363" i="4"/>
  <c r="AG1376" i="4"/>
  <c r="AG1379" i="4"/>
  <c r="AG1377" i="4"/>
  <c r="AG1423" i="4"/>
  <c r="AG1424" i="4"/>
  <c r="AG1420" i="4"/>
  <c r="AG1421" i="4"/>
  <c r="AG1422" i="4"/>
  <c r="AG679" i="4"/>
  <c r="AG1057" i="4"/>
  <c r="AG1054" i="4"/>
  <c r="AG1056" i="4"/>
  <c r="AG1099" i="4"/>
  <c r="AG1037" i="4"/>
  <c r="AG1093" i="4"/>
  <c r="AG1020" i="4"/>
  <c r="AG1019" i="4"/>
  <c r="AG1070" i="4"/>
  <c r="AG1098" i="4"/>
  <c r="AG1106" i="4"/>
  <c r="AG1213" i="4"/>
  <c r="AG1209" i="4"/>
  <c r="AG1208" i="4"/>
  <c r="AG1197" i="4"/>
  <c r="AG1322" i="4"/>
  <c r="AG1325" i="4"/>
  <c r="AG1320" i="4"/>
  <c r="AG1365" i="4"/>
  <c r="AG1351" i="4"/>
  <c r="AG1354" i="4"/>
  <c r="AG1097" i="4"/>
  <c r="AG1094" i="4"/>
  <c r="AG1077" i="4"/>
  <c r="AG1095" i="4"/>
  <c r="AG1015" i="4"/>
  <c r="AG1100" i="4"/>
  <c r="AG1148" i="4"/>
  <c r="AG1061" i="4"/>
  <c r="AG1111" i="4"/>
  <c r="AG1125" i="4"/>
  <c r="AG1235" i="4"/>
  <c r="AG1126" i="4"/>
  <c r="AG1135" i="4"/>
  <c r="AG1138" i="4"/>
  <c r="AG1131" i="4"/>
  <c r="AG1167" i="4"/>
  <c r="AG1168" i="4"/>
  <c r="AG1169" i="4"/>
  <c r="AG1170" i="4"/>
  <c r="AG1266" i="4"/>
  <c r="AG1177" i="4"/>
  <c r="AG1282" i="4"/>
  <c r="AG1171" i="4"/>
  <c r="AG1258" i="4"/>
  <c r="AG1172" i="4"/>
  <c r="AG1173" i="4"/>
  <c r="AG1201" i="4"/>
  <c r="AG1178" i="4"/>
  <c r="AG1174" i="4"/>
  <c r="AG1200" i="4"/>
  <c r="AG1175" i="4"/>
  <c r="AG1176" i="4"/>
  <c r="AG1196" i="4"/>
  <c r="AG1254" i="4"/>
  <c r="AG1260" i="4"/>
  <c r="AG1244" i="4"/>
  <c r="AG1265" i="4"/>
  <c r="AG1397" i="4"/>
  <c r="AG1392" i="4"/>
  <c r="AG1385" i="4"/>
  <c r="AG1411" i="4"/>
  <c r="AG1396" i="4"/>
  <c r="AG1414" i="4"/>
  <c r="AG1382" i="4"/>
  <c r="AG801" i="4"/>
  <c r="AG781" i="4"/>
  <c r="AG1018" i="4"/>
  <c r="AG1234" i="4"/>
  <c r="AG1034" i="4"/>
  <c r="AG1033" i="4"/>
  <c r="AG1042" i="4"/>
  <c r="AG1059" i="4"/>
  <c r="AG944" i="4"/>
  <c r="AG1071" i="4"/>
  <c r="AG1184" i="4"/>
  <c r="AG1052" i="4"/>
  <c r="AG1210" i="4"/>
  <c r="AG1256" i="4"/>
  <c r="AG1323" i="4"/>
  <c r="AG1143" i="4"/>
  <c r="AG1284" i="4"/>
  <c r="AG1205" i="4"/>
  <c r="AG1289" i="4"/>
  <c r="AG1360" i="4"/>
  <c r="AG1349" i="4"/>
  <c r="AG1387" i="4"/>
  <c r="AG1073" i="4"/>
  <c r="AG1074" i="4"/>
  <c r="AG1075" i="4"/>
  <c r="AG1076" i="4"/>
  <c r="AG1096" i="4"/>
  <c r="AG1286" i="4"/>
  <c r="AG1285" i="4"/>
  <c r="AG1395" i="4"/>
  <c r="AG1283" i="4"/>
  <c r="AG1264" i="4"/>
  <c r="AG1241" i="4"/>
  <c r="AG1252" i="4"/>
  <c r="AG1248" i="4"/>
  <c r="AG1262" i="4"/>
  <c r="AG1259" i="4"/>
  <c r="AG1294" i="4"/>
  <c r="AG1417" i="4"/>
  <c r="AG1383" i="4"/>
  <c r="AG1380" i="4"/>
  <c r="AG1378" i="4"/>
  <c r="AG1288" i="4"/>
  <c r="AG1410" i="4"/>
  <c r="AG1389" i="4"/>
  <c r="AG1418" i="4"/>
  <c r="AG1297" i="4"/>
  <c r="AG1374" i="4"/>
  <c r="AG1409" i="4"/>
  <c r="AG1390" i="4"/>
  <c r="AG1290" i="4"/>
  <c r="AG1416" i="4"/>
  <c r="AG538" i="4"/>
  <c r="AG502" i="4"/>
  <c r="AG641" i="4"/>
  <c r="AG808" i="4"/>
  <c r="AG809" i="4"/>
  <c r="AG899" i="4"/>
  <c r="AG1038" i="4"/>
  <c r="AG981" i="4"/>
  <c r="AG1068" i="4"/>
  <c r="AG1145" i="4"/>
  <c r="AG1326" i="4"/>
  <c r="AG1304" i="4"/>
  <c r="C761" i="4"/>
  <c r="S803" i="4"/>
  <c r="AG1426" i="4" l="1"/>
  <c r="AG1399" i="4"/>
  <c r="S802" i="4"/>
  <c r="S801" i="4"/>
  <c r="S800" i="4"/>
  <c r="H790" i="4"/>
  <c r="G790" i="4"/>
  <c r="AG946" i="4" l="1"/>
  <c r="Y790" i="4"/>
  <c r="C790" i="4"/>
  <c r="Y22" i="7" s="1"/>
  <c r="AG965" i="4"/>
  <c r="AG862" i="4" l="1"/>
  <c r="AG945" i="4"/>
  <c r="AG963" i="4"/>
  <c r="AG962" i="4"/>
  <c r="AG846" i="4"/>
  <c r="AG967" i="4"/>
  <c r="AG966" i="4"/>
  <c r="AG964" i="4"/>
  <c r="J47" i="9"/>
  <c r="C40" i="9"/>
  <c r="C30" i="9"/>
  <c r="G24" i="9"/>
  <c r="F24" i="9"/>
  <c r="E24" i="9"/>
  <c r="D24" i="9"/>
  <c r="C24" i="9"/>
  <c r="H15" i="9"/>
  <c r="H14" i="9"/>
  <c r="H13" i="9"/>
  <c r="H12" i="9"/>
  <c r="H11" i="9"/>
  <c r="H10" i="9"/>
  <c r="H9" i="9"/>
  <c r="H8" i="9"/>
  <c r="H7" i="9"/>
  <c r="H6" i="9"/>
  <c r="H5" i="9"/>
  <c r="H4" i="9"/>
  <c r="F60" i="6"/>
  <c r="F59" i="6"/>
  <c r="F58" i="6"/>
  <c r="F57" i="6"/>
  <c r="F56" i="6"/>
  <c r="F55" i="6"/>
  <c r="F54" i="6"/>
  <c r="F53" i="6"/>
  <c r="F52" i="6"/>
  <c r="F51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BA23" i="7"/>
  <c r="AZ23" i="7"/>
  <c r="AY23" i="7"/>
  <c r="AX23" i="7"/>
  <c r="AW23" i="7"/>
  <c r="AV23" i="7"/>
  <c r="AU23" i="7"/>
  <c r="AT23" i="7"/>
  <c r="AS23" i="7"/>
  <c r="AR23" i="7"/>
  <c r="AQ23" i="7"/>
  <c r="AP23" i="7"/>
  <c r="AO23" i="7"/>
  <c r="AN23" i="7"/>
  <c r="AM23" i="7"/>
  <c r="AL23" i="7"/>
  <c r="AK23" i="7"/>
  <c r="AJ23" i="7"/>
  <c r="AE23" i="7"/>
  <c r="AD23" i="7"/>
  <c r="AC23" i="7"/>
  <c r="AB23" i="7"/>
  <c r="AA23" i="7"/>
  <c r="Z23" i="7"/>
  <c r="Y23" i="7"/>
  <c r="BA19" i="7"/>
  <c r="AZ19" i="7"/>
  <c r="AY19" i="7"/>
  <c r="AX19" i="7"/>
  <c r="AW19" i="7"/>
  <c r="AV19" i="7"/>
  <c r="AU19" i="7"/>
  <c r="AT19" i="7"/>
  <c r="AS19" i="7"/>
  <c r="AR19" i="7"/>
  <c r="AQ19" i="7"/>
  <c r="AP19" i="7"/>
  <c r="AO19" i="7"/>
  <c r="AN19" i="7"/>
  <c r="AM19" i="7"/>
  <c r="AL19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AI13" i="7"/>
  <c r="AH13" i="7"/>
  <c r="AG13" i="7"/>
  <c r="N13" i="7"/>
  <c r="M13" i="7"/>
  <c r="L13" i="7"/>
  <c r="K13" i="7"/>
  <c r="J13" i="7"/>
  <c r="I13" i="7"/>
  <c r="H13" i="7"/>
  <c r="G13" i="7"/>
  <c r="F13" i="7"/>
  <c r="E13" i="7"/>
  <c r="AI10" i="7"/>
  <c r="AH10" i="7"/>
  <c r="AG10" i="7"/>
  <c r="E2" i="7"/>
  <c r="C2" i="7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2" i="5"/>
  <c r="I71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F3" i="5"/>
  <c r="G1" i="5"/>
  <c r="S788" i="4"/>
  <c r="S786" i="4"/>
  <c r="S785" i="4"/>
  <c r="S784" i="4"/>
  <c r="S783" i="4"/>
  <c r="S781" i="4"/>
  <c r="S780" i="4"/>
  <c r="S779" i="4"/>
  <c r="S778" i="4"/>
  <c r="S777" i="4"/>
  <c r="S776" i="4"/>
  <c r="S775" i="4"/>
  <c r="S774" i="4"/>
  <c r="S773" i="4"/>
  <c r="S772" i="4"/>
  <c r="S771" i="4"/>
  <c r="Y761" i="4"/>
  <c r="X17" i="7"/>
  <c r="S759" i="4"/>
  <c r="S758" i="4"/>
  <c r="S757" i="4"/>
  <c r="S756" i="4"/>
  <c r="S754" i="4"/>
  <c r="S753" i="4"/>
  <c r="S752" i="4"/>
  <c r="S751" i="4"/>
  <c r="S750" i="4"/>
  <c r="S749" i="4"/>
  <c r="S748" i="4"/>
  <c r="S747" i="4"/>
  <c r="AC739" i="4"/>
  <c r="V739" i="4"/>
  <c r="Y739" i="4" s="1"/>
  <c r="H739" i="4"/>
  <c r="G739" i="4"/>
  <c r="F739" i="4"/>
  <c r="E739" i="4"/>
  <c r="W17" i="7" s="1"/>
  <c r="W19" i="7" s="1"/>
  <c r="S737" i="4"/>
  <c r="S734" i="4"/>
  <c r="S733" i="4"/>
  <c r="S731" i="4"/>
  <c r="S730" i="4"/>
  <c r="V722" i="4"/>
  <c r="Y722" i="4" s="1"/>
  <c r="H722" i="4"/>
  <c r="G722" i="4"/>
  <c r="F722" i="4"/>
  <c r="E722" i="4"/>
  <c r="V17" i="7" s="1"/>
  <c r="S720" i="4"/>
  <c r="S719" i="4"/>
  <c r="S718" i="4"/>
  <c r="S716" i="4"/>
  <c r="S715" i="4"/>
  <c r="S714" i="4"/>
  <c r="S713" i="4"/>
  <c r="S712" i="4"/>
  <c r="S711" i="4"/>
  <c r="S709" i="4"/>
  <c r="S706" i="4"/>
  <c r="V701" i="4"/>
  <c r="Y701" i="4" s="1"/>
  <c r="H701" i="4"/>
  <c r="G701" i="4"/>
  <c r="F701" i="4"/>
  <c r="E701" i="4"/>
  <c r="U17" i="7" s="1"/>
  <c r="U19" i="7" s="1"/>
  <c r="S699" i="4"/>
  <c r="S698" i="4"/>
  <c r="S697" i="4"/>
  <c r="S696" i="4"/>
  <c r="S695" i="4"/>
  <c r="S694" i="4"/>
  <c r="S693" i="4"/>
  <c r="S691" i="4"/>
  <c r="S689" i="4"/>
  <c r="S688" i="4"/>
  <c r="S687" i="4"/>
  <c r="S686" i="4"/>
  <c r="V681" i="4"/>
  <c r="Y681" i="4" s="1"/>
  <c r="H681" i="4"/>
  <c r="G681" i="4"/>
  <c r="F681" i="4"/>
  <c r="E681" i="4"/>
  <c r="T17" i="7" s="1"/>
  <c r="S678" i="4"/>
  <c r="S677" i="4"/>
  <c r="S676" i="4"/>
  <c r="S675" i="4"/>
  <c r="S673" i="4"/>
  <c r="S672" i="4"/>
  <c r="S671" i="4"/>
  <c r="S669" i="4"/>
  <c r="S668" i="4"/>
  <c r="V660" i="4"/>
  <c r="Y660" i="4" s="1"/>
  <c r="H660" i="4"/>
  <c r="G660" i="4"/>
  <c r="F660" i="4"/>
  <c r="E660" i="4"/>
  <c r="S17" i="7" s="1"/>
  <c r="S19" i="7" s="1"/>
  <c r="S647" i="4"/>
  <c r="S646" i="4"/>
  <c r="S645" i="4"/>
  <c r="S644" i="4"/>
  <c r="S643" i="4"/>
  <c r="S641" i="4"/>
  <c r="S640" i="4"/>
  <c r="S638" i="4"/>
  <c r="S636" i="4"/>
  <c r="S635" i="4"/>
  <c r="V622" i="4"/>
  <c r="Y622" i="4" s="1"/>
  <c r="H622" i="4"/>
  <c r="G622" i="4"/>
  <c r="F622" i="4"/>
  <c r="E622" i="4"/>
  <c r="R17" i="7" s="1"/>
  <c r="S620" i="4"/>
  <c r="S618" i="4"/>
  <c r="S617" i="4"/>
  <c r="S616" i="4"/>
  <c r="S614" i="4"/>
  <c r="S613" i="4"/>
  <c r="S612" i="4"/>
  <c r="S611" i="4"/>
  <c r="V604" i="4"/>
  <c r="Y604" i="4" s="1"/>
  <c r="H604" i="4"/>
  <c r="G604" i="4"/>
  <c r="F604" i="4"/>
  <c r="E604" i="4"/>
  <c r="Q17" i="7" s="1"/>
  <c r="Q19" i="7" s="1"/>
  <c r="S601" i="4"/>
  <c r="S600" i="4"/>
  <c r="S599" i="4"/>
  <c r="S598" i="4"/>
  <c r="S597" i="4"/>
  <c r="S596" i="4"/>
  <c r="S595" i="4"/>
  <c r="S594" i="4"/>
  <c r="S593" i="4"/>
  <c r="W592" i="4"/>
  <c r="V582" i="4" s="1"/>
  <c r="Y582" i="4" s="1"/>
  <c r="S592" i="4"/>
  <c r="S591" i="4"/>
  <c r="S590" i="4"/>
  <c r="S589" i="4"/>
  <c r="S588" i="4"/>
  <c r="S587" i="4"/>
  <c r="H582" i="4"/>
  <c r="G582" i="4"/>
  <c r="F582" i="4"/>
  <c r="E582" i="4"/>
  <c r="P17" i="7" s="1"/>
  <c r="S580" i="4"/>
  <c r="W578" i="4"/>
  <c r="V567" i="4" s="1"/>
  <c r="Y567" i="4" s="1"/>
  <c r="S578" i="4"/>
  <c r="S577" i="4"/>
  <c r="S576" i="4"/>
  <c r="S575" i="4"/>
  <c r="S574" i="4"/>
  <c r="S573" i="4"/>
  <c r="S572" i="4"/>
  <c r="S571" i="4"/>
  <c r="H567" i="4"/>
  <c r="G567" i="4"/>
  <c r="F567" i="4"/>
  <c r="E567" i="4"/>
  <c r="O17" i="7" s="1"/>
  <c r="O19" i="7" s="1"/>
  <c r="W565" i="4"/>
  <c r="V553" i="4" s="1"/>
  <c r="Y553" i="4" s="1"/>
  <c r="S565" i="4"/>
  <c r="H565" i="4"/>
  <c r="H553" i="4" s="1"/>
  <c r="G565" i="4"/>
  <c r="G553" i="4" s="1"/>
  <c r="F565" i="4"/>
  <c r="F553" i="4" s="1"/>
  <c r="S564" i="4"/>
  <c r="S563" i="4"/>
  <c r="S562" i="4"/>
  <c r="S561" i="4"/>
  <c r="S560" i="4"/>
  <c r="S559" i="4"/>
  <c r="S558" i="4"/>
  <c r="S557" i="4"/>
  <c r="S556" i="4"/>
  <c r="E553" i="4"/>
  <c r="N17" i="7" s="1"/>
  <c r="W551" i="4"/>
  <c r="V532" i="4" s="1"/>
  <c r="Y532" i="4" s="1"/>
  <c r="S551" i="4"/>
  <c r="H551" i="4"/>
  <c r="G551" i="4"/>
  <c r="F551" i="4"/>
  <c r="S550" i="4"/>
  <c r="S549" i="4"/>
  <c r="S548" i="4"/>
  <c r="S547" i="4"/>
  <c r="S546" i="4"/>
  <c r="S545" i="4"/>
  <c r="S544" i="4"/>
  <c r="S543" i="4"/>
  <c r="H543" i="4"/>
  <c r="G543" i="4"/>
  <c r="F543" i="4"/>
  <c r="S541" i="4"/>
  <c r="H541" i="4"/>
  <c r="G541" i="4"/>
  <c r="F541" i="4"/>
  <c r="S540" i="4"/>
  <c r="H540" i="4"/>
  <c r="G540" i="4"/>
  <c r="F540" i="4"/>
  <c r="S539" i="4"/>
  <c r="S536" i="4"/>
  <c r="E532" i="4"/>
  <c r="M17" i="7" s="1"/>
  <c r="S530" i="4"/>
  <c r="S529" i="4"/>
  <c r="H529" i="4"/>
  <c r="H517" i="4" s="1"/>
  <c r="G529" i="4"/>
  <c r="G517" i="4" s="1"/>
  <c r="F529" i="4"/>
  <c r="F517" i="4" s="1"/>
  <c r="S528" i="4"/>
  <c r="S527" i="4"/>
  <c r="S525" i="4"/>
  <c r="S524" i="4"/>
  <c r="S523" i="4"/>
  <c r="V517" i="4"/>
  <c r="Y517" i="4" s="1"/>
  <c r="E517" i="4"/>
  <c r="L17" i="7" s="1"/>
  <c r="S514" i="4"/>
  <c r="S513" i="4"/>
  <c r="S512" i="4"/>
  <c r="H512" i="4"/>
  <c r="G512" i="4"/>
  <c r="F512" i="4"/>
  <c r="S511" i="4"/>
  <c r="S510" i="4"/>
  <c r="S509" i="4"/>
  <c r="S507" i="4"/>
  <c r="S505" i="4"/>
  <c r="S504" i="4"/>
  <c r="W503" i="4"/>
  <c r="V497" i="4" s="1"/>
  <c r="Y497" i="4" s="1"/>
  <c r="S503" i="4"/>
  <c r="H503" i="4"/>
  <c r="G503" i="4"/>
  <c r="F503" i="4"/>
  <c r="S502" i="4"/>
  <c r="E497" i="4"/>
  <c r="K17" i="7" s="1"/>
  <c r="K19" i="7" s="1"/>
  <c r="W494" i="4"/>
  <c r="S494" i="4"/>
  <c r="H494" i="4"/>
  <c r="G494" i="4"/>
  <c r="F494" i="4"/>
  <c r="S493" i="4"/>
  <c r="W492" i="4"/>
  <c r="S492" i="4"/>
  <c r="H492" i="4"/>
  <c r="G492" i="4"/>
  <c r="F492" i="4"/>
  <c r="S491" i="4"/>
  <c r="S490" i="4"/>
  <c r="S489" i="4"/>
  <c r="S488" i="4"/>
  <c r="S487" i="4"/>
  <c r="S486" i="4"/>
  <c r="S485" i="4"/>
  <c r="S484" i="4"/>
  <c r="S483" i="4"/>
  <c r="S482" i="4"/>
  <c r="H482" i="4"/>
  <c r="G482" i="4"/>
  <c r="F482" i="4"/>
  <c r="S481" i="4"/>
  <c r="H481" i="4"/>
  <c r="G481" i="4"/>
  <c r="F481" i="4"/>
  <c r="E477" i="4"/>
  <c r="J17" i="7" s="1"/>
  <c r="S474" i="4"/>
  <c r="H474" i="4"/>
  <c r="G474" i="4"/>
  <c r="F474" i="4"/>
  <c r="S473" i="4"/>
  <c r="H473" i="4"/>
  <c r="G473" i="4"/>
  <c r="F473" i="4"/>
  <c r="S472" i="4"/>
  <c r="S471" i="4"/>
  <c r="S470" i="4"/>
  <c r="S469" i="4"/>
  <c r="S468" i="4"/>
  <c r="S467" i="4"/>
  <c r="S466" i="4"/>
  <c r="W465" i="4"/>
  <c r="S465" i="4"/>
  <c r="H465" i="4"/>
  <c r="G465" i="4"/>
  <c r="F465" i="4"/>
  <c r="W464" i="4"/>
  <c r="S464" i="4"/>
  <c r="H464" i="4"/>
  <c r="G464" i="4"/>
  <c r="F464" i="4"/>
  <c r="W463" i="4"/>
  <c r="S463" i="4"/>
  <c r="H463" i="4"/>
  <c r="G463" i="4"/>
  <c r="F463" i="4"/>
  <c r="W462" i="4"/>
  <c r="S462" i="4"/>
  <c r="H462" i="4"/>
  <c r="G462" i="4"/>
  <c r="F462" i="4"/>
  <c r="E457" i="4"/>
  <c r="I17" i="7" s="1"/>
  <c r="S454" i="4"/>
  <c r="S453" i="4"/>
  <c r="S452" i="4"/>
  <c r="S451" i="4"/>
  <c r="S450" i="4"/>
  <c r="H450" i="4"/>
  <c r="G450" i="4"/>
  <c r="F450" i="4"/>
  <c r="W449" i="4"/>
  <c r="S449" i="4"/>
  <c r="H449" i="4"/>
  <c r="G449" i="4"/>
  <c r="F449" i="4"/>
  <c r="S448" i="4"/>
  <c r="H448" i="4"/>
  <c r="G448" i="4"/>
  <c r="F448" i="4"/>
  <c r="S447" i="4"/>
  <c r="H447" i="4"/>
  <c r="G447" i="4"/>
  <c r="F447" i="4"/>
  <c r="W446" i="4"/>
  <c r="S446" i="4"/>
  <c r="H446" i="4"/>
  <c r="G446" i="4"/>
  <c r="F446" i="4"/>
  <c r="S445" i="4"/>
  <c r="E441" i="4"/>
  <c r="H17" i="7" s="1"/>
  <c r="W437" i="4"/>
  <c r="S437" i="4"/>
  <c r="H437" i="4"/>
  <c r="G437" i="4"/>
  <c r="F437" i="4"/>
  <c r="W436" i="4"/>
  <c r="S436" i="4"/>
  <c r="H436" i="4"/>
  <c r="G436" i="4"/>
  <c r="F436" i="4"/>
  <c r="S435" i="4"/>
  <c r="W433" i="4"/>
  <c r="S433" i="4"/>
  <c r="H433" i="4"/>
  <c r="G433" i="4"/>
  <c r="F433" i="4"/>
  <c r="W432" i="4"/>
  <c r="S432" i="4"/>
  <c r="H432" i="4"/>
  <c r="G432" i="4"/>
  <c r="F432" i="4"/>
  <c r="S431" i="4"/>
  <c r="S430" i="4"/>
  <c r="S429" i="4"/>
  <c r="S428" i="4"/>
  <c r="S427" i="4"/>
  <c r="S426" i="4"/>
  <c r="W425" i="4"/>
  <c r="S425" i="4"/>
  <c r="H425" i="4"/>
  <c r="G425" i="4"/>
  <c r="F425" i="4"/>
  <c r="S424" i="4"/>
  <c r="S423" i="4"/>
  <c r="S422" i="4"/>
  <c r="E419" i="4"/>
  <c r="G17" i="7" s="1"/>
  <c r="G19" i="7" s="1"/>
  <c r="S414" i="4"/>
  <c r="S413" i="4"/>
  <c r="S412" i="4"/>
  <c r="S411" i="4"/>
  <c r="S410" i="4"/>
  <c r="S408" i="4"/>
  <c r="S407" i="4"/>
  <c r="S406" i="4"/>
  <c r="S405" i="4"/>
  <c r="S404" i="4"/>
  <c r="W403" i="4"/>
  <c r="V402" i="4" s="1"/>
  <c r="Y402" i="4" s="1"/>
  <c r="S403" i="4"/>
  <c r="H403" i="4"/>
  <c r="H402" i="4" s="1"/>
  <c r="G403" i="4"/>
  <c r="G402" i="4" s="1"/>
  <c r="F403" i="4"/>
  <c r="F402" i="4" s="1"/>
  <c r="E402" i="4"/>
  <c r="F17" i="7" s="1"/>
  <c r="S400" i="4"/>
  <c r="W398" i="4"/>
  <c r="S398" i="4"/>
  <c r="H398" i="4"/>
  <c r="G398" i="4"/>
  <c r="F398" i="4"/>
  <c r="W397" i="4"/>
  <c r="S397" i="4"/>
  <c r="H397" i="4"/>
  <c r="G397" i="4"/>
  <c r="F397" i="4"/>
  <c r="W396" i="4"/>
  <c r="S396" i="4"/>
  <c r="H396" i="4"/>
  <c r="G396" i="4"/>
  <c r="F396" i="4"/>
  <c r="W395" i="4"/>
  <c r="S395" i="4"/>
  <c r="H395" i="4"/>
  <c r="G395" i="4"/>
  <c r="F395" i="4"/>
  <c r="W394" i="4"/>
  <c r="S394" i="4"/>
  <c r="H394" i="4"/>
  <c r="G394" i="4"/>
  <c r="F394" i="4"/>
  <c r="W393" i="4"/>
  <c r="S393" i="4"/>
  <c r="H393" i="4"/>
  <c r="G393" i="4"/>
  <c r="F393" i="4"/>
  <c r="S392" i="4"/>
  <c r="S391" i="4"/>
  <c r="S390" i="4"/>
  <c r="E389" i="4"/>
  <c r="E17" i="7" s="1"/>
  <c r="E19" i="7" s="1"/>
  <c r="W386" i="4"/>
  <c r="S386" i="4"/>
  <c r="H386" i="4"/>
  <c r="G386" i="4"/>
  <c r="F386" i="4"/>
  <c r="W385" i="4"/>
  <c r="S385" i="4"/>
  <c r="H385" i="4"/>
  <c r="G385" i="4"/>
  <c r="F385" i="4"/>
  <c r="W384" i="4"/>
  <c r="S384" i="4"/>
  <c r="H384" i="4"/>
  <c r="G384" i="4"/>
  <c r="F384" i="4"/>
  <c r="S383" i="4"/>
  <c r="H383" i="4"/>
  <c r="G383" i="4"/>
  <c r="F383" i="4"/>
  <c r="S381" i="4"/>
  <c r="S380" i="4"/>
  <c r="S379" i="4"/>
  <c r="S378" i="4"/>
  <c r="E377" i="4"/>
  <c r="D17" i="7" s="1"/>
  <c r="S375" i="4"/>
  <c r="W373" i="4"/>
  <c r="S373" i="4"/>
  <c r="H373" i="4"/>
  <c r="G373" i="4"/>
  <c r="F373" i="4"/>
  <c r="W372" i="4"/>
  <c r="S372" i="4"/>
  <c r="H372" i="4"/>
  <c r="G372" i="4"/>
  <c r="F372" i="4"/>
  <c r="W371" i="4"/>
  <c r="S371" i="4"/>
  <c r="H371" i="4"/>
  <c r="G371" i="4"/>
  <c r="F371" i="4"/>
  <c r="S370" i="4"/>
  <c r="H370" i="4"/>
  <c r="G370" i="4"/>
  <c r="F370" i="4"/>
  <c r="S369" i="4"/>
  <c r="S368" i="4"/>
  <c r="H368" i="4"/>
  <c r="G368" i="4"/>
  <c r="F368" i="4"/>
  <c r="S367" i="4"/>
  <c r="H367" i="4"/>
  <c r="G367" i="4"/>
  <c r="F367" i="4"/>
  <c r="E365" i="4"/>
  <c r="BA8" i="7"/>
  <c r="AZ8" i="7"/>
  <c r="AY8" i="7"/>
  <c r="AY13" i="7" s="1"/>
  <c r="AX8" i="7"/>
  <c r="AX10" i="7" s="1"/>
  <c r="AW8" i="7"/>
  <c r="AV8" i="7"/>
  <c r="AU8" i="7"/>
  <c r="AU13" i="7" s="1"/>
  <c r="AT8" i="7"/>
  <c r="AT10" i="7" s="1"/>
  <c r="AS8" i="7"/>
  <c r="AQ8" i="7"/>
  <c r="AQ13" i="7" s="1"/>
  <c r="AP8" i="7"/>
  <c r="AP10" i="7" s="1"/>
  <c r="AO8" i="7"/>
  <c r="AN8" i="7"/>
  <c r="AM8" i="7"/>
  <c r="AM13" i="7" s="1"/>
  <c r="AL8" i="7"/>
  <c r="AL10" i="7" s="1"/>
  <c r="AK8" i="7"/>
  <c r="AJ8" i="7"/>
  <c r="AF8" i="7"/>
  <c r="AE8" i="7"/>
  <c r="AE13" i="7" s="1"/>
  <c r="AD8" i="7"/>
  <c r="AD10" i="7" s="1"/>
  <c r="AC8" i="7"/>
  <c r="AB8" i="7"/>
  <c r="AA8" i="7"/>
  <c r="AA13" i="7" s="1"/>
  <c r="Z8" i="7"/>
  <c r="Y8" i="7"/>
  <c r="X8" i="7"/>
  <c r="W8" i="7"/>
  <c r="W13" i="7" s="1"/>
  <c r="V8" i="7"/>
  <c r="U8" i="7"/>
  <c r="T8" i="7"/>
  <c r="S8" i="7"/>
  <c r="S13" i="7" s="1"/>
  <c r="R8" i="7"/>
  <c r="Q8" i="7"/>
  <c r="P8" i="7"/>
  <c r="P13" i="7" s="1"/>
  <c r="O8" i="7"/>
  <c r="Z1" i="3"/>
  <c r="W1" i="3" s="1"/>
  <c r="AG362" i="4"/>
  <c r="AG356" i="4"/>
  <c r="AG359" i="4"/>
  <c r="AG355" i="4"/>
  <c r="AG361" i="4"/>
  <c r="AG324" i="4"/>
  <c r="AG299" i="4"/>
  <c r="AG314" i="4"/>
  <c r="AG313" i="4"/>
  <c r="AG312" i="4"/>
  <c r="AG321" i="4"/>
  <c r="AG320" i="4"/>
  <c r="AG311" i="4"/>
  <c r="AG309" i="4"/>
  <c r="AG294" i="4"/>
  <c r="AG297" i="4"/>
  <c r="AG307" i="4"/>
  <c r="AG306" i="4"/>
  <c r="AG305" i="4"/>
  <c r="AG296" i="4"/>
  <c r="AG295" i="4"/>
  <c r="AG323" i="4"/>
  <c r="AG327" i="4"/>
  <c r="AG293" i="4"/>
  <c r="AG286" i="4"/>
  <c r="AG283" i="4"/>
  <c r="AG282" i="4"/>
  <c r="AG287" i="4"/>
  <c r="AG285" i="4"/>
  <c r="AG284" i="4"/>
  <c r="AG232" i="4"/>
  <c r="AG264" i="4"/>
  <c r="AG275" i="4"/>
  <c r="AG231" i="4"/>
  <c r="AG267" i="4"/>
  <c r="AG230" i="4"/>
  <c r="AG274" i="4"/>
  <c r="AG273" i="4"/>
  <c r="AG272" i="4"/>
  <c r="AG271" i="4"/>
  <c r="AG269" i="4"/>
  <c r="AG268" i="4"/>
  <c r="AG266" i="4"/>
  <c r="AG265" i="4"/>
  <c r="AG257" i="4"/>
  <c r="AG259" i="4"/>
  <c r="AG276" i="4"/>
  <c r="AG258" i="4"/>
  <c r="AG256" i="4"/>
  <c r="AG206" i="4"/>
  <c r="W159" i="2"/>
  <c r="V159" i="2" s="1"/>
  <c r="U159" i="2"/>
  <c r="S159" i="2"/>
  <c r="N159" i="2"/>
  <c r="W158" i="2"/>
  <c r="AG243" i="4" s="1"/>
  <c r="U158" i="2"/>
  <c r="S158" i="2"/>
  <c r="N158" i="2"/>
  <c r="P158" i="2" s="1"/>
  <c r="W157" i="2"/>
  <c r="AG234" i="4" s="1"/>
  <c r="U157" i="2"/>
  <c r="S157" i="2"/>
  <c r="N157" i="2"/>
  <c r="R157" i="2" s="1"/>
  <c r="W156" i="2"/>
  <c r="AG242" i="4" s="1"/>
  <c r="U156" i="2"/>
  <c r="S156" i="2"/>
  <c r="N156" i="2"/>
  <c r="R156" i="2" s="1"/>
  <c r="W155" i="2"/>
  <c r="AG241" i="4" s="1"/>
  <c r="U155" i="2"/>
  <c r="S155" i="2"/>
  <c r="N155" i="2"/>
  <c r="R155" i="2" s="1"/>
  <c r="W154" i="2"/>
  <c r="AG240" i="4" s="1"/>
  <c r="U154" i="2"/>
  <c r="S154" i="2"/>
  <c r="N154" i="2"/>
  <c r="P154" i="2" s="1"/>
  <c r="W153" i="2"/>
  <c r="V153" i="2" s="1"/>
  <c r="U153" i="2"/>
  <c r="S153" i="2"/>
  <c r="N153" i="2"/>
  <c r="R153" i="2" s="1"/>
  <c r="W152" i="2"/>
  <c r="AG213" i="4" s="1"/>
  <c r="U152" i="2"/>
  <c r="S152" i="2"/>
  <c r="N152" i="2"/>
  <c r="X151" i="2"/>
  <c r="W151" i="2" s="1"/>
  <c r="AG239" i="4" s="1"/>
  <c r="U151" i="2"/>
  <c r="S151" i="2"/>
  <c r="N151" i="2"/>
  <c r="X150" i="2"/>
  <c r="W150" i="2" s="1"/>
  <c r="AG255" i="4" s="1"/>
  <c r="U150" i="2"/>
  <c r="S150" i="2"/>
  <c r="N150" i="2"/>
  <c r="W149" i="2"/>
  <c r="AG205" i="4" s="1"/>
  <c r="U149" i="2"/>
  <c r="S149" i="2"/>
  <c r="N149" i="2"/>
  <c r="R149" i="2" s="1"/>
  <c r="W148" i="2"/>
  <c r="AG199" i="4" s="1"/>
  <c r="U148" i="2"/>
  <c r="S148" i="2"/>
  <c r="N148" i="2"/>
  <c r="P148" i="2" s="1"/>
  <c r="W147" i="2"/>
  <c r="AG198" i="4" s="1"/>
  <c r="U147" i="2"/>
  <c r="S147" i="2"/>
  <c r="N147" i="2"/>
  <c r="R147" i="2" s="1"/>
  <c r="W146" i="2"/>
  <c r="V146" i="2" s="1"/>
  <c r="U146" i="2"/>
  <c r="S146" i="2"/>
  <c r="N146" i="2"/>
  <c r="R146" i="2" s="1"/>
  <c r="W145" i="2"/>
  <c r="V145" i="2" s="1"/>
  <c r="U145" i="2"/>
  <c r="S145" i="2"/>
  <c r="N145" i="2"/>
  <c r="R145" i="2" s="1"/>
  <c r="X144" i="2"/>
  <c r="W144" i="2" s="1"/>
  <c r="AG233" i="4" s="1"/>
  <c r="U144" i="2"/>
  <c r="S144" i="2"/>
  <c r="N144" i="2"/>
  <c r="R144" i="2" s="1"/>
  <c r="X143" i="2"/>
  <c r="W143" i="2" s="1"/>
  <c r="AG221" i="4" s="1"/>
  <c r="U143" i="2"/>
  <c r="S143" i="2"/>
  <c r="N143" i="2"/>
  <c r="R143" i="2" s="1"/>
  <c r="X142" i="2"/>
  <c r="W142" i="2" s="1"/>
  <c r="AG222" i="4" s="1"/>
  <c r="U142" i="2"/>
  <c r="S142" i="2"/>
  <c r="N142" i="2"/>
  <c r="R142" i="2" s="1"/>
  <c r="X141" i="2"/>
  <c r="W141" i="2" s="1"/>
  <c r="AG220" i="4" s="1"/>
  <c r="U141" i="2"/>
  <c r="S141" i="2"/>
  <c r="N141" i="2"/>
  <c r="R141" i="2" s="1"/>
  <c r="X140" i="2"/>
  <c r="W140" i="2" s="1"/>
  <c r="AG223" i="4" s="1"/>
  <c r="U140" i="2"/>
  <c r="S140" i="2"/>
  <c r="N140" i="2"/>
  <c r="R140" i="2" s="1"/>
  <c r="X139" i="2"/>
  <c r="W139" i="2" s="1"/>
  <c r="AG219" i="4" s="1"/>
  <c r="U139" i="2"/>
  <c r="S139" i="2"/>
  <c r="N139" i="2"/>
  <c r="R139" i="2" s="1"/>
  <c r="X138" i="2"/>
  <c r="W138" i="2" s="1"/>
  <c r="AG218" i="4" s="1"/>
  <c r="U138" i="2"/>
  <c r="S138" i="2"/>
  <c r="N138" i="2"/>
  <c r="R138" i="2" s="1"/>
  <c r="X137" i="2"/>
  <c r="W137" i="2" s="1"/>
  <c r="AG212" i="4" s="1"/>
  <c r="U137" i="2"/>
  <c r="S137" i="2"/>
  <c r="N137" i="2"/>
  <c r="R137" i="2" s="1"/>
  <c r="X136" i="2"/>
  <c r="W136" i="2" s="1"/>
  <c r="AG211" i="4" s="1"/>
  <c r="U136" i="2"/>
  <c r="S136" i="2"/>
  <c r="N136" i="2"/>
  <c r="R136" i="2" s="1"/>
  <c r="X135" i="2"/>
  <c r="W135" i="2" s="1"/>
  <c r="AG210" i="4" s="1"/>
  <c r="U135" i="2"/>
  <c r="S135" i="2"/>
  <c r="N135" i="2"/>
  <c r="R135" i="2" s="1"/>
  <c r="X134" i="2"/>
  <c r="W134" i="2" s="1"/>
  <c r="AG209" i="4" s="1"/>
  <c r="U134" i="2"/>
  <c r="S134" i="2"/>
  <c r="N134" i="2"/>
  <c r="R134" i="2" s="1"/>
  <c r="X133" i="2"/>
  <c r="W133" i="2" s="1"/>
  <c r="AG208" i="4" s="1"/>
  <c r="U133" i="2"/>
  <c r="S133" i="2"/>
  <c r="N133" i="2"/>
  <c r="R133" i="2" s="1"/>
  <c r="X132" i="2"/>
  <c r="W132" i="2" s="1"/>
  <c r="AG207" i="4" s="1"/>
  <c r="U132" i="2"/>
  <c r="S132" i="2"/>
  <c r="N132" i="2"/>
  <c r="R132" i="2" s="1"/>
  <c r="X131" i="2"/>
  <c r="V131" i="2"/>
  <c r="U131" i="2"/>
  <c r="S131" i="2"/>
  <c r="N131" i="2"/>
  <c r="W130" i="2"/>
  <c r="AG229" i="4" s="1"/>
  <c r="U130" i="2"/>
  <c r="S130" i="2"/>
  <c r="N130" i="2"/>
  <c r="R130" i="2" s="1"/>
  <c r="W129" i="2"/>
  <c r="AG228" i="4" s="1"/>
  <c r="U129" i="2"/>
  <c r="S129" i="2"/>
  <c r="N129" i="2"/>
  <c r="W128" i="2"/>
  <c r="AG227" i="4" s="1"/>
  <c r="U128" i="2"/>
  <c r="S128" i="2"/>
  <c r="N128" i="2"/>
  <c r="R128" i="2" s="1"/>
  <c r="W127" i="2"/>
  <c r="U127" i="2"/>
  <c r="S127" i="2"/>
  <c r="N127" i="2"/>
  <c r="P127" i="2" s="1"/>
  <c r="H127" i="2"/>
  <c r="G127" i="2"/>
  <c r="F127" i="2"/>
  <c r="W126" i="2"/>
  <c r="U126" i="2"/>
  <c r="S126" i="2"/>
  <c r="N126" i="2"/>
  <c r="H126" i="2"/>
  <c r="G126" i="2"/>
  <c r="F126" i="2"/>
  <c r="W125" i="2"/>
  <c r="AG196" i="4" s="1"/>
  <c r="U125" i="2"/>
  <c r="S125" i="2"/>
  <c r="N125" i="2"/>
  <c r="P125" i="2" s="1"/>
  <c r="W124" i="2"/>
  <c r="AG195" i="4" s="1"/>
  <c r="U124" i="2"/>
  <c r="S124" i="2"/>
  <c r="N124" i="2"/>
  <c r="R124" i="2" s="1"/>
  <c r="W123" i="2"/>
  <c r="AG194" i="4" s="1"/>
  <c r="U123" i="2"/>
  <c r="S123" i="2"/>
  <c r="N123" i="2"/>
  <c r="W122" i="2"/>
  <c r="AG193" i="4" s="1"/>
  <c r="U122" i="2"/>
  <c r="S122" i="2"/>
  <c r="N122" i="2"/>
  <c r="R122" i="2" s="1"/>
  <c r="W121" i="2"/>
  <c r="AG192" i="4" s="1"/>
  <c r="U121" i="2"/>
  <c r="S121" i="2"/>
  <c r="N121" i="2"/>
  <c r="P121" i="2" s="1"/>
  <c r="W120" i="2"/>
  <c r="AG191" i="4" s="1"/>
  <c r="U120" i="2"/>
  <c r="S120" i="2"/>
  <c r="N120" i="2"/>
  <c r="R120" i="2" s="1"/>
  <c r="W119" i="2"/>
  <c r="AG179" i="4" s="1"/>
  <c r="U119" i="2"/>
  <c r="S119" i="2"/>
  <c r="N119" i="2"/>
  <c r="W118" i="2"/>
  <c r="AG178" i="4" s="1"/>
  <c r="U118" i="2"/>
  <c r="S118" i="2"/>
  <c r="N118" i="2"/>
  <c r="R118" i="2" s="1"/>
  <c r="W117" i="2"/>
  <c r="AG177" i="4" s="1"/>
  <c r="U117" i="2"/>
  <c r="S117" i="2"/>
  <c r="N117" i="2"/>
  <c r="P117" i="2" s="1"/>
  <c r="W116" i="2"/>
  <c r="AG176" i="4" s="1"/>
  <c r="U116" i="2"/>
  <c r="S116" i="2"/>
  <c r="N116" i="2"/>
  <c r="R116" i="2" s="1"/>
  <c r="W115" i="2"/>
  <c r="AG155" i="4" s="1"/>
  <c r="U115" i="2"/>
  <c r="S115" i="2"/>
  <c r="N115" i="2"/>
  <c r="W114" i="2"/>
  <c r="AG169" i="4" s="1"/>
  <c r="U114" i="2"/>
  <c r="S114" i="2"/>
  <c r="N114" i="2"/>
  <c r="R114" i="2" s="1"/>
  <c r="W113" i="2"/>
  <c r="AG175" i="4" s="1"/>
  <c r="U113" i="2"/>
  <c r="S113" i="2"/>
  <c r="N113" i="2"/>
  <c r="P113" i="2" s="1"/>
  <c r="W112" i="2"/>
  <c r="AG174" i="4" s="1"/>
  <c r="U112" i="2"/>
  <c r="S112" i="2"/>
  <c r="N112" i="2"/>
  <c r="P112" i="2" s="1"/>
  <c r="W111" i="2"/>
  <c r="AG173" i="4" s="1"/>
  <c r="U111" i="2"/>
  <c r="S111" i="2"/>
  <c r="N111" i="2"/>
  <c r="W110" i="2"/>
  <c r="AG168" i="4" s="1"/>
  <c r="U110" i="2"/>
  <c r="S110" i="2"/>
  <c r="N110" i="2"/>
  <c r="R110" i="2" s="1"/>
  <c r="W109" i="2"/>
  <c r="AG167" i="4" s="1"/>
  <c r="U109" i="2"/>
  <c r="S109" i="2"/>
  <c r="N109" i="2"/>
  <c r="P109" i="2" s="1"/>
  <c r="W108" i="2"/>
  <c r="AG166" i="4" s="1"/>
  <c r="U108" i="2"/>
  <c r="S108" i="2"/>
  <c r="N108" i="2"/>
  <c r="R108" i="2" s="1"/>
  <c r="W107" i="2"/>
  <c r="AG165" i="4" s="1"/>
  <c r="U107" i="2"/>
  <c r="S107" i="2"/>
  <c r="N107" i="2"/>
  <c r="P107" i="2" s="1"/>
  <c r="W106" i="2"/>
  <c r="AG164" i="4" s="1"/>
  <c r="U106" i="2"/>
  <c r="S106" i="2"/>
  <c r="N106" i="2"/>
  <c r="R106" i="2" s="1"/>
  <c r="W105" i="2"/>
  <c r="V105" i="2" s="1"/>
  <c r="U105" i="2"/>
  <c r="S105" i="2"/>
  <c r="W104" i="2"/>
  <c r="V104" i="2" s="1"/>
  <c r="U104" i="2"/>
  <c r="S104" i="2"/>
  <c r="W103" i="2"/>
  <c r="AG156" i="4" s="1"/>
  <c r="U103" i="2"/>
  <c r="S103" i="2"/>
  <c r="N103" i="2"/>
  <c r="P103" i="2" s="1"/>
  <c r="W102" i="2"/>
  <c r="U102" i="2"/>
  <c r="S102" i="2"/>
  <c r="N102" i="2"/>
  <c r="R102" i="2" s="1"/>
  <c r="W101" i="2"/>
  <c r="AG143" i="4" s="1"/>
  <c r="U101" i="2"/>
  <c r="S101" i="2"/>
  <c r="N101" i="2"/>
  <c r="P101" i="2" s="1"/>
  <c r="W100" i="2"/>
  <c r="V100" i="2" s="1"/>
  <c r="U100" i="2"/>
  <c r="S100" i="2"/>
  <c r="N100" i="2"/>
  <c r="R100" i="2" s="1"/>
  <c r="W99" i="2"/>
  <c r="AG123" i="4" s="1"/>
  <c r="U99" i="2"/>
  <c r="S99" i="2"/>
  <c r="N99" i="2"/>
  <c r="P99" i="2" s="1"/>
  <c r="W98" i="2"/>
  <c r="V98" i="2" s="1"/>
  <c r="U98" i="2"/>
  <c r="S98" i="2"/>
  <c r="N98" i="2"/>
  <c r="P98" i="2" s="1"/>
  <c r="W97" i="2"/>
  <c r="AG142" i="4" s="1"/>
  <c r="U97" i="2"/>
  <c r="S97" i="2"/>
  <c r="N97" i="2"/>
  <c r="P97" i="2" s="1"/>
  <c r="W96" i="2"/>
  <c r="AG141" i="4" s="1"/>
  <c r="U96" i="2"/>
  <c r="S96" i="2"/>
  <c r="N96" i="2"/>
  <c r="R96" i="2" s="1"/>
  <c r="W95" i="2"/>
  <c r="AG154" i="4" s="1"/>
  <c r="U95" i="2"/>
  <c r="S95" i="2"/>
  <c r="N95" i="2"/>
  <c r="P95" i="2" s="1"/>
  <c r="W94" i="2"/>
  <c r="AG144" i="4" s="1"/>
  <c r="U94" i="2"/>
  <c r="S94" i="2"/>
  <c r="N94" i="2"/>
  <c r="R94" i="2" s="1"/>
  <c r="W93" i="2"/>
  <c r="AG133" i="4" s="1"/>
  <c r="U93" i="2"/>
  <c r="S93" i="2"/>
  <c r="N93" i="2"/>
  <c r="P93" i="2" s="1"/>
  <c r="W92" i="2"/>
  <c r="AG132" i="4" s="1"/>
  <c r="U92" i="2"/>
  <c r="S92" i="2"/>
  <c r="N92" i="2"/>
  <c r="R92" i="2" s="1"/>
  <c r="W91" i="2"/>
  <c r="AG131" i="4" s="1"/>
  <c r="U91" i="2"/>
  <c r="S91" i="2"/>
  <c r="N91" i="2"/>
  <c r="P91" i="2" s="1"/>
  <c r="W90" i="2"/>
  <c r="AG130" i="4" s="1"/>
  <c r="U90" i="2"/>
  <c r="S90" i="2"/>
  <c r="N90" i="2"/>
  <c r="R90" i="2" s="1"/>
  <c r="W89" i="2"/>
  <c r="AG128" i="4" s="1"/>
  <c r="U89" i="2"/>
  <c r="S89" i="2"/>
  <c r="N89" i="2"/>
  <c r="P89" i="2" s="1"/>
  <c r="W88" i="2"/>
  <c r="AG122" i="4" s="1"/>
  <c r="U88" i="2"/>
  <c r="S88" i="2"/>
  <c r="N88" i="2"/>
  <c r="R88" i="2" s="1"/>
  <c r="W87" i="2"/>
  <c r="AG121" i="4" s="1"/>
  <c r="U87" i="2"/>
  <c r="S87" i="2"/>
  <c r="N87" i="2"/>
  <c r="P87" i="2" s="1"/>
  <c r="W86" i="2"/>
  <c r="AG120" i="4" s="1"/>
  <c r="U86" i="2"/>
  <c r="S86" i="2"/>
  <c r="N86" i="2"/>
  <c r="R86" i="2" s="1"/>
  <c r="W85" i="2"/>
  <c r="AG119" i="4" s="1"/>
  <c r="U85" i="2"/>
  <c r="S85" i="2"/>
  <c r="N85" i="2"/>
  <c r="P85" i="2" s="1"/>
  <c r="W84" i="2"/>
  <c r="AG118" i="4" s="1"/>
  <c r="U84" i="2"/>
  <c r="S84" i="2"/>
  <c r="N84" i="2"/>
  <c r="R84" i="2" s="1"/>
  <c r="W83" i="2"/>
  <c r="AG109" i="4" s="1"/>
  <c r="U83" i="2"/>
  <c r="S83" i="2"/>
  <c r="N83" i="2"/>
  <c r="P83" i="2" s="1"/>
  <c r="W82" i="2"/>
  <c r="AG108" i="4" s="1"/>
  <c r="U82" i="2"/>
  <c r="S82" i="2"/>
  <c r="N82" i="2"/>
  <c r="R82" i="2" s="1"/>
  <c r="W81" i="2"/>
  <c r="AG88" i="4" s="1"/>
  <c r="U81" i="2"/>
  <c r="S81" i="2"/>
  <c r="N81" i="2"/>
  <c r="P81" i="2" s="1"/>
  <c r="W80" i="2"/>
  <c r="V80" i="2" s="1"/>
  <c r="U80" i="2"/>
  <c r="S80" i="2"/>
  <c r="N80" i="2"/>
  <c r="R80" i="2" s="1"/>
  <c r="W79" i="2"/>
  <c r="U79" i="2"/>
  <c r="S79" i="2"/>
  <c r="N79" i="2"/>
  <c r="P79" i="2" s="1"/>
  <c r="W78" i="2"/>
  <c r="AG107" i="4" s="1"/>
  <c r="U78" i="2"/>
  <c r="S78" i="2"/>
  <c r="N78" i="2"/>
  <c r="R78" i="2" s="1"/>
  <c r="W77" i="2"/>
  <c r="AG106" i="4" s="1"/>
  <c r="U77" i="2"/>
  <c r="S77" i="2"/>
  <c r="N77" i="2"/>
  <c r="P77" i="2" s="1"/>
  <c r="W76" i="2"/>
  <c r="V76" i="2" s="1"/>
  <c r="U76" i="2"/>
  <c r="S76" i="2"/>
  <c r="N76" i="2"/>
  <c r="W75" i="2"/>
  <c r="V75" i="2" s="1"/>
  <c r="U75" i="2"/>
  <c r="S75" i="2"/>
  <c r="N75" i="2"/>
  <c r="W74" i="2"/>
  <c r="V74" i="2" s="1"/>
  <c r="U74" i="2"/>
  <c r="S74" i="2"/>
  <c r="N74" i="2"/>
  <c r="W73" i="2"/>
  <c r="V73" i="2" s="1"/>
  <c r="U73" i="2"/>
  <c r="S73" i="2"/>
  <c r="N73" i="2"/>
  <c r="W72" i="2"/>
  <c r="AG103" i="4" s="1"/>
  <c r="U72" i="2"/>
  <c r="S72" i="2"/>
  <c r="N72" i="2"/>
  <c r="R72" i="2" s="1"/>
  <c r="W71" i="2"/>
  <c r="V71" i="2" s="1"/>
  <c r="U71" i="2"/>
  <c r="S71" i="2"/>
  <c r="N71" i="2"/>
  <c r="P71" i="2" s="1"/>
  <c r="W70" i="2"/>
  <c r="AG102" i="4" s="1"/>
  <c r="U70" i="2"/>
  <c r="S70" i="2"/>
  <c r="N70" i="2"/>
  <c r="R70" i="2" s="1"/>
  <c r="W69" i="2"/>
  <c r="AG100" i="4" s="1"/>
  <c r="U69" i="2"/>
  <c r="S69" i="2"/>
  <c r="N69" i="2"/>
  <c r="P69" i="2" s="1"/>
  <c r="W68" i="2"/>
  <c r="AG99" i="4" s="1"/>
  <c r="U68" i="2"/>
  <c r="S68" i="2"/>
  <c r="N68" i="2"/>
  <c r="R68" i="2" s="1"/>
  <c r="W67" i="2"/>
  <c r="AG98" i="4" s="1"/>
  <c r="U67" i="2"/>
  <c r="S67" i="2"/>
  <c r="N67" i="2"/>
  <c r="P67" i="2" s="1"/>
  <c r="W66" i="2"/>
  <c r="AG97" i="4" s="1"/>
  <c r="U66" i="2"/>
  <c r="S66" i="2"/>
  <c r="N66" i="2"/>
  <c r="P66" i="2" s="1"/>
  <c r="W65" i="2"/>
  <c r="AG96" i="4" s="1"/>
  <c r="U65" i="2"/>
  <c r="S65" i="2"/>
  <c r="N65" i="2"/>
  <c r="P65" i="2" s="1"/>
  <c r="W64" i="2"/>
  <c r="V64" i="2" s="1"/>
  <c r="U64" i="2"/>
  <c r="S64" i="2"/>
  <c r="N64" i="2"/>
  <c r="R64" i="2" s="1"/>
  <c r="W63" i="2"/>
  <c r="AG95" i="4" s="1"/>
  <c r="S63" i="2"/>
  <c r="N63" i="2"/>
  <c r="R63" i="2" s="1"/>
  <c r="W62" i="2"/>
  <c r="AG94" i="4" s="1"/>
  <c r="U62" i="2"/>
  <c r="S62" i="2"/>
  <c r="N62" i="2"/>
  <c r="P62" i="2" s="1"/>
  <c r="W61" i="2"/>
  <c r="AG93" i="4" s="1"/>
  <c r="U61" i="2"/>
  <c r="S61" i="2"/>
  <c r="N61" i="2"/>
  <c r="R61" i="2" s="1"/>
  <c r="W60" i="2"/>
  <c r="AG86" i="4" s="1"/>
  <c r="U60" i="2"/>
  <c r="S60" i="2"/>
  <c r="N60" i="2"/>
  <c r="P60" i="2" s="1"/>
  <c r="W59" i="2"/>
  <c r="AG85" i="4" s="1"/>
  <c r="U59" i="2"/>
  <c r="S59" i="2"/>
  <c r="N59" i="2"/>
  <c r="R59" i="2" s="1"/>
  <c r="W58" i="2"/>
  <c r="AG84" i="4" s="1"/>
  <c r="U58" i="2"/>
  <c r="S58" i="2"/>
  <c r="N58" i="2"/>
  <c r="P58" i="2" s="1"/>
  <c r="W57" i="2"/>
  <c r="U57" i="2"/>
  <c r="S57" i="2"/>
  <c r="N57" i="2"/>
  <c r="R57" i="2" s="1"/>
  <c r="W56" i="2"/>
  <c r="AG78" i="4" s="1"/>
  <c r="U56" i="2"/>
  <c r="S56" i="2"/>
  <c r="N56" i="2"/>
  <c r="P56" i="2" s="1"/>
  <c r="W55" i="2"/>
  <c r="AG75" i="4" s="1"/>
  <c r="U55" i="2"/>
  <c r="S55" i="2"/>
  <c r="N55" i="2"/>
  <c r="P55" i="2" s="1"/>
  <c r="W54" i="2"/>
  <c r="AG77" i="4" s="1"/>
  <c r="U54" i="2"/>
  <c r="S54" i="2"/>
  <c r="N54" i="2"/>
  <c r="P54" i="2" s="1"/>
  <c r="W53" i="2"/>
  <c r="AG74" i="4" s="1"/>
  <c r="U53" i="2"/>
  <c r="S53" i="2"/>
  <c r="N53" i="2"/>
  <c r="R53" i="2" s="1"/>
  <c r="W52" i="2"/>
  <c r="AG73" i="4" s="1"/>
  <c r="U52" i="2"/>
  <c r="S52" i="2"/>
  <c r="N52" i="2"/>
  <c r="P52" i="2" s="1"/>
  <c r="W51" i="2"/>
  <c r="AG129" i="4" s="1"/>
  <c r="U51" i="2"/>
  <c r="S51" i="2"/>
  <c r="N51" i="2"/>
  <c r="R51" i="2" s="1"/>
  <c r="W50" i="2"/>
  <c r="U50" i="2"/>
  <c r="S50" i="2"/>
  <c r="N50" i="2"/>
  <c r="P50" i="2" s="1"/>
  <c r="W49" i="2"/>
  <c r="AG69" i="4" s="1"/>
  <c r="U49" i="2"/>
  <c r="S49" i="2"/>
  <c r="N49" i="2"/>
  <c r="R49" i="2" s="1"/>
  <c r="W48" i="2"/>
  <c r="AG67" i="4" s="1"/>
  <c r="U48" i="2"/>
  <c r="S48" i="2"/>
  <c r="N48" i="2"/>
  <c r="P48" i="2" s="1"/>
  <c r="W47" i="2"/>
  <c r="AG60" i="4" s="1"/>
  <c r="U47" i="2"/>
  <c r="S47" i="2"/>
  <c r="N47" i="2"/>
  <c r="P47" i="2" s="1"/>
  <c r="W46" i="2"/>
  <c r="AG48" i="4" s="1"/>
  <c r="U46" i="2"/>
  <c r="S46" i="2"/>
  <c r="N46" i="2"/>
  <c r="P46" i="2" s="1"/>
  <c r="W45" i="2"/>
  <c r="AG79" i="4" s="1"/>
  <c r="U45" i="2"/>
  <c r="S45" i="2"/>
  <c r="N45" i="2"/>
  <c r="W44" i="2"/>
  <c r="AG52" i="4" s="1"/>
  <c r="W43" i="2"/>
  <c r="AG46" i="4" s="1"/>
  <c r="W42" i="2"/>
  <c r="AG59" i="4" s="1"/>
  <c r="W41" i="2"/>
  <c r="V41" i="2" s="1"/>
  <c r="U41" i="2"/>
  <c r="S41" i="2"/>
  <c r="R41" i="2"/>
  <c r="P41" i="2"/>
  <c r="W40" i="2"/>
  <c r="AG66" i="4" s="1"/>
  <c r="U40" i="2"/>
  <c r="S40" i="2"/>
  <c r="N40" i="2"/>
  <c r="R40" i="2" s="1"/>
  <c r="W39" i="2"/>
  <c r="AG61" i="4" s="1"/>
  <c r="W38" i="2"/>
  <c r="AG45" i="4" s="1"/>
  <c r="U38" i="2"/>
  <c r="S38" i="2"/>
  <c r="N38" i="2"/>
  <c r="R38" i="2" s="1"/>
  <c r="W37" i="2"/>
  <c r="AG44" i="4" s="1"/>
  <c r="W36" i="2"/>
  <c r="W35" i="2"/>
  <c r="V35" i="2" s="1"/>
  <c r="S35" i="2"/>
  <c r="W34" i="2"/>
  <c r="AG29" i="4" s="1"/>
  <c r="W33" i="2"/>
  <c r="W32" i="2"/>
  <c r="AG32" i="4" s="1"/>
  <c r="W31" i="2"/>
  <c r="AG28" i="4" s="1"/>
  <c r="W30" i="2"/>
  <c r="AG31" i="4" s="1"/>
  <c r="W29" i="2"/>
  <c r="AG30" i="4" s="1"/>
  <c r="W28" i="2"/>
  <c r="V28" i="2" s="1"/>
  <c r="W27" i="2"/>
  <c r="AG18" i="4" s="1"/>
  <c r="W26" i="2"/>
  <c r="AG17" i="4" s="1"/>
  <c r="W25" i="2"/>
  <c r="AG14" i="4" s="1"/>
  <c r="W24" i="2"/>
  <c r="AG11" i="4" s="1"/>
  <c r="W23" i="2"/>
  <c r="AG13" i="4" s="1"/>
  <c r="W22" i="2"/>
  <c r="AG12" i="4" s="1"/>
  <c r="W21" i="2"/>
  <c r="AG10" i="4" s="1"/>
  <c r="W20" i="2"/>
  <c r="AG7" i="4" s="1"/>
  <c r="W19" i="2"/>
  <c r="AG6" i="4" s="1"/>
  <c r="W18" i="2"/>
  <c r="AG5" i="4" s="1"/>
  <c r="W17" i="2"/>
  <c r="W16" i="2"/>
  <c r="AG36" i="4" s="1"/>
  <c r="W15" i="2"/>
  <c r="AG21" i="4" s="1"/>
  <c r="W14" i="2"/>
  <c r="V14" i="2" s="1"/>
  <c r="W13" i="2"/>
  <c r="V13" i="2" s="1"/>
  <c r="W11" i="2"/>
  <c r="V11" i="2" s="1"/>
  <c r="S11" i="2"/>
  <c r="W10" i="2"/>
  <c r="V10" i="2" s="1"/>
  <c r="U10" i="2"/>
  <c r="S10" i="2"/>
  <c r="R10" i="2"/>
  <c r="P10" i="2"/>
  <c r="H10" i="2"/>
  <c r="H5" i="2" s="1"/>
  <c r="W9" i="2"/>
  <c r="V9" i="2" s="1"/>
  <c r="U9" i="2"/>
  <c r="S9" i="2"/>
  <c r="R9" i="2"/>
  <c r="P9" i="2"/>
  <c r="W8" i="2"/>
  <c r="V8" i="2" s="1"/>
  <c r="U8" i="2"/>
  <c r="S8" i="2"/>
  <c r="R8" i="2"/>
  <c r="P8" i="2"/>
  <c r="W7" i="2"/>
  <c r="V7" i="2" s="1"/>
  <c r="U7" i="2"/>
  <c r="S7" i="2"/>
  <c r="R7" i="2"/>
  <c r="P7" i="2"/>
  <c r="W6" i="2"/>
  <c r="U6" i="2"/>
  <c r="S6" i="2"/>
  <c r="R6" i="2"/>
  <c r="P6" i="2"/>
  <c r="E5" i="2"/>
  <c r="E3" i="2" s="1"/>
  <c r="L1" i="2"/>
  <c r="H3" i="1"/>
  <c r="G3" i="1"/>
  <c r="F3" i="1"/>
  <c r="E3" i="1"/>
  <c r="N1" i="1"/>
  <c r="N3" i="2" l="1"/>
  <c r="W3" i="2"/>
  <c r="H24" i="9"/>
  <c r="F19" i="6"/>
  <c r="R45" i="2"/>
  <c r="AG58" i="4"/>
  <c r="AG35" i="4"/>
  <c r="AG335" i="4"/>
  <c r="AG304" i="4"/>
  <c r="AG344" i="4"/>
  <c r="AG310" i="4"/>
  <c r="AG157" i="4"/>
  <c r="AG163" i="4"/>
  <c r="AG224" i="4"/>
  <c r="AG187" i="4"/>
  <c r="AG185" i="4"/>
  <c r="AG200" i="4"/>
  <c r="AG250" i="4"/>
  <c r="AG270" i="4"/>
  <c r="AG263" i="4"/>
  <c r="AG251" i="4"/>
  <c r="AG247" i="4"/>
  <c r="AG238" i="4"/>
  <c r="AG281" i="4"/>
  <c r="AG248" i="4"/>
  <c r="AG325" i="4"/>
  <c r="AG322" i="4"/>
  <c r="AG298" i="4"/>
  <c r="AG339" i="4"/>
  <c r="AG315" i="4"/>
  <c r="AG342" i="4"/>
  <c r="AG334" i="4"/>
  <c r="AG333" i="4"/>
  <c r="AG326" i="4"/>
  <c r="AG289" i="4"/>
  <c r="AG288" i="4"/>
  <c r="AG336" i="4"/>
  <c r="AG308" i="4"/>
  <c r="AG316" i="4"/>
  <c r="AG360" i="4"/>
  <c r="AG357" i="4"/>
  <c r="AG352" i="4"/>
  <c r="AG351" i="4"/>
  <c r="AG349" i="4"/>
  <c r="AG124" i="4"/>
  <c r="AG112" i="4"/>
  <c r="AG111" i="4"/>
  <c r="AG87" i="4"/>
  <c r="AG76" i="4"/>
  <c r="AG68" i="4"/>
  <c r="AG346" i="4"/>
  <c r="AG345" i="4"/>
  <c r="AG51" i="4"/>
  <c r="AG47" i="4"/>
  <c r="AG110" i="4"/>
  <c r="AG83" i="4"/>
  <c r="AG184" i="4"/>
  <c r="AG186" i="4"/>
  <c r="AG214" i="4"/>
  <c r="AG358" i="4"/>
  <c r="AG340" i="4"/>
  <c r="AG332" i="4"/>
  <c r="AG350" i="4"/>
  <c r="AG343" i="4"/>
  <c r="C17" i="7"/>
  <c r="C19" i="7" s="1"/>
  <c r="E302" i="4"/>
  <c r="V226" i="4"/>
  <c r="W1" i="4"/>
  <c r="Y1" i="4" s="1"/>
  <c r="F12" i="2"/>
  <c r="F3" i="2" s="1"/>
  <c r="V50" i="2"/>
  <c r="V33" i="2"/>
  <c r="V79" i="2"/>
  <c r="V127" i="2"/>
  <c r="H12" i="2"/>
  <c r="H3" i="2" s="1"/>
  <c r="V126" i="2"/>
  <c r="AR8" i="7"/>
  <c r="AR10" i="7" s="1"/>
  <c r="V25" i="2"/>
  <c r="V18" i="2"/>
  <c r="V22" i="2"/>
  <c r="V26" i="2"/>
  <c r="V30" i="2"/>
  <c r="V34" i="2"/>
  <c r="V37" i="2"/>
  <c r="V38" i="2"/>
  <c r="V43" i="2"/>
  <c r="V63" i="2"/>
  <c r="V65" i="2"/>
  <c r="V66" i="2"/>
  <c r="V67" i="2"/>
  <c r="V68" i="2"/>
  <c r="V69" i="2"/>
  <c r="V70" i="2"/>
  <c r="V72" i="2"/>
  <c r="V77" i="2"/>
  <c r="V78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9" i="2"/>
  <c r="V101" i="2"/>
  <c r="V102" i="2"/>
  <c r="V103" i="2"/>
  <c r="G12" i="2"/>
  <c r="G3" i="2" s="1"/>
  <c r="V128" i="2"/>
  <c r="V129" i="2"/>
  <c r="V130" i="2"/>
  <c r="AG385" i="4"/>
  <c r="AG393" i="4"/>
  <c r="AG395" i="4"/>
  <c r="AG397" i="4"/>
  <c r="AG394" i="4"/>
  <c r="AG386" i="4"/>
  <c r="AG398" i="4"/>
  <c r="AG384" i="4"/>
  <c r="AG396" i="4"/>
  <c r="AG368" i="4"/>
  <c r="AG378" i="4"/>
  <c r="AG371" i="4"/>
  <c r="AG373" i="4"/>
  <c r="AG372" i="4"/>
  <c r="AG379" i="4"/>
  <c r="AG380" i="4"/>
  <c r="AG381" i="4"/>
  <c r="AG424" i="4"/>
  <c r="AG412" i="4"/>
  <c r="AG427" i="4"/>
  <c r="AG445" i="4"/>
  <c r="AG406" i="4"/>
  <c r="AG430" i="4"/>
  <c r="AG447" i="4"/>
  <c r="AG473" i="4"/>
  <c r="AG448" i="4"/>
  <c r="AG453" i="4"/>
  <c r="AG454" i="4"/>
  <c r="AG452" i="4"/>
  <c r="AG504" i="4"/>
  <c r="AG487" i="4"/>
  <c r="AG503" i="4"/>
  <c r="AG492" i="4"/>
  <c r="AG494" i="4"/>
  <c r="V17" i="2"/>
  <c r="V42" i="2"/>
  <c r="AG391" i="4"/>
  <c r="AG413" i="4"/>
  <c r="AG423" i="4"/>
  <c r="AG407" i="4"/>
  <c r="AG431" i="4"/>
  <c r="AG542" i="4"/>
  <c r="AG543" i="4"/>
  <c r="AG541" i="4"/>
  <c r="AG544" i="4"/>
  <c r="AG549" i="4"/>
  <c r="AG598" i="4"/>
  <c r="AG599" i="4"/>
  <c r="AG550" i="4"/>
  <c r="AG546" i="4"/>
  <c r="AG548" i="4"/>
  <c r="AG559" i="4"/>
  <c r="AG574" i="4"/>
  <c r="AG573" i="4"/>
  <c r="AG600" i="4"/>
  <c r="AG579" i="4"/>
  <c r="AG571" i="4"/>
  <c r="AG611" i="4"/>
  <c r="AG616" i="4"/>
  <c r="AG617" i="4"/>
  <c r="V21" i="2"/>
  <c r="V29" i="2"/>
  <c r="AG403" i="4"/>
  <c r="AG425" i="4"/>
  <c r="AG463" i="4"/>
  <c r="AG466" i="4"/>
  <c r="AG471" i="4"/>
  <c r="AG468" i="4"/>
  <c r="AG485" i="4"/>
  <c r="AG482" i="4"/>
  <c r="AG489" i="4"/>
  <c r="AG514" i="4"/>
  <c r="AG507" i="4"/>
  <c r="AG509" i="4"/>
  <c r="AG523" i="4"/>
  <c r="AG556" i="4"/>
  <c r="AG510" i="4"/>
  <c r="AG511" i="4"/>
  <c r="AG525" i="4"/>
  <c r="AG527" i="4"/>
  <c r="AG530" i="4"/>
  <c r="AG524" i="4"/>
  <c r="AG528" i="4"/>
  <c r="V15" i="2"/>
  <c r="V19" i="2"/>
  <c r="V23" i="2"/>
  <c r="V27" i="2"/>
  <c r="V31" i="2"/>
  <c r="V39" i="2"/>
  <c r="V40" i="2"/>
  <c r="V44" i="2"/>
  <c r="V45" i="2"/>
  <c r="V46" i="2"/>
  <c r="V47" i="2"/>
  <c r="V48" i="2"/>
  <c r="V49" i="2"/>
  <c r="V51" i="2"/>
  <c r="V52" i="2"/>
  <c r="V53" i="2"/>
  <c r="V54" i="2"/>
  <c r="V55" i="2"/>
  <c r="V56" i="2"/>
  <c r="V57" i="2"/>
  <c r="V58" i="2"/>
  <c r="V59" i="2"/>
  <c r="V60" i="2"/>
  <c r="V61" i="2"/>
  <c r="V62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7" i="2"/>
  <c r="V148" i="2"/>
  <c r="V149" i="2"/>
  <c r="V150" i="2"/>
  <c r="V151" i="2"/>
  <c r="V152" i="2"/>
  <c r="V154" i="2"/>
  <c r="V155" i="2"/>
  <c r="V156" i="2"/>
  <c r="V157" i="2"/>
  <c r="V158" i="2"/>
  <c r="AG367" i="4"/>
  <c r="AG383" i="4"/>
  <c r="AG370" i="4"/>
  <c r="AG390" i="4"/>
  <c r="AG411" i="4"/>
  <c r="AG422" i="4"/>
  <c r="AG428" i="4"/>
  <c r="AG405" i="4"/>
  <c r="AG429" i="4"/>
  <c r="AG470" i="4"/>
  <c r="AG437" i="4"/>
  <c r="AG449" i="4"/>
  <c r="AG436" i="4"/>
  <c r="AG483" i="4"/>
  <c r="AG481" i="4"/>
  <c r="AG450" i="4"/>
  <c r="AG474" i="4"/>
  <c r="AG467" i="4"/>
  <c r="AG537" i="4"/>
  <c r="AG557" i="4"/>
  <c r="AG539" i="4"/>
  <c r="AG490" i="4"/>
  <c r="AG488" i="4"/>
  <c r="AG493" i="4"/>
  <c r="AG526" i="4"/>
  <c r="AG505" i="4"/>
  <c r="AG506" i="4"/>
  <c r="AG472" i="4"/>
  <c r="AG491" i="4"/>
  <c r="AG508" i="4"/>
  <c r="AG545" i="4"/>
  <c r="V16" i="2"/>
  <c r="V20" i="2"/>
  <c r="V24" i="2"/>
  <c r="V32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AG369" i="4"/>
  <c r="AG513" i="4"/>
  <c r="AG580" i="4"/>
  <c r="AG588" i="4"/>
  <c r="AG410" i="4"/>
  <c r="AG414" i="4"/>
  <c r="AG426" i="4"/>
  <c r="AG404" i="4"/>
  <c r="AG408" i="4"/>
  <c r="AG469" i="4"/>
  <c r="AG433" i="4"/>
  <c r="AG465" i="4"/>
  <c r="AG432" i="4"/>
  <c r="AG446" i="4"/>
  <c r="AG462" i="4"/>
  <c r="AG392" i="4"/>
  <c r="AG464" i="4"/>
  <c r="AG435" i="4"/>
  <c r="AG451" i="4"/>
  <c r="AG484" i="4"/>
  <c r="AG486" i="4"/>
  <c r="AG540" i="4"/>
  <c r="AG512" i="4"/>
  <c r="AG529" i="4"/>
  <c r="AG897" i="4"/>
  <c r="AG536" i="4"/>
  <c r="AG575" i="4"/>
  <c r="AG591" i="4"/>
  <c r="AG590" i="4"/>
  <c r="AG618" i="4"/>
  <c r="AG593" i="4"/>
  <c r="AG620" i="4"/>
  <c r="AG578" i="4"/>
  <c r="AG592" i="4"/>
  <c r="AG594" i="4"/>
  <c r="AG613" i="4"/>
  <c r="AG614" i="4"/>
  <c r="AG716" i="4"/>
  <c r="AG730" i="4"/>
  <c r="AG731" i="4"/>
  <c r="AG612" i="4"/>
  <c r="AG734" i="4"/>
  <c r="AG733" i="4"/>
  <c r="AG747" i="4"/>
  <c r="AG587" i="4"/>
  <c r="C45" i="9"/>
  <c r="P141" i="2"/>
  <c r="P38" i="2"/>
  <c r="R98" i="2"/>
  <c r="P61" i="2"/>
  <c r="R66" i="2"/>
  <c r="R112" i="2"/>
  <c r="R79" i="2"/>
  <c r="R55" i="2"/>
  <c r="R117" i="2"/>
  <c r="R93" i="2"/>
  <c r="P106" i="2"/>
  <c r="P147" i="2"/>
  <c r="P156" i="2"/>
  <c r="R47" i="2"/>
  <c r="P122" i="2"/>
  <c r="P133" i="2"/>
  <c r="C46" i="9"/>
  <c r="P134" i="2"/>
  <c r="P40" i="2"/>
  <c r="P45" i="2"/>
  <c r="P128" i="2"/>
  <c r="P49" i="2"/>
  <c r="P63" i="2"/>
  <c r="P68" i="2"/>
  <c r="R85" i="2"/>
  <c r="P90" i="2"/>
  <c r="R103" i="2"/>
  <c r="R127" i="2"/>
  <c r="P142" i="2"/>
  <c r="R158" i="2"/>
  <c r="P57" i="2"/>
  <c r="P64" i="2"/>
  <c r="R77" i="2"/>
  <c r="P82" i="2"/>
  <c r="R95" i="2"/>
  <c r="R109" i="2"/>
  <c r="P114" i="2"/>
  <c r="P120" i="2"/>
  <c r="R125" i="2"/>
  <c r="P137" i="2"/>
  <c r="P145" i="2"/>
  <c r="P53" i="2"/>
  <c r="P72" i="2"/>
  <c r="R87" i="2"/>
  <c r="R101" i="2"/>
  <c r="P138" i="2"/>
  <c r="P51" i="2"/>
  <c r="P94" i="2"/>
  <c r="P124" i="2"/>
  <c r="P146" i="2"/>
  <c r="P157" i="2"/>
  <c r="P59" i="2"/>
  <c r="P70" i="2"/>
  <c r="P78" i="2"/>
  <c r="P80" i="2"/>
  <c r="P86" i="2"/>
  <c r="P88" i="2"/>
  <c r="P96" i="2"/>
  <c r="P102" i="2"/>
  <c r="P108" i="2"/>
  <c r="P110" i="2"/>
  <c r="P116" i="2"/>
  <c r="P118" i="2"/>
  <c r="P135" i="2"/>
  <c r="P139" i="2"/>
  <c r="P143" i="2"/>
  <c r="P155" i="2"/>
  <c r="V6" i="2"/>
  <c r="R46" i="2"/>
  <c r="R48" i="2"/>
  <c r="R54" i="2"/>
  <c r="R56" i="2"/>
  <c r="R62" i="2"/>
  <c r="R65" i="2"/>
  <c r="R67" i="2"/>
  <c r="P84" i="2"/>
  <c r="P92" i="2"/>
  <c r="P100" i="2"/>
  <c r="R113" i="2"/>
  <c r="R121" i="2"/>
  <c r="P130" i="2"/>
  <c r="P132" i="2"/>
  <c r="P136" i="2"/>
  <c r="P140" i="2"/>
  <c r="P144" i="2"/>
  <c r="R148" i="2"/>
  <c r="P153" i="2"/>
  <c r="G532" i="4"/>
  <c r="G497" i="4"/>
  <c r="V365" i="4"/>
  <c r="Y365" i="4" s="1"/>
  <c r="F477" i="4"/>
  <c r="AT13" i="7"/>
  <c r="H419" i="4"/>
  <c r="G389" i="4"/>
  <c r="F389" i="4"/>
  <c r="V389" i="4"/>
  <c r="Y389" i="4" s="1"/>
  <c r="F441" i="4"/>
  <c r="H497" i="4"/>
  <c r="H532" i="4"/>
  <c r="V377" i="4"/>
  <c r="Y377" i="4" s="1"/>
  <c r="H477" i="4"/>
  <c r="F497" i="4"/>
  <c r="G365" i="4"/>
  <c r="F419" i="4"/>
  <c r="C622" i="4"/>
  <c r="R22" i="7" s="1"/>
  <c r="R23" i="7" s="1"/>
  <c r="C701" i="4"/>
  <c r="U22" i="7" s="1"/>
  <c r="U23" i="7" s="1"/>
  <c r="X22" i="7"/>
  <c r="X23" i="7" s="1"/>
  <c r="H377" i="4"/>
  <c r="G377" i="4"/>
  <c r="V441" i="4"/>
  <c r="Y441" i="4" s="1"/>
  <c r="G457" i="4"/>
  <c r="F457" i="4"/>
  <c r="H457" i="4"/>
  <c r="F532" i="4"/>
  <c r="C567" i="4"/>
  <c r="O22" i="7" s="1"/>
  <c r="O23" i="7" s="1"/>
  <c r="C722" i="4"/>
  <c r="V22" i="7" s="1"/>
  <c r="V23" i="7" s="1"/>
  <c r="H365" i="4"/>
  <c r="H389" i="4"/>
  <c r="G419" i="4"/>
  <c r="G477" i="4"/>
  <c r="C582" i="4"/>
  <c r="P22" i="7" s="1"/>
  <c r="P23" i="7" s="1"/>
  <c r="C604" i="4"/>
  <c r="Q22" i="7" s="1"/>
  <c r="Q23" i="7" s="1"/>
  <c r="C681" i="4"/>
  <c r="T22" i="7" s="1"/>
  <c r="T23" i="7" s="1"/>
  <c r="F377" i="4"/>
  <c r="C402" i="4"/>
  <c r="F22" i="7" s="1"/>
  <c r="F23" i="7" s="1"/>
  <c r="H441" i="4"/>
  <c r="C517" i="4"/>
  <c r="L22" i="7" s="1"/>
  <c r="L23" i="7" s="1"/>
  <c r="C660" i="4"/>
  <c r="S22" i="7" s="1"/>
  <c r="S23" i="7" s="1"/>
  <c r="C739" i="4"/>
  <c r="W22" i="7" s="1"/>
  <c r="W23" i="7" s="1"/>
  <c r="AA10" i="7"/>
  <c r="R10" i="7"/>
  <c r="R13" i="7"/>
  <c r="Z10" i="7"/>
  <c r="Z13" i="7"/>
  <c r="V10" i="7"/>
  <c r="V13" i="7"/>
  <c r="AK13" i="7"/>
  <c r="AK10" i="7"/>
  <c r="AS13" i="7"/>
  <c r="AS10" i="7"/>
  <c r="AO13" i="7"/>
  <c r="AO10" i="7"/>
  <c r="BA13" i="7"/>
  <c r="BA10" i="7"/>
  <c r="V19" i="7"/>
  <c r="AZ13" i="7"/>
  <c r="AZ10" i="7"/>
  <c r="P19" i="7"/>
  <c r="AW13" i="7"/>
  <c r="AW10" i="7"/>
  <c r="AY10" i="7"/>
  <c r="J19" i="7"/>
  <c r="Q13" i="7"/>
  <c r="Q10" i="7"/>
  <c r="U13" i="7"/>
  <c r="U10" i="7"/>
  <c r="AB13" i="7"/>
  <c r="AB10" i="7"/>
  <c r="AF13" i="7"/>
  <c r="AF10" i="7"/>
  <c r="AJ13" i="7"/>
  <c r="AJ10" i="7"/>
  <c r="AV13" i="7"/>
  <c r="AV10" i="7"/>
  <c r="F365" i="4"/>
  <c r="V419" i="4"/>
  <c r="Y419" i="4" s="1"/>
  <c r="H19" i="7"/>
  <c r="V477" i="4"/>
  <c r="Y477" i="4" s="1"/>
  <c r="L19" i="7"/>
  <c r="T19" i="7"/>
  <c r="AE10" i="7"/>
  <c r="AM10" i="7"/>
  <c r="AX13" i="7"/>
  <c r="N19" i="7"/>
  <c r="Y13" i="7"/>
  <c r="Y10" i="7"/>
  <c r="O13" i="7"/>
  <c r="D19" i="7"/>
  <c r="D18" i="7"/>
  <c r="E18" i="7" s="1"/>
  <c r="F18" i="7" s="1"/>
  <c r="G18" i="7" s="1"/>
  <c r="H18" i="7" s="1"/>
  <c r="I18" i="7" s="1"/>
  <c r="J18" i="7" s="1"/>
  <c r="K18" i="7" s="1"/>
  <c r="L18" i="7" s="1"/>
  <c r="M18" i="7" s="1"/>
  <c r="N18" i="7" s="1"/>
  <c r="O18" i="7" s="1"/>
  <c r="P18" i="7" s="1"/>
  <c r="Q18" i="7" s="1"/>
  <c r="R18" i="7" s="1"/>
  <c r="S18" i="7" s="1"/>
  <c r="T18" i="7" s="1"/>
  <c r="U18" i="7" s="1"/>
  <c r="V18" i="7" s="1"/>
  <c r="W18" i="7" s="1"/>
  <c r="X18" i="7" s="1"/>
  <c r="Y18" i="7" s="1"/>
  <c r="Z18" i="7" s="1"/>
  <c r="AA18" i="7" s="1"/>
  <c r="AB18" i="7" s="1"/>
  <c r="AC18" i="7" s="1"/>
  <c r="AD18" i="7" s="1"/>
  <c r="AE18" i="7" s="1"/>
  <c r="AF18" i="7" s="1"/>
  <c r="AG18" i="7" s="1"/>
  <c r="AH18" i="7" s="1"/>
  <c r="AI18" i="7" s="1"/>
  <c r="AJ18" i="7" s="1"/>
  <c r="AK18" i="7" s="1"/>
  <c r="AL18" i="7" s="1"/>
  <c r="AM18" i="7" s="1"/>
  <c r="AN18" i="7" s="1"/>
  <c r="AO18" i="7" s="1"/>
  <c r="AP18" i="7" s="1"/>
  <c r="AQ18" i="7" s="1"/>
  <c r="AR18" i="7" s="1"/>
  <c r="AS18" i="7" s="1"/>
  <c r="AT18" i="7" s="1"/>
  <c r="AU18" i="7" s="1"/>
  <c r="AV18" i="7" s="1"/>
  <c r="AW18" i="7" s="1"/>
  <c r="AX18" i="7" s="1"/>
  <c r="AY18" i="7" s="1"/>
  <c r="AZ18" i="7" s="1"/>
  <c r="BA18" i="7" s="1"/>
  <c r="G441" i="4"/>
  <c r="V457" i="4"/>
  <c r="Y457" i="4" s="1"/>
  <c r="S10" i="7"/>
  <c r="AQ10" i="7"/>
  <c r="AD13" i="7"/>
  <c r="AL13" i="7"/>
  <c r="R19" i="7"/>
  <c r="I19" i="7"/>
  <c r="T13" i="7"/>
  <c r="T10" i="7"/>
  <c r="X13" i="7"/>
  <c r="X10" i="7"/>
  <c r="AC13" i="7"/>
  <c r="AC10" i="7"/>
  <c r="AN13" i="7"/>
  <c r="AN10" i="7"/>
  <c r="C553" i="4"/>
  <c r="N22" i="7" s="1"/>
  <c r="N23" i="7" s="1"/>
  <c r="W10" i="7"/>
  <c r="AU10" i="7"/>
  <c r="AP13" i="7"/>
  <c r="F19" i="7"/>
  <c r="M19" i="7"/>
  <c r="X19" i="7"/>
  <c r="R126" i="2"/>
  <c r="P126" i="2"/>
  <c r="R50" i="2"/>
  <c r="R52" i="2"/>
  <c r="R69" i="2"/>
  <c r="R71" i="2"/>
  <c r="R81" i="2"/>
  <c r="R83" i="2"/>
  <c r="R97" i="2"/>
  <c r="R99" i="2"/>
  <c r="R107" i="2"/>
  <c r="R115" i="2"/>
  <c r="P115" i="2"/>
  <c r="R123" i="2"/>
  <c r="P123" i="2"/>
  <c r="R151" i="2"/>
  <c r="P151" i="2"/>
  <c r="R129" i="2"/>
  <c r="P129" i="2"/>
  <c r="R152" i="2"/>
  <c r="P152" i="2"/>
  <c r="R150" i="2"/>
  <c r="P150" i="2"/>
  <c r="R159" i="2"/>
  <c r="P159" i="2"/>
  <c r="C3" i="7"/>
  <c r="E9" i="7" s="1"/>
  <c r="F9" i="7" s="1"/>
  <c r="G9" i="7" s="1"/>
  <c r="H9" i="7" s="1"/>
  <c r="I9" i="7" s="1"/>
  <c r="J9" i="7" s="1"/>
  <c r="K9" i="7" s="1"/>
  <c r="L9" i="7" s="1"/>
  <c r="M9" i="7" s="1"/>
  <c r="N9" i="7" s="1"/>
  <c r="O9" i="7" s="1"/>
  <c r="P9" i="7" s="1"/>
  <c r="Q9" i="7" s="1"/>
  <c r="R9" i="7" s="1"/>
  <c r="S9" i="7" s="1"/>
  <c r="T9" i="7" s="1"/>
  <c r="U9" i="7" s="1"/>
  <c r="V9" i="7" s="1"/>
  <c r="W9" i="7" s="1"/>
  <c r="X9" i="7" s="1"/>
  <c r="Y9" i="7" s="1"/>
  <c r="Z9" i="7" s="1"/>
  <c r="AA9" i="7" s="1"/>
  <c r="AB9" i="7" s="1"/>
  <c r="AC9" i="7" s="1"/>
  <c r="AD9" i="7" s="1"/>
  <c r="AE9" i="7" s="1"/>
  <c r="AF9" i="7" s="1"/>
  <c r="AG9" i="7" s="1"/>
  <c r="AH9" i="7" s="1"/>
  <c r="AI9" i="7" s="1"/>
  <c r="AJ9" i="7" s="1"/>
  <c r="AK9" i="7" s="1"/>
  <c r="AL9" i="7" s="1"/>
  <c r="AM9" i="7" s="1"/>
  <c r="AN9" i="7" s="1"/>
  <c r="AO9" i="7" s="1"/>
  <c r="AP9" i="7" s="1"/>
  <c r="AQ9" i="7" s="1"/>
  <c r="R58" i="2"/>
  <c r="R60" i="2"/>
  <c r="R89" i="2"/>
  <c r="R91" i="2"/>
  <c r="R111" i="2"/>
  <c r="P111" i="2"/>
  <c r="R119" i="2"/>
  <c r="P119" i="2"/>
  <c r="P149" i="2"/>
  <c r="R154" i="2"/>
  <c r="E11" i="7"/>
  <c r="F11" i="7" s="1"/>
  <c r="G11" i="7" s="1"/>
  <c r="H11" i="7" s="1"/>
  <c r="I11" i="7" s="1"/>
  <c r="J11" i="7" s="1"/>
  <c r="K11" i="7" s="1"/>
  <c r="L11" i="7" s="1"/>
  <c r="M11" i="7" s="1"/>
  <c r="N11" i="7" s="1"/>
  <c r="O11" i="7" s="1"/>
  <c r="P11" i="7" s="1"/>
  <c r="Q11" i="7" s="1"/>
  <c r="R11" i="7" s="1"/>
  <c r="S11" i="7" s="1"/>
  <c r="T11" i="7" s="1"/>
  <c r="U11" i="7" s="1"/>
  <c r="V11" i="7" s="1"/>
  <c r="W11" i="7" s="1"/>
  <c r="X11" i="7" s="1"/>
  <c r="Y11" i="7" s="1"/>
  <c r="Z11" i="7" s="1"/>
  <c r="AA11" i="7" s="1"/>
  <c r="AB11" i="7" s="1"/>
  <c r="AC11" i="7" s="1"/>
  <c r="AD11" i="7" s="1"/>
  <c r="AE11" i="7" s="1"/>
  <c r="AF11" i="7" s="1"/>
  <c r="J10" i="7"/>
  <c r="J15" i="7" s="1"/>
  <c r="N10" i="7"/>
  <c r="F10" i="7"/>
  <c r="F15" i="7" s="1"/>
  <c r="G10" i="7"/>
  <c r="G15" i="7" s="1"/>
  <c r="K10" i="7"/>
  <c r="K15" i="7" s="1"/>
  <c r="O10" i="7"/>
  <c r="H10" i="7"/>
  <c r="H15" i="7" s="1"/>
  <c r="L10" i="7"/>
  <c r="L15" i="7" s="1"/>
  <c r="P10" i="7"/>
  <c r="E10" i="7"/>
  <c r="E15" i="7" s="1"/>
  <c r="E16" i="7" s="1"/>
  <c r="I10" i="7"/>
  <c r="I15" i="7" s="1"/>
  <c r="M10" i="7"/>
  <c r="R3" i="2" l="1"/>
  <c r="Q30" i="2" s="1"/>
  <c r="S30" i="2" s="1"/>
  <c r="V3" i="2"/>
  <c r="G302" i="4"/>
  <c r="F16" i="7"/>
  <c r="G16" i="7" s="1"/>
  <c r="H16" i="7" s="1"/>
  <c r="I16" i="7" s="1"/>
  <c r="J16" i="7" s="1"/>
  <c r="K16" i="7" s="1"/>
  <c r="L16" i="7" s="1"/>
  <c r="M16" i="7" s="1"/>
  <c r="N16" i="7" s="1"/>
  <c r="O16" i="7" s="1"/>
  <c r="P16" i="7" s="1"/>
  <c r="Q16" i="7" s="1"/>
  <c r="R16" i="7" s="1"/>
  <c r="S16" i="7" s="1"/>
  <c r="T16" i="7" s="1"/>
  <c r="U16" i="7" s="1"/>
  <c r="V16" i="7" s="1"/>
  <c r="W16" i="7" s="1"/>
  <c r="X16" i="7" s="1"/>
  <c r="Y16" i="7" s="1"/>
  <c r="Z16" i="7" s="1"/>
  <c r="AA16" i="7" s="1"/>
  <c r="AB16" i="7" s="1"/>
  <c r="AC16" i="7" s="1"/>
  <c r="AD16" i="7" s="1"/>
  <c r="AE16" i="7" s="1"/>
  <c r="AF16" i="7" s="1"/>
  <c r="AG16" i="7" s="1"/>
  <c r="AH16" i="7" s="1"/>
  <c r="AI16" i="7" s="1"/>
  <c r="AJ16" i="7" s="1"/>
  <c r="AK16" i="7" s="1"/>
  <c r="AL16" i="7" s="1"/>
  <c r="AM16" i="7" s="1"/>
  <c r="AN16" i="7" s="1"/>
  <c r="AO16" i="7" s="1"/>
  <c r="AP16" i="7" s="1"/>
  <c r="AQ16" i="7" s="1"/>
  <c r="AR16" i="7" s="1"/>
  <c r="AS16" i="7" s="1"/>
  <c r="AT16" i="7" s="1"/>
  <c r="AU16" i="7" s="1"/>
  <c r="AV16" i="7" s="1"/>
  <c r="AW16" i="7" s="1"/>
  <c r="AX16" i="7" s="1"/>
  <c r="AY16" i="7" s="1"/>
  <c r="AZ16" i="7" s="1"/>
  <c r="BA16" i="7" s="1"/>
  <c r="BB17" i="7"/>
  <c r="C20" i="7"/>
  <c r="D20" i="7" s="1"/>
  <c r="E20" i="7" s="1"/>
  <c r="F20" i="7" s="1"/>
  <c r="G20" i="7" s="1"/>
  <c r="H20" i="7" s="1"/>
  <c r="I20" i="7" s="1"/>
  <c r="J20" i="7" s="1"/>
  <c r="K20" i="7" s="1"/>
  <c r="L20" i="7" s="1"/>
  <c r="M20" i="7" s="1"/>
  <c r="N20" i="7" s="1"/>
  <c r="O20" i="7" s="1"/>
  <c r="P20" i="7" s="1"/>
  <c r="Q20" i="7" s="1"/>
  <c r="R20" i="7" s="1"/>
  <c r="S20" i="7" s="1"/>
  <c r="T20" i="7" s="1"/>
  <c r="U20" i="7" s="1"/>
  <c r="V20" i="7" s="1"/>
  <c r="W20" i="7" s="1"/>
  <c r="X20" i="7" s="1"/>
  <c r="Y20" i="7" s="1"/>
  <c r="Z20" i="7" s="1"/>
  <c r="AA20" i="7" s="1"/>
  <c r="AB20" i="7" s="1"/>
  <c r="AC20" i="7" s="1"/>
  <c r="AD20" i="7" s="1"/>
  <c r="AE20" i="7" s="1"/>
  <c r="AF20" i="7" s="1"/>
  <c r="AG20" i="7" s="1"/>
  <c r="AH20" i="7" s="1"/>
  <c r="AI20" i="7" s="1"/>
  <c r="AJ20" i="7" s="1"/>
  <c r="AK20" i="7" s="1"/>
  <c r="AL20" i="7" s="1"/>
  <c r="AM20" i="7" s="1"/>
  <c r="AN20" i="7" s="1"/>
  <c r="AO20" i="7" s="1"/>
  <c r="AP20" i="7" s="1"/>
  <c r="AQ20" i="7" s="1"/>
  <c r="AR20" i="7" s="1"/>
  <c r="AS20" i="7" s="1"/>
  <c r="AT20" i="7" s="1"/>
  <c r="AU20" i="7" s="1"/>
  <c r="AV20" i="7" s="1"/>
  <c r="AW20" i="7" s="1"/>
  <c r="AX20" i="7" s="1"/>
  <c r="AY20" i="7" s="1"/>
  <c r="AZ20" i="7" s="1"/>
  <c r="BA20" i="7" s="1"/>
  <c r="C4" i="7"/>
  <c r="Y226" i="4"/>
  <c r="Z226" i="4"/>
  <c r="F302" i="4"/>
  <c r="H302" i="4"/>
  <c r="AR13" i="7"/>
  <c r="BB13" i="7" s="1"/>
  <c r="BB8" i="7"/>
  <c r="AR9" i="7"/>
  <c r="AS9" i="7" s="1"/>
  <c r="AT9" i="7" s="1"/>
  <c r="AU9" i="7" s="1"/>
  <c r="AV9" i="7" s="1"/>
  <c r="AW9" i="7" s="1"/>
  <c r="AX9" i="7" s="1"/>
  <c r="AY9" i="7" s="1"/>
  <c r="AZ9" i="7" s="1"/>
  <c r="BA9" i="7" s="1"/>
  <c r="BB15" i="7"/>
  <c r="C419" i="4"/>
  <c r="G22" i="7" s="1"/>
  <c r="G23" i="7" s="1"/>
  <c r="C477" i="4"/>
  <c r="J22" i="7" s="1"/>
  <c r="J23" i="7" s="1"/>
  <c r="C497" i="4"/>
  <c r="K22" i="7" s="1"/>
  <c r="K23" i="7" s="1"/>
  <c r="P3" i="2"/>
  <c r="O30" i="2" s="1"/>
  <c r="C389" i="4"/>
  <c r="E22" i="7" s="1"/>
  <c r="E23" i="7" s="1"/>
  <c r="C441" i="4"/>
  <c r="H22" i="7" s="1"/>
  <c r="H23" i="7" s="1"/>
  <c r="C377" i="4"/>
  <c r="D22" i="7" s="1"/>
  <c r="D23" i="7" s="1"/>
  <c r="C365" i="4"/>
  <c r="C22" i="7" s="1"/>
  <c r="C23" i="7" s="1"/>
  <c r="C532" i="4"/>
  <c r="M22" i="7" s="1"/>
  <c r="M23" i="7" s="1"/>
  <c r="C457" i="4"/>
  <c r="I22" i="7" s="1"/>
  <c r="I23" i="7" s="1"/>
  <c r="BB23" i="7" l="1"/>
  <c r="Q42" i="2"/>
  <c r="S42" i="2" s="1"/>
  <c r="Q20" i="2"/>
  <c r="S20" i="2" s="1"/>
  <c r="Q29" i="2"/>
  <c r="S29" i="2" s="1"/>
  <c r="Q21" i="2"/>
  <c r="S21" i="2" s="1"/>
  <c r="Q34" i="2"/>
  <c r="S34" i="2" s="1"/>
  <c r="Q18" i="2"/>
  <c r="S18" i="2" s="1"/>
  <c r="Q44" i="2"/>
  <c r="S44" i="2" s="1"/>
  <c r="Q27" i="2"/>
  <c r="S27" i="2" s="1"/>
  <c r="Q15" i="2"/>
  <c r="S15" i="2" s="1"/>
  <c r="Q25" i="2"/>
  <c r="S25" i="2" s="1"/>
  <c r="Q17" i="2"/>
  <c r="S17" i="2" s="1"/>
  <c r="Q43" i="2"/>
  <c r="S43" i="2" s="1"/>
  <c r="Q33" i="2"/>
  <c r="S33" i="2" s="1"/>
  <c r="Q31" i="2"/>
  <c r="S31" i="2" s="1"/>
  <c r="Q14" i="2"/>
  <c r="S14" i="2" s="1"/>
  <c r="Q16" i="2"/>
  <c r="Q39" i="2"/>
  <c r="S39" i="2" s="1"/>
  <c r="Q32" i="2"/>
  <c r="S32" i="2" s="1"/>
  <c r="Q22" i="2"/>
  <c r="S22" i="2" s="1"/>
  <c r="Q36" i="2"/>
  <c r="S36" i="2" s="1"/>
  <c r="Q28" i="2"/>
  <c r="S28" i="2" s="1"/>
  <c r="Q13" i="2"/>
  <c r="Q24" i="2"/>
  <c r="S24" i="2" s="1"/>
  <c r="Q26" i="2"/>
  <c r="S26" i="2" s="1"/>
  <c r="Q23" i="2"/>
  <c r="S23" i="2" s="1"/>
  <c r="Q37" i="2"/>
  <c r="S37" i="2" s="1"/>
  <c r="Q19" i="2"/>
  <c r="S19" i="2" s="1"/>
  <c r="U30" i="2"/>
  <c r="N30" i="2"/>
  <c r="O16" i="2"/>
  <c r="O13" i="2"/>
  <c r="O23" i="2"/>
  <c r="O34" i="2"/>
  <c r="U34" i="2" s="1"/>
  <c r="O17" i="2"/>
  <c r="O21" i="2"/>
  <c r="O31" i="2"/>
  <c r="O28" i="2"/>
  <c r="O22" i="2"/>
  <c r="O35" i="2"/>
  <c r="U35" i="2" s="1"/>
  <c r="O27" i="2"/>
  <c r="U27" i="2" s="1"/>
  <c r="O24" i="2"/>
  <c r="O29" i="2"/>
  <c r="O37" i="2"/>
  <c r="O15" i="2"/>
  <c r="O32" i="2"/>
  <c r="O26" i="2"/>
  <c r="O43" i="2"/>
  <c r="O44" i="2"/>
  <c r="O25" i="2"/>
  <c r="O18" i="2"/>
  <c r="N18" i="2" s="1"/>
  <c r="O19" i="2"/>
  <c r="U19" i="2" s="1"/>
  <c r="O33" i="2"/>
  <c r="O42" i="2"/>
  <c r="U42" i="2" s="1"/>
  <c r="O36" i="2"/>
  <c r="O39" i="2"/>
  <c r="O20" i="2"/>
  <c r="O14" i="2"/>
  <c r="BB22" i="7"/>
  <c r="Q3" i="2" l="1"/>
  <c r="S13" i="2"/>
  <c r="U28" i="2"/>
  <c r="U33" i="2"/>
  <c r="N15" i="2"/>
  <c r="N28" i="2"/>
  <c r="N44" i="2"/>
  <c r="N23" i="2"/>
  <c r="N31" i="2"/>
  <c r="U20" i="2"/>
  <c r="U39" i="2"/>
  <c r="U31" i="2"/>
  <c r="N34" i="2"/>
  <c r="U37" i="2"/>
  <c r="U13" i="2"/>
  <c r="U16" i="2"/>
  <c r="N27" i="2"/>
  <c r="U43" i="2"/>
  <c r="U21" i="2"/>
  <c r="S16" i="2"/>
  <c r="U29" i="2"/>
  <c r="N14" i="2"/>
  <c r="U25" i="2"/>
  <c r="N32" i="2"/>
  <c r="U24" i="2"/>
  <c r="N20" i="2"/>
  <c r="N36" i="2"/>
  <c r="U26" i="2"/>
  <c r="U22" i="2"/>
  <c r="N17" i="2"/>
  <c r="N16" i="2"/>
  <c r="N42" i="2"/>
  <c r="U44" i="2"/>
  <c r="N33" i="2"/>
  <c r="U23" i="2"/>
  <c r="U15" i="2"/>
  <c r="N29" i="2"/>
  <c r="U36" i="2"/>
  <c r="U18" i="2"/>
  <c r="N25" i="2"/>
  <c r="N39" i="2"/>
  <c r="N35" i="2"/>
  <c r="N21" i="2"/>
  <c r="N24" i="2"/>
  <c r="U32" i="2"/>
  <c r="U14" i="2"/>
  <c r="N37" i="2"/>
  <c r="N19" i="2"/>
  <c r="N13" i="2"/>
  <c r="N43" i="2"/>
  <c r="N26" i="2"/>
  <c r="N22" i="2"/>
  <c r="U17" i="2"/>
  <c r="U3" i="2" l="1"/>
</calcChain>
</file>

<file path=xl/comments1.xml><?xml version="1.0" encoding="utf-8"?>
<comments xmlns="http://schemas.openxmlformats.org/spreadsheetml/2006/main">
  <authors>
    <author>Gebruiker</author>
  </authors>
  <commentList>
    <comment ref="C143" authorId="0">
      <text>
        <r>
          <rPr>
            <b/>
            <sz val="9"/>
            <color indexed="81"/>
            <rFont val="Tahoma"/>
            <family val="2"/>
          </rPr>
          <t>Gebruiker:</t>
        </r>
        <r>
          <rPr>
            <i/>
            <sz val="9"/>
            <color indexed="81"/>
            <rFont val="Tahoma"/>
            <family val="2"/>
          </rPr>
          <t xml:space="preserve">
dd 15-11-2016
Iets goedkoper dan Raamwerk, maar ivm meer montagetijd van ons systeem kiest Bergjes voor Raamwerk.
</t>
        </r>
      </text>
    </comment>
    <comment ref="C146" authorId="0">
      <text>
        <r>
          <rPr>
            <b/>
            <sz val="9"/>
            <color indexed="81"/>
            <rFont val="Tahoma"/>
            <family val="2"/>
          </rPr>
          <t>Gebruiker:</t>
        </r>
        <r>
          <rPr>
            <i/>
            <sz val="9"/>
            <color indexed="81"/>
            <rFont val="Tahoma"/>
            <family val="2"/>
          </rPr>
          <t xml:space="preserve">
dd 15-11-2016
Iets goedkoper dan Raamwerk, maar ivm meer montagetijd van ons systeem kiest Bergjes voor Raamwerk.
</t>
        </r>
      </text>
    </comment>
  </commentList>
</comments>
</file>

<file path=xl/comments2.xml><?xml version="1.0" encoding="utf-8"?>
<comments xmlns="http://schemas.openxmlformats.org/spreadsheetml/2006/main">
  <authors>
    <author>Remko</author>
    <author>Roy</author>
    <author>Remko Roes</author>
  </authors>
  <commentList>
    <comment ref="W1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bedragen EXCL. BTW
</t>
        </r>
      </text>
    </comment>
    <comment ref="W32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na levering factuur naar Hilco --&gt; binnen 8 dgn betalen.
</t>
        </r>
      </text>
    </comment>
    <comment ref="AC48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order gewijzigd meerwerk</t>
        </r>
      </text>
    </comment>
    <comment ref="L182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nog door in  2016
</t>
        </r>
        <r>
          <rPr>
            <b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L183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door in 2016
</t>
        </r>
      </text>
    </comment>
    <comment ref="O595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3x raamprofiel verkeerd besteld
</t>
        </r>
      </text>
    </comment>
    <comment ref="L640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incl € 350,- transport voor de orders 2016333 tm 337
</t>
        </r>
      </text>
    </comment>
    <comment ref="V682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Teveel gefactureerd, 1 pos vervallen
Wachten op reactie Arcabo
</t>
        </r>
      </text>
    </comment>
    <comment ref="L726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15,- transportkosten
</t>
        </r>
      </text>
    </comment>
    <comment ref="C854" authorId="2">
      <text>
        <r>
          <rPr>
            <b/>
            <i/>
            <sz val="9"/>
            <color indexed="81"/>
            <rFont val="Tahoma"/>
            <family val="2"/>
          </rPr>
          <t xml:space="preserve">geen factuur: verkoopkosten
</t>
        </r>
      </text>
    </comment>
    <comment ref="L1030" authorId="1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fout Kuro
</t>
        </r>
      </text>
    </comment>
    <comment ref="V1084" authorId="1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Order is gewijzigd.
Juiste bedrag is 32.789,61
</t>
        </r>
      </text>
    </comment>
    <comment ref="V1188" authorId="1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4 kozijnen in mindering gebracht, na accoord.
Aantallen minder geproduceerd, nog geen credit gemaakt
</t>
        </r>
      </text>
    </comment>
    <comment ref="L1351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€ 296,- service inzet
</t>
        </r>
      </text>
    </comment>
    <comment ref="L1382" authorId="1">
      <text>
        <r>
          <rPr>
            <i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Wachten met factureren tot factuur Arcabo montage binnen is.
</t>
        </r>
      </text>
    </comment>
    <comment ref="L1488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RS
verkeerde maat bevestigd
</t>
        </r>
      </text>
    </comment>
    <comment ref="L1569" authorId="1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geen order bedrag
In order geen roeden verwerkt, was wel besteld
afspraak: Kuro glas en Duocar montage van 3x glas met roeden
</t>
        </r>
      </text>
    </comment>
    <comment ref="L1580" authorId="1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geen verkoop bedrag
reklamatie, zonder kosten is glas herleverd</t>
        </r>
      </text>
    </comment>
    <comment ref="L1590" authorId="1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extra glas en vr besteld, prijs is gewijzigd in order 2017278
</t>
        </r>
      </text>
    </comment>
  </commentList>
</comments>
</file>

<file path=xl/comments3.xml><?xml version="1.0" encoding="utf-8"?>
<comments xmlns="http://schemas.openxmlformats.org/spreadsheetml/2006/main">
  <authors>
    <author>Remko</author>
  </authors>
  <commentList>
    <comment ref="Y1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10 uur is overhead (laden lossen goedere nontvangst etc.
</t>
        </r>
      </text>
    </comment>
  </commentList>
</comments>
</file>

<file path=xl/comments4.xml><?xml version="1.0" encoding="utf-8"?>
<comments xmlns="http://schemas.openxmlformats.org/spreadsheetml/2006/main">
  <authors>
    <author>Roy</author>
    <author>Sander</author>
    <author>Remko Roes</author>
  </authors>
  <commentList>
    <comment ref="X64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29.50 uur extra Michel Toebes
</t>
        </r>
      </text>
    </comment>
    <comment ref="X72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30 uur Michel
</t>
        </r>
      </text>
    </comment>
    <comment ref="X115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21.25 extra medewerker
</t>
        </r>
      </text>
    </comment>
    <comment ref="E123" authorId="0">
      <text>
        <r>
          <rPr>
            <b/>
            <sz val="9"/>
            <color indexed="81"/>
            <rFont val="Tahoma"/>
            <family val="2"/>
          </rPr>
          <t>Roy:
Spoedorder:
Bij Arcabo stonden nog diverse kozijnen, rest door ons producceren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X160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19 uur productief Dennis
</t>
        </r>
      </text>
    </comment>
    <comment ref="C416" authorId="1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omzetten platenzaag
aanbrengen geleide rail afstapelaar
wegbrengen afzuiger
</t>
        </r>
      </text>
    </comment>
    <comment ref="X441" authorId="1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nick rijkse 29,75
</t>
        </r>
      </text>
    </comment>
    <comment ref="AB913" authorId="1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Overhead gecorrigeerd:
Joeri minder scholing = 157
Kelvin start vanaf di 29,75
Melvin start vanaf woe 21,50
Totaal: 
</t>
        </r>
      </text>
    </comment>
    <comment ref="S1418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gewijzigd 2-11-2016 Klaas 
mail: leveren wk 48
</t>
        </r>
      </text>
    </comment>
    <comment ref="C1475" authorId="2">
      <text>
        <r>
          <rPr>
            <b/>
            <i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alles reeds geprod. Alleen schuine kozijnen nog naleveren
</t>
        </r>
      </text>
    </comment>
    <comment ref="J1480" author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Geen rooster besteld - uit voorraad gemaakt
</t>
        </r>
      </text>
    </comment>
    <comment ref="C1964" author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Matrijs fout LB zwarte punten in AT21-2
</t>
        </r>
      </text>
    </comment>
    <comment ref="W2203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geschat : 95 uur meenemen naar week 22
</t>
        </r>
      </text>
    </comment>
    <comment ref="I2250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Roedeverdeling niet juist - fout Scheuten , nieuwe besteld moet op nalaverlijst
</t>
        </r>
      </text>
    </comment>
    <comment ref="M2317" authorId="1">
      <text>
        <r>
          <rPr>
            <b/>
            <sz val="9"/>
            <color indexed="81"/>
            <rFont val="Tahoma"/>
            <charset val="1"/>
          </rPr>
          <t>Sander:</t>
        </r>
        <r>
          <rPr>
            <sz val="9"/>
            <color indexed="81"/>
            <rFont val="Tahoma"/>
            <charset val="1"/>
          </rPr>
          <t xml:space="preserve">
CZ38-6 7016N/9016 manco. Is besteld.
</t>
        </r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charset val="1"/>
          </rPr>
          <t xml:space="preserve">
23-6 wordt pr geleverd
</t>
        </r>
      </text>
    </comment>
  </commentList>
</comments>
</file>

<file path=xl/comments5.xml><?xml version="1.0" encoding="utf-8"?>
<comments xmlns="http://schemas.openxmlformats.org/spreadsheetml/2006/main">
  <authors>
    <author>Remko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 xml:space="preserve">=kozijnen + ramen + deuren
</t>
        </r>
      </text>
    </comment>
    <comment ref="Q11" author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  <comment ref="Q20" author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</commentList>
</comments>
</file>

<file path=xl/sharedStrings.xml><?xml version="1.0" encoding="utf-8"?>
<sst xmlns="http://schemas.openxmlformats.org/spreadsheetml/2006/main" count="24708" uniqueCount="4263">
  <si>
    <t>uit ramasoft</t>
  </si>
  <si>
    <t>Omschrijving</t>
  </si>
  <si>
    <t>Opdrachtgever</t>
  </si>
  <si>
    <t>chalets</t>
  </si>
  <si>
    <t>kozijnen</t>
  </si>
  <si>
    <t>ramen</t>
  </si>
  <si>
    <t>deuren</t>
  </si>
  <si>
    <t>inkoop materiaal</t>
  </si>
  <si>
    <t>uren gemaakt</t>
  </si>
  <si>
    <t>Offerte bedrag</t>
  </si>
  <si>
    <t>inkoopwaarde mata + uren</t>
  </si>
  <si>
    <t>inkoop mata</t>
  </si>
  <si>
    <t>uren</t>
  </si>
  <si>
    <t>Totaal telling</t>
  </si>
  <si>
    <t>A2015011</t>
  </si>
  <si>
    <t>A2015012</t>
  </si>
  <si>
    <t>A2015013</t>
  </si>
  <si>
    <t>A2015014</t>
  </si>
  <si>
    <t>A2015015</t>
  </si>
  <si>
    <t>A2015016</t>
  </si>
  <si>
    <t>A2015017</t>
  </si>
  <si>
    <t>A2015018</t>
  </si>
  <si>
    <t>A2015019</t>
  </si>
  <si>
    <t>A2015020</t>
  </si>
  <si>
    <t>A2015021</t>
  </si>
  <si>
    <t>A2015022</t>
  </si>
  <si>
    <t>A2015023</t>
  </si>
  <si>
    <t>A2015024</t>
  </si>
  <si>
    <t>A2015025</t>
  </si>
  <si>
    <t>A2015026</t>
  </si>
  <si>
    <t>A2015027</t>
  </si>
  <si>
    <t>A2015028</t>
  </si>
  <si>
    <t>A2015029</t>
  </si>
  <si>
    <t>A2015030</t>
  </si>
  <si>
    <t>A2015031</t>
  </si>
  <si>
    <t>A2015032</t>
  </si>
  <si>
    <t>A2015033</t>
  </si>
  <si>
    <t>A2015034</t>
  </si>
  <si>
    <t>A2015035</t>
  </si>
  <si>
    <t>A2015036</t>
  </si>
  <si>
    <t>A2015037</t>
  </si>
  <si>
    <t>A2015038</t>
  </si>
  <si>
    <t>A2015039</t>
  </si>
  <si>
    <t>A2015040</t>
  </si>
  <si>
    <t>A2015041</t>
  </si>
  <si>
    <t>A2015042</t>
  </si>
  <si>
    <t>A2015043</t>
  </si>
  <si>
    <t>A2015044</t>
  </si>
  <si>
    <t>A2015045</t>
  </si>
  <si>
    <t>A2015046</t>
  </si>
  <si>
    <t>A2015047</t>
  </si>
  <si>
    <t>A2015048</t>
  </si>
  <si>
    <t>A2015049</t>
  </si>
  <si>
    <t>A2015050</t>
  </si>
  <si>
    <t>nog te maken kosten</t>
  </si>
  <si>
    <t>`</t>
  </si>
  <si>
    <t>Order</t>
  </si>
  <si>
    <t>order bedrag</t>
  </si>
  <si>
    <t>inkoop mat + uur rest</t>
  </si>
  <si>
    <t>Nog te factureren</t>
  </si>
  <si>
    <t>Reeds gefactureerd</t>
  </si>
  <si>
    <t>Deel</t>
  </si>
  <si>
    <t>Fact. nummer</t>
  </si>
  <si>
    <t>Datum</t>
  </si>
  <si>
    <t>voldaan</t>
  </si>
  <si>
    <t>Fact. Nummer</t>
  </si>
  <si>
    <t>totaal</t>
  </si>
  <si>
    <t>COA</t>
  </si>
  <si>
    <t>Arcabo</t>
  </si>
  <si>
    <t>Premium XL</t>
  </si>
  <si>
    <t>Terras Lodge</t>
  </si>
  <si>
    <t>Limited Dubbel</t>
  </si>
  <si>
    <t>losse onderdelen</t>
  </si>
  <si>
    <t>2015010/504315-002</t>
  </si>
  <si>
    <t>2015011/503615-001</t>
  </si>
  <si>
    <t>2015012/492315-002</t>
  </si>
  <si>
    <t>2015013/492015-001</t>
  </si>
  <si>
    <t>2015014/501215-001</t>
  </si>
  <si>
    <t>2015015/501115-001</t>
  </si>
  <si>
    <t>Chalets</t>
  </si>
  <si>
    <t>Productie</t>
  </si>
  <si>
    <t>Levering</t>
  </si>
  <si>
    <t>Order nr.</t>
  </si>
  <si>
    <t>Project</t>
  </si>
  <si>
    <t>Week</t>
  </si>
  <si>
    <t>dag</t>
  </si>
  <si>
    <t>tot. uren</t>
  </si>
  <si>
    <t>uren per week</t>
  </si>
  <si>
    <t>verschil</t>
  </si>
  <si>
    <t>x</t>
  </si>
  <si>
    <t>Heerenveen</t>
  </si>
  <si>
    <t>Nieuwleusen</t>
  </si>
  <si>
    <t>2015006 / 488815-001</t>
  </si>
  <si>
    <t>2015007 / 475415-001</t>
  </si>
  <si>
    <t>2015008 / 472515-001</t>
  </si>
  <si>
    <t>Bokken</t>
  </si>
  <si>
    <t>afgedrukt :</t>
  </si>
  <si>
    <t>nr.</t>
  </si>
  <si>
    <t>st. werkplaats</t>
  </si>
  <si>
    <t>st. opsporen</t>
  </si>
  <si>
    <t>nw</t>
  </si>
  <si>
    <t>omschr.</t>
  </si>
  <si>
    <t>klant</t>
  </si>
  <si>
    <t>order(s)</t>
  </si>
  <si>
    <t>datum weg</t>
  </si>
  <si>
    <t>Opmerking</t>
  </si>
  <si>
    <t>plaats</t>
  </si>
  <si>
    <t>Extra info</t>
  </si>
  <si>
    <t>101</t>
  </si>
  <si>
    <t>kozijnbok Kuro</t>
  </si>
  <si>
    <t>wp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</si>
  <si>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</si>
  <si>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</si>
  <si>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</si>
  <si>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</si>
  <si>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</si>
  <si>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</si>
  <si>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</si>
  <si>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</si>
  <si>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</si>
  <si>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</si>
  <si>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</si>
  <si>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TiFa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</si>
  <si>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</si>
  <si>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</si>
  <si>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</si>
  <si>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</si>
  <si>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</si>
  <si>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</si>
  <si>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</si>
  <si>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</si>
  <si>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</si>
  <si>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</si>
  <si>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</si>
  <si>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</si>
  <si>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</si>
  <si>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</si>
  <si>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</si>
  <si>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</si>
  <si>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</si>
  <si>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</si>
  <si>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</si>
  <si>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</si>
  <si>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</si>
  <si>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</si>
  <si>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</si>
  <si>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</si>
  <si>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</si>
  <si>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</si>
  <si>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</si>
  <si>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</si>
  <si>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</si>
  <si>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</si>
  <si>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</si>
  <si>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</si>
  <si>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</si>
  <si>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</si>
  <si>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</si>
  <si>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</si>
  <si>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</si>
  <si>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</si>
  <si>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Brederwold</t>
  </si>
  <si>
    <t>3 kozijnen eigenhuis</t>
  </si>
  <si>
    <t>losse reserve onderdelen</t>
  </si>
  <si>
    <t>wk41</t>
  </si>
  <si>
    <t>wk42</t>
  </si>
  <si>
    <t>wk43</t>
  </si>
  <si>
    <t>wk45</t>
  </si>
  <si>
    <t>wk47</t>
  </si>
  <si>
    <t>Gemiddelde prijs / chalet</t>
  </si>
  <si>
    <t>week 1-14</t>
  </si>
  <si>
    <t>week 15-29</t>
  </si>
  <si>
    <t>aantal/week</t>
  </si>
  <si>
    <t>cummulatief</t>
  </si>
  <si>
    <t>BOUWVAK</t>
  </si>
  <si>
    <t>chalets in opdracht</t>
  </si>
  <si>
    <t>omzet/week</t>
  </si>
  <si>
    <r>
      <t xml:space="preserve">aantal </t>
    </r>
    <r>
      <rPr>
        <b/>
        <sz val="10"/>
        <rFont val="Arial"/>
        <family val="2"/>
      </rPr>
      <t>elementen</t>
    </r>
  </si>
  <si>
    <t>werkvoorraad</t>
  </si>
  <si>
    <t>xR</t>
  </si>
  <si>
    <t>488115 + 490215 t/m 491115</t>
  </si>
  <si>
    <t>469315-001</t>
  </si>
  <si>
    <t>Tropical 508715-509615</t>
  </si>
  <si>
    <t>Tropical 509715-510615</t>
  </si>
  <si>
    <t>Tropical 510715-511615</t>
  </si>
  <si>
    <t>475415-001</t>
  </si>
  <si>
    <t>472515-001</t>
  </si>
  <si>
    <t>504315-002</t>
  </si>
  <si>
    <t>503615-001</t>
  </si>
  <si>
    <t>492315-002</t>
  </si>
  <si>
    <t>492015-001</t>
  </si>
  <si>
    <t>501215-001</t>
  </si>
  <si>
    <t>501115-001</t>
  </si>
  <si>
    <t>471015-001</t>
  </si>
  <si>
    <t>447315-001</t>
  </si>
  <si>
    <t>447415-007</t>
  </si>
  <si>
    <t>488815-001</t>
  </si>
  <si>
    <t>Bredewold</t>
  </si>
  <si>
    <t>Raamvleugel met beslag</t>
  </si>
  <si>
    <t>VDA</t>
  </si>
  <si>
    <t>Inzethorren Tropical 120 st</t>
  </si>
  <si>
    <t>490715 t/m 491115 (5 st)</t>
  </si>
  <si>
    <t>488715-002</t>
  </si>
  <si>
    <t>2015009/488715-002</t>
  </si>
  <si>
    <t>488115 + 490215 t/m 490615 (6 st)</t>
  </si>
  <si>
    <t>GOEDE VRIJDAG</t>
  </si>
  <si>
    <t>Koningsdag 27-4 maandag</t>
  </si>
  <si>
    <t>Hemelvaart 14 en 15 mei</t>
  </si>
  <si>
    <t>2e Pinksterdag maandag</t>
  </si>
  <si>
    <t>Gereed</t>
  </si>
  <si>
    <t>3 kozijnen showroom</t>
  </si>
  <si>
    <t>Kuro</t>
  </si>
  <si>
    <t>bevrijdingsdag 5 mei dinsdag</t>
  </si>
  <si>
    <t>ja</t>
  </si>
  <si>
    <t>BAZ</t>
  </si>
  <si>
    <t>LAS</t>
  </si>
  <si>
    <t>AFM</t>
  </si>
  <si>
    <t>GEREED</t>
  </si>
  <si>
    <t>447515-002</t>
  </si>
  <si>
    <t>447615-001</t>
  </si>
  <si>
    <t>447715-001</t>
  </si>
  <si>
    <t>2e paasdag</t>
  </si>
  <si>
    <t>(in verband met late levering glas geen chalets klaar: doorgeschoven naar week 16)</t>
  </si>
  <si>
    <t>aan arcabo geleverd Nieuwleusen</t>
  </si>
  <si>
    <t>512015 t/m 512415</t>
  </si>
  <si>
    <t>Wanders</t>
  </si>
  <si>
    <t>Cha7992</t>
  </si>
  <si>
    <t xml:space="preserve"> </t>
  </si>
  <si>
    <t>Sander vrij maandag 18 mei</t>
  </si>
  <si>
    <t>Sander vrij maandag 29 juni</t>
  </si>
  <si>
    <t>Alwin 24 april vrij</t>
  </si>
  <si>
    <t>512515 t/m 512915</t>
  </si>
  <si>
    <t>447815-002</t>
  </si>
  <si>
    <t>Productienr.</t>
  </si>
  <si>
    <t>519415-001</t>
  </si>
  <si>
    <t>Tropical beschadiging</t>
  </si>
  <si>
    <t>120200+201</t>
  </si>
  <si>
    <t>nvt</t>
  </si>
  <si>
    <t>447915-002</t>
  </si>
  <si>
    <t>79 st Limited CL</t>
  </si>
  <si>
    <t>2014005A</t>
  </si>
  <si>
    <t>herstel beschadiging Limited CL</t>
  </si>
  <si>
    <t>verstuurd</t>
  </si>
  <si>
    <t>475915-005</t>
  </si>
  <si>
    <t>475915-005 MP10</t>
  </si>
  <si>
    <t>120206+207</t>
  </si>
  <si>
    <t>Nieuwleusen Hal 1</t>
  </si>
  <si>
    <t>505915-002</t>
  </si>
  <si>
    <t>478715-002</t>
  </si>
  <si>
    <t>Snijder</t>
  </si>
  <si>
    <t>Brons</t>
  </si>
  <si>
    <t>501515-001</t>
  </si>
  <si>
    <t>501515-001 MP10</t>
  </si>
  <si>
    <t>505715-002</t>
  </si>
  <si>
    <t>447215-001</t>
  </si>
  <si>
    <t>465715-001</t>
  </si>
  <si>
    <t>505215-001</t>
  </si>
  <si>
    <t>465715-001 MP10</t>
  </si>
  <si>
    <t>505715-002 MP10</t>
  </si>
  <si>
    <t>507415-001</t>
  </si>
  <si>
    <t>H.GR 2015</t>
  </si>
  <si>
    <t>NCC</t>
  </si>
  <si>
    <t>513015-001</t>
  </si>
  <si>
    <t>517715-001</t>
  </si>
  <si>
    <t>513215-001</t>
  </si>
  <si>
    <t>513815-001</t>
  </si>
  <si>
    <t>513415-001</t>
  </si>
  <si>
    <t>513515-001</t>
  </si>
  <si>
    <t>513315-001</t>
  </si>
  <si>
    <t>513015-001 MP10</t>
  </si>
  <si>
    <t>507415-001 MP10 en 20</t>
  </si>
  <si>
    <t>517715-001 MP10</t>
  </si>
  <si>
    <t>515415-001</t>
  </si>
  <si>
    <t>2015025/2</t>
  </si>
  <si>
    <t>447515-003</t>
  </si>
  <si>
    <t>505515-001</t>
  </si>
  <si>
    <t>505515-001 MP10</t>
  </si>
  <si>
    <t>2015026/2</t>
  </si>
  <si>
    <t>NL Hal 1</t>
  </si>
  <si>
    <t xml:space="preserve">NL Hal 3A  </t>
  </si>
  <si>
    <t>NL Hal 3A</t>
  </si>
  <si>
    <t>Locatie</t>
  </si>
  <si>
    <t>Aantek. / Opm.</t>
  </si>
  <si>
    <t>bokken</t>
  </si>
  <si>
    <t>519515-002</t>
  </si>
  <si>
    <t>519615-001</t>
  </si>
  <si>
    <t>492015 glas merk A801</t>
  </si>
  <si>
    <t>2014005/2</t>
  </si>
  <si>
    <t>2014005/3</t>
  </si>
  <si>
    <t>494215 glasruit A018</t>
  </si>
  <si>
    <t>Offerte</t>
  </si>
  <si>
    <t>Flevohome</t>
  </si>
  <si>
    <t>Service Hengelhoef glas A023 en scharnieren 498615</t>
  </si>
  <si>
    <t>Sander 29-5 Klemlijsten montage Arcabo</t>
  </si>
  <si>
    <t>XHC</t>
  </si>
  <si>
    <t>27 Kleine Beltjes Veenstra</t>
  </si>
  <si>
    <t>514015-002</t>
  </si>
  <si>
    <t>514815-001</t>
  </si>
  <si>
    <t>525415-001</t>
  </si>
  <si>
    <t>519515-002 MP10</t>
  </si>
  <si>
    <t>glas 12-6</t>
  </si>
  <si>
    <t xml:space="preserve">513915-003 </t>
  </si>
  <si>
    <t>schuine kozijnen + glas 12-6</t>
  </si>
  <si>
    <t>513515-001 MP10 en 20</t>
  </si>
  <si>
    <t>120220+120223</t>
  </si>
  <si>
    <t>Sander vrij vrijdag 26 juni</t>
  </si>
  <si>
    <t>Verzamelbok</t>
  </si>
  <si>
    <t>Aantek./ Opm.</t>
  </si>
  <si>
    <t>datum</t>
  </si>
  <si>
    <t>n</t>
  </si>
  <si>
    <t>517715-008</t>
  </si>
  <si>
    <t>525215-001</t>
  </si>
  <si>
    <t>515215-001</t>
  </si>
  <si>
    <t>525215-001 MP10</t>
  </si>
  <si>
    <t>Spoed 1x deur - glas naleveren</t>
  </si>
  <si>
    <t>513815-001 MP10</t>
  </si>
  <si>
    <t>513415-001 MP10</t>
  </si>
  <si>
    <t>517315-001</t>
  </si>
  <si>
    <t>3 BOS ramen Suzanne Treyvoud</t>
  </si>
  <si>
    <t>520015-001</t>
  </si>
  <si>
    <t>Glas 19-6</t>
  </si>
  <si>
    <t>Bennie Hoegen 12-6 vanaf 11 uur afwezig</t>
  </si>
  <si>
    <t>Mucon</t>
  </si>
  <si>
    <t>2 kozijnen</t>
  </si>
  <si>
    <t>Sander vrij maandag 8 juni</t>
  </si>
  <si>
    <t>Alleen glas</t>
  </si>
  <si>
    <t>507415-001  1x reklamatie ruit 004F</t>
  </si>
  <si>
    <t>512815-001  Glaslevering</t>
  </si>
  <si>
    <t>447515-002 merk A001</t>
  </si>
  <si>
    <t>7 kozijnen</t>
  </si>
  <si>
    <t>Peters Montage</t>
  </si>
  <si>
    <t>513915-004</t>
  </si>
  <si>
    <t>2x extra kozijn - glas 12-6</t>
  </si>
  <si>
    <t>2015051-2</t>
  </si>
  <si>
    <t>507715-002</t>
  </si>
  <si>
    <t>488315-001</t>
  </si>
  <si>
    <t>488315-001 MP10 en MP20</t>
  </si>
  <si>
    <t>507715-002 MP10 en MP20</t>
  </si>
  <si>
    <t>504615-001</t>
  </si>
  <si>
    <t>504615-001 MP10</t>
  </si>
  <si>
    <t>514515-001</t>
  </si>
  <si>
    <t>514515-001 MP10</t>
  </si>
  <si>
    <t>Sander Service Arcabo 21 mei</t>
  </si>
  <si>
    <t>120228+120230</t>
  </si>
  <si>
    <t>513915-004 (nalevering 2 kozijnen)</t>
  </si>
  <si>
    <t>518615-001</t>
  </si>
  <si>
    <t>Schaut</t>
  </si>
  <si>
    <t>Peter  specialist 16-6-2015 09.30 uur</t>
  </si>
  <si>
    <t>520315-001</t>
  </si>
  <si>
    <t>519015-001</t>
  </si>
  <si>
    <t xml:space="preserve">  </t>
  </si>
  <si>
    <t>508315-001</t>
  </si>
  <si>
    <t>120238+120239</t>
  </si>
  <si>
    <t>Belfeld</t>
  </si>
  <si>
    <t>Ermelo</t>
  </si>
  <si>
    <t>KRB 15-13</t>
  </si>
  <si>
    <t>Kraaikamp</t>
  </si>
  <si>
    <t>CS 2014</t>
  </si>
  <si>
    <t>Alwin vrij maandag 13 juli</t>
  </si>
  <si>
    <t>Roosters worden 29-6 geleverd</t>
  </si>
  <si>
    <t>2 deuren</t>
  </si>
  <si>
    <t>Sterserres</t>
  </si>
  <si>
    <t>520415-002</t>
  </si>
  <si>
    <t>527915-002</t>
  </si>
  <si>
    <t>Roosters</t>
  </si>
  <si>
    <t>Glas</t>
  </si>
  <si>
    <t>Cilinders</t>
  </si>
  <si>
    <t>Inzethor</t>
  </si>
  <si>
    <t>2014005/4</t>
  </si>
  <si>
    <t>494215 glasruit A018 (2e levering)</t>
  </si>
  <si>
    <t>Sander vrij maandag 20 juli</t>
  </si>
  <si>
    <t>Sander vrij vrijdag 17 juli</t>
  </si>
  <si>
    <t>Sander vrij donderdag 9 en vrijdag 10 juli</t>
  </si>
  <si>
    <t>Alwin hele week vrij 12.5 jaar getrouwd</t>
  </si>
  <si>
    <t>Bennie vrij maandag en dinsdag 14 en 15 sept</t>
  </si>
  <si>
    <t>Sander vrij maandag en dinsdag</t>
  </si>
  <si>
    <t>Op afroep</t>
  </si>
  <si>
    <t>512515 en 512715 2x Breukglas</t>
  </si>
  <si>
    <t>527415-527515-527615</t>
  </si>
  <si>
    <t>Spoedorder</t>
  </si>
  <si>
    <t>513615-009</t>
  </si>
  <si>
    <t>Glas 10-7-2015</t>
  </si>
  <si>
    <t>AWL140 7 lengtes (transportkosten Bosman€ 45,-)</t>
  </si>
  <si>
    <t>2015052-2</t>
  </si>
  <si>
    <t>Sander ziek</t>
  </si>
  <si>
    <t>532915 t/m 533315 Hveen</t>
  </si>
  <si>
    <t>533415 t/m 533815 Nleusen</t>
  </si>
  <si>
    <t xml:space="preserve">NL Hal 3 </t>
  </si>
  <si>
    <t>525115-001</t>
  </si>
  <si>
    <t>524915-002</t>
  </si>
  <si>
    <t>519515-002 glaslevering met roeden v complete order</t>
  </si>
  <si>
    <t>AWL060 tbv Hveen (losse bestelling 25x6m1)</t>
  </si>
  <si>
    <t>AWL110 tbv Nleusen (losse bestelling 15x6m1)</t>
  </si>
  <si>
    <t>2015035-2</t>
  </si>
  <si>
    <t>478715-003 1x A021F</t>
  </si>
  <si>
    <t>517415-001</t>
  </si>
  <si>
    <t>517815-001</t>
  </si>
  <si>
    <t>520215-001</t>
  </si>
  <si>
    <t>2015057-2</t>
  </si>
  <si>
    <t>Std Set</t>
  </si>
  <si>
    <t>DenP</t>
  </si>
  <si>
    <t>Piet Kolen</t>
  </si>
  <si>
    <t>Kozijnen 1</t>
  </si>
  <si>
    <t xml:space="preserve">Kozijnen 2 </t>
  </si>
  <si>
    <t>517115-001</t>
  </si>
  <si>
    <t>517215-001</t>
  </si>
  <si>
    <t>517915-001</t>
  </si>
  <si>
    <t>Peter vrij donderdag 9 juli</t>
  </si>
  <si>
    <t>2 kozijnen verdiept</t>
  </si>
  <si>
    <t>Sander afwezig</t>
  </si>
  <si>
    <t>517815-001 (inkoop rondboog KS Biegetechnik)</t>
  </si>
  <si>
    <t>(inkoop rondboog KS Biegetechnik)</t>
  </si>
  <si>
    <t>Exclusief cilinders</t>
  </si>
  <si>
    <t>D&amp;P</t>
  </si>
  <si>
    <t>Geesbrug</t>
  </si>
  <si>
    <t>V201507-029</t>
  </si>
  <si>
    <t>2015026/3</t>
  </si>
  <si>
    <t>512715 Breukruit blank A808 684x1922</t>
  </si>
  <si>
    <t>2015047/2</t>
  </si>
  <si>
    <t>513515-001 glasruit A002 Satijn met roeden</t>
  </si>
  <si>
    <t>525415-526315 AWL060 leveren excl schuifpui (€ 45,-/manuur)</t>
  </si>
  <si>
    <t>1 chalets (van de 27 st)</t>
  </si>
  <si>
    <t>3 kozijnen</t>
  </si>
  <si>
    <t>Erfeba</t>
  </si>
  <si>
    <t>534115-001</t>
  </si>
  <si>
    <t>519915-001</t>
  </si>
  <si>
    <t>524515-001</t>
  </si>
  <si>
    <t>Peter vrij donderdag 16 juli</t>
  </si>
  <si>
    <t>Peter vrij maandag 20 juli vanaf 14:30 uur</t>
  </si>
  <si>
    <t>2015076/2</t>
  </si>
  <si>
    <t>Breukglas merk A021 en A807</t>
  </si>
  <si>
    <t>BHV Sander en Alwin 9/9 0830-1200 uur</t>
  </si>
  <si>
    <t>iedereen  vrij 3 juli</t>
  </si>
  <si>
    <t>518015-001</t>
  </si>
  <si>
    <t>518115-001</t>
  </si>
  <si>
    <t>518215-001</t>
  </si>
  <si>
    <t>467415-001</t>
  </si>
  <si>
    <t>534215-001</t>
  </si>
  <si>
    <t>526515-001</t>
  </si>
  <si>
    <t>526615-001</t>
  </si>
  <si>
    <t>Dakkapel kozijnen</t>
  </si>
  <si>
    <t>Klok</t>
  </si>
  <si>
    <t>528815 t/m 529715 Heerenveen</t>
  </si>
  <si>
    <t>verzamelbokken</t>
  </si>
  <si>
    <t>Hveen</t>
  </si>
  <si>
    <t>528815 t/m 529115 Heerenveen</t>
  </si>
  <si>
    <t>530815 t/m 531115 Niewleusen</t>
  </si>
  <si>
    <t>529215 t/m 529515 Heerenveen</t>
  </si>
  <si>
    <t>529615 t/m 529715 Heerenveen</t>
  </si>
  <si>
    <t>531215 t/m 531515 Niewleusen</t>
  </si>
  <si>
    <t>Bennie vrij crematie donderdag vanaf 13:00 uur</t>
  </si>
  <si>
    <t>Duocar</t>
  </si>
  <si>
    <t>1 chalet</t>
  </si>
  <si>
    <t>530815 t/m 531715 Nieuwleusen</t>
  </si>
  <si>
    <t>524615-001</t>
  </si>
  <si>
    <t>Alwin 19-8 afwezig crematie</t>
  </si>
  <si>
    <t>Sander afwezig 28-8</t>
  </si>
  <si>
    <t>Verdiept profiel antracit met MP20A</t>
  </si>
  <si>
    <t>Rokersruimte 2x glas 830x830 4-16-4 blank</t>
  </si>
  <si>
    <t>440714 schuur</t>
  </si>
  <si>
    <t>526715-002</t>
  </si>
  <si>
    <t>526815-002</t>
  </si>
  <si>
    <t>526915-006</t>
  </si>
  <si>
    <t>528015-006</t>
  </si>
  <si>
    <t>502515-001</t>
  </si>
  <si>
    <t>524815-001</t>
  </si>
  <si>
    <t>524715-001</t>
  </si>
  <si>
    <t>Geleverd naar Nleusen</t>
  </si>
  <si>
    <t>Timon afwezig vrijdag 4/9</t>
  </si>
  <si>
    <t>514715-001</t>
  </si>
  <si>
    <t>518315-003</t>
  </si>
  <si>
    <t>526415-002</t>
  </si>
  <si>
    <t>527015-002</t>
  </si>
  <si>
    <t>504415-001</t>
  </si>
  <si>
    <t>120267+266+270</t>
  </si>
  <si>
    <t>Alwin afwezig van 14.00 uur 2/9</t>
  </si>
  <si>
    <t>514315-001</t>
  </si>
  <si>
    <t>467015-002</t>
  </si>
  <si>
    <t>AWL080 - 20x 6000mm</t>
  </si>
  <si>
    <t>555515-001</t>
  </si>
  <si>
    <t>555615-001</t>
  </si>
  <si>
    <t>555715-001</t>
  </si>
  <si>
    <t>Lichtenvoorde</t>
  </si>
  <si>
    <t>V201509-028</t>
  </si>
  <si>
    <t>537015-001</t>
  </si>
  <si>
    <t>Mucon Lichtenvoorde</t>
  </si>
  <si>
    <t>Afhalen</t>
  </si>
  <si>
    <t>Door Mucon</t>
  </si>
  <si>
    <t>Std chalet</t>
  </si>
  <si>
    <t>Maat</t>
  </si>
  <si>
    <t>Duinbox</t>
  </si>
  <si>
    <t>5 knop cilinders tbv voorraad</t>
  </si>
  <si>
    <t>Sander afwezig do en vrij</t>
  </si>
  <si>
    <t>Sander afwezig ma</t>
  </si>
  <si>
    <t>508515-002</t>
  </si>
  <si>
    <t>508415-001</t>
  </si>
  <si>
    <t>528715-001</t>
  </si>
  <si>
    <t>352515-006</t>
  </si>
  <si>
    <t>536915-003</t>
  </si>
  <si>
    <t>518415-001</t>
  </si>
  <si>
    <t>552015-001</t>
  </si>
  <si>
    <t>513115-001</t>
  </si>
  <si>
    <t>Spoed order</t>
  </si>
  <si>
    <t>536615-006</t>
  </si>
  <si>
    <t>491215-002</t>
  </si>
  <si>
    <t>519715-001</t>
  </si>
  <si>
    <t>505815-001</t>
  </si>
  <si>
    <t>536615-006 gladde folie</t>
  </si>
  <si>
    <t xml:space="preserve">verhouding uren/aantal </t>
  </si>
  <si>
    <t>517815 cilinder 30/30 op sleutelnummer H84046</t>
  </si>
  <si>
    <t>528615-001</t>
  </si>
  <si>
    <t>525315-001</t>
  </si>
  <si>
    <t>529815 t/m 530715 Nleusen</t>
  </si>
  <si>
    <t>531815 t/m 532715 Hveen</t>
  </si>
  <si>
    <t>519815-002</t>
  </si>
  <si>
    <t>551315-001</t>
  </si>
  <si>
    <t>555915-002</t>
  </si>
  <si>
    <t>531615 t/m 531715 Nieuwleusen</t>
  </si>
  <si>
    <t>551615-001</t>
  </si>
  <si>
    <t>551715-001</t>
  </si>
  <si>
    <t>536515-001 gladde folie  order nog niet def</t>
  </si>
  <si>
    <t>517515-001</t>
  </si>
  <si>
    <t>467415-010</t>
  </si>
  <si>
    <t>551815-001</t>
  </si>
  <si>
    <t>Epervastgoed 14x glas v E980</t>
  </si>
  <si>
    <t>Epervastgoed 10x A021F</t>
  </si>
  <si>
    <t>352514-006</t>
  </si>
  <si>
    <t>Spoedorder excl glas leveren</t>
  </si>
  <si>
    <t>Epervastgoed 3x A021F</t>
  </si>
  <si>
    <t>537715 t/m 538115 Hveen</t>
  </si>
  <si>
    <t>Epervastgoed Nleusen</t>
  </si>
  <si>
    <t>Epervastgoed Hveen</t>
  </si>
  <si>
    <t>Epervastgoed  Nleusen</t>
  </si>
  <si>
    <t>525315-003</t>
  </si>
  <si>
    <t>528115-001</t>
  </si>
  <si>
    <t>537115-001</t>
  </si>
  <si>
    <t>559815-001 gladde folie</t>
  </si>
  <si>
    <t>559915-001 gladde folie</t>
  </si>
  <si>
    <t>Gladde folie 7016</t>
  </si>
  <si>
    <t>557115-001</t>
  </si>
  <si>
    <t>481315-001</t>
  </si>
  <si>
    <t>Verdiept met gladde folie</t>
  </si>
  <si>
    <t>554815-001</t>
  </si>
  <si>
    <t>555315-001</t>
  </si>
  <si>
    <t>555515 paneel 24 mm wit 505x645 mm</t>
  </si>
  <si>
    <t>Arjen Postma</t>
  </si>
  <si>
    <t>120306-2</t>
  </si>
  <si>
    <t>Jan ma afwezig</t>
  </si>
  <si>
    <t>6x Hveen: 4x gereed 2x week 42</t>
  </si>
  <si>
    <t>Jan ma vanaf 13.00 uur afwezig</t>
  </si>
  <si>
    <t>! Nieuw T profiel BAZ AT402</t>
  </si>
  <si>
    <t>493915-001</t>
  </si>
  <si>
    <t>494015-001</t>
  </si>
  <si>
    <t>565316-001</t>
  </si>
  <si>
    <t>557015-001</t>
  </si>
  <si>
    <t>486915-001</t>
  </si>
  <si>
    <t>508415-001  maa</t>
  </si>
  <si>
    <t>528715-001 maa</t>
  </si>
  <si>
    <t>536915-003 maa</t>
  </si>
  <si>
    <t>556115-001</t>
  </si>
  <si>
    <t>537715 t/m 538115 Epervastgoed Hveen</t>
  </si>
  <si>
    <t>NL Hal 3</t>
  </si>
  <si>
    <t>1x geleverd 13-10 en 1x 15-10 do</t>
  </si>
  <si>
    <t>559815-001</t>
  </si>
  <si>
    <t>559915-001</t>
  </si>
  <si>
    <t>Epervastgoed</t>
  </si>
  <si>
    <t>553015-001</t>
  </si>
  <si>
    <t>553115-001</t>
  </si>
  <si>
    <t>553215-001</t>
  </si>
  <si>
    <t>553315-001</t>
  </si>
  <si>
    <t>553415-001</t>
  </si>
  <si>
    <t>518715-001</t>
  </si>
  <si>
    <t>487915-001</t>
  </si>
  <si>
    <t>567715-001</t>
  </si>
  <si>
    <t xml:space="preserve">2x 16-10 </t>
  </si>
  <si>
    <t xml:space="preserve">Sander vrij woe </t>
  </si>
  <si>
    <t>1x 19-10</t>
  </si>
  <si>
    <t>1x 16-10</t>
  </si>
  <si>
    <t>480615-001</t>
  </si>
  <si>
    <t>enkele chalets lage uitv met SRS</t>
  </si>
  <si>
    <t>enkele chalets lage uitv met vaste nok</t>
  </si>
  <si>
    <t>vaste nok hoge uitvoering</t>
  </si>
  <si>
    <t>555915-001</t>
  </si>
  <si>
    <t>5x Epervastgoed 538215 tm 538615</t>
  </si>
  <si>
    <t>3x Epervastgoed 546415 tm 546615</t>
  </si>
  <si>
    <t>5x Epervastgoed 538715 tm 539115</t>
  </si>
  <si>
    <t>3x Epervastgoed 546715 tm 546915</t>
  </si>
  <si>
    <t>5x antraciet</t>
  </si>
  <si>
    <t>3x antraciet</t>
  </si>
  <si>
    <t>3x wit</t>
  </si>
  <si>
    <t>2015157-1</t>
  </si>
  <si>
    <t>2015157-2</t>
  </si>
  <si>
    <t>43x antraciet nerf</t>
  </si>
  <si>
    <t>43x Wit</t>
  </si>
  <si>
    <t>1x NL  - 3x Hveen naar ma 26-10</t>
  </si>
  <si>
    <t>Bennie maandag afwezig vanaf 15.00 uur</t>
  </si>
  <si>
    <r>
      <rPr>
        <b/>
        <sz val="10"/>
        <rFont val="Arial"/>
        <family val="2"/>
      </rPr>
      <t>Gladde folie 7016</t>
    </r>
    <r>
      <rPr>
        <sz val="10"/>
        <rFont val="Arial"/>
        <family val="2"/>
        <charset val="1"/>
      </rPr>
      <t xml:space="preserve"> en rondboog KS nerf paneel geleverd</t>
    </r>
  </si>
  <si>
    <t>Alwin dinsdag afwezig tot 10.00 uur</t>
  </si>
  <si>
    <t>2x NL  - 2x Hveen - deuren 29/10</t>
  </si>
  <si>
    <t>V201510-148</t>
  </si>
  <si>
    <t>568815-004</t>
  </si>
  <si>
    <t>505815  glasruit A204</t>
  </si>
  <si>
    <t>Verdiept met gladde folie 3/11 VR voor 10 uur</t>
  </si>
  <si>
    <t>Spoedorder 1 deur</t>
  </si>
  <si>
    <t>5x Epervastgoed 539215 tm 539615</t>
  </si>
  <si>
    <t>5x Epervastgoed 541715 tm 542115</t>
  </si>
  <si>
    <t>3x Epervastgoed  545915 tm 546115</t>
  </si>
  <si>
    <t>Kompas 547715 tm 547915</t>
  </si>
  <si>
    <t>Kompas 548015 tm 548315</t>
  </si>
  <si>
    <t>Kompas 548415 tm 548715</t>
  </si>
  <si>
    <t>Kozijnen Hermans</t>
  </si>
  <si>
    <t>De Bergjes</t>
  </si>
  <si>
    <t>\</t>
  </si>
  <si>
    <t>3 chalets</t>
  </si>
  <si>
    <t>Diamant</t>
  </si>
  <si>
    <t>Kozijn Service Oost</t>
  </si>
  <si>
    <t>ramen gladde folie en paneel naleveren - LB 20/11 leveren</t>
  </si>
  <si>
    <t>2x schuin kozijn 10-11</t>
  </si>
  <si>
    <t xml:space="preserve"> 10-11</t>
  </si>
  <si>
    <t>glas 30-10 11-11</t>
  </si>
  <si>
    <t>2x antraciet 1x wit 11-11</t>
  </si>
  <si>
    <t>5x antraciet 9-11</t>
  </si>
  <si>
    <t xml:space="preserve"> 11-11</t>
  </si>
  <si>
    <t>KRB 15-22</t>
  </si>
  <si>
    <t>KRB 15-23</t>
  </si>
  <si>
    <t>KRB 15-24</t>
  </si>
  <si>
    <t>Kompas 549816 tm 550116</t>
  </si>
  <si>
    <t>Kompas 550216 tm 550516</t>
  </si>
  <si>
    <t>Kompas 550616 tm 550816</t>
  </si>
  <si>
    <t>2 schuifpuien</t>
  </si>
  <si>
    <t>Kozijnservice Oost</t>
  </si>
  <si>
    <t>Alwin afwezig woe vanaf 14.00 uur</t>
  </si>
  <si>
    <t>Kompas 547715 tm 549315</t>
  </si>
  <si>
    <t>Kompas 549816 tm 550816</t>
  </si>
  <si>
    <t>Ginderen</t>
  </si>
  <si>
    <t>Alwin maandag afwezig vanaf 11.30 uur</t>
  </si>
  <si>
    <t>Wellcamp</t>
  </si>
  <si>
    <t>creme schuifpui</t>
  </si>
  <si>
    <t>1x Epervastgoed 547015 tm 547215</t>
  </si>
  <si>
    <t>2x wit</t>
  </si>
  <si>
    <t xml:space="preserve">5x wit </t>
  </si>
  <si>
    <t>1x wit extra levering</t>
  </si>
  <si>
    <t>Starline</t>
  </si>
  <si>
    <t>Vlak en verdiept chalet</t>
  </si>
  <si>
    <t>Sander 12-11 afwezig 's morgens</t>
  </si>
  <si>
    <t>Kompas 547716 tm 548315</t>
  </si>
  <si>
    <t>Ginderen 3276</t>
  </si>
  <si>
    <t>Roggel</t>
  </si>
  <si>
    <t>5x wit</t>
  </si>
  <si>
    <t>6x antraciet</t>
  </si>
  <si>
    <t>6x Epervastgoed 542215 tm 542715</t>
  </si>
  <si>
    <t>2x Epervastgoed 547015 tm 547115</t>
  </si>
  <si>
    <t>2015167-2</t>
  </si>
  <si>
    <t>481315-001 merk V010 schade</t>
  </si>
  <si>
    <t>Schadekozijn Arcabo</t>
  </si>
  <si>
    <t>Glasplaatjes 2 en 3 mm</t>
  </si>
  <si>
    <t>120355-02(120371)</t>
  </si>
  <si>
    <t>Alwin donderdag afwezig vanaf 12.30 uur</t>
  </si>
  <si>
    <t>3x Epervastgoed 5472+5473 - 5457 + 5458</t>
  </si>
  <si>
    <t>1x Epervastgoed 5472+5473 - 5457 + 5458</t>
  </si>
  <si>
    <t>1x wit</t>
  </si>
  <si>
    <t>COA Wasunit</t>
  </si>
  <si>
    <t>481315 schuur</t>
  </si>
  <si>
    <t>Bruggen 3312</t>
  </si>
  <si>
    <t>1x raamvleugel</t>
  </si>
  <si>
    <t>1x dorpel opnieuw service</t>
  </si>
  <si>
    <t>4x Epervastgoed 542815 tm 543115</t>
  </si>
  <si>
    <t>4x antraciet</t>
  </si>
  <si>
    <t>5x Epervastgoed Kort Nieuwleusen 576616 tm 577016</t>
  </si>
  <si>
    <t>32x Epervastgoed Kort Hveen 577116 tm 580216</t>
  </si>
  <si>
    <t>Hal 3</t>
  </si>
  <si>
    <t>Epervastgoed Kort Nieuwleusen</t>
  </si>
  <si>
    <t>Epervastgoed Kort Hveen</t>
  </si>
  <si>
    <t>Epervastgoed antraciet</t>
  </si>
  <si>
    <t>Epervastgoed wit</t>
  </si>
  <si>
    <t>glas 1/12</t>
  </si>
  <si>
    <t>MSC-016 Auwera</t>
  </si>
  <si>
    <t>480615 breukruit V013 1696x2731 gelaagd 332-12-6 mm</t>
  </si>
  <si>
    <t>AWL060 oplv 120 tbv de beurschalets 524615 524715 424815</t>
  </si>
  <si>
    <t>533116 reklamatie A720</t>
  </si>
  <si>
    <t>120374+120378</t>
  </si>
  <si>
    <t>Sliedrecht</t>
  </si>
  <si>
    <t>Showroom kozijnen</t>
  </si>
  <si>
    <t>NL Klok</t>
  </si>
  <si>
    <t xml:space="preserve">Showroom kozijnen </t>
  </si>
  <si>
    <t>verdiept profiel</t>
  </si>
  <si>
    <t>1e order!</t>
  </si>
  <si>
    <t>1e order</t>
  </si>
  <si>
    <t>woe 2x</t>
  </si>
  <si>
    <t>Kompas 548815 tm 549115 4x</t>
  </si>
  <si>
    <r>
      <t>120374+</t>
    </r>
    <r>
      <rPr>
        <sz val="10"/>
        <color indexed="8"/>
        <rFont val="Arial"/>
        <family val="2"/>
      </rPr>
      <t>120378</t>
    </r>
  </si>
  <si>
    <t>523016 New Port</t>
  </si>
  <si>
    <t>523116 New Port</t>
  </si>
  <si>
    <t>523216 NewPort</t>
  </si>
  <si>
    <t>523316 Nevada</t>
  </si>
  <si>
    <t>523516 Nevada</t>
  </si>
  <si>
    <t>523616 Nevada</t>
  </si>
  <si>
    <t>523716 Nevada</t>
  </si>
  <si>
    <t>523816 Nevada</t>
  </si>
  <si>
    <t>524016 New Bay</t>
  </si>
  <si>
    <t>glas 1/12  Klemtlijst 80 meegeleverd</t>
  </si>
  <si>
    <t>3x 7/1 en 1x 14/1</t>
  </si>
  <si>
    <t>Kompas</t>
  </si>
  <si>
    <t>524116 New Bay</t>
  </si>
  <si>
    <t>profielen 488015 en 567115</t>
  </si>
  <si>
    <t>481315 deuren plaatsen</t>
  </si>
  <si>
    <t>550916 Kompas</t>
  </si>
  <si>
    <t>551016 Kompas</t>
  </si>
  <si>
    <t>551116 Kompas</t>
  </si>
  <si>
    <t>551216 Kompas</t>
  </si>
  <si>
    <t>554916 Kompas</t>
  </si>
  <si>
    <t xml:space="preserve">1e order </t>
  </si>
  <si>
    <t>uur begroot</t>
  </si>
  <si>
    <t>uur nacalc</t>
  </si>
  <si>
    <t>2015167-3</t>
  </si>
  <si>
    <t>481315-001 breukruit</t>
  </si>
  <si>
    <t>Epervastgoed Kort Hveen EB982</t>
  </si>
  <si>
    <t>excl AWL</t>
  </si>
  <si>
    <r>
      <t>Kompas 549215 tm 549315</t>
    </r>
    <r>
      <rPr>
        <b/>
        <sz val="10"/>
        <rFont val="Arial"/>
        <family val="2"/>
      </rPr>
      <t xml:space="preserve"> excl AWL</t>
    </r>
  </si>
  <si>
    <r>
      <t xml:space="preserve">Epervastgoed Kort Hveen </t>
    </r>
    <r>
      <rPr>
        <b/>
        <sz val="10"/>
        <color indexed="8"/>
        <rFont val="Arial"/>
        <family val="2"/>
      </rPr>
      <t>excl AWL</t>
    </r>
  </si>
  <si>
    <r>
      <t xml:space="preserve">Kompas </t>
    </r>
    <r>
      <rPr>
        <b/>
        <sz val="10"/>
        <color indexed="8"/>
        <rFont val="Arial"/>
        <family val="2"/>
      </rPr>
      <t>excl AWL</t>
    </r>
  </si>
  <si>
    <t>1x 17/12 en 2x 7/1 compleet geleverd 17/12</t>
  </si>
  <si>
    <t>meelev. 2 schuif 2 deur compleet gelev. 17/12</t>
  </si>
  <si>
    <t>Alwin 07/01 15:15 vrij</t>
  </si>
  <si>
    <t>Kompas reklamatie vleugel A023</t>
  </si>
  <si>
    <t>553616-006</t>
  </si>
  <si>
    <t>553716-005</t>
  </si>
  <si>
    <t>554316-005</t>
  </si>
  <si>
    <t>554416-005</t>
  </si>
  <si>
    <t>553516-007</t>
  </si>
  <si>
    <t>523016 New Port get</t>
  </si>
  <si>
    <t>523116 New Port get</t>
  </si>
  <si>
    <t>523616 Nevada get</t>
  </si>
  <si>
    <t>523716 Nevada get</t>
  </si>
  <si>
    <t>523816 Nevada spieg</t>
  </si>
  <si>
    <t>524016 New Bay get</t>
  </si>
  <si>
    <t>524116 New Bay spiegel</t>
  </si>
  <si>
    <t>557516 t/m 558416 Scharbeutz</t>
  </si>
  <si>
    <t>558516 t/m 558916 Scharbeutz</t>
  </si>
  <si>
    <t>AWL zagen opnieuw 16 sets</t>
  </si>
  <si>
    <t>Jan Visser laswerkzaamheden</t>
  </si>
  <si>
    <t>2015168-1</t>
  </si>
  <si>
    <t>480615-001 breukruit 2x</t>
  </si>
  <si>
    <t>1x Paneel  517515 574 x 589 mm wit/antraciet nerf</t>
  </si>
  <si>
    <t>557516 t/m 557716 Scharbeutz</t>
  </si>
  <si>
    <t>557816 t/m 558016 Scharbeutz</t>
  </si>
  <si>
    <t>558116 t/m 558416 Scharbeutz</t>
  </si>
  <si>
    <t>558516 Scharbeutz</t>
  </si>
  <si>
    <t>558616 Scharbeutz</t>
  </si>
  <si>
    <t>558716 t/m 558916 Scharbeutz</t>
  </si>
  <si>
    <t>MSC-016 Auwera deur M07</t>
  </si>
  <si>
    <t>Glas 22-1-2016</t>
  </si>
  <si>
    <t>553816 tm 554216</t>
  </si>
  <si>
    <t>553816-001</t>
  </si>
  <si>
    <t>553916-001</t>
  </si>
  <si>
    <t>554016 tm 554216</t>
  </si>
  <si>
    <t>per chalet 1 kozijnbok</t>
  </si>
  <si>
    <t>(prod 8/ week)</t>
  </si>
  <si>
    <t>Klemlijsten voorraad 20x AWL080 - 10xAWL060</t>
  </si>
  <si>
    <t>Roompot 26 st</t>
  </si>
  <si>
    <t>Roompot 26 sets</t>
  </si>
  <si>
    <t>120419+H12041901</t>
  </si>
  <si>
    <t>120414+H12041401</t>
  </si>
  <si>
    <t>2 sleutels op nr 82131 Harold – 513815</t>
  </si>
  <si>
    <t>Maat testkozijn</t>
  </si>
  <si>
    <t>def voor productie</t>
  </si>
  <si>
    <t>Bertrand 3357</t>
  </si>
  <si>
    <t>1 manco ruit A002</t>
  </si>
  <si>
    <t>Jan Visser diverse werkzaamheden</t>
  </si>
  <si>
    <t>aanpassen draaitafel</t>
  </si>
  <si>
    <t xml:space="preserve">543515 receptie </t>
  </si>
  <si>
    <t>Camping de Bosrand</t>
  </si>
  <si>
    <t>583216 tm 584116</t>
  </si>
  <si>
    <t>583216 tm 583616</t>
  </si>
  <si>
    <t>583716 tm 584116</t>
  </si>
  <si>
    <t>523216 New Port spieg  woe</t>
  </si>
  <si>
    <t>523316 Nevada get  woe</t>
  </si>
  <si>
    <t>523516 Nevada get woe</t>
  </si>
  <si>
    <t>Alwin vrij  dinsdag 16-2-2016</t>
  </si>
  <si>
    <t>Alwin vrij maandagmorgen 1-2-2016</t>
  </si>
  <si>
    <t>Deel levering 20/1</t>
  </si>
  <si>
    <t>Basic en Kompas  glasruit A021</t>
  </si>
  <si>
    <t>120435+120436+120437</t>
  </si>
  <si>
    <t xml:space="preserve">x </t>
  </si>
  <si>
    <t>Jan Visser AWL nabewerken bij Tifa Roes</t>
  </si>
  <si>
    <t>Peter Verbeten Vakantie ivm Jubileum</t>
  </si>
  <si>
    <t>vr 8-2-2016 leveren</t>
  </si>
  <si>
    <t>559416 (antracit nerf)</t>
  </si>
  <si>
    <t>V201601-177</t>
  </si>
  <si>
    <t>Klemlijsten voorraad 6xAWL060</t>
  </si>
  <si>
    <t>120445+120446+120447</t>
  </si>
  <si>
    <t>120445+120446+120448</t>
  </si>
  <si>
    <t>Limmen</t>
  </si>
  <si>
    <t>Stui</t>
  </si>
  <si>
    <t>554516 (2x rondbogen) antracit nerf</t>
  </si>
  <si>
    <t>559116 (3x rondboog)</t>
  </si>
  <si>
    <t>559216 (3x rondboog)</t>
  </si>
  <si>
    <t>559316 (3x rondboog)</t>
  </si>
  <si>
    <t>569616 (3x rondboog)</t>
  </si>
  <si>
    <t>569616 (3x rondboog)  antracit glad</t>
  </si>
  <si>
    <t>Stui Recreactie</t>
  </si>
  <si>
    <t>1e Order</t>
  </si>
  <si>
    <t>Cars, Vincent en Wesley vrij maandag 8-2-2016</t>
  </si>
  <si>
    <t>schuin kozijn nalevering</t>
  </si>
  <si>
    <t>Bennie Hoegen therapie</t>
  </si>
  <si>
    <t>Almen</t>
  </si>
  <si>
    <t>Werk: Winterwijk</t>
  </si>
  <si>
    <t>Af Fabriek</t>
  </si>
  <si>
    <t>2015202-2</t>
  </si>
  <si>
    <t>543515 receptie (EB983B en EB985) eerder leveren 2-2-2016)</t>
  </si>
  <si>
    <t>120454+120456+</t>
  </si>
  <si>
    <t>Wesley Hubbers ma-di vrij (2+3 mei)</t>
  </si>
  <si>
    <t>AWL kompleet leveren 1e levering.</t>
  </si>
  <si>
    <t>Vier kozijnen creme</t>
  </si>
  <si>
    <t>awl reeds gezaagd</t>
  </si>
  <si>
    <t>120455 aanpasse</t>
  </si>
  <si>
    <t>120454+120456+120467</t>
  </si>
  <si>
    <t>543515 receptie (EB983B en EB985 eerder leveren 2-2-2016)</t>
  </si>
  <si>
    <t>Werk: Doetinchem</t>
  </si>
  <si>
    <t>Reek</t>
  </si>
  <si>
    <t>523016 Breukruit 50/50 kosten delen (was € 105.54)</t>
  </si>
  <si>
    <t>Jan Visser AWL nabewerken Tifa Roes do-vrij za</t>
  </si>
  <si>
    <t>2016015-2</t>
  </si>
  <si>
    <t>543515 receptie 3x extra glas en glas montage</t>
  </si>
  <si>
    <t>121514 (vlak en verdiept antracit glad)</t>
  </si>
  <si>
    <t>534916 tm 535516</t>
  </si>
  <si>
    <t>535616 tm 535816</t>
  </si>
  <si>
    <t>574416 tm 574716</t>
  </si>
  <si>
    <t>glas 19/2</t>
  </si>
  <si>
    <t>1 kozijn</t>
  </si>
  <si>
    <t>BB Snippert</t>
  </si>
  <si>
    <t>518816 schuur</t>
  </si>
  <si>
    <t xml:space="preserve">1 kozijn verdiept </t>
  </si>
  <si>
    <t>Jan diverse laswerkzaamheden</t>
  </si>
  <si>
    <t>Wesley en Reinhard vrijdag eerder weg</t>
  </si>
  <si>
    <t>567016 (antracit glad)</t>
  </si>
  <si>
    <t>2015120-2</t>
  </si>
  <si>
    <t xml:space="preserve">467015 1x ruit A116 </t>
  </si>
  <si>
    <t>vr 15/2</t>
  </si>
  <si>
    <t>565216  (2x schuin kozijn KS)</t>
  </si>
  <si>
    <t>glas 24/2 ophalen 07.00 uur</t>
  </si>
  <si>
    <t>Jegotka 3369</t>
  </si>
  <si>
    <t>awl bij eerste levering mee</t>
  </si>
  <si>
    <t>start chassis</t>
  </si>
  <si>
    <t>Aantal dagen weg</t>
  </si>
  <si>
    <t>Jan Visser dinsdagmorgen laswerkzaamheden</t>
  </si>
  <si>
    <t>Jan Visser donderdag laswerkzaamheden + awl nabewerken</t>
  </si>
  <si>
    <t>Jan Visser vrijdag laswerkzaamheden</t>
  </si>
  <si>
    <t>120495+120496</t>
  </si>
  <si>
    <t>565416 tm 566016</t>
  </si>
  <si>
    <t>Service Hilco</t>
  </si>
  <si>
    <t>Alwin vrijdag 22 april vrij</t>
  </si>
  <si>
    <t>Goede Vrijdag</t>
  </si>
  <si>
    <t>2e Paasdag</t>
  </si>
  <si>
    <t>Hemelvaart + vrijdag  (Arcabo hele week gesloten)</t>
  </si>
  <si>
    <t>2e Pinksterdag</t>
  </si>
  <si>
    <t>Alwin 25 februari vrij vanaf 15:30</t>
  </si>
  <si>
    <t>Alwin di 15 maart hele dag vrij do 17 mrt vanaf 15:30</t>
  </si>
  <si>
    <t>121514 (vlak en verdiept antracit nerf)</t>
  </si>
  <si>
    <t>565416 tm 565716</t>
  </si>
  <si>
    <t>565816 tm 566016</t>
  </si>
  <si>
    <t>559716 schuur</t>
  </si>
  <si>
    <t>VR Flat 12 wordt 9/3 geleverd</t>
  </si>
  <si>
    <t>1x raam vervangen EB981</t>
  </si>
  <si>
    <t>Vrijdag bezoek arcabo  11 maart</t>
  </si>
  <si>
    <t>552216 tm 563116</t>
  </si>
  <si>
    <t>Brangert</t>
  </si>
  <si>
    <t>Bosbungalow</t>
  </si>
  <si>
    <t>120504+120506</t>
  </si>
  <si>
    <t>( 5 st evt 29-3)</t>
  </si>
  <si>
    <t>587116 (antracit glad)</t>
  </si>
  <si>
    <t>Stolpdeur</t>
  </si>
  <si>
    <t>Heibloem</t>
  </si>
  <si>
    <t>Let op afwijkend adres = showroom</t>
  </si>
  <si>
    <t>Uiterlijk 8-3-2016 leveren</t>
  </si>
  <si>
    <t>2015208-2</t>
  </si>
  <si>
    <t>523716 Nevada breukruit 929x1842 V150A</t>
  </si>
  <si>
    <t>Wesley Hubers ziek</t>
  </si>
  <si>
    <t>6 man vrijdag tijd voor tijd uren</t>
  </si>
  <si>
    <t>4 man heftruck curcus</t>
  </si>
  <si>
    <t>Brangert (antracit glad)</t>
  </si>
  <si>
    <t>Bosbungalow (antracit glad)</t>
  </si>
  <si>
    <t>587016 (antracit glad)</t>
  </si>
  <si>
    <t>Wesley Hubers dinsdag 15 maart vrij</t>
  </si>
  <si>
    <t>Willem Bischoff start via Seesing</t>
  </si>
  <si>
    <t>Wesley Hubers woensdag vrij</t>
  </si>
  <si>
    <t>reeds 4 geleverd 01-03-2016</t>
  </si>
  <si>
    <t>reeds 2 geleverd 01-03-2016</t>
  </si>
  <si>
    <t>glas A22 en A023F 11-3 leveren</t>
  </si>
  <si>
    <r>
      <t>12051802</t>
    </r>
    <r>
      <rPr>
        <sz val="10"/>
        <rFont val="Arial"/>
        <family val="2"/>
      </rPr>
      <t>+120531</t>
    </r>
  </si>
  <si>
    <t>2015209-2</t>
  </si>
  <si>
    <t>583016 (verdiept en vlak 7016 glad)</t>
  </si>
  <si>
    <t>1 extra kozijn A849 557216</t>
  </si>
  <si>
    <t>spoedorder</t>
  </si>
  <si>
    <t>Peter Verbeten begrafenis do 10-03 12:30</t>
  </si>
  <si>
    <t>Bennie Hoegen t.v.t. do 10-03</t>
  </si>
  <si>
    <t>584216 tm 585116</t>
  </si>
  <si>
    <t>De Bosrand</t>
  </si>
  <si>
    <t>2016007-2</t>
  </si>
  <si>
    <t>558816 1x ruit A024</t>
  </si>
  <si>
    <t>523816 Nevada breukruit 747x1660 incl transport</t>
  </si>
  <si>
    <t>571116 tm 571616</t>
  </si>
  <si>
    <t>Wesley Hubers do 10-03 vrij 12:30</t>
  </si>
  <si>
    <t>571916 en 572016</t>
  </si>
  <si>
    <t>572116 tm 572716</t>
  </si>
  <si>
    <t>517117 - 571816 - 573616</t>
  </si>
  <si>
    <t>572816 tm 573516</t>
  </si>
  <si>
    <t>voor 4 chalets is glas geleverd 11/3</t>
  </si>
  <si>
    <t>VR flat12 wordt 23-3 gel / glas 18-3</t>
  </si>
  <si>
    <t>Limmen extra dr/kp ivm beschadigd profiel</t>
  </si>
  <si>
    <t>565216 extra schuifdeur foutief sluitstang</t>
  </si>
  <si>
    <t>1 glaruit 865 x 865 2 zijdig gelaad met  2 zijdig folie</t>
  </si>
  <si>
    <t>Luiken Nordsee Camp</t>
  </si>
  <si>
    <t>Stui Recreatie</t>
  </si>
  <si>
    <t>Door Ronald afleveren</t>
  </si>
  <si>
    <t>571716 - 571816 - 573616</t>
  </si>
  <si>
    <r>
      <rPr>
        <b/>
        <sz val="10"/>
        <rFont val="Arial"/>
        <family val="2"/>
      </rPr>
      <t>elementen*</t>
    </r>
    <r>
      <rPr>
        <sz val="10"/>
        <rFont val="Arial"/>
        <family val="2"/>
        <charset val="1"/>
      </rPr>
      <t xml:space="preserve"> / week</t>
    </r>
  </si>
  <si>
    <r>
      <t xml:space="preserve">gemiddelde prijs / </t>
    </r>
    <r>
      <rPr>
        <b/>
        <sz val="10"/>
        <rFont val="Arial"/>
        <family val="2"/>
      </rPr>
      <t>element*</t>
    </r>
  </si>
  <si>
    <r>
      <rPr>
        <b/>
        <sz val="10"/>
        <rFont val="Arial"/>
        <family val="2"/>
        <charset val="1"/>
      </rPr>
      <t>elementen*</t>
    </r>
    <r>
      <rPr>
        <sz val="10"/>
        <rFont val="Arial"/>
        <family val="2"/>
        <charset val="1"/>
      </rPr>
      <t xml:space="preserve"> / week</t>
    </r>
  </si>
  <si>
    <t>gem. elementen / chalet</t>
  </si>
  <si>
    <t>actueel</t>
  </si>
  <si>
    <t>week 15-…</t>
  </si>
  <si>
    <t>Weigt 3385</t>
  </si>
  <si>
    <t>557316 (3x KS Biegetechnik)</t>
  </si>
  <si>
    <t>Afhüppe</t>
  </si>
  <si>
    <t>Duntep</t>
  </si>
  <si>
    <t>Staphorst</t>
  </si>
  <si>
    <t>1e order (combineren met Arcabo)</t>
  </si>
  <si>
    <t>glas 1 arpil leveren (week 13)</t>
  </si>
  <si>
    <t>570016 floathouse</t>
  </si>
  <si>
    <t>592616 (melkmeisjes)</t>
  </si>
  <si>
    <t>2016039-2</t>
  </si>
  <si>
    <t>2016045-2</t>
  </si>
  <si>
    <t>569016-2 4 extra kozijnen excl glas en AWL</t>
  </si>
  <si>
    <t>Vlaardingen</t>
  </si>
  <si>
    <t>Jan Visser do 17 mrt AWL nabewerken</t>
  </si>
  <si>
    <t>awl</t>
  </si>
  <si>
    <t>Jan Visser lassen kozijnrekken</t>
  </si>
  <si>
    <t xml:space="preserve">2 kozijnen </t>
  </si>
  <si>
    <t>Bouwvak 4 weken 30-31-32-33 (Arcabo 29 tm 34)</t>
  </si>
  <si>
    <t>V201603-178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</si>
  <si>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</si>
  <si>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</si>
  <si>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</si>
  <si>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</si>
  <si>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</si>
  <si>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</si>
  <si>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</si>
  <si>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</si>
  <si>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</si>
  <si>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</si>
  <si>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</si>
  <si>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163</t>
  </si>
  <si>
    <t>162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</si>
  <si>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</si>
  <si>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</si>
  <si>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</si>
  <si>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</si>
  <si>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</si>
  <si>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</si>
  <si>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</si>
  <si>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</si>
  <si>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</si>
  <si>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</si>
  <si>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</si>
  <si>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</si>
  <si>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28-04 t/m 01-04</t>
  </si>
  <si>
    <t>04-04 t/m 08-04</t>
  </si>
  <si>
    <t>11-04 t/m 15-04</t>
  </si>
  <si>
    <t>Bennie H di 12 april vrij vanaf 12:00</t>
  </si>
  <si>
    <t>18-04 t/m 22-04</t>
  </si>
  <si>
    <t>Bennie H di 19 april hele dag vrij</t>
  </si>
  <si>
    <t>3x schuinkozijn KS Biegetechnik 14-4 leveren</t>
  </si>
  <si>
    <t>2016043-2</t>
  </si>
  <si>
    <t>574416 tm 574716  Klemlijsten AWL080 opnieuw geleverd</t>
  </si>
  <si>
    <t>2016082-2</t>
  </si>
  <si>
    <t>Jan Visser diverse laswerkzaamheden</t>
  </si>
  <si>
    <t>534916 slijtstrip 1 lengte 5m1 (€ 39.75 incl btw UPS)</t>
  </si>
  <si>
    <t>566216 raamvleugel</t>
  </si>
  <si>
    <t>569716 luiken</t>
  </si>
  <si>
    <t>587916 tm 588616</t>
  </si>
  <si>
    <t>120594+120599</t>
  </si>
  <si>
    <t>Renesse 300 chalets</t>
  </si>
  <si>
    <t>Comm 125</t>
  </si>
  <si>
    <t>2016096-2</t>
  </si>
  <si>
    <t>Nieuwe klant combineren met Rit Arcabo</t>
  </si>
  <si>
    <t>Harskamp</t>
  </si>
  <si>
    <t xml:space="preserve">1 kozijn </t>
  </si>
  <si>
    <t>153 Chalets Ameland</t>
  </si>
  <si>
    <t>120594+120599+120604</t>
  </si>
  <si>
    <t>560516 Wave</t>
  </si>
  <si>
    <t>antracit glad en KS Biegetechnik</t>
  </si>
  <si>
    <t>antracit nerf draaidelen muv schuifdeur</t>
  </si>
  <si>
    <t>Combineren met Maat?</t>
  </si>
  <si>
    <t>Jan Visser nabewerken AWL</t>
  </si>
  <si>
    <t>MSC-053 Paauwe</t>
  </si>
  <si>
    <t>Custers 3403</t>
  </si>
  <si>
    <t>25-04 t/m 29-04</t>
  </si>
  <si>
    <t>02-05 t/m 06-05</t>
  </si>
  <si>
    <t>09-05 t/m 13-05</t>
  </si>
  <si>
    <t>2016077-28</t>
  </si>
  <si>
    <t>2016077-26</t>
  </si>
  <si>
    <t>2016077-8A</t>
  </si>
  <si>
    <t>2016077-6A</t>
  </si>
  <si>
    <t>2016077-10A</t>
  </si>
  <si>
    <t>Hoge Banc Spiegel</t>
  </si>
  <si>
    <t xml:space="preserve">Langhe Banc </t>
  </si>
  <si>
    <t>2016077-4A</t>
  </si>
  <si>
    <t>2016077-6</t>
  </si>
  <si>
    <t>2016077-4</t>
  </si>
  <si>
    <t>2016077-8</t>
  </si>
  <si>
    <t>2016077-10</t>
  </si>
  <si>
    <t>2016130-B</t>
  </si>
  <si>
    <t>2016130-C</t>
  </si>
  <si>
    <t>Renesse Lodge B get</t>
  </si>
  <si>
    <t>Renesse Lodge C get</t>
  </si>
  <si>
    <t>587216 schuur</t>
  </si>
  <si>
    <t>Zwambag</t>
  </si>
  <si>
    <t>De Jager</t>
  </si>
  <si>
    <t>oke</t>
  </si>
  <si>
    <t>wit produceren</t>
  </si>
  <si>
    <t>2016099-2</t>
  </si>
  <si>
    <t>Afhüppe 2</t>
  </si>
  <si>
    <t>van Nieuwkerk</t>
  </si>
  <si>
    <t>glas los mee</t>
  </si>
  <si>
    <t>van der Horst</t>
  </si>
  <si>
    <t>Schmelling</t>
  </si>
  <si>
    <t>Losse levering 30 st MP0</t>
  </si>
  <si>
    <t xml:space="preserve">Maat </t>
  </si>
  <si>
    <t>Combineren met levering Renesse Lodge</t>
  </si>
  <si>
    <t>glas 22-4</t>
  </si>
  <si>
    <t>16-05 t/m 20-05</t>
  </si>
  <si>
    <t>Jan Visser KS Biege Techniek Do 14 april</t>
  </si>
  <si>
    <t xml:space="preserve">Alwin di 12 april hele dag vrij </t>
  </si>
  <si>
    <t>Dobois</t>
  </si>
  <si>
    <t>Extra deur Vlieghe vervanging</t>
  </si>
  <si>
    <t>Langhe Banc Spiegel</t>
  </si>
  <si>
    <t>535916 New Port</t>
  </si>
  <si>
    <t>589616 tm 590016</t>
  </si>
  <si>
    <t>glas 29-4</t>
  </si>
  <si>
    <t>Glasblokjes VLAK EN VERDIEPT</t>
  </si>
  <si>
    <t>2016073-2</t>
  </si>
  <si>
    <t>576316 vleugel A023</t>
  </si>
  <si>
    <t xml:space="preserve">1x ruit v Vlieghe kozijn 487615 </t>
  </si>
  <si>
    <t>2016041-2</t>
  </si>
  <si>
    <t>568216 2x ruit A723</t>
  </si>
  <si>
    <t>2016083-2</t>
  </si>
  <si>
    <t>591416 vleugel schuif pui kruk-kruk</t>
  </si>
  <si>
    <t>570516 - 3x cilinder gelijksluitend</t>
  </si>
  <si>
    <t>569516 merk A001 - excl glas</t>
  </si>
  <si>
    <t>590316 ruit v Vlieghe kozijn 824x2005 mm 4-14-332</t>
  </si>
  <si>
    <t>HR++ glas</t>
  </si>
  <si>
    <t>WD10-WD20-MP0 - 3x 10 lengtes à 6m1</t>
  </si>
  <si>
    <r>
      <rPr>
        <b/>
        <sz val="10"/>
        <rFont val="Arial"/>
        <family val="2"/>
      </rPr>
      <t>glas 22-4</t>
    </r>
    <r>
      <rPr>
        <sz val="10"/>
        <rFont val="Arial"/>
        <family val="2"/>
        <charset val="1"/>
      </rPr>
      <t xml:space="preserve"> antracit nerf en schuine kozijn KS</t>
    </r>
  </si>
  <si>
    <t>glas 19-4</t>
  </si>
  <si>
    <t>A408 + A022 AT3203 Beschadigd door LB</t>
  </si>
  <si>
    <t xml:space="preserve">Koningsdag 27 april </t>
  </si>
  <si>
    <t>Sander 20 mei vrij</t>
  </si>
  <si>
    <t>Jan Visser kozijnbokken lassen</t>
  </si>
  <si>
    <t>Comm 124</t>
  </si>
  <si>
    <t>2016049-2</t>
  </si>
  <si>
    <t>566216 nieuwe vleugel A925L</t>
  </si>
  <si>
    <t>563216 Vlieghe kozijn - 1 glasruit 765 x 1925 1 zijde gelaagd</t>
  </si>
  <si>
    <t>Combinatie-unit</t>
  </si>
  <si>
    <t>WellCamp</t>
  </si>
  <si>
    <t>2016032-2</t>
  </si>
  <si>
    <t>557216 A849 Extra kozijn en glas</t>
  </si>
  <si>
    <t>(uiterste leverdag 15-6-2016)</t>
  </si>
  <si>
    <t xml:space="preserve">583016 6x nieuw glas ivm wijziging kozijnhoogte </t>
  </si>
  <si>
    <t>560616 Wave</t>
  </si>
  <si>
    <t>560416 Wave</t>
  </si>
  <si>
    <t>Pannekoek 7318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</si>
  <si>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</si>
  <si>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</si>
  <si>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</si>
  <si>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</si>
  <si>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</si>
  <si>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</si>
  <si>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</si>
  <si>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</si>
  <si>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</si>
  <si>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</si>
  <si>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</si>
  <si>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</si>
  <si>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</si>
  <si>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</si>
  <si>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</si>
  <si>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</si>
  <si>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</si>
  <si>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</si>
  <si>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</si>
  <si>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</si>
  <si>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</si>
  <si>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</si>
  <si>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</si>
  <si>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</si>
  <si>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</si>
  <si>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awl nabew</t>
  </si>
  <si>
    <t>Extra draaikiepvleugel project 2016055</t>
  </si>
  <si>
    <t>Offerte A</t>
  </si>
  <si>
    <t>Morren Bouwservice</t>
  </si>
  <si>
    <t>Offerte B</t>
  </si>
  <si>
    <t>antracit glad draaidelen muv schuifdeur</t>
  </si>
  <si>
    <t>Luiken antraciet</t>
  </si>
  <si>
    <t>Hal 3A</t>
  </si>
  <si>
    <t>KS Biegetechnik 1x schuinkozijn</t>
  </si>
  <si>
    <t>Extra draaikiepvleugel project 2016055 Jegotka</t>
  </si>
  <si>
    <t>Drki vluegel incl beslagen AWL120 4x 958 mm</t>
  </si>
  <si>
    <t>Comm 126</t>
  </si>
  <si>
    <t>Jan Visser do 21 april nabewerken AWL</t>
  </si>
  <si>
    <t>5x greep inline smal</t>
  </si>
  <si>
    <t>Afhüppe 2 excl glas</t>
  </si>
  <si>
    <t>Wekerom</t>
  </si>
  <si>
    <t>Rijssen</t>
  </si>
  <si>
    <t>1 ruit 1614 x 1102 (Evers € 275,-)</t>
  </si>
  <si>
    <t>503016 1x glas voor A056</t>
  </si>
  <si>
    <t>Reinhardt weggestuurd</t>
  </si>
  <si>
    <t>awl reeds gel</t>
  </si>
  <si>
    <t>12 lengtes AWL 080</t>
  </si>
  <si>
    <t>561316 1x glasruit met roede 45 mm 1042x2279</t>
  </si>
  <si>
    <t>xxxxxx</t>
  </si>
  <si>
    <t>12x AWL080 6000mm</t>
  </si>
  <si>
    <t>552816 vd Zon 1x ruit 497x1022 mm</t>
  </si>
  <si>
    <t>562216 tm 563116</t>
  </si>
  <si>
    <t>562216 t/m 563116 2 extra kozijnen beschadiging LB</t>
  </si>
  <si>
    <t>5x P100 blank Allard besteld</t>
  </si>
  <si>
    <t>Alwin di 26-04 begrafenis</t>
  </si>
  <si>
    <t>Jan Visser rekken lassen</t>
  </si>
  <si>
    <t>Sander ma 23 mei vrij</t>
  </si>
  <si>
    <t>30-05 t/m 03-06</t>
  </si>
  <si>
    <t>06-06 t/m 10-06</t>
  </si>
  <si>
    <t>13-06 t/m 17-06</t>
  </si>
  <si>
    <t>20-06 t/m 24-06</t>
  </si>
  <si>
    <t>27-06 t/m 01-07</t>
  </si>
  <si>
    <t>04-07 t/m 08-07</t>
  </si>
  <si>
    <t>11-07 t/m 15-07</t>
  </si>
  <si>
    <t>18-07 t/m 22-07</t>
  </si>
  <si>
    <t>22-08 t/m 26-08</t>
  </si>
  <si>
    <t>Sander ma 27-06 vrij</t>
  </si>
  <si>
    <t>Cars ma 27-06 vrij</t>
  </si>
  <si>
    <t>EXTRA Offerte B</t>
  </si>
  <si>
    <r>
      <t xml:space="preserve">6009 nerf!  </t>
    </r>
    <r>
      <rPr>
        <sz val="10"/>
        <rFont val="Arial"/>
        <family val="2"/>
      </rPr>
      <t>profielen wk 20 geleverd</t>
    </r>
  </si>
  <si>
    <t>Naam</t>
  </si>
  <si>
    <t>In dienst</t>
  </si>
  <si>
    <t>einde 1e contract</t>
  </si>
  <si>
    <t>einde 2e contract</t>
  </si>
  <si>
    <t>Sander Rijkse</t>
  </si>
  <si>
    <t>Alwin Ikink</t>
  </si>
  <si>
    <t>Peter Verbeten</t>
  </si>
  <si>
    <t>Bennie Hoegen</t>
  </si>
  <si>
    <t>Jan Visser</t>
  </si>
  <si>
    <t>Vincent Kruisselbrink</t>
  </si>
  <si>
    <t>Cars Bourgondien</t>
  </si>
  <si>
    <t>Jochem Eenink</t>
  </si>
  <si>
    <t>Bennie Rutting</t>
  </si>
  <si>
    <t>Wesley Hubers</t>
  </si>
  <si>
    <t>Willem Bischoff</t>
  </si>
  <si>
    <t xml:space="preserve">Overhead </t>
  </si>
  <si>
    <t xml:space="preserve">scholing </t>
  </si>
  <si>
    <t>585216 tm 585616</t>
  </si>
  <si>
    <t>561716 Mystque</t>
  </si>
  <si>
    <t>draaidelen 7016 glad</t>
  </si>
  <si>
    <t>7016 glad</t>
  </si>
  <si>
    <t>awl gereed</t>
  </si>
  <si>
    <t>glas 26-4</t>
  </si>
  <si>
    <t>2016127-2</t>
  </si>
  <si>
    <t>1x loopwagen meesturen schuifpui</t>
  </si>
  <si>
    <t>2 kozijnen creme</t>
  </si>
  <si>
    <t>Herstel kozijnen beschadiging LB</t>
  </si>
  <si>
    <t>Jan di tandarts</t>
  </si>
  <si>
    <t>Vincent do later begonnen</t>
  </si>
  <si>
    <t>glas wordt 10 mei geleverd</t>
  </si>
  <si>
    <t>Willem ziek</t>
  </si>
  <si>
    <t>2016077-B34</t>
  </si>
  <si>
    <t>2016077-B22</t>
  </si>
  <si>
    <t>2016077-B52</t>
  </si>
  <si>
    <t>2016077-B42</t>
  </si>
  <si>
    <t>2016077-B30A</t>
  </si>
  <si>
    <t>Hooge Sandt</t>
  </si>
  <si>
    <t>Langhe Sandt</t>
  </si>
  <si>
    <t>Hooge Banc Spiegel</t>
  </si>
  <si>
    <t>7030 nerf</t>
  </si>
  <si>
    <t>26-04-2016!!</t>
  </si>
  <si>
    <t>Jan di 26-04 rooster gehaald Burghout</t>
  </si>
  <si>
    <t>Alwin do 30-06 15:30 vrij</t>
  </si>
  <si>
    <t>Alwin 30-05 15:30 vrij</t>
  </si>
  <si>
    <t>Diamant Chalets</t>
  </si>
  <si>
    <t>Verkoop ramasoft marge  Arcabo</t>
  </si>
  <si>
    <t>Wek Huuskes Enschede</t>
  </si>
  <si>
    <t>Af fabriek</t>
  </si>
  <si>
    <t>Werk Huuskes Enschede</t>
  </si>
  <si>
    <t>Exclusief glas!</t>
  </si>
  <si>
    <t>service afstellen ramen en deuren</t>
  </si>
  <si>
    <t>2015195-2</t>
  </si>
  <si>
    <t>BAZ machine storing</t>
  </si>
  <si>
    <t>2016171-2</t>
  </si>
  <si>
    <t>Offerte B extra kozijnen</t>
  </si>
  <si>
    <t>Order: Schong</t>
  </si>
  <si>
    <t>Schong 7580</t>
  </si>
  <si>
    <t>585716 tm 586116</t>
  </si>
  <si>
    <t>V201605-004+ luiken 4x</t>
  </si>
  <si>
    <t>Hal 1</t>
  </si>
  <si>
    <t>2016144-C50</t>
  </si>
  <si>
    <t>2016144-Z65</t>
  </si>
  <si>
    <t>Callandsoog Kavel 50 incl schuur</t>
  </si>
  <si>
    <t>Zeebad Kavel 65  incl schuur</t>
  </si>
  <si>
    <t>2016102V</t>
  </si>
  <si>
    <t>2016156V</t>
  </si>
  <si>
    <t>2016168V</t>
  </si>
  <si>
    <t>Michel ten Kampe</t>
  </si>
  <si>
    <t>Woning Frank</t>
  </si>
  <si>
    <t>2016202V</t>
  </si>
  <si>
    <t>2016203V</t>
  </si>
  <si>
    <t>560716 Wave</t>
  </si>
  <si>
    <t>Levering horren 66287</t>
  </si>
  <si>
    <t>Vincent 20 mei vrij</t>
  </si>
  <si>
    <t>120649+120650</t>
  </si>
  <si>
    <t>587916 glas 2x en 1x set deurbeslag</t>
  </si>
  <si>
    <t>8x inline greep  (30 ,- vrachtkosten)</t>
  </si>
  <si>
    <t>7016 glad Pavlion 70 - KS Biegetechnik</t>
  </si>
  <si>
    <t>Glas 24 mei!</t>
  </si>
  <si>
    <r>
      <t xml:space="preserve">7016 glad   </t>
    </r>
    <r>
      <rPr>
        <b/>
        <sz val="10"/>
        <rFont val="Arial"/>
        <family val="2"/>
      </rPr>
      <t>Glas 24 mei!</t>
    </r>
  </si>
  <si>
    <r>
      <t xml:space="preserve">7016 glad </t>
    </r>
    <r>
      <rPr>
        <b/>
        <sz val="10"/>
        <rFont val="Arial"/>
        <family val="2"/>
      </rPr>
      <t>Glas 24 mei!</t>
    </r>
  </si>
  <si>
    <r>
      <t xml:space="preserve">7016 nerf - </t>
    </r>
    <r>
      <rPr>
        <b/>
        <sz val="10"/>
        <rFont val="Arial"/>
        <family val="2"/>
      </rPr>
      <t>Glas 24 mei!</t>
    </r>
  </si>
  <si>
    <r>
      <rPr>
        <sz val="10"/>
        <rFont val="Arial"/>
        <family val="2"/>
      </rPr>
      <t>7016 glad</t>
    </r>
    <r>
      <rPr>
        <b/>
        <sz val="10"/>
        <rFont val="Arial"/>
        <family val="2"/>
      </rPr>
      <t xml:space="preserve"> Glas 24 mei!</t>
    </r>
  </si>
  <si>
    <t>2016199V</t>
  </si>
  <si>
    <t>120652+120655</t>
  </si>
  <si>
    <t>Arcabo offerte 19-4-2016</t>
  </si>
  <si>
    <t>Alwin di 10 mei hele dag vrij</t>
  </si>
  <si>
    <t>Alwin do 19 mei 15:30 vrij</t>
  </si>
  <si>
    <t>Jan Visser bokken lassen</t>
  </si>
  <si>
    <t>Jan Visser beslag ophalen Burghout</t>
  </si>
  <si>
    <t>MSC-062 Deledda</t>
  </si>
  <si>
    <t>Bennie ziek</t>
  </si>
  <si>
    <t>120657+120659</t>
  </si>
  <si>
    <t>585816 tm 586116</t>
  </si>
  <si>
    <t>Bosman Gaanderen</t>
  </si>
  <si>
    <t>Etten- NL</t>
  </si>
  <si>
    <t>voorwagen</t>
  </si>
  <si>
    <t>m aanhanger</t>
  </si>
  <si>
    <t>Etten-Hveen</t>
  </si>
  <si>
    <t>extra losadres</t>
  </si>
  <si>
    <t>Excl 3% dieseltoeslag</t>
  </si>
  <si>
    <t>Excl 2% dieseltoeslag</t>
  </si>
  <si>
    <t>Incl 1 laad en 1 losuur</t>
  </si>
  <si>
    <t>Rit</t>
  </si>
  <si>
    <t>Aanhanger</t>
  </si>
  <si>
    <t xml:space="preserve">Kosten </t>
  </si>
  <si>
    <t>Dieseltoeslag</t>
  </si>
  <si>
    <t>Totaal</t>
  </si>
  <si>
    <t>nee</t>
  </si>
  <si>
    <t>Nieuwleusen en Heerenveen</t>
  </si>
  <si>
    <t>Nieuwleusen- Hveen - aanhanger ivm deklijsten Tifa</t>
  </si>
  <si>
    <t>Maat Sliedrecht combinatie vracht</t>
  </si>
  <si>
    <t>Nieuwleusen combinatie vracht</t>
  </si>
  <si>
    <t>De Bergjes Roggel combinatie vracht</t>
  </si>
  <si>
    <t xml:space="preserve">Starline Reek </t>
  </si>
  <si>
    <t>Starline Reek combinatie vracht</t>
  </si>
  <si>
    <t>pakketje Maat Sliedrecht</t>
  </si>
  <si>
    <t>Stui Almen</t>
  </si>
  <si>
    <t>Nieuwleusen en Roggel</t>
  </si>
  <si>
    <t>Roggel en Vlaardingen</t>
  </si>
  <si>
    <t>Maat Sliedrecht-Duocar Vlaardingen</t>
  </si>
  <si>
    <t>Nieuwleusen-Staphorst</t>
  </si>
  <si>
    <t>Pakketje Bergjes Roggel</t>
  </si>
  <si>
    <t>Sliedrecht en Vlaardingen</t>
  </si>
  <si>
    <t>effectief productie</t>
  </si>
  <si>
    <t>scholing</t>
  </si>
  <si>
    <t>laden lossen</t>
  </si>
  <si>
    <t>overhead</t>
  </si>
  <si>
    <t>kantoor</t>
  </si>
  <si>
    <t>lossen binnenkomende goederen en uitsorteren/inpakken</t>
  </si>
  <si>
    <t>MSC-062 Deledda Berging</t>
  </si>
  <si>
    <t>MSC-066-067-068 La Clusure</t>
  </si>
  <si>
    <t>MSC-064 Oostveen</t>
  </si>
  <si>
    <t>MSC-065 Lust en Last</t>
  </si>
  <si>
    <t>Hampsink</t>
  </si>
  <si>
    <t>De Groot</t>
  </si>
  <si>
    <t>Service 353612</t>
  </si>
  <si>
    <t>5117515 Cardis 1x glas 1397 x 397 mm</t>
  </si>
  <si>
    <t>563516 Pavilioen 70 antracit</t>
  </si>
  <si>
    <t>563516 Pavilioen 70</t>
  </si>
  <si>
    <t>592016 New Bay</t>
  </si>
  <si>
    <t>560816 Wave</t>
  </si>
  <si>
    <t>Sliedrecht pakketje</t>
  </si>
  <si>
    <t>120662+12066202</t>
  </si>
  <si>
    <t>120664+12066401</t>
  </si>
  <si>
    <t>537516 New Port</t>
  </si>
  <si>
    <t>2016232V</t>
  </si>
  <si>
    <t>2016227V</t>
  </si>
  <si>
    <t>Wesley ziek vanaf 23 mei</t>
  </si>
  <si>
    <t>Bennie Ziek vanaf 17 mei</t>
  </si>
  <si>
    <t>Woodworks</t>
  </si>
  <si>
    <t>P/C</t>
  </si>
  <si>
    <t>7039 glad</t>
  </si>
  <si>
    <t>C</t>
  </si>
  <si>
    <t>Vincent ziek vanaf 23 mei</t>
  </si>
  <si>
    <t>extra opdracht wit</t>
  </si>
  <si>
    <t>V201605-004</t>
  </si>
  <si>
    <t>V201605-004 Luiken Type B (creme paneel)</t>
  </si>
  <si>
    <t>3011 rood</t>
  </si>
  <si>
    <t>575016 16 luiken</t>
  </si>
  <si>
    <t>luiken 6009 met zandloper</t>
  </si>
  <si>
    <t>Alleen horren leveren</t>
  </si>
  <si>
    <t>476016 Weinekötter cilinders 2 sets met 6 sleutels</t>
  </si>
  <si>
    <t>n.v.t.</t>
  </si>
  <si>
    <t>Emil de Kort</t>
  </si>
  <si>
    <r>
      <t xml:space="preserve">7016 glad </t>
    </r>
    <r>
      <rPr>
        <b/>
        <sz val="10"/>
        <rFont val="Arial"/>
        <family val="2"/>
      </rPr>
      <t>kS Biegetechnik</t>
    </r>
  </si>
  <si>
    <t>P</t>
  </si>
  <si>
    <r>
      <t xml:space="preserve">7016 glad </t>
    </r>
    <r>
      <rPr>
        <b/>
        <sz val="10"/>
        <rFont val="Arial"/>
        <family val="2"/>
      </rPr>
      <t xml:space="preserve"> kS Biegetechnik</t>
    </r>
  </si>
  <si>
    <t>Nieuwleusen en Harskamp</t>
  </si>
  <si>
    <t>Roggel combinatie rit</t>
  </si>
  <si>
    <r>
      <t xml:space="preserve">7016 glad </t>
    </r>
    <r>
      <rPr>
        <b/>
        <sz val="10"/>
        <rFont val="Arial"/>
        <family val="2"/>
      </rPr>
      <t xml:space="preserve"> kS Biegetechnik MP20A monteren Kuro</t>
    </r>
  </si>
  <si>
    <t>Joeri Waamelink</t>
  </si>
  <si>
    <t>midden juni</t>
  </si>
  <si>
    <t>Cars overlijden oma 27 mei</t>
  </si>
  <si>
    <t>26-5-2016 laatste werkdag</t>
  </si>
  <si>
    <t>Wesley Ziek vanaf 23 mei</t>
  </si>
  <si>
    <t>Vincent 26 augustus vrij</t>
  </si>
  <si>
    <t>Becks</t>
  </si>
  <si>
    <t>Modest</t>
  </si>
  <si>
    <t>Franco</t>
  </si>
  <si>
    <t>Luiken MSC-064</t>
  </si>
  <si>
    <t>Kozijnen Stefan</t>
  </si>
  <si>
    <t>Luiken MSC-040</t>
  </si>
  <si>
    <t>Luiken MSC-052</t>
  </si>
  <si>
    <t>Luiken divers</t>
  </si>
  <si>
    <t>Exclusief glas</t>
  </si>
  <si>
    <t>Merk A807 maandag 6-6-2016  leveren</t>
  </si>
  <si>
    <t>544216 tm 545116 COA</t>
  </si>
  <si>
    <t>10 x drki krukken niet afsluitbaar</t>
  </si>
  <si>
    <t>P en C</t>
  </si>
  <si>
    <t>gewerkt</t>
  </si>
  <si>
    <t>beschikb</t>
  </si>
  <si>
    <t>schoonmaken poets</t>
  </si>
  <si>
    <t>schoonmaken baz</t>
  </si>
  <si>
    <t>teflon wisselen</t>
  </si>
  <si>
    <t>uitpakken burghout</t>
  </si>
  <si>
    <t>schoonmaken hal</t>
  </si>
  <si>
    <t>wisselen awl</t>
  </si>
  <si>
    <t>schoonmaken afzuiginstall</t>
  </si>
  <si>
    <t>lb lossen</t>
  </si>
  <si>
    <t>profielen naar binnen</t>
  </si>
  <si>
    <t>staal lossen</t>
  </si>
  <si>
    <t>staal naar binnen</t>
  </si>
  <si>
    <t>glas naar binnen</t>
  </si>
  <si>
    <t>587916 1x glas satijn 632 x 1023 mm</t>
  </si>
  <si>
    <t>562016 Mystque</t>
  </si>
  <si>
    <t>598316 New Bay</t>
  </si>
  <si>
    <t>2016255V</t>
  </si>
  <si>
    <t>VERLIESUREN FOUTIEF INVOER DEUREN WELLCAMP</t>
  </si>
  <si>
    <t>VERLIESUREN IVM STORTBUI EN LEKKAGE EXPEDITIE</t>
  </si>
  <si>
    <t xml:space="preserve">Cars begrafenis Oma </t>
  </si>
  <si>
    <t>glaslatten naleveren</t>
  </si>
  <si>
    <t>Extra deur</t>
  </si>
  <si>
    <t>Nieuwleusen Arcabo en Klok Rijssen Wellcamp</t>
  </si>
  <si>
    <t>Hoofddorp glaslatten Klok t.b.v. Schong</t>
  </si>
  <si>
    <t>vaste prijsafspraak</t>
  </si>
  <si>
    <t>Glaslevering</t>
  </si>
  <si>
    <t>2016144-C15</t>
  </si>
  <si>
    <t>2016144-Z105</t>
  </si>
  <si>
    <t>2016144-Z114</t>
  </si>
  <si>
    <t xml:space="preserve">Kavel C15 Duinlodge Zand SP </t>
  </si>
  <si>
    <t>Kavel Z127 Duinlodge Zand</t>
  </si>
  <si>
    <t>Kavel Z127 Schuur</t>
  </si>
  <si>
    <t>Kavel Z105 Tulplodge Zand</t>
  </si>
  <si>
    <t>Kavel C15 Schuur SP</t>
  </si>
  <si>
    <t>Kavel Z105 Schuur</t>
  </si>
  <si>
    <t xml:space="preserve">Kavel 114 Verdiepinglodge </t>
  </si>
  <si>
    <t>120703+12070301</t>
  </si>
  <si>
    <t>120704+12070401</t>
  </si>
  <si>
    <t>120658+12065801</t>
  </si>
  <si>
    <t>120702+12070201</t>
  </si>
  <si>
    <t>Roedeglas!</t>
  </si>
  <si>
    <t>2-6-216</t>
  </si>
  <si>
    <t>560916 Wave</t>
  </si>
  <si>
    <t>563616 Pavilioen 70</t>
  </si>
  <si>
    <t>562116 Mystque</t>
  </si>
  <si>
    <t>2016201L-3011</t>
  </si>
  <si>
    <t>2016226L-6009</t>
  </si>
  <si>
    <t>2016237L-7016</t>
  </si>
  <si>
    <t>2016238L-7016</t>
  </si>
  <si>
    <t>2016239L-7016</t>
  </si>
  <si>
    <t>2016240L-7016</t>
  </si>
  <si>
    <t>2016172L-7016</t>
  </si>
  <si>
    <t>MSC-60 Verloop</t>
  </si>
  <si>
    <t>MSC-017 van Dijk</t>
  </si>
  <si>
    <t>MSC-031 Parren</t>
  </si>
  <si>
    <t>MSC-061 van Gent van Santen</t>
  </si>
  <si>
    <t>Nieuwleusen 2 losadressen</t>
  </si>
  <si>
    <t>Excl 4% dieseltoeslag</t>
  </si>
  <si>
    <t xml:space="preserve">FOUTIEVE AWL WELLCAMP DTS DORPEL </t>
  </si>
  <si>
    <t>MSC-065 Lust en Last Extra deur</t>
  </si>
  <si>
    <t>2016126L-6009</t>
  </si>
  <si>
    <t>Panelen incl zandloper besteld</t>
  </si>
  <si>
    <r>
      <t>544216 tm 545116 COA (</t>
    </r>
    <r>
      <rPr>
        <b/>
        <sz val="10"/>
        <color indexed="8"/>
        <rFont val="Arial"/>
        <family val="2"/>
      </rPr>
      <t>opdek kozijnen MP0</t>
    </r>
    <r>
      <rPr>
        <sz val="10"/>
        <color indexed="8"/>
        <rFont val="Arial"/>
        <family val="2"/>
        <charset val="1"/>
      </rPr>
      <t>)</t>
    </r>
  </si>
  <si>
    <t>561916 Mystque</t>
  </si>
  <si>
    <t>Max 350 uur inplannen</t>
  </si>
  <si>
    <t>MSC-054 Kiekendief</t>
  </si>
  <si>
    <t>MSC-055 Kiekendief</t>
  </si>
  <si>
    <t>581216 tm 581616</t>
  </si>
  <si>
    <t>Service Goederee</t>
  </si>
  <si>
    <t>AANSTURING HOGE SAND ETC FOUTIEVE DEURBORINGEN</t>
  </si>
  <si>
    <t>Alwin do 16-6 15:00 vrij</t>
  </si>
  <si>
    <t>Nieuwleusen incl tifa roes</t>
  </si>
  <si>
    <t>Eilander</t>
  </si>
  <si>
    <t>Niewleusen</t>
  </si>
  <si>
    <t>Eilander 6480</t>
  </si>
  <si>
    <t>2016279V</t>
  </si>
  <si>
    <t xml:space="preserve">9x vleugel AT33-4 wit </t>
  </si>
  <si>
    <t>2015199-2</t>
  </si>
  <si>
    <t>Bruggen 3312 Credit ivm niet klemmen AWL</t>
  </si>
  <si>
    <t>Renesse Lodge B get wit door zelf Maat gefolieerd in 7039</t>
  </si>
  <si>
    <t>Renesse Lodge C get wit door zelf Maat gefolieerd in 7039</t>
  </si>
  <si>
    <t>Uit dienst</t>
  </si>
  <si>
    <t>start via Jaws</t>
  </si>
  <si>
    <t>bijzondere kozijnen</t>
  </si>
  <si>
    <t>diverse</t>
  </si>
  <si>
    <t>Joeri Ziek 08 mei</t>
  </si>
  <si>
    <t>VERLIES FOUT AANSTURING SCHROEVEN 2016203</t>
  </si>
  <si>
    <t>598516 tm 599016</t>
  </si>
  <si>
    <t>599116 tm 600416</t>
  </si>
  <si>
    <t>599116 tm 599716</t>
  </si>
  <si>
    <t>599816 tm 600416</t>
  </si>
  <si>
    <t>567216 tm 567616</t>
  </si>
  <si>
    <t>Extra kozijn</t>
  </si>
  <si>
    <r>
      <rPr>
        <b/>
        <sz val="10"/>
        <rFont val="Arial"/>
        <family val="2"/>
      </rPr>
      <t>glas 17/6</t>
    </r>
    <r>
      <rPr>
        <sz val="10"/>
        <rFont val="Arial"/>
        <family val="2"/>
        <charset val="1"/>
      </rPr>
      <t xml:space="preserve"> Let op: 2x extra glas meelveren</t>
    </r>
  </si>
  <si>
    <t>Let op: 2x set  AWL meeleveren</t>
  </si>
  <si>
    <t>9-6-216</t>
  </si>
  <si>
    <t>Twee horren 66424</t>
  </si>
  <si>
    <t>wit en 7039</t>
  </si>
  <si>
    <t>7016 NERF</t>
  </si>
  <si>
    <t>562116 Mystique</t>
  </si>
  <si>
    <t>562016 Mystique</t>
  </si>
  <si>
    <t>7016 glad -glas EB983 uit voorraad 18x</t>
  </si>
  <si>
    <t>Glas A007 uit voorraad - 15x</t>
  </si>
  <si>
    <t>9016 wit glad</t>
  </si>
  <si>
    <t>1x losse ruit meeleveren A003 met roede</t>
  </si>
  <si>
    <t>534316 New Port</t>
  </si>
  <si>
    <t>VERLIES FOUT AANSTURING STOLPDEUREN 2016203</t>
  </si>
  <si>
    <t>VERLIES FOUT AANSTURING STAAL STIJL DRAAIKIEP RAMEN</t>
  </si>
  <si>
    <t>Glas 628x1846 blank Hal 3 - 2 stuks</t>
  </si>
  <si>
    <t>Daalman Hal 3 - glas 630x650 Satinato</t>
  </si>
  <si>
    <t>561016 Wave</t>
  </si>
  <si>
    <t>5x slot AS8100 D30 sleutelbediend</t>
  </si>
  <si>
    <t>VERLIES FOUT AANSTURING DEURENKOZIJNEN MET ALU DORPEL (4 MM TE LANG)</t>
  </si>
  <si>
    <t>Glas besteld van 2016215 , 3 st bij besteld 22-6 leveren</t>
  </si>
  <si>
    <t>7016 glad - 3x P800NL</t>
  </si>
  <si>
    <t>7016 glad - alleen PSK</t>
  </si>
  <si>
    <t>DEA FERRO CONTROL DEFECT</t>
  </si>
  <si>
    <t>Herstel kapot kozijn (Arcabo)</t>
  </si>
  <si>
    <t>FOUTIEF AFGEHANGEN KOZIJN (ONTWATERING BOVENZIJDE) 2016208</t>
  </si>
  <si>
    <t>Transport Werl Staal ophalen</t>
  </si>
  <si>
    <t>Glaslatten ophalen LB AG10C</t>
  </si>
  <si>
    <t>horren</t>
  </si>
  <si>
    <t>BAZ UITRICHTEN BOORUNIT DEFECTE LICHTINIATOR</t>
  </si>
  <si>
    <t>STURTZ 2 KOPS POETSMACHINE DEFECTE DIMA CONTROLLER A51</t>
  </si>
  <si>
    <t>STURTZ 2 KOPS POETSMACHINE MAGNEET SCHAKELAAR KOP 1 1140 DEFECT</t>
  </si>
  <si>
    <t xml:space="preserve">Scheer </t>
  </si>
  <si>
    <t>COA Hveen 544216 tm 545116 extra kozijn merk C</t>
  </si>
  <si>
    <t>COA Hveen 544216 tm 545116 - 3x extra set klemlijst + beslag</t>
  </si>
  <si>
    <t>Drki vleugel CT3107 met Kiep v Draaibeslag</t>
  </si>
  <si>
    <t>zsm</t>
  </si>
  <si>
    <t>2016204-2</t>
  </si>
  <si>
    <t>Schade wegwerken Hveen (a.Postma)</t>
  </si>
  <si>
    <t>2016059-2</t>
  </si>
  <si>
    <t>2016144-Z127</t>
  </si>
  <si>
    <t>in overleg</t>
  </si>
  <si>
    <t>LOSSEN BOSMAN VLIEGHE MATERIALEN</t>
  </si>
  <si>
    <t>klemlijsten 3 sets</t>
  </si>
  <si>
    <t>544216 tm 545116 COA 3x extra set klemlijst + beslag</t>
  </si>
  <si>
    <t>productie TESTKOZIJNEN ONDERDORPELS CHALET+VERDIEPT</t>
  </si>
  <si>
    <r>
      <t xml:space="preserve">Extra deur van Nieuwkerk </t>
    </r>
    <r>
      <rPr>
        <sz val="10"/>
        <color rgb="FFFF0000"/>
        <rFont val="Arial"/>
        <family val="2"/>
      </rPr>
      <t>(BLIJFT HIER)</t>
    </r>
  </si>
  <si>
    <t>Extra</t>
  </si>
  <si>
    <t>Jouri ziek 27-06</t>
  </si>
  <si>
    <t>Comm 128</t>
  </si>
  <si>
    <t>Kelvin Coenders</t>
  </si>
  <si>
    <t>Melvin van Weenen</t>
  </si>
  <si>
    <t>Comm 127</t>
  </si>
  <si>
    <t>569916 Gies  - 820 x 1849 mm 4-16-4 3.0  tbv Vlieghe kozijn</t>
  </si>
  <si>
    <t>511715 Cardis 2x glas</t>
  </si>
  <si>
    <t>Welke dag? Vraag van opdrg</t>
  </si>
  <si>
    <r>
      <t xml:space="preserve">7016 glad </t>
    </r>
    <r>
      <rPr>
        <b/>
        <sz val="10"/>
        <color rgb="FF00B050"/>
        <rFont val="Arial"/>
        <family val="2"/>
      </rPr>
      <t>KS BS Biegetechnik</t>
    </r>
  </si>
  <si>
    <t>KS Biegetechnik 8/7</t>
  </si>
  <si>
    <r>
      <t xml:space="preserve">7016 glad </t>
    </r>
    <r>
      <rPr>
        <b/>
        <sz val="10"/>
        <rFont val="Arial"/>
        <family val="2"/>
      </rPr>
      <t>ks Biegetechniek 6/7</t>
    </r>
  </si>
  <si>
    <t>2016103-2</t>
  </si>
  <si>
    <t>A618 FOUTIEF GELAST…LASBREUK</t>
  </si>
  <si>
    <t>120738+120750</t>
  </si>
  <si>
    <t>598516 tm 598716</t>
  </si>
  <si>
    <t>598816 tm 599016</t>
  </si>
  <si>
    <t>Reservering Diversen Kuro</t>
  </si>
  <si>
    <t>2016191-2</t>
  </si>
  <si>
    <t>536816 1x glas en 1x roooster bi-color</t>
  </si>
  <si>
    <t>Peter Verbeten onverwachts huidspecialist</t>
  </si>
  <si>
    <t>Breskin Lodges Herlevering schade kozijn</t>
  </si>
  <si>
    <t>7016 nerf</t>
  </si>
  <si>
    <t>567216 tm 567416</t>
  </si>
  <si>
    <t>567516 tm 567616</t>
  </si>
  <si>
    <t>2016291V</t>
  </si>
  <si>
    <t>Binnen en Buiten folie</t>
  </si>
  <si>
    <t>Klemlijsten 12x110 - 6m1</t>
  </si>
  <si>
    <t>592616 extra vleugel, rooster, glas en hor</t>
  </si>
  <si>
    <t>570016 floathouse 2x deurvastzetter</t>
  </si>
  <si>
    <t>2016077- Ameland 3x set klemlijst AWL110 - sluitplaten 4st</t>
  </si>
  <si>
    <t>2016294E</t>
  </si>
  <si>
    <t>2016313E</t>
  </si>
  <si>
    <t>BESCHADIGDE DEURVLEUGEL</t>
  </si>
  <si>
    <t>Heerenveen met kraan</t>
  </si>
  <si>
    <t>29-08 t/m 02-09</t>
  </si>
  <si>
    <t>05-09 t/m 09-09</t>
  </si>
  <si>
    <t>Sliedrecht Maat AWL en sluitplaten</t>
  </si>
  <si>
    <t>lakstiften 5x 9016 en 5x 7016</t>
  </si>
  <si>
    <t>2016314E</t>
  </si>
  <si>
    <t>Sander woensdag eerder weg</t>
  </si>
  <si>
    <t>breukruit 2016208 592316 751x1907 mm</t>
  </si>
  <si>
    <t>2016316E</t>
  </si>
  <si>
    <t>2016315E</t>
  </si>
  <si>
    <t>561116 Wave</t>
  </si>
  <si>
    <t>2016230-2</t>
  </si>
  <si>
    <t>PK Chalets</t>
  </si>
  <si>
    <t>PK-XL-Show 2016</t>
  </si>
  <si>
    <t>7016 glad  11x glas A983 hergebruiken uit voorraad</t>
  </si>
  <si>
    <t>Goes</t>
  </si>
  <si>
    <t>Nieuwe klant - combineren met maat?</t>
  </si>
  <si>
    <t>uitlevering bespreken</t>
  </si>
  <si>
    <t>FOUTIEF INGEVOERDE AWL COA 7 x NIEUW GEZAAGD MERK F</t>
  </si>
  <si>
    <t>geen awl</t>
  </si>
  <si>
    <t>FOUTIEF BESTELDE AWL DOOR ARCABO 2016255V</t>
  </si>
  <si>
    <t>120755  donderdag</t>
  </si>
  <si>
    <t>120759  donderdag</t>
  </si>
  <si>
    <t>120759  vrijdag</t>
  </si>
  <si>
    <t>120760  vrijdag</t>
  </si>
  <si>
    <t>120761  vrijdag</t>
  </si>
  <si>
    <t>120755  vrijdag</t>
  </si>
  <si>
    <t>120767  donderdag</t>
  </si>
  <si>
    <t>120766  dinsdag</t>
  </si>
  <si>
    <t>120762  dinsdag</t>
  </si>
  <si>
    <t>Glas 991 x 2305 1 zijde gelaagd - 524116 service Robbejager</t>
  </si>
  <si>
    <t>592316 Inzethor v merh A232L</t>
  </si>
  <si>
    <t>Glas 694 x 1042 mm 523816 Robbejager Service</t>
  </si>
  <si>
    <t>2016324E</t>
  </si>
  <si>
    <t>2016325E</t>
  </si>
  <si>
    <t>2016326E</t>
  </si>
  <si>
    <t>2016327E</t>
  </si>
  <si>
    <t>2016328E</t>
  </si>
  <si>
    <t>2 gelijksluitende cilinders met 6 sleutels - 514216 vd Meulen</t>
  </si>
  <si>
    <t>602016 tm 602516 sanifour units</t>
  </si>
  <si>
    <t>602016 tm 602216 sanifour units</t>
  </si>
  <si>
    <t>602316 tm 602516 sanifour units</t>
  </si>
  <si>
    <t>Dubois</t>
  </si>
  <si>
    <t>2016077-Extra</t>
  </si>
  <si>
    <t>Hooge Sandt 2x VEK nav wijziging</t>
  </si>
  <si>
    <t>120758 (alleen vleugel)</t>
  </si>
  <si>
    <t>2016234-2</t>
  </si>
  <si>
    <t>Woodworks 2x glas- dorpel-glaslatten-paneel</t>
  </si>
  <si>
    <t>120772 dinsdag</t>
  </si>
  <si>
    <t>120773 donderdag</t>
  </si>
  <si>
    <t>120774 dinsdag</t>
  </si>
  <si>
    <t>120775 woensdag</t>
  </si>
  <si>
    <t>120776 donderdag</t>
  </si>
  <si>
    <t>120777 donderdag</t>
  </si>
  <si>
    <t>536016 deur</t>
  </si>
  <si>
    <t>Glas zelf ophalen op 7-7-2016</t>
  </si>
  <si>
    <t>20x kruk met duwer blind en 1/2 knop cilinder</t>
  </si>
  <si>
    <t>2016285E</t>
  </si>
  <si>
    <t>Joeri woensdag afwezig van 12:00 uur ivm overlijden oma</t>
  </si>
  <si>
    <t>580816 Inspiration</t>
  </si>
  <si>
    <t>580916 Inspiration</t>
  </si>
  <si>
    <t>581016 Inspiration</t>
  </si>
  <si>
    <t>488215 v Antwerpen Glas 508 x 1023 mm (Vlieghe)</t>
  </si>
  <si>
    <t xml:space="preserve">474616 Duynpark Soest - glas vervangen </t>
  </si>
  <si>
    <t>Linde 7378</t>
  </si>
  <si>
    <t>VRIJDAG LEVEREN!</t>
  </si>
  <si>
    <t>507900 Pavilioen 70 (afwijkend)</t>
  </si>
  <si>
    <t>van Roy</t>
  </si>
  <si>
    <t>Avanti Decor</t>
  </si>
  <si>
    <t>Boonen</t>
  </si>
  <si>
    <t>Goormans</t>
  </si>
  <si>
    <t>KS Biegetechnik rondboor Boerderij</t>
  </si>
  <si>
    <t>Renee</t>
  </si>
  <si>
    <t>592716 (3x rondboog Boerderij)</t>
  </si>
  <si>
    <r>
      <t xml:space="preserve">Groen 6009 nerf en </t>
    </r>
    <r>
      <rPr>
        <b/>
        <sz val="10"/>
        <rFont val="Arial"/>
        <family val="2"/>
      </rPr>
      <t>KS Biegetechnik</t>
    </r>
  </si>
  <si>
    <t>JAN VISSER GLAS OPHALEN RICKERT DONDERDAG</t>
  </si>
  <si>
    <t>JAN VISSER DEKLIJSTEN OPHALEN TIFA</t>
  </si>
  <si>
    <t>Abram</t>
  </si>
  <si>
    <t>Lakstiften 5x wit 9016 en 5x antracit 7016</t>
  </si>
  <si>
    <r>
      <t xml:space="preserve">Creme glad - </t>
    </r>
    <r>
      <rPr>
        <b/>
        <sz val="10"/>
        <rFont val="Arial"/>
        <family val="2"/>
      </rPr>
      <t>verzoek Klok vrijdag 22/7 leveren</t>
    </r>
  </si>
  <si>
    <t>Verdiepingslodge Z114 herlevering</t>
  </si>
  <si>
    <t>wit</t>
  </si>
  <si>
    <t>46x rolluikkruk blank 099KH</t>
  </si>
  <si>
    <r>
      <t xml:space="preserve">7016 glad </t>
    </r>
    <r>
      <rPr>
        <b/>
        <sz val="10"/>
        <rFont val="Arial"/>
        <family val="2"/>
      </rPr>
      <t>KS Biegetechnik</t>
    </r>
  </si>
  <si>
    <t xml:space="preserve">581116 - A006 </t>
  </si>
  <si>
    <t>week 35 chalet op transport (vergeten te bestellen)</t>
  </si>
  <si>
    <t>2016342E</t>
  </si>
  <si>
    <t>2016260-582416 1x ruit breuk CM30 246 x 2094 gelaagd</t>
  </si>
  <si>
    <t>start via obd</t>
  </si>
  <si>
    <t>120764 woensdag</t>
  </si>
  <si>
    <t>120764 donderdag</t>
  </si>
  <si>
    <t>120780 maandag</t>
  </si>
  <si>
    <t>120769 donderdag</t>
  </si>
  <si>
    <t>120770 donderdag</t>
  </si>
  <si>
    <t>120771 donderdag</t>
  </si>
  <si>
    <t>120782 donderdag</t>
  </si>
  <si>
    <t>120783 donderdag</t>
  </si>
  <si>
    <t>120785 donderdag</t>
  </si>
  <si>
    <t>120786 donderdag</t>
  </si>
  <si>
    <t>Deur niet ingevoerd van 2016248</t>
  </si>
  <si>
    <t>2016343E</t>
  </si>
  <si>
    <t>2016227-592016 1x ruit 444x679 mm A923L</t>
  </si>
  <si>
    <t>Joeri maandag afwezig begrafenis oma</t>
  </si>
  <si>
    <t>MSC-072 Zweedijk</t>
  </si>
  <si>
    <t>MSC-002 Gilissen</t>
  </si>
  <si>
    <t>MSC-071 Paddock</t>
  </si>
  <si>
    <t>MSC-001 Meulenbroek</t>
  </si>
  <si>
    <t>MSC-073 Abeelen</t>
  </si>
  <si>
    <t>593116 (3x rondboog Boerderij)</t>
  </si>
  <si>
    <t>598116 (3x rondboog Boerderij)</t>
  </si>
  <si>
    <t>546316 Charleston rondboog</t>
  </si>
  <si>
    <t>581116 - A006 - tel Klaas 12/7 transport 18/7 - glas 22/7!</t>
  </si>
  <si>
    <t>2016281 598516 6 extra deuren</t>
  </si>
  <si>
    <t>SANDER KOZIJNEN WEGBRENGEN DUOCAR</t>
  </si>
  <si>
    <t>592716 Boerderij</t>
  </si>
  <si>
    <t>593116 Boerderij</t>
  </si>
  <si>
    <t>536316 New Bay</t>
  </si>
  <si>
    <r>
      <t xml:space="preserve">creme - creme nerf - </t>
    </r>
    <r>
      <rPr>
        <b/>
        <sz val="10"/>
        <rFont val="Arial"/>
        <family val="2"/>
      </rPr>
      <t>profiel besteld</t>
    </r>
  </si>
  <si>
    <t>120791 doorgestuurd</t>
  </si>
  <si>
    <t>Juwet-Marva I</t>
  </si>
  <si>
    <t>Magermans-Marva I</t>
  </si>
  <si>
    <t>Mid Parks/F1</t>
  </si>
  <si>
    <t>H3-265 Marva I</t>
  </si>
  <si>
    <t>Belgie (Eupen)</t>
  </si>
  <si>
    <t>creme</t>
  </si>
  <si>
    <t>2016362E</t>
  </si>
  <si>
    <t>534416 Beachhouse</t>
  </si>
  <si>
    <t>2016365E</t>
  </si>
  <si>
    <t>Glas 1117x341 mm met roede v 321911 showroom</t>
  </si>
  <si>
    <t>Poldervallei</t>
  </si>
  <si>
    <t>580616 Luiken</t>
  </si>
  <si>
    <t>Franco Extra Schuifpui</t>
  </si>
  <si>
    <t>7016 glad - PSK 160 Z</t>
  </si>
  <si>
    <t>2016288V</t>
  </si>
  <si>
    <t>6009 nerf - verzoek eind 35 lev - schroten</t>
  </si>
  <si>
    <t>geen MP0 en AWL</t>
  </si>
  <si>
    <t>120781 + 120797</t>
  </si>
  <si>
    <t>Han Atilgan 7743</t>
  </si>
  <si>
    <t>2016375V</t>
  </si>
  <si>
    <t xml:space="preserve">creme </t>
  </si>
  <si>
    <t>581916 deur A003</t>
  </si>
  <si>
    <t>COA 12 sets</t>
  </si>
  <si>
    <t>6009 nerf KS Biegetechnik</t>
  </si>
  <si>
    <t>18-7-2016 laatste werkdag</t>
  </si>
  <si>
    <t>beschikbaar voor productie</t>
  </si>
  <si>
    <t>JAN VISSER MAKEN KAR T.B.V. SANDWICHPANELEN</t>
  </si>
  <si>
    <t>DIVERSE AANSTURINGSFOUTEN WVB</t>
  </si>
  <si>
    <t>SANDER SERVICE WELLCAMP</t>
  </si>
  <si>
    <t>Komacel wit is besteld</t>
  </si>
  <si>
    <t>507916 Pavilioen 70 (afwijkend)</t>
  </si>
  <si>
    <t>MSC-062 Luiken</t>
  </si>
  <si>
    <t>ARCABO HELE WEEK VRIJ</t>
  </si>
  <si>
    <t>476016 Herlevering schade</t>
  </si>
  <si>
    <t>H5-240 Marva I Lobo</t>
  </si>
  <si>
    <t>JAN VISSSER AANSLUITEN PLATENZAAG OP AFZUIGER.</t>
  </si>
  <si>
    <t>JAN VISSER OMZETTEN URBAN LASMACHINE.</t>
  </si>
  <si>
    <t>Arcabo nog vakantie</t>
  </si>
  <si>
    <t>2016381L-7016</t>
  </si>
  <si>
    <t>Surendorf Knopcilinders 15 st K40/40</t>
  </si>
  <si>
    <t>2016384E</t>
  </si>
  <si>
    <t>2016386E</t>
  </si>
  <si>
    <t>2016255 598316 deur krukstel blank SKG**</t>
  </si>
  <si>
    <t>``</t>
  </si>
  <si>
    <t>Luiken Ameling</t>
  </si>
  <si>
    <t>PK-XL</t>
  </si>
  <si>
    <t>Sliedrecht - Vlaardingen - Goes</t>
  </si>
  <si>
    <t>JAN VISSER EXTRA PLATEN OP DEURENTAFEL + LASMALLEN OPDIKKEN</t>
  </si>
  <si>
    <t>OPRUIMEN</t>
  </si>
  <si>
    <t>598216 New Port</t>
  </si>
  <si>
    <t>2016388V</t>
  </si>
  <si>
    <t>7016 glad PSK</t>
  </si>
  <si>
    <t>597316 Charleston</t>
  </si>
  <si>
    <t>KS Biegetechniek Rondboog</t>
  </si>
  <si>
    <t>2016390E</t>
  </si>
  <si>
    <t>2016392E</t>
  </si>
  <si>
    <t>2016265 592116 kruk v schuifpui niet afsluitbaar</t>
  </si>
  <si>
    <t>2016357V</t>
  </si>
  <si>
    <t>12-09 t/m 16-09</t>
  </si>
  <si>
    <t>Bennie Hoegen 12 en 13 september vrij</t>
  </si>
  <si>
    <t>19-09 t/m 23-09</t>
  </si>
  <si>
    <t>26-09 t/m 30-09</t>
  </si>
  <si>
    <t xml:space="preserve">03-10 t/m 07-10 </t>
  </si>
  <si>
    <t xml:space="preserve">10-10 t/m 14-10 </t>
  </si>
  <si>
    <t xml:space="preserve">17-10 t/m 21-10 </t>
  </si>
  <si>
    <t xml:space="preserve">24-10 t/m 28-10 </t>
  </si>
  <si>
    <t xml:space="preserve">31-10 t/m 04-11 </t>
  </si>
  <si>
    <t>07-11 t/m 11-11</t>
  </si>
  <si>
    <t>14-11 t/m 18-11</t>
  </si>
  <si>
    <t>21-11 t/m 25-11</t>
  </si>
  <si>
    <t>28-11 t/m 02-12</t>
  </si>
  <si>
    <t>05-12 t/m 09-12</t>
  </si>
  <si>
    <t>12-12 t/m 16-12</t>
  </si>
  <si>
    <t>19-12 t/m 23-12</t>
  </si>
  <si>
    <t>ONDERHOUD STURTZ LAS POETS COMBINATIE</t>
  </si>
  <si>
    <t>OPRUIMEN IVM VAKANTIE SLUITING</t>
  </si>
  <si>
    <t>SANDER BEZOEK MAAT EN SERVICE WELLCAMP</t>
  </si>
  <si>
    <t>Jan Visser vanaf woensdagmiddag ziek</t>
  </si>
  <si>
    <t>deurpanelen worden 7/9 geleverd</t>
  </si>
  <si>
    <t>2016393E</t>
  </si>
  <si>
    <t>2016234 Woodworks 2x glas excl roeden</t>
  </si>
  <si>
    <t>560716 Wave 2x glasbreuk extra bestelling AWA03 en AWA05</t>
  </si>
  <si>
    <t>Woodworks 2x glas- dorpel-glalatten-paneel</t>
  </si>
  <si>
    <t>Klemlijsten 10x AWL80 - 10x AWL110 - 10x AWL120</t>
  </si>
  <si>
    <t>Extra geleverd klemlijst AWL120 v. verdiepte kozijnen - 3 sets 598316</t>
  </si>
  <si>
    <t>2016331E</t>
  </si>
  <si>
    <t xml:space="preserve">Klemlijsten 12x140 - 6m1 </t>
  </si>
  <si>
    <t>2016395E</t>
  </si>
  <si>
    <t>Koenders Totaalbouw</t>
  </si>
  <si>
    <t>Lekdorpel S804 3x 600 mm - Laakweg 24 Azewijn</t>
  </si>
  <si>
    <t>Service opdracht 403113 Natuurlijk Limburg</t>
  </si>
  <si>
    <t>vd Ark</t>
  </si>
  <si>
    <t>Ameling</t>
  </si>
  <si>
    <t>9 VEK</t>
  </si>
  <si>
    <t>De Cramer</t>
  </si>
  <si>
    <t>476016 Herlevering schade A016 + 5x extra sleutels</t>
  </si>
  <si>
    <t>2016401E</t>
  </si>
  <si>
    <t>Glas 485x2000 33.1 mat-14-4 mm Verdiepringslodge M206 fig</t>
  </si>
  <si>
    <t>maat</t>
  </si>
  <si>
    <t>lekdorpels S804 40x2m1 + 500 schroeven v luiken</t>
  </si>
  <si>
    <t>Heerenveen, Niewleusen</t>
  </si>
  <si>
    <t>Etten, Nieuwleusen, Heerenveen, plus kraan</t>
  </si>
  <si>
    <t>Etten, Sliedrecht, Vlaardingen</t>
  </si>
  <si>
    <t>MSC-078 Extra schuurdeur</t>
  </si>
  <si>
    <t>Van Laarhoven</t>
  </si>
  <si>
    <t>kraan</t>
  </si>
  <si>
    <t>Nieuwleusen, (combi rit)</t>
  </si>
  <si>
    <t>12 vastglas kozijnen</t>
  </si>
  <si>
    <t>Drie kozijnen</t>
  </si>
  <si>
    <t>Twee horren 66530</t>
  </si>
  <si>
    <t>Comm 129</t>
  </si>
  <si>
    <t>-</t>
  </si>
  <si>
    <t>6009 nerf KS Biegetechnik rondboog</t>
  </si>
  <si>
    <t>D'hondt - Rendeux</t>
  </si>
  <si>
    <t>Vanreeth Tania - Rendeux</t>
  </si>
  <si>
    <t>Grave - Albatros H - 259</t>
  </si>
  <si>
    <t>Peeters - Rendeux</t>
  </si>
  <si>
    <t>Scherschel - Mids Park 83</t>
  </si>
  <si>
    <t>Eupen (B)</t>
  </si>
  <si>
    <t>2016387L-7016</t>
  </si>
  <si>
    <t>2016399V</t>
  </si>
  <si>
    <t>2x glas Hollemans 188308 Zeeuwse Kust K138</t>
  </si>
  <si>
    <t>2016412E</t>
  </si>
  <si>
    <t>7016 glad kozijn - wit draaidelen</t>
  </si>
  <si>
    <t>schrotenpaneel wit</t>
  </si>
  <si>
    <t>1x glas A021F meeleveren</t>
  </si>
  <si>
    <t>600716 tm 601216</t>
  </si>
  <si>
    <t>600716 tm 600816</t>
  </si>
  <si>
    <t>600916 tm 601216</t>
  </si>
  <si>
    <t>6009 nerf (gevraagd begin week 38)</t>
  </si>
  <si>
    <t>vd Ark (verlengde MP0)</t>
  </si>
  <si>
    <t>JAN VISSER KARREN LASSEN (10ST)</t>
  </si>
  <si>
    <t>7370 vd Poll</t>
  </si>
  <si>
    <t>7858 Dekker</t>
  </si>
  <si>
    <t>2016414V</t>
  </si>
  <si>
    <t>2016415V</t>
  </si>
  <si>
    <t xml:space="preserve">Service 528715 Schmerl </t>
  </si>
  <si>
    <t>JAN EN BENNIE OMZETTEN TAFELS</t>
  </si>
  <si>
    <t>592616 1x inzethor merk H</t>
  </si>
  <si>
    <t>verzoek wk 35 leveren</t>
  </si>
  <si>
    <t>MSC-088-089-090</t>
  </si>
  <si>
    <t>Inzethor v 2016210 merk B</t>
  </si>
  <si>
    <t>Kozijn hal 1</t>
  </si>
  <si>
    <t>schutdorf (D)</t>
  </si>
  <si>
    <t>10 kozijnen</t>
  </si>
  <si>
    <t>Porreij</t>
  </si>
  <si>
    <t>Apeldoorn</t>
  </si>
  <si>
    <t>JAN VISSER LASSEN VERLENGING DRAAIPLATEAU</t>
  </si>
  <si>
    <t>2016421E</t>
  </si>
  <si>
    <t>2016424E</t>
  </si>
  <si>
    <t>2016427E</t>
  </si>
  <si>
    <t>MSC-069-070 Easy Berghof</t>
  </si>
  <si>
    <t>MSC-069-070 Easy Berghof Luiken</t>
  </si>
  <si>
    <t>8357 Hofstede</t>
  </si>
  <si>
    <t>Luiken Valkenisse</t>
  </si>
  <si>
    <t>EXTRA AWL 2016283 10 KOZIJNEN</t>
  </si>
  <si>
    <t>2016431V</t>
  </si>
  <si>
    <t>Wit-Mahonie</t>
  </si>
  <si>
    <t>Glas 246 x 2094 mm CM29 584216</t>
  </si>
  <si>
    <t>Roy woensdag afwezig 12:15 tot 13:30</t>
  </si>
  <si>
    <t>COA 4 sets (totaal 12 sets)</t>
  </si>
  <si>
    <t>2016434E</t>
  </si>
  <si>
    <t>597616 en 590516</t>
  </si>
  <si>
    <t>536516 Luiken</t>
  </si>
  <si>
    <t>2016436L-3011</t>
  </si>
  <si>
    <t>522616 (PSK)</t>
  </si>
  <si>
    <t>582616 Pavilion 70</t>
  </si>
  <si>
    <t>2016439V</t>
  </si>
  <si>
    <t>NL Hal 2</t>
  </si>
  <si>
    <t>Ijsseldreef 3</t>
  </si>
  <si>
    <t>Ijsseldreef 4</t>
  </si>
  <si>
    <t>vd Wal - Poertner - Bruin</t>
  </si>
  <si>
    <t>Zottegem - Eupen - Oostende</t>
  </si>
  <si>
    <t>JAN VISSER LASSEN KOZIJNKARREN EN WEGBRENGEN</t>
  </si>
  <si>
    <t>STORING BAZ EN DUBBELVERSTEKZAAG</t>
  </si>
  <si>
    <t>creme besteld</t>
  </si>
  <si>
    <t xml:space="preserve">Brian Torres </t>
  </si>
  <si>
    <t>Seesink</t>
  </si>
  <si>
    <t>Ferdi Versteeg</t>
  </si>
  <si>
    <t>2016450E</t>
  </si>
  <si>
    <t>Becks ruit met roede</t>
  </si>
  <si>
    <t>2016451E</t>
  </si>
  <si>
    <t xml:space="preserve">563616 - breukruit AP70-09 </t>
  </si>
  <si>
    <t>Manumixx</t>
  </si>
  <si>
    <t>Vast glas kozijn</t>
  </si>
  <si>
    <t>6009 nerf</t>
  </si>
  <si>
    <t>Cars 19 en 20 september vrij</t>
  </si>
  <si>
    <t>Sander hele week vrij</t>
  </si>
  <si>
    <t>Jacob vd Burg</t>
  </si>
  <si>
    <t>De Black</t>
  </si>
  <si>
    <t>Thijs</t>
  </si>
  <si>
    <t>Crabbe</t>
  </si>
  <si>
    <t>Verheyen</t>
  </si>
  <si>
    <t>Schelkens</t>
  </si>
  <si>
    <t>Peemans</t>
  </si>
  <si>
    <t>Havaux</t>
  </si>
  <si>
    <t>Delguste</t>
  </si>
  <si>
    <t>Calmeijn</t>
  </si>
  <si>
    <t>2016433L-6009</t>
  </si>
  <si>
    <t>597716 Schuur</t>
  </si>
  <si>
    <t>BAZ STORING</t>
  </si>
  <si>
    <t>PK chalets Goes pakketje</t>
  </si>
  <si>
    <t>608216 tm 608816</t>
  </si>
  <si>
    <t>10x deurkruk Blank Tokyo</t>
  </si>
  <si>
    <t>2016473E</t>
  </si>
  <si>
    <t>Raamgreep blank niet afsluitbaar</t>
  </si>
  <si>
    <t>2016474E</t>
  </si>
  <si>
    <t>2016475E</t>
  </si>
  <si>
    <t>Slijtstrip H734 v CM50</t>
  </si>
  <si>
    <t xml:space="preserve">597716 Charleston rondboog </t>
  </si>
  <si>
    <t>2016144E</t>
  </si>
  <si>
    <t>2016452V</t>
  </si>
  <si>
    <t>breukr</t>
  </si>
  <si>
    <t>VERLIESUREN FOUTEN AANSTURING</t>
  </si>
  <si>
    <t>2016483E</t>
  </si>
  <si>
    <t>Glas 448614  2105 x 750 33.1-14-4 mm Vlieghe</t>
  </si>
  <si>
    <t>608216 tm 608316</t>
  </si>
  <si>
    <t>608416 tm 608516</t>
  </si>
  <si>
    <t>2016430L-7016</t>
  </si>
  <si>
    <t>JAN VISSER OPHALEN AFMONTEREN 5X KAR</t>
  </si>
  <si>
    <t>CARS - SANDER MONTEREN KRAANARM</t>
  </si>
  <si>
    <t>MSC-087</t>
  </si>
  <si>
    <t>3 sets Uitzetzakschaar 20"  500888</t>
  </si>
  <si>
    <t>Luiken MSC-087</t>
  </si>
  <si>
    <t>komacel 10 mm wit</t>
  </si>
  <si>
    <t>Deur Beachhouse</t>
  </si>
  <si>
    <t>Verplancke Bouwonderneming</t>
  </si>
  <si>
    <t>Polijstdoeken 180 x 180 mm - 4 st</t>
  </si>
  <si>
    <t>Belgische tol</t>
  </si>
  <si>
    <t>Etten, Nieuwleusen, Harskamp</t>
  </si>
  <si>
    <t>AWL120 - 10x 6m1</t>
  </si>
  <si>
    <t>2016489E</t>
  </si>
  <si>
    <t>2016488E</t>
  </si>
  <si>
    <t>PK-XL-Lodge fam Wijn</t>
  </si>
  <si>
    <t>7016 glad  -KS Biegetechniek</t>
  </si>
  <si>
    <t xml:space="preserve">Ruit 773x2048mm </t>
  </si>
  <si>
    <t>MSC-083</t>
  </si>
  <si>
    <t>MSC-085</t>
  </si>
  <si>
    <t>MSC-092</t>
  </si>
  <si>
    <t>MSC-075</t>
  </si>
  <si>
    <t>uiterlijk 07-10</t>
  </si>
  <si>
    <t>2016497E</t>
  </si>
  <si>
    <t>Krukstel met rozet v schuifpui 536116</t>
  </si>
  <si>
    <t>2016485L-7016</t>
  </si>
  <si>
    <t>2016499E</t>
  </si>
  <si>
    <t>587216 glas en rooster voor A001 (geen roeden)</t>
  </si>
  <si>
    <t>Roy woensdag afwezig van 0900-1030 uur en donderdagmiddag vrij vanaf 1330 uur</t>
  </si>
  <si>
    <t>Oostende (B)</t>
  </si>
  <si>
    <t>Kieldrecht (B)</t>
  </si>
  <si>
    <t>MSC-099</t>
  </si>
  <si>
    <t>MSC-099 Luiken</t>
  </si>
  <si>
    <t>MSC-077</t>
  </si>
  <si>
    <t>MSC-077 Luiken</t>
  </si>
  <si>
    <t>MSC-080</t>
  </si>
  <si>
    <t>MSC-081</t>
  </si>
  <si>
    <t>MSC-074</t>
  </si>
  <si>
    <t>MSC-076</t>
  </si>
  <si>
    <t>MSC-084</t>
  </si>
  <si>
    <t>MSC-082</t>
  </si>
  <si>
    <t>2016512E</t>
  </si>
  <si>
    <t>MSC-084 Luiken</t>
  </si>
  <si>
    <t>MSC-082 Luiken</t>
  </si>
  <si>
    <t>La Closure MSC066volgdeur</t>
  </si>
  <si>
    <t>La Closure MSC066 volgdeur</t>
  </si>
  <si>
    <t>D'Hanis</t>
  </si>
  <si>
    <t>Wesley naar huis woensdag middag</t>
  </si>
  <si>
    <t>2016516E</t>
  </si>
  <si>
    <t>Glas voor 2016262 AP70-3</t>
  </si>
  <si>
    <t xml:space="preserve">563716 tm 564116 </t>
  </si>
  <si>
    <t>581716 glaslevering met roeden</t>
  </si>
  <si>
    <t>2016260-2</t>
  </si>
  <si>
    <t>582416 Alu Dakje</t>
  </si>
  <si>
    <t>Scharen 20" v A022 2 paar v De Haan</t>
  </si>
  <si>
    <t>lakstift 6009 - 1x</t>
  </si>
  <si>
    <t>Hofstede 8446</t>
  </si>
  <si>
    <t>klok</t>
  </si>
  <si>
    <t>Jan Visser cardioloog 22-09 09:25 uur</t>
  </si>
  <si>
    <t>Alwin donderdag 15:30 vrij</t>
  </si>
  <si>
    <t>BAZ SCHROEFAGG 30.40 CRASH OPNIEUW OPGEBOUWD ONDERDELEN BEST.</t>
  </si>
  <si>
    <t xml:space="preserve">JAN VISSER LASSEN PROFIELKARREN </t>
  </si>
  <si>
    <t>JAN VISSER LASSEN STEUNEN T.B.V. HOGE KOZIJNEN AFMONTAGE TAFEL</t>
  </si>
  <si>
    <t>Wesley vrijdag vrij</t>
  </si>
  <si>
    <t>Sliedrecht - Vlaardingen</t>
  </si>
  <si>
    <t>comm 127</t>
  </si>
  <si>
    <t>16-09-2016 laatste werkdag</t>
  </si>
  <si>
    <t>Service Gerner 1x afdekkap SV2 2000 mm</t>
  </si>
  <si>
    <t>Tagliafero</t>
  </si>
  <si>
    <t>MSC-093 tm 098</t>
  </si>
  <si>
    <t>MSC-093 tm 098 Luiken</t>
  </si>
  <si>
    <t>2016526E</t>
  </si>
  <si>
    <t>563616 glaslevering</t>
  </si>
  <si>
    <t>glas 580616 A018 met roeden</t>
  </si>
  <si>
    <t>Oorzaak</t>
  </si>
  <si>
    <t>Verkeerde roede verdeling ingevoerd</t>
  </si>
  <si>
    <t>Kosten inkoop</t>
  </si>
  <si>
    <t>2016527E</t>
  </si>
  <si>
    <t>10x rolluik kruk</t>
  </si>
  <si>
    <t>breuk bij ons</t>
  </si>
  <si>
    <t xml:space="preserve">glas coa 12 chalets 724x724 </t>
  </si>
  <si>
    <t>Extra H3-265 Marva</t>
  </si>
  <si>
    <t>2016529E</t>
  </si>
  <si>
    <t xml:space="preserve">534416  1xmelkglas 400x394 </t>
  </si>
  <si>
    <t>fout ronald</t>
  </si>
  <si>
    <t>Vincent tandarts maandagmorgen</t>
  </si>
  <si>
    <t>2016531V</t>
  </si>
  <si>
    <t>2016532V</t>
  </si>
  <si>
    <t>598016 schuur</t>
  </si>
  <si>
    <t>gevraagd wk 41 ivm levertijd paneel naar lw 42</t>
  </si>
  <si>
    <t>2016503L-7016</t>
  </si>
  <si>
    <t>2016501L-7016</t>
  </si>
  <si>
    <t>2016525L-6009</t>
  </si>
  <si>
    <t>608616 tm 608816</t>
  </si>
  <si>
    <t>glas 4-10-2016</t>
  </si>
  <si>
    <r>
      <t xml:space="preserve">glas 4-10-2016 - </t>
    </r>
    <r>
      <rPr>
        <b/>
        <sz val="10"/>
        <rFont val="Arial"/>
        <family val="2"/>
      </rPr>
      <t>7016 Nerf</t>
    </r>
  </si>
  <si>
    <t>Deur met zijlicht</t>
  </si>
  <si>
    <t>2016521V</t>
  </si>
  <si>
    <t>570116 Floathouse</t>
  </si>
  <si>
    <t>gewijzigd naar wit 20/9 met MP0 verlengd</t>
  </si>
  <si>
    <t>2016403-2</t>
  </si>
  <si>
    <t>Van Laarhoven 2</t>
  </si>
  <si>
    <t>v Laarhoven 2</t>
  </si>
  <si>
    <t>595016 tm 595316</t>
  </si>
  <si>
    <t>2016543E</t>
  </si>
  <si>
    <t>Extra glas en roosters</t>
  </si>
  <si>
    <t>glas 4/10</t>
  </si>
  <si>
    <t>glas 7/10</t>
  </si>
  <si>
    <t>glas 7/10 roeden</t>
  </si>
  <si>
    <t>Elke chasisnr op apparte bok (4x) glas 7/10 roeden</t>
  </si>
  <si>
    <t>4x afsluitbare kruk blank - order vd Poll</t>
  </si>
  <si>
    <t>7671 vd Brink</t>
  </si>
  <si>
    <t>Alu afdekprofiel SA2 1x 6m1</t>
  </si>
  <si>
    <t>2016544E</t>
  </si>
  <si>
    <t>2016545E</t>
  </si>
  <si>
    <t>20x dopje zwart v op scharnier en 1000 st afdekdopje wit</t>
  </si>
  <si>
    <t>breuk bok tev laat gezien</t>
  </si>
  <si>
    <t>2016546E</t>
  </si>
  <si>
    <t>Deurkruk Hoppe Liege SKG (v verdiept) 536316</t>
  </si>
  <si>
    <t>geen glas</t>
  </si>
  <si>
    <t>Mander</t>
  </si>
  <si>
    <t>glas 27/9</t>
  </si>
  <si>
    <t>2016549E</t>
  </si>
  <si>
    <t>580616 ruit 677x744 met roede</t>
  </si>
  <si>
    <t>arcabo</t>
  </si>
  <si>
    <t>Etten- Schutdorf</t>
  </si>
  <si>
    <t xml:space="preserve">1 kozijn bij besteld </t>
  </si>
  <si>
    <t>591916 ruit 677x679 met roede</t>
  </si>
  <si>
    <t>2016552E</t>
  </si>
  <si>
    <t>ruit A003 503x1007</t>
  </si>
  <si>
    <t>2016551E</t>
  </si>
  <si>
    <t>creme nerf - wit</t>
  </si>
  <si>
    <t>Roy maandag afwezig van 14.00-16.30 uur</t>
  </si>
  <si>
    <t>Ferdi maandag 10-10 vrij</t>
  </si>
  <si>
    <t>MSC-060 Luiken</t>
  </si>
  <si>
    <t>2016553L-7016</t>
  </si>
  <si>
    <t>281510 630x1398 alu abstandhalter</t>
  </si>
  <si>
    <t>E&amp;E accommodatie Basic Chatel - 12x gelijksluitende knopciil</t>
  </si>
  <si>
    <t>2016555E</t>
  </si>
  <si>
    <r>
      <t xml:space="preserve">mahonie - excl glas - </t>
    </r>
    <r>
      <rPr>
        <b/>
        <sz val="10"/>
        <rFont val="Arial"/>
        <family val="2"/>
      </rPr>
      <t>INCL Mahonie paneel</t>
    </r>
  </si>
  <si>
    <t>Sluistangen omdraaien en beschadiging wegwerken</t>
  </si>
  <si>
    <t xml:space="preserve">Prd </t>
  </si>
  <si>
    <t xml:space="preserve">John Kok  </t>
  </si>
  <si>
    <t>Maat -La Clusure</t>
  </si>
  <si>
    <t>Vleugel schuifvleugel</t>
  </si>
  <si>
    <t>KS biegetechniek - glas 7/10 rondboog</t>
  </si>
  <si>
    <t>5x monsterhoek creme kozijn -7016 nerf raam</t>
  </si>
  <si>
    <t>2016557V</t>
  </si>
  <si>
    <t>2016558E</t>
  </si>
  <si>
    <t>Slot As8100 sleutelbediend D30 - 1760 x 1910 - 522616 beurs</t>
  </si>
  <si>
    <t>Alwin di - woe vrij</t>
  </si>
  <si>
    <t>7016 glad - glas 4/10 PSK</t>
  </si>
  <si>
    <t>2016560V</t>
  </si>
  <si>
    <t>617616 tm 618516</t>
  </si>
  <si>
    <t>Cars maandag 24-10 vrij</t>
  </si>
  <si>
    <t>Staphorst - Nieuwleusen - Harskamp</t>
  </si>
  <si>
    <t>NALEVERING VLEUGEL MSC-071</t>
  </si>
  <si>
    <t>breuk</t>
  </si>
  <si>
    <t>fout roy</t>
  </si>
  <si>
    <t>Ameling Extra BOS/Vlak</t>
  </si>
  <si>
    <t>TWEE KOPS POETSMACHINE STORING</t>
  </si>
  <si>
    <t>2016565E</t>
  </si>
  <si>
    <t>Paneel Vlieghe-deur</t>
  </si>
  <si>
    <t>2016566E</t>
  </si>
  <si>
    <t>5x Tube pvc lijm</t>
  </si>
  <si>
    <t>2016568V</t>
  </si>
  <si>
    <t>600616 Floathouse</t>
  </si>
  <si>
    <t>verheijen</t>
  </si>
  <si>
    <t>breuk bok</t>
  </si>
  <si>
    <t xml:space="preserve">602716 tm 602916 </t>
  </si>
  <si>
    <t>595616 tm 595716</t>
  </si>
  <si>
    <t>2016574V</t>
  </si>
  <si>
    <t>7016 glad - PSK</t>
  </si>
  <si>
    <t>612716 - Gulpenerberg</t>
  </si>
  <si>
    <t>MSC-086</t>
  </si>
  <si>
    <t>MSC-086 Luiken</t>
  </si>
  <si>
    <t>7016 glad - KS Biegetechnik 24/10 ophalen</t>
  </si>
  <si>
    <t>glas uiterlijk 11/10 leveren</t>
  </si>
  <si>
    <t>607416 Floathouse</t>
  </si>
  <si>
    <t>Kiekendief contramal + glas + paneel</t>
  </si>
  <si>
    <t>Heerenveen - Nieuwleusen</t>
  </si>
  <si>
    <t>Vlieghe bok</t>
  </si>
  <si>
    <t>212</t>
  </si>
  <si>
    <t>AFWERKEN KOZIJNKARREN</t>
  </si>
  <si>
    <t>JAN VISSER LASSEN KOZIJN REKKEN</t>
  </si>
  <si>
    <t>Nalevering COA</t>
  </si>
  <si>
    <t xml:space="preserve">7016 glad - glas en VR 7/10 </t>
  </si>
  <si>
    <t>Kiekendief contramal + glas + paneel+glaslat</t>
  </si>
  <si>
    <t xml:space="preserve">7016 glad </t>
  </si>
  <si>
    <t>1 Chalet op 1 bok</t>
  </si>
  <si>
    <t>603416 tm 604116</t>
  </si>
  <si>
    <t>608917 tm 609817</t>
  </si>
  <si>
    <t>Sliedrecht - Goes - Kielbrecht (B) - Oostende (B)</t>
  </si>
  <si>
    <t>BELGISCHE TOL</t>
  </si>
  <si>
    <t>Fam Wijn</t>
  </si>
  <si>
    <t>Roy donderdag afwezig tot 11.00 uur</t>
  </si>
  <si>
    <t>JAN VISSER KOZIJNEN OPHALEN KS BIEGETECHNIEK</t>
  </si>
  <si>
    <t>JAN VISSER BESLAG OPHALEN DUIVEN KAPOTTE BUS</t>
  </si>
  <si>
    <t>GIJS AFMONTEREN PROFIELKARREN EN VERPLAATSEN STELLING</t>
  </si>
  <si>
    <t>GIJS STAALZAGEN TBV REKKEN</t>
  </si>
  <si>
    <t>panelen leveen 20/10</t>
  </si>
  <si>
    <t>585216 ruit 628x1396</t>
  </si>
  <si>
    <t>JAN OMBOUW STELLING</t>
  </si>
  <si>
    <t>608917 tm 609117</t>
  </si>
  <si>
    <t>609217 tm 609817</t>
  </si>
  <si>
    <t>MSC-091</t>
  </si>
  <si>
    <t>MSC-091 Luiken</t>
  </si>
  <si>
    <t>2016584E</t>
  </si>
  <si>
    <t>MSC093tm 98</t>
  </si>
  <si>
    <t>ronald fout besteld</t>
  </si>
  <si>
    <t>Joeri donderdag vanaf 11 uur vrij</t>
  </si>
  <si>
    <t>Comm 130</t>
  </si>
  <si>
    <t>Service inzet door Sander 598216</t>
  </si>
  <si>
    <t>Kozijn A122 2016454 en A003 van 580716</t>
  </si>
  <si>
    <t>2016592V</t>
  </si>
  <si>
    <t>2016593V</t>
  </si>
  <si>
    <t>Ijsseldreef 5</t>
  </si>
  <si>
    <t>Ijsseldreef 6</t>
  </si>
  <si>
    <t>Gringhuis 7556</t>
  </si>
  <si>
    <t>1015 nerf kozijn en 7016 nerf vleugel</t>
  </si>
  <si>
    <t>2016144-C17</t>
  </si>
  <si>
    <t>Kavel C17 Duinlodge Nature SP</t>
  </si>
  <si>
    <t>Kavel C17 Schuur SP</t>
  </si>
  <si>
    <t>2016144-C31</t>
  </si>
  <si>
    <t>2016144-C44</t>
  </si>
  <si>
    <t>2016144-Z58</t>
  </si>
  <si>
    <t>2016144-C13</t>
  </si>
  <si>
    <t>Kavel C31 Tulplodge Nature</t>
  </si>
  <si>
    <t>Kavel C31 Schuur SP</t>
  </si>
  <si>
    <t>Kavel C44 Tulplodge Grijs SP</t>
  </si>
  <si>
    <t>Kavel C44 Schuur SP</t>
  </si>
  <si>
    <t>Kavel Z58 Breskinlodge SP</t>
  </si>
  <si>
    <t>Kavel Z58 Schuur SP</t>
  </si>
  <si>
    <t xml:space="preserve">Kavel C13 Verdiepinglodge </t>
  </si>
  <si>
    <t>Kavel C13 Schuur SP</t>
  </si>
  <si>
    <t>2016077-B12</t>
  </si>
  <si>
    <t>2016077-B38</t>
  </si>
  <si>
    <t>2016077-B40</t>
  </si>
  <si>
    <t>Langhe Sandt Kavel 12</t>
  </si>
  <si>
    <t>Langhe Sandt Kavel 38</t>
  </si>
  <si>
    <t>Langhe Sandt Kavel 40</t>
  </si>
  <si>
    <t>603416 tm 604116 rechte kozijnen</t>
  </si>
  <si>
    <t>603416 tm 604116 schuine kozijnen</t>
  </si>
  <si>
    <t>16x KS kozijn - stolpdeuren wel produceren</t>
  </si>
  <si>
    <t>2016509L-7016</t>
  </si>
  <si>
    <t>2016511L-7016</t>
  </si>
  <si>
    <t>Glas voor A023 met roeden blank</t>
  </si>
  <si>
    <t>KS Biegetechnik schuin kozijn</t>
  </si>
  <si>
    <t>519116 Luiken</t>
  </si>
  <si>
    <t>2016604L-6009</t>
  </si>
  <si>
    <t>522616 Arc 2503gvn 929x578</t>
  </si>
  <si>
    <t>luikpanelen besteld</t>
  </si>
  <si>
    <t>7039 en wit</t>
  </si>
  <si>
    <t>MSC 069-070</t>
  </si>
  <si>
    <t>MSC 081</t>
  </si>
  <si>
    <t>JAN VISSER BEUGELS T.B.V. AFMONTAGE</t>
  </si>
  <si>
    <t>JAN VISSER LASSEN REKKEN</t>
  </si>
  <si>
    <t>GIJS MAKEN MONSTER BLOKKEN</t>
  </si>
  <si>
    <t>2016559V</t>
  </si>
  <si>
    <t>570116 Floathouse (120946)</t>
  </si>
  <si>
    <t>600616 Floathouse (120946)</t>
  </si>
  <si>
    <t>607416 Floathouse (120946)</t>
  </si>
  <si>
    <t>Joeri vrijdag vrij</t>
  </si>
  <si>
    <t>587716 Schuur</t>
  </si>
  <si>
    <t>10x Raamgreep v BOS raam blank met drukknop</t>
  </si>
  <si>
    <t>Excl 5% dieseltoeslag</t>
  </si>
  <si>
    <t>Sliedrecht-Etten (13 lege bokken)</t>
  </si>
  <si>
    <t>Bessemans</t>
  </si>
  <si>
    <t>Nicolas</t>
  </si>
  <si>
    <t>MSD-018</t>
  </si>
  <si>
    <t>MSD-019</t>
  </si>
  <si>
    <t>MSD-017</t>
  </si>
  <si>
    <t>MSC-100</t>
  </si>
  <si>
    <t>MSD-018 Luiken</t>
  </si>
  <si>
    <t>MSD-017 Luiken</t>
  </si>
  <si>
    <t>MSD-100 Luiken</t>
  </si>
  <si>
    <t>Comm 127 oktober</t>
  </si>
  <si>
    <t>MP40</t>
  </si>
  <si>
    <t>2016617V</t>
  </si>
  <si>
    <t>607516 Floathouse</t>
  </si>
  <si>
    <t>522916 New Bay</t>
  </si>
  <si>
    <t>2016620V</t>
  </si>
  <si>
    <t>2016619V</t>
  </si>
  <si>
    <t>603417 tm 604117 rechte kozijnen</t>
  </si>
  <si>
    <t>2016.1121/OP16.1188</t>
  </si>
  <si>
    <t>afhalen</t>
  </si>
  <si>
    <t>5013 nerf - afhalen vrijdag week 47</t>
  </si>
  <si>
    <t>Hofstede 8387</t>
  </si>
  <si>
    <t>Ivm roedenfout rickert glas naar 28-10</t>
  </si>
  <si>
    <t>Bertrand Chalet 3357</t>
  </si>
  <si>
    <t>A2016002</t>
  </si>
  <si>
    <t>Offerte Januari 2016</t>
  </si>
  <si>
    <t>A2016003</t>
  </si>
  <si>
    <t>30 Units</t>
  </si>
  <si>
    <t>A2016004</t>
  </si>
  <si>
    <t>Offerte 13-1-2016</t>
  </si>
  <si>
    <t>KSO</t>
  </si>
  <si>
    <t>A2016005</t>
  </si>
  <si>
    <t>201500030 School</t>
  </si>
  <si>
    <t>A2016006</t>
  </si>
  <si>
    <t>6 kozijnen</t>
  </si>
  <si>
    <t>A2016007</t>
  </si>
  <si>
    <t>A2016008</t>
  </si>
  <si>
    <t>KRB-16-01</t>
  </si>
  <si>
    <t>A2016009</t>
  </si>
  <si>
    <t>Hooge banc</t>
  </si>
  <si>
    <t>A2016010</t>
  </si>
  <si>
    <t>Langhe banc</t>
  </si>
  <si>
    <t>A2016011</t>
  </si>
  <si>
    <t>Enschede</t>
  </si>
  <si>
    <t>A2016012</t>
  </si>
  <si>
    <t>100 Chalets Ameland</t>
  </si>
  <si>
    <t>A2016013</t>
  </si>
  <si>
    <t>Project 20150023 Best.nr 121514</t>
  </si>
  <si>
    <t>A2016014</t>
  </si>
  <si>
    <t>Dubbel draaikiep</t>
  </si>
  <si>
    <t>A2016015</t>
  </si>
  <si>
    <t>Offerte februari 2016</t>
  </si>
  <si>
    <t>A2016016</t>
  </si>
  <si>
    <t>Twee kozijnen</t>
  </si>
  <si>
    <t>A2016017</t>
  </si>
  <si>
    <t>30 Sets Roompot</t>
  </si>
  <si>
    <t>A2016018</t>
  </si>
  <si>
    <t>offerte Alberts&amp;van Huut</t>
  </si>
  <si>
    <t>A2016019</t>
  </si>
  <si>
    <t>Offerte 11-2</t>
  </si>
  <si>
    <t>A2016020</t>
  </si>
  <si>
    <t>Offerte stolpdeur met zijlicht</t>
  </si>
  <si>
    <t>A2016021</t>
  </si>
  <si>
    <t>Offerte Vlieghe Chalet 13</t>
  </si>
  <si>
    <t>Werner's Caravans</t>
  </si>
  <si>
    <t>A2016022</t>
  </si>
  <si>
    <t>WaterResort Oosterschelde - Type 1A</t>
  </si>
  <si>
    <t>A2016023</t>
  </si>
  <si>
    <t>Offerte verdiept</t>
  </si>
  <si>
    <t>A2016024</t>
  </si>
  <si>
    <t>A2016025</t>
  </si>
  <si>
    <t>A2016026</t>
  </si>
  <si>
    <t>A2016027</t>
  </si>
  <si>
    <t>Ameland Hooge Banc</t>
  </si>
  <si>
    <t>A2016028</t>
  </si>
  <si>
    <t>Ameland Langhe Banc</t>
  </si>
  <si>
    <t>A2016029</t>
  </si>
  <si>
    <t>Ameland Hooge Sandt</t>
  </si>
  <si>
    <t>A2016030</t>
  </si>
  <si>
    <t>Ameland Langhe Sandt</t>
  </si>
  <si>
    <t>A2016031</t>
  </si>
  <si>
    <t>A2016032</t>
  </si>
  <si>
    <t>Verdiepte kozijnen</t>
  </si>
  <si>
    <t>Continental</t>
  </si>
  <si>
    <t>A2016033</t>
  </si>
  <si>
    <t>Kozijnen woning</t>
  </si>
  <si>
    <t>A2016034</t>
  </si>
  <si>
    <t>Ref Afhüpe</t>
  </si>
  <si>
    <t>A2016035</t>
  </si>
  <si>
    <t>Weigt</t>
  </si>
  <si>
    <t>A2016036</t>
  </si>
  <si>
    <t xml:space="preserve">Fabrie </t>
  </si>
  <si>
    <t xml:space="preserve">Hendriks </t>
  </si>
  <si>
    <t>A2016037</t>
  </si>
  <si>
    <t>Offerte 27-5-15</t>
  </si>
  <si>
    <t>A2016038</t>
  </si>
  <si>
    <t>Renesse Lodge B</t>
  </si>
  <si>
    <t>A2016039</t>
  </si>
  <si>
    <t>Renesse Lodge C</t>
  </si>
  <si>
    <t>A2016040</t>
  </si>
  <si>
    <t>Mantelzorg</t>
  </si>
  <si>
    <t>A2016041</t>
  </si>
  <si>
    <t>A2016042</t>
  </si>
  <si>
    <t>A2016043</t>
  </si>
  <si>
    <t>Offerte 18-4-16</t>
  </si>
  <si>
    <t>A2016044</t>
  </si>
  <si>
    <t>Offerte 3-delig kozijn</t>
  </si>
  <si>
    <t>A2016045</t>
  </si>
  <si>
    <t>Offerte 19-4-16</t>
  </si>
  <si>
    <t>A2016046</t>
  </si>
  <si>
    <t>Vodelee</t>
  </si>
  <si>
    <t>A2016047</t>
  </si>
  <si>
    <t>Deridder Marva</t>
  </si>
  <si>
    <t>A2016048</t>
  </si>
  <si>
    <t>Pollentier</t>
  </si>
  <si>
    <t>A2016049</t>
  </si>
  <si>
    <t>Magermans Marva</t>
  </si>
  <si>
    <t>A2016050</t>
  </si>
  <si>
    <t>Namur et Marva</t>
  </si>
  <si>
    <t>A2016051</t>
  </si>
  <si>
    <t>A2016052</t>
  </si>
  <si>
    <t>A2016053</t>
  </si>
  <si>
    <t>Meerrpijzen gelaagd glas</t>
  </si>
  <si>
    <t>A2016054</t>
  </si>
  <si>
    <t>Rond kozijn</t>
  </si>
  <si>
    <t>A2016055</t>
  </si>
  <si>
    <t>Brans 7490</t>
  </si>
  <si>
    <t>A2016056</t>
  </si>
  <si>
    <t>A2016057</t>
  </si>
  <si>
    <t>Ronald</t>
  </si>
  <si>
    <t>A2016058</t>
  </si>
  <si>
    <t>Arcabo schuifpui</t>
  </si>
  <si>
    <t>A2016059</t>
  </si>
  <si>
    <t>Offerte 2-6-2016</t>
  </si>
  <si>
    <t>A2016060</t>
  </si>
  <si>
    <t>Van Roy</t>
  </si>
  <si>
    <t>A2016061</t>
  </si>
  <si>
    <t>A2016062</t>
  </si>
  <si>
    <t>A2016063</t>
  </si>
  <si>
    <t>A2016064</t>
  </si>
  <si>
    <t>Van Belle</t>
  </si>
  <si>
    <t>A2016065</t>
  </si>
  <si>
    <t>PK-XL-Show 2 TON 2016</t>
  </si>
  <si>
    <t>A2016066</t>
  </si>
  <si>
    <t>Juwet-Marwa I</t>
  </si>
  <si>
    <t>A2016067</t>
  </si>
  <si>
    <t>A2016068</t>
  </si>
  <si>
    <t>Mids Parks/F1</t>
  </si>
  <si>
    <t>A2016069</t>
  </si>
  <si>
    <t>H3-265-Marva I</t>
  </si>
  <si>
    <t>A2016070</t>
  </si>
  <si>
    <t>Offerte deur</t>
  </si>
  <si>
    <t>A2016071</t>
  </si>
  <si>
    <t>Offerte deur Beachhouse</t>
  </si>
  <si>
    <t>A2016072</t>
  </si>
  <si>
    <t>Offerte Nedko</t>
  </si>
  <si>
    <t>A2016073</t>
  </si>
  <si>
    <t>Voordeur Alex</t>
  </si>
  <si>
    <t>A2016074</t>
  </si>
  <si>
    <t>40 Chalets Beachhouses</t>
  </si>
  <si>
    <t>A2016075</t>
  </si>
  <si>
    <t>4 kozijnen</t>
  </si>
  <si>
    <t>A2016076</t>
  </si>
  <si>
    <t>Schuifpui</t>
  </si>
  <si>
    <t>A2016077</t>
  </si>
  <si>
    <t>Offerte standaard kozijnen</t>
  </si>
  <si>
    <t>A2016078</t>
  </si>
  <si>
    <t>Offerte 10 kozijnen</t>
  </si>
  <si>
    <t>A2016079</t>
  </si>
  <si>
    <t>Kozijnen Johan</t>
  </si>
  <si>
    <t>A2016080</t>
  </si>
  <si>
    <t>Deur</t>
  </si>
  <si>
    <t>A2016081</t>
  </si>
  <si>
    <t xml:space="preserve">Switchbox </t>
  </si>
  <si>
    <t>A2016082</t>
  </si>
  <si>
    <t>A2016083</t>
  </si>
  <si>
    <t>Driedelig kozijn</t>
  </si>
  <si>
    <t>A2016084</t>
  </si>
  <si>
    <t>A Postma</t>
  </si>
  <si>
    <t>A2016085</t>
  </si>
  <si>
    <t xml:space="preserve">Woonhuis dakdekker </t>
  </si>
  <si>
    <t>A2016086</t>
  </si>
  <si>
    <t>70 chalets</t>
  </si>
  <si>
    <t>A2016087</t>
  </si>
  <si>
    <t>Veldscholten</t>
  </si>
  <si>
    <t>A2016088</t>
  </si>
  <si>
    <t>Offerte 3-10-2016</t>
  </si>
  <si>
    <t>Schiphorst</t>
  </si>
  <si>
    <t>A2016089</t>
  </si>
  <si>
    <t>Cabana</t>
  </si>
  <si>
    <t>A2016090</t>
  </si>
  <si>
    <t>Deuren</t>
  </si>
  <si>
    <t>A2016091</t>
  </si>
  <si>
    <t>RK57 Chalets</t>
  </si>
  <si>
    <t>A2016092</t>
  </si>
  <si>
    <t>Woning Losser</t>
  </si>
  <si>
    <t>A2016093</t>
  </si>
  <si>
    <t>Offerte K3000</t>
  </si>
  <si>
    <t>Jan Snel</t>
  </si>
  <si>
    <t>A2016094</t>
  </si>
  <si>
    <t>3 Chalets</t>
  </si>
  <si>
    <t>RSP Recreatiebouw</t>
  </si>
  <si>
    <t>A2016095</t>
  </si>
  <si>
    <t>A2016096</t>
  </si>
  <si>
    <t>A2016097</t>
  </si>
  <si>
    <t>A2016098</t>
  </si>
  <si>
    <t>A2016099</t>
  </si>
  <si>
    <t>A2016100</t>
  </si>
  <si>
    <t>A2016101</t>
  </si>
  <si>
    <t>A2016102</t>
  </si>
  <si>
    <t>A2016103</t>
  </si>
  <si>
    <t>A2016104</t>
  </si>
  <si>
    <t>A2016105</t>
  </si>
  <si>
    <t>Limmens deur</t>
  </si>
  <si>
    <t>6x Ruitbreuk roeden - glas 28-10 binnen</t>
  </si>
  <si>
    <t>612816 tm 613516</t>
  </si>
  <si>
    <t>NL hal 3</t>
  </si>
  <si>
    <t>612816 tm 613116</t>
  </si>
  <si>
    <t>613216 tm 613516</t>
  </si>
  <si>
    <t>565716 816x1846 met roedes</t>
  </si>
  <si>
    <t>Arcabo 606816</t>
  </si>
  <si>
    <t>ongeluk productie</t>
  </si>
  <si>
    <t>Postma</t>
  </si>
  <si>
    <t>Marcel Blekking</t>
  </si>
  <si>
    <t>Duinlodges 147 chalets</t>
  </si>
  <si>
    <t>Luikpanelen besteld</t>
  </si>
  <si>
    <t>Coa Nijenhaske</t>
  </si>
  <si>
    <t>herstelwerkzaamheden</t>
  </si>
  <si>
    <t>maat Sliedrecht</t>
  </si>
  <si>
    <t>Kokkozijn</t>
  </si>
  <si>
    <t>Kessels-Lips</t>
  </si>
  <si>
    <t>1015 nerf</t>
  </si>
  <si>
    <t>Service Arcabo - 10x schuifpui slot Vlieghe art 387923</t>
  </si>
  <si>
    <t>2016659 klemlijsten AWL120 608116</t>
  </si>
  <si>
    <t>Offerte 21-10-16</t>
  </si>
  <si>
    <t>glas gewijzigd naar 25-10 leveren</t>
  </si>
  <si>
    <t>KS Biegetechnik  glas gewijzigd naar 25-10 leveren</t>
  </si>
  <si>
    <t xml:space="preserve">7016 glad - PSK 31-10 </t>
  </si>
  <si>
    <t>2016613L-7016</t>
  </si>
  <si>
    <t>2016614L-7016</t>
  </si>
  <si>
    <t>2016615L-7016</t>
  </si>
  <si>
    <t>transport Roggel en Reek naar Etten</t>
  </si>
  <si>
    <t>Etten, Vlaardingen</t>
  </si>
  <si>
    <t>Transport Rijssen naar Etten</t>
  </si>
  <si>
    <t>plus kraan Etten, Sliedrecht, Vlaardingen</t>
  </si>
  <si>
    <t>Oostende</t>
  </si>
  <si>
    <t>Heerenveen-Nieuwleusen-Klok Nieuwleusen</t>
  </si>
  <si>
    <t>Comm 131</t>
  </si>
  <si>
    <t>Jan hele week vrij</t>
  </si>
  <si>
    <t>ruitbreuk- glas komt 25-10</t>
  </si>
  <si>
    <t>Glas 254x398 satinato</t>
  </si>
  <si>
    <t>Glas B30a ruitje 698x825 maat</t>
  </si>
  <si>
    <t>Glas 816x1846 met roedes</t>
  </si>
  <si>
    <t>Glas 522x1035 paddock maat</t>
  </si>
  <si>
    <t>Glas 2xsatinato 254x398 maat(2016269,276)</t>
  </si>
  <si>
    <t>Glas 683x1372</t>
  </si>
  <si>
    <t>Glas 330x1600 bamboo 2stuks</t>
  </si>
  <si>
    <t>Glas 3x ruiten 428x939 plus rooster</t>
  </si>
  <si>
    <t>Glas 861x713</t>
  </si>
  <si>
    <t>Glas 511x1541 bamboo</t>
  </si>
  <si>
    <t>Glas 12x 565x1808 VSG33,1/VSG33,1</t>
  </si>
  <si>
    <t>Glas satinato 450x679</t>
  </si>
  <si>
    <t>Glas 677x679 met roedes</t>
  </si>
  <si>
    <t>Glas 773x932 met roedes</t>
  </si>
  <si>
    <t>Glas 450x679 met roedes</t>
  </si>
  <si>
    <t>Glas 738x1631 met roedes</t>
  </si>
  <si>
    <t>Glas 630x1022 met roedes</t>
  </si>
  <si>
    <t>7016 glad , transportbreuk komt 25-10 binnen</t>
  </si>
  <si>
    <t>MSD-027</t>
  </si>
  <si>
    <t>MSD-20 tm 24</t>
  </si>
  <si>
    <t>Ferdi Versteeg 26-10 tandarts vanaf 1400 uur</t>
  </si>
  <si>
    <t xml:space="preserve">mahonie </t>
  </si>
  <si>
    <t>Drie schuurdeuren</t>
  </si>
  <si>
    <t>RSP</t>
  </si>
  <si>
    <t>Kavel C13 Verdiepinglodge</t>
  </si>
  <si>
    <t>2x wit en 1x 7016 nerf</t>
  </si>
  <si>
    <t>Zeewolde</t>
  </si>
  <si>
    <t>595316 schuifdeur vleugel excl glas</t>
  </si>
  <si>
    <t>Schtoten wit</t>
  </si>
  <si>
    <t>MP40 - 6009 nerf - schroten 6009</t>
  </si>
  <si>
    <t>Voorraad AWL</t>
  </si>
  <si>
    <t>7016 glad - glas 8 nov 2016</t>
  </si>
  <si>
    <t>wel AWL</t>
  </si>
  <si>
    <r>
      <t xml:space="preserve">7016 glad - PSK - </t>
    </r>
    <r>
      <rPr>
        <b/>
        <sz val="10"/>
        <rFont val="Arial"/>
        <family val="2"/>
      </rPr>
      <t>KS biegetechnik 11/11 gereed</t>
    </r>
  </si>
  <si>
    <t>Glas450x 744 satinato met roedes</t>
  </si>
  <si>
    <t>verkeerd besteld</t>
  </si>
  <si>
    <t>Glas 1688x 332</t>
  </si>
  <si>
    <t>barst in ruit bij arcabo</t>
  </si>
  <si>
    <t>Glas 418x 639</t>
  </si>
  <si>
    <t>Glas 677x 744 satinato</t>
  </si>
  <si>
    <t>Glas 450x744</t>
  </si>
  <si>
    <t>stuk bij Arcabo</t>
  </si>
  <si>
    <t>Langhe Sandt Kavel 40 SP</t>
  </si>
  <si>
    <t>559517 Schuur</t>
  </si>
  <si>
    <t>VERLIES DOOR TE LATE LEVEREN GLAS EN ROOSTERS</t>
  </si>
  <si>
    <t>Sander di en vrij afwezig service en bezoek heering</t>
  </si>
  <si>
    <t>Gijs Fukking</t>
  </si>
  <si>
    <t>28-10-2016 laatste werkdag</t>
  </si>
  <si>
    <t>laden en lossen bosman</t>
  </si>
  <si>
    <t>had met roedes moeten zijn(met roede op order).</t>
  </si>
  <si>
    <t>Vier kozijnen</t>
  </si>
  <si>
    <t xml:space="preserve">609917 tm 610517 </t>
  </si>
  <si>
    <t>610617 tm 610817</t>
  </si>
  <si>
    <t>Glas schuin</t>
  </si>
  <si>
    <t>veerkeerd besteld</t>
  </si>
  <si>
    <t>Vlaardingen-Sliedrecht-Koksijde(B)-Oostende(B)kraan</t>
  </si>
  <si>
    <t>AWL120 - 5x 6000 mm Hveen</t>
  </si>
  <si>
    <t>AWL140 - 5x 6000 mm Nleusen</t>
  </si>
  <si>
    <t>2016281 Glas 450 x 994 mm satinato-16-4</t>
  </si>
  <si>
    <t>2016203E</t>
  </si>
  <si>
    <t>574916 service inzet</t>
  </si>
  <si>
    <t>594517 tm 594717</t>
  </si>
  <si>
    <t>2016662V</t>
  </si>
  <si>
    <t>2016663V</t>
  </si>
  <si>
    <t>coa s glas 624x1159( 2016634)</t>
  </si>
  <si>
    <t>Glas 1010x 503</t>
  </si>
  <si>
    <t xml:space="preserve">verkeerd  </t>
  </si>
  <si>
    <t>Ijsseldreef 7</t>
  </si>
  <si>
    <t>Ijsseldreef 8</t>
  </si>
  <si>
    <t>Gruber 3422</t>
  </si>
  <si>
    <t>Verkroost</t>
  </si>
  <si>
    <t>Prijvergelijk Raamwerk</t>
  </si>
  <si>
    <t>2016644V</t>
  </si>
  <si>
    <t>581716 Glas 677x 744 met roedes</t>
  </si>
  <si>
    <t>Glas 817x 575 4-16-5 hr++ 25mm</t>
  </si>
  <si>
    <t>(2016026) rooster ducosmart 684-30 wit</t>
  </si>
  <si>
    <t xml:space="preserve">glas 734x 1693 2x met roedes, </t>
  </si>
  <si>
    <t>weg zonder lever bon</t>
  </si>
  <si>
    <t>Herlevering MSC-082</t>
  </si>
  <si>
    <t>570216 Floathouse</t>
  </si>
  <si>
    <t>570217 Floathouse</t>
  </si>
  <si>
    <t>2-11-216</t>
  </si>
  <si>
    <t>2016641V</t>
  </si>
  <si>
    <t>7016 glad -PSK</t>
  </si>
  <si>
    <t>Cilinders/PSK</t>
  </si>
  <si>
    <t>2 inzethorren 545616 (oud 2016498)</t>
  </si>
  <si>
    <t>Z114</t>
  </si>
  <si>
    <t>roosters  ducoline  604-30 blank 4x</t>
  </si>
  <si>
    <t>523417 New Bay</t>
  </si>
  <si>
    <t>2016657V</t>
  </si>
  <si>
    <t>523917 New Bay</t>
  </si>
  <si>
    <t>524217 New Bay</t>
  </si>
  <si>
    <t>595917 New Bay</t>
  </si>
  <si>
    <t>schaar 12"  2 paar</t>
  </si>
  <si>
    <t>MSD-025</t>
  </si>
  <si>
    <t>MSD-026</t>
  </si>
  <si>
    <t>MSD-028</t>
  </si>
  <si>
    <t>MSD-029</t>
  </si>
  <si>
    <t>MSD-034</t>
  </si>
  <si>
    <t>Kavel Z64 Breskinlodge SP</t>
  </si>
  <si>
    <t>Kavel Z64 Schuur SP</t>
  </si>
  <si>
    <t>2016144-Z64</t>
  </si>
  <si>
    <t>Kavel Z130 Tulplodge Zand</t>
  </si>
  <si>
    <t xml:space="preserve">Kavel Z130 Schuur </t>
  </si>
  <si>
    <t>Kavel Z117 Duinlodge grijs</t>
  </si>
  <si>
    <t xml:space="preserve">Kavel Z117 Schuur </t>
  </si>
  <si>
    <t>MSD-028 Luiken</t>
  </si>
  <si>
    <t>MSD-029 Luiken</t>
  </si>
  <si>
    <t>Apeldoorn, nieuwleusen</t>
  </si>
  <si>
    <t>Woodworks V201611-044</t>
  </si>
  <si>
    <t>2016606E</t>
  </si>
  <si>
    <t>voorraad</t>
  </si>
  <si>
    <t>Glaslat AG8C wit- 6000mm 5x</t>
  </si>
  <si>
    <t>fout LB rubber laat los van glaslat</t>
  </si>
  <si>
    <t>594416 serviceinzet Sander</t>
  </si>
  <si>
    <t>Ijsseldreef 9</t>
  </si>
  <si>
    <t>Ijsseldreef 10</t>
  </si>
  <si>
    <t>612816 tm 613516 extra A021 G X N</t>
  </si>
  <si>
    <t>Max  200 uur inplannen</t>
  </si>
  <si>
    <t>Kurokozijn gesloten vanaf 22 dec tm 3 jan</t>
  </si>
  <si>
    <t>Max 270 uur inplannen</t>
  </si>
  <si>
    <t>2-1 t/m 5-1</t>
  </si>
  <si>
    <t>9-1 t/m 13-1</t>
  </si>
  <si>
    <t>16-1 t/m 20-1</t>
  </si>
  <si>
    <t>23-1 t/m 27-1</t>
  </si>
  <si>
    <t>30-1 t/m 3-2</t>
  </si>
  <si>
    <t>6-2 t/m 10-2</t>
  </si>
  <si>
    <t>ARCABO 2 en 3 jan gesloten</t>
  </si>
  <si>
    <t>2016682L-7016</t>
  </si>
  <si>
    <t>2016683L-7016</t>
  </si>
  <si>
    <t>508515 Streeks/v Delft De Bremakker Texel - H734 - 970 mm</t>
  </si>
  <si>
    <t>Balansen</t>
  </si>
  <si>
    <t>Opruimen</t>
  </si>
  <si>
    <t>Max 400 uur inplannen</t>
  </si>
  <si>
    <t>Hofstede 8446 Paneel mahonie</t>
  </si>
  <si>
    <t>AWL110 nalevering</t>
  </si>
  <si>
    <t>7016 glad - pSK</t>
  </si>
  <si>
    <t>Offertes</t>
  </si>
  <si>
    <t>A2016001</t>
  </si>
  <si>
    <t>Prognose</t>
  </si>
  <si>
    <t>Geleverde materialen voor Service</t>
  </si>
  <si>
    <t>Reeds geproduceerd</t>
  </si>
  <si>
    <t>570016 extra kozijn Floathouse</t>
  </si>
  <si>
    <t>Glas 22/11</t>
  </si>
  <si>
    <t>Glas 246x 364 schuin</t>
  </si>
  <si>
    <t>fout Ramasoft</t>
  </si>
  <si>
    <t>2016664V</t>
  </si>
  <si>
    <t>glas 746x 1875 522716</t>
  </si>
  <si>
    <t>Joeri ziek</t>
  </si>
  <si>
    <t>Ferdi donderdag ziek naar huis (rugklachten)</t>
  </si>
  <si>
    <t>HORREN!!!!</t>
  </si>
  <si>
    <t>Bennie Hoegen woensdag vrij</t>
  </si>
  <si>
    <t>JAN LASSEN FRAME AWL</t>
  </si>
  <si>
    <t>2016581</t>
  </si>
  <si>
    <t>598016 Glas 677x 680</t>
  </si>
  <si>
    <t>Nieuwleusen incl klok en Heerenveen</t>
  </si>
  <si>
    <t>van den Heuvel</t>
  </si>
  <si>
    <t>Drie bedrijfshallen</t>
  </si>
  <si>
    <t>Showmodel</t>
  </si>
  <si>
    <t>Offerte 14-11-2016</t>
  </si>
  <si>
    <t>De Jong</t>
  </si>
  <si>
    <t>Extra raam</t>
  </si>
  <si>
    <t>MSC-082 Nalevering AWL120</t>
  </si>
  <si>
    <t>587716 extra ruit met roeden</t>
  </si>
  <si>
    <t>slijtdorpels 40x3 mm 3 lengtes a 6m1 stuks aluminium</t>
  </si>
  <si>
    <t>Twins 50</t>
  </si>
  <si>
    <t>Krukstel Hoppe SKG Blank en cilinder K60/45 598316</t>
  </si>
  <si>
    <t>SA2 lengte 800 mm - 589516 Brouwer</t>
  </si>
  <si>
    <t>596417 tm 596617</t>
  </si>
  <si>
    <t>596917 en 597017</t>
  </si>
  <si>
    <t>totaal aantal chalets</t>
  </si>
  <si>
    <t>gefactureerd</t>
  </si>
  <si>
    <t>gerealiseerde waarde</t>
  </si>
  <si>
    <t>totaal orderbedrag</t>
  </si>
  <si>
    <t>MSC-084 Nalevering AWL120</t>
  </si>
  <si>
    <t>2016102V-2</t>
  </si>
  <si>
    <t>2016333V</t>
  </si>
  <si>
    <t>2016369L-3011</t>
  </si>
  <si>
    <t>2016521V-2</t>
  </si>
  <si>
    <t>568117 schuur</t>
  </si>
  <si>
    <t>15-11-216</t>
  </si>
  <si>
    <t>7016 Glad - KS Schuin kozijn</t>
  </si>
  <si>
    <t>MSD-037 Schuurdeur</t>
  </si>
  <si>
    <t>gewijzigde planning gevraagd 30-11 leveren</t>
  </si>
  <si>
    <t>gewijzigde planning gevraagd 5-12 leveren</t>
  </si>
  <si>
    <t>A2016106</t>
  </si>
  <si>
    <t>A2016107</t>
  </si>
  <si>
    <t>As2750 en boring v Kaartslot !!</t>
  </si>
  <si>
    <t>Ijsseldreef 11</t>
  </si>
  <si>
    <t>Ijsseldreef 12</t>
  </si>
  <si>
    <t>SA2 lengte 6m1 1 st</t>
  </si>
  <si>
    <t>totaal opdracht</t>
  </si>
  <si>
    <t>reeds gefact.</t>
  </si>
  <si>
    <t>rest</t>
  </si>
  <si>
    <t>van Laarhoven</t>
  </si>
  <si>
    <t>606816 2x glas A033 met roedes</t>
  </si>
  <si>
    <t>limmens deur</t>
  </si>
  <si>
    <t>Glas 603x 961 met roedes</t>
  </si>
  <si>
    <t>kapot gevallen</t>
  </si>
  <si>
    <t>Glas leveren uiterlijk wk 49</t>
  </si>
  <si>
    <t>WEEK</t>
  </si>
  <si>
    <t>621817 tm 622617</t>
  </si>
  <si>
    <t>Sliedrecht 2 losadressen</t>
  </si>
  <si>
    <t>Nalevering deur MSC-084</t>
  </si>
  <si>
    <t>2016506-2</t>
  </si>
  <si>
    <t xml:space="preserve">herlevering MSC-074 </t>
  </si>
  <si>
    <t>glas 22-11</t>
  </si>
  <si>
    <t>wel awl</t>
  </si>
  <si>
    <t>2016576/1</t>
  </si>
  <si>
    <t>Jambo</t>
  </si>
  <si>
    <t>Jan woensdag vrij</t>
  </si>
  <si>
    <t>STORING BAZ UITRICHTCILINDER</t>
  </si>
  <si>
    <t>DEFECTE CILINDER POETSMACHINE</t>
  </si>
  <si>
    <t>SANDER WOENSDAG TRANSPORT KOZIJNEN DUOCAR</t>
  </si>
  <si>
    <t>2016144-Z58S</t>
  </si>
  <si>
    <t>2016144-C31S</t>
  </si>
  <si>
    <t>2016144-C17S</t>
  </si>
  <si>
    <t>2016144-C44S</t>
  </si>
  <si>
    <t>KB 16-26 Buys</t>
  </si>
  <si>
    <t>AWL60-80-110-120-140 van elk 12 lengtes - AWL060 - 16 lengtes</t>
  </si>
  <si>
    <t>Etten, Sliedrecht pakketdienst</t>
  </si>
  <si>
    <t>2016144-C13S</t>
  </si>
  <si>
    <t>2016144-C15S</t>
  </si>
  <si>
    <t>2016144-Z127S</t>
  </si>
  <si>
    <t>2016144-Z105S</t>
  </si>
  <si>
    <t>511715 1398x 348</t>
  </si>
  <si>
    <t>Glas 929x 232 v152 gvn schuin</t>
  </si>
  <si>
    <t>Glas 929x 578 v152 gvn schuin</t>
  </si>
  <si>
    <t>Glas 929x 405 v152 gvn schuin</t>
  </si>
  <si>
    <t>SR</t>
  </si>
  <si>
    <t>618717 tm 619417</t>
  </si>
  <si>
    <t>Roosters V Buren</t>
  </si>
  <si>
    <t>(2 ruiten reeds mee)</t>
  </si>
  <si>
    <t>2016616</t>
  </si>
  <si>
    <t>Werner</t>
  </si>
  <si>
    <t>2016144-Z64S</t>
  </si>
  <si>
    <t>Sliedrecht + Oostende</t>
  </si>
  <si>
    <t>2016144-C30</t>
  </si>
  <si>
    <t>2016144-C30S</t>
  </si>
  <si>
    <t>2016144-C37</t>
  </si>
  <si>
    <t>2016144-C37S</t>
  </si>
  <si>
    <t>Kavel Z37 Tulplodge Zand</t>
  </si>
  <si>
    <t>Kavel Z37 Schuur sp</t>
  </si>
  <si>
    <t>Kavel C30 Duinlodge grijs</t>
  </si>
  <si>
    <t xml:space="preserve">Kavel C30 Schuur </t>
  </si>
  <si>
    <t>613717 Floathouse</t>
  </si>
  <si>
    <t>7016  glad</t>
  </si>
  <si>
    <t>Offerte Kortrijk</t>
  </si>
  <si>
    <t>Transport 5 orders</t>
  </si>
  <si>
    <t>Offerte tuinhuisjes</t>
  </si>
  <si>
    <t>Hermes Isolatiepanelen</t>
  </si>
  <si>
    <t>2016576/2</t>
  </si>
  <si>
    <t>2016630V</t>
  </si>
  <si>
    <t>Creme/7016 nerf - panelen op maat besteld</t>
  </si>
  <si>
    <t>krukken- scharnieren wit</t>
  </si>
  <si>
    <t>Scheer 8992</t>
  </si>
  <si>
    <t>2016734V</t>
  </si>
  <si>
    <t>gevraagd week 50</t>
  </si>
  <si>
    <t>2016726V</t>
  </si>
  <si>
    <t>2016728V</t>
  </si>
  <si>
    <t>2016729V</t>
  </si>
  <si>
    <t>2016704V</t>
  </si>
  <si>
    <t>2016706V</t>
  </si>
  <si>
    <t>7016 glad - KS Biegetechnik - PSK</t>
  </si>
  <si>
    <t>601317 en 601417</t>
  </si>
  <si>
    <t>KB16-26 Buys</t>
  </si>
  <si>
    <t>Biddinghuizen</t>
  </si>
  <si>
    <t>MP40 - opdek 13 mm iplv 15 mm</t>
  </si>
  <si>
    <t>Glas 519x 1846 met roedes</t>
  </si>
  <si>
    <t>Glas 376x 1704 met roedes</t>
  </si>
  <si>
    <t>Creme - gevraagd eind week 49</t>
  </si>
  <si>
    <t xml:space="preserve">Creme </t>
  </si>
  <si>
    <t>593116 glas 738x 1695 met roedes  ?</t>
  </si>
  <si>
    <t>lekdorpel 1600 mm  S804 7016 nerf - 504515 Service</t>
  </si>
  <si>
    <t>JAN VISSER LASSEN REKKEN TBV AWL</t>
  </si>
  <si>
    <t xml:space="preserve">SANDER DO NAAR ARCABO </t>
  </si>
  <si>
    <t>Van Damme</t>
  </si>
  <si>
    <t>Knuts</t>
  </si>
  <si>
    <t>V201611-195  - Schuur Daalman</t>
  </si>
  <si>
    <t>Nieuwleusen , kraan</t>
  </si>
  <si>
    <t>605216 Glas 624x 1159</t>
  </si>
  <si>
    <t>wk49</t>
  </si>
  <si>
    <t>alwin do 8-12 vrij</t>
  </si>
  <si>
    <t>607417 Glas 982x 1842</t>
  </si>
  <si>
    <t>awl s</t>
  </si>
  <si>
    <t>773992 Glas 444x 744 met roedes</t>
  </si>
  <si>
    <t>12x cilinder K40/40 (niet gelijksluitend)</t>
  </si>
  <si>
    <t>MSC-074 herlevering AWL120 (fout Kuro)</t>
  </si>
  <si>
    <t>MSC-074 herlev. AWL120 (fout Kuro en Aludex)</t>
  </si>
  <si>
    <t>AWL080 voor 15 koz Floathouse</t>
  </si>
  <si>
    <t>Nicolas deur</t>
  </si>
  <si>
    <t>Semco glas</t>
  </si>
  <si>
    <t>615400 schuur</t>
  </si>
  <si>
    <t>Roy vrijdag 9-12 14.00 vrij</t>
  </si>
  <si>
    <t>elementen* / week</t>
  </si>
  <si>
    <t>Groen 8847</t>
  </si>
  <si>
    <t>2016758V</t>
  </si>
  <si>
    <t>619617 tm 620117</t>
  </si>
  <si>
    <t>Roy vrijdag vanaf 14.00 uur afwezig</t>
  </si>
  <si>
    <t>3x glas 929x 2057, 1x 746x1875</t>
  </si>
  <si>
    <t>7016 glad - KS Schuin kozijn- PSK- 1 kozijnbok per chalet</t>
  </si>
  <si>
    <t>7016 glad - PSK, 2 roosters woeden nageleverd , 1 kozijnbok per chalet</t>
  </si>
  <si>
    <t>Serviceinzet Kurokozijn Scheer Zwolle 7644</t>
  </si>
  <si>
    <t>547517 2 extra kozijnen</t>
  </si>
  <si>
    <t>2x glas ARC2017 GXR weg gooien - fout arcabo</t>
  </si>
  <si>
    <t>Nieuw maat voor ARC2017 GXR</t>
  </si>
  <si>
    <t>Zeven deuren</t>
  </si>
  <si>
    <t>Glas 907x 330</t>
  </si>
  <si>
    <t>Glas 698x 633</t>
  </si>
  <si>
    <t>oke - 1x glasruit A022 FXR komt 16-12</t>
  </si>
  <si>
    <t>1x glas A022 GXR weggooien - fout Arcabo - 1x glasruit A022 FXR komt 16-12</t>
  </si>
  <si>
    <t>597117 New Bay</t>
  </si>
  <si>
    <t>2016764V</t>
  </si>
  <si>
    <t>7016 glad - P800NL en Cil 60/45</t>
  </si>
  <si>
    <t>vd Kuil 9070</t>
  </si>
  <si>
    <t>Comm 132</t>
  </si>
  <si>
    <t>Comm 133</t>
  </si>
  <si>
    <t>Comm 134</t>
  </si>
  <si>
    <t>2016771V</t>
  </si>
  <si>
    <t>creme - 7016 nerf ramen</t>
  </si>
  <si>
    <t>2016776V</t>
  </si>
  <si>
    <t>7016 Nerf - PSK</t>
  </si>
  <si>
    <t>619517 en 629717 tm 629917</t>
  </si>
  <si>
    <t>V201612-055</t>
  </si>
  <si>
    <t>Harskamp en Biddingshuizen</t>
  </si>
  <si>
    <t>Vlaardingen combi vracht</t>
  </si>
  <si>
    <t>620217 tm 621517</t>
  </si>
  <si>
    <t>619617 tm 620117 Scharbeutz</t>
  </si>
  <si>
    <t>620217 tm 621517 Scharbeutz</t>
  </si>
  <si>
    <t>zwarte MP20</t>
  </si>
  <si>
    <t>202</t>
  </si>
  <si>
    <t>foute invoer ramasoft</t>
  </si>
  <si>
    <t>AWL080 - 6m1 - 6 st</t>
  </si>
  <si>
    <t>Glasafstelblokjes 30 mm  2-3-4 mm van elke 1 doos à 1000 st</t>
  </si>
  <si>
    <t>570717 Schuur</t>
  </si>
  <si>
    <t>2016144-C41</t>
  </si>
  <si>
    <t>2016144-C41S</t>
  </si>
  <si>
    <t>2016144-Z59</t>
  </si>
  <si>
    <t>2016144-Z59S</t>
  </si>
  <si>
    <t>2016144-Z98</t>
  </si>
  <si>
    <t>2016144-Z98S</t>
  </si>
  <si>
    <t>2016144-C42</t>
  </si>
  <si>
    <t>2016144-C42S</t>
  </si>
  <si>
    <t>2016144-Z130</t>
  </si>
  <si>
    <t>2016144-Z130S</t>
  </si>
  <si>
    <t>2016144-Z117</t>
  </si>
  <si>
    <t>2016144-Z117S</t>
  </si>
  <si>
    <t>Kavel C41 Schuur SP</t>
  </si>
  <si>
    <t>Kavel Z59 Breskinlodge</t>
  </si>
  <si>
    <t>Kavel Z59 Schuur SP</t>
  </si>
  <si>
    <t>Kavel Z98 Tulplodge grijs</t>
  </si>
  <si>
    <t>Kavel Z98 Schuur SP</t>
  </si>
  <si>
    <t>Kavel C42 Schuur SP</t>
  </si>
  <si>
    <t>Kavel C42 Tulplodge grijs SP</t>
  </si>
  <si>
    <t>Kavel C41 Tulplodge grijs SP</t>
  </si>
  <si>
    <t>vd Kuil 2 9070</t>
  </si>
  <si>
    <t>2016784V</t>
  </si>
  <si>
    <t>507516 nieuwe set klemlijsten</t>
  </si>
  <si>
    <t xml:space="preserve">Alleen Klemlijsten </t>
  </si>
  <si>
    <t>2016077-B24</t>
  </si>
  <si>
    <t>2016077-B60</t>
  </si>
  <si>
    <t>Hooge Sandt Kavel 24</t>
  </si>
  <si>
    <t>Hooge Sandt SP Kavel 60</t>
  </si>
  <si>
    <t>cillinder</t>
  </si>
  <si>
    <t>De Lange</t>
  </si>
  <si>
    <t>Van Oosterom</t>
  </si>
  <si>
    <t>gevraagd 17 jan leveren</t>
  </si>
  <si>
    <t>MSD-040</t>
  </si>
  <si>
    <t>MSD-041</t>
  </si>
  <si>
    <t>KS Biegetechnik</t>
  </si>
  <si>
    <t>7016 nerf - KS Biegetechnik</t>
  </si>
  <si>
    <t>wit - KS Biegetechnik</t>
  </si>
  <si>
    <t>Glas 2 X 505X 1042</t>
  </si>
  <si>
    <t>j</t>
  </si>
  <si>
    <t>5 st. cillinder tbv schuurdeuren</t>
  </si>
  <si>
    <t>week 49</t>
  </si>
  <si>
    <t>week 50</t>
  </si>
  <si>
    <t>week 48</t>
  </si>
  <si>
    <t>C37</t>
  </si>
  <si>
    <t>HV Hal 5</t>
  </si>
  <si>
    <t>Slot 311 en 312</t>
  </si>
  <si>
    <t>Nieuwleusen - Heerenveen</t>
  </si>
  <si>
    <t>92</t>
  </si>
  <si>
    <t>bij maat beschadigingen</t>
  </si>
  <si>
    <t xml:space="preserve">awl s 140, 110 </t>
  </si>
  <si>
    <t>C13, Z58</t>
  </si>
  <si>
    <t>schade maat ronald</t>
  </si>
  <si>
    <t>cummelatief</t>
  </si>
  <si>
    <t>4 x Lakstiften( quartzgrijs, antrazitgrau)</t>
  </si>
  <si>
    <t>De Vries</t>
  </si>
  <si>
    <t>Cilinder K60/45 - 523417</t>
  </si>
  <si>
    <t>Glas 667x 744 met roedes</t>
  </si>
  <si>
    <t>Binnen en buiten folie VZ31-6 - SKG** stolp</t>
  </si>
  <si>
    <t>Standaard slot als insteekslot toepassen</t>
  </si>
  <si>
    <t>16-12-2016 laatste werkdag</t>
  </si>
  <si>
    <t>kokkozijn</t>
  </si>
  <si>
    <t>reparatie bij maat</t>
  </si>
  <si>
    <t>maat sliedrecht</t>
  </si>
  <si>
    <t>Excl 6% dieseltoeslag</t>
  </si>
  <si>
    <t>611217 tm 612217</t>
  </si>
  <si>
    <t>611217 tm 611517</t>
  </si>
  <si>
    <t>611617 tm 611917</t>
  </si>
  <si>
    <t>Van Gils</t>
  </si>
  <si>
    <t>Stolp met stolpesp.</t>
  </si>
  <si>
    <t>MP40 - 6009 nerf - KS Biegetechnik</t>
  </si>
  <si>
    <t>wk3</t>
  </si>
  <si>
    <t>20-12-216</t>
  </si>
  <si>
    <t>565017 Alleen klemlijsten en MP20 (kozijnen door Fleuren)</t>
  </si>
  <si>
    <t>oke - alleen AWL en MP20</t>
  </si>
  <si>
    <t>Geen kozijnen</t>
  </si>
  <si>
    <t>Com 130 AWL110 ivm gewijzigde wanddikte</t>
  </si>
  <si>
    <t xml:space="preserve">v Laarhoven - 2x </t>
  </si>
  <si>
    <t>Fout Kraaikamp</t>
  </si>
  <si>
    <r>
      <t xml:space="preserve">MP40 - </t>
    </r>
    <r>
      <rPr>
        <b/>
        <sz val="10"/>
        <color rgb="FFFF0000"/>
        <rFont val="Arial"/>
        <family val="2"/>
      </rPr>
      <t>DTS en PVC afwerking</t>
    </r>
  </si>
  <si>
    <t>6 jan ophalen</t>
  </si>
  <si>
    <t>Brouwer 2016587</t>
  </si>
  <si>
    <t>571017 Schuur</t>
  </si>
  <si>
    <t>afgehaald</t>
  </si>
  <si>
    <t>LB</t>
  </si>
  <si>
    <t>614117 Schuur</t>
  </si>
  <si>
    <t>613817 Floathouse</t>
  </si>
  <si>
    <t>616217 Schuur</t>
  </si>
  <si>
    <t>Glas 1498x 530</t>
  </si>
  <si>
    <t>KS Biegetechnik rondboog</t>
  </si>
  <si>
    <t>eind week 3</t>
  </si>
  <si>
    <t>647617 Schuur</t>
  </si>
  <si>
    <t>Woonhuis Breedenbroek</t>
  </si>
  <si>
    <t>verzoek 24-1 leveren</t>
  </si>
  <si>
    <t>Roy afwezig maandag,  dinsdag en vrijdagmiddag</t>
  </si>
  <si>
    <t>A2017001</t>
  </si>
  <si>
    <t>A2017002</t>
  </si>
  <si>
    <t>A2017003</t>
  </si>
  <si>
    <t>A2017004</t>
  </si>
  <si>
    <t>A2017005</t>
  </si>
  <si>
    <t>A2017006</t>
  </si>
  <si>
    <t>A2017007</t>
  </si>
  <si>
    <t>A2017008</t>
  </si>
  <si>
    <t>A2017009</t>
  </si>
  <si>
    <t>A2017010</t>
  </si>
  <si>
    <t>A2017011</t>
  </si>
  <si>
    <t>A2017012</t>
  </si>
  <si>
    <t>A2017013</t>
  </si>
  <si>
    <t>A2017014</t>
  </si>
  <si>
    <t>A2017015</t>
  </si>
  <si>
    <t>A2017016</t>
  </si>
  <si>
    <t>A2017017</t>
  </si>
  <si>
    <t>A2017018</t>
  </si>
  <si>
    <t>A2017019</t>
  </si>
  <si>
    <t>A2017020</t>
  </si>
  <si>
    <t>A2017021</t>
  </si>
  <si>
    <t>A2017022</t>
  </si>
  <si>
    <t>A2017023</t>
  </si>
  <si>
    <t>A2017024</t>
  </si>
  <si>
    <t>A2017025</t>
  </si>
  <si>
    <t>A2017026</t>
  </si>
  <si>
    <t>A2017027</t>
  </si>
  <si>
    <t>A2017028</t>
  </si>
  <si>
    <t>A2017029</t>
  </si>
  <si>
    <t>A2017030</t>
  </si>
  <si>
    <t>A2017031</t>
  </si>
  <si>
    <t>A2017032</t>
  </si>
  <si>
    <t>A2017033</t>
  </si>
  <si>
    <t>A2017034</t>
  </si>
  <si>
    <t>A2017035</t>
  </si>
  <si>
    <t>A2017036</t>
  </si>
  <si>
    <t>A2017037</t>
  </si>
  <si>
    <t>A2017038</t>
  </si>
  <si>
    <t>A2017039</t>
  </si>
  <si>
    <t>A2017040</t>
  </si>
  <si>
    <t>A2017041</t>
  </si>
  <si>
    <t>A2017042</t>
  </si>
  <si>
    <t>A2017043</t>
  </si>
  <si>
    <t>A2017044</t>
  </si>
  <si>
    <t>A2017045</t>
  </si>
  <si>
    <t>A2017046</t>
  </si>
  <si>
    <t>A2017047</t>
  </si>
  <si>
    <t>A2017048</t>
  </si>
  <si>
    <t>A2017049</t>
  </si>
  <si>
    <t>A2017050</t>
  </si>
  <si>
    <t>A2017051</t>
  </si>
  <si>
    <t>A2017052</t>
  </si>
  <si>
    <t>A2017053</t>
  </si>
  <si>
    <t>A2017054</t>
  </si>
  <si>
    <t>A2017055</t>
  </si>
  <si>
    <t>A2017056</t>
  </si>
  <si>
    <t>A2017057</t>
  </si>
  <si>
    <t>A2017058</t>
  </si>
  <si>
    <t>A2017059</t>
  </si>
  <si>
    <t>A2017060</t>
  </si>
  <si>
    <t>A2017061</t>
  </si>
  <si>
    <t>A2017062</t>
  </si>
  <si>
    <t>A2017063</t>
  </si>
  <si>
    <t>A2017064</t>
  </si>
  <si>
    <t>A2017065</t>
  </si>
  <si>
    <t>A2017066</t>
  </si>
  <si>
    <t>A2017067</t>
  </si>
  <si>
    <t>A2017068</t>
  </si>
  <si>
    <t>A2017069</t>
  </si>
  <si>
    <t>A2017070</t>
  </si>
  <si>
    <t>A2017071</t>
  </si>
  <si>
    <t>A2017072</t>
  </si>
  <si>
    <t>A2017073</t>
  </si>
  <si>
    <t>A2017074</t>
  </si>
  <si>
    <t>A2017075</t>
  </si>
  <si>
    <t>A2017076</t>
  </si>
  <si>
    <t>A2017077</t>
  </si>
  <si>
    <t>A2017078</t>
  </si>
  <si>
    <t>A2017079</t>
  </si>
  <si>
    <t>A2017080</t>
  </si>
  <si>
    <t>A2017081</t>
  </si>
  <si>
    <t>A2017082</t>
  </si>
  <si>
    <t>A2017083</t>
  </si>
  <si>
    <t>A2017084</t>
  </si>
  <si>
    <t>A2017085</t>
  </si>
  <si>
    <t>A2017086</t>
  </si>
  <si>
    <t>A2017087</t>
  </si>
  <si>
    <t>A2017088</t>
  </si>
  <si>
    <t>A2017089</t>
  </si>
  <si>
    <t>A2017090</t>
  </si>
  <si>
    <t>A2017091</t>
  </si>
  <si>
    <t>A2017092</t>
  </si>
  <si>
    <t>A2017093</t>
  </si>
  <si>
    <t>A2017094</t>
  </si>
  <si>
    <t>A2017095</t>
  </si>
  <si>
    <t>A2017096</t>
  </si>
  <si>
    <t>A2017097</t>
  </si>
  <si>
    <t>A2017098</t>
  </si>
  <si>
    <t>A2017099</t>
  </si>
  <si>
    <t>A2017100</t>
  </si>
  <si>
    <t>A2017101</t>
  </si>
  <si>
    <t>A2017102</t>
  </si>
  <si>
    <t>A2017103</t>
  </si>
  <si>
    <t>A2017104</t>
  </si>
  <si>
    <t>A2017105</t>
  </si>
  <si>
    <t>A2017106</t>
  </si>
  <si>
    <t>A2017107</t>
  </si>
  <si>
    <t>A2017108</t>
  </si>
  <si>
    <t>A2017109</t>
  </si>
  <si>
    <t>A2017110</t>
  </si>
  <si>
    <t>A2017111</t>
  </si>
  <si>
    <t>A2017112</t>
  </si>
  <si>
    <t>A2017113</t>
  </si>
  <si>
    <t>A2017114</t>
  </si>
  <si>
    <t>A2017115</t>
  </si>
  <si>
    <t>A2017116</t>
  </si>
  <si>
    <t>A2017117</t>
  </si>
  <si>
    <t>A2017118</t>
  </si>
  <si>
    <t>A2017119</t>
  </si>
  <si>
    <t>A2017120</t>
  </si>
  <si>
    <t>A2017121</t>
  </si>
  <si>
    <t>A2017122</t>
  </si>
  <si>
    <t>A2017123</t>
  </si>
  <si>
    <t>A2017124</t>
  </si>
  <si>
    <t>A2017125</t>
  </si>
  <si>
    <t>A2017126</t>
  </si>
  <si>
    <t>A2017127</t>
  </si>
  <si>
    <t>A2017128</t>
  </si>
  <si>
    <t>A2017129</t>
  </si>
  <si>
    <t>A2017130</t>
  </si>
  <si>
    <t>A2017131</t>
  </si>
  <si>
    <t>A2017132</t>
  </si>
  <si>
    <t>A2017133</t>
  </si>
  <si>
    <t>A2017134</t>
  </si>
  <si>
    <t>A2017135</t>
  </si>
  <si>
    <t>A2017136</t>
  </si>
  <si>
    <t>A2017137</t>
  </si>
  <si>
    <t>A2017138</t>
  </si>
  <si>
    <t>A2017139</t>
  </si>
  <si>
    <t>A2017140</t>
  </si>
  <si>
    <t>A2017141</t>
  </si>
  <si>
    <t>A2017142</t>
  </si>
  <si>
    <t>A2017143</t>
  </si>
  <si>
    <t>A2017144</t>
  </si>
  <si>
    <t>A2017145</t>
  </si>
  <si>
    <t>A2017146</t>
  </si>
  <si>
    <t>A2017147</t>
  </si>
  <si>
    <t>A2017148</t>
  </si>
  <si>
    <t>A2017149</t>
  </si>
  <si>
    <t>A2017150</t>
  </si>
  <si>
    <t>A2017151</t>
  </si>
  <si>
    <t>A2017152</t>
  </si>
  <si>
    <t>A2017153</t>
  </si>
  <si>
    <t>A2017154</t>
  </si>
  <si>
    <t>A2017155</t>
  </si>
  <si>
    <t>A2017156</t>
  </si>
  <si>
    <t>A2017157</t>
  </si>
  <si>
    <t>A2017158</t>
  </si>
  <si>
    <t>A2017159</t>
  </si>
  <si>
    <t>A2017160</t>
  </si>
  <si>
    <t>A2017161</t>
  </si>
  <si>
    <t>A2017162</t>
  </si>
  <si>
    <t>A2017163</t>
  </si>
  <si>
    <t>A2017164</t>
  </si>
  <si>
    <t>A2017165</t>
  </si>
  <si>
    <t>A2017166</t>
  </si>
  <si>
    <t>A2017167</t>
  </si>
  <si>
    <t>A2017168</t>
  </si>
  <si>
    <t>A2017169</t>
  </si>
  <si>
    <t>A2017170</t>
  </si>
  <si>
    <t>A2017171</t>
  </si>
  <si>
    <t>A2017172</t>
  </si>
  <si>
    <t>A2017173</t>
  </si>
  <si>
    <t>A2017174</t>
  </si>
  <si>
    <t>A2017175</t>
  </si>
  <si>
    <t>A2017176</t>
  </si>
  <si>
    <t>A2017177</t>
  </si>
  <si>
    <t>A2017178</t>
  </si>
  <si>
    <t>A2017179</t>
  </si>
  <si>
    <t>A2017180</t>
  </si>
  <si>
    <t>A2017181</t>
  </si>
  <si>
    <t>A2017182</t>
  </si>
  <si>
    <t>A2017183</t>
  </si>
  <si>
    <t>A2017184</t>
  </si>
  <si>
    <t>A2017185</t>
  </si>
  <si>
    <t>A2017186</t>
  </si>
  <si>
    <t>A2017187</t>
  </si>
  <si>
    <t>Offerte 30 trekkershutten</t>
  </si>
  <si>
    <t>Vijf kozijnen</t>
  </si>
  <si>
    <t>421</t>
  </si>
  <si>
    <t xml:space="preserve">Stegeman </t>
  </si>
  <si>
    <t>transport Etten,Nieuwleusen( klok)</t>
  </si>
  <si>
    <t>klemlijst, v14 profiel</t>
  </si>
  <si>
    <t xml:space="preserve">beschadigd, </t>
  </si>
  <si>
    <t>Offerte 10-1-2017</t>
  </si>
  <si>
    <t>10 kozijnen Moerdijk</t>
  </si>
  <si>
    <t>30 Trekkershutten</t>
  </si>
  <si>
    <t>Hoogerwerf 8541</t>
  </si>
  <si>
    <t>620217 tm 621517 - ARC5204R</t>
  </si>
  <si>
    <t>620217 tm 621517 - ARC5204R aanpassing</t>
  </si>
  <si>
    <t>greep hoppe art nr. 500848</t>
  </si>
  <si>
    <t>glas 773x 932 met roedes</t>
  </si>
  <si>
    <t>634817 en 634917</t>
  </si>
  <si>
    <t>602417 tm 604817</t>
  </si>
  <si>
    <t>2017024V</t>
  </si>
  <si>
    <t>wit+9001 nerf en raam wit+mon groen</t>
  </si>
  <si>
    <t>Welkamp</t>
  </si>
  <si>
    <t>Moerdijk</t>
  </si>
  <si>
    <t>Ismael</t>
  </si>
  <si>
    <t>Offerte 12-1-2017</t>
  </si>
  <si>
    <t>Euro Recreatiebouw</t>
  </si>
  <si>
    <t>glas 734x 1743 met roedes</t>
  </si>
  <si>
    <t>613917 Floathouse</t>
  </si>
  <si>
    <t>13-2 t/m 17-2</t>
  </si>
  <si>
    <t>20-2 t/m 24-2</t>
  </si>
  <si>
    <t>27-2 t/m 3-3</t>
  </si>
  <si>
    <t>Reserveringen Kuro</t>
  </si>
  <si>
    <t>V2016011-044</t>
  </si>
  <si>
    <t>590717 Schuur</t>
  </si>
  <si>
    <t>570917 Schuur</t>
  </si>
  <si>
    <t>wk4</t>
  </si>
  <si>
    <t>Haps P100 Afdekkap EV-1 6stuks hal 2</t>
  </si>
  <si>
    <t>7016 nerf met schroten</t>
  </si>
  <si>
    <t>sluitnokjes 6 stuks</t>
  </si>
  <si>
    <t>nalevering</t>
  </si>
  <si>
    <t>Werner 2</t>
  </si>
  <si>
    <t>Polijstdoeken 180 x 180 mm - 5 st</t>
  </si>
  <si>
    <t>15x 090cm alu slijtstrippen</t>
  </si>
  <si>
    <t>Graat</t>
  </si>
  <si>
    <t>DG Chaletbouw</t>
  </si>
  <si>
    <t>615417 glas 630x 1007, 450x 744 met roedes</t>
  </si>
  <si>
    <t>596017 glas 929x 2057</t>
  </si>
  <si>
    <t>594717 glas 677x 679</t>
  </si>
  <si>
    <t>565017 Alleen klemlijsten zagen en MP20 lange lengtes (kozijnen door Fleuren)</t>
  </si>
  <si>
    <t>vermelden: v Kozijnen Fleuren</t>
  </si>
  <si>
    <t>semco glas</t>
  </si>
  <si>
    <t>706</t>
  </si>
  <si>
    <t>708</t>
  </si>
  <si>
    <t>707</t>
  </si>
  <si>
    <t>709</t>
  </si>
  <si>
    <t>710</t>
  </si>
  <si>
    <t>711</t>
  </si>
  <si>
    <t>712</t>
  </si>
  <si>
    <t>713</t>
  </si>
  <si>
    <t>714</t>
  </si>
  <si>
    <t>715</t>
  </si>
  <si>
    <t>716</t>
  </si>
  <si>
    <t>630017 - geannuleerd 17-1-2017</t>
  </si>
  <si>
    <t>Van Oosten</t>
  </si>
  <si>
    <t>Maandag week 7 leveren - VR door v Buren</t>
  </si>
  <si>
    <t>7016 glad semco glas</t>
  </si>
  <si>
    <t>semco glas - ks biegetechnik</t>
  </si>
  <si>
    <t>705</t>
  </si>
  <si>
    <t>704</t>
  </si>
  <si>
    <t>2017059V</t>
  </si>
  <si>
    <t>624717 Schuur</t>
  </si>
  <si>
    <t>Gewijzigd naar Hveen</t>
  </si>
  <si>
    <t>223</t>
  </si>
  <si>
    <t>030</t>
  </si>
  <si>
    <t>701</t>
  </si>
  <si>
    <t>700</t>
  </si>
  <si>
    <t>702</t>
  </si>
  <si>
    <t>717</t>
  </si>
  <si>
    <t>718</t>
  </si>
  <si>
    <t>703</t>
  </si>
  <si>
    <t>597017 glas 929x 2057</t>
  </si>
  <si>
    <t>598516 glas 450x 994 satinato</t>
  </si>
  <si>
    <t>glas 734x 1693</t>
  </si>
  <si>
    <t>wk5</t>
  </si>
  <si>
    <t>564417 tm 564818</t>
  </si>
  <si>
    <r>
      <t xml:space="preserve">513915-003 </t>
    </r>
    <r>
      <rPr>
        <sz val="9"/>
        <color indexed="10"/>
        <rFont val="Arial"/>
        <family val="2"/>
      </rPr>
      <t>3x schuin kozijn</t>
    </r>
  </si>
  <si>
    <t>20x Eletriche dagschoten en afgefreesde dagschoten</t>
  </si>
  <si>
    <t>627717 tm 628217</t>
  </si>
  <si>
    <t>semco</t>
  </si>
  <si>
    <t>6-3 t/m 10-3</t>
  </si>
  <si>
    <t>13-1-1017</t>
  </si>
  <si>
    <t>de vries</t>
  </si>
  <si>
    <t xml:space="preserve">glas 704x 2051 </t>
  </si>
  <si>
    <t>onze fout 1 extra bestellen</t>
  </si>
  <si>
    <t>Glasplaatjes 3mm 2 doosjes</t>
  </si>
  <si>
    <t>Glasplaatjes 2mm 2 doosjes</t>
  </si>
  <si>
    <t>Glasplaatjes 4mm 2 doosies</t>
  </si>
  <si>
    <t>628317 tm 628617</t>
  </si>
  <si>
    <t>LET OP: betaling checken</t>
  </si>
  <si>
    <t>626717 tm 627617</t>
  </si>
  <si>
    <t>2016629 612816 tm 613516 8x greep schuifdeur afsluitbaar</t>
  </si>
  <si>
    <t>Ravenbosch</t>
  </si>
  <si>
    <t>De Wit / Forrion</t>
  </si>
  <si>
    <t>Park Lodge 453</t>
  </si>
  <si>
    <t>Awl 120 5x 2060mm</t>
  </si>
  <si>
    <t>Allure</t>
  </si>
  <si>
    <t>Bloemendaal</t>
  </si>
  <si>
    <t>De Leeuw-van Weenen</t>
  </si>
  <si>
    <t>Both</t>
  </si>
  <si>
    <t>22 februari leveren</t>
  </si>
  <si>
    <t>616217 extra bestelling ARC1023 FXN gm 650x700</t>
  </si>
  <si>
    <t>LB test kozijnen DTS</t>
  </si>
  <si>
    <t>Kurokozijn</t>
  </si>
  <si>
    <t>10 tubes lijm</t>
  </si>
  <si>
    <t>cillinder 60/45</t>
  </si>
  <si>
    <t>verkeerde maat geleverd</t>
  </si>
  <si>
    <t>wk6</t>
  </si>
  <si>
    <t>Schrijver</t>
  </si>
  <si>
    <t>Christiaan Bockting</t>
  </si>
  <si>
    <t>Modest Andy</t>
  </si>
  <si>
    <t>Glas 600x 294</t>
  </si>
  <si>
    <t>Patio 4</t>
  </si>
  <si>
    <t>Barli</t>
  </si>
  <si>
    <t>Lodge 4+</t>
  </si>
  <si>
    <t>614317 - Extra glasruit voor ARC1022 FXR</t>
  </si>
  <si>
    <t>Toog uiterlijk 9 maart voor 12.00 uur</t>
  </si>
  <si>
    <t>Swafing</t>
  </si>
  <si>
    <t>beslag ombouwen nieuwleusen</t>
  </si>
  <si>
    <t>renolit folie aanbrengen</t>
  </si>
  <si>
    <t>schaar wijzigen, slot nakijken</t>
  </si>
  <si>
    <t>Topdaken</t>
  </si>
  <si>
    <t>Offerte 31-1-17</t>
  </si>
  <si>
    <t>Quality Time</t>
  </si>
  <si>
    <t>2017018V</t>
  </si>
  <si>
    <t>Breedenbroek</t>
  </si>
  <si>
    <t>Leeg gemeld:</t>
  </si>
  <si>
    <t>Glas 677x 679</t>
  </si>
  <si>
    <t>Ludo</t>
  </si>
  <si>
    <t>Saatsman</t>
  </si>
  <si>
    <t>Montenez</t>
  </si>
  <si>
    <t>Montenez Boure</t>
  </si>
  <si>
    <t>Veenendaal</t>
  </si>
  <si>
    <t>rickert</t>
  </si>
  <si>
    <t>KS Biegetechnik - profiel bij KS aanwezig</t>
  </si>
  <si>
    <t>Golden Oak</t>
  </si>
  <si>
    <t xml:space="preserve">Holzporre </t>
  </si>
  <si>
    <t>620217 glas 677x 744 met roedes</t>
  </si>
  <si>
    <t>haps 90 mm</t>
  </si>
  <si>
    <t>Offerte 2-2-2017</t>
  </si>
  <si>
    <t>Hendriks Chaletbouw</t>
  </si>
  <si>
    <t>15 febr uiterlijk</t>
  </si>
  <si>
    <t>glas 10-2 Semco</t>
  </si>
  <si>
    <t>Meerwerk 615317 wijziging ARC1958 GVR naar ARC1356 GVR</t>
  </si>
  <si>
    <r>
      <rPr>
        <b/>
        <sz val="9"/>
        <color rgb="FF00B050"/>
        <rFont val="Arial"/>
        <family val="2"/>
      </rPr>
      <t>KS Biegetechnik</t>
    </r>
    <r>
      <rPr>
        <sz val="9"/>
        <rFont val="Arial"/>
        <family val="2"/>
        <charset val="1"/>
      </rPr>
      <t xml:space="preserve"> - semco</t>
    </r>
  </si>
  <si>
    <t>606417 Schuur</t>
  </si>
  <si>
    <t>11 bokken + 1 glasbok</t>
  </si>
  <si>
    <t>13-3 t/m 17-3</t>
  </si>
  <si>
    <t>20-3 t/m  24-3</t>
  </si>
  <si>
    <t>27-3 t/m  31-3</t>
  </si>
  <si>
    <t>10-4 t/m  14-4</t>
  </si>
  <si>
    <t>17-4 t/m  21-4</t>
  </si>
  <si>
    <t>24-4 t/m  28-4</t>
  </si>
  <si>
    <t>Koningsdag 27-4 + 28-4</t>
  </si>
  <si>
    <t>Paasmaandag</t>
  </si>
  <si>
    <t>Ivo Bauhuis Snuffelstage don en vrij</t>
  </si>
  <si>
    <t>597117 Glas 800x 329 satinato</t>
  </si>
  <si>
    <t>30 stuks draai kiep krukken</t>
  </si>
  <si>
    <t>Leemkule</t>
  </si>
  <si>
    <t>Meerwerk 6153172 extra kozijnen</t>
  </si>
  <si>
    <t>MP10 - 6000 mm tbv voorraad - 10 lengtes</t>
  </si>
  <si>
    <t>7016 nerf en Rondboog KS Biegetechnik  semco</t>
  </si>
  <si>
    <t>Etten-Schuttdorf en retour</t>
  </si>
  <si>
    <t>Etten, Vlaardingen, Sliedrecht</t>
  </si>
  <si>
    <t>Etten, Harskamp, Nieuwleusen</t>
  </si>
  <si>
    <t>Glas 738x 1695(592316 van Brunschot)</t>
  </si>
  <si>
    <t>Aerts</t>
  </si>
  <si>
    <t>van Gouwbergen</t>
  </si>
  <si>
    <t>Eupen</t>
  </si>
  <si>
    <t>Arcabo Productie gesloten</t>
  </si>
  <si>
    <t>2016144-Z104S</t>
  </si>
  <si>
    <t xml:space="preserve">Kavel Z104 Schuur </t>
  </si>
  <si>
    <t>2016144-Z122S</t>
  </si>
  <si>
    <t>2016144-Z126S</t>
  </si>
  <si>
    <t xml:space="preserve">Kavel Z122 Schuur </t>
  </si>
  <si>
    <t xml:space="preserve">Kavel Z126 Schuur </t>
  </si>
  <si>
    <t>MSD-045-046</t>
  </si>
  <si>
    <t>MSD-053 Vlemmix berging</t>
  </si>
  <si>
    <t>MSD-047 Liesman berging</t>
  </si>
  <si>
    <t>MSD-044 Liesman</t>
  </si>
  <si>
    <t>MSD-043 Duimel</t>
  </si>
  <si>
    <t xml:space="preserve">MSD-035 </t>
  </si>
  <si>
    <t>MSD-035 Luiken</t>
  </si>
  <si>
    <t>MSD-042-042 Lambermont</t>
  </si>
  <si>
    <t>Reservering Kuro</t>
  </si>
  <si>
    <t>reservering Kuro</t>
  </si>
  <si>
    <t>Meerwerk 615317  2 extra kozijnen</t>
  </si>
  <si>
    <t>2x 613817 en 613917 Floathouse AWL060 tbv 3 grote kozijnen</t>
  </si>
  <si>
    <t>614017 Floathouse</t>
  </si>
  <si>
    <t>Nieuwe Klant</t>
  </si>
  <si>
    <r>
      <t xml:space="preserve">7016 nerf - semco </t>
    </r>
    <r>
      <rPr>
        <sz val="9"/>
        <color rgb="FFFF0000"/>
        <rFont val="Arial"/>
        <family val="2"/>
      </rPr>
      <t>Nieuwe Klant</t>
    </r>
  </si>
  <si>
    <t>Glas 628x 1396</t>
  </si>
  <si>
    <t>554216 glas 1041x 1743</t>
  </si>
  <si>
    <t>AWL60 2x 3088-45/45, 2x 2641-90/45,2x 2641- 45/90</t>
  </si>
  <si>
    <t>semco glas week 7</t>
  </si>
  <si>
    <t>2016144-C14</t>
  </si>
  <si>
    <t>Kavel C14 Verdieping Lodge</t>
  </si>
  <si>
    <t>2016144-C14S</t>
  </si>
  <si>
    <t>Kavel C14 Schuur SP</t>
  </si>
  <si>
    <t>Kavel Z104 Schuur SP</t>
  </si>
  <si>
    <t>Kavel Z122 Schuur SP</t>
  </si>
  <si>
    <t>Kavel Z126 Schuur SP</t>
  </si>
  <si>
    <t>2016144-C01</t>
  </si>
  <si>
    <t>2016144-C01S</t>
  </si>
  <si>
    <t>Kavel C01 Verdieping Lodge</t>
  </si>
  <si>
    <t>Kavel C01 Schuur SP</t>
  </si>
  <si>
    <t>Kavel Z101 Tulplodge Grijs SP</t>
  </si>
  <si>
    <t>2016144-Z101</t>
  </si>
  <si>
    <t>Kavel Z101 Schuur SP</t>
  </si>
  <si>
    <t>2016144-Z101S</t>
  </si>
  <si>
    <t>Kavel C51 Tulplodge Grijs SP</t>
  </si>
  <si>
    <t>Kavel C51 Schuur SP</t>
  </si>
  <si>
    <t>2016144-C51</t>
  </si>
  <si>
    <t>2016144-C51S</t>
  </si>
  <si>
    <t>2016144-Z69</t>
  </si>
  <si>
    <t>2016144-Z69S</t>
  </si>
  <si>
    <t>Kavel Z69 Tulplodge Zand SP</t>
  </si>
  <si>
    <t>Kavel Z69 Schuur SP</t>
  </si>
  <si>
    <t>van Wilgen</t>
  </si>
  <si>
    <r>
      <t xml:space="preserve">exacte adres nog doorgeven- </t>
    </r>
    <r>
      <rPr>
        <sz val="9"/>
        <color rgb="FFFF0000"/>
        <rFont val="Arial"/>
        <family val="2"/>
      </rPr>
      <t>welke dag kuro leveren</t>
    </r>
    <r>
      <rPr>
        <sz val="9"/>
        <rFont val="Arial"/>
        <family val="2"/>
        <charset val="1"/>
      </rPr>
      <t>?</t>
    </r>
  </si>
  <si>
    <t>Glas 816x 1782</t>
  </si>
  <si>
    <t>Glas670x 846</t>
  </si>
  <si>
    <t>5 bokken + korf</t>
  </si>
  <si>
    <t>6 bokken</t>
  </si>
  <si>
    <t>Almen en Nieuwleusen</t>
  </si>
  <si>
    <t>10 bokken + 1 glasbok</t>
  </si>
  <si>
    <t xml:space="preserve">Deur  </t>
  </si>
  <si>
    <t>Well Camp</t>
  </si>
  <si>
    <t>Glas 734x 1629</t>
  </si>
  <si>
    <t>636617 Schuur</t>
  </si>
  <si>
    <t>586716 Glas 450x 744 met roedes</t>
  </si>
  <si>
    <t>2017139L-6009</t>
  </si>
  <si>
    <t>635917 Luiken</t>
  </si>
  <si>
    <t>NL hal 1</t>
  </si>
  <si>
    <t>Modest Katie</t>
  </si>
  <si>
    <t>719</t>
  </si>
  <si>
    <t>720</t>
  </si>
  <si>
    <t>Uden</t>
  </si>
  <si>
    <t>645017 tm 645517</t>
  </si>
  <si>
    <t>wk7</t>
  </si>
  <si>
    <t>5 bokken + 1 glasbok</t>
  </si>
  <si>
    <t>Harskamp + Nieuwleusen</t>
  </si>
  <si>
    <t>comm 134</t>
  </si>
  <si>
    <t>Alwin hele week vrij</t>
  </si>
  <si>
    <t>2017121L-7016</t>
  </si>
  <si>
    <t>MSD-044 Liesman Luiken</t>
  </si>
  <si>
    <t>2017124L-7016</t>
  </si>
  <si>
    <t>Bomhof</t>
  </si>
  <si>
    <t>Ter Horst</t>
  </si>
  <si>
    <t>glas rondboog 17-2</t>
  </si>
  <si>
    <t>comm 133</t>
  </si>
  <si>
    <t>Virupa panelen</t>
  </si>
  <si>
    <t>breuk(transport breuk, te laat gezien</t>
  </si>
  <si>
    <t>721</t>
  </si>
  <si>
    <t>3-3-2017 leveren</t>
  </si>
  <si>
    <t>semco glas 21-2 - Roosters Burghouwt  20-2</t>
  </si>
  <si>
    <t>10 sets beslag voor schuifdeur</t>
  </si>
  <si>
    <t>Schuurdeuren C12, C27, Z119, Z124, Z110, C28 en Z95</t>
  </si>
  <si>
    <t>Robbin Maassen</t>
  </si>
  <si>
    <t>17-02-2017 laatste werkdag</t>
  </si>
  <si>
    <t>Select 4 u</t>
  </si>
  <si>
    <t>121166  let op bovenlicht staalschroef</t>
  </si>
  <si>
    <t>Mooreichen</t>
  </si>
  <si>
    <t>Veenwouden</t>
  </si>
  <si>
    <t>537616 Schuur</t>
  </si>
  <si>
    <t>7016 Glad</t>
  </si>
  <si>
    <t>Glas 982x 1843</t>
  </si>
  <si>
    <t>bij arcabo kapot aangekomen</t>
  </si>
  <si>
    <t>setje wielen voor schuifpui</t>
  </si>
  <si>
    <t>KS Biegetechnik - kattenluik monteren aanwezig</t>
  </si>
  <si>
    <t>606417 Glas 929x 2057 2x</t>
  </si>
  <si>
    <t>Arntz</t>
  </si>
  <si>
    <t>NL Hal 5</t>
  </si>
  <si>
    <t>623617 herl schuifdeurvleugel</t>
  </si>
  <si>
    <t>Frank Bosman Terborg</t>
  </si>
  <si>
    <t>Bosman</t>
  </si>
  <si>
    <t>Kozijn Menno</t>
  </si>
  <si>
    <t>Kozijnen Wim Kanis</t>
  </si>
  <si>
    <t>Kozijnen Woning Aalten Kuipershof</t>
  </si>
  <si>
    <t>Kuipershof</t>
  </si>
  <si>
    <t>Op apparte bok met 2017109</t>
  </si>
  <si>
    <t>Op apparte bok met 2017147</t>
  </si>
  <si>
    <t>Diverse nieuwe modellen</t>
  </si>
  <si>
    <t>Bennie H 27-03 vrij (hetty jarig)</t>
  </si>
  <si>
    <t>Joeri woensdag 19-4 vrij</t>
  </si>
  <si>
    <t>2016144-C12</t>
  </si>
  <si>
    <t>Kavel C12 Verdieping Lodge</t>
  </si>
  <si>
    <t>creme-7016 nerf - glas rechtstreeks naar Klant</t>
  </si>
  <si>
    <t>creme  - glas rechtstreeks naar Klant</t>
  </si>
  <si>
    <t>2017163V</t>
  </si>
  <si>
    <t>606517 schuur</t>
  </si>
  <si>
    <t>Moerdijk - Vlaardingen - Sliedrecht</t>
  </si>
  <si>
    <t>3 bokken</t>
  </si>
  <si>
    <t>1 bok</t>
  </si>
  <si>
    <t>Etten, Herbstein (D) testkozijnen</t>
  </si>
  <si>
    <t>Heereveen</t>
  </si>
  <si>
    <t>Offerte februari 2017</t>
  </si>
  <si>
    <t>te duur</t>
  </si>
  <si>
    <t>gaat door</t>
  </si>
  <si>
    <t>7016 nerf - niet beglazen glas los mee op bok</t>
  </si>
  <si>
    <t>2017156V</t>
  </si>
  <si>
    <t>2017160L-7016</t>
  </si>
  <si>
    <t>Helvoort Luiken</t>
  </si>
  <si>
    <t>wk10</t>
  </si>
  <si>
    <t>2017159L-6009</t>
  </si>
  <si>
    <t>GGG Inkoop Luiken</t>
  </si>
  <si>
    <t>RH 70 / 50</t>
  </si>
  <si>
    <t>RH 70 / 20</t>
  </si>
  <si>
    <t>621617 Wasunit</t>
  </si>
  <si>
    <t>722</t>
  </si>
  <si>
    <t>723</t>
  </si>
  <si>
    <t>724</t>
  </si>
  <si>
    <t>725</t>
  </si>
  <si>
    <t>726</t>
  </si>
  <si>
    <t>727</t>
  </si>
  <si>
    <t>slot</t>
  </si>
  <si>
    <t>voor diamant, beteling glasbokken</t>
  </si>
  <si>
    <t>625717 tm 626617</t>
  </si>
  <si>
    <t>21 maart leveren</t>
  </si>
  <si>
    <t>bij kuro geleverd</t>
  </si>
  <si>
    <t>2016144-S</t>
  </si>
  <si>
    <t>633317 Schuur</t>
  </si>
  <si>
    <t>610917 Fam Hazendonk Duynpark Soest 2x krukstel CAT</t>
  </si>
  <si>
    <t>Showroom 1x deur met Krukstel CAT</t>
  </si>
  <si>
    <t>Nieuwleusen + 2de losadres</t>
  </si>
  <si>
    <t>12 bokken + 2 kratten</t>
  </si>
  <si>
    <t>10 bokken + 3 kratten</t>
  </si>
  <si>
    <t>9 bokken + 2 glasbokken</t>
  </si>
  <si>
    <t>563216 1x sandwichpaneel 7016 glad 755x 645</t>
  </si>
  <si>
    <t>728</t>
  </si>
  <si>
    <t>729</t>
  </si>
  <si>
    <t>507516 nieuwe set klemlijsten ivm wijziging wanddikte</t>
  </si>
  <si>
    <t>596017 Ruit 2 van V150</t>
  </si>
  <si>
    <t xml:space="preserve">glas 982x 1843 breukruit Floathouse </t>
  </si>
  <si>
    <t>Kavel C51Schuur SP</t>
  </si>
  <si>
    <t>Kirkels</t>
  </si>
  <si>
    <t>Margraten</t>
  </si>
  <si>
    <t>10 deuren</t>
  </si>
  <si>
    <t>626717t/m627617</t>
  </si>
  <si>
    <t>glas 504x 1754 met roedes</t>
  </si>
  <si>
    <t>glas 671x 744 met roedes</t>
  </si>
  <si>
    <t>631817 tm 632217</t>
  </si>
  <si>
    <t>arcabo zegt wat te missen</t>
  </si>
  <si>
    <t>25 uitzetzakgrepen</t>
  </si>
  <si>
    <t>592316 glas 738x 1631</t>
  </si>
  <si>
    <t>Etten, Nieuwleusen</t>
  </si>
  <si>
    <t>Etten, Enschede, Bad Bentheim, Etten</t>
  </si>
  <si>
    <t>7016 nerf - zwarte MP</t>
  </si>
  <si>
    <t>7016 nerf- zwarte MP</t>
  </si>
  <si>
    <t>649817 tm 650217</t>
  </si>
  <si>
    <t>Wim Kanis</t>
  </si>
  <si>
    <t>Tobè</t>
  </si>
  <si>
    <t>Offerte 27-2</t>
  </si>
  <si>
    <t>bosman opdracht combi</t>
  </si>
  <si>
    <t>616117 ,1x krukstel cat</t>
  </si>
  <si>
    <t>sandwich paneel wit 24mm 503x 1057</t>
  </si>
  <si>
    <t>625017 Boerderij</t>
  </si>
  <si>
    <t>6009 nerf - KS Biegetechnik</t>
  </si>
  <si>
    <t>glas 734x 1693 met roedes</t>
  </si>
  <si>
    <t>glas 503x 1022 met roedes</t>
  </si>
  <si>
    <t>MSD-026 kozijn</t>
  </si>
  <si>
    <t>schade</t>
  </si>
  <si>
    <t>bij maat en duocar</t>
  </si>
  <si>
    <t>deurbeslag</t>
  </si>
  <si>
    <t>bij arcabo vergeten te leveren</t>
  </si>
  <si>
    <t>glas 677x 394</t>
  </si>
  <si>
    <t>is hier zoek geraakt</t>
  </si>
  <si>
    <t>wk9</t>
  </si>
  <si>
    <t>wk11</t>
  </si>
  <si>
    <t>Herontwikkeling Kennedylaan</t>
  </si>
  <si>
    <t>7016 nerf  - KS Biegetechnik</t>
  </si>
  <si>
    <t>Vincent ziek</t>
  </si>
  <si>
    <t>Cars - Jan - Brian 27-02 vrij</t>
  </si>
  <si>
    <t>644017 tm 644917</t>
  </si>
  <si>
    <t>van grouwbergen</t>
  </si>
  <si>
    <t>glas 263x 566</t>
  </si>
  <si>
    <t>transport breuk te laat gezien</t>
  </si>
  <si>
    <t>2017186V</t>
  </si>
  <si>
    <t>2017187V</t>
  </si>
  <si>
    <t>Postema</t>
  </si>
  <si>
    <t>Vlaardingen - Sliedrecht</t>
  </si>
  <si>
    <t>269</t>
  </si>
  <si>
    <t>Z69</t>
  </si>
  <si>
    <t>2300</t>
  </si>
  <si>
    <t>C51</t>
  </si>
  <si>
    <t>Comm Oosterhout</t>
  </si>
  <si>
    <t>Kroftman</t>
  </si>
  <si>
    <t>20x Newport bi en bu 7016 nerf</t>
  </si>
  <si>
    <t>Araco</t>
  </si>
  <si>
    <t>2016144-Z129</t>
  </si>
  <si>
    <t xml:space="preserve">Kavel Z129 Tulplodge Zand </t>
  </si>
  <si>
    <t>2016144-Z129S</t>
  </si>
  <si>
    <t xml:space="preserve">Kavel Z129 Schuur </t>
  </si>
  <si>
    <t>2016144-Z120</t>
  </si>
  <si>
    <t>2016144-Z120S</t>
  </si>
  <si>
    <t xml:space="preserve">Kavel Z120 Tulplodge Zand </t>
  </si>
  <si>
    <t xml:space="preserve">Kavel Z120 Schuur </t>
  </si>
  <si>
    <t>2016144-Z135</t>
  </si>
  <si>
    <t xml:space="preserve">Kavel Z135 Tulplodge Grijs </t>
  </si>
  <si>
    <t xml:space="preserve">Kavel Z135 Schuur </t>
  </si>
  <si>
    <t>2016144-Z135S</t>
  </si>
  <si>
    <t>2016144-C27</t>
  </si>
  <si>
    <t xml:space="preserve">Kavel C27 Duinlodge Nature </t>
  </si>
  <si>
    <t>Kavel C53 Tulplodge Zand SP</t>
  </si>
  <si>
    <t>2016144-C53</t>
  </si>
  <si>
    <t>2016144-C53S</t>
  </si>
  <si>
    <t>Kavel C53 Schuur SP</t>
  </si>
  <si>
    <t>2016144-C10</t>
  </si>
  <si>
    <t xml:space="preserve">Kavel C10 Tulplodge Grijs </t>
  </si>
  <si>
    <t>2016144-C10S</t>
  </si>
  <si>
    <t>Kavel C10 Schuur SP</t>
  </si>
  <si>
    <t>Kavel Z124 Duinlodge grijs</t>
  </si>
  <si>
    <t>2016144-Z124</t>
  </si>
  <si>
    <t>2016144-Z119</t>
  </si>
  <si>
    <t>Kavel Z119 Duinlodge grijs</t>
  </si>
  <si>
    <t xml:space="preserve">2016144-Z122 </t>
  </si>
  <si>
    <t xml:space="preserve">Kavel Z122 Duinlodge Zand SP </t>
  </si>
  <si>
    <t xml:space="preserve">2016144-Z104 </t>
  </si>
  <si>
    <t>Kavel Z104 Duinlodge grijs SP</t>
  </si>
  <si>
    <t xml:space="preserve">2016144-Z126 </t>
  </si>
  <si>
    <t>Kavel Z126 Duinlodge grijs</t>
  </si>
  <si>
    <t>9 bokken + 1 krat</t>
  </si>
  <si>
    <t>616117 paneel wit 503x 1772, 2x glaslat(AG8C wit) a 1784mm</t>
  </si>
  <si>
    <t>Jan Visser ziek</t>
  </si>
  <si>
    <t>121201 + 121205</t>
  </si>
  <si>
    <t>362</t>
  </si>
  <si>
    <t>MSD-026 Extra kozijn</t>
  </si>
  <si>
    <t>Comm Nautix</t>
  </si>
  <si>
    <t>Kozijnen Frank Bosman</t>
  </si>
  <si>
    <t>glas 450x 744 satinato</t>
  </si>
  <si>
    <t>Etten, Veenendaal</t>
  </si>
  <si>
    <t>V201703-064</t>
  </si>
  <si>
    <t>Groen 9120</t>
  </si>
  <si>
    <t>629917 herlevering vleugel (scheur in las)</t>
  </si>
  <si>
    <t>hor Wim Kanis594x 973 wit</t>
  </si>
  <si>
    <t>633217 Glas 816x 1782</t>
  </si>
  <si>
    <t>Klemlijsten 2007 en 6005  564417 tm 564817</t>
  </si>
  <si>
    <t>606617 Schuur</t>
  </si>
  <si>
    <t>Klemlijsten</t>
  </si>
  <si>
    <t>Kozijn schade</t>
  </si>
  <si>
    <t>Schaijk</t>
  </si>
  <si>
    <t>625717 tm 626618</t>
  </si>
  <si>
    <t>Jochem 8 maart hele dag vrij</t>
  </si>
  <si>
    <t>Jochem 9 maart begrafenis oma</t>
  </si>
  <si>
    <t>Peter Verbeten 6 maart vrij</t>
  </si>
  <si>
    <t>2017212V</t>
  </si>
  <si>
    <t>276</t>
  </si>
  <si>
    <t>week 7</t>
  </si>
  <si>
    <t>week 8</t>
  </si>
  <si>
    <t>week 9</t>
  </si>
  <si>
    <t>week 10</t>
  </si>
  <si>
    <t>week 6</t>
  </si>
  <si>
    <t>week 5</t>
  </si>
  <si>
    <t>Glas pos 6 komt 17-3 binnen</t>
  </si>
  <si>
    <t>V14- 2meter wit</t>
  </si>
  <si>
    <t>gratis leveren arcabo moet het er zelf aanm</t>
  </si>
  <si>
    <t>2017215V</t>
  </si>
  <si>
    <t>Both extra</t>
  </si>
  <si>
    <t xml:space="preserve">BOS </t>
  </si>
  <si>
    <t xml:space="preserve">524615 Offerte </t>
  </si>
  <si>
    <t>Joeri Ziek</t>
  </si>
  <si>
    <t>Jan Visser ziek vanaf dinsdag</t>
  </si>
  <si>
    <t>10x uitzetzakschaar 500873</t>
  </si>
  <si>
    <t>ze zeggen dat ze er wat missen</t>
  </si>
  <si>
    <t>pakketje euro recreatie</t>
  </si>
  <si>
    <t>onbeglaasd en toch de spullen ervoor willen</t>
  </si>
  <si>
    <t>5x sloten tbv service Hengelhoef</t>
  </si>
  <si>
    <t>rooster ducoflat</t>
  </si>
  <si>
    <t>ronald nieuw gebracht</t>
  </si>
  <si>
    <t>Glas 450x 744 satinato, roedes</t>
  </si>
  <si>
    <t>was zonder roedes geleverd?? Twijfel</t>
  </si>
  <si>
    <t>glas450x 744 satinato</t>
  </si>
  <si>
    <t>satinato moeten zijn te laat verandert, s</t>
  </si>
  <si>
    <t>bomhof</t>
  </si>
  <si>
    <t>glas 520x 941</t>
  </si>
  <si>
    <t>binnen 5 dagen gemeld</t>
  </si>
  <si>
    <t>MP20 wit- 10x 6m</t>
  </si>
  <si>
    <t>Glas 870x 1800</t>
  </si>
  <si>
    <t>642517 tm 642717</t>
  </si>
  <si>
    <t>642817 tm 643417</t>
  </si>
  <si>
    <t>Cars en Vincent BHV curcus</t>
  </si>
  <si>
    <t>V201703-140</t>
  </si>
  <si>
    <t>571017 aanvulling los paneel-dorpel-glaslat v stolpdeur</t>
  </si>
  <si>
    <t>545616 Inzethorren</t>
  </si>
  <si>
    <t>materiaal tbv floathouse</t>
  </si>
  <si>
    <t>9010 nerf - PSK</t>
  </si>
  <si>
    <t>Aleen inzethorren</t>
  </si>
  <si>
    <t>582716 Sevice nieuwe vleugel - Kosten LB incl montage</t>
  </si>
  <si>
    <t>20 st insteeksloten, electrische openers en beldraad - Scharbeutz</t>
  </si>
  <si>
    <t>van de Ree</t>
  </si>
  <si>
    <t>Comm 135</t>
  </si>
  <si>
    <t>1x 2e schuifvleugel schuifdeur Floathouse</t>
  </si>
  <si>
    <t>swafing</t>
  </si>
  <si>
    <t>3 sloten tbv prinsenmeer</t>
  </si>
  <si>
    <t>647117 tm 647517</t>
  </si>
  <si>
    <t>MSD-018  lekdorpels</t>
  </si>
  <si>
    <t>MSC-100 lekdorpels</t>
  </si>
  <si>
    <t>Artz</t>
  </si>
  <si>
    <t>Glas 915x 1747</t>
  </si>
  <si>
    <t xml:space="preserve">breuk </t>
  </si>
  <si>
    <t>tropical islands 10 sets beslag</t>
  </si>
  <si>
    <t>BB Peters</t>
  </si>
  <si>
    <t>het Kom-Fort Didam</t>
  </si>
  <si>
    <t>9 bokken + 1 glasbok</t>
  </si>
  <si>
    <t>12 bokken</t>
  </si>
  <si>
    <t>10 bokken + krat</t>
  </si>
  <si>
    <t>modest katie</t>
  </si>
  <si>
    <t>8-5 t/m 12-5</t>
  </si>
  <si>
    <t>15-5 t/m 19-5</t>
  </si>
  <si>
    <t>22-5 t/m 26-5</t>
  </si>
  <si>
    <t>Hemelvaart + vrijdag vrije dag</t>
  </si>
  <si>
    <t>5-6 t/m 9-6</t>
  </si>
  <si>
    <t>12-6 t/m 16-6</t>
  </si>
  <si>
    <t>19-6 t/m 23-6</t>
  </si>
  <si>
    <t>Etten, Uden</t>
  </si>
  <si>
    <t>26-6 t/m 30-6</t>
  </si>
  <si>
    <t>3-7 t/m 7-7</t>
  </si>
  <si>
    <t>10-7 t/m 14-7</t>
  </si>
  <si>
    <t>17-7 t/m 21-7</t>
  </si>
  <si>
    <t>Bouwvak week 30-31-32-33</t>
  </si>
  <si>
    <t>21-8 t/m 25-8</t>
  </si>
  <si>
    <t>28-8 t/m 01-09</t>
  </si>
  <si>
    <t>4-9 t/m 08-09</t>
  </si>
  <si>
    <t>11-9 t/m 15-09</t>
  </si>
  <si>
    <t>18-9 t/m 22-09</t>
  </si>
  <si>
    <t>25-9 t/m 29-09</t>
  </si>
  <si>
    <t xml:space="preserve">7016 nerf </t>
  </si>
  <si>
    <t>Bouwvak Arcabo   30-31-32-33</t>
  </si>
  <si>
    <t>Bouwvak Arcabo   34</t>
  </si>
  <si>
    <t>Bouwvak Arcabo   35</t>
  </si>
  <si>
    <t>Reservering 9 chalets*20 uur</t>
  </si>
  <si>
    <t>Reservering Floatinghouse</t>
  </si>
  <si>
    <t>3x rondboog glas v AR002 554516 en 599616</t>
  </si>
  <si>
    <t>Draaikiep</t>
  </si>
  <si>
    <t>120 awl</t>
  </si>
  <si>
    <t>geen productienummer</t>
  </si>
  <si>
    <t>xxxxxxxx</t>
  </si>
  <si>
    <t>Rijssen - Schuttorf</t>
  </si>
  <si>
    <t>1 bok + laden schuine</t>
  </si>
  <si>
    <t xml:space="preserve">Balkongarn.4x </t>
  </si>
  <si>
    <t>S804 profiel, einddoppen</t>
  </si>
  <si>
    <t>wk14</t>
  </si>
  <si>
    <t>wk13</t>
  </si>
  <si>
    <t>Alleen dorpel-paneel-glas</t>
  </si>
  <si>
    <t>Glas 720x 1385 breuk</t>
  </si>
  <si>
    <t>632317 tm 632717</t>
  </si>
  <si>
    <t>3-4 t/m  7-4</t>
  </si>
  <si>
    <t>Leiden</t>
  </si>
  <si>
    <t>ref. Benschop</t>
  </si>
  <si>
    <t>ref. Vring</t>
  </si>
  <si>
    <t>creme kozijn - vleugel creme-groen 6009</t>
  </si>
  <si>
    <t>Met Diamant meeleveren</t>
  </si>
  <si>
    <t xml:space="preserve">plus transport </t>
  </si>
  <si>
    <t>van Duijvenbode</t>
  </si>
  <si>
    <t>2016144-Z118</t>
  </si>
  <si>
    <t>2016144-Z118S</t>
  </si>
  <si>
    <t>Kavel Z118 Tulplodge Grijs SP</t>
  </si>
  <si>
    <t>Kavel Z118 Schuur SP</t>
  </si>
  <si>
    <t xml:space="preserve">2016144-Z112 </t>
  </si>
  <si>
    <t>2016144-Z112S</t>
  </si>
  <si>
    <t xml:space="preserve">Kavel Z112 Duinlodge Zand SP </t>
  </si>
  <si>
    <t>Kavel Z112 Schuur SP</t>
  </si>
  <si>
    <t>2016144-Z113</t>
  </si>
  <si>
    <t>2016144-Z113S</t>
  </si>
  <si>
    <t>Kavel Z113 Duinlodge grijs SP</t>
  </si>
  <si>
    <t>Kavel Z113 Schuur SP</t>
  </si>
  <si>
    <t>Blauwe kozijnen</t>
  </si>
  <si>
    <t>Schade kozijn</t>
  </si>
  <si>
    <t>Goede vrijdag</t>
  </si>
  <si>
    <t>AR0014</t>
  </si>
  <si>
    <t>coelans</t>
  </si>
  <si>
    <t>Pinksteren maandag</t>
  </si>
  <si>
    <t>Herstel kozijnen</t>
  </si>
  <si>
    <t>m?</t>
  </si>
  <si>
    <t>x verkeerde mapnaam !</t>
  </si>
  <si>
    <t>x verkeerde mapnaam 53 ipv 35</t>
  </si>
  <si>
    <t>642517 tm 643417  Schuttebelt type A</t>
  </si>
  <si>
    <t>640517 tm 641417 Schuttebelt type B</t>
  </si>
  <si>
    <t>LB test kozijnen DTS stolpdeuren verdiept</t>
  </si>
  <si>
    <t>Herbstein LB</t>
  </si>
  <si>
    <t>10-11-12 april Sander naar LB + Lemuth</t>
  </si>
  <si>
    <t>645717 Schuur</t>
  </si>
  <si>
    <t>610917 en 616117 Fam Hazendonk/Tol cilinders</t>
  </si>
  <si>
    <t>te verwarrend en zoek geraakt</t>
  </si>
  <si>
    <t>werkbon 21</t>
  </si>
  <si>
    <t>Etten Oostende (gecombineerde rit)</t>
  </si>
  <si>
    <t>Nieuwleusen, Etten 10 lege bokken retour</t>
  </si>
  <si>
    <t>Biddinghuizen, Etten 3 lege bokken retour</t>
  </si>
  <si>
    <t>geannuleerd</t>
  </si>
  <si>
    <t>Nautix</t>
  </si>
  <si>
    <t>RSP recreatiebouw</t>
  </si>
  <si>
    <t>Zonder AWL!!</t>
  </si>
  <si>
    <t>661917 tm 664617 Tropical Island</t>
  </si>
  <si>
    <t>Oostende combi vracht</t>
  </si>
  <si>
    <t>Eupen combi vracht</t>
  </si>
  <si>
    <t>2 bokken</t>
  </si>
  <si>
    <t>AWL 110 , Service 508515</t>
  </si>
  <si>
    <t>ged nalevering glas 4-4</t>
  </si>
  <si>
    <r>
      <t xml:space="preserve">7016 nerf - KS Biegetechnik </t>
    </r>
    <r>
      <rPr>
        <sz val="9"/>
        <color rgb="FFFF0000"/>
        <rFont val="Arial"/>
        <family val="2"/>
      </rPr>
      <t>ged nalevering glas 4-4</t>
    </r>
  </si>
  <si>
    <t>7016 nerf - KS Biegetechnik ged nalevering glas 4-4</t>
  </si>
  <si>
    <t>7016 nerf  ged nalevering glas 4-4</t>
  </si>
  <si>
    <t>10 bokken 1 glasblok 1 krat</t>
  </si>
  <si>
    <t>montage gaten 2 x 6 mm</t>
  </si>
  <si>
    <t>week 11</t>
  </si>
  <si>
    <t>week 12</t>
  </si>
  <si>
    <t>week 13</t>
  </si>
  <si>
    <t>522916 werkbon 23, 2x AS 4100 Doorn 45 type 122</t>
  </si>
  <si>
    <t>643517 tm 643917  640017 tm 640417 Schuttebelt type A</t>
  </si>
  <si>
    <t>641517 tm 642417 Schuttebelt type B</t>
  </si>
  <si>
    <t>655717 tm 656417</t>
  </si>
  <si>
    <t>5011 blauw</t>
  </si>
  <si>
    <t>635917 Glas 684x 1704 met roedes</t>
  </si>
  <si>
    <t>635917 Glas 677x 306 met roede</t>
  </si>
  <si>
    <t>Cars 12-04-2017 Lemuth</t>
  </si>
  <si>
    <t>2017249V</t>
  </si>
  <si>
    <t>600517 2x satinato glas (677x 678,  300x 244)</t>
  </si>
  <si>
    <t>2016144 Z135</t>
  </si>
  <si>
    <t>glas 770x 2047</t>
  </si>
  <si>
    <t>613917 vaste deur Links Binnen merk ARC6005R</t>
  </si>
  <si>
    <t>5 Krukstellen t.b.v. hal 2 (werkbon 24)</t>
  </si>
  <si>
    <t>613817 , 3 gelijksluitende cilinders</t>
  </si>
  <si>
    <t>service  excl glas</t>
  </si>
  <si>
    <t>645817 Schuur</t>
  </si>
  <si>
    <t>werkbon 18</t>
  </si>
  <si>
    <t>ronald kapot gemaakt, verk besteld euro</t>
  </si>
  <si>
    <t>600517, krukstel</t>
  </si>
  <si>
    <t>5 stuks SA 2 profiel ( Robbenjager, service)</t>
  </si>
  <si>
    <t>2017271V</t>
  </si>
  <si>
    <t>2017270V</t>
  </si>
  <si>
    <t>2017251V</t>
  </si>
  <si>
    <t>Zeewolde, Nieuwleusen</t>
  </si>
  <si>
    <t>2x inzethor W.Fokkert</t>
  </si>
  <si>
    <t>2016144-Z110</t>
  </si>
  <si>
    <t>2016144-Z95</t>
  </si>
  <si>
    <t>2016144-Z123</t>
  </si>
  <si>
    <t>2016144-C32</t>
  </si>
  <si>
    <t>2016144-C18</t>
  </si>
  <si>
    <t>2016144-C28</t>
  </si>
  <si>
    <t>574916 Glas 674x 2238</t>
  </si>
  <si>
    <t>614017 Glas 982x 1843</t>
  </si>
  <si>
    <t xml:space="preserve">20x 2000 mm MP30 wit </t>
  </si>
  <si>
    <t>594416 Schuur</t>
  </si>
  <si>
    <t>80x stangbediening Schuttebeld 9 2x per chalet)</t>
  </si>
  <si>
    <t>Inspiration</t>
  </si>
  <si>
    <t>633817 hor</t>
  </si>
  <si>
    <t>634317 tm 634717</t>
  </si>
  <si>
    <t>(2017143 breuk ruit) 720x 1385</t>
  </si>
  <si>
    <t>Rath</t>
  </si>
  <si>
    <t>in dien mogelijk 18</t>
  </si>
  <si>
    <t>121273 + 121279 (deuren)</t>
  </si>
  <si>
    <t>Glas 684x 1704 2x</t>
  </si>
  <si>
    <t>breuk 2x</t>
  </si>
  <si>
    <t>Offerte 10-4-2017</t>
  </si>
  <si>
    <t>de Graaf</t>
  </si>
  <si>
    <t>Kers</t>
  </si>
  <si>
    <t>creme - 7016 nerf</t>
  </si>
  <si>
    <t>van der Laag</t>
  </si>
  <si>
    <t>MSD-056 Croonenberg</t>
  </si>
  <si>
    <t>MSD-056 Croonenberg Schuur</t>
  </si>
  <si>
    <t>MSD-051 en 052 Wisse</t>
  </si>
  <si>
    <t xml:space="preserve">MSD-048 </t>
  </si>
  <si>
    <t>MSD-049</t>
  </si>
  <si>
    <t>Kantine Heerenveen</t>
  </si>
  <si>
    <t xml:space="preserve">NL Hal 1 </t>
  </si>
  <si>
    <t>10x mp 20</t>
  </si>
  <si>
    <t>fout Roy</t>
  </si>
  <si>
    <t>leveren vrijdag 21-04-2017 op apparte bok ovv Hveen</t>
  </si>
  <si>
    <t>AWL060 tbv 2 verdiepte kozijnen 625117</t>
  </si>
  <si>
    <t>Glas 840x 1947</t>
  </si>
  <si>
    <t>Glas 607x 1807</t>
  </si>
  <si>
    <t xml:space="preserve">morren Bouwservice </t>
  </si>
  <si>
    <t>BOS</t>
  </si>
  <si>
    <t>Z122</t>
  </si>
  <si>
    <t>Duinlodge Zand sp</t>
  </si>
  <si>
    <t>2016144-C32S</t>
  </si>
  <si>
    <t>Duinlodge Zand sp schuur</t>
  </si>
  <si>
    <t>Tulplodge Nature sp</t>
  </si>
  <si>
    <t>2016144-C18S</t>
  </si>
  <si>
    <t>Tulplodge Nature sp schuur</t>
  </si>
  <si>
    <t>Tulplodge Zand</t>
  </si>
  <si>
    <t>Tulplodge Grijs sp</t>
  </si>
  <si>
    <t>Tulplodge Grijs</t>
  </si>
  <si>
    <t>2016144-Z123S</t>
  </si>
  <si>
    <t>Tulplodge Grijs schuur</t>
  </si>
  <si>
    <t>2017314V</t>
  </si>
  <si>
    <t>469214  - 3x inzethor</t>
  </si>
  <si>
    <t>Herlevering AWL</t>
  </si>
  <si>
    <t>Vring</t>
  </si>
  <si>
    <t>630417t/m630717, 4x schuifdeur buffer</t>
  </si>
  <si>
    <t>geen productie</t>
  </si>
  <si>
    <t>7016 nerf - PSK - DTS</t>
  </si>
  <si>
    <t>Begin week 19</t>
  </si>
  <si>
    <t>7016 nerf - in dien mogelijk 19</t>
  </si>
  <si>
    <t>geen AWL</t>
  </si>
  <si>
    <t>201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</si>
  <si>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</si>
  <si>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</si>
  <si>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</si>
  <si>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</si>
  <si>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</si>
  <si>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</si>
  <si>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</si>
  <si>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</si>
  <si>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</si>
  <si>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</si>
  <si>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</si>
  <si>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</si>
  <si>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</si>
  <si>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</si>
  <si>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</si>
  <si>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</si>
  <si>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</si>
  <si>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</si>
  <si>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</si>
  <si>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224</t>
  </si>
  <si>
    <t>225</t>
  </si>
  <si>
    <t>Z135</t>
  </si>
  <si>
    <t>Sliedrecht, Vlaardingen</t>
  </si>
  <si>
    <t>V54</t>
  </si>
  <si>
    <t>Z124</t>
  </si>
  <si>
    <t>Zantman</t>
  </si>
  <si>
    <t>Gaasbeek</t>
  </si>
  <si>
    <t>Hofland</t>
  </si>
  <si>
    <t>Verhoev</t>
  </si>
  <si>
    <t>KS Biegetechnik gereed</t>
  </si>
  <si>
    <t>7016 nerf KS Biegetehnik gereed</t>
  </si>
  <si>
    <t xml:space="preserve">halve cilinder </t>
  </si>
  <si>
    <t xml:space="preserve">zat er niet bij </t>
  </si>
  <si>
    <t>Glas 929x 2007</t>
  </si>
  <si>
    <t>breuk in Heerenveen</t>
  </si>
  <si>
    <t>wk18</t>
  </si>
  <si>
    <t>Sliedrecht 67</t>
  </si>
  <si>
    <t>4x glas t.b.v hal 1</t>
  </si>
  <si>
    <t>Nieuwe AWL voor oude order 2017131 (werkbon 35)</t>
  </si>
  <si>
    <t>wk17</t>
  </si>
  <si>
    <t>Herlevering extra kozijn MSD-026</t>
  </si>
  <si>
    <t>Offerte 19-4-2017</t>
  </si>
  <si>
    <t>Stigra</t>
  </si>
  <si>
    <t>MSD 026</t>
  </si>
  <si>
    <t xml:space="preserve">fout ronald </t>
  </si>
  <si>
    <t>Glas 198x 1289</t>
  </si>
  <si>
    <t>Etten, Veenwouden en retour</t>
  </si>
  <si>
    <t>credit</t>
  </si>
  <si>
    <t>Schuttorf, Etten</t>
  </si>
  <si>
    <t>Sliedrecht 93</t>
  </si>
  <si>
    <t>Etten, Eupen</t>
  </si>
  <si>
    <t>Nieuwleusen, Etten (11bokken)</t>
  </si>
  <si>
    <t>evt in week 20 leveren met Verhoev</t>
  </si>
  <si>
    <t>vd Berg</t>
  </si>
  <si>
    <t>2017332V</t>
  </si>
  <si>
    <t>635317 Schuur (Hveen)</t>
  </si>
  <si>
    <t>Sander maandag afwezig jarig</t>
  </si>
  <si>
    <t>638417 tm 638817 Basic XL</t>
  </si>
  <si>
    <t>5x glas opnieuw besteld nu met VR - merk 2018 en 2016</t>
  </si>
  <si>
    <t>635817 set klemlijsten AWL120/140</t>
  </si>
  <si>
    <t>2017341V</t>
  </si>
  <si>
    <t>3x knopcilinder 40/40Maat Boomhiemke Ameland</t>
  </si>
  <si>
    <t>profiel 24-4 geleverd</t>
  </si>
  <si>
    <t>582516 Prins/Riedel 2 gelijksluitende cilinders</t>
  </si>
  <si>
    <t>645817 A6005 extra kozijn</t>
  </si>
  <si>
    <t>Erkerkozijnen Tobe en Arntz</t>
  </si>
  <si>
    <t>RNB69</t>
  </si>
  <si>
    <t>30 zwart en 30 witte hendel</t>
  </si>
  <si>
    <t>Roy voor Hans</t>
  </si>
  <si>
    <t>7016 nerf - DTS dorpel gekoppeld - overslag afzagen</t>
  </si>
  <si>
    <t>638417 Schuur Sghubert</t>
  </si>
  <si>
    <t xml:space="preserve">Etten, Herbstein </t>
  </si>
  <si>
    <t>Corcho Lodge 4p</t>
  </si>
  <si>
    <t>Corcho Lodge 6p</t>
  </si>
  <si>
    <t>Melvin dinsdag 16 mei afwezig</t>
  </si>
  <si>
    <t>Roy afwezig 5 mei</t>
  </si>
  <si>
    <t>Roy afwezig 8 mei</t>
  </si>
  <si>
    <t>Nalevering AWL80 tbv oude project 2017236 en 2017214</t>
  </si>
  <si>
    <t>122-126-165</t>
  </si>
  <si>
    <t>KS Biegetechnik kleur wit - rest 7016 nerf</t>
  </si>
  <si>
    <t>217-224-700-718-720</t>
  </si>
  <si>
    <t>glas misschien 28-4 hier</t>
  </si>
  <si>
    <t>6009 nerf - KS Biegetechnik profiel aanwezig gereed</t>
  </si>
  <si>
    <t>1x glas opnieuw besteld ARC2027 2-5 binnen</t>
  </si>
  <si>
    <t>Cabana MSD-058 tm 063</t>
  </si>
  <si>
    <t>615517 Schuur</t>
  </si>
  <si>
    <t>van der Neut</t>
  </si>
  <si>
    <t>opgehaald</t>
  </si>
  <si>
    <t>Bennie Rutting dd onderzoek vrij 01-02-03 mei</t>
  </si>
  <si>
    <t>Jochem afwezig 2 mei</t>
  </si>
  <si>
    <t>Kelvin afwezig 11 mei vanaf 12.30 en 12 mei gehele dag</t>
  </si>
  <si>
    <t xml:space="preserve">Sander afwezig gehele week </t>
  </si>
  <si>
    <t>Klok Dakkapellen</t>
  </si>
  <si>
    <t>werkbon 34 mp20 (2017230-635817)</t>
  </si>
  <si>
    <t>Glas 553x 1112 satinato - nog niet weg</t>
  </si>
  <si>
    <t>wit- buiten 9001 nerf - schroten wit/creme besteld</t>
  </si>
  <si>
    <t>150 kg loopwagen</t>
  </si>
  <si>
    <t>2x 3000mm V14 quartzgrau</t>
  </si>
  <si>
    <t>Cars Vrij</t>
  </si>
  <si>
    <t>(2017143) Glas 770x 1749</t>
  </si>
  <si>
    <t>Joeri 03 mei afwezig vanaf 1400 uur, tandarts</t>
  </si>
  <si>
    <t>pos 7 komt 9/5</t>
  </si>
  <si>
    <t>2017363V</t>
  </si>
  <si>
    <t>Oosthoek</t>
  </si>
  <si>
    <t>2017366V</t>
  </si>
  <si>
    <t>Schuttebeld extra klemlijsten AWL080 - AWL060</t>
  </si>
  <si>
    <t>Voor Heerenveen</t>
  </si>
  <si>
    <t>Offerte 6 persoons lodge</t>
  </si>
  <si>
    <t>Glas satinato 671x 744</t>
  </si>
  <si>
    <t>fout roy in blank besteld</t>
  </si>
  <si>
    <t>7016 nerf, satinato glas komt 9-5 binnen 671x744</t>
  </si>
  <si>
    <t>Glas 851x 2386</t>
  </si>
  <si>
    <t>Levering MP0 40x</t>
  </si>
  <si>
    <t>642517-643417</t>
  </si>
  <si>
    <t>Glas 2x 916x 364</t>
  </si>
  <si>
    <t>nalevering heerenveen</t>
  </si>
  <si>
    <t>AWL120/140 opnieuw gezaagd 48 st</t>
  </si>
  <si>
    <t>NL Hveen</t>
  </si>
  <si>
    <t>KS 18-5 gereed</t>
  </si>
  <si>
    <t>2017372V</t>
  </si>
  <si>
    <t>Homeflex</t>
  </si>
  <si>
    <t>Nalevering S804 en slot AS2750 (werkbon 44)</t>
  </si>
  <si>
    <t>Etten, Zeewolde, Nieuwleusen</t>
  </si>
  <si>
    <t>Etten, Nieuwleusen, Veenwouden</t>
  </si>
  <si>
    <t>Glasbok:</t>
  </si>
  <si>
    <t>diversen</t>
  </si>
  <si>
    <t>cilinder (324310)</t>
  </si>
  <si>
    <t>geleverd in Hollum</t>
  </si>
  <si>
    <t xml:space="preserve">Cars vrij 8 mei </t>
  </si>
  <si>
    <t>Schuttebeld extra klemlijsten AWL080 - AWL060 - 40 sets (wb 43)</t>
  </si>
  <si>
    <t>voorraad 10x kruk smal uitzetzakraam (wb 38)</t>
  </si>
  <si>
    <t>2x2 loopwagens (wb 37)</t>
  </si>
  <si>
    <t>648917 set compleet Awl s 120 en 140 (wb 42)</t>
  </si>
  <si>
    <t>Koster</t>
  </si>
  <si>
    <t>640517 tm 640917 Schuttebelt type B</t>
  </si>
  <si>
    <t>641017 tm 641417 Schuttebelt type B</t>
  </si>
  <si>
    <t>29 mei leveren</t>
  </si>
  <si>
    <t>12 juni leveren</t>
  </si>
  <si>
    <t>643517 tm 643917  Schuttebelt type A</t>
  </si>
  <si>
    <t>19 juni leveren</t>
  </si>
  <si>
    <t>640017 tm 640417 Schuttebelt type A</t>
  </si>
  <si>
    <t>3 juli leveren</t>
  </si>
  <si>
    <t>641517 tm 641917 Schuttebelt type B</t>
  </si>
  <si>
    <t>642017 tm 642417 Schuttebelt type B</t>
  </si>
  <si>
    <t>4 sept leveren</t>
  </si>
  <si>
    <t>14 juli leveren</t>
  </si>
  <si>
    <t>De Jongh (verdiept, triple)</t>
  </si>
  <si>
    <t>2017376V</t>
  </si>
  <si>
    <t>Cars 18 mei smiddags vrij en 19 mei vrij</t>
  </si>
  <si>
    <t>C32S, C18S, Z123S, MSD-049, MSD-056 Croonenberg Schuur</t>
  </si>
  <si>
    <t>9 bokken + AWL-korf</t>
  </si>
  <si>
    <t>MSD-055 Willegen</t>
  </si>
  <si>
    <t>Levering Klemlijst AWL80</t>
  </si>
  <si>
    <t>art nr. 500887</t>
  </si>
  <si>
    <t>garantie</t>
  </si>
  <si>
    <t xml:space="preserve">scharnier deur </t>
  </si>
  <si>
    <t>zantman</t>
  </si>
  <si>
    <t>Glas 657x 1028</t>
  </si>
  <si>
    <t>Joeri vrijdag heftruckcursus</t>
  </si>
  <si>
    <t>Leo Marva</t>
  </si>
  <si>
    <t>Haffinger Marva</t>
  </si>
  <si>
    <t>Balzer-Nieuwpoort</t>
  </si>
  <si>
    <t>668317 tm 668717 AWL voor 5 chalets</t>
  </si>
  <si>
    <t>Vandoorne Rendeux</t>
  </si>
  <si>
    <t xml:space="preserve">Aleen AWL </t>
  </si>
  <si>
    <t>2017388V</t>
  </si>
  <si>
    <t>Peter en Christiaan dinsdag service</t>
  </si>
  <si>
    <t>Brian dinsdag eerder naar huis</t>
  </si>
  <si>
    <t xml:space="preserve">melvin dinsdag 9 mei vrij gekregen </t>
  </si>
  <si>
    <t>zie werkbon 49</t>
  </si>
  <si>
    <t>611217 20 bosraamkrukken (werkbon 48)</t>
  </si>
  <si>
    <t>Kuczwalski Rendeux</t>
  </si>
  <si>
    <t>28-42017</t>
  </si>
  <si>
    <t>Ahaus , Etten</t>
  </si>
  <si>
    <t>Etten 2x Nieuwleusen</t>
  </si>
  <si>
    <t>634317 t/m 634717</t>
  </si>
  <si>
    <t>655717 t/m 656117</t>
  </si>
  <si>
    <t>MSD-048</t>
  </si>
  <si>
    <t>herstellen 2017191 chalet 644017</t>
  </si>
  <si>
    <t>6 set loopwagens (werkbon 50) 388013</t>
  </si>
  <si>
    <t>649317 Schuur</t>
  </si>
  <si>
    <t>Corcho Lodge 6pers</t>
  </si>
  <si>
    <t>Kelvin 24 mei vrij vanaf 12.30 uur</t>
  </si>
  <si>
    <t>Alwin maandag vanaf 15.30 afw</t>
  </si>
  <si>
    <t>640517t/m 641417</t>
  </si>
  <si>
    <t>2x glas 794x 929</t>
  </si>
  <si>
    <t>wk21</t>
  </si>
  <si>
    <t>Corcho Lodges 6p 6st</t>
  </si>
  <si>
    <t>wk25</t>
  </si>
  <si>
    <t>Michel maandag vanaf 15.00 afw longarts</t>
  </si>
  <si>
    <t>MSD-054 Loeve</t>
  </si>
  <si>
    <t>Savenije</t>
  </si>
  <si>
    <t>636117 extra sleutel, slot kp2-cas-H82946</t>
  </si>
  <si>
    <t>Beatrixstraat 44</t>
  </si>
  <si>
    <t>649317 schuur</t>
  </si>
  <si>
    <t>gestell pool - huur glasbok Semco( 894, 5385)</t>
  </si>
  <si>
    <t>Verdiept en vlak wit</t>
  </si>
  <si>
    <t>Delaere</t>
  </si>
  <si>
    <t>Avanti</t>
  </si>
  <si>
    <t>Yvoz Dunepark</t>
  </si>
  <si>
    <t>Harnie</t>
  </si>
  <si>
    <t>Trauchaut</t>
  </si>
  <si>
    <t>Bestelling mei</t>
  </si>
  <si>
    <t>616017. 615717, 2x glas met roeden(773x932-896x2196)</t>
  </si>
  <si>
    <t>kantine</t>
  </si>
  <si>
    <t>glas</t>
  </si>
  <si>
    <t>bokbreuk</t>
  </si>
  <si>
    <t>glas 1096x 1096</t>
  </si>
  <si>
    <t>bamboo word geleverd op:23-5</t>
  </si>
  <si>
    <t>vd laag Stolpdeur herlevering</t>
  </si>
  <si>
    <t>Euro Recreactiebouw</t>
  </si>
  <si>
    <t>Etten, Nieuwleusen, Heerenveen</t>
  </si>
  <si>
    <t>Etten, Sliedrecht, Veenendaal</t>
  </si>
  <si>
    <t>Bryan vrij donderdag 15 juni</t>
  </si>
  <si>
    <t>profiel wordt wk 21 geleverd</t>
  </si>
  <si>
    <t>7016 nerf op creme</t>
  </si>
  <si>
    <t>Luiken Oosthoek</t>
  </si>
  <si>
    <t>van gils</t>
  </si>
  <si>
    <t>2017411L-7016</t>
  </si>
  <si>
    <t>wit-groen 6009 nerf</t>
  </si>
  <si>
    <t>Glas Van Gils DUO3040X (2016804)</t>
  </si>
  <si>
    <t>7016 nerf - opdek afzagen - DTS - Koppelen</t>
  </si>
  <si>
    <t>Jochem 23 mei tandarts vanaf 12:30 uur afwezig</t>
  </si>
  <si>
    <t>De Lutte</t>
  </si>
  <si>
    <t>Bennie vrij donderdag 1-6</t>
  </si>
  <si>
    <t>glas en rooster plaatsen</t>
  </si>
  <si>
    <t>ronald</t>
  </si>
  <si>
    <t>Etten, Nieuwleusen (kraan?)</t>
  </si>
  <si>
    <t>643517t/m643917</t>
  </si>
  <si>
    <t>920x2007 2x , 746x1821</t>
  </si>
  <si>
    <t>breuken</t>
  </si>
  <si>
    <t xml:space="preserve">glas 794x 329 </t>
  </si>
  <si>
    <t>toch weer gevonden ,joeri</t>
  </si>
  <si>
    <t>29-5 t/m 2-6</t>
  </si>
  <si>
    <t>635417 Glas 734x 2243</t>
  </si>
  <si>
    <t>640517t/m641417</t>
  </si>
  <si>
    <t>glas 746x 1821</t>
  </si>
  <si>
    <t>Roompot Zeebad type 1 Duinpan</t>
  </si>
  <si>
    <t>Roompot Zeebad type 2 Branding</t>
  </si>
  <si>
    <t>Roompot Zeebad type 3 Vloed</t>
  </si>
  <si>
    <t>Roompot Zeebad type 4 Eb</t>
  </si>
  <si>
    <t>levering uiterlijk wo week 26</t>
  </si>
  <si>
    <t>Nalevering luikpanelen</t>
  </si>
  <si>
    <t>Hartsema</t>
  </si>
  <si>
    <t>2x glas met roedes</t>
  </si>
  <si>
    <t>roy , zonder roedes besteld</t>
  </si>
  <si>
    <t>wk22</t>
  </si>
  <si>
    <t>van Tendeloo</t>
  </si>
  <si>
    <t>Alard</t>
  </si>
  <si>
    <t>Reservering Tropical New Port ( nieuw type)</t>
  </si>
  <si>
    <t xml:space="preserve">1e levering floathouse </t>
  </si>
  <si>
    <t>herstelwerk</t>
  </si>
  <si>
    <t>arcabo, heerenveen</t>
  </si>
  <si>
    <t>opdracht roy</t>
  </si>
  <si>
    <t>schade aan profiel kozijn 2017215</t>
  </si>
  <si>
    <t>GEANNULEERD</t>
  </si>
  <si>
    <t>625417 Schuur</t>
  </si>
  <si>
    <t>Etten, Heerenveen</t>
  </si>
  <si>
    <t>2016144-C16S</t>
  </si>
  <si>
    <t>Vincent vrij 13 en 14 juli</t>
  </si>
  <si>
    <t>Vincent vrij 17 en 18 juli</t>
  </si>
  <si>
    <t>7016 nerf - KS Biegetechnik gereed</t>
  </si>
  <si>
    <t>schuifdeur pr manco</t>
  </si>
  <si>
    <t>Bennie R woensdag vrij begrafenis</t>
  </si>
  <si>
    <t>7016 nerf - KS Biegetechnik 6 juni gereed</t>
  </si>
  <si>
    <t>Glas 448614  2093 x 750 33.1-14-4 mm Vlieghe</t>
  </si>
  <si>
    <t>645817 extra glas en VR</t>
  </si>
  <si>
    <t>121335 + 121351</t>
  </si>
  <si>
    <t xml:space="preserve"> nieuw glas voor ARC2015</t>
  </si>
  <si>
    <t>7016 nerf - koppelkozijn DTS - ontwaterong handmatig</t>
  </si>
  <si>
    <t>637117 Glas 454x 1754, werkbon 51</t>
  </si>
  <si>
    <t>121344 + 12134401</t>
  </si>
  <si>
    <t>werkbon 54 (schuifdeurbuffers 4x)</t>
  </si>
  <si>
    <t>glas 929x 2007</t>
  </si>
  <si>
    <t>glas 585x 942</t>
  </si>
  <si>
    <t>breuk 24-5</t>
  </si>
  <si>
    <t>breuk 23-5</t>
  </si>
  <si>
    <t>2016144-C23</t>
  </si>
  <si>
    <t>2016144-C23S</t>
  </si>
  <si>
    <t>Kavel C23 Tulplodge Grijs SP</t>
  </si>
  <si>
    <t>Kavel C23 Schuur SP</t>
  </si>
  <si>
    <t>Kavel C16 Tulplodge Nature SP</t>
  </si>
  <si>
    <t>Kavel C16 Schuur SP</t>
  </si>
  <si>
    <t>2016144-Z111</t>
  </si>
  <si>
    <t>2016144-Z111S</t>
  </si>
  <si>
    <t>2016144-C16</t>
  </si>
  <si>
    <t>Kavel Z111 Schuur SP</t>
  </si>
  <si>
    <t>Kavel Z111 Tulplodge Zand SP</t>
  </si>
  <si>
    <t>2016144-Z132</t>
  </si>
  <si>
    <t>2016144-Z132S</t>
  </si>
  <si>
    <t xml:space="preserve">Kavel Z132 Tulplodge Grijs </t>
  </si>
  <si>
    <t xml:space="preserve">Kavel Z132 Schuur </t>
  </si>
  <si>
    <t>2016144-C25</t>
  </si>
  <si>
    <t>2016144-C25S</t>
  </si>
  <si>
    <t xml:space="preserve">Kavel C25 Verdiepinglodge </t>
  </si>
  <si>
    <t>Kavel C25 Schuur SP</t>
  </si>
  <si>
    <t>2016144-C06</t>
  </si>
  <si>
    <t>2016144-C06S</t>
  </si>
  <si>
    <t xml:space="preserve">Kavel C06 Verdiepinglodge </t>
  </si>
  <si>
    <t>Kavel C06 Schuur SP</t>
  </si>
  <si>
    <t>Corcho Lodge MSD-083</t>
  </si>
  <si>
    <t>Corcho Lodge Kijkduin</t>
  </si>
  <si>
    <t>Corcho Lodge Toren</t>
  </si>
  <si>
    <t>639317 schuifpui (2017229)</t>
  </si>
  <si>
    <t>2017441V</t>
  </si>
  <si>
    <t>wk23</t>
  </si>
  <si>
    <t>638317 vleugel ARC5004</t>
  </si>
  <si>
    <t>KS Biegetechnik 6 juni gereed,  rondboog komt 20-6</t>
  </si>
  <si>
    <t>Corcho Lodge MSD-086</t>
  </si>
  <si>
    <t>2017444V</t>
  </si>
  <si>
    <t>Broos</t>
  </si>
  <si>
    <t>2017438V</t>
  </si>
  <si>
    <t>Cars ziek</t>
  </si>
  <si>
    <t>Cars vrijdag vrij</t>
  </si>
  <si>
    <t>Cars woensdag vrij</t>
  </si>
  <si>
    <t>635117 glas 450x 744 met roedes</t>
  </si>
  <si>
    <t>646017 glas 677x 544 met roedes</t>
  </si>
  <si>
    <t>Michiel Kip</t>
  </si>
  <si>
    <t>week 22</t>
  </si>
  <si>
    <t>niet bekend</t>
  </si>
  <si>
    <t/>
  </si>
  <si>
    <t>werkbon 55 (MP20 10x 6m)</t>
  </si>
  <si>
    <t>voorraad fabriek nieuwleusen</t>
  </si>
  <si>
    <t>487015 frictie scharnier</t>
  </si>
  <si>
    <t>090905-001 Service</t>
  </si>
  <si>
    <t>649417 1 st Inzethor</t>
  </si>
  <si>
    <t>2x glas opnieuw besteld ARC5027R ivm hoogte maat 6-6binnen</t>
  </si>
  <si>
    <t>6-6 binnen</t>
  </si>
  <si>
    <t>nieuw glas en VR voor ARC1023GVN 1-6 binnen</t>
  </si>
  <si>
    <t xml:space="preserve">    </t>
  </si>
  <si>
    <t>MSDt/m 063</t>
  </si>
  <si>
    <t>glas 254x 398</t>
  </si>
  <si>
    <t>583416 Inbraakschade</t>
  </si>
  <si>
    <t>583916 Inbraakschade</t>
  </si>
  <si>
    <t>090905-001Inbraakschade</t>
  </si>
  <si>
    <t>Zes deuren</t>
  </si>
  <si>
    <t>verzoek wk 25</t>
  </si>
  <si>
    <t>Schuttebelt Type B</t>
  </si>
  <si>
    <t>Rickert 306</t>
  </si>
  <si>
    <t>Etten , Schuttdorf (gecombineerd )</t>
  </si>
  <si>
    <t>638417 t/m 638817 Basic XL</t>
  </si>
  <si>
    <t>Rickert 1583</t>
  </si>
  <si>
    <t>diversen nalevering</t>
  </si>
  <si>
    <t>Scheuten A2105</t>
  </si>
  <si>
    <t>Cars</t>
  </si>
  <si>
    <t>Luiken</t>
  </si>
  <si>
    <t>Deneyer</t>
  </si>
  <si>
    <t>Marysse Ric</t>
  </si>
  <si>
    <t>MSD-070 Dijkshoorn</t>
  </si>
  <si>
    <t>Nalevering glas schuifpui Duinlodge</t>
  </si>
  <si>
    <t>Begin week 26 leveren - let op zaaglijst alleen AWL060</t>
  </si>
  <si>
    <t>hondt- rendeux</t>
  </si>
  <si>
    <t>nieuwe glaslatten voor hele order werkbon 60</t>
  </si>
  <si>
    <t>werkbon 62 2m aanslagrubber, afdekdopje scharnier</t>
  </si>
  <si>
    <t>euro recreatie</t>
  </si>
  <si>
    <t>werkbon 61, 2x AWL 80 90/90, 2200mm</t>
  </si>
  <si>
    <t>glas 503x 1722</t>
  </si>
  <si>
    <t>creme AWL</t>
  </si>
  <si>
    <t>661917 tm 662217 Tropical Island</t>
  </si>
  <si>
    <t>662317 tm 662517 Tropical Island</t>
  </si>
  <si>
    <t>10 juli leveren</t>
  </si>
  <si>
    <t>12 juli leveren</t>
  </si>
  <si>
    <t>662617 tm 662917 Tropical Island</t>
  </si>
  <si>
    <t>663017 tm 663217 Tropical Island</t>
  </si>
  <si>
    <t>17 juli leveren</t>
  </si>
  <si>
    <t>19 juli leveren</t>
  </si>
  <si>
    <t>663317 tm 663617 Tropical Island</t>
  </si>
  <si>
    <t>663717 tm 664017 Tropical Island</t>
  </si>
  <si>
    <t>1-sept leveren</t>
  </si>
  <si>
    <t>8-sept leveren</t>
  </si>
  <si>
    <t>664117 tm 664417 Tropical Island</t>
  </si>
  <si>
    <t>664517 tm 664617 Tropical Island</t>
  </si>
  <si>
    <t>14-8 t/m 18-8</t>
  </si>
  <si>
    <t>Bouwvak Arcabo week  33</t>
  </si>
  <si>
    <t>rendeux</t>
  </si>
  <si>
    <t>glas 847x 1658</t>
  </si>
  <si>
    <t xml:space="preserve">awl gereed </t>
  </si>
  <si>
    <t>Schuin kozijn 16-6 leveren</t>
  </si>
  <si>
    <t>John Kok 9-6 om kozijn reparatie</t>
  </si>
  <si>
    <t>637217 wb 63, 10x 6m MP30</t>
  </si>
  <si>
    <t>werkbon 65, afdekkap schuifpui 2191mm wit</t>
  </si>
  <si>
    <t>transport beschadiging ??</t>
  </si>
  <si>
    <t>Voorraad AWL100 (wb 66)</t>
  </si>
  <si>
    <t xml:space="preserve">wb 67, AS2750 slot </t>
  </si>
  <si>
    <t xml:space="preserve">ronald </t>
  </si>
  <si>
    <t xml:space="preserve">voorraad </t>
  </si>
  <si>
    <t>heerenveen</t>
  </si>
  <si>
    <t xml:space="preserve">wb 64 </t>
  </si>
  <si>
    <t>overleg remko, gratis</t>
  </si>
  <si>
    <t>630117 - 15-6 uiterlijk leveren</t>
  </si>
  <si>
    <t>V201706-025 Woodworks</t>
  </si>
  <si>
    <t>648617 (zonder ARC5525R)</t>
  </si>
  <si>
    <t>Cabana MSD-058 t/m 063</t>
  </si>
  <si>
    <t>Jan donderdag 20 juli vrij</t>
  </si>
  <si>
    <t>opslot.nu (reparatie slot)</t>
  </si>
  <si>
    <t>2016144-Z117 glas 770x 2047</t>
  </si>
  <si>
    <t>Inzethor v 3923 drki raam 638017</t>
  </si>
  <si>
    <t>Jan Visser vrijdag 23-06 vrij bruiloft</t>
  </si>
  <si>
    <t>MSD-068</t>
  </si>
  <si>
    <t xml:space="preserve">MSD-073 </t>
  </si>
  <si>
    <t>MSD-073 Luiken</t>
  </si>
  <si>
    <t>MSD-069</t>
  </si>
  <si>
    <t>MSD-069 Luiken</t>
  </si>
  <si>
    <t>MSD-066</t>
  </si>
  <si>
    <t>MSD-066 Luiken</t>
  </si>
  <si>
    <t>Arntz berging</t>
  </si>
  <si>
    <t>de Zoete berging</t>
  </si>
  <si>
    <t>638717 Schuur</t>
  </si>
  <si>
    <t>Verhoeven</t>
  </si>
  <si>
    <t>Kozijnen Beurs Hardenberg</t>
  </si>
  <si>
    <t>Kuro Kozijn</t>
  </si>
  <si>
    <t>2017472L-7016</t>
  </si>
  <si>
    <t>2017474L-7016</t>
  </si>
  <si>
    <t>wk24</t>
  </si>
  <si>
    <t>2017476L-7016</t>
  </si>
  <si>
    <t>Zeewolde, gereedschap voor het afstellen van ramen en deuren wb68</t>
  </si>
  <si>
    <t>ARC5048 met MP10 gewijzigd RU 13-6</t>
  </si>
  <si>
    <t>KS Biege, ruit rond komt 6-6 binnen - roede niet goed!</t>
  </si>
  <si>
    <t>Euro Recreatie</t>
  </si>
  <si>
    <t>*</t>
  </si>
  <si>
    <t>persoon kozijn herstellen</t>
  </si>
  <si>
    <t>643517t/m 643917</t>
  </si>
  <si>
    <t>794x 729</t>
  </si>
  <si>
    <t>624617 glas 929x 2107</t>
  </si>
  <si>
    <t>Van Oosterom BOS</t>
  </si>
  <si>
    <t>KS Biegetechnik 9 juni gereed, breuk is binnen</t>
  </si>
  <si>
    <t>glas 671x 679</t>
  </si>
  <si>
    <t>satinato besteld moest blank zIJN</t>
  </si>
  <si>
    <t>rondboog</t>
  </si>
  <si>
    <t xml:space="preserve">S10 schoonmaak </t>
  </si>
  <si>
    <t>of evt door Ronald te leveren</t>
  </si>
  <si>
    <t xml:space="preserve">S804 en schroeven los mee leveren </t>
  </si>
  <si>
    <t>2x kozijn creme</t>
  </si>
  <si>
    <t>Bennie Rutting maandag 19-06 vrij uitvaart</t>
  </si>
  <si>
    <t>Cars vrijdag 30-06 vrij</t>
  </si>
  <si>
    <t>Cars woe middag 19-07 en donderdag 20-07 vrij</t>
  </si>
  <si>
    <t>7016 nerf - zsm leveren</t>
  </si>
  <si>
    <t>7016 nerf gevraagd wk 28</t>
  </si>
  <si>
    <t>7016 nerf - handmatige boring kaartkrukstel verdiept</t>
  </si>
  <si>
    <t>glas 751x 394</t>
  </si>
  <si>
    <t>C06</t>
  </si>
  <si>
    <t>glas 389x 858</t>
  </si>
  <si>
    <t>Corcho Lodges 6 6st</t>
  </si>
  <si>
    <t>Cars vrij 13 smiddags en 14 juli</t>
  </si>
  <si>
    <t>Alwin</t>
  </si>
  <si>
    <t>Jochem Eenink 22 t/m 26 aug vrij</t>
  </si>
  <si>
    <t>594416, wb 70, scharnier voor vakantiepark delftse Hout</t>
  </si>
  <si>
    <t>630217 Pavilion 70</t>
  </si>
  <si>
    <t>6496317 Schuur</t>
  </si>
  <si>
    <t>Rickert 1426</t>
  </si>
  <si>
    <t>Werkbon 68 + diversen nalevering</t>
  </si>
  <si>
    <t>Balanstelling 2e kwartaal</t>
  </si>
  <si>
    <t>Jochem Eenink woe 28-06 vrij rijexamen</t>
  </si>
  <si>
    <t>schuifpui beschadigd</t>
  </si>
  <si>
    <t>37x Floathouse</t>
  </si>
  <si>
    <t>werkbon 53 (beslag voor 2017321/ 322/ 324</t>
  </si>
  <si>
    <t>lege bokken Veenwouden, Etten</t>
  </si>
  <si>
    <t>kraan Etten, Nieuwleusen</t>
  </si>
  <si>
    <t>Etten , Heerenveen</t>
  </si>
  <si>
    <t>643517 t/m 643917 Schuttebelt type A</t>
  </si>
  <si>
    <t>Scheuten 20047</t>
  </si>
  <si>
    <t>MSD-067</t>
  </si>
  <si>
    <t>648817 glas 977x 1943 met roedes</t>
  </si>
  <si>
    <t>605017 glas 734x 1629</t>
  </si>
  <si>
    <t>werkbon 71</t>
  </si>
  <si>
    <t>voorraad alu 4x 5 m</t>
  </si>
  <si>
    <t>mp30 mist voor arc 5515</t>
  </si>
  <si>
    <t>werkbon 72</t>
  </si>
  <si>
    <t>615517 glas 630x 1007</t>
  </si>
  <si>
    <t>werkbon 73,  5set rolluikgrepen.</t>
  </si>
  <si>
    <t>Breskens Zeebad Branding Lodge</t>
  </si>
  <si>
    <t>Breskens Zeebad Eb Lodge</t>
  </si>
  <si>
    <t>2017266V</t>
  </si>
  <si>
    <t>Peter Masselink</t>
  </si>
  <si>
    <t>Peter Masselink (vak kracht)</t>
  </si>
  <si>
    <t>Gijs Houthuijzen</t>
  </si>
  <si>
    <t>aanbrengen renolit- folie</t>
  </si>
  <si>
    <t>Nalevering Vlieghe</t>
  </si>
  <si>
    <t>glas bamboo 847x 1658</t>
  </si>
  <si>
    <t>hier vergeten, dubois zelf besteld</t>
  </si>
  <si>
    <t>awl spuiterij</t>
  </si>
  <si>
    <t xml:space="preserve">werkbon 75 V14 2,2m </t>
  </si>
  <si>
    <t>ronald bij transport gesneuveld</t>
  </si>
  <si>
    <t>Gijs ziek woe 21-6</t>
  </si>
  <si>
    <t>2017493L-6009</t>
  </si>
  <si>
    <t>Corcho Lodge 6pers - 3 extra</t>
  </si>
  <si>
    <t>2017369-2</t>
  </si>
  <si>
    <t>Corcho Lodge 6pers - 3 extra (fout Maat)</t>
  </si>
  <si>
    <t>breuk ruit bamboo 417x 561</t>
  </si>
  <si>
    <t>werkbon 77 60/45 cilinder</t>
  </si>
  <si>
    <t xml:space="preserve">zat een 40/40 bij de order </t>
  </si>
  <si>
    <t xml:space="preserve">werkbon 76 </t>
  </si>
  <si>
    <t>kunnen hun weer fouten oplossen</t>
  </si>
  <si>
    <t>glas 820x 2107</t>
  </si>
  <si>
    <t>Reservering 14 chalets*20 uur</t>
  </si>
  <si>
    <t>640517, glas 916x 364</t>
  </si>
  <si>
    <t>27-6 komt er nog een ruit binnen</t>
  </si>
  <si>
    <t>S99521</t>
  </si>
  <si>
    <t>Vlaardignen</t>
  </si>
  <si>
    <t>Kavel C16 - Tulplodge Nature SP</t>
  </si>
  <si>
    <t>Kavel C25 - Verdiepinglodge</t>
  </si>
  <si>
    <t>Kavel C06 - Verdiepinglodge</t>
  </si>
  <si>
    <t>C16 Schuur, C25 Schuur, C06 Schuur</t>
  </si>
  <si>
    <t>glas 400x 1422 met roedes</t>
  </si>
  <si>
    <t>breuk doucar onze fout</t>
  </si>
  <si>
    <t>MSD-075</t>
  </si>
  <si>
    <t>MSD-076</t>
  </si>
  <si>
    <t>MSD-071</t>
  </si>
  <si>
    <t>MSD-072</t>
  </si>
  <si>
    <t>Etten, Almen, Nieuleusen</t>
  </si>
  <si>
    <t xml:space="preserve">Etten, Veenwouden  </t>
  </si>
  <si>
    <t>Etten , Eupen</t>
  </si>
  <si>
    <t>MSD-071 Luiken</t>
  </si>
  <si>
    <t>2017500L-7016</t>
  </si>
  <si>
    <t>681817 tm 682217</t>
  </si>
  <si>
    <t>7016 nerf 4-delige schuifpui (als floathouse nu andere maat)</t>
  </si>
  <si>
    <t>Kozijn kantine</t>
  </si>
  <si>
    <t>wit verdiept</t>
  </si>
  <si>
    <t>MSD-090</t>
  </si>
  <si>
    <t xml:space="preserve">MSD-091 </t>
  </si>
  <si>
    <t>2017018V extra</t>
  </si>
  <si>
    <t>Stolpdeur monteren kantine Matthijs Taken</t>
  </si>
  <si>
    <t>682317 tm 682717</t>
  </si>
  <si>
    <t>per chalet op 1 bok</t>
  </si>
  <si>
    <t>2017429, 2017454</t>
  </si>
  <si>
    <t>625417 Schuur, 090905-001</t>
  </si>
  <si>
    <t>diversen nalevering + werkbonnen</t>
  </si>
  <si>
    <t>Staes</t>
  </si>
  <si>
    <t>Zes Deuren</t>
  </si>
  <si>
    <t>150kg loopwagens - per chalet laden op 1 kozijnbok</t>
  </si>
  <si>
    <t>Kelvin ziek di 27-6</t>
  </si>
  <si>
    <t>Gijs 27-6 vrije dag</t>
  </si>
  <si>
    <t>glas 2x 929x 2007, 643517</t>
  </si>
  <si>
    <t>609416, glas 816x 360</t>
  </si>
  <si>
    <t>607016, glas 658x 2029</t>
  </si>
  <si>
    <t>Herlevering BOS vleugel 2017350</t>
  </si>
  <si>
    <t>Bryan vrijdag 30-06 vrij uitvaart</t>
  </si>
  <si>
    <t>Comm 136</t>
  </si>
  <si>
    <t>Herlevering VEK oude order 2017449</t>
  </si>
  <si>
    <t xml:space="preserve">rooster 364 wit </t>
  </si>
  <si>
    <t>defect op locatie</t>
  </si>
  <si>
    <t>Glas, 929x 232 en 929x 1842, rooster</t>
  </si>
  <si>
    <t>1x vast glas kozijn , excl glas</t>
  </si>
  <si>
    <t>1x bosraam zonder kozijn en excll glas wel beslag</t>
  </si>
  <si>
    <t>2x creme AWL</t>
  </si>
  <si>
    <t>nog ophalen</t>
  </si>
  <si>
    <t>glas 394x 394 satinato</t>
  </si>
  <si>
    <t>was blank besteld</t>
  </si>
  <si>
    <t>Zeebad Branding Lodge</t>
  </si>
  <si>
    <t>Zeebad Eb Lodge</t>
  </si>
  <si>
    <t>2017400, 2017401, 2017407, 2017408</t>
  </si>
  <si>
    <t>Delaere, Yvoz Dunepark, Harnie, Trauchaut</t>
  </si>
  <si>
    <t>Aanvraag 27 juni type 5</t>
  </si>
  <si>
    <t>Aanvraag 27 juni type 6</t>
  </si>
  <si>
    <t>Etten, Veenwouden</t>
  </si>
  <si>
    <t>Etten, Dorst, 1 bok</t>
  </si>
  <si>
    <t>Sliedercht</t>
  </si>
  <si>
    <t>7004 nerf -vrijddagmiddag 25-8 leveren</t>
  </si>
  <si>
    <t>Vrijdag vrije dag</t>
  </si>
  <si>
    <t>Bennie Hoegen donderdag 06-07 tussendoor afwezig</t>
  </si>
  <si>
    <t>41 leveren</t>
  </si>
  <si>
    <t>28-6--2017</t>
  </si>
  <si>
    <t>werkbon 79</t>
  </si>
  <si>
    <t>Sluitwerk v 519316 Vlieghe kozijn (rechtstreeks laten opsturen)</t>
  </si>
  <si>
    <t>Glas los leveren op glasbok</t>
  </si>
  <si>
    <t>Tulplodge Grijs SP</t>
  </si>
  <si>
    <t>Tulplodge Zand SP</t>
  </si>
  <si>
    <t xml:space="preserve">Tulplodge Grijs </t>
  </si>
  <si>
    <t>2016144-C23S-Z111S-Z132S, 2017369-2, 2017506</t>
  </si>
  <si>
    <t>Schuur C23, Z111, Z132, Corcho Lodge 3x extra VEK, Herlevering BOSvleugel 2017350</t>
  </si>
  <si>
    <t>121406 schuifpui + 121416</t>
  </si>
  <si>
    <t>121409 schuifpui +  121417</t>
  </si>
  <si>
    <t>9001 nerf en 7016 nerf - basis creme - KS Biegetechn</t>
  </si>
  <si>
    <t>2 chalets</t>
  </si>
  <si>
    <t>Avantie</t>
  </si>
  <si>
    <t>13-6-2017</t>
  </si>
  <si>
    <t>21-6-2017</t>
  </si>
  <si>
    <t>20-6-2017</t>
  </si>
  <si>
    <t>27-6-2017</t>
  </si>
  <si>
    <t>30-6-2017</t>
  </si>
  <si>
    <t>19-7-2017</t>
  </si>
  <si>
    <t>Max 200 uur inplannen</t>
  </si>
  <si>
    <t>Cars maandag 03-08 vrij</t>
  </si>
  <si>
    <t>X</t>
  </si>
  <si>
    <t>Nieuw testbericht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</si>
</sst>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1">
    <numFmt numFmtId="6" formatCode="&quot;€&quot;\ #,##0;[Red]&quot;€&quot;\ \-#,##0"/>
    <numFmt numFmtId="8" formatCode="&quot;€&quot;\ #,##0.00;[Red]&quot;€&quot;\ \-#,##0.00"/>
    <numFmt numFmtId="44" formatCode="_ &quot;€&quot;\ * #,##0.00_ ;_ &quot;€&quot;\ * \-#,##0.00_ ;_ &quot;€&quot;\ * &quot;-&quot;??_ ;_ @_ "/>
    <numFmt numFmtId="43" formatCode="_ * #,##0.00_ ;_ * \-#,##0.00_ ;_ * &quot;-&quot;??_ ;_ @_ "/>
    <numFmt numFmtId="164" formatCode="dd/mm/yy"/>
    <numFmt numFmtId="165" formatCode="[$€-413]\ #,##0.00;[Red][$€-413]\ #,##0.00\-"/>
    <numFmt numFmtId="166" formatCode="dddd&quot;, &quot;mmmm\ dd&quot;, &quot;yyyy"/>
    <numFmt numFmtId="167" formatCode="0.0_ ;[Red]\-0.0\ "/>
    <numFmt numFmtId="168" formatCode="0.00_ ;[Red]\-0.00\ "/>
    <numFmt numFmtId="169" formatCode="dd/mmm"/>
    <numFmt numFmtId="170" formatCode="dd/mm/yyyy"/>
    <numFmt numFmtId="171" formatCode="0.0"/>
    <numFmt numFmtId="172" formatCode="&quot;€&quot;\ #,##0.00"/>
    <numFmt numFmtId="173" formatCode="[$-413]d/mmm/yy;@"/>
    <numFmt numFmtId="174" formatCode="d/mm/yy;@"/>
    <numFmt numFmtId="175" formatCode="0.000"/>
    <numFmt numFmtId="176" formatCode="0_ ;[Red]\-0\ "/>
    <numFmt numFmtId="177" formatCode="d/m;@"/>
    <numFmt numFmtId="178" formatCode="_ [$€-413]\ * #,##0.00_ ;_ [$€-413]\ * \-#,##0.00_ ;_ [$€-413]\ * &quot;-&quot;??_ ;_ @_ "/>
    <numFmt numFmtId="179" formatCode="#,##0.00;[Red]#,##0.00"/>
    <numFmt numFmtId="180" formatCode="dd/mm/yy;@"/>
  </numFmts>
  <fonts count="141" x14ac:knownFonts="1">
    <font>
      <sz val="10"/>
      <name val="Arial"/>
      <family val="2"/>
      <charset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Arial"/>
      <family val="2"/>
      <charset val="1"/>
    </font>
    <font>
      <sz val="10"/>
      <color indexed="8"/>
      <name val="Arial"/>
      <family val="2"/>
      <charset val="1"/>
    </font>
    <font>
      <b/>
      <sz val="10"/>
      <color indexed="8"/>
      <name val="Arial"/>
      <family val="2"/>
      <charset val="1"/>
    </font>
    <font>
      <sz val="11"/>
      <color indexed="16"/>
      <name val="Calibri"/>
      <family val="2"/>
      <charset val="1"/>
    </font>
    <font>
      <b/>
      <sz val="10"/>
      <name val="Arial"/>
      <family val="2"/>
      <charset val="1"/>
    </font>
    <font>
      <b/>
      <i/>
      <sz val="10"/>
      <color indexed="10"/>
      <name val="Arial"/>
      <family val="2"/>
      <charset val="1"/>
    </font>
    <font>
      <b/>
      <i/>
      <sz val="10"/>
      <name val="Arial"/>
      <family val="2"/>
      <charset val="1"/>
    </font>
    <font>
      <sz val="10"/>
      <color indexed="9"/>
      <name val="Arial"/>
      <family val="2"/>
      <charset val="1"/>
    </font>
    <font>
      <b/>
      <sz val="11"/>
      <color indexed="17"/>
      <name val="Calibri"/>
      <family val="2"/>
      <charset val="1"/>
    </font>
    <font>
      <sz val="11"/>
      <color indexed="17"/>
      <name val="Calibri"/>
      <family val="2"/>
      <charset val="1"/>
    </font>
    <font>
      <b/>
      <sz val="14"/>
      <name val="Arial"/>
      <family val="2"/>
      <charset val="1"/>
    </font>
    <font>
      <sz val="14"/>
      <name val="Arial"/>
      <family val="2"/>
      <charset val="1"/>
    </font>
    <font>
      <b/>
      <sz val="10"/>
      <color indexed="10"/>
      <name val="Arial"/>
      <family val="2"/>
      <charset val="1"/>
    </font>
    <font>
      <b/>
      <sz val="10"/>
      <color indexed="12"/>
      <name val="Arial"/>
      <family val="2"/>
      <charset val="1"/>
    </font>
    <font>
      <sz val="10"/>
      <name val="Arial"/>
      <family val="2"/>
      <charset val="1"/>
    </font>
    <font>
      <sz val="10"/>
      <color indexed="8"/>
      <name val="Arial"/>
      <family val="2"/>
    </font>
    <font>
      <sz val="8"/>
      <name val="Arial"/>
      <family val="2"/>
      <charset val="1"/>
    </font>
    <font>
      <sz val="10"/>
      <color indexed="10"/>
      <name val="Arial"/>
      <family val="2"/>
      <charset val="1"/>
    </font>
    <font>
      <b/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53"/>
      <name val="Arial"/>
      <family val="2"/>
    </font>
    <font>
      <sz val="10"/>
      <name val="Arial"/>
      <family val="2"/>
    </font>
    <font>
      <sz val="10"/>
      <color indexed="10"/>
      <name val="Arial"/>
      <family val="2"/>
      <charset val="1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1"/>
      <name val="Calibri"/>
      <family val="2"/>
      <charset val="1"/>
    </font>
    <font>
      <sz val="10"/>
      <color indexed="13"/>
      <name val="Arial"/>
      <family val="2"/>
      <charset val="1"/>
    </font>
    <font>
      <sz val="11"/>
      <color indexed="17"/>
      <name val="Calibri"/>
      <family val="2"/>
    </font>
    <font>
      <sz val="10"/>
      <color indexed="10"/>
      <name val="Arial"/>
      <family val="2"/>
      <charset val="1"/>
    </font>
    <font>
      <sz val="1"/>
      <color indexed="0"/>
      <name val="Arial"/>
      <family val="2"/>
    </font>
    <font>
      <b/>
      <sz val="11"/>
      <color indexed="8"/>
      <name val="Calibri"/>
      <family val="2"/>
    </font>
    <font>
      <sz val="10"/>
      <color indexed="10"/>
      <name val="Arial"/>
      <family val="2"/>
      <charset val="1"/>
    </font>
    <font>
      <sz val="10"/>
      <color indexed="8"/>
      <name val="Arial"/>
      <family val="2"/>
    </font>
    <font>
      <sz val="11"/>
      <name val="Calibri"/>
      <family val="2"/>
    </font>
    <font>
      <sz val="10"/>
      <color indexed="10"/>
      <name val="Arial"/>
      <family val="2"/>
      <charset val="1"/>
    </font>
    <font>
      <sz val="10"/>
      <color indexed="10"/>
      <name val="Arial"/>
      <family val="2"/>
    </font>
    <font>
      <sz val="10"/>
      <color indexed="10"/>
      <name val="Arial"/>
      <family val="2"/>
      <charset val="1"/>
    </font>
    <font>
      <sz val="10"/>
      <color indexed="10"/>
      <name val="Arial"/>
      <family val="2"/>
      <charset val="1"/>
    </font>
    <font>
      <sz val="10"/>
      <color indexed="10"/>
      <name val="Arial"/>
      <family val="2"/>
      <charset val="1"/>
    </font>
    <font>
      <sz val="10"/>
      <color indexed="8"/>
      <name val="Arial"/>
      <family val="2"/>
      <charset val="1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b/>
      <i/>
      <sz val="14"/>
      <name val="Arial"/>
      <family val="2"/>
      <charset val="1"/>
    </font>
    <font>
      <sz val="10"/>
      <color indexed="8"/>
      <name val="Arial"/>
      <family val="2"/>
    </font>
    <font>
      <sz val="10"/>
      <color indexed="53"/>
      <name val="Arial"/>
      <family val="2"/>
      <charset val="1"/>
    </font>
    <font>
      <b/>
      <sz val="11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  <charset val="1"/>
    </font>
    <font>
      <sz val="10"/>
      <color rgb="FFFF0000"/>
      <name val="Arial"/>
      <family val="2"/>
    </font>
    <font>
      <b/>
      <sz val="11"/>
      <name val="Calibri"/>
      <family val="2"/>
      <scheme val="minor"/>
    </font>
    <font>
      <sz val="10"/>
      <color theme="1"/>
      <name val="Arial"/>
      <family val="2"/>
      <charset val="1"/>
    </font>
    <font>
      <sz val="10"/>
      <color rgb="FF0070C0"/>
      <name val="Arial"/>
      <family val="2"/>
    </font>
    <font>
      <sz val="10"/>
      <color rgb="FF0070C0"/>
      <name val="Arial"/>
      <family val="2"/>
      <charset val="1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color rgb="FF00B05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color rgb="FF0070C0"/>
      <name val="Arial"/>
      <family val="2"/>
      <charset val="1"/>
    </font>
    <font>
      <sz val="10"/>
      <color theme="1"/>
      <name val="Arial"/>
      <family val="2"/>
    </font>
    <font>
      <b/>
      <sz val="10"/>
      <color rgb="FF0070C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6"/>
      <name val="Arial"/>
      <family val="2"/>
      <charset val="1"/>
    </font>
    <font>
      <sz val="16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6"/>
      <name val="Arial"/>
      <family val="2"/>
    </font>
    <font>
      <b/>
      <sz val="10"/>
      <color rgb="FF008000"/>
      <name val="Arial"/>
      <family val="2"/>
    </font>
    <font>
      <sz val="10"/>
      <color rgb="FF0070C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  <charset val="1"/>
    </font>
    <font>
      <sz val="10"/>
      <name val="Arial"/>
      <family val="2"/>
    </font>
    <font>
      <sz val="10"/>
      <color theme="0"/>
      <name val="Arial"/>
      <family val="2"/>
      <charset val="1"/>
    </font>
    <font>
      <sz val="10"/>
      <color theme="1"/>
      <name val="Arial"/>
      <family val="2"/>
    </font>
    <font>
      <sz val="24"/>
      <color theme="1"/>
      <name val="Arial"/>
      <family val="2"/>
      <charset val="1"/>
    </font>
    <font>
      <b/>
      <sz val="24"/>
      <name val="Arial"/>
      <family val="2"/>
      <charset val="1"/>
    </font>
    <font>
      <b/>
      <sz val="9"/>
      <name val="Arial"/>
      <family val="2"/>
      <charset val="1"/>
    </font>
    <font>
      <sz val="9"/>
      <name val="Arial"/>
      <family val="2"/>
      <charset val="1"/>
    </font>
    <font>
      <b/>
      <i/>
      <sz val="9"/>
      <name val="Arial"/>
      <family val="2"/>
      <charset val="1"/>
    </font>
    <font>
      <sz val="9"/>
      <name val="Arial"/>
      <family val="2"/>
    </font>
    <font>
      <b/>
      <sz val="9"/>
      <color indexed="17"/>
      <name val="Calibri"/>
      <family val="2"/>
      <charset val="1"/>
    </font>
    <font>
      <b/>
      <sz val="9"/>
      <name val="Arial"/>
      <family val="2"/>
    </font>
    <font>
      <sz val="9"/>
      <color indexed="8"/>
      <name val="Arial"/>
      <family val="2"/>
    </font>
    <font>
      <b/>
      <sz val="9"/>
      <color rgb="FFFF0000"/>
      <name val="Arial"/>
      <family val="2"/>
    </font>
    <font>
      <sz val="9"/>
      <color theme="1"/>
      <name val="Arial"/>
      <family val="2"/>
    </font>
    <font>
      <b/>
      <sz val="9"/>
      <color rgb="FFFF0000"/>
      <name val="Arial"/>
      <family val="2"/>
      <charset val="1"/>
    </font>
    <font>
      <sz val="9"/>
      <color indexed="8"/>
      <name val="Arial"/>
      <family val="2"/>
      <charset val="1"/>
    </font>
    <font>
      <sz val="9"/>
      <color rgb="FFFF0000"/>
      <name val="Arial"/>
      <family val="2"/>
    </font>
    <font>
      <sz val="9"/>
      <color rgb="FFFF0000"/>
      <name val="Arial"/>
      <family val="2"/>
      <charset val="1"/>
    </font>
    <font>
      <b/>
      <sz val="9"/>
      <color indexed="8"/>
      <name val="Arial"/>
      <family val="2"/>
      <charset val="1"/>
    </font>
    <font>
      <sz val="9"/>
      <color indexed="10"/>
      <name val="Arial"/>
      <family val="2"/>
      <charset val="1"/>
    </font>
    <font>
      <sz val="9"/>
      <color indexed="10"/>
      <name val="Arial"/>
      <family val="2"/>
    </font>
    <font>
      <sz val="9"/>
      <color indexed="0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b/>
      <sz val="9"/>
      <color rgb="FF00B050"/>
      <name val="Arial"/>
      <family val="2"/>
    </font>
    <font>
      <sz val="9"/>
      <color indexed="8"/>
      <name val="Arial"/>
      <family val="2"/>
    </font>
    <font>
      <sz val="9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strike/>
      <sz val="10"/>
      <name val="Arial"/>
      <family val="2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b/>
      <i/>
      <sz val="9"/>
      <color indexed="81"/>
      <name val="Tahoma"/>
      <family val="2"/>
    </font>
    <font>
      <sz val="9"/>
      <color indexed="8"/>
      <name val="Arial"/>
      <family val="2"/>
    </font>
    <font>
      <b/>
      <sz val="11"/>
      <name val="Calibri"/>
      <family val="2"/>
      <charset val="1"/>
    </font>
    <font>
      <sz val="9"/>
      <color theme="0"/>
      <name val="Arial"/>
      <family val="2"/>
      <charset val="1"/>
    </font>
    <font>
      <sz val="9"/>
      <color indexed="8"/>
      <name val="Arial"/>
      <family val="2"/>
    </font>
    <font>
      <sz val="1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name val="Arial"/>
    </font>
    <font>
      <sz val="9"/>
      <color indexed="8"/>
      <name val="Arial"/>
    </font>
    <font>
      <sz val="9"/>
      <name val="Arial"/>
    </font>
    <font>
      <b/>
      <sz val="9"/>
      <name val="Arial"/>
    </font>
    <font>
      <sz val="9"/>
      <color rgb="FFFF0000"/>
      <name val="Arial"/>
    </font>
    <font>
      <b/>
      <sz val="9"/>
      <color rgb="FFFF0000"/>
      <name val="Arial"/>
    </font>
  </fonts>
  <fills count="52">
    <fill>
      <patternFill patternType="none"/>
    </fill>
    <fill>
      <patternFill patternType="gray125"/>
    </fill>
    <fill>
      <patternFill patternType="solid">
        <fgColor indexed="47"/>
        <bgColor indexed="31"/>
      </patternFill>
    </fill>
    <fill>
      <patternFill patternType="solid">
        <fgColor indexed="42"/>
        <bgColor indexed="31"/>
      </patternFill>
    </fill>
    <fill>
      <patternFill patternType="solid">
        <fgColor indexed="31"/>
        <bgColor indexed="42"/>
      </patternFill>
    </fill>
    <fill>
      <patternFill patternType="solid">
        <fgColor indexed="24"/>
        <bgColor indexed="44"/>
      </patternFill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99FF"/>
        <bgColor indexed="42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9CCFF"/>
        <bgColor indexed="2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CCFF"/>
        <bgColor indexed="42"/>
      </patternFill>
    </fill>
    <fill>
      <patternFill patternType="solid">
        <fgColor rgb="FFCCCCFF"/>
        <bgColor indexed="64"/>
      </patternFill>
    </fill>
    <fill>
      <patternFill patternType="solid">
        <fgColor rgb="FFFF0000"/>
        <bgColor indexed="42"/>
      </patternFill>
    </fill>
    <fill>
      <patternFill patternType="solid">
        <fgColor theme="7"/>
        <bgColor indexed="64"/>
      </patternFill>
    </fill>
    <fill>
      <patternFill patternType="solid">
        <fgColor rgb="FFCCCCFF"/>
        <bgColor indexed="44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indexed="42"/>
      </patternFill>
    </fill>
    <fill>
      <patternFill patternType="solid">
        <fgColor rgb="FFCCFFCC"/>
        <bgColor indexed="31"/>
      </patternFill>
    </fill>
    <fill>
      <patternFill patternType="solid">
        <fgColor rgb="FFCCFFCC"/>
        <bgColor indexed="64"/>
      </patternFill>
    </fill>
    <fill>
      <patternFill patternType="solid">
        <fgColor rgb="FFCCFFCC"/>
        <bgColor indexed="42"/>
      </patternFill>
    </fill>
    <fill>
      <patternFill patternType="solid">
        <fgColor rgb="FFCCFFCC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24"/>
      </patternFill>
    </fill>
    <fill>
      <patternFill patternType="solid">
        <fgColor rgb="FFFF0000"/>
        <bgColor indexed="24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CCFFFF"/>
        <bgColor indexed="41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A5ED"/>
        <bgColor indexed="64"/>
      </patternFill>
    </fill>
    <fill>
      <patternFill patternType="solid">
        <fgColor rgb="FFFDCC9D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0"/>
        <bgColor indexed="2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indexed="24"/>
      </patternFill>
    </fill>
    <fill>
      <patternFill patternType="solid">
        <fgColor rgb="FFFFA500"/>
        <bgColor indexed="64"/>
      </patternFill>
    </fill>
    <fill>
      <patternFill patternType="solid">
        <fgColor rgb="FFFFCC99"/>
        <bgColor indexed="64"/>
      </patternFill>
    </fill>
  </fills>
  <borders count="65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 style="hair">
        <color indexed="8"/>
      </right>
      <top/>
      <bottom/>
      <diagonal/>
    </border>
    <border>
      <left style="hair">
        <color indexed="8"/>
      </left>
      <right/>
      <top style="hair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8"/>
      </bottom>
      <diagonal/>
    </border>
    <border>
      <left/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auto="1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15">
    <xf numFmtId="0" fontId="0" fillId="0" borderId="0"/>
    <xf numFmtId="44" fontId="17" fillId="0" borderId="0" applyFont="0" applyFill="0" applyBorder="0" applyAlignment="0" applyProtection="0"/>
    <xf numFmtId="0" fontId="6" fillId="2" borderId="0" applyBorder="0" applyProtection="0"/>
    <xf numFmtId="0" fontId="12" fillId="3" borderId="0" applyBorder="0" applyProtection="0"/>
    <xf numFmtId="0" fontId="3" fillId="0" borderId="0"/>
    <xf numFmtId="0" fontId="54" fillId="14" borderId="0" applyNumberFormat="0" applyBorder="0" applyAlignment="0" applyProtection="0"/>
    <xf numFmtId="43" fontId="2" fillId="0" borderId="0" applyFill="0" applyBorder="0" applyAlignment="0" applyProtection="0"/>
    <xf numFmtId="0" fontId="25" fillId="0" borderId="0"/>
    <xf numFmtId="44" fontId="2" fillId="0" borderId="0" applyFill="0" applyBorder="0" applyAlignment="0" applyProtection="0"/>
    <xf numFmtId="0" fontId="1" fillId="0" borderId="0"/>
    <xf numFmtId="0" fontId="17" fillId="0" borderId="0"/>
    <xf numFmtId="44" fontId="17" fillId="0" borderId="0" applyFont="0" applyFill="0" applyBorder="0" applyAlignment="0" applyProtection="0"/>
    <xf numFmtId="43" fontId="2" fillId="0" borderId="0" applyFill="0" applyBorder="0" applyAlignment="0" applyProtection="0"/>
    <xf numFmtId="0" fontId="2" fillId="0" borderId="0"/>
    <xf numFmtId="44" fontId="2" fillId="0" borderId="0" applyFill="0" applyBorder="0" applyAlignment="0" applyProtection="0"/>
  </cellStyleXfs>
  <cellXfs count="2639">
    <xf numFmtId="0" fontId="0" fillId="0" borderId="0" xfId="0"/>
    <xf numFmtId="0" fontId="4" fillId="0" borderId="1" xfId="4" applyFont="1" applyBorder="1"/>
    <xf numFmtId="0" fontId="4" fillId="0" borderId="1" xfId="4" applyFont="1" applyBorder="1" applyAlignment="1">
      <alignment horizontal="left"/>
    </xf>
    <xf numFmtId="49" fontId="4" fillId="6" borderId="1" xfId="0" applyNumberFormat="1" applyFont="1" applyFill="1" applyBorder="1" applyAlignment="1">
      <alignment horizontal="left" vertical="center" wrapText="1"/>
    </xf>
    <xf numFmtId="0" fontId="0" fillId="0" borderId="1" xfId="0" applyBorder="1"/>
    <xf numFmtId="0" fontId="0" fillId="0" borderId="1" xfId="0" applyFont="1" applyBorder="1" applyAlignment="1">
      <alignment horizontal="left"/>
    </xf>
    <xf numFmtId="0" fontId="0" fillId="0" borderId="1" xfId="0" applyFont="1" applyBorder="1" applyAlignment="1"/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0" fontId="7" fillId="7" borderId="1" xfId="0" applyFont="1" applyFill="1" applyBorder="1" applyAlignment="1" applyProtection="1">
      <alignment horizontal="left"/>
    </xf>
    <xf numFmtId="0" fontId="0" fillId="7" borderId="1" xfId="0" applyFont="1" applyFill="1" applyBorder="1" applyAlignment="1">
      <alignment horizontal="left"/>
    </xf>
    <xf numFmtId="0" fontId="0" fillId="7" borderId="1" xfId="0" applyFont="1" applyFill="1" applyBorder="1" applyAlignment="1">
      <alignment horizontal="center" textRotation="90"/>
    </xf>
    <xf numFmtId="2" fontId="8" fillId="0" borderId="1" xfId="0" applyNumberFormat="1" applyFont="1" applyBorder="1" applyAlignment="1" applyProtection="1">
      <alignment horizontal="center" shrinkToFit="1"/>
      <protection locked="0"/>
    </xf>
    <xf numFmtId="2" fontId="9" fillId="7" borderId="1" xfId="0" applyNumberFormat="1" applyFont="1" applyFill="1" applyBorder="1" applyAlignment="1">
      <alignment horizontal="right"/>
    </xf>
    <xf numFmtId="2" fontId="7" fillId="0" borderId="1" xfId="0" applyNumberFormat="1" applyFont="1" applyBorder="1" applyAlignment="1">
      <alignment horizontal="left"/>
    </xf>
    <xf numFmtId="167" fontId="10" fillId="0" borderId="1" xfId="0" applyNumberFormat="1" applyFont="1" applyBorder="1" applyProtection="1">
      <protection locked="0"/>
    </xf>
    <xf numFmtId="49" fontId="11" fillId="3" borderId="1" xfId="3" applyNumberFormat="1" applyFont="1" applyBorder="1" applyAlignment="1" applyProtection="1">
      <alignment horizontal="left"/>
    </xf>
    <xf numFmtId="0" fontId="11" fillId="3" borderId="1" xfId="3" applyFont="1" applyBorder="1" applyAlignment="1" applyProtection="1"/>
    <xf numFmtId="1" fontId="11" fillId="3" borderId="1" xfId="3" applyNumberFormat="1" applyFont="1" applyBorder="1" applyAlignment="1" applyProtection="1">
      <alignment horizontal="center" wrapText="1"/>
    </xf>
    <xf numFmtId="2" fontId="11" fillId="3" borderId="1" xfId="3" applyNumberFormat="1" applyFont="1" applyBorder="1" applyAlignment="1" applyProtection="1"/>
    <xf numFmtId="0" fontId="11" fillId="3" borderId="1" xfId="3" applyFont="1" applyBorder="1" applyAlignment="1" applyProtection="1">
      <alignment horizontal="left" wrapText="1"/>
    </xf>
    <xf numFmtId="168" fontId="11" fillId="3" borderId="1" xfId="3" applyNumberFormat="1" applyFont="1" applyBorder="1" applyAlignment="1" applyProtection="1">
      <alignment horizontal="center"/>
    </xf>
    <xf numFmtId="168" fontId="0" fillId="0" borderId="1" xfId="0" applyNumberFormat="1" applyFont="1" applyBorder="1"/>
    <xf numFmtId="1" fontId="0" fillId="0" borderId="1" xfId="0" applyNumberFormat="1" applyFont="1" applyBorder="1" applyAlignment="1">
      <alignment horizontal="center"/>
    </xf>
    <xf numFmtId="166" fontId="0" fillId="0" borderId="1" xfId="0" applyNumberFormat="1" applyFont="1" applyBorder="1" applyAlignment="1">
      <alignment horizontal="left"/>
    </xf>
    <xf numFmtId="2" fontId="0" fillId="0" borderId="1" xfId="0" applyNumberFormat="1" applyFont="1" applyBorder="1" applyAlignment="1"/>
    <xf numFmtId="0" fontId="0" fillId="0" borderId="1" xfId="0" applyFont="1" applyBorder="1" applyAlignment="1">
      <alignment horizontal="left" vertical="top"/>
    </xf>
    <xf numFmtId="168" fontId="0" fillId="0" borderId="1" xfId="0" applyNumberFormat="1" applyFont="1" applyBorder="1" applyAlignment="1">
      <alignment horizontal="center" vertical="top"/>
    </xf>
    <xf numFmtId="0" fontId="0" fillId="0" borderId="1" xfId="0" applyFont="1" applyBorder="1" applyAlignment="1" applyProtection="1">
      <protection locked="0"/>
    </xf>
    <xf numFmtId="0" fontId="0" fillId="0" borderId="1" xfId="0" applyFont="1" applyBorder="1" applyAlignment="1" applyProtection="1">
      <alignment horizontal="center"/>
      <protection locked="0"/>
    </xf>
    <xf numFmtId="49" fontId="0" fillId="8" borderId="1" xfId="0" applyNumberFormat="1" applyFont="1" applyFill="1" applyBorder="1" applyAlignment="1">
      <alignment horizontal="left"/>
    </xf>
    <xf numFmtId="0" fontId="0" fillId="8" borderId="1" xfId="0" applyFont="1" applyFill="1" applyBorder="1" applyAlignment="1" applyProtection="1">
      <protection locked="0"/>
    </xf>
    <xf numFmtId="0" fontId="0" fillId="8" borderId="1" xfId="0" applyFont="1" applyFill="1" applyBorder="1" applyAlignment="1" applyProtection="1">
      <alignment horizontal="center"/>
      <protection locked="0"/>
    </xf>
    <xf numFmtId="1" fontId="0" fillId="8" borderId="1" xfId="0" applyNumberFormat="1" applyFont="1" applyFill="1" applyBorder="1" applyAlignment="1">
      <alignment horizontal="center"/>
    </xf>
    <xf numFmtId="166" fontId="0" fillId="8" borderId="1" xfId="0" applyNumberFormat="1" applyFont="1" applyFill="1" applyBorder="1" applyAlignment="1">
      <alignment horizontal="left"/>
    </xf>
    <xf numFmtId="2" fontId="0" fillId="8" borderId="1" xfId="0" applyNumberFormat="1" applyFont="1" applyFill="1" applyBorder="1" applyAlignment="1"/>
    <xf numFmtId="0" fontId="0" fillId="8" borderId="1" xfId="0" applyFont="1" applyFill="1" applyBorder="1" applyAlignment="1">
      <alignment horizontal="left"/>
    </xf>
    <xf numFmtId="168" fontId="0" fillId="8" borderId="1" xfId="0" applyNumberFormat="1" applyFont="1" applyFill="1" applyBorder="1"/>
    <xf numFmtId="0" fontId="0" fillId="8" borderId="1" xfId="0" applyFont="1" applyFill="1" applyBorder="1"/>
    <xf numFmtId="0" fontId="4" fillId="0" borderId="1" xfId="4" applyFont="1" applyBorder="1" applyAlignment="1">
      <alignment horizontal="center"/>
    </xf>
    <xf numFmtId="0" fontId="0" fillId="0" borderId="1" xfId="0" applyFont="1" applyBorder="1" applyAlignment="1" applyProtection="1"/>
    <xf numFmtId="0" fontId="0" fillId="0" borderId="1" xfId="0" applyFont="1" applyBorder="1" applyAlignment="1" applyProtection="1">
      <alignment horizontal="center"/>
    </xf>
    <xf numFmtId="0" fontId="0" fillId="0" borderId="1" xfId="0" applyFont="1" applyBorder="1" applyProtection="1">
      <protection locked="0"/>
    </xf>
    <xf numFmtId="0" fontId="0" fillId="0" borderId="1" xfId="0" applyBorder="1" applyAlignment="1">
      <alignment wrapText="1" shrinkToFit="1"/>
    </xf>
    <xf numFmtId="0" fontId="7" fillId="0" borderId="1" xfId="0" applyFont="1" applyBorder="1"/>
    <xf numFmtId="0" fontId="13" fillId="7" borderId="3" xfId="0" applyFont="1" applyFill="1" applyBorder="1" applyAlignment="1" applyProtection="1">
      <alignment horizontal="left"/>
    </xf>
    <xf numFmtId="0" fontId="13" fillId="7" borderId="4" xfId="0" applyFont="1" applyFill="1" applyBorder="1" applyAlignment="1" applyProtection="1">
      <alignment horizontal="left"/>
    </xf>
    <xf numFmtId="0" fontId="14" fillId="7" borderId="4" xfId="0" applyFont="1" applyFill="1" applyBorder="1" applyAlignment="1" applyProtection="1">
      <alignment horizontal="left"/>
    </xf>
    <xf numFmtId="169" fontId="8" fillId="7" borderId="4" xfId="0" applyNumberFormat="1" applyFont="1" applyFill="1" applyBorder="1" applyAlignment="1" applyProtection="1">
      <alignment horizontal="right"/>
    </xf>
    <xf numFmtId="170" fontId="8" fillId="7" borderId="4" xfId="0" applyNumberFormat="1" applyFont="1" applyFill="1" applyBorder="1" applyAlignment="1" applyProtection="1">
      <alignment horizontal="left"/>
    </xf>
    <xf numFmtId="0" fontId="14" fillId="0" borderId="2" xfId="0" applyFont="1" applyBorder="1"/>
    <xf numFmtId="49" fontId="7" fillId="0" borderId="6" xfId="0" applyNumberFormat="1" applyFont="1" applyBorder="1"/>
    <xf numFmtId="0" fontId="15" fillId="0" borderId="2" xfId="0" applyFont="1" applyBorder="1"/>
    <xf numFmtId="0" fontId="15" fillId="0" borderId="2" xfId="0" applyFont="1" applyBorder="1" applyAlignment="1">
      <alignment wrapText="1" shrinkToFit="1"/>
    </xf>
    <xf numFmtId="49" fontId="7" fillId="0" borderId="8" xfId="0" applyNumberFormat="1" applyFont="1" applyBorder="1"/>
    <xf numFmtId="0" fontId="7" fillId="0" borderId="9" xfId="0" applyFont="1" applyBorder="1"/>
    <xf numFmtId="0" fontId="7" fillId="0" borderId="9" xfId="0" applyFont="1" applyBorder="1" applyAlignment="1">
      <alignment wrapText="1" shrinkToFit="1"/>
    </xf>
    <xf numFmtId="49" fontId="16" fillId="0" borderId="11" xfId="0" applyNumberFormat="1" applyFont="1" applyBorder="1"/>
    <xf numFmtId="0" fontId="0" fillId="9" borderId="11" xfId="0" applyFont="1" applyFill="1" applyBorder="1"/>
    <xf numFmtId="0" fontId="0" fillId="0" borderId="11" xfId="0" applyFont="1" applyBorder="1"/>
    <xf numFmtId="0" fontId="0" fillId="0" borderId="12" xfId="0" applyBorder="1"/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0" fontId="0" fillId="0" borderId="0" xfId="0" applyAlignment="1">
      <alignment horizontal="left"/>
    </xf>
    <xf numFmtId="44" fontId="2" fillId="0" borderId="0" xfId="8" applyAlignment="1">
      <alignment horizontal="center"/>
    </xf>
    <xf numFmtId="0" fontId="23" fillId="0" borderId="0" xfId="0" applyFont="1" applyAlignment="1">
      <alignment horizontal="center"/>
    </xf>
    <xf numFmtId="0" fontId="2" fillId="0" borderId="0" xfId="6" applyNumberFormat="1" applyAlignment="1">
      <alignment horizontal="center"/>
    </xf>
    <xf numFmtId="0" fontId="0" fillId="0" borderId="1" xfId="0" applyBorder="1" applyAlignment="1">
      <alignment horizontal="center"/>
    </xf>
    <xf numFmtId="0" fontId="54" fillId="14" borderId="1" xfId="5" applyBorder="1" applyAlignment="1">
      <alignment horizontal="center"/>
    </xf>
    <xf numFmtId="0" fontId="26" fillId="0" borderId="1" xfId="0" applyFont="1" applyBorder="1"/>
    <xf numFmtId="0" fontId="26" fillId="0" borderId="1" xfId="0" applyFont="1" applyBorder="1" applyAlignment="1" applyProtection="1">
      <protection locked="0"/>
    </xf>
    <xf numFmtId="0" fontId="26" fillId="0" borderId="1" xfId="4" applyFont="1" applyBorder="1"/>
    <xf numFmtId="0" fontId="26" fillId="0" borderId="1" xfId="4" applyFont="1" applyBorder="1" applyAlignment="1">
      <alignment horizontal="center"/>
    </xf>
    <xf numFmtId="1" fontId="26" fillId="0" borderId="1" xfId="0" applyNumberFormat="1" applyFont="1" applyBorder="1" applyAlignment="1">
      <alignment horizontal="center"/>
    </xf>
    <xf numFmtId="0" fontId="0" fillId="0" borderId="1" xfId="0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 applyAlignment="1" applyProtection="1">
      <alignment horizontal="center"/>
    </xf>
    <xf numFmtId="0" fontId="11" fillId="3" borderId="1" xfId="3" applyFont="1" applyBorder="1" applyAlignment="1" applyProtection="1">
      <alignment wrapText="1"/>
    </xf>
    <xf numFmtId="2" fontId="0" fillId="0" borderId="1" xfId="0" applyNumberFormat="1" applyFont="1" applyBorder="1" applyAlignment="1">
      <alignment vertical="top"/>
    </xf>
    <xf numFmtId="0" fontId="0" fillId="0" borderId="1" xfId="0" applyBorder="1" applyAlignment="1"/>
    <xf numFmtId="0" fontId="0" fillId="0" borderId="1" xfId="0" applyFont="1" applyBorder="1" applyAlignment="1">
      <alignment vertical="top"/>
    </xf>
    <xf numFmtId="168" fontId="0" fillId="0" borderId="1" xfId="0" applyNumberFormat="1" applyFont="1" applyBorder="1" applyAlignment="1"/>
    <xf numFmtId="168" fontId="0" fillId="0" borderId="1" xfId="0" applyNumberFormat="1" applyFont="1" applyBorder="1" applyAlignment="1">
      <alignment vertical="top"/>
    </xf>
    <xf numFmtId="0" fontId="0" fillId="8" borderId="1" xfId="0" applyFont="1" applyFill="1" applyBorder="1" applyAlignment="1"/>
    <xf numFmtId="168" fontId="0" fillId="8" borderId="1" xfId="0" applyNumberFormat="1" applyFont="1" applyFill="1" applyBorder="1" applyAlignment="1"/>
    <xf numFmtId="0" fontId="0" fillId="0" borderId="13" xfId="0" applyFont="1" applyBorder="1"/>
    <xf numFmtId="0" fontId="0" fillId="0" borderId="14" xfId="0" applyBorder="1" applyAlignment="1">
      <alignment wrapText="1" shrinkToFit="1"/>
    </xf>
    <xf numFmtId="0" fontId="0" fillId="0" borderId="12" xfId="0" applyFont="1" applyBorder="1"/>
    <xf numFmtId="0" fontId="0" fillId="7" borderId="1" xfId="0" applyFill="1" applyBorder="1" applyAlignment="1">
      <alignment horizontal="center" textRotation="90"/>
    </xf>
    <xf numFmtId="0" fontId="0" fillId="0" borderId="0" xfId="5" applyNumberFormat="1" applyFont="1" applyFill="1" applyBorder="1" applyAlignment="1" applyProtection="1">
      <alignment horizontal="center"/>
    </xf>
    <xf numFmtId="0" fontId="0" fillId="0" borderId="1" xfId="0" applyFill="1" applyBorder="1"/>
    <xf numFmtId="0" fontId="4" fillId="0" borderId="1" xfId="4" applyFont="1" applyFill="1" applyBorder="1" applyAlignment="1">
      <alignment horizontal="center"/>
    </xf>
    <xf numFmtId="0" fontId="0" fillId="10" borderId="1" xfId="0" applyFont="1" applyFill="1" applyBorder="1" applyAlignment="1">
      <alignment horizontal="center"/>
    </xf>
    <xf numFmtId="0" fontId="4" fillId="0" borderId="1" xfId="4" applyFont="1" applyFill="1" applyBorder="1" applyAlignment="1">
      <alignment horizontal="left"/>
    </xf>
    <xf numFmtId="0" fontId="4" fillId="0" borderId="1" xfId="4" applyFont="1" applyFill="1" applyBorder="1"/>
    <xf numFmtId="0" fontId="12" fillId="0" borderId="1" xfId="3" applyFont="1" applyFill="1" applyBorder="1" applyAlignment="1" applyProtection="1">
      <alignment horizontal="center"/>
    </xf>
    <xf numFmtId="1" fontId="0" fillId="0" borderId="1" xfId="0" applyNumberFormat="1" applyFont="1" applyFill="1" applyBorder="1" applyAlignment="1">
      <alignment horizontal="center"/>
    </xf>
    <xf numFmtId="2" fontId="0" fillId="0" borderId="1" xfId="0" applyNumberFormat="1" applyFont="1" applyFill="1" applyBorder="1" applyAlignment="1"/>
    <xf numFmtId="0" fontId="12" fillId="0" borderId="1" xfId="4" applyNumberFormat="1" applyFont="1" applyFill="1" applyBorder="1" applyAlignment="1"/>
    <xf numFmtId="0" fontId="0" fillId="0" borderId="1" xfId="0" applyFont="1" applyFill="1" applyBorder="1" applyAlignment="1"/>
    <xf numFmtId="0" fontId="0" fillId="0" borderId="1" xfId="0" applyFont="1" applyFill="1" applyBorder="1" applyAlignment="1">
      <alignment vertical="top"/>
    </xf>
    <xf numFmtId="0" fontId="0" fillId="0" borderId="1" xfId="0" applyFill="1" applyBorder="1" applyAlignment="1"/>
    <xf numFmtId="0" fontId="27" fillId="0" borderId="0" xfId="0" applyFont="1" applyFill="1"/>
    <xf numFmtId="0" fontId="28" fillId="0" borderId="0" xfId="0" applyFont="1" applyFill="1" applyAlignment="1"/>
    <xf numFmtId="0" fontId="28" fillId="0" borderId="0" xfId="0" applyFont="1" applyFill="1"/>
    <xf numFmtId="0" fontId="25" fillId="0" borderId="1" xfId="0" applyNumberFormat="1" applyFont="1" applyFill="1" applyBorder="1" applyAlignment="1" applyProtection="1">
      <alignment horizontal="center"/>
      <protection locked="0"/>
    </xf>
    <xf numFmtId="0" fontId="28" fillId="0" borderId="0" xfId="0" applyNumberFormat="1" applyFont="1" applyFill="1"/>
    <xf numFmtId="1" fontId="28" fillId="0" borderId="1" xfId="0" applyNumberFormat="1" applyFont="1" applyFill="1" applyBorder="1" applyAlignment="1">
      <alignment horizontal="center"/>
    </xf>
    <xf numFmtId="0" fontId="0" fillId="0" borderId="1" xfId="0" applyNumberFormat="1" applyFont="1" applyBorder="1" applyAlignment="1"/>
    <xf numFmtId="168" fontId="0" fillId="0" borderId="1" xfId="0" applyNumberFormat="1" applyBorder="1" applyAlignment="1">
      <alignment horizontal="center" vertical="top"/>
    </xf>
    <xf numFmtId="0" fontId="28" fillId="0" borderId="1" xfId="0" applyNumberFormat="1" applyFont="1" applyFill="1" applyBorder="1" applyAlignment="1">
      <alignment wrapText="1"/>
    </xf>
    <xf numFmtId="14" fontId="0" fillId="0" borderId="1" xfId="0" applyNumberFormat="1" applyBorder="1" applyAlignment="1">
      <alignment horizontal="left"/>
    </xf>
    <xf numFmtId="0" fontId="20" fillId="0" borderId="1" xfId="0" applyFont="1" applyBorder="1" applyAlignment="1" applyProtection="1">
      <protection locked="0"/>
    </xf>
    <xf numFmtId="0" fontId="20" fillId="0" borderId="1" xfId="0" applyFont="1" applyBorder="1" applyAlignment="1"/>
    <xf numFmtId="49" fontId="4" fillId="0" borderId="1" xfId="0" applyNumberFormat="1" applyFont="1" applyFill="1" applyBorder="1" applyAlignment="1">
      <alignment horizontal="left" vertical="center" wrapText="1"/>
    </xf>
    <xf numFmtId="0" fontId="17" fillId="0" borderId="0" xfId="5" applyNumberFormat="1" applyFont="1" applyFill="1" applyBorder="1" applyAlignment="1" applyProtection="1">
      <alignment horizontal="center"/>
    </xf>
    <xf numFmtId="168" fontId="0" fillId="0" borderId="1" xfId="0" applyNumberFormat="1" applyFont="1" applyFill="1" applyBorder="1" applyAlignment="1">
      <alignment vertical="top"/>
    </xf>
    <xf numFmtId="0" fontId="18" fillId="0" borderId="1" xfId="0" applyFont="1" applyFill="1" applyBorder="1" applyAlignment="1">
      <alignment horizontal="left"/>
    </xf>
    <xf numFmtId="0" fontId="18" fillId="0" borderId="1" xfId="0" applyFont="1" applyFill="1" applyBorder="1" applyAlignment="1" applyProtection="1">
      <alignment horizontal="left"/>
    </xf>
    <xf numFmtId="0" fontId="18" fillId="0" borderId="1" xfId="0" applyFont="1" applyFill="1" applyBorder="1" applyAlignment="1" applyProtection="1"/>
    <xf numFmtId="0" fontId="0" fillId="0" borderId="1" xfId="0" applyFill="1" applyBorder="1" applyAlignment="1" applyProtection="1">
      <alignment horizontal="center"/>
      <protection locked="0"/>
    </xf>
    <xf numFmtId="0" fontId="31" fillId="0" borderId="1" xfId="4" applyFont="1" applyFill="1" applyBorder="1" applyAlignment="1">
      <alignment horizontal="center"/>
    </xf>
    <xf numFmtId="0" fontId="0" fillId="0" borderId="1" xfId="0" applyFont="1" applyFill="1" applyBorder="1" applyAlignment="1">
      <alignment horizontal="left" vertical="top"/>
    </xf>
    <xf numFmtId="168" fontId="0" fillId="0" borderId="1" xfId="0" applyNumberFormat="1" applyFont="1" applyFill="1" applyBorder="1" applyAlignment="1">
      <alignment horizontal="center" vertical="top"/>
    </xf>
    <xf numFmtId="0" fontId="31" fillId="0" borderId="1" xfId="5" applyNumberFormat="1" applyFont="1" applyFill="1" applyBorder="1" applyAlignment="1" applyProtection="1"/>
    <xf numFmtId="0" fontId="31" fillId="0" borderId="1" xfId="3" applyNumberFormat="1" applyFont="1" applyFill="1" applyBorder="1" applyAlignment="1" applyProtection="1"/>
    <xf numFmtId="0" fontId="31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1" fillId="0" borderId="1" xfId="0" applyFont="1" applyFill="1" applyBorder="1" applyAlignment="1" applyProtection="1">
      <alignment horizontal="center"/>
      <protection locked="0"/>
    </xf>
    <xf numFmtId="0" fontId="12" fillId="0" borderId="1" xfId="0" applyNumberFormat="1" applyFont="1" applyFill="1" applyBorder="1" applyAlignment="1"/>
    <xf numFmtId="0" fontId="12" fillId="0" borderId="1" xfId="5" applyNumberFormat="1" applyFont="1" applyFill="1" applyBorder="1" applyAlignment="1" applyProtection="1"/>
    <xf numFmtId="0" fontId="29" fillId="0" borderId="1" xfId="4" applyNumberFormat="1" applyFont="1" applyFill="1" applyBorder="1" applyAlignment="1">
      <alignment horizontal="center"/>
    </xf>
    <xf numFmtId="0" fontId="17" fillId="0" borderId="0" xfId="0" applyNumberFormat="1" applyFont="1" applyFill="1" applyBorder="1" applyAlignment="1" applyProtection="1">
      <alignment horizontal="center"/>
    </xf>
    <xf numFmtId="0" fontId="29" fillId="0" borderId="1" xfId="0" applyNumberFormat="1" applyFont="1" applyFill="1" applyBorder="1" applyAlignment="1" applyProtection="1">
      <alignment horizontal="center"/>
      <protection locked="0"/>
    </xf>
    <xf numFmtId="14" fontId="30" fillId="7" borderId="1" xfId="0" applyNumberFormat="1" applyFont="1" applyFill="1" applyBorder="1" applyAlignment="1" applyProtection="1"/>
    <xf numFmtId="0" fontId="32" fillId="0" borderId="1" xfId="0" applyFont="1" applyBorder="1" applyAlignment="1">
      <alignment horizontal="left"/>
    </xf>
    <xf numFmtId="0" fontId="32" fillId="0" borderId="1" xfId="0" applyFont="1" applyBorder="1" applyAlignment="1" applyProtection="1">
      <protection locked="0"/>
    </xf>
    <xf numFmtId="0" fontId="25" fillId="0" borderId="1" xfId="0" applyFont="1" applyBorder="1" applyAlignment="1"/>
    <xf numFmtId="0" fontId="4" fillId="10" borderId="1" xfId="4" applyFont="1" applyFill="1" applyBorder="1" applyAlignment="1">
      <alignment horizontal="left"/>
    </xf>
    <xf numFmtId="0" fontId="18" fillId="10" borderId="1" xfId="0" applyFont="1" applyFill="1" applyBorder="1" applyAlignment="1">
      <alignment horizontal="left"/>
    </xf>
    <xf numFmtId="0" fontId="0" fillId="11" borderId="1" xfId="0" applyFont="1" applyFill="1" applyBorder="1" applyAlignment="1">
      <alignment horizontal="center"/>
    </xf>
    <xf numFmtId="0" fontId="0" fillId="11" borderId="1" xfId="0" applyFont="1" applyFill="1" applyBorder="1" applyAlignment="1" applyProtection="1">
      <alignment horizontal="center"/>
    </xf>
    <xf numFmtId="0" fontId="2" fillId="11" borderId="0" xfId="0" applyFont="1" applyFill="1" applyAlignment="1" applyProtection="1">
      <alignment horizontal="center"/>
      <protection locked="0"/>
    </xf>
    <xf numFmtId="0" fontId="35" fillId="0" borderId="1" xfId="0" applyFont="1" applyBorder="1" applyAlignment="1" applyProtection="1">
      <protection locked="0"/>
    </xf>
    <xf numFmtId="2" fontId="35" fillId="0" borderId="1" xfId="0" applyNumberFormat="1" applyFont="1" applyBorder="1" applyAlignment="1"/>
    <xf numFmtId="0" fontId="0" fillId="10" borderId="1" xfId="0" applyFont="1" applyFill="1" applyBorder="1" applyAlignment="1">
      <alignment horizontal="left"/>
    </xf>
    <xf numFmtId="0" fontId="0" fillId="0" borderId="1" xfId="3" applyNumberFormat="1" applyFont="1" applyFill="1" applyBorder="1" applyAlignment="1" applyProtection="1">
      <alignment horizontal="center"/>
    </xf>
    <xf numFmtId="0" fontId="0" fillId="11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>
      <alignment vertical="top"/>
    </xf>
    <xf numFmtId="168" fontId="0" fillId="0" borderId="1" xfId="0" applyNumberFormat="1" applyBorder="1" applyAlignment="1">
      <alignment vertical="top"/>
    </xf>
    <xf numFmtId="0" fontId="0" fillId="0" borderId="1" xfId="0" applyFont="1" applyFill="1" applyBorder="1"/>
    <xf numFmtId="0" fontId="25" fillId="0" borderId="1" xfId="0" applyFont="1" applyFill="1" applyBorder="1" applyAlignment="1"/>
    <xf numFmtId="0" fontId="0" fillId="0" borderId="1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Border="1"/>
    <xf numFmtId="0" fontId="36" fillId="0" borderId="0" xfId="0" applyFont="1" applyAlignment="1">
      <alignment horizontal="left"/>
    </xf>
    <xf numFmtId="0" fontId="36" fillId="0" borderId="1" xfId="0" applyFont="1" applyBorder="1" applyAlignment="1"/>
    <xf numFmtId="0" fontId="36" fillId="0" borderId="1" xfId="0" applyFont="1" applyBorder="1"/>
    <xf numFmtId="0" fontId="36" fillId="0" borderId="1" xfId="0" applyFont="1" applyBorder="1" applyAlignment="1" applyProtection="1"/>
    <xf numFmtId="0" fontId="38" fillId="0" borderId="1" xfId="4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1" fontId="7" fillId="0" borderId="1" xfId="0" applyNumberFormat="1" applyFont="1" applyFill="1" applyBorder="1" applyAlignment="1">
      <alignment horizontal="center"/>
    </xf>
    <xf numFmtId="0" fontId="7" fillId="0" borderId="1" xfId="0" applyFont="1" applyFill="1" applyBorder="1" applyAlignment="1"/>
    <xf numFmtId="2" fontId="0" fillId="0" borderId="1" xfId="0" applyNumberFormat="1" applyFont="1" applyFill="1" applyBorder="1" applyAlignment="1">
      <alignment vertical="top"/>
    </xf>
    <xf numFmtId="168" fontId="0" fillId="0" borderId="1" xfId="0" applyNumberFormat="1" applyFont="1" applyFill="1" applyBorder="1" applyAlignment="1"/>
    <xf numFmtId="0" fontId="38" fillId="0" borderId="1" xfId="0" applyFont="1" applyFill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0" fontId="38" fillId="0" borderId="1" xfId="0" applyFont="1" applyBorder="1" applyAlignment="1"/>
    <xf numFmtId="0" fontId="38" fillId="0" borderId="1" xfId="0" applyFont="1" applyBorder="1" applyAlignment="1" applyProtection="1">
      <protection locked="0"/>
    </xf>
    <xf numFmtId="2" fontId="38" fillId="0" borderId="1" xfId="0" applyNumberFormat="1" applyFont="1" applyBorder="1" applyAlignment="1"/>
    <xf numFmtId="0" fontId="38" fillId="0" borderId="1" xfId="4" applyFont="1" applyBorder="1"/>
    <xf numFmtId="0" fontId="38" fillId="0" borderId="1" xfId="0" applyFont="1" applyBorder="1" applyAlignment="1">
      <alignment vertical="top"/>
    </xf>
    <xf numFmtId="0" fontId="38" fillId="0" borderId="1" xfId="0" applyFont="1" applyBorder="1" applyProtection="1">
      <protection locked="0"/>
    </xf>
    <xf numFmtId="2" fontId="32" fillId="0" borderId="1" xfId="0" applyNumberFormat="1" applyFont="1" applyBorder="1" applyAlignment="1"/>
    <xf numFmtId="174" fontId="11" fillId="3" borderId="1" xfId="3" applyNumberFormat="1" applyFont="1" applyBorder="1" applyAlignment="1" applyProtection="1">
      <alignment horizontal="left" wrapText="1"/>
    </xf>
    <xf numFmtId="174" fontId="0" fillId="0" borderId="1" xfId="0" applyNumberFormat="1" applyFont="1" applyFill="1" applyBorder="1" applyAlignment="1">
      <alignment horizontal="left"/>
    </xf>
    <xf numFmtId="174" fontId="0" fillId="8" borderId="1" xfId="0" applyNumberFormat="1" applyFont="1" applyFill="1" applyBorder="1" applyAlignment="1">
      <alignment horizontal="left"/>
    </xf>
    <xf numFmtId="174" fontId="0" fillId="0" borderId="1" xfId="0" applyNumberFormat="1" applyFont="1" applyBorder="1" applyAlignment="1">
      <alignment horizontal="left"/>
    </xf>
    <xf numFmtId="174" fontId="26" fillId="0" borderId="1" xfId="0" applyNumberFormat="1" applyFont="1" applyBorder="1" applyAlignment="1">
      <alignment horizontal="left"/>
    </xf>
    <xf numFmtId="174" fontId="28" fillId="0" borderId="1" xfId="0" applyNumberFormat="1" applyFont="1" applyFill="1" applyBorder="1" applyAlignment="1">
      <alignment horizontal="left"/>
    </xf>
    <xf numFmtId="174" fontId="0" fillId="0" borderId="1" xfId="0" applyNumberFormat="1" applyFill="1" applyBorder="1" applyAlignment="1">
      <alignment horizontal="left"/>
    </xf>
    <xf numFmtId="174" fontId="0" fillId="0" borderId="1" xfId="0" applyNumberFormat="1" applyBorder="1" applyAlignment="1">
      <alignment horizontal="left"/>
    </xf>
    <xf numFmtId="174" fontId="0" fillId="0" borderId="1" xfId="0" applyNumberFormat="1" applyFont="1" applyBorder="1" applyAlignment="1">
      <alignment horizontal="center"/>
    </xf>
    <xf numFmtId="174" fontId="20" fillId="0" borderId="1" xfId="0" applyNumberFormat="1" applyFont="1" applyBorder="1" applyAlignment="1">
      <alignment horizontal="left"/>
    </xf>
    <xf numFmtId="174" fontId="35" fillId="0" borderId="1" xfId="0" applyNumberFormat="1" applyFont="1" applyBorder="1" applyAlignment="1">
      <alignment horizontal="left"/>
    </xf>
    <xf numFmtId="174" fontId="7" fillId="0" borderId="1" xfId="0" applyNumberFormat="1" applyFont="1" applyFill="1" applyBorder="1" applyAlignment="1">
      <alignment horizontal="left"/>
    </xf>
    <xf numFmtId="174" fontId="25" fillId="0" borderId="1" xfId="0" applyNumberFormat="1" applyFont="1" applyFill="1" applyBorder="1" applyAlignment="1">
      <alignment horizontal="left"/>
    </xf>
    <xf numFmtId="0" fontId="40" fillId="0" borderId="1" xfId="0" applyFont="1" applyBorder="1" applyAlignment="1" applyProtection="1">
      <protection locked="0"/>
    </xf>
    <xf numFmtId="0" fontId="20" fillId="0" borderId="1" xfId="4" applyFont="1" applyBorder="1"/>
    <xf numFmtId="0" fontId="25" fillId="0" borderId="1" xfId="0" applyFont="1" applyBorder="1"/>
    <xf numFmtId="0" fontId="4" fillId="12" borderId="1" xfId="4" applyFont="1" applyFill="1" applyBorder="1" applyAlignment="1">
      <alignment horizontal="left"/>
    </xf>
    <xf numFmtId="0" fontId="36" fillId="12" borderId="1" xfId="0" applyFont="1" applyFill="1" applyBorder="1" applyAlignment="1">
      <alignment horizontal="left"/>
    </xf>
    <xf numFmtId="0" fontId="25" fillId="0" borderId="1" xfId="0" applyFont="1" applyFill="1" applyBorder="1" applyAlignment="1" applyProtection="1">
      <alignment horizontal="center"/>
      <protection locked="0"/>
    </xf>
    <xf numFmtId="0" fontId="40" fillId="0" borderId="1" xfId="0" applyFont="1" applyFill="1" applyBorder="1" applyAlignment="1">
      <alignment horizontal="left"/>
    </xf>
    <xf numFmtId="0" fontId="0" fillId="0" borderId="0" xfId="0" applyFill="1" applyBorder="1"/>
    <xf numFmtId="1" fontId="0" fillId="0" borderId="1" xfId="0" applyNumberFormat="1" applyFont="1" applyBorder="1" applyAlignment="1">
      <alignment horizontal="left"/>
    </xf>
    <xf numFmtId="14" fontId="0" fillId="0" borderId="1" xfId="0" applyNumberFormat="1" applyBorder="1"/>
    <xf numFmtId="0" fontId="4" fillId="0" borderId="0" xfId="0" applyNumberFormat="1" applyFont="1" applyFill="1" applyBorder="1" applyAlignment="1" applyProtection="1">
      <alignment horizontal="center"/>
    </xf>
    <xf numFmtId="0" fontId="25" fillId="11" borderId="1" xfId="0" applyFont="1" applyFill="1" applyBorder="1" applyAlignment="1" applyProtection="1">
      <alignment horizontal="center"/>
      <protection locked="0"/>
    </xf>
    <xf numFmtId="0" fontId="41" fillId="0" borderId="1" xfId="0" applyFont="1" applyBorder="1" applyAlignment="1" applyProtection="1">
      <protection locked="0"/>
    </xf>
    <xf numFmtId="0" fontId="4" fillId="11" borderId="1" xfId="4" applyFont="1" applyFill="1" applyBorder="1" applyAlignment="1">
      <alignment horizontal="left"/>
    </xf>
    <xf numFmtId="2" fontId="20" fillId="0" borderId="1" xfId="0" applyNumberFormat="1" applyFont="1" applyBorder="1" applyAlignment="1"/>
    <xf numFmtId="175" fontId="0" fillId="0" borderId="1" xfId="0" applyNumberFormat="1" applyBorder="1"/>
    <xf numFmtId="0" fontId="0" fillId="11" borderId="1" xfId="0" applyFont="1" applyFill="1" applyBorder="1" applyAlignment="1">
      <alignment horizontal="left"/>
    </xf>
    <xf numFmtId="175" fontId="0" fillId="0" borderId="1" xfId="0" applyNumberFormat="1" applyFill="1" applyBorder="1"/>
    <xf numFmtId="0" fontId="4" fillId="10" borderId="1" xfId="4" applyFont="1" applyFill="1" applyBorder="1"/>
    <xf numFmtId="0" fontId="21" fillId="0" borderId="1" xfId="0" applyFont="1" applyBorder="1"/>
    <xf numFmtId="0" fontId="42" fillId="0" borderId="1" xfId="0" applyFont="1" applyFill="1" applyBorder="1" applyAlignment="1">
      <alignment horizontal="left"/>
    </xf>
    <xf numFmtId="0" fontId="15" fillId="0" borderId="1" xfId="0" applyFont="1" applyBorder="1"/>
    <xf numFmtId="0" fontId="4" fillId="0" borderId="20" xfId="4" applyFont="1" applyFill="1" applyBorder="1"/>
    <xf numFmtId="0" fontId="4" fillId="0" borderId="20" xfId="4" applyFont="1" applyBorder="1"/>
    <xf numFmtId="0" fontId="0" fillId="0" borderId="20" xfId="0" applyBorder="1"/>
    <xf numFmtId="1" fontId="0" fillId="0" borderId="20" xfId="0" applyNumberFormat="1" applyFont="1" applyBorder="1" applyAlignment="1">
      <alignment horizontal="center"/>
    </xf>
    <xf numFmtId="174" fontId="0" fillId="0" borderId="20" xfId="0" applyNumberFormat="1" applyBorder="1" applyAlignment="1">
      <alignment horizontal="left"/>
    </xf>
    <xf numFmtId="0" fontId="0" fillId="11" borderId="20" xfId="0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protection locked="0"/>
    </xf>
    <xf numFmtId="0" fontId="0" fillId="0" borderId="21" xfId="0" applyBorder="1" applyAlignment="1"/>
    <xf numFmtId="0" fontId="4" fillId="0" borderId="22" xfId="4" applyFont="1" applyFill="1" applyBorder="1"/>
    <xf numFmtId="0" fontId="4" fillId="0" borderId="22" xfId="4" applyFont="1" applyBorder="1"/>
    <xf numFmtId="0" fontId="0" fillId="11" borderId="22" xfId="0" applyFont="1" applyFill="1" applyBorder="1" applyAlignment="1" applyProtection="1">
      <alignment horizontal="center"/>
      <protection locked="0"/>
    </xf>
    <xf numFmtId="0" fontId="0" fillId="11" borderId="22" xfId="0" applyFont="1" applyFill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0" fillId="0" borderId="22" xfId="0" applyBorder="1"/>
    <xf numFmtId="0" fontId="0" fillId="0" borderId="20" xfId="0" applyFont="1" applyBorder="1" applyAlignment="1">
      <alignment horizontal="center"/>
    </xf>
    <xf numFmtId="0" fontId="4" fillId="0" borderId="0" xfId="4" applyFont="1" applyBorder="1" applyAlignment="1">
      <alignment horizontal="left"/>
    </xf>
    <xf numFmtId="0" fontId="4" fillId="0" borderId="0" xfId="4" applyFont="1" applyFill="1" applyBorder="1"/>
    <xf numFmtId="0" fontId="4" fillId="0" borderId="0" xfId="4" applyFont="1" applyBorder="1"/>
    <xf numFmtId="0" fontId="0" fillId="11" borderId="0" xfId="0" applyFont="1" applyFill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/>
      <protection locked="0"/>
    </xf>
    <xf numFmtId="1" fontId="0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left"/>
    </xf>
    <xf numFmtId="174" fontId="42" fillId="0" borderId="20" xfId="0" applyNumberFormat="1" applyFont="1" applyBorder="1" applyAlignment="1">
      <alignment horizontal="left"/>
    </xf>
    <xf numFmtId="0" fontId="0" fillId="0" borderId="1" xfId="0" applyFont="1" applyFill="1" applyBorder="1" applyProtection="1">
      <protection locked="0"/>
    </xf>
    <xf numFmtId="0" fontId="0" fillId="0" borderId="1" xfId="0" applyFont="1" applyFill="1" applyBorder="1" applyAlignment="1" applyProtection="1"/>
    <xf numFmtId="0" fontId="0" fillId="0" borderId="22" xfId="0" applyFont="1" applyBorder="1" applyAlignment="1" applyProtection="1">
      <alignment horizontal="center"/>
      <protection locked="0"/>
    </xf>
    <xf numFmtId="1" fontId="0" fillId="0" borderId="22" xfId="0" applyNumberFormat="1" applyFont="1" applyBorder="1" applyAlignment="1">
      <alignment horizontal="center"/>
    </xf>
    <xf numFmtId="174" fontId="0" fillId="0" borderId="22" xfId="0" applyNumberFormat="1" applyBorder="1" applyAlignment="1">
      <alignment horizontal="left"/>
    </xf>
    <xf numFmtId="0" fontId="0" fillId="0" borderId="0" xfId="0" applyFont="1" applyFill="1" applyBorder="1" applyAlignment="1" applyProtection="1">
      <protection locked="0"/>
    </xf>
    <xf numFmtId="0" fontId="0" fillId="0" borderId="0" xfId="0" applyFont="1" applyBorder="1" applyAlignment="1" applyProtection="1">
      <protection locked="0"/>
    </xf>
    <xf numFmtId="0" fontId="0" fillId="0" borderId="0" xfId="0" applyFont="1" applyBorder="1" applyAlignment="1" applyProtection="1"/>
    <xf numFmtId="0" fontId="0" fillId="11" borderId="0" xfId="0" applyFont="1" applyFill="1" applyBorder="1" applyAlignment="1" applyProtection="1">
      <alignment horizontal="center"/>
    </xf>
    <xf numFmtId="0" fontId="0" fillId="0" borderId="0" xfId="0" applyFont="1" applyBorder="1" applyAlignment="1" applyProtection="1">
      <alignment horizontal="center"/>
    </xf>
    <xf numFmtId="174" fontId="0" fillId="0" borderId="0" xfId="0" applyNumberFormat="1" applyBorder="1" applyAlignment="1">
      <alignment horizontal="left"/>
    </xf>
    <xf numFmtId="0" fontId="0" fillId="0" borderId="0" xfId="0" applyBorder="1" applyAlignment="1"/>
    <xf numFmtId="0" fontId="0" fillId="0" borderId="23" xfId="0" applyBorder="1" applyAlignment="1"/>
    <xf numFmtId="0" fontId="0" fillId="0" borderId="20" xfId="0" applyFill="1" applyBorder="1" applyAlignment="1"/>
    <xf numFmtId="16" fontId="25" fillId="0" borderId="1" xfId="0" applyNumberFormat="1" applyFont="1" applyFill="1" applyBorder="1" applyAlignment="1">
      <alignment horizontal="left"/>
    </xf>
    <xf numFmtId="0" fontId="0" fillId="0" borderId="24" xfId="0" applyBorder="1"/>
    <xf numFmtId="0" fontId="4" fillId="0" borderId="23" xfId="4" applyFont="1" applyFill="1" applyBorder="1"/>
    <xf numFmtId="0" fontId="4" fillId="0" borderId="23" xfId="4" applyFont="1" applyBorder="1"/>
    <xf numFmtId="0" fontId="0" fillId="11" borderId="23" xfId="0" applyFont="1" applyFill="1" applyBorder="1" applyAlignment="1" applyProtection="1">
      <alignment horizontal="center"/>
      <protection locked="0"/>
    </xf>
    <xf numFmtId="0" fontId="0" fillId="0" borderId="23" xfId="0" applyFont="1" applyBorder="1" applyAlignment="1" applyProtection="1">
      <alignment horizontal="center"/>
      <protection locked="0"/>
    </xf>
    <xf numFmtId="0" fontId="0" fillId="0" borderId="23" xfId="0" applyBorder="1"/>
    <xf numFmtId="1" fontId="0" fillId="0" borderId="23" xfId="0" applyNumberFormat="1" applyFont="1" applyBorder="1" applyAlignment="1">
      <alignment horizontal="center"/>
    </xf>
    <xf numFmtId="174" fontId="0" fillId="0" borderId="23" xfId="0" applyNumberFormat="1" applyBorder="1" applyAlignment="1">
      <alignment horizontal="left"/>
    </xf>
    <xf numFmtId="0" fontId="0" fillId="0" borderId="25" xfId="0" applyBorder="1" applyAlignment="1"/>
    <xf numFmtId="0" fontId="0" fillId="0" borderId="26" xfId="0" applyBorder="1"/>
    <xf numFmtId="2" fontId="0" fillId="0" borderId="20" xfId="0" applyNumberFormat="1" applyFont="1" applyFill="1" applyBorder="1" applyAlignment="1">
      <alignment vertical="top"/>
    </xf>
    <xf numFmtId="0" fontId="17" fillId="0" borderId="1" xfId="4" applyFont="1" applyBorder="1" applyAlignment="1">
      <alignment horizontal="left"/>
    </xf>
    <xf numFmtId="174" fontId="21" fillId="0" borderId="1" xfId="0" applyNumberFormat="1" applyFont="1" applyFill="1" applyBorder="1" applyAlignment="1">
      <alignment horizontal="left"/>
    </xf>
    <xf numFmtId="16" fontId="0" fillId="0" borderId="1" xfId="0" applyNumberFormat="1" applyBorder="1" applyAlignment="1">
      <alignment horizontal="left"/>
    </xf>
    <xf numFmtId="0" fontId="4" fillId="15" borderId="1" xfId="4" applyFont="1" applyFill="1" applyBorder="1" applyAlignment="1">
      <alignment horizontal="left"/>
    </xf>
    <xf numFmtId="0" fontId="0" fillId="16" borderId="1" xfId="0" applyFont="1" applyFill="1" applyBorder="1" applyAlignment="1">
      <alignment horizontal="center"/>
    </xf>
    <xf numFmtId="0" fontId="56" fillId="0" borderId="1" xfId="0" applyFont="1" applyFill="1" applyBorder="1" applyAlignment="1"/>
    <xf numFmtId="0" fontId="56" fillId="0" borderId="1" xfId="0" applyFont="1" applyBorder="1"/>
    <xf numFmtId="0" fontId="0" fillId="15" borderId="1" xfId="0" applyFont="1" applyFill="1" applyBorder="1" applyAlignment="1">
      <alignment horizontal="left"/>
    </xf>
    <xf numFmtId="0" fontId="20" fillId="0" borderId="1" xfId="0" applyFont="1" applyFill="1" applyBorder="1" applyAlignment="1">
      <alignment horizontal="left"/>
    </xf>
    <xf numFmtId="0" fontId="0" fillId="16" borderId="1" xfId="0" applyFont="1" applyFill="1" applyBorder="1" applyAlignment="1" applyProtection="1">
      <alignment horizontal="center"/>
    </xf>
    <xf numFmtId="0" fontId="0" fillId="16" borderId="1" xfId="0" applyFont="1" applyFill="1" applyBorder="1" applyAlignment="1" applyProtection="1">
      <alignment horizontal="center"/>
      <protection locked="0"/>
    </xf>
    <xf numFmtId="0" fontId="4" fillId="16" borderId="1" xfId="4" applyFont="1" applyFill="1" applyBorder="1" applyAlignment="1">
      <alignment horizontal="left"/>
    </xf>
    <xf numFmtId="0" fontId="0" fillId="16" borderId="1" xfId="0" applyFont="1" applyFill="1" applyBorder="1" applyAlignment="1">
      <alignment horizontal="left"/>
    </xf>
    <xf numFmtId="0" fontId="44" fillId="0" borderId="1" xfId="4" applyFont="1" applyBorder="1"/>
    <xf numFmtId="0" fontId="0" fillId="0" borderId="1" xfId="0" applyBorder="1" applyAlignment="1">
      <alignment horizontal="left"/>
    </xf>
    <xf numFmtId="0" fontId="4" fillId="0" borderId="1" xfId="4" applyFont="1" applyBorder="1" applyAlignment="1">
      <alignment horizontal="left" vertical="top"/>
    </xf>
    <xf numFmtId="0" fontId="45" fillId="0" borderId="1" xfId="0" applyFont="1" applyBorder="1" applyAlignment="1" applyProtection="1">
      <alignment horizontal="left" vertical="top"/>
    </xf>
    <xf numFmtId="0" fontId="45" fillId="0" borderId="1" xfId="0" applyFont="1" applyBorder="1" applyProtection="1"/>
    <xf numFmtId="0" fontId="45" fillId="0" borderId="1" xfId="0" applyFont="1" applyBorder="1"/>
    <xf numFmtId="0" fontId="23" fillId="0" borderId="1" xfId="0" applyFont="1" applyBorder="1"/>
    <xf numFmtId="0" fontId="21" fillId="0" borderId="1" xfId="0" applyFont="1" applyFill="1" applyBorder="1" applyAlignment="1"/>
    <xf numFmtId="0" fontId="57" fillId="0" borderId="1" xfId="0" applyFont="1" applyBorder="1" applyAlignment="1">
      <alignment horizontal="left"/>
    </xf>
    <xf numFmtId="0" fontId="46" fillId="0" borderId="1" xfId="0" applyFont="1" applyBorder="1" applyAlignment="1">
      <alignment horizontal="left"/>
    </xf>
    <xf numFmtId="0" fontId="46" fillId="0" borderId="0" xfId="0" applyFont="1"/>
    <xf numFmtId="0" fontId="46" fillId="0" borderId="1" xfId="0" applyFont="1" applyBorder="1" applyAlignment="1" applyProtection="1">
      <alignment horizontal="left" vertical="top"/>
    </xf>
    <xf numFmtId="0" fontId="46" fillId="0" borderId="1" xfId="0" applyFont="1" applyBorder="1" applyAlignment="1" applyProtection="1"/>
    <xf numFmtId="0" fontId="57" fillId="0" borderId="1" xfId="0" applyFont="1" applyBorder="1" applyAlignment="1"/>
    <xf numFmtId="174" fontId="57" fillId="0" borderId="1" xfId="0" applyNumberFormat="1" applyFont="1" applyBorder="1" applyAlignment="1">
      <alignment horizontal="left"/>
    </xf>
    <xf numFmtId="0" fontId="57" fillId="0" borderId="1" xfId="0" applyFont="1" applyBorder="1" applyAlignment="1" applyProtection="1">
      <protection locked="0"/>
    </xf>
    <xf numFmtId="0" fontId="57" fillId="0" borderId="1" xfId="0" applyFont="1" applyBorder="1" applyAlignment="1" applyProtection="1">
      <alignment horizontal="center"/>
      <protection locked="0"/>
    </xf>
    <xf numFmtId="0" fontId="57" fillId="0" borderId="1" xfId="0" applyFont="1" applyBorder="1"/>
    <xf numFmtId="1" fontId="57" fillId="0" borderId="1" xfId="0" applyNumberFormat="1" applyFont="1" applyBorder="1" applyAlignment="1">
      <alignment horizontal="center"/>
    </xf>
    <xf numFmtId="0" fontId="18" fillId="0" borderId="1" xfId="0" applyFont="1" applyBorder="1" applyAlignment="1">
      <alignment horizontal="left"/>
    </xf>
    <xf numFmtId="0" fontId="18" fillId="0" borderId="0" xfId="0" applyFont="1"/>
    <xf numFmtId="0" fontId="18" fillId="0" borderId="1" xfId="0" applyFont="1" applyBorder="1" applyAlignment="1"/>
    <xf numFmtId="14" fontId="0" fillId="0" borderId="1" xfId="0" applyNumberFormat="1" applyFont="1" applyBorder="1" applyAlignment="1">
      <alignment horizontal="left"/>
    </xf>
    <xf numFmtId="0" fontId="20" fillId="0" borderId="1" xfId="0" applyFont="1" applyBorder="1"/>
    <xf numFmtId="0" fontId="0" fillId="0" borderId="1" xfId="4" applyFont="1" applyBorder="1" applyAlignment="1">
      <alignment horizontal="left"/>
    </xf>
    <xf numFmtId="0" fontId="57" fillId="0" borderId="1" xfId="0" applyFont="1" applyFill="1" applyBorder="1" applyAlignment="1">
      <alignment horizontal="left"/>
    </xf>
    <xf numFmtId="0" fontId="20" fillId="0" borderId="1" xfId="4" applyFont="1" applyBorder="1" applyAlignment="1">
      <alignment horizontal="left" vertical="top"/>
    </xf>
    <xf numFmtId="9" fontId="4" fillId="0" borderId="1" xfId="4" applyNumberFormat="1" applyFont="1" applyFill="1" applyBorder="1" applyAlignment="1">
      <alignment horizontal="center" wrapText="1"/>
    </xf>
    <xf numFmtId="168" fontId="0" fillId="0" borderId="1" xfId="0" applyNumberFormat="1" applyBorder="1" applyAlignment="1"/>
    <xf numFmtId="0" fontId="0" fillId="16" borderId="1" xfId="0" applyFill="1" applyBorder="1" applyAlignment="1">
      <alignment horizontal="left"/>
    </xf>
    <xf numFmtId="0" fontId="45" fillId="16" borderId="1" xfId="0" applyFont="1" applyFill="1" applyBorder="1" applyAlignment="1">
      <alignment horizontal="left"/>
    </xf>
    <xf numFmtId="0" fontId="48" fillId="0" borderId="1" xfId="0" applyFont="1" applyBorder="1" applyAlignment="1">
      <alignment horizontal="left"/>
    </xf>
    <xf numFmtId="1" fontId="47" fillId="0" borderId="1" xfId="0" applyNumberFormat="1" applyFont="1" applyBorder="1" applyAlignment="1">
      <alignment horizontal="center"/>
    </xf>
    <xf numFmtId="174" fontId="47" fillId="0" borderId="1" xfId="0" applyNumberFormat="1" applyFont="1" applyBorder="1" applyAlignment="1">
      <alignment horizontal="left"/>
    </xf>
    <xf numFmtId="0" fontId="47" fillId="0" borderId="1" xfId="0" applyFont="1" applyBorder="1" applyAlignment="1"/>
    <xf numFmtId="0" fontId="48" fillId="0" borderId="1" xfId="0" applyFont="1" applyBorder="1" applyAlignment="1"/>
    <xf numFmtId="0" fontId="46" fillId="0" borderId="1" xfId="0" applyFont="1" applyBorder="1" applyAlignment="1"/>
    <xf numFmtId="14" fontId="0" fillId="0" borderId="1" xfId="0" applyNumberFormat="1" applyFont="1" applyBorder="1" applyAlignment="1">
      <alignment horizontal="left" vertical="top"/>
    </xf>
    <xf numFmtId="9" fontId="46" fillId="11" borderId="1" xfId="0" applyNumberFormat="1" applyFont="1" applyFill="1" applyBorder="1" applyAlignment="1">
      <alignment horizontal="center" wrapText="1"/>
    </xf>
    <xf numFmtId="9" fontId="46" fillId="0" borderId="1" xfId="0" applyNumberFormat="1" applyFont="1" applyBorder="1" applyAlignment="1">
      <alignment horizontal="center" wrapText="1"/>
    </xf>
    <xf numFmtId="0" fontId="46" fillId="0" borderId="0" xfId="0" applyFont="1" applyBorder="1" applyAlignment="1"/>
    <xf numFmtId="0" fontId="0" fillId="8" borderId="1" xfId="0" applyFont="1" applyFill="1" applyBorder="1" applyAlignment="1">
      <alignment horizontal="left" vertical="top"/>
    </xf>
    <xf numFmtId="0" fontId="46" fillId="0" borderId="0" xfId="0" applyFont="1" applyBorder="1" applyAlignment="1">
      <alignment horizontal="left"/>
    </xf>
    <xf numFmtId="0" fontId="18" fillId="0" borderId="0" xfId="0" applyFont="1" applyAlignment="1">
      <alignment horizontal="left"/>
    </xf>
    <xf numFmtId="0" fontId="22" fillId="0" borderId="1" xfId="0" applyFont="1" applyBorder="1" applyAlignment="1">
      <alignment horizontal="left"/>
    </xf>
    <xf numFmtId="1" fontId="21" fillId="0" borderId="1" xfId="0" applyNumberFormat="1" applyFont="1" applyBorder="1" applyAlignment="1">
      <alignment horizontal="center"/>
    </xf>
    <xf numFmtId="174" fontId="21" fillId="0" borderId="1" xfId="0" applyNumberFormat="1" applyFont="1" applyBorder="1" applyAlignment="1">
      <alignment horizontal="left"/>
    </xf>
    <xf numFmtId="0" fontId="21" fillId="0" borderId="1" xfId="0" applyFont="1" applyBorder="1" applyAlignment="1"/>
    <xf numFmtId="0" fontId="46" fillId="16" borderId="1" xfId="0" applyFont="1" applyFill="1" applyBorder="1" applyAlignment="1">
      <alignment horizontal="left"/>
    </xf>
    <xf numFmtId="0" fontId="25" fillId="0" borderId="1" xfId="0" applyFont="1" applyBorder="1" applyAlignment="1">
      <alignment horizontal="left"/>
    </xf>
    <xf numFmtId="0" fontId="25" fillId="0" borderId="0" xfId="0" applyFont="1" applyAlignment="1">
      <alignment horizontal="left"/>
    </xf>
    <xf numFmtId="0" fontId="25" fillId="0" borderId="12" xfId="0" applyFont="1" applyBorder="1"/>
    <xf numFmtId="9" fontId="18" fillId="0" borderId="1" xfId="0" applyNumberFormat="1" applyFont="1" applyFill="1" applyBorder="1" applyAlignment="1" applyProtection="1">
      <alignment horizontal="center" wrapText="1"/>
    </xf>
    <xf numFmtId="0" fontId="0" fillId="0" borderId="14" xfId="0" applyFont="1" applyBorder="1"/>
    <xf numFmtId="0" fontId="49" fillId="0" borderId="1" xfId="0" applyFont="1" applyBorder="1" applyAlignment="1">
      <alignment horizontal="left"/>
    </xf>
    <xf numFmtId="0" fontId="49" fillId="0" borderId="1" xfId="0" applyFont="1" applyBorder="1" applyAlignment="1"/>
    <xf numFmtId="0" fontId="20" fillId="0" borderId="1" xfId="0" applyFont="1" applyBorder="1" applyAlignment="1">
      <alignment horizontal="left"/>
    </xf>
    <xf numFmtId="0" fontId="57" fillId="0" borderId="1" xfId="4" applyFont="1" applyBorder="1"/>
    <xf numFmtId="0" fontId="0" fillId="0" borderId="0" xfId="0" applyFont="1" applyBorder="1" applyAlignment="1">
      <alignment horizontal="left"/>
    </xf>
    <xf numFmtId="0" fontId="22" fillId="0" borderId="0" xfId="0" applyFont="1" applyBorder="1" applyAlignment="1">
      <alignment horizontal="left"/>
    </xf>
    <xf numFmtId="0" fontId="0" fillId="0" borderId="0" xfId="0" applyFont="1" applyBorder="1" applyAlignment="1"/>
    <xf numFmtId="0" fontId="0" fillId="0" borderId="1" xfId="0" applyFont="1" applyBorder="1" applyAlignment="1" applyProtection="1">
      <alignment horizontal="left"/>
      <protection locked="0"/>
    </xf>
    <xf numFmtId="0" fontId="18" fillId="0" borderId="0" xfId="0" applyFont="1" applyFill="1"/>
    <xf numFmtId="0" fontId="23" fillId="0" borderId="1" xfId="0" applyFont="1" applyBorder="1" applyAlignment="1"/>
    <xf numFmtId="0" fontId="22" fillId="0" borderId="0" xfId="0" applyFont="1"/>
    <xf numFmtId="0" fontId="44" fillId="0" borderId="1" xfId="0" applyFont="1" applyBorder="1" applyAlignment="1"/>
    <xf numFmtId="1" fontId="7" fillId="7" borderId="4" xfId="0" applyNumberFormat="1" applyFont="1" applyFill="1" applyBorder="1" applyAlignment="1">
      <alignment horizontal="right"/>
    </xf>
    <xf numFmtId="49" fontId="15" fillId="0" borderId="2" xfId="0" applyNumberFormat="1" applyFont="1" applyBorder="1" applyAlignment="1">
      <alignment horizontal="right"/>
    </xf>
    <xf numFmtId="49" fontId="7" fillId="0" borderId="9" xfId="0" applyNumberFormat="1" applyFont="1" applyBorder="1" applyAlignment="1">
      <alignment horizontal="right"/>
    </xf>
    <xf numFmtId="49" fontId="0" fillId="0" borderId="14" xfId="0" applyNumberFormat="1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27" xfId="0" applyBorder="1"/>
    <xf numFmtId="0" fontId="0" fillId="0" borderId="27" xfId="0" applyFont="1" applyBorder="1" applyAlignment="1">
      <alignment wrapText="1" shrinkToFit="1"/>
    </xf>
    <xf numFmtId="0" fontId="0" fillId="0" borderId="27" xfId="0" applyBorder="1" applyAlignment="1">
      <alignment wrapText="1" shrinkToFit="1"/>
    </xf>
    <xf numFmtId="0" fontId="0" fillId="0" borderId="27" xfId="0" applyFont="1" applyBorder="1"/>
    <xf numFmtId="0" fontId="18" fillId="0" borderId="1" xfId="0" applyFont="1" applyBorder="1"/>
    <xf numFmtId="0" fontId="18" fillId="0" borderId="0" xfId="0" applyFont="1" applyProtection="1"/>
    <xf numFmtId="0" fontId="18" fillId="0" borderId="1" xfId="0" applyFont="1" applyBorder="1" applyAlignment="1" applyProtection="1"/>
    <xf numFmtId="0" fontId="0" fillId="16" borderId="1" xfId="0" applyFill="1" applyBorder="1"/>
    <xf numFmtId="0" fontId="18" fillId="0" borderId="1" xfId="0" applyFont="1" applyBorder="1" applyAlignment="1" applyProtection="1">
      <alignment horizontal="left"/>
    </xf>
    <xf numFmtId="0" fontId="0" fillId="0" borderId="16" xfId="0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center"/>
    </xf>
    <xf numFmtId="44" fontId="2" fillId="0" borderId="0" xfId="8" applyBorder="1" applyAlignment="1">
      <alignment horizontal="center"/>
    </xf>
    <xf numFmtId="44" fontId="24" fillId="0" borderId="0" xfId="8" applyFont="1" applyBorder="1" applyAlignment="1">
      <alignment horizontal="center"/>
    </xf>
    <xf numFmtId="44" fontId="2" fillId="0" borderId="0" xfId="8" applyFont="1" applyBorder="1" applyAlignment="1">
      <alignment horizontal="center"/>
    </xf>
    <xf numFmtId="44" fontId="22" fillId="0" borderId="0" xfId="8" applyFont="1" applyBorder="1" applyAlignment="1">
      <alignment horizontal="center"/>
    </xf>
    <xf numFmtId="0" fontId="25" fillId="0" borderId="0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Font="1" applyBorder="1" applyAlignment="1">
      <alignment horizontal="center"/>
    </xf>
    <xf numFmtId="44" fontId="0" fillId="0" borderId="0" xfId="8" applyFont="1" applyBorder="1" applyAlignment="1">
      <alignment horizontal="center"/>
    </xf>
    <xf numFmtId="44" fontId="0" fillId="0" borderId="0" xfId="0" applyNumberFormat="1" applyFont="1" applyBorder="1" applyAlignment="1">
      <alignment horizontal="center"/>
    </xf>
    <xf numFmtId="0" fontId="51" fillId="0" borderId="1" xfId="0" applyFont="1" applyBorder="1" applyAlignment="1">
      <alignment horizontal="left"/>
    </xf>
    <xf numFmtId="0" fontId="51" fillId="0" borderId="0" xfId="0" applyFont="1"/>
    <xf numFmtId="0" fontId="51" fillId="0" borderId="1" xfId="0" applyFont="1" applyBorder="1" applyAlignment="1" applyProtection="1">
      <alignment horizontal="left"/>
    </xf>
    <xf numFmtId="0" fontId="51" fillId="0" borderId="1" xfId="0" applyFont="1" applyBorder="1" applyProtection="1"/>
    <xf numFmtId="0" fontId="51" fillId="0" borderId="1" xfId="0" applyFont="1" applyBorder="1"/>
    <xf numFmtId="0" fontId="51" fillId="0" borderId="0" xfId="0" applyFont="1" applyAlignment="1">
      <alignment horizontal="left"/>
    </xf>
    <xf numFmtId="0" fontId="44" fillId="0" borderId="1" xfId="0" applyFont="1" applyBorder="1" applyAlignment="1">
      <alignment horizontal="left"/>
    </xf>
    <xf numFmtId="0" fontId="51" fillId="0" borderId="1" xfId="0" applyFont="1" applyBorder="1" applyAlignment="1"/>
    <xf numFmtId="0" fontId="7" fillId="0" borderId="1" xfId="0" applyFont="1" applyBorder="1" applyAlignment="1"/>
    <xf numFmtId="0" fontId="0" fillId="0" borderId="1" xfId="0" applyFont="1" applyFill="1" applyBorder="1" applyAlignment="1">
      <alignment horizontal="right"/>
    </xf>
    <xf numFmtId="49" fontId="16" fillId="0" borderId="0" xfId="0" applyNumberFormat="1" applyFont="1" applyBorder="1"/>
    <xf numFmtId="0" fontId="0" fillId="0" borderId="12" xfId="0" applyFont="1" applyBorder="1" applyAlignment="1">
      <alignment wrapText="1" shrinkToFit="1"/>
    </xf>
    <xf numFmtId="0" fontId="44" fillId="0" borderId="0" xfId="0" applyFont="1" applyAlignment="1">
      <alignment horizontal="left"/>
    </xf>
    <xf numFmtId="1" fontId="25" fillId="0" borderId="1" xfId="0" applyNumberFormat="1" applyFont="1" applyFill="1" applyBorder="1" applyAlignment="1">
      <alignment horizontal="center"/>
    </xf>
    <xf numFmtId="0" fontId="51" fillId="0" borderId="1" xfId="0" applyFont="1" applyFill="1" applyBorder="1" applyAlignment="1">
      <alignment horizontal="left"/>
    </xf>
    <xf numFmtId="0" fontId="51" fillId="0" borderId="1" xfId="0" applyFont="1" applyBorder="1" applyAlignment="1" applyProtection="1"/>
    <xf numFmtId="0" fontId="0" fillId="0" borderId="1" xfId="0" applyFill="1" applyBorder="1" applyAlignment="1">
      <alignment horizontal="left"/>
    </xf>
    <xf numFmtId="0" fontId="2" fillId="0" borderId="1" xfId="0" applyFont="1" applyBorder="1"/>
    <xf numFmtId="1" fontId="2" fillId="0" borderId="1" xfId="0" applyNumberFormat="1" applyFont="1" applyBorder="1" applyAlignment="1">
      <alignment horizontal="center"/>
    </xf>
    <xf numFmtId="0" fontId="18" fillId="0" borderId="0" xfId="0" applyFont="1" applyBorder="1"/>
    <xf numFmtId="174" fontId="2" fillId="0" borderId="1" xfId="0" applyNumberFormat="1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18" fillId="0" borderId="0" xfId="0" applyFont="1" applyBorder="1" applyAlignment="1" applyProtection="1"/>
    <xf numFmtId="0" fontId="2" fillId="0" borderId="1" xfId="0" applyFont="1" applyBorder="1" applyAlignment="1" applyProtection="1">
      <alignment horizontal="left"/>
    </xf>
    <xf numFmtId="0" fontId="51" fillId="0" borderId="0" xfId="0" applyFont="1" applyBorder="1" applyAlignment="1" applyProtection="1"/>
    <xf numFmtId="0" fontId="18" fillId="0" borderId="0" xfId="0" applyFont="1" applyBorder="1" applyAlignment="1">
      <alignment horizontal="left"/>
    </xf>
    <xf numFmtId="0" fontId="0" fillId="0" borderId="1" xfId="4" applyFont="1" applyBorder="1"/>
    <xf numFmtId="1" fontId="25" fillId="0" borderId="1" xfId="0" applyNumberFormat="1" applyFont="1" applyBorder="1" applyAlignment="1">
      <alignment horizontal="center"/>
    </xf>
    <xf numFmtId="0" fontId="25" fillId="0" borderId="1" xfId="0" applyFont="1" applyFill="1" applyBorder="1" applyAlignment="1">
      <alignment horizontal="center"/>
    </xf>
    <xf numFmtId="0" fontId="25" fillId="0" borderId="1" xfId="0" applyFont="1" applyBorder="1" applyAlignment="1" applyProtection="1"/>
    <xf numFmtId="0" fontId="25" fillId="0" borderId="0" xfId="0" applyFont="1"/>
    <xf numFmtId="0" fontId="25" fillId="0" borderId="0" xfId="4" applyFont="1" applyBorder="1" applyAlignment="1"/>
    <xf numFmtId="0" fontId="0" fillId="0" borderId="1" xfId="4" applyFont="1" applyBorder="1" applyAlignment="1">
      <alignment horizontal="left" vertical="top"/>
    </xf>
    <xf numFmtId="0" fontId="25" fillId="0" borderId="30" xfId="4" applyFont="1" applyFill="1" applyBorder="1" applyAlignment="1"/>
    <xf numFmtId="0" fontId="52" fillId="0" borderId="1" xfId="0" applyFont="1" applyFill="1" applyBorder="1"/>
    <xf numFmtId="0" fontId="21" fillId="0" borderId="1" xfId="0" applyFont="1" applyFill="1" applyBorder="1"/>
    <xf numFmtId="14" fontId="0" fillId="0" borderId="1" xfId="0" applyNumberFormat="1" applyFill="1" applyBorder="1" applyAlignment="1">
      <alignment horizontal="left"/>
    </xf>
    <xf numFmtId="0" fontId="2" fillId="0" borderId="0" xfId="0" applyFont="1"/>
    <xf numFmtId="0" fontId="0" fillId="0" borderId="1" xfId="4" applyFont="1" applyFill="1" applyBorder="1" applyAlignment="1">
      <alignment horizontal="left"/>
    </xf>
    <xf numFmtId="0" fontId="0" fillId="0" borderId="1" xfId="4" applyFont="1" applyFill="1" applyBorder="1"/>
    <xf numFmtId="0" fontId="25" fillId="0" borderId="1" xfId="0" applyFont="1" applyFill="1" applyBorder="1"/>
    <xf numFmtId="0" fontId="2" fillId="0" borderId="1" xfId="0" applyFont="1" applyBorder="1" applyAlignment="1" applyProtection="1"/>
    <xf numFmtId="0" fontId="2" fillId="0" borderId="1" xfId="4" applyFont="1" applyBorder="1" applyAlignment="1">
      <alignment horizontal="left" vertical="top"/>
    </xf>
    <xf numFmtId="0" fontId="51" fillId="0" borderId="0" xfId="4" applyFont="1" applyBorder="1"/>
    <xf numFmtId="0" fontId="51" fillId="0" borderId="1" xfId="4" applyFont="1" applyBorder="1"/>
    <xf numFmtId="0" fontId="0" fillId="0" borderId="1" xfId="0" applyBorder="1" applyAlignment="1" applyProtection="1">
      <alignment horizontal="center" vertical="top"/>
      <protection locked="0"/>
    </xf>
    <xf numFmtId="1" fontId="0" fillId="0" borderId="1" xfId="0" applyNumberFormat="1" applyBorder="1" applyAlignment="1">
      <alignment horizontal="center" vertical="top"/>
    </xf>
    <xf numFmtId="17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2" fillId="0" borderId="1" xfId="0" applyFont="1" applyFill="1" applyBorder="1" applyAlignment="1">
      <alignment horizontal="center"/>
    </xf>
    <xf numFmtId="0" fontId="2" fillId="0" borderId="1" xfId="4" applyNumberFormat="1" applyFont="1" applyFill="1" applyBorder="1" applyAlignment="1" applyProtection="1">
      <alignment horizontal="left"/>
    </xf>
    <xf numFmtId="0" fontId="51" fillId="0" borderId="1" xfId="0" applyFont="1" applyFill="1" applyBorder="1"/>
    <xf numFmtId="1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0" borderId="0" xfId="0" applyFont="1" applyFill="1"/>
    <xf numFmtId="0" fontId="2" fillId="0" borderId="0" xfId="0" applyFont="1" applyBorder="1"/>
    <xf numFmtId="0" fontId="2" fillId="0" borderId="1" xfId="4" applyFont="1" applyBorder="1"/>
    <xf numFmtId="0" fontId="25" fillId="0" borderId="1" xfId="0" applyFont="1" applyFill="1" applyBorder="1" applyAlignment="1">
      <alignment horizontal="left"/>
    </xf>
    <xf numFmtId="0" fontId="25" fillId="0" borderId="1" xfId="0" applyFont="1" applyFill="1" applyBorder="1" applyAlignment="1" applyProtection="1">
      <alignment horizontal="left"/>
    </xf>
    <xf numFmtId="0" fontId="25" fillId="0" borderId="1" xfId="0" applyFont="1" applyFill="1" applyBorder="1" applyAlignment="1" applyProtection="1"/>
    <xf numFmtId="0" fontId="25" fillId="0" borderId="0" xfId="0" applyFont="1" applyFill="1"/>
    <xf numFmtId="0" fontId="51" fillId="0" borderId="0" xfId="0" applyFont="1" applyFill="1"/>
    <xf numFmtId="0" fontId="51" fillId="0" borderId="1" xfId="0" applyFont="1" applyFill="1" applyBorder="1" applyAlignment="1" applyProtection="1"/>
    <xf numFmtId="174" fontId="2" fillId="0" borderId="1" xfId="0" applyNumberFormat="1" applyFont="1" applyFill="1" applyBorder="1" applyAlignment="1">
      <alignment horizontal="left"/>
    </xf>
    <xf numFmtId="0" fontId="2" fillId="0" borderId="1" xfId="0" applyFont="1" applyFill="1" applyBorder="1"/>
    <xf numFmtId="0" fontId="25" fillId="0" borderId="23" xfId="0" applyFont="1" applyBorder="1" applyAlignment="1">
      <alignment horizontal="left"/>
    </xf>
    <xf numFmtId="0" fontId="0" fillId="11" borderId="1" xfId="0" applyFill="1" applyBorder="1" applyAlignment="1" applyProtection="1">
      <alignment horizontal="center" vertical="top"/>
      <protection locked="0"/>
    </xf>
    <xf numFmtId="0" fontId="58" fillId="0" borderId="1" xfId="0" applyFont="1" applyBorder="1"/>
    <xf numFmtId="0" fontId="58" fillId="0" borderId="1" xfId="0" applyFont="1" applyFill="1" applyBorder="1" applyAlignment="1">
      <alignment horizontal="left"/>
    </xf>
    <xf numFmtId="0" fontId="25" fillId="0" borderId="0" xfId="0" applyFont="1" applyFill="1" applyAlignment="1">
      <alignment horizontal="center"/>
    </xf>
    <xf numFmtId="9" fontId="18" fillId="0" borderId="0" xfId="0" applyNumberFormat="1" applyFont="1" applyFill="1" applyAlignment="1">
      <alignment horizontal="center" wrapText="1"/>
    </xf>
    <xf numFmtId="0" fontId="0" fillId="0" borderId="1" xfId="0" applyFill="1" applyBorder="1" applyAlignment="1" applyProtection="1">
      <alignment horizontal="center" vertical="top"/>
      <protection locked="0"/>
    </xf>
    <xf numFmtId="0" fontId="0" fillId="0" borderId="31" xfId="0" applyFont="1" applyBorder="1"/>
    <xf numFmtId="0" fontId="0" fillId="0" borderId="28" xfId="0" applyBorder="1" applyAlignment="1">
      <alignment horizontal="right"/>
    </xf>
    <xf numFmtId="0" fontId="0" fillId="0" borderId="28" xfId="0" applyFont="1" applyBorder="1" applyAlignment="1">
      <alignment wrapText="1" shrinkToFit="1"/>
    </xf>
    <xf numFmtId="49" fontId="16" fillId="0" borderId="12" xfId="0" applyNumberFormat="1" applyFont="1" applyBorder="1"/>
    <xf numFmtId="0" fontId="0" fillId="9" borderId="12" xfId="0" applyFont="1" applyFill="1" applyBorder="1"/>
    <xf numFmtId="176" fontId="0" fillId="0" borderId="12" xfId="0" applyNumberFormat="1" applyBorder="1"/>
    <xf numFmtId="0" fontId="17" fillId="0" borderId="0" xfId="4" applyFont="1" applyBorder="1" applyAlignment="1">
      <alignment horizontal="left"/>
    </xf>
    <xf numFmtId="0" fontId="4" fillId="0" borderId="0" xfId="4" applyFont="1" applyFill="1" applyBorder="1" applyAlignment="1">
      <alignment horizontal="left"/>
    </xf>
    <xf numFmtId="0" fontId="18" fillId="0" borderId="0" xfId="0" applyFont="1" applyFill="1" applyAlignment="1">
      <alignment horizontal="left"/>
    </xf>
    <xf numFmtId="168" fontId="0" fillId="0" borderId="1" xfId="0" applyNumberFormat="1" applyFill="1" applyBorder="1" applyAlignment="1"/>
    <xf numFmtId="0" fontId="18" fillId="0" borderId="1" xfId="0" applyFont="1" applyFill="1" applyBorder="1"/>
    <xf numFmtId="0" fontId="18" fillId="0" borderId="1" xfId="0" applyFont="1" applyFill="1" applyBorder="1" applyProtection="1"/>
    <xf numFmtId="0" fontId="0" fillId="0" borderId="0" xfId="4" applyFont="1" applyBorder="1" applyAlignment="1">
      <alignment horizontal="left"/>
    </xf>
    <xf numFmtId="0" fontId="2" fillId="0" borderId="1" xfId="4" applyFont="1" applyFill="1" applyBorder="1" applyAlignment="1">
      <alignment horizontal="left" vertical="top"/>
    </xf>
    <xf numFmtId="0" fontId="58" fillId="0" borderId="1" xfId="0" applyFont="1" applyBorder="1" applyAlignment="1">
      <alignment horizontal="left"/>
    </xf>
    <xf numFmtId="14" fontId="59" fillId="0" borderId="0" xfId="0" applyNumberFormat="1" applyFont="1" applyAlignment="1">
      <alignment horizontal="left"/>
    </xf>
    <xf numFmtId="0" fontId="59" fillId="0" borderId="0" xfId="0" applyFont="1"/>
    <xf numFmtId="14" fontId="0" fillId="0" borderId="0" xfId="0" applyNumberFormat="1"/>
    <xf numFmtId="0" fontId="0" fillId="0" borderId="32" xfId="0" applyBorder="1" applyAlignment="1">
      <alignment horizontal="center"/>
    </xf>
    <xf numFmtId="0" fontId="55" fillId="0" borderId="0" xfId="0" applyFont="1" applyAlignment="1">
      <alignment horizontal="center"/>
    </xf>
    <xf numFmtId="0" fontId="2" fillId="0" borderId="0" xfId="4" applyFont="1" applyBorder="1"/>
    <xf numFmtId="0" fontId="51" fillId="0" borderId="0" xfId="0" applyFont="1" applyAlignment="1" applyProtection="1">
      <alignment horizontal="left"/>
    </xf>
    <xf numFmtId="0" fontId="51" fillId="0" borderId="0" xfId="0" applyFont="1" applyProtection="1"/>
    <xf numFmtId="0" fontId="51" fillId="0" borderId="0" xfId="0" applyFont="1" applyFill="1" applyAlignment="1" applyProtection="1">
      <alignment horizontal="left"/>
    </xf>
    <xf numFmtId="0" fontId="51" fillId="0" borderId="0" xfId="0" applyFont="1" applyFill="1" applyProtection="1"/>
    <xf numFmtId="0" fontId="18" fillId="0" borderId="1" xfId="0" applyFont="1" applyBorder="1" applyProtection="1"/>
    <xf numFmtId="2" fontId="57" fillId="0" borderId="1" xfId="0" applyNumberFormat="1" applyFont="1" applyBorder="1"/>
    <xf numFmtId="2" fontId="57" fillId="0" borderId="1" xfId="0" applyNumberFormat="1" applyFont="1" applyFill="1" applyBorder="1" applyAlignment="1"/>
    <xf numFmtId="2" fontId="25" fillId="0" borderId="1" xfId="0" applyNumberFormat="1" applyFont="1" applyFill="1" applyBorder="1" applyAlignment="1"/>
    <xf numFmtId="2" fontId="0" fillId="0" borderId="1" xfId="0" applyNumberFormat="1" applyBorder="1"/>
    <xf numFmtId="2" fontId="0" fillId="0" borderId="1" xfId="0" applyNumberFormat="1" applyFont="1" applyBorder="1"/>
    <xf numFmtId="2" fontId="58" fillId="0" borderId="1" xfId="0" applyNumberFormat="1" applyFont="1" applyBorder="1" applyAlignment="1"/>
    <xf numFmtId="2" fontId="25" fillId="0" borderId="1" xfId="0" applyNumberFormat="1" applyFont="1" applyBorder="1" applyAlignment="1"/>
    <xf numFmtId="2" fontId="22" fillId="0" borderId="1" xfId="0" applyNumberFormat="1" applyFont="1" applyBorder="1" applyAlignment="1"/>
    <xf numFmtId="2" fontId="57" fillId="0" borderId="1" xfId="0" applyNumberFormat="1" applyFont="1" applyBorder="1" applyAlignment="1"/>
    <xf numFmtId="2" fontId="7" fillId="0" borderId="1" xfId="0" applyNumberFormat="1" applyFont="1" applyBorder="1" applyAlignment="1">
      <alignment horizontal="center"/>
    </xf>
    <xf numFmtId="2" fontId="11" fillId="3" borderId="1" xfId="3" applyNumberFormat="1" applyFont="1" applyBorder="1" applyAlignment="1" applyProtection="1">
      <alignment horizontal="center" wrapText="1"/>
    </xf>
    <xf numFmtId="2" fontId="0" fillId="0" borderId="1" xfId="0" applyNumberFormat="1" applyFont="1" applyFill="1" applyBorder="1" applyAlignment="1">
      <alignment horizontal="center"/>
    </xf>
    <xf numFmtId="2" fontId="0" fillId="8" borderId="1" xfId="0" applyNumberFormat="1" applyFont="1" applyFill="1" applyBorder="1" applyAlignment="1">
      <alignment horizontal="center"/>
    </xf>
    <xf numFmtId="2" fontId="0" fillId="0" borderId="1" xfId="0" applyNumberFormat="1" applyFont="1" applyBorder="1" applyAlignment="1">
      <alignment horizontal="center"/>
    </xf>
    <xf numFmtId="2" fontId="26" fillId="0" borderId="1" xfId="0" applyNumberFormat="1" applyFont="1" applyBorder="1"/>
    <xf numFmtId="2" fontId="28" fillId="0" borderId="1" xfId="0" applyNumberFormat="1" applyFont="1" applyBorder="1" applyAlignment="1"/>
    <xf numFmtId="2" fontId="0" fillId="0" borderId="1" xfId="0" applyNumberFormat="1" applyBorder="1" applyAlignment="1"/>
    <xf numFmtId="2" fontId="0" fillId="0" borderId="1" xfId="0" applyNumberFormat="1" applyFill="1" applyBorder="1" applyAlignment="1"/>
    <xf numFmtId="2" fontId="26" fillId="0" borderId="1" xfId="0" applyNumberFormat="1" applyFont="1" applyBorder="1" applyAlignment="1"/>
    <xf numFmtId="2" fontId="33" fillId="0" borderId="1" xfId="0" applyNumberFormat="1" applyFont="1" applyBorder="1" applyAlignment="1"/>
    <xf numFmtId="2" fontId="38" fillId="0" borderId="1" xfId="0" applyNumberFormat="1" applyFont="1" applyFill="1" applyBorder="1" applyAlignment="1"/>
    <xf numFmtId="2" fontId="17" fillId="0" borderId="1" xfId="0" applyNumberFormat="1" applyFont="1" applyBorder="1" applyAlignment="1"/>
    <xf numFmtId="2" fontId="39" fillId="0" borderId="1" xfId="0" applyNumberFormat="1" applyFont="1" applyBorder="1" applyAlignment="1"/>
    <xf numFmtId="2" fontId="40" fillId="0" borderId="1" xfId="0" applyNumberFormat="1" applyFont="1" applyFill="1" applyBorder="1" applyAlignment="1"/>
    <xf numFmtId="2" fontId="25" fillId="0" borderId="1" xfId="0" applyNumberFormat="1" applyFont="1" applyBorder="1"/>
    <xf numFmtId="2" fontId="40" fillId="0" borderId="1" xfId="0" applyNumberFormat="1" applyFont="1" applyBorder="1" applyAlignment="1"/>
    <xf numFmtId="2" fontId="41" fillId="0" borderId="1" xfId="0" applyNumberFormat="1" applyFont="1" applyBorder="1" applyAlignment="1"/>
    <xf numFmtId="2" fontId="42" fillId="0" borderId="1" xfId="0" applyNumberFormat="1" applyFont="1" applyBorder="1" applyAlignment="1"/>
    <xf numFmtId="2" fontId="25" fillId="0" borderId="22" xfId="0" applyNumberFormat="1" applyFont="1" applyBorder="1" applyAlignment="1"/>
    <xf numFmtId="2" fontId="25" fillId="0" borderId="0" xfId="0" applyNumberFormat="1" applyFont="1" applyBorder="1" applyAlignment="1"/>
    <xf numFmtId="2" fontId="25" fillId="0" borderId="20" xfId="0" applyNumberFormat="1" applyFont="1" applyBorder="1" applyAlignment="1"/>
    <xf numFmtId="2" fontId="25" fillId="0" borderId="33" xfId="0" applyNumberFormat="1" applyFont="1" applyBorder="1" applyAlignment="1"/>
    <xf numFmtId="2" fontId="42" fillId="0" borderId="1" xfId="0" applyNumberFormat="1" applyFont="1" applyFill="1" applyBorder="1" applyAlignment="1"/>
    <xf numFmtId="2" fontId="2" fillId="0" borderId="1" xfId="0" applyNumberFormat="1" applyFont="1" applyBorder="1" applyAlignment="1"/>
    <xf numFmtId="2" fontId="48" fillId="0" borderId="1" xfId="0" applyNumberFormat="1" applyFont="1" applyBorder="1" applyAlignment="1"/>
    <xf numFmtId="2" fontId="60" fillId="0" borderId="1" xfId="0" applyNumberFormat="1" applyFont="1" applyBorder="1" applyAlignment="1"/>
    <xf numFmtId="14" fontId="0" fillId="0" borderId="1" xfId="0" applyNumberFormat="1" applyFill="1" applyBorder="1"/>
    <xf numFmtId="0" fontId="57" fillId="0" borderId="1" xfId="4" applyFont="1" applyBorder="1" applyAlignment="1">
      <alignment horizontal="left"/>
    </xf>
    <xf numFmtId="0" fontId="57" fillId="0" borderId="1" xfId="0" applyFont="1" applyFill="1" applyBorder="1" applyAlignment="1" applyProtection="1">
      <alignment horizontal="center"/>
    </xf>
    <xf numFmtId="0" fontId="57" fillId="0" borderId="1" xfId="0" applyFont="1" applyBorder="1" applyAlignment="1" applyProtection="1">
      <alignment horizontal="center"/>
    </xf>
    <xf numFmtId="0" fontId="17" fillId="0" borderId="1" xfId="4" applyFont="1" applyBorder="1" applyAlignment="1">
      <alignment horizontal="left" vertical="top"/>
    </xf>
    <xf numFmtId="0" fontId="18" fillId="0" borderId="0" xfId="0" applyFont="1" applyFill="1" applyBorder="1" applyAlignment="1">
      <alignment horizontal="left"/>
    </xf>
    <xf numFmtId="0" fontId="0" fillId="0" borderId="1" xfId="0" applyNumberFormat="1" applyFont="1" applyBorder="1" applyAlignment="1">
      <alignment vertical="top"/>
    </xf>
    <xf numFmtId="0" fontId="34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172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0" fontId="34" fillId="0" borderId="0" xfId="0" applyFont="1"/>
    <xf numFmtId="0" fontId="34" fillId="0" borderId="0" xfId="0" applyFont="1" applyAlignment="1">
      <alignment horizontal="center" vertical="top"/>
    </xf>
    <xf numFmtId="172" fontId="34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72" fontId="37" fillId="0" borderId="0" xfId="0" applyNumberFormat="1" applyFont="1" applyAlignment="1">
      <alignment horizontal="center" vertical="top"/>
    </xf>
    <xf numFmtId="0" fontId="34" fillId="0" borderId="0" xfId="0" applyNumberFormat="1" applyFont="1" applyAlignment="1">
      <alignment horizontal="center" vertical="top"/>
    </xf>
    <xf numFmtId="0" fontId="53" fillId="0" borderId="0" xfId="0" applyFont="1" applyAlignment="1">
      <alignment horizontal="center"/>
    </xf>
    <xf numFmtId="0" fontId="0" fillId="0" borderId="32" xfId="0" applyBorder="1"/>
    <xf numFmtId="0" fontId="0" fillId="0" borderId="1" xfId="0" applyFont="1" applyBorder="1" applyAlignment="1">
      <alignment horizontal="right"/>
    </xf>
    <xf numFmtId="0" fontId="18" fillId="0" borderId="0" xfId="0" applyFont="1" applyBorder="1" applyAlignment="1"/>
    <xf numFmtId="0" fontId="18" fillId="0" borderId="1" xfId="0" applyFont="1" applyBorder="1" applyAlignment="1">
      <alignment horizontal="left" vertical="top"/>
    </xf>
    <xf numFmtId="0" fontId="22" fillId="0" borderId="0" xfId="0" applyFont="1" applyAlignment="1">
      <alignment horizontal="left"/>
    </xf>
    <xf numFmtId="0" fontId="22" fillId="0" borderId="1" xfId="0" applyFont="1" applyBorder="1"/>
    <xf numFmtId="0" fontId="22" fillId="0" borderId="1" xfId="0" applyFont="1" applyBorder="1" applyAlignment="1" applyProtection="1"/>
    <xf numFmtId="0" fontId="20" fillId="0" borderId="1" xfId="0" applyFont="1" applyBorder="1" applyAlignment="1" applyProtection="1">
      <alignment horizontal="center"/>
      <protection locked="0"/>
    </xf>
    <xf numFmtId="1" fontId="20" fillId="0" borderId="1" xfId="0" applyNumberFormat="1" applyFont="1" applyBorder="1" applyAlignment="1">
      <alignment horizontal="center"/>
    </xf>
    <xf numFmtId="1" fontId="0" fillId="8" borderId="1" xfId="0" applyNumberFormat="1" applyFont="1" applyFill="1" applyBorder="1" applyAlignment="1">
      <alignment horizontal="left"/>
    </xf>
    <xf numFmtId="0" fontId="59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20" fillId="0" borderId="1" xfId="0" applyFont="1" applyFill="1" applyBorder="1" applyAlignment="1" applyProtection="1">
      <alignment horizontal="center"/>
      <protection locked="0"/>
    </xf>
    <xf numFmtId="0" fontId="12" fillId="0" borderId="0" xfId="3" applyNumberFormat="1" applyFont="1" applyFill="1" applyBorder="1" applyAlignment="1" applyProtection="1">
      <alignment horizontal="center"/>
    </xf>
    <xf numFmtId="0" fontId="12" fillId="0" borderId="0" xfId="5" applyNumberFormat="1" applyFont="1" applyFill="1" applyBorder="1" applyAlignment="1" applyProtection="1">
      <alignment horizontal="center"/>
    </xf>
    <xf numFmtId="0" fontId="12" fillId="0" borderId="1" xfId="4" applyNumberFormat="1" applyFont="1" applyFill="1" applyBorder="1" applyAlignment="1">
      <alignment horizontal="center"/>
    </xf>
    <xf numFmtId="0" fontId="0" fillId="0" borderId="0" xfId="3" applyNumberFormat="1" applyFont="1" applyFill="1" applyBorder="1" applyAlignment="1" applyProtection="1">
      <alignment horizontal="center"/>
    </xf>
    <xf numFmtId="0" fontId="28" fillId="0" borderId="0" xfId="0" applyFont="1" applyFill="1" applyAlignment="1">
      <alignment horizontal="center"/>
    </xf>
    <xf numFmtId="0" fontId="58" fillId="0" borderId="0" xfId="0" applyFont="1" applyAlignment="1">
      <alignment horizontal="center"/>
    </xf>
    <xf numFmtId="2" fontId="0" fillId="0" borderId="0" xfId="0" applyNumberFormat="1"/>
    <xf numFmtId="0" fontId="0" fillId="20" borderId="1" xfId="0" applyFont="1" applyFill="1" applyBorder="1" applyAlignment="1" applyProtection="1">
      <alignment horizontal="center"/>
      <protection locked="0"/>
    </xf>
    <xf numFmtId="0" fontId="61" fillId="0" borderId="1" xfId="0" applyFont="1" applyBorder="1" applyAlignment="1">
      <alignment horizontal="left"/>
    </xf>
    <xf numFmtId="0" fontId="61" fillId="0" borderId="1" xfId="0" applyFont="1" applyBorder="1"/>
    <xf numFmtId="0" fontId="61" fillId="0" borderId="1" xfId="0" applyFont="1" applyBorder="1" applyAlignment="1" applyProtection="1">
      <alignment horizontal="center"/>
      <protection locked="0"/>
    </xf>
    <xf numFmtId="0" fontId="61" fillId="0" borderId="1" xfId="0" applyFont="1" applyBorder="1" applyAlignment="1">
      <alignment horizontal="center"/>
    </xf>
    <xf numFmtId="1" fontId="61" fillId="0" borderId="1" xfId="0" applyNumberFormat="1" applyFont="1" applyBorder="1" applyAlignment="1">
      <alignment horizontal="center"/>
    </xf>
    <xf numFmtId="174" fontId="61" fillId="0" borderId="1" xfId="0" applyNumberFormat="1" applyFont="1" applyBorder="1" applyAlignment="1">
      <alignment horizontal="left"/>
    </xf>
    <xf numFmtId="2" fontId="61" fillId="0" borderId="1" xfId="0" applyNumberFormat="1" applyFont="1" applyBorder="1" applyAlignment="1"/>
    <xf numFmtId="0" fontId="61" fillId="0" borderId="1" xfId="0" applyFont="1" applyBorder="1" applyAlignment="1"/>
    <xf numFmtId="0" fontId="62" fillId="0" borderId="1" xfId="4" applyFont="1" applyBorder="1" applyAlignment="1">
      <alignment horizontal="left"/>
    </xf>
    <xf numFmtId="0" fontId="62" fillId="0" borderId="1" xfId="4" applyFont="1" applyBorder="1"/>
    <xf numFmtId="0" fontId="62" fillId="0" borderId="1" xfId="0" applyFont="1" applyFill="1" applyBorder="1" applyAlignment="1" applyProtection="1">
      <alignment horizontal="center"/>
      <protection locked="0"/>
    </xf>
    <xf numFmtId="0" fontId="62" fillId="0" borderId="1" xfId="0" applyFont="1" applyBorder="1" applyAlignment="1" applyProtection="1">
      <alignment horizontal="center"/>
      <protection locked="0"/>
    </xf>
    <xf numFmtId="0" fontId="62" fillId="0" borderId="1" xfId="0" applyFont="1" applyBorder="1" applyAlignment="1">
      <alignment horizontal="left"/>
    </xf>
    <xf numFmtId="0" fontId="62" fillId="0" borderId="1" xfId="0" applyFont="1" applyBorder="1" applyAlignment="1">
      <alignment horizontal="center"/>
    </xf>
    <xf numFmtId="1" fontId="62" fillId="0" borderId="1" xfId="0" applyNumberFormat="1" applyFont="1" applyBorder="1" applyAlignment="1">
      <alignment horizontal="center"/>
    </xf>
    <xf numFmtId="174" fontId="62" fillId="0" borderId="1" xfId="0" applyNumberFormat="1" applyFont="1" applyBorder="1" applyAlignment="1">
      <alignment horizontal="left"/>
    </xf>
    <xf numFmtId="0" fontId="62" fillId="0" borderId="1" xfId="0" applyFont="1" applyBorder="1"/>
    <xf numFmtId="2" fontId="62" fillId="0" borderId="1" xfId="0" applyNumberFormat="1" applyFont="1" applyBorder="1" applyAlignment="1"/>
    <xf numFmtId="0" fontId="62" fillId="0" borderId="1" xfId="0" applyFont="1" applyBorder="1" applyAlignment="1"/>
    <xf numFmtId="0" fontId="62" fillId="0" borderId="0" xfId="0" applyFont="1" applyAlignment="1">
      <alignment horizontal="left"/>
    </xf>
    <xf numFmtId="0" fontId="62" fillId="0" borderId="1" xfId="0" applyFont="1" applyBorder="1" applyAlignment="1" applyProtection="1"/>
    <xf numFmtId="0" fontId="58" fillId="0" borderId="0" xfId="0" applyFont="1" applyAlignment="1">
      <alignment horizontal="left"/>
    </xf>
    <xf numFmtId="0" fontId="58" fillId="0" borderId="1" xfId="0" applyFont="1" applyBorder="1" applyAlignment="1" applyProtection="1"/>
    <xf numFmtId="0" fontId="58" fillId="0" borderId="1" xfId="0" applyFont="1" applyBorder="1" applyAlignment="1" applyProtection="1">
      <alignment horizontal="center"/>
      <protection locked="0"/>
    </xf>
    <xf numFmtId="0" fontId="58" fillId="0" borderId="1" xfId="0" applyFont="1" applyBorder="1" applyAlignment="1">
      <alignment horizontal="center"/>
    </xf>
    <xf numFmtId="1" fontId="58" fillId="0" borderId="1" xfId="0" applyNumberFormat="1" applyFont="1" applyBorder="1" applyAlignment="1">
      <alignment horizontal="center"/>
    </xf>
    <xf numFmtId="174" fontId="58" fillId="0" borderId="1" xfId="0" applyNumberFormat="1" applyFont="1" applyBorder="1" applyAlignment="1">
      <alignment horizontal="left"/>
    </xf>
    <xf numFmtId="0" fontId="58" fillId="0" borderId="1" xfId="0" applyFont="1" applyBorder="1" applyAlignment="1"/>
    <xf numFmtId="0" fontId="61" fillId="0" borderId="0" xfId="0" applyFont="1" applyBorder="1" applyAlignment="1">
      <alignment horizontal="left"/>
    </xf>
    <xf numFmtId="0" fontId="61" fillId="0" borderId="1" xfId="0" applyFont="1" applyFill="1" applyBorder="1" applyAlignment="1" applyProtection="1">
      <alignment horizontal="center"/>
      <protection locked="0"/>
    </xf>
    <xf numFmtId="0" fontId="61" fillId="0" borderId="1" xfId="0" applyNumberFormat="1" applyFont="1" applyBorder="1" applyAlignment="1"/>
    <xf numFmtId="0" fontId="61" fillId="0" borderId="1" xfId="0" applyNumberFormat="1" applyFont="1" applyBorder="1"/>
    <xf numFmtId="0" fontId="61" fillId="0" borderId="1" xfId="0" applyFont="1" applyBorder="1" applyAlignment="1">
      <alignment horizontal="left" vertical="top"/>
    </xf>
    <xf numFmtId="0" fontId="61" fillId="0" borderId="1" xfId="0" applyFont="1" applyFill="1" applyBorder="1" applyAlignment="1">
      <alignment horizontal="center"/>
    </xf>
    <xf numFmtId="172" fontId="57" fillId="15" borderId="0" xfId="0" applyNumberFormat="1" applyFont="1" applyFill="1" applyAlignment="1">
      <alignment horizontal="center" vertical="top"/>
    </xf>
    <xf numFmtId="0" fontId="57" fillId="15" borderId="0" xfId="0" applyFont="1" applyFill="1"/>
    <xf numFmtId="0" fontId="0" fillId="0" borderId="0" xfId="0" applyFill="1"/>
    <xf numFmtId="0" fontId="2" fillId="0" borderId="12" xfId="0" applyFont="1" applyBorder="1"/>
    <xf numFmtId="0" fontId="2" fillId="0" borderId="28" xfId="0" applyFont="1" applyBorder="1"/>
    <xf numFmtId="0" fontId="63" fillId="0" borderId="1" xfId="0" applyFont="1" applyBorder="1" applyAlignment="1">
      <alignment horizontal="left"/>
    </xf>
    <xf numFmtId="0" fontId="63" fillId="0" borderId="1" xfId="0" applyFont="1" applyBorder="1" applyAlignment="1" applyProtection="1">
      <alignment horizontal="left"/>
    </xf>
    <xf numFmtId="0" fontId="63" fillId="0" borderId="1" xfId="0" applyFont="1" applyBorder="1" applyProtection="1"/>
    <xf numFmtId="0" fontId="63" fillId="0" borderId="1" xfId="0" applyFont="1" applyBorder="1"/>
    <xf numFmtId="0" fontId="0" fillId="0" borderId="1" xfId="0" applyFont="1" applyBorder="1" applyAlignment="1" applyProtection="1">
      <alignment horizontal="left"/>
    </xf>
    <xf numFmtId="0" fontId="64" fillId="0" borderId="1" xfId="0" applyFont="1" applyBorder="1" applyAlignment="1" applyProtection="1">
      <alignment horizontal="left"/>
    </xf>
    <xf numFmtId="14" fontId="0" fillId="0" borderId="1" xfId="0" applyNumberFormat="1" applyFill="1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14" fontId="0" fillId="0" borderId="1" xfId="0" applyNumberFormat="1" applyFill="1" applyBorder="1" applyAlignment="1">
      <alignment horizontal="left"/>
    </xf>
    <xf numFmtId="14" fontId="0" fillId="0" borderId="1" xfId="0" applyNumberFormat="1" applyFont="1" applyBorder="1" applyAlignment="1">
      <alignment horizontal="left" vertical="top"/>
    </xf>
    <xf numFmtId="0" fontId="0" fillId="0" borderId="0" xfId="0" applyFont="1"/>
    <xf numFmtId="14" fontId="0" fillId="0" borderId="1" xfId="0" applyNumberFormat="1" applyBorder="1" applyAlignment="1">
      <alignment horizontal="left" vertical="top"/>
    </xf>
    <xf numFmtId="0" fontId="7" fillId="0" borderId="1" xfId="0" applyFont="1" applyFill="1" applyBorder="1"/>
    <xf numFmtId="0" fontId="65" fillId="0" borderId="0" xfId="0" applyFont="1"/>
    <xf numFmtId="0" fontId="65" fillId="0" borderId="0" xfId="0" applyFont="1" applyBorder="1"/>
    <xf numFmtId="0" fontId="65" fillId="0" borderId="1" xfId="4" applyFont="1" applyBorder="1" applyAlignment="1">
      <alignment horizontal="left"/>
    </xf>
    <xf numFmtId="0" fontId="0" fillId="0" borderId="0" xfId="0" applyAlignment="1">
      <alignment horizontal="center"/>
    </xf>
    <xf numFmtId="0" fontId="61" fillId="0" borderId="0" xfId="0" applyFont="1" applyAlignment="1">
      <alignment horizontal="left"/>
    </xf>
    <xf numFmtId="0" fontId="61" fillId="0" borderId="1" xfId="0" applyFont="1" applyBorder="1" applyAlignment="1" applyProtection="1"/>
    <xf numFmtId="0" fontId="0" fillId="0" borderId="0" xfId="0" applyNumberFormat="1" applyAlignment="1">
      <alignment horizontal="center" vertical="top"/>
    </xf>
    <xf numFmtId="0" fontId="56" fillId="0" borderId="1" xfId="0" applyFont="1" applyBorder="1" applyAlignment="1"/>
    <xf numFmtId="14" fontId="0" fillId="0" borderId="0" xfId="0" applyNumberFormat="1"/>
    <xf numFmtId="0" fontId="0" fillId="21" borderId="1" xfId="0" applyFont="1" applyFill="1" applyBorder="1" applyAlignment="1">
      <alignment horizontal="left"/>
    </xf>
    <xf numFmtId="0" fontId="0" fillId="21" borderId="1" xfId="0" applyFont="1" applyFill="1" applyBorder="1" applyAlignment="1"/>
    <xf numFmtId="0" fontId="0" fillId="21" borderId="1" xfId="0" applyFont="1" applyFill="1" applyBorder="1" applyAlignment="1">
      <alignment horizontal="center"/>
    </xf>
    <xf numFmtId="174" fontId="0" fillId="21" borderId="1" xfId="0" applyNumberFormat="1" applyFont="1" applyFill="1" applyBorder="1" applyAlignment="1">
      <alignment horizontal="left"/>
    </xf>
    <xf numFmtId="2" fontId="0" fillId="21" borderId="1" xfId="0" applyNumberFormat="1" applyFont="1" applyFill="1" applyBorder="1" applyAlignment="1">
      <alignment horizontal="center"/>
    </xf>
    <xf numFmtId="0" fontId="0" fillId="21" borderId="1" xfId="0" applyFont="1" applyFill="1" applyBorder="1"/>
    <xf numFmtId="0" fontId="0" fillId="22" borderId="1" xfId="0" applyFont="1" applyFill="1" applyBorder="1"/>
    <xf numFmtId="0" fontId="44" fillId="0" borderId="0" xfId="0" applyFont="1" applyFill="1" applyAlignment="1">
      <alignment horizontal="left"/>
    </xf>
    <xf numFmtId="2" fontId="58" fillId="0" borderId="1" xfId="0" applyNumberFormat="1" applyFont="1" applyFill="1" applyBorder="1" applyAlignment="1"/>
    <xf numFmtId="14" fontId="0" fillId="0" borderId="1" xfId="0" applyNumberFormat="1" applyBorder="1" applyAlignment="1">
      <alignment horizontal="left"/>
    </xf>
    <xf numFmtId="2" fontId="2" fillId="0" borderId="1" xfId="0" applyNumberFormat="1" applyFont="1" applyFill="1" applyBorder="1" applyAlignment="1"/>
    <xf numFmtId="9" fontId="0" fillId="0" borderId="0" xfId="0" applyNumberFormat="1" applyFill="1" applyAlignment="1">
      <alignment horizontal="center" wrapText="1"/>
    </xf>
    <xf numFmtId="0" fontId="0" fillId="0" borderId="1" xfId="0" applyNumberFormat="1" applyBorder="1" applyAlignment="1">
      <alignment horizontal="center"/>
    </xf>
    <xf numFmtId="0" fontId="22" fillId="0" borderId="1" xfId="4" applyFont="1" applyBorder="1" applyAlignment="1">
      <alignment horizontal="left"/>
    </xf>
    <xf numFmtId="0" fontId="62" fillId="0" borderId="1" xfId="0" applyFont="1" applyFill="1" applyBorder="1" applyAlignment="1" applyProtection="1">
      <alignment horizontal="center"/>
    </xf>
    <xf numFmtId="0" fontId="62" fillId="0" borderId="1" xfId="0" applyFont="1" applyBorder="1" applyAlignment="1" applyProtection="1">
      <alignment horizontal="center"/>
    </xf>
    <xf numFmtId="0" fontId="62" fillId="0" borderId="0" xfId="0" applyFont="1"/>
    <xf numFmtId="0" fontId="62" fillId="0" borderId="0" xfId="0" applyFont="1" applyBorder="1"/>
    <xf numFmtId="9" fontId="0" fillId="0" borderId="1" xfId="0" applyNumberFormat="1" applyBorder="1" applyAlignment="1">
      <alignment horizontal="center" wrapText="1"/>
    </xf>
    <xf numFmtId="9" fontId="0" fillId="0" borderId="1" xfId="0" applyNumberFormat="1" applyFill="1" applyBorder="1" applyAlignment="1">
      <alignment horizontal="center" wrapText="1"/>
    </xf>
    <xf numFmtId="0" fontId="0" fillId="0" borderId="22" xfId="0" applyFont="1" applyBorder="1"/>
    <xf numFmtId="0" fontId="2" fillId="0" borderId="1" xfId="4" applyFont="1" applyBorder="1" applyAlignment="1">
      <alignment horizontal="left"/>
    </xf>
    <xf numFmtId="0" fontId="2" fillId="0" borderId="1" xfId="0" applyFont="1" applyFill="1" applyBorder="1" applyAlignment="1" applyProtection="1">
      <alignment horizontal="center"/>
      <protection locked="0"/>
    </xf>
    <xf numFmtId="0" fontId="61" fillId="0" borderId="0" xfId="0" applyFont="1"/>
    <xf numFmtId="0" fontId="61" fillId="0" borderId="0" xfId="0" applyFont="1" applyBorder="1"/>
    <xf numFmtId="0" fontId="61" fillId="0" borderId="1" xfId="4" applyFont="1" applyBorder="1" applyAlignment="1">
      <alignment horizontal="left"/>
    </xf>
    <xf numFmtId="0" fontId="2" fillId="0" borderId="0" xfId="0" applyFont="1" applyFill="1" applyBorder="1" applyAlignment="1" applyProtection="1">
      <alignment horizontal="left"/>
    </xf>
    <xf numFmtId="0" fontId="44" fillId="0" borderId="0" xfId="0" applyFont="1"/>
    <xf numFmtId="172" fontId="57" fillId="0" borderId="0" xfId="0" applyNumberFormat="1" applyFont="1" applyAlignment="1">
      <alignment horizontal="center" vertical="top"/>
    </xf>
    <xf numFmtId="0" fontId="57" fillId="9" borderId="11" xfId="0" applyFont="1" applyFill="1" applyBorder="1"/>
    <xf numFmtId="0" fontId="2" fillId="0" borderId="0" xfId="0" applyFont="1" applyAlignment="1">
      <alignment horizontal="left"/>
    </xf>
    <xf numFmtId="0" fontId="58" fillId="0" borderId="0" xfId="0" applyFont="1"/>
    <xf numFmtId="0" fontId="4" fillId="0" borderId="1" xfId="4" applyFont="1" applyFill="1" applyBorder="1" applyAlignment="1">
      <alignment horizontal="left" vertical="top"/>
    </xf>
    <xf numFmtId="14" fontId="0" fillId="0" borderId="1" xfId="0" applyNumberFormat="1" applyFill="1" applyBorder="1" applyAlignment="1">
      <alignment horizontal="center"/>
    </xf>
    <xf numFmtId="2" fontId="62" fillId="0" borderId="1" xfId="0" applyNumberFormat="1" applyFont="1" applyBorder="1"/>
    <xf numFmtId="1" fontId="0" fillId="16" borderId="1" xfId="0" applyNumberFormat="1" applyFont="1" applyFill="1" applyBorder="1" applyAlignment="1">
      <alignment horizontal="center"/>
    </xf>
    <xf numFmtId="174" fontId="0" fillId="16" borderId="1" xfId="0" applyNumberFormat="1" applyFont="1" applyFill="1" applyBorder="1" applyAlignment="1">
      <alignment horizontal="left"/>
    </xf>
    <xf numFmtId="0" fontId="0" fillId="16" borderId="1" xfId="0" applyFont="1" applyFill="1" applyBorder="1" applyAlignment="1"/>
    <xf numFmtId="2" fontId="2" fillId="16" borderId="1" xfId="0" applyNumberFormat="1" applyFont="1" applyFill="1" applyBorder="1" applyAlignment="1"/>
    <xf numFmtId="168" fontId="0" fillId="16" borderId="1" xfId="0" applyNumberFormat="1" applyFont="1" applyFill="1" applyBorder="1" applyAlignment="1"/>
    <xf numFmtId="0" fontId="0" fillId="16" borderId="1" xfId="0" applyFont="1" applyFill="1" applyBorder="1"/>
    <xf numFmtId="0" fontId="20" fillId="0" borderId="0" xfId="0" applyFont="1" applyFill="1" applyBorder="1" applyAlignment="1" applyProtection="1">
      <alignment horizontal="center"/>
      <protection locked="0"/>
    </xf>
    <xf numFmtId="0" fontId="20" fillId="0" borderId="0" xfId="0" applyFont="1" applyBorder="1" applyAlignment="1" applyProtection="1">
      <alignment horizontal="center"/>
      <protection locked="0"/>
    </xf>
    <xf numFmtId="172" fontId="2" fillId="0" borderId="0" xfId="0" applyNumberFormat="1" applyFont="1" applyAlignment="1">
      <alignment horizontal="center" vertical="top"/>
    </xf>
    <xf numFmtId="0" fontId="57" fillId="0" borderId="1" xfId="0" applyFont="1" applyFill="1" applyBorder="1" applyAlignment="1"/>
    <xf numFmtId="0" fontId="57" fillId="0" borderId="1" xfId="0" applyFont="1" applyFill="1" applyBorder="1"/>
    <xf numFmtId="0" fontId="57" fillId="0" borderId="1" xfId="4" applyFont="1" applyFill="1" applyBorder="1" applyAlignment="1">
      <alignment horizontal="left"/>
    </xf>
    <xf numFmtId="0" fontId="57" fillId="0" borderId="1" xfId="4" applyFont="1" applyFill="1" applyBorder="1" applyAlignment="1">
      <alignment horizontal="left" vertical="top"/>
    </xf>
    <xf numFmtId="0" fontId="57" fillId="0" borderId="1" xfId="4" applyFont="1" applyFill="1" applyBorder="1"/>
    <xf numFmtId="0" fontId="57" fillId="0" borderId="1" xfId="0" applyFont="1" applyFill="1" applyBorder="1" applyAlignment="1" applyProtection="1">
      <alignment horizontal="center"/>
      <protection locked="0"/>
    </xf>
    <xf numFmtId="1" fontId="57" fillId="0" borderId="1" xfId="0" applyNumberFormat="1" applyFont="1" applyFill="1" applyBorder="1" applyAlignment="1">
      <alignment horizontal="center"/>
    </xf>
    <xf numFmtId="174" fontId="57" fillId="0" borderId="1" xfId="0" applyNumberFormat="1" applyFont="1" applyFill="1" applyBorder="1" applyAlignment="1">
      <alignment horizontal="left"/>
    </xf>
    <xf numFmtId="0" fontId="0" fillId="0" borderId="0" xfId="0" applyFont="1" applyFill="1" applyBorder="1" applyAlignment="1" applyProtection="1">
      <alignment horizontal="center"/>
    </xf>
    <xf numFmtId="0" fontId="62" fillId="0" borderId="1" xfId="0" applyFont="1" applyBorder="1" applyAlignment="1" applyProtection="1">
      <protection locked="0"/>
    </xf>
    <xf numFmtId="0" fontId="62" fillId="0" borderId="0" xfId="0" applyFont="1" applyBorder="1" applyAlignment="1">
      <alignment horizontal="left"/>
    </xf>
    <xf numFmtId="0" fontId="62" fillId="0" borderId="0" xfId="4" applyFont="1" applyBorder="1" applyAlignment="1">
      <alignment horizontal="left"/>
    </xf>
    <xf numFmtId="0" fontId="62" fillId="0" borderId="0" xfId="0" applyFont="1" applyFill="1" applyBorder="1" applyAlignment="1" applyProtection="1">
      <alignment horizontal="center"/>
      <protection locked="0"/>
    </xf>
    <xf numFmtId="0" fontId="62" fillId="0" borderId="0" xfId="0" applyFont="1" applyBorder="1" applyAlignment="1" applyProtection="1">
      <alignment horizontal="center"/>
      <protection locked="0"/>
    </xf>
    <xf numFmtId="0" fontId="57" fillId="0" borderId="0" xfId="0" applyFont="1" applyBorder="1" applyAlignment="1">
      <alignment horizontal="left"/>
    </xf>
    <xf numFmtId="0" fontId="57" fillId="0" borderId="0" xfId="0" applyFont="1" applyFill="1" applyBorder="1" applyAlignment="1" applyProtection="1">
      <alignment horizontal="left"/>
    </xf>
    <xf numFmtId="0" fontId="57" fillId="0" borderId="0" xfId="0" applyFont="1" applyBorder="1" applyAlignment="1" applyProtection="1"/>
    <xf numFmtId="0" fontId="57" fillId="0" borderId="0" xfId="0" applyFont="1" applyBorder="1" applyAlignment="1" applyProtection="1">
      <alignment horizontal="center"/>
    </xf>
    <xf numFmtId="0" fontId="0" fillId="0" borderId="1" xfId="0" applyNumberFormat="1" applyFill="1" applyBorder="1" applyAlignment="1">
      <alignment horizontal="center"/>
    </xf>
    <xf numFmtId="0" fontId="18" fillId="0" borderId="0" xfId="4" applyFont="1" applyFill="1" applyBorder="1"/>
    <xf numFmtId="9" fontId="0" fillId="0" borderId="1" xfId="0" applyNumberFormat="1" applyFont="1" applyFill="1" applyBorder="1" applyAlignment="1" applyProtection="1">
      <alignment horizontal="center" wrapText="1"/>
    </xf>
    <xf numFmtId="14" fontId="0" fillId="0" borderId="1" xfId="0" applyNumberFormat="1" applyFill="1" applyBorder="1" applyAlignment="1">
      <alignment horizontal="left"/>
    </xf>
    <xf numFmtId="0" fontId="61" fillId="0" borderId="0" xfId="4" applyFont="1" applyBorder="1" applyAlignment="1">
      <alignment horizontal="left"/>
    </xf>
    <xf numFmtId="0" fontId="0" fillId="0" borderId="25" xfId="0" applyFont="1" applyBorder="1"/>
    <xf numFmtId="0" fontId="0" fillId="0" borderId="25" xfId="0" applyFont="1" applyBorder="1" applyAlignment="1" applyProtection="1"/>
    <xf numFmtId="14" fontId="0" fillId="0" borderId="1" xfId="0" applyNumberFormat="1" applyBorder="1" applyAlignment="1">
      <alignment horizontal="left"/>
    </xf>
    <xf numFmtId="0" fontId="22" fillId="0" borderId="0" xfId="0" applyFont="1" applyBorder="1" applyAlignment="1"/>
    <xf numFmtId="0" fontId="22" fillId="0" borderId="1" xfId="0" applyFont="1" applyBorder="1" applyAlignment="1" applyProtection="1">
      <alignment horizontal="center"/>
      <protection locked="0"/>
    </xf>
    <xf numFmtId="1" fontId="22" fillId="0" borderId="1" xfId="0" applyNumberFormat="1" applyFont="1" applyBorder="1" applyAlignment="1">
      <alignment horizontal="center"/>
    </xf>
    <xf numFmtId="174" fontId="22" fillId="0" borderId="1" xfId="0" applyNumberFormat="1" applyFont="1" applyBorder="1" applyAlignment="1">
      <alignment horizontal="left"/>
    </xf>
    <xf numFmtId="0" fontId="22" fillId="0" borderId="1" xfId="0" applyFont="1" applyBorder="1" applyAlignment="1"/>
    <xf numFmtId="0" fontId="22" fillId="0" borderId="1" xfId="0" applyFont="1" applyBorder="1" applyAlignment="1">
      <alignment horizontal="left" vertical="top"/>
    </xf>
    <xf numFmtId="0" fontId="0" fillId="0" borderId="0" xfId="4" applyFont="1" applyBorder="1"/>
    <xf numFmtId="14" fontId="0" fillId="0" borderId="0" xfId="0" applyNumberFormat="1" applyAlignment="1">
      <alignment horizontal="left" vertical="top"/>
    </xf>
    <xf numFmtId="0" fontId="0" fillId="16" borderId="0" xfId="0" applyFill="1"/>
    <xf numFmtId="0" fontId="0" fillId="24" borderId="0" xfId="0" applyFill="1"/>
    <xf numFmtId="0" fontId="0" fillId="15" borderId="0" xfId="0" applyFill="1"/>
    <xf numFmtId="0" fontId="0" fillId="23" borderId="0" xfId="0" applyFill="1"/>
    <xf numFmtId="0" fontId="0" fillId="0" borderId="0" xfId="0" applyAlignment="1">
      <alignment horizontal="center"/>
    </xf>
    <xf numFmtId="0" fontId="2" fillId="0" borderId="33" xfId="0" applyFont="1" applyFill="1" applyBorder="1" applyAlignment="1" applyProtection="1">
      <alignment horizontal="center"/>
      <protection locked="0"/>
    </xf>
    <xf numFmtId="0" fontId="68" fillId="0" borderId="1" xfId="0" applyFont="1" applyBorder="1" applyAlignment="1" applyProtection="1">
      <alignment horizontal="left"/>
    </xf>
    <xf numFmtId="0" fontId="68" fillId="0" borderId="1" xfId="0" applyFont="1" applyBorder="1" applyProtection="1"/>
    <xf numFmtId="0" fontId="68" fillId="0" borderId="1" xfId="0" applyFont="1" applyBorder="1"/>
    <xf numFmtId="0" fontId="0" fillId="0" borderId="1" xfId="0" applyNumberFormat="1" applyFont="1" applyBorder="1" applyAlignment="1" applyProtection="1">
      <alignment horizontal="center"/>
    </xf>
    <xf numFmtId="0" fontId="68" fillId="0" borderId="1" xfId="0" applyFont="1" applyFill="1" applyBorder="1" applyAlignment="1">
      <alignment horizontal="left"/>
    </xf>
    <xf numFmtId="0" fontId="18" fillId="0" borderId="1" xfId="4" applyFont="1" applyFill="1" applyBorder="1"/>
    <xf numFmtId="0" fontId="68" fillId="0" borderId="1" xfId="0" applyFont="1" applyFill="1" applyBorder="1"/>
    <xf numFmtId="0" fontId="61" fillId="0" borderId="25" xfId="0" applyFont="1" applyBorder="1"/>
    <xf numFmtId="0" fontId="61" fillId="0" borderId="1" xfId="0" applyFont="1" applyBorder="1" applyAlignment="1" applyProtection="1">
      <alignment horizontal="center" vertical="top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/>
    <xf numFmtId="0" fontId="58" fillId="0" borderId="0" xfId="0" applyFont="1" applyBorder="1"/>
    <xf numFmtId="0" fontId="58" fillId="0" borderId="1" xfId="4" applyFont="1" applyBorder="1" applyAlignment="1">
      <alignment horizontal="left"/>
    </xf>
    <xf numFmtId="0" fontId="58" fillId="0" borderId="25" xfId="0" applyFont="1" applyBorder="1"/>
    <xf numFmtId="0" fontId="58" fillId="0" borderId="1" xfId="0" applyFont="1" applyBorder="1" applyAlignment="1" applyProtection="1">
      <alignment horizontal="center" vertical="top"/>
      <protection locked="0"/>
    </xf>
    <xf numFmtId="0" fontId="58" fillId="0" borderId="1" xfId="0" applyFont="1" applyFill="1" applyBorder="1" applyAlignment="1" applyProtection="1">
      <alignment horizontal="center"/>
      <protection locked="0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left"/>
    </xf>
    <xf numFmtId="0" fontId="2" fillId="0" borderId="1" xfId="4" applyFont="1" applyFill="1" applyBorder="1" applyAlignment="1">
      <alignment horizontal="left"/>
    </xf>
    <xf numFmtId="0" fontId="2" fillId="0" borderId="25" xfId="0" applyFont="1" applyFill="1" applyBorder="1"/>
    <xf numFmtId="0" fontId="63" fillId="0" borderId="1" xfId="0" applyFont="1" applyFill="1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61" fillId="0" borderId="1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center"/>
    </xf>
    <xf numFmtId="0" fontId="0" fillId="15" borderId="1" xfId="0" applyFont="1" applyFill="1" applyBorder="1" applyAlignment="1" applyProtection="1">
      <alignment horizontal="center"/>
      <protection locked="0"/>
    </xf>
    <xf numFmtId="9" fontId="0" fillId="20" borderId="1" xfId="0" applyNumberFormat="1" applyFill="1" applyBorder="1" applyAlignment="1">
      <alignment horizontal="center" wrapText="1"/>
    </xf>
    <xf numFmtId="0" fontId="18" fillId="0" borderId="20" xfId="0" applyFont="1" applyBorder="1"/>
    <xf numFmtId="14" fontId="0" fillId="0" borderId="1" xfId="0" applyNumberFormat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171" fontId="18" fillId="0" borderId="0" xfId="0" applyNumberFormat="1" applyFont="1"/>
    <xf numFmtId="0" fontId="0" fillId="20" borderId="1" xfId="0" applyFont="1" applyFill="1" applyBorder="1" applyAlignment="1">
      <alignment horizontal="left"/>
    </xf>
    <xf numFmtId="0" fontId="2" fillId="20" borderId="0" xfId="0" applyFont="1" applyFill="1" applyAlignment="1">
      <alignment horizontal="left"/>
    </xf>
    <xf numFmtId="0" fontId="7" fillId="20" borderId="1" xfId="0" applyFont="1" applyFill="1" applyBorder="1"/>
    <xf numFmtId="0" fontId="0" fillId="20" borderId="1" xfId="0" applyNumberFormat="1" applyFill="1" applyBorder="1" applyAlignment="1">
      <alignment horizontal="center"/>
    </xf>
    <xf numFmtId="0" fontId="4" fillId="20" borderId="1" xfId="4" applyFont="1" applyFill="1" applyBorder="1" applyAlignment="1">
      <alignment horizontal="left"/>
    </xf>
    <xf numFmtId="0" fontId="18" fillId="20" borderId="1" xfId="0" applyFont="1" applyFill="1" applyBorder="1" applyAlignment="1">
      <alignment horizontal="left"/>
    </xf>
    <xf numFmtId="9" fontId="0" fillId="20" borderId="22" xfId="0" applyNumberFormat="1" applyFill="1" applyBorder="1" applyAlignment="1">
      <alignment horizontal="center" wrapText="1"/>
    </xf>
    <xf numFmtId="0" fontId="0" fillId="20" borderId="1" xfId="0" applyFont="1" applyFill="1" applyBorder="1" applyAlignment="1">
      <alignment horizontal="center"/>
    </xf>
    <xf numFmtId="49" fontId="2" fillId="0" borderId="12" xfId="0" applyNumberFormat="1" applyFont="1" applyBorder="1" applyAlignment="1">
      <alignment horizontal="right"/>
    </xf>
    <xf numFmtId="0" fontId="0" fillId="0" borderId="25" xfId="4" applyFont="1" applyBorder="1"/>
    <xf numFmtId="0" fontId="0" fillId="0" borderId="22" xfId="4" applyFont="1" applyBorder="1"/>
    <xf numFmtId="0" fontId="0" fillId="0" borderId="22" xfId="0" applyNumberFormat="1" applyFill="1" applyBorder="1" applyAlignment="1">
      <alignment horizontal="center"/>
    </xf>
    <xf numFmtId="0" fontId="68" fillId="0" borderId="0" xfId="0" applyFont="1" applyFill="1" applyBorder="1" applyAlignment="1">
      <alignment horizontal="left"/>
    </xf>
    <xf numFmtId="0" fontId="68" fillId="0" borderId="0" xfId="0" applyFont="1" applyFill="1" applyBorder="1"/>
    <xf numFmtId="0" fontId="18" fillId="0" borderId="0" xfId="0" applyFont="1" applyFill="1" applyProtection="1"/>
    <xf numFmtId="0" fontId="18" fillId="0" borderId="0" xfId="0" applyFont="1" applyFill="1" applyBorder="1"/>
    <xf numFmtId="0" fontId="61" fillId="0" borderId="1" xfId="4" applyFont="1" applyBorder="1"/>
    <xf numFmtId="0" fontId="61" fillId="0" borderId="1" xfId="0" applyFont="1" applyFill="1" applyBorder="1" applyAlignment="1" applyProtection="1">
      <alignment horizontal="center"/>
    </xf>
    <xf numFmtId="0" fontId="61" fillId="0" borderId="1" xfId="0" applyFont="1" applyBorder="1" applyAlignment="1" applyProtection="1">
      <alignment horizontal="center"/>
    </xf>
    <xf numFmtId="0" fontId="0" fillId="0" borderId="0" xfId="0" applyAlignment="1">
      <alignment horizontal="center"/>
    </xf>
    <xf numFmtId="0" fontId="56" fillId="0" borderId="0" xfId="0" applyFont="1" applyAlignment="1">
      <alignment horizontal="center"/>
    </xf>
    <xf numFmtId="0" fontId="18" fillId="0" borderId="1" xfId="0" applyFont="1" applyFill="1" applyBorder="1" applyAlignment="1"/>
    <xf numFmtId="171" fontId="18" fillId="0" borderId="0" xfId="0" applyNumberFormat="1" applyFont="1" applyFill="1"/>
    <xf numFmtId="172" fontId="60" fillId="0" borderId="0" xfId="0" applyNumberFormat="1" applyFont="1" applyFill="1" applyAlignment="1">
      <alignment horizontal="center" vertical="top"/>
    </xf>
    <xf numFmtId="172" fontId="60" fillId="20" borderId="0" xfId="0" applyNumberFormat="1" applyFont="1" applyFill="1" applyAlignment="1">
      <alignment horizontal="center" vertical="top"/>
    </xf>
    <xf numFmtId="0" fontId="18" fillId="16" borderId="1" xfId="0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68" fillId="0" borderId="1" xfId="0" applyFont="1" applyFill="1" applyBorder="1" applyAlignment="1"/>
    <xf numFmtId="0" fontId="68" fillId="0" borderId="0" xfId="0" applyFont="1" applyFill="1" applyAlignment="1">
      <alignment horizontal="left"/>
    </xf>
    <xf numFmtId="14" fontId="0" fillId="0" borderId="1" xfId="0" applyNumberFormat="1" applyFont="1" applyFill="1" applyBorder="1" applyAlignment="1">
      <alignment horizontal="left"/>
    </xf>
    <xf numFmtId="0" fontId="69" fillId="0" borderId="1" xfId="0" applyFont="1" applyBorder="1"/>
    <xf numFmtId="0" fontId="2" fillId="0" borderId="0" xfId="0" applyFont="1" applyFill="1" applyAlignment="1">
      <alignment horizontal="center"/>
    </xf>
    <xf numFmtId="0" fontId="70" fillId="0" borderId="1" xfId="0" applyFont="1" applyFill="1" applyBorder="1" applyAlignment="1">
      <alignment horizontal="left"/>
    </xf>
    <xf numFmtId="0" fontId="68" fillId="0" borderId="1" xfId="0" applyFont="1" applyFill="1" applyBorder="1" applyAlignment="1" applyProtection="1">
      <alignment horizontal="left"/>
    </xf>
    <xf numFmtId="0" fontId="68" fillId="0" borderId="1" xfId="0" applyFont="1" applyFill="1" applyBorder="1" applyProtection="1"/>
    <xf numFmtId="0" fontId="0" fillId="0" borderId="1" xfId="0" applyNumberFormat="1" applyFont="1" applyFill="1" applyBorder="1" applyAlignment="1">
      <alignment vertical="top"/>
    </xf>
    <xf numFmtId="0" fontId="58" fillId="0" borderId="20" xfId="0" applyFont="1" applyBorder="1"/>
    <xf numFmtId="2" fontId="67" fillId="0" borderId="1" xfId="0" applyNumberFormat="1" applyFont="1" applyFill="1" applyBorder="1" applyAlignment="1"/>
    <xf numFmtId="0" fontId="18" fillId="0" borderId="0" xfId="0" applyFont="1" applyFill="1" applyAlignment="1"/>
    <xf numFmtId="0" fontId="67" fillId="0" borderId="1" xfId="0" applyFont="1" applyFill="1" applyBorder="1"/>
    <xf numFmtId="0" fontId="18" fillId="0" borderId="34" xfId="0" applyFont="1" applyBorder="1"/>
    <xf numFmtId="0" fontId="18" fillId="16" borderId="1" xfId="0" applyFont="1" applyFill="1" applyBorder="1" applyAlignment="1" applyProtection="1">
      <alignment horizontal="left"/>
    </xf>
    <xf numFmtId="0" fontId="18" fillId="16" borderId="1" xfId="0" applyFont="1" applyFill="1" applyBorder="1" applyAlignment="1" applyProtection="1"/>
    <xf numFmtId="0" fontId="18" fillId="16" borderId="1" xfId="0" applyFont="1" applyFill="1" applyBorder="1" applyAlignment="1"/>
    <xf numFmtId="0" fontId="71" fillId="0" borderId="1" xfId="0" applyFont="1" applyBorder="1" applyAlignment="1"/>
    <xf numFmtId="0" fontId="0" fillId="0" borderId="0" xfId="0" applyAlignment="1">
      <alignment horizontal="center"/>
    </xf>
    <xf numFmtId="0" fontId="58" fillId="0" borderId="1" xfId="0" applyFont="1" applyBorder="1" applyAlignment="1" applyProtection="1">
      <alignment horizontal="left"/>
    </xf>
    <xf numFmtId="0" fontId="58" fillId="0" borderId="1" xfId="0" applyFont="1" applyFill="1" applyBorder="1" applyAlignment="1">
      <alignment horizontal="center"/>
    </xf>
    <xf numFmtId="0" fontId="0" fillId="0" borderId="1" xfId="0" applyNumberFormat="1" applyFont="1" applyFill="1" applyBorder="1" applyAlignment="1"/>
    <xf numFmtId="0" fontId="58" fillId="0" borderId="0" xfId="0" applyFont="1" applyFill="1" applyAlignment="1"/>
    <xf numFmtId="14" fontId="0" fillId="15" borderId="0" xfId="0" applyNumberFormat="1" applyFill="1" applyAlignment="1">
      <alignment horizontal="left" vertical="top"/>
    </xf>
    <xf numFmtId="0" fontId="58" fillId="0" borderId="0" xfId="0" applyFont="1" applyFill="1" applyAlignment="1">
      <alignment horizontal="left"/>
    </xf>
    <xf numFmtId="0" fontId="58" fillId="0" borderId="0" xfId="0" applyFont="1" applyFill="1" applyBorder="1" applyAlignment="1" applyProtection="1">
      <alignment horizontal="left"/>
    </xf>
    <xf numFmtId="0" fontId="58" fillId="0" borderId="0" xfId="0" applyFont="1" applyFill="1" applyBorder="1" applyAlignment="1" applyProtection="1"/>
    <xf numFmtId="0" fontId="58" fillId="0" borderId="0" xfId="0" applyFont="1" applyFill="1" applyBorder="1"/>
    <xf numFmtId="1" fontId="58" fillId="0" borderId="1" xfId="0" applyNumberFormat="1" applyFont="1" applyFill="1" applyBorder="1" applyAlignment="1">
      <alignment horizontal="center"/>
    </xf>
    <xf numFmtId="174" fontId="58" fillId="0" borderId="1" xfId="0" applyNumberFormat="1" applyFont="1" applyFill="1" applyBorder="1" applyAlignment="1">
      <alignment horizontal="left"/>
    </xf>
    <xf numFmtId="0" fontId="58" fillId="0" borderId="1" xfId="0" applyFont="1" applyFill="1" applyBorder="1" applyAlignment="1"/>
    <xf numFmtId="0" fontId="58" fillId="0" borderId="1" xfId="0" applyFont="1" applyFill="1" applyBorder="1"/>
    <xf numFmtId="0" fontId="61" fillId="0" borderId="0" xfId="0" applyFont="1" applyBorder="1" applyAlignment="1"/>
    <xf numFmtId="0" fontId="61" fillId="0" borderId="0" xfId="0" applyFont="1" applyAlignment="1"/>
    <xf numFmtId="0" fontId="2" fillId="0" borderId="1" xfId="0" applyFont="1" applyFill="1" applyBorder="1" applyAlignment="1"/>
    <xf numFmtId="0" fontId="70" fillId="0" borderId="1" xfId="0" applyFont="1" applyFill="1" applyBorder="1" applyAlignment="1"/>
    <xf numFmtId="14" fontId="0" fillId="0" borderId="1" xfId="0" applyNumberFormat="1" applyFont="1" applyFill="1" applyBorder="1" applyAlignment="1">
      <alignment horizontal="left" vertical="top"/>
    </xf>
    <xf numFmtId="0" fontId="18" fillId="0" borderId="0" xfId="0" applyFont="1" applyFill="1" applyBorder="1" applyAlignment="1"/>
    <xf numFmtId="0" fontId="0" fillId="0" borderId="0" xfId="0" applyFont="1" applyFill="1" applyBorder="1" applyAlignment="1"/>
    <xf numFmtId="0" fontId="0" fillId="0" borderId="1" xfId="4" applyFont="1" applyFill="1" applyBorder="1" applyAlignment="1">
      <alignment horizontal="left" vertical="top"/>
    </xf>
    <xf numFmtId="0" fontId="0" fillId="0" borderId="1" xfId="0" applyNumberFormat="1" applyFont="1" applyFill="1" applyBorder="1" applyAlignment="1" applyProtection="1">
      <alignment horizontal="center"/>
    </xf>
    <xf numFmtId="0" fontId="72" fillId="0" borderId="1" xfId="0" applyFont="1" applyBorder="1"/>
    <xf numFmtId="0" fontId="73" fillId="0" borderId="1" xfId="0" applyFont="1" applyFill="1" applyBorder="1" applyAlignment="1"/>
    <xf numFmtId="0" fontId="72" fillId="0" borderId="1" xfId="0" applyFont="1" applyFill="1" applyBorder="1" applyAlignment="1">
      <alignment horizontal="left"/>
    </xf>
    <xf numFmtId="0" fontId="72" fillId="0" borderId="1" xfId="0" applyFont="1" applyBorder="1" applyAlignment="1">
      <alignment horizontal="left"/>
    </xf>
    <xf numFmtId="0" fontId="72" fillId="0" borderId="1" xfId="0" applyFont="1" applyFill="1" applyBorder="1"/>
    <xf numFmtId="14" fontId="0" fillId="0" borderId="1" xfId="0" applyNumberFormat="1" applyFont="1" applyFill="1" applyBorder="1" applyAlignment="1">
      <alignment horizontal="left"/>
    </xf>
    <xf numFmtId="0" fontId="18" fillId="0" borderId="35" xfId="0" applyFont="1" applyFill="1" applyBorder="1"/>
    <xf numFmtId="0" fontId="72" fillId="0" borderId="0" xfId="0" applyFont="1" applyFill="1" applyAlignment="1">
      <alignment horizontal="left"/>
    </xf>
    <xf numFmtId="172" fontId="0" fillId="0" borderId="0" xfId="0" applyNumberFormat="1"/>
    <xf numFmtId="0" fontId="4" fillId="0" borderId="1" xfId="0" applyFont="1" applyBorder="1" applyAlignment="1">
      <alignment horizontal="left"/>
    </xf>
    <xf numFmtId="0" fontId="18" fillId="0" borderId="21" xfId="0" applyFont="1" applyFill="1" applyBorder="1"/>
    <xf numFmtId="0" fontId="68" fillId="0" borderId="34" xfId="0" applyFont="1" applyFill="1" applyBorder="1" applyAlignment="1">
      <alignment horizontal="left"/>
    </xf>
    <xf numFmtId="0" fontId="68" fillId="0" borderId="20" xfId="0" applyFont="1" applyFill="1" applyBorder="1"/>
    <xf numFmtId="0" fontId="18" fillId="0" borderId="20" xfId="0" applyFont="1" applyFill="1" applyBorder="1"/>
    <xf numFmtId="0" fontId="18" fillId="0" borderId="35" xfId="0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0" fontId="62" fillId="0" borderId="1" xfId="0" applyFont="1" applyFill="1" applyBorder="1" applyAlignment="1"/>
    <xf numFmtId="0" fontId="58" fillId="0" borderId="34" xfId="0" applyFont="1" applyBorder="1"/>
    <xf numFmtId="0" fontId="58" fillId="0" borderId="34" xfId="0" applyFont="1" applyFill="1" applyBorder="1"/>
    <xf numFmtId="0" fontId="58" fillId="0" borderId="20" xfId="0" applyFont="1" applyFill="1" applyBorder="1"/>
    <xf numFmtId="177" fontId="0" fillId="0" borderId="1" xfId="0" applyNumberFormat="1" applyFont="1" applyBorder="1" applyAlignment="1" applyProtection="1">
      <alignment horizontal="center"/>
      <protection locked="0"/>
    </xf>
    <xf numFmtId="177" fontId="0" fillId="0" borderId="1" xfId="0" applyNumberFormat="1" applyFont="1" applyBorder="1" applyAlignment="1">
      <alignment horizontal="center"/>
    </xf>
    <xf numFmtId="177" fontId="0" fillId="16" borderId="1" xfId="0" applyNumberFormat="1" applyFont="1" applyFill="1" applyBorder="1" applyAlignment="1" applyProtection="1">
      <alignment horizontal="center"/>
      <protection locked="0"/>
    </xf>
    <xf numFmtId="177" fontId="0" fillId="0" borderId="1" xfId="0" applyNumberFormat="1" applyFont="1" applyFill="1" applyBorder="1" applyAlignment="1">
      <alignment horizontal="center"/>
    </xf>
    <xf numFmtId="177" fontId="0" fillId="16" borderId="1" xfId="0" applyNumberFormat="1" applyFont="1" applyFill="1" applyBorder="1" applyAlignment="1">
      <alignment horizontal="center"/>
    </xf>
    <xf numFmtId="177" fontId="0" fillId="0" borderId="1" xfId="0" applyNumberFormat="1" applyFont="1" applyFill="1" applyBorder="1" applyAlignment="1" applyProtection="1">
      <alignment horizontal="center"/>
      <protection locked="0"/>
    </xf>
    <xf numFmtId="177" fontId="0" fillId="8" borderId="1" xfId="0" applyNumberFormat="1" applyFont="1" applyFill="1" applyBorder="1" applyAlignment="1" applyProtection="1">
      <alignment horizontal="center"/>
      <protection locked="0"/>
    </xf>
    <xf numFmtId="177" fontId="57" fillId="0" borderId="1" xfId="0" applyNumberFormat="1" applyFont="1" applyBorder="1" applyAlignment="1" applyProtection="1">
      <alignment horizontal="center"/>
      <protection locked="0"/>
    </xf>
    <xf numFmtId="14" fontId="0" fillId="0" borderId="1" xfId="0" applyNumberFormat="1" applyFont="1" applyBorder="1" applyAlignment="1">
      <alignment horizontal="left"/>
    </xf>
    <xf numFmtId="0" fontId="74" fillId="0" borderId="1" xfId="0" applyFont="1" applyBorder="1" applyAlignment="1"/>
    <xf numFmtId="0" fontId="76" fillId="0" borderId="1" xfId="0" applyFont="1" applyBorder="1" applyAlignment="1" applyProtection="1"/>
    <xf numFmtId="0" fontId="76" fillId="0" borderId="1" xfId="0" applyFont="1" applyBorder="1" applyAlignment="1">
      <alignment horizontal="left"/>
    </xf>
    <xf numFmtId="0" fontId="76" fillId="0" borderId="1" xfId="0" applyFont="1" applyBorder="1" applyAlignment="1" applyProtection="1">
      <alignment horizontal="left"/>
    </xf>
    <xf numFmtId="0" fontId="76" fillId="0" borderId="1" xfId="0" applyFont="1" applyBorder="1" applyAlignment="1"/>
    <xf numFmtId="14" fontId="0" fillId="0" borderId="1" xfId="0" applyNumberFormat="1" applyFont="1" applyFill="1" applyBorder="1" applyAlignment="1">
      <alignment horizontal="left"/>
    </xf>
    <xf numFmtId="0" fontId="76" fillId="0" borderId="1" xfId="0" applyFont="1" applyBorder="1"/>
    <xf numFmtId="177" fontId="0" fillId="0" borderId="1" xfId="0" applyNumberFormat="1" applyFont="1" applyBorder="1" applyAlignment="1" applyProtection="1">
      <alignment horizontal="center"/>
    </xf>
    <xf numFmtId="0" fontId="76" fillId="0" borderId="1" xfId="0" applyFont="1" applyFill="1" applyBorder="1" applyAlignment="1">
      <alignment horizontal="left"/>
    </xf>
    <xf numFmtId="0" fontId="76" fillId="0" borderId="1" xfId="0" applyFont="1" applyFill="1" applyBorder="1" applyAlignment="1" applyProtection="1">
      <alignment horizontal="left"/>
    </xf>
    <xf numFmtId="0" fontId="76" fillId="0" borderId="1" xfId="0" applyFont="1" applyFill="1" applyBorder="1" applyAlignment="1" applyProtection="1"/>
    <xf numFmtId="0" fontId="76" fillId="0" borderId="1" xfId="0" applyFont="1" applyFill="1" applyBorder="1" applyAlignment="1"/>
    <xf numFmtId="49" fontId="0" fillId="8" borderId="1" xfId="0" applyNumberFormat="1" applyFill="1" applyBorder="1"/>
    <xf numFmtId="177" fontId="61" fillId="0" borderId="1" xfId="0" applyNumberFormat="1" applyFont="1" applyBorder="1" applyAlignment="1">
      <alignment horizontal="center"/>
    </xf>
    <xf numFmtId="14" fontId="61" fillId="0" borderId="1" xfId="0" applyNumberFormat="1" applyFont="1" applyBorder="1" applyAlignment="1">
      <alignment horizontal="left"/>
    </xf>
    <xf numFmtId="177" fontId="0" fillId="0" borderId="1" xfId="0" applyNumberFormat="1" applyFont="1" applyFill="1" applyBorder="1" applyAlignment="1" applyProtection="1">
      <alignment horizontal="center"/>
    </xf>
    <xf numFmtId="177" fontId="58" fillId="0" borderId="1" xfId="0" applyNumberFormat="1" applyFont="1" applyFill="1" applyBorder="1" applyAlignment="1" applyProtection="1">
      <alignment horizontal="center"/>
      <protection locked="0"/>
    </xf>
    <xf numFmtId="14" fontId="0" fillId="0" borderId="1" xfId="0" applyNumberFormat="1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0" fontId="18" fillId="19" borderId="1" xfId="0" applyFont="1" applyFill="1" applyBorder="1" applyAlignment="1">
      <alignment horizontal="left"/>
    </xf>
    <xf numFmtId="0" fontId="5" fillId="0" borderId="0" xfId="4" applyFont="1" applyBorder="1"/>
    <xf numFmtId="44" fontId="2" fillId="0" borderId="0" xfId="8" applyBorder="1"/>
    <xf numFmtId="165" fontId="5" fillId="0" borderId="0" xfId="4" applyNumberFormat="1" applyFont="1" applyBorder="1"/>
    <xf numFmtId="9" fontId="5" fillId="0" borderId="0" xfId="4" applyNumberFormat="1" applyFont="1" applyBorder="1"/>
    <xf numFmtId="9" fontId="4" fillId="0" borderId="0" xfId="4" applyNumberFormat="1" applyFont="1" applyBorder="1" applyAlignment="1">
      <alignment wrapText="1"/>
    </xf>
    <xf numFmtId="16" fontId="4" fillId="0" borderId="0" xfId="4" applyNumberFormat="1" applyFont="1" applyBorder="1"/>
    <xf numFmtId="14" fontId="4" fillId="0" borderId="0" xfId="4" applyNumberFormat="1" applyFont="1" applyBorder="1"/>
    <xf numFmtId="0" fontId="5" fillId="28" borderId="0" xfId="4" applyFont="1" applyFill="1" applyBorder="1"/>
    <xf numFmtId="0" fontId="4" fillId="28" borderId="0" xfId="4" applyFont="1" applyFill="1" applyBorder="1"/>
    <xf numFmtId="9" fontId="4" fillId="28" borderId="0" xfId="4" applyNumberFormat="1" applyFont="1" applyFill="1" applyBorder="1" applyAlignment="1">
      <alignment wrapText="1"/>
    </xf>
    <xf numFmtId="9" fontId="4" fillId="0" borderId="0" xfId="4" applyNumberFormat="1" applyFont="1" applyFill="1" applyBorder="1" applyAlignment="1">
      <alignment wrapText="1"/>
    </xf>
    <xf numFmtId="44" fontId="2" fillId="28" borderId="0" xfId="8" applyFill="1" applyBorder="1"/>
    <xf numFmtId="0" fontId="4" fillId="0" borderId="0" xfId="4" applyFont="1" applyBorder="1" applyAlignment="1">
      <alignment horizontal="left" vertical="top"/>
    </xf>
    <xf numFmtId="9" fontId="0" fillId="0" borderId="0" xfId="4" applyNumberFormat="1" applyFont="1" applyBorder="1" applyAlignment="1">
      <alignment wrapText="1"/>
    </xf>
    <xf numFmtId="0" fontId="4" fillId="0" borderId="0" xfId="4" applyFont="1" applyBorder="1" applyAlignment="1">
      <alignment wrapText="1"/>
    </xf>
    <xf numFmtId="9" fontId="4" fillId="19" borderId="0" xfId="4" applyNumberFormat="1" applyFont="1" applyFill="1" applyBorder="1" applyAlignment="1">
      <alignment wrapText="1"/>
    </xf>
    <xf numFmtId="0" fontId="77" fillId="0" borderId="1" xfId="0" applyFont="1" applyBorder="1" applyAlignment="1"/>
    <xf numFmtId="0" fontId="78" fillId="0" borderId="1" xfId="0" applyFont="1" applyBorder="1" applyAlignment="1"/>
    <xf numFmtId="0" fontId="77" fillId="0" borderId="1" xfId="0" applyFont="1" applyFill="1" applyBorder="1" applyAlignment="1"/>
    <xf numFmtId="0" fontId="78" fillId="0" borderId="1" xfId="0" applyFont="1" applyFill="1" applyBorder="1" applyAlignment="1"/>
    <xf numFmtId="2" fontId="77" fillId="0" borderId="1" xfId="0" applyNumberFormat="1" applyFont="1" applyFill="1" applyBorder="1" applyAlignment="1"/>
    <xf numFmtId="0" fontId="76" fillId="0" borderId="0" xfId="0" applyFont="1" applyFill="1"/>
    <xf numFmtId="2" fontId="75" fillId="0" borderId="1" xfId="0" applyNumberFormat="1" applyFont="1" applyFill="1" applyBorder="1" applyAlignment="1"/>
    <xf numFmtId="14" fontId="0" fillId="0" borderId="1" xfId="0" applyNumberFormat="1" applyFont="1" applyFill="1" applyBorder="1" applyAlignment="1">
      <alignment horizontal="left" vertical="top"/>
    </xf>
    <xf numFmtId="0" fontId="0" fillId="0" borderId="1" xfId="0" applyFont="1" applyFill="1" applyBorder="1" applyAlignment="1" applyProtection="1">
      <alignment horizontal="left"/>
      <protection locked="0"/>
    </xf>
    <xf numFmtId="0" fontId="76" fillId="0" borderId="1" xfId="0" applyFont="1" applyFill="1" applyBorder="1"/>
    <xf numFmtId="14" fontId="0" fillId="0" borderId="0" xfId="0" applyNumberFormat="1" applyAlignment="1">
      <alignment horizontal="left" vertical="top"/>
    </xf>
    <xf numFmtId="0" fontId="0" fillId="15" borderId="0" xfId="0" applyFill="1" applyAlignment="1">
      <alignment horizontal="left" vertical="top"/>
    </xf>
    <xf numFmtId="0" fontId="0" fillId="0" borderId="36" xfId="0" applyBorder="1"/>
    <xf numFmtId="14" fontId="0" fillId="0" borderId="36" xfId="0" applyNumberFormat="1" applyBorder="1"/>
    <xf numFmtId="0" fontId="0" fillId="0" borderId="0" xfId="0" applyAlignment="1">
      <alignment horizontal="center"/>
    </xf>
    <xf numFmtId="177" fontId="0" fillId="19" borderId="1" xfId="0" applyNumberFormat="1" applyFont="1" applyFill="1" applyBorder="1" applyAlignment="1">
      <alignment horizontal="center"/>
    </xf>
    <xf numFmtId="0" fontId="0" fillId="19" borderId="1" xfId="0" applyFont="1" applyFill="1" applyBorder="1" applyAlignment="1">
      <alignment horizontal="center"/>
    </xf>
    <xf numFmtId="1" fontId="0" fillId="19" borderId="1" xfId="0" applyNumberFormat="1" applyFont="1" applyFill="1" applyBorder="1" applyAlignment="1">
      <alignment horizontal="center"/>
    </xf>
    <xf numFmtId="174" fontId="0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/>
    <xf numFmtId="0" fontId="0" fillId="0" borderId="1" xfId="0" applyNumberFormat="1" applyFont="1" applyFill="1" applyBorder="1" applyAlignment="1">
      <alignment horizontal="center"/>
    </xf>
    <xf numFmtId="14" fontId="0" fillId="0" borderId="1" xfId="0" applyNumberFormat="1" applyFont="1" applyFill="1" applyBorder="1" applyAlignment="1">
      <alignment horizontal="left"/>
    </xf>
    <xf numFmtId="177" fontId="58" fillId="0" borderId="1" xfId="0" applyNumberFormat="1" applyFont="1" applyBorder="1" applyAlignment="1">
      <alignment horizontal="center"/>
    </xf>
    <xf numFmtId="2" fontId="70" fillId="0" borderId="1" xfId="0" applyNumberFormat="1" applyFont="1" applyBorder="1" applyAlignment="1"/>
    <xf numFmtId="177" fontId="61" fillId="0" borderId="1" xfId="0" applyNumberFormat="1" applyFont="1" applyBorder="1" applyAlignment="1" applyProtection="1">
      <alignment horizontal="center"/>
      <protection locked="0"/>
    </xf>
    <xf numFmtId="0" fontId="74" fillId="0" borderId="1" xfId="0" applyFont="1" applyFill="1" applyBorder="1" applyAlignment="1"/>
    <xf numFmtId="0" fontId="75" fillId="0" borderId="1" xfId="0" applyFont="1" applyFill="1" applyBorder="1" applyAlignment="1">
      <alignment horizontal="left"/>
    </xf>
    <xf numFmtId="0" fontId="75" fillId="0" borderId="1" xfId="0" applyFont="1" applyFill="1" applyBorder="1" applyAlignment="1" applyProtection="1">
      <alignment horizontal="left"/>
    </xf>
    <xf numFmtId="14" fontId="0" fillId="0" borderId="1" xfId="0" applyNumberFormat="1" applyFont="1" applyBorder="1" applyAlignment="1">
      <alignment horizontal="left"/>
    </xf>
    <xf numFmtId="49" fontId="16" fillId="0" borderId="12" xfId="0" applyNumberFormat="1" applyFont="1" applyFill="1" applyBorder="1"/>
    <xf numFmtId="0" fontId="0" fillId="0" borderId="12" xfId="0" applyFont="1" applyFill="1" applyBorder="1"/>
    <xf numFmtId="0" fontId="0" fillId="0" borderId="12" xfId="0" applyFill="1" applyBorder="1" applyAlignment="1">
      <alignment horizontal="right"/>
    </xf>
    <xf numFmtId="0" fontId="0" fillId="0" borderId="12" xfId="0" applyFont="1" applyFill="1" applyBorder="1" applyAlignment="1">
      <alignment wrapText="1" shrinkToFit="1"/>
    </xf>
    <xf numFmtId="0" fontId="2" fillId="0" borderId="12" xfId="0" applyFont="1" applyFill="1" applyBorder="1"/>
    <xf numFmtId="0" fontId="0" fillId="0" borderId="12" xfId="0" applyFill="1" applyBorder="1"/>
    <xf numFmtId="176" fontId="0" fillId="0" borderId="12" xfId="0" applyNumberFormat="1" applyFill="1" applyBorder="1"/>
    <xf numFmtId="0" fontId="0" fillId="0" borderId="13" xfId="0" applyFont="1" applyFill="1" applyBorder="1"/>
    <xf numFmtId="49" fontId="16" fillId="0" borderId="11" xfId="0" applyNumberFormat="1" applyFont="1" applyFill="1" applyBorder="1"/>
    <xf numFmtId="0" fontId="0" fillId="0" borderId="27" xfId="0" applyFont="1" applyFill="1" applyBorder="1" applyAlignment="1">
      <alignment wrapText="1" shrinkToFit="1"/>
    </xf>
    <xf numFmtId="0" fontId="0" fillId="0" borderId="27" xfId="0" applyFill="1" applyBorder="1"/>
    <xf numFmtId="0" fontId="18" fillId="19" borderId="1" xfId="0" applyFont="1" applyFill="1" applyBorder="1" applyAlignment="1" applyProtection="1">
      <alignment horizontal="left"/>
    </xf>
    <xf numFmtId="0" fontId="18" fillId="19" borderId="1" xfId="0" applyFont="1" applyFill="1" applyBorder="1" applyAlignment="1" applyProtection="1"/>
    <xf numFmtId="0" fontId="18" fillId="19" borderId="1" xfId="0" applyFont="1" applyFill="1" applyBorder="1" applyAlignment="1"/>
    <xf numFmtId="0" fontId="18" fillId="19" borderId="0" xfId="0" applyFont="1" applyFill="1" applyAlignment="1">
      <alignment horizontal="left"/>
    </xf>
    <xf numFmtId="172" fontId="0" fillId="0" borderId="1" xfId="0" applyNumberFormat="1" applyFont="1" applyBorder="1"/>
    <xf numFmtId="172" fontId="0" fillId="0" borderId="1" xfId="0" applyNumberFormat="1" applyFont="1" applyFill="1" applyBorder="1" applyAlignment="1">
      <alignment wrapText="1"/>
    </xf>
    <xf numFmtId="172" fontId="0" fillId="8" borderId="1" xfId="0" applyNumberFormat="1" applyFont="1" applyFill="1" applyBorder="1"/>
    <xf numFmtId="172" fontId="0" fillId="0" borderId="1" xfId="0" applyNumberFormat="1" applyFont="1" applyFill="1" applyBorder="1"/>
    <xf numFmtId="172" fontId="0" fillId="21" borderId="1" xfId="0" applyNumberFormat="1" applyFont="1" applyFill="1" applyBorder="1"/>
    <xf numFmtId="16" fontId="0" fillId="0" borderId="1" xfId="0" applyNumberFormat="1" applyFont="1" applyFill="1" applyBorder="1" applyAlignment="1">
      <alignment horizontal="center"/>
    </xf>
    <xf numFmtId="44" fontId="0" fillId="0" borderId="1" xfId="0" applyNumberFormat="1" applyFont="1" applyBorder="1"/>
    <xf numFmtId="44" fontId="0" fillId="0" borderId="1" xfId="0" applyNumberFormat="1" applyFont="1" applyFill="1" applyBorder="1"/>
    <xf numFmtId="14" fontId="0" fillId="0" borderId="1" xfId="0" applyNumberFormat="1" applyFont="1" applyBorder="1" applyAlignment="1">
      <alignment horizontal="left"/>
    </xf>
    <xf numFmtId="44" fontId="0" fillId="21" borderId="1" xfId="0" applyNumberFormat="1" applyFont="1" applyFill="1" applyBorder="1"/>
    <xf numFmtId="0" fontId="81" fillId="0" borderId="1" xfId="0" applyFont="1" applyBorder="1"/>
    <xf numFmtId="0" fontId="81" fillId="0" borderId="1" xfId="0" applyFont="1" applyBorder="1" applyAlignment="1">
      <alignment horizontal="left"/>
    </xf>
    <xf numFmtId="0" fontId="82" fillId="0" borderId="1" xfId="0" applyFont="1" applyBorder="1" applyAlignment="1"/>
    <xf numFmtId="0" fontId="81" fillId="0" borderId="1" xfId="0" applyFont="1" applyBorder="1" applyAlignment="1"/>
    <xf numFmtId="44" fontId="0" fillId="8" borderId="1" xfId="0" applyNumberFormat="1" applyFont="1" applyFill="1" applyBorder="1"/>
    <xf numFmtId="0" fontId="83" fillId="0" borderId="1" xfId="0" applyFont="1" applyBorder="1" applyAlignment="1"/>
    <xf numFmtId="0" fontId="81" fillId="0" borderId="1" xfId="0" applyFont="1" applyBorder="1" applyAlignment="1" applyProtection="1">
      <alignment horizontal="left"/>
    </xf>
    <xf numFmtId="0" fontId="81" fillId="0" borderId="1" xfId="0" applyFont="1" applyBorder="1" applyAlignment="1" applyProtection="1"/>
    <xf numFmtId="0" fontId="81" fillId="0" borderId="1" xfId="0" applyFont="1" applyBorder="1" applyAlignment="1">
      <alignment horizontal="left" vertical="top"/>
    </xf>
    <xf numFmtId="0" fontId="79" fillId="0" borderId="1" xfId="0" applyFont="1" applyBorder="1" applyAlignment="1"/>
    <xf numFmtId="2" fontId="82" fillId="0" borderId="1" xfId="0" applyNumberFormat="1" applyFont="1" applyBorder="1" applyAlignment="1"/>
    <xf numFmtId="0" fontId="0" fillId="7" borderId="1" xfId="0" applyFont="1" applyFill="1" applyBorder="1" applyAlignment="1">
      <alignment textRotation="90"/>
    </xf>
    <xf numFmtId="44" fontId="0" fillId="0" borderId="0" xfId="4" applyNumberFormat="1" applyFont="1" applyBorder="1" applyAlignment="1">
      <alignment wrapText="1"/>
    </xf>
    <xf numFmtId="44" fontId="0" fillId="0" borderId="0" xfId="0" applyNumberFormat="1" applyFont="1" applyBorder="1"/>
    <xf numFmtId="44" fontId="2" fillId="0" borderId="0" xfId="0" applyNumberFormat="1" applyFont="1" applyBorder="1"/>
    <xf numFmtId="44" fontId="0" fillId="19" borderId="0" xfId="4" applyNumberFormat="1" applyFont="1" applyFill="1" applyBorder="1" applyAlignment="1">
      <alignment wrapText="1"/>
    </xf>
    <xf numFmtId="44" fontId="0" fillId="0" borderId="0" xfId="0" applyNumberFormat="1" applyFont="1" applyFill="1" applyBorder="1"/>
    <xf numFmtId="44" fontId="0" fillId="0" borderId="0" xfId="4" applyNumberFormat="1" applyFont="1" applyFill="1" applyBorder="1" applyAlignment="1">
      <alignment wrapText="1"/>
    </xf>
    <xf numFmtId="0" fontId="34" fillId="30" borderId="0" xfId="0" applyFont="1" applyFill="1" applyAlignment="1">
      <alignment horizontal="left" vertical="top"/>
    </xf>
    <xf numFmtId="0" fontId="0" fillId="30" borderId="0" xfId="0" applyFill="1"/>
    <xf numFmtId="0" fontId="0" fillId="30" borderId="0" xfId="0" applyFill="1" applyAlignment="1">
      <alignment horizontal="center" vertical="top"/>
    </xf>
    <xf numFmtId="0" fontId="34" fillId="33" borderId="0" xfId="0" applyFont="1" applyFill="1" applyAlignment="1">
      <alignment horizontal="left" vertical="top"/>
    </xf>
    <xf numFmtId="0" fontId="0" fillId="33" borderId="0" xfId="0" applyFill="1"/>
    <xf numFmtId="0" fontId="0" fillId="33" borderId="0" xfId="0" applyFill="1" applyAlignment="1">
      <alignment horizontal="center" vertical="top"/>
    </xf>
    <xf numFmtId="0" fontId="14" fillId="0" borderId="0" xfId="0" applyFont="1" applyBorder="1"/>
    <xf numFmtId="0" fontId="13" fillId="35" borderId="37" xfId="0" applyFont="1" applyFill="1" applyBorder="1" applyAlignment="1" applyProtection="1">
      <alignment horizontal="left"/>
    </xf>
    <xf numFmtId="0" fontId="14" fillId="35" borderId="11" xfId="0" applyFont="1" applyFill="1" applyBorder="1" applyAlignment="1" applyProtection="1">
      <alignment horizontal="left"/>
    </xf>
    <xf numFmtId="1" fontId="7" fillId="35" borderId="11" xfId="0" applyNumberFormat="1" applyFont="1" applyFill="1" applyBorder="1" applyAlignment="1">
      <alignment horizontal="right"/>
    </xf>
    <xf numFmtId="169" fontId="8" fillId="35" borderId="11" xfId="0" applyNumberFormat="1" applyFont="1" applyFill="1" applyBorder="1" applyAlignment="1" applyProtection="1">
      <alignment horizontal="right"/>
    </xf>
    <xf numFmtId="170" fontId="8" fillId="35" borderId="11" xfId="0" applyNumberFormat="1" applyFont="1" applyFill="1" applyBorder="1" applyAlignment="1" applyProtection="1">
      <alignment horizontal="left"/>
    </xf>
    <xf numFmtId="0" fontId="0" fillId="33" borderId="0" xfId="0" applyFill="1" applyAlignment="1">
      <alignment horizontal="center"/>
    </xf>
    <xf numFmtId="44" fontId="2" fillId="33" borderId="29" xfId="8" applyFill="1" applyBorder="1" applyAlignment="1">
      <alignment horizontal="center"/>
    </xf>
    <xf numFmtId="44" fontId="0" fillId="33" borderId="29" xfId="1" applyFont="1" applyFill="1" applyBorder="1" applyAlignment="1">
      <alignment horizontal="center"/>
    </xf>
    <xf numFmtId="44" fontId="25" fillId="33" borderId="29" xfId="0" applyNumberFormat="1" applyFont="1" applyFill="1" applyBorder="1" applyAlignment="1">
      <alignment horizontal="center"/>
    </xf>
    <xf numFmtId="0" fontId="0" fillId="30" borderId="0" xfId="0" applyFill="1" applyAlignment="1">
      <alignment horizontal="center"/>
    </xf>
    <xf numFmtId="0" fontId="0" fillId="30" borderId="0" xfId="0" applyFill="1" applyAlignment="1">
      <alignment horizontal="left"/>
    </xf>
    <xf numFmtId="0" fontId="0" fillId="30" borderId="28" xfId="0" applyFill="1" applyBorder="1" applyAlignment="1">
      <alignment horizontal="center"/>
    </xf>
    <xf numFmtId="0" fontId="21" fillId="30" borderId="0" xfId="0" applyFont="1" applyFill="1" applyAlignment="1">
      <alignment horizontal="left" vertical="center"/>
    </xf>
    <xf numFmtId="0" fontId="21" fillId="30" borderId="0" xfId="0" applyFont="1" applyFill="1"/>
    <xf numFmtId="0" fontId="5" fillId="30" borderId="0" xfId="4" applyNumberFormat="1" applyFont="1" applyFill="1" applyBorder="1" applyAlignment="1" applyProtection="1">
      <alignment vertical="center"/>
      <protection locked="0"/>
    </xf>
    <xf numFmtId="0" fontId="4" fillId="30" borderId="0" xfId="4" applyNumberFormat="1" applyFont="1" applyFill="1" applyBorder="1" applyAlignment="1" applyProtection="1">
      <alignment vertical="center"/>
      <protection locked="0"/>
    </xf>
    <xf numFmtId="0" fontId="4" fillId="30" borderId="0" xfId="4" applyNumberFormat="1" applyFont="1" applyFill="1" applyBorder="1" applyAlignment="1" applyProtection="1">
      <protection locked="0"/>
    </xf>
    <xf numFmtId="0" fontId="0" fillId="30" borderId="0" xfId="4" applyNumberFormat="1" applyFont="1" applyFill="1" applyBorder="1" applyAlignment="1" applyProtection="1">
      <alignment vertical="center"/>
      <protection locked="0"/>
    </xf>
    <xf numFmtId="0" fontId="4" fillId="30" borderId="0" xfId="4" applyNumberFormat="1" applyFont="1" applyFill="1" applyBorder="1" applyAlignment="1" applyProtection="1">
      <alignment horizontal="center" vertical="center"/>
      <protection locked="0"/>
    </xf>
    <xf numFmtId="0" fontId="4" fillId="33" borderId="0" xfId="4" applyNumberFormat="1" applyFont="1" applyFill="1" applyBorder="1" applyAlignment="1" applyProtection="1">
      <alignment horizontal="left"/>
      <protection locked="0"/>
    </xf>
    <xf numFmtId="0" fontId="4" fillId="33" borderId="0" xfId="4" applyNumberFormat="1" applyFont="1" applyFill="1" applyBorder="1" applyAlignment="1" applyProtection="1">
      <alignment horizontal="left" textRotation="90"/>
      <protection locked="0"/>
    </xf>
    <xf numFmtId="0" fontId="2" fillId="33" borderId="0" xfId="4" applyNumberFormat="1" applyFont="1" applyFill="1" applyBorder="1" applyAlignment="1" applyProtection="1">
      <alignment horizontal="left"/>
      <protection locked="0"/>
    </xf>
    <xf numFmtId="0" fontId="2" fillId="34" borderId="0" xfId="4" applyNumberFormat="1" applyFont="1" applyFill="1" applyBorder="1" applyAlignment="1" applyProtection="1">
      <alignment horizontal="left"/>
      <protection locked="0"/>
    </xf>
    <xf numFmtId="0" fontId="4" fillId="34" borderId="0" xfId="4" applyNumberFormat="1" applyFont="1" applyFill="1" applyBorder="1" applyAlignment="1" applyProtection="1">
      <alignment horizontal="left"/>
      <protection locked="0"/>
    </xf>
    <xf numFmtId="14" fontId="5" fillId="30" borderId="0" xfId="4" applyNumberFormat="1" applyFont="1" applyFill="1" applyBorder="1" applyAlignment="1" applyProtection="1">
      <alignment horizontal="left"/>
      <protection locked="0"/>
    </xf>
    <xf numFmtId="166" fontId="8" fillId="0" borderId="1" xfId="0" applyNumberFormat="1" applyFont="1" applyBorder="1" applyAlignment="1" applyProtection="1">
      <alignment shrinkToFit="1"/>
      <protection locked="0"/>
    </xf>
    <xf numFmtId="14" fontId="0" fillId="0" borderId="1" xfId="0" applyNumberFormat="1" applyFont="1" applyBorder="1" applyAlignment="1">
      <alignment horizontal="left"/>
    </xf>
    <xf numFmtId="0" fontId="0" fillId="36" borderId="1" xfId="0" applyFont="1" applyFill="1" applyBorder="1" applyAlignment="1">
      <alignment horizontal="left"/>
    </xf>
    <xf numFmtId="0" fontId="0" fillId="36" borderId="1" xfId="0" applyFont="1" applyFill="1" applyBorder="1"/>
    <xf numFmtId="172" fontId="0" fillId="36" borderId="1" xfId="0" applyNumberFormat="1" applyFont="1" applyFill="1" applyBorder="1"/>
    <xf numFmtId="0" fontId="0" fillId="36" borderId="0" xfId="0" applyFill="1"/>
    <xf numFmtId="2" fontId="0" fillId="36" borderId="1" xfId="0" applyNumberFormat="1" applyFont="1" applyFill="1" applyBorder="1" applyAlignment="1"/>
    <xf numFmtId="168" fontId="0" fillId="36" borderId="1" xfId="0" applyNumberFormat="1" applyFont="1" applyFill="1" applyBorder="1" applyAlignment="1"/>
    <xf numFmtId="44" fontId="0" fillId="36" borderId="1" xfId="0" applyNumberFormat="1" applyFont="1" applyFill="1" applyBorder="1"/>
    <xf numFmtId="44" fontId="2" fillId="0" borderId="0" xfId="0" applyNumberFormat="1" applyFont="1" applyAlignment="1"/>
    <xf numFmtId="0" fontId="0" fillId="37" borderId="1" xfId="0" applyFont="1" applyFill="1" applyBorder="1"/>
    <xf numFmtId="0" fontId="0" fillId="0" borderId="1" xfId="0" applyNumberFormat="1" applyFont="1" applyBorder="1"/>
    <xf numFmtId="177" fontId="62" fillId="0" borderId="1" xfId="0" applyNumberFormat="1" applyFont="1" applyBorder="1" applyAlignment="1" applyProtection="1">
      <alignment horizontal="center"/>
      <protection locked="0"/>
    </xf>
    <xf numFmtId="177" fontId="62" fillId="0" borderId="1" xfId="0" applyNumberFormat="1" applyFont="1" applyBorder="1" applyAlignment="1">
      <alignment horizontal="center"/>
    </xf>
    <xf numFmtId="168" fontId="0" fillId="36" borderId="1" xfId="0" applyNumberFormat="1" applyFont="1" applyFill="1" applyBorder="1"/>
    <xf numFmtId="0" fontId="0" fillId="36" borderId="1" xfId="0" applyFont="1" applyFill="1" applyBorder="1" applyAlignment="1">
      <alignment horizontal="left" vertical="top"/>
    </xf>
    <xf numFmtId="0" fontId="2" fillId="19" borderId="1" xfId="0" applyFont="1" applyFill="1" applyBorder="1" applyAlignment="1"/>
    <xf numFmtId="0" fontId="85" fillId="38" borderId="0" xfId="0" applyFont="1" applyFill="1"/>
    <xf numFmtId="44" fontId="2" fillId="0" borderId="1" xfId="0" applyNumberFormat="1" applyFont="1" applyFill="1" applyBorder="1"/>
    <xf numFmtId="44" fontId="2" fillId="0" borderId="1" xfId="0" applyNumberFormat="1" applyFont="1" applyBorder="1"/>
    <xf numFmtId="44" fontId="57" fillId="0" borderId="1" xfId="0" applyNumberFormat="1" applyFont="1" applyBorder="1"/>
    <xf numFmtId="44" fontId="61" fillId="0" borderId="1" xfId="0" applyNumberFormat="1" applyFont="1" applyBorder="1"/>
    <xf numFmtId="44" fontId="62" fillId="0" borderId="1" xfId="0" applyNumberFormat="1" applyFont="1" applyBorder="1"/>
    <xf numFmtId="44" fontId="20" fillId="0" borderId="1" xfId="0" applyNumberFormat="1" applyFont="1" applyBorder="1"/>
    <xf numFmtId="44" fontId="58" fillId="0" borderId="1" xfId="0" applyNumberFormat="1" applyFont="1" applyBorder="1"/>
    <xf numFmtId="44" fontId="22" fillId="0" borderId="1" xfId="0" applyNumberFormat="1" applyFont="1" applyBorder="1"/>
    <xf numFmtId="44" fontId="57" fillId="0" borderId="1" xfId="0" applyNumberFormat="1" applyFont="1" applyFill="1" applyBorder="1"/>
    <xf numFmtId="44" fontId="58" fillId="0" borderId="1" xfId="0" applyNumberFormat="1" applyFont="1" applyFill="1" applyBorder="1"/>
    <xf numFmtId="0" fontId="0" fillId="0" borderId="1" xfId="0" applyNumberFormat="1" applyFont="1" applyFill="1" applyBorder="1"/>
    <xf numFmtId="0" fontId="2" fillId="8" borderId="1" xfId="0" applyNumberFormat="1" applyFont="1" applyFill="1" applyBorder="1"/>
    <xf numFmtId="49" fontId="2" fillId="8" borderId="0" xfId="0" applyNumberFormat="1" applyFont="1" applyFill="1"/>
    <xf numFmtId="0" fontId="2" fillId="8" borderId="0" xfId="0" applyFont="1" applyFill="1" applyProtection="1">
      <protection locked="0"/>
    </xf>
    <xf numFmtId="1" fontId="0" fillId="8" borderId="1" xfId="0" applyNumberFormat="1" applyFill="1" applyBorder="1" applyAlignment="1">
      <alignment horizontal="center" vertical="top"/>
    </xf>
    <xf numFmtId="174" fontId="0" fillId="8" borderId="1" xfId="0" applyNumberFormat="1" applyFill="1" applyBorder="1" applyAlignment="1">
      <alignment horizontal="left"/>
    </xf>
    <xf numFmtId="2" fontId="0" fillId="8" borderId="1" xfId="0" applyNumberFormat="1" applyFill="1" applyBorder="1"/>
    <xf numFmtId="2" fontId="2" fillId="8" borderId="1" xfId="0" applyNumberFormat="1" applyFont="1" applyFill="1" applyBorder="1" applyAlignment="1"/>
    <xf numFmtId="0" fontId="0" fillId="8" borderId="1" xfId="0" applyFont="1" applyFill="1" applyBorder="1" applyAlignment="1">
      <alignment vertical="top"/>
    </xf>
    <xf numFmtId="168" fontId="0" fillId="8" borderId="1" xfId="0" applyNumberFormat="1" applyFill="1" applyBorder="1" applyAlignment="1"/>
    <xf numFmtId="0" fontId="0" fillId="8" borderId="1" xfId="0" applyFill="1" applyBorder="1"/>
    <xf numFmtId="0" fontId="2" fillId="16" borderId="1" xfId="0" applyNumberFormat="1" applyFont="1" applyFill="1" applyBorder="1"/>
    <xf numFmtId="44" fontId="2" fillId="0" borderId="1" xfId="0" applyNumberFormat="1" applyFont="1" applyFill="1" applyBorder="1"/>
    <xf numFmtId="0" fontId="62" fillId="0" borderId="1" xfId="0" applyNumberFormat="1" applyFont="1" applyBorder="1" applyAlignment="1">
      <alignment horizontal="left"/>
    </xf>
    <xf numFmtId="0" fontId="61" fillId="0" borderId="1" xfId="0" applyNumberFormat="1" applyFont="1" applyBorder="1" applyAlignment="1">
      <alignment horizontal="left" vertical="top"/>
    </xf>
    <xf numFmtId="0" fontId="0" fillId="0" borderId="1" xfId="0" applyNumberFormat="1" applyFont="1" applyBorder="1" applyAlignment="1">
      <alignment horizontal="left"/>
    </xf>
    <xf numFmtId="0" fontId="0" fillId="0" borderId="1" xfId="0" applyNumberFormat="1" applyFont="1" applyBorder="1" applyAlignment="1">
      <alignment horizontal="left" vertical="top"/>
    </xf>
    <xf numFmtId="0" fontId="18" fillId="0" borderId="1" xfId="0" applyFont="1" applyBorder="1" applyAlignment="1">
      <alignment horizontal="center"/>
    </xf>
    <xf numFmtId="0" fontId="81" fillId="0" borderId="1" xfId="0" applyFont="1" applyBorder="1" applyAlignment="1">
      <alignment horizontal="center"/>
    </xf>
    <xf numFmtId="0" fontId="76" fillId="0" borderId="1" xfId="0" applyFont="1" applyBorder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76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172" fontId="0" fillId="8" borderId="1" xfId="0" applyNumberFormat="1" applyFont="1" applyFill="1" applyBorder="1" applyAlignment="1"/>
    <xf numFmtId="0" fontId="0" fillId="39" borderId="1" xfId="0" applyFill="1" applyBorder="1"/>
    <xf numFmtId="0" fontId="0" fillId="39" borderId="1" xfId="0" applyFont="1" applyFill="1" applyBorder="1" applyAlignment="1">
      <alignment horizontal="left"/>
    </xf>
    <xf numFmtId="0" fontId="0" fillId="39" borderId="1" xfId="0" applyFont="1" applyFill="1" applyBorder="1" applyAlignment="1">
      <alignment horizontal="right"/>
    </xf>
    <xf numFmtId="0" fontId="0" fillId="39" borderId="1" xfId="0" applyFont="1" applyFill="1" applyBorder="1" applyAlignment="1"/>
    <xf numFmtId="0" fontId="0" fillId="39" borderId="1" xfId="0" applyFont="1" applyFill="1" applyBorder="1" applyAlignment="1">
      <alignment horizontal="center"/>
    </xf>
    <xf numFmtId="177" fontId="0" fillId="39" borderId="1" xfId="0" applyNumberFormat="1" applyFont="1" applyFill="1" applyBorder="1" applyAlignment="1">
      <alignment horizontal="center"/>
    </xf>
    <xf numFmtId="1" fontId="21" fillId="39" borderId="1" xfId="0" applyNumberFormat="1" applyFont="1" applyFill="1" applyBorder="1" applyAlignment="1">
      <alignment horizontal="left"/>
    </xf>
    <xf numFmtId="174" fontId="21" fillId="39" borderId="1" xfId="0" applyNumberFormat="1" applyFont="1" applyFill="1" applyBorder="1" applyAlignment="1">
      <alignment horizontal="left"/>
    </xf>
    <xf numFmtId="0" fontId="21" fillId="39" borderId="1" xfId="0" applyFont="1" applyFill="1" applyBorder="1" applyAlignment="1"/>
    <xf numFmtId="2" fontId="21" fillId="39" borderId="1" xfId="0" applyNumberFormat="1" applyFont="1" applyFill="1" applyBorder="1" applyAlignment="1"/>
    <xf numFmtId="1" fontId="80" fillId="39" borderId="1" xfId="0" applyNumberFormat="1" applyFont="1" applyFill="1" applyBorder="1" applyAlignment="1">
      <alignment horizontal="left"/>
    </xf>
    <xf numFmtId="174" fontId="80" fillId="39" borderId="1" xfId="0" applyNumberFormat="1" applyFont="1" applyFill="1" applyBorder="1" applyAlignment="1">
      <alignment horizontal="left"/>
    </xf>
    <xf numFmtId="0" fontId="80" fillId="39" borderId="1" xfId="0" applyFont="1" applyFill="1" applyBorder="1" applyAlignment="1"/>
    <xf numFmtId="2" fontId="80" fillId="39" borderId="1" xfId="0" applyNumberFormat="1" applyFont="1" applyFill="1" applyBorder="1" applyAlignment="1"/>
    <xf numFmtId="0" fontId="86" fillId="0" borderId="1" xfId="0" applyFont="1" applyBorder="1"/>
    <xf numFmtId="0" fontId="86" fillId="0" borderId="1" xfId="0" applyFont="1" applyBorder="1" applyAlignment="1">
      <alignment horizontal="left"/>
    </xf>
    <xf numFmtId="0" fontId="86" fillId="0" borderId="1" xfId="0" applyFont="1" applyBorder="1" applyAlignment="1">
      <alignment horizontal="center"/>
    </xf>
    <xf numFmtId="0" fontId="0" fillId="36" borderId="1" xfId="0" applyNumberFormat="1" applyFont="1" applyFill="1" applyBorder="1"/>
    <xf numFmtId="0" fontId="0" fillId="0" borderId="1" xfId="0" applyNumberFormat="1" applyFont="1" applyBorder="1" applyAlignment="1">
      <alignment vertical="top" wrapText="1"/>
    </xf>
    <xf numFmtId="0" fontId="0" fillId="0" borderId="1" xfId="0" applyNumberFormat="1" applyFont="1" applyFill="1" applyBorder="1" applyAlignment="1">
      <alignment vertical="top" wrapText="1"/>
    </xf>
    <xf numFmtId="44" fontId="87" fillId="0" borderId="1" xfId="0" applyNumberFormat="1" applyFont="1" applyBorder="1"/>
    <xf numFmtId="44" fontId="87" fillId="36" borderId="1" xfId="0" applyNumberFormat="1" applyFont="1" applyFill="1" applyBorder="1"/>
    <xf numFmtId="44" fontId="87" fillId="0" borderId="1" xfId="0" applyNumberFormat="1" applyFont="1" applyFill="1" applyBorder="1"/>
    <xf numFmtId="44" fontId="87" fillId="21" borderId="1" xfId="0" applyNumberFormat="1" applyFont="1" applyFill="1" applyBorder="1"/>
    <xf numFmtId="44" fontId="87" fillId="8" borderId="1" xfId="0" applyNumberFormat="1" applyFont="1" applyFill="1" applyBorder="1"/>
    <xf numFmtId="178" fontId="87" fillId="0" borderId="1" xfId="0" applyNumberFormat="1" applyFont="1" applyBorder="1"/>
    <xf numFmtId="178" fontId="87" fillId="0" borderId="1" xfId="0" applyNumberFormat="1" applyFont="1" applyFill="1" applyBorder="1"/>
    <xf numFmtId="172" fontId="0" fillId="36" borderId="1" xfId="0" applyNumberFormat="1" applyFont="1" applyFill="1" applyBorder="1" applyAlignment="1"/>
    <xf numFmtId="172" fontId="87" fillId="8" borderId="1" xfId="0" applyNumberFormat="1" applyFont="1" applyFill="1" applyBorder="1"/>
    <xf numFmtId="172" fontId="87" fillId="36" borderId="1" xfId="0" applyNumberFormat="1" applyFont="1" applyFill="1" applyBorder="1"/>
    <xf numFmtId="0" fontId="87" fillId="8" borderId="1" xfId="0" applyNumberFormat="1" applyFont="1" applyFill="1" applyBorder="1"/>
    <xf numFmtId="44" fontId="2" fillId="36" borderId="1" xfId="0" applyNumberFormat="1" applyFont="1" applyFill="1" applyBorder="1"/>
    <xf numFmtId="0" fontId="0" fillId="36" borderId="1" xfId="0" applyFill="1" applyBorder="1"/>
    <xf numFmtId="1" fontId="74" fillId="39" borderId="1" xfId="0" applyNumberFormat="1" applyFont="1" applyFill="1" applyBorder="1" applyAlignment="1">
      <alignment horizontal="left"/>
    </xf>
    <xf numFmtId="174" fontId="74" fillId="39" borderId="1" xfId="0" applyNumberFormat="1" applyFont="1" applyFill="1" applyBorder="1" applyAlignment="1">
      <alignment horizontal="left"/>
    </xf>
    <xf numFmtId="0" fontId="74" fillId="39" borderId="1" xfId="0" applyFont="1" applyFill="1" applyBorder="1" applyAlignment="1"/>
    <xf numFmtId="2" fontId="74" fillId="39" borderId="1" xfId="0" applyNumberFormat="1" applyFont="1" applyFill="1" applyBorder="1" applyAlignment="1"/>
    <xf numFmtId="1" fontId="21" fillId="39" borderId="1" xfId="0" applyNumberFormat="1" applyFont="1" applyFill="1" applyBorder="1" applyAlignment="1">
      <alignment horizontal="center"/>
    </xf>
    <xf numFmtId="1" fontId="7" fillId="39" borderId="1" xfId="0" applyNumberFormat="1" applyFont="1" applyFill="1" applyBorder="1" applyAlignment="1">
      <alignment horizontal="left"/>
    </xf>
    <xf numFmtId="1" fontId="7" fillId="39" borderId="1" xfId="0" applyNumberFormat="1" applyFont="1" applyFill="1" applyBorder="1" applyAlignment="1">
      <alignment horizontal="center"/>
    </xf>
    <xf numFmtId="174" fontId="7" fillId="39" borderId="1" xfId="0" applyNumberFormat="1" applyFont="1" applyFill="1" applyBorder="1" applyAlignment="1">
      <alignment horizontal="left"/>
    </xf>
    <xf numFmtId="0" fontId="7" fillId="39" borderId="1" xfId="0" applyFont="1" applyFill="1" applyBorder="1" applyAlignment="1"/>
    <xf numFmtId="2" fontId="7" fillId="39" borderId="1" xfId="0" applyNumberFormat="1" applyFont="1" applyFill="1" applyBorder="1" applyAlignment="1"/>
    <xf numFmtId="2" fontId="0" fillId="36" borderId="1" xfId="0" applyNumberFormat="1" applyFont="1" applyFill="1" applyBorder="1" applyAlignment="1">
      <alignment vertical="top"/>
    </xf>
    <xf numFmtId="0" fontId="0" fillId="36" borderId="1" xfId="0" applyFill="1" applyBorder="1" applyAlignment="1">
      <alignment horizontal="left"/>
    </xf>
    <xf numFmtId="2" fontId="0" fillId="36" borderId="1" xfId="0" applyNumberFormat="1" applyFill="1" applyBorder="1"/>
    <xf numFmtId="0" fontId="57" fillId="36" borderId="1" xfId="0" applyFont="1" applyFill="1" applyBorder="1"/>
    <xf numFmtId="0" fontId="0" fillId="36" borderId="1" xfId="0" applyFont="1" applyFill="1" applyBorder="1" applyAlignment="1">
      <alignment horizontal="right"/>
    </xf>
    <xf numFmtId="0" fontId="0" fillId="36" borderId="1" xfId="0" applyFont="1" applyFill="1" applyBorder="1" applyAlignment="1"/>
    <xf numFmtId="0" fontId="0" fillId="36" borderId="1" xfId="0" applyFont="1" applyFill="1" applyBorder="1" applyAlignment="1">
      <alignment horizontal="center"/>
    </xf>
    <xf numFmtId="1" fontId="7" fillId="36" borderId="1" xfId="0" applyNumberFormat="1" applyFont="1" applyFill="1" applyBorder="1" applyAlignment="1">
      <alignment horizontal="left"/>
    </xf>
    <xf numFmtId="1" fontId="7" fillId="36" borderId="1" xfId="0" applyNumberFormat="1" applyFont="1" applyFill="1" applyBorder="1" applyAlignment="1">
      <alignment horizontal="center"/>
    </xf>
    <xf numFmtId="174" fontId="7" fillId="36" borderId="1" xfId="0" applyNumberFormat="1" applyFont="1" applyFill="1" applyBorder="1" applyAlignment="1">
      <alignment horizontal="left"/>
    </xf>
    <xf numFmtId="0" fontId="7" fillId="36" borderId="1" xfId="0" applyFont="1" applyFill="1" applyBorder="1" applyAlignment="1"/>
    <xf numFmtId="2" fontId="7" fillId="36" borderId="1" xfId="0" applyNumberFormat="1" applyFont="1" applyFill="1" applyBorder="1" applyAlignment="1"/>
    <xf numFmtId="0" fontId="0" fillId="39" borderId="1" xfId="0" applyFont="1" applyFill="1" applyBorder="1" applyAlignment="1" applyProtection="1">
      <alignment horizontal="center"/>
    </xf>
    <xf numFmtId="1" fontId="47" fillId="39" borderId="1" xfId="0" applyNumberFormat="1" applyFont="1" applyFill="1" applyBorder="1" applyAlignment="1">
      <alignment horizontal="center"/>
    </xf>
    <xf numFmtId="174" fontId="47" fillId="39" borderId="1" xfId="0" applyNumberFormat="1" applyFont="1" applyFill="1" applyBorder="1" applyAlignment="1">
      <alignment horizontal="left"/>
    </xf>
    <xf numFmtId="0" fontId="47" fillId="39" borderId="1" xfId="0" applyFont="1" applyFill="1" applyBorder="1" applyAlignment="1"/>
    <xf numFmtId="166" fontId="7" fillId="39" borderId="1" xfId="0" applyNumberFormat="1" applyFont="1" applyFill="1" applyBorder="1" applyAlignment="1">
      <alignment horizontal="left"/>
    </xf>
    <xf numFmtId="175" fontId="0" fillId="36" borderId="1" xfId="0" applyNumberFormat="1" applyFill="1" applyBorder="1"/>
    <xf numFmtId="2" fontId="0" fillId="36" borderId="1" xfId="0" applyNumberFormat="1" applyFill="1" applyBorder="1" applyAlignment="1"/>
    <xf numFmtId="173" fontId="21" fillId="39" borderId="1" xfId="0" applyNumberFormat="1" applyFont="1" applyFill="1" applyBorder="1" applyAlignment="1">
      <alignment horizontal="left" vertical="top"/>
    </xf>
    <xf numFmtId="0" fontId="25" fillId="39" borderId="0" xfId="0" applyFont="1" applyFill="1"/>
    <xf numFmtId="0" fontId="25" fillId="39" borderId="1" xfId="0" applyNumberFormat="1" applyFont="1" applyFill="1" applyBorder="1" applyAlignment="1">
      <alignment horizontal="right"/>
    </xf>
    <xf numFmtId="0" fontId="25" fillId="39" borderId="1" xfId="0" applyNumberFormat="1" applyFont="1" applyFill="1" applyBorder="1" applyAlignment="1"/>
    <xf numFmtId="0" fontId="25" fillId="39" borderId="1" xfId="4" applyFont="1" applyFill="1" applyBorder="1"/>
    <xf numFmtId="0" fontId="25" fillId="36" borderId="0" xfId="0" applyFont="1" applyFill="1"/>
    <xf numFmtId="166" fontId="21" fillId="39" borderId="1" xfId="0" applyNumberFormat="1" applyFont="1" applyFill="1" applyBorder="1" applyAlignment="1" applyProtection="1">
      <alignment horizontal="left"/>
    </xf>
    <xf numFmtId="0" fontId="0" fillId="39" borderId="1" xfId="0" applyFill="1" applyBorder="1" applyAlignment="1">
      <alignment horizontal="center"/>
    </xf>
    <xf numFmtId="0" fontId="21" fillId="39" borderId="1" xfId="0" applyNumberFormat="1" applyFont="1" applyFill="1" applyBorder="1" applyAlignment="1"/>
    <xf numFmtId="2" fontId="0" fillId="36" borderId="1" xfId="0" applyNumberFormat="1" applyFont="1" applyFill="1" applyBorder="1" applyAlignment="1">
      <alignment horizontal="left" vertical="top"/>
    </xf>
    <xf numFmtId="168" fontId="0" fillId="36" borderId="1" xfId="0" applyNumberFormat="1" applyFill="1" applyBorder="1"/>
    <xf numFmtId="44" fontId="87" fillId="38" borderId="0" xfId="0" applyNumberFormat="1" applyFont="1" applyFill="1"/>
    <xf numFmtId="44" fontId="87" fillId="16" borderId="1" xfId="0" applyNumberFormat="1" applyFont="1" applyFill="1" applyBorder="1"/>
    <xf numFmtId="0" fontId="7" fillId="0" borderId="16" xfId="0" applyFont="1" applyBorder="1" applyAlignment="1">
      <alignment horizontal="center"/>
    </xf>
    <xf numFmtId="171" fontId="0" fillId="0" borderId="0" xfId="0" applyNumberFormat="1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44" fontId="0" fillId="0" borderId="17" xfId="8" applyFont="1" applyBorder="1" applyAlignment="1">
      <alignment horizontal="center"/>
    </xf>
    <xf numFmtId="0" fontId="0" fillId="0" borderId="18" xfId="0" applyBorder="1" applyAlignment="1">
      <alignment horizontal="center"/>
    </xf>
    <xf numFmtId="44" fontId="0" fillId="0" borderId="19" xfId="0" applyNumberFormat="1" applyBorder="1" applyAlignment="1">
      <alignment horizontal="center"/>
    </xf>
    <xf numFmtId="0" fontId="88" fillId="38" borderId="1" xfId="0" applyNumberFormat="1" applyFont="1" applyFill="1" applyBorder="1"/>
    <xf numFmtId="44" fontId="0" fillId="36" borderId="1" xfId="0" applyNumberFormat="1" applyFill="1" applyBorder="1"/>
    <xf numFmtId="44" fontId="0" fillId="0" borderId="0" xfId="0" applyNumberFormat="1" applyBorder="1" applyAlignment="1">
      <alignment horizontal="center"/>
    </xf>
    <xf numFmtId="44" fontId="87" fillId="0" borderId="0" xfId="0" applyNumberFormat="1" applyFont="1" applyBorder="1" applyAlignment="1">
      <alignment horizontal="center"/>
    </xf>
    <xf numFmtId="2" fontId="87" fillId="0" borderId="1" xfId="0" applyNumberFormat="1" applyFont="1" applyBorder="1" applyAlignment="1"/>
    <xf numFmtId="14" fontId="0" fillId="0" borderId="1" xfId="0" applyNumberFormat="1" applyFont="1" applyBorder="1" applyAlignment="1">
      <alignment horizontal="left"/>
    </xf>
    <xf numFmtId="0" fontId="0" fillId="40" borderId="11" xfId="0" applyFont="1" applyFill="1" applyBorder="1"/>
    <xf numFmtId="0" fontId="0" fillId="41" borderId="11" xfId="0" applyFont="1" applyFill="1" applyBorder="1"/>
    <xf numFmtId="0" fontId="0" fillId="41" borderId="12" xfId="0" applyFont="1" applyFill="1" applyBorder="1"/>
    <xf numFmtId="0" fontId="0" fillId="40" borderId="12" xfId="0" applyFont="1" applyFill="1" applyBorder="1"/>
    <xf numFmtId="0" fontId="62" fillId="0" borderId="1" xfId="0" applyFont="1" applyFill="1" applyBorder="1"/>
    <xf numFmtId="177" fontId="62" fillId="0" borderId="1" xfId="0" applyNumberFormat="1" applyFont="1" applyFill="1" applyBorder="1" applyAlignment="1" applyProtection="1">
      <alignment horizontal="center"/>
      <protection locked="0"/>
    </xf>
    <xf numFmtId="0" fontId="62" fillId="0" borderId="1" xfId="0" applyFont="1" applyFill="1" applyBorder="1" applyAlignment="1">
      <alignment horizontal="left"/>
    </xf>
    <xf numFmtId="1" fontId="62" fillId="0" borderId="1" xfId="0" applyNumberFormat="1" applyFont="1" applyFill="1" applyBorder="1" applyAlignment="1">
      <alignment horizontal="center"/>
    </xf>
    <xf numFmtId="174" fontId="62" fillId="0" borderId="1" xfId="0" applyNumberFormat="1" applyFont="1" applyFill="1" applyBorder="1" applyAlignment="1">
      <alignment horizontal="left"/>
    </xf>
    <xf numFmtId="0" fontId="69" fillId="0" borderId="1" xfId="0" applyFont="1" applyFill="1" applyBorder="1" applyAlignment="1"/>
    <xf numFmtId="2" fontId="62" fillId="0" borderId="1" xfId="0" applyNumberFormat="1" applyFont="1" applyFill="1" applyBorder="1" applyAlignment="1"/>
    <xf numFmtId="0" fontId="58" fillId="0" borderId="1" xfId="0" applyFont="1" applyFill="1" applyBorder="1" applyAlignment="1" applyProtection="1">
      <alignment horizontal="left"/>
    </xf>
    <xf numFmtId="0" fontId="62" fillId="0" borderId="1" xfId="0" applyNumberFormat="1" applyFont="1" applyBorder="1" applyAlignment="1">
      <alignment horizontal="right"/>
    </xf>
    <xf numFmtId="0" fontId="2" fillId="0" borderId="1" xfId="0" applyNumberFormat="1" applyFont="1" applyBorder="1" applyAlignment="1">
      <alignment horizontal="right"/>
    </xf>
    <xf numFmtId="0" fontId="58" fillId="0" borderId="1" xfId="0" applyNumberFormat="1" applyFont="1" applyBorder="1" applyAlignment="1">
      <alignment horizontal="right"/>
    </xf>
    <xf numFmtId="0" fontId="57" fillId="0" borderId="1" xfId="0" applyFont="1" applyFill="1" applyBorder="1" applyAlignment="1" applyProtection="1">
      <alignment horizontal="left"/>
    </xf>
    <xf numFmtId="0" fontId="0" fillId="21" borderId="1" xfId="0" applyNumberFormat="1" applyFont="1" applyFill="1" applyBorder="1"/>
    <xf numFmtId="44" fontId="2" fillId="21" borderId="1" xfId="0" applyNumberFormat="1" applyFont="1" applyFill="1" applyBorder="1"/>
    <xf numFmtId="0" fontId="21" fillId="0" borderId="32" xfId="0" applyFont="1" applyBorder="1"/>
    <xf numFmtId="0" fontId="0" fillId="0" borderId="36" xfId="0" applyBorder="1" applyAlignment="1">
      <alignment horizontal="right"/>
    </xf>
    <xf numFmtId="0" fontId="0" fillId="0" borderId="0" xfId="0" applyBorder="1" applyAlignment="1">
      <alignment horizontal="left"/>
    </xf>
    <xf numFmtId="0" fontId="21" fillId="0" borderId="40" xfId="0" applyFont="1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1" xfId="0" applyBorder="1"/>
    <xf numFmtId="0" fontId="57" fillId="0" borderId="32" xfId="0" applyFont="1" applyBorder="1"/>
    <xf numFmtId="8" fontId="0" fillId="0" borderId="36" xfId="0" applyNumberFormat="1" applyBorder="1"/>
    <xf numFmtId="172" fontId="0" fillId="0" borderId="36" xfId="0" applyNumberFormat="1" applyBorder="1"/>
    <xf numFmtId="0" fontId="21" fillId="30" borderId="42" xfId="0" applyFont="1" applyFill="1" applyBorder="1"/>
    <xf numFmtId="0" fontId="0" fillId="30" borderId="41" xfId="0" applyFill="1" applyBorder="1" applyAlignment="1">
      <alignment horizontal="left"/>
    </xf>
    <xf numFmtId="0" fontId="0" fillId="30" borderId="41" xfId="0" applyFill="1" applyBorder="1"/>
    <xf numFmtId="0" fontId="0" fillId="30" borderId="43" xfId="0" applyFill="1" applyBorder="1"/>
    <xf numFmtId="0" fontId="57" fillId="33" borderId="44" xfId="0" applyFont="1" applyFill="1" applyBorder="1"/>
    <xf numFmtId="0" fontId="0" fillId="33" borderId="36" xfId="0" applyFill="1" applyBorder="1" applyAlignment="1">
      <alignment horizontal="left"/>
    </xf>
    <xf numFmtId="0" fontId="56" fillId="33" borderId="36" xfId="0" applyFont="1" applyFill="1" applyBorder="1"/>
    <xf numFmtId="0" fontId="56" fillId="33" borderId="39" xfId="0" applyFont="1" applyFill="1" applyBorder="1"/>
    <xf numFmtId="172" fontId="0" fillId="15" borderId="0" xfId="0" applyNumberFormat="1" applyFill="1" applyAlignment="1">
      <alignment horizontal="center" vertical="top"/>
    </xf>
    <xf numFmtId="44" fontId="2" fillId="0" borderId="1" xfId="0" applyNumberFormat="1" applyFont="1" applyBorder="1"/>
    <xf numFmtId="0" fontId="0" fillId="36" borderId="1" xfId="0" applyNumberFormat="1" applyFont="1" applyFill="1" applyBorder="1" applyAlignment="1">
      <alignment horizontal="center" vertical="top"/>
    </xf>
    <xf numFmtId="0" fontId="0" fillId="0" borderId="0" xfId="0" applyNumberFormat="1" applyFont="1" applyFill="1" applyBorder="1" applyAlignment="1" applyProtection="1"/>
    <xf numFmtId="0" fontId="0" fillId="0" borderId="0" xfId="0" applyNumberFormat="1" applyFont="1" applyFill="1" applyBorder="1" applyAlignment="1" applyProtection="1">
      <alignment horizontal="left"/>
    </xf>
    <xf numFmtId="0" fontId="0" fillId="0" borderId="0" xfId="0" applyNumberFormat="1" applyFont="1" applyFill="1" applyBorder="1" applyAlignment="1" applyProtection="1">
      <alignment horizontal="center"/>
    </xf>
    <xf numFmtId="177" fontId="0" fillId="0" borderId="0" xfId="0" applyNumberFormat="1" applyFont="1" applyFill="1" applyBorder="1" applyAlignment="1" applyProtection="1">
      <alignment horizontal="center"/>
    </xf>
    <xf numFmtId="2" fontId="0" fillId="0" borderId="0" xfId="0" applyNumberFormat="1" applyFont="1" applyFill="1" applyBorder="1" applyAlignment="1" applyProtection="1"/>
    <xf numFmtId="4" fontId="0" fillId="0" borderId="1" xfId="0" applyNumberFormat="1" applyFont="1" applyFill="1" applyBorder="1"/>
    <xf numFmtId="0" fontId="44" fillId="0" borderId="1" xfId="0" applyFont="1" applyFill="1" applyBorder="1"/>
    <xf numFmtId="0" fontId="44" fillId="0" borderId="1" xfId="0" applyFont="1" applyFill="1" applyBorder="1" applyAlignment="1">
      <alignment horizontal="center"/>
    </xf>
    <xf numFmtId="172" fontId="0" fillId="36" borderId="1" xfId="0" applyNumberFormat="1" applyFont="1" applyFill="1" applyBorder="1" applyAlignment="1">
      <alignment horizontal="right"/>
    </xf>
    <xf numFmtId="0" fontId="0" fillId="0" borderId="1" xfId="0" applyNumberFormat="1" applyFont="1" applyBorder="1" applyAlignment="1">
      <alignment horizontal="right" vertical="top" wrapText="1"/>
    </xf>
    <xf numFmtId="0" fontId="0" fillId="0" borderId="0" xfId="0" applyNumberFormat="1" applyFont="1" applyFill="1" applyBorder="1" applyAlignment="1" applyProtection="1">
      <alignment horizontal="right"/>
    </xf>
    <xf numFmtId="0" fontId="0" fillId="0" borderId="1" xfId="0" applyNumberFormat="1" applyFont="1" applyFill="1" applyBorder="1" applyAlignment="1">
      <alignment horizontal="right" vertical="top" wrapText="1"/>
    </xf>
    <xf numFmtId="172" fontId="0" fillId="8" borderId="1" xfId="0" applyNumberFormat="1" applyFont="1" applyFill="1" applyBorder="1" applyAlignment="1">
      <alignment horizontal="right"/>
    </xf>
    <xf numFmtId="178" fontId="2" fillId="0" borderId="1" xfId="0" applyNumberFormat="1" applyFont="1" applyBorder="1"/>
    <xf numFmtId="14" fontId="0" fillId="0" borderId="1" xfId="0" applyNumberFormat="1" applyFont="1" applyFill="1" applyBorder="1" applyAlignment="1">
      <alignment horizontal="left"/>
    </xf>
    <xf numFmtId="44" fontId="89" fillId="3" borderId="1" xfId="3" applyNumberFormat="1" applyFont="1" applyBorder="1" applyAlignment="1" applyProtection="1">
      <alignment wrapText="1"/>
    </xf>
    <xf numFmtId="0" fontId="18" fillId="21" borderId="1" xfId="0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44" fontId="2" fillId="0" borderId="0" xfId="0" applyNumberFormat="1" applyFont="1" applyAlignment="1">
      <alignment horizontal="center"/>
    </xf>
    <xf numFmtId="14" fontId="0" fillId="0" borderId="1" xfId="0" applyNumberFormat="1" applyFont="1" applyBorder="1" applyAlignment="1">
      <alignment horizontal="left"/>
    </xf>
    <xf numFmtId="49" fontId="4" fillId="0" borderId="0" xfId="0" applyNumberFormat="1" applyFont="1" applyFill="1" applyBorder="1" applyAlignment="1">
      <alignment horizontal="left" vertical="center" wrapText="1"/>
    </xf>
    <xf numFmtId="0" fontId="0" fillId="0" borderId="17" xfId="0" applyBorder="1" applyAlignment="1">
      <alignment horizontal="center"/>
    </xf>
    <xf numFmtId="44" fontId="2" fillId="0" borderId="17" xfId="0" applyNumberFormat="1" applyFont="1" applyBorder="1" applyAlignment="1">
      <alignment horizontal="center"/>
    </xf>
    <xf numFmtId="0" fontId="0" fillId="0" borderId="15" xfId="0" applyBorder="1" applyAlignment="1">
      <alignment horizontal="center"/>
    </xf>
    <xf numFmtId="44" fontId="2" fillId="0" borderId="0" xfId="0" applyNumberFormat="1" applyFont="1" applyBorder="1" applyAlignment="1">
      <alignment horizontal="center"/>
    </xf>
    <xf numFmtId="0" fontId="0" fillId="30" borderId="0" xfId="0" applyFill="1" applyBorder="1" applyAlignment="1">
      <alignment horizontal="center"/>
    </xf>
    <xf numFmtId="0" fontId="0" fillId="33" borderId="0" xfId="0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90" fillId="0" borderId="1" xfId="0" applyFont="1" applyBorder="1"/>
    <xf numFmtId="1" fontId="7" fillId="0" borderId="15" xfId="0" applyNumberFormat="1" applyFont="1" applyBorder="1" applyAlignment="1">
      <alignment horizontal="center"/>
    </xf>
    <xf numFmtId="1" fontId="0" fillId="0" borderId="16" xfId="0" applyNumberFormat="1" applyFont="1" applyBorder="1" applyAlignment="1">
      <alignment horizontal="center"/>
    </xf>
    <xf numFmtId="1" fontId="57" fillId="0" borderId="16" xfId="0" applyNumberFormat="1" applyFont="1" applyBorder="1" applyAlignment="1">
      <alignment horizontal="center"/>
    </xf>
    <xf numFmtId="1" fontId="0" fillId="0" borderId="17" xfId="0" applyNumberFormat="1" applyFont="1" applyBorder="1" applyAlignment="1">
      <alignment horizontal="center"/>
    </xf>
    <xf numFmtId="1" fontId="0" fillId="0" borderId="0" xfId="0" applyNumberFormat="1" applyFont="1" applyBorder="1" applyAlignment="1" applyProtection="1">
      <alignment horizontal="center"/>
      <protection locked="0"/>
    </xf>
    <xf numFmtId="2" fontId="70" fillId="0" borderId="1" xfId="0" applyNumberFormat="1" applyFont="1" applyFill="1" applyBorder="1" applyAlignment="1"/>
    <xf numFmtId="0" fontId="81" fillId="0" borderId="1" xfId="0" applyFont="1" applyFill="1" applyBorder="1" applyAlignment="1">
      <alignment horizontal="left"/>
    </xf>
    <xf numFmtId="0" fontId="81" fillId="0" borderId="1" xfId="0" applyFont="1" applyFill="1" applyBorder="1"/>
    <xf numFmtId="0" fontId="86" fillId="0" borderId="1" xfId="0" applyFont="1" applyFill="1" applyBorder="1" applyAlignment="1">
      <alignment horizontal="center"/>
    </xf>
    <xf numFmtId="0" fontId="81" fillId="0" borderId="1" xfId="0" applyFont="1" applyFill="1" applyBorder="1" applyAlignment="1">
      <alignment horizontal="center"/>
    </xf>
    <xf numFmtId="14" fontId="0" fillId="0" borderId="1" xfId="0" applyNumberFormat="1" applyFont="1" applyBorder="1" applyAlignment="1">
      <alignment horizontal="left"/>
    </xf>
    <xf numFmtId="0" fontId="93" fillId="0" borderId="1" xfId="0" applyFont="1" applyBorder="1" applyAlignment="1">
      <alignment horizontal="left"/>
    </xf>
    <xf numFmtId="0" fontId="86" fillId="0" borderId="1" xfId="0" applyFont="1" applyFill="1" applyBorder="1" applyAlignment="1">
      <alignment horizontal="left"/>
    </xf>
    <xf numFmtId="2" fontId="79" fillId="0" borderId="1" xfId="0" applyNumberFormat="1" applyFont="1" applyFill="1" applyBorder="1" applyAlignment="1"/>
    <xf numFmtId="0" fontId="94" fillId="0" borderId="1" xfId="0" applyFont="1" applyFill="1" applyBorder="1" applyAlignment="1">
      <alignment horizontal="left"/>
    </xf>
    <xf numFmtId="2" fontId="94" fillId="0" borderId="1" xfId="0" applyNumberFormat="1" applyFont="1" applyFill="1" applyBorder="1" applyAlignment="1"/>
    <xf numFmtId="2" fontId="87" fillId="0" borderId="1" xfId="0" applyNumberFormat="1" applyFont="1" applyFill="1" applyBorder="1" applyAlignment="1"/>
    <xf numFmtId="0" fontId="86" fillId="0" borderId="1" xfId="0" applyFont="1" applyFill="1" applyBorder="1"/>
    <xf numFmtId="14" fontId="0" fillId="0" borderId="1" xfId="0" applyNumberFormat="1" applyFont="1" applyFill="1" applyBorder="1" applyAlignment="1">
      <alignment horizontal="left"/>
    </xf>
    <xf numFmtId="0" fontId="81" fillId="0" borderId="1" xfId="0" applyFont="1" applyFill="1" applyBorder="1" applyAlignment="1" applyProtection="1">
      <alignment horizontal="left"/>
    </xf>
    <xf numFmtId="0" fontId="81" fillId="0" borderId="1" xfId="0" applyFont="1" applyFill="1" applyBorder="1" applyAlignment="1" applyProtection="1"/>
    <xf numFmtId="0" fontId="18" fillId="0" borderId="1" xfId="0" applyNumberFormat="1" applyFont="1" applyFill="1" applyBorder="1" applyAlignment="1">
      <alignment horizontal="center"/>
    </xf>
    <xf numFmtId="0" fontId="95" fillId="42" borderId="1" xfId="0" applyFont="1" applyFill="1" applyBorder="1" applyAlignment="1">
      <alignment horizontal="center"/>
    </xf>
    <xf numFmtId="0" fontId="4" fillId="0" borderId="1" xfId="4" applyFont="1" applyFill="1" applyBorder="1" applyAlignment="1"/>
    <xf numFmtId="0" fontId="0" fillId="0" borderId="0" xfId="0" applyAlignment="1">
      <alignment horizontal="center"/>
    </xf>
    <xf numFmtId="44" fontId="0" fillId="0" borderId="1" xfId="0" applyNumberFormat="1" applyFont="1" applyFill="1" applyBorder="1"/>
    <xf numFmtId="14" fontId="0" fillId="0" borderId="1" xfId="0" applyNumberFormat="1" applyFont="1" applyBorder="1" applyAlignment="1">
      <alignment horizontal="left"/>
    </xf>
    <xf numFmtId="0" fontId="18" fillId="0" borderId="21" xfId="0" applyFont="1" applyFill="1" applyBorder="1" applyAlignment="1">
      <alignment horizontal="left"/>
    </xf>
    <xf numFmtId="2" fontId="0" fillId="0" borderId="1" xfId="0" applyNumberFormat="1" applyFill="1" applyBorder="1"/>
    <xf numFmtId="0" fontId="83" fillId="0" borderId="1" xfId="0" applyFont="1" applyFill="1" applyBorder="1" applyAlignment="1"/>
    <xf numFmtId="0" fontId="85" fillId="38" borderId="0" xfId="0" applyFont="1" applyFill="1" applyAlignment="1">
      <alignment horizontal="center"/>
    </xf>
    <xf numFmtId="166" fontId="8" fillId="0" borderId="1" xfId="0" applyNumberFormat="1" applyFont="1" applyBorder="1" applyAlignment="1" applyProtection="1">
      <alignment horizontal="center" shrinkToFit="1"/>
      <protection locked="0"/>
    </xf>
    <xf numFmtId="166" fontId="0" fillId="8" borderId="1" xfId="0" applyNumberFormat="1" applyFont="1" applyFill="1" applyBorder="1" applyAlignment="1">
      <alignment horizontal="center"/>
    </xf>
    <xf numFmtId="166" fontId="7" fillId="39" borderId="1" xfId="0" applyNumberFormat="1" applyFont="1" applyFill="1" applyBorder="1" applyAlignment="1">
      <alignment horizontal="center"/>
    </xf>
    <xf numFmtId="166" fontId="21" fillId="39" borderId="1" xfId="0" applyNumberFormat="1" applyFont="1" applyFill="1" applyBorder="1" applyAlignment="1">
      <alignment horizontal="center"/>
    </xf>
    <xf numFmtId="166" fontId="7" fillId="0" borderId="1" xfId="0" applyNumberFormat="1" applyFont="1" applyFill="1" applyBorder="1" applyAlignment="1">
      <alignment horizontal="center"/>
    </xf>
    <xf numFmtId="174" fontId="0" fillId="8" borderId="1" xfId="0" applyNumberFormat="1" applyFont="1" applyFill="1" applyBorder="1" applyAlignment="1">
      <alignment horizontal="center"/>
    </xf>
    <xf numFmtId="174" fontId="21" fillId="39" borderId="1" xfId="0" applyNumberFormat="1" applyFont="1" applyFill="1" applyBorder="1" applyAlignment="1">
      <alignment horizontal="center"/>
    </xf>
    <xf numFmtId="174" fontId="47" fillId="39" borderId="1" xfId="0" applyNumberFormat="1" applyFont="1" applyFill="1" applyBorder="1" applyAlignment="1">
      <alignment horizontal="center"/>
    </xf>
    <xf numFmtId="174" fontId="47" fillId="0" borderId="1" xfId="0" applyNumberFormat="1" applyFont="1" applyBorder="1" applyAlignment="1">
      <alignment horizontal="center"/>
    </xf>
    <xf numFmtId="174" fontId="21" fillId="0" borderId="1" xfId="0" applyNumberFormat="1" applyFont="1" applyBorder="1" applyAlignment="1">
      <alignment horizontal="center"/>
    </xf>
    <xf numFmtId="174" fontId="21" fillId="0" borderId="1" xfId="0" applyNumberFormat="1" applyFont="1" applyFill="1" applyBorder="1" applyAlignment="1">
      <alignment horizontal="center"/>
    </xf>
    <xf numFmtId="174" fontId="21" fillId="36" borderId="1" xfId="0" applyNumberFormat="1" applyFont="1" applyFill="1" applyBorder="1" applyAlignment="1">
      <alignment horizontal="center"/>
    </xf>
    <xf numFmtId="174" fontId="74" fillId="39" borderId="1" xfId="0" applyNumberFormat="1" applyFont="1" applyFill="1" applyBorder="1" applyAlignment="1">
      <alignment horizontal="center"/>
    </xf>
    <xf numFmtId="0" fontId="62" fillId="0" borderId="1" xfId="0" applyNumberFormat="1" applyFont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174" fontId="80" fillId="39" borderId="1" xfId="0" applyNumberFormat="1" applyFont="1" applyFill="1" applyBorder="1" applyAlignment="1">
      <alignment horizontal="center"/>
    </xf>
    <xf numFmtId="0" fontId="0" fillId="16" borderId="0" xfId="0" applyFill="1" applyBorder="1"/>
    <xf numFmtId="0" fontId="0" fillId="16" borderId="0" xfId="0" applyFill="1" applyBorder="1" applyAlignment="1">
      <alignment horizontal="left"/>
    </xf>
    <xf numFmtId="0" fontId="0" fillId="0" borderId="45" xfId="0" applyBorder="1"/>
    <xf numFmtId="0" fontId="0" fillId="0" borderId="45" xfId="0" applyBorder="1" applyAlignment="1">
      <alignment horizontal="left"/>
    </xf>
    <xf numFmtId="0" fontId="0" fillId="0" borderId="46" xfId="0" applyBorder="1"/>
    <xf numFmtId="0" fontId="0" fillId="0" borderId="39" xfId="0" applyBorder="1"/>
    <xf numFmtId="0" fontId="0" fillId="0" borderId="29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9" xfId="0" applyBorder="1"/>
    <xf numFmtId="0" fontId="0" fillId="0" borderId="48" xfId="0" applyBorder="1"/>
    <xf numFmtId="0" fontId="0" fillId="0" borderId="48" xfId="0" applyBorder="1" applyAlignment="1">
      <alignment horizontal="left"/>
    </xf>
    <xf numFmtId="0" fontId="0" fillId="0" borderId="39" xfId="0" applyBorder="1" applyAlignment="1">
      <alignment horizontal="left"/>
    </xf>
    <xf numFmtId="16" fontId="0" fillId="0" borderId="1" xfId="0" applyNumberFormat="1" applyFill="1" applyBorder="1" applyAlignment="1">
      <alignment horizontal="center"/>
    </xf>
    <xf numFmtId="0" fontId="0" fillId="43" borderId="0" xfId="0" applyFill="1"/>
    <xf numFmtId="0" fontId="0" fillId="43" borderId="0" xfId="0" applyFill="1" applyAlignment="1">
      <alignment horizontal="center" vertical="top"/>
    </xf>
    <xf numFmtId="172" fontId="0" fillId="43" borderId="0" xfId="0" applyNumberFormat="1" applyFill="1" applyAlignment="1">
      <alignment horizontal="center" vertical="top"/>
    </xf>
    <xf numFmtId="0" fontId="21" fillId="43" borderId="0" xfId="0" applyFont="1" applyFill="1" applyAlignment="1">
      <alignment horizontal="left" vertical="top"/>
    </xf>
    <xf numFmtId="14" fontId="0" fillId="0" borderId="1" xfId="0" applyNumberFormat="1" applyFont="1" applyFill="1" applyBorder="1" applyAlignment="1">
      <alignment horizontal="left"/>
    </xf>
    <xf numFmtId="0" fontId="93" fillId="0" borderId="1" xfId="0" applyFont="1" applyBorder="1" applyAlignment="1"/>
    <xf numFmtId="49" fontId="60" fillId="38" borderId="1" xfId="0" applyNumberFormat="1" applyFont="1" applyFill="1" applyBorder="1"/>
    <xf numFmtId="0" fontId="60" fillId="38" borderId="1" xfId="0" applyFont="1" applyFill="1" applyBorder="1" applyAlignment="1" applyProtection="1">
      <protection locked="0"/>
    </xf>
    <xf numFmtId="0" fontId="60" fillId="38" borderId="1" xfId="0" applyFont="1" applyFill="1" applyBorder="1" applyAlignment="1" applyProtection="1">
      <alignment horizontal="center"/>
      <protection locked="0"/>
    </xf>
    <xf numFmtId="177" fontId="60" fillId="38" borderId="1" xfId="0" applyNumberFormat="1" applyFont="1" applyFill="1" applyBorder="1" applyAlignment="1" applyProtection="1">
      <alignment horizontal="center"/>
      <protection locked="0"/>
    </xf>
    <xf numFmtId="1" fontId="60" fillId="38" borderId="1" xfId="0" applyNumberFormat="1" applyFont="1" applyFill="1" applyBorder="1" applyAlignment="1">
      <alignment horizontal="left"/>
    </xf>
    <xf numFmtId="174" fontId="60" fillId="38" borderId="1" xfId="0" applyNumberFormat="1" applyFont="1" applyFill="1" applyBorder="1" applyAlignment="1">
      <alignment horizontal="center"/>
    </xf>
    <xf numFmtId="174" fontId="60" fillId="38" borderId="1" xfId="0" applyNumberFormat="1" applyFont="1" applyFill="1" applyBorder="1" applyAlignment="1">
      <alignment horizontal="left"/>
    </xf>
    <xf numFmtId="2" fontId="60" fillId="38" borderId="1" xfId="0" applyNumberFormat="1" applyFont="1" applyFill="1" applyBorder="1" applyAlignment="1"/>
    <xf numFmtId="0" fontId="60" fillId="38" borderId="1" xfId="0" applyFont="1" applyFill="1" applyBorder="1" applyAlignment="1"/>
    <xf numFmtId="168" fontId="60" fillId="38" borderId="1" xfId="0" applyNumberFormat="1" applyFont="1" applyFill="1" applyBorder="1" applyAlignment="1"/>
    <xf numFmtId="0" fontId="60" fillId="38" borderId="1" xfId="0" applyFont="1" applyFill="1" applyBorder="1" applyAlignment="1">
      <alignment horizontal="left"/>
    </xf>
    <xf numFmtId="0" fontId="60" fillId="38" borderId="1" xfId="0" applyFont="1" applyFill="1" applyBorder="1"/>
    <xf numFmtId="172" fontId="60" fillId="38" borderId="1" xfId="0" applyNumberFormat="1" applyFont="1" applyFill="1" applyBorder="1"/>
    <xf numFmtId="172" fontId="60" fillId="38" borderId="1" xfId="0" applyNumberFormat="1" applyFont="1" applyFill="1" applyBorder="1" applyAlignment="1">
      <alignment horizontal="right"/>
    </xf>
    <xf numFmtId="172" fontId="70" fillId="38" borderId="1" xfId="0" applyNumberFormat="1" applyFont="1" applyFill="1" applyBorder="1"/>
    <xf numFmtId="172" fontId="60" fillId="19" borderId="1" xfId="0" applyNumberFormat="1" applyFont="1" applyFill="1" applyBorder="1"/>
    <xf numFmtId="44" fontId="60" fillId="19" borderId="1" xfId="0" applyNumberFormat="1" applyFont="1" applyFill="1" applyBorder="1"/>
    <xf numFmtId="0" fontId="97" fillId="38" borderId="1" xfId="0" applyFont="1" applyFill="1" applyBorder="1" applyAlignment="1" applyProtection="1">
      <protection locked="0"/>
    </xf>
    <xf numFmtId="0" fontId="84" fillId="38" borderId="1" xfId="0" applyNumberFormat="1" applyFont="1" applyFill="1" applyBorder="1" applyAlignment="1">
      <alignment horizontal="left"/>
    </xf>
    <xf numFmtId="0" fontId="98" fillId="38" borderId="1" xfId="0" applyNumberFormat="1" applyFont="1" applyFill="1" applyBorder="1" applyAlignment="1" applyProtection="1">
      <alignment horizontal="center"/>
      <protection locked="0"/>
    </xf>
    <xf numFmtId="0" fontId="84" fillId="38" borderId="1" xfId="0" applyNumberFormat="1" applyFont="1" applyFill="1" applyBorder="1" applyAlignment="1" applyProtection="1">
      <protection locked="0"/>
    </xf>
    <xf numFmtId="0" fontId="84" fillId="38" borderId="1" xfId="0" applyNumberFormat="1" applyFont="1" applyFill="1" applyBorder="1" applyAlignment="1" applyProtection="1">
      <alignment horizontal="center"/>
      <protection locked="0"/>
    </xf>
    <xf numFmtId="0" fontId="84" fillId="38" borderId="1" xfId="0" applyNumberFormat="1" applyFont="1" applyFill="1" applyBorder="1" applyAlignment="1">
      <alignment horizontal="center"/>
    </xf>
    <xf numFmtId="0" fontId="84" fillId="38" borderId="1" xfId="0" applyNumberFormat="1" applyFont="1" applyFill="1" applyBorder="1" applyAlignment="1"/>
    <xf numFmtId="0" fontId="84" fillId="38" borderId="1" xfId="0" applyNumberFormat="1" applyFont="1" applyFill="1" applyBorder="1"/>
    <xf numFmtId="0" fontId="85" fillId="38" borderId="1" xfId="0" applyNumberFormat="1" applyFont="1" applyFill="1" applyBorder="1"/>
    <xf numFmtId="0" fontId="84" fillId="19" borderId="1" xfId="0" applyNumberFormat="1" applyFont="1" applyFill="1" applyBorder="1"/>
    <xf numFmtId="0" fontId="87" fillId="19" borderId="1" xfId="0" applyNumberFormat="1" applyFont="1" applyFill="1" applyBorder="1"/>
    <xf numFmtId="0" fontId="93" fillId="0" borderId="1" xfId="0" applyFont="1" applyFill="1" applyBorder="1" applyAlignment="1">
      <alignment horizontal="left"/>
    </xf>
    <xf numFmtId="8" fontId="0" fillId="0" borderId="36" xfId="0" applyNumberFormat="1" applyBorder="1"/>
    <xf numFmtId="8" fontId="0" fillId="0" borderId="41" xfId="0" applyNumberFormat="1" applyBorder="1"/>
    <xf numFmtId="8" fontId="0" fillId="0" borderId="32" xfId="0" applyNumberFormat="1" applyBorder="1"/>
    <xf numFmtId="6" fontId="0" fillId="0" borderId="29" xfId="0" applyNumberFormat="1" applyBorder="1"/>
    <xf numFmtId="0" fontId="91" fillId="0" borderId="1" xfId="0" applyFont="1" applyFill="1" applyBorder="1" applyAlignment="1">
      <alignment horizontal="left"/>
    </xf>
    <xf numFmtId="0" fontId="2" fillId="0" borderId="1" xfId="0" applyFont="1" applyFill="1" applyBorder="1" applyAlignment="1" applyProtection="1">
      <alignment horizontal="left"/>
    </xf>
    <xf numFmtId="0" fontId="2" fillId="0" borderId="1" xfId="0" applyFont="1" applyFill="1" applyBorder="1" applyProtection="1"/>
    <xf numFmtId="177" fontId="2" fillId="0" borderId="1" xfId="0" applyNumberFormat="1" applyFon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left"/>
    </xf>
    <xf numFmtId="172" fontId="2" fillId="0" borderId="1" xfId="0" applyNumberFormat="1" applyFont="1" applyFill="1" applyBorder="1"/>
    <xf numFmtId="0" fontId="2" fillId="0" borderId="1" xfId="0" applyNumberFormat="1" applyFont="1" applyFill="1" applyBorder="1" applyAlignment="1">
      <alignment horizontal="right" vertical="top" wrapText="1"/>
    </xf>
    <xf numFmtId="178" fontId="2" fillId="0" borderId="1" xfId="0" applyNumberFormat="1" applyFont="1" applyFill="1" applyBorder="1"/>
    <xf numFmtId="8" fontId="0" fillId="0" borderId="12" xfId="0" applyNumberFormat="1" applyBorder="1"/>
    <xf numFmtId="0" fontId="0" fillId="0" borderId="39" xfId="0" applyBorder="1" applyAlignment="1">
      <alignment horizontal="right"/>
    </xf>
    <xf numFmtId="0" fontId="91" fillId="0" borderId="1" xfId="0" applyFont="1" applyFill="1" applyBorder="1" applyAlignment="1"/>
    <xf numFmtId="0" fontId="92" fillId="0" borderId="1" xfId="0" applyFont="1" applyFill="1" applyBorder="1" applyAlignment="1"/>
    <xf numFmtId="0" fontId="91" fillId="0" borderId="1" xfId="0" applyFont="1" applyFill="1" applyBorder="1" applyAlignment="1" applyProtection="1">
      <alignment horizontal="left"/>
    </xf>
    <xf numFmtId="0" fontId="91" fillId="0" borderId="1" xfId="0" applyFont="1" applyFill="1" applyBorder="1" applyAlignment="1" applyProtection="1"/>
    <xf numFmtId="179" fontId="0" fillId="0" borderId="0" xfId="0" applyNumberFormat="1" applyAlignment="1">
      <alignment horizontal="center"/>
    </xf>
    <xf numFmtId="44" fontId="0" fillId="0" borderId="1" xfId="0" applyNumberFormat="1" applyFont="1" applyFill="1" applyBorder="1"/>
    <xf numFmtId="0" fontId="100" fillId="7" borderId="1" xfId="0" applyFont="1" applyFill="1" applyBorder="1" applyAlignment="1">
      <alignment horizontal="center" textRotation="90"/>
    </xf>
    <xf numFmtId="177" fontId="100" fillId="7" borderId="1" xfId="0" applyNumberFormat="1" applyFont="1" applyFill="1" applyBorder="1" applyAlignment="1">
      <alignment horizontal="center" textRotation="90"/>
    </xf>
    <xf numFmtId="0" fontId="100" fillId="0" borderId="1" xfId="0" applyFont="1" applyBorder="1"/>
    <xf numFmtId="2" fontId="101" fillId="7" borderId="1" xfId="0" applyNumberFormat="1" applyFont="1" applyFill="1" applyBorder="1" applyAlignment="1">
      <alignment horizontal="right"/>
    </xf>
    <xf numFmtId="2" fontId="99" fillId="0" borderId="1" xfId="0" applyNumberFormat="1" applyFont="1" applyBorder="1" applyAlignment="1"/>
    <xf numFmtId="0" fontId="100" fillId="0" borderId="1" xfId="0" applyFont="1" applyBorder="1" applyAlignment="1">
      <alignment horizontal="left"/>
    </xf>
    <xf numFmtId="172" fontId="100" fillId="0" borderId="1" xfId="0" applyNumberFormat="1" applyFont="1" applyBorder="1"/>
    <xf numFmtId="0" fontId="100" fillId="0" borderId="1" xfId="0" applyNumberFormat="1" applyFont="1" applyBorder="1" applyAlignment="1">
      <alignment horizontal="right"/>
    </xf>
    <xf numFmtId="178" fontId="102" fillId="0" borderId="1" xfId="0" applyNumberFormat="1" applyFont="1" applyBorder="1"/>
    <xf numFmtId="44" fontId="100" fillId="0" borderId="1" xfId="0" applyNumberFormat="1" applyFont="1" applyBorder="1"/>
    <xf numFmtId="49" fontId="103" fillId="32" borderId="1" xfId="3" applyNumberFormat="1" applyFont="1" applyFill="1" applyBorder="1" applyAlignment="1" applyProtection="1">
      <alignment horizontal="left"/>
    </xf>
    <xf numFmtId="49" fontId="103" fillId="3" borderId="1" xfId="3" applyNumberFormat="1" applyFont="1" applyBorder="1" applyAlignment="1" applyProtection="1">
      <alignment horizontal="left"/>
    </xf>
    <xf numFmtId="0" fontId="103" fillId="3" borderId="1" xfId="3" applyFont="1" applyBorder="1" applyAlignment="1" applyProtection="1"/>
    <xf numFmtId="1" fontId="103" fillId="3" borderId="1" xfId="3" applyNumberFormat="1" applyFont="1" applyBorder="1" applyAlignment="1" applyProtection="1">
      <alignment horizontal="left" wrapText="1"/>
    </xf>
    <xf numFmtId="177" fontId="103" fillId="3" borderId="1" xfId="3" applyNumberFormat="1" applyFont="1" applyBorder="1" applyAlignment="1" applyProtection="1">
      <alignment horizontal="center" wrapText="1"/>
    </xf>
    <xf numFmtId="1" fontId="103" fillId="3" borderId="1" xfId="3" applyNumberFormat="1" applyFont="1" applyBorder="1" applyAlignment="1" applyProtection="1">
      <alignment horizontal="center" wrapText="1"/>
    </xf>
    <xf numFmtId="174" fontId="103" fillId="3" borderId="1" xfId="3" applyNumberFormat="1" applyFont="1" applyBorder="1" applyAlignment="1" applyProtection="1">
      <alignment horizontal="left" wrapText="1"/>
    </xf>
    <xf numFmtId="2" fontId="103" fillId="3" borderId="1" xfId="3" applyNumberFormat="1" applyFont="1" applyBorder="1" applyAlignment="1" applyProtection="1"/>
    <xf numFmtId="2" fontId="103" fillId="3" borderId="1" xfId="3" applyNumberFormat="1" applyFont="1" applyBorder="1" applyAlignment="1" applyProtection="1">
      <alignment wrapText="1"/>
    </xf>
    <xf numFmtId="0" fontId="103" fillId="3" borderId="1" xfId="3" applyFont="1" applyBorder="1" applyAlignment="1" applyProtection="1">
      <alignment wrapText="1"/>
    </xf>
    <xf numFmtId="168" fontId="103" fillId="3" borderId="1" xfId="3" applyNumberFormat="1" applyFont="1" applyBorder="1" applyAlignment="1" applyProtection="1"/>
    <xf numFmtId="0" fontId="103" fillId="3" borderId="1" xfId="3" applyFont="1" applyBorder="1" applyAlignment="1" applyProtection="1">
      <alignment horizontal="left"/>
    </xf>
    <xf numFmtId="172" fontId="103" fillId="3" borderId="1" xfId="3" applyNumberFormat="1" applyFont="1" applyBorder="1" applyAlignment="1" applyProtection="1"/>
    <xf numFmtId="0" fontId="103" fillId="3" borderId="1" xfId="3" applyNumberFormat="1" applyFont="1" applyBorder="1" applyAlignment="1" applyProtection="1">
      <alignment horizontal="right"/>
    </xf>
    <xf numFmtId="44" fontId="103" fillId="3" borderId="1" xfId="3" applyNumberFormat="1" applyFont="1" applyBorder="1" applyAlignment="1" applyProtection="1"/>
    <xf numFmtId="0" fontId="100" fillId="39" borderId="1" xfId="0" applyFont="1" applyFill="1" applyBorder="1"/>
    <xf numFmtId="0" fontId="100" fillId="39" borderId="1" xfId="0" applyFont="1" applyFill="1" applyBorder="1" applyAlignment="1">
      <alignment horizontal="left"/>
    </xf>
    <xf numFmtId="0" fontId="100" fillId="39" borderId="1" xfId="0" applyFont="1" applyFill="1" applyBorder="1" applyAlignment="1">
      <alignment horizontal="right"/>
    </xf>
    <xf numFmtId="0" fontId="100" fillId="39" borderId="1" xfId="0" applyFont="1" applyFill="1" applyBorder="1" applyAlignment="1"/>
    <xf numFmtId="0" fontId="100" fillId="39" borderId="1" xfId="0" applyFont="1" applyFill="1" applyBorder="1" applyAlignment="1">
      <alignment horizontal="center"/>
    </xf>
    <xf numFmtId="177" fontId="100" fillId="39" borderId="1" xfId="0" applyNumberFormat="1" applyFont="1" applyFill="1" applyBorder="1" applyAlignment="1">
      <alignment horizontal="center"/>
    </xf>
    <xf numFmtId="1" fontId="104" fillId="39" borderId="1" xfId="0" applyNumberFormat="1" applyFont="1" applyFill="1" applyBorder="1" applyAlignment="1">
      <alignment horizontal="left"/>
    </xf>
    <xf numFmtId="174" fontId="104" fillId="39" borderId="1" xfId="0" applyNumberFormat="1" applyFont="1" applyFill="1" applyBorder="1" applyAlignment="1">
      <alignment horizontal="left"/>
    </xf>
    <xf numFmtId="0" fontId="104" fillId="39" borderId="1" xfId="0" applyFont="1" applyFill="1" applyBorder="1" applyAlignment="1"/>
    <xf numFmtId="2" fontId="104" fillId="39" borderId="1" xfId="0" applyNumberFormat="1" applyFont="1" applyFill="1" applyBorder="1" applyAlignment="1"/>
    <xf numFmtId="2" fontId="100" fillId="36" borderId="1" xfId="0" applyNumberFormat="1" applyFont="1" applyFill="1" applyBorder="1" applyAlignment="1"/>
    <xf numFmtId="168" fontId="100" fillId="36" borderId="1" xfId="0" applyNumberFormat="1" applyFont="1" applyFill="1" applyBorder="1" applyAlignment="1"/>
    <xf numFmtId="0" fontId="100" fillId="36" borderId="1" xfId="0" applyFont="1" applyFill="1" applyBorder="1" applyAlignment="1">
      <alignment horizontal="left"/>
    </xf>
    <xf numFmtId="0" fontId="100" fillId="36" borderId="1" xfId="0" applyFont="1" applyFill="1" applyBorder="1"/>
    <xf numFmtId="172" fontId="100" fillId="36" borderId="1" xfId="0" applyNumberFormat="1" applyFont="1" applyFill="1" applyBorder="1"/>
    <xf numFmtId="0" fontId="100" fillId="36" borderId="1" xfId="0" applyNumberFormat="1" applyFont="1" applyFill="1" applyBorder="1" applyAlignment="1">
      <alignment horizontal="center" vertical="top"/>
    </xf>
    <xf numFmtId="172" fontId="100" fillId="36" borderId="1" xfId="0" applyNumberFormat="1" applyFont="1" applyFill="1" applyBorder="1" applyAlignment="1">
      <alignment horizontal="right"/>
    </xf>
    <xf numFmtId="172" fontId="102" fillId="36" borderId="1" xfId="0" applyNumberFormat="1" applyFont="1" applyFill="1" applyBorder="1"/>
    <xf numFmtId="44" fontId="100" fillId="36" borderId="1" xfId="0" applyNumberFormat="1" applyFont="1" applyFill="1" applyBorder="1"/>
    <xf numFmtId="0" fontId="105" fillId="0" borderId="1" xfId="0" applyFont="1" applyBorder="1"/>
    <xf numFmtId="0" fontId="105" fillId="0" borderId="1" xfId="0" applyFont="1" applyBorder="1" applyAlignment="1">
      <alignment horizontal="left"/>
    </xf>
    <xf numFmtId="0" fontId="100" fillId="0" borderId="1" xfId="0" applyFont="1" applyBorder="1" applyAlignment="1"/>
    <xf numFmtId="0" fontId="105" fillId="0" borderId="1" xfId="0" applyFont="1" applyBorder="1" applyAlignment="1"/>
    <xf numFmtId="0" fontId="105" fillId="0" borderId="1" xfId="0" applyFont="1" applyBorder="1" applyAlignment="1">
      <alignment horizontal="center"/>
    </xf>
    <xf numFmtId="177" fontId="100" fillId="0" borderId="1" xfId="0" applyNumberFormat="1" applyFont="1" applyBorder="1" applyAlignment="1" applyProtection="1">
      <alignment horizontal="center"/>
      <protection locked="0"/>
    </xf>
    <xf numFmtId="0" fontId="100" fillId="0" borderId="1" xfId="0" applyFont="1" applyBorder="1" applyAlignment="1" applyProtection="1">
      <alignment horizontal="center"/>
      <protection locked="0"/>
    </xf>
    <xf numFmtId="177" fontId="100" fillId="0" borderId="1" xfId="0" applyNumberFormat="1" applyFont="1" applyBorder="1" applyAlignment="1">
      <alignment horizontal="center"/>
    </xf>
    <xf numFmtId="1" fontId="100" fillId="0" borderId="1" xfId="0" applyNumberFormat="1" applyFont="1" applyBorder="1" applyAlignment="1">
      <alignment horizontal="center"/>
    </xf>
    <xf numFmtId="174" fontId="100" fillId="0" borderId="1" xfId="0" applyNumberFormat="1" applyFont="1" applyBorder="1" applyAlignment="1">
      <alignment horizontal="left"/>
    </xf>
    <xf numFmtId="0" fontId="106" fillId="0" borderId="1" xfId="0" applyFont="1" applyBorder="1" applyAlignment="1"/>
    <xf numFmtId="2" fontId="100" fillId="0" borderId="1" xfId="0" applyNumberFormat="1" applyFont="1" applyBorder="1" applyAlignment="1"/>
    <xf numFmtId="0" fontId="100" fillId="0" borderId="1" xfId="0" applyNumberFormat="1" applyFont="1" applyBorder="1" applyAlignment="1">
      <alignment horizontal="right" vertical="top" wrapText="1"/>
    </xf>
    <xf numFmtId="177" fontId="100" fillId="0" borderId="1" xfId="0" applyNumberFormat="1" applyFont="1" applyBorder="1" applyAlignment="1" applyProtection="1">
      <alignment horizontal="center"/>
    </xf>
    <xf numFmtId="0" fontId="100" fillId="0" borderId="1" xfId="0" applyFont="1" applyBorder="1" applyAlignment="1" applyProtection="1">
      <alignment horizontal="center"/>
    </xf>
    <xf numFmtId="0" fontId="102" fillId="0" borderId="1" xfId="0" applyFont="1" applyBorder="1" applyAlignment="1"/>
    <xf numFmtId="168" fontId="100" fillId="0" borderId="1" xfId="0" applyNumberFormat="1" applyFont="1" applyBorder="1" applyAlignment="1"/>
    <xf numFmtId="14" fontId="100" fillId="0" borderId="1" xfId="0" applyNumberFormat="1" applyFont="1" applyBorder="1" applyAlignment="1">
      <alignment horizontal="left"/>
    </xf>
    <xf numFmtId="0" fontId="100" fillId="0" borderId="1" xfId="0" applyFont="1" applyBorder="1" applyAlignment="1">
      <alignment horizontal="center"/>
    </xf>
    <xf numFmtId="2" fontId="102" fillId="0" borderId="1" xfId="0" applyNumberFormat="1" applyFont="1" applyBorder="1" applyAlignment="1"/>
    <xf numFmtId="0" fontId="109" fillId="0" borderId="1" xfId="4" applyFont="1" applyBorder="1" applyAlignment="1">
      <alignment horizontal="left"/>
    </xf>
    <xf numFmtId="0" fontId="109" fillId="0" borderId="1" xfId="4" applyFont="1" applyBorder="1"/>
    <xf numFmtId="177" fontId="100" fillId="16" borderId="1" xfId="0" applyNumberFormat="1" applyFont="1" applyFill="1" applyBorder="1" applyAlignment="1">
      <alignment horizontal="center"/>
    </xf>
    <xf numFmtId="0" fontId="108" fillId="0" borderId="1" xfId="0" applyFont="1" applyBorder="1" applyAlignment="1"/>
    <xf numFmtId="2" fontId="110" fillId="0" borderId="1" xfId="0" applyNumberFormat="1" applyFont="1" applyBorder="1" applyAlignment="1"/>
    <xf numFmtId="0" fontId="105" fillId="0" borderId="1" xfId="0" applyFont="1" applyFill="1" applyBorder="1" applyAlignment="1">
      <alignment horizontal="left" vertical="top"/>
    </xf>
    <xf numFmtId="2" fontId="100" fillId="0" borderId="1" xfId="0" applyNumberFormat="1" applyFont="1" applyFill="1" applyBorder="1" applyAlignment="1"/>
    <xf numFmtId="0" fontId="105" fillId="0" borderId="1" xfId="0" applyFont="1" applyFill="1" applyBorder="1" applyAlignment="1">
      <alignment horizontal="left"/>
    </xf>
    <xf numFmtId="0" fontId="105" fillId="0" borderId="1" xfId="0" applyFont="1" applyFill="1" applyBorder="1" applyAlignment="1"/>
    <xf numFmtId="177" fontId="100" fillId="0" borderId="1" xfId="0" applyNumberFormat="1" applyFont="1" applyFill="1" applyBorder="1" applyAlignment="1">
      <alignment horizontal="center"/>
    </xf>
    <xf numFmtId="0" fontId="100" fillId="0" borderId="1" xfId="0" applyFont="1" applyFill="1" applyBorder="1" applyAlignment="1">
      <alignment horizontal="center"/>
    </xf>
    <xf numFmtId="0" fontId="100" fillId="0" borderId="1" xfId="0" applyFont="1" applyFill="1" applyBorder="1" applyAlignment="1">
      <alignment horizontal="left"/>
    </xf>
    <xf numFmtId="1" fontId="100" fillId="0" borderId="1" xfId="0" applyNumberFormat="1" applyFont="1" applyFill="1" applyBorder="1" applyAlignment="1">
      <alignment horizontal="center"/>
    </xf>
    <xf numFmtId="174" fontId="100" fillId="0" borderId="1" xfId="0" applyNumberFormat="1" applyFont="1" applyFill="1" applyBorder="1" applyAlignment="1">
      <alignment horizontal="left"/>
    </xf>
    <xf numFmtId="0" fontId="100" fillId="0" borderId="1" xfId="0" applyFont="1" applyFill="1" applyBorder="1" applyAlignment="1"/>
    <xf numFmtId="2" fontId="102" fillId="0" borderId="1" xfId="0" applyNumberFormat="1" applyFont="1" applyFill="1" applyBorder="1" applyAlignment="1"/>
    <xf numFmtId="168" fontId="100" fillId="0" borderId="1" xfId="0" applyNumberFormat="1" applyFont="1" applyFill="1" applyBorder="1" applyAlignment="1"/>
    <xf numFmtId="14" fontId="100" fillId="0" borderId="1" xfId="0" applyNumberFormat="1" applyFont="1" applyFill="1" applyBorder="1" applyAlignment="1">
      <alignment horizontal="left"/>
    </xf>
    <xf numFmtId="0" fontId="100" fillId="0" borderId="1" xfId="0" applyFont="1" applyFill="1" applyBorder="1"/>
    <xf numFmtId="172" fontId="100" fillId="0" borderId="1" xfId="0" applyNumberFormat="1" applyFont="1" applyFill="1" applyBorder="1"/>
    <xf numFmtId="0" fontId="100" fillId="0" borderId="1" xfId="0" applyNumberFormat="1" applyFont="1" applyFill="1" applyBorder="1" applyAlignment="1">
      <alignment horizontal="right" wrapText="1"/>
    </xf>
    <xf numFmtId="178" fontId="102" fillId="0" borderId="1" xfId="0" applyNumberFormat="1" applyFont="1" applyFill="1" applyBorder="1"/>
    <xf numFmtId="44" fontId="100" fillId="0" borderId="1" xfId="0" applyNumberFormat="1" applyFont="1" applyFill="1" applyBorder="1"/>
    <xf numFmtId="0" fontId="105" fillId="0" borderId="1" xfId="0" applyFont="1" applyFill="1" applyBorder="1" applyAlignment="1">
      <alignment horizontal="right"/>
    </xf>
    <xf numFmtId="49" fontId="100" fillId="8" borderId="1" xfId="0" applyNumberFormat="1" applyFont="1" applyFill="1" applyBorder="1"/>
    <xf numFmtId="49" fontId="100" fillId="8" borderId="1" xfId="0" applyNumberFormat="1" applyFont="1" applyFill="1" applyBorder="1" applyAlignment="1">
      <alignment horizontal="left"/>
    </xf>
    <xf numFmtId="0" fontId="100" fillId="8" borderId="1" xfId="0" applyFont="1" applyFill="1" applyBorder="1" applyAlignment="1" applyProtection="1">
      <protection locked="0"/>
    </xf>
    <xf numFmtId="0" fontId="100" fillId="8" borderId="1" xfId="0" applyFont="1" applyFill="1" applyBorder="1" applyAlignment="1" applyProtection="1">
      <alignment horizontal="center"/>
      <protection locked="0"/>
    </xf>
    <xf numFmtId="177" fontId="100" fillId="8" borderId="1" xfId="0" applyNumberFormat="1" applyFont="1" applyFill="1" applyBorder="1" applyAlignment="1" applyProtection="1">
      <alignment horizontal="center"/>
      <protection locked="0"/>
    </xf>
    <xf numFmtId="1" fontId="100" fillId="8" borderId="1" xfId="0" applyNumberFormat="1" applyFont="1" applyFill="1" applyBorder="1" applyAlignment="1">
      <alignment horizontal="left"/>
    </xf>
    <xf numFmtId="177" fontId="100" fillId="8" borderId="1" xfId="0" applyNumberFormat="1" applyFont="1" applyFill="1" applyBorder="1" applyAlignment="1">
      <alignment horizontal="center"/>
    </xf>
    <xf numFmtId="174" fontId="100" fillId="8" borderId="1" xfId="0" applyNumberFormat="1" applyFont="1" applyFill="1" applyBorder="1" applyAlignment="1">
      <alignment horizontal="left"/>
    </xf>
    <xf numFmtId="2" fontId="100" fillId="8" borderId="1" xfId="0" applyNumberFormat="1" applyFont="1" applyFill="1" applyBorder="1" applyAlignment="1"/>
    <xf numFmtId="0" fontId="100" fillId="8" borderId="1" xfId="0" applyFont="1" applyFill="1" applyBorder="1" applyAlignment="1"/>
    <xf numFmtId="168" fontId="100" fillId="8" borderId="1" xfId="0" applyNumberFormat="1" applyFont="1" applyFill="1" applyBorder="1" applyAlignment="1"/>
    <xf numFmtId="0" fontId="100" fillId="8" borderId="1" xfId="0" applyFont="1" applyFill="1" applyBorder="1" applyAlignment="1">
      <alignment horizontal="left"/>
    </xf>
    <xf numFmtId="0" fontId="100" fillId="8" borderId="1" xfId="0" applyFont="1" applyFill="1" applyBorder="1"/>
    <xf numFmtId="172" fontId="100" fillId="8" borderId="1" xfId="0" applyNumberFormat="1" applyFont="1" applyFill="1" applyBorder="1"/>
    <xf numFmtId="172" fontId="100" fillId="8" borderId="1" xfId="0" applyNumberFormat="1" applyFont="1" applyFill="1" applyBorder="1" applyAlignment="1">
      <alignment horizontal="right"/>
    </xf>
    <xf numFmtId="172" fontId="102" fillId="8" borderId="1" xfId="0" applyNumberFormat="1" applyFont="1" applyFill="1" applyBorder="1"/>
    <xf numFmtId="44" fontId="100" fillId="8" borderId="1" xfId="0" applyNumberFormat="1" applyFont="1" applyFill="1" applyBorder="1"/>
    <xf numFmtId="0" fontId="110" fillId="0" borderId="1" xfId="0" applyFont="1" applyBorder="1" applyAlignment="1"/>
    <xf numFmtId="0" fontId="105" fillId="0" borderId="1" xfId="4" applyFont="1" applyBorder="1"/>
    <xf numFmtId="0" fontId="105" fillId="0" borderId="1" xfId="4" applyFont="1" applyBorder="1" applyAlignment="1">
      <alignment horizontal="right"/>
    </xf>
    <xf numFmtId="2" fontId="111" fillId="0" borderId="1" xfId="0" applyNumberFormat="1" applyFont="1" applyBorder="1" applyAlignment="1"/>
    <xf numFmtId="0" fontId="100" fillId="0" borderId="1" xfId="0" applyNumberFormat="1" applyFont="1" applyBorder="1"/>
    <xf numFmtId="0" fontId="109" fillId="0" borderId="1" xfId="4" applyFont="1" applyFill="1" applyBorder="1" applyAlignment="1">
      <alignment horizontal="left"/>
    </xf>
    <xf numFmtId="0" fontId="105" fillId="0" borderId="1" xfId="0" applyFont="1" applyBorder="1" applyAlignment="1">
      <alignment horizontal="right"/>
    </xf>
    <xf numFmtId="177" fontId="100" fillId="0" borderId="1" xfId="0" applyNumberFormat="1" applyFont="1" applyFill="1" applyBorder="1" applyAlignment="1" applyProtection="1">
      <alignment horizontal="center"/>
    </xf>
    <xf numFmtId="0" fontId="100" fillId="0" borderId="1" xfId="0" applyFont="1" applyFill="1" applyBorder="1" applyAlignment="1" applyProtection="1">
      <alignment horizontal="center"/>
    </xf>
    <xf numFmtId="177" fontId="100" fillId="13" borderId="1" xfId="0" applyNumberFormat="1" applyFont="1" applyFill="1" applyBorder="1" applyAlignment="1">
      <alignment horizontal="center"/>
    </xf>
    <xf numFmtId="0" fontId="100" fillId="13" borderId="1" xfId="0" applyFont="1" applyFill="1" applyBorder="1" applyAlignment="1">
      <alignment horizontal="center"/>
    </xf>
    <xf numFmtId="0" fontId="100" fillId="13" borderId="1" xfId="0" applyFont="1" applyFill="1" applyBorder="1" applyAlignment="1">
      <alignment horizontal="left"/>
    </xf>
    <xf numFmtId="1" fontId="100" fillId="13" borderId="1" xfId="0" applyNumberFormat="1" applyFont="1" applyFill="1" applyBorder="1" applyAlignment="1">
      <alignment horizontal="center"/>
    </xf>
    <xf numFmtId="174" fontId="100" fillId="13" borderId="1" xfId="0" applyNumberFormat="1" applyFont="1" applyFill="1" applyBorder="1" applyAlignment="1">
      <alignment horizontal="left"/>
    </xf>
    <xf numFmtId="0" fontId="100" fillId="13" borderId="1" xfId="0" applyFont="1" applyFill="1" applyBorder="1" applyAlignment="1"/>
    <xf numFmtId="168" fontId="100" fillId="13" borderId="1" xfId="0" applyNumberFormat="1" applyFont="1" applyFill="1" applyBorder="1" applyAlignment="1"/>
    <xf numFmtId="0" fontId="100" fillId="13" borderId="1" xfId="0" applyFont="1" applyFill="1" applyBorder="1"/>
    <xf numFmtId="172" fontId="100" fillId="13" borderId="1" xfId="0" applyNumberFormat="1" applyFont="1" applyFill="1" applyBorder="1"/>
    <xf numFmtId="172" fontId="100" fillId="13" borderId="1" xfId="0" applyNumberFormat="1" applyFont="1" applyFill="1" applyBorder="1" applyAlignment="1">
      <alignment horizontal="right"/>
    </xf>
    <xf numFmtId="0" fontId="100" fillId="13" borderId="1" xfId="0" applyNumberFormat="1" applyFont="1" applyFill="1" applyBorder="1"/>
    <xf numFmtId="172" fontId="100" fillId="36" borderId="1" xfId="0" applyNumberFormat="1" applyFont="1" applyFill="1" applyBorder="1" applyAlignment="1">
      <alignment horizontal="right" vertical="top"/>
    </xf>
    <xf numFmtId="0" fontId="100" fillId="0" borderId="1" xfId="0" applyNumberFormat="1" applyFont="1" applyBorder="1" applyAlignment="1">
      <alignment horizontal="right" wrapText="1"/>
    </xf>
    <xf numFmtId="172" fontId="100" fillId="0" borderId="1" xfId="0" applyNumberFormat="1" applyFont="1" applyBorder="1" applyAlignment="1">
      <alignment horizontal="right"/>
    </xf>
    <xf numFmtId="0" fontId="111" fillId="0" borderId="1" xfId="0" applyFont="1" applyBorder="1" applyAlignment="1">
      <alignment horizontal="left"/>
    </xf>
    <xf numFmtId="0" fontId="110" fillId="0" borderId="1" xfId="0" applyFont="1" applyBorder="1" applyAlignment="1">
      <alignment horizontal="left" vertical="top"/>
    </xf>
    <xf numFmtId="0" fontId="110" fillId="0" borderId="1" xfId="0" applyFont="1" applyBorder="1" applyAlignment="1">
      <alignment horizontal="left"/>
    </xf>
    <xf numFmtId="177" fontId="110" fillId="0" borderId="1" xfId="0" applyNumberFormat="1" applyFont="1" applyBorder="1" applyAlignment="1">
      <alignment horizontal="center"/>
    </xf>
    <xf numFmtId="0" fontId="110" fillId="0" borderId="1" xfId="0" applyFont="1" applyBorder="1" applyAlignment="1">
      <alignment horizontal="center"/>
    </xf>
    <xf numFmtId="1" fontId="110" fillId="0" borderId="1" xfId="0" applyNumberFormat="1" applyFont="1" applyBorder="1" applyAlignment="1">
      <alignment horizontal="center"/>
    </xf>
    <xf numFmtId="174" fontId="110" fillId="0" borderId="1" xfId="0" applyNumberFormat="1" applyFont="1" applyBorder="1" applyAlignment="1">
      <alignment horizontal="left"/>
    </xf>
    <xf numFmtId="14" fontId="110" fillId="0" borderId="1" xfId="0" applyNumberFormat="1" applyFont="1" applyBorder="1" applyAlignment="1">
      <alignment horizontal="left"/>
    </xf>
    <xf numFmtId="0" fontId="110" fillId="0" borderId="1" xfId="0" applyFont="1" applyBorder="1"/>
    <xf numFmtId="172" fontId="110" fillId="0" borderId="1" xfId="0" applyNumberFormat="1" applyFont="1" applyBorder="1"/>
    <xf numFmtId="0" fontId="110" fillId="0" borderId="1" xfId="0" applyNumberFormat="1" applyFont="1" applyBorder="1" applyAlignment="1">
      <alignment horizontal="right" wrapText="1"/>
    </xf>
    <xf numFmtId="178" fontId="110" fillId="0" borderId="1" xfId="0" applyNumberFormat="1" applyFont="1" applyBorder="1"/>
    <xf numFmtId="44" fontId="110" fillId="0" borderId="1" xfId="0" applyNumberFormat="1" applyFont="1" applyBorder="1"/>
    <xf numFmtId="0" fontId="100" fillId="0" borderId="0" xfId="0" applyFont="1"/>
    <xf numFmtId="0" fontId="105" fillId="0" borderId="1" xfId="0" applyFont="1" applyFill="1" applyBorder="1"/>
    <xf numFmtId="0" fontId="105" fillId="0" borderId="1" xfId="0" applyFont="1" applyFill="1" applyBorder="1" applyAlignment="1">
      <alignment horizontal="center"/>
    </xf>
    <xf numFmtId="177" fontId="100" fillId="0" borderId="1" xfId="0" applyNumberFormat="1" applyFont="1" applyFill="1" applyBorder="1" applyAlignment="1" applyProtection="1">
      <alignment horizontal="center"/>
      <protection locked="0"/>
    </xf>
    <xf numFmtId="0" fontId="100" fillId="0" borderId="1" xfId="0" applyFont="1" applyFill="1" applyBorder="1" applyAlignment="1" applyProtection="1">
      <alignment horizontal="center"/>
      <protection locked="0"/>
    </xf>
    <xf numFmtId="0" fontId="106" fillId="0" borderId="1" xfId="0" applyFont="1" applyFill="1" applyBorder="1" applyAlignment="1"/>
    <xf numFmtId="0" fontId="100" fillId="0" borderId="1" xfId="0" applyNumberFormat="1" applyFont="1" applyFill="1" applyBorder="1" applyAlignment="1">
      <alignment horizontal="right" vertical="top" wrapText="1"/>
    </xf>
    <xf numFmtId="0" fontId="108" fillId="0" borderId="1" xfId="0" applyFont="1" applyFill="1" applyBorder="1" applyAlignment="1">
      <alignment horizontal="left"/>
    </xf>
    <xf numFmtId="0" fontId="102" fillId="0" borderId="1" xfId="0" applyFont="1" applyFill="1" applyBorder="1" applyAlignment="1"/>
    <xf numFmtId="0" fontId="106" fillId="0" borderId="1" xfId="0" applyFont="1" applyFill="1" applyBorder="1" applyAlignment="1">
      <alignment horizontal="left"/>
    </xf>
    <xf numFmtId="0" fontId="109" fillId="0" borderId="1" xfId="4" applyFont="1" applyFill="1" applyBorder="1"/>
    <xf numFmtId="0" fontId="105" fillId="0" borderId="1" xfId="0" applyFont="1" applyFill="1" applyBorder="1" applyAlignment="1" applyProtection="1">
      <alignment horizontal="left"/>
    </xf>
    <xf numFmtId="0" fontId="105" fillId="0" borderId="1" xfId="0" applyFont="1" applyFill="1" applyBorder="1" applyAlignment="1" applyProtection="1"/>
    <xf numFmtId="0" fontId="108" fillId="0" borderId="1" xfId="0" applyFont="1" applyFill="1" applyBorder="1" applyAlignment="1"/>
    <xf numFmtId="2" fontId="110" fillId="0" borderId="1" xfId="0" applyNumberFormat="1" applyFont="1" applyFill="1" applyBorder="1" applyAlignment="1"/>
    <xf numFmtId="0" fontId="105" fillId="0" borderId="1" xfId="0" applyFont="1" applyFill="1" applyBorder="1" applyProtection="1"/>
    <xf numFmtId="0" fontId="105" fillId="0" borderId="0" xfId="0" applyFont="1" applyFill="1"/>
    <xf numFmtId="8" fontId="0" fillId="0" borderId="12" xfId="0" applyNumberFormat="1" applyBorder="1"/>
    <xf numFmtId="0" fontId="109" fillId="0" borderId="1" xfId="4" applyFont="1" applyFill="1" applyBorder="1" applyAlignment="1">
      <alignment horizontal="center"/>
    </xf>
    <xf numFmtId="0" fontId="100" fillId="0" borderId="1" xfId="4" applyFont="1" applyFill="1" applyBorder="1"/>
    <xf numFmtId="0" fontId="109" fillId="0" borderId="1" xfId="0" applyFont="1" applyBorder="1" applyAlignment="1">
      <alignment horizontal="left"/>
    </xf>
    <xf numFmtId="14" fontId="100" fillId="0" borderId="1" xfId="0" applyNumberFormat="1" applyFont="1" applyBorder="1" applyAlignment="1">
      <alignment horizontal="left"/>
    </xf>
    <xf numFmtId="1" fontId="99" fillId="39" borderId="1" xfId="0" applyNumberFormat="1" applyFont="1" applyFill="1" applyBorder="1" applyAlignment="1">
      <alignment horizontal="left"/>
    </xf>
    <xf numFmtId="174" fontId="99" fillId="39" borderId="1" xfId="0" applyNumberFormat="1" applyFont="1" applyFill="1" applyBorder="1" applyAlignment="1">
      <alignment horizontal="left"/>
    </xf>
    <xf numFmtId="0" fontId="99" fillId="39" borderId="1" xfId="0" applyFont="1" applyFill="1" applyBorder="1" applyAlignment="1"/>
    <xf numFmtId="2" fontId="99" fillId="39" borderId="1" xfId="0" applyNumberFormat="1" applyFont="1" applyFill="1" applyBorder="1" applyAlignment="1"/>
    <xf numFmtId="0" fontId="109" fillId="0" borderId="1" xfId="0" applyFont="1" applyBorder="1" applyAlignment="1"/>
    <xf numFmtId="0" fontId="109" fillId="0" borderId="1" xfId="0" applyFont="1" applyBorder="1" applyAlignment="1">
      <alignment horizontal="center"/>
    </xf>
    <xf numFmtId="0" fontId="111" fillId="0" borderId="1" xfId="0" applyFont="1" applyBorder="1" applyAlignment="1"/>
    <xf numFmtId="177" fontId="111" fillId="0" borderId="1" xfId="0" applyNumberFormat="1" applyFont="1" applyBorder="1" applyAlignment="1">
      <alignment horizontal="center"/>
    </xf>
    <xf numFmtId="0" fontId="111" fillId="0" borderId="1" xfId="0" applyFont="1" applyBorder="1" applyAlignment="1">
      <alignment horizontal="center"/>
    </xf>
    <xf numFmtId="1" fontId="111" fillId="0" borderId="1" xfId="0" applyNumberFormat="1" applyFont="1" applyBorder="1" applyAlignment="1">
      <alignment horizontal="center"/>
    </xf>
    <xf numFmtId="174" fontId="111" fillId="0" borderId="1" xfId="0" applyNumberFormat="1" applyFont="1" applyBorder="1" applyAlignment="1">
      <alignment horizontal="left"/>
    </xf>
    <xf numFmtId="14" fontId="111" fillId="0" borderId="1" xfId="0" applyNumberFormat="1" applyFont="1" applyBorder="1" applyAlignment="1">
      <alignment horizontal="left"/>
    </xf>
    <xf numFmtId="0" fontId="111" fillId="0" borderId="1" xfId="0" applyFont="1" applyBorder="1"/>
    <xf numFmtId="172" fontId="111" fillId="0" borderId="1" xfId="0" applyNumberFormat="1" applyFont="1" applyBorder="1"/>
    <xf numFmtId="0" fontId="111" fillId="0" borderId="1" xfId="0" applyNumberFormat="1" applyFont="1" applyBorder="1" applyAlignment="1">
      <alignment horizontal="right" wrapText="1"/>
    </xf>
    <xf numFmtId="44" fontId="111" fillId="0" borderId="1" xfId="0" applyNumberFormat="1" applyFont="1" applyBorder="1"/>
    <xf numFmtId="0" fontId="109" fillId="13" borderId="1" xfId="0" applyFont="1" applyFill="1" applyBorder="1" applyAlignment="1">
      <alignment horizontal="left"/>
    </xf>
    <xf numFmtId="0" fontId="109" fillId="13" borderId="1" xfId="0" applyFont="1" applyFill="1" applyBorder="1" applyAlignment="1"/>
    <xf numFmtId="0" fontId="109" fillId="13" borderId="1" xfId="0" applyFont="1" applyFill="1" applyBorder="1" applyAlignment="1">
      <alignment horizontal="center"/>
    </xf>
    <xf numFmtId="2" fontId="100" fillId="13" borderId="1" xfId="0" applyNumberFormat="1" applyFont="1" applyFill="1" applyBorder="1" applyAlignment="1"/>
    <xf numFmtId="14" fontId="0" fillId="0" borderId="0" xfId="0" applyNumberFormat="1" applyAlignment="1">
      <alignment horizontal="left" vertical="top"/>
    </xf>
    <xf numFmtId="0" fontId="105" fillId="0" borderId="0" xfId="0" applyFont="1" applyFill="1" applyAlignment="1">
      <alignment horizontal="left"/>
    </xf>
    <xf numFmtId="172" fontId="0" fillId="0" borderId="12" xfId="0" applyNumberFormat="1" applyBorder="1"/>
    <xf numFmtId="44" fontId="100" fillId="0" borderId="1" xfId="0" applyNumberFormat="1" applyFont="1" applyBorder="1"/>
    <xf numFmtId="49" fontId="16" fillId="0" borderId="29" xfId="0" applyNumberFormat="1" applyFont="1" applyBorder="1"/>
    <xf numFmtId="0" fontId="0" fillId="9" borderId="29" xfId="0" applyFont="1" applyFill="1" applyBorder="1"/>
    <xf numFmtId="0" fontId="0" fillId="0" borderId="29" xfId="0" applyFont="1" applyBorder="1"/>
    <xf numFmtId="0" fontId="0" fillId="0" borderId="29" xfId="0" applyBorder="1" applyAlignment="1">
      <alignment horizontal="right"/>
    </xf>
    <xf numFmtId="0" fontId="0" fillId="0" borderId="29" xfId="0" applyFont="1" applyBorder="1" applyAlignment="1">
      <alignment wrapText="1" shrinkToFit="1"/>
    </xf>
    <xf numFmtId="0" fontId="2" fillId="0" borderId="29" xfId="0" applyFont="1" applyBorder="1"/>
    <xf numFmtId="0" fontId="57" fillId="9" borderId="12" xfId="0" applyFont="1" applyFill="1" applyBorder="1"/>
    <xf numFmtId="0" fontId="13" fillId="35" borderId="12" xfId="0" applyFont="1" applyFill="1" applyBorder="1" applyAlignment="1" applyProtection="1">
      <alignment horizontal="left"/>
    </xf>
    <xf numFmtId="44" fontId="2" fillId="36" borderId="1" xfId="0" applyNumberFormat="1" applyFont="1" applyFill="1" applyBorder="1"/>
    <xf numFmtId="0" fontId="110" fillId="0" borderId="1" xfId="0" applyFont="1" applyFill="1" applyBorder="1" applyAlignment="1"/>
    <xf numFmtId="0" fontId="21" fillId="0" borderId="0" xfId="0" applyFont="1" applyFill="1" applyAlignment="1">
      <alignment horizontal="left" vertical="top"/>
    </xf>
    <xf numFmtId="0" fontId="0" fillId="0" borderId="0" xfId="0" applyFill="1" applyAlignment="1">
      <alignment horizontal="center" vertical="top"/>
    </xf>
    <xf numFmtId="172" fontId="0" fillId="0" borderId="0" xfId="0" applyNumberFormat="1" applyFill="1" applyAlignment="1">
      <alignment horizontal="center" vertical="top"/>
    </xf>
    <xf numFmtId="0" fontId="21" fillId="0" borderId="49" xfId="0" applyFont="1" applyBorder="1"/>
    <xf numFmtId="8" fontId="0" fillId="0" borderId="45" xfId="0" applyNumberFormat="1" applyBorder="1"/>
    <xf numFmtId="0" fontId="105" fillId="0" borderId="21" xfId="0" applyFont="1" applyFill="1" applyBorder="1" applyAlignment="1" applyProtection="1">
      <alignment horizontal="left"/>
    </xf>
    <xf numFmtId="0" fontId="100" fillId="0" borderId="21" xfId="4" applyFont="1" applyBorder="1" applyAlignment="1">
      <alignment horizontal="left"/>
    </xf>
    <xf numFmtId="0" fontId="105" fillId="0" borderId="21" xfId="0" applyFont="1" applyFill="1" applyBorder="1" applyAlignment="1">
      <alignment horizontal="left"/>
    </xf>
    <xf numFmtId="0" fontId="105" fillId="0" borderId="21" xfId="0" applyFont="1" applyBorder="1" applyAlignment="1">
      <alignment horizontal="left"/>
    </xf>
    <xf numFmtId="0" fontId="109" fillId="0" borderId="21" xfId="4" applyFont="1" applyFill="1" applyBorder="1" applyAlignment="1">
      <alignment horizontal="left"/>
    </xf>
    <xf numFmtId="0" fontId="109" fillId="0" borderId="1" xfId="0" applyFont="1" applyBorder="1"/>
    <xf numFmtId="0" fontId="111" fillId="0" borderId="1" xfId="0" applyFont="1" applyBorder="1" applyAlignment="1">
      <alignment horizontal="left" vertical="top"/>
    </xf>
    <xf numFmtId="0" fontId="109" fillId="0" borderId="1" xfId="0" applyFont="1" applyFill="1" applyBorder="1" applyAlignment="1">
      <alignment horizontal="left"/>
    </xf>
    <xf numFmtId="0" fontId="7" fillId="7" borderId="21" xfId="0" applyFont="1" applyFill="1" applyBorder="1" applyAlignment="1" applyProtection="1">
      <alignment horizontal="left"/>
    </xf>
    <xf numFmtId="49" fontId="11" fillId="3" borderId="21" xfId="3" applyNumberFormat="1" applyFont="1" applyBorder="1" applyAlignment="1" applyProtection="1">
      <alignment horizontal="left"/>
    </xf>
    <xf numFmtId="0" fontId="0" fillId="39" borderId="21" xfId="0" applyFont="1" applyFill="1" applyBorder="1" applyAlignment="1">
      <alignment horizontal="left"/>
    </xf>
    <xf numFmtId="0" fontId="4" fillId="0" borderId="21" xfId="4" applyFont="1" applyFill="1" applyBorder="1" applyAlignment="1">
      <alignment horizontal="left"/>
    </xf>
    <xf numFmtId="49" fontId="0" fillId="8" borderId="21" xfId="0" applyNumberFormat="1" applyFont="1" applyFill="1" applyBorder="1" applyAlignment="1">
      <alignment horizontal="left"/>
    </xf>
    <xf numFmtId="0" fontId="4" fillId="0" borderId="21" xfId="4" applyFont="1" applyBorder="1" applyAlignment="1">
      <alignment horizontal="left"/>
    </xf>
    <xf numFmtId="0" fontId="0" fillId="0" borderId="21" xfId="0" applyFont="1" applyBorder="1" applyAlignment="1">
      <alignment horizontal="left"/>
    </xf>
    <xf numFmtId="0" fontId="0" fillId="0" borderId="21" xfId="0" applyBorder="1"/>
    <xf numFmtId="0" fontId="0" fillId="0" borderId="21" xfId="0" applyFont="1" applyFill="1" applyBorder="1" applyAlignment="1">
      <alignment horizontal="left"/>
    </xf>
    <xf numFmtId="0" fontId="36" fillId="0" borderId="21" xfId="0" applyFont="1" applyBorder="1" applyAlignment="1">
      <alignment horizontal="left"/>
    </xf>
    <xf numFmtId="0" fontId="4" fillId="0" borderId="50" xfId="4" applyFont="1" applyBorder="1" applyAlignment="1">
      <alignment horizontal="left"/>
    </xf>
    <xf numFmtId="0" fontId="4" fillId="0" borderId="34" xfId="4" applyFont="1" applyBorder="1" applyAlignment="1">
      <alignment horizontal="left"/>
    </xf>
    <xf numFmtId="0" fontId="4" fillId="0" borderId="25" xfId="4" applyFont="1" applyBorder="1" applyAlignment="1">
      <alignment horizontal="left"/>
    </xf>
    <xf numFmtId="0" fontId="17" fillId="0" borderId="21" xfId="4" applyFont="1" applyBorder="1" applyAlignment="1">
      <alignment horizontal="left"/>
    </xf>
    <xf numFmtId="0" fontId="43" fillId="0" borderId="21" xfId="4" applyFont="1" applyBorder="1" applyAlignment="1">
      <alignment horizontal="left"/>
    </xf>
    <xf numFmtId="0" fontId="0" fillId="0" borderId="21" xfId="0" applyBorder="1" applyAlignment="1">
      <alignment horizontal="left"/>
    </xf>
    <xf numFmtId="0" fontId="84" fillId="38" borderId="21" xfId="0" applyNumberFormat="1" applyFont="1" applyFill="1" applyBorder="1" applyAlignment="1">
      <alignment horizontal="left"/>
    </xf>
    <xf numFmtId="0" fontId="57" fillId="0" borderId="21" xfId="0" applyFont="1" applyBorder="1" applyAlignment="1">
      <alignment horizontal="left"/>
    </xf>
    <xf numFmtId="0" fontId="46" fillId="0" borderId="21" xfId="0" applyFont="1" applyBorder="1" applyAlignment="1">
      <alignment horizontal="left"/>
    </xf>
    <xf numFmtId="0" fontId="18" fillId="0" borderId="21" xfId="0" applyFont="1" applyBorder="1" applyAlignment="1">
      <alignment horizontal="left"/>
    </xf>
    <xf numFmtId="0" fontId="25" fillId="0" borderId="21" xfId="0" applyFont="1" applyBorder="1" applyAlignment="1">
      <alignment horizontal="left"/>
    </xf>
    <xf numFmtId="0" fontId="0" fillId="0" borderId="21" xfId="4" applyFont="1" applyBorder="1" applyAlignment="1">
      <alignment horizontal="left"/>
    </xf>
    <xf numFmtId="0" fontId="49" fillId="0" borderId="21" xfId="0" applyFont="1" applyBorder="1" applyAlignment="1">
      <alignment horizontal="left"/>
    </xf>
    <xf numFmtId="0" fontId="25" fillId="0" borderId="21" xfId="4" applyFont="1" applyBorder="1" applyAlignment="1">
      <alignment horizontal="left"/>
    </xf>
    <xf numFmtId="0" fontId="0" fillId="36" borderId="21" xfId="0" applyFont="1" applyFill="1" applyBorder="1" applyAlignment="1">
      <alignment horizontal="left"/>
    </xf>
    <xf numFmtId="0" fontId="0" fillId="0" borderId="21" xfId="4" applyFont="1" applyFill="1" applyBorder="1" applyAlignment="1">
      <alignment horizontal="left"/>
    </xf>
    <xf numFmtId="0" fontId="25" fillId="0" borderId="21" xfId="0" applyFont="1" applyFill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21" xfId="4" applyFont="1" applyBorder="1" applyAlignment="1">
      <alignment horizontal="left" vertical="top"/>
    </xf>
    <xf numFmtId="0" fontId="61" fillId="0" borderId="21" xfId="0" applyFont="1" applyBorder="1" applyAlignment="1">
      <alignment horizontal="left"/>
    </xf>
    <xf numFmtId="0" fontId="62" fillId="0" borderId="21" xfId="4" applyFont="1" applyBorder="1" applyAlignment="1">
      <alignment horizontal="left"/>
    </xf>
    <xf numFmtId="0" fontId="0" fillId="21" borderId="21" xfId="0" applyFont="1" applyFill="1" applyBorder="1" applyAlignment="1">
      <alignment horizontal="left"/>
    </xf>
    <xf numFmtId="0" fontId="5" fillId="0" borderId="21" xfId="4" applyFont="1" applyBorder="1" applyAlignment="1">
      <alignment horizontal="left"/>
    </xf>
    <xf numFmtId="0" fontId="62" fillId="0" borderId="21" xfId="0" applyFont="1" applyBorder="1" applyAlignment="1">
      <alignment horizontal="left"/>
    </xf>
    <xf numFmtId="0" fontId="18" fillId="0" borderId="21" xfId="4" applyFont="1" applyBorder="1" applyAlignment="1">
      <alignment horizontal="left"/>
    </xf>
    <xf numFmtId="0" fontId="2" fillId="0" borderId="21" xfId="4" applyFont="1" applyBorder="1" applyAlignment="1">
      <alignment horizontal="left"/>
    </xf>
    <xf numFmtId="0" fontId="57" fillId="0" borderId="21" xfId="4" applyFont="1" applyFill="1" applyBorder="1" applyAlignment="1">
      <alignment horizontal="left"/>
    </xf>
    <xf numFmtId="0" fontId="2" fillId="0" borderId="21" xfId="0" applyFont="1" applyFill="1" applyBorder="1" applyAlignment="1">
      <alignment horizontal="left"/>
    </xf>
    <xf numFmtId="0" fontId="61" fillId="0" borderId="21" xfId="4" applyFont="1" applyBorder="1" applyAlignment="1">
      <alignment horizontal="left"/>
    </xf>
    <xf numFmtId="0" fontId="57" fillId="0" borderId="21" xfId="4" applyFont="1" applyBorder="1" applyAlignment="1">
      <alignment horizontal="left"/>
    </xf>
    <xf numFmtId="0" fontId="2" fillId="0" borderId="21" xfId="4" applyFont="1" applyFill="1" applyBorder="1" applyAlignment="1">
      <alignment horizontal="left"/>
    </xf>
    <xf numFmtId="0" fontId="18" fillId="0" borderId="21" xfId="0" applyFont="1" applyBorder="1" applyAlignment="1">
      <alignment horizontal="left" vertical="top"/>
    </xf>
    <xf numFmtId="0" fontId="2" fillId="0" borderId="21" xfId="0" applyFont="1" applyBorder="1" applyAlignment="1">
      <alignment horizontal="left" vertical="top"/>
    </xf>
    <xf numFmtId="0" fontId="18" fillId="0" borderId="21" xfId="0" applyFont="1" applyBorder="1"/>
    <xf numFmtId="0" fontId="18" fillId="0" borderId="21" xfId="0" applyFont="1" applyFill="1" applyBorder="1" applyAlignment="1">
      <alignment horizontal="left" vertical="top"/>
    </xf>
    <xf numFmtId="0" fontId="18" fillId="16" borderId="21" xfId="4" applyFont="1" applyFill="1" applyBorder="1" applyAlignment="1">
      <alignment horizontal="left"/>
    </xf>
    <xf numFmtId="0" fontId="18" fillId="16" borderId="21" xfId="0" applyFont="1" applyFill="1" applyBorder="1" applyAlignment="1">
      <alignment horizontal="left"/>
    </xf>
    <xf numFmtId="0" fontId="18" fillId="0" borderId="21" xfId="4" applyFont="1" applyFill="1" applyBorder="1" applyAlignment="1">
      <alignment horizontal="left"/>
    </xf>
    <xf numFmtId="0" fontId="68" fillId="0" borderId="21" xfId="4" applyFont="1" applyFill="1" applyBorder="1" applyAlignment="1">
      <alignment horizontal="left"/>
    </xf>
    <xf numFmtId="0" fontId="18" fillId="0" borderId="21" xfId="0" applyFont="1" applyFill="1" applyBorder="1" applyAlignment="1"/>
    <xf numFmtId="0" fontId="18" fillId="0" borderId="21" xfId="0" applyFont="1" applyBorder="1" applyAlignment="1"/>
    <xf numFmtId="0" fontId="61" fillId="0" borderId="21" xfId="0" applyFont="1" applyBorder="1" applyAlignment="1"/>
    <xf numFmtId="0" fontId="68" fillId="0" borderId="21" xfId="0" applyFont="1" applyFill="1" applyBorder="1" applyAlignment="1">
      <alignment horizontal="left"/>
    </xf>
    <xf numFmtId="0" fontId="61" fillId="0" borderId="21" xfId="0" applyFont="1" applyBorder="1"/>
    <xf numFmtId="0" fontId="58" fillId="0" borderId="21" xfId="0" applyFont="1" applyBorder="1"/>
    <xf numFmtId="0" fontId="58" fillId="0" borderId="21" xfId="0" applyFont="1" applyFill="1" applyBorder="1"/>
    <xf numFmtId="0" fontId="76" fillId="0" borderId="21" xfId="0" applyFont="1" applyBorder="1" applyAlignment="1"/>
    <xf numFmtId="0" fontId="58" fillId="0" borderId="21" xfId="0" applyFont="1" applyBorder="1" applyAlignment="1">
      <alignment horizontal="left"/>
    </xf>
    <xf numFmtId="0" fontId="76" fillId="0" borderId="21" xfId="0" applyFont="1" applyFill="1" applyBorder="1" applyAlignment="1"/>
    <xf numFmtId="0" fontId="76" fillId="0" borderId="21" xfId="0" applyFont="1" applyFill="1" applyBorder="1" applyAlignment="1">
      <alignment horizontal="left"/>
    </xf>
    <xf numFmtId="0" fontId="76" fillId="0" borderId="21" xfId="0" applyFont="1" applyBorder="1" applyAlignment="1">
      <alignment horizontal="left"/>
    </xf>
    <xf numFmtId="0" fontId="44" fillId="0" borderId="21" xfId="0" applyFont="1" applyFill="1" applyBorder="1" applyAlignment="1">
      <alignment horizontal="left" vertical="top"/>
    </xf>
    <xf numFmtId="0" fontId="44" fillId="0" borderId="21" xfId="0" applyFont="1" applyFill="1" applyBorder="1" applyAlignment="1">
      <alignment horizontal="left"/>
    </xf>
    <xf numFmtId="0" fontId="86" fillId="0" borderId="21" xfId="0" applyFont="1" applyBorder="1" applyAlignment="1">
      <alignment horizontal="left"/>
    </xf>
    <xf numFmtId="49" fontId="60" fillId="38" borderId="21" xfId="0" applyNumberFormat="1" applyFont="1" applyFill="1" applyBorder="1" applyAlignment="1">
      <alignment horizontal="left"/>
    </xf>
    <xf numFmtId="0" fontId="81" fillId="0" borderId="21" xfId="0" applyFont="1" applyBorder="1" applyAlignment="1">
      <alignment horizontal="left"/>
    </xf>
    <xf numFmtId="0" fontId="60" fillId="0" borderId="21" xfId="4" applyFont="1" applyFill="1" applyBorder="1" applyAlignment="1">
      <alignment horizontal="left"/>
    </xf>
    <xf numFmtId="0" fontId="96" fillId="0" borderId="21" xfId="0" applyFont="1" applyFill="1" applyBorder="1" applyAlignment="1">
      <alignment horizontal="left"/>
    </xf>
    <xf numFmtId="0" fontId="100" fillId="39" borderId="21" xfId="0" applyFont="1" applyFill="1" applyBorder="1" applyAlignment="1">
      <alignment horizontal="left"/>
    </xf>
    <xf numFmtId="0" fontId="107" fillId="0" borderId="21" xfId="0" applyFont="1" applyFill="1" applyBorder="1" applyAlignment="1">
      <alignment horizontal="left"/>
    </xf>
    <xf numFmtId="49" fontId="100" fillId="8" borderId="21" xfId="0" applyNumberFormat="1" applyFont="1" applyFill="1" applyBorder="1" applyAlignment="1">
      <alignment horizontal="left"/>
    </xf>
    <xf numFmtId="0" fontId="109" fillId="0" borderId="21" xfId="4" applyFont="1" applyBorder="1" applyAlignment="1">
      <alignment horizontal="left"/>
    </xf>
    <xf numFmtId="0" fontId="105" fillId="0" borderId="21" xfId="0" applyFont="1" applyFill="1" applyBorder="1" applyAlignment="1">
      <alignment horizontal="left" vertical="top"/>
    </xf>
    <xf numFmtId="0" fontId="85" fillId="38" borderId="1" xfId="0" applyFont="1" applyFill="1" applyBorder="1"/>
    <xf numFmtId="0" fontId="25" fillId="39" borderId="1" xfId="0" applyFont="1" applyFill="1" applyBorder="1"/>
    <xf numFmtId="0" fontId="27" fillId="0" borderId="1" xfId="0" applyFont="1" applyFill="1" applyBorder="1"/>
    <xf numFmtId="49" fontId="2" fillId="8" borderId="1" xfId="0" applyNumberFormat="1" applyFont="1" applyFill="1" applyBorder="1"/>
    <xf numFmtId="0" fontId="46" fillId="0" borderId="1" xfId="0" applyFont="1" applyBorder="1"/>
    <xf numFmtId="0" fontId="65" fillId="0" borderId="1" xfId="0" applyFont="1" applyBorder="1"/>
    <xf numFmtId="0" fontId="0" fillId="0" borderId="1" xfId="0" applyNumberFormat="1" applyFont="1" applyFill="1" applyBorder="1" applyAlignment="1" applyProtection="1">
      <alignment horizontal="left"/>
    </xf>
    <xf numFmtId="14" fontId="0" fillId="0" borderId="0" xfId="0" applyNumberFormat="1" applyAlignment="1">
      <alignment horizontal="left" vertical="top"/>
    </xf>
    <xf numFmtId="8" fontId="0" fillId="0" borderId="47" xfId="0" applyNumberFormat="1" applyBorder="1"/>
    <xf numFmtId="0" fontId="117" fillId="0" borderId="0" xfId="0" applyFont="1" applyFill="1"/>
    <xf numFmtId="0" fontId="100" fillId="0" borderId="1" xfId="4" applyFont="1" applyFill="1" applyBorder="1" applyAlignment="1">
      <alignment horizontal="left"/>
    </xf>
    <xf numFmtId="0" fontId="100" fillId="0" borderId="1" xfId="0" applyNumberFormat="1" applyFont="1" applyFill="1" applyBorder="1" applyAlignment="1">
      <alignment horizontal="right"/>
    </xf>
    <xf numFmtId="16" fontId="100" fillId="0" borderId="1" xfId="0" applyNumberFormat="1" applyFont="1" applyFill="1" applyBorder="1"/>
    <xf numFmtId="177" fontId="100" fillId="0" borderId="1" xfId="0" applyNumberFormat="1" applyFont="1" applyFill="1" applyBorder="1"/>
    <xf numFmtId="8" fontId="0" fillId="0" borderId="12" xfId="0" applyNumberFormat="1" applyBorder="1"/>
    <xf numFmtId="8" fontId="0" fillId="0" borderId="29" xfId="0" applyNumberFormat="1" applyBorder="1"/>
    <xf numFmtId="2" fontId="111" fillId="0" borderId="1" xfId="0" applyNumberFormat="1" applyFont="1" applyFill="1" applyBorder="1" applyAlignment="1"/>
    <xf numFmtId="0" fontId="100" fillId="0" borderId="1" xfId="0" applyFont="1" applyFill="1" applyBorder="1" applyAlignment="1">
      <alignment horizontal="right"/>
    </xf>
    <xf numFmtId="0" fontId="111" fillId="0" borderId="1" xfId="0" applyFont="1" applyFill="1" applyBorder="1" applyAlignment="1">
      <alignment horizontal="left"/>
    </xf>
    <xf numFmtId="0" fontId="117" fillId="0" borderId="1" xfId="0" applyFont="1" applyFill="1" applyBorder="1" applyAlignment="1">
      <alignment horizontal="left"/>
    </xf>
    <xf numFmtId="0" fontId="117" fillId="0" borderId="0" xfId="0" applyFont="1" applyFill="1" applyAlignment="1">
      <alignment horizontal="left"/>
    </xf>
    <xf numFmtId="0" fontId="117" fillId="0" borderId="1" xfId="0" applyFont="1" applyFill="1" applyBorder="1"/>
    <xf numFmtId="0" fontId="117" fillId="0" borderId="1" xfId="0" applyFont="1" applyFill="1" applyBorder="1" applyAlignment="1"/>
    <xf numFmtId="0" fontId="0" fillId="0" borderId="0" xfId="0" applyAlignment="1">
      <alignment horizontal="center"/>
    </xf>
    <xf numFmtId="44" fontId="100" fillId="0" borderId="1" xfId="0" applyNumberFormat="1" applyFont="1" applyFill="1" applyBorder="1"/>
    <xf numFmtId="0" fontId="119" fillId="0" borderId="1" xfId="0" applyFont="1" applyFill="1" applyBorder="1" applyAlignment="1">
      <alignment horizontal="left"/>
    </xf>
    <xf numFmtId="0" fontId="119" fillId="0" borderId="1" xfId="0" applyFont="1" applyFill="1" applyBorder="1" applyAlignment="1"/>
    <xf numFmtId="14" fontId="100" fillId="0" borderId="1" xfId="0" applyNumberFormat="1" applyFont="1" applyFill="1" applyBorder="1" applyAlignment="1">
      <alignment horizontal="left"/>
    </xf>
    <xf numFmtId="0" fontId="119" fillId="0" borderId="1" xfId="0" applyFont="1" applyBorder="1" applyAlignment="1">
      <alignment horizontal="left"/>
    </xf>
    <xf numFmtId="0" fontId="119" fillId="0" borderId="1" xfId="0" applyFont="1" applyBorder="1" applyAlignment="1"/>
    <xf numFmtId="14" fontId="100" fillId="0" borderId="1" xfId="0" applyNumberFormat="1" applyFont="1" applyBorder="1" applyAlignment="1">
      <alignment horizontal="left"/>
    </xf>
    <xf numFmtId="8" fontId="0" fillId="0" borderId="29" xfId="0" applyNumberFormat="1" applyBorder="1"/>
    <xf numFmtId="0" fontId="105" fillId="0" borderId="0" xfId="0" applyFont="1" applyBorder="1"/>
    <xf numFmtId="0" fontId="119" fillId="0" borderId="0" xfId="0" applyFont="1" applyFill="1" applyBorder="1" applyAlignment="1">
      <alignment horizontal="left"/>
    </xf>
    <xf numFmtId="0" fontId="102" fillId="0" borderId="1" xfId="0" applyFont="1" applyFill="1" applyBorder="1" applyAlignment="1">
      <alignment horizontal="left"/>
    </xf>
    <xf numFmtId="0" fontId="0" fillId="0" borderId="12" xfId="0" applyBorder="1" applyAlignment="1">
      <alignment wrapText="1" shrinkToFit="1"/>
    </xf>
    <xf numFmtId="14" fontId="100" fillId="0" borderId="1" xfId="0" applyNumberFormat="1" applyFont="1" applyBorder="1" applyAlignment="1">
      <alignment horizontal="left"/>
    </xf>
    <xf numFmtId="0" fontId="100" fillId="0" borderId="1" xfId="0" applyNumberFormat="1" applyFont="1" applyFill="1" applyBorder="1" applyAlignment="1"/>
    <xf numFmtId="4" fontId="100" fillId="0" borderId="1" xfId="0" applyNumberFormat="1" applyFont="1" applyBorder="1"/>
    <xf numFmtId="2" fontId="100" fillId="0" borderId="1" xfId="0" applyNumberFormat="1" applyFont="1" applyBorder="1"/>
    <xf numFmtId="0" fontId="100" fillId="44" borderId="1" xfId="0" applyFont="1" applyFill="1" applyBorder="1" applyAlignment="1"/>
    <xf numFmtId="6" fontId="0" fillId="0" borderId="29" xfId="0" applyNumberFormat="1" applyBorder="1"/>
    <xf numFmtId="8" fontId="0" fillId="0" borderId="29" xfId="0" applyNumberFormat="1" applyBorder="1"/>
    <xf numFmtId="14" fontId="100" fillId="0" borderId="1" xfId="0" applyNumberFormat="1" applyFont="1" applyBorder="1" applyAlignment="1">
      <alignment horizontal="left"/>
    </xf>
    <xf numFmtId="0" fontId="109" fillId="0" borderId="1" xfId="0" applyFont="1" applyFill="1" applyBorder="1" applyAlignment="1"/>
    <xf numFmtId="8" fontId="0" fillId="0" borderId="46" xfId="0" applyNumberFormat="1" applyBorder="1"/>
    <xf numFmtId="178" fontId="110" fillId="0" borderId="1" xfId="0" applyNumberFormat="1" applyFont="1" applyFill="1" applyBorder="1"/>
    <xf numFmtId="1" fontId="100" fillId="0" borderId="1" xfId="0" applyNumberFormat="1" applyFont="1" applyFill="1" applyBorder="1" applyAlignment="1">
      <alignment horizontal="center" vertical="top"/>
    </xf>
    <xf numFmtId="174" fontId="100" fillId="0" borderId="1" xfId="0" applyNumberFormat="1" applyFont="1" applyFill="1" applyBorder="1" applyAlignment="1">
      <alignment horizontal="left" vertical="top"/>
    </xf>
    <xf numFmtId="2" fontId="111" fillId="0" borderId="1" xfId="0" applyNumberFormat="1" applyFont="1" applyFill="1" applyBorder="1"/>
    <xf numFmtId="16" fontId="100" fillId="0" borderId="1" xfId="0" applyNumberFormat="1" applyFont="1" applyFill="1" applyBorder="1" applyAlignment="1">
      <alignment horizontal="center"/>
    </xf>
    <xf numFmtId="0" fontId="100" fillId="0" borderId="0" xfId="0" applyFont="1" applyFill="1"/>
    <xf numFmtId="0" fontId="111" fillId="0" borderId="1" xfId="0" applyFont="1" applyFill="1" applyBorder="1" applyAlignment="1">
      <alignment horizontal="center"/>
    </xf>
    <xf numFmtId="177" fontId="111" fillId="0" borderId="1" xfId="0" applyNumberFormat="1" applyFont="1" applyFill="1" applyBorder="1" applyAlignment="1">
      <alignment horizontal="center"/>
    </xf>
    <xf numFmtId="174" fontId="111" fillId="0" borderId="1" xfId="0" applyNumberFormat="1" applyFont="1" applyFill="1" applyBorder="1" applyAlignment="1">
      <alignment horizontal="left"/>
    </xf>
    <xf numFmtId="0" fontId="111" fillId="0" borderId="1" xfId="0" applyFont="1" applyFill="1" applyBorder="1" applyAlignment="1"/>
    <xf numFmtId="0" fontId="111" fillId="0" borderId="1" xfId="0" applyFont="1" applyFill="1" applyBorder="1"/>
    <xf numFmtId="172" fontId="111" fillId="0" borderId="1" xfId="0" applyNumberFormat="1" applyFont="1" applyFill="1" applyBorder="1"/>
    <xf numFmtId="0" fontId="111" fillId="0" borderId="1" xfId="0" applyNumberFormat="1" applyFont="1" applyFill="1" applyBorder="1" applyAlignment="1">
      <alignment horizontal="right" wrapText="1"/>
    </xf>
    <xf numFmtId="44" fontId="111" fillId="0" borderId="1" xfId="0" applyNumberFormat="1" applyFont="1" applyFill="1" applyBorder="1"/>
    <xf numFmtId="0" fontId="119" fillId="0" borderId="1" xfId="0" applyFont="1" applyFill="1" applyBorder="1"/>
    <xf numFmtId="0" fontId="102" fillId="0" borderId="1" xfId="4" applyFont="1" applyFill="1" applyBorder="1" applyAlignment="1">
      <alignment horizontal="left"/>
    </xf>
    <xf numFmtId="0" fontId="120" fillId="0" borderId="1" xfId="0" applyFont="1" applyFill="1" applyBorder="1" applyAlignment="1">
      <alignment horizontal="left"/>
    </xf>
    <xf numFmtId="44" fontId="100" fillId="0" borderId="1" xfId="0" applyNumberFormat="1" applyFont="1" applyBorder="1"/>
    <xf numFmtId="8" fontId="0" fillId="0" borderId="39" xfId="0" applyNumberFormat="1" applyBorder="1"/>
    <xf numFmtId="0" fontId="120" fillId="0" borderId="1" xfId="0" applyFont="1" applyFill="1" applyBorder="1" applyAlignment="1">
      <alignment horizontal="left" vertical="top"/>
    </xf>
    <xf numFmtId="172" fontId="102" fillId="0" borderId="1" xfId="0" applyNumberFormat="1" applyFont="1" applyFill="1" applyBorder="1"/>
    <xf numFmtId="14" fontId="100" fillId="0" borderId="1" xfId="0" applyNumberFormat="1" applyFont="1" applyFill="1" applyBorder="1" applyAlignment="1">
      <alignment horizontal="left"/>
    </xf>
    <xf numFmtId="44" fontId="100" fillId="0" borderId="1" xfId="0" applyNumberFormat="1" applyFont="1" applyFill="1" applyBorder="1"/>
    <xf numFmtId="0" fontId="111" fillId="0" borderId="1" xfId="0" applyFont="1" applyFill="1" applyBorder="1" applyAlignment="1">
      <alignment horizontal="left" vertical="top"/>
    </xf>
    <xf numFmtId="1" fontId="111" fillId="0" borderId="1" xfId="0" applyNumberFormat="1" applyFont="1" applyFill="1" applyBorder="1" applyAlignment="1">
      <alignment horizontal="center"/>
    </xf>
    <xf numFmtId="14" fontId="111" fillId="0" borderId="1" xfId="0" applyNumberFormat="1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0" xfId="0" applyFont="1" applyBorder="1" applyAlignment="1">
      <alignment wrapText="1" shrinkToFit="1"/>
    </xf>
    <xf numFmtId="0" fontId="0" fillId="0" borderId="51" xfId="0" applyFont="1" applyFill="1" applyBorder="1"/>
    <xf numFmtId="0" fontId="121" fillId="0" borderId="0" xfId="0" applyFont="1" applyBorder="1"/>
    <xf numFmtId="14" fontId="100" fillId="0" borderId="1" xfId="0" applyNumberFormat="1" applyFont="1" applyFill="1" applyBorder="1" applyAlignment="1">
      <alignment horizontal="left"/>
    </xf>
    <xf numFmtId="8" fontId="0" fillId="0" borderId="39" xfId="0" applyNumberFormat="1" applyBorder="1"/>
    <xf numFmtId="0" fontId="0" fillId="36" borderId="1" xfId="0" applyNumberFormat="1" applyFill="1" applyBorder="1"/>
    <xf numFmtId="0" fontId="100" fillId="36" borderId="1" xfId="0" applyNumberFormat="1" applyFont="1" applyFill="1" applyBorder="1" applyAlignment="1">
      <alignment horizontal="left"/>
    </xf>
    <xf numFmtId="0" fontId="100" fillId="36" borderId="1" xfId="0" applyFont="1" applyFill="1" applyBorder="1" applyAlignment="1" applyProtection="1">
      <alignment horizontal="right"/>
    </xf>
    <xf numFmtId="0" fontId="100" fillId="36" borderId="1" xfId="0" applyFont="1" applyFill="1" applyBorder="1" applyAlignment="1" applyProtection="1"/>
    <xf numFmtId="0" fontId="100" fillId="36" borderId="1" xfId="0" applyFont="1" applyFill="1" applyBorder="1" applyAlignment="1" applyProtection="1">
      <alignment horizontal="center"/>
    </xf>
    <xf numFmtId="177" fontId="100" fillId="36" borderId="1" xfId="0" applyNumberFormat="1" applyFont="1" applyFill="1" applyBorder="1" applyAlignment="1" applyProtection="1">
      <alignment horizontal="center"/>
    </xf>
    <xf numFmtId="1" fontId="99" fillId="36" borderId="1" xfId="0" applyNumberFormat="1" applyFont="1" applyFill="1" applyBorder="1" applyAlignment="1">
      <alignment horizontal="left"/>
    </xf>
    <xf numFmtId="177" fontId="99" fillId="36" borderId="1" xfId="0" applyNumberFormat="1" applyFont="1" applyFill="1" applyBorder="1" applyAlignment="1">
      <alignment horizontal="center"/>
    </xf>
    <xf numFmtId="174" fontId="99" fillId="36" borderId="1" xfId="0" applyNumberFormat="1" applyFont="1" applyFill="1" applyBorder="1" applyAlignment="1">
      <alignment horizontal="left"/>
    </xf>
    <xf numFmtId="0" fontId="99" fillId="36" borderId="1" xfId="0" applyNumberFormat="1" applyFont="1" applyFill="1" applyBorder="1" applyAlignment="1"/>
    <xf numFmtId="2" fontId="99" fillId="36" borderId="1" xfId="0" applyNumberFormat="1" applyFont="1" applyFill="1" applyBorder="1" applyAlignment="1"/>
    <xf numFmtId="0" fontId="105" fillId="0" borderId="1" xfId="0" applyNumberFormat="1" applyFont="1" applyFill="1" applyBorder="1"/>
    <xf numFmtId="0" fontId="109" fillId="0" borderId="1" xfId="0" applyNumberFormat="1" applyFont="1" applyFill="1" applyBorder="1" applyAlignment="1">
      <alignment horizontal="left"/>
    </xf>
    <xf numFmtId="0" fontId="111" fillId="0" borderId="1" xfId="0" applyFont="1" applyFill="1" applyBorder="1" applyAlignment="1" applyProtection="1"/>
    <xf numFmtId="0" fontId="109" fillId="0" borderId="1" xfId="0" applyFont="1" applyFill="1" applyBorder="1" applyAlignment="1" applyProtection="1"/>
    <xf numFmtId="0" fontId="109" fillId="0" borderId="1" xfId="0" applyFont="1" applyFill="1" applyBorder="1" applyAlignment="1" applyProtection="1">
      <alignment horizontal="center"/>
    </xf>
    <xf numFmtId="0" fontId="100" fillId="0" borderId="1" xfId="0" applyNumberFormat="1" applyFont="1" applyFill="1" applyBorder="1" applyAlignment="1">
      <alignment horizontal="left"/>
    </xf>
    <xf numFmtId="0" fontId="108" fillId="0" borderId="1" xfId="0" applyNumberFormat="1" applyFont="1" applyFill="1" applyBorder="1" applyAlignment="1"/>
    <xf numFmtId="0" fontId="0" fillId="0" borderId="1" xfId="0" applyNumberFormat="1" applyFill="1" applyBorder="1"/>
    <xf numFmtId="0" fontId="111" fillId="0" borderId="1" xfId="0" applyFont="1" applyFill="1" applyBorder="1" applyAlignment="1" applyProtection="1">
      <alignment horizontal="left"/>
    </xf>
    <xf numFmtId="0" fontId="100" fillId="0" borderId="1" xfId="0" applyFont="1" applyFill="1" applyBorder="1" applyAlignment="1" applyProtection="1"/>
    <xf numFmtId="0" fontId="100" fillId="0" borderId="1" xfId="0" applyNumberFormat="1" applyFont="1" applyFill="1" applyBorder="1" applyAlignment="1">
      <alignment horizontal="center"/>
    </xf>
    <xf numFmtId="0" fontId="110" fillId="0" borderId="1" xfId="0" applyNumberFormat="1" applyFont="1" applyFill="1" applyBorder="1" applyAlignment="1">
      <alignment horizontal="left" vertical="top"/>
    </xf>
    <xf numFmtId="0" fontId="111" fillId="0" borderId="1" xfId="0" applyNumberFormat="1" applyFont="1" applyFill="1" applyBorder="1" applyAlignment="1"/>
    <xf numFmtId="177" fontId="111" fillId="0" borderId="1" xfId="0" applyNumberFormat="1" applyFont="1" applyFill="1" applyBorder="1" applyAlignment="1" applyProtection="1">
      <alignment horizontal="center"/>
    </xf>
    <xf numFmtId="0" fontId="111" fillId="0" borderId="1" xfId="0" applyFont="1" applyFill="1" applyBorder="1" applyAlignment="1" applyProtection="1">
      <alignment horizontal="center"/>
    </xf>
    <xf numFmtId="0" fontId="111" fillId="0" borderId="1" xfId="0" applyNumberFormat="1" applyFont="1" applyFill="1" applyBorder="1" applyAlignment="1">
      <alignment horizontal="left"/>
    </xf>
    <xf numFmtId="0" fontId="109" fillId="0" borderId="1" xfId="0" applyFont="1" applyFill="1" applyBorder="1" applyAlignment="1" applyProtection="1">
      <alignment horizontal="left"/>
    </xf>
    <xf numFmtId="0" fontId="100" fillId="13" borderId="1" xfId="0" applyFont="1" applyFill="1" applyBorder="1" applyAlignment="1" applyProtection="1">
      <alignment horizontal="center"/>
    </xf>
    <xf numFmtId="0" fontId="100" fillId="0" borderId="1" xfId="0" applyNumberFormat="1" applyFont="1" applyBorder="1" applyAlignment="1">
      <alignment horizontal="center"/>
    </xf>
    <xf numFmtId="0" fontId="109" fillId="0" borderId="1" xfId="0" applyFont="1" applyFill="1" applyBorder="1"/>
    <xf numFmtId="0" fontId="109" fillId="0" borderId="1" xfId="0" applyFont="1" applyFill="1" applyBorder="1" applyAlignment="1">
      <alignment horizontal="center"/>
    </xf>
    <xf numFmtId="0" fontId="109" fillId="0" borderId="1" xfId="0" applyFont="1" applyFill="1" applyBorder="1" applyAlignment="1">
      <alignment horizontal="left" vertical="top"/>
    </xf>
    <xf numFmtId="8" fontId="0" fillId="0" borderId="39" xfId="0" applyNumberFormat="1" applyBorder="1"/>
    <xf numFmtId="0" fontId="0" fillId="0" borderId="51" xfId="0" applyBorder="1"/>
    <xf numFmtId="0" fontId="0" fillId="0" borderId="51" xfId="0" applyFill="1" applyBorder="1"/>
    <xf numFmtId="0" fontId="0" fillId="0" borderId="52" xfId="0" applyBorder="1" applyAlignment="1">
      <alignment horizontal="left"/>
    </xf>
    <xf numFmtId="0" fontId="0" fillId="0" borderId="52" xfId="0" applyBorder="1"/>
    <xf numFmtId="0" fontId="0" fillId="0" borderId="44" xfId="0" applyBorder="1"/>
    <xf numFmtId="0" fontId="0" fillId="0" borderId="44" xfId="0" applyBorder="1" applyAlignment="1">
      <alignment horizontal="left"/>
    </xf>
    <xf numFmtId="0" fontId="110" fillId="0" borderId="1" xfId="0" applyFont="1" applyFill="1" applyBorder="1" applyAlignment="1" applyProtection="1">
      <alignment horizontal="left"/>
    </xf>
    <xf numFmtId="8" fontId="0" fillId="0" borderId="29" xfId="0" applyNumberFormat="1" applyBorder="1"/>
    <xf numFmtId="0" fontId="50" fillId="7" borderId="12" xfId="0" applyFont="1" applyFill="1" applyBorder="1" applyAlignment="1">
      <alignment horizontal="center" vertical="top"/>
    </xf>
    <xf numFmtId="0" fontId="50" fillId="35" borderId="12" xfId="0" applyFont="1" applyFill="1" applyBorder="1" applyAlignment="1">
      <alignment horizontal="center" vertical="top"/>
    </xf>
    <xf numFmtId="0" fontId="7" fillId="0" borderId="12" xfId="0" applyFont="1" applyBorder="1"/>
    <xf numFmtId="0" fontId="112" fillId="30" borderId="55" xfId="4" applyFont="1" applyFill="1" applyBorder="1" applyAlignment="1">
      <alignment horizontal="left"/>
    </xf>
    <xf numFmtId="0" fontId="112" fillId="30" borderId="56" xfId="4" applyFont="1" applyFill="1" applyBorder="1" applyAlignment="1">
      <alignment horizontal="left" wrapText="1"/>
    </xf>
    <xf numFmtId="0" fontId="109" fillId="30" borderId="56" xfId="4" applyFont="1" applyFill="1" applyBorder="1" applyAlignment="1">
      <alignment horizontal="left" wrapText="1"/>
    </xf>
    <xf numFmtId="0" fontId="109" fillId="30" borderId="56" xfId="4" applyFont="1" applyFill="1" applyBorder="1" applyAlignment="1">
      <alignment wrapText="1"/>
    </xf>
    <xf numFmtId="0" fontId="109" fillId="30" borderId="56" xfId="4" applyFont="1" applyFill="1" applyBorder="1" applyAlignment="1">
      <alignment textRotation="90" wrapText="1"/>
    </xf>
    <xf numFmtId="0" fontId="112" fillId="30" borderId="56" xfId="4" applyFont="1" applyFill="1" applyBorder="1" applyAlignment="1">
      <alignment wrapText="1"/>
    </xf>
    <xf numFmtId="14" fontId="102" fillId="30" borderId="56" xfId="4" applyNumberFormat="1" applyFont="1" applyFill="1" applyBorder="1" applyAlignment="1">
      <alignment horizontal="left" wrapText="1"/>
    </xf>
    <xf numFmtId="44" fontId="102" fillId="30" borderId="56" xfId="4" applyNumberFormat="1" applyFont="1" applyFill="1" applyBorder="1" applyAlignment="1">
      <alignment wrapText="1"/>
    </xf>
    <xf numFmtId="164" fontId="112" fillId="30" borderId="56" xfId="4" applyNumberFormat="1" applyFont="1" applyFill="1" applyBorder="1" applyAlignment="1">
      <alignment wrapText="1"/>
    </xf>
    <xf numFmtId="9" fontId="109" fillId="30" borderId="56" xfId="4" applyNumberFormat="1" applyFont="1" applyFill="1" applyBorder="1" applyAlignment="1">
      <alignment horizontal="center" wrapText="1"/>
    </xf>
    <xf numFmtId="0" fontId="109" fillId="30" borderId="56" xfId="4" applyNumberFormat="1" applyFont="1" applyFill="1" applyBorder="1" applyAlignment="1">
      <alignment horizontal="center" wrapText="1"/>
    </xf>
    <xf numFmtId="44" fontId="102" fillId="30" borderId="56" xfId="4" applyNumberFormat="1" applyFont="1" applyFill="1" applyBorder="1" applyAlignment="1"/>
    <xf numFmtId="0" fontId="112" fillId="31" borderId="56" xfId="4" applyFont="1" applyFill="1" applyBorder="1" applyAlignment="1">
      <alignment wrapText="1"/>
    </xf>
    <xf numFmtId="0" fontId="109" fillId="33" borderId="57" xfId="4" applyFont="1" applyFill="1" applyBorder="1" applyAlignment="1">
      <alignment horizontal="left" wrapText="1"/>
    </xf>
    <xf numFmtId="0" fontId="109" fillId="33" borderId="54" xfId="4" applyFont="1" applyFill="1" applyBorder="1" applyAlignment="1">
      <alignment horizontal="left" wrapText="1"/>
    </xf>
    <xf numFmtId="0" fontId="109" fillId="33" borderId="54" xfId="4" applyFont="1" applyFill="1" applyBorder="1" applyAlignment="1">
      <alignment wrapText="1"/>
    </xf>
    <xf numFmtId="0" fontId="109" fillId="33" borderId="54" xfId="4" applyFont="1" applyFill="1" applyBorder="1" applyAlignment="1">
      <alignment textRotation="90"/>
    </xf>
    <xf numFmtId="9" fontId="109" fillId="33" borderId="54" xfId="4" applyNumberFormat="1" applyFont="1" applyFill="1" applyBorder="1" applyAlignment="1">
      <alignment wrapText="1"/>
    </xf>
    <xf numFmtId="9" fontId="109" fillId="33" borderId="54" xfId="4" applyNumberFormat="1" applyFont="1" applyFill="1" applyBorder="1" applyAlignment="1">
      <alignment horizontal="center" wrapText="1"/>
    </xf>
    <xf numFmtId="44" fontId="102" fillId="33" borderId="54" xfId="4" applyNumberFormat="1" applyFont="1" applyFill="1" applyBorder="1" applyAlignment="1">
      <alignment wrapText="1"/>
    </xf>
    <xf numFmtId="0" fontId="109" fillId="33" borderId="54" xfId="4" applyNumberFormat="1" applyFont="1" applyFill="1" applyBorder="1" applyAlignment="1">
      <alignment wrapText="1"/>
    </xf>
    <xf numFmtId="44" fontId="102" fillId="34" borderId="54" xfId="4" applyNumberFormat="1" applyFont="1" applyFill="1" applyBorder="1" applyAlignment="1">
      <alignment horizontal="center" wrapText="1"/>
    </xf>
    <xf numFmtId="0" fontId="109" fillId="34" borderId="54" xfId="4" applyFont="1" applyFill="1" applyBorder="1" applyAlignment="1">
      <alignment horizontal="center" wrapText="1"/>
    </xf>
    <xf numFmtId="174" fontId="109" fillId="34" borderId="54" xfId="4" applyNumberFormat="1" applyFont="1" applyFill="1" applyBorder="1" applyAlignment="1">
      <alignment horizontal="center" wrapText="1"/>
    </xf>
    <xf numFmtId="164" fontId="109" fillId="34" borderId="54" xfId="4" applyNumberFormat="1" applyFont="1" applyFill="1" applyBorder="1" applyAlignment="1">
      <alignment horizontal="center" wrapText="1"/>
    </xf>
    <xf numFmtId="44" fontId="102" fillId="33" borderId="54" xfId="4" applyNumberFormat="1" applyFont="1" applyFill="1" applyBorder="1" applyAlignment="1">
      <alignment horizontal="center" wrapText="1"/>
    </xf>
    <xf numFmtId="164" fontId="109" fillId="33" borderId="54" xfId="4" applyNumberFormat="1" applyFont="1" applyFill="1" applyBorder="1" applyAlignment="1">
      <alignment horizontal="center" wrapText="1"/>
    </xf>
    <xf numFmtId="174" fontId="109" fillId="33" borderId="54" xfId="4" applyNumberFormat="1" applyFont="1" applyFill="1" applyBorder="1" applyAlignment="1">
      <alignment horizontal="center" wrapText="1"/>
    </xf>
    <xf numFmtId="0" fontId="112" fillId="0" borderId="57" xfId="4" applyFont="1" applyBorder="1" applyAlignment="1">
      <alignment horizontal="left"/>
    </xf>
    <xf numFmtId="0" fontId="112" fillId="0" borderId="54" xfId="4" applyFont="1" applyBorder="1" applyAlignment="1">
      <alignment horizontal="left"/>
    </xf>
    <xf numFmtId="0" fontId="109" fillId="0" borderId="54" xfId="4" applyFont="1" applyBorder="1"/>
    <xf numFmtId="0" fontId="112" fillId="0" borderId="54" xfId="4" applyFont="1" applyBorder="1"/>
    <xf numFmtId="44" fontId="102" fillId="0" borderId="54" xfId="4" applyNumberFormat="1" applyFont="1" applyBorder="1"/>
    <xf numFmtId="9" fontId="112" fillId="0" borderId="54" xfId="4" applyNumberFormat="1" applyFont="1" applyBorder="1"/>
    <xf numFmtId="0" fontId="112" fillId="0" borderId="54" xfId="4" applyNumberFormat="1" applyFont="1" applyBorder="1"/>
    <xf numFmtId="44" fontId="102" fillId="25" borderId="54" xfId="4" applyNumberFormat="1" applyFont="1" applyFill="1" applyBorder="1"/>
    <xf numFmtId="0" fontId="113" fillId="25" borderId="54" xfId="4" applyFont="1" applyFill="1" applyBorder="1"/>
    <xf numFmtId="174" fontId="109" fillId="25" borderId="54" xfId="4" applyNumberFormat="1" applyFont="1" applyFill="1" applyBorder="1"/>
    <xf numFmtId="164" fontId="109" fillId="25" borderId="54" xfId="4" applyNumberFormat="1" applyFont="1" applyFill="1" applyBorder="1" applyAlignment="1">
      <alignment horizontal="center"/>
    </xf>
    <xf numFmtId="164" fontId="109" fillId="0" borderId="54" xfId="4" applyNumberFormat="1" applyFont="1" applyBorder="1"/>
    <xf numFmtId="174" fontId="109" fillId="0" borderId="54" xfId="4" applyNumberFormat="1" applyFont="1" applyBorder="1"/>
    <xf numFmtId="164" fontId="109" fillId="0" borderId="54" xfId="4" applyNumberFormat="1" applyFont="1" applyBorder="1" applyAlignment="1">
      <alignment horizontal="center"/>
    </xf>
    <xf numFmtId="44" fontId="102" fillId="4" borderId="54" xfId="4" applyNumberFormat="1" applyFont="1" applyFill="1" applyBorder="1"/>
    <xf numFmtId="0" fontId="109" fillId="0" borderId="57" xfId="4" applyFont="1" applyBorder="1" applyAlignment="1">
      <alignment horizontal="left"/>
    </xf>
    <xf numFmtId="0" fontId="109" fillId="0" borderId="54" xfId="4" applyFont="1" applyBorder="1" applyAlignment="1">
      <alignment horizontal="left"/>
    </xf>
    <xf numFmtId="9" fontId="109" fillId="0" borderId="54" xfId="4" applyNumberFormat="1" applyFont="1" applyBorder="1" applyAlignment="1">
      <alignment wrapText="1"/>
    </xf>
    <xf numFmtId="0" fontId="109" fillId="25" borderId="54" xfId="4" applyFont="1" applyFill="1" applyBorder="1"/>
    <xf numFmtId="0" fontId="112" fillId="5" borderId="57" xfId="4" applyFont="1" applyFill="1" applyBorder="1" applyAlignment="1">
      <alignment horizontal="left"/>
    </xf>
    <xf numFmtId="0" fontId="112" fillId="5" borderId="54" xfId="4" applyFont="1" applyFill="1" applyBorder="1" applyAlignment="1">
      <alignment horizontal="left"/>
    </xf>
    <xf numFmtId="0" fontId="109" fillId="5" borderId="54" xfId="4" applyFont="1" applyFill="1" applyBorder="1" applyAlignment="1">
      <alignment horizontal="left"/>
    </xf>
    <xf numFmtId="0" fontId="109" fillId="5" borderId="54" xfId="4" applyFont="1" applyFill="1" applyBorder="1"/>
    <xf numFmtId="0" fontId="112" fillId="5" borderId="54" xfId="4" applyFont="1" applyFill="1" applyBorder="1"/>
    <xf numFmtId="9" fontId="109" fillId="5" borderId="54" xfId="4" applyNumberFormat="1" applyFont="1" applyFill="1" applyBorder="1" applyAlignment="1">
      <alignment wrapText="1"/>
    </xf>
    <xf numFmtId="44" fontId="102" fillId="5" borderId="54" xfId="4" applyNumberFormat="1" applyFont="1" applyFill="1" applyBorder="1"/>
    <xf numFmtId="9" fontId="109" fillId="5" borderId="54" xfId="4" applyNumberFormat="1" applyFont="1" applyFill="1" applyBorder="1"/>
    <xf numFmtId="0" fontId="109" fillId="5" borderId="54" xfId="4" applyNumberFormat="1" applyFont="1" applyFill="1" applyBorder="1"/>
    <xf numFmtId="44" fontId="102" fillId="29" borderId="54" xfId="4" applyNumberFormat="1" applyFont="1" applyFill="1" applyBorder="1"/>
    <xf numFmtId="165" fontId="109" fillId="29" borderId="54" xfId="4" applyNumberFormat="1" applyFont="1" applyFill="1" applyBorder="1"/>
    <xf numFmtId="174" fontId="109" fillId="29" borderId="54" xfId="4" applyNumberFormat="1" applyFont="1" applyFill="1" applyBorder="1"/>
    <xf numFmtId="165" fontId="109" fillId="29" borderId="54" xfId="4" applyNumberFormat="1" applyFont="1" applyFill="1" applyBorder="1" applyAlignment="1">
      <alignment horizontal="center"/>
    </xf>
    <xf numFmtId="165" fontId="109" fillId="5" borderId="54" xfId="4" applyNumberFormat="1" applyFont="1" applyFill="1" applyBorder="1"/>
    <xf numFmtId="174" fontId="109" fillId="5" borderId="54" xfId="4" applyNumberFormat="1" applyFont="1" applyFill="1" applyBorder="1"/>
    <xf numFmtId="165" fontId="109" fillId="5" borderId="54" xfId="4" applyNumberFormat="1" applyFont="1" applyFill="1" applyBorder="1" applyAlignment="1">
      <alignment horizontal="center"/>
    </xf>
    <xf numFmtId="164" fontId="109" fillId="5" borderId="54" xfId="4" applyNumberFormat="1" applyFont="1" applyFill="1" applyBorder="1"/>
    <xf numFmtId="164" fontId="109" fillId="5" borderId="54" xfId="4" applyNumberFormat="1" applyFont="1" applyFill="1" applyBorder="1" applyAlignment="1">
      <alignment horizontal="center"/>
    </xf>
    <xf numFmtId="49" fontId="109" fillId="6" borderId="54" xfId="0" applyNumberFormat="1" applyFont="1" applyFill="1" applyBorder="1" applyAlignment="1">
      <alignment horizontal="left" vertical="center" wrapText="1"/>
    </xf>
    <xf numFmtId="9" fontId="109" fillId="0" borderId="54" xfId="4" applyNumberFormat="1" applyFont="1" applyBorder="1"/>
    <xf numFmtId="0" fontId="109" fillId="0" borderId="54" xfId="4" applyNumberFormat="1" applyFont="1" applyBorder="1"/>
    <xf numFmtId="0" fontId="100" fillId="25" borderId="54" xfId="0" applyFont="1" applyFill="1" applyBorder="1"/>
    <xf numFmtId="16" fontId="109" fillId="25" borderId="54" xfId="4" applyNumberFormat="1" applyFont="1" applyFill="1" applyBorder="1" applyAlignment="1">
      <alignment horizontal="center"/>
    </xf>
    <xf numFmtId="0" fontId="100" fillId="25" borderId="54" xfId="0" applyFont="1" applyFill="1" applyBorder="1" applyAlignment="1">
      <alignment horizontal="center"/>
    </xf>
    <xf numFmtId="44" fontId="102" fillId="0" borderId="54" xfId="0" applyNumberFormat="1" applyFont="1" applyBorder="1"/>
    <xf numFmtId="0" fontId="100" fillId="0" borderId="54" xfId="0" applyFont="1" applyBorder="1"/>
    <xf numFmtId="174" fontId="100" fillId="0" borderId="54" xfId="0" applyNumberFormat="1" applyFont="1" applyBorder="1"/>
    <xf numFmtId="0" fontId="100" fillId="0" borderId="54" xfId="0" applyFont="1" applyBorder="1" applyAlignment="1">
      <alignment horizontal="center"/>
    </xf>
    <xf numFmtId="0" fontId="100" fillId="0" borderId="57" xfId="2" applyFont="1" applyFill="1" applyBorder="1" applyAlignment="1" applyProtection="1">
      <alignment horizontal="left"/>
    </xf>
    <xf numFmtId="0" fontId="100" fillId="0" borderId="54" xfId="2" applyFont="1" applyFill="1" applyBorder="1" applyAlignment="1" applyProtection="1">
      <alignment horizontal="left"/>
    </xf>
    <xf numFmtId="0" fontId="100" fillId="0" borderId="54" xfId="2" applyFont="1" applyFill="1" applyBorder="1" applyAlignment="1" applyProtection="1"/>
    <xf numFmtId="9" fontId="100" fillId="0" borderId="54" xfId="2" applyNumberFormat="1" applyFont="1" applyFill="1" applyBorder="1" applyAlignment="1" applyProtection="1">
      <alignment wrapText="1"/>
    </xf>
    <xf numFmtId="44" fontId="102" fillId="0" borderId="54" xfId="2" applyNumberFormat="1" applyFont="1" applyFill="1" applyBorder="1" applyAlignment="1" applyProtection="1"/>
    <xf numFmtId="9" fontId="100" fillId="0" borderId="54" xfId="2" applyNumberFormat="1" applyFont="1" applyFill="1" applyBorder="1" applyAlignment="1" applyProtection="1"/>
    <xf numFmtId="0" fontId="100" fillId="0" borderId="54" xfId="2" applyNumberFormat="1" applyFont="1" applyFill="1" applyBorder="1" applyAlignment="1" applyProtection="1"/>
    <xf numFmtId="44" fontId="102" fillId="25" borderId="54" xfId="2" applyNumberFormat="1" applyFont="1" applyFill="1" applyBorder="1" applyAlignment="1" applyProtection="1"/>
    <xf numFmtId="0" fontId="100" fillId="25" borderId="54" xfId="2" applyFont="1" applyFill="1" applyBorder="1" applyAlignment="1" applyProtection="1"/>
    <xf numFmtId="174" fontId="113" fillId="25" borderId="54" xfId="2" applyNumberFormat="1" applyFont="1" applyFill="1" applyBorder="1" applyAlignment="1" applyProtection="1"/>
    <xf numFmtId="16" fontId="105" fillId="25" borderId="54" xfId="2" applyNumberFormat="1" applyFont="1" applyFill="1" applyBorder="1" applyAlignment="1" applyProtection="1">
      <alignment horizontal="center"/>
    </xf>
    <xf numFmtId="164" fontId="100" fillId="0" borderId="54" xfId="2" applyNumberFormat="1" applyFont="1" applyFill="1" applyBorder="1" applyAlignment="1" applyProtection="1"/>
    <xf numFmtId="174" fontId="113" fillId="0" borderId="54" xfId="2" applyNumberFormat="1" applyFont="1" applyFill="1" applyBorder="1" applyAlignment="1" applyProtection="1"/>
    <xf numFmtId="164" fontId="100" fillId="0" borderId="54" xfId="2" applyNumberFormat="1" applyFont="1" applyFill="1" applyBorder="1" applyAlignment="1" applyProtection="1">
      <alignment horizontal="center"/>
    </xf>
    <xf numFmtId="174" fontId="100" fillId="0" borderId="54" xfId="2" applyNumberFormat="1" applyFont="1" applyFill="1" applyBorder="1" applyAlignment="1" applyProtection="1"/>
    <xf numFmtId="165" fontId="109" fillId="29" borderId="54" xfId="4" applyNumberFormat="1" applyFont="1" applyFill="1" applyBorder="1" applyAlignment="1"/>
    <xf numFmtId="44" fontId="114" fillId="0" borderId="54" xfId="4" applyNumberFormat="1" applyFont="1" applyBorder="1"/>
    <xf numFmtId="171" fontId="109" fillId="0" borderId="54" xfId="4" applyNumberFormat="1" applyFont="1" applyBorder="1"/>
    <xf numFmtId="174" fontId="100" fillId="25" borderId="54" xfId="0" applyNumberFormat="1" applyFont="1" applyFill="1" applyBorder="1"/>
    <xf numFmtId="0" fontId="115" fillId="25" borderId="54" xfId="0" applyNumberFormat="1" applyFont="1" applyFill="1" applyBorder="1"/>
    <xf numFmtId="0" fontId="109" fillId="25" borderId="54" xfId="4" applyFont="1" applyFill="1" applyBorder="1" applyAlignment="1">
      <alignment horizontal="center"/>
    </xf>
    <xf numFmtId="0" fontId="109" fillId="0" borderId="54" xfId="4" applyFont="1" applyBorder="1" applyAlignment="1">
      <alignment horizontal="center"/>
    </xf>
    <xf numFmtId="0" fontId="109" fillId="4" borderId="54" xfId="4" applyFont="1" applyFill="1" applyBorder="1"/>
    <xf numFmtId="0" fontId="109" fillId="4" borderId="54" xfId="4" applyFont="1" applyFill="1" applyBorder="1" applyAlignment="1">
      <alignment horizontal="center"/>
    </xf>
    <xf numFmtId="9" fontId="102" fillId="0" borderId="54" xfId="4" applyNumberFormat="1" applyFont="1" applyBorder="1"/>
    <xf numFmtId="0" fontId="102" fillId="0" borderId="54" xfId="4" applyNumberFormat="1" applyFont="1" applyBorder="1"/>
    <xf numFmtId="174" fontId="113" fillId="25" borderId="54" xfId="4" applyNumberFormat="1" applyFont="1" applyFill="1" applyBorder="1"/>
    <xf numFmtId="16" fontId="113" fillId="25" borderId="54" xfId="4" applyNumberFormat="1" applyFont="1" applyFill="1" applyBorder="1" applyAlignment="1">
      <alignment horizontal="center"/>
    </xf>
    <xf numFmtId="0" fontId="113" fillId="25" borderId="54" xfId="4" applyFont="1" applyFill="1" applyBorder="1" applyAlignment="1">
      <alignment horizontal="center"/>
    </xf>
    <xf numFmtId="16" fontId="109" fillId="0" borderId="54" xfId="4" applyNumberFormat="1" applyFont="1" applyBorder="1" applyAlignment="1">
      <alignment horizontal="center"/>
    </xf>
    <xf numFmtId="9" fontId="100" fillId="0" borderId="54" xfId="4" applyNumberFormat="1" applyFont="1" applyBorder="1"/>
    <xf numFmtId="0" fontId="100" fillId="0" borderId="54" xfId="4" applyNumberFormat="1" applyFont="1" applyBorder="1"/>
    <xf numFmtId="0" fontId="109" fillId="25" borderId="54" xfId="4" applyNumberFormat="1" applyFont="1" applyFill="1" applyBorder="1"/>
    <xf numFmtId="9" fontId="113" fillId="0" borderId="54" xfId="4" applyNumberFormat="1" applyFont="1" applyBorder="1"/>
    <xf numFmtId="0" fontId="113" fillId="0" borderId="54" xfId="4" applyNumberFormat="1" applyFont="1" applyBorder="1"/>
    <xf numFmtId="0" fontId="109" fillId="0" borderId="57" xfId="4" applyFont="1" applyFill="1" applyBorder="1" applyAlignment="1">
      <alignment horizontal="left"/>
    </xf>
    <xf numFmtId="0" fontId="100" fillId="0" borderId="57" xfId="4" applyFont="1" applyBorder="1" applyAlignment="1">
      <alignment horizontal="left"/>
    </xf>
    <xf numFmtId="0" fontId="100" fillId="0" borderId="54" xfId="4" applyFont="1" applyBorder="1" applyAlignment="1">
      <alignment horizontal="left"/>
    </xf>
    <xf numFmtId="0" fontId="100" fillId="0" borderId="54" xfId="4" applyFont="1" applyBorder="1"/>
    <xf numFmtId="9" fontId="100" fillId="0" borderId="54" xfId="4" applyNumberFormat="1" applyFont="1" applyBorder="1" applyAlignment="1">
      <alignment wrapText="1"/>
    </xf>
    <xf numFmtId="44" fontId="100" fillId="0" borderId="54" xfId="4" applyNumberFormat="1" applyFont="1" applyBorder="1"/>
    <xf numFmtId="10" fontId="109" fillId="0" borderId="54" xfId="4" applyNumberFormat="1" applyFont="1" applyBorder="1"/>
    <xf numFmtId="0" fontId="109" fillId="12" borderId="57" xfId="4" applyFont="1" applyFill="1" applyBorder="1" applyAlignment="1">
      <alignment horizontal="left"/>
    </xf>
    <xf numFmtId="0" fontId="109" fillId="15" borderId="57" xfId="4" applyFont="1" applyFill="1" applyBorder="1" applyAlignment="1">
      <alignment horizontal="left"/>
    </xf>
    <xf numFmtId="0" fontId="109" fillId="11" borderId="57" xfId="4" applyFont="1" applyFill="1" applyBorder="1" applyAlignment="1">
      <alignment horizontal="left"/>
    </xf>
    <xf numFmtId="0" fontId="109" fillId="0" borderId="54" xfId="4" applyFont="1" applyBorder="1" applyAlignment="1">
      <alignment horizontal="left" vertical="top"/>
    </xf>
    <xf numFmtId="0" fontId="116" fillId="17" borderId="57" xfId="4" applyFont="1" applyFill="1" applyBorder="1" applyAlignment="1">
      <alignment horizontal="left"/>
    </xf>
    <xf numFmtId="0" fontId="112" fillId="17" borderId="54" xfId="4" applyFont="1" applyFill="1" applyBorder="1" applyAlignment="1">
      <alignment horizontal="left"/>
    </xf>
    <xf numFmtId="0" fontId="112" fillId="17" borderId="54" xfId="4" applyFont="1" applyFill="1" applyBorder="1"/>
    <xf numFmtId="9" fontId="112" fillId="17" borderId="54" xfId="4" applyNumberFormat="1" applyFont="1" applyFill="1" applyBorder="1" applyAlignment="1">
      <alignment wrapText="1"/>
    </xf>
    <xf numFmtId="44" fontId="104" fillId="17" borderId="54" xfId="4" applyNumberFormat="1" applyFont="1" applyFill="1" applyBorder="1"/>
    <xf numFmtId="9" fontId="99" fillId="17" borderId="54" xfId="4" applyNumberFormat="1" applyFont="1" applyFill="1" applyBorder="1"/>
    <xf numFmtId="171" fontId="112" fillId="17" borderId="54" xfId="4" applyNumberFormat="1" applyFont="1" applyFill="1" applyBorder="1"/>
    <xf numFmtId="0" fontId="112" fillId="17" borderId="54" xfId="4" applyNumberFormat="1" applyFont="1" applyFill="1" applyBorder="1"/>
    <xf numFmtId="44" fontId="99" fillId="17" borderId="54" xfId="4" applyNumberFormat="1" applyFont="1" applyFill="1" applyBorder="1"/>
    <xf numFmtId="44" fontId="99" fillId="17" borderId="54" xfId="4" applyNumberFormat="1" applyFont="1" applyFill="1" applyBorder="1" applyAlignment="1"/>
    <xf numFmtId="174" fontId="112" fillId="17" borderId="54" xfId="4" applyNumberFormat="1" applyFont="1" applyFill="1" applyBorder="1"/>
    <xf numFmtId="0" fontId="112" fillId="17" borderId="54" xfId="4" applyFont="1" applyFill="1" applyBorder="1" applyAlignment="1">
      <alignment horizontal="center"/>
    </xf>
    <xf numFmtId="44" fontId="104" fillId="18" borderId="54" xfId="4" applyNumberFormat="1" applyFont="1" applyFill="1" applyBorder="1"/>
    <xf numFmtId="0" fontId="112" fillId="18" borderId="54" xfId="4" applyFont="1" applyFill="1" applyBorder="1"/>
    <xf numFmtId="0" fontId="112" fillId="18" borderId="54" xfId="4" applyFont="1" applyFill="1" applyBorder="1" applyAlignment="1">
      <alignment horizontal="center"/>
    </xf>
    <xf numFmtId="44" fontId="102" fillId="26" borderId="54" xfId="4" applyNumberFormat="1" applyFont="1" applyFill="1" applyBorder="1"/>
    <xf numFmtId="16" fontId="109" fillId="4" borderId="54" xfId="4" applyNumberFormat="1" applyFont="1" applyFill="1" applyBorder="1"/>
    <xf numFmtId="0" fontId="113" fillId="0" borderId="57" xfId="4" applyFont="1" applyBorder="1" applyAlignment="1">
      <alignment horizontal="left"/>
    </xf>
    <xf numFmtId="0" fontId="113" fillId="0" borderId="54" xfId="4" applyFont="1" applyBorder="1" applyAlignment="1">
      <alignment horizontal="left"/>
    </xf>
    <xf numFmtId="0" fontId="102" fillId="0" borderId="54" xfId="4" applyFont="1" applyBorder="1" applyAlignment="1"/>
    <xf numFmtId="0" fontId="100" fillId="11" borderId="57" xfId="4" applyFont="1" applyFill="1" applyBorder="1" applyAlignment="1">
      <alignment horizontal="left"/>
    </xf>
    <xf numFmtId="0" fontId="100" fillId="15" borderId="57" xfId="4" applyFont="1" applyFill="1" applyBorder="1" applyAlignment="1">
      <alignment horizontal="left"/>
    </xf>
    <xf numFmtId="0" fontId="102" fillId="0" borderId="54" xfId="0" applyFont="1" applyBorder="1"/>
    <xf numFmtId="0" fontId="102" fillId="0" borderId="54" xfId="4" applyFont="1" applyBorder="1"/>
    <xf numFmtId="0" fontId="111" fillId="0" borderId="57" xfId="4" applyFont="1" applyBorder="1" applyAlignment="1">
      <alignment horizontal="left"/>
    </xf>
    <xf numFmtId="0" fontId="111" fillId="0" borderId="54" xfId="4" applyFont="1" applyBorder="1" applyAlignment="1">
      <alignment horizontal="left"/>
    </xf>
    <xf numFmtId="0" fontId="111" fillId="0" borderId="54" xfId="4" applyFont="1" applyBorder="1"/>
    <xf numFmtId="9" fontId="111" fillId="0" borderId="54" xfId="4" applyNumberFormat="1" applyFont="1" applyBorder="1" applyAlignment="1">
      <alignment wrapText="1"/>
    </xf>
    <xf numFmtId="44" fontId="110" fillId="0" borderId="54" xfId="4" applyNumberFormat="1" applyFont="1" applyBorder="1"/>
    <xf numFmtId="9" fontId="111" fillId="0" borderId="54" xfId="4" applyNumberFormat="1" applyFont="1" applyBorder="1"/>
    <xf numFmtId="171" fontId="111" fillId="0" borderId="54" xfId="4" applyNumberFormat="1" applyFont="1" applyBorder="1"/>
    <xf numFmtId="0" fontId="111" fillId="0" borderId="54" xfId="4" applyNumberFormat="1" applyFont="1" applyBorder="1"/>
    <xf numFmtId="44" fontId="110" fillId="25" borderId="54" xfId="4" applyNumberFormat="1" applyFont="1" applyFill="1" applyBorder="1"/>
    <xf numFmtId="0" fontId="111" fillId="25" borderId="54" xfId="4" applyFont="1" applyFill="1" applyBorder="1"/>
    <xf numFmtId="174" fontId="111" fillId="25" borderId="54" xfId="4" applyNumberFormat="1" applyFont="1" applyFill="1" applyBorder="1"/>
    <xf numFmtId="0" fontId="111" fillId="25" borderId="54" xfId="4" applyFont="1" applyFill="1" applyBorder="1" applyAlignment="1">
      <alignment horizontal="center"/>
    </xf>
    <xf numFmtId="174" fontId="111" fillId="0" borderId="54" xfId="4" applyNumberFormat="1" applyFont="1" applyBorder="1"/>
    <xf numFmtId="0" fontId="111" fillId="0" borderId="54" xfId="4" applyFont="1" applyBorder="1" applyAlignment="1">
      <alignment horizontal="center"/>
    </xf>
    <xf numFmtId="44" fontId="110" fillId="4" borderId="54" xfId="4" applyNumberFormat="1" applyFont="1" applyFill="1" applyBorder="1"/>
    <xf numFmtId="0" fontId="111" fillId="4" borderId="54" xfId="4" applyFont="1" applyFill="1" applyBorder="1"/>
    <xf numFmtId="0" fontId="111" fillId="4" borderId="54" xfId="4" applyFont="1" applyFill="1" applyBorder="1" applyAlignment="1">
      <alignment horizontal="center"/>
    </xf>
    <xf numFmtId="171" fontId="100" fillId="0" borderId="54" xfId="4" applyNumberFormat="1" applyFont="1" applyBorder="1"/>
    <xf numFmtId="0" fontId="100" fillId="25" borderId="54" xfId="4" applyFont="1" applyFill="1" applyBorder="1"/>
    <xf numFmtId="174" fontId="100" fillId="25" borderId="54" xfId="4" applyNumberFormat="1" applyFont="1" applyFill="1" applyBorder="1"/>
    <xf numFmtId="0" fontId="100" fillId="25" borderId="54" xfId="4" applyFont="1" applyFill="1" applyBorder="1" applyAlignment="1">
      <alignment horizontal="center"/>
    </xf>
    <xf numFmtId="174" fontId="100" fillId="0" borderId="54" xfId="4" applyNumberFormat="1" applyFont="1" applyBorder="1"/>
    <xf numFmtId="0" fontId="100" fillId="0" borderId="54" xfId="4" applyFont="1" applyBorder="1" applyAlignment="1">
      <alignment horizontal="center"/>
    </xf>
    <xf numFmtId="0" fontId="100" fillId="4" borderId="54" xfId="4" applyFont="1" applyFill="1" applyBorder="1"/>
    <xf numFmtId="0" fontId="100" fillId="4" borderId="54" xfId="4" applyFont="1" applyFill="1" applyBorder="1" applyAlignment="1">
      <alignment horizontal="center"/>
    </xf>
    <xf numFmtId="0" fontId="109" fillId="0" borderId="54" xfId="4" applyFont="1" applyBorder="1" applyAlignment="1">
      <alignment wrapText="1"/>
    </xf>
    <xf numFmtId="0" fontId="109" fillId="19" borderId="57" xfId="4" applyFont="1" applyFill="1" applyBorder="1" applyAlignment="1">
      <alignment horizontal="left"/>
    </xf>
    <xf numFmtId="0" fontId="109" fillId="19" borderId="54" xfId="4" applyFont="1" applyFill="1" applyBorder="1" applyAlignment="1">
      <alignment horizontal="left"/>
    </xf>
    <xf numFmtId="0" fontId="109" fillId="19" borderId="54" xfId="4" applyFont="1" applyFill="1" applyBorder="1"/>
    <xf numFmtId="9" fontId="109" fillId="19" borderId="54" xfId="4" applyNumberFormat="1" applyFont="1" applyFill="1" applyBorder="1" applyAlignment="1">
      <alignment wrapText="1"/>
    </xf>
    <xf numFmtId="44" fontId="102" fillId="19" borderId="54" xfId="4" applyNumberFormat="1" applyFont="1" applyFill="1" applyBorder="1"/>
    <xf numFmtId="9" fontId="100" fillId="19" borderId="54" xfId="4" applyNumberFormat="1" applyFont="1" applyFill="1" applyBorder="1"/>
    <xf numFmtId="171" fontId="109" fillId="19" borderId="54" xfId="4" applyNumberFormat="1" applyFont="1" applyFill="1" applyBorder="1"/>
    <xf numFmtId="0" fontId="109" fillId="19" borderId="54" xfId="4" applyNumberFormat="1" applyFont="1" applyFill="1" applyBorder="1"/>
    <xf numFmtId="44" fontId="102" fillId="27" borderId="54" xfId="4" applyNumberFormat="1" applyFont="1" applyFill="1" applyBorder="1"/>
    <xf numFmtId="0" fontId="109" fillId="27" borderId="54" xfId="4" applyFont="1" applyFill="1" applyBorder="1"/>
    <xf numFmtId="174" fontId="109" fillId="27" borderId="54" xfId="4" applyNumberFormat="1" applyFont="1" applyFill="1" applyBorder="1"/>
    <xf numFmtId="0" fontId="109" fillId="27" borderId="54" xfId="4" applyFont="1" applyFill="1" applyBorder="1" applyAlignment="1">
      <alignment horizontal="center"/>
    </xf>
    <xf numFmtId="174" fontId="109" fillId="19" borderId="54" xfId="4" applyNumberFormat="1" applyFont="1" applyFill="1" applyBorder="1"/>
    <xf numFmtId="0" fontId="109" fillId="19" borderId="54" xfId="4" applyFont="1" applyFill="1" applyBorder="1" applyAlignment="1">
      <alignment horizontal="center"/>
    </xf>
    <xf numFmtId="0" fontId="109" fillId="0" borderId="54" xfId="4" applyFont="1" applyFill="1" applyBorder="1" applyAlignment="1">
      <alignment horizontal="left"/>
    </xf>
    <xf numFmtId="0" fontId="109" fillId="0" borderId="54" xfId="4" applyFont="1" applyFill="1" applyBorder="1"/>
    <xf numFmtId="9" fontId="109" fillId="0" borderId="54" xfId="4" applyNumberFormat="1" applyFont="1" applyFill="1" applyBorder="1" applyAlignment="1">
      <alignment wrapText="1"/>
    </xf>
    <xf numFmtId="44" fontId="102" fillId="0" borderId="54" xfId="4" applyNumberFormat="1" applyFont="1" applyFill="1" applyBorder="1"/>
    <xf numFmtId="9" fontId="100" fillId="0" borderId="54" xfId="4" applyNumberFormat="1" applyFont="1" applyFill="1" applyBorder="1"/>
    <xf numFmtId="171" fontId="109" fillId="0" borderId="54" xfId="4" applyNumberFormat="1" applyFont="1" applyFill="1" applyBorder="1"/>
    <xf numFmtId="0" fontId="109" fillId="0" borderId="54" xfId="4" applyNumberFormat="1" applyFont="1" applyFill="1" applyBorder="1"/>
    <xf numFmtId="0" fontId="109" fillId="26" borderId="54" xfId="4" applyFont="1" applyFill="1" applyBorder="1"/>
    <xf numFmtId="174" fontId="109" fillId="26" borderId="54" xfId="4" applyNumberFormat="1" applyFont="1" applyFill="1" applyBorder="1"/>
    <xf numFmtId="0" fontId="109" fillId="26" borderId="54" xfId="4" applyFont="1" applyFill="1" applyBorder="1" applyAlignment="1">
      <alignment horizontal="center"/>
    </xf>
    <xf numFmtId="174" fontId="109" fillId="0" borderId="54" xfId="4" applyNumberFormat="1" applyFont="1" applyFill="1" applyBorder="1"/>
    <xf numFmtId="0" fontId="109" fillId="0" borderId="54" xfId="4" applyFont="1" applyFill="1" applyBorder="1" applyAlignment="1">
      <alignment horizontal="center"/>
    </xf>
    <xf numFmtId="0" fontId="100" fillId="0" borderId="54" xfId="4" applyFont="1" applyFill="1" applyBorder="1"/>
    <xf numFmtId="0" fontId="109" fillId="0" borderId="54" xfId="4" applyFont="1" applyFill="1" applyBorder="1" applyAlignment="1">
      <alignment wrapText="1"/>
    </xf>
    <xf numFmtId="0" fontId="109" fillId="0" borderId="54" xfId="4" applyNumberFormat="1" applyFont="1" applyBorder="1" applyAlignment="1">
      <alignment wrapText="1"/>
    </xf>
    <xf numFmtId="44" fontId="102" fillId="0" borderId="54" xfId="4" applyNumberFormat="1" applyFont="1" applyFill="1" applyBorder="1" applyAlignment="1" applyProtection="1"/>
    <xf numFmtId="0" fontId="105" fillId="0" borderId="54" xfId="0" applyNumberFormat="1" applyFont="1" applyFill="1" applyBorder="1" applyAlignment="1" applyProtection="1">
      <alignment horizontal="left"/>
    </xf>
    <xf numFmtId="0" fontId="109" fillId="19" borderId="54" xfId="4" applyFont="1" applyFill="1" applyBorder="1" applyAlignment="1">
      <alignment wrapText="1"/>
    </xf>
    <xf numFmtId="0" fontId="105" fillId="0" borderId="54" xfId="4" applyNumberFormat="1" applyFont="1" applyFill="1" applyBorder="1" applyAlignment="1" applyProtection="1">
      <alignment horizontal="left"/>
    </xf>
    <xf numFmtId="0" fontId="109" fillId="0" borderId="54" xfId="0" applyFont="1" applyBorder="1" applyAlignment="1">
      <alignment horizontal="left"/>
    </xf>
    <xf numFmtId="0" fontId="105" fillId="15" borderId="57" xfId="0" applyFont="1" applyFill="1" applyBorder="1" applyAlignment="1">
      <alignment horizontal="left"/>
    </xf>
    <xf numFmtId="0" fontId="105" fillId="0" borderId="54" xfId="4" applyFont="1" applyBorder="1" applyAlignment="1">
      <alignment horizontal="left"/>
    </xf>
    <xf numFmtId="0" fontId="105" fillId="0" borderId="54" xfId="0" applyFont="1" applyBorder="1" applyAlignment="1">
      <alignment horizontal="right"/>
    </xf>
    <xf numFmtId="0" fontId="105" fillId="0" borderId="54" xfId="4" applyFont="1" applyBorder="1" applyAlignment="1">
      <alignment horizontal="right"/>
    </xf>
    <xf numFmtId="0" fontId="105" fillId="0" borderId="54" xfId="0" applyFont="1" applyBorder="1"/>
    <xf numFmtId="0" fontId="105" fillId="0" borderId="54" xfId="4" applyFont="1" applyBorder="1"/>
    <xf numFmtId="0" fontId="109" fillId="23" borderId="57" xfId="4" applyFont="1" applyFill="1" applyBorder="1" applyAlignment="1">
      <alignment horizontal="left"/>
    </xf>
    <xf numFmtId="0" fontId="112" fillId="17" borderId="57" xfId="4" applyFont="1" applyFill="1" applyBorder="1" applyAlignment="1">
      <alignment horizontal="left"/>
    </xf>
    <xf numFmtId="0" fontId="109" fillId="0" borderId="54" xfId="4" applyFont="1" applyBorder="1" applyAlignment="1"/>
    <xf numFmtId="0" fontId="109" fillId="0" borderId="54" xfId="4" applyNumberFormat="1" applyFont="1" applyBorder="1" applyAlignment="1">
      <alignment horizontal="left"/>
    </xf>
    <xf numFmtId="0" fontId="0" fillId="0" borderId="54" xfId="0" applyBorder="1"/>
    <xf numFmtId="0" fontId="100" fillId="0" borderId="54" xfId="0" applyFont="1" applyBorder="1" applyAlignment="1">
      <alignment horizontal="left"/>
    </xf>
    <xf numFmtId="0" fontId="105" fillId="0" borderId="54" xfId="0" applyFont="1" applyBorder="1" applyAlignment="1">
      <alignment horizontal="left"/>
    </xf>
    <xf numFmtId="0" fontId="119" fillId="0" borderId="54" xfId="0" applyFont="1" applyBorder="1"/>
    <xf numFmtId="0" fontId="100" fillId="0" borderId="57" xfId="4" applyFont="1" applyFill="1" applyBorder="1" applyAlignment="1">
      <alignment horizontal="left"/>
    </xf>
    <xf numFmtId="0" fontId="119" fillId="0" borderId="54" xfId="4" applyFont="1" applyBorder="1"/>
    <xf numFmtId="0" fontId="109" fillId="0" borderId="58" xfId="4" applyFont="1" applyBorder="1"/>
    <xf numFmtId="0" fontId="105" fillId="0" borderId="54" xfId="0" applyFont="1" applyFill="1" applyBorder="1" applyAlignment="1">
      <alignment horizontal="left"/>
    </xf>
    <xf numFmtId="0" fontId="105" fillId="0" borderId="54" xfId="0" applyFont="1" applyBorder="1" applyAlignment="1"/>
    <xf numFmtId="0" fontId="105" fillId="0" borderId="0" xfId="0" applyFont="1" applyFill="1" applyBorder="1" applyAlignment="1">
      <alignment horizontal="left"/>
    </xf>
    <xf numFmtId="44" fontId="100" fillId="0" borderId="1" xfId="0" applyNumberFormat="1" applyFont="1" applyBorder="1"/>
    <xf numFmtId="0" fontId="105" fillId="0" borderId="0" xfId="0" applyFont="1" applyBorder="1" applyAlignment="1">
      <alignment horizontal="left"/>
    </xf>
    <xf numFmtId="14" fontId="100" fillId="0" borderId="1" xfId="0" applyNumberFormat="1" applyFont="1" applyBorder="1" applyAlignment="1">
      <alignment horizontal="left"/>
    </xf>
    <xf numFmtId="0" fontId="109" fillId="0" borderId="1" xfId="0" applyFont="1" applyFill="1" applyBorder="1" applyAlignment="1">
      <alignment horizontal="right"/>
    </xf>
    <xf numFmtId="0" fontId="100" fillId="36" borderId="1" xfId="0" applyFont="1" applyFill="1" applyBorder="1" applyAlignment="1">
      <alignment horizontal="right"/>
    </xf>
    <xf numFmtId="0" fontId="100" fillId="36" borderId="1" xfId="0" applyFont="1" applyFill="1" applyBorder="1" applyAlignment="1"/>
    <xf numFmtId="0" fontId="100" fillId="36" borderId="1" xfId="0" applyFont="1" applyFill="1" applyBorder="1" applyAlignment="1">
      <alignment horizontal="center"/>
    </xf>
    <xf numFmtId="177" fontId="100" fillId="36" borderId="1" xfId="0" applyNumberFormat="1" applyFont="1" applyFill="1" applyBorder="1" applyAlignment="1">
      <alignment horizontal="center"/>
    </xf>
    <xf numFmtId="0" fontId="99" fillId="36" borderId="1" xfId="0" applyFont="1" applyFill="1" applyBorder="1" applyAlignment="1"/>
    <xf numFmtId="0" fontId="105" fillId="0" borderId="1" xfId="0" applyFont="1" applyBorder="1" applyAlignment="1">
      <alignment horizontal="left" vertical="top"/>
    </xf>
    <xf numFmtId="14" fontId="111" fillId="0" borderId="1" xfId="0" applyNumberFormat="1" applyFont="1" applyBorder="1" applyAlignment="1">
      <alignment horizontal="left"/>
    </xf>
    <xf numFmtId="0" fontId="105" fillId="13" borderId="1" xfId="0" applyFont="1" applyFill="1" applyBorder="1"/>
    <xf numFmtId="14" fontId="111" fillId="0" borderId="1" xfId="0" applyNumberFormat="1" applyFont="1" applyFill="1" applyBorder="1" applyAlignment="1">
      <alignment horizontal="left"/>
    </xf>
    <xf numFmtId="14" fontId="100" fillId="0" borderId="1" xfId="0" applyNumberFormat="1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108" fillId="0" borderId="1" xfId="0" applyFont="1" applyBorder="1" applyAlignment="1">
      <alignment horizontal="left"/>
    </xf>
    <xf numFmtId="0" fontId="109" fillId="45" borderId="1" xfId="0" applyFont="1" applyFill="1" applyBorder="1" applyAlignment="1">
      <alignment horizontal="left"/>
    </xf>
    <xf numFmtId="0" fontId="109" fillId="45" borderId="1" xfId="0" applyFont="1" applyFill="1" applyBorder="1" applyAlignment="1"/>
    <xf numFmtId="177" fontId="100" fillId="45" borderId="1" xfId="0" applyNumberFormat="1" applyFont="1" applyFill="1" applyBorder="1" applyAlignment="1">
      <alignment horizontal="center"/>
    </xf>
    <xf numFmtId="0" fontId="100" fillId="45" borderId="1" xfId="0" applyFont="1" applyFill="1" applyBorder="1" applyAlignment="1">
      <alignment horizontal="left"/>
    </xf>
    <xf numFmtId="1" fontId="100" fillId="45" borderId="1" xfId="0" applyNumberFormat="1" applyFont="1" applyFill="1" applyBorder="1" applyAlignment="1">
      <alignment horizontal="center"/>
    </xf>
    <xf numFmtId="174" fontId="100" fillId="45" borderId="1" xfId="0" applyNumberFormat="1" applyFont="1" applyFill="1" applyBorder="1" applyAlignment="1">
      <alignment horizontal="left"/>
    </xf>
    <xf numFmtId="0" fontId="100" fillId="45" borderId="1" xfId="0" applyFont="1" applyFill="1" applyBorder="1" applyAlignment="1"/>
    <xf numFmtId="2" fontId="100" fillId="45" borderId="1" xfId="0" applyNumberFormat="1" applyFont="1" applyFill="1" applyBorder="1" applyAlignment="1"/>
    <xf numFmtId="0" fontId="100" fillId="45" borderId="1" xfId="0" applyFont="1" applyFill="1" applyBorder="1"/>
    <xf numFmtId="172" fontId="100" fillId="45" borderId="1" xfId="0" applyNumberFormat="1" applyFont="1" applyFill="1" applyBorder="1"/>
    <xf numFmtId="0" fontId="100" fillId="45" borderId="1" xfId="0" applyNumberFormat="1" applyFont="1" applyFill="1" applyBorder="1" applyAlignment="1">
      <alignment horizontal="right" wrapText="1"/>
    </xf>
    <xf numFmtId="44" fontId="100" fillId="45" borderId="1" xfId="0" applyNumberFormat="1" applyFont="1" applyFill="1" applyBorder="1"/>
    <xf numFmtId="0" fontId="105" fillId="45" borderId="1" xfId="0" applyFont="1" applyFill="1" applyBorder="1" applyAlignment="1">
      <alignment horizontal="left" vertical="top"/>
    </xf>
    <xf numFmtId="0" fontId="100" fillId="45" borderId="1" xfId="0" applyNumberFormat="1" applyFont="1" applyFill="1" applyBorder="1" applyAlignment="1">
      <alignment horizontal="left"/>
    </xf>
    <xf numFmtId="0" fontId="119" fillId="0" borderId="1" xfId="0" applyFont="1" applyBorder="1" applyAlignment="1">
      <alignment horizontal="center"/>
    </xf>
    <xf numFmtId="0" fontId="105" fillId="0" borderId="54" xfId="0" applyFont="1" applyBorder="1" applyAlignment="1">
      <alignment horizontal="center"/>
    </xf>
    <xf numFmtId="0" fontId="109" fillId="45" borderId="1" xfId="0" applyFont="1" applyFill="1" applyBorder="1" applyAlignment="1">
      <alignment horizontal="center"/>
    </xf>
    <xf numFmtId="0" fontId="105" fillId="13" borderId="1" xfId="0" applyFont="1" applyFill="1" applyBorder="1" applyAlignment="1">
      <alignment horizontal="left" vertical="top"/>
    </xf>
    <xf numFmtId="177" fontId="100" fillId="45" borderId="1" xfId="0" applyNumberFormat="1" applyFont="1" applyFill="1" applyBorder="1" applyAlignment="1" applyProtection="1">
      <alignment horizontal="center"/>
      <protection locked="0"/>
    </xf>
    <xf numFmtId="0" fontId="100" fillId="45" borderId="1" xfId="0" applyFont="1" applyFill="1" applyBorder="1" applyAlignment="1" applyProtection="1">
      <alignment horizontal="center"/>
      <protection locked="0"/>
    </xf>
    <xf numFmtId="0" fontId="100" fillId="45" borderId="1" xfId="0" applyNumberFormat="1" applyFont="1" applyFill="1" applyBorder="1" applyAlignment="1" applyProtection="1">
      <alignment horizontal="center"/>
      <protection locked="0"/>
    </xf>
    <xf numFmtId="44" fontId="100" fillId="0" borderId="1" xfId="0" applyNumberFormat="1" applyFont="1" applyFill="1" applyBorder="1"/>
    <xf numFmtId="0" fontId="25" fillId="39" borderId="1" xfId="4" applyFont="1" applyFill="1" applyBorder="1" applyAlignment="1">
      <alignment horizontal="center"/>
    </xf>
    <xf numFmtId="0" fontId="18" fillId="0" borderId="1" xfId="0" applyFont="1" applyFill="1" applyBorder="1" applyAlignment="1" applyProtection="1">
      <alignment horizontal="center"/>
    </xf>
    <xf numFmtId="0" fontId="36" fillId="0" borderId="1" xfId="0" applyFont="1" applyBorder="1" applyAlignment="1" applyProtection="1">
      <alignment horizontal="center"/>
    </xf>
    <xf numFmtId="0" fontId="2" fillId="8" borderId="0" xfId="0" applyFont="1" applyFill="1" applyAlignment="1" applyProtection="1">
      <alignment horizontal="center"/>
      <protection locked="0"/>
    </xf>
    <xf numFmtId="0" fontId="4" fillId="0" borderId="2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20" xfId="4" applyFont="1" applyBorder="1" applyAlignment="1">
      <alignment horizontal="center"/>
    </xf>
    <xf numFmtId="0" fontId="4" fillId="0" borderId="23" xfId="4" applyFont="1" applyBorder="1" applyAlignment="1">
      <alignment horizontal="center"/>
    </xf>
    <xf numFmtId="0" fontId="45" fillId="0" borderId="1" xfId="0" applyFont="1" applyBorder="1" applyAlignment="1">
      <alignment horizontal="center"/>
    </xf>
    <xf numFmtId="0" fontId="46" fillId="0" borderId="1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46" fillId="0" borderId="1" xfId="0" applyFont="1" applyBorder="1" applyAlignment="1" applyProtection="1">
      <alignment horizontal="center"/>
    </xf>
    <xf numFmtId="0" fontId="49" fillId="0" borderId="0" xfId="0" applyFont="1" applyAlignment="1">
      <alignment horizontal="center"/>
    </xf>
    <xf numFmtId="0" fontId="2" fillId="0" borderId="1" xfId="4" applyFont="1" applyFill="1" applyBorder="1" applyAlignment="1">
      <alignment horizontal="center"/>
    </xf>
    <xf numFmtId="0" fontId="18" fillId="0" borderId="0" xfId="0" applyFont="1" applyFill="1" applyAlignment="1">
      <alignment horizontal="center"/>
    </xf>
    <xf numFmtId="0" fontId="18" fillId="0" borderId="0" xfId="0" applyFont="1" applyAlignment="1" applyProtection="1">
      <alignment horizontal="center"/>
    </xf>
    <xf numFmtId="0" fontId="18" fillId="0" borderId="1" xfId="0" applyFont="1" applyBorder="1" applyAlignment="1" applyProtection="1">
      <alignment horizontal="center"/>
    </xf>
    <xf numFmtId="0" fontId="51" fillId="0" borderId="1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0" fillId="0" borderId="1" xfId="4" applyFont="1" applyFill="1" applyBorder="1" applyAlignment="1">
      <alignment horizontal="center"/>
    </xf>
    <xf numFmtId="0" fontId="25" fillId="0" borderId="1" xfId="0" applyFont="1" applyFill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0" fontId="51" fillId="0" borderId="1" xfId="0" applyFont="1" applyBorder="1" applyAlignment="1" applyProtection="1">
      <alignment horizontal="center"/>
    </xf>
    <xf numFmtId="0" fontId="51" fillId="0" borderId="1" xfId="4" applyFont="1" applyBorder="1" applyAlignment="1">
      <alignment horizontal="center"/>
    </xf>
    <xf numFmtId="0" fontId="51" fillId="0" borderId="1" xfId="0" applyFont="1" applyFill="1" applyBorder="1" applyAlignment="1" applyProtection="1">
      <alignment horizontal="center"/>
    </xf>
    <xf numFmtId="0" fontId="25" fillId="0" borderId="1" xfId="0" applyFont="1" applyBorder="1" applyAlignment="1" applyProtection="1">
      <alignment horizontal="center"/>
    </xf>
    <xf numFmtId="0" fontId="18" fillId="0" borderId="0" xfId="0" applyFont="1" applyBorder="1" applyAlignment="1" applyProtection="1">
      <alignment horizontal="center"/>
    </xf>
    <xf numFmtId="0" fontId="62" fillId="0" borderId="1" xfId="4" applyFont="1" applyBorder="1" applyAlignment="1">
      <alignment horizontal="center"/>
    </xf>
    <xf numFmtId="0" fontId="22" fillId="0" borderId="1" xfId="0" applyFont="1" applyBorder="1" applyAlignment="1" applyProtection="1">
      <alignment horizontal="center"/>
    </xf>
    <xf numFmtId="0" fontId="58" fillId="0" borderId="1" xfId="0" applyFont="1" applyBorder="1" applyAlignment="1" applyProtection="1">
      <alignment horizontal="center"/>
    </xf>
    <xf numFmtId="0" fontId="51" fillId="0" borderId="0" xfId="0" applyFont="1" applyFill="1" applyAlignment="1">
      <alignment horizontal="center"/>
    </xf>
    <xf numFmtId="0" fontId="51" fillId="0" borderId="0" xfId="0" applyFont="1" applyAlignment="1">
      <alignment horizontal="center"/>
    </xf>
    <xf numFmtId="0" fontId="62" fillId="0" borderId="0" xfId="0" applyFont="1" applyAlignment="1">
      <alignment horizontal="center"/>
    </xf>
    <xf numFmtId="0" fontId="65" fillId="0" borderId="0" xfId="0" applyFont="1" applyAlignment="1">
      <alignment horizontal="center"/>
    </xf>
    <xf numFmtId="0" fontId="61" fillId="0" borderId="0" xfId="0" applyFont="1" applyAlignment="1">
      <alignment horizontal="center"/>
    </xf>
    <xf numFmtId="0" fontId="2" fillId="0" borderId="0" xfId="0" applyFont="1" applyBorder="1" applyAlignment="1">
      <alignment horizontal="center"/>
    </xf>
    <xf numFmtId="0" fontId="22" fillId="0" borderId="0" xfId="0" applyFont="1" applyBorder="1" applyAlignment="1">
      <alignment horizontal="center"/>
    </xf>
    <xf numFmtId="0" fontId="0" fillId="0" borderId="1" xfId="4" applyFont="1" applyBorder="1" applyAlignment="1">
      <alignment horizontal="center"/>
    </xf>
    <xf numFmtId="0" fontId="57" fillId="0" borderId="1" xfId="4" applyFont="1" applyFill="1" applyBorder="1" applyAlignment="1">
      <alignment horizontal="center"/>
    </xf>
    <xf numFmtId="0" fontId="6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4" applyFont="1" applyBorder="1" applyAlignment="1">
      <alignment horizontal="center"/>
    </xf>
    <xf numFmtId="0" fontId="61" fillId="0" borderId="1" xfId="4" applyFont="1" applyBorder="1" applyAlignment="1">
      <alignment horizontal="center"/>
    </xf>
    <xf numFmtId="0" fontId="57" fillId="0" borderId="1" xfId="4" applyFont="1" applyBorder="1" applyAlignment="1">
      <alignment horizontal="center"/>
    </xf>
    <xf numFmtId="0" fontId="68" fillId="0" borderId="1" xfId="0" applyFont="1" applyFill="1" applyBorder="1" applyAlignment="1">
      <alignment horizontal="center"/>
    </xf>
    <xf numFmtId="0" fontId="68" fillId="0" borderId="0" xfId="0" applyFont="1" applyFill="1" applyBorder="1" applyAlignment="1">
      <alignment horizontal="center"/>
    </xf>
    <xf numFmtId="0" fontId="68" fillId="0" borderId="1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58" fillId="0" borderId="20" xfId="0" applyFont="1" applyBorder="1" applyAlignment="1">
      <alignment horizontal="center"/>
    </xf>
    <xf numFmtId="0" fontId="67" fillId="0" borderId="1" xfId="0" applyFont="1" applyFill="1" applyBorder="1" applyAlignment="1">
      <alignment horizontal="center"/>
    </xf>
    <xf numFmtId="0" fontId="58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72" fillId="0" borderId="1" xfId="0" applyFont="1" applyFill="1" applyBorder="1" applyAlignment="1">
      <alignment horizontal="center"/>
    </xf>
    <xf numFmtId="0" fontId="58" fillId="0" borderId="20" xfId="0" applyFont="1" applyFill="1" applyBorder="1" applyAlignment="1">
      <alignment horizontal="center"/>
    </xf>
    <xf numFmtId="0" fontId="18" fillId="0" borderId="20" xfId="0" applyFont="1" applyFill="1" applyBorder="1" applyAlignment="1">
      <alignment horizontal="center"/>
    </xf>
    <xf numFmtId="0" fontId="72" fillId="0" borderId="0" xfId="0" applyFont="1" applyFill="1" applyAlignment="1">
      <alignment horizontal="center"/>
    </xf>
    <xf numFmtId="0" fontId="18" fillId="16" borderId="1" xfId="0" applyFont="1" applyFill="1" applyBorder="1" applyAlignment="1">
      <alignment horizontal="center"/>
    </xf>
    <xf numFmtId="0" fontId="76" fillId="0" borderId="0" xfId="0" applyFont="1" applyFill="1" applyAlignment="1">
      <alignment horizontal="center"/>
    </xf>
    <xf numFmtId="0" fontId="18" fillId="19" borderId="1" xfId="0" applyFont="1" applyFill="1" applyBorder="1" applyAlignment="1">
      <alignment horizontal="center"/>
    </xf>
    <xf numFmtId="0" fontId="72" fillId="0" borderId="1" xfId="0" applyFont="1" applyBorder="1" applyAlignment="1">
      <alignment horizontal="center"/>
    </xf>
    <xf numFmtId="0" fontId="62" fillId="0" borderId="1" xfId="0" applyFont="1" applyFill="1" applyBorder="1" applyAlignment="1">
      <alignment horizontal="center"/>
    </xf>
    <xf numFmtId="0" fontId="91" fillId="0" borderId="1" xfId="0" applyFont="1" applyFill="1" applyBorder="1" applyAlignment="1">
      <alignment horizontal="center"/>
    </xf>
    <xf numFmtId="0" fontId="105" fillId="0" borderId="1" xfId="4" applyFont="1" applyBorder="1" applyAlignment="1">
      <alignment horizontal="center"/>
    </xf>
    <xf numFmtId="0" fontId="105" fillId="0" borderId="1" xfId="0" applyFont="1" applyFill="1" applyBorder="1" applyAlignment="1">
      <alignment horizontal="center" vertical="top"/>
    </xf>
    <xf numFmtId="0" fontId="100" fillId="0" borderId="1" xfId="4" applyFont="1" applyFill="1" applyBorder="1" applyAlignment="1">
      <alignment horizontal="center"/>
    </xf>
    <xf numFmtId="0" fontId="117" fillId="0" borderId="1" xfId="0" applyFont="1" applyFill="1" applyBorder="1" applyAlignment="1">
      <alignment horizontal="center"/>
    </xf>
    <xf numFmtId="0" fontId="119" fillId="0" borderId="1" xfId="0" applyFont="1" applyFill="1" applyBorder="1" applyAlignment="1">
      <alignment horizontal="center"/>
    </xf>
    <xf numFmtId="0" fontId="105" fillId="0" borderId="0" xfId="0" applyFont="1" applyFill="1" applyAlignment="1">
      <alignment horizontal="center"/>
    </xf>
    <xf numFmtId="0" fontId="105" fillId="0" borderId="57" xfId="0" applyFont="1" applyFill="1" applyBorder="1" applyAlignment="1">
      <alignment horizontal="left"/>
    </xf>
    <xf numFmtId="0" fontId="105" fillId="0" borderId="54" xfId="0" applyFont="1" applyFill="1" applyBorder="1"/>
    <xf numFmtId="0" fontId="105" fillId="0" borderId="54" xfId="0" applyFont="1" applyFill="1" applyBorder="1" applyAlignment="1"/>
    <xf numFmtId="0" fontId="100" fillId="0" borderId="54" xfId="0" applyFont="1" applyFill="1" applyBorder="1" applyAlignment="1">
      <alignment horizontal="left"/>
    </xf>
    <xf numFmtId="0" fontId="105" fillId="0" borderId="0" xfId="0" applyFont="1" applyFill="1" applyBorder="1" applyAlignment="1"/>
    <xf numFmtId="0" fontId="109" fillId="0" borderId="57" xfId="0" applyFont="1" applyFill="1" applyBorder="1" applyAlignment="1">
      <alignment horizontal="left"/>
    </xf>
    <xf numFmtId="0" fontId="105" fillId="0" borderId="54" xfId="0" applyFont="1" applyFill="1" applyBorder="1" applyAlignment="1">
      <alignment horizontal="center"/>
    </xf>
    <xf numFmtId="0" fontId="105" fillId="0" borderId="54" xfId="0" applyFont="1" applyFill="1" applyBorder="1" applyAlignment="1">
      <alignment horizontal="left" vertical="top"/>
    </xf>
    <xf numFmtId="0" fontId="111" fillId="0" borderId="0" xfId="0" applyFont="1" applyBorder="1" applyAlignment="1">
      <alignment horizontal="left"/>
    </xf>
    <xf numFmtId="0" fontId="105" fillId="0" borderId="58" xfId="0" applyFont="1" applyBorder="1" applyAlignment="1">
      <alignment horizontal="left"/>
    </xf>
    <xf numFmtId="0" fontId="105" fillId="0" borderId="58" xfId="0" applyFont="1" applyFill="1" applyBorder="1" applyAlignment="1">
      <alignment horizontal="left"/>
    </xf>
    <xf numFmtId="0" fontId="0" fillId="0" borderId="53" xfId="0" applyBorder="1"/>
    <xf numFmtId="0" fontId="105" fillId="0" borderId="33" xfId="0" applyFont="1" applyFill="1" applyBorder="1" applyAlignment="1">
      <alignment horizontal="left"/>
    </xf>
    <xf numFmtId="9" fontId="121" fillId="28" borderId="0" xfId="0" applyNumberFormat="1" applyFont="1" applyFill="1" applyAlignment="1">
      <alignment wrapText="1"/>
    </xf>
    <xf numFmtId="0" fontId="102" fillId="0" borderId="20" xfId="0" applyFont="1" applyFill="1" applyBorder="1" applyAlignment="1">
      <alignment horizontal="left"/>
    </xf>
    <xf numFmtId="0" fontId="105" fillId="0" borderId="60" xfId="0" applyFont="1" applyFill="1" applyBorder="1" applyAlignment="1">
      <alignment horizontal="left" vertical="top"/>
    </xf>
    <xf numFmtId="0" fontId="109" fillId="0" borderId="59" xfId="0" applyFont="1" applyFill="1" applyBorder="1" applyAlignment="1">
      <alignment horizontal="left"/>
    </xf>
    <xf numFmtId="0" fontId="105" fillId="0" borderId="60" xfId="0" applyFont="1" applyFill="1" applyBorder="1" applyAlignment="1"/>
    <xf numFmtId="0" fontId="105" fillId="0" borderId="60" xfId="0" applyFont="1" applyFill="1" applyBorder="1" applyAlignment="1">
      <alignment horizontal="center"/>
    </xf>
    <xf numFmtId="177" fontId="100" fillId="0" borderId="20" xfId="0" applyNumberFormat="1" applyFont="1" applyFill="1" applyBorder="1" applyAlignment="1">
      <alignment horizontal="center"/>
    </xf>
    <xf numFmtId="0" fontId="100" fillId="0" borderId="20" xfId="0" applyFont="1" applyFill="1" applyBorder="1" applyAlignment="1">
      <alignment horizontal="center"/>
    </xf>
    <xf numFmtId="0" fontId="100" fillId="0" borderId="20" xfId="0" applyFont="1" applyFill="1" applyBorder="1" applyAlignment="1">
      <alignment horizontal="left"/>
    </xf>
    <xf numFmtId="1" fontId="100" fillId="0" borderId="20" xfId="0" applyNumberFormat="1" applyFont="1" applyFill="1" applyBorder="1" applyAlignment="1">
      <alignment horizontal="center"/>
    </xf>
    <xf numFmtId="174" fontId="111" fillId="0" borderId="20" xfId="0" applyNumberFormat="1" applyFont="1" applyFill="1" applyBorder="1" applyAlignment="1">
      <alignment horizontal="left"/>
    </xf>
    <xf numFmtId="0" fontId="100" fillId="0" borderId="20" xfId="0" applyFont="1" applyFill="1" applyBorder="1" applyAlignment="1"/>
    <xf numFmtId="0" fontId="111" fillId="0" borderId="20" xfId="0" applyFont="1" applyFill="1" applyBorder="1" applyAlignment="1"/>
    <xf numFmtId="2" fontId="100" fillId="0" borderId="20" xfId="0" applyNumberFormat="1" applyFont="1" applyFill="1" applyBorder="1" applyAlignment="1"/>
    <xf numFmtId="168" fontId="100" fillId="0" borderId="20" xfId="0" applyNumberFormat="1" applyFont="1" applyFill="1" applyBorder="1" applyAlignment="1"/>
    <xf numFmtId="14" fontId="100" fillId="0" borderId="20" xfId="0" applyNumberFormat="1" applyFont="1" applyFill="1" applyBorder="1" applyAlignment="1">
      <alignment horizontal="left"/>
    </xf>
    <xf numFmtId="0" fontId="100" fillId="0" borderId="20" xfId="0" applyFont="1" applyFill="1" applyBorder="1"/>
    <xf numFmtId="172" fontId="100" fillId="0" borderId="20" xfId="0" applyNumberFormat="1" applyFont="1" applyFill="1" applyBorder="1"/>
    <xf numFmtId="0" fontId="100" fillId="0" borderId="20" xfId="0" applyNumberFormat="1" applyFont="1" applyFill="1" applyBorder="1" applyAlignment="1">
      <alignment horizontal="right" wrapText="1"/>
    </xf>
    <xf numFmtId="178" fontId="102" fillId="0" borderId="20" xfId="0" applyNumberFormat="1" applyFont="1" applyFill="1" applyBorder="1"/>
    <xf numFmtId="44" fontId="100" fillId="0" borderId="20" xfId="0" applyNumberFormat="1" applyFont="1" applyFill="1" applyBorder="1"/>
    <xf numFmtId="0" fontId="109" fillId="0" borderId="58" xfId="0" applyFont="1" applyFill="1" applyBorder="1" applyAlignment="1">
      <alignment horizontal="left"/>
    </xf>
    <xf numFmtId="0" fontId="119" fillId="0" borderId="54" xfId="0" applyFont="1" applyFill="1" applyBorder="1" applyAlignment="1">
      <alignment horizontal="left"/>
    </xf>
    <xf numFmtId="0" fontId="119" fillId="0" borderId="54" xfId="0" applyFont="1" applyFill="1" applyBorder="1" applyAlignment="1"/>
    <xf numFmtId="0" fontId="105" fillId="0" borderId="0" xfId="0" applyFont="1" applyFill="1" applyBorder="1" applyAlignment="1">
      <alignment horizontal="center"/>
    </xf>
    <xf numFmtId="0" fontId="119" fillId="0" borderId="58" xfId="0" applyFont="1" applyFill="1" applyBorder="1" applyAlignment="1">
      <alignment horizontal="left"/>
    </xf>
    <xf numFmtId="0" fontId="109" fillId="0" borderId="54" xfId="0" applyFont="1" applyFill="1" applyBorder="1" applyAlignment="1">
      <alignment horizontal="left"/>
    </xf>
    <xf numFmtId="0" fontId="109" fillId="0" borderId="54" xfId="0" applyFont="1" applyFill="1" applyBorder="1" applyAlignment="1"/>
    <xf numFmtId="0" fontId="109" fillId="0" borderId="54" xfId="0" applyFont="1" applyFill="1" applyBorder="1" applyAlignment="1">
      <alignment horizontal="center"/>
    </xf>
    <xf numFmtId="0" fontId="105" fillId="0" borderId="0" xfId="0" applyFont="1" applyFill="1" applyBorder="1"/>
    <xf numFmtId="0" fontId="109" fillId="0" borderId="0" xfId="0" applyFont="1" applyFill="1" applyBorder="1" applyAlignment="1">
      <alignment horizontal="left"/>
    </xf>
    <xf numFmtId="0" fontId="109" fillId="0" borderId="0" xfId="0" applyFont="1" applyFill="1" applyBorder="1" applyAlignment="1"/>
    <xf numFmtId="0" fontId="100" fillId="0" borderId="58" xfId="0" applyFont="1" applyFill="1" applyBorder="1" applyAlignment="1">
      <alignment horizontal="left"/>
    </xf>
    <xf numFmtId="14" fontId="100" fillId="0" borderId="1" xfId="0" applyNumberFormat="1" applyFont="1" applyFill="1" applyBorder="1" applyAlignment="1">
      <alignment horizontal="left"/>
    </xf>
    <xf numFmtId="174" fontId="112" fillId="31" borderId="56" xfId="4" applyNumberFormat="1" applyFont="1" applyFill="1" applyBorder="1" applyAlignment="1">
      <alignment wrapText="1"/>
    </xf>
    <xf numFmtId="174" fontId="99" fillId="17" borderId="54" xfId="4" applyNumberFormat="1" applyFont="1" applyFill="1" applyBorder="1"/>
    <xf numFmtId="8" fontId="0" fillId="0" borderId="12" xfId="0" applyNumberFormat="1" applyBorder="1"/>
    <xf numFmtId="14" fontId="100" fillId="0" borderId="1" xfId="0" applyNumberFormat="1" applyFont="1" applyFill="1" applyBorder="1" applyAlignment="1">
      <alignment horizontal="left"/>
    </xf>
    <xf numFmtId="0" fontId="100" fillId="0" borderId="0" xfId="0" applyFont="1" applyBorder="1" applyAlignment="1">
      <alignment horizontal="left"/>
    </xf>
    <xf numFmtId="0" fontId="100" fillId="0" borderId="0" xfId="0" applyFont="1" applyBorder="1" applyAlignment="1"/>
    <xf numFmtId="0" fontId="100" fillId="0" borderId="0" xfId="0" applyFont="1" applyBorder="1" applyAlignment="1">
      <alignment horizontal="center"/>
    </xf>
    <xf numFmtId="14" fontId="100" fillId="0" borderId="1" xfId="0" applyNumberFormat="1" applyFont="1" applyBorder="1" applyAlignment="1">
      <alignment horizontal="left"/>
    </xf>
    <xf numFmtId="0" fontId="0" fillId="0" borderId="0" xfId="0" applyAlignment="1">
      <alignment horizontal="center"/>
    </xf>
    <xf numFmtId="44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0" xfId="0" applyNumberFormat="1" applyBorder="1" applyAlignment="1">
      <alignment horizontal="center"/>
    </xf>
    <xf numFmtId="44" fontId="0" fillId="0" borderId="0" xfId="0" applyNumberFormat="1" applyBorder="1" applyAlignment="1">
      <alignment horizontal="center"/>
    </xf>
    <xf numFmtId="0" fontId="105" fillId="46" borderId="1" xfId="0" applyFont="1" applyFill="1" applyBorder="1" applyAlignment="1">
      <alignment horizontal="left"/>
    </xf>
    <xf numFmtId="0" fontId="109" fillId="46" borderId="1" xfId="0" applyFont="1" applyFill="1" applyBorder="1" applyAlignment="1">
      <alignment horizontal="left"/>
    </xf>
    <xf numFmtId="0" fontId="109" fillId="46" borderId="58" xfId="0" applyFont="1" applyFill="1" applyBorder="1" applyAlignment="1">
      <alignment horizontal="left"/>
    </xf>
    <xf numFmtId="0" fontId="0" fillId="0" borderId="54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09" fillId="43" borderId="57" xfId="4" applyFont="1" applyFill="1" applyBorder="1" applyAlignment="1">
      <alignment horizontal="left"/>
    </xf>
    <xf numFmtId="0" fontId="122" fillId="0" borderId="57" xfId="0" applyFont="1" applyFill="1" applyBorder="1" applyAlignment="1">
      <alignment horizontal="left"/>
    </xf>
    <xf numFmtId="14" fontId="100" fillId="0" borderId="1" xfId="0" applyNumberFormat="1" applyFont="1" applyBorder="1" applyAlignment="1">
      <alignment horizontal="left"/>
    </xf>
    <xf numFmtId="0" fontId="119" fillId="0" borderId="54" xfId="0" applyFont="1" applyFill="1" applyBorder="1" applyAlignment="1">
      <alignment horizontal="left" vertical="top"/>
    </xf>
    <xf numFmtId="0" fontId="122" fillId="0" borderId="54" xfId="0" applyFont="1" applyFill="1" applyBorder="1" applyAlignment="1">
      <alignment horizontal="left" vertical="top"/>
    </xf>
    <xf numFmtId="8" fontId="0" fillId="0" borderId="12" xfId="0" applyNumberFormat="1" applyBorder="1"/>
    <xf numFmtId="8" fontId="123" fillId="0" borderId="12" xfId="0" applyNumberFormat="1" applyFont="1" applyBorder="1"/>
    <xf numFmtId="0" fontId="109" fillId="21" borderId="57" xfId="4" applyFont="1" applyFill="1" applyBorder="1" applyAlignment="1">
      <alignment horizontal="left"/>
    </xf>
    <xf numFmtId="0" fontId="0" fillId="9" borderId="61" xfId="0" applyFont="1" applyFill="1" applyBorder="1"/>
    <xf numFmtId="0" fontId="0" fillId="41" borderId="61" xfId="0" applyFont="1" applyFill="1" applyBorder="1"/>
    <xf numFmtId="0" fontId="0" fillId="9" borderId="62" xfId="0" applyFont="1" applyFill="1" applyBorder="1"/>
    <xf numFmtId="0" fontId="0" fillId="9" borderId="39" xfId="0" applyFont="1" applyFill="1" applyBorder="1"/>
    <xf numFmtId="49" fontId="16" fillId="0" borderId="14" xfId="0" applyNumberFormat="1" applyFont="1" applyFill="1" applyBorder="1"/>
    <xf numFmtId="0" fontId="100" fillId="19" borderId="1" xfId="0" applyFont="1" applyFill="1" applyBorder="1" applyAlignment="1"/>
    <xf numFmtId="0" fontId="100" fillId="0" borderId="54" xfId="4" applyFont="1" applyFill="1" applyBorder="1" applyAlignment="1">
      <alignment horizontal="left"/>
    </xf>
    <xf numFmtId="0" fontId="0" fillId="0" borderId="12" xfId="0" applyNumberFormat="1" applyBorder="1" applyAlignment="1">
      <alignment horizontal="right"/>
    </xf>
    <xf numFmtId="0" fontId="122" fillId="0" borderId="54" xfId="0" applyFont="1" applyFill="1" applyBorder="1" applyAlignment="1">
      <alignment horizontal="left"/>
    </xf>
    <xf numFmtId="0" fontId="122" fillId="0" borderId="54" xfId="0" applyFont="1" applyFill="1" applyBorder="1" applyAlignment="1"/>
    <xf numFmtId="0" fontId="122" fillId="0" borderId="54" xfId="0" applyFont="1" applyFill="1" applyBorder="1" applyAlignment="1">
      <alignment horizontal="center"/>
    </xf>
    <xf numFmtId="14" fontId="100" fillId="0" borderId="1" xfId="0" applyNumberFormat="1" applyFont="1" applyBorder="1" applyAlignment="1">
      <alignment horizontal="left"/>
    </xf>
    <xf numFmtId="8" fontId="0" fillId="0" borderId="12" xfId="0" applyNumberFormat="1" applyBorder="1"/>
    <xf numFmtId="8" fontId="0" fillId="0" borderId="0" xfId="0" applyNumberFormat="1"/>
    <xf numFmtId="14" fontId="0" fillId="0" borderId="0" xfId="0" applyNumberFormat="1" applyAlignment="1">
      <alignment horizontal="left" vertical="top"/>
    </xf>
    <xf numFmtId="14" fontId="57" fillId="0" borderId="0" xfId="0" applyNumberFormat="1" applyFont="1" applyAlignment="1">
      <alignment horizontal="left" vertical="top"/>
    </xf>
    <xf numFmtId="0" fontId="57" fillId="0" borderId="0" xfId="0" applyFont="1"/>
    <xf numFmtId="0" fontId="57" fillId="0" borderId="0" xfId="0" applyFont="1" applyAlignment="1">
      <alignment horizontal="center" vertical="top"/>
    </xf>
    <xf numFmtId="0" fontId="109" fillId="0" borderId="1" xfId="4" applyFont="1" applyFill="1" applyBorder="1" applyAlignment="1">
      <alignment horizontal="right"/>
    </xf>
    <xf numFmtId="0" fontId="109" fillId="0" borderId="1" xfId="4" applyFont="1" applyBorder="1" applyAlignment="1">
      <alignment horizontal="right"/>
    </xf>
    <xf numFmtId="0" fontId="105" fillId="0" borderId="1" xfId="0" applyNumberFormat="1" applyFont="1" applyFill="1" applyBorder="1" applyAlignment="1">
      <alignment horizontal="left"/>
    </xf>
    <xf numFmtId="0" fontId="119" fillId="0" borderId="1" xfId="4" applyFont="1" applyFill="1" applyBorder="1" applyAlignment="1">
      <alignment horizontal="left"/>
    </xf>
    <xf numFmtId="8" fontId="0" fillId="0" borderId="12" xfId="0" applyNumberFormat="1" applyBorder="1"/>
    <xf numFmtId="0" fontId="128" fillId="0" borderId="57" xfId="0" applyFont="1" applyFill="1" applyBorder="1" applyAlignment="1">
      <alignment horizontal="left"/>
    </xf>
    <xf numFmtId="0" fontId="128" fillId="0" borderId="54" xfId="0" applyFont="1" applyFill="1" applyBorder="1" applyAlignment="1">
      <alignment horizontal="left"/>
    </xf>
    <xf numFmtId="0" fontId="128" fillId="0" borderId="54" xfId="0" applyFont="1" applyFill="1" applyBorder="1" applyAlignment="1"/>
    <xf numFmtId="0" fontId="116" fillId="0" borderId="54" xfId="0" applyFont="1" applyFill="1" applyBorder="1" applyAlignment="1">
      <alignment horizontal="left"/>
    </xf>
    <xf numFmtId="1" fontId="85" fillId="38" borderId="0" xfId="0" applyNumberFormat="1" applyFont="1" applyFill="1"/>
    <xf numFmtId="1" fontId="0" fillId="0" borderId="1" xfId="0" applyNumberFormat="1" applyFont="1" applyFill="1" applyBorder="1" applyAlignment="1" applyProtection="1">
      <alignment horizontal="center"/>
      <protection locked="0"/>
    </xf>
    <xf numFmtId="1" fontId="0" fillId="0" borderId="1" xfId="0" applyNumberFormat="1" applyFont="1" applyBorder="1" applyAlignment="1" applyProtection="1">
      <alignment horizontal="center"/>
      <protection locked="0"/>
    </xf>
    <xf numFmtId="1" fontId="84" fillId="38" borderId="1" xfId="0" applyNumberFormat="1" applyFont="1" applyFill="1" applyBorder="1" applyAlignment="1">
      <alignment horizontal="center"/>
    </xf>
    <xf numFmtId="1" fontId="0" fillId="0" borderId="1" xfId="0" applyNumberFormat="1" applyFont="1" applyBorder="1" applyAlignment="1"/>
    <xf numFmtId="1" fontId="0" fillId="0" borderId="1" xfId="0" applyNumberFormat="1" applyFont="1" applyFill="1" applyBorder="1"/>
    <xf numFmtId="1" fontId="0" fillId="0" borderId="1" xfId="0" applyNumberFormat="1" applyFont="1" applyFill="1" applyBorder="1" applyAlignment="1">
      <alignment horizontal="left"/>
    </xf>
    <xf numFmtId="1" fontId="0" fillId="0" borderId="1" xfId="0" applyNumberFormat="1" applyFont="1" applyBorder="1"/>
    <xf numFmtId="1" fontId="0" fillId="21" borderId="1" xfId="0" applyNumberFormat="1" applyFont="1" applyFill="1" applyBorder="1" applyAlignment="1">
      <alignment horizontal="center"/>
    </xf>
    <xf numFmtId="1" fontId="0" fillId="0" borderId="0" xfId="0" applyNumberFormat="1" applyFont="1" applyFill="1" applyBorder="1" applyAlignment="1" applyProtection="1">
      <alignment horizontal="center"/>
    </xf>
    <xf numFmtId="1" fontId="104" fillId="39" borderId="1" xfId="0" applyNumberFormat="1" applyFont="1" applyFill="1" applyBorder="1" applyAlignment="1">
      <alignment horizontal="center"/>
    </xf>
    <xf numFmtId="1" fontId="100" fillId="8" borderId="1" xfId="0" applyNumberFormat="1" applyFont="1" applyFill="1" applyBorder="1" applyAlignment="1">
      <alignment horizontal="center"/>
    </xf>
    <xf numFmtId="1" fontId="99" fillId="39" borderId="1" xfId="0" applyNumberFormat="1" applyFont="1" applyFill="1" applyBorder="1" applyAlignment="1">
      <alignment horizontal="center"/>
    </xf>
    <xf numFmtId="1" fontId="9" fillId="0" borderId="1" xfId="0" applyNumberFormat="1" applyFont="1" applyBorder="1" applyAlignment="1" applyProtection="1">
      <alignment horizontal="center" shrinkToFit="1"/>
      <protection locked="0"/>
    </xf>
    <xf numFmtId="1" fontId="129" fillId="3" borderId="1" xfId="3" applyNumberFormat="1" applyFont="1" applyBorder="1" applyAlignment="1" applyProtection="1">
      <alignment horizontal="center" wrapText="1"/>
    </xf>
    <xf numFmtId="1" fontId="0" fillId="0" borderId="1" xfId="4" applyNumberFormat="1" applyFont="1" applyBorder="1" applyAlignment="1">
      <alignment horizontal="center"/>
    </xf>
    <xf numFmtId="1" fontId="2" fillId="0" borderId="0" xfId="0" applyNumberFormat="1" applyFont="1" applyFill="1"/>
    <xf numFmtId="1" fontId="0" fillId="8" borderId="1" xfId="0" applyNumberFormat="1" applyFont="1" applyFill="1" applyBorder="1" applyAlignment="1">
      <alignment horizontal="center" vertical="top"/>
    </xf>
    <xf numFmtId="1" fontId="0" fillId="0" borderId="22" xfId="0" applyNumberFormat="1" applyFont="1" applyBorder="1"/>
    <xf numFmtId="1" fontId="0" fillId="0" borderId="0" xfId="0" applyNumberFormat="1" applyFont="1" applyBorder="1"/>
    <xf numFmtId="1" fontId="0" fillId="0" borderId="20" xfId="0" applyNumberFormat="1" applyFont="1" applyBorder="1"/>
    <xf numFmtId="1" fontId="0" fillId="0" borderId="23" xfId="0" applyNumberFormat="1" applyFont="1" applyBorder="1"/>
    <xf numFmtId="1" fontId="2" fillId="0" borderId="1" xfId="0" applyNumberFormat="1" applyFont="1" applyFill="1" applyBorder="1"/>
    <xf numFmtId="1" fontId="2" fillId="0" borderId="1" xfId="0" applyNumberFormat="1" applyFont="1" applyBorder="1" applyAlignment="1"/>
    <xf numFmtId="1" fontId="0" fillId="0" borderId="1" xfId="0" applyNumberFormat="1" applyFont="1" applyFill="1" applyBorder="1" applyAlignment="1">
      <alignment horizontal="center" vertical="top"/>
    </xf>
    <xf numFmtId="1" fontId="0" fillId="38" borderId="1" xfId="0" applyNumberFormat="1" applyFont="1" applyFill="1" applyBorder="1" applyAlignment="1">
      <alignment horizontal="center"/>
    </xf>
    <xf numFmtId="1" fontId="102" fillId="0" borderId="1" xfId="0" applyNumberFormat="1" applyFont="1" applyBorder="1" applyAlignment="1">
      <alignment horizontal="center"/>
    </xf>
    <xf numFmtId="2" fontId="100" fillId="0" borderId="1" xfId="0" applyNumberFormat="1" applyFont="1" applyFill="1" applyBorder="1" applyAlignment="1">
      <alignment horizontal="center" wrapText="1"/>
    </xf>
    <xf numFmtId="171" fontId="109" fillId="30" borderId="56" xfId="4" applyNumberFormat="1" applyFont="1" applyFill="1" applyBorder="1" applyAlignment="1">
      <alignment horizontal="center" wrapText="1"/>
    </xf>
    <xf numFmtId="171" fontId="109" fillId="33" borderId="54" xfId="4" applyNumberFormat="1" applyFont="1" applyFill="1" applyBorder="1" applyAlignment="1">
      <alignment wrapText="1"/>
    </xf>
    <xf numFmtId="171" fontId="112" fillId="0" borderId="54" xfId="4" applyNumberFormat="1" applyFont="1" applyBorder="1"/>
    <xf numFmtId="171" fontId="109" fillId="5" borderId="54" xfId="4" applyNumberFormat="1" applyFont="1" applyFill="1" applyBorder="1"/>
    <xf numFmtId="171" fontId="109" fillId="0" borderId="58" xfId="4" applyNumberFormat="1" applyFont="1" applyBorder="1"/>
    <xf numFmtId="8" fontId="0" fillId="0" borderId="12" xfId="0" applyNumberFormat="1" applyBorder="1"/>
    <xf numFmtId="180" fontId="14" fillId="7" borderId="4" xfId="0" applyNumberFormat="1" applyFont="1" applyFill="1" applyBorder="1" applyAlignment="1" applyProtection="1">
      <alignment horizontal="left"/>
    </xf>
    <xf numFmtId="180" fontId="14" fillId="35" borderId="11" xfId="0" applyNumberFormat="1" applyFont="1" applyFill="1" applyBorder="1" applyAlignment="1" applyProtection="1">
      <alignment horizontal="left"/>
    </xf>
    <xf numFmtId="180" fontId="15" fillId="0" borderId="2" xfId="0" applyNumberFormat="1" applyFont="1" applyBorder="1"/>
    <xf numFmtId="180" fontId="7" fillId="0" borderId="9" xfId="0" applyNumberFormat="1" applyFont="1" applyBorder="1"/>
    <xf numFmtId="180" fontId="0" fillId="0" borderId="14" xfId="0" applyNumberFormat="1" applyBorder="1"/>
    <xf numFmtId="180" fontId="0" fillId="0" borderId="12" xfId="0" applyNumberFormat="1" applyBorder="1"/>
    <xf numFmtId="180" fontId="0" fillId="0" borderId="12" xfId="0" applyNumberFormat="1" applyFont="1" applyBorder="1"/>
    <xf numFmtId="180" fontId="0" fillId="0" borderId="12" xfId="0" applyNumberFormat="1" applyFill="1" applyBorder="1"/>
    <xf numFmtId="180" fontId="0" fillId="0" borderId="12" xfId="0" applyNumberFormat="1" applyFont="1" applyFill="1" applyBorder="1"/>
    <xf numFmtId="180" fontId="0" fillId="0" borderId="28" xfId="0" applyNumberFormat="1" applyFont="1" applyBorder="1"/>
    <xf numFmtId="180" fontId="0" fillId="0" borderId="29" xfId="0" applyNumberFormat="1" applyFont="1" applyBorder="1"/>
    <xf numFmtId="180" fontId="0" fillId="0" borderId="0" xfId="0" applyNumberFormat="1" applyFont="1" applyBorder="1"/>
    <xf numFmtId="180" fontId="0" fillId="0" borderId="1" xfId="0" applyNumberFormat="1" applyBorder="1"/>
    <xf numFmtId="0" fontId="128" fillId="0" borderId="1" xfId="4" applyFont="1" applyFill="1" applyBorder="1" applyAlignment="1">
      <alignment horizontal="left"/>
    </xf>
    <xf numFmtId="0" fontId="128" fillId="0" borderId="1" xfId="0" applyFont="1" applyFill="1" applyBorder="1" applyAlignment="1">
      <alignment horizontal="left"/>
    </xf>
    <xf numFmtId="177" fontId="100" fillId="16" borderId="1" xfId="0" applyNumberFormat="1" applyFont="1" applyFill="1" applyBorder="1" applyAlignment="1" applyProtection="1">
      <alignment horizontal="center"/>
    </xf>
    <xf numFmtId="8" fontId="0" fillId="0" borderId="12" xfId="0" applyNumberFormat="1" applyBorder="1"/>
    <xf numFmtId="0" fontId="105" fillId="0" borderId="1" xfId="4" applyFont="1" applyFill="1" applyBorder="1" applyAlignment="1">
      <alignment horizontal="left"/>
    </xf>
    <xf numFmtId="0" fontId="102" fillId="0" borderId="1" xfId="0" applyFont="1" applyFill="1" applyBorder="1" applyAlignment="1">
      <alignment horizontal="center"/>
    </xf>
    <xf numFmtId="177" fontId="102" fillId="0" borderId="1" xfId="0" applyNumberFormat="1" applyFont="1" applyFill="1" applyBorder="1" applyAlignment="1">
      <alignment horizontal="center"/>
    </xf>
    <xf numFmtId="1" fontId="102" fillId="0" borderId="1" xfId="0" applyNumberFormat="1" applyFont="1" applyFill="1" applyBorder="1" applyAlignment="1">
      <alignment horizontal="center"/>
    </xf>
    <xf numFmtId="174" fontId="102" fillId="0" borderId="1" xfId="0" applyNumberFormat="1" applyFont="1" applyFill="1" applyBorder="1" applyAlignment="1">
      <alignment horizontal="left"/>
    </xf>
    <xf numFmtId="168" fontId="102" fillId="0" borderId="1" xfId="0" applyNumberFormat="1" applyFont="1" applyFill="1" applyBorder="1"/>
    <xf numFmtId="14" fontId="102" fillId="0" borderId="1" xfId="0" applyNumberFormat="1" applyFont="1" applyFill="1" applyBorder="1" applyAlignment="1">
      <alignment horizontal="left" vertical="top"/>
    </xf>
    <xf numFmtId="0" fontId="102" fillId="0" borderId="1" xfId="0" applyFont="1" applyFill="1" applyBorder="1"/>
    <xf numFmtId="0" fontId="102" fillId="0" borderId="1" xfId="0" applyFont="1" applyFill="1" applyBorder="1" applyAlignment="1">
      <alignment horizontal="right" vertical="top" wrapText="1"/>
    </xf>
    <xf numFmtId="44" fontId="102" fillId="0" borderId="1" xfId="0" applyNumberFormat="1" applyFont="1" applyFill="1" applyBorder="1"/>
    <xf numFmtId="0" fontId="102" fillId="0" borderId="1" xfId="0" applyNumberFormat="1" applyFont="1" applyFill="1" applyBorder="1"/>
    <xf numFmtId="14" fontId="0" fillId="0" borderId="0" xfId="0" applyNumberFormat="1" applyAlignment="1">
      <alignment horizontal="left" vertical="top"/>
    </xf>
    <xf numFmtId="0" fontId="100" fillId="0" borderId="1" xfId="0" quotePrefix="1" applyFont="1" applyFill="1" applyBorder="1" applyAlignment="1">
      <alignment horizontal="center"/>
    </xf>
    <xf numFmtId="0" fontId="9" fillId="7" borderId="5" xfId="0" applyFont="1" applyFill="1" applyBorder="1" applyAlignment="1" applyProtection="1">
      <alignment horizontal="left"/>
    </xf>
    <xf numFmtId="0" fontId="9" fillId="35" borderId="38" xfId="0" applyFont="1" applyFill="1" applyBorder="1" applyAlignment="1" applyProtection="1">
      <alignment horizontal="left"/>
    </xf>
    <xf numFmtId="0" fontId="0" fillId="0" borderId="7" xfId="0" applyBorder="1" applyAlignment="1">
      <alignment horizontal="left"/>
    </xf>
    <xf numFmtId="0" fontId="7" fillId="0" borderId="10" xfId="0" applyFont="1" applyBorder="1" applyAlignment="1">
      <alignment horizontal="left"/>
    </xf>
    <xf numFmtId="0" fontId="0" fillId="0" borderId="12" xfId="0" applyFill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0" fontId="0" fillId="0" borderId="28" xfId="0" applyBorder="1" applyAlignment="1">
      <alignment horizontal="left"/>
    </xf>
    <xf numFmtId="8" fontId="0" fillId="0" borderId="12" xfId="0" applyNumberFormat="1" applyBorder="1"/>
    <xf numFmtId="167" fontId="130" fillId="0" borderId="1" xfId="0" applyNumberFormat="1" applyFont="1" applyBorder="1" applyAlignment="1" applyProtection="1">
      <protection locked="0"/>
    </xf>
    <xf numFmtId="16" fontId="109" fillId="0" borderId="54" xfId="4" applyNumberFormat="1" applyFont="1" applyBorder="1"/>
    <xf numFmtId="0" fontId="100" fillId="0" borderId="21" xfId="0" applyNumberFormat="1" applyFont="1" applyFill="1" applyBorder="1" applyAlignment="1">
      <alignment horizontal="left"/>
    </xf>
    <xf numFmtId="1" fontId="99" fillId="0" borderId="1" xfId="0" applyNumberFormat="1" applyFont="1" applyFill="1" applyBorder="1" applyAlignment="1">
      <alignment horizontal="left"/>
    </xf>
    <xf numFmtId="172" fontId="100" fillId="19" borderId="1" xfId="0" applyNumberFormat="1" applyFont="1" applyFill="1" applyBorder="1"/>
    <xf numFmtId="44" fontId="100" fillId="19" borderId="1" xfId="0" applyNumberFormat="1" applyFont="1" applyFill="1" applyBorder="1"/>
    <xf numFmtId="177" fontId="100" fillId="19" borderId="1" xfId="0" applyNumberFormat="1" applyFont="1" applyFill="1" applyBorder="1" applyAlignment="1">
      <alignment horizontal="center"/>
    </xf>
    <xf numFmtId="174" fontId="100" fillId="19" borderId="1" xfId="0" applyNumberFormat="1" applyFont="1" applyFill="1" applyBorder="1" applyAlignment="1">
      <alignment horizontal="left"/>
    </xf>
    <xf numFmtId="0" fontId="100" fillId="19" borderId="1" xfId="0" applyFont="1" applyFill="1" applyBorder="1"/>
    <xf numFmtId="0" fontId="100" fillId="44" borderId="1" xfId="0" applyNumberFormat="1" applyFont="1" applyFill="1" applyBorder="1" applyAlignment="1"/>
    <xf numFmtId="0" fontId="100" fillId="0" borderId="0" xfId="0" applyNumberFormat="1" applyFont="1" applyFill="1" applyBorder="1" applyAlignment="1">
      <alignment horizontal="right" wrapText="1"/>
    </xf>
    <xf numFmtId="14" fontId="0" fillId="0" borderId="12" xfId="0" applyNumberFormat="1" applyBorder="1" applyAlignment="1">
      <alignment horizontal="right"/>
    </xf>
    <xf numFmtId="14" fontId="0" fillId="0" borderId="0" xfId="0" applyNumberFormat="1" applyAlignment="1">
      <alignment horizontal="left" vertical="top"/>
    </xf>
    <xf numFmtId="8" fontId="0" fillId="0" borderId="12" xfId="0" applyNumberFormat="1" applyBorder="1"/>
    <xf numFmtId="0" fontId="105" fillId="15" borderId="1" xfId="0" applyFont="1" applyFill="1" applyBorder="1" applyAlignment="1">
      <alignment horizontal="left"/>
    </xf>
    <xf numFmtId="0" fontId="109" fillId="15" borderId="1" xfId="0" applyFont="1" applyFill="1" applyBorder="1" applyAlignment="1">
      <alignment horizontal="left" vertical="top"/>
    </xf>
    <xf numFmtId="1" fontId="99" fillId="0" borderId="1" xfId="0" applyNumberFormat="1" applyFont="1" applyFill="1" applyBorder="1" applyAlignment="1">
      <alignment horizontal="left" vertical="top"/>
    </xf>
    <xf numFmtId="1" fontId="104" fillId="0" borderId="1" xfId="0" applyNumberFormat="1" applyFont="1" applyFill="1" applyBorder="1" applyAlignment="1">
      <alignment horizontal="left" vertical="top"/>
    </xf>
    <xf numFmtId="0" fontId="0" fillId="19" borderId="1" xfId="0" applyFill="1" applyBorder="1"/>
    <xf numFmtId="0" fontId="100" fillId="19" borderId="1" xfId="0" applyFont="1" applyFill="1" applyBorder="1" applyAlignment="1">
      <alignment horizontal="left"/>
    </xf>
    <xf numFmtId="0" fontId="100" fillId="19" borderId="1" xfId="0" applyFont="1" applyFill="1" applyBorder="1" applyAlignment="1">
      <alignment horizontal="center"/>
    </xf>
    <xf numFmtId="2" fontId="100" fillId="19" borderId="1" xfId="0" applyNumberFormat="1" applyFont="1" applyFill="1" applyBorder="1" applyAlignment="1"/>
    <xf numFmtId="0" fontId="100" fillId="19" borderId="1" xfId="0" applyNumberFormat="1" applyFont="1" applyFill="1" applyBorder="1" applyAlignment="1">
      <alignment horizontal="right"/>
    </xf>
    <xf numFmtId="6" fontId="0" fillId="0" borderId="12" xfId="0" applyNumberFormat="1" applyBorder="1"/>
    <xf numFmtId="172" fontId="111" fillId="0" borderId="0" xfId="0" applyNumberFormat="1" applyFont="1" applyFill="1" applyBorder="1"/>
    <xf numFmtId="0" fontId="110" fillId="0" borderId="1" xfId="0" applyFont="1" applyFill="1" applyBorder="1"/>
    <xf numFmtId="177" fontId="110" fillId="0" borderId="1" xfId="0" applyNumberFormat="1" applyFont="1" applyBorder="1" applyAlignment="1" applyProtection="1">
      <alignment horizontal="center"/>
      <protection locked="0"/>
    </xf>
    <xf numFmtId="0" fontId="110" fillId="0" borderId="1" xfId="0" applyFont="1" applyBorder="1" applyAlignment="1" applyProtection="1">
      <alignment horizontal="center"/>
      <protection locked="0"/>
    </xf>
    <xf numFmtId="0" fontId="110" fillId="0" borderId="1" xfId="0" applyFont="1" applyBorder="1" applyAlignment="1">
      <alignment horizontal="right" vertical="top" wrapText="1"/>
    </xf>
    <xf numFmtId="0" fontId="110" fillId="0" borderId="1" xfId="0" applyNumberFormat="1" applyFont="1" applyBorder="1"/>
    <xf numFmtId="0" fontId="110" fillId="0" borderId="1" xfId="0" applyFont="1" applyBorder="1" applyAlignment="1">
      <alignment horizontal="right" vertical="top"/>
    </xf>
    <xf numFmtId="0" fontId="110" fillId="0" borderId="1" xfId="0" applyFont="1" applyFill="1" applyBorder="1" applyAlignment="1">
      <alignment horizontal="left"/>
    </xf>
    <xf numFmtId="0" fontId="110" fillId="0" borderId="1" xfId="0" applyFont="1" applyFill="1" applyBorder="1" applyAlignment="1">
      <alignment horizontal="center"/>
    </xf>
    <xf numFmtId="177" fontId="110" fillId="0" borderId="1" xfId="0" applyNumberFormat="1" applyFont="1" applyFill="1" applyBorder="1" applyAlignment="1">
      <alignment horizontal="center"/>
    </xf>
    <xf numFmtId="174" fontId="110" fillId="0" borderId="1" xfId="0" applyNumberFormat="1" applyFont="1" applyFill="1" applyBorder="1" applyAlignment="1">
      <alignment horizontal="left"/>
    </xf>
    <xf numFmtId="0" fontId="110" fillId="0" borderId="1" xfId="0" applyFont="1" applyFill="1" applyBorder="1" applyAlignment="1">
      <alignment horizontal="left" vertical="top"/>
    </xf>
    <xf numFmtId="172" fontId="110" fillId="0" borderId="1" xfId="0" applyNumberFormat="1" applyFont="1" applyFill="1" applyBorder="1"/>
    <xf numFmtId="0" fontId="110" fillId="0" borderId="1" xfId="0" applyFont="1" applyFill="1" applyBorder="1" applyAlignment="1">
      <alignment horizontal="right" vertical="top"/>
    </xf>
    <xf numFmtId="44" fontId="110" fillId="0" borderId="1" xfId="0" applyNumberFormat="1" applyFont="1" applyFill="1" applyBorder="1"/>
    <xf numFmtId="0" fontId="110" fillId="0" borderId="1" xfId="0" applyNumberFormat="1" applyFont="1" applyFill="1" applyBorder="1"/>
    <xf numFmtId="0" fontId="110" fillId="0" borderId="1" xfId="0" applyNumberFormat="1" applyFont="1" applyFill="1" applyBorder="1" applyAlignment="1"/>
    <xf numFmtId="44" fontId="100" fillId="0" borderId="1" xfId="0" applyNumberFormat="1" applyFont="1" applyBorder="1"/>
    <xf numFmtId="8" fontId="0" fillId="0" borderId="12" xfId="0" applyNumberFormat="1" applyBorder="1"/>
    <xf numFmtId="0" fontId="100" fillId="0" borderId="1" xfId="0" quotePrefix="1" applyFont="1" applyBorder="1" applyAlignment="1" applyProtection="1">
      <alignment horizontal="center"/>
      <protection locked="0"/>
    </xf>
    <xf numFmtId="16" fontId="109" fillId="0" borderId="54" xfId="4" applyNumberFormat="1" applyFont="1" applyBorder="1"/>
    <xf numFmtId="6" fontId="109" fillId="0" borderId="54" xfId="4" applyNumberFormat="1" applyFont="1" applyBorder="1"/>
    <xf numFmtId="0" fontId="102" fillId="36" borderId="1" xfId="0" applyFont="1" applyFill="1" applyBorder="1" applyAlignment="1">
      <alignment horizontal="left"/>
    </xf>
    <xf numFmtId="0" fontId="102" fillId="36" borderId="1" xfId="0" applyFont="1" applyFill="1" applyBorder="1" applyAlignment="1">
      <alignment horizontal="right"/>
    </xf>
    <xf numFmtId="0" fontId="102" fillId="36" borderId="1" xfId="0" applyFont="1" applyFill="1" applyBorder="1" applyAlignment="1"/>
    <xf numFmtId="0" fontId="102" fillId="36" borderId="1" xfId="0" applyFont="1" applyFill="1" applyBorder="1" applyAlignment="1">
      <alignment horizontal="center"/>
    </xf>
    <xf numFmtId="177" fontId="102" fillId="36" borderId="1" xfId="0" applyNumberFormat="1" applyFont="1" applyFill="1" applyBorder="1" applyAlignment="1">
      <alignment horizontal="center"/>
    </xf>
    <xf numFmtId="1" fontId="104" fillId="36" borderId="1" xfId="0" applyNumberFormat="1" applyFont="1" applyFill="1" applyBorder="1" applyAlignment="1">
      <alignment horizontal="left"/>
    </xf>
    <xf numFmtId="177" fontId="104" fillId="36" borderId="1" xfId="0" applyNumberFormat="1" applyFont="1" applyFill="1" applyBorder="1" applyAlignment="1">
      <alignment horizontal="center"/>
    </xf>
    <xf numFmtId="174" fontId="104" fillId="36" borderId="1" xfId="0" applyNumberFormat="1" applyFont="1" applyFill="1" applyBorder="1" applyAlignment="1">
      <alignment horizontal="left"/>
    </xf>
    <xf numFmtId="0" fontId="104" fillId="36" borderId="1" xfId="0" applyFont="1" applyFill="1" applyBorder="1" applyAlignment="1"/>
    <xf numFmtId="2" fontId="104" fillId="36" borderId="1" xfId="0" applyNumberFormat="1" applyFont="1" applyFill="1" applyBorder="1" applyAlignment="1"/>
    <xf numFmtId="2" fontId="102" fillId="36" borderId="1" xfId="0" applyNumberFormat="1" applyFont="1" applyFill="1" applyBorder="1" applyAlignment="1"/>
    <xf numFmtId="168" fontId="102" fillId="36" borderId="1" xfId="0" applyNumberFormat="1" applyFont="1" applyFill="1" applyBorder="1"/>
    <xf numFmtId="0" fontId="102" fillId="36" borderId="1" xfId="0" applyFont="1" applyFill="1" applyBorder="1" applyAlignment="1">
      <alignment horizontal="left" vertical="top"/>
    </xf>
    <xf numFmtId="0" fontId="102" fillId="36" borderId="1" xfId="0" applyFont="1" applyFill="1" applyBorder="1"/>
    <xf numFmtId="0" fontId="102" fillId="36" borderId="1" xfId="0" applyFont="1" applyFill="1" applyBorder="1" applyAlignment="1">
      <alignment horizontal="center" vertical="top"/>
    </xf>
    <xf numFmtId="172" fontId="102" fillId="36" borderId="1" xfId="0" applyNumberFormat="1" applyFont="1" applyFill="1" applyBorder="1" applyAlignment="1">
      <alignment horizontal="right" vertical="top"/>
    </xf>
    <xf numFmtId="44" fontId="102" fillId="36" borderId="1" xfId="0" applyNumberFormat="1" applyFont="1" applyFill="1" applyBorder="1"/>
    <xf numFmtId="0" fontId="102" fillId="36" borderId="1" xfId="0" applyNumberFormat="1" applyFont="1" applyFill="1" applyBorder="1"/>
    <xf numFmtId="49" fontId="102" fillId="8" borderId="1" xfId="0" applyNumberFormat="1" applyFont="1" applyFill="1" applyBorder="1" applyAlignment="1">
      <alignment horizontal="left"/>
    </xf>
    <xf numFmtId="0" fontId="102" fillId="8" borderId="1" xfId="0" applyFont="1" applyFill="1" applyBorder="1" applyAlignment="1" applyProtection="1">
      <protection locked="0"/>
    </xf>
    <xf numFmtId="0" fontId="102" fillId="8" borderId="1" xfId="0" applyFont="1" applyFill="1" applyBorder="1" applyAlignment="1" applyProtection="1">
      <alignment horizontal="center"/>
      <protection locked="0"/>
    </xf>
    <xf numFmtId="177" fontId="102" fillId="8" borderId="1" xfId="0" applyNumberFormat="1" applyFont="1" applyFill="1" applyBorder="1" applyAlignment="1" applyProtection="1">
      <alignment horizontal="center"/>
      <protection locked="0"/>
    </xf>
    <xf numFmtId="1" fontId="102" fillId="8" borderId="1" xfId="0" applyNumberFormat="1" applyFont="1" applyFill="1" applyBorder="1" applyAlignment="1">
      <alignment horizontal="left"/>
    </xf>
    <xf numFmtId="177" fontId="102" fillId="8" borderId="1" xfId="0" applyNumberFormat="1" applyFont="1" applyFill="1" applyBorder="1" applyAlignment="1">
      <alignment horizontal="center"/>
    </xf>
    <xf numFmtId="174" fontId="102" fillId="8" borderId="1" xfId="0" applyNumberFormat="1" applyFont="1" applyFill="1" applyBorder="1" applyAlignment="1">
      <alignment horizontal="left"/>
    </xf>
    <xf numFmtId="2" fontId="102" fillId="8" borderId="1" xfId="0" applyNumberFormat="1" applyFont="1" applyFill="1" applyBorder="1" applyAlignment="1"/>
    <xf numFmtId="0" fontId="102" fillId="8" borderId="1" xfId="0" applyFont="1" applyFill="1" applyBorder="1" applyAlignment="1"/>
    <xf numFmtId="168" fontId="102" fillId="8" borderId="1" xfId="0" applyNumberFormat="1" applyFont="1" applyFill="1" applyBorder="1"/>
    <xf numFmtId="0" fontId="102" fillId="8" borderId="1" xfId="0" applyFont="1" applyFill="1" applyBorder="1" applyAlignment="1">
      <alignment horizontal="left" vertical="top"/>
    </xf>
    <xf numFmtId="0" fontId="102" fillId="8" borderId="1" xfId="0" applyFont="1" applyFill="1" applyBorder="1"/>
    <xf numFmtId="172" fontId="102" fillId="8" borderId="1" xfId="0" applyNumberFormat="1" applyFont="1" applyFill="1" applyBorder="1" applyAlignment="1">
      <alignment horizontal="right" vertical="top"/>
    </xf>
    <xf numFmtId="44" fontId="102" fillId="8" borderId="1" xfId="0" applyNumberFormat="1" applyFont="1" applyFill="1" applyBorder="1"/>
    <xf numFmtId="0" fontId="102" fillId="8" borderId="1" xfId="0" applyNumberFormat="1" applyFont="1" applyFill="1" applyBorder="1"/>
    <xf numFmtId="49" fontId="102" fillId="8" borderId="1" xfId="0" applyNumberFormat="1" applyFont="1" applyFill="1" applyBorder="1"/>
    <xf numFmtId="0" fontId="105" fillId="16" borderId="1" xfId="0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99" fillId="0" borderId="1" xfId="0" applyFont="1" applyFill="1" applyBorder="1" applyAlignment="1"/>
    <xf numFmtId="0" fontId="109" fillId="0" borderId="63" xfId="4" applyFont="1" applyBorder="1" applyAlignment="1">
      <alignment horizontal="left"/>
    </xf>
    <xf numFmtId="0" fontId="102" fillId="0" borderId="21" xfId="0" applyFont="1" applyFill="1" applyBorder="1" applyAlignment="1">
      <alignment horizontal="left"/>
    </xf>
    <xf numFmtId="0" fontId="102" fillId="0" borderId="1" xfId="0" applyFont="1" applyFill="1" applyBorder="1" applyAlignment="1">
      <alignment horizontal="left" vertical="top"/>
    </xf>
    <xf numFmtId="177" fontId="102" fillId="0" borderId="1" xfId="0" applyNumberFormat="1" applyFont="1" applyFill="1" applyBorder="1" applyAlignment="1" applyProtection="1">
      <alignment horizontal="center"/>
      <protection locked="0"/>
    </xf>
    <xf numFmtId="0" fontId="102" fillId="0" borderId="1" xfId="0" applyFont="1" applyFill="1" applyBorder="1" applyAlignment="1" applyProtection="1">
      <alignment horizontal="center"/>
      <protection locked="0"/>
    </xf>
    <xf numFmtId="0" fontId="102" fillId="0" borderId="1" xfId="0" applyNumberFormat="1" applyFont="1" applyFill="1" applyBorder="1" applyAlignment="1">
      <alignment horizontal="left"/>
    </xf>
    <xf numFmtId="0" fontId="106" fillId="0" borderId="1" xfId="0" applyNumberFormat="1" applyFont="1" applyFill="1" applyBorder="1" applyAlignment="1"/>
    <xf numFmtId="0" fontId="102" fillId="0" borderId="1" xfId="0" applyNumberFormat="1" applyFont="1" applyFill="1" applyBorder="1" applyAlignment="1">
      <alignment horizontal="center"/>
    </xf>
    <xf numFmtId="0" fontId="102" fillId="0" borderId="1" xfId="0" applyNumberFormat="1" applyFont="1" applyFill="1" applyBorder="1" applyAlignment="1"/>
    <xf numFmtId="0" fontId="110" fillId="0" borderId="1" xfId="0" applyNumberFormat="1" applyFont="1" applyFill="1" applyBorder="1" applyAlignment="1">
      <alignment horizontal="left"/>
    </xf>
    <xf numFmtId="0" fontId="110" fillId="0" borderId="1" xfId="0" applyNumberFormat="1" applyFont="1" applyFill="1" applyBorder="1" applyAlignment="1">
      <alignment horizontal="center"/>
    </xf>
    <xf numFmtId="0" fontId="110" fillId="0" borderId="1" xfId="0" applyFont="1" applyFill="1" applyBorder="1" applyAlignment="1">
      <alignment horizontal="right"/>
    </xf>
    <xf numFmtId="1" fontId="110" fillId="0" borderId="1" xfId="0" applyNumberFormat="1" applyFont="1" applyFill="1" applyBorder="1" applyAlignment="1">
      <alignment horizontal="center"/>
    </xf>
    <xf numFmtId="8" fontId="0" fillId="0" borderId="12" xfId="0" applyNumberFormat="1" applyBorder="1"/>
    <xf numFmtId="0" fontId="109" fillId="0" borderId="1" xfId="0" applyFont="1" applyFill="1" applyBorder="1" applyAlignment="1" applyProtection="1">
      <alignment horizontal="right"/>
    </xf>
    <xf numFmtId="14" fontId="111" fillId="0" borderId="1" xfId="0" applyNumberFormat="1" applyFont="1" applyFill="1" applyBorder="1" applyAlignment="1">
      <alignment horizontal="left"/>
    </xf>
    <xf numFmtId="8" fontId="0" fillId="0" borderId="29" xfId="0" applyNumberFormat="1" applyBorder="1"/>
    <xf numFmtId="172" fontId="102" fillId="0" borderId="1" xfId="0" applyNumberFormat="1" applyFont="1" applyFill="1" applyBorder="1" applyAlignment="1"/>
    <xf numFmtId="0" fontId="102" fillId="0" borderId="1" xfId="0" applyNumberFormat="1" applyFont="1" applyFill="1" applyBorder="1" applyAlignment="1">
      <alignment horizontal="right" vertical="top" wrapText="1"/>
    </xf>
    <xf numFmtId="0" fontId="105" fillId="16" borderId="1" xfId="0" applyFont="1" applyFill="1" applyBorder="1"/>
    <xf numFmtId="14" fontId="0" fillId="0" borderId="0" xfId="0" applyNumberFormat="1" applyAlignment="1">
      <alignment horizontal="left" vertical="top"/>
    </xf>
    <xf numFmtId="8" fontId="0" fillId="0" borderId="12" xfId="0" applyNumberFormat="1" applyBorder="1"/>
    <xf numFmtId="0" fontId="109" fillId="0" borderId="54" xfId="4" applyFont="1" applyFill="1" applyBorder="1" applyAlignment="1"/>
    <xf numFmtId="0" fontId="102" fillId="0" borderId="54" xfId="4" applyNumberFormat="1" applyFont="1" applyFill="1" applyBorder="1"/>
    <xf numFmtId="0" fontId="99" fillId="0" borderId="1" xfId="0" applyNumberFormat="1" applyFont="1" applyFill="1" applyBorder="1" applyAlignment="1"/>
    <xf numFmtId="8" fontId="0" fillId="0" borderId="12" xfId="0" applyNumberFormat="1" applyBorder="1"/>
    <xf numFmtId="0" fontId="109" fillId="21" borderId="1" xfId="4" applyFont="1" applyFill="1" applyBorder="1" applyAlignment="1">
      <alignment horizontal="left"/>
    </xf>
    <xf numFmtId="0" fontId="100" fillId="0" borderId="1" xfId="0" applyNumberFormat="1" applyFont="1" applyFill="1" applyBorder="1"/>
    <xf numFmtId="44" fontId="100" fillId="0" borderId="1" xfId="0" applyNumberFormat="1" applyFont="1" applyFill="1" applyBorder="1"/>
    <xf numFmtId="0" fontId="0" fillId="19" borderId="0" xfId="0" applyFill="1"/>
    <xf numFmtId="14" fontId="100" fillId="0" borderId="1" xfId="0" applyNumberFormat="1" applyFont="1" applyFill="1" applyBorder="1" applyAlignment="1">
      <alignment horizontal="left"/>
    </xf>
    <xf numFmtId="16" fontId="100" fillId="0" borderId="1" xfId="0" applyNumberFormat="1" applyFont="1" applyFill="1" applyBorder="1" applyAlignment="1">
      <alignment horizontal="left"/>
    </xf>
    <xf numFmtId="0" fontId="131" fillId="0" borderId="1" xfId="0" applyFont="1" applyFill="1" applyBorder="1" applyAlignment="1">
      <alignment horizontal="left"/>
    </xf>
    <xf numFmtId="44" fontId="132" fillId="0" borderId="1" xfId="0" applyNumberFormat="1" applyFont="1" applyBorder="1"/>
    <xf numFmtId="44" fontId="132" fillId="3" borderId="1" xfId="3" applyNumberFormat="1" applyFont="1" applyBorder="1" applyAlignment="1" applyProtection="1">
      <alignment wrapText="1"/>
    </xf>
    <xf numFmtId="44" fontId="132" fillId="36" borderId="1" xfId="0" applyNumberFormat="1" applyFont="1" applyFill="1" applyBorder="1"/>
    <xf numFmtId="44" fontId="132" fillId="0" borderId="1" xfId="0" applyNumberFormat="1" applyFont="1" applyFill="1" applyBorder="1"/>
    <xf numFmtId="44" fontId="132" fillId="8" borderId="1" xfId="0" applyNumberFormat="1" applyFont="1" applyFill="1" applyBorder="1"/>
    <xf numFmtId="44" fontId="132" fillId="13" borderId="1" xfId="0" applyNumberFormat="1" applyFont="1" applyFill="1" applyBorder="1"/>
    <xf numFmtId="44" fontId="132" fillId="19" borderId="1" xfId="0" applyNumberFormat="1" applyFont="1" applyFill="1" applyBorder="1"/>
    <xf numFmtId="44" fontId="132" fillId="45" borderId="1" xfId="0" applyNumberFormat="1" applyFont="1" applyFill="1" applyBorder="1"/>
    <xf numFmtId="0" fontId="131" fillId="0" borderId="1" xfId="0" applyFont="1" applyFill="1" applyBorder="1" applyAlignment="1"/>
    <xf numFmtId="8" fontId="0" fillId="0" borderId="12" xfId="0" applyNumberFormat="1" applyBorder="1"/>
    <xf numFmtId="177" fontId="100" fillId="0" borderId="1" xfId="0" applyNumberFormat="1" applyFont="1" applyFill="1" applyBorder="1" applyAlignment="1">
      <alignment horizontal="left"/>
    </xf>
    <xf numFmtId="177" fontId="104" fillId="0" borderId="1" xfId="0" applyNumberFormat="1" applyFont="1" applyBorder="1" applyAlignment="1">
      <alignment horizontal="center"/>
    </xf>
    <xf numFmtId="0" fontId="104" fillId="0" borderId="1" xfId="0" applyFont="1" applyBorder="1" applyAlignment="1">
      <alignment horizontal="center"/>
    </xf>
    <xf numFmtId="0" fontId="104" fillId="0" borderId="1" xfId="0" applyFont="1" applyBorder="1" applyAlignment="1">
      <alignment horizontal="left"/>
    </xf>
    <xf numFmtId="1" fontId="104" fillId="0" borderId="1" xfId="0" applyNumberFormat="1" applyFont="1" applyBorder="1" applyAlignment="1">
      <alignment horizontal="center"/>
    </xf>
    <xf numFmtId="174" fontId="104" fillId="0" borderId="1" xfId="0" applyNumberFormat="1" applyFont="1" applyBorder="1" applyAlignment="1">
      <alignment horizontal="left"/>
    </xf>
    <xf numFmtId="0" fontId="104" fillId="0" borderId="1" xfId="0" applyFont="1" applyBorder="1" applyAlignment="1"/>
    <xf numFmtId="0" fontId="104" fillId="0" borderId="1" xfId="0" applyFont="1" applyBorder="1"/>
    <xf numFmtId="172" fontId="104" fillId="0" borderId="1" xfId="0" applyNumberFormat="1" applyFont="1" applyBorder="1"/>
    <xf numFmtId="0" fontId="0" fillId="0" borderId="29" xfId="0" applyNumberFormat="1" applyBorder="1" applyAlignment="1">
      <alignment horizontal="right"/>
    </xf>
    <xf numFmtId="6" fontId="0" fillId="0" borderId="12" xfId="0" applyNumberFormat="1" applyBorder="1"/>
    <xf numFmtId="44" fontId="102" fillId="36" borderId="1" xfId="0" applyNumberFormat="1" applyFont="1" applyFill="1" applyBorder="1"/>
    <xf numFmtId="177" fontId="102" fillId="0" borderId="1" xfId="0" applyNumberFormat="1" applyFont="1" applyBorder="1" applyAlignment="1" applyProtection="1">
      <alignment horizontal="center"/>
      <protection locked="0"/>
    </xf>
    <xf numFmtId="0" fontId="102" fillId="0" borderId="1" xfId="0" applyFont="1" applyBorder="1" applyAlignment="1" applyProtection="1">
      <alignment horizontal="center"/>
      <protection locked="0"/>
    </xf>
    <xf numFmtId="0" fontId="102" fillId="0" borderId="1" xfId="0" applyFont="1" applyBorder="1" applyAlignment="1">
      <alignment horizontal="left"/>
    </xf>
    <xf numFmtId="177" fontId="102" fillId="0" borderId="1" xfId="0" applyNumberFormat="1" applyFont="1" applyBorder="1" applyAlignment="1">
      <alignment horizontal="center"/>
    </xf>
    <xf numFmtId="174" fontId="102" fillId="0" borderId="1" xfId="0" applyNumberFormat="1" applyFont="1" applyBorder="1" applyAlignment="1">
      <alignment horizontal="left"/>
    </xf>
    <xf numFmtId="0" fontId="102" fillId="0" borderId="1" xfId="0" applyFont="1" applyBorder="1"/>
    <xf numFmtId="0" fontId="102" fillId="0" borderId="1" xfId="0" applyFont="1" applyBorder="1" applyAlignment="1">
      <alignment horizontal="left" vertical="top"/>
    </xf>
    <xf numFmtId="172" fontId="102" fillId="0" borderId="1" xfId="0" applyNumberFormat="1" applyFont="1" applyBorder="1"/>
    <xf numFmtId="0" fontId="102" fillId="0" borderId="1" xfId="0" applyFont="1" applyBorder="1" applyAlignment="1">
      <alignment horizontal="right" vertical="top" wrapText="1"/>
    </xf>
    <xf numFmtId="44" fontId="102" fillId="0" borderId="1" xfId="0" applyNumberFormat="1" applyFont="1" applyBorder="1"/>
    <xf numFmtId="0" fontId="102" fillId="0" borderId="1" xfId="0" applyNumberFormat="1" applyFont="1" applyBorder="1"/>
    <xf numFmtId="0" fontId="102" fillId="0" borderId="1" xfId="0" applyFont="1" applyBorder="1" applyAlignment="1">
      <alignment horizontal="center"/>
    </xf>
    <xf numFmtId="44" fontId="102" fillId="0" borderId="1" xfId="0" applyNumberFormat="1" applyFont="1" applyBorder="1"/>
    <xf numFmtId="14" fontId="110" fillId="0" borderId="1" xfId="0" applyNumberFormat="1" applyFont="1" applyBorder="1" applyAlignment="1">
      <alignment horizontal="left" vertical="top"/>
    </xf>
    <xf numFmtId="44" fontId="110" fillId="0" borderId="1" xfId="0" applyNumberFormat="1" applyFont="1" applyBorder="1"/>
    <xf numFmtId="0" fontId="102" fillId="0" borderId="1" xfId="0" applyFont="1" applyBorder="1" applyAlignment="1">
      <alignment horizontal="right" vertical="top"/>
    </xf>
    <xf numFmtId="177" fontId="102" fillId="16" borderId="1" xfId="0" applyNumberFormat="1" applyFont="1" applyFill="1" applyBorder="1" applyAlignment="1">
      <alignment horizontal="center"/>
    </xf>
    <xf numFmtId="14" fontId="102" fillId="0" borderId="1" xfId="0" applyNumberFormat="1" applyFont="1" applyBorder="1" applyAlignment="1">
      <alignment horizontal="left" vertical="top"/>
    </xf>
    <xf numFmtId="0" fontId="102" fillId="21" borderId="1" xfId="0" applyFont="1" applyFill="1" applyBorder="1" applyAlignment="1">
      <alignment horizontal="left" vertical="top"/>
    </xf>
    <xf numFmtId="0" fontId="110" fillId="21" borderId="1" xfId="0" applyFont="1" applyFill="1" applyBorder="1" applyAlignment="1">
      <alignment horizontal="left" vertical="top"/>
    </xf>
    <xf numFmtId="177" fontId="110" fillId="16" borderId="1" xfId="0" applyNumberFormat="1" applyFont="1" applyFill="1" applyBorder="1" applyAlignment="1">
      <alignment horizontal="center"/>
    </xf>
    <xf numFmtId="0" fontId="110" fillId="21" borderId="1" xfId="0" applyFont="1" applyFill="1" applyBorder="1" applyAlignment="1">
      <alignment horizontal="left"/>
    </xf>
    <xf numFmtId="0" fontId="110" fillId="0" borderId="0" xfId="0" applyFont="1" applyAlignment="1">
      <alignment horizontal="left"/>
    </xf>
    <xf numFmtId="0" fontId="110" fillId="0" borderId="33" xfId="0" applyFont="1" applyBorder="1"/>
    <xf numFmtId="0" fontId="110" fillId="0" borderId="0" xfId="0" applyFont="1"/>
    <xf numFmtId="0" fontId="110" fillId="0" borderId="0" xfId="0" applyFont="1" applyAlignment="1"/>
    <xf numFmtId="0" fontId="102" fillId="19" borderId="1" xfId="0" applyFont="1" applyFill="1" applyBorder="1" applyAlignment="1">
      <alignment horizontal="left"/>
    </xf>
    <xf numFmtId="168" fontId="102" fillId="0" borderId="1" xfId="0" applyNumberFormat="1" applyFont="1" applyBorder="1"/>
    <xf numFmtId="0" fontId="102" fillId="21" borderId="1" xfId="0" applyFont="1" applyFill="1" applyBorder="1" applyAlignment="1">
      <alignment horizontal="left"/>
    </xf>
    <xf numFmtId="0" fontId="102" fillId="0" borderId="0" xfId="0" applyFont="1" applyAlignment="1">
      <alignment horizontal="left"/>
    </xf>
    <xf numFmtId="0" fontId="102" fillId="0" borderId="0" xfId="0" applyFont="1"/>
    <xf numFmtId="0" fontId="102" fillId="0" borderId="0" xfId="0" applyFont="1" applyAlignment="1"/>
    <xf numFmtId="0" fontId="111" fillId="21" borderId="1" xfId="0" applyFont="1" applyFill="1" applyBorder="1" applyAlignment="1"/>
    <xf numFmtId="49" fontId="0" fillId="22" borderId="1" xfId="0" applyNumberFormat="1" applyFill="1" applyBorder="1"/>
    <xf numFmtId="49" fontId="100" fillId="22" borderId="1" xfId="0" applyNumberFormat="1" applyFont="1" applyFill="1" applyBorder="1" applyAlignment="1">
      <alignment horizontal="left"/>
    </xf>
    <xf numFmtId="0" fontId="100" fillId="22" borderId="1" xfId="0" applyFont="1" applyFill="1" applyBorder="1" applyAlignment="1" applyProtection="1">
      <protection locked="0"/>
    </xf>
    <xf numFmtId="0" fontId="100" fillId="22" borderId="1" xfId="0" applyFont="1" applyFill="1" applyBorder="1" applyAlignment="1" applyProtection="1">
      <alignment horizontal="center"/>
      <protection locked="0"/>
    </xf>
    <xf numFmtId="177" fontId="100" fillId="22" borderId="1" xfId="0" applyNumberFormat="1" applyFont="1" applyFill="1" applyBorder="1" applyAlignment="1" applyProtection="1">
      <alignment horizontal="center"/>
      <protection locked="0"/>
    </xf>
    <xf numFmtId="1" fontId="100" fillId="22" borderId="1" xfId="0" applyNumberFormat="1" applyFont="1" applyFill="1" applyBorder="1" applyAlignment="1">
      <alignment horizontal="left"/>
    </xf>
    <xf numFmtId="177" fontId="100" fillId="22" borderId="1" xfId="0" applyNumberFormat="1" applyFont="1" applyFill="1" applyBorder="1" applyAlignment="1">
      <alignment horizontal="center"/>
    </xf>
    <xf numFmtId="174" fontId="100" fillId="22" borderId="1" xfId="0" applyNumberFormat="1" applyFont="1" applyFill="1" applyBorder="1" applyAlignment="1">
      <alignment horizontal="left"/>
    </xf>
    <xf numFmtId="2" fontId="100" fillId="22" borderId="1" xfId="0" applyNumberFormat="1" applyFont="1" applyFill="1" applyBorder="1" applyAlignment="1"/>
    <xf numFmtId="168" fontId="100" fillId="22" borderId="1" xfId="0" applyNumberFormat="1" applyFont="1" applyFill="1" applyBorder="1" applyAlignment="1"/>
    <xf numFmtId="0" fontId="100" fillId="22" borderId="1" xfId="0" applyFont="1" applyFill="1" applyBorder="1" applyAlignment="1">
      <alignment horizontal="left"/>
    </xf>
    <xf numFmtId="0" fontId="100" fillId="22" borderId="1" xfId="0" applyFont="1" applyFill="1" applyBorder="1"/>
    <xf numFmtId="172" fontId="100" fillId="22" borderId="1" xfId="0" applyNumberFormat="1" applyFont="1" applyFill="1" applyBorder="1"/>
    <xf numFmtId="172" fontId="100" fillId="22" borderId="1" xfId="0" applyNumberFormat="1" applyFont="1" applyFill="1" applyBorder="1" applyAlignment="1">
      <alignment horizontal="right"/>
    </xf>
    <xf numFmtId="44" fontId="132" fillId="22" borderId="1" xfId="0" applyNumberFormat="1" applyFont="1" applyFill="1" applyBorder="1"/>
    <xf numFmtId="44" fontId="100" fillId="22" borderId="1" xfId="0" applyNumberFormat="1" applyFont="1" applyFill="1" applyBorder="1"/>
    <xf numFmtId="0" fontId="102" fillId="0" borderId="1" xfId="0" applyNumberFormat="1" applyFont="1" applyBorder="1" applyAlignment="1">
      <alignment horizontal="right" wrapText="1"/>
    </xf>
    <xf numFmtId="0" fontId="100" fillId="0" borderId="1" xfId="0" quotePrefix="1" applyFont="1" applyFill="1" applyBorder="1" applyAlignment="1" applyProtection="1">
      <alignment horizontal="center"/>
    </xf>
    <xf numFmtId="8" fontId="0" fillId="0" borderId="12" xfId="0" applyNumberFormat="1" applyBorder="1"/>
    <xf numFmtId="44" fontId="102" fillId="36" borderId="1" xfId="0" applyNumberFormat="1" applyFont="1" applyFill="1" applyBorder="1"/>
    <xf numFmtId="44" fontId="102" fillId="0" borderId="1" xfId="0" applyNumberFormat="1" applyFont="1" applyBorder="1"/>
    <xf numFmtId="14" fontId="110" fillId="0" borderId="1" xfId="0" applyNumberFormat="1" applyFont="1" applyFill="1" applyBorder="1" applyAlignment="1">
      <alignment horizontal="left" vertical="top"/>
    </xf>
    <xf numFmtId="0" fontId="110" fillId="0" borderId="1" xfId="0" applyFont="1" applyFill="1" applyBorder="1" applyAlignment="1">
      <alignment horizontal="right" vertical="top" wrapText="1"/>
    </xf>
    <xf numFmtId="44" fontId="110" fillId="0" borderId="1" xfId="0" applyNumberFormat="1" applyFont="1" applyFill="1" applyBorder="1"/>
    <xf numFmtId="14" fontId="102" fillId="0" borderId="1" xfId="0" applyNumberFormat="1" applyFont="1" applyFill="1" applyBorder="1" applyAlignment="1">
      <alignment horizontal="left" vertical="top"/>
    </xf>
    <xf numFmtId="44" fontId="102" fillId="0" borderId="1" xfId="0" applyNumberFormat="1" applyFont="1" applyFill="1" applyBorder="1"/>
    <xf numFmtId="176" fontId="2" fillId="0" borderId="12" xfId="0" applyNumberFormat="1" applyFont="1" applyBorder="1"/>
    <xf numFmtId="14" fontId="110" fillId="0" borderId="1" xfId="0" applyNumberFormat="1" applyFont="1" applyFill="1" applyBorder="1" applyAlignment="1">
      <alignment horizontal="left" vertical="top"/>
    </xf>
    <xf numFmtId="44" fontId="110" fillId="0" borderId="1" xfId="0" applyNumberFormat="1" applyFont="1" applyFill="1" applyBorder="1"/>
    <xf numFmtId="0" fontId="0" fillId="0" borderId="0" xfId="0" applyAlignment="1">
      <alignment horizontal="center"/>
    </xf>
    <xf numFmtId="8" fontId="0" fillId="0" borderId="12" xfId="0" applyNumberFormat="1" applyBorder="1"/>
    <xf numFmtId="14" fontId="0" fillId="0" borderId="0" xfId="0" applyNumberFormat="1" applyAlignment="1">
      <alignment horizontal="left" vertical="top"/>
    </xf>
    <xf numFmtId="0" fontId="104" fillId="0" borderId="1" xfId="0" applyFont="1" applyFill="1" applyBorder="1" applyAlignment="1"/>
    <xf numFmtId="0" fontId="102" fillId="0" borderId="1" xfId="0" applyNumberFormat="1" applyFont="1" applyFill="1" applyBorder="1" applyAlignment="1">
      <alignment horizontal="left" vertical="top"/>
    </xf>
    <xf numFmtId="0" fontId="100" fillId="0" borderId="1" xfId="0" applyFont="1" applyFill="1" applyBorder="1" applyAlignment="1" applyProtection="1">
      <alignment horizontal="left"/>
    </xf>
    <xf numFmtId="0" fontId="7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6" fontId="0" fillId="0" borderId="12" xfId="0" applyNumberFormat="1" applyBorder="1"/>
    <xf numFmtId="0" fontId="112" fillId="25" borderId="56" xfId="4" applyFont="1" applyFill="1" applyBorder="1" applyAlignment="1">
      <alignment wrapText="1"/>
    </xf>
    <xf numFmtId="164" fontId="109" fillId="25" borderId="54" xfId="4" applyNumberFormat="1" applyFont="1" applyFill="1" applyBorder="1" applyAlignment="1">
      <alignment horizontal="center" wrapText="1"/>
    </xf>
    <xf numFmtId="0" fontId="109" fillId="26" borderId="54" xfId="4" applyFont="1" applyFill="1" applyBorder="1" applyAlignment="1"/>
    <xf numFmtId="164" fontId="102" fillId="0" borderId="54" xfId="4" applyNumberFormat="1" applyFont="1" applyFill="1" applyBorder="1" applyAlignment="1">
      <alignment horizontal="center" vertical="top"/>
    </xf>
    <xf numFmtId="164" fontId="109" fillId="0" borderId="54" xfId="4" applyNumberFormat="1" applyFont="1" applyFill="1" applyBorder="1" applyAlignment="1">
      <alignment horizontal="center" vertical="top"/>
    </xf>
    <xf numFmtId="164" fontId="109" fillId="0" borderId="54" xfId="4" applyNumberFormat="1" applyFont="1" applyFill="1" applyBorder="1" applyAlignment="1">
      <alignment horizontal="center"/>
    </xf>
    <xf numFmtId="164" fontId="102" fillId="0" borderId="54" xfId="4" applyNumberFormat="1" applyFont="1" applyBorder="1" applyAlignment="1">
      <alignment horizontal="center" vertical="top"/>
    </xf>
    <xf numFmtId="164" fontId="109" fillId="0" borderId="54" xfId="4" applyNumberFormat="1" applyFont="1" applyBorder="1" applyAlignment="1">
      <alignment horizontal="center" vertical="top"/>
    </xf>
    <xf numFmtId="44" fontId="102" fillId="0" borderId="54" xfId="0" applyNumberFormat="1" applyFont="1" applyFill="1" applyBorder="1"/>
    <xf numFmtId="44" fontId="100" fillId="0" borderId="54" xfId="0" applyNumberFormat="1" applyFont="1" applyFill="1" applyBorder="1"/>
    <xf numFmtId="44" fontId="100" fillId="0" borderId="54" xfId="0" applyNumberFormat="1" applyFont="1" applyFill="1" applyBorder="1" applyAlignment="1"/>
    <xf numFmtId="44" fontId="100" fillId="0" borderId="54" xfId="0" applyNumberFormat="1" applyFont="1" applyBorder="1"/>
    <xf numFmtId="44" fontId="100" fillId="0" borderId="54" xfId="0" applyNumberFormat="1" applyFont="1" applyBorder="1" applyAlignment="1"/>
    <xf numFmtId="44" fontId="102" fillId="0" borderId="0" xfId="0" applyNumberFormat="1" applyFont="1" applyFill="1"/>
    <xf numFmtId="44" fontId="102" fillId="0" borderId="0" xfId="0" applyNumberFormat="1" applyFont="1" applyFill="1" applyAlignment="1"/>
    <xf numFmtId="44" fontId="102" fillId="0" borderId="54" xfId="2" applyNumberFormat="1" applyFont="1" applyFill="1" applyBorder="1" applyAlignment="1" applyProtection="1"/>
    <xf numFmtId="0" fontId="102" fillId="0" borderId="54" xfId="4" applyNumberFormat="1" applyFont="1" applyFill="1" applyBorder="1" applyAlignment="1">
      <alignment horizontal="center" vertical="top"/>
    </xf>
    <xf numFmtId="0" fontId="109" fillId="0" borderId="54" xfId="4" applyFont="1" applyFill="1" applyBorder="1" applyAlignment="1">
      <alignment horizontal="center" vertical="top"/>
    </xf>
    <xf numFmtId="0" fontId="102" fillId="0" borderId="54" xfId="4" applyNumberFormat="1" applyFont="1" applyBorder="1" applyAlignment="1">
      <alignment horizontal="center" vertical="top"/>
    </xf>
    <xf numFmtId="0" fontId="109" fillId="0" borderId="54" xfId="4" applyFont="1" applyBorder="1" applyAlignment="1">
      <alignment horizontal="center" vertical="top"/>
    </xf>
    <xf numFmtId="0" fontId="110" fillId="0" borderId="54" xfId="4" applyNumberFormat="1" applyFont="1" applyFill="1" applyBorder="1"/>
    <xf numFmtId="0" fontId="111" fillId="0" borderId="54" xfId="4" applyFont="1" applyFill="1" applyBorder="1"/>
    <xf numFmtId="0" fontId="111" fillId="0" borderId="54" xfId="4" applyFont="1" applyFill="1" applyBorder="1" applyAlignment="1"/>
    <xf numFmtId="0" fontId="100" fillId="0" borderId="54" xfId="4" applyFont="1" applyFill="1" applyBorder="1" applyAlignment="1"/>
    <xf numFmtId="44" fontId="100" fillId="0" borderId="54" xfId="4" applyNumberFormat="1" applyFont="1" applyBorder="1"/>
    <xf numFmtId="0" fontId="109" fillId="0" borderId="58" xfId="4" applyFont="1" applyFill="1" applyBorder="1"/>
    <xf numFmtId="44" fontId="100" fillId="19" borderId="54" xfId="4" applyNumberFormat="1" applyFont="1" applyFill="1" applyBorder="1" applyAlignment="1"/>
    <xf numFmtId="44" fontId="100" fillId="19" borderId="54" xfId="4" applyNumberFormat="1" applyFont="1" applyFill="1" applyBorder="1"/>
    <xf numFmtId="0" fontId="109" fillId="25" borderId="54" xfId="4" applyFont="1" applyFill="1" applyBorder="1" applyAlignment="1">
      <alignment horizontal="left"/>
    </xf>
    <xf numFmtId="174" fontId="109" fillId="0" borderId="58" xfId="4" applyNumberFormat="1" applyFont="1" applyFill="1" applyBorder="1"/>
    <xf numFmtId="14" fontId="102" fillId="30" borderId="56" xfId="4" applyNumberFormat="1" applyFont="1" applyFill="1" applyBorder="1" applyAlignment="1">
      <alignment horizontal="left" wrapText="1"/>
    </xf>
    <xf numFmtId="177" fontId="100" fillId="23" borderId="1" xfId="0" applyNumberFormat="1" applyFont="1" applyFill="1" applyBorder="1" applyAlignment="1">
      <alignment horizontal="center"/>
    </xf>
    <xf numFmtId="14" fontId="109" fillId="0" borderId="54" xfId="4" applyNumberFormat="1" applyFont="1" applyBorder="1"/>
    <xf numFmtId="8" fontId="0" fillId="0" borderId="12" xfId="0" applyNumberFormat="1" applyBorder="1"/>
    <xf numFmtId="44" fontId="102" fillId="8" borderId="1" xfId="0" applyNumberFormat="1" applyFont="1" applyFill="1" applyBorder="1"/>
    <xf numFmtId="49" fontId="102" fillId="0" borderId="1" xfId="0" applyNumberFormat="1" applyFont="1" applyFill="1" applyBorder="1"/>
    <xf numFmtId="49" fontId="102" fillId="0" borderId="1" xfId="0" applyNumberFormat="1" applyFont="1" applyFill="1" applyBorder="1" applyAlignment="1">
      <alignment horizontal="left"/>
    </xf>
    <xf numFmtId="0" fontId="102" fillId="0" borderId="1" xfId="0" applyFont="1" applyFill="1" applyBorder="1" applyAlignment="1" applyProtection="1">
      <protection locked="0"/>
    </xf>
    <xf numFmtId="1" fontId="102" fillId="0" borderId="1" xfId="0" applyNumberFormat="1" applyFont="1" applyFill="1" applyBorder="1" applyAlignment="1">
      <alignment horizontal="left"/>
    </xf>
    <xf numFmtId="172" fontId="102" fillId="0" borderId="1" xfId="0" applyNumberFormat="1" applyFont="1" applyFill="1" applyBorder="1" applyAlignment="1">
      <alignment horizontal="right" vertical="top"/>
    </xf>
    <xf numFmtId="44" fontId="102" fillId="0" borderId="1" xfId="0" applyNumberFormat="1" applyFont="1" applyFill="1" applyBorder="1"/>
    <xf numFmtId="0" fontId="102" fillId="36" borderId="1" xfId="0" applyNumberFormat="1" applyFont="1" applyFill="1" applyBorder="1" applyAlignment="1">
      <alignment horizontal="left"/>
    </xf>
    <xf numFmtId="0" fontId="102" fillId="36" borderId="1" xfId="0" applyFont="1" applyFill="1" applyBorder="1" applyAlignment="1" applyProtection="1">
      <alignment horizontal="right"/>
    </xf>
    <xf numFmtId="0" fontId="102" fillId="36" borderId="1" xfId="0" applyFont="1" applyFill="1" applyBorder="1" applyAlignment="1" applyProtection="1"/>
    <xf numFmtId="0" fontId="102" fillId="36" borderId="1" xfId="0" applyFont="1" applyFill="1" applyBorder="1" applyAlignment="1" applyProtection="1">
      <alignment horizontal="center"/>
    </xf>
    <xf numFmtId="177" fontId="102" fillId="36" borderId="1" xfId="0" applyNumberFormat="1" applyFont="1" applyFill="1" applyBorder="1" applyAlignment="1" applyProtection="1">
      <alignment horizontal="center"/>
    </xf>
    <xf numFmtId="0" fontId="104" fillId="36" borderId="1" xfId="0" applyNumberFormat="1" applyFont="1" applyFill="1" applyBorder="1" applyAlignment="1"/>
    <xf numFmtId="0" fontId="102" fillId="36" borderId="1" xfId="0" applyNumberFormat="1" applyFont="1" applyFill="1" applyBorder="1" applyAlignment="1">
      <alignment horizontal="center" vertical="top"/>
    </xf>
    <xf numFmtId="44" fontId="102" fillId="36" borderId="1" xfId="0" applyNumberFormat="1" applyFont="1" applyFill="1" applyBorder="1"/>
    <xf numFmtId="0" fontId="131" fillId="0" borderId="1" xfId="0" applyNumberFormat="1" applyFont="1" applyFill="1" applyBorder="1" applyAlignment="1">
      <alignment horizontal="left"/>
    </xf>
    <xf numFmtId="44" fontId="102" fillId="0" borderId="1" xfId="0" applyNumberFormat="1" applyFont="1" applyFill="1" applyBorder="1" applyAlignment="1">
      <alignment horizontal="right" vertical="top" wrapText="1"/>
    </xf>
    <xf numFmtId="0" fontId="100" fillId="23" borderId="1" xfId="0" applyFont="1" applyFill="1" applyBorder="1" applyAlignment="1">
      <alignment horizontal="left"/>
    </xf>
    <xf numFmtId="1" fontId="100" fillId="23" borderId="1" xfId="0" applyNumberFormat="1" applyFont="1" applyFill="1" applyBorder="1" applyAlignment="1">
      <alignment horizontal="center"/>
    </xf>
    <xf numFmtId="174" fontId="100" fillId="23" borderId="1" xfId="0" applyNumberFormat="1" applyFont="1" applyFill="1" applyBorder="1" applyAlignment="1">
      <alignment horizontal="left"/>
    </xf>
    <xf numFmtId="0" fontId="100" fillId="23" borderId="1" xfId="0" applyFont="1" applyFill="1" applyBorder="1" applyAlignment="1"/>
    <xf numFmtId="8" fontId="0" fillId="0" borderId="39" xfId="0" applyNumberFormat="1" applyBorder="1"/>
    <xf numFmtId="0" fontId="0" fillId="0" borderId="64" xfId="0" applyBorder="1"/>
    <xf numFmtId="8" fontId="0" fillId="0" borderId="12" xfId="0" applyNumberFormat="1" applyBorder="1"/>
    <xf numFmtId="0" fontId="131" fillId="15" borderId="1" xfId="0" applyFont="1" applyFill="1" applyBorder="1" applyAlignment="1"/>
    <xf numFmtId="14" fontId="0" fillId="0" borderId="0" xfId="0" applyNumberFormat="1" applyAlignment="1">
      <alignment horizontal="left" vertical="top"/>
    </xf>
    <xf numFmtId="0" fontId="0" fillId="0" borderId="2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2" fontId="0" fillId="0" borderId="1" xfId="0" applyNumberFormat="1" applyBorder="1" applyAlignment="1">
      <alignment horizontal="center" vertical="top"/>
    </xf>
    <xf numFmtId="44" fontId="135" fillId="0" borderId="1" xfId="0" applyNumberFormat="1" applyFont="1" applyBorder="1"/>
    <xf numFmtId="44" fontId="100" fillId="0" borderId="1" xfId="0" applyNumberFormat="1" applyFont="1" applyBorder="1"/>
    <xf numFmtId="49" fontId="137" fillId="8" borderId="1" xfId="0" applyNumberFormat="1" applyFont="1" applyFill="1" applyBorder="1" applyAlignment="1">
      <alignment horizontal="left"/>
    </xf>
    <xf numFmtId="0" fontId="137" fillId="8" borderId="1" xfId="0" applyFont="1" applyFill="1" applyBorder="1" applyAlignment="1" applyProtection="1">
      <protection locked="0"/>
    </xf>
    <xf numFmtId="0" fontId="137" fillId="8" borderId="1" xfId="0" applyFont="1" applyFill="1" applyBorder="1" applyAlignment="1" applyProtection="1">
      <alignment horizontal="center"/>
      <protection locked="0"/>
    </xf>
    <xf numFmtId="177" fontId="137" fillId="8" borderId="1" xfId="0" applyNumberFormat="1" applyFont="1" applyFill="1" applyBorder="1" applyAlignment="1" applyProtection="1">
      <alignment horizontal="center"/>
      <protection locked="0"/>
    </xf>
    <xf numFmtId="1" fontId="137" fillId="8" borderId="1" xfId="0" applyNumberFormat="1" applyFont="1" applyFill="1" applyBorder="1" applyAlignment="1">
      <alignment horizontal="left"/>
    </xf>
    <xf numFmtId="177" fontId="137" fillId="8" borderId="1" xfId="0" applyNumberFormat="1" applyFont="1" applyFill="1" applyBorder="1" applyAlignment="1">
      <alignment horizontal="center"/>
    </xf>
    <xf numFmtId="174" fontId="137" fillId="8" borderId="1" xfId="0" applyNumberFormat="1" applyFont="1" applyFill="1" applyBorder="1" applyAlignment="1">
      <alignment horizontal="left"/>
    </xf>
    <xf numFmtId="2" fontId="137" fillId="8" borderId="1" xfId="0" applyNumberFormat="1" applyFont="1" applyFill="1" applyBorder="1" applyAlignment="1"/>
    <xf numFmtId="0" fontId="137" fillId="8" borderId="1" xfId="0" applyFont="1" applyFill="1" applyBorder="1" applyAlignment="1"/>
    <xf numFmtId="168" fontId="137" fillId="8" borderId="1" xfId="0" applyNumberFormat="1" applyFont="1" applyFill="1" applyBorder="1"/>
    <xf numFmtId="0" fontId="137" fillId="8" borderId="1" xfId="0" applyFont="1" applyFill="1" applyBorder="1" applyAlignment="1">
      <alignment horizontal="left" vertical="top"/>
    </xf>
    <xf numFmtId="0" fontId="137" fillId="8" borderId="1" xfId="0" applyFont="1" applyFill="1" applyBorder="1"/>
    <xf numFmtId="172" fontId="137" fillId="8" borderId="1" xfId="0" applyNumberFormat="1" applyFont="1" applyFill="1" applyBorder="1"/>
    <xf numFmtId="172" fontId="137" fillId="8" borderId="1" xfId="0" applyNumberFormat="1" applyFont="1" applyFill="1" applyBorder="1" applyAlignment="1">
      <alignment horizontal="right" vertical="top"/>
    </xf>
    <xf numFmtId="49" fontId="137" fillId="8" borderId="1" xfId="0" applyNumberFormat="1" applyFont="1" applyFill="1" applyBorder="1"/>
    <xf numFmtId="44" fontId="137" fillId="8" borderId="1" xfId="0" applyNumberFormat="1" applyFont="1" applyFill="1" applyBorder="1"/>
    <xf numFmtId="44" fontId="137" fillId="8" borderId="1" xfId="0" applyNumberFormat="1" applyFont="1" applyFill="1" applyBorder="1"/>
    <xf numFmtId="0" fontId="137" fillId="8" borderId="1" xfId="0" applyNumberFormat="1" applyFont="1" applyFill="1" applyBorder="1"/>
    <xf numFmtId="0" fontId="105" fillId="0" borderId="1" xfId="0" applyFont="1" applyFill="1" applyBorder="1" applyAlignment="1" applyProtection="1">
      <alignment horizontal="center"/>
    </xf>
    <xf numFmtId="44" fontId="102" fillId="0" borderId="1" xfId="0" applyNumberFormat="1" applyFont="1" applyFill="1" applyBorder="1"/>
    <xf numFmtId="0" fontId="110" fillId="0" borderId="1" xfId="0" applyFont="1" applyFill="1" applyBorder="1" applyAlignment="1" applyProtection="1"/>
    <xf numFmtId="0" fontId="110" fillId="0" borderId="1" xfId="0" applyFont="1" applyFill="1" applyBorder="1" applyAlignment="1" applyProtection="1">
      <alignment horizontal="center"/>
    </xf>
    <xf numFmtId="177" fontId="110" fillId="0" borderId="1" xfId="0" applyNumberFormat="1" applyFont="1" applyFill="1" applyBorder="1" applyAlignment="1" applyProtection="1">
      <alignment horizontal="center"/>
    </xf>
    <xf numFmtId="14" fontId="110" fillId="0" borderId="1" xfId="0" applyNumberFormat="1" applyFont="1" applyFill="1" applyBorder="1" applyAlignment="1">
      <alignment horizontal="left" vertical="top"/>
    </xf>
    <xf numFmtId="172" fontId="110" fillId="0" borderId="1" xfId="0" applyNumberFormat="1" applyFont="1" applyFill="1" applyBorder="1" applyAlignment="1"/>
    <xf numFmtId="0" fontId="110" fillId="0" borderId="1" xfId="0" applyNumberFormat="1" applyFont="1" applyFill="1" applyBorder="1" applyAlignment="1">
      <alignment horizontal="right" vertical="top" wrapText="1"/>
    </xf>
    <xf numFmtId="44" fontId="110" fillId="0" borderId="1" xfId="0" applyNumberFormat="1" applyFont="1" applyFill="1" applyBorder="1" applyAlignment="1">
      <alignment horizontal="right" vertical="top" wrapText="1"/>
    </xf>
    <xf numFmtId="44" fontId="110" fillId="0" borderId="1" xfId="0" applyNumberFormat="1" applyFont="1" applyFill="1" applyBorder="1"/>
    <xf numFmtId="0" fontId="109" fillId="0" borderId="1" xfId="4" applyFont="1" applyFill="1" applyBorder="1" applyAlignment="1"/>
    <xf numFmtId="0" fontId="137" fillId="36" borderId="1" xfId="0" applyFont="1" applyFill="1" applyBorder="1" applyAlignment="1">
      <alignment horizontal="left"/>
    </xf>
    <xf numFmtId="0" fontId="137" fillId="36" borderId="1" xfId="0" applyFont="1" applyFill="1" applyBorder="1" applyAlignment="1">
      <alignment horizontal="right"/>
    </xf>
    <xf numFmtId="0" fontId="137" fillId="36" borderId="1" xfId="0" applyFont="1" applyFill="1" applyBorder="1" applyAlignment="1"/>
    <xf numFmtId="0" fontId="137" fillId="36" borderId="1" xfId="0" applyFont="1" applyFill="1" applyBorder="1" applyAlignment="1">
      <alignment horizontal="center"/>
    </xf>
    <xf numFmtId="177" fontId="137" fillId="36" borderId="1" xfId="0" applyNumberFormat="1" applyFont="1" applyFill="1" applyBorder="1" applyAlignment="1">
      <alignment horizontal="center"/>
    </xf>
    <xf numFmtId="1" fontId="138" fillId="36" borderId="1" xfId="0" applyNumberFormat="1" applyFont="1" applyFill="1" applyBorder="1" applyAlignment="1">
      <alignment horizontal="left"/>
    </xf>
    <xf numFmtId="177" fontId="138" fillId="36" borderId="1" xfId="0" applyNumberFormat="1" applyFont="1" applyFill="1" applyBorder="1" applyAlignment="1">
      <alignment horizontal="center"/>
    </xf>
    <xf numFmtId="174" fontId="138" fillId="36" borderId="1" xfId="0" applyNumberFormat="1" applyFont="1" applyFill="1" applyBorder="1" applyAlignment="1">
      <alignment horizontal="left"/>
    </xf>
    <xf numFmtId="0" fontId="138" fillId="36" borderId="1" xfId="0" applyFont="1" applyFill="1" applyBorder="1" applyAlignment="1"/>
    <xf numFmtId="2" fontId="138" fillId="36" borderId="1" xfId="0" applyNumberFormat="1" applyFont="1" applyFill="1" applyBorder="1" applyAlignment="1"/>
    <xf numFmtId="2" fontId="137" fillId="36" borderId="1" xfId="0" applyNumberFormat="1" applyFont="1" applyFill="1" applyBorder="1" applyAlignment="1"/>
    <xf numFmtId="168" fontId="137" fillId="36" borderId="1" xfId="0" applyNumberFormat="1" applyFont="1" applyFill="1" applyBorder="1"/>
    <xf numFmtId="0" fontId="137" fillId="36" borderId="1" xfId="0" applyFont="1" applyFill="1" applyBorder="1" applyAlignment="1">
      <alignment horizontal="left" vertical="top"/>
    </xf>
    <xf numFmtId="0" fontId="137" fillId="36" borderId="1" xfId="0" applyFont="1" applyFill="1" applyBorder="1"/>
    <xf numFmtId="172" fontId="137" fillId="36" borderId="1" xfId="0" applyNumberFormat="1" applyFont="1" applyFill="1" applyBorder="1"/>
    <xf numFmtId="0" fontId="137" fillId="36" borderId="1" xfId="0" applyFont="1" applyFill="1" applyBorder="1" applyAlignment="1">
      <alignment horizontal="center" vertical="top"/>
    </xf>
    <xf numFmtId="172" fontId="137" fillId="36" borderId="1" xfId="0" applyNumberFormat="1" applyFont="1" applyFill="1" applyBorder="1" applyAlignment="1">
      <alignment horizontal="right" vertical="top"/>
    </xf>
    <xf numFmtId="44" fontId="137" fillId="36" borderId="1" xfId="0" applyNumberFormat="1" applyFont="1" applyFill="1" applyBorder="1"/>
    <xf numFmtId="44" fontId="137" fillId="36" borderId="1" xfId="0" applyNumberFormat="1" applyFont="1" applyFill="1" applyBorder="1"/>
    <xf numFmtId="0" fontId="137" fillId="36" borderId="1" xfId="0" applyNumberFormat="1" applyFont="1" applyFill="1" applyBorder="1"/>
    <xf numFmtId="177" fontId="137" fillId="0" borderId="1" xfId="0" applyNumberFormat="1" applyFont="1" applyBorder="1" applyAlignment="1" applyProtection="1">
      <alignment horizontal="center"/>
      <protection locked="0"/>
    </xf>
    <xf numFmtId="0" fontId="137" fillId="0" borderId="1" xfId="0" applyFont="1" applyBorder="1" applyAlignment="1" applyProtection="1">
      <alignment horizontal="center"/>
      <protection locked="0"/>
    </xf>
    <xf numFmtId="0" fontId="137" fillId="0" borderId="1" xfId="0" applyFont="1" applyBorder="1" applyAlignment="1">
      <alignment horizontal="left"/>
    </xf>
    <xf numFmtId="177" fontId="137" fillId="0" borderId="1" xfId="0" applyNumberFormat="1" applyFont="1" applyBorder="1" applyAlignment="1">
      <alignment horizontal="center"/>
    </xf>
    <xf numFmtId="1" fontId="137" fillId="0" borderId="1" xfId="0" applyNumberFormat="1" applyFont="1" applyBorder="1" applyAlignment="1">
      <alignment horizontal="center"/>
    </xf>
    <xf numFmtId="174" fontId="137" fillId="0" borderId="1" xfId="0" applyNumberFormat="1" applyFont="1" applyBorder="1" applyAlignment="1">
      <alignment horizontal="left"/>
    </xf>
    <xf numFmtId="0" fontId="137" fillId="0" borderId="1" xfId="0" applyFont="1" applyBorder="1" applyAlignment="1"/>
    <xf numFmtId="2" fontId="137" fillId="0" borderId="1" xfId="0" applyNumberFormat="1" applyFont="1" applyBorder="1" applyAlignment="1"/>
    <xf numFmtId="0" fontId="137" fillId="0" borderId="1" xfId="0" applyFont="1" applyBorder="1"/>
    <xf numFmtId="0" fontId="137" fillId="0" borderId="1" xfId="0" applyFont="1" applyBorder="1" applyAlignment="1">
      <alignment horizontal="left" vertical="top"/>
    </xf>
    <xf numFmtId="172" fontId="137" fillId="0" borderId="1" xfId="0" applyNumberFormat="1" applyFont="1" applyBorder="1"/>
    <xf numFmtId="0" fontId="137" fillId="0" borderId="1" xfId="0" applyFont="1" applyBorder="1" applyAlignment="1">
      <alignment horizontal="right" vertical="top" wrapText="1"/>
    </xf>
    <xf numFmtId="0" fontId="137" fillId="0" borderId="1" xfId="0" applyFont="1" applyFill="1" applyBorder="1"/>
    <xf numFmtId="0" fontId="137" fillId="0" borderId="1" xfId="0" applyFont="1" applyBorder="1" applyAlignment="1">
      <alignment horizontal="center"/>
    </xf>
    <xf numFmtId="0" fontId="138" fillId="0" borderId="1" xfId="0" applyFont="1" applyBorder="1" applyAlignment="1"/>
    <xf numFmtId="44" fontId="137" fillId="0" borderId="1" xfId="0" applyNumberFormat="1" applyFont="1" applyBorder="1"/>
    <xf numFmtId="44" fontId="137" fillId="0" borderId="1" xfId="0" applyNumberFormat="1" applyFont="1" applyBorder="1"/>
    <xf numFmtId="0" fontId="137" fillId="0" borderId="1" xfId="0" applyNumberFormat="1" applyFont="1" applyBorder="1"/>
    <xf numFmtId="0" fontId="131" fillId="0" borderId="1" xfId="4" applyFont="1" applyFill="1" applyBorder="1" applyAlignment="1">
      <alignment horizontal="left"/>
    </xf>
    <xf numFmtId="0" fontId="131" fillId="0" borderId="1" xfId="0" applyNumberFormat="1" applyFont="1" applyFill="1" applyBorder="1" applyAlignment="1"/>
    <xf numFmtId="0" fontId="131" fillId="0" borderId="54" xfId="0" applyNumberFormat="1" applyFont="1" applyFill="1" applyBorder="1" applyAlignment="1"/>
    <xf numFmtId="0" fontId="136" fillId="0" borderId="0" xfId="0" applyFont="1" applyFill="1" applyAlignment="1">
      <alignment horizontal="left"/>
    </xf>
    <xf numFmtId="0" fontId="136" fillId="0" borderId="0" xfId="0" applyFont="1" applyFill="1"/>
    <xf numFmtId="177" fontId="109" fillId="0" borderId="1" xfId="4" applyNumberFormat="1" applyFont="1" applyFill="1" applyBorder="1" applyAlignment="1">
      <alignment horizontal="center" vertical="top"/>
    </xf>
    <xf numFmtId="177" fontId="100" fillId="0" borderId="1" xfId="0" applyNumberFormat="1" applyFont="1" applyFill="1" applyBorder="1" applyAlignment="1">
      <alignment horizontal="center" vertical="top"/>
    </xf>
    <xf numFmtId="0" fontId="100" fillId="0" borderId="1" xfId="0" applyFont="1" applyFill="1" applyBorder="1" applyAlignment="1">
      <alignment horizontal="center" vertical="top"/>
    </xf>
    <xf numFmtId="0" fontId="100" fillId="0" borderId="1" xfId="0" applyFont="1" applyFill="1" applyBorder="1" applyAlignment="1">
      <alignment horizontal="left" vertical="top"/>
    </xf>
    <xf numFmtId="2" fontId="100" fillId="0" borderId="1" xfId="0" applyNumberFormat="1" applyFont="1" applyFill="1" applyBorder="1"/>
    <xf numFmtId="168" fontId="100" fillId="0" borderId="1" xfId="0" applyNumberFormat="1" applyFont="1" applyFill="1" applyBorder="1"/>
    <xf numFmtId="0" fontId="100" fillId="0" borderId="1" xfId="0" applyFont="1" applyFill="1" applyBorder="1" applyAlignment="1">
      <alignment horizontal="right" vertical="top" wrapText="1"/>
    </xf>
    <xf numFmtId="0" fontId="135" fillId="0" borderId="12" xfId="0" applyFont="1" applyBorder="1"/>
    <xf numFmtId="0" fontId="136" fillId="0" borderId="1" xfId="4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139" fillId="0" borderId="1" xfId="0" applyFont="1" applyBorder="1" applyAlignment="1">
      <alignment horizontal="left"/>
    </xf>
    <xf numFmtId="0" fontId="139" fillId="0" borderId="1" xfId="0" applyFont="1" applyBorder="1" applyAlignment="1"/>
    <xf numFmtId="177" fontId="139" fillId="0" borderId="1" xfId="0" applyNumberFormat="1" applyFont="1" applyBorder="1" applyAlignment="1" applyProtection="1">
      <alignment horizontal="center"/>
      <protection locked="0"/>
    </xf>
    <xf numFmtId="0" fontId="139" fillId="0" borderId="1" xfId="0" applyFont="1" applyBorder="1" applyAlignment="1" applyProtection="1">
      <alignment horizontal="center"/>
      <protection locked="0"/>
    </xf>
    <xf numFmtId="177" fontId="139" fillId="0" borderId="1" xfId="0" applyNumberFormat="1" applyFont="1" applyBorder="1" applyAlignment="1">
      <alignment horizontal="center"/>
    </xf>
    <xf numFmtId="1" fontId="139" fillId="0" borderId="1" xfId="0" applyNumberFormat="1" applyFont="1" applyBorder="1" applyAlignment="1">
      <alignment horizontal="center"/>
    </xf>
    <xf numFmtId="174" fontId="139" fillId="0" borderId="1" xfId="0" applyNumberFormat="1" applyFont="1" applyBorder="1" applyAlignment="1">
      <alignment horizontal="left"/>
    </xf>
    <xf numFmtId="0" fontId="140" fillId="0" borderId="1" xfId="0" applyFont="1" applyBorder="1" applyAlignment="1"/>
    <xf numFmtId="2" fontId="139" fillId="0" borderId="1" xfId="0" applyNumberFormat="1" applyFont="1" applyBorder="1" applyAlignment="1"/>
    <xf numFmtId="0" fontId="139" fillId="0" borderId="1" xfId="0" applyFont="1" applyBorder="1"/>
    <xf numFmtId="0" fontId="139" fillId="0" borderId="1" xfId="0" applyFont="1" applyBorder="1" applyAlignment="1">
      <alignment horizontal="left" vertical="top"/>
    </xf>
    <xf numFmtId="172" fontId="139" fillId="0" borderId="1" xfId="0" applyNumberFormat="1" applyFont="1" applyBorder="1"/>
    <xf numFmtId="0" fontId="139" fillId="0" borderId="1" xfId="0" applyFont="1" applyBorder="1" applyAlignment="1">
      <alignment horizontal="right" vertical="top" wrapText="1"/>
    </xf>
    <xf numFmtId="44" fontId="139" fillId="0" borderId="1" xfId="0" applyNumberFormat="1" applyFont="1" applyBorder="1"/>
    <xf numFmtId="0" fontId="139" fillId="0" borderId="1" xfId="0" applyNumberFormat="1" applyFont="1" applyBorder="1"/>
    <xf numFmtId="0" fontId="139" fillId="0" borderId="0" xfId="0" applyFont="1" applyFill="1" applyBorder="1"/>
    <xf numFmtId="0" fontId="140" fillId="0" borderId="0" xfId="0" applyFont="1" applyBorder="1" applyAlignment="1"/>
    <xf numFmtId="0" fontId="139" fillId="0" borderId="0" xfId="0" applyFont="1" applyBorder="1" applyAlignment="1"/>
    <xf numFmtId="0" fontId="139" fillId="0" borderId="0" xfId="0" applyFont="1" applyBorder="1" applyAlignment="1">
      <alignment horizontal="center"/>
    </xf>
    <xf numFmtId="0" fontId="109" fillId="23" borderId="1" xfId="4" applyFont="1" applyFill="1" applyBorder="1" applyAlignment="1">
      <alignment horizontal="left"/>
    </xf>
    <xf numFmtId="0" fontId="109" fillId="23" borderId="1" xfId="4" applyFont="1" applyFill="1" applyBorder="1"/>
    <xf numFmtId="0" fontId="131" fillId="0" borderId="1" xfId="0" applyFont="1" applyBorder="1" applyAlignment="1">
      <alignment horizontal="left"/>
    </xf>
    <xf numFmtId="0" fontId="136" fillId="0" borderId="1" xfId="0" applyFont="1" applyFill="1" applyBorder="1"/>
    <xf numFmtId="8" fontId="0" fillId="0" borderId="12" xfId="0" applyNumberFormat="1" applyBorder="1"/>
    <xf numFmtId="1" fontId="100" fillId="19" borderId="1" xfId="0" applyNumberFormat="1" applyFont="1" applyFill="1" applyBorder="1" applyAlignment="1">
      <alignment horizontal="center"/>
    </xf>
    <xf numFmtId="168" fontId="100" fillId="19" borderId="1" xfId="0" applyNumberFormat="1" applyFont="1" applyFill="1" applyBorder="1" applyAlignment="1"/>
    <xf numFmtId="14" fontId="100" fillId="19" borderId="1" xfId="0" applyNumberFormat="1" applyFont="1" applyFill="1" applyBorder="1" applyAlignment="1">
      <alignment horizontal="left"/>
    </xf>
    <xf numFmtId="0" fontId="100" fillId="19" borderId="1" xfId="0" applyNumberFormat="1" applyFont="1" applyFill="1" applyBorder="1" applyAlignment="1">
      <alignment horizontal="right" wrapText="1"/>
    </xf>
    <xf numFmtId="0" fontId="111" fillId="0" borderId="1" xfId="0" applyNumberFormat="1" applyFont="1" applyFill="1" applyBorder="1"/>
    <xf numFmtId="0" fontId="105" fillId="21" borderId="1" xfId="0" applyNumberFormat="1" applyFont="1" applyFill="1" applyBorder="1" applyAlignment="1">
      <alignment horizontal="left"/>
    </xf>
    <xf numFmtId="14" fontId="0" fillId="0" borderId="12" xfId="0" applyNumberFormat="1" applyBorder="1" applyAlignment="1">
      <alignment horizontal="right"/>
    </xf>
    <xf numFmtId="0" fontId="136" fillId="19" borderId="1" xfId="4" applyFont="1" applyFill="1" applyBorder="1" applyAlignment="1">
      <alignment horizontal="left"/>
    </xf>
    <xf numFmtId="0" fontId="109" fillId="20" borderId="1" xfId="4" applyFont="1" applyFill="1" applyBorder="1" applyAlignment="1">
      <alignment horizontal="left"/>
    </xf>
    <xf numFmtId="0" fontId="105" fillId="20" borderId="1" xfId="0" applyFont="1" applyFill="1" applyBorder="1" applyAlignment="1">
      <alignment horizontal="left"/>
    </xf>
    <xf numFmtId="0" fontId="109" fillId="20" borderId="1" xfId="4" applyFont="1" applyFill="1" applyBorder="1"/>
    <xf numFmtId="0" fontId="109" fillId="20" borderId="54" xfId="4" applyFont="1" applyFill="1" applyBorder="1"/>
    <xf numFmtId="177" fontId="100" fillId="20" borderId="1" xfId="0" applyNumberFormat="1" applyFont="1" applyFill="1" applyBorder="1" applyAlignment="1">
      <alignment horizontal="center"/>
    </xf>
    <xf numFmtId="177" fontId="111" fillId="20" borderId="1" xfId="0" applyNumberFormat="1" applyFont="1" applyFill="1" applyBorder="1" applyAlignment="1">
      <alignment horizontal="center"/>
    </xf>
    <xf numFmtId="0" fontId="100" fillId="20" borderId="1" xfId="0" applyFont="1" applyFill="1" applyBorder="1" applyAlignment="1">
      <alignment horizontal="center"/>
    </xf>
    <xf numFmtId="0" fontId="100" fillId="20" borderId="1" xfId="0" applyFont="1" applyFill="1" applyBorder="1" applyAlignment="1">
      <alignment horizontal="left"/>
    </xf>
    <xf numFmtId="1" fontId="100" fillId="20" borderId="1" xfId="0" applyNumberFormat="1" applyFont="1" applyFill="1" applyBorder="1" applyAlignment="1">
      <alignment horizontal="center"/>
    </xf>
    <xf numFmtId="174" fontId="100" fillId="20" borderId="1" xfId="0" applyNumberFormat="1" applyFont="1" applyFill="1" applyBorder="1" applyAlignment="1">
      <alignment horizontal="left"/>
    </xf>
    <xf numFmtId="0" fontId="100" fillId="20" borderId="1" xfId="0" applyFont="1" applyFill="1" applyBorder="1" applyAlignment="1"/>
    <xf numFmtId="2" fontId="100" fillId="20" borderId="1" xfId="0" applyNumberFormat="1" applyFont="1" applyFill="1" applyBorder="1" applyAlignment="1"/>
    <xf numFmtId="168" fontId="100" fillId="20" borderId="1" xfId="0" applyNumberFormat="1" applyFont="1" applyFill="1" applyBorder="1" applyAlignment="1"/>
    <xf numFmtId="14" fontId="100" fillId="20" borderId="1" xfId="0" applyNumberFormat="1" applyFont="1" applyFill="1" applyBorder="1" applyAlignment="1">
      <alignment horizontal="left"/>
    </xf>
    <xf numFmtId="0" fontId="100" fillId="20" borderId="1" xfId="0" applyFont="1" applyFill="1" applyBorder="1"/>
    <xf numFmtId="172" fontId="100" fillId="20" borderId="1" xfId="0" applyNumberFormat="1" applyFont="1" applyFill="1" applyBorder="1"/>
    <xf numFmtId="0" fontId="100" fillId="20" borderId="1" xfId="0" applyNumberFormat="1" applyFont="1" applyFill="1" applyBorder="1" applyAlignment="1">
      <alignment horizontal="right" wrapText="1"/>
    </xf>
    <xf numFmtId="44" fontId="132" fillId="20" borderId="1" xfId="0" applyNumberFormat="1" applyFont="1" applyFill="1" applyBorder="1"/>
    <xf numFmtId="44" fontId="100" fillId="20" borderId="1" xfId="0" applyNumberFormat="1" applyFont="1" applyFill="1" applyBorder="1"/>
    <xf numFmtId="0" fontId="100" fillId="19" borderId="1" xfId="4" applyFont="1" applyFill="1" applyBorder="1" applyAlignment="1">
      <alignment horizontal="left"/>
    </xf>
    <xf numFmtId="0" fontId="100" fillId="19" borderId="1" xfId="4" applyFont="1" applyFill="1" applyBorder="1"/>
    <xf numFmtId="177" fontId="100" fillId="19" borderId="1" xfId="0" applyNumberFormat="1" applyFont="1" applyFill="1" applyBorder="1" applyAlignment="1" applyProtection="1">
      <alignment horizontal="center"/>
    </xf>
    <xf numFmtId="0" fontId="100" fillId="19" borderId="1" xfId="0" applyFont="1" applyFill="1" applyBorder="1" applyAlignment="1" applyProtection="1">
      <alignment horizontal="center"/>
    </xf>
    <xf numFmtId="0" fontId="100" fillId="19" borderId="1" xfId="0" applyNumberFormat="1" applyFont="1" applyFill="1" applyBorder="1" applyAlignment="1">
      <alignment horizontal="left"/>
    </xf>
    <xf numFmtId="0" fontId="100" fillId="19" borderId="1" xfId="0" applyNumberFormat="1" applyFont="1" applyFill="1" applyBorder="1" applyAlignment="1"/>
    <xf numFmtId="44" fontId="2" fillId="19" borderId="1" xfId="0" applyNumberFormat="1" applyFont="1" applyFill="1" applyBorder="1"/>
    <xf numFmtId="0" fontId="111" fillId="0" borderId="0" xfId="0" applyFont="1" applyBorder="1"/>
    <xf numFmtId="2" fontId="111" fillId="20" borderId="1" xfId="0" applyNumberFormat="1" applyFont="1" applyFill="1" applyBorder="1" applyAlignment="1"/>
    <xf numFmtId="0" fontId="111" fillId="20" borderId="1" xfId="0" applyFont="1" applyFill="1" applyBorder="1" applyAlignment="1"/>
    <xf numFmtId="14" fontId="111" fillId="20" borderId="1" xfId="0" applyNumberFormat="1" applyFont="1" applyFill="1" applyBorder="1" applyAlignment="1">
      <alignment horizontal="left"/>
    </xf>
    <xf numFmtId="0" fontId="100" fillId="20" borderId="1" xfId="0" applyNumberFormat="1" applyFont="1" applyFill="1" applyBorder="1" applyAlignment="1"/>
    <xf numFmtId="2" fontId="102" fillId="20" borderId="1" xfId="0" applyNumberFormat="1" applyFont="1" applyFill="1" applyBorder="1" applyAlignment="1"/>
    <xf numFmtId="0" fontId="104" fillId="20" borderId="1" xfId="0" applyFont="1" applyFill="1" applyBorder="1" applyAlignment="1"/>
    <xf numFmtId="168" fontId="104" fillId="20" borderId="1" xfId="0" applyNumberFormat="1" applyFont="1" applyFill="1" applyBorder="1" applyAlignment="1"/>
    <xf numFmtId="14" fontId="102" fillId="20" borderId="1" xfId="0" applyNumberFormat="1" applyFont="1" applyFill="1" applyBorder="1" applyAlignment="1">
      <alignment horizontal="left"/>
    </xf>
    <xf numFmtId="2" fontId="106" fillId="20" borderId="1" xfId="0" applyNumberFormat="1" applyFont="1" applyFill="1" applyBorder="1" applyAlignment="1"/>
    <xf numFmtId="14" fontId="104" fillId="20" borderId="1" xfId="0" applyNumberFormat="1" applyFont="1" applyFill="1" applyBorder="1" applyAlignment="1">
      <alignment horizontal="left"/>
    </xf>
    <xf numFmtId="2" fontId="100" fillId="47" borderId="1" xfId="0" applyNumberFormat="1" applyFont="1" applyFill="1" applyBorder="1" applyAlignment="1"/>
    <xf numFmtId="0" fontId="100" fillId="47" borderId="1" xfId="0" applyFont="1" applyFill="1" applyBorder="1" applyAlignment="1"/>
    <xf numFmtId="168" fontId="100" fillId="47" borderId="1" xfId="0" applyNumberFormat="1" applyFont="1" applyFill="1" applyBorder="1" applyAlignment="1"/>
    <xf numFmtId="0" fontId="100" fillId="47" borderId="1" xfId="0" applyFont="1" applyFill="1" applyBorder="1" applyAlignment="1">
      <alignment horizontal="left"/>
    </xf>
    <xf numFmtId="177" fontId="104" fillId="20" borderId="1" xfId="0" applyNumberFormat="1" applyFont="1" applyFill="1" applyBorder="1" applyAlignment="1">
      <alignment horizontal="center"/>
    </xf>
    <xf numFmtId="0" fontId="104" fillId="20" borderId="1" xfId="0" applyFont="1" applyFill="1" applyBorder="1" applyAlignment="1">
      <alignment horizontal="center"/>
    </xf>
    <xf numFmtId="177" fontId="100" fillId="20" borderId="1" xfId="0" applyNumberFormat="1" applyFont="1" applyFill="1" applyBorder="1" applyAlignment="1" applyProtection="1">
      <alignment horizontal="center"/>
      <protection locked="0"/>
    </xf>
    <xf numFmtId="0" fontId="100" fillId="20" borderId="1" xfId="0" applyFont="1" applyFill="1" applyBorder="1" applyAlignment="1" applyProtection="1">
      <alignment horizontal="center"/>
      <protection locked="0"/>
    </xf>
    <xf numFmtId="177" fontId="100" fillId="46" borderId="1" xfId="0" applyNumberFormat="1" applyFont="1" applyFill="1" applyBorder="1" applyAlignment="1">
      <alignment horizontal="center"/>
    </xf>
    <xf numFmtId="177" fontId="100" fillId="48" borderId="1" xfId="0" applyNumberFormat="1" applyFont="1" applyFill="1" applyBorder="1" applyAlignment="1">
      <alignment horizontal="center"/>
    </xf>
    <xf numFmtId="177" fontId="111" fillId="48" borderId="1" xfId="0" applyNumberFormat="1" applyFont="1" applyFill="1" applyBorder="1" applyAlignment="1">
      <alignment horizontal="center"/>
    </xf>
    <xf numFmtId="177" fontId="102" fillId="48" borderId="1" xfId="0" applyNumberFormat="1" applyFont="1" applyFill="1" applyBorder="1" applyAlignment="1">
      <alignment horizontal="center"/>
    </xf>
    <xf numFmtId="177" fontId="100" fillId="48" borderId="1" xfId="0" applyNumberFormat="1" applyFont="1" applyFill="1" applyBorder="1" applyAlignment="1" applyProtection="1">
      <alignment horizontal="center"/>
      <protection locked="0"/>
    </xf>
    <xf numFmtId="177" fontId="100" fillId="49" borderId="1" xfId="0" applyNumberFormat="1" applyFont="1" applyFill="1" applyBorder="1" applyAlignment="1" applyProtection="1">
      <alignment horizontal="center"/>
      <protection locked="0"/>
    </xf>
    <xf numFmtId="177" fontId="100" fillId="48" borderId="1" xfId="0" applyNumberFormat="1" applyFont="1" applyFill="1" applyBorder="1" applyAlignment="1" applyProtection="1">
      <alignment horizontal="center"/>
    </xf>
    <xf numFmtId="0" fontId="100" fillId="48" borderId="1" xfId="0" applyFont="1" applyFill="1" applyBorder="1" applyAlignment="1">
      <alignment horizontal="center"/>
    </xf>
    <xf numFmtId="0" fontId="100" fillId="49" borderId="1" xfId="0" applyFont="1" applyFill="1" applyBorder="1" applyAlignment="1" applyProtection="1">
      <alignment horizontal="center"/>
      <protection locked="0"/>
    </xf>
    <xf numFmtId="0" fontId="100" fillId="48" borderId="1" xfId="0" applyFont="1" applyFill="1" applyBorder="1" applyAlignment="1" applyProtection="1">
      <alignment horizontal="center"/>
    </xf>
    <xf numFmtId="177" fontId="100" fillId="50" borderId="1" xfId="0" applyNumberFormat="1" applyFont="1" applyFill="1" applyBorder="1" applyAlignment="1">
      <alignment horizontal="center"/>
    </xf>
    <xf numFmtId="177" fontId="100" fillId="51" borderId="1" xfId="0" applyNumberFormat="1" applyFont="1" applyFill="1" applyBorder="1" applyAlignment="1">
      <alignment horizontal="center"/>
    </xf>
    <xf numFmtId="0" fontId="100" fillId="51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00" fillId="48" borderId="1" xfId="0" applyNumberFormat="1" applyFont="1" applyFill="1" applyBorder="1" applyAlignment="1">
      <alignment horizontal="center"/>
    </xf>
    <xf numFmtId="1" fontId="99" fillId="48" borderId="1" xfId="0" applyNumberFormat="1" applyFont="1" applyFill="1" applyBorder="1" applyAlignment="1">
      <alignment horizontal="left"/>
    </xf>
  </cellXfs>
  <cellStyles count="15">
    <cellStyle name="Euro" xfId="1"/>
    <cellStyle name="Euro 2" xfId="11"/>
    <cellStyle name="Excel Built-in Excel Built-in Bad" xfId="2"/>
    <cellStyle name="Excel Built-in Excel Built-in Good" xfId="3"/>
    <cellStyle name="Excel Built-in Standaard 2" xfId="4"/>
    <cellStyle name="Goed" xfId="5" builtinId="26"/>
    <cellStyle name="Komma" xfId="6" builtinId="3"/>
    <cellStyle name="Komma 2" xfId="12"/>
    <cellStyle name="Standaard" xfId="0" builtinId="0"/>
    <cellStyle name="Standaard 2" xfId="7"/>
    <cellStyle name="Standaard 2 2" xfId="13"/>
    <cellStyle name="Standaard 3" xfId="10"/>
    <cellStyle name="Standaard 4" xfId="9"/>
    <cellStyle name="Valuta" xfId="8" builtinId="4"/>
    <cellStyle name="Valuta 2" xfId="14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1F497D"/>
      <rgbColor rgb="00333333"/>
    </indexedColors>
    <mruColors>
      <color rgb="FF008000"/>
      <color rgb="FFAFA5ED"/>
      <color rgb="FF99CCFF"/>
      <color rgb="FFFFFF99"/>
      <color rgb="FFFFCC9D"/>
      <color rgb="FFFDCC9D"/>
      <color rgb="FFFFFFFF"/>
      <color rgb="FFCCFFFF"/>
      <color rgb="FFCCFFCC"/>
      <color rgb="FFF57A4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139607032057913E-2"/>
          <c:y val="0.11525423728813559"/>
          <c:w val="0.8200620475698035"/>
          <c:h val="0.81525423728813562"/>
        </c:manualLayout>
      </c:layout>
      <c:lineChart>
        <c:grouping val="standard"/>
        <c:varyColors val="0"/>
        <c:ser>
          <c:idx val="1"/>
          <c:order val="0"/>
          <c:tx>
            <c:v>2015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Prognose!$C$10:$BA$10</c:f>
              <c:numCache>
                <c:formatCode>General</c:formatCode>
                <c:ptCount val="51"/>
                <c:pt idx="2" formatCode="_(&quot;€&quot;* #,##0.00_);_(&quot;€&quot;* \(#,##0.00\);_(&quot;€&quot;* &quot;-&quot;??_);_(@_)">
                  <c:v>12128.83694214876</c:v>
                </c:pt>
                <c:pt idx="3" formatCode="_(&quot;€&quot;* #,##0.00_);_(&quot;€&quot;* \(#,##0.00\);_(&quot;€&quot;* &quot;-&quot;??_);_(@_)">
                  <c:v>12128.83694214876</c:v>
                </c:pt>
                <c:pt idx="4" formatCode="_(&quot;€&quot;* #,##0.00_);_(&quot;€&quot;* \(#,##0.00\);_(&quot;€&quot;* &quot;-&quot;??_);_(@_)">
                  <c:v>12128.83694214876</c:v>
                </c:pt>
                <c:pt idx="5" formatCode="_(&quot;€&quot;* #,##0.00_);_(&quot;€&quot;* \(#,##0.00\);_(&quot;€&quot;* &quot;-&quot;??_);_(@_)">
                  <c:v>17326.909917355373</c:v>
                </c:pt>
                <c:pt idx="6" formatCode="_(&quot;€&quot;* #,##0.00_);_(&quot;€&quot;* \(#,##0.00\);_(&quot;€&quot;* &quot;-&quot;??_);_(@_)">
                  <c:v>29455.746859504132</c:v>
                </c:pt>
                <c:pt idx="7" formatCode="_(&quot;€&quot;* #,##0.00_);_(&quot;€&quot;* \(#,##0.00\);_(&quot;€&quot;* &quot;-&quot;??_);_(@_)">
                  <c:v>19059.60090909091</c:v>
                </c:pt>
                <c:pt idx="8" formatCode="_(&quot;€&quot;* #,##0.00_);_(&quot;€&quot;* \(#,##0.00\);_(&quot;€&quot;* &quot;-&quot;??_);_(@_)">
                  <c:v>20792.291900826447</c:v>
                </c:pt>
                <c:pt idx="9" formatCode="_(&quot;€&quot;* #,##0.00_);_(&quot;€&quot;* \(#,##0.00\);_(&quot;€&quot;* &quot;-&quot;??_);_(@_)">
                  <c:v>19059.60090909091</c:v>
                </c:pt>
                <c:pt idx="10" formatCode="_(&quot;€&quot;* #,##0.00_);_(&quot;€&quot;* \(#,##0.00\);_(&quot;€&quot;* &quot;-&quot;??_);_(@_)">
                  <c:v>5198.0729752066118</c:v>
                </c:pt>
                <c:pt idx="11" formatCode="_(&quot;€&quot;* #,##0.00_);_(&quot;€&quot;* \(#,##0.00\);_(&quot;€&quot;* &quot;-&quot;??_);_(@_)">
                  <c:v>8663.4549586776866</c:v>
                </c:pt>
                <c:pt idx="12" formatCode="_(&quot;€&quot;* #,##0.00_);_(&quot;€&quot;* \(#,##0.00\);_(&quot;€&quot;* &quot;-&quot;??_);_(@_)">
                  <c:v>3465.3819834710744</c:v>
                </c:pt>
                <c:pt idx="13" formatCode="_(&quot;€&quot;* #,##0.00_);_(&quot;€&quot;* \(#,##0.00\);_(&quot;€&quot;* &quot;-&quot;??_);_(@_)">
                  <c:v>17326.909917355373</c:v>
                </c:pt>
                <c:pt idx="14" formatCode="_(&quot;€&quot;* #,##0.00_);_(&quot;€&quot;* \(#,##0.00\);_(&quot;€&quot;* &quot;-&quot;??_);_(@_)">
                  <c:v>0</c:v>
                </c:pt>
                <c:pt idx="15" formatCode="_(&quot;€&quot;* #,##0.00_);_(&quot;€&quot;* \(#,##0.00\);_(&quot;€&quot;* &quot;-&quot;??_);_(@_)">
                  <c:v>10000</c:v>
                </c:pt>
                <c:pt idx="16" formatCode="_(&quot;€&quot;* #,##0.00_);_(&quot;€&quot;* \(#,##0.00\);_(&quot;€&quot;* &quot;-&quot;??_);_(@_)">
                  <c:v>40000</c:v>
                </c:pt>
                <c:pt idx="17" formatCode="_(&quot;€&quot;* #,##0.00_);_(&quot;€&quot;* \(#,##0.00\);_(&quot;€&quot;* &quot;-&quot;??_);_(@_)">
                  <c:v>0</c:v>
                </c:pt>
                <c:pt idx="18" formatCode="_(&quot;€&quot;* #,##0.00_);_(&quot;€&quot;* \(#,##0.00\);_(&quot;€&quot;* &quot;-&quot;??_);_(@_)">
                  <c:v>7500</c:v>
                </c:pt>
                <c:pt idx="19" formatCode="_(&quot;€&quot;* #,##0.00_);_(&quot;€&quot;* \(#,##0.00\);_(&quot;€&quot;* &quot;-&quot;??_);_(@_)">
                  <c:v>37500</c:v>
                </c:pt>
                <c:pt idx="20" formatCode="_(&quot;€&quot;* #,##0.00_);_(&quot;€&quot;* \(#,##0.00\);_(&quot;€&quot;* &quot;-&quot;??_);_(@_)">
                  <c:v>22500</c:v>
                </c:pt>
                <c:pt idx="21" formatCode="_(&quot;€&quot;* #,##0.00_);_(&quot;€&quot;* \(#,##0.00\);_(&quot;€&quot;* &quot;-&quot;??_);_(@_)">
                  <c:v>25000</c:v>
                </c:pt>
                <c:pt idx="22" formatCode="_(&quot;€&quot;* #,##0.00_);_(&quot;€&quot;* \(#,##0.00\);_(&quot;€&quot;* &quot;-&quot;??_);_(@_)">
                  <c:v>27500</c:v>
                </c:pt>
                <c:pt idx="23" formatCode="_(&quot;€&quot;* #,##0.00_);_(&quot;€&quot;* \(#,##0.00\);_(&quot;€&quot;* &quot;-&quot;??_);_(@_)">
                  <c:v>22500</c:v>
                </c:pt>
                <c:pt idx="24" formatCode="_(&quot;€&quot;* #,##0.00_);_(&quot;€&quot;* \(#,##0.00\);_(&quot;€&quot;* &quot;-&quot;??_);_(@_)">
                  <c:v>22500</c:v>
                </c:pt>
                <c:pt idx="25" formatCode="_(&quot;€&quot;* #,##0.00_);_(&quot;€&quot;* \(#,##0.00\);_(&quot;€&quot;* &quot;-&quot;??_);_(@_)">
                  <c:v>27500</c:v>
                </c:pt>
                <c:pt idx="26" formatCode="_(&quot;€&quot;* #,##0.00_);_(&quot;€&quot;* \(#,##0.00\);_(&quot;€&quot;* &quot;-&quot;??_);_(@_)">
                  <c:v>27500</c:v>
                </c:pt>
                <c:pt idx="27" formatCode="_(&quot;€&quot;* #,##0.00_);_(&quot;€&quot;* \(#,##0.00\);_(&quot;€&quot;* &quot;-&quot;??_);_(@_)">
                  <c:v>12500</c:v>
                </c:pt>
                <c:pt idx="28" formatCode="_(&quot;€&quot;* #,##0.00_);_(&quot;€&quot;* \(#,##0.00\);_(&quot;€&quot;* &quot;-&quot;??_);_(@_)">
                  <c:v>10000</c:v>
                </c:pt>
                <c:pt idx="29" formatCode="_(&quot;€&quot;* #,##0.00_);_(&quot;€&quot;* \(#,##0.00\);_(&quot;€&quot;* &quot;-&quot;??_);_(@_)">
                  <c:v>17500</c:v>
                </c:pt>
                <c:pt idx="30" formatCode="_(&quot;€&quot;* #,##0.00_);_(&quot;€&quot;* \(#,##0.00\);_(&quot;€&quot;* &quot;-&quot;??_);_(@_)">
                  <c:v>0</c:v>
                </c:pt>
                <c:pt idx="31" formatCode="_(&quot;€&quot;* #,##0.00_);_(&quot;€&quot;* \(#,##0.00\);_(&quot;€&quot;* &quot;-&quot;??_);_(@_)">
                  <c:v>0</c:v>
                </c:pt>
                <c:pt idx="32" formatCode="_(&quot;€&quot;* #,##0.00_);_(&quot;€&quot;* \(#,##0.00\);_(&quot;€&quot;* &quot;-&quot;??_);_(@_)">
                  <c:v>0</c:v>
                </c:pt>
                <c:pt idx="33" formatCode="_(&quot;€&quot;* #,##0.00_);_(&quot;€&quot;* \(#,##0.00\);_(&quot;€&quot;* &quot;-&quot;??_);_(@_)">
                  <c:v>22500</c:v>
                </c:pt>
                <c:pt idx="34" formatCode="_(&quot;€&quot;* #,##0.00_);_(&quot;€&quot;* \(#,##0.00\);_(&quot;€&quot;* &quot;-&quot;??_);_(@_)">
                  <c:v>17500</c:v>
                </c:pt>
                <c:pt idx="35" formatCode="_(&quot;€&quot;* #,##0.00_);_(&quot;€&quot;* \(#,##0.00\);_(&quot;€&quot;* &quot;-&quot;??_);_(@_)">
                  <c:v>37500</c:v>
                </c:pt>
                <c:pt idx="36" formatCode="_(&quot;€&quot;* #,##0.00_);_(&quot;€&quot;* \(#,##0.00\);_(&quot;€&quot;* &quot;-&quot;??_);_(@_)">
                  <c:v>22500</c:v>
                </c:pt>
                <c:pt idx="37" formatCode="_(&quot;€&quot;* #,##0.00_);_(&quot;€&quot;* \(#,##0.00\);_(&quot;€&quot;* &quot;-&quot;??_);_(@_)">
                  <c:v>25000</c:v>
                </c:pt>
                <c:pt idx="38" formatCode="_(&quot;€&quot;* #,##0.00_);_(&quot;€&quot;* \(#,##0.00\);_(&quot;€&quot;* &quot;-&quot;??_);_(@_)">
                  <c:v>20000</c:v>
                </c:pt>
                <c:pt idx="39" formatCode="_(&quot;€&quot;* #,##0.00_);_(&quot;€&quot;* \(#,##0.00\);_(&quot;€&quot;* &quot;-&quot;??_);_(@_)">
                  <c:v>20000</c:v>
                </c:pt>
                <c:pt idx="40" formatCode="_(&quot;€&quot;* #,##0.00_);_(&quot;€&quot;* \(#,##0.00\);_(&quot;€&quot;* &quot;-&quot;??_);_(@_)">
                  <c:v>22500</c:v>
                </c:pt>
                <c:pt idx="41" formatCode="_(&quot;€&quot;* #,##0.00_);_(&quot;€&quot;* \(#,##0.00\);_(&quot;€&quot;* &quot;-&quot;??_);_(@_)">
                  <c:v>30000</c:v>
                </c:pt>
                <c:pt idx="42" formatCode="_(&quot;€&quot;* #,##0.00_);_(&quot;€&quot;* \(#,##0.00\);_(&quot;€&quot;* &quot;-&quot;??_);_(@_)">
                  <c:v>52500</c:v>
                </c:pt>
                <c:pt idx="43" formatCode="_(&quot;€&quot;* #,##0.00_);_(&quot;€&quot;* \(#,##0.00\);_(&quot;€&quot;* &quot;-&quot;??_);_(@_)">
                  <c:v>45000</c:v>
                </c:pt>
                <c:pt idx="44" formatCode="_(&quot;€&quot;* #,##0.00_);_(&quot;€&quot;* \(#,##0.00\);_(&quot;€&quot;* &quot;-&quot;??_);_(@_)">
                  <c:v>25000</c:v>
                </c:pt>
                <c:pt idx="45" formatCode="_(&quot;€&quot;* #,##0.00_);_(&quot;€&quot;* \(#,##0.00\);_(&quot;€&quot;* &quot;-&quot;??_);_(@_)">
                  <c:v>47500</c:v>
                </c:pt>
                <c:pt idx="46" formatCode="_(&quot;€&quot;* #,##0.00_);_(&quot;€&quot;* \(#,##0.00\);_(&quot;€&quot;* &quot;-&quot;??_);_(@_)">
                  <c:v>30000</c:v>
                </c:pt>
                <c:pt idx="47" formatCode="_(&quot;€&quot;* #,##0.00_);_(&quot;€&quot;* \(#,##0.00\);_(&quot;€&quot;* &quot;-&quot;??_);_(@_)">
                  <c:v>30000</c:v>
                </c:pt>
                <c:pt idx="48" formatCode="_(&quot;€&quot;* #,##0.00_);_(&quot;€&quot;* \(#,##0.00\);_(&quot;€&quot;* &quot;-&quot;??_);_(@_)">
                  <c:v>50000</c:v>
                </c:pt>
                <c:pt idx="49" formatCode="_(&quot;€&quot;* #,##0.00_);_(&quot;€&quot;* \(#,##0.00\);_(&quot;€&quot;* &quot;-&quot;??_);_(@_)">
                  <c:v>47500</c:v>
                </c:pt>
                <c:pt idx="50" formatCode="_(&quot;€&quot;* #,##0.00_);_(&quot;€&quot;* \(#,##0.00\);_(&quot;€&quot;* &quot;-&quot;??_);_(@_)">
                  <c:v>45000</c:v>
                </c:pt>
              </c:numCache>
            </c:numRef>
          </c:val>
          <c:smooth val="0"/>
        </c:ser>
        <c:ser>
          <c:idx val="0"/>
          <c:order val="1"/>
          <c:tx>
            <c:v>2016</c:v>
          </c:tx>
          <c:val>
            <c:numRef>
              <c:f>Prognose!$C$19:$BA$19</c:f>
              <c:numCache>
                <c:formatCode>_("€"* #,##0.00_);_("€"* \(#,##0.00\);_("€"* "-"??_);_(@_)</c:formatCode>
                <c:ptCount val="51"/>
                <c:pt idx="0">
                  <c:v>45000</c:v>
                </c:pt>
                <c:pt idx="1">
                  <c:v>37500</c:v>
                </c:pt>
                <c:pt idx="2">
                  <c:v>55000</c:v>
                </c:pt>
                <c:pt idx="3">
                  <c:v>32500</c:v>
                </c:pt>
                <c:pt idx="4">
                  <c:v>52500</c:v>
                </c:pt>
                <c:pt idx="5">
                  <c:v>47500</c:v>
                </c:pt>
                <c:pt idx="6">
                  <c:v>72500</c:v>
                </c:pt>
                <c:pt idx="7">
                  <c:v>57500</c:v>
                </c:pt>
                <c:pt idx="8">
                  <c:v>40000</c:v>
                </c:pt>
                <c:pt idx="9">
                  <c:v>20000</c:v>
                </c:pt>
                <c:pt idx="10">
                  <c:v>55000</c:v>
                </c:pt>
                <c:pt idx="11">
                  <c:v>37500</c:v>
                </c:pt>
                <c:pt idx="12">
                  <c:v>30000</c:v>
                </c:pt>
                <c:pt idx="13">
                  <c:v>33125</c:v>
                </c:pt>
                <c:pt idx="14">
                  <c:v>40625</c:v>
                </c:pt>
                <c:pt idx="15">
                  <c:v>42500</c:v>
                </c:pt>
                <c:pt idx="16">
                  <c:v>35000</c:v>
                </c:pt>
                <c:pt idx="17">
                  <c:v>30000</c:v>
                </c:pt>
                <c:pt idx="18">
                  <c:v>37500</c:v>
                </c:pt>
                <c:pt idx="19">
                  <c:v>20938.283208020046</c:v>
                </c:pt>
                <c:pt idx="20">
                  <c:v>27813.283208020046</c:v>
                </c:pt>
                <c:pt idx="21">
                  <c:v>52500</c:v>
                </c:pt>
                <c:pt idx="22">
                  <c:v>45000</c:v>
                </c:pt>
                <c:pt idx="23">
                  <c:v>30000</c:v>
                </c:pt>
                <c:pt idx="24">
                  <c:v>35000</c:v>
                </c:pt>
                <c:pt idx="25">
                  <c:v>55000</c:v>
                </c:pt>
                <c:pt idx="26">
                  <c:v>55000</c:v>
                </c:pt>
                <c:pt idx="27">
                  <c:v>57500</c:v>
                </c:pt>
                <c:pt idx="28">
                  <c:v>55000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27500</c:v>
                </c:pt>
                <c:pt idx="34">
                  <c:v>52500</c:v>
                </c:pt>
                <c:pt idx="35">
                  <c:v>47500</c:v>
                </c:pt>
                <c:pt idx="36">
                  <c:v>75000</c:v>
                </c:pt>
                <c:pt idx="37">
                  <c:v>60000</c:v>
                </c:pt>
                <c:pt idx="38">
                  <c:v>30000</c:v>
                </c:pt>
                <c:pt idx="39">
                  <c:v>82500</c:v>
                </c:pt>
                <c:pt idx="40">
                  <c:v>62500</c:v>
                </c:pt>
                <c:pt idx="41">
                  <c:v>80000</c:v>
                </c:pt>
                <c:pt idx="42">
                  <c:v>50000</c:v>
                </c:pt>
                <c:pt idx="43">
                  <c:v>77500</c:v>
                </c:pt>
                <c:pt idx="44">
                  <c:v>30000</c:v>
                </c:pt>
                <c:pt idx="45">
                  <c:v>52500</c:v>
                </c:pt>
                <c:pt idx="46">
                  <c:v>70000</c:v>
                </c:pt>
                <c:pt idx="47">
                  <c:v>65000</c:v>
                </c:pt>
                <c:pt idx="48">
                  <c:v>47500</c:v>
                </c:pt>
                <c:pt idx="49">
                  <c:v>65000</c:v>
                </c:pt>
                <c:pt idx="50">
                  <c:v>32500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107776"/>
        <c:axId val="228109312"/>
      </c:lineChart>
      <c:catAx>
        <c:axId val="228107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810931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28109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8107776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1.0341261633919338E-2"/>
                <c:y val="0.11525423728813559"/>
              </c:manualLayout>
            </c:layout>
            <c:spPr>
              <a:noFill/>
              <a:ln w="25400">
                <a:noFill/>
              </a:ln>
            </c:spPr>
            <c:txPr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</c:dispUnitsLbl>
        </c:dispUnits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657711264352827"/>
          <c:y val="0.50508473367823936"/>
          <c:w val="6.7292566690033251E-2"/>
          <c:h val="6.944855152868201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6.bin"/><Relationship Id="rId3" Type="http://schemas.openxmlformats.org/officeDocument/2006/relationships/printerSettings" Target="../printerSettings/printerSettings61.bin"/><Relationship Id="rId7" Type="http://schemas.openxmlformats.org/officeDocument/2006/relationships/printerSettings" Target="../printerSettings/printerSettings65.bin"/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Relationship Id="rId6" Type="http://schemas.openxmlformats.org/officeDocument/2006/relationships/printerSettings" Target="../printerSettings/printerSettings64.bin"/><Relationship Id="rId5" Type="http://schemas.openxmlformats.org/officeDocument/2006/relationships/printerSettings" Target="../printerSettings/printerSettings63.bin"/><Relationship Id="rId4" Type="http://schemas.openxmlformats.org/officeDocument/2006/relationships/printerSettings" Target="../printerSettings/printerSettings62.bin"/><Relationship Id="rId9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fiek8"/>
  <sheetViews>
    <sheetView zoomScale="130" workbookViewId="0"/>
  </sheetViews>
  <customSheetViews>
    <customSheetView guid="{6253D632-6DBB-4325-BCEA-2CD8430E5C69}" scale="130">
      <pageMargins left="0.75" right="0.75" top="1" bottom="1" header="0.5" footer="0.5"/>
      <headerFooter alignWithMargins="0"/>
    </customSheetView>
    <customSheetView guid="{43F5AAA3-B556-45FF-A35B-9AF3E75AD368}" scale="130">
      <pageMargins left="0.75" right="0.75" top="1" bottom="1" header="0.5" footer="0.5"/>
      <pageSetup paperSize="9" orientation="landscape" r:id="rId1"/>
      <headerFooter alignWithMargins="0"/>
    </customSheetView>
    <customSheetView guid="{5318FB8F-D1A9-4668-BD6C-B7D1DE58AAF3}" scale="130">
      <pageMargins left="0.75" right="0.75" top="1" bottom="1" header="0.5" footer="0.5"/>
      <pageSetup paperSize="9" orientation="landscape" r:id="rId2"/>
      <headerFooter alignWithMargins="0"/>
    </customSheetView>
    <customSheetView guid="{44A32263-99D3-4627-8E19-5E90B1BA6A9B}" scale="130">
      <pageMargins left="0.75" right="0.75" top="1" bottom="1" header="0.5" footer="0.5"/>
      <pageSetup paperSize="9" orientation="landscape" r:id="rId3"/>
      <headerFooter alignWithMargins="0"/>
    </customSheetView>
    <customSheetView guid="{7636C453-549A-4F6D-9430-D240E8CD914B}" scale="130">
      <pageMargins left="0.75" right="0.75" top="1" bottom="1" header="0.5" footer="0.5"/>
      <pageSetup paperSize="9" orientation="landscape" r:id="rId4"/>
      <headerFooter alignWithMargins="0"/>
    </customSheetView>
    <customSheetView guid="{BE55C6D2-CFCD-43C4-899B-009D5EF25234}" scale="130">
      <pageMargins left="0.75" right="0.75" top="1" bottom="1" header="0.5" footer="0.5"/>
      <pageSetup paperSize="9" orientation="landscape" r:id="rId5"/>
      <headerFooter alignWithMargins="0"/>
    </customSheetView>
    <customSheetView guid="{B253F0B5-16E0-4030-8F1B-D810AA430E4F}" scale="115">
      <pageMargins left="0.75" right="0.75" top="1" bottom="1" header="0.5" footer="0.5"/>
      <pageSetup paperSize="9" orientation="landscape" r:id="rId6"/>
      <headerFooter alignWithMargins="0"/>
    </customSheetView>
    <customSheetView guid="{EEF632F4-194A-46FA-A666-DFA3C20FCC0C}">
      <pageMargins left="0.75" right="0.75" top="1" bottom="1" header="0.5" footer="0.5"/>
      <pageSetup paperSize="9" orientation="landscape" r:id="rId7"/>
      <headerFooter alignWithMargins="0"/>
    </customSheetView>
    <customSheetView guid="{22CDCF1B-A998-4C66-A90E-5BC54F71D148}" scale="130">
      <pageMargins left="0.75" right="0.75" top="1" bottom="1" header="0.5" footer="0.5"/>
      <pageSetup paperSize="9" orientation="landscape" r:id="rId8"/>
      <headerFooter alignWithMargins="0"/>
    </customSheetView>
  </customSheetViews>
  <pageMargins left="0.75" right="0.75" top="1" bottom="1" header="0.5" footer="0.5"/>
  <headerFooter alignWithMargins="0"/>
  <drawing r:id="rId9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comments" Target="../comments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8.bin"/><Relationship Id="rId3" Type="http://schemas.openxmlformats.org/officeDocument/2006/relationships/printerSettings" Target="../printerSettings/printerSettings13.bin"/><Relationship Id="rId7" Type="http://schemas.openxmlformats.org/officeDocument/2006/relationships/printerSettings" Target="../printerSettings/printerSettings17.bin"/><Relationship Id="rId12" Type="http://schemas.openxmlformats.org/officeDocument/2006/relationships/comments" Target="../comments2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6" Type="http://schemas.openxmlformats.org/officeDocument/2006/relationships/printerSettings" Target="../printerSettings/printerSettings16.bin"/><Relationship Id="rId11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15.bin"/><Relationship Id="rId10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14.bin"/><Relationship Id="rId9" Type="http://schemas.openxmlformats.org/officeDocument/2006/relationships/printerSettings" Target="../printerSettings/printerSettings19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8.bin"/><Relationship Id="rId3" Type="http://schemas.openxmlformats.org/officeDocument/2006/relationships/printerSettings" Target="../printerSettings/printerSettings23.bin"/><Relationship Id="rId7" Type="http://schemas.openxmlformats.org/officeDocument/2006/relationships/printerSettings" Target="../printerSettings/printerSettings27.bin"/><Relationship Id="rId12" Type="http://schemas.openxmlformats.org/officeDocument/2006/relationships/comments" Target="../comments3.x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6" Type="http://schemas.openxmlformats.org/officeDocument/2006/relationships/printerSettings" Target="../printerSettings/printerSettings26.bin"/><Relationship Id="rId11" Type="http://schemas.openxmlformats.org/officeDocument/2006/relationships/vmlDrawing" Target="../drawings/vmlDrawing3.vml"/><Relationship Id="rId5" Type="http://schemas.openxmlformats.org/officeDocument/2006/relationships/printerSettings" Target="../printerSettings/printerSettings25.bin"/><Relationship Id="rId10" Type="http://schemas.openxmlformats.org/officeDocument/2006/relationships/printerSettings" Target="../printerSettings/printerSettings30.bin"/><Relationship Id="rId4" Type="http://schemas.openxmlformats.org/officeDocument/2006/relationships/printerSettings" Target="../printerSettings/printerSettings24.bin"/><Relationship Id="rId9" Type="http://schemas.openxmlformats.org/officeDocument/2006/relationships/printerSettings" Target="../printerSettings/printerSettings29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8.bin"/><Relationship Id="rId3" Type="http://schemas.openxmlformats.org/officeDocument/2006/relationships/printerSettings" Target="../printerSettings/printerSettings33.bin"/><Relationship Id="rId7" Type="http://schemas.openxmlformats.org/officeDocument/2006/relationships/printerSettings" Target="../printerSettings/printerSettings37.bin"/><Relationship Id="rId12" Type="http://schemas.openxmlformats.org/officeDocument/2006/relationships/comments" Target="../comments4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Relationship Id="rId6" Type="http://schemas.openxmlformats.org/officeDocument/2006/relationships/printerSettings" Target="../printerSettings/printerSettings36.bin"/><Relationship Id="rId11" Type="http://schemas.openxmlformats.org/officeDocument/2006/relationships/vmlDrawing" Target="../drawings/vmlDrawing4.vml"/><Relationship Id="rId5" Type="http://schemas.openxmlformats.org/officeDocument/2006/relationships/printerSettings" Target="../printerSettings/printerSettings35.bin"/><Relationship Id="rId10" Type="http://schemas.openxmlformats.org/officeDocument/2006/relationships/printerSettings" Target="../printerSettings/printerSettings40.bin"/><Relationship Id="rId4" Type="http://schemas.openxmlformats.org/officeDocument/2006/relationships/printerSettings" Target="../printerSettings/printerSettings34.bin"/><Relationship Id="rId9" Type="http://schemas.openxmlformats.org/officeDocument/2006/relationships/printerSettings" Target="../printerSettings/printerSettings39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8.bin"/><Relationship Id="rId3" Type="http://schemas.openxmlformats.org/officeDocument/2006/relationships/printerSettings" Target="../printerSettings/printerSettings43.bin"/><Relationship Id="rId7" Type="http://schemas.openxmlformats.org/officeDocument/2006/relationships/printerSettings" Target="../printerSettings/printerSettings47.bin"/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Relationship Id="rId6" Type="http://schemas.openxmlformats.org/officeDocument/2006/relationships/printerSettings" Target="../printerSettings/printerSettings46.bin"/><Relationship Id="rId5" Type="http://schemas.openxmlformats.org/officeDocument/2006/relationships/printerSettings" Target="../printerSettings/printerSettings45.bin"/><Relationship Id="rId4" Type="http://schemas.openxmlformats.org/officeDocument/2006/relationships/printerSettings" Target="../printerSettings/printerSettings4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6.bin"/><Relationship Id="rId3" Type="http://schemas.openxmlformats.org/officeDocument/2006/relationships/printerSettings" Target="../printerSettings/printerSettings51.bin"/><Relationship Id="rId7" Type="http://schemas.openxmlformats.org/officeDocument/2006/relationships/printerSettings" Target="../printerSettings/printerSettings55.bin"/><Relationship Id="rId12" Type="http://schemas.openxmlformats.org/officeDocument/2006/relationships/comments" Target="../comments5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Relationship Id="rId6" Type="http://schemas.openxmlformats.org/officeDocument/2006/relationships/printerSettings" Target="../printerSettings/printerSettings54.bin"/><Relationship Id="rId11" Type="http://schemas.openxmlformats.org/officeDocument/2006/relationships/vmlDrawing" Target="../drawings/vmlDrawing5.vml"/><Relationship Id="rId5" Type="http://schemas.openxmlformats.org/officeDocument/2006/relationships/printerSettings" Target="../printerSettings/printerSettings53.bin"/><Relationship Id="rId10" Type="http://schemas.openxmlformats.org/officeDocument/2006/relationships/printerSettings" Target="../printerSettings/printerSettings58.bin"/><Relationship Id="rId4" Type="http://schemas.openxmlformats.org/officeDocument/2006/relationships/printerSettings" Target="../printerSettings/printerSettings52.bin"/><Relationship Id="rId9" Type="http://schemas.openxmlformats.org/officeDocument/2006/relationships/printerSettings" Target="../printerSettings/printerSettings5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74.bin"/><Relationship Id="rId3" Type="http://schemas.openxmlformats.org/officeDocument/2006/relationships/printerSettings" Target="../printerSettings/printerSettings69.bin"/><Relationship Id="rId7" Type="http://schemas.openxmlformats.org/officeDocument/2006/relationships/printerSettings" Target="../printerSettings/printerSettings73.bin"/><Relationship Id="rId2" Type="http://schemas.openxmlformats.org/officeDocument/2006/relationships/printerSettings" Target="../printerSettings/printerSettings68.bin"/><Relationship Id="rId1" Type="http://schemas.openxmlformats.org/officeDocument/2006/relationships/printerSettings" Target="../printerSettings/printerSettings67.bin"/><Relationship Id="rId6" Type="http://schemas.openxmlformats.org/officeDocument/2006/relationships/printerSettings" Target="../printerSettings/printerSettings72.bin"/><Relationship Id="rId5" Type="http://schemas.openxmlformats.org/officeDocument/2006/relationships/printerSettings" Target="../printerSettings/printerSettings71.bin"/><Relationship Id="rId10" Type="http://schemas.openxmlformats.org/officeDocument/2006/relationships/printerSettings" Target="../printerSettings/printerSettings76.bin"/><Relationship Id="rId4" Type="http://schemas.openxmlformats.org/officeDocument/2006/relationships/printerSettings" Target="../printerSettings/printerSettings70.bin"/><Relationship Id="rId9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A927"/>
  <sheetViews>
    <sheetView showRuler="0" workbookViewId="0">
      <selection activeCell="C9" sqref="C9"/>
    </sheetView>
  </sheetViews>
  <sheetFormatPr defaultRowHeight="12.75" x14ac:dyDescent="0.2"/>
  <cols>
    <col min="1" max="1" width="10.42578125" style="226" customWidth="1"/>
    <col min="2" max="2" width="11" style="226" bestFit="1" customWidth="1"/>
    <col min="3" max="3" width="28.7109375" style="226" customWidth="1"/>
    <col min="4" max="4" width="14.28515625" style="154" bestFit="1" customWidth="1"/>
    <col min="5" max="8" width="4" style="226" bestFit="1" customWidth="1"/>
    <col min="9" max="9" width="8.5703125" style="848" customWidth="1"/>
    <col min="10" max="11" width="8.140625" style="848" customWidth="1"/>
    <col min="12" max="12" width="14" style="848" customWidth="1"/>
    <col min="13" max="13" width="16.7109375" style="916" customWidth="1"/>
    <col min="14" max="15" width="12.28515625" style="226" customWidth="1"/>
    <col min="16" max="16" width="11.7109375" style="226" customWidth="1"/>
    <col min="17" max="17" width="6.28515625" style="226" customWidth="1"/>
    <col min="18" max="20" width="10.7109375" style="226" customWidth="1"/>
    <col min="21" max="21" width="19.5703125" style="226" bestFit="1" customWidth="1"/>
    <col min="22" max="22" width="9.140625" style="226"/>
    <col min="23" max="23" width="12" style="226" customWidth="1"/>
    <col min="24" max="16384" width="9.140625" style="226"/>
  </cols>
  <sheetData>
    <row r="1" spans="1:53" s="945" customFormat="1" x14ac:dyDescent="0.2">
      <c r="A1" s="943" t="s">
        <v>2497</v>
      </c>
      <c r="B1" s="943"/>
      <c r="C1" s="944"/>
      <c r="I1" s="943"/>
      <c r="J1" s="943"/>
      <c r="K1" s="943"/>
      <c r="L1" s="943"/>
      <c r="M1" s="946"/>
      <c r="N1" s="953">
        <f ca="1">NOW()</f>
        <v>42958.039852546295</v>
      </c>
      <c r="O1" s="943"/>
      <c r="P1" s="943"/>
      <c r="Q1" s="943"/>
      <c r="R1" s="943"/>
      <c r="S1" s="943"/>
      <c r="T1" s="943"/>
      <c r="U1" s="947"/>
    </row>
    <row r="2" spans="1:53" s="948" customFormat="1" ht="30" customHeight="1" x14ac:dyDescent="0.2">
      <c r="A2" s="948" t="s">
        <v>56</v>
      </c>
      <c r="B2" s="948" t="s">
        <v>233</v>
      </c>
      <c r="C2" s="948" t="s">
        <v>1</v>
      </c>
      <c r="D2" s="948" t="s">
        <v>2</v>
      </c>
      <c r="E2" s="949" t="s">
        <v>3</v>
      </c>
      <c r="F2" s="949" t="s">
        <v>4</v>
      </c>
      <c r="G2" s="949" t="s">
        <v>5</v>
      </c>
      <c r="H2" s="949" t="s">
        <v>6</v>
      </c>
      <c r="I2" s="948" t="s">
        <v>7</v>
      </c>
      <c r="J2" s="948" t="s">
        <v>8</v>
      </c>
      <c r="K2" s="948" t="s">
        <v>1293</v>
      </c>
      <c r="L2" s="950" t="s">
        <v>9</v>
      </c>
      <c r="M2" s="950" t="s">
        <v>1187</v>
      </c>
      <c r="N2" s="950" t="s">
        <v>10</v>
      </c>
      <c r="O2" s="950" t="s">
        <v>11</v>
      </c>
      <c r="Q2" s="950" t="s">
        <v>12</v>
      </c>
      <c r="S2" s="948" t="s">
        <v>712</v>
      </c>
      <c r="T2" s="948" t="s">
        <v>713</v>
      </c>
      <c r="U2" s="950" t="s">
        <v>58</v>
      </c>
      <c r="V2" s="950" t="s">
        <v>59</v>
      </c>
      <c r="W2" s="950" t="s">
        <v>60</v>
      </c>
      <c r="X2" s="951" t="s">
        <v>61</v>
      </c>
      <c r="Y2" s="952" t="s">
        <v>62</v>
      </c>
      <c r="Z2" s="952" t="s">
        <v>63</v>
      </c>
      <c r="AA2" s="952" t="s">
        <v>242</v>
      </c>
      <c r="AB2" s="952" t="s">
        <v>64</v>
      </c>
      <c r="AC2" s="950" t="s">
        <v>61</v>
      </c>
      <c r="AD2" s="948" t="s">
        <v>65</v>
      </c>
      <c r="AE2" s="948" t="s">
        <v>63</v>
      </c>
      <c r="AF2" s="948" t="s">
        <v>242</v>
      </c>
      <c r="AG2" s="948" t="s">
        <v>64</v>
      </c>
      <c r="AH2" s="951" t="s">
        <v>61</v>
      </c>
      <c r="AI2" s="952" t="s">
        <v>62</v>
      </c>
      <c r="AJ2" s="952" t="s">
        <v>63</v>
      </c>
      <c r="AK2" s="952" t="s">
        <v>242</v>
      </c>
      <c r="AL2" s="952" t="s">
        <v>64</v>
      </c>
      <c r="AM2" s="950" t="s">
        <v>61</v>
      </c>
      <c r="AN2" s="948" t="s">
        <v>65</v>
      </c>
      <c r="AO2" s="948" t="s">
        <v>63</v>
      </c>
      <c r="AP2" s="948" t="s">
        <v>242</v>
      </c>
      <c r="AQ2" s="948" t="s">
        <v>64</v>
      </c>
      <c r="AR2" s="951" t="s">
        <v>61</v>
      </c>
      <c r="AS2" s="952" t="s">
        <v>62</v>
      </c>
      <c r="AT2" s="952" t="s">
        <v>63</v>
      </c>
      <c r="AU2" s="952" t="s">
        <v>242</v>
      </c>
      <c r="AV2" s="952" t="s">
        <v>64</v>
      </c>
      <c r="AW2" s="950" t="s">
        <v>61</v>
      </c>
      <c r="AX2" s="948" t="s">
        <v>65</v>
      </c>
      <c r="AY2" s="948" t="s">
        <v>63</v>
      </c>
      <c r="AZ2" s="948" t="s">
        <v>242</v>
      </c>
      <c r="BA2" s="948" t="s">
        <v>64</v>
      </c>
    </row>
    <row r="3" spans="1:53" x14ac:dyDescent="0.2">
      <c r="A3" s="226" t="s">
        <v>13</v>
      </c>
      <c r="C3" s="154"/>
      <c r="D3" s="226"/>
      <c r="E3" s="834">
        <f>SUM(E4:E118)</f>
        <v>320</v>
      </c>
      <c r="F3" s="834">
        <f>SUM(F4:F118)</f>
        <v>545</v>
      </c>
      <c r="G3" s="834">
        <f>SUM(G4:G118)</f>
        <v>357</v>
      </c>
      <c r="H3" s="834">
        <f>SUM(H4:H118)</f>
        <v>169</v>
      </c>
      <c r="I3" s="834"/>
      <c r="J3" s="834"/>
      <c r="L3" s="835">
        <f>SUM(L4:L118)</f>
        <v>51603.609999999993</v>
      </c>
      <c r="N3" s="835"/>
      <c r="O3" s="836"/>
      <c r="P3" s="836"/>
      <c r="Q3" s="837"/>
      <c r="R3" s="836"/>
      <c r="S3" s="836"/>
      <c r="T3" s="836"/>
      <c r="U3" s="837"/>
    </row>
    <row r="4" spans="1:53" x14ac:dyDescent="0.2">
      <c r="A4" s="226" t="s">
        <v>14</v>
      </c>
      <c r="C4" s="154" t="s">
        <v>197</v>
      </c>
      <c r="D4" s="226" t="s">
        <v>197</v>
      </c>
      <c r="F4" s="226">
        <v>3</v>
      </c>
      <c r="G4" s="226">
        <v>2</v>
      </c>
      <c r="H4" s="226">
        <v>0</v>
      </c>
      <c r="I4" s="838">
        <v>0</v>
      </c>
      <c r="J4" s="838">
        <v>0</v>
      </c>
      <c r="K4" s="838"/>
      <c r="L4" s="835">
        <v>2000</v>
      </c>
      <c r="M4" s="917"/>
      <c r="N4" s="835"/>
    </row>
    <row r="5" spans="1:53" x14ac:dyDescent="0.2">
      <c r="A5" s="226" t="s">
        <v>15</v>
      </c>
      <c r="C5" s="154" t="s">
        <v>198</v>
      </c>
      <c r="D5" s="226" t="s">
        <v>199</v>
      </c>
      <c r="F5" s="226">
        <v>0</v>
      </c>
      <c r="G5" s="226">
        <v>1</v>
      </c>
      <c r="H5" s="226">
        <v>0</v>
      </c>
      <c r="I5" s="838">
        <v>0</v>
      </c>
      <c r="J5" s="838">
        <v>0</v>
      </c>
      <c r="K5" s="844"/>
      <c r="L5" s="835"/>
      <c r="M5" s="920"/>
      <c r="N5" s="835"/>
    </row>
    <row r="6" spans="1:53" x14ac:dyDescent="0.2">
      <c r="A6" s="226" t="s">
        <v>16</v>
      </c>
      <c r="C6" s="154" t="s">
        <v>226</v>
      </c>
      <c r="D6" s="226" t="s">
        <v>225</v>
      </c>
      <c r="E6" s="226">
        <v>1</v>
      </c>
      <c r="F6" s="226">
        <v>10</v>
      </c>
      <c r="G6" s="226">
        <v>6</v>
      </c>
      <c r="H6" s="226">
        <v>4</v>
      </c>
      <c r="I6" s="838">
        <v>0</v>
      </c>
      <c r="J6" s="838">
        <v>0</v>
      </c>
      <c r="K6" s="838"/>
      <c r="L6" s="835">
        <v>3457.61</v>
      </c>
      <c r="M6" s="917"/>
      <c r="N6" s="835"/>
      <c r="S6" s="839"/>
      <c r="T6" s="839"/>
    </row>
    <row r="7" spans="1:53" x14ac:dyDescent="0.2">
      <c r="A7" s="226" t="s">
        <v>17</v>
      </c>
      <c r="C7" s="154" t="s">
        <v>249</v>
      </c>
      <c r="D7" s="226" t="s">
        <v>250</v>
      </c>
      <c r="E7" s="226">
        <v>1</v>
      </c>
      <c r="F7" s="226">
        <v>9</v>
      </c>
      <c r="I7" s="838">
        <v>0</v>
      </c>
      <c r="J7" s="838">
        <v>0</v>
      </c>
      <c r="K7" s="838"/>
      <c r="L7" s="835">
        <v>4439.3599999999997</v>
      </c>
      <c r="M7" s="917"/>
      <c r="N7" s="835"/>
      <c r="S7" s="839"/>
      <c r="T7" s="839"/>
    </row>
    <row r="8" spans="1:53" x14ac:dyDescent="0.2">
      <c r="A8" s="226" t="s">
        <v>18</v>
      </c>
      <c r="C8" s="194" t="s">
        <v>260</v>
      </c>
      <c r="D8" s="226" t="s">
        <v>261</v>
      </c>
      <c r="E8" s="226">
        <v>1</v>
      </c>
      <c r="F8" s="226">
        <v>8</v>
      </c>
      <c r="G8" s="226">
        <v>5</v>
      </c>
      <c r="H8" s="226">
        <v>3</v>
      </c>
      <c r="I8" s="838">
        <v>0</v>
      </c>
      <c r="J8" s="838">
        <v>0</v>
      </c>
      <c r="K8" s="838"/>
      <c r="L8" s="835">
        <v>3387.61</v>
      </c>
      <c r="M8" s="917"/>
      <c r="N8" s="835"/>
      <c r="S8" s="840"/>
      <c r="T8" s="839"/>
    </row>
    <row r="9" spans="1:53" x14ac:dyDescent="0.2">
      <c r="A9" s="226" t="s">
        <v>19</v>
      </c>
      <c r="C9" s="1153" t="s">
        <v>290</v>
      </c>
      <c r="D9" s="226" t="s">
        <v>291</v>
      </c>
      <c r="E9" s="226">
        <v>1</v>
      </c>
      <c r="F9" s="226">
        <v>7</v>
      </c>
      <c r="G9" s="226">
        <v>3</v>
      </c>
      <c r="H9" s="226">
        <v>6</v>
      </c>
      <c r="I9" s="838">
        <v>0</v>
      </c>
      <c r="J9" s="838">
        <v>0</v>
      </c>
      <c r="K9" s="838"/>
      <c r="L9" s="835">
        <v>3086.32</v>
      </c>
      <c r="M9" s="917"/>
      <c r="N9" s="835"/>
      <c r="T9" s="839"/>
    </row>
    <row r="10" spans="1:53" x14ac:dyDescent="0.2">
      <c r="A10" s="226" t="s">
        <v>20</v>
      </c>
      <c r="C10" s="1153" t="s">
        <v>295</v>
      </c>
      <c r="D10" s="226" t="s">
        <v>294</v>
      </c>
      <c r="E10" s="226">
        <v>1</v>
      </c>
      <c r="F10" s="226">
        <v>11</v>
      </c>
      <c r="G10" s="226">
        <v>7</v>
      </c>
      <c r="H10" s="226">
        <v>3</v>
      </c>
      <c r="I10" s="838">
        <v>0</v>
      </c>
      <c r="J10" s="838">
        <v>0</v>
      </c>
      <c r="K10" s="421"/>
      <c r="L10" s="835">
        <v>3394.6</v>
      </c>
      <c r="M10" s="917"/>
      <c r="N10" s="835"/>
      <c r="S10" s="840"/>
      <c r="T10" s="839"/>
    </row>
    <row r="11" spans="1:53" x14ac:dyDescent="0.2">
      <c r="A11" s="226" t="s">
        <v>21</v>
      </c>
      <c r="C11" s="1153" t="s">
        <v>318</v>
      </c>
      <c r="D11" s="226" t="s">
        <v>68</v>
      </c>
      <c r="F11" s="226">
        <v>3</v>
      </c>
      <c r="G11" s="226">
        <v>3</v>
      </c>
      <c r="I11" s="838">
        <v>0</v>
      </c>
      <c r="J11" s="838">
        <v>0</v>
      </c>
      <c r="K11" s="421"/>
      <c r="L11" s="835">
        <v>606</v>
      </c>
      <c r="M11" s="917"/>
      <c r="N11" s="835"/>
      <c r="S11" s="839"/>
      <c r="T11" s="839"/>
    </row>
    <row r="12" spans="1:53" x14ac:dyDescent="0.2">
      <c r="A12" s="226" t="s">
        <v>22</v>
      </c>
      <c r="C12" s="1153" t="s">
        <v>323</v>
      </c>
      <c r="D12" s="226" t="s">
        <v>322</v>
      </c>
      <c r="F12" s="226">
        <v>2</v>
      </c>
      <c r="G12" s="226">
        <v>2</v>
      </c>
      <c r="I12" s="838">
        <v>0</v>
      </c>
      <c r="J12" s="838">
        <v>0</v>
      </c>
      <c r="K12" s="844"/>
      <c r="L12" s="835">
        <v>1600</v>
      </c>
      <c r="M12" s="920"/>
      <c r="N12" s="835"/>
      <c r="S12" s="839"/>
      <c r="T12" s="839"/>
    </row>
    <row r="13" spans="1:53" x14ac:dyDescent="0.2">
      <c r="A13" s="226" t="s">
        <v>23</v>
      </c>
      <c r="C13" s="1153" t="s">
        <v>329</v>
      </c>
      <c r="D13" s="226" t="s">
        <v>330</v>
      </c>
      <c r="F13" s="226">
        <v>7</v>
      </c>
      <c r="G13" s="226">
        <v>7</v>
      </c>
      <c r="H13" s="226">
        <v>0</v>
      </c>
      <c r="I13" s="838">
        <v>0</v>
      </c>
      <c r="J13" s="838">
        <v>0</v>
      </c>
      <c r="K13" s="838"/>
      <c r="L13" s="835">
        <v>2992</v>
      </c>
      <c r="M13" s="917"/>
      <c r="N13" s="835"/>
      <c r="S13" s="840"/>
      <c r="T13" s="840"/>
    </row>
    <row r="14" spans="1:53" x14ac:dyDescent="0.2">
      <c r="A14" s="226" t="s">
        <v>24</v>
      </c>
      <c r="C14" s="1153" t="s">
        <v>346</v>
      </c>
      <c r="D14" s="226" t="s">
        <v>291</v>
      </c>
      <c r="E14" s="226">
        <v>1</v>
      </c>
      <c r="F14" s="226">
        <v>7</v>
      </c>
      <c r="G14" s="226">
        <v>4</v>
      </c>
      <c r="H14" s="226">
        <v>3</v>
      </c>
      <c r="I14" s="838">
        <v>0</v>
      </c>
      <c r="J14" s="838">
        <v>0</v>
      </c>
      <c r="K14" s="838"/>
      <c r="L14" s="835">
        <v>2114</v>
      </c>
      <c r="M14" s="917"/>
      <c r="N14" s="835"/>
      <c r="S14" s="840"/>
      <c r="T14" s="840"/>
    </row>
    <row r="15" spans="1:53" x14ac:dyDescent="0.2">
      <c r="A15" s="226" t="s">
        <v>25</v>
      </c>
      <c r="C15" s="1153" t="s">
        <v>355</v>
      </c>
      <c r="D15" s="226" t="s">
        <v>356</v>
      </c>
      <c r="E15" s="226">
        <v>1</v>
      </c>
      <c r="F15" s="226">
        <v>8</v>
      </c>
      <c r="G15" s="226">
        <v>4</v>
      </c>
      <c r="H15" s="226">
        <v>2</v>
      </c>
      <c r="I15" s="838">
        <v>0</v>
      </c>
      <c r="J15" s="838">
        <v>0</v>
      </c>
      <c r="K15" s="838"/>
      <c r="L15" s="835">
        <v>3974.05</v>
      </c>
      <c r="M15" s="917"/>
      <c r="N15" s="835"/>
      <c r="S15" s="840"/>
      <c r="T15" s="840"/>
    </row>
    <row r="16" spans="1:53" x14ac:dyDescent="0.2">
      <c r="A16" s="226" t="s">
        <v>26</v>
      </c>
      <c r="C16" s="1153" t="s">
        <v>357</v>
      </c>
      <c r="D16" s="226" t="s">
        <v>356</v>
      </c>
      <c r="E16" s="226">
        <v>1</v>
      </c>
      <c r="F16" s="226">
        <v>9</v>
      </c>
      <c r="G16" s="226">
        <v>6</v>
      </c>
      <c r="H16" s="226">
        <v>2</v>
      </c>
      <c r="I16" s="838">
        <v>0</v>
      </c>
      <c r="J16" s="838">
        <v>0</v>
      </c>
      <c r="K16" s="838"/>
      <c r="L16" s="835">
        <v>4126.2700000000004</v>
      </c>
      <c r="M16" s="917"/>
      <c r="N16" s="835"/>
      <c r="S16" s="840"/>
      <c r="T16" s="840"/>
    </row>
    <row r="17" spans="1:20" x14ac:dyDescent="0.2">
      <c r="A17" s="226" t="s">
        <v>27</v>
      </c>
      <c r="C17" s="1153" t="s">
        <v>360</v>
      </c>
      <c r="D17" s="226" t="s">
        <v>361</v>
      </c>
      <c r="F17" s="226">
        <v>2</v>
      </c>
      <c r="G17" s="226">
        <v>0</v>
      </c>
      <c r="H17" s="226">
        <v>3</v>
      </c>
      <c r="I17" s="838">
        <v>0</v>
      </c>
      <c r="J17" s="838">
        <v>0</v>
      </c>
      <c r="K17" s="838"/>
      <c r="L17" s="835">
        <v>2141.63</v>
      </c>
      <c r="M17" s="917"/>
      <c r="N17" s="835"/>
      <c r="S17" s="840"/>
      <c r="T17" s="840"/>
    </row>
    <row r="18" spans="1:20" x14ac:dyDescent="0.2">
      <c r="A18" s="226" t="s">
        <v>28</v>
      </c>
      <c r="C18" s="1153" t="s">
        <v>399</v>
      </c>
      <c r="D18" s="226" t="s">
        <v>400</v>
      </c>
      <c r="E18" s="226">
        <v>1</v>
      </c>
      <c r="F18" s="226">
        <v>8</v>
      </c>
      <c r="G18" s="226">
        <v>5</v>
      </c>
      <c r="H18" s="226">
        <v>3</v>
      </c>
      <c r="I18" s="838">
        <v>0</v>
      </c>
      <c r="J18" s="838">
        <v>0</v>
      </c>
      <c r="K18" s="838"/>
      <c r="L18" s="835">
        <v>3198.04</v>
      </c>
      <c r="M18" s="917"/>
      <c r="N18" s="835"/>
      <c r="S18" s="840"/>
      <c r="T18" s="840"/>
    </row>
    <row r="19" spans="1:20" x14ac:dyDescent="0.2">
      <c r="A19" s="226" t="s">
        <v>29</v>
      </c>
      <c r="C19" s="1153" t="s">
        <v>401</v>
      </c>
      <c r="D19" s="226" t="s">
        <v>400</v>
      </c>
      <c r="E19" s="226">
        <v>0</v>
      </c>
      <c r="F19" s="226">
        <v>2</v>
      </c>
      <c r="G19" s="226">
        <v>2</v>
      </c>
      <c r="I19" s="838">
        <v>0</v>
      </c>
      <c r="J19" s="838">
        <v>0</v>
      </c>
      <c r="K19" s="838"/>
      <c r="L19" s="835">
        <v>425.84</v>
      </c>
      <c r="M19" s="917"/>
      <c r="N19" s="835"/>
      <c r="S19" s="840"/>
      <c r="T19" s="840"/>
    </row>
    <row r="20" spans="1:20" x14ac:dyDescent="0.2">
      <c r="A20" s="226" t="s">
        <v>30</v>
      </c>
      <c r="C20" s="1153" t="s">
        <v>402</v>
      </c>
      <c r="D20" s="226" t="s">
        <v>400</v>
      </c>
      <c r="E20" s="226">
        <v>1</v>
      </c>
      <c r="F20" s="226">
        <v>13</v>
      </c>
      <c r="G20" s="226">
        <v>5</v>
      </c>
      <c r="H20" s="226">
        <v>3</v>
      </c>
      <c r="I20" s="838">
        <v>0</v>
      </c>
      <c r="J20" s="838">
        <v>0</v>
      </c>
      <c r="K20" s="838"/>
      <c r="L20" s="835">
        <v>3247.69</v>
      </c>
      <c r="M20" s="917"/>
      <c r="N20" s="835"/>
      <c r="S20" s="840"/>
      <c r="T20" s="840"/>
    </row>
    <row r="21" spans="1:20" x14ac:dyDescent="0.2">
      <c r="A21" s="226" t="s">
        <v>31</v>
      </c>
      <c r="C21" s="1153" t="s">
        <v>403</v>
      </c>
      <c r="D21" s="226" t="s">
        <v>400</v>
      </c>
      <c r="E21" s="226">
        <v>1</v>
      </c>
      <c r="F21" s="226">
        <v>6</v>
      </c>
      <c r="G21" s="226">
        <v>1</v>
      </c>
      <c r="H21" s="226">
        <v>4</v>
      </c>
      <c r="I21" s="838">
        <v>0</v>
      </c>
      <c r="J21" s="838">
        <v>0</v>
      </c>
      <c r="K21" s="838"/>
      <c r="L21" s="835">
        <v>2944.49</v>
      </c>
      <c r="M21" s="917"/>
      <c r="N21" s="835"/>
      <c r="S21" s="840"/>
      <c r="T21" s="840"/>
    </row>
    <row r="22" spans="1:20" x14ac:dyDescent="0.2">
      <c r="A22" s="226" t="s">
        <v>32</v>
      </c>
      <c r="C22" s="194" t="s">
        <v>421</v>
      </c>
      <c r="D22" s="226" t="s">
        <v>68</v>
      </c>
      <c r="E22" s="226">
        <v>1</v>
      </c>
      <c r="F22" s="226">
        <v>9</v>
      </c>
      <c r="G22" s="226">
        <v>5</v>
      </c>
      <c r="H22" s="226">
        <v>3</v>
      </c>
      <c r="I22" s="838">
        <v>0</v>
      </c>
      <c r="J22" s="838">
        <v>0</v>
      </c>
      <c r="K22" s="838"/>
      <c r="L22" s="835">
        <v>4468.1000000000004</v>
      </c>
      <c r="M22" s="917"/>
      <c r="N22" s="835"/>
      <c r="S22" s="840"/>
      <c r="T22" s="840"/>
    </row>
    <row r="23" spans="1:20" x14ac:dyDescent="0.2">
      <c r="A23" s="226" t="s">
        <v>33</v>
      </c>
      <c r="C23" s="1153" t="s">
        <v>408</v>
      </c>
      <c r="D23" s="226" t="s">
        <v>68</v>
      </c>
      <c r="E23" s="226">
        <v>0</v>
      </c>
      <c r="F23" s="226">
        <v>2</v>
      </c>
      <c r="I23" s="838">
        <v>0</v>
      </c>
      <c r="J23" s="838">
        <v>0</v>
      </c>
      <c r="K23" s="838"/>
      <c r="L23" s="963"/>
      <c r="M23" s="917"/>
      <c r="N23" s="835"/>
    </row>
    <row r="24" spans="1:20" x14ac:dyDescent="0.2">
      <c r="A24" s="226" t="s">
        <v>34</v>
      </c>
      <c r="C24" s="225" t="s">
        <v>422</v>
      </c>
      <c r="D24" s="226" t="s">
        <v>423</v>
      </c>
      <c r="E24" s="226">
        <v>1</v>
      </c>
      <c r="F24" s="226">
        <v>3</v>
      </c>
      <c r="G24" s="226">
        <v>2</v>
      </c>
      <c r="H24" s="226">
        <v>2</v>
      </c>
      <c r="I24" s="838">
        <v>0</v>
      </c>
      <c r="J24" s="838">
        <v>0</v>
      </c>
      <c r="K24" s="838"/>
      <c r="L24" s="963"/>
      <c r="M24" s="917"/>
      <c r="N24" s="835"/>
    </row>
    <row r="25" spans="1:20" x14ac:dyDescent="0.2">
      <c r="A25" s="226" t="s">
        <v>35</v>
      </c>
      <c r="C25" s="226" t="s">
        <v>422</v>
      </c>
      <c r="D25" s="226" t="s">
        <v>68</v>
      </c>
      <c r="E25" s="226">
        <v>0</v>
      </c>
      <c r="F25" s="226">
        <v>3</v>
      </c>
      <c r="G25" s="226">
        <v>3</v>
      </c>
      <c r="H25" s="226">
        <v>0</v>
      </c>
      <c r="I25" s="838">
        <v>0</v>
      </c>
      <c r="J25" s="838">
        <v>0</v>
      </c>
      <c r="K25" s="838"/>
      <c r="L25" s="963"/>
      <c r="M25" s="917"/>
      <c r="N25" s="835"/>
    </row>
    <row r="26" spans="1:20" x14ac:dyDescent="0.2">
      <c r="A26" s="226" t="s">
        <v>36</v>
      </c>
      <c r="C26" s="226" t="s">
        <v>440</v>
      </c>
      <c r="D26" s="226" t="s">
        <v>441</v>
      </c>
      <c r="E26" s="226">
        <v>0</v>
      </c>
      <c r="I26" s="838">
        <v>0</v>
      </c>
      <c r="J26" s="838">
        <v>0</v>
      </c>
      <c r="K26" s="838"/>
      <c r="L26" s="963"/>
      <c r="M26" s="917"/>
      <c r="N26" s="835"/>
    </row>
    <row r="27" spans="1:20" x14ac:dyDescent="0.2">
      <c r="A27" s="226" t="s">
        <v>37</v>
      </c>
      <c r="C27" s="226" t="s">
        <v>452</v>
      </c>
      <c r="D27" s="226" t="s">
        <v>451</v>
      </c>
      <c r="E27" s="226">
        <v>1</v>
      </c>
      <c r="F27" s="226">
        <v>9</v>
      </c>
      <c r="G27" s="226">
        <v>5</v>
      </c>
      <c r="H27" s="226">
        <v>5</v>
      </c>
      <c r="I27" s="838">
        <v>0</v>
      </c>
      <c r="J27" s="838">
        <v>0</v>
      </c>
      <c r="K27" s="838"/>
      <c r="L27" s="963"/>
      <c r="M27" s="917"/>
      <c r="N27" s="835"/>
    </row>
    <row r="28" spans="1:20" x14ac:dyDescent="0.2">
      <c r="A28" s="226" t="s">
        <v>38</v>
      </c>
      <c r="C28" s="226" t="s">
        <v>482</v>
      </c>
      <c r="D28" s="226" t="s">
        <v>322</v>
      </c>
      <c r="E28" s="226">
        <v>0</v>
      </c>
      <c r="F28" s="226">
        <v>4</v>
      </c>
      <c r="G28" s="226">
        <v>4</v>
      </c>
      <c r="H28" s="226">
        <v>0</v>
      </c>
      <c r="I28" s="838">
        <v>0</v>
      </c>
      <c r="J28" s="838">
        <v>0</v>
      </c>
      <c r="K28" s="838"/>
      <c r="L28" s="963"/>
      <c r="M28" s="917"/>
      <c r="N28" s="835"/>
    </row>
    <row r="29" spans="1:20" x14ac:dyDescent="0.2">
      <c r="A29" s="226" t="s">
        <v>39</v>
      </c>
      <c r="C29" s="226" t="s">
        <v>488</v>
      </c>
      <c r="D29" s="226" t="s">
        <v>489</v>
      </c>
      <c r="E29" s="226">
        <v>1</v>
      </c>
      <c r="F29" s="226">
        <v>8</v>
      </c>
      <c r="G29" s="226">
        <v>5</v>
      </c>
      <c r="H29" s="226">
        <v>3</v>
      </c>
      <c r="I29" s="838">
        <v>0</v>
      </c>
      <c r="J29" s="838">
        <v>0</v>
      </c>
      <c r="K29" s="838"/>
      <c r="L29" s="963"/>
      <c r="M29" s="917"/>
      <c r="N29" s="835"/>
    </row>
    <row r="30" spans="1:20" x14ac:dyDescent="0.2">
      <c r="A30" s="226" t="s">
        <v>40</v>
      </c>
      <c r="C30" s="226" t="s">
        <v>490</v>
      </c>
      <c r="D30" s="226" t="s">
        <v>489</v>
      </c>
      <c r="E30" s="226">
        <v>1</v>
      </c>
      <c r="F30" s="226">
        <v>8</v>
      </c>
      <c r="G30" s="226">
        <v>4</v>
      </c>
      <c r="H30" s="226">
        <v>3</v>
      </c>
      <c r="I30" s="838">
        <v>0</v>
      </c>
      <c r="J30" s="838">
        <v>0</v>
      </c>
      <c r="K30" s="838"/>
      <c r="L30" s="963"/>
      <c r="M30" s="917"/>
      <c r="N30" s="835"/>
    </row>
    <row r="31" spans="1:20" x14ac:dyDescent="0.2">
      <c r="A31" s="226" t="s">
        <v>41</v>
      </c>
      <c r="C31" s="226" t="s">
        <v>545</v>
      </c>
      <c r="D31" s="226"/>
      <c r="E31" s="226">
        <v>1</v>
      </c>
      <c r="F31" s="226">
        <v>3</v>
      </c>
      <c r="G31" s="226">
        <v>2</v>
      </c>
      <c r="H31" s="226">
        <v>1</v>
      </c>
      <c r="I31" s="838">
        <v>0</v>
      </c>
      <c r="J31" s="838">
        <v>0</v>
      </c>
      <c r="K31" s="838"/>
      <c r="L31" s="963"/>
      <c r="M31" s="917"/>
      <c r="N31" s="835"/>
    </row>
    <row r="32" spans="1:20" x14ac:dyDescent="0.2">
      <c r="A32" s="226" t="s">
        <v>42</v>
      </c>
      <c r="C32" s="226" t="s">
        <v>610</v>
      </c>
      <c r="D32" s="226" t="s">
        <v>611</v>
      </c>
      <c r="E32" s="226">
        <v>1</v>
      </c>
      <c r="I32" s="838">
        <v>0</v>
      </c>
      <c r="J32" s="838">
        <v>0</v>
      </c>
      <c r="K32" s="838"/>
      <c r="L32" s="963"/>
      <c r="M32" s="917"/>
      <c r="N32" s="835"/>
    </row>
    <row r="33" spans="1:14" x14ac:dyDescent="0.2">
      <c r="A33" s="226" t="s">
        <v>43</v>
      </c>
      <c r="C33" s="226" t="s">
        <v>452</v>
      </c>
      <c r="D33" s="226" t="s">
        <v>294</v>
      </c>
      <c r="E33" s="226">
        <v>1</v>
      </c>
      <c r="I33" s="838">
        <v>0</v>
      </c>
      <c r="J33" s="838">
        <v>0</v>
      </c>
      <c r="K33" s="838"/>
      <c r="L33" s="963"/>
      <c r="M33" s="917"/>
      <c r="N33" s="835"/>
    </row>
    <row r="34" spans="1:14" x14ac:dyDescent="0.2">
      <c r="A34" s="226" t="s">
        <v>44</v>
      </c>
      <c r="C34" s="226" t="s">
        <v>613</v>
      </c>
      <c r="D34" s="226" t="s">
        <v>614</v>
      </c>
      <c r="E34" s="226">
        <v>3</v>
      </c>
      <c r="I34" s="838">
        <v>0</v>
      </c>
      <c r="J34" s="838">
        <v>0</v>
      </c>
      <c r="K34" s="838"/>
      <c r="L34" s="963"/>
      <c r="M34" s="917"/>
      <c r="N34" s="835"/>
    </row>
    <row r="35" spans="1:14" x14ac:dyDescent="0.2">
      <c r="A35" s="226" t="s">
        <v>45</v>
      </c>
      <c r="C35" s="226" t="s">
        <v>615</v>
      </c>
      <c r="D35" s="226"/>
      <c r="E35" s="226">
        <v>0</v>
      </c>
      <c r="I35" s="838">
        <v>0</v>
      </c>
      <c r="J35" s="838">
        <v>0</v>
      </c>
      <c r="K35" s="838"/>
      <c r="L35" s="963"/>
      <c r="M35" s="917"/>
      <c r="N35" s="835"/>
    </row>
    <row r="36" spans="1:14" x14ac:dyDescent="0.2">
      <c r="A36" s="226" t="s">
        <v>46</v>
      </c>
      <c r="C36" s="226" t="s">
        <v>623</v>
      </c>
      <c r="D36" s="226" t="s">
        <v>356</v>
      </c>
      <c r="I36" s="838">
        <v>0</v>
      </c>
      <c r="J36" s="838">
        <v>0</v>
      </c>
      <c r="K36" s="838"/>
      <c r="L36" s="963"/>
      <c r="M36" s="917"/>
      <c r="N36" s="835"/>
    </row>
    <row r="37" spans="1:14" x14ac:dyDescent="0.2">
      <c r="A37" s="226" t="s">
        <v>47</v>
      </c>
      <c r="C37" s="226" t="s">
        <v>624</v>
      </c>
      <c r="D37" s="226" t="s">
        <v>356</v>
      </c>
      <c r="I37" s="838">
        <v>0</v>
      </c>
      <c r="J37" s="838">
        <v>0</v>
      </c>
      <c r="K37" s="838"/>
      <c r="L37" s="963"/>
      <c r="M37" s="917"/>
      <c r="N37" s="835"/>
    </row>
    <row r="38" spans="1:14" x14ac:dyDescent="0.2">
      <c r="A38" s="226" t="s">
        <v>48</v>
      </c>
      <c r="C38" s="226" t="s">
        <v>625</v>
      </c>
      <c r="D38" s="226" t="s">
        <v>356</v>
      </c>
      <c r="I38" s="838">
        <v>0</v>
      </c>
      <c r="J38" s="838">
        <v>0</v>
      </c>
      <c r="K38" s="838"/>
      <c r="L38" s="963"/>
      <c r="M38" s="917"/>
      <c r="N38" s="835"/>
    </row>
    <row r="39" spans="1:14" x14ac:dyDescent="0.2">
      <c r="A39" s="226" t="s">
        <v>49</v>
      </c>
      <c r="C39" s="226" t="s">
        <v>634</v>
      </c>
      <c r="D39" s="226" t="s">
        <v>611</v>
      </c>
      <c r="I39" s="838">
        <v>0</v>
      </c>
      <c r="J39" s="838">
        <v>0</v>
      </c>
      <c r="K39" s="838"/>
      <c r="L39" s="963"/>
      <c r="M39" s="917"/>
      <c r="N39" s="835"/>
    </row>
    <row r="40" spans="1:14" x14ac:dyDescent="0.2">
      <c r="A40" s="226" t="s">
        <v>50</v>
      </c>
      <c r="C40" s="226" t="s">
        <v>4</v>
      </c>
      <c r="D40" s="226" t="s">
        <v>636</v>
      </c>
      <c r="I40" s="838">
        <v>0</v>
      </c>
      <c r="J40" s="838">
        <v>0</v>
      </c>
      <c r="K40" s="838"/>
      <c r="L40" s="963"/>
      <c r="M40" s="917"/>
      <c r="N40" s="835"/>
    </row>
    <row r="41" spans="1:14" x14ac:dyDescent="0.2">
      <c r="A41" s="226" t="s">
        <v>51</v>
      </c>
      <c r="C41" s="226" t="s">
        <v>643</v>
      </c>
      <c r="D41" s="226" t="s">
        <v>642</v>
      </c>
      <c r="I41" s="838">
        <v>0</v>
      </c>
      <c r="J41" s="838">
        <v>0</v>
      </c>
      <c r="K41" s="838"/>
      <c r="L41" s="963"/>
      <c r="M41" s="917"/>
      <c r="N41" s="835"/>
    </row>
    <row r="42" spans="1:14" x14ac:dyDescent="0.2">
      <c r="A42" s="226" t="s">
        <v>52</v>
      </c>
      <c r="C42" s="226" t="s">
        <v>663</v>
      </c>
      <c r="D42" s="226" t="s">
        <v>611</v>
      </c>
      <c r="I42" s="838">
        <v>0</v>
      </c>
      <c r="J42" s="838">
        <v>0</v>
      </c>
      <c r="K42" s="838"/>
      <c r="L42" s="963"/>
      <c r="M42" s="917"/>
      <c r="N42" s="835"/>
    </row>
    <row r="43" spans="1:14" x14ac:dyDescent="0.2">
      <c r="A43" s="226" t="s">
        <v>53</v>
      </c>
      <c r="C43" s="226" t="s">
        <v>676</v>
      </c>
      <c r="D43" s="226" t="s">
        <v>489</v>
      </c>
      <c r="I43" s="838">
        <v>0</v>
      </c>
      <c r="J43" s="838">
        <v>0</v>
      </c>
      <c r="K43" s="838"/>
      <c r="L43" s="963"/>
      <c r="M43" s="917"/>
      <c r="N43" s="835"/>
    </row>
    <row r="44" spans="1:14" s="842" customFormat="1" x14ac:dyDescent="0.2">
      <c r="A44" s="841">
        <v>2016</v>
      </c>
      <c r="I44" s="843"/>
      <c r="J44" s="843"/>
      <c r="K44" s="843"/>
      <c r="L44" s="2030"/>
      <c r="M44" s="843"/>
      <c r="N44" s="845"/>
    </row>
    <row r="45" spans="1:14" x14ac:dyDescent="0.2">
      <c r="A45" s="226" t="s">
        <v>2498</v>
      </c>
      <c r="C45" s="226" t="s">
        <v>2133</v>
      </c>
      <c r="D45" s="226" t="s">
        <v>611</v>
      </c>
      <c r="E45" s="226">
        <v>1</v>
      </c>
      <c r="F45" s="226">
        <v>6</v>
      </c>
      <c r="G45" s="226">
        <v>5</v>
      </c>
      <c r="H45" s="226">
        <v>1</v>
      </c>
      <c r="I45" s="838">
        <v>0</v>
      </c>
      <c r="J45" s="838">
        <v>0</v>
      </c>
      <c r="K45" s="844"/>
      <c r="L45" s="963"/>
      <c r="M45" s="844"/>
      <c r="N45" s="835"/>
    </row>
    <row r="46" spans="1:14" x14ac:dyDescent="0.2">
      <c r="A46" s="226" t="s">
        <v>2134</v>
      </c>
      <c r="C46" s="226" t="s">
        <v>2135</v>
      </c>
      <c r="D46" s="226" t="s">
        <v>451</v>
      </c>
      <c r="I46" s="838">
        <v>0</v>
      </c>
      <c r="J46" s="838">
        <v>0</v>
      </c>
      <c r="K46" s="838"/>
      <c r="L46" s="963"/>
      <c r="M46" s="917"/>
      <c r="N46" s="835"/>
    </row>
    <row r="47" spans="1:14" x14ac:dyDescent="0.2">
      <c r="A47" s="226" t="s">
        <v>2136</v>
      </c>
      <c r="C47" s="226" t="s">
        <v>2137</v>
      </c>
      <c r="D47" s="226" t="s">
        <v>636</v>
      </c>
      <c r="E47" s="226">
        <v>30</v>
      </c>
      <c r="F47" s="226">
        <v>180</v>
      </c>
      <c r="G47" s="226">
        <v>150</v>
      </c>
      <c r="H47" s="226">
        <v>30</v>
      </c>
      <c r="I47" s="838">
        <v>0</v>
      </c>
      <c r="J47" s="838">
        <v>0</v>
      </c>
      <c r="K47" s="838"/>
      <c r="L47" s="963"/>
      <c r="M47" s="917"/>
      <c r="N47" s="835"/>
    </row>
    <row r="48" spans="1:14" x14ac:dyDescent="0.2">
      <c r="A48" s="226" t="s">
        <v>2138</v>
      </c>
      <c r="C48" s="226" t="s">
        <v>2139</v>
      </c>
      <c r="D48" s="226" t="s">
        <v>2140</v>
      </c>
      <c r="E48" s="226">
        <v>1</v>
      </c>
      <c r="F48" s="226">
        <v>1</v>
      </c>
      <c r="G48" s="226">
        <v>0</v>
      </c>
      <c r="H48" s="226">
        <v>0</v>
      </c>
      <c r="I48" s="838">
        <v>0</v>
      </c>
      <c r="J48" s="838">
        <v>0</v>
      </c>
      <c r="K48" s="838"/>
      <c r="L48" s="963"/>
      <c r="M48" s="917"/>
      <c r="N48" s="835"/>
    </row>
    <row r="49" spans="1:14" x14ac:dyDescent="0.2">
      <c r="A49" s="226" t="s">
        <v>2141</v>
      </c>
      <c r="C49" s="846" t="s">
        <v>2142</v>
      </c>
      <c r="D49" s="226" t="s">
        <v>642</v>
      </c>
      <c r="E49" s="226">
        <v>1</v>
      </c>
      <c r="F49" s="226">
        <v>8</v>
      </c>
      <c r="G49" s="226">
        <v>3</v>
      </c>
      <c r="H49" s="226">
        <v>5</v>
      </c>
      <c r="I49" s="838">
        <v>0</v>
      </c>
      <c r="J49" s="838">
        <v>0</v>
      </c>
      <c r="K49" s="838"/>
      <c r="L49" s="963"/>
      <c r="M49" s="917"/>
      <c r="N49" s="835"/>
    </row>
    <row r="50" spans="1:14" x14ac:dyDescent="0.2">
      <c r="A50" s="226" t="s">
        <v>2143</v>
      </c>
      <c r="C50" s="226" t="s">
        <v>2144</v>
      </c>
      <c r="D50" s="226" t="s">
        <v>322</v>
      </c>
      <c r="I50" s="838">
        <v>0</v>
      </c>
      <c r="J50" s="838">
        <v>0</v>
      </c>
      <c r="K50" s="838"/>
      <c r="L50" s="963"/>
      <c r="M50" s="917"/>
      <c r="N50" s="835"/>
    </row>
    <row r="51" spans="1:14" x14ac:dyDescent="0.2">
      <c r="A51" s="226" t="s">
        <v>2145</v>
      </c>
      <c r="C51" s="226" t="s">
        <v>792</v>
      </c>
      <c r="D51" s="226" t="s">
        <v>793</v>
      </c>
      <c r="E51" s="226">
        <v>1</v>
      </c>
      <c r="F51" s="226">
        <v>8</v>
      </c>
      <c r="G51" s="226">
        <v>5</v>
      </c>
      <c r="H51" s="226">
        <v>3</v>
      </c>
      <c r="I51" s="838">
        <v>0</v>
      </c>
      <c r="J51" s="838">
        <v>0</v>
      </c>
      <c r="K51" s="838"/>
      <c r="L51" s="963"/>
      <c r="M51" s="917"/>
      <c r="N51" s="835"/>
    </row>
    <row r="52" spans="1:14" x14ac:dyDescent="0.2">
      <c r="A52" s="226" t="s">
        <v>2146</v>
      </c>
      <c r="C52" s="226" t="s">
        <v>2147</v>
      </c>
      <c r="D52" s="226" t="s">
        <v>356</v>
      </c>
      <c r="I52" s="838">
        <v>0</v>
      </c>
      <c r="J52" s="838">
        <v>0</v>
      </c>
      <c r="K52" s="838"/>
      <c r="L52" s="963"/>
      <c r="M52" s="917"/>
      <c r="N52" s="835"/>
    </row>
    <row r="53" spans="1:14" x14ac:dyDescent="0.2">
      <c r="A53" s="226" t="s">
        <v>2148</v>
      </c>
      <c r="C53" s="226" t="s">
        <v>2149</v>
      </c>
      <c r="D53" s="226" t="s">
        <v>489</v>
      </c>
      <c r="I53" s="838">
        <v>0</v>
      </c>
      <c r="J53" s="838">
        <v>0</v>
      </c>
      <c r="K53" s="838"/>
      <c r="L53" s="963"/>
      <c r="M53" s="917"/>
      <c r="N53" s="835"/>
    </row>
    <row r="54" spans="1:14" x14ac:dyDescent="0.2">
      <c r="A54" s="226" t="s">
        <v>2150</v>
      </c>
      <c r="C54" s="226" t="s">
        <v>2151</v>
      </c>
      <c r="D54" s="226" t="s">
        <v>489</v>
      </c>
      <c r="I54" s="838">
        <v>0</v>
      </c>
      <c r="J54" s="838">
        <v>0</v>
      </c>
      <c r="K54" s="838"/>
      <c r="L54" s="963"/>
      <c r="M54" s="917"/>
      <c r="N54" s="835"/>
    </row>
    <row r="55" spans="1:14" x14ac:dyDescent="0.2">
      <c r="A55" s="226" t="s">
        <v>2152</v>
      </c>
      <c r="C55" s="226" t="s">
        <v>2153</v>
      </c>
      <c r="D55" s="226" t="s">
        <v>2140</v>
      </c>
      <c r="I55" s="838">
        <v>0</v>
      </c>
      <c r="J55" s="838">
        <v>0</v>
      </c>
      <c r="K55" s="838"/>
      <c r="L55" s="963"/>
      <c r="M55" s="917"/>
      <c r="N55" s="835"/>
    </row>
    <row r="56" spans="1:14" x14ac:dyDescent="0.2">
      <c r="A56" s="226" t="s">
        <v>2154</v>
      </c>
      <c r="C56" s="226" t="s">
        <v>2155</v>
      </c>
      <c r="D56" s="226" t="s">
        <v>489</v>
      </c>
      <c r="I56" s="838">
        <v>0</v>
      </c>
      <c r="J56" s="838">
        <v>0</v>
      </c>
      <c r="K56" s="838"/>
      <c r="L56" s="963"/>
      <c r="M56" s="917"/>
      <c r="N56" s="835"/>
    </row>
    <row r="57" spans="1:14" x14ac:dyDescent="0.2">
      <c r="A57" s="226" t="s">
        <v>2156</v>
      </c>
      <c r="C57" s="226" t="s">
        <v>2157</v>
      </c>
      <c r="D57" s="226" t="s">
        <v>642</v>
      </c>
      <c r="E57" s="226">
        <v>1</v>
      </c>
      <c r="F57" s="226">
        <v>7</v>
      </c>
      <c r="G57" s="226">
        <v>5</v>
      </c>
      <c r="H57" s="226">
        <v>2</v>
      </c>
      <c r="I57" s="838">
        <v>0</v>
      </c>
      <c r="J57" s="838">
        <v>0</v>
      </c>
      <c r="K57" s="838"/>
      <c r="L57" s="963"/>
      <c r="M57" s="917"/>
      <c r="N57" s="835"/>
    </row>
    <row r="58" spans="1:14" x14ac:dyDescent="0.2">
      <c r="A58" s="226" t="s">
        <v>2158</v>
      </c>
      <c r="C58" s="226" t="s">
        <v>2159</v>
      </c>
      <c r="D58" s="226" t="s">
        <v>830</v>
      </c>
      <c r="E58" s="226">
        <v>1</v>
      </c>
      <c r="F58" s="226">
        <v>1</v>
      </c>
      <c r="G58" s="226">
        <v>1</v>
      </c>
      <c r="H58" s="226">
        <v>0</v>
      </c>
      <c r="I58" s="838">
        <v>0</v>
      </c>
      <c r="J58" s="838">
        <v>0</v>
      </c>
      <c r="K58" s="838"/>
      <c r="L58" s="963"/>
      <c r="M58" s="917"/>
      <c r="N58" s="835"/>
    </row>
    <row r="59" spans="1:14" x14ac:dyDescent="0.2">
      <c r="A59" s="226" t="s">
        <v>2160</v>
      </c>
      <c r="C59" s="226" t="s">
        <v>2161</v>
      </c>
      <c r="D59" s="226" t="s">
        <v>925</v>
      </c>
      <c r="E59" s="226">
        <v>1</v>
      </c>
      <c r="I59" s="838">
        <v>0</v>
      </c>
      <c r="J59" s="838">
        <v>0</v>
      </c>
      <c r="K59" s="838"/>
      <c r="L59" s="963"/>
      <c r="M59" s="917"/>
      <c r="N59" s="835"/>
    </row>
    <row r="60" spans="1:14" x14ac:dyDescent="0.2">
      <c r="A60" s="226" t="s">
        <v>2162</v>
      </c>
      <c r="C60" s="226" t="s">
        <v>2163</v>
      </c>
      <c r="D60" s="226" t="s">
        <v>642</v>
      </c>
      <c r="E60" s="226">
        <v>1</v>
      </c>
      <c r="F60" s="226">
        <v>2</v>
      </c>
      <c r="G60" s="226">
        <v>1</v>
      </c>
      <c r="H60" s="226">
        <v>1</v>
      </c>
      <c r="I60" s="838">
        <v>0</v>
      </c>
      <c r="J60" s="838">
        <v>0</v>
      </c>
      <c r="K60" s="838"/>
      <c r="L60" s="963"/>
      <c r="M60" s="917"/>
      <c r="N60" s="835"/>
    </row>
    <row r="61" spans="1:14" x14ac:dyDescent="0.2">
      <c r="A61" s="226" t="s">
        <v>2164</v>
      </c>
      <c r="C61" s="226" t="s">
        <v>2165</v>
      </c>
      <c r="D61" s="226" t="s">
        <v>489</v>
      </c>
      <c r="E61" s="226">
        <v>30</v>
      </c>
      <c r="F61" s="226">
        <v>120</v>
      </c>
      <c r="G61" s="226">
        <v>60</v>
      </c>
      <c r="H61" s="226">
        <v>60</v>
      </c>
      <c r="I61" s="838">
        <v>0</v>
      </c>
      <c r="J61" s="838">
        <v>0</v>
      </c>
      <c r="K61" s="838"/>
      <c r="L61" s="963"/>
      <c r="M61" s="917"/>
      <c r="N61" s="835"/>
    </row>
    <row r="62" spans="1:14" x14ac:dyDescent="0.2">
      <c r="A62" s="226" t="s">
        <v>2166</v>
      </c>
      <c r="C62" s="226" t="s">
        <v>2167</v>
      </c>
      <c r="D62" s="226" t="s">
        <v>68</v>
      </c>
      <c r="I62" s="838">
        <v>0</v>
      </c>
      <c r="J62" s="838">
        <v>0</v>
      </c>
      <c r="K62" s="838"/>
      <c r="L62" s="963"/>
      <c r="M62" s="917"/>
      <c r="N62" s="835"/>
    </row>
    <row r="63" spans="1:14" x14ac:dyDescent="0.2">
      <c r="A63" s="226" t="s">
        <v>2168</v>
      </c>
      <c r="C63" s="226" t="s">
        <v>2169</v>
      </c>
      <c r="D63" s="226" t="s">
        <v>830</v>
      </c>
      <c r="I63" s="838">
        <v>0</v>
      </c>
      <c r="J63" s="838">
        <v>0</v>
      </c>
      <c r="K63" s="838"/>
      <c r="L63" s="963"/>
      <c r="M63" s="917"/>
      <c r="N63" s="835"/>
    </row>
    <row r="64" spans="1:14" x14ac:dyDescent="0.2">
      <c r="A64" s="226" t="s">
        <v>2170</v>
      </c>
      <c r="C64" s="226" t="s">
        <v>2171</v>
      </c>
      <c r="D64" s="226" t="s">
        <v>611</v>
      </c>
      <c r="I64" s="838">
        <v>0</v>
      </c>
      <c r="J64" s="838">
        <v>0</v>
      </c>
      <c r="K64" s="838"/>
      <c r="L64" s="963"/>
      <c r="M64" s="917"/>
      <c r="N64" s="835"/>
    </row>
    <row r="65" spans="1:15" x14ac:dyDescent="0.2">
      <c r="A65" s="226" t="s">
        <v>2172</v>
      </c>
      <c r="C65" s="226" t="s">
        <v>2173</v>
      </c>
      <c r="D65" s="226" t="s">
        <v>2174</v>
      </c>
      <c r="E65" s="226">
        <v>1</v>
      </c>
      <c r="F65" s="226">
        <v>8</v>
      </c>
      <c r="G65" s="226">
        <v>6</v>
      </c>
      <c r="H65" s="226">
        <v>2</v>
      </c>
      <c r="I65" s="838">
        <v>0</v>
      </c>
      <c r="J65" s="838">
        <v>0</v>
      </c>
      <c r="K65" s="838"/>
      <c r="L65" s="963"/>
      <c r="M65" s="917"/>
      <c r="N65" s="835"/>
    </row>
    <row r="66" spans="1:15" x14ac:dyDescent="0.2">
      <c r="A66" s="226" t="s">
        <v>2175</v>
      </c>
      <c r="C66" s="226" t="s">
        <v>2176</v>
      </c>
      <c r="D66" s="226" t="s">
        <v>925</v>
      </c>
      <c r="I66" s="838">
        <v>0</v>
      </c>
      <c r="J66" s="838">
        <v>0</v>
      </c>
      <c r="K66" s="838"/>
      <c r="L66" s="963"/>
      <c r="M66" s="917"/>
      <c r="N66" s="835"/>
    </row>
    <row r="67" spans="1:15" x14ac:dyDescent="0.2">
      <c r="A67" s="226" t="s">
        <v>2177</v>
      </c>
      <c r="C67" s="226" t="s">
        <v>2178</v>
      </c>
      <c r="D67" s="226" t="s">
        <v>925</v>
      </c>
      <c r="I67" s="838">
        <v>0</v>
      </c>
      <c r="J67" s="838">
        <v>0</v>
      </c>
      <c r="K67" s="838"/>
      <c r="L67" s="963"/>
      <c r="M67" s="917"/>
      <c r="N67" s="835"/>
    </row>
    <row r="68" spans="1:15" x14ac:dyDescent="0.2">
      <c r="A68" s="226" t="s">
        <v>2179</v>
      </c>
      <c r="C68" s="226" t="s">
        <v>867</v>
      </c>
      <c r="D68" s="226" t="s">
        <v>451</v>
      </c>
      <c r="I68" s="838">
        <v>0</v>
      </c>
      <c r="J68" s="838">
        <v>0</v>
      </c>
      <c r="K68" s="838"/>
      <c r="L68" s="963"/>
      <c r="M68" s="917"/>
      <c r="N68" s="835"/>
    </row>
    <row r="69" spans="1:15" x14ac:dyDescent="0.2">
      <c r="A69" s="226" t="s">
        <v>2180</v>
      </c>
      <c r="C69" s="226" t="s">
        <v>866</v>
      </c>
      <c r="D69" s="226" t="s">
        <v>451</v>
      </c>
      <c r="I69" s="838">
        <v>0</v>
      </c>
      <c r="J69" s="838">
        <v>0</v>
      </c>
      <c r="K69" s="838"/>
      <c r="L69" s="963"/>
      <c r="M69" s="917"/>
      <c r="N69" s="835"/>
    </row>
    <row r="70" spans="1:15" x14ac:dyDescent="0.2">
      <c r="A70" s="226" t="s">
        <v>2181</v>
      </c>
      <c r="C70" s="226" t="s">
        <v>1063</v>
      </c>
      <c r="D70" s="226" t="s">
        <v>636</v>
      </c>
      <c r="E70" s="226">
        <v>1</v>
      </c>
      <c r="F70" s="226">
        <v>9</v>
      </c>
      <c r="G70" s="226">
        <v>0</v>
      </c>
      <c r="H70" s="226">
        <v>9</v>
      </c>
      <c r="I70" s="838">
        <v>0</v>
      </c>
      <c r="J70" s="838">
        <v>0</v>
      </c>
      <c r="K70" s="838"/>
      <c r="L70" s="963"/>
      <c r="M70" s="917"/>
      <c r="N70" s="835"/>
    </row>
    <row r="71" spans="1:15" x14ac:dyDescent="0.2">
      <c r="A71" s="226" t="s">
        <v>2182</v>
      </c>
      <c r="C71" s="226" t="s">
        <v>2183</v>
      </c>
      <c r="D71" s="226" t="s">
        <v>489</v>
      </c>
      <c r="E71" s="226">
        <v>38</v>
      </c>
      <c r="I71" s="838">
        <v>0</v>
      </c>
      <c r="J71" s="838">
        <v>0</v>
      </c>
      <c r="K71" s="838"/>
      <c r="L71" s="963"/>
      <c r="M71" s="917"/>
      <c r="N71" s="835"/>
    </row>
    <row r="72" spans="1:15" x14ac:dyDescent="0.2">
      <c r="A72" s="226" t="s">
        <v>2184</v>
      </c>
      <c r="C72" s="226" t="s">
        <v>2185</v>
      </c>
      <c r="D72" s="226" t="s">
        <v>489</v>
      </c>
      <c r="E72" s="226">
        <v>38</v>
      </c>
      <c r="I72" s="838">
        <v>0</v>
      </c>
      <c r="J72" s="838">
        <v>0</v>
      </c>
      <c r="K72" s="838"/>
      <c r="L72" s="963"/>
      <c r="M72" s="917"/>
      <c r="N72" s="835"/>
    </row>
    <row r="73" spans="1:15" x14ac:dyDescent="0.2">
      <c r="A73" s="226" t="s">
        <v>2186</v>
      </c>
      <c r="C73" s="226" t="s">
        <v>2187</v>
      </c>
      <c r="D73" s="226" t="s">
        <v>489</v>
      </c>
      <c r="E73" s="226">
        <v>38</v>
      </c>
      <c r="I73" s="838">
        <v>0</v>
      </c>
      <c r="J73" s="838">
        <v>0</v>
      </c>
      <c r="K73" s="838"/>
      <c r="L73" s="963"/>
      <c r="M73" s="917"/>
      <c r="N73" s="835"/>
      <c r="O73" s="226" t="s">
        <v>227</v>
      </c>
    </row>
    <row r="74" spans="1:15" x14ac:dyDescent="0.2">
      <c r="A74" s="226" t="s">
        <v>2188</v>
      </c>
      <c r="C74" s="226" t="s">
        <v>2189</v>
      </c>
      <c r="D74" s="226" t="s">
        <v>489</v>
      </c>
      <c r="E74" s="226">
        <v>38</v>
      </c>
      <c r="I74" s="838">
        <v>0</v>
      </c>
      <c r="J74" s="838">
        <v>0</v>
      </c>
      <c r="K74" s="838"/>
      <c r="L74" s="963"/>
      <c r="M74" s="917"/>
      <c r="N74" s="835"/>
    </row>
    <row r="75" spans="1:15" x14ac:dyDescent="0.2">
      <c r="A75" s="226" t="s">
        <v>2190</v>
      </c>
      <c r="D75" s="226" t="s">
        <v>322</v>
      </c>
      <c r="I75" s="838">
        <v>0</v>
      </c>
      <c r="J75" s="838">
        <v>0</v>
      </c>
      <c r="K75" s="838"/>
      <c r="L75" s="963"/>
      <c r="M75" s="917"/>
      <c r="N75" s="835"/>
    </row>
    <row r="76" spans="1:15" x14ac:dyDescent="0.2">
      <c r="A76" s="226" t="s">
        <v>2191</v>
      </c>
      <c r="C76" s="226" t="s">
        <v>2192</v>
      </c>
      <c r="D76" s="226" t="s">
        <v>2193</v>
      </c>
      <c r="I76" s="838">
        <v>0</v>
      </c>
      <c r="J76" s="838">
        <v>0</v>
      </c>
      <c r="K76" s="838"/>
      <c r="L76" s="963"/>
      <c r="M76" s="917"/>
      <c r="N76" s="835"/>
    </row>
    <row r="77" spans="1:15" x14ac:dyDescent="0.2">
      <c r="A77" s="226" t="s">
        <v>2194</v>
      </c>
      <c r="C77" s="226" t="s">
        <v>2195</v>
      </c>
      <c r="D77" s="226" t="s">
        <v>642</v>
      </c>
      <c r="E77" s="226">
        <v>1</v>
      </c>
      <c r="I77" s="838">
        <v>0</v>
      </c>
      <c r="J77" s="838">
        <v>0</v>
      </c>
      <c r="K77" s="838"/>
      <c r="L77" s="963"/>
      <c r="M77" s="917"/>
      <c r="N77" s="835"/>
    </row>
    <row r="78" spans="1:15" x14ac:dyDescent="0.2">
      <c r="A78" s="226" t="s">
        <v>2196</v>
      </c>
      <c r="C78" s="226" t="s">
        <v>2197</v>
      </c>
      <c r="D78" s="226" t="s">
        <v>925</v>
      </c>
      <c r="E78" s="226">
        <v>1</v>
      </c>
      <c r="I78" s="838">
        <v>0</v>
      </c>
      <c r="J78" s="838">
        <v>0</v>
      </c>
      <c r="K78" s="838"/>
      <c r="L78" s="963"/>
      <c r="M78" s="917"/>
      <c r="N78" s="835"/>
    </row>
    <row r="79" spans="1:15" x14ac:dyDescent="0.2">
      <c r="A79" s="226" t="s">
        <v>2198</v>
      </c>
      <c r="C79" s="226" t="s">
        <v>2199</v>
      </c>
      <c r="D79" s="226" t="s">
        <v>611</v>
      </c>
      <c r="E79" s="226">
        <v>1</v>
      </c>
      <c r="I79" s="838">
        <v>0</v>
      </c>
      <c r="J79" s="838">
        <v>0</v>
      </c>
      <c r="K79" s="838"/>
      <c r="L79" s="963"/>
      <c r="M79" s="917"/>
      <c r="N79" s="835"/>
    </row>
    <row r="80" spans="1:15" x14ac:dyDescent="0.2">
      <c r="A80" s="226" t="s">
        <v>2200</v>
      </c>
      <c r="C80" s="226" t="s">
        <v>2201</v>
      </c>
      <c r="D80" s="226" t="s">
        <v>2202</v>
      </c>
      <c r="E80" s="226">
        <v>1</v>
      </c>
      <c r="I80" s="838">
        <v>0</v>
      </c>
      <c r="J80" s="838">
        <v>0</v>
      </c>
      <c r="K80" s="838"/>
      <c r="L80" s="963"/>
      <c r="M80" s="917"/>
      <c r="N80" s="835"/>
    </row>
    <row r="81" spans="1:14" x14ac:dyDescent="0.2">
      <c r="A81" s="226" t="s">
        <v>2203</v>
      </c>
      <c r="C81" s="226" t="s">
        <v>2204</v>
      </c>
      <c r="D81" s="226" t="s">
        <v>2202</v>
      </c>
      <c r="E81" s="226">
        <v>1</v>
      </c>
      <c r="I81" s="838">
        <v>0</v>
      </c>
      <c r="J81" s="838">
        <v>0</v>
      </c>
      <c r="K81" s="838"/>
      <c r="L81" s="963"/>
      <c r="M81" s="917"/>
      <c r="N81" s="835"/>
    </row>
    <row r="82" spans="1:14" x14ac:dyDescent="0.2">
      <c r="A82" s="226" t="s">
        <v>2205</v>
      </c>
      <c r="C82" s="226" t="s">
        <v>2206</v>
      </c>
      <c r="D82" s="226" t="s">
        <v>489</v>
      </c>
      <c r="E82" s="226">
        <v>1</v>
      </c>
      <c r="I82" s="838">
        <v>0</v>
      </c>
      <c r="J82" s="838">
        <v>0</v>
      </c>
      <c r="K82" s="838"/>
      <c r="L82" s="963"/>
      <c r="M82" s="917"/>
      <c r="N82" s="835"/>
    </row>
    <row r="83" spans="1:14" x14ac:dyDescent="0.2">
      <c r="A83" s="226" t="s">
        <v>2207</v>
      </c>
      <c r="C83" s="226" t="s">
        <v>2208</v>
      </c>
      <c r="D83" s="226" t="s">
        <v>489</v>
      </c>
      <c r="E83" s="226">
        <v>1</v>
      </c>
      <c r="I83" s="838">
        <v>0</v>
      </c>
      <c r="J83" s="838">
        <v>0</v>
      </c>
      <c r="K83" s="838"/>
      <c r="L83" s="963"/>
      <c r="M83" s="917"/>
      <c r="N83" s="835"/>
    </row>
    <row r="84" spans="1:14" x14ac:dyDescent="0.2">
      <c r="A84" s="226" t="s">
        <v>2209</v>
      </c>
      <c r="C84" s="226" t="s">
        <v>2210</v>
      </c>
      <c r="D84" s="226" t="s">
        <v>642</v>
      </c>
      <c r="E84" s="226">
        <v>1</v>
      </c>
      <c r="I84" s="838">
        <v>0</v>
      </c>
      <c r="J84" s="838">
        <v>0</v>
      </c>
      <c r="K84" s="838"/>
      <c r="L84" s="963"/>
      <c r="M84" s="917"/>
      <c r="N84" s="835"/>
    </row>
    <row r="85" spans="1:14" x14ac:dyDescent="0.2">
      <c r="A85" s="226" t="s">
        <v>2211</v>
      </c>
      <c r="C85" s="226" t="s">
        <v>1099</v>
      </c>
      <c r="D85" s="226" t="s">
        <v>1100</v>
      </c>
      <c r="E85" s="226">
        <v>1</v>
      </c>
      <c r="F85" s="226">
        <v>2</v>
      </c>
      <c r="G85" s="226">
        <v>2</v>
      </c>
      <c r="H85" s="226">
        <v>0</v>
      </c>
      <c r="I85" s="838">
        <v>0</v>
      </c>
      <c r="J85" s="838">
        <v>0</v>
      </c>
      <c r="K85" s="838"/>
      <c r="L85" s="963"/>
      <c r="M85" s="917"/>
      <c r="N85" s="835"/>
    </row>
    <row r="86" spans="1:14" x14ac:dyDescent="0.2">
      <c r="A86" s="226" t="s">
        <v>2212</v>
      </c>
      <c r="C86" s="226" t="s">
        <v>1101</v>
      </c>
      <c r="D86" s="226" t="s">
        <v>1100</v>
      </c>
      <c r="E86" s="226">
        <v>1</v>
      </c>
      <c r="F86" s="226">
        <v>6</v>
      </c>
      <c r="G86" s="226">
        <v>5</v>
      </c>
      <c r="H86" s="226">
        <v>1</v>
      </c>
      <c r="I86" s="838">
        <v>0</v>
      </c>
      <c r="J86" s="838">
        <v>0</v>
      </c>
      <c r="K86" s="838"/>
      <c r="L86" s="963"/>
      <c r="M86" s="917"/>
      <c r="N86" s="835"/>
    </row>
    <row r="87" spans="1:14" x14ac:dyDescent="0.2">
      <c r="A87" s="226" t="s">
        <v>2213</v>
      </c>
      <c r="C87" s="226" t="s">
        <v>2214</v>
      </c>
      <c r="D87" s="226" t="s">
        <v>68</v>
      </c>
      <c r="E87" s="226">
        <v>1</v>
      </c>
      <c r="F87" s="226">
        <v>2</v>
      </c>
      <c r="G87" s="226">
        <v>2</v>
      </c>
      <c r="H87" s="226">
        <v>1</v>
      </c>
      <c r="I87" s="838">
        <v>0</v>
      </c>
      <c r="J87" s="838">
        <v>0</v>
      </c>
      <c r="K87" s="838"/>
      <c r="L87" s="963"/>
      <c r="M87" s="917"/>
      <c r="N87" s="835"/>
    </row>
    <row r="88" spans="1:14" x14ac:dyDescent="0.2">
      <c r="A88" s="226" t="s">
        <v>2215</v>
      </c>
      <c r="C88" s="226" t="s">
        <v>2216</v>
      </c>
      <c r="D88" s="226" t="s">
        <v>1028</v>
      </c>
      <c r="E88" s="226">
        <v>1</v>
      </c>
      <c r="F88" s="226">
        <v>1</v>
      </c>
      <c r="G88" s="226">
        <v>1</v>
      </c>
      <c r="H88" s="226">
        <v>0</v>
      </c>
      <c r="I88" s="838">
        <v>0</v>
      </c>
      <c r="J88" s="838">
        <v>0</v>
      </c>
      <c r="K88" s="838"/>
      <c r="L88" s="963"/>
      <c r="M88" s="917"/>
      <c r="N88" s="835"/>
    </row>
    <row r="89" spans="1:14" x14ac:dyDescent="0.2">
      <c r="A89" s="226" t="s">
        <v>2217</v>
      </c>
      <c r="C89" s="226" t="s">
        <v>2218</v>
      </c>
      <c r="D89" s="226" t="s">
        <v>68</v>
      </c>
      <c r="E89" s="226">
        <v>1</v>
      </c>
      <c r="I89" s="838">
        <v>0</v>
      </c>
      <c r="J89" s="838">
        <v>0</v>
      </c>
      <c r="K89" s="838"/>
      <c r="L89" s="963"/>
      <c r="M89" s="917"/>
      <c r="N89" s="835"/>
    </row>
    <row r="90" spans="1:14" x14ac:dyDescent="0.2">
      <c r="A90" s="226" t="s">
        <v>2219</v>
      </c>
      <c r="C90" s="226" t="s">
        <v>2220</v>
      </c>
      <c r="D90" s="226" t="s">
        <v>1549</v>
      </c>
      <c r="E90" s="226">
        <v>1</v>
      </c>
      <c r="I90" s="838">
        <v>0</v>
      </c>
      <c r="J90" s="838">
        <v>0</v>
      </c>
      <c r="K90" s="838"/>
      <c r="L90" s="963"/>
      <c r="M90" s="917"/>
      <c r="N90" s="835"/>
    </row>
    <row r="91" spans="1:14" x14ac:dyDescent="0.2">
      <c r="A91" s="226" t="s">
        <v>2221</v>
      </c>
      <c r="C91" s="226" t="s">
        <v>2222</v>
      </c>
      <c r="D91" s="226" t="s">
        <v>1549</v>
      </c>
      <c r="E91" s="226">
        <v>1</v>
      </c>
      <c r="I91" s="838">
        <v>0</v>
      </c>
      <c r="J91" s="838">
        <v>0</v>
      </c>
      <c r="K91" s="838"/>
      <c r="L91" s="963"/>
      <c r="M91" s="917"/>
      <c r="N91" s="835"/>
    </row>
    <row r="92" spans="1:14" x14ac:dyDescent="0.2">
      <c r="A92" s="226" t="s">
        <v>2223</v>
      </c>
      <c r="C92" s="226" t="s">
        <v>2224</v>
      </c>
      <c r="D92" s="226" t="s">
        <v>1549</v>
      </c>
      <c r="E92" s="226">
        <v>1</v>
      </c>
      <c r="I92" s="838">
        <v>0</v>
      </c>
      <c r="J92" s="838">
        <v>0</v>
      </c>
      <c r="K92" s="838"/>
      <c r="L92" s="963"/>
      <c r="M92" s="917"/>
      <c r="N92" s="835"/>
    </row>
    <row r="93" spans="1:14" x14ac:dyDescent="0.2">
      <c r="A93" s="226" t="s">
        <v>2225</v>
      </c>
      <c r="C93" s="226" t="s">
        <v>2226</v>
      </c>
      <c r="D93" s="226" t="s">
        <v>1549</v>
      </c>
      <c r="E93" s="226">
        <v>1</v>
      </c>
      <c r="I93" s="838">
        <v>0</v>
      </c>
      <c r="J93" s="838">
        <v>0</v>
      </c>
      <c r="K93" s="838"/>
      <c r="L93" s="963"/>
      <c r="M93" s="917"/>
      <c r="N93" s="835"/>
    </row>
    <row r="94" spans="1:14" x14ac:dyDescent="0.2">
      <c r="A94" s="226" t="s">
        <v>2227</v>
      </c>
      <c r="C94" s="226" t="s">
        <v>2228</v>
      </c>
      <c r="D94" s="226" t="s">
        <v>1549</v>
      </c>
      <c r="E94" s="226">
        <v>1</v>
      </c>
      <c r="I94" s="838">
        <v>0</v>
      </c>
      <c r="J94" s="838">
        <v>0</v>
      </c>
      <c r="K94" s="838"/>
      <c r="L94" s="963"/>
      <c r="M94" s="917"/>
      <c r="N94" s="835"/>
    </row>
    <row r="95" spans="1:14" x14ac:dyDescent="0.2">
      <c r="A95" s="226" t="s">
        <v>2229</v>
      </c>
      <c r="C95" s="226" t="s">
        <v>329</v>
      </c>
      <c r="D95" s="226" t="s">
        <v>68</v>
      </c>
      <c r="E95" s="226">
        <v>1</v>
      </c>
      <c r="F95" s="226">
        <v>7</v>
      </c>
      <c r="G95" s="226">
        <v>7</v>
      </c>
      <c r="H95" s="226">
        <v>0</v>
      </c>
      <c r="I95" s="838">
        <v>0</v>
      </c>
      <c r="J95" s="838">
        <v>0</v>
      </c>
      <c r="K95" s="838"/>
      <c r="L95" s="963"/>
      <c r="M95" s="917"/>
      <c r="N95" s="835"/>
    </row>
    <row r="96" spans="1:14" x14ac:dyDescent="0.2">
      <c r="A96" s="226" t="s">
        <v>2230</v>
      </c>
      <c r="C96" s="226" t="s">
        <v>829</v>
      </c>
      <c r="D96" s="226" t="s">
        <v>322</v>
      </c>
      <c r="F96" s="226">
        <v>1</v>
      </c>
      <c r="G96" s="226">
        <v>0</v>
      </c>
      <c r="I96" s="838">
        <v>0</v>
      </c>
      <c r="J96" s="838">
        <v>0</v>
      </c>
      <c r="K96" s="838"/>
      <c r="L96" s="963"/>
      <c r="M96" s="917"/>
      <c r="N96" s="835"/>
    </row>
    <row r="97" spans="1:14" x14ac:dyDescent="0.2">
      <c r="A97" s="226" t="s">
        <v>2231</v>
      </c>
      <c r="C97" s="226" t="s">
        <v>2232</v>
      </c>
      <c r="D97" s="226" t="s">
        <v>489</v>
      </c>
      <c r="E97" s="226">
        <v>0</v>
      </c>
      <c r="I97" s="838">
        <v>0</v>
      </c>
      <c r="J97" s="838">
        <v>0</v>
      </c>
      <c r="K97" s="838"/>
      <c r="L97" s="963"/>
      <c r="M97" s="917"/>
      <c r="N97" s="835"/>
    </row>
    <row r="98" spans="1:14" x14ac:dyDescent="0.2">
      <c r="A98" s="226" t="s">
        <v>2233</v>
      </c>
      <c r="C98" s="226" t="s">
        <v>2234</v>
      </c>
      <c r="D98" s="226" t="s">
        <v>489</v>
      </c>
      <c r="E98" s="226">
        <v>1</v>
      </c>
      <c r="F98" s="226">
        <v>1</v>
      </c>
      <c r="G98" s="226">
        <v>1</v>
      </c>
      <c r="H98" s="226">
        <v>0</v>
      </c>
      <c r="I98" s="838">
        <v>0</v>
      </c>
      <c r="J98" s="838">
        <v>0</v>
      </c>
      <c r="K98" s="838"/>
      <c r="L98" s="963"/>
      <c r="M98" s="917"/>
      <c r="N98" s="835"/>
    </row>
    <row r="99" spans="1:14" x14ac:dyDescent="0.2">
      <c r="A99" s="226" t="s">
        <v>2235</v>
      </c>
      <c r="C99" s="226" t="s">
        <v>2236</v>
      </c>
      <c r="D99" s="226" t="s">
        <v>441</v>
      </c>
      <c r="E99" s="226">
        <v>1</v>
      </c>
      <c r="F99" s="226">
        <v>2</v>
      </c>
      <c r="G99" s="226">
        <v>1</v>
      </c>
      <c r="H99" s="226">
        <v>1</v>
      </c>
      <c r="I99" s="838">
        <v>0</v>
      </c>
      <c r="J99" s="838">
        <v>0</v>
      </c>
      <c r="K99" s="838"/>
      <c r="L99" s="963"/>
      <c r="M99" s="917"/>
      <c r="N99" s="835"/>
    </row>
    <row r="100" spans="1:14" x14ac:dyDescent="0.2">
      <c r="A100" s="226" t="s">
        <v>2237</v>
      </c>
      <c r="C100" s="226" t="s">
        <v>1276</v>
      </c>
      <c r="D100" s="226" t="s">
        <v>830</v>
      </c>
      <c r="E100" s="226">
        <v>1</v>
      </c>
      <c r="F100" s="226">
        <v>4</v>
      </c>
      <c r="G100" s="226">
        <v>4</v>
      </c>
      <c r="H100" s="226">
        <v>0</v>
      </c>
      <c r="I100" s="838">
        <v>0</v>
      </c>
      <c r="J100" s="838">
        <v>0</v>
      </c>
      <c r="K100" s="838"/>
      <c r="L100" s="963"/>
      <c r="M100" s="917"/>
      <c r="N100" s="835"/>
    </row>
    <row r="101" spans="1:14" x14ac:dyDescent="0.2">
      <c r="A101" s="226" t="s">
        <v>2238</v>
      </c>
      <c r="C101" s="226" t="s">
        <v>1323</v>
      </c>
      <c r="D101" s="226" t="s">
        <v>2239</v>
      </c>
      <c r="E101" s="226">
        <v>1</v>
      </c>
      <c r="F101" s="226">
        <v>2</v>
      </c>
      <c r="G101" s="226">
        <v>3</v>
      </c>
      <c r="H101" s="226">
        <v>0</v>
      </c>
      <c r="I101" s="838">
        <v>0</v>
      </c>
      <c r="J101" s="838">
        <v>0</v>
      </c>
      <c r="K101" s="838"/>
      <c r="L101" s="963"/>
      <c r="M101" s="917"/>
      <c r="N101" s="835"/>
    </row>
    <row r="102" spans="1:14" x14ac:dyDescent="0.2">
      <c r="A102" s="226" t="s">
        <v>2240</v>
      </c>
      <c r="C102" s="226" t="s">
        <v>2241</v>
      </c>
      <c r="D102" s="226" t="s">
        <v>68</v>
      </c>
      <c r="I102" s="838">
        <v>0</v>
      </c>
      <c r="J102" s="838">
        <v>0</v>
      </c>
      <c r="K102" s="838"/>
      <c r="L102" s="963"/>
      <c r="M102" s="917"/>
      <c r="N102" s="835"/>
    </row>
    <row r="103" spans="1:14" x14ac:dyDescent="0.2">
      <c r="A103" s="226" t="s">
        <v>2242</v>
      </c>
      <c r="C103" s="226" t="s">
        <v>2243</v>
      </c>
      <c r="D103" s="458" t="s">
        <v>2140</v>
      </c>
      <c r="E103" s="226">
        <v>1</v>
      </c>
      <c r="I103" s="838">
        <v>0</v>
      </c>
      <c r="J103" s="838">
        <v>0</v>
      </c>
      <c r="K103" s="838"/>
      <c r="L103" s="963"/>
      <c r="M103" s="917"/>
      <c r="N103" s="835"/>
    </row>
    <row r="104" spans="1:14" x14ac:dyDescent="0.2">
      <c r="A104" s="226" t="s">
        <v>2244</v>
      </c>
      <c r="C104" s="226" t="s">
        <v>2245</v>
      </c>
      <c r="D104" s="226" t="s">
        <v>1575</v>
      </c>
      <c r="E104" s="226">
        <v>1</v>
      </c>
      <c r="I104" s="838">
        <v>0</v>
      </c>
      <c r="J104" s="838">
        <v>0</v>
      </c>
      <c r="K104" s="838"/>
      <c r="L104" s="963"/>
      <c r="M104" s="917"/>
      <c r="N104" s="835"/>
    </row>
    <row r="105" spans="1:14" x14ac:dyDescent="0.2">
      <c r="A105" s="226" t="s">
        <v>2246</v>
      </c>
      <c r="C105" s="226" t="s">
        <v>1277</v>
      </c>
      <c r="D105" s="226" t="s">
        <v>489</v>
      </c>
      <c r="E105" s="226">
        <v>1</v>
      </c>
      <c r="F105" s="226">
        <v>3</v>
      </c>
      <c r="G105" s="226">
        <v>2</v>
      </c>
      <c r="H105" s="226">
        <v>0</v>
      </c>
      <c r="I105" s="838">
        <v>0</v>
      </c>
      <c r="J105" s="838">
        <v>0</v>
      </c>
      <c r="K105" s="838"/>
      <c r="L105" s="963"/>
      <c r="M105" s="917"/>
      <c r="N105" s="835"/>
    </row>
    <row r="106" spans="1:14" x14ac:dyDescent="0.2">
      <c r="A106" s="226" t="s">
        <v>2247</v>
      </c>
      <c r="C106" s="226" t="s">
        <v>1576</v>
      </c>
      <c r="D106" s="226" t="s">
        <v>1575</v>
      </c>
      <c r="E106" s="226">
        <v>1</v>
      </c>
      <c r="I106" s="838">
        <v>0</v>
      </c>
      <c r="J106" s="838">
        <v>0</v>
      </c>
      <c r="K106" s="838"/>
      <c r="L106" s="963"/>
      <c r="M106" s="917"/>
      <c r="N106" s="835"/>
    </row>
    <row r="107" spans="1:14" x14ac:dyDescent="0.2">
      <c r="A107" s="226" t="s">
        <v>2248</v>
      </c>
      <c r="C107" s="226" t="s">
        <v>1577</v>
      </c>
      <c r="D107" s="226" t="s">
        <v>1575</v>
      </c>
      <c r="E107" s="226">
        <v>1</v>
      </c>
      <c r="I107" s="838">
        <v>0</v>
      </c>
      <c r="J107" s="838">
        <v>0</v>
      </c>
      <c r="K107" s="838"/>
      <c r="L107" s="963"/>
      <c r="M107" s="917"/>
      <c r="N107" s="835"/>
    </row>
    <row r="108" spans="1:14" x14ac:dyDescent="0.2">
      <c r="A108" s="226" t="s">
        <v>2249</v>
      </c>
      <c r="C108" s="226" t="s">
        <v>2250</v>
      </c>
      <c r="D108" s="226" t="s">
        <v>1575</v>
      </c>
      <c r="E108" s="226">
        <v>1</v>
      </c>
      <c r="I108" s="838">
        <v>0</v>
      </c>
      <c r="J108" s="838">
        <v>0</v>
      </c>
      <c r="K108" s="838"/>
      <c r="L108" s="963"/>
      <c r="M108" s="917"/>
      <c r="N108" s="835"/>
    </row>
    <row r="109" spans="1:14" x14ac:dyDescent="0.2">
      <c r="A109" s="226" t="s">
        <v>2251</v>
      </c>
      <c r="C109" s="226" t="s">
        <v>2252</v>
      </c>
      <c r="D109" s="226" t="s">
        <v>1519</v>
      </c>
      <c r="E109" s="226">
        <v>1</v>
      </c>
      <c r="I109" s="838">
        <v>0</v>
      </c>
      <c r="J109" s="838">
        <v>0</v>
      </c>
      <c r="K109" s="838"/>
      <c r="L109" s="963"/>
      <c r="M109" s="917"/>
      <c r="N109" s="835"/>
    </row>
    <row r="110" spans="1:14" x14ac:dyDescent="0.2">
      <c r="A110" s="226" t="s">
        <v>2253</v>
      </c>
      <c r="C110" s="226" t="s">
        <v>2254</v>
      </c>
      <c r="D110" s="226" t="s">
        <v>1549</v>
      </c>
      <c r="E110" s="226">
        <v>1</v>
      </c>
      <c r="I110" s="838">
        <v>0</v>
      </c>
      <c r="J110" s="838">
        <v>0</v>
      </c>
      <c r="K110" s="838"/>
      <c r="L110" s="963"/>
      <c r="M110" s="917"/>
      <c r="N110" s="835"/>
    </row>
    <row r="111" spans="1:14" x14ac:dyDescent="0.2">
      <c r="A111" s="226" t="s">
        <v>2255</v>
      </c>
      <c r="C111" s="226" t="s">
        <v>1627</v>
      </c>
      <c r="D111" s="226" t="s">
        <v>1549</v>
      </c>
      <c r="E111" s="226">
        <v>1</v>
      </c>
      <c r="I111" s="838">
        <v>0</v>
      </c>
      <c r="J111" s="838">
        <v>0</v>
      </c>
      <c r="K111" s="838"/>
      <c r="L111" s="963"/>
      <c r="M111" s="917"/>
      <c r="N111" s="835"/>
    </row>
    <row r="112" spans="1:14" x14ac:dyDescent="0.2">
      <c r="A112" s="226" t="s">
        <v>2256</v>
      </c>
      <c r="C112" s="226" t="s">
        <v>2257</v>
      </c>
      <c r="D112" s="226" t="s">
        <v>1549</v>
      </c>
      <c r="E112" s="226">
        <v>1</v>
      </c>
      <c r="I112" s="838">
        <v>0</v>
      </c>
      <c r="J112" s="838">
        <v>0</v>
      </c>
      <c r="K112" s="838"/>
      <c r="L112" s="963"/>
      <c r="M112" s="917"/>
      <c r="N112" s="835"/>
    </row>
    <row r="113" spans="1:14" x14ac:dyDescent="0.2">
      <c r="A113" s="226" t="s">
        <v>2258</v>
      </c>
      <c r="C113" s="226" t="s">
        <v>2259</v>
      </c>
      <c r="D113" s="226" t="s">
        <v>1549</v>
      </c>
      <c r="E113" s="226">
        <v>1</v>
      </c>
      <c r="I113" s="838">
        <v>0</v>
      </c>
      <c r="J113" s="838">
        <v>0</v>
      </c>
      <c r="K113" s="838"/>
      <c r="L113" s="963"/>
      <c r="M113" s="917"/>
      <c r="N113" s="835"/>
    </row>
    <row r="114" spans="1:14" x14ac:dyDescent="0.2">
      <c r="A114" s="226" t="s">
        <v>2260</v>
      </c>
      <c r="C114" s="226" t="s">
        <v>2261</v>
      </c>
      <c r="D114" s="226" t="s">
        <v>2140</v>
      </c>
      <c r="E114" s="226">
        <v>1</v>
      </c>
      <c r="I114" s="838">
        <v>0</v>
      </c>
      <c r="J114" s="838">
        <v>0</v>
      </c>
      <c r="K114" s="838"/>
      <c r="L114" s="963"/>
      <c r="M114" s="917"/>
      <c r="N114" s="835"/>
    </row>
    <row r="115" spans="1:14" x14ac:dyDescent="0.2">
      <c r="A115" s="226" t="s">
        <v>2262</v>
      </c>
      <c r="C115" s="226" t="s">
        <v>2263</v>
      </c>
      <c r="D115" s="226" t="s">
        <v>68</v>
      </c>
      <c r="E115" s="226">
        <v>1</v>
      </c>
      <c r="I115" s="838">
        <v>0</v>
      </c>
      <c r="J115" s="838">
        <v>0</v>
      </c>
      <c r="K115" s="838"/>
      <c r="L115" s="963"/>
      <c r="M115" s="917"/>
      <c r="N115" s="835"/>
    </row>
    <row r="116" spans="1:14" x14ac:dyDescent="0.2">
      <c r="A116" s="226" t="s">
        <v>2264</v>
      </c>
      <c r="C116" s="226" t="s">
        <v>2265</v>
      </c>
      <c r="D116" s="226" t="s">
        <v>211</v>
      </c>
      <c r="E116" s="226" t="s">
        <v>227</v>
      </c>
      <c r="I116" s="838">
        <v>0</v>
      </c>
      <c r="J116" s="838">
        <v>0</v>
      </c>
      <c r="K116" s="838"/>
      <c r="L116" s="963"/>
      <c r="M116" s="917"/>
      <c r="N116" s="835"/>
    </row>
    <row r="117" spans="1:14" x14ac:dyDescent="0.2">
      <c r="A117" s="226" t="s">
        <v>2266</v>
      </c>
      <c r="C117" s="226" t="s">
        <v>2267</v>
      </c>
      <c r="D117" s="226" t="s">
        <v>451</v>
      </c>
      <c r="I117" s="838">
        <v>0</v>
      </c>
      <c r="J117" s="838">
        <v>0</v>
      </c>
      <c r="K117" s="838"/>
      <c r="L117" s="963"/>
      <c r="M117" s="917"/>
      <c r="N117" s="835"/>
    </row>
    <row r="118" spans="1:14" x14ac:dyDescent="0.2">
      <c r="A118" s="226" t="s">
        <v>2268</v>
      </c>
      <c r="C118" s="226" t="s">
        <v>2269</v>
      </c>
      <c r="D118" s="226" t="s">
        <v>489</v>
      </c>
      <c r="E118" s="226">
        <v>40</v>
      </c>
      <c r="I118" s="838">
        <v>0</v>
      </c>
      <c r="J118" s="838">
        <v>0</v>
      </c>
      <c r="K118" s="838"/>
      <c r="L118" s="963"/>
      <c r="M118" s="917"/>
      <c r="N118" s="835"/>
    </row>
    <row r="119" spans="1:14" x14ac:dyDescent="0.2">
      <c r="A119" s="226" t="s">
        <v>2270</v>
      </c>
      <c r="C119" s="226" t="s">
        <v>2271</v>
      </c>
      <c r="D119" s="226" t="s">
        <v>451</v>
      </c>
      <c r="I119" s="838">
        <v>0</v>
      </c>
      <c r="J119" s="838">
        <v>0</v>
      </c>
      <c r="K119" s="838"/>
      <c r="L119" s="963"/>
      <c r="M119" s="917"/>
      <c r="N119" s="835"/>
    </row>
    <row r="120" spans="1:14" x14ac:dyDescent="0.2">
      <c r="A120" s="226" t="s">
        <v>2272</v>
      </c>
      <c r="C120" s="226" t="s">
        <v>2273</v>
      </c>
      <c r="D120" s="226" t="s">
        <v>489</v>
      </c>
      <c r="E120" s="226">
        <v>1</v>
      </c>
      <c r="F120" s="226">
        <v>1</v>
      </c>
      <c r="G120" s="226">
        <v>0</v>
      </c>
      <c r="H120" s="226">
        <v>2</v>
      </c>
      <c r="I120" s="838">
        <v>0</v>
      </c>
      <c r="J120" s="838">
        <v>0</v>
      </c>
      <c r="K120" s="838"/>
      <c r="L120" s="963"/>
      <c r="M120" s="917"/>
      <c r="N120" s="835"/>
    </row>
    <row r="121" spans="1:14" x14ac:dyDescent="0.2">
      <c r="A121" s="226" t="s">
        <v>2274</v>
      </c>
      <c r="C121" s="226" t="s">
        <v>2275</v>
      </c>
      <c r="D121" s="226" t="s">
        <v>1771</v>
      </c>
      <c r="E121" s="226">
        <v>1</v>
      </c>
      <c r="I121" s="838">
        <v>0</v>
      </c>
      <c r="J121" s="838">
        <v>0</v>
      </c>
      <c r="K121" s="838"/>
      <c r="L121" s="963"/>
      <c r="M121" s="917"/>
      <c r="N121" s="835"/>
    </row>
    <row r="122" spans="1:14" x14ac:dyDescent="0.2">
      <c r="A122" s="226" t="s">
        <v>2276</v>
      </c>
      <c r="C122" s="226" t="s">
        <v>2277</v>
      </c>
      <c r="D122" s="226" t="s">
        <v>1771</v>
      </c>
      <c r="E122" s="226">
        <v>1</v>
      </c>
      <c r="F122" s="226">
        <v>10</v>
      </c>
      <c r="G122" s="226">
        <v>0</v>
      </c>
      <c r="H122" s="226">
        <v>0</v>
      </c>
      <c r="I122" s="838">
        <v>0</v>
      </c>
      <c r="J122" s="838">
        <v>0</v>
      </c>
      <c r="K122" s="838"/>
      <c r="L122" s="963"/>
      <c r="M122" s="917"/>
      <c r="N122" s="835"/>
    </row>
    <row r="123" spans="1:14" x14ac:dyDescent="0.2">
      <c r="A123" s="226" t="s">
        <v>2278</v>
      </c>
      <c r="C123" s="226" t="s">
        <v>2279</v>
      </c>
      <c r="D123" s="226" t="s">
        <v>489</v>
      </c>
      <c r="E123" s="226">
        <v>1</v>
      </c>
      <c r="F123" s="226">
        <v>2</v>
      </c>
      <c r="G123" s="226">
        <v>2</v>
      </c>
      <c r="H123" s="226">
        <v>0</v>
      </c>
      <c r="I123" s="838">
        <v>0</v>
      </c>
      <c r="J123" s="838">
        <v>0</v>
      </c>
      <c r="K123" s="838"/>
      <c r="L123" s="963"/>
      <c r="M123" s="917"/>
      <c r="N123" s="835"/>
    </row>
    <row r="124" spans="1:14" x14ac:dyDescent="0.2">
      <c r="A124" s="226" t="s">
        <v>2280</v>
      </c>
      <c r="C124" s="226" t="s">
        <v>2281</v>
      </c>
      <c r="D124" s="226" t="s">
        <v>1771</v>
      </c>
      <c r="E124" s="226">
        <v>1</v>
      </c>
      <c r="F124" s="226">
        <v>1</v>
      </c>
      <c r="G124" s="226">
        <v>0</v>
      </c>
      <c r="H124" s="226">
        <v>1</v>
      </c>
      <c r="I124" s="838">
        <v>0</v>
      </c>
      <c r="J124" s="838">
        <v>0</v>
      </c>
      <c r="K124" s="838"/>
      <c r="L124" s="963"/>
      <c r="M124" s="917"/>
      <c r="N124" s="835"/>
    </row>
    <row r="125" spans="1:14" x14ac:dyDescent="0.2">
      <c r="A125" s="226" t="s">
        <v>2282</v>
      </c>
      <c r="C125" s="226" t="s">
        <v>2283</v>
      </c>
      <c r="D125" s="226" t="s">
        <v>489</v>
      </c>
      <c r="E125" s="226">
        <v>40</v>
      </c>
      <c r="I125" s="838">
        <v>0</v>
      </c>
      <c r="J125" s="838">
        <v>0</v>
      </c>
      <c r="K125" s="838"/>
      <c r="L125" s="963"/>
      <c r="M125" s="917"/>
      <c r="N125" s="835"/>
    </row>
    <row r="126" spans="1:14" x14ac:dyDescent="0.2">
      <c r="A126" s="226" t="s">
        <v>2284</v>
      </c>
      <c r="C126" s="226" t="s">
        <v>1940</v>
      </c>
      <c r="D126" s="226" t="s">
        <v>489</v>
      </c>
      <c r="E126" s="226">
        <v>1</v>
      </c>
      <c r="F126" s="226">
        <v>1</v>
      </c>
      <c r="G126" s="226">
        <v>0</v>
      </c>
      <c r="H126" s="226">
        <v>1</v>
      </c>
      <c r="I126" s="838">
        <v>0</v>
      </c>
      <c r="J126" s="838">
        <v>0</v>
      </c>
      <c r="K126" s="838"/>
      <c r="L126" s="963"/>
      <c r="M126" s="917"/>
      <c r="N126" s="835"/>
    </row>
    <row r="127" spans="1:14" x14ac:dyDescent="0.2">
      <c r="A127" s="226" t="s">
        <v>2285</v>
      </c>
      <c r="C127" s="226" t="s">
        <v>2286</v>
      </c>
      <c r="D127" s="226" t="s">
        <v>489</v>
      </c>
      <c r="E127" s="226">
        <v>1</v>
      </c>
      <c r="F127" s="226">
        <v>1</v>
      </c>
      <c r="G127" s="226">
        <v>2</v>
      </c>
      <c r="H127" s="226">
        <v>0</v>
      </c>
      <c r="I127" s="838">
        <v>0</v>
      </c>
      <c r="J127" s="838">
        <v>0</v>
      </c>
      <c r="K127" s="838"/>
      <c r="L127" s="963"/>
      <c r="M127" s="917"/>
      <c r="N127" s="835"/>
    </row>
    <row r="128" spans="1:14" x14ac:dyDescent="0.2">
      <c r="A128" s="226" t="s">
        <v>2287</v>
      </c>
      <c r="C128" s="226" t="s">
        <v>2288</v>
      </c>
      <c r="D128" s="226" t="s">
        <v>2332</v>
      </c>
      <c r="E128" s="226">
        <v>1</v>
      </c>
      <c r="I128" s="838">
        <v>0</v>
      </c>
      <c r="J128" s="838">
        <v>0</v>
      </c>
      <c r="K128" s="847"/>
      <c r="L128" s="963"/>
      <c r="M128" s="918"/>
      <c r="N128" s="835"/>
    </row>
    <row r="129" spans="1:14" x14ac:dyDescent="0.2">
      <c r="A129" s="226" t="s">
        <v>2289</v>
      </c>
      <c r="C129" s="226" t="s">
        <v>2290</v>
      </c>
      <c r="D129" s="226" t="s">
        <v>2332</v>
      </c>
      <c r="E129" s="226">
        <v>1</v>
      </c>
      <c r="I129" s="838">
        <v>0</v>
      </c>
      <c r="J129" s="838">
        <v>0</v>
      </c>
      <c r="K129" s="847"/>
      <c r="L129" s="963"/>
      <c r="M129" s="918"/>
      <c r="N129" s="835"/>
    </row>
    <row r="130" spans="1:14" x14ac:dyDescent="0.2">
      <c r="A130" s="226" t="s">
        <v>2291</v>
      </c>
      <c r="C130" s="226" t="s">
        <v>2292</v>
      </c>
      <c r="D130" s="226" t="s">
        <v>2333</v>
      </c>
      <c r="E130" s="226">
        <v>1</v>
      </c>
      <c r="F130" s="226">
        <v>8</v>
      </c>
      <c r="G130" s="226">
        <v>7</v>
      </c>
      <c r="H130" s="226">
        <v>2</v>
      </c>
      <c r="I130" s="838">
        <v>0</v>
      </c>
      <c r="J130" s="838">
        <v>0</v>
      </c>
      <c r="K130" s="847"/>
      <c r="L130" s="963"/>
      <c r="M130" s="918"/>
      <c r="N130" s="835"/>
    </row>
    <row r="131" spans="1:14" x14ac:dyDescent="0.2">
      <c r="A131" s="226" t="s">
        <v>2293</v>
      </c>
      <c r="C131" s="226" t="s">
        <v>2294</v>
      </c>
      <c r="D131" s="226" t="s">
        <v>830</v>
      </c>
      <c r="E131" s="226">
        <v>1</v>
      </c>
      <c r="F131" s="226">
        <v>9</v>
      </c>
      <c r="G131" s="226">
        <v>9</v>
      </c>
      <c r="H131" s="226">
        <v>0</v>
      </c>
      <c r="I131" s="838">
        <v>0</v>
      </c>
      <c r="J131" s="838">
        <v>0</v>
      </c>
      <c r="K131" s="838"/>
      <c r="L131" s="963"/>
      <c r="M131" s="917"/>
      <c r="N131" s="835"/>
    </row>
    <row r="132" spans="1:14" x14ac:dyDescent="0.2">
      <c r="A132" s="226" t="s">
        <v>2295</v>
      </c>
      <c r="C132" s="226" t="s">
        <v>2296</v>
      </c>
      <c r="D132" s="226" t="s">
        <v>2297</v>
      </c>
      <c r="E132" s="226">
        <v>1</v>
      </c>
      <c r="F132" s="226">
        <v>13</v>
      </c>
      <c r="G132" s="226">
        <v>7</v>
      </c>
      <c r="H132" s="226">
        <v>4</v>
      </c>
      <c r="I132" s="838">
        <v>0</v>
      </c>
      <c r="J132" s="838">
        <v>0</v>
      </c>
      <c r="K132" s="838"/>
      <c r="L132" s="963"/>
      <c r="M132" s="917"/>
      <c r="N132" s="835"/>
    </row>
    <row r="133" spans="1:14" x14ac:dyDescent="0.2">
      <c r="A133" s="226" t="s">
        <v>2298</v>
      </c>
      <c r="C133" s="226" t="s">
        <v>2299</v>
      </c>
      <c r="D133" s="226" t="s">
        <v>489</v>
      </c>
      <c r="E133" s="226">
        <v>1</v>
      </c>
      <c r="F133" s="226">
        <v>8</v>
      </c>
      <c r="G133" s="226">
        <v>4</v>
      </c>
      <c r="H133" s="226">
        <v>2</v>
      </c>
      <c r="I133" s="838">
        <v>0</v>
      </c>
      <c r="J133" s="838">
        <v>0</v>
      </c>
      <c r="K133" s="838"/>
      <c r="L133" s="963"/>
      <c r="M133" s="917"/>
      <c r="N133" s="835"/>
    </row>
    <row r="134" spans="1:14" x14ac:dyDescent="0.2">
      <c r="A134" s="226" t="s">
        <v>2300</v>
      </c>
      <c r="C134" s="226" t="s">
        <v>2301</v>
      </c>
      <c r="D134" s="226" t="s">
        <v>2140</v>
      </c>
      <c r="E134" s="226">
        <v>1</v>
      </c>
      <c r="I134" s="838">
        <v>0</v>
      </c>
      <c r="J134" s="838">
        <v>0</v>
      </c>
      <c r="K134" s="838"/>
      <c r="L134" s="963"/>
      <c r="M134" s="917"/>
      <c r="N134" s="835"/>
    </row>
    <row r="135" spans="1:14" x14ac:dyDescent="0.2">
      <c r="A135" s="226" t="s">
        <v>2302</v>
      </c>
      <c r="C135" s="226" t="s">
        <v>2303</v>
      </c>
      <c r="D135" s="226" t="s">
        <v>489</v>
      </c>
      <c r="E135" s="226">
        <v>57</v>
      </c>
      <c r="I135" s="838">
        <v>0</v>
      </c>
      <c r="J135" s="838">
        <v>0</v>
      </c>
      <c r="K135" s="838"/>
      <c r="L135" s="963"/>
      <c r="M135" s="917"/>
      <c r="N135" s="835"/>
    </row>
    <row r="136" spans="1:14" x14ac:dyDescent="0.2">
      <c r="A136" s="226" t="s">
        <v>2304</v>
      </c>
      <c r="C136" s="226" t="s">
        <v>2305</v>
      </c>
      <c r="D136" s="226" t="s">
        <v>2239</v>
      </c>
      <c r="E136" s="226">
        <v>1</v>
      </c>
      <c r="F136" s="226">
        <v>5</v>
      </c>
      <c r="G136" s="226">
        <v>5</v>
      </c>
      <c r="H136" s="226">
        <v>0</v>
      </c>
      <c r="I136" s="838">
        <v>0</v>
      </c>
      <c r="J136" s="838">
        <v>0</v>
      </c>
      <c r="K136" s="838"/>
      <c r="L136" s="963"/>
      <c r="M136" s="917"/>
      <c r="N136" s="835"/>
    </row>
    <row r="137" spans="1:14" x14ac:dyDescent="0.2">
      <c r="A137" s="226" t="s">
        <v>2306</v>
      </c>
      <c r="C137" s="226" t="s">
        <v>2307</v>
      </c>
      <c r="D137" s="226" t="s">
        <v>2308</v>
      </c>
      <c r="E137" s="226">
        <v>500</v>
      </c>
      <c r="F137" s="226">
        <v>500</v>
      </c>
      <c r="G137" s="226">
        <v>500</v>
      </c>
      <c r="H137" s="226">
        <v>0</v>
      </c>
      <c r="I137" s="838">
        <v>0</v>
      </c>
      <c r="J137" s="838">
        <v>0</v>
      </c>
      <c r="K137" s="838"/>
      <c r="L137" s="963"/>
      <c r="M137" s="917"/>
      <c r="N137" s="835"/>
    </row>
    <row r="138" spans="1:14" x14ac:dyDescent="0.2">
      <c r="A138" s="226" t="s">
        <v>2309</v>
      </c>
      <c r="C138" s="226" t="s">
        <v>2310</v>
      </c>
      <c r="D138" s="226" t="s">
        <v>2311</v>
      </c>
      <c r="E138" s="226">
        <v>3</v>
      </c>
      <c r="I138" s="838">
        <v>0</v>
      </c>
      <c r="J138" s="838">
        <v>0</v>
      </c>
      <c r="K138" s="838"/>
      <c r="L138" s="963"/>
      <c r="M138" s="917"/>
      <c r="N138" s="835"/>
    </row>
    <row r="139" spans="1:14" x14ac:dyDescent="0.2">
      <c r="A139" s="226" t="s">
        <v>2312</v>
      </c>
      <c r="C139" s="226" t="s">
        <v>987</v>
      </c>
      <c r="D139" s="226" t="s">
        <v>322</v>
      </c>
      <c r="I139" s="838">
        <v>0</v>
      </c>
      <c r="J139" s="838">
        <v>0</v>
      </c>
      <c r="K139" s="838"/>
      <c r="L139" s="963"/>
      <c r="M139" s="917"/>
      <c r="N139" s="835"/>
    </row>
    <row r="140" spans="1:14" x14ac:dyDescent="0.2">
      <c r="A140" s="226" t="s">
        <v>2313</v>
      </c>
      <c r="C140" s="226" t="s">
        <v>2344</v>
      </c>
      <c r="D140" s="226" t="s">
        <v>489</v>
      </c>
      <c r="E140" s="226">
        <v>1</v>
      </c>
      <c r="F140" s="226">
        <v>16</v>
      </c>
      <c r="G140" s="226">
        <v>9</v>
      </c>
      <c r="H140" s="226">
        <v>5</v>
      </c>
      <c r="I140" s="838">
        <v>0</v>
      </c>
      <c r="J140" s="838">
        <v>0</v>
      </c>
      <c r="K140" s="838"/>
      <c r="L140" s="963"/>
      <c r="M140" s="917"/>
      <c r="N140" s="835"/>
    </row>
    <row r="141" spans="1:14" x14ac:dyDescent="0.2">
      <c r="A141" s="226" t="s">
        <v>2314</v>
      </c>
      <c r="C141" s="226" t="s">
        <v>2525</v>
      </c>
      <c r="D141" s="226" t="s">
        <v>2311</v>
      </c>
      <c r="E141" s="226">
        <v>1</v>
      </c>
      <c r="F141" s="226">
        <v>7</v>
      </c>
      <c r="G141" s="226">
        <v>5</v>
      </c>
      <c r="H141" s="226">
        <v>3</v>
      </c>
      <c r="I141" s="838">
        <v>0</v>
      </c>
      <c r="J141" s="838">
        <v>0</v>
      </c>
      <c r="K141" s="838"/>
      <c r="L141" s="963">
        <v>2830.32</v>
      </c>
      <c r="M141" s="917"/>
      <c r="N141" s="835"/>
    </row>
    <row r="142" spans="1:14" x14ac:dyDescent="0.2">
      <c r="A142" s="226" t="s">
        <v>2315</v>
      </c>
      <c r="C142" s="226" t="s">
        <v>2410</v>
      </c>
      <c r="D142" s="226" t="s">
        <v>2140</v>
      </c>
      <c r="E142" s="226">
        <v>1</v>
      </c>
      <c r="F142" s="226">
        <v>4</v>
      </c>
      <c r="G142" s="226">
        <v>4</v>
      </c>
      <c r="H142" s="226">
        <v>0</v>
      </c>
      <c r="I142" s="838">
        <v>0</v>
      </c>
      <c r="J142" s="838">
        <v>0</v>
      </c>
      <c r="K142" s="838"/>
      <c r="L142" s="963"/>
      <c r="M142" s="917"/>
      <c r="N142" s="835"/>
    </row>
    <row r="143" spans="1:14" x14ac:dyDescent="0.2">
      <c r="A143" s="226" t="s">
        <v>2316</v>
      </c>
      <c r="C143" s="226" t="s">
        <v>2429</v>
      </c>
      <c r="D143" s="226" t="s">
        <v>611</v>
      </c>
      <c r="E143" s="226">
        <v>1</v>
      </c>
      <c r="F143" s="226">
        <v>12</v>
      </c>
      <c r="I143" s="838">
        <v>0</v>
      </c>
      <c r="J143" s="838">
        <v>0</v>
      </c>
      <c r="K143" s="838"/>
      <c r="L143" s="963">
        <v>3660.82</v>
      </c>
      <c r="M143" s="917"/>
      <c r="N143" s="835"/>
    </row>
    <row r="144" spans="1:14" x14ac:dyDescent="0.2">
      <c r="A144" s="226" t="s">
        <v>2317</v>
      </c>
      <c r="C144" s="226" t="s">
        <v>2431</v>
      </c>
      <c r="D144" s="226" t="s">
        <v>211</v>
      </c>
      <c r="I144" s="838">
        <v>0</v>
      </c>
      <c r="J144" s="838">
        <v>0</v>
      </c>
      <c r="K144" s="838"/>
      <c r="L144" s="963"/>
      <c r="M144" s="917"/>
      <c r="N144" s="835"/>
    </row>
    <row r="145" spans="1:14" x14ac:dyDescent="0.2">
      <c r="A145" s="226" t="s">
        <v>2318</v>
      </c>
      <c r="C145" s="226" t="s">
        <v>2517</v>
      </c>
      <c r="D145" s="226" t="s">
        <v>2516</v>
      </c>
      <c r="E145" s="226">
        <v>1</v>
      </c>
      <c r="I145" s="838">
        <v>0</v>
      </c>
      <c r="J145" s="838">
        <v>0</v>
      </c>
      <c r="K145" s="838"/>
      <c r="L145" s="963">
        <v>5029.92</v>
      </c>
      <c r="M145" s="917"/>
      <c r="N145" s="835"/>
    </row>
    <row r="146" spans="1:14" x14ac:dyDescent="0.2">
      <c r="A146" s="226" t="s">
        <v>2319</v>
      </c>
      <c r="C146" s="226" t="s">
        <v>2518</v>
      </c>
      <c r="D146" s="226" t="s">
        <v>611</v>
      </c>
      <c r="E146" s="226">
        <v>1</v>
      </c>
      <c r="I146" s="838">
        <v>0</v>
      </c>
      <c r="J146" s="838">
        <v>0</v>
      </c>
      <c r="K146" s="838"/>
      <c r="L146" s="963">
        <v>2697.28</v>
      </c>
      <c r="M146" s="917"/>
      <c r="N146" s="835"/>
    </row>
    <row r="147" spans="1:14" x14ac:dyDescent="0.2">
      <c r="A147" s="226" t="s">
        <v>2320</v>
      </c>
      <c r="C147" s="226" t="s">
        <v>2519</v>
      </c>
      <c r="D147" s="226" t="s">
        <v>2520</v>
      </c>
      <c r="E147" s="226">
        <v>1</v>
      </c>
      <c r="I147" s="838">
        <v>0</v>
      </c>
      <c r="J147" s="838">
        <v>0</v>
      </c>
      <c r="K147" s="838"/>
      <c r="L147" s="963">
        <v>5065.37</v>
      </c>
      <c r="M147" s="917"/>
      <c r="N147" s="835"/>
    </row>
    <row r="148" spans="1:14" x14ac:dyDescent="0.2">
      <c r="A148" s="226" t="s">
        <v>2321</v>
      </c>
      <c r="C148" s="226" t="s">
        <v>2578</v>
      </c>
      <c r="D148" s="226" t="s">
        <v>356</v>
      </c>
      <c r="E148" s="226">
        <v>1</v>
      </c>
      <c r="I148" s="838">
        <v>0</v>
      </c>
      <c r="J148" s="838">
        <v>0</v>
      </c>
      <c r="K148" s="838"/>
      <c r="L148" s="963">
        <v>6087.47</v>
      </c>
      <c r="M148" s="917"/>
      <c r="N148" s="835"/>
    </row>
    <row r="149" spans="1:14" x14ac:dyDescent="0.2">
      <c r="A149" s="226" t="s">
        <v>2322</v>
      </c>
      <c r="C149" s="226" t="s">
        <v>2594</v>
      </c>
      <c r="D149" s="226" t="s">
        <v>2311</v>
      </c>
      <c r="E149" s="226">
        <v>1</v>
      </c>
      <c r="I149" s="838">
        <v>0</v>
      </c>
      <c r="J149" s="838">
        <v>0</v>
      </c>
      <c r="K149" s="838"/>
      <c r="L149" s="963">
        <v>3766.13</v>
      </c>
      <c r="M149" s="917"/>
      <c r="N149" s="835"/>
    </row>
    <row r="150" spans="1:14" x14ac:dyDescent="0.2">
      <c r="A150" s="226" t="s">
        <v>2545</v>
      </c>
      <c r="C150" s="226" t="s">
        <v>2607</v>
      </c>
      <c r="D150" s="226" t="s">
        <v>1771</v>
      </c>
      <c r="E150" s="226">
        <v>1</v>
      </c>
      <c r="F150" s="226">
        <v>20</v>
      </c>
      <c r="G150" s="226">
        <v>0</v>
      </c>
      <c r="H150" s="226">
        <v>0</v>
      </c>
      <c r="I150" s="838">
        <v>0</v>
      </c>
      <c r="J150" s="838">
        <v>0</v>
      </c>
      <c r="K150" s="838"/>
      <c r="L150" s="963">
        <v>4570.63</v>
      </c>
      <c r="M150" s="917"/>
      <c r="N150" s="835"/>
    </row>
    <row r="151" spans="1:14" x14ac:dyDescent="0.2">
      <c r="A151" s="226" t="s">
        <v>2546</v>
      </c>
      <c r="C151" s="226" t="s">
        <v>2609</v>
      </c>
      <c r="D151" s="226" t="s">
        <v>2610</v>
      </c>
      <c r="E151" s="226">
        <v>20</v>
      </c>
      <c r="F151" s="226">
        <v>40</v>
      </c>
      <c r="G151" s="226">
        <v>20</v>
      </c>
      <c r="H151" s="226">
        <v>20</v>
      </c>
      <c r="I151" s="838">
        <v>0</v>
      </c>
      <c r="J151" s="838">
        <v>0</v>
      </c>
      <c r="K151" s="838"/>
      <c r="L151" s="963">
        <v>16121</v>
      </c>
      <c r="M151" s="917"/>
      <c r="N151" s="835"/>
    </row>
    <row r="152" spans="1:14" s="842" customFormat="1" x14ac:dyDescent="0.2">
      <c r="A152" s="841">
        <v>2017</v>
      </c>
      <c r="I152" s="843"/>
      <c r="J152" s="843"/>
      <c r="K152" s="843"/>
      <c r="L152" s="2030"/>
      <c r="M152" s="2030"/>
      <c r="N152" s="845"/>
    </row>
    <row r="153" spans="1:14" x14ac:dyDescent="0.2">
      <c r="A153" s="226" t="s">
        <v>2789</v>
      </c>
      <c r="B153" s="226" t="s">
        <v>89</v>
      </c>
      <c r="C153" s="226" t="s">
        <v>2277</v>
      </c>
      <c r="D153" s="226" t="s">
        <v>1771</v>
      </c>
      <c r="E153" s="226">
        <v>1</v>
      </c>
      <c r="F153" s="226">
        <v>10</v>
      </c>
      <c r="G153" s="226">
        <v>0</v>
      </c>
      <c r="H153" s="226">
        <v>0</v>
      </c>
      <c r="I153" s="838">
        <v>0</v>
      </c>
      <c r="J153" s="838">
        <v>0</v>
      </c>
      <c r="K153" s="838"/>
      <c r="L153" s="963"/>
      <c r="M153" s="917"/>
      <c r="N153" s="835"/>
    </row>
    <row r="154" spans="1:14" x14ac:dyDescent="0.2">
      <c r="A154" s="226" t="s">
        <v>2790</v>
      </c>
      <c r="B154" s="226" t="s">
        <v>89</v>
      </c>
      <c r="C154" s="226" t="s">
        <v>2277</v>
      </c>
      <c r="D154" s="226" t="s">
        <v>2610</v>
      </c>
      <c r="E154" s="226">
        <v>1</v>
      </c>
      <c r="F154" s="226">
        <v>10</v>
      </c>
      <c r="G154" s="226">
        <v>0</v>
      </c>
      <c r="H154" s="226">
        <v>0</v>
      </c>
      <c r="I154" s="838">
        <v>0</v>
      </c>
      <c r="J154" s="838">
        <v>0</v>
      </c>
      <c r="K154" s="838"/>
      <c r="L154" s="963"/>
      <c r="M154" s="917"/>
      <c r="N154" s="835"/>
    </row>
    <row r="155" spans="1:14" x14ac:dyDescent="0.2">
      <c r="A155" s="226" t="s">
        <v>2791</v>
      </c>
      <c r="C155" s="226" t="s">
        <v>2976</v>
      </c>
      <c r="D155" s="226" t="s">
        <v>636</v>
      </c>
      <c r="E155" s="226">
        <v>30</v>
      </c>
      <c r="F155" s="226">
        <v>90</v>
      </c>
      <c r="G155" s="226">
        <v>60</v>
      </c>
      <c r="H155" s="226">
        <v>30</v>
      </c>
      <c r="I155" s="838">
        <v>0</v>
      </c>
      <c r="J155" s="838">
        <v>0</v>
      </c>
      <c r="K155" s="838"/>
      <c r="L155" s="963"/>
      <c r="M155" s="917"/>
      <c r="N155" s="835"/>
    </row>
    <row r="156" spans="1:14" x14ac:dyDescent="0.2">
      <c r="A156" s="226" t="s">
        <v>2792</v>
      </c>
      <c r="B156" s="226" t="s">
        <v>89</v>
      </c>
      <c r="C156" s="226" t="s">
        <v>2979</v>
      </c>
      <c r="D156" s="226" t="s">
        <v>68</v>
      </c>
      <c r="E156" s="226">
        <v>1</v>
      </c>
      <c r="I156" s="838">
        <v>0</v>
      </c>
      <c r="J156" s="838">
        <v>0</v>
      </c>
      <c r="K156" s="838"/>
      <c r="L156" s="963"/>
      <c r="M156" s="917"/>
      <c r="N156" s="835"/>
    </row>
    <row r="157" spans="1:14" x14ac:dyDescent="0.2">
      <c r="A157" s="226" t="s">
        <v>2793</v>
      </c>
      <c r="B157" s="226" t="s">
        <v>89</v>
      </c>
      <c r="C157" s="226" t="s">
        <v>2983</v>
      </c>
      <c r="D157" s="226" t="s">
        <v>413</v>
      </c>
      <c r="E157" s="226">
        <v>1</v>
      </c>
      <c r="I157" s="838">
        <v>0</v>
      </c>
      <c r="J157" s="838">
        <v>0</v>
      </c>
      <c r="K157" s="838"/>
      <c r="L157" s="963"/>
      <c r="M157" s="917"/>
      <c r="N157" s="835"/>
    </row>
    <row r="158" spans="1:14" x14ac:dyDescent="0.2">
      <c r="A158" s="226" t="s">
        <v>2794</v>
      </c>
      <c r="C158" s="226" t="s">
        <v>2998</v>
      </c>
      <c r="D158" s="226" t="s">
        <v>2999</v>
      </c>
      <c r="E158" s="226">
        <v>1</v>
      </c>
      <c r="F158" s="226">
        <v>10</v>
      </c>
      <c r="I158" s="838">
        <v>0</v>
      </c>
      <c r="J158" s="838">
        <v>0</v>
      </c>
      <c r="K158" s="838"/>
      <c r="L158" s="963"/>
      <c r="M158" s="917"/>
      <c r="N158" s="835"/>
    </row>
    <row r="159" spans="1:14" x14ac:dyDescent="0.2">
      <c r="A159" s="226" t="s">
        <v>2795</v>
      </c>
      <c r="B159" s="226" t="s">
        <v>89</v>
      </c>
      <c r="C159" s="226" t="s">
        <v>3017</v>
      </c>
      <c r="D159" s="226" t="s">
        <v>3018</v>
      </c>
      <c r="E159" s="226">
        <v>1</v>
      </c>
      <c r="I159" s="838">
        <v>0</v>
      </c>
      <c r="J159" s="838">
        <v>0</v>
      </c>
      <c r="K159" s="838"/>
      <c r="L159" s="963"/>
      <c r="M159" s="917"/>
      <c r="N159" s="835"/>
    </row>
    <row r="160" spans="1:14" x14ac:dyDescent="0.2">
      <c r="A160" s="226" t="s">
        <v>2796</v>
      </c>
      <c r="C160" s="226" t="s">
        <v>2273</v>
      </c>
      <c r="D160" s="226" t="s">
        <v>3018</v>
      </c>
      <c r="E160" s="226">
        <v>1</v>
      </c>
      <c r="I160" s="838">
        <v>0</v>
      </c>
      <c r="J160" s="838">
        <v>0</v>
      </c>
      <c r="K160" s="838"/>
      <c r="L160" s="963"/>
      <c r="M160" s="917"/>
      <c r="N160" s="835"/>
    </row>
    <row r="161" spans="1:14" x14ac:dyDescent="0.2">
      <c r="A161" s="226" t="s">
        <v>2797</v>
      </c>
      <c r="C161" s="226" t="s">
        <v>3075</v>
      </c>
      <c r="D161" s="226" t="s">
        <v>3076</v>
      </c>
      <c r="E161" s="226">
        <v>1</v>
      </c>
      <c r="I161" s="838">
        <v>0</v>
      </c>
      <c r="J161" s="838">
        <v>0</v>
      </c>
      <c r="K161" s="838"/>
      <c r="L161" s="963"/>
      <c r="M161" s="917"/>
      <c r="N161" s="835"/>
    </row>
    <row r="162" spans="1:14" x14ac:dyDescent="0.2">
      <c r="A162" s="226" t="s">
        <v>2798</v>
      </c>
      <c r="C162" s="226" t="s">
        <v>3077</v>
      </c>
      <c r="D162" s="226" t="s">
        <v>3076</v>
      </c>
      <c r="E162" s="226">
        <v>1</v>
      </c>
      <c r="I162" s="838">
        <v>0</v>
      </c>
      <c r="J162" s="838">
        <v>0</v>
      </c>
      <c r="K162" s="838"/>
      <c r="L162" s="963"/>
      <c r="M162" s="917"/>
      <c r="N162" s="835"/>
    </row>
    <row r="163" spans="1:14" x14ac:dyDescent="0.2">
      <c r="A163" s="226" t="s">
        <v>2799</v>
      </c>
      <c r="C163" s="226" t="s">
        <v>3079</v>
      </c>
      <c r="D163" s="226" t="s">
        <v>3076</v>
      </c>
      <c r="E163" s="226">
        <v>1</v>
      </c>
      <c r="I163" s="838">
        <v>0</v>
      </c>
      <c r="J163" s="838">
        <v>0</v>
      </c>
      <c r="K163" s="838"/>
      <c r="L163" s="963"/>
      <c r="M163" s="917"/>
      <c r="N163" s="835"/>
    </row>
    <row r="164" spans="1:14" x14ac:dyDescent="0.2">
      <c r="A164" s="226" t="s">
        <v>2800</v>
      </c>
      <c r="C164" s="226" t="s">
        <v>3095</v>
      </c>
      <c r="D164" s="226" t="s">
        <v>3096</v>
      </c>
      <c r="E164" s="226">
        <v>1</v>
      </c>
      <c r="I164" s="838">
        <v>0</v>
      </c>
      <c r="J164" s="838">
        <v>0</v>
      </c>
      <c r="K164" s="838"/>
      <c r="L164" s="963"/>
      <c r="M164" s="917"/>
      <c r="N164" s="835"/>
    </row>
    <row r="165" spans="1:14" x14ac:dyDescent="0.2">
      <c r="A165" s="226" t="s">
        <v>2801</v>
      </c>
      <c r="C165" s="226" t="s">
        <v>3097</v>
      </c>
      <c r="D165" s="226" t="s">
        <v>3096</v>
      </c>
      <c r="E165" s="226">
        <v>1</v>
      </c>
      <c r="I165" s="838">
        <v>0</v>
      </c>
      <c r="J165" s="838">
        <v>0</v>
      </c>
      <c r="K165" s="838"/>
      <c r="L165" s="963"/>
      <c r="M165" s="917"/>
      <c r="N165" s="835"/>
    </row>
    <row r="166" spans="1:14" x14ac:dyDescent="0.2">
      <c r="A166" s="226" t="s">
        <v>2802</v>
      </c>
      <c r="C166" s="226" t="s">
        <v>3105</v>
      </c>
      <c r="D166" s="226" t="s">
        <v>3106</v>
      </c>
      <c r="E166" s="226">
        <v>1</v>
      </c>
      <c r="F166" s="226">
        <v>3</v>
      </c>
      <c r="G166" s="226">
        <v>1</v>
      </c>
      <c r="H166" s="226">
        <v>1</v>
      </c>
      <c r="I166" s="838">
        <v>0</v>
      </c>
      <c r="J166" s="838">
        <v>0</v>
      </c>
      <c r="K166" s="838"/>
      <c r="L166" s="963">
        <v>920.78</v>
      </c>
      <c r="M166" s="917" t="s">
        <v>3280</v>
      </c>
      <c r="N166" s="835"/>
    </row>
    <row r="167" spans="1:14" x14ac:dyDescent="0.2">
      <c r="A167" s="226" t="s">
        <v>2803</v>
      </c>
      <c r="B167" s="226" t="s">
        <v>89</v>
      </c>
      <c r="C167" s="226" t="s">
        <v>3122</v>
      </c>
      <c r="D167" s="226" t="s">
        <v>3123</v>
      </c>
      <c r="E167" s="226">
        <v>1</v>
      </c>
      <c r="I167" s="838">
        <v>0</v>
      </c>
      <c r="J167" s="838">
        <v>0</v>
      </c>
      <c r="K167" s="838"/>
      <c r="L167" s="963"/>
      <c r="M167" s="917"/>
      <c r="N167" s="835"/>
    </row>
    <row r="168" spans="1:14" x14ac:dyDescent="0.2">
      <c r="A168" s="226" t="s">
        <v>2804</v>
      </c>
      <c r="C168" s="226" t="s">
        <v>3141</v>
      </c>
      <c r="D168" s="226" t="s">
        <v>2311</v>
      </c>
      <c r="E168" s="226">
        <v>1</v>
      </c>
      <c r="I168" s="838">
        <v>0</v>
      </c>
      <c r="J168" s="838">
        <v>0</v>
      </c>
      <c r="K168" s="838"/>
      <c r="L168" s="963"/>
      <c r="M168" s="917" t="s">
        <v>3281</v>
      </c>
      <c r="N168" s="835"/>
    </row>
    <row r="169" spans="1:14" x14ac:dyDescent="0.2">
      <c r="A169" s="226" t="s">
        <v>2805</v>
      </c>
      <c r="B169" s="226" t="s">
        <v>3556</v>
      </c>
      <c r="C169" s="226" t="s">
        <v>2265</v>
      </c>
      <c r="D169" s="226" t="s">
        <v>3123</v>
      </c>
      <c r="E169" s="226">
        <v>1</v>
      </c>
      <c r="I169" s="838">
        <v>0</v>
      </c>
      <c r="J169" s="838">
        <v>0</v>
      </c>
      <c r="K169" s="838"/>
      <c r="L169" s="963"/>
      <c r="M169" s="917"/>
      <c r="N169" s="835"/>
    </row>
    <row r="170" spans="1:14" x14ac:dyDescent="0.2">
      <c r="A170" s="226" t="s">
        <v>2806</v>
      </c>
      <c r="B170" s="226" t="s">
        <v>3556</v>
      </c>
      <c r="C170" s="226" t="s">
        <v>3209</v>
      </c>
      <c r="D170" s="226" t="s">
        <v>630</v>
      </c>
      <c r="E170" s="226">
        <v>1</v>
      </c>
      <c r="H170" s="226">
        <v>1</v>
      </c>
      <c r="I170" s="838">
        <v>0</v>
      </c>
      <c r="J170" s="838">
        <v>0</v>
      </c>
      <c r="K170" s="838"/>
      <c r="L170" s="963"/>
      <c r="M170" s="917"/>
      <c r="N170" s="835"/>
    </row>
    <row r="171" spans="1:14" x14ac:dyDescent="0.2">
      <c r="A171" s="226" t="s">
        <v>2807</v>
      </c>
      <c r="C171" s="226" t="s">
        <v>3257</v>
      </c>
      <c r="D171" s="226" t="s">
        <v>3258</v>
      </c>
      <c r="I171" s="838">
        <v>0</v>
      </c>
      <c r="J171" s="838">
        <v>0</v>
      </c>
      <c r="K171" s="838"/>
      <c r="L171" s="963"/>
      <c r="M171" s="917"/>
      <c r="N171" s="835"/>
    </row>
    <row r="172" spans="1:14" x14ac:dyDescent="0.2">
      <c r="A172" s="226" t="s">
        <v>2808</v>
      </c>
      <c r="B172" s="226" t="s">
        <v>89</v>
      </c>
      <c r="C172" s="226" t="s">
        <v>3259</v>
      </c>
      <c r="D172" s="226" t="s">
        <v>68</v>
      </c>
      <c r="I172" s="838">
        <v>0</v>
      </c>
      <c r="J172" s="838">
        <v>0</v>
      </c>
      <c r="K172" s="838"/>
      <c r="L172" s="963"/>
      <c r="M172" s="917"/>
      <c r="N172" s="835"/>
    </row>
    <row r="173" spans="1:14" x14ac:dyDescent="0.2">
      <c r="A173" s="226" t="s">
        <v>2809</v>
      </c>
      <c r="B173" s="226" t="s">
        <v>89</v>
      </c>
      <c r="C173" s="226" t="s">
        <v>3260</v>
      </c>
      <c r="D173" s="226" t="s">
        <v>68</v>
      </c>
      <c r="I173" s="838">
        <v>0</v>
      </c>
      <c r="J173" s="838">
        <v>0</v>
      </c>
      <c r="K173" s="838"/>
      <c r="L173" s="963"/>
      <c r="M173" s="917"/>
      <c r="N173" s="835"/>
    </row>
    <row r="174" spans="1:14" x14ac:dyDescent="0.2">
      <c r="A174" s="226" t="s">
        <v>2810</v>
      </c>
      <c r="C174" s="226" t="s">
        <v>3261</v>
      </c>
      <c r="D174" s="226" t="s">
        <v>3262</v>
      </c>
      <c r="I174" s="838">
        <v>0</v>
      </c>
      <c r="J174" s="838">
        <v>0</v>
      </c>
      <c r="K174" s="838"/>
      <c r="L174" s="963"/>
      <c r="M174" s="917"/>
      <c r="N174" s="835"/>
    </row>
    <row r="175" spans="1:14" x14ac:dyDescent="0.2">
      <c r="A175" s="226" t="s">
        <v>2811</v>
      </c>
      <c r="C175" s="226" t="s">
        <v>3265</v>
      </c>
      <c r="D175" s="226" t="s">
        <v>68</v>
      </c>
      <c r="I175" s="838">
        <v>0</v>
      </c>
      <c r="J175" s="838">
        <v>0</v>
      </c>
      <c r="K175" s="838"/>
      <c r="L175" s="963"/>
      <c r="M175" s="917"/>
      <c r="N175" s="835"/>
    </row>
    <row r="176" spans="1:14" x14ac:dyDescent="0.2">
      <c r="A176" s="226" t="s">
        <v>2812</v>
      </c>
      <c r="C176" s="226" t="s">
        <v>3279</v>
      </c>
      <c r="D176" s="226" t="s">
        <v>291</v>
      </c>
      <c r="E176" s="226">
        <v>1</v>
      </c>
      <c r="I176" s="838">
        <v>0</v>
      </c>
      <c r="J176" s="838">
        <v>0</v>
      </c>
      <c r="K176" s="838"/>
      <c r="L176" s="963"/>
      <c r="M176" s="917"/>
    </row>
    <row r="177" spans="1:12" x14ac:dyDescent="0.2">
      <c r="A177" s="226" t="s">
        <v>2813</v>
      </c>
      <c r="C177" s="226" t="s">
        <v>2163</v>
      </c>
      <c r="D177" s="226" t="s">
        <v>489</v>
      </c>
      <c r="E177" s="226">
        <v>1</v>
      </c>
      <c r="I177" s="838">
        <v>0</v>
      </c>
      <c r="J177" s="838">
        <v>0</v>
      </c>
      <c r="K177" s="838"/>
      <c r="L177" s="963"/>
    </row>
    <row r="178" spans="1:12" x14ac:dyDescent="0.2">
      <c r="A178" s="226" t="s">
        <v>2814</v>
      </c>
      <c r="B178" s="226" t="s">
        <v>89</v>
      </c>
      <c r="C178" s="226" t="s">
        <v>3289</v>
      </c>
      <c r="D178" s="226" t="s">
        <v>489</v>
      </c>
      <c r="E178" s="226">
        <v>50</v>
      </c>
      <c r="I178" s="838">
        <v>0</v>
      </c>
      <c r="J178" s="838">
        <v>0</v>
      </c>
      <c r="K178" s="838"/>
      <c r="L178" s="963"/>
    </row>
    <row r="179" spans="1:12" x14ac:dyDescent="0.2">
      <c r="A179" s="226" t="s">
        <v>2815</v>
      </c>
      <c r="B179" s="226" t="s">
        <v>3556</v>
      </c>
      <c r="C179" s="226" t="s">
        <v>3290</v>
      </c>
      <c r="D179" s="226" t="s">
        <v>489</v>
      </c>
      <c r="E179" s="226">
        <v>20</v>
      </c>
      <c r="I179" s="838">
        <v>0</v>
      </c>
      <c r="J179" s="838">
        <v>0</v>
      </c>
      <c r="K179" s="838"/>
      <c r="L179" s="963"/>
    </row>
    <row r="180" spans="1:12" x14ac:dyDescent="0.2">
      <c r="A180" s="226" t="s">
        <v>2816</v>
      </c>
      <c r="C180" s="226" t="s">
        <v>3318</v>
      </c>
      <c r="D180" s="226" t="s">
        <v>3018</v>
      </c>
      <c r="E180" s="226">
        <v>1</v>
      </c>
      <c r="I180" s="838">
        <v>0</v>
      </c>
      <c r="J180" s="838">
        <v>0</v>
      </c>
      <c r="K180" s="838"/>
      <c r="L180" s="963"/>
    </row>
    <row r="181" spans="1:12" x14ac:dyDescent="0.2">
      <c r="A181" s="226" t="s">
        <v>2817</v>
      </c>
      <c r="C181" s="226" t="s">
        <v>3319</v>
      </c>
      <c r="D181" s="226" t="s">
        <v>3018</v>
      </c>
      <c r="E181" s="226">
        <v>1</v>
      </c>
      <c r="I181" s="838">
        <v>0</v>
      </c>
      <c r="J181" s="838">
        <v>0</v>
      </c>
      <c r="K181" s="838"/>
      <c r="L181" s="963"/>
    </row>
    <row r="182" spans="1:12" x14ac:dyDescent="0.2">
      <c r="A182" s="226" t="s">
        <v>2818</v>
      </c>
      <c r="B182" s="226" t="s">
        <v>3556</v>
      </c>
      <c r="C182" s="226" t="s">
        <v>3335</v>
      </c>
      <c r="D182" s="226" t="s">
        <v>489</v>
      </c>
      <c r="E182" s="226">
        <v>1</v>
      </c>
      <c r="I182" s="838">
        <v>0</v>
      </c>
      <c r="J182" s="838">
        <v>0</v>
      </c>
      <c r="K182" s="838"/>
      <c r="L182" s="963"/>
    </row>
    <row r="183" spans="1:12" x14ac:dyDescent="0.2">
      <c r="A183" s="226" t="s">
        <v>2819</v>
      </c>
      <c r="B183" s="226" t="s">
        <v>89</v>
      </c>
      <c r="C183" s="226" t="s">
        <v>3343</v>
      </c>
      <c r="D183" s="226" t="s">
        <v>489</v>
      </c>
      <c r="E183" s="226">
        <v>1</v>
      </c>
      <c r="I183" s="838">
        <v>0</v>
      </c>
      <c r="J183" s="838">
        <v>0</v>
      </c>
      <c r="K183" s="838"/>
      <c r="L183" s="963"/>
    </row>
    <row r="184" spans="1:12" x14ac:dyDescent="0.2">
      <c r="A184" s="226" t="s">
        <v>2820</v>
      </c>
      <c r="B184" s="226" t="s">
        <v>89</v>
      </c>
      <c r="C184" s="226" t="s">
        <v>3352</v>
      </c>
      <c r="D184" s="226" t="s">
        <v>3096</v>
      </c>
      <c r="E184" s="226">
        <v>1</v>
      </c>
      <c r="I184" s="838">
        <v>0</v>
      </c>
      <c r="J184" s="838">
        <v>0</v>
      </c>
      <c r="K184" s="838"/>
      <c r="L184" s="963"/>
    </row>
    <row r="185" spans="1:12" x14ac:dyDescent="0.2">
      <c r="A185" s="226" t="s">
        <v>2821</v>
      </c>
      <c r="B185" s="226" t="s">
        <v>89</v>
      </c>
      <c r="C185" s="226" t="s">
        <v>2301</v>
      </c>
      <c r="D185" s="1635" t="s">
        <v>3369</v>
      </c>
      <c r="E185" s="226">
        <v>1</v>
      </c>
      <c r="H185" s="226">
        <v>30</v>
      </c>
      <c r="I185" s="838">
        <v>0</v>
      </c>
      <c r="J185" s="838">
        <v>0</v>
      </c>
      <c r="K185" s="838"/>
      <c r="L185" s="963"/>
    </row>
    <row r="186" spans="1:12" x14ac:dyDescent="0.2">
      <c r="A186" s="226" t="s">
        <v>2822</v>
      </c>
      <c r="C186" s="226" t="s">
        <v>3368</v>
      </c>
      <c r="D186" s="226" t="s">
        <v>2311</v>
      </c>
      <c r="E186" s="226">
        <v>1</v>
      </c>
      <c r="I186" s="838">
        <v>0</v>
      </c>
      <c r="J186" s="838">
        <v>0</v>
      </c>
      <c r="K186" s="838"/>
      <c r="L186" s="963"/>
    </row>
    <row r="187" spans="1:12" x14ac:dyDescent="0.2">
      <c r="A187" s="226" t="s">
        <v>2823</v>
      </c>
      <c r="B187" s="226" t="s">
        <v>3558</v>
      </c>
      <c r="C187" s="226" t="s">
        <v>3370</v>
      </c>
      <c r="D187" s="226" t="s">
        <v>3371</v>
      </c>
      <c r="E187" s="226">
        <v>20</v>
      </c>
      <c r="I187" s="838">
        <v>0</v>
      </c>
      <c r="J187" s="838">
        <v>0</v>
      </c>
      <c r="K187" s="838"/>
      <c r="L187" s="963"/>
    </row>
    <row r="188" spans="1:12" x14ac:dyDescent="0.2">
      <c r="A188" s="226" t="s">
        <v>2824</v>
      </c>
      <c r="C188" s="226" t="s">
        <v>3410</v>
      </c>
      <c r="D188" s="226" t="s">
        <v>2311</v>
      </c>
      <c r="E188" s="226">
        <v>1</v>
      </c>
      <c r="I188" s="838">
        <v>0</v>
      </c>
      <c r="J188" s="838">
        <v>0</v>
      </c>
      <c r="K188" s="838"/>
      <c r="L188" s="963"/>
    </row>
    <row r="189" spans="1:12" x14ac:dyDescent="0.2">
      <c r="A189" s="226" t="s">
        <v>2825</v>
      </c>
      <c r="B189" s="226" t="s">
        <v>3557</v>
      </c>
      <c r="C189" s="226" t="s">
        <v>829</v>
      </c>
      <c r="D189" s="226" t="s">
        <v>322</v>
      </c>
      <c r="E189" s="226">
        <v>1</v>
      </c>
      <c r="I189" s="838">
        <v>0</v>
      </c>
      <c r="J189" s="838">
        <v>0</v>
      </c>
      <c r="K189" s="838"/>
      <c r="L189" s="963"/>
    </row>
    <row r="190" spans="1:12" x14ac:dyDescent="0.2">
      <c r="A190" s="226" t="s">
        <v>2826</v>
      </c>
      <c r="B190" s="226" t="s">
        <v>3556</v>
      </c>
      <c r="C190" s="226" t="s">
        <v>3422</v>
      </c>
      <c r="D190" s="226" t="s">
        <v>489</v>
      </c>
      <c r="E190" s="226">
        <v>1</v>
      </c>
      <c r="I190" s="838">
        <v>0</v>
      </c>
      <c r="J190" s="838">
        <v>0</v>
      </c>
      <c r="K190" s="838"/>
      <c r="L190" s="963"/>
    </row>
    <row r="191" spans="1:12" x14ac:dyDescent="0.2">
      <c r="A191" s="226" t="s">
        <v>2827</v>
      </c>
      <c r="C191" s="226" t="s">
        <v>829</v>
      </c>
      <c r="D191" s="226" t="s">
        <v>322</v>
      </c>
      <c r="E191" s="226">
        <v>1</v>
      </c>
      <c r="I191" s="838">
        <v>0</v>
      </c>
      <c r="J191" s="838">
        <v>0</v>
      </c>
      <c r="K191" s="838"/>
      <c r="L191" s="963"/>
    </row>
    <row r="192" spans="1:12" x14ac:dyDescent="0.2">
      <c r="A192" s="226" t="s">
        <v>2828</v>
      </c>
      <c r="B192" s="226" t="s">
        <v>89</v>
      </c>
      <c r="C192" s="226" t="s">
        <v>3442</v>
      </c>
      <c r="D192" s="226" t="s">
        <v>68</v>
      </c>
      <c r="E192" s="226">
        <v>1</v>
      </c>
      <c r="I192" s="838">
        <v>0</v>
      </c>
      <c r="J192" s="838">
        <v>0</v>
      </c>
      <c r="K192" s="838"/>
      <c r="L192" s="963"/>
    </row>
    <row r="193" spans="1:12" x14ac:dyDescent="0.2">
      <c r="A193" s="226" t="s">
        <v>2829</v>
      </c>
      <c r="C193" s="226" t="s">
        <v>3485</v>
      </c>
      <c r="D193" s="226" t="s">
        <v>3484</v>
      </c>
      <c r="E193" s="226">
        <v>1</v>
      </c>
      <c r="I193" s="838">
        <v>0</v>
      </c>
      <c r="J193" s="838">
        <v>0</v>
      </c>
      <c r="K193" s="838"/>
      <c r="L193" s="963"/>
    </row>
    <row r="194" spans="1:12" x14ac:dyDescent="0.2">
      <c r="A194" s="226" t="s">
        <v>2830</v>
      </c>
      <c r="C194" s="226" t="s">
        <v>3530</v>
      </c>
      <c r="D194" s="226" t="s">
        <v>3096</v>
      </c>
      <c r="E194" s="226">
        <v>1</v>
      </c>
      <c r="I194" s="838">
        <v>0</v>
      </c>
      <c r="J194" s="838">
        <v>0</v>
      </c>
      <c r="K194" s="838"/>
      <c r="L194" s="963"/>
    </row>
    <row r="195" spans="1:12" x14ac:dyDescent="0.2">
      <c r="A195" s="226" t="s">
        <v>2831</v>
      </c>
      <c r="B195" s="226" t="s">
        <v>3556</v>
      </c>
      <c r="C195" s="226" t="s">
        <v>3531</v>
      </c>
      <c r="D195" s="226" t="s">
        <v>3018</v>
      </c>
      <c r="E195" s="226">
        <v>1</v>
      </c>
      <c r="I195" s="838">
        <v>0</v>
      </c>
      <c r="J195" s="838">
        <v>0</v>
      </c>
      <c r="K195" s="838"/>
      <c r="L195" s="963"/>
    </row>
    <row r="196" spans="1:12" x14ac:dyDescent="0.2">
      <c r="A196" s="226" t="s">
        <v>2832</v>
      </c>
      <c r="C196" s="226" t="s">
        <v>3532</v>
      </c>
      <c r="D196" s="226" t="s">
        <v>3018</v>
      </c>
      <c r="E196" s="226">
        <v>1</v>
      </c>
      <c r="I196" s="838">
        <v>0</v>
      </c>
      <c r="J196" s="838">
        <v>0</v>
      </c>
      <c r="K196" s="838"/>
      <c r="L196" s="963"/>
    </row>
    <row r="197" spans="1:12" x14ac:dyDescent="0.2">
      <c r="A197" s="226" t="s">
        <v>2833</v>
      </c>
      <c r="B197" s="226" t="s">
        <v>89</v>
      </c>
      <c r="C197" s="226" t="s">
        <v>3549</v>
      </c>
      <c r="D197" s="226" t="s">
        <v>489</v>
      </c>
      <c r="E197" s="226">
        <v>1</v>
      </c>
      <c r="I197" s="838">
        <v>0</v>
      </c>
      <c r="J197" s="838">
        <v>0</v>
      </c>
      <c r="K197" s="838"/>
      <c r="L197" s="963"/>
    </row>
    <row r="198" spans="1:12" x14ac:dyDescent="0.2">
      <c r="A198" s="226" t="s">
        <v>2834</v>
      </c>
      <c r="C198" s="226" t="s">
        <v>3626</v>
      </c>
      <c r="D198" s="226" t="s">
        <v>68</v>
      </c>
      <c r="E198" s="226">
        <v>1</v>
      </c>
      <c r="I198" s="838">
        <v>0</v>
      </c>
      <c r="J198" s="838">
        <v>0</v>
      </c>
      <c r="K198" s="838"/>
      <c r="L198" s="963"/>
    </row>
    <row r="199" spans="1:12" x14ac:dyDescent="0.2">
      <c r="A199" s="226" t="s">
        <v>2835</v>
      </c>
      <c r="C199" s="226" t="s">
        <v>3635</v>
      </c>
      <c r="D199" s="226" t="s">
        <v>2140</v>
      </c>
      <c r="E199" s="226">
        <v>1</v>
      </c>
      <c r="I199" s="838">
        <v>0</v>
      </c>
      <c r="J199" s="838">
        <v>0</v>
      </c>
      <c r="K199" s="838"/>
      <c r="L199" s="963"/>
    </row>
    <row r="200" spans="1:12" x14ac:dyDescent="0.2">
      <c r="A200" s="226" t="s">
        <v>2836</v>
      </c>
      <c r="C200" s="226" t="s">
        <v>3719</v>
      </c>
      <c r="D200" s="226" t="s">
        <v>3720</v>
      </c>
      <c r="E200" s="226">
        <v>1</v>
      </c>
      <c r="I200" s="838">
        <v>0</v>
      </c>
      <c r="J200" s="838">
        <v>0</v>
      </c>
      <c r="K200" s="838"/>
      <c r="L200" s="963"/>
    </row>
    <row r="201" spans="1:12" x14ac:dyDescent="0.2">
      <c r="A201" s="226" t="s">
        <v>2837</v>
      </c>
      <c r="C201" s="226" t="s">
        <v>3744</v>
      </c>
      <c r="D201" s="226" t="s">
        <v>489</v>
      </c>
      <c r="E201" s="226">
        <v>1</v>
      </c>
      <c r="I201" s="838">
        <v>0</v>
      </c>
      <c r="J201" s="838">
        <v>0</v>
      </c>
      <c r="K201" s="838"/>
      <c r="L201" s="963"/>
    </row>
    <row r="202" spans="1:12" x14ac:dyDescent="0.2">
      <c r="A202" s="226" t="s">
        <v>2838</v>
      </c>
      <c r="C202" s="226" t="s">
        <v>3750</v>
      </c>
      <c r="D202" s="226" t="s">
        <v>489</v>
      </c>
      <c r="E202" s="226">
        <v>1</v>
      </c>
      <c r="I202" s="838">
        <v>0</v>
      </c>
      <c r="J202" s="838">
        <v>0</v>
      </c>
      <c r="K202" s="838"/>
      <c r="L202" s="963"/>
    </row>
    <row r="203" spans="1:12" x14ac:dyDescent="0.2">
      <c r="A203" s="226" t="s">
        <v>2839</v>
      </c>
      <c r="C203" s="226" t="s">
        <v>3751</v>
      </c>
      <c r="D203" s="226" t="s">
        <v>489</v>
      </c>
      <c r="E203" s="226">
        <v>1</v>
      </c>
      <c r="I203" s="838">
        <v>0</v>
      </c>
      <c r="J203" s="838">
        <v>0</v>
      </c>
      <c r="K203" s="838"/>
      <c r="L203" s="963"/>
    </row>
    <row r="204" spans="1:12" x14ac:dyDescent="0.2">
      <c r="A204" s="226" t="s">
        <v>2840</v>
      </c>
      <c r="C204" s="226" t="s">
        <v>3785</v>
      </c>
      <c r="D204" s="226" t="s">
        <v>489</v>
      </c>
      <c r="E204" s="226">
        <v>1</v>
      </c>
      <c r="I204" s="838">
        <v>0</v>
      </c>
      <c r="J204" s="838">
        <v>0</v>
      </c>
      <c r="K204" s="838"/>
      <c r="L204" s="963"/>
    </row>
    <row r="205" spans="1:12" x14ac:dyDescent="0.2">
      <c r="A205" s="226" t="s">
        <v>2841</v>
      </c>
      <c r="C205" s="226" t="s">
        <v>3798</v>
      </c>
      <c r="D205" s="226" t="s">
        <v>489</v>
      </c>
      <c r="E205" s="226">
        <v>50</v>
      </c>
      <c r="I205" s="838">
        <v>0</v>
      </c>
      <c r="J205" s="838">
        <v>0</v>
      </c>
      <c r="K205" s="838"/>
      <c r="L205" s="963"/>
    </row>
    <row r="206" spans="1:12" x14ac:dyDescent="0.2">
      <c r="A206" s="226" t="s">
        <v>2842</v>
      </c>
      <c r="C206" s="226" t="s">
        <v>3824</v>
      </c>
      <c r="D206" s="226" t="s">
        <v>793</v>
      </c>
      <c r="E206" s="226">
        <v>1</v>
      </c>
      <c r="I206" s="838">
        <v>0</v>
      </c>
      <c r="J206" s="838">
        <v>0</v>
      </c>
      <c r="K206" s="838"/>
      <c r="L206" s="963"/>
    </row>
    <row r="207" spans="1:12" x14ac:dyDescent="0.2">
      <c r="A207" s="226" t="s">
        <v>2843</v>
      </c>
      <c r="C207" s="226" t="s">
        <v>3871</v>
      </c>
      <c r="D207" s="226" t="s">
        <v>830</v>
      </c>
      <c r="E207" s="226">
        <v>1</v>
      </c>
      <c r="I207" s="838">
        <v>0</v>
      </c>
      <c r="J207" s="838">
        <v>0</v>
      </c>
      <c r="K207" s="838"/>
      <c r="L207" s="963"/>
    </row>
    <row r="208" spans="1:12" x14ac:dyDescent="0.2">
      <c r="A208" s="226" t="s">
        <v>2844</v>
      </c>
      <c r="C208" s="226" t="s">
        <v>3915</v>
      </c>
      <c r="D208" s="226" t="s">
        <v>3096</v>
      </c>
      <c r="E208" s="226">
        <v>19</v>
      </c>
      <c r="I208" s="838">
        <v>0</v>
      </c>
      <c r="J208" s="838">
        <v>0</v>
      </c>
      <c r="K208" s="838"/>
      <c r="L208" s="963"/>
    </row>
    <row r="209" spans="1:12" x14ac:dyDescent="0.2">
      <c r="A209" s="226" t="s">
        <v>2845</v>
      </c>
      <c r="C209" s="226" t="s">
        <v>3916</v>
      </c>
      <c r="D209" s="226" t="s">
        <v>3096</v>
      </c>
      <c r="E209" s="226">
        <v>20</v>
      </c>
      <c r="I209" s="838">
        <v>0</v>
      </c>
      <c r="J209" s="838">
        <v>0</v>
      </c>
      <c r="K209" s="838"/>
      <c r="L209" s="963"/>
    </row>
    <row r="210" spans="1:12" x14ac:dyDescent="0.2">
      <c r="A210" s="226" t="s">
        <v>2846</v>
      </c>
      <c r="C210" s="226" t="s">
        <v>3917</v>
      </c>
      <c r="D210" s="226" t="s">
        <v>3096</v>
      </c>
      <c r="E210" s="226">
        <v>21</v>
      </c>
      <c r="I210" s="838">
        <v>0</v>
      </c>
      <c r="J210" s="838">
        <v>0</v>
      </c>
      <c r="K210" s="838"/>
      <c r="L210" s="963"/>
    </row>
    <row r="211" spans="1:12" x14ac:dyDescent="0.2">
      <c r="A211" s="226" t="s">
        <v>2847</v>
      </c>
      <c r="C211" s="226" t="s">
        <v>3918</v>
      </c>
      <c r="D211" s="226" t="s">
        <v>3096</v>
      </c>
      <c r="E211" s="226">
        <v>15</v>
      </c>
      <c r="I211" s="838">
        <v>0</v>
      </c>
      <c r="J211" s="838">
        <v>0</v>
      </c>
      <c r="K211" s="838"/>
      <c r="L211" s="963"/>
    </row>
    <row r="212" spans="1:12" x14ac:dyDescent="0.2">
      <c r="A212" s="226" t="s">
        <v>2848</v>
      </c>
      <c r="C212" s="226" t="s">
        <v>2273</v>
      </c>
      <c r="D212" s="226" t="s">
        <v>1575</v>
      </c>
      <c r="E212" s="226">
        <v>1</v>
      </c>
      <c r="I212" s="838">
        <v>0</v>
      </c>
      <c r="J212" s="838">
        <v>0</v>
      </c>
      <c r="K212" s="838"/>
      <c r="L212" s="963"/>
    </row>
    <row r="213" spans="1:12" x14ac:dyDescent="0.2">
      <c r="A213" s="226" t="s">
        <v>2849</v>
      </c>
      <c r="C213" s="226" t="s">
        <v>4023</v>
      </c>
      <c r="D213" s="226" t="s">
        <v>2311</v>
      </c>
      <c r="E213" s="226">
        <v>1</v>
      </c>
      <c r="I213" s="838">
        <v>0</v>
      </c>
      <c r="J213" s="838">
        <v>0</v>
      </c>
      <c r="K213" s="838"/>
      <c r="L213" s="963"/>
    </row>
    <row r="214" spans="1:12" x14ac:dyDescent="0.2">
      <c r="A214" s="226" t="s">
        <v>2850</v>
      </c>
      <c r="C214" s="226" t="s">
        <v>4148</v>
      </c>
      <c r="D214" s="226" t="s">
        <v>489</v>
      </c>
      <c r="E214" s="226">
        <v>1</v>
      </c>
      <c r="I214" s="838">
        <v>0</v>
      </c>
      <c r="J214" s="838">
        <v>0</v>
      </c>
      <c r="K214" s="838"/>
      <c r="L214" s="963"/>
    </row>
    <row r="215" spans="1:12" x14ac:dyDescent="0.2">
      <c r="A215" s="226" t="s">
        <v>2851</v>
      </c>
      <c r="C215" s="226" t="s">
        <v>4149</v>
      </c>
      <c r="D215" s="226" t="s">
        <v>489</v>
      </c>
      <c r="E215" s="226">
        <v>1</v>
      </c>
      <c r="I215" s="838">
        <v>0</v>
      </c>
      <c r="J215" s="838">
        <v>0</v>
      </c>
      <c r="K215" s="838"/>
      <c r="L215" s="963"/>
    </row>
    <row r="216" spans="1:12" x14ac:dyDescent="0.2">
      <c r="A216" s="226" t="s">
        <v>2852</v>
      </c>
      <c r="C216" s="226" t="s">
        <v>4155</v>
      </c>
      <c r="D216" s="226" t="s">
        <v>489</v>
      </c>
      <c r="E216" s="226">
        <v>1</v>
      </c>
      <c r="I216" s="838">
        <v>0</v>
      </c>
      <c r="J216" s="838">
        <v>0</v>
      </c>
      <c r="K216" s="838"/>
      <c r="L216" s="963"/>
    </row>
    <row r="217" spans="1:12" x14ac:dyDescent="0.2">
      <c r="A217" s="226" t="s">
        <v>2853</v>
      </c>
      <c r="C217" s="226" t="s">
        <v>4230</v>
      </c>
      <c r="D217" s="226" t="s">
        <v>489</v>
      </c>
      <c r="E217" s="226">
        <v>3</v>
      </c>
      <c r="I217" s="838">
        <v>0</v>
      </c>
      <c r="J217" s="838">
        <v>0</v>
      </c>
      <c r="K217" s="838"/>
      <c r="L217" s="963"/>
    </row>
    <row r="218" spans="1:12" x14ac:dyDescent="0.2">
      <c r="A218" s="226" t="s">
        <v>2854</v>
      </c>
      <c r="C218" s="226" t="s">
        <v>4231</v>
      </c>
      <c r="D218" s="226" t="s">
        <v>489</v>
      </c>
      <c r="E218" s="226">
        <v>4</v>
      </c>
      <c r="I218" s="838">
        <v>0</v>
      </c>
      <c r="J218" s="838">
        <v>0</v>
      </c>
      <c r="K218" s="838"/>
      <c r="L218" s="963"/>
    </row>
    <row r="219" spans="1:12" x14ac:dyDescent="0.2">
      <c r="A219" s="226" t="s">
        <v>2855</v>
      </c>
      <c r="D219" s="226"/>
      <c r="I219" s="838">
        <v>0</v>
      </c>
      <c r="J219" s="838">
        <v>0</v>
      </c>
      <c r="K219" s="838"/>
      <c r="L219" s="963"/>
    </row>
    <row r="220" spans="1:12" x14ac:dyDescent="0.2">
      <c r="A220" s="226" t="s">
        <v>2856</v>
      </c>
      <c r="D220" s="226"/>
      <c r="I220" s="838">
        <v>0</v>
      </c>
      <c r="J220" s="838">
        <v>0</v>
      </c>
      <c r="K220" s="838"/>
      <c r="L220" s="963"/>
    </row>
    <row r="221" spans="1:12" x14ac:dyDescent="0.2">
      <c r="A221" s="226" t="s">
        <v>2857</v>
      </c>
      <c r="D221" s="226"/>
      <c r="I221" s="838">
        <v>0</v>
      </c>
      <c r="J221" s="838">
        <v>0</v>
      </c>
      <c r="K221" s="838"/>
      <c r="L221" s="963"/>
    </row>
    <row r="222" spans="1:12" x14ac:dyDescent="0.2">
      <c r="A222" s="226" t="s">
        <v>2858</v>
      </c>
      <c r="D222" s="226"/>
      <c r="I222" s="838">
        <v>0</v>
      </c>
      <c r="J222" s="838">
        <v>0</v>
      </c>
      <c r="K222" s="838"/>
      <c r="L222" s="963"/>
    </row>
    <row r="223" spans="1:12" x14ac:dyDescent="0.2">
      <c r="A223" s="226" t="s">
        <v>2859</v>
      </c>
      <c r="D223" s="226"/>
      <c r="I223" s="838">
        <v>0</v>
      </c>
      <c r="J223" s="838">
        <v>0</v>
      </c>
      <c r="K223" s="838"/>
      <c r="L223" s="963"/>
    </row>
    <row r="224" spans="1:12" x14ac:dyDescent="0.2">
      <c r="A224" s="226" t="s">
        <v>2860</v>
      </c>
      <c r="D224" s="226"/>
      <c r="I224" s="838">
        <v>0</v>
      </c>
      <c r="J224" s="838">
        <v>0</v>
      </c>
      <c r="K224" s="838"/>
      <c r="L224" s="963"/>
    </row>
    <row r="225" spans="1:12" x14ac:dyDescent="0.2">
      <c r="A225" s="226" t="s">
        <v>2861</v>
      </c>
      <c r="D225" s="226"/>
      <c r="I225" s="838">
        <v>0</v>
      </c>
      <c r="J225" s="838">
        <v>0</v>
      </c>
      <c r="K225" s="838"/>
      <c r="L225" s="963"/>
    </row>
    <row r="226" spans="1:12" x14ac:dyDescent="0.2">
      <c r="A226" s="226" t="s">
        <v>2862</v>
      </c>
      <c r="D226" s="226"/>
      <c r="I226" s="838">
        <v>0</v>
      </c>
      <c r="J226" s="838">
        <v>0</v>
      </c>
      <c r="K226" s="838"/>
      <c r="L226" s="963"/>
    </row>
    <row r="227" spans="1:12" x14ac:dyDescent="0.2">
      <c r="A227" s="226" t="s">
        <v>2863</v>
      </c>
      <c r="D227" s="226"/>
      <c r="I227" s="838">
        <v>0</v>
      </c>
      <c r="J227" s="838">
        <v>0</v>
      </c>
      <c r="K227" s="838"/>
      <c r="L227" s="963"/>
    </row>
    <row r="228" spans="1:12" x14ac:dyDescent="0.2">
      <c r="A228" s="226" t="s">
        <v>2864</v>
      </c>
      <c r="D228" s="226"/>
      <c r="I228" s="838">
        <v>0</v>
      </c>
      <c r="J228" s="838">
        <v>0</v>
      </c>
      <c r="K228" s="838"/>
      <c r="L228" s="963"/>
    </row>
    <row r="229" spans="1:12" x14ac:dyDescent="0.2">
      <c r="A229" s="226" t="s">
        <v>2865</v>
      </c>
      <c r="D229" s="226"/>
      <c r="I229" s="838">
        <v>0</v>
      </c>
      <c r="J229" s="838">
        <v>0</v>
      </c>
      <c r="K229" s="838"/>
      <c r="L229" s="963"/>
    </row>
    <row r="230" spans="1:12" x14ac:dyDescent="0.2">
      <c r="A230" s="226" t="s">
        <v>2866</v>
      </c>
      <c r="D230" s="226"/>
      <c r="I230" s="838">
        <v>0</v>
      </c>
      <c r="J230" s="838">
        <v>0</v>
      </c>
      <c r="K230" s="838"/>
      <c r="L230" s="963"/>
    </row>
    <row r="231" spans="1:12" x14ac:dyDescent="0.2">
      <c r="A231" s="226" t="s">
        <v>2867</v>
      </c>
      <c r="D231" s="226"/>
      <c r="I231" s="838">
        <v>0</v>
      </c>
      <c r="J231" s="838">
        <v>0</v>
      </c>
      <c r="K231" s="838"/>
      <c r="L231" s="963"/>
    </row>
    <row r="232" spans="1:12" x14ac:dyDescent="0.2">
      <c r="A232" s="226" t="s">
        <v>2868</v>
      </c>
      <c r="D232" s="226"/>
      <c r="I232" s="838">
        <v>0</v>
      </c>
      <c r="J232" s="838">
        <v>0</v>
      </c>
      <c r="K232" s="838"/>
      <c r="L232" s="963"/>
    </row>
    <row r="233" spans="1:12" x14ac:dyDescent="0.2">
      <c r="A233" s="226" t="s">
        <v>2869</v>
      </c>
      <c r="D233" s="226"/>
      <c r="I233" s="838">
        <v>0</v>
      </c>
      <c r="J233" s="838">
        <v>0</v>
      </c>
      <c r="K233" s="838"/>
      <c r="L233" s="963"/>
    </row>
    <row r="234" spans="1:12" x14ac:dyDescent="0.2">
      <c r="A234" s="226" t="s">
        <v>2870</v>
      </c>
      <c r="D234" s="226"/>
      <c r="I234" s="838">
        <v>0</v>
      </c>
      <c r="J234" s="838">
        <v>0</v>
      </c>
      <c r="K234" s="838"/>
      <c r="L234" s="963"/>
    </row>
    <row r="235" spans="1:12" x14ac:dyDescent="0.2">
      <c r="A235" s="226" t="s">
        <v>2871</v>
      </c>
      <c r="D235" s="226"/>
      <c r="I235" s="838">
        <v>0</v>
      </c>
      <c r="J235" s="838">
        <v>0</v>
      </c>
      <c r="K235" s="838"/>
      <c r="L235" s="963"/>
    </row>
    <row r="236" spans="1:12" x14ac:dyDescent="0.2">
      <c r="A236" s="226" t="s">
        <v>2872</v>
      </c>
      <c r="D236" s="226"/>
      <c r="I236" s="838">
        <v>0</v>
      </c>
      <c r="J236" s="838">
        <v>0</v>
      </c>
      <c r="K236" s="838"/>
      <c r="L236" s="963"/>
    </row>
    <row r="237" spans="1:12" x14ac:dyDescent="0.2">
      <c r="A237" s="226" t="s">
        <v>2873</v>
      </c>
      <c r="D237" s="226"/>
      <c r="I237" s="838">
        <v>0</v>
      </c>
      <c r="J237" s="838">
        <v>0</v>
      </c>
      <c r="K237" s="838"/>
      <c r="L237" s="963"/>
    </row>
    <row r="238" spans="1:12" x14ac:dyDescent="0.2">
      <c r="A238" s="226" t="s">
        <v>2874</v>
      </c>
      <c r="D238" s="226"/>
      <c r="I238" s="838">
        <v>0</v>
      </c>
      <c r="J238" s="838">
        <v>0</v>
      </c>
      <c r="K238" s="838"/>
      <c r="L238" s="963"/>
    </row>
    <row r="239" spans="1:12" x14ac:dyDescent="0.2">
      <c r="A239" s="226" t="s">
        <v>2875</v>
      </c>
      <c r="D239" s="226"/>
      <c r="I239" s="838">
        <v>0</v>
      </c>
      <c r="J239" s="838">
        <v>0</v>
      </c>
      <c r="K239" s="838"/>
      <c r="L239" s="963"/>
    </row>
    <row r="240" spans="1:12" x14ac:dyDescent="0.2">
      <c r="A240" s="226" t="s">
        <v>2876</v>
      </c>
      <c r="D240" s="226"/>
      <c r="I240" s="838">
        <v>0</v>
      </c>
      <c r="J240" s="838">
        <v>0</v>
      </c>
      <c r="K240" s="838"/>
      <c r="L240" s="963"/>
    </row>
    <row r="241" spans="1:13" x14ac:dyDescent="0.2">
      <c r="A241" s="226" t="s">
        <v>2877</v>
      </c>
      <c r="D241" s="226"/>
      <c r="I241" s="838">
        <v>0</v>
      </c>
      <c r="J241" s="838">
        <v>0</v>
      </c>
      <c r="K241" s="838"/>
      <c r="L241" s="963"/>
    </row>
    <row r="242" spans="1:13" x14ac:dyDescent="0.2">
      <c r="A242" s="226" t="s">
        <v>2878</v>
      </c>
      <c r="D242" s="226"/>
      <c r="I242" s="838">
        <v>0</v>
      </c>
      <c r="J242" s="838">
        <v>0</v>
      </c>
      <c r="K242" s="838"/>
      <c r="L242" s="963"/>
    </row>
    <row r="243" spans="1:13" x14ac:dyDescent="0.2">
      <c r="A243" s="226" t="s">
        <v>2879</v>
      </c>
      <c r="D243" s="226"/>
      <c r="I243" s="838">
        <v>0</v>
      </c>
      <c r="J243" s="838">
        <v>0</v>
      </c>
      <c r="K243" s="838"/>
      <c r="L243" s="963"/>
    </row>
    <row r="244" spans="1:13" x14ac:dyDescent="0.2">
      <c r="A244" s="226" t="s">
        <v>2880</v>
      </c>
      <c r="D244" s="226"/>
      <c r="I244" s="838">
        <v>0</v>
      </c>
      <c r="J244" s="838">
        <v>0</v>
      </c>
      <c r="K244" s="838"/>
      <c r="L244" s="963"/>
    </row>
    <row r="245" spans="1:13" x14ac:dyDescent="0.2">
      <c r="A245" s="226" t="s">
        <v>2881</v>
      </c>
      <c r="D245" s="226"/>
      <c r="I245" s="838">
        <v>0</v>
      </c>
      <c r="J245" s="838">
        <v>0</v>
      </c>
      <c r="K245" s="838"/>
      <c r="L245" s="963"/>
    </row>
    <row r="246" spans="1:13" x14ac:dyDescent="0.2">
      <c r="A246" s="226" t="s">
        <v>2882</v>
      </c>
      <c r="D246" s="226"/>
      <c r="I246" s="838">
        <v>0</v>
      </c>
      <c r="J246" s="838">
        <v>0</v>
      </c>
      <c r="K246" s="838"/>
      <c r="L246" s="963"/>
    </row>
    <row r="247" spans="1:13" x14ac:dyDescent="0.2">
      <c r="A247" s="226" t="s">
        <v>2883</v>
      </c>
      <c r="D247" s="226"/>
      <c r="I247" s="838">
        <v>0</v>
      </c>
      <c r="J247" s="838">
        <v>0</v>
      </c>
      <c r="K247" s="838"/>
      <c r="L247" s="838"/>
    </row>
    <row r="248" spans="1:13" x14ac:dyDescent="0.2">
      <c r="A248" s="226" t="s">
        <v>2884</v>
      </c>
      <c r="D248" s="226"/>
      <c r="I248" s="838">
        <v>0</v>
      </c>
      <c r="J248" s="838">
        <v>0</v>
      </c>
      <c r="K248" s="838"/>
      <c r="L248" s="838"/>
    </row>
    <row r="249" spans="1:13" x14ac:dyDescent="0.2">
      <c r="A249" s="226" t="s">
        <v>2885</v>
      </c>
      <c r="D249" s="226"/>
      <c r="I249" s="838">
        <v>0</v>
      </c>
      <c r="J249" s="838">
        <v>0</v>
      </c>
      <c r="K249" s="838"/>
      <c r="L249" s="838"/>
    </row>
    <row r="250" spans="1:13" x14ac:dyDescent="0.2">
      <c r="A250" s="226" t="s">
        <v>2886</v>
      </c>
      <c r="D250" s="226"/>
      <c r="I250" s="838">
        <v>0</v>
      </c>
      <c r="J250" s="838">
        <v>0</v>
      </c>
      <c r="K250" s="838"/>
      <c r="L250" s="838"/>
    </row>
    <row r="251" spans="1:13" x14ac:dyDescent="0.2">
      <c r="A251" s="226" t="s">
        <v>2887</v>
      </c>
      <c r="D251" s="226"/>
      <c r="I251" s="838">
        <v>0</v>
      </c>
      <c r="J251" s="838">
        <v>0</v>
      </c>
      <c r="K251" s="838"/>
      <c r="L251" s="838"/>
    </row>
    <row r="252" spans="1:13" x14ac:dyDescent="0.2">
      <c r="A252" s="226" t="s">
        <v>2888</v>
      </c>
      <c r="D252" s="226"/>
      <c r="I252" s="838">
        <v>0</v>
      </c>
      <c r="J252" s="838">
        <v>0</v>
      </c>
      <c r="K252" s="838"/>
      <c r="L252" s="838"/>
    </row>
    <row r="253" spans="1:13" x14ac:dyDescent="0.2">
      <c r="A253" s="226" t="s">
        <v>2889</v>
      </c>
      <c r="D253" s="226"/>
      <c r="I253" s="838">
        <v>0</v>
      </c>
      <c r="J253" s="838">
        <v>0</v>
      </c>
      <c r="K253" s="838"/>
      <c r="L253" s="838"/>
    </row>
    <row r="254" spans="1:13" x14ac:dyDescent="0.2">
      <c r="A254" s="226" t="s">
        <v>2890</v>
      </c>
      <c r="D254" s="226"/>
      <c r="I254" s="838">
        <v>0</v>
      </c>
      <c r="J254" s="838">
        <v>0</v>
      </c>
      <c r="K254" s="838"/>
      <c r="L254" s="838"/>
    </row>
    <row r="255" spans="1:13" x14ac:dyDescent="0.2">
      <c r="A255" s="226" t="s">
        <v>2891</v>
      </c>
      <c r="D255" s="226"/>
      <c r="I255" s="838">
        <v>0</v>
      </c>
      <c r="J255" s="838">
        <v>0</v>
      </c>
      <c r="K255" s="844"/>
      <c r="L255" s="844"/>
      <c r="M255" s="921"/>
    </row>
    <row r="256" spans="1:13" x14ac:dyDescent="0.2">
      <c r="A256" s="226" t="s">
        <v>2892</v>
      </c>
      <c r="D256" s="226"/>
      <c r="I256" s="838">
        <v>0</v>
      </c>
      <c r="J256" s="838">
        <v>0</v>
      </c>
      <c r="K256" s="844"/>
      <c r="L256" s="844"/>
      <c r="M256" s="921"/>
    </row>
    <row r="257" spans="1:13" x14ac:dyDescent="0.2">
      <c r="A257" s="226" t="s">
        <v>2893</v>
      </c>
      <c r="D257" s="226"/>
      <c r="I257" s="838">
        <v>0</v>
      </c>
      <c r="J257" s="838">
        <v>0</v>
      </c>
      <c r="K257" s="844"/>
      <c r="L257" s="844"/>
      <c r="M257" s="921"/>
    </row>
    <row r="258" spans="1:13" x14ac:dyDescent="0.2">
      <c r="A258" s="226" t="s">
        <v>2894</v>
      </c>
      <c r="D258" s="226"/>
      <c r="I258" s="838">
        <v>0</v>
      </c>
      <c r="J258" s="838">
        <v>0</v>
      </c>
      <c r="K258" s="838"/>
      <c r="L258" s="838"/>
    </row>
    <row r="259" spans="1:13" x14ac:dyDescent="0.2">
      <c r="A259" s="226" t="s">
        <v>2895</v>
      </c>
      <c r="D259" s="226"/>
      <c r="I259" s="838">
        <v>0</v>
      </c>
      <c r="J259" s="838">
        <v>0</v>
      </c>
      <c r="K259" s="838"/>
      <c r="L259" s="838"/>
    </row>
    <row r="260" spans="1:13" x14ac:dyDescent="0.2">
      <c r="A260" s="226" t="s">
        <v>2896</v>
      </c>
      <c r="D260" s="226"/>
      <c r="I260" s="838">
        <v>0</v>
      </c>
      <c r="J260" s="838">
        <v>0</v>
      </c>
      <c r="K260" s="838"/>
      <c r="L260" s="838"/>
    </row>
    <row r="261" spans="1:13" x14ac:dyDescent="0.2">
      <c r="A261" s="226" t="s">
        <v>2897</v>
      </c>
      <c r="D261" s="226"/>
      <c r="I261" s="838">
        <v>0</v>
      </c>
      <c r="J261" s="838">
        <v>0</v>
      </c>
      <c r="K261" s="838"/>
      <c r="L261" s="838"/>
    </row>
    <row r="262" spans="1:13" x14ac:dyDescent="0.2">
      <c r="A262" s="226" t="s">
        <v>2898</v>
      </c>
      <c r="D262" s="226"/>
      <c r="I262" s="838">
        <v>0</v>
      </c>
      <c r="J262" s="838">
        <v>0</v>
      </c>
      <c r="K262" s="838"/>
      <c r="L262" s="838"/>
    </row>
    <row r="263" spans="1:13" x14ac:dyDescent="0.2">
      <c r="A263" s="226" t="s">
        <v>2899</v>
      </c>
      <c r="D263" s="226"/>
      <c r="I263" s="838">
        <v>0</v>
      </c>
      <c r="J263" s="838">
        <v>0</v>
      </c>
      <c r="K263" s="838"/>
      <c r="L263" s="838"/>
    </row>
    <row r="264" spans="1:13" x14ac:dyDescent="0.2">
      <c r="A264" s="226" t="s">
        <v>2900</v>
      </c>
      <c r="D264" s="226"/>
      <c r="I264" s="838">
        <v>0</v>
      </c>
      <c r="J264" s="838">
        <v>0</v>
      </c>
      <c r="K264" s="838"/>
      <c r="L264" s="838"/>
    </row>
    <row r="265" spans="1:13" x14ac:dyDescent="0.2">
      <c r="A265" s="226" t="s">
        <v>2901</v>
      </c>
      <c r="D265" s="226"/>
      <c r="I265" s="838">
        <v>0</v>
      </c>
      <c r="J265" s="838">
        <v>0</v>
      </c>
      <c r="K265" s="838"/>
      <c r="L265" s="838"/>
    </row>
    <row r="266" spans="1:13" x14ac:dyDescent="0.2">
      <c r="A266" s="226" t="s">
        <v>2902</v>
      </c>
      <c r="D266" s="226"/>
      <c r="I266" s="838">
        <v>0</v>
      </c>
      <c r="J266" s="838">
        <v>0</v>
      </c>
      <c r="K266" s="838"/>
      <c r="L266" s="838"/>
    </row>
    <row r="267" spans="1:13" x14ac:dyDescent="0.2">
      <c r="A267" s="226" t="s">
        <v>2903</v>
      </c>
      <c r="D267" s="226"/>
      <c r="I267" s="838">
        <v>0</v>
      </c>
      <c r="J267" s="838">
        <v>0</v>
      </c>
      <c r="K267" s="838"/>
      <c r="L267" s="838"/>
    </row>
    <row r="268" spans="1:13" x14ac:dyDescent="0.2">
      <c r="A268" s="226" t="s">
        <v>2904</v>
      </c>
      <c r="D268" s="226"/>
      <c r="I268" s="838">
        <v>0</v>
      </c>
      <c r="J268" s="838">
        <v>0</v>
      </c>
      <c r="K268" s="838"/>
      <c r="L268" s="838"/>
    </row>
    <row r="269" spans="1:13" x14ac:dyDescent="0.2">
      <c r="A269" s="226" t="s">
        <v>2905</v>
      </c>
      <c r="D269" s="226"/>
      <c r="I269" s="838">
        <v>0</v>
      </c>
      <c r="J269" s="838">
        <v>0</v>
      </c>
      <c r="K269" s="838"/>
      <c r="L269" s="838"/>
    </row>
    <row r="270" spans="1:13" x14ac:dyDescent="0.2">
      <c r="A270" s="226" t="s">
        <v>2906</v>
      </c>
      <c r="D270" s="226"/>
      <c r="I270" s="838">
        <v>0</v>
      </c>
      <c r="J270" s="838">
        <v>0</v>
      </c>
      <c r="K270" s="838"/>
      <c r="L270" s="838"/>
    </row>
    <row r="271" spans="1:13" x14ac:dyDescent="0.2">
      <c r="A271" s="226" t="s">
        <v>2907</v>
      </c>
      <c r="D271" s="226"/>
      <c r="I271" s="838">
        <v>0</v>
      </c>
      <c r="J271" s="838">
        <v>0</v>
      </c>
      <c r="K271" s="838"/>
      <c r="L271" s="838"/>
    </row>
    <row r="272" spans="1:13" x14ac:dyDescent="0.2">
      <c r="A272" s="226" t="s">
        <v>2908</v>
      </c>
      <c r="D272" s="226"/>
      <c r="I272" s="838">
        <v>0</v>
      </c>
      <c r="J272" s="838">
        <v>0</v>
      </c>
      <c r="K272" s="838"/>
      <c r="L272" s="838"/>
    </row>
    <row r="273" spans="1:12" x14ac:dyDescent="0.2">
      <c r="A273" s="226" t="s">
        <v>2909</v>
      </c>
      <c r="D273" s="226"/>
      <c r="I273" s="838">
        <v>0</v>
      </c>
      <c r="J273" s="838">
        <v>0</v>
      </c>
      <c r="K273" s="838"/>
      <c r="L273" s="838"/>
    </row>
    <row r="274" spans="1:12" x14ac:dyDescent="0.2">
      <c r="A274" s="226" t="s">
        <v>2910</v>
      </c>
      <c r="D274" s="226"/>
      <c r="I274" s="838">
        <v>0</v>
      </c>
      <c r="J274" s="838">
        <v>0</v>
      </c>
      <c r="K274" s="838"/>
      <c r="L274" s="838"/>
    </row>
    <row r="275" spans="1:12" x14ac:dyDescent="0.2">
      <c r="A275" s="226" t="s">
        <v>2911</v>
      </c>
      <c r="D275" s="226"/>
      <c r="I275" s="838">
        <v>0</v>
      </c>
      <c r="J275" s="838">
        <v>0</v>
      </c>
      <c r="K275" s="838"/>
      <c r="L275" s="838"/>
    </row>
    <row r="276" spans="1:12" x14ac:dyDescent="0.2">
      <c r="A276" s="226" t="s">
        <v>2912</v>
      </c>
      <c r="D276" s="226"/>
      <c r="I276" s="838">
        <v>0</v>
      </c>
      <c r="J276" s="838">
        <v>0</v>
      </c>
      <c r="K276" s="838"/>
      <c r="L276" s="838"/>
    </row>
    <row r="277" spans="1:12" x14ac:dyDescent="0.2">
      <c r="A277" s="226" t="s">
        <v>2913</v>
      </c>
      <c r="D277" s="226"/>
      <c r="I277" s="838">
        <v>0</v>
      </c>
      <c r="J277" s="838">
        <v>0</v>
      </c>
      <c r="K277" s="838"/>
      <c r="L277" s="838"/>
    </row>
    <row r="278" spans="1:12" x14ac:dyDescent="0.2">
      <c r="A278" s="226" t="s">
        <v>2914</v>
      </c>
      <c r="D278" s="226"/>
      <c r="I278" s="838">
        <v>0</v>
      </c>
      <c r="J278" s="838">
        <v>0</v>
      </c>
      <c r="K278" s="838"/>
      <c r="L278" s="838"/>
    </row>
    <row r="279" spans="1:12" x14ac:dyDescent="0.2">
      <c r="A279" s="226" t="s">
        <v>2915</v>
      </c>
      <c r="D279" s="226"/>
      <c r="I279" s="838">
        <v>0</v>
      </c>
      <c r="J279" s="838">
        <v>0</v>
      </c>
      <c r="K279" s="838"/>
      <c r="L279" s="838"/>
    </row>
    <row r="280" spans="1:12" x14ac:dyDescent="0.2">
      <c r="A280" s="226" t="s">
        <v>2916</v>
      </c>
      <c r="D280" s="226"/>
      <c r="I280" s="838">
        <v>0</v>
      </c>
      <c r="J280" s="838">
        <v>0</v>
      </c>
      <c r="K280" s="838"/>
      <c r="L280" s="838"/>
    </row>
    <row r="281" spans="1:12" x14ac:dyDescent="0.2">
      <c r="A281" s="226" t="s">
        <v>2917</v>
      </c>
      <c r="D281" s="226"/>
      <c r="I281" s="838">
        <v>0</v>
      </c>
      <c r="J281" s="838">
        <v>0</v>
      </c>
      <c r="K281" s="838"/>
      <c r="L281" s="838"/>
    </row>
    <row r="282" spans="1:12" x14ac:dyDescent="0.2">
      <c r="A282" s="226" t="s">
        <v>2918</v>
      </c>
      <c r="D282" s="226"/>
      <c r="I282" s="838">
        <v>0</v>
      </c>
      <c r="J282" s="838">
        <v>0</v>
      </c>
      <c r="K282" s="838"/>
      <c r="L282" s="838"/>
    </row>
    <row r="283" spans="1:12" x14ac:dyDescent="0.2">
      <c r="A283" s="226" t="s">
        <v>2919</v>
      </c>
      <c r="D283" s="226"/>
      <c r="I283" s="838">
        <v>0</v>
      </c>
      <c r="J283" s="838">
        <v>0</v>
      </c>
      <c r="K283" s="838"/>
      <c r="L283" s="838"/>
    </row>
    <row r="284" spans="1:12" x14ac:dyDescent="0.2">
      <c r="A284" s="226" t="s">
        <v>2920</v>
      </c>
      <c r="D284" s="226"/>
      <c r="I284" s="838">
        <v>0</v>
      </c>
      <c r="J284" s="838">
        <v>0</v>
      </c>
      <c r="K284" s="838"/>
      <c r="L284" s="838"/>
    </row>
    <row r="285" spans="1:12" x14ac:dyDescent="0.2">
      <c r="A285" s="226" t="s">
        <v>2921</v>
      </c>
      <c r="D285" s="226"/>
      <c r="I285" s="838">
        <v>0</v>
      </c>
      <c r="J285" s="838">
        <v>0</v>
      </c>
      <c r="K285" s="838"/>
      <c r="L285" s="838"/>
    </row>
    <row r="286" spans="1:12" x14ac:dyDescent="0.2">
      <c r="A286" s="226" t="s">
        <v>2922</v>
      </c>
      <c r="D286" s="226"/>
      <c r="I286" s="838">
        <v>0</v>
      </c>
      <c r="J286" s="838">
        <v>0</v>
      </c>
      <c r="K286" s="838"/>
      <c r="L286" s="838"/>
    </row>
    <row r="287" spans="1:12" x14ac:dyDescent="0.2">
      <c r="A287" s="226" t="s">
        <v>2923</v>
      </c>
      <c r="D287" s="226"/>
      <c r="I287" s="838">
        <v>0</v>
      </c>
      <c r="J287" s="838">
        <v>0</v>
      </c>
      <c r="K287" s="838"/>
      <c r="L287" s="838"/>
    </row>
    <row r="288" spans="1:12" x14ac:dyDescent="0.2">
      <c r="A288" s="226" t="s">
        <v>2924</v>
      </c>
      <c r="D288" s="226"/>
      <c r="I288" s="838">
        <v>0</v>
      </c>
      <c r="J288" s="838">
        <v>0</v>
      </c>
      <c r="K288" s="838"/>
      <c r="L288" s="838"/>
    </row>
    <row r="289" spans="1:12" x14ac:dyDescent="0.2">
      <c r="A289" s="226" t="s">
        <v>2925</v>
      </c>
      <c r="D289" s="226"/>
      <c r="I289" s="838">
        <v>0</v>
      </c>
      <c r="J289" s="838">
        <v>0</v>
      </c>
      <c r="K289" s="838"/>
      <c r="L289" s="838"/>
    </row>
    <row r="290" spans="1:12" x14ac:dyDescent="0.2">
      <c r="A290" s="226" t="s">
        <v>2926</v>
      </c>
      <c r="D290" s="226"/>
      <c r="I290" s="838">
        <v>0</v>
      </c>
      <c r="J290" s="838">
        <v>0</v>
      </c>
      <c r="K290" s="838"/>
      <c r="L290" s="838"/>
    </row>
    <row r="291" spans="1:12" x14ac:dyDescent="0.2">
      <c r="A291" s="226" t="s">
        <v>2927</v>
      </c>
      <c r="D291" s="226"/>
      <c r="I291" s="838">
        <v>0</v>
      </c>
      <c r="J291" s="838">
        <v>0</v>
      </c>
      <c r="K291" s="838"/>
      <c r="L291" s="838"/>
    </row>
    <row r="292" spans="1:12" x14ac:dyDescent="0.2">
      <c r="A292" s="226" t="s">
        <v>2928</v>
      </c>
      <c r="D292" s="226"/>
      <c r="I292" s="838">
        <v>0</v>
      </c>
      <c r="J292" s="838">
        <v>0</v>
      </c>
      <c r="K292" s="838"/>
      <c r="L292" s="838"/>
    </row>
    <row r="293" spans="1:12" x14ac:dyDescent="0.2">
      <c r="A293" s="226" t="s">
        <v>2929</v>
      </c>
      <c r="D293" s="226"/>
      <c r="I293" s="838">
        <v>0</v>
      </c>
      <c r="J293" s="838">
        <v>0</v>
      </c>
      <c r="K293" s="838"/>
      <c r="L293" s="838"/>
    </row>
    <row r="294" spans="1:12" x14ac:dyDescent="0.2">
      <c r="A294" s="226" t="s">
        <v>2930</v>
      </c>
      <c r="D294" s="226"/>
      <c r="I294" s="838">
        <v>0</v>
      </c>
      <c r="J294" s="838">
        <v>0</v>
      </c>
      <c r="K294" s="838"/>
      <c r="L294" s="838"/>
    </row>
    <row r="295" spans="1:12" x14ac:dyDescent="0.2">
      <c r="A295" s="226" t="s">
        <v>2931</v>
      </c>
      <c r="D295" s="226"/>
      <c r="I295" s="838">
        <v>0</v>
      </c>
      <c r="J295" s="838">
        <v>0</v>
      </c>
      <c r="K295" s="838"/>
      <c r="L295" s="838"/>
    </row>
    <row r="296" spans="1:12" x14ac:dyDescent="0.2">
      <c r="A296" s="226" t="s">
        <v>2932</v>
      </c>
      <c r="D296" s="226"/>
      <c r="I296" s="838">
        <v>0</v>
      </c>
      <c r="J296" s="838">
        <v>0</v>
      </c>
      <c r="K296" s="838"/>
      <c r="L296" s="838"/>
    </row>
    <row r="297" spans="1:12" x14ac:dyDescent="0.2">
      <c r="A297" s="226" t="s">
        <v>2933</v>
      </c>
      <c r="D297" s="226"/>
      <c r="I297" s="838">
        <v>0</v>
      </c>
      <c r="J297" s="838">
        <v>0</v>
      </c>
      <c r="K297" s="838"/>
      <c r="L297" s="838"/>
    </row>
    <row r="298" spans="1:12" x14ac:dyDescent="0.2">
      <c r="A298" s="226" t="s">
        <v>2934</v>
      </c>
      <c r="D298" s="226"/>
      <c r="I298" s="838">
        <v>0</v>
      </c>
      <c r="J298" s="838">
        <v>0</v>
      </c>
      <c r="K298" s="838"/>
      <c r="L298" s="838"/>
    </row>
    <row r="299" spans="1:12" x14ac:dyDescent="0.2">
      <c r="A299" s="226" t="s">
        <v>2935</v>
      </c>
      <c r="D299" s="226"/>
      <c r="I299" s="838">
        <v>0</v>
      </c>
      <c r="J299" s="838">
        <v>0</v>
      </c>
      <c r="K299" s="838"/>
      <c r="L299" s="838"/>
    </row>
    <row r="300" spans="1:12" x14ac:dyDescent="0.2">
      <c r="A300" s="226" t="s">
        <v>2936</v>
      </c>
      <c r="D300" s="226"/>
      <c r="I300" s="838">
        <v>0</v>
      </c>
      <c r="J300" s="838">
        <v>0</v>
      </c>
      <c r="K300" s="838"/>
      <c r="L300" s="838"/>
    </row>
    <row r="301" spans="1:12" x14ac:dyDescent="0.2">
      <c r="A301" s="226" t="s">
        <v>2937</v>
      </c>
      <c r="D301" s="226"/>
      <c r="I301" s="838">
        <v>0</v>
      </c>
      <c r="J301" s="838">
        <v>0</v>
      </c>
      <c r="K301" s="838"/>
      <c r="L301" s="838"/>
    </row>
    <row r="302" spans="1:12" x14ac:dyDescent="0.2">
      <c r="A302" s="226" t="s">
        <v>2938</v>
      </c>
      <c r="D302" s="226"/>
      <c r="I302" s="838">
        <v>0</v>
      </c>
      <c r="J302" s="838">
        <v>0</v>
      </c>
      <c r="K302" s="838"/>
      <c r="L302" s="838"/>
    </row>
    <row r="303" spans="1:12" x14ac:dyDescent="0.2">
      <c r="A303" s="226" t="s">
        <v>2939</v>
      </c>
      <c r="D303" s="226"/>
      <c r="I303" s="838">
        <v>0</v>
      </c>
      <c r="J303" s="838">
        <v>0</v>
      </c>
      <c r="K303" s="838"/>
      <c r="L303" s="838"/>
    </row>
    <row r="304" spans="1:12" x14ac:dyDescent="0.2">
      <c r="A304" s="226" t="s">
        <v>2940</v>
      </c>
      <c r="D304" s="226"/>
      <c r="I304" s="838">
        <v>0</v>
      </c>
      <c r="J304" s="838">
        <v>0</v>
      </c>
      <c r="K304" s="838"/>
      <c r="L304" s="838"/>
    </row>
    <row r="305" spans="1:12" x14ac:dyDescent="0.2">
      <c r="A305" s="226" t="s">
        <v>2941</v>
      </c>
      <c r="D305" s="226"/>
      <c r="I305" s="838">
        <v>0</v>
      </c>
      <c r="J305" s="838">
        <v>0</v>
      </c>
      <c r="K305" s="838"/>
      <c r="L305" s="838"/>
    </row>
    <row r="306" spans="1:12" x14ac:dyDescent="0.2">
      <c r="A306" s="226" t="s">
        <v>2942</v>
      </c>
      <c r="D306" s="226"/>
      <c r="I306" s="838">
        <v>0</v>
      </c>
      <c r="J306" s="838">
        <v>0</v>
      </c>
      <c r="K306" s="838"/>
      <c r="L306" s="838"/>
    </row>
    <row r="307" spans="1:12" x14ac:dyDescent="0.2">
      <c r="A307" s="226" t="s">
        <v>2943</v>
      </c>
      <c r="D307" s="226"/>
      <c r="I307" s="838">
        <v>0</v>
      </c>
      <c r="J307" s="838">
        <v>0</v>
      </c>
      <c r="K307" s="838"/>
      <c r="L307" s="838"/>
    </row>
    <row r="308" spans="1:12" x14ac:dyDescent="0.2">
      <c r="A308" s="226" t="s">
        <v>2944</v>
      </c>
      <c r="D308" s="226"/>
      <c r="I308" s="838">
        <v>0</v>
      </c>
      <c r="J308" s="838">
        <v>0</v>
      </c>
      <c r="K308" s="838"/>
      <c r="L308" s="838"/>
    </row>
    <row r="309" spans="1:12" x14ac:dyDescent="0.2">
      <c r="A309" s="226" t="s">
        <v>2945</v>
      </c>
      <c r="D309" s="226"/>
      <c r="I309" s="838">
        <v>0</v>
      </c>
      <c r="J309" s="838">
        <v>0</v>
      </c>
      <c r="K309" s="838"/>
      <c r="L309" s="838"/>
    </row>
    <row r="310" spans="1:12" x14ac:dyDescent="0.2">
      <c r="A310" s="226" t="s">
        <v>2946</v>
      </c>
      <c r="D310" s="226"/>
      <c r="I310" s="838">
        <v>0</v>
      </c>
      <c r="J310" s="838">
        <v>0</v>
      </c>
      <c r="K310" s="838"/>
      <c r="L310" s="838"/>
    </row>
    <row r="311" spans="1:12" x14ac:dyDescent="0.2">
      <c r="A311" s="226" t="s">
        <v>2947</v>
      </c>
      <c r="D311" s="226"/>
      <c r="I311" s="838">
        <v>0</v>
      </c>
      <c r="J311" s="838">
        <v>0</v>
      </c>
      <c r="K311" s="838"/>
      <c r="L311" s="838"/>
    </row>
    <row r="312" spans="1:12" x14ac:dyDescent="0.2">
      <c r="A312" s="226" t="s">
        <v>2948</v>
      </c>
      <c r="D312" s="226"/>
      <c r="I312" s="838">
        <v>0</v>
      </c>
      <c r="J312" s="838">
        <v>0</v>
      </c>
      <c r="K312" s="838"/>
      <c r="L312" s="838"/>
    </row>
    <row r="313" spans="1:12" x14ac:dyDescent="0.2">
      <c r="A313" s="226" t="s">
        <v>2949</v>
      </c>
      <c r="D313" s="226"/>
      <c r="I313" s="838">
        <v>0</v>
      </c>
      <c r="J313" s="838">
        <v>0</v>
      </c>
      <c r="K313" s="838"/>
      <c r="L313" s="838"/>
    </row>
    <row r="314" spans="1:12" x14ac:dyDescent="0.2">
      <c r="A314" s="226" t="s">
        <v>2950</v>
      </c>
      <c r="D314" s="226"/>
      <c r="I314" s="838">
        <v>0</v>
      </c>
      <c r="J314" s="838">
        <v>0</v>
      </c>
      <c r="K314" s="838"/>
      <c r="L314" s="838"/>
    </row>
    <row r="315" spans="1:12" x14ac:dyDescent="0.2">
      <c r="A315" s="226" t="s">
        <v>2951</v>
      </c>
      <c r="D315" s="226"/>
      <c r="I315" s="838">
        <v>0</v>
      </c>
      <c r="J315" s="838">
        <v>0</v>
      </c>
      <c r="K315" s="838"/>
      <c r="L315" s="838"/>
    </row>
    <row r="316" spans="1:12" x14ac:dyDescent="0.2">
      <c r="A316" s="226" t="s">
        <v>2952</v>
      </c>
      <c r="D316" s="226"/>
      <c r="I316" s="838">
        <v>0</v>
      </c>
      <c r="J316" s="838">
        <v>0</v>
      </c>
      <c r="K316" s="838"/>
      <c r="L316" s="838"/>
    </row>
    <row r="317" spans="1:12" x14ac:dyDescent="0.2">
      <c r="A317" s="226" t="s">
        <v>2953</v>
      </c>
      <c r="D317" s="226"/>
      <c r="I317" s="838">
        <v>0</v>
      </c>
      <c r="J317" s="838">
        <v>0</v>
      </c>
      <c r="K317" s="838"/>
      <c r="L317" s="838"/>
    </row>
    <row r="318" spans="1:12" x14ac:dyDescent="0.2">
      <c r="A318" s="226" t="s">
        <v>2954</v>
      </c>
      <c r="D318" s="226"/>
      <c r="I318" s="838">
        <v>0</v>
      </c>
      <c r="J318" s="838">
        <v>0</v>
      </c>
      <c r="K318" s="838"/>
      <c r="L318" s="838"/>
    </row>
    <row r="319" spans="1:12" x14ac:dyDescent="0.2">
      <c r="A319" s="226" t="s">
        <v>2955</v>
      </c>
      <c r="D319" s="226"/>
      <c r="I319" s="838">
        <v>0</v>
      </c>
      <c r="J319" s="838">
        <v>0</v>
      </c>
      <c r="K319" s="838"/>
      <c r="L319" s="838"/>
    </row>
    <row r="320" spans="1:12" x14ac:dyDescent="0.2">
      <c r="A320" s="226" t="s">
        <v>2956</v>
      </c>
      <c r="D320" s="226"/>
      <c r="I320" s="838">
        <v>0</v>
      </c>
      <c r="J320" s="838">
        <v>0</v>
      </c>
      <c r="K320" s="838"/>
      <c r="L320" s="838"/>
    </row>
    <row r="321" spans="1:12" x14ac:dyDescent="0.2">
      <c r="A321" s="226" t="s">
        <v>2957</v>
      </c>
      <c r="D321" s="226"/>
      <c r="I321" s="838">
        <v>0</v>
      </c>
      <c r="J321" s="838">
        <v>0</v>
      </c>
      <c r="K321" s="838"/>
      <c r="L321" s="838"/>
    </row>
    <row r="322" spans="1:12" x14ac:dyDescent="0.2">
      <c r="A322" s="226" t="s">
        <v>2958</v>
      </c>
      <c r="D322" s="226"/>
      <c r="I322" s="838">
        <v>0</v>
      </c>
      <c r="J322" s="838">
        <v>0</v>
      </c>
      <c r="K322" s="838"/>
      <c r="L322" s="838"/>
    </row>
    <row r="323" spans="1:12" x14ac:dyDescent="0.2">
      <c r="A323" s="226" t="s">
        <v>2959</v>
      </c>
      <c r="D323" s="226"/>
      <c r="I323" s="838">
        <v>0</v>
      </c>
      <c r="J323" s="838">
        <v>0</v>
      </c>
      <c r="K323" s="838"/>
      <c r="L323" s="838"/>
    </row>
    <row r="324" spans="1:12" x14ac:dyDescent="0.2">
      <c r="A324" s="226" t="s">
        <v>2960</v>
      </c>
      <c r="D324" s="226"/>
      <c r="I324" s="838">
        <v>0</v>
      </c>
      <c r="J324" s="838">
        <v>0</v>
      </c>
      <c r="K324" s="838"/>
      <c r="L324" s="838"/>
    </row>
    <row r="325" spans="1:12" x14ac:dyDescent="0.2">
      <c r="A325" s="226" t="s">
        <v>2961</v>
      </c>
      <c r="D325" s="226"/>
      <c r="I325" s="838">
        <v>0</v>
      </c>
      <c r="J325" s="838">
        <v>0</v>
      </c>
      <c r="K325" s="838"/>
      <c r="L325" s="838"/>
    </row>
    <row r="326" spans="1:12" x14ac:dyDescent="0.2">
      <c r="A326" s="226" t="s">
        <v>2962</v>
      </c>
      <c r="D326" s="226"/>
      <c r="I326" s="838">
        <v>0</v>
      </c>
      <c r="J326" s="838">
        <v>0</v>
      </c>
      <c r="K326" s="838"/>
      <c r="L326" s="838"/>
    </row>
    <row r="327" spans="1:12" x14ac:dyDescent="0.2">
      <c r="A327" s="226" t="s">
        <v>2963</v>
      </c>
      <c r="D327" s="226"/>
      <c r="I327" s="838">
        <v>0</v>
      </c>
      <c r="J327" s="838">
        <v>0</v>
      </c>
      <c r="K327" s="838"/>
      <c r="L327" s="838"/>
    </row>
    <row r="328" spans="1:12" x14ac:dyDescent="0.2">
      <c r="A328" s="226" t="s">
        <v>2964</v>
      </c>
      <c r="D328" s="226"/>
      <c r="I328" s="838">
        <v>0</v>
      </c>
      <c r="J328" s="838">
        <v>0</v>
      </c>
      <c r="K328" s="838"/>
      <c r="L328" s="838"/>
    </row>
    <row r="329" spans="1:12" x14ac:dyDescent="0.2">
      <c r="A329" s="226" t="s">
        <v>2965</v>
      </c>
      <c r="D329" s="226"/>
      <c r="I329" s="838">
        <v>0</v>
      </c>
      <c r="J329" s="838">
        <v>0</v>
      </c>
      <c r="K329" s="838"/>
      <c r="L329" s="838"/>
    </row>
    <row r="330" spans="1:12" x14ac:dyDescent="0.2">
      <c r="A330" s="226" t="s">
        <v>2966</v>
      </c>
      <c r="D330" s="226"/>
      <c r="I330" s="838">
        <v>0</v>
      </c>
      <c r="J330" s="838">
        <v>0</v>
      </c>
      <c r="K330" s="838"/>
      <c r="L330" s="838"/>
    </row>
    <row r="331" spans="1:12" x14ac:dyDescent="0.2">
      <c r="A331" s="226" t="s">
        <v>2967</v>
      </c>
      <c r="D331" s="226"/>
      <c r="I331" s="838">
        <v>0</v>
      </c>
      <c r="J331" s="838">
        <v>0</v>
      </c>
      <c r="K331" s="838"/>
      <c r="L331" s="838"/>
    </row>
    <row r="332" spans="1:12" x14ac:dyDescent="0.2">
      <c r="A332" s="226" t="s">
        <v>2968</v>
      </c>
      <c r="D332" s="226"/>
      <c r="I332" s="838">
        <v>0</v>
      </c>
      <c r="J332" s="838">
        <v>0</v>
      </c>
      <c r="K332" s="838"/>
      <c r="L332" s="838"/>
    </row>
    <row r="333" spans="1:12" x14ac:dyDescent="0.2">
      <c r="A333" s="226" t="s">
        <v>2969</v>
      </c>
      <c r="D333" s="226"/>
      <c r="I333" s="838">
        <v>0</v>
      </c>
      <c r="J333" s="838">
        <v>0</v>
      </c>
      <c r="K333" s="838"/>
      <c r="L333" s="838"/>
    </row>
    <row r="334" spans="1:12" x14ac:dyDescent="0.2">
      <c r="A334" s="226" t="s">
        <v>2970</v>
      </c>
      <c r="D334" s="226"/>
      <c r="I334" s="838">
        <v>0</v>
      </c>
      <c r="J334" s="838">
        <v>0</v>
      </c>
      <c r="K334" s="838"/>
      <c r="L334" s="838"/>
    </row>
    <row r="335" spans="1:12" x14ac:dyDescent="0.2">
      <c r="A335" s="226" t="s">
        <v>2971</v>
      </c>
      <c r="D335" s="226"/>
      <c r="I335" s="838">
        <v>0</v>
      </c>
      <c r="J335" s="838">
        <v>0</v>
      </c>
      <c r="K335" s="838"/>
      <c r="L335" s="838"/>
    </row>
    <row r="336" spans="1:12" x14ac:dyDescent="0.2">
      <c r="A336" s="226" t="s">
        <v>2972</v>
      </c>
      <c r="D336" s="226"/>
      <c r="I336" s="838">
        <v>0</v>
      </c>
      <c r="J336" s="838">
        <v>0</v>
      </c>
      <c r="K336" s="838"/>
      <c r="L336" s="838"/>
    </row>
    <row r="337" spans="1:12" x14ac:dyDescent="0.2">
      <c r="A337" s="226" t="s">
        <v>2973</v>
      </c>
      <c r="D337" s="226"/>
      <c r="I337" s="838">
        <v>0</v>
      </c>
      <c r="J337" s="838">
        <v>0</v>
      </c>
      <c r="K337" s="838"/>
      <c r="L337" s="838"/>
    </row>
    <row r="338" spans="1:12" x14ac:dyDescent="0.2">
      <c r="A338" s="226" t="s">
        <v>2974</v>
      </c>
      <c r="D338" s="226"/>
      <c r="I338" s="838">
        <v>0</v>
      </c>
      <c r="J338" s="838">
        <v>0</v>
      </c>
      <c r="K338" s="838"/>
      <c r="L338" s="838"/>
    </row>
    <row r="339" spans="1:12" x14ac:dyDescent="0.2">
      <c r="A339" s="226" t="s">
        <v>2975</v>
      </c>
      <c r="D339" s="226"/>
      <c r="I339" s="838">
        <v>0</v>
      </c>
      <c r="J339" s="838">
        <v>0</v>
      </c>
      <c r="K339" s="838"/>
      <c r="L339" s="838"/>
    </row>
    <row r="340" spans="1:12" x14ac:dyDescent="0.2">
      <c r="L340" s="838"/>
    </row>
    <row r="341" spans="1:12" x14ac:dyDescent="0.2">
      <c r="K341" s="838"/>
      <c r="L341" s="838"/>
    </row>
    <row r="342" spans="1:12" x14ac:dyDescent="0.2">
      <c r="K342" s="838"/>
      <c r="L342" s="838"/>
    </row>
    <row r="343" spans="1:12" x14ac:dyDescent="0.2">
      <c r="K343" s="838"/>
      <c r="L343" s="838"/>
    </row>
    <row r="344" spans="1:12" x14ac:dyDescent="0.2">
      <c r="K344" s="838"/>
      <c r="L344" s="838"/>
    </row>
    <row r="345" spans="1:12" x14ac:dyDescent="0.2">
      <c r="K345" s="838"/>
      <c r="L345" s="838"/>
    </row>
    <row r="346" spans="1:12" x14ac:dyDescent="0.2">
      <c r="K346" s="838"/>
      <c r="L346" s="838"/>
    </row>
    <row r="347" spans="1:12" x14ac:dyDescent="0.2">
      <c r="K347" s="838"/>
      <c r="L347" s="838"/>
    </row>
    <row r="348" spans="1:12" x14ac:dyDescent="0.2">
      <c r="K348" s="838"/>
      <c r="L348" s="838"/>
    </row>
    <row r="349" spans="1:12" x14ac:dyDescent="0.2">
      <c r="K349" s="838"/>
      <c r="L349" s="838"/>
    </row>
    <row r="350" spans="1:12" x14ac:dyDescent="0.2">
      <c r="K350" s="838"/>
      <c r="L350" s="838"/>
    </row>
    <row r="351" spans="1:12" x14ac:dyDescent="0.2">
      <c r="K351" s="838"/>
      <c r="L351" s="838"/>
    </row>
    <row r="352" spans="1:12" x14ac:dyDescent="0.2">
      <c r="K352" s="838"/>
      <c r="L352" s="838"/>
    </row>
    <row r="353" spans="11:12" x14ac:dyDescent="0.2">
      <c r="K353" s="838"/>
      <c r="L353" s="838"/>
    </row>
    <row r="354" spans="11:12" x14ac:dyDescent="0.2">
      <c r="K354" s="838"/>
      <c r="L354" s="838"/>
    </row>
    <row r="355" spans="11:12" x14ac:dyDescent="0.2">
      <c r="K355" s="838"/>
      <c r="L355" s="838"/>
    </row>
    <row r="356" spans="11:12" x14ac:dyDescent="0.2">
      <c r="K356" s="838"/>
      <c r="L356" s="838"/>
    </row>
    <row r="357" spans="11:12" x14ac:dyDescent="0.2">
      <c r="K357" s="838"/>
      <c r="L357" s="838"/>
    </row>
    <row r="358" spans="11:12" x14ac:dyDescent="0.2">
      <c r="K358" s="838"/>
      <c r="L358" s="838"/>
    </row>
    <row r="359" spans="11:12" x14ac:dyDescent="0.2">
      <c r="K359" s="838"/>
      <c r="L359" s="838"/>
    </row>
    <row r="360" spans="11:12" x14ac:dyDescent="0.2">
      <c r="K360" s="838"/>
      <c r="L360" s="838"/>
    </row>
    <row r="361" spans="11:12" x14ac:dyDescent="0.2">
      <c r="K361" s="838"/>
      <c r="L361" s="838"/>
    </row>
    <row r="362" spans="11:12" x14ac:dyDescent="0.2">
      <c r="K362" s="838"/>
      <c r="L362" s="838"/>
    </row>
    <row r="363" spans="11:12" x14ac:dyDescent="0.2">
      <c r="K363" s="838"/>
      <c r="L363" s="838"/>
    </row>
    <row r="364" spans="11:12" x14ac:dyDescent="0.2">
      <c r="K364" s="838"/>
      <c r="L364" s="838"/>
    </row>
    <row r="365" spans="11:12" x14ac:dyDescent="0.2">
      <c r="K365" s="838"/>
      <c r="L365" s="838"/>
    </row>
    <row r="366" spans="11:12" x14ac:dyDescent="0.2">
      <c r="K366" s="838"/>
      <c r="L366" s="838"/>
    </row>
    <row r="367" spans="11:12" x14ac:dyDescent="0.2">
      <c r="K367" s="838"/>
      <c r="L367" s="838"/>
    </row>
    <row r="368" spans="11:12" x14ac:dyDescent="0.2">
      <c r="K368" s="838"/>
      <c r="L368" s="838"/>
    </row>
    <row r="369" spans="11:12" x14ac:dyDescent="0.2">
      <c r="K369" s="838"/>
      <c r="L369" s="838"/>
    </row>
    <row r="370" spans="11:12" x14ac:dyDescent="0.2">
      <c r="K370" s="838"/>
      <c r="L370" s="838"/>
    </row>
    <row r="371" spans="11:12" x14ac:dyDescent="0.2">
      <c r="K371" s="838"/>
      <c r="L371" s="838"/>
    </row>
    <row r="372" spans="11:12" x14ac:dyDescent="0.2">
      <c r="K372" s="838"/>
      <c r="L372" s="838"/>
    </row>
    <row r="373" spans="11:12" x14ac:dyDescent="0.2">
      <c r="K373" s="838"/>
      <c r="L373" s="838"/>
    </row>
    <row r="374" spans="11:12" x14ac:dyDescent="0.2">
      <c r="K374" s="838"/>
      <c r="L374" s="838"/>
    </row>
    <row r="375" spans="11:12" x14ac:dyDescent="0.2">
      <c r="K375" s="838"/>
      <c r="L375" s="838"/>
    </row>
    <row r="376" spans="11:12" x14ac:dyDescent="0.2">
      <c r="K376" s="838"/>
      <c r="L376" s="838"/>
    </row>
    <row r="377" spans="11:12" x14ac:dyDescent="0.2">
      <c r="K377" s="838"/>
      <c r="L377" s="838"/>
    </row>
    <row r="378" spans="11:12" x14ac:dyDescent="0.2">
      <c r="K378" s="838"/>
      <c r="L378" s="838"/>
    </row>
    <row r="379" spans="11:12" x14ac:dyDescent="0.2">
      <c r="K379" s="838"/>
      <c r="L379" s="838"/>
    </row>
    <row r="380" spans="11:12" x14ac:dyDescent="0.2">
      <c r="K380" s="838"/>
      <c r="L380" s="838"/>
    </row>
    <row r="381" spans="11:12" x14ac:dyDescent="0.2">
      <c r="K381" s="838"/>
      <c r="L381" s="838"/>
    </row>
    <row r="382" spans="11:12" x14ac:dyDescent="0.2">
      <c r="K382" s="838"/>
      <c r="L382" s="838"/>
    </row>
    <row r="383" spans="11:12" x14ac:dyDescent="0.2">
      <c r="K383" s="838"/>
      <c r="L383" s="838"/>
    </row>
    <row r="384" spans="11:12" x14ac:dyDescent="0.2">
      <c r="K384" s="838"/>
      <c r="L384" s="838"/>
    </row>
    <row r="385" spans="11:13" x14ac:dyDescent="0.2">
      <c r="K385" s="838"/>
      <c r="L385" s="838"/>
    </row>
    <row r="386" spans="11:13" x14ac:dyDescent="0.2">
      <c r="K386" s="838"/>
      <c r="L386" s="838"/>
    </row>
    <row r="387" spans="11:13" x14ac:dyDescent="0.2">
      <c r="K387" s="838"/>
      <c r="L387" s="838"/>
      <c r="M387" s="916">
        <v>8364</v>
      </c>
    </row>
    <row r="388" spans="11:13" x14ac:dyDescent="0.2">
      <c r="K388" s="838"/>
      <c r="L388" s="838"/>
    </row>
    <row r="389" spans="11:13" x14ac:dyDescent="0.2">
      <c r="K389" s="838"/>
      <c r="L389" s="838"/>
    </row>
    <row r="390" spans="11:13" x14ac:dyDescent="0.2">
      <c r="K390" s="838"/>
      <c r="L390" s="838"/>
    </row>
    <row r="391" spans="11:13" x14ac:dyDescent="0.2">
      <c r="K391" s="838"/>
      <c r="L391" s="838"/>
    </row>
    <row r="392" spans="11:13" x14ac:dyDescent="0.2">
      <c r="K392" s="838"/>
      <c r="L392" s="838"/>
    </row>
    <row r="393" spans="11:13" x14ac:dyDescent="0.2">
      <c r="K393" s="838"/>
      <c r="L393" s="838"/>
    </row>
    <row r="394" spans="11:13" x14ac:dyDescent="0.2">
      <c r="K394" s="838"/>
      <c r="L394" s="838"/>
    </row>
    <row r="395" spans="11:13" x14ac:dyDescent="0.2">
      <c r="K395" s="838"/>
      <c r="L395" s="838"/>
    </row>
    <row r="396" spans="11:13" x14ac:dyDescent="0.2">
      <c r="K396" s="838"/>
      <c r="L396" s="838"/>
    </row>
    <row r="397" spans="11:13" x14ac:dyDescent="0.2">
      <c r="K397" s="838"/>
      <c r="L397" s="838"/>
    </row>
    <row r="398" spans="11:13" x14ac:dyDescent="0.2">
      <c r="K398" s="838"/>
      <c r="L398" s="838"/>
    </row>
    <row r="399" spans="11:13" x14ac:dyDescent="0.2">
      <c r="K399" s="838"/>
      <c r="L399" s="838"/>
    </row>
    <row r="400" spans="11:13" x14ac:dyDescent="0.2">
      <c r="K400" s="838"/>
      <c r="L400" s="838"/>
    </row>
    <row r="401" spans="11:12" x14ac:dyDescent="0.2">
      <c r="K401" s="838"/>
      <c r="L401" s="838"/>
    </row>
    <row r="402" spans="11:12" x14ac:dyDescent="0.2">
      <c r="K402" s="838"/>
      <c r="L402" s="838"/>
    </row>
    <row r="403" spans="11:12" x14ac:dyDescent="0.2">
      <c r="K403" s="838"/>
      <c r="L403" s="838"/>
    </row>
    <row r="404" spans="11:12" x14ac:dyDescent="0.2">
      <c r="K404" s="838"/>
      <c r="L404" s="838"/>
    </row>
    <row r="405" spans="11:12" x14ac:dyDescent="0.2">
      <c r="K405" s="838"/>
      <c r="L405" s="838"/>
    </row>
    <row r="406" spans="11:12" x14ac:dyDescent="0.2">
      <c r="K406" s="838"/>
      <c r="L406" s="838"/>
    </row>
    <row r="407" spans="11:12" x14ac:dyDescent="0.2">
      <c r="K407" s="838"/>
      <c r="L407" s="838"/>
    </row>
    <row r="408" spans="11:12" x14ac:dyDescent="0.2">
      <c r="K408" s="838"/>
      <c r="L408" s="838"/>
    </row>
    <row r="409" spans="11:12" x14ac:dyDescent="0.2">
      <c r="K409" s="838"/>
      <c r="L409" s="838"/>
    </row>
    <row r="410" spans="11:12" x14ac:dyDescent="0.2">
      <c r="K410" s="838"/>
      <c r="L410" s="838"/>
    </row>
    <row r="411" spans="11:12" x14ac:dyDescent="0.2">
      <c r="K411" s="838"/>
      <c r="L411" s="838"/>
    </row>
    <row r="412" spans="11:12" x14ac:dyDescent="0.2">
      <c r="K412" s="838"/>
      <c r="L412" s="838"/>
    </row>
    <row r="413" spans="11:12" x14ac:dyDescent="0.2">
      <c r="K413" s="838"/>
      <c r="L413" s="838"/>
    </row>
    <row r="414" spans="11:12" x14ac:dyDescent="0.2">
      <c r="K414" s="838"/>
      <c r="L414" s="838"/>
    </row>
    <row r="415" spans="11:12" x14ac:dyDescent="0.2">
      <c r="K415" s="838"/>
      <c r="L415" s="838"/>
    </row>
    <row r="416" spans="11:12" x14ac:dyDescent="0.2">
      <c r="K416" s="838"/>
      <c r="L416" s="838"/>
    </row>
    <row r="417" spans="11:13" x14ac:dyDescent="0.2">
      <c r="K417" s="838"/>
      <c r="L417" s="838"/>
    </row>
    <row r="418" spans="11:13" x14ac:dyDescent="0.2">
      <c r="K418" s="838"/>
      <c r="L418" s="838"/>
    </row>
    <row r="419" spans="11:13" x14ac:dyDescent="0.2">
      <c r="K419" s="838"/>
      <c r="L419" s="838"/>
    </row>
    <row r="420" spans="11:13" x14ac:dyDescent="0.2">
      <c r="K420" s="838"/>
      <c r="L420" s="838"/>
    </row>
    <row r="421" spans="11:13" x14ac:dyDescent="0.2">
      <c r="K421" s="838"/>
      <c r="L421" s="838"/>
      <c r="M421" s="916">
        <v>3800</v>
      </c>
    </row>
    <row r="422" spans="11:13" x14ac:dyDescent="0.2">
      <c r="K422" s="838"/>
      <c r="L422" s="838"/>
      <c r="M422" s="916">
        <v>4000</v>
      </c>
    </row>
    <row r="423" spans="11:13" x14ac:dyDescent="0.2">
      <c r="K423" s="838"/>
      <c r="L423" s="838"/>
    </row>
    <row r="424" spans="11:13" x14ac:dyDescent="0.2">
      <c r="K424" s="838"/>
      <c r="L424" s="838"/>
    </row>
    <row r="425" spans="11:13" x14ac:dyDescent="0.2">
      <c r="K425" s="838"/>
      <c r="L425" s="838"/>
    </row>
    <row r="426" spans="11:13" x14ac:dyDescent="0.2">
      <c r="K426" s="838"/>
      <c r="L426" s="838"/>
    </row>
    <row r="427" spans="11:13" x14ac:dyDescent="0.2">
      <c r="K427" s="838"/>
      <c r="L427" s="838"/>
    </row>
    <row r="428" spans="11:13" x14ac:dyDescent="0.2">
      <c r="K428" s="838"/>
      <c r="L428" s="838"/>
    </row>
    <row r="429" spans="11:13" x14ac:dyDescent="0.2">
      <c r="K429" s="838"/>
      <c r="L429" s="838"/>
    </row>
    <row r="430" spans="11:13" x14ac:dyDescent="0.2">
      <c r="K430" s="838"/>
      <c r="L430" s="838"/>
    </row>
    <row r="431" spans="11:13" x14ac:dyDescent="0.2">
      <c r="K431" s="838"/>
      <c r="L431" s="838"/>
    </row>
    <row r="432" spans="11:13" x14ac:dyDescent="0.2">
      <c r="K432" s="838"/>
      <c r="L432" s="838"/>
    </row>
    <row r="433" spans="11:12" x14ac:dyDescent="0.2">
      <c r="K433" s="838"/>
      <c r="L433" s="838"/>
    </row>
    <row r="434" spans="11:12" x14ac:dyDescent="0.2">
      <c r="K434" s="838"/>
      <c r="L434" s="838"/>
    </row>
    <row r="435" spans="11:12" x14ac:dyDescent="0.2">
      <c r="K435" s="838"/>
      <c r="L435" s="847"/>
    </row>
    <row r="436" spans="11:12" x14ac:dyDescent="0.2">
      <c r="K436" s="847"/>
      <c r="L436" s="847"/>
    </row>
    <row r="437" spans="11:12" x14ac:dyDescent="0.2">
      <c r="K437" s="847"/>
    </row>
    <row r="444" spans="11:12" x14ac:dyDescent="0.2">
      <c r="L444" s="847"/>
    </row>
    <row r="445" spans="11:12" x14ac:dyDescent="0.2">
      <c r="K445" s="847"/>
      <c r="L445" s="838"/>
    </row>
    <row r="446" spans="11:12" x14ac:dyDescent="0.2">
      <c r="K446" s="838"/>
      <c r="L446" s="838"/>
    </row>
    <row r="447" spans="11:12" x14ac:dyDescent="0.2">
      <c r="K447" s="838"/>
      <c r="L447" s="838"/>
    </row>
    <row r="448" spans="11:12" x14ac:dyDescent="0.2">
      <c r="K448" s="838"/>
      <c r="L448" s="838"/>
    </row>
    <row r="449" spans="11:13" x14ac:dyDescent="0.2">
      <c r="K449" s="838"/>
      <c r="L449" s="838"/>
    </row>
    <row r="450" spans="11:13" x14ac:dyDescent="0.2">
      <c r="K450" s="838"/>
      <c r="L450" s="838"/>
    </row>
    <row r="451" spans="11:13" x14ac:dyDescent="0.2">
      <c r="K451" s="838"/>
      <c r="L451" s="838"/>
    </row>
    <row r="452" spans="11:13" x14ac:dyDescent="0.2">
      <c r="K452" s="838"/>
      <c r="L452" s="838"/>
    </row>
    <row r="453" spans="11:13" x14ac:dyDescent="0.2">
      <c r="K453" s="838"/>
      <c r="L453" s="838"/>
    </row>
    <row r="454" spans="11:13" x14ac:dyDescent="0.2">
      <c r="K454" s="838"/>
      <c r="L454" s="838"/>
    </row>
    <row r="455" spans="11:13" x14ac:dyDescent="0.2">
      <c r="K455" s="838"/>
      <c r="L455" s="838"/>
    </row>
    <row r="456" spans="11:13" x14ac:dyDescent="0.2">
      <c r="K456" s="838"/>
      <c r="L456" s="838"/>
      <c r="M456" s="916">
        <v>7243.6</v>
      </c>
    </row>
    <row r="457" spans="11:13" x14ac:dyDescent="0.2">
      <c r="K457" s="838"/>
      <c r="L457" s="838"/>
    </row>
    <row r="458" spans="11:13" x14ac:dyDescent="0.2">
      <c r="K458" s="838"/>
      <c r="L458" s="838"/>
    </row>
    <row r="459" spans="11:13" x14ac:dyDescent="0.2">
      <c r="K459" s="838"/>
      <c r="L459" s="838"/>
    </row>
    <row r="460" spans="11:13" x14ac:dyDescent="0.2">
      <c r="K460" s="838"/>
      <c r="L460" s="838" t="s">
        <v>1295</v>
      </c>
    </row>
    <row r="461" spans="11:13" x14ac:dyDescent="0.2">
      <c r="K461" s="838" t="s">
        <v>1295</v>
      </c>
      <c r="L461" s="838"/>
      <c r="M461" s="916">
        <v>2550.71</v>
      </c>
    </row>
    <row r="462" spans="11:13" x14ac:dyDescent="0.2">
      <c r="K462" s="838"/>
      <c r="L462" s="838"/>
    </row>
    <row r="463" spans="11:13" x14ac:dyDescent="0.2">
      <c r="K463" s="838"/>
      <c r="L463" s="838"/>
    </row>
    <row r="464" spans="11:13" x14ac:dyDescent="0.2">
      <c r="K464" s="838"/>
      <c r="L464" s="838"/>
    </row>
    <row r="465" spans="11:13" x14ac:dyDescent="0.2">
      <c r="K465" s="838"/>
      <c r="L465" s="838"/>
      <c r="M465" s="916">
        <v>4599.57</v>
      </c>
    </row>
    <row r="466" spans="11:13" x14ac:dyDescent="0.2">
      <c r="K466" s="838"/>
      <c r="L466" s="838"/>
      <c r="M466" s="916">
        <v>1735.51</v>
      </c>
    </row>
    <row r="467" spans="11:13" x14ac:dyDescent="0.2">
      <c r="K467" s="838"/>
      <c r="L467" s="838"/>
    </row>
    <row r="468" spans="11:13" x14ac:dyDescent="0.2">
      <c r="K468" s="838"/>
      <c r="L468" s="838"/>
    </row>
    <row r="469" spans="11:13" x14ac:dyDescent="0.2">
      <c r="K469" s="838"/>
      <c r="L469" s="838"/>
    </row>
    <row r="470" spans="11:13" x14ac:dyDescent="0.2">
      <c r="K470" s="838"/>
      <c r="L470" s="838"/>
    </row>
    <row r="471" spans="11:13" x14ac:dyDescent="0.2">
      <c r="K471" s="838"/>
      <c r="L471" s="838"/>
    </row>
    <row r="472" spans="11:13" x14ac:dyDescent="0.2">
      <c r="K472" s="838"/>
      <c r="L472" s="838"/>
    </row>
    <row r="473" spans="11:13" x14ac:dyDescent="0.2">
      <c r="K473" s="838"/>
      <c r="L473" s="838"/>
      <c r="M473" s="916">
        <v>5531.1</v>
      </c>
    </row>
    <row r="474" spans="11:13" x14ac:dyDescent="0.2">
      <c r="K474" s="838"/>
      <c r="L474" s="838"/>
    </row>
    <row r="475" spans="11:13" x14ac:dyDescent="0.2">
      <c r="K475" s="838"/>
      <c r="L475" s="838"/>
      <c r="M475" s="916">
        <v>3133.04</v>
      </c>
    </row>
    <row r="476" spans="11:13" x14ac:dyDescent="0.2">
      <c r="K476" s="838"/>
      <c r="L476" s="838"/>
      <c r="M476" s="916">
        <v>2365.9299999999998</v>
      </c>
    </row>
    <row r="477" spans="11:13" x14ac:dyDescent="0.2">
      <c r="K477" s="838"/>
      <c r="L477" s="838"/>
      <c r="M477" s="916">
        <v>3009.52</v>
      </c>
    </row>
    <row r="478" spans="11:13" x14ac:dyDescent="0.2">
      <c r="K478" s="838"/>
      <c r="L478" s="838"/>
      <c r="M478" s="916">
        <v>2483.12</v>
      </c>
    </row>
    <row r="479" spans="11:13" x14ac:dyDescent="0.2">
      <c r="K479" s="838"/>
      <c r="L479" s="838"/>
    </row>
    <row r="480" spans="11:13" x14ac:dyDescent="0.2">
      <c r="K480" s="838"/>
      <c r="L480" s="838"/>
    </row>
    <row r="481" spans="11:13" x14ac:dyDescent="0.2">
      <c r="K481" s="838"/>
      <c r="L481" s="838"/>
    </row>
    <row r="482" spans="11:13" x14ac:dyDescent="0.2">
      <c r="K482" s="838"/>
      <c r="L482" s="838"/>
    </row>
    <row r="483" spans="11:13" x14ac:dyDescent="0.2">
      <c r="K483" s="838"/>
      <c r="L483" s="838"/>
    </row>
    <row r="484" spans="11:13" x14ac:dyDescent="0.2">
      <c r="K484" s="838"/>
      <c r="L484" s="838"/>
    </row>
    <row r="485" spans="11:13" x14ac:dyDescent="0.2">
      <c r="K485" s="838"/>
      <c r="L485" s="838"/>
    </row>
    <row r="486" spans="11:13" x14ac:dyDescent="0.2">
      <c r="K486" s="838"/>
      <c r="L486" s="838"/>
      <c r="M486" s="916">
        <v>10409.67</v>
      </c>
    </row>
    <row r="487" spans="11:13" x14ac:dyDescent="0.2">
      <c r="K487" s="838"/>
      <c r="L487" s="838"/>
      <c r="M487" s="916">
        <v>6039.89</v>
      </c>
    </row>
    <row r="488" spans="11:13" x14ac:dyDescent="0.2">
      <c r="K488" s="838"/>
      <c r="L488" s="838"/>
      <c r="M488" s="916">
        <v>2667.23</v>
      </c>
    </row>
    <row r="489" spans="11:13" x14ac:dyDescent="0.2">
      <c r="K489" s="838"/>
      <c r="L489" s="838"/>
      <c r="M489" s="916">
        <v>3679.91</v>
      </c>
    </row>
    <row r="490" spans="11:13" x14ac:dyDescent="0.2">
      <c r="K490" s="838"/>
      <c r="L490" s="838"/>
      <c r="M490" s="916">
        <v>1982.82</v>
      </c>
    </row>
    <row r="491" spans="11:13" x14ac:dyDescent="0.2">
      <c r="K491" s="838"/>
      <c r="L491" s="838"/>
      <c r="M491" s="916">
        <v>4956</v>
      </c>
    </row>
    <row r="492" spans="11:13" x14ac:dyDescent="0.2">
      <c r="K492" s="838"/>
      <c r="L492" s="838"/>
    </row>
    <row r="493" spans="11:13" x14ac:dyDescent="0.2">
      <c r="K493" s="838"/>
      <c r="L493" s="838"/>
      <c r="M493" s="916">
        <v>2365.9299999999998</v>
      </c>
    </row>
    <row r="494" spans="11:13" x14ac:dyDescent="0.2">
      <c r="K494" s="838"/>
      <c r="L494" s="838"/>
      <c r="M494" s="916">
        <v>2365.9299999999998</v>
      </c>
    </row>
    <row r="495" spans="11:13" x14ac:dyDescent="0.2">
      <c r="K495" s="838"/>
      <c r="L495" s="838"/>
      <c r="M495" s="916">
        <v>2483.12</v>
      </c>
    </row>
    <row r="496" spans="11:13" x14ac:dyDescent="0.2">
      <c r="K496" s="838"/>
      <c r="L496" s="838"/>
      <c r="M496" s="916">
        <v>2483.12</v>
      </c>
    </row>
    <row r="497" spans="11:13" x14ac:dyDescent="0.2">
      <c r="K497" s="838"/>
      <c r="L497" s="849"/>
      <c r="M497" s="919">
        <v>2483.12</v>
      </c>
    </row>
    <row r="498" spans="11:13" x14ac:dyDescent="0.2">
      <c r="K498" s="849"/>
      <c r="L498" s="838"/>
      <c r="M498" s="919"/>
    </row>
    <row r="499" spans="11:13" x14ac:dyDescent="0.2">
      <c r="K499" s="838"/>
      <c r="L499" s="838"/>
    </row>
    <row r="500" spans="11:13" x14ac:dyDescent="0.2">
      <c r="K500" s="838"/>
      <c r="L500" s="838" t="s">
        <v>1308</v>
      </c>
    </row>
    <row r="501" spans="11:13" x14ac:dyDescent="0.2">
      <c r="K501" s="838" t="s">
        <v>1308</v>
      </c>
      <c r="L501" s="838" t="s">
        <v>1308</v>
      </c>
      <c r="M501" s="916">
        <v>10461.36</v>
      </c>
    </row>
    <row r="502" spans="11:13" x14ac:dyDescent="0.2">
      <c r="K502" s="838" t="s">
        <v>1308</v>
      </c>
      <c r="L502" s="838"/>
      <c r="M502" s="916">
        <v>1027.06</v>
      </c>
    </row>
    <row r="503" spans="11:13" x14ac:dyDescent="0.2">
      <c r="K503" s="838"/>
      <c r="L503" s="838" t="s">
        <v>1295</v>
      </c>
    </row>
    <row r="504" spans="11:13" x14ac:dyDescent="0.2">
      <c r="K504" s="838" t="s">
        <v>1295</v>
      </c>
      <c r="L504" s="838" t="s">
        <v>1295</v>
      </c>
      <c r="M504" s="916">
        <v>7558.09</v>
      </c>
    </row>
    <row r="505" spans="11:13" x14ac:dyDescent="0.2">
      <c r="K505" s="838" t="s">
        <v>1295</v>
      </c>
      <c r="L505" s="838"/>
      <c r="M505" s="916">
        <v>4599.57</v>
      </c>
    </row>
    <row r="506" spans="11:13" x14ac:dyDescent="0.2">
      <c r="K506" s="838"/>
      <c r="L506" s="838"/>
      <c r="M506" s="916">
        <v>0</v>
      </c>
    </row>
    <row r="507" spans="11:13" x14ac:dyDescent="0.2">
      <c r="K507" s="838"/>
      <c r="L507" s="838"/>
      <c r="M507" s="916">
        <v>2274.31</v>
      </c>
    </row>
    <row r="508" spans="11:13" x14ac:dyDescent="0.2">
      <c r="K508" s="838"/>
      <c r="L508" s="838" t="s">
        <v>1308</v>
      </c>
    </row>
    <row r="509" spans="11:13" x14ac:dyDescent="0.2">
      <c r="K509" s="838" t="s">
        <v>1308</v>
      </c>
      <c r="L509" s="838" t="s">
        <v>1295</v>
      </c>
      <c r="M509" s="916">
        <v>2791.57</v>
      </c>
    </row>
    <row r="510" spans="11:13" x14ac:dyDescent="0.2">
      <c r="K510" s="838" t="s">
        <v>1295</v>
      </c>
      <c r="L510" s="838" t="s">
        <v>1308</v>
      </c>
      <c r="M510" s="916">
        <v>6264.82</v>
      </c>
    </row>
    <row r="511" spans="11:13" x14ac:dyDescent="0.2">
      <c r="K511" s="838" t="s">
        <v>1308</v>
      </c>
      <c r="L511" s="838"/>
      <c r="M511" s="916">
        <v>2716.8</v>
      </c>
    </row>
    <row r="512" spans="11:13" x14ac:dyDescent="0.2">
      <c r="K512" s="838"/>
      <c r="L512" s="838" t="s">
        <v>1308</v>
      </c>
    </row>
    <row r="513" spans="11:13" x14ac:dyDescent="0.2">
      <c r="K513" s="838" t="s">
        <v>1308</v>
      </c>
      <c r="L513" s="838" t="s">
        <v>1295</v>
      </c>
      <c r="M513" s="916">
        <v>3679.71</v>
      </c>
    </row>
    <row r="514" spans="11:13" x14ac:dyDescent="0.2">
      <c r="K514" s="838" t="s">
        <v>1295</v>
      </c>
      <c r="L514" s="838" t="s">
        <v>1295</v>
      </c>
    </row>
    <row r="515" spans="11:13" x14ac:dyDescent="0.2">
      <c r="K515" s="838" t="s">
        <v>1295</v>
      </c>
      <c r="L515" s="838" t="s">
        <v>1295</v>
      </c>
    </row>
    <row r="516" spans="11:13" x14ac:dyDescent="0.2">
      <c r="K516" s="838" t="s">
        <v>1295</v>
      </c>
      <c r="L516" s="838" t="s">
        <v>1295</v>
      </c>
    </row>
    <row r="517" spans="11:13" x14ac:dyDescent="0.2">
      <c r="K517" s="838" t="s">
        <v>1295</v>
      </c>
      <c r="L517" s="838" t="s">
        <v>1295</v>
      </c>
    </row>
    <row r="518" spans="11:13" x14ac:dyDescent="0.2">
      <c r="K518" s="838" t="s">
        <v>1295</v>
      </c>
      <c r="L518" s="838" t="s">
        <v>1295</v>
      </c>
    </row>
    <row r="519" spans="11:13" x14ac:dyDescent="0.2">
      <c r="K519" s="838" t="s">
        <v>1295</v>
      </c>
      <c r="L519" s="838" t="s">
        <v>1295</v>
      </c>
    </row>
    <row r="520" spans="11:13" x14ac:dyDescent="0.2">
      <c r="K520" s="838" t="s">
        <v>1295</v>
      </c>
      <c r="L520" s="838" t="s">
        <v>1295</v>
      </c>
    </row>
    <row r="521" spans="11:13" x14ac:dyDescent="0.2">
      <c r="K521" s="838" t="s">
        <v>1295</v>
      </c>
      <c r="L521" s="838"/>
      <c r="M521" s="916">
        <v>319.49</v>
      </c>
    </row>
    <row r="522" spans="11:13" x14ac:dyDescent="0.2">
      <c r="K522" s="838"/>
      <c r="L522" s="838" t="s">
        <v>1308</v>
      </c>
    </row>
    <row r="523" spans="11:13" x14ac:dyDescent="0.2">
      <c r="K523" s="838" t="s">
        <v>1308</v>
      </c>
      <c r="L523" s="838" t="s">
        <v>1308</v>
      </c>
      <c r="M523" s="916">
        <v>2159.62</v>
      </c>
    </row>
    <row r="524" spans="11:13" x14ac:dyDescent="0.2">
      <c r="K524" s="838" t="s">
        <v>1308</v>
      </c>
      <c r="L524" s="838" t="s">
        <v>1308</v>
      </c>
      <c r="M524" s="916">
        <v>3415.21</v>
      </c>
    </row>
    <row r="525" spans="11:13" x14ac:dyDescent="0.2">
      <c r="K525" s="838" t="s">
        <v>1308</v>
      </c>
      <c r="L525" s="838" t="s">
        <v>1308</v>
      </c>
      <c r="M525" s="916">
        <v>2107.54</v>
      </c>
    </row>
    <row r="526" spans="11:13" x14ac:dyDescent="0.2">
      <c r="K526" s="838" t="s">
        <v>1308</v>
      </c>
      <c r="L526" s="838" t="s">
        <v>1308</v>
      </c>
      <c r="M526" s="916">
        <v>6039.89</v>
      </c>
    </row>
    <row r="527" spans="11:13" x14ac:dyDescent="0.2">
      <c r="K527" s="838" t="s">
        <v>1308</v>
      </c>
      <c r="L527" s="838" t="s">
        <v>1295</v>
      </c>
      <c r="M527" s="916">
        <v>3042.37</v>
      </c>
    </row>
    <row r="528" spans="11:13" x14ac:dyDescent="0.2">
      <c r="K528" s="838" t="s">
        <v>1295</v>
      </c>
      <c r="L528" s="838" t="s">
        <v>1295</v>
      </c>
      <c r="M528" s="916">
        <v>1815.73</v>
      </c>
    </row>
    <row r="529" spans="11:13" x14ac:dyDescent="0.2">
      <c r="K529" s="838" t="s">
        <v>1295</v>
      </c>
      <c r="L529" s="838"/>
      <c r="M529" s="916">
        <v>5152.5200000000004</v>
      </c>
    </row>
    <row r="530" spans="11:13" x14ac:dyDescent="0.2">
      <c r="K530" s="838"/>
      <c r="L530" s="838" t="s">
        <v>1331</v>
      </c>
    </row>
    <row r="531" spans="11:13" x14ac:dyDescent="0.2">
      <c r="K531" s="838" t="s">
        <v>1331</v>
      </c>
      <c r="L531" s="838" t="s">
        <v>1308</v>
      </c>
      <c r="M531" s="916">
        <v>3318.7</v>
      </c>
    </row>
    <row r="532" spans="11:13" x14ac:dyDescent="0.2">
      <c r="K532" s="838" t="s">
        <v>1308</v>
      </c>
      <c r="L532" s="838"/>
      <c r="M532" s="916">
        <v>4111.41</v>
      </c>
    </row>
    <row r="533" spans="11:13" x14ac:dyDescent="0.2">
      <c r="K533" s="838"/>
      <c r="L533" s="838"/>
      <c r="M533" s="916">
        <v>337.8</v>
      </c>
    </row>
    <row r="534" spans="11:13" x14ac:dyDescent="0.2">
      <c r="K534" s="838"/>
      <c r="L534" s="838" t="s">
        <v>1308</v>
      </c>
      <c r="M534" s="916">
        <v>3679.91</v>
      </c>
    </row>
    <row r="535" spans="11:13" x14ac:dyDescent="0.2">
      <c r="K535" s="838" t="s">
        <v>1308</v>
      </c>
      <c r="L535" s="838" t="s">
        <v>1295</v>
      </c>
      <c r="M535" s="916">
        <v>5242.41</v>
      </c>
    </row>
    <row r="536" spans="11:13" x14ac:dyDescent="0.2">
      <c r="K536" s="838" t="s">
        <v>1295</v>
      </c>
      <c r="L536" s="838" t="s">
        <v>1308</v>
      </c>
    </row>
    <row r="537" spans="11:13" x14ac:dyDescent="0.2">
      <c r="K537" s="838" t="s">
        <v>1308</v>
      </c>
      <c r="L537" s="838"/>
      <c r="M537" s="916">
        <v>1318.73</v>
      </c>
    </row>
    <row r="538" spans="11:13" x14ac:dyDescent="0.2">
      <c r="K538" s="838"/>
      <c r="L538" s="838"/>
    </row>
    <row r="539" spans="11:13" x14ac:dyDescent="0.2">
      <c r="K539" s="838"/>
      <c r="L539" s="838"/>
    </row>
    <row r="540" spans="11:13" x14ac:dyDescent="0.2">
      <c r="K540" s="838"/>
      <c r="L540" s="838"/>
    </row>
    <row r="541" spans="11:13" x14ac:dyDescent="0.2">
      <c r="K541" s="838"/>
      <c r="L541" s="838"/>
    </row>
    <row r="542" spans="11:13" x14ac:dyDescent="0.2">
      <c r="K542" s="838"/>
    </row>
    <row r="543" spans="11:13" x14ac:dyDescent="0.2">
      <c r="L543" s="848" t="s">
        <v>1308</v>
      </c>
    </row>
    <row r="544" spans="11:13" x14ac:dyDescent="0.2">
      <c r="K544" s="848" t="s">
        <v>1308</v>
      </c>
      <c r="L544" s="848" t="s">
        <v>1295</v>
      </c>
      <c r="M544" s="916">
        <v>82.5</v>
      </c>
    </row>
    <row r="545" spans="11:13" x14ac:dyDescent="0.2">
      <c r="K545" s="848" t="s">
        <v>1295</v>
      </c>
      <c r="L545" s="848" t="s">
        <v>1295</v>
      </c>
      <c r="M545" s="916">
        <v>3385.01</v>
      </c>
    </row>
    <row r="546" spans="11:13" x14ac:dyDescent="0.2">
      <c r="K546" s="848" t="s">
        <v>1295</v>
      </c>
      <c r="L546" s="848" t="s">
        <v>1295</v>
      </c>
      <c r="M546" s="916">
        <v>3379.05</v>
      </c>
    </row>
    <row r="547" spans="11:13" x14ac:dyDescent="0.2">
      <c r="K547" s="848" t="s">
        <v>1295</v>
      </c>
      <c r="L547" s="848" t="s">
        <v>1308</v>
      </c>
      <c r="M547" s="916">
        <v>3880.97</v>
      </c>
    </row>
    <row r="548" spans="11:13" x14ac:dyDescent="0.2">
      <c r="K548" s="848" t="s">
        <v>1308</v>
      </c>
      <c r="L548" s="848" t="s">
        <v>1295</v>
      </c>
      <c r="M548" s="916">
        <v>2822.14</v>
      </c>
    </row>
    <row r="549" spans="11:13" x14ac:dyDescent="0.2">
      <c r="K549" s="848" t="s">
        <v>1295</v>
      </c>
    </row>
    <row r="550" spans="11:13" x14ac:dyDescent="0.2">
      <c r="L550" s="848" t="s">
        <v>1295</v>
      </c>
    </row>
    <row r="551" spans="11:13" x14ac:dyDescent="0.2">
      <c r="K551" s="848" t="s">
        <v>1295</v>
      </c>
      <c r="M551" s="916">
        <v>3846.52</v>
      </c>
    </row>
    <row r="552" spans="11:13" x14ac:dyDescent="0.2">
      <c r="L552" s="848" t="s">
        <v>1308</v>
      </c>
    </row>
    <row r="553" spans="11:13" x14ac:dyDescent="0.2">
      <c r="K553" s="848" t="s">
        <v>1308</v>
      </c>
      <c r="L553" s="848" t="s">
        <v>1308</v>
      </c>
      <c r="M553" s="916">
        <v>900.32</v>
      </c>
    </row>
    <row r="554" spans="11:13" x14ac:dyDescent="0.2">
      <c r="K554" s="848" t="s">
        <v>1308</v>
      </c>
      <c r="L554" s="848" t="s">
        <v>1308</v>
      </c>
      <c r="M554" s="916">
        <v>10382.040000000001</v>
      </c>
    </row>
    <row r="555" spans="11:13" x14ac:dyDescent="0.2">
      <c r="K555" s="848" t="s">
        <v>1308</v>
      </c>
      <c r="L555" s="848" t="s">
        <v>1308</v>
      </c>
      <c r="M555" s="916">
        <v>2183.89</v>
      </c>
    </row>
    <row r="556" spans="11:13" x14ac:dyDescent="0.2">
      <c r="K556" s="848" t="s">
        <v>1308</v>
      </c>
      <c r="L556" s="838"/>
      <c r="M556" s="916">
        <v>1689.27</v>
      </c>
    </row>
    <row r="557" spans="11:13" x14ac:dyDescent="0.2">
      <c r="K557" s="838"/>
      <c r="L557" s="848" t="s">
        <v>1295</v>
      </c>
      <c r="M557" s="916">
        <v>3679.91</v>
      </c>
    </row>
    <row r="558" spans="11:13" x14ac:dyDescent="0.2">
      <c r="K558" s="848" t="s">
        <v>1295</v>
      </c>
      <c r="M558" s="916">
        <v>4943.62</v>
      </c>
    </row>
    <row r="559" spans="11:13" x14ac:dyDescent="0.2">
      <c r="L559" s="848" t="s">
        <v>1308</v>
      </c>
      <c r="M559" s="916">
        <v>499.53</v>
      </c>
    </row>
    <row r="560" spans="11:13" x14ac:dyDescent="0.2">
      <c r="K560" s="848" t="s">
        <v>1308</v>
      </c>
      <c r="L560" s="848" t="s">
        <v>1308</v>
      </c>
      <c r="M560" s="916">
        <v>2454.7199999999998</v>
      </c>
    </row>
    <row r="561" spans="11:13" x14ac:dyDescent="0.2">
      <c r="K561" s="848" t="s">
        <v>1308</v>
      </c>
      <c r="M561" s="916">
        <v>3223.9</v>
      </c>
    </row>
    <row r="562" spans="11:13" x14ac:dyDescent="0.2">
      <c r="L562" s="848" t="s">
        <v>1308</v>
      </c>
    </row>
    <row r="563" spans="11:13" x14ac:dyDescent="0.2">
      <c r="K563" s="848" t="s">
        <v>1308</v>
      </c>
      <c r="M563" s="916">
        <v>5647.53</v>
      </c>
    </row>
    <row r="564" spans="11:13" x14ac:dyDescent="0.2">
      <c r="L564" s="838"/>
    </row>
    <row r="565" spans="11:13" x14ac:dyDescent="0.2">
      <c r="K565" s="838"/>
      <c r="L565" s="838" t="s">
        <v>1308</v>
      </c>
    </row>
    <row r="566" spans="11:13" x14ac:dyDescent="0.2">
      <c r="K566" s="838" t="s">
        <v>1308</v>
      </c>
      <c r="L566" s="848" t="s">
        <v>1308</v>
      </c>
      <c r="M566" s="916">
        <v>6039.89</v>
      </c>
    </row>
    <row r="567" spans="11:13" x14ac:dyDescent="0.2">
      <c r="K567" s="848" t="s">
        <v>1308</v>
      </c>
      <c r="L567" s="848" t="s">
        <v>1308</v>
      </c>
      <c r="M567" s="916">
        <v>1975.73</v>
      </c>
    </row>
    <row r="568" spans="11:13" x14ac:dyDescent="0.2">
      <c r="K568" s="848" t="s">
        <v>1308</v>
      </c>
      <c r="L568" s="838"/>
      <c r="M568" s="916">
        <v>3475</v>
      </c>
    </row>
    <row r="569" spans="11:13" x14ac:dyDescent="0.2">
      <c r="K569" s="838"/>
      <c r="M569" s="916">
        <v>3679.91</v>
      </c>
    </row>
    <row r="570" spans="11:13" x14ac:dyDescent="0.2">
      <c r="M570" s="916">
        <v>2209.64</v>
      </c>
    </row>
    <row r="571" spans="11:13" x14ac:dyDescent="0.2">
      <c r="M571" s="916">
        <v>2056.3200000000002</v>
      </c>
    </row>
    <row r="576" spans="11:13" x14ac:dyDescent="0.2">
      <c r="L576" s="838" t="s">
        <v>1308</v>
      </c>
      <c r="M576" s="916">
        <v>747.15</v>
      </c>
    </row>
    <row r="577" spans="11:13" x14ac:dyDescent="0.2">
      <c r="K577" s="838" t="s">
        <v>1308</v>
      </c>
      <c r="M577" s="916">
        <v>1469.48</v>
      </c>
    </row>
    <row r="578" spans="11:13" x14ac:dyDescent="0.2">
      <c r="M578" s="916">
        <v>5269.27</v>
      </c>
    </row>
    <row r="581" spans="11:13" x14ac:dyDescent="0.2">
      <c r="L581" s="848" t="s">
        <v>1295</v>
      </c>
    </row>
    <row r="582" spans="11:13" x14ac:dyDescent="0.2">
      <c r="K582" s="848" t="s">
        <v>1295</v>
      </c>
    </row>
    <row r="584" spans="11:13" x14ac:dyDescent="0.2">
      <c r="L584" s="848" t="s">
        <v>1308</v>
      </c>
    </row>
    <row r="585" spans="11:13" x14ac:dyDescent="0.2">
      <c r="K585" s="848" t="s">
        <v>1308</v>
      </c>
      <c r="L585" s="848" t="s">
        <v>1308</v>
      </c>
      <c r="M585" s="916">
        <v>15279.67</v>
      </c>
    </row>
    <row r="586" spans="11:13" x14ac:dyDescent="0.2">
      <c r="K586" s="848" t="s">
        <v>1308</v>
      </c>
      <c r="L586" s="848" t="s">
        <v>1308</v>
      </c>
      <c r="M586" s="916">
        <v>36269.120000000003</v>
      </c>
    </row>
    <row r="587" spans="11:13" x14ac:dyDescent="0.2">
      <c r="K587" s="848" t="s">
        <v>1308</v>
      </c>
      <c r="M587" s="916">
        <v>10352.780000000001</v>
      </c>
    </row>
    <row r="588" spans="11:13" x14ac:dyDescent="0.2">
      <c r="M588" s="916">
        <v>175.63</v>
      </c>
    </row>
    <row r="591" spans="11:13" x14ac:dyDescent="0.2">
      <c r="M591" s="916">
        <v>1719</v>
      </c>
    </row>
    <row r="592" spans="11:13" x14ac:dyDescent="0.2">
      <c r="L592" s="848" t="s">
        <v>1308</v>
      </c>
      <c r="M592" s="916">
        <v>5586</v>
      </c>
    </row>
    <row r="593" spans="11:13" x14ac:dyDescent="0.2">
      <c r="K593" s="848" t="s">
        <v>1308</v>
      </c>
      <c r="M593" s="916">
        <v>2396</v>
      </c>
    </row>
    <row r="595" spans="11:13" x14ac:dyDescent="0.2">
      <c r="L595" s="838" t="s">
        <v>1295</v>
      </c>
    </row>
    <row r="596" spans="11:13" x14ac:dyDescent="0.2">
      <c r="K596" s="838" t="s">
        <v>1295</v>
      </c>
      <c r="L596" s="848" t="s">
        <v>1295</v>
      </c>
      <c r="M596" s="916">
        <v>4610</v>
      </c>
    </row>
    <row r="597" spans="11:13" x14ac:dyDescent="0.2">
      <c r="K597" s="848" t="s">
        <v>1295</v>
      </c>
      <c r="L597" s="848" t="s">
        <v>1295</v>
      </c>
      <c r="M597" s="916">
        <v>163</v>
      </c>
    </row>
    <row r="598" spans="11:13" x14ac:dyDescent="0.2">
      <c r="K598" s="848" t="s">
        <v>1295</v>
      </c>
      <c r="M598" s="916">
        <v>833</v>
      </c>
    </row>
    <row r="599" spans="11:13" x14ac:dyDescent="0.2">
      <c r="M599" s="916">
        <v>2659.05</v>
      </c>
    </row>
    <row r="600" spans="11:13" x14ac:dyDescent="0.2">
      <c r="L600" s="848" t="s">
        <v>1295</v>
      </c>
      <c r="M600" s="916">
        <v>1868.51</v>
      </c>
    </row>
    <row r="601" spans="11:13" x14ac:dyDescent="0.2">
      <c r="K601" s="848" t="s">
        <v>1295</v>
      </c>
      <c r="M601" s="916">
        <v>4618</v>
      </c>
    </row>
    <row r="602" spans="11:13" x14ac:dyDescent="0.2">
      <c r="L602" s="848" t="s">
        <v>1295</v>
      </c>
    </row>
    <row r="603" spans="11:13" x14ac:dyDescent="0.2">
      <c r="K603" s="848" t="s">
        <v>1295</v>
      </c>
    </row>
    <row r="604" spans="11:13" x14ac:dyDescent="0.2">
      <c r="M604" s="916">
        <v>586.57000000000005</v>
      </c>
    </row>
    <row r="605" spans="11:13" x14ac:dyDescent="0.2">
      <c r="M605" s="916">
        <v>4884.42</v>
      </c>
    </row>
    <row r="606" spans="11:13" x14ac:dyDescent="0.2">
      <c r="M606" s="916">
        <v>4534.32</v>
      </c>
    </row>
    <row r="607" spans="11:13" x14ac:dyDescent="0.2">
      <c r="M607" s="916">
        <v>4534.32</v>
      </c>
    </row>
    <row r="610" spans="11:13" x14ac:dyDescent="0.2">
      <c r="L610" s="848" t="s">
        <v>1295</v>
      </c>
    </row>
    <row r="611" spans="11:13" x14ac:dyDescent="0.2">
      <c r="K611" s="848" t="s">
        <v>1295</v>
      </c>
    </row>
    <row r="613" spans="11:13" x14ac:dyDescent="0.2">
      <c r="L613" s="848" t="s">
        <v>1308</v>
      </c>
    </row>
    <row r="614" spans="11:13" x14ac:dyDescent="0.2">
      <c r="K614" s="848" t="s">
        <v>1308</v>
      </c>
      <c r="L614" s="848" t="s">
        <v>1308</v>
      </c>
      <c r="M614" s="916">
        <v>2403.5700000000002</v>
      </c>
    </row>
    <row r="615" spans="11:13" x14ac:dyDescent="0.2">
      <c r="K615" s="848" t="s">
        <v>1308</v>
      </c>
      <c r="M615" s="916">
        <v>2114</v>
      </c>
    </row>
    <row r="619" spans="11:13" x14ac:dyDescent="0.2">
      <c r="L619" s="848" t="s">
        <v>1308</v>
      </c>
    </row>
    <row r="620" spans="11:13" x14ac:dyDescent="0.2">
      <c r="K620" s="848" t="s">
        <v>1308</v>
      </c>
      <c r="L620" s="848" t="s">
        <v>1308</v>
      </c>
      <c r="M620" s="916">
        <v>3500.43</v>
      </c>
    </row>
    <row r="621" spans="11:13" x14ac:dyDescent="0.2">
      <c r="K621" s="848" t="s">
        <v>1308</v>
      </c>
      <c r="L621" s="848" t="s">
        <v>1308</v>
      </c>
      <c r="M621" s="916">
        <v>2940.51</v>
      </c>
    </row>
    <row r="622" spans="11:13" x14ac:dyDescent="0.2">
      <c r="K622" s="848" t="s">
        <v>1308</v>
      </c>
      <c r="L622" s="838" t="s">
        <v>1295</v>
      </c>
      <c r="M622" s="916">
        <v>2601.0100000000002</v>
      </c>
    </row>
    <row r="623" spans="11:13" x14ac:dyDescent="0.2">
      <c r="K623" s="838" t="s">
        <v>1295</v>
      </c>
      <c r="M623" s="916">
        <v>4718</v>
      </c>
    </row>
    <row r="624" spans="11:13" x14ac:dyDescent="0.2">
      <c r="L624" s="848" t="s">
        <v>1308</v>
      </c>
    </row>
    <row r="625" spans="11:13" x14ac:dyDescent="0.2">
      <c r="K625" s="848" t="s">
        <v>1308</v>
      </c>
      <c r="M625" s="916">
        <v>2442.41</v>
      </c>
    </row>
    <row r="632" spans="11:13" x14ac:dyDescent="0.2">
      <c r="L632" s="848" t="s">
        <v>1295</v>
      </c>
    </row>
    <row r="633" spans="11:13" x14ac:dyDescent="0.2">
      <c r="K633" s="848" t="s">
        <v>1295</v>
      </c>
      <c r="M633" s="916">
        <v>463</v>
      </c>
    </row>
    <row r="651" spans="11:13" x14ac:dyDescent="0.2">
      <c r="L651" s="848" t="s">
        <v>1295</v>
      </c>
    </row>
    <row r="652" spans="11:13" x14ac:dyDescent="0.2">
      <c r="K652" s="848" t="s">
        <v>1295</v>
      </c>
      <c r="L652" s="848" t="s">
        <v>1295</v>
      </c>
    </row>
    <row r="653" spans="11:13" x14ac:dyDescent="0.2">
      <c r="K653" s="848" t="s">
        <v>1295</v>
      </c>
    </row>
    <row r="654" spans="11:13" x14ac:dyDescent="0.2">
      <c r="L654" s="848" t="s">
        <v>1308</v>
      </c>
    </row>
    <row r="655" spans="11:13" x14ac:dyDescent="0.2">
      <c r="K655" s="848" t="s">
        <v>1308</v>
      </c>
      <c r="M655" s="916">
        <v>3226.58</v>
      </c>
    </row>
    <row r="656" spans="11:13" x14ac:dyDescent="0.2">
      <c r="L656" s="848" t="s">
        <v>1308</v>
      </c>
    </row>
    <row r="657" spans="11:13" x14ac:dyDescent="0.2">
      <c r="K657" s="848" t="s">
        <v>1308</v>
      </c>
      <c r="L657" s="848" t="s">
        <v>1308</v>
      </c>
      <c r="M657" s="916">
        <v>3316.82</v>
      </c>
    </row>
    <row r="658" spans="11:13" x14ac:dyDescent="0.2">
      <c r="K658" s="848" t="s">
        <v>1308</v>
      </c>
      <c r="M658" s="916">
        <v>192.66</v>
      </c>
    </row>
    <row r="659" spans="11:13" x14ac:dyDescent="0.2">
      <c r="L659" s="848" t="s">
        <v>1295</v>
      </c>
      <c r="M659" s="916">
        <v>2645.92</v>
      </c>
    </row>
    <row r="660" spans="11:13" x14ac:dyDescent="0.2">
      <c r="K660" s="848" t="s">
        <v>1295</v>
      </c>
      <c r="M660" s="916">
        <v>5046.84</v>
      </c>
    </row>
    <row r="666" spans="11:13" x14ac:dyDescent="0.2">
      <c r="M666" s="916">
        <v>3692.05</v>
      </c>
    </row>
    <row r="667" spans="11:13" x14ac:dyDescent="0.2">
      <c r="M667" s="916">
        <v>4574</v>
      </c>
    </row>
    <row r="669" spans="11:13" x14ac:dyDescent="0.2">
      <c r="M669" s="916">
        <v>2233.87</v>
      </c>
    </row>
    <row r="671" spans="11:13" x14ac:dyDescent="0.2">
      <c r="M671" s="916">
        <v>2127.41</v>
      </c>
    </row>
    <row r="674" spans="11:13" x14ac:dyDescent="0.2">
      <c r="M674" s="916">
        <v>2653.34</v>
      </c>
    </row>
    <row r="676" spans="11:13" x14ac:dyDescent="0.2">
      <c r="L676" s="848" t="s">
        <v>1308</v>
      </c>
    </row>
    <row r="677" spans="11:13" x14ac:dyDescent="0.2">
      <c r="K677" s="848" t="s">
        <v>1308</v>
      </c>
      <c r="L677" s="848" t="s">
        <v>1308</v>
      </c>
    </row>
    <row r="678" spans="11:13" x14ac:dyDescent="0.2">
      <c r="K678" s="848" t="s">
        <v>1308</v>
      </c>
      <c r="L678" s="848" t="s">
        <v>1308</v>
      </c>
      <c r="M678" s="916">
        <v>32935.72</v>
      </c>
    </row>
    <row r="679" spans="11:13" x14ac:dyDescent="0.2">
      <c r="K679" s="848" t="s">
        <v>1308</v>
      </c>
      <c r="L679" s="848" t="s">
        <v>1308</v>
      </c>
      <c r="M679" s="916">
        <v>2049.6799999999998</v>
      </c>
    </row>
    <row r="680" spans="11:13" x14ac:dyDescent="0.2">
      <c r="K680" s="848" t="s">
        <v>1308</v>
      </c>
      <c r="M680" s="916">
        <v>1920.83</v>
      </c>
    </row>
    <row r="686" spans="11:13" x14ac:dyDescent="0.2">
      <c r="L686" s="848" t="s">
        <v>1295</v>
      </c>
    </row>
    <row r="687" spans="11:13" x14ac:dyDescent="0.2">
      <c r="K687" s="848" t="s">
        <v>1295</v>
      </c>
    </row>
    <row r="689" spans="11:13" x14ac:dyDescent="0.2">
      <c r="L689" s="848" t="s">
        <v>1308</v>
      </c>
    </row>
    <row r="690" spans="11:13" x14ac:dyDescent="0.2">
      <c r="K690" s="848" t="s">
        <v>1308</v>
      </c>
    </row>
    <row r="696" spans="11:13" x14ac:dyDescent="0.2">
      <c r="L696" s="848" t="s">
        <v>1308</v>
      </c>
    </row>
    <row r="697" spans="11:13" x14ac:dyDescent="0.2">
      <c r="K697" s="848" t="s">
        <v>1308</v>
      </c>
      <c r="M697" s="916">
        <v>196.1</v>
      </c>
    </row>
    <row r="712" spans="11:13" x14ac:dyDescent="0.2">
      <c r="L712" s="848" t="s">
        <v>1308</v>
      </c>
    </row>
    <row r="713" spans="11:13" x14ac:dyDescent="0.2">
      <c r="K713" s="848" t="s">
        <v>1308</v>
      </c>
      <c r="M713" s="916">
        <v>17790.97</v>
      </c>
    </row>
    <row r="715" spans="11:13" x14ac:dyDescent="0.2">
      <c r="L715" s="848" t="s">
        <v>1308</v>
      </c>
    </row>
    <row r="716" spans="11:13" x14ac:dyDescent="0.2">
      <c r="K716" s="848" t="s">
        <v>1308</v>
      </c>
      <c r="L716" s="848" t="s">
        <v>1308</v>
      </c>
      <c r="M716" s="916">
        <v>2072.21</v>
      </c>
    </row>
    <row r="717" spans="11:13" x14ac:dyDescent="0.2">
      <c r="K717" s="848" t="s">
        <v>1308</v>
      </c>
      <c r="M717" s="916">
        <v>2621.59</v>
      </c>
    </row>
    <row r="718" spans="11:13" x14ac:dyDescent="0.2">
      <c r="L718" s="848" t="s">
        <v>1308</v>
      </c>
    </row>
    <row r="719" spans="11:13" x14ac:dyDescent="0.2">
      <c r="K719" s="848" t="s">
        <v>1308</v>
      </c>
      <c r="M719" s="916">
        <v>2236.39</v>
      </c>
    </row>
    <row r="720" spans="11:13" x14ac:dyDescent="0.2">
      <c r="M720" s="916">
        <v>2038.25</v>
      </c>
    </row>
    <row r="723" spans="11:13" x14ac:dyDescent="0.2">
      <c r="M723" s="916">
        <v>1862.42</v>
      </c>
    </row>
    <row r="728" spans="11:13" x14ac:dyDescent="0.2">
      <c r="M728" s="916">
        <v>4380.05</v>
      </c>
    </row>
    <row r="731" spans="11:13" x14ac:dyDescent="0.2">
      <c r="L731" s="848" t="s">
        <v>1295</v>
      </c>
    </row>
    <row r="732" spans="11:13" x14ac:dyDescent="0.2">
      <c r="K732" s="848" t="s">
        <v>1295</v>
      </c>
      <c r="M732" s="916">
        <v>4400.87</v>
      </c>
    </row>
    <row r="734" spans="11:13" x14ac:dyDescent="0.2">
      <c r="L734" s="848" t="s">
        <v>1308</v>
      </c>
    </row>
    <row r="735" spans="11:13" x14ac:dyDescent="0.2">
      <c r="K735" s="848" t="s">
        <v>1308</v>
      </c>
      <c r="L735" s="848" t="s">
        <v>1295</v>
      </c>
      <c r="M735" s="916">
        <v>1316.66</v>
      </c>
    </row>
    <row r="736" spans="11:13" x14ac:dyDescent="0.2">
      <c r="K736" s="848" t="s">
        <v>1295</v>
      </c>
    </row>
    <row r="737" spans="13:13" x14ac:dyDescent="0.2">
      <c r="M737" s="916">
        <v>2851</v>
      </c>
    </row>
    <row r="738" spans="13:13" x14ac:dyDescent="0.2">
      <c r="M738" s="916">
        <v>3401.55</v>
      </c>
    </row>
    <row r="739" spans="13:13" x14ac:dyDescent="0.2">
      <c r="M739" s="916">
        <v>5750.3</v>
      </c>
    </row>
    <row r="740" spans="13:13" x14ac:dyDescent="0.2">
      <c r="M740" s="916">
        <v>2653.27</v>
      </c>
    </row>
    <row r="742" spans="13:13" x14ac:dyDescent="0.2">
      <c r="M742" s="916">
        <v>4324.0200000000004</v>
      </c>
    </row>
    <row r="747" spans="13:13" x14ac:dyDescent="0.2">
      <c r="M747" s="916">
        <v>2643.69</v>
      </c>
    </row>
    <row r="748" spans="13:13" x14ac:dyDescent="0.2">
      <c r="M748" s="916">
        <v>2460.23</v>
      </c>
    </row>
    <row r="749" spans="13:13" x14ac:dyDescent="0.2">
      <c r="M749" s="916">
        <v>3104.08</v>
      </c>
    </row>
    <row r="753" spans="11:13" x14ac:dyDescent="0.2">
      <c r="M753" s="916">
        <v>1684.29</v>
      </c>
    </row>
    <row r="754" spans="11:13" x14ac:dyDescent="0.2">
      <c r="M754" s="916">
        <v>1684.29</v>
      </c>
    </row>
    <row r="766" spans="11:13" x14ac:dyDescent="0.2">
      <c r="L766" s="848" t="s">
        <v>1308</v>
      </c>
    </row>
    <row r="767" spans="11:13" x14ac:dyDescent="0.2">
      <c r="K767" s="848" t="s">
        <v>1308</v>
      </c>
      <c r="M767" s="916">
        <v>655.93</v>
      </c>
    </row>
    <row r="769" spans="11:13" x14ac:dyDescent="0.2">
      <c r="M769" s="916">
        <v>1946.47</v>
      </c>
    </row>
    <row r="771" spans="11:13" x14ac:dyDescent="0.2">
      <c r="L771" s="848" t="s">
        <v>1308</v>
      </c>
      <c r="M771" s="916">
        <v>2640.28</v>
      </c>
    </row>
    <row r="772" spans="11:13" x14ac:dyDescent="0.2">
      <c r="K772" s="848" t="s">
        <v>1308</v>
      </c>
      <c r="M772" s="916">
        <v>10005.549999999999</v>
      </c>
    </row>
    <row r="776" spans="11:13" x14ac:dyDescent="0.2">
      <c r="M776" s="916">
        <v>1694</v>
      </c>
    </row>
    <row r="777" spans="11:13" x14ac:dyDescent="0.2">
      <c r="M777" s="916">
        <v>1694</v>
      </c>
    </row>
    <row r="785" spans="11:13" x14ac:dyDescent="0.2">
      <c r="L785" s="848" t="s">
        <v>1295</v>
      </c>
    </row>
    <row r="786" spans="11:13" x14ac:dyDescent="0.2">
      <c r="K786" s="848" t="s">
        <v>1295</v>
      </c>
      <c r="M786" s="916">
        <v>647</v>
      </c>
    </row>
    <row r="796" spans="11:13" x14ac:dyDescent="0.2">
      <c r="M796" s="916">
        <v>2687</v>
      </c>
    </row>
    <row r="812" spans="11:13" x14ac:dyDescent="0.2">
      <c r="L812" s="848" t="s">
        <v>1308</v>
      </c>
    </row>
    <row r="813" spans="11:13" x14ac:dyDescent="0.2">
      <c r="K813" s="848" t="s">
        <v>1308</v>
      </c>
      <c r="M813" s="916">
        <v>1697</v>
      </c>
    </row>
    <row r="828" spans="11:13" x14ac:dyDescent="0.2">
      <c r="L828" s="848" t="s">
        <v>1308</v>
      </c>
      <c r="M828" s="916">
        <v>5405</v>
      </c>
    </row>
    <row r="829" spans="11:13" x14ac:dyDescent="0.2">
      <c r="K829" s="848" t="s">
        <v>1308</v>
      </c>
      <c r="L829" s="848" t="s">
        <v>1308</v>
      </c>
      <c r="M829" s="916">
        <v>5405</v>
      </c>
    </row>
    <row r="830" spans="11:13" x14ac:dyDescent="0.2">
      <c r="K830" s="848" t="s">
        <v>1308</v>
      </c>
      <c r="L830" s="848" t="s">
        <v>1308</v>
      </c>
      <c r="M830" s="916">
        <v>1753</v>
      </c>
    </row>
    <row r="831" spans="11:13" x14ac:dyDescent="0.2">
      <c r="K831" s="848" t="s">
        <v>1308</v>
      </c>
      <c r="L831" s="848" t="s">
        <v>1308</v>
      </c>
      <c r="M831" s="916">
        <v>3258</v>
      </c>
    </row>
    <row r="832" spans="11:13" x14ac:dyDescent="0.2">
      <c r="K832" s="848" t="s">
        <v>1308</v>
      </c>
      <c r="L832" s="848" t="s">
        <v>1308</v>
      </c>
      <c r="M832" s="916">
        <v>3458</v>
      </c>
    </row>
    <row r="833" spans="11:13" x14ac:dyDescent="0.2">
      <c r="K833" s="848" t="s">
        <v>1308</v>
      </c>
      <c r="L833" s="848" t="s">
        <v>1308</v>
      </c>
      <c r="M833" s="916">
        <v>624</v>
      </c>
    </row>
    <row r="834" spans="11:13" x14ac:dyDescent="0.2">
      <c r="K834" s="848" t="s">
        <v>1308</v>
      </c>
      <c r="L834" s="848" t="s">
        <v>1308</v>
      </c>
      <c r="M834" s="916">
        <v>3866</v>
      </c>
    </row>
    <row r="835" spans="11:13" x14ac:dyDescent="0.2">
      <c r="K835" s="848" t="s">
        <v>1308</v>
      </c>
      <c r="L835" s="848" t="s">
        <v>1308</v>
      </c>
      <c r="M835" s="916">
        <v>3477</v>
      </c>
    </row>
    <row r="836" spans="11:13" x14ac:dyDescent="0.2">
      <c r="K836" s="848" t="s">
        <v>1308</v>
      </c>
      <c r="L836" s="848" t="s">
        <v>1308</v>
      </c>
      <c r="M836" s="916">
        <v>2579</v>
      </c>
    </row>
    <row r="837" spans="11:13" x14ac:dyDescent="0.2">
      <c r="K837" s="848" t="s">
        <v>1308</v>
      </c>
      <c r="L837" s="848" t="s">
        <v>1308</v>
      </c>
      <c r="M837" s="916">
        <v>2239</v>
      </c>
    </row>
    <row r="838" spans="11:13" x14ac:dyDescent="0.2">
      <c r="K838" s="848" t="s">
        <v>1308</v>
      </c>
      <c r="M838" s="916">
        <v>2239</v>
      </c>
    </row>
    <row r="853" spans="11:13" x14ac:dyDescent="0.2">
      <c r="M853" s="916">
        <v>2313.5</v>
      </c>
    </row>
    <row r="855" spans="11:13" x14ac:dyDescent="0.2">
      <c r="L855" s="848" t="s">
        <v>1308</v>
      </c>
    </row>
    <row r="856" spans="11:13" x14ac:dyDescent="0.2">
      <c r="K856" s="848" t="s">
        <v>1308</v>
      </c>
      <c r="L856" s="848" t="s">
        <v>1308</v>
      </c>
      <c r="M856" s="916">
        <v>5405</v>
      </c>
    </row>
    <row r="857" spans="11:13" x14ac:dyDescent="0.2">
      <c r="K857" s="848" t="s">
        <v>1308</v>
      </c>
      <c r="L857" s="848" t="s">
        <v>1308</v>
      </c>
      <c r="M857" s="916">
        <v>5405</v>
      </c>
    </row>
    <row r="858" spans="11:13" x14ac:dyDescent="0.2">
      <c r="K858" s="848" t="s">
        <v>1308</v>
      </c>
      <c r="M858" s="916">
        <v>22010</v>
      </c>
    </row>
    <row r="863" spans="11:13" x14ac:dyDescent="0.2">
      <c r="L863" s="848" t="s">
        <v>1308</v>
      </c>
    </row>
    <row r="864" spans="11:13" x14ac:dyDescent="0.2">
      <c r="K864" s="848" t="s">
        <v>1308</v>
      </c>
      <c r="M864" s="916">
        <v>2784</v>
      </c>
    </row>
    <row r="865" spans="11:13" x14ac:dyDescent="0.2">
      <c r="L865" s="848" t="s">
        <v>1308</v>
      </c>
    </row>
    <row r="866" spans="11:13" x14ac:dyDescent="0.2">
      <c r="K866" s="848" t="s">
        <v>1308</v>
      </c>
      <c r="L866" s="848" t="s">
        <v>1308</v>
      </c>
      <c r="M866" s="916">
        <v>2228.39</v>
      </c>
    </row>
    <row r="867" spans="11:13" x14ac:dyDescent="0.2">
      <c r="K867" s="848" t="s">
        <v>1308</v>
      </c>
      <c r="L867" s="848" t="s">
        <v>1308</v>
      </c>
      <c r="M867" s="916">
        <v>2831</v>
      </c>
    </row>
    <row r="868" spans="11:13" x14ac:dyDescent="0.2">
      <c r="K868" s="848" t="s">
        <v>1308</v>
      </c>
      <c r="L868" s="848" t="s">
        <v>1308</v>
      </c>
      <c r="M868" s="916">
        <v>8493</v>
      </c>
    </row>
    <row r="869" spans="11:13" x14ac:dyDescent="0.2">
      <c r="K869" s="848" t="s">
        <v>1308</v>
      </c>
      <c r="L869" s="848" t="s">
        <v>1308</v>
      </c>
      <c r="M869" s="916">
        <v>1751.45</v>
      </c>
    </row>
    <row r="870" spans="11:13" x14ac:dyDescent="0.2">
      <c r="K870" s="848" t="s">
        <v>1308</v>
      </c>
      <c r="L870" s="848" t="s">
        <v>1308</v>
      </c>
      <c r="M870" s="916">
        <v>3502.9</v>
      </c>
    </row>
    <row r="871" spans="11:13" x14ac:dyDescent="0.2">
      <c r="K871" s="848" t="s">
        <v>1308</v>
      </c>
      <c r="L871" s="848" t="s">
        <v>1308</v>
      </c>
      <c r="M871" s="916">
        <v>5405</v>
      </c>
    </row>
    <row r="872" spans="11:13" x14ac:dyDescent="0.2">
      <c r="K872" s="848" t="s">
        <v>1308</v>
      </c>
      <c r="M872" s="916">
        <v>2252</v>
      </c>
    </row>
    <row r="873" spans="11:13" x14ac:dyDescent="0.2">
      <c r="L873" s="848" t="s">
        <v>1308</v>
      </c>
    </row>
    <row r="874" spans="11:13" x14ac:dyDescent="0.2">
      <c r="K874" s="848" t="s">
        <v>1308</v>
      </c>
      <c r="M874" s="916">
        <v>3699</v>
      </c>
    </row>
    <row r="889" spans="13:13" x14ac:dyDescent="0.2">
      <c r="M889" s="916">
        <v>5405</v>
      </c>
    </row>
    <row r="890" spans="13:13" x14ac:dyDescent="0.2">
      <c r="M890" s="916">
        <v>5405</v>
      </c>
    </row>
    <row r="926" spans="11:13" x14ac:dyDescent="0.2">
      <c r="L926" s="848" t="s">
        <v>1308</v>
      </c>
    </row>
    <row r="927" spans="11:13" x14ac:dyDescent="0.2">
      <c r="K927" s="848" t="s">
        <v>1308</v>
      </c>
      <c r="M927" s="916">
        <v>5405</v>
      </c>
    </row>
  </sheetData>
  <sheetProtection selectLockedCells="1" selectUnlockedCells="1"/>
  <customSheetViews>
    <customSheetView guid="{6253D632-6DBB-4325-BCEA-2CD8430E5C69}" showRuler="0">
      <selection activeCell="C9" sqref="C9"/>
      <pageMargins left="0.12986111111111112" right="0.12986111111111112" top="1.1812499999999999" bottom="1.1812499999999999" header="0.78749999999999998" footer="0.78749999999999998"/>
      <pageSetup paperSize="77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 topLeftCell="A163">
      <selection activeCell="B192" sqref="B19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tate="hidden" showRuler="0" topLeftCell="A16">
      <selection activeCell="L34" sqref="L3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4A32263-99D3-4627-8E19-5E90B1BA6A9B}" state="hidden" showRuler="0" topLeftCell="A16">
      <selection activeCell="L34" sqref="L3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showRuler="0">
      <selection activeCell="C36" sqref="C36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howRuler="0" topLeftCell="A163">
      <selection activeCell="F199" sqref="F19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howRuler="0" topLeftCell="A145">
      <selection activeCell="B193" sqref="B193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tate="hidden" showRuler="0" topLeftCell="A49">
      <selection activeCell="A152" sqref="A152:XFD15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22CDCF1B-A998-4C66-A90E-5BC54F71D148}" showPageBreaks="1" showRuler="0" topLeftCell="A163">
      <selection activeCell="B192" sqref="B19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19" type="noConversion"/>
  <pageMargins left="0.12986111111111112" right="0.12986111111111112" top="1.1812499999999999" bottom="1.1812499999999999" header="0.78749999999999998" footer="0.78749999999999998"/>
  <pageSetup paperSize="77" firstPageNumber="0" pageOrder="overThenDown" orientation="landscape" horizontalDpi="300" verticalDpi="300" r:id="rId10"/>
  <headerFooter alignWithMargins="0">
    <oddHeader>&amp;C&amp;"Times New Roman,Standaard"&amp;12&amp;A</oddHeader>
    <oddFooter>&amp;C&amp;"Times New Roman,Standaard"&amp;12Pagina &amp;P</oddFooter>
  </headerFooter>
  <ignoredErrors>
    <ignoredError sqref="N1" unlockedFormula="1"/>
  </ignoredErrors>
  <legacyDrawing r:id="rId1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BT1048203"/>
  <sheetViews>
    <sheetView showRuler="0" zoomScale="85" zoomScaleNormal="100" workbookViewId="0">
      <pane xSplit="3" ySplit="3" topLeftCell="D277" activePane="bottomRight" state="frozen"/>
      <selection pane="topRight" activeCell="D1" sqref="D1"/>
      <selection pane="bottomLeft" activeCell="A4" sqref="A4"/>
      <selection pane="bottomRight" activeCell="A341" sqref="A341:XFD341"/>
    </sheetView>
  </sheetViews>
  <sheetFormatPr defaultRowHeight="12" x14ac:dyDescent="0.2"/>
  <cols>
    <col min="1" max="1" width="14.85546875" style="1726" customWidth="1"/>
    <col min="2" max="2" width="11.28515625" style="1727" customWidth="1"/>
    <col min="3" max="3" width="55.28515625" style="1727" customWidth="1"/>
    <col min="4" max="4" width="16.5703125" style="1713" bestFit="1" customWidth="1"/>
    <col min="5" max="5" width="5.5703125" style="1713" customWidth="1"/>
    <col min="6" max="6" width="6.28515625" style="1713" customWidth="1"/>
    <col min="7" max="8" width="5.5703125" style="1713" customWidth="1"/>
    <col min="9" max="9" width="8.5703125" style="1853" customWidth="1"/>
    <col min="10" max="11" width="8.140625" style="1853" customWidth="1"/>
    <col min="12" max="12" width="14.5703125" style="1715" bestFit="1" customWidth="1"/>
    <col min="13" max="13" width="14.5703125" style="1715" customWidth="1"/>
    <col min="14" max="14" width="14.5703125" style="1715" bestFit="1" customWidth="1"/>
    <col min="15" max="15" width="15.140625" style="1715" customWidth="1"/>
    <col min="16" max="16" width="12.7109375" style="1713" customWidth="1"/>
    <col min="17" max="17" width="12.85546875" style="1715" bestFit="1" customWidth="1"/>
    <col min="18" max="18" width="8.85546875" style="1713" bestFit="1" customWidth="1"/>
    <col min="19" max="19" width="8.85546875" style="1775" customWidth="1"/>
    <col min="20" max="20" width="8.85546875" style="1750" customWidth="1"/>
    <col min="21" max="21" width="14" style="1715" customWidth="1"/>
    <col min="22" max="22" width="12.85546875" style="1715" bestFit="1" customWidth="1"/>
    <col min="23" max="23" width="14.5703125" style="1715" bestFit="1" customWidth="1"/>
    <col min="24" max="24" width="12.85546875" style="1871" bestFit="1" customWidth="1"/>
    <col min="25" max="25" width="9" style="1869" customWidth="1"/>
    <col min="26" max="26" width="8.7109375" style="1878" customWidth="1"/>
    <col min="27" max="28" width="8.7109375" style="1879" customWidth="1"/>
    <col min="29" max="29" width="12" style="1715" customWidth="1"/>
    <col min="30" max="30" width="8.140625" style="1713" customWidth="1"/>
    <col min="31" max="31" width="8.7109375" style="1723" customWidth="1"/>
    <col min="32" max="33" width="8.7109375" style="1779" customWidth="1"/>
    <col min="34" max="34" width="12" style="1871" customWidth="1"/>
    <col min="35" max="35" width="10.140625" style="1869" customWidth="1"/>
    <col min="36" max="36" width="8.7109375" style="1869" customWidth="1"/>
    <col min="37" max="38" width="8.7109375" style="1879" customWidth="1"/>
    <col min="39" max="39" width="12" style="1715" customWidth="1"/>
    <col min="40" max="40" width="8.140625" style="1713" customWidth="1"/>
    <col min="41" max="41" width="8.7109375" style="1713" customWidth="1"/>
    <col min="42" max="43" width="8.7109375" style="1779" customWidth="1"/>
    <col min="44" max="44" width="12" style="1725" customWidth="1"/>
    <col min="45" max="45" width="10.140625" style="1780" customWidth="1"/>
    <col min="46" max="46" width="8.7109375" style="1780" customWidth="1"/>
    <col min="47" max="48" width="8.7109375" style="1781" customWidth="1"/>
    <col min="49" max="49" width="12" style="1715" customWidth="1"/>
    <col min="50" max="50" width="8.140625" style="1713" customWidth="1"/>
    <col min="51" max="51" width="8.7109375" style="1713" customWidth="1"/>
    <col min="52" max="53" width="8.7109375" style="1779" customWidth="1"/>
    <col min="54" max="16384" width="9.140625" style="1713"/>
  </cols>
  <sheetData>
    <row r="1" spans="1:72" s="1686" customFormat="1" x14ac:dyDescent="0.2">
      <c r="A1" s="1683"/>
      <c r="B1" s="1684"/>
      <c r="C1" s="1685"/>
      <c r="E1" s="1687"/>
      <c r="F1" s="1687"/>
      <c r="G1" s="1687"/>
      <c r="H1" s="1687"/>
      <c r="I1" s="1688"/>
      <c r="J1" s="1688"/>
      <c r="K1" s="1688"/>
      <c r="L1" s="2429">
        <f ca="1">NOW()</f>
        <v>42958.039852546295</v>
      </c>
      <c r="M1" s="1689"/>
      <c r="N1" s="1690" t="s">
        <v>0</v>
      </c>
      <c r="O1" s="1690"/>
      <c r="P1" s="1691"/>
      <c r="Q1" s="1690"/>
      <c r="R1" s="1692"/>
      <c r="S1" s="2145">
        <v>25</v>
      </c>
      <c r="T1" s="1693"/>
      <c r="U1" s="1694" t="s">
        <v>54</v>
      </c>
      <c r="V1" s="1690"/>
      <c r="W1" s="1690"/>
      <c r="X1" s="1695">
        <v>1</v>
      </c>
      <c r="Y1" s="1695"/>
      <c r="Z1" s="2064"/>
      <c r="AA1" s="1695"/>
      <c r="AB1" s="2399" t="s">
        <v>55</v>
      </c>
      <c r="AC1" s="1688">
        <v>2</v>
      </c>
      <c r="AD1" s="1688"/>
      <c r="AE1" s="1688"/>
      <c r="AF1" s="1688"/>
      <c r="AG1" s="1688"/>
      <c r="AH1" s="1695">
        <v>3</v>
      </c>
      <c r="AI1" s="1695"/>
      <c r="AJ1" s="1695"/>
      <c r="AK1" s="1695"/>
      <c r="AL1" s="1695"/>
      <c r="AM1" s="1688">
        <v>4</v>
      </c>
      <c r="AN1" s="1688"/>
      <c r="AO1" s="1688"/>
      <c r="AP1" s="1688"/>
      <c r="AQ1" s="1688"/>
      <c r="AR1" s="1695">
        <v>5</v>
      </c>
      <c r="AS1" s="1695"/>
      <c r="AT1" s="1695"/>
      <c r="AU1" s="1695"/>
      <c r="AV1" s="1695"/>
      <c r="AW1" s="1688">
        <v>6</v>
      </c>
      <c r="AX1" s="1688"/>
      <c r="AY1" s="1688"/>
      <c r="AZ1" s="1688"/>
      <c r="BA1" s="1688"/>
    </row>
    <row r="2" spans="1:72" s="1698" customFormat="1" ht="39" x14ac:dyDescent="0.2">
      <c r="A2" s="1696" t="s">
        <v>56</v>
      </c>
      <c r="B2" s="1697" t="s">
        <v>233</v>
      </c>
      <c r="C2" s="1697" t="s">
        <v>1</v>
      </c>
      <c r="D2" s="1698" t="s">
        <v>2</v>
      </c>
      <c r="E2" s="1699" t="s">
        <v>3</v>
      </c>
      <c r="F2" s="1699" t="s">
        <v>4</v>
      </c>
      <c r="G2" s="1699" t="s">
        <v>5</v>
      </c>
      <c r="H2" s="1699" t="s">
        <v>6</v>
      </c>
      <c r="I2" s="1700" t="s">
        <v>7</v>
      </c>
      <c r="J2" s="1700" t="s">
        <v>8</v>
      </c>
      <c r="K2" s="1701" t="s">
        <v>1293</v>
      </c>
      <c r="L2" s="1702" t="s">
        <v>57</v>
      </c>
      <c r="M2" s="1702" t="s">
        <v>1187</v>
      </c>
      <c r="N2" s="1702" t="s">
        <v>10</v>
      </c>
      <c r="O2" s="1702" t="s">
        <v>11</v>
      </c>
      <c r="P2" s="1700"/>
      <c r="Q2" s="1702" t="s">
        <v>12</v>
      </c>
      <c r="R2" s="1700"/>
      <c r="S2" s="2146" t="s">
        <v>712</v>
      </c>
      <c r="T2" s="1703" t="s">
        <v>713</v>
      </c>
      <c r="U2" s="1702" t="s">
        <v>58</v>
      </c>
      <c r="V2" s="1702" t="s">
        <v>59</v>
      </c>
      <c r="W2" s="1702" t="s">
        <v>60</v>
      </c>
      <c r="X2" s="1704" t="s">
        <v>61</v>
      </c>
      <c r="Y2" s="1705" t="s">
        <v>62</v>
      </c>
      <c r="Z2" s="1706" t="s">
        <v>63</v>
      </c>
      <c r="AA2" s="1707" t="s">
        <v>242</v>
      </c>
      <c r="AB2" s="2400" t="s">
        <v>64</v>
      </c>
      <c r="AC2" s="1708" t="s">
        <v>61</v>
      </c>
      <c r="AD2" s="1709" t="s">
        <v>65</v>
      </c>
      <c r="AE2" s="1710" t="s">
        <v>63</v>
      </c>
      <c r="AF2" s="1709" t="s">
        <v>242</v>
      </c>
      <c r="AG2" s="1709" t="s">
        <v>64</v>
      </c>
      <c r="AH2" s="1704" t="s">
        <v>61</v>
      </c>
      <c r="AI2" s="1705" t="s">
        <v>62</v>
      </c>
      <c r="AJ2" s="1707" t="s">
        <v>63</v>
      </c>
      <c r="AK2" s="1707" t="s">
        <v>242</v>
      </c>
      <c r="AL2" s="1707" t="s">
        <v>64</v>
      </c>
      <c r="AM2" s="1708" t="s">
        <v>61</v>
      </c>
      <c r="AN2" s="1709" t="s">
        <v>65</v>
      </c>
      <c r="AO2" s="1709" t="s">
        <v>63</v>
      </c>
      <c r="AP2" s="1709" t="s">
        <v>242</v>
      </c>
      <c r="AQ2" s="1709" t="s">
        <v>64</v>
      </c>
      <c r="AR2" s="1704" t="s">
        <v>61</v>
      </c>
      <c r="AS2" s="1705" t="s">
        <v>62</v>
      </c>
      <c r="AT2" s="1707" t="s">
        <v>63</v>
      </c>
      <c r="AU2" s="1707" t="s">
        <v>242</v>
      </c>
      <c r="AV2" s="1707" t="s">
        <v>64</v>
      </c>
      <c r="AW2" s="1708" t="s">
        <v>61</v>
      </c>
      <c r="AX2" s="1709" t="s">
        <v>65</v>
      </c>
      <c r="AY2" s="1709" t="s">
        <v>63</v>
      </c>
      <c r="AZ2" s="1709" t="s">
        <v>242</v>
      </c>
      <c r="BA2" s="1709" t="s">
        <v>64</v>
      </c>
    </row>
    <row r="3" spans="1:72" x14ac:dyDescent="0.2">
      <c r="A3" s="1711" t="s">
        <v>13</v>
      </c>
      <c r="B3" s="1712"/>
      <c r="C3" s="1712"/>
      <c r="E3" s="1714">
        <f>E5+E12+E256</f>
        <v>1173</v>
      </c>
      <c r="F3" s="1714">
        <f>F5+F12+F256</f>
        <v>9797</v>
      </c>
      <c r="G3" s="1714">
        <f>G5+G12+G256</f>
        <v>5624</v>
      </c>
      <c r="H3" s="1714">
        <f>H5+H12+H256</f>
        <v>2943</v>
      </c>
      <c r="I3" s="1714"/>
      <c r="J3" s="1714"/>
      <c r="K3" s="1714"/>
      <c r="L3" s="1715">
        <f>SUM(L4:L1252)</f>
        <v>4390694.9200000009</v>
      </c>
      <c r="N3" s="1715">
        <f>SUM(N45:N9146)</f>
        <v>3617860.9740000009</v>
      </c>
      <c r="O3" s="1715">
        <f>SUM(O45:O9159)</f>
        <v>2800874.2379999994</v>
      </c>
      <c r="P3" s="1716">
        <f>AVERAGE(P4:P159)</f>
        <v>0.78903076846736231</v>
      </c>
      <c r="Q3" s="1715">
        <f>SUM(Q4:Q9159)</f>
        <v>892240.87090164958</v>
      </c>
      <c r="R3" s="1716">
        <f>AVERAGE(R45:R9159)</f>
        <v>0.21212777926459803</v>
      </c>
      <c r="S3" s="2147"/>
      <c r="T3" s="1717"/>
      <c r="U3" s="1715">
        <f>SUM(U4:U9159)</f>
        <v>128439.91750000004</v>
      </c>
      <c r="V3" s="1715">
        <f>SUM(V4:V9159)</f>
        <v>520446.02999999991</v>
      </c>
      <c r="W3" s="1715">
        <f>SUM(W4:W9127)</f>
        <v>5372722.1399999922</v>
      </c>
      <c r="X3" s="1718"/>
      <c r="Y3" s="1719">
        <v>616</v>
      </c>
      <c r="Z3" s="1720"/>
      <c r="AA3" s="1721"/>
      <c r="AB3" s="1721"/>
      <c r="AD3" s="1722"/>
      <c r="AF3" s="1724"/>
      <c r="AG3" s="1724"/>
      <c r="AH3" s="2402"/>
      <c r="AI3" s="2403"/>
      <c r="AJ3" s="2403"/>
      <c r="AK3" s="2404"/>
      <c r="AL3" s="2404"/>
      <c r="AM3" s="2405"/>
      <c r="AN3" s="2406"/>
      <c r="AO3" s="2406"/>
      <c r="AP3" s="1724"/>
      <c r="AQ3" s="1724"/>
      <c r="AR3" s="2402"/>
      <c r="AS3" s="2403"/>
      <c r="AT3" s="2403"/>
      <c r="AU3" s="2404"/>
      <c r="AV3" s="2404"/>
      <c r="AW3" s="2405"/>
      <c r="AX3" s="2406"/>
      <c r="AY3" s="2406"/>
      <c r="AZ3" s="1724"/>
      <c r="BA3" s="1724"/>
    </row>
    <row r="4" spans="1:72" x14ac:dyDescent="0.2">
      <c r="I4" s="1728"/>
      <c r="J4" s="1728"/>
      <c r="K4" s="1728"/>
      <c r="P4" s="1716"/>
      <c r="R4" s="1716"/>
      <c r="S4" s="2147"/>
      <c r="T4" s="1717"/>
      <c r="X4" s="1718"/>
      <c r="Y4" s="1729"/>
      <c r="Z4" s="1720"/>
      <c r="AA4" s="1721"/>
      <c r="AB4" s="1721"/>
      <c r="AD4" s="1722"/>
      <c r="AF4" s="1724"/>
      <c r="AG4" s="1724"/>
      <c r="AH4" s="2402"/>
      <c r="AI4" s="2403"/>
      <c r="AJ4" s="2403"/>
      <c r="AK4" s="2404"/>
      <c r="AL4" s="2404"/>
      <c r="AM4" s="2405"/>
      <c r="AN4" s="2406"/>
      <c r="AO4" s="2406"/>
      <c r="AP4" s="1724"/>
      <c r="AQ4" s="1724"/>
      <c r="AR4" s="2402"/>
      <c r="AS4" s="2403"/>
      <c r="AT4" s="2403"/>
      <c r="AU4" s="2404"/>
      <c r="AV4" s="2404"/>
      <c r="AW4" s="2405"/>
      <c r="AX4" s="2406"/>
      <c r="AY4" s="2406"/>
      <c r="AZ4" s="1724"/>
      <c r="BA4" s="1724"/>
    </row>
    <row r="5" spans="1:72" s="1733" customFormat="1" x14ac:dyDescent="0.2">
      <c r="A5" s="1730">
        <v>2014</v>
      </c>
      <c r="B5" s="1731"/>
      <c r="C5" s="1732"/>
      <c r="D5" s="1733" t="s">
        <v>66</v>
      </c>
      <c r="E5" s="1734">
        <f>SUM(E6:E10)</f>
        <v>121</v>
      </c>
      <c r="F5" s="1734">
        <f>SUM(F6:F10)</f>
        <v>936</v>
      </c>
      <c r="G5" s="1734">
        <f>SUM(G6:G10)</f>
        <v>603</v>
      </c>
      <c r="H5" s="1734">
        <f>SUM(H6:H10)</f>
        <v>254</v>
      </c>
      <c r="I5" s="1735"/>
      <c r="J5" s="1735"/>
      <c r="K5" s="1735"/>
      <c r="L5" s="1736"/>
      <c r="M5" s="1736"/>
      <c r="N5" s="1736"/>
      <c r="O5" s="1736"/>
      <c r="P5" s="1737"/>
      <c r="Q5" s="1736"/>
      <c r="R5" s="1737"/>
      <c r="S5" s="2148"/>
      <c r="T5" s="1738"/>
      <c r="U5" s="1736"/>
      <c r="V5" s="1736"/>
      <c r="W5" s="1736"/>
      <c r="X5" s="1739"/>
      <c r="Y5" s="1740"/>
      <c r="Z5" s="1741"/>
      <c r="AA5" s="1742"/>
      <c r="AB5" s="1742"/>
      <c r="AC5" s="1736"/>
      <c r="AD5" s="1743"/>
      <c r="AE5" s="1744"/>
      <c r="AF5" s="1745"/>
      <c r="AG5" s="1745"/>
      <c r="AH5" s="1736"/>
      <c r="AI5" s="1743"/>
      <c r="AJ5" s="1743"/>
      <c r="AK5" s="1745"/>
      <c r="AL5" s="1745"/>
      <c r="AM5" s="1736"/>
      <c r="AN5" s="1743"/>
      <c r="AO5" s="1743"/>
      <c r="AP5" s="1745"/>
      <c r="AQ5" s="1745"/>
      <c r="AR5" s="1736"/>
      <c r="AS5" s="1743"/>
      <c r="AT5" s="1743"/>
      <c r="AU5" s="1745"/>
      <c r="AV5" s="1745"/>
      <c r="AW5" s="1736"/>
      <c r="AX5" s="1746"/>
      <c r="AY5" s="1746"/>
      <c r="AZ5" s="1747"/>
      <c r="BA5" s="1747"/>
    </row>
    <row r="6" spans="1:72" s="1755" customFormat="1" x14ac:dyDescent="0.2">
      <c r="A6" s="1726">
        <v>2014001</v>
      </c>
      <c r="B6" s="1727"/>
      <c r="C6" s="1727" t="s">
        <v>67</v>
      </c>
      <c r="D6" s="1748" t="s">
        <v>68</v>
      </c>
      <c r="E6" s="1713">
        <v>10</v>
      </c>
      <c r="F6" s="1713">
        <v>80</v>
      </c>
      <c r="G6" s="1713">
        <v>60</v>
      </c>
      <c r="H6" s="1713">
        <v>10</v>
      </c>
      <c r="I6" s="1728">
        <v>0.95</v>
      </c>
      <c r="J6" s="1728">
        <v>0.05</v>
      </c>
      <c r="K6" s="1728"/>
      <c r="L6" s="1715">
        <v>27625.1</v>
      </c>
      <c r="M6" s="1715"/>
      <c r="N6" s="1715">
        <v>16634</v>
      </c>
      <c r="O6" s="1715">
        <v>13484</v>
      </c>
      <c r="P6" s="1749">
        <f>O6/N6</f>
        <v>0.81062883251172302</v>
      </c>
      <c r="Q6" s="1715">
        <v>3150</v>
      </c>
      <c r="R6" s="1749">
        <f>Q6/N6</f>
        <v>0.18937116748827704</v>
      </c>
      <c r="S6" s="1775">
        <f>Q6/$S$1</f>
        <v>126</v>
      </c>
      <c r="T6" s="1750"/>
      <c r="U6" s="1715">
        <f>((1-I6)*O6)+((1-J6)*Q6)</f>
        <v>3666.7000000000007</v>
      </c>
      <c r="V6" s="1715">
        <f t="shared" ref="V6:V11" si="0">L6-W6</f>
        <v>0</v>
      </c>
      <c r="W6" s="1715">
        <f t="shared" ref="W6:W11" si="1">X6+AC6+AH6+AM6+AO6+AR6</f>
        <v>27625.1</v>
      </c>
      <c r="X6" s="1718">
        <v>27625.1</v>
      </c>
      <c r="Y6" s="1751"/>
      <c r="Z6" s="1720">
        <v>41942</v>
      </c>
      <c r="AA6" s="1752" t="s">
        <v>213</v>
      </c>
      <c r="AB6" s="1753" t="s">
        <v>213</v>
      </c>
      <c r="AC6" s="1754"/>
      <c r="AE6" s="1756"/>
      <c r="AF6" s="1757"/>
      <c r="AG6" s="1757"/>
      <c r="AH6" s="2407"/>
      <c r="AI6" s="2408"/>
      <c r="AJ6" s="2408"/>
      <c r="AK6" s="2409"/>
      <c r="AL6" s="2409"/>
      <c r="AM6" s="1754"/>
      <c r="AN6" s="2410"/>
      <c r="AO6" s="2410"/>
      <c r="AP6" s="2411"/>
      <c r="AQ6" s="2411"/>
      <c r="AR6" s="2407"/>
      <c r="AS6" s="2408"/>
      <c r="AT6" s="2408"/>
      <c r="AU6" s="2409"/>
      <c r="AV6" s="2409"/>
      <c r="AW6" s="1754"/>
      <c r="AZ6" s="1757"/>
      <c r="BA6" s="1757"/>
    </row>
    <row r="7" spans="1:72" s="1755" customFormat="1" x14ac:dyDescent="0.2">
      <c r="A7" s="1726">
        <v>2014002</v>
      </c>
      <c r="B7" s="1727"/>
      <c r="C7" s="1727" t="s">
        <v>69</v>
      </c>
      <c r="D7" s="1748" t="s">
        <v>68</v>
      </c>
      <c r="E7" s="1713">
        <v>10</v>
      </c>
      <c r="F7" s="1713">
        <v>80</v>
      </c>
      <c r="G7" s="1713">
        <v>50</v>
      </c>
      <c r="H7" s="1713">
        <v>30</v>
      </c>
      <c r="I7" s="1728">
        <v>1</v>
      </c>
      <c r="J7" s="1728">
        <v>1</v>
      </c>
      <c r="K7" s="1728"/>
      <c r="L7" s="1715">
        <v>18390</v>
      </c>
      <c r="M7" s="1715"/>
      <c r="N7" s="1715">
        <v>15165</v>
      </c>
      <c r="O7" s="1715">
        <v>11665</v>
      </c>
      <c r="P7" s="1749">
        <f>O7/N7</f>
        <v>0.769205407187603</v>
      </c>
      <c r="Q7" s="1715">
        <v>3500</v>
      </c>
      <c r="R7" s="1749">
        <f>Q7/N7</f>
        <v>0.23079459281239698</v>
      </c>
      <c r="S7" s="1775">
        <f t="shared" ref="S7:S70" si="2">Q7/$S$1</f>
        <v>140</v>
      </c>
      <c r="T7" s="1750"/>
      <c r="U7" s="1715">
        <f>((1-I7)*O7)+((1-J7)*Q7)</f>
        <v>0</v>
      </c>
      <c r="V7" s="1715">
        <f t="shared" si="0"/>
        <v>0</v>
      </c>
      <c r="W7" s="1715">
        <f t="shared" si="1"/>
        <v>18390</v>
      </c>
      <c r="X7" s="1718">
        <v>18390</v>
      </c>
      <c r="Y7" s="1751"/>
      <c r="Z7" s="1720">
        <v>41942</v>
      </c>
      <c r="AA7" s="1752" t="s">
        <v>213</v>
      </c>
      <c r="AB7" s="1753" t="s">
        <v>213</v>
      </c>
      <c r="AC7" s="1754"/>
      <c r="AE7" s="1756"/>
      <c r="AF7" s="1757"/>
      <c r="AG7" s="1757"/>
      <c r="AH7" s="2407"/>
      <c r="AI7" s="2408"/>
      <c r="AJ7" s="2408"/>
      <c r="AK7" s="2409"/>
      <c r="AL7" s="2409"/>
      <c r="AM7" s="1754"/>
      <c r="AN7" s="2410"/>
      <c r="AO7" s="2410"/>
      <c r="AP7" s="2411"/>
      <c r="AQ7" s="2411"/>
      <c r="AR7" s="2407"/>
      <c r="AS7" s="2408"/>
      <c r="AT7" s="2408"/>
      <c r="AU7" s="2409"/>
      <c r="AV7" s="2409"/>
      <c r="AW7" s="1754"/>
      <c r="AZ7" s="1757"/>
      <c r="BA7" s="1757"/>
    </row>
    <row r="8" spans="1:72" s="1755" customFormat="1" x14ac:dyDescent="0.2">
      <c r="A8" s="1726">
        <v>2014003</v>
      </c>
      <c r="B8" s="1727"/>
      <c r="C8" s="1727" t="s">
        <v>70</v>
      </c>
      <c r="D8" s="1748" t="s">
        <v>68</v>
      </c>
      <c r="E8" s="1713">
        <v>10</v>
      </c>
      <c r="F8" s="1713">
        <v>60</v>
      </c>
      <c r="G8" s="1713">
        <v>50</v>
      </c>
      <c r="H8" s="1713">
        <v>20</v>
      </c>
      <c r="I8" s="1728">
        <v>1</v>
      </c>
      <c r="J8" s="1728">
        <v>1</v>
      </c>
      <c r="K8" s="1728"/>
      <c r="L8" s="1715">
        <v>10670</v>
      </c>
      <c r="M8" s="1715"/>
      <c r="N8" s="1715">
        <v>8657</v>
      </c>
      <c r="O8" s="1715">
        <v>6007</v>
      </c>
      <c r="P8" s="1749">
        <f>O8/N8</f>
        <v>0.69388933810788955</v>
      </c>
      <c r="Q8" s="1715">
        <v>2650</v>
      </c>
      <c r="R8" s="1749">
        <f>Q8/N8</f>
        <v>0.30611066189211045</v>
      </c>
      <c r="S8" s="1775">
        <f t="shared" si="2"/>
        <v>106</v>
      </c>
      <c r="T8" s="1750"/>
      <c r="U8" s="1715">
        <f>((1-I8)*O8)+((1-J8)*Q8)</f>
        <v>0</v>
      </c>
      <c r="V8" s="1715">
        <f t="shared" si="0"/>
        <v>0</v>
      </c>
      <c r="W8" s="1715">
        <f t="shared" si="1"/>
        <v>10670</v>
      </c>
      <c r="X8" s="1718">
        <v>10670</v>
      </c>
      <c r="Y8" s="1751"/>
      <c r="Z8" s="1720">
        <v>41988</v>
      </c>
      <c r="AA8" s="1752" t="s">
        <v>213</v>
      </c>
      <c r="AB8" s="1753" t="s">
        <v>213</v>
      </c>
      <c r="AC8" s="1754"/>
      <c r="AE8" s="1756"/>
      <c r="AF8" s="1757"/>
      <c r="AG8" s="1757"/>
      <c r="AH8" s="2407"/>
      <c r="AI8" s="2408"/>
      <c r="AJ8" s="2408"/>
      <c r="AK8" s="2409"/>
      <c r="AL8" s="2409"/>
      <c r="AM8" s="1754"/>
      <c r="AN8" s="2410"/>
      <c r="AO8" s="2410"/>
      <c r="AP8" s="2411"/>
      <c r="AQ8" s="2411"/>
      <c r="AR8" s="2407"/>
      <c r="AS8" s="2408"/>
      <c r="AT8" s="2408"/>
      <c r="AU8" s="2409"/>
      <c r="AV8" s="2409"/>
      <c r="AW8" s="1754"/>
      <c r="AZ8" s="1757"/>
      <c r="BA8" s="1757"/>
    </row>
    <row r="9" spans="1:72" s="1755" customFormat="1" x14ac:dyDescent="0.2">
      <c r="A9" s="1726">
        <v>2014004</v>
      </c>
      <c r="B9" s="1727"/>
      <c r="C9" s="1727" t="s">
        <v>71</v>
      </c>
      <c r="D9" s="1748" t="s">
        <v>68</v>
      </c>
      <c r="E9" s="1713">
        <v>12</v>
      </c>
      <c r="F9" s="1713">
        <v>84</v>
      </c>
      <c r="G9" s="1713">
        <v>48</v>
      </c>
      <c r="H9" s="1713">
        <v>36</v>
      </c>
      <c r="I9" s="1728">
        <v>1</v>
      </c>
      <c r="J9" s="1728">
        <v>1</v>
      </c>
      <c r="K9" s="1728"/>
      <c r="L9" s="1715">
        <v>23880</v>
      </c>
      <c r="M9" s="1715"/>
      <c r="N9" s="1715">
        <v>14884</v>
      </c>
      <c r="O9" s="1715">
        <v>11009</v>
      </c>
      <c r="P9" s="1749">
        <f>O9/N9</f>
        <v>0.73965331900026876</v>
      </c>
      <c r="Q9" s="1715">
        <v>3875</v>
      </c>
      <c r="R9" s="1749">
        <f>Q9/N9</f>
        <v>0.26034668099973124</v>
      </c>
      <c r="S9" s="1775">
        <f t="shared" si="2"/>
        <v>155</v>
      </c>
      <c r="T9" s="1750"/>
      <c r="U9" s="1715">
        <f>((1-I9)*O9)+((1-J9)*Q9)</f>
        <v>0</v>
      </c>
      <c r="V9" s="1715">
        <f t="shared" si="0"/>
        <v>0</v>
      </c>
      <c r="W9" s="1715">
        <f t="shared" si="1"/>
        <v>23880</v>
      </c>
      <c r="X9" s="1718">
        <v>23880</v>
      </c>
      <c r="Y9" s="1751"/>
      <c r="Z9" s="1720">
        <v>41988</v>
      </c>
      <c r="AA9" s="1752" t="s">
        <v>213</v>
      </c>
      <c r="AB9" s="1753" t="s">
        <v>213</v>
      </c>
      <c r="AC9" s="1754"/>
      <c r="AE9" s="1756"/>
      <c r="AF9" s="1757"/>
      <c r="AG9" s="1757"/>
      <c r="AH9" s="2407"/>
      <c r="AI9" s="2408"/>
      <c r="AJ9" s="2408"/>
      <c r="AK9" s="2409"/>
      <c r="AL9" s="2409"/>
      <c r="AM9" s="1754"/>
      <c r="AN9" s="2410"/>
      <c r="AO9" s="2410"/>
      <c r="AP9" s="2411"/>
      <c r="AQ9" s="2411"/>
      <c r="AR9" s="2407"/>
      <c r="AS9" s="2408"/>
      <c r="AT9" s="2408"/>
      <c r="AU9" s="2409"/>
      <c r="AV9" s="2409"/>
      <c r="AW9" s="1754"/>
      <c r="AZ9" s="1757"/>
      <c r="BA9" s="1757"/>
    </row>
    <row r="10" spans="1:72" s="1760" customFormat="1" ht="12.75" x14ac:dyDescent="0.2">
      <c r="A10" s="1758">
        <v>2014005</v>
      </c>
      <c r="B10" s="1759"/>
      <c r="C10" s="1759" t="s">
        <v>239</v>
      </c>
      <c r="D10" s="1748" t="s">
        <v>68</v>
      </c>
      <c r="E10" s="1760">
        <v>79</v>
      </c>
      <c r="F10" s="1760">
        <v>632</v>
      </c>
      <c r="G10" s="1760">
        <v>395</v>
      </c>
      <c r="H10" s="1760">
        <f>79*2</f>
        <v>158</v>
      </c>
      <c r="I10" s="1761">
        <v>1</v>
      </c>
      <c r="J10" s="1761">
        <v>1</v>
      </c>
      <c r="K10" s="1761"/>
      <c r="L10" s="1762">
        <v>129090.51</v>
      </c>
      <c r="M10" s="1762"/>
      <c r="N10" s="1762">
        <v>87412</v>
      </c>
      <c r="O10" s="1762">
        <v>63312</v>
      </c>
      <c r="P10" s="1763">
        <f>O10/N10</f>
        <v>0.72429414725666952</v>
      </c>
      <c r="Q10" s="1762">
        <v>24100</v>
      </c>
      <c r="R10" s="1763">
        <f>Q10/N10</f>
        <v>0.27570585274333043</v>
      </c>
      <c r="S10" s="1775">
        <f t="shared" si="2"/>
        <v>964</v>
      </c>
      <c r="T10" s="1764"/>
      <c r="U10" s="1762">
        <f>((1-I10)*O10)+((1-J10)*Q10)</f>
        <v>0</v>
      </c>
      <c r="V10" s="1762">
        <f t="shared" si="0"/>
        <v>0</v>
      </c>
      <c r="W10" s="1762">
        <f t="shared" si="1"/>
        <v>129090.51</v>
      </c>
      <c r="X10" s="1765">
        <v>50000</v>
      </c>
      <c r="Y10" s="1766"/>
      <c r="Z10" s="1767">
        <v>42018</v>
      </c>
      <c r="AA10" s="1768" t="s">
        <v>213</v>
      </c>
      <c r="AB10" s="1753" t="s">
        <v>213</v>
      </c>
      <c r="AC10" s="1762">
        <v>79090.509999999995</v>
      </c>
      <c r="AD10" s="1769"/>
      <c r="AE10" s="1770">
        <v>42040</v>
      </c>
      <c r="AF10" s="1771" t="s">
        <v>213</v>
      </c>
      <c r="AG10" s="1771" t="s">
        <v>213</v>
      </c>
      <c r="AH10" s="575"/>
      <c r="AI10" s="2412"/>
      <c r="AJ10" s="2412"/>
      <c r="AK10" s="2413"/>
      <c r="AL10" s="2413"/>
      <c r="AM10" s="1762"/>
      <c r="AN10" s="2414"/>
      <c r="AO10" s="2414"/>
      <c r="AP10" s="2414"/>
      <c r="AQ10" s="2414"/>
      <c r="AR10" s="575"/>
      <c r="AS10" s="2412"/>
      <c r="AT10" s="2412"/>
      <c r="AU10" s="2413"/>
      <c r="AV10" s="2413"/>
      <c r="AW10" s="1762"/>
      <c r="AX10" s="1769"/>
      <c r="AY10" s="1769"/>
      <c r="AZ10" s="1771"/>
      <c r="BA10" s="1771"/>
    </row>
    <row r="11" spans="1:72" s="1760" customFormat="1" ht="12.75" x14ac:dyDescent="0.2">
      <c r="A11" s="1758" t="s">
        <v>240</v>
      </c>
      <c r="B11" s="1759"/>
      <c r="C11" s="1759" t="s">
        <v>241</v>
      </c>
      <c r="D11" s="1748" t="s">
        <v>68</v>
      </c>
      <c r="E11" s="1760">
        <v>0</v>
      </c>
      <c r="F11" s="1760">
        <v>0</v>
      </c>
      <c r="G11" s="1760">
        <v>0</v>
      </c>
      <c r="H11" s="1760">
        <v>0</v>
      </c>
      <c r="I11" s="1761">
        <v>0</v>
      </c>
      <c r="J11" s="1761">
        <v>0</v>
      </c>
      <c r="K11" s="1761"/>
      <c r="L11" s="1762">
        <v>107.5</v>
      </c>
      <c r="M11" s="1762"/>
      <c r="N11" s="1762"/>
      <c r="O11" s="1762"/>
      <c r="P11" s="1763"/>
      <c r="Q11" s="1762"/>
      <c r="R11" s="1763"/>
      <c r="S11" s="1775">
        <f t="shared" si="2"/>
        <v>0</v>
      </c>
      <c r="T11" s="1764"/>
      <c r="U11" s="1762"/>
      <c r="V11" s="1762">
        <f t="shared" si="0"/>
        <v>0</v>
      </c>
      <c r="W11" s="1762">
        <f t="shared" si="1"/>
        <v>107.5</v>
      </c>
      <c r="X11" s="1765">
        <v>107.5</v>
      </c>
      <c r="Y11" s="1766">
        <v>615025</v>
      </c>
      <c r="Z11" s="1767">
        <v>42109</v>
      </c>
      <c r="AA11" s="1768" t="s">
        <v>213</v>
      </c>
      <c r="AB11" s="1753" t="s">
        <v>213</v>
      </c>
      <c r="AC11" s="1762"/>
      <c r="AD11" s="1769"/>
      <c r="AE11" s="1772"/>
      <c r="AF11" s="1771"/>
      <c r="AG11" s="1771"/>
      <c r="AH11" s="575"/>
      <c r="AI11" s="2412"/>
      <c r="AJ11" s="2412"/>
      <c r="AK11" s="2413"/>
      <c r="AL11" s="2413"/>
      <c r="AM11" s="1762"/>
      <c r="AN11" s="2414"/>
      <c r="AO11" s="2414"/>
      <c r="AP11" s="2414"/>
      <c r="AQ11" s="2414"/>
      <c r="AR11" s="575"/>
      <c r="AS11" s="2412"/>
      <c r="AT11" s="2412"/>
      <c r="AU11" s="2413"/>
      <c r="AV11" s="2413"/>
      <c r="AW11" s="1762"/>
      <c r="AX11" s="1769"/>
      <c r="AY11" s="1769"/>
      <c r="AZ11" s="1771"/>
      <c r="BA11" s="1771"/>
    </row>
    <row r="12" spans="1:72" s="1733" customFormat="1" x14ac:dyDescent="0.2">
      <c r="A12" s="1730">
        <v>2015</v>
      </c>
      <c r="B12" s="1731"/>
      <c r="C12" s="1732"/>
      <c r="E12" s="1734">
        <f>SUM(E13:E159)</f>
        <v>214</v>
      </c>
      <c r="F12" s="1734">
        <f>SUM(F13:F159)</f>
        <v>1666</v>
      </c>
      <c r="G12" s="1734">
        <f>SUM(G13:G159)</f>
        <v>1091</v>
      </c>
      <c r="H12" s="1734">
        <f>SUM(H13:H159)</f>
        <v>607</v>
      </c>
      <c r="I12" s="1735"/>
      <c r="J12" s="1735"/>
      <c r="K12" s="1735"/>
      <c r="L12" s="1736"/>
      <c r="M12" s="1736"/>
      <c r="N12" s="1736"/>
      <c r="O12" s="1736"/>
      <c r="P12" s="1737"/>
      <c r="Q12" s="1736"/>
      <c r="R12" s="1737"/>
      <c r="S12" s="2148"/>
      <c r="T12" s="1738"/>
      <c r="U12" s="1736"/>
      <c r="V12" s="1736"/>
      <c r="W12" s="1736"/>
      <c r="X12" s="1739"/>
      <c r="Y12" s="1740"/>
      <c r="Z12" s="1741"/>
      <c r="AA12" s="1773"/>
      <c r="AB12" s="1742"/>
      <c r="AC12" s="1736"/>
      <c r="AD12" s="1743"/>
      <c r="AE12" s="1744"/>
      <c r="AF12" s="1745"/>
      <c r="AG12" s="1745"/>
      <c r="AH12" s="1736"/>
      <c r="AI12" s="1743"/>
      <c r="AJ12" s="1743"/>
      <c r="AK12" s="1745"/>
      <c r="AL12" s="1745"/>
      <c r="AM12" s="1736"/>
      <c r="AN12" s="1743"/>
      <c r="AO12" s="1743"/>
      <c r="AP12" s="1745"/>
      <c r="AQ12" s="1745"/>
      <c r="AR12" s="1736"/>
      <c r="AS12" s="1743"/>
      <c r="AT12" s="1743"/>
      <c r="AU12" s="1745"/>
      <c r="AV12" s="1745"/>
      <c r="AW12" s="1736"/>
      <c r="AX12" s="1743"/>
      <c r="AY12" s="1743"/>
      <c r="AZ12" s="1745"/>
      <c r="BA12" s="1745"/>
      <c r="BB12" s="1743"/>
      <c r="BC12" s="1743"/>
      <c r="BD12" s="1743"/>
      <c r="BE12" s="1743"/>
      <c r="BF12" s="1743"/>
      <c r="BG12" s="1743"/>
      <c r="BH12" s="1743"/>
      <c r="BI12" s="1743"/>
      <c r="BJ12" s="1743"/>
      <c r="BK12" s="1743"/>
      <c r="BL12" s="1743"/>
      <c r="BM12" s="1743"/>
      <c r="BN12" s="1743"/>
      <c r="BO12" s="1743"/>
      <c r="BP12" s="1743"/>
      <c r="BQ12" s="1743"/>
      <c r="BR12" s="1743"/>
      <c r="BS12" s="1743"/>
      <c r="BT12" s="1743"/>
    </row>
    <row r="13" spans="1:72" x14ac:dyDescent="0.2">
      <c r="A13" s="1726">
        <v>2015001</v>
      </c>
      <c r="C13" s="1727" t="s">
        <v>72</v>
      </c>
      <c r="D13" s="1748" t="s">
        <v>68</v>
      </c>
      <c r="E13" s="1755">
        <v>0</v>
      </c>
      <c r="F13" s="1755">
        <v>0</v>
      </c>
      <c r="G13" s="1755">
        <v>0</v>
      </c>
      <c r="H13" s="1755">
        <v>0</v>
      </c>
      <c r="I13" s="1728">
        <v>1</v>
      </c>
      <c r="J13" s="1728">
        <v>1</v>
      </c>
      <c r="K13" s="1728"/>
      <c r="L13" s="1715">
        <v>193.2</v>
      </c>
      <c r="N13" s="1774">
        <f t="shared" ref="N13:N45" si="3">O13+Q13</f>
        <v>162.93568252823587</v>
      </c>
      <c r="O13" s="1774">
        <f t="shared" ref="O13:O37" si="4">(L13-(20%*L13))*$P$3</f>
        <v>121.95259557431552</v>
      </c>
      <c r="Q13" s="1774">
        <f>L13*$R$3</f>
        <v>40.983086953920335</v>
      </c>
      <c r="S13" s="1775">
        <f t="shared" si="2"/>
        <v>1.6393234781568133</v>
      </c>
      <c r="U13" s="1715">
        <f t="shared" ref="U13:U62" si="5">((1-I13)*O13)+((1-J13)*Q13)</f>
        <v>0</v>
      </c>
      <c r="V13" s="1715">
        <f t="shared" ref="V13:V63" si="6">L13-W13</f>
        <v>0</v>
      </c>
      <c r="W13" s="1715">
        <f t="shared" ref="W13:W63" si="7">X13+AC13+AH13+AM13+AO13+AR13</f>
        <v>193.2</v>
      </c>
      <c r="X13" s="1718">
        <v>193.2</v>
      </c>
      <c r="Y13" s="1751"/>
      <c r="Z13" s="1776"/>
      <c r="AA13" s="1777"/>
      <c r="AB13" s="1778"/>
      <c r="AH13" s="2415"/>
      <c r="AI13" s="2416"/>
      <c r="AJ13" s="2416"/>
      <c r="AM13" s="2417"/>
      <c r="AN13" s="2418"/>
      <c r="AO13" s="2418"/>
      <c r="AR13" s="2415"/>
      <c r="AS13" s="2416"/>
      <c r="AT13" s="2416"/>
      <c r="AU13" s="1879"/>
      <c r="AV13" s="1879"/>
    </row>
    <row r="14" spans="1:72" x14ac:dyDescent="0.2">
      <c r="A14" s="1726">
        <v>2015002</v>
      </c>
      <c r="C14" s="1727" t="s">
        <v>72</v>
      </c>
      <c r="D14" s="1748" t="s">
        <v>68</v>
      </c>
      <c r="E14" s="1755">
        <v>0</v>
      </c>
      <c r="F14" s="1755"/>
      <c r="G14" s="1755">
        <v>0</v>
      </c>
      <c r="H14" s="1755">
        <v>0</v>
      </c>
      <c r="I14" s="1728">
        <v>1</v>
      </c>
      <c r="J14" s="1728">
        <v>1</v>
      </c>
      <c r="K14" s="1728"/>
      <c r="L14" s="1715">
        <v>79.7</v>
      </c>
      <c r="N14" s="1774">
        <f t="shared" si="3"/>
        <v>67.215185804867488</v>
      </c>
      <c r="O14" s="1774">
        <f t="shared" si="4"/>
        <v>50.308601797479028</v>
      </c>
      <c r="Q14" s="1774">
        <f t="shared" ref="Q14:Q44" si="8">L14*$R$3</f>
        <v>16.906584007388464</v>
      </c>
      <c r="S14" s="1775">
        <f t="shared" si="2"/>
        <v>0.67626336029553857</v>
      </c>
      <c r="U14" s="1715">
        <f t="shared" si="5"/>
        <v>0</v>
      </c>
      <c r="V14" s="1715">
        <f t="shared" si="6"/>
        <v>0</v>
      </c>
      <c r="W14" s="1715">
        <f t="shared" si="7"/>
        <v>79.7</v>
      </c>
      <c r="X14" s="1718">
        <v>79.7</v>
      </c>
      <c r="Y14" s="1751"/>
      <c r="Z14" s="1776"/>
      <c r="AA14" s="1777"/>
      <c r="AB14" s="1778"/>
      <c r="AH14" s="2415"/>
      <c r="AI14" s="2416"/>
      <c r="AJ14" s="2416"/>
      <c r="AM14" s="2417"/>
      <c r="AN14" s="2418"/>
      <c r="AO14" s="2418"/>
      <c r="AR14" s="2415"/>
      <c r="AS14" s="2416"/>
      <c r="AT14" s="2416"/>
      <c r="AU14" s="1879"/>
      <c r="AV14" s="1879"/>
    </row>
    <row r="15" spans="1:72" x14ac:dyDescent="0.2">
      <c r="A15" s="1726">
        <v>2015003</v>
      </c>
      <c r="C15" s="1748" t="s">
        <v>182</v>
      </c>
      <c r="D15" s="1748" t="s">
        <v>68</v>
      </c>
      <c r="E15" s="1713">
        <v>10</v>
      </c>
      <c r="F15" s="1713">
        <v>70</v>
      </c>
      <c r="G15" s="1713">
        <v>60</v>
      </c>
      <c r="H15" s="1713">
        <v>20</v>
      </c>
      <c r="I15" s="1728">
        <v>1</v>
      </c>
      <c r="J15" s="1728">
        <v>1</v>
      </c>
      <c r="K15" s="1728"/>
      <c r="L15" s="1715">
        <v>22840</v>
      </c>
      <c r="N15" s="1774">
        <f t="shared" si="3"/>
        <v>19262.168679839062</v>
      </c>
      <c r="O15" s="1774">
        <f t="shared" si="4"/>
        <v>14417.170201435643</v>
      </c>
      <c r="Q15" s="1774">
        <f t="shared" si="8"/>
        <v>4844.9984784034186</v>
      </c>
      <c r="S15" s="1775">
        <f t="shared" si="2"/>
        <v>193.79993913613674</v>
      </c>
      <c r="U15" s="1715">
        <f t="shared" si="5"/>
        <v>0</v>
      </c>
      <c r="V15" s="1715">
        <f t="shared" si="6"/>
        <v>0</v>
      </c>
      <c r="W15" s="1715">
        <f t="shared" si="7"/>
        <v>22840</v>
      </c>
      <c r="X15" s="1718">
        <v>22840</v>
      </c>
      <c r="Y15" s="1729">
        <v>615005</v>
      </c>
      <c r="Z15" s="1720">
        <v>42082</v>
      </c>
      <c r="AA15" s="1752" t="s">
        <v>213</v>
      </c>
      <c r="AB15" s="1752" t="s">
        <v>213</v>
      </c>
      <c r="AH15" s="2415"/>
      <c r="AI15" s="2416"/>
      <c r="AJ15" s="2416"/>
      <c r="AM15" s="2417"/>
      <c r="AN15" s="2418"/>
      <c r="AO15" s="2418"/>
      <c r="AR15" s="2415"/>
      <c r="AS15" s="2416"/>
      <c r="AT15" s="2416"/>
      <c r="AU15" s="1879"/>
      <c r="AV15" s="1879"/>
    </row>
    <row r="16" spans="1:72" x14ac:dyDescent="0.2">
      <c r="A16" s="1726">
        <v>2015004</v>
      </c>
      <c r="C16" s="1748" t="s">
        <v>183</v>
      </c>
      <c r="D16" s="1748" t="s">
        <v>68</v>
      </c>
      <c r="E16" s="1713">
        <v>10</v>
      </c>
      <c r="F16" s="1713">
        <v>60</v>
      </c>
      <c r="G16" s="1713">
        <v>50</v>
      </c>
      <c r="H16" s="1713">
        <v>20</v>
      </c>
      <c r="I16" s="1728">
        <v>1</v>
      </c>
      <c r="J16" s="1728">
        <v>1</v>
      </c>
      <c r="K16" s="1728"/>
      <c r="L16" s="1715">
        <v>21640</v>
      </c>
      <c r="N16" s="1774">
        <f t="shared" si="3"/>
        <v>18250.145806992878</v>
      </c>
      <c r="O16" s="1774">
        <f t="shared" si="4"/>
        <v>13659.700663706977</v>
      </c>
      <c r="Q16" s="1774">
        <f t="shared" si="8"/>
        <v>4590.4451432859014</v>
      </c>
      <c r="S16" s="1775">
        <f t="shared" si="2"/>
        <v>183.61780573143605</v>
      </c>
      <c r="U16" s="1715">
        <f t="shared" si="5"/>
        <v>0</v>
      </c>
      <c r="V16" s="1715">
        <f t="shared" si="6"/>
        <v>0</v>
      </c>
      <c r="W16" s="1715">
        <f t="shared" si="7"/>
        <v>21640</v>
      </c>
      <c r="X16" s="1718">
        <v>21640</v>
      </c>
      <c r="Y16" s="1729">
        <v>615006</v>
      </c>
      <c r="Z16" s="1720">
        <v>42082</v>
      </c>
      <c r="AA16" s="1752" t="s">
        <v>213</v>
      </c>
      <c r="AB16" s="1752" t="s">
        <v>213</v>
      </c>
      <c r="AH16" s="2415"/>
      <c r="AI16" s="2416"/>
      <c r="AJ16" s="2416"/>
      <c r="AM16" s="2417"/>
      <c r="AN16" s="2418"/>
      <c r="AO16" s="2418"/>
      <c r="AR16" s="2415"/>
      <c r="AS16" s="2416"/>
      <c r="AT16" s="2416"/>
      <c r="AU16" s="1879"/>
      <c r="AV16" s="1879"/>
    </row>
    <row r="17" spans="1:28" s="1713" customFormat="1" x14ac:dyDescent="0.2">
      <c r="A17" s="1726">
        <v>2015005</v>
      </c>
      <c r="B17" s="1727"/>
      <c r="C17" s="1748" t="s">
        <v>184</v>
      </c>
      <c r="D17" s="1748" t="s">
        <v>68</v>
      </c>
      <c r="E17" s="1713">
        <v>10</v>
      </c>
      <c r="F17" s="1713">
        <v>60</v>
      </c>
      <c r="G17" s="1713">
        <v>50</v>
      </c>
      <c r="H17" s="1713">
        <v>20</v>
      </c>
      <c r="I17" s="1728">
        <v>1</v>
      </c>
      <c r="J17" s="1728">
        <v>1</v>
      </c>
      <c r="K17" s="1728"/>
      <c r="L17" s="1715">
        <v>22810</v>
      </c>
      <c r="M17" s="1715"/>
      <c r="N17" s="1774">
        <f t="shared" si="3"/>
        <v>19236.868108017909</v>
      </c>
      <c r="O17" s="1774">
        <f t="shared" si="4"/>
        <v>14398.233462992428</v>
      </c>
      <c r="Q17" s="1774">
        <f t="shared" si="8"/>
        <v>4838.6346450254814</v>
      </c>
      <c r="S17" s="1775">
        <f t="shared" si="2"/>
        <v>193.54538580101925</v>
      </c>
      <c r="T17" s="1750"/>
      <c r="U17" s="1715">
        <f t="shared" si="5"/>
        <v>0</v>
      </c>
      <c r="V17" s="1715">
        <f t="shared" si="6"/>
        <v>0</v>
      </c>
      <c r="W17" s="1715">
        <f t="shared" si="7"/>
        <v>22810</v>
      </c>
      <c r="X17" s="1718">
        <v>22810</v>
      </c>
      <c r="Y17" s="1729">
        <v>615007</v>
      </c>
      <c r="Z17" s="1720">
        <v>42082</v>
      </c>
      <c r="AA17" s="1752" t="s">
        <v>213</v>
      </c>
      <c r="AB17" s="1778" t="s">
        <v>213</v>
      </c>
    </row>
    <row r="18" spans="1:28" s="1713" customFormat="1" x14ac:dyDescent="0.2">
      <c r="A18" s="1726">
        <v>2015006</v>
      </c>
      <c r="B18" s="1727"/>
      <c r="C18" s="1748" t="s">
        <v>196</v>
      </c>
      <c r="D18" s="1748" t="s">
        <v>68</v>
      </c>
      <c r="E18" s="1713">
        <v>1</v>
      </c>
      <c r="F18" s="1713">
        <v>8</v>
      </c>
      <c r="G18" s="1713">
        <v>5</v>
      </c>
      <c r="H18" s="1713">
        <v>3</v>
      </c>
      <c r="I18" s="1728">
        <v>1</v>
      </c>
      <c r="J18" s="1728">
        <v>1</v>
      </c>
      <c r="K18" s="1728"/>
      <c r="L18" s="1715">
        <v>2144</v>
      </c>
      <c r="M18" s="1715"/>
      <c r="N18" s="1774">
        <f t="shared" si="3"/>
        <v>1808.1475328185181</v>
      </c>
      <c r="O18" s="1774">
        <f t="shared" si="4"/>
        <v>1353.3455740752199</v>
      </c>
      <c r="Q18" s="1774">
        <f t="shared" si="8"/>
        <v>454.80195874329814</v>
      </c>
      <c r="S18" s="1775">
        <f t="shared" si="2"/>
        <v>18.192078349731926</v>
      </c>
      <c r="T18" s="1750"/>
      <c r="U18" s="1715">
        <f t="shared" si="5"/>
        <v>0</v>
      </c>
      <c r="V18" s="1715">
        <f t="shared" si="6"/>
        <v>0</v>
      </c>
      <c r="W18" s="1715">
        <f t="shared" si="7"/>
        <v>2144</v>
      </c>
      <c r="X18" s="1718">
        <v>2144</v>
      </c>
      <c r="Y18" s="1729">
        <v>615008</v>
      </c>
      <c r="Z18" s="1720">
        <v>42082</v>
      </c>
      <c r="AA18" s="1752" t="s">
        <v>213</v>
      </c>
      <c r="AB18" s="1778" t="s">
        <v>213</v>
      </c>
    </row>
    <row r="19" spans="1:28" s="1713" customFormat="1" x14ac:dyDescent="0.2">
      <c r="A19" s="1726">
        <v>2015007</v>
      </c>
      <c r="B19" s="1727"/>
      <c r="C19" s="1748" t="s">
        <v>185</v>
      </c>
      <c r="D19" s="1748" t="s">
        <v>68</v>
      </c>
      <c r="E19" s="1713">
        <v>1</v>
      </c>
      <c r="F19" s="1713">
        <v>10</v>
      </c>
      <c r="G19" s="1713">
        <v>7</v>
      </c>
      <c r="H19" s="1713">
        <v>4</v>
      </c>
      <c r="I19" s="1728">
        <v>1</v>
      </c>
      <c r="J19" s="1728">
        <v>1</v>
      </c>
      <c r="K19" s="1728"/>
      <c r="L19" s="1715">
        <v>3303</v>
      </c>
      <c r="M19" s="1715"/>
      <c r="N19" s="1774">
        <f t="shared" si="3"/>
        <v>2785.5929575091254</v>
      </c>
      <c r="O19" s="1774">
        <f t="shared" si="4"/>
        <v>2084.9349025981583</v>
      </c>
      <c r="Q19" s="1774">
        <f t="shared" si="8"/>
        <v>700.65805491096728</v>
      </c>
      <c r="S19" s="1775">
        <f t="shared" si="2"/>
        <v>28.026322196438691</v>
      </c>
      <c r="T19" s="1750"/>
      <c r="U19" s="1715">
        <f t="shared" si="5"/>
        <v>0</v>
      </c>
      <c r="V19" s="1715">
        <f t="shared" si="6"/>
        <v>0</v>
      </c>
      <c r="W19" s="1715">
        <f t="shared" si="7"/>
        <v>3303</v>
      </c>
      <c r="X19" s="1718">
        <v>3303</v>
      </c>
      <c r="Y19" s="1729">
        <v>615009</v>
      </c>
      <c r="Z19" s="1720">
        <v>42082</v>
      </c>
      <c r="AA19" s="1752" t="s">
        <v>213</v>
      </c>
      <c r="AB19" s="1778" t="s">
        <v>213</v>
      </c>
    </row>
    <row r="20" spans="1:28" s="1713" customFormat="1" x14ac:dyDescent="0.2">
      <c r="A20" s="1726">
        <v>2015008</v>
      </c>
      <c r="B20" s="1727"/>
      <c r="C20" s="1748" t="s">
        <v>186</v>
      </c>
      <c r="D20" s="1748" t="s">
        <v>68</v>
      </c>
      <c r="E20" s="1713">
        <v>1</v>
      </c>
      <c r="F20" s="1713">
        <v>9</v>
      </c>
      <c r="G20" s="1713">
        <v>8</v>
      </c>
      <c r="H20" s="1713">
        <v>1</v>
      </c>
      <c r="I20" s="1728">
        <v>1</v>
      </c>
      <c r="J20" s="1728">
        <v>1</v>
      </c>
      <c r="K20" s="1728"/>
      <c r="L20" s="1715">
        <v>2060</v>
      </c>
      <c r="M20" s="1715"/>
      <c r="N20" s="1774">
        <f t="shared" si="3"/>
        <v>1737.3059317192851</v>
      </c>
      <c r="O20" s="1774">
        <f t="shared" si="4"/>
        <v>1300.3227064342132</v>
      </c>
      <c r="Q20" s="1774">
        <f t="shared" si="8"/>
        <v>436.98322528507191</v>
      </c>
      <c r="S20" s="1775">
        <f t="shared" si="2"/>
        <v>17.479329011402875</v>
      </c>
      <c r="T20" s="1750"/>
      <c r="U20" s="1715">
        <f t="shared" si="5"/>
        <v>0</v>
      </c>
      <c r="V20" s="1715">
        <f t="shared" si="6"/>
        <v>0</v>
      </c>
      <c r="W20" s="1715">
        <f t="shared" si="7"/>
        <v>2060</v>
      </c>
      <c r="X20" s="1718">
        <v>2060</v>
      </c>
      <c r="Y20" s="1729">
        <v>615010</v>
      </c>
      <c r="Z20" s="1720">
        <v>42082</v>
      </c>
      <c r="AA20" s="1752" t="s">
        <v>213</v>
      </c>
      <c r="AB20" s="1778" t="s">
        <v>213</v>
      </c>
    </row>
    <row r="21" spans="1:28" s="1713" customFormat="1" x14ac:dyDescent="0.2">
      <c r="A21" s="1726">
        <v>2015009</v>
      </c>
      <c r="B21" s="1727"/>
      <c r="C21" s="1748" t="s">
        <v>202</v>
      </c>
      <c r="D21" s="1748" t="s">
        <v>68</v>
      </c>
      <c r="E21" s="1713">
        <v>1</v>
      </c>
      <c r="F21" s="1713">
        <v>8</v>
      </c>
      <c r="G21" s="1713">
        <v>5</v>
      </c>
      <c r="H21" s="1713">
        <v>3</v>
      </c>
      <c r="I21" s="1728">
        <v>1</v>
      </c>
      <c r="J21" s="1728">
        <v>1</v>
      </c>
      <c r="K21" s="1728"/>
      <c r="L21" s="1715">
        <v>2109</v>
      </c>
      <c r="M21" s="1715"/>
      <c r="N21" s="1774">
        <f t="shared" si="3"/>
        <v>1778.6301990271709</v>
      </c>
      <c r="O21" s="1774">
        <f t="shared" si="4"/>
        <v>1331.2527125581337</v>
      </c>
      <c r="Q21" s="1774">
        <f t="shared" si="8"/>
        <v>447.37748646903725</v>
      </c>
      <c r="S21" s="1775">
        <f t="shared" si="2"/>
        <v>17.895099458761489</v>
      </c>
      <c r="T21" s="1750"/>
      <c r="U21" s="1715">
        <f t="shared" si="5"/>
        <v>0</v>
      </c>
      <c r="V21" s="1715">
        <f t="shared" si="6"/>
        <v>0</v>
      </c>
      <c r="W21" s="1715">
        <f t="shared" si="7"/>
        <v>2109</v>
      </c>
      <c r="X21" s="1718">
        <v>2109</v>
      </c>
      <c r="Y21" s="1729">
        <v>615011</v>
      </c>
      <c r="Z21" s="1720">
        <v>42082</v>
      </c>
      <c r="AA21" s="1752" t="s">
        <v>213</v>
      </c>
      <c r="AB21" s="1778" t="s">
        <v>213</v>
      </c>
    </row>
    <row r="22" spans="1:28" s="1713" customFormat="1" x14ac:dyDescent="0.2">
      <c r="A22" s="1726">
        <v>2015010</v>
      </c>
      <c r="B22" s="1727"/>
      <c r="C22" s="1748" t="s">
        <v>187</v>
      </c>
      <c r="D22" s="1748" t="s">
        <v>68</v>
      </c>
      <c r="E22" s="1713">
        <v>1</v>
      </c>
      <c r="F22" s="1713">
        <v>8</v>
      </c>
      <c r="G22" s="1713">
        <v>4</v>
      </c>
      <c r="H22" s="1713">
        <v>3</v>
      </c>
      <c r="I22" s="1728">
        <v>1</v>
      </c>
      <c r="J22" s="1728">
        <v>1</v>
      </c>
      <c r="K22" s="1728"/>
      <c r="L22" s="1715">
        <v>2296</v>
      </c>
      <c r="M22" s="1715"/>
      <c r="N22" s="1774">
        <f t="shared" si="3"/>
        <v>1936.3370967123683</v>
      </c>
      <c r="O22" s="1774">
        <f t="shared" si="4"/>
        <v>1449.2917155208511</v>
      </c>
      <c r="Q22" s="1774">
        <f t="shared" si="8"/>
        <v>487.04538119151709</v>
      </c>
      <c r="S22" s="1775">
        <f t="shared" si="2"/>
        <v>19.481815247660684</v>
      </c>
      <c r="T22" s="1750"/>
      <c r="U22" s="1715">
        <f t="shared" si="5"/>
        <v>0</v>
      </c>
      <c r="V22" s="1715">
        <f t="shared" si="6"/>
        <v>0</v>
      </c>
      <c r="W22" s="1715">
        <f t="shared" si="7"/>
        <v>2296</v>
      </c>
      <c r="X22" s="1718">
        <v>2296</v>
      </c>
      <c r="Y22" s="1729">
        <v>615012</v>
      </c>
      <c r="Z22" s="1720">
        <v>42082</v>
      </c>
      <c r="AA22" s="1752" t="s">
        <v>213</v>
      </c>
      <c r="AB22" s="1778" t="s">
        <v>213</v>
      </c>
    </row>
    <row r="23" spans="1:28" s="1713" customFormat="1" x14ac:dyDescent="0.2">
      <c r="A23" s="1726">
        <v>2015011</v>
      </c>
      <c r="B23" s="1727"/>
      <c r="C23" s="1748" t="s">
        <v>188</v>
      </c>
      <c r="D23" s="1748" t="s">
        <v>68</v>
      </c>
      <c r="E23" s="1713">
        <v>1</v>
      </c>
      <c r="F23" s="1713">
        <v>8</v>
      </c>
      <c r="G23" s="1713">
        <v>5</v>
      </c>
      <c r="H23" s="1713">
        <v>3</v>
      </c>
      <c r="I23" s="1728">
        <v>1</v>
      </c>
      <c r="J23" s="1728">
        <v>1</v>
      </c>
      <c r="K23" s="1728"/>
      <c r="L23" s="1715">
        <v>2191</v>
      </c>
      <c r="M23" s="1715"/>
      <c r="N23" s="1774">
        <f t="shared" si="3"/>
        <v>1847.7850953383268</v>
      </c>
      <c r="O23" s="1774">
        <f t="shared" si="4"/>
        <v>1383.0131309695926</v>
      </c>
      <c r="Q23" s="1774">
        <f t="shared" si="8"/>
        <v>464.7719643687343</v>
      </c>
      <c r="S23" s="1775">
        <f t="shared" si="2"/>
        <v>18.590878574749372</v>
      </c>
      <c r="T23" s="1750"/>
      <c r="U23" s="1715">
        <f t="shared" si="5"/>
        <v>0</v>
      </c>
      <c r="V23" s="1715">
        <f t="shared" si="6"/>
        <v>0</v>
      </c>
      <c r="W23" s="1715">
        <f t="shared" si="7"/>
        <v>2191</v>
      </c>
      <c r="X23" s="1718">
        <v>2191</v>
      </c>
      <c r="Y23" s="1729">
        <v>615013</v>
      </c>
      <c r="Z23" s="1720">
        <v>42082</v>
      </c>
      <c r="AA23" s="1752" t="s">
        <v>213</v>
      </c>
      <c r="AB23" s="1778" t="s">
        <v>213</v>
      </c>
    </row>
    <row r="24" spans="1:28" s="1713" customFormat="1" x14ac:dyDescent="0.2">
      <c r="A24" s="1726">
        <v>2015012</v>
      </c>
      <c r="B24" s="1727"/>
      <c r="C24" s="1748" t="s">
        <v>189</v>
      </c>
      <c r="D24" s="1748" t="s">
        <v>68</v>
      </c>
      <c r="E24" s="1713">
        <v>1</v>
      </c>
      <c r="F24" s="1713">
        <v>11</v>
      </c>
      <c r="G24" s="1713">
        <v>6</v>
      </c>
      <c r="H24" s="1713">
        <v>3</v>
      </c>
      <c r="I24" s="1728">
        <v>1</v>
      </c>
      <c r="J24" s="1728">
        <v>1</v>
      </c>
      <c r="K24" s="1728"/>
      <c r="L24" s="1715">
        <v>2133</v>
      </c>
      <c r="M24" s="1715"/>
      <c r="N24" s="1774">
        <f t="shared" si="3"/>
        <v>1798.8706564840948</v>
      </c>
      <c r="O24" s="1774">
        <f t="shared" si="4"/>
        <v>1346.4021033127071</v>
      </c>
      <c r="Q24" s="1774">
        <f t="shared" si="8"/>
        <v>452.46855317138761</v>
      </c>
      <c r="S24" s="1775">
        <f t="shared" si="2"/>
        <v>18.098742126855505</v>
      </c>
      <c r="T24" s="1750"/>
      <c r="U24" s="1715">
        <f t="shared" si="5"/>
        <v>0</v>
      </c>
      <c r="V24" s="1715">
        <f t="shared" si="6"/>
        <v>0</v>
      </c>
      <c r="W24" s="1715">
        <f t="shared" si="7"/>
        <v>2133</v>
      </c>
      <c r="X24" s="1718">
        <v>2133</v>
      </c>
      <c r="Y24" s="1729">
        <v>615014</v>
      </c>
      <c r="Z24" s="1720">
        <v>42082</v>
      </c>
      <c r="AA24" s="1752" t="s">
        <v>213</v>
      </c>
      <c r="AB24" s="1778" t="s">
        <v>213</v>
      </c>
    </row>
    <row r="25" spans="1:28" s="1713" customFormat="1" x14ac:dyDescent="0.2">
      <c r="A25" s="1726">
        <v>2015013</v>
      </c>
      <c r="B25" s="1727"/>
      <c r="C25" s="1748" t="s">
        <v>190</v>
      </c>
      <c r="D25" s="1748" t="s">
        <v>68</v>
      </c>
      <c r="E25" s="1713">
        <v>1</v>
      </c>
      <c r="F25" s="1713">
        <v>10</v>
      </c>
      <c r="G25" s="1713">
        <v>4</v>
      </c>
      <c r="H25" s="1713">
        <v>2</v>
      </c>
      <c r="I25" s="1728">
        <v>1</v>
      </c>
      <c r="J25" s="1728">
        <v>1</v>
      </c>
      <c r="K25" s="1728"/>
      <c r="L25" s="1715">
        <v>2291</v>
      </c>
      <c r="M25" s="1715"/>
      <c r="N25" s="1774">
        <f t="shared" si="3"/>
        <v>1932.1203347421756</v>
      </c>
      <c r="O25" s="1774">
        <f t="shared" si="4"/>
        <v>1446.1355924469815</v>
      </c>
      <c r="Q25" s="1774">
        <f t="shared" si="8"/>
        <v>485.98474229519405</v>
      </c>
      <c r="S25" s="1775">
        <f t="shared" si="2"/>
        <v>19.439389691807762</v>
      </c>
      <c r="T25" s="1750"/>
      <c r="U25" s="1715">
        <f t="shared" si="5"/>
        <v>0</v>
      </c>
      <c r="V25" s="1715">
        <f t="shared" si="6"/>
        <v>0</v>
      </c>
      <c r="W25" s="1715">
        <f t="shared" si="7"/>
        <v>2291</v>
      </c>
      <c r="X25" s="1718">
        <v>2291</v>
      </c>
      <c r="Y25" s="1729">
        <v>615015</v>
      </c>
      <c r="Z25" s="1720">
        <v>42082</v>
      </c>
      <c r="AA25" s="1752" t="s">
        <v>213</v>
      </c>
      <c r="AB25" s="1778" t="s">
        <v>213</v>
      </c>
    </row>
    <row r="26" spans="1:28" s="1713" customFormat="1" x14ac:dyDescent="0.2">
      <c r="A26" s="1726">
        <v>2015014</v>
      </c>
      <c r="B26" s="1727"/>
      <c r="C26" s="1748" t="s">
        <v>191</v>
      </c>
      <c r="D26" s="1748" t="s">
        <v>68</v>
      </c>
      <c r="E26" s="1713">
        <v>1</v>
      </c>
      <c r="F26" s="1713">
        <v>9</v>
      </c>
      <c r="G26" s="1713">
        <v>6</v>
      </c>
      <c r="H26" s="1713">
        <v>3</v>
      </c>
      <c r="I26" s="1728">
        <v>1</v>
      </c>
      <c r="J26" s="1728">
        <v>1</v>
      </c>
      <c r="K26" s="1728"/>
      <c r="L26" s="1715">
        <v>2219</v>
      </c>
      <c r="M26" s="1715"/>
      <c r="N26" s="1774">
        <f t="shared" si="3"/>
        <v>1871.3989623714047</v>
      </c>
      <c r="O26" s="1774">
        <f t="shared" si="4"/>
        <v>1400.6874201832616</v>
      </c>
      <c r="Q26" s="1774">
        <f t="shared" si="8"/>
        <v>470.71154218814303</v>
      </c>
      <c r="S26" s="1775">
        <f t="shared" si="2"/>
        <v>18.828461687525721</v>
      </c>
      <c r="T26" s="1750"/>
      <c r="U26" s="1715">
        <f t="shared" si="5"/>
        <v>0</v>
      </c>
      <c r="V26" s="1715">
        <f t="shared" si="6"/>
        <v>0</v>
      </c>
      <c r="W26" s="1715">
        <f t="shared" si="7"/>
        <v>2219</v>
      </c>
      <c r="X26" s="1718">
        <v>2219</v>
      </c>
      <c r="Y26" s="1729">
        <v>615016</v>
      </c>
      <c r="Z26" s="1720">
        <v>42082</v>
      </c>
      <c r="AA26" s="1752" t="s">
        <v>213</v>
      </c>
      <c r="AB26" s="1778" t="s">
        <v>213</v>
      </c>
    </row>
    <row r="27" spans="1:28" s="1713" customFormat="1" x14ac:dyDescent="0.2">
      <c r="A27" s="1726">
        <v>2015015</v>
      </c>
      <c r="B27" s="1727"/>
      <c r="C27" s="1748" t="s">
        <v>192</v>
      </c>
      <c r="D27" s="1748" t="s">
        <v>68</v>
      </c>
      <c r="E27" s="1713">
        <v>1</v>
      </c>
      <c r="F27" s="1713">
        <v>11</v>
      </c>
      <c r="G27" s="1713">
        <v>6</v>
      </c>
      <c r="H27" s="1713">
        <v>3</v>
      </c>
      <c r="I27" s="1728">
        <v>1</v>
      </c>
      <c r="J27" s="1728">
        <v>1</v>
      </c>
      <c r="K27" s="1728"/>
      <c r="L27" s="1715">
        <v>2454</v>
      </c>
      <c r="M27" s="1715"/>
      <c r="N27" s="1774">
        <f t="shared" si="3"/>
        <v>2069.5867749704494</v>
      </c>
      <c r="O27" s="1774">
        <f t="shared" si="4"/>
        <v>1549.0252046551257</v>
      </c>
      <c r="Q27" s="1774">
        <f t="shared" si="8"/>
        <v>520.56157031532359</v>
      </c>
      <c r="S27" s="1775">
        <f t="shared" si="2"/>
        <v>20.822462812612944</v>
      </c>
      <c r="T27" s="1750"/>
      <c r="U27" s="1715">
        <f t="shared" si="5"/>
        <v>0</v>
      </c>
      <c r="V27" s="1715">
        <f t="shared" si="6"/>
        <v>0</v>
      </c>
      <c r="W27" s="1715">
        <f t="shared" si="7"/>
        <v>2454</v>
      </c>
      <c r="X27" s="1718">
        <v>2454</v>
      </c>
      <c r="Y27" s="1729">
        <v>615017</v>
      </c>
      <c r="Z27" s="1720">
        <v>42082</v>
      </c>
      <c r="AA27" s="1752" t="s">
        <v>213</v>
      </c>
      <c r="AB27" s="1778" t="s">
        <v>213</v>
      </c>
    </row>
    <row r="28" spans="1:28" s="1713" customFormat="1" x14ac:dyDescent="0.2">
      <c r="A28" s="1726">
        <v>2015016</v>
      </c>
      <c r="B28" s="1727"/>
      <c r="C28" s="1727" t="s">
        <v>163</v>
      </c>
      <c r="D28" s="1748" t="s">
        <v>68</v>
      </c>
      <c r="E28" s="1755">
        <v>0</v>
      </c>
      <c r="F28" s="1755">
        <v>0</v>
      </c>
      <c r="G28" s="1755">
        <v>0</v>
      </c>
      <c r="H28" s="1755">
        <v>0</v>
      </c>
      <c r="I28" s="1728">
        <v>1</v>
      </c>
      <c r="J28" s="1728">
        <v>1</v>
      </c>
      <c r="K28" s="1728"/>
      <c r="L28" s="1715">
        <v>0</v>
      </c>
      <c r="M28" s="1715"/>
      <c r="N28" s="1774">
        <f t="shared" si="3"/>
        <v>0</v>
      </c>
      <c r="O28" s="1774">
        <f t="shared" si="4"/>
        <v>0</v>
      </c>
      <c r="Q28" s="1774">
        <f t="shared" si="8"/>
        <v>0</v>
      </c>
      <c r="S28" s="1775">
        <f t="shared" si="2"/>
        <v>0</v>
      </c>
      <c r="T28" s="1750"/>
      <c r="U28" s="1715">
        <f t="shared" si="5"/>
        <v>0</v>
      </c>
      <c r="V28" s="1715">
        <f t="shared" si="6"/>
        <v>0</v>
      </c>
      <c r="W28" s="1715">
        <f t="shared" si="7"/>
        <v>0</v>
      </c>
      <c r="X28" s="1718"/>
      <c r="Y28" s="1751"/>
      <c r="Z28" s="1776"/>
      <c r="AA28" s="1777"/>
      <c r="AB28" s="1778"/>
    </row>
    <row r="29" spans="1:28" s="1713" customFormat="1" x14ac:dyDescent="0.2">
      <c r="A29" s="1726">
        <v>2015017</v>
      </c>
      <c r="B29" s="1727"/>
      <c r="C29" s="1748" t="s">
        <v>193</v>
      </c>
      <c r="D29" s="1748" t="s">
        <v>68</v>
      </c>
      <c r="E29" s="1713">
        <v>1</v>
      </c>
      <c r="F29" s="1713">
        <v>8</v>
      </c>
      <c r="G29" s="1713">
        <v>5</v>
      </c>
      <c r="H29" s="1713">
        <v>3</v>
      </c>
      <c r="I29" s="1728">
        <v>1</v>
      </c>
      <c r="J29" s="1728">
        <v>1</v>
      </c>
      <c r="K29" s="1728"/>
      <c r="L29" s="1715">
        <v>2128</v>
      </c>
      <c r="M29" s="1715"/>
      <c r="N29" s="1774">
        <f t="shared" si="3"/>
        <v>1794.6538945139023</v>
      </c>
      <c r="O29" s="1774">
        <f t="shared" si="4"/>
        <v>1343.2459802388378</v>
      </c>
      <c r="Q29" s="1774">
        <f t="shared" si="8"/>
        <v>451.40791427506463</v>
      </c>
      <c r="S29" s="1775">
        <f t="shared" si="2"/>
        <v>18.056316571002586</v>
      </c>
      <c r="T29" s="1750"/>
      <c r="U29" s="1715">
        <f t="shared" si="5"/>
        <v>0</v>
      </c>
      <c r="V29" s="1715">
        <f t="shared" si="6"/>
        <v>0</v>
      </c>
      <c r="W29" s="1715">
        <f t="shared" si="7"/>
        <v>2128</v>
      </c>
      <c r="X29" s="1718">
        <v>2128</v>
      </c>
      <c r="Y29" s="1729">
        <v>615018</v>
      </c>
      <c r="Z29" s="1720">
        <v>42082</v>
      </c>
      <c r="AA29" s="1752" t="s">
        <v>213</v>
      </c>
      <c r="AB29" s="1778" t="s">
        <v>213</v>
      </c>
    </row>
    <row r="30" spans="1:28" s="1713" customFormat="1" x14ac:dyDescent="0.2">
      <c r="A30" s="1726">
        <v>2015018</v>
      </c>
      <c r="B30" s="1727"/>
      <c r="C30" s="1727" t="s">
        <v>194</v>
      </c>
      <c r="D30" s="1713" t="s">
        <v>68</v>
      </c>
      <c r="E30" s="1713">
        <v>1</v>
      </c>
      <c r="F30" s="1713">
        <v>11</v>
      </c>
      <c r="G30" s="1713">
        <v>9</v>
      </c>
      <c r="H30" s="1713">
        <v>3</v>
      </c>
      <c r="I30" s="1728">
        <v>1</v>
      </c>
      <c r="J30" s="1728">
        <v>1</v>
      </c>
      <c r="K30" s="1728"/>
      <c r="L30" s="1715">
        <v>2423</v>
      </c>
      <c r="M30" s="1715"/>
      <c r="N30" s="1774">
        <f t="shared" si="3"/>
        <v>2043.4428507552561</v>
      </c>
      <c r="O30" s="1774">
        <f t="shared" si="4"/>
        <v>1529.4572415971352</v>
      </c>
      <c r="Q30" s="1774">
        <f t="shared" si="8"/>
        <v>513.98560915812106</v>
      </c>
      <c r="S30" s="1775">
        <f t="shared" si="2"/>
        <v>20.559424366324844</v>
      </c>
      <c r="T30" s="1750"/>
      <c r="U30" s="1715">
        <f t="shared" si="5"/>
        <v>0</v>
      </c>
      <c r="V30" s="1715">
        <f t="shared" ref="V30:V35" si="9">L30-W30</f>
        <v>0</v>
      </c>
      <c r="W30" s="1715">
        <f t="shared" si="7"/>
        <v>2423</v>
      </c>
      <c r="X30" s="1718">
        <v>2423</v>
      </c>
      <c r="Y30" s="1729">
        <v>615019</v>
      </c>
      <c r="Z30" s="1720">
        <v>42083</v>
      </c>
      <c r="AA30" s="1752" t="s">
        <v>213</v>
      </c>
      <c r="AB30" s="1778" t="s">
        <v>213</v>
      </c>
    </row>
    <row r="31" spans="1:28" s="1713" customFormat="1" x14ac:dyDescent="0.2">
      <c r="A31" s="1726">
        <v>2015019</v>
      </c>
      <c r="B31" s="1727"/>
      <c r="C31" s="1727" t="s">
        <v>195</v>
      </c>
      <c r="D31" s="1713" t="s">
        <v>68</v>
      </c>
      <c r="E31" s="1713">
        <v>1</v>
      </c>
      <c r="F31" s="1713">
        <v>11</v>
      </c>
      <c r="G31" s="1713">
        <v>9</v>
      </c>
      <c r="H31" s="1713">
        <v>3</v>
      </c>
      <c r="I31" s="1728">
        <v>1</v>
      </c>
      <c r="J31" s="1728">
        <v>1</v>
      </c>
      <c r="K31" s="1728"/>
      <c r="L31" s="1715">
        <v>2600</v>
      </c>
      <c r="M31" s="1715"/>
      <c r="N31" s="1774">
        <f t="shared" si="3"/>
        <v>2192.7162245000686</v>
      </c>
      <c r="O31" s="1774">
        <f t="shared" si="4"/>
        <v>1641.1839984121136</v>
      </c>
      <c r="Q31" s="1774">
        <f t="shared" si="8"/>
        <v>551.53222608795488</v>
      </c>
      <c r="S31" s="1775">
        <f t="shared" si="2"/>
        <v>22.061289043518194</v>
      </c>
      <c r="T31" s="1750"/>
      <c r="U31" s="1715">
        <f t="shared" si="5"/>
        <v>0</v>
      </c>
      <c r="V31" s="1715">
        <f t="shared" si="9"/>
        <v>0</v>
      </c>
      <c r="W31" s="1715">
        <f t="shared" si="7"/>
        <v>2600</v>
      </c>
      <c r="X31" s="1718">
        <v>2600</v>
      </c>
      <c r="Y31" s="1729">
        <v>615020</v>
      </c>
      <c r="Z31" s="1720">
        <v>42095</v>
      </c>
      <c r="AA31" s="1752" t="s">
        <v>213</v>
      </c>
      <c r="AB31" s="1778" t="s">
        <v>213</v>
      </c>
    </row>
    <row r="32" spans="1:28" s="1713" customFormat="1" x14ac:dyDescent="0.2">
      <c r="A32" s="1726">
        <v>2015020</v>
      </c>
      <c r="B32" s="1727"/>
      <c r="C32" s="1727" t="s">
        <v>162</v>
      </c>
      <c r="D32" s="1713" t="s">
        <v>161</v>
      </c>
      <c r="E32" s="1713">
        <v>0</v>
      </c>
      <c r="F32" s="1713">
        <v>3</v>
      </c>
      <c r="G32" s="1713">
        <v>2</v>
      </c>
      <c r="H32" s="1713">
        <v>0</v>
      </c>
      <c r="I32" s="1728">
        <v>1</v>
      </c>
      <c r="J32" s="1728">
        <v>1</v>
      </c>
      <c r="K32" s="1728"/>
      <c r="L32" s="1715">
        <v>2000</v>
      </c>
      <c r="M32" s="1715"/>
      <c r="N32" s="1774">
        <f t="shared" si="3"/>
        <v>1686.7047880769755</v>
      </c>
      <c r="O32" s="1774">
        <f t="shared" si="4"/>
        <v>1262.4492295477796</v>
      </c>
      <c r="Q32" s="1774">
        <f t="shared" si="8"/>
        <v>424.25555852919604</v>
      </c>
      <c r="S32" s="1775">
        <f t="shared" si="2"/>
        <v>16.97022234116784</v>
      </c>
      <c r="T32" s="1750"/>
      <c r="U32" s="1715">
        <f t="shared" si="5"/>
        <v>0</v>
      </c>
      <c r="V32" s="1715">
        <f t="shared" si="9"/>
        <v>0</v>
      </c>
      <c r="W32" s="1715">
        <f t="shared" si="7"/>
        <v>2000</v>
      </c>
      <c r="X32" s="1718">
        <v>2000</v>
      </c>
      <c r="Y32" s="1729">
        <v>615028</v>
      </c>
      <c r="Z32" s="1720">
        <v>42118</v>
      </c>
      <c r="AA32" s="1752" t="s">
        <v>213</v>
      </c>
      <c r="AB32" s="1778" t="s">
        <v>213</v>
      </c>
    </row>
    <row r="33" spans="1:33" s="1713" customFormat="1" x14ac:dyDescent="0.2">
      <c r="A33" s="1726">
        <v>2015021</v>
      </c>
      <c r="B33" s="1727"/>
      <c r="C33" s="1727" t="s">
        <v>180</v>
      </c>
      <c r="D33" s="1713" t="s">
        <v>68</v>
      </c>
      <c r="E33" s="1713">
        <v>11</v>
      </c>
      <c r="F33" s="1713">
        <v>88</v>
      </c>
      <c r="G33" s="1713">
        <v>55</v>
      </c>
      <c r="H33" s="1713">
        <v>33</v>
      </c>
      <c r="I33" s="1728">
        <v>1</v>
      </c>
      <c r="J33" s="1728">
        <v>1</v>
      </c>
      <c r="K33" s="1728"/>
      <c r="L33" s="1715">
        <v>23133</v>
      </c>
      <c r="M33" s="1715"/>
      <c r="N33" s="1774">
        <f t="shared" si="3"/>
        <v>19509.27093129234</v>
      </c>
      <c r="O33" s="1774">
        <f t="shared" si="4"/>
        <v>14602.119013564396</v>
      </c>
      <c r="Q33" s="1774">
        <f t="shared" si="8"/>
        <v>4907.1519177279461</v>
      </c>
      <c r="S33" s="1775">
        <f t="shared" si="2"/>
        <v>196.28607670911785</v>
      </c>
      <c r="T33" s="1750"/>
      <c r="U33" s="1715">
        <f t="shared" si="5"/>
        <v>0</v>
      </c>
      <c r="V33" s="1715">
        <f t="shared" si="9"/>
        <v>0</v>
      </c>
      <c r="W33" s="1715">
        <f t="shared" si="7"/>
        <v>23133</v>
      </c>
      <c r="X33" s="1718">
        <v>23133</v>
      </c>
      <c r="Y33" s="1729">
        <v>615021</v>
      </c>
      <c r="Z33" s="1720">
        <v>42095</v>
      </c>
      <c r="AA33" s="1752" t="s">
        <v>213</v>
      </c>
      <c r="AB33" s="1778" t="s">
        <v>213</v>
      </c>
      <c r="AC33" s="1715"/>
      <c r="AE33" s="1723"/>
      <c r="AF33" s="1779"/>
      <c r="AG33" s="1779"/>
    </row>
    <row r="34" spans="1:33" s="1713" customFormat="1" x14ac:dyDescent="0.2">
      <c r="A34" s="1726">
        <v>2015022</v>
      </c>
      <c r="B34" s="1727"/>
      <c r="C34" s="1727" t="s">
        <v>181</v>
      </c>
      <c r="D34" s="1713" t="s">
        <v>68</v>
      </c>
      <c r="E34" s="1713">
        <v>1</v>
      </c>
      <c r="F34" s="1713">
        <v>8</v>
      </c>
      <c r="G34" s="1713">
        <v>5</v>
      </c>
      <c r="H34" s="1713">
        <v>3</v>
      </c>
      <c r="I34" s="1728">
        <v>1</v>
      </c>
      <c r="J34" s="1728">
        <v>1</v>
      </c>
      <c r="K34" s="1728"/>
      <c r="L34" s="1715">
        <v>2401</v>
      </c>
      <c r="M34" s="1715"/>
      <c r="N34" s="1774">
        <f t="shared" si="3"/>
        <v>2024.8890980864094</v>
      </c>
      <c r="O34" s="1774">
        <f t="shared" si="4"/>
        <v>1515.5703000721094</v>
      </c>
      <c r="Q34" s="1774">
        <f t="shared" si="8"/>
        <v>509.31879801429989</v>
      </c>
      <c r="S34" s="1775">
        <f t="shared" si="2"/>
        <v>20.372751920571996</v>
      </c>
      <c r="T34" s="1750"/>
      <c r="U34" s="1715">
        <f t="shared" si="5"/>
        <v>0</v>
      </c>
      <c r="V34" s="1715">
        <f t="shared" si="9"/>
        <v>0</v>
      </c>
      <c r="W34" s="1715">
        <f t="shared" si="7"/>
        <v>2401</v>
      </c>
      <c r="X34" s="1718">
        <v>2401</v>
      </c>
      <c r="Y34" s="1729">
        <v>615023</v>
      </c>
      <c r="Z34" s="1720">
        <v>42095</v>
      </c>
      <c r="AA34" s="1752" t="s">
        <v>213</v>
      </c>
      <c r="AB34" s="1778" t="s">
        <v>213</v>
      </c>
      <c r="AC34" s="1715"/>
      <c r="AE34" s="1723"/>
      <c r="AF34" s="1779"/>
      <c r="AG34" s="1779"/>
    </row>
    <row r="35" spans="1:33" s="1713" customFormat="1" x14ac:dyDescent="0.2">
      <c r="A35" s="1726">
        <v>2015023</v>
      </c>
      <c r="B35" s="1727"/>
      <c r="C35" s="1727" t="s">
        <v>200</v>
      </c>
      <c r="D35" s="1713" t="s">
        <v>68</v>
      </c>
      <c r="I35" s="1728">
        <v>1</v>
      </c>
      <c r="J35" s="1728">
        <v>1</v>
      </c>
      <c r="K35" s="1728"/>
      <c r="L35" s="1715">
        <v>4920</v>
      </c>
      <c r="M35" s="1715"/>
      <c r="N35" s="1774">
        <f t="shared" si="3"/>
        <v>3105.6251046875382</v>
      </c>
      <c r="O35" s="1774">
        <f t="shared" si="4"/>
        <v>3105.6251046875382</v>
      </c>
      <c r="Q35" s="1774">
        <v>0</v>
      </c>
      <c r="S35" s="1775">
        <f t="shared" si="2"/>
        <v>0</v>
      </c>
      <c r="T35" s="1750"/>
      <c r="U35" s="1715">
        <f t="shared" si="5"/>
        <v>0</v>
      </c>
      <c r="V35" s="1715">
        <f t="shared" si="9"/>
        <v>0</v>
      </c>
      <c r="W35" s="1715">
        <f t="shared" si="7"/>
        <v>4920</v>
      </c>
      <c r="X35" s="1718">
        <v>4920</v>
      </c>
      <c r="Y35" s="1729">
        <v>615022</v>
      </c>
      <c r="Z35" s="1720">
        <v>42095</v>
      </c>
      <c r="AA35" s="1752" t="s">
        <v>213</v>
      </c>
      <c r="AB35" s="1778" t="s">
        <v>213</v>
      </c>
      <c r="AC35" s="1715"/>
      <c r="AE35" s="1723"/>
      <c r="AF35" s="1779"/>
      <c r="AG35" s="1779"/>
    </row>
    <row r="36" spans="1:33" s="1713" customFormat="1" x14ac:dyDescent="0.2">
      <c r="A36" s="1726">
        <v>2015024</v>
      </c>
      <c r="B36" s="1727"/>
      <c r="C36" s="1727" t="s">
        <v>210</v>
      </c>
      <c r="D36" s="1713" t="s">
        <v>211</v>
      </c>
      <c r="F36" s="1713">
        <v>3</v>
      </c>
      <c r="G36" s="1713">
        <v>3</v>
      </c>
      <c r="H36" s="1713">
        <v>0</v>
      </c>
      <c r="I36" s="1728">
        <v>1</v>
      </c>
      <c r="J36" s="1728">
        <v>1</v>
      </c>
      <c r="K36" s="1728"/>
      <c r="L36" s="1715">
        <v>431.22</v>
      </c>
      <c r="M36" s="1715"/>
      <c r="N36" s="1774">
        <f t="shared" si="3"/>
        <v>363.67041935727673</v>
      </c>
      <c r="O36" s="1774">
        <f t="shared" si="4"/>
        <v>272.19667838279679</v>
      </c>
      <c r="Q36" s="1774">
        <f t="shared" si="8"/>
        <v>91.473740974479966</v>
      </c>
      <c r="S36" s="1775">
        <f t="shared" si="2"/>
        <v>3.6589496389791987</v>
      </c>
      <c r="T36" s="1750"/>
      <c r="U36" s="1715">
        <f t="shared" si="5"/>
        <v>0</v>
      </c>
      <c r="V36" s="1715">
        <v>0</v>
      </c>
      <c r="W36" s="1715">
        <f t="shared" si="7"/>
        <v>0</v>
      </c>
      <c r="X36" s="1718"/>
      <c r="Y36" s="1729"/>
      <c r="Z36" s="1720"/>
      <c r="AA36" s="1752"/>
      <c r="AB36" s="1778"/>
      <c r="AC36" s="1715"/>
      <c r="AE36" s="1723"/>
      <c r="AF36" s="1779"/>
      <c r="AG36" s="1779"/>
    </row>
    <row r="37" spans="1:33" s="1713" customFormat="1" x14ac:dyDescent="0.2">
      <c r="A37" s="1726">
        <v>2015025</v>
      </c>
      <c r="B37" s="1727"/>
      <c r="C37" s="1727" t="s">
        <v>218</v>
      </c>
      <c r="D37" s="1713" t="s">
        <v>68</v>
      </c>
      <c r="E37" s="1713">
        <v>1</v>
      </c>
      <c r="F37" s="1713">
        <v>11</v>
      </c>
      <c r="G37" s="1713">
        <v>10</v>
      </c>
      <c r="H37" s="1713">
        <v>3</v>
      </c>
      <c r="I37" s="1728">
        <v>1</v>
      </c>
      <c r="J37" s="1728">
        <v>1</v>
      </c>
      <c r="K37" s="1728"/>
      <c r="L37" s="1715">
        <v>2495</v>
      </c>
      <c r="M37" s="1715"/>
      <c r="N37" s="1774">
        <f t="shared" si="3"/>
        <v>2104.1642231260271</v>
      </c>
      <c r="O37" s="1774">
        <f t="shared" si="4"/>
        <v>1574.9054138608551</v>
      </c>
      <c r="Q37" s="1774">
        <f t="shared" si="8"/>
        <v>529.25880926517209</v>
      </c>
      <c r="S37" s="1775">
        <f t="shared" si="2"/>
        <v>21.170352370606885</v>
      </c>
      <c r="T37" s="1750"/>
      <c r="U37" s="1715">
        <f t="shared" si="5"/>
        <v>0</v>
      </c>
      <c r="V37" s="1715">
        <f t="shared" si="6"/>
        <v>0</v>
      </c>
      <c r="W37" s="1715">
        <f t="shared" si="7"/>
        <v>2495</v>
      </c>
      <c r="X37" s="1718">
        <v>2495</v>
      </c>
      <c r="Y37" s="1729">
        <v>615024</v>
      </c>
      <c r="Z37" s="1720">
        <v>42107</v>
      </c>
      <c r="AA37" s="1752" t="s">
        <v>213</v>
      </c>
      <c r="AB37" s="1778" t="s">
        <v>213</v>
      </c>
      <c r="AC37" s="1715"/>
      <c r="AE37" s="1723"/>
      <c r="AF37" s="1779"/>
      <c r="AG37" s="1779"/>
    </row>
    <row r="38" spans="1:33" s="1713" customFormat="1" x14ac:dyDescent="0.2">
      <c r="A38" s="1726" t="s">
        <v>273</v>
      </c>
      <c r="B38" s="1727"/>
      <c r="C38" s="1727" t="s">
        <v>274</v>
      </c>
      <c r="D38" s="1713" t="s">
        <v>68</v>
      </c>
      <c r="E38" s="1713">
        <v>1</v>
      </c>
      <c r="F38" s="1713">
        <v>1</v>
      </c>
      <c r="G38" s="1713">
        <v>0</v>
      </c>
      <c r="H38" s="1713">
        <v>1</v>
      </c>
      <c r="I38" s="1728">
        <v>1</v>
      </c>
      <c r="J38" s="1728">
        <v>1</v>
      </c>
      <c r="K38" s="1728"/>
      <c r="L38" s="1715">
        <v>549</v>
      </c>
      <c r="M38" s="1715"/>
      <c r="N38" s="1715">
        <f t="shared" si="3"/>
        <v>331.2</v>
      </c>
      <c r="O38" s="1715">
        <v>262.02999999999997</v>
      </c>
      <c r="P38" s="1782">
        <f>O38/N38</f>
        <v>0.79115338164251203</v>
      </c>
      <c r="Q38" s="1715">
        <v>69.17</v>
      </c>
      <c r="R38" s="1782">
        <f>Q38/N38</f>
        <v>0.20884661835748794</v>
      </c>
      <c r="S38" s="1775">
        <f t="shared" si="2"/>
        <v>2.7667999999999999</v>
      </c>
      <c r="T38" s="1783"/>
      <c r="U38" s="1715">
        <f>((1-I38)*O38)+((1-J38)*Q38)</f>
        <v>0</v>
      </c>
      <c r="V38" s="1715">
        <f>L38-W38</f>
        <v>0</v>
      </c>
      <c r="W38" s="1715">
        <f>X38+AC38+AH38+AM38+AO38+AR38</f>
        <v>549</v>
      </c>
      <c r="X38" s="1718">
        <v>549</v>
      </c>
      <c r="Y38" s="1719">
        <v>615049</v>
      </c>
      <c r="Z38" s="1784">
        <v>42156</v>
      </c>
      <c r="AA38" s="1785" t="s">
        <v>213</v>
      </c>
      <c r="AB38" s="1786"/>
      <c r="AC38" s="1715"/>
      <c r="AE38" s="1723"/>
      <c r="AF38" s="1779"/>
      <c r="AG38" s="1779"/>
    </row>
    <row r="39" spans="1:33" s="1713" customFormat="1" x14ac:dyDescent="0.2">
      <c r="A39" s="1726">
        <v>2015026</v>
      </c>
      <c r="B39" s="1727"/>
      <c r="C39" s="1727" t="s">
        <v>231</v>
      </c>
      <c r="D39" s="1713" t="s">
        <v>68</v>
      </c>
      <c r="E39" s="1713">
        <v>5</v>
      </c>
      <c r="F39" s="1713">
        <v>40</v>
      </c>
      <c r="G39" s="1713">
        <v>25</v>
      </c>
      <c r="H39" s="1713">
        <v>10</v>
      </c>
      <c r="I39" s="1728">
        <v>1</v>
      </c>
      <c r="J39" s="1728">
        <v>1</v>
      </c>
      <c r="K39" s="1728"/>
      <c r="L39" s="1715">
        <v>19900</v>
      </c>
      <c r="M39" s="1715"/>
      <c r="N39" s="1774">
        <f t="shared" si="3"/>
        <v>19923.055099866011</v>
      </c>
      <c r="O39" s="1774">
        <f>L39*$P$3</f>
        <v>15701.71229250051</v>
      </c>
      <c r="Q39" s="1774">
        <f t="shared" si="8"/>
        <v>4221.3428073655004</v>
      </c>
      <c r="S39" s="1775">
        <f t="shared" si="2"/>
        <v>168.85371229462001</v>
      </c>
      <c r="T39" s="1750"/>
      <c r="U39" s="1715">
        <f t="shared" si="5"/>
        <v>0</v>
      </c>
      <c r="V39" s="1715">
        <f t="shared" si="6"/>
        <v>0</v>
      </c>
      <c r="W39" s="1715">
        <f t="shared" si="7"/>
        <v>19900</v>
      </c>
      <c r="X39" s="1718">
        <v>15920</v>
      </c>
      <c r="Y39" s="1729">
        <v>615032</v>
      </c>
      <c r="Z39" s="1720">
        <v>42125</v>
      </c>
      <c r="AA39" s="1752" t="s">
        <v>213</v>
      </c>
      <c r="AB39" s="1778" t="s">
        <v>213</v>
      </c>
      <c r="AC39" s="1715">
        <v>3980</v>
      </c>
      <c r="AD39" s="1713">
        <v>615033</v>
      </c>
      <c r="AE39" s="1723">
        <v>42125</v>
      </c>
      <c r="AF39" s="1779" t="s">
        <v>213</v>
      </c>
      <c r="AG39" s="1779" t="s">
        <v>213</v>
      </c>
    </row>
    <row r="40" spans="1:33" s="1713" customFormat="1" x14ac:dyDescent="0.2">
      <c r="A40" s="1726" t="s">
        <v>277</v>
      </c>
      <c r="B40" s="1727"/>
      <c r="C40" s="1727" t="s">
        <v>377</v>
      </c>
      <c r="D40" s="1713" t="s">
        <v>68</v>
      </c>
      <c r="E40" s="1713">
        <v>0</v>
      </c>
      <c r="F40" s="1713">
        <v>0</v>
      </c>
      <c r="G40" s="1713">
        <v>0</v>
      </c>
      <c r="H40" s="1713">
        <v>0</v>
      </c>
      <c r="I40" s="1728">
        <v>1</v>
      </c>
      <c r="J40" s="1728">
        <v>1</v>
      </c>
      <c r="K40" s="1728"/>
      <c r="L40" s="1715">
        <v>113.5</v>
      </c>
      <c r="M40" s="1715"/>
      <c r="N40" s="1715">
        <f t="shared" si="3"/>
        <v>56.57</v>
      </c>
      <c r="O40" s="1715">
        <v>56.57</v>
      </c>
      <c r="P40" s="1782">
        <f>O40/N40</f>
        <v>1</v>
      </c>
      <c r="Q40" s="1715">
        <v>0</v>
      </c>
      <c r="R40" s="1782">
        <f>Q40/N40</f>
        <v>0</v>
      </c>
      <c r="S40" s="1775">
        <f t="shared" si="2"/>
        <v>0</v>
      </c>
      <c r="T40" s="1783"/>
      <c r="U40" s="1715">
        <f>((1-I40)*O40)+((1-J40)*Q40)</f>
        <v>0</v>
      </c>
      <c r="V40" s="1715">
        <f>L40-W40</f>
        <v>0</v>
      </c>
      <c r="W40" s="1715">
        <f>X40+AC40+AH40+AM40+AO40+AR40</f>
        <v>113.5</v>
      </c>
      <c r="X40" s="1718">
        <v>113.5</v>
      </c>
      <c r="Y40" s="1729">
        <v>615083</v>
      </c>
      <c r="Z40" s="1720">
        <v>42181</v>
      </c>
      <c r="AA40" s="1752" t="s">
        <v>213</v>
      </c>
      <c r="AB40" s="1778" t="s">
        <v>213</v>
      </c>
      <c r="AC40" s="1715"/>
      <c r="AE40" s="1723"/>
      <c r="AF40" s="1779"/>
      <c r="AG40" s="1779"/>
    </row>
    <row r="41" spans="1:33" s="1713" customFormat="1" x14ac:dyDescent="0.2">
      <c r="A41" s="1726" t="s">
        <v>416</v>
      </c>
      <c r="B41" s="1727"/>
      <c r="C41" s="1727" t="s">
        <v>417</v>
      </c>
      <c r="D41" s="1713" t="s">
        <v>68</v>
      </c>
      <c r="E41" s="1713">
        <v>0</v>
      </c>
      <c r="F41" s="1713">
        <v>0</v>
      </c>
      <c r="G41" s="1713">
        <v>0</v>
      </c>
      <c r="H41" s="1713">
        <v>0</v>
      </c>
      <c r="I41" s="1728">
        <v>1</v>
      </c>
      <c r="J41" s="1728">
        <v>0</v>
      </c>
      <c r="K41" s="1728"/>
      <c r="L41" s="1715">
        <v>56.75</v>
      </c>
      <c r="M41" s="1715"/>
      <c r="N41" s="1715">
        <v>29.26</v>
      </c>
      <c r="O41" s="1715">
        <v>29.26</v>
      </c>
      <c r="P41" s="1782">
        <f>O41/N41</f>
        <v>1</v>
      </c>
      <c r="Q41" s="1715">
        <v>0</v>
      </c>
      <c r="R41" s="1782">
        <f>Q41/N41</f>
        <v>0</v>
      </c>
      <c r="S41" s="1775">
        <f t="shared" si="2"/>
        <v>0</v>
      </c>
      <c r="T41" s="1783"/>
      <c r="U41" s="1715">
        <f>((1-I41)*O41)+((1-J41)*Q41)</f>
        <v>0</v>
      </c>
      <c r="V41" s="1715">
        <f>L41-W41</f>
        <v>0</v>
      </c>
      <c r="W41" s="1715">
        <f>X41+AC41+AH41+AM41+AO41+AR41</f>
        <v>56.75</v>
      </c>
      <c r="X41" s="1718">
        <v>56.75</v>
      </c>
      <c r="Y41" s="1729">
        <v>615110</v>
      </c>
      <c r="Z41" s="1720">
        <v>42200</v>
      </c>
      <c r="AA41" s="1752" t="s">
        <v>213</v>
      </c>
      <c r="AB41" s="1778"/>
      <c r="AC41" s="1715"/>
      <c r="AE41" s="1723"/>
      <c r="AF41" s="1779"/>
      <c r="AG41" s="1779"/>
    </row>
    <row r="42" spans="1:33" s="1713" customFormat="1" x14ac:dyDescent="0.2">
      <c r="A42" s="1726">
        <v>2015027</v>
      </c>
      <c r="B42" s="1727"/>
      <c r="C42" s="1727" t="s">
        <v>232</v>
      </c>
      <c r="D42" s="1713" t="s">
        <v>68</v>
      </c>
      <c r="E42" s="1713">
        <v>1</v>
      </c>
      <c r="F42" s="1713">
        <v>12</v>
      </c>
      <c r="G42" s="1713">
        <v>10</v>
      </c>
      <c r="H42" s="1713">
        <v>3</v>
      </c>
      <c r="I42" s="1728">
        <v>1</v>
      </c>
      <c r="J42" s="1728">
        <v>1</v>
      </c>
      <c r="K42" s="1728"/>
      <c r="L42" s="1715">
        <v>2637</v>
      </c>
      <c r="M42" s="1715"/>
      <c r="N42" s="1774">
        <f t="shared" si="3"/>
        <v>2640.0550903691792</v>
      </c>
      <c r="O42" s="1774">
        <f>L42*$P$3</f>
        <v>2080.6741364484342</v>
      </c>
      <c r="Q42" s="1774">
        <f t="shared" si="8"/>
        <v>559.38095392074501</v>
      </c>
      <c r="S42" s="1775">
        <f t="shared" si="2"/>
        <v>22.375238156829802</v>
      </c>
      <c r="T42" s="1750"/>
      <c r="U42" s="1715">
        <f t="shared" si="5"/>
        <v>0</v>
      </c>
      <c r="V42" s="1715">
        <f t="shared" si="6"/>
        <v>0</v>
      </c>
      <c r="W42" s="1715">
        <f t="shared" si="7"/>
        <v>2637</v>
      </c>
      <c r="X42" s="1718">
        <v>2637</v>
      </c>
      <c r="Y42" s="1729">
        <v>615031</v>
      </c>
      <c r="Z42" s="1720">
        <v>42125</v>
      </c>
      <c r="AA42" s="1752" t="s">
        <v>213</v>
      </c>
      <c r="AB42" s="1778" t="s">
        <v>213</v>
      </c>
      <c r="AC42" s="1715"/>
      <c r="AE42" s="1723"/>
      <c r="AF42" s="1779"/>
      <c r="AG42" s="1779"/>
    </row>
    <row r="43" spans="1:33" s="1713" customFormat="1" x14ac:dyDescent="0.2">
      <c r="A43" s="1726">
        <v>2015028</v>
      </c>
      <c r="B43" s="1727"/>
      <c r="C43" s="1727" t="s">
        <v>219</v>
      </c>
      <c r="D43" s="1713" t="s">
        <v>68</v>
      </c>
      <c r="E43" s="1713">
        <v>1</v>
      </c>
      <c r="F43" s="1713">
        <v>13</v>
      </c>
      <c r="G43" s="1713">
        <v>10</v>
      </c>
      <c r="H43" s="1713">
        <v>4</v>
      </c>
      <c r="I43" s="1728">
        <v>1</v>
      </c>
      <c r="J43" s="1728">
        <v>1</v>
      </c>
      <c r="K43" s="1728"/>
      <c r="L43" s="1715">
        <v>3110</v>
      </c>
      <c r="M43" s="1715"/>
      <c r="N43" s="1774">
        <f t="shared" si="3"/>
        <v>3113.6030834463968</v>
      </c>
      <c r="O43" s="1774">
        <f>L43*$P$3</f>
        <v>2453.8856899334969</v>
      </c>
      <c r="Q43" s="1774">
        <f t="shared" si="8"/>
        <v>659.71739351289989</v>
      </c>
      <c r="S43" s="1775">
        <f t="shared" si="2"/>
        <v>26.388695740515995</v>
      </c>
      <c r="T43" s="1750"/>
      <c r="U43" s="1715">
        <f t="shared" si="5"/>
        <v>0</v>
      </c>
      <c r="V43" s="1715">
        <f t="shared" si="6"/>
        <v>0</v>
      </c>
      <c r="W43" s="1715">
        <f t="shared" si="7"/>
        <v>3110</v>
      </c>
      <c r="X43" s="1718">
        <v>3110</v>
      </c>
      <c r="Y43" s="1729">
        <v>615026</v>
      </c>
      <c r="Z43" s="1720">
        <v>42111</v>
      </c>
      <c r="AA43" s="1752" t="s">
        <v>213</v>
      </c>
      <c r="AB43" s="1778" t="s">
        <v>213</v>
      </c>
      <c r="AC43" s="1715"/>
      <c r="AE43" s="1723"/>
      <c r="AF43" s="1779"/>
      <c r="AG43" s="1779"/>
    </row>
    <row r="44" spans="1:33" s="1713" customFormat="1" x14ac:dyDescent="0.2">
      <c r="A44" s="1726">
        <v>2015029</v>
      </c>
      <c r="B44" s="1727"/>
      <c r="C44" s="1727" t="s">
        <v>224</v>
      </c>
      <c r="D44" s="1713" t="s">
        <v>68</v>
      </c>
      <c r="E44" s="1713">
        <v>5</v>
      </c>
      <c r="F44" s="1713">
        <v>35</v>
      </c>
      <c r="G44" s="1713">
        <v>20</v>
      </c>
      <c r="H44" s="1713">
        <v>10</v>
      </c>
      <c r="I44" s="1728">
        <v>1</v>
      </c>
      <c r="J44" s="1728">
        <v>1</v>
      </c>
      <c r="K44" s="1728"/>
      <c r="L44" s="1715">
        <v>19117</v>
      </c>
      <c r="M44" s="1715"/>
      <c r="N44" s="1774">
        <f t="shared" si="3"/>
        <v>19139.147956991885</v>
      </c>
      <c r="O44" s="1774">
        <f>L44*$P$3</f>
        <v>15083.901200790566</v>
      </c>
      <c r="Q44" s="1774">
        <f t="shared" si="8"/>
        <v>4055.2467562013203</v>
      </c>
      <c r="S44" s="1775">
        <f t="shared" si="2"/>
        <v>162.20987024805282</v>
      </c>
      <c r="T44" s="1750"/>
      <c r="U44" s="1715">
        <f t="shared" si="5"/>
        <v>0</v>
      </c>
      <c r="V44" s="1715">
        <f t="shared" si="6"/>
        <v>0</v>
      </c>
      <c r="W44" s="1715">
        <f t="shared" si="7"/>
        <v>19117</v>
      </c>
      <c r="X44" s="1718">
        <v>7649</v>
      </c>
      <c r="Y44" s="1729">
        <v>615029</v>
      </c>
      <c r="Z44" s="1720">
        <v>42118</v>
      </c>
      <c r="AA44" s="1752" t="s">
        <v>213</v>
      </c>
      <c r="AB44" s="1778" t="s">
        <v>213</v>
      </c>
      <c r="AC44" s="1715">
        <v>11468</v>
      </c>
      <c r="AD44" s="1713">
        <v>615030</v>
      </c>
      <c r="AE44" s="1723">
        <v>42118</v>
      </c>
      <c r="AF44" s="1787" t="s">
        <v>213</v>
      </c>
      <c r="AG44" s="1779" t="s">
        <v>213</v>
      </c>
    </row>
    <row r="45" spans="1:33" s="1713" customFormat="1" x14ac:dyDescent="0.2">
      <c r="A45" s="1726">
        <v>2015030</v>
      </c>
      <c r="B45" s="1727"/>
      <c r="C45" s="1727" t="s">
        <v>234</v>
      </c>
      <c r="D45" s="1713" t="s">
        <v>68</v>
      </c>
      <c r="E45" s="1713">
        <v>1</v>
      </c>
      <c r="F45" s="1713">
        <v>7</v>
      </c>
      <c r="G45" s="1713">
        <v>3</v>
      </c>
      <c r="H45" s="1713">
        <v>4</v>
      </c>
      <c r="I45" s="1728">
        <v>1</v>
      </c>
      <c r="J45" s="1728">
        <v>1</v>
      </c>
      <c r="K45" s="1728"/>
      <c r="L45" s="1715">
        <v>3850</v>
      </c>
      <c r="M45" s="1715"/>
      <c r="N45" s="1715">
        <f t="shared" si="3"/>
        <v>2375.92</v>
      </c>
      <c r="O45" s="1715">
        <v>1936.34</v>
      </c>
      <c r="P45" s="1782">
        <f t="shared" ref="P45:P72" si="10">O45/N45</f>
        <v>0.81498535304218989</v>
      </c>
      <c r="Q45" s="1715">
        <v>439.58</v>
      </c>
      <c r="R45" s="1782">
        <f t="shared" ref="R45:R72" si="11">Q45/N45</f>
        <v>0.18501464695781</v>
      </c>
      <c r="S45" s="1775">
        <f t="shared" si="2"/>
        <v>17.583199999999998</v>
      </c>
      <c r="T45" s="1783"/>
      <c r="U45" s="1715">
        <f t="shared" si="5"/>
        <v>0</v>
      </c>
      <c r="V45" s="1715">
        <f t="shared" si="6"/>
        <v>0</v>
      </c>
      <c r="W45" s="1715">
        <f t="shared" si="7"/>
        <v>3850</v>
      </c>
      <c r="X45" s="1718">
        <v>3850</v>
      </c>
      <c r="Y45" s="1729">
        <v>615036</v>
      </c>
      <c r="Z45" s="1720">
        <v>42128</v>
      </c>
      <c r="AA45" s="1778" t="s">
        <v>213</v>
      </c>
      <c r="AB45" s="1778" t="s">
        <v>213</v>
      </c>
      <c r="AC45" s="1715"/>
      <c r="AE45" s="1723"/>
      <c r="AF45" s="1779"/>
      <c r="AG45" s="1779"/>
    </row>
    <row r="46" spans="1:33" s="1713" customFormat="1" x14ac:dyDescent="0.2">
      <c r="A46" s="1726">
        <v>2015031</v>
      </c>
      <c r="B46" s="1727"/>
      <c r="C46" s="1727" t="s">
        <v>220</v>
      </c>
      <c r="D46" s="1713" t="s">
        <v>68</v>
      </c>
      <c r="E46" s="1713">
        <v>1</v>
      </c>
      <c r="F46" s="1713">
        <v>11</v>
      </c>
      <c r="G46" s="1713">
        <v>9</v>
      </c>
      <c r="H46" s="1713">
        <v>3</v>
      </c>
      <c r="I46" s="1728">
        <v>1</v>
      </c>
      <c r="J46" s="1728">
        <v>1</v>
      </c>
      <c r="K46" s="1728"/>
      <c r="L46" s="1715">
        <v>2495</v>
      </c>
      <c r="M46" s="1715"/>
      <c r="N46" s="1715">
        <f t="shared" ref="N46:N52" si="12">O46+Q46</f>
        <v>1879</v>
      </c>
      <c r="O46" s="1715">
        <v>1464</v>
      </c>
      <c r="P46" s="1788">
        <f t="shared" si="10"/>
        <v>0.77913783927621072</v>
      </c>
      <c r="Q46" s="1715">
        <v>415</v>
      </c>
      <c r="R46" s="1788">
        <f t="shared" si="11"/>
        <v>0.22086216072378925</v>
      </c>
      <c r="S46" s="1775">
        <f t="shared" si="2"/>
        <v>16.600000000000001</v>
      </c>
      <c r="T46" s="1789"/>
      <c r="U46" s="1715">
        <f t="shared" si="5"/>
        <v>0</v>
      </c>
      <c r="V46" s="1715">
        <f t="shared" si="6"/>
        <v>0</v>
      </c>
      <c r="W46" s="1715">
        <f t="shared" si="7"/>
        <v>2495</v>
      </c>
      <c r="X46" s="1718">
        <v>2495</v>
      </c>
      <c r="Y46" s="1729">
        <v>515027</v>
      </c>
      <c r="Z46" s="1720">
        <v>42111</v>
      </c>
      <c r="AA46" s="1752" t="s">
        <v>213</v>
      </c>
      <c r="AB46" s="1778" t="s">
        <v>213</v>
      </c>
      <c r="AC46" s="1715"/>
      <c r="AE46" s="1723"/>
      <c r="AF46" s="1779"/>
      <c r="AG46" s="1779"/>
    </row>
    <row r="47" spans="1:33" s="1713" customFormat="1" x14ac:dyDescent="0.2">
      <c r="A47" s="1726">
        <v>2015032</v>
      </c>
      <c r="B47" s="1727"/>
      <c r="C47" s="1727" t="s">
        <v>238</v>
      </c>
      <c r="D47" s="1713" t="s">
        <v>68</v>
      </c>
      <c r="E47" s="1713">
        <v>1</v>
      </c>
      <c r="F47" s="1713">
        <v>12</v>
      </c>
      <c r="G47" s="1713">
        <v>10</v>
      </c>
      <c r="H47" s="1713">
        <v>3</v>
      </c>
      <c r="I47" s="1728">
        <v>1</v>
      </c>
      <c r="J47" s="1728">
        <v>1</v>
      </c>
      <c r="K47" s="1728"/>
      <c r="L47" s="1715">
        <v>2920</v>
      </c>
      <c r="M47" s="1715"/>
      <c r="N47" s="1715">
        <f t="shared" si="12"/>
        <v>1945.02</v>
      </c>
      <c r="O47" s="1715">
        <v>1482.52</v>
      </c>
      <c r="P47" s="1788">
        <f t="shared" si="10"/>
        <v>0.76221324202321827</v>
      </c>
      <c r="Q47" s="1715">
        <v>462.5</v>
      </c>
      <c r="R47" s="1788">
        <f t="shared" si="11"/>
        <v>0.23778675797678173</v>
      </c>
      <c r="S47" s="1775">
        <f t="shared" si="2"/>
        <v>18.5</v>
      </c>
      <c r="T47" s="1789"/>
      <c r="U47" s="1715">
        <f t="shared" si="5"/>
        <v>0</v>
      </c>
      <c r="V47" s="1715">
        <f t="shared" si="6"/>
        <v>0</v>
      </c>
      <c r="W47" s="1715">
        <f t="shared" si="7"/>
        <v>2920</v>
      </c>
      <c r="X47" s="1718">
        <v>2920</v>
      </c>
      <c r="Y47" s="1729">
        <v>615035</v>
      </c>
      <c r="Z47" s="1720">
        <v>42128</v>
      </c>
      <c r="AA47" s="1778" t="s">
        <v>213</v>
      </c>
      <c r="AB47" s="1778" t="s">
        <v>213</v>
      </c>
      <c r="AC47" s="1715"/>
      <c r="AE47" s="1723"/>
      <c r="AF47" s="1779"/>
      <c r="AG47" s="1779"/>
    </row>
    <row r="48" spans="1:33" s="1713" customFormat="1" x14ac:dyDescent="0.2">
      <c r="A48" s="1726">
        <v>2015033</v>
      </c>
      <c r="B48" s="1727"/>
      <c r="C48" s="1727" t="s">
        <v>243</v>
      </c>
      <c r="D48" s="1713" t="s">
        <v>68</v>
      </c>
      <c r="E48" s="1713">
        <v>1</v>
      </c>
      <c r="F48" s="1713">
        <v>8</v>
      </c>
      <c r="G48" s="1713">
        <v>5</v>
      </c>
      <c r="H48" s="1713">
        <v>3</v>
      </c>
      <c r="I48" s="1728">
        <v>1</v>
      </c>
      <c r="J48" s="1728">
        <v>1</v>
      </c>
      <c r="K48" s="1728"/>
      <c r="L48" s="1715">
        <v>3263</v>
      </c>
      <c r="M48" s="1715"/>
      <c r="N48" s="1715">
        <f t="shared" si="12"/>
        <v>1888.67</v>
      </c>
      <c r="O48" s="1715">
        <v>1479.92</v>
      </c>
      <c r="P48" s="1788">
        <f t="shared" si="10"/>
        <v>0.78357786166985233</v>
      </c>
      <c r="Q48" s="1715">
        <v>408.75</v>
      </c>
      <c r="R48" s="1788">
        <f t="shared" si="11"/>
        <v>0.21642213833014767</v>
      </c>
      <c r="S48" s="1775">
        <f t="shared" si="2"/>
        <v>16.350000000000001</v>
      </c>
      <c r="T48" s="1789"/>
      <c r="U48" s="1715">
        <f t="shared" si="5"/>
        <v>0</v>
      </c>
      <c r="V48" s="1715">
        <f t="shared" si="6"/>
        <v>0</v>
      </c>
      <c r="W48" s="1715">
        <f t="shared" si="7"/>
        <v>3263</v>
      </c>
      <c r="X48" s="1718">
        <v>2548</v>
      </c>
      <c r="Y48" s="1729">
        <v>615034</v>
      </c>
      <c r="Z48" s="1720">
        <v>42128</v>
      </c>
      <c r="AA48" s="1778" t="s">
        <v>213</v>
      </c>
      <c r="AB48" s="1778" t="s">
        <v>213</v>
      </c>
      <c r="AC48" s="1715">
        <v>715</v>
      </c>
      <c r="AD48" s="1713">
        <v>615084</v>
      </c>
      <c r="AE48" s="1723">
        <v>42181</v>
      </c>
      <c r="AF48" s="1779" t="s">
        <v>213</v>
      </c>
      <c r="AG48" s="1779" t="s">
        <v>213</v>
      </c>
    </row>
    <row r="49" spans="1:33" s="1713" customFormat="1" x14ac:dyDescent="0.2">
      <c r="A49" s="1726">
        <v>2015034</v>
      </c>
      <c r="B49" s="1727"/>
      <c r="C49" s="1727" t="s">
        <v>247</v>
      </c>
      <c r="D49" s="1713" t="s">
        <v>68</v>
      </c>
      <c r="E49" s="1713">
        <v>1</v>
      </c>
      <c r="F49" s="1713">
        <v>10</v>
      </c>
      <c r="G49" s="1713">
        <v>5</v>
      </c>
      <c r="H49" s="1713">
        <v>3</v>
      </c>
      <c r="I49" s="1728">
        <v>1</v>
      </c>
      <c r="J49" s="1728">
        <v>1</v>
      </c>
      <c r="K49" s="1728"/>
      <c r="L49" s="1715">
        <v>2010</v>
      </c>
      <c r="M49" s="1715"/>
      <c r="N49" s="1715">
        <f t="shared" si="12"/>
        <v>1403.1399999999999</v>
      </c>
      <c r="O49" s="1715">
        <v>1063.56</v>
      </c>
      <c r="P49" s="1788">
        <f t="shared" si="10"/>
        <v>0.7579856607323574</v>
      </c>
      <c r="Q49" s="1715">
        <v>339.58</v>
      </c>
      <c r="R49" s="1788">
        <f t="shared" si="11"/>
        <v>0.2420143392676426</v>
      </c>
      <c r="S49" s="1775">
        <f t="shared" si="2"/>
        <v>13.5832</v>
      </c>
      <c r="T49" s="1789"/>
      <c r="U49" s="1715">
        <f t="shared" si="5"/>
        <v>0</v>
      </c>
      <c r="V49" s="1715">
        <f t="shared" si="6"/>
        <v>0</v>
      </c>
      <c r="W49" s="1715">
        <f t="shared" si="7"/>
        <v>2010</v>
      </c>
      <c r="X49" s="1718">
        <v>2010</v>
      </c>
      <c r="Y49" s="1729">
        <v>615037</v>
      </c>
      <c r="Z49" s="1720">
        <v>42128</v>
      </c>
      <c r="AA49" s="1778" t="s">
        <v>213</v>
      </c>
      <c r="AB49" s="1778" t="s">
        <v>213</v>
      </c>
      <c r="AC49" s="1715"/>
      <c r="AE49" s="1723"/>
      <c r="AF49" s="1779"/>
      <c r="AG49" s="1779"/>
    </row>
    <row r="50" spans="1:33" s="1713" customFormat="1" x14ac:dyDescent="0.2">
      <c r="A50" s="1726">
        <v>2015035</v>
      </c>
      <c r="B50" s="1727"/>
      <c r="C50" s="1727" t="s">
        <v>248</v>
      </c>
      <c r="D50" s="1713" t="s">
        <v>68</v>
      </c>
      <c r="E50" s="1713">
        <v>15</v>
      </c>
      <c r="F50" s="1713">
        <v>120</v>
      </c>
      <c r="G50" s="1713">
        <v>75</v>
      </c>
      <c r="H50" s="1713">
        <v>45</v>
      </c>
      <c r="I50" s="1728">
        <v>1</v>
      </c>
      <c r="J50" s="1728">
        <v>1</v>
      </c>
      <c r="K50" s="1728"/>
      <c r="L50" s="1715">
        <v>31140</v>
      </c>
      <c r="M50" s="1715"/>
      <c r="N50" s="1715">
        <f t="shared" si="12"/>
        <v>20985.86</v>
      </c>
      <c r="O50" s="1715">
        <v>15837.94</v>
      </c>
      <c r="P50" s="1788">
        <f t="shared" si="10"/>
        <v>0.75469578087340716</v>
      </c>
      <c r="Q50" s="1715">
        <v>5147.92</v>
      </c>
      <c r="R50" s="1788">
        <f t="shared" si="11"/>
        <v>0.24530421912659287</v>
      </c>
      <c r="S50" s="1775">
        <f t="shared" si="2"/>
        <v>205.91679999999999</v>
      </c>
      <c r="T50" s="1789"/>
      <c r="U50" s="1715">
        <f t="shared" si="5"/>
        <v>0</v>
      </c>
      <c r="V50" s="1715">
        <f t="shared" si="6"/>
        <v>0</v>
      </c>
      <c r="W50" s="1715">
        <f t="shared" si="7"/>
        <v>31140</v>
      </c>
      <c r="X50" s="1718">
        <v>31140</v>
      </c>
      <c r="Y50" s="1729">
        <v>615038</v>
      </c>
      <c r="Z50" s="1720">
        <v>42128</v>
      </c>
      <c r="AA50" s="1778" t="s">
        <v>213</v>
      </c>
      <c r="AB50" s="1778" t="s">
        <v>213</v>
      </c>
      <c r="AC50" s="1715"/>
      <c r="AE50" s="1723"/>
      <c r="AF50" s="1779"/>
      <c r="AG50" s="1779"/>
    </row>
    <row r="51" spans="1:33" s="1713" customFormat="1" x14ac:dyDescent="0.2">
      <c r="A51" s="1726" t="s">
        <v>393</v>
      </c>
      <c r="B51" s="1727"/>
      <c r="C51" s="1727" t="s">
        <v>394</v>
      </c>
      <c r="D51" s="1713" t="s">
        <v>68</v>
      </c>
      <c r="E51" s="1713">
        <v>0</v>
      </c>
      <c r="F51" s="1713">
        <v>1</v>
      </c>
      <c r="G51" s="1713">
        <v>1</v>
      </c>
      <c r="H51" s="1713">
        <v>0</v>
      </c>
      <c r="I51" s="1728">
        <v>1</v>
      </c>
      <c r="J51" s="1728">
        <v>1</v>
      </c>
      <c r="K51" s="1728"/>
      <c r="L51" s="1715">
        <v>135</v>
      </c>
      <c r="M51" s="1715"/>
      <c r="N51" s="1715">
        <f>O51+Q51</f>
        <v>99.41</v>
      </c>
      <c r="O51" s="1715">
        <v>68.16</v>
      </c>
      <c r="P51" s="1788">
        <f>O51/N51</f>
        <v>0.68564530731314755</v>
      </c>
      <c r="Q51" s="1715">
        <v>31.25</v>
      </c>
      <c r="R51" s="1788">
        <f>Q51/N51</f>
        <v>0.31435469268685245</v>
      </c>
      <c r="S51" s="1775">
        <f t="shared" si="2"/>
        <v>1.25</v>
      </c>
      <c r="T51" s="1789"/>
      <c r="U51" s="1715">
        <f>((1-I51)*O51)+((1-J51)*Q51)</f>
        <v>0</v>
      </c>
      <c r="V51" s="1715">
        <f>L51-W51</f>
        <v>0</v>
      </c>
      <c r="W51" s="1715">
        <f>X51+AC51+AH51+AM51+AO51+AR51</f>
        <v>135</v>
      </c>
      <c r="X51" s="1718">
        <v>135</v>
      </c>
      <c r="Y51" s="1790">
        <v>615095</v>
      </c>
      <c r="Z51" s="1720">
        <v>42195</v>
      </c>
      <c r="AA51" s="1778" t="s">
        <v>213</v>
      </c>
      <c r="AB51" s="1778" t="s">
        <v>213</v>
      </c>
      <c r="AC51" s="1715"/>
      <c r="AE51" s="1723"/>
      <c r="AF51" s="1779"/>
      <c r="AG51" s="1779"/>
    </row>
    <row r="52" spans="1:33" s="1713" customFormat="1" x14ac:dyDescent="0.2">
      <c r="A52" s="1726">
        <v>2015036</v>
      </c>
      <c r="B52" s="1727"/>
      <c r="C52" s="1727" t="s">
        <v>251</v>
      </c>
      <c r="D52" s="1713" t="s">
        <v>68</v>
      </c>
      <c r="E52" s="1713">
        <v>1</v>
      </c>
      <c r="F52" s="1713">
        <v>9</v>
      </c>
      <c r="G52" s="1713">
        <v>5</v>
      </c>
      <c r="H52" s="1713">
        <v>3</v>
      </c>
      <c r="I52" s="1728">
        <v>1</v>
      </c>
      <c r="J52" s="1728">
        <v>1</v>
      </c>
      <c r="K52" s="1728"/>
      <c r="L52" s="1715">
        <v>2337</v>
      </c>
      <c r="M52" s="1715"/>
      <c r="N52" s="1715">
        <f t="shared" si="12"/>
        <v>1613.1799999999998</v>
      </c>
      <c r="O52" s="1715">
        <v>1267.3499999999999</v>
      </c>
      <c r="P52" s="1788">
        <f t="shared" si="10"/>
        <v>0.78562218723267085</v>
      </c>
      <c r="Q52" s="1715">
        <v>345.83</v>
      </c>
      <c r="R52" s="1788">
        <f t="shared" si="11"/>
        <v>0.21437781276732915</v>
      </c>
      <c r="S52" s="1775">
        <f t="shared" si="2"/>
        <v>13.8332</v>
      </c>
      <c r="T52" s="1789"/>
      <c r="U52" s="1715">
        <f t="shared" si="5"/>
        <v>0</v>
      </c>
      <c r="V52" s="1715">
        <f t="shared" si="6"/>
        <v>0</v>
      </c>
      <c r="W52" s="1715">
        <f t="shared" si="7"/>
        <v>2337</v>
      </c>
      <c r="X52" s="1718">
        <v>2337</v>
      </c>
      <c r="Y52" s="1729">
        <v>615039</v>
      </c>
      <c r="Z52" s="1720">
        <v>42132</v>
      </c>
      <c r="AA52" s="1778" t="s">
        <v>213</v>
      </c>
      <c r="AB52" s="1778" t="s">
        <v>213</v>
      </c>
      <c r="AC52" s="1715"/>
      <c r="AE52" s="1723"/>
      <c r="AF52" s="1779"/>
      <c r="AG52" s="1779"/>
    </row>
    <row r="53" spans="1:33" s="1713" customFormat="1" x14ac:dyDescent="0.2">
      <c r="A53" s="1726">
        <v>2015037</v>
      </c>
      <c r="B53" s="1727"/>
      <c r="C53" s="1727" t="s">
        <v>253</v>
      </c>
      <c r="D53" s="1713" t="s">
        <v>68</v>
      </c>
      <c r="E53" s="1713">
        <v>1</v>
      </c>
      <c r="F53" s="1713">
        <v>9</v>
      </c>
      <c r="G53" s="1713">
        <v>5</v>
      </c>
      <c r="H53" s="1713">
        <v>4</v>
      </c>
      <c r="I53" s="1728">
        <v>1</v>
      </c>
      <c r="J53" s="1728">
        <v>1</v>
      </c>
      <c r="K53" s="1728"/>
      <c r="L53" s="1715">
        <v>2536</v>
      </c>
      <c r="M53" s="1715"/>
      <c r="N53" s="1715">
        <f t="shared" ref="N53:N73" si="13">O53+Q53</f>
        <v>1700.96</v>
      </c>
      <c r="O53" s="1715">
        <v>1298.03</v>
      </c>
      <c r="P53" s="1788">
        <f t="shared" si="10"/>
        <v>0.76311612266014484</v>
      </c>
      <c r="Q53" s="1715">
        <v>402.93</v>
      </c>
      <c r="R53" s="1788">
        <f t="shared" si="11"/>
        <v>0.23688387733985514</v>
      </c>
      <c r="S53" s="1775">
        <f t="shared" si="2"/>
        <v>16.1172</v>
      </c>
      <c r="T53" s="1789"/>
      <c r="U53" s="1715">
        <f t="shared" si="5"/>
        <v>0</v>
      </c>
      <c r="V53" s="1715">
        <f t="shared" si="6"/>
        <v>0</v>
      </c>
      <c r="W53" s="1715">
        <f t="shared" si="7"/>
        <v>2536</v>
      </c>
      <c r="X53" s="1718">
        <v>2410</v>
      </c>
      <c r="Y53" s="1729">
        <v>615042</v>
      </c>
      <c r="Z53" s="1720">
        <v>42135</v>
      </c>
      <c r="AA53" s="1778" t="s">
        <v>213</v>
      </c>
      <c r="AB53" s="1778" t="s">
        <v>213</v>
      </c>
      <c r="AC53" s="1715">
        <v>126</v>
      </c>
      <c r="AD53" s="1713">
        <v>615043</v>
      </c>
      <c r="AE53" s="1723">
        <v>42142</v>
      </c>
      <c r="AF53" s="1779" t="s">
        <v>213</v>
      </c>
      <c r="AG53" s="1779" t="s">
        <v>213</v>
      </c>
    </row>
    <row r="54" spans="1:33" s="1713" customFormat="1" x14ac:dyDescent="0.2">
      <c r="A54" s="1726">
        <v>2015038</v>
      </c>
      <c r="B54" s="1727"/>
      <c r="C54" s="1727" t="s">
        <v>254</v>
      </c>
      <c r="D54" s="1713" t="s">
        <v>68</v>
      </c>
      <c r="E54" s="1713">
        <v>1</v>
      </c>
      <c r="F54" s="1713">
        <v>12</v>
      </c>
      <c r="G54" s="1713">
        <v>10</v>
      </c>
      <c r="H54" s="1713">
        <v>3</v>
      </c>
      <c r="I54" s="1728">
        <v>1</v>
      </c>
      <c r="J54" s="1728">
        <v>1</v>
      </c>
      <c r="K54" s="1728"/>
      <c r="L54" s="1715">
        <v>2637</v>
      </c>
      <c r="M54" s="1715"/>
      <c r="N54" s="1715">
        <f t="shared" si="13"/>
        <v>1950.4199999999998</v>
      </c>
      <c r="O54" s="1715">
        <v>1479.59</v>
      </c>
      <c r="P54" s="1788">
        <f t="shared" si="10"/>
        <v>0.75860071164159515</v>
      </c>
      <c r="Q54" s="1715">
        <v>470.83</v>
      </c>
      <c r="R54" s="1788">
        <f t="shared" si="11"/>
        <v>0.24139928835840488</v>
      </c>
      <c r="S54" s="1775">
        <f t="shared" si="2"/>
        <v>18.833199999999998</v>
      </c>
      <c r="T54" s="1789"/>
      <c r="U54" s="1715">
        <f t="shared" si="5"/>
        <v>0</v>
      </c>
      <c r="V54" s="1715">
        <f t="shared" si="6"/>
        <v>0</v>
      </c>
      <c r="W54" s="1715">
        <f t="shared" si="7"/>
        <v>2637</v>
      </c>
      <c r="X54" s="1718">
        <v>2637</v>
      </c>
      <c r="Y54" s="1729">
        <v>615041</v>
      </c>
      <c r="Z54" s="1720">
        <v>42135</v>
      </c>
      <c r="AA54" s="1778" t="s">
        <v>213</v>
      </c>
      <c r="AB54" s="1778" t="s">
        <v>213</v>
      </c>
      <c r="AC54" s="1715"/>
      <c r="AE54" s="1723"/>
      <c r="AF54" s="1779"/>
      <c r="AG54" s="1779"/>
    </row>
    <row r="55" spans="1:33" s="1713" customFormat="1" x14ac:dyDescent="0.2">
      <c r="A55" s="1726">
        <v>2015039</v>
      </c>
      <c r="B55" s="1727"/>
      <c r="C55" s="1727" t="s">
        <v>255</v>
      </c>
      <c r="D55" s="1713" t="s">
        <v>68</v>
      </c>
      <c r="E55" s="1713">
        <v>1</v>
      </c>
      <c r="F55" s="1713">
        <v>8</v>
      </c>
      <c r="G55" s="1713">
        <v>6</v>
      </c>
      <c r="H55" s="1713">
        <v>3</v>
      </c>
      <c r="I55" s="1728">
        <v>1</v>
      </c>
      <c r="J55" s="1728">
        <v>1</v>
      </c>
      <c r="K55" s="1728"/>
      <c r="L55" s="1715">
        <v>2096</v>
      </c>
      <c r="M55" s="1715"/>
      <c r="N55" s="1715">
        <f t="shared" si="13"/>
        <v>1418.77</v>
      </c>
      <c r="O55" s="1715">
        <v>1087.0999999999999</v>
      </c>
      <c r="P55" s="1788">
        <f t="shared" si="10"/>
        <v>0.76622708402348505</v>
      </c>
      <c r="Q55" s="1715">
        <v>331.67</v>
      </c>
      <c r="R55" s="1788">
        <f t="shared" si="11"/>
        <v>0.23377291597651489</v>
      </c>
      <c r="S55" s="1775">
        <f t="shared" si="2"/>
        <v>13.2668</v>
      </c>
      <c r="T55" s="1789"/>
      <c r="U55" s="1715">
        <f t="shared" si="5"/>
        <v>0</v>
      </c>
      <c r="V55" s="1715">
        <f t="shared" si="6"/>
        <v>0</v>
      </c>
      <c r="W55" s="1715">
        <f t="shared" si="7"/>
        <v>2096</v>
      </c>
      <c r="X55" s="1718">
        <v>2096</v>
      </c>
      <c r="Y55" s="1729">
        <v>615040</v>
      </c>
      <c r="Z55" s="1720">
        <v>42135</v>
      </c>
      <c r="AA55" s="1778" t="s">
        <v>213</v>
      </c>
      <c r="AB55" s="1778" t="s">
        <v>213</v>
      </c>
      <c r="AC55" s="1715"/>
      <c r="AE55" s="1723"/>
      <c r="AF55" s="1779"/>
      <c r="AG55" s="1779"/>
    </row>
    <row r="56" spans="1:33" s="1713" customFormat="1" x14ac:dyDescent="0.2">
      <c r="A56" s="1726">
        <v>2015040</v>
      </c>
      <c r="B56" s="1727"/>
      <c r="C56" s="1727" t="s">
        <v>256</v>
      </c>
      <c r="D56" s="1713" t="s">
        <v>68</v>
      </c>
      <c r="E56" s="1713">
        <v>1</v>
      </c>
      <c r="F56" s="1713">
        <v>8</v>
      </c>
      <c r="G56" s="1713">
        <v>5</v>
      </c>
      <c r="H56" s="1713">
        <v>4</v>
      </c>
      <c r="I56" s="1728">
        <v>1</v>
      </c>
      <c r="J56" s="1728">
        <v>1</v>
      </c>
      <c r="K56" s="1728"/>
      <c r="L56" s="1715">
        <v>2899</v>
      </c>
      <c r="M56" s="1715"/>
      <c r="N56" s="1715">
        <f t="shared" si="13"/>
        <v>1881.67</v>
      </c>
      <c r="O56" s="1715">
        <v>1457.5</v>
      </c>
      <c r="P56" s="1788">
        <f t="shared" si="10"/>
        <v>0.77457790154490425</v>
      </c>
      <c r="Q56" s="1715">
        <v>424.17</v>
      </c>
      <c r="R56" s="1788">
        <f t="shared" si="11"/>
        <v>0.22542209845509573</v>
      </c>
      <c r="S56" s="1775">
        <f t="shared" si="2"/>
        <v>16.966799999999999</v>
      </c>
      <c r="T56" s="1789"/>
      <c r="U56" s="1715">
        <f>((1-I56)*O56)+((1-J56)*Q56)</f>
        <v>0</v>
      </c>
      <c r="V56" s="1715">
        <f t="shared" si="6"/>
        <v>0</v>
      </c>
      <c r="W56" s="1715">
        <f t="shared" si="7"/>
        <v>2899</v>
      </c>
      <c r="X56" s="1718">
        <v>2899</v>
      </c>
      <c r="Y56" s="1729">
        <v>615044</v>
      </c>
      <c r="Z56" s="1720">
        <v>42142</v>
      </c>
      <c r="AA56" s="1778" t="s">
        <v>213</v>
      </c>
      <c r="AB56" s="1778" t="s">
        <v>213</v>
      </c>
      <c r="AC56" s="1715"/>
      <c r="AE56" s="1723"/>
      <c r="AF56" s="1779"/>
      <c r="AG56" s="1779"/>
    </row>
    <row r="57" spans="1:33" s="1713" customFormat="1" x14ac:dyDescent="0.2">
      <c r="A57" s="1726">
        <v>2015041</v>
      </c>
      <c r="B57" s="1727"/>
      <c r="C57" s="1727" t="s">
        <v>259</v>
      </c>
      <c r="D57" s="1713" t="s">
        <v>68</v>
      </c>
      <c r="E57" s="1713">
        <v>1</v>
      </c>
      <c r="F57" s="1713">
        <v>12</v>
      </c>
      <c r="G57" s="1713">
        <v>9</v>
      </c>
      <c r="H57" s="1713">
        <v>4</v>
      </c>
      <c r="I57" s="1728">
        <v>1</v>
      </c>
      <c r="J57" s="1728">
        <v>1</v>
      </c>
      <c r="K57" s="1728"/>
      <c r="L57" s="1715">
        <v>4187</v>
      </c>
      <c r="M57" s="1715"/>
      <c r="N57" s="1715">
        <f t="shared" si="13"/>
        <v>2572.58</v>
      </c>
      <c r="O57" s="1715">
        <v>2016.33</v>
      </c>
      <c r="P57" s="1788">
        <f t="shared" si="10"/>
        <v>0.78377737524197499</v>
      </c>
      <c r="Q57" s="1715">
        <v>556.25</v>
      </c>
      <c r="R57" s="1788">
        <f t="shared" si="11"/>
        <v>0.21622262475802503</v>
      </c>
      <c r="S57" s="1775">
        <f t="shared" si="2"/>
        <v>22.25</v>
      </c>
      <c r="T57" s="1789"/>
      <c r="U57" s="1715">
        <f t="shared" si="5"/>
        <v>0</v>
      </c>
      <c r="V57" s="1715">
        <f t="shared" si="6"/>
        <v>0</v>
      </c>
      <c r="W57" s="1715">
        <f t="shared" si="7"/>
        <v>4187</v>
      </c>
      <c r="X57" s="1718">
        <v>4187</v>
      </c>
      <c r="Y57" s="1729">
        <v>615045</v>
      </c>
      <c r="Z57" s="1720">
        <v>42142</v>
      </c>
      <c r="AA57" s="1778" t="s">
        <v>213</v>
      </c>
      <c r="AB57" s="1778" t="s">
        <v>213</v>
      </c>
      <c r="AC57" s="1715"/>
      <c r="AE57" s="1723"/>
      <c r="AF57" s="1779"/>
      <c r="AG57" s="1779"/>
    </row>
    <row r="58" spans="1:33" s="1713" customFormat="1" x14ac:dyDescent="0.2">
      <c r="A58" s="1726">
        <v>2015042</v>
      </c>
      <c r="B58" s="1727"/>
      <c r="C58" s="1727" t="s">
        <v>262</v>
      </c>
      <c r="D58" s="1713" t="s">
        <v>68</v>
      </c>
      <c r="E58" s="1713">
        <v>1</v>
      </c>
      <c r="F58" s="1713">
        <v>9</v>
      </c>
      <c r="G58" s="1713">
        <v>5</v>
      </c>
      <c r="H58" s="1713">
        <v>4</v>
      </c>
      <c r="I58" s="1728">
        <v>1</v>
      </c>
      <c r="J58" s="1728">
        <v>1</v>
      </c>
      <c r="K58" s="1728"/>
      <c r="L58" s="1715">
        <v>2972</v>
      </c>
      <c r="M58" s="1715"/>
      <c r="N58" s="1715">
        <f t="shared" si="13"/>
        <v>1956.3000000000002</v>
      </c>
      <c r="O58" s="1715">
        <v>1537.13</v>
      </c>
      <c r="P58" s="1788">
        <f t="shared" si="10"/>
        <v>0.7857332719930481</v>
      </c>
      <c r="Q58" s="1715">
        <v>419.17</v>
      </c>
      <c r="R58" s="1788">
        <f t="shared" si="11"/>
        <v>0.2142667280069519</v>
      </c>
      <c r="S58" s="1775">
        <f t="shared" si="2"/>
        <v>16.7668</v>
      </c>
      <c r="T58" s="1789"/>
      <c r="U58" s="1715">
        <f t="shared" si="5"/>
        <v>0</v>
      </c>
      <c r="V58" s="1715">
        <f t="shared" si="6"/>
        <v>0</v>
      </c>
      <c r="W58" s="1715">
        <f t="shared" si="7"/>
        <v>2972</v>
      </c>
      <c r="X58" s="1718">
        <v>2972</v>
      </c>
      <c r="Y58" s="1729">
        <v>615046</v>
      </c>
      <c r="Z58" s="1720">
        <v>42142</v>
      </c>
      <c r="AA58" s="1778" t="s">
        <v>213</v>
      </c>
      <c r="AB58" s="1778" t="s">
        <v>213</v>
      </c>
      <c r="AC58" s="1715"/>
      <c r="AE58" s="1723"/>
      <c r="AF58" s="1779"/>
      <c r="AG58" s="1779"/>
    </row>
    <row r="59" spans="1:33" s="1713" customFormat="1" x14ac:dyDescent="0.2">
      <c r="A59" s="1726">
        <v>2015043</v>
      </c>
      <c r="B59" s="1727"/>
      <c r="C59" s="1727" t="s">
        <v>263</v>
      </c>
      <c r="D59" s="1713" t="s">
        <v>68</v>
      </c>
      <c r="E59" s="1713">
        <v>1</v>
      </c>
      <c r="F59" s="1713">
        <v>8</v>
      </c>
      <c r="G59" s="1713">
        <v>5</v>
      </c>
      <c r="H59" s="1713">
        <v>3</v>
      </c>
      <c r="I59" s="1728">
        <v>1</v>
      </c>
      <c r="J59" s="1728">
        <v>1</v>
      </c>
      <c r="K59" s="1728"/>
      <c r="L59" s="1715">
        <v>2450</v>
      </c>
      <c r="M59" s="1715"/>
      <c r="N59" s="1715">
        <f t="shared" si="13"/>
        <v>1664.61</v>
      </c>
      <c r="O59" s="1715">
        <v>1313.78</v>
      </c>
      <c r="P59" s="1788">
        <f t="shared" si="10"/>
        <v>0.78924192453487607</v>
      </c>
      <c r="Q59" s="1715">
        <v>350.83</v>
      </c>
      <c r="R59" s="1788">
        <f t="shared" si="11"/>
        <v>0.21075807546512396</v>
      </c>
      <c r="S59" s="1775">
        <f t="shared" si="2"/>
        <v>14.033199999999999</v>
      </c>
      <c r="T59" s="1789"/>
      <c r="U59" s="1715">
        <f t="shared" si="5"/>
        <v>0</v>
      </c>
      <c r="V59" s="1715">
        <f t="shared" si="6"/>
        <v>0</v>
      </c>
      <c r="W59" s="1715">
        <f t="shared" si="7"/>
        <v>2450</v>
      </c>
      <c r="X59" s="1718">
        <v>2450</v>
      </c>
      <c r="Y59" s="1729">
        <v>615047</v>
      </c>
      <c r="Z59" s="1720">
        <v>42142</v>
      </c>
      <c r="AA59" s="1778" t="s">
        <v>213</v>
      </c>
      <c r="AB59" s="1778" t="s">
        <v>213</v>
      </c>
      <c r="AC59" s="1715"/>
      <c r="AE59" s="1723"/>
      <c r="AF59" s="1779"/>
      <c r="AG59" s="1779"/>
    </row>
    <row r="60" spans="1:33" s="1713" customFormat="1" x14ac:dyDescent="0.2">
      <c r="A60" s="1726">
        <v>2015044</v>
      </c>
      <c r="B60" s="1727"/>
      <c r="C60" s="1727" t="s">
        <v>264</v>
      </c>
      <c r="D60" s="1713" t="s">
        <v>68</v>
      </c>
      <c r="E60" s="1713">
        <v>1</v>
      </c>
      <c r="F60" s="1713">
        <v>8</v>
      </c>
      <c r="G60" s="1713">
        <v>5</v>
      </c>
      <c r="H60" s="1713">
        <v>3</v>
      </c>
      <c r="I60" s="1728">
        <v>1</v>
      </c>
      <c r="J60" s="1728">
        <v>1</v>
      </c>
      <c r="K60" s="1728"/>
      <c r="L60" s="1715">
        <v>2109</v>
      </c>
      <c r="M60" s="1715"/>
      <c r="N60" s="1715">
        <f t="shared" si="13"/>
        <v>1456.76</v>
      </c>
      <c r="O60" s="1715">
        <v>1106.76</v>
      </c>
      <c r="P60" s="1788">
        <f t="shared" si="10"/>
        <v>0.75974079464016031</v>
      </c>
      <c r="Q60" s="1715">
        <v>350</v>
      </c>
      <c r="R60" s="1788">
        <f t="shared" si="11"/>
        <v>0.24025920535983963</v>
      </c>
      <c r="S60" s="1775">
        <f t="shared" si="2"/>
        <v>14</v>
      </c>
      <c r="T60" s="1789"/>
      <c r="U60" s="1715">
        <f t="shared" si="5"/>
        <v>0</v>
      </c>
      <c r="V60" s="1715">
        <f t="shared" si="6"/>
        <v>0</v>
      </c>
      <c r="W60" s="1715">
        <f t="shared" si="7"/>
        <v>2109</v>
      </c>
      <c r="X60" s="1718">
        <v>2109</v>
      </c>
      <c r="Y60" s="1729">
        <v>615048</v>
      </c>
      <c r="Z60" s="1720">
        <v>42142</v>
      </c>
      <c r="AA60" s="1778" t="s">
        <v>213</v>
      </c>
      <c r="AB60" s="1778" t="s">
        <v>213</v>
      </c>
      <c r="AC60" s="1715"/>
      <c r="AE60" s="1723"/>
      <c r="AF60" s="1779"/>
      <c r="AG60" s="1779"/>
    </row>
    <row r="61" spans="1:33" s="1713" customFormat="1" x14ac:dyDescent="0.2">
      <c r="A61" s="1726">
        <v>2015045</v>
      </c>
      <c r="B61" s="1727"/>
      <c r="C61" s="1727" t="s">
        <v>265</v>
      </c>
      <c r="D61" s="1713" t="s">
        <v>68</v>
      </c>
      <c r="E61" s="1713">
        <v>1</v>
      </c>
      <c r="F61" s="1713">
        <v>8</v>
      </c>
      <c r="G61" s="1713">
        <v>5</v>
      </c>
      <c r="H61" s="1713">
        <v>3</v>
      </c>
      <c r="I61" s="1728">
        <v>1</v>
      </c>
      <c r="J61" s="1728">
        <v>1</v>
      </c>
      <c r="K61" s="1728"/>
      <c r="L61" s="1715">
        <v>2450</v>
      </c>
      <c r="M61" s="1715"/>
      <c r="N61" s="1715">
        <f t="shared" si="13"/>
        <v>1647.66</v>
      </c>
      <c r="O61" s="1715">
        <v>1304.74</v>
      </c>
      <c r="P61" s="1788">
        <f t="shared" si="10"/>
        <v>0.79187453722248524</v>
      </c>
      <c r="Q61" s="1715">
        <v>342.92</v>
      </c>
      <c r="R61" s="1788">
        <f t="shared" si="11"/>
        <v>0.20812546277751479</v>
      </c>
      <c r="S61" s="1775">
        <f t="shared" si="2"/>
        <v>13.716800000000001</v>
      </c>
      <c r="T61" s="1789"/>
      <c r="U61" s="1715">
        <f t="shared" si="5"/>
        <v>0</v>
      </c>
      <c r="V61" s="1715">
        <f t="shared" si="6"/>
        <v>0</v>
      </c>
      <c r="W61" s="1715">
        <f t="shared" si="7"/>
        <v>2450</v>
      </c>
      <c r="X61" s="1718">
        <v>2450</v>
      </c>
      <c r="Y61" s="1729">
        <v>615050</v>
      </c>
      <c r="Z61" s="1720">
        <v>42156</v>
      </c>
      <c r="AA61" s="1778" t="s">
        <v>213</v>
      </c>
      <c r="AB61" s="1778" t="s">
        <v>213</v>
      </c>
      <c r="AC61" s="1715"/>
      <c r="AE61" s="1723"/>
      <c r="AF61" s="1779"/>
      <c r="AG61" s="1779"/>
    </row>
    <row r="62" spans="1:33" s="1713" customFormat="1" x14ac:dyDescent="0.2">
      <c r="A62" s="1726">
        <v>2015046</v>
      </c>
      <c r="B62" s="1727"/>
      <c r="C62" s="1727" t="s">
        <v>266</v>
      </c>
      <c r="D62" s="1713" t="s">
        <v>68</v>
      </c>
      <c r="E62" s="1713">
        <v>1</v>
      </c>
      <c r="F62" s="1713">
        <v>9</v>
      </c>
      <c r="G62" s="1713">
        <v>6</v>
      </c>
      <c r="H62" s="1713">
        <v>2</v>
      </c>
      <c r="I62" s="1728">
        <v>1</v>
      </c>
      <c r="J62" s="1728">
        <v>1</v>
      </c>
      <c r="K62" s="1728"/>
      <c r="L62" s="1715">
        <v>2341</v>
      </c>
      <c r="M62" s="1715"/>
      <c r="N62" s="1715">
        <f t="shared" si="13"/>
        <v>1518.87</v>
      </c>
      <c r="O62" s="1715">
        <v>1201.79</v>
      </c>
      <c r="P62" s="1788">
        <f t="shared" si="10"/>
        <v>0.79123953992112561</v>
      </c>
      <c r="Q62" s="1715">
        <v>317.08</v>
      </c>
      <c r="R62" s="1788">
        <f t="shared" si="11"/>
        <v>0.20876046007887444</v>
      </c>
      <c r="S62" s="1775">
        <f t="shared" si="2"/>
        <v>12.683199999999999</v>
      </c>
      <c r="T62" s="1789"/>
      <c r="U62" s="1715">
        <f t="shared" si="5"/>
        <v>0</v>
      </c>
      <c r="V62" s="1715">
        <f t="shared" si="6"/>
        <v>0</v>
      </c>
      <c r="W62" s="1715">
        <f t="shared" si="7"/>
        <v>2341</v>
      </c>
      <c r="X62" s="1718">
        <v>2341</v>
      </c>
      <c r="Y62" s="1729">
        <v>615051</v>
      </c>
      <c r="Z62" s="1720">
        <v>42156</v>
      </c>
      <c r="AA62" s="1778" t="s">
        <v>213</v>
      </c>
      <c r="AB62" s="1778" t="s">
        <v>213</v>
      </c>
      <c r="AC62" s="1715"/>
      <c r="AE62" s="1723"/>
      <c r="AF62" s="1779"/>
      <c r="AG62" s="1779"/>
    </row>
    <row r="63" spans="1:33" s="1713" customFormat="1" x14ac:dyDescent="0.2">
      <c r="A63" s="1726">
        <v>2015047</v>
      </c>
      <c r="B63" s="1727"/>
      <c r="C63" s="1727" t="s">
        <v>267</v>
      </c>
      <c r="D63" s="1713" t="s">
        <v>68</v>
      </c>
      <c r="E63" s="1713">
        <v>1</v>
      </c>
      <c r="F63" s="1713">
        <v>8</v>
      </c>
      <c r="G63" s="1713">
        <v>4</v>
      </c>
      <c r="H63" s="1713">
        <v>3</v>
      </c>
      <c r="I63" s="1728">
        <v>1</v>
      </c>
      <c r="J63" s="1728">
        <v>1</v>
      </c>
      <c r="K63" s="1728"/>
      <c r="L63" s="1715">
        <v>2619</v>
      </c>
      <c r="M63" s="1715"/>
      <c r="N63" s="1715">
        <f t="shared" si="13"/>
        <v>1572.24</v>
      </c>
      <c r="O63" s="1715">
        <v>1282.6600000000001</v>
      </c>
      <c r="P63" s="1788">
        <f t="shared" si="10"/>
        <v>0.81581692362489189</v>
      </c>
      <c r="Q63" s="1715">
        <v>289.58</v>
      </c>
      <c r="R63" s="1788">
        <f t="shared" si="11"/>
        <v>0.18418307637510811</v>
      </c>
      <c r="S63" s="1775">
        <f t="shared" si="2"/>
        <v>11.5832</v>
      </c>
      <c r="T63" s="1789"/>
      <c r="U63" s="1715" t="s">
        <v>227</v>
      </c>
      <c r="V63" s="1715">
        <f t="shared" si="6"/>
        <v>0</v>
      </c>
      <c r="W63" s="1715">
        <f t="shared" si="7"/>
        <v>2619</v>
      </c>
      <c r="X63" s="1718">
        <v>2619</v>
      </c>
      <c r="Y63" s="1729">
        <v>615052</v>
      </c>
      <c r="Z63" s="1720">
        <v>42156</v>
      </c>
      <c r="AA63" s="1778" t="s">
        <v>213</v>
      </c>
      <c r="AB63" s="1778" t="s">
        <v>213</v>
      </c>
      <c r="AC63" s="1715"/>
      <c r="AE63" s="1723"/>
      <c r="AF63" s="1779"/>
      <c r="AG63" s="1779"/>
    </row>
    <row r="64" spans="1:33" s="1713" customFormat="1" x14ac:dyDescent="0.2">
      <c r="A64" s="1726" t="s">
        <v>418</v>
      </c>
      <c r="B64" s="1727"/>
      <c r="C64" s="1727" t="s">
        <v>419</v>
      </c>
      <c r="D64" s="1713" t="s">
        <v>68</v>
      </c>
      <c r="E64" s="1713">
        <v>0</v>
      </c>
      <c r="F64" s="1713">
        <v>0</v>
      </c>
      <c r="G64" s="1713">
        <v>0</v>
      </c>
      <c r="H64" s="1713">
        <v>0</v>
      </c>
      <c r="I64" s="1728">
        <v>1</v>
      </c>
      <c r="J64" s="1728">
        <v>0</v>
      </c>
      <c r="K64" s="1728"/>
      <c r="L64" s="1715">
        <v>142.86000000000001</v>
      </c>
      <c r="M64" s="1715"/>
      <c r="N64" s="1715">
        <f t="shared" si="13"/>
        <v>47.62</v>
      </c>
      <c r="O64" s="1715">
        <v>47.62</v>
      </c>
      <c r="P64" s="1788">
        <f t="shared" si="10"/>
        <v>1</v>
      </c>
      <c r="Q64" s="1715">
        <v>0</v>
      </c>
      <c r="R64" s="1788">
        <f t="shared" si="11"/>
        <v>0</v>
      </c>
      <c r="S64" s="1775">
        <f t="shared" si="2"/>
        <v>0</v>
      </c>
      <c r="T64" s="1789"/>
      <c r="U64" s="1715">
        <f>((1-I64)*O64)+((1-J64)*Q64)</f>
        <v>0</v>
      </c>
      <c r="V64" s="1715">
        <f>L64-W64</f>
        <v>0</v>
      </c>
      <c r="W64" s="1715">
        <f>X64+AC64+AH64+AM64+AO64+AR64</f>
        <v>142.86000000000001</v>
      </c>
      <c r="X64" s="1718">
        <v>142.86000000000001</v>
      </c>
      <c r="Y64" s="1729">
        <v>615111</v>
      </c>
      <c r="Z64" s="1720">
        <v>42200</v>
      </c>
      <c r="AA64" s="1778" t="s">
        <v>213</v>
      </c>
      <c r="AB64" s="1778"/>
      <c r="AC64" s="1715"/>
      <c r="AE64" s="1723"/>
      <c r="AF64" s="1779"/>
      <c r="AG64" s="1779"/>
    </row>
    <row r="65" spans="1:28" s="1713" customFormat="1" x14ac:dyDescent="0.2">
      <c r="A65" s="1726">
        <v>2015048</v>
      </c>
      <c r="B65" s="1727"/>
      <c r="C65" s="1727" t="s">
        <v>268</v>
      </c>
      <c r="D65" s="1713" t="s">
        <v>68</v>
      </c>
      <c r="E65" s="1713">
        <v>1</v>
      </c>
      <c r="F65" s="1713">
        <v>8</v>
      </c>
      <c r="G65" s="1713">
        <v>6</v>
      </c>
      <c r="H65" s="1713">
        <v>3</v>
      </c>
      <c r="I65" s="1728">
        <v>1</v>
      </c>
      <c r="J65" s="1728">
        <v>1</v>
      </c>
      <c r="K65" s="1728"/>
      <c r="L65" s="1715">
        <v>1784</v>
      </c>
      <c r="M65" s="1715"/>
      <c r="N65" s="1715">
        <f t="shared" si="13"/>
        <v>1354.51</v>
      </c>
      <c r="O65" s="1715">
        <v>1017.43</v>
      </c>
      <c r="P65" s="1788">
        <f t="shared" si="10"/>
        <v>0.75114247956825708</v>
      </c>
      <c r="Q65" s="1715">
        <v>337.08</v>
      </c>
      <c r="R65" s="1788">
        <f t="shared" si="11"/>
        <v>0.24885752043174283</v>
      </c>
      <c r="S65" s="1775">
        <f t="shared" si="2"/>
        <v>13.4832</v>
      </c>
      <c r="T65" s="1789"/>
      <c r="U65" s="1715">
        <f t="shared" ref="U65:U103" si="14">((1-I65)*O65)+((1-J65)*Q65)</f>
        <v>0</v>
      </c>
      <c r="V65" s="1715">
        <f t="shared" ref="V65:V103" si="15">L65-W65</f>
        <v>0</v>
      </c>
      <c r="W65" s="1715">
        <f t="shared" ref="W65:W103" si="16">X65+AC65+AH65+AM65+AO65+AR65</f>
        <v>1784</v>
      </c>
      <c r="X65" s="1718">
        <v>1784</v>
      </c>
      <c r="Y65" s="1729">
        <v>615053</v>
      </c>
      <c r="Z65" s="1720">
        <v>42156</v>
      </c>
      <c r="AA65" s="1778" t="s">
        <v>213</v>
      </c>
      <c r="AB65" s="1778" t="s">
        <v>213</v>
      </c>
    </row>
    <row r="66" spans="1:28" s="1713" customFormat="1" x14ac:dyDescent="0.2">
      <c r="A66" s="1726">
        <v>2015049</v>
      </c>
      <c r="B66" s="1727"/>
      <c r="C66" s="1727" t="s">
        <v>272</v>
      </c>
      <c r="D66" s="1713" t="s">
        <v>68</v>
      </c>
      <c r="E66" s="1713">
        <v>1</v>
      </c>
      <c r="F66" s="1713">
        <v>3</v>
      </c>
      <c r="G66" s="1713">
        <v>3</v>
      </c>
      <c r="H66" s="1713">
        <v>0</v>
      </c>
      <c r="I66" s="1728">
        <v>1</v>
      </c>
      <c r="J66" s="1728">
        <v>1</v>
      </c>
      <c r="K66" s="1728"/>
      <c r="L66" s="1715">
        <v>397</v>
      </c>
      <c r="M66" s="1715"/>
      <c r="N66" s="1715">
        <f t="shared" si="13"/>
        <v>328.4</v>
      </c>
      <c r="O66" s="1715">
        <v>237.98</v>
      </c>
      <c r="P66" s="1788">
        <f t="shared" si="10"/>
        <v>0.72466504263093789</v>
      </c>
      <c r="Q66" s="1715">
        <v>90.42</v>
      </c>
      <c r="R66" s="1788">
        <f t="shared" si="11"/>
        <v>0.27533495736906216</v>
      </c>
      <c r="S66" s="1775">
        <f t="shared" si="2"/>
        <v>3.6168</v>
      </c>
      <c r="T66" s="1789"/>
      <c r="U66" s="1715">
        <f t="shared" si="14"/>
        <v>0</v>
      </c>
      <c r="V66" s="1715">
        <f t="shared" si="15"/>
        <v>0</v>
      </c>
      <c r="W66" s="1715">
        <f t="shared" si="16"/>
        <v>397</v>
      </c>
      <c r="X66" s="1718">
        <v>397</v>
      </c>
      <c r="Y66" s="1729">
        <v>615054</v>
      </c>
      <c r="Z66" s="1720">
        <v>42156</v>
      </c>
      <c r="AA66" s="1778" t="s">
        <v>213</v>
      </c>
      <c r="AB66" s="1778" t="s">
        <v>213</v>
      </c>
    </row>
    <row r="67" spans="1:28" s="1713" customFormat="1" x14ac:dyDescent="0.2">
      <c r="A67" s="1726">
        <v>2015050</v>
      </c>
      <c r="B67" s="1727"/>
      <c r="C67" s="1727" t="s">
        <v>275</v>
      </c>
      <c r="D67" s="1713" t="s">
        <v>68</v>
      </c>
      <c r="E67" s="1713">
        <v>1</v>
      </c>
      <c r="F67" s="1713">
        <v>9</v>
      </c>
      <c r="G67" s="1713">
        <v>5</v>
      </c>
      <c r="H67" s="1713">
        <v>4</v>
      </c>
      <c r="I67" s="1728">
        <v>1</v>
      </c>
      <c r="J67" s="1728">
        <v>1</v>
      </c>
      <c r="K67" s="1728"/>
      <c r="L67" s="1715">
        <v>2647</v>
      </c>
      <c r="M67" s="1715"/>
      <c r="N67" s="1715">
        <f t="shared" si="13"/>
        <v>1730.1299999999999</v>
      </c>
      <c r="O67" s="1715">
        <v>1313.05</v>
      </c>
      <c r="P67" s="1788">
        <f t="shared" si="10"/>
        <v>0.75893140977845597</v>
      </c>
      <c r="Q67" s="1715">
        <v>417.08</v>
      </c>
      <c r="R67" s="1788">
        <f t="shared" si="11"/>
        <v>0.24106859022154406</v>
      </c>
      <c r="S67" s="1775">
        <f t="shared" si="2"/>
        <v>16.683199999999999</v>
      </c>
      <c r="T67" s="1789"/>
      <c r="U67" s="1715">
        <f t="shared" si="14"/>
        <v>0</v>
      </c>
      <c r="V67" s="1715">
        <f t="shared" si="15"/>
        <v>0</v>
      </c>
      <c r="W67" s="1715">
        <f t="shared" si="16"/>
        <v>2647</v>
      </c>
      <c r="X67" s="1718">
        <v>2647</v>
      </c>
      <c r="Y67" s="1729">
        <v>615055</v>
      </c>
      <c r="Z67" s="1720">
        <v>42156</v>
      </c>
      <c r="AA67" s="1778" t="s">
        <v>213</v>
      </c>
      <c r="AB67" s="1778" t="s">
        <v>213</v>
      </c>
    </row>
    <row r="68" spans="1:28" s="1713" customFormat="1" x14ac:dyDescent="0.2">
      <c r="A68" s="1726">
        <v>2015051</v>
      </c>
      <c r="B68" s="1727"/>
      <c r="C68" s="1727" t="s">
        <v>3059</v>
      </c>
      <c r="D68" s="1713" t="s">
        <v>68</v>
      </c>
      <c r="E68" s="1713">
        <v>1</v>
      </c>
      <c r="F68" s="1713">
        <v>12</v>
      </c>
      <c r="G68" s="1713">
        <v>5</v>
      </c>
      <c r="H68" s="1713">
        <v>2</v>
      </c>
      <c r="I68" s="1728">
        <v>1</v>
      </c>
      <c r="J68" s="1728">
        <v>1</v>
      </c>
      <c r="K68" s="1728"/>
      <c r="L68" s="1715">
        <v>2580</v>
      </c>
      <c r="M68" s="1715"/>
      <c r="N68" s="1715">
        <f t="shared" si="13"/>
        <v>2059.56</v>
      </c>
      <c r="O68" s="1715">
        <v>1208.73</v>
      </c>
      <c r="P68" s="1791">
        <f t="shared" si="10"/>
        <v>0.58688749053195832</v>
      </c>
      <c r="Q68" s="1715">
        <v>850.83</v>
      </c>
      <c r="R68" s="1791">
        <f t="shared" si="11"/>
        <v>0.41311250946804173</v>
      </c>
      <c r="S68" s="1775">
        <f t="shared" si="2"/>
        <v>34.033200000000001</v>
      </c>
      <c r="T68" s="1792"/>
      <c r="U68" s="1715">
        <f t="shared" si="14"/>
        <v>0</v>
      </c>
      <c r="V68" s="1715">
        <f t="shared" si="15"/>
        <v>0</v>
      </c>
      <c r="W68" s="1715">
        <f t="shared" si="16"/>
        <v>2580</v>
      </c>
      <c r="X68" s="1718">
        <v>2580</v>
      </c>
      <c r="Y68" s="1729">
        <v>615056</v>
      </c>
      <c r="Z68" s="1720">
        <v>42156</v>
      </c>
      <c r="AA68" s="1778" t="s">
        <v>213</v>
      </c>
      <c r="AB68" s="1778" t="s">
        <v>213</v>
      </c>
    </row>
    <row r="69" spans="1:28" s="1713" customFormat="1" x14ac:dyDescent="0.2">
      <c r="A69" s="1726" t="s">
        <v>333</v>
      </c>
      <c r="B69" s="1727"/>
      <c r="C69" s="1727" t="s">
        <v>344</v>
      </c>
      <c r="D69" s="1713" t="s">
        <v>68</v>
      </c>
      <c r="E69" s="1713">
        <v>0</v>
      </c>
      <c r="F69" s="1713">
        <v>2</v>
      </c>
      <c r="G69" s="1713">
        <v>0</v>
      </c>
      <c r="H69" s="1713">
        <v>0</v>
      </c>
      <c r="I69" s="1728">
        <v>1</v>
      </c>
      <c r="J69" s="1728">
        <v>1</v>
      </c>
      <c r="K69" s="1728"/>
      <c r="L69" s="1715">
        <v>300</v>
      </c>
      <c r="M69" s="1715"/>
      <c r="N69" s="1715">
        <f>O69+Q69</f>
        <v>280</v>
      </c>
      <c r="O69" s="1715">
        <v>195</v>
      </c>
      <c r="P69" s="1791">
        <f>O69/N69</f>
        <v>0.6964285714285714</v>
      </c>
      <c r="Q69" s="1715">
        <v>85</v>
      </c>
      <c r="R69" s="1791">
        <f>Q69/N69</f>
        <v>0.30357142857142855</v>
      </c>
      <c r="S69" s="1775">
        <f t="shared" si="2"/>
        <v>3.4</v>
      </c>
      <c r="T69" s="1792"/>
      <c r="U69" s="1715">
        <f>((1-I69)*O69)+((1-J69)*Q69)</f>
        <v>0</v>
      </c>
      <c r="V69" s="1715">
        <f>L69-W69</f>
        <v>0</v>
      </c>
      <c r="W69" s="1715">
        <f>X69+AC69+AH69+AM69+AO69+AR69</f>
        <v>300</v>
      </c>
      <c r="X69" s="1718">
        <v>300</v>
      </c>
      <c r="Y69" s="1729">
        <v>615074</v>
      </c>
      <c r="Z69" s="1720">
        <v>42167</v>
      </c>
      <c r="AA69" s="1778" t="s">
        <v>213</v>
      </c>
      <c r="AB69" s="1778" t="s">
        <v>213</v>
      </c>
    </row>
    <row r="70" spans="1:28" s="1713" customFormat="1" x14ac:dyDescent="0.2">
      <c r="A70" s="1726">
        <v>2015052</v>
      </c>
      <c r="B70" s="1727"/>
      <c r="C70" s="1727" t="s">
        <v>284</v>
      </c>
      <c r="D70" s="1713" t="s">
        <v>68</v>
      </c>
      <c r="E70" s="1713">
        <v>1</v>
      </c>
      <c r="F70" s="1713">
        <v>8</v>
      </c>
      <c r="G70" s="1713">
        <v>5</v>
      </c>
      <c r="H70" s="1713">
        <v>3</v>
      </c>
      <c r="I70" s="1728">
        <v>1</v>
      </c>
      <c r="J70" s="1728">
        <v>1</v>
      </c>
      <c r="K70" s="1728"/>
      <c r="L70" s="1715">
        <v>2001</v>
      </c>
      <c r="M70" s="1715"/>
      <c r="N70" s="1715">
        <f t="shared" si="13"/>
        <v>1449.73</v>
      </c>
      <c r="O70" s="1715">
        <v>1100.25</v>
      </c>
      <c r="P70" s="1788">
        <f t="shared" si="10"/>
        <v>0.75893442227173336</v>
      </c>
      <c r="Q70" s="1715">
        <v>349.48</v>
      </c>
      <c r="R70" s="1788">
        <f t="shared" si="11"/>
        <v>0.24106557772826664</v>
      </c>
      <c r="S70" s="1775">
        <f t="shared" si="2"/>
        <v>13.979200000000001</v>
      </c>
      <c r="T70" s="1789"/>
      <c r="U70" s="1715">
        <f t="shared" si="14"/>
        <v>0</v>
      </c>
      <c r="V70" s="1715">
        <f t="shared" si="15"/>
        <v>0</v>
      </c>
      <c r="W70" s="1715">
        <f t="shared" si="16"/>
        <v>2001</v>
      </c>
      <c r="X70" s="1718">
        <v>2001</v>
      </c>
      <c r="Y70" s="1729">
        <v>615057</v>
      </c>
      <c r="Z70" s="1720">
        <v>42157</v>
      </c>
      <c r="AA70" s="1778" t="s">
        <v>213</v>
      </c>
      <c r="AB70" s="1778" t="s">
        <v>213</v>
      </c>
    </row>
    <row r="71" spans="1:28" s="1713" customFormat="1" x14ac:dyDescent="0.2">
      <c r="A71" s="1726" t="s">
        <v>383</v>
      </c>
      <c r="B71" s="1727"/>
      <c r="C71" s="1727" t="s">
        <v>390</v>
      </c>
      <c r="D71" s="1713" t="s">
        <v>68</v>
      </c>
      <c r="E71" s="1713">
        <v>0</v>
      </c>
      <c r="F71" s="1713">
        <v>0</v>
      </c>
      <c r="G71" s="1713">
        <v>0</v>
      </c>
      <c r="H71" s="1713">
        <v>0</v>
      </c>
      <c r="I71" s="1728">
        <v>1</v>
      </c>
      <c r="J71" s="1728">
        <v>1</v>
      </c>
      <c r="K71" s="1728"/>
      <c r="L71" s="1715">
        <v>1025.8399999999999</v>
      </c>
      <c r="M71" s="1715"/>
      <c r="N71" s="1715">
        <f t="shared" si="13"/>
        <v>649.41999999999996</v>
      </c>
      <c r="O71" s="1715">
        <v>649.41999999999996</v>
      </c>
      <c r="P71" s="1788">
        <f t="shared" si="10"/>
        <v>1</v>
      </c>
      <c r="Q71" s="1715">
        <v>0</v>
      </c>
      <c r="R71" s="1788">
        <f t="shared" si="11"/>
        <v>0</v>
      </c>
      <c r="S71" s="1775">
        <f t="shared" ref="S71:S134" si="17">Q71/$S$1</f>
        <v>0</v>
      </c>
      <c r="T71" s="1789"/>
      <c r="U71" s="1715">
        <f>((1-I71)*O71)+((1-J71)*Q71)</f>
        <v>0</v>
      </c>
      <c r="V71" s="1715">
        <f>L71-W71</f>
        <v>0</v>
      </c>
      <c r="W71" s="1715">
        <f>X71+AC71+AH71+AM71+AO71+AR71</f>
        <v>1025.8399999999999</v>
      </c>
      <c r="X71" s="1718">
        <v>1025.8399999999999</v>
      </c>
      <c r="Y71" s="1729">
        <v>615112</v>
      </c>
      <c r="Z71" s="1720">
        <v>42200</v>
      </c>
      <c r="AA71" s="1778" t="s">
        <v>213</v>
      </c>
      <c r="AB71" s="1778"/>
    </row>
    <row r="72" spans="1:28" s="1713" customFormat="1" x14ac:dyDescent="0.2">
      <c r="A72" s="1726">
        <v>2015053</v>
      </c>
      <c r="B72" s="1727"/>
      <c r="C72" s="1727" t="s">
        <v>285</v>
      </c>
      <c r="D72" s="1713" t="s">
        <v>68</v>
      </c>
      <c r="E72" s="1713">
        <v>1</v>
      </c>
      <c r="F72" s="1713">
        <v>8</v>
      </c>
      <c r="G72" s="1713">
        <v>5</v>
      </c>
      <c r="H72" s="1713">
        <v>3</v>
      </c>
      <c r="I72" s="1728">
        <v>1</v>
      </c>
      <c r="J72" s="1728">
        <v>1</v>
      </c>
      <c r="K72" s="1728"/>
      <c r="L72" s="1715">
        <v>2109</v>
      </c>
      <c r="M72" s="1715"/>
      <c r="N72" s="1715">
        <f t="shared" si="13"/>
        <v>1436.43</v>
      </c>
      <c r="O72" s="1715">
        <v>1091.01</v>
      </c>
      <c r="P72" s="1788">
        <f t="shared" si="10"/>
        <v>0.7595288318957415</v>
      </c>
      <c r="Q72" s="1715">
        <v>345.42</v>
      </c>
      <c r="R72" s="1788">
        <f t="shared" si="11"/>
        <v>0.24047116810425848</v>
      </c>
      <c r="S72" s="1775">
        <f t="shared" si="17"/>
        <v>13.816800000000001</v>
      </c>
      <c r="T72" s="1789"/>
      <c r="U72" s="1715">
        <f t="shared" si="14"/>
        <v>0</v>
      </c>
      <c r="V72" s="1715">
        <f t="shared" si="15"/>
        <v>0</v>
      </c>
      <c r="W72" s="1715">
        <f t="shared" si="16"/>
        <v>2109</v>
      </c>
      <c r="X72" s="1718">
        <v>2109</v>
      </c>
      <c r="Y72" s="1729">
        <v>615058</v>
      </c>
      <c r="Z72" s="1720">
        <v>42157</v>
      </c>
      <c r="AA72" s="1778" t="s">
        <v>213</v>
      </c>
      <c r="AB72" s="1778" t="s">
        <v>213</v>
      </c>
    </row>
    <row r="73" spans="1:28" s="1713" customFormat="1" x14ac:dyDescent="0.2">
      <c r="A73" s="1726">
        <v>2015054</v>
      </c>
      <c r="B73" s="1727"/>
      <c r="C73" s="1727" t="s">
        <v>286</v>
      </c>
      <c r="D73" s="1713" t="s">
        <v>68</v>
      </c>
      <c r="E73" s="1713">
        <v>0</v>
      </c>
      <c r="F73" s="1713">
        <v>0</v>
      </c>
      <c r="G73" s="1713">
        <v>0</v>
      </c>
      <c r="H73" s="1713">
        <v>0</v>
      </c>
      <c r="I73" s="1728">
        <v>1</v>
      </c>
      <c r="J73" s="1728">
        <v>1</v>
      </c>
      <c r="K73" s="1728"/>
      <c r="L73" s="1715">
        <v>123</v>
      </c>
      <c r="M73" s="1715"/>
      <c r="N73" s="1715">
        <f t="shared" si="13"/>
        <v>61.32</v>
      </c>
      <c r="O73" s="1715">
        <v>61.32</v>
      </c>
      <c r="Q73" s="1715">
        <v>0</v>
      </c>
      <c r="S73" s="1775">
        <f t="shared" si="17"/>
        <v>0</v>
      </c>
      <c r="T73" s="1750"/>
      <c r="U73" s="1715">
        <f t="shared" si="14"/>
        <v>0</v>
      </c>
      <c r="V73" s="1715">
        <f t="shared" si="15"/>
        <v>0</v>
      </c>
      <c r="W73" s="1715">
        <f t="shared" si="16"/>
        <v>123</v>
      </c>
      <c r="X73" s="1718">
        <v>123</v>
      </c>
      <c r="Y73" s="1729">
        <v>615062</v>
      </c>
      <c r="Z73" s="1720">
        <v>42160</v>
      </c>
      <c r="AA73" s="1778" t="s">
        <v>213</v>
      </c>
      <c r="AB73" s="1778" t="s">
        <v>213</v>
      </c>
    </row>
    <row r="74" spans="1:28" s="1713" customFormat="1" x14ac:dyDescent="0.2">
      <c r="A74" s="1726" t="s">
        <v>287</v>
      </c>
      <c r="B74" s="1727"/>
      <c r="C74" s="1727" t="s">
        <v>292</v>
      </c>
      <c r="D74" s="1713" t="s">
        <v>68</v>
      </c>
      <c r="E74" s="1713">
        <v>0</v>
      </c>
      <c r="F74" s="1713">
        <v>0</v>
      </c>
      <c r="G74" s="1713">
        <v>0</v>
      </c>
      <c r="H74" s="1713">
        <v>0</v>
      </c>
      <c r="I74" s="1728">
        <v>1</v>
      </c>
      <c r="J74" s="1728">
        <v>1</v>
      </c>
      <c r="K74" s="1728"/>
      <c r="L74" s="1715">
        <v>105</v>
      </c>
      <c r="M74" s="1715"/>
      <c r="N74" s="1715">
        <f t="shared" ref="N74:N95" si="18">O74+Q74</f>
        <v>45</v>
      </c>
      <c r="O74" s="1715">
        <v>20</v>
      </c>
      <c r="Q74" s="1715">
        <v>25</v>
      </c>
      <c r="S74" s="1775">
        <f t="shared" si="17"/>
        <v>1</v>
      </c>
      <c r="T74" s="1750"/>
      <c r="U74" s="1715">
        <f>((1-I74)*O74)+((1-J74)*Q74)</f>
        <v>0</v>
      </c>
      <c r="V74" s="1715">
        <f>L74-W74</f>
        <v>0</v>
      </c>
      <c r="W74" s="1715">
        <f>X74+AC74+AH74+AM74+AO74+AR74</f>
        <v>105</v>
      </c>
      <c r="X74" s="1718">
        <v>105</v>
      </c>
      <c r="Y74" s="1729">
        <v>615063</v>
      </c>
      <c r="Z74" s="1720">
        <v>42160</v>
      </c>
      <c r="AA74" s="1778" t="s">
        <v>213</v>
      </c>
      <c r="AB74" s="1778" t="s">
        <v>213</v>
      </c>
    </row>
    <row r="75" spans="1:28" s="1713" customFormat="1" x14ac:dyDescent="0.2">
      <c r="A75" s="1726" t="s">
        <v>288</v>
      </c>
      <c r="B75" s="1727"/>
      <c r="C75" s="1727" t="s">
        <v>289</v>
      </c>
      <c r="D75" s="1713" t="s">
        <v>68</v>
      </c>
      <c r="E75" s="1713">
        <v>0</v>
      </c>
      <c r="F75" s="1713">
        <v>0</v>
      </c>
      <c r="G75" s="1713">
        <v>0</v>
      </c>
      <c r="H75" s="1713">
        <v>0</v>
      </c>
      <c r="I75" s="1728">
        <v>1</v>
      </c>
      <c r="J75" s="1728">
        <v>1</v>
      </c>
      <c r="K75" s="1728"/>
      <c r="L75" s="1715">
        <v>50.64</v>
      </c>
      <c r="M75" s="1715"/>
      <c r="N75" s="1715">
        <f t="shared" si="18"/>
        <v>25.32</v>
      </c>
      <c r="O75" s="1715">
        <v>25.32</v>
      </c>
      <c r="Q75" s="1715">
        <v>0</v>
      </c>
      <c r="S75" s="1775">
        <f t="shared" si="17"/>
        <v>0</v>
      </c>
      <c r="T75" s="1750"/>
      <c r="U75" s="1715">
        <f>((1-I75)*O75)+((1-J75)*Q75)</f>
        <v>0</v>
      </c>
      <c r="V75" s="1715">
        <f>L75-W75</f>
        <v>0</v>
      </c>
      <c r="W75" s="1715">
        <f>X75+AC75+AH75+AM75+AO75+AR75</f>
        <v>50.64</v>
      </c>
      <c r="X75" s="1718">
        <v>50.64</v>
      </c>
      <c r="Y75" s="1729">
        <v>615064</v>
      </c>
      <c r="Z75" s="1720">
        <v>42160</v>
      </c>
      <c r="AA75" s="1778" t="s">
        <v>213</v>
      </c>
      <c r="AB75" s="1778" t="s">
        <v>213</v>
      </c>
    </row>
    <row r="76" spans="1:28" s="1713" customFormat="1" x14ac:dyDescent="0.2">
      <c r="A76" s="1726" t="s">
        <v>368</v>
      </c>
      <c r="B76" s="1727"/>
      <c r="C76" s="1727" t="s">
        <v>369</v>
      </c>
      <c r="D76" s="1713" t="s">
        <v>68</v>
      </c>
      <c r="E76" s="1713">
        <v>0</v>
      </c>
      <c r="F76" s="1713">
        <v>0</v>
      </c>
      <c r="G76" s="1713">
        <v>0</v>
      </c>
      <c r="H76" s="1713">
        <v>0</v>
      </c>
      <c r="I76" s="1728">
        <v>1</v>
      </c>
      <c r="J76" s="1728">
        <v>0</v>
      </c>
      <c r="K76" s="1728"/>
      <c r="L76" s="1715">
        <v>50.64</v>
      </c>
      <c r="M76" s="1715"/>
      <c r="N76" s="1715">
        <f t="shared" si="18"/>
        <v>25.32</v>
      </c>
      <c r="O76" s="1715">
        <v>25.32</v>
      </c>
      <c r="Q76" s="1715">
        <v>0</v>
      </c>
      <c r="S76" s="1775">
        <f t="shared" si="17"/>
        <v>0</v>
      </c>
      <c r="T76" s="1750"/>
      <c r="U76" s="1715">
        <f>((1-I76)*O76)+((1-J76)*Q76)</f>
        <v>0</v>
      </c>
      <c r="V76" s="1715">
        <f>L76-W76</f>
        <v>0</v>
      </c>
      <c r="W76" s="1715">
        <f>X76+AC76+AH76+AM76+AO76+AR76</f>
        <v>50.64</v>
      </c>
      <c r="X76" s="1718">
        <v>50.64</v>
      </c>
      <c r="Y76" s="1729">
        <v>615080</v>
      </c>
      <c r="Z76" s="1720">
        <v>42179</v>
      </c>
      <c r="AA76" s="1778" t="s">
        <v>213</v>
      </c>
      <c r="AB76" s="1778" t="s">
        <v>213</v>
      </c>
    </row>
    <row r="77" spans="1:28" s="1713" customFormat="1" x14ac:dyDescent="0.2">
      <c r="A77" s="1726">
        <v>2015055</v>
      </c>
      <c r="B77" s="1727"/>
      <c r="C77" s="1727" t="s">
        <v>296</v>
      </c>
      <c r="D77" s="1713" t="s">
        <v>68</v>
      </c>
      <c r="E77" s="1713">
        <v>1</v>
      </c>
      <c r="F77" s="1713">
        <v>8</v>
      </c>
      <c r="G77" s="1713">
        <v>5</v>
      </c>
      <c r="H77" s="1713">
        <v>3</v>
      </c>
      <c r="I77" s="1728">
        <v>1</v>
      </c>
      <c r="J77" s="1728">
        <v>1</v>
      </c>
      <c r="K77" s="1728"/>
      <c r="L77" s="1715">
        <v>2109</v>
      </c>
      <c r="M77" s="1715"/>
      <c r="N77" s="1715">
        <f t="shared" si="18"/>
        <v>1445.49</v>
      </c>
      <c r="O77" s="1715">
        <v>1097.99</v>
      </c>
      <c r="P77" s="1788">
        <f t="shared" ref="P77:P95" si="19">O77/N77</f>
        <v>0.75959709164366407</v>
      </c>
      <c r="Q77" s="1715">
        <v>347.5</v>
      </c>
      <c r="R77" s="1788">
        <f t="shared" ref="R77:R95" si="20">Q77/N77</f>
        <v>0.2404029083563359</v>
      </c>
      <c r="S77" s="1775">
        <f t="shared" si="17"/>
        <v>13.9</v>
      </c>
      <c r="T77" s="1789"/>
      <c r="U77" s="1715">
        <f t="shared" si="14"/>
        <v>0</v>
      </c>
      <c r="V77" s="1715">
        <f t="shared" si="15"/>
        <v>0</v>
      </c>
      <c r="W77" s="1715">
        <f t="shared" si="16"/>
        <v>2109</v>
      </c>
      <c r="X77" s="1718">
        <v>2109</v>
      </c>
      <c r="Y77" s="1729">
        <v>615059</v>
      </c>
      <c r="Z77" s="1720">
        <v>42157</v>
      </c>
      <c r="AA77" s="1778" t="s">
        <v>213</v>
      </c>
      <c r="AB77" s="1778" t="s">
        <v>213</v>
      </c>
    </row>
    <row r="78" spans="1:28" s="1713" customFormat="1" x14ac:dyDescent="0.2">
      <c r="A78" s="1726">
        <v>2015056</v>
      </c>
      <c r="B78" s="1727"/>
      <c r="C78" s="1727" t="s">
        <v>297</v>
      </c>
      <c r="D78" s="1713" t="s">
        <v>68</v>
      </c>
      <c r="E78" s="1713">
        <v>1</v>
      </c>
      <c r="F78" s="1713">
        <v>8</v>
      </c>
      <c r="G78" s="1713">
        <v>5</v>
      </c>
      <c r="H78" s="1713">
        <v>3</v>
      </c>
      <c r="I78" s="1728">
        <v>1</v>
      </c>
      <c r="J78" s="1728">
        <v>1</v>
      </c>
      <c r="K78" s="1728"/>
      <c r="L78" s="1715">
        <v>2745</v>
      </c>
      <c r="M78" s="1715"/>
      <c r="N78" s="1715">
        <f t="shared" si="18"/>
        <v>1794.6000000000001</v>
      </c>
      <c r="O78" s="1715">
        <v>1394.18</v>
      </c>
      <c r="P78" s="1788">
        <f t="shared" si="19"/>
        <v>0.77687506965340458</v>
      </c>
      <c r="Q78" s="1715">
        <v>400.42</v>
      </c>
      <c r="R78" s="1788">
        <f t="shared" si="20"/>
        <v>0.22312493034659533</v>
      </c>
      <c r="S78" s="1775">
        <f t="shared" si="17"/>
        <v>16.0168</v>
      </c>
      <c r="T78" s="1789"/>
      <c r="U78" s="1715">
        <f t="shared" si="14"/>
        <v>0</v>
      </c>
      <c r="V78" s="1715">
        <f t="shared" si="15"/>
        <v>0</v>
      </c>
      <c r="W78" s="1715">
        <f t="shared" si="16"/>
        <v>2745</v>
      </c>
      <c r="X78" s="1718">
        <v>2745</v>
      </c>
      <c r="Y78" s="1729">
        <v>615060</v>
      </c>
      <c r="Z78" s="1720">
        <v>42157</v>
      </c>
      <c r="AA78" s="1778" t="s">
        <v>213</v>
      </c>
      <c r="AB78" s="1778" t="s">
        <v>213</v>
      </c>
    </row>
    <row r="79" spans="1:28" s="1713" customFormat="1" x14ac:dyDescent="0.2">
      <c r="A79" s="1726">
        <v>2015057</v>
      </c>
      <c r="B79" s="1727"/>
      <c r="C79" s="1727" t="s">
        <v>298</v>
      </c>
      <c r="D79" s="1713" t="s">
        <v>68</v>
      </c>
      <c r="E79" s="1713">
        <v>10</v>
      </c>
      <c r="F79" s="1713">
        <v>80</v>
      </c>
      <c r="G79" s="1713">
        <v>50</v>
      </c>
      <c r="H79" s="1713">
        <v>30</v>
      </c>
      <c r="I79" s="1728">
        <v>1</v>
      </c>
      <c r="J79" s="1728">
        <v>1</v>
      </c>
      <c r="K79" s="1728"/>
      <c r="L79" s="1715">
        <v>20660</v>
      </c>
      <c r="M79" s="1715"/>
      <c r="N79" s="1715">
        <f t="shared" si="18"/>
        <v>14295.19</v>
      </c>
      <c r="O79" s="1715">
        <v>10820.19</v>
      </c>
      <c r="P79" s="1788">
        <f t="shared" si="19"/>
        <v>0.75691124077399463</v>
      </c>
      <c r="Q79" s="1715">
        <v>3475</v>
      </c>
      <c r="R79" s="1788">
        <f t="shared" si="20"/>
        <v>0.24308875922600537</v>
      </c>
      <c r="S79" s="1775">
        <f t="shared" si="17"/>
        <v>139</v>
      </c>
      <c r="T79" s="1789"/>
      <c r="U79" s="1715">
        <f t="shared" si="14"/>
        <v>0</v>
      </c>
      <c r="V79" s="1715">
        <f t="shared" si="15"/>
        <v>0</v>
      </c>
      <c r="W79" s="1715">
        <f t="shared" si="16"/>
        <v>20660</v>
      </c>
      <c r="X79" s="1718">
        <v>20660</v>
      </c>
      <c r="Y79" s="1729">
        <v>615061</v>
      </c>
      <c r="Z79" s="1720">
        <v>42157</v>
      </c>
      <c r="AA79" s="1778" t="s">
        <v>213</v>
      </c>
      <c r="AB79" s="1778" t="s">
        <v>213</v>
      </c>
    </row>
    <row r="80" spans="1:28" s="1713" customFormat="1" x14ac:dyDescent="0.2">
      <c r="A80" s="1726" t="s">
        <v>398</v>
      </c>
      <c r="B80" s="1727"/>
      <c r="C80" s="1727" t="s">
        <v>420</v>
      </c>
      <c r="D80" s="1713" t="s">
        <v>68</v>
      </c>
      <c r="E80" s="1713">
        <v>0</v>
      </c>
      <c r="F80" s="1713">
        <v>0</v>
      </c>
      <c r="G80" s="1713">
        <v>0</v>
      </c>
      <c r="H80" s="1713">
        <v>0</v>
      </c>
      <c r="I80" s="1728">
        <v>1</v>
      </c>
      <c r="J80" s="1728">
        <v>1</v>
      </c>
      <c r="K80" s="1728"/>
      <c r="L80" s="1715">
        <v>1934.4</v>
      </c>
      <c r="M80" s="1715"/>
      <c r="N80" s="1715">
        <f t="shared" si="18"/>
        <v>756.2</v>
      </c>
      <c r="O80" s="1715">
        <v>581.20000000000005</v>
      </c>
      <c r="P80" s="1788">
        <f t="shared" si="19"/>
        <v>0.76857974080930969</v>
      </c>
      <c r="Q80" s="1715">
        <v>175</v>
      </c>
      <c r="R80" s="1788">
        <f t="shared" si="20"/>
        <v>0.23142025919069029</v>
      </c>
      <c r="S80" s="1775">
        <f t="shared" si="17"/>
        <v>7</v>
      </c>
      <c r="T80" s="1789"/>
      <c r="U80" s="1715">
        <f>((1-I80)*O80)+((1-J80)*Q80)</f>
        <v>0</v>
      </c>
      <c r="V80" s="1715">
        <f>L80-W80</f>
        <v>0</v>
      </c>
      <c r="W80" s="1715">
        <f>X80+AC80+AH80+AM80+AO80+AR80</f>
        <v>1934.4</v>
      </c>
      <c r="X80" s="1718">
        <v>1934.4</v>
      </c>
      <c r="Y80" s="1729">
        <v>615113</v>
      </c>
      <c r="Z80" s="1720">
        <v>42200</v>
      </c>
      <c r="AA80" s="1778" t="s">
        <v>213</v>
      </c>
      <c r="AB80" s="1778"/>
    </row>
    <row r="81" spans="1:33" s="1713" customFormat="1" x14ac:dyDescent="0.2">
      <c r="A81" s="1726">
        <v>2015058</v>
      </c>
      <c r="B81" s="1727"/>
      <c r="C81" s="1727" t="s">
        <v>310</v>
      </c>
      <c r="D81" s="1713" t="s">
        <v>68</v>
      </c>
      <c r="E81" s="1713">
        <v>0</v>
      </c>
      <c r="F81" s="1713">
        <v>1</v>
      </c>
      <c r="G81" s="1713">
        <v>0</v>
      </c>
      <c r="H81" s="1713">
        <v>1</v>
      </c>
      <c r="I81" s="1728">
        <v>1</v>
      </c>
      <c r="J81" s="1728">
        <v>1</v>
      </c>
      <c r="K81" s="1728"/>
      <c r="L81" s="1715">
        <v>450</v>
      </c>
      <c r="M81" s="1715"/>
      <c r="N81" s="1715">
        <f t="shared" si="18"/>
        <v>298.43</v>
      </c>
      <c r="O81" s="1715">
        <v>228.85</v>
      </c>
      <c r="P81" s="1788">
        <f t="shared" si="19"/>
        <v>0.76684649666588478</v>
      </c>
      <c r="Q81" s="1715">
        <v>69.58</v>
      </c>
      <c r="R81" s="1788">
        <f t="shared" si="20"/>
        <v>0.23315350333411519</v>
      </c>
      <c r="S81" s="1775">
        <f t="shared" si="17"/>
        <v>2.7831999999999999</v>
      </c>
      <c r="T81" s="1789"/>
      <c r="U81" s="1715">
        <f t="shared" si="14"/>
        <v>0</v>
      </c>
      <c r="V81" s="1715">
        <f t="shared" si="15"/>
        <v>0</v>
      </c>
      <c r="W81" s="1715">
        <f t="shared" si="16"/>
        <v>450</v>
      </c>
      <c r="X81" s="1718">
        <v>450</v>
      </c>
      <c r="Y81" s="1729">
        <v>615065</v>
      </c>
      <c r="Z81" s="1720">
        <v>42160</v>
      </c>
      <c r="AA81" s="1778" t="s">
        <v>213</v>
      </c>
      <c r="AB81" s="1778" t="s">
        <v>213</v>
      </c>
      <c r="AC81" s="1715"/>
      <c r="AE81" s="1723"/>
      <c r="AF81" s="1779"/>
      <c r="AG81" s="1779"/>
    </row>
    <row r="82" spans="1:33" s="1713" customFormat="1" x14ac:dyDescent="0.2">
      <c r="A82" s="1726">
        <v>2015059</v>
      </c>
      <c r="B82" s="1727"/>
      <c r="C82" s="1727" t="s">
        <v>311</v>
      </c>
      <c r="D82" s="1713" t="s">
        <v>68</v>
      </c>
      <c r="E82" s="1713">
        <v>1</v>
      </c>
      <c r="F82" s="1713">
        <v>8</v>
      </c>
      <c r="G82" s="1713">
        <v>5</v>
      </c>
      <c r="H82" s="1713">
        <v>3</v>
      </c>
      <c r="I82" s="1728">
        <v>1</v>
      </c>
      <c r="J82" s="1728">
        <v>1</v>
      </c>
      <c r="K82" s="1728"/>
      <c r="L82" s="1715">
        <v>2401</v>
      </c>
      <c r="M82" s="1715"/>
      <c r="N82" s="1715">
        <f t="shared" si="18"/>
        <v>1630.5500000000002</v>
      </c>
      <c r="O82" s="1715">
        <v>1281.3800000000001</v>
      </c>
      <c r="P82" s="1788">
        <f t="shared" si="19"/>
        <v>0.78585753273435344</v>
      </c>
      <c r="Q82" s="1715">
        <v>349.17</v>
      </c>
      <c r="R82" s="1788">
        <f t="shared" si="20"/>
        <v>0.21414246726564654</v>
      </c>
      <c r="S82" s="1775">
        <f t="shared" si="17"/>
        <v>13.966800000000001</v>
      </c>
      <c r="T82" s="1789"/>
      <c r="U82" s="1715">
        <f t="shared" si="14"/>
        <v>0</v>
      </c>
      <c r="V82" s="1715">
        <f t="shared" si="15"/>
        <v>0</v>
      </c>
      <c r="W82" s="1715">
        <f t="shared" si="16"/>
        <v>2401</v>
      </c>
      <c r="X82" s="1718">
        <v>2401</v>
      </c>
      <c r="Y82" s="1729">
        <v>615066</v>
      </c>
      <c r="Z82" s="1720">
        <v>42160</v>
      </c>
      <c r="AA82" s="1778" t="s">
        <v>213</v>
      </c>
      <c r="AB82" s="1778" t="s">
        <v>213</v>
      </c>
      <c r="AC82" s="1715"/>
      <c r="AE82" s="1723"/>
      <c r="AF82" s="1779"/>
      <c r="AG82" s="1779"/>
    </row>
    <row r="83" spans="1:33" s="1713" customFormat="1" x14ac:dyDescent="0.2">
      <c r="A83" s="1726">
        <v>2015060</v>
      </c>
      <c r="B83" s="1727"/>
      <c r="C83" s="1727" t="s">
        <v>312</v>
      </c>
      <c r="D83" s="1713" t="s">
        <v>68</v>
      </c>
      <c r="E83" s="1713">
        <v>1</v>
      </c>
      <c r="F83" s="1713">
        <v>9</v>
      </c>
      <c r="G83" s="1713">
        <v>5</v>
      </c>
      <c r="H83" s="1713">
        <v>4</v>
      </c>
      <c r="I83" s="1728">
        <v>1</v>
      </c>
      <c r="J83" s="1728">
        <v>1</v>
      </c>
      <c r="K83" s="1728"/>
      <c r="L83" s="1715">
        <v>2489</v>
      </c>
      <c r="M83" s="1715"/>
      <c r="N83" s="1715">
        <f t="shared" si="18"/>
        <v>1648.52</v>
      </c>
      <c r="O83" s="1715">
        <v>1275.5999999999999</v>
      </c>
      <c r="P83" s="1788">
        <f t="shared" si="19"/>
        <v>0.77378497076165287</v>
      </c>
      <c r="Q83" s="1715">
        <v>372.92</v>
      </c>
      <c r="R83" s="1788">
        <f t="shared" si="20"/>
        <v>0.22621502923834713</v>
      </c>
      <c r="S83" s="1775">
        <f t="shared" si="17"/>
        <v>14.9168</v>
      </c>
      <c r="T83" s="1789"/>
      <c r="U83" s="1715">
        <f t="shared" si="14"/>
        <v>0</v>
      </c>
      <c r="V83" s="1715">
        <f t="shared" si="15"/>
        <v>0</v>
      </c>
      <c r="W83" s="1715">
        <f t="shared" si="16"/>
        <v>2489</v>
      </c>
      <c r="X83" s="1718">
        <v>2489</v>
      </c>
      <c r="Y83" s="1729">
        <v>615067</v>
      </c>
      <c r="Z83" s="1720">
        <v>42160</v>
      </c>
      <c r="AA83" s="1778" t="s">
        <v>213</v>
      </c>
      <c r="AB83" s="1778" t="s">
        <v>213</v>
      </c>
      <c r="AC83" s="1715"/>
      <c r="AE83" s="1723"/>
      <c r="AF83" s="1779"/>
      <c r="AG83" s="1779"/>
    </row>
    <row r="84" spans="1:33" s="1713" customFormat="1" x14ac:dyDescent="0.2">
      <c r="A84" s="1726">
        <v>2015061</v>
      </c>
      <c r="B84" s="1727"/>
      <c r="C84" s="1727" t="s">
        <v>317</v>
      </c>
      <c r="D84" s="1713" t="s">
        <v>68</v>
      </c>
      <c r="E84" s="1713">
        <v>1</v>
      </c>
      <c r="F84" s="1713">
        <v>8</v>
      </c>
      <c r="G84" s="1713">
        <v>7</v>
      </c>
      <c r="H84" s="1713">
        <v>2</v>
      </c>
      <c r="I84" s="1728">
        <v>1</v>
      </c>
      <c r="J84" s="1728">
        <v>1</v>
      </c>
      <c r="K84" s="1728"/>
      <c r="L84" s="1715">
        <v>2744</v>
      </c>
      <c r="M84" s="1715"/>
      <c r="N84" s="1715">
        <f t="shared" si="18"/>
        <v>1720.61</v>
      </c>
      <c r="O84" s="1715">
        <v>1334.36</v>
      </c>
      <c r="P84" s="1788">
        <f t="shared" si="19"/>
        <v>0.77551566014378626</v>
      </c>
      <c r="Q84" s="1715">
        <v>386.25</v>
      </c>
      <c r="R84" s="1788">
        <f t="shared" si="20"/>
        <v>0.2244843398562138</v>
      </c>
      <c r="S84" s="1775">
        <f t="shared" si="17"/>
        <v>15.45</v>
      </c>
      <c r="T84" s="1789"/>
      <c r="U84" s="1715">
        <f t="shared" si="14"/>
        <v>0</v>
      </c>
      <c r="V84" s="1715">
        <f t="shared" si="15"/>
        <v>0</v>
      </c>
      <c r="W84" s="1715">
        <f t="shared" si="16"/>
        <v>2744</v>
      </c>
      <c r="X84" s="1718">
        <v>2744</v>
      </c>
      <c r="Y84" s="1729">
        <v>615068</v>
      </c>
      <c r="Z84" s="1720">
        <v>42163</v>
      </c>
      <c r="AA84" s="1778" t="s">
        <v>213</v>
      </c>
      <c r="AB84" s="1778" t="s">
        <v>213</v>
      </c>
      <c r="AC84" s="1715"/>
      <c r="AE84" s="1723"/>
      <c r="AF84" s="1779"/>
      <c r="AG84" s="1779"/>
    </row>
    <row r="85" spans="1:33" s="1713" customFormat="1" x14ac:dyDescent="0.2">
      <c r="A85" s="1726">
        <v>2015062</v>
      </c>
      <c r="B85" s="1727"/>
      <c r="C85" s="1727" t="s">
        <v>319</v>
      </c>
      <c r="D85" s="1713" t="s">
        <v>68</v>
      </c>
      <c r="E85" s="1713">
        <v>1</v>
      </c>
      <c r="F85" s="1713">
        <v>8</v>
      </c>
      <c r="G85" s="1713">
        <v>5</v>
      </c>
      <c r="H85" s="1713">
        <v>3</v>
      </c>
      <c r="I85" s="1728">
        <v>1</v>
      </c>
      <c r="J85" s="1728">
        <v>1</v>
      </c>
      <c r="K85" s="1728"/>
      <c r="L85" s="1715">
        <v>2401</v>
      </c>
      <c r="M85" s="1715"/>
      <c r="N85" s="1715">
        <f t="shared" si="18"/>
        <v>1636.98</v>
      </c>
      <c r="O85" s="1715">
        <v>1288.23</v>
      </c>
      <c r="P85" s="1788">
        <f t="shared" si="19"/>
        <v>0.78695524685701723</v>
      </c>
      <c r="Q85" s="1715">
        <v>348.75</v>
      </c>
      <c r="R85" s="1788">
        <f t="shared" si="20"/>
        <v>0.2130447531429828</v>
      </c>
      <c r="S85" s="1775">
        <f t="shared" si="17"/>
        <v>13.95</v>
      </c>
      <c r="T85" s="1789"/>
      <c r="U85" s="1715">
        <f t="shared" si="14"/>
        <v>0</v>
      </c>
      <c r="V85" s="1715">
        <f t="shared" si="15"/>
        <v>0</v>
      </c>
      <c r="W85" s="1715">
        <f t="shared" si="16"/>
        <v>2401</v>
      </c>
      <c r="X85" s="1718">
        <v>2401</v>
      </c>
      <c r="Y85" s="1729">
        <v>615069</v>
      </c>
      <c r="Z85" s="1720">
        <v>42165</v>
      </c>
      <c r="AA85" s="1778" t="s">
        <v>213</v>
      </c>
      <c r="AB85" s="1778" t="s">
        <v>213</v>
      </c>
      <c r="AC85" s="1715"/>
      <c r="AE85" s="1723"/>
      <c r="AF85" s="1779"/>
      <c r="AG85" s="1779"/>
    </row>
    <row r="86" spans="1:33" s="1713" customFormat="1" x14ac:dyDescent="0.2">
      <c r="A86" s="1726">
        <v>2015063</v>
      </c>
      <c r="B86" s="1727"/>
      <c r="C86" s="1727" t="s">
        <v>334</v>
      </c>
      <c r="D86" s="1713" t="s">
        <v>68</v>
      </c>
      <c r="E86" s="1713">
        <v>1</v>
      </c>
      <c r="F86" s="1713">
        <v>9</v>
      </c>
      <c r="G86" s="1713">
        <v>7</v>
      </c>
      <c r="H86" s="1713">
        <v>3</v>
      </c>
      <c r="I86" s="1728">
        <v>1</v>
      </c>
      <c r="J86" s="1728">
        <v>1</v>
      </c>
      <c r="K86" s="1728"/>
      <c r="L86" s="1715">
        <v>2622</v>
      </c>
      <c r="M86" s="1715"/>
      <c r="N86" s="1715">
        <f t="shared" si="18"/>
        <v>1781.42</v>
      </c>
      <c r="O86" s="1715">
        <v>1372.25</v>
      </c>
      <c r="P86" s="1788">
        <f t="shared" si="19"/>
        <v>0.77031244737344362</v>
      </c>
      <c r="Q86" s="1715">
        <v>409.17</v>
      </c>
      <c r="R86" s="1788">
        <f t="shared" si="20"/>
        <v>0.22968755262655635</v>
      </c>
      <c r="S86" s="1775">
        <f t="shared" si="17"/>
        <v>16.366800000000001</v>
      </c>
      <c r="T86" s="1789"/>
      <c r="U86" s="1715">
        <f t="shared" si="14"/>
        <v>0</v>
      </c>
      <c r="V86" s="1715">
        <f t="shared" si="15"/>
        <v>0</v>
      </c>
      <c r="W86" s="1715">
        <f t="shared" si="16"/>
        <v>2622</v>
      </c>
      <c r="X86" s="1718">
        <v>2622</v>
      </c>
      <c r="Y86" s="1729">
        <v>615070</v>
      </c>
      <c r="Z86" s="1720">
        <v>42165</v>
      </c>
      <c r="AA86" s="1778" t="s">
        <v>213</v>
      </c>
      <c r="AB86" s="1778" t="s">
        <v>213</v>
      </c>
      <c r="AC86" s="1715"/>
      <c r="AE86" s="1723"/>
      <c r="AF86" s="1779"/>
      <c r="AG86" s="1779"/>
    </row>
    <row r="87" spans="1:33" s="1713" customFormat="1" x14ac:dyDescent="0.2">
      <c r="A87" s="1726">
        <v>2015064</v>
      </c>
      <c r="B87" s="1727"/>
      <c r="C87" s="1727" t="s">
        <v>335</v>
      </c>
      <c r="D87" s="1713" t="s">
        <v>68</v>
      </c>
      <c r="E87" s="1713">
        <v>1</v>
      </c>
      <c r="F87" s="1713">
        <v>9</v>
      </c>
      <c r="G87" s="1713">
        <v>7</v>
      </c>
      <c r="H87" s="1713">
        <v>3</v>
      </c>
      <c r="I87" s="1728">
        <v>1</v>
      </c>
      <c r="J87" s="1728">
        <v>1</v>
      </c>
      <c r="K87" s="1728"/>
      <c r="L87" s="1715">
        <v>2622</v>
      </c>
      <c r="M87" s="1715"/>
      <c r="N87" s="1715">
        <f t="shared" si="18"/>
        <v>1781.42</v>
      </c>
      <c r="O87" s="1715">
        <v>1372.25</v>
      </c>
      <c r="P87" s="1788">
        <f t="shared" si="19"/>
        <v>0.77031244737344362</v>
      </c>
      <c r="Q87" s="1715">
        <v>409.17</v>
      </c>
      <c r="R87" s="1788">
        <f t="shared" si="20"/>
        <v>0.22968755262655635</v>
      </c>
      <c r="S87" s="1775">
        <f t="shared" si="17"/>
        <v>16.366800000000001</v>
      </c>
      <c r="T87" s="1789"/>
      <c r="U87" s="1715">
        <f t="shared" si="14"/>
        <v>0</v>
      </c>
      <c r="V87" s="1715">
        <f t="shared" si="15"/>
        <v>0</v>
      </c>
      <c r="W87" s="1715">
        <f t="shared" si="16"/>
        <v>2622</v>
      </c>
      <c r="X87" s="1718">
        <v>2622</v>
      </c>
      <c r="Y87" s="1729">
        <v>615071</v>
      </c>
      <c r="Z87" s="1720">
        <v>42165</v>
      </c>
      <c r="AA87" s="1778" t="s">
        <v>213</v>
      </c>
      <c r="AB87" s="1778" t="s">
        <v>213</v>
      </c>
      <c r="AC87" s="1715"/>
      <c r="AE87" s="1723"/>
      <c r="AF87" s="1779"/>
      <c r="AG87" s="1779"/>
    </row>
    <row r="88" spans="1:33" s="1713" customFormat="1" x14ac:dyDescent="0.2">
      <c r="A88" s="1726">
        <v>2015065</v>
      </c>
      <c r="B88" s="1727"/>
      <c r="C88" s="1727" t="s">
        <v>338</v>
      </c>
      <c r="D88" s="1713" t="s">
        <v>68</v>
      </c>
      <c r="E88" s="1713">
        <v>1</v>
      </c>
      <c r="F88" s="1713">
        <v>7</v>
      </c>
      <c r="G88" s="1713">
        <v>5</v>
      </c>
      <c r="H88" s="1713">
        <v>3</v>
      </c>
      <c r="I88" s="1728">
        <v>1</v>
      </c>
      <c r="J88" s="1728">
        <v>1</v>
      </c>
      <c r="K88" s="1728"/>
      <c r="L88" s="1715">
        <v>2275</v>
      </c>
      <c r="M88" s="1715"/>
      <c r="N88" s="1715">
        <f t="shared" si="18"/>
        <v>1423.75</v>
      </c>
      <c r="O88" s="1715">
        <v>1105.42</v>
      </c>
      <c r="P88" s="1788">
        <f t="shared" si="19"/>
        <v>0.77641439859525907</v>
      </c>
      <c r="Q88" s="1715">
        <v>318.33</v>
      </c>
      <c r="R88" s="1788">
        <f t="shared" si="20"/>
        <v>0.22358560140474099</v>
      </c>
      <c r="S88" s="1775">
        <f t="shared" si="17"/>
        <v>12.7332</v>
      </c>
      <c r="T88" s="1789"/>
      <c r="U88" s="1715">
        <f t="shared" si="14"/>
        <v>0</v>
      </c>
      <c r="V88" s="1715">
        <f t="shared" si="15"/>
        <v>0</v>
      </c>
      <c r="W88" s="1715">
        <f t="shared" si="16"/>
        <v>2275</v>
      </c>
      <c r="X88" s="1718">
        <v>2275</v>
      </c>
      <c r="Y88" s="1729">
        <v>615072</v>
      </c>
      <c r="Z88" s="1720">
        <v>42165</v>
      </c>
      <c r="AA88" s="1778" t="s">
        <v>213</v>
      </c>
      <c r="AB88" s="1778" t="s">
        <v>213</v>
      </c>
      <c r="AC88" s="1715"/>
      <c r="AE88" s="1723"/>
      <c r="AF88" s="1779"/>
      <c r="AG88" s="1779"/>
    </row>
    <row r="89" spans="1:33" s="1713" customFormat="1" x14ac:dyDescent="0.2">
      <c r="A89" s="1726">
        <v>2015066</v>
      </c>
      <c r="B89" s="1727"/>
      <c r="C89" s="1727" t="s">
        <v>340</v>
      </c>
      <c r="D89" s="1713" t="s">
        <v>68</v>
      </c>
      <c r="E89" s="1713">
        <v>1</v>
      </c>
      <c r="F89" s="1713">
        <v>10</v>
      </c>
      <c r="G89" s="1713">
        <v>5</v>
      </c>
      <c r="H89" s="1713">
        <v>3</v>
      </c>
      <c r="I89" s="1728">
        <v>1</v>
      </c>
      <c r="J89" s="1728">
        <v>1</v>
      </c>
      <c r="K89" s="1728"/>
      <c r="L89" s="1715">
        <v>3308</v>
      </c>
      <c r="M89" s="1715"/>
      <c r="N89" s="1715">
        <f t="shared" si="18"/>
        <v>2226.7399999999998</v>
      </c>
      <c r="O89" s="1715">
        <v>1755.07</v>
      </c>
      <c r="P89" s="1788">
        <f t="shared" si="19"/>
        <v>0.78817913182499988</v>
      </c>
      <c r="Q89" s="1715">
        <v>471.67</v>
      </c>
      <c r="R89" s="1788">
        <f t="shared" si="20"/>
        <v>0.21182086817500026</v>
      </c>
      <c r="S89" s="1775">
        <f t="shared" si="17"/>
        <v>18.866800000000001</v>
      </c>
      <c r="T89" s="1789"/>
      <c r="U89" s="1715">
        <f t="shared" si="14"/>
        <v>0</v>
      </c>
      <c r="V89" s="1715">
        <f t="shared" si="15"/>
        <v>0</v>
      </c>
      <c r="W89" s="1715">
        <f t="shared" si="16"/>
        <v>3308</v>
      </c>
      <c r="X89" s="1718">
        <v>3308</v>
      </c>
      <c r="Y89" s="1729">
        <v>615073</v>
      </c>
      <c r="Z89" s="1720">
        <v>42165</v>
      </c>
      <c r="AA89" s="1778" t="s">
        <v>213</v>
      </c>
      <c r="AB89" s="1778" t="s">
        <v>213</v>
      </c>
      <c r="AC89" s="1715"/>
      <c r="AE89" s="1723"/>
      <c r="AF89" s="1779"/>
      <c r="AG89" s="1779"/>
    </row>
    <row r="90" spans="1:33" s="1713" customFormat="1" x14ac:dyDescent="0.2">
      <c r="A90" s="1726">
        <v>2015067</v>
      </c>
      <c r="B90" s="1727"/>
      <c r="C90" s="1727" t="s">
        <v>345</v>
      </c>
      <c r="D90" s="1713" t="s">
        <v>68</v>
      </c>
      <c r="E90" s="1713">
        <v>1</v>
      </c>
      <c r="F90" s="1713">
        <v>10</v>
      </c>
      <c r="G90" s="1713">
        <v>5</v>
      </c>
      <c r="H90" s="1713">
        <v>3</v>
      </c>
      <c r="I90" s="1728">
        <v>1</v>
      </c>
      <c r="J90" s="1728">
        <v>1</v>
      </c>
      <c r="K90" s="1728"/>
      <c r="L90" s="1715">
        <v>2007</v>
      </c>
      <c r="M90" s="1715"/>
      <c r="N90" s="1715">
        <f t="shared" si="18"/>
        <v>1473.21</v>
      </c>
      <c r="O90" s="1715">
        <v>1124.46</v>
      </c>
      <c r="P90" s="1788">
        <f t="shared" si="19"/>
        <v>0.76327203860956683</v>
      </c>
      <c r="Q90" s="1715">
        <v>348.75</v>
      </c>
      <c r="R90" s="1788">
        <f t="shared" si="20"/>
        <v>0.23672796139043312</v>
      </c>
      <c r="S90" s="1775">
        <f t="shared" si="17"/>
        <v>13.95</v>
      </c>
      <c r="T90" s="1789"/>
      <c r="U90" s="1715">
        <f t="shared" si="14"/>
        <v>0</v>
      </c>
      <c r="V90" s="1715">
        <f t="shared" si="15"/>
        <v>0</v>
      </c>
      <c r="W90" s="1715">
        <f t="shared" si="16"/>
        <v>2007</v>
      </c>
      <c r="X90" s="1718">
        <v>2007</v>
      </c>
      <c r="Y90" s="1729">
        <v>615075</v>
      </c>
      <c r="Z90" s="1720">
        <v>42167</v>
      </c>
      <c r="AA90" s="1778" t="s">
        <v>213</v>
      </c>
      <c r="AB90" s="1778" t="s">
        <v>213</v>
      </c>
      <c r="AC90" s="1715"/>
      <c r="AE90" s="1723"/>
      <c r="AF90" s="1779"/>
      <c r="AG90" s="1779"/>
    </row>
    <row r="91" spans="1:33" s="1713" customFormat="1" x14ac:dyDescent="0.2">
      <c r="A91" s="1726">
        <v>2015068</v>
      </c>
      <c r="B91" s="1727"/>
      <c r="C91" s="1727" t="s">
        <v>348</v>
      </c>
      <c r="D91" s="1713" t="s">
        <v>68</v>
      </c>
      <c r="E91" s="1713">
        <v>1</v>
      </c>
      <c r="F91" s="1713">
        <v>5</v>
      </c>
      <c r="G91" s="1713">
        <v>4</v>
      </c>
      <c r="H91" s="1713">
        <v>2</v>
      </c>
      <c r="I91" s="1728">
        <v>1</v>
      </c>
      <c r="J91" s="1728">
        <v>1</v>
      </c>
      <c r="K91" s="1728"/>
      <c r="L91" s="1715">
        <v>1483</v>
      </c>
      <c r="M91" s="1715"/>
      <c r="N91" s="1715">
        <f t="shared" si="18"/>
        <v>1437.01</v>
      </c>
      <c r="O91" s="1715">
        <v>1212.01</v>
      </c>
      <c r="P91" s="1788">
        <f t="shared" si="19"/>
        <v>0.843424889179616</v>
      </c>
      <c r="Q91" s="1715">
        <v>225</v>
      </c>
      <c r="R91" s="1788">
        <f t="shared" si="20"/>
        <v>0.156575110820384</v>
      </c>
      <c r="S91" s="1775">
        <f t="shared" si="17"/>
        <v>9</v>
      </c>
      <c r="T91" s="1789"/>
      <c r="U91" s="1715">
        <f t="shared" si="14"/>
        <v>0</v>
      </c>
      <c r="V91" s="1715">
        <f t="shared" si="15"/>
        <v>0</v>
      </c>
      <c r="W91" s="1715">
        <f t="shared" si="16"/>
        <v>1483</v>
      </c>
      <c r="X91" s="1718">
        <v>1483</v>
      </c>
      <c r="Y91" s="1729">
        <v>615076</v>
      </c>
      <c r="Z91" s="1720">
        <v>42170</v>
      </c>
      <c r="AA91" s="1778" t="s">
        <v>213</v>
      </c>
      <c r="AB91" s="1778" t="s">
        <v>213</v>
      </c>
      <c r="AC91" s="1715"/>
      <c r="AE91" s="1723"/>
      <c r="AF91" s="1779"/>
      <c r="AG91" s="1779"/>
    </row>
    <row r="92" spans="1:33" s="1713" customFormat="1" x14ac:dyDescent="0.2">
      <c r="A92" s="1726">
        <v>2015069</v>
      </c>
      <c r="B92" s="1727"/>
      <c r="C92" s="1727" t="s">
        <v>349</v>
      </c>
      <c r="D92" s="1713" t="s">
        <v>68</v>
      </c>
      <c r="E92" s="1713">
        <v>1</v>
      </c>
      <c r="F92" s="1713">
        <v>11</v>
      </c>
      <c r="G92" s="1713">
        <v>8</v>
      </c>
      <c r="H92" s="1713">
        <v>3</v>
      </c>
      <c r="I92" s="1728">
        <v>1</v>
      </c>
      <c r="J92" s="1728">
        <v>1</v>
      </c>
      <c r="K92" s="1728"/>
      <c r="L92" s="1715">
        <v>3094</v>
      </c>
      <c r="M92" s="1715"/>
      <c r="N92" s="1715">
        <f t="shared" si="18"/>
        <v>1982.6</v>
      </c>
      <c r="O92" s="1715">
        <v>1539.27</v>
      </c>
      <c r="P92" s="1788">
        <f t="shared" si="19"/>
        <v>0.77638958942802383</v>
      </c>
      <c r="Q92" s="1715">
        <v>443.33</v>
      </c>
      <c r="R92" s="1788">
        <f t="shared" si="20"/>
        <v>0.2236104105719762</v>
      </c>
      <c r="S92" s="1775">
        <f t="shared" si="17"/>
        <v>17.7332</v>
      </c>
      <c r="T92" s="1789"/>
      <c r="U92" s="1715">
        <f t="shared" si="14"/>
        <v>0</v>
      </c>
      <c r="V92" s="1715">
        <f t="shared" si="15"/>
        <v>0</v>
      </c>
      <c r="W92" s="1715">
        <f t="shared" si="16"/>
        <v>3094</v>
      </c>
      <c r="X92" s="1718">
        <v>3094</v>
      </c>
      <c r="Y92" s="1729">
        <v>615077</v>
      </c>
      <c r="Z92" s="1720">
        <v>42170</v>
      </c>
      <c r="AA92" s="1778" t="s">
        <v>213</v>
      </c>
      <c r="AB92" s="1778" t="s">
        <v>213</v>
      </c>
      <c r="AC92" s="1715"/>
      <c r="AE92" s="1723"/>
      <c r="AF92" s="1779"/>
      <c r="AG92" s="1779"/>
    </row>
    <row r="93" spans="1:33" s="1713" customFormat="1" x14ac:dyDescent="0.2">
      <c r="A93" s="1726">
        <v>2015070</v>
      </c>
      <c r="B93" s="1727"/>
      <c r="C93" s="1727" t="s">
        <v>351</v>
      </c>
      <c r="D93" s="1713" t="s">
        <v>68</v>
      </c>
      <c r="E93" s="1713">
        <v>1</v>
      </c>
      <c r="F93" s="1713">
        <v>11</v>
      </c>
      <c r="G93" s="1713">
        <v>5</v>
      </c>
      <c r="H93" s="1713">
        <v>4</v>
      </c>
      <c r="I93" s="1728">
        <v>1</v>
      </c>
      <c r="J93" s="1728">
        <v>1</v>
      </c>
      <c r="K93" s="1728"/>
      <c r="L93" s="1715">
        <v>3555</v>
      </c>
      <c r="M93" s="1715"/>
      <c r="N93" s="1715">
        <f t="shared" si="18"/>
        <v>2239.84</v>
      </c>
      <c r="O93" s="1715">
        <v>1769.42</v>
      </c>
      <c r="P93" s="1788">
        <f t="shared" si="19"/>
        <v>0.78997606971926559</v>
      </c>
      <c r="Q93" s="1715">
        <v>470.42</v>
      </c>
      <c r="R93" s="1788">
        <f t="shared" si="20"/>
        <v>0.21002393028073432</v>
      </c>
      <c r="S93" s="1775">
        <f t="shared" si="17"/>
        <v>18.816800000000001</v>
      </c>
      <c r="T93" s="1789"/>
      <c r="U93" s="1715">
        <f t="shared" si="14"/>
        <v>0</v>
      </c>
      <c r="V93" s="1715">
        <f t="shared" si="15"/>
        <v>0</v>
      </c>
      <c r="W93" s="1715">
        <f t="shared" si="16"/>
        <v>3555</v>
      </c>
      <c r="X93" s="1718">
        <v>2996</v>
      </c>
      <c r="Y93" s="1729">
        <v>615078</v>
      </c>
      <c r="Z93" s="1720">
        <v>42173</v>
      </c>
      <c r="AA93" s="1778" t="s">
        <v>213</v>
      </c>
      <c r="AB93" s="1778" t="s">
        <v>213</v>
      </c>
      <c r="AC93" s="1715">
        <v>559</v>
      </c>
      <c r="AD93" s="1713">
        <v>615079</v>
      </c>
      <c r="AE93" s="1723">
        <v>42177</v>
      </c>
      <c r="AF93" s="1779" t="s">
        <v>213</v>
      </c>
      <c r="AG93" s="1779" t="s">
        <v>213</v>
      </c>
    </row>
    <row r="94" spans="1:33" s="1713" customFormat="1" x14ac:dyDescent="0.2">
      <c r="A94" s="1726">
        <v>2015071</v>
      </c>
      <c r="B94" s="1727"/>
      <c r="C94" s="1727" t="s">
        <v>346</v>
      </c>
      <c r="D94" s="1713" t="s">
        <v>291</v>
      </c>
      <c r="E94" s="1713">
        <v>1</v>
      </c>
      <c r="F94" s="1713">
        <v>6</v>
      </c>
      <c r="G94" s="1713">
        <v>3</v>
      </c>
      <c r="H94" s="1713">
        <v>3</v>
      </c>
      <c r="I94" s="1728">
        <v>1</v>
      </c>
      <c r="J94" s="1728">
        <v>1</v>
      </c>
      <c r="K94" s="1728"/>
      <c r="L94" s="1715">
        <v>2024.48</v>
      </c>
      <c r="M94" s="1715"/>
      <c r="N94" s="1715">
        <f t="shared" si="18"/>
        <v>1257</v>
      </c>
      <c r="O94" s="1715">
        <v>957</v>
      </c>
      <c r="P94" s="1788">
        <f t="shared" si="19"/>
        <v>0.76133651551312653</v>
      </c>
      <c r="Q94" s="1715">
        <v>300</v>
      </c>
      <c r="R94" s="1788">
        <f t="shared" si="20"/>
        <v>0.2386634844868735</v>
      </c>
      <c r="S94" s="1775">
        <f t="shared" si="17"/>
        <v>12</v>
      </c>
      <c r="T94" s="1789"/>
      <c r="U94" s="1715">
        <f t="shared" si="14"/>
        <v>0</v>
      </c>
      <c r="V94" s="1715">
        <f t="shared" si="15"/>
        <v>0</v>
      </c>
      <c r="W94" s="1715">
        <f t="shared" si="16"/>
        <v>2024.48</v>
      </c>
      <c r="X94" s="1718">
        <v>2024.48</v>
      </c>
      <c r="Y94" s="1729">
        <v>615117</v>
      </c>
      <c r="Z94" s="1720">
        <v>42208</v>
      </c>
      <c r="AA94" s="1778" t="s">
        <v>213</v>
      </c>
      <c r="AB94" s="1778" t="s">
        <v>213</v>
      </c>
      <c r="AC94" s="1715"/>
      <c r="AE94" s="1723"/>
      <c r="AF94" s="1779"/>
      <c r="AG94" s="1779"/>
    </row>
    <row r="95" spans="1:33" s="1713" customFormat="1" x14ac:dyDescent="0.2">
      <c r="A95" s="1793">
        <v>2015072</v>
      </c>
      <c r="B95" s="1727"/>
      <c r="C95" s="1727" t="s">
        <v>353</v>
      </c>
      <c r="D95" s="1713" t="s">
        <v>322</v>
      </c>
      <c r="E95" s="1713">
        <v>0</v>
      </c>
      <c r="F95" s="1713">
        <v>2</v>
      </c>
      <c r="G95" s="1713">
        <v>0</v>
      </c>
      <c r="H95" s="1713">
        <v>0</v>
      </c>
      <c r="I95" s="1728">
        <v>1</v>
      </c>
      <c r="J95" s="1728">
        <v>1</v>
      </c>
      <c r="K95" s="1728"/>
      <c r="L95" s="1715">
        <v>1600</v>
      </c>
      <c r="M95" s="1715"/>
      <c r="N95" s="1715">
        <f t="shared" si="18"/>
        <v>1150</v>
      </c>
      <c r="O95" s="1715">
        <v>850</v>
      </c>
      <c r="P95" s="1788">
        <f t="shared" si="19"/>
        <v>0.73913043478260865</v>
      </c>
      <c r="Q95" s="1715">
        <v>300</v>
      </c>
      <c r="R95" s="1788">
        <f t="shared" si="20"/>
        <v>0.2608695652173913</v>
      </c>
      <c r="S95" s="1775">
        <f t="shared" si="17"/>
        <v>12</v>
      </c>
      <c r="T95" s="1750"/>
      <c r="U95" s="1715">
        <f t="shared" si="14"/>
        <v>0</v>
      </c>
      <c r="V95" s="1715">
        <f t="shared" si="15"/>
        <v>0</v>
      </c>
      <c r="W95" s="1715">
        <f t="shared" si="16"/>
        <v>1600</v>
      </c>
      <c r="X95" s="1718">
        <v>1600</v>
      </c>
      <c r="Y95" s="1729">
        <v>615133</v>
      </c>
      <c r="Z95" s="1720">
        <v>42248</v>
      </c>
      <c r="AA95" s="1778" t="s">
        <v>213</v>
      </c>
      <c r="AB95" s="1778"/>
      <c r="AC95" s="1715"/>
      <c r="AE95" s="1723"/>
      <c r="AF95" s="1779"/>
      <c r="AG95" s="1779"/>
    </row>
    <row r="96" spans="1:33" s="1713" customFormat="1" x14ac:dyDescent="0.2">
      <c r="A96" s="1726">
        <v>2015073</v>
      </c>
      <c r="B96" s="1727"/>
      <c r="C96" s="1727" t="s">
        <v>362</v>
      </c>
      <c r="D96" s="1713" t="s">
        <v>68</v>
      </c>
      <c r="E96" s="1713">
        <v>1</v>
      </c>
      <c r="F96" s="1713">
        <v>5</v>
      </c>
      <c r="G96" s="1713">
        <v>4</v>
      </c>
      <c r="H96" s="1713">
        <v>2</v>
      </c>
      <c r="I96" s="1728">
        <v>1</v>
      </c>
      <c r="J96" s="1728">
        <v>1</v>
      </c>
      <c r="K96" s="1728"/>
      <c r="L96" s="1715">
        <v>1483</v>
      </c>
      <c r="M96" s="1715"/>
      <c r="N96" s="1715">
        <f t="shared" ref="N96:N103" si="21">O96+Q96</f>
        <v>1191.48</v>
      </c>
      <c r="O96" s="1715">
        <v>966.48</v>
      </c>
      <c r="P96" s="1788">
        <f t="shared" ref="P96:P103" si="22">O96/N96</f>
        <v>0.81115923053681138</v>
      </c>
      <c r="Q96" s="1715">
        <v>225</v>
      </c>
      <c r="R96" s="1788">
        <f t="shared" ref="R96:R103" si="23">Q96/N96</f>
        <v>0.18884076946318865</v>
      </c>
      <c r="S96" s="1775">
        <f t="shared" si="17"/>
        <v>9</v>
      </c>
      <c r="T96" s="1789"/>
      <c r="U96" s="1715">
        <f t="shared" si="14"/>
        <v>0</v>
      </c>
      <c r="V96" s="1715">
        <f t="shared" si="15"/>
        <v>0</v>
      </c>
      <c r="W96" s="1715">
        <f t="shared" si="16"/>
        <v>1483</v>
      </c>
      <c r="X96" s="1718">
        <v>1483</v>
      </c>
      <c r="Y96" s="1729">
        <v>615081</v>
      </c>
      <c r="Z96" s="1720">
        <v>42179</v>
      </c>
      <c r="AA96" s="1778" t="s">
        <v>213</v>
      </c>
      <c r="AB96" s="1778" t="s">
        <v>213</v>
      </c>
      <c r="AC96" s="1715"/>
      <c r="AE96" s="1723"/>
      <c r="AF96" s="1779"/>
      <c r="AG96" s="1779"/>
    </row>
    <row r="97" spans="1:28" s="1713" customFormat="1" x14ac:dyDescent="0.2">
      <c r="A97" s="1726">
        <v>2015074</v>
      </c>
      <c r="B97" s="1727"/>
      <c r="C97" s="1727" t="s">
        <v>363</v>
      </c>
      <c r="D97" s="1713" t="s">
        <v>68</v>
      </c>
      <c r="E97" s="1713">
        <v>1</v>
      </c>
      <c r="F97" s="1713">
        <v>8</v>
      </c>
      <c r="G97" s="1713">
        <v>5</v>
      </c>
      <c r="H97" s="1713">
        <v>3</v>
      </c>
      <c r="I97" s="1728">
        <v>1</v>
      </c>
      <c r="J97" s="1728">
        <v>1</v>
      </c>
      <c r="K97" s="1728"/>
      <c r="L97" s="1715">
        <v>2109</v>
      </c>
      <c r="M97" s="1715"/>
      <c r="N97" s="1715">
        <f t="shared" si="21"/>
        <v>1418.34</v>
      </c>
      <c r="O97" s="1715">
        <v>1072.51</v>
      </c>
      <c r="P97" s="1788">
        <f t="shared" si="22"/>
        <v>0.75617270894143862</v>
      </c>
      <c r="Q97" s="1715">
        <v>345.83</v>
      </c>
      <c r="R97" s="1788">
        <f t="shared" si="23"/>
        <v>0.24382729105856141</v>
      </c>
      <c r="S97" s="1775">
        <f t="shared" si="17"/>
        <v>13.8332</v>
      </c>
      <c r="T97" s="1789"/>
      <c r="U97" s="1715">
        <f t="shared" si="14"/>
        <v>0</v>
      </c>
      <c r="V97" s="1715">
        <f t="shared" si="15"/>
        <v>0</v>
      </c>
      <c r="W97" s="1715">
        <f t="shared" si="16"/>
        <v>2109</v>
      </c>
      <c r="X97" s="1718">
        <v>2109</v>
      </c>
      <c r="Y97" s="1729">
        <v>615082</v>
      </c>
      <c r="Z97" s="1720">
        <v>42179</v>
      </c>
      <c r="AA97" s="1778" t="s">
        <v>213</v>
      </c>
      <c r="AB97" s="1778" t="s">
        <v>213</v>
      </c>
    </row>
    <row r="98" spans="1:28" s="1713" customFormat="1" x14ac:dyDescent="0.2">
      <c r="A98" s="1726">
        <v>2015075</v>
      </c>
      <c r="B98" s="1727"/>
      <c r="C98" s="1727" t="s">
        <v>382</v>
      </c>
      <c r="D98" s="1713" t="s">
        <v>68</v>
      </c>
      <c r="E98" s="1713">
        <v>0</v>
      </c>
      <c r="F98" s="1713">
        <v>0</v>
      </c>
      <c r="G98" s="1713">
        <v>0</v>
      </c>
      <c r="H98" s="1713">
        <v>0</v>
      </c>
      <c r="I98" s="1728">
        <v>1</v>
      </c>
      <c r="J98" s="1728">
        <v>1</v>
      </c>
      <c r="K98" s="1728"/>
      <c r="L98" s="1715">
        <v>374</v>
      </c>
      <c r="M98" s="1715"/>
      <c r="N98" s="1715">
        <f t="shared" si="21"/>
        <v>209.5</v>
      </c>
      <c r="O98" s="1715">
        <v>197</v>
      </c>
      <c r="P98" s="1788">
        <f t="shared" si="22"/>
        <v>0.94033412887828161</v>
      </c>
      <c r="Q98" s="1715">
        <v>12.5</v>
      </c>
      <c r="R98" s="1788">
        <f t="shared" si="23"/>
        <v>5.9665871121718374E-2</v>
      </c>
      <c r="S98" s="1775">
        <f t="shared" si="17"/>
        <v>0.5</v>
      </c>
      <c r="T98" s="1789"/>
      <c r="U98" s="1715">
        <f t="shared" si="14"/>
        <v>0</v>
      </c>
      <c r="V98" s="1715">
        <f t="shared" si="15"/>
        <v>0</v>
      </c>
      <c r="W98" s="1715">
        <f t="shared" si="16"/>
        <v>374</v>
      </c>
      <c r="X98" s="1718">
        <v>374</v>
      </c>
      <c r="Y98" s="1729">
        <v>615085</v>
      </c>
      <c r="Z98" s="1720">
        <v>42181</v>
      </c>
      <c r="AA98" s="1778" t="s">
        <v>213</v>
      </c>
      <c r="AB98" s="1778" t="s">
        <v>213</v>
      </c>
    </row>
    <row r="99" spans="1:28" s="1713" customFormat="1" x14ac:dyDescent="0.2">
      <c r="A99" s="1726">
        <v>2015076</v>
      </c>
      <c r="B99" s="1727"/>
      <c r="C99" s="1727" t="s">
        <v>378</v>
      </c>
      <c r="D99" s="1713" t="s">
        <v>68</v>
      </c>
      <c r="E99" s="1713">
        <v>3</v>
      </c>
      <c r="F99" s="1713">
        <v>16</v>
      </c>
      <c r="G99" s="1713">
        <v>10</v>
      </c>
      <c r="H99" s="1713">
        <v>3</v>
      </c>
      <c r="I99" s="1728">
        <v>1</v>
      </c>
      <c r="J99" s="1728">
        <v>1</v>
      </c>
      <c r="K99" s="1728"/>
      <c r="L99" s="1715">
        <v>4564.0600000000004</v>
      </c>
      <c r="M99" s="1715"/>
      <c r="N99" s="1715">
        <f t="shared" si="21"/>
        <v>2867.24</v>
      </c>
      <c r="O99" s="1715">
        <v>2267.2399999999998</v>
      </c>
      <c r="P99" s="1788">
        <f t="shared" si="22"/>
        <v>0.79073952651330193</v>
      </c>
      <c r="Q99" s="1715">
        <v>600</v>
      </c>
      <c r="R99" s="1788">
        <f t="shared" si="23"/>
        <v>0.20926047348669802</v>
      </c>
      <c r="S99" s="1775">
        <f t="shared" si="17"/>
        <v>24</v>
      </c>
      <c r="T99" s="1789"/>
      <c r="U99" s="1715">
        <f t="shared" si="14"/>
        <v>0</v>
      </c>
      <c r="V99" s="1715">
        <f t="shared" si="15"/>
        <v>0</v>
      </c>
      <c r="W99" s="1715">
        <f t="shared" si="16"/>
        <v>4564.0600000000004</v>
      </c>
      <c r="X99" s="1718">
        <v>4564.0600000000004</v>
      </c>
      <c r="Y99" s="1729">
        <v>615087</v>
      </c>
      <c r="Z99" s="1720">
        <v>42188</v>
      </c>
      <c r="AA99" s="1778" t="s">
        <v>213</v>
      </c>
      <c r="AB99" s="1778" t="s">
        <v>213</v>
      </c>
    </row>
    <row r="100" spans="1:28" s="1713" customFormat="1" x14ac:dyDescent="0.2">
      <c r="A100" s="1726" t="s">
        <v>429</v>
      </c>
      <c r="B100" s="1727"/>
      <c r="C100" s="1727" t="s">
        <v>430</v>
      </c>
      <c r="D100" s="1713" t="s">
        <v>68</v>
      </c>
      <c r="E100" s="1713">
        <v>0</v>
      </c>
      <c r="F100" s="1713">
        <v>0</v>
      </c>
      <c r="G100" s="1713">
        <v>0</v>
      </c>
      <c r="H100" s="1713">
        <v>0</v>
      </c>
      <c r="I100" s="1728">
        <v>1</v>
      </c>
      <c r="J100" s="1728">
        <v>1</v>
      </c>
      <c r="K100" s="1728"/>
      <c r="L100" s="1715">
        <v>94.69</v>
      </c>
      <c r="M100" s="1715"/>
      <c r="N100" s="1715">
        <f t="shared" si="21"/>
        <v>47.35</v>
      </c>
      <c r="O100" s="1715">
        <v>47.35</v>
      </c>
      <c r="P100" s="1788">
        <f t="shared" si="22"/>
        <v>1</v>
      </c>
      <c r="Q100" s="1715">
        <v>0</v>
      </c>
      <c r="R100" s="1788">
        <f t="shared" si="23"/>
        <v>0</v>
      </c>
      <c r="S100" s="1775">
        <f t="shared" si="17"/>
        <v>0</v>
      </c>
      <c r="T100" s="1789"/>
      <c r="U100" s="1715">
        <f>((1-I100)*O100)+((1-J100)*Q100)</f>
        <v>0</v>
      </c>
      <c r="V100" s="1715">
        <f>L100-W100</f>
        <v>0</v>
      </c>
      <c r="W100" s="1715">
        <f>X100+AC100+AH100+AM100+AO100+AR100</f>
        <v>94.69</v>
      </c>
      <c r="X100" s="1718">
        <v>94.69</v>
      </c>
      <c r="Y100" s="1729">
        <v>615114</v>
      </c>
      <c r="Z100" s="1720">
        <v>42200</v>
      </c>
      <c r="AA100" s="1778" t="s">
        <v>213</v>
      </c>
      <c r="AB100" s="1778"/>
    </row>
    <row r="101" spans="1:28" s="1713" customFormat="1" x14ac:dyDescent="0.2">
      <c r="A101" s="1726">
        <v>2015077</v>
      </c>
      <c r="B101" s="1727"/>
      <c r="C101" s="1727" t="s">
        <v>380</v>
      </c>
      <c r="D101" s="1713" t="s">
        <v>68</v>
      </c>
      <c r="E101" s="1713">
        <v>1</v>
      </c>
      <c r="F101" s="1713">
        <v>9</v>
      </c>
      <c r="G101" s="1713">
        <v>7</v>
      </c>
      <c r="H101" s="1713">
        <v>3</v>
      </c>
      <c r="I101" s="1728">
        <v>1</v>
      </c>
      <c r="J101" s="1728">
        <v>1</v>
      </c>
      <c r="K101" s="1728"/>
      <c r="L101" s="1715">
        <v>2876</v>
      </c>
      <c r="M101" s="1715"/>
      <c r="N101" s="1715">
        <f t="shared" si="21"/>
        <v>1770.8130000000001</v>
      </c>
      <c r="O101" s="1715">
        <v>1354.14</v>
      </c>
      <c r="P101" s="1788">
        <f t="shared" si="22"/>
        <v>0.7646996040801598</v>
      </c>
      <c r="Q101" s="1715">
        <v>416.673</v>
      </c>
      <c r="R101" s="1788">
        <f t="shared" si="23"/>
        <v>0.2353003959198402</v>
      </c>
      <c r="S101" s="1775">
        <f t="shared" si="17"/>
        <v>16.666920000000001</v>
      </c>
      <c r="T101" s="1789"/>
      <c r="U101" s="1715">
        <f t="shared" si="14"/>
        <v>0</v>
      </c>
      <c r="V101" s="1715">
        <f t="shared" si="15"/>
        <v>0</v>
      </c>
      <c r="W101" s="1715">
        <f t="shared" si="16"/>
        <v>2876</v>
      </c>
      <c r="X101" s="1718">
        <v>2876</v>
      </c>
      <c r="Y101" s="1729">
        <v>615086</v>
      </c>
      <c r="Z101" s="1720">
        <v>42181</v>
      </c>
      <c r="AA101" s="1778" t="s">
        <v>213</v>
      </c>
      <c r="AB101" s="1778" t="s">
        <v>213</v>
      </c>
    </row>
    <row r="102" spans="1:28" s="1713" customFormat="1" x14ac:dyDescent="0.2">
      <c r="A102" s="1726">
        <v>2015078</v>
      </c>
      <c r="B102" s="1727"/>
      <c r="C102" s="1727" t="s">
        <v>385</v>
      </c>
      <c r="D102" s="1713" t="s">
        <v>68</v>
      </c>
      <c r="E102" s="1713">
        <v>5</v>
      </c>
      <c r="F102" s="1713">
        <v>40</v>
      </c>
      <c r="G102" s="1713">
        <v>25</v>
      </c>
      <c r="H102" s="1713">
        <v>15</v>
      </c>
      <c r="I102" s="1728">
        <v>1</v>
      </c>
      <c r="J102" s="1728">
        <v>1</v>
      </c>
      <c r="K102" s="1728"/>
      <c r="L102" s="1715">
        <v>9890</v>
      </c>
      <c r="M102" s="1715"/>
      <c r="N102" s="1715">
        <f t="shared" si="21"/>
        <v>10147.02</v>
      </c>
      <c r="O102" s="1715">
        <v>8714.52</v>
      </c>
      <c r="P102" s="1788">
        <f t="shared" si="22"/>
        <v>0.85882554681078782</v>
      </c>
      <c r="Q102" s="1715">
        <v>1432.5</v>
      </c>
      <c r="R102" s="1788">
        <f t="shared" si="23"/>
        <v>0.14117445318921221</v>
      </c>
      <c r="S102" s="1775">
        <f t="shared" si="17"/>
        <v>57.3</v>
      </c>
      <c r="T102" s="1789"/>
      <c r="U102" s="1715">
        <f t="shared" si="14"/>
        <v>0</v>
      </c>
      <c r="V102" s="1715">
        <f t="shared" si="15"/>
        <v>0</v>
      </c>
      <c r="W102" s="1715">
        <f t="shared" si="16"/>
        <v>9890</v>
      </c>
      <c r="X102" s="1718">
        <v>9890</v>
      </c>
      <c r="Y102" s="1729">
        <v>615090</v>
      </c>
      <c r="Z102" s="1720">
        <v>42188</v>
      </c>
      <c r="AA102" s="1778" t="s">
        <v>213</v>
      </c>
      <c r="AB102" s="1778" t="s">
        <v>213</v>
      </c>
    </row>
    <row r="103" spans="1:28" s="1713" customFormat="1" x14ac:dyDescent="0.2">
      <c r="A103" s="1726">
        <v>2015079</v>
      </c>
      <c r="B103" s="1727"/>
      <c r="C103" s="1727" t="s">
        <v>386</v>
      </c>
      <c r="D103" s="1713" t="s">
        <v>68</v>
      </c>
      <c r="E103" s="1713">
        <v>5</v>
      </c>
      <c r="F103" s="1713">
        <v>40</v>
      </c>
      <c r="G103" s="1713">
        <v>25</v>
      </c>
      <c r="H103" s="1713">
        <v>15</v>
      </c>
      <c r="I103" s="1728">
        <v>1</v>
      </c>
      <c r="J103" s="1728">
        <v>1</v>
      </c>
      <c r="K103" s="1728"/>
      <c r="L103" s="1715">
        <v>9890</v>
      </c>
      <c r="M103" s="1715"/>
      <c r="N103" s="1715">
        <f t="shared" si="21"/>
        <v>10147.02</v>
      </c>
      <c r="O103" s="1715">
        <v>8714.52</v>
      </c>
      <c r="P103" s="1788">
        <f t="shared" si="22"/>
        <v>0.85882554681078782</v>
      </c>
      <c r="Q103" s="1715">
        <v>1432.5</v>
      </c>
      <c r="R103" s="1788">
        <f t="shared" si="23"/>
        <v>0.14117445318921221</v>
      </c>
      <c r="S103" s="1775">
        <f t="shared" si="17"/>
        <v>57.3</v>
      </c>
      <c r="T103" s="1789"/>
      <c r="U103" s="1715">
        <f t="shared" si="14"/>
        <v>0</v>
      </c>
      <c r="V103" s="1715">
        <f t="shared" si="15"/>
        <v>0</v>
      </c>
      <c r="W103" s="1715">
        <f t="shared" si="16"/>
        <v>9890</v>
      </c>
      <c r="X103" s="1718">
        <v>9890</v>
      </c>
      <c r="Y103" s="1729">
        <v>615091</v>
      </c>
      <c r="Z103" s="1720">
        <v>42188</v>
      </c>
      <c r="AA103" s="1778" t="s">
        <v>213</v>
      </c>
      <c r="AB103" s="1778" t="s">
        <v>213</v>
      </c>
    </row>
    <row r="104" spans="1:28" s="1713" customFormat="1" x14ac:dyDescent="0.2">
      <c r="A104" s="1726">
        <v>2015080</v>
      </c>
      <c r="B104" s="1727"/>
      <c r="C104" s="1727" t="s">
        <v>391</v>
      </c>
      <c r="D104" s="1713" t="s">
        <v>68</v>
      </c>
      <c r="E104" s="1713">
        <v>0</v>
      </c>
      <c r="F104" s="1713">
        <v>0</v>
      </c>
      <c r="G104" s="1713">
        <v>0</v>
      </c>
      <c r="H104" s="1713">
        <v>0</v>
      </c>
      <c r="I104" s="1728">
        <v>1</v>
      </c>
      <c r="J104" s="1728">
        <v>0</v>
      </c>
      <c r="K104" s="1728"/>
      <c r="L104" s="1715">
        <v>660</v>
      </c>
      <c r="M104" s="1715"/>
      <c r="N104" s="1715"/>
      <c r="O104" s="1715">
        <v>330</v>
      </c>
      <c r="Q104" s="1715">
        <v>0</v>
      </c>
      <c r="S104" s="1775">
        <f t="shared" si="17"/>
        <v>0</v>
      </c>
      <c r="T104" s="1750"/>
      <c r="U104" s="1715">
        <f t="shared" ref="U104:U133" si="24">((1-I104)*O104)+((1-J104)*Q104)</f>
        <v>0</v>
      </c>
      <c r="V104" s="1715">
        <f t="shared" ref="V104:V135" si="25">L104-W104</f>
        <v>0</v>
      </c>
      <c r="W104" s="1715">
        <f t="shared" ref="W104:W135" si="26">X104+AC104+AH104+AM104+AO104+AR104</f>
        <v>660</v>
      </c>
      <c r="X104" s="1718">
        <v>660</v>
      </c>
      <c r="Y104" s="1729">
        <v>615088</v>
      </c>
      <c r="Z104" s="1720">
        <v>42188</v>
      </c>
      <c r="AA104" s="1778" t="s">
        <v>213</v>
      </c>
      <c r="AB104" s="1778" t="s">
        <v>213</v>
      </c>
    </row>
    <row r="105" spans="1:28" s="1713" customFormat="1" x14ac:dyDescent="0.2">
      <c r="A105" s="1726">
        <v>2015081</v>
      </c>
      <c r="B105" s="1727"/>
      <c r="C105" s="1727" t="s">
        <v>392</v>
      </c>
      <c r="D105" s="1713" t="s">
        <v>68</v>
      </c>
      <c r="E105" s="1713">
        <v>0</v>
      </c>
      <c r="F105" s="1713">
        <v>0</v>
      </c>
      <c r="G105" s="1713">
        <v>0</v>
      </c>
      <c r="H105" s="1713">
        <v>0</v>
      </c>
      <c r="I105" s="1728">
        <v>1</v>
      </c>
      <c r="J105" s="1728">
        <v>0</v>
      </c>
      <c r="K105" s="1728"/>
      <c r="L105" s="1715">
        <v>540</v>
      </c>
      <c r="M105" s="1715"/>
      <c r="N105" s="1715"/>
      <c r="O105" s="1715">
        <v>270</v>
      </c>
      <c r="Q105" s="1715">
        <v>0</v>
      </c>
      <c r="S105" s="1775">
        <f t="shared" si="17"/>
        <v>0</v>
      </c>
      <c r="T105" s="1750"/>
      <c r="U105" s="1715">
        <f t="shared" si="24"/>
        <v>0</v>
      </c>
      <c r="V105" s="1715">
        <f t="shared" si="25"/>
        <v>0</v>
      </c>
      <c r="W105" s="1715">
        <f t="shared" si="26"/>
        <v>540</v>
      </c>
      <c r="X105" s="1718">
        <v>540</v>
      </c>
      <c r="Y105" s="1729">
        <v>615089</v>
      </c>
      <c r="Z105" s="1720">
        <v>42188</v>
      </c>
      <c r="AA105" s="1778" t="s">
        <v>213</v>
      </c>
      <c r="AB105" s="1778" t="s">
        <v>213</v>
      </c>
    </row>
    <row r="106" spans="1:28" s="1713" customFormat="1" x14ac:dyDescent="0.2">
      <c r="A106" s="1726">
        <v>2015082</v>
      </c>
      <c r="B106" s="1727"/>
      <c r="C106" s="1727" t="s">
        <v>388</v>
      </c>
      <c r="D106" s="1713" t="s">
        <v>68</v>
      </c>
      <c r="E106" s="1713">
        <v>1</v>
      </c>
      <c r="F106" s="1713">
        <v>7</v>
      </c>
      <c r="G106" s="1713">
        <v>3</v>
      </c>
      <c r="H106" s="1713">
        <v>4</v>
      </c>
      <c r="I106" s="1728">
        <v>1</v>
      </c>
      <c r="J106" s="1728">
        <v>1</v>
      </c>
      <c r="K106" s="1728"/>
      <c r="L106" s="1715">
        <v>2771</v>
      </c>
      <c r="M106" s="1715"/>
      <c r="N106" s="1715">
        <f t="shared" ref="N106:N117" si="27">O106+Q106</f>
        <v>1743.25</v>
      </c>
      <c r="O106" s="1715">
        <v>1395.75</v>
      </c>
      <c r="P106" s="1788">
        <f t="shared" ref="P106:P117" si="28">O106/N106</f>
        <v>0.80065968736555282</v>
      </c>
      <c r="Q106" s="1715">
        <v>347.5</v>
      </c>
      <c r="R106" s="1788">
        <f t="shared" ref="R106:R117" si="29">Q106/N106</f>
        <v>0.19934031263444715</v>
      </c>
      <c r="S106" s="1775">
        <f t="shared" si="17"/>
        <v>13.9</v>
      </c>
      <c r="T106" s="1789"/>
      <c r="U106" s="1715">
        <f t="shared" si="24"/>
        <v>0</v>
      </c>
      <c r="V106" s="1715">
        <f t="shared" si="25"/>
        <v>0</v>
      </c>
      <c r="W106" s="1715">
        <f t="shared" si="26"/>
        <v>2771</v>
      </c>
      <c r="X106" s="1718">
        <v>2771</v>
      </c>
      <c r="Y106" s="1729">
        <v>615092</v>
      </c>
      <c r="Z106" s="1720">
        <v>42188</v>
      </c>
      <c r="AA106" s="1778" t="s">
        <v>213</v>
      </c>
      <c r="AB106" s="1778" t="s">
        <v>213</v>
      </c>
    </row>
    <row r="107" spans="1:28" s="1713" customFormat="1" x14ac:dyDescent="0.2">
      <c r="A107" s="1726">
        <v>2015083</v>
      </c>
      <c r="B107" s="1727"/>
      <c r="C107" s="1727" t="s">
        <v>389</v>
      </c>
      <c r="D107" s="1713" t="s">
        <v>68</v>
      </c>
      <c r="E107" s="1713">
        <v>1</v>
      </c>
      <c r="F107" s="1713">
        <v>7</v>
      </c>
      <c r="G107" s="1713">
        <v>3</v>
      </c>
      <c r="H107" s="1713">
        <v>2</v>
      </c>
      <c r="I107" s="1728">
        <v>1</v>
      </c>
      <c r="J107" s="1728">
        <v>1</v>
      </c>
      <c r="K107" s="1728"/>
      <c r="L107" s="1715">
        <v>2526</v>
      </c>
      <c r="M107" s="1715"/>
      <c r="N107" s="1715">
        <f t="shared" si="27"/>
        <v>1434.75</v>
      </c>
      <c r="O107" s="1715">
        <v>1151</v>
      </c>
      <c r="P107" s="1788">
        <f t="shared" si="28"/>
        <v>0.80223035372016027</v>
      </c>
      <c r="Q107" s="1715">
        <v>283.75</v>
      </c>
      <c r="R107" s="1788">
        <f t="shared" si="29"/>
        <v>0.1977696462798397</v>
      </c>
      <c r="S107" s="1775">
        <f t="shared" si="17"/>
        <v>11.35</v>
      </c>
      <c r="T107" s="1789"/>
      <c r="U107" s="1715">
        <f t="shared" si="24"/>
        <v>0</v>
      </c>
      <c r="V107" s="1715">
        <f t="shared" si="25"/>
        <v>0</v>
      </c>
      <c r="W107" s="1715">
        <f t="shared" si="26"/>
        <v>2526</v>
      </c>
      <c r="X107" s="1718">
        <v>2526</v>
      </c>
      <c r="Y107" s="1729">
        <v>615093</v>
      </c>
      <c r="Z107" s="1720">
        <v>42188</v>
      </c>
      <c r="AA107" s="1778" t="s">
        <v>213</v>
      </c>
      <c r="AB107" s="1778" t="s">
        <v>213</v>
      </c>
    </row>
    <row r="108" spans="1:28" s="1713" customFormat="1" x14ac:dyDescent="0.2">
      <c r="A108" s="1726">
        <v>2015084</v>
      </c>
      <c r="B108" s="1727"/>
      <c r="C108" s="1727" t="s">
        <v>395</v>
      </c>
      <c r="D108" s="1713" t="s">
        <v>68</v>
      </c>
      <c r="E108" s="1713">
        <v>1</v>
      </c>
      <c r="F108" s="1713">
        <v>9</v>
      </c>
      <c r="G108" s="1713">
        <v>5</v>
      </c>
      <c r="H108" s="1713">
        <v>4</v>
      </c>
      <c r="I108" s="1728">
        <v>1</v>
      </c>
      <c r="J108" s="1728">
        <v>1</v>
      </c>
      <c r="K108" s="1728"/>
      <c r="L108" s="1715">
        <v>2496</v>
      </c>
      <c r="M108" s="1715"/>
      <c r="N108" s="1715">
        <f t="shared" si="27"/>
        <v>1664.62</v>
      </c>
      <c r="O108" s="1715">
        <v>1263.3699999999999</v>
      </c>
      <c r="P108" s="1788">
        <f t="shared" si="28"/>
        <v>0.7589539955064819</v>
      </c>
      <c r="Q108" s="1715">
        <v>401.25</v>
      </c>
      <c r="R108" s="1788">
        <f t="shared" si="29"/>
        <v>0.24104600449351807</v>
      </c>
      <c r="S108" s="1775">
        <f t="shared" si="17"/>
        <v>16.05</v>
      </c>
      <c r="T108" s="1789"/>
      <c r="U108" s="1715">
        <f t="shared" si="24"/>
        <v>0</v>
      </c>
      <c r="V108" s="1715">
        <f t="shared" si="25"/>
        <v>0</v>
      </c>
      <c r="W108" s="1715">
        <f t="shared" si="26"/>
        <v>2496</v>
      </c>
      <c r="X108" s="1718">
        <v>2496</v>
      </c>
      <c r="Y108" s="1729">
        <v>615094</v>
      </c>
      <c r="Z108" s="1720">
        <v>42191</v>
      </c>
      <c r="AA108" s="1778" t="s">
        <v>213</v>
      </c>
      <c r="AB108" s="1778" t="s">
        <v>213</v>
      </c>
    </row>
    <row r="109" spans="1:28" s="1713" customFormat="1" x14ac:dyDescent="0.2">
      <c r="A109" s="1726">
        <v>2015085</v>
      </c>
      <c r="B109" s="1727"/>
      <c r="C109" s="1727" t="s">
        <v>410</v>
      </c>
      <c r="D109" s="1713" t="s">
        <v>68</v>
      </c>
      <c r="E109" s="1713">
        <v>1</v>
      </c>
      <c r="F109" s="1713">
        <v>11</v>
      </c>
      <c r="G109" s="1713">
        <v>5</v>
      </c>
      <c r="H109" s="1713">
        <v>3</v>
      </c>
      <c r="I109" s="1728">
        <v>1</v>
      </c>
      <c r="J109" s="1728">
        <v>1</v>
      </c>
      <c r="K109" s="1728"/>
      <c r="L109" s="1715">
        <v>3237</v>
      </c>
      <c r="M109" s="1715"/>
      <c r="N109" s="1715">
        <f t="shared" si="27"/>
        <v>2687.21</v>
      </c>
      <c r="O109" s="1715">
        <v>2248.88</v>
      </c>
      <c r="P109" s="1788">
        <f t="shared" si="28"/>
        <v>0.83688286363923925</v>
      </c>
      <c r="Q109" s="1715">
        <v>438.33</v>
      </c>
      <c r="R109" s="1788">
        <f t="shared" si="29"/>
        <v>0.16311713636076078</v>
      </c>
      <c r="S109" s="1775">
        <f t="shared" si="17"/>
        <v>17.533200000000001</v>
      </c>
      <c r="T109" s="1789"/>
      <c r="U109" s="1715">
        <f t="shared" si="24"/>
        <v>0</v>
      </c>
      <c r="V109" s="1715">
        <f t="shared" si="25"/>
        <v>0</v>
      </c>
      <c r="W109" s="1715">
        <f t="shared" si="26"/>
        <v>3237</v>
      </c>
      <c r="X109" s="1718">
        <v>3237</v>
      </c>
      <c r="Y109" s="1729">
        <v>615096</v>
      </c>
      <c r="Z109" s="1720">
        <v>42195</v>
      </c>
      <c r="AA109" s="1778" t="s">
        <v>213</v>
      </c>
      <c r="AB109" s="1778" t="s">
        <v>213</v>
      </c>
    </row>
    <row r="110" spans="1:28" s="1713" customFormat="1" x14ac:dyDescent="0.2">
      <c r="A110" s="1726">
        <v>2015086</v>
      </c>
      <c r="B110" s="1727"/>
      <c r="C110" s="1727" t="s">
        <v>397</v>
      </c>
      <c r="D110" s="1713" t="s">
        <v>68</v>
      </c>
      <c r="E110" s="1713">
        <v>1</v>
      </c>
      <c r="F110" s="1713">
        <v>10</v>
      </c>
      <c r="G110" s="1713">
        <v>7</v>
      </c>
      <c r="H110" s="1713">
        <v>2</v>
      </c>
      <c r="I110" s="1728">
        <v>1</v>
      </c>
      <c r="J110" s="1728">
        <v>1</v>
      </c>
      <c r="K110" s="1728"/>
      <c r="L110" s="1715">
        <v>3204</v>
      </c>
      <c r="M110" s="1715"/>
      <c r="N110" s="1715">
        <f t="shared" si="27"/>
        <v>2138.4</v>
      </c>
      <c r="O110" s="1715">
        <v>1624.23</v>
      </c>
      <c r="P110" s="1788">
        <f t="shared" si="28"/>
        <v>0.75955387205387204</v>
      </c>
      <c r="Q110" s="1715">
        <v>514.16999999999996</v>
      </c>
      <c r="R110" s="1788">
        <f t="shared" si="29"/>
        <v>0.24044612794612791</v>
      </c>
      <c r="S110" s="1775">
        <f t="shared" si="17"/>
        <v>20.566799999999997</v>
      </c>
      <c r="T110" s="1789"/>
      <c r="U110" s="1715">
        <f t="shared" si="24"/>
        <v>0</v>
      </c>
      <c r="V110" s="1715">
        <f t="shared" si="25"/>
        <v>0</v>
      </c>
      <c r="W110" s="1715">
        <f t="shared" si="26"/>
        <v>3204</v>
      </c>
      <c r="X110" s="1718">
        <v>3204</v>
      </c>
      <c r="Y110" s="1729">
        <v>615097</v>
      </c>
      <c r="Z110" s="1720">
        <v>42195</v>
      </c>
      <c r="AA110" s="1778" t="s">
        <v>213</v>
      </c>
      <c r="AB110" s="1778" t="s">
        <v>213</v>
      </c>
    </row>
    <row r="111" spans="1:28" s="1713" customFormat="1" x14ac:dyDescent="0.2">
      <c r="A111" s="1726">
        <v>2015087</v>
      </c>
      <c r="B111" s="1727"/>
      <c r="C111" s="1727" t="s">
        <v>404</v>
      </c>
      <c r="D111" s="1713" t="s">
        <v>68</v>
      </c>
      <c r="E111" s="1713">
        <v>1</v>
      </c>
      <c r="F111" s="1713">
        <v>9</v>
      </c>
      <c r="G111" s="1713">
        <v>5</v>
      </c>
      <c r="H111" s="1713">
        <v>3</v>
      </c>
      <c r="I111" s="1728">
        <v>1</v>
      </c>
      <c r="J111" s="1728">
        <v>1</v>
      </c>
      <c r="K111" s="1728"/>
      <c r="L111" s="1715">
        <v>2642.9</v>
      </c>
      <c r="M111" s="1715"/>
      <c r="N111" s="1715">
        <f t="shared" si="27"/>
        <v>1749.85</v>
      </c>
      <c r="O111" s="1715">
        <v>1381.52</v>
      </c>
      <c r="P111" s="1788">
        <f t="shared" si="28"/>
        <v>0.78950767208617889</v>
      </c>
      <c r="Q111" s="1715">
        <v>368.33</v>
      </c>
      <c r="R111" s="1788">
        <f t="shared" si="29"/>
        <v>0.21049232791382119</v>
      </c>
      <c r="S111" s="1775">
        <f t="shared" si="17"/>
        <v>14.7332</v>
      </c>
      <c r="T111" s="1789"/>
      <c r="U111" s="1715">
        <f t="shared" si="24"/>
        <v>0</v>
      </c>
      <c r="V111" s="1715">
        <f t="shared" si="25"/>
        <v>0</v>
      </c>
      <c r="W111" s="1715">
        <f t="shared" si="26"/>
        <v>2642.9</v>
      </c>
      <c r="X111" s="1718">
        <v>2642.9</v>
      </c>
      <c r="Y111" s="1729">
        <v>615098</v>
      </c>
      <c r="Z111" s="1720">
        <v>42195</v>
      </c>
      <c r="AA111" s="1778" t="s">
        <v>213</v>
      </c>
      <c r="AB111" s="1778" t="s">
        <v>213</v>
      </c>
    </row>
    <row r="112" spans="1:28" s="1713" customFormat="1" x14ac:dyDescent="0.2">
      <c r="A112" s="1726">
        <v>2015088</v>
      </c>
      <c r="B112" s="1727"/>
      <c r="C112" s="1727" t="s">
        <v>405</v>
      </c>
      <c r="D112" s="1713" t="s">
        <v>68</v>
      </c>
      <c r="E112" s="1713">
        <v>1</v>
      </c>
      <c r="F112" s="1713">
        <v>9</v>
      </c>
      <c r="G112" s="1713">
        <v>5</v>
      </c>
      <c r="H112" s="1713">
        <v>3</v>
      </c>
      <c r="I112" s="1728">
        <v>1</v>
      </c>
      <c r="J112" s="1728">
        <v>1</v>
      </c>
      <c r="K112" s="1728"/>
      <c r="L112" s="1715">
        <v>2642.9</v>
      </c>
      <c r="M112" s="1715"/>
      <c r="N112" s="1715">
        <f t="shared" si="27"/>
        <v>1749.85</v>
      </c>
      <c r="O112" s="1715">
        <v>1381.52</v>
      </c>
      <c r="P112" s="1788">
        <f t="shared" si="28"/>
        <v>0.78950767208617889</v>
      </c>
      <c r="Q112" s="1715">
        <v>368.33</v>
      </c>
      <c r="R112" s="1788">
        <f t="shared" si="29"/>
        <v>0.21049232791382119</v>
      </c>
      <c r="S112" s="1775">
        <f t="shared" si="17"/>
        <v>14.7332</v>
      </c>
      <c r="T112" s="1789"/>
      <c r="U112" s="1715">
        <f t="shared" si="24"/>
        <v>0</v>
      </c>
      <c r="V112" s="1715">
        <f t="shared" si="25"/>
        <v>0</v>
      </c>
      <c r="W112" s="1715">
        <f t="shared" si="26"/>
        <v>2642.9</v>
      </c>
      <c r="X112" s="1718">
        <v>2642.9</v>
      </c>
      <c r="Y112" s="1729">
        <v>615099</v>
      </c>
      <c r="Z112" s="1720">
        <v>42195</v>
      </c>
      <c r="AA112" s="1778" t="s">
        <v>213</v>
      </c>
      <c r="AB112" s="1778" t="s">
        <v>213</v>
      </c>
    </row>
    <row r="113" spans="1:28" s="1713" customFormat="1" x14ac:dyDescent="0.2">
      <c r="A113" s="1726">
        <v>2015089</v>
      </c>
      <c r="B113" s="1727"/>
      <c r="C113" s="1727" t="s">
        <v>406</v>
      </c>
      <c r="D113" s="1713" t="s">
        <v>68</v>
      </c>
      <c r="E113" s="1713">
        <v>1</v>
      </c>
      <c r="F113" s="1713">
        <v>9</v>
      </c>
      <c r="G113" s="1713">
        <v>5</v>
      </c>
      <c r="H113" s="1713">
        <v>3</v>
      </c>
      <c r="I113" s="1728">
        <v>1</v>
      </c>
      <c r="J113" s="1728">
        <v>1</v>
      </c>
      <c r="K113" s="1728"/>
      <c r="L113" s="1715">
        <v>2642.9</v>
      </c>
      <c r="M113" s="1715"/>
      <c r="N113" s="1715">
        <f t="shared" si="27"/>
        <v>1749.85</v>
      </c>
      <c r="O113" s="1715">
        <v>1381.52</v>
      </c>
      <c r="P113" s="1788">
        <f t="shared" si="28"/>
        <v>0.78950767208617889</v>
      </c>
      <c r="Q113" s="1715">
        <v>368.33</v>
      </c>
      <c r="R113" s="1788">
        <f t="shared" si="29"/>
        <v>0.21049232791382119</v>
      </c>
      <c r="S113" s="1775">
        <f t="shared" si="17"/>
        <v>14.7332</v>
      </c>
      <c r="T113" s="1789"/>
      <c r="U113" s="1715">
        <f t="shared" si="24"/>
        <v>0</v>
      </c>
      <c r="V113" s="1715">
        <f t="shared" si="25"/>
        <v>0</v>
      </c>
      <c r="W113" s="1715">
        <f t="shared" si="26"/>
        <v>2642.9</v>
      </c>
      <c r="X113" s="1718">
        <v>2642.9</v>
      </c>
      <c r="Y113" s="1729">
        <v>615100</v>
      </c>
      <c r="Z113" s="1720">
        <v>42195</v>
      </c>
      <c r="AA113" s="1778" t="s">
        <v>213</v>
      </c>
      <c r="AB113" s="1778" t="s">
        <v>213</v>
      </c>
    </row>
    <row r="114" spans="1:28" s="1713" customFormat="1" x14ac:dyDescent="0.2">
      <c r="A114" s="1726">
        <v>2015090</v>
      </c>
      <c r="B114" s="1727"/>
      <c r="C114" s="1727" t="s">
        <v>415</v>
      </c>
      <c r="D114" s="1713" t="s">
        <v>68</v>
      </c>
      <c r="E114" s="1713">
        <v>1</v>
      </c>
      <c r="F114" s="1713">
        <v>3</v>
      </c>
      <c r="G114" s="1713">
        <v>3</v>
      </c>
      <c r="H114" s="1713">
        <v>0</v>
      </c>
      <c r="I114" s="1728">
        <v>1</v>
      </c>
      <c r="J114" s="1728">
        <v>1</v>
      </c>
      <c r="K114" s="1728"/>
      <c r="L114" s="1715">
        <v>380</v>
      </c>
      <c r="M114" s="1715"/>
      <c r="N114" s="1715">
        <f t="shared" si="27"/>
        <v>286.33999999999997</v>
      </c>
      <c r="O114" s="1715">
        <v>197.17</v>
      </c>
      <c r="P114" s="1788">
        <f t="shared" si="28"/>
        <v>0.68858699448208427</v>
      </c>
      <c r="Q114" s="1715">
        <v>89.17</v>
      </c>
      <c r="R114" s="1788">
        <f t="shared" si="29"/>
        <v>0.31141300551791579</v>
      </c>
      <c r="S114" s="1775">
        <f t="shared" si="17"/>
        <v>3.5668000000000002</v>
      </c>
      <c r="T114" s="1789"/>
      <c r="U114" s="1715">
        <f t="shared" si="24"/>
        <v>0</v>
      </c>
      <c r="V114" s="1715">
        <f t="shared" si="25"/>
        <v>0</v>
      </c>
      <c r="W114" s="1715">
        <f t="shared" si="26"/>
        <v>380</v>
      </c>
      <c r="X114" s="1718">
        <v>380</v>
      </c>
      <c r="Y114" s="1729">
        <v>615101</v>
      </c>
      <c r="Z114" s="1720">
        <v>42195</v>
      </c>
      <c r="AA114" s="1778" t="s">
        <v>213</v>
      </c>
      <c r="AB114" s="1778" t="s">
        <v>213</v>
      </c>
    </row>
    <row r="115" spans="1:28" s="1713" customFormat="1" x14ac:dyDescent="0.2">
      <c r="A115" s="1726">
        <v>2015091</v>
      </c>
      <c r="B115" s="1727"/>
      <c r="C115" s="1727" t="s">
        <v>401</v>
      </c>
      <c r="D115" s="1713" t="s">
        <v>413</v>
      </c>
      <c r="E115" s="1713">
        <v>1</v>
      </c>
      <c r="F115" s="1713">
        <v>2</v>
      </c>
      <c r="G115" s="1713">
        <v>2</v>
      </c>
      <c r="H115" s="1713">
        <v>0</v>
      </c>
      <c r="I115" s="1728">
        <v>1</v>
      </c>
      <c r="J115" s="1728">
        <v>1</v>
      </c>
      <c r="K115" s="1728"/>
      <c r="L115" s="1715">
        <v>425.84</v>
      </c>
      <c r="M115" s="1715"/>
      <c r="N115" s="1715">
        <f t="shared" si="27"/>
        <v>265.05</v>
      </c>
      <c r="O115" s="1715">
        <v>195.88</v>
      </c>
      <c r="P115" s="1788">
        <f t="shared" si="28"/>
        <v>0.73903037162799468</v>
      </c>
      <c r="Q115" s="1715">
        <v>69.17</v>
      </c>
      <c r="R115" s="1788">
        <f t="shared" si="29"/>
        <v>0.26096962837200527</v>
      </c>
      <c r="S115" s="1775">
        <f t="shared" si="17"/>
        <v>2.7667999999999999</v>
      </c>
      <c r="T115" s="1789"/>
      <c r="U115" s="1715">
        <f t="shared" si="24"/>
        <v>0</v>
      </c>
      <c r="V115" s="1715">
        <f t="shared" si="25"/>
        <v>0</v>
      </c>
      <c r="W115" s="1715">
        <f t="shared" si="26"/>
        <v>425.84</v>
      </c>
      <c r="X115" s="1718">
        <v>425.84</v>
      </c>
      <c r="Y115" s="1729">
        <v>615118</v>
      </c>
      <c r="Z115" s="1720">
        <v>42208</v>
      </c>
      <c r="AA115" s="1778" t="s">
        <v>213</v>
      </c>
      <c r="AB115" s="1778" t="s">
        <v>213</v>
      </c>
    </row>
    <row r="116" spans="1:28" s="1713" customFormat="1" x14ac:dyDescent="0.2">
      <c r="A116" s="1726">
        <v>2015092</v>
      </c>
      <c r="B116" s="1727"/>
      <c r="C116" s="1727" t="s">
        <v>424</v>
      </c>
      <c r="D116" s="1713" t="s">
        <v>68</v>
      </c>
      <c r="E116" s="1713">
        <v>1</v>
      </c>
      <c r="F116" s="1713">
        <v>7</v>
      </c>
      <c r="G116" s="1713">
        <v>4</v>
      </c>
      <c r="H116" s="1713">
        <v>3</v>
      </c>
      <c r="I116" s="1728">
        <v>1</v>
      </c>
      <c r="J116" s="1728">
        <v>1</v>
      </c>
      <c r="K116" s="1728"/>
      <c r="L116" s="1715">
        <v>2147</v>
      </c>
      <c r="M116" s="1715"/>
      <c r="N116" s="1715">
        <f t="shared" si="27"/>
        <v>1386.73</v>
      </c>
      <c r="O116" s="1715">
        <v>1053.81</v>
      </c>
      <c r="P116" s="1788">
        <f t="shared" si="28"/>
        <v>0.75992442652859604</v>
      </c>
      <c r="Q116" s="1715">
        <v>332.92</v>
      </c>
      <c r="R116" s="1788">
        <f t="shared" si="29"/>
        <v>0.24007557347140396</v>
      </c>
      <c r="S116" s="1775">
        <f t="shared" si="17"/>
        <v>13.316800000000001</v>
      </c>
      <c r="T116" s="1789"/>
      <c r="U116" s="1715">
        <f t="shared" si="24"/>
        <v>0</v>
      </c>
      <c r="V116" s="1715">
        <f t="shared" si="25"/>
        <v>0</v>
      </c>
      <c r="W116" s="1715">
        <f t="shared" si="26"/>
        <v>2147</v>
      </c>
      <c r="X116" s="1718">
        <v>2147</v>
      </c>
      <c r="Y116" s="1729">
        <v>615102</v>
      </c>
      <c r="Z116" s="1720">
        <v>42198</v>
      </c>
      <c r="AA116" s="1778" t="s">
        <v>213</v>
      </c>
      <c r="AB116" s="1778" t="s">
        <v>213</v>
      </c>
    </row>
    <row r="117" spans="1:28" s="1713" customFormat="1" x14ac:dyDescent="0.2">
      <c r="A117" s="1726">
        <v>2015093</v>
      </c>
      <c r="B117" s="1727"/>
      <c r="C117" s="1727" t="s">
        <v>425</v>
      </c>
      <c r="D117" s="1713" t="s">
        <v>68</v>
      </c>
      <c r="E117" s="1713">
        <v>1</v>
      </c>
      <c r="F117" s="1713">
        <v>9</v>
      </c>
      <c r="G117" s="1713">
        <v>5</v>
      </c>
      <c r="H117" s="1713">
        <v>4</v>
      </c>
      <c r="I117" s="1728">
        <v>1</v>
      </c>
      <c r="J117" s="1728">
        <v>1</v>
      </c>
      <c r="K117" s="1728"/>
      <c r="L117" s="1715">
        <v>2874</v>
      </c>
      <c r="M117" s="1715"/>
      <c r="N117" s="1715">
        <f t="shared" si="27"/>
        <v>1980.23</v>
      </c>
      <c r="O117" s="1715">
        <v>1547.31</v>
      </c>
      <c r="P117" s="1788">
        <f t="shared" si="28"/>
        <v>0.78137893073026865</v>
      </c>
      <c r="Q117" s="1715">
        <v>432.92</v>
      </c>
      <c r="R117" s="1788">
        <f t="shared" si="29"/>
        <v>0.21862106926973129</v>
      </c>
      <c r="S117" s="1775">
        <f t="shared" si="17"/>
        <v>17.316800000000001</v>
      </c>
      <c r="T117" s="1789"/>
      <c r="U117" s="1715">
        <f t="shared" si="24"/>
        <v>0</v>
      </c>
      <c r="V117" s="1715">
        <f t="shared" si="25"/>
        <v>0</v>
      </c>
      <c r="W117" s="1715">
        <f t="shared" si="26"/>
        <v>2874</v>
      </c>
      <c r="X117" s="1718">
        <v>2874</v>
      </c>
      <c r="Y117" s="1729">
        <v>615103</v>
      </c>
      <c r="Z117" s="1720">
        <v>42198</v>
      </c>
      <c r="AA117" s="1778" t="s">
        <v>213</v>
      </c>
      <c r="AB117" s="1778" t="s">
        <v>213</v>
      </c>
    </row>
    <row r="118" spans="1:28" s="1713" customFormat="1" x14ac:dyDescent="0.2">
      <c r="A118" s="1726">
        <v>2015094</v>
      </c>
      <c r="B118" s="1727"/>
      <c r="C118" s="1727" t="s">
        <v>426</v>
      </c>
      <c r="D118" s="1713" t="s">
        <v>68</v>
      </c>
      <c r="E118" s="1713">
        <v>1</v>
      </c>
      <c r="F118" s="1713">
        <v>9</v>
      </c>
      <c r="G118" s="1713">
        <v>5</v>
      </c>
      <c r="H118" s="1713">
        <v>5</v>
      </c>
      <c r="I118" s="1728">
        <v>1</v>
      </c>
      <c r="J118" s="1728">
        <v>1</v>
      </c>
      <c r="K118" s="1728"/>
      <c r="L118" s="1715">
        <v>2907</v>
      </c>
      <c r="M118" s="1715"/>
      <c r="N118" s="1715">
        <f t="shared" ref="N118:N127" si="30">O118+Q118</f>
        <v>1974.79</v>
      </c>
      <c r="O118" s="1715">
        <v>1558.54</v>
      </c>
      <c r="P118" s="1788">
        <f t="shared" ref="P118:P127" si="31">O118/N118</f>
        <v>0.78921809407582577</v>
      </c>
      <c r="Q118" s="1715">
        <v>416.25</v>
      </c>
      <c r="R118" s="1788">
        <f t="shared" ref="R118:R127" si="32">Q118/N118</f>
        <v>0.21078190592417423</v>
      </c>
      <c r="S118" s="1775">
        <f t="shared" si="17"/>
        <v>16.649999999999999</v>
      </c>
      <c r="T118" s="1789"/>
      <c r="U118" s="1715">
        <f>((1-I118)*O118)+((1-J118)*Q118)</f>
        <v>0</v>
      </c>
      <c r="V118" s="1715">
        <f>L118-W118</f>
        <v>0</v>
      </c>
      <c r="W118" s="1715">
        <f t="shared" si="26"/>
        <v>2907</v>
      </c>
      <c r="X118" s="1718">
        <v>2907</v>
      </c>
      <c r="Y118" s="1729">
        <v>615104</v>
      </c>
      <c r="Z118" s="1720">
        <v>42198</v>
      </c>
      <c r="AA118" s="1778" t="s">
        <v>213</v>
      </c>
      <c r="AB118" s="1778" t="s">
        <v>213</v>
      </c>
    </row>
    <row r="119" spans="1:28" s="1713" customFormat="1" x14ac:dyDescent="0.2">
      <c r="A119" s="1726">
        <v>2015095</v>
      </c>
      <c r="B119" s="1727"/>
      <c r="C119" s="1727" t="s">
        <v>433</v>
      </c>
      <c r="D119" s="1713" t="s">
        <v>68</v>
      </c>
      <c r="E119" s="1713">
        <v>1</v>
      </c>
      <c r="F119" s="1713">
        <v>9</v>
      </c>
      <c r="G119" s="1713">
        <v>5</v>
      </c>
      <c r="H119" s="1713">
        <v>3</v>
      </c>
      <c r="I119" s="1728">
        <v>1</v>
      </c>
      <c r="J119" s="1728">
        <v>1</v>
      </c>
      <c r="K119" s="1728"/>
      <c r="L119" s="1715">
        <v>2642.9</v>
      </c>
      <c r="M119" s="1715"/>
      <c r="N119" s="1715">
        <f t="shared" si="30"/>
        <v>1749.85</v>
      </c>
      <c r="O119" s="1715">
        <v>1381.52</v>
      </c>
      <c r="P119" s="1788">
        <f t="shared" si="31"/>
        <v>0.78950767208617889</v>
      </c>
      <c r="Q119" s="1715">
        <v>368.33</v>
      </c>
      <c r="R119" s="1788">
        <f t="shared" si="32"/>
        <v>0.21049232791382119</v>
      </c>
      <c r="S119" s="1775">
        <f t="shared" si="17"/>
        <v>14.7332</v>
      </c>
      <c r="T119" s="1789"/>
      <c r="U119" s="1715">
        <f>((1-I119)*O119)+((1-J119)*Q119)</f>
        <v>0</v>
      </c>
      <c r="V119" s="1715">
        <f>L119-W119</f>
        <v>0</v>
      </c>
      <c r="W119" s="1715">
        <f t="shared" si="26"/>
        <v>2642.9</v>
      </c>
      <c r="X119" s="1718">
        <v>2642.9</v>
      </c>
      <c r="Y119" s="1729">
        <v>615105</v>
      </c>
      <c r="Z119" s="1720">
        <v>42198</v>
      </c>
      <c r="AA119" s="1778" t="s">
        <v>213</v>
      </c>
      <c r="AB119" s="1778" t="s">
        <v>213</v>
      </c>
    </row>
    <row r="120" spans="1:28" s="1713" customFormat="1" x14ac:dyDescent="0.2">
      <c r="A120" s="1726">
        <v>2015096</v>
      </c>
      <c r="B120" s="1727"/>
      <c r="C120" s="1727" t="s">
        <v>434</v>
      </c>
      <c r="D120" s="1713" t="s">
        <v>68</v>
      </c>
      <c r="E120" s="1713">
        <v>1</v>
      </c>
      <c r="F120" s="1713">
        <v>9</v>
      </c>
      <c r="G120" s="1713">
        <v>5</v>
      </c>
      <c r="H120" s="1713">
        <v>3</v>
      </c>
      <c r="I120" s="1728">
        <v>1</v>
      </c>
      <c r="J120" s="1728">
        <v>1</v>
      </c>
      <c r="K120" s="1728"/>
      <c r="L120" s="1715">
        <v>2642.9</v>
      </c>
      <c r="M120" s="1715"/>
      <c r="N120" s="1715">
        <f t="shared" si="30"/>
        <v>1749.85</v>
      </c>
      <c r="O120" s="1715">
        <v>1381.52</v>
      </c>
      <c r="P120" s="1788">
        <f t="shared" si="31"/>
        <v>0.78950767208617889</v>
      </c>
      <c r="Q120" s="1715">
        <v>368.33</v>
      </c>
      <c r="R120" s="1788">
        <f t="shared" si="32"/>
        <v>0.21049232791382119</v>
      </c>
      <c r="S120" s="1775">
        <f t="shared" si="17"/>
        <v>14.7332</v>
      </c>
      <c r="T120" s="1789"/>
      <c r="U120" s="1715">
        <f>((1-I120)*O120)+((1-J120)*Q120)</f>
        <v>0</v>
      </c>
      <c r="V120" s="1715">
        <f>L120-W120</f>
        <v>0</v>
      </c>
      <c r="W120" s="1715">
        <f t="shared" si="26"/>
        <v>2642.9</v>
      </c>
      <c r="X120" s="1718">
        <v>2642.9</v>
      </c>
      <c r="Y120" s="1729">
        <v>615106</v>
      </c>
      <c r="Z120" s="1720">
        <v>42198</v>
      </c>
      <c r="AA120" s="1778" t="s">
        <v>213</v>
      </c>
      <c r="AB120" s="1778" t="s">
        <v>213</v>
      </c>
    </row>
    <row r="121" spans="1:28" s="1713" customFormat="1" x14ac:dyDescent="0.2">
      <c r="A121" s="1726">
        <v>2015097</v>
      </c>
      <c r="B121" s="1727"/>
      <c r="C121" s="1727" t="s">
        <v>435</v>
      </c>
      <c r="D121" s="1713" t="s">
        <v>68</v>
      </c>
      <c r="E121" s="1713">
        <v>1</v>
      </c>
      <c r="F121" s="1713">
        <v>9</v>
      </c>
      <c r="G121" s="1713">
        <v>5</v>
      </c>
      <c r="H121" s="1713">
        <v>3</v>
      </c>
      <c r="I121" s="1728">
        <v>1</v>
      </c>
      <c r="J121" s="1728">
        <v>1</v>
      </c>
      <c r="K121" s="1728"/>
      <c r="L121" s="1715">
        <v>2642.9</v>
      </c>
      <c r="M121" s="1715"/>
      <c r="N121" s="1715">
        <f t="shared" si="30"/>
        <v>1749.85</v>
      </c>
      <c r="O121" s="1715">
        <v>1381.52</v>
      </c>
      <c r="P121" s="1788">
        <f t="shared" si="31"/>
        <v>0.78950767208617889</v>
      </c>
      <c r="Q121" s="1715">
        <v>368.33</v>
      </c>
      <c r="R121" s="1788">
        <f t="shared" si="32"/>
        <v>0.21049232791382119</v>
      </c>
      <c r="S121" s="1775">
        <f t="shared" si="17"/>
        <v>14.7332</v>
      </c>
      <c r="T121" s="1789"/>
      <c r="U121" s="1715">
        <f>((1-I121)*O121)+((1-J121)*Q121)</f>
        <v>0</v>
      </c>
      <c r="V121" s="1715">
        <f>L121-W121</f>
        <v>0</v>
      </c>
      <c r="W121" s="1715">
        <f t="shared" si="26"/>
        <v>2642.9</v>
      </c>
      <c r="X121" s="1718">
        <v>2642.9</v>
      </c>
      <c r="Y121" s="1729">
        <v>615107</v>
      </c>
      <c r="Z121" s="1720">
        <v>42198</v>
      </c>
      <c r="AA121" s="1778" t="s">
        <v>213</v>
      </c>
      <c r="AB121" s="1778" t="s">
        <v>213</v>
      </c>
    </row>
    <row r="122" spans="1:28" s="1713" customFormat="1" x14ac:dyDescent="0.2">
      <c r="A122" s="1726">
        <v>2015098</v>
      </c>
      <c r="B122" s="1727"/>
      <c r="C122" s="1727" t="s">
        <v>436</v>
      </c>
      <c r="D122" s="1713" t="s">
        <v>68</v>
      </c>
      <c r="E122" s="1713">
        <v>1</v>
      </c>
      <c r="F122" s="1713">
        <v>9</v>
      </c>
      <c r="G122" s="1713">
        <v>5</v>
      </c>
      <c r="H122" s="1713">
        <v>5</v>
      </c>
      <c r="I122" s="1728">
        <v>1</v>
      </c>
      <c r="J122" s="1728">
        <v>1</v>
      </c>
      <c r="K122" s="1728"/>
      <c r="L122" s="1715">
        <v>2825</v>
      </c>
      <c r="M122" s="1715"/>
      <c r="N122" s="1715">
        <f t="shared" si="30"/>
        <v>1944.19</v>
      </c>
      <c r="O122" s="1715">
        <v>1494.19</v>
      </c>
      <c r="P122" s="1788">
        <f t="shared" si="31"/>
        <v>0.76854114052638889</v>
      </c>
      <c r="Q122" s="1715">
        <v>450</v>
      </c>
      <c r="R122" s="1788">
        <f t="shared" si="32"/>
        <v>0.23145885947361111</v>
      </c>
      <c r="S122" s="1775">
        <f t="shared" si="17"/>
        <v>18</v>
      </c>
      <c r="T122" s="1789"/>
      <c r="U122" s="1715">
        <f t="shared" si="24"/>
        <v>0</v>
      </c>
      <c r="V122" s="1715">
        <f t="shared" si="25"/>
        <v>0</v>
      </c>
      <c r="W122" s="1715">
        <f t="shared" si="26"/>
        <v>2825</v>
      </c>
      <c r="X122" s="1718">
        <v>2825</v>
      </c>
      <c r="Y122" s="1729">
        <v>615108</v>
      </c>
      <c r="Z122" s="1720">
        <v>42198</v>
      </c>
      <c r="AA122" s="1778" t="s">
        <v>213</v>
      </c>
      <c r="AB122" s="1778" t="s">
        <v>213</v>
      </c>
    </row>
    <row r="123" spans="1:28" s="1713" customFormat="1" x14ac:dyDescent="0.2">
      <c r="A123" s="1726">
        <v>2015099</v>
      </c>
      <c r="B123" s="1727"/>
      <c r="C123" s="1727" t="s">
        <v>437</v>
      </c>
      <c r="D123" s="1713" t="s">
        <v>68</v>
      </c>
      <c r="E123" s="1713">
        <v>1</v>
      </c>
      <c r="F123" s="1713">
        <v>8</v>
      </c>
      <c r="G123" s="1713">
        <v>5</v>
      </c>
      <c r="H123" s="1713">
        <v>3</v>
      </c>
      <c r="I123" s="1728">
        <v>1</v>
      </c>
      <c r="J123" s="1728">
        <v>1</v>
      </c>
      <c r="K123" s="1728"/>
      <c r="L123" s="1715">
        <v>2401</v>
      </c>
      <c r="M123" s="1715"/>
      <c r="N123" s="1715">
        <f t="shared" si="30"/>
        <v>1627.28</v>
      </c>
      <c r="O123" s="1715">
        <v>1275.19</v>
      </c>
      <c r="P123" s="1788">
        <f t="shared" si="31"/>
        <v>0.78363281057961753</v>
      </c>
      <c r="Q123" s="1715">
        <v>352.09</v>
      </c>
      <c r="R123" s="1788">
        <f t="shared" si="32"/>
        <v>0.21636718942038247</v>
      </c>
      <c r="S123" s="1775">
        <f t="shared" si="17"/>
        <v>14.083599999999999</v>
      </c>
      <c r="T123" s="1789"/>
      <c r="U123" s="1715">
        <f t="shared" si="24"/>
        <v>0</v>
      </c>
      <c r="V123" s="1715">
        <f t="shared" si="25"/>
        <v>0</v>
      </c>
      <c r="W123" s="1715">
        <f t="shared" si="26"/>
        <v>2401</v>
      </c>
      <c r="X123" s="1718">
        <v>2401</v>
      </c>
      <c r="Y123" s="1729">
        <v>615109</v>
      </c>
      <c r="Z123" s="1720">
        <v>42198</v>
      </c>
      <c r="AA123" s="1778" t="s">
        <v>213</v>
      </c>
      <c r="AB123" s="1778" t="s">
        <v>213</v>
      </c>
    </row>
    <row r="124" spans="1:28" s="1713" customFormat="1" x14ac:dyDescent="0.2">
      <c r="A124" s="1726">
        <v>2015100</v>
      </c>
      <c r="B124" s="1727"/>
      <c r="C124" s="1727" t="s">
        <v>438</v>
      </c>
      <c r="D124" s="1713" t="s">
        <v>68</v>
      </c>
      <c r="E124" s="1713">
        <v>1</v>
      </c>
      <c r="F124" s="1713">
        <v>6</v>
      </c>
      <c r="G124" s="1713">
        <v>5</v>
      </c>
      <c r="H124" s="1713">
        <v>2</v>
      </c>
      <c r="I124" s="1728">
        <v>1</v>
      </c>
      <c r="J124" s="1728">
        <v>1</v>
      </c>
      <c r="K124" s="1728"/>
      <c r="L124" s="1715">
        <v>1637</v>
      </c>
      <c r="M124" s="1715"/>
      <c r="N124" s="1715">
        <f t="shared" si="30"/>
        <v>1142.27</v>
      </c>
      <c r="O124" s="1715">
        <v>889.35</v>
      </c>
      <c r="P124" s="1788">
        <f t="shared" si="31"/>
        <v>0.77858124611519175</v>
      </c>
      <c r="Q124" s="1715">
        <v>252.92</v>
      </c>
      <c r="R124" s="1788">
        <f t="shared" si="32"/>
        <v>0.22141875388480831</v>
      </c>
      <c r="S124" s="1775">
        <f t="shared" si="17"/>
        <v>10.1168</v>
      </c>
      <c r="T124" s="1789"/>
      <c r="U124" s="1715">
        <f t="shared" si="24"/>
        <v>0</v>
      </c>
      <c r="V124" s="1715">
        <f t="shared" si="25"/>
        <v>0</v>
      </c>
      <c r="W124" s="1715">
        <f t="shared" si="26"/>
        <v>1637</v>
      </c>
      <c r="X124" s="1718">
        <v>1637</v>
      </c>
      <c r="Y124" s="1729">
        <v>615115</v>
      </c>
      <c r="Z124" s="1720">
        <v>42200</v>
      </c>
      <c r="AA124" s="1778" t="s">
        <v>213</v>
      </c>
      <c r="AB124" s="1778" t="s">
        <v>213</v>
      </c>
    </row>
    <row r="125" spans="1:28" s="1713" customFormat="1" x14ac:dyDescent="0.2">
      <c r="A125" s="1726">
        <v>2015101</v>
      </c>
      <c r="B125" s="1727"/>
      <c r="C125" s="1727" t="s">
        <v>439</v>
      </c>
      <c r="D125" s="1713" t="s">
        <v>68</v>
      </c>
      <c r="E125" s="1713">
        <v>1</v>
      </c>
      <c r="F125" s="1713">
        <v>6</v>
      </c>
      <c r="G125" s="1713">
        <v>5</v>
      </c>
      <c r="H125" s="1713">
        <v>2</v>
      </c>
      <c r="I125" s="1728">
        <v>1</v>
      </c>
      <c r="J125" s="1728">
        <v>1</v>
      </c>
      <c r="K125" s="1728"/>
      <c r="L125" s="1715">
        <v>1637</v>
      </c>
      <c r="M125" s="1715"/>
      <c r="N125" s="1715">
        <f t="shared" si="30"/>
        <v>1142.27</v>
      </c>
      <c r="O125" s="1715">
        <v>889.35</v>
      </c>
      <c r="P125" s="1788">
        <f t="shared" si="31"/>
        <v>0.77858124611519175</v>
      </c>
      <c r="Q125" s="1715">
        <v>252.92</v>
      </c>
      <c r="R125" s="1788">
        <f t="shared" si="32"/>
        <v>0.22141875388480831</v>
      </c>
      <c r="S125" s="1775">
        <f t="shared" si="17"/>
        <v>10.1168</v>
      </c>
      <c r="T125" s="1789"/>
      <c r="U125" s="1715">
        <f>((1-I125)*O125)+((1-J125)*Q125)</f>
        <v>0</v>
      </c>
      <c r="V125" s="1715">
        <f t="shared" si="25"/>
        <v>0</v>
      </c>
      <c r="W125" s="1715">
        <f t="shared" si="26"/>
        <v>1637</v>
      </c>
      <c r="X125" s="1718">
        <v>1637</v>
      </c>
      <c r="Y125" s="1729">
        <v>615116</v>
      </c>
      <c r="Z125" s="1720">
        <v>42200</v>
      </c>
      <c r="AA125" s="1778" t="s">
        <v>213</v>
      </c>
      <c r="AB125" s="1778" t="s">
        <v>213</v>
      </c>
    </row>
    <row r="126" spans="1:28" s="1713" customFormat="1" x14ac:dyDescent="0.2">
      <c r="A126" s="1726">
        <v>2015102</v>
      </c>
      <c r="B126" s="1727"/>
      <c r="C126" s="1727" t="s">
        <v>442</v>
      </c>
      <c r="D126" s="1713" t="s">
        <v>68</v>
      </c>
      <c r="E126" s="1713">
        <v>10</v>
      </c>
      <c r="F126" s="1713">
        <f>6*E126</f>
        <v>60</v>
      </c>
      <c r="G126" s="1713">
        <f>4*E126</f>
        <v>40</v>
      </c>
      <c r="H126" s="1713">
        <f>4*E126</f>
        <v>40</v>
      </c>
      <c r="I126" s="1728">
        <v>1</v>
      </c>
      <c r="J126" s="1728">
        <v>1</v>
      </c>
      <c r="K126" s="1728"/>
      <c r="L126" s="1715">
        <v>23360</v>
      </c>
      <c r="M126" s="1715"/>
      <c r="N126" s="1715">
        <f t="shared" si="30"/>
        <v>14563.2</v>
      </c>
      <c r="O126" s="1715">
        <v>10935.7</v>
      </c>
      <c r="P126" s="1788">
        <f t="shared" si="31"/>
        <v>0.75091326082179743</v>
      </c>
      <c r="Q126" s="1715">
        <v>3627.5</v>
      </c>
      <c r="R126" s="1788">
        <f t="shared" si="32"/>
        <v>0.24908673917820259</v>
      </c>
      <c r="S126" s="1775">
        <f t="shared" si="17"/>
        <v>145.1</v>
      </c>
      <c r="T126" s="1789"/>
      <c r="U126" s="1715">
        <f>((1-I126)*O126)+((1-J127)*Q126)</f>
        <v>0</v>
      </c>
      <c r="V126" s="1715">
        <f>L126-W126</f>
        <v>0</v>
      </c>
      <c r="W126" s="1715">
        <f t="shared" si="26"/>
        <v>23360</v>
      </c>
      <c r="X126" s="1718">
        <v>23360</v>
      </c>
      <c r="Y126" s="1729">
        <v>615119</v>
      </c>
      <c r="Z126" s="1720">
        <v>42236</v>
      </c>
      <c r="AA126" s="1778" t="s">
        <v>213</v>
      </c>
      <c r="AB126" s="1778"/>
    </row>
    <row r="127" spans="1:28" s="1713" customFormat="1" x14ac:dyDescent="0.2">
      <c r="A127" s="1726">
        <v>2015103</v>
      </c>
      <c r="B127" s="1727"/>
      <c r="C127" s="1727" t="s">
        <v>453</v>
      </c>
      <c r="D127" s="1713" t="s">
        <v>68</v>
      </c>
      <c r="E127" s="1713">
        <v>10</v>
      </c>
      <c r="F127" s="1713">
        <f>6*E127</f>
        <v>60</v>
      </c>
      <c r="G127" s="1713">
        <f>4*E127</f>
        <v>40</v>
      </c>
      <c r="H127" s="1713">
        <f>4*E127</f>
        <v>40</v>
      </c>
      <c r="I127" s="1728">
        <v>1</v>
      </c>
      <c r="J127" s="1728">
        <v>1</v>
      </c>
      <c r="K127" s="1728"/>
      <c r="L127" s="1715">
        <v>23360</v>
      </c>
      <c r="M127" s="1715"/>
      <c r="N127" s="1715">
        <f t="shared" si="30"/>
        <v>14563.2</v>
      </c>
      <c r="O127" s="1715">
        <v>10935.7</v>
      </c>
      <c r="P127" s="1788">
        <f t="shared" si="31"/>
        <v>0.75091326082179743</v>
      </c>
      <c r="Q127" s="1715">
        <v>3627.5</v>
      </c>
      <c r="R127" s="1788">
        <f t="shared" si="32"/>
        <v>0.24908673917820259</v>
      </c>
      <c r="S127" s="1775">
        <f t="shared" si="17"/>
        <v>145.1</v>
      </c>
      <c r="T127" s="1789"/>
      <c r="U127" s="1715">
        <f>((1-I127)*O127)+((1-J128)*Q127)</f>
        <v>0</v>
      </c>
      <c r="V127" s="1715">
        <f t="shared" si="25"/>
        <v>0</v>
      </c>
      <c r="W127" s="1715">
        <f t="shared" si="26"/>
        <v>23360</v>
      </c>
      <c r="X127" s="1718">
        <v>23360</v>
      </c>
      <c r="Y127" s="1729">
        <v>615120</v>
      </c>
      <c r="Z127" s="1720">
        <v>42236</v>
      </c>
      <c r="AA127" s="1778" t="s">
        <v>213</v>
      </c>
      <c r="AB127" s="1778" t="s">
        <v>213</v>
      </c>
    </row>
    <row r="128" spans="1:28" s="1713" customFormat="1" x14ac:dyDescent="0.2">
      <c r="A128" s="1794">
        <v>2015104</v>
      </c>
      <c r="B128" s="1795"/>
      <c r="C128" s="1795" t="s">
        <v>454</v>
      </c>
      <c r="D128" s="1796" t="s">
        <v>68</v>
      </c>
      <c r="E128" s="1796">
        <v>1</v>
      </c>
      <c r="F128" s="1796">
        <v>8</v>
      </c>
      <c r="G128" s="1796">
        <v>4</v>
      </c>
      <c r="H128" s="1796">
        <v>3</v>
      </c>
      <c r="I128" s="1797">
        <v>1</v>
      </c>
      <c r="J128" s="1797">
        <v>1</v>
      </c>
      <c r="K128" s="1797"/>
      <c r="L128" s="1798">
        <v>6352.22</v>
      </c>
      <c r="M128" s="1798"/>
      <c r="N128" s="1798">
        <f>O128+Q128</f>
        <v>4953.6100000000006</v>
      </c>
      <c r="O128" s="1798">
        <v>3993.61</v>
      </c>
      <c r="P128" s="1788">
        <f>O128/N128</f>
        <v>0.80620194161429737</v>
      </c>
      <c r="Q128" s="1798">
        <v>960</v>
      </c>
      <c r="R128" s="1788">
        <f>Q128/N128</f>
        <v>0.19379805838570252</v>
      </c>
      <c r="S128" s="1775">
        <f t="shared" si="17"/>
        <v>38.4</v>
      </c>
      <c r="T128" s="1789"/>
      <c r="U128" s="1798">
        <f t="shared" si="24"/>
        <v>0</v>
      </c>
      <c r="V128" s="1715">
        <f t="shared" si="25"/>
        <v>0</v>
      </c>
      <c r="W128" s="1715">
        <f t="shared" si="26"/>
        <v>6352.22</v>
      </c>
      <c r="X128" s="1718">
        <v>6352.22</v>
      </c>
      <c r="Y128" s="1729">
        <v>655142</v>
      </c>
      <c r="Z128" s="1720">
        <v>42265</v>
      </c>
      <c r="AA128" s="1778" t="s">
        <v>213</v>
      </c>
      <c r="AB128" s="1778"/>
    </row>
    <row r="129" spans="1:28" s="1713" customFormat="1" x14ac:dyDescent="0.2">
      <c r="A129" s="1794">
        <v>2015105</v>
      </c>
      <c r="B129" s="1795"/>
      <c r="C129" s="1795" t="s">
        <v>466</v>
      </c>
      <c r="D129" s="1796" t="s">
        <v>68</v>
      </c>
      <c r="E129" s="1796">
        <v>1</v>
      </c>
      <c r="F129" s="1796">
        <v>8</v>
      </c>
      <c r="G129" s="1796">
        <v>5</v>
      </c>
      <c r="H129" s="1796">
        <v>2</v>
      </c>
      <c r="I129" s="1797">
        <v>1</v>
      </c>
      <c r="J129" s="1797">
        <v>1</v>
      </c>
      <c r="K129" s="1797"/>
      <c r="L129" s="1798">
        <v>5562.62</v>
      </c>
      <c r="M129" s="1798"/>
      <c r="N129" s="1798">
        <f>O129+Q129</f>
        <v>3737.32</v>
      </c>
      <c r="O129" s="1798">
        <v>3131.9</v>
      </c>
      <c r="P129" s="1788">
        <f>O129/N129</f>
        <v>0.83800691404535865</v>
      </c>
      <c r="Q129" s="1798">
        <v>605.41999999999996</v>
      </c>
      <c r="R129" s="1788">
        <f>Q129/N129</f>
        <v>0.16199308595464126</v>
      </c>
      <c r="S129" s="1775">
        <f t="shared" si="17"/>
        <v>24.216799999999999</v>
      </c>
      <c r="T129" s="1789"/>
      <c r="U129" s="1798">
        <f t="shared" si="24"/>
        <v>0</v>
      </c>
      <c r="V129" s="1715">
        <f t="shared" si="25"/>
        <v>0</v>
      </c>
      <c r="W129" s="1715">
        <f t="shared" si="26"/>
        <v>5562.62</v>
      </c>
      <c r="X129" s="1718">
        <v>5562.62</v>
      </c>
      <c r="Y129" s="1729">
        <v>615143</v>
      </c>
      <c r="Z129" s="1720">
        <v>42265</v>
      </c>
      <c r="AA129" s="1778" t="s">
        <v>213</v>
      </c>
      <c r="AB129" s="1875"/>
    </row>
    <row r="130" spans="1:28" s="1713" customFormat="1" x14ac:dyDescent="0.2">
      <c r="A130" s="1794">
        <v>2015106</v>
      </c>
      <c r="B130" s="1795"/>
      <c r="C130" s="1795" t="s">
        <v>465</v>
      </c>
      <c r="D130" s="1796" t="s">
        <v>68</v>
      </c>
      <c r="E130" s="1796">
        <v>1</v>
      </c>
      <c r="F130" s="1796">
        <v>9</v>
      </c>
      <c r="G130" s="1796">
        <v>5</v>
      </c>
      <c r="H130" s="1796">
        <v>3</v>
      </c>
      <c r="I130" s="1797">
        <v>1</v>
      </c>
      <c r="J130" s="1797">
        <v>1</v>
      </c>
      <c r="K130" s="1797"/>
      <c r="L130" s="1798">
        <v>5025.83</v>
      </c>
      <c r="M130" s="1798"/>
      <c r="N130" s="1798">
        <f>O130+Q130</f>
        <v>3303.59</v>
      </c>
      <c r="O130" s="1798">
        <v>2797.76</v>
      </c>
      <c r="P130" s="1788">
        <f>O130/N130</f>
        <v>0.84688475264787699</v>
      </c>
      <c r="Q130" s="1798">
        <v>505.83</v>
      </c>
      <c r="R130" s="1788">
        <f>Q130/N130</f>
        <v>0.15311524735212298</v>
      </c>
      <c r="S130" s="1775">
        <f t="shared" si="17"/>
        <v>20.2332</v>
      </c>
      <c r="T130" s="1789"/>
      <c r="U130" s="1798">
        <f t="shared" si="24"/>
        <v>0</v>
      </c>
      <c r="V130" s="1715">
        <f t="shared" si="25"/>
        <v>0</v>
      </c>
      <c r="W130" s="1715">
        <f t="shared" si="26"/>
        <v>5025.83</v>
      </c>
      <c r="X130" s="1718">
        <v>5025.83</v>
      </c>
      <c r="Y130" s="1729">
        <v>615144</v>
      </c>
      <c r="Z130" s="1720">
        <v>42265</v>
      </c>
      <c r="AA130" s="1778" t="s">
        <v>213</v>
      </c>
      <c r="AB130" s="1875"/>
    </row>
    <row r="131" spans="1:28" s="1713" customFormat="1" x14ac:dyDescent="0.2">
      <c r="A131" s="1793">
        <v>2015107</v>
      </c>
      <c r="B131" s="1727"/>
      <c r="C131" s="1727" t="s">
        <v>458</v>
      </c>
      <c r="D131" s="1713" t="s">
        <v>68</v>
      </c>
      <c r="E131" s="1713">
        <v>0</v>
      </c>
      <c r="F131" s="1713">
        <v>0</v>
      </c>
      <c r="G131" s="1713">
        <v>0</v>
      </c>
      <c r="H131" s="1713">
        <v>0</v>
      </c>
      <c r="I131" s="1728">
        <v>1</v>
      </c>
      <c r="J131" s="1728">
        <v>0</v>
      </c>
      <c r="K131" s="1728"/>
      <c r="L131" s="1715">
        <v>89.07</v>
      </c>
      <c r="M131" s="1715"/>
      <c r="N131" s="1715">
        <f>O131+Q131</f>
        <v>29.69</v>
      </c>
      <c r="O131" s="1715">
        <v>29.69</v>
      </c>
      <c r="P131" s="1788"/>
      <c r="Q131" s="1715">
        <v>0</v>
      </c>
      <c r="R131" s="1788"/>
      <c r="S131" s="1775">
        <f t="shared" si="17"/>
        <v>0</v>
      </c>
      <c r="T131" s="1789"/>
      <c r="U131" s="1715">
        <f t="shared" si="24"/>
        <v>0</v>
      </c>
      <c r="V131" s="1715">
        <f>L131-W131</f>
        <v>0</v>
      </c>
      <c r="W131" s="1715">
        <v>89.07</v>
      </c>
      <c r="X131" s="1718">
        <f>107.77/1.21</f>
        <v>89.066115702479337</v>
      </c>
      <c r="Y131" s="1729">
        <v>615132</v>
      </c>
      <c r="Z131" s="1720">
        <v>42248</v>
      </c>
      <c r="AA131" s="1778" t="s">
        <v>213</v>
      </c>
      <c r="AB131" s="1875"/>
    </row>
    <row r="132" spans="1:28" s="1713" customFormat="1" x14ac:dyDescent="0.2">
      <c r="A132" s="1793">
        <v>2015108</v>
      </c>
      <c r="B132" s="1727"/>
      <c r="C132" s="1727" t="s">
        <v>459</v>
      </c>
      <c r="D132" s="1713" t="s">
        <v>68</v>
      </c>
      <c r="E132" s="1713">
        <v>1</v>
      </c>
      <c r="F132" s="1713">
        <v>2</v>
      </c>
      <c r="G132" s="1713">
        <v>1</v>
      </c>
      <c r="H132" s="1713">
        <v>1</v>
      </c>
      <c r="I132" s="1728">
        <v>1</v>
      </c>
      <c r="J132" s="1728">
        <v>1</v>
      </c>
      <c r="K132" s="1728"/>
      <c r="L132" s="1715">
        <v>584</v>
      </c>
      <c r="M132" s="1715"/>
      <c r="N132" s="1715">
        <f t="shared" ref="N132:N141" si="33">O132+Q132</f>
        <v>425.7</v>
      </c>
      <c r="O132" s="1715">
        <v>309.02999999999997</v>
      </c>
      <c r="P132" s="1788">
        <f t="shared" ref="P132:P141" si="34">O132/N132</f>
        <v>0.72593375616631428</v>
      </c>
      <c r="Q132" s="1715">
        <v>116.67</v>
      </c>
      <c r="R132" s="1788">
        <f t="shared" ref="R132:R141" si="35">Q132/N132</f>
        <v>0.27406624383368572</v>
      </c>
      <c r="S132" s="1775">
        <f t="shared" si="17"/>
        <v>4.6668000000000003</v>
      </c>
      <c r="T132" s="1789"/>
      <c r="U132" s="1715">
        <f t="shared" si="24"/>
        <v>0</v>
      </c>
      <c r="V132" s="1715">
        <f t="shared" si="25"/>
        <v>0</v>
      </c>
      <c r="W132" s="1715">
        <f t="shared" si="26"/>
        <v>584</v>
      </c>
      <c r="X132" s="1718">
        <f>706.64/1.21</f>
        <v>584</v>
      </c>
      <c r="Y132" s="1729">
        <v>615121</v>
      </c>
      <c r="Z132" s="1720">
        <v>42248</v>
      </c>
      <c r="AA132" s="1778" t="s">
        <v>213</v>
      </c>
      <c r="AB132" s="1875"/>
    </row>
    <row r="133" spans="1:28" s="1713" customFormat="1" x14ac:dyDescent="0.2">
      <c r="A133" s="1793">
        <v>2015109</v>
      </c>
      <c r="B133" s="1727"/>
      <c r="C133" s="1727" t="s">
        <v>460</v>
      </c>
      <c r="D133" s="1713" t="s">
        <v>68</v>
      </c>
      <c r="E133" s="1713">
        <v>1</v>
      </c>
      <c r="F133" s="1713">
        <v>7</v>
      </c>
      <c r="G133" s="1713">
        <v>5</v>
      </c>
      <c r="H133" s="1713">
        <v>1</v>
      </c>
      <c r="I133" s="1728">
        <v>1</v>
      </c>
      <c r="J133" s="1728">
        <v>1</v>
      </c>
      <c r="K133" s="1728"/>
      <c r="L133" s="1715">
        <v>2378</v>
      </c>
      <c r="M133" s="1715"/>
      <c r="N133" s="1715">
        <f t="shared" si="33"/>
        <v>1550.27</v>
      </c>
      <c r="O133" s="1715">
        <v>1194.8499999999999</v>
      </c>
      <c r="P133" s="1788">
        <f t="shared" si="34"/>
        <v>0.77073671037948221</v>
      </c>
      <c r="Q133" s="1715">
        <v>355.42</v>
      </c>
      <c r="R133" s="1788">
        <f t="shared" si="35"/>
        <v>0.22926328962051773</v>
      </c>
      <c r="S133" s="1775">
        <f t="shared" si="17"/>
        <v>14.216800000000001</v>
      </c>
      <c r="T133" s="1789"/>
      <c r="U133" s="1715">
        <f t="shared" si="24"/>
        <v>0</v>
      </c>
      <c r="V133" s="1715">
        <f t="shared" si="25"/>
        <v>0</v>
      </c>
      <c r="W133" s="1715">
        <f t="shared" si="26"/>
        <v>2378</v>
      </c>
      <c r="X133" s="1718">
        <f>2877.38/1.21</f>
        <v>2378</v>
      </c>
      <c r="Y133" s="1729">
        <v>615122</v>
      </c>
      <c r="Z133" s="1720">
        <v>42248</v>
      </c>
      <c r="AA133" s="1778" t="s">
        <v>213</v>
      </c>
      <c r="AB133" s="1875"/>
    </row>
    <row r="134" spans="1:28" s="1713" customFormat="1" x14ac:dyDescent="0.2">
      <c r="A134" s="1793">
        <v>2015110</v>
      </c>
      <c r="B134" s="1727"/>
      <c r="C134" s="1727" t="s">
        <v>461</v>
      </c>
      <c r="D134" s="1713" t="s">
        <v>68</v>
      </c>
      <c r="E134" s="1713">
        <v>1</v>
      </c>
      <c r="F134" s="1713">
        <v>7</v>
      </c>
      <c r="G134" s="1713">
        <v>5</v>
      </c>
      <c r="H134" s="1713">
        <v>1</v>
      </c>
      <c r="I134" s="1728">
        <v>1</v>
      </c>
      <c r="J134" s="1728">
        <v>1</v>
      </c>
      <c r="K134" s="1728"/>
      <c r="L134" s="1715">
        <v>2378</v>
      </c>
      <c r="M134" s="1715"/>
      <c r="N134" s="1715">
        <f t="shared" si="33"/>
        <v>1550.27</v>
      </c>
      <c r="O134" s="1715">
        <v>1194.8499999999999</v>
      </c>
      <c r="P134" s="1788">
        <f t="shared" si="34"/>
        <v>0.77073671037948221</v>
      </c>
      <c r="Q134" s="1715">
        <v>355.42</v>
      </c>
      <c r="R134" s="1788">
        <f t="shared" si="35"/>
        <v>0.22926328962051773</v>
      </c>
      <c r="S134" s="1775">
        <f t="shared" si="17"/>
        <v>14.216800000000001</v>
      </c>
      <c r="T134" s="1789"/>
      <c r="U134" s="1715">
        <f>((1-I134)*O134)+((1-J134)*Q134)</f>
        <v>0</v>
      </c>
      <c r="V134" s="1715">
        <f t="shared" si="25"/>
        <v>0</v>
      </c>
      <c r="W134" s="1715">
        <f t="shared" si="26"/>
        <v>2378</v>
      </c>
      <c r="X134" s="1718">
        <f>2877.38/1.21</f>
        <v>2378</v>
      </c>
      <c r="Y134" s="1729">
        <v>615123</v>
      </c>
      <c r="Z134" s="1720">
        <v>42248</v>
      </c>
      <c r="AA134" s="1778" t="s">
        <v>213</v>
      </c>
      <c r="AB134" s="1875"/>
    </row>
    <row r="135" spans="1:28" s="1713" customFormat="1" x14ac:dyDescent="0.2">
      <c r="A135" s="1793">
        <v>2015111</v>
      </c>
      <c r="B135" s="1727"/>
      <c r="C135" s="1727" t="s">
        <v>462</v>
      </c>
      <c r="D135" s="1713" t="s">
        <v>68</v>
      </c>
      <c r="E135" s="1713">
        <v>1</v>
      </c>
      <c r="F135" s="1713">
        <v>7</v>
      </c>
      <c r="G135" s="1713">
        <v>5</v>
      </c>
      <c r="H135" s="1713">
        <v>1</v>
      </c>
      <c r="I135" s="1728">
        <v>1</v>
      </c>
      <c r="J135" s="1728">
        <v>1</v>
      </c>
      <c r="K135" s="1728"/>
      <c r="L135" s="1715">
        <v>2378</v>
      </c>
      <c r="M135" s="1715"/>
      <c r="N135" s="1715">
        <f t="shared" si="33"/>
        <v>1550.27</v>
      </c>
      <c r="O135" s="1715">
        <v>1194.8499999999999</v>
      </c>
      <c r="P135" s="1788">
        <f t="shared" si="34"/>
        <v>0.77073671037948221</v>
      </c>
      <c r="Q135" s="1715">
        <v>355.42</v>
      </c>
      <c r="R135" s="1788">
        <f t="shared" si="35"/>
        <v>0.22926328962051773</v>
      </c>
      <c r="S135" s="1775">
        <f t="shared" ref="S135:S204" si="36">Q135/$S$1</f>
        <v>14.216800000000001</v>
      </c>
      <c r="T135" s="1789"/>
      <c r="U135" s="1715">
        <f>((1-I135)*O135)+((1-J135)*Q135)</f>
        <v>0</v>
      </c>
      <c r="V135" s="1715">
        <f t="shared" si="25"/>
        <v>0</v>
      </c>
      <c r="W135" s="1715">
        <f t="shared" si="26"/>
        <v>2378</v>
      </c>
      <c r="X135" s="1718">
        <f>2877.38/1.21</f>
        <v>2378</v>
      </c>
      <c r="Y135" s="1729">
        <v>615124</v>
      </c>
      <c r="Z135" s="1720">
        <v>42248</v>
      </c>
      <c r="AA135" s="1778" t="s">
        <v>213</v>
      </c>
      <c r="AB135" s="1875"/>
    </row>
    <row r="136" spans="1:28" s="1713" customFormat="1" x14ac:dyDescent="0.2">
      <c r="A136" s="1793">
        <v>2015112</v>
      </c>
      <c r="B136" s="1727"/>
      <c r="C136" s="1727" t="s">
        <v>463</v>
      </c>
      <c r="D136" s="1713" t="s">
        <v>68</v>
      </c>
      <c r="E136" s="1713">
        <v>1</v>
      </c>
      <c r="F136" s="1713">
        <v>11</v>
      </c>
      <c r="G136" s="1713">
        <v>5</v>
      </c>
      <c r="H136" s="1713">
        <v>3</v>
      </c>
      <c r="I136" s="1728">
        <v>1</v>
      </c>
      <c r="J136" s="1728">
        <v>1</v>
      </c>
      <c r="K136" s="1728"/>
      <c r="L136" s="1715">
        <v>3073</v>
      </c>
      <c r="M136" s="1715"/>
      <c r="N136" s="1715">
        <f t="shared" si="33"/>
        <v>1945.26</v>
      </c>
      <c r="O136" s="1715">
        <v>1538.18</v>
      </c>
      <c r="P136" s="1788">
        <f t="shared" si="34"/>
        <v>0.79073234426246364</v>
      </c>
      <c r="Q136" s="1715">
        <v>407.08</v>
      </c>
      <c r="R136" s="1788">
        <f t="shared" si="35"/>
        <v>0.20926765573753636</v>
      </c>
      <c r="S136" s="1775">
        <f t="shared" si="36"/>
        <v>16.283200000000001</v>
      </c>
      <c r="T136" s="1789"/>
      <c r="U136" s="1715">
        <f t="shared" ref="U136:U168" si="37">((1-I136)*O136)+((1-J136)*Q136)</f>
        <v>0</v>
      </c>
      <c r="V136" s="1715">
        <f t="shared" ref="V136:V168" si="38">L136-W136</f>
        <v>0</v>
      </c>
      <c r="W136" s="1715">
        <f t="shared" ref="W136:W168" si="39">X136+AC136+AH136+AM136+AO136+AR136</f>
        <v>3073</v>
      </c>
      <c r="X136" s="1718">
        <f>3718.33/1.21</f>
        <v>3073</v>
      </c>
      <c r="Y136" s="1729">
        <v>615125</v>
      </c>
      <c r="Z136" s="1720">
        <v>42248</v>
      </c>
      <c r="AA136" s="1778" t="s">
        <v>213</v>
      </c>
      <c r="AB136" s="1875"/>
    </row>
    <row r="137" spans="1:28" s="1713" customFormat="1" x14ac:dyDescent="0.2">
      <c r="A137" s="1793">
        <v>2015113</v>
      </c>
      <c r="B137" s="1727"/>
      <c r="C137" s="1727" t="s">
        <v>464</v>
      </c>
      <c r="D137" s="1713" t="s">
        <v>68</v>
      </c>
      <c r="E137" s="1713">
        <v>1</v>
      </c>
      <c r="F137" s="1713">
        <v>10</v>
      </c>
      <c r="G137" s="1713">
        <v>7</v>
      </c>
      <c r="H137" s="1713">
        <v>3</v>
      </c>
      <c r="I137" s="1728">
        <v>1</v>
      </c>
      <c r="J137" s="1728">
        <v>1</v>
      </c>
      <c r="K137" s="1728"/>
      <c r="L137" s="1715">
        <v>3219</v>
      </c>
      <c r="M137" s="1715"/>
      <c r="N137" s="1715">
        <f t="shared" si="33"/>
        <v>2113.38</v>
      </c>
      <c r="O137" s="1715">
        <v>1624.21</v>
      </c>
      <c r="P137" s="1788">
        <f t="shared" si="34"/>
        <v>0.76853665691924777</v>
      </c>
      <c r="Q137" s="1715">
        <v>489.17</v>
      </c>
      <c r="R137" s="1788">
        <f t="shared" si="35"/>
        <v>0.23146334308075214</v>
      </c>
      <c r="S137" s="1775">
        <f t="shared" si="36"/>
        <v>19.566800000000001</v>
      </c>
      <c r="T137" s="1789"/>
      <c r="U137" s="1715">
        <f t="shared" si="37"/>
        <v>0</v>
      </c>
      <c r="V137" s="1715">
        <f t="shared" si="38"/>
        <v>0</v>
      </c>
      <c r="W137" s="1715">
        <f t="shared" si="39"/>
        <v>3219</v>
      </c>
      <c r="X137" s="1718">
        <f>3894.99/1.21</f>
        <v>3219</v>
      </c>
      <c r="Y137" s="1729">
        <v>615126</v>
      </c>
      <c r="Z137" s="1720">
        <v>42248</v>
      </c>
      <c r="AA137" s="1778" t="s">
        <v>213</v>
      </c>
      <c r="AB137" s="1875"/>
    </row>
    <row r="138" spans="1:28" s="1713" customFormat="1" x14ac:dyDescent="0.2">
      <c r="A138" s="1793">
        <v>2015114</v>
      </c>
      <c r="B138" s="1727"/>
      <c r="C138" s="1727" t="s">
        <v>469</v>
      </c>
      <c r="D138" s="1713" t="s">
        <v>68</v>
      </c>
      <c r="E138" s="1713">
        <v>1</v>
      </c>
      <c r="F138" s="1713">
        <v>9</v>
      </c>
      <c r="G138" s="1713">
        <v>5</v>
      </c>
      <c r="H138" s="1713">
        <v>3</v>
      </c>
      <c r="I138" s="1728">
        <v>1</v>
      </c>
      <c r="J138" s="1728">
        <v>1</v>
      </c>
      <c r="K138" s="1728"/>
      <c r="L138" s="1715">
        <v>2998</v>
      </c>
      <c r="M138" s="1715"/>
      <c r="N138" s="1715">
        <f t="shared" si="33"/>
        <v>2019.3400000000001</v>
      </c>
      <c r="O138" s="1715">
        <v>1591.42</v>
      </c>
      <c r="P138" s="1788">
        <f t="shared" si="34"/>
        <v>0.78808917765210418</v>
      </c>
      <c r="Q138" s="1715">
        <v>427.92</v>
      </c>
      <c r="R138" s="1788">
        <f t="shared" si="35"/>
        <v>0.21191082234789585</v>
      </c>
      <c r="S138" s="1775">
        <f t="shared" si="36"/>
        <v>17.116800000000001</v>
      </c>
      <c r="T138" s="1789"/>
      <c r="U138" s="1715">
        <f t="shared" si="37"/>
        <v>0</v>
      </c>
      <c r="V138" s="1715">
        <f t="shared" si="38"/>
        <v>0</v>
      </c>
      <c r="W138" s="1715">
        <f t="shared" si="39"/>
        <v>2998</v>
      </c>
      <c r="X138" s="1718">
        <f>3627.58/1.21</f>
        <v>2998</v>
      </c>
      <c r="Y138" s="1729">
        <v>615127</v>
      </c>
      <c r="Z138" s="1720">
        <v>42248</v>
      </c>
      <c r="AA138" s="1778" t="s">
        <v>213</v>
      </c>
      <c r="AB138" s="1875"/>
    </row>
    <row r="139" spans="1:28" s="1713" customFormat="1" x14ac:dyDescent="0.2">
      <c r="A139" s="1793">
        <v>2015115</v>
      </c>
      <c r="B139" s="1727"/>
      <c r="C139" s="1727" t="s">
        <v>470</v>
      </c>
      <c r="D139" s="1713" t="s">
        <v>68</v>
      </c>
      <c r="E139" s="1713">
        <v>1</v>
      </c>
      <c r="F139" s="1713">
        <v>8</v>
      </c>
      <c r="G139" s="1713">
        <v>5</v>
      </c>
      <c r="H139" s="1713">
        <v>3</v>
      </c>
      <c r="I139" s="1728">
        <v>1</v>
      </c>
      <c r="J139" s="1728">
        <v>1</v>
      </c>
      <c r="K139" s="1728"/>
      <c r="L139" s="1715">
        <v>2109</v>
      </c>
      <c r="M139" s="1715"/>
      <c r="N139" s="1715">
        <f t="shared" si="33"/>
        <v>1415.25</v>
      </c>
      <c r="O139" s="1715">
        <v>1061.92</v>
      </c>
      <c r="P139" s="1788">
        <f t="shared" si="34"/>
        <v>0.7503409291644586</v>
      </c>
      <c r="Q139" s="1715">
        <v>353.33</v>
      </c>
      <c r="R139" s="1788">
        <f t="shared" si="35"/>
        <v>0.24965907083554142</v>
      </c>
      <c r="S139" s="1775">
        <f t="shared" si="36"/>
        <v>14.133199999999999</v>
      </c>
      <c r="T139" s="1789"/>
      <c r="U139" s="1715">
        <f t="shared" si="37"/>
        <v>0</v>
      </c>
      <c r="V139" s="1715">
        <f t="shared" si="38"/>
        <v>0</v>
      </c>
      <c r="W139" s="1715">
        <f t="shared" si="39"/>
        <v>2109</v>
      </c>
      <c r="X139" s="1718">
        <f>2551.89/1.21</f>
        <v>2109</v>
      </c>
      <c r="Y139" s="1729">
        <v>615128</v>
      </c>
      <c r="Z139" s="1720">
        <v>42248</v>
      </c>
      <c r="AA139" s="1778" t="s">
        <v>213</v>
      </c>
      <c r="AB139" s="1875"/>
    </row>
    <row r="140" spans="1:28" s="1713" customFormat="1" x14ac:dyDescent="0.2">
      <c r="A140" s="1793">
        <v>2015116</v>
      </c>
      <c r="B140" s="1727"/>
      <c r="C140" s="1727" t="s">
        <v>471</v>
      </c>
      <c r="D140" s="1713" t="s">
        <v>68</v>
      </c>
      <c r="E140" s="1713">
        <v>1</v>
      </c>
      <c r="F140" s="1713">
        <v>7</v>
      </c>
      <c r="G140" s="1713">
        <v>6</v>
      </c>
      <c r="H140" s="1713">
        <v>3</v>
      </c>
      <c r="I140" s="1728">
        <v>1</v>
      </c>
      <c r="J140" s="1728">
        <v>1</v>
      </c>
      <c r="K140" s="1728"/>
      <c r="L140" s="1715">
        <v>2965</v>
      </c>
      <c r="M140" s="1715"/>
      <c r="N140" s="1715">
        <f t="shared" si="33"/>
        <v>1763.07</v>
      </c>
      <c r="O140" s="1715">
        <v>1344.74</v>
      </c>
      <c r="P140" s="1788">
        <f t="shared" si="34"/>
        <v>0.7627263806882314</v>
      </c>
      <c r="Q140" s="1715">
        <v>418.33</v>
      </c>
      <c r="R140" s="1788">
        <f t="shared" si="35"/>
        <v>0.23727361931176869</v>
      </c>
      <c r="S140" s="1775">
        <f t="shared" si="36"/>
        <v>16.7332</v>
      </c>
      <c r="T140" s="1789"/>
      <c r="U140" s="1715">
        <f t="shared" si="37"/>
        <v>0</v>
      </c>
      <c r="V140" s="1715">
        <f t="shared" si="38"/>
        <v>0</v>
      </c>
      <c r="W140" s="1715">
        <f t="shared" si="39"/>
        <v>2965</v>
      </c>
      <c r="X140" s="1718">
        <f>3587.65/1.21</f>
        <v>2965</v>
      </c>
      <c r="Y140" s="1729">
        <v>615129</v>
      </c>
      <c r="Z140" s="1720">
        <v>42248</v>
      </c>
      <c r="AA140" s="1778" t="s">
        <v>213</v>
      </c>
      <c r="AB140" s="1875"/>
    </row>
    <row r="141" spans="1:28" s="1713" customFormat="1" x14ac:dyDescent="0.2">
      <c r="A141" s="1793">
        <v>2015117</v>
      </c>
      <c r="B141" s="1727"/>
      <c r="C141" s="1727" t="s">
        <v>472</v>
      </c>
      <c r="D141" s="1713" t="s">
        <v>68</v>
      </c>
      <c r="E141" s="1713">
        <v>1</v>
      </c>
      <c r="F141" s="1713">
        <v>9</v>
      </c>
      <c r="G141" s="1713">
        <v>7</v>
      </c>
      <c r="H141" s="1713">
        <v>3</v>
      </c>
      <c r="I141" s="1728">
        <v>1</v>
      </c>
      <c r="J141" s="1728">
        <v>1</v>
      </c>
      <c r="K141" s="1728"/>
      <c r="L141" s="1715">
        <v>3091</v>
      </c>
      <c r="M141" s="1715"/>
      <c r="N141" s="1715">
        <f t="shared" si="33"/>
        <v>1817.81</v>
      </c>
      <c r="O141" s="1715">
        <v>1405.73</v>
      </c>
      <c r="P141" s="1788">
        <f t="shared" si="34"/>
        <v>0.77330964182175255</v>
      </c>
      <c r="Q141" s="1715">
        <v>412.08</v>
      </c>
      <c r="R141" s="1788">
        <f t="shared" si="35"/>
        <v>0.22669035817824745</v>
      </c>
      <c r="S141" s="1775">
        <f t="shared" si="36"/>
        <v>16.4832</v>
      </c>
      <c r="T141" s="1789"/>
      <c r="U141" s="1715">
        <f t="shared" si="37"/>
        <v>0</v>
      </c>
      <c r="V141" s="1715">
        <f t="shared" si="38"/>
        <v>0</v>
      </c>
      <c r="W141" s="1715">
        <f t="shared" si="39"/>
        <v>3091</v>
      </c>
      <c r="X141" s="1718">
        <f>3740.11/1.21</f>
        <v>3091</v>
      </c>
      <c r="Y141" s="1729">
        <v>615130</v>
      </c>
      <c r="Z141" s="1720">
        <v>42248</v>
      </c>
      <c r="AA141" s="1778" t="s">
        <v>213</v>
      </c>
      <c r="AB141" s="1875"/>
    </row>
    <row r="142" spans="1:28" s="1713" customFormat="1" x14ac:dyDescent="0.2">
      <c r="A142" s="1793">
        <v>2015118</v>
      </c>
      <c r="B142" s="1727"/>
      <c r="C142" s="1727" t="s">
        <v>473</v>
      </c>
      <c r="D142" s="1713" t="s">
        <v>68</v>
      </c>
      <c r="E142" s="1713">
        <v>1</v>
      </c>
      <c r="F142" s="1713">
        <v>8</v>
      </c>
      <c r="G142" s="1713">
        <v>5</v>
      </c>
      <c r="H142" s="1713">
        <v>3</v>
      </c>
      <c r="I142" s="1728">
        <v>1</v>
      </c>
      <c r="J142" s="1728">
        <v>1</v>
      </c>
      <c r="K142" s="1728"/>
      <c r="L142" s="1715">
        <v>2109</v>
      </c>
      <c r="M142" s="1715"/>
      <c r="N142" s="1715">
        <f t="shared" ref="N142:N153" si="40">O142+Q142</f>
        <v>1415.25</v>
      </c>
      <c r="O142" s="1715">
        <v>1061.92</v>
      </c>
      <c r="P142" s="1788">
        <f t="shared" ref="P142:P153" si="41">O142/N142</f>
        <v>0.7503409291644586</v>
      </c>
      <c r="Q142" s="1715">
        <v>353.33</v>
      </c>
      <c r="R142" s="1788">
        <f t="shared" ref="R142:R153" si="42">Q142/N142</f>
        <v>0.24965907083554142</v>
      </c>
      <c r="S142" s="1775">
        <f t="shared" si="36"/>
        <v>14.133199999999999</v>
      </c>
      <c r="T142" s="1789"/>
      <c r="U142" s="1715">
        <f>((1-I142)*O142)+((1-J142)*Q142)</f>
        <v>0</v>
      </c>
      <c r="V142" s="1715">
        <f>L142-W142</f>
        <v>0</v>
      </c>
      <c r="W142" s="1715">
        <f t="shared" si="39"/>
        <v>2109</v>
      </c>
      <c r="X142" s="1718">
        <f>2551.89/1.21</f>
        <v>2109</v>
      </c>
      <c r="Y142" s="1729">
        <v>615131</v>
      </c>
      <c r="Z142" s="1720">
        <v>42248</v>
      </c>
      <c r="AA142" s="1778" t="s">
        <v>213</v>
      </c>
      <c r="AB142" s="1875"/>
    </row>
    <row r="143" spans="1:28" s="1713" customFormat="1" x14ac:dyDescent="0.2">
      <c r="A143" s="1793">
        <v>2015119</v>
      </c>
      <c r="B143" s="1727"/>
      <c r="C143" s="1727" t="s">
        <v>476</v>
      </c>
      <c r="D143" s="1713" t="s">
        <v>68</v>
      </c>
      <c r="E143" s="1713">
        <v>1</v>
      </c>
      <c r="F143" s="1713">
        <v>11</v>
      </c>
      <c r="G143" s="1713">
        <v>8</v>
      </c>
      <c r="H143" s="1713">
        <v>4</v>
      </c>
      <c r="I143" s="1728">
        <v>1</v>
      </c>
      <c r="J143" s="1728">
        <v>1</v>
      </c>
      <c r="K143" s="1728"/>
      <c r="L143" s="1715">
        <v>4084</v>
      </c>
      <c r="M143" s="1715"/>
      <c r="N143" s="1715">
        <f t="shared" si="40"/>
        <v>2602.34</v>
      </c>
      <c r="O143" s="1715">
        <v>2018.59</v>
      </c>
      <c r="P143" s="1788">
        <f t="shared" si="41"/>
        <v>0.77568265484141186</v>
      </c>
      <c r="Q143" s="1715">
        <v>583.75</v>
      </c>
      <c r="R143" s="1788">
        <f t="shared" si="42"/>
        <v>0.22431734515858803</v>
      </c>
      <c r="S143" s="1775">
        <f t="shared" si="36"/>
        <v>23.35</v>
      </c>
      <c r="T143" s="1789"/>
      <c r="U143" s="1715">
        <f t="shared" si="37"/>
        <v>0</v>
      </c>
      <c r="V143" s="1715">
        <f t="shared" si="38"/>
        <v>0</v>
      </c>
      <c r="W143" s="1715">
        <f t="shared" si="39"/>
        <v>4084.0000000000005</v>
      </c>
      <c r="X143" s="1718">
        <f>4941.64/1.21</f>
        <v>4084.0000000000005</v>
      </c>
      <c r="Y143" s="1729">
        <v>615134</v>
      </c>
      <c r="Z143" s="1720">
        <v>42249</v>
      </c>
      <c r="AA143" s="1778" t="s">
        <v>213</v>
      </c>
      <c r="AB143" s="1875"/>
    </row>
    <row r="144" spans="1:28" s="1713" customFormat="1" x14ac:dyDescent="0.2">
      <c r="A144" s="1793">
        <v>2015120</v>
      </c>
      <c r="B144" s="1727"/>
      <c r="C144" s="1727" t="s">
        <v>477</v>
      </c>
      <c r="D144" s="1713" t="s">
        <v>68</v>
      </c>
      <c r="E144" s="1713">
        <v>1</v>
      </c>
      <c r="F144" s="1713">
        <v>11</v>
      </c>
      <c r="G144" s="1713">
        <v>5</v>
      </c>
      <c r="H144" s="1713">
        <v>5</v>
      </c>
      <c r="I144" s="1728">
        <v>1</v>
      </c>
      <c r="J144" s="1728">
        <v>1</v>
      </c>
      <c r="K144" s="1728"/>
      <c r="L144" s="1715">
        <v>3667</v>
      </c>
      <c r="M144" s="1715"/>
      <c r="N144" s="1715">
        <f t="shared" si="40"/>
        <v>2419.56</v>
      </c>
      <c r="O144" s="1715">
        <v>1923.73</v>
      </c>
      <c r="P144" s="1788">
        <f t="shared" si="41"/>
        <v>0.79507431103175785</v>
      </c>
      <c r="Q144" s="1715">
        <v>495.83</v>
      </c>
      <c r="R144" s="1788">
        <f t="shared" si="42"/>
        <v>0.20492568896824215</v>
      </c>
      <c r="S144" s="1775">
        <f t="shared" si="36"/>
        <v>19.833199999999998</v>
      </c>
      <c r="T144" s="1789"/>
      <c r="U144" s="1715">
        <f t="shared" si="37"/>
        <v>0</v>
      </c>
      <c r="V144" s="1715">
        <f t="shared" si="38"/>
        <v>0</v>
      </c>
      <c r="W144" s="1715">
        <f t="shared" si="39"/>
        <v>3667</v>
      </c>
      <c r="X144" s="1718">
        <f>4437.07/1.21</f>
        <v>3667</v>
      </c>
      <c r="Y144" s="1729">
        <v>615135</v>
      </c>
      <c r="Z144" s="1720">
        <v>42249</v>
      </c>
      <c r="AA144" s="1778" t="s">
        <v>213</v>
      </c>
      <c r="AB144" s="1875"/>
    </row>
    <row r="145" spans="1:28" s="1713" customFormat="1" x14ac:dyDescent="0.2">
      <c r="A145" s="1726" t="s">
        <v>836</v>
      </c>
      <c r="B145" s="1727"/>
      <c r="C145" s="1727" t="s">
        <v>837</v>
      </c>
      <c r="D145" s="1713" t="s">
        <v>68</v>
      </c>
      <c r="E145" s="1713">
        <v>0</v>
      </c>
      <c r="F145" s="1713">
        <v>0</v>
      </c>
      <c r="G145" s="1713">
        <v>0</v>
      </c>
      <c r="H145" s="1713">
        <v>0</v>
      </c>
      <c r="I145" s="1728">
        <v>0</v>
      </c>
      <c r="J145" s="1728">
        <v>0</v>
      </c>
      <c r="K145" s="1728"/>
      <c r="L145" s="1715">
        <v>0</v>
      </c>
      <c r="M145" s="1715"/>
      <c r="N145" s="1715">
        <f>O145+Q145</f>
        <v>0</v>
      </c>
      <c r="O145" s="1715">
        <v>0</v>
      </c>
      <c r="P145" s="1788" t="str">
        <f>IF(N145&lt;=0,"",O145/N145)</f>
        <v/>
      </c>
      <c r="Q145" s="1715">
        <v>0</v>
      </c>
      <c r="R145" s="1788" t="str">
        <f>IF(N145&lt;=0,"",Q145/N145)</f>
        <v/>
      </c>
      <c r="S145" s="1775">
        <f>Q145/$S$1</f>
        <v>0</v>
      </c>
      <c r="T145" s="1750"/>
      <c r="U145" s="1715">
        <f>((1-I145)*O145)+((1-J145)*Q145)</f>
        <v>0</v>
      </c>
      <c r="V145" s="1715">
        <f>L145-W145</f>
        <v>0</v>
      </c>
      <c r="W145" s="1715">
        <f>X145+AC145+AH145+AM145+AO145+AR145</f>
        <v>0</v>
      </c>
      <c r="X145" s="1718"/>
      <c r="Y145" s="1729"/>
      <c r="Z145" s="1720"/>
      <c r="AA145" s="1778"/>
      <c r="AB145" s="1875"/>
    </row>
    <row r="146" spans="1:28" s="1713" customFormat="1" x14ac:dyDescent="0.2">
      <c r="A146" s="1793">
        <v>2015121</v>
      </c>
      <c r="B146" s="1727"/>
      <c r="C146" s="1727" t="s">
        <v>478</v>
      </c>
      <c r="D146" s="1713" t="s">
        <v>68</v>
      </c>
      <c r="E146" s="1713">
        <v>0</v>
      </c>
      <c r="F146" s="1713">
        <v>0</v>
      </c>
      <c r="G146" s="1713">
        <v>0</v>
      </c>
      <c r="H146" s="1713">
        <v>0</v>
      </c>
      <c r="I146" s="1728">
        <v>1</v>
      </c>
      <c r="J146" s="1728">
        <v>1</v>
      </c>
      <c r="K146" s="1728"/>
      <c r="L146" s="1715">
        <v>590.4</v>
      </c>
      <c r="M146" s="1715"/>
      <c r="N146" s="1715">
        <f t="shared" si="40"/>
        <v>295.2</v>
      </c>
      <c r="O146" s="1715">
        <v>295.2</v>
      </c>
      <c r="P146" s="1788">
        <f t="shared" si="41"/>
        <v>1</v>
      </c>
      <c r="Q146" s="1715">
        <v>0</v>
      </c>
      <c r="R146" s="1788">
        <f t="shared" si="42"/>
        <v>0</v>
      </c>
      <c r="S146" s="1775">
        <f t="shared" si="36"/>
        <v>0</v>
      </c>
      <c r="T146" s="1789"/>
      <c r="U146" s="1715">
        <f t="shared" si="37"/>
        <v>0</v>
      </c>
      <c r="V146" s="1715">
        <f t="shared" si="38"/>
        <v>0</v>
      </c>
      <c r="W146" s="1715">
        <f t="shared" si="39"/>
        <v>590.4</v>
      </c>
      <c r="X146" s="1718">
        <v>590.4</v>
      </c>
      <c r="Y146" s="1729">
        <v>615136</v>
      </c>
      <c r="Z146" s="1720">
        <v>42249</v>
      </c>
      <c r="AA146" s="1778" t="s">
        <v>213</v>
      </c>
      <c r="AB146" s="1875"/>
    </row>
    <row r="147" spans="1:28" s="1713" customFormat="1" x14ac:dyDescent="0.2">
      <c r="A147" s="1726">
        <v>2015122</v>
      </c>
      <c r="B147" s="1727"/>
      <c r="C147" s="1727" t="s">
        <v>479</v>
      </c>
      <c r="D147" s="1713" t="s">
        <v>68</v>
      </c>
      <c r="E147" s="1713">
        <v>1</v>
      </c>
      <c r="F147" s="1713">
        <v>8</v>
      </c>
      <c r="G147" s="1713">
        <v>2</v>
      </c>
      <c r="H147" s="1713">
        <v>6</v>
      </c>
      <c r="I147" s="1728">
        <v>1</v>
      </c>
      <c r="J147" s="1728">
        <v>1</v>
      </c>
      <c r="K147" s="1728"/>
      <c r="L147" s="1715">
        <v>3203.6</v>
      </c>
      <c r="M147" s="1715"/>
      <c r="N147" s="1715">
        <f t="shared" si="40"/>
        <v>2258.8000000000002</v>
      </c>
      <c r="O147" s="1715">
        <v>1710.47</v>
      </c>
      <c r="P147" s="1788">
        <f t="shared" si="41"/>
        <v>0.75724721090844693</v>
      </c>
      <c r="Q147" s="1715">
        <v>548.33000000000004</v>
      </c>
      <c r="R147" s="1788">
        <f t="shared" si="42"/>
        <v>0.24275278909155304</v>
      </c>
      <c r="S147" s="1775">
        <f t="shared" si="36"/>
        <v>21.933200000000003</v>
      </c>
      <c r="T147" s="1789"/>
      <c r="U147" s="1715">
        <f t="shared" si="37"/>
        <v>0</v>
      </c>
      <c r="V147" s="1715">
        <f t="shared" si="38"/>
        <v>0</v>
      </c>
      <c r="W147" s="1715">
        <f t="shared" si="39"/>
        <v>3203.6</v>
      </c>
      <c r="X147" s="1718">
        <v>3203.6</v>
      </c>
      <c r="Y147" s="1729">
        <v>615137</v>
      </c>
      <c r="Z147" s="1720">
        <v>42249</v>
      </c>
      <c r="AA147" s="1778" t="s">
        <v>213</v>
      </c>
      <c r="AB147" s="1875"/>
    </row>
    <row r="148" spans="1:28" s="1713" customFormat="1" x14ac:dyDescent="0.2">
      <c r="A148" s="1726">
        <v>2015123</v>
      </c>
      <c r="B148" s="1727"/>
      <c r="C148" s="1727" t="s">
        <v>480</v>
      </c>
      <c r="D148" s="1713" t="s">
        <v>68</v>
      </c>
      <c r="E148" s="1713">
        <v>1</v>
      </c>
      <c r="F148" s="1713">
        <v>8</v>
      </c>
      <c r="G148" s="1713">
        <v>2</v>
      </c>
      <c r="H148" s="1713">
        <v>6</v>
      </c>
      <c r="I148" s="1728">
        <v>1</v>
      </c>
      <c r="J148" s="1728">
        <v>1</v>
      </c>
      <c r="K148" s="1728"/>
      <c r="L148" s="1715">
        <v>3203.6</v>
      </c>
      <c r="M148" s="1715"/>
      <c r="N148" s="1715">
        <f t="shared" si="40"/>
        <v>2258.8000000000002</v>
      </c>
      <c r="O148" s="1715">
        <v>1710.47</v>
      </c>
      <c r="P148" s="1788">
        <f t="shared" si="41"/>
        <v>0.75724721090844693</v>
      </c>
      <c r="Q148" s="1715">
        <v>548.33000000000004</v>
      </c>
      <c r="R148" s="1788">
        <f t="shared" si="42"/>
        <v>0.24275278909155304</v>
      </c>
      <c r="S148" s="1775">
        <f t="shared" si="36"/>
        <v>21.933200000000003</v>
      </c>
      <c r="T148" s="1789"/>
      <c r="U148" s="1715">
        <f>((1-I148)*O148)+((1-J148)*Q148)</f>
        <v>0</v>
      </c>
      <c r="V148" s="1715">
        <f t="shared" si="38"/>
        <v>0</v>
      </c>
      <c r="W148" s="1715">
        <f t="shared" si="39"/>
        <v>3203.6</v>
      </c>
      <c r="X148" s="1718">
        <v>3203.6</v>
      </c>
      <c r="Y148" s="1729">
        <v>615138</v>
      </c>
      <c r="Z148" s="1720">
        <v>42249</v>
      </c>
      <c r="AA148" s="1778" t="s">
        <v>213</v>
      </c>
      <c r="AB148" s="1875"/>
    </row>
    <row r="149" spans="1:28" s="1713" customFormat="1" x14ac:dyDescent="0.2">
      <c r="A149" s="1726">
        <v>2015124</v>
      </c>
      <c r="B149" s="1727"/>
      <c r="C149" s="1727" t="s">
        <v>481</v>
      </c>
      <c r="D149" s="1713" t="s">
        <v>68</v>
      </c>
      <c r="E149" s="1713">
        <v>1</v>
      </c>
      <c r="F149" s="1713">
        <v>8</v>
      </c>
      <c r="G149" s="1713">
        <v>2</v>
      </c>
      <c r="H149" s="1713">
        <v>6</v>
      </c>
      <c r="I149" s="1728">
        <v>1</v>
      </c>
      <c r="J149" s="1728">
        <v>1</v>
      </c>
      <c r="K149" s="1728"/>
      <c r="L149" s="1715">
        <v>3203.6</v>
      </c>
      <c r="M149" s="1715"/>
      <c r="N149" s="1715">
        <f t="shared" si="40"/>
        <v>2258.8000000000002</v>
      </c>
      <c r="O149" s="1715">
        <v>1710.47</v>
      </c>
      <c r="P149" s="1788">
        <f t="shared" si="41"/>
        <v>0.75724721090844693</v>
      </c>
      <c r="Q149" s="1715">
        <v>548.33000000000004</v>
      </c>
      <c r="R149" s="1788">
        <f t="shared" si="42"/>
        <v>0.24275278909155304</v>
      </c>
      <c r="S149" s="1775">
        <f t="shared" si="36"/>
        <v>21.933200000000003</v>
      </c>
      <c r="T149" s="1789"/>
      <c r="U149" s="1715">
        <f>((1-I149)*O149)+((1-J149)*Q149)</f>
        <v>0</v>
      </c>
      <c r="V149" s="1715">
        <f t="shared" si="38"/>
        <v>0</v>
      </c>
      <c r="W149" s="1715">
        <f t="shared" si="39"/>
        <v>3203.6</v>
      </c>
      <c r="X149" s="1718">
        <v>3203.6</v>
      </c>
      <c r="Y149" s="1729">
        <v>615139</v>
      </c>
      <c r="Z149" s="1720">
        <v>42249</v>
      </c>
      <c r="AA149" s="1778" t="s">
        <v>213</v>
      </c>
      <c r="AB149" s="1875"/>
    </row>
    <row r="150" spans="1:28" s="1713" customFormat="1" x14ac:dyDescent="0.2">
      <c r="A150" s="1726">
        <v>2015125</v>
      </c>
      <c r="B150" s="1727"/>
      <c r="C150" s="1727" t="s">
        <v>483</v>
      </c>
      <c r="D150" s="1713" t="s">
        <v>68</v>
      </c>
      <c r="E150" s="1713">
        <v>1</v>
      </c>
      <c r="F150" s="1713">
        <v>2</v>
      </c>
      <c r="G150" s="1713">
        <v>1</v>
      </c>
      <c r="H150" s="1713">
        <v>1</v>
      </c>
      <c r="I150" s="1728">
        <v>1</v>
      </c>
      <c r="J150" s="1728">
        <v>1</v>
      </c>
      <c r="K150" s="1728"/>
      <c r="L150" s="1715">
        <v>523</v>
      </c>
      <c r="M150" s="1715"/>
      <c r="N150" s="1715">
        <f t="shared" si="40"/>
        <v>400.11</v>
      </c>
      <c r="O150" s="1715">
        <v>283.44</v>
      </c>
      <c r="P150" s="1788">
        <f t="shared" si="41"/>
        <v>0.70840518857314239</v>
      </c>
      <c r="Q150" s="1715">
        <v>116.67</v>
      </c>
      <c r="R150" s="1788">
        <f t="shared" si="42"/>
        <v>0.29159481142685761</v>
      </c>
      <c r="S150" s="1775">
        <f t="shared" si="36"/>
        <v>4.6668000000000003</v>
      </c>
      <c r="T150" s="1789"/>
      <c r="U150" s="1715">
        <f t="shared" si="37"/>
        <v>0</v>
      </c>
      <c r="V150" s="1715">
        <f t="shared" si="38"/>
        <v>0</v>
      </c>
      <c r="W150" s="1715">
        <f t="shared" si="39"/>
        <v>523</v>
      </c>
      <c r="X150" s="1718">
        <f>632.83/1.21</f>
        <v>523</v>
      </c>
      <c r="Y150" s="1729">
        <v>615140</v>
      </c>
      <c r="Z150" s="1720">
        <v>42249</v>
      </c>
      <c r="AA150" s="1778" t="s">
        <v>213</v>
      </c>
      <c r="AB150" s="1875"/>
    </row>
    <row r="151" spans="1:28" s="1713" customFormat="1" x14ac:dyDescent="0.2">
      <c r="A151" s="1726">
        <v>2015126</v>
      </c>
      <c r="B151" s="1727"/>
      <c r="C151" s="1727" t="s">
        <v>484</v>
      </c>
      <c r="D151" s="1713" t="s">
        <v>68</v>
      </c>
      <c r="E151" s="1713">
        <v>1</v>
      </c>
      <c r="F151" s="1713">
        <v>7</v>
      </c>
      <c r="G151" s="1713">
        <v>5</v>
      </c>
      <c r="H151" s="1713">
        <v>1</v>
      </c>
      <c r="I151" s="1728">
        <v>1</v>
      </c>
      <c r="J151" s="1728">
        <v>1</v>
      </c>
      <c r="K151" s="1728"/>
      <c r="L151" s="1715">
        <v>2257</v>
      </c>
      <c r="M151" s="1715"/>
      <c r="N151" s="1715">
        <f t="shared" si="40"/>
        <v>1305.02</v>
      </c>
      <c r="O151" s="1715">
        <v>989.6</v>
      </c>
      <c r="P151" s="1788">
        <f t="shared" si="41"/>
        <v>0.75830255475011876</v>
      </c>
      <c r="Q151" s="1715">
        <v>315.42</v>
      </c>
      <c r="R151" s="1788">
        <f t="shared" si="42"/>
        <v>0.24169744524988124</v>
      </c>
      <c r="S151" s="1775">
        <f t="shared" si="36"/>
        <v>12.616800000000001</v>
      </c>
      <c r="T151" s="1789"/>
      <c r="U151" s="1715">
        <f t="shared" si="37"/>
        <v>0</v>
      </c>
      <c r="V151" s="1715">
        <f t="shared" si="38"/>
        <v>0</v>
      </c>
      <c r="W151" s="1715">
        <f t="shared" si="39"/>
        <v>2257</v>
      </c>
      <c r="X151" s="1718">
        <f>2730.97/1.21</f>
        <v>2257</v>
      </c>
      <c r="Y151" s="1729">
        <v>615141</v>
      </c>
      <c r="Z151" s="1720">
        <v>42249</v>
      </c>
      <c r="AA151" s="1778" t="s">
        <v>213</v>
      </c>
      <c r="AB151" s="1875"/>
    </row>
    <row r="152" spans="1:28" s="1713" customFormat="1" x14ac:dyDescent="0.2">
      <c r="A152" s="1726">
        <v>2015127</v>
      </c>
      <c r="B152" s="1727"/>
      <c r="C152" s="1727" t="s">
        <v>485</v>
      </c>
      <c r="D152" s="1713" t="s">
        <v>322</v>
      </c>
      <c r="E152" s="1713">
        <v>0</v>
      </c>
      <c r="F152" s="1713">
        <v>4</v>
      </c>
      <c r="G152" s="1713">
        <v>4</v>
      </c>
      <c r="H152" s="1713">
        <v>0</v>
      </c>
      <c r="I152" s="1728">
        <v>1</v>
      </c>
      <c r="J152" s="1728">
        <v>1</v>
      </c>
      <c r="K152" s="1728"/>
      <c r="L152" s="1715">
        <v>1529.56</v>
      </c>
      <c r="M152" s="1715"/>
      <c r="N152" s="1715">
        <f t="shared" si="40"/>
        <v>1019.1700000000001</v>
      </c>
      <c r="O152" s="1715">
        <v>880.84</v>
      </c>
      <c r="P152" s="1788">
        <f t="shared" si="41"/>
        <v>0.86427190753260008</v>
      </c>
      <c r="Q152" s="1715">
        <v>138.33000000000001</v>
      </c>
      <c r="R152" s="1788">
        <f t="shared" si="42"/>
        <v>0.13572809246739995</v>
      </c>
      <c r="S152" s="1775">
        <f t="shared" si="36"/>
        <v>5.5332000000000008</v>
      </c>
      <c r="T152" s="1789"/>
      <c r="U152" s="1715">
        <f t="shared" si="37"/>
        <v>0</v>
      </c>
      <c r="V152" s="1715">
        <f t="shared" si="38"/>
        <v>0</v>
      </c>
      <c r="W152" s="1715">
        <f t="shared" si="39"/>
        <v>1529.56</v>
      </c>
      <c r="X152" s="1718">
        <v>1529.56</v>
      </c>
      <c r="Y152" s="1729">
        <v>615160</v>
      </c>
      <c r="Z152" s="1720">
        <v>42270</v>
      </c>
      <c r="AA152" s="1778" t="s">
        <v>213</v>
      </c>
      <c r="AB152" s="1875"/>
    </row>
    <row r="153" spans="1:28" s="1713" customFormat="1" x14ac:dyDescent="0.2">
      <c r="A153" s="1726">
        <v>2015128</v>
      </c>
      <c r="B153" s="1727"/>
      <c r="C153" s="1727" t="s">
        <v>491</v>
      </c>
      <c r="D153" s="1713" t="s">
        <v>68</v>
      </c>
      <c r="E153" s="1713">
        <v>0</v>
      </c>
      <c r="F153" s="1713">
        <v>0</v>
      </c>
      <c r="G153" s="1713">
        <v>0</v>
      </c>
      <c r="H153" s="1713">
        <v>0</v>
      </c>
      <c r="I153" s="1728">
        <v>1</v>
      </c>
      <c r="J153" s="1728">
        <v>0</v>
      </c>
      <c r="K153" s="1728"/>
      <c r="L153" s="1715">
        <v>130.5</v>
      </c>
      <c r="M153" s="1715"/>
      <c r="N153" s="1715">
        <f t="shared" si="40"/>
        <v>87</v>
      </c>
      <c r="O153" s="1715">
        <v>87</v>
      </c>
      <c r="P153" s="1788">
        <f t="shared" si="41"/>
        <v>1</v>
      </c>
      <c r="Q153" s="1715">
        <v>0</v>
      </c>
      <c r="R153" s="1788">
        <f t="shared" si="42"/>
        <v>0</v>
      </c>
      <c r="S153" s="1775">
        <f t="shared" si="36"/>
        <v>0</v>
      </c>
      <c r="T153" s="1789"/>
      <c r="U153" s="1715">
        <f t="shared" si="37"/>
        <v>0</v>
      </c>
      <c r="V153" s="1715">
        <f t="shared" si="38"/>
        <v>0</v>
      </c>
      <c r="W153" s="1715">
        <f t="shared" si="39"/>
        <v>130.5</v>
      </c>
      <c r="X153" s="1718">
        <v>130.5</v>
      </c>
      <c r="Y153" s="1729">
        <v>615145</v>
      </c>
      <c r="Z153" s="1720">
        <v>42265</v>
      </c>
      <c r="AA153" s="1778" t="s">
        <v>213</v>
      </c>
      <c r="AB153" s="1875"/>
    </row>
    <row r="154" spans="1:28" s="1713" customFormat="1" x14ac:dyDescent="0.2">
      <c r="A154" s="1726">
        <v>2015129</v>
      </c>
      <c r="B154" s="1727"/>
      <c r="C154" s="1727" t="s">
        <v>494</v>
      </c>
      <c r="D154" s="1713" t="s">
        <v>68</v>
      </c>
      <c r="E154" s="1713">
        <v>1</v>
      </c>
      <c r="F154" s="1713">
        <v>10</v>
      </c>
      <c r="G154" s="1713">
        <v>5</v>
      </c>
      <c r="H154" s="1713">
        <v>4</v>
      </c>
      <c r="I154" s="1728">
        <v>1</v>
      </c>
      <c r="J154" s="1728">
        <v>1</v>
      </c>
      <c r="K154" s="1728"/>
      <c r="L154" s="1715">
        <v>3238</v>
      </c>
      <c r="M154" s="1715"/>
      <c r="N154" s="1715">
        <f t="shared" ref="N154:N163" si="43">O154+Q154</f>
        <v>2141.69</v>
      </c>
      <c r="O154" s="1715">
        <v>1680.44</v>
      </c>
      <c r="P154" s="1788">
        <f t="shared" ref="P154:P163" si="44">O154/N154</f>
        <v>0.7846326966087529</v>
      </c>
      <c r="Q154" s="1715">
        <v>461.25</v>
      </c>
      <c r="R154" s="1788">
        <f t="shared" ref="R154:R163" si="45">Q154/N154</f>
        <v>0.2153673033912471</v>
      </c>
      <c r="S154" s="1775">
        <f t="shared" si="36"/>
        <v>18.45</v>
      </c>
      <c r="T154" s="1789"/>
      <c r="U154" s="1715">
        <f t="shared" si="37"/>
        <v>0</v>
      </c>
      <c r="V154" s="1715">
        <f t="shared" si="38"/>
        <v>0</v>
      </c>
      <c r="W154" s="1715">
        <f t="shared" si="39"/>
        <v>3238</v>
      </c>
      <c r="X154" s="1718">
        <v>3238</v>
      </c>
      <c r="Y154" s="1729">
        <v>615146</v>
      </c>
      <c r="Z154" s="1720">
        <v>42265</v>
      </c>
      <c r="AA154" s="1778" t="s">
        <v>213</v>
      </c>
      <c r="AB154" s="1875"/>
    </row>
    <row r="155" spans="1:28" s="1713" customFormat="1" x14ac:dyDescent="0.2">
      <c r="A155" s="1726">
        <v>2015130</v>
      </c>
      <c r="B155" s="1727"/>
      <c r="C155" s="1727" t="s">
        <v>495</v>
      </c>
      <c r="D155" s="1713" t="s">
        <v>68</v>
      </c>
      <c r="E155" s="1713">
        <v>1</v>
      </c>
      <c r="F155" s="1713">
        <v>10</v>
      </c>
      <c r="G155" s="1713">
        <v>7</v>
      </c>
      <c r="H155" s="1713">
        <v>3</v>
      </c>
      <c r="I155" s="1728">
        <v>1</v>
      </c>
      <c r="J155" s="1728">
        <v>1</v>
      </c>
      <c r="K155" s="1728"/>
      <c r="L155" s="1715">
        <v>3104</v>
      </c>
      <c r="M155" s="1715"/>
      <c r="N155" s="1715">
        <f t="shared" si="43"/>
        <v>2105.19</v>
      </c>
      <c r="O155" s="1715">
        <v>1611.44</v>
      </c>
      <c r="P155" s="1788">
        <f t="shared" si="44"/>
        <v>0.76546059975584158</v>
      </c>
      <c r="Q155" s="1715">
        <v>493.75</v>
      </c>
      <c r="R155" s="1788">
        <f t="shared" si="45"/>
        <v>0.23453940024415848</v>
      </c>
      <c r="S155" s="1775">
        <f t="shared" si="36"/>
        <v>19.75</v>
      </c>
      <c r="T155" s="1789"/>
      <c r="U155" s="1715">
        <f t="shared" si="37"/>
        <v>0</v>
      </c>
      <c r="V155" s="1715">
        <f t="shared" si="38"/>
        <v>0</v>
      </c>
      <c r="W155" s="1715">
        <f t="shared" si="39"/>
        <v>3104</v>
      </c>
      <c r="X155" s="1718">
        <v>3104</v>
      </c>
      <c r="Y155" s="1729">
        <v>615147</v>
      </c>
      <c r="Z155" s="1720">
        <v>42265</v>
      </c>
      <c r="AA155" s="1778" t="s">
        <v>213</v>
      </c>
      <c r="AB155" s="1875"/>
    </row>
    <row r="156" spans="1:28" s="1713" customFormat="1" x14ac:dyDescent="0.2">
      <c r="A156" s="1726">
        <v>2015131</v>
      </c>
      <c r="B156" s="1727"/>
      <c r="C156" s="1727" t="s">
        <v>496</v>
      </c>
      <c r="D156" s="1713" t="s">
        <v>68</v>
      </c>
      <c r="E156" s="1713">
        <v>1</v>
      </c>
      <c r="F156" s="1713">
        <v>9</v>
      </c>
      <c r="G156" s="1713">
        <v>7</v>
      </c>
      <c r="H156" s="1713">
        <v>3</v>
      </c>
      <c r="I156" s="1728">
        <v>1</v>
      </c>
      <c r="J156" s="1728">
        <v>1</v>
      </c>
      <c r="K156" s="1728"/>
      <c r="L156" s="1715">
        <v>2418</v>
      </c>
      <c r="M156" s="1715"/>
      <c r="N156" s="1715">
        <f t="shared" si="43"/>
        <v>1553.61</v>
      </c>
      <c r="O156" s="1715">
        <v>1169.8599999999999</v>
      </c>
      <c r="P156" s="1788">
        <f t="shared" si="44"/>
        <v>0.75299463829403779</v>
      </c>
      <c r="Q156" s="1715">
        <v>383.75</v>
      </c>
      <c r="R156" s="1788">
        <f t="shared" si="45"/>
        <v>0.24700536170596227</v>
      </c>
      <c r="S156" s="1775">
        <f t="shared" si="36"/>
        <v>15.35</v>
      </c>
      <c r="T156" s="1789"/>
      <c r="U156" s="1715">
        <f t="shared" si="37"/>
        <v>0</v>
      </c>
      <c r="V156" s="1715">
        <f t="shared" si="38"/>
        <v>0</v>
      </c>
      <c r="W156" s="1715">
        <f t="shared" si="39"/>
        <v>2418</v>
      </c>
      <c r="X156" s="1718">
        <v>2418</v>
      </c>
      <c r="Y156" s="1729">
        <v>615148</v>
      </c>
      <c r="Z156" s="1720">
        <v>42265</v>
      </c>
      <c r="AA156" s="1778" t="s">
        <v>213</v>
      </c>
      <c r="AB156" s="1875"/>
    </row>
    <row r="157" spans="1:28" s="1713" customFormat="1" x14ac:dyDescent="0.2">
      <c r="A157" s="1726">
        <v>2015132</v>
      </c>
      <c r="B157" s="1727"/>
      <c r="C157" s="1727" t="s">
        <v>497</v>
      </c>
      <c r="D157" s="1713" t="s">
        <v>68</v>
      </c>
      <c r="E157" s="1713">
        <v>1</v>
      </c>
      <c r="F157" s="1713">
        <v>2</v>
      </c>
      <c r="G157" s="1713">
        <v>1</v>
      </c>
      <c r="H157" s="1713">
        <v>1</v>
      </c>
      <c r="I157" s="1728">
        <v>1</v>
      </c>
      <c r="J157" s="1728">
        <v>1</v>
      </c>
      <c r="K157" s="1728"/>
      <c r="L157" s="1715">
        <v>643</v>
      </c>
      <c r="M157" s="1715"/>
      <c r="N157" s="1715">
        <f t="shared" si="43"/>
        <v>436.02</v>
      </c>
      <c r="O157" s="1715">
        <v>336.02</v>
      </c>
      <c r="P157" s="1788">
        <f t="shared" si="44"/>
        <v>0.77065272235218563</v>
      </c>
      <c r="Q157" s="1715">
        <v>100</v>
      </c>
      <c r="R157" s="1788">
        <f t="shared" si="45"/>
        <v>0.22934727764781432</v>
      </c>
      <c r="S157" s="1775">
        <f t="shared" si="36"/>
        <v>4</v>
      </c>
      <c r="T157" s="1789"/>
      <c r="U157" s="1715">
        <f t="shared" si="37"/>
        <v>0</v>
      </c>
      <c r="V157" s="1715">
        <f t="shared" si="38"/>
        <v>0</v>
      </c>
      <c r="W157" s="1715">
        <f t="shared" si="39"/>
        <v>643</v>
      </c>
      <c r="X157" s="1718">
        <v>643</v>
      </c>
      <c r="Y157" s="1729">
        <v>615149</v>
      </c>
      <c r="Z157" s="1720">
        <v>42265</v>
      </c>
      <c r="AA157" s="1778" t="s">
        <v>213</v>
      </c>
      <c r="AB157" s="1875"/>
    </row>
    <row r="158" spans="1:28" s="1713" customFormat="1" x14ac:dyDescent="0.2">
      <c r="A158" s="1726">
        <v>2015133</v>
      </c>
      <c r="B158" s="1727"/>
      <c r="C158" s="1727" t="s">
        <v>498</v>
      </c>
      <c r="D158" s="1713" t="s">
        <v>68</v>
      </c>
      <c r="E158" s="1713">
        <v>1</v>
      </c>
      <c r="F158" s="1713">
        <v>8</v>
      </c>
      <c r="G158" s="1713">
        <v>7</v>
      </c>
      <c r="H158" s="1713">
        <v>1</v>
      </c>
      <c r="I158" s="1728">
        <v>1</v>
      </c>
      <c r="J158" s="1728">
        <v>1</v>
      </c>
      <c r="K158" s="1728"/>
      <c r="L158" s="1715">
        <v>1878</v>
      </c>
      <c r="M158" s="1715"/>
      <c r="N158" s="1715">
        <f t="shared" si="43"/>
        <v>1206.79</v>
      </c>
      <c r="O158" s="1715">
        <v>885.54</v>
      </c>
      <c r="P158" s="1788">
        <f t="shared" si="44"/>
        <v>0.73379792673124566</v>
      </c>
      <c r="Q158" s="1715">
        <v>321.25</v>
      </c>
      <c r="R158" s="1788">
        <f t="shared" si="45"/>
        <v>0.26620207326875428</v>
      </c>
      <c r="S158" s="1775">
        <f t="shared" si="36"/>
        <v>12.85</v>
      </c>
      <c r="T158" s="1789"/>
      <c r="U158" s="1715">
        <f t="shared" si="37"/>
        <v>0</v>
      </c>
      <c r="V158" s="1715">
        <f t="shared" si="38"/>
        <v>0</v>
      </c>
      <c r="W158" s="1715">
        <f t="shared" si="39"/>
        <v>1878</v>
      </c>
      <c r="X158" s="1718">
        <v>1878</v>
      </c>
      <c r="Y158" s="1729">
        <v>615150</v>
      </c>
      <c r="Z158" s="1720">
        <v>42265</v>
      </c>
      <c r="AA158" s="1778" t="s">
        <v>213</v>
      </c>
      <c r="AB158" s="1875"/>
    </row>
    <row r="159" spans="1:28" s="1713" customFormat="1" x14ac:dyDescent="0.2">
      <c r="A159" s="1726">
        <v>2015134</v>
      </c>
      <c r="B159" s="1727"/>
      <c r="C159" s="1795" t="s">
        <v>509</v>
      </c>
      <c r="D159" s="1713" t="s">
        <v>68</v>
      </c>
      <c r="E159" s="1713">
        <v>0</v>
      </c>
      <c r="F159" s="1713">
        <v>0</v>
      </c>
      <c r="G159" s="1713">
        <v>0</v>
      </c>
      <c r="H159" s="1713">
        <v>0</v>
      </c>
      <c r="I159" s="1728">
        <v>1</v>
      </c>
      <c r="J159" s="1728">
        <v>0</v>
      </c>
      <c r="K159" s="1728"/>
      <c r="L159" s="1715">
        <v>35.880000000000003</v>
      </c>
      <c r="M159" s="1715"/>
      <c r="N159" s="1715">
        <f t="shared" si="43"/>
        <v>17.940000000000001</v>
      </c>
      <c r="O159" s="1715">
        <v>17.940000000000001</v>
      </c>
      <c r="P159" s="1788">
        <f t="shared" si="44"/>
        <v>1</v>
      </c>
      <c r="Q159" s="1715">
        <v>0</v>
      </c>
      <c r="R159" s="1788">
        <f t="shared" si="45"/>
        <v>0</v>
      </c>
      <c r="S159" s="1775">
        <f t="shared" si="36"/>
        <v>0</v>
      </c>
      <c r="T159" s="1789"/>
      <c r="U159" s="1715">
        <f t="shared" si="37"/>
        <v>0</v>
      </c>
      <c r="V159" s="1715">
        <f t="shared" si="38"/>
        <v>0</v>
      </c>
      <c r="W159" s="1715">
        <f t="shared" si="39"/>
        <v>35.880000000000003</v>
      </c>
      <c r="X159" s="1718">
        <v>35.880000000000003</v>
      </c>
      <c r="Y159" s="1729">
        <v>615151</v>
      </c>
      <c r="Z159" s="1720">
        <v>42265</v>
      </c>
      <c r="AA159" s="1778" t="s">
        <v>213</v>
      </c>
      <c r="AB159" s="1875"/>
    </row>
    <row r="160" spans="1:28" s="1713" customFormat="1" x14ac:dyDescent="0.2">
      <c r="A160" s="1726">
        <v>2015135</v>
      </c>
      <c r="B160" s="1727"/>
      <c r="C160" s="1795" t="s">
        <v>499</v>
      </c>
      <c r="D160" s="1713" t="s">
        <v>68</v>
      </c>
      <c r="E160" s="1713">
        <v>1</v>
      </c>
      <c r="F160" s="1713">
        <v>1</v>
      </c>
      <c r="G160" s="1713">
        <v>0</v>
      </c>
      <c r="H160" s="1713">
        <v>1</v>
      </c>
      <c r="I160" s="1728">
        <v>1</v>
      </c>
      <c r="J160" s="1728">
        <v>1</v>
      </c>
      <c r="K160" s="1728"/>
      <c r="L160" s="1715">
        <v>585</v>
      </c>
      <c r="M160" s="1715"/>
      <c r="N160" s="1715">
        <f t="shared" si="43"/>
        <v>390.99</v>
      </c>
      <c r="O160" s="1715">
        <v>311.82</v>
      </c>
      <c r="P160" s="1788">
        <f t="shared" si="44"/>
        <v>0.79751400291567554</v>
      </c>
      <c r="Q160" s="1715">
        <v>79.17</v>
      </c>
      <c r="R160" s="1788">
        <f t="shared" si="45"/>
        <v>0.20248599708432441</v>
      </c>
      <c r="S160" s="1775">
        <f t="shared" si="36"/>
        <v>3.1668000000000003</v>
      </c>
      <c r="T160" s="1789"/>
      <c r="U160" s="1715">
        <f t="shared" si="37"/>
        <v>0</v>
      </c>
      <c r="V160" s="1715">
        <f t="shared" si="38"/>
        <v>0</v>
      </c>
      <c r="W160" s="1715">
        <f t="shared" si="39"/>
        <v>585</v>
      </c>
      <c r="X160" s="1718">
        <v>585</v>
      </c>
      <c r="Y160" s="1729">
        <v>615152</v>
      </c>
      <c r="Z160" s="1720">
        <v>42265</v>
      </c>
      <c r="AA160" s="1778" t="s">
        <v>213</v>
      </c>
      <c r="AB160" s="1875"/>
    </row>
    <row r="161" spans="1:28" s="1713" customFormat="1" x14ac:dyDescent="0.2">
      <c r="A161" s="1726">
        <v>2015136</v>
      </c>
      <c r="B161" s="1727"/>
      <c r="C161" s="1795" t="s">
        <v>500</v>
      </c>
      <c r="D161" s="1713" t="s">
        <v>68</v>
      </c>
      <c r="E161" s="1713">
        <v>1</v>
      </c>
      <c r="F161" s="1713">
        <v>7</v>
      </c>
      <c r="G161" s="1713">
        <v>4</v>
      </c>
      <c r="H161" s="1713">
        <v>3</v>
      </c>
      <c r="I161" s="1728">
        <v>1</v>
      </c>
      <c r="J161" s="1728">
        <v>1</v>
      </c>
      <c r="K161" s="1728"/>
      <c r="L161" s="1715">
        <v>2136</v>
      </c>
      <c r="M161" s="1715"/>
      <c r="N161" s="1715">
        <f t="shared" si="43"/>
        <v>1316.08</v>
      </c>
      <c r="O161" s="1715">
        <v>999.83</v>
      </c>
      <c r="P161" s="1788">
        <f t="shared" si="44"/>
        <v>0.75970305756488976</v>
      </c>
      <c r="Q161" s="1715">
        <v>316.25</v>
      </c>
      <c r="R161" s="1788">
        <f t="shared" si="45"/>
        <v>0.24029694243511035</v>
      </c>
      <c r="S161" s="1775">
        <f t="shared" si="36"/>
        <v>12.65</v>
      </c>
      <c r="T161" s="1789"/>
      <c r="U161" s="1715">
        <f t="shared" si="37"/>
        <v>0</v>
      </c>
      <c r="V161" s="1715">
        <f t="shared" si="38"/>
        <v>0</v>
      </c>
      <c r="W161" s="1715">
        <f t="shared" si="39"/>
        <v>2136</v>
      </c>
      <c r="X161" s="1718">
        <v>2136</v>
      </c>
      <c r="Y161" s="1729">
        <v>615153</v>
      </c>
      <c r="Z161" s="1720">
        <v>42265</v>
      </c>
      <c r="AA161" s="1778" t="s">
        <v>213</v>
      </c>
      <c r="AB161" s="1875"/>
    </row>
    <row r="162" spans="1:28" s="1713" customFormat="1" x14ac:dyDescent="0.2">
      <c r="A162" s="1726">
        <v>2015137</v>
      </c>
      <c r="B162" s="1727"/>
      <c r="C162" s="1795" t="s">
        <v>501</v>
      </c>
      <c r="D162" s="1713" t="s">
        <v>68</v>
      </c>
      <c r="E162" s="1713">
        <v>1</v>
      </c>
      <c r="F162" s="1713">
        <v>11</v>
      </c>
      <c r="G162" s="1713">
        <v>5</v>
      </c>
      <c r="H162" s="1713">
        <v>3</v>
      </c>
      <c r="I162" s="1728">
        <v>1</v>
      </c>
      <c r="J162" s="1728">
        <v>1</v>
      </c>
      <c r="K162" s="1728"/>
      <c r="L162" s="1715">
        <v>2484</v>
      </c>
      <c r="M162" s="1715"/>
      <c r="N162" s="1715">
        <f t="shared" si="43"/>
        <v>1579.76</v>
      </c>
      <c r="O162" s="1715">
        <v>1183.51</v>
      </c>
      <c r="P162" s="1788">
        <f t="shared" si="44"/>
        <v>0.74917076011546058</v>
      </c>
      <c r="Q162" s="1715">
        <v>396.25</v>
      </c>
      <c r="R162" s="1788">
        <f t="shared" si="45"/>
        <v>0.25082923988453942</v>
      </c>
      <c r="S162" s="1775">
        <f t="shared" si="36"/>
        <v>15.85</v>
      </c>
      <c r="T162" s="1789"/>
      <c r="U162" s="1715">
        <f t="shared" si="37"/>
        <v>0</v>
      </c>
      <c r="V162" s="1715">
        <f t="shared" si="38"/>
        <v>0</v>
      </c>
      <c r="W162" s="1715">
        <f t="shared" si="39"/>
        <v>2484</v>
      </c>
      <c r="X162" s="1718">
        <v>2484</v>
      </c>
      <c r="Y162" s="1729">
        <v>615154</v>
      </c>
      <c r="Z162" s="1720">
        <v>42265</v>
      </c>
      <c r="AA162" s="1778" t="s">
        <v>213</v>
      </c>
      <c r="AB162" s="1875"/>
    </row>
    <row r="163" spans="1:28" s="1713" customFormat="1" x14ac:dyDescent="0.2">
      <c r="A163" s="1726">
        <v>2015138</v>
      </c>
      <c r="B163" s="1727"/>
      <c r="C163" s="1727" t="s">
        <v>507</v>
      </c>
      <c r="D163" s="1713" t="s">
        <v>68</v>
      </c>
      <c r="E163" s="1713">
        <v>1</v>
      </c>
      <c r="F163" s="1713">
        <v>11</v>
      </c>
      <c r="G163" s="1713">
        <v>4</v>
      </c>
      <c r="H163" s="1713">
        <v>3</v>
      </c>
      <c r="I163" s="1728">
        <v>1</v>
      </c>
      <c r="J163" s="1728">
        <v>1</v>
      </c>
      <c r="K163" s="1728"/>
      <c r="L163" s="1715">
        <v>4111</v>
      </c>
      <c r="M163" s="1715"/>
      <c r="N163" s="1715">
        <f t="shared" si="43"/>
        <v>2245.48</v>
      </c>
      <c r="O163" s="1715">
        <v>1785.9</v>
      </c>
      <c r="P163" s="1788">
        <f t="shared" si="44"/>
        <v>0.7953310650729466</v>
      </c>
      <c r="Q163" s="1715">
        <v>459.58</v>
      </c>
      <c r="R163" s="1788">
        <f t="shared" si="45"/>
        <v>0.20466893492705346</v>
      </c>
      <c r="S163" s="1775">
        <f t="shared" si="36"/>
        <v>18.383199999999999</v>
      </c>
      <c r="T163" s="1789"/>
      <c r="U163" s="1715">
        <f t="shared" si="37"/>
        <v>0</v>
      </c>
      <c r="V163" s="1715">
        <f t="shared" si="38"/>
        <v>0</v>
      </c>
      <c r="W163" s="1715">
        <f t="shared" si="39"/>
        <v>4111</v>
      </c>
      <c r="X163" s="1718">
        <v>4111</v>
      </c>
      <c r="Y163" s="1729">
        <v>615179</v>
      </c>
      <c r="Z163" s="1720">
        <v>42286</v>
      </c>
      <c r="AA163" s="1778" t="s">
        <v>213</v>
      </c>
      <c r="AB163" s="1875"/>
    </row>
    <row r="164" spans="1:28" s="1713" customFormat="1" x14ac:dyDescent="0.2">
      <c r="A164" s="1726">
        <v>2015139</v>
      </c>
      <c r="B164" s="1727"/>
      <c r="C164" s="1727" t="s">
        <v>520</v>
      </c>
      <c r="D164" s="1713" t="s">
        <v>68</v>
      </c>
      <c r="E164" s="1713">
        <v>1</v>
      </c>
      <c r="F164" s="1713">
        <v>10</v>
      </c>
      <c r="G164" s="1713">
        <v>5</v>
      </c>
      <c r="H164" s="1713">
        <v>3</v>
      </c>
      <c r="I164" s="1728">
        <v>0</v>
      </c>
      <c r="J164" s="1728">
        <v>0</v>
      </c>
      <c r="K164" s="1728"/>
      <c r="L164" s="1715"/>
      <c r="M164" s="1715"/>
      <c r="N164" s="1715"/>
      <c r="O164" s="1715"/>
      <c r="P164" s="1799"/>
      <c r="Q164" s="1715"/>
      <c r="S164" s="1775">
        <f t="shared" si="36"/>
        <v>0</v>
      </c>
      <c r="T164" s="1750"/>
      <c r="U164" s="1715">
        <f t="shared" si="37"/>
        <v>0</v>
      </c>
      <c r="V164" s="1715">
        <f t="shared" si="38"/>
        <v>0</v>
      </c>
      <c r="W164" s="1715">
        <f t="shared" si="39"/>
        <v>0</v>
      </c>
      <c r="X164" s="1718"/>
      <c r="Y164" s="1729"/>
      <c r="Z164" s="1720"/>
      <c r="AA164" s="1778"/>
      <c r="AB164" s="1875"/>
    </row>
    <row r="165" spans="1:28" s="1713" customFormat="1" x14ac:dyDescent="0.2">
      <c r="A165" s="1726">
        <v>2015140</v>
      </c>
      <c r="B165" s="1727"/>
      <c r="C165" s="1727" t="s">
        <v>504</v>
      </c>
      <c r="D165" s="1713" t="s">
        <v>68</v>
      </c>
      <c r="E165" s="1713">
        <v>1</v>
      </c>
      <c r="F165" s="1713">
        <v>10</v>
      </c>
      <c r="G165" s="1713">
        <v>8</v>
      </c>
      <c r="H165" s="1713">
        <v>3</v>
      </c>
      <c r="I165" s="1728">
        <v>1</v>
      </c>
      <c r="J165" s="1728">
        <v>1</v>
      </c>
      <c r="K165" s="1728"/>
      <c r="L165" s="1715">
        <v>3060</v>
      </c>
      <c r="M165" s="1715"/>
      <c r="N165" s="1715">
        <f t="shared" ref="N165:N178" si="46">O165+Q165</f>
        <v>1892.47</v>
      </c>
      <c r="O165" s="1715">
        <v>1444.55</v>
      </c>
      <c r="P165" s="1788">
        <f t="shared" ref="P165:P178" si="47">O165/N165</f>
        <v>0.76331461000702783</v>
      </c>
      <c r="Q165" s="1715">
        <v>447.92</v>
      </c>
      <c r="R165" s="1788">
        <f t="shared" ref="R165:R178" si="48">Q165/N165</f>
        <v>0.23668538999297214</v>
      </c>
      <c r="S165" s="1775">
        <f t="shared" si="36"/>
        <v>17.916800000000002</v>
      </c>
      <c r="T165" s="1789"/>
      <c r="U165" s="1715">
        <f t="shared" si="37"/>
        <v>0</v>
      </c>
      <c r="V165" s="1715">
        <f t="shared" si="38"/>
        <v>0</v>
      </c>
      <c r="W165" s="1715">
        <f t="shared" si="39"/>
        <v>3060</v>
      </c>
      <c r="X165" s="1718">
        <v>3060</v>
      </c>
      <c r="Y165" s="1729">
        <v>615155</v>
      </c>
      <c r="Z165" s="1720">
        <v>42265</v>
      </c>
      <c r="AA165" s="1778" t="s">
        <v>213</v>
      </c>
      <c r="AB165" s="1875"/>
    </row>
    <row r="166" spans="1:28" s="1713" customFormat="1" x14ac:dyDescent="0.2">
      <c r="A166" s="1726">
        <v>2015141</v>
      </c>
      <c r="B166" s="1727"/>
      <c r="C166" s="1727" t="s">
        <v>505</v>
      </c>
      <c r="D166" s="1713" t="s">
        <v>68</v>
      </c>
      <c r="E166" s="1713">
        <v>1</v>
      </c>
      <c r="F166" s="1713">
        <v>9</v>
      </c>
      <c r="G166" s="1713">
        <v>7</v>
      </c>
      <c r="H166" s="1713">
        <v>3</v>
      </c>
      <c r="I166" s="1728">
        <v>1</v>
      </c>
      <c r="J166" s="1728">
        <v>1</v>
      </c>
      <c r="K166" s="1728"/>
      <c r="L166" s="1715">
        <v>2622</v>
      </c>
      <c r="M166" s="1715"/>
      <c r="N166" s="1715">
        <f t="shared" si="46"/>
        <v>1738.33</v>
      </c>
      <c r="O166" s="1715">
        <v>1316.25</v>
      </c>
      <c r="P166" s="1788">
        <f t="shared" si="47"/>
        <v>0.75719224773201865</v>
      </c>
      <c r="Q166" s="1715">
        <v>422.08</v>
      </c>
      <c r="R166" s="1788">
        <f t="shared" si="48"/>
        <v>0.24280775226798135</v>
      </c>
      <c r="S166" s="1775">
        <f t="shared" si="36"/>
        <v>16.883199999999999</v>
      </c>
      <c r="T166" s="1789"/>
      <c r="U166" s="1715">
        <f t="shared" si="37"/>
        <v>0</v>
      </c>
      <c r="V166" s="1715">
        <f t="shared" si="38"/>
        <v>0</v>
      </c>
      <c r="W166" s="1715">
        <f t="shared" si="39"/>
        <v>2622</v>
      </c>
      <c r="X166" s="1718">
        <v>2622</v>
      </c>
      <c r="Y166" s="1729">
        <v>615156</v>
      </c>
      <c r="Z166" s="1720">
        <v>42265</v>
      </c>
      <c r="AA166" s="1778" t="s">
        <v>213</v>
      </c>
      <c r="AB166" s="1875"/>
    </row>
    <row r="167" spans="1:28" s="1713" customFormat="1" x14ac:dyDescent="0.2">
      <c r="A167" s="1726">
        <v>2015142</v>
      </c>
      <c r="B167" s="1727"/>
      <c r="C167" s="1727" t="s">
        <v>506</v>
      </c>
      <c r="D167" s="1713" t="s">
        <v>68</v>
      </c>
      <c r="E167" s="1713">
        <v>1</v>
      </c>
      <c r="F167" s="1713">
        <v>8</v>
      </c>
      <c r="G167" s="1713">
        <v>5</v>
      </c>
      <c r="H167" s="1713">
        <v>3</v>
      </c>
      <c r="I167" s="1728">
        <v>1</v>
      </c>
      <c r="J167" s="1728">
        <v>1</v>
      </c>
      <c r="K167" s="1728"/>
      <c r="L167" s="1715">
        <v>1961</v>
      </c>
      <c r="M167" s="1715"/>
      <c r="N167" s="1715">
        <f t="shared" si="46"/>
        <v>1421.73</v>
      </c>
      <c r="O167" s="1715">
        <v>1076.73</v>
      </c>
      <c r="P167" s="1788">
        <f t="shared" si="47"/>
        <v>0.75733789116076888</v>
      </c>
      <c r="Q167" s="1715">
        <v>345</v>
      </c>
      <c r="R167" s="1788">
        <f t="shared" si="48"/>
        <v>0.24266210883923106</v>
      </c>
      <c r="S167" s="1775">
        <f t="shared" si="36"/>
        <v>13.8</v>
      </c>
      <c r="T167" s="1789"/>
      <c r="U167" s="1715">
        <f t="shared" si="37"/>
        <v>0</v>
      </c>
      <c r="V167" s="1715">
        <f t="shared" si="38"/>
        <v>0</v>
      </c>
      <c r="W167" s="1715">
        <f t="shared" si="39"/>
        <v>1961</v>
      </c>
      <c r="X167" s="1718">
        <v>1961</v>
      </c>
      <c r="Y167" s="1729">
        <v>615157</v>
      </c>
      <c r="Z167" s="1720">
        <v>42265</v>
      </c>
      <c r="AA167" s="1778" t="s">
        <v>213</v>
      </c>
      <c r="AB167" s="1875"/>
    </row>
    <row r="168" spans="1:28" s="1713" customFormat="1" x14ac:dyDescent="0.2">
      <c r="A168" s="1726">
        <v>2015143</v>
      </c>
      <c r="B168" s="1727"/>
      <c r="C168" s="1727" t="s">
        <v>510</v>
      </c>
      <c r="D168" s="1713" t="s">
        <v>68</v>
      </c>
      <c r="E168" s="1713">
        <v>1</v>
      </c>
      <c r="F168" s="1713">
        <v>8</v>
      </c>
      <c r="G168" s="1713">
        <v>5</v>
      </c>
      <c r="H168" s="1713">
        <v>3</v>
      </c>
      <c r="I168" s="1728">
        <v>1</v>
      </c>
      <c r="J168" s="1728">
        <v>1</v>
      </c>
      <c r="K168" s="1728"/>
      <c r="L168" s="1715">
        <v>2517</v>
      </c>
      <c r="M168" s="1715"/>
      <c r="N168" s="1715">
        <f t="shared" si="46"/>
        <v>1540.04</v>
      </c>
      <c r="O168" s="1715">
        <v>1202.54</v>
      </c>
      <c r="P168" s="1788">
        <f t="shared" si="47"/>
        <v>0.78084984805589464</v>
      </c>
      <c r="Q168" s="1715">
        <v>337.5</v>
      </c>
      <c r="R168" s="1788">
        <f t="shared" si="48"/>
        <v>0.21915015194410536</v>
      </c>
      <c r="S168" s="1775">
        <f t="shared" si="36"/>
        <v>13.5</v>
      </c>
      <c r="T168" s="1789"/>
      <c r="U168" s="1715">
        <f t="shared" si="37"/>
        <v>0</v>
      </c>
      <c r="V168" s="1715">
        <f t="shared" si="38"/>
        <v>0</v>
      </c>
      <c r="W168" s="1715">
        <f t="shared" si="39"/>
        <v>2517</v>
      </c>
      <c r="X168" s="1718">
        <v>2517</v>
      </c>
      <c r="Y168" s="1729">
        <v>615161</v>
      </c>
      <c r="Z168" s="1720">
        <v>42270</v>
      </c>
      <c r="AA168" s="1778" t="s">
        <v>213</v>
      </c>
      <c r="AB168" s="1875"/>
    </row>
    <row r="169" spans="1:28" s="1713" customFormat="1" x14ac:dyDescent="0.2">
      <c r="A169" s="1726">
        <v>2015144</v>
      </c>
      <c r="B169" s="1727"/>
      <c r="C169" s="1727" t="s">
        <v>511</v>
      </c>
      <c r="D169" s="1713" t="s">
        <v>68</v>
      </c>
      <c r="E169" s="1713">
        <v>1</v>
      </c>
      <c r="F169" s="1713">
        <v>2</v>
      </c>
      <c r="G169" s="1713">
        <v>1</v>
      </c>
      <c r="H169" s="1713">
        <v>1</v>
      </c>
      <c r="I169" s="1728">
        <v>1</v>
      </c>
      <c r="J169" s="1728">
        <v>1</v>
      </c>
      <c r="K169" s="1728"/>
      <c r="L169" s="1715">
        <v>584</v>
      </c>
      <c r="M169" s="1715"/>
      <c r="N169" s="1715">
        <f t="shared" si="46"/>
        <v>418.5</v>
      </c>
      <c r="O169" s="1715">
        <v>302.67</v>
      </c>
      <c r="P169" s="1788">
        <f t="shared" si="47"/>
        <v>0.72322580645161294</v>
      </c>
      <c r="Q169" s="1715">
        <v>115.83</v>
      </c>
      <c r="R169" s="1788">
        <f t="shared" si="48"/>
        <v>0.27677419354838712</v>
      </c>
      <c r="S169" s="1775">
        <f t="shared" si="36"/>
        <v>4.6331999999999995</v>
      </c>
      <c r="T169" s="1789"/>
      <c r="U169" s="1715">
        <f t="shared" ref="U169:U175" si="49">((1-I169)*O169)+((1-J169)*Q169)</f>
        <v>0</v>
      </c>
      <c r="V169" s="1715">
        <f t="shared" ref="V169:V175" si="50">L169-W169</f>
        <v>0</v>
      </c>
      <c r="W169" s="1715">
        <f t="shared" ref="W169:W178" si="51">X169+AC169+AH169+AM169+AO169+AR169</f>
        <v>584</v>
      </c>
      <c r="X169" s="1718">
        <v>584</v>
      </c>
      <c r="Y169" s="1729">
        <v>615162</v>
      </c>
      <c r="Z169" s="1720">
        <v>42270</v>
      </c>
      <c r="AA169" s="1778" t="s">
        <v>213</v>
      </c>
      <c r="AB169" s="1875"/>
    </row>
    <row r="170" spans="1:28" s="1713" customFormat="1" x14ac:dyDescent="0.2">
      <c r="A170" s="1726">
        <v>2015145</v>
      </c>
      <c r="B170" s="1727"/>
      <c r="C170" s="1727" t="s">
        <v>512</v>
      </c>
      <c r="D170" s="1713" t="s">
        <v>68</v>
      </c>
      <c r="E170" s="1713">
        <v>10</v>
      </c>
      <c r="F170" s="1713">
        <v>56</v>
      </c>
      <c r="G170" s="1713">
        <v>36</v>
      </c>
      <c r="H170" s="1713">
        <v>40</v>
      </c>
      <c r="I170" s="1728">
        <v>1</v>
      </c>
      <c r="J170" s="1728">
        <v>1</v>
      </c>
      <c r="K170" s="1728"/>
      <c r="L170" s="1715">
        <v>23360</v>
      </c>
      <c r="M170" s="1715"/>
      <c r="N170" s="1715">
        <f t="shared" si="46"/>
        <v>14563.2</v>
      </c>
      <c r="O170" s="1715">
        <v>10935.7</v>
      </c>
      <c r="P170" s="1788">
        <f t="shared" si="47"/>
        <v>0.75091326082179743</v>
      </c>
      <c r="Q170" s="1715">
        <v>3627.5</v>
      </c>
      <c r="R170" s="1788">
        <f t="shared" si="48"/>
        <v>0.24908673917820259</v>
      </c>
      <c r="S170" s="1775">
        <f t="shared" si="36"/>
        <v>145.1</v>
      </c>
      <c r="T170" s="1789"/>
      <c r="U170" s="1715">
        <f t="shared" si="49"/>
        <v>0</v>
      </c>
      <c r="V170" s="1715">
        <f t="shared" si="50"/>
        <v>0</v>
      </c>
      <c r="W170" s="1715">
        <f t="shared" si="51"/>
        <v>23360</v>
      </c>
      <c r="X170" s="1718">
        <v>23360</v>
      </c>
      <c r="Y170" s="1729">
        <v>615158</v>
      </c>
      <c r="Z170" s="1720">
        <v>42265</v>
      </c>
      <c r="AA170" s="1778" t="s">
        <v>213</v>
      </c>
      <c r="AB170" s="1875"/>
    </row>
    <row r="171" spans="1:28" s="1713" customFormat="1" x14ac:dyDescent="0.2">
      <c r="A171" s="1726">
        <v>2015146</v>
      </c>
      <c r="B171" s="1727"/>
      <c r="C171" s="1727" t="s">
        <v>513</v>
      </c>
      <c r="D171" s="1713" t="s">
        <v>68</v>
      </c>
      <c r="E171" s="1713">
        <v>10</v>
      </c>
      <c r="F171" s="1713">
        <v>60</v>
      </c>
      <c r="G171" s="1713">
        <v>40</v>
      </c>
      <c r="H171" s="1713">
        <v>40</v>
      </c>
      <c r="I171" s="1728">
        <v>1</v>
      </c>
      <c r="J171" s="1728">
        <v>1</v>
      </c>
      <c r="K171" s="1728"/>
      <c r="L171" s="1715">
        <v>23360</v>
      </c>
      <c r="M171" s="1715"/>
      <c r="N171" s="1715">
        <f t="shared" si="46"/>
        <v>14563.2</v>
      </c>
      <c r="O171" s="1715">
        <v>10935.7</v>
      </c>
      <c r="P171" s="1788">
        <f t="shared" si="47"/>
        <v>0.75091326082179743</v>
      </c>
      <c r="Q171" s="1715">
        <v>3627.5</v>
      </c>
      <c r="R171" s="1788">
        <f t="shared" si="48"/>
        <v>0.24908673917820259</v>
      </c>
      <c r="S171" s="1775">
        <f t="shared" si="36"/>
        <v>145.1</v>
      </c>
      <c r="T171" s="1789"/>
      <c r="U171" s="1715">
        <f t="shared" si="49"/>
        <v>0</v>
      </c>
      <c r="V171" s="1715">
        <f t="shared" si="50"/>
        <v>0</v>
      </c>
      <c r="W171" s="1715">
        <f t="shared" si="51"/>
        <v>23360</v>
      </c>
      <c r="X171" s="1718">
        <v>23360</v>
      </c>
      <c r="Y171" s="1729">
        <v>615159</v>
      </c>
      <c r="Z171" s="1720">
        <v>42265</v>
      </c>
      <c r="AA171" s="1778" t="s">
        <v>213</v>
      </c>
      <c r="AB171" s="1875"/>
    </row>
    <row r="172" spans="1:28" s="1713" customFormat="1" x14ac:dyDescent="0.2">
      <c r="A172" s="1726">
        <v>2015147</v>
      </c>
      <c r="B172" s="1727"/>
      <c r="C172" s="1727" t="s">
        <v>514</v>
      </c>
      <c r="D172" s="1713" t="s">
        <v>68</v>
      </c>
      <c r="E172" s="1713">
        <v>1</v>
      </c>
      <c r="F172" s="1713">
        <v>8</v>
      </c>
      <c r="G172" s="1713">
        <v>5</v>
      </c>
      <c r="H172" s="1713">
        <v>3</v>
      </c>
      <c r="I172" s="1728">
        <v>1</v>
      </c>
      <c r="J172" s="1728">
        <v>1</v>
      </c>
      <c r="K172" s="1728"/>
      <c r="L172" s="1715">
        <v>2000</v>
      </c>
      <c r="M172" s="1715"/>
      <c r="N172" s="1715">
        <f t="shared" si="46"/>
        <v>1441.43</v>
      </c>
      <c r="O172" s="1715">
        <v>1081.01</v>
      </c>
      <c r="P172" s="1788">
        <f t="shared" si="47"/>
        <v>0.7499566402808322</v>
      </c>
      <c r="Q172" s="1715">
        <v>360.42</v>
      </c>
      <c r="R172" s="1788">
        <f t="shared" si="48"/>
        <v>0.25004335971916775</v>
      </c>
      <c r="S172" s="1775">
        <f t="shared" si="36"/>
        <v>14.4168</v>
      </c>
      <c r="T172" s="1789"/>
      <c r="U172" s="1715">
        <f t="shared" si="49"/>
        <v>0</v>
      </c>
      <c r="V172" s="1715">
        <f t="shared" si="50"/>
        <v>0</v>
      </c>
      <c r="W172" s="1715">
        <f t="shared" si="51"/>
        <v>2000</v>
      </c>
      <c r="X172" s="1718">
        <v>2000</v>
      </c>
      <c r="Y172" s="1729">
        <v>615163</v>
      </c>
      <c r="Z172" s="1720">
        <v>42270</v>
      </c>
      <c r="AA172" s="1778" t="s">
        <v>213</v>
      </c>
      <c r="AB172" s="1875"/>
    </row>
    <row r="173" spans="1:28" s="1713" customFormat="1" x14ac:dyDescent="0.2">
      <c r="A173" s="1726">
        <v>2015148</v>
      </c>
      <c r="B173" s="1727"/>
      <c r="C173" s="1727" t="s">
        <v>515</v>
      </c>
      <c r="D173" s="1713" t="s">
        <v>68</v>
      </c>
      <c r="E173" s="1713">
        <v>1</v>
      </c>
      <c r="F173" s="1713">
        <v>9</v>
      </c>
      <c r="G173" s="1713">
        <v>6</v>
      </c>
      <c r="H173" s="1713">
        <v>3</v>
      </c>
      <c r="I173" s="1728">
        <v>1</v>
      </c>
      <c r="J173" s="1728">
        <v>1</v>
      </c>
      <c r="K173" s="1728"/>
      <c r="L173" s="1715">
        <v>2545</v>
      </c>
      <c r="M173" s="1715"/>
      <c r="N173" s="1715">
        <f t="shared" si="46"/>
        <v>1744.6</v>
      </c>
      <c r="O173" s="1715">
        <v>1353.1</v>
      </c>
      <c r="P173" s="1788">
        <f t="shared" si="47"/>
        <v>0.77559325919981659</v>
      </c>
      <c r="Q173" s="1715">
        <v>391.5</v>
      </c>
      <c r="R173" s="1788">
        <f t="shared" si="48"/>
        <v>0.22440674080018344</v>
      </c>
      <c r="S173" s="1775">
        <f t="shared" si="36"/>
        <v>15.66</v>
      </c>
      <c r="T173" s="1789"/>
      <c r="U173" s="1715">
        <f t="shared" si="49"/>
        <v>0</v>
      </c>
      <c r="V173" s="1715">
        <f t="shared" si="50"/>
        <v>0</v>
      </c>
      <c r="W173" s="1715">
        <f t="shared" si="51"/>
        <v>2545</v>
      </c>
      <c r="X173" s="1718">
        <v>2545</v>
      </c>
      <c r="Y173" s="1729">
        <v>615164</v>
      </c>
      <c r="Z173" s="1720">
        <v>42270</v>
      </c>
      <c r="AA173" s="1778" t="s">
        <v>213</v>
      </c>
      <c r="AB173" s="1875"/>
    </row>
    <row r="174" spans="1:28" s="1713" customFormat="1" x14ac:dyDescent="0.2">
      <c r="A174" s="1726">
        <v>2015149</v>
      </c>
      <c r="B174" s="1727"/>
      <c r="C174" s="1727" t="s">
        <v>516</v>
      </c>
      <c r="D174" s="1713" t="s">
        <v>68</v>
      </c>
      <c r="E174" s="1713">
        <v>1</v>
      </c>
      <c r="F174" s="1713">
        <v>8</v>
      </c>
      <c r="G174" s="1713">
        <v>5</v>
      </c>
      <c r="H174" s="1713">
        <v>3</v>
      </c>
      <c r="I174" s="1728">
        <v>1</v>
      </c>
      <c r="J174" s="1728">
        <v>1</v>
      </c>
      <c r="K174" s="1728"/>
      <c r="L174" s="1715">
        <v>2912</v>
      </c>
      <c r="M174" s="1715"/>
      <c r="N174" s="1715">
        <f t="shared" si="46"/>
        <v>1865.52</v>
      </c>
      <c r="O174" s="1715">
        <v>1491.77</v>
      </c>
      <c r="P174" s="1788">
        <f t="shared" si="47"/>
        <v>0.79965371585402456</v>
      </c>
      <c r="Q174" s="1715">
        <v>373.75</v>
      </c>
      <c r="R174" s="1788">
        <f t="shared" si="48"/>
        <v>0.20034628414597538</v>
      </c>
      <c r="S174" s="1775">
        <f t="shared" si="36"/>
        <v>14.95</v>
      </c>
      <c r="T174" s="1789"/>
      <c r="U174" s="1715">
        <f t="shared" si="49"/>
        <v>0</v>
      </c>
      <c r="V174" s="1715">
        <f t="shared" si="50"/>
        <v>0</v>
      </c>
      <c r="W174" s="1715">
        <f t="shared" si="51"/>
        <v>2912</v>
      </c>
      <c r="X174" s="1718">
        <v>2912</v>
      </c>
      <c r="Y174" s="1729">
        <v>615165</v>
      </c>
      <c r="Z174" s="1720">
        <v>42270</v>
      </c>
      <c r="AA174" s="1778" t="s">
        <v>213</v>
      </c>
      <c r="AB174" s="1875"/>
    </row>
    <row r="175" spans="1:28" s="1713" customFormat="1" x14ac:dyDescent="0.2">
      <c r="A175" s="1726">
        <v>2015150</v>
      </c>
      <c r="B175" s="1727"/>
      <c r="C175" s="1727" t="s">
        <v>518</v>
      </c>
      <c r="D175" s="1713" t="s">
        <v>68</v>
      </c>
      <c r="E175" s="1713">
        <v>1</v>
      </c>
      <c r="F175" s="1713">
        <v>6</v>
      </c>
      <c r="G175" s="1713">
        <v>5</v>
      </c>
      <c r="H175" s="1713">
        <v>1</v>
      </c>
      <c r="I175" s="1728">
        <v>1</v>
      </c>
      <c r="J175" s="1728">
        <v>1</v>
      </c>
      <c r="K175" s="1728"/>
      <c r="L175" s="1715">
        <v>1643</v>
      </c>
      <c r="M175" s="1715"/>
      <c r="N175" s="1715">
        <f t="shared" si="46"/>
        <v>1085.19</v>
      </c>
      <c r="O175" s="1715">
        <v>831.02</v>
      </c>
      <c r="P175" s="1788">
        <f t="shared" si="47"/>
        <v>0.76578295045107303</v>
      </c>
      <c r="Q175" s="1715">
        <v>254.17</v>
      </c>
      <c r="R175" s="1788">
        <f t="shared" si="48"/>
        <v>0.23421704954892689</v>
      </c>
      <c r="S175" s="1775">
        <f t="shared" si="36"/>
        <v>10.1668</v>
      </c>
      <c r="T175" s="1789"/>
      <c r="U175" s="1715">
        <f t="shared" si="49"/>
        <v>0</v>
      </c>
      <c r="V175" s="1715">
        <f t="shared" si="50"/>
        <v>0</v>
      </c>
      <c r="W175" s="1715">
        <f t="shared" si="51"/>
        <v>1643</v>
      </c>
      <c r="X175" s="1718">
        <v>1643</v>
      </c>
      <c r="Y175" s="1729">
        <v>615166</v>
      </c>
      <c r="Z175" s="1720">
        <v>42270</v>
      </c>
      <c r="AA175" s="1778" t="s">
        <v>213</v>
      </c>
      <c r="AB175" s="1875"/>
    </row>
    <row r="176" spans="1:28" s="1713" customFormat="1" x14ac:dyDescent="0.2">
      <c r="A176" s="1726">
        <v>2015151</v>
      </c>
      <c r="B176" s="1727"/>
      <c r="C176" s="1727" t="s">
        <v>519</v>
      </c>
      <c r="D176" s="1713" t="s">
        <v>68</v>
      </c>
      <c r="E176" s="1713">
        <v>1</v>
      </c>
      <c r="F176" s="1713">
        <v>8</v>
      </c>
      <c r="G176" s="1713">
        <v>5</v>
      </c>
      <c r="H176" s="1713">
        <v>3</v>
      </c>
      <c r="I176" s="1728">
        <v>1</v>
      </c>
      <c r="J176" s="1728">
        <v>1</v>
      </c>
      <c r="K176" s="1728"/>
      <c r="L176" s="1715">
        <v>2675</v>
      </c>
      <c r="M176" s="1715"/>
      <c r="N176" s="1715">
        <f t="shared" si="46"/>
        <v>1689.97</v>
      </c>
      <c r="O176" s="1715">
        <v>1314.97</v>
      </c>
      <c r="P176" s="1788">
        <f t="shared" si="47"/>
        <v>0.77810256986810422</v>
      </c>
      <c r="Q176" s="1715">
        <v>375</v>
      </c>
      <c r="R176" s="1788">
        <f t="shared" si="48"/>
        <v>0.22189743013189583</v>
      </c>
      <c r="S176" s="1775">
        <f t="shared" si="36"/>
        <v>15</v>
      </c>
      <c r="T176" s="1789"/>
      <c r="U176" s="1715">
        <f t="shared" ref="U176:U186" si="52">((1-I176)*O176)+((1-J176)*Q176)</f>
        <v>0</v>
      </c>
      <c r="V176" s="1715">
        <f t="shared" ref="V176:V249" si="53">L176-W176</f>
        <v>0</v>
      </c>
      <c r="W176" s="1715">
        <f t="shared" si="51"/>
        <v>2675</v>
      </c>
      <c r="X176" s="1718">
        <v>2675</v>
      </c>
      <c r="Y176" s="1729">
        <v>615167</v>
      </c>
      <c r="Z176" s="1720">
        <v>42270</v>
      </c>
      <c r="AA176" s="1778" t="s">
        <v>213</v>
      </c>
      <c r="AB176" s="1875"/>
    </row>
    <row r="177" spans="1:28" s="1713" customFormat="1" x14ac:dyDescent="0.2">
      <c r="A177" s="1800">
        <v>2015152</v>
      </c>
      <c r="B177" s="1727"/>
      <c r="C177" s="1727" t="s">
        <v>521</v>
      </c>
      <c r="D177" s="1713" t="s">
        <v>68</v>
      </c>
      <c r="E177" s="1713">
        <v>1</v>
      </c>
      <c r="F177" s="1713">
        <v>1</v>
      </c>
      <c r="G177" s="1713">
        <v>1</v>
      </c>
      <c r="H177" s="1713">
        <v>0</v>
      </c>
      <c r="I177" s="1728">
        <v>1</v>
      </c>
      <c r="J177" s="1728">
        <v>1</v>
      </c>
      <c r="K177" s="1728"/>
      <c r="L177" s="1715">
        <v>110</v>
      </c>
      <c r="M177" s="1715"/>
      <c r="N177" s="1715">
        <f t="shared" si="46"/>
        <v>69.44</v>
      </c>
      <c r="O177" s="1715">
        <v>59.44</v>
      </c>
      <c r="P177" s="1788">
        <f t="shared" si="47"/>
        <v>0.85599078341013823</v>
      </c>
      <c r="Q177" s="1715">
        <v>10</v>
      </c>
      <c r="R177" s="1788">
        <f t="shared" si="48"/>
        <v>0.14400921658986177</v>
      </c>
      <c r="S177" s="1775">
        <f t="shared" si="36"/>
        <v>0.4</v>
      </c>
      <c r="T177" s="1789"/>
      <c r="U177" s="1715">
        <f t="shared" si="52"/>
        <v>0</v>
      </c>
      <c r="V177" s="1715">
        <f t="shared" si="53"/>
        <v>0</v>
      </c>
      <c r="W177" s="1715">
        <f t="shared" si="51"/>
        <v>110</v>
      </c>
      <c r="X177" s="1718">
        <v>110</v>
      </c>
      <c r="Y177" s="1729">
        <v>615168</v>
      </c>
      <c r="Z177" s="1720">
        <v>42272</v>
      </c>
      <c r="AA177" s="1778" t="s">
        <v>213</v>
      </c>
      <c r="AB177" s="1875"/>
    </row>
    <row r="178" spans="1:28" s="1713" customFormat="1" x14ac:dyDescent="0.2">
      <c r="A178" s="1800">
        <v>2015153</v>
      </c>
      <c r="B178" s="1727"/>
      <c r="C178" s="1727" t="s">
        <v>522</v>
      </c>
      <c r="D178" s="1713" t="s">
        <v>68</v>
      </c>
      <c r="E178" s="1713">
        <v>1</v>
      </c>
      <c r="F178" s="1713">
        <v>2</v>
      </c>
      <c r="G178" s="1713">
        <v>1</v>
      </c>
      <c r="H178" s="1713">
        <v>1</v>
      </c>
      <c r="I178" s="1728">
        <v>1</v>
      </c>
      <c r="J178" s="1728">
        <v>1</v>
      </c>
      <c r="K178" s="1728"/>
      <c r="L178" s="1715">
        <v>523</v>
      </c>
      <c r="M178" s="1715"/>
      <c r="N178" s="1715">
        <f t="shared" si="46"/>
        <v>398.62</v>
      </c>
      <c r="O178" s="1715">
        <v>282.79000000000002</v>
      </c>
      <c r="P178" s="1788">
        <f t="shared" si="47"/>
        <v>0.70942250765139736</v>
      </c>
      <c r="Q178" s="1715">
        <v>115.83</v>
      </c>
      <c r="R178" s="1788">
        <f t="shared" si="48"/>
        <v>0.2905774923486027</v>
      </c>
      <c r="S178" s="1775">
        <f t="shared" si="36"/>
        <v>4.6331999999999995</v>
      </c>
      <c r="T178" s="1789"/>
      <c r="U178" s="1715">
        <f t="shared" si="52"/>
        <v>0</v>
      </c>
      <c r="V178" s="1715">
        <f t="shared" si="53"/>
        <v>0</v>
      </c>
      <c r="W178" s="1715">
        <f t="shared" si="51"/>
        <v>523</v>
      </c>
      <c r="X178" s="1718">
        <v>523</v>
      </c>
      <c r="Y178" s="1729">
        <v>615172</v>
      </c>
      <c r="Z178" s="1720">
        <v>42275</v>
      </c>
      <c r="AA178" s="1778" t="s">
        <v>213</v>
      </c>
      <c r="AB178" s="1875"/>
    </row>
    <row r="179" spans="1:28" s="1713" customFormat="1" x14ac:dyDescent="0.2">
      <c r="A179" s="1800">
        <v>2015154</v>
      </c>
      <c r="B179" s="1727"/>
      <c r="C179" s="1727" t="s">
        <v>525</v>
      </c>
      <c r="D179" s="1713" t="s">
        <v>68</v>
      </c>
      <c r="E179" s="1713">
        <v>1</v>
      </c>
      <c r="F179" s="1713">
        <v>10</v>
      </c>
      <c r="G179" s="1713">
        <v>10</v>
      </c>
      <c r="H179" s="1713">
        <v>0</v>
      </c>
      <c r="I179" s="1728">
        <v>1</v>
      </c>
      <c r="J179" s="1728">
        <v>1</v>
      </c>
      <c r="K179" s="1728"/>
      <c r="L179" s="1715">
        <v>1350</v>
      </c>
      <c r="M179" s="1715"/>
      <c r="N179" s="1715">
        <f t="shared" ref="N179:N200" si="54">O179+Q179</f>
        <v>1021.06</v>
      </c>
      <c r="O179" s="1715">
        <v>707.31</v>
      </c>
      <c r="P179" s="1788">
        <f t="shared" ref="P179:P200" si="55">O179/N179</f>
        <v>0.69272128964017787</v>
      </c>
      <c r="Q179" s="1715">
        <v>313.75</v>
      </c>
      <c r="R179" s="1788">
        <f t="shared" ref="R179:R200" si="56">Q179/N179</f>
        <v>0.30727871035982218</v>
      </c>
      <c r="S179" s="1775">
        <f t="shared" si="36"/>
        <v>12.55</v>
      </c>
      <c r="T179" s="1789"/>
      <c r="U179" s="1715">
        <f t="shared" si="52"/>
        <v>0</v>
      </c>
      <c r="V179" s="1715">
        <f t="shared" si="53"/>
        <v>0</v>
      </c>
      <c r="W179" s="1715">
        <f t="shared" ref="W179:W251" si="57">X179+AC179+AH179+AM179+AO179+AR179</f>
        <v>1350</v>
      </c>
      <c r="X179" s="1718">
        <v>1350</v>
      </c>
      <c r="Y179" s="1729">
        <v>615169</v>
      </c>
      <c r="Z179" s="1720">
        <v>42272</v>
      </c>
      <c r="AA179" s="1778" t="s">
        <v>213</v>
      </c>
      <c r="AB179" s="1875"/>
    </row>
    <row r="180" spans="1:28" s="1713" customFormat="1" x14ac:dyDescent="0.2">
      <c r="A180" s="1800">
        <v>2015155</v>
      </c>
      <c r="B180" s="1727"/>
      <c r="C180" s="1727" t="s">
        <v>523</v>
      </c>
      <c r="D180" s="1713" t="s">
        <v>68</v>
      </c>
      <c r="E180" s="1713">
        <v>1</v>
      </c>
      <c r="F180" s="1713">
        <v>7</v>
      </c>
      <c r="G180" s="1713">
        <v>4</v>
      </c>
      <c r="H180" s="1713">
        <v>3</v>
      </c>
      <c r="I180" s="1728">
        <v>1</v>
      </c>
      <c r="J180" s="1728">
        <v>1</v>
      </c>
      <c r="K180" s="1728"/>
      <c r="L180" s="1715">
        <v>2377</v>
      </c>
      <c r="M180" s="1715"/>
      <c r="N180" s="1715">
        <f t="shared" si="54"/>
        <v>1536.72</v>
      </c>
      <c r="O180" s="1715">
        <v>1215.05</v>
      </c>
      <c r="P180" s="1788">
        <f t="shared" si="55"/>
        <v>0.79067754698318493</v>
      </c>
      <c r="Q180" s="1715">
        <v>321.67</v>
      </c>
      <c r="R180" s="1788">
        <f t="shared" si="56"/>
        <v>0.20932245301681504</v>
      </c>
      <c r="S180" s="1775">
        <f t="shared" si="36"/>
        <v>12.866800000000001</v>
      </c>
      <c r="T180" s="1789"/>
      <c r="U180" s="1715">
        <f t="shared" si="52"/>
        <v>0</v>
      </c>
      <c r="V180" s="1715">
        <f t="shared" si="53"/>
        <v>0</v>
      </c>
      <c r="W180" s="1715">
        <f t="shared" si="57"/>
        <v>2377</v>
      </c>
      <c r="X180" s="1718">
        <v>2377</v>
      </c>
      <c r="Y180" s="1729">
        <v>615173</v>
      </c>
      <c r="Z180" s="1720">
        <v>42282</v>
      </c>
      <c r="AA180" s="1778" t="s">
        <v>213</v>
      </c>
      <c r="AB180" s="1875"/>
    </row>
    <row r="181" spans="1:28" s="1713" customFormat="1" x14ac:dyDescent="0.2">
      <c r="A181" s="1800">
        <v>2015156</v>
      </c>
      <c r="B181" s="1727"/>
      <c r="C181" s="1727" t="s">
        <v>529</v>
      </c>
      <c r="D181" s="1713" t="s">
        <v>68</v>
      </c>
      <c r="E181" s="1713">
        <v>5</v>
      </c>
      <c r="F181" s="1713">
        <v>20</v>
      </c>
      <c r="G181" s="1713">
        <v>10</v>
      </c>
      <c r="H181" s="1713">
        <v>20</v>
      </c>
      <c r="I181" s="1728">
        <v>1</v>
      </c>
      <c r="J181" s="1728">
        <v>1</v>
      </c>
      <c r="K181" s="1728"/>
      <c r="L181" s="1715">
        <v>9100</v>
      </c>
      <c r="M181" s="1715"/>
      <c r="N181" s="1715">
        <f t="shared" si="54"/>
        <v>6860.6</v>
      </c>
      <c r="O181" s="1715">
        <v>5362.27</v>
      </c>
      <c r="P181" s="1788">
        <f t="shared" si="55"/>
        <v>0.78160364982654584</v>
      </c>
      <c r="Q181" s="1715">
        <v>1498.33</v>
      </c>
      <c r="R181" s="1788">
        <f t="shared" si="56"/>
        <v>0.21839635017345418</v>
      </c>
      <c r="S181" s="1775">
        <f t="shared" si="36"/>
        <v>59.933199999999999</v>
      </c>
      <c r="T181" s="1789"/>
      <c r="U181" s="1715">
        <f t="shared" si="52"/>
        <v>0</v>
      </c>
      <c r="V181" s="1715">
        <f t="shared" si="53"/>
        <v>0</v>
      </c>
      <c r="W181" s="1715">
        <f t="shared" si="57"/>
        <v>9100</v>
      </c>
      <c r="X181" s="1718">
        <v>9100</v>
      </c>
      <c r="Y181" s="1729">
        <v>615170</v>
      </c>
      <c r="Z181" s="1720">
        <v>42272</v>
      </c>
      <c r="AA181" s="1778" t="s">
        <v>213</v>
      </c>
      <c r="AB181" s="1875"/>
    </row>
    <row r="182" spans="1:28" s="1713" customFormat="1" x14ac:dyDescent="0.2">
      <c r="A182" s="1800" t="s">
        <v>590</v>
      </c>
      <c r="B182" s="1727"/>
      <c r="C182" s="1727" t="s">
        <v>592</v>
      </c>
      <c r="D182" s="1713" t="s">
        <v>68</v>
      </c>
      <c r="E182" s="1713">
        <v>43</v>
      </c>
      <c r="F182" s="1713">
        <v>258</v>
      </c>
      <c r="G182" s="1713">
        <v>172</v>
      </c>
      <c r="H182" s="1713">
        <v>172</v>
      </c>
      <c r="I182" s="1728">
        <v>1</v>
      </c>
      <c r="J182" s="1728">
        <v>0.8</v>
      </c>
      <c r="K182" s="1728"/>
      <c r="L182" s="1715">
        <v>113821</v>
      </c>
      <c r="M182" s="1715"/>
      <c r="N182" s="1715">
        <f t="shared" si="54"/>
        <v>71265.959999999992</v>
      </c>
      <c r="O182" s="1715">
        <v>54615.96</v>
      </c>
      <c r="P182" s="1788">
        <f t="shared" si="55"/>
        <v>0.76636812301412915</v>
      </c>
      <c r="Q182" s="1715">
        <v>16650</v>
      </c>
      <c r="R182" s="1788">
        <f t="shared" si="56"/>
        <v>0.23363187698587098</v>
      </c>
      <c r="S182" s="1775">
        <f t="shared" si="36"/>
        <v>666</v>
      </c>
      <c r="T182" s="1789"/>
      <c r="U182" s="1715">
        <f t="shared" si="52"/>
        <v>3329.9999999999991</v>
      </c>
      <c r="V182" s="1715">
        <f t="shared" si="53"/>
        <v>7541</v>
      </c>
      <c r="W182" s="1715">
        <f t="shared" si="57"/>
        <v>106280</v>
      </c>
      <c r="X182" s="1718">
        <v>106280</v>
      </c>
      <c r="Y182" s="1729">
        <v>615174</v>
      </c>
      <c r="Z182" s="1720">
        <v>42282</v>
      </c>
      <c r="AA182" s="1778" t="s">
        <v>213</v>
      </c>
      <c r="AB182" s="1875"/>
    </row>
    <row r="183" spans="1:28" s="1713" customFormat="1" x14ac:dyDescent="0.2">
      <c r="A183" s="1800" t="s">
        <v>591</v>
      </c>
      <c r="B183" s="1727"/>
      <c r="C183" s="1727" t="s">
        <v>593</v>
      </c>
      <c r="D183" s="1713" t="s">
        <v>68</v>
      </c>
      <c r="E183" s="1713">
        <v>43</v>
      </c>
      <c r="F183" s="1713">
        <v>258</v>
      </c>
      <c r="G183" s="1713">
        <v>172</v>
      </c>
      <c r="H183" s="1713">
        <v>172</v>
      </c>
      <c r="I183" s="1728">
        <v>1</v>
      </c>
      <c r="J183" s="1728">
        <v>0.9</v>
      </c>
      <c r="K183" s="1728"/>
      <c r="L183" s="1715">
        <v>96277</v>
      </c>
      <c r="M183" s="1715"/>
      <c r="N183" s="1715">
        <f t="shared" si="54"/>
        <v>62230.13</v>
      </c>
      <c r="O183" s="1715">
        <v>46680.13</v>
      </c>
      <c r="P183" s="1788">
        <f t="shared" si="55"/>
        <v>0.75012104265249002</v>
      </c>
      <c r="Q183" s="1715">
        <v>15550</v>
      </c>
      <c r="R183" s="1788">
        <f t="shared" si="56"/>
        <v>0.24987895734750998</v>
      </c>
      <c r="S183" s="1775">
        <f t="shared" si="36"/>
        <v>622</v>
      </c>
      <c r="T183" s="1789"/>
      <c r="U183" s="1715">
        <f>((1-I183)*O183)+((1-J183)*Q183)</f>
        <v>1554.9999999999995</v>
      </c>
      <c r="V183" s="1715">
        <f>L183-W183</f>
        <v>-7541</v>
      </c>
      <c r="W183" s="1715">
        <f t="shared" si="57"/>
        <v>103818</v>
      </c>
      <c r="X183" s="1718">
        <v>103818</v>
      </c>
      <c r="Y183" s="1729">
        <v>615186</v>
      </c>
      <c r="Z183" s="1720">
        <v>42309</v>
      </c>
      <c r="AA183" s="1778" t="s">
        <v>213</v>
      </c>
      <c r="AB183" s="1875"/>
    </row>
    <row r="184" spans="1:28" s="1713" customFormat="1" x14ac:dyDescent="0.2">
      <c r="A184" s="1800">
        <v>2015157</v>
      </c>
      <c r="B184" s="1727"/>
      <c r="C184" s="1727" t="s">
        <v>863</v>
      </c>
      <c r="D184" s="1713" t="s">
        <v>68</v>
      </c>
      <c r="E184" s="1713">
        <v>1</v>
      </c>
      <c r="F184" s="1713">
        <v>0</v>
      </c>
      <c r="G184" s="1713">
        <v>1</v>
      </c>
      <c r="H184" s="1713">
        <v>0</v>
      </c>
      <c r="I184" s="1728">
        <v>1</v>
      </c>
      <c r="J184" s="1728">
        <v>1</v>
      </c>
      <c r="K184" s="1728"/>
      <c r="L184" s="1715">
        <v>175</v>
      </c>
      <c r="M184" s="1715"/>
      <c r="N184" s="1715">
        <f>O184+Q184</f>
        <v>70</v>
      </c>
      <c r="O184" s="1715">
        <v>50</v>
      </c>
      <c r="P184" s="1788">
        <v>1</v>
      </c>
      <c r="Q184" s="1715">
        <v>20</v>
      </c>
      <c r="R184" s="1788">
        <f>Q184/N184</f>
        <v>0.2857142857142857</v>
      </c>
      <c r="S184" s="1775">
        <f>Q184/$S$1</f>
        <v>0.8</v>
      </c>
      <c r="T184" s="1789"/>
      <c r="U184" s="1715">
        <f>((1-I184)*O184)+((1-J184)*Q184)</f>
        <v>0</v>
      </c>
      <c r="V184" s="1715">
        <f>L184-W184</f>
        <v>0</v>
      </c>
      <c r="W184" s="1715">
        <f>X184+AC184+AH184+AM184+AO184+AR184</f>
        <v>175</v>
      </c>
      <c r="X184" s="1718">
        <v>175</v>
      </c>
      <c r="Y184" s="1729">
        <v>615215</v>
      </c>
      <c r="Z184" s="1720">
        <v>42715</v>
      </c>
      <c r="AA184" s="1778" t="s">
        <v>213</v>
      </c>
      <c r="AB184" s="1875"/>
    </row>
    <row r="185" spans="1:28" s="1713" customFormat="1" x14ac:dyDescent="0.2">
      <c r="A185" s="1800">
        <v>2015158</v>
      </c>
      <c r="B185" s="1727"/>
      <c r="C185" s="1727" t="s">
        <v>544</v>
      </c>
      <c r="D185" s="1713" t="s">
        <v>68</v>
      </c>
      <c r="E185" s="1713">
        <v>0</v>
      </c>
      <c r="F185" s="1713">
        <v>0</v>
      </c>
      <c r="G185" s="1713">
        <v>0</v>
      </c>
      <c r="H185" s="1713">
        <v>0</v>
      </c>
      <c r="I185" s="1728">
        <v>1</v>
      </c>
      <c r="J185" s="1728">
        <v>1</v>
      </c>
      <c r="K185" s="1728"/>
      <c r="L185" s="1715">
        <v>31.5</v>
      </c>
      <c r="M185" s="1715"/>
      <c r="N185" s="1715">
        <f t="shared" si="54"/>
        <v>15.17</v>
      </c>
      <c r="O185" s="1715">
        <v>11</v>
      </c>
      <c r="P185" s="1788">
        <f t="shared" si="55"/>
        <v>0.72511535926170068</v>
      </c>
      <c r="Q185" s="1715">
        <v>4.17</v>
      </c>
      <c r="R185" s="1788">
        <f t="shared" si="56"/>
        <v>0.27488464073829927</v>
      </c>
      <c r="S185" s="1775">
        <f t="shared" si="36"/>
        <v>0.1668</v>
      </c>
      <c r="T185" s="1789"/>
      <c r="U185" s="1715">
        <f t="shared" si="52"/>
        <v>0</v>
      </c>
      <c r="V185" s="1715">
        <f t="shared" si="53"/>
        <v>0</v>
      </c>
      <c r="W185" s="1715">
        <f t="shared" si="57"/>
        <v>31.5</v>
      </c>
      <c r="X185" s="1718">
        <v>31.5</v>
      </c>
      <c r="Y185" s="1729">
        <v>615175</v>
      </c>
      <c r="Z185" s="1720">
        <v>42282</v>
      </c>
      <c r="AA185" s="1778" t="s">
        <v>213</v>
      </c>
      <c r="AB185" s="1875"/>
    </row>
    <row r="186" spans="1:28" s="1713" customFormat="1" x14ac:dyDescent="0.2">
      <c r="A186" s="1800">
        <v>2015159</v>
      </c>
      <c r="B186" s="1727"/>
      <c r="C186" s="1727" t="s">
        <v>528</v>
      </c>
      <c r="D186" s="1713" t="s">
        <v>68</v>
      </c>
      <c r="E186" s="1713">
        <v>1</v>
      </c>
      <c r="F186" s="1713">
        <v>3</v>
      </c>
      <c r="G186" s="1713">
        <v>1</v>
      </c>
      <c r="H186" s="1713">
        <v>0</v>
      </c>
      <c r="I186" s="1728">
        <v>1</v>
      </c>
      <c r="J186" s="1728">
        <v>1</v>
      </c>
      <c r="K186" s="1728"/>
      <c r="L186" s="1715">
        <v>405</v>
      </c>
      <c r="M186" s="1715"/>
      <c r="N186" s="1715">
        <f t="shared" si="54"/>
        <v>306.39999999999998</v>
      </c>
      <c r="O186" s="1715">
        <v>213.48</v>
      </c>
      <c r="P186" s="1788">
        <f t="shared" si="55"/>
        <v>0.69673629242819846</v>
      </c>
      <c r="Q186" s="1715">
        <v>92.92</v>
      </c>
      <c r="R186" s="1788">
        <f t="shared" si="56"/>
        <v>0.3032637075718016</v>
      </c>
      <c r="S186" s="1775">
        <f t="shared" si="36"/>
        <v>3.7168000000000001</v>
      </c>
      <c r="T186" s="1789"/>
      <c r="U186" s="1715">
        <f t="shared" si="52"/>
        <v>0</v>
      </c>
      <c r="V186" s="1715">
        <f t="shared" si="53"/>
        <v>0</v>
      </c>
      <c r="W186" s="1715">
        <f t="shared" si="57"/>
        <v>405</v>
      </c>
      <c r="X186" s="1718">
        <v>405</v>
      </c>
      <c r="Y186" s="1729">
        <v>615171</v>
      </c>
      <c r="Z186" s="1720">
        <v>42272</v>
      </c>
      <c r="AA186" s="1778" t="s">
        <v>213</v>
      </c>
      <c r="AB186" s="1875"/>
    </row>
    <row r="187" spans="1:28" s="1713" customFormat="1" x14ac:dyDescent="0.2">
      <c r="A187" s="1800">
        <v>2015160</v>
      </c>
      <c r="B187" s="1727"/>
      <c r="C187" s="1727" t="s">
        <v>524</v>
      </c>
      <c r="D187" s="1713" t="s">
        <v>68</v>
      </c>
      <c r="E187" s="1713">
        <v>0</v>
      </c>
      <c r="F187" s="1713">
        <v>0</v>
      </c>
      <c r="G187" s="1713">
        <v>0</v>
      </c>
      <c r="H187" s="1713">
        <v>0</v>
      </c>
      <c r="I187" s="1728">
        <v>1</v>
      </c>
      <c r="J187" s="1728">
        <v>0</v>
      </c>
      <c r="K187" s="1728"/>
      <c r="L187" s="1715">
        <v>239</v>
      </c>
      <c r="M187" s="1715"/>
      <c r="N187" s="1715">
        <f t="shared" si="54"/>
        <v>144.07</v>
      </c>
      <c r="O187" s="1715">
        <v>144.07</v>
      </c>
      <c r="P187" s="1788">
        <f t="shared" si="55"/>
        <v>1</v>
      </c>
      <c r="Q187" s="1715">
        <v>0</v>
      </c>
      <c r="R187" s="1788">
        <f t="shared" si="56"/>
        <v>0</v>
      </c>
      <c r="S187" s="1775">
        <f t="shared" si="36"/>
        <v>0</v>
      </c>
      <c r="T187" s="1789"/>
      <c r="U187" s="1715">
        <f t="shared" ref="U187:U200" si="58">((1-I187)*O187)+((1-J187)*Q187)</f>
        <v>0</v>
      </c>
      <c r="V187" s="1715">
        <f t="shared" si="53"/>
        <v>0</v>
      </c>
      <c r="W187" s="1715">
        <f t="shared" si="57"/>
        <v>239</v>
      </c>
      <c r="X187" s="1718">
        <v>239</v>
      </c>
      <c r="Y187" s="1729">
        <v>615176</v>
      </c>
      <c r="Z187" s="1720">
        <v>42282</v>
      </c>
      <c r="AA187" s="1778" t="s">
        <v>213</v>
      </c>
      <c r="AB187" s="1875"/>
    </row>
    <row r="188" spans="1:28" s="1713" customFormat="1" x14ac:dyDescent="0.2">
      <c r="A188" s="1800">
        <v>2015161</v>
      </c>
      <c r="B188" s="1727"/>
      <c r="C188" s="1727" t="s">
        <v>533</v>
      </c>
      <c r="D188" s="1713" t="s">
        <v>68</v>
      </c>
      <c r="E188" s="1713">
        <v>1</v>
      </c>
      <c r="F188" s="1713">
        <v>9</v>
      </c>
      <c r="G188" s="1713">
        <v>6</v>
      </c>
      <c r="H188" s="1713">
        <v>2</v>
      </c>
      <c r="I188" s="1728">
        <v>1</v>
      </c>
      <c r="J188" s="1728">
        <v>1</v>
      </c>
      <c r="K188" s="1728"/>
      <c r="L188" s="1715">
        <v>2239</v>
      </c>
      <c r="M188" s="1715"/>
      <c r="N188" s="1715">
        <f t="shared" si="54"/>
        <v>1456.19</v>
      </c>
      <c r="O188" s="1715">
        <v>1138.69</v>
      </c>
      <c r="P188" s="1788">
        <f t="shared" si="55"/>
        <v>0.78196526552166956</v>
      </c>
      <c r="Q188" s="1715">
        <v>317.5</v>
      </c>
      <c r="R188" s="1788">
        <f t="shared" si="56"/>
        <v>0.21803473447833044</v>
      </c>
      <c r="S188" s="1775">
        <f t="shared" si="36"/>
        <v>12.7</v>
      </c>
      <c r="T188" s="1789"/>
      <c r="U188" s="1715">
        <f t="shared" si="58"/>
        <v>0</v>
      </c>
      <c r="V188" s="1715">
        <f t="shared" si="53"/>
        <v>0</v>
      </c>
      <c r="W188" s="1715">
        <f t="shared" si="57"/>
        <v>2239</v>
      </c>
      <c r="X188" s="1718">
        <v>2239</v>
      </c>
      <c r="Y188" s="1729">
        <v>615177</v>
      </c>
      <c r="Z188" s="1720">
        <v>2239</v>
      </c>
      <c r="AA188" s="1778" t="s">
        <v>213</v>
      </c>
      <c r="AB188" s="1875"/>
    </row>
    <row r="189" spans="1:28" s="1713" customFormat="1" x14ac:dyDescent="0.2">
      <c r="A189" s="1800">
        <v>2015162</v>
      </c>
      <c r="B189" s="1727"/>
      <c r="C189" s="1727" t="s">
        <v>534</v>
      </c>
      <c r="D189" s="1713" t="s">
        <v>68</v>
      </c>
      <c r="E189" s="1713">
        <v>1</v>
      </c>
      <c r="F189" s="1713">
        <v>9</v>
      </c>
      <c r="G189" s="1713">
        <v>6</v>
      </c>
      <c r="H189" s="1713">
        <v>3</v>
      </c>
      <c r="I189" s="1728">
        <v>1</v>
      </c>
      <c r="J189" s="1728">
        <v>1</v>
      </c>
      <c r="K189" s="1728"/>
      <c r="L189" s="1715">
        <v>2082</v>
      </c>
      <c r="M189" s="1715"/>
      <c r="N189" s="1715">
        <f t="shared" si="54"/>
        <v>1488.89</v>
      </c>
      <c r="O189" s="1715">
        <v>1107.22</v>
      </c>
      <c r="P189" s="1788">
        <f t="shared" si="55"/>
        <v>0.74365466891442611</v>
      </c>
      <c r="Q189" s="1715">
        <v>381.67</v>
      </c>
      <c r="R189" s="1788">
        <f t="shared" si="56"/>
        <v>0.25634533108557384</v>
      </c>
      <c r="S189" s="1775">
        <f t="shared" si="36"/>
        <v>15.2668</v>
      </c>
      <c r="T189" s="1789"/>
      <c r="U189" s="1715">
        <f t="shared" si="58"/>
        <v>0</v>
      </c>
      <c r="V189" s="1715">
        <f t="shared" si="53"/>
        <v>0</v>
      </c>
      <c r="W189" s="1715">
        <f t="shared" si="57"/>
        <v>2082</v>
      </c>
      <c r="X189" s="1718">
        <v>2082</v>
      </c>
      <c r="Y189" s="1729">
        <v>615178</v>
      </c>
      <c r="Z189" s="1720">
        <v>42282</v>
      </c>
      <c r="AA189" s="1778" t="s">
        <v>213</v>
      </c>
      <c r="AB189" s="1875"/>
    </row>
    <row r="190" spans="1:28" s="1713" customFormat="1" x14ac:dyDescent="0.2">
      <c r="A190" s="1800">
        <v>2015163</v>
      </c>
      <c r="B190" s="1727"/>
      <c r="C190" s="1727" t="s">
        <v>535</v>
      </c>
      <c r="D190" s="1713" t="s">
        <v>68</v>
      </c>
      <c r="E190" s="1713">
        <v>1</v>
      </c>
      <c r="F190" s="1713">
        <v>9</v>
      </c>
      <c r="G190" s="1713">
        <v>5</v>
      </c>
      <c r="H190" s="1713">
        <v>3</v>
      </c>
      <c r="I190" s="1728">
        <v>1</v>
      </c>
      <c r="J190" s="1728">
        <v>1</v>
      </c>
      <c r="K190" s="1728"/>
      <c r="L190" s="1715">
        <v>2874</v>
      </c>
      <c r="M190" s="1715"/>
      <c r="N190" s="1715">
        <f t="shared" si="54"/>
        <v>1909.67</v>
      </c>
      <c r="O190" s="1715">
        <v>1499.67</v>
      </c>
      <c r="P190" s="1788">
        <f t="shared" si="55"/>
        <v>0.78530321992805041</v>
      </c>
      <c r="Q190" s="1715">
        <v>410</v>
      </c>
      <c r="R190" s="1788">
        <f t="shared" si="56"/>
        <v>0.21469678007194959</v>
      </c>
      <c r="S190" s="1775">
        <f t="shared" si="36"/>
        <v>16.399999999999999</v>
      </c>
      <c r="T190" s="1789"/>
      <c r="U190" s="1715">
        <f t="shared" si="58"/>
        <v>0</v>
      </c>
      <c r="V190" s="1715">
        <f t="shared" si="53"/>
        <v>0</v>
      </c>
      <c r="W190" s="1715">
        <f t="shared" si="57"/>
        <v>2874</v>
      </c>
      <c r="X190" s="1718">
        <v>2874</v>
      </c>
      <c r="Y190" s="1790">
        <v>615180</v>
      </c>
      <c r="Z190" s="1720">
        <v>42286</v>
      </c>
      <c r="AA190" s="1778" t="s">
        <v>213</v>
      </c>
      <c r="AB190" s="1875"/>
    </row>
    <row r="191" spans="1:28" s="1713" customFormat="1" x14ac:dyDescent="0.2">
      <c r="A191" s="1800">
        <v>2015164</v>
      </c>
      <c r="B191" s="1727"/>
      <c r="C191" s="1727" t="s">
        <v>536</v>
      </c>
      <c r="D191" s="1713" t="s">
        <v>68</v>
      </c>
      <c r="E191" s="1713">
        <v>1</v>
      </c>
      <c r="F191" s="1713">
        <v>9</v>
      </c>
      <c r="G191" s="1713">
        <v>6</v>
      </c>
      <c r="H191" s="1713">
        <v>2</v>
      </c>
      <c r="I191" s="1728">
        <v>1</v>
      </c>
      <c r="J191" s="1728">
        <v>1</v>
      </c>
      <c r="K191" s="1728"/>
      <c r="L191" s="1715">
        <v>2999</v>
      </c>
      <c r="M191" s="1715"/>
      <c r="N191" s="1715">
        <f t="shared" si="54"/>
        <v>1720.08</v>
      </c>
      <c r="O191" s="1715">
        <v>1306.75</v>
      </c>
      <c r="P191" s="1788">
        <f t="shared" si="55"/>
        <v>0.75970303706804343</v>
      </c>
      <c r="Q191" s="1715">
        <v>413.33</v>
      </c>
      <c r="R191" s="1788">
        <f t="shared" si="56"/>
        <v>0.24029696293195665</v>
      </c>
      <c r="S191" s="1775">
        <f t="shared" si="36"/>
        <v>16.533200000000001</v>
      </c>
      <c r="T191" s="1789"/>
      <c r="U191" s="1715">
        <f t="shared" si="58"/>
        <v>0</v>
      </c>
      <c r="V191" s="1715">
        <f t="shared" si="53"/>
        <v>0</v>
      </c>
      <c r="W191" s="1715">
        <f t="shared" si="57"/>
        <v>2999</v>
      </c>
      <c r="X191" s="1718">
        <v>2999</v>
      </c>
      <c r="Y191" s="1729">
        <v>615181</v>
      </c>
      <c r="Z191" s="1720">
        <v>42286</v>
      </c>
      <c r="AA191" s="1778" t="s">
        <v>213</v>
      </c>
      <c r="AB191" s="1875"/>
    </row>
    <row r="192" spans="1:28" s="1713" customFormat="1" x14ac:dyDescent="0.2">
      <c r="A192" s="1800">
        <v>2015165</v>
      </c>
      <c r="B192" s="1727"/>
      <c r="C192" s="1727" t="s">
        <v>537</v>
      </c>
      <c r="D192" s="1713" t="s">
        <v>68</v>
      </c>
      <c r="E192" s="1713">
        <v>1</v>
      </c>
      <c r="F192" s="1713">
        <v>9</v>
      </c>
      <c r="G192" s="1713">
        <v>6</v>
      </c>
      <c r="H192" s="1713">
        <v>3</v>
      </c>
      <c r="I192" s="1728">
        <v>1</v>
      </c>
      <c r="J192" s="1728">
        <v>1</v>
      </c>
      <c r="K192" s="1728"/>
      <c r="L192" s="1715">
        <v>2999</v>
      </c>
      <c r="M192" s="1715"/>
      <c r="N192" s="1715">
        <f t="shared" si="54"/>
        <v>1695.02</v>
      </c>
      <c r="O192" s="1715">
        <v>1291.69</v>
      </c>
      <c r="P192" s="1788">
        <f t="shared" si="55"/>
        <v>0.76205000530967193</v>
      </c>
      <c r="Q192" s="1715">
        <v>403.33</v>
      </c>
      <c r="R192" s="1788">
        <f t="shared" si="56"/>
        <v>0.23794999469032813</v>
      </c>
      <c r="S192" s="1775">
        <f t="shared" si="36"/>
        <v>16.133199999999999</v>
      </c>
      <c r="T192" s="1789"/>
      <c r="U192" s="1715">
        <f t="shared" si="58"/>
        <v>0</v>
      </c>
      <c r="V192" s="1715">
        <f t="shared" si="53"/>
        <v>0</v>
      </c>
      <c r="W192" s="1715">
        <f t="shared" si="57"/>
        <v>2999</v>
      </c>
      <c r="X192" s="1718">
        <v>2999</v>
      </c>
      <c r="Y192" s="1729">
        <v>615182</v>
      </c>
      <c r="Z192" s="1720">
        <v>42286</v>
      </c>
      <c r="AA192" s="1778" t="s">
        <v>213</v>
      </c>
      <c r="AB192" s="1875"/>
    </row>
    <row r="193" spans="1:28" s="1713" customFormat="1" x14ac:dyDescent="0.2">
      <c r="A193" s="1800">
        <v>2015166</v>
      </c>
      <c r="B193" s="1727"/>
      <c r="C193" s="1727" t="s">
        <v>539</v>
      </c>
      <c r="D193" s="1713" t="s">
        <v>68</v>
      </c>
      <c r="E193" s="1713">
        <v>1</v>
      </c>
      <c r="F193" s="1713">
        <v>8</v>
      </c>
      <c r="G193" s="1713">
        <v>5</v>
      </c>
      <c r="H193" s="1713">
        <v>3</v>
      </c>
      <c r="I193" s="1728">
        <v>1</v>
      </c>
      <c r="J193" s="1728">
        <v>1</v>
      </c>
      <c r="K193" s="1728"/>
      <c r="L193" s="1715">
        <v>3387</v>
      </c>
      <c r="M193" s="1715"/>
      <c r="N193" s="1715">
        <f t="shared" si="54"/>
        <v>2060.8559999999998</v>
      </c>
      <c r="O193" s="1715">
        <v>1638.606</v>
      </c>
      <c r="P193" s="1788">
        <f t="shared" si="55"/>
        <v>0.79510941084675502</v>
      </c>
      <c r="Q193" s="1715">
        <v>422.25</v>
      </c>
      <c r="R193" s="1788">
        <f t="shared" si="56"/>
        <v>0.2048905891532451</v>
      </c>
      <c r="S193" s="1775">
        <f t="shared" si="36"/>
        <v>16.89</v>
      </c>
      <c r="T193" s="1789"/>
      <c r="U193" s="1715">
        <f t="shared" si="58"/>
        <v>0</v>
      </c>
      <c r="V193" s="1715">
        <f t="shared" si="53"/>
        <v>0</v>
      </c>
      <c r="W193" s="1715">
        <f t="shared" si="57"/>
        <v>3387</v>
      </c>
      <c r="X193" s="1718">
        <v>3387</v>
      </c>
      <c r="Y193" s="1729">
        <v>615183</v>
      </c>
      <c r="Z193" s="1720">
        <v>42286</v>
      </c>
      <c r="AA193" s="1778" t="s">
        <v>213</v>
      </c>
      <c r="AB193" s="1875"/>
    </row>
    <row r="194" spans="1:28" s="1713" customFormat="1" x14ac:dyDescent="0.2">
      <c r="A194" s="1800">
        <v>2015167</v>
      </c>
      <c r="B194" s="1727"/>
      <c r="C194" s="1727" t="s">
        <v>540</v>
      </c>
      <c r="D194" s="1713" t="s">
        <v>68</v>
      </c>
      <c r="E194" s="1713">
        <v>1</v>
      </c>
      <c r="F194" s="1713">
        <v>20</v>
      </c>
      <c r="G194" s="1713">
        <v>7</v>
      </c>
      <c r="H194" s="1713">
        <v>5</v>
      </c>
      <c r="I194" s="1728">
        <v>1</v>
      </c>
      <c r="J194" s="1728">
        <v>1</v>
      </c>
      <c r="K194" s="1728"/>
      <c r="L194" s="1715">
        <v>13184</v>
      </c>
      <c r="M194" s="1715"/>
      <c r="N194" s="1715">
        <f t="shared" si="54"/>
        <v>8542.4700000000012</v>
      </c>
      <c r="O194" s="1715">
        <v>7417.47</v>
      </c>
      <c r="P194" s="1788">
        <f t="shared" si="55"/>
        <v>0.86830506867451673</v>
      </c>
      <c r="Q194" s="1715">
        <v>1125</v>
      </c>
      <c r="R194" s="1788">
        <f t="shared" si="56"/>
        <v>0.13169493132548313</v>
      </c>
      <c r="S194" s="1775">
        <f t="shared" si="36"/>
        <v>45</v>
      </c>
      <c r="T194" s="1789"/>
      <c r="U194" s="1715">
        <f t="shared" si="58"/>
        <v>0</v>
      </c>
      <c r="V194" s="1715">
        <f t="shared" si="53"/>
        <v>0</v>
      </c>
      <c r="W194" s="1715">
        <f t="shared" si="57"/>
        <v>13184</v>
      </c>
      <c r="X194" s="1718">
        <v>13184</v>
      </c>
      <c r="Y194" s="1729">
        <v>615187</v>
      </c>
      <c r="Z194" s="1720">
        <v>42309</v>
      </c>
      <c r="AA194" s="1778" t="s">
        <v>213</v>
      </c>
      <c r="AB194" s="1875"/>
    </row>
    <row r="195" spans="1:28" s="1713" customFormat="1" x14ac:dyDescent="0.2">
      <c r="A195" s="1801">
        <v>2015167</v>
      </c>
      <c r="B195" s="1727"/>
      <c r="C195" s="1727" t="s">
        <v>705</v>
      </c>
      <c r="D195" s="1713" t="s">
        <v>68</v>
      </c>
      <c r="E195" s="1713">
        <v>0</v>
      </c>
      <c r="F195" s="1713">
        <v>0</v>
      </c>
      <c r="G195" s="1713">
        <v>0</v>
      </c>
      <c r="H195" s="1713">
        <v>0</v>
      </c>
      <c r="I195" s="1728">
        <v>1</v>
      </c>
      <c r="J195" s="1728">
        <v>1</v>
      </c>
      <c r="K195" s="1728"/>
      <c r="L195" s="1715">
        <v>734</v>
      </c>
      <c r="M195" s="1715"/>
      <c r="N195" s="1715">
        <f>O195+Q195</f>
        <v>734</v>
      </c>
      <c r="O195" s="1715">
        <v>0</v>
      </c>
      <c r="P195" s="1788">
        <f>O195/N195</f>
        <v>0</v>
      </c>
      <c r="Q195" s="1715">
        <v>734</v>
      </c>
      <c r="R195" s="1788">
        <f>Q195/N195</f>
        <v>1</v>
      </c>
      <c r="S195" s="1775">
        <f>Q195/$S$1</f>
        <v>29.36</v>
      </c>
      <c r="T195" s="1750"/>
      <c r="U195" s="1715">
        <f>((1-I195)*O195)+((1-J195)*Q195)</f>
        <v>0</v>
      </c>
      <c r="V195" s="1715">
        <f>L195-W195</f>
        <v>0</v>
      </c>
      <c r="W195" s="1715">
        <f>X195+AC195+AH195+AM195+AO195+AR195</f>
        <v>734</v>
      </c>
      <c r="X195" s="1718">
        <v>734</v>
      </c>
      <c r="Y195" s="1729">
        <v>615214</v>
      </c>
      <c r="Z195" s="1720">
        <v>42715</v>
      </c>
      <c r="AA195" s="1778" t="s">
        <v>213</v>
      </c>
      <c r="AB195" s="1875"/>
    </row>
    <row r="196" spans="1:28" s="1713" customFormat="1" x14ac:dyDescent="0.2">
      <c r="A196" s="1801" t="s">
        <v>652</v>
      </c>
      <c r="B196" s="1727"/>
      <c r="C196" s="1727" t="s">
        <v>677</v>
      </c>
      <c r="D196" s="1713" t="s">
        <v>68</v>
      </c>
      <c r="E196" s="1713">
        <v>0</v>
      </c>
      <c r="F196" s="1713">
        <v>0</v>
      </c>
      <c r="G196" s="1713">
        <v>0</v>
      </c>
      <c r="H196" s="1713">
        <v>0</v>
      </c>
      <c r="I196" s="1728">
        <v>1</v>
      </c>
      <c r="J196" s="1728">
        <v>1</v>
      </c>
      <c r="K196" s="1728"/>
      <c r="L196" s="1715">
        <v>390</v>
      </c>
      <c r="M196" s="1715"/>
      <c r="N196" s="1715">
        <f>O196+Q196</f>
        <v>195.01</v>
      </c>
      <c r="O196" s="1715">
        <v>195.01</v>
      </c>
      <c r="P196" s="1788">
        <f>O196/N196</f>
        <v>1</v>
      </c>
      <c r="Q196" s="1715">
        <v>0</v>
      </c>
      <c r="R196" s="1788">
        <f>Q196/N196</f>
        <v>0</v>
      </c>
      <c r="S196" s="1775">
        <f>Q196/$S$1</f>
        <v>0</v>
      </c>
      <c r="T196" s="1789"/>
      <c r="U196" s="1715">
        <f>((1-I196)*O196)+((1-J196)*Q196)</f>
        <v>0</v>
      </c>
      <c r="V196" s="1715">
        <f>L196-W196</f>
        <v>0</v>
      </c>
      <c r="W196" s="1715">
        <f>X196+AC196+AH196+AM196+AO196+AR196</f>
        <v>390</v>
      </c>
      <c r="X196" s="1718">
        <v>390</v>
      </c>
      <c r="Y196" s="1729">
        <v>616167</v>
      </c>
      <c r="Z196" s="1720">
        <v>42342</v>
      </c>
      <c r="AA196" s="1778" t="s">
        <v>213</v>
      </c>
      <c r="AB196" s="1875"/>
    </row>
    <row r="197" spans="1:28" s="1713" customFormat="1" x14ac:dyDescent="0.2">
      <c r="A197" s="1801" t="s">
        <v>652</v>
      </c>
      <c r="B197" s="1727"/>
      <c r="C197" s="1727" t="s">
        <v>653</v>
      </c>
      <c r="D197" s="1713" t="s">
        <v>68</v>
      </c>
      <c r="E197" s="1713">
        <v>0</v>
      </c>
      <c r="F197" s="1713">
        <v>1</v>
      </c>
      <c r="G197" s="1713">
        <v>0</v>
      </c>
      <c r="H197" s="1713">
        <v>0</v>
      </c>
      <c r="I197" s="1728">
        <v>1</v>
      </c>
      <c r="J197" s="1728">
        <v>1</v>
      </c>
      <c r="K197" s="1728"/>
      <c r="L197" s="1715">
        <v>355</v>
      </c>
      <c r="M197" s="1715"/>
      <c r="N197" s="1715">
        <f t="shared" si="54"/>
        <v>236.72000000000003</v>
      </c>
      <c r="O197" s="1715">
        <v>160.05000000000001</v>
      </c>
      <c r="P197" s="1788">
        <f t="shared" si="55"/>
        <v>0.6761152416356877</v>
      </c>
      <c r="Q197" s="1715">
        <v>76.67</v>
      </c>
      <c r="R197" s="1788">
        <f t="shared" si="56"/>
        <v>0.32388475836431224</v>
      </c>
      <c r="S197" s="1775">
        <f t="shared" si="36"/>
        <v>3.0668000000000002</v>
      </c>
      <c r="T197" s="1789"/>
      <c r="U197" s="1715">
        <f t="shared" si="58"/>
        <v>0</v>
      </c>
      <c r="V197" s="1715">
        <f>L197-W197</f>
        <v>0</v>
      </c>
      <c r="W197" s="1715">
        <f>X197+AC197+AH197+AM197+AO197+AR197</f>
        <v>355</v>
      </c>
      <c r="X197" s="1718">
        <v>355</v>
      </c>
      <c r="Y197" s="1729">
        <v>616003</v>
      </c>
      <c r="Z197" s="1720">
        <v>42719</v>
      </c>
      <c r="AA197" s="1778" t="s">
        <v>213</v>
      </c>
      <c r="AB197" s="1875"/>
    </row>
    <row r="198" spans="1:28" s="1713" customFormat="1" x14ac:dyDescent="0.2">
      <c r="A198" s="1800" t="s">
        <v>714</v>
      </c>
      <c r="B198" s="1727"/>
      <c r="C198" s="1727" t="s">
        <v>715</v>
      </c>
      <c r="D198" s="1713" t="s">
        <v>68</v>
      </c>
      <c r="E198" s="1713">
        <v>1</v>
      </c>
      <c r="F198" s="1713">
        <v>20</v>
      </c>
      <c r="G198" s="1713">
        <v>7</v>
      </c>
      <c r="H198" s="1713">
        <v>5</v>
      </c>
      <c r="I198" s="1728">
        <v>1</v>
      </c>
      <c r="J198" s="1728">
        <v>1</v>
      </c>
      <c r="K198" s="1728"/>
      <c r="L198" s="1715">
        <v>390</v>
      </c>
      <c r="M198" s="1715"/>
      <c r="N198" s="1715">
        <f>O198+Q198</f>
        <v>260</v>
      </c>
      <c r="O198" s="1715">
        <v>200</v>
      </c>
      <c r="P198" s="1788">
        <f>O198/N198</f>
        <v>0.76923076923076927</v>
      </c>
      <c r="Q198" s="1715">
        <v>60</v>
      </c>
      <c r="R198" s="1788">
        <f>Q198/N198</f>
        <v>0.23076923076923078</v>
      </c>
      <c r="S198" s="1775">
        <f>Q198/$S$1</f>
        <v>2.4</v>
      </c>
      <c r="T198" s="1789"/>
      <c r="U198" s="1715">
        <f>((1-I198)*O198)+((1-J198)*Q198)</f>
        <v>0</v>
      </c>
      <c r="V198" s="1715">
        <f>L198-W198</f>
        <v>0</v>
      </c>
      <c r="W198" s="1715">
        <f>X198+AC198+AH198+AM198+AO198+AR198</f>
        <v>390</v>
      </c>
      <c r="X198" s="1718">
        <v>390</v>
      </c>
      <c r="Y198" s="1729">
        <v>615209</v>
      </c>
      <c r="Z198" s="1720">
        <v>42342</v>
      </c>
      <c r="AA198" s="1778"/>
      <c r="AB198" s="1875"/>
    </row>
    <row r="199" spans="1:28" s="1713" customFormat="1" x14ac:dyDescent="0.2">
      <c r="A199" s="1800">
        <v>2015168</v>
      </c>
      <c r="B199" s="1727"/>
      <c r="C199" s="1727" t="s">
        <v>578</v>
      </c>
      <c r="D199" s="1713" t="s">
        <v>68</v>
      </c>
      <c r="E199" s="1713">
        <v>1</v>
      </c>
      <c r="F199" s="1713">
        <v>20</v>
      </c>
      <c r="G199" s="1713">
        <v>7</v>
      </c>
      <c r="H199" s="1713">
        <v>5</v>
      </c>
      <c r="I199" s="1728">
        <v>1</v>
      </c>
      <c r="J199" s="1728">
        <v>1</v>
      </c>
      <c r="K199" s="1728"/>
      <c r="L199" s="1715">
        <v>12432</v>
      </c>
      <c r="M199" s="1715"/>
      <c r="N199" s="1715">
        <f t="shared" si="54"/>
        <v>8134</v>
      </c>
      <c r="O199" s="1715">
        <v>7134</v>
      </c>
      <c r="P199" s="1788">
        <f t="shared" si="55"/>
        <v>0.87705925743791491</v>
      </c>
      <c r="Q199" s="1715">
        <v>1000</v>
      </c>
      <c r="R199" s="1788">
        <f t="shared" si="56"/>
        <v>0.12294074256208508</v>
      </c>
      <c r="S199" s="1775">
        <f t="shared" si="36"/>
        <v>40</v>
      </c>
      <c r="T199" s="1789"/>
      <c r="U199" s="1715">
        <f t="shared" si="58"/>
        <v>0</v>
      </c>
      <c r="V199" s="1715">
        <f t="shared" si="53"/>
        <v>0</v>
      </c>
      <c r="W199" s="1715">
        <f t="shared" si="57"/>
        <v>12432</v>
      </c>
      <c r="X199" s="1718">
        <v>12432</v>
      </c>
      <c r="Y199" s="1729">
        <v>615188</v>
      </c>
      <c r="Z199" s="1720">
        <v>42309</v>
      </c>
      <c r="AA199" s="1778" t="s">
        <v>213</v>
      </c>
      <c r="AB199" s="1875"/>
    </row>
    <row r="200" spans="1:28" s="1713" customFormat="1" x14ac:dyDescent="0.2">
      <c r="A200" s="1801" t="s">
        <v>741</v>
      </c>
      <c r="B200" s="1727"/>
      <c r="C200" s="1727" t="s">
        <v>742</v>
      </c>
      <c r="D200" s="1713" t="s">
        <v>68</v>
      </c>
      <c r="E200" s="1713">
        <v>0</v>
      </c>
      <c r="F200" s="1713">
        <v>0</v>
      </c>
      <c r="G200" s="1713">
        <v>0</v>
      </c>
      <c r="H200" s="1713">
        <v>0</v>
      </c>
      <c r="I200" s="1728">
        <v>1</v>
      </c>
      <c r="J200" s="1728">
        <v>1</v>
      </c>
      <c r="K200" s="1728"/>
      <c r="L200" s="1715">
        <v>356</v>
      </c>
      <c r="M200" s="1715"/>
      <c r="N200" s="1715">
        <f t="shared" si="54"/>
        <v>177.71</v>
      </c>
      <c r="O200" s="1715">
        <v>177.71</v>
      </c>
      <c r="P200" s="1788">
        <f t="shared" si="55"/>
        <v>1</v>
      </c>
      <c r="Q200" s="1715">
        <v>0</v>
      </c>
      <c r="R200" s="1788">
        <f t="shared" si="56"/>
        <v>0</v>
      </c>
      <c r="S200" s="1775">
        <f t="shared" si="36"/>
        <v>0</v>
      </c>
      <c r="T200" s="1789"/>
      <c r="U200" s="1715">
        <f t="shared" si="58"/>
        <v>0</v>
      </c>
      <c r="V200" s="1715">
        <f>L200-W200</f>
        <v>0</v>
      </c>
      <c r="W200" s="1715">
        <f>X200+AC200+AH200+AM200+AO200+AR200</f>
        <v>356</v>
      </c>
      <c r="X200" s="1718">
        <v>356</v>
      </c>
      <c r="Y200" s="1729">
        <v>616004</v>
      </c>
      <c r="Z200" s="1720">
        <v>42719</v>
      </c>
      <c r="AA200" s="1778" t="s">
        <v>213</v>
      </c>
      <c r="AB200" s="1875"/>
    </row>
    <row r="201" spans="1:28" s="1713" customFormat="1" x14ac:dyDescent="0.2">
      <c r="A201" s="1800">
        <v>2015169</v>
      </c>
      <c r="B201" s="1727"/>
      <c r="C201" s="1727" t="s">
        <v>542</v>
      </c>
      <c r="D201" s="1713" t="s">
        <v>68</v>
      </c>
      <c r="E201" s="1713">
        <v>1</v>
      </c>
      <c r="F201" s="1713">
        <v>11</v>
      </c>
      <c r="G201" s="1713">
        <v>5</v>
      </c>
      <c r="H201" s="1713">
        <v>3</v>
      </c>
      <c r="I201" s="1728">
        <v>1</v>
      </c>
      <c r="J201" s="1728">
        <v>1</v>
      </c>
      <c r="K201" s="1728"/>
      <c r="L201" s="1715">
        <v>3605</v>
      </c>
      <c r="M201" s="1715"/>
      <c r="N201" s="1715">
        <f t="shared" ref="N201:N209" si="59">O201+Q201</f>
        <v>2035.89</v>
      </c>
      <c r="O201" s="1715">
        <v>1636.72</v>
      </c>
      <c r="P201" s="1788">
        <f t="shared" ref="P201:P209" si="60">O201/N201</f>
        <v>0.80393341487015502</v>
      </c>
      <c r="Q201" s="1715">
        <v>399.17</v>
      </c>
      <c r="R201" s="1788">
        <f t="shared" ref="R201:R209" si="61">Q201/N201</f>
        <v>0.19606658512984493</v>
      </c>
      <c r="S201" s="1775">
        <f t="shared" si="36"/>
        <v>15.966800000000001</v>
      </c>
      <c r="T201" s="1789"/>
      <c r="U201" s="1715">
        <f t="shared" ref="U201:U209" si="62">((1-I201)*O201)+((1-J201)*Q201)</f>
        <v>0</v>
      </c>
      <c r="V201" s="1715">
        <f t="shared" si="53"/>
        <v>0</v>
      </c>
      <c r="W201" s="1715">
        <f t="shared" si="57"/>
        <v>3605</v>
      </c>
      <c r="X201" s="1718">
        <v>3605</v>
      </c>
      <c r="Y201" s="1790">
        <v>615189</v>
      </c>
      <c r="Z201" s="1720">
        <v>42286</v>
      </c>
      <c r="AA201" s="1778" t="s">
        <v>213</v>
      </c>
      <c r="AB201" s="1875"/>
    </row>
    <row r="202" spans="1:28" s="1713" customFormat="1" x14ac:dyDescent="0.2">
      <c r="A202" s="1800">
        <v>2015170</v>
      </c>
      <c r="B202" s="1727"/>
      <c r="C202" s="1727" t="s">
        <v>543</v>
      </c>
      <c r="D202" s="1713" t="s">
        <v>68</v>
      </c>
      <c r="E202" s="1713">
        <v>1</v>
      </c>
      <c r="F202" s="1713">
        <v>10</v>
      </c>
      <c r="G202" s="1713">
        <v>7</v>
      </c>
      <c r="H202" s="1713">
        <v>3</v>
      </c>
      <c r="I202" s="1728">
        <v>1</v>
      </c>
      <c r="J202" s="1728">
        <v>1</v>
      </c>
      <c r="K202" s="1728"/>
      <c r="L202" s="1715">
        <v>2774</v>
      </c>
      <c r="M202" s="1715"/>
      <c r="N202" s="1715">
        <f t="shared" si="59"/>
        <v>1936.4</v>
      </c>
      <c r="O202" s="1715">
        <v>1458.9</v>
      </c>
      <c r="P202" s="1788">
        <f t="shared" si="60"/>
        <v>0.75340838669696342</v>
      </c>
      <c r="Q202" s="1715">
        <v>477.5</v>
      </c>
      <c r="R202" s="1788">
        <f t="shared" si="61"/>
        <v>0.24659161330303656</v>
      </c>
      <c r="S202" s="1775">
        <f t="shared" si="36"/>
        <v>19.100000000000001</v>
      </c>
      <c r="T202" s="1789"/>
      <c r="U202" s="1715">
        <f t="shared" si="62"/>
        <v>0</v>
      </c>
      <c r="V202" s="1715">
        <f t="shared" si="53"/>
        <v>0</v>
      </c>
      <c r="W202" s="1715">
        <f t="shared" si="57"/>
        <v>2774</v>
      </c>
      <c r="X202" s="1718">
        <v>2774</v>
      </c>
      <c r="Y202" s="1729">
        <v>615185</v>
      </c>
      <c r="Z202" s="1720">
        <v>42286</v>
      </c>
      <c r="AA202" s="1778" t="s">
        <v>213</v>
      </c>
      <c r="AB202" s="1875"/>
    </row>
    <row r="203" spans="1:28" s="1713" customFormat="1" x14ac:dyDescent="0.2">
      <c r="A203" s="1800">
        <v>2015171</v>
      </c>
      <c r="B203" s="1727"/>
      <c r="C203" s="1727" t="s">
        <v>559</v>
      </c>
      <c r="D203" s="1713" t="s">
        <v>68</v>
      </c>
      <c r="E203" s="1713">
        <v>1</v>
      </c>
      <c r="F203" s="1713">
        <v>12</v>
      </c>
      <c r="G203" s="1713">
        <v>5</v>
      </c>
      <c r="H203" s="1713">
        <v>3</v>
      </c>
      <c r="I203" s="1728">
        <v>1</v>
      </c>
      <c r="J203" s="1728">
        <v>1</v>
      </c>
      <c r="K203" s="1728"/>
      <c r="L203" s="1715">
        <v>5322</v>
      </c>
      <c r="M203" s="1715"/>
      <c r="N203" s="1715">
        <f t="shared" si="59"/>
        <v>3334.0699999999997</v>
      </c>
      <c r="O203" s="1715">
        <v>2500.7399999999998</v>
      </c>
      <c r="P203" s="1788">
        <f t="shared" si="60"/>
        <v>0.75005623757149675</v>
      </c>
      <c r="Q203" s="1715">
        <v>833.33</v>
      </c>
      <c r="R203" s="1788">
        <f t="shared" si="61"/>
        <v>0.24994376242850333</v>
      </c>
      <c r="S203" s="1775">
        <f t="shared" si="36"/>
        <v>33.333200000000005</v>
      </c>
      <c r="T203" s="1789"/>
      <c r="U203" s="1715">
        <f t="shared" si="62"/>
        <v>0</v>
      </c>
      <c r="V203" s="1715">
        <f t="shared" si="53"/>
        <v>0</v>
      </c>
      <c r="W203" s="1715">
        <f t="shared" si="57"/>
        <v>5322</v>
      </c>
      <c r="X203" s="1718">
        <v>5322</v>
      </c>
      <c r="Y203" s="1729">
        <v>615189</v>
      </c>
      <c r="Z203" s="1720">
        <v>42309</v>
      </c>
      <c r="AA203" s="1778" t="s">
        <v>213</v>
      </c>
      <c r="AB203" s="1875"/>
    </row>
    <row r="204" spans="1:28" s="1713" customFormat="1" x14ac:dyDescent="0.2">
      <c r="A204" s="1800">
        <v>2015172</v>
      </c>
      <c r="B204" s="1727"/>
      <c r="C204" s="1727" t="s">
        <v>551</v>
      </c>
      <c r="D204" s="1713" t="s">
        <v>68</v>
      </c>
      <c r="E204" s="1713">
        <v>1</v>
      </c>
      <c r="F204" s="1713">
        <v>9</v>
      </c>
      <c r="G204" s="1713">
        <v>6</v>
      </c>
      <c r="H204" s="1713">
        <v>3</v>
      </c>
      <c r="I204" s="1728">
        <v>1</v>
      </c>
      <c r="J204" s="1728">
        <v>1</v>
      </c>
      <c r="K204" s="1728"/>
      <c r="L204" s="1715">
        <v>2297</v>
      </c>
      <c r="M204" s="1715"/>
      <c r="N204" s="1715">
        <f t="shared" si="59"/>
        <v>1516.03</v>
      </c>
      <c r="O204" s="1715">
        <v>1123.95</v>
      </c>
      <c r="P204" s="1788">
        <f t="shared" si="60"/>
        <v>0.74137714952870326</v>
      </c>
      <c r="Q204" s="1715">
        <v>392.08</v>
      </c>
      <c r="R204" s="1788">
        <f t="shared" si="61"/>
        <v>0.25862285047129674</v>
      </c>
      <c r="S204" s="1775">
        <f t="shared" si="36"/>
        <v>15.683199999999999</v>
      </c>
      <c r="T204" s="1789"/>
      <c r="U204" s="1715">
        <f t="shared" si="62"/>
        <v>0</v>
      </c>
      <c r="V204" s="1715">
        <f t="shared" si="53"/>
        <v>0</v>
      </c>
      <c r="W204" s="1715">
        <f t="shared" si="57"/>
        <v>2297</v>
      </c>
      <c r="X204" s="1718">
        <v>2297</v>
      </c>
      <c r="Y204" s="1729">
        <v>615190</v>
      </c>
      <c r="Z204" s="1720">
        <v>42309</v>
      </c>
      <c r="AA204" s="1778" t="s">
        <v>213</v>
      </c>
      <c r="AB204" s="1875"/>
    </row>
    <row r="205" spans="1:28" s="1713" customFormat="1" x14ac:dyDescent="0.2">
      <c r="A205" s="1800">
        <v>2015173</v>
      </c>
      <c r="B205" s="1727"/>
      <c r="C205" s="1727" t="s">
        <v>552</v>
      </c>
      <c r="D205" s="1713" t="s">
        <v>68</v>
      </c>
      <c r="E205" s="1713">
        <v>1</v>
      </c>
      <c r="F205" s="1713">
        <v>9</v>
      </c>
      <c r="G205" s="1713">
        <v>6</v>
      </c>
      <c r="H205" s="1713">
        <v>3</v>
      </c>
      <c r="I205" s="1728">
        <v>1</v>
      </c>
      <c r="J205" s="1728">
        <v>1</v>
      </c>
      <c r="K205" s="1728"/>
      <c r="L205" s="1715">
        <v>2297</v>
      </c>
      <c r="M205" s="1715"/>
      <c r="N205" s="1715">
        <f t="shared" si="59"/>
        <v>1516.03</v>
      </c>
      <c r="O205" s="1715">
        <v>1123.95</v>
      </c>
      <c r="P205" s="1788">
        <f t="shared" si="60"/>
        <v>0.74137714952870326</v>
      </c>
      <c r="Q205" s="1715">
        <v>392.08</v>
      </c>
      <c r="R205" s="1788">
        <f t="shared" si="61"/>
        <v>0.25862285047129674</v>
      </c>
      <c r="S205" s="1775">
        <f t="shared" ref="S205:S255" si="63">Q205/$S$1</f>
        <v>15.683199999999999</v>
      </c>
      <c r="T205" s="1789"/>
      <c r="U205" s="1715">
        <f t="shared" si="62"/>
        <v>0</v>
      </c>
      <c r="V205" s="1715">
        <f t="shared" si="53"/>
        <v>0</v>
      </c>
      <c r="W205" s="1715">
        <f t="shared" si="57"/>
        <v>2297</v>
      </c>
      <c r="X205" s="1718">
        <v>2297</v>
      </c>
      <c r="Y205" s="1729">
        <v>615191</v>
      </c>
      <c r="Z205" s="1720">
        <v>42309</v>
      </c>
      <c r="AA205" s="1778" t="s">
        <v>213</v>
      </c>
      <c r="AB205" s="1875"/>
    </row>
    <row r="206" spans="1:28" s="1713" customFormat="1" x14ac:dyDescent="0.2">
      <c r="A206" s="1800">
        <v>2015174</v>
      </c>
      <c r="B206" s="1727"/>
      <c r="C206" s="1727" t="s">
        <v>553</v>
      </c>
      <c r="D206" s="1713" t="s">
        <v>68</v>
      </c>
      <c r="E206" s="1713">
        <v>1</v>
      </c>
      <c r="F206" s="1713">
        <v>10</v>
      </c>
      <c r="G206" s="1713">
        <v>7</v>
      </c>
      <c r="H206" s="1713">
        <v>1</v>
      </c>
      <c r="I206" s="1728">
        <v>1</v>
      </c>
      <c r="J206" s="1728">
        <v>1</v>
      </c>
      <c r="K206" s="1728"/>
      <c r="L206" s="1715">
        <v>3219</v>
      </c>
      <c r="M206" s="1715"/>
      <c r="N206" s="1715">
        <f t="shared" si="59"/>
        <v>2069.33</v>
      </c>
      <c r="O206" s="1715">
        <v>1591.83</v>
      </c>
      <c r="P206" s="1788">
        <f t="shared" si="60"/>
        <v>0.76924898397065711</v>
      </c>
      <c r="Q206" s="1715">
        <v>477.5</v>
      </c>
      <c r="R206" s="1788">
        <f t="shared" si="61"/>
        <v>0.23075101602934284</v>
      </c>
      <c r="S206" s="1775">
        <f t="shared" si="63"/>
        <v>19.100000000000001</v>
      </c>
      <c r="T206" s="1789"/>
      <c r="U206" s="1715">
        <f t="shared" si="62"/>
        <v>0</v>
      </c>
      <c r="V206" s="1715">
        <f t="shared" si="53"/>
        <v>0</v>
      </c>
      <c r="W206" s="1715">
        <f t="shared" si="57"/>
        <v>3219</v>
      </c>
      <c r="X206" s="1718">
        <v>3219</v>
      </c>
      <c r="Y206" s="1729">
        <v>615192</v>
      </c>
      <c r="Z206" s="1720">
        <v>42309</v>
      </c>
      <c r="AA206" s="1778" t="s">
        <v>213</v>
      </c>
      <c r="AB206" s="1875"/>
    </row>
    <row r="207" spans="1:28" s="1713" customFormat="1" x14ac:dyDescent="0.2">
      <c r="A207" s="1800">
        <v>2015175</v>
      </c>
      <c r="B207" s="1727"/>
      <c r="C207" s="1727" t="s">
        <v>554</v>
      </c>
      <c r="D207" s="1713" t="s">
        <v>68</v>
      </c>
      <c r="E207" s="1713">
        <v>1</v>
      </c>
      <c r="F207" s="1713">
        <v>12</v>
      </c>
      <c r="G207" s="1713">
        <v>9</v>
      </c>
      <c r="H207" s="1713">
        <v>2</v>
      </c>
      <c r="I207" s="1728">
        <v>1</v>
      </c>
      <c r="J207" s="1728">
        <v>1</v>
      </c>
      <c r="K207" s="1728"/>
      <c r="L207" s="1715">
        <v>3544</v>
      </c>
      <c r="M207" s="1715"/>
      <c r="N207" s="1715">
        <f t="shared" si="59"/>
        <v>1985.6</v>
      </c>
      <c r="O207" s="1715">
        <v>1510.6</v>
      </c>
      <c r="P207" s="1788">
        <f t="shared" si="60"/>
        <v>0.76077759871071715</v>
      </c>
      <c r="Q207" s="1715">
        <v>475</v>
      </c>
      <c r="R207" s="1788">
        <f t="shared" si="61"/>
        <v>0.23922240128928285</v>
      </c>
      <c r="S207" s="1775">
        <f t="shared" si="63"/>
        <v>19</v>
      </c>
      <c r="T207" s="1789"/>
      <c r="U207" s="1715">
        <f t="shared" si="62"/>
        <v>0</v>
      </c>
      <c r="V207" s="1715">
        <f t="shared" si="53"/>
        <v>0</v>
      </c>
      <c r="W207" s="1715">
        <f t="shared" si="57"/>
        <v>3544</v>
      </c>
      <c r="X207" s="1718">
        <v>3544</v>
      </c>
      <c r="Y207" s="1729">
        <v>615193</v>
      </c>
      <c r="Z207" s="1720">
        <v>42309</v>
      </c>
      <c r="AA207" s="1778" t="s">
        <v>213</v>
      </c>
      <c r="AB207" s="1875"/>
    </row>
    <row r="208" spans="1:28" s="1713" customFormat="1" x14ac:dyDescent="0.2">
      <c r="A208" s="1800">
        <v>2015176</v>
      </c>
      <c r="B208" s="1727"/>
      <c r="C208" s="1727" t="s">
        <v>555</v>
      </c>
      <c r="D208" s="1713" t="s">
        <v>68</v>
      </c>
      <c r="E208" s="1713">
        <v>1</v>
      </c>
      <c r="F208" s="1713">
        <v>7</v>
      </c>
      <c r="G208" s="1713">
        <v>4</v>
      </c>
      <c r="H208" s="1713">
        <v>5</v>
      </c>
      <c r="I208" s="1728">
        <v>1</v>
      </c>
      <c r="J208" s="1728">
        <v>1</v>
      </c>
      <c r="K208" s="1728"/>
      <c r="L208" s="1715">
        <v>4416</v>
      </c>
      <c r="M208" s="1715"/>
      <c r="N208" s="1715">
        <f t="shared" si="59"/>
        <v>2489.6099999999997</v>
      </c>
      <c r="O208" s="1715">
        <v>2018.36</v>
      </c>
      <c r="P208" s="1788">
        <f t="shared" si="60"/>
        <v>0.81071332457694179</v>
      </c>
      <c r="Q208" s="1715">
        <v>471.25</v>
      </c>
      <c r="R208" s="1788">
        <f t="shared" si="61"/>
        <v>0.18928667542305824</v>
      </c>
      <c r="S208" s="1775">
        <f t="shared" si="63"/>
        <v>18.850000000000001</v>
      </c>
      <c r="T208" s="1789"/>
      <c r="U208" s="1715">
        <f t="shared" si="62"/>
        <v>0</v>
      </c>
      <c r="V208" s="1715">
        <f t="shared" si="53"/>
        <v>0</v>
      </c>
      <c r="W208" s="1715">
        <f t="shared" si="57"/>
        <v>4416</v>
      </c>
      <c r="X208" s="1718">
        <v>4416</v>
      </c>
      <c r="Y208" s="1729">
        <v>615194</v>
      </c>
      <c r="Z208" s="1720">
        <v>42309</v>
      </c>
      <c r="AA208" s="1778" t="s">
        <v>213</v>
      </c>
      <c r="AB208" s="1875"/>
    </row>
    <row r="209" spans="1:28" s="1713" customFormat="1" x14ac:dyDescent="0.2">
      <c r="A209" s="1800">
        <v>2015177</v>
      </c>
      <c r="B209" s="1727"/>
      <c r="C209" s="1727" t="s">
        <v>566</v>
      </c>
      <c r="D209" s="1713" t="s">
        <v>68</v>
      </c>
      <c r="E209" s="1713">
        <v>1</v>
      </c>
      <c r="F209" s="1713">
        <v>9</v>
      </c>
      <c r="G209" s="1713">
        <v>5</v>
      </c>
      <c r="H209" s="1713">
        <v>1</v>
      </c>
      <c r="I209" s="1728">
        <v>1</v>
      </c>
      <c r="J209" s="1728">
        <v>1</v>
      </c>
      <c r="K209" s="1728"/>
      <c r="L209" s="1715">
        <v>2513</v>
      </c>
      <c r="M209" s="1715"/>
      <c r="N209" s="1715">
        <f t="shared" si="59"/>
        <v>1594.54</v>
      </c>
      <c r="O209" s="1715">
        <v>1281.6199999999999</v>
      </c>
      <c r="P209" s="1788">
        <f t="shared" si="60"/>
        <v>0.80375531501247999</v>
      </c>
      <c r="Q209" s="1715">
        <v>312.92</v>
      </c>
      <c r="R209" s="1788">
        <f t="shared" si="61"/>
        <v>0.19624468498751993</v>
      </c>
      <c r="S209" s="1775">
        <f t="shared" si="63"/>
        <v>12.5168</v>
      </c>
      <c r="T209" s="1789"/>
      <c r="U209" s="1715">
        <f t="shared" si="62"/>
        <v>0</v>
      </c>
      <c r="V209" s="1715">
        <f t="shared" si="53"/>
        <v>0</v>
      </c>
      <c r="W209" s="1715">
        <f t="shared" si="57"/>
        <v>2513</v>
      </c>
      <c r="X209" s="1718">
        <v>2513</v>
      </c>
      <c r="Y209" s="1729">
        <v>615195</v>
      </c>
      <c r="Z209" s="1720">
        <v>42309</v>
      </c>
      <c r="AA209" s="1778" t="s">
        <v>213</v>
      </c>
      <c r="AB209" s="1875"/>
    </row>
    <row r="210" spans="1:28" s="1713" customFormat="1" x14ac:dyDescent="0.2">
      <c r="A210" s="1800">
        <v>2015178</v>
      </c>
      <c r="B210" s="1727"/>
      <c r="C210" s="1727" t="s">
        <v>567</v>
      </c>
      <c r="D210" s="1713" t="s">
        <v>68</v>
      </c>
      <c r="E210" s="1713">
        <v>1</v>
      </c>
      <c r="F210" s="1713">
        <v>9</v>
      </c>
      <c r="G210" s="1713">
        <v>5</v>
      </c>
      <c r="H210" s="1713">
        <v>1</v>
      </c>
      <c r="I210" s="1728">
        <v>1</v>
      </c>
      <c r="J210" s="1728">
        <v>1</v>
      </c>
      <c r="K210" s="1728"/>
      <c r="L210" s="1715">
        <v>2513</v>
      </c>
      <c r="M210" s="1715"/>
      <c r="N210" s="1715">
        <f t="shared" ref="N210:N215" si="64">O210+Q210</f>
        <v>1594.54</v>
      </c>
      <c r="O210" s="1715">
        <v>1281.6199999999999</v>
      </c>
      <c r="P210" s="1788">
        <f t="shared" ref="P210:P215" si="65">O210/N210</f>
        <v>0.80375531501247999</v>
      </c>
      <c r="Q210" s="1715">
        <v>312.92</v>
      </c>
      <c r="R210" s="1788">
        <f t="shared" ref="R210:R215" si="66">Q210/N210</f>
        <v>0.19624468498751993</v>
      </c>
      <c r="S210" s="1775">
        <f t="shared" si="63"/>
        <v>12.5168</v>
      </c>
      <c r="T210" s="1789"/>
      <c r="U210" s="1715">
        <f t="shared" ref="U210:U215" si="67">((1-I210)*O210)+((1-J210)*Q210)</f>
        <v>0</v>
      </c>
      <c r="V210" s="1715">
        <f t="shared" si="53"/>
        <v>0</v>
      </c>
      <c r="W210" s="1715">
        <f t="shared" si="57"/>
        <v>2513</v>
      </c>
      <c r="X210" s="1718">
        <v>2513</v>
      </c>
      <c r="Y210" s="1729">
        <v>615196</v>
      </c>
      <c r="Z210" s="1720">
        <v>42309</v>
      </c>
      <c r="AA210" s="1778" t="s">
        <v>213</v>
      </c>
      <c r="AB210" s="1875"/>
    </row>
    <row r="211" spans="1:28" s="1713" customFormat="1" x14ac:dyDescent="0.2">
      <c r="A211" s="1800">
        <v>2015179</v>
      </c>
      <c r="B211" s="1727"/>
      <c r="C211" s="1727" t="s">
        <v>568</v>
      </c>
      <c r="D211" s="1713" t="s">
        <v>68</v>
      </c>
      <c r="E211" s="1713">
        <v>1</v>
      </c>
      <c r="F211" s="1713">
        <v>9</v>
      </c>
      <c r="G211" s="1713">
        <v>5</v>
      </c>
      <c r="H211" s="1713">
        <v>1</v>
      </c>
      <c r="I211" s="1728">
        <v>1</v>
      </c>
      <c r="J211" s="1728">
        <v>1</v>
      </c>
      <c r="K211" s="1728"/>
      <c r="L211" s="1715">
        <v>2513</v>
      </c>
      <c r="M211" s="1715"/>
      <c r="N211" s="1715">
        <f t="shared" si="64"/>
        <v>1594.54</v>
      </c>
      <c r="O211" s="1715">
        <v>1281.6199999999999</v>
      </c>
      <c r="P211" s="1788">
        <f t="shared" si="65"/>
        <v>0.80375531501247999</v>
      </c>
      <c r="Q211" s="1715">
        <v>312.92</v>
      </c>
      <c r="R211" s="1788">
        <f t="shared" si="66"/>
        <v>0.19624468498751993</v>
      </c>
      <c r="S211" s="1775">
        <f t="shared" si="63"/>
        <v>12.5168</v>
      </c>
      <c r="T211" s="1789"/>
      <c r="U211" s="1715">
        <f t="shared" si="67"/>
        <v>0</v>
      </c>
      <c r="V211" s="1715">
        <f t="shared" si="53"/>
        <v>0</v>
      </c>
      <c r="W211" s="1715">
        <f t="shared" si="57"/>
        <v>2513</v>
      </c>
      <c r="X211" s="1718">
        <v>2513</v>
      </c>
      <c r="Y211" s="1729">
        <v>615197</v>
      </c>
      <c r="Z211" s="1720">
        <v>42309</v>
      </c>
      <c r="AA211" s="1778" t="s">
        <v>213</v>
      </c>
      <c r="AB211" s="1875"/>
    </row>
    <row r="212" spans="1:28" s="1713" customFormat="1" x14ac:dyDescent="0.2">
      <c r="A212" s="1800">
        <v>2015180</v>
      </c>
      <c r="B212" s="1727"/>
      <c r="C212" s="1727" t="s">
        <v>569</v>
      </c>
      <c r="D212" s="1713" t="s">
        <v>68</v>
      </c>
      <c r="E212" s="1713">
        <v>1</v>
      </c>
      <c r="F212" s="1713">
        <v>9</v>
      </c>
      <c r="G212" s="1713">
        <v>5</v>
      </c>
      <c r="H212" s="1713">
        <v>1</v>
      </c>
      <c r="I212" s="1728">
        <v>1</v>
      </c>
      <c r="J212" s="1728">
        <v>1</v>
      </c>
      <c r="K212" s="1728"/>
      <c r="L212" s="1715">
        <v>2513</v>
      </c>
      <c r="M212" s="1715"/>
      <c r="N212" s="1715">
        <f t="shared" si="64"/>
        <v>1594.54</v>
      </c>
      <c r="O212" s="1715">
        <v>1281.6199999999999</v>
      </c>
      <c r="P212" s="1788">
        <f t="shared" si="65"/>
        <v>0.80375531501247999</v>
      </c>
      <c r="Q212" s="1715">
        <v>312.92</v>
      </c>
      <c r="R212" s="1788">
        <f t="shared" si="66"/>
        <v>0.19624468498751993</v>
      </c>
      <c r="S212" s="1775">
        <f t="shared" si="63"/>
        <v>12.5168</v>
      </c>
      <c r="T212" s="1789"/>
      <c r="U212" s="1715">
        <f t="shared" si="67"/>
        <v>0</v>
      </c>
      <c r="V212" s="1715">
        <f t="shared" si="53"/>
        <v>0</v>
      </c>
      <c r="W212" s="1715">
        <f t="shared" si="57"/>
        <v>2513</v>
      </c>
      <c r="X212" s="1718">
        <v>2513</v>
      </c>
      <c r="Y212" s="1729">
        <v>615198</v>
      </c>
      <c r="Z212" s="1720">
        <v>42309</v>
      </c>
      <c r="AA212" s="1778" t="s">
        <v>213</v>
      </c>
      <c r="AB212" s="1875"/>
    </row>
    <row r="213" spans="1:28" s="1713" customFormat="1" x14ac:dyDescent="0.2">
      <c r="A213" s="1800">
        <v>2015181</v>
      </c>
      <c r="B213" s="1727"/>
      <c r="C213" s="1727" t="s">
        <v>570</v>
      </c>
      <c r="D213" s="1713" t="s">
        <v>68</v>
      </c>
      <c r="E213" s="1713">
        <v>1</v>
      </c>
      <c r="F213" s="1713">
        <v>9</v>
      </c>
      <c r="G213" s="1713">
        <v>5</v>
      </c>
      <c r="H213" s="1713">
        <v>1</v>
      </c>
      <c r="I213" s="1728">
        <v>1</v>
      </c>
      <c r="J213" s="1728">
        <v>1</v>
      </c>
      <c r="K213" s="1728"/>
      <c r="L213" s="1715">
        <v>2513</v>
      </c>
      <c r="M213" s="1715"/>
      <c r="N213" s="1715">
        <f t="shared" si="64"/>
        <v>1594.54</v>
      </c>
      <c r="O213" s="1715">
        <v>1281.6199999999999</v>
      </c>
      <c r="P213" s="1788">
        <f t="shared" si="65"/>
        <v>0.80375531501247999</v>
      </c>
      <c r="Q213" s="1715">
        <v>312.92</v>
      </c>
      <c r="R213" s="1788">
        <f t="shared" si="66"/>
        <v>0.19624468498751993</v>
      </c>
      <c r="S213" s="1775">
        <f t="shared" si="63"/>
        <v>12.5168</v>
      </c>
      <c r="T213" s="1789"/>
      <c r="U213" s="1715">
        <f t="shared" si="67"/>
        <v>0</v>
      </c>
      <c r="V213" s="1715">
        <f t="shared" si="53"/>
        <v>0</v>
      </c>
      <c r="W213" s="1715">
        <f t="shared" si="57"/>
        <v>2513</v>
      </c>
      <c r="X213" s="1718">
        <v>2513</v>
      </c>
      <c r="Y213" s="1729">
        <v>615199</v>
      </c>
      <c r="Z213" s="1720">
        <v>42309</v>
      </c>
      <c r="AA213" s="1778" t="s">
        <v>213</v>
      </c>
      <c r="AB213" s="1875"/>
    </row>
    <row r="214" spans="1:28" s="1713" customFormat="1" x14ac:dyDescent="0.2">
      <c r="A214" s="1800">
        <v>2015182</v>
      </c>
      <c r="B214" s="1727"/>
      <c r="C214" s="1727" t="s">
        <v>571</v>
      </c>
      <c r="D214" s="1713" t="s">
        <v>68</v>
      </c>
      <c r="E214" s="1713">
        <v>1</v>
      </c>
      <c r="F214" s="1713">
        <v>8</v>
      </c>
      <c r="G214" s="1713">
        <v>5</v>
      </c>
      <c r="H214" s="1713">
        <v>3</v>
      </c>
      <c r="I214" s="1728">
        <v>1</v>
      </c>
      <c r="J214" s="1728">
        <v>1</v>
      </c>
      <c r="K214" s="1728"/>
      <c r="L214" s="1715">
        <v>2450</v>
      </c>
      <c r="M214" s="1715"/>
      <c r="N214" s="1715">
        <f t="shared" si="64"/>
        <v>1624.36</v>
      </c>
      <c r="O214" s="1715">
        <v>1266.8599999999999</v>
      </c>
      <c r="P214" s="1788">
        <f t="shared" si="65"/>
        <v>0.77991331970745403</v>
      </c>
      <c r="Q214" s="1715">
        <v>357.5</v>
      </c>
      <c r="R214" s="1788">
        <f t="shared" si="66"/>
        <v>0.22008668029254599</v>
      </c>
      <c r="S214" s="1775">
        <f t="shared" si="63"/>
        <v>14.3</v>
      </c>
      <c r="T214" s="1789"/>
      <c r="U214" s="1715">
        <f t="shared" si="67"/>
        <v>0</v>
      </c>
      <c r="V214" s="1715">
        <f t="shared" si="53"/>
        <v>0</v>
      </c>
      <c r="W214" s="1715">
        <f t="shared" si="57"/>
        <v>2450</v>
      </c>
      <c r="X214" s="1718">
        <v>2450</v>
      </c>
      <c r="Y214" s="1729">
        <v>615200</v>
      </c>
      <c r="Z214" s="1720">
        <v>42309</v>
      </c>
      <c r="AA214" s="1778" t="s">
        <v>213</v>
      </c>
      <c r="AB214" s="1875"/>
    </row>
    <row r="215" spans="1:28" s="1713" customFormat="1" x14ac:dyDescent="0.2">
      <c r="A215" s="1800">
        <v>2015183</v>
      </c>
      <c r="B215" s="1727"/>
      <c r="C215" s="1727" t="s">
        <v>572</v>
      </c>
      <c r="D215" s="1713" t="s">
        <v>68</v>
      </c>
      <c r="E215" s="1713">
        <v>1</v>
      </c>
      <c r="F215" s="1713">
        <v>11</v>
      </c>
      <c r="G215" s="1713">
        <v>5</v>
      </c>
      <c r="H215" s="1713">
        <v>3</v>
      </c>
      <c r="I215" s="1728">
        <v>1</v>
      </c>
      <c r="J215" s="1728">
        <v>1</v>
      </c>
      <c r="K215" s="1728"/>
      <c r="L215" s="1715">
        <v>3113</v>
      </c>
      <c r="M215" s="1715"/>
      <c r="N215" s="1715">
        <f t="shared" si="64"/>
        <v>1999.3</v>
      </c>
      <c r="O215" s="1715">
        <v>1589.72</v>
      </c>
      <c r="P215" s="1788">
        <f t="shared" si="65"/>
        <v>0.79513829840444161</v>
      </c>
      <c r="Q215" s="1715">
        <v>409.58</v>
      </c>
      <c r="R215" s="1788">
        <f t="shared" si="66"/>
        <v>0.20486170159555844</v>
      </c>
      <c r="S215" s="1775">
        <f t="shared" si="63"/>
        <v>16.383199999999999</v>
      </c>
      <c r="T215" s="1789"/>
      <c r="U215" s="1715">
        <f t="shared" si="67"/>
        <v>0</v>
      </c>
      <c r="V215" s="1715">
        <f t="shared" si="53"/>
        <v>0</v>
      </c>
      <c r="W215" s="1715">
        <f t="shared" si="57"/>
        <v>3113</v>
      </c>
      <c r="X215" s="1718">
        <v>3113</v>
      </c>
      <c r="Y215" s="1729">
        <v>615205</v>
      </c>
      <c r="Z215" s="1720">
        <v>42339</v>
      </c>
      <c r="AA215" s="1778" t="s">
        <v>213</v>
      </c>
      <c r="AB215" s="1875"/>
    </row>
    <row r="216" spans="1:28" s="1713" customFormat="1" x14ac:dyDescent="0.2">
      <c r="A216" s="1800">
        <v>2015184</v>
      </c>
      <c r="B216" s="1727"/>
      <c r="C216" s="1727" t="s">
        <v>573</v>
      </c>
      <c r="D216" s="1713" t="s">
        <v>68</v>
      </c>
      <c r="E216" s="1713">
        <v>1</v>
      </c>
      <c r="F216" s="1713">
        <v>9</v>
      </c>
      <c r="G216" s="1713">
        <v>6</v>
      </c>
      <c r="H216" s="1713">
        <v>3</v>
      </c>
      <c r="I216" s="1728">
        <v>1</v>
      </c>
      <c r="J216" s="1728">
        <v>1</v>
      </c>
      <c r="K216" s="1728"/>
      <c r="L216" s="1715">
        <v>2277</v>
      </c>
      <c r="M216" s="1715"/>
      <c r="N216" s="1715">
        <f t="shared" ref="N216:N224" si="68">O216+Q216</f>
        <v>1516.03</v>
      </c>
      <c r="O216" s="1715">
        <v>1123.95</v>
      </c>
      <c r="P216" s="1788">
        <f t="shared" ref="P216:P224" si="69">O216/N216</f>
        <v>0.74137714952870326</v>
      </c>
      <c r="Q216" s="1715">
        <v>392.08</v>
      </c>
      <c r="R216" s="1788">
        <f t="shared" ref="R216:R224" si="70">Q216/N216</f>
        <v>0.25862285047129674</v>
      </c>
      <c r="S216" s="1775">
        <f t="shared" si="63"/>
        <v>15.683199999999999</v>
      </c>
      <c r="T216" s="1789"/>
      <c r="U216" s="1715">
        <f t="shared" ref="U216:U224" si="71">((1-I216)*O216)+((1-J216)*Q216)</f>
        <v>0</v>
      </c>
      <c r="V216" s="1715">
        <f t="shared" si="53"/>
        <v>0</v>
      </c>
      <c r="W216" s="1715">
        <f t="shared" si="57"/>
        <v>2277</v>
      </c>
      <c r="X216" s="1718">
        <v>2277</v>
      </c>
      <c r="Y216" s="1729">
        <v>615206</v>
      </c>
      <c r="Z216" s="1720">
        <v>42339</v>
      </c>
      <c r="AA216" s="1778" t="s">
        <v>213</v>
      </c>
      <c r="AB216" s="1875"/>
    </row>
    <row r="217" spans="1:28" s="1713" customFormat="1" x14ac:dyDescent="0.2">
      <c r="A217" s="1800">
        <v>2015185</v>
      </c>
      <c r="B217" s="1727"/>
      <c r="C217" s="1727" t="s">
        <v>599</v>
      </c>
      <c r="D217" s="1713" t="s">
        <v>68</v>
      </c>
      <c r="E217" s="1713">
        <v>0</v>
      </c>
      <c r="F217" s="1713">
        <v>1</v>
      </c>
      <c r="G217" s="1713">
        <v>0</v>
      </c>
      <c r="H217" s="1713">
        <v>1</v>
      </c>
      <c r="I217" s="1728">
        <v>1</v>
      </c>
      <c r="J217" s="1728">
        <v>1</v>
      </c>
      <c r="K217" s="1728"/>
      <c r="L217" s="1715">
        <v>410</v>
      </c>
      <c r="M217" s="1715"/>
      <c r="N217" s="1715">
        <f t="shared" si="68"/>
        <v>290.62</v>
      </c>
      <c r="O217" s="1715">
        <v>203.95</v>
      </c>
      <c r="P217" s="1788">
        <f t="shared" si="69"/>
        <v>0.70177551441745234</v>
      </c>
      <c r="Q217" s="1715">
        <v>86.67</v>
      </c>
      <c r="R217" s="1788">
        <f t="shared" si="70"/>
        <v>0.29822448558254766</v>
      </c>
      <c r="S217" s="1775">
        <f t="shared" si="63"/>
        <v>3.4668000000000001</v>
      </c>
      <c r="T217" s="1789"/>
      <c r="U217" s="1715">
        <f t="shared" si="71"/>
        <v>0</v>
      </c>
      <c r="V217" s="1715">
        <f t="shared" si="53"/>
        <v>0</v>
      </c>
      <c r="W217" s="1715">
        <f t="shared" si="57"/>
        <v>410</v>
      </c>
      <c r="X217" s="1718">
        <v>410</v>
      </c>
      <c r="Y217" s="1729">
        <v>615201</v>
      </c>
      <c r="Z217" s="1720">
        <v>42310</v>
      </c>
      <c r="AA217" s="1778" t="s">
        <v>213</v>
      </c>
      <c r="AB217" s="1875"/>
    </row>
    <row r="218" spans="1:28" s="1713" customFormat="1" x14ac:dyDescent="0.2">
      <c r="A218" s="1800">
        <v>2015186</v>
      </c>
      <c r="B218" s="1727"/>
      <c r="C218" s="1727" t="s">
        <v>600</v>
      </c>
      <c r="D218" s="1713" t="s">
        <v>68</v>
      </c>
      <c r="E218" s="1713">
        <v>1</v>
      </c>
      <c r="F218" s="1713">
        <v>8</v>
      </c>
      <c r="G218" s="1713">
        <v>6</v>
      </c>
      <c r="H218" s="1713">
        <v>3</v>
      </c>
      <c r="I218" s="1728">
        <v>1</v>
      </c>
      <c r="J218" s="1728">
        <v>1</v>
      </c>
      <c r="K218" s="1728"/>
      <c r="L218" s="1715">
        <v>2585</v>
      </c>
      <c r="M218" s="1715"/>
      <c r="N218" s="1715">
        <f t="shared" si="68"/>
        <v>1631.9</v>
      </c>
      <c r="O218" s="1715">
        <v>1226.48</v>
      </c>
      <c r="P218" s="1788">
        <f t="shared" si="69"/>
        <v>0.75156565966051836</v>
      </c>
      <c r="Q218" s="1715">
        <v>405.42</v>
      </c>
      <c r="R218" s="1788">
        <f t="shared" si="70"/>
        <v>0.24843434033948159</v>
      </c>
      <c r="S218" s="1775">
        <f t="shared" si="63"/>
        <v>16.216799999999999</v>
      </c>
      <c r="T218" s="1789"/>
      <c r="U218" s="1715">
        <f t="shared" si="71"/>
        <v>0</v>
      </c>
      <c r="V218" s="1715">
        <f t="shared" si="53"/>
        <v>0</v>
      </c>
      <c r="W218" s="1715">
        <f t="shared" si="57"/>
        <v>2585</v>
      </c>
      <c r="X218" s="1718">
        <v>2585</v>
      </c>
      <c r="Y218" s="1729">
        <v>615202</v>
      </c>
      <c r="Z218" s="1720">
        <v>42310</v>
      </c>
      <c r="AA218" s="1778" t="s">
        <v>213</v>
      </c>
      <c r="AB218" s="1875"/>
    </row>
    <row r="219" spans="1:28" s="1713" customFormat="1" x14ac:dyDescent="0.2">
      <c r="A219" s="1800">
        <v>2015187</v>
      </c>
      <c r="B219" s="1727"/>
      <c r="C219" s="1727" t="s">
        <v>601</v>
      </c>
      <c r="D219" s="1713" t="s">
        <v>68</v>
      </c>
      <c r="E219" s="1713">
        <v>0</v>
      </c>
      <c r="F219" s="1713">
        <v>0</v>
      </c>
      <c r="G219" s="1713">
        <v>0</v>
      </c>
      <c r="H219" s="1713">
        <v>0</v>
      </c>
      <c r="I219" s="1728">
        <v>1</v>
      </c>
      <c r="J219" s="1728">
        <v>0</v>
      </c>
      <c r="K219" s="1728"/>
      <c r="L219" s="1715">
        <v>93.84</v>
      </c>
      <c r="M219" s="1715"/>
      <c r="N219" s="1715">
        <f t="shared" si="68"/>
        <v>46.92</v>
      </c>
      <c r="O219" s="1715">
        <v>46.92</v>
      </c>
      <c r="P219" s="1788">
        <f t="shared" si="69"/>
        <v>1</v>
      </c>
      <c r="Q219" s="1715">
        <v>0</v>
      </c>
      <c r="R219" s="1788">
        <f t="shared" si="70"/>
        <v>0</v>
      </c>
      <c r="S219" s="1775">
        <f t="shared" si="63"/>
        <v>0</v>
      </c>
      <c r="T219" s="1789"/>
      <c r="U219" s="1715">
        <f t="shared" si="71"/>
        <v>0</v>
      </c>
      <c r="V219" s="1715">
        <f t="shared" si="53"/>
        <v>0</v>
      </c>
      <c r="W219" s="1715">
        <f t="shared" si="57"/>
        <v>93.84</v>
      </c>
      <c r="X219" s="1718">
        <v>93.84</v>
      </c>
      <c r="Y219" s="1729">
        <v>615203</v>
      </c>
      <c r="Z219" s="1720">
        <v>42310</v>
      </c>
      <c r="AA219" s="1778" t="s">
        <v>213</v>
      </c>
      <c r="AB219" s="1875"/>
    </row>
    <row r="220" spans="1:28" s="1713" customFormat="1" x14ac:dyDescent="0.2">
      <c r="A220" s="1800">
        <v>2015188</v>
      </c>
      <c r="B220" s="1727"/>
      <c r="C220" s="1727" t="s">
        <v>632</v>
      </c>
      <c r="D220" s="1713" t="s">
        <v>68</v>
      </c>
      <c r="E220" s="1713">
        <v>17</v>
      </c>
      <c r="F220" s="1713">
        <f>E220*10</f>
        <v>170</v>
      </c>
      <c r="G220" s="1713">
        <f>E220*5</f>
        <v>85</v>
      </c>
      <c r="H220" s="1713">
        <f>E220*3</f>
        <v>51</v>
      </c>
      <c r="I220" s="1728">
        <v>1</v>
      </c>
      <c r="J220" s="1728">
        <v>1</v>
      </c>
      <c r="K220" s="1728"/>
      <c r="L220" s="1715">
        <v>55199</v>
      </c>
      <c r="M220" s="1715"/>
      <c r="N220" s="1715">
        <f t="shared" si="68"/>
        <v>31965.14</v>
      </c>
      <c r="O220" s="1715">
        <v>24540.14</v>
      </c>
      <c r="P220" s="1788">
        <f t="shared" si="69"/>
        <v>0.76771570529645727</v>
      </c>
      <c r="Q220" s="1715">
        <v>7425</v>
      </c>
      <c r="R220" s="1788">
        <f t="shared" si="70"/>
        <v>0.23228429470354267</v>
      </c>
      <c r="S220" s="1775">
        <f t="shared" si="63"/>
        <v>297</v>
      </c>
      <c r="T220" s="1789"/>
      <c r="U220" s="1715">
        <f t="shared" si="71"/>
        <v>0</v>
      </c>
      <c r="V220" s="1715">
        <f t="shared" si="53"/>
        <v>0</v>
      </c>
      <c r="W220" s="1715">
        <f t="shared" si="57"/>
        <v>55199</v>
      </c>
      <c r="X220" s="1718">
        <v>55199</v>
      </c>
      <c r="Y220" s="1729">
        <v>615204</v>
      </c>
      <c r="Z220" s="1720">
        <v>42310</v>
      </c>
      <c r="AA220" s="1778" t="s">
        <v>213</v>
      </c>
      <c r="AB220" s="1875"/>
    </row>
    <row r="221" spans="1:28" s="1713" customFormat="1" x14ac:dyDescent="0.2">
      <c r="A221" s="1800">
        <v>2015189</v>
      </c>
      <c r="B221" s="1727"/>
      <c r="C221" s="1727" t="s">
        <v>633</v>
      </c>
      <c r="D221" s="1713" t="s">
        <v>68</v>
      </c>
      <c r="E221" s="1713">
        <v>11</v>
      </c>
      <c r="F221" s="1713">
        <f>E221*9</f>
        <v>99</v>
      </c>
      <c r="G221" s="1713">
        <f>E221*4</f>
        <v>44</v>
      </c>
      <c r="H221" s="1713">
        <f>E221*3</f>
        <v>33</v>
      </c>
      <c r="I221" s="1728">
        <v>1</v>
      </c>
      <c r="J221" s="1728">
        <v>1</v>
      </c>
      <c r="K221" s="1728"/>
      <c r="L221" s="1715">
        <v>30965</v>
      </c>
      <c r="M221" s="1715"/>
      <c r="N221" s="1715">
        <f t="shared" si="68"/>
        <v>17691.07</v>
      </c>
      <c r="O221" s="1715">
        <v>13591.07</v>
      </c>
      <c r="P221" s="1788">
        <f t="shared" si="69"/>
        <v>0.76824465676751041</v>
      </c>
      <c r="Q221" s="1715">
        <v>4100</v>
      </c>
      <c r="R221" s="1788">
        <f t="shared" si="70"/>
        <v>0.23175534323248961</v>
      </c>
      <c r="S221" s="1775">
        <f t="shared" si="63"/>
        <v>164</v>
      </c>
      <c r="T221" s="1789"/>
      <c r="U221" s="1715">
        <f t="shared" si="71"/>
        <v>0</v>
      </c>
      <c r="V221" s="1715">
        <f t="shared" si="53"/>
        <v>0</v>
      </c>
      <c r="W221" s="1715">
        <f t="shared" si="57"/>
        <v>30965</v>
      </c>
      <c r="X221" s="1718">
        <v>30965</v>
      </c>
      <c r="Y221" s="1729">
        <v>615207</v>
      </c>
      <c r="Z221" s="1720">
        <v>42339</v>
      </c>
      <c r="AA221" s="1778" t="s">
        <v>213</v>
      </c>
      <c r="AB221" s="1875"/>
    </row>
    <row r="222" spans="1:28" s="1713" customFormat="1" x14ac:dyDescent="0.2">
      <c r="A222" s="1801">
        <v>2015190</v>
      </c>
      <c r="B222" s="1727"/>
      <c r="C222" s="1727" t="s">
        <v>629</v>
      </c>
      <c r="D222" s="1713" t="s">
        <v>630</v>
      </c>
      <c r="E222" s="1713">
        <v>0</v>
      </c>
      <c r="F222" s="1713">
        <v>2</v>
      </c>
      <c r="G222" s="1713">
        <v>0</v>
      </c>
      <c r="H222" s="1713">
        <v>4</v>
      </c>
      <c r="I222" s="1728">
        <v>1</v>
      </c>
      <c r="J222" s="1728">
        <v>1</v>
      </c>
      <c r="K222" s="1728"/>
      <c r="L222" s="1715">
        <v>1554</v>
      </c>
      <c r="M222" s="1715"/>
      <c r="N222" s="1715">
        <f t="shared" si="68"/>
        <v>1001.47</v>
      </c>
      <c r="O222" s="1715">
        <v>798.97</v>
      </c>
      <c r="P222" s="1788">
        <f t="shared" si="69"/>
        <v>0.79779723806005176</v>
      </c>
      <c r="Q222" s="1715">
        <v>202.5</v>
      </c>
      <c r="R222" s="1788">
        <f t="shared" si="70"/>
        <v>0.20220276193994827</v>
      </c>
      <c r="S222" s="1775">
        <f t="shared" si="63"/>
        <v>8.1</v>
      </c>
      <c r="T222" s="1789"/>
      <c r="U222" s="1715">
        <f t="shared" si="71"/>
        <v>0</v>
      </c>
      <c r="V222" s="1715">
        <f t="shared" si="53"/>
        <v>0</v>
      </c>
      <c r="W222" s="1715">
        <f t="shared" si="57"/>
        <v>1554</v>
      </c>
      <c r="X222" s="1718">
        <v>1554</v>
      </c>
      <c r="Y222" s="1729">
        <v>616002</v>
      </c>
      <c r="Z222" s="1720">
        <v>42384</v>
      </c>
      <c r="AA222" s="1778" t="s">
        <v>213</v>
      </c>
      <c r="AB222" s="1875"/>
    </row>
    <row r="223" spans="1:28" s="1713" customFormat="1" x14ac:dyDescent="0.2">
      <c r="A223" s="1801">
        <v>2015191</v>
      </c>
      <c r="B223" s="1727"/>
      <c r="C223" s="1727" t="s">
        <v>645</v>
      </c>
      <c r="D223" s="1713" t="s">
        <v>68</v>
      </c>
      <c r="E223" s="1713">
        <v>7</v>
      </c>
      <c r="F223" s="1713">
        <f>E223*10</f>
        <v>70</v>
      </c>
      <c r="G223" s="1713">
        <f>E223*5</f>
        <v>35</v>
      </c>
      <c r="H223" s="1713">
        <f>E223*3</f>
        <v>21</v>
      </c>
      <c r="I223" s="1728">
        <v>1</v>
      </c>
      <c r="J223" s="1728">
        <v>1</v>
      </c>
      <c r="K223" s="1728"/>
      <c r="L223" s="1715">
        <v>22729</v>
      </c>
      <c r="M223" s="1715"/>
      <c r="N223" s="1715">
        <f t="shared" si="68"/>
        <v>13140.47</v>
      </c>
      <c r="O223" s="1715">
        <v>10098.379999999999</v>
      </c>
      <c r="P223" s="1788">
        <f t="shared" si="69"/>
        <v>0.7684945820050576</v>
      </c>
      <c r="Q223" s="1715">
        <v>3042.09</v>
      </c>
      <c r="R223" s="1788">
        <f t="shared" si="70"/>
        <v>0.23150541799494237</v>
      </c>
      <c r="S223" s="1775">
        <f t="shared" si="63"/>
        <v>121.68360000000001</v>
      </c>
      <c r="T223" s="1789"/>
      <c r="U223" s="1715">
        <f t="shared" si="71"/>
        <v>0</v>
      </c>
      <c r="V223" s="1715">
        <f t="shared" si="53"/>
        <v>0</v>
      </c>
      <c r="W223" s="1715">
        <f t="shared" si="57"/>
        <v>22729</v>
      </c>
      <c r="X223" s="1718">
        <v>22729</v>
      </c>
      <c r="Y223" s="1729">
        <v>615208</v>
      </c>
      <c r="Z223" s="1720">
        <v>42339</v>
      </c>
      <c r="AA223" s="1778" t="s">
        <v>213</v>
      </c>
      <c r="AB223" s="1875"/>
    </row>
    <row r="224" spans="1:28" s="1713" customFormat="1" x14ac:dyDescent="0.2">
      <c r="A224" s="1801">
        <v>2015192</v>
      </c>
      <c r="B224" s="1727"/>
      <c r="C224" s="1727" t="s">
        <v>646</v>
      </c>
      <c r="D224" s="1713" t="s">
        <v>611</v>
      </c>
      <c r="E224" s="1713">
        <v>1</v>
      </c>
      <c r="F224" s="1713">
        <v>13</v>
      </c>
      <c r="G224" s="1713">
        <v>4</v>
      </c>
      <c r="H224" s="1713">
        <v>3</v>
      </c>
      <c r="I224" s="1728">
        <v>1</v>
      </c>
      <c r="J224" s="1728">
        <v>1</v>
      </c>
      <c r="K224" s="1728"/>
      <c r="L224" s="1715">
        <v>4153.07</v>
      </c>
      <c r="M224" s="1715"/>
      <c r="N224" s="1715">
        <f t="shared" si="68"/>
        <v>3023.04</v>
      </c>
      <c r="O224" s="1715">
        <v>2294.29</v>
      </c>
      <c r="P224" s="1788">
        <f t="shared" si="69"/>
        <v>0.75893471472425111</v>
      </c>
      <c r="Q224" s="1715">
        <v>728.75</v>
      </c>
      <c r="R224" s="1788">
        <f t="shared" si="70"/>
        <v>0.24106528527574891</v>
      </c>
      <c r="S224" s="1775">
        <f t="shared" si="63"/>
        <v>29.15</v>
      </c>
      <c r="T224" s="1789"/>
      <c r="U224" s="1715">
        <f t="shared" si="71"/>
        <v>0</v>
      </c>
      <c r="V224" s="1715">
        <f t="shared" si="53"/>
        <v>0</v>
      </c>
      <c r="W224" s="1715">
        <f t="shared" si="57"/>
        <v>4153.07</v>
      </c>
      <c r="X224" s="1718">
        <v>4153.07</v>
      </c>
      <c r="Y224" s="1729">
        <v>616051</v>
      </c>
      <c r="Z224" s="1720">
        <v>42419</v>
      </c>
      <c r="AA224" s="1778" t="s">
        <v>213</v>
      </c>
      <c r="AB224" s="1875"/>
    </row>
    <row r="225" spans="1:28" s="1713" customFormat="1" x14ac:dyDescent="0.2">
      <c r="A225" s="1801">
        <v>2015193</v>
      </c>
      <c r="B225" s="1727"/>
      <c r="C225" s="1727" t="s">
        <v>655</v>
      </c>
      <c r="D225" s="1713" t="s">
        <v>68</v>
      </c>
      <c r="E225" s="1713">
        <v>0</v>
      </c>
      <c r="F225" s="1713">
        <v>0</v>
      </c>
      <c r="G225" s="1713">
        <v>0</v>
      </c>
      <c r="H225" s="1713">
        <v>0</v>
      </c>
      <c r="I225" s="1728">
        <v>1</v>
      </c>
      <c r="J225" s="1728">
        <v>0</v>
      </c>
      <c r="K225" s="1728"/>
      <c r="L225" s="1715">
        <v>0</v>
      </c>
      <c r="M225" s="1715"/>
      <c r="N225" s="1715">
        <v>0</v>
      </c>
      <c r="O225" s="1715">
        <v>10</v>
      </c>
      <c r="P225" s="1713">
        <v>0</v>
      </c>
      <c r="Q225" s="1715">
        <v>0</v>
      </c>
      <c r="R225" s="1713">
        <v>0</v>
      </c>
      <c r="S225" s="1775">
        <f t="shared" si="63"/>
        <v>0</v>
      </c>
      <c r="T225" s="1750"/>
      <c r="U225" s="1715">
        <v>0</v>
      </c>
      <c r="V225" s="1715">
        <f t="shared" si="53"/>
        <v>0</v>
      </c>
      <c r="W225" s="1715">
        <f t="shared" si="57"/>
        <v>0</v>
      </c>
      <c r="X225" s="1718"/>
      <c r="Y225" s="1729"/>
      <c r="Z225" s="1720"/>
      <c r="AA225" s="1778"/>
      <c r="AB225" s="1875"/>
    </row>
    <row r="226" spans="1:28" s="1713" customFormat="1" x14ac:dyDescent="0.2">
      <c r="A226" s="1801">
        <v>2015194</v>
      </c>
      <c r="B226" s="1727"/>
      <c r="C226" s="1727" t="s">
        <v>668</v>
      </c>
      <c r="D226" s="1713" t="s">
        <v>68</v>
      </c>
      <c r="E226" s="1713">
        <v>5</v>
      </c>
      <c r="F226" s="1713">
        <f>E226*6</f>
        <v>30</v>
      </c>
      <c r="G226" s="1713">
        <f>E226*4</f>
        <v>20</v>
      </c>
      <c r="H226" s="1713">
        <f>E226*4</f>
        <v>20</v>
      </c>
      <c r="I226" s="1728">
        <v>1</v>
      </c>
      <c r="J226" s="1728">
        <v>1</v>
      </c>
      <c r="K226" s="1728"/>
      <c r="L226" s="1715">
        <v>11230</v>
      </c>
      <c r="M226" s="1715"/>
      <c r="N226" s="1715">
        <f t="shared" ref="N226:N232" si="72">O226+Q226</f>
        <v>7106.28</v>
      </c>
      <c r="O226" s="1715">
        <v>5284.19</v>
      </c>
      <c r="P226" s="1788">
        <f t="shared" ref="P226:P232" si="73">O226/N226</f>
        <v>0.7435943981942732</v>
      </c>
      <c r="Q226" s="1715">
        <v>1822.09</v>
      </c>
      <c r="R226" s="1788">
        <f t="shared" ref="R226:R232" si="74">Q226/N226</f>
        <v>0.25640560180572675</v>
      </c>
      <c r="S226" s="1775">
        <f t="shared" si="63"/>
        <v>72.883600000000001</v>
      </c>
      <c r="T226" s="1789"/>
      <c r="U226" s="1715">
        <f t="shared" ref="U226:U232" si="75">((1-I226)*O226)+((1-J226)*Q226)</f>
        <v>0</v>
      </c>
      <c r="V226" s="1715">
        <f t="shared" si="53"/>
        <v>0</v>
      </c>
      <c r="W226" s="1715">
        <f t="shared" si="57"/>
        <v>11230</v>
      </c>
      <c r="X226" s="1718">
        <v>11230</v>
      </c>
      <c r="Y226" s="1729">
        <v>615210</v>
      </c>
      <c r="Z226" s="1720">
        <v>42342</v>
      </c>
      <c r="AA226" s="1778" t="s">
        <v>213</v>
      </c>
      <c r="AB226" s="1875"/>
    </row>
    <row r="227" spans="1:28" s="1713" customFormat="1" x14ac:dyDescent="0.2">
      <c r="A227" s="1801">
        <v>2015195</v>
      </c>
      <c r="B227" s="1727"/>
      <c r="C227" s="1727" t="s">
        <v>669</v>
      </c>
      <c r="D227" s="1713" t="s">
        <v>68</v>
      </c>
      <c r="E227" s="1713">
        <v>32</v>
      </c>
      <c r="F227" s="1713">
        <f>E227*6</f>
        <v>192</v>
      </c>
      <c r="G227" s="1713">
        <f>E227*4</f>
        <v>128</v>
      </c>
      <c r="H227" s="1713">
        <f>E227*4</f>
        <v>128</v>
      </c>
      <c r="I227" s="1728">
        <v>1</v>
      </c>
      <c r="J227" s="1728">
        <v>1</v>
      </c>
      <c r="K227" s="1728"/>
      <c r="L227" s="1715">
        <v>71872</v>
      </c>
      <c r="M227" s="1715"/>
      <c r="N227" s="1715">
        <f t="shared" si="72"/>
        <v>45540.91</v>
      </c>
      <c r="O227" s="1715">
        <v>33919.660000000003</v>
      </c>
      <c r="P227" s="1788">
        <f t="shared" si="73"/>
        <v>0.74481735213459721</v>
      </c>
      <c r="Q227" s="1715">
        <v>11621.25</v>
      </c>
      <c r="R227" s="1788">
        <f t="shared" si="74"/>
        <v>0.25518264786540273</v>
      </c>
      <c r="S227" s="1775">
        <f t="shared" si="63"/>
        <v>464.85</v>
      </c>
      <c r="T227" s="1789"/>
      <c r="U227" s="1715">
        <f t="shared" si="75"/>
        <v>0</v>
      </c>
      <c r="V227" s="1715">
        <f t="shared" si="53"/>
        <v>0</v>
      </c>
      <c r="W227" s="1715">
        <f t="shared" si="57"/>
        <v>71872</v>
      </c>
      <c r="X227" s="1718">
        <v>71872</v>
      </c>
      <c r="Y227" s="1729">
        <v>615211</v>
      </c>
      <c r="Z227" s="1720">
        <v>42342</v>
      </c>
      <c r="AA227" s="1778" t="s">
        <v>213</v>
      </c>
      <c r="AB227" s="1875"/>
    </row>
    <row r="228" spans="1:28" s="1713" customFormat="1" x14ac:dyDescent="0.2">
      <c r="A228" s="1801" t="s">
        <v>1193</v>
      </c>
      <c r="B228" s="1727"/>
      <c r="C228" s="1727" t="s">
        <v>1192</v>
      </c>
      <c r="D228" s="1713" t="s">
        <v>68</v>
      </c>
      <c r="E228" s="1713">
        <v>0</v>
      </c>
      <c r="F228" s="1713">
        <v>0</v>
      </c>
      <c r="G228" s="1713">
        <v>0</v>
      </c>
      <c r="H228" s="1713">
        <v>0</v>
      </c>
      <c r="I228" s="1728">
        <v>1</v>
      </c>
      <c r="J228" s="1728">
        <v>1</v>
      </c>
      <c r="K228" s="1728"/>
      <c r="L228" s="1715">
        <v>563</v>
      </c>
      <c r="M228" s="1715"/>
      <c r="N228" s="1715">
        <v>563</v>
      </c>
      <c r="O228" s="1715">
        <v>563</v>
      </c>
      <c r="P228" s="1788">
        <f>O228/N228</f>
        <v>1</v>
      </c>
      <c r="Q228" s="1715">
        <v>563</v>
      </c>
      <c r="R228" s="1788">
        <f>Q228/N228</f>
        <v>1</v>
      </c>
      <c r="S228" s="1775">
        <v>0</v>
      </c>
      <c r="T228" s="1789"/>
      <c r="U228" s="1715">
        <f>((1-I228)*O228)+((1-J228)*Q228)</f>
        <v>0</v>
      </c>
      <c r="V228" s="1715">
        <f>L228-W228</f>
        <v>0</v>
      </c>
      <c r="W228" s="1715">
        <f>X228+AC228+AH228+AM228+AO228+AR228</f>
        <v>563</v>
      </c>
      <c r="X228" s="1718">
        <v>563</v>
      </c>
      <c r="Y228" s="1729">
        <v>616171</v>
      </c>
      <c r="Z228" s="1720">
        <v>42503</v>
      </c>
      <c r="AA228" s="1778" t="s">
        <v>213</v>
      </c>
      <c r="AB228" s="1875"/>
    </row>
    <row r="229" spans="1:28" s="1713" customFormat="1" x14ac:dyDescent="0.2">
      <c r="A229" s="1801">
        <v>2015196</v>
      </c>
      <c r="B229" s="1727"/>
      <c r="C229" s="1727" t="s">
        <v>661</v>
      </c>
      <c r="D229" s="1713" t="s">
        <v>68</v>
      </c>
      <c r="E229" s="1713">
        <v>1</v>
      </c>
      <c r="F229" s="1713">
        <v>8</v>
      </c>
      <c r="G229" s="1713">
        <v>2</v>
      </c>
      <c r="H229" s="1713">
        <v>2</v>
      </c>
      <c r="I229" s="1728">
        <v>1</v>
      </c>
      <c r="J229" s="1728">
        <v>1</v>
      </c>
      <c r="K229" s="1728"/>
      <c r="L229" s="1715">
        <v>2690</v>
      </c>
      <c r="M229" s="1715"/>
      <c r="N229" s="1715">
        <f t="shared" si="72"/>
        <v>496.31</v>
      </c>
      <c r="O229" s="1715">
        <v>362.56</v>
      </c>
      <c r="P229" s="1788">
        <f t="shared" si="73"/>
        <v>0.73051117245270092</v>
      </c>
      <c r="Q229" s="1715">
        <v>133.75</v>
      </c>
      <c r="R229" s="1788">
        <f t="shared" si="74"/>
        <v>0.26948882754729908</v>
      </c>
      <c r="S229" s="1775">
        <f t="shared" si="63"/>
        <v>5.35</v>
      </c>
      <c r="T229" s="1789"/>
      <c r="U229" s="1715">
        <f t="shared" si="75"/>
        <v>0</v>
      </c>
      <c r="V229" s="1715">
        <f t="shared" si="53"/>
        <v>0</v>
      </c>
      <c r="W229" s="1715">
        <f t="shared" si="57"/>
        <v>2690</v>
      </c>
      <c r="X229" s="1718">
        <v>2690</v>
      </c>
      <c r="Y229" s="1729">
        <v>615212</v>
      </c>
      <c r="Z229" s="1720">
        <v>42342</v>
      </c>
      <c r="AA229" s="1778" t="s">
        <v>213</v>
      </c>
      <c r="AB229" s="1875"/>
    </row>
    <row r="230" spans="1:28" s="1713" customFormat="1" x14ac:dyDescent="0.2">
      <c r="A230" s="1801">
        <v>2015197</v>
      </c>
      <c r="B230" s="1727"/>
      <c r="C230" s="1727" t="s">
        <v>662</v>
      </c>
      <c r="D230" s="1713" t="s">
        <v>68</v>
      </c>
      <c r="E230" s="1713">
        <v>1</v>
      </c>
      <c r="F230" s="1713">
        <v>2</v>
      </c>
      <c r="G230" s="1713">
        <v>1</v>
      </c>
      <c r="H230" s="1713">
        <v>1</v>
      </c>
      <c r="I230" s="1728">
        <v>1</v>
      </c>
      <c r="J230" s="1728">
        <v>1</v>
      </c>
      <c r="K230" s="1728"/>
      <c r="L230" s="1715">
        <v>783</v>
      </c>
      <c r="M230" s="1715"/>
      <c r="N230" s="1715">
        <f t="shared" si="72"/>
        <v>1560.9399999999998</v>
      </c>
      <c r="O230" s="1715">
        <v>1226.3499999999999</v>
      </c>
      <c r="P230" s="1788">
        <f t="shared" si="73"/>
        <v>0.78564839135392783</v>
      </c>
      <c r="Q230" s="1715">
        <v>334.59</v>
      </c>
      <c r="R230" s="1788">
        <f t="shared" si="74"/>
        <v>0.21435160864607225</v>
      </c>
      <c r="S230" s="1775">
        <f t="shared" si="63"/>
        <v>13.383599999999999</v>
      </c>
      <c r="T230" s="1789"/>
      <c r="U230" s="1715">
        <f t="shared" si="75"/>
        <v>0</v>
      </c>
      <c r="V230" s="1715">
        <f t="shared" si="53"/>
        <v>0</v>
      </c>
      <c r="W230" s="1715">
        <f t="shared" si="57"/>
        <v>783</v>
      </c>
      <c r="X230" s="1718">
        <v>783</v>
      </c>
      <c r="Y230" s="1729">
        <v>615213</v>
      </c>
      <c r="Z230" s="1720">
        <v>42342</v>
      </c>
      <c r="AA230" s="1778" t="s">
        <v>213</v>
      </c>
      <c r="AB230" s="1875"/>
    </row>
    <row r="231" spans="1:28" s="1713" customFormat="1" x14ac:dyDescent="0.2">
      <c r="A231" s="1801">
        <v>2015198</v>
      </c>
      <c r="B231" s="1727"/>
      <c r="C231" s="1727" t="s">
        <v>676</v>
      </c>
      <c r="D231" s="1713" t="s">
        <v>489</v>
      </c>
      <c r="E231" s="1713">
        <v>1</v>
      </c>
      <c r="F231" s="1713">
        <v>8</v>
      </c>
      <c r="G231" s="1713">
        <v>5</v>
      </c>
      <c r="H231" s="1713">
        <v>3</v>
      </c>
      <c r="I231" s="1728">
        <v>1</v>
      </c>
      <c r="J231" s="1728">
        <v>1</v>
      </c>
      <c r="K231" s="1728"/>
      <c r="L231" s="1715">
        <v>2280.87</v>
      </c>
      <c r="M231" s="1715"/>
      <c r="N231" s="1715">
        <f t="shared" si="72"/>
        <v>1647.71</v>
      </c>
      <c r="O231" s="1715">
        <v>1181.04</v>
      </c>
      <c r="P231" s="1788">
        <f t="shared" si="73"/>
        <v>0.71677661724453934</v>
      </c>
      <c r="Q231" s="1715">
        <v>466.67</v>
      </c>
      <c r="R231" s="1788">
        <f t="shared" si="74"/>
        <v>0.28322338275546061</v>
      </c>
      <c r="S231" s="1775">
        <f t="shared" si="63"/>
        <v>18.666800000000002</v>
      </c>
      <c r="T231" s="1789"/>
      <c r="U231" s="1715">
        <f t="shared" si="75"/>
        <v>0</v>
      </c>
      <c r="V231" s="1715">
        <f t="shared" si="53"/>
        <v>0</v>
      </c>
      <c r="W231" s="1715">
        <f t="shared" si="57"/>
        <v>2280.87</v>
      </c>
      <c r="X231" s="1718">
        <v>2280.87</v>
      </c>
      <c r="Y231" s="1729">
        <v>616048</v>
      </c>
      <c r="Z231" s="1720">
        <v>42412</v>
      </c>
      <c r="AA231" s="1778" t="s">
        <v>213</v>
      </c>
      <c r="AB231" s="1875"/>
    </row>
    <row r="232" spans="1:28" s="1713" customFormat="1" x14ac:dyDescent="0.2">
      <c r="A232" s="1801">
        <v>2015199</v>
      </c>
      <c r="B232" s="1727"/>
      <c r="C232" s="1727" t="s">
        <v>663</v>
      </c>
      <c r="D232" s="1713" t="s">
        <v>611</v>
      </c>
      <c r="E232" s="1713">
        <v>1</v>
      </c>
      <c r="F232" s="1713">
        <v>8</v>
      </c>
      <c r="G232" s="1713">
        <v>4</v>
      </c>
      <c r="H232" s="1713">
        <v>3</v>
      </c>
      <c r="I232" s="1728">
        <v>1</v>
      </c>
      <c r="J232" s="1728">
        <v>1</v>
      </c>
      <c r="K232" s="1728"/>
      <c r="L232" s="1715">
        <v>2663.57</v>
      </c>
      <c r="M232" s="1715"/>
      <c r="N232" s="1715">
        <f t="shared" si="72"/>
        <v>408.33</v>
      </c>
      <c r="O232" s="1715">
        <v>0</v>
      </c>
      <c r="P232" s="1788">
        <f t="shared" si="73"/>
        <v>0</v>
      </c>
      <c r="Q232" s="1715">
        <v>408.33</v>
      </c>
      <c r="R232" s="1788">
        <f t="shared" si="74"/>
        <v>1</v>
      </c>
      <c r="S232" s="1775">
        <f t="shared" si="63"/>
        <v>16.333199999999998</v>
      </c>
      <c r="T232" s="1789"/>
      <c r="U232" s="1715">
        <f t="shared" si="75"/>
        <v>0</v>
      </c>
      <c r="V232" s="1715">
        <f t="shared" si="53"/>
        <v>0</v>
      </c>
      <c r="W232" s="1715">
        <f t="shared" si="57"/>
        <v>2663.57</v>
      </c>
      <c r="X232" s="1718">
        <v>2663.57</v>
      </c>
      <c r="Y232" s="1729">
        <v>616050</v>
      </c>
      <c r="Z232" s="1720">
        <v>42419</v>
      </c>
      <c r="AA232" s="1778" t="s">
        <v>213</v>
      </c>
      <c r="AB232" s="1875"/>
    </row>
    <row r="233" spans="1:28" s="1713" customFormat="1" x14ac:dyDescent="0.2">
      <c r="A233" s="1801" t="s">
        <v>1410</v>
      </c>
      <c r="B233" s="1727"/>
      <c r="C233" s="1727" t="s">
        <v>1411</v>
      </c>
      <c r="D233" s="1713" t="s">
        <v>611</v>
      </c>
      <c r="E233" s="1713">
        <v>0</v>
      </c>
      <c r="F233" s="1713">
        <v>0</v>
      </c>
      <c r="G233" s="1713">
        <v>0</v>
      </c>
      <c r="H233" s="1713">
        <v>0</v>
      </c>
      <c r="I233" s="1728">
        <v>1</v>
      </c>
      <c r="J233" s="1728">
        <v>1</v>
      </c>
      <c r="K233" s="1728"/>
      <c r="L233" s="1715">
        <v>-822.5</v>
      </c>
      <c r="M233" s="1715"/>
      <c r="N233" s="1715">
        <v>100</v>
      </c>
      <c r="O233" s="1715">
        <v>0</v>
      </c>
      <c r="P233" s="1788">
        <f>O233/N233</f>
        <v>0</v>
      </c>
      <c r="Q233" s="1715">
        <v>0</v>
      </c>
      <c r="R233" s="1788">
        <f>Q233/N233</f>
        <v>0</v>
      </c>
      <c r="S233" s="1775">
        <f>Q233/$S$1</f>
        <v>0</v>
      </c>
      <c r="T233" s="1789"/>
      <c r="U233" s="1715">
        <f t="shared" ref="U233:U255" si="76">((1-I233)*O233)+((1-J233)*Q233)</f>
        <v>0</v>
      </c>
      <c r="V233" s="1715">
        <f>L233-W233</f>
        <v>0</v>
      </c>
      <c r="W233" s="1715">
        <f>X233+AC233+AH233+AM233+AO233+AR233</f>
        <v>-822.5</v>
      </c>
      <c r="X233" s="1718">
        <v>-822.5</v>
      </c>
      <c r="Y233" s="1729">
        <v>616193</v>
      </c>
      <c r="Z233" s="1720">
        <v>42503</v>
      </c>
      <c r="AA233" s="1778" t="s">
        <v>213</v>
      </c>
      <c r="AB233" s="1875"/>
    </row>
    <row r="234" spans="1:28" s="1713" customFormat="1" x14ac:dyDescent="0.2">
      <c r="A234" s="1801">
        <v>2015200</v>
      </c>
      <c r="B234" s="1727"/>
      <c r="C234" s="1727" t="s">
        <v>678</v>
      </c>
      <c r="D234" s="1713" t="s">
        <v>68</v>
      </c>
      <c r="E234" s="1713">
        <v>0</v>
      </c>
      <c r="F234" s="1713">
        <v>0</v>
      </c>
      <c r="G234" s="1713">
        <v>0</v>
      </c>
      <c r="H234" s="1713">
        <v>0</v>
      </c>
      <c r="I234" s="1728">
        <v>1</v>
      </c>
      <c r="J234" s="1728">
        <v>1</v>
      </c>
      <c r="K234" s="1728"/>
      <c r="L234" s="1715">
        <v>860</v>
      </c>
      <c r="M234" s="1715"/>
      <c r="N234" s="1715">
        <f>O234+Q234</f>
        <v>430</v>
      </c>
      <c r="O234" s="1715">
        <v>330</v>
      </c>
      <c r="P234" s="1788">
        <f>O234/N234</f>
        <v>0.76744186046511631</v>
      </c>
      <c r="Q234" s="1715">
        <v>100</v>
      </c>
      <c r="R234" s="1782">
        <f>Q234/N234</f>
        <v>0.23255813953488372</v>
      </c>
      <c r="S234" s="1775">
        <f t="shared" si="63"/>
        <v>4</v>
      </c>
      <c r="T234" s="1750"/>
      <c r="U234" s="1715">
        <f t="shared" si="76"/>
        <v>0</v>
      </c>
      <c r="V234" s="1715">
        <f t="shared" si="53"/>
        <v>0</v>
      </c>
      <c r="W234" s="1715">
        <f t="shared" si="57"/>
        <v>860</v>
      </c>
      <c r="X234" s="1718">
        <v>860</v>
      </c>
      <c r="Y234" s="1729">
        <v>616001</v>
      </c>
      <c r="Z234" s="1720">
        <v>42384</v>
      </c>
      <c r="AA234" s="1778" t="s">
        <v>213</v>
      </c>
      <c r="AB234" s="1875"/>
    </row>
    <row r="235" spans="1:28" s="1713" customFormat="1" x14ac:dyDescent="0.2">
      <c r="A235" s="1801">
        <v>2015201</v>
      </c>
      <c r="B235" s="1727"/>
      <c r="C235" s="1727" t="s">
        <v>682</v>
      </c>
      <c r="D235" s="1713" t="s">
        <v>441</v>
      </c>
      <c r="E235" s="1713">
        <v>0</v>
      </c>
      <c r="F235" s="1713">
        <v>4</v>
      </c>
      <c r="G235" s="1713">
        <v>8</v>
      </c>
      <c r="H235" s="1713">
        <v>0</v>
      </c>
      <c r="I235" s="1728">
        <v>1</v>
      </c>
      <c r="J235" s="1728">
        <v>1</v>
      </c>
      <c r="K235" s="1728"/>
      <c r="L235" s="1715">
        <v>638.82000000000005</v>
      </c>
      <c r="M235" s="1715"/>
      <c r="N235" s="1715"/>
      <c r="O235" s="1715"/>
      <c r="Q235" s="1715"/>
      <c r="S235" s="1775">
        <f t="shared" si="63"/>
        <v>0</v>
      </c>
      <c r="T235" s="1750"/>
      <c r="U235" s="1715">
        <f t="shared" si="76"/>
        <v>0</v>
      </c>
      <c r="V235" s="1715">
        <f t="shared" si="53"/>
        <v>0</v>
      </c>
      <c r="W235" s="1715">
        <f t="shared" si="57"/>
        <v>638.82000000000005</v>
      </c>
      <c r="X235" s="1718">
        <v>638.82000000000005</v>
      </c>
      <c r="Y235" s="1729">
        <v>616386</v>
      </c>
      <c r="Z235" s="1720">
        <v>42621</v>
      </c>
      <c r="AA235" s="1778" t="s">
        <v>213</v>
      </c>
      <c r="AB235" s="1875"/>
    </row>
    <row r="236" spans="1:28" s="1713" customFormat="1" x14ac:dyDescent="0.2">
      <c r="A236" s="1801">
        <v>2015202</v>
      </c>
      <c r="B236" s="1727"/>
      <c r="C236" s="1727" t="s">
        <v>691</v>
      </c>
      <c r="D236" s="1713" t="s">
        <v>68</v>
      </c>
      <c r="E236" s="1713">
        <v>1</v>
      </c>
      <c r="F236" s="1713">
        <v>8</v>
      </c>
      <c r="G236" s="1713">
        <v>5</v>
      </c>
      <c r="H236" s="1713">
        <v>2</v>
      </c>
      <c r="I236" s="1728">
        <v>1</v>
      </c>
      <c r="J236" s="1728">
        <v>1</v>
      </c>
      <c r="K236" s="1728"/>
      <c r="L236" s="1715">
        <v>5027</v>
      </c>
      <c r="M236" s="1715"/>
      <c r="N236" s="1715">
        <f t="shared" ref="N236:N247" si="77">O236+Q236</f>
        <v>3514.2400000000002</v>
      </c>
      <c r="O236" s="1715">
        <v>2955.07</v>
      </c>
      <c r="P236" s="1788">
        <f t="shared" ref="P236:P247" si="78">O236/N236</f>
        <v>0.84088451557093424</v>
      </c>
      <c r="Q236" s="1715">
        <v>559.16999999999996</v>
      </c>
      <c r="R236" s="1788">
        <f t="shared" ref="R236:R247" si="79">Q236/N236</f>
        <v>0.15911548442906573</v>
      </c>
      <c r="S236" s="1775">
        <f t="shared" si="63"/>
        <v>22.366799999999998</v>
      </c>
      <c r="T236" s="1750"/>
      <c r="U236" s="1715">
        <f t="shared" si="76"/>
        <v>0</v>
      </c>
      <c r="V236" s="1715">
        <f t="shared" si="53"/>
        <v>0</v>
      </c>
      <c r="W236" s="1715">
        <f t="shared" si="57"/>
        <v>5027</v>
      </c>
      <c r="X236" s="1718">
        <v>5027</v>
      </c>
      <c r="Y236" s="1729">
        <v>616021</v>
      </c>
      <c r="Z236" s="1720">
        <v>42396</v>
      </c>
      <c r="AA236" s="1778" t="s">
        <v>213</v>
      </c>
      <c r="AB236" s="1875"/>
    </row>
    <row r="237" spans="1:28" s="1713" customFormat="1" x14ac:dyDescent="0.2">
      <c r="A237" s="1801" t="s">
        <v>808</v>
      </c>
      <c r="B237" s="1727"/>
      <c r="C237" s="1727" t="s">
        <v>820</v>
      </c>
      <c r="D237" s="1713" t="s">
        <v>68</v>
      </c>
      <c r="E237" s="1713">
        <v>0</v>
      </c>
      <c r="F237" s="1713">
        <v>0</v>
      </c>
      <c r="G237" s="1713">
        <v>0</v>
      </c>
      <c r="H237" s="1713">
        <v>0</v>
      </c>
      <c r="I237" s="1728">
        <v>1</v>
      </c>
      <c r="J237" s="1728">
        <v>1</v>
      </c>
      <c r="K237" s="1728"/>
      <c r="L237" s="1715">
        <v>52.77</v>
      </c>
      <c r="M237" s="1715"/>
      <c r="N237" s="1715">
        <f>O237+Q237</f>
        <v>52.77</v>
      </c>
      <c r="O237" s="1715">
        <v>52.77</v>
      </c>
      <c r="P237" s="1788">
        <f>O237/N237</f>
        <v>1</v>
      </c>
      <c r="Q237" s="1715">
        <v>0</v>
      </c>
      <c r="R237" s="1788">
        <f>Q237/N237</f>
        <v>0</v>
      </c>
      <c r="S237" s="1775">
        <f>Q237/$S$1</f>
        <v>0</v>
      </c>
      <c r="T237" s="1750"/>
      <c r="U237" s="1715">
        <f t="shared" si="76"/>
        <v>0</v>
      </c>
      <c r="V237" s="1715">
        <f>L237-W237</f>
        <v>0</v>
      </c>
      <c r="W237" s="1715">
        <f>X237+AC237+AH237+AM237+AO237+AR237</f>
        <v>52.77</v>
      </c>
      <c r="X237" s="1718">
        <v>52.77</v>
      </c>
      <c r="Y237" s="1729">
        <v>616039</v>
      </c>
      <c r="Z237" s="1720">
        <v>42410</v>
      </c>
      <c r="AA237" s="1778" t="s">
        <v>213</v>
      </c>
      <c r="AB237" s="1875"/>
    </row>
    <row r="238" spans="1:28" s="1713" customFormat="1" x14ac:dyDescent="0.2">
      <c r="A238" s="1801">
        <v>2015203</v>
      </c>
      <c r="B238" s="1727"/>
      <c r="C238" s="1727" t="s">
        <v>692</v>
      </c>
      <c r="D238" s="1713" t="s">
        <v>68</v>
      </c>
      <c r="E238" s="1713">
        <v>1</v>
      </c>
      <c r="F238" s="1713">
        <v>8</v>
      </c>
      <c r="G238" s="1713">
        <v>5</v>
      </c>
      <c r="H238" s="1713">
        <v>2</v>
      </c>
      <c r="I238" s="1728">
        <v>1</v>
      </c>
      <c r="J238" s="1728">
        <v>1</v>
      </c>
      <c r="K238" s="1728"/>
      <c r="L238" s="1715">
        <v>5027</v>
      </c>
      <c r="M238" s="1715"/>
      <c r="N238" s="1715">
        <f t="shared" si="77"/>
        <v>3514.2400000000002</v>
      </c>
      <c r="O238" s="1715">
        <v>2955.07</v>
      </c>
      <c r="P238" s="1788">
        <f t="shared" si="78"/>
        <v>0.84088451557093424</v>
      </c>
      <c r="Q238" s="1715">
        <v>559.16999999999996</v>
      </c>
      <c r="R238" s="1788">
        <f t="shared" si="79"/>
        <v>0.15911548442906573</v>
      </c>
      <c r="S238" s="1775">
        <f>Q238/$S$1</f>
        <v>22.366799999999998</v>
      </c>
      <c r="T238" s="1750"/>
      <c r="U238" s="1715">
        <f t="shared" si="76"/>
        <v>0</v>
      </c>
      <c r="V238" s="1715">
        <f t="shared" si="53"/>
        <v>0</v>
      </c>
      <c r="W238" s="1715">
        <f t="shared" si="57"/>
        <v>5027</v>
      </c>
      <c r="X238" s="1718">
        <v>5027</v>
      </c>
      <c r="Y238" s="1729">
        <v>616022</v>
      </c>
      <c r="Z238" s="1720">
        <v>42427</v>
      </c>
      <c r="AA238" s="1778" t="s">
        <v>213</v>
      </c>
      <c r="AB238" s="1875"/>
    </row>
    <row r="239" spans="1:28" s="1713" customFormat="1" x14ac:dyDescent="0.2">
      <c r="A239" s="1801">
        <v>2015204</v>
      </c>
      <c r="B239" s="1727"/>
      <c r="C239" s="1727" t="s">
        <v>693</v>
      </c>
      <c r="D239" s="1713" t="s">
        <v>68</v>
      </c>
      <c r="E239" s="1713">
        <v>1</v>
      </c>
      <c r="F239" s="1713">
        <v>8</v>
      </c>
      <c r="G239" s="1713">
        <v>5</v>
      </c>
      <c r="H239" s="1713">
        <v>2</v>
      </c>
      <c r="I239" s="1728">
        <v>1</v>
      </c>
      <c r="J239" s="1728">
        <v>1</v>
      </c>
      <c r="K239" s="1728"/>
      <c r="L239" s="1715">
        <v>5027</v>
      </c>
      <c r="M239" s="1715"/>
      <c r="N239" s="1715">
        <f t="shared" si="77"/>
        <v>3514.2400000000002</v>
      </c>
      <c r="O239" s="1715">
        <v>2955.07</v>
      </c>
      <c r="P239" s="1788">
        <f t="shared" si="78"/>
        <v>0.84088451557093424</v>
      </c>
      <c r="Q239" s="1715">
        <v>559.16999999999996</v>
      </c>
      <c r="R239" s="1788">
        <f t="shared" si="79"/>
        <v>0.15911548442906573</v>
      </c>
      <c r="S239" s="1775">
        <f>Q239/$S$1</f>
        <v>22.366799999999998</v>
      </c>
      <c r="T239" s="1750"/>
      <c r="U239" s="1715">
        <f t="shared" si="76"/>
        <v>0</v>
      </c>
      <c r="V239" s="1715">
        <f t="shared" si="53"/>
        <v>0</v>
      </c>
      <c r="W239" s="1715">
        <f t="shared" si="57"/>
        <v>5027</v>
      </c>
      <c r="X239" s="1718">
        <v>5027</v>
      </c>
      <c r="Y239" s="1729">
        <v>616023</v>
      </c>
      <c r="Z239" s="1720">
        <v>42396</v>
      </c>
      <c r="AA239" s="1778" t="s">
        <v>213</v>
      </c>
      <c r="AB239" s="1875"/>
    </row>
    <row r="240" spans="1:28" s="1713" customFormat="1" x14ac:dyDescent="0.2">
      <c r="A240" s="1801">
        <v>2015205</v>
      </c>
      <c r="B240" s="1727"/>
      <c r="C240" s="1727" t="s">
        <v>694</v>
      </c>
      <c r="D240" s="1713" t="s">
        <v>68</v>
      </c>
      <c r="E240" s="1713">
        <v>1</v>
      </c>
      <c r="F240" s="1713">
        <v>8</v>
      </c>
      <c r="G240" s="1713">
        <v>5</v>
      </c>
      <c r="H240" s="1713">
        <v>2</v>
      </c>
      <c r="I240" s="1728">
        <v>1</v>
      </c>
      <c r="J240" s="1728">
        <v>1</v>
      </c>
      <c r="K240" s="1728"/>
      <c r="L240" s="1715">
        <v>5251</v>
      </c>
      <c r="M240" s="1715"/>
      <c r="N240" s="1715">
        <f t="shared" si="77"/>
        <v>3579.75</v>
      </c>
      <c r="O240" s="1715">
        <v>2915.17</v>
      </c>
      <c r="P240" s="1788">
        <f t="shared" si="78"/>
        <v>0.81435016411760597</v>
      </c>
      <c r="Q240" s="1715">
        <v>664.58</v>
      </c>
      <c r="R240" s="1788">
        <f t="shared" si="79"/>
        <v>0.18564983588239403</v>
      </c>
      <c r="S240" s="1775">
        <f t="shared" si="63"/>
        <v>26.583200000000001</v>
      </c>
      <c r="T240" s="1750"/>
      <c r="U240" s="1715">
        <f t="shared" si="76"/>
        <v>0</v>
      </c>
      <c r="V240" s="1715">
        <f t="shared" si="53"/>
        <v>0</v>
      </c>
      <c r="W240" s="1715">
        <f t="shared" si="57"/>
        <v>5251</v>
      </c>
      <c r="X240" s="1718">
        <v>5251</v>
      </c>
      <c r="Y240" s="1729">
        <v>616024</v>
      </c>
      <c r="Z240" s="1720">
        <v>42396</v>
      </c>
      <c r="AA240" s="1778" t="s">
        <v>213</v>
      </c>
      <c r="AB240" s="1875"/>
    </row>
    <row r="241" spans="1:53" x14ac:dyDescent="0.2">
      <c r="A241" s="1801">
        <v>2015206</v>
      </c>
      <c r="C241" s="1727" t="s">
        <v>695</v>
      </c>
      <c r="D241" s="1713" t="s">
        <v>68</v>
      </c>
      <c r="E241" s="1713">
        <v>1</v>
      </c>
      <c r="F241" s="1713">
        <v>8</v>
      </c>
      <c r="G241" s="1713">
        <v>5</v>
      </c>
      <c r="H241" s="1713">
        <v>2</v>
      </c>
      <c r="I241" s="1728">
        <v>1</v>
      </c>
      <c r="J241" s="1728">
        <v>1</v>
      </c>
      <c r="K241" s="1728"/>
      <c r="L241" s="1715">
        <v>5251</v>
      </c>
      <c r="N241" s="1715">
        <f t="shared" si="77"/>
        <v>3579.75</v>
      </c>
      <c r="O241" s="1715">
        <v>2915.17</v>
      </c>
      <c r="P241" s="1788">
        <f t="shared" si="78"/>
        <v>0.81435016411760597</v>
      </c>
      <c r="Q241" s="1715">
        <v>664.58</v>
      </c>
      <c r="R241" s="1788">
        <f t="shared" si="79"/>
        <v>0.18564983588239403</v>
      </c>
      <c r="S241" s="1775">
        <f t="shared" ref="S241:S246" si="80">Q241/$S$1</f>
        <v>26.583200000000001</v>
      </c>
      <c r="U241" s="1715">
        <f t="shared" si="76"/>
        <v>0</v>
      </c>
      <c r="V241" s="1715">
        <f t="shared" si="53"/>
        <v>0</v>
      </c>
      <c r="W241" s="1715">
        <f t="shared" si="57"/>
        <v>5251</v>
      </c>
      <c r="X241" s="1718">
        <v>5251</v>
      </c>
      <c r="Y241" s="1729">
        <v>616025</v>
      </c>
      <c r="Z241" s="1720">
        <v>42396</v>
      </c>
      <c r="AA241" s="1778" t="s">
        <v>213</v>
      </c>
      <c r="AB241" s="1778"/>
      <c r="AH241" s="2296"/>
      <c r="AK241" s="2295"/>
      <c r="AL241" s="2295"/>
      <c r="AR241" s="2296"/>
      <c r="AS241" s="1869"/>
      <c r="AT241" s="1869"/>
      <c r="AU241" s="2295"/>
      <c r="AV241" s="2295"/>
    </row>
    <row r="242" spans="1:53" x14ac:dyDescent="0.2">
      <c r="A242" s="1801">
        <v>2015207</v>
      </c>
      <c r="C242" s="1727" t="s">
        <v>696</v>
      </c>
      <c r="D242" s="1713" t="s">
        <v>68</v>
      </c>
      <c r="E242" s="1713">
        <v>1</v>
      </c>
      <c r="F242" s="1713">
        <v>8</v>
      </c>
      <c r="G242" s="1713">
        <v>5</v>
      </c>
      <c r="H242" s="1713">
        <v>2</v>
      </c>
      <c r="I242" s="1728">
        <v>1</v>
      </c>
      <c r="J242" s="1728">
        <v>1</v>
      </c>
      <c r="K242" s="1728"/>
      <c r="L242" s="1715">
        <v>5251</v>
      </c>
      <c r="N242" s="1715">
        <f t="shared" si="77"/>
        <v>3579.75</v>
      </c>
      <c r="O242" s="1715">
        <v>2915.17</v>
      </c>
      <c r="P242" s="1788">
        <f t="shared" si="78"/>
        <v>0.81435016411760597</v>
      </c>
      <c r="Q242" s="1715">
        <v>664.58</v>
      </c>
      <c r="R242" s="1788">
        <f t="shared" si="79"/>
        <v>0.18564983588239403</v>
      </c>
      <c r="S242" s="1775">
        <f t="shared" si="80"/>
        <v>26.583200000000001</v>
      </c>
      <c r="U242" s="1715">
        <f t="shared" si="76"/>
        <v>0</v>
      </c>
      <c r="V242" s="1715">
        <f t="shared" si="53"/>
        <v>0</v>
      </c>
      <c r="W242" s="1715">
        <f t="shared" si="57"/>
        <v>5251</v>
      </c>
      <c r="X242" s="1718">
        <v>5251</v>
      </c>
      <c r="Y242" s="1729">
        <v>616026</v>
      </c>
      <c r="Z242" s="1720">
        <v>42396</v>
      </c>
      <c r="AA242" s="1778" t="s">
        <v>213</v>
      </c>
      <c r="AB242" s="1778"/>
      <c r="AH242" s="2296"/>
      <c r="AK242" s="2295"/>
      <c r="AL242" s="2295"/>
      <c r="AR242" s="2296"/>
      <c r="AS242" s="1869"/>
      <c r="AT242" s="1869"/>
      <c r="AU242" s="2295"/>
      <c r="AV242" s="2295"/>
    </row>
    <row r="243" spans="1:53" x14ac:dyDescent="0.2">
      <c r="A243" s="1801">
        <v>2015208</v>
      </c>
      <c r="C243" s="1727" t="s">
        <v>697</v>
      </c>
      <c r="D243" s="1713" t="s">
        <v>68</v>
      </c>
      <c r="E243" s="1713">
        <v>1</v>
      </c>
      <c r="F243" s="1713">
        <v>8</v>
      </c>
      <c r="G243" s="1713">
        <v>5</v>
      </c>
      <c r="H243" s="1713">
        <v>2</v>
      </c>
      <c r="I243" s="1728">
        <v>1</v>
      </c>
      <c r="J243" s="1728">
        <v>1</v>
      </c>
      <c r="K243" s="1728"/>
      <c r="L243" s="1715">
        <v>5251</v>
      </c>
      <c r="N243" s="1715">
        <f t="shared" si="77"/>
        <v>3579.75</v>
      </c>
      <c r="O243" s="1715">
        <v>2915.17</v>
      </c>
      <c r="P243" s="1788">
        <f t="shared" si="78"/>
        <v>0.81435016411760597</v>
      </c>
      <c r="Q243" s="1715">
        <v>664.58</v>
      </c>
      <c r="R243" s="1788">
        <f t="shared" si="79"/>
        <v>0.18564983588239403</v>
      </c>
      <c r="S243" s="1775">
        <f t="shared" si="80"/>
        <v>26.583200000000001</v>
      </c>
      <c r="U243" s="1715">
        <f t="shared" si="76"/>
        <v>0</v>
      </c>
      <c r="V243" s="1715">
        <f t="shared" si="53"/>
        <v>0</v>
      </c>
      <c r="W243" s="1715">
        <f t="shared" si="57"/>
        <v>5251</v>
      </c>
      <c r="X243" s="1718">
        <v>5251</v>
      </c>
      <c r="Y243" s="1729">
        <v>616027</v>
      </c>
      <c r="Z243" s="1720">
        <v>42396</v>
      </c>
      <c r="AA243" s="1778" t="s">
        <v>213</v>
      </c>
      <c r="AB243" s="1778"/>
      <c r="AH243" s="2296"/>
      <c r="AK243" s="2295"/>
      <c r="AL243" s="2295"/>
      <c r="AR243" s="2296"/>
      <c r="AS243" s="1869"/>
      <c r="AT243" s="1869"/>
      <c r="AU243" s="2295"/>
      <c r="AV243" s="2295"/>
    </row>
    <row r="244" spans="1:53" x14ac:dyDescent="0.2">
      <c r="A244" s="1802" t="s">
        <v>875</v>
      </c>
      <c r="C244" s="1727" t="s">
        <v>876</v>
      </c>
      <c r="D244" s="1713" t="s">
        <v>68</v>
      </c>
      <c r="E244" s="1713">
        <v>0</v>
      </c>
      <c r="F244" s="1713">
        <v>0</v>
      </c>
      <c r="G244" s="1713">
        <v>0</v>
      </c>
      <c r="H244" s="1713">
        <v>0</v>
      </c>
      <c r="I244" s="1728">
        <v>1</v>
      </c>
      <c r="J244" s="1728">
        <v>1</v>
      </c>
      <c r="K244" s="1728"/>
      <c r="L244" s="1715">
        <v>120</v>
      </c>
      <c r="N244" s="1715">
        <f>O244+Q244</f>
        <v>60</v>
      </c>
      <c r="O244" s="1715">
        <v>60</v>
      </c>
      <c r="P244" s="1788">
        <f>O244/N244</f>
        <v>1</v>
      </c>
      <c r="Q244" s="1715">
        <v>0</v>
      </c>
      <c r="R244" s="1788">
        <f>Q244/N244</f>
        <v>0</v>
      </c>
      <c r="S244" s="1775">
        <f t="shared" si="80"/>
        <v>0</v>
      </c>
      <c r="U244" s="1715">
        <f t="shared" si="76"/>
        <v>0</v>
      </c>
      <c r="V244" s="1715">
        <f>L244-W244</f>
        <v>0</v>
      </c>
      <c r="W244" s="1715">
        <f>X244+AC244+AH244+AM244+AO244+AR244</f>
        <v>120</v>
      </c>
      <c r="X244" s="1718">
        <v>120</v>
      </c>
      <c r="Y244" s="1729">
        <v>616119</v>
      </c>
      <c r="Z244" s="1720">
        <v>42479</v>
      </c>
      <c r="AA244" s="1778" t="s">
        <v>213</v>
      </c>
      <c r="AB244" s="1778"/>
      <c r="AH244" s="2296"/>
      <c r="AK244" s="2295"/>
      <c r="AL244" s="2295"/>
      <c r="AR244" s="2296"/>
      <c r="AS244" s="1869"/>
      <c r="AT244" s="1869"/>
      <c r="AU244" s="2295"/>
      <c r="AV244" s="2295"/>
    </row>
    <row r="245" spans="1:53" x14ac:dyDescent="0.2">
      <c r="A245" s="1801">
        <v>2015209</v>
      </c>
      <c r="C245" s="1727" t="s">
        <v>698</v>
      </c>
      <c r="D245" s="1713" t="s">
        <v>68</v>
      </c>
      <c r="E245" s="1713">
        <v>1</v>
      </c>
      <c r="F245" s="1713">
        <v>8</v>
      </c>
      <c r="G245" s="1713">
        <v>5</v>
      </c>
      <c r="H245" s="1713">
        <v>2</v>
      </c>
      <c r="I245" s="1728">
        <v>1</v>
      </c>
      <c r="J245" s="1728">
        <v>1</v>
      </c>
      <c r="K245" s="1728"/>
      <c r="L245" s="1715">
        <v>5251</v>
      </c>
      <c r="N245" s="1715">
        <f t="shared" si="77"/>
        <v>3579.75</v>
      </c>
      <c r="O245" s="1715">
        <v>2915.17</v>
      </c>
      <c r="P245" s="1788">
        <f t="shared" si="78"/>
        <v>0.81435016411760597</v>
      </c>
      <c r="Q245" s="1715">
        <v>664.58</v>
      </c>
      <c r="R245" s="1788">
        <f t="shared" si="79"/>
        <v>0.18564983588239403</v>
      </c>
      <c r="S245" s="1775">
        <f t="shared" si="80"/>
        <v>26.583200000000001</v>
      </c>
      <c r="U245" s="1715">
        <f t="shared" si="76"/>
        <v>0</v>
      </c>
      <c r="V245" s="1715">
        <f t="shared" si="53"/>
        <v>0</v>
      </c>
      <c r="W245" s="1715">
        <f t="shared" si="57"/>
        <v>5251</v>
      </c>
      <c r="X245" s="1718">
        <v>5251</v>
      </c>
      <c r="Y245" s="1729">
        <v>616028</v>
      </c>
      <c r="Z245" s="1720">
        <v>42396</v>
      </c>
      <c r="AA245" s="1778" t="s">
        <v>213</v>
      </c>
      <c r="AB245" s="1778"/>
      <c r="AH245" s="2296"/>
      <c r="AK245" s="2295"/>
      <c r="AL245" s="2295"/>
      <c r="AR245" s="2296"/>
      <c r="AS245" s="1869"/>
      <c r="AT245" s="1869"/>
      <c r="AU245" s="2295"/>
      <c r="AV245" s="2295"/>
    </row>
    <row r="246" spans="1:53" x14ac:dyDescent="0.2">
      <c r="A246" s="1802" t="s">
        <v>890</v>
      </c>
      <c r="C246" s="1727" t="s">
        <v>900</v>
      </c>
      <c r="D246" s="1713" t="s">
        <v>68</v>
      </c>
      <c r="E246" s="1713">
        <v>0</v>
      </c>
      <c r="F246" s="1713">
        <v>0</v>
      </c>
      <c r="G246" s="1713">
        <v>0</v>
      </c>
      <c r="H246" s="1713">
        <v>0</v>
      </c>
      <c r="I246" s="1728">
        <v>1</v>
      </c>
      <c r="J246" s="1728">
        <v>1</v>
      </c>
      <c r="K246" s="1728"/>
      <c r="L246" s="1715">
        <v>293.62</v>
      </c>
      <c r="N246" s="1715">
        <f>O246+Q246</f>
        <v>146.81</v>
      </c>
      <c r="O246" s="1715">
        <v>146.81</v>
      </c>
      <c r="P246" s="1788">
        <f>O246/N246</f>
        <v>1</v>
      </c>
      <c r="Q246" s="1715">
        <v>0</v>
      </c>
      <c r="R246" s="1788">
        <f>Q246/N246</f>
        <v>0</v>
      </c>
      <c r="S246" s="1775">
        <f t="shared" si="80"/>
        <v>0</v>
      </c>
      <c r="U246" s="1715">
        <f t="shared" si="76"/>
        <v>0</v>
      </c>
      <c r="V246" s="1715">
        <f>L246-W246</f>
        <v>0</v>
      </c>
      <c r="W246" s="1715">
        <f>X246+AC246+AH246+AM246+AO246+AR246</f>
        <v>293.62</v>
      </c>
      <c r="X246" s="1718">
        <v>293.62</v>
      </c>
      <c r="Y246" s="1729">
        <v>616120</v>
      </c>
      <c r="Z246" s="1720">
        <v>42479</v>
      </c>
      <c r="AA246" s="1778" t="s">
        <v>213</v>
      </c>
      <c r="AB246" s="1778"/>
      <c r="AH246" s="2296"/>
      <c r="AK246" s="2295"/>
      <c r="AL246" s="2295"/>
      <c r="AR246" s="2296"/>
      <c r="AS246" s="1869"/>
      <c r="AT246" s="1869"/>
      <c r="AU246" s="2295"/>
      <c r="AV246" s="2295"/>
    </row>
    <row r="247" spans="1:53" x14ac:dyDescent="0.2">
      <c r="A247" s="1801">
        <v>2015210</v>
      </c>
      <c r="C247" s="1727" t="s">
        <v>699</v>
      </c>
      <c r="D247" s="1713" t="s">
        <v>68</v>
      </c>
      <c r="E247" s="1713">
        <v>1</v>
      </c>
      <c r="F247" s="1713">
        <v>8</v>
      </c>
      <c r="G247" s="1713">
        <v>5</v>
      </c>
      <c r="H247" s="1713">
        <v>2</v>
      </c>
      <c r="I247" s="1728">
        <v>1</v>
      </c>
      <c r="J247" s="1728">
        <v>1</v>
      </c>
      <c r="K247" s="1728"/>
      <c r="L247" s="1715">
        <v>4330</v>
      </c>
      <c r="N247" s="1715">
        <f t="shared" si="77"/>
        <v>3002.86</v>
      </c>
      <c r="O247" s="1715">
        <v>2526.61</v>
      </c>
      <c r="P247" s="1788">
        <f t="shared" si="78"/>
        <v>0.84140119752502618</v>
      </c>
      <c r="Q247" s="1715">
        <v>476.25</v>
      </c>
      <c r="R247" s="1788">
        <f t="shared" si="79"/>
        <v>0.15859880247497385</v>
      </c>
      <c r="S247" s="1775">
        <f t="shared" si="63"/>
        <v>19.05</v>
      </c>
      <c r="U247" s="1715">
        <f t="shared" si="76"/>
        <v>0</v>
      </c>
      <c r="V247" s="1715">
        <f t="shared" si="53"/>
        <v>0</v>
      </c>
      <c r="W247" s="1715">
        <f t="shared" si="57"/>
        <v>4330</v>
      </c>
      <c r="X247" s="1718">
        <v>4330</v>
      </c>
      <c r="Y247" s="1729">
        <v>616029</v>
      </c>
      <c r="Z247" s="1720">
        <v>42396</v>
      </c>
      <c r="AA247" s="1778" t="s">
        <v>213</v>
      </c>
      <c r="AB247" s="1778"/>
      <c r="AH247" s="2296"/>
      <c r="AK247" s="2295"/>
      <c r="AL247" s="2295"/>
      <c r="AR247" s="2296"/>
      <c r="AS247" s="1869"/>
      <c r="AT247" s="1869"/>
      <c r="AU247" s="2295"/>
      <c r="AV247" s="2295"/>
    </row>
    <row r="248" spans="1:53" x14ac:dyDescent="0.2">
      <c r="A248" s="1801">
        <v>2015211</v>
      </c>
      <c r="C248" s="1727" t="s">
        <v>703</v>
      </c>
      <c r="D248" s="1713" t="s">
        <v>68</v>
      </c>
      <c r="E248" s="1713">
        <v>1</v>
      </c>
      <c r="F248" s="1713">
        <v>8</v>
      </c>
      <c r="G248" s="1713">
        <v>5</v>
      </c>
      <c r="H248" s="1713">
        <v>2</v>
      </c>
      <c r="I248" s="1728">
        <v>1</v>
      </c>
      <c r="J248" s="1728">
        <v>1</v>
      </c>
      <c r="K248" s="1728"/>
      <c r="L248" s="1715">
        <v>4330</v>
      </c>
      <c r="N248" s="1715">
        <f t="shared" ref="N248:N254" si="81">O248+Q248</f>
        <v>3002.86</v>
      </c>
      <c r="O248" s="1715">
        <v>2526.61</v>
      </c>
      <c r="P248" s="1788">
        <f t="shared" ref="P248:P254" si="82">O248/N248</f>
        <v>0.84140119752502618</v>
      </c>
      <c r="Q248" s="1715">
        <v>476.25</v>
      </c>
      <c r="R248" s="1788">
        <f t="shared" ref="R248:R254" si="83">Q248/N248</f>
        <v>0.15859880247497385</v>
      </c>
      <c r="S248" s="1775">
        <f t="shared" si="63"/>
        <v>19.05</v>
      </c>
      <c r="U248" s="1715">
        <f t="shared" si="76"/>
        <v>0</v>
      </c>
      <c r="V248" s="1715">
        <f t="shared" si="53"/>
        <v>0</v>
      </c>
      <c r="W248" s="1715">
        <f t="shared" si="57"/>
        <v>4330</v>
      </c>
      <c r="X248" s="1718">
        <v>4330</v>
      </c>
      <c r="Y248" s="1729">
        <v>616030</v>
      </c>
      <c r="Z248" s="1720">
        <v>42396</v>
      </c>
      <c r="AA248" s="1778" t="s">
        <v>213</v>
      </c>
      <c r="AB248" s="1778"/>
      <c r="AH248" s="2296"/>
      <c r="AK248" s="2295"/>
      <c r="AL248" s="2295"/>
      <c r="AR248" s="2296"/>
      <c r="AS248" s="1869"/>
      <c r="AT248" s="1869"/>
      <c r="AU248" s="2295"/>
      <c r="AV248" s="2295"/>
    </row>
    <row r="249" spans="1:53" x14ac:dyDescent="0.2">
      <c r="A249" s="1801">
        <v>2015212</v>
      </c>
      <c r="C249" s="1727" t="s">
        <v>704</v>
      </c>
      <c r="D249" s="1713" t="s">
        <v>68</v>
      </c>
      <c r="E249" s="1713">
        <v>0</v>
      </c>
      <c r="F249" s="1713">
        <v>0</v>
      </c>
      <c r="G249" s="1713">
        <v>0</v>
      </c>
      <c r="H249" s="1713">
        <v>0</v>
      </c>
      <c r="I249" s="1728">
        <v>1</v>
      </c>
      <c r="J249" s="1728">
        <v>1</v>
      </c>
      <c r="K249" s="1728"/>
      <c r="L249" s="1715">
        <v>694</v>
      </c>
      <c r="N249" s="1715">
        <f t="shared" si="81"/>
        <v>347</v>
      </c>
      <c r="O249" s="1715">
        <v>347</v>
      </c>
      <c r="P249" s="1788">
        <f t="shared" si="82"/>
        <v>1</v>
      </c>
      <c r="Q249" s="1715">
        <v>0</v>
      </c>
      <c r="R249" s="1788">
        <f t="shared" si="83"/>
        <v>0</v>
      </c>
      <c r="S249" s="1775">
        <f t="shared" si="63"/>
        <v>0</v>
      </c>
      <c r="U249" s="1715">
        <f t="shared" si="76"/>
        <v>0</v>
      </c>
      <c r="V249" s="1715">
        <f t="shared" si="53"/>
        <v>0</v>
      </c>
      <c r="W249" s="1715">
        <f t="shared" si="57"/>
        <v>694</v>
      </c>
      <c r="X249" s="1718">
        <v>694</v>
      </c>
      <c r="Y249" s="1729">
        <v>616005</v>
      </c>
      <c r="Z249" s="1720">
        <v>42384</v>
      </c>
      <c r="AA249" s="1778" t="s">
        <v>213</v>
      </c>
      <c r="AB249" s="1778"/>
      <c r="AH249" s="2296"/>
      <c r="AK249" s="2295"/>
      <c r="AL249" s="2295"/>
      <c r="AR249" s="2296"/>
      <c r="AS249" s="1869"/>
      <c r="AT249" s="1869"/>
      <c r="AU249" s="2295"/>
      <c r="AV249" s="2295"/>
    </row>
    <row r="250" spans="1:53" x14ac:dyDescent="0.2">
      <c r="A250" s="1801">
        <v>2015213</v>
      </c>
      <c r="C250" s="1727" t="s">
        <v>706</v>
      </c>
      <c r="D250" s="1713" t="s">
        <v>68</v>
      </c>
      <c r="E250" s="1713">
        <v>1</v>
      </c>
      <c r="F250" s="1713">
        <v>10</v>
      </c>
      <c r="G250" s="1713">
        <v>6</v>
      </c>
      <c r="H250" s="1713">
        <v>4</v>
      </c>
      <c r="I250" s="1728">
        <v>1</v>
      </c>
      <c r="J250" s="1728">
        <v>1</v>
      </c>
      <c r="K250" s="1728"/>
      <c r="L250" s="1715">
        <v>3927</v>
      </c>
      <c r="N250" s="1715">
        <f t="shared" si="81"/>
        <v>2454.9700000000003</v>
      </c>
      <c r="O250" s="1715">
        <v>1893.72</v>
      </c>
      <c r="P250" s="1788">
        <f t="shared" si="82"/>
        <v>0.77138213501590647</v>
      </c>
      <c r="Q250" s="1715">
        <v>561.25</v>
      </c>
      <c r="R250" s="1788">
        <f t="shared" si="83"/>
        <v>0.22861786498409348</v>
      </c>
      <c r="S250" s="1775">
        <f t="shared" si="63"/>
        <v>22.45</v>
      </c>
      <c r="U250" s="1715">
        <f t="shared" si="76"/>
        <v>0</v>
      </c>
      <c r="V250" s="1715">
        <f t="shared" ref="V250:V318" si="84">L250-W250</f>
        <v>0</v>
      </c>
      <c r="W250" s="1715">
        <f t="shared" si="57"/>
        <v>3927</v>
      </c>
      <c r="X250" s="1718">
        <v>3858</v>
      </c>
      <c r="Y250" s="1729">
        <v>616006</v>
      </c>
      <c r="Z250" s="1720">
        <v>42384</v>
      </c>
      <c r="AA250" s="1778" t="s">
        <v>213</v>
      </c>
      <c r="AB250" s="1778"/>
      <c r="AC250" s="1715">
        <v>69</v>
      </c>
      <c r="AD250" s="1713">
        <v>616073</v>
      </c>
      <c r="AE250" s="1723">
        <v>42060</v>
      </c>
      <c r="AF250" s="1779" t="s">
        <v>213</v>
      </c>
      <c r="AH250" s="2296"/>
      <c r="AK250" s="2295"/>
      <c r="AL250" s="2295"/>
      <c r="AR250" s="2296"/>
      <c r="AS250" s="1869"/>
      <c r="AT250" s="1869"/>
      <c r="AU250" s="2295"/>
      <c r="AV250" s="2295"/>
    </row>
    <row r="251" spans="1:53" x14ac:dyDescent="0.2">
      <c r="A251" s="1801">
        <v>2015214</v>
      </c>
      <c r="C251" s="1803" t="s">
        <v>707</v>
      </c>
      <c r="D251" s="1713" t="s">
        <v>68</v>
      </c>
      <c r="E251" s="1713">
        <v>1</v>
      </c>
      <c r="F251" s="1713">
        <v>10</v>
      </c>
      <c r="G251" s="1713">
        <v>6</v>
      </c>
      <c r="H251" s="1713">
        <v>4</v>
      </c>
      <c r="I251" s="1728">
        <v>1</v>
      </c>
      <c r="J251" s="1728">
        <v>1</v>
      </c>
      <c r="K251" s="1728"/>
      <c r="L251" s="1715">
        <v>3927</v>
      </c>
      <c r="N251" s="1715">
        <f t="shared" si="81"/>
        <v>2454.9700000000003</v>
      </c>
      <c r="O251" s="1715">
        <v>1893.72</v>
      </c>
      <c r="P251" s="1788">
        <f t="shared" si="82"/>
        <v>0.77138213501590647</v>
      </c>
      <c r="Q251" s="1715">
        <v>561.25</v>
      </c>
      <c r="R251" s="1788">
        <f t="shared" si="83"/>
        <v>0.22861786498409348</v>
      </c>
      <c r="S251" s="1775">
        <f t="shared" si="63"/>
        <v>22.45</v>
      </c>
      <c r="U251" s="1715">
        <f t="shared" si="76"/>
        <v>0</v>
      </c>
      <c r="V251" s="1715">
        <f t="shared" si="84"/>
        <v>0</v>
      </c>
      <c r="W251" s="1715">
        <f t="shared" si="57"/>
        <v>3927</v>
      </c>
      <c r="X251" s="1718">
        <v>3858</v>
      </c>
      <c r="Y251" s="1729">
        <v>616007</v>
      </c>
      <c r="Z251" s="1720">
        <v>42384</v>
      </c>
      <c r="AA251" s="1778" t="s">
        <v>213</v>
      </c>
      <c r="AB251" s="1778"/>
      <c r="AC251" s="1715">
        <v>69</v>
      </c>
      <c r="AD251" s="1713">
        <v>616073</v>
      </c>
      <c r="AE251" s="1723">
        <v>42060</v>
      </c>
      <c r="AF251" s="1779" t="s">
        <v>213</v>
      </c>
      <c r="AH251" s="2296"/>
      <c r="AK251" s="2295"/>
      <c r="AL251" s="2295"/>
      <c r="AR251" s="2296"/>
      <c r="AS251" s="1869"/>
      <c r="AT251" s="1869"/>
      <c r="AU251" s="2295"/>
      <c r="AV251" s="2295"/>
    </row>
    <row r="252" spans="1:53" x14ac:dyDescent="0.2">
      <c r="A252" s="1801">
        <v>2015215</v>
      </c>
      <c r="C252" s="1803" t="s">
        <v>708</v>
      </c>
      <c r="D252" s="1713" t="s">
        <v>68</v>
      </c>
      <c r="E252" s="1713">
        <v>1</v>
      </c>
      <c r="F252" s="1713">
        <v>10</v>
      </c>
      <c r="G252" s="1713">
        <v>6</v>
      </c>
      <c r="H252" s="1713">
        <v>4</v>
      </c>
      <c r="I252" s="1728">
        <v>1</v>
      </c>
      <c r="J252" s="1728">
        <v>1</v>
      </c>
      <c r="K252" s="1728"/>
      <c r="L252" s="1715">
        <v>3927</v>
      </c>
      <c r="N252" s="1715">
        <f t="shared" si="81"/>
        <v>2454.9700000000003</v>
      </c>
      <c r="O252" s="1715">
        <v>1893.72</v>
      </c>
      <c r="P252" s="1788">
        <f t="shared" si="82"/>
        <v>0.77138213501590647</v>
      </c>
      <c r="Q252" s="1715">
        <v>561.25</v>
      </c>
      <c r="R252" s="1788">
        <f t="shared" si="83"/>
        <v>0.22861786498409348</v>
      </c>
      <c r="S252" s="1775">
        <f t="shared" si="63"/>
        <v>22.45</v>
      </c>
      <c r="U252" s="1715">
        <f t="shared" si="76"/>
        <v>0</v>
      </c>
      <c r="V252" s="1715">
        <f t="shared" si="84"/>
        <v>0</v>
      </c>
      <c r="W252" s="1715">
        <f t="shared" ref="W252:W319" si="85">X252+AC252+AH252+AM252+AO252+AR252</f>
        <v>3927</v>
      </c>
      <c r="X252" s="1718">
        <v>3858</v>
      </c>
      <c r="Y252" s="1729">
        <v>616008</v>
      </c>
      <c r="Z252" s="1720">
        <v>42384</v>
      </c>
      <c r="AA252" s="1778" t="s">
        <v>213</v>
      </c>
      <c r="AB252" s="1778"/>
      <c r="AC252" s="1715">
        <v>69</v>
      </c>
      <c r="AD252" s="1713">
        <v>616073</v>
      </c>
      <c r="AE252" s="1723">
        <v>42060</v>
      </c>
      <c r="AF252" s="1779" t="s">
        <v>213</v>
      </c>
      <c r="AH252" s="2296"/>
      <c r="AK252" s="2295"/>
      <c r="AL252" s="2295"/>
      <c r="AR252" s="2296"/>
      <c r="AS252" s="1869"/>
      <c r="AT252" s="1869"/>
      <c r="AU252" s="2295"/>
      <c r="AV252" s="2295"/>
    </row>
    <row r="253" spans="1:53" x14ac:dyDescent="0.2">
      <c r="A253" s="1801">
        <v>2015216</v>
      </c>
      <c r="C253" s="1803" t="s">
        <v>709</v>
      </c>
      <c r="D253" s="1713" t="s">
        <v>68</v>
      </c>
      <c r="E253" s="1713">
        <v>1</v>
      </c>
      <c r="F253" s="1713">
        <v>10</v>
      </c>
      <c r="G253" s="1713">
        <v>6</v>
      </c>
      <c r="H253" s="1713">
        <v>4</v>
      </c>
      <c r="I253" s="1728">
        <v>1</v>
      </c>
      <c r="J253" s="1728">
        <v>1</v>
      </c>
      <c r="K253" s="1728"/>
      <c r="L253" s="1715">
        <v>3927</v>
      </c>
      <c r="N253" s="1715">
        <f t="shared" si="81"/>
        <v>2454.9700000000003</v>
      </c>
      <c r="O253" s="1715">
        <v>1893.72</v>
      </c>
      <c r="P253" s="1788">
        <f t="shared" si="82"/>
        <v>0.77138213501590647</v>
      </c>
      <c r="Q253" s="1715">
        <v>561.25</v>
      </c>
      <c r="R253" s="1788">
        <f t="shared" si="83"/>
        <v>0.22861786498409348</v>
      </c>
      <c r="S253" s="1775">
        <f t="shared" si="63"/>
        <v>22.45</v>
      </c>
      <c r="U253" s="1715">
        <f t="shared" si="76"/>
        <v>0</v>
      </c>
      <c r="V253" s="1715">
        <f t="shared" si="84"/>
        <v>0</v>
      </c>
      <c r="W253" s="1715">
        <f t="shared" si="85"/>
        <v>3927</v>
      </c>
      <c r="X253" s="1718">
        <v>3927</v>
      </c>
      <c r="Y253" s="1729">
        <v>616009</v>
      </c>
      <c r="Z253" s="1720">
        <v>42384</v>
      </c>
      <c r="AA253" s="1778" t="s">
        <v>213</v>
      </c>
      <c r="AB253" s="1778"/>
      <c r="AH253" s="2296"/>
      <c r="AK253" s="2295"/>
      <c r="AL253" s="2295"/>
      <c r="AR253" s="2296"/>
      <c r="AS253" s="1869"/>
      <c r="AT253" s="1869"/>
      <c r="AU253" s="2295"/>
      <c r="AV253" s="2295"/>
    </row>
    <row r="254" spans="1:53" x14ac:dyDescent="0.2">
      <c r="A254" s="1801">
        <v>2015217</v>
      </c>
      <c r="C254" s="1803" t="s">
        <v>710</v>
      </c>
      <c r="D254" s="1713" t="s">
        <v>68</v>
      </c>
      <c r="E254" s="1713">
        <v>1</v>
      </c>
      <c r="F254" s="1713">
        <v>10</v>
      </c>
      <c r="G254" s="1713">
        <v>6</v>
      </c>
      <c r="H254" s="1713">
        <v>4</v>
      </c>
      <c r="I254" s="1728">
        <v>1</v>
      </c>
      <c r="J254" s="1728">
        <v>1</v>
      </c>
      <c r="K254" s="1728"/>
      <c r="L254" s="1715">
        <v>3927</v>
      </c>
      <c r="N254" s="1715">
        <f t="shared" si="81"/>
        <v>2454.9700000000003</v>
      </c>
      <c r="O254" s="1715">
        <v>1893.72</v>
      </c>
      <c r="P254" s="1788">
        <f t="shared" si="82"/>
        <v>0.77138213501590647</v>
      </c>
      <c r="Q254" s="1715">
        <v>561.25</v>
      </c>
      <c r="R254" s="1788">
        <f t="shared" si="83"/>
        <v>0.22861786498409348</v>
      </c>
      <c r="S254" s="1775">
        <f t="shared" si="63"/>
        <v>22.45</v>
      </c>
      <c r="U254" s="1715">
        <f t="shared" si="76"/>
        <v>0</v>
      </c>
      <c r="V254" s="1715">
        <f t="shared" si="84"/>
        <v>0</v>
      </c>
      <c r="W254" s="1715">
        <f t="shared" si="85"/>
        <v>3927</v>
      </c>
      <c r="X254" s="1718">
        <v>3858</v>
      </c>
      <c r="Y254" s="1729">
        <v>616010</v>
      </c>
      <c r="Z254" s="1720">
        <v>42384</v>
      </c>
      <c r="AA254" s="1778" t="s">
        <v>213</v>
      </c>
      <c r="AB254" s="1778"/>
      <c r="AC254" s="1715">
        <v>69</v>
      </c>
      <c r="AD254" s="1713">
        <v>616073</v>
      </c>
      <c r="AE254" s="1723">
        <v>42060</v>
      </c>
      <c r="AF254" s="1779" t="s">
        <v>213</v>
      </c>
      <c r="AH254" s="2296"/>
      <c r="AK254" s="2295"/>
      <c r="AL254" s="2295"/>
      <c r="AR254" s="2296"/>
      <c r="AS254" s="1869"/>
      <c r="AT254" s="1869"/>
      <c r="AU254" s="2295"/>
      <c r="AV254" s="2295"/>
    </row>
    <row r="255" spans="1:53" x14ac:dyDescent="0.2">
      <c r="A255" s="1801">
        <v>2015219</v>
      </c>
      <c r="C255" s="1727" t="s">
        <v>743</v>
      </c>
      <c r="D255" s="1713" t="s">
        <v>68</v>
      </c>
      <c r="E255" s="1713">
        <v>0</v>
      </c>
      <c r="F255" s="1713">
        <v>0</v>
      </c>
      <c r="G255" s="1713">
        <v>0</v>
      </c>
      <c r="H255" s="1713">
        <v>0</v>
      </c>
      <c r="I255" s="1728">
        <v>1</v>
      </c>
      <c r="J255" s="1728">
        <v>1</v>
      </c>
      <c r="K255" s="1728"/>
      <c r="L255" s="1715">
        <v>51</v>
      </c>
      <c r="N255" s="1715">
        <f t="shared" ref="N255:N269" si="86">O255+Q255</f>
        <v>20</v>
      </c>
      <c r="O255" s="1715">
        <v>20</v>
      </c>
      <c r="P255" s="1788">
        <f t="shared" ref="P255:P268" si="87">O255/N255</f>
        <v>1</v>
      </c>
      <c r="Q255" s="1715">
        <v>0</v>
      </c>
      <c r="R255" s="1788">
        <f t="shared" ref="R255:R269" si="88">Q255/N255</f>
        <v>0</v>
      </c>
      <c r="S255" s="1775">
        <f t="shared" si="63"/>
        <v>0</v>
      </c>
      <c r="U255" s="1715">
        <f t="shared" si="76"/>
        <v>0</v>
      </c>
      <c r="V255" s="1715">
        <f t="shared" si="84"/>
        <v>0</v>
      </c>
      <c r="W255" s="1715">
        <f>X255+AC255+AH255+AM255+AO255+AR255</f>
        <v>51</v>
      </c>
      <c r="X255" s="1718">
        <v>51</v>
      </c>
      <c r="Y255" s="1729">
        <v>616011</v>
      </c>
      <c r="Z255" s="1720">
        <v>42384</v>
      </c>
      <c r="AA255" s="1778" t="s">
        <v>213</v>
      </c>
      <c r="AB255" s="1778"/>
      <c r="AH255" s="2296"/>
      <c r="AK255" s="2295"/>
      <c r="AL255" s="2295"/>
      <c r="AR255" s="2296"/>
      <c r="AS255" s="1869"/>
      <c r="AT255" s="1869"/>
      <c r="AU255" s="2295"/>
      <c r="AV255" s="2295"/>
    </row>
    <row r="256" spans="1:53" s="1806" customFormat="1" x14ac:dyDescent="0.2">
      <c r="A256" s="1804">
        <v>2016</v>
      </c>
      <c r="B256" s="1805"/>
      <c r="C256" s="1805"/>
      <c r="E256" s="1806">
        <f>SUM(E257:E1001)</f>
        <v>838</v>
      </c>
      <c r="F256" s="1806">
        <f>SUM(F257:F1001)</f>
        <v>7195</v>
      </c>
      <c r="G256" s="1806">
        <f>SUM(G257:G1001)</f>
        <v>3930</v>
      </c>
      <c r="H256" s="1806">
        <f>SUM(H257:H1001)</f>
        <v>2082</v>
      </c>
      <c r="I256" s="1807"/>
      <c r="J256" s="1807"/>
      <c r="K256" s="1807"/>
      <c r="L256" s="1808"/>
      <c r="M256" s="1808"/>
      <c r="N256" s="1808"/>
      <c r="O256" s="1808"/>
      <c r="P256" s="1809"/>
      <c r="Q256" s="1808"/>
      <c r="R256" s="1809"/>
      <c r="S256" s="1810"/>
      <c r="T256" s="1811"/>
      <c r="U256" s="1808"/>
      <c r="V256" s="1808"/>
      <c r="W256" s="1808"/>
      <c r="X256" s="1808"/>
      <c r="Y256" s="1812"/>
      <c r="Z256" s="2065"/>
      <c r="AA256" s="1813"/>
      <c r="AB256" s="1813"/>
      <c r="AC256" s="1808"/>
      <c r="AE256" s="1814"/>
      <c r="AF256" s="1815"/>
      <c r="AG256" s="1815"/>
      <c r="AH256" s="1816"/>
      <c r="AI256" s="1817"/>
      <c r="AJ256" s="1817"/>
      <c r="AK256" s="1818"/>
      <c r="AL256" s="1818"/>
      <c r="AM256" s="1808"/>
      <c r="AP256" s="1815"/>
      <c r="AQ256" s="1815"/>
      <c r="AR256" s="1816"/>
      <c r="AS256" s="1817"/>
      <c r="AT256" s="1817"/>
      <c r="AU256" s="1818"/>
      <c r="AV256" s="1818"/>
      <c r="AW256" s="1808"/>
      <c r="AZ256" s="1815"/>
      <c r="BA256" s="1815"/>
    </row>
    <row r="257" spans="1:32" s="1713" customFormat="1" x14ac:dyDescent="0.2">
      <c r="A257" s="1801">
        <v>2016001</v>
      </c>
      <c r="B257" s="1727"/>
      <c r="C257" s="1727" t="s">
        <v>729</v>
      </c>
      <c r="D257" s="1713" t="s">
        <v>68</v>
      </c>
      <c r="E257" s="1713">
        <v>1</v>
      </c>
      <c r="F257" s="1713">
        <v>9</v>
      </c>
      <c r="G257" s="1713">
        <v>8</v>
      </c>
      <c r="H257" s="1713">
        <v>1</v>
      </c>
      <c r="I257" s="1728">
        <v>1</v>
      </c>
      <c r="J257" s="1728">
        <v>1</v>
      </c>
      <c r="K257" s="1728"/>
      <c r="L257" s="1715">
        <v>2513</v>
      </c>
      <c r="M257" s="1715"/>
      <c r="N257" s="1715">
        <f t="shared" si="86"/>
        <v>1594.54</v>
      </c>
      <c r="O257" s="1715">
        <v>1281.6199999999999</v>
      </c>
      <c r="P257" s="1788">
        <f t="shared" si="87"/>
        <v>0.80375531501247999</v>
      </c>
      <c r="Q257" s="1715">
        <v>312.92</v>
      </c>
      <c r="R257" s="1788">
        <f t="shared" si="88"/>
        <v>0.19624468498751993</v>
      </c>
      <c r="S257" s="1775">
        <f t="shared" ref="S257:S274" si="89">Q257/$S$1</f>
        <v>12.5168</v>
      </c>
      <c r="T257" s="1750"/>
      <c r="U257" s="1715">
        <f>((1-I257)*O257)+((1-J257)*Q257)</f>
        <v>0</v>
      </c>
      <c r="V257" s="1715">
        <f t="shared" si="84"/>
        <v>0</v>
      </c>
      <c r="W257" s="1715">
        <f t="shared" si="85"/>
        <v>2513</v>
      </c>
      <c r="X257" s="1718">
        <v>2513</v>
      </c>
      <c r="Y257" s="1729">
        <v>616016</v>
      </c>
      <c r="Z257" s="1720">
        <v>42387</v>
      </c>
      <c r="AA257" s="1778" t="s">
        <v>213</v>
      </c>
      <c r="AB257" s="1778"/>
      <c r="AC257" s="1715"/>
      <c r="AE257" s="1723"/>
      <c r="AF257" s="1779"/>
    </row>
    <row r="258" spans="1:32" s="1713" customFormat="1" x14ac:dyDescent="0.2">
      <c r="A258" s="1801">
        <v>2016002</v>
      </c>
      <c r="B258" s="1727"/>
      <c r="C258" s="1803" t="s">
        <v>725</v>
      </c>
      <c r="D258" s="1713" t="s">
        <v>68</v>
      </c>
      <c r="E258" s="1713">
        <v>1</v>
      </c>
      <c r="F258" s="1713">
        <v>9</v>
      </c>
      <c r="G258" s="1713">
        <v>8</v>
      </c>
      <c r="H258" s="1713">
        <v>1</v>
      </c>
      <c r="I258" s="1728">
        <v>1</v>
      </c>
      <c r="J258" s="1728">
        <v>1</v>
      </c>
      <c r="K258" s="1728"/>
      <c r="L258" s="1715">
        <v>2513</v>
      </c>
      <c r="M258" s="1715"/>
      <c r="N258" s="1715">
        <f t="shared" si="86"/>
        <v>1594.54</v>
      </c>
      <c r="O258" s="1715">
        <v>1281.6199999999999</v>
      </c>
      <c r="P258" s="1788">
        <f t="shared" si="87"/>
        <v>0.80375531501247999</v>
      </c>
      <c r="Q258" s="1715">
        <v>312.92</v>
      </c>
      <c r="R258" s="1788">
        <f t="shared" si="88"/>
        <v>0.19624468498751993</v>
      </c>
      <c r="S258" s="1775">
        <f t="shared" si="89"/>
        <v>12.5168</v>
      </c>
      <c r="T258" s="1750"/>
      <c r="U258" s="1715">
        <f t="shared" ref="U258:U288" si="90">((1-I258)*O258)+((1-J258)*Q258)</f>
        <v>0</v>
      </c>
      <c r="V258" s="1715">
        <f t="shared" si="84"/>
        <v>0</v>
      </c>
      <c r="W258" s="1715">
        <f t="shared" si="85"/>
        <v>2513</v>
      </c>
      <c r="X258" s="1718">
        <v>2513</v>
      </c>
      <c r="Y258" s="1729">
        <v>616017</v>
      </c>
      <c r="Z258" s="1720">
        <v>42387</v>
      </c>
      <c r="AA258" s="1778" t="s">
        <v>213</v>
      </c>
      <c r="AB258" s="1778"/>
      <c r="AC258" s="1715"/>
      <c r="AE258" s="1723"/>
      <c r="AF258" s="1779"/>
    </row>
    <row r="259" spans="1:32" s="1713" customFormat="1" x14ac:dyDescent="0.2">
      <c r="A259" s="1801">
        <v>2016003</v>
      </c>
      <c r="B259" s="1727"/>
      <c r="C259" s="1803" t="s">
        <v>726</v>
      </c>
      <c r="D259" s="1713" t="s">
        <v>68</v>
      </c>
      <c r="E259" s="1713">
        <v>1</v>
      </c>
      <c r="F259" s="1713">
        <v>9</v>
      </c>
      <c r="G259" s="1713">
        <v>8</v>
      </c>
      <c r="H259" s="1713">
        <v>1</v>
      </c>
      <c r="I259" s="1728">
        <v>1</v>
      </c>
      <c r="J259" s="1728">
        <v>1</v>
      </c>
      <c r="K259" s="1728"/>
      <c r="L259" s="1715">
        <v>2513</v>
      </c>
      <c r="M259" s="1715"/>
      <c r="N259" s="1715">
        <f t="shared" si="86"/>
        <v>1594.54</v>
      </c>
      <c r="O259" s="1715">
        <v>1281.6199999999999</v>
      </c>
      <c r="P259" s="1788">
        <f t="shared" si="87"/>
        <v>0.80375531501247999</v>
      </c>
      <c r="Q259" s="1715">
        <v>312.92</v>
      </c>
      <c r="R259" s="1788">
        <f t="shared" si="88"/>
        <v>0.19624468498751993</v>
      </c>
      <c r="S259" s="1775">
        <f t="shared" si="89"/>
        <v>12.5168</v>
      </c>
      <c r="T259" s="1750"/>
      <c r="U259" s="1715">
        <f t="shared" si="90"/>
        <v>0</v>
      </c>
      <c r="V259" s="1715">
        <f>L259-W259</f>
        <v>0</v>
      </c>
      <c r="W259" s="1715">
        <f>X259+AC259+AH259+AM259+AO259+AR259</f>
        <v>2513</v>
      </c>
      <c r="X259" s="1718">
        <v>2513</v>
      </c>
      <c r="Y259" s="1729">
        <v>616018</v>
      </c>
      <c r="Z259" s="1720">
        <v>42387</v>
      </c>
      <c r="AA259" s="1778" t="s">
        <v>213</v>
      </c>
      <c r="AB259" s="1778"/>
      <c r="AC259" s="1715"/>
      <c r="AE259" s="1723"/>
      <c r="AF259" s="1779"/>
    </row>
    <row r="260" spans="1:32" s="1713" customFormat="1" x14ac:dyDescent="0.2">
      <c r="A260" s="1801">
        <v>2016004</v>
      </c>
      <c r="B260" s="1727"/>
      <c r="C260" s="1803" t="s">
        <v>727</v>
      </c>
      <c r="D260" s="1713" t="s">
        <v>68</v>
      </c>
      <c r="E260" s="1713">
        <v>1</v>
      </c>
      <c r="F260" s="1713">
        <v>9</v>
      </c>
      <c r="G260" s="1713">
        <v>8</v>
      </c>
      <c r="H260" s="1713">
        <v>1</v>
      </c>
      <c r="I260" s="1728">
        <v>1</v>
      </c>
      <c r="J260" s="1728">
        <v>1</v>
      </c>
      <c r="K260" s="1728"/>
      <c r="L260" s="1715">
        <v>2513</v>
      </c>
      <c r="M260" s="1715"/>
      <c r="N260" s="1715">
        <f t="shared" si="86"/>
        <v>1594.54</v>
      </c>
      <c r="O260" s="1715">
        <v>1281.6199999999999</v>
      </c>
      <c r="P260" s="1788">
        <f t="shared" si="87"/>
        <v>0.80375531501247999</v>
      </c>
      <c r="Q260" s="1715">
        <v>312.92</v>
      </c>
      <c r="R260" s="1788">
        <f t="shared" si="88"/>
        <v>0.19624468498751993</v>
      </c>
      <c r="S260" s="1775">
        <f t="shared" si="89"/>
        <v>12.5168</v>
      </c>
      <c r="T260" s="1750"/>
      <c r="U260" s="1715">
        <f t="shared" si="90"/>
        <v>0</v>
      </c>
      <c r="V260" s="1715">
        <f>L260-W260</f>
        <v>0</v>
      </c>
      <c r="W260" s="1715">
        <f>X260+AC260+AH260+AM260+AO260+AR260</f>
        <v>2513</v>
      </c>
      <c r="X260" s="1718">
        <v>2513</v>
      </c>
      <c r="Y260" s="1729">
        <v>616019</v>
      </c>
      <c r="Z260" s="1720">
        <v>42387</v>
      </c>
      <c r="AA260" s="1778" t="s">
        <v>213</v>
      </c>
      <c r="AB260" s="1778"/>
      <c r="AC260" s="1715"/>
      <c r="AE260" s="1723"/>
      <c r="AF260" s="1779"/>
    </row>
    <row r="261" spans="1:32" s="1713" customFormat="1" x14ac:dyDescent="0.2">
      <c r="A261" s="1801">
        <v>2016005</v>
      </c>
      <c r="B261" s="1727"/>
      <c r="C261" s="1803" t="s">
        <v>728</v>
      </c>
      <c r="D261" s="1713" t="s">
        <v>68</v>
      </c>
      <c r="E261" s="1713">
        <v>1</v>
      </c>
      <c r="F261" s="1713">
        <v>9</v>
      </c>
      <c r="G261" s="1713">
        <v>8</v>
      </c>
      <c r="H261" s="1713">
        <v>1</v>
      </c>
      <c r="I261" s="1728">
        <v>1</v>
      </c>
      <c r="J261" s="1728">
        <v>1</v>
      </c>
      <c r="K261" s="1728"/>
      <c r="L261" s="1715">
        <v>2513</v>
      </c>
      <c r="M261" s="1715"/>
      <c r="N261" s="1715">
        <f t="shared" si="86"/>
        <v>1594.54</v>
      </c>
      <c r="O261" s="1715">
        <v>1281.6199999999999</v>
      </c>
      <c r="P261" s="1788">
        <f t="shared" si="87"/>
        <v>0.80375531501247999</v>
      </c>
      <c r="Q261" s="1715">
        <v>312.92</v>
      </c>
      <c r="R261" s="1788">
        <f t="shared" si="88"/>
        <v>0.19624468498751993</v>
      </c>
      <c r="S261" s="1775">
        <f t="shared" si="89"/>
        <v>12.5168</v>
      </c>
      <c r="T261" s="1750"/>
      <c r="U261" s="1715">
        <f t="shared" si="90"/>
        <v>0</v>
      </c>
      <c r="V261" s="1715">
        <f>L261-W261</f>
        <v>0</v>
      </c>
      <c r="W261" s="1715">
        <f>X261+AC261+AH261+AM261+AO261+AR261</f>
        <v>2513</v>
      </c>
      <c r="X261" s="1718">
        <v>2513</v>
      </c>
      <c r="Y261" s="1729">
        <v>616020</v>
      </c>
      <c r="Z261" s="1720">
        <v>42387</v>
      </c>
      <c r="AA261" s="1778" t="s">
        <v>213</v>
      </c>
      <c r="AB261" s="1778"/>
      <c r="AC261" s="1715"/>
      <c r="AE261" s="1723"/>
      <c r="AF261" s="1779"/>
    </row>
    <row r="262" spans="1:32" s="1713" customFormat="1" x14ac:dyDescent="0.2">
      <c r="A262" s="1801">
        <v>2016006</v>
      </c>
      <c r="B262" s="1727"/>
      <c r="C262" s="1803" t="s">
        <v>737</v>
      </c>
      <c r="D262" s="1713" t="s">
        <v>68</v>
      </c>
      <c r="E262" s="1713">
        <v>10</v>
      </c>
      <c r="F262" s="1713">
        <f>E262*9</f>
        <v>90</v>
      </c>
      <c r="G262" s="1713">
        <f>E262*7</f>
        <v>70</v>
      </c>
      <c r="H262" s="1713">
        <f>E262*2</f>
        <v>20</v>
      </c>
      <c r="I262" s="1728">
        <v>1</v>
      </c>
      <c r="J262" s="1728">
        <v>1</v>
      </c>
      <c r="K262" s="1728"/>
      <c r="L262" s="1715">
        <v>26980</v>
      </c>
      <c r="M262" s="1715"/>
      <c r="N262" s="1715">
        <f t="shared" si="86"/>
        <v>22055.39</v>
      </c>
      <c r="O262" s="1715">
        <v>18854.46</v>
      </c>
      <c r="P262" s="1788">
        <f t="shared" si="87"/>
        <v>0.8548685831445284</v>
      </c>
      <c r="Q262" s="1715">
        <v>3200.93</v>
      </c>
      <c r="R262" s="1788">
        <f t="shared" si="88"/>
        <v>0.1451314168554716</v>
      </c>
      <c r="S262" s="1775">
        <f t="shared" si="89"/>
        <v>128.03719999999998</v>
      </c>
      <c r="T262" s="1750"/>
      <c r="U262" s="1715">
        <f t="shared" si="90"/>
        <v>0</v>
      </c>
      <c r="V262" s="1715">
        <f>L262-W262</f>
        <v>0</v>
      </c>
      <c r="W262" s="1715">
        <f>X262+AC262+AH262+AM262+AO262+AR262</f>
        <v>26980</v>
      </c>
      <c r="X262" s="1718">
        <v>26980</v>
      </c>
      <c r="Y262" s="1729">
        <v>616012</v>
      </c>
      <c r="Z262" s="1720">
        <v>42384</v>
      </c>
      <c r="AA262" s="1778" t="s">
        <v>213</v>
      </c>
      <c r="AB262" s="1778"/>
      <c r="AC262" s="1715"/>
      <c r="AE262" s="1723"/>
      <c r="AF262" s="1779"/>
    </row>
    <row r="263" spans="1:32" s="1713" customFormat="1" x14ac:dyDescent="0.2">
      <c r="A263" s="1801">
        <v>2016007</v>
      </c>
      <c r="B263" s="1727"/>
      <c r="C263" s="1727" t="s">
        <v>738</v>
      </c>
      <c r="D263" s="1713" t="s">
        <v>68</v>
      </c>
      <c r="E263" s="1713">
        <v>5</v>
      </c>
      <c r="F263" s="1713">
        <f>E263*11</f>
        <v>55</v>
      </c>
      <c r="G263" s="1713">
        <f>E263*8</f>
        <v>40</v>
      </c>
      <c r="H263" s="1713">
        <f>E263*3</f>
        <v>15</v>
      </c>
      <c r="I263" s="1728">
        <v>1</v>
      </c>
      <c r="J263" s="1728">
        <v>1</v>
      </c>
      <c r="K263" s="1728"/>
      <c r="L263" s="1715">
        <v>15640</v>
      </c>
      <c r="M263" s="1715"/>
      <c r="N263" s="1715">
        <f t="shared" si="86"/>
        <v>10787.76</v>
      </c>
      <c r="O263" s="1715">
        <v>8272.34</v>
      </c>
      <c r="P263" s="1788">
        <f>O263/N263</f>
        <v>0.76682647741514454</v>
      </c>
      <c r="Q263" s="1715">
        <v>2515.42</v>
      </c>
      <c r="R263" s="1788">
        <f t="shared" si="88"/>
        <v>0.23317352258485544</v>
      </c>
      <c r="S263" s="1775">
        <f t="shared" si="89"/>
        <v>100.6168</v>
      </c>
      <c r="T263" s="1750"/>
      <c r="U263" s="1715">
        <f t="shared" si="90"/>
        <v>0</v>
      </c>
      <c r="V263" s="1715">
        <f t="shared" si="84"/>
        <v>0</v>
      </c>
      <c r="W263" s="1715">
        <f t="shared" si="85"/>
        <v>15640</v>
      </c>
      <c r="X263" s="1718">
        <v>15640</v>
      </c>
      <c r="Y263" s="1729">
        <v>616013</v>
      </c>
      <c r="Z263" s="1720">
        <v>42384</v>
      </c>
      <c r="AA263" s="1778" t="s">
        <v>213</v>
      </c>
      <c r="AB263" s="1778"/>
      <c r="AC263" s="1715"/>
      <c r="AE263" s="1723"/>
      <c r="AF263" s="1779"/>
    </row>
    <row r="264" spans="1:32" s="1713" customFormat="1" x14ac:dyDescent="0.2">
      <c r="A264" s="1802" t="s">
        <v>898</v>
      </c>
      <c r="B264" s="1727"/>
      <c r="C264" s="1727" t="s">
        <v>899</v>
      </c>
      <c r="D264" s="1713" t="s">
        <v>68</v>
      </c>
      <c r="E264" s="1713">
        <v>0</v>
      </c>
      <c r="F264" s="1713">
        <v>0</v>
      </c>
      <c r="G264" s="1713">
        <v>0</v>
      </c>
      <c r="H264" s="1713">
        <v>0</v>
      </c>
      <c r="I264" s="1728">
        <v>1</v>
      </c>
      <c r="J264" s="1728">
        <v>1</v>
      </c>
      <c r="K264" s="1728"/>
      <c r="L264" s="1715">
        <v>83.12</v>
      </c>
      <c r="M264" s="1715"/>
      <c r="N264" s="1715">
        <f>O264+Q264</f>
        <v>41.56</v>
      </c>
      <c r="O264" s="1715">
        <v>41.56</v>
      </c>
      <c r="P264" s="1788">
        <f>O264/N264</f>
        <v>1</v>
      </c>
      <c r="Q264" s="1715">
        <v>0</v>
      </c>
      <c r="R264" s="1788">
        <f>Q264/N264</f>
        <v>0</v>
      </c>
      <c r="S264" s="1775">
        <f>Q264/$S$1</f>
        <v>0</v>
      </c>
      <c r="T264" s="1750"/>
      <c r="U264" s="1715">
        <f t="shared" si="90"/>
        <v>0</v>
      </c>
      <c r="V264" s="1715">
        <f>L264-W264</f>
        <v>0</v>
      </c>
      <c r="W264" s="1715">
        <f>X264+AC264+AH264+AM264+AO264+AR264</f>
        <v>83.12</v>
      </c>
      <c r="X264" s="1718">
        <v>83.12</v>
      </c>
      <c r="Y264" s="1729">
        <v>616121</v>
      </c>
      <c r="Z264" s="1720">
        <v>42479</v>
      </c>
      <c r="AA264" s="1778" t="s">
        <v>213</v>
      </c>
      <c r="AB264" s="1778"/>
      <c r="AC264" s="1715"/>
      <c r="AE264" s="1723"/>
      <c r="AF264" s="1779"/>
    </row>
    <row r="265" spans="1:32" s="1713" customFormat="1" x14ac:dyDescent="0.2">
      <c r="A265" s="1801">
        <v>2016008</v>
      </c>
      <c r="B265" s="1727"/>
      <c r="C265" s="1727" t="s">
        <v>759</v>
      </c>
      <c r="D265" s="1713" t="s">
        <v>489</v>
      </c>
      <c r="E265" s="1713">
        <v>26</v>
      </c>
      <c r="F265" s="1713">
        <f>E265*7</f>
        <v>182</v>
      </c>
      <c r="G265" s="1713">
        <f>E265*4</f>
        <v>104</v>
      </c>
      <c r="H265" s="1713">
        <f>E265*1</f>
        <v>26</v>
      </c>
      <c r="I265" s="1728">
        <v>1</v>
      </c>
      <c r="J265" s="1728">
        <v>1</v>
      </c>
      <c r="K265" s="1728"/>
      <c r="L265" s="1715">
        <v>34866</v>
      </c>
      <c r="M265" s="1715"/>
      <c r="N265" s="1715">
        <f t="shared" si="86"/>
        <v>25359.690000000002</v>
      </c>
      <c r="O265" s="1715">
        <v>18813.86</v>
      </c>
      <c r="P265" s="1788">
        <f t="shared" si="87"/>
        <v>0.74188051983285275</v>
      </c>
      <c r="Q265" s="1715">
        <v>6545.83</v>
      </c>
      <c r="R265" s="1788">
        <f t="shared" si="88"/>
        <v>0.25811948016714714</v>
      </c>
      <c r="S265" s="1775">
        <f t="shared" si="89"/>
        <v>261.83319999999998</v>
      </c>
      <c r="T265" s="1750"/>
      <c r="U265" s="1715">
        <f t="shared" si="90"/>
        <v>0</v>
      </c>
      <c r="V265" s="1715">
        <f t="shared" si="84"/>
        <v>0</v>
      </c>
      <c r="W265" s="1715">
        <f t="shared" si="85"/>
        <v>34866</v>
      </c>
      <c r="X265" s="1718">
        <v>16092</v>
      </c>
      <c r="Y265" s="1729">
        <v>616052</v>
      </c>
      <c r="Z265" s="1720">
        <v>42419</v>
      </c>
      <c r="AA265" s="1778" t="s">
        <v>213</v>
      </c>
      <c r="AB265" s="1778"/>
      <c r="AC265" s="1715">
        <v>18774</v>
      </c>
      <c r="AD265" s="1713">
        <v>616049</v>
      </c>
      <c r="AE265" s="1723">
        <v>42419</v>
      </c>
      <c r="AF265" s="1779" t="s">
        <v>213</v>
      </c>
    </row>
    <row r="266" spans="1:32" s="1713" customFormat="1" x14ac:dyDescent="0.2">
      <c r="A266" s="1801">
        <v>2016009</v>
      </c>
      <c r="B266" s="1727"/>
      <c r="C266" s="1727" t="s">
        <v>752</v>
      </c>
      <c r="D266" s="1713" t="s">
        <v>68</v>
      </c>
      <c r="E266" s="1713">
        <v>5</v>
      </c>
      <c r="F266" s="1713">
        <f>E266*7</f>
        <v>35</v>
      </c>
      <c r="G266" s="1713">
        <f>E266*6</f>
        <v>30</v>
      </c>
      <c r="H266" s="1713">
        <f>E266*2</f>
        <v>10</v>
      </c>
      <c r="I266" s="1728">
        <v>1</v>
      </c>
      <c r="J266" s="1728">
        <v>1</v>
      </c>
      <c r="K266" s="1728"/>
      <c r="L266" s="1715">
        <v>8350</v>
      </c>
      <c r="M266" s="1715"/>
      <c r="N266" s="1715">
        <f t="shared" si="86"/>
        <v>5446.8</v>
      </c>
      <c r="O266" s="1715">
        <v>4043.88</v>
      </c>
      <c r="P266" s="1788">
        <f t="shared" si="87"/>
        <v>0.74243225380039657</v>
      </c>
      <c r="Q266" s="1715">
        <v>1402.92</v>
      </c>
      <c r="R266" s="1788">
        <f t="shared" si="88"/>
        <v>0.25756774619960343</v>
      </c>
      <c r="S266" s="1775">
        <f t="shared" si="89"/>
        <v>56.116800000000005</v>
      </c>
      <c r="T266" s="1750"/>
      <c r="U266" s="1715">
        <f t="shared" si="90"/>
        <v>0</v>
      </c>
      <c r="V266" s="1715">
        <f t="shared" si="84"/>
        <v>0</v>
      </c>
      <c r="W266" s="1715">
        <f t="shared" si="85"/>
        <v>8350</v>
      </c>
      <c r="X266" s="1718">
        <v>8350</v>
      </c>
      <c r="Y266" s="1729">
        <v>616014</v>
      </c>
      <c r="Z266" s="1720">
        <v>42384</v>
      </c>
      <c r="AA266" s="1778" t="s">
        <v>213</v>
      </c>
      <c r="AB266" s="1778"/>
      <c r="AC266" s="1715"/>
      <c r="AE266" s="1723"/>
      <c r="AF266" s="1779"/>
    </row>
    <row r="267" spans="1:32" s="1713" customFormat="1" x14ac:dyDescent="0.2">
      <c r="A267" s="1801">
        <v>2016010</v>
      </c>
      <c r="B267" s="1727"/>
      <c r="C267" s="1727" t="s">
        <v>758</v>
      </c>
      <c r="D267" s="1713" t="s">
        <v>68</v>
      </c>
      <c r="E267" s="1713">
        <v>0</v>
      </c>
      <c r="F267" s="1713">
        <v>0</v>
      </c>
      <c r="G267" s="1713">
        <v>0</v>
      </c>
      <c r="H267" s="1713">
        <v>0</v>
      </c>
      <c r="I267" s="1728">
        <v>1</v>
      </c>
      <c r="J267" s="1728">
        <v>1</v>
      </c>
      <c r="K267" s="1728"/>
      <c r="L267" s="1715">
        <v>854.4</v>
      </c>
      <c r="M267" s="1715"/>
      <c r="N267" s="1715">
        <f t="shared" si="86"/>
        <v>427.2</v>
      </c>
      <c r="O267" s="1715">
        <v>427.2</v>
      </c>
      <c r="P267" s="1788">
        <f t="shared" si="87"/>
        <v>1</v>
      </c>
      <c r="Q267" s="1715">
        <v>0</v>
      </c>
      <c r="R267" s="1788">
        <f t="shared" si="88"/>
        <v>0</v>
      </c>
      <c r="S267" s="1775">
        <f t="shared" si="89"/>
        <v>0</v>
      </c>
      <c r="T267" s="1750"/>
      <c r="U267" s="1715">
        <f t="shared" si="90"/>
        <v>0</v>
      </c>
      <c r="V267" s="1715">
        <f t="shared" si="84"/>
        <v>0</v>
      </c>
      <c r="W267" s="1715">
        <f t="shared" si="85"/>
        <v>854.4</v>
      </c>
      <c r="X267" s="1718">
        <v>854.4</v>
      </c>
      <c r="Y267" s="1729">
        <v>616015</v>
      </c>
      <c r="Z267" s="1720">
        <v>42384</v>
      </c>
      <c r="AA267" s="1778" t="s">
        <v>213</v>
      </c>
      <c r="AB267" s="1778"/>
      <c r="AC267" s="1715"/>
      <c r="AE267" s="1723"/>
      <c r="AF267" s="1779"/>
    </row>
    <row r="268" spans="1:32" s="1713" customFormat="1" x14ac:dyDescent="0.2">
      <c r="A268" s="1801">
        <v>2016011</v>
      </c>
      <c r="B268" s="1727"/>
      <c r="C268" s="1727" t="s">
        <v>763</v>
      </c>
      <c r="D268" s="1713" t="s">
        <v>68</v>
      </c>
      <c r="E268" s="1713">
        <v>0</v>
      </c>
      <c r="F268" s="1713">
        <v>0</v>
      </c>
      <c r="G268" s="1713">
        <v>0</v>
      </c>
      <c r="H268" s="1713">
        <v>0</v>
      </c>
      <c r="I268" s="1728">
        <v>1</v>
      </c>
      <c r="J268" s="1728">
        <v>1</v>
      </c>
      <c r="K268" s="1728"/>
      <c r="L268" s="1715">
        <v>18</v>
      </c>
      <c r="M268" s="1715"/>
      <c r="N268" s="1715">
        <f t="shared" si="86"/>
        <v>5.98</v>
      </c>
      <c r="O268" s="1715">
        <v>5.98</v>
      </c>
      <c r="P268" s="1788">
        <f t="shared" si="87"/>
        <v>1</v>
      </c>
      <c r="Q268" s="1715">
        <v>0</v>
      </c>
      <c r="R268" s="1788">
        <f t="shared" si="88"/>
        <v>0</v>
      </c>
      <c r="S268" s="1775">
        <f t="shared" si="89"/>
        <v>0</v>
      </c>
      <c r="T268" s="1750"/>
      <c r="U268" s="1715">
        <f t="shared" si="90"/>
        <v>0</v>
      </c>
      <c r="V268" s="1715">
        <f t="shared" si="84"/>
        <v>0</v>
      </c>
      <c r="W268" s="1715">
        <f>X268+AC268+AH268+AM268+AO268+AR268</f>
        <v>18</v>
      </c>
      <c r="X268" s="1718">
        <v>18</v>
      </c>
      <c r="Y268" s="1729">
        <v>616487</v>
      </c>
      <c r="Z268" s="1720">
        <v>42660</v>
      </c>
      <c r="AA268" s="1778" t="s">
        <v>213</v>
      </c>
      <c r="AB268" s="1778"/>
      <c r="AC268" s="1715"/>
      <c r="AE268" s="1723"/>
      <c r="AF268" s="1779"/>
    </row>
    <row r="269" spans="1:32" s="1713" customFormat="1" x14ac:dyDescent="0.2">
      <c r="A269" s="1801">
        <v>2016012</v>
      </c>
      <c r="B269" s="1727"/>
      <c r="C269" s="1727" t="s">
        <v>766</v>
      </c>
      <c r="D269" s="1713" t="s">
        <v>611</v>
      </c>
      <c r="E269" s="1713">
        <v>1</v>
      </c>
      <c r="F269" s="1713">
        <v>6</v>
      </c>
      <c r="G269" s="1713">
        <v>4</v>
      </c>
      <c r="H269" s="1713">
        <v>3</v>
      </c>
      <c r="I269" s="1728">
        <v>1</v>
      </c>
      <c r="J269" s="1728">
        <v>1</v>
      </c>
      <c r="K269" s="1728"/>
      <c r="L269" s="1715">
        <v>1827.15</v>
      </c>
      <c r="M269" s="1715"/>
      <c r="N269" s="1715">
        <f t="shared" si="86"/>
        <v>1246.3130000000001</v>
      </c>
      <c r="O269" s="1715">
        <v>918.81299999999999</v>
      </c>
      <c r="P269" s="1788">
        <f>O269/N269</f>
        <v>0.73722491861996142</v>
      </c>
      <c r="Q269" s="1715">
        <v>327.5</v>
      </c>
      <c r="R269" s="1713">
        <f t="shared" si="88"/>
        <v>0.26277508138003852</v>
      </c>
      <c r="S269" s="1775">
        <f t="shared" si="89"/>
        <v>13.1</v>
      </c>
      <c r="T269" s="1750"/>
      <c r="U269" s="1715">
        <f t="shared" si="90"/>
        <v>0</v>
      </c>
      <c r="V269" s="1715">
        <f t="shared" si="84"/>
        <v>0</v>
      </c>
      <c r="W269" s="1715">
        <f t="shared" si="85"/>
        <v>1827.15</v>
      </c>
      <c r="X269" s="1718">
        <v>1827.15</v>
      </c>
      <c r="Y269" s="1729">
        <v>616105</v>
      </c>
      <c r="Z269" s="1720">
        <v>42445</v>
      </c>
      <c r="AA269" s="1778" t="s">
        <v>213</v>
      </c>
      <c r="AB269" s="1778"/>
      <c r="AC269" s="1715"/>
      <c r="AE269" s="1723"/>
      <c r="AF269" s="1779"/>
    </row>
    <row r="270" spans="1:32" s="1713" customFormat="1" x14ac:dyDescent="0.2">
      <c r="A270" s="1801">
        <v>2016013</v>
      </c>
      <c r="B270" s="1727"/>
      <c r="C270" s="1727">
        <v>576216</v>
      </c>
      <c r="D270" s="1713" t="s">
        <v>68</v>
      </c>
      <c r="E270" s="1713">
        <v>1</v>
      </c>
      <c r="F270" s="1713">
        <v>8</v>
      </c>
      <c r="G270" s="1713">
        <v>5</v>
      </c>
      <c r="H270" s="1713">
        <v>3</v>
      </c>
      <c r="I270" s="1728">
        <v>1</v>
      </c>
      <c r="J270" s="1728">
        <v>1</v>
      </c>
      <c r="K270" s="1728"/>
      <c r="L270" s="1715">
        <v>2401</v>
      </c>
      <c r="M270" s="1715"/>
      <c r="N270" s="1715">
        <f t="shared" ref="N270:N282" si="91">O270+Q270</f>
        <v>2392.56</v>
      </c>
      <c r="O270" s="1715">
        <v>2039.64</v>
      </c>
      <c r="P270" s="1788">
        <f t="shared" ref="P270:P282" si="92">O270/N270</f>
        <v>0.85249272745511095</v>
      </c>
      <c r="Q270" s="1715">
        <v>352.92</v>
      </c>
      <c r="R270" s="1788">
        <f t="shared" ref="R270:R278" si="93">Q270/N270</f>
        <v>0.14750727254488916</v>
      </c>
      <c r="S270" s="1775">
        <f t="shared" si="89"/>
        <v>14.116800000000001</v>
      </c>
      <c r="T270" s="1750"/>
      <c r="U270" s="1715">
        <f t="shared" si="90"/>
        <v>0</v>
      </c>
      <c r="V270" s="1715">
        <f t="shared" si="84"/>
        <v>0</v>
      </c>
      <c r="W270" s="1715">
        <f t="shared" si="85"/>
        <v>2401</v>
      </c>
      <c r="X270" s="1718">
        <v>2401</v>
      </c>
      <c r="Y270" s="1729">
        <v>616031</v>
      </c>
      <c r="Z270" s="1720">
        <v>42396</v>
      </c>
      <c r="AA270" s="1778" t="s">
        <v>213</v>
      </c>
      <c r="AB270" s="1778"/>
      <c r="AC270" s="1715"/>
      <c r="AE270" s="1723"/>
      <c r="AF270" s="1779"/>
    </row>
    <row r="271" spans="1:32" s="1713" customFormat="1" x14ac:dyDescent="0.2">
      <c r="A271" s="1801">
        <v>2016014</v>
      </c>
      <c r="B271" s="1727"/>
      <c r="C271" s="1727" t="s">
        <v>798</v>
      </c>
      <c r="D271" s="1713" t="s">
        <v>68</v>
      </c>
      <c r="E271" s="1713">
        <v>1</v>
      </c>
      <c r="F271" s="1713">
        <v>11</v>
      </c>
      <c r="G271" s="1713">
        <v>5</v>
      </c>
      <c r="H271" s="1713">
        <v>3</v>
      </c>
      <c r="I271" s="1728">
        <v>1</v>
      </c>
      <c r="J271" s="1728">
        <v>1</v>
      </c>
      <c r="K271" s="1728"/>
      <c r="L271" s="1715">
        <v>4367</v>
      </c>
      <c r="M271" s="1715"/>
      <c r="N271" s="1715">
        <f t="shared" si="91"/>
        <v>2058.09</v>
      </c>
      <c r="O271" s="1715">
        <v>1638.51</v>
      </c>
      <c r="P271" s="1788">
        <f t="shared" si="92"/>
        <v>0.79613136451758659</v>
      </c>
      <c r="Q271" s="1715">
        <v>419.58</v>
      </c>
      <c r="R271" s="1788">
        <f t="shared" si="93"/>
        <v>0.2038686354824133</v>
      </c>
      <c r="S271" s="1775">
        <f t="shared" si="89"/>
        <v>16.783200000000001</v>
      </c>
      <c r="T271" s="1750"/>
      <c r="U271" s="1715">
        <f t="shared" si="90"/>
        <v>0</v>
      </c>
      <c r="V271" s="1715">
        <f t="shared" si="84"/>
        <v>0</v>
      </c>
      <c r="W271" s="1715">
        <f t="shared" si="85"/>
        <v>4367</v>
      </c>
      <c r="X271" s="1718">
        <v>4367</v>
      </c>
      <c r="Y271" s="1729">
        <v>616040</v>
      </c>
      <c r="Z271" s="1720">
        <v>42410</v>
      </c>
      <c r="AA271" s="1778" t="s">
        <v>213</v>
      </c>
      <c r="AB271" s="1778"/>
      <c r="AC271" s="1715"/>
      <c r="AE271" s="1723"/>
      <c r="AF271" s="1779"/>
    </row>
    <row r="272" spans="1:32" s="1713" customFormat="1" x14ac:dyDescent="0.2">
      <c r="A272" s="1801">
        <v>2016015</v>
      </c>
      <c r="B272" s="1727"/>
      <c r="C272" s="1727" t="s">
        <v>770</v>
      </c>
      <c r="D272" s="1713" t="s">
        <v>68</v>
      </c>
      <c r="E272" s="1713">
        <v>1</v>
      </c>
      <c r="F272" s="1713">
        <v>7</v>
      </c>
      <c r="G272" s="1713">
        <v>4</v>
      </c>
      <c r="H272" s="1713">
        <v>7</v>
      </c>
      <c r="I272" s="1728">
        <v>1</v>
      </c>
      <c r="J272" s="1728">
        <v>1</v>
      </c>
      <c r="K272" s="1728"/>
      <c r="L272" s="1715">
        <v>3486</v>
      </c>
      <c r="M272" s="1715"/>
      <c r="N272" s="1715">
        <f t="shared" si="91"/>
        <v>2180.0299999999997</v>
      </c>
      <c r="O272" s="1715">
        <v>1644.49</v>
      </c>
      <c r="P272" s="1788">
        <f t="shared" si="92"/>
        <v>0.7543428301445394</v>
      </c>
      <c r="Q272" s="1715">
        <v>535.54</v>
      </c>
      <c r="R272" s="1788">
        <f t="shared" si="93"/>
        <v>0.24565716985546071</v>
      </c>
      <c r="S272" s="1775">
        <f t="shared" si="89"/>
        <v>21.421599999999998</v>
      </c>
      <c r="T272" s="1750"/>
      <c r="U272" s="1715">
        <f t="shared" si="90"/>
        <v>0</v>
      </c>
      <c r="V272" s="1715">
        <f t="shared" si="84"/>
        <v>0</v>
      </c>
      <c r="W272" s="1715">
        <f t="shared" si="85"/>
        <v>3486</v>
      </c>
      <c r="X272" s="1718">
        <v>3486</v>
      </c>
      <c r="Y272" s="1729">
        <v>616032</v>
      </c>
      <c r="Z272" s="1720">
        <v>42396</v>
      </c>
      <c r="AA272" s="1778" t="s">
        <v>213</v>
      </c>
      <c r="AB272" s="1778"/>
      <c r="AC272" s="1715"/>
      <c r="AE272" s="1723"/>
      <c r="AF272" s="1779"/>
    </row>
    <row r="273" spans="1:28" s="1713" customFormat="1" x14ac:dyDescent="0.2">
      <c r="A273" s="1801" t="s">
        <v>822</v>
      </c>
      <c r="B273" s="1727"/>
      <c r="C273" s="1727" t="s">
        <v>823</v>
      </c>
      <c r="D273" s="1713" t="s">
        <v>68</v>
      </c>
      <c r="E273" s="1713">
        <v>0</v>
      </c>
      <c r="F273" s="1713">
        <v>0</v>
      </c>
      <c r="G273" s="1713">
        <v>0</v>
      </c>
      <c r="H273" s="1713">
        <v>0</v>
      </c>
      <c r="I273" s="1728">
        <v>1</v>
      </c>
      <c r="J273" s="1728">
        <v>1</v>
      </c>
      <c r="K273" s="1728"/>
      <c r="L273" s="1715">
        <v>594.65</v>
      </c>
      <c r="M273" s="1715"/>
      <c r="N273" s="1715">
        <f t="shared" si="91"/>
        <v>515.20000000000005</v>
      </c>
      <c r="O273" s="1715">
        <v>79.45</v>
      </c>
      <c r="P273" s="1788">
        <f t="shared" si="92"/>
        <v>0.15421195652173914</v>
      </c>
      <c r="Q273" s="1715">
        <v>435.75</v>
      </c>
      <c r="R273" s="1788">
        <f t="shared" si="93"/>
        <v>0.84578804347826075</v>
      </c>
      <c r="S273" s="1775">
        <f t="shared" si="89"/>
        <v>17.43</v>
      </c>
      <c r="T273" s="1750"/>
      <c r="U273" s="1715">
        <f t="shared" si="90"/>
        <v>0</v>
      </c>
      <c r="V273" s="1715">
        <f>L273-W273</f>
        <v>0</v>
      </c>
      <c r="W273" s="1715">
        <f>X273+AC273+AH273+AM273+AO273+AR273</f>
        <v>594.65</v>
      </c>
      <c r="X273" s="1718">
        <v>594.65</v>
      </c>
      <c r="Y273" s="1729">
        <v>616072</v>
      </c>
      <c r="Z273" s="1720">
        <v>42423</v>
      </c>
      <c r="AA273" s="1778" t="s">
        <v>213</v>
      </c>
      <c r="AB273" s="1875"/>
    </row>
    <row r="274" spans="1:28" s="1713" customFormat="1" x14ac:dyDescent="0.2">
      <c r="A274" s="1801">
        <v>2016016</v>
      </c>
      <c r="B274" s="1727"/>
      <c r="C274" s="1727" t="s">
        <v>771</v>
      </c>
      <c r="D274" s="1713" t="s">
        <v>68</v>
      </c>
      <c r="E274" s="1713">
        <v>1</v>
      </c>
      <c r="F274" s="1713">
        <v>3</v>
      </c>
      <c r="G274" s="1713">
        <v>1</v>
      </c>
      <c r="H274" s="1713">
        <v>2</v>
      </c>
      <c r="I274" s="1728">
        <v>1</v>
      </c>
      <c r="J274" s="1728">
        <v>1</v>
      </c>
      <c r="K274" s="1728"/>
      <c r="L274" s="1715">
        <v>943</v>
      </c>
      <c r="M274" s="1715"/>
      <c r="N274" s="1715">
        <f t="shared" si="91"/>
        <v>604.74</v>
      </c>
      <c r="O274" s="1715">
        <v>468.7</v>
      </c>
      <c r="P274" s="1788">
        <f t="shared" si="92"/>
        <v>0.77504382048483644</v>
      </c>
      <c r="Q274" s="1715">
        <v>136.04</v>
      </c>
      <c r="R274" s="1788">
        <f t="shared" si="93"/>
        <v>0.22495617951516353</v>
      </c>
      <c r="S274" s="1775">
        <f t="shared" si="89"/>
        <v>5.4415999999999993</v>
      </c>
      <c r="T274" s="1750"/>
      <c r="U274" s="1715">
        <f t="shared" si="90"/>
        <v>0</v>
      </c>
      <c r="V274" s="1715">
        <f>L274-W274</f>
        <v>0</v>
      </c>
      <c r="W274" s="1715">
        <f>X274+AC274+AH274+AM274+AO274+AR274</f>
        <v>943</v>
      </c>
      <c r="X274" s="1718">
        <v>943</v>
      </c>
      <c r="Y274" s="1729">
        <v>616033</v>
      </c>
      <c r="Z274" s="1720">
        <v>42427</v>
      </c>
      <c r="AA274" s="1778" t="s">
        <v>213</v>
      </c>
      <c r="AB274" s="1875"/>
    </row>
    <row r="275" spans="1:28" s="1713" customFormat="1" x14ac:dyDescent="0.2">
      <c r="A275" s="1801">
        <v>2016017</v>
      </c>
      <c r="B275" s="1727"/>
      <c r="C275" s="1727">
        <v>566716</v>
      </c>
      <c r="D275" s="1713" t="s">
        <v>68</v>
      </c>
      <c r="E275" s="1713">
        <v>1</v>
      </c>
      <c r="F275" s="1713">
        <v>7</v>
      </c>
      <c r="G275" s="1713">
        <v>6</v>
      </c>
      <c r="H275" s="1713">
        <v>1</v>
      </c>
      <c r="I275" s="1728">
        <v>1</v>
      </c>
      <c r="J275" s="1728">
        <v>1</v>
      </c>
      <c r="K275" s="1728"/>
      <c r="L275" s="1715">
        <v>1570</v>
      </c>
      <c r="M275" s="1715"/>
      <c r="N275" s="1715">
        <f t="shared" si="91"/>
        <v>1089.46</v>
      </c>
      <c r="O275" s="1715">
        <v>808.83</v>
      </c>
      <c r="P275" s="1788">
        <f t="shared" si="92"/>
        <v>0.74241367282874082</v>
      </c>
      <c r="Q275" s="1715">
        <v>280.63</v>
      </c>
      <c r="R275" s="1788">
        <f t="shared" si="93"/>
        <v>0.25758632717125912</v>
      </c>
      <c r="S275" s="1775">
        <f>Q275/$S$1</f>
        <v>11.225199999999999</v>
      </c>
      <c r="T275" s="1750"/>
      <c r="U275" s="1715">
        <f t="shared" si="90"/>
        <v>0</v>
      </c>
      <c r="V275" s="1715">
        <f>L275-W275</f>
        <v>0</v>
      </c>
      <c r="W275" s="1715">
        <f>X275+AC275+AH275+AM275+AO275+AR275</f>
        <v>1570</v>
      </c>
      <c r="X275" s="1718">
        <v>1570</v>
      </c>
      <c r="Y275" s="1729">
        <v>616034</v>
      </c>
      <c r="Z275" s="1720">
        <v>42396</v>
      </c>
      <c r="AA275" s="1778" t="s">
        <v>213</v>
      </c>
      <c r="AB275" s="1875"/>
    </row>
    <row r="276" spans="1:28" s="1713" customFormat="1" x14ac:dyDescent="0.2">
      <c r="A276" s="1801">
        <v>2016018</v>
      </c>
      <c r="B276" s="1727"/>
      <c r="C276" s="1727" t="s">
        <v>772</v>
      </c>
      <c r="D276" s="1713" t="s">
        <v>68</v>
      </c>
      <c r="E276" s="1713">
        <v>10</v>
      </c>
      <c r="F276" s="1713">
        <f>E276*9</f>
        <v>90</v>
      </c>
      <c r="G276" s="1713">
        <f>E276*6</f>
        <v>60</v>
      </c>
      <c r="H276" s="1713">
        <f>E276*3</f>
        <v>30</v>
      </c>
      <c r="I276" s="1728">
        <v>1</v>
      </c>
      <c r="J276" s="1728">
        <v>1</v>
      </c>
      <c r="K276" s="1728"/>
      <c r="L276" s="1715">
        <v>26370</v>
      </c>
      <c r="M276" s="1715"/>
      <c r="N276" s="1715">
        <f t="shared" si="91"/>
        <v>19419.559999999998</v>
      </c>
      <c r="O276" s="1715">
        <v>15202.48</v>
      </c>
      <c r="P276" s="1788">
        <f t="shared" si="92"/>
        <v>0.78284368955836292</v>
      </c>
      <c r="Q276" s="1715">
        <v>4217.08</v>
      </c>
      <c r="R276" s="1788">
        <f t="shared" si="93"/>
        <v>0.21715631044163722</v>
      </c>
      <c r="S276" s="1775">
        <f t="shared" ref="S276:S342" si="94">Q276/$S$1</f>
        <v>168.6832</v>
      </c>
      <c r="T276" s="1750"/>
      <c r="U276" s="1715">
        <f t="shared" si="90"/>
        <v>0</v>
      </c>
      <c r="V276" s="1715">
        <f t="shared" si="84"/>
        <v>0</v>
      </c>
      <c r="W276" s="1715">
        <f t="shared" si="85"/>
        <v>26370</v>
      </c>
      <c r="X276" s="1718">
        <v>26370</v>
      </c>
      <c r="Y276" s="1729">
        <v>616035</v>
      </c>
      <c r="Z276" s="1720">
        <v>42401</v>
      </c>
      <c r="AA276" s="1778" t="s">
        <v>213</v>
      </c>
      <c r="AB276" s="1875"/>
    </row>
    <row r="277" spans="1:28" s="1713" customFormat="1" x14ac:dyDescent="0.2">
      <c r="A277" s="1801">
        <v>2016019</v>
      </c>
      <c r="B277" s="1727"/>
      <c r="C277" s="1727">
        <v>559016</v>
      </c>
      <c r="D277" s="1713" t="s">
        <v>68</v>
      </c>
      <c r="E277" s="1713">
        <v>1</v>
      </c>
      <c r="F277" s="1713">
        <v>8</v>
      </c>
      <c r="G277" s="1713">
        <v>5</v>
      </c>
      <c r="H277" s="1713">
        <v>3</v>
      </c>
      <c r="I277" s="1728">
        <v>1</v>
      </c>
      <c r="J277" s="1728">
        <v>1</v>
      </c>
      <c r="K277" s="1728"/>
      <c r="L277" s="1715">
        <v>2450</v>
      </c>
      <c r="M277" s="1715"/>
      <c r="N277" s="1715">
        <f t="shared" si="91"/>
        <v>1628.48</v>
      </c>
      <c r="O277" s="1715">
        <v>1277.6500000000001</v>
      </c>
      <c r="P277" s="1788">
        <f t="shared" si="92"/>
        <v>0.78456597563371988</v>
      </c>
      <c r="Q277" s="1715">
        <v>350.83</v>
      </c>
      <c r="R277" s="1788">
        <f t="shared" si="93"/>
        <v>0.2154340243662802</v>
      </c>
      <c r="S277" s="1775">
        <f t="shared" si="94"/>
        <v>14.033199999999999</v>
      </c>
      <c r="T277" s="1750"/>
      <c r="U277" s="1715">
        <f t="shared" si="90"/>
        <v>0</v>
      </c>
      <c r="V277" s="1715">
        <f t="shared" si="84"/>
        <v>0</v>
      </c>
      <c r="W277" s="1715">
        <f t="shared" si="85"/>
        <v>2450</v>
      </c>
      <c r="X277" s="1718">
        <v>2450</v>
      </c>
      <c r="Y277" s="1729">
        <v>616036</v>
      </c>
      <c r="Z277" s="1720">
        <v>42401</v>
      </c>
      <c r="AA277" s="1778" t="s">
        <v>213</v>
      </c>
      <c r="AB277" s="1875"/>
    </row>
    <row r="278" spans="1:28" s="1713" customFormat="1" x14ac:dyDescent="0.2">
      <c r="A278" s="1801">
        <v>2016020</v>
      </c>
      <c r="B278" s="1727"/>
      <c r="C278" s="1727" t="s">
        <v>781</v>
      </c>
      <c r="D278" s="1713" t="s">
        <v>68</v>
      </c>
      <c r="E278" s="1713">
        <v>0</v>
      </c>
      <c r="F278" s="1713">
        <v>0</v>
      </c>
      <c r="G278" s="1713">
        <v>0</v>
      </c>
      <c r="H278" s="1713">
        <v>0</v>
      </c>
      <c r="I278" s="1728">
        <v>1</v>
      </c>
      <c r="J278" s="1728">
        <v>1</v>
      </c>
      <c r="K278" s="1728"/>
      <c r="L278" s="1715">
        <v>34.64</v>
      </c>
      <c r="M278" s="1715"/>
      <c r="N278" s="1715">
        <f t="shared" si="91"/>
        <v>17.32</v>
      </c>
      <c r="O278" s="1715">
        <v>17.32</v>
      </c>
      <c r="P278" s="1788">
        <f t="shared" si="92"/>
        <v>1</v>
      </c>
      <c r="Q278" s="1715">
        <v>0</v>
      </c>
      <c r="R278" s="1713">
        <f t="shared" si="93"/>
        <v>0</v>
      </c>
      <c r="S278" s="1775">
        <f t="shared" si="94"/>
        <v>0</v>
      </c>
      <c r="T278" s="1750"/>
      <c r="U278" s="1715">
        <f t="shared" si="90"/>
        <v>0</v>
      </c>
      <c r="V278" s="1715">
        <f t="shared" si="84"/>
        <v>0</v>
      </c>
      <c r="W278" s="1715">
        <f t="shared" si="85"/>
        <v>34.64</v>
      </c>
      <c r="X278" s="1718">
        <v>34.64</v>
      </c>
      <c r="Y278" s="1729">
        <v>616488</v>
      </c>
      <c r="Z278" s="1720">
        <v>42660</v>
      </c>
      <c r="AA278" s="1778" t="s">
        <v>213</v>
      </c>
      <c r="AB278" s="1875"/>
    </row>
    <row r="279" spans="1:28" s="1713" customFormat="1" x14ac:dyDescent="0.2">
      <c r="A279" s="1801">
        <v>2016021</v>
      </c>
      <c r="B279" s="1727"/>
      <c r="C279" s="1727" t="s">
        <v>795</v>
      </c>
      <c r="D279" s="1713" t="s">
        <v>68</v>
      </c>
      <c r="E279" s="1713">
        <v>1</v>
      </c>
      <c r="F279" s="1713">
        <v>12</v>
      </c>
      <c r="G279" s="1713">
        <v>7</v>
      </c>
      <c r="H279" s="1713">
        <v>3</v>
      </c>
      <c r="I279" s="1728">
        <v>1</v>
      </c>
      <c r="J279" s="1728">
        <v>1</v>
      </c>
      <c r="K279" s="1728"/>
      <c r="L279" s="1715">
        <v>3746</v>
      </c>
      <c r="M279" s="1715"/>
      <c r="N279" s="1715">
        <f t="shared" si="91"/>
        <v>2064.85</v>
      </c>
      <c r="O279" s="1715">
        <v>1644.85</v>
      </c>
      <c r="P279" s="1788">
        <f t="shared" si="92"/>
        <v>0.79659539433857185</v>
      </c>
      <c r="Q279" s="1715">
        <v>420</v>
      </c>
      <c r="R279" s="1788">
        <f>Q279/N279</f>
        <v>0.20340460566142821</v>
      </c>
      <c r="S279" s="1775">
        <f>Q279/$S$1</f>
        <v>16.8</v>
      </c>
      <c r="T279" s="1750"/>
      <c r="U279" s="1715">
        <f t="shared" si="90"/>
        <v>0</v>
      </c>
      <c r="V279" s="1715">
        <f t="shared" si="84"/>
        <v>0</v>
      </c>
      <c r="W279" s="1715">
        <f t="shared" si="85"/>
        <v>3746</v>
      </c>
      <c r="X279" s="1718">
        <v>3746</v>
      </c>
      <c r="Y279" s="1729">
        <v>616041</v>
      </c>
      <c r="Z279" s="1720">
        <v>42410</v>
      </c>
      <c r="AA279" s="1778" t="s">
        <v>213</v>
      </c>
      <c r="AB279" s="1875"/>
    </row>
    <row r="280" spans="1:28" s="1713" customFormat="1" x14ac:dyDescent="0.2">
      <c r="A280" s="1801">
        <v>2016022</v>
      </c>
      <c r="B280" s="1727"/>
      <c r="C280" s="1727">
        <v>559416</v>
      </c>
      <c r="D280" s="1713" t="s">
        <v>68</v>
      </c>
      <c r="E280" s="1713">
        <v>1</v>
      </c>
      <c r="F280" s="1713">
        <v>8</v>
      </c>
      <c r="G280" s="1713">
        <v>4</v>
      </c>
      <c r="H280" s="1713">
        <v>5</v>
      </c>
      <c r="I280" s="1728">
        <v>1</v>
      </c>
      <c r="J280" s="1728">
        <v>1</v>
      </c>
      <c r="K280" s="1728"/>
      <c r="L280" s="1715">
        <v>4521</v>
      </c>
      <c r="M280" s="1715"/>
      <c r="N280" s="1715">
        <f t="shared" si="91"/>
        <v>2639.51</v>
      </c>
      <c r="O280" s="1715">
        <v>2097.0100000000002</v>
      </c>
      <c r="P280" s="1788">
        <f t="shared" si="92"/>
        <v>0.79446942803777976</v>
      </c>
      <c r="Q280" s="1715">
        <v>542.5</v>
      </c>
      <c r="R280" s="1788">
        <f>Q280/N280</f>
        <v>0.20553057196222024</v>
      </c>
      <c r="S280" s="1775">
        <f t="shared" si="94"/>
        <v>21.7</v>
      </c>
      <c r="T280" s="1750"/>
      <c r="U280" s="1715">
        <f t="shared" si="90"/>
        <v>0</v>
      </c>
      <c r="V280" s="1715">
        <f t="shared" si="84"/>
        <v>0</v>
      </c>
      <c r="W280" s="1715">
        <f t="shared" si="85"/>
        <v>4521</v>
      </c>
      <c r="X280" s="1718">
        <v>4521</v>
      </c>
      <c r="Y280" s="1729">
        <v>616037</v>
      </c>
      <c r="Z280" s="1720">
        <v>42410</v>
      </c>
      <c r="AA280" s="1778" t="s">
        <v>213</v>
      </c>
      <c r="AB280" s="1875"/>
    </row>
    <row r="281" spans="1:28" s="1713" customFormat="1" x14ac:dyDescent="0.2">
      <c r="A281" s="1801">
        <v>2016023</v>
      </c>
      <c r="B281" s="1727"/>
      <c r="C281" s="1727">
        <v>121491</v>
      </c>
      <c r="D281" s="1713" t="s">
        <v>642</v>
      </c>
      <c r="E281" s="1713">
        <v>0</v>
      </c>
      <c r="F281" s="1713">
        <v>1</v>
      </c>
      <c r="G281" s="1713">
        <v>0</v>
      </c>
      <c r="H281" s="1713">
        <v>2</v>
      </c>
      <c r="I281" s="1728">
        <v>1</v>
      </c>
      <c r="J281" s="1728">
        <v>1</v>
      </c>
      <c r="K281" s="1728"/>
      <c r="L281" s="1715">
        <v>1000</v>
      </c>
      <c r="M281" s="1715"/>
      <c r="N281" s="1715">
        <f t="shared" si="91"/>
        <v>710.18</v>
      </c>
      <c r="O281" s="1715">
        <v>563.51</v>
      </c>
      <c r="P281" s="1788">
        <f t="shared" si="92"/>
        <v>0.79347489368892399</v>
      </c>
      <c r="Q281" s="1715">
        <v>146.66999999999999</v>
      </c>
      <c r="R281" s="1788">
        <f>Q281/N281</f>
        <v>0.20652510631107607</v>
      </c>
      <c r="S281" s="1775">
        <f t="shared" si="94"/>
        <v>5.8667999999999996</v>
      </c>
      <c r="T281" s="1750"/>
      <c r="U281" s="1715">
        <f t="shared" si="90"/>
        <v>0</v>
      </c>
      <c r="V281" s="1715">
        <f t="shared" si="84"/>
        <v>0</v>
      </c>
      <c r="W281" s="1715">
        <f t="shared" si="85"/>
        <v>1000</v>
      </c>
      <c r="X281" s="1718">
        <v>1000</v>
      </c>
      <c r="Y281" s="1729">
        <v>616102</v>
      </c>
      <c r="Z281" s="1720">
        <v>42445</v>
      </c>
      <c r="AA281" s="1778" t="s">
        <v>213</v>
      </c>
      <c r="AB281" s="1875"/>
    </row>
    <row r="282" spans="1:28" s="1713" customFormat="1" x14ac:dyDescent="0.2">
      <c r="A282" s="1801">
        <v>2016024</v>
      </c>
      <c r="B282" s="1727"/>
      <c r="C282" s="1727" t="s">
        <v>788</v>
      </c>
      <c r="D282" s="1713" t="s">
        <v>68</v>
      </c>
      <c r="E282" s="1713">
        <v>1</v>
      </c>
      <c r="F282" s="1713">
        <v>3</v>
      </c>
      <c r="G282" s="1713">
        <v>1</v>
      </c>
      <c r="H282" s="1713">
        <v>2</v>
      </c>
      <c r="I282" s="1728">
        <v>1</v>
      </c>
      <c r="J282" s="1728">
        <v>1</v>
      </c>
      <c r="K282" s="1728"/>
      <c r="L282" s="1715">
        <v>1464</v>
      </c>
      <c r="M282" s="1715"/>
      <c r="N282" s="1715">
        <f t="shared" si="91"/>
        <v>1019.64</v>
      </c>
      <c r="O282" s="1715">
        <v>730.89</v>
      </c>
      <c r="P282" s="1788">
        <f t="shared" si="92"/>
        <v>0.71681181593503585</v>
      </c>
      <c r="Q282" s="1715">
        <v>288.75</v>
      </c>
      <c r="R282" s="1788">
        <f>Q282/N282</f>
        <v>0.2831881840649641</v>
      </c>
      <c r="S282" s="1775">
        <f t="shared" si="94"/>
        <v>11.55</v>
      </c>
      <c r="T282" s="1750"/>
      <c r="U282" s="1715">
        <f t="shared" si="90"/>
        <v>0</v>
      </c>
      <c r="V282" s="1715">
        <f t="shared" si="84"/>
        <v>0</v>
      </c>
      <c r="W282" s="1715">
        <f t="shared" si="85"/>
        <v>1464</v>
      </c>
      <c r="X282" s="1718">
        <v>1464</v>
      </c>
      <c r="Y282" s="1729">
        <v>616042</v>
      </c>
      <c r="Z282" s="1720">
        <v>42410</v>
      </c>
      <c r="AA282" s="1778" t="s">
        <v>213</v>
      </c>
      <c r="AB282" s="1875"/>
    </row>
    <row r="283" spans="1:28" s="1713" customFormat="1" x14ac:dyDescent="0.2">
      <c r="A283" s="1801">
        <v>2016025</v>
      </c>
      <c r="B283" s="1727"/>
      <c r="C283" s="1727" t="s">
        <v>789</v>
      </c>
      <c r="D283" s="1713" t="s">
        <v>68</v>
      </c>
      <c r="E283" s="1713">
        <v>0</v>
      </c>
      <c r="F283" s="1713">
        <v>0</v>
      </c>
      <c r="G283" s="1713">
        <v>0</v>
      </c>
      <c r="H283" s="1713">
        <v>0</v>
      </c>
      <c r="I283" s="1728">
        <v>1</v>
      </c>
      <c r="J283" s="1728">
        <v>1</v>
      </c>
      <c r="K283" s="1728"/>
      <c r="L283" s="1715">
        <v>159.4</v>
      </c>
      <c r="M283" s="1715"/>
      <c r="N283" s="1715">
        <f t="shared" ref="N283:N368" si="95">O283+Q283</f>
        <v>79.2</v>
      </c>
      <c r="O283" s="1715">
        <v>79.2</v>
      </c>
      <c r="P283" s="1788">
        <f>O283/N283</f>
        <v>1</v>
      </c>
      <c r="Q283" s="1715">
        <v>0</v>
      </c>
      <c r="R283" s="1788">
        <f>Q283/N283</f>
        <v>0</v>
      </c>
      <c r="S283" s="1775">
        <f t="shared" si="94"/>
        <v>0</v>
      </c>
      <c r="T283" s="1750"/>
      <c r="U283" s="1715">
        <f t="shared" si="90"/>
        <v>0</v>
      </c>
      <c r="V283" s="1715">
        <f t="shared" si="84"/>
        <v>0</v>
      </c>
      <c r="W283" s="1715">
        <f t="shared" si="85"/>
        <v>159.4</v>
      </c>
      <c r="X283" s="1718">
        <v>159.4</v>
      </c>
      <c r="Y283" s="1729">
        <v>616038</v>
      </c>
      <c r="Z283" s="1720">
        <v>42410</v>
      </c>
      <c r="AA283" s="1778" t="s">
        <v>213</v>
      </c>
      <c r="AB283" s="1875"/>
    </row>
    <row r="284" spans="1:28" s="1713" customFormat="1" x14ac:dyDescent="0.2">
      <c r="A284" s="1802">
        <v>2016026</v>
      </c>
      <c r="B284" s="1727"/>
      <c r="C284" s="1727" t="s">
        <v>792</v>
      </c>
      <c r="D284" s="1713" t="s">
        <v>793</v>
      </c>
      <c r="E284" s="1713">
        <v>1</v>
      </c>
      <c r="F284" s="1713">
        <v>8</v>
      </c>
      <c r="G284" s="1713">
        <v>5</v>
      </c>
      <c r="H284" s="1713">
        <v>3</v>
      </c>
      <c r="I284" s="1728">
        <v>1</v>
      </c>
      <c r="J284" s="1728">
        <v>1</v>
      </c>
      <c r="K284" s="1728"/>
      <c r="L284" s="1715">
        <v>3159.56</v>
      </c>
      <c r="M284" s="1715"/>
      <c r="N284" s="1715">
        <f t="shared" si="95"/>
        <v>0</v>
      </c>
      <c r="O284" s="1715">
        <v>0</v>
      </c>
      <c r="P284" s="1788"/>
      <c r="Q284" s="1715">
        <v>0</v>
      </c>
      <c r="R284" s="1788"/>
      <c r="S284" s="1775">
        <f t="shared" si="94"/>
        <v>0</v>
      </c>
      <c r="T284" s="1750"/>
      <c r="U284" s="1715">
        <f t="shared" si="90"/>
        <v>0</v>
      </c>
      <c r="V284" s="1715">
        <f t="shared" si="84"/>
        <v>0</v>
      </c>
      <c r="W284" s="1715">
        <f t="shared" si="85"/>
        <v>3159.56</v>
      </c>
      <c r="X284" s="1718">
        <v>3159.56</v>
      </c>
      <c r="Y284" s="1729">
        <v>616106</v>
      </c>
      <c r="Z284" s="1720">
        <v>42445</v>
      </c>
      <c r="AA284" s="1778" t="s">
        <v>213</v>
      </c>
      <c r="AB284" s="1875"/>
    </row>
    <row r="285" spans="1:28" s="1713" customFormat="1" x14ac:dyDescent="0.2">
      <c r="A285" s="1801">
        <v>2016027</v>
      </c>
      <c r="B285" s="1727"/>
      <c r="C285" s="1727">
        <v>492216</v>
      </c>
      <c r="D285" s="1713" t="s">
        <v>68</v>
      </c>
      <c r="E285" s="1713">
        <v>1</v>
      </c>
      <c r="F285" s="1713">
        <v>7</v>
      </c>
      <c r="G285" s="1713">
        <v>3</v>
      </c>
      <c r="H285" s="1713">
        <v>5</v>
      </c>
      <c r="I285" s="1728">
        <v>1</v>
      </c>
      <c r="J285" s="1728">
        <v>1</v>
      </c>
      <c r="K285" s="1728"/>
      <c r="L285" s="1715">
        <v>2736</v>
      </c>
      <c r="M285" s="1715"/>
      <c r="N285" s="1715">
        <f t="shared" si="95"/>
        <v>1916.769</v>
      </c>
      <c r="O285" s="1715">
        <v>1502.1890000000001</v>
      </c>
      <c r="P285" s="1788">
        <f t="shared" ref="P285:P290" si="96">O285/N285</f>
        <v>0.7837089393661939</v>
      </c>
      <c r="Q285" s="1715">
        <v>414.58</v>
      </c>
      <c r="R285" s="1788">
        <f t="shared" ref="R285:R290" si="97">Q285/N285</f>
        <v>0.21629106063380615</v>
      </c>
      <c r="S285" s="1775">
        <f t="shared" si="94"/>
        <v>16.583199999999998</v>
      </c>
      <c r="T285" s="1750"/>
      <c r="U285" s="1715">
        <f t="shared" si="90"/>
        <v>0</v>
      </c>
      <c r="V285" s="1715">
        <f t="shared" si="84"/>
        <v>0</v>
      </c>
      <c r="W285" s="1715">
        <f t="shared" si="85"/>
        <v>2736</v>
      </c>
      <c r="X285" s="1718">
        <v>2736</v>
      </c>
      <c r="Y285" s="1729">
        <v>616043</v>
      </c>
      <c r="Z285" s="1720">
        <v>42410</v>
      </c>
      <c r="AA285" s="1778" t="s">
        <v>213</v>
      </c>
      <c r="AB285" s="1875"/>
    </row>
    <row r="286" spans="1:28" s="1713" customFormat="1" x14ac:dyDescent="0.2">
      <c r="A286" s="1801">
        <v>2016028</v>
      </c>
      <c r="B286" s="1727"/>
      <c r="C286" s="1727" t="s">
        <v>794</v>
      </c>
      <c r="D286" s="1713" t="s">
        <v>68</v>
      </c>
      <c r="E286" s="1713">
        <v>1</v>
      </c>
      <c r="F286" s="1713">
        <v>10</v>
      </c>
      <c r="G286" s="1713">
        <v>6</v>
      </c>
      <c r="H286" s="1713">
        <v>3</v>
      </c>
      <c r="I286" s="1728">
        <v>1</v>
      </c>
      <c r="J286" s="1728">
        <v>1</v>
      </c>
      <c r="K286" s="1728"/>
      <c r="L286" s="1715">
        <v>4422</v>
      </c>
      <c r="M286" s="1715"/>
      <c r="N286" s="1715">
        <f t="shared" si="95"/>
        <v>2272.29</v>
      </c>
      <c r="O286" s="1715">
        <v>1861.46</v>
      </c>
      <c r="P286" s="1788">
        <f t="shared" si="96"/>
        <v>0.81920001408270959</v>
      </c>
      <c r="Q286" s="1715">
        <v>410.83</v>
      </c>
      <c r="R286" s="1788">
        <f t="shared" si="97"/>
        <v>0.18079998591729049</v>
      </c>
      <c r="S286" s="1775">
        <f t="shared" si="94"/>
        <v>16.433199999999999</v>
      </c>
      <c r="T286" s="1750"/>
      <c r="U286" s="1715">
        <f t="shared" si="90"/>
        <v>0</v>
      </c>
      <c r="V286" s="1715">
        <f t="shared" si="84"/>
        <v>0</v>
      </c>
      <c r="W286" s="1715">
        <f t="shared" si="85"/>
        <v>4422</v>
      </c>
      <c r="X286" s="1718">
        <v>4422</v>
      </c>
      <c r="Y286" s="1729">
        <v>616044</v>
      </c>
      <c r="Z286" s="1720">
        <v>42410</v>
      </c>
      <c r="AA286" s="1778" t="s">
        <v>213</v>
      </c>
      <c r="AB286" s="1875"/>
    </row>
    <row r="287" spans="1:28" s="1713" customFormat="1" x14ac:dyDescent="0.2">
      <c r="A287" s="1801">
        <v>2016029</v>
      </c>
      <c r="B287" s="1727"/>
      <c r="C287" s="1727" t="s">
        <v>796</v>
      </c>
      <c r="D287" s="1713" t="s">
        <v>68</v>
      </c>
      <c r="E287" s="1713">
        <v>1</v>
      </c>
      <c r="F287" s="1713">
        <v>12</v>
      </c>
      <c r="G287" s="1713">
        <v>7</v>
      </c>
      <c r="H287" s="1713">
        <v>3</v>
      </c>
      <c r="I287" s="1728">
        <v>1</v>
      </c>
      <c r="J287" s="1728">
        <v>1</v>
      </c>
      <c r="K287" s="1728"/>
      <c r="L287" s="1715">
        <v>3746</v>
      </c>
      <c r="M287" s="1715"/>
      <c r="N287" s="1715">
        <f t="shared" si="95"/>
        <v>2064.85</v>
      </c>
      <c r="O287" s="1715">
        <v>1644.85</v>
      </c>
      <c r="P287" s="1788">
        <f t="shared" si="96"/>
        <v>0.79659539433857185</v>
      </c>
      <c r="Q287" s="1715">
        <v>420</v>
      </c>
      <c r="R287" s="1788">
        <f t="shared" si="97"/>
        <v>0.20340460566142821</v>
      </c>
      <c r="S287" s="1775">
        <f t="shared" si="94"/>
        <v>16.8</v>
      </c>
      <c r="T287" s="1750"/>
      <c r="U287" s="1715">
        <f t="shared" si="90"/>
        <v>0</v>
      </c>
      <c r="V287" s="1715">
        <f t="shared" si="84"/>
        <v>0</v>
      </c>
      <c r="W287" s="1715">
        <f t="shared" si="85"/>
        <v>3746</v>
      </c>
      <c r="X287" s="1718">
        <v>3746</v>
      </c>
      <c r="Y287" s="1729">
        <v>616045</v>
      </c>
      <c r="Z287" s="1720">
        <v>42410</v>
      </c>
      <c r="AA287" s="1778" t="s">
        <v>213</v>
      </c>
      <c r="AB287" s="1875"/>
    </row>
    <row r="288" spans="1:28" s="1713" customFormat="1" x14ac:dyDescent="0.2">
      <c r="A288" s="1801">
        <v>2016030</v>
      </c>
      <c r="B288" s="1727"/>
      <c r="C288" s="1727" t="s">
        <v>797</v>
      </c>
      <c r="D288" s="1713" t="s">
        <v>68</v>
      </c>
      <c r="E288" s="1713">
        <v>1</v>
      </c>
      <c r="F288" s="1713">
        <v>12</v>
      </c>
      <c r="G288" s="1713">
        <v>7</v>
      </c>
      <c r="H288" s="1713">
        <v>3</v>
      </c>
      <c r="I288" s="1728">
        <v>1</v>
      </c>
      <c r="J288" s="1728">
        <v>1</v>
      </c>
      <c r="K288" s="1728"/>
      <c r="L288" s="1715">
        <v>3746</v>
      </c>
      <c r="M288" s="1715"/>
      <c r="N288" s="1715">
        <f t="shared" si="95"/>
        <v>2064.85</v>
      </c>
      <c r="O288" s="1715">
        <v>1644.85</v>
      </c>
      <c r="P288" s="1788">
        <f t="shared" si="96"/>
        <v>0.79659539433857185</v>
      </c>
      <c r="Q288" s="1715">
        <v>420</v>
      </c>
      <c r="R288" s="1788">
        <f t="shared" si="97"/>
        <v>0.20340460566142821</v>
      </c>
      <c r="S288" s="1775">
        <f t="shared" si="94"/>
        <v>16.8</v>
      </c>
      <c r="T288" s="1750"/>
      <c r="U288" s="1715">
        <f t="shared" si="90"/>
        <v>0</v>
      </c>
      <c r="V288" s="1715">
        <f t="shared" si="84"/>
        <v>0</v>
      </c>
      <c r="W288" s="1715">
        <f t="shared" si="85"/>
        <v>3746</v>
      </c>
      <c r="X288" s="1718">
        <v>3746</v>
      </c>
      <c r="Y288" s="1729">
        <v>616046</v>
      </c>
      <c r="Z288" s="1720">
        <v>42410</v>
      </c>
      <c r="AA288" s="1778" t="s">
        <v>213</v>
      </c>
      <c r="AB288" s="1875"/>
    </row>
    <row r="289" spans="1:28" s="1713" customFormat="1" x14ac:dyDescent="0.2">
      <c r="A289" s="1801">
        <v>2016031</v>
      </c>
      <c r="B289" s="1727"/>
      <c r="C289" s="1727">
        <v>556016</v>
      </c>
      <c r="D289" s="1713" t="s">
        <v>68</v>
      </c>
      <c r="E289" s="1713">
        <v>1</v>
      </c>
      <c r="F289" s="1713">
        <v>10</v>
      </c>
      <c r="G289" s="1713">
        <v>5</v>
      </c>
      <c r="H289" s="1713">
        <v>3</v>
      </c>
      <c r="I289" s="1728">
        <v>1</v>
      </c>
      <c r="J289" s="1728">
        <v>1</v>
      </c>
      <c r="K289" s="1728"/>
      <c r="L289" s="1715">
        <v>2007</v>
      </c>
      <c r="M289" s="1715"/>
      <c r="N289" s="1715">
        <f t="shared" si="95"/>
        <v>1483.46</v>
      </c>
      <c r="O289" s="1715">
        <v>1128.04</v>
      </c>
      <c r="P289" s="1788">
        <f t="shared" si="96"/>
        <v>0.7604114704811723</v>
      </c>
      <c r="Q289" s="1715">
        <v>355.42</v>
      </c>
      <c r="R289" s="1788">
        <f t="shared" si="97"/>
        <v>0.23958852951882761</v>
      </c>
      <c r="S289" s="1775">
        <f t="shared" si="94"/>
        <v>14.216800000000001</v>
      </c>
      <c r="T289" s="1750"/>
      <c r="U289" s="1715">
        <f t="shared" ref="U289:U322" si="98">((1-I289)*O289)+((1-J289)*Q289)</f>
        <v>0</v>
      </c>
      <c r="V289" s="1715">
        <f t="shared" si="84"/>
        <v>0</v>
      </c>
      <c r="W289" s="1715">
        <f t="shared" si="85"/>
        <v>2007</v>
      </c>
      <c r="X289" s="1718">
        <v>2007</v>
      </c>
      <c r="Y289" s="1729">
        <v>616047</v>
      </c>
      <c r="Z289" s="1720">
        <v>42410</v>
      </c>
      <c r="AA289" s="1778" t="s">
        <v>213</v>
      </c>
      <c r="AB289" s="1875"/>
    </row>
    <row r="290" spans="1:28" s="1713" customFormat="1" x14ac:dyDescent="0.2">
      <c r="A290" s="1801">
        <v>2016032</v>
      </c>
      <c r="B290" s="1727"/>
      <c r="C290" s="1727">
        <v>557216</v>
      </c>
      <c r="D290" s="1713" t="s">
        <v>68</v>
      </c>
      <c r="E290" s="1713">
        <v>1</v>
      </c>
      <c r="F290" s="1713">
        <v>8</v>
      </c>
      <c r="G290" s="1713">
        <v>4</v>
      </c>
      <c r="H290" s="1713">
        <v>5</v>
      </c>
      <c r="I290" s="1728">
        <v>1</v>
      </c>
      <c r="J290" s="1728">
        <v>1</v>
      </c>
      <c r="K290" s="1728"/>
      <c r="L290" s="1715">
        <v>3174</v>
      </c>
      <c r="M290" s="1715"/>
      <c r="N290" s="1715">
        <f t="shared" si="95"/>
        <v>2124.84</v>
      </c>
      <c r="O290" s="1715">
        <v>1674.84</v>
      </c>
      <c r="P290" s="1788">
        <f t="shared" si="96"/>
        <v>0.78821934828034101</v>
      </c>
      <c r="Q290" s="1715">
        <v>450</v>
      </c>
      <c r="R290" s="1788">
        <f t="shared" si="97"/>
        <v>0.21178065171965887</v>
      </c>
      <c r="S290" s="1775">
        <f t="shared" si="94"/>
        <v>18</v>
      </c>
      <c r="T290" s="1750"/>
      <c r="U290" s="1715">
        <f t="shared" si="98"/>
        <v>0</v>
      </c>
      <c r="V290" s="1715">
        <f t="shared" si="84"/>
        <v>0</v>
      </c>
      <c r="W290" s="1715">
        <f t="shared" si="85"/>
        <v>3174</v>
      </c>
      <c r="X290" s="1718">
        <v>3174</v>
      </c>
      <c r="Y290" s="1729">
        <v>616054</v>
      </c>
      <c r="Z290" s="1720">
        <v>42419</v>
      </c>
      <c r="AA290" s="1778" t="s">
        <v>213</v>
      </c>
      <c r="AB290" s="1875"/>
    </row>
    <row r="291" spans="1:28" s="1713" customFormat="1" x14ac:dyDescent="0.2">
      <c r="A291" s="1802" t="s">
        <v>1065</v>
      </c>
      <c r="B291" s="1727"/>
      <c r="C291" s="1727" t="s">
        <v>1066</v>
      </c>
      <c r="D291" s="1713" t="s">
        <v>68</v>
      </c>
      <c r="E291" s="1713">
        <v>0</v>
      </c>
      <c r="F291" s="1713">
        <v>1</v>
      </c>
      <c r="G291" s="1713">
        <v>2</v>
      </c>
      <c r="H291" s="1713">
        <v>0</v>
      </c>
      <c r="I291" s="1728">
        <v>1</v>
      </c>
      <c r="J291" s="1728">
        <v>1</v>
      </c>
      <c r="K291" s="1728"/>
      <c r="L291" s="1715">
        <v>449</v>
      </c>
      <c r="M291" s="1715"/>
      <c r="N291" s="1715">
        <f>O291+Q291</f>
        <v>302.65999999999997</v>
      </c>
      <c r="O291" s="1715">
        <v>227.66</v>
      </c>
      <c r="P291" s="1788">
        <f>O291/N291</f>
        <v>0.75219718496002119</v>
      </c>
      <c r="Q291" s="1715">
        <v>75</v>
      </c>
      <c r="R291" s="1788">
        <f>Q291/N291</f>
        <v>0.24780281503997889</v>
      </c>
      <c r="S291" s="1775">
        <f>Q291/$S$1</f>
        <v>3</v>
      </c>
      <c r="T291" s="1750"/>
      <c r="U291" s="1715">
        <f t="shared" si="98"/>
        <v>0</v>
      </c>
      <c r="V291" s="1715">
        <f>L291-W291</f>
        <v>0</v>
      </c>
      <c r="W291" s="1715">
        <f>X291+AC291+AH291+AM291+AO291+AR291</f>
        <v>449</v>
      </c>
      <c r="X291" s="1718">
        <v>449</v>
      </c>
      <c r="Y291" s="1729">
        <v>616122</v>
      </c>
      <c r="Z291" s="1720">
        <v>42479</v>
      </c>
      <c r="AA291" s="1778" t="s">
        <v>213</v>
      </c>
      <c r="AB291" s="1875"/>
    </row>
    <row r="292" spans="1:28" s="1713" customFormat="1" x14ac:dyDescent="0.2">
      <c r="A292" s="1801">
        <v>2016033</v>
      </c>
      <c r="B292" s="1727"/>
      <c r="C292" s="1727" t="s">
        <v>806</v>
      </c>
      <c r="D292" s="1713" t="s">
        <v>322</v>
      </c>
      <c r="E292" s="1713">
        <v>0</v>
      </c>
      <c r="F292" s="1713">
        <v>6</v>
      </c>
      <c r="G292" s="1713">
        <v>2</v>
      </c>
      <c r="H292" s="1713">
        <v>0</v>
      </c>
      <c r="I292" s="1728">
        <v>1</v>
      </c>
      <c r="J292" s="1728">
        <v>1</v>
      </c>
      <c r="K292" s="1728"/>
      <c r="L292" s="1715">
        <v>1369.62</v>
      </c>
      <c r="M292" s="1715"/>
      <c r="N292" s="1715">
        <f t="shared" si="95"/>
        <v>0</v>
      </c>
      <c r="O292" s="1715">
        <v>0</v>
      </c>
      <c r="P292" s="1788"/>
      <c r="Q292" s="1715">
        <v>0</v>
      </c>
      <c r="R292" s="1788"/>
      <c r="S292" s="1775">
        <f t="shared" si="94"/>
        <v>0</v>
      </c>
      <c r="T292" s="1750"/>
      <c r="U292" s="1715">
        <f t="shared" si="98"/>
        <v>0</v>
      </c>
      <c r="V292" s="1715">
        <f t="shared" si="84"/>
        <v>0</v>
      </c>
      <c r="W292" s="1715">
        <f t="shared" si="85"/>
        <v>1369.62</v>
      </c>
      <c r="X292" s="1718">
        <v>1369.62</v>
      </c>
      <c r="Y292" s="1729">
        <v>616101</v>
      </c>
      <c r="Z292" s="1720">
        <v>42445</v>
      </c>
      <c r="AA292" s="1778" t="s">
        <v>213</v>
      </c>
      <c r="AB292" s="1875"/>
    </row>
    <row r="293" spans="1:28" s="1713" customFormat="1" x14ac:dyDescent="0.2">
      <c r="A293" s="1801">
        <v>2016034</v>
      </c>
      <c r="B293" s="1727"/>
      <c r="C293" s="1727" t="s">
        <v>813</v>
      </c>
      <c r="D293" s="1713" t="s">
        <v>642</v>
      </c>
      <c r="E293" s="1713">
        <v>1</v>
      </c>
      <c r="F293" s="1713">
        <v>4</v>
      </c>
      <c r="G293" s="1713">
        <v>2</v>
      </c>
      <c r="H293" s="1713">
        <v>2</v>
      </c>
      <c r="I293" s="1728">
        <v>1</v>
      </c>
      <c r="J293" s="1728">
        <v>1</v>
      </c>
      <c r="K293" s="1728"/>
      <c r="L293" s="1715">
        <v>1318.28</v>
      </c>
      <c r="M293" s="1715"/>
      <c r="N293" s="1715">
        <f t="shared" si="95"/>
        <v>1249</v>
      </c>
      <c r="O293" s="1715">
        <v>1008.17</v>
      </c>
      <c r="P293" s="1788">
        <f>O293/N293</f>
        <v>0.80718174539631704</v>
      </c>
      <c r="Q293" s="1715">
        <v>240.83</v>
      </c>
      <c r="R293" s="1788">
        <f>Q293/N293</f>
        <v>0.19281825460368296</v>
      </c>
      <c r="S293" s="1775">
        <f t="shared" si="94"/>
        <v>9.6332000000000004</v>
      </c>
      <c r="T293" s="1750"/>
      <c r="U293" s="1715">
        <f t="shared" si="98"/>
        <v>0</v>
      </c>
      <c r="V293" s="1715">
        <f t="shared" si="84"/>
        <v>0</v>
      </c>
      <c r="W293" s="1715">
        <f t="shared" si="85"/>
        <v>1318.28</v>
      </c>
      <c r="X293" s="1718">
        <v>1318.28</v>
      </c>
      <c r="Y293" s="1729">
        <v>616103</v>
      </c>
      <c r="Z293" s="1720">
        <v>42445</v>
      </c>
      <c r="AA293" s="1778" t="s">
        <v>213</v>
      </c>
      <c r="AB293" s="1875"/>
    </row>
    <row r="294" spans="1:28" s="1713" customFormat="1" x14ac:dyDescent="0.2">
      <c r="A294" s="1801">
        <v>2016035</v>
      </c>
      <c r="B294" s="1727"/>
      <c r="C294" s="1727" t="s">
        <v>818</v>
      </c>
      <c r="D294" s="1713" t="s">
        <v>322</v>
      </c>
      <c r="E294" s="1713">
        <v>0</v>
      </c>
      <c r="F294" s="1713">
        <v>2</v>
      </c>
      <c r="G294" s="1713">
        <v>0</v>
      </c>
      <c r="H294" s="1713">
        <v>0</v>
      </c>
      <c r="I294" s="1728">
        <v>1</v>
      </c>
      <c r="J294" s="1728">
        <v>1</v>
      </c>
      <c r="K294" s="1728"/>
      <c r="L294" s="1715">
        <v>557.38</v>
      </c>
      <c r="M294" s="1715"/>
      <c r="N294" s="1715">
        <f t="shared" si="95"/>
        <v>0</v>
      </c>
      <c r="O294" s="1715">
        <v>0</v>
      </c>
      <c r="P294" s="1788"/>
      <c r="Q294" s="1715">
        <v>0</v>
      </c>
      <c r="R294" s="1788"/>
      <c r="S294" s="1775">
        <f t="shared" si="94"/>
        <v>0</v>
      </c>
      <c r="T294" s="1750"/>
      <c r="U294" s="1715">
        <f t="shared" si="98"/>
        <v>0</v>
      </c>
      <c r="V294" s="1715">
        <f t="shared" si="84"/>
        <v>0</v>
      </c>
      <c r="W294" s="1715">
        <f t="shared" si="85"/>
        <v>557.38</v>
      </c>
      <c r="X294" s="1718">
        <v>557.38</v>
      </c>
      <c r="Y294" s="1729">
        <v>616053</v>
      </c>
      <c r="Z294" s="1720">
        <v>42419</v>
      </c>
      <c r="AA294" s="1778" t="s">
        <v>213</v>
      </c>
      <c r="AB294" s="1875"/>
    </row>
    <row r="295" spans="1:28" s="1713" customFormat="1" x14ac:dyDescent="0.2">
      <c r="A295" s="1801">
        <v>2016036</v>
      </c>
      <c r="B295" s="1727"/>
      <c r="C295" s="1727">
        <v>574316</v>
      </c>
      <c r="D295" s="1713" t="s">
        <v>68</v>
      </c>
      <c r="E295" s="1713">
        <v>1</v>
      </c>
      <c r="F295" s="1713">
        <v>7</v>
      </c>
      <c r="G295" s="1713">
        <v>5</v>
      </c>
      <c r="H295" s="1713">
        <v>2</v>
      </c>
      <c r="I295" s="1728">
        <v>1</v>
      </c>
      <c r="J295" s="1728">
        <v>1</v>
      </c>
      <c r="K295" s="1728"/>
      <c r="L295" s="1715">
        <v>1872</v>
      </c>
      <c r="M295" s="1715"/>
      <c r="N295" s="1715">
        <f t="shared" si="95"/>
        <v>1330.73</v>
      </c>
      <c r="O295" s="1715">
        <v>1020.77</v>
      </c>
      <c r="P295" s="1788">
        <f>O295/N295</f>
        <v>0.7670752143560301</v>
      </c>
      <c r="Q295" s="1715">
        <v>309.95999999999998</v>
      </c>
      <c r="R295" s="1788">
        <f>Q295/N295</f>
        <v>0.23292478564396984</v>
      </c>
      <c r="S295" s="1775">
        <f t="shared" si="94"/>
        <v>12.398399999999999</v>
      </c>
      <c r="T295" s="1750"/>
      <c r="U295" s="1715">
        <f t="shared" si="98"/>
        <v>0</v>
      </c>
      <c r="V295" s="1715">
        <f t="shared" si="84"/>
        <v>0</v>
      </c>
      <c r="W295" s="1715">
        <f t="shared" si="85"/>
        <v>1872</v>
      </c>
      <c r="X295" s="1718">
        <v>1872</v>
      </c>
      <c r="Y295" s="1729">
        <v>616055</v>
      </c>
      <c r="Z295" s="1720">
        <v>42419</v>
      </c>
      <c r="AA295" s="1778" t="s">
        <v>213</v>
      </c>
      <c r="AB295" s="1875"/>
    </row>
    <row r="296" spans="1:28" s="1713" customFormat="1" x14ac:dyDescent="0.2">
      <c r="A296" s="1801">
        <v>2016037</v>
      </c>
      <c r="B296" s="1727"/>
      <c r="C296" s="1727">
        <v>565216</v>
      </c>
      <c r="D296" s="1713" t="s">
        <v>68</v>
      </c>
      <c r="E296" s="1713">
        <v>1</v>
      </c>
      <c r="F296" s="1713">
        <v>11</v>
      </c>
      <c r="G296" s="1713">
        <v>10</v>
      </c>
      <c r="H296" s="1713">
        <v>1</v>
      </c>
      <c r="I296" s="1728">
        <v>1</v>
      </c>
      <c r="J296" s="1728">
        <v>1</v>
      </c>
      <c r="K296" s="1728"/>
      <c r="L296" s="1715">
        <v>3434</v>
      </c>
      <c r="M296" s="1715"/>
      <c r="N296" s="1715">
        <f t="shared" si="95"/>
        <v>1875.9</v>
      </c>
      <c r="O296" s="1715">
        <v>1155.27</v>
      </c>
      <c r="P296" s="1788">
        <f>O296/N296</f>
        <v>0.61584839277146963</v>
      </c>
      <c r="Q296" s="1715">
        <v>720.63</v>
      </c>
      <c r="R296" s="1788">
        <f>Q296/N296</f>
        <v>0.38415160722853031</v>
      </c>
      <c r="S296" s="1775">
        <f t="shared" si="94"/>
        <v>28.825199999999999</v>
      </c>
      <c r="T296" s="1750"/>
      <c r="U296" s="1715">
        <f t="shared" si="98"/>
        <v>0</v>
      </c>
      <c r="V296" s="1715">
        <f t="shared" si="84"/>
        <v>0</v>
      </c>
      <c r="W296" s="1715">
        <f>X296+AC296+AH296+AM296+AO296+AR296</f>
        <v>3434</v>
      </c>
      <c r="X296" s="1819">
        <v>3434</v>
      </c>
      <c r="Y296" s="1729">
        <v>616056</v>
      </c>
      <c r="Z296" s="1720">
        <v>42419</v>
      </c>
      <c r="AA296" s="1778" t="s">
        <v>213</v>
      </c>
      <c r="AB296" s="1875"/>
    </row>
    <row r="297" spans="1:28" s="1713" customFormat="1" x14ac:dyDescent="0.2">
      <c r="A297" s="1801">
        <v>2016038</v>
      </c>
      <c r="B297" s="1727"/>
      <c r="C297" s="1727" t="s">
        <v>824</v>
      </c>
      <c r="D297" s="1713" t="s">
        <v>642</v>
      </c>
      <c r="E297" s="1713">
        <v>1</v>
      </c>
      <c r="F297" s="1713">
        <v>7</v>
      </c>
      <c r="G297" s="1713">
        <v>6</v>
      </c>
      <c r="H297" s="1713">
        <v>3</v>
      </c>
      <c r="I297" s="1728">
        <v>1</v>
      </c>
      <c r="J297" s="1728">
        <v>1</v>
      </c>
      <c r="K297" s="1728"/>
      <c r="L297" s="1715">
        <v>3102.62</v>
      </c>
      <c r="M297" s="1715"/>
      <c r="N297" s="1715">
        <f t="shared" si="95"/>
        <v>0</v>
      </c>
      <c r="O297" s="1715">
        <v>0</v>
      </c>
      <c r="P297" s="1788"/>
      <c r="Q297" s="1715">
        <v>0</v>
      </c>
      <c r="R297" s="1788"/>
      <c r="S297" s="1775">
        <f t="shared" si="94"/>
        <v>0</v>
      </c>
      <c r="T297" s="1750"/>
      <c r="U297" s="1715">
        <f t="shared" si="98"/>
        <v>0</v>
      </c>
      <c r="V297" s="1715">
        <f t="shared" si="84"/>
        <v>0</v>
      </c>
      <c r="W297" s="1715">
        <f t="shared" si="85"/>
        <v>3102.62</v>
      </c>
      <c r="X297" s="1718">
        <v>3102.62</v>
      </c>
      <c r="Y297" s="1729">
        <v>616104</v>
      </c>
      <c r="Z297" s="1720">
        <v>42445</v>
      </c>
      <c r="AA297" s="1778" t="s">
        <v>213</v>
      </c>
      <c r="AB297" s="1875"/>
    </row>
    <row r="298" spans="1:28" s="1713" customFormat="1" x14ac:dyDescent="0.2">
      <c r="A298" s="1801">
        <v>2016039</v>
      </c>
      <c r="B298" s="1727"/>
      <c r="C298" s="1727" t="s">
        <v>825</v>
      </c>
      <c r="D298" s="1713" t="s">
        <v>68</v>
      </c>
      <c r="E298" s="1713">
        <v>7</v>
      </c>
      <c r="F298" s="1713">
        <f>E298*7</f>
        <v>49</v>
      </c>
      <c r="G298" s="1713">
        <f>E298*6</f>
        <v>42</v>
      </c>
      <c r="H298" s="1713">
        <f>E298*2</f>
        <v>14</v>
      </c>
      <c r="I298" s="1728">
        <v>1</v>
      </c>
      <c r="J298" s="1728">
        <v>1</v>
      </c>
      <c r="K298" s="1728"/>
      <c r="L298" s="1715">
        <v>12271</v>
      </c>
      <c r="M298" s="1715"/>
      <c r="N298" s="1715">
        <f t="shared" si="95"/>
        <v>8151.23</v>
      </c>
      <c r="O298" s="1715">
        <v>6156.13</v>
      </c>
      <c r="P298" s="1788">
        <f>O298/N298</f>
        <v>0.75523939331855439</v>
      </c>
      <c r="Q298" s="1715">
        <v>1995.1</v>
      </c>
      <c r="R298" s="1788">
        <f>Q298/N298</f>
        <v>0.24476060668144561</v>
      </c>
      <c r="S298" s="1775">
        <f t="shared" si="94"/>
        <v>79.804000000000002</v>
      </c>
      <c r="T298" s="1750"/>
      <c r="U298" s="1715">
        <f t="shared" si="98"/>
        <v>0</v>
      </c>
      <c r="V298" s="1715">
        <f t="shared" si="84"/>
        <v>0</v>
      </c>
      <c r="W298" s="1715">
        <f t="shared" si="85"/>
        <v>12271</v>
      </c>
      <c r="X298" s="1718">
        <v>12271</v>
      </c>
      <c r="Y298" s="1729">
        <v>616057</v>
      </c>
      <c r="Z298" s="1720">
        <v>42419</v>
      </c>
      <c r="AA298" s="1778" t="s">
        <v>213</v>
      </c>
      <c r="AB298" s="1875"/>
    </row>
    <row r="299" spans="1:28" s="1713" customFormat="1" x14ac:dyDescent="0.2">
      <c r="A299" s="1802" t="s">
        <v>931</v>
      </c>
      <c r="B299" s="1727"/>
      <c r="C299" s="1727" t="s">
        <v>977</v>
      </c>
      <c r="D299" s="1713" t="s">
        <v>68</v>
      </c>
      <c r="E299" s="1713">
        <v>0</v>
      </c>
      <c r="F299" s="1713">
        <v>0</v>
      </c>
      <c r="G299" s="1713">
        <v>0</v>
      </c>
      <c r="H299" s="1713">
        <v>0</v>
      </c>
      <c r="I299" s="1728">
        <v>1</v>
      </c>
      <c r="J299" s="1728">
        <v>1</v>
      </c>
      <c r="K299" s="1728"/>
      <c r="L299" s="1715">
        <v>59.75</v>
      </c>
      <c r="M299" s="1715"/>
      <c r="N299" s="1715">
        <f>O299+Q299</f>
        <v>49.75</v>
      </c>
      <c r="O299" s="1715">
        <v>49.75</v>
      </c>
      <c r="P299" s="1788">
        <f>O299/N299</f>
        <v>1</v>
      </c>
      <c r="Q299" s="1715">
        <v>0</v>
      </c>
      <c r="R299" s="1788">
        <f>Q299/N299</f>
        <v>0</v>
      </c>
      <c r="S299" s="1775">
        <f>Q299/$S$1</f>
        <v>0</v>
      </c>
      <c r="T299" s="1750"/>
      <c r="U299" s="1715">
        <f t="shared" si="98"/>
        <v>0</v>
      </c>
      <c r="V299" s="1715">
        <f>L299-W299</f>
        <v>0</v>
      </c>
      <c r="W299" s="1715">
        <f>X299+AC299+AH299+AM299+AO299+AR299</f>
        <v>59.75</v>
      </c>
      <c r="X299" s="1718">
        <v>59.75</v>
      </c>
      <c r="Y299" s="1729">
        <v>616123</v>
      </c>
      <c r="Z299" s="1720">
        <v>42479</v>
      </c>
      <c r="AA299" s="1778" t="s">
        <v>213</v>
      </c>
      <c r="AB299" s="1875"/>
    </row>
    <row r="300" spans="1:28" s="1713" customFormat="1" x14ac:dyDescent="0.2">
      <c r="A300" s="1801">
        <v>2016040</v>
      </c>
      <c r="B300" s="1727"/>
      <c r="C300" s="1727" t="s">
        <v>826</v>
      </c>
      <c r="D300" s="1713" t="s">
        <v>68</v>
      </c>
      <c r="E300" s="1713">
        <v>3</v>
      </c>
      <c r="F300" s="1713">
        <f>E300*6</f>
        <v>18</v>
      </c>
      <c r="G300" s="1713">
        <f>E300*5</f>
        <v>15</v>
      </c>
      <c r="H300" s="1713">
        <f>E300*1</f>
        <v>3</v>
      </c>
      <c r="I300" s="1728">
        <v>1</v>
      </c>
      <c r="J300" s="1728">
        <v>1</v>
      </c>
      <c r="K300" s="1728"/>
      <c r="L300" s="1715">
        <v>4929</v>
      </c>
      <c r="M300" s="1715"/>
      <c r="N300" s="1715">
        <f t="shared" si="95"/>
        <v>3350.31</v>
      </c>
      <c r="O300" s="1715">
        <v>2595.52</v>
      </c>
      <c r="P300" s="1788">
        <f>O300/N300</f>
        <v>0.7747103999331405</v>
      </c>
      <c r="Q300" s="1715">
        <v>754.79</v>
      </c>
      <c r="R300" s="1788">
        <f>Q300/N300</f>
        <v>0.22528960006685947</v>
      </c>
      <c r="S300" s="1775">
        <f t="shared" si="94"/>
        <v>30.191599999999998</v>
      </c>
      <c r="T300" s="1750"/>
      <c r="U300" s="1715">
        <f t="shared" si="98"/>
        <v>0</v>
      </c>
      <c r="V300" s="1715">
        <f t="shared" si="84"/>
        <v>0</v>
      </c>
      <c r="W300" s="1715">
        <f t="shared" si="85"/>
        <v>4929</v>
      </c>
      <c r="X300" s="1718">
        <v>4929</v>
      </c>
      <c r="Y300" s="1729">
        <v>616058</v>
      </c>
      <c r="Z300" s="1720">
        <v>42419</v>
      </c>
      <c r="AA300" s="1778" t="s">
        <v>213</v>
      </c>
      <c r="AB300" s="1875"/>
    </row>
    <row r="301" spans="1:28" s="1713" customFormat="1" x14ac:dyDescent="0.2">
      <c r="A301" s="1801">
        <v>2016041</v>
      </c>
      <c r="B301" s="1727"/>
      <c r="C301" s="1727">
        <v>568216</v>
      </c>
      <c r="D301" s="1713" t="s">
        <v>68</v>
      </c>
      <c r="E301" s="1713">
        <v>4</v>
      </c>
      <c r="F301" s="1713">
        <v>32</v>
      </c>
      <c r="G301" s="1713">
        <v>20</v>
      </c>
      <c r="H301" s="1713">
        <v>8</v>
      </c>
      <c r="I301" s="1728">
        <v>1</v>
      </c>
      <c r="J301" s="1728">
        <v>1</v>
      </c>
      <c r="K301" s="1728"/>
      <c r="L301" s="1715">
        <v>7824</v>
      </c>
      <c r="M301" s="1715"/>
      <c r="N301" s="1715">
        <f t="shared" si="95"/>
        <v>5297.86</v>
      </c>
      <c r="O301" s="1715">
        <v>4154.3599999999997</v>
      </c>
      <c r="P301" s="1788">
        <f>O301/N301</f>
        <v>0.78415813177396154</v>
      </c>
      <c r="Q301" s="1715">
        <v>1143.5</v>
      </c>
      <c r="R301" s="1788">
        <f>Q301/N301</f>
        <v>0.21584186822603846</v>
      </c>
      <c r="S301" s="1775">
        <f t="shared" si="94"/>
        <v>45.74</v>
      </c>
      <c r="T301" s="1750"/>
      <c r="U301" s="1715">
        <f t="shared" si="98"/>
        <v>0</v>
      </c>
      <c r="V301" s="1715">
        <f t="shared" si="84"/>
        <v>0</v>
      </c>
      <c r="W301" s="1715">
        <f t="shared" si="85"/>
        <v>7824</v>
      </c>
      <c r="X301" s="1718">
        <v>7824</v>
      </c>
      <c r="Y301" s="1729">
        <v>616059</v>
      </c>
      <c r="Z301" s="1720">
        <v>42419</v>
      </c>
      <c r="AA301" s="1778" t="s">
        <v>213</v>
      </c>
      <c r="AB301" s="1875"/>
    </row>
    <row r="302" spans="1:28" s="1713" customFormat="1" x14ac:dyDescent="0.2">
      <c r="A302" s="1802" t="s">
        <v>1044</v>
      </c>
      <c r="B302" s="1727"/>
      <c r="C302" s="1727" t="s">
        <v>1045</v>
      </c>
      <c r="D302" s="1713" t="s">
        <v>68</v>
      </c>
      <c r="E302" s="1713">
        <v>0</v>
      </c>
      <c r="F302" s="1713">
        <v>0</v>
      </c>
      <c r="G302" s="1713">
        <v>0</v>
      </c>
      <c r="H302" s="1713">
        <v>0</v>
      </c>
      <c r="I302" s="1728">
        <v>1</v>
      </c>
      <c r="J302" s="1728">
        <v>1</v>
      </c>
      <c r="K302" s="1728"/>
      <c r="L302" s="1715">
        <v>107.52</v>
      </c>
      <c r="M302" s="1715"/>
      <c r="N302" s="1715">
        <f>O302+Q302</f>
        <v>53.76</v>
      </c>
      <c r="O302" s="1715">
        <v>53.76</v>
      </c>
      <c r="P302" s="1788">
        <f>O302/N302</f>
        <v>1</v>
      </c>
      <c r="Q302" s="1715">
        <v>0</v>
      </c>
      <c r="R302" s="1788">
        <f>Q302/N302</f>
        <v>0</v>
      </c>
      <c r="S302" s="1775">
        <f>Q302/$S$1</f>
        <v>0</v>
      </c>
      <c r="T302" s="1750"/>
      <c r="U302" s="1715">
        <f t="shared" si="98"/>
        <v>0</v>
      </c>
      <c r="V302" s="1715">
        <f>L302-W302</f>
        <v>0</v>
      </c>
      <c r="W302" s="1715">
        <f>X302+AC302+AH302+AM302+AO302+AR302</f>
        <v>107.52</v>
      </c>
      <c r="X302" s="1718">
        <v>107.52</v>
      </c>
      <c r="Y302" s="1729">
        <v>616124</v>
      </c>
      <c r="Z302" s="1720">
        <v>42479</v>
      </c>
      <c r="AA302" s="1778" t="s">
        <v>213</v>
      </c>
      <c r="AB302" s="1875"/>
    </row>
    <row r="303" spans="1:28" s="1713" customFormat="1" x14ac:dyDescent="0.2">
      <c r="A303" s="1801">
        <v>2016042</v>
      </c>
      <c r="B303" s="1727"/>
      <c r="C303" s="1727">
        <v>568616</v>
      </c>
      <c r="D303" s="1713" t="s">
        <v>68</v>
      </c>
      <c r="E303" s="1713">
        <v>1</v>
      </c>
      <c r="F303" s="1713">
        <v>9</v>
      </c>
      <c r="G303" s="1713">
        <v>5</v>
      </c>
      <c r="H303" s="1713">
        <v>3</v>
      </c>
      <c r="I303" s="1728">
        <v>1</v>
      </c>
      <c r="J303" s="1728">
        <v>1</v>
      </c>
      <c r="K303" s="1728"/>
      <c r="L303" s="1715">
        <v>2407</v>
      </c>
      <c r="M303" s="1715"/>
      <c r="N303" s="1715">
        <f t="shared" si="95"/>
        <v>1678.3600000000001</v>
      </c>
      <c r="O303" s="1715">
        <v>1321.9</v>
      </c>
      <c r="P303" s="1788">
        <f>IF(N303&lt;=0,"",O303/N303)</f>
        <v>0.78761409947806194</v>
      </c>
      <c r="Q303" s="1715">
        <v>356.46</v>
      </c>
      <c r="R303" s="1788">
        <f>IF(N303&lt;=0,"",Q303/N303)</f>
        <v>0.21238590052193806</v>
      </c>
      <c r="S303" s="1775">
        <f t="shared" si="94"/>
        <v>14.2584</v>
      </c>
      <c r="T303" s="1750"/>
      <c r="U303" s="1715">
        <f t="shared" si="98"/>
        <v>0</v>
      </c>
      <c r="V303" s="1715">
        <f t="shared" si="84"/>
        <v>0</v>
      </c>
      <c r="W303" s="1715">
        <f t="shared" si="85"/>
        <v>2407</v>
      </c>
      <c r="X303" s="1718">
        <v>2407</v>
      </c>
      <c r="Y303" s="1729">
        <v>616060</v>
      </c>
      <c r="Z303" s="1720">
        <v>42419</v>
      </c>
      <c r="AA303" s="1778" t="s">
        <v>213</v>
      </c>
      <c r="AB303" s="1875"/>
    </row>
    <row r="304" spans="1:28" s="1713" customFormat="1" x14ac:dyDescent="0.2">
      <c r="A304" s="1801">
        <v>2016043</v>
      </c>
      <c r="B304" s="1727"/>
      <c r="C304" s="1727" t="s">
        <v>827</v>
      </c>
      <c r="D304" s="1713" t="s">
        <v>68</v>
      </c>
      <c r="E304" s="1713">
        <v>4</v>
      </c>
      <c r="F304" s="1713">
        <v>32</v>
      </c>
      <c r="G304" s="1713">
        <v>20</v>
      </c>
      <c r="H304" s="1713">
        <v>3</v>
      </c>
      <c r="I304" s="1728">
        <v>1</v>
      </c>
      <c r="J304" s="1728">
        <v>1</v>
      </c>
      <c r="K304" s="1728"/>
      <c r="L304" s="1715">
        <v>8952</v>
      </c>
      <c r="M304" s="1715"/>
      <c r="N304" s="1715">
        <f t="shared" si="95"/>
        <v>5937.3</v>
      </c>
      <c r="O304" s="1715">
        <v>4527.51</v>
      </c>
      <c r="P304" s="1788">
        <f>IF(N304&lt;=0,"",O304/N304)</f>
        <v>0.7625536860188975</v>
      </c>
      <c r="Q304" s="1715">
        <v>1409.79</v>
      </c>
      <c r="R304" s="1788">
        <f>IF(N304&lt;=0,"",Q304/N304)</f>
        <v>0.2374463139811025</v>
      </c>
      <c r="S304" s="1775">
        <f t="shared" si="94"/>
        <v>56.391599999999997</v>
      </c>
      <c r="T304" s="1750"/>
      <c r="U304" s="1715">
        <f t="shared" si="98"/>
        <v>0</v>
      </c>
      <c r="V304" s="1715">
        <f t="shared" si="84"/>
        <v>0</v>
      </c>
      <c r="W304" s="1715">
        <f t="shared" si="85"/>
        <v>8952</v>
      </c>
      <c r="X304" s="1718">
        <v>8952</v>
      </c>
      <c r="Y304" s="1729">
        <v>616061</v>
      </c>
      <c r="Z304" s="1720">
        <v>42419</v>
      </c>
      <c r="AA304" s="1778" t="s">
        <v>213</v>
      </c>
      <c r="AB304" s="1875"/>
    </row>
    <row r="305" spans="1:28" s="1713" customFormat="1" x14ac:dyDescent="0.2">
      <c r="A305" s="1802" t="s">
        <v>973</v>
      </c>
      <c r="B305" s="1727"/>
      <c r="C305" s="1727" t="s">
        <v>974</v>
      </c>
      <c r="D305" s="1713" t="s">
        <v>68</v>
      </c>
      <c r="E305" s="1713">
        <v>0</v>
      </c>
      <c r="F305" s="1713">
        <v>0</v>
      </c>
      <c r="G305" s="1713">
        <v>0</v>
      </c>
      <c r="H305" s="1713">
        <v>0</v>
      </c>
      <c r="I305" s="1728">
        <v>1</v>
      </c>
      <c r="J305" s="1728">
        <v>1</v>
      </c>
      <c r="K305" s="1728"/>
      <c r="L305" s="1715">
        <v>907.2</v>
      </c>
      <c r="M305" s="1715"/>
      <c r="N305" s="1715">
        <f>O305+Q305</f>
        <v>453.6</v>
      </c>
      <c r="O305" s="1715">
        <v>303.60000000000002</v>
      </c>
      <c r="P305" s="1788">
        <f>IF(N305&lt;=0,"",O305/N305)</f>
        <v>0.6693121693121693</v>
      </c>
      <c r="Q305" s="1715">
        <v>150</v>
      </c>
      <c r="R305" s="1788">
        <f>IF(N305&lt;=0,"",Q305/N305)</f>
        <v>0.3306878306878307</v>
      </c>
      <c r="S305" s="1775">
        <f>Q305/$S$1</f>
        <v>6</v>
      </c>
      <c r="T305" s="1750"/>
      <c r="U305" s="1715">
        <f t="shared" si="98"/>
        <v>0</v>
      </c>
      <c r="V305" s="1715">
        <f>L305-W305</f>
        <v>0</v>
      </c>
      <c r="W305" s="1715">
        <f>X305+AC305+AH305+AM305+AO305+AR305</f>
        <v>907.2</v>
      </c>
      <c r="X305" s="1718">
        <v>907.2</v>
      </c>
      <c r="Y305" s="1729">
        <v>616125</v>
      </c>
      <c r="Z305" s="1720">
        <v>42479</v>
      </c>
      <c r="AA305" s="1778" t="s">
        <v>213</v>
      </c>
      <c r="AB305" s="1875"/>
    </row>
    <row r="306" spans="1:28" s="1713" customFormat="1" x14ac:dyDescent="0.2">
      <c r="A306" s="1801">
        <v>2016044</v>
      </c>
      <c r="B306" s="1727"/>
      <c r="C306" s="1727">
        <v>568916</v>
      </c>
      <c r="D306" s="1713" t="s">
        <v>68</v>
      </c>
      <c r="E306" s="1713">
        <v>1</v>
      </c>
      <c r="F306" s="1713">
        <v>10</v>
      </c>
      <c r="G306" s="1713">
        <v>5</v>
      </c>
      <c r="H306" s="1713">
        <v>5</v>
      </c>
      <c r="I306" s="1728">
        <v>1</v>
      </c>
      <c r="J306" s="1728">
        <v>1</v>
      </c>
      <c r="K306" s="1728"/>
      <c r="L306" s="1715">
        <v>3571</v>
      </c>
      <c r="M306" s="1715"/>
      <c r="N306" s="1715">
        <f t="shared" si="95"/>
        <v>2351.83</v>
      </c>
      <c r="O306" s="1715">
        <v>1836.41</v>
      </c>
      <c r="P306" s="1788">
        <f t="shared" ref="P306:P392" si="99">IF(N306&lt;=0,"",O306/N306)</f>
        <v>0.78084300310821797</v>
      </c>
      <c r="Q306" s="1715">
        <v>515.41999999999996</v>
      </c>
      <c r="R306" s="1788">
        <f t="shared" ref="R306:R392" si="100">IF(N306&lt;=0,"",Q306/N306)</f>
        <v>0.21915699689178214</v>
      </c>
      <c r="S306" s="1775">
        <f t="shared" si="94"/>
        <v>20.616799999999998</v>
      </c>
      <c r="T306" s="1750"/>
      <c r="U306" s="1715">
        <f t="shared" si="98"/>
        <v>0</v>
      </c>
      <c r="V306" s="1715">
        <f t="shared" si="84"/>
        <v>0</v>
      </c>
      <c r="W306" s="1715">
        <f t="shared" si="85"/>
        <v>3571</v>
      </c>
      <c r="X306" s="1718">
        <v>3571</v>
      </c>
      <c r="Y306" s="1729">
        <v>616062</v>
      </c>
      <c r="Z306" s="1720">
        <v>42419</v>
      </c>
      <c r="AA306" s="1778" t="s">
        <v>213</v>
      </c>
      <c r="AB306" s="1875"/>
    </row>
    <row r="307" spans="1:28" s="1713" customFormat="1" x14ac:dyDescent="0.2">
      <c r="A307" s="1801">
        <v>2016045</v>
      </c>
      <c r="B307" s="1727"/>
      <c r="C307" s="1727">
        <v>569016</v>
      </c>
      <c r="D307" s="1713" t="s">
        <v>68</v>
      </c>
      <c r="E307" s="1713">
        <v>1</v>
      </c>
      <c r="F307" s="1713">
        <v>10</v>
      </c>
      <c r="G307" s="1713">
        <v>5</v>
      </c>
      <c r="H307" s="1713">
        <v>5</v>
      </c>
      <c r="I307" s="1728">
        <v>1</v>
      </c>
      <c r="J307" s="1728">
        <v>1</v>
      </c>
      <c r="K307" s="1728"/>
      <c r="L307" s="1715">
        <v>3571</v>
      </c>
      <c r="M307" s="1715"/>
      <c r="N307" s="1715">
        <f t="shared" si="95"/>
        <v>2351.83</v>
      </c>
      <c r="O307" s="1715">
        <v>1836.41</v>
      </c>
      <c r="P307" s="1788">
        <f t="shared" si="99"/>
        <v>0.78084300310821797</v>
      </c>
      <c r="Q307" s="1715">
        <v>515.41999999999996</v>
      </c>
      <c r="R307" s="1788">
        <f t="shared" si="100"/>
        <v>0.21915699689178214</v>
      </c>
      <c r="S307" s="1775">
        <f t="shared" si="94"/>
        <v>20.616799999999998</v>
      </c>
      <c r="T307" s="1750"/>
      <c r="U307" s="1715">
        <f t="shared" si="98"/>
        <v>0</v>
      </c>
      <c r="V307" s="1715">
        <f t="shared" si="84"/>
        <v>0</v>
      </c>
      <c r="W307" s="1715">
        <f t="shared" si="85"/>
        <v>3571</v>
      </c>
      <c r="X307" s="1718">
        <v>3571</v>
      </c>
      <c r="Y307" s="1729">
        <v>616063</v>
      </c>
      <c r="Z307" s="1720">
        <v>42419</v>
      </c>
      <c r="AA307" s="1778" t="s">
        <v>213</v>
      </c>
      <c r="AB307" s="1875"/>
    </row>
    <row r="308" spans="1:28" s="1713" customFormat="1" x14ac:dyDescent="0.2">
      <c r="A308" s="1802" t="s">
        <v>932</v>
      </c>
      <c r="B308" s="1727"/>
      <c r="C308" s="1727" t="s">
        <v>933</v>
      </c>
      <c r="D308" s="1713" t="s">
        <v>68</v>
      </c>
      <c r="E308" s="1713">
        <v>1</v>
      </c>
      <c r="F308" s="1713">
        <v>4</v>
      </c>
      <c r="G308" s="1713">
        <v>0</v>
      </c>
      <c r="H308" s="1713">
        <v>5</v>
      </c>
      <c r="I308" s="1728">
        <v>1</v>
      </c>
      <c r="J308" s="1728">
        <v>1</v>
      </c>
      <c r="K308" s="1728"/>
      <c r="L308" s="1715">
        <v>2250</v>
      </c>
      <c r="M308" s="1715"/>
      <c r="N308" s="1715">
        <f>O308+Q308</f>
        <v>1184.01</v>
      </c>
      <c r="O308" s="1715">
        <v>889.43</v>
      </c>
      <c r="P308" s="1788">
        <f>IF(N308&lt;=0,"",O308/N308)</f>
        <v>0.75120142566363457</v>
      </c>
      <c r="Q308" s="1715">
        <v>294.58</v>
      </c>
      <c r="R308" s="1788">
        <f>IF(N308&lt;=0,"",Q308/N308)</f>
        <v>0.2487985743363654</v>
      </c>
      <c r="S308" s="1775">
        <f>Q308/$S$1</f>
        <v>11.783199999999999</v>
      </c>
      <c r="T308" s="1750"/>
      <c r="U308" s="1715">
        <f t="shared" si="98"/>
        <v>0</v>
      </c>
      <c r="V308" s="1715">
        <f>L308-W308</f>
        <v>0</v>
      </c>
      <c r="W308" s="1715">
        <f>X308+AC308+AH308+AM308+AO308+AR308</f>
        <v>2250</v>
      </c>
      <c r="X308" s="1718">
        <v>2250</v>
      </c>
      <c r="Y308" s="1729">
        <v>616112</v>
      </c>
      <c r="Z308" s="1720">
        <v>42461</v>
      </c>
      <c r="AA308" s="1778" t="s">
        <v>213</v>
      </c>
      <c r="AB308" s="1875"/>
    </row>
    <row r="309" spans="1:28" s="1713" customFormat="1" x14ac:dyDescent="0.2">
      <c r="A309" s="1802">
        <v>2016046</v>
      </c>
      <c r="B309" s="1727"/>
      <c r="C309" s="1727" t="s">
        <v>829</v>
      </c>
      <c r="D309" s="1713" t="s">
        <v>830</v>
      </c>
      <c r="E309" s="1713">
        <v>1</v>
      </c>
      <c r="F309" s="1713">
        <v>1</v>
      </c>
      <c r="G309" s="1713">
        <v>1</v>
      </c>
      <c r="H309" s="1713">
        <v>0</v>
      </c>
      <c r="I309" s="1728">
        <v>1</v>
      </c>
      <c r="J309" s="1728">
        <v>1</v>
      </c>
      <c r="K309" s="1728"/>
      <c r="L309" s="1715">
        <v>648.64</v>
      </c>
      <c r="M309" s="1715"/>
      <c r="N309" s="1715">
        <f t="shared" si="95"/>
        <v>408.90000000000003</v>
      </c>
      <c r="O309" s="1715">
        <v>338.85</v>
      </c>
      <c r="P309" s="1788">
        <f t="shared" si="99"/>
        <v>0.8286867204695525</v>
      </c>
      <c r="Q309" s="1715">
        <v>70.05</v>
      </c>
      <c r="R309" s="1788">
        <f t="shared" si="100"/>
        <v>0.17131327953044753</v>
      </c>
      <c r="S309" s="1775">
        <f t="shared" si="94"/>
        <v>2.802</v>
      </c>
      <c r="T309" s="1750"/>
      <c r="U309" s="1715">
        <f t="shared" si="98"/>
        <v>0</v>
      </c>
      <c r="V309" s="1715">
        <f t="shared" si="84"/>
        <v>0</v>
      </c>
      <c r="W309" s="1715">
        <f>X309+AC309+AH309+AM309+AO309+AR309</f>
        <v>648.64</v>
      </c>
      <c r="X309" s="1718">
        <v>648.64</v>
      </c>
      <c r="Y309" s="1729">
        <v>616126</v>
      </c>
      <c r="Z309" s="1720">
        <v>42479</v>
      </c>
      <c r="AA309" s="1778" t="s">
        <v>213</v>
      </c>
      <c r="AB309" s="1875"/>
    </row>
    <row r="310" spans="1:28" s="1713" customFormat="1" x14ac:dyDescent="0.2">
      <c r="A310" s="1801">
        <v>2016047</v>
      </c>
      <c r="B310" s="1727"/>
      <c r="C310" s="1727" t="s">
        <v>831</v>
      </c>
      <c r="D310" s="1713" t="s">
        <v>68</v>
      </c>
      <c r="E310" s="1713">
        <v>1</v>
      </c>
      <c r="F310" s="1713">
        <v>2</v>
      </c>
      <c r="G310" s="1713">
        <v>1</v>
      </c>
      <c r="H310" s="1713">
        <v>1</v>
      </c>
      <c r="I310" s="1728">
        <v>1</v>
      </c>
      <c r="J310" s="1728">
        <v>1</v>
      </c>
      <c r="K310" s="1728"/>
      <c r="L310" s="1715">
        <v>523</v>
      </c>
      <c r="M310" s="1715"/>
      <c r="N310" s="1715">
        <f t="shared" si="95"/>
        <v>379.34999999999997</v>
      </c>
      <c r="O310" s="1715">
        <v>263.83999999999997</v>
      </c>
      <c r="P310" s="1788">
        <f t="shared" si="99"/>
        <v>0.69550546988269413</v>
      </c>
      <c r="Q310" s="1715">
        <v>115.51</v>
      </c>
      <c r="R310" s="1788">
        <f t="shared" si="100"/>
        <v>0.30449453011730598</v>
      </c>
      <c r="S310" s="1775">
        <f t="shared" si="94"/>
        <v>4.6204000000000001</v>
      </c>
      <c r="T310" s="1750"/>
      <c r="U310" s="1715">
        <f t="shared" si="98"/>
        <v>0</v>
      </c>
      <c r="V310" s="1715">
        <f t="shared" si="84"/>
        <v>0</v>
      </c>
      <c r="W310" s="1715">
        <f t="shared" si="85"/>
        <v>523</v>
      </c>
      <c r="X310" s="1718">
        <v>523</v>
      </c>
      <c r="Y310" s="1729">
        <v>616064</v>
      </c>
      <c r="Z310" s="1720">
        <v>42419</v>
      </c>
      <c r="AA310" s="1778" t="s">
        <v>213</v>
      </c>
      <c r="AB310" s="1875"/>
    </row>
    <row r="311" spans="1:28" s="1713" customFormat="1" x14ac:dyDescent="0.2">
      <c r="A311" s="1801">
        <v>2016048</v>
      </c>
      <c r="B311" s="1727"/>
      <c r="C311" s="1727">
        <v>518816</v>
      </c>
      <c r="D311" s="1713" t="s">
        <v>68</v>
      </c>
      <c r="E311" s="1713">
        <v>1</v>
      </c>
      <c r="F311" s="1713">
        <v>9</v>
      </c>
      <c r="G311" s="1713">
        <v>5</v>
      </c>
      <c r="H311" s="1713">
        <v>5</v>
      </c>
      <c r="I311" s="1728">
        <v>1</v>
      </c>
      <c r="J311" s="1728">
        <v>1</v>
      </c>
      <c r="K311" s="1728"/>
      <c r="L311" s="1715">
        <v>3075</v>
      </c>
      <c r="M311" s="1715"/>
      <c r="N311" s="1715">
        <f t="shared" si="95"/>
        <v>2216.9699999999998</v>
      </c>
      <c r="O311" s="1715">
        <v>1703.84</v>
      </c>
      <c r="P311" s="1788">
        <f t="shared" si="99"/>
        <v>0.76854445481896461</v>
      </c>
      <c r="Q311" s="1715">
        <v>513.13</v>
      </c>
      <c r="R311" s="1788">
        <f t="shared" si="100"/>
        <v>0.23145554518103539</v>
      </c>
      <c r="S311" s="1775">
        <f t="shared" si="94"/>
        <v>20.525199999999998</v>
      </c>
      <c r="T311" s="1750"/>
      <c r="U311" s="1715">
        <f t="shared" si="98"/>
        <v>0</v>
      </c>
      <c r="V311" s="1715">
        <f t="shared" si="84"/>
        <v>0</v>
      </c>
      <c r="W311" s="1715">
        <f t="shared" si="85"/>
        <v>3075</v>
      </c>
      <c r="X311" s="1718">
        <v>3075</v>
      </c>
      <c r="Y311" s="1729">
        <v>616065</v>
      </c>
      <c r="Z311" s="1720">
        <v>42419</v>
      </c>
      <c r="AA311" s="1778" t="s">
        <v>213</v>
      </c>
      <c r="AB311" s="1875"/>
    </row>
    <row r="312" spans="1:28" s="1713" customFormat="1" x14ac:dyDescent="0.2">
      <c r="A312" s="1801">
        <v>2016049</v>
      </c>
      <c r="B312" s="1727"/>
      <c r="C312" s="1727">
        <v>566216</v>
      </c>
      <c r="D312" s="1713" t="s">
        <v>68</v>
      </c>
      <c r="E312" s="1713">
        <v>1</v>
      </c>
      <c r="F312" s="1713">
        <v>11</v>
      </c>
      <c r="G312" s="1713">
        <v>7</v>
      </c>
      <c r="H312" s="1713">
        <v>5</v>
      </c>
      <c r="I312" s="1728">
        <v>1</v>
      </c>
      <c r="J312" s="1728">
        <v>1</v>
      </c>
      <c r="K312" s="1728"/>
      <c r="L312" s="1715">
        <v>3608</v>
      </c>
      <c r="M312" s="1715"/>
      <c r="N312" s="1715">
        <f t="shared" si="95"/>
        <v>2335.8200000000002</v>
      </c>
      <c r="O312" s="1715">
        <v>1822.38</v>
      </c>
      <c r="P312" s="1788">
        <f t="shared" si="99"/>
        <v>0.78018854192531961</v>
      </c>
      <c r="Q312" s="1715">
        <v>513.44000000000005</v>
      </c>
      <c r="R312" s="1788">
        <f t="shared" si="100"/>
        <v>0.21981145807468042</v>
      </c>
      <c r="S312" s="1775">
        <f t="shared" si="94"/>
        <v>20.537600000000001</v>
      </c>
      <c r="T312" s="1750"/>
      <c r="U312" s="1715">
        <f t="shared" si="98"/>
        <v>0</v>
      </c>
      <c r="V312" s="1715">
        <f t="shared" si="84"/>
        <v>0</v>
      </c>
      <c r="W312" s="1715">
        <f t="shared" si="85"/>
        <v>3608</v>
      </c>
      <c r="X312" s="1718">
        <v>3608</v>
      </c>
      <c r="Y312" s="1729">
        <v>616066</v>
      </c>
      <c r="Z312" s="1720">
        <v>42419</v>
      </c>
      <c r="AA312" s="1778" t="s">
        <v>213</v>
      </c>
      <c r="AB312" s="1875"/>
    </row>
    <row r="313" spans="1:28" s="1713" customFormat="1" x14ac:dyDescent="0.2">
      <c r="A313" s="1802" t="s">
        <v>1060</v>
      </c>
      <c r="B313" s="1727"/>
      <c r="C313" s="1727" t="s">
        <v>1061</v>
      </c>
      <c r="D313" s="1713" t="s">
        <v>68</v>
      </c>
      <c r="E313" s="1713">
        <v>0</v>
      </c>
      <c r="F313" s="1713">
        <v>0</v>
      </c>
      <c r="G313" s="1713">
        <v>1</v>
      </c>
      <c r="H313" s="1713">
        <v>0</v>
      </c>
      <c r="I313" s="1728">
        <v>1</v>
      </c>
      <c r="J313" s="1728">
        <v>1</v>
      </c>
      <c r="K313" s="1728"/>
      <c r="L313" s="1715">
        <v>75</v>
      </c>
      <c r="M313" s="1715"/>
      <c r="N313" s="1715">
        <f>O313+Q313</f>
        <v>50</v>
      </c>
      <c r="O313" s="1715">
        <v>25</v>
      </c>
      <c r="P313" s="1788">
        <f>IF(N313&lt;=0,"",O313/N313)</f>
        <v>0.5</v>
      </c>
      <c r="Q313" s="1715">
        <v>25</v>
      </c>
      <c r="R313" s="1788">
        <f>IF(N313&lt;=0,"",Q313/N313)</f>
        <v>0.5</v>
      </c>
      <c r="S313" s="1775">
        <f>Q313/$S$1</f>
        <v>1</v>
      </c>
      <c r="T313" s="1750"/>
      <c r="U313" s="1715">
        <f t="shared" si="98"/>
        <v>0</v>
      </c>
      <c r="V313" s="1715">
        <f>L313-W313</f>
        <v>0</v>
      </c>
      <c r="W313" s="1715">
        <f>X313+AC313+AH313+AM313+AO313+AR313</f>
        <v>75</v>
      </c>
      <c r="X313" s="1718">
        <v>75</v>
      </c>
      <c r="Y313" s="1729">
        <v>616127</v>
      </c>
      <c r="Z313" s="1720">
        <v>42479</v>
      </c>
      <c r="AA313" s="1778" t="s">
        <v>213</v>
      </c>
      <c r="AB313" s="1875"/>
    </row>
    <row r="314" spans="1:28" s="1713" customFormat="1" x14ac:dyDescent="0.2">
      <c r="A314" s="1801">
        <v>2016050</v>
      </c>
      <c r="B314" s="1727"/>
      <c r="C314" s="1727">
        <v>566316</v>
      </c>
      <c r="D314" s="1713" t="s">
        <v>68</v>
      </c>
      <c r="E314" s="1713">
        <v>1</v>
      </c>
      <c r="F314" s="1713">
        <v>11</v>
      </c>
      <c r="G314" s="1713">
        <v>7</v>
      </c>
      <c r="H314" s="1713">
        <v>5</v>
      </c>
      <c r="I314" s="1728">
        <v>1</v>
      </c>
      <c r="J314" s="1728">
        <v>1</v>
      </c>
      <c r="K314" s="1728"/>
      <c r="L314" s="1715">
        <v>3608</v>
      </c>
      <c r="M314" s="1715"/>
      <c r="N314" s="1715">
        <f t="shared" si="95"/>
        <v>2335.8200000000002</v>
      </c>
      <c r="O314" s="1715">
        <v>1822.38</v>
      </c>
      <c r="P314" s="1788">
        <f t="shared" si="99"/>
        <v>0.78018854192531961</v>
      </c>
      <c r="Q314" s="1715">
        <v>513.44000000000005</v>
      </c>
      <c r="R314" s="1788">
        <f t="shared" si="100"/>
        <v>0.21981145807468042</v>
      </c>
      <c r="S314" s="1775">
        <f t="shared" si="94"/>
        <v>20.537600000000001</v>
      </c>
      <c r="T314" s="1750"/>
      <c r="U314" s="1715">
        <f t="shared" si="98"/>
        <v>0</v>
      </c>
      <c r="V314" s="1715">
        <f t="shared" si="84"/>
        <v>0</v>
      </c>
      <c r="W314" s="1715">
        <f t="shared" si="85"/>
        <v>3608</v>
      </c>
      <c r="X314" s="1718">
        <v>3608</v>
      </c>
      <c r="Y314" s="1729">
        <v>616067</v>
      </c>
      <c r="Z314" s="1720">
        <v>42419</v>
      </c>
      <c r="AA314" s="1778" t="s">
        <v>213</v>
      </c>
      <c r="AB314" s="1875"/>
    </row>
    <row r="315" spans="1:28" s="1713" customFormat="1" x14ac:dyDescent="0.2">
      <c r="A315" s="1801">
        <v>2016051</v>
      </c>
      <c r="B315" s="1727"/>
      <c r="C315" s="1727" t="s">
        <v>835</v>
      </c>
      <c r="D315" s="1713" t="s">
        <v>68</v>
      </c>
      <c r="E315" s="1713">
        <v>1</v>
      </c>
      <c r="F315" s="1713">
        <v>8</v>
      </c>
      <c r="G315" s="1713">
        <v>5</v>
      </c>
      <c r="H315" s="1713">
        <v>3</v>
      </c>
      <c r="I315" s="1728">
        <v>1</v>
      </c>
      <c r="J315" s="1728">
        <v>1</v>
      </c>
      <c r="K315" s="1728"/>
      <c r="L315" s="1715">
        <v>2829</v>
      </c>
      <c r="M315" s="1715"/>
      <c r="N315" s="1715">
        <f t="shared" si="95"/>
        <v>1691.57</v>
      </c>
      <c r="O315" s="1715">
        <v>1308.8599999999999</v>
      </c>
      <c r="P315" s="1788">
        <f t="shared" si="99"/>
        <v>0.77375455937383608</v>
      </c>
      <c r="Q315" s="1715">
        <v>382.71</v>
      </c>
      <c r="R315" s="1788">
        <f t="shared" si="100"/>
        <v>0.22624544062616386</v>
      </c>
      <c r="S315" s="1775">
        <f t="shared" si="94"/>
        <v>15.308399999999999</v>
      </c>
      <c r="T315" s="1750"/>
      <c r="U315" s="1715">
        <f t="shared" si="98"/>
        <v>0</v>
      </c>
      <c r="V315" s="1715">
        <f t="shared" si="84"/>
        <v>0</v>
      </c>
      <c r="W315" s="1715">
        <f t="shared" si="85"/>
        <v>2829</v>
      </c>
      <c r="X315" s="1718">
        <v>2829</v>
      </c>
      <c r="Y315" s="1729">
        <v>616068</v>
      </c>
      <c r="Z315" s="1720">
        <v>42419</v>
      </c>
      <c r="AA315" s="1778" t="s">
        <v>213</v>
      </c>
      <c r="AB315" s="1875"/>
    </row>
    <row r="316" spans="1:28" s="1713" customFormat="1" x14ac:dyDescent="0.2">
      <c r="A316" s="1801">
        <v>2016052</v>
      </c>
      <c r="B316" s="1727"/>
      <c r="C316" s="1727">
        <v>586516</v>
      </c>
      <c r="D316" s="1713" t="s">
        <v>68</v>
      </c>
      <c r="E316" s="1713">
        <v>1</v>
      </c>
      <c r="F316" s="1713">
        <v>6</v>
      </c>
      <c r="G316" s="1713">
        <v>3</v>
      </c>
      <c r="H316" s="1713">
        <v>3</v>
      </c>
      <c r="I316" s="1728">
        <v>1</v>
      </c>
      <c r="J316" s="1728">
        <v>1</v>
      </c>
      <c r="K316" s="1728"/>
      <c r="L316" s="1715">
        <v>2310</v>
      </c>
      <c r="M316" s="1715"/>
      <c r="N316" s="1715">
        <f t="shared" si="95"/>
        <v>1483.63</v>
      </c>
      <c r="O316" s="1715">
        <v>1152.48</v>
      </c>
      <c r="P316" s="1788">
        <f t="shared" si="99"/>
        <v>0.7767974494988642</v>
      </c>
      <c r="Q316" s="1715">
        <v>331.15</v>
      </c>
      <c r="R316" s="1788">
        <f t="shared" si="100"/>
        <v>0.22320255050113569</v>
      </c>
      <c r="S316" s="1775">
        <f t="shared" si="94"/>
        <v>13.245999999999999</v>
      </c>
      <c r="T316" s="1750"/>
      <c r="U316" s="1715">
        <f t="shared" si="98"/>
        <v>0</v>
      </c>
      <c r="V316" s="1715">
        <f t="shared" si="84"/>
        <v>0</v>
      </c>
      <c r="W316" s="1715">
        <f t="shared" si="85"/>
        <v>2310</v>
      </c>
      <c r="X316" s="1718">
        <v>2310</v>
      </c>
      <c r="Y316" s="1729">
        <v>616069</v>
      </c>
      <c r="Z316" s="1720">
        <v>42419</v>
      </c>
      <c r="AA316" s="1778" t="s">
        <v>213</v>
      </c>
      <c r="AB316" s="1875"/>
    </row>
    <row r="317" spans="1:28" s="1713" customFormat="1" x14ac:dyDescent="0.2">
      <c r="A317" s="1801">
        <v>2016053</v>
      </c>
      <c r="B317" s="1727"/>
      <c r="C317" s="1727">
        <v>590316</v>
      </c>
      <c r="D317" s="1713" t="s">
        <v>68</v>
      </c>
      <c r="E317" s="1713">
        <v>1</v>
      </c>
      <c r="F317" s="1713">
        <v>5</v>
      </c>
      <c r="G317" s="1713">
        <v>4</v>
      </c>
      <c r="H317" s="1713">
        <v>1</v>
      </c>
      <c r="I317" s="1728">
        <v>1</v>
      </c>
      <c r="J317" s="1728">
        <v>1</v>
      </c>
      <c r="K317" s="1728"/>
      <c r="L317" s="1715">
        <v>974</v>
      </c>
      <c r="M317" s="1715"/>
      <c r="N317" s="1715">
        <f t="shared" si="95"/>
        <v>766.92000000000007</v>
      </c>
      <c r="O317" s="1715">
        <v>586.48</v>
      </c>
      <c r="P317" s="1788">
        <f t="shared" si="99"/>
        <v>0.76472122255254782</v>
      </c>
      <c r="Q317" s="1715">
        <v>180.44</v>
      </c>
      <c r="R317" s="1788">
        <f t="shared" si="100"/>
        <v>0.23527877744745213</v>
      </c>
      <c r="S317" s="1775">
        <f t="shared" si="94"/>
        <v>7.2176</v>
      </c>
      <c r="T317" s="1750"/>
      <c r="U317" s="1715">
        <f t="shared" si="98"/>
        <v>0</v>
      </c>
      <c r="V317" s="1715">
        <f t="shared" si="84"/>
        <v>0</v>
      </c>
      <c r="W317" s="1715">
        <f t="shared" si="85"/>
        <v>974</v>
      </c>
      <c r="X317" s="1718">
        <v>974</v>
      </c>
      <c r="Y317" s="1729">
        <v>616070</v>
      </c>
      <c r="Z317" s="1720">
        <v>42419</v>
      </c>
      <c r="AA317" s="1778" t="s">
        <v>213</v>
      </c>
      <c r="AB317" s="1875"/>
    </row>
    <row r="318" spans="1:28" s="1713" customFormat="1" x14ac:dyDescent="0.2">
      <c r="A318" s="1802">
        <v>2016055</v>
      </c>
      <c r="B318" s="1727"/>
      <c r="C318" s="1727" t="s">
        <v>841</v>
      </c>
      <c r="D318" s="1713" t="s">
        <v>611</v>
      </c>
      <c r="E318" s="1713">
        <v>1</v>
      </c>
      <c r="F318" s="1713">
        <v>8</v>
      </c>
      <c r="G318" s="1713">
        <v>6</v>
      </c>
      <c r="H318" s="1713">
        <v>3</v>
      </c>
      <c r="I318" s="1728">
        <v>1</v>
      </c>
      <c r="J318" s="1728">
        <v>1</v>
      </c>
      <c r="K318" s="1728"/>
      <c r="L318" s="1715">
        <v>2773.49</v>
      </c>
      <c r="M318" s="1715"/>
      <c r="N318" s="1715">
        <f t="shared" si="95"/>
        <v>1863.06</v>
      </c>
      <c r="O318" s="1715">
        <v>1402.92</v>
      </c>
      <c r="P318" s="1788">
        <f t="shared" si="99"/>
        <v>0.75301922643393138</v>
      </c>
      <c r="Q318" s="1715">
        <v>460.14</v>
      </c>
      <c r="R318" s="1788">
        <f t="shared" si="100"/>
        <v>0.24698077356606873</v>
      </c>
      <c r="S318" s="1775">
        <f t="shared" si="94"/>
        <v>18.4056</v>
      </c>
      <c r="T318" s="1750"/>
      <c r="U318" s="1715">
        <f t="shared" si="98"/>
        <v>0</v>
      </c>
      <c r="V318" s="1715">
        <f t="shared" si="84"/>
        <v>0</v>
      </c>
      <c r="W318" s="1715">
        <f>X318+AC318+AH318+AM318+AO318+AR318</f>
        <v>2773.49</v>
      </c>
      <c r="X318" s="1718">
        <v>2773.49</v>
      </c>
      <c r="Y318" s="1729">
        <v>616194</v>
      </c>
      <c r="Z318" s="1720">
        <v>42503</v>
      </c>
      <c r="AA318" s="1778" t="s">
        <v>213</v>
      </c>
      <c r="AB318" s="1875"/>
    </row>
    <row r="319" spans="1:28" s="1713" customFormat="1" x14ac:dyDescent="0.2">
      <c r="A319" s="1801">
        <v>2016056</v>
      </c>
      <c r="B319" s="1727"/>
      <c r="C319" s="1727" t="s">
        <v>849</v>
      </c>
      <c r="D319" s="1713" t="s">
        <v>68</v>
      </c>
      <c r="E319" s="1713">
        <v>7</v>
      </c>
      <c r="F319" s="1713">
        <f>E319*8</f>
        <v>56</v>
      </c>
      <c r="G319" s="1713">
        <f>E319*5</f>
        <v>35</v>
      </c>
      <c r="H319" s="1713">
        <f>E319*3</f>
        <v>21</v>
      </c>
      <c r="I319" s="1728">
        <v>1</v>
      </c>
      <c r="J319" s="1728">
        <v>1</v>
      </c>
      <c r="K319" s="1728"/>
      <c r="L319" s="1715">
        <v>16709</v>
      </c>
      <c r="M319" s="1715"/>
      <c r="N319" s="1715">
        <f t="shared" si="95"/>
        <v>11811.3</v>
      </c>
      <c r="O319" s="1715">
        <v>9342.1299999999992</v>
      </c>
      <c r="P319" s="1788">
        <f t="shared" si="99"/>
        <v>0.79094849847180237</v>
      </c>
      <c r="Q319" s="1715">
        <v>2469.17</v>
      </c>
      <c r="R319" s="1788">
        <f t="shared" si="100"/>
        <v>0.2090515015281976</v>
      </c>
      <c r="S319" s="1775">
        <f t="shared" si="94"/>
        <v>98.766800000000003</v>
      </c>
      <c r="T319" s="1750"/>
      <c r="U319" s="1715">
        <f t="shared" si="98"/>
        <v>0</v>
      </c>
      <c r="V319" s="1715">
        <f t="shared" ref="V319:V405" si="101">L319-W319</f>
        <v>0</v>
      </c>
      <c r="W319" s="1715">
        <f t="shared" si="85"/>
        <v>16709</v>
      </c>
      <c r="X319" s="1718">
        <v>16709</v>
      </c>
      <c r="Y319" s="1729">
        <v>616071</v>
      </c>
      <c r="Z319" s="1720">
        <v>42419</v>
      </c>
      <c r="AA319" s="1778" t="s">
        <v>213</v>
      </c>
      <c r="AB319" s="1875"/>
    </row>
    <row r="320" spans="1:28" s="1713" customFormat="1" x14ac:dyDescent="0.2">
      <c r="A320" s="1801">
        <v>2016057</v>
      </c>
      <c r="B320" s="1727"/>
      <c r="C320" s="1727" t="s">
        <v>850</v>
      </c>
      <c r="D320" s="1713" t="s">
        <v>68</v>
      </c>
      <c r="E320" s="1713">
        <v>0</v>
      </c>
      <c r="F320" s="1713">
        <v>0</v>
      </c>
      <c r="G320" s="1713">
        <v>0</v>
      </c>
      <c r="H320" s="1713">
        <v>0</v>
      </c>
      <c r="I320" s="1728">
        <v>1</v>
      </c>
      <c r="J320" s="1728">
        <v>1</v>
      </c>
      <c r="K320" s="1728"/>
      <c r="L320" s="1715">
        <v>46.69</v>
      </c>
      <c r="M320" s="1715"/>
      <c r="N320" s="1715">
        <f t="shared" si="95"/>
        <v>23.48</v>
      </c>
      <c r="O320" s="1715">
        <v>23.48</v>
      </c>
      <c r="P320" s="1788">
        <f t="shared" si="99"/>
        <v>1</v>
      </c>
      <c r="Q320" s="1715">
        <v>0</v>
      </c>
      <c r="R320" s="1788">
        <f t="shared" si="100"/>
        <v>0</v>
      </c>
      <c r="S320" s="1775">
        <f t="shared" si="94"/>
        <v>0</v>
      </c>
      <c r="T320" s="1750"/>
      <c r="U320" s="1715">
        <f t="shared" si="98"/>
        <v>0</v>
      </c>
      <c r="V320" s="1715">
        <f t="shared" si="101"/>
        <v>0</v>
      </c>
      <c r="W320" s="1715">
        <f>X320+AC320+AH320+AM320+AO320+AR320</f>
        <v>46.69</v>
      </c>
      <c r="X320" s="1718">
        <v>46.69</v>
      </c>
      <c r="Y320" s="1729">
        <v>616128</v>
      </c>
      <c r="Z320" s="1720">
        <v>42479</v>
      </c>
      <c r="AA320" s="1778" t="s">
        <v>213</v>
      </c>
      <c r="AB320" s="1875"/>
    </row>
    <row r="321" spans="1:37" s="1713" customFormat="1" x14ac:dyDescent="0.2">
      <c r="A321" s="1801">
        <v>2016058</v>
      </c>
      <c r="B321" s="1727"/>
      <c r="C321" s="1727" t="s">
        <v>861</v>
      </c>
      <c r="D321" s="1713" t="s">
        <v>68</v>
      </c>
      <c r="E321" s="1713">
        <v>1</v>
      </c>
      <c r="F321" s="1713">
        <v>2</v>
      </c>
      <c r="G321" s="1713">
        <v>1</v>
      </c>
      <c r="H321" s="1713">
        <v>1</v>
      </c>
      <c r="I321" s="1728">
        <v>1</v>
      </c>
      <c r="J321" s="1728">
        <v>1</v>
      </c>
      <c r="K321" s="1728"/>
      <c r="L321" s="1715">
        <v>523</v>
      </c>
      <c r="M321" s="1715"/>
      <c r="N321" s="1715">
        <f t="shared" si="95"/>
        <v>393.44</v>
      </c>
      <c r="O321" s="1715">
        <v>276.36</v>
      </c>
      <c r="P321" s="1788">
        <f t="shared" si="99"/>
        <v>0.70241968279788536</v>
      </c>
      <c r="Q321" s="1715">
        <v>117.08</v>
      </c>
      <c r="R321" s="1788">
        <f t="shared" si="100"/>
        <v>0.2975803172021147</v>
      </c>
      <c r="S321" s="1775">
        <f t="shared" si="94"/>
        <v>4.6832000000000003</v>
      </c>
      <c r="T321" s="1750"/>
      <c r="U321" s="1715">
        <f t="shared" si="98"/>
        <v>0</v>
      </c>
      <c r="V321" s="1715">
        <f t="shared" si="101"/>
        <v>0</v>
      </c>
      <c r="W321" s="1715">
        <f t="shared" ref="W321:W385" si="102">X321+AC321+AH321+AM321+AO321+AR321</f>
        <v>523</v>
      </c>
      <c r="X321" s="1718">
        <v>523</v>
      </c>
      <c r="Y321" s="1729">
        <v>616076</v>
      </c>
      <c r="Z321" s="1720">
        <v>42431</v>
      </c>
      <c r="AA321" s="1778" t="s">
        <v>213</v>
      </c>
      <c r="AB321" s="1778"/>
      <c r="AC321" s="1715"/>
      <c r="AE321" s="1723"/>
      <c r="AF321" s="1779"/>
      <c r="AG321" s="1779"/>
      <c r="AH321" s="2296"/>
      <c r="AI321" s="1869"/>
      <c r="AJ321" s="1869"/>
      <c r="AK321" s="2295"/>
    </row>
    <row r="322" spans="1:37" s="1713" customFormat="1" x14ac:dyDescent="0.2">
      <c r="A322" s="1801">
        <v>2016059</v>
      </c>
      <c r="B322" s="1727"/>
      <c r="C322" s="1727" t="s">
        <v>1123</v>
      </c>
      <c r="D322" s="1713" t="s">
        <v>68</v>
      </c>
      <c r="E322" s="1713">
        <v>10</v>
      </c>
      <c r="F322" s="1713">
        <f>E322*10</f>
        <v>100</v>
      </c>
      <c r="G322" s="1713">
        <f>E322*6</f>
        <v>60</v>
      </c>
      <c r="H322" s="1713">
        <f>E322*2</f>
        <v>20</v>
      </c>
      <c r="I322" s="1728">
        <v>1</v>
      </c>
      <c r="J322" s="1728">
        <v>1</v>
      </c>
      <c r="K322" s="1728"/>
      <c r="L322" s="1715">
        <v>28830</v>
      </c>
      <c r="M322" s="1715"/>
      <c r="N322" s="1715">
        <f t="shared" si="95"/>
        <v>18124.79</v>
      </c>
      <c r="O322" s="1715">
        <v>14175.83</v>
      </c>
      <c r="P322" s="1788">
        <f t="shared" si="99"/>
        <v>0.78212382046909223</v>
      </c>
      <c r="Q322" s="1715">
        <v>3948.96</v>
      </c>
      <c r="R322" s="1788">
        <f t="shared" si="100"/>
        <v>0.21787617953090765</v>
      </c>
      <c r="S322" s="1775">
        <f t="shared" si="94"/>
        <v>157.95840000000001</v>
      </c>
      <c r="T322" s="1750"/>
      <c r="U322" s="1715">
        <f t="shared" si="98"/>
        <v>0</v>
      </c>
      <c r="V322" s="1715">
        <f t="shared" si="101"/>
        <v>0</v>
      </c>
      <c r="W322" s="1715">
        <f t="shared" si="102"/>
        <v>28830</v>
      </c>
      <c r="X322" s="1718">
        <v>28830</v>
      </c>
      <c r="Y322" s="1729">
        <v>616077</v>
      </c>
      <c r="Z322" s="1720">
        <v>42431</v>
      </c>
      <c r="AA322" s="1778" t="s">
        <v>213</v>
      </c>
      <c r="AB322" s="1778"/>
      <c r="AC322" s="1715"/>
      <c r="AE322" s="1723"/>
      <c r="AF322" s="1779"/>
      <c r="AG322" s="1779"/>
      <c r="AH322" s="2296"/>
      <c r="AI322" s="1869"/>
      <c r="AJ322" s="1869"/>
      <c r="AK322" s="2295"/>
    </row>
    <row r="323" spans="1:37" s="1713" customFormat="1" x14ac:dyDescent="0.2">
      <c r="A323" s="1801" t="s">
        <v>1465</v>
      </c>
      <c r="B323" s="1727"/>
      <c r="C323" s="1727" t="s">
        <v>1464</v>
      </c>
      <c r="D323" s="1713" t="s">
        <v>68</v>
      </c>
      <c r="E323" s="1713">
        <v>0</v>
      </c>
      <c r="F323" s="1713">
        <v>0</v>
      </c>
      <c r="G323" s="1713">
        <v>0</v>
      </c>
      <c r="H323" s="1713">
        <v>0</v>
      </c>
      <c r="I323" s="1728">
        <v>1</v>
      </c>
      <c r="J323" s="1728">
        <v>1</v>
      </c>
      <c r="K323" s="1728"/>
      <c r="L323" s="1715">
        <v>273.88</v>
      </c>
      <c r="M323" s="1715"/>
      <c r="N323" s="1715">
        <f>O323+Q323</f>
        <v>273.8</v>
      </c>
      <c r="O323" s="1715">
        <v>273.8</v>
      </c>
      <c r="P323" s="1788">
        <f>IF(N323&lt;=0,"",O323/N323)</f>
        <v>1</v>
      </c>
      <c r="Q323" s="1715">
        <v>0</v>
      </c>
      <c r="R323" s="1788">
        <f>IF(N323&lt;=0,"",Q323/N323)</f>
        <v>0</v>
      </c>
      <c r="S323" s="1775">
        <f>Q323/$S$1</f>
        <v>0</v>
      </c>
      <c r="T323" s="1750"/>
      <c r="U323" s="1715">
        <v>0</v>
      </c>
      <c r="V323" s="1715">
        <f>L323-W323</f>
        <v>0</v>
      </c>
      <c r="W323" s="1715">
        <f>X323+AC323+AH323+AM323+AO323+AR323</f>
        <v>273.88</v>
      </c>
      <c r="X323" s="1718">
        <v>273.88</v>
      </c>
      <c r="Y323" s="1729">
        <v>616272</v>
      </c>
      <c r="Z323" s="1720">
        <v>42545</v>
      </c>
      <c r="AA323" s="1778" t="s">
        <v>213</v>
      </c>
      <c r="AB323" s="1778"/>
      <c r="AC323" s="1715"/>
      <c r="AE323" s="1723"/>
      <c r="AF323" s="1779"/>
      <c r="AG323" s="1779"/>
      <c r="AH323" s="2296"/>
      <c r="AI323" s="1869"/>
      <c r="AJ323" s="1869"/>
      <c r="AK323" s="2295"/>
    </row>
    <row r="324" spans="1:37" s="1713" customFormat="1" x14ac:dyDescent="0.2">
      <c r="A324" s="1801">
        <v>2016060</v>
      </c>
      <c r="B324" s="1727"/>
      <c r="C324" s="1727">
        <v>568016</v>
      </c>
      <c r="D324" s="1713" t="s">
        <v>68</v>
      </c>
      <c r="E324" s="1713">
        <v>1</v>
      </c>
      <c r="F324" s="1713">
        <v>8</v>
      </c>
      <c r="G324" s="1713">
        <v>5</v>
      </c>
      <c r="H324" s="1713">
        <v>3</v>
      </c>
      <c r="I324" s="1728">
        <v>1</v>
      </c>
      <c r="J324" s="1728">
        <v>1</v>
      </c>
      <c r="K324" s="1728"/>
      <c r="L324" s="1715">
        <v>2022</v>
      </c>
      <c r="M324" s="1715"/>
      <c r="N324" s="1715">
        <f t="shared" si="95"/>
        <v>1463.35</v>
      </c>
      <c r="O324" s="1715">
        <v>1110.77</v>
      </c>
      <c r="P324" s="1788">
        <f t="shared" si="99"/>
        <v>0.75905969180305466</v>
      </c>
      <c r="Q324" s="1715">
        <v>352.58</v>
      </c>
      <c r="R324" s="1788">
        <f>IF(N324&lt;=0,"",Q324/N324)</f>
        <v>0.24094030819694537</v>
      </c>
      <c r="S324" s="1775">
        <f t="shared" si="94"/>
        <v>14.103199999999999</v>
      </c>
      <c r="T324" s="1750"/>
      <c r="U324" s="1715">
        <f t="shared" ref="U324:U329" si="103">((1-I324)*O324)+((1-J324)*Q324)</f>
        <v>0</v>
      </c>
      <c r="V324" s="1715">
        <f t="shared" si="101"/>
        <v>0</v>
      </c>
      <c r="W324" s="1715">
        <f t="shared" si="102"/>
        <v>2022</v>
      </c>
      <c r="X324" s="1718">
        <v>2022</v>
      </c>
      <c r="Y324" s="1729">
        <v>616078</v>
      </c>
      <c r="Z324" s="1720">
        <v>42431</v>
      </c>
      <c r="AA324" s="1778" t="s">
        <v>213</v>
      </c>
      <c r="AB324" s="1778"/>
      <c r="AC324" s="1715"/>
      <c r="AE324" s="1723"/>
      <c r="AF324" s="1779"/>
      <c r="AG324" s="1779"/>
      <c r="AH324" s="2296"/>
      <c r="AI324" s="1869"/>
      <c r="AJ324" s="1869"/>
      <c r="AK324" s="2295"/>
    </row>
    <row r="325" spans="1:37" s="1713" customFormat="1" x14ac:dyDescent="0.2">
      <c r="A325" s="1801">
        <v>2016061</v>
      </c>
      <c r="B325" s="1727"/>
      <c r="C325" s="1727">
        <v>527116</v>
      </c>
      <c r="D325" s="1713" t="s">
        <v>68</v>
      </c>
      <c r="E325" s="1713">
        <v>1</v>
      </c>
      <c r="F325" s="1713">
        <v>8</v>
      </c>
      <c r="G325" s="1713">
        <v>5</v>
      </c>
      <c r="H325" s="1713">
        <v>3</v>
      </c>
      <c r="I325" s="1728">
        <v>1</v>
      </c>
      <c r="J325" s="1728">
        <v>1</v>
      </c>
      <c r="K325" s="1728"/>
      <c r="L325" s="1715">
        <v>2627</v>
      </c>
      <c r="M325" s="1715"/>
      <c r="N325" s="1715">
        <f t="shared" si="95"/>
        <v>1617.62</v>
      </c>
      <c r="O325" s="1715">
        <v>1282.06</v>
      </c>
      <c r="P325" s="1788">
        <f t="shared" si="99"/>
        <v>0.79255943917607352</v>
      </c>
      <c r="Q325" s="1715">
        <v>335.56</v>
      </c>
      <c r="R325" s="1788">
        <f t="shared" si="100"/>
        <v>0.20744056082392653</v>
      </c>
      <c r="S325" s="1775">
        <f t="shared" si="94"/>
        <v>13.4224</v>
      </c>
      <c r="T325" s="1750"/>
      <c r="U325" s="1715">
        <f t="shared" si="103"/>
        <v>0</v>
      </c>
      <c r="V325" s="1715">
        <f t="shared" si="101"/>
        <v>0</v>
      </c>
      <c r="W325" s="1715">
        <f t="shared" si="102"/>
        <v>2627</v>
      </c>
      <c r="X325" s="1718">
        <v>2627</v>
      </c>
      <c r="Y325" s="1729">
        <v>616079</v>
      </c>
      <c r="Z325" s="1720">
        <v>42431</v>
      </c>
      <c r="AA325" s="1778" t="s">
        <v>213</v>
      </c>
      <c r="AB325" s="1778"/>
      <c r="AC325" s="1715"/>
      <c r="AE325" s="1723"/>
      <c r="AF325" s="1779"/>
      <c r="AG325" s="1779"/>
      <c r="AH325" s="2296"/>
      <c r="AI325" s="1869"/>
      <c r="AJ325" s="1869"/>
      <c r="AK325" s="2295"/>
    </row>
    <row r="326" spans="1:37" s="1713" customFormat="1" x14ac:dyDescent="0.2">
      <c r="A326" s="1802">
        <v>2016062</v>
      </c>
      <c r="B326" s="1727"/>
      <c r="C326" s="1727" t="s">
        <v>866</v>
      </c>
      <c r="D326" s="1713" t="s">
        <v>451</v>
      </c>
      <c r="E326" s="1713">
        <v>1</v>
      </c>
      <c r="F326" s="1713">
        <v>8</v>
      </c>
      <c r="G326" s="1713">
        <v>5</v>
      </c>
      <c r="H326" s="1713">
        <v>3</v>
      </c>
      <c r="I326" s="1728">
        <v>1</v>
      </c>
      <c r="J326" s="1728">
        <v>1</v>
      </c>
      <c r="K326" s="1728"/>
      <c r="L326" s="1715">
        <v>3923.7</v>
      </c>
      <c r="M326" s="1715"/>
      <c r="N326" s="1715">
        <f t="shared" si="95"/>
        <v>2755.0299999999997</v>
      </c>
      <c r="O326" s="1715">
        <v>2121.5</v>
      </c>
      <c r="P326" s="1788">
        <f t="shared" si="99"/>
        <v>0.77004606120441532</v>
      </c>
      <c r="Q326" s="1715">
        <v>633.53</v>
      </c>
      <c r="R326" s="1788">
        <f t="shared" si="100"/>
        <v>0.22995393879558482</v>
      </c>
      <c r="S326" s="1775">
        <f t="shared" si="94"/>
        <v>25.341200000000001</v>
      </c>
      <c r="T326" s="1750"/>
      <c r="U326" s="1715">
        <f t="shared" si="103"/>
        <v>0</v>
      </c>
      <c r="V326" s="1715">
        <f t="shared" si="101"/>
        <v>0</v>
      </c>
      <c r="W326" s="1715">
        <f t="shared" si="102"/>
        <v>3923.7</v>
      </c>
      <c r="X326" s="1718">
        <v>3923.7</v>
      </c>
      <c r="Y326" s="1729">
        <v>616129</v>
      </c>
      <c r="Z326" s="1720">
        <v>42479</v>
      </c>
      <c r="AA326" s="1778" t="s">
        <v>213</v>
      </c>
      <c r="AB326" s="1778"/>
      <c r="AC326" s="1715"/>
      <c r="AE326" s="1723"/>
      <c r="AF326" s="1779"/>
      <c r="AG326" s="1779"/>
      <c r="AH326" s="2296"/>
      <c r="AI326" s="1869"/>
      <c r="AJ326" s="1869"/>
      <c r="AK326" s="2295"/>
    </row>
    <row r="327" spans="1:37" s="1713" customFormat="1" x14ac:dyDescent="0.2">
      <c r="A327" s="1802">
        <v>2016063</v>
      </c>
      <c r="B327" s="1727"/>
      <c r="C327" s="1727" t="s">
        <v>867</v>
      </c>
      <c r="D327" s="1713" t="s">
        <v>451</v>
      </c>
      <c r="E327" s="1713">
        <v>1</v>
      </c>
      <c r="F327" s="1713">
        <v>9</v>
      </c>
      <c r="G327" s="1713">
        <v>7</v>
      </c>
      <c r="H327" s="1713">
        <v>2</v>
      </c>
      <c r="I327" s="1728">
        <v>1</v>
      </c>
      <c r="J327" s="1728">
        <v>1</v>
      </c>
      <c r="K327" s="1728"/>
      <c r="L327" s="1715">
        <v>4471.72</v>
      </c>
      <c r="M327" s="1715"/>
      <c r="N327" s="1715">
        <f t="shared" si="95"/>
        <v>3155.51</v>
      </c>
      <c r="O327" s="1715">
        <v>2555.59</v>
      </c>
      <c r="P327" s="1788">
        <f t="shared" si="99"/>
        <v>0.80988176237755549</v>
      </c>
      <c r="Q327" s="1715">
        <v>599.91999999999996</v>
      </c>
      <c r="R327" s="1788">
        <f t="shared" si="100"/>
        <v>0.19011823762244454</v>
      </c>
      <c r="S327" s="1775">
        <f t="shared" si="94"/>
        <v>23.996799999999997</v>
      </c>
      <c r="T327" s="1750"/>
      <c r="U327" s="1715">
        <f t="shared" si="103"/>
        <v>0</v>
      </c>
      <c r="V327" s="1715">
        <f t="shared" si="101"/>
        <v>0</v>
      </c>
      <c r="W327" s="1715">
        <f t="shared" si="102"/>
        <v>4471.72</v>
      </c>
      <c r="X327" s="1718">
        <v>4471.72</v>
      </c>
      <c r="Y327" s="1729">
        <v>616130</v>
      </c>
      <c r="Z327" s="1720">
        <v>42479</v>
      </c>
      <c r="AA327" s="1778" t="s">
        <v>213</v>
      </c>
      <c r="AB327" s="1778"/>
      <c r="AC327" s="1715"/>
      <c r="AE327" s="1723"/>
      <c r="AF327" s="1779"/>
      <c r="AG327" s="1779"/>
      <c r="AH327" s="2296"/>
      <c r="AI327" s="1869"/>
      <c r="AJ327" s="1869"/>
      <c r="AK327" s="2295"/>
    </row>
    <row r="328" spans="1:37" s="1713" customFormat="1" x14ac:dyDescent="0.2">
      <c r="A328" s="1801">
        <v>2016064</v>
      </c>
      <c r="B328" s="1727"/>
      <c r="C328" s="1727">
        <v>586616</v>
      </c>
      <c r="D328" s="1713" t="s">
        <v>68</v>
      </c>
      <c r="E328" s="1713">
        <v>1</v>
      </c>
      <c r="F328" s="1713">
        <v>7</v>
      </c>
      <c r="G328" s="1713">
        <v>6</v>
      </c>
      <c r="H328" s="1713">
        <v>1</v>
      </c>
      <c r="I328" s="1728">
        <v>1</v>
      </c>
      <c r="J328" s="1728">
        <v>1</v>
      </c>
      <c r="K328" s="1728"/>
      <c r="L328" s="1715">
        <v>1462</v>
      </c>
      <c r="M328" s="1715"/>
      <c r="N328" s="1715">
        <f t="shared" si="95"/>
        <v>1034.08</v>
      </c>
      <c r="O328" s="1715">
        <v>791.14</v>
      </c>
      <c r="P328" s="1788">
        <f t="shared" si="99"/>
        <v>0.765066532570014</v>
      </c>
      <c r="Q328" s="1715">
        <v>242.94</v>
      </c>
      <c r="R328" s="1788">
        <f t="shared" si="100"/>
        <v>0.23493346742998608</v>
      </c>
      <c r="S328" s="1775">
        <f t="shared" si="94"/>
        <v>9.7175999999999991</v>
      </c>
      <c r="T328" s="1750"/>
      <c r="U328" s="1715">
        <f t="shared" si="103"/>
        <v>0</v>
      </c>
      <c r="V328" s="1715">
        <f t="shared" si="101"/>
        <v>0</v>
      </c>
      <c r="W328" s="1715">
        <f t="shared" si="102"/>
        <v>1462</v>
      </c>
      <c r="X328" s="1718">
        <v>1462</v>
      </c>
      <c r="Y328" s="1729">
        <v>616080</v>
      </c>
      <c r="Z328" s="1720">
        <v>42431</v>
      </c>
      <c r="AA328" s="1778" t="s">
        <v>213</v>
      </c>
      <c r="AB328" s="1778"/>
      <c r="AC328" s="1715"/>
      <c r="AE328" s="1723"/>
      <c r="AF328" s="1779"/>
      <c r="AG328" s="1779"/>
      <c r="AH328" s="2296"/>
      <c r="AI328" s="1869"/>
      <c r="AJ328" s="1869"/>
      <c r="AK328" s="2295"/>
    </row>
    <row r="329" spans="1:37" s="1713" customFormat="1" x14ac:dyDescent="0.2">
      <c r="A329" s="1801">
        <v>2016065</v>
      </c>
      <c r="B329" s="1727"/>
      <c r="C329" s="1727">
        <v>586716</v>
      </c>
      <c r="D329" s="1713" t="s">
        <v>68</v>
      </c>
      <c r="E329" s="1713">
        <v>1</v>
      </c>
      <c r="F329" s="1713">
        <v>7</v>
      </c>
      <c r="G329" s="1713">
        <v>6</v>
      </c>
      <c r="H329" s="1713">
        <v>1</v>
      </c>
      <c r="I329" s="1728">
        <v>1</v>
      </c>
      <c r="J329" s="1728">
        <v>1</v>
      </c>
      <c r="K329" s="1728"/>
      <c r="L329" s="1715">
        <v>1462</v>
      </c>
      <c r="M329" s="1715"/>
      <c r="N329" s="1715">
        <f t="shared" si="95"/>
        <v>1034.08</v>
      </c>
      <c r="O329" s="1715">
        <v>791.14</v>
      </c>
      <c r="P329" s="1788">
        <f t="shared" si="99"/>
        <v>0.765066532570014</v>
      </c>
      <c r="Q329" s="1715">
        <v>242.94</v>
      </c>
      <c r="R329" s="1788">
        <f t="shared" si="100"/>
        <v>0.23493346742998608</v>
      </c>
      <c r="S329" s="1775">
        <f t="shared" si="94"/>
        <v>9.7175999999999991</v>
      </c>
      <c r="T329" s="1750"/>
      <c r="U329" s="1715">
        <f t="shared" si="103"/>
        <v>0</v>
      </c>
      <c r="V329" s="1715">
        <f t="shared" si="101"/>
        <v>0</v>
      </c>
      <c r="W329" s="1715">
        <f t="shared" si="102"/>
        <v>1462</v>
      </c>
      <c r="X329" s="1718">
        <v>1462</v>
      </c>
      <c r="Y329" s="1729">
        <v>616081</v>
      </c>
      <c r="Z329" s="1720">
        <v>42431</v>
      </c>
      <c r="AA329" s="1778" t="s">
        <v>213</v>
      </c>
      <c r="AB329" s="1778"/>
      <c r="AC329" s="1715"/>
      <c r="AE329" s="1723"/>
      <c r="AF329" s="1779"/>
      <c r="AG329" s="1779"/>
      <c r="AH329" s="2296"/>
      <c r="AI329" s="1869"/>
      <c r="AJ329" s="1869"/>
      <c r="AK329" s="2295"/>
    </row>
    <row r="330" spans="1:37" s="1713" customFormat="1" x14ac:dyDescent="0.2">
      <c r="A330" s="1801">
        <v>2016066</v>
      </c>
      <c r="B330" s="1727"/>
      <c r="C330" s="1727">
        <v>586916</v>
      </c>
      <c r="D330" s="1713" t="s">
        <v>68</v>
      </c>
      <c r="E330" s="1713">
        <v>1</v>
      </c>
      <c r="F330" s="1713">
        <v>8</v>
      </c>
      <c r="G330" s="1713">
        <v>5</v>
      </c>
      <c r="H330" s="1713">
        <v>3</v>
      </c>
      <c r="I330" s="1728">
        <v>1</v>
      </c>
      <c r="J330" s="1728">
        <v>1</v>
      </c>
      <c r="K330" s="1728"/>
      <c r="L330" s="1715">
        <v>2401</v>
      </c>
      <c r="M330" s="1715"/>
      <c r="N330" s="1715">
        <f t="shared" si="95"/>
        <v>1632.03</v>
      </c>
      <c r="O330" s="1715">
        <v>1278.49</v>
      </c>
      <c r="P330" s="1788">
        <f t="shared" si="99"/>
        <v>0.78337408013333087</v>
      </c>
      <c r="Q330" s="1715">
        <v>353.54</v>
      </c>
      <c r="R330" s="1788">
        <f t="shared" si="100"/>
        <v>0.21662591986666913</v>
      </c>
      <c r="S330" s="1775">
        <f t="shared" si="94"/>
        <v>14.1416</v>
      </c>
      <c r="T330" s="1750"/>
      <c r="U330" s="1715">
        <f t="shared" ref="U330:U400" si="104">((1-I330)*O330)+((1-J330)*Q330)</f>
        <v>0</v>
      </c>
      <c r="V330" s="1715">
        <f t="shared" si="101"/>
        <v>0</v>
      </c>
      <c r="W330" s="1715">
        <f t="shared" si="102"/>
        <v>2401</v>
      </c>
      <c r="X330" s="1718">
        <v>2401</v>
      </c>
      <c r="Y330" s="1729">
        <v>616082</v>
      </c>
      <c r="Z330" s="1720">
        <v>42431</v>
      </c>
      <c r="AA330" s="1778" t="s">
        <v>213</v>
      </c>
      <c r="AB330" s="1778"/>
      <c r="AC330" s="1715"/>
      <c r="AE330" s="1723"/>
      <c r="AF330" s="1779"/>
      <c r="AG330" s="1779"/>
      <c r="AH330" s="2296"/>
      <c r="AI330" s="1869"/>
      <c r="AJ330" s="1869"/>
      <c r="AK330" s="2295"/>
    </row>
    <row r="331" spans="1:37" s="1713" customFormat="1" x14ac:dyDescent="0.2">
      <c r="A331" s="1801">
        <v>2016067</v>
      </c>
      <c r="B331" s="1727"/>
      <c r="C331" s="1727">
        <v>587016</v>
      </c>
      <c r="D331" s="1713" t="s">
        <v>68</v>
      </c>
      <c r="E331" s="1713">
        <v>1</v>
      </c>
      <c r="F331" s="1713">
        <v>6</v>
      </c>
      <c r="G331" s="1713">
        <v>5</v>
      </c>
      <c r="H331" s="1713">
        <v>2</v>
      </c>
      <c r="I331" s="1728">
        <v>1</v>
      </c>
      <c r="J331" s="1728">
        <v>1</v>
      </c>
      <c r="K331" s="1728"/>
      <c r="L331" s="1715">
        <v>1880</v>
      </c>
      <c r="M331" s="1715"/>
      <c r="N331" s="1715">
        <f t="shared" si="95"/>
        <v>1173.5</v>
      </c>
      <c r="O331" s="1715">
        <v>931.25</v>
      </c>
      <c r="P331" s="1788">
        <f t="shared" si="99"/>
        <v>0.79356625479335319</v>
      </c>
      <c r="Q331" s="1715">
        <v>242.25</v>
      </c>
      <c r="R331" s="1788">
        <f t="shared" si="100"/>
        <v>0.20643374520664678</v>
      </c>
      <c r="S331" s="1775">
        <f t="shared" si="94"/>
        <v>9.69</v>
      </c>
      <c r="T331" s="1750"/>
      <c r="U331" s="1715">
        <f t="shared" si="104"/>
        <v>0</v>
      </c>
      <c r="V331" s="1715">
        <f t="shared" si="101"/>
        <v>0</v>
      </c>
      <c r="W331" s="1715">
        <f t="shared" si="102"/>
        <v>1880</v>
      </c>
      <c r="X331" s="1718">
        <v>1880</v>
      </c>
      <c r="Y331" s="1729">
        <v>616083</v>
      </c>
      <c r="Z331" s="1720">
        <v>42433</v>
      </c>
      <c r="AA331" s="1778" t="s">
        <v>213</v>
      </c>
      <c r="AB331" s="1778"/>
      <c r="AC331" s="1715"/>
      <c r="AE331" s="1723"/>
      <c r="AF331" s="1779"/>
      <c r="AG331" s="1779"/>
      <c r="AH331" s="2296"/>
      <c r="AI331" s="1869"/>
      <c r="AJ331" s="1869"/>
      <c r="AK331" s="2295"/>
    </row>
    <row r="332" spans="1:37" s="1713" customFormat="1" x14ac:dyDescent="0.2">
      <c r="A332" s="1801">
        <v>2016068</v>
      </c>
      <c r="B332" s="1727"/>
      <c r="C332" s="1727">
        <v>587116</v>
      </c>
      <c r="D332" s="1713" t="s">
        <v>68</v>
      </c>
      <c r="E332" s="1713">
        <v>1</v>
      </c>
      <c r="F332" s="1713">
        <v>6</v>
      </c>
      <c r="G332" s="1713">
        <v>6</v>
      </c>
      <c r="H332" s="1713">
        <v>0</v>
      </c>
      <c r="I332" s="1728">
        <v>1</v>
      </c>
      <c r="J332" s="1728">
        <v>1</v>
      </c>
      <c r="K332" s="1728"/>
      <c r="L332" s="1715">
        <v>1006</v>
      </c>
      <c r="M332" s="1715"/>
      <c r="N332" s="1715">
        <f t="shared" si="95"/>
        <v>684.64</v>
      </c>
      <c r="O332" s="1715">
        <v>508.89</v>
      </c>
      <c r="P332" s="1788">
        <f t="shared" si="99"/>
        <v>0.74329574666978271</v>
      </c>
      <c r="Q332" s="1715">
        <v>175.75</v>
      </c>
      <c r="R332" s="1788">
        <f t="shared" si="100"/>
        <v>0.25670425333021735</v>
      </c>
      <c r="S332" s="1775">
        <f t="shared" si="94"/>
        <v>7.03</v>
      </c>
      <c r="T332" s="1750"/>
      <c r="U332" s="1715">
        <f t="shared" si="104"/>
        <v>0</v>
      </c>
      <c r="V332" s="1715">
        <f t="shared" si="101"/>
        <v>0</v>
      </c>
      <c r="W332" s="1715">
        <f t="shared" si="102"/>
        <v>1006</v>
      </c>
      <c r="X332" s="1718">
        <v>1006</v>
      </c>
      <c r="Y332" s="1729">
        <v>616084</v>
      </c>
      <c r="Z332" s="1720">
        <v>42433</v>
      </c>
      <c r="AA332" s="1778" t="s">
        <v>213</v>
      </c>
      <c r="AB332" s="1778"/>
      <c r="AC332" s="1715"/>
      <c r="AE332" s="1723"/>
      <c r="AF332" s="1779"/>
      <c r="AG332" s="1779"/>
      <c r="AH332" s="2296"/>
      <c r="AI332" s="1869"/>
      <c r="AJ332" s="1869"/>
      <c r="AK332" s="2295"/>
    </row>
    <row r="333" spans="1:37" s="1713" customFormat="1" x14ac:dyDescent="0.2">
      <c r="A333" s="1801">
        <v>2016069</v>
      </c>
      <c r="B333" s="1727"/>
      <c r="C333" s="1727">
        <v>575116</v>
      </c>
      <c r="D333" s="1713" t="s">
        <v>68</v>
      </c>
      <c r="E333" s="1713">
        <v>1</v>
      </c>
      <c r="F333" s="1713">
        <v>13</v>
      </c>
      <c r="G333" s="1713">
        <v>7</v>
      </c>
      <c r="H333" s="1713">
        <v>3</v>
      </c>
      <c r="I333" s="1728">
        <v>1</v>
      </c>
      <c r="J333" s="1728">
        <v>1</v>
      </c>
      <c r="K333" s="1728"/>
      <c r="L333" s="1715">
        <v>3113</v>
      </c>
      <c r="M333" s="1715"/>
      <c r="N333" s="1715">
        <f t="shared" si="95"/>
        <v>2011.73</v>
      </c>
      <c r="O333" s="1715">
        <v>1611.48</v>
      </c>
      <c r="P333" s="1788">
        <f t="shared" si="99"/>
        <v>0.80104188931914322</v>
      </c>
      <c r="Q333" s="1715">
        <v>400.25</v>
      </c>
      <c r="R333" s="1788">
        <f t="shared" si="100"/>
        <v>0.19895811068085678</v>
      </c>
      <c r="S333" s="1775">
        <f t="shared" si="94"/>
        <v>16.010000000000002</v>
      </c>
      <c r="T333" s="1750"/>
      <c r="U333" s="1715">
        <f t="shared" si="104"/>
        <v>0</v>
      </c>
      <c r="V333" s="1715">
        <f t="shared" si="101"/>
        <v>0</v>
      </c>
      <c r="W333" s="1715">
        <f t="shared" ref="W333:W349" si="105">X333+AC333+AH333+AM333+AW333+AR333</f>
        <v>3113</v>
      </c>
      <c r="X333" s="1718">
        <v>3113</v>
      </c>
      <c r="Y333" s="1729">
        <v>616086</v>
      </c>
      <c r="Z333" s="1720">
        <v>42445</v>
      </c>
      <c r="AA333" s="1778" t="s">
        <v>213</v>
      </c>
      <c r="AB333" s="1778"/>
      <c r="AC333" s="1715"/>
      <c r="AE333" s="1723"/>
      <c r="AF333" s="1779"/>
      <c r="AG333" s="1779"/>
      <c r="AH333" s="2296"/>
      <c r="AI333" s="1869"/>
      <c r="AJ333" s="1869"/>
      <c r="AK333" s="2295"/>
    </row>
    <row r="334" spans="1:37" s="1713" customFormat="1" x14ac:dyDescent="0.2">
      <c r="A334" s="1802">
        <v>2016070</v>
      </c>
      <c r="B334" s="1727"/>
      <c r="C334" s="1727" t="s">
        <v>871</v>
      </c>
      <c r="D334" s="1713" t="s">
        <v>611</v>
      </c>
      <c r="E334" s="1713">
        <v>0</v>
      </c>
      <c r="F334" s="1713">
        <v>1</v>
      </c>
      <c r="G334" s="1713">
        <v>0</v>
      </c>
      <c r="H334" s="1713">
        <v>2</v>
      </c>
      <c r="I334" s="1728">
        <v>1</v>
      </c>
      <c r="J334" s="1728">
        <v>1</v>
      </c>
      <c r="K334" s="1728"/>
      <c r="L334" s="1715">
        <v>1144.75</v>
      </c>
      <c r="M334" s="1715"/>
      <c r="N334" s="1715">
        <f t="shared" si="95"/>
        <v>725.45</v>
      </c>
      <c r="O334" s="1715">
        <v>478.56</v>
      </c>
      <c r="P334" s="1788">
        <f t="shared" si="99"/>
        <v>0.65967330622372322</v>
      </c>
      <c r="Q334" s="1715">
        <v>246.89</v>
      </c>
      <c r="R334" s="1788">
        <f t="shared" si="100"/>
        <v>0.34032669377627678</v>
      </c>
      <c r="S334" s="1775">
        <f t="shared" si="94"/>
        <v>9.8755999999999986</v>
      </c>
      <c r="T334" s="1750"/>
      <c r="U334" s="1715">
        <f t="shared" si="104"/>
        <v>0</v>
      </c>
      <c r="V334" s="1715">
        <f t="shared" si="101"/>
        <v>0</v>
      </c>
      <c r="W334" s="1715">
        <f t="shared" si="105"/>
        <v>1144.75</v>
      </c>
      <c r="X334" s="1718">
        <v>1144.75</v>
      </c>
      <c r="Y334" s="1729">
        <v>616196</v>
      </c>
      <c r="Z334" s="1720">
        <v>42503</v>
      </c>
      <c r="AA334" s="1778" t="s">
        <v>213</v>
      </c>
      <c r="AB334" s="1778"/>
      <c r="AC334" s="1715"/>
      <c r="AE334" s="1723"/>
      <c r="AF334" s="1779"/>
      <c r="AG334" s="1779"/>
      <c r="AH334" s="2296"/>
      <c r="AI334" s="1869"/>
      <c r="AJ334" s="1869"/>
      <c r="AK334" s="2295"/>
    </row>
    <row r="335" spans="1:37" s="1713" customFormat="1" x14ac:dyDescent="0.2">
      <c r="A335" s="1801">
        <v>2016071</v>
      </c>
      <c r="B335" s="1727"/>
      <c r="C335" s="1727">
        <v>586816</v>
      </c>
      <c r="D335" s="1713" t="s">
        <v>68</v>
      </c>
      <c r="E335" s="1713">
        <v>1</v>
      </c>
      <c r="F335" s="1713">
        <v>8</v>
      </c>
      <c r="G335" s="1713">
        <v>5</v>
      </c>
      <c r="H335" s="1713">
        <v>3</v>
      </c>
      <c r="I335" s="1728">
        <v>1</v>
      </c>
      <c r="J335" s="1728">
        <v>1</v>
      </c>
      <c r="K335" s="1728"/>
      <c r="L335" s="1715">
        <v>2109</v>
      </c>
      <c r="M335" s="1715"/>
      <c r="N335" s="1715">
        <f t="shared" si="95"/>
        <v>1452.34</v>
      </c>
      <c r="O335" s="1715">
        <v>1101.31</v>
      </c>
      <c r="P335" s="1788">
        <f t="shared" si="99"/>
        <v>0.75830039797843485</v>
      </c>
      <c r="Q335" s="1715">
        <v>351.03</v>
      </c>
      <c r="R335" s="1788">
        <f t="shared" si="100"/>
        <v>0.24169960202156518</v>
      </c>
      <c r="S335" s="1775">
        <f t="shared" si="94"/>
        <v>14.041199999999998</v>
      </c>
      <c r="T335" s="1750"/>
      <c r="U335" s="1715">
        <f t="shared" si="104"/>
        <v>0</v>
      </c>
      <c r="V335" s="1715">
        <f t="shared" si="101"/>
        <v>0</v>
      </c>
      <c r="W335" s="1715">
        <f t="shared" si="105"/>
        <v>2109</v>
      </c>
      <c r="X335" s="1718">
        <v>2109</v>
      </c>
      <c r="Y335" s="1729">
        <v>616087</v>
      </c>
      <c r="Z335" s="1720">
        <v>42445</v>
      </c>
      <c r="AA335" s="1778" t="s">
        <v>213</v>
      </c>
      <c r="AB335" s="1778"/>
      <c r="AC335" s="1715"/>
      <c r="AE335" s="1723"/>
      <c r="AF335" s="1779"/>
      <c r="AG335" s="1779"/>
      <c r="AH335" s="2296"/>
      <c r="AI335" s="1869"/>
      <c r="AJ335" s="1869"/>
      <c r="AK335" s="2295"/>
    </row>
    <row r="336" spans="1:37" s="1713" customFormat="1" x14ac:dyDescent="0.2">
      <c r="A336" s="1802">
        <v>2016072</v>
      </c>
      <c r="B336" s="1727"/>
      <c r="C336" s="1727">
        <v>121591</v>
      </c>
      <c r="D336" s="1713" t="s">
        <v>642</v>
      </c>
      <c r="E336" s="1713">
        <v>1</v>
      </c>
      <c r="F336" s="1713">
        <v>5</v>
      </c>
      <c r="G336" s="1713">
        <v>3</v>
      </c>
      <c r="H336" s="1713">
        <v>3</v>
      </c>
      <c r="I336" s="1728">
        <v>1</v>
      </c>
      <c r="J336" s="1728">
        <v>1</v>
      </c>
      <c r="K336" s="1728"/>
      <c r="L336" s="1715">
        <v>2230.37</v>
      </c>
      <c r="M336" s="1715"/>
      <c r="N336" s="1715">
        <f t="shared" si="95"/>
        <v>1611.28</v>
      </c>
      <c r="O336" s="1715">
        <v>1277.04</v>
      </c>
      <c r="P336" s="1788">
        <f t="shared" si="99"/>
        <v>0.79256243483441735</v>
      </c>
      <c r="Q336" s="1715">
        <v>334.24</v>
      </c>
      <c r="R336" s="1788">
        <f t="shared" si="100"/>
        <v>0.20743756516558265</v>
      </c>
      <c r="S336" s="1775">
        <f t="shared" si="94"/>
        <v>13.3696</v>
      </c>
      <c r="T336" s="1750"/>
      <c r="U336" s="1715">
        <f t="shared" si="104"/>
        <v>0</v>
      </c>
      <c r="V336" s="1715">
        <f>L336-W336</f>
        <v>0</v>
      </c>
      <c r="W336" s="1715">
        <f t="shared" si="105"/>
        <v>2230.37</v>
      </c>
      <c r="X336" s="1718">
        <v>2230.37</v>
      </c>
      <c r="Y336" s="1729">
        <v>616131</v>
      </c>
      <c r="Z336" s="1720">
        <v>42479</v>
      </c>
      <c r="AA336" s="1778" t="s">
        <v>213</v>
      </c>
      <c r="AB336" s="1778"/>
      <c r="AC336" s="1715">
        <v>158.52000000000001</v>
      </c>
      <c r="AD336" s="1713">
        <v>616244</v>
      </c>
      <c r="AE336" s="1723">
        <v>42534</v>
      </c>
      <c r="AF336" s="1779" t="s">
        <v>213</v>
      </c>
      <c r="AG336" s="1779"/>
      <c r="AH336" s="1725">
        <v>-158.52000000000001</v>
      </c>
      <c r="AI336" s="1780">
        <v>617040</v>
      </c>
      <c r="AJ336" s="1820">
        <v>42748</v>
      </c>
      <c r="AK336" s="1781" t="s">
        <v>213</v>
      </c>
    </row>
    <row r="337" spans="1:28" s="1713" customFormat="1" x14ac:dyDescent="0.2">
      <c r="A337" s="1801">
        <v>2016073</v>
      </c>
      <c r="B337" s="1727"/>
      <c r="C337" s="1727">
        <v>576316</v>
      </c>
      <c r="D337" s="1713" t="s">
        <v>68</v>
      </c>
      <c r="E337" s="1713">
        <v>1</v>
      </c>
      <c r="F337" s="1713">
        <v>8</v>
      </c>
      <c r="G337" s="1713">
        <v>5</v>
      </c>
      <c r="H337" s="1713">
        <v>5</v>
      </c>
      <c r="I337" s="1728">
        <v>1</v>
      </c>
      <c r="J337" s="1728">
        <v>1</v>
      </c>
      <c r="K337" s="1728"/>
      <c r="L337" s="1715">
        <v>2476</v>
      </c>
      <c r="M337" s="1715"/>
      <c r="N337" s="1715">
        <f t="shared" si="95"/>
        <v>1688.74</v>
      </c>
      <c r="O337" s="1715">
        <v>1337.96</v>
      </c>
      <c r="P337" s="1788">
        <f t="shared" si="99"/>
        <v>0.79228300389639617</v>
      </c>
      <c r="Q337" s="1715">
        <v>350.78</v>
      </c>
      <c r="R337" s="1788">
        <f t="shared" si="100"/>
        <v>0.20771699610360386</v>
      </c>
      <c r="S337" s="1775">
        <f t="shared" si="94"/>
        <v>14.031199999999998</v>
      </c>
      <c r="T337" s="1750"/>
      <c r="U337" s="1715">
        <f t="shared" si="104"/>
        <v>0</v>
      </c>
      <c r="V337" s="1715">
        <f t="shared" si="101"/>
        <v>0</v>
      </c>
      <c r="W337" s="1715">
        <f t="shared" si="105"/>
        <v>2476</v>
      </c>
      <c r="X337" s="1718">
        <v>2476</v>
      </c>
      <c r="Y337" s="1729">
        <v>616088</v>
      </c>
      <c r="Z337" s="1720">
        <v>42445</v>
      </c>
      <c r="AA337" s="1778" t="s">
        <v>213</v>
      </c>
      <c r="AB337" s="1875"/>
    </row>
    <row r="338" spans="1:28" s="1713" customFormat="1" x14ac:dyDescent="0.2">
      <c r="A338" s="1801" t="s">
        <v>1041</v>
      </c>
      <c r="B338" s="1727"/>
      <c r="C338" s="1727" t="s">
        <v>1042</v>
      </c>
      <c r="D338" s="1713" t="s">
        <v>68</v>
      </c>
      <c r="E338" s="1713">
        <v>0</v>
      </c>
      <c r="F338" s="1713">
        <v>1</v>
      </c>
      <c r="G338" s="1713">
        <v>1</v>
      </c>
      <c r="H338" s="1713">
        <v>0</v>
      </c>
      <c r="I338" s="1728">
        <v>1</v>
      </c>
      <c r="J338" s="1728">
        <v>1</v>
      </c>
      <c r="K338" s="1728"/>
      <c r="L338" s="1715">
        <v>75</v>
      </c>
      <c r="M338" s="1715"/>
      <c r="N338" s="1715">
        <f>O338+Q338</f>
        <v>50</v>
      </c>
      <c r="O338" s="1715">
        <v>25</v>
      </c>
      <c r="P338" s="1788">
        <f>IF(N338&lt;=0,"",O338/N338)</f>
        <v>0.5</v>
      </c>
      <c r="Q338" s="1715">
        <v>25</v>
      </c>
      <c r="R338" s="1788">
        <f>IF(N338&lt;=0,"",Q338/N338)</f>
        <v>0.5</v>
      </c>
      <c r="S338" s="1775">
        <f>Q338/$S$1</f>
        <v>1</v>
      </c>
      <c r="T338" s="1750"/>
      <c r="U338" s="1715">
        <f>((1-I338)*O338)+((1-J338)*Q338)</f>
        <v>0</v>
      </c>
      <c r="V338" s="1715">
        <f>L338-W338</f>
        <v>0</v>
      </c>
      <c r="W338" s="1715">
        <f t="shared" si="105"/>
        <v>75</v>
      </c>
      <c r="X338" s="1718">
        <v>75</v>
      </c>
      <c r="Y338" s="1729">
        <v>616350</v>
      </c>
      <c r="Z338" s="1720">
        <v>42608</v>
      </c>
      <c r="AA338" s="1778" t="s">
        <v>213</v>
      </c>
      <c r="AB338" s="1875"/>
    </row>
    <row r="339" spans="1:28" s="1713" customFormat="1" x14ac:dyDescent="0.2">
      <c r="A339" s="1801">
        <v>2016074</v>
      </c>
      <c r="B339" s="1727"/>
      <c r="C339" s="1727">
        <v>589016</v>
      </c>
      <c r="D339" s="1713" t="s">
        <v>68</v>
      </c>
      <c r="E339" s="1713">
        <v>1</v>
      </c>
      <c r="F339" s="1713">
        <v>9</v>
      </c>
      <c r="G339" s="1713">
        <v>6</v>
      </c>
      <c r="H339" s="1713">
        <v>3</v>
      </c>
      <c r="I339" s="1728">
        <v>1</v>
      </c>
      <c r="J339" s="1728">
        <v>1</v>
      </c>
      <c r="K339" s="1728"/>
      <c r="L339" s="1715">
        <v>2277</v>
      </c>
      <c r="M339" s="1715"/>
      <c r="N339" s="1715">
        <f t="shared" si="95"/>
        <v>1544.18</v>
      </c>
      <c r="O339" s="1715">
        <v>1162.76</v>
      </c>
      <c r="P339" s="1788">
        <f t="shared" si="99"/>
        <v>0.75299511714955503</v>
      </c>
      <c r="Q339" s="1715">
        <v>381.42</v>
      </c>
      <c r="R339" s="1788">
        <f t="shared" si="100"/>
        <v>0.24700488285044489</v>
      </c>
      <c r="S339" s="1775">
        <f t="shared" si="94"/>
        <v>15.2568</v>
      </c>
      <c r="T339" s="1750"/>
      <c r="U339" s="1715">
        <f t="shared" si="104"/>
        <v>0</v>
      </c>
      <c r="V339" s="1715">
        <f t="shared" si="101"/>
        <v>0</v>
      </c>
      <c r="W339" s="1715">
        <f t="shared" si="105"/>
        <v>2277</v>
      </c>
      <c r="X339" s="1718">
        <v>2277</v>
      </c>
      <c r="Y339" s="1729">
        <v>616089</v>
      </c>
      <c r="Z339" s="1720">
        <v>42445</v>
      </c>
      <c r="AA339" s="1778" t="s">
        <v>213</v>
      </c>
      <c r="AB339" s="1875"/>
    </row>
    <row r="340" spans="1:28" s="1713" customFormat="1" x14ac:dyDescent="0.2">
      <c r="A340" s="1801">
        <v>2016075</v>
      </c>
      <c r="B340" s="1727"/>
      <c r="C340" s="1727">
        <v>527216</v>
      </c>
      <c r="D340" s="1713" t="s">
        <v>68</v>
      </c>
      <c r="E340" s="1713">
        <v>1</v>
      </c>
      <c r="F340" s="1713">
        <v>11</v>
      </c>
      <c r="G340" s="1713">
        <v>8</v>
      </c>
      <c r="H340" s="1713">
        <v>6</v>
      </c>
      <c r="I340" s="1728">
        <v>1</v>
      </c>
      <c r="J340" s="1728">
        <v>1</v>
      </c>
      <c r="K340" s="1728"/>
      <c r="L340" s="1715">
        <v>3283</v>
      </c>
      <c r="M340" s="1715"/>
      <c r="N340" s="1715">
        <f t="shared" si="95"/>
        <v>0</v>
      </c>
      <c r="O340" s="1715">
        <v>0</v>
      </c>
      <c r="P340" s="1788" t="str">
        <f t="shared" si="99"/>
        <v/>
      </c>
      <c r="Q340" s="1715">
        <v>0</v>
      </c>
      <c r="R340" s="1788" t="str">
        <f t="shared" si="100"/>
        <v/>
      </c>
      <c r="S340" s="1775">
        <f t="shared" si="94"/>
        <v>0</v>
      </c>
      <c r="T340" s="1750"/>
      <c r="U340" s="1715">
        <f t="shared" si="104"/>
        <v>0</v>
      </c>
      <c r="V340" s="1715">
        <f t="shared" si="101"/>
        <v>0</v>
      </c>
      <c r="W340" s="1715">
        <f t="shared" si="105"/>
        <v>3283</v>
      </c>
      <c r="X340" s="1718">
        <v>3283</v>
      </c>
      <c r="Y340" s="1729">
        <v>616090</v>
      </c>
      <c r="Z340" s="1720">
        <v>42445</v>
      </c>
      <c r="AA340" s="1778" t="s">
        <v>213</v>
      </c>
      <c r="AB340" s="1875"/>
    </row>
    <row r="341" spans="1:28" s="1713" customFormat="1" x14ac:dyDescent="0.2">
      <c r="A341" s="1801">
        <v>2016076</v>
      </c>
      <c r="B341" s="1727"/>
      <c r="C341" s="1727" t="s">
        <v>896</v>
      </c>
      <c r="D341" s="1713" t="s">
        <v>68</v>
      </c>
      <c r="E341" s="1713">
        <v>10</v>
      </c>
      <c r="F341" s="1713">
        <f>E341*8</f>
        <v>80</v>
      </c>
      <c r="G341" s="1713">
        <f>E341*5</f>
        <v>50</v>
      </c>
      <c r="H341" s="1713">
        <f>E341*3</f>
        <v>30</v>
      </c>
      <c r="I341" s="1728">
        <v>1</v>
      </c>
      <c r="J341" s="1728">
        <v>1</v>
      </c>
      <c r="K341" s="1728"/>
      <c r="L341" s="1715">
        <v>21420</v>
      </c>
      <c r="M341" s="1715"/>
      <c r="N341" s="1715">
        <f t="shared" si="95"/>
        <v>14474.34</v>
      </c>
      <c r="O341" s="1715">
        <v>10944.76</v>
      </c>
      <c r="P341" s="1788">
        <f t="shared" si="99"/>
        <v>0.75614915775088887</v>
      </c>
      <c r="Q341" s="1715">
        <v>3529.58</v>
      </c>
      <c r="R341" s="1788">
        <f t="shared" si="100"/>
        <v>0.24385084224911119</v>
      </c>
      <c r="S341" s="1775">
        <f t="shared" si="94"/>
        <v>141.1832</v>
      </c>
      <c r="T341" s="1750"/>
      <c r="U341" s="1715">
        <f t="shared" si="104"/>
        <v>0</v>
      </c>
      <c r="V341" s="1715">
        <f t="shared" si="101"/>
        <v>0</v>
      </c>
      <c r="W341" s="1715">
        <f t="shared" si="105"/>
        <v>21420</v>
      </c>
      <c r="X341" s="1718">
        <v>21420</v>
      </c>
      <c r="Y341" s="1729">
        <v>616085</v>
      </c>
      <c r="Z341" s="1720">
        <v>42433</v>
      </c>
      <c r="AA341" s="1778" t="s">
        <v>213</v>
      </c>
      <c r="AB341" s="1875"/>
    </row>
    <row r="342" spans="1:28" s="1713" customFormat="1" x14ac:dyDescent="0.2">
      <c r="A342" s="1821">
        <v>2016077</v>
      </c>
      <c r="B342" s="1727"/>
      <c r="C342" s="1822" t="s">
        <v>988</v>
      </c>
      <c r="D342" s="1713" t="s">
        <v>489</v>
      </c>
      <c r="I342" s="1728">
        <v>0</v>
      </c>
      <c r="J342" s="1728">
        <v>0</v>
      </c>
      <c r="K342" s="1728"/>
      <c r="L342" s="1715">
        <v>0</v>
      </c>
      <c r="M342" s="1715"/>
      <c r="N342" s="1715">
        <f t="shared" si="95"/>
        <v>0</v>
      </c>
      <c r="O342" s="1715">
        <v>0</v>
      </c>
      <c r="P342" s="1788" t="str">
        <f t="shared" si="99"/>
        <v/>
      </c>
      <c r="Q342" s="1715">
        <v>0</v>
      </c>
      <c r="R342" s="1788" t="str">
        <f t="shared" si="100"/>
        <v/>
      </c>
      <c r="S342" s="1775">
        <f t="shared" si="94"/>
        <v>0</v>
      </c>
      <c r="T342" s="1750"/>
      <c r="U342" s="1715">
        <f t="shared" si="104"/>
        <v>0</v>
      </c>
      <c r="V342" s="1715">
        <f t="shared" si="101"/>
        <v>0</v>
      </c>
      <c r="W342" s="1715">
        <f t="shared" si="105"/>
        <v>0</v>
      </c>
      <c r="X342" s="1718"/>
      <c r="Y342" s="1729"/>
      <c r="Z342" s="1720"/>
      <c r="AA342" s="1778"/>
      <c r="AB342" s="1875"/>
    </row>
    <row r="343" spans="1:28" s="1713" customFormat="1" x14ac:dyDescent="0.2">
      <c r="A343" s="1802" t="s">
        <v>1000</v>
      </c>
      <c r="B343" s="1727"/>
      <c r="C343" s="1823" t="s">
        <v>1005</v>
      </c>
      <c r="D343" s="1713" t="s">
        <v>489</v>
      </c>
      <c r="E343" s="1713">
        <v>1</v>
      </c>
      <c r="F343" s="1713">
        <v>11</v>
      </c>
      <c r="G343" s="1713">
        <v>4</v>
      </c>
      <c r="H343" s="1713">
        <v>4</v>
      </c>
      <c r="I343" s="1728">
        <v>1</v>
      </c>
      <c r="J343" s="1728">
        <v>1</v>
      </c>
      <c r="K343" s="1728"/>
      <c r="L343" s="1715">
        <v>4908</v>
      </c>
      <c r="M343" s="1715"/>
      <c r="N343" s="1715">
        <f t="shared" ref="N343:N355" si="106">O343+Q343</f>
        <v>3209.88</v>
      </c>
      <c r="O343" s="1715">
        <v>2484.88</v>
      </c>
      <c r="P343" s="1788">
        <f t="shared" ref="P343:P356" si="107">IF(N343&lt;=0,"",O343/N343)</f>
        <v>0.77413485862399845</v>
      </c>
      <c r="Q343" s="1715">
        <v>725</v>
      </c>
      <c r="R343" s="1788">
        <f t="shared" ref="R343:R356" si="108">IF(N343&lt;=0,"",Q343/N343)</f>
        <v>0.22586514137600158</v>
      </c>
      <c r="S343" s="1775">
        <f t="shared" ref="S343:S352" si="109">Q343/$S$1</f>
        <v>29</v>
      </c>
      <c r="T343" s="1750"/>
      <c r="U343" s="1715">
        <f t="shared" ref="U343:U356" si="110">((1-I343)*O343)+((1-J343)*Q343)</f>
        <v>0</v>
      </c>
      <c r="V343" s="1715">
        <f t="shared" ref="V343:V356" si="111">L343-W343</f>
        <v>0</v>
      </c>
      <c r="W343" s="1715">
        <f t="shared" si="105"/>
        <v>4908</v>
      </c>
      <c r="X343" s="1718">
        <v>4908</v>
      </c>
      <c r="Y343" s="1729">
        <v>616167</v>
      </c>
      <c r="Z343" s="1720">
        <v>42493</v>
      </c>
      <c r="AA343" s="1778" t="s">
        <v>213</v>
      </c>
      <c r="AB343" s="1875"/>
    </row>
    <row r="344" spans="1:28" s="1713" customFormat="1" x14ac:dyDescent="0.2">
      <c r="A344" s="1802" t="s">
        <v>1001</v>
      </c>
      <c r="B344" s="1727"/>
      <c r="C344" s="1823" t="s">
        <v>1005</v>
      </c>
      <c r="D344" s="1713" t="s">
        <v>489</v>
      </c>
      <c r="E344" s="1713">
        <v>1</v>
      </c>
      <c r="F344" s="1713">
        <v>11</v>
      </c>
      <c r="G344" s="1713">
        <v>4</v>
      </c>
      <c r="H344" s="1713">
        <v>4</v>
      </c>
      <c r="I344" s="1728">
        <v>1</v>
      </c>
      <c r="J344" s="1728">
        <v>1</v>
      </c>
      <c r="K344" s="1728"/>
      <c r="L344" s="1715">
        <v>4908</v>
      </c>
      <c r="M344" s="1715"/>
      <c r="N344" s="1715">
        <f t="shared" si="106"/>
        <v>3209.88</v>
      </c>
      <c r="O344" s="1715">
        <v>2484.88</v>
      </c>
      <c r="P344" s="1788">
        <f t="shared" si="107"/>
        <v>0.77413485862399845</v>
      </c>
      <c r="Q344" s="1715">
        <v>725</v>
      </c>
      <c r="R344" s="1788">
        <f t="shared" si="108"/>
        <v>0.22586514137600158</v>
      </c>
      <c r="S344" s="1775">
        <f t="shared" si="109"/>
        <v>29</v>
      </c>
      <c r="T344" s="1750"/>
      <c r="U344" s="1715">
        <f t="shared" si="110"/>
        <v>0</v>
      </c>
      <c r="V344" s="1715">
        <f t="shared" si="111"/>
        <v>0</v>
      </c>
      <c r="W344" s="1715">
        <f t="shared" si="105"/>
        <v>4908</v>
      </c>
      <c r="X344" s="1718">
        <v>4908</v>
      </c>
      <c r="Y344" s="1729">
        <v>616167</v>
      </c>
      <c r="Z344" s="1720">
        <v>42493</v>
      </c>
      <c r="AA344" s="1778" t="s">
        <v>213</v>
      </c>
      <c r="AB344" s="1875"/>
    </row>
    <row r="345" spans="1:28" s="1713" customFormat="1" x14ac:dyDescent="0.2">
      <c r="A345" s="1802" t="s">
        <v>1002</v>
      </c>
      <c r="B345" s="1727"/>
      <c r="C345" s="1823" t="s">
        <v>1005</v>
      </c>
      <c r="D345" s="1713" t="s">
        <v>489</v>
      </c>
      <c r="E345" s="1713">
        <v>1</v>
      </c>
      <c r="F345" s="1713">
        <v>11</v>
      </c>
      <c r="G345" s="1713">
        <v>4</v>
      </c>
      <c r="H345" s="1713">
        <v>4</v>
      </c>
      <c r="I345" s="1728">
        <v>1</v>
      </c>
      <c r="J345" s="1728">
        <v>1</v>
      </c>
      <c r="K345" s="1728"/>
      <c r="L345" s="1715">
        <v>4908</v>
      </c>
      <c r="M345" s="1715"/>
      <c r="N345" s="1715">
        <f t="shared" si="106"/>
        <v>3209.88</v>
      </c>
      <c r="O345" s="1715">
        <v>2484.88</v>
      </c>
      <c r="P345" s="1788">
        <f t="shared" si="107"/>
        <v>0.77413485862399845</v>
      </c>
      <c r="Q345" s="1715">
        <v>725</v>
      </c>
      <c r="R345" s="1788">
        <f t="shared" si="108"/>
        <v>0.22586514137600158</v>
      </c>
      <c r="S345" s="1775">
        <f t="shared" si="109"/>
        <v>29</v>
      </c>
      <c r="T345" s="1750"/>
      <c r="U345" s="1715">
        <f t="shared" si="110"/>
        <v>0</v>
      </c>
      <c r="V345" s="1715">
        <f t="shared" si="111"/>
        <v>0</v>
      </c>
      <c r="W345" s="1715">
        <f t="shared" si="105"/>
        <v>4908</v>
      </c>
      <c r="X345" s="1718">
        <v>4908</v>
      </c>
      <c r="Y345" s="1729">
        <v>616206</v>
      </c>
      <c r="Z345" s="1720">
        <v>42503</v>
      </c>
      <c r="AA345" s="1778" t="s">
        <v>213</v>
      </c>
      <c r="AB345" s="1875"/>
    </row>
    <row r="346" spans="1:28" s="1713" customFormat="1" x14ac:dyDescent="0.2">
      <c r="A346" s="1802" t="s">
        <v>1003</v>
      </c>
      <c r="B346" s="1727"/>
      <c r="C346" s="1823" t="s">
        <v>1005</v>
      </c>
      <c r="D346" s="1713" t="s">
        <v>489</v>
      </c>
      <c r="E346" s="1713">
        <v>1</v>
      </c>
      <c r="F346" s="1713">
        <v>11</v>
      </c>
      <c r="G346" s="1713">
        <v>4</v>
      </c>
      <c r="H346" s="1713">
        <v>4</v>
      </c>
      <c r="I346" s="1728">
        <v>1</v>
      </c>
      <c r="J346" s="1728">
        <v>1</v>
      </c>
      <c r="K346" s="1728"/>
      <c r="L346" s="1715">
        <v>4908</v>
      </c>
      <c r="M346" s="1715"/>
      <c r="N346" s="1715">
        <f t="shared" si="106"/>
        <v>3209.88</v>
      </c>
      <c r="O346" s="1715">
        <v>2484.88</v>
      </c>
      <c r="P346" s="1788">
        <f t="shared" si="107"/>
        <v>0.77413485862399845</v>
      </c>
      <c r="Q346" s="1715">
        <v>725</v>
      </c>
      <c r="R346" s="1788">
        <f t="shared" si="108"/>
        <v>0.22586514137600158</v>
      </c>
      <c r="S346" s="1775">
        <f t="shared" si="109"/>
        <v>29</v>
      </c>
      <c r="T346" s="1750"/>
      <c r="U346" s="1715">
        <f t="shared" si="110"/>
        <v>0</v>
      </c>
      <c r="V346" s="1715">
        <f t="shared" si="111"/>
        <v>0</v>
      </c>
      <c r="W346" s="1715">
        <f t="shared" si="105"/>
        <v>4908</v>
      </c>
      <c r="X346" s="1718">
        <v>4908</v>
      </c>
      <c r="Y346" s="1729">
        <v>616206</v>
      </c>
      <c r="Z346" s="1720">
        <v>42503</v>
      </c>
      <c r="AA346" s="1778" t="s">
        <v>213</v>
      </c>
      <c r="AB346" s="1875"/>
    </row>
    <row r="347" spans="1:28" s="1713" customFormat="1" x14ac:dyDescent="0.2">
      <c r="A347" s="1802" t="s">
        <v>1004</v>
      </c>
      <c r="B347" s="1727"/>
      <c r="C347" s="1823" t="s">
        <v>1006</v>
      </c>
      <c r="D347" s="1713" t="s">
        <v>489</v>
      </c>
      <c r="E347" s="1713">
        <v>1</v>
      </c>
      <c r="F347" s="1713">
        <v>10</v>
      </c>
      <c r="G347" s="1713">
        <v>5</v>
      </c>
      <c r="H347" s="1713">
        <v>4</v>
      </c>
      <c r="I347" s="1728">
        <v>1</v>
      </c>
      <c r="J347" s="1728">
        <v>1</v>
      </c>
      <c r="K347" s="1728"/>
      <c r="L347" s="1715">
        <v>4993</v>
      </c>
      <c r="M347" s="1715"/>
      <c r="N347" s="1715">
        <f t="shared" si="106"/>
        <v>3387.39</v>
      </c>
      <c r="O347" s="1715">
        <v>2662.39</v>
      </c>
      <c r="P347" s="1788">
        <f t="shared" si="107"/>
        <v>0.78597090975647921</v>
      </c>
      <c r="Q347" s="1715">
        <v>725</v>
      </c>
      <c r="R347" s="1788">
        <f t="shared" si="108"/>
        <v>0.21402909024352082</v>
      </c>
      <c r="S347" s="1775">
        <f t="shared" si="109"/>
        <v>29</v>
      </c>
      <c r="T347" s="1750"/>
      <c r="U347" s="1715">
        <f t="shared" si="110"/>
        <v>0</v>
      </c>
      <c r="V347" s="1715">
        <f t="shared" si="111"/>
        <v>0</v>
      </c>
      <c r="W347" s="1715">
        <f t="shared" si="105"/>
        <v>4993</v>
      </c>
      <c r="X347" s="1718">
        <v>4993</v>
      </c>
      <c r="Y347" s="1729">
        <v>616206</v>
      </c>
      <c r="Z347" s="1720">
        <v>42503</v>
      </c>
      <c r="AA347" s="1778" t="s">
        <v>213</v>
      </c>
      <c r="AB347" s="1875"/>
    </row>
    <row r="348" spans="1:28" s="1713" customFormat="1" x14ac:dyDescent="0.2">
      <c r="A348" s="1802" t="s">
        <v>1007</v>
      </c>
      <c r="B348" s="1727"/>
      <c r="C348" s="1823" t="s">
        <v>1005</v>
      </c>
      <c r="D348" s="1713" t="s">
        <v>489</v>
      </c>
      <c r="E348" s="1713">
        <v>1</v>
      </c>
      <c r="F348" s="1713">
        <v>11</v>
      </c>
      <c r="G348" s="1713">
        <v>4</v>
      </c>
      <c r="H348" s="1713">
        <v>4</v>
      </c>
      <c r="I348" s="1728">
        <v>1</v>
      </c>
      <c r="J348" s="1728">
        <v>1</v>
      </c>
      <c r="K348" s="1728"/>
      <c r="L348" s="1715">
        <v>4908</v>
      </c>
      <c r="M348" s="1715"/>
      <c r="N348" s="1715">
        <f t="shared" si="106"/>
        <v>3209.88</v>
      </c>
      <c r="O348" s="1715">
        <v>2484.88</v>
      </c>
      <c r="P348" s="1788">
        <f t="shared" si="107"/>
        <v>0.77413485862399845</v>
      </c>
      <c r="Q348" s="1715">
        <v>725</v>
      </c>
      <c r="R348" s="1788">
        <f t="shared" si="108"/>
        <v>0.22586514137600158</v>
      </c>
      <c r="S348" s="1775">
        <f t="shared" si="109"/>
        <v>29</v>
      </c>
      <c r="T348" s="1750"/>
      <c r="U348" s="1715">
        <f t="shared" si="110"/>
        <v>0</v>
      </c>
      <c r="V348" s="1715">
        <f t="shared" si="111"/>
        <v>0</v>
      </c>
      <c r="W348" s="1715">
        <f t="shared" si="105"/>
        <v>4908</v>
      </c>
      <c r="X348" s="1718">
        <v>4908</v>
      </c>
      <c r="Y348" s="1729">
        <v>616206</v>
      </c>
      <c r="Z348" s="1720">
        <v>42503</v>
      </c>
      <c r="AA348" s="1778" t="s">
        <v>213</v>
      </c>
      <c r="AB348" s="1875"/>
    </row>
    <row r="349" spans="1:28" s="1713" customFormat="1" x14ac:dyDescent="0.2">
      <c r="A349" s="1802" t="s">
        <v>1008</v>
      </c>
      <c r="B349" s="1727"/>
      <c r="C349" s="1795" t="s">
        <v>1005</v>
      </c>
      <c r="D349" s="1713" t="s">
        <v>489</v>
      </c>
      <c r="E349" s="1713">
        <v>1</v>
      </c>
      <c r="F349" s="1713">
        <v>11</v>
      </c>
      <c r="G349" s="1713">
        <v>4</v>
      </c>
      <c r="H349" s="1713">
        <v>4</v>
      </c>
      <c r="I349" s="1728">
        <v>1</v>
      </c>
      <c r="J349" s="1728">
        <v>1</v>
      </c>
      <c r="K349" s="1728"/>
      <c r="L349" s="1715">
        <v>4908</v>
      </c>
      <c r="M349" s="1715"/>
      <c r="N349" s="1715">
        <f t="shared" si="106"/>
        <v>3209.88</v>
      </c>
      <c r="O349" s="1715">
        <v>2484.88</v>
      </c>
      <c r="P349" s="1788">
        <f t="shared" si="107"/>
        <v>0.77413485862399845</v>
      </c>
      <c r="Q349" s="1715">
        <v>725</v>
      </c>
      <c r="R349" s="1788">
        <f t="shared" si="108"/>
        <v>0.22586514137600158</v>
      </c>
      <c r="S349" s="1775">
        <f t="shared" si="109"/>
        <v>29</v>
      </c>
      <c r="T349" s="1750"/>
      <c r="U349" s="1715">
        <f t="shared" si="110"/>
        <v>0</v>
      </c>
      <c r="V349" s="1715">
        <f t="shared" si="111"/>
        <v>0</v>
      </c>
      <c r="W349" s="1715">
        <f t="shared" si="105"/>
        <v>4908</v>
      </c>
      <c r="X349" s="1718">
        <v>4908</v>
      </c>
      <c r="Y349" s="1729">
        <v>616206</v>
      </c>
      <c r="Z349" s="1720">
        <v>42503</v>
      </c>
      <c r="AA349" s="1778" t="s">
        <v>213</v>
      </c>
      <c r="AB349" s="1875"/>
    </row>
    <row r="350" spans="1:28" s="1713" customFormat="1" x14ac:dyDescent="0.2">
      <c r="A350" s="1802" t="s">
        <v>1011</v>
      </c>
      <c r="B350" s="1727"/>
      <c r="C350" s="1795" t="s">
        <v>1006</v>
      </c>
      <c r="D350" s="1713" t="s">
        <v>489</v>
      </c>
      <c r="E350" s="1713">
        <v>1</v>
      </c>
      <c r="F350" s="1713">
        <v>10</v>
      </c>
      <c r="G350" s="1713">
        <v>5</v>
      </c>
      <c r="H350" s="1713">
        <v>4</v>
      </c>
      <c r="I350" s="1728">
        <v>1</v>
      </c>
      <c r="J350" s="1728">
        <v>1</v>
      </c>
      <c r="K350" s="1728"/>
      <c r="L350" s="1715">
        <v>4993</v>
      </c>
      <c r="M350" s="1715"/>
      <c r="N350" s="1715">
        <f t="shared" si="106"/>
        <v>3387.39</v>
      </c>
      <c r="O350" s="1715">
        <v>2662.39</v>
      </c>
      <c r="P350" s="1788">
        <f t="shared" si="107"/>
        <v>0.78597090975647921</v>
      </c>
      <c r="Q350" s="1715">
        <v>725</v>
      </c>
      <c r="R350" s="1788">
        <f t="shared" si="108"/>
        <v>0.21402909024352082</v>
      </c>
      <c r="S350" s="1775">
        <f t="shared" si="109"/>
        <v>29</v>
      </c>
      <c r="T350" s="1750"/>
      <c r="U350" s="1715">
        <f t="shared" si="110"/>
        <v>0</v>
      </c>
      <c r="V350" s="1715">
        <f t="shared" si="111"/>
        <v>0</v>
      </c>
      <c r="W350" s="1715">
        <f>X350+AC350+AH350+AM350+AW350+AR350</f>
        <v>4993</v>
      </c>
      <c r="X350" s="1718">
        <v>4993</v>
      </c>
      <c r="Y350" s="1729">
        <v>616206</v>
      </c>
      <c r="Z350" s="1720">
        <v>42503</v>
      </c>
      <c r="AA350" s="1778" t="s">
        <v>213</v>
      </c>
      <c r="AB350" s="1875"/>
    </row>
    <row r="351" spans="1:28" s="1713" customFormat="1" x14ac:dyDescent="0.2">
      <c r="A351" s="1802" t="s">
        <v>1009</v>
      </c>
      <c r="B351" s="1727"/>
      <c r="C351" s="1795" t="s">
        <v>1036</v>
      </c>
      <c r="D351" s="1713" t="s">
        <v>489</v>
      </c>
      <c r="E351" s="1713">
        <v>1</v>
      </c>
      <c r="F351" s="1713">
        <v>10</v>
      </c>
      <c r="G351" s="1713">
        <v>5</v>
      </c>
      <c r="H351" s="1713">
        <v>4</v>
      </c>
      <c r="I351" s="1728">
        <v>1</v>
      </c>
      <c r="J351" s="1728">
        <v>1</v>
      </c>
      <c r="K351" s="1728"/>
      <c r="L351" s="1715">
        <v>4993</v>
      </c>
      <c r="M351" s="1715"/>
      <c r="N351" s="1715">
        <f t="shared" si="106"/>
        <v>3387.39</v>
      </c>
      <c r="O351" s="1715">
        <v>2662.39</v>
      </c>
      <c r="P351" s="1788">
        <f t="shared" si="107"/>
        <v>0.78597090975647921</v>
      </c>
      <c r="Q351" s="1715">
        <v>725</v>
      </c>
      <c r="R351" s="1788">
        <f t="shared" si="108"/>
        <v>0.21402909024352082</v>
      </c>
      <c r="S351" s="1775">
        <f t="shared" si="109"/>
        <v>29</v>
      </c>
      <c r="T351" s="1750"/>
      <c r="U351" s="1715">
        <f t="shared" si="110"/>
        <v>0</v>
      </c>
      <c r="V351" s="1715">
        <f t="shared" si="111"/>
        <v>0</v>
      </c>
      <c r="W351" s="1715">
        <f t="shared" ref="W351:W358" si="112">X351+AC351+AH351+AM351+AO351+AR351</f>
        <v>4993</v>
      </c>
      <c r="X351" s="1718">
        <v>4993</v>
      </c>
      <c r="Y351" s="1729">
        <v>616206</v>
      </c>
      <c r="Z351" s="1720">
        <v>42503</v>
      </c>
      <c r="AA351" s="1778" t="s">
        <v>213</v>
      </c>
      <c r="AB351" s="1875"/>
    </row>
    <row r="352" spans="1:28" s="1713" customFormat="1" x14ac:dyDescent="0.2">
      <c r="A352" s="1802" t="s">
        <v>1010</v>
      </c>
      <c r="B352" s="1727"/>
      <c r="C352" s="1795" t="s">
        <v>1036</v>
      </c>
      <c r="D352" s="1713" t="s">
        <v>489</v>
      </c>
      <c r="E352" s="1713">
        <v>1</v>
      </c>
      <c r="F352" s="1713">
        <v>10</v>
      </c>
      <c r="G352" s="1713">
        <v>5</v>
      </c>
      <c r="H352" s="1713">
        <v>4</v>
      </c>
      <c r="I352" s="1728">
        <v>1</v>
      </c>
      <c r="J352" s="1728">
        <v>1</v>
      </c>
      <c r="K352" s="1728"/>
      <c r="L352" s="1715">
        <v>4993</v>
      </c>
      <c r="M352" s="1715"/>
      <c r="N352" s="1715">
        <f t="shared" si="106"/>
        <v>3387.39</v>
      </c>
      <c r="O352" s="1715">
        <v>2662.39</v>
      </c>
      <c r="P352" s="1788">
        <f t="shared" si="107"/>
        <v>0.78597090975647921</v>
      </c>
      <c r="Q352" s="1715">
        <v>725</v>
      </c>
      <c r="R352" s="1788">
        <f t="shared" si="108"/>
        <v>0.21402909024352082</v>
      </c>
      <c r="S352" s="1775">
        <f t="shared" si="109"/>
        <v>29</v>
      </c>
      <c r="T352" s="1750"/>
      <c r="U352" s="1715">
        <f t="shared" si="110"/>
        <v>0</v>
      </c>
      <c r="V352" s="1715">
        <f t="shared" si="111"/>
        <v>0</v>
      </c>
      <c r="W352" s="1715">
        <f t="shared" si="112"/>
        <v>4993</v>
      </c>
      <c r="X352" s="1718">
        <v>4993</v>
      </c>
      <c r="Y352" s="1729">
        <v>616206</v>
      </c>
      <c r="Z352" s="1720">
        <v>42503</v>
      </c>
      <c r="AA352" s="1778" t="s">
        <v>213</v>
      </c>
      <c r="AB352" s="1875"/>
    </row>
    <row r="353" spans="1:32" s="1713" customFormat="1" x14ac:dyDescent="0.2">
      <c r="A353" s="1801" t="s">
        <v>1173</v>
      </c>
      <c r="B353" s="1727"/>
      <c r="C353" s="1795" t="s">
        <v>1178</v>
      </c>
      <c r="D353" s="1713" t="s">
        <v>489</v>
      </c>
      <c r="E353" s="1713">
        <v>1</v>
      </c>
      <c r="F353" s="1713">
        <v>9</v>
      </c>
      <c r="G353" s="1713">
        <v>5</v>
      </c>
      <c r="H353" s="1713">
        <v>4</v>
      </c>
      <c r="I353" s="1728">
        <v>1</v>
      </c>
      <c r="J353" s="1728">
        <v>1</v>
      </c>
      <c r="K353" s="1728"/>
      <c r="L353" s="1715">
        <v>4144</v>
      </c>
      <c r="M353" s="1715"/>
      <c r="N353" s="1715">
        <f t="shared" si="106"/>
        <v>2854.17</v>
      </c>
      <c r="O353" s="1715">
        <v>2257.92</v>
      </c>
      <c r="P353" s="1788">
        <f t="shared" si="107"/>
        <v>0.79109513448743418</v>
      </c>
      <c r="Q353" s="1715">
        <v>596.25</v>
      </c>
      <c r="R353" s="1788">
        <f t="shared" si="108"/>
        <v>0.20890486551256582</v>
      </c>
      <c r="S353" s="1775">
        <f t="shared" ref="S353:S358" si="113">Q353/$S$1</f>
        <v>23.85</v>
      </c>
      <c r="T353" s="1750"/>
      <c r="U353" s="1715">
        <f t="shared" si="110"/>
        <v>0</v>
      </c>
      <c r="V353" s="1715">
        <f>L353-W353+AC353</f>
        <v>0</v>
      </c>
      <c r="W353" s="1715">
        <f t="shared" si="112"/>
        <v>4525.8999999999996</v>
      </c>
      <c r="X353" s="1819">
        <v>4144</v>
      </c>
      <c r="Y353" s="1729">
        <v>616256</v>
      </c>
      <c r="Z353" s="1720">
        <v>42538</v>
      </c>
      <c r="AA353" s="1778" t="s">
        <v>213</v>
      </c>
      <c r="AB353" s="1778"/>
      <c r="AC353" s="1715">
        <v>381.9</v>
      </c>
      <c r="AD353" s="1713">
        <v>616307</v>
      </c>
      <c r="AE353" s="1723">
        <v>42566</v>
      </c>
      <c r="AF353" s="1779" t="s">
        <v>213</v>
      </c>
    </row>
    <row r="354" spans="1:32" s="1713" customFormat="1" x14ac:dyDescent="0.2">
      <c r="A354" s="1801" t="s">
        <v>1174</v>
      </c>
      <c r="B354" s="1727"/>
      <c r="C354" s="1795" t="s">
        <v>1178</v>
      </c>
      <c r="D354" s="1713" t="s">
        <v>489</v>
      </c>
      <c r="E354" s="1713">
        <v>1</v>
      </c>
      <c r="F354" s="1713">
        <v>9</v>
      </c>
      <c r="G354" s="1713">
        <v>5</v>
      </c>
      <c r="H354" s="1713">
        <v>4</v>
      </c>
      <c r="I354" s="1728">
        <v>1</v>
      </c>
      <c r="J354" s="1728">
        <v>1</v>
      </c>
      <c r="K354" s="1728"/>
      <c r="L354" s="1715">
        <v>4144</v>
      </c>
      <c r="M354" s="1715"/>
      <c r="N354" s="1715">
        <f>O354+Q354</f>
        <v>2854.17</v>
      </c>
      <c r="O354" s="1715">
        <v>2257.92</v>
      </c>
      <c r="P354" s="1788">
        <f>IF(N354&lt;=0,"",O354/N354)</f>
        <v>0.79109513448743418</v>
      </c>
      <c r="Q354" s="1715">
        <v>596.25</v>
      </c>
      <c r="R354" s="1788">
        <f>IF(N354&lt;=0,"",Q354/N354)</f>
        <v>0.20890486551256582</v>
      </c>
      <c r="S354" s="1775">
        <f t="shared" si="113"/>
        <v>23.85</v>
      </c>
      <c r="T354" s="1750"/>
      <c r="U354" s="1715">
        <f>((1-I354)*O354)+((1-J354)*Q354)</f>
        <v>0</v>
      </c>
      <c r="V354" s="1715">
        <f>L354-W354</f>
        <v>0</v>
      </c>
      <c r="W354" s="1715">
        <f t="shared" si="112"/>
        <v>4144</v>
      </c>
      <c r="X354" s="1819">
        <v>4144</v>
      </c>
      <c r="Y354" s="1729">
        <v>616256</v>
      </c>
      <c r="Z354" s="1720">
        <v>42538</v>
      </c>
      <c r="AA354" s="1778" t="s">
        <v>213</v>
      </c>
      <c r="AB354" s="1778"/>
      <c r="AC354" s="1715"/>
      <c r="AE354" s="1723"/>
      <c r="AF354" s="1779"/>
    </row>
    <row r="355" spans="1:32" s="1713" customFormat="1" x14ac:dyDescent="0.2">
      <c r="A355" s="1801" t="s">
        <v>1175</v>
      </c>
      <c r="B355" s="1727"/>
      <c r="C355" s="1795" t="s">
        <v>1179</v>
      </c>
      <c r="D355" s="1713" t="s">
        <v>489</v>
      </c>
      <c r="E355" s="1713">
        <v>1</v>
      </c>
      <c r="F355" s="1713">
        <v>10</v>
      </c>
      <c r="G355" s="1713">
        <v>6</v>
      </c>
      <c r="H355" s="1713">
        <v>4</v>
      </c>
      <c r="I355" s="1728">
        <v>1</v>
      </c>
      <c r="J355" s="1728">
        <v>1</v>
      </c>
      <c r="K355" s="1728"/>
      <c r="L355" s="1715">
        <v>4099</v>
      </c>
      <c r="M355" s="1715"/>
      <c r="N355" s="1715">
        <f t="shared" si="106"/>
        <v>2828.41</v>
      </c>
      <c r="O355" s="1715">
        <v>2235.91</v>
      </c>
      <c r="P355" s="1788">
        <f t="shared" si="107"/>
        <v>0.79051834776429164</v>
      </c>
      <c r="Q355" s="1715">
        <v>592.5</v>
      </c>
      <c r="R355" s="1788">
        <f t="shared" si="108"/>
        <v>0.20948165223570842</v>
      </c>
      <c r="S355" s="1775">
        <f t="shared" si="113"/>
        <v>23.7</v>
      </c>
      <c r="T355" s="1750"/>
      <c r="U355" s="1715">
        <f t="shared" si="110"/>
        <v>0</v>
      </c>
      <c r="V355" s="1715">
        <f t="shared" si="111"/>
        <v>0</v>
      </c>
      <c r="W355" s="1715">
        <f t="shared" si="112"/>
        <v>4099</v>
      </c>
      <c r="X355" s="1819">
        <v>4099</v>
      </c>
      <c r="Y355" s="1729">
        <v>616256</v>
      </c>
      <c r="Z355" s="1720">
        <v>42538</v>
      </c>
      <c r="AA355" s="1778" t="s">
        <v>213</v>
      </c>
      <c r="AB355" s="1778"/>
      <c r="AC355" s="1715"/>
      <c r="AE355" s="1723"/>
      <c r="AF355" s="1779"/>
    </row>
    <row r="356" spans="1:32" s="1713" customFormat="1" x14ac:dyDescent="0.2">
      <c r="A356" s="1801" t="s">
        <v>1176</v>
      </c>
      <c r="B356" s="1727"/>
      <c r="C356" s="1795" t="s">
        <v>1180</v>
      </c>
      <c r="D356" s="1713" t="s">
        <v>489</v>
      </c>
      <c r="E356" s="1713">
        <v>1</v>
      </c>
      <c r="F356" s="1713">
        <v>11</v>
      </c>
      <c r="G356" s="1713">
        <v>4</v>
      </c>
      <c r="H356" s="1713">
        <v>4</v>
      </c>
      <c r="I356" s="1728">
        <v>1</v>
      </c>
      <c r="J356" s="1728">
        <v>1</v>
      </c>
      <c r="K356" s="1728"/>
      <c r="L356" s="1715">
        <v>4864</v>
      </c>
      <c r="M356" s="1715"/>
      <c r="N356" s="1715">
        <f>O356+Q356</f>
        <v>3342.0099999999998</v>
      </c>
      <c r="O356" s="1715">
        <v>2627.43</v>
      </c>
      <c r="P356" s="1788">
        <f t="shared" si="107"/>
        <v>0.78618256677867515</v>
      </c>
      <c r="Q356" s="1715">
        <v>714.58</v>
      </c>
      <c r="R356" s="1788">
        <f t="shared" si="108"/>
        <v>0.21381743322132493</v>
      </c>
      <c r="S356" s="1775">
        <f t="shared" si="113"/>
        <v>28.583200000000001</v>
      </c>
      <c r="T356" s="1750"/>
      <c r="U356" s="1715">
        <f t="shared" si="110"/>
        <v>0</v>
      </c>
      <c r="V356" s="1715">
        <f t="shared" si="111"/>
        <v>0</v>
      </c>
      <c r="W356" s="1715">
        <f t="shared" si="112"/>
        <v>4864</v>
      </c>
      <c r="X356" s="1819">
        <v>4864</v>
      </c>
      <c r="Y356" s="1729">
        <v>616256</v>
      </c>
      <c r="Z356" s="1720">
        <v>42538</v>
      </c>
      <c r="AA356" s="1778" t="s">
        <v>213</v>
      </c>
      <c r="AB356" s="1778"/>
      <c r="AC356" s="1715"/>
      <c r="AE356" s="1723"/>
      <c r="AF356" s="1779"/>
    </row>
    <row r="357" spans="1:32" s="1713" customFormat="1" x14ac:dyDescent="0.2">
      <c r="A357" s="1801" t="s">
        <v>1177</v>
      </c>
      <c r="B357" s="1727"/>
      <c r="C357" s="1795" t="s">
        <v>1180</v>
      </c>
      <c r="D357" s="1713" t="s">
        <v>489</v>
      </c>
      <c r="E357" s="1713">
        <v>1</v>
      </c>
      <c r="F357" s="1713">
        <v>11</v>
      </c>
      <c r="G357" s="1713">
        <v>4</v>
      </c>
      <c r="H357" s="1713">
        <v>4</v>
      </c>
      <c r="I357" s="1728">
        <v>1</v>
      </c>
      <c r="J357" s="1728">
        <v>1</v>
      </c>
      <c r="K357" s="1728"/>
      <c r="L357" s="1715">
        <v>4864</v>
      </c>
      <c r="M357" s="1715"/>
      <c r="N357" s="1715">
        <f>O357+Q357</f>
        <v>3342.0099999999998</v>
      </c>
      <c r="O357" s="1715">
        <v>2627.43</v>
      </c>
      <c r="P357" s="1788">
        <f>IF(N357&lt;=0,"",O357/N357)</f>
        <v>0.78618256677867515</v>
      </c>
      <c r="Q357" s="1715">
        <v>714.58</v>
      </c>
      <c r="R357" s="1788">
        <f>IF(N357&lt;=0,"",Q357/N357)</f>
        <v>0.21381743322132493</v>
      </c>
      <c r="S357" s="1775">
        <f t="shared" si="113"/>
        <v>28.583200000000001</v>
      </c>
      <c r="T357" s="1750"/>
      <c r="U357" s="1715">
        <f>((1-I357)*O357)+((1-J357)*Q357)</f>
        <v>0</v>
      </c>
      <c r="V357" s="1715">
        <f>L357-W357</f>
        <v>0</v>
      </c>
      <c r="W357" s="1715">
        <f t="shared" si="112"/>
        <v>4864</v>
      </c>
      <c r="X357" s="1819">
        <v>4864</v>
      </c>
      <c r="Y357" s="1729">
        <v>616256</v>
      </c>
      <c r="Z357" s="1720">
        <v>42538</v>
      </c>
      <c r="AA357" s="1778" t="s">
        <v>213</v>
      </c>
      <c r="AB357" s="1778"/>
      <c r="AC357" s="1715"/>
      <c r="AE357" s="1723"/>
      <c r="AF357" s="1779"/>
    </row>
    <row r="358" spans="1:32" s="1713" customFormat="1" x14ac:dyDescent="0.2">
      <c r="A358" s="1801">
        <v>2016077</v>
      </c>
      <c r="B358" s="1727"/>
      <c r="C358" s="1795" t="s">
        <v>1330</v>
      </c>
      <c r="D358" s="1713" t="s">
        <v>489</v>
      </c>
      <c r="E358" s="1713">
        <v>0</v>
      </c>
      <c r="F358" s="1713">
        <v>0</v>
      </c>
      <c r="G358" s="1713">
        <v>0</v>
      </c>
      <c r="H358" s="1713">
        <v>0</v>
      </c>
      <c r="I358" s="1728">
        <v>1</v>
      </c>
      <c r="J358" s="1728">
        <v>1</v>
      </c>
      <c r="K358" s="1728"/>
      <c r="L358" s="1715">
        <v>28.6</v>
      </c>
      <c r="M358" s="1715"/>
      <c r="N358" s="1715">
        <f>O358+Q358</f>
        <v>14.3</v>
      </c>
      <c r="O358" s="1715">
        <v>14.3</v>
      </c>
      <c r="P358" s="1788">
        <f>IF(N358&lt;=0,"",O358/N358)</f>
        <v>1</v>
      </c>
      <c r="Q358" s="1715">
        <v>0</v>
      </c>
      <c r="R358" s="1788">
        <f>IF(N358&lt;=0,"",Q358/N358)</f>
        <v>0</v>
      </c>
      <c r="S358" s="1775">
        <f t="shared" si="113"/>
        <v>0</v>
      </c>
      <c r="T358" s="1750"/>
      <c r="U358" s="1715">
        <f>((1-I358)*O358)+((1-J358)*Q358)</f>
        <v>0</v>
      </c>
      <c r="V358" s="1715">
        <f>L358-W358</f>
        <v>0</v>
      </c>
      <c r="W358" s="1715">
        <f t="shared" si="112"/>
        <v>28.6</v>
      </c>
      <c r="X358" s="1819">
        <v>28.6</v>
      </c>
      <c r="Y358" s="1729">
        <v>616255</v>
      </c>
      <c r="Z358" s="1720">
        <v>42538</v>
      </c>
      <c r="AA358" s="1778" t="s">
        <v>213</v>
      </c>
      <c r="AB358" s="1778"/>
      <c r="AC358" s="1715"/>
      <c r="AE358" s="1723"/>
      <c r="AF358" s="1779"/>
    </row>
    <row r="359" spans="1:32" s="1713" customFormat="1" x14ac:dyDescent="0.2">
      <c r="A359" s="1801">
        <v>2016078</v>
      </c>
      <c r="B359" s="1727"/>
      <c r="C359" s="1727">
        <v>589116</v>
      </c>
      <c r="D359" s="1713" t="s">
        <v>68</v>
      </c>
      <c r="E359" s="1713">
        <v>1</v>
      </c>
      <c r="F359" s="1713">
        <v>9</v>
      </c>
      <c r="G359" s="1713">
        <v>6</v>
      </c>
      <c r="H359" s="1713">
        <v>3</v>
      </c>
      <c r="I359" s="1728">
        <v>1</v>
      </c>
      <c r="J359" s="1728">
        <v>1</v>
      </c>
      <c r="K359" s="1728"/>
      <c r="L359" s="1715">
        <v>2277</v>
      </c>
      <c r="M359" s="1715"/>
      <c r="N359" s="1715">
        <f t="shared" si="95"/>
        <v>1544.18</v>
      </c>
      <c r="O359" s="1715">
        <v>1162.76</v>
      </c>
      <c r="P359" s="1788">
        <f t="shared" si="99"/>
        <v>0.75299511714955503</v>
      </c>
      <c r="Q359" s="1715">
        <v>381.42</v>
      </c>
      <c r="R359" s="1788">
        <f t="shared" si="100"/>
        <v>0.24700488285044489</v>
      </c>
      <c r="S359" s="1775">
        <f t="shared" ref="S359:S431" si="114">Q359/$S$1</f>
        <v>15.2568</v>
      </c>
      <c r="T359" s="1750"/>
      <c r="U359" s="1715">
        <f t="shared" si="104"/>
        <v>0</v>
      </c>
      <c r="V359" s="1715">
        <f t="shared" si="101"/>
        <v>0</v>
      </c>
      <c r="W359" s="1715">
        <f t="shared" si="102"/>
        <v>2277</v>
      </c>
      <c r="X359" s="1718">
        <v>2277</v>
      </c>
      <c r="Y359" s="1729">
        <v>616091</v>
      </c>
      <c r="Z359" s="1720">
        <v>42445</v>
      </c>
      <c r="AA359" s="1778" t="s">
        <v>213</v>
      </c>
      <c r="AB359" s="1778"/>
      <c r="AC359" s="1715"/>
      <c r="AE359" s="1723"/>
      <c r="AF359" s="1779"/>
    </row>
    <row r="360" spans="1:32" s="1713" customFormat="1" x14ac:dyDescent="0.2">
      <c r="A360" s="1801">
        <v>2016079</v>
      </c>
      <c r="B360" s="1727"/>
      <c r="C360" s="1727">
        <v>589216</v>
      </c>
      <c r="D360" s="1713" t="s">
        <v>68</v>
      </c>
      <c r="E360" s="1713">
        <v>1</v>
      </c>
      <c r="F360" s="1713">
        <v>9</v>
      </c>
      <c r="G360" s="1713">
        <v>6</v>
      </c>
      <c r="H360" s="1713">
        <v>3</v>
      </c>
      <c r="I360" s="1728">
        <v>1</v>
      </c>
      <c r="J360" s="1728">
        <v>1</v>
      </c>
      <c r="K360" s="1728"/>
      <c r="L360" s="1715">
        <v>2277</v>
      </c>
      <c r="M360" s="1715"/>
      <c r="N360" s="1715">
        <f>O360+Q360</f>
        <v>1544.18</v>
      </c>
      <c r="O360" s="1715">
        <v>1162.76</v>
      </c>
      <c r="P360" s="1788">
        <f>IF(N360&lt;=0,"",O360/N360)</f>
        <v>0.75299511714955503</v>
      </c>
      <c r="Q360" s="1715">
        <v>381.42</v>
      </c>
      <c r="R360" s="1788">
        <f>IF(N360&lt;=0,"",Q360/N360)</f>
        <v>0.24700488285044489</v>
      </c>
      <c r="S360" s="1775">
        <f>Q360/$S$1</f>
        <v>15.2568</v>
      </c>
      <c r="T360" s="1750"/>
      <c r="U360" s="1715">
        <f>((1-I360)*O360)+((1-J360)*Q360)</f>
        <v>0</v>
      </c>
      <c r="V360" s="1715">
        <f>L360-W360</f>
        <v>0</v>
      </c>
      <c r="W360" s="1715">
        <f t="shared" si="102"/>
        <v>2277</v>
      </c>
      <c r="X360" s="1718">
        <v>2277</v>
      </c>
      <c r="Y360" s="1729">
        <v>616092</v>
      </c>
      <c r="Z360" s="1720">
        <v>42445</v>
      </c>
      <c r="AA360" s="1778" t="s">
        <v>213</v>
      </c>
      <c r="AB360" s="1778"/>
      <c r="AC360" s="1715"/>
      <c r="AE360" s="1723"/>
      <c r="AF360" s="1779"/>
    </row>
    <row r="361" spans="1:32" s="1713" customFormat="1" x14ac:dyDescent="0.2">
      <c r="A361" s="1801">
        <v>2016080</v>
      </c>
      <c r="B361" s="1727"/>
      <c r="C361" s="1727">
        <v>570516</v>
      </c>
      <c r="D361" s="1713" t="s">
        <v>68</v>
      </c>
      <c r="E361" s="1713">
        <v>1</v>
      </c>
      <c r="F361" s="1713">
        <v>9</v>
      </c>
      <c r="G361" s="1713">
        <v>6</v>
      </c>
      <c r="H361" s="1713">
        <v>4</v>
      </c>
      <c r="I361" s="1728">
        <v>1</v>
      </c>
      <c r="J361" s="1728">
        <v>1</v>
      </c>
      <c r="K361" s="1728"/>
      <c r="L361" s="1715">
        <v>2814</v>
      </c>
      <c r="M361" s="1715"/>
      <c r="N361" s="1715">
        <f t="shared" si="95"/>
        <v>1832.4299999999998</v>
      </c>
      <c r="O361" s="1715">
        <v>1404.58</v>
      </c>
      <c r="P361" s="1788">
        <f t="shared" si="99"/>
        <v>0.76651222693363463</v>
      </c>
      <c r="Q361" s="1715">
        <v>427.85</v>
      </c>
      <c r="R361" s="1788">
        <f t="shared" si="100"/>
        <v>0.23348777306636545</v>
      </c>
      <c r="S361" s="1775">
        <f t="shared" si="114"/>
        <v>17.114000000000001</v>
      </c>
      <c r="T361" s="1750"/>
      <c r="U361" s="1715">
        <f t="shared" si="104"/>
        <v>0</v>
      </c>
      <c r="V361" s="1715">
        <f t="shared" si="101"/>
        <v>0</v>
      </c>
      <c r="W361" s="1715">
        <f t="shared" si="102"/>
        <v>2814</v>
      </c>
      <c r="X361" s="1718">
        <v>2814</v>
      </c>
      <c r="Y361" s="1729">
        <v>616093</v>
      </c>
      <c r="Z361" s="1720">
        <v>42445</v>
      </c>
      <c r="AA361" s="1778" t="s">
        <v>213</v>
      </c>
      <c r="AB361" s="1778"/>
      <c r="AC361" s="1715"/>
      <c r="AE361" s="1723"/>
      <c r="AF361" s="1779"/>
    </row>
    <row r="362" spans="1:32" s="1713" customFormat="1" x14ac:dyDescent="0.2">
      <c r="A362" s="1802">
        <v>2016081</v>
      </c>
      <c r="B362" s="1727"/>
      <c r="C362" s="1727">
        <v>503016</v>
      </c>
      <c r="D362" s="1713" t="s">
        <v>68</v>
      </c>
      <c r="E362" s="1713">
        <v>1</v>
      </c>
      <c r="F362" s="1713">
        <v>8</v>
      </c>
      <c r="G362" s="1713">
        <v>5</v>
      </c>
      <c r="H362" s="1713">
        <v>3</v>
      </c>
      <c r="I362" s="1728">
        <v>1</v>
      </c>
      <c r="J362" s="1728">
        <v>1</v>
      </c>
      <c r="K362" s="1728"/>
      <c r="L362" s="1715">
        <v>2109</v>
      </c>
      <c r="M362" s="1715"/>
      <c r="N362" s="1715">
        <f t="shared" si="95"/>
        <v>1443.4399999999998</v>
      </c>
      <c r="O362" s="1715">
        <v>1090.1099999999999</v>
      </c>
      <c r="P362" s="1788">
        <f t="shared" si="99"/>
        <v>0.75521670453915646</v>
      </c>
      <c r="Q362" s="1715">
        <v>353.33</v>
      </c>
      <c r="R362" s="1788">
        <f t="shared" si="100"/>
        <v>0.24478329546084357</v>
      </c>
      <c r="S362" s="1775">
        <f t="shared" si="114"/>
        <v>14.133199999999999</v>
      </c>
      <c r="T362" s="1750"/>
      <c r="U362" s="1715">
        <f t="shared" si="104"/>
        <v>0</v>
      </c>
      <c r="V362" s="1715">
        <f t="shared" si="101"/>
        <v>0</v>
      </c>
      <c r="W362" s="1715">
        <f t="shared" si="102"/>
        <v>2109</v>
      </c>
      <c r="X362" s="1718">
        <v>2109</v>
      </c>
      <c r="Y362" s="1729">
        <v>616094</v>
      </c>
      <c r="Z362" s="1720">
        <v>42445</v>
      </c>
      <c r="AA362" s="1778" t="s">
        <v>213</v>
      </c>
      <c r="AB362" s="1778"/>
      <c r="AC362" s="1715"/>
      <c r="AE362" s="1723"/>
      <c r="AF362" s="1779"/>
    </row>
    <row r="363" spans="1:32" s="1713" customFormat="1" x14ac:dyDescent="0.2">
      <c r="A363" s="1802">
        <v>2016082</v>
      </c>
      <c r="B363" s="1727"/>
      <c r="C363" s="1727" t="s">
        <v>891</v>
      </c>
      <c r="D363" s="1713" t="s">
        <v>68</v>
      </c>
      <c r="E363" s="1713">
        <v>1</v>
      </c>
      <c r="F363" s="1713">
        <v>8</v>
      </c>
      <c r="G363" s="1713">
        <v>5</v>
      </c>
      <c r="H363" s="1713">
        <v>2</v>
      </c>
      <c r="I363" s="1728">
        <v>1</v>
      </c>
      <c r="J363" s="1728">
        <v>1</v>
      </c>
      <c r="K363" s="1728"/>
      <c r="L363" s="1715">
        <v>4991</v>
      </c>
      <c r="M363" s="1715"/>
      <c r="N363" s="1715">
        <f t="shared" si="95"/>
        <v>3479.33</v>
      </c>
      <c r="O363" s="1715">
        <v>2923.08</v>
      </c>
      <c r="P363" s="1788">
        <f t="shared" si="99"/>
        <v>0.84012726588164965</v>
      </c>
      <c r="Q363" s="1715">
        <v>556.25</v>
      </c>
      <c r="R363" s="1788">
        <f t="shared" si="100"/>
        <v>0.15987273411835037</v>
      </c>
      <c r="S363" s="1775">
        <f t="shared" si="114"/>
        <v>22.25</v>
      </c>
      <c r="T363" s="1750"/>
      <c r="U363" s="1715">
        <f t="shared" si="104"/>
        <v>0</v>
      </c>
      <c r="V363" s="1715">
        <f t="shared" si="101"/>
        <v>0</v>
      </c>
      <c r="W363" s="1715">
        <f t="shared" si="102"/>
        <v>4991</v>
      </c>
      <c r="X363" s="1718">
        <v>4991</v>
      </c>
      <c r="Y363" s="1729">
        <v>616095</v>
      </c>
      <c r="Z363" s="1720">
        <v>42445</v>
      </c>
      <c r="AA363" s="1778" t="s">
        <v>213</v>
      </c>
      <c r="AB363" s="1778"/>
      <c r="AC363" s="1715"/>
      <c r="AE363" s="1723"/>
      <c r="AF363" s="1779"/>
    </row>
    <row r="364" spans="1:32" s="1713" customFormat="1" x14ac:dyDescent="0.2">
      <c r="A364" s="1802" t="s">
        <v>975</v>
      </c>
      <c r="B364" s="1727"/>
      <c r="C364" s="1727" t="s">
        <v>1068</v>
      </c>
      <c r="D364" s="1713" t="s">
        <v>68</v>
      </c>
      <c r="E364" s="1713">
        <v>0</v>
      </c>
      <c r="F364" s="1713">
        <v>0</v>
      </c>
      <c r="G364" s="1713">
        <v>0</v>
      </c>
      <c r="H364" s="1713">
        <v>0</v>
      </c>
      <c r="I364" s="1728">
        <v>1</v>
      </c>
      <c r="J364" s="1728">
        <v>1</v>
      </c>
      <c r="K364" s="1728"/>
      <c r="L364" s="1715">
        <v>132.19999999999999</v>
      </c>
      <c r="M364" s="1715"/>
      <c r="N364" s="1715">
        <v>61.61</v>
      </c>
      <c r="O364" s="1715">
        <v>60</v>
      </c>
      <c r="P364" s="1788">
        <f>IF(N364&lt;=0,"",O364/N364)</f>
        <v>0.97386787859113777</v>
      </c>
      <c r="Q364" s="1715">
        <v>0</v>
      </c>
      <c r="R364" s="1788">
        <f>IF(N364&lt;=0,"",Q364/N364)</f>
        <v>0</v>
      </c>
      <c r="S364" s="1775">
        <f>Q364/$S$1</f>
        <v>0</v>
      </c>
      <c r="T364" s="1750"/>
      <c r="U364" s="1715">
        <f>((1-I364)*O364)+((1-J364)*Q364)</f>
        <v>0</v>
      </c>
      <c r="V364" s="1715">
        <f>L364-W364</f>
        <v>0</v>
      </c>
      <c r="W364" s="1715">
        <f>X364+AC364+AH364+AM364+AO364+AR364</f>
        <v>132.19999999999999</v>
      </c>
      <c r="X364" s="1718">
        <v>132.19999999999999</v>
      </c>
      <c r="Y364" s="1729">
        <v>616132</v>
      </c>
      <c r="Z364" s="1720">
        <v>42479</v>
      </c>
      <c r="AA364" s="1778" t="s">
        <v>213</v>
      </c>
      <c r="AB364" s="1778"/>
      <c r="AC364" s="1715"/>
      <c r="AE364" s="1723"/>
      <c r="AF364" s="1779"/>
    </row>
    <row r="365" spans="1:32" s="1713" customFormat="1" x14ac:dyDescent="0.2">
      <c r="A365" s="1802">
        <v>2016083</v>
      </c>
      <c r="B365" s="1727"/>
      <c r="C365" s="1727">
        <v>591416</v>
      </c>
      <c r="D365" s="1713" t="s">
        <v>68</v>
      </c>
      <c r="E365" s="1713">
        <v>1</v>
      </c>
      <c r="F365" s="1713">
        <v>9</v>
      </c>
      <c r="G365" s="1713">
        <v>5</v>
      </c>
      <c r="H365" s="1713">
        <v>2</v>
      </c>
      <c r="I365" s="1728">
        <v>1</v>
      </c>
      <c r="J365" s="1728">
        <v>1</v>
      </c>
      <c r="K365" s="1728"/>
      <c r="L365" s="1715">
        <v>2245</v>
      </c>
      <c r="M365" s="1715"/>
      <c r="N365" s="1715">
        <f t="shared" si="95"/>
        <v>1406.76</v>
      </c>
      <c r="O365" s="1715">
        <v>1103.01</v>
      </c>
      <c r="P365" s="1788">
        <f t="shared" si="99"/>
        <v>0.78407830760044361</v>
      </c>
      <c r="Q365" s="1715">
        <v>303.75</v>
      </c>
      <c r="R365" s="1788">
        <f t="shared" si="100"/>
        <v>0.21592169239955644</v>
      </c>
      <c r="S365" s="1775">
        <f t="shared" si="114"/>
        <v>12.15</v>
      </c>
      <c r="T365" s="1750"/>
      <c r="U365" s="1715">
        <f t="shared" si="104"/>
        <v>0</v>
      </c>
      <c r="V365" s="1715">
        <f t="shared" si="101"/>
        <v>0</v>
      </c>
      <c r="W365" s="1715">
        <f t="shared" si="102"/>
        <v>2245</v>
      </c>
      <c r="X365" s="1718">
        <v>2245</v>
      </c>
      <c r="Y365" s="1729">
        <v>616096</v>
      </c>
      <c r="Z365" s="1720">
        <v>42445</v>
      </c>
      <c r="AA365" s="1778" t="s">
        <v>213</v>
      </c>
      <c r="AB365" s="1778"/>
      <c r="AC365" s="1715"/>
      <c r="AE365" s="1723"/>
      <c r="AF365" s="1779"/>
    </row>
    <row r="366" spans="1:32" s="1713" customFormat="1" x14ac:dyDescent="0.2">
      <c r="A366" s="1801">
        <v>2016084</v>
      </c>
      <c r="B366" s="1727"/>
      <c r="C366" s="1727">
        <v>589316</v>
      </c>
      <c r="D366" s="1713" t="s">
        <v>68</v>
      </c>
      <c r="E366" s="1713">
        <v>1</v>
      </c>
      <c r="F366" s="1713">
        <v>9</v>
      </c>
      <c r="G366" s="1713">
        <v>6</v>
      </c>
      <c r="H366" s="1713">
        <v>3</v>
      </c>
      <c r="I366" s="1728">
        <v>1</v>
      </c>
      <c r="J366" s="1728">
        <v>1</v>
      </c>
      <c r="K366" s="1728"/>
      <c r="L366" s="1715">
        <v>2277</v>
      </c>
      <c r="M366" s="1715"/>
      <c r="N366" s="1715">
        <f>O366+Q366</f>
        <v>1548.6799999999998</v>
      </c>
      <c r="O366" s="1715">
        <v>1163.8399999999999</v>
      </c>
      <c r="P366" s="1788">
        <f>IF(N366&lt;=0,"",O366/N366)</f>
        <v>0.75150450706408045</v>
      </c>
      <c r="Q366" s="1715">
        <v>384.84</v>
      </c>
      <c r="R366" s="1788">
        <f>IF(N366&lt;=0,"",Q366/N366)</f>
        <v>0.24849549293591963</v>
      </c>
      <c r="S366" s="1775">
        <f t="shared" si="114"/>
        <v>15.393599999999999</v>
      </c>
      <c r="T366" s="1750"/>
      <c r="U366" s="1715">
        <f t="shared" si="104"/>
        <v>0</v>
      </c>
      <c r="V366" s="1715">
        <f t="shared" si="101"/>
        <v>0</v>
      </c>
      <c r="W366" s="1715">
        <f t="shared" si="102"/>
        <v>2277</v>
      </c>
      <c r="X366" s="1718">
        <v>2277</v>
      </c>
      <c r="Y366" s="1729">
        <v>616107</v>
      </c>
      <c r="Z366" s="1720">
        <v>42447</v>
      </c>
      <c r="AA366" s="1778" t="s">
        <v>213</v>
      </c>
      <c r="AB366" s="1778"/>
      <c r="AC366" s="1715"/>
      <c r="AE366" s="1723"/>
      <c r="AF366" s="1779"/>
    </row>
    <row r="367" spans="1:32" s="1713" customFormat="1" x14ac:dyDescent="0.2">
      <c r="A367" s="1801">
        <v>2016085</v>
      </c>
      <c r="B367" s="1727"/>
      <c r="C367" s="1727">
        <v>589416</v>
      </c>
      <c r="D367" s="1713" t="s">
        <v>68</v>
      </c>
      <c r="E367" s="1713">
        <v>1</v>
      </c>
      <c r="F367" s="1713">
        <v>9</v>
      </c>
      <c r="G367" s="1713">
        <v>6</v>
      </c>
      <c r="H367" s="1713">
        <v>3</v>
      </c>
      <c r="I367" s="1728">
        <v>1</v>
      </c>
      <c r="J367" s="1728">
        <v>1</v>
      </c>
      <c r="K367" s="1728"/>
      <c r="L367" s="1715">
        <v>2277</v>
      </c>
      <c r="M367" s="1715"/>
      <c r="N367" s="1715">
        <f>O367+Q367</f>
        <v>1548.6799999999998</v>
      </c>
      <c r="O367" s="1715">
        <v>1163.8399999999999</v>
      </c>
      <c r="P367" s="1788">
        <f>IF(N367&lt;=0,"",O367/N367)</f>
        <v>0.75150450706408045</v>
      </c>
      <c r="Q367" s="1715">
        <v>384.84</v>
      </c>
      <c r="R367" s="1788">
        <f>IF(N367&lt;=0,"",Q367/N367)</f>
        <v>0.24849549293591963</v>
      </c>
      <c r="S367" s="1775">
        <f t="shared" si="114"/>
        <v>15.393599999999999</v>
      </c>
      <c r="T367" s="1750"/>
      <c r="U367" s="1715">
        <f t="shared" si="104"/>
        <v>0</v>
      </c>
      <c r="V367" s="1715">
        <f t="shared" si="101"/>
        <v>0</v>
      </c>
      <c r="W367" s="1715">
        <f t="shared" si="102"/>
        <v>2277</v>
      </c>
      <c r="X367" s="1718">
        <v>2277</v>
      </c>
      <c r="Y367" s="1729">
        <v>616108</v>
      </c>
      <c r="Z367" s="1720">
        <v>42447</v>
      </c>
      <c r="AA367" s="1778" t="s">
        <v>213</v>
      </c>
      <c r="AB367" s="1778"/>
      <c r="AC367" s="1715"/>
      <c r="AE367" s="1723"/>
      <c r="AF367" s="1779"/>
    </row>
    <row r="368" spans="1:32" s="1713" customFormat="1" x14ac:dyDescent="0.2">
      <c r="A368" s="1801">
        <v>2016086</v>
      </c>
      <c r="B368" s="1727"/>
      <c r="C368" s="1727">
        <v>502616</v>
      </c>
      <c r="D368" s="1713" t="s">
        <v>68</v>
      </c>
      <c r="E368" s="1713">
        <v>1</v>
      </c>
      <c r="F368" s="1713">
        <v>9</v>
      </c>
      <c r="G368" s="1713">
        <v>6</v>
      </c>
      <c r="H368" s="1713">
        <v>3</v>
      </c>
      <c r="I368" s="1728">
        <v>1</v>
      </c>
      <c r="J368" s="1728">
        <v>1</v>
      </c>
      <c r="K368" s="1728"/>
      <c r="L368" s="1715">
        <v>2277</v>
      </c>
      <c r="M368" s="1715"/>
      <c r="N368" s="1715">
        <f t="shared" si="95"/>
        <v>1548.6799999999998</v>
      </c>
      <c r="O368" s="1715">
        <v>1163.8399999999999</v>
      </c>
      <c r="P368" s="1788">
        <f t="shared" si="99"/>
        <v>0.75150450706408045</v>
      </c>
      <c r="Q368" s="1715">
        <v>384.84</v>
      </c>
      <c r="R368" s="1788">
        <f t="shared" si="100"/>
        <v>0.24849549293591963</v>
      </c>
      <c r="S368" s="1775">
        <f t="shared" si="114"/>
        <v>15.393599999999999</v>
      </c>
      <c r="T368" s="1750"/>
      <c r="U368" s="1715">
        <f t="shared" si="104"/>
        <v>0</v>
      </c>
      <c r="V368" s="1715">
        <f t="shared" si="101"/>
        <v>0</v>
      </c>
      <c r="W368" s="1715">
        <f t="shared" si="102"/>
        <v>2277</v>
      </c>
      <c r="X368" s="1718">
        <v>2277</v>
      </c>
      <c r="Y368" s="1729">
        <v>616109</v>
      </c>
      <c r="Z368" s="1720">
        <v>42447</v>
      </c>
      <c r="AA368" s="1778" t="s">
        <v>213</v>
      </c>
      <c r="AB368" s="1778"/>
      <c r="AC368" s="1715"/>
      <c r="AE368" s="1723"/>
      <c r="AF368" s="1779"/>
    </row>
    <row r="369" spans="1:28" s="1713" customFormat="1" x14ac:dyDescent="0.2">
      <c r="A369" s="1801">
        <v>2016087</v>
      </c>
      <c r="B369" s="1727"/>
      <c r="C369" s="1727" t="s">
        <v>897</v>
      </c>
      <c r="D369" s="1713" t="s">
        <v>68</v>
      </c>
      <c r="E369" s="1713">
        <v>1</v>
      </c>
      <c r="F369" s="1713">
        <v>5</v>
      </c>
      <c r="G369" s="1713">
        <v>1</v>
      </c>
      <c r="H369" s="1713">
        <v>3</v>
      </c>
      <c r="I369" s="1728">
        <v>1</v>
      </c>
      <c r="J369" s="1728">
        <v>1</v>
      </c>
      <c r="K369" s="1728"/>
      <c r="L369" s="1715">
        <v>1482</v>
      </c>
      <c r="M369" s="1715"/>
      <c r="N369" s="1715">
        <f t="shared" ref="N369:N450" si="115">O369+Q369</f>
        <v>958.73</v>
      </c>
      <c r="O369" s="1715">
        <v>739.98</v>
      </c>
      <c r="P369" s="1788">
        <f t="shared" si="99"/>
        <v>0.77183357149562437</v>
      </c>
      <c r="Q369" s="1715">
        <v>218.75</v>
      </c>
      <c r="R369" s="1788">
        <f t="shared" si="100"/>
        <v>0.22816642850437557</v>
      </c>
      <c r="S369" s="1775">
        <f t="shared" si="114"/>
        <v>8.75</v>
      </c>
      <c r="T369" s="1750"/>
      <c r="U369" s="1715">
        <f t="shared" si="104"/>
        <v>0</v>
      </c>
      <c r="V369" s="1715">
        <f t="shared" si="101"/>
        <v>0</v>
      </c>
      <c r="W369" s="1715">
        <f t="shared" si="102"/>
        <v>1482</v>
      </c>
      <c r="X369" s="1718">
        <v>1482</v>
      </c>
      <c r="Y369" s="1729">
        <v>616110</v>
      </c>
      <c r="Z369" s="1720">
        <v>42447</v>
      </c>
      <c r="AA369" s="1778" t="s">
        <v>213</v>
      </c>
      <c r="AB369" s="1875"/>
    </row>
    <row r="370" spans="1:28" s="1713" customFormat="1" x14ac:dyDescent="0.2">
      <c r="A370" s="1802">
        <v>2016088</v>
      </c>
      <c r="B370" s="1727"/>
      <c r="C370" s="1727" t="s">
        <v>923</v>
      </c>
      <c r="D370" s="1713" t="s">
        <v>68</v>
      </c>
      <c r="E370" s="1713">
        <v>1</v>
      </c>
      <c r="F370" s="1713">
        <v>12</v>
      </c>
      <c r="G370" s="1713">
        <v>4</v>
      </c>
      <c r="H370" s="1713">
        <v>2</v>
      </c>
      <c r="I370" s="1728">
        <v>1</v>
      </c>
      <c r="J370" s="1728">
        <v>1</v>
      </c>
      <c r="K370" s="1728"/>
      <c r="L370" s="1715">
        <v>2582</v>
      </c>
      <c r="M370" s="1715"/>
      <c r="N370" s="1715">
        <f t="shared" si="115"/>
        <v>2243</v>
      </c>
      <c r="O370" s="1715">
        <v>1868</v>
      </c>
      <c r="P370" s="1788">
        <f t="shared" si="99"/>
        <v>0.83281319661168074</v>
      </c>
      <c r="Q370" s="1715">
        <v>375</v>
      </c>
      <c r="R370" s="1788">
        <f t="shared" si="100"/>
        <v>0.16718680338831921</v>
      </c>
      <c r="S370" s="1775">
        <f t="shared" si="114"/>
        <v>15</v>
      </c>
      <c r="T370" s="1750"/>
      <c r="U370" s="1715">
        <f t="shared" si="104"/>
        <v>0</v>
      </c>
      <c r="V370" s="1715">
        <f t="shared" si="101"/>
        <v>0</v>
      </c>
      <c r="W370" s="1715">
        <f t="shared" si="102"/>
        <v>2582</v>
      </c>
      <c r="X370" s="1718">
        <v>2582</v>
      </c>
      <c r="Y370" s="1729">
        <v>616113</v>
      </c>
      <c r="Z370" s="1720">
        <v>42461</v>
      </c>
      <c r="AA370" s="1778" t="s">
        <v>213</v>
      </c>
      <c r="AB370" s="1875"/>
    </row>
    <row r="371" spans="1:28" s="1713" customFormat="1" x14ac:dyDescent="0.2">
      <c r="A371" s="1801">
        <v>2016089</v>
      </c>
      <c r="B371" s="1727"/>
      <c r="C371" s="1727" t="s">
        <v>901</v>
      </c>
      <c r="D371" s="1713" t="s">
        <v>68</v>
      </c>
      <c r="E371" s="1713">
        <v>6</v>
      </c>
      <c r="F371" s="1713">
        <v>60</v>
      </c>
      <c r="G371" s="1713">
        <v>30</v>
      </c>
      <c r="H371" s="1713">
        <v>24</v>
      </c>
      <c r="I371" s="1728">
        <v>1</v>
      </c>
      <c r="J371" s="1728">
        <v>1</v>
      </c>
      <c r="K371" s="1728"/>
      <c r="L371" s="1715">
        <v>20346</v>
      </c>
      <c r="M371" s="1715"/>
      <c r="N371" s="1715">
        <f t="shared" si="115"/>
        <v>14094.99</v>
      </c>
      <c r="O371" s="1715">
        <v>11071.24</v>
      </c>
      <c r="P371" s="1788">
        <f t="shared" si="99"/>
        <v>0.78547341998823694</v>
      </c>
      <c r="Q371" s="1715">
        <v>3023.75</v>
      </c>
      <c r="R371" s="1788">
        <f t="shared" si="100"/>
        <v>0.21452658001176306</v>
      </c>
      <c r="S371" s="1775">
        <f t="shared" si="114"/>
        <v>120.95</v>
      </c>
      <c r="T371" s="1750"/>
      <c r="U371" s="1715">
        <f t="shared" si="104"/>
        <v>0</v>
      </c>
      <c r="V371" s="1715">
        <f t="shared" si="101"/>
        <v>0</v>
      </c>
      <c r="W371" s="1715">
        <f t="shared" si="102"/>
        <v>20346</v>
      </c>
      <c r="X371" s="1718">
        <v>20346</v>
      </c>
      <c r="Y371" s="1729">
        <v>616111</v>
      </c>
      <c r="Z371" s="1720">
        <v>42447</v>
      </c>
      <c r="AA371" s="1778" t="s">
        <v>213</v>
      </c>
      <c r="AB371" s="1875"/>
    </row>
    <row r="372" spans="1:28" s="1713" customFormat="1" x14ac:dyDescent="0.2">
      <c r="A372" s="1801">
        <v>2016090</v>
      </c>
      <c r="B372" s="1727"/>
      <c r="C372" s="1727" t="s">
        <v>903</v>
      </c>
      <c r="D372" s="1713" t="s">
        <v>68</v>
      </c>
      <c r="E372" s="1713">
        <v>2</v>
      </c>
      <c r="F372" s="1713">
        <v>18</v>
      </c>
      <c r="G372" s="1713">
        <v>10</v>
      </c>
      <c r="H372" s="1713">
        <v>8</v>
      </c>
      <c r="I372" s="1728">
        <v>1</v>
      </c>
      <c r="J372" s="1728">
        <v>1</v>
      </c>
      <c r="K372" s="1728"/>
      <c r="L372" s="1715">
        <v>5898</v>
      </c>
      <c r="M372" s="1715"/>
      <c r="N372" s="1715">
        <f t="shared" si="115"/>
        <v>4127.5</v>
      </c>
      <c r="O372" s="1715">
        <v>3240.83</v>
      </c>
      <c r="P372" s="1788">
        <f t="shared" si="99"/>
        <v>0.78517989097516649</v>
      </c>
      <c r="Q372" s="1715">
        <v>886.67</v>
      </c>
      <c r="R372" s="1788">
        <f t="shared" si="100"/>
        <v>0.21482010902483342</v>
      </c>
      <c r="S372" s="1775">
        <f t="shared" si="114"/>
        <v>35.466799999999999</v>
      </c>
      <c r="T372" s="1750"/>
      <c r="U372" s="1715">
        <f t="shared" si="104"/>
        <v>0</v>
      </c>
      <c r="V372" s="1715">
        <f t="shared" si="101"/>
        <v>0</v>
      </c>
      <c r="W372" s="1715">
        <f t="shared" si="102"/>
        <v>5898</v>
      </c>
      <c r="X372" s="1718">
        <v>5898</v>
      </c>
      <c r="Y372" s="1729">
        <v>616097</v>
      </c>
      <c r="Z372" s="1720">
        <v>42445</v>
      </c>
      <c r="AA372" s="1778" t="s">
        <v>213</v>
      </c>
      <c r="AB372" s="1875"/>
    </row>
    <row r="373" spans="1:28" s="1713" customFormat="1" x14ac:dyDescent="0.2">
      <c r="A373" s="1801">
        <v>2016091</v>
      </c>
      <c r="B373" s="1727"/>
      <c r="C373" s="1727" t="s">
        <v>904</v>
      </c>
      <c r="D373" s="1713" t="s">
        <v>68</v>
      </c>
      <c r="E373" s="1713">
        <v>7</v>
      </c>
      <c r="F373" s="1713">
        <v>70</v>
      </c>
      <c r="G373" s="1713">
        <v>35</v>
      </c>
      <c r="H373" s="1713">
        <v>28</v>
      </c>
      <c r="I373" s="1728">
        <v>1</v>
      </c>
      <c r="J373" s="1728">
        <v>1</v>
      </c>
      <c r="K373" s="1728"/>
      <c r="L373" s="1715">
        <v>22477</v>
      </c>
      <c r="M373" s="1715"/>
      <c r="N373" s="1715">
        <f t="shared" si="115"/>
        <v>15172.13</v>
      </c>
      <c r="O373" s="1715">
        <v>12077.96</v>
      </c>
      <c r="P373" s="1788">
        <f t="shared" si="99"/>
        <v>0.79606225361897109</v>
      </c>
      <c r="Q373" s="1715">
        <v>3094.17</v>
      </c>
      <c r="R373" s="1788">
        <f t="shared" si="100"/>
        <v>0.20393774638102891</v>
      </c>
      <c r="S373" s="1775">
        <f t="shared" si="114"/>
        <v>123.7668</v>
      </c>
      <c r="T373" s="1750"/>
      <c r="U373" s="1715">
        <f t="shared" si="104"/>
        <v>0</v>
      </c>
      <c r="V373" s="1715">
        <f t="shared" si="101"/>
        <v>0</v>
      </c>
      <c r="W373" s="1715">
        <f t="shared" si="102"/>
        <v>22477</v>
      </c>
      <c r="X373" s="1718">
        <v>22477</v>
      </c>
      <c r="Y373" s="1729">
        <v>616098</v>
      </c>
      <c r="Z373" s="1720">
        <v>42445</v>
      </c>
      <c r="AA373" s="1778" t="s">
        <v>213</v>
      </c>
      <c r="AB373" s="1875"/>
    </row>
    <row r="374" spans="1:28" s="1713" customFormat="1" x14ac:dyDescent="0.2">
      <c r="A374" s="1801">
        <v>2016092</v>
      </c>
      <c r="B374" s="1727"/>
      <c r="C374" s="1727" t="s">
        <v>905</v>
      </c>
      <c r="D374" s="1713" t="s">
        <v>68</v>
      </c>
      <c r="E374" s="1713">
        <v>3</v>
      </c>
      <c r="F374" s="1713">
        <v>30</v>
      </c>
      <c r="G374" s="1713">
        <v>15</v>
      </c>
      <c r="H374" s="1713">
        <v>12</v>
      </c>
      <c r="I374" s="1728">
        <v>1</v>
      </c>
      <c r="J374" s="1728">
        <v>1</v>
      </c>
      <c r="K374" s="1728"/>
      <c r="L374" s="1715">
        <v>9633</v>
      </c>
      <c r="M374" s="1715"/>
      <c r="N374" s="1715">
        <f t="shared" si="115"/>
        <v>6502.34</v>
      </c>
      <c r="O374" s="1715">
        <v>5176.09</v>
      </c>
      <c r="P374" s="1788">
        <f t="shared" si="99"/>
        <v>0.79603496587382394</v>
      </c>
      <c r="Q374" s="1715">
        <v>1326.25</v>
      </c>
      <c r="R374" s="1788">
        <f t="shared" si="100"/>
        <v>0.20396503412617611</v>
      </c>
      <c r="S374" s="1775">
        <f t="shared" si="114"/>
        <v>53.05</v>
      </c>
      <c r="T374" s="1750"/>
      <c r="U374" s="1715">
        <f t="shared" si="104"/>
        <v>0</v>
      </c>
      <c r="V374" s="1715">
        <f t="shared" si="101"/>
        <v>0</v>
      </c>
      <c r="W374" s="1715">
        <f t="shared" si="102"/>
        <v>9633</v>
      </c>
      <c r="X374" s="1718">
        <v>9633</v>
      </c>
      <c r="Y374" s="1729">
        <v>616099</v>
      </c>
      <c r="Z374" s="1720">
        <v>42445</v>
      </c>
      <c r="AA374" s="1778" t="s">
        <v>213</v>
      </c>
      <c r="AB374" s="1875"/>
    </row>
    <row r="375" spans="1:28" s="1713" customFormat="1" x14ac:dyDescent="0.2">
      <c r="A375" s="1802">
        <v>2016093</v>
      </c>
      <c r="B375" s="1727"/>
      <c r="C375" s="1727" t="s">
        <v>906</v>
      </c>
      <c r="D375" s="1713" t="s">
        <v>68</v>
      </c>
      <c r="E375" s="1713">
        <v>8</v>
      </c>
      <c r="F375" s="1713">
        <v>80</v>
      </c>
      <c r="G375" s="1713">
        <v>56</v>
      </c>
      <c r="H375" s="1713">
        <v>3</v>
      </c>
      <c r="I375" s="1728">
        <v>1</v>
      </c>
      <c r="J375" s="1728">
        <v>1</v>
      </c>
      <c r="K375" s="1728"/>
      <c r="L375" s="1715">
        <v>22560</v>
      </c>
      <c r="M375" s="1715"/>
      <c r="N375" s="1715">
        <f t="shared" si="115"/>
        <v>16037.78</v>
      </c>
      <c r="O375" s="1715">
        <v>12571.11</v>
      </c>
      <c r="P375" s="1788">
        <f t="shared" si="99"/>
        <v>0.78384352447782668</v>
      </c>
      <c r="Q375" s="1715">
        <v>3466.67</v>
      </c>
      <c r="R375" s="1788">
        <f t="shared" si="100"/>
        <v>0.21615647552217326</v>
      </c>
      <c r="S375" s="1775">
        <f t="shared" si="114"/>
        <v>138.66679999999999</v>
      </c>
      <c r="T375" s="1750"/>
      <c r="U375" s="1715">
        <f t="shared" si="104"/>
        <v>0</v>
      </c>
      <c r="V375" s="1715">
        <f t="shared" si="101"/>
        <v>0</v>
      </c>
      <c r="W375" s="1715">
        <f t="shared" si="102"/>
        <v>22560</v>
      </c>
      <c r="X375" s="1718">
        <v>22560</v>
      </c>
      <c r="Y375" s="1729">
        <v>616114</v>
      </c>
      <c r="Z375" s="1720">
        <v>42461</v>
      </c>
      <c r="AA375" s="1778" t="s">
        <v>213</v>
      </c>
      <c r="AB375" s="1875"/>
    </row>
    <row r="376" spans="1:28" s="1713" customFormat="1" x14ac:dyDescent="0.2">
      <c r="A376" s="1802">
        <v>2016094</v>
      </c>
      <c r="B376" s="1727"/>
      <c r="C376" s="1727" t="s">
        <v>911</v>
      </c>
      <c r="D376" s="1713" t="s">
        <v>322</v>
      </c>
      <c r="E376" s="1713">
        <v>0</v>
      </c>
      <c r="F376" s="1713">
        <v>0</v>
      </c>
      <c r="G376" s="1713">
        <v>0</v>
      </c>
      <c r="H376" s="1713">
        <v>0</v>
      </c>
      <c r="I376" s="1728">
        <v>1</v>
      </c>
      <c r="J376" s="1728">
        <v>1</v>
      </c>
      <c r="K376" s="1728"/>
      <c r="L376" s="1715">
        <v>242</v>
      </c>
      <c r="M376" s="1715"/>
      <c r="N376" s="1715">
        <f t="shared" si="115"/>
        <v>121</v>
      </c>
      <c r="O376" s="1715">
        <v>121</v>
      </c>
      <c r="P376" s="1788">
        <f t="shared" si="99"/>
        <v>1</v>
      </c>
      <c r="Q376" s="1715">
        <v>0</v>
      </c>
      <c r="R376" s="1788">
        <f t="shared" si="100"/>
        <v>0</v>
      </c>
      <c r="S376" s="1775">
        <f t="shared" si="114"/>
        <v>0</v>
      </c>
      <c r="T376" s="1750"/>
      <c r="U376" s="1715">
        <f t="shared" si="104"/>
        <v>0</v>
      </c>
      <c r="V376" s="1715">
        <f t="shared" si="101"/>
        <v>0</v>
      </c>
      <c r="W376" s="1715">
        <f t="shared" si="102"/>
        <v>242</v>
      </c>
      <c r="X376" s="1718">
        <v>242</v>
      </c>
      <c r="Y376" s="1729">
        <v>616161</v>
      </c>
      <c r="Z376" s="1720">
        <v>42482</v>
      </c>
      <c r="AA376" s="1778" t="s">
        <v>213</v>
      </c>
      <c r="AB376" s="1875"/>
    </row>
    <row r="377" spans="1:28" s="1713" customFormat="1" x14ac:dyDescent="0.2">
      <c r="A377" s="1801">
        <v>2016095</v>
      </c>
      <c r="B377" s="1727"/>
      <c r="C377" s="1727" t="s">
        <v>912</v>
      </c>
      <c r="D377" s="1713" t="s">
        <v>68</v>
      </c>
      <c r="E377" s="1713">
        <v>1</v>
      </c>
      <c r="F377" s="1713">
        <v>399</v>
      </c>
      <c r="G377" s="1713">
        <v>0</v>
      </c>
      <c r="H377" s="1713">
        <v>0</v>
      </c>
      <c r="I377" s="1728">
        <v>1</v>
      </c>
      <c r="J377" s="1728">
        <v>1</v>
      </c>
      <c r="K377" s="1728"/>
      <c r="L377" s="1715">
        <v>27652</v>
      </c>
      <c r="M377" s="1715"/>
      <c r="N377" s="1715">
        <f t="shared" si="115"/>
        <v>0</v>
      </c>
      <c r="O377" s="1715">
        <v>0</v>
      </c>
      <c r="P377" s="1788" t="str">
        <f t="shared" si="99"/>
        <v/>
      </c>
      <c r="Q377" s="1715">
        <v>0</v>
      </c>
      <c r="R377" s="1788" t="str">
        <f t="shared" si="100"/>
        <v/>
      </c>
      <c r="S377" s="1775">
        <f t="shared" si="114"/>
        <v>0</v>
      </c>
      <c r="T377" s="1750"/>
      <c r="U377" s="1715">
        <f t="shared" si="104"/>
        <v>0</v>
      </c>
      <c r="V377" s="1715">
        <f t="shared" si="101"/>
        <v>0</v>
      </c>
      <c r="W377" s="1715">
        <f t="shared" si="102"/>
        <v>27652</v>
      </c>
      <c r="X377" s="1718">
        <v>27652</v>
      </c>
      <c r="Y377" s="1729">
        <v>616100</v>
      </c>
      <c r="Z377" s="1720">
        <v>42445</v>
      </c>
      <c r="AA377" s="1778" t="s">
        <v>213</v>
      </c>
      <c r="AB377" s="1875"/>
    </row>
    <row r="378" spans="1:28" s="1713" customFormat="1" x14ac:dyDescent="0.2">
      <c r="A378" s="1801">
        <v>2016096</v>
      </c>
      <c r="B378" s="1727"/>
      <c r="C378" s="1795" t="s">
        <v>3060</v>
      </c>
      <c r="D378" s="1713" t="s">
        <v>68</v>
      </c>
      <c r="E378" s="1713">
        <v>0</v>
      </c>
      <c r="F378" s="1713">
        <v>0</v>
      </c>
      <c r="G378" s="1713">
        <v>0</v>
      </c>
      <c r="H378" s="1713">
        <v>0</v>
      </c>
      <c r="I378" s="1728">
        <v>1</v>
      </c>
      <c r="J378" s="1728">
        <v>1</v>
      </c>
      <c r="K378" s="1728"/>
      <c r="L378" s="1715">
        <v>1187.5</v>
      </c>
      <c r="M378" s="1715"/>
      <c r="N378" s="1715">
        <f t="shared" si="115"/>
        <v>950</v>
      </c>
      <c r="O378" s="1715">
        <v>950</v>
      </c>
      <c r="P378" s="1788">
        <f t="shared" si="99"/>
        <v>1</v>
      </c>
      <c r="Q378" s="1715">
        <v>0</v>
      </c>
      <c r="R378" s="1788">
        <f t="shared" si="100"/>
        <v>0</v>
      </c>
      <c r="S378" s="1775">
        <f t="shared" si="114"/>
        <v>0</v>
      </c>
      <c r="T378" s="1750"/>
      <c r="U378" s="1715">
        <f t="shared" si="104"/>
        <v>0</v>
      </c>
      <c r="V378" s="1715">
        <f t="shared" si="101"/>
        <v>0</v>
      </c>
      <c r="W378" s="1715">
        <f t="shared" si="102"/>
        <v>1187.5</v>
      </c>
      <c r="X378" s="1718">
        <v>1187.5</v>
      </c>
      <c r="Y378" s="1729">
        <v>616350</v>
      </c>
      <c r="Z378" s="1720">
        <v>42608</v>
      </c>
      <c r="AA378" s="1778" t="s">
        <v>213</v>
      </c>
      <c r="AB378" s="1875"/>
    </row>
    <row r="379" spans="1:28" s="1713" customFormat="1" x14ac:dyDescent="0.2">
      <c r="A379" s="1801" t="s">
        <v>984</v>
      </c>
      <c r="B379" s="1727"/>
      <c r="C379" s="1727" t="s">
        <v>1563</v>
      </c>
      <c r="D379" s="1713" t="s">
        <v>68</v>
      </c>
      <c r="E379" s="1713">
        <v>0</v>
      </c>
      <c r="F379" s="1713">
        <v>0</v>
      </c>
      <c r="G379" s="1713">
        <v>0</v>
      </c>
      <c r="H379" s="1713">
        <v>0</v>
      </c>
      <c r="I379" s="1728">
        <v>1</v>
      </c>
      <c r="J379" s="1728">
        <v>1</v>
      </c>
      <c r="K379" s="1728"/>
      <c r="L379" s="1715">
        <v>607.94000000000005</v>
      </c>
      <c r="M379" s="1715"/>
      <c r="N379" s="1715">
        <f>O379+Q379</f>
        <v>485.55</v>
      </c>
      <c r="O379" s="1715">
        <v>485.55</v>
      </c>
      <c r="P379" s="1788">
        <f>IF(N379&lt;=0,"",O379/N379)</f>
        <v>1</v>
      </c>
      <c r="Q379" s="1715">
        <v>0</v>
      </c>
      <c r="R379" s="1788">
        <f>IF(N379&lt;=0,"",Q379/N379)</f>
        <v>0</v>
      </c>
      <c r="S379" s="1775">
        <f>Q379/$S$1</f>
        <v>0</v>
      </c>
      <c r="T379" s="1750"/>
      <c r="U379" s="1715">
        <f>((1-I379)*O379)+((1-J379)*Q379)</f>
        <v>0</v>
      </c>
      <c r="V379" s="1715">
        <f>L379-W379</f>
        <v>0</v>
      </c>
      <c r="W379" s="1715">
        <f>X379+AC379+AH379+AM379+AO379+AR379</f>
        <v>607.94000000000005</v>
      </c>
      <c r="X379" s="1718">
        <v>607.94000000000005</v>
      </c>
      <c r="Y379" s="1729">
        <v>616350</v>
      </c>
      <c r="Z379" s="1720">
        <v>42608</v>
      </c>
      <c r="AA379" s="1778" t="s">
        <v>213</v>
      </c>
      <c r="AB379" s="1875"/>
    </row>
    <row r="380" spans="1:28" s="1713" customFormat="1" x14ac:dyDescent="0.2">
      <c r="A380" s="1802">
        <v>2016097</v>
      </c>
      <c r="B380" s="1727"/>
      <c r="C380" s="1727" t="s">
        <v>922</v>
      </c>
      <c r="D380" s="1713" t="s">
        <v>611</v>
      </c>
      <c r="E380" s="1713">
        <v>1</v>
      </c>
      <c r="F380" s="1713">
        <v>8</v>
      </c>
      <c r="G380" s="1713">
        <v>4</v>
      </c>
      <c r="H380" s="1713">
        <v>3</v>
      </c>
      <c r="I380" s="1728">
        <v>1</v>
      </c>
      <c r="J380" s="1728">
        <v>1</v>
      </c>
      <c r="K380" s="1728"/>
      <c r="L380" s="1715">
        <v>2171.0500000000002</v>
      </c>
      <c r="M380" s="1715"/>
      <c r="N380" s="1715">
        <f t="shared" si="115"/>
        <v>1477.84</v>
      </c>
      <c r="O380" s="1715">
        <v>1108.26</v>
      </c>
      <c r="P380" s="1788">
        <f t="shared" si="99"/>
        <v>0.74991880041141123</v>
      </c>
      <c r="Q380" s="1715">
        <v>369.58</v>
      </c>
      <c r="R380" s="1788">
        <f t="shared" si="100"/>
        <v>0.25008119958858877</v>
      </c>
      <c r="S380" s="1775">
        <f t="shared" si="114"/>
        <v>14.783199999999999</v>
      </c>
      <c r="T380" s="1750"/>
      <c r="U380" s="1715">
        <f t="shared" si="104"/>
        <v>0</v>
      </c>
      <c r="V380" s="1715">
        <f t="shared" si="101"/>
        <v>0</v>
      </c>
      <c r="W380" s="1715">
        <f>X380+AC380+AH380+AM380+AO380+AR380</f>
        <v>2171.0500000000002</v>
      </c>
      <c r="X380" s="1718">
        <v>2171.0500000000002</v>
      </c>
      <c r="Y380" s="1729">
        <v>616195</v>
      </c>
      <c r="Z380" s="1720">
        <v>42503</v>
      </c>
      <c r="AA380" s="1778" t="s">
        <v>213</v>
      </c>
      <c r="AB380" s="1875"/>
    </row>
    <row r="381" spans="1:28" s="1713" customFormat="1" x14ac:dyDescent="0.2">
      <c r="A381" s="1802">
        <v>2016098</v>
      </c>
      <c r="B381" s="1727"/>
      <c r="C381" s="1727">
        <v>501316</v>
      </c>
      <c r="D381" s="1713" t="s">
        <v>68</v>
      </c>
      <c r="E381" s="1713">
        <v>1</v>
      </c>
      <c r="F381" s="1713">
        <v>12</v>
      </c>
      <c r="G381" s="1713">
        <v>7</v>
      </c>
      <c r="H381" s="1713">
        <v>3</v>
      </c>
      <c r="I381" s="1728">
        <v>1</v>
      </c>
      <c r="J381" s="1728">
        <v>1</v>
      </c>
      <c r="K381" s="1728"/>
      <c r="L381" s="1715">
        <v>3660</v>
      </c>
      <c r="M381" s="1715"/>
      <c r="N381" s="1715">
        <f t="shared" si="115"/>
        <v>2292.9</v>
      </c>
      <c r="O381" s="1715">
        <v>1781.45</v>
      </c>
      <c r="P381" s="1788">
        <f t="shared" si="99"/>
        <v>0.77694186401500287</v>
      </c>
      <c r="Q381" s="1715">
        <v>511.45</v>
      </c>
      <c r="R381" s="1788">
        <f t="shared" si="100"/>
        <v>0.22305813598499716</v>
      </c>
      <c r="S381" s="1775">
        <f t="shared" si="114"/>
        <v>20.457999999999998</v>
      </c>
      <c r="T381" s="1750"/>
      <c r="U381" s="1715">
        <f t="shared" si="104"/>
        <v>0</v>
      </c>
      <c r="V381" s="1715">
        <f t="shared" si="101"/>
        <v>0</v>
      </c>
      <c r="W381" s="1715">
        <f>X381+AC381+AH381+AM381+AO381+AR381</f>
        <v>3660</v>
      </c>
      <c r="X381" s="1718">
        <v>3660</v>
      </c>
      <c r="Y381" s="1729">
        <v>616115</v>
      </c>
      <c r="Z381" s="1720">
        <v>42461</v>
      </c>
      <c r="AA381" s="1778" t="s">
        <v>213</v>
      </c>
      <c r="AB381" s="1875"/>
    </row>
    <row r="382" spans="1:28" s="1713" customFormat="1" x14ac:dyDescent="0.2">
      <c r="A382" s="1802">
        <v>2016099</v>
      </c>
      <c r="B382" s="1727"/>
      <c r="C382" s="1727" t="s">
        <v>924</v>
      </c>
      <c r="D382" s="1713" t="s">
        <v>925</v>
      </c>
      <c r="E382" s="1713">
        <v>1</v>
      </c>
      <c r="F382" s="1713">
        <v>8</v>
      </c>
      <c r="G382" s="1713">
        <v>5</v>
      </c>
      <c r="H382" s="1713">
        <v>3</v>
      </c>
      <c r="I382" s="1728">
        <v>1</v>
      </c>
      <c r="J382" s="1728">
        <v>1</v>
      </c>
      <c r="K382" s="1728"/>
      <c r="L382" s="1715">
        <v>2618.89</v>
      </c>
      <c r="M382" s="1715"/>
      <c r="N382" s="1715">
        <f t="shared" si="115"/>
        <v>1787.18</v>
      </c>
      <c r="O382" s="1715">
        <v>1359.68</v>
      </c>
      <c r="P382" s="1788">
        <f t="shared" si="99"/>
        <v>0.76079633836546967</v>
      </c>
      <c r="Q382" s="1715">
        <v>427.5</v>
      </c>
      <c r="R382" s="1788">
        <f t="shared" si="100"/>
        <v>0.23920366163453036</v>
      </c>
      <c r="S382" s="1775">
        <f t="shared" si="114"/>
        <v>17.100000000000001</v>
      </c>
      <c r="T382" s="1750"/>
      <c r="U382" s="1715">
        <f t="shared" si="104"/>
        <v>0</v>
      </c>
      <c r="V382" s="1715">
        <f t="shared" si="101"/>
        <v>0</v>
      </c>
      <c r="W382" s="1715">
        <f>X382+AC382+AH382+AM382+AO382+AR382</f>
        <v>2618.89</v>
      </c>
      <c r="X382" s="1718">
        <v>2618.89</v>
      </c>
      <c r="Y382" s="1729">
        <v>616198</v>
      </c>
      <c r="Z382" s="1720">
        <v>42503</v>
      </c>
      <c r="AA382" s="1778" t="s">
        <v>213</v>
      </c>
      <c r="AB382" s="1875"/>
    </row>
    <row r="383" spans="1:28" s="1713" customFormat="1" x14ac:dyDescent="0.2">
      <c r="A383" s="1802" t="s">
        <v>1021</v>
      </c>
      <c r="B383" s="1727"/>
      <c r="C383" s="1727" t="s">
        <v>1111</v>
      </c>
      <c r="D383" s="1713" t="s">
        <v>925</v>
      </c>
      <c r="E383" s="1713">
        <v>1</v>
      </c>
      <c r="F383" s="1713">
        <v>4</v>
      </c>
      <c r="G383" s="1713">
        <v>4</v>
      </c>
      <c r="H383" s="1713">
        <v>0</v>
      </c>
      <c r="I383" s="1728">
        <v>1</v>
      </c>
      <c r="J383" s="1728">
        <v>1</v>
      </c>
      <c r="K383" s="1728"/>
      <c r="L383" s="1715">
        <v>599.9</v>
      </c>
      <c r="M383" s="1715"/>
      <c r="N383" s="1715">
        <f>O383+Q383</f>
        <v>407.91</v>
      </c>
      <c r="O383" s="1715">
        <v>282.91000000000003</v>
      </c>
      <c r="P383" s="1788">
        <f>IF(N383&lt;=0,"",O383/N383)</f>
        <v>0.69355985388933838</v>
      </c>
      <c r="Q383" s="1715">
        <v>125</v>
      </c>
      <c r="R383" s="1788">
        <f>IF(N383&lt;=0,"",Q383/N383)</f>
        <v>0.30644014611066167</v>
      </c>
      <c r="S383" s="1775">
        <f>Q383/$S$1</f>
        <v>5</v>
      </c>
      <c r="T383" s="1750"/>
      <c r="U383" s="1715">
        <f>((1-I383)*O383)+((1-J383)*Q383)</f>
        <v>0</v>
      </c>
      <c r="V383" s="1715">
        <f>L383-W383</f>
        <v>0</v>
      </c>
      <c r="W383" s="1715">
        <f>X383+AC383+AH383+AM383+AO383+AR383</f>
        <v>599.9</v>
      </c>
      <c r="X383" s="1718">
        <v>599.9</v>
      </c>
      <c r="Y383" s="1729">
        <v>616198</v>
      </c>
      <c r="Z383" s="1720">
        <v>42503</v>
      </c>
      <c r="AA383" s="1778" t="s">
        <v>213</v>
      </c>
      <c r="AB383" s="1875"/>
    </row>
    <row r="384" spans="1:28" s="1713" customFormat="1" x14ac:dyDescent="0.2">
      <c r="A384" s="1802">
        <v>2016100</v>
      </c>
      <c r="B384" s="1727"/>
      <c r="C384" s="1727">
        <v>573716</v>
      </c>
      <c r="D384" s="1713" t="s">
        <v>68</v>
      </c>
      <c r="E384" s="1713">
        <v>1</v>
      </c>
      <c r="F384" s="1713">
        <v>6</v>
      </c>
      <c r="G384" s="1713">
        <v>4</v>
      </c>
      <c r="H384" s="1713">
        <v>3</v>
      </c>
      <c r="I384" s="1728">
        <v>1</v>
      </c>
      <c r="J384" s="1728">
        <v>1</v>
      </c>
      <c r="K384" s="1728"/>
      <c r="L384" s="1715">
        <v>2195</v>
      </c>
      <c r="M384" s="1715"/>
      <c r="N384" s="1715">
        <f t="shared" si="115"/>
        <v>1440.77</v>
      </c>
      <c r="O384" s="1715">
        <v>1140.77</v>
      </c>
      <c r="P384" s="1788">
        <f t="shared" si="99"/>
        <v>0.79177800759316197</v>
      </c>
      <c r="Q384" s="1715">
        <v>300</v>
      </c>
      <c r="R384" s="1788">
        <f t="shared" si="100"/>
        <v>0.208221992406838</v>
      </c>
      <c r="S384" s="1775">
        <f t="shared" si="114"/>
        <v>12</v>
      </c>
      <c r="T384" s="1750"/>
      <c r="U384" s="1715">
        <f t="shared" si="104"/>
        <v>0</v>
      </c>
      <c r="V384" s="1715">
        <f t="shared" si="101"/>
        <v>0</v>
      </c>
      <c r="W384" s="1715">
        <f t="shared" si="102"/>
        <v>2195</v>
      </c>
      <c r="X384" s="1718">
        <v>2195</v>
      </c>
      <c r="Y384" s="1729">
        <v>616116</v>
      </c>
      <c r="Z384" s="1720">
        <v>42461</v>
      </c>
      <c r="AA384" s="1778" t="s">
        <v>213</v>
      </c>
      <c r="AB384" s="1875"/>
    </row>
    <row r="385" spans="1:28" s="1713" customFormat="1" x14ac:dyDescent="0.2">
      <c r="A385" s="1802">
        <v>2016101</v>
      </c>
      <c r="B385" s="1727"/>
      <c r="C385" s="1727">
        <v>573816</v>
      </c>
      <c r="D385" s="1713" t="s">
        <v>68</v>
      </c>
      <c r="E385" s="1713">
        <v>1</v>
      </c>
      <c r="F385" s="1713">
        <v>6</v>
      </c>
      <c r="G385" s="1713">
        <v>4</v>
      </c>
      <c r="H385" s="1713">
        <v>3</v>
      </c>
      <c r="I385" s="1728">
        <v>1</v>
      </c>
      <c r="J385" s="1728">
        <v>1</v>
      </c>
      <c r="K385" s="1728"/>
      <c r="L385" s="1715">
        <v>1900</v>
      </c>
      <c r="M385" s="1715"/>
      <c r="N385" s="1715">
        <f t="shared" si="115"/>
        <v>1276.77</v>
      </c>
      <c r="O385" s="1715">
        <v>988.44</v>
      </c>
      <c r="P385" s="1788">
        <f t="shared" si="99"/>
        <v>0.77417232547757242</v>
      </c>
      <c r="Q385" s="1715">
        <v>288.33</v>
      </c>
      <c r="R385" s="1788">
        <f t="shared" si="100"/>
        <v>0.22582767452242769</v>
      </c>
      <c r="S385" s="1775">
        <f t="shared" si="114"/>
        <v>11.533199999999999</v>
      </c>
      <c r="T385" s="1750"/>
      <c r="U385" s="1715">
        <f t="shared" si="104"/>
        <v>0</v>
      </c>
      <c r="V385" s="1715">
        <f t="shared" si="101"/>
        <v>0</v>
      </c>
      <c r="W385" s="1715">
        <f t="shared" si="102"/>
        <v>1900</v>
      </c>
      <c r="X385" s="1718">
        <v>1900</v>
      </c>
      <c r="Y385" s="1729">
        <v>616117</v>
      </c>
      <c r="Z385" s="1720">
        <v>42461</v>
      </c>
      <c r="AA385" s="1778" t="s">
        <v>213</v>
      </c>
      <c r="AB385" s="1875"/>
    </row>
    <row r="386" spans="1:28" s="1713" customFormat="1" x14ac:dyDescent="0.2">
      <c r="A386" s="1802" t="s">
        <v>1206</v>
      </c>
      <c r="B386" s="1727"/>
      <c r="C386" s="1727" t="s">
        <v>929</v>
      </c>
      <c r="D386" s="1713" t="s">
        <v>68</v>
      </c>
      <c r="E386" s="1713">
        <v>1</v>
      </c>
      <c r="F386" s="1713">
        <v>11</v>
      </c>
      <c r="G386" s="1713">
        <v>4</v>
      </c>
      <c r="H386" s="1713">
        <v>3</v>
      </c>
      <c r="I386" s="1728">
        <v>1</v>
      </c>
      <c r="J386" s="1728">
        <v>1</v>
      </c>
      <c r="K386" s="1728"/>
      <c r="L386" s="1715">
        <v>8763.5</v>
      </c>
      <c r="M386" s="1715">
        <v>8364</v>
      </c>
      <c r="N386" s="1715">
        <f t="shared" si="115"/>
        <v>5576.21</v>
      </c>
      <c r="O386" s="1715">
        <v>4976.21</v>
      </c>
      <c r="P386" s="1788">
        <f t="shared" si="99"/>
        <v>0.89240003514932187</v>
      </c>
      <c r="Q386" s="1715">
        <v>600</v>
      </c>
      <c r="R386" s="1788">
        <f t="shared" si="100"/>
        <v>0.10759996485067815</v>
      </c>
      <c r="S386" s="1775">
        <f t="shared" si="114"/>
        <v>24</v>
      </c>
      <c r="T386" s="1750"/>
      <c r="U386" s="1715">
        <f t="shared" si="104"/>
        <v>0</v>
      </c>
      <c r="V386" s="1715">
        <f t="shared" si="101"/>
        <v>0</v>
      </c>
      <c r="W386" s="1715">
        <f t="shared" ref="W386:W433" si="116">X386+AC386+AH386+AM386+AO386+AR386</f>
        <v>8763.5</v>
      </c>
      <c r="X386" s="1718">
        <v>8763.5</v>
      </c>
      <c r="Y386" s="1729">
        <v>616176</v>
      </c>
      <c r="Z386" s="1720">
        <v>42503</v>
      </c>
      <c r="AA386" s="1778" t="s">
        <v>213</v>
      </c>
      <c r="AB386" s="1875"/>
    </row>
    <row r="387" spans="1:28" s="1713" customFormat="1" x14ac:dyDescent="0.2">
      <c r="A387" s="1801" t="s">
        <v>2535</v>
      </c>
      <c r="B387" s="1727"/>
      <c r="C387" s="1727" t="s">
        <v>1502</v>
      </c>
      <c r="D387" s="1713" t="s">
        <v>68</v>
      </c>
      <c r="E387" s="1713">
        <v>0</v>
      </c>
      <c r="F387" s="1713">
        <v>0</v>
      </c>
      <c r="G387" s="1713">
        <v>0</v>
      </c>
      <c r="H387" s="1713">
        <v>0</v>
      </c>
      <c r="I387" s="1728">
        <v>1</v>
      </c>
      <c r="J387" s="1728">
        <v>1</v>
      </c>
      <c r="K387" s="1728"/>
      <c r="L387" s="1715">
        <v>88.4</v>
      </c>
      <c r="M387" s="1715"/>
      <c r="N387" s="1715">
        <f>O387+Q387</f>
        <v>58.92</v>
      </c>
      <c r="O387" s="1715">
        <v>58.92</v>
      </c>
      <c r="P387" s="1788">
        <f>IF(N387&lt;=0,"",O387/N387)</f>
        <v>1</v>
      </c>
      <c r="Q387" s="1715">
        <v>0</v>
      </c>
      <c r="R387" s="1788">
        <f>IF(N387&lt;=0,"",Q387/N387)</f>
        <v>0</v>
      </c>
      <c r="S387" s="1775">
        <f>Q387/$S$1</f>
        <v>0</v>
      </c>
      <c r="T387" s="1750"/>
      <c r="U387" s="1715">
        <f>((1-I387)*O387)+((1-J387)*Q387)</f>
        <v>0</v>
      </c>
      <c r="V387" s="1715">
        <f>L387-W387</f>
        <v>0</v>
      </c>
      <c r="W387" s="1715">
        <f>X387+AC387+AH387+AM387+AO387+AR387</f>
        <v>88.4</v>
      </c>
      <c r="X387" s="1718">
        <v>88.4</v>
      </c>
      <c r="Y387" s="1729">
        <v>616319</v>
      </c>
      <c r="Z387" s="1720">
        <v>42569</v>
      </c>
      <c r="AA387" s="1778" t="s">
        <v>213</v>
      </c>
      <c r="AB387" s="1875"/>
    </row>
    <row r="388" spans="1:28" s="1713" customFormat="1" x14ac:dyDescent="0.2">
      <c r="A388" s="1801">
        <v>2016103</v>
      </c>
      <c r="B388" s="1727"/>
      <c r="C388" s="1727" t="s">
        <v>930</v>
      </c>
      <c r="D388" s="1713" t="s">
        <v>68</v>
      </c>
      <c r="E388" s="1713">
        <v>1</v>
      </c>
      <c r="F388" s="1713">
        <v>14</v>
      </c>
      <c r="G388" s="1713">
        <v>8</v>
      </c>
      <c r="H388" s="1713">
        <v>4</v>
      </c>
      <c r="I388" s="1728">
        <v>1</v>
      </c>
      <c r="J388" s="1728">
        <v>1</v>
      </c>
      <c r="K388" s="1728"/>
      <c r="L388" s="1715">
        <v>7766.89</v>
      </c>
      <c r="M388" s="1715"/>
      <c r="N388" s="1715">
        <f t="shared" si="115"/>
        <v>0</v>
      </c>
      <c r="O388" s="1715">
        <v>0</v>
      </c>
      <c r="P388" s="1788" t="str">
        <f t="shared" si="99"/>
        <v/>
      </c>
      <c r="Q388" s="1715">
        <v>0</v>
      </c>
      <c r="R388" s="1788" t="str">
        <f t="shared" si="100"/>
        <v/>
      </c>
      <c r="S388" s="1775">
        <f t="shared" si="114"/>
        <v>0</v>
      </c>
      <c r="T388" s="1750"/>
      <c r="U388" s="1715">
        <f>((1-I388)*O388)+((1-J388)*Q388)</f>
        <v>0</v>
      </c>
      <c r="V388" s="1715">
        <f t="shared" si="101"/>
        <v>0</v>
      </c>
      <c r="W388" s="1715">
        <f>X388+AC388+AH388+AM388+AO388+AR388</f>
        <v>7766.89</v>
      </c>
      <c r="X388" s="1718">
        <v>7766.89</v>
      </c>
      <c r="Y388" s="1729">
        <v>616225</v>
      </c>
      <c r="Z388" s="1720">
        <v>42537</v>
      </c>
      <c r="AA388" s="1778" t="s">
        <v>213</v>
      </c>
      <c r="AB388" s="1875"/>
    </row>
    <row r="389" spans="1:28" s="1713" customFormat="1" x14ac:dyDescent="0.2">
      <c r="A389" s="1801" t="s">
        <v>1485</v>
      </c>
      <c r="B389" s="1727"/>
      <c r="C389" s="1727" t="s">
        <v>1501</v>
      </c>
      <c r="D389" s="1713" t="s">
        <v>68</v>
      </c>
      <c r="E389" s="1713">
        <v>0</v>
      </c>
      <c r="F389" s="1713">
        <v>0</v>
      </c>
      <c r="G389" s="1713">
        <v>1</v>
      </c>
      <c r="H389" s="1713">
        <v>0</v>
      </c>
      <c r="I389" s="1728">
        <v>1</v>
      </c>
      <c r="J389" s="1728">
        <v>1</v>
      </c>
      <c r="K389" s="1728"/>
      <c r="L389" s="1715">
        <v>269</v>
      </c>
      <c r="M389" s="1715"/>
      <c r="N389" s="1715">
        <f>O389+Q389</f>
        <v>163.5</v>
      </c>
      <c r="O389" s="1715">
        <v>113.5</v>
      </c>
      <c r="P389" s="1788">
        <f>IF(N389&lt;=0,"",O389/N389)</f>
        <v>0.6941896024464832</v>
      </c>
      <c r="Q389" s="1715">
        <v>50</v>
      </c>
      <c r="R389" s="1788">
        <f>IF(N389&lt;=0,"",Q389/N389)</f>
        <v>0.3058103975535168</v>
      </c>
      <c r="S389" s="1775">
        <f>Q389/$S$1</f>
        <v>2</v>
      </c>
      <c r="T389" s="1750"/>
      <c r="U389" s="1715">
        <f>((1-I389)*O389)+((1-J389)*Q389)</f>
        <v>0</v>
      </c>
      <c r="V389" s="1715">
        <f>L389-W389</f>
        <v>0</v>
      </c>
      <c r="W389" s="1715">
        <f>X389+AC389+AH389+AM389+AO389+AR389</f>
        <v>269</v>
      </c>
      <c r="X389" s="1718">
        <v>269</v>
      </c>
      <c r="Y389" s="1729">
        <v>616320</v>
      </c>
      <c r="Z389" s="1720">
        <v>42569</v>
      </c>
      <c r="AA389" s="1778" t="s">
        <v>213</v>
      </c>
      <c r="AB389" s="1875"/>
    </row>
    <row r="390" spans="1:28" s="1713" customFormat="1" x14ac:dyDescent="0.2">
      <c r="A390" s="1802">
        <v>2016104</v>
      </c>
      <c r="B390" s="1727"/>
      <c r="C390" s="1727">
        <v>522516</v>
      </c>
      <c r="D390" s="1713" t="s">
        <v>68</v>
      </c>
      <c r="E390" s="1713">
        <v>1</v>
      </c>
      <c r="F390" s="1713">
        <v>7</v>
      </c>
      <c r="G390" s="1713">
        <v>3</v>
      </c>
      <c r="H390" s="1713">
        <v>3</v>
      </c>
      <c r="I390" s="1728">
        <v>1</v>
      </c>
      <c r="J390" s="1728">
        <v>1</v>
      </c>
      <c r="K390" s="1728"/>
      <c r="L390" s="1715">
        <v>4165.51</v>
      </c>
      <c r="M390" s="1715"/>
      <c r="N390" s="1715">
        <f t="shared" si="115"/>
        <v>2831.41</v>
      </c>
      <c r="O390" s="1715">
        <v>2381.41</v>
      </c>
      <c r="P390" s="1788">
        <f t="shared" si="99"/>
        <v>0.84106858420362995</v>
      </c>
      <c r="Q390" s="1715">
        <v>450</v>
      </c>
      <c r="R390" s="1788">
        <f t="shared" si="100"/>
        <v>0.15893141579637002</v>
      </c>
      <c r="S390" s="1775">
        <f t="shared" si="114"/>
        <v>18</v>
      </c>
      <c r="T390" s="1750"/>
      <c r="U390" s="1715">
        <f t="shared" si="104"/>
        <v>0</v>
      </c>
      <c r="V390" s="1715">
        <f t="shared" si="101"/>
        <v>0</v>
      </c>
      <c r="W390" s="1715">
        <f t="shared" si="116"/>
        <v>4165.51</v>
      </c>
      <c r="X390" s="1718">
        <v>4165.51</v>
      </c>
      <c r="Y390" s="1729">
        <v>616160</v>
      </c>
      <c r="Z390" s="1720">
        <v>42482</v>
      </c>
      <c r="AA390" s="1778" t="s">
        <v>213</v>
      </c>
      <c r="AB390" s="1875"/>
    </row>
    <row r="391" spans="1:28" s="1713" customFormat="1" x14ac:dyDescent="0.2">
      <c r="A391" s="1802">
        <v>2016105</v>
      </c>
      <c r="B391" s="1727"/>
      <c r="C391" s="1727">
        <v>590316</v>
      </c>
      <c r="D391" s="1713" t="s">
        <v>68</v>
      </c>
      <c r="E391" s="1713">
        <v>1</v>
      </c>
      <c r="F391" s="1713">
        <v>8</v>
      </c>
      <c r="G391" s="1713">
        <v>7</v>
      </c>
      <c r="H391" s="1713">
        <v>1</v>
      </c>
      <c r="I391" s="1728">
        <v>1</v>
      </c>
      <c r="J391" s="1728">
        <v>1</v>
      </c>
      <c r="K391" s="1728"/>
      <c r="L391" s="1715">
        <v>1397</v>
      </c>
      <c r="M391" s="1715"/>
      <c r="N391" s="1715">
        <f t="shared" si="115"/>
        <v>1129.8400000000001</v>
      </c>
      <c r="O391" s="1715">
        <v>854.84</v>
      </c>
      <c r="P391" s="1788">
        <f t="shared" si="99"/>
        <v>0.75660270480776037</v>
      </c>
      <c r="Q391" s="1715">
        <v>275</v>
      </c>
      <c r="R391" s="1788">
        <f t="shared" si="100"/>
        <v>0.24339729519223957</v>
      </c>
      <c r="S391" s="1775">
        <f t="shared" si="114"/>
        <v>11</v>
      </c>
      <c r="T391" s="1750"/>
      <c r="U391" s="1715">
        <f t="shared" si="104"/>
        <v>0</v>
      </c>
      <c r="V391" s="1715">
        <f t="shared" si="101"/>
        <v>0</v>
      </c>
      <c r="W391" s="1715">
        <f t="shared" si="116"/>
        <v>1397</v>
      </c>
      <c r="X391" s="1718">
        <v>1397</v>
      </c>
      <c r="Y391" s="1729">
        <v>616133</v>
      </c>
      <c r="Z391" s="1720">
        <v>42479</v>
      </c>
      <c r="AA391" s="1778" t="s">
        <v>213</v>
      </c>
      <c r="AB391" s="1875"/>
    </row>
    <row r="392" spans="1:28" s="1713" customFormat="1" x14ac:dyDescent="0.2">
      <c r="A392" s="1802">
        <v>2016106</v>
      </c>
      <c r="B392" s="1727"/>
      <c r="C392" s="1727" t="s">
        <v>938</v>
      </c>
      <c r="D392" s="1713" t="s">
        <v>322</v>
      </c>
      <c r="E392" s="1713">
        <v>0</v>
      </c>
      <c r="F392" s="1713">
        <v>2</v>
      </c>
      <c r="G392" s="1713">
        <v>0</v>
      </c>
      <c r="H392" s="1713">
        <v>0</v>
      </c>
      <c r="I392" s="1728">
        <v>1</v>
      </c>
      <c r="J392" s="1728">
        <v>1</v>
      </c>
      <c r="K392" s="1728"/>
      <c r="L392" s="1715">
        <v>731.24</v>
      </c>
      <c r="M392" s="1715"/>
      <c r="N392" s="1715">
        <f t="shared" si="115"/>
        <v>470.74</v>
      </c>
      <c r="O392" s="1715">
        <v>420.74</v>
      </c>
      <c r="P392" s="1788">
        <f t="shared" si="99"/>
        <v>0.89378425457789867</v>
      </c>
      <c r="Q392" s="1715">
        <v>50</v>
      </c>
      <c r="R392" s="1788">
        <f t="shared" si="100"/>
        <v>0.10621574542210137</v>
      </c>
      <c r="S392" s="1775">
        <f t="shared" si="114"/>
        <v>2</v>
      </c>
      <c r="T392" s="1750"/>
      <c r="U392" s="1715">
        <f t="shared" si="104"/>
        <v>0</v>
      </c>
      <c r="V392" s="1715">
        <f t="shared" si="101"/>
        <v>0</v>
      </c>
      <c r="W392" s="1715">
        <f t="shared" si="116"/>
        <v>731.24</v>
      </c>
      <c r="X392" s="1718">
        <v>731.24</v>
      </c>
      <c r="Y392" s="1729">
        <v>616162</v>
      </c>
      <c r="Z392" s="1720">
        <v>42482</v>
      </c>
      <c r="AA392" s="1778" t="s">
        <v>213</v>
      </c>
      <c r="AB392" s="1875"/>
    </row>
    <row r="393" spans="1:28" s="1713" customFormat="1" x14ac:dyDescent="0.2">
      <c r="A393" s="1802">
        <v>2016107</v>
      </c>
      <c r="B393" s="1727"/>
      <c r="C393" s="1727" t="s">
        <v>940</v>
      </c>
      <c r="D393" s="1713" t="s">
        <v>68</v>
      </c>
      <c r="E393" s="1713">
        <v>1</v>
      </c>
      <c r="F393" s="1713">
        <v>2</v>
      </c>
      <c r="G393" s="1713">
        <v>1</v>
      </c>
      <c r="H393" s="1713">
        <v>1</v>
      </c>
      <c r="I393" s="1728">
        <v>1</v>
      </c>
      <c r="J393" s="1728">
        <v>1</v>
      </c>
      <c r="K393" s="1728"/>
      <c r="L393" s="1715">
        <v>523</v>
      </c>
      <c r="M393" s="1715"/>
      <c r="N393" s="1715">
        <f t="shared" si="115"/>
        <v>391.59</v>
      </c>
      <c r="O393" s="1715">
        <v>275.76</v>
      </c>
      <c r="P393" s="1788">
        <f t="shared" ref="P393:P468" si="117">IF(N393&lt;=0,"",O393/N393)</f>
        <v>0.70420592967133999</v>
      </c>
      <c r="Q393" s="1715">
        <v>115.83</v>
      </c>
      <c r="R393" s="1788">
        <f t="shared" ref="R393:R468" si="118">IF(N393&lt;=0,"",Q393/N393)</f>
        <v>0.29579407032866012</v>
      </c>
      <c r="S393" s="1775">
        <f t="shared" si="114"/>
        <v>4.6331999999999995</v>
      </c>
      <c r="T393" s="1750"/>
      <c r="U393" s="1715">
        <f t="shared" si="104"/>
        <v>0</v>
      </c>
      <c r="V393" s="1715">
        <f t="shared" si="101"/>
        <v>0</v>
      </c>
      <c r="W393" s="1715">
        <f t="shared" si="116"/>
        <v>523</v>
      </c>
      <c r="X393" s="1718">
        <v>523</v>
      </c>
      <c r="Y393" s="1729">
        <v>616118</v>
      </c>
      <c r="Z393" s="1720">
        <v>42461</v>
      </c>
      <c r="AA393" s="1778" t="s">
        <v>213</v>
      </c>
      <c r="AB393" s="1875"/>
    </row>
    <row r="394" spans="1:28" s="1713" customFormat="1" x14ac:dyDescent="0.2">
      <c r="A394" s="1802">
        <v>2016108</v>
      </c>
      <c r="B394" s="1727"/>
      <c r="C394" s="1727">
        <v>502916</v>
      </c>
      <c r="D394" s="1713" t="s">
        <v>68</v>
      </c>
      <c r="E394" s="1713">
        <v>1</v>
      </c>
      <c r="F394" s="1713">
        <v>8</v>
      </c>
      <c r="G394" s="1713">
        <v>6</v>
      </c>
      <c r="H394" s="1713">
        <v>3</v>
      </c>
      <c r="I394" s="1728">
        <v>1</v>
      </c>
      <c r="J394" s="1728">
        <v>1</v>
      </c>
      <c r="K394" s="1728"/>
      <c r="L394" s="1715">
        <v>2122</v>
      </c>
      <c r="M394" s="1715"/>
      <c r="N394" s="1715">
        <f t="shared" si="115"/>
        <v>1429.3000000000002</v>
      </c>
      <c r="O394" s="1715">
        <v>1076.3800000000001</v>
      </c>
      <c r="P394" s="1788">
        <f t="shared" si="117"/>
        <v>0.75308192821660946</v>
      </c>
      <c r="Q394" s="1715">
        <v>352.92</v>
      </c>
      <c r="R394" s="1788">
        <f t="shared" si="118"/>
        <v>0.24691807178339045</v>
      </c>
      <c r="S394" s="1775">
        <f t="shared" si="114"/>
        <v>14.116800000000001</v>
      </c>
      <c r="T394" s="1750"/>
      <c r="U394" s="1715">
        <f t="shared" si="104"/>
        <v>0</v>
      </c>
      <c r="V394" s="1715">
        <f t="shared" si="101"/>
        <v>0</v>
      </c>
      <c r="W394" s="1715">
        <f t="shared" si="116"/>
        <v>2122</v>
      </c>
      <c r="X394" s="1718">
        <v>2122</v>
      </c>
      <c r="Y394" s="1729">
        <v>616148</v>
      </c>
      <c r="Z394" s="1720">
        <v>42482</v>
      </c>
      <c r="AA394" s="1778" t="s">
        <v>213</v>
      </c>
      <c r="AB394" s="1875"/>
    </row>
    <row r="395" spans="1:28" s="1713" customFormat="1" x14ac:dyDescent="0.2">
      <c r="A395" s="1802">
        <v>2016109</v>
      </c>
      <c r="B395" s="1727"/>
      <c r="C395" s="1727">
        <v>573916</v>
      </c>
      <c r="D395" s="1713" t="s">
        <v>68</v>
      </c>
      <c r="E395" s="1713">
        <v>1</v>
      </c>
      <c r="F395" s="1713">
        <v>10</v>
      </c>
      <c r="G395" s="1713">
        <v>5</v>
      </c>
      <c r="H395" s="1713">
        <v>3</v>
      </c>
      <c r="I395" s="1728">
        <v>1</v>
      </c>
      <c r="J395" s="1728">
        <v>1</v>
      </c>
      <c r="K395" s="1728"/>
      <c r="L395" s="1715">
        <v>3224</v>
      </c>
      <c r="M395" s="1715"/>
      <c r="N395" s="1715">
        <f t="shared" si="115"/>
        <v>1988.27</v>
      </c>
      <c r="O395" s="1715">
        <v>1499.1</v>
      </c>
      <c r="P395" s="1788">
        <f t="shared" si="117"/>
        <v>0.75397204605008372</v>
      </c>
      <c r="Q395" s="1715">
        <v>489.17</v>
      </c>
      <c r="R395" s="1788">
        <f t="shared" si="118"/>
        <v>0.24602795394991628</v>
      </c>
      <c r="S395" s="1775">
        <f t="shared" si="114"/>
        <v>19.566800000000001</v>
      </c>
      <c r="T395" s="1750"/>
      <c r="U395" s="1715">
        <f t="shared" si="104"/>
        <v>0</v>
      </c>
      <c r="V395" s="1715">
        <f t="shared" si="101"/>
        <v>0</v>
      </c>
      <c r="W395" s="1715">
        <f t="shared" si="116"/>
        <v>3224</v>
      </c>
      <c r="X395" s="1718">
        <v>3224</v>
      </c>
      <c r="Y395" s="1729">
        <v>616149</v>
      </c>
      <c r="Z395" s="1720">
        <v>42482</v>
      </c>
      <c r="AA395" s="1778" t="s">
        <v>213</v>
      </c>
      <c r="AB395" s="1875"/>
    </row>
    <row r="396" spans="1:28" s="1713" customFormat="1" x14ac:dyDescent="0.2">
      <c r="A396" s="1802">
        <v>2016110</v>
      </c>
      <c r="B396" s="1727"/>
      <c r="C396" s="1727">
        <v>575116</v>
      </c>
      <c r="D396" s="1713" t="s">
        <v>68</v>
      </c>
      <c r="E396" s="1713">
        <v>1</v>
      </c>
      <c r="F396" s="1713">
        <v>2</v>
      </c>
      <c r="G396" s="1713">
        <v>2</v>
      </c>
      <c r="H396" s="1713">
        <v>0</v>
      </c>
      <c r="I396" s="1728">
        <v>1</v>
      </c>
      <c r="J396" s="1728">
        <v>1</v>
      </c>
      <c r="K396" s="1728"/>
      <c r="L396" s="1715">
        <v>220</v>
      </c>
      <c r="M396" s="1715"/>
      <c r="N396" s="1715">
        <f t="shared" si="115"/>
        <v>177.99</v>
      </c>
      <c r="O396" s="1715">
        <v>115.9</v>
      </c>
      <c r="P396" s="1788">
        <f t="shared" si="117"/>
        <v>0.65116017753806399</v>
      </c>
      <c r="Q396" s="1715">
        <v>62.09</v>
      </c>
      <c r="R396" s="1788">
        <f t="shared" si="118"/>
        <v>0.34883982246193607</v>
      </c>
      <c r="S396" s="1775">
        <f t="shared" si="114"/>
        <v>2.4836</v>
      </c>
      <c r="T396" s="1750"/>
      <c r="U396" s="1715">
        <f t="shared" si="104"/>
        <v>0</v>
      </c>
      <c r="V396" s="1715">
        <f t="shared" si="101"/>
        <v>0</v>
      </c>
      <c r="W396" s="1715">
        <f t="shared" si="116"/>
        <v>220</v>
      </c>
      <c r="X396" s="1718">
        <v>220</v>
      </c>
      <c r="Y396" s="1729">
        <v>616134</v>
      </c>
      <c r="Z396" s="1720">
        <v>42479</v>
      </c>
      <c r="AA396" s="1778" t="s">
        <v>213</v>
      </c>
      <c r="AB396" s="1875"/>
    </row>
    <row r="397" spans="1:28" s="1713" customFormat="1" x14ac:dyDescent="0.2">
      <c r="A397" s="1824">
        <v>2016111</v>
      </c>
      <c r="B397" s="1822"/>
      <c r="C397" s="1795">
        <v>474616</v>
      </c>
      <c r="D397" s="1713" t="s">
        <v>68</v>
      </c>
      <c r="E397" s="1713">
        <v>1</v>
      </c>
      <c r="F397" s="1713">
        <v>10</v>
      </c>
      <c r="G397" s="1713">
        <v>4</v>
      </c>
      <c r="H397" s="1713">
        <v>6</v>
      </c>
      <c r="I397" s="1728">
        <v>1</v>
      </c>
      <c r="J397" s="1728">
        <v>1</v>
      </c>
      <c r="K397" s="1728"/>
      <c r="L397" s="1715">
        <v>3172</v>
      </c>
      <c r="M397" s="1715"/>
      <c r="N397" s="1715">
        <f t="shared" si="115"/>
        <v>2199.2400000000002</v>
      </c>
      <c r="O397" s="1715">
        <v>1694.66</v>
      </c>
      <c r="P397" s="1788">
        <f t="shared" si="117"/>
        <v>0.77056619559484185</v>
      </c>
      <c r="Q397" s="1715">
        <v>504.58</v>
      </c>
      <c r="R397" s="1788">
        <f t="shared" si="118"/>
        <v>0.22943380440515812</v>
      </c>
      <c r="S397" s="1775">
        <f t="shared" si="114"/>
        <v>20.183199999999999</v>
      </c>
      <c r="T397" s="1750"/>
      <c r="U397" s="1715">
        <f t="shared" si="104"/>
        <v>0</v>
      </c>
      <c r="V397" s="1715">
        <f t="shared" si="101"/>
        <v>0</v>
      </c>
      <c r="W397" s="1715">
        <f t="shared" si="116"/>
        <v>3172</v>
      </c>
      <c r="X397" s="1718">
        <v>3172</v>
      </c>
      <c r="Y397" s="1729">
        <v>616150</v>
      </c>
      <c r="Z397" s="1720">
        <v>42482</v>
      </c>
      <c r="AA397" s="1778" t="s">
        <v>213</v>
      </c>
      <c r="AB397" s="1875"/>
    </row>
    <row r="398" spans="1:28" s="1713" customFormat="1" x14ac:dyDescent="0.2">
      <c r="A398" s="1824">
        <v>2016112</v>
      </c>
      <c r="B398" s="1822"/>
      <c r="C398" s="1795" t="s">
        <v>829</v>
      </c>
      <c r="D398" s="1713" t="s">
        <v>322</v>
      </c>
      <c r="E398" s="1713">
        <v>1</v>
      </c>
      <c r="F398" s="1713">
        <v>1</v>
      </c>
      <c r="G398" s="1713">
        <v>1</v>
      </c>
      <c r="H398" s="1713">
        <v>0</v>
      </c>
      <c r="I398" s="1728">
        <v>1</v>
      </c>
      <c r="J398" s="1728">
        <v>1</v>
      </c>
      <c r="K398" s="1728"/>
      <c r="L398" s="1715">
        <v>421</v>
      </c>
      <c r="M398" s="1715"/>
      <c r="N398" s="1715">
        <f t="shared" si="115"/>
        <v>0</v>
      </c>
      <c r="O398" s="1715">
        <v>0</v>
      </c>
      <c r="P398" s="1788" t="str">
        <f t="shared" si="117"/>
        <v/>
      </c>
      <c r="Q398" s="1715">
        <v>0</v>
      </c>
      <c r="R398" s="1788" t="str">
        <f t="shared" si="118"/>
        <v/>
      </c>
      <c r="S398" s="1775">
        <f t="shared" si="114"/>
        <v>0</v>
      </c>
      <c r="T398" s="1750"/>
      <c r="U398" s="1715">
        <f t="shared" si="104"/>
        <v>0</v>
      </c>
      <c r="V398" s="1715">
        <f t="shared" si="101"/>
        <v>0</v>
      </c>
      <c r="W398" s="1715">
        <f t="shared" si="116"/>
        <v>421</v>
      </c>
      <c r="X398" s="1718">
        <v>421</v>
      </c>
      <c r="Y398" s="1729">
        <v>616169</v>
      </c>
      <c r="Z398" s="1720">
        <v>42493</v>
      </c>
      <c r="AA398" s="1778" t="s">
        <v>213</v>
      </c>
      <c r="AB398" s="1875"/>
    </row>
    <row r="399" spans="1:28" s="1713" customFormat="1" x14ac:dyDescent="0.2">
      <c r="A399" s="1824">
        <v>2016113</v>
      </c>
      <c r="B399" s="1822"/>
      <c r="C399" s="1795" t="s">
        <v>987</v>
      </c>
      <c r="D399" s="1713" t="s">
        <v>451</v>
      </c>
      <c r="E399" s="1713">
        <v>1</v>
      </c>
      <c r="F399" s="1713">
        <v>1</v>
      </c>
      <c r="G399" s="1713">
        <v>2</v>
      </c>
      <c r="H399" s="1713">
        <v>0</v>
      </c>
      <c r="I399" s="1728">
        <v>1</v>
      </c>
      <c r="J399" s="1728">
        <v>1</v>
      </c>
      <c r="K399" s="1728"/>
      <c r="L399" s="1715">
        <v>351.48</v>
      </c>
      <c r="M399" s="1715"/>
      <c r="N399" s="1715">
        <f t="shared" si="115"/>
        <v>247.62</v>
      </c>
      <c r="O399" s="1715">
        <v>178.45</v>
      </c>
      <c r="P399" s="1788">
        <f t="shared" si="117"/>
        <v>0.72066068976657771</v>
      </c>
      <c r="Q399" s="1715">
        <v>69.17</v>
      </c>
      <c r="R399" s="1788">
        <f t="shared" si="118"/>
        <v>0.27933931023342218</v>
      </c>
      <c r="S399" s="1775">
        <f t="shared" si="114"/>
        <v>2.7667999999999999</v>
      </c>
      <c r="T399" s="1750"/>
      <c r="U399" s="1715">
        <f t="shared" si="104"/>
        <v>0</v>
      </c>
      <c r="V399" s="1715">
        <f t="shared" si="101"/>
        <v>0</v>
      </c>
      <c r="W399" s="1715">
        <f t="shared" si="116"/>
        <v>351.48</v>
      </c>
      <c r="X399" s="1718">
        <v>351.48</v>
      </c>
      <c r="Y399" s="1729">
        <v>616199</v>
      </c>
      <c r="Z399" s="1720">
        <v>42503</v>
      </c>
      <c r="AA399" s="1778" t="s">
        <v>213</v>
      </c>
      <c r="AB399" s="1875"/>
    </row>
    <row r="400" spans="1:28" s="1713" customFormat="1" x14ac:dyDescent="0.2">
      <c r="A400" s="1825">
        <v>2016114</v>
      </c>
      <c r="B400" s="1822"/>
      <c r="C400" s="1795" t="s">
        <v>1043</v>
      </c>
      <c r="D400" s="1713" t="s">
        <v>68</v>
      </c>
      <c r="E400" s="1713">
        <v>0</v>
      </c>
      <c r="F400" s="1713">
        <v>0</v>
      </c>
      <c r="G400" s="1713">
        <v>0</v>
      </c>
      <c r="H400" s="1713">
        <v>0</v>
      </c>
      <c r="I400" s="1728">
        <v>1</v>
      </c>
      <c r="J400" s="1728">
        <v>1</v>
      </c>
      <c r="K400" s="1728"/>
      <c r="L400" s="1715">
        <v>19.28</v>
      </c>
      <c r="M400" s="1715"/>
      <c r="N400" s="1715">
        <f t="shared" si="115"/>
        <v>9.64</v>
      </c>
      <c r="O400" s="1715">
        <v>9.64</v>
      </c>
      <c r="P400" s="1788">
        <f t="shared" si="117"/>
        <v>1</v>
      </c>
      <c r="Q400" s="1715">
        <v>0</v>
      </c>
      <c r="R400" s="1788">
        <f t="shared" si="118"/>
        <v>0</v>
      </c>
      <c r="S400" s="1775">
        <f t="shared" si="114"/>
        <v>0</v>
      </c>
      <c r="T400" s="1750"/>
      <c r="U400" s="1715">
        <f t="shared" si="104"/>
        <v>0</v>
      </c>
      <c r="V400" s="1715">
        <f t="shared" si="101"/>
        <v>0</v>
      </c>
      <c r="W400" s="1715">
        <f t="shared" si="116"/>
        <v>19.28</v>
      </c>
      <c r="X400" s="1718">
        <v>19.28</v>
      </c>
      <c r="Y400" s="1729">
        <v>616350</v>
      </c>
      <c r="Z400" s="1720">
        <v>42608</v>
      </c>
      <c r="AA400" s="1778" t="s">
        <v>213</v>
      </c>
      <c r="AB400" s="1875"/>
    </row>
    <row r="401" spans="1:28" s="1713" customFormat="1" x14ac:dyDescent="0.2">
      <c r="A401" s="1802">
        <v>2016115</v>
      </c>
      <c r="B401" s="1727"/>
      <c r="C401" s="1727" t="s">
        <v>1070</v>
      </c>
      <c r="D401" s="1713" t="s">
        <v>68</v>
      </c>
      <c r="E401" s="1796">
        <v>1</v>
      </c>
      <c r="F401" s="1796">
        <v>10</v>
      </c>
      <c r="G401" s="1796">
        <v>3</v>
      </c>
      <c r="H401" s="1796">
        <v>5</v>
      </c>
      <c r="I401" s="1728">
        <v>1</v>
      </c>
      <c r="J401" s="1728">
        <v>1</v>
      </c>
      <c r="K401" s="1728"/>
      <c r="L401" s="1715">
        <v>4610</v>
      </c>
      <c r="M401" s="1715"/>
      <c r="N401" s="1715">
        <f t="shared" si="115"/>
        <v>2377.38</v>
      </c>
      <c r="O401" s="1715">
        <v>1816.96</v>
      </c>
      <c r="P401" s="1788">
        <f t="shared" si="117"/>
        <v>0.76426991057382498</v>
      </c>
      <c r="Q401" s="1715">
        <v>560.41999999999996</v>
      </c>
      <c r="R401" s="1788">
        <f t="shared" si="118"/>
        <v>0.23573008942617502</v>
      </c>
      <c r="S401" s="1775">
        <f t="shared" si="114"/>
        <v>22.416799999999999</v>
      </c>
      <c r="T401" s="1750"/>
      <c r="U401" s="1715">
        <f t="shared" ref="U401:U432" si="119">((1-I401)*O401)+((1-J401)*Q401)</f>
        <v>0</v>
      </c>
      <c r="V401" s="1715">
        <f t="shared" si="101"/>
        <v>0</v>
      </c>
      <c r="W401" s="1715">
        <f t="shared" si="116"/>
        <v>4610</v>
      </c>
      <c r="X401" s="1718">
        <v>4610</v>
      </c>
      <c r="Y401" s="1729">
        <v>161135</v>
      </c>
      <c r="Z401" s="1720">
        <v>42479</v>
      </c>
      <c r="AA401" s="1778" t="s">
        <v>213</v>
      </c>
      <c r="AB401" s="1875"/>
    </row>
    <row r="402" spans="1:28" s="1713" customFormat="1" x14ac:dyDescent="0.2">
      <c r="A402" s="1802">
        <v>2016116</v>
      </c>
      <c r="B402" s="1727"/>
      <c r="C402" s="1727">
        <v>561416</v>
      </c>
      <c r="D402" s="1713" t="s">
        <v>68</v>
      </c>
      <c r="E402" s="1796">
        <v>1</v>
      </c>
      <c r="F402" s="1796">
        <v>7</v>
      </c>
      <c r="G402" s="1796">
        <v>4</v>
      </c>
      <c r="H402" s="1796">
        <v>5</v>
      </c>
      <c r="I402" s="1728">
        <v>1</v>
      </c>
      <c r="J402" s="1728">
        <v>1</v>
      </c>
      <c r="K402" s="1728"/>
      <c r="L402" s="1715">
        <v>4426</v>
      </c>
      <c r="M402" s="1715"/>
      <c r="N402" s="1715">
        <f t="shared" si="115"/>
        <v>2463.56</v>
      </c>
      <c r="O402" s="1715">
        <v>2003.14</v>
      </c>
      <c r="P402" s="1788">
        <f t="shared" si="117"/>
        <v>0.81310786016983561</v>
      </c>
      <c r="Q402" s="1715">
        <v>460.42</v>
      </c>
      <c r="R402" s="1788">
        <f t="shared" si="118"/>
        <v>0.18689213983016448</v>
      </c>
      <c r="S402" s="1775">
        <f t="shared" si="114"/>
        <v>18.416800000000002</v>
      </c>
      <c r="T402" s="1750"/>
      <c r="U402" s="1715">
        <f t="shared" si="119"/>
        <v>0</v>
      </c>
      <c r="V402" s="1715">
        <f t="shared" si="101"/>
        <v>0</v>
      </c>
      <c r="W402" s="1715">
        <f t="shared" si="116"/>
        <v>4426</v>
      </c>
      <c r="X402" s="1718">
        <v>4426</v>
      </c>
      <c r="Y402" s="1729">
        <v>616136</v>
      </c>
      <c r="Z402" s="1720">
        <v>42479</v>
      </c>
      <c r="AA402" s="1778" t="s">
        <v>213</v>
      </c>
      <c r="AB402" s="1875"/>
    </row>
    <row r="403" spans="1:28" s="1713" customFormat="1" x14ac:dyDescent="0.2">
      <c r="A403" s="1802">
        <v>2016117</v>
      </c>
      <c r="B403" s="1727"/>
      <c r="C403" s="1727">
        <v>569716</v>
      </c>
      <c r="D403" s="1713" t="s">
        <v>68</v>
      </c>
      <c r="E403" s="1796">
        <v>1</v>
      </c>
      <c r="F403" s="1796">
        <v>10</v>
      </c>
      <c r="G403" s="1796">
        <v>7</v>
      </c>
      <c r="H403" s="1796">
        <v>4</v>
      </c>
      <c r="I403" s="1728">
        <v>1</v>
      </c>
      <c r="J403" s="1728">
        <v>1</v>
      </c>
      <c r="K403" s="1728"/>
      <c r="L403" s="1715">
        <v>3303</v>
      </c>
      <c r="M403" s="1715"/>
      <c r="N403" s="1715">
        <f t="shared" si="115"/>
        <v>2070.8599999999997</v>
      </c>
      <c r="O403" s="1715">
        <v>1580.86</v>
      </c>
      <c r="P403" s="1788">
        <f t="shared" si="117"/>
        <v>0.7633833286653855</v>
      </c>
      <c r="Q403" s="1715">
        <v>490</v>
      </c>
      <c r="R403" s="1788">
        <f t="shared" si="118"/>
        <v>0.23661667133461464</v>
      </c>
      <c r="S403" s="1775">
        <f t="shared" si="114"/>
        <v>19.600000000000001</v>
      </c>
      <c r="T403" s="1750"/>
      <c r="U403" s="1715">
        <f t="shared" si="119"/>
        <v>0</v>
      </c>
      <c r="V403" s="1715">
        <f t="shared" si="101"/>
        <v>0</v>
      </c>
      <c r="W403" s="1715">
        <f t="shared" si="116"/>
        <v>3303</v>
      </c>
      <c r="X403" s="1718">
        <v>3303</v>
      </c>
      <c r="Y403" s="1729">
        <v>616137</v>
      </c>
      <c r="Z403" s="1720">
        <v>42479</v>
      </c>
      <c r="AA403" s="1778" t="s">
        <v>213</v>
      </c>
      <c r="AB403" s="1875"/>
    </row>
    <row r="404" spans="1:28" s="1713" customFormat="1" x14ac:dyDescent="0.2">
      <c r="A404" s="1802">
        <v>2016118</v>
      </c>
      <c r="B404" s="1727"/>
      <c r="C404" s="1727">
        <v>583116</v>
      </c>
      <c r="D404" s="1713" t="s">
        <v>68</v>
      </c>
      <c r="E404" s="1796">
        <v>1</v>
      </c>
      <c r="F404" s="1796">
        <v>8</v>
      </c>
      <c r="G404" s="1796">
        <v>6</v>
      </c>
      <c r="H404" s="1796">
        <v>3</v>
      </c>
      <c r="I404" s="1728">
        <v>1</v>
      </c>
      <c r="J404" s="1728">
        <v>1</v>
      </c>
      <c r="K404" s="1728"/>
      <c r="L404" s="1715">
        <v>1959</v>
      </c>
      <c r="M404" s="1715"/>
      <c r="N404" s="1715">
        <f t="shared" si="115"/>
        <v>1515.4</v>
      </c>
      <c r="O404" s="1715">
        <v>1162.9000000000001</v>
      </c>
      <c r="P404" s="1788">
        <f t="shared" si="117"/>
        <v>0.76738814834367164</v>
      </c>
      <c r="Q404" s="1715">
        <v>352.5</v>
      </c>
      <c r="R404" s="1788">
        <f t="shared" si="118"/>
        <v>0.23261185165632836</v>
      </c>
      <c r="S404" s="1775">
        <f t="shared" si="114"/>
        <v>14.1</v>
      </c>
      <c r="T404" s="1750"/>
      <c r="U404" s="1715">
        <f t="shared" si="119"/>
        <v>0</v>
      </c>
      <c r="V404" s="1715">
        <f t="shared" si="101"/>
        <v>0</v>
      </c>
      <c r="W404" s="1715">
        <f t="shared" si="116"/>
        <v>1959</v>
      </c>
      <c r="X404" s="1718">
        <v>1959</v>
      </c>
      <c r="Y404" s="1729">
        <v>616138</v>
      </c>
      <c r="Z404" s="1720">
        <v>42479</v>
      </c>
      <c r="AA404" s="1778" t="s">
        <v>213</v>
      </c>
      <c r="AB404" s="1875"/>
    </row>
    <row r="405" spans="1:28" s="1713" customFormat="1" x14ac:dyDescent="0.2">
      <c r="A405" s="1802">
        <v>2016119</v>
      </c>
      <c r="B405" s="1727"/>
      <c r="C405" s="1727">
        <v>563316</v>
      </c>
      <c r="D405" s="1713" t="s">
        <v>68</v>
      </c>
      <c r="E405" s="1826">
        <v>1</v>
      </c>
      <c r="F405" s="1827">
        <v>13</v>
      </c>
      <c r="G405" s="1827">
        <v>4</v>
      </c>
      <c r="H405" s="1827">
        <v>5</v>
      </c>
      <c r="I405" s="1728">
        <v>1</v>
      </c>
      <c r="J405" s="1728">
        <v>1</v>
      </c>
      <c r="K405" s="1728"/>
      <c r="L405" s="1715">
        <v>6040</v>
      </c>
      <c r="M405" s="1715"/>
      <c r="N405" s="1715">
        <f t="shared" si="115"/>
        <v>4079.46</v>
      </c>
      <c r="O405" s="1715">
        <v>3404.46</v>
      </c>
      <c r="P405" s="1788">
        <f t="shared" si="117"/>
        <v>0.83453692400464763</v>
      </c>
      <c r="Q405" s="1715">
        <v>675</v>
      </c>
      <c r="R405" s="1788">
        <f t="shared" si="118"/>
        <v>0.16546307599535232</v>
      </c>
      <c r="S405" s="1775">
        <f t="shared" si="114"/>
        <v>27</v>
      </c>
      <c r="T405" s="1750"/>
      <c r="U405" s="1715">
        <f t="shared" si="119"/>
        <v>0</v>
      </c>
      <c r="V405" s="1715">
        <f t="shared" si="101"/>
        <v>0</v>
      </c>
      <c r="W405" s="1715">
        <f t="shared" si="116"/>
        <v>6040</v>
      </c>
      <c r="X405" s="1718">
        <v>6040</v>
      </c>
      <c r="Y405" s="1729">
        <v>616139</v>
      </c>
      <c r="Z405" s="1720">
        <v>42479</v>
      </c>
      <c r="AA405" s="1778" t="s">
        <v>213</v>
      </c>
      <c r="AB405" s="1875"/>
    </row>
    <row r="406" spans="1:28" s="1713" customFormat="1" x14ac:dyDescent="0.2">
      <c r="A406" s="1802">
        <v>2016120</v>
      </c>
      <c r="B406" s="1727"/>
      <c r="C406" s="1727">
        <v>502416</v>
      </c>
      <c r="D406" s="1713" t="s">
        <v>68</v>
      </c>
      <c r="E406" s="1713">
        <v>1</v>
      </c>
      <c r="F406" s="1713">
        <v>9</v>
      </c>
      <c r="G406" s="1713">
        <v>2</v>
      </c>
      <c r="H406" s="1713">
        <v>9</v>
      </c>
      <c r="I406" s="1728">
        <v>1</v>
      </c>
      <c r="J406" s="1728">
        <v>1</v>
      </c>
      <c r="K406" s="1728"/>
      <c r="L406" s="1715">
        <v>3710</v>
      </c>
      <c r="M406" s="1715"/>
      <c r="N406" s="1715">
        <f t="shared" si="115"/>
        <v>2376.42</v>
      </c>
      <c r="O406" s="1715">
        <v>1816</v>
      </c>
      <c r="P406" s="1788">
        <f t="shared" si="117"/>
        <v>0.76417468292641866</v>
      </c>
      <c r="Q406" s="1715">
        <v>560.41999999999996</v>
      </c>
      <c r="R406" s="1788">
        <f t="shared" si="118"/>
        <v>0.23582531707358126</v>
      </c>
      <c r="S406" s="1775">
        <f t="shared" si="114"/>
        <v>22.416799999999999</v>
      </c>
      <c r="T406" s="1750"/>
      <c r="U406" s="1715">
        <f t="shared" si="119"/>
        <v>0</v>
      </c>
      <c r="V406" s="1715">
        <f t="shared" ref="V406:V482" si="120">L406-W406</f>
        <v>0</v>
      </c>
      <c r="W406" s="1715">
        <f t="shared" si="116"/>
        <v>3710</v>
      </c>
      <c r="X406" s="1718">
        <v>3710</v>
      </c>
      <c r="Y406" s="1729">
        <v>616140</v>
      </c>
      <c r="Z406" s="1720">
        <v>42479</v>
      </c>
      <c r="AA406" s="1778" t="s">
        <v>213</v>
      </c>
      <c r="AB406" s="1875"/>
    </row>
    <row r="407" spans="1:28" s="1713" customFormat="1" x14ac:dyDescent="0.2">
      <c r="A407" s="1802">
        <v>2016121</v>
      </c>
      <c r="B407" s="1727"/>
      <c r="C407" s="1727">
        <v>587516</v>
      </c>
      <c r="D407" s="1713" t="s">
        <v>68</v>
      </c>
      <c r="E407" s="1713">
        <v>1</v>
      </c>
      <c r="F407" s="1713">
        <v>10</v>
      </c>
      <c r="G407" s="1713">
        <v>5</v>
      </c>
      <c r="H407" s="1713">
        <v>3</v>
      </c>
      <c r="I407" s="1728">
        <v>1</v>
      </c>
      <c r="J407" s="1728">
        <v>1</v>
      </c>
      <c r="K407" s="1728"/>
      <c r="L407" s="1715">
        <v>2602</v>
      </c>
      <c r="M407" s="1715"/>
      <c r="N407" s="1715">
        <f t="shared" si="115"/>
        <v>1742.8700000000001</v>
      </c>
      <c r="O407" s="1715">
        <v>1363.7</v>
      </c>
      <c r="P407" s="1788">
        <f t="shared" si="117"/>
        <v>0.78244504753653454</v>
      </c>
      <c r="Q407" s="1715">
        <v>379.17</v>
      </c>
      <c r="R407" s="1788">
        <f t="shared" si="118"/>
        <v>0.21755495246346543</v>
      </c>
      <c r="S407" s="1775">
        <f t="shared" si="114"/>
        <v>15.1668</v>
      </c>
      <c r="T407" s="1750"/>
      <c r="U407" s="1715">
        <f t="shared" si="119"/>
        <v>0</v>
      </c>
      <c r="V407" s="1715">
        <f t="shared" si="120"/>
        <v>0</v>
      </c>
      <c r="W407" s="1715">
        <f t="shared" si="116"/>
        <v>2602</v>
      </c>
      <c r="X407" s="1718">
        <v>2602</v>
      </c>
      <c r="Y407" s="1729">
        <v>616141</v>
      </c>
      <c r="Z407" s="1720">
        <v>42479</v>
      </c>
      <c r="AA407" s="1778" t="s">
        <v>213</v>
      </c>
      <c r="AB407" s="1875"/>
    </row>
    <row r="408" spans="1:28" s="1713" customFormat="1" x14ac:dyDescent="0.2">
      <c r="A408" s="1802">
        <v>2016122</v>
      </c>
      <c r="B408" s="1727"/>
      <c r="C408" s="1727">
        <v>569816</v>
      </c>
      <c r="D408" s="1713" t="s">
        <v>68</v>
      </c>
      <c r="E408" s="1713">
        <v>1</v>
      </c>
      <c r="F408" s="1713">
        <v>9</v>
      </c>
      <c r="G408" s="1713">
        <v>5</v>
      </c>
      <c r="H408" s="1713">
        <v>4</v>
      </c>
      <c r="I408" s="1728">
        <v>1</v>
      </c>
      <c r="J408" s="1728">
        <v>1</v>
      </c>
      <c r="K408" s="1728"/>
      <c r="L408" s="1715">
        <v>2861</v>
      </c>
      <c r="M408" s="1715"/>
      <c r="N408" s="1715">
        <f t="shared" si="115"/>
        <v>1947.1299999999999</v>
      </c>
      <c r="O408" s="1715">
        <v>1523.55</v>
      </c>
      <c r="P408" s="1788">
        <f t="shared" si="117"/>
        <v>0.78245931191035012</v>
      </c>
      <c r="Q408" s="1715">
        <v>423.58</v>
      </c>
      <c r="R408" s="1788">
        <f t="shared" si="118"/>
        <v>0.21754068808964991</v>
      </c>
      <c r="S408" s="1775">
        <f t="shared" si="114"/>
        <v>16.943200000000001</v>
      </c>
      <c r="T408" s="1750"/>
      <c r="U408" s="1715">
        <f t="shared" si="119"/>
        <v>0</v>
      </c>
      <c r="V408" s="1715">
        <f t="shared" si="120"/>
        <v>0</v>
      </c>
      <c r="W408" s="1715">
        <f t="shared" si="116"/>
        <v>2861</v>
      </c>
      <c r="X408" s="1718">
        <v>2861</v>
      </c>
      <c r="Y408" s="1729">
        <v>616142</v>
      </c>
      <c r="Z408" s="1720">
        <v>42479</v>
      </c>
      <c r="AA408" s="1778" t="s">
        <v>213</v>
      </c>
      <c r="AB408" s="1875"/>
    </row>
    <row r="409" spans="1:28" s="1713" customFormat="1" x14ac:dyDescent="0.2">
      <c r="A409" s="1802">
        <v>2016123</v>
      </c>
      <c r="B409" s="1727"/>
      <c r="C409" s="1727">
        <v>587616</v>
      </c>
      <c r="D409" s="1713" t="s">
        <v>68</v>
      </c>
      <c r="E409" s="1713">
        <v>1</v>
      </c>
      <c r="F409" s="1713">
        <v>9</v>
      </c>
      <c r="G409" s="1713">
        <v>6</v>
      </c>
      <c r="H409" s="1713">
        <v>3</v>
      </c>
      <c r="I409" s="1728">
        <v>1</v>
      </c>
      <c r="J409" s="1728">
        <v>1</v>
      </c>
      <c r="K409" s="1728"/>
      <c r="L409" s="1715">
        <v>2629</v>
      </c>
      <c r="M409" s="1715"/>
      <c r="N409" s="1715">
        <f t="shared" si="115"/>
        <v>1773.4399999999998</v>
      </c>
      <c r="O409" s="1715">
        <v>1388.86</v>
      </c>
      <c r="P409" s="1788">
        <f t="shared" si="117"/>
        <v>0.78314462287982678</v>
      </c>
      <c r="Q409" s="1715">
        <v>384.58</v>
      </c>
      <c r="R409" s="1788">
        <f t="shared" si="118"/>
        <v>0.21685537712017325</v>
      </c>
      <c r="S409" s="1775">
        <f t="shared" si="114"/>
        <v>15.383199999999999</v>
      </c>
      <c r="T409" s="1750"/>
      <c r="U409" s="1715">
        <f t="shared" si="119"/>
        <v>0</v>
      </c>
      <c r="V409" s="1715">
        <f t="shared" si="120"/>
        <v>0</v>
      </c>
      <c r="W409" s="1715">
        <f t="shared" si="116"/>
        <v>2629</v>
      </c>
      <c r="X409" s="1718">
        <v>2629</v>
      </c>
      <c r="Y409" s="1729">
        <v>616143</v>
      </c>
      <c r="Z409" s="1720">
        <v>42479</v>
      </c>
      <c r="AA409" s="1778" t="s">
        <v>213</v>
      </c>
      <c r="AB409" s="1875"/>
    </row>
    <row r="410" spans="1:28" s="1713" customFormat="1" x14ac:dyDescent="0.2">
      <c r="A410" s="1802">
        <v>2016124</v>
      </c>
      <c r="B410" s="1727"/>
      <c r="C410" s="1727">
        <v>426016</v>
      </c>
      <c r="D410" s="1713" t="s">
        <v>68</v>
      </c>
      <c r="E410" s="1713">
        <v>1</v>
      </c>
      <c r="F410" s="1713">
        <v>8</v>
      </c>
      <c r="G410" s="1713">
        <v>5</v>
      </c>
      <c r="H410" s="1713">
        <v>3</v>
      </c>
      <c r="I410" s="1728">
        <v>1</v>
      </c>
      <c r="J410" s="1728">
        <v>1</v>
      </c>
      <c r="K410" s="1728"/>
      <c r="L410" s="1715">
        <v>2410</v>
      </c>
      <c r="M410" s="1715"/>
      <c r="N410" s="1715">
        <f t="shared" si="115"/>
        <v>1641.8</v>
      </c>
      <c r="O410" s="1715">
        <v>1213.47</v>
      </c>
      <c r="P410" s="1788">
        <f t="shared" si="117"/>
        <v>0.73910951394810576</v>
      </c>
      <c r="Q410" s="1715">
        <v>428.33</v>
      </c>
      <c r="R410" s="1788">
        <f t="shared" si="118"/>
        <v>0.26089048605189424</v>
      </c>
      <c r="S410" s="1775">
        <f t="shared" si="114"/>
        <v>17.133199999999999</v>
      </c>
      <c r="T410" s="1750"/>
      <c r="U410" s="1715">
        <f t="shared" si="119"/>
        <v>0</v>
      </c>
      <c r="V410" s="1715">
        <f t="shared" si="120"/>
        <v>0</v>
      </c>
      <c r="W410" s="1715">
        <f t="shared" si="116"/>
        <v>2410</v>
      </c>
      <c r="X410" s="1718">
        <v>2410</v>
      </c>
      <c r="Y410" s="1729">
        <v>616144</v>
      </c>
      <c r="Z410" s="1720">
        <v>42479</v>
      </c>
      <c r="AA410" s="1778" t="s">
        <v>213</v>
      </c>
      <c r="AB410" s="1875"/>
    </row>
    <row r="411" spans="1:28" s="1713" customFormat="1" x14ac:dyDescent="0.2">
      <c r="A411" s="1802">
        <v>2016125</v>
      </c>
      <c r="B411" s="1727"/>
      <c r="C411" s="1727">
        <v>400113</v>
      </c>
      <c r="D411" s="1713" t="s">
        <v>68</v>
      </c>
      <c r="E411" s="1713">
        <v>1</v>
      </c>
      <c r="F411" s="1713">
        <v>3</v>
      </c>
      <c r="G411" s="1713">
        <v>1</v>
      </c>
      <c r="H411" s="1713">
        <v>1</v>
      </c>
      <c r="I411" s="1728">
        <v>1</v>
      </c>
      <c r="J411" s="1728">
        <v>1</v>
      </c>
      <c r="K411" s="1728"/>
      <c r="L411" s="1715">
        <v>1042.45</v>
      </c>
      <c r="M411" s="1715"/>
      <c r="N411" s="1715">
        <f t="shared" si="115"/>
        <v>713.41</v>
      </c>
      <c r="O411" s="1715">
        <v>566.77</v>
      </c>
      <c r="P411" s="1788">
        <f t="shared" si="117"/>
        <v>0.79445199814973155</v>
      </c>
      <c r="Q411" s="1715">
        <v>146.63999999999999</v>
      </c>
      <c r="R411" s="1788">
        <f t="shared" si="118"/>
        <v>0.20554800185026842</v>
      </c>
      <c r="S411" s="1775">
        <f t="shared" si="114"/>
        <v>5.8655999999999997</v>
      </c>
      <c r="T411" s="1750"/>
      <c r="U411" s="1715">
        <f t="shared" si="119"/>
        <v>0</v>
      </c>
      <c r="V411" s="1715">
        <f t="shared" si="120"/>
        <v>0</v>
      </c>
      <c r="W411" s="1715">
        <f t="shared" si="116"/>
        <v>1042.45</v>
      </c>
      <c r="X411" s="1718">
        <v>1042.45</v>
      </c>
      <c r="Y411" s="1729">
        <v>616145</v>
      </c>
      <c r="Z411" s="1720">
        <v>42479</v>
      </c>
      <c r="AA411" s="1778" t="s">
        <v>213</v>
      </c>
      <c r="AB411" s="1875"/>
    </row>
    <row r="412" spans="1:28" s="1713" customFormat="1" x14ac:dyDescent="0.2">
      <c r="A412" s="1801" t="s">
        <v>1393</v>
      </c>
      <c r="B412" s="1727"/>
      <c r="C412" s="1727" t="s">
        <v>979</v>
      </c>
      <c r="D412" s="1713" t="s">
        <v>68</v>
      </c>
      <c r="E412" s="1713">
        <v>14</v>
      </c>
      <c r="F412" s="1713">
        <v>14</v>
      </c>
      <c r="G412" s="1713">
        <v>0</v>
      </c>
      <c r="H412" s="1713">
        <v>0</v>
      </c>
      <c r="I412" s="1728">
        <v>1</v>
      </c>
      <c r="J412" s="1728">
        <v>1</v>
      </c>
      <c r="K412" s="1728"/>
      <c r="L412" s="1715">
        <v>925.46</v>
      </c>
      <c r="M412" s="1715"/>
      <c r="N412" s="1715">
        <f t="shared" si="115"/>
        <v>616.98</v>
      </c>
      <c r="O412" s="1715">
        <v>441.98</v>
      </c>
      <c r="P412" s="1788">
        <f t="shared" si="117"/>
        <v>0.71636033582936243</v>
      </c>
      <c r="Q412" s="1715">
        <v>175</v>
      </c>
      <c r="R412" s="1788">
        <f t="shared" si="118"/>
        <v>0.28363966417063763</v>
      </c>
      <c r="S412" s="1775">
        <f t="shared" si="114"/>
        <v>7</v>
      </c>
      <c r="T412" s="1750"/>
      <c r="U412" s="1715">
        <f t="shared" si="119"/>
        <v>0</v>
      </c>
      <c r="V412" s="1715">
        <f t="shared" si="120"/>
        <v>0</v>
      </c>
      <c r="W412" s="1715">
        <f t="shared" si="116"/>
        <v>925.46</v>
      </c>
      <c r="X412" s="1718">
        <v>925.46</v>
      </c>
      <c r="Y412" s="1729">
        <v>616273</v>
      </c>
      <c r="Z412" s="1720">
        <v>42552</v>
      </c>
      <c r="AA412" s="1778" t="s">
        <v>213</v>
      </c>
      <c r="AB412" s="1875"/>
    </row>
    <row r="413" spans="1:28" s="1713" customFormat="1" x14ac:dyDescent="0.2">
      <c r="A413" s="1802">
        <v>2016127</v>
      </c>
      <c r="B413" s="1727"/>
      <c r="C413" s="1727" t="s">
        <v>980</v>
      </c>
      <c r="D413" s="1713" t="s">
        <v>68</v>
      </c>
      <c r="E413" s="1713">
        <v>8</v>
      </c>
      <c r="F413" s="1713">
        <v>56</v>
      </c>
      <c r="G413" s="1713">
        <v>48</v>
      </c>
      <c r="H413" s="1713">
        <v>8</v>
      </c>
      <c r="I413" s="1728">
        <v>1</v>
      </c>
      <c r="J413" s="1728">
        <v>1</v>
      </c>
      <c r="K413" s="1728"/>
      <c r="L413" s="1715">
        <v>11144</v>
      </c>
      <c r="M413" s="1715"/>
      <c r="N413" s="1715">
        <f t="shared" si="115"/>
        <v>11485.04</v>
      </c>
      <c r="O413" s="1715">
        <v>9292.9500000000007</v>
      </c>
      <c r="P413" s="1788">
        <f t="shared" si="117"/>
        <v>0.80913518803591455</v>
      </c>
      <c r="Q413" s="1715">
        <v>2192.09</v>
      </c>
      <c r="R413" s="1788">
        <f t="shared" si="118"/>
        <v>0.19086481196408545</v>
      </c>
      <c r="S413" s="1775">
        <f t="shared" si="114"/>
        <v>87.683600000000013</v>
      </c>
      <c r="T413" s="1750"/>
      <c r="U413" s="1715">
        <f t="shared" si="119"/>
        <v>0</v>
      </c>
      <c r="V413" s="1715">
        <f t="shared" si="120"/>
        <v>0</v>
      </c>
      <c r="W413" s="1715">
        <f t="shared" si="116"/>
        <v>11144</v>
      </c>
      <c r="X413" s="1718">
        <v>11144</v>
      </c>
      <c r="Y413" s="1729">
        <v>616146</v>
      </c>
      <c r="Z413" s="1720">
        <v>42479</v>
      </c>
      <c r="AA413" s="1778" t="s">
        <v>213</v>
      </c>
      <c r="AB413" s="1875"/>
    </row>
    <row r="414" spans="1:28" s="1713" customFormat="1" x14ac:dyDescent="0.2">
      <c r="A414" s="1801" t="s">
        <v>1165</v>
      </c>
      <c r="B414" s="1727"/>
      <c r="C414" s="1727" t="s">
        <v>1217</v>
      </c>
      <c r="D414" s="1713" t="s">
        <v>68</v>
      </c>
      <c r="E414" s="1713">
        <v>0</v>
      </c>
      <c r="F414" s="1713">
        <v>0</v>
      </c>
      <c r="G414" s="1713">
        <v>0</v>
      </c>
      <c r="H414" s="1713">
        <v>0</v>
      </c>
      <c r="I414" s="1728">
        <v>1</v>
      </c>
      <c r="J414" s="1728">
        <v>1</v>
      </c>
      <c r="K414" s="1728"/>
      <c r="L414" s="1715">
        <v>72.819999999999993</v>
      </c>
      <c r="M414" s="1715"/>
      <c r="N414" s="1715">
        <f t="shared" si="115"/>
        <v>36.409999999999997</v>
      </c>
      <c r="O414" s="1715">
        <v>36.409999999999997</v>
      </c>
      <c r="P414" s="1788"/>
      <c r="Q414" s="1715"/>
      <c r="R414" s="1788"/>
      <c r="S414" s="1775"/>
      <c r="T414" s="1750"/>
      <c r="U414" s="1715">
        <f>((1-I414)*O414)+((1-J414)*Q414)</f>
        <v>0</v>
      </c>
      <c r="V414" s="1715">
        <f t="shared" si="120"/>
        <v>0</v>
      </c>
      <c r="W414" s="1715">
        <f t="shared" si="116"/>
        <v>72.819999999999993</v>
      </c>
      <c r="X414" s="1718">
        <v>72.819999999999993</v>
      </c>
      <c r="Y414" s="1729">
        <v>616350</v>
      </c>
      <c r="Z414" s="1720">
        <v>42608</v>
      </c>
      <c r="AA414" s="1778" t="s">
        <v>213</v>
      </c>
      <c r="AB414" s="1875"/>
    </row>
    <row r="415" spans="1:28" s="1713" customFormat="1" x14ac:dyDescent="0.2">
      <c r="A415" s="1802">
        <v>2016128</v>
      </c>
      <c r="B415" s="1727"/>
      <c r="C415" s="1727">
        <v>587616</v>
      </c>
      <c r="D415" s="1713" t="s">
        <v>68</v>
      </c>
      <c r="E415" s="1713">
        <v>1</v>
      </c>
      <c r="F415" s="1713">
        <v>9</v>
      </c>
      <c r="G415" s="1713">
        <v>6</v>
      </c>
      <c r="H415" s="1713">
        <v>3</v>
      </c>
      <c r="I415" s="1728">
        <v>1</v>
      </c>
      <c r="J415" s="1728">
        <v>1</v>
      </c>
      <c r="K415" s="1728"/>
      <c r="L415" s="1715">
        <v>2571</v>
      </c>
      <c r="M415" s="1715"/>
      <c r="N415" s="1715">
        <f t="shared" si="115"/>
        <v>1778.06</v>
      </c>
      <c r="O415" s="1715">
        <v>1393.48</v>
      </c>
      <c r="P415" s="1788">
        <f t="shared" si="117"/>
        <v>0.78370808634129341</v>
      </c>
      <c r="Q415" s="1715">
        <v>384.58</v>
      </c>
      <c r="R415" s="1788">
        <f t="shared" si="118"/>
        <v>0.21629191365870667</v>
      </c>
      <c r="S415" s="1775">
        <f t="shared" si="114"/>
        <v>15.383199999999999</v>
      </c>
      <c r="T415" s="1750"/>
      <c r="U415" s="1715">
        <f>((1-I415)*O415)+((1-J415)*Q415)</f>
        <v>0</v>
      </c>
      <c r="V415" s="1715">
        <f t="shared" si="120"/>
        <v>0</v>
      </c>
      <c r="W415" s="1715">
        <f t="shared" si="116"/>
        <v>2571</v>
      </c>
      <c r="X415" s="1718">
        <v>2571</v>
      </c>
      <c r="Y415" s="1729">
        <v>616147</v>
      </c>
      <c r="Z415" s="1720">
        <v>42479</v>
      </c>
      <c r="AA415" s="1778" t="s">
        <v>213</v>
      </c>
      <c r="AB415" s="1875"/>
    </row>
    <row r="416" spans="1:28" s="1713" customFormat="1" x14ac:dyDescent="0.2">
      <c r="A416" s="1801">
        <v>2016129</v>
      </c>
      <c r="B416" s="1727"/>
      <c r="C416" s="1727" t="s">
        <v>1040</v>
      </c>
      <c r="D416" s="1713" t="s">
        <v>68</v>
      </c>
      <c r="E416" s="1713">
        <v>0</v>
      </c>
      <c r="F416" s="1713">
        <v>0</v>
      </c>
      <c r="G416" s="1713">
        <v>0</v>
      </c>
      <c r="H416" s="1713">
        <v>0</v>
      </c>
      <c r="I416" s="1728">
        <v>1</v>
      </c>
      <c r="J416" s="1728">
        <v>1</v>
      </c>
      <c r="K416" s="1728"/>
      <c r="L416" s="1715">
        <v>50</v>
      </c>
      <c r="M416" s="1715"/>
      <c r="N416" s="1715">
        <f t="shared" si="115"/>
        <v>25</v>
      </c>
      <c r="O416" s="1715">
        <v>25</v>
      </c>
      <c r="P416" s="1788">
        <f t="shared" si="117"/>
        <v>1</v>
      </c>
      <c r="Q416" s="1715">
        <v>0</v>
      </c>
      <c r="R416" s="1788">
        <f t="shared" si="118"/>
        <v>0</v>
      </c>
      <c r="S416" s="1775">
        <f t="shared" si="114"/>
        <v>0</v>
      </c>
      <c r="T416" s="1750"/>
      <c r="U416" s="1715">
        <f>((1-I416)*O416)+((1-J416)*Q416)</f>
        <v>0</v>
      </c>
      <c r="V416" s="1715">
        <f t="shared" si="120"/>
        <v>0</v>
      </c>
      <c r="W416" s="1715">
        <f t="shared" si="116"/>
        <v>50</v>
      </c>
      <c r="X416" s="1718">
        <v>50</v>
      </c>
      <c r="Y416" s="1729">
        <v>616350</v>
      </c>
      <c r="Z416" s="1720">
        <v>42608</v>
      </c>
      <c r="AA416" s="1778" t="s">
        <v>213</v>
      </c>
      <c r="AB416" s="1875"/>
    </row>
    <row r="417" spans="1:53" s="1830" customFormat="1" x14ac:dyDescent="0.2">
      <c r="A417" s="1828">
        <v>2016130</v>
      </c>
      <c r="B417" s="1829"/>
      <c r="C417" s="1829" t="s">
        <v>982</v>
      </c>
      <c r="D417" s="1830" t="s">
        <v>489</v>
      </c>
      <c r="I417" s="1831"/>
      <c r="J417" s="1831"/>
      <c r="K417" s="1831"/>
      <c r="L417" s="1832"/>
      <c r="M417" s="1832"/>
      <c r="N417" s="1832"/>
      <c r="O417" s="1832"/>
      <c r="P417" s="1833"/>
      <c r="Q417" s="1832"/>
      <c r="R417" s="1833"/>
      <c r="S417" s="1834"/>
      <c r="T417" s="1835"/>
      <c r="U417" s="1832"/>
      <c r="V417" s="1832"/>
      <c r="W417" s="1832"/>
      <c r="X417" s="1836"/>
      <c r="Y417" s="1837"/>
      <c r="Z417" s="1838"/>
      <c r="AA417" s="1839"/>
      <c r="AB417" s="1839"/>
      <c r="AC417" s="1832"/>
      <c r="AE417" s="1840"/>
      <c r="AF417" s="1841"/>
      <c r="AG417" s="1841"/>
      <c r="AH417" s="2419"/>
      <c r="AI417" s="2420"/>
      <c r="AJ417" s="2420"/>
      <c r="AK417" s="2421"/>
      <c r="AL417" s="2421"/>
      <c r="AM417" s="1832"/>
      <c r="AP417" s="1841"/>
      <c r="AQ417" s="1841"/>
      <c r="AR417" s="1842"/>
      <c r="AS417" s="1843"/>
      <c r="AT417" s="1843"/>
      <c r="AU417" s="1844"/>
      <c r="AV417" s="1844"/>
      <c r="AW417" s="1832"/>
      <c r="AZ417" s="1841"/>
      <c r="BA417" s="1841"/>
    </row>
    <row r="418" spans="1:53" x14ac:dyDescent="0.2">
      <c r="A418" s="1802" t="s">
        <v>1012</v>
      </c>
      <c r="C418" s="1727" t="s">
        <v>1412</v>
      </c>
      <c r="D418" s="1713" t="s">
        <v>489</v>
      </c>
      <c r="E418" s="1713">
        <v>1</v>
      </c>
      <c r="F418" s="1713">
        <v>9</v>
      </c>
      <c r="G418" s="1713">
        <v>6</v>
      </c>
      <c r="H418" s="1713">
        <v>4</v>
      </c>
      <c r="I418" s="1728">
        <v>1</v>
      </c>
      <c r="J418" s="1728">
        <v>1</v>
      </c>
      <c r="K418" s="1728"/>
      <c r="L418" s="1715">
        <v>3573</v>
      </c>
      <c r="N418" s="1715">
        <f>O418+Q418</f>
        <v>2793.38</v>
      </c>
      <c r="O418" s="1715">
        <v>2196.38</v>
      </c>
      <c r="P418" s="1788">
        <f>IF(N418&lt;=0,"",O418/N418)</f>
        <v>0.78628042013617916</v>
      </c>
      <c r="Q418" s="1715">
        <v>597</v>
      </c>
      <c r="R418" s="1788">
        <f>IF(N418&lt;=0,"",Q418/N418)</f>
        <v>0.21371957986382087</v>
      </c>
      <c r="S418" s="1775">
        <f>Q418/$S$1</f>
        <v>23.88</v>
      </c>
      <c r="U418" s="1715">
        <f t="shared" si="119"/>
        <v>0</v>
      </c>
      <c r="V418" s="1715">
        <f>L418-W418</f>
        <v>0</v>
      </c>
      <c r="W418" s="1715">
        <f t="shared" si="116"/>
        <v>3573</v>
      </c>
      <c r="X418" s="1718">
        <v>3573</v>
      </c>
      <c r="Y418" s="1729">
        <v>616168</v>
      </c>
      <c r="Z418" s="1720">
        <v>42493</v>
      </c>
      <c r="AA418" s="1778" t="s">
        <v>213</v>
      </c>
      <c r="AB418" s="1778"/>
      <c r="AH418" s="2296"/>
      <c r="AK418" s="2295"/>
      <c r="AL418" s="2295"/>
    </row>
    <row r="419" spans="1:53" x14ac:dyDescent="0.2">
      <c r="A419" s="1802" t="s">
        <v>1013</v>
      </c>
      <c r="C419" s="1727" t="s">
        <v>1413</v>
      </c>
      <c r="D419" s="1713" t="s">
        <v>489</v>
      </c>
      <c r="E419" s="1713">
        <v>1</v>
      </c>
      <c r="F419" s="1713">
        <v>10</v>
      </c>
      <c r="G419" s="1713">
        <v>7</v>
      </c>
      <c r="H419" s="1713">
        <v>4</v>
      </c>
      <c r="I419" s="1728">
        <v>1</v>
      </c>
      <c r="J419" s="1728">
        <v>1</v>
      </c>
      <c r="K419" s="1728"/>
      <c r="L419" s="1715">
        <v>3725</v>
      </c>
      <c r="N419" s="1715">
        <f>O419+Q419</f>
        <v>2922.65</v>
      </c>
      <c r="O419" s="1715">
        <v>2285.27</v>
      </c>
      <c r="P419" s="1788">
        <f>IF(N419&lt;=0,"",O419/N419)</f>
        <v>0.78191709578635826</v>
      </c>
      <c r="Q419" s="1715">
        <v>637.38</v>
      </c>
      <c r="R419" s="1788">
        <f>IF(N419&lt;=0,"",Q419/N419)</f>
        <v>0.21808290421364171</v>
      </c>
      <c r="S419" s="1775">
        <f>Q419/$S$1</f>
        <v>25.495200000000001</v>
      </c>
      <c r="U419" s="1715">
        <f t="shared" si="119"/>
        <v>0</v>
      </c>
      <c r="V419" s="1715">
        <f>L419-W419</f>
        <v>0</v>
      </c>
      <c r="W419" s="1715">
        <f t="shared" si="116"/>
        <v>3725</v>
      </c>
      <c r="X419" s="1718">
        <v>3725</v>
      </c>
      <c r="Y419" s="1729">
        <v>616168</v>
      </c>
      <c r="Z419" s="1720">
        <v>42493</v>
      </c>
      <c r="AA419" s="1778" t="s">
        <v>213</v>
      </c>
      <c r="AB419" s="1778"/>
      <c r="AH419" s="2296"/>
      <c r="AK419" s="2295"/>
      <c r="AL419" s="2295"/>
    </row>
    <row r="420" spans="1:53" x14ac:dyDescent="0.2">
      <c r="A420" s="1726" t="s">
        <v>1012</v>
      </c>
      <c r="C420" s="1727" t="s">
        <v>1014</v>
      </c>
      <c r="D420" s="1713" t="s">
        <v>489</v>
      </c>
      <c r="E420" s="1713">
        <v>1</v>
      </c>
      <c r="F420" s="1713">
        <v>9</v>
      </c>
      <c r="G420" s="1713">
        <v>6</v>
      </c>
      <c r="H420" s="1713">
        <v>4</v>
      </c>
      <c r="I420" s="1728">
        <v>0</v>
      </c>
      <c r="J420" s="1728">
        <v>0</v>
      </c>
      <c r="K420" s="1728"/>
      <c r="L420" s="1715">
        <v>0</v>
      </c>
      <c r="M420" s="1715">
        <v>3800</v>
      </c>
      <c r="N420" s="1715">
        <f>O420+Q420</f>
        <v>0</v>
      </c>
      <c r="O420" s="1715">
        <v>0</v>
      </c>
      <c r="P420" s="1788" t="str">
        <f>IF(N420&lt;=0,"",O420/N420)</f>
        <v/>
      </c>
      <c r="Q420" s="1715">
        <v>0</v>
      </c>
      <c r="R420" s="1788" t="str">
        <f>IF(N420&lt;=0,"",Q420/N420)</f>
        <v/>
      </c>
      <c r="S420" s="1775">
        <f>Q420/$S$1</f>
        <v>0</v>
      </c>
      <c r="U420" s="1715">
        <f t="shared" si="119"/>
        <v>0</v>
      </c>
      <c r="V420" s="1715">
        <f>L420-W420</f>
        <v>0</v>
      </c>
      <c r="W420" s="1715">
        <f t="shared" si="116"/>
        <v>0</v>
      </c>
      <c r="X420" s="1718">
        <v>0</v>
      </c>
      <c r="Y420" s="1729"/>
      <c r="Z420" s="1720"/>
      <c r="AA420" s="1778"/>
      <c r="AB420" s="1778"/>
      <c r="AH420" s="2296"/>
      <c r="AK420" s="2295"/>
      <c r="AL420" s="2295"/>
    </row>
    <row r="421" spans="1:53" x14ac:dyDescent="0.2">
      <c r="A421" s="1726" t="s">
        <v>1013</v>
      </c>
      <c r="C421" s="1727" t="s">
        <v>1015</v>
      </c>
      <c r="D421" s="1713" t="s">
        <v>489</v>
      </c>
      <c r="E421" s="1713">
        <v>1</v>
      </c>
      <c r="F421" s="1713">
        <v>10</v>
      </c>
      <c r="G421" s="1713">
        <v>7</v>
      </c>
      <c r="H421" s="1713">
        <v>4</v>
      </c>
      <c r="I421" s="1728">
        <v>0</v>
      </c>
      <c r="J421" s="1728">
        <v>0</v>
      </c>
      <c r="K421" s="1728"/>
      <c r="L421" s="1715">
        <v>0</v>
      </c>
      <c r="M421" s="1715">
        <v>4000</v>
      </c>
      <c r="N421" s="1715">
        <f>O421+Q421</f>
        <v>0</v>
      </c>
      <c r="O421" s="1715">
        <v>0</v>
      </c>
      <c r="P421" s="1788" t="str">
        <f>IF(N421&lt;=0,"",O421/N421)</f>
        <v/>
      </c>
      <c r="Q421" s="1715">
        <v>0</v>
      </c>
      <c r="R421" s="1788" t="str">
        <f>IF(N421&lt;=0,"",Q421/N421)</f>
        <v/>
      </c>
      <c r="S421" s="1775">
        <f>Q421/$S$1</f>
        <v>0</v>
      </c>
      <c r="U421" s="1715">
        <f t="shared" si="119"/>
        <v>0</v>
      </c>
      <c r="V421" s="1715">
        <f>L421-W421</f>
        <v>0</v>
      </c>
      <c r="W421" s="1715">
        <f t="shared" si="116"/>
        <v>0</v>
      </c>
      <c r="X421" s="1718">
        <v>0</v>
      </c>
      <c r="Y421" s="1729"/>
      <c r="Z421" s="1720"/>
      <c r="AA421" s="1778"/>
      <c r="AB421" s="1778"/>
      <c r="AH421" s="2296"/>
      <c r="AK421" s="2295"/>
      <c r="AL421" s="2295"/>
    </row>
    <row r="422" spans="1:53" x14ac:dyDescent="0.2">
      <c r="A422" s="1802">
        <v>2016131</v>
      </c>
      <c r="C422" s="1727" t="s">
        <v>983</v>
      </c>
      <c r="D422" s="1713" t="s">
        <v>614</v>
      </c>
      <c r="E422" s="1713">
        <v>1</v>
      </c>
      <c r="F422" s="1713">
        <v>12</v>
      </c>
      <c r="G422" s="1713">
        <v>10</v>
      </c>
      <c r="H422" s="1713">
        <v>2</v>
      </c>
      <c r="I422" s="1728">
        <v>1</v>
      </c>
      <c r="J422" s="1728">
        <v>1</v>
      </c>
      <c r="K422" s="1728"/>
      <c r="L422" s="1715">
        <v>3549.05</v>
      </c>
      <c r="N422" s="1715">
        <f t="shared" si="115"/>
        <v>2319.3000000000002</v>
      </c>
      <c r="O422" s="1715">
        <v>1716.8</v>
      </c>
      <c r="P422" s="1788">
        <f t="shared" si="117"/>
        <v>0.74022334325011852</v>
      </c>
      <c r="Q422" s="1715">
        <v>602.5</v>
      </c>
      <c r="R422" s="1788">
        <f t="shared" si="118"/>
        <v>0.25977665674988143</v>
      </c>
      <c r="S422" s="1775">
        <f t="shared" si="114"/>
        <v>24.1</v>
      </c>
      <c r="U422" s="1715">
        <f t="shared" si="119"/>
        <v>0</v>
      </c>
      <c r="V422" s="1715">
        <f t="shared" si="120"/>
        <v>0</v>
      </c>
      <c r="W422" s="1715">
        <f t="shared" si="116"/>
        <v>3549.05</v>
      </c>
      <c r="X422" s="1718">
        <v>3549.05</v>
      </c>
      <c r="Y422" s="1729">
        <v>616197</v>
      </c>
      <c r="Z422" s="1720">
        <v>42503</v>
      </c>
      <c r="AA422" s="1778" t="s">
        <v>213</v>
      </c>
      <c r="AB422" s="1778"/>
      <c r="AH422" s="2296"/>
      <c r="AK422" s="2295"/>
      <c r="AL422" s="2295"/>
    </row>
    <row r="423" spans="1:53" x14ac:dyDescent="0.2">
      <c r="A423" s="1802">
        <v>2016132</v>
      </c>
      <c r="C423" s="1727">
        <v>514216</v>
      </c>
      <c r="D423" s="1713" t="s">
        <v>68</v>
      </c>
      <c r="E423" s="1713">
        <v>1</v>
      </c>
      <c r="F423" s="1713">
        <v>10</v>
      </c>
      <c r="G423" s="1713">
        <v>7</v>
      </c>
      <c r="H423" s="1713">
        <v>3</v>
      </c>
      <c r="I423" s="1728">
        <v>1</v>
      </c>
      <c r="J423" s="1728">
        <v>1</v>
      </c>
      <c r="K423" s="1728"/>
      <c r="L423" s="1715">
        <v>3617</v>
      </c>
      <c r="N423" s="1715">
        <f t="shared" si="115"/>
        <v>2143.19</v>
      </c>
      <c r="O423" s="1715">
        <v>1632.36</v>
      </c>
      <c r="P423" s="1788">
        <f t="shared" si="117"/>
        <v>0.7616496904147555</v>
      </c>
      <c r="Q423" s="1715">
        <v>510.83</v>
      </c>
      <c r="R423" s="1788">
        <f t="shared" si="118"/>
        <v>0.23835030958524442</v>
      </c>
      <c r="S423" s="1775">
        <f t="shared" si="114"/>
        <v>20.433199999999999</v>
      </c>
      <c r="U423" s="1715">
        <f t="shared" si="119"/>
        <v>0</v>
      </c>
      <c r="V423" s="1715">
        <f t="shared" si="120"/>
        <v>0</v>
      </c>
      <c r="W423" s="1715">
        <f t="shared" si="116"/>
        <v>3617</v>
      </c>
      <c r="X423" s="1718">
        <v>3617</v>
      </c>
      <c r="Y423" s="1729">
        <v>616151</v>
      </c>
      <c r="Z423" s="1720">
        <v>42482</v>
      </c>
      <c r="AA423" s="1778" t="s">
        <v>213</v>
      </c>
      <c r="AB423" s="1778"/>
      <c r="AH423" s="2296"/>
      <c r="AK423" s="2295"/>
      <c r="AL423" s="2295"/>
    </row>
    <row r="424" spans="1:53" x14ac:dyDescent="0.2">
      <c r="A424" s="1802">
        <v>2016133</v>
      </c>
      <c r="C424" s="1727" t="s">
        <v>990</v>
      </c>
      <c r="D424" s="1713" t="s">
        <v>68</v>
      </c>
      <c r="E424" s="1796">
        <v>1</v>
      </c>
      <c r="F424" s="1796">
        <v>10</v>
      </c>
      <c r="G424" s="1796">
        <v>3</v>
      </c>
      <c r="H424" s="1796">
        <v>5</v>
      </c>
      <c r="I424" s="1728">
        <v>1</v>
      </c>
      <c r="J424" s="1728">
        <v>1</v>
      </c>
      <c r="K424" s="1728"/>
      <c r="L424" s="1715">
        <v>4610</v>
      </c>
      <c r="N424" s="1715">
        <f>O424+Q424</f>
        <v>2377.38</v>
      </c>
      <c r="O424" s="1715">
        <v>1816.96</v>
      </c>
      <c r="P424" s="1788">
        <f>IF(N424&lt;=0,"",O424/N424)</f>
        <v>0.76426991057382498</v>
      </c>
      <c r="Q424" s="1715">
        <v>560.41999999999996</v>
      </c>
      <c r="R424" s="1788">
        <f>IF(N424&lt;=0,"",Q424/N424)</f>
        <v>0.23573008942617502</v>
      </c>
      <c r="S424" s="1775">
        <f>Q424/$S$1</f>
        <v>22.416799999999999</v>
      </c>
      <c r="U424" s="1715">
        <f t="shared" si="119"/>
        <v>0</v>
      </c>
      <c r="V424" s="1715">
        <f>L424-W424</f>
        <v>0</v>
      </c>
      <c r="W424" s="1715">
        <f t="shared" si="116"/>
        <v>4610</v>
      </c>
      <c r="X424" s="1718">
        <v>4610</v>
      </c>
      <c r="Y424" s="1729">
        <v>616152</v>
      </c>
      <c r="Z424" s="1720">
        <v>42482</v>
      </c>
      <c r="AA424" s="1778" t="s">
        <v>213</v>
      </c>
      <c r="AB424" s="1778"/>
      <c r="AH424" s="2296"/>
      <c r="AK424" s="2295"/>
      <c r="AL424" s="2295"/>
    </row>
    <row r="425" spans="1:53" x14ac:dyDescent="0.2">
      <c r="A425" s="1802">
        <v>2016134</v>
      </c>
      <c r="C425" s="1727">
        <v>561516</v>
      </c>
      <c r="D425" s="1713" t="s">
        <v>68</v>
      </c>
      <c r="E425" s="1713">
        <v>1</v>
      </c>
      <c r="F425" s="1713">
        <v>7</v>
      </c>
      <c r="G425" s="1713">
        <v>4</v>
      </c>
      <c r="H425" s="1713">
        <v>5</v>
      </c>
      <c r="I425" s="1728">
        <v>1</v>
      </c>
      <c r="J425" s="1728">
        <v>1</v>
      </c>
      <c r="K425" s="1728"/>
      <c r="L425" s="1715">
        <v>4426</v>
      </c>
      <c r="N425" s="1715">
        <f t="shared" si="115"/>
        <v>2474.2800000000002</v>
      </c>
      <c r="O425" s="1715">
        <v>2016.95</v>
      </c>
      <c r="P425" s="1788">
        <f t="shared" si="117"/>
        <v>0.81516643225503982</v>
      </c>
      <c r="Q425" s="1715">
        <v>457.33</v>
      </c>
      <c r="R425" s="1788">
        <f t="shared" si="118"/>
        <v>0.18483356774496013</v>
      </c>
      <c r="S425" s="1775">
        <f t="shared" si="114"/>
        <v>18.293199999999999</v>
      </c>
      <c r="U425" s="1715">
        <f t="shared" si="119"/>
        <v>0</v>
      </c>
      <c r="V425" s="1715">
        <f t="shared" si="120"/>
        <v>0</v>
      </c>
      <c r="W425" s="1715">
        <f t="shared" si="116"/>
        <v>4426</v>
      </c>
      <c r="X425" s="1718">
        <v>4426</v>
      </c>
      <c r="Y425" s="1729">
        <v>616153</v>
      </c>
      <c r="Z425" s="1720">
        <v>42482</v>
      </c>
      <c r="AA425" s="1778" t="s">
        <v>213</v>
      </c>
      <c r="AB425" s="1778"/>
      <c r="AH425" s="2296"/>
      <c r="AK425" s="2295"/>
      <c r="AL425" s="2295"/>
    </row>
    <row r="426" spans="1:53" x14ac:dyDescent="0.2">
      <c r="A426" s="1802">
        <v>2016135</v>
      </c>
      <c r="C426" s="1727">
        <v>591616</v>
      </c>
      <c r="D426" s="1713" t="s">
        <v>68</v>
      </c>
      <c r="E426" s="1713">
        <v>1</v>
      </c>
      <c r="F426" s="1713">
        <v>8</v>
      </c>
      <c r="G426" s="1713">
        <v>5</v>
      </c>
      <c r="H426" s="1713">
        <v>3</v>
      </c>
      <c r="I426" s="1728">
        <v>1</v>
      </c>
      <c r="J426" s="1728">
        <v>1</v>
      </c>
      <c r="K426" s="1728"/>
      <c r="L426" s="1715">
        <v>1475</v>
      </c>
      <c r="N426" s="1715">
        <f t="shared" si="115"/>
        <v>889.49</v>
      </c>
      <c r="O426" s="1715">
        <v>689.49</v>
      </c>
      <c r="P426" s="1788">
        <f t="shared" si="117"/>
        <v>0.77515205342387206</v>
      </c>
      <c r="Q426" s="1715">
        <v>200</v>
      </c>
      <c r="R426" s="1788">
        <f t="shared" si="118"/>
        <v>0.22484794657612789</v>
      </c>
      <c r="S426" s="1775">
        <f t="shared" si="114"/>
        <v>8</v>
      </c>
      <c r="U426" s="1715">
        <f t="shared" si="119"/>
        <v>0</v>
      </c>
      <c r="V426" s="1715">
        <f t="shared" si="120"/>
        <v>0</v>
      </c>
      <c r="W426" s="1715">
        <f t="shared" si="116"/>
        <v>1475</v>
      </c>
      <c r="X426" s="1718">
        <v>1475</v>
      </c>
      <c r="Y426" s="1729">
        <v>616154</v>
      </c>
      <c r="Z426" s="1720">
        <v>42482</v>
      </c>
      <c r="AA426" s="1778" t="s">
        <v>213</v>
      </c>
      <c r="AB426" s="1778"/>
      <c r="AH426" s="2296"/>
      <c r="AK426" s="2295"/>
      <c r="AL426" s="2295"/>
    </row>
    <row r="427" spans="1:53" x14ac:dyDescent="0.2">
      <c r="A427" s="1802">
        <v>2016136</v>
      </c>
      <c r="C427" s="1727">
        <v>591716</v>
      </c>
      <c r="D427" s="1713" t="s">
        <v>68</v>
      </c>
      <c r="E427" s="1713">
        <v>1</v>
      </c>
      <c r="F427" s="1713">
        <v>8</v>
      </c>
      <c r="G427" s="1713">
        <v>5</v>
      </c>
      <c r="H427" s="1713">
        <v>3</v>
      </c>
      <c r="I427" s="1728">
        <v>1</v>
      </c>
      <c r="J427" s="1728">
        <v>1</v>
      </c>
      <c r="K427" s="1728"/>
      <c r="L427" s="1715">
        <v>2023</v>
      </c>
      <c r="N427" s="1715">
        <f t="shared" si="115"/>
        <v>1466.8300000000002</v>
      </c>
      <c r="O427" s="1715">
        <v>1111.4100000000001</v>
      </c>
      <c r="P427" s="1788">
        <f t="shared" si="117"/>
        <v>0.75769516576563067</v>
      </c>
      <c r="Q427" s="1715">
        <v>355.42</v>
      </c>
      <c r="R427" s="1788">
        <f t="shared" si="118"/>
        <v>0.24230483423436933</v>
      </c>
      <c r="S427" s="1775">
        <f t="shared" si="114"/>
        <v>14.216800000000001</v>
      </c>
      <c r="U427" s="1715">
        <f t="shared" si="119"/>
        <v>0</v>
      </c>
      <c r="V427" s="1715">
        <f t="shared" si="120"/>
        <v>0</v>
      </c>
      <c r="W427" s="1715">
        <f t="shared" si="116"/>
        <v>2023</v>
      </c>
      <c r="X427" s="1718">
        <v>2023</v>
      </c>
      <c r="Y427" s="1729">
        <v>616155</v>
      </c>
      <c r="Z427" s="1720">
        <v>42482</v>
      </c>
      <c r="AA427" s="1778" t="s">
        <v>213</v>
      </c>
      <c r="AB427" s="1778"/>
      <c r="AH427" s="2296"/>
      <c r="AK427" s="2295"/>
      <c r="AL427" s="2295"/>
    </row>
    <row r="428" spans="1:53" x14ac:dyDescent="0.2">
      <c r="A428" s="1802">
        <v>2016137</v>
      </c>
      <c r="C428" s="1727">
        <v>561216</v>
      </c>
      <c r="D428" s="1713" t="s">
        <v>68</v>
      </c>
      <c r="E428" s="1713">
        <v>1</v>
      </c>
      <c r="F428" s="1713">
        <v>11</v>
      </c>
      <c r="G428" s="1713">
        <v>7</v>
      </c>
      <c r="H428" s="1713">
        <v>2</v>
      </c>
      <c r="I428" s="1728">
        <v>1</v>
      </c>
      <c r="J428" s="1728">
        <v>1</v>
      </c>
      <c r="K428" s="1728"/>
      <c r="L428" s="1715">
        <v>3049.5</v>
      </c>
      <c r="N428" s="1715">
        <f t="shared" si="115"/>
        <v>1800</v>
      </c>
      <c r="O428" s="1715">
        <v>1375</v>
      </c>
      <c r="P428" s="1788">
        <f t="shared" si="117"/>
        <v>0.76388888888888884</v>
      </c>
      <c r="Q428" s="1715">
        <v>425</v>
      </c>
      <c r="R428" s="1788">
        <f t="shared" si="118"/>
        <v>0.2361111111111111</v>
      </c>
      <c r="S428" s="1775">
        <f t="shared" si="114"/>
        <v>17</v>
      </c>
      <c r="U428" s="1715">
        <f t="shared" si="119"/>
        <v>0</v>
      </c>
      <c r="V428" s="1715">
        <f t="shared" si="120"/>
        <v>0</v>
      </c>
      <c r="W428" s="1715">
        <f t="shared" si="116"/>
        <v>3049.5</v>
      </c>
      <c r="X428" s="1718">
        <v>3049.5</v>
      </c>
      <c r="Y428" s="1729">
        <v>616156</v>
      </c>
      <c r="Z428" s="1720">
        <v>42482</v>
      </c>
      <c r="AA428" s="1778" t="s">
        <v>213</v>
      </c>
      <c r="AB428" s="1778"/>
      <c r="AH428" s="2296"/>
      <c r="AK428" s="2295"/>
      <c r="AL428" s="2295"/>
    </row>
    <row r="429" spans="1:53" x14ac:dyDescent="0.2">
      <c r="A429" s="1802">
        <v>2016138</v>
      </c>
      <c r="C429" s="1727" t="s">
        <v>995</v>
      </c>
      <c r="D429" s="1713" t="s">
        <v>489</v>
      </c>
      <c r="E429" s="1713">
        <v>1</v>
      </c>
      <c r="F429" s="1713">
        <v>1</v>
      </c>
      <c r="G429" s="1713">
        <v>0</v>
      </c>
      <c r="H429" s="1713">
        <v>1</v>
      </c>
      <c r="I429" s="1728">
        <v>1</v>
      </c>
      <c r="J429" s="1728">
        <v>1</v>
      </c>
      <c r="K429" s="1728"/>
      <c r="L429" s="1715">
        <v>492.9</v>
      </c>
      <c r="N429" s="1715">
        <f t="shared" si="115"/>
        <v>350.34000000000003</v>
      </c>
      <c r="O429" s="1715">
        <v>258.31</v>
      </c>
      <c r="P429" s="1788">
        <f t="shared" si="117"/>
        <v>0.73731232516983491</v>
      </c>
      <c r="Q429" s="1715">
        <v>92.03</v>
      </c>
      <c r="R429" s="1788">
        <f t="shared" si="118"/>
        <v>0.26268767483016497</v>
      </c>
      <c r="S429" s="1775">
        <f t="shared" si="114"/>
        <v>3.6812</v>
      </c>
      <c r="U429" s="1715">
        <f t="shared" si="119"/>
        <v>0</v>
      </c>
      <c r="V429" s="1715">
        <f t="shared" si="120"/>
        <v>0</v>
      </c>
      <c r="W429" s="1715">
        <f t="shared" si="116"/>
        <v>492.9</v>
      </c>
      <c r="X429" s="1718">
        <v>492.9</v>
      </c>
      <c r="Y429" s="1729">
        <v>616205</v>
      </c>
      <c r="Z429" s="1720">
        <v>42503</v>
      </c>
      <c r="AA429" s="1778" t="s">
        <v>213</v>
      </c>
      <c r="AB429" s="1778"/>
      <c r="AH429" s="2296"/>
      <c r="AK429" s="2295"/>
      <c r="AL429" s="2295"/>
    </row>
    <row r="430" spans="1:53" x14ac:dyDescent="0.2">
      <c r="A430" s="1802">
        <v>2016140</v>
      </c>
      <c r="C430" s="1727" t="s">
        <v>996</v>
      </c>
      <c r="D430" s="1713" t="s">
        <v>611</v>
      </c>
      <c r="E430" s="1713">
        <v>1</v>
      </c>
      <c r="F430" s="1713">
        <v>11</v>
      </c>
      <c r="G430" s="1713">
        <v>9</v>
      </c>
      <c r="H430" s="1713">
        <v>2</v>
      </c>
      <c r="I430" s="1728">
        <v>1</v>
      </c>
      <c r="J430" s="1728">
        <v>1</v>
      </c>
      <c r="K430" s="1728"/>
      <c r="L430" s="1715">
        <v>2725.22</v>
      </c>
      <c r="N430" s="1715">
        <f t="shared" si="115"/>
        <v>1857.5</v>
      </c>
      <c r="O430" s="1715">
        <v>1403.46</v>
      </c>
      <c r="P430" s="1788">
        <f t="shared" si="117"/>
        <v>0.75556393001345901</v>
      </c>
      <c r="Q430" s="1715">
        <v>454.04</v>
      </c>
      <c r="R430" s="1788">
        <f t="shared" si="118"/>
        <v>0.24443606998654105</v>
      </c>
      <c r="S430" s="1775">
        <f t="shared" si="114"/>
        <v>18.1616</v>
      </c>
      <c r="U430" s="1715">
        <f t="shared" si="119"/>
        <v>0</v>
      </c>
      <c r="V430" s="1715">
        <f t="shared" si="120"/>
        <v>0</v>
      </c>
      <c r="W430" s="1715">
        <f t="shared" si="116"/>
        <v>2725.22</v>
      </c>
      <c r="X430" s="1718">
        <v>2725.22</v>
      </c>
      <c r="Y430" s="1729">
        <v>616209</v>
      </c>
      <c r="Z430" s="1720">
        <v>42523</v>
      </c>
      <c r="AA430" s="1778" t="s">
        <v>213</v>
      </c>
      <c r="AB430" s="1778"/>
      <c r="AH430" s="2296"/>
      <c r="AK430" s="2295"/>
      <c r="AL430" s="2295"/>
    </row>
    <row r="431" spans="1:53" x14ac:dyDescent="0.2">
      <c r="A431" s="1802">
        <v>2016141</v>
      </c>
      <c r="C431" s="1727" t="s">
        <v>1016</v>
      </c>
      <c r="D431" s="1713" t="s">
        <v>68</v>
      </c>
      <c r="E431" s="1713">
        <v>1</v>
      </c>
      <c r="F431" s="1713">
        <v>2</v>
      </c>
      <c r="G431" s="1713">
        <v>1</v>
      </c>
      <c r="H431" s="1713">
        <v>1</v>
      </c>
      <c r="I431" s="1728">
        <v>1</v>
      </c>
      <c r="J431" s="1728">
        <v>1</v>
      </c>
      <c r="K431" s="1728"/>
      <c r="L431" s="1715">
        <v>523</v>
      </c>
      <c r="N431" s="1715">
        <f t="shared" si="115"/>
        <v>391.56</v>
      </c>
      <c r="O431" s="1715">
        <v>275.73</v>
      </c>
      <c r="P431" s="1788">
        <f t="shared" si="117"/>
        <v>0.70418326693227096</v>
      </c>
      <c r="Q431" s="1715">
        <v>115.83</v>
      </c>
      <c r="R431" s="1788">
        <f t="shared" si="118"/>
        <v>0.2958167330677291</v>
      </c>
      <c r="S431" s="1775">
        <f t="shared" si="114"/>
        <v>4.6331999999999995</v>
      </c>
      <c r="U431" s="1715">
        <f t="shared" si="119"/>
        <v>0</v>
      </c>
      <c r="V431" s="1715">
        <f t="shared" si="120"/>
        <v>0</v>
      </c>
      <c r="W431" s="1715">
        <f t="shared" si="116"/>
        <v>523</v>
      </c>
      <c r="X431" s="1718">
        <v>523</v>
      </c>
      <c r="Y431" s="1729">
        <v>616157</v>
      </c>
      <c r="Z431" s="1720">
        <v>42482</v>
      </c>
      <c r="AA431" s="1778" t="s">
        <v>213</v>
      </c>
      <c r="AB431" s="1778"/>
      <c r="AH431" s="2296"/>
      <c r="AK431" s="2295"/>
      <c r="AL431" s="2295"/>
    </row>
    <row r="432" spans="1:53" x14ac:dyDescent="0.2">
      <c r="A432" s="1802">
        <v>2016142</v>
      </c>
      <c r="C432" s="1727">
        <v>587216</v>
      </c>
      <c r="D432" s="1713" t="s">
        <v>68</v>
      </c>
      <c r="E432" s="1713">
        <v>1</v>
      </c>
      <c r="F432" s="1713">
        <v>9</v>
      </c>
      <c r="G432" s="1713">
        <v>4</v>
      </c>
      <c r="H432" s="1713">
        <v>7</v>
      </c>
      <c r="I432" s="1728">
        <v>1</v>
      </c>
      <c r="J432" s="1728">
        <v>1</v>
      </c>
      <c r="K432" s="1728"/>
      <c r="L432" s="1715">
        <v>3075</v>
      </c>
      <c r="N432" s="1715">
        <f t="shared" si="115"/>
        <v>2230.92</v>
      </c>
      <c r="O432" s="1715">
        <v>1715.09</v>
      </c>
      <c r="P432" s="1788">
        <f t="shared" si="117"/>
        <v>0.76878148925107126</v>
      </c>
      <c r="Q432" s="1715">
        <v>515.83000000000004</v>
      </c>
      <c r="R432" s="1788">
        <f t="shared" si="118"/>
        <v>0.23121851074892871</v>
      </c>
      <c r="S432" s="1775">
        <f t="shared" ref="S432:S503" si="121">Q432/$S$1</f>
        <v>20.633200000000002</v>
      </c>
      <c r="U432" s="1715">
        <f t="shared" si="119"/>
        <v>0</v>
      </c>
      <c r="V432" s="1715">
        <f t="shared" si="120"/>
        <v>0</v>
      </c>
      <c r="W432" s="1715">
        <f t="shared" si="116"/>
        <v>3075</v>
      </c>
      <c r="X432" s="1718">
        <v>3075</v>
      </c>
      <c r="Y432" s="1729">
        <v>616158</v>
      </c>
      <c r="Z432" s="1720">
        <v>42482</v>
      </c>
      <c r="AA432" s="1778" t="s">
        <v>213</v>
      </c>
      <c r="AB432" s="1778"/>
      <c r="AH432" s="2296"/>
      <c r="AK432" s="2295"/>
      <c r="AL432" s="2295"/>
    </row>
    <row r="433" spans="1:53" x14ac:dyDescent="0.2">
      <c r="A433" s="1802">
        <v>2016143</v>
      </c>
      <c r="C433" s="1727">
        <v>574016</v>
      </c>
      <c r="D433" s="1713" t="s">
        <v>68</v>
      </c>
      <c r="E433" s="1713">
        <v>1</v>
      </c>
      <c r="F433" s="1713">
        <v>11</v>
      </c>
      <c r="G433" s="1713">
        <v>6</v>
      </c>
      <c r="H433" s="1713">
        <v>3</v>
      </c>
      <c r="I433" s="1728">
        <v>1</v>
      </c>
      <c r="J433" s="1728">
        <v>1</v>
      </c>
      <c r="K433" s="1728"/>
      <c r="L433" s="1715">
        <v>2805.5</v>
      </c>
      <c r="N433" s="1715">
        <f t="shared" si="115"/>
        <v>1999.44</v>
      </c>
      <c r="O433" s="1715">
        <v>1528.19</v>
      </c>
      <c r="P433" s="1788">
        <f t="shared" si="117"/>
        <v>0.7643090065218261</v>
      </c>
      <c r="Q433" s="1715">
        <v>471.25</v>
      </c>
      <c r="R433" s="1788">
        <f t="shared" si="118"/>
        <v>0.23569099347817388</v>
      </c>
      <c r="S433" s="1775">
        <f t="shared" si="121"/>
        <v>18.850000000000001</v>
      </c>
      <c r="U433" s="1715">
        <f t="shared" ref="U433:U473" si="122">((1-I433)*O433)+((1-J433)*Q433)</f>
        <v>0</v>
      </c>
      <c r="V433" s="1715">
        <f t="shared" si="120"/>
        <v>0</v>
      </c>
      <c r="W433" s="1715">
        <f t="shared" si="116"/>
        <v>2805.5</v>
      </c>
      <c r="X433" s="1718">
        <v>2805.5</v>
      </c>
      <c r="Y433" s="1729">
        <v>616159</v>
      </c>
      <c r="Z433" s="1720">
        <v>42482</v>
      </c>
      <c r="AA433" s="1778" t="s">
        <v>213</v>
      </c>
      <c r="AB433" s="1778"/>
      <c r="AH433" s="2296"/>
      <c r="AK433" s="2295"/>
      <c r="AL433" s="2295"/>
    </row>
    <row r="434" spans="1:53" s="1830" customFormat="1" x14ac:dyDescent="0.2">
      <c r="A434" s="1828">
        <v>2016144</v>
      </c>
      <c r="B434" s="1829"/>
      <c r="C434" s="1829" t="s">
        <v>2334</v>
      </c>
      <c r="D434" s="1830" t="s">
        <v>489</v>
      </c>
      <c r="I434" s="1831"/>
      <c r="J434" s="1831"/>
      <c r="K434" s="1831"/>
      <c r="L434" s="1832"/>
      <c r="M434" s="1832"/>
      <c r="N434" s="1832"/>
      <c r="O434" s="1832"/>
      <c r="P434" s="1833"/>
      <c r="Q434" s="1832"/>
      <c r="R434" s="1833"/>
      <c r="S434" s="1834"/>
      <c r="T434" s="1835"/>
      <c r="U434" s="1832"/>
      <c r="V434" s="1832"/>
      <c r="W434" s="1832"/>
      <c r="X434" s="1836"/>
      <c r="Y434" s="1837"/>
      <c r="Z434" s="1838"/>
      <c r="AA434" s="1839"/>
      <c r="AB434" s="1839"/>
      <c r="AC434" s="1832"/>
      <c r="AE434" s="1840"/>
      <c r="AF434" s="1841"/>
      <c r="AG434" s="1841"/>
      <c r="AH434" s="2419"/>
      <c r="AI434" s="2420"/>
      <c r="AJ434" s="2420"/>
      <c r="AK434" s="2421"/>
      <c r="AL434" s="2421"/>
      <c r="AM434" s="1832"/>
      <c r="AP434" s="1841"/>
      <c r="AQ434" s="1841"/>
      <c r="AR434" s="1842"/>
      <c r="AS434" s="1843"/>
      <c r="AT434" s="1843"/>
      <c r="AU434" s="1844"/>
      <c r="AV434" s="1844"/>
      <c r="AW434" s="1832"/>
      <c r="AZ434" s="1841"/>
      <c r="BA434" s="1841"/>
    </row>
    <row r="435" spans="1:53" s="1796" customFormat="1" x14ac:dyDescent="0.2">
      <c r="A435" s="1825" t="s">
        <v>1202</v>
      </c>
      <c r="B435" s="1795"/>
      <c r="C435" s="1795" t="s">
        <v>1204</v>
      </c>
      <c r="D435" s="1796" t="s">
        <v>489</v>
      </c>
      <c r="E435" s="1796">
        <v>1</v>
      </c>
      <c r="F435" s="1796">
        <v>9</v>
      </c>
      <c r="G435" s="1796">
        <v>4</v>
      </c>
      <c r="H435" s="1796">
        <v>4</v>
      </c>
      <c r="I435" s="1797">
        <v>1</v>
      </c>
      <c r="J435" s="1797">
        <v>1</v>
      </c>
      <c r="K435" s="1797"/>
      <c r="L435" s="1715">
        <v>3942.53</v>
      </c>
      <c r="M435" s="1715"/>
      <c r="N435" s="1715">
        <f t="shared" ref="N435:N443" si="123">O435+Q435</f>
        <v>0</v>
      </c>
      <c r="O435" s="1715">
        <v>0</v>
      </c>
      <c r="P435" s="1788" t="str">
        <f t="shared" ref="P435:P443" si="124">IF(N435&lt;=0,"",O435/N435)</f>
        <v/>
      </c>
      <c r="Q435" s="1715">
        <v>0</v>
      </c>
      <c r="R435" s="1788" t="str">
        <f t="shared" ref="R435:R443" si="125">IF(N435&lt;=0,"",Q435/N435)</f>
        <v/>
      </c>
      <c r="S435" s="1845">
        <f t="shared" ref="S435:S443" si="126">Q435/$S$1</f>
        <v>0</v>
      </c>
      <c r="T435" s="1789"/>
      <c r="U435" s="1715">
        <f t="shared" ref="U435:U443" si="127">((1-I435)*O435)+((1-J435)*Q435)</f>
        <v>0</v>
      </c>
      <c r="V435" s="1715">
        <f t="shared" ref="V435:V443" si="128">L435-W435</f>
        <v>0</v>
      </c>
      <c r="W435" s="1715">
        <f t="shared" ref="W435:W443" si="129">X435+AC435+AH435+AM435+AO435+AR435</f>
        <v>3942.53</v>
      </c>
      <c r="X435" s="1718">
        <v>3942.53</v>
      </c>
      <c r="Y435" s="1846">
        <v>616269</v>
      </c>
      <c r="Z435" s="1847">
        <v>42541</v>
      </c>
      <c r="AA435" s="1848" t="s">
        <v>213</v>
      </c>
      <c r="AB435" s="1848"/>
      <c r="AC435" s="1715"/>
      <c r="AE435" s="1849"/>
      <c r="AF435" s="1850"/>
      <c r="AG435" s="1850"/>
      <c r="AH435" s="2296"/>
      <c r="AI435" s="1880"/>
      <c r="AJ435" s="1880"/>
      <c r="AK435" s="2422"/>
      <c r="AL435" s="2422"/>
      <c r="AM435" s="1715"/>
      <c r="AP435" s="1850"/>
      <c r="AQ435" s="1850"/>
      <c r="AR435" s="1725"/>
      <c r="AS435" s="1851"/>
      <c r="AT435" s="1851"/>
      <c r="AU435" s="1852"/>
      <c r="AV435" s="1852"/>
      <c r="AW435" s="1715"/>
      <c r="AZ435" s="1850"/>
      <c r="BA435" s="1850"/>
    </row>
    <row r="436" spans="1:53" s="1796" customFormat="1" x14ac:dyDescent="0.2">
      <c r="A436" s="1825" t="s">
        <v>1203</v>
      </c>
      <c r="B436" s="1795"/>
      <c r="C436" s="1795" t="s">
        <v>1205</v>
      </c>
      <c r="D436" s="1796" t="s">
        <v>489</v>
      </c>
      <c r="E436" s="1796">
        <v>1</v>
      </c>
      <c r="F436" s="1796">
        <v>9</v>
      </c>
      <c r="G436" s="1796">
        <v>4</v>
      </c>
      <c r="H436" s="1796">
        <v>4</v>
      </c>
      <c r="I436" s="1797">
        <v>1</v>
      </c>
      <c r="J436" s="1797">
        <v>1</v>
      </c>
      <c r="K436" s="1797"/>
      <c r="L436" s="1715">
        <v>3823.24</v>
      </c>
      <c r="M436" s="1715"/>
      <c r="N436" s="1715">
        <f t="shared" si="123"/>
        <v>0</v>
      </c>
      <c r="O436" s="1715">
        <v>0</v>
      </c>
      <c r="P436" s="1788" t="str">
        <f t="shared" si="124"/>
        <v/>
      </c>
      <c r="Q436" s="1715">
        <v>0</v>
      </c>
      <c r="R436" s="1788" t="str">
        <f t="shared" si="125"/>
        <v/>
      </c>
      <c r="S436" s="1845">
        <f t="shared" si="126"/>
        <v>0</v>
      </c>
      <c r="T436" s="1789"/>
      <c r="U436" s="1715">
        <f t="shared" si="127"/>
        <v>0</v>
      </c>
      <c r="V436" s="1715">
        <f t="shared" si="128"/>
        <v>0</v>
      </c>
      <c r="W436" s="1715">
        <f t="shared" si="129"/>
        <v>3823.24</v>
      </c>
      <c r="X436" s="1718">
        <v>3823.24</v>
      </c>
      <c r="Y436" s="1846">
        <v>616269</v>
      </c>
      <c r="Z436" s="1847">
        <v>42541</v>
      </c>
      <c r="AA436" s="1848" t="s">
        <v>213</v>
      </c>
      <c r="AB436" s="1848"/>
      <c r="AC436" s="1715"/>
      <c r="AE436" s="1849"/>
      <c r="AF436" s="1850"/>
      <c r="AG436" s="1850"/>
      <c r="AH436" s="2296"/>
      <c r="AI436" s="1880"/>
      <c r="AJ436" s="1880"/>
      <c r="AK436" s="2422"/>
      <c r="AL436" s="2422"/>
      <c r="AM436" s="1715"/>
      <c r="AP436" s="1850"/>
      <c r="AQ436" s="1850"/>
      <c r="AR436" s="1725"/>
      <c r="AS436" s="1851"/>
      <c r="AT436" s="1851"/>
      <c r="AU436" s="1852"/>
      <c r="AV436" s="1852"/>
      <c r="AW436" s="1715"/>
      <c r="AZ436" s="1850"/>
      <c r="BA436" s="1850"/>
    </row>
    <row r="437" spans="1:53" x14ac:dyDescent="0.2">
      <c r="A437" s="1825" t="s">
        <v>1359</v>
      </c>
      <c r="C437" s="1795" t="s">
        <v>1362</v>
      </c>
      <c r="D437" s="1713" t="s">
        <v>489</v>
      </c>
      <c r="E437" s="1713">
        <v>1</v>
      </c>
      <c r="F437" s="1713">
        <v>8</v>
      </c>
      <c r="G437" s="1713">
        <v>4</v>
      </c>
      <c r="H437" s="1713">
        <v>3</v>
      </c>
      <c r="I437" s="1728">
        <v>1</v>
      </c>
      <c r="J437" s="1728">
        <v>1</v>
      </c>
      <c r="L437" s="1715">
        <v>3413.07</v>
      </c>
      <c r="N437" s="1715">
        <f t="shared" si="123"/>
        <v>2469.7200000000003</v>
      </c>
      <c r="O437" s="1715">
        <v>2020.4</v>
      </c>
      <c r="P437" s="1788">
        <f t="shared" si="124"/>
        <v>0.81806844500591158</v>
      </c>
      <c r="Q437" s="1715">
        <v>449.32</v>
      </c>
      <c r="R437" s="1788">
        <f t="shared" si="125"/>
        <v>0.18193155499408839</v>
      </c>
      <c r="S437" s="1775">
        <f t="shared" si="126"/>
        <v>17.972799999999999</v>
      </c>
      <c r="U437" s="1715">
        <f t="shared" si="127"/>
        <v>0</v>
      </c>
      <c r="V437" s="1715">
        <f t="shared" si="128"/>
        <v>0</v>
      </c>
      <c r="W437" s="1715">
        <f t="shared" si="129"/>
        <v>3413.07</v>
      </c>
      <c r="X437" s="1718">
        <v>3413.07</v>
      </c>
      <c r="Y437" s="1729">
        <v>616324</v>
      </c>
      <c r="Z437" s="1720">
        <v>42569</v>
      </c>
      <c r="AA437" s="1778" t="s">
        <v>213</v>
      </c>
      <c r="AB437" s="1778"/>
      <c r="AH437" s="2296"/>
      <c r="AK437" s="2295"/>
      <c r="AL437" s="2295"/>
    </row>
    <row r="438" spans="1:53" x14ac:dyDescent="0.2">
      <c r="A438" s="1825" t="s">
        <v>2582</v>
      </c>
      <c r="C438" s="1795" t="s">
        <v>1366</v>
      </c>
      <c r="D438" s="1713" t="s">
        <v>489</v>
      </c>
      <c r="E438" s="1713">
        <v>1</v>
      </c>
      <c r="F438" s="1713">
        <v>1</v>
      </c>
      <c r="G438" s="1713">
        <v>0</v>
      </c>
      <c r="H438" s="1713">
        <v>1</v>
      </c>
      <c r="I438" s="1728">
        <v>1</v>
      </c>
      <c r="J438" s="1728">
        <v>1</v>
      </c>
      <c r="L438" s="1715">
        <v>502.39</v>
      </c>
      <c r="N438" s="1715">
        <f t="shared" si="123"/>
        <v>361.75</v>
      </c>
      <c r="O438" s="1715">
        <v>278.18</v>
      </c>
      <c r="P438" s="1788">
        <f t="shared" si="124"/>
        <v>0.76898410504492054</v>
      </c>
      <c r="Q438" s="1715">
        <v>83.57</v>
      </c>
      <c r="R438" s="1788">
        <f t="shared" si="125"/>
        <v>0.23101589495507946</v>
      </c>
      <c r="S438" s="1775">
        <f t="shared" si="126"/>
        <v>3.3427999999999995</v>
      </c>
      <c r="U438" s="1715">
        <f t="shared" si="127"/>
        <v>0</v>
      </c>
      <c r="V438" s="1715">
        <f t="shared" si="128"/>
        <v>0</v>
      </c>
      <c r="W438" s="1715">
        <f t="shared" si="129"/>
        <v>502.39</v>
      </c>
      <c r="X438" s="1718">
        <v>502.39</v>
      </c>
      <c r="Y438" s="1729">
        <v>616324</v>
      </c>
      <c r="Z438" s="1720">
        <v>42569</v>
      </c>
      <c r="AA438" s="1778" t="s">
        <v>213</v>
      </c>
      <c r="AB438" s="1778"/>
      <c r="AH438" s="2296"/>
      <c r="AK438" s="2295"/>
      <c r="AL438" s="2295"/>
    </row>
    <row r="439" spans="1:53" x14ac:dyDescent="0.2">
      <c r="A439" s="1825" t="s">
        <v>1466</v>
      </c>
      <c r="C439" s="1795" t="s">
        <v>1363</v>
      </c>
      <c r="D439" s="1713" t="s">
        <v>489</v>
      </c>
      <c r="E439" s="1713">
        <v>1</v>
      </c>
      <c r="F439" s="1713">
        <v>8</v>
      </c>
      <c r="G439" s="1713">
        <v>4</v>
      </c>
      <c r="H439" s="1713">
        <v>3</v>
      </c>
      <c r="I439" s="1728">
        <v>1</v>
      </c>
      <c r="J439" s="1728">
        <v>1</v>
      </c>
      <c r="L439" s="1715">
        <v>3413.07</v>
      </c>
      <c r="N439" s="1715">
        <f t="shared" si="123"/>
        <v>2469.7200000000003</v>
      </c>
      <c r="O439" s="1715">
        <v>2020.4</v>
      </c>
      <c r="P439" s="1788">
        <f t="shared" si="124"/>
        <v>0.81806844500591158</v>
      </c>
      <c r="Q439" s="1715">
        <v>449.32</v>
      </c>
      <c r="R439" s="1788">
        <f t="shared" si="125"/>
        <v>0.18193155499408839</v>
      </c>
      <c r="S439" s="1775">
        <f t="shared" si="126"/>
        <v>17.972799999999999</v>
      </c>
      <c r="U439" s="1715">
        <f t="shared" si="127"/>
        <v>0</v>
      </c>
      <c r="V439" s="1715">
        <f t="shared" si="128"/>
        <v>0</v>
      </c>
      <c r="W439" s="1715">
        <f t="shared" si="129"/>
        <v>3413.07</v>
      </c>
      <c r="X439" s="1718">
        <v>3413.07</v>
      </c>
      <c r="Y439" s="1729">
        <v>616324</v>
      </c>
      <c r="Z439" s="1720">
        <v>42569</v>
      </c>
      <c r="AA439" s="1778" t="s">
        <v>213</v>
      </c>
      <c r="AB439" s="1778"/>
      <c r="AH439" s="2296"/>
      <c r="AK439" s="2295"/>
      <c r="AL439" s="2295"/>
    </row>
    <row r="440" spans="1:53" x14ac:dyDescent="0.2">
      <c r="A440" s="1825" t="s">
        <v>2583</v>
      </c>
      <c r="C440" s="1795" t="s">
        <v>1364</v>
      </c>
      <c r="D440" s="1713" t="s">
        <v>489</v>
      </c>
      <c r="E440" s="1713">
        <v>1</v>
      </c>
      <c r="F440" s="1713">
        <v>1</v>
      </c>
      <c r="G440" s="1713">
        <v>0</v>
      </c>
      <c r="H440" s="1713">
        <v>1</v>
      </c>
      <c r="I440" s="1728">
        <v>1</v>
      </c>
      <c r="J440" s="1728">
        <v>1</v>
      </c>
      <c r="L440" s="1715">
        <v>502.39</v>
      </c>
      <c r="N440" s="1715">
        <f t="shared" si="123"/>
        <v>361.75</v>
      </c>
      <c r="O440" s="1715">
        <v>278.18</v>
      </c>
      <c r="P440" s="1788">
        <f t="shared" si="124"/>
        <v>0.76898410504492054</v>
      </c>
      <c r="Q440" s="1715">
        <v>83.57</v>
      </c>
      <c r="R440" s="1788">
        <f t="shared" si="125"/>
        <v>0.23101589495507946</v>
      </c>
      <c r="S440" s="1775">
        <f t="shared" si="126"/>
        <v>3.3427999999999995</v>
      </c>
      <c r="U440" s="1715">
        <f t="shared" si="127"/>
        <v>0</v>
      </c>
      <c r="V440" s="1715">
        <f t="shared" si="128"/>
        <v>0</v>
      </c>
      <c r="W440" s="1715">
        <f t="shared" si="129"/>
        <v>502.39</v>
      </c>
      <c r="X440" s="1718">
        <v>502.39</v>
      </c>
      <c r="Y440" s="1729">
        <v>616324</v>
      </c>
      <c r="Z440" s="1720">
        <v>42569</v>
      </c>
      <c r="AA440" s="1778" t="s">
        <v>213</v>
      </c>
      <c r="AB440" s="1778"/>
      <c r="AH440" s="2296"/>
      <c r="AK440" s="2295"/>
      <c r="AL440" s="2295"/>
    </row>
    <row r="441" spans="1:53" x14ac:dyDescent="0.2">
      <c r="A441" s="1801" t="s">
        <v>1360</v>
      </c>
      <c r="C441" s="1727" t="s">
        <v>1365</v>
      </c>
      <c r="D441" s="1713" t="s">
        <v>489</v>
      </c>
      <c r="E441" s="1713">
        <v>1</v>
      </c>
      <c r="F441" s="1827">
        <v>7</v>
      </c>
      <c r="G441" s="1827">
        <v>2</v>
      </c>
      <c r="H441" s="1827">
        <v>3</v>
      </c>
      <c r="I441" s="1728">
        <v>1</v>
      </c>
      <c r="J441" s="1728">
        <v>1</v>
      </c>
      <c r="L441" s="1715">
        <v>3086.35</v>
      </c>
      <c r="N441" s="1715">
        <f t="shared" si="123"/>
        <v>2232.5300000000002</v>
      </c>
      <c r="O441" s="1715">
        <v>1854.22</v>
      </c>
      <c r="P441" s="1788">
        <f t="shared" si="124"/>
        <v>0.83054651001330326</v>
      </c>
      <c r="Q441" s="1715">
        <v>378.31</v>
      </c>
      <c r="R441" s="1788">
        <f t="shared" si="125"/>
        <v>0.16945348998669668</v>
      </c>
      <c r="S441" s="1775">
        <f t="shared" si="126"/>
        <v>15.132400000000001</v>
      </c>
      <c r="U441" s="1715">
        <f t="shared" si="127"/>
        <v>0</v>
      </c>
      <c r="V441" s="1715">
        <f t="shared" si="128"/>
        <v>0</v>
      </c>
      <c r="W441" s="1715">
        <f t="shared" si="129"/>
        <v>3086.35</v>
      </c>
      <c r="X441" s="1718">
        <v>3086.35</v>
      </c>
      <c r="Y441" s="1729">
        <v>616324</v>
      </c>
      <c r="Z441" s="1720">
        <v>42569</v>
      </c>
      <c r="AA441" s="1778" t="s">
        <v>213</v>
      </c>
      <c r="AB441" s="1778"/>
      <c r="AH441" s="2296"/>
      <c r="AK441" s="2295"/>
      <c r="AL441" s="2295"/>
    </row>
    <row r="442" spans="1:53" x14ac:dyDescent="0.2">
      <c r="A442" s="1825" t="s">
        <v>2584</v>
      </c>
      <c r="C442" s="1795" t="s">
        <v>1367</v>
      </c>
      <c r="D442" s="1713" t="s">
        <v>489</v>
      </c>
      <c r="E442" s="1713">
        <v>1</v>
      </c>
      <c r="F442" s="1713">
        <v>1</v>
      </c>
      <c r="G442" s="1713">
        <v>0</v>
      </c>
      <c r="H442" s="1713">
        <v>1</v>
      </c>
      <c r="I442" s="1728">
        <v>1</v>
      </c>
      <c r="J442" s="1728">
        <v>1</v>
      </c>
      <c r="L442" s="1715">
        <v>502.39</v>
      </c>
      <c r="N442" s="1715">
        <f t="shared" si="123"/>
        <v>361.75</v>
      </c>
      <c r="O442" s="1715">
        <v>278.18</v>
      </c>
      <c r="P442" s="1788">
        <f t="shared" si="124"/>
        <v>0.76898410504492054</v>
      </c>
      <c r="Q442" s="1715">
        <v>83.57</v>
      </c>
      <c r="R442" s="1788">
        <f t="shared" si="125"/>
        <v>0.23101589495507946</v>
      </c>
      <c r="S442" s="1775">
        <f t="shared" si="126"/>
        <v>3.3427999999999995</v>
      </c>
      <c r="U442" s="1715">
        <f t="shared" si="127"/>
        <v>0</v>
      </c>
      <c r="V442" s="1715">
        <f t="shared" si="128"/>
        <v>0</v>
      </c>
      <c r="W442" s="1715">
        <f t="shared" si="129"/>
        <v>502.39</v>
      </c>
      <c r="X442" s="1718">
        <v>502.39</v>
      </c>
      <c r="Y442" s="1729">
        <v>616324</v>
      </c>
      <c r="Z442" s="1720">
        <v>42569</v>
      </c>
      <c r="AA442" s="1778" t="s">
        <v>213</v>
      </c>
      <c r="AB442" s="1778"/>
      <c r="AH442" s="2296"/>
      <c r="AK442" s="2295"/>
      <c r="AL442" s="2295"/>
    </row>
    <row r="443" spans="1:53" x14ac:dyDescent="0.2">
      <c r="A443" s="1801" t="s">
        <v>1361</v>
      </c>
      <c r="C443" s="1727" t="s">
        <v>1368</v>
      </c>
      <c r="D443" s="1713" t="s">
        <v>489</v>
      </c>
      <c r="E443" s="1713">
        <v>1</v>
      </c>
      <c r="F443" s="1713">
        <v>12</v>
      </c>
      <c r="G443" s="1713">
        <v>8</v>
      </c>
      <c r="H443" s="1713">
        <v>3</v>
      </c>
      <c r="I443" s="1728">
        <v>1</v>
      </c>
      <c r="J443" s="1728">
        <v>1</v>
      </c>
      <c r="L443" s="1715">
        <v>4321.22</v>
      </c>
      <c r="N443" s="1715">
        <f t="shared" si="123"/>
        <v>3125.0899999999997</v>
      </c>
      <c r="O443" s="1715">
        <v>2484.6999999999998</v>
      </c>
      <c r="P443" s="1788">
        <f t="shared" si="124"/>
        <v>0.79508110166427204</v>
      </c>
      <c r="Q443" s="1715">
        <v>640.39</v>
      </c>
      <c r="R443" s="1788">
        <f t="shared" si="125"/>
        <v>0.20491889833572793</v>
      </c>
      <c r="S443" s="1775">
        <f t="shared" si="126"/>
        <v>25.615600000000001</v>
      </c>
      <c r="U443" s="1715">
        <f t="shared" si="127"/>
        <v>0</v>
      </c>
      <c r="V443" s="1715">
        <f t="shared" si="128"/>
        <v>0</v>
      </c>
      <c r="W443" s="1715">
        <f t="shared" si="129"/>
        <v>4321.22</v>
      </c>
      <c r="X443" s="1718">
        <v>4321.22</v>
      </c>
      <c r="Y443" s="1729">
        <v>616308</v>
      </c>
      <c r="Z443" s="1720">
        <v>42566</v>
      </c>
      <c r="AA443" s="1778" t="s">
        <v>213</v>
      </c>
      <c r="AB443" s="1778"/>
      <c r="AH443" s="2296"/>
      <c r="AK443" s="2295"/>
      <c r="AL443" s="2295"/>
    </row>
    <row r="444" spans="1:53" s="1796" customFormat="1" x14ac:dyDescent="0.2">
      <c r="A444" s="1794"/>
      <c r="B444" s="1795"/>
      <c r="C444" s="1795"/>
      <c r="I444" s="1797"/>
      <c r="J444" s="1797"/>
      <c r="K444" s="1797"/>
      <c r="L444" s="1715"/>
      <c r="M444" s="1715"/>
      <c r="N444" s="1715"/>
      <c r="O444" s="1715"/>
      <c r="P444" s="1788"/>
      <c r="Q444" s="1715"/>
      <c r="R444" s="1788"/>
      <c r="S444" s="1845"/>
      <c r="T444" s="1789"/>
      <c r="U444" s="1715"/>
      <c r="V444" s="1715"/>
      <c r="W444" s="1715">
        <f t="shared" ref="W444:W508" si="130">X444+AC444+AH444+AM444+AO444+AR444</f>
        <v>0</v>
      </c>
      <c r="X444" s="1718"/>
      <c r="Y444" s="1846"/>
      <c r="Z444" s="1847"/>
      <c r="AA444" s="1848"/>
      <c r="AB444" s="1848"/>
      <c r="AC444" s="1715"/>
      <c r="AE444" s="1849"/>
      <c r="AF444" s="1850"/>
      <c r="AG444" s="1850"/>
      <c r="AH444" s="2296"/>
      <c r="AI444" s="1880"/>
      <c r="AJ444" s="1880"/>
      <c r="AK444" s="2422"/>
      <c r="AL444" s="2422"/>
      <c r="AM444" s="1715"/>
      <c r="AP444" s="1850"/>
      <c r="AQ444" s="1850"/>
      <c r="AR444" s="1725"/>
      <c r="AS444" s="1851"/>
      <c r="AT444" s="1851"/>
      <c r="AU444" s="1852"/>
      <c r="AV444" s="1852"/>
      <c r="AW444" s="1715"/>
      <c r="AZ444" s="1850"/>
      <c r="BA444" s="1850"/>
    </row>
    <row r="445" spans="1:53" x14ac:dyDescent="0.2">
      <c r="A445" s="1802">
        <v>2016145</v>
      </c>
      <c r="C445" s="1727" t="s">
        <v>1017</v>
      </c>
      <c r="D445" s="1713" t="s">
        <v>451</v>
      </c>
      <c r="E445" s="1713">
        <v>1</v>
      </c>
      <c r="F445" s="1713">
        <v>11</v>
      </c>
      <c r="G445" s="1713">
        <v>9</v>
      </c>
      <c r="H445" s="1713">
        <v>2</v>
      </c>
      <c r="I445" s="1728">
        <v>1</v>
      </c>
      <c r="J445" s="1728">
        <v>1</v>
      </c>
      <c r="K445" s="1728"/>
      <c r="L445" s="1715">
        <v>3419.94</v>
      </c>
      <c r="N445" s="1715">
        <f t="shared" si="115"/>
        <v>2402.65</v>
      </c>
      <c r="O445" s="1715">
        <v>1873.52</v>
      </c>
      <c r="P445" s="1788">
        <f t="shared" si="117"/>
        <v>0.77977233471375351</v>
      </c>
      <c r="Q445" s="1715">
        <v>529.13</v>
      </c>
      <c r="R445" s="1788">
        <f t="shared" si="118"/>
        <v>0.22022766528624643</v>
      </c>
      <c r="S445" s="1775">
        <f t="shared" si="121"/>
        <v>21.165199999999999</v>
      </c>
      <c r="U445" s="1715">
        <f t="shared" si="122"/>
        <v>0</v>
      </c>
      <c r="V445" s="1715">
        <f t="shared" si="120"/>
        <v>0</v>
      </c>
      <c r="W445" s="1715">
        <f t="shared" si="130"/>
        <v>3419.94</v>
      </c>
      <c r="X445" s="1718">
        <v>3419.94</v>
      </c>
      <c r="Y445" s="1729">
        <v>616200</v>
      </c>
      <c r="Z445" s="1720">
        <v>42503</v>
      </c>
      <c r="AA445" s="1778" t="s">
        <v>213</v>
      </c>
      <c r="AB445" s="1778"/>
      <c r="AH445" s="2296"/>
      <c r="AK445" s="2295"/>
      <c r="AL445" s="2295"/>
    </row>
    <row r="446" spans="1:53" x14ac:dyDescent="0.2">
      <c r="A446" s="1802">
        <v>2016146</v>
      </c>
      <c r="C446" s="1727" t="s">
        <v>1018</v>
      </c>
      <c r="D446" s="1713" t="s">
        <v>451</v>
      </c>
      <c r="E446" s="1713">
        <v>1</v>
      </c>
      <c r="F446" s="1713">
        <v>7</v>
      </c>
      <c r="G446" s="1713">
        <v>5</v>
      </c>
      <c r="H446" s="1713">
        <v>3</v>
      </c>
      <c r="I446" s="1728">
        <v>1</v>
      </c>
      <c r="J446" s="1728">
        <v>1</v>
      </c>
      <c r="K446" s="1728"/>
      <c r="L446" s="1715">
        <v>2592.11</v>
      </c>
      <c r="N446" s="1715">
        <f t="shared" si="115"/>
        <v>1816.5900000000001</v>
      </c>
      <c r="O446" s="1715">
        <v>1431.23</v>
      </c>
      <c r="P446" s="1788">
        <f t="shared" si="117"/>
        <v>0.78786627692544819</v>
      </c>
      <c r="Q446" s="1715">
        <v>385.36</v>
      </c>
      <c r="R446" s="1788">
        <f t="shared" si="118"/>
        <v>0.21213372307455175</v>
      </c>
      <c r="S446" s="1775">
        <f t="shared" si="121"/>
        <v>15.414400000000001</v>
      </c>
      <c r="U446" s="1715">
        <f t="shared" si="122"/>
        <v>0</v>
      </c>
      <c r="V446" s="1715">
        <f t="shared" si="120"/>
        <v>0</v>
      </c>
      <c r="W446" s="1715">
        <f t="shared" si="130"/>
        <v>2592.11</v>
      </c>
      <c r="X446" s="1718">
        <v>2592.11</v>
      </c>
      <c r="Y446" s="1729">
        <v>616201</v>
      </c>
      <c r="Z446" s="1720">
        <v>42503</v>
      </c>
      <c r="AA446" s="1778" t="s">
        <v>213</v>
      </c>
      <c r="AB446" s="1778"/>
      <c r="AH446" s="2296"/>
      <c r="AK446" s="2295"/>
      <c r="AL446" s="2295"/>
    </row>
    <row r="447" spans="1:53" x14ac:dyDescent="0.2">
      <c r="A447" s="1802">
        <v>2016147</v>
      </c>
      <c r="C447" s="1727" t="s">
        <v>1023</v>
      </c>
      <c r="D447" s="1713" t="s">
        <v>451</v>
      </c>
      <c r="E447" s="1713">
        <v>1</v>
      </c>
      <c r="F447" s="1713">
        <v>9</v>
      </c>
      <c r="G447" s="1713">
        <v>7</v>
      </c>
      <c r="H447" s="1713">
        <v>3</v>
      </c>
      <c r="I447" s="1728">
        <v>1</v>
      </c>
      <c r="J447" s="1728">
        <v>1</v>
      </c>
      <c r="K447" s="1728"/>
      <c r="L447" s="1715">
        <v>2864.1</v>
      </c>
      <c r="N447" s="1715">
        <f t="shared" si="115"/>
        <v>2060.39</v>
      </c>
      <c r="O447" s="1715">
        <v>1568.54</v>
      </c>
      <c r="P447" s="1788">
        <f t="shared" si="117"/>
        <v>0.76128305806182328</v>
      </c>
      <c r="Q447" s="1715">
        <v>491.85</v>
      </c>
      <c r="R447" s="1788">
        <f t="shared" si="118"/>
        <v>0.23871694193817677</v>
      </c>
      <c r="S447" s="1775">
        <f t="shared" si="121"/>
        <v>19.673999999999999</v>
      </c>
      <c r="U447" s="1715">
        <f t="shared" si="122"/>
        <v>0</v>
      </c>
      <c r="V447" s="1715">
        <f t="shared" si="120"/>
        <v>0</v>
      </c>
      <c r="W447" s="1715">
        <f t="shared" si="130"/>
        <v>2864.1</v>
      </c>
      <c r="X447" s="1718">
        <v>2864.1</v>
      </c>
      <c r="Y447" s="1729">
        <v>616202</v>
      </c>
      <c r="Z447" s="1720">
        <v>42503</v>
      </c>
      <c r="AA447" s="1778" t="s">
        <v>213</v>
      </c>
      <c r="AB447" s="1778"/>
      <c r="AH447" s="2296"/>
      <c r="AK447" s="2295"/>
      <c r="AL447" s="2295"/>
    </row>
    <row r="448" spans="1:53" x14ac:dyDescent="0.2">
      <c r="A448" s="1802">
        <v>2016148</v>
      </c>
      <c r="C448" s="1727" t="s">
        <v>1025</v>
      </c>
      <c r="D448" s="1713" t="s">
        <v>451</v>
      </c>
      <c r="E448" s="1713">
        <v>1</v>
      </c>
      <c r="F448" s="1713">
        <v>8</v>
      </c>
      <c r="G448" s="1713">
        <v>6</v>
      </c>
      <c r="H448" s="1713">
        <v>3</v>
      </c>
      <c r="I448" s="1728">
        <v>1</v>
      </c>
      <c r="J448" s="1728">
        <v>1</v>
      </c>
      <c r="K448" s="1728"/>
      <c r="L448" s="1715">
        <v>2515.63</v>
      </c>
      <c r="N448" s="1715">
        <f t="shared" si="115"/>
        <v>1766.79</v>
      </c>
      <c r="O448" s="1715">
        <v>1324.62</v>
      </c>
      <c r="P448" s="1788">
        <f t="shared" si="117"/>
        <v>0.74973256583974324</v>
      </c>
      <c r="Q448" s="1715">
        <v>442.17</v>
      </c>
      <c r="R448" s="1788">
        <f t="shared" si="118"/>
        <v>0.25026743416025676</v>
      </c>
      <c r="S448" s="1775">
        <f t="shared" si="121"/>
        <v>17.686800000000002</v>
      </c>
      <c r="U448" s="1715">
        <f t="shared" si="122"/>
        <v>0</v>
      </c>
      <c r="V448" s="1715">
        <f t="shared" si="120"/>
        <v>0</v>
      </c>
      <c r="W448" s="1715">
        <f t="shared" si="130"/>
        <v>2515.63</v>
      </c>
      <c r="X448" s="1718">
        <v>2515.63</v>
      </c>
      <c r="Y448" s="1729">
        <v>616203</v>
      </c>
      <c r="Z448" s="1720">
        <v>42503</v>
      </c>
      <c r="AA448" s="1778" t="s">
        <v>213</v>
      </c>
      <c r="AB448" s="1778"/>
      <c r="AH448" s="2296"/>
      <c r="AK448" s="2295"/>
      <c r="AL448" s="2295"/>
    </row>
    <row r="449" spans="1:28" s="1713" customFormat="1" x14ac:dyDescent="0.2">
      <c r="A449" s="1802">
        <v>2016149</v>
      </c>
      <c r="B449" s="1727"/>
      <c r="C449" s="1727" t="s">
        <v>1026</v>
      </c>
      <c r="D449" s="1713" t="s">
        <v>451</v>
      </c>
      <c r="E449" s="1713">
        <v>1</v>
      </c>
      <c r="F449" s="1713">
        <v>12</v>
      </c>
      <c r="G449" s="1713">
        <v>10</v>
      </c>
      <c r="H449" s="1713">
        <v>2</v>
      </c>
      <c r="I449" s="1728">
        <v>1</v>
      </c>
      <c r="J449" s="1728">
        <v>1</v>
      </c>
      <c r="K449" s="1728"/>
      <c r="L449" s="1715">
        <v>3641.93</v>
      </c>
      <c r="M449" s="1715"/>
      <c r="N449" s="1715">
        <f t="shared" si="115"/>
        <v>2510.62</v>
      </c>
      <c r="O449" s="1715">
        <v>1945.37</v>
      </c>
      <c r="P449" s="1788">
        <f t="shared" si="117"/>
        <v>0.77485640997044558</v>
      </c>
      <c r="Q449" s="1715">
        <v>565.25</v>
      </c>
      <c r="R449" s="1788">
        <f t="shared" si="118"/>
        <v>0.22514359002955447</v>
      </c>
      <c r="S449" s="1775">
        <f t="shared" si="121"/>
        <v>22.61</v>
      </c>
      <c r="T449" s="1750"/>
      <c r="U449" s="1715">
        <f t="shared" si="122"/>
        <v>0</v>
      </c>
      <c r="V449" s="1715">
        <f t="shared" si="120"/>
        <v>0</v>
      </c>
      <c r="W449" s="1715">
        <f t="shared" si="130"/>
        <v>3641.93</v>
      </c>
      <c r="X449" s="1718">
        <v>3641.93</v>
      </c>
      <c r="Y449" s="1729">
        <v>616204</v>
      </c>
      <c r="Z449" s="1720">
        <v>42503</v>
      </c>
      <c r="AA449" s="1778" t="s">
        <v>213</v>
      </c>
      <c r="AB449" s="1875"/>
    </row>
    <row r="450" spans="1:28" s="1713" customFormat="1" x14ac:dyDescent="0.2">
      <c r="A450" s="1802">
        <v>2016150</v>
      </c>
      <c r="B450" s="1727"/>
      <c r="C450" s="1727" t="s">
        <v>1027</v>
      </c>
      <c r="D450" s="1713" t="s">
        <v>1028</v>
      </c>
      <c r="E450" s="1713">
        <v>0</v>
      </c>
      <c r="F450" s="1713">
        <v>0</v>
      </c>
      <c r="G450" s="1713">
        <v>0</v>
      </c>
      <c r="H450" s="1713">
        <v>0</v>
      </c>
      <c r="I450" s="1728">
        <v>1</v>
      </c>
      <c r="J450" s="1728">
        <v>1</v>
      </c>
      <c r="K450" s="1728"/>
      <c r="L450" s="1715">
        <v>351</v>
      </c>
      <c r="M450" s="1715"/>
      <c r="N450" s="1715">
        <f t="shared" si="115"/>
        <v>175.5</v>
      </c>
      <c r="O450" s="1715">
        <v>175.5</v>
      </c>
      <c r="P450" s="1788">
        <f t="shared" si="117"/>
        <v>1</v>
      </c>
      <c r="Q450" s="1715">
        <v>0</v>
      </c>
      <c r="R450" s="1788">
        <f t="shared" si="118"/>
        <v>0</v>
      </c>
      <c r="S450" s="1775">
        <f t="shared" si="121"/>
        <v>0</v>
      </c>
      <c r="T450" s="1750"/>
      <c r="U450" s="1715">
        <f t="shared" si="122"/>
        <v>0</v>
      </c>
      <c r="V450" s="1715">
        <f t="shared" si="120"/>
        <v>0</v>
      </c>
      <c r="W450" s="1715">
        <f t="shared" si="130"/>
        <v>351</v>
      </c>
      <c r="X450" s="1718">
        <v>351</v>
      </c>
      <c r="Y450" s="1729">
        <v>616207</v>
      </c>
      <c r="Z450" s="1720">
        <v>42503</v>
      </c>
      <c r="AA450" s="1778" t="s">
        <v>213</v>
      </c>
      <c r="AB450" s="1875"/>
    </row>
    <row r="451" spans="1:28" s="1713" customFormat="1" x14ac:dyDescent="0.2">
      <c r="A451" s="1802">
        <v>2016153</v>
      </c>
      <c r="B451" s="1727"/>
      <c r="C451" s="1727" t="s">
        <v>1114</v>
      </c>
      <c r="D451" s="1713" t="s">
        <v>322</v>
      </c>
      <c r="E451" s="1713">
        <v>0</v>
      </c>
      <c r="F451" s="1713">
        <v>0</v>
      </c>
      <c r="G451" s="1713">
        <v>0</v>
      </c>
      <c r="H451" s="1713">
        <v>0</v>
      </c>
      <c r="I451" s="1728">
        <v>1</v>
      </c>
      <c r="J451" s="1728">
        <v>1</v>
      </c>
      <c r="K451" s="1728"/>
      <c r="L451" s="1715">
        <v>444</v>
      </c>
      <c r="M451" s="1715"/>
      <c r="N451" s="1715">
        <f t="shared" ref="N451:N516" si="131">O451+Q451</f>
        <v>375</v>
      </c>
      <c r="O451" s="1715">
        <v>375</v>
      </c>
      <c r="P451" s="1788">
        <f t="shared" si="117"/>
        <v>1</v>
      </c>
      <c r="Q451" s="1715">
        <v>0</v>
      </c>
      <c r="R451" s="1788">
        <f t="shared" si="118"/>
        <v>0</v>
      </c>
      <c r="S451" s="1775">
        <f t="shared" si="121"/>
        <v>0</v>
      </c>
      <c r="T451" s="1750"/>
      <c r="U451" s="1715">
        <f t="shared" si="122"/>
        <v>0</v>
      </c>
      <c r="V451" s="1715">
        <f t="shared" si="120"/>
        <v>0</v>
      </c>
      <c r="W451" s="1715">
        <f t="shared" si="130"/>
        <v>444</v>
      </c>
      <c r="X451" s="1718">
        <v>444</v>
      </c>
      <c r="Y451" s="1729">
        <v>616170</v>
      </c>
      <c r="Z451" s="1720">
        <v>42493</v>
      </c>
      <c r="AA451" s="1778" t="s">
        <v>213</v>
      </c>
      <c r="AB451" s="1875"/>
    </row>
    <row r="452" spans="1:28" s="1713" customFormat="1" x14ac:dyDescent="0.2">
      <c r="A452" s="1802">
        <v>2016154</v>
      </c>
      <c r="B452" s="1727"/>
      <c r="C452" s="1727" t="s">
        <v>1218</v>
      </c>
      <c r="D452" s="1713" t="s">
        <v>1034</v>
      </c>
      <c r="E452" s="1713">
        <v>0</v>
      </c>
      <c r="F452" s="1713">
        <v>0</v>
      </c>
      <c r="G452" s="1713">
        <v>0</v>
      </c>
      <c r="H452" s="1713">
        <v>0</v>
      </c>
      <c r="I452" s="1728">
        <v>1</v>
      </c>
      <c r="J452" s="1728">
        <v>1</v>
      </c>
      <c r="K452" s="1728"/>
      <c r="L452" s="1715">
        <v>90</v>
      </c>
      <c r="M452" s="1715"/>
      <c r="N452" s="1715">
        <f t="shared" si="131"/>
        <v>59.76</v>
      </c>
      <c r="O452" s="1715">
        <v>59.76</v>
      </c>
      <c r="P452" s="1788">
        <f t="shared" si="117"/>
        <v>1</v>
      </c>
      <c r="Q452" s="1715">
        <v>0</v>
      </c>
      <c r="R452" s="1788">
        <f t="shared" si="118"/>
        <v>0</v>
      </c>
      <c r="S452" s="1775">
        <f t="shared" si="121"/>
        <v>0</v>
      </c>
      <c r="T452" s="1750"/>
      <c r="U452" s="1715">
        <f t="shared" si="122"/>
        <v>0</v>
      </c>
      <c r="V452" s="1715">
        <f t="shared" si="120"/>
        <v>0</v>
      </c>
      <c r="W452" s="1715">
        <f>X452+AC452+AH452+AM452+AO452+AR452</f>
        <v>90</v>
      </c>
      <c r="X452" s="1718">
        <v>90</v>
      </c>
      <c r="Y452" s="1729">
        <v>616258</v>
      </c>
      <c r="Z452" s="1720">
        <v>42541</v>
      </c>
      <c r="AA452" s="1778" t="s">
        <v>213</v>
      </c>
      <c r="AB452" s="1875"/>
    </row>
    <row r="453" spans="1:28" s="1713" customFormat="1" x14ac:dyDescent="0.2">
      <c r="A453" s="1802">
        <v>2016155</v>
      </c>
      <c r="B453" s="1727"/>
      <c r="C453" s="1727">
        <v>574216</v>
      </c>
      <c r="D453" s="1713" t="s">
        <v>68</v>
      </c>
      <c r="E453" s="1713">
        <v>1</v>
      </c>
      <c r="F453" s="1713">
        <v>10</v>
      </c>
      <c r="G453" s="1713">
        <v>7</v>
      </c>
      <c r="H453" s="1713">
        <v>3</v>
      </c>
      <c r="I453" s="1728">
        <v>1</v>
      </c>
      <c r="J453" s="1728">
        <v>1</v>
      </c>
      <c r="K453" s="1728"/>
      <c r="L453" s="1715">
        <v>3219</v>
      </c>
      <c r="M453" s="1715"/>
      <c r="N453" s="1715">
        <f t="shared" si="131"/>
        <v>2107.79</v>
      </c>
      <c r="O453" s="1715">
        <v>1621.96</v>
      </c>
      <c r="P453" s="1788">
        <f t="shared" si="117"/>
        <v>0.76950739874465679</v>
      </c>
      <c r="Q453" s="1715">
        <v>485.83</v>
      </c>
      <c r="R453" s="1788">
        <f t="shared" si="118"/>
        <v>0.23049260125534327</v>
      </c>
      <c r="S453" s="1775">
        <f t="shared" si="121"/>
        <v>19.433199999999999</v>
      </c>
      <c r="T453" s="1750"/>
      <c r="U453" s="1715">
        <f t="shared" si="122"/>
        <v>0</v>
      </c>
      <c r="V453" s="1715">
        <f t="shared" si="120"/>
        <v>0</v>
      </c>
      <c r="W453" s="1715">
        <f t="shared" si="130"/>
        <v>3219</v>
      </c>
      <c r="X453" s="1718">
        <v>3219</v>
      </c>
      <c r="Y453" s="1729">
        <v>616163</v>
      </c>
      <c r="Z453" s="1720">
        <v>42493</v>
      </c>
      <c r="AA453" s="1778" t="s">
        <v>213</v>
      </c>
      <c r="AB453" s="1875"/>
    </row>
    <row r="454" spans="1:28" s="1713" customFormat="1" x14ac:dyDescent="0.2">
      <c r="A454" s="1802" t="s">
        <v>1207</v>
      </c>
      <c r="B454" s="1727"/>
      <c r="C454" s="1727" t="s">
        <v>1037</v>
      </c>
      <c r="D454" s="1713" t="s">
        <v>68</v>
      </c>
      <c r="E454" s="1713">
        <v>1</v>
      </c>
      <c r="F454" s="1713">
        <v>8</v>
      </c>
      <c r="G454" s="1713">
        <v>5</v>
      </c>
      <c r="H454" s="1713">
        <v>2</v>
      </c>
      <c r="I454" s="1728">
        <v>1</v>
      </c>
      <c r="J454" s="1728">
        <v>1</v>
      </c>
      <c r="K454" s="1728"/>
      <c r="L454" s="1715">
        <v>5374</v>
      </c>
      <c r="M454" s="1715"/>
      <c r="N454" s="1715">
        <f t="shared" si="131"/>
        <v>3678.83</v>
      </c>
      <c r="O454" s="1715">
        <v>3103.83</v>
      </c>
      <c r="P454" s="1788">
        <f t="shared" si="117"/>
        <v>0.84370030689104958</v>
      </c>
      <c r="Q454" s="1715">
        <v>575</v>
      </c>
      <c r="R454" s="1788">
        <f t="shared" si="118"/>
        <v>0.15629969310895039</v>
      </c>
      <c r="S454" s="1775">
        <f t="shared" si="121"/>
        <v>23</v>
      </c>
      <c r="T454" s="1750"/>
      <c r="U454" s="1715">
        <f t="shared" si="122"/>
        <v>0</v>
      </c>
      <c r="V454" s="1715">
        <f t="shared" si="120"/>
        <v>0</v>
      </c>
      <c r="W454" s="1715">
        <f t="shared" si="130"/>
        <v>5374</v>
      </c>
      <c r="X454" s="1718">
        <v>5374</v>
      </c>
      <c r="Y454" s="1729">
        <v>616164</v>
      </c>
      <c r="Z454" s="1720">
        <v>42493</v>
      </c>
      <c r="AA454" s="1778" t="s">
        <v>213</v>
      </c>
      <c r="AB454" s="1875"/>
    </row>
    <row r="455" spans="1:28" s="1713" customFormat="1" x14ac:dyDescent="0.2">
      <c r="A455" s="1802">
        <v>2016157</v>
      </c>
      <c r="B455" s="1727"/>
      <c r="C455" s="1727" t="s">
        <v>1038</v>
      </c>
      <c r="D455" s="1713" t="s">
        <v>68</v>
      </c>
      <c r="E455" s="1713">
        <v>5</v>
      </c>
      <c r="F455" s="1713">
        <v>30</v>
      </c>
      <c r="G455" s="1713">
        <v>25</v>
      </c>
      <c r="H455" s="1713">
        <v>5</v>
      </c>
      <c r="I455" s="1728">
        <v>1</v>
      </c>
      <c r="J455" s="1728">
        <v>1</v>
      </c>
      <c r="K455" s="1728"/>
      <c r="L455" s="1715">
        <v>6590</v>
      </c>
      <c r="M455" s="1715">
        <v>7243.6</v>
      </c>
      <c r="N455" s="1715">
        <f t="shared" si="131"/>
        <v>4925.5200000000004</v>
      </c>
      <c r="O455" s="1715">
        <v>3658.02</v>
      </c>
      <c r="P455" s="1788">
        <f t="shared" si="117"/>
        <v>0.74266676411830623</v>
      </c>
      <c r="Q455" s="1715">
        <v>1267.5</v>
      </c>
      <c r="R455" s="1788">
        <f t="shared" si="118"/>
        <v>0.25733323588169371</v>
      </c>
      <c r="S455" s="1775">
        <f t="shared" si="121"/>
        <v>50.7</v>
      </c>
      <c r="T455" s="1750"/>
      <c r="U455" s="1715">
        <f t="shared" si="122"/>
        <v>0</v>
      </c>
      <c r="V455" s="1715">
        <f t="shared" si="120"/>
        <v>0</v>
      </c>
      <c r="W455" s="1715">
        <f t="shared" si="130"/>
        <v>6590</v>
      </c>
      <c r="X455" s="1718">
        <v>6590</v>
      </c>
      <c r="Y455" s="1729">
        <v>616208</v>
      </c>
      <c r="Z455" s="1720">
        <v>42510</v>
      </c>
      <c r="AA455" s="1778"/>
      <c r="AB455" s="1875"/>
    </row>
    <row r="456" spans="1:28" s="1713" customFormat="1" x14ac:dyDescent="0.2">
      <c r="A456" s="1802">
        <v>2016158</v>
      </c>
      <c r="B456" s="1727"/>
      <c r="C456" s="1727" t="s">
        <v>1049</v>
      </c>
      <c r="D456" s="1713" t="s">
        <v>68</v>
      </c>
      <c r="E456" s="1713">
        <v>0</v>
      </c>
      <c r="F456" s="1713">
        <v>1</v>
      </c>
      <c r="G456" s="1713">
        <v>0</v>
      </c>
      <c r="H456" s="1713">
        <v>1</v>
      </c>
      <c r="I456" s="1728">
        <v>1</v>
      </c>
      <c r="J456" s="1728">
        <v>1</v>
      </c>
      <c r="K456" s="1728"/>
      <c r="L456" s="1715">
        <v>450</v>
      </c>
      <c r="M456" s="1715"/>
      <c r="N456" s="1715">
        <f t="shared" si="131"/>
        <v>0</v>
      </c>
      <c r="O456" s="1715">
        <v>0</v>
      </c>
      <c r="P456" s="1788" t="str">
        <f t="shared" si="117"/>
        <v/>
      </c>
      <c r="Q456" s="1715">
        <v>0</v>
      </c>
      <c r="R456" s="1788" t="str">
        <f t="shared" si="118"/>
        <v/>
      </c>
      <c r="S456" s="1775">
        <f t="shared" si="121"/>
        <v>0</v>
      </c>
      <c r="T456" s="1750"/>
      <c r="U456" s="1715">
        <f t="shared" si="122"/>
        <v>0</v>
      </c>
      <c r="V456" s="1715">
        <f t="shared" si="120"/>
        <v>0</v>
      </c>
      <c r="W456" s="1715">
        <f t="shared" si="130"/>
        <v>450</v>
      </c>
      <c r="X456" s="1718">
        <v>450</v>
      </c>
      <c r="Y456" s="1729">
        <v>616172</v>
      </c>
      <c r="Z456" s="1720">
        <v>42503</v>
      </c>
      <c r="AA456" s="1778" t="s">
        <v>213</v>
      </c>
      <c r="AB456" s="1875"/>
    </row>
    <row r="457" spans="1:28" s="1713" customFormat="1" x14ac:dyDescent="0.2">
      <c r="A457" s="1802">
        <v>2016159</v>
      </c>
      <c r="B457" s="1727"/>
      <c r="C457" s="1727">
        <v>590616</v>
      </c>
      <c r="D457" s="1713" t="s">
        <v>68</v>
      </c>
      <c r="E457" s="1713">
        <v>1</v>
      </c>
      <c r="F457" s="1713">
        <v>6</v>
      </c>
      <c r="G457" s="1713">
        <v>4</v>
      </c>
      <c r="H457" s="1713">
        <v>3</v>
      </c>
      <c r="I457" s="1728">
        <v>1</v>
      </c>
      <c r="J457" s="1728">
        <v>1</v>
      </c>
      <c r="K457" s="1728"/>
      <c r="L457" s="1715">
        <v>2078</v>
      </c>
      <c r="M457" s="1715"/>
      <c r="N457" s="1715">
        <f t="shared" si="131"/>
        <v>1329.6499999999999</v>
      </c>
      <c r="O457" s="1715">
        <v>1035.07</v>
      </c>
      <c r="P457" s="1788">
        <f t="shared" si="117"/>
        <v>0.77845297634715904</v>
      </c>
      <c r="Q457" s="1715">
        <v>294.58</v>
      </c>
      <c r="R457" s="1788">
        <f t="shared" si="118"/>
        <v>0.22154702365284099</v>
      </c>
      <c r="S457" s="1775">
        <f t="shared" si="121"/>
        <v>11.783199999999999</v>
      </c>
      <c r="T457" s="1750"/>
      <c r="U457" s="1715">
        <f t="shared" si="122"/>
        <v>0</v>
      </c>
      <c r="V457" s="1715">
        <f t="shared" si="120"/>
        <v>0</v>
      </c>
      <c r="W457" s="1715">
        <f t="shared" si="130"/>
        <v>2078</v>
      </c>
      <c r="X457" s="1718">
        <v>2078</v>
      </c>
      <c r="Y457" s="1729">
        <v>616165</v>
      </c>
      <c r="Z457" s="1720">
        <v>42493</v>
      </c>
      <c r="AA457" s="1778" t="s">
        <v>213</v>
      </c>
      <c r="AB457" s="1875"/>
    </row>
    <row r="458" spans="1:28" s="1713" customFormat="1" x14ac:dyDescent="0.2">
      <c r="A458" s="1801">
        <v>2016160</v>
      </c>
      <c r="B458" s="1727"/>
      <c r="C458" s="1727" t="s">
        <v>1050</v>
      </c>
      <c r="D458" s="1713" t="s">
        <v>68</v>
      </c>
      <c r="E458" s="1713">
        <v>0</v>
      </c>
      <c r="F458" s="1713">
        <v>0</v>
      </c>
      <c r="G458" s="1713">
        <v>0</v>
      </c>
      <c r="H458" s="1713">
        <v>0</v>
      </c>
      <c r="I458" s="1728">
        <v>1</v>
      </c>
      <c r="J458" s="1728">
        <v>1</v>
      </c>
      <c r="K458" s="1728"/>
      <c r="L458" s="1715">
        <v>125.44</v>
      </c>
      <c r="M458" s="1715"/>
      <c r="N458" s="1715">
        <f t="shared" si="131"/>
        <v>62.72</v>
      </c>
      <c r="O458" s="1715">
        <v>62.72</v>
      </c>
      <c r="P458" s="1788">
        <f t="shared" si="117"/>
        <v>1</v>
      </c>
      <c r="Q458" s="1715">
        <v>0</v>
      </c>
      <c r="R458" s="1788">
        <f t="shared" si="118"/>
        <v>0</v>
      </c>
      <c r="S458" s="1775">
        <f t="shared" si="121"/>
        <v>0</v>
      </c>
      <c r="T458" s="1750"/>
      <c r="U458" s="1715">
        <f t="shared" si="122"/>
        <v>0</v>
      </c>
      <c r="V458" s="1715">
        <f t="shared" si="120"/>
        <v>0</v>
      </c>
      <c r="W458" s="1715">
        <f t="shared" si="130"/>
        <v>125.44</v>
      </c>
      <c r="X458" s="1718">
        <v>125.44</v>
      </c>
      <c r="Y458" s="1729">
        <v>616350</v>
      </c>
      <c r="Z458" s="1720">
        <v>42608</v>
      </c>
      <c r="AA458" s="1778" t="s">
        <v>213</v>
      </c>
      <c r="AB458" s="1875"/>
    </row>
    <row r="459" spans="1:28" s="1713" customFormat="1" x14ac:dyDescent="0.2">
      <c r="A459" s="1801">
        <v>2016161</v>
      </c>
      <c r="B459" s="1727"/>
      <c r="C459" s="1727" t="s">
        <v>1052</v>
      </c>
      <c r="D459" s="1713" t="s">
        <v>68</v>
      </c>
      <c r="E459" s="1713">
        <v>0</v>
      </c>
      <c r="F459" s="1713">
        <v>0</v>
      </c>
      <c r="G459" s="1713">
        <v>0</v>
      </c>
      <c r="H459" s="1713">
        <v>0</v>
      </c>
      <c r="I459" s="1728">
        <v>1</v>
      </c>
      <c r="J459" s="1728">
        <v>1</v>
      </c>
      <c r="K459" s="1728"/>
      <c r="L459" s="1715">
        <v>360</v>
      </c>
      <c r="M459" s="1715"/>
      <c r="N459" s="1715">
        <f t="shared" si="131"/>
        <v>180</v>
      </c>
      <c r="O459" s="1715">
        <v>180</v>
      </c>
      <c r="P459" s="1788">
        <f t="shared" si="117"/>
        <v>1</v>
      </c>
      <c r="Q459" s="1715">
        <v>0</v>
      </c>
      <c r="R459" s="1788">
        <f t="shared" si="118"/>
        <v>0</v>
      </c>
      <c r="S459" s="1775">
        <f t="shared" si="121"/>
        <v>0</v>
      </c>
      <c r="T459" s="1750"/>
      <c r="U459" s="1715">
        <f t="shared" si="122"/>
        <v>0</v>
      </c>
      <c r="V459" s="1715">
        <f t="shared" si="120"/>
        <v>0</v>
      </c>
      <c r="W459" s="1715">
        <f t="shared" si="130"/>
        <v>360</v>
      </c>
      <c r="X459" s="1718">
        <v>360</v>
      </c>
      <c r="Y459" s="1729">
        <v>616350</v>
      </c>
      <c r="Z459" s="1720">
        <v>42608</v>
      </c>
      <c r="AA459" s="1778" t="s">
        <v>213</v>
      </c>
      <c r="AB459" s="1875"/>
    </row>
    <row r="460" spans="1:28" s="1713" customFormat="1" x14ac:dyDescent="0.2">
      <c r="A460" s="1801">
        <v>2016162</v>
      </c>
      <c r="B460" s="1727"/>
      <c r="C460" s="1727" t="s">
        <v>1059</v>
      </c>
      <c r="D460" s="1713" t="s">
        <v>614</v>
      </c>
      <c r="E460" s="1713">
        <v>1</v>
      </c>
      <c r="F460" s="1713">
        <v>8</v>
      </c>
      <c r="G460" s="1713">
        <v>5</v>
      </c>
      <c r="H460" s="1713">
        <v>3</v>
      </c>
      <c r="I460" s="1728">
        <v>1</v>
      </c>
      <c r="J460" s="1728">
        <v>1</v>
      </c>
      <c r="K460" s="1728" t="s">
        <v>1295</v>
      </c>
      <c r="L460" s="1715">
        <v>2550.71</v>
      </c>
      <c r="M460" s="1715">
        <v>2550.71</v>
      </c>
      <c r="N460" s="1715">
        <f t="shared" si="131"/>
        <v>1681.31</v>
      </c>
      <c r="O460" s="1715">
        <v>1278.3</v>
      </c>
      <c r="P460" s="1788">
        <f t="shared" si="117"/>
        <v>0.76030000416342014</v>
      </c>
      <c r="Q460" s="1715">
        <v>403.01</v>
      </c>
      <c r="R460" s="1788">
        <f t="shared" si="118"/>
        <v>0.2396999958365798</v>
      </c>
      <c r="S460" s="1775">
        <f t="shared" si="121"/>
        <v>16.1204</v>
      </c>
      <c r="T460" s="1750"/>
      <c r="U460" s="1715">
        <f t="shared" si="122"/>
        <v>0</v>
      </c>
      <c r="V460" s="1715">
        <f t="shared" si="120"/>
        <v>0</v>
      </c>
      <c r="W460" s="1715">
        <f>X460+AC460+AH460+AM460+AO460+AR460</f>
        <v>2550.71</v>
      </c>
      <c r="X460" s="1718">
        <v>2550.71</v>
      </c>
      <c r="Y460" s="1729">
        <v>616254</v>
      </c>
      <c r="Z460" s="1720">
        <v>42538</v>
      </c>
      <c r="AA460" s="1778" t="s">
        <v>213</v>
      </c>
      <c r="AB460" s="1875"/>
    </row>
    <row r="461" spans="1:28" s="1713" customFormat="1" x14ac:dyDescent="0.2">
      <c r="A461" s="1802">
        <v>2016163</v>
      </c>
      <c r="B461" s="1727"/>
      <c r="C461" s="1727">
        <v>587416</v>
      </c>
      <c r="D461" s="1713" t="s">
        <v>68</v>
      </c>
      <c r="E461" s="1713">
        <v>1</v>
      </c>
      <c r="F461" s="1713">
        <v>13</v>
      </c>
      <c r="G461" s="1713">
        <v>8</v>
      </c>
      <c r="H461" s="1713">
        <v>4</v>
      </c>
      <c r="I461" s="1728">
        <v>1</v>
      </c>
      <c r="J461" s="1728">
        <v>1</v>
      </c>
      <c r="K461" s="1728"/>
      <c r="L461" s="1715">
        <v>3505</v>
      </c>
      <c r="M461" s="1715"/>
      <c r="N461" s="1715">
        <f t="shared" si="131"/>
        <v>2412.63</v>
      </c>
      <c r="O461" s="1715">
        <v>1885.96</v>
      </c>
      <c r="P461" s="1788">
        <f t="shared" si="117"/>
        <v>0.78170295486668073</v>
      </c>
      <c r="Q461" s="1715">
        <v>526.66999999999996</v>
      </c>
      <c r="R461" s="1788">
        <f t="shared" si="118"/>
        <v>0.21829704513331921</v>
      </c>
      <c r="S461" s="1775">
        <f t="shared" si="121"/>
        <v>21.066799999999997</v>
      </c>
      <c r="T461" s="1750"/>
      <c r="U461" s="1715">
        <f t="shared" si="122"/>
        <v>0</v>
      </c>
      <c r="V461" s="1715">
        <f t="shared" si="120"/>
        <v>0</v>
      </c>
      <c r="W461" s="1715">
        <f t="shared" si="130"/>
        <v>3505</v>
      </c>
      <c r="X461" s="1718">
        <v>3505</v>
      </c>
      <c r="Y461" s="1729">
        <v>616166</v>
      </c>
      <c r="Z461" s="1720">
        <v>42493</v>
      </c>
      <c r="AA461" s="1778" t="s">
        <v>213</v>
      </c>
      <c r="AB461" s="1875"/>
    </row>
    <row r="462" spans="1:28" s="1713" customFormat="1" x14ac:dyDescent="0.2">
      <c r="A462" s="1801">
        <v>2016164</v>
      </c>
      <c r="B462" s="1727"/>
      <c r="C462" s="1727" t="s">
        <v>1062</v>
      </c>
      <c r="D462" s="1713" t="s">
        <v>68</v>
      </c>
      <c r="E462" s="1713">
        <v>0</v>
      </c>
      <c r="F462" s="1713">
        <v>0</v>
      </c>
      <c r="G462" s="1713">
        <v>0</v>
      </c>
      <c r="H462" s="1713">
        <v>0</v>
      </c>
      <c r="I462" s="1728">
        <v>1</v>
      </c>
      <c r="J462" s="1728">
        <v>1</v>
      </c>
      <c r="K462" s="1728"/>
      <c r="L462" s="1715">
        <v>112.66</v>
      </c>
      <c r="M462" s="1715"/>
      <c r="N462" s="1715">
        <f t="shared" si="131"/>
        <v>56.33</v>
      </c>
      <c r="O462" s="1715">
        <v>56.33</v>
      </c>
      <c r="P462" s="1788">
        <f t="shared" si="117"/>
        <v>1</v>
      </c>
      <c r="Q462" s="1715">
        <v>0</v>
      </c>
      <c r="R462" s="1788">
        <f t="shared" si="118"/>
        <v>0</v>
      </c>
      <c r="S462" s="1775">
        <f t="shared" si="121"/>
        <v>0</v>
      </c>
      <c r="T462" s="1750"/>
      <c r="U462" s="1715">
        <f t="shared" si="122"/>
        <v>0</v>
      </c>
      <c r="V462" s="1715">
        <f t="shared" si="120"/>
        <v>0</v>
      </c>
      <c r="W462" s="1715">
        <f t="shared" si="130"/>
        <v>112.66</v>
      </c>
      <c r="X462" s="1718">
        <v>112.66</v>
      </c>
      <c r="Y462" s="1729">
        <v>616350</v>
      </c>
      <c r="Z462" s="1720">
        <v>42608</v>
      </c>
      <c r="AA462" s="1778" t="s">
        <v>213</v>
      </c>
      <c r="AB462" s="1875"/>
    </row>
    <row r="463" spans="1:28" s="1713" customFormat="1" x14ac:dyDescent="0.2">
      <c r="A463" s="1801">
        <v>2016165</v>
      </c>
      <c r="B463" s="1727"/>
      <c r="C463" s="1727" t="s">
        <v>1063</v>
      </c>
      <c r="D463" s="1713" t="s">
        <v>1064</v>
      </c>
      <c r="E463" s="1713">
        <v>1</v>
      </c>
      <c r="F463" s="1713">
        <v>11</v>
      </c>
      <c r="G463" s="1713">
        <v>2</v>
      </c>
      <c r="H463" s="1713">
        <v>11</v>
      </c>
      <c r="I463" s="1728">
        <v>1</v>
      </c>
      <c r="J463" s="1728">
        <v>1</v>
      </c>
      <c r="K463" s="1728"/>
      <c r="L463" s="1715">
        <v>6167</v>
      </c>
      <c r="M463" s="1715"/>
      <c r="N463" s="1715">
        <f t="shared" si="131"/>
        <v>4257.32</v>
      </c>
      <c r="O463" s="1715">
        <v>3333.64</v>
      </c>
      <c r="P463" s="1788">
        <f t="shared" si="117"/>
        <v>0.78303721590108333</v>
      </c>
      <c r="Q463" s="1715">
        <v>923.68</v>
      </c>
      <c r="R463" s="1788">
        <f t="shared" si="118"/>
        <v>0.2169627840989167</v>
      </c>
      <c r="S463" s="1775">
        <f t="shared" si="121"/>
        <v>36.947199999999995</v>
      </c>
      <c r="T463" s="1750"/>
      <c r="U463" s="1715">
        <f t="shared" si="122"/>
        <v>0</v>
      </c>
      <c r="V463" s="1715">
        <f t="shared" si="120"/>
        <v>0</v>
      </c>
      <c r="W463" s="1715">
        <f t="shared" si="130"/>
        <v>6167</v>
      </c>
      <c r="X463" s="1718">
        <v>6167</v>
      </c>
      <c r="Y463" s="1729">
        <v>616285</v>
      </c>
      <c r="Z463" s="1720">
        <v>42558</v>
      </c>
      <c r="AA463" s="1778" t="s">
        <v>213</v>
      </c>
      <c r="AB463" s="1875"/>
    </row>
    <row r="464" spans="1:28" s="1713" customFormat="1" x14ac:dyDescent="0.2">
      <c r="A464" s="1802">
        <v>2016166</v>
      </c>
      <c r="B464" s="1727"/>
      <c r="C464" s="1727" t="s">
        <v>1069</v>
      </c>
      <c r="D464" s="1713" t="s">
        <v>68</v>
      </c>
      <c r="E464" s="1796">
        <v>1</v>
      </c>
      <c r="F464" s="1796">
        <v>10</v>
      </c>
      <c r="G464" s="1796">
        <v>3</v>
      </c>
      <c r="H464" s="1796">
        <v>5</v>
      </c>
      <c r="I464" s="1728">
        <v>1</v>
      </c>
      <c r="J464" s="1728">
        <v>1</v>
      </c>
      <c r="K464" s="1728"/>
      <c r="L464" s="1715">
        <v>4610</v>
      </c>
      <c r="M464" s="1715">
        <v>4599.57</v>
      </c>
      <c r="N464" s="1715">
        <f>O464+Q464</f>
        <v>3115.7200000000003</v>
      </c>
      <c r="O464" s="1715">
        <v>2522.8000000000002</v>
      </c>
      <c r="P464" s="1788">
        <f>IF(N464&lt;=0,"",O464/N464)</f>
        <v>0.80970048656490312</v>
      </c>
      <c r="Q464" s="1715">
        <v>592.91999999999996</v>
      </c>
      <c r="R464" s="1788">
        <f>IF(N464&lt;=0,"",Q464/N464)</f>
        <v>0.19029951343509682</v>
      </c>
      <c r="S464" s="1775">
        <f>Q464/$S$1</f>
        <v>23.716799999999999</v>
      </c>
      <c r="T464" s="1750"/>
      <c r="U464" s="1715">
        <f t="shared" si="122"/>
        <v>0</v>
      </c>
      <c r="V464" s="1715">
        <f>L464-W464</f>
        <v>0</v>
      </c>
      <c r="W464" s="1715">
        <f t="shared" si="130"/>
        <v>4610</v>
      </c>
      <c r="X464" s="1718">
        <v>4610</v>
      </c>
      <c r="Y464" s="1729">
        <v>616173</v>
      </c>
      <c r="Z464" s="1720">
        <v>42503</v>
      </c>
      <c r="AA464" s="1778" t="s">
        <v>213</v>
      </c>
      <c r="AB464" s="1875"/>
    </row>
    <row r="465" spans="1:28" s="1713" customFormat="1" x14ac:dyDescent="0.2">
      <c r="A465" s="1802">
        <v>2016167</v>
      </c>
      <c r="B465" s="1727"/>
      <c r="C465" s="1727">
        <v>554716</v>
      </c>
      <c r="D465" s="1713" t="s">
        <v>68</v>
      </c>
      <c r="E465" s="1713">
        <v>1</v>
      </c>
      <c r="F465" s="1713">
        <v>6</v>
      </c>
      <c r="G465" s="1713">
        <v>4</v>
      </c>
      <c r="H465" s="1713">
        <v>3</v>
      </c>
      <c r="I465" s="1728">
        <v>1</v>
      </c>
      <c r="J465" s="1728">
        <v>1</v>
      </c>
      <c r="K465" s="1728"/>
      <c r="L465" s="1715">
        <v>1774</v>
      </c>
      <c r="M465" s="1715">
        <v>1735.51</v>
      </c>
      <c r="N465" s="1715">
        <f t="shared" si="131"/>
        <v>1453.1</v>
      </c>
      <c r="O465" s="1715">
        <v>1178.0999999999999</v>
      </c>
      <c r="P465" s="1788">
        <f>IF(N465&lt;=0,"",O465/N465)</f>
        <v>0.81074943224829676</v>
      </c>
      <c r="Q465" s="1715">
        <v>275</v>
      </c>
      <c r="R465" s="1788">
        <f t="shared" si="118"/>
        <v>0.18925056775170326</v>
      </c>
      <c r="S465" s="1775">
        <f t="shared" si="121"/>
        <v>11</v>
      </c>
      <c r="T465" s="1750"/>
      <c r="U465" s="1715">
        <f t="shared" si="122"/>
        <v>0</v>
      </c>
      <c r="V465" s="1715">
        <f t="shared" si="120"/>
        <v>0</v>
      </c>
      <c r="W465" s="1715">
        <f t="shared" si="130"/>
        <v>1774</v>
      </c>
      <c r="X465" s="1718">
        <v>1774</v>
      </c>
      <c r="Y465" s="1729">
        <v>616174</v>
      </c>
      <c r="Z465" s="1720">
        <v>42503</v>
      </c>
      <c r="AA465" s="1778" t="s">
        <v>213</v>
      </c>
      <c r="AB465" s="1875"/>
    </row>
    <row r="466" spans="1:28" s="1713" customFormat="1" x14ac:dyDescent="0.2">
      <c r="A466" s="1801" t="s">
        <v>1208</v>
      </c>
      <c r="B466" s="1727"/>
      <c r="C466" s="1727" t="s">
        <v>1071</v>
      </c>
      <c r="D466" s="1713" t="s">
        <v>441</v>
      </c>
      <c r="E466" s="1713">
        <v>0</v>
      </c>
      <c r="F466" s="1713">
        <v>2</v>
      </c>
      <c r="G466" s="1713">
        <v>3</v>
      </c>
      <c r="H466" s="1713">
        <v>0</v>
      </c>
      <c r="I466" s="1728">
        <v>1</v>
      </c>
      <c r="J466" s="1728">
        <v>1</v>
      </c>
      <c r="K466" s="1728"/>
      <c r="L466" s="1715">
        <v>522.72</v>
      </c>
      <c r="M466" s="1715"/>
      <c r="N466" s="1715">
        <f t="shared" si="131"/>
        <v>0</v>
      </c>
      <c r="O466" s="1715">
        <v>0</v>
      </c>
      <c r="P466" s="1788" t="str">
        <f t="shared" si="117"/>
        <v/>
      </c>
      <c r="Q466" s="1715">
        <v>0</v>
      </c>
      <c r="R466" s="1788" t="str">
        <f t="shared" si="118"/>
        <v/>
      </c>
      <c r="S466" s="1775">
        <f t="shared" si="121"/>
        <v>0</v>
      </c>
      <c r="T466" s="1750"/>
      <c r="U466" s="1715">
        <f t="shared" si="122"/>
        <v>0</v>
      </c>
      <c r="V466" s="1715">
        <f t="shared" si="120"/>
        <v>0</v>
      </c>
      <c r="W466" s="1715">
        <f>X466+AC466+AH466+AM466+AO466+AR466</f>
        <v>522.72</v>
      </c>
      <c r="X466" s="1718">
        <v>522.72</v>
      </c>
      <c r="Y466" s="1729">
        <v>616245</v>
      </c>
      <c r="Z466" s="1720">
        <v>42534</v>
      </c>
      <c r="AA466" s="1778" t="s">
        <v>213</v>
      </c>
      <c r="AB466" s="1875"/>
    </row>
    <row r="467" spans="1:28" s="1713" customFormat="1" x14ac:dyDescent="0.2">
      <c r="A467" s="1801">
        <v>2016169</v>
      </c>
      <c r="B467" s="1727"/>
      <c r="C467" s="1727" t="s">
        <v>1098</v>
      </c>
      <c r="D467" s="1713" t="s">
        <v>611</v>
      </c>
      <c r="E467" s="1713">
        <v>1</v>
      </c>
      <c r="F467" s="1713">
        <v>0</v>
      </c>
      <c r="G467" s="1713">
        <v>1</v>
      </c>
      <c r="H467" s="1713">
        <v>0</v>
      </c>
      <c r="I467" s="1728">
        <v>1</v>
      </c>
      <c r="J467" s="1728">
        <v>1</v>
      </c>
      <c r="K467" s="1728"/>
      <c r="L467" s="1715">
        <v>200</v>
      </c>
      <c r="M467" s="1715"/>
      <c r="N467" s="1715">
        <f t="shared" si="131"/>
        <v>135</v>
      </c>
      <c r="O467" s="1715">
        <v>110</v>
      </c>
      <c r="P467" s="1788">
        <f t="shared" si="117"/>
        <v>0.81481481481481477</v>
      </c>
      <c r="Q467" s="1715">
        <v>25</v>
      </c>
      <c r="R467" s="1788">
        <f t="shared" si="118"/>
        <v>0.18518518518518517</v>
      </c>
      <c r="S467" s="1775">
        <f t="shared" si="121"/>
        <v>1</v>
      </c>
      <c r="T467" s="1750"/>
      <c r="U467" s="1715">
        <f t="shared" si="122"/>
        <v>0</v>
      </c>
      <c r="V467" s="1715">
        <f t="shared" si="120"/>
        <v>0</v>
      </c>
      <c r="W467" s="1715">
        <f t="shared" si="130"/>
        <v>200</v>
      </c>
      <c r="X467" s="1718">
        <v>200</v>
      </c>
      <c r="Y467" s="1729">
        <v>616366</v>
      </c>
      <c r="Z467" s="1720">
        <v>42608</v>
      </c>
      <c r="AA467" s="1778" t="s">
        <v>213</v>
      </c>
      <c r="AB467" s="1875"/>
    </row>
    <row r="468" spans="1:28" s="1713" customFormat="1" x14ac:dyDescent="0.2">
      <c r="A468" s="1801">
        <v>2016170</v>
      </c>
      <c r="B468" s="1727"/>
      <c r="C468" s="1727" t="s">
        <v>1099</v>
      </c>
      <c r="D468" s="1713" t="s">
        <v>1100</v>
      </c>
      <c r="E468" s="1713">
        <v>1</v>
      </c>
      <c r="F468" s="1713">
        <v>2</v>
      </c>
      <c r="G468" s="1713">
        <v>1</v>
      </c>
      <c r="H468" s="1713">
        <v>1</v>
      </c>
      <c r="I468" s="1728">
        <v>1</v>
      </c>
      <c r="J468" s="1728">
        <v>1</v>
      </c>
      <c r="K468" s="1728"/>
      <c r="L468" s="1715">
        <v>575.83000000000004</v>
      </c>
      <c r="M468" s="1715"/>
      <c r="N468" s="1715">
        <f t="shared" si="131"/>
        <v>381.67</v>
      </c>
      <c r="O468" s="1715">
        <v>289.17</v>
      </c>
      <c r="P468" s="1788">
        <f t="shared" si="117"/>
        <v>0.75764403804333591</v>
      </c>
      <c r="Q468" s="1715">
        <v>92.5</v>
      </c>
      <c r="R468" s="1788">
        <f t="shared" si="118"/>
        <v>0.24235596195666412</v>
      </c>
      <c r="S468" s="1775">
        <f t="shared" si="121"/>
        <v>3.7</v>
      </c>
      <c r="T468" s="1750"/>
      <c r="U468" s="1715">
        <f t="shared" si="122"/>
        <v>0</v>
      </c>
      <c r="V468" s="1715">
        <f t="shared" si="120"/>
        <v>0</v>
      </c>
      <c r="W468" s="1715">
        <f>X468+AC468+AH468+AM468+AO468+AR468</f>
        <v>575.83000000000004</v>
      </c>
      <c r="X468" s="1718">
        <v>575.83000000000004</v>
      </c>
      <c r="Y468" s="1729">
        <v>616247</v>
      </c>
      <c r="Z468" s="1720">
        <v>42534</v>
      </c>
      <c r="AA468" s="1778" t="s">
        <v>213</v>
      </c>
      <c r="AB468" s="1875"/>
    </row>
    <row r="469" spans="1:28" s="1713" customFormat="1" x14ac:dyDescent="0.2">
      <c r="A469" s="1801">
        <v>2016171</v>
      </c>
      <c r="B469" s="1727"/>
      <c r="C469" s="1727" t="s">
        <v>1101</v>
      </c>
      <c r="D469" s="1713" t="s">
        <v>1100</v>
      </c>
      <c r="E469" s="1713">
        <v>1</v>
      </c>
      <c r="F469" s="1713">
        <v>6</v>
      </c>
      <c r="G469" s="1713">
        <v>5</v>
      </c>
      <c r="H469" s="1713">
        <v>1</v>
      </c>
      <c r="I469" s="1728">
        <v>1</v>
      </c>
      <c r="J469" s="1728">
        <v>1</v>
      </c>
      <c r="K469" s="1728"/>
      <c r="L469" s="1715">
        <v>1802.84</v>
      </c>
      <c r="M469" s="1715"/>
      <c r="N469" s="1715">
        <f t="shared" si="131"/>
        <v>1097.97</v>
      </c>
      <c r="O469" s="1715">
        <v>815.89</v>
      </c>
      <c r="P469" s="1788">
        <f t="shared" ref="P469:P519" si="132">IF(N469&lt;=0,"",O469/N469)</f>
        <v>0.74308951975008419</v>
      </c>
      <c r="Q469" s="1715">
        <v>282.08</v>
      </c>
      <c r="R469" s="1788">
        <f t="shared" ref="R469:R519" si="133">IF(N469&lt;=0,"",Q469/N469)</f>
        <v>0.25691048024991575</v>
      </c>
      <c r="S469" s="1775">
        <f t="shared" si="121"/>
        <v>11.283199999999999</v>
      </c>
      <c r="T469" s="1750"/>
      <c r="U469" s="1715">
        <f t="shared" si="122"/>
        <v>0</v>
      </c>
      <c r="V469" s="1715">
        <f t="shared" si="120"/>
        <v>0</v>
      </c>
      <c r="W469" s="1715">
        <f>X469+AC469+AH469+AM469+AO469+AR469</f>
        <v>1802.84</v>
      </c>
      <c r="X469" s="1718">
        <v>1802.84</v>
      </c>
      <c r="Y469" s="1729">
        <v>616248</v>
      </c>
      <c r="Z469" s="1720">
        <v>42534</v>
      </c>
      <c r="AA469" s="1778" t="s">
        <v>213</v>
      </c>
      <c r="AB469" s="1875"/>
    </row>
    <row r="470" spans="1:28" s="1713" customFormat="1" x14ac:dyDescent="0.2">
      <c r="A470" s="1801" t="s">
        <v>1195</v>
      </c>
      <c r="B470" s="1727"/>
      <c r="C470" s="1727" t="s">
        <v>1196</v>
      </c>
      <c r="D470" s="1713" t="s">
        <v>1100</v>
      </c>
      <c r="E470" s="1713">
        <v>0</v>
      </c>
      <c r="F470" s="1713">
        <v>2</v>
      </c>
      <c r="G470" s="1713">
        <v>1</v>
      </c>
      <c r="H470" s="1713">
        <v>1</v>
      </c>
      <c r="I470" s="1728">
        <v>1</v>
      </c>
      <c r="J470" s="1728">
        <v>1</v>
      </c>
      <c r="K470" s="1728"/>
      <c r="L470" s="1715">
        <v>747.09</v>
      </c>
      <c r="M470" s="1715"/>
      <c r="N470" s="1715">
        <f>O470+Q470</f>
        <v>459.72999999999996</v>
      </c>
      <c r="O470" s="1715">
        <v>341.4</v>
      </c>
      <c r="P470" s="1788">
        <f>IF(N470&lt;=0,"",O470/N470)</f>
        <v>0.74260979270441352</v>
      </c>
      <c r="Q470" s="1715">
        <v>118.33</v>
      </c>
      <c r="R470" s="1788">
        <f>IF(N470&lt;=0,"",Q470/N470)</f>
        <v>0.25739020729558654</v>
      </c>
      <c r="S470" s="1775">
        <f>Q470/$S$1</f>
        <v>4.7332000000000001</v>
      </c>
      <c r="T470" s="1750"/>
      <c r="U470" s="1715">
        <f>((1-I470)*O470)+((1-J470)*Q470)</f>
        <v>0</v>
      </c>
      <c r="V470" s="1715">
        <f>L470-W470</f>
        <v>0</v>
      </c>
      <c r="W470" s="1715">
        <f>X470+AC470+AH470+AM470+AO470+AR470</f>
        <v>747.09</v>
      </c>
      <c r="X470" s="1718">
        <v>747.09</v>
      </c>
      <c r="Y470" s="1729">
        <v>616249</v>
      </c>
      <c r="Z470" s="1720">
        <v>42534</v>
      </c>
      <c r="AA470" s="1778" t="s">
        <v>213</v>
      </c>
      <c r="AB470" s="1875"/>
    </row>
    <row r="471" spans="1:28" s="1713" customFormat="1" x14ac:dyDescent="0.2">
      <c r="A471" s="1801" t="s">
        <v>1384</v>
      </c>
      <c r="B471" s="1727"/>
      <c r="C471" s="1727" t="s">
        <v>1103</v>
      </c>
      <c r="D471" s="1713" t="s">
        <v>489</v>
      </c>
      <c r="E471" s="1713">
        <v>0</v>
      </c>
      <c r="F471" s="1713">
        <v>13</v>
      </c>
      <c r="G471" s="1713">
        <v>0</v>
      </c>
      <c r="H471" s="1713">
        <v>0</v>
      </c>
      <c r="I471" s="1728">
        <v>1</v>
      </c>
      <c r="J471" s="1728">
        <v>1</v>
      </c>
      <c r="K471" s="1728"/>
      <c r="L471" s="1715">
        <v>1378.72</v>
      </c>
      <c r="M471" s="1715"/>
      <c r="N471" s="1715">
        <f t="shared" si="131"/>
        <v>0</v>
      </c>
      <c r="O471" s="1715">
        <v>0</v>
      </c>
      <c r="P471" s="1788" t="str">
        <f t="shared" si="132"/>
        <v/>
      </c>
      <c r="Q471" s="1715">
        <v>0</v>
      </c>
      <c r="R471" s="1788" t="str">
        <f t="shared" si="133"/>
        <v/>
      </c>
      <c r="S471" s="1775">
        <f t="shared" si="121"/>
        <v>0</v>
      </c>
      <c r="T471" s="1750"/>
      <c r="U471" s="1715">
        <f t="shared" si="122"/>
        <v>0</v>
      </c>
      <c r="V471" s="1715">
        <f t="shared" si="120"/>
        <v>0</v>
      </c>
      <c r="W471" s="1715">
        <f>X471+AC471+AH471+AM471+AO471+AR471</f>
        <v>1378.72</v>
      </c>
      <c r="X471" s="1718">
        <v>1378.72</v>
      </c>
      <c r="Y471" s="1729">
        <v>616309</v>
      </c>
      <c r="Z471" s="1720">
        <v>42566</v>
      </c>
      <c r="AA471" s="1778" t="s">
        <v>213</v>
      </c>
      <c r="AB471" s="1875"/>
    </row>
    <row r="472" spans="1:28" s="1713" customFormat="1" x14ac:dyDescent="0.2">
      <c r="A472" s="1802">
        <v>2016173</v>
      </c>
      <c r="B472" s="1727"/>
      <c r="C472" s="1727">
        <v>514916</v>
      </c>
      <c r="D472" s="1713" t="s">
        <v>68</v>
      </c>
      <c r="E472" s="1713">
        <v>3</v>
      </c>
      <c r="F472" s="1713">
        <v>27</v>
      </c>
      <c r="G472" s="1713">
        <v>18</v>
      </c>
      <c r="H472" s="1713">
        <v>6</v>
      </c>
      <c r="I472" s="1728">
        <v>1</v>
      </c>
      <c r="J472" s="1728">
        <v>1</v>
      </c>
      <c r="K472" s="1728"/>
      <c r="L472" s="1715">
        <v>5202</v>
      </c>
      <c r="M472" s="1715">
        <v>5531.1</v>
      </c>
      <c r="N472" s="1715">
        <f t="shared" si="131"/>
        <v>3774.4500000000003</v>
      </c>
      <c r="O472" s="1715">
        <v>2830.28</v>
      </c>
      <c r="P472" s="1788">
        <f t="shared" si="132"/>
        <v>0.74985229636105921</v>
      </c>
      <c r="Q472" s="1715">
        <v>944.17</v>
      </c>
      <c r="R472" s="1788">
        <f t="shared" si="133"/>
        <v>0.25014770363894073</v>
      </c>
      <c r="S472" s="1775">
        <f t="shared" si="121"/>
        <v>37.766799999999996</v>
      </c>
      <c r="T472" s="1750"/>
      <c r="U472" s="1715">
        <f t="shared" si="122"/>
        <v>0</v>
      </c>
      <c r="V472" s="1715">
        <f t="shared" si="120"/>
        <v>0</v>
      </c>
      <c r="W472" s="1715">
        <f t="shared" si="130"/>
        <v>5202</v>
      </c>
      <c r="X472" s="1718">
        <v>5202</v>
      </c>
      <c r="Y472" s="1729">
        <v>616175</v>
      </c>
      <c r="Z472" s="1720">
        <v>42503</v>
      </c>
      <c r="AA472" s="1778" t="s">
        <v>213</v>
      </c>
      <c r="AB472" s="1875"/>
    </row>
    <row r="473" spans="1:28" s="1713" customFormat="1" x14ac:dyDescent="0.2">
      <c r="A473" s="1801">
        <v>2016174</v>
      </c>
      <c r="B473" s="1727"/>
      <c r="C473" s="1727" t="s">
        <v>1108</v>
      </c>
      <c r="D473" s="1713" t="s">
        <v>614</v>
      </c>
      <c r="E473" s="1713">
        <v>1</v>
      </c>
      <c r="F473" s="1713">
        <v>26</v>
      </c>
      <c r="G473" s="1713">
        <v>14</v>
      </c>
      <c r="H473" s="1713">
        <v>6</v>
      </c>
      <c r="I473" s="1728">
        <v>1</v>
      </c>
      <c r="J473" s="1728">
        <v>1</v>
      </c>
      <c r="K473" s="1728"/>
      <c r="L473" s="1715">
        <v>6722.08</v>
      </c>
      <c r="M473" s="1715"/>
      <c r="N473" s="1715">
        <f t="shared" si="131"/>
        <v>4411.9500000000007</v>
      </c>
      <c r="O473" s="1715">
        <v>3280.57</v>
      </c>
      <c r="P473" s="1788">
        <f t="shared" si="132"/>
        <v>0.74356463695191455</v>
      </c>
      <c r="Q473" s="1715">
        <v>1131.3800000000001</v>
      </c>
      <c r="R473" s="1788">
        <f t="shared" si="133"/>
        <v>0.25643536304808529</v>
      </c>
      <c r="S473" s="1775">
        <f t="shared" si="121"/>
        <v>45.255200000000002</v>
      </c>
      <c r="T473" s="1750"/>
      <c r="U473" s="1715">
        <f t="shared" si="122"/>
        <v>0</v>
      </c>
      <c r="V473" s="1715">
        <f t="shared" si="120"/>
        <v>0</v>
      </c>
      <c r="W473" s="1715">
        <f t="shared" si="130"/>
        <v>6722.08</v>
      </c>
      <c r="X473" s="1718">
        <v>6722.08</v>
      </c>
      <c r="Y473" s="1729">
        <v>616268</v>
      </c>
      <c r="Z473" s="1720">
        <v>42541</v>
      </c>
      <c r="AA473" s="1778" t="s">
        <v>213</v>
      </c>
      <c r="AB473" s="1875"/>
    </row>
    <row r="474" spans="1:28" s="1713" customFormat="1" x14ac:dyDescent="0.2">
      <c r="A474" s="1802">
        <v>2016175</v>
      </c>
      <c r="B474" s="1727"/>
      <c r="C474" s="1727">
        <v>476016</v>
      </c>
      <c r="D474" s="1713" t="s">
        <v>68</v>
      </c>
      <c r="E474" s="1713">
        <v>1</v>
      </c>
      <c r="F474" s="1713">
        <v>9</v>
      </c>
      <c r="G474" s="1713">
        <v>5</v>
      </c>
      <c r="H474" s="1713">
        <v>4</v>
      </c>
      <c r="I474" s="1728">
        <v>1</v>
      </c>
      <c r="J474" s="1728">
        <v>1</v>
      </c>
      <c r="K474" s="1728"/>
      <c r="L474" s="1715">
        <v>2961</v>
      </c>
      <c r="M474" s="1715">
        <v>3133.04</v>
      </c>
      <c r="N474" s="1715">
        <f t="shared" si="131"/>
        <v>2111.17</v>
      </c>
      <c r="O474" s="1715">
        <v>1636.17</v>
      </c>
      <c r="P474" s="1788">
        <f t="shared" si="132"/>
        <v>0.77500627614071815</v>
      </c>
      <c r="Q474" s="1715">
        <v>475</v>
      </c>
      <c r="R474" s="1788">
        <f t="shared" si="133"/>
        <v>0.22499372385928182</v>
      </c>
      <c r="S474" s="1775">
        <f t="shared" si="121"/>
        <v>19</v>
      </c>
      <c r="T474" s="1750"/>
      <c r="U474" s="1715">
        <f t="shared" ref="U474:U508" si="134">((1-I474)*O474)+((1-J474)*Q474)</f>
        <v>0</v>
      </c>
      <c r="V474" s="1715">
        <f t="shared" si="120"/>
        <v>0</v>
      </c>
      <c r="W474" s="1715">
        <f t="shared" si="130"/>
        <v>2961</v>
      </c>
      <c r="X474" s="1718">
        <v>2961</v>
      </c>
      <c r="Y474" s="1729">
        <v>616177</v>
      </c>
      <c r="Z474" s="1720">
        <v>42503</v>
      </c>
      <c r="AA474" s="1778" t="s">
        <v>213</v>
      </c>
      <c r="AB474" s="1875"/>
    </row>
    <row r="475" spans="1:28" s="1713" customFormat="1" x14ac:dyDescent="0.2">
      <c r="A475" s="1802">
        <v>2016176</v>
      </c>
      <c r="B475" s="1727"/>
      <c r="C475" s="1727">
        <v>590716</v>
      </c>
      <c r="D475" s="1713" t="s">
        <v>68</v>
      </c>
      <c r="E475" s="1713">
        <v>1</v>
      </c>
      <c r="F475" s="1713">
        <v>9</v>
      </c>
      <c r="G475" s="1713">
        <v>5</v>
      </c>
      <c r="H475" s="1713">
        <v>2</v>
      </c>
      <c r="I475" s="1728">
        <v>1</v>
      </c>
      <c r="J475" s="1728">
        <v>1</v>
      </c>
      <c r="K475" s="1728"/>
      <c r="L475" s="1715">
        <v>2709</v>
      </c>
      <c r="M475" s="1715">
        <v>2365.9299999999998</v>
      </c>
      <c r="N475" s="1715">
        <f t="shared" si="131"/>
        <v>1626.5800000000002</v>
      </c>
      <c r="O475" s="1715">
        <v>1291.1600000000001</v>
      </c>
      <c r="P475" s="1788">
        <f t="shared" si="132"/>
        <v>0.79378819363326736</v>
      </c>
      <c r="Q475" s="1715">
        <v>335.42</v>
      </c>
      <c r="R475" s="1788">
        <f t="shared" si="133"/>
        <v>0.20621180636673264</v>
      </c>
      <c r="S475" s="1775">
        <f t="shared" si="121"/>
        <v>13.4168</v>
      </c>
      <c r="T475" s="1750"/>
      <c r="U475" s="1715">
        <f t="shared" si="134"/>
        <v>0</v>
      </c>
      <c r="V475" s="1715">
        <f t="shared" si="120"/>
        <v>0</v>
      </c>
      <c r="W475" s="1715">
        <f t="shared" si="130"/>
        <v>2709</v>
      </c>
      <c r="X475" s="1718">
        <v>2709</v>
      </c>
      <c r="Y475" s="1729">
        <v>616178</v>
      </c>
      <c r="Z475" s="1720">
        <v>42503</v>
      </c>
      <c r="AA475" s="1778" t="s">
        <v>213</v>
      </c>
      <c r="AB475" s="1875"/>
    </row>
    <row r="476" spans="1:28" s="1713" customFormat="1" x14ac:dyDescent="0.2">
      <c r="A476" s="1802">
        <v>2016177</v>
      </c>
      <c r="B476" s="1727"/>
      <c r="C476" s="1727">
        <v>589516</v>
      </c>
      <c r="D476" s="1713" t="s">
        <v>68</v>
      </c>
      <c r="E476" s="1713">
        <v>1</v>
      </c>
      <c r="F476" s="1713">
        <v>11</v>
      </c>
      <c r="G476" s="1713">
        <v>5</v>
      </c>
      <c r="H476" s="1713">
        <v>3</v>
      </c>
      <c r="I476" s="1728">
        <v>1</v>
      </c>
      <c r="J476" s="1728">
        <v>1</v>
      </c>
      <c r="K476" s="1728"/>
      <c r="L476" s="1715">
        <v>3197</v>
      </c>
      <c r="M476" s="1715">
        <v>3009.52</v>
      </c>
      <c r="N476" s="1715">
        <f t="shared" si="131"/>
        <v>2042.51</v>
      </c>
      <c r="O476" s="1715">
        <v>1640.43</v>
      </c>
      <c r="P476" s="1788">
        <f t="shared" si="132"/>
        <v>0.80314417065277532</v>
      </c>
      <c r="Q476" s="1715">
        <v>402.08</v>
      </c>
      <c r="R476" s="1788">
        <f t="shared" si="133"/>
        <v>0.19685582934722473</v>
      </c>
      <c r="S476" s="1775">
        <f t="shared" si="121"/>
        <v>16.083199999999998</v>
      </c>
      <c r="T476" s="1750"/>
      <c r="U476" s="1715">
        <f t="shared" si="134"/>
        <v>0</v>
      </c>
      <c r="V476" s="1715">
        <f t="shared" si="120"/>
        <v>0</v>
      </c>
      <c r="W476" s="1715">
        <f t="shared" si="130"/>
        <v>3197</v>
      </c>
      <c r="X476" s="1718">
        <v>3197</v>
      </c>
      <c r="Y476" s="1729">
        <v>616179</v>
      </c>
      <c r="Z476" s="1720">
        <v>42503</v>
      </c>
      <c r="AA476" s="1778" t="s">
        <v>213</v>
      </c>
      <c r="AB476" s="1875"/>
    </row>
    <row r="477" spans="1:28" s="1713" customFormat="1" x14ac:dyDescent="0.2">
      <c r="A477" s="1802">
        <v>2016178</v>
      </c>
      <c r="B477" s="1727"/>
      <c r="C477" s="1727">
        <v>591016</v>
      </c>
      <c r="D477" s="1713" t="s">
        <v>68</v>
      </c>
      <c r="E477" s="1713">
        <v>1</v>
      </c>
      <c r="F477" s="1713">
        <v>9</v>
      </c>
      <c r="G477" s="1713">
        <v>5</v>
      </c>
      <c r="H477" s="1713">
        <v>2</v>
      </c>
      <c r="I477" s="1728">
        <v>1</v>
      </c>
      <c r="J477" s="1728">
        <v>1</v>
      </c>
      <c r="K477" s="1728"/>
      <c r="L477" s="1715">
        <v>2819</v>
      </c>
      <c r="M477" s="1715">
        <v>2483.12</v>
      </c>
      <c r="N477" s="1715">
        <f t="shared" si="131"/>
        <v>1693.34</v>
      </c>
      <c r="O477" s="1715">
        <v>1322.09</v>
      </c>
      <c r="P477" s="1788">
        <f t="shared" si="132"/>
        <v>0.78075873717032607</v>
      </c>
      <c r="Q477" s="1715">
        <v>371.25</v>
      </c>
      <c r="R477" s="1788">
        <f t="shared" si="133"/>
        <v>0.21924126282967391</v>
      </c>
      <c r="S477" s="1775">
        <f t="shared" si="121"/>
        <v>14.85</v>
      </c>
      <c r="T477" s="1750"/>
      <c r="U477" s="1715">
        <f t="shared" si="134"/>
        <v>0</v>
      </c>
      <c r="V477" s="1715">
        <f t="shared" si="120"/>
        <v>0</v>
      </c>
      <c r="W477" s="1715">
        <f t="shared" si="130"/>
        <v>2819</v>
      </c>
      <c r="X477" s="1718">
        <v>2819</v>
      </c>
      <c r="Y477" s="1729">
        <v>616180</v>
      </c>
      <c r="Z477" s="1720">
        <v>42503</v>
      </c>
      <c r="AA477" s="1778" t="s">
        <v>213</v>
      </c>
      <c r="AB477" s="1875"/>
    </row>
    <row r="478" spans="1:28" s="1713" customFormat="1" x14ac:dyDescent="0.2">
      <c r="A478" s="1801">
        <v>2016179</v>
      </c>
      <c r="B478" s="1727"/>
      <c r="C478" s="1727" t="s">
        <v>1110</v>
      </c>
      <c r="D478" s="1713" t="s">
        <v>68</v>
      </c>
      <c r="E478" s="1713">
        <v>0</v>
      </c>
      <c r="F478" s="1713">
        <v>0</v>
      </c>
      <c r="G478" s="1713">
        <v>0</v>
      </c>
      <c r="H478" s="1713">
        <v>0</v>
      </c>
      <c r="I478" s="1728">
        <v>1</v>
      </c>
      <c r="J478" s="1728">
        <v>1</v>
      </c>
      <c r="K478" s="1728"/>
      <c r="L478" s="1715">
        <v>35.9</v>
      </c>
      <c r="M478" s="1715"/>
      <c r="N478" s="1715">
        <f t="shared" si="131"/>
        <v>17.95</v>
      </c>
      <c r="O478" s="1715">
        <v>17.95</v>
      </c>
      <c r="P478" s="1788">
        <f t="shared" si="132"/>
        <v>1</v>
      </c>
      <c r="Q478" s="1715">
        <v>0</v>
      </c>
      <c r="R478" s="1788">
        <f t="shared" si="133"/>
        <v>0</v>
      </c>
      <c r="S478" s="1775">
        <f t="shared" si="121"/>
        <v>0</v>
      </c>
      <c r="T478" s="1750"/>
      <c r="U478" s="1715">
        <f t="shared" si="134"/>
        <v>0</v>
      </c>
      <c r="V478" s="1715">
        <f t="shared" si="120"/>
        <v>0</v>
      </c>
      <c r="W478" s="1715">
        <f t="shared" si="130"/>
        <v>35.9</v>
      </c>
      <c r="X478" s="1718">
        <v>35.9</v>
      </c>
      <c r="Y478" s="1729">
        <v>616350</v>
      </c>
      <c r="Z478" s="1720">
        <v>42608</v>
      </c>
      <c r="AA478" s="1778" t="s">
        <v>213</v>
      </c>
      <c r="AB478" s="1875"/>
    </row>
    <row r="479" spans="1:28" s="1713" customFormat="1" x14ac:dyDescent="0.2">
      <c r="A479" s="1801">
        <v>2016180</v>
      </c>
      <c r="B479" s="1727"/>
      <c r="C479" s="1727" t="s">
        <v>1121</v>
      </c>
      <c r="D479" s="1713" t="s">
        <v>68</v>
      </c>
      <c r="E479" s="1713">
        <v>0</v>
      </c>
      <c r="F479" s="1713">
        <v>0</v>
      </c>
      <c r="G479" s="1713">
        <v>0</v>
      </c>
      <c r="H479" s="1713">
        <v>0</v>
      </c>
      <c r="I479" s="1728">
        <v>1</v>
      </c>
      <c r="J479" s="1728">
        <v>1</v>
      </c>
      <c r="K479" s="1728"/>
      <c r="L479" s="1715">
        <v>318</v>
      </c>
      <c r="M479" s="1715"/>
      <c r="N479" s="1715">
        <f t="shared" si="131"/>
        <v>159.12</v>
      </c>
      <c r="O479" s="1715">
        <v>159.12</v>
      </c>
      <c r="P479" s="1788">
        <f t="shared" si="132"/>
        <v>1</v>
      </c>
      <c r="Q479" s="1715">
        <v>0</v>
      </c>
      <c r="R479" s="1788">
        <f t="shared" si="133"/>
        <v>0</v>
      </c>
      <c r="S479" s="1775">
        <f t="shared" si="121"/>
        <v>0</v>
      </c>
      <c r="T479" s="1750"/>
      <c r="U479" s="1715">
        <f t="shared" si="134"/>
        <v>0</v>
      </c>
      <c r="V479" s="1715">
        <f t="shared" si="120"/>
        <v>0</v>
      </c>
      <c r="W479" s="1715">
        <f t="shared" si="130"/>
        <v>318</v>
      </c>
      <c r="X479" s="1718">
        <v>318</v>
      </c>
      <c r="Y479" s="1729">
        <v>616350</v>
      </c>
      <c r="Z479" s="1720">
        <v>42608</v>
      </c>
      <c r="AA479" s="1778" t="s">
        <v>213</v>
      </c>
      <c r="AB479" s="1875"/>
    </row>
    <row r="480" spans="1:28" s="1713" customFormat="1" x14ac:dyDescent="0.2">
      <c r="A480" s="1801">
        <v>2016181</v>
      </c>
      <c r="B480" s="1727"/>
      <c r="C480" s="1727" t="s">
        <v>1115</v>
      </c>
      <c r="D480" s="1713" t="s">
        <v>68</v>
      </c>
      <c r="E480" s="1713">
        <v>0</v>
      </c>
      <c r="F480" s="1713">
        <v>0</v>
      </c>
      <c r="G480" s="1713">
        <v>0</v>
      </c>
      <c r="H480" s="1713">
        <v>0</v>
      </c>
      <c r="I480" s="1728">
        <v>1</v>
      </c>
      <c r="J480" s="1728">
        <v>1</v>
      </c>
      <c r="K480" s="1728"/>
      <c r="L480" s="1715">
        <v>18.82</v>
      </c>
      <c r="M480" s="1715"/>
      <c r="N480" s="1715">
        <f t="shared" si="131"/>
        <v>9.41</v>
      </c>
      <c r="O480" s="1715">
        <v>9.41</v>
      </c>
      <c r="P480" s="1788">
        <f t="shared" si="132"/>
        <v>1</v>
      </c>
      <c r="Q480" s="1715">
        <v>0</v>
      </c>
      <c r="R480" s="1788">
        <f t="shared" si="133"/>
        <v>0</v>
      </c>
      <c r="S480" s="1775">
        <f t="shared" si="121"/>
        <v>0</v>
      </c>
      <c r="T480" s="1750"/>
      <c r="U480" s="1715">
        <f t="shared" si="134"/>
        <v>0</v>
      </c>
      <c r="V480" s="1715">
        <f t="shared" si="120"/>
        <v>0</v>
      </c>
      <c r="W480" s="1715">
        <f t="shared" si="130"/>
        <v>18.82</v>
      </c>
      <c r="X480" s="1718">
        <v>18.82</v>
      </c>
      <c r="Y480" s="1729">
        <v>616350</v>
      </c>
      <c r="Z480" s="1720">
        <v>42608</v>
      </c>
      <c r="AA480" s="1778" t="s">
        <v>213</v>
      </c>
      <c r="AB480" s="1875"/>
    </row>
    <row r="481" spans="1:28" s="1713" customFormat="1" x14ac:dyDescent="0.2">
      <c r="A481" s="1801">
        <v>2016182</v>
      </c>
      <c r="B481" s="1727"/>
      <c r="C481" s="1727" t="s">
        <v>1119</v>
      </c>
      <c r="D481" s="1713" t="s">
        <v>68</v>
      </c>
      <c r="E481" s="1713">
        <v>0</v>
      </c>
      <c r="F481" s="1713">
        <v>0</v>
      </c>
      <c r="G481" s="1713">
        <v>0</v>
      </c>
      <c r="H481" s="1713">
        <v>0</v>
      </c>
      <c r="I481" s="1728">
        <v>1</v>
      </c>
      <c r="J481" s="1728">
        <v>1</v>
      </c>
      <c r="K481" s="1728"/>
      <c r="L481" s="1715">
        <v>175.38</v>
      </c>
      <c r="M481" s="1715"/>
      <c r="N481" s="1715">
        <f t="shared" si="131"/>
        <v>87.69</v>
      </c>
      <c r="O481" s="1715">
        <v>87.69</v>
      </c>
      <c r="P481" s="1788">
        <f t="shared" si="132"/>
        <v>1</v>
      </c>
      <c r="Q481" s="1715">
        <v>0</v>
      </c>
      <c r="R481" s="1788">
        <f t="shared" si="133"/>
        <v>0</v>
      </c>
      <c r="S481" s="1775">
        <f t="shared" si="121"/>
        <v>0</v>
      </c>
      <c r="T481" s="1750"/>
      <c r="U481" s="1715">
        <f t="shared" si="134"/>
        <v>0</v>
      </c>
      <c r="V481" s="1715">
        <f t="shared" si="120"/>
        <v>0</v>
      </c>
      <c r="W481" s="1715">
        <f t="shared" si="130"/>
        <v>175.38</v>
      </c>
      <c r="X481" s="1718">
        <v>175.38</v>
      </c>
      <c r="Y481" s="1729">
        <v>616350</v>
      </c>
      <c r="Z481" s="1720">
        <v>42608</v>
      </c>
      <c r="AA481" s="1778" t="s">
        <v>213</v>
      </c>
      <c r="AB481" s="1875"/>
    </row>
    <row r="482" spans="1:28" s="1713" customFormat="1" x14ac:dyDescent="0.2">
      <c r="A482" s="1801">
        <v>2016183</v>
      </c>
      <c r="B482" s="1727"/>
      <c r="C482" s="1727" t="s">
        <v>1122</v>
      </c>
      <c r="D482" s="1713" t="s">
        <v>68</v>
      </c>
      <c r="E482" s="1713">
        <v>0</v>
      </c>
      <c r="F482" s="1713">
        <v>0</v>
      </c>
      <c r="G482" s="1713">
        <v>0</v>
      </c>
      <c r="H482" s="1713">
        <v>0</v>
      </c>
      <c r="I482" s="1728">
        <v>1</v>
      </c>
      <c r="J482" s="1728">
        <v>1</v>
      </c>
      <c r="K482" s="1728"/>
      <c r="L482" s="1715">
        <v>47.55</v>
      </c>
      <c r="M482" s="1715"/>
      <c r="N482" s="1715">
        <f t="shared" si="131"/>
        <v>21.58</v>
      </c>
      <c r="O482" s="1715">
        <v>21.58</v>
      </c>
      <c r="P482" s="1788">
        <f t="shared" si="132"/>
        <v>1</v>
      </c>
      <c r="Q482" s="1715">
        <v>0</v>
      </c>
      <c r="R482" s="1788">
        <f t="shared" si="133"/>
        <v>0</v>
      </c>
      <c r="S482" s="1775">
        <f t="shared" si="121"/>
        <v>0</v>
      </c>
      <c r="T482" s="1750"/>
      <c r="U482" s="1715">
        <f t="shared" si="134"/>
        <v>0</v>
      </c>
      <c r="V482" s="1715">
        <f t="shared" si="120"/>
        <v>0</v>
      </c>
      <c r="W482" s="1715">
        <f t="shared" si="130"/>
        <v>47.55</v>
      </c>
      <c r="X482" s="1718">
        <v>47.55</v>
      </c>
      <c r="Y482" s="1729">
        <v>616350</v>
      </c>
      <c r="Z482" s="1720">
        <v>42608</v>
      </c>
      <c r="AA482" s="1778" t="s">
        <v>213</v>
      </c>
      <c r="AB482" s="1875"/>
    </row>
    <row r="483" spans="1:28" s="1713" customFormat="1" x14ac:dyDescent="0.2">
      <c r="A483" s="1801">
        <v>2016184</v>
      </c>
      <c r="B483" s="1727"/>
      <c r="C483" s="1727" t="s">
        <v>1125</v>
      </c>
      <c r="D483" s="1713" t="s">
        <v>68</v>
      </c>
      <c r="E483" s="1713">
        <v>0</v>
      </c>
      <c r="F483" s="1713">
        <v>0</v>
      </c>
      <c r="G483" s="1713">
        <v>0</v>
      </c>
      <c r="H483" s="1713">
        <v>0</v>
      </c>
      <c r="I483" s="1728">
        <v>1</v>
      </c>
      <c r="J483" s="1728">
        <v>1</v>
      </c>
      <c r="K483" s="1728"/>
      <c r="L483" s="1715">
        <v>53.4</v>
      </c>
      <c r="M483" s="1715"/>
      <c r="N483" s="1715">
        <f t="shared" si="131"/>
        <v>26.7</v>
      </c>
      <c r="O483" s="1715">
        <v>26.7</v>
      </c>
      <c r="P483" s="1788">
        <f t="shared" si="132"/>
        <v>1</v>
      </c>
      <c r="Q483" s="1715">
        <v>0</v>
      </c>
      <c r="R483" s="1788">
        <f t="shared" si="133"/>
        <v>0</v>
      </c>
      <c r="S483" s="1775">
        <f t="shared" si="121"/>
        <v>0</v>
      </c>
      <c r="T483" s="1750"/>
      <c r="U483" s="1715">
        <f t="shared" si="134"/>
        <v>0</v>
      </c>
      <c r="V483" s="1715">
        <f t="shared" ref="V483:V520" si="135">L483-W483</f>
        <v>0</v>
      </c>
      <c r="W483" s="1715">
        <f t="shared" si="130"/>
        <v>53.4</v>
      </c>
      <c r="X483" s="1718">
        <v>53.4</v>
      </c>
      <c r="Y483" s="1729">
        <v>616350</v>
      </c>
      <c r="Z483" s="1720">
        <v>42608</v>
      </c>
      <c r="AA483" s="1778" t="s">
        <v>213</v>
      </c>
      <c r="AB483" s="1875"/>
    </row>
    <row r="484" spans="1:28" s="1713" customFormat="1" x14ac:dyDescent="0.2">
      <c r="A484" s="1801">
        <v>2016185</v>
      </c>
      <c r="B484" s="1727"/>
      <c r="C484" s="1727" t="s">
        <v>1140</v>
      </c>
      <c r="D484" s="1713" t="s">
        <v>1100</v>
      </c>
      <c r="E484" s="1713">
        <v>1</v>
      </c>
      <c r="F484" s="1713">
        <v>2</v>
      </c>
      <c r="G484" s="1713">
        <v>1</v>
      </c>
      <c r="H484" s="1713">
        <v>1</v>
      </c>
      <c r="I484" s="1728">
        <v>1</v>
      </c>
      <c r="J484" s="1728">
        <v>1</v>
      </c>
      <c r="K484" s="1728"/>
      <c r="L484" s="1715">
        <v>747.09</v>
      </c>
      <c r="M484" s="1715"/>
      <c r="N484" s="1715">
        <f t="shared" si="131"/>
        <v>460.59000000000003</v>
      </c>
      <c r="O484" s="1715">
        <v>342.11</v>
      </c>
      <c r="P484" s="1788">
        <f t="shared" si="132"/>
        <v>0.74276471482229312</v>
      </c>
      <c r="Q484" s="1715">
        <v>118.48</v>
      </c>
      <c r="R484" s="1788">
        <f t="shared" si="133"/>
        <v>0.25723528517770683</v>
      </c>
      <c r="S484" s="1775">
        <f t="shared" si="121"/>
        <v>4.7392000000000003</v>
      </c>
      <c r="T484" s="1750"/>
      <c r="U484" s="1715">
        <f t="shared" si="134"/>
        <v>0</v>
      </c>
      <c r="V484" s="1715">
        <f t="shared" si="135"/>
        <v>0</v>
      </c>
      <c r="W484" s="1715">
        <f t="shared" si="130"/>
        <v>747.09</v>
      </c>
      <c r="X484" s="1718">
        <v>747.09</v>
      </c>
      <c r="Y484" s="1729">
        <v>616316</v>
      </c>
      <c r="Z484" s="1720">
        <v>42566</v>
      </c>
      <c r="AA484" s="1778" t="s">
        <v>213</v>
      </c>
      <c r="AB484" s="1875"/>
    </row>
    <row r="485" spans="1:28" s="1713" customFormat="1" x14ac:dyDescent="0.2">
      <c r="A485" s="1802">
        <v>2016186</v>
      </c>
      <c r="B485" s="1727"/>
      <c r="C485" s="1727" t="s">
        <v>1159</v>
      </c>
      <c r="D485" s="1713" t="s">
        <v>68</v>
      </c>
      <c r="E485" s="1713">
        <v>5</v>
      </c>
      <c r="F485" s="1713">
        <v>40</v>
      </c>
      <c r="G485" s="1713">
        <v>25</v>
      </c>
      <c r="H485" s="1713">
        <v>15</v>
      </c>
      <c r="I485" s="1728">
        <v>1</v>
      </c>
      <c r="J485" s="1728">
        <v>1</v>
      </c>
      <c r="K485" s="1728"/>
      <c r="L485" s="1715">
        <v>10530</v>
      </c>
      <c r="M485" s="1715">
        <v>10409.67</v>
      </c>
      <c r="N485" s="1715">
        <f t="shared" si="131"/>
        <v>7087.28</v>
      </c>
      <c r="O485" s="1715">
        <v>5312.28</v>
      </c>
      <c r="P485" s="1788">
        <f t="shared" si="132"/>
        <v>0.74955130882369536</v>
      </c>
      <c r="Q485" s="1715">
        <v>1775</v>
      </c>
      <c r="R485" s="1788">
        <f t="shared" si="133"/>
        <v>0.25044869117630458</v>
      </c>
      <c r="S485" s="1775">
        <f t="shared" si="121"/>
        <v>71</v>
      </c>
      <c r="T485" s="1750"/>
      <c r="U485" s="1715">
        <f t="shared" si="134"/>
        <v>0</v>
      </c>
      <c r="V485" s="1715">
        <f t="shared" si="135"/>
        <v>0</v>
      </c>
      <c r="W485" s="1715">
        <f t="shared" si="130"/>
        <v>10530</v>
      </c>
      <c r="X485" s="1718">
        <v>10530</v>
      </c>
      <c r="Y485" s="1729">
        <v>616181</v>
      </c>
      <c r="Z485" s="1720">
        <v>42503</v>
      </c>
      <c r="AA485" s="1778" t="s">
        <v>213</v>
      </c>
      <c r="AB485" s="1875"/>
    </row>
    <row r="486" spans="1:28" s="1713" customFormat="1" x14ac:dyDescent="0.2">
      <c r="A486" s="1802">
        <v>2016187</v>
      </c>
      <c r="B486" s="1727"/>
      <c r="C486" s="1727">
        <v>563416</v>
      </c>
      <c r="D486" s="1713" t="s">
        <v>68</v>
      </c>
      <c r="E486" s="1827">
        <v>1</v>
      </c>
      <c r="F486" s="1796">
        <v>13</v>
      </c>
      <c r="G486" s="1796">
        <v>4</v>
      </c>
      <c r="H486" s="1796">
        <v>5</v>
      </c>
      <c r="I486" s="1728">
        <v>1</v>
      </c>
      <c r="J486" s="1728">
        <v>1</v>
      </c>
      <c r="K486" s="1728"/>
      <c r="L486" s="1715">
        <v>6040</v>
      </c>
      <c r="M486" s="1715">
        <v>6039.89</v>
      </c>
      <c r="N486" s="1715">
        <f>O486+Q486</f>
        <v>4089.54</v>
      </c>
      <c r="O486" s="1715">
        <v>3414.54</v>
      </c>
      <c r="P486" s="1788">
        <f>IF(N486&lt;=0,"",O486/N486)</f>
        <v>0.83494476151351982</v>
      </c>
      <c r="Q486" s="1715">
        <v>675</v>
      </c>
      <c r="R486" s="1788">
        <f>IF(N486&lt;=0,"",Q486/N486)</f>
        <v>0.16505523848648015</v>
      </c>
      <c r="S486" s="1775">
        <f>Q486/$S$1</f>
        <v>27</v>
      </c>
      <c r="T486" s="1750"/>
      <c r="U486" s="1715">
        <f t="shared" si="134"/>
        <v>0</v>
      </c>
      <c r="V486" s="1715">
        <f>L486-W486</f>
        <v>0</v>
      </c>
      <c r="W486" s="1715">
        <f t="shared" si="130"/>
        <v>6040</v>
      </c>
      <c r="X486" s="1718">
        <v>6040</v>
      </c>
      <c r="Y486" s="1729">
        <v>616182</v>
      </c>
      <c r="Z486" s="1720">
        <v>42503</v>
      </c>
      <c r="AA486" s="1778" t="s">
        <v>213</v>
      </c>
      <c r="AB486" s="1875"/>
    </row>
    <row r="487" spans="1:28" s="1713" customFormat="1" x14ac:dyDescent="0.2">
      <c r="A487" s="1802">
        <v>2016188</v>
      </c>
      <c r="B487" s="1727"/>
      <c r="C487" s="1727">
        <v>520116</v>
      </c>
      <c r="D487" s="1713" t="s">
        <v>68</v>
      </c>
      <c r="E487" s="1713">
        <v>1</v>
      </c>
      <c r="F487" s="1713">
        <v>9</v>
      </c>
      <c r="G487" s="1713">
        <v>7</v>
      </c>
      <c r="H487" s="1713">
        <v>3</v>
      </c>
      <c r="I487" s="1728">
        <v>1</v>
      </c>
      <c r="J487" s="1728">
        <v>1</v>
      </c>
      <c r="K487" s="1728"/>
      <c r="L487" s="1715">
        <v>2677</v>
      </c>
      <c r="M487" s="1715">
        <v>2667.23</v>
      </c>
      <c r="N487" s="1715">
        <f t="shared" si="131"/>
        <v>1809.37</v>
      </c>
      <c r="O487" s="1715">
        <v>1391.04</v>
      </c>
      <c r="P487" s="1788">
        <f t="shared" si="132"/>
        <v>0.76879797940719696</v>
      </c>
      <c r="Q487" s="1715">
        <v>418.33</v>
      </c>
      <c r="R487" s="1788">
        <f t="shared" si="133"/>
        <v>0.23120202059280304</v>
      </c>
      <c r="S487" s="1775">
        <f t="shared" si="121"/>
        <v>16.7332</v>
      </c>
      <c r="T487" s="1750"/>
      <c r="U487" s="1715">
        <f t="shared" si="134"/>
        <v>0</v>
      </c>
      <c r="V487" s="1715">
        <f t="shared" si="135"/>
        <v>0</v>
      </c>
      <c r="W487" s="1715">
        <f t="shared" si="130"/>
        <v>2677</v>
      </c>
      <c r="X487" s="1718">
        <v>2677</v>
      </c>
      <c r="Y487" s="1729">
        <v>616183</v>
      </c>
      <c r="Z487" s="1720">
        <v>42503</v>
      </c>
      <c r="AA487" s="1778" t="s">
        <v>213</v>
      </c>
      <c r="AB487" s="1875"/>
    </row>
    <row r="488" spans="1:28" s="1713" customFormat="1" x14ac:dyDescent="0.2">
      <c r="A488" s="1802">
        <v>2016189</v>
      </c>
      <c r="B488" s="1727"/>
      <c r="C488" s="1727" t="s">
        <v>1160</v>
      </c>
      <c r="D488" s="1713" t="s">
        <v>68</v>
      </c>
      <c r="E488" s="1713">
        <v>1</v>
      </c>
      <c r="F488" s="1713">
        <v>7</v>
      </c>
      <c r="G488" s="1713">
        <v>4</v>
      </c>
      <c r="H488" s="1713">
        <v>5</v>
      </c>
      <c r="I488" s="1728">
        <v>1</v>
      </c>
      <c r="J488" s="1728">
        <v>1</v>
      </c>
      <c r="K488" s="1728"/>
      <c r="L488" s="1715">
        <v>4426</v>
      </c>
      <c r="M488" s="1715">
        <v>3679.91</v>
      </c>
      <c r="N488" s="1715">
        <f>O488+Q488</f>
        <v>2489.7600000000002</v>
      </c>
      <c r="O488" s="1715">
        <v>2031.43</v>
      </c>
      <c r="P488" s="1788">
        <f>IF(N488&lt;=0,"",O488/N488)</f>
        <v>0.81591398367714152</v>
      </c>
      <c r="Q488" s="1715">
        <v>458.33</v>
      </c>
      <c r="R488" s="1788">
        <f>IF(N488&lt;=0,"",Q488/N488)</f>
        <v>0.1840860163228584</v>
      </c>
      <c r="S488" s="1775">
        <f>Q488/$S$1</f>
        <v>18.333199999999998</v>
      </c>
      <c r="T488" s="1750"/>
      <c r="U488" s="1715">
        <f t="shared" si="134"/>
        <v>0</v>
      </c>
      <c r="V488" s="1715">
        <f>L488-W488</f>
        <v>0</v>
      </c>
      <c r="W488" s="1715">
        <f t="shared" si="130"/>
        <v>4426</v>
      </c>
      <c r="X488" s="1718">
        <v>4426</v>
      </c>
      <c r="Y488" s="1729">
        <v>616784</v>
      </c>
      <c r="Z488" s="1720">
        <v>42503</v>
      </c>
      <c r="AA488" s="1778" t="s">
        <v>213</v>
      </c>
      <c r="AB488" s="1875"/>
    </row>
    <row r="489" spans="1:28" s="1713" customFormat="1" x14ac:dyDescent="0.2">
      <c r="A489" s="1802">
        <v>2016190</v>
      </c>
      <c r="B489" s="1727"/>
      <c r="C489" s="1727">
        <v>591516</v>
      </c>
      <c r="D489" s="1713" t="s">
        <v>68</v>
      </c>
      <c r="E489" s="1713">
        <v>1</v>
      </c>
      <c r="F489" s="1713">
        <v>9</v>
      </c>
      <c r="G489" s="1713">
        <v>8</v>
      </c>
      <c r="H489" s="1713">
        <v>2</v>
      </c>
      <c r="I489" s="1728">
        <v>1</v>
      </c>
      <c r="J489" s="1728">
        <v>1</v>
      </c>
      <c r="K489" s="1728"/>
      <c r="L489" s="1715">
        <v>1879</v>
      </c>
      <c r="M489" s="1715">
        <v>1982.82</v>
      </c>
      <c r="N489" s="1715">
        <f t="shared" si="131"/>
        <v>1350.01</v>
      </c>
      <c r="O489" s="1715">
        <v>1000.01</v>
      </c>
      <c r="P489" s="1788">
        <f>IF(N489&lt;=0,"",O489/N489)</f>
        <v>0.74074266116547283</v>
      </c>
      <c r="Q489" s="1715">
        <v>350</v>
      </c>
      <c r="R489" s="1788">
        <f t="shared" si="133"/>
        <v>0.25925733883452717</v>
      </c>
      <c r="S489" s="1775">
        <f t="shared" si="121"/>
        <v>14</v>
      </c>
      <c r="T489" s="1750"/>
      <c r="U489" s="1715">
        <f t="shared" si="134"/>
        <v>0</v>
      </c>
      <c r="V489" s="1715">
        <f t="shared" si="135"/>
        <v>0</v>
      </c>
      <c r="W489" s="1715">
        <f t="shared" si="130"/>
        <v>1879</v>
      </c>
      <c r="X489" s="1718">
        <v>1879</v>
      </c>
      <c r="Y489" s="1729">
        <v>616185</v>
      </c>
      <c r="Z489" s="1720">
        <v>42503</v>
      </c>
      <c r="AA489" s="1778" t="s">
        <v>213</v>
      </c>
      <c r="AB489" s="1875"/>
    </row>
    <row r="490" spans="1:28" s="1713" customFormat="1" x14ac:dyDescent="0.2">
      <c r="A490" s="1802">
        <v>2016191</v>
      </c>
      <c r="B490" s="1727"/>
      <c r="C490" s="1727">
        <v>536816</v>
      </c>
      <c r="D490" s="1713" t="s">
        <v>68</v>
      </c>
      <c r="E490" s="1713">
        <v>1</v>
      </c>
      <c r="F490" s="1713">
        <v>11</v>
      </c>
      <c r="G490" s="1713">
        <v>6</v>
      </c>
      <c r="H490" s="1713">
        <v>4</v>
      </c>
      <c r="I490" s="1728">
        <v>1</v>
      </c>
      <c r="J490" s="1728">
        <v>1</v>
      </c>
      <c r="K490" s="1728"/>
      <c r="L490" s="1715">
        <v>4956</v>
      </c>
      <c r="M490" s="1715">
        <v>4956</v>
      </c>
      <c r="N490" s="1715">
        <f t="shared" si="131"/>
        <v>3407.1</v>
      </c>
      <c r="O490" s="1715">
        <v>2720.02</v>
      </c>
      <c r="P490" s="1788">
        <f t="shared" si="132"/>
        <v>0.79833876317102526</v>
      </c>
      <c r="Q490" s="1715">
        <v>687.08</v>
      </c>
      <c r="R490" s="1788">
        <f t="shared" si="133"/>
        <v>0.2016612368289748</v>
      </c>
      <c r="S490" s="1775">
        <f t="shared" si="121"/>
        <v>27.4832</v>
      </c>
      <c r="T490" s="1750"/>
      <c r="U490" s="1715">
        <f t="shared" si="134"/>
        <v>0</v>
      </c>
      <c r="V490" s="1715">
        <f t="shared" si="135"/>
        <v>0</v>
      </c>
      <c r="W490" s="1715">
        <f t="shared" si="130"/>
        <v>4956</v>
      </c>
      <c r="X490" s="1718">
        <v>4956</v>
      </c>
      <c r="Y490" s="1729">
        <v>616186</v>
      </c>
      <c r="Z490" s="1720">
        <v>42503</v>
      </c>
      <c r="AA490" s="1778" t="s">
        <v>213</v>
      </c>
      <c r="AB490" s="1875"/>
    </row>
    <row r="491" spans="1:28" s="1713" customFormat="1" x14ac:dyDescent="0.2">
      <c r="A491" s="1801" t="s">
        <v>1491</v>
      </c>
      <c r="B491" s="1727"/>
      <c r="C491" s="1727" t="s">
        <v>1492</v>
      </c>
      <c r="D491" s="1713" t="s">
        <v>68</v>
      </c>
      <c r="E491" s="1713">
        <v>0</v>
      </c>
      <c r="F491" s="1713">
        <v>0</v>
      </c>
      <c r="G491" s="1713">
        <v>0</v>
      </c>
      <c r="H491" s="1713">
        <v>0</v>
      </c>
      <c r="I491" s="1728">
        <v>1</v>
      </c>
      <c r="J491" s="1728">
        <v>1</v>
      </c>
      <c r="K491" s="1728"/>
      <c r="L491" s="1715">
        <v>122.64</v>
      </c>
      <c r="M491" s="1715"/>
      <c r="N491" s="1715">
        <f t="shared" si="131"/>
        <v>61.32</v>
      </c>
      <c r="O491" s="1715">
        <v>61.32</v>
      </c>
      <c r="P491" s="1788">
        <f>IF(N491&lt;=0,"",O491/N491)</f>
        <v>1</v>
      </c>
      <c r="Q491" s="1715">
        <v>0</v>
      </c>
      <c r="R491" s="1788">
        <f>IF(N491&lt;=0,"",Q491/N491)</f>
        <v>0</v>
      </c>
      <c r="S491" s="1775">
        <f>Q491/$S$1</f>
        <v>0</v>
      </c>
      <c r="T491" s="1750"/>
      <c r="U491" s="1715">
        <f>((1-I491)*O491)+((1-J491)*Q491)</f>
        <v>0</v>
      </c>
      <c r="V491" s="1715">
        <f>L491-W491</f>
        <v>0</v>
      </c>
      <c r="W491" s="1715">
        <f t="shared" si="130"/>
        <v>122.64</v>
      </c>
      <c r="X491" s="1718">
        <v>122.64</v>
      </c>
      <c r="Y491" s="1729">
        <v>616350</v>
      </c>
      <c r="Z491" s="1720">
        <v>42608</v>
      </c>
      <c r="AA491" s="1778" t="s">
        <v>213</v>
      </c>
      <c r="AB491" s="1875"/>
    </row>
    <row r="492" spans="1:28" s="1713" customFormat="1" x14ac:dyDescent="0.2">
      <c r="A492" s="1802">
        <v>2016192</v>
      </c>
      <c r="B492" s="1727"/>
      <c r="C492" s="1727">
        <v>590816</v>
      </c>
      <c r="D492" s="1713" t="s">
        <v>68</v>
      </c>
      <c r="E492" s="1713">
        <v>1</v>
      </c>
      <c r="F492" s="1713">
        <v>9</v>
      </c>
      <c r="G492" s="1713">
        <v>5</v>
      </c>
      <c r="H492" s="1713">
        <v>2</v>
      </c>
      <c r="I492" s="1728">
        <v>1</v>
      </c>
      <c r="J492" s="1728">
        <v>1</v>
      </c>
      <c r="K492" s="1728"/>
      <c r="L492" s="1715">
        <v>2709</v>
      </c>
      <c r="M492" s="1715">
        <v>2365.9299999999998</v>
      </c>
      <c r="N492" s="1715">
        <f t="shared" si="131"/>
        <v>1626.5800000000002</v>
      </c>
      <c r="O492" s="1715">
        <v>1291.1600000000001</v>
      </c>
      <c r="P492" s="1788">
        <f t="shared" si="132"/>
        <v>0.79378819363326736</v>
      </c>
      <c r="Q492" s="1715">
        <v>335.42</v>
      </c>
      <c r="R492" s="1788">
        <f t="shared" si="133"/>
        <v>0.20621180636673264</v>
      </c>
      <c r="S492" s="1775">
        <f t="shared" si="121"/>
        <v>13.4168</v>
      </c>
      <c r="T492" s="1750"/>
      <c r="U492" s="1715">
        <f t="shared" si="134"/>
        <v>0</v>
      </c>
      <c r="V492" s="1715">
        <f t="shared" si="135"/>
        <v>0</v>
      </c>
      <c r="W492" s="1715">
        <f t="shared" si="130"/>
        <v>2709</v>
      </c>
      <c r="X492" s="1718">
        <v>2709</v>
      </c>
      <c r="Y492" s="1729">
        <v>616187</v>
      </c>
      <c r="Z492" s="1720">
        <v>42503</v>
      </c>
      <c r="AA492" s="1778" t="s">
        <v>213</v>
      </c>
      <c r="AB492" s="1875"/>
    </row>
    <row r="493" spans="1:28" s="1713" customFormat="1" x14ac:dyDescent="0.2">
      <c r="A493" s="1802">
        <v>2016193</v>
      </c>
      <c r="B493" s="1727"/>
      <c r="C493" s="1727">
        <v>590916</v>
      </c>
      <c r="D493" s="1713" t="s">
        <v>68</v>
      </c>
      <c r="E493" s="1713">
        <v>1</v>
      </c>
      <c r="F493" s="1713">
        <v>9</v>
      </c>
      <c r="G493" s="1713">
        <v>5</v>
      </c>
      <c r="H493" s="1713">
        <v>2</v>
      </c>
      <c r="I493" s="1728">
        <v>1</v>
      </c>
      <c r="J493" s="1728">
        <v>1</v>
      </c>
      <c r="K493" s="1728"/>
      <c r="L493" s="1715">
        <v>2709</v>
      </c>
      <c r="M493" s="1715">
        <v>2365.9299999999998</v>
      </c>
      <c r="N493" s="1715">
        <f t="shared" si="131"/>
        <v>1626.5800000000002</v>
      </c>
      <c r="O493" s="1715">
        <v>1291.1600000000001</v>
      </c>
      <c r="P493" s="1788">
        <f t="shared" si="132"/>
        <v>0.79378819363326736</v>
      </c>
      <c r="Q493" s="1715">
        <v>335.42</v>
      </c>
      <c r="R493" s="1788">
        <f t="shared" si="133"/>
        <v>0.20621180636673264</v>
      </c>
      <c r="S493" s="1775">
        <f t="shared" si="121"/>
        <v>13.4168</v>
      </c>
      <c r="T493" s="1750"/>
      <c r="U493" s="1715">
        <f t="shared" si="134"/>
        <v>0</v>
      </c>
      <c r="V493" s="1715">
        <f t="shared" si="135"/>
        <v>0</v>
      </c>
      <c r="W493" s="1715">
        <f t="shared" si="130"/>
        <v>2709</v>
      </c>
      <c r="X493" s="1718">
        <v>2709</v>
      </c>
      <c r="Y493" s="1729">
        <v>616188</v>
      </c>
      <c r="Z493" s="1720">
        <v>42503</v>
      </c>
      <c r="AA493" s="1778" t="s">
        <v>213</v>
      </c>
      <c r="AB493" s="1875"/>
    </row>
    <row r="494" spans="1:28" s="1713" customFormat="1" x14ac:dyDescent="0.2">
      <c r="A494" s="1802">
        <v>2016194</v>
      </c>
      <c r="B494" s="1727"/>
      <c r="C494" s="1727">
        <v>591116</v>
      </c>
      <c r="D494" s="1713" t="s">
        <v>68</v>
      </c>
      <c r="E494" s="1713">
        <v>1</v>
      </c>
      <c r="F494" s="1713">
        <v>9</v>
      </c>
      <c r="G494" s="1713">
        <v>5</v>
      </c>
      <c r="H494" s="1713">
        <v>2</v>
      </c>
      <c r="I494" s="1728">
        <v>1</v>
      </c>
      <c r="J494" s="1728">
        <v>1</v>
      </c>
      <c r="K494" s="1728"/>
      <c r="L494" s="1715">
        <v>2819</v>
      </c>
      <c r="M494" s="1715">
        <v>2483.12</v>
      </c>
      <c r="N494" s="1715">
        <f t="shared" si="131"/>
        <v>1693.34</v>
      </c>
      <c r="O494" s="1715">
        <v>1322.09</v>
      </c>
      <c r="P494" s="1788">
        <f t="shared" si="132"/>
        <v>0.78075873717032607</v>
      </c>
      <c r="Q494" s="1715">
        <v>371.25</v>
      </c>
      <c r="R494" s="1788">
        <f t="shared" si="133"/>
        <v>0.21924126282967391</v>
      </c>
      <c r="S494" s="1775">
        <f t="shared" si="121"/>
        <v>14.85</v>
      </c>
      <c r="T494" s="1750"/>
      <c r="U494" s="1715">
        <f t="shared" si="134"/>
        <v>0</v>
      </c>
      <c r="V494" s="1715">
        <f t="shared" si="135"/>
        <v>0</v>
      </c>
      <c r="W494" s="1715">
        <f t="shared" si="130"/>
        <v>2819</v>
      </c>
      <c r="X494" s="1718">
        <v>2819</v>
      </c>
      <c r="Y494" s="1729">
        <v>616189</v>
      </c>
      <c r="Z494" s="1720">
        <v>42503</v>
      </c>
      <c r="AA494" s="1778" t="s">
        <v>213</v>
      </c>
      <c r="AB494" s="1875"/>
    </row>
    <row r="495" spans="1:28" s="1713" customFormat="1" x14ac:dyDescent="0.2">
      <c r="A495" s="1802">
        <v>2016195</v>
      </c>
      <c r="B495" s="1727"/>
      <c r="C495" s="1727">
        <v>591216</v>
      </c>
      <c r="D495" s="1713" t="s">
        <v>68</v>
      </c>
      <c r="E495" s="1713">
        <v>1</v>
      </c>
      <c r="F495" s="1713">
        <v>9</v>
      </c>
      <c r="G495" s="1713">
        <v>5</v>
      </c>
      <c r="H495" s="1713">
        <v>2</v>
      </c>
      <c r="I495" s="1728">
        <v>1</v>
      </c>
      <c r="J495" s="1728">
        <v>1</v>
      </c>
      <c r="K495" s="1728"/>
      <c r="L495" s="1715">
        <v>2819</v>
      </c>
      <c r="M495" s="1715">
        <v>2483.12</v>
      </c>
      <c r="N495" s="1715">
        <f t="shared" si="131"/>
        <v>1693.34</v>
      </c>
      <c r="O495" s="1715">
        <v>1322.09</v>
      </c>
      <c r="P495" s="1788">
        <f t="shared" si="132"/>
        <v>0.78075873717032607</v>
      </c>
      <c r="Q495" s="1715">
        <v>371.25</v>
      </c>
      <c r="R495" s="1788">
        <f t="shared" si="133"/>
        <v>0.21924126282967391</v>
      </c>
      <c r="S495" s="1775">
        <f t="shared" si="121"/>
        <v>14.85</v>
      </c>
      <c r="T495" s="1750"/>
      <c r="U495" s="1715">
        <f t="shared" si="134"/>
        <v>0</v>
      </c>
      <c r="V495" s="1715">
        <f t="shared" si="135"/>
        <v>0</v>
      </c>
      <c r="W495" s="1715">
        <f t="shared" si="130"/>
        <v>2819</v>
      </c>
      <c r="X495" s="1718">
        <v>2819</v>
      </c>
      <c r="Y495" s="1729">
        <v>616190</v>
      </c>
      <c r="Z495" s="1720">
        <v>42503</v>
      </c>
      <c r="AA495" s="1778" t="s">
        <v>213</v>
      </c>
      <c r="AB495" s="1875"/>
    </row>
    <row r="496" spans="1:28" s="1713" customFormat="1" x14ac:dyDescent="0.2">
      <c r="A496" s="1802">
        <v>2016196</v>
      </c>
      <c r="B496" s="1727"/>
      <c r="C496" s="1727">
        <v>591316</v>
      </c>
      <c r="D496" s="1713" t="s">
        <v>68</v>
      </c>
      <c r="E496" s="1713">
        <v>1</v>
      </c>
      <c r="F496" s="1713">
        <v>9</v>
      </c>
      <c r="G496" s="1713">
        <v>5</v>
      </c>
      <c r="H496" s="1713">
        <v>2</v>
      </c>
      <c r="I496" s="1728">
        <v>1</v>
      </c>
      <c r="J496" s="1728">
        <v>1</v>
      </c>
      <c r="K496" s="1728"/>
      <c r="L496" s="1715">
        <v>2819</v>
      </c>
      <c r="M496" s="1715">
        <v>2483.12</v>
      </c>
      <c r="N496" s="1715">
        <f>O496+Q496</f>
        <v>1693.34</v>
      </c>
      <c r="O496" s="1715">
        <v>1322.09</v>
      </c>
      <c r="P496" s="1788">
        <f>IF(N496&lt;=0,"",O496/N496)</f>
        <v>0.78075873717032607</v>
      </c>
      <c r="Q496" s="1715">
        <v>371.25</v>
      </c>
      <c r="R496" s="1788">
        <f>IF(N496&lt;=0,"",Q496/N496)</f>
        <v>0.21924126282967391</v>
      </c>
      <c r="S496" s="1775">
        <f>Q496/$S$1</f>
        <v>14.85</v>
      </c>
      <c r="T496" s="1750"/>
      <c r="U496" s="1715">
        <f>((1-I496)*O496)+((1-J496)*Q496)</f>
        <v>0</v>
      </c>
      <c r="V496" s="1715">
        <f>L496-W496</f>
        <v>0</v>
      </c>
      <c r="W496" s="1715">
        <f t="shared" si="130"/>
        <v>2819</v>
      </c>
      <c r="X496" s="1718">
        <v>2819</v>
      </c>
      <c r="Y496" s="1729">
        <v>616191</v>
      </c>
      <c r="Z496" s="1720">
        <v>42503</v>
      </c>
      <c r="AA496" s="1778" t="s">
        <v>213</v>
      </c>
      <c r="AB496" s="1875"/>
    </row>
    <row r="497" spans="1:53" s="1856" customFormat="1" x14ac:dyDescent="0.2">
      <c r="A497" s="1854">
        <v>2016197</v>
      </c>
      <c r="B497" s="1855"/>
      <c r="C497" s="1855" t="s">
        <v>323</v>
      </c>
      <c r="D497" s="1856" t="s">
        <v>68</v>
      </c>
      <c r="E497" s="1856">
        <v>1</v>
      </c>
      <c r="F497" s="1856">
        <v>2</v>
      </c>
      <c r="G497" s="1856">
        <v>2</v>
      </c>
      <c r="H497" s="1856">
        <v>0</v>
      </c>
      <c r="I497" s="1857">
        <v>1</v>
      </c>
      <c r="J497" s="1857">
        <v>1</v>
      </c>
      <c r="K497" s="1857"/>
      <c r="L497" s="1858">
        <v>238</v>
      </c>
      <c r="M497" s="1858"/>
      <c r="N497" s="1858">
        <f t="shared" si="131"/>
        <v>238</v>
      </c>
      <c r="O497" s="1858">
        <v>238</v>
      </c>
      <c r="P497" s="1859">
        <f t="shared" si="132"/>
        <v>1</v>
      </c>
      <c r="Q497" s="1858">
        <v>0</v>
      </c>
      <c r="R497" s="1859">
        <f t="shared" si="133"/>
        <v>0</v>
      </c>
      <c r="S497" s="1860">
        <f t="shared" si="121"/>
        <v>0</v>
      </c>
      <c r="T497" s="1861"/>
      <c r="U497" s="1858">
        <f t="shared" si="134"/>
        <v>0</v>
      </c>
      <c r="V497" s="1858">
        <f t="shared" si="135"/>
        <v>238</v>
      </c>
      <c r="W497" s="1858">
        <f t="shared" si="130"/>
        <v>0</v>
      </c>
      <c r="X497" s="1862">
        <v>0</v>
      </c>
      <c r="Y497" s="1863"/>
      <c r="Z497" s="1864"/>
      <c r="AA497" s="1865"/>
      <c r="AB497" s="2425"/>
      <c r="AC497" s="1858"/>
      <c r="AE497" s="1866"/>
      <c r="AF497" s="1867"/>
      <c r="AG497" s="1867"/>
      <c r="AH497" s="1862"/>
      <c r="AI497" s="1863"/>
      <c r="AJ497" s="1863"/>
      <c r="AK497" s="1865"/>
      <c r="AL497" s="1865"/>
      <c r="AM497" s="1858"/>
      <c r="AP497" s="1867"/>
      <c r="AQ497" s="1867"/>
      <c r="AR497" s="1862"/>
      <c r="AS497" s="1863"/>
      <c r="AT497" s="1863"/>
      <c r="AU497" s="1865"/>
      <c r="AV497" s="1865"/>
      <c r="AW497" s="1858"/>
      <c r="AZ497" s="1867"/>
      <c r="BA497" s="1867"/>
    </row>
    <row r="498" spans="1:53" x14ac:dyDescent="0.2">
      <c r="A498" s="1801">
        <v>2016198</v>
      </c>
      <c r="C498" s="1727" t="s">
        <v>1190</v>
      </c>
      <c r="D498" s="1713" t="s">
        <v>322</v>
      </c>
      <c r="E498" s="1713">
        <v>0</v>
      </c>
      <c r="F498" s="1713">
        <v>1</v>
      </c>
      <c r="G498" s="1713">
        <v>0</v>
      </c>
      <c r="H498" s="1713">
        <v>0</v>
      </c>
      <c r="I498" s="1728">
        <v>1</v>
      </c>
      <c r="J498" s="1728">
        <v>1</v>
      </c>
      <c r="K498" s="1728"/>
      <c r="L498" s="1715">
        <v>616.55999999999995</v>
      </c>
      <c r="N498" s="1715">
        <f t="shared" si="131"/>
        <v>340</v>
      </c>
      <c r="O498" s="1715">
        <v>240</v>
      </c>
      <c r="P498" s="1788">
        <f t="shared" si="132"/>
        <v>0.70588235294117652</v>
      </c>
      <c r="Q498" s="1715">
        <v>100</v>
      </c>
      <c r="R498" s="1788">
        <f t="shared" si="133"/>
        <v>0.29411764705882354</v>
      </c>
      <c r="S498" s="1775">
        <f t="shared" si="121"/>
        <v>4</v>
      </c>
      <c r="U498" s="1715">
        <f t="shared" si="134"/>
        <v>0</v>
      </c>
      <c r="V498" s="1715">
        <f t="shared" si="135"/>
        <v>0</v>
      </c>
      <c r="W498" s="1715">
        <f t="shared" si="130"/>
        <v>616.55999999999995</v>
      </c>
      <c r="X498" s="1718">
        <v>616.55999999999995</v>
      </c>
      <c r="Y498" s="1729">
        <v>616270</v>
      </c>
      <c r="Z498" s="1720">
        <v>42541</v>
      </c>
      <c r="AA498" s="1778" t="s">
        <v>213</v>
      </c>
      <c r="AB498" s="1778"/>
      <c r="AH498" s="2296"/>
      <c r="AK498" s="2295"/>
      <c r="AL498" s="2295"/>
    </row>
    <row r="499" spans="1:53" x14ac:dyDescent="0.2">
      <c r="A499" s="1801" t="s">
        <v>1225</v>
      </c>
      <c r="C499" s="1727" t="s">
        <v>1197</v>
      </c>
      <c r="D499" s="1713" t="s">
        <v>441</v>
      </c>
      <c r="E499" s="1713">
        <v>0</v>
      </c>
      <c r="F499" s="1713">
        <v>2</v>
      </c>
      <c r="G499" s="1713">
        <v>2</v>
      </c>
      <c r="H499" s="1713">
        <v>0</v>
      </c>
      <c r="I499" s="1728">
        <v>1</v>
      </c>
      <c r="J499" s="1728">
        <v>1</v>
      </c>
      <c r="K499" s="1728"/>
      <c r="L499" s="1715">
        <v>474.12</v>
      </c>
      <c r="N499" s="1715">
        <f t="shared" si="131"/>
        <v>0</v>
      </c>
      <c r="O499" s="1715">
        <v>0</v>
      </c>
      <c r="P499" s="1788" t="str">
        <f t="shared" si="132"/>
        <v/>
      </c>
      <c r="Q499" s="1715">
        <v>0</v>
      </c>
      <c r="R499" s="1788" t="str">
        <f t="shared" si="133"/>
        <v/>
      </c>
      <c r="S499" s="1775">
        <f t="shared" si="121"/>
        <v>0</v>
      </c>
      <c r="U499" s="1715">
        <f t="shared" si="134"/>
        <v>0</v>
      </c>
      <c r="V499" s="1715">
        <f t="shared" si="135"/>
        <v>0</v>
      </c>
      <c r="W499" s="1715">
        <f>X499+AC499+AH499+AM499+AO499+AR499</f>
        <v>474.12</v>
      </c>
      <c r="X499" s="1718">
        <v>474.12</v>
      </c>
      <c r="Y499" s="1729">
        <v>616246</v>
      </c>
      <c r="Z499" s="1720">
        <v>42534</v>
      </c>
      <c r="AA499" s="1778" t="s">
        <v>213</v>
      </c>
      <c r="AB499" s="1778"/>
      <c r="AH499" s="2296"/>
      <c r="AK499" s="2295"/>
      <c r="AL499" s="2295"/>
    </row>
    <row r="500" spans="1:53" x14ac:dyDescent="0.2">
      <c r="A500" s="1802">
        <v>2016200</v>
      </c>
      <c r="C500" s="1727" t="s">
        <v>1199</v>
      </c>
      <c r="D500" s="1713" t="s">
        <v>68</v>
      </c>
      <c r="E500" s="1713">
        <v>5</v>
      </c>
      <c r="F500" s="1713">
        <v>40</v>
      </c>
      <c r="G500" s="1713">
        <v>25</v>
      </c>
      <c r="H500" s="1713">
        <v>15</v>
      </c>
      <c r="I500" s="1728">
        <v>1</v>
      </c>
      <c r="J500" s="1728">
        <v>1</v>
      </c>
      <c r="K500" s="1728" t="s">
        <v>1308</v>
      </c>
      <c r="L500" s="1715">
        <v>10710</v>
      </c>
      <c r="M500" s="1715">
        <v>10461.36</v>
      </c>
      <c r="N500" s="1715">
        <f t="shared" si="131"/>
        <v>7124.35</v>
      </c>
      <c r="O500" s="1715">
        <v>5358.93</v>
      </c>
      <c r="P500" s="1788">
        <f t="shared" si="132"/>
        <v>0.75219914799244847</v>
      </c>
      <c r="Q500" s="1715">
        <v>1765.42</v>
      </c>
      <c r="R500" s="1788">
        <f t="shared" si="133"/>
        <v>0.24780085200755156</v>
      </c>
      <c r="S500" s="1775">
        <f t="shared" si="121"/>
        <v>70.616799999999998</v>
      </c>
      <c r="U500" s="1715">
        <f t="shared" si="134"/>
        <v>0</v>
      </c>
      <c r="V500" s="1715">
        <f t="shared" si="135"/>
        <v>0</v>
      </c>
      <c r="W500" s="1715">
        <f t="shared" si="130"/>
        <v>10710</v>
      </c>
      <c r="X500" s="1718">
        <v>10710</v>
      </c>
      <c r="Y500" s="1729">
        <v>616192</v>
      </c>
      <c r="Z500" s="1720">
        <v>42503</v>
      </c>
      <c r="AA500" s="1778" t="s">
        <v>213</v>
      </c>
      <c r="AB500" s="1778"/>
      <c r="AH500" s="2296"/>
      <c r="AK500" s="2295"/>
      <c r="AL500" s="2295"/>
    </row>
    <row r="501" spans="1:53" x14ac:dyDescent="0.2">
      <c r="A501" s="1802" t="s">
        <v>1378</v>
      </c>
      <c r="C501" s="1727" t="s">
        <v>1200</v>
      </c>
      <c r="D501" s="1713" t="s">
        <v>68</v>
      </c>
      <c r="E501" s="1713">
        <v>1</v>
      </c>
      <c r="F501" s="1713">
        <v>3</v>
      </c>
      <c r="G501" s="1713">
        <v>2</v>
      </c>
      <c r="H501" s="1713">
        <v>1</v>
      </c>
      <c r="I501" s="1728">
        <v>1</v>
      </c>
      <c r="J501" s="1728">
        <v>1</v>
      </c>
      <c r="K501" s="1728" t="s">
        <v>1308</v>
      </c>
      <c r="L501" s="1715">
        <v>956.24</v>
      </c>
      <c r="M501" s="1715">
        <v>1027.06</v>
      </c>
      <c r="N501" s="1715">
        <f t="shared" si="131"/>
        <v>693.06</v>
      </c>
      <c r="O501" s="1715">
        <v>493.06</v>
      </c>
      <c r="P501" s="1788">
        <f t="shared" si="132"/>
        <v>0.7114246962744929</v>
      </c>
      <c r="Q501" s="1715">
        <v>200</v>
      </c>
      <c r="R501" s="1788">
        <f t="shared" si="133"/>
        <v>0.28857530372550722</v>
      </c>
      <c r="S501" s="1775">
        <f t="shared" si="121"/>
        <v>8</v>
      </c>
      <c r="U501" s="1715">
        <f t="shared" si="134"/>
        <v>0</v>
      </c>
      <c r="V501" s="1715">
        <f t="shared" si="135"/>
        <v>0</v>
      </c>
      <c r="W501" s="1715">
        <f t="shared" si="130"/>
        <v>956.24</v>
      </c>
      <c r="X501" s="1718">
        <v>956.24</v>
      </c>
      <c r="Y501" s="1729">
        <v>616211</v>
      </c>
      <c r="Z501" s="1720">
        <v>42523</v>
      </c>
      <c r="AA501" s="1778" t="s">
        <v>213</v>
      </c>
      <c r="AB501" s="1778"/>
      <c r="AH501" s="2296"/>
      <c r="AK501" s="2295"/>
      <c r="AL501" s="2295"/>
    </row>
    <row r="502" spans="1:53" s="1869" customFormat="1" x14ac:dyDescent="0.2">
      <c r="A502" s="1801" t="s">
        <v>1211</v>
      </c>
      <c r="B502" s="1868"/>
      <c r="C502" s="1868" t="s">
        <v>1210</v>
      </c>
      <c r="D502" s="1869" t="s">
        <v>642</v>
      </c>
      <c r="E502" s="1869">
        <v>1</v>
      </c>
      <c r="F502" s="1869">
        <v>8</v>
      </c>
      <c r="G502" s="1869">
        <v>7</v>
      </c>
      <c r="H502" s="1869">
        <v>2</v>
      </c>
      <c r="I502" s="1870">
        <v>1</v>
      </c>
      <c r="J502" s="1870">
        <v>1</v>
      </c>
      <c r="K502" s="1870"/>
      <c r="L502" s="1871">
        <v>3538.81</v>
      </c>
      <c r="M502" s="1871"/>
      <c r="N502" s="1871">
        <f t="shared" si="131"/>
        <v>2415</v>
      </c>
      <c r="O502" s="1871">
        <v>1848</v>
      </c>
      <c r="P502" s="1872">
        <f t="shared" si="132"/>
        <v>0.76521739130434785</v>
      </c>
      <c r="Q502" s="1871">
        <v>567</v>
      </c>
      <c r="R502" s="1872">
        <f t="shared" si="133"/>
        <v>0.23478260869565218</v>
      </c>
      <c r="S502" s="1873">
        <f t="shared" si="121"/>
        <v>22.68</v>
      </c>
      <c r="T502" s="1874"/>
      <c r="U502" s="1871">
        <f t="shared" si="134"/>
        <v>0</v>
      </c>
      <c r="V502" s="1871">
        <f t="shared" si="135"/>
        <v>0</v>
      </c>
      <c r="W502" s="1871">
        <f t="shared" si="130"/>
        <v>3538.81</v>
      </c>
      <c r="X502" s="1819">
        <v>3538.81</v>
      </c>
      <c r="Y502" s="1875">
        <v>616419</v>
      </c>
      <c r="Z502" s="1876">
        <v>42627</v>
      </c>
      <c r="AA502" s="1877" t="s">
        <v>213</v>
      </c>
      <c r="AB502" s="1877"/>
      <c r="AC502" s="1871"/>
      <c r="AE502" s="1878"/>
      <c r="AF502" s="1879"/>
      <c r="AG502" s="1879"/>
      <c r="AH502" s="2296"/>
      <c r="AK502" s="2295"/>
      <c r="AL502" s="2295"/>
      <c r="AM502" s="1871"/>
      <c r="AP502" s="1879"/>
      <c r="AQ502" s="1879"/>
      <c r="AR502" s="1871"/>
      <c r="AU502" s="1879"/>
      <c r="AV502" s="1879"/>
      <c r="AW502" s="1871"/>
      <c r="AZ502" s="1879"/>
      <c r="BA502" s="1879"/>
    </row>
    <row r="503" spans="1:53" x14ac:dyDescent="0.2">
      <c r="A503" s="1802" t="s">
        <v>1212</v>
      </c>
      <c r="C503" s="1727">
        <v>574916</v>
      </c>
      <c r="D503" s="1713" t="s">
        <v>68</v>
      </c>
      <c r="E503" s="1713">
        <v>1</v>
      </c>
      <c r="F503" s="1713">
        <v>12</v>
      </c>
      <c r="G503" s="1713">
        <v>5</v>
      </c>
      <c r="H503" s="1713">
        <v>2</v>
      </c>
      <c r="I503" s="1728">
        <v>1</v>
      </c>
      <c r="J503" s="1728">
        <v>1</v>
      </c>
      <c r="K503" s="1728" t="s">
        <v>1295</v>
      </c>
      <c r="L503" s="1715">
        <v>7558.09</v>
      </c>
      <c r="M503" s="1715">
        <v>7558.09</v>
      </c>
      <c r="N503" s="1715">
        <f t="shared" si="131"/>
        <v>4718.3899999999994</v>
      </c>
      <c r="O503" s="1715">
        <v>3995.89</v>
      </c>
      <c r="P503" s="1788">
        <f t="shared" si="132"/>
        <v>0.8468757351554238</v>
      </c>
      <c r="Q503" s="1715">
        <v>722.5</v>
      </c>
      <c r="R503" s="1788">
        <f t="shared" si="133"/>
        <v>0.15312426484457625</v>
      </c>
      <c r="S503" s="1775">
        <f t="shared" si="121"/>
        <v>28.9</v>
      </c>
      <c r="U503" s="1715">
        <f t="shared" si="134"/>
        <v>0</v>
      </c>
      <c r="V503" s="1715">
        <f t="shared" si="135"/>
        <v>0</v>
      </c>
      <c r="W503" s="1715">
        <f t="shared" si="130"/>
        <v>7558.09</v>
      </c>
      <c r="X503" s="1718">
        <v>7558.09</v>
      </c>
      <c r="Y503" s="1729">
        <v>616212</v>
      </c>
      <c r="Z503" s="1720">
        <v>42523</v>
      </c>
      <c r="AA503" s="1778" t="s">
        <v>213</v>
      </c>
      <c r="AB503" s="1778"/>
      <c r="AH503" s="2296"/>
      <c r="AK503" s="2295"/>
      <c r="AL503" s="2295"/>
    </row>
    <row r="504" spans="1:53" x14ac:dyDescent="0.2">
      <c r="A504" s="1802" t="s">
        <v>2419</v>
      </c>
      <c r="C504" s="1727" t="s">
        <v>2420</v>
      </c>
      <c r="D504" s="1713" t="s">
        <v>68</v>
      </c>
      <c r="E504" s="1713">
        <v>0</v>
      </c>
      <c r="F504" s="1713">
        <v>0</v>
      </c>
      <c r="G504" s="1713">
        <v>0</v>
      </c>
      <c r="H504" s="1713">
        <v>0</v>
      </c>
      <c r="I504" s="1728">
        <v>1</v>
      </c>
      <c r="J504" s="1728">
        <v>1</v>
      </c>
      <c r="K504" s="1728"/>
      <c r="L504" s="1715">
        <v>766.6</v>
      </c>
      <c r="N504" s="1715">
        <f>O504+Q504</f>
        <v>766.6</v>
      </c>
      <c r="O504" s="1715">
        <v>166.6</v>
      </c>
      <c r="P504" s="1788">
        <f>IF(N504&lt;=0,"",O504/N504)</f>
        <v>0.21732324549960866</v>
      </c>
      <c r="Q504" s="1715">
        <v>600</v>
      </c>
      <c r="R504" s="1788">
        <f>IF(N504&lt;=0,"",Q504/N504)</f>
        <v>0.78267675450039131</v>
      </c>
      <c r="S504" s="1775">
        <f>Q504/$S$1</f>
        <v>24</v>
      </c>
      <c r="U504" s="1715">
        <f>((1-I504)*O504)+((1-J504)*Q504)</f>
        <v>0</v>
      </c>
      <c r="V504" s="1715">
        <f>L504-W504</f>
        <v>0</v>
      </c>
      <c r="W504" s="1715">
        <f>X504+AC504+AH504+AM504+AO504+AR504</f>
        <v>766.6</v>
      </c>
      <c r="X504" s="1718">
        <v>766.6</v>
      </c>
      <c r="Y504" s="1729">
        <v>616578</v>
      </c>
      <c r="Z504" s="1720">
        <v>42676</v>
      </c>
      <c r="AA504" s="1778" t="s">
        <v>213</v>
      </c>
      <c r="AB504" s="1778"/>
      <c r="AH504" s="2296"/>
      <c r="AK504" s="2295"/>
      <c r="AL504" s="2295"/>
    </row>
    <row r="505" spans="1:53" x14ac:dyDescent="0.2">
      <c r="A505" s="1802">
        <v>2016204</v>
      </c>
      <c r="C505" s="1727" t="s">
        <v>1213</v>
      </c>
      <c r="D505" s="1713" t="s">
        <v>68</v>
      </c>
      <c r="E505" s="1796">
        <v>1</v>
      </c>
      <c r="F505" s="1796">
        <v>10</v>
      </c>
      <c r="G505" s="1796">
        <v>3</v>
      </c>
      <c r="H505" s="1796">
        <v>5</v>
      </c>
      <c r="I505" s="1728">
        <v>1</v>
      </c>
      <c r="J505" s="1728">
        <v>1</v>
      </c>
      <c r="K505" s="1728" t="s">
        <v>1295</v>
      </c>
      <c r="L505" s="1715">
        <v>4610</v>
      </c>
      <c r="M505" s="1715">
        <v>4599.57</v>
      </c>
      <c r="N505" s="1715">
        <f>O505+Q505</f>
        <v>3115.7200000000003</v>
      </c>
      <c r="O505" s="1715">
        <v>2522.8000000000002</v>
      </c>
      <c r="P505" s="1788">
        <f>IF(N505&lt;=0,"",O505/N505)</f>
        <v>0.80970048656490312</v>
      </c>
      <c r="Q505" s="1715">
        <v>592.91999999999996</v>
      </c>
      <c r="R505" s="1788">
        <f>IF(N505&lt;=0,"",Q505/N505)</f>
        <v>0.19029951343509682</v>
      </c>
      <c r="S505" s="1775">
        <f>Q505/$S$1</f>
        <v>23.716799999999999</v>
      </c>
      <c r="U505" s="1715">
        <f>((1-I505)*O505)+((1-J505)*Q505)</f>
        <v>0</v>
      </c>
      <c r="V505" s="1715">
        <f>L505-W505</f>
        <v>0</v>
      </c>
      <c r="W505" s="1715">
        <f t="shared" si="130"/>
        <v>4610</v>
      </c>
      <c r="X505" s="1718">
        <v>4610</v>
      </c>
      <c r="Y505" s="1729">
        <v>616213</v>
      </c>
      <c r="Z505" s="1720">
        <v>42523</v>
      </c>
      <c r="AA505" s="1778" t="s">
        <v>213</v>
      </c>
      <c r="AB505" s="1778"/>
      <c r="AH505" s="2296"/>
      <c r="AK505" s="2295"/>
      <c r="AL505" s="2295"/>
    </row>
    <row r="506" spans="1:53" s="1869" customFormat="1" x14ac:dyDescent="0.2">
      <c r="A506" s="1801" t="s">
        <v>1463</v>
      </c>
      <c r="B506" s="1868"/>
      <c r="C506" s="1868" t="s">
        <v>1707</v>
      </c>
      <c r="D506" s="1869" t="s">
        <v>68</v>
      </c>
      <c r="E506" s="1880">
        <v>0</v>
      </c>
      <c r="F506" s="1880">
        <v>0</v>
      </c>
      <c r="G506" s="1880">
        <v>0</v>
      </c>
      <c r="H506" s="1880">
        <v>0</v>
      </c>
      <c r="I506" s="1870">
        <v>1</v>
      </c>
      <c r="J506" s="1870">
        <v>1</v>
      </c>
      <c r="K506" s="1870"/>
      <c r="L506" s="1871">
        <v>242.38</v>
      </c>
      <c r="M506" s="1871">
        <v>0</v>
      </c>
      <c r="N506" s="1871">
        <f>O506+Q506</f>
        <v>121.19</v>
      </c>
      <c r="O506" s="1871">
        <v>121.19</v>
      </c>
      <c r="P506" s="1872">
        <f>IF(N506&lt;=0,"",O506/N506)</f>
        <v>1</v>
      </c>
      <c r="Q506" s="1871">
        <v>0</v>
      </c>
      <c r="R506" s="1872">
        <f>IF(N506&lt;=0,"",Q506/N506)</f>
        <v>0</v>
      </c>
      <c r="S506" s="1873">
        <f>Q506/$S$1</f>
        <v>0</v>
      </c>
      <c r="T506" s="1874"/>
      <c r="U506" s="1871">
        <f>((1-I506)*O506)+((1-J506)*Q506)</f>
        <v>0</v>
      </c>
      <c r="V506" s="1871">
        <f>L506-W506</f>
        <v>0</v>
      </c>
      <c r="W506" s="1871">
        <f>X506+AC506+AH506+AM506+AO506+AR506</f>
        <v>242.38</v>
      </c>
      <c r="X506" s="1819">
        <v>242.38</v>
      </c>
      <c r="Y506" s="1875">
        <v>616350</v>
      </c>
      <c r="Z506" s="1876">
        <v>42608</v>
      </c>
      <c r="AA506" s="1877" t="s">
        <v>213</v>
      </c>
      <c r="AB506" s="1877"/>
      <c r="AC506" s="1871"/>
      <c r="AE506" s="1878"/>
      <c r="AF506" s="1879"/>
      <c r="AG506" s="1879"/>
      <c r="AH506" s="2296"/>
      <c r="AK506" s="2295"/>
      <c r="AL506" s="2295"/>
      <c r="AM506" s="1871"/>
      <c r="AP506" s="1879"/>
      <c r="AQ506" s="1879"/>
      <c r="AR506" s="1871"/>
      <c r="AU506" s="1879"/>
      <c r="AV506" s="1879"/>
      <c r="AW506" s="1871"/>
      <c r="AZ506" s="1879"/>
      <c r="BA506" s="1879"/>
    </row>
    <row r="507" spans="1:53" x14ac:dyDescent="0.2">
      <c r="A507" s="1802">
        <v>2016205</v>
      </c>
      <c r="C507" s="1727">
        <v>502716</v>
      </c>
      <c r="D507" s="1713" t="s">
        <v>68</v>
      </c>
      <c r="E507" s="1713">
        <v>1</v>
      </c>
      <c r="F507" s="1713">
        <v>9</v>
      </c>
      <c r="G507" s="1713">
        <v>6</v>
      </c>
      <c r="H507" s="1713">
        <v>3</v>
      </c>
      <c r="I507" s="1728">
        <v>1</v>
      </c>
      <c r="J507" s="1728">
        <v>1</v>
      </c>
      <c r="K507" s="1728"/>
      <c r="L507" s="1715">
        <v>2277</v>
      </c>
      <c r="M507" s="1715">
        <v>2274.31</v>
      </c>
      <c r="N507" s="1715">
        <f>O507+Q507</f>
        <v>1548.6799999999998</v>
      </c>
      <c r="O507" s="1715">
        <v>1163.8399999999999</v>
      </c>
      <c r="P507" s="1788">
        <f>IF(N507&lt;=0,"",O507/N507)</f>
        <v>0.75150450706408045</v>
      </c>
      <c r="Q507" s="1715">
        <v>384.84</v>
      </c>
      <c r="R507" s="1788">
        <f>IF(N507&lt;=0,"",Q507/N507)</f>
        <v>0.24849549293591963</v>
      </c>
      <c r="S507" s="1775">
        <f>Q507/$S$1</f>
        <v>15.393599999999999</v>
      </c>
      <c r="U507" s="1715">
        <f t="shared" si="134"/>
        <v>0</v>
      </c>
      <c r="V507" s="1715">
        <f t="shared" si="135"/>
        <v>0</v>
      </c>
      <c r="W507" s="1715">
        <f t="shared" si="130"/>
        <v>2277</v>
      </c>
      <c r="X507" s="1718">
        <v>2277</v>
      </c>
      <c r="Y507" s="1729">
        <v>616214</v>
      </c>
      <c r="Z507" s="1720">
        <v>42523</v>
      </c>
      <c r="AA507" s="1778" t="s">
        <v>213</v>
      </c>
      <c r="AB507" s="1778"/>
      <c r="AH507" s="2296"/>
      <c r="AK507" s="2295"/>
      <c r="AL507" s="2295"/>
    </row>
    <row r="508" spans="1:53" x14ac:dyDescent="0.2">
      <c r="A508" s="1802">
        <v>2016206</v>
      </c>
      <c r="C508" s="1727" t="s">
        <v>1214</v>
      </c>
      <c r="D508" s="1713" t="s">
        <v>611</v>
      </c>
      <c r="E508" s="1713">
        <v>0</v>
      </c>
      <c r="F508" s="1713">
        <v>0</v>
      </c>
      <c r="G508" s="1713">
        <v>0</v>
      </c>
      <c r="H508" s="1713">
        <v>0</v>
      </c>
      <c r="I508" s="1728">
        <v>1</v>
      </c>
      <c r="J508" s="1728">
        <v>1</v>
      </c>
      <c r="K508" s="1728"/>
      <c r="L508" s="1715">
        <v>90</v>
      </c>
      <c r="N508" s="1715">
        <f t="shared" si="131"/>
        <v>0</v>
      </c>
      <c r="O508" s="1715">
        <v>0</v>
      </c>
      <c r="P508" s="1788" t="str">
        <f t="shared" si="132"/>
        <v/>
      </c>
      <c r="Q508" s="1715">
        <v>0</v>
      </c>
      <c r="R508" s="1788" t="str">
        <f t="shared" si="133"/>
        <v/>
      </c>
      <c r="S508" s="1775">
        <f t="shared" ref="S508:S521" si="136">Q508/$S$1</f>
        <v>0</v>
      </c>
      <c r="U508" s="1715">
        <f t="shared" si="134"/>
        <v>0</v>
      </c>
      <c r="V508" s="1715">
        <f t="shared" si="135"/>
        <v>0</v>
      </c>
      <c r="W508" s="1715">
        <f t="shared" si="130"/>
        <v>90</v>
      </c>
      <c r="X508" s="1718">
        <v>90</v>
      </c>
      <c r="Y508" s="1729">
        <v>616210</v>
      </c>
      <c r="Z508" s="1720">
        <v>42523</v>
      </c>
      <c r="AA508" s="1778" t="s">
        <v>213</v>
      </c>
      <c r="AB508" s="1778"/>
      <c r="AH508" s="2296"/>
      <c r="AK508" s="2295"/>
      <c r="AL508" s="2295"/>
    </row>
    <row r="509" spans="1:53" x14ac:dyDescent="0.2">
      <c r="A509" s="1802">
        <v>2016207</v>
      </c>
      <c r="C509" s="1727">
        <v>561616</v>
      </c>
      <c r="D509" s="1713" t="s">
        <v>68</v>
      </c>
      <c r="E509" s="1713">
        <v>1</v>
      </c>
      <c r="F509" s="1713">
        <v>7</v>
      </c>
      <c r="G509" s="1713">
        <v>4</v>
      </c>
      <c r="H509" s="1713">
        <v>3</v>
      </c>
      <c r="I509" s="1728">
        <v>1</v>
      </c>
      <c r="J509" s="1728">
        <v>1</v>
      </c>
      <c r="K509" s="1728" t="s">
        <v>1308</v>
      </c>
      <c r="L509" s="1715">
        <v>3104</v>
      </c>
      <c r="M509" s="1715">
        <v>2791.57</v>
      </c>
      <c r="N509" s="1715">
        <f t="shared" si="131"/>
        <v>1904.28</v>
      </c>
      <c r="O509" s="1715">
        <v>1543.03</v>
      </c>
      <c r="P509" s="1788">
        <f t="shared" si="132"/>
        <v>0.81029575482597094</v>
      </c>
      <c r="Q509" s="1715">
        <v>361.25</v>
      </c>
      <c r="R509" s="1788">
        <f t="shared" si="133"/>
        <v>0.18970424517402903</v>
      </c>
      <c r="S509" s="1775">
        <f t="shared" si="136"/>
        <v>14.45</v>
      </c>
      <c r="U509" s="1715">
        <f t="shared" ref="U509:U519" si="137">((1-I509)*O509)+((1-J509)*Q509)</f>
        <v>0</v>
      </c>
      <c r="V509" s="1715">
        <f t="shared" si="135"/>
        <v>0</v>
      </c>
      <c r="W509" s="1715">
        <f t="shared" ref="W509:W528" si="138">X509+AC509+AH509+AM509+AO509+AR509</f>
        <v>3104</v>
      </c>
      <c r="X509" s="1718">
        <v>3104</v>
      </c>
      <c r="Y509" s="1729">
        <v>616215</v>
      </c>
      <c r="Z509" s="1720">
        <v>42523</v>
      </c>
      <c r="AA509" s="1778" t="s">
        <v>213</v>
      </c>
      <c r="AB509" s="1778"/>
      <c r="AH509" s="2296"/>
      <c r="AK509" s="2295"/>
      <c r="AL509" s="2295"/>
    </row>
    <row r="510" spans="1:53" x14ac:dyDescent="0.2">
      <c r="A510" s="1802">
        <v>2016208</v>
      </c>
      <c r="C510" s="1727">
        <v>592316</v>
      </c>
      <c r="D510" s="1713" t="s">
        <v>68</v>
      </c>
      <c r="E510" s="1713">
        <v>1</v>
      </c>
      <c r="F510" s="1713">
        <v>13</v>
      </c>
      <c r="G510" s="1713">
        <v>7</v>
      </c>
      <c r="H510" s="1713">
        <v>5</v>
      </c>
      <c r="I510" s="1728">
        <v>1</v>
      </c>
      <c r="J510" s="1728">
        <v>1</v>
      </c>
      <c r="K510" s="1728" t="s">
        <v>1295</v>
      </c>
      <c r="L510" s="1715">
        <v>6264.82</v>
      </c>
      <c r="M510" s="1715">
        <v>6264.82</v>
      </c>
      <c r="N510" s="1715">
        <f t="shared" si="131"/>
        <v>4250.72</v>
      </c>
      <c r="O510" s="1715">
        <v>3367.39</v>
      </c>
      <c r="P510" s="1788">
        <f t="shared" si="132"/>
        <v>0.79219285203447876</v>
      </c>
      <c r="Q510" s="1715">
        <v>883.33</v>
      </c>
      <c r="R510" s="1788">
        <f t="shared" si="133"/>
        <v>0.20780714796552113</v>
      </c>
      <c r="S510" s="1775">
        <f t="shared" si="136"/>
        <v>35.333200000000005</v>
      </c>
      <c r="U510" s="1715">
        <f t="shared" si="137"/>
        <v>0</v>
      </c>
      <c r="V510" s="1715">
        <f t="shared" si="135"/>
        <v>0</v>
      </c>
      <c r="W510" s="1715">
        <f t="shared" si="138"/>
        <v>6264.82</v>
      </c>
      <c r="X510" s="1718">
        <v>6264.82</v>
      </c>
      <c r="Y510" s="1729">
        <v>616216</v>
      </c>
      <c r="Z510" s="1720">
        <v>42523</v>
      </c>
      <c r="AA510" s="1778" t="s">
        <v>213</v>
      </c>
      <c r="AB510" s="1778"/>
      <c r="AH510" s="2296"/>
      <c r="AK510" s="2295"/>
      <c r="AL510" s="2295"/>
    </row>
    <row r="511" spans="1:53" x14ac:dyDescent="0.2">
      <c r="A511" s="1802">
        <v>2016209</v>
      </c>
      <c r="C511" s="1727">
        <v>587316</v>
      </c>
      <c r="D511" s="1713" t="s">
        <v>68</v>
      </c>
      <c r="E511" s="1713">
        <v>1</v>
      </c>
      <c r="F511" s="1713">
        <v>8</v>
      </c>
      <c r="G511" s="1713">
        <v>5</v>
      </c>
      <c r="H511" s="1713">
        <v>3</v>
      </c>
      <c r="I511" s="1728">
        <v>1</v>
      </c>
      <c r="J511" s="1728">
        <v>1</v>
      </c>
      <c r="K511" s="1728" t="s">
        <v>1308</v>
      </c>
      <c r="L511" s="1715">
        <v>2503</v>
      </c>
      <c r="M511" s="1715">
        <v>2716.8</v>
      </c>
      <c r="N511" s="1715">
        <f t="shared" si="131"/>
        <v>1841.85</v>
      </c>
      <c r="O511" s="1715">
        <v>1451.85</v>
      </c>
      <c r="P511" s="1788">
        <f t="shared" si="132"/>
        <v>0.78825637266878412</v>
      </c>
      <c r="Q511" s="1715">
        <v>390</v>
      </c>
      <c r="R511" s="1788">
        <f t="shared" si="133"/>
        <v>0.21174362733121591</v>
      </c>
      <c r="S511" s="1775">
        <f t="shared" si="136"/>
        <v>15.6</v>
      </c>
      <c r="U511" s="1715">
        <f t="shared" si="137"/>
        <v>0</v>
      </c>
      <c r="V511" s="1715">
        <f t="shared" si="135"/>
        <v>0</v>
      </c>
      <c r="W511" s="1715">
        <f t="shared" si="138"/>
        <v>2503</v>
      </c>
      <c r="X511" s="1718">
        <v>2503</v>
      </c>
      <c r="Y511" s="1729">
        <v>616217</v>
      </c>
      <c r="Z511" s="1720">
        <v>42523</v>
      </c>
      <c r="AA511" s="1778" t="s">
        <v>213</v>
      </c>
      <c r="AB511" s="1778"/>
      <c r="AH511" s="2296"/>
      <c r="AK511" s="2295"/>
      <c r="AL511" s="2295"/>
    </row>
    <row r="512" spans="1:53" x14ac:dyDescent="0.2">
      <c r="A512" s="1801">
        <v>2016210</v>
      </c>
      <c r="C512" s="1727" t="s">
        <v>1227</v>
      </c>
      <c r="D512" s="1713" t="s">
        <v>68</v>
      </c>
      <c r="E512" s="1713">
        <v>1</v>
      </c>
      <c r="F512" s="1713">
        <v>2</v>
      </c>
      <c r="G512" s="1713">
        <v>2</v>
      </c>
      <c r="H512" s="1713">
        <v>1</v>
      </c>
      <c r="I512" s="1728">
        <v>1</v>
      </c>
      <c r="J512" s="1728">
        <v>1</v>
      </c>
      <c r="K512" s="1728"/>
      <c r="L512" s="1715">
        <v>892.18</v>
      </c>
      <c r="N512" s="1715">
        <f t="shared" si="131"/>
        <v>450</v>
      </c>
      <c r="O512" s="1715">
        <v>300</v>
      </c>
      <c r="P512" s="1788">
        <f t="shared" si="132"/>
        <v>0.66666666666666663</v>
      </c>
      <c r="Q512" s="1715">
        <v>150</v>
      </c>
      <c r="R512" s="1788">
        <f t="shared" si="133"/>
        <v>0.33333333333333331</v>
      </c>
      <c r="S512" s="1775">
        <f t="shared" si="136"/>
        <v>6</v>
      </c>
      <c r="U512" s="1715">
        <f t="shared" si="137"/>
        <v>0</v>
      </c>
      <c r="V512" s="1715">
        <f t="shared" si="135"/>
        <v>0</v>
      </c>
      <c r="W512" s="1715">
        <f t="shared" si="138"/>
        <v>892.18</v>
      </c>
      <c r="X512" s="1718">
        <v>892.18</v>
      </c>
      <c r="Y512" s="1729">
        <v>616351</v>
      </c>
      <c r="Z512" s="1720">
        <v>42608</v>
      </c>
      <c r="AA512" s="1778" t="s">
        <v>213</v>
      </c>
      <c r="AB512" s="1778"/>
      <c r="AH512" s="2296"/>
      <c r="AK512" s="2295"/>
      <c r="AL512" s="2295"/>
    </row>
    <row r="513" spans="1:28" s="1713" customFormat="1" x14ac:dyDescent="0.2">
      <c r="A513" s="1802">
        <v>2016211</v>
      </c>
      <c r="B513" s="1727"/>
      <c r="C513" s="1727">
        <v>561816</v>
      </c>
      <c r="D513" s="1713" t="s">
        <v>68</v>
      </c>
      <c r="E513" s="1713">
        <v>1</v>
      </c>
      <c r="F513" s="1713">
        <v>7</v>
      </c>
      <c r="G513" s="1713">
        <v>4</v>
      </c>
      <c r="H513" s="1713">
        <v>5</v>
      </c>
      <c r="I513" s="1728">
        <v>1</v>
      </c>
      <c r="J513" s="1728">
        <v>1</v>
      </c>
      <c r="K513" s="1728" t="s">
        <v>1308</v>
      </c>
      <c r="L513" s="1715">
        <v>4426</v>
      </c>
      <c r="M513" s="1715">
        <v>3679.71</v>
      </c>
      <c r="N513" s="1715">
        <f t="shared" si="131"/>
        <v>2489.77</v>
      </c>
      <c r="O513" s="1715">
        <v>2031.44</v>
      </c>
      <c r="P513" s="1788">
        <f t="shared" si="132"/>
        <v>0.8159147230467072</v>
      </c>
      <c r="Q513" s="1715">
        <v>458.33</v>
      </c>
      <c r="R513" s="1788">
        <f t="shared" si="133"/>
        <v>0.18408527695329288</v>
      </c>
      <c r="S513" s="1775">
        <f t="shared" si="136"/>
        <v>18.333199999999998</v>
      </c>
      <c r="T513" s="1750"/>
      <c r="U513" s="1715">
        <f t="shared" si="137"/>
        <v>0</v>
      </c>
      <c r="V513" s="1715">
        <f t="shared" si="135"/>
        <v>0</v>
      </c>
      <c r="W513" s="1715">
        <f t="shared" si="138"/>
        <v>4426</v>
      </c>
      <c r="X513" s="1718">
        <v>4426</v>
      </c>
      <c r="Y513" s="1729">
        <v>616218</v>
      </c>
      <c r="Z513" s="1720">
        <v>42523</v>
      </c>
      <c r="AA513" s="1778" t="s">
        <v>213</v>
      </c>
      <c r="AB513" s="1875"/>
    </row>
    <row r="514" spans="1:28" s="1713" customFormat="1" x14ac:dyDescent="0.2">
      <c r="A514" s="1801">
        <v>2016212</v>
      </c>
      <c r="B514" s="1727"/>
      <c r="C514" s="1727" t="s">
        <v>1232</v>
      </c>
      <c r="D514" s="1713" t="s">
        <v>489</v>
      </c>
      <c r="E514" s="1713">
        <v>1</v>
      </c>
      <c r="F514" s="1713">
        <v>8</v>
      </c>
      <c r="G514" s="1713">
        <v>6</v>
      </c>
      <c r="H514" s="1713">
        <v>3</v>
      </c>
      <c r="I514" s="1728">
        <v>1</v>
      </c>
      <c r="J514" s="1728">
        <v>1</v>
      </c>
      <c r="K514" s="1728" t="s">
        <v>1295</v>
      </c>
      <c r="L514" s="1715">
        <v>2321.67</v>
      </c>
      <c r="M514" s="1715"/>
      <c r="N514" s="1715">
        <f t="shared" si="131"/>
        <v>1671.3</v>
      </c>
      <c r="O514" s="1715">
        <v>1276.21</v>
      </c>
      <c r="P514" s="1788">
        <f t="shared" si="132"/>
        <v>0.76360318315084075</v>
      </c>
      <c r="Q514" s="1715">
        <v>395.09</v>
      </c>
      <c r="R514" s="1788">
        <f t="shared" si="133"/>
        <v>0.23639681684915934</v>
      </c>
      <c r="S514" s="1775">
        <f t="shared" si="136"/>
        <v>15.803599999999999</v>
      </c>
      <c r="T514" s="1750"/>
      <c r="U514" s="1715">
        <f t="shared" si="137"/>
        <v>0</v>
      </c>
      <c r="V514" s="1715">
        <f t="shared" si="135"/>
        <v>0</v>
      </c>
      <c r="W514" s="1715">
        <f t="shared" si="138"/>
        <v>2321.67</v>
      </c>
      <c r="X514" s="1718">
        <v>2321.67</v>
      </c>
      <c r="Y514" s="1729">
        <v>616277</v>
      </c>
      <c r="Z514" s="1720">
        <v>42552</v>
      </c>
      <c r="AA514" s="1778" t="s">
        <v>213</v>
      </c>
      <c r="AB514" s="1875"/>
    </row>
    <row r="515" spans="1:28" s="1713" customFormat="1" x14ac:dyDescent="0.2">
      <c r="A515" s="1801">
        <v>2016213</v>
      </c>
      <c r="B515" s="1727"/>
      <c r="C515" s="1727" t="s">
        <v>1272</v>
      </c>
      <c r="D515" s="1713" t="s">
        <v>489</v>
      </c>
      <c r="E515" s="1713">
        <v>1</v>
      </c>
      <c r="F515" s="1713">
        <v>1</v>
      </c>
      <c r="G515" s="1713">
        <v>0</v>
      </c>
      <c r="H515" s="1713">
        <v>2</v>
      </c>
      <c r="I515" s="1728">
        <v>1</v>
      </c>
      <c r="J515" s="1728">
        <v>1</v>
      </c>
      <c r="K515" s="1728" t="s">
        <v>1295</v>
      </c>
      <c r="L515" s="1715">
        <v>700.63</v>
      </c>
      <c r="M515" s="1715"/>
      <c r="N515" s="1715">
        <f t="shared" si="131"/>
        <v>504.8</v>
      </c>
      <c r="O515" s="1715">
        <v>353.11</v>
      </c>
      <c r="P515" s="1788">
        <f t="shared" si="132"/>
        <v>0.69950475435816162</v>
      </c>
      <c r="Q515" s="1715">
        <v>151.69</v>
      </c>
      <c r="R515" s="1788">
        <f t="shared" si="133"/>
        <v>0.30049524564183833</v>
      </c>
      <c r="S515" s="1775">
        <f t="shared" si="136"/>
        <v>6.0675999999999997</v>
      </c>
      <c r="T515" s="1750"/>
      <c r="U515" s="1715">
        <f t="shared" si="137"/>
        <v>0</v>
      </c>
      <c r="V515" s="1715">
        <f t="shared" si="135"/>
        <v>0</v>
      </c>
      <c r="W515" s="1715">
        <f t="shared" si="138"/>
        <v>700.63</v>
      </c>
      <c r="X515" s="1718">
        <v>700.63</v>
      </c>
      <c r="Y515" s="1729">
        <v>616278</v>
      </c>
      <c r="Z515" s="1720">
        <v>42552</v>
      </c>
      <c r="AA515" s="1778" t="s">
        <v>213</v>
      </c>
      <c r="AB515" s="1875"/>
    </row>
    <row r="516" spans="1:28" s="1713" customFormat="1" x14ac:dyDescent="0.2">
      <c r="A516" s="1801">
        <v>2016214</v>
      </c>
      <c r="B516" s="1727"/>
      <c r="C516" s="1727" t="s">
        <v>1273</v>
      </c>
      <c r="D516" s="1713" t="s">
        <v>489</v>
      </c>
      <c r="E516" s="1713">
        <v>3</v>
      </c>
      <c r="F516" s="1713">
        <v>24</v>
      </c>
      <c r="G516" s="1713">
        <v>15</v>
      </c>
      <c r="H516" s="1713">
        <v>6</v>
      </c>
      <c r="I516" s="1728">
        <v>1</v>
      </c>
      <c r="J516" s="1728">
        <v>1</v>
      </c>
      <c r="K516" s="1728" t="s">
        <v>1295</v>
      </c>
      <c r="L516" s="1715">
        <v>4678.6099999999997</v>
      </c>
      <c r="M516" s="1715"/>
      <c r="N516" s="1715">
        <f t="shared" si="131"/>
        <v>4589.8099999999995</v>
      </c>
      <c r="O516" s="1715">
        <v>3481.43</v>
      </c>
      <c r="P516" s="1788">
        <f t="shared" si="132"/>
        <v>0.75851287961811065</v>
      </c>
      <c r="Q516" s="1715">
        <v>1108.3800000000001</v>
      </c>
      <c r="R516" s="1788">
        <f t="shared" si="133"/>
        <v>0.24148712038188949</v>
      </c>
      <c r="S516" s="1775">
        <f t="shared" si="136"/>
        <v>44.335200000000007</v>
      </c>
      <c r="T516" s="1750"/>
      <c r="U516" s="1715">
        <f t="shared" si="137"/>
        <v>0</v>
      </c>
      <c r="V516" s="1715">
        <f t="shared" si="135"/>
        <v>0</v>
      </c>
      <c r="W516" s="1715">
        <f t="shared" si="138"/>
        <v>4678.6099999999997</v>
      </c>
      <c r="X516" s="1718">
        <v>4678.6099999999997</v>
      </c>
      <c r="Y516" s="1729">
        <v>616279</v>
      </c>
      <c r="Z516" s="1720">
        <v>42552</v>
      </c>
      <c r="AA516" s="1778" t="s">
        <v>213</v>
      </c>
      <c r="AB516" s="1875"/>
    </row>
    <row r="517" spans="1:28" s="1713" customFormat="1" x14ac:dyDescent="0.2">
      <c r="A517" s="1801">
        <v>2016215</v>
      </c>
      <c r="B517" s="1727"/>
      <c r="C517" s="1727" t="s">
        <v>1274</v>
      </c>
      <c r="D517" s="1713" t="s">
        <v>489</v>
      </c>
      <c r="E517" s="1713">
        <v>1</v>
      </c>
      <c r="F517" s="1713">
        <v>8</v>
      </c>
      <c r="G517" s="1713">
        <v>5</v>
      </c>
      <c r="H517" s="1713">
        <v>3</v>
      </c>
      <c r="I517" s="1728">
        <v>1</v>
      </c>
      <c r="J517" s="1728">
        <v>1</v>
      </c>
      <c r="K517" s="1728" t="s">
        <v>1295</v>
      </c>
      <c r="L517" s="1715">
        <v>2517.67</v>
      </c>
      <c r="M517" s="1715"/>
      <c r="N517" s="1715">
        <f t="shared" ref="N517:N522" si="139">O517+Q517</f>
        <v>1711.3400000000001</v>
      </c>
      <c r="O517" s="1715">
        <v>1277.18</v>
      </c>
      <c r="P517" s="1788">
        <f t="shared" si="132"/>
        <v>0.74630406581976694</v>
      </c>
      <c r="Q517" s="1715">
        <v>434.16</v>
      </c>
      <c r="R517" s="1788">
        <f t="shared" si="133"/>
        <v>0.25369593418023301</v>
      </c>
      <c r="S517" s="1775">
        <f t="shared" si="136"/>
        <v>17.366400000000002</v>
      </c>
      <c r="T517" s="1750"/>
      <c r="U517" s="1715">
        <f t="shared" si="137"/>
        <v>0</v>
      </c>
      <c r="V517" s="1715">
        <f t="shared" si="135"/>
        <v>0</v>
      </c>
      <c r="W517" s="1715">
        <f t="shared" si="138"/>
        <v>2517.67</v>
      </c>
      <c r="X517" s="1718">
        <v>2517.67</v>
      </c>
      <c r="Y517" s="1729">
        <v>616310</v>
      </c>
      <c r="Z517" s="1720">
        <v>42566</v>
      </c>
      <c r="AA517" s="1778" t="s">
        <v>213</v>
      </c>
      <c r="AB517" s="1875"/>
    </row>
    <row r="518" spans="1:28" s="1713" customFormat="1" x14ac:dyDescent="0.2">
      <c r="A518" s="1801">
        <v>2016216</v>
      </c>
      <c r="B518" s="1727"/>
      <c r="C518" s="1727" t="s">
        <v>1275</v>
      </c>
      <c r="D518" s="1713" t="s">
        <v>489</v>
      </c>
      <c r="E518" s="1713">
        <v>1</v>
      </c>
      <c r="F518" s="1827">
        <v>8</v>
      </c>
      <c r="G518" s="1827">
        <v>4</v>
      </c>
      <c r="H518" s="1827">
        <v>3</v>
      </c>
      <c r="I518" s="1728">
        <v>1</v>
      </c>
      <c r="J518" s="1728">
        <v>1</v>
      </c>
      <c r="K518" s="1728" t="s">
        <v>1295</v>
      </c>
      <c r="L518" s="1715">
        <v>2471.0700000000002</v>
      </c>
      <c r="M518" s="1715"/>
      <c r="N518" s="1715">
        <f t="shared" si="139"/>
        <v>1629.7600000000002</v>
      </c>
      <c r="O518" s="1715">
        <v>1233.9100000000001</v>
      </c>
      <c r="P518" s="1788">
        <f t="shared" si="132"/>
        <v>0.75711147653642252</v>
      </c>
      <c r="Q518" s="1715">
        <v>395.85</v>
      </c>
      <c r="R518" s="1788">
        <f t="shared" si="133"/>
        <v>0.24288852346357745</v>
      </c>
      <c r="S518" s="1775">
        <f t="shared" si="136"/>
        <v>15.834000000000001</v>
      </c>
      <c r="T518" s="1750"/>
      <c r="U518" s="1715">
        <f t="shared" si="137"/>
        <v>0</v>
      </c>
      <c r="V518" s="1715">
        <f t="shared" si="135"/>
        <v>0</v>
      </c>
      <c r="W518" s="1715">
        <f t="shared" si="138"/>
        <v>2471.0700000000002</v>
      </c>
      <c r="X518" s="1718">
        <v>2471.0700000000002</v>
      </c>
      <c r="Y518" s="1729">
        <v>616280</v>
      </c>
      <c r="Z518" s="1720">
        <v>42552</v>
      </c>
      <c r="AA518" s="1778" t="s">
        <v>213</v>
      </c>
      <c r="AB518" s="1875"/>
    </row>
    <row r="519" spans="1:28" s="1713" customFormat="1" x14ac:dyDescent="0.2">
      <c r="A519" s="1801">
        <v>2016217</v>
      </c>
      <c r="B519" s="1727"/>
      <c r="C519" s="1727" t="s">
        <v>1276</v>
      </c>
      <c r="D519" s="1713" t="s">
        <v>830</v>
      </c>
      <c r="E519" s="1713">
        <v>1</v>
      </c>
      <c r="F519" s="1713">
        <v>4</v>
      </c>
      <c r="G519" s="1713">
        <v>5</v>
      </c>
      <c r="H519" s="1713">
        <v>0</v>
      </c>
      <c r="I519" s="1728">
        <v>1</v>
      </c>
      <c r="J519" s="1728">
        <v>1</v>
      </c>
      <c r="K519" s="1728" t="s">
        <v>1295</v>
      </c>
      <c r="L519" s="1715">
        <v>2070.61</v>
      </c>
      <c r="M519" s="1715"/>
      <c r="N519" s="1715">
        <f t="shared" si="139"/>
        <v>1168.5</v>
      </c>
      <c r="O519" s="1715">
        <v>936.37</v>
      </c>
      <c r="P519" s="1788">
        <f t="shared" si="132"/>
        <v>0.80134360290971329</v>
      </c>
      <c r="Q519" s="1715">
        <v>232.13</v>
      </c>
      <c r="R519" s="1788">
        <f t="shared" si="133"/>
        <v>0.19865639709028668</v>
      </c>
      <c r="S519" s="1775">
        <f t="shared" si="136"/>
        <v>9.2851999999999997</v>
      </c>
      <c r="T519" s="1750"/>
      <c r="U519" s="1715">
        <f t="shared" si="137"/>
        <v>0</v>
      </c>
      <c r="V519" s="1715">
        <f t="shared" si="135"/>
        <v>0</v>
      </c>
      <c r="W519" s="1715">
        <f t="shared" si="138"/>
        <v>2070.61</v>
      </c>
      <c r="X519" s="1718">
        <v>2070.61</v>
      </c>
      <c r="Y519" s="1729">
        <v>616271</v>
      </c>
      <c r="Z519" s="1720">
        <v>42541</v>
      </c>
      <c r="AA519" s="1778" t="s">
        <v>213</v>
      </c>
      <c r="AB519" s="1875"/>
    </row>
    <row r="520" spans="1:28" s="1713" customFormat="1" x14ac:dyDescent="0.2">
      <c r="A520" s="1801">
        <v>2016218</v>
      </c>
      <c r="B520" s="1727"/>
      <c r="C520" s="1727" t="s">
        <v>1277</v>
      </c>
      <c r="D520" s="1713" t="s">
        <v>451</v>
      </c>
      <c r="E520" s="1713">
        <v>1</v>
      </c>
      <c r="F520" s="1713">
        <v>9</v>
      </c>
      <c r="G520" s="1713">
        <v>6</v>
      </c>
      <c r="H520" s="1713">
        <v>5</v>
      </c>
      <c r="I520" s="1728">
        <v>1</v>
      </c>
      <c r="J520" s="1728">
        <v>1</v>
      </c>
      <c r="K520" s="1728" t="s">
        <v>1295</v>
      </c>
      <c r="L520" s="1715">
        <v>2821.71</v>
      </c>
      <c r="M520" s="1715"/>
      <c r="N520" s="1715">
        <f t="shared" si="139"/>
        <v>2024.53</v>
      </c>
      <c r="O520" s="1715">
        <v>1559.61</v>
      </c>
      <c r="P520" s="1788">
        <f>IF(N520&lt;=0,"",O520/N520)</f>
        <v>0.77035657658814638</v>
      </c>
      <c r="Q520" s="1715">
        <v>464.92</v>
      </c>
      <c r="R520" s="1788">
        <f>IF(N520&lt;=0,"",Q520/N520)</f>
        <v>0.22964342341185362</v>
      </c>
      <c r="S520" s="1775">
        <f t="shared" si="136"/>
        <v>18.596800000000002</v>
      </c>
      <c r="T520" s="1750"/>
      <c r="U520" s="1715">
        <f>((1-I520)*O520)+((1-J520)*Q520)</f>
        <v>0</v>
      </c>
      <c r="V520" s="1715">
        <f t="shared" si="135"/>
        <v>0</v>
      </c>
      <c r="W520" s="1715">
        <f t="shared" si="138"/>
        <v>2821.71</v>
      </c>
      <c r="X520" s="1718">
        <v>2821.71</v>
      </c>
      <c r="Y520" s="1729">
        <v>616275</v>
      </c>
      <c r="Z520" s="1720">
        <v>42552</v>
      </c>
      <c r="AA520" s="1778" t="s">
        <v>213</v>
      </c>
      <c r="AB520" s="1875"/>
    </row>
    <row r="521" spans="1:28" s="1713" customFormat="1" x14ac:dyDescent="0.2">
      <c r="A521" s="1802">
        <v>2016219</v>
      </c>
      <c r="B521" s="1727"/>
      <c r="C521" s="1727" t="s">
        <v>1278</v>
      </c>
      <c r="D521" s="1713" t="s">
        <v>68</v>
      </c>
      <c r="E521" s="1713">
        <v>1</v>
      </c>
      <c r="F521" s="1713">
        <v>3</v>
      </c>
      <c r="G521" s="1713">
        <v>0</v>
      </c>
      <c r="H521" s="1713">
        <v>0</v>
      </c>
      <c r="I521" s="1728">
        <v>1</v>
      </c>
      <c r="J521" s="1728">
        <v>1</v>
      </c>
      <c r="K521" s="1728" t="s">
        <v>1295</v>
      </c>
      <c r="L521" s="1715">
        <v>319.49</v>
      </c>
      <c r="M521" s="1715">
        <v>319.49</v>
      </c>
      <c r="N521" s="1715">
        <f t="shared" si="139"/>
        <v>222.52</v>
      </c>
      <c r="O521" s="1715">
        <v>172.52</v>
      </c>
      <c r="P521" s="1788">
        <f>IF(N521&lt;=0,"",O521/N521)</f>
        <v>0.77530109653064894</v>
      </c>
      <c r="Q521" s="1715">
        <v>50</v>
      </c>
      <c r="R521" s="1788">
        <f>IF(N521&lt;=0,"",Q521/N521)</f>
        <v>0.22469890346935106</v>
      </c>
      <c r="S521" s="1775">
        <f t="shared" si="136"/>
        <v>2</v>
      </c>
      <c r="T521" s="1750"/>
      <c r="U521" s="1715">
        <f>((1-I521)*O521)+((1-J521)*Q521)</f>
        <v>0</v>
      </c>
      <c r="V521" s="1715">
        <f>L521-W521</f>
        <v>0</v>
      </c>
      <c r="W521" s="1715">
        <f t="shared" si="138"/>
        <v>319.49</v>
      </c>
      <c r="X521" s="1718">
        <v>319.49</v>
      </c>
      <c r="Y521" s="1729">
        <v>616219</v>
      </c>
      <c r="Z521" s="1720">
        <v>42523</v>
      </c>
      <c r="AA521" s="1778" t="s">
        <v>213</v>
      </c>
      <c r="AB521" s="1875"/>
    </row>
    <row r="522" spans="1:28" s="1713" customFormat="1" x14ac:dyDescent="0.2">
      <c r="A522" s="1801">
        <v>2016221</v>
      </c>
      <c r="B522" s="1727"/>
      <c r="C522" s="1727" t="s">
        <v>1279</v>
      </c>
      <c r="D522" s="1713" t="s">
        <v>68</v>
      </c>
      <c r="E522" s="1713">
        <v>0</v>
      </c>
      <c r="F522" s="1713">
        <v>0</v>
      </c>
      <c r="G522" s="1713">
        <v>0</v>
      </c>
      <c r="H522" s="1713">
        <v>0</v>
      </c>
      <c r="I522" s="1728">
        <v>1</v>
      </c>
      <c r="J522" s="1728">
        <v>1</v>
      </c>
      <c r="K522" s="1728"/>
      <c r="L522" s="1715">
        <v>24.5</v>
      </c>
      <c r="M522" s="1715"/>
      <c r="N522" s="1715">
        <f t="shared" si="139"/>
        <v>12.25</v>
      </c>
      <c r="O522" s="1715">
        <v>12.25</v>
      </c>
      <c r="P522" s="1788">
        <f>IF(N522&lt;=0,"",O522/N522)</f>
        <v>1</v>
      </c>
      <c r="Q522" s="1715">
        <v>0</v>
      </c>
      <c r="R522" s="1788">
        <f>IF(N522&lt;=0,"",Q522/N522)</f>
        <v>0</v>
      </c>
      <c r="S522" s="1775">
        <f t="shared" ref="S522:S560" si="140">Q522/$S$1</f>
        <v>0</v>
      </c>
      <c r="T522" s="1750"/>
      <c r="U522" s="1715">
        <f t="shared" ref="U522:U560" si="141">((1-I522)*O522)+((1-J522)*Q522)</f>
        <v>0</v>
      </c>
      <c r="V522" s="1715">
        <f t="shared" ref="V522:V560" si="142">L522-W522</f>
        <v>0</v>
      </c>
      <c r="W522" s="1715">
        <f t="shared" si="138"/>
        <v>24.5</v>
      </c>
      <c r="X522" s="1718">
        <v>24.5</v>
      </c>
      <c r="Y522" s="1729">
        <v>616350</v>
      </c>
      <c r="Z522" s="1720">
        <v>42608</v>
      </c>
      <c r="AA522" s="1778" t="s">
        <v>213</v>
      </c>
      <c r="AB522" s="1875"/>
    </row>
    <row r="523" spans="1:28" s="1713" customFormat="1" x14ac:dyDescent="0.2">
      <c r="A523" s="1802">
        <v>2016222</v>
      </c>
      <c r="B523" s="1727"/>
      <c r="C523" s="1727">
        <v>592516</v>
      </c>
      <c r="D523" s="1713" t="s">
        <v>68</v>
      </c>
      <c r="E523" s="1713">
        <v>1</v>
      </c>
      <c r="F523" s="1713">
        <v>8</v>
      </c>
      <c r="G523" s="1713">
        <v>5</v>
      </c>
      <c r="H523" s="1713">
        <v>3</v>
      </c>
      <c r="I523" s="1728">
        <v>1</v>
      </c>
      <c r="J523" s="1728">
        <v>1</v>
      </c>
      <c r="K523" s="1728" t="s">
        <v>1308</v>
      </c>
      <c r="L523" s="1715">
        <v>2023</v>
      </c>
      <c r="M523" s="1715">
        <v>2159.62</v>
      </c>
      <c r="N523" s="1715">
        <f t="shared" ref="N523:N528" si="143">O523+Q523</f>
        <v>1466.8300000000002</v>
      </c>
      <c r="O523" s="1715">
        <v>1111.4100000000001</v>
      </c>
      <c r="P523" s="1788">
        <f t="shared" ref="P523:P530" si="144">IF(N523&lt;=0,"",O523/N523)</f>
        <v>0.75769516576563067</v>
      </c>
      <c r="Q523" s="1715">
        <v>355.42</v>
      </c>
      <c r="R523" s="1788">
        <f t="shared" ref="R523:R530" si="145">IF(N523&lt;=0,"",Q523/N523)</f>
        <v>0.24230483423436933</v>
      </c>
      <c r="S523" s="1775">
        <f>Q523/$S$1</f>
        <v>14.216800000000001</v>
      </c>
      <c r="T523" s="1750"/>
      <c r="U523" s="1715">
        <f>((1-I523)*O523)+((1-J523)*Q523)</f>
        <v>0</v>
      </c>
      <c r="V523" s="1715">
        <f>L523-W523</f>
        <v>0</v>
      </c>
      <c r="W523" s="1715">
        <f t="shared" si="138"/>
        <v>2023</v>
      </c>
      <c r="X523" s="1718">
        <v>2023</v>
      </c>
      <c r="Y523" s="1729">
        <v>616220</v>
      </c>
      <c r="Z523" s="1720">
        <v>42523</v>
      </c>
      <c r="AA523" s="1778" t="s">
        <v>213</v>
      </c>
      <c r="AB523" s="1875"/>
    </row>
    <row r="524" spans="1:28" s="1713" customFormat="1" x14ac:dyDescent="0.2">
      <c r="A524" s="1802">
        <v>2016223</v>
      </c>
      <c r="B524" s="1727"/>
      <c r="C524" s="1727">
        <v>574116</v>
      </c>
      <c r="D524" s="1713" t="s">
        <v>68</v>
      </c>
      <c r="E524" s="1713">
        <v>1</v>
      </c>
      <c r="F524" s="1713">
        <v>10</v>
      </c>
      <c r="G524" s="1713">
        <v>7</v>
      </c>
      <c r="H524" s="1713">
        <v>4</v>
      </c>
      <c r="I524" s="1728">
        <v>1</v>
      </c>
      <c r="J524" s="1728">
        <v>1</v>
      </c>
      <c r="K524" s="1728" t="s">
        <v>1308</v>
      </c>
      <c r="L524" s="1715">
        <v>3177</v>
      </c>
      <c r="M524" s="1715">
        <v>3415.21</v>
      </c>
      <c r="N524" s="1715">
        <f t="shared" si="143"/>
        <v>2310.92</v>
      </c>
      <c r="O524" s="1715">
        <v>1800.13</v>
      </c>
      <c r="P524" s="1788">
        <f t="shared" si="144"/>
        <v>0.77896681840998394</v>
      </c>
      <c r="Q524" s="1715">
        <v>510.79</v>
      </c>
      <c r="R524" s="1788">
        <f t="shared" si="145"/>
        <v>0.22103318159001609</v>
      </c>
      <c r="S524" s="1775">
        <f>Q524/$S$1</f>
        <v>20.4316</v>
      </c>
      <c r="T524" s="1750"/>
      <c r="U524" s="1715">
        <f>((1-I524)*O524)+((1-J524)*Q524)</f>
        <v>0</v>
      </c>
      <c r="V524" s="1715">
        <f>L524-W524</f>
        <v>0</v>
      </c>
      <c r="W524" s="1715">
        <f t="shared" si="138"/>
        <v>3177</v>
      </c>
      <c r="X524" s="1718">
        <v>3177</v>
      </c>
      <c r="Y524" s="1729">
        <v>616221</v>
      </c>
      <c r="Z524" s="1720">
        <v>42523</v>
      </c>
      <c r="AA524" s="1778" t="s">
        <v>213</v>
      </c>
      <c r="AB524" s="1875"/>
    </row>
    <row r="525" spans="1:28" s="1713" customFormat="1" x14ac:dyDescent="0.2">
      <c r="A525" s="1802">
        <v>2016224</v>
      </c>
      <c r="B525" s="1727"/>
      <c r="C525" s="1727">
        <v>502816</v>
      </c>
      <c r="D525" s="1713" t="s">
        <v>68</v>
      </c>
      <c r="E525" s="1713">
        <v>1</v>
      </c>
      <c r="F525" s="1713">
        <v>8</v>
      </c>
      <c r="G525" s="1713">
        <v>6</v>
      </c>
      <c r="H525" s="1713">
        <v>3</v>
      </c>
      <c r="I525" s="1728">
        <v>1</v>
      </c>
      <c r="J525" s="1728">
        <v>1</v>
      </c>
      <c r="K525" s="1728" t="s">
        <v>1308</v>
      </c>
      <c r="L525" s="1715">
        <v>2122</v>
      </c>
      <c r="M525" s="1715">
        <v>2107.54</v>
      </c>
      <c r="N525" s="1715">
        <f t="shared" si="143"/>
        <v>1429.3000000000002</v>
      </c>
      <c r="O525" s="1715">
        <v>1076.3800000000001</v>
      </c>
      <c r="P525" s="1788">
        <f t="shared" si="144"/>
        <v>0.75308192821660946</v>
      </c>
      <c r="Q525" s="1715">
        <v>352.92</v>
      </c>
      <c r="R525" s="1788">
        <f t="shared" si="145"/>
        <v>0.24691807178339045</v>
      </c>
      <c r="S525" s="1775">
        <f>Q525/$S$1</f>
        <v>14.116800000000001</v>
      </c>
      <c r="T525" s="1750"/>
      <c r="U525" s="1715">
        <f>((1-I525)*O525)+((1-J525)*Q525)</f>
        <v>0</v>
      </c>
      <c r="V525" s="1715">
        <f>L525-W525</f>
        <v>0</v>
      </c>
      <c r="W525" s="1715">
        <f t="shared" si="138"/>
        <v>2122</v>
      </c>
      <c r="X525" s="1718">
        <v>2122</v>
      </c>
      <c r="Y525" s="1729">
        <v>616222</v>
      </c>
      <c r="Z525" s="1720">
        <v>42523</v>
      </c>
      <c r="AA525" s="1778" t="s">
        <v>213</v>
      </c>
      <c r="AB525" s="1875"/>
    </row>
    <row r="526" spans="1:28" s="1713" customFormat="1" x14ac:dyDescent="0.2">
      <c r="A526" s="1802">
        <v>2016225</v>
      </c>
      <c r="B526" s="1727"/>
      <c r="C526" s="1727" t="s">
        <v>1280</v>
      </c>
      <c r="D526" s="1713" t="s">
        <v>68</v>
      </c>
      <c r="E526" s="1826">
        <v>1</v>
      </c>
      <c r="F526" s="1827">
        <v>13</v>
      </c>
      <c r="G526" s="1827">
        <v>4</v>
      </c>
      <c r="H526" s="1827">
        <v>5</v>
      </c>
      <c r="I526" s="1728">
        <v>1</v>
      </c>
      <c r="J526" s="1728">
        <v>1</v>
      </c>
      <c r="K526" s="1728" t="s">
        <v>1308</v>
      </c>
      <c r="L526" s="1715">
        <v>6040</v>
      </c>
      <c r="M526" s="1715">
        <v>6039.89</v>
      </c>
      <c r="N526" s="1715">
        <f t="shared" si="143"/>
        <v>4079.46</v>
      </c>
      <c r="O526" s="1715">
        <v>3404.46</v>
      </c>
      <c r="P526" s="1788">
        <f t="shared" si="144"/>
        <v>0.83453692400464763</v>
      </c>
      <c r="Q526" s="1715">
        <v>675</v>
      </c>
      <c r="R526" s="1788">
        <f t="shared" si="145"/>
        <v>0.16546307599535232</v>
      </c>
      <c r="S526" s="1775">
        <f>Q526/$S$1</f>
        <v>27</v>
      </c>
      <c r="T526" s="1750"/>
      <c r="U526" s="1715">
        <f>((1-I526)*O526)+((1-J526)*Q526)</f>
        <v>0</v>
      </c>
      <c r="V526" s="1715">
        <f>L526-W526</f>
        <v>0</v>
      </c>
      <c r="W526" s="1715">
        <f t="shared" si="138"/>
        <v>6040</v>
      </c>
      <c r="X526" s="1718">
        <v>6040</v>
      </c>
      <c r="Y526" s="1729">
        <v>616223</v>
      </c>
      <c r="Z526" s="1720">
        <v>42523</v>
      </c>
      <c r="AA526" s="1778" t="s">
        <v>213</v>
      </c>
      <c r="AB526" s="1875"/>
    </row>
    <row r="527" spans="1:28" s="1713" customFormat="1" x14ac:dyDescent="0.2">
      <c r="A527" s="1801">
        <v>2016226</v>
      </c>
      <c r="B527" s="1727"/>
      <c r="C527" s="1727">
        <v>575016</v>
      </c>
      <c r="D527" s="1713" t="s">
        <v>68</v>
      </c>
      <c r="E527" s="1713">
        <v>1</v>
      </c>
      <c r="F527" s="1713">
        <v>10</v>
      </c>
      <c r="G527" s="1713">
        <v>7</v>
      </c>
      <c r="H527" s="1713">
        <v>3</v>
      </c>
      <c r="I527" s="1728">
        <v>1</v>
      </c>
      <c r="J527" s="1728">
        <v>1</v>
      </c>
      <c r="K527" s="1728" t="s">
        <v>1308</v>
      </c>
      <c r="L527" s="1715">
        <v>3318</v>
      </c>
      <c r="M527" s="1715">
        <v>3042.37</v>
      </c>
      <c r="N527" s="1715">
        <f t="shared" si="143"/>
        <v>2061.5699999999997</v>
      </c>
      <c r="O527" s="1715">
        <v>1576.57</v>
      </c>
      <c r="P527" s="1788">
        <f t="shared" si="144"/>
        <v>0.76474240506022118</v>
      </c>
      <c r="Q527" s="1715">
        <v>485</v>
      </c>
      <c r="R527" s="1788">
        <f t="shared" si="145"/>
        <v>0.23525759493977894</v>
      </c>
      <c r="S527" s="1775">
        <f t="shared" si="140"/>
        <v>19.399999999999999</v>
      </c>
      <c r="T527" s="1750"/>
      <c r="U527" s="1715">
        <f t="shared" si="141"/>
        <v>0</v>
      </c>
      <c r="V527" s="1715">
        <f t="shared" si="142"/>
        <v>0</v>
      </c>
      <c r="W527" s="1715">
        <f t="shared" si="138"/>
        <v>3318</v>
      </c>
      <c r="X527" s="1718">
        <v>3318</v>
      </c>
      <c r="Y527" s="1729">
        <v>616226</v>
      </c>
      <c r="Z527" s="1720">
        <v>42534</v>
      </c>
      <c r="AA527" s="1778" t="s">
        <v>213</v>
      </c>
      <c r="AB527" s="1875"/>
    </row>
    <row r="528" spans="1:28" s="1713" customFormat="1" x14ac:dyDescent="0.2">
      <c r="A528" s="1801" t="s">
        <v>1379</v>
      </c>
      <c r="B528" s="1727">
        <v>120739</v>
      </c>
      <c r="C528" s="1727" t="s">
        <v>1301</v>
      </c>
      <c r="D528" s="1713" t="s">
        <v>68</v>
      </c>
      <c r="E528" s="1713">
        <v>1</v>
      </c>
      <c r="F528" s="1713">
        <v>16</v>
      </c>
      <c r="G528" s="1713">
        <v>7</v>
      </c>
      <c r="H528" s="1713">
        <v>3</v>
      </c>
      <c r="I528" s="1728">
        <v>1</v>
      </c>
      <c r="J528" s="1728">
        <v>1</v>
      </c>
      <c r="K528" s="1728" t="s">
        <v>1295</v>
      </c>
      <c r="L528" s="1715">
        <v>1815.73</v>
      </c>
      <c r="M528" s="1715">
        <v>1815.73</v>
      </c>
      <c r="N528" s="1715">
        <f t="shared" si="143"/>
        <v>1210.48</v>
      </c>
      <c r="O528" s="1715">
        <v>985.48</v>
      </c>
      <c r="P528" s="1788">
        <f>IF(N528&lt;=0,"",O528/N528)</f>
        <v>0.814123322979314</v>
      </c>
      <c r="Q528" s="1715">
        <v>225</v>
      </c>
      <c r="R528" s="1788">
        <f>IF(N528&lt;=0,"",Q528/N528)</f>
        <v>0.185876677020686</v>
      </c>
      <c r="S528" s="1775">
        <f>Q528/$S$1</f>
        <v>9</v>
      </c>
      <c r="T528" s="1750"/>
      <c r="U528" s="1715">
        <f>((1-I528)*O528)+((1-J528)*Q528)</f>
        <v>0</v>
      </c>
      <c r="V528" s="1715">
        <f>L528-W528</f>
        <v>0</v>
      </c>
      <c r="W528" s="1715">
        <f t="shared" si="138"/>
        <v>1815.73</v>
      </c>
      <c r="X528" s="1718">
        <v>1815.73</v>
      </c>
      <c r="Y528" s="1729">
        <v>616274</v>
      </c>
      <c r="Z528" s="1720">
        <v>42552</v>
      </c>
      <c r="AA528" s="1778" t="s">
        <v>213</v>
      </c>
      <c r="AB528" s="1875"/>
    </row>
    <row r="529" spans="1:53" x14ac:dyDescent="0.2">
      <c r="A529" s="1802" t="s">
        <v>1289</v>
      </c>
      <c r="C529" s="1727" t="s">
        <v>1282</v>
      </c>
      <c r="D529" s="1713" t="s">
        <v>68</v>
      </c>
      <c r="E529" s="1713">
        <v>1</v>
      </c>
      <c r="F529" s="1713">
        <v>8</v>
      </c>
      <c r="G529" s="1713">
        <v>4</v>
      </c>
      <c r="H529" s="1713">
        <v>3</v>
      </c>
      <c r="I529" s="1728">
        <v>1</v>
      </c>
      <c r="J529" s="1728">
        <v>1</v>
      </c>
      <c r="K529" s="1728" t="s">
        <v>1295</v>
      </c>
      <c r="L529" s="1715">
        <v>5115.5200000000004</v>
      </c>
      <c r="M529" s="1715">
        <v>5152.5200000000004</v>
      </c>
      <c r="N529" s="1715">
        <f t="shared" ref="N529:N543" si="146">O529+Q529</f>
        <v>3472.38</v>
      </c>
      <c r="O529" s="1715">
        <v>2984.46</v>
      </c>
      <c r="P529" s="1788">
        <f t="shared" si="144"/>
        <v>0.85948542498228875</v>
      </c>
      <c r="Q529" s="1715">
        <v>487.92</v>
      </c>
      <c r="R529" s="1788">
        <f t="shared" si="145"/>
        <v>0.1405145750177112</v>
      </c>
      <c r="S529" s="1775">
        <f t="shared" si="140"/>
        <v>19.5168</v>
      </c>
      <c r="U529" s="1715">
        <f t="shared" si="141"/>
        <v>0</v>
      </c>
      <c r="V529" s="1715">
        <f t="shared" si="142"/>
        <v>0</v>
      </c>
      <c r="W529" s="1715">
        <f t="shared" ref="W529:W538" si="147">X529+AC529+AH529+AM529+AO529+AR529</f>
        <v>5115.5200000000004</v>
      </c>
      <c r="X529" s="1718">
        <v>5115.5200000000004</v>
      </c>
      <c r="Y529" s="1729">
        <v>616224</v>
      </c>
      <c r="Z529" s="1720">
        <v>42523</v>
      </c>
      <c r="AA529" s="1778" t="s">
        <v>213</v>
      </c>
      <c r="AB529" s="1778"/>
      <c r="AG529" s="1896"/>
      <c r="AH529" s="2296"/>
      <c r="AK529" s="2295"/>
      <c r="AL529" s="2295"/>
    </row>
    <row r="530" spans="1:53" x14ac:dyDescent="0.2">
      <c r="A530" s="1801">
        <v>2016228</v>
      </c>
      <c r="C530" s="1727" t="s">
        <v>1283</v>
      </c>
      <c r="D530" s="1713" t="s">
        <v>68</v>
      </c>
      <c r="E530" s="1796">
        <v>1</v>
      </c>
      <c r="F530" s="1796">
        <v>10</v>
      </c>
      <c r="G530" s="1796">
        <v>3</v>
      </c>
      <c r="H530" s="1796">
        <v>5</v>
      </c>
      <c r="I530" s="1728">
        <v>1</v>
      </c>
      <c r="J530" s="1728">
        <v>1</v>
      </c>
      <c r="K530" s="1728"/>
      <c r="L530" s="1715">
        <v>4610</v>
      </c>
      <c r="N530" s="1715">
        <f t="shared" si="146"/>
        <v>2377.38</v>
      </c>
      <c r="O530" s="1715">
        <v>1816.96</v>
      </c>
      <c r="P530" s="1788">
        <f t="shared" si="144"/>
        <v>0.76426991057382498</v>
      </c>
      <c r="Q530" s="1715">
        <v>560.41999999999996</v>
      </c>
      <c r="R530" s="1788">
        <f t="shared" si="145"/>
        <v>0.23573008942617502</v>
      </c>
      <c r="S530" s="1775">
        <f>Q530/$S$1</f>
        <v>22.416799999999999</v>
      </c>
      <c r="U530" s="1715">
        <f t="shared" si="141"/>
        <v>0</v>
      </c>
      <c r="V530" s="1715">
        <f>L530-W530</f>
        <v>0</v>
      </c>
      <c r="W530" s="1715">
        <f t="shared" si="147"/>
        <v>4610</v>
      </c>
      <c r="X530" s="1718">
        <v>4610</v>
      </c>
      <c r="Y530" s="1729">
        <v>616227</v>
      </c>
      <c r="Z530" s="1720">
        <v>42534</v>
      </c>
      <c r="AA530" s="1778" t="s">
        <v>213</v>
      </c>
      <c r="AB530" s="1778"/>
      <c r="AG530" s="1896"/>
      <c r="AH530" s="2296"/>
      <c r="AK530" s="2295"/>
      <c r="AL530" s="2295"/>
    </row>
    <row r="531" spans="1:53" x14ac:dyDescent="0.2">
      <c r="A531" s="1801">
        <v>2016229</v>
      </c>
      <c r="C531" s="1727">
        <v>592816</v>
      </c>
      <c r="D531" s="1713" t="s">
        <v>68</v>
      </c>
      <c r="E531" s="1713">
        <v>1</v>
      </c>
      <c r="F531" s="1713">
        <v>8</v>
      </c>
      <c r="G531" s="1713">
        <v>4</v>
      </c>
      <c r="H531" s="1713">
        <v>3</v>
      </c>
      <c r="I531" s="1728">
        <v>1</v>
      </c>
      <c r="J531" s="1728">
        <v>1</v>
      </c>
      <c r="K531" s="1728" t="s">
        <v>1331</v>
      </c>
      <c r="L531" s="1715">
        <v>3659</v>
      </c>
      <c r="M531" s="1715">
        <v>3318.7</v>
      </c>
      <c r="N531" s="1715">
        <f t="shared" si="146"/>
        <v>0</v>
      </c>
      <c r="O531" s="1715">
        <v>0</v>
      </c>
      <c r="P531" s="1788" t="str">
        <f t="shared" ref="P531:P543" si="148">IF(N531&lt;=0,"",O531/N531)</f>
        <v/>
      </c>
      <c r="Q531" s="1715">
        <v>0</v>
      </c>
      <c r="R531" s="1788" t="str">
        <f t="shared" ref="R531:R543" si="149">IF(N531&lt;=0,"",Q531/N531)</f>
        <v/>
      </c>
      <c r="S531" s="1775">
        <f t="shared" si="140"/>
        <v>0</v>
      </c>
      <c r="U531" s="1715">
        <f t="shared" si="141"/>
        <v>0</v>
      </c>
      <c r="V531" s="1715">
        <f t="shared" si="142"/>
        <v>0</v>
      </c>
      <c r="W531" s="1715">
        <f t="shared" si="147"/>
        <v>3659</v>
      </c>
      <c r="X531" s="1718">
        <v>3659</v>
      </c>
      <c r="Y531" s="1729">
        <v>616228</v>
      </c>
      <c r="Z531" s="1720">
        <v>42534</v>
      </c>
      <c r="AA531" s="1778" t="s">
        <v>213</v>
      </c>
      <c r="AB531" s="1778"/>
      <c r="AG531" s="1896"/>
      <c r="AH531" s="2296"/>
      <c r="AK531" s="2295"/>
      <c r="AL531" s="2295"/>
    </row>
    <row r="532" spans="1:53" x14ac:dyDescent="0.2">
      <c r="A532" s="1801">
        <v>2016230</v>
      </c>
      <c r="C532" s="1727">
        <v>504900</v>
      </c>
      <c r="D532" s="1713" t="s">
        <v>68</v>
      </c>
      <c r="E532" s="1713">
        <v>1</v>
      </c>
      <c r="F532" s="1713">
        <v>10</v>
      </c>
      <c r="G532" s="1713">
        <v>5</v>
      </c>
      <c r="H532" s="1713">
        <v>6</v>
      </c>
      <c r="I532" s="1728">
        <v>1</v>
      </c>
      <c r="J532" s="1728">
        <v>1</v>
      </c>
      <c r="K532" s="1728" t="s">
        <v>1308</v>
      </c>
      <c r="L532" s="1715">
        <v>4103</v>
      </c>
      <c r="M532" s="1715">
        <v>4111.41</v>
      </c>
      <c r="N532" s="1715">
        <f t="shared" si="146"/>
        <v>2779.2</v>
      </c>
      <c r="O532" s="1715">
        <v>2235.87</v>
      </c>
      <c r="P532" s="1788">
        <f t="shared" si="148"/>
        <v>0.8045012953367876</v>
      </c>
      <c r="Q532" s="1715">
        <v>543.33000000000004</v>
      </c>
      <c r="R532" s="1788">
        <f t="shared" si="149"/>
        <v>0.19549870466321245</v>
      </c>
      <c r="S532" s="1775">
        <f t="shared" si="140"/>
        <v>21.7332</v>
      </c>
      <c r="U532" s="1715">
        <f t="shared" si="141"/>
        <v>0</v>
      </c>
      <c r="V532" s="1715">
        <f t="shared" si="142"/>
        <v>0</v>
      </c>
      <c r="W532" s="1715">
        <f t="shared" si="147"/>
        <v>4103</v>
      </c>
      <c r="X532" s="1718">
        <v>4103</v>
      </c>
      <c r="Y532" s="1729">
        <v>616259</v>
      </c>
      <c r="Z532" s="1720">
        <v>42541</v>
      </c>
      <c r="AA532" s="1778" t="s">
        <v>213</v>
      </c>
      <c r="AB532" s="1778"/>
      <c r="AG532" s="1896"/>
      <c r="AH532" s="2296"/>
      <c r="AK532" s="2295"/>
      <c r="AL532" s="2295"/>
    </row>
    <row r="533" spans="1:53" x14ac:dyDescent="0.2">
      <c r="A533" s="1801" t="s">
        <v>1518</v>
      </c>
      <c r="C533" s="1727" t="s">
        <v>1444</v>
      </c>
      <c r="D533" s="1713" t="s">
        <v>68</v>
      </c>
      <c r="E533" s="1713">
        <v>0</v>
      </c>
      <c r="F533" s="1713">
        <v>0</v>
      </c>
      <c r="G533" s="1713">
        <v>0</v>
      </c>
      <c r="H533" s="1713">
        <v>0</v>
      </c>
      <c r="I533" s="1728">
        <v>1</v>
      </c>
      <c r="J533" s="1728">
        <v>1</v>
      </c>
      <c r="K533" s="1728"/>
      <c r="L533" s="1715">
        <v>337.8</v>
      </c>
      <c r="M533" s="1715">
        <v>337.8</v>
      </c>
      <c r="N533" s="1715">
        <f>O533+Q533</f>
        <v>168.9</v>
      </c>
      <c r="O533" s="1715">
        <v>168.9</v>
      </c>
      <c r="P533" s="1788">
        <f>IF(N533&lt;=0,"",O533/N533)</f>
        <v>1</v>
      </c>
      <c r="Q533" s="1715">
        <v>0</v>
      </c>
      <c r="R533" s="1788">
        <f>IF(N533&lt;=0,"",Q533/N533)</f>
        <v>0</v>
      </c>
      <c r="S533" s="1775">
        <f>Q533/$S$1</f>
        <v>0</v>
      </c>
      <c r="U533" s="1715">
        <f>((1-I533)*O533)+((1-J533)*Q533)</f>
        <v>0</v>
      </c>
      <c r="V533" s="1715">
        <f>L533-W533</f>
        <v>0</v>
      </c>
      <c r="W533" s="1715">
        <f t="shared" si="147"/>
        <v>337.8</v>
      </c>
      <c r="X533" s="1718">
        <v>337.8</v>
      </c>
      <c r="Y533" s="1729">
        <v>616350</v>
      </c>
      <c r="Z533" s="1720">
        <v>42608</v>
      </c>
      <c r="AA533" s="1778" t="s">
        <v>213</v>
      </c>
      <c r="AB533" s="1778"/>
      <c r="AG533" s="1896"/>
      <c r="AH533" s="2296"/>
      <c r="AK533" s="2295"/>
      <c r="AL533" s="2295"/>
    </row>
    <row r="534" spans="1:53" x14ac:dyDescent="0.2">
      <c r="A534" s="1801">
        <v>2016231</v>
      </c>
      <c r="C534" s="1727" t="s">
        <v>1396</v>
      </c>
      <c r="D534" s="1713" t="s">
        <v>68</v>
      </c>
      <c r="E534" s="1713">
        <v>1</v>
      </c>
      <c r="F534" s="1713">
        <v>7</v>
      </c>
      <c r="G534" s="1713">
        <v>4</v>
      </c>
      <c r="H534" s="1713">
        <v>5</v>
      </c>
      <c r="I534" s="1728">
        <v>1</v>
      </c>
      <c r="J534" s="1728">
        <v>1</v>
      </c>
      <c r="K534" s="1728"/>
      <c r="L534" s="1715">
        <v>4426</v>
      </c>
      <c r="M534" s="1715">
        <v>3679.91</v>
      </c>
      <c r="N534" s="1715">
        <f t="shared" si="146"/>
        <v>2489.7600000000002</v>
      </c>
      <c r="O534" s="1715">
        <v>2031.43</v>
      </c>
      <c r="P534" s="1788">
        <f t="shared" si="148"/>
        <v>0.81591398367714152</v>
      </c>
      <c r="Q534" s="1715">
        <v>458.33</v>
      </c>
      <c r="R534" s="1788">
        <f t="shared" si="149"/>
        <v>0.1840860163228584</v>
      </c>
      <c r="S534" s="1775">
        <f>Q534/$S$1</f>
        <v>18.333199999999998</v>
      </c>
      <c r="U534" s="1715">
        <f t="shared" si="141"/>
        <v>0</v>
      </c>
      <c r="V534" s="1715">
        <f>L534-W534</f>
        <v>0</v>
      </c>
      <c r="W534" s="1715">
        <f t="shared" si="147"/>
        <v>4426</v>
      </c>
      <c r="X534" s="1718">
        <v>4426</v>
      </c>
      <c r="Y534" s="1729">
        <v>616229</v>
      </c>
      <c r="Z534" s="1720">
        <v>42534</v>
      </c>
      <c r="AA534" s="1778" t="s">
        <v>213</v>
      </c>
      <c r="AB534" s="1778"/>
      <c r="AG534" s="1896"/>
      <c r="AH534" s="2296"/>
      <c r="AK534" s="2295"/>
      <c r="AL534" s="2295"/>
    </row>
    <row r="535" spans="1:53" x14ac:dyDescent="0.2">
      <c r="A535" s="1801" t="s">
        <v>1288</v>
      </c>
      <c r="C535" s="1727" t="s">
        <v>1287</v>
      </c>
      <c r="D535" s="1713" t="s">
        <v>68</v>
      </c>
      <c r="E535" s="1713">
        <v>1</v>
      </c>
      <c r="F535" s="1713">
        <v>8</v>
      </c>
      <c r="G535" s="1713">
        <v>5</v>
      </c>
      <c r="H535" s="1713">
        <v>2</v>
      </c>
      <c r="I535" s="1728">
        <v>1</v>
      </c>
      <c r="J535" s="1728">
        <v>1</v>
      </c>
      <c r="K535" s="1728" t="s">
        <v>1308</v>
      </c>
      <c r="L535" s="1715">
        <v>5263</v>
      </c>
      <c r="M535" s="1715">
        <v>5242.41</v>
      </c>
      <c r="N535" s="1715">
        <f t="shared" si="146"/>
        <v>3545.48</v>
      </c>
      <c r="O535" s="1715">
        <v>2994.65</v>
      </c>
      <c r="P535" s="1788">
        <f t="shared" si="148"/>
        <v>0.84463880772138045</v>
      </c>
      <c r="Q535" s="1715">
        <v>550.83000000000004</v>
      </c>
      <c r="R535" s="1788">
        <f t="shared" si="149"/>
        <v>0.15536119227861955</v>
      </c>
      <c r="S535" s="1775">
        <f>Q535/$S$1</f>
        <v>22.033200000000001</v>
      </c>
      <c r="U535" s="1715">
        <f t="shared" si="141"/>
        <v>0</v>
      </c>
      <c r="V535" s="1715">
        <f>L535-W535</f>
        <v>0</v>
      </c>
      <c r="W535" s="1715">
        <f t="shared" si="147"/>
        <v>5263</v>
      </c>
      <c r="X535" s="1718">
        <v>5263</v>
      </c>
      <c r="Y535" s="1729">
        <v>616230</v>
      </c>
      <c r="Z535" s="1720">
        <v>42534</v>
      </c>
      <c r="AA535" s="1778" t="s">
        <v>213</v>
      </c>
      <c r="AB535" s="1778"/>
      <c r="AG535" s="1896"/>
      <c r="AH535" s="2296"/>
      <c r="AK535" s="2295"/>
      <c r="AL535" s="2295"/>
    </row>
    <row r="536" spans="1:53" s="1869" customFormat="1" x14ac:dyDescent="0.2">
      <c r="A536" s="1801">
        <v>2016233</v>
      </c>
      <c r="B536" s="1868"/>
      <c r="C536" s="1868" t="s">
        <v>938</v>
      </c>
      <c r="D536" s="1869" t="s">
        <v>1064</v>
      </c>
      <c r="E536" s="1869">
        <v>1</v>
      </c>
      <c r="F536" s="1869">
        <v>2</v>
      </c>
      <c r="G536" s="1869">
        <v>0</v>
      </c>
      <c r="H536" s="1869">
        <v>2</v>
      </c>
      <c r="I536" s="1870">
        <v>1</v>
      </c>
      <c r="J536" s="1870">
        <v>1</v>
      </c>
      <c r="K536" s="1870" t="s">
        <v>1295</v>
      </c>
      <c r="L536" s="1871">
        <v>831.57</v>
      </c>
      <c r="M536" s="1871"/>
      <c r="N536" s="1871">
        <f t="shared" si="146"/>
        <v>560.29999999999995</v>
      </c>
      <c r="O536" s="1871">
        <v>421.13</v>
      </c>
      <c r="P536" s="1872">
        <f t="shared" si="148"/>
        <v>0.75161520613956811</v>
      </c>
      <c r="Q536" s="1871">
        <v>139.16999999999999</v>
      </c>
      <c r="R536" s="1872">
        <f t="shared" si="149"/>
        <v>0.24838479386043191</v>
      </c>
      <c r="S536" s="1873">
        <f t="shared" si="140"/>
        <v>5.5667999999999997</v>
      </c>
      <c r="T536" s="1874"/>
      <c r="U536" s="1871">
        <f t="shared" si="141"/>
        <v>0</v>
      </c>
      <c r="V536" s="1871">
        <f t="shared" si="142"/>
        <v>0</v>
      </c>
      <c r="W536" s="1871">
        <f t="shared" si="147"/>
        <v>831.57</v>
      </c>
      <c r="X536" s="1819">
        <v>831.57</v>
      </c>
      <c r="Y536" s="1875">
        <v>616284</v>
      </c>
      <c r="Z536" s="1876">
        <v>42558</v>
      </c>
      <c r="AA536" s="1877" t="s">
        <v>213</v>
      </c>
      <c r="AB536" s="1877"/>
      <c r="AC536" s="1871"/>
      <c r="AE536" s="1878"/>
      <c r="AF536" s="1879"/>
      <c r="AG536" s="2295"/>
      <c r="AH536" s="2296"/>
      <c r="AK536" s="2295"/>
      <c r="AL536" s="2295"/>
      <c r="AM536" s="1871"/>
      <c r="AP536" s="1879"/>
      <c r="AQ536" s="1879"/>
      <c r="AR536" s="1871"/>
      <c r="AU536" s="1879"/>
      <c r="AV536" s="1879"/>
      <c r="AW536" s="1871"/>
      <c r="AZ536" s="1879"/>
      <c r="BA536" s="1879"/>
    </row>
    <row r="537" spans="1:53" x14ac:dyDescent="0.2">
      <c r="A537" s="1801">
        <v>2016234</v>
      </c>
      <c r="C537" s="1727" t="s">
        <v>1292</v>
      </c>
      <c r="D537" s="1713" t="s">
        <v>68</v>
      </c>
      <c r="E537" s="1713">
        <v>1</v>
      </c>
      <c r="F537" s="1713">
        <v>3</v>
      </c>
      <c r="G537" s="1713">
        <v>1</v>
      </c>
      <c r="H537" s="1713">
        <v>3</v>
      </c>
      <c r="I537" s="1728">
        <v>1</v>
      </c>
      <c r="J537" s="1728">
        <v>1</v>
      </c>
      <c r="K537" s="1728" t="s">
        <v>1308</v>
      </c>
      <c r="L537" s="1715">
        <v>1383</v>
      </c>
      <c r="M537" s="1715">
        <v>1318.73</v>
      </c>
      <c r="N537" s="1715">
        <f t="shared" si="146"/>
        <v>891.01</v>
      </c>
      <c r="O537" s="1715">
        <v>682.51</v>
      </c>
      <c r="P537" s="1788">
        <f t="shared" si="148"/>
        <v>0.76599589230199439</v>
      </c>
      <c r="Q537" s="1715">
        <v>208.5</v>
      </c>
      <c r="R537" s="1788">
        <f t="shared" si="149"/>
        <v>0.23400410769800564</v>
      </c>
      <c r="S537" s="1775">
        <f t="shared" si="140"/>
        <v>8.34</v>
      </c>
      <c r="U537" s="1715">
        <f t="shared" si="141"/>
        <v>0</v>
      </c>
      <c r="V537" s="1715">
        <f t="shared" si="142"/>
        <v>0</v>
      </c>
      <c r="W537" s="1715">
        <f t="shared" si="147"/>
        <v>1383</v>
      </c>
      <c r="X537" s="1718">
        <v>1383</v>
      </c>
      <c r="Y537" s="1729">
        <v>616231</v>
      </c>
      <c r="Z537" s="1720">
        <v>42534</v>
      </c>
      <c r="AA537" s="1778" t="s">
        <v>213</v>
      </c>
      <c r="AB537" s="1778"/>
      <c r="AG537" s="1896"/>
      <c r="AH537" s="2296"/>
      <c r="AK537" s="2295"/>
      <c r="AL537" s="2295"/>
    </row>
    <row r="538" spans="1:53" x14ac:dyDescent="0.2">
      <c r="A538" s="1801" t="s">
        <v>1553</v>
      </c>
      <c r="C538" s="1727" t="s">
        <v>1708</v>
      </c>
      <c r="D538" s="1713" t="s">
        <v>68</v>
      </c>
      <c r="E538" s="1713">
        <v>0</v>
      </c>
      <c r="F538" s="1713">
        <v>0</v>
      </c>
      <c r="G538" s="1713">
        <v>0</v>
      </c>
      <c r="H538" s="1713">
        <v>0</v>
      </c>
      <c r="I538" s="1728">
        <v>1</v>
      </c>
      <c r="J538" s="1728">
        <v>1</v>
      </c>
      <c r="K538" s="1728"/>
      <c r="L538" s="1715">
        <v>382.5</v>
      </c>
      <c r="N538" s="1715">
        <f t="shared" si="146"/>
        <v>255</v>
      </c>
      <c r="O538" s="1715">
        <v>180</v>
      </c>
      <c r="P538" s="1788">
        <f t="shared" si="148"/>
        <v>0.70588235294117652</v>
      </c>
      <c r="Q538" s="1715">
        <v>75</v>
      </c>
      <c r="R538" s="1788">
        <f>IF(N538&lt;=0,"",Q538/N538)</f>
        <v>0.29411764705882354</v>
      </c>
      <c r="S538" s="1775">
        <f>Q538/$S$1</f>
        <v>3</v>
      </c>
      <c r="U538" s="1715">
        <f>((1-I538)*O538)+((1-J538)*Q538)</f>
        <v>0</v>
      </c>
      <c r="V538" s="1715">
        <f>L538-W538</f>
        <v>0</v>
      </c>
      <c r="W538" s="1715">
        <f t="shared" si="147"/>
        <v>382.5</v>
      </c>
      <c r="X538" s="1718">
        <v>382.5</v>
      </c>
      <c r="Y538" s="1729">
        <v>616350</v>
      </c>
      <c r="Z538" s="1720">
        <v>42608</v>
      </c>
      <c r="AA538" s="1778" t="s">
        <v>213</v>
      </c>
      <c r="AB538" s="1778"/>
      <c r="AG538" s="1896"/>
      <c r="AH538" s="2296"/>
      <c r="AK538" s="2295"/>
      <c r="AL538" s="2295"/>
    </row>
    <row r="539" spans="1:53" x14ac:dyDescent="0.2">
      <c r="A539" s="1801">
        <v>2016236</v>
      </c>
      <c r="C539" s="1727" t="s">
        <v>1304</v>
      </c>
      <c r="D539" s="1713" t="s">
        <v>68</v>
      </c>
      <c r="E539" s="1713">
        <v>0</v>
      </c>
      <c r="F539" s="1713">
        <v>0</v>
      </c>
      <c r="G539" s="1713">
        <v>0</v>
      </c>
      <c r="H539" s="1713">
        <v>0</v>
      </c>
      <c r="I539" s="1728">
        <v>1</v>
      </c>
      <c r="J539" s="1728">
        <v>1</v>
      </c>
      <c r="K539" s="1728"/>
      <c r="L539" s="1715">
        <v>52.2</v>
      </c>
      <c r="N539" s="1715">
        <f t="shared" si="146"/>
        <v>38.4</v>
      </c>
      <c r="O539" s="1715">
        <v>38.4</v>
      </c>
      <c r="P539" s="1788">
        <f t="shared" si="148"/>
        <v>1</v>
      </c>
      <c r="Q539" s="1715">
        <v>0</v>
      </c>
      <c r="R539" s="1788">
        <f t="shared" si="149"/>
        <v>0</v>
      </c>
      <c r="S539" s="1775">
        <f t="shared" si="140"/>
        <v>0</v>
      </c>
      <c r="U539" s="1715">
        <f t="shared" si="141"/>
        <v>0</v>
      </c>
      <c r="V539" s="1715">
        <f t="shared" si="142"/>
        <v>0</v>
      </c>
      <c r="W539" s="1715">
        <f>X539+AC539+AH539+AM539+AO539+AR539</f>
        <v>52.2</v>
      </c>
      <c r="X539" s="1718">
        <v>52.2</v>
      </c>
      <c r="Y539" s="1729">
        <v>616350</v>
      </c>
      <c r="Z539" s="1720">
        <v>42608</v>
      </c>
      <c r="AA539" s="1778" t="s">
        <v>213</v>
      </c>
      <c r="AB539" s="1778"/>
      <c r="AG539" s="1896"/>
      <c r="AH539" s="2296"/>
      <c r="AK539" s="2295"/>
      <c r="AL539" s="2295"/>
    </row>
    <row r="540" spans="1:53" x14ac:dyDescent="0.2">
      <c r="A540" s="1801" t="s">
        <v>1380</v>
      </c>
      <c r="C540" s="1727" t="s">
        <v>1324</v>
      </c>
      <c r="D540" s="1713" t="s">
        <v>489</v>
      </c>
      <c r="E540" s="1713">
        <v>1</v>
      </c>
      <c r="F540" s="1713">
        <v>13</v>
      </c>
      <c r="G540" s="1713">
        <v>0</v>
      </c>
      <c r="H540" s="1713">
        <v>0</v>
      </c>
      <c r="I540" s="1728">
        <v>1</v>
      </c>
      <c r="J540" s="1728">
        <v>1</v>
      </c>
      <c r="K540" s="1728"/>
      <c r="L540" s="1715">
        <v>1448.25</v>
      </c>
      <c r="N540" s="1715">
        <f t="shared" si="146"/>
        <v>0</v>
      </c>
      <c r="O540" s="1715">
        <v>0</v>
      </c>
      <c r="P540" s="1788" t="str">
        <f t="shared" si="148"/>
        <v/>
      </c>
      <c r="Q540" s="1715">
        <v>0</v>
      </c>
      <c r="R540" s="1788" t="str">
        <f t="shared" si="149"/>
        <v/>
      </c>
      <c r="S540" s="1775">
        <f>Q540/$S$1</f>
        <v>0</v>
      </c>
      <c r="U540" s="1715">
        <f>((1-I540)*O540)+((1-J540)*Q540)</f>
        <v>0</v>
      </c>
      <c r="V540" s="1715">
        <f>L540-W540</f>
        <v>0</v>
      </c>
      <c r="W540" s="1715">
        <f t="shared" ref="W540:W564" si="150">X540+AC540+AH540+AM540+AO540+AR540</f>
        <v>1448.25</v>
      </c>
      <c r="X540" s="1718">
        <v>1448.25</v>
      </c>
      <c r="Y540" s="1729">
        <v>616311</v>
      </c>
      <c r="Z540" s="1720">
        <v>42566</v>
      </c>
      <c r="AA540" s="1778" t="s">
        <v>213</v>
      </c>
      <c r="AB540" s="1778"/>
      <c r="AG540" s="1896"/>
      <c r="AH540" s="2296"/>
      <c r="AK540" s="2295"/>
      <c r="AL540" s="2295"/>
    </row>
    <row r="541" spans="1:53" x14ac:dyDescent="0.2">
      <c r="A541" s="1801" t="s">
        <v>1381</v>
      </c>
      <c r="C541" s="1727" t="s">
        <v>1325</v>
      </c>
      <c r="D541" s="1713" t="s">
        <v>489</v>
      </c>
      <c r="E541" s="1713">
        <v>1</v>
      </c>
      <c r="F541" s="1713">
        <v>13</v>
      </c>
      <c r="G541" s="1713">
        <v>0</v>
      </c>
      <c r="H541" s="1713">
        <v>0</v>
      </c>
      <c r="I541" s="1728">
        <v>1</v>
      </c>
      <c r="J541" s="1728">
        <v>1</v>
      </c>
      <c r="K541" s="1728"/>
      <c r="L541" s="1715">
        <v>1378.72</v>
      </c>
      <c r="N541" s="1715">
        <f t="shared" si="146"/>
        <v>0</v>
      </c>
      <c r="O541" s="1715">
        <v>0</v>
      </c>
      <c r="P541" s="1788" t="str">
        <f t="shared" si="148"/>
        <v/>
      </c>
      <c r="Q541" s="1715">
        <v>0</v>
      </c>
      <c r="R541" s="1788" t="str">
        <f t="shared" si="149"/>
        <v/>
      </c>
      <c r="S541" s="1775">
        <f>Q541/$S$1</f>
        <v>0</v>
      </c>
      <c r="U541" s="1715">
        <f>((1-I541)*O541)+((1-J541)*Q541)</f>
        <v>0</v>
      </c>
      <c r="V541" s="1715">
        <f>L541-W541</f>
        <v>0</v>
      </c>
      <c r="W541" s="1715">
        <f t="shared" si="150"/>
        <v>1378.72</v>
      </c>
      <c r="X541" s="1718">
        <v>1378.72</v>
      </c>
      <c r="Y541" s="1729">
        <v>616312</v>
      </c>
      <c r="Z541" s="1720">
        <v>42566</v>
      </c>
      <c r="AA541" s="1778" t="s">
        <v>213</v>
      </c>
      <c r="AB541" s="1778"/>
      <c r="AG541" s="1896"/>
      <c r="AH541" s="2296"/>
      <c r="AK541" s="2295"/>
      <c r="AL541" s="2295"/>
    </row>
    <row r="542" spans="1:53" x14ac:dyDescent="0.2">
      <c r="A542" s="1801" t="s">
        <v>1382</v>
      </c>
      <c r="C542" s="1727" t="s">
        <v>1326</v>
      </c>
      <c r="D542" s="1713" t="s">
        <v>489</v>
      </c>
      <c r="E542" s="1713">
        <v>1</v>
      </c>
      <c r="F542" s="1713">
        <v>7</v>
      </c>
      <c r="G542" s="1713">
        <v>0</v>
      </c>
      <c r="H542" s="1713">
        <v>0</v>
      </c>
      <c r="I542" s="1728">
        <v>1</v>
      </c>
      <c r="J542" s="1728">
        <v>1</v>
      </c>
      <c r="K542" s="1728"/>
      <c r="L542" s="1715">
        <v>803.45</v>
      </c>
      <c r="N542" s="1715">
        <f t="shared" si="146"/>
        <v>0</v>
      </c>
      <c r="O542" s="1715">
        <v>0</v>
      </c>
      <c r="P542" s="1788" t="str">
        <f t="shared" si="148"/>
        <v/>
      </c>
      <c r="Q542" s="1715">
        <v>0</v>
      </c>
      <c r="R542" s="1788" t="str">
        <f t="shared" si="149"/>
        <v/>
      </c>
      <c r="S542" s="1775">
        <f>Q542/$S$1</f>
        <v>0</v>
      </c>
      <c r="U542" s="1715">
        <f>((1-I542)*O542)+((1-J542)*Q542)</f>
        <v>0</v>
      </c>
      <c r="V542" s="1715">
        <f>L542-W542</f>
        <v>0</v>
      </c>
      <c r="W542" s="1715">
        <f t="shared" si="150"/>
        <v>803.45</v>
      </c>
      <c r="X542" s="1718">
        <v>803.45</v>
      </c>
      <c r="Y542" s="1729">
        <v>616313</v>
      </c>
      <c r="Z542" s="1720">
        <v>42566</v>
      </c>
      <c r="AA542" s="1778" t="s">
        <v>213</v>
      </c>
      <c r="AB542" s="1778"/>
      <c r="AG542" s="1896"/>
      <c r="AH542" s="2296"/>
      <c r="AK542" s="2295"/>
      <c r="AL542" s="2295"/>
    </row>
    <row r="543" spans="1:53" x14ac:dyDescent="0.2">
      <c r="A543" s="1801" t="s">
        <v>1383</v>
      </c>
      <c r="C543" s="1727" t="s">
        <v>1322</v>
      </c>
      <c r="D543" s="1713" t="s">
        <v>489</v>
      </c>
      <c r="E543" s="1713">
        <v>1</v>
      </c>
      <c r="F543" s="1713">
        <v>14</v>
      </c>
      <c r="G543" s="1713">
        <v>0</v>
      </c>
      <c r="H543" s="1713">
        <v>0</v>
      </c>
      <c r="I543" s="1728">
        <v>1</v>
      </c>
      <c r="J543" s="1728">
        <v>1</v>
      </c>
      <c r="L543" s="1715">
        <v>1477.27</v>
      </c>
      <c r="N543" s="1715">
        <f t="shared" si="146"/>
        <v>0</v>
      </c>
      <c r="O543" s="1715">
        <v>0</v>
      </c>
      <c r="P543" s="1788" t="str">
        <f t="shared" si="148"/>
        <v/>
      </c>
      <c r="Q543" s="1715">
        <v>0</v>
      </c>
      <c r="R543" s="1788" t="str">
        <f t="shared" si="149"/>
        <v/>
      </c>
      <c r="S543" s="1775">
        <f t="shared" si="140"/>
        <v>0</v>
      </c>
      <c r="U543" s="1715">
        <f t="shared" si="141"/>
        <v>0</v>
      </c>
      <c r="V543" s="1715">
        <f t="shared" si="142"/>
        <v>0</v>
      </c>
      <c r="W543" s="1715">
        <f t="shared" si="150"/>
        <v>1477.27</v>
      </c>
      <c r="X543" s="1718">
        <v>819.67</v>
      </c>
      <c r="Y543" s="1729">
        <v>616314</v>
      </c>
      <c r="Z543" s="1720">
        <v>42566</v>
      </c>
      <c r="AA543" s="1778" t="s">
        <v>213</v>
      </c>
      <c r="AB543" s="1778"/>
      <c r="AC543" s="1715">
        <v>657.6</v>
      </c>
      <c r="AD543" s="1713">
        <v>616570</v>
      </c>
      <c r="AE543" s="1723">
        <v>42671</v>
      </c>
      <c r="AF543" s="1779" t="s">
        <v>213</v>
      </c>
      <c r="AG543" s="1896"/>
      <c r="AH543" s="2296"/>
      <c r="AK543" s="2295"/>
      <c r="AL543" s="2295"/>
    </row>
    <row r="544" spans="1:53" x14ac:dyDescent="0.2">
      <c r="A544" s="1801">
        <v>2016241</v>
      </c>
      <c r="C544" s="1727" t="s">
        <v>1429</v>
      </c>
      <c r="D544" s="1713" t="s">
        <v>611</v>
      </c>
      <c r="E544" s="1713">
        <v>1</v>
      </c>
      <c r="F544" s="1713">
        <v>0</v>
      </c>
      <c r="G544" s="1713">
        <v>0</v>
      </c>
      <c r="H544" s="1713">
        <v>0</v>
      </c>
      <c r="I544" s="1728">
        <v>1</v>
      </c>
      <c r="J544" s="1728">
        <v>1</v>
      </c>
      <c r="K544" s="1853" t="s">
        <v>1308</v>
      </c>
      <c r="L544" s="1715">
        <v>90</v>
      </c>
      <c r="M544" s="1715">
        <v>82.5</v>
      </c>
      <c r="N544" s="1715">
        <f>O544+Q544</f>
        <v>55</v>
      </c>
      <c r="O544" s="1715">
        <v>55</v>
      </c>
      <c r="P544" s="1788">
        <f>IF(N544&lt;=0,"",O544/N544)</f>
        <v>1</v>
      </c>
      <c r="Q544" s="1715">
        <v>0</v>
      </c>
      <c r="R544" s="1788">
        <f>IF(N544&lt;=0,"",Q544/N544)</f>
        <v>0</v>
      </c>
      <c r="S544" s="1775">
        <f t="shared" si="140"/>
        <v>0</v>
      </c>
      <c r="U544" s="1715">
        <f t="shared" si="141"/>
        <v>0</v>
      </c>
      <c r="V544" s="1715">
        <f t="shared" si="142"/>
        <v>0</v>
      </c>
      <c r="W544" s="1715">
        <f t="shared" si="150"/>
        <v>90</v>
      </c>
      <c r="X544" s="1718">
        <v>90</v>
      </c>
      <c r="Y544" s="1729">
        <v>616253</v>
      </c>
      <c r="Z544" s="1720">
        <v>42538</v>
      </c>
      <c r="AA544" s="1778" t="s">
        <v>213</v>
      </c>
      <c r="AB544" s="1778"/>
      <c r="AG544" s="1896"/>
      <c r="AH544" s="2296"/>
      <c r="AK544" s="2295"/>
      <c r="AL544" s="2295"/>
    </row>
    <row r="545" spans="1:53" s="1869" customFormat="1" x14ac:dyDescent="0.2">
      <c r="A545" s="1801">
        <v>2016242</v>
      </c>
      <c r="B545" s="1868"/>
      <c r="C545" s="1868" t="s">
        <v>1319</v>
      </c>
      <c r="D545" s="1869" t="s">
        <v>451</v>
      </c>
      <c r="E545" s="1869">
        <v>1</v>
      </c>
      <c r="F545" s="1869">
        <v>11</v>
      </c>
      <c r="G545" s="1869">
        <v>7</v>
      </c>
      <c r="H545" s="1869">
        <v>3</v>
      </c>
      <c r="I545" s="1870">
        <v>1</v>
      </c>
      <c r="J545" s="1870">
        <v>1</v>
      </c>
      <c r="K545" s="1881" t="s">
        <v>1295</v>
      </c>
      <c r="L545" s="1871">
        <v>3385.01</v>
      </c>
      <c r="M545" s="1871">
        <v>3385.01</v>
      </c>
      <c r="N545" s="1871">
        <f>O545+Q545</f>
        <v>2390.29</v>
      </c>
      <c r="O545" s="1871">
        <v>1876.28</v>
      </c>
      <c r="P545" s="1872">
        <f>IF(N545&lt;=0,"",O545/N545)</f>
        <v>0.78495914721644655</v>
      </c>
      <c r="Q545" s="1871">
        <v>514.01</v>
      </c>
      <c r="R545" s="1872">
        <f>IF(N545&lt;=0,"",Q545/N545)</f>
        <v>0.21504085278355345</v>
      </c>
      <c r="S545" s="1873">
        <f t="shared" si="140"/>
        <v>20.560400000000001</v>
      </c>
      <c r="T545" s="1874"/>
      <c r="U545" s="1871">
        <f t="shared" si="141"/>
        <v>0</v>
      </c>
      <c r="V545" s="1871">
        <f t="shared" si="142"/>
        <v>0</v>
      </c>
      <c r="W545" s="1871">
        <f t="shared" si="150"/>
        <v>3385.01</v>
      </c>
      <c r="X545" s="1819">
        <v>3385.01</v>
      </c>
      <c r="Y545" s="1875">
        <v>616410</v>
      </c>
      <c r="Z545" s="1876">
        <v>42627</v>
      </c>
      <c r="AA545" s="1877" t="s">
        <v>213</v>
      </c>
      <c r="AB545" s="1877"/>
      <c r="AC545" s="1871"/>
      <c r="AE545" s="1878"/>
      <c r="AF545" s="1879"/>
      <c r="AG545" s="2295"/>
      <c r="AH545" s="2296"/>
      <c r="AK545" s="2295"/>
      <c r="AL545" s="2295"/>
      <c r="AM545" s="1871"/>
      <c r="AP545" s="1879"/>
      <c r="AQ545" s="1879"/>
      <c r="AR545" s="1871"/>
      <c r="AU545" s="1879"/>
      <c r="AV545" s="1879"/>
      <c r="AW545" s="1871"/>
      <c r="AZ545" s="1879"/>
      <c r="BA545" s="1879"/>
    </row>
    <row r="546" spans="1:53" x14ac:dyDescent="0.2">
      <c r="A546" s="1801">
        <v>2016243</v>
      </c>
      <c r="C546" s="1727" t="s">
        <v>1320</v>
      </c>
      <c r="D546" s="1713" t="s">
        <v>451</v>
      </c>
      <c r="E546" s="1713">
        <v>1</v>
      </c>
      <c r="F546" s="1713">
        <v>9</v>
      </c>
      <c r="G546" s="1713">
        <v>4</v>
      </c>
      <c r="H546" s="1713">
        <v>5</v>
      </c>
      <c r="I546" s="1728">
        <v>1</v>
      </c>
      <c r="J546" s="1728">
        <v>1</v>
      </c>
      <c r="K546" s="1853" t="s">
        <v>1295</v>
      </c>
      <c r="L546" s="1715">
        <v>3379.05</v>
      </c>
      <c r="M546" s="1715">
        <v>3379.05</v>
      </c>
      <c r="N546" s="1715">
        <f>O546+Q546</f>
        <v>2385.73</v>
      </c>
      <c r="O546" s="1715">
        <v>1908.17</v>
      </c>
      <c r="P546" s="1788">
        <f>IF(N546&lt;=0,"",O546/N546)</f>
        <v>0.79982646820889203</v>
      </c>
      <c r="Q546" s="1715">
        <v>477.56</v>
      </c>
      <c r="R546" s="1788">
        <f>IF(N546&lt;=0,"",Q546/N546)</f>
        <v>0.20017353179110797</v>
      </c>
      <c r="S546" s="1775">
        <f t="shared" si="140"/>
        <v>19.102399999999999</v>
      </c>
      <c r="U546" s="1715">
        <f t="shared" si="141"/>
        <v>0</v>
      </c>
      <c r="V546" s="1715">
        <f t="shared" si="142"/>
        <v>0</v>
      </c>
      <c r="W546" s="1715">
        <f t="shared" si="150"/>
        <v>3379.05</v>
      </c>
      <c r="X546" s="1718">
        <v>3379.05</v>
      </c>
      <c r="Y546" s="1729">
        <v>616323</v>
      </c>
      <c r="Z546" s="1720">
        <v>42569</v>
      </c>
      <c r="AA546" s="1778" t="s">
        <v>213</v>
      </c>
      <c r="AB546" s="1778"/>
      <c r="AG546" s="1896"/>
      <c r="AH546" s="2296"/>
      <c r="AK546" s="2295"/>
      <c r="AL546" s="2295"/>
    </row>
    <row r="547" spans="1:53" x14ac:dyDescent="0.2">
      <c r="A547" s="1801">
        <v>2016244</v>
      </c>
      <c r="C547" s="1727" t="s">
        <v>1321</v>
      </c>
      <c r="D547" s="1713" t="s">
        <v>451</v>
      </c>
      <c r="E547" s="1713">
        <v>1</v>
      </c>
      <c r="F547" s="1713">
        <v>9</v>
      </c>
      <c r="G547" s="1713">
        <v>4</v>
      </c>
      <c r="H547" s="1713">
        <v>5</v>
      </c>
      <c r="I547" s="1728">
        <v>1</v>
      </c>
      <c r="J547" s="1728">
        <v>1</v>
      </c>
      <c r="K547" s="1853" t="s">
        <v>1295</v>
      </c>
      <c r="L547" s="1715">
        <v>3880.97</v>
      </c>
      <c r="M547" s="1715">
        <v>3880.97</v>
      </c>
      <c r="N547" s="1715">
        <f>O547+Q547</f>
        <v>2734.9</v>
      </c>
      <c r="O547" s="1715">
        <v>2201.61</v>
      </c>
      <c r="P547" s="1788">
        <f>IF(N547&lt;=0,"",O547/N547)</f>
        <v>0.80500566748327185</v>
      </c>
      <c r="Q547" s="1715">
        <v>533.29</v>
      </c>
      <c r="R547" s="1788">
        <f>IF(N547&lt;=0,"",Q547/N547)</f>
        <v>0.19499433251672821</v>
      </c>
      <c r="S547" s="1775">
        <f t="shared" si="140"/>
        <v>21.331599999999998</v>
      </c>
      <c r="U547" s="1715">
        <f t="shared" si="141"/>
        <v>0</v>
      </c>
      <c r="V547" s="1715">
        <f t="shared" si="142"/>
        <v>0</v>
      </c>
      <c r="W547" s="1715">
        <f t="shared" si="150"/>
        <v>3880.97</v>
      </c>
      <c r="X547" s="1718">
        <v>3880.97</v>
      </c>
      <c r="Y547" s="1729">
        <v>616340</v>
      </c>
      <c r="Z547" s="1720">
        <v>42573</v>
      </c>
      <c r="AA547" s="1778" t="s">
        <v>213</v>
      </c>
      <c r="AB547" s="1778"/>
      <c r="AG547" s="1896"/>
      <c r="AH547" s="2296"/>
      <c r="AK547" s="2295"/>
      <c r="AL547" s="2295"/>
    </row>
    <row r="548" spans="1:53" x14ac:dyDescent="0.2">
      <c r="A548" s="1801">
        <v>2016245</v>
      </c>
      <c r="C548" s="1727">
        <v>525016</v>
      </c>
      <c r="D548" s="1713" t="s">
        <v>68</v>
      </c>
      <c r="E548" s="1713">
        <v>1</v>
      </c>
      <c r="F548" s="1713">
        <v>10</v>
      </c>
      <c r="G548" s="1713">
        <v>5</v>
      </c>
      <c r="H548" s="1713">
        <v>3</v>
      </c>
      <c r="I548" s="1728">
        <v>1</v>
      </c>
      <c r="J548" s="1728">
        <v>1</v>
      </c>
      <c r="K548" s="1853" t="s">
        <v>1308</v>
      </c>
      <c r="L548" s="1715">
        <v>3410</v>
      </c>
      <c r="M548" s="1715">
        <v>2822.14</v>
      </c>
      <c r="N548" s="1715">
        <f t="shared" ref="N548:N565" si="151">O548+Q548</f>
        <v>2099.37</v>
      </c>
      <c r="O548" s="1715">
        <v>1690.62</v>
      </c>
      <c r="P548" s="1788">
        <f t="shared" ref="P548:P566" si="152">IF(N548&lt;=0,"",O548/N548)</f>
        <v>0.80529873247688588</v>
      </c>
      <c r="Q548" s="1715">
        <v>408.75</v>
      </c>
      <c r="R548" s="1788">
        <f t="shared" ref="R548:R566" si="153">IF(N548&lt;=0,"",Q548/N548)</f>
        <v>0.19470126752311409</v>
      </c>
      <c r="S548" s="1775">
        <f t="shared" si="140"/>
        <v>16.350000000000001</v>
      </c>
      <c r="U548" s="1715">
        <f t="shared" si="141"/>
        <v>0</v>
      </c>
      <c r="V548" s="1715">
        <f t="shared" si="142"/>
        <v>0</v>
      </c>
      <c r="W548" s="1715">
        <f t="shared" si="150"/>
        <v>3410</v>
      </c>
      <c r="X548" s="1718">
        <v>3410</v>
      </c>
      <c r="Y548" s="1729">
        <v>616232</v>
      </c>
      <c r="Z548" s="1720">
        <v>42534</v>
      </c>
      <c r="AA548" s="1778" t="s">
        <v>213</v>
      </c>
      <c r="AB548" s="1778"/>
      <c r="AG548" s="1896"/>
      <c r="AH548" s="2296"/>
      <c r="AK548" s="2295"/>
      <c r="AL548" s="2295"/>
    </row>
    <row r="549" spans="1:53" x14ac:dyDescent="0.2">
      <c r="A549" s="1801">
        <v>2016246</v>
      </c>
      <c r="C549" s="1727">
        <v>537616</v>
      </c>
      <c r="D549" s="1713" t="s">
        <v>68</v>
      </c>
      <c r="E549" s="1713">
        <v>1</v>
      </c>
      <c r="F549" s="1713">
        <v>10</v>
      </c>
      <c r="G549" s="1713">
        <v>5</v>
      </c>
      <c r="H549" s="1713">
        <v>3</v>
      </c>
      <c r="I549" s="1728">
        <v>1</v>
      </c>
      <c r="J549" s="1728">
        <v>1</v>
      </c>
      <c r="K549" s="1853" t="s">
        <v>1295</v>
      </c>
      <c r="L549" s="1715">
        <v>4859.57</v>
      </c>
      <c r="N549" s="1715">
        <f t="shared" si="151"/>
        <v>3816.87</v>
      </c>
      <c r="O549" s="1715">
        <v>3291.87</v>
      </c>
      <c r="P549" s="1788">
        <f t="shared" si="152"/>
        <v>0.86245274269231076</v>
      </c>
      <c r="Q549" s="1715">
        <v>525</v>
      </c>
      <c r="R549" s="1788">
        <f t="shared" si="153"/>
        <v>0.1375472573076893</v>
      </c>
      <c r="S549" s="1775">
        <f t="shared" si="140"/>
        <v>21</v>
      </c>
      <c r="U549" s="1715">
        <f t="shared" si="141"/>
        <v>0</v>
      </c>
      <c r="V549" s="1715">
        <f t="shared" si="142"/>
        <v>0</v>
      </c>
      <c r="W549" s="1715">
        <f t="shared" si="150"/>
        <v>4859.57</v>
      </c>
      <c r="X549" s="1718">
        <v>4859.57</v>
      </c>
      <c r="Y549" s="1729">
        <v>616233</v>
      </c>
      <c r="Z549" s="1720">
        <v>42534</v>
      </c>
      <c r="AA549" s="1778" t="s">
        <v>213</v>
      </c>
      <c r="AB549" s="1778"/>
      <c r="AG549" s="1896"/>
      <c r="AH549" s="2296"/>
      <c r="AK549" s="2295"/>
      <c r="AL549" s="2295"/>
    </row>
    <row r="550" spans="1:53" x14ac:dyDescent="0.2">
      <c r="A550" s="1801">
        <v>2016247</v>
      </c>
      <c r="C550" s="1727" t="s">
        <v>1329</v>
      </c>
      <c r="D550" s="1713" t="s">
        <v>68</v>
      </c>
      <c r="E550" s="1713">
        <v>7</v>
      </c>
      <c r="F550" s="1713">
        <v>58</v>
      </c>
      <c r="G550" s="1713">
        <v>43</v>
      </c>
      <c r="H550" s="1713">
        <v>8</v>
      </c>
      <c r="I550" s="1728">
        <v>1</v>
      </c>
      <c r="J550" s="1728">
        <v>1</v>
      </c>
      <c r="L550" s="1715">
        <v>21186</v>
      </c>
      <c r="N550" s="1715">
        <f t="shared" si="151"/>
        <v>13226.97</v>
      </c>
      <c r="O550" s="1715">
        <v>10626.97</v>
      </c>
      <c r="P550" s="1788">
        <f t="shared" si="152"/>
        <v>0.8034319273423921</v>
      </c>
      <c r="Q550" s="1715">
        <v>2600</v>
      </c>
      <c r="R550" s="1788">
        <f t="shared" si="153"/>
        <v>0.19656807265760792</v>
      </c>
      <c r="S550" s="1775">
        <f t="shared" si="140"/>
        <v>104</v>
      </c>
      <c r="U550" s="1715">
        <f t="shared" si="141"/>
        <v>0</v>
      </c>
      <c r="V550" s="1715">
        <f t="shared" si="142"/>
        <v>0</v>
      </c>
      <c r="W550" s="1715">
        <f t="shared" si="150"/>
        <v>21186</v>
      </c>
      <c r="X550" s="1718">
        <v>21186</v>
      </c>
      <c r="Y550" s="1729">
        <v>616250</v>
      </c>
      <c r="Z550" s="1720">
        <v>42538</v>
      </c>
      <c r="AA550" s="1778" t="s">
        <v>213</v>
      </c>
      <c r="AB550" s="1778"/>
      <c r="AG550" s="1896"/>
      <c r="AH550" s="2296"/>
      <c r="AK550" s="2295"/>
      <c r="AL550" s="2295"/>
    </row>
    <row r="551" spans="1:53" x14ac:dyDescent="0.2">
      <c r="A551" s="1801">
        <v>2016248</v>
      </c>
      <c r="C551" s="1727">
        <v>536016</v>
      </c>
      <c r="D551" s="1713" t="s">
        <v>68</v>
      </c>
      <c r="E551" s="1713">
        <v>1</v>
      </c>
      <c r="F551" s="1713">
        <v>11</v>
      </c>
      <c r="G551" s="1713">
        <v>6</v>
      </c>
      <c r="H551" s="1713">
        <v>3</v>
      </c>
      <c r="I551" s="1728">
        <v>1</v>
      </c>
      <c r="J551" s="1728">
        <v>1</v>
      </c>
      <c r="K551" s="1853" t="s">
        <v>1295</v>
      </c>
      <c r="L551" s="1715">
        <v>3846.52</v>
      </c>
      <c r="M551" s="1715">
        <v>3846.52</v>
      </c>
      <c r="N551" s="1715">
        <f t="shared" si="151"/>
        <v>2621.59</v>
      </c>
      <c r="O551" s="1715">
        <v>2119.9</v>
      </c>
      <c r="P551" s="1788">
        <f t="shared" si="152"/>
        <v>0.8086314030798103</v>
      </c>
      <c r="Q551" s="1715">
        <v>501.69</v>
      </c>
      <c r="R551" s="1788">
        <f t="shared" si="153"/>
        <v>0.19136859692018965</v>
      </c>
      <c r="S551" s="1775">
        <f t="shared" si="140"/>
        <v>20.067599999999999</v>
      </c>
      <c r="U551" s="1715">
        <f t="shared" si="141"/>
        <v>0</v>
      </c>
      <c r="V551" s="1715">
        <f t="shared" si="142"/>
        <v>0</v>
      </c>
      <c r="W551" s="1715">
        <f t="shared" si="150"/>
        <v>3846.52</v>
      </c>
      <c r="X551" s="1718">
        <v>3846.52</v>
      </c>
      <c r="Y551" s="1729">
        <v>616234</v>
      </c>
      <c r="Z551" s="1720">
        <v>42534</v>
      </c>
      <c r="AA551" s="1778" t="s">
        <v>213</v>
      </c>
      <c r="AB551" s="1778"/>
      <c r="AG551" s="1896"/>
      <c r="AH551" s="2296"/>
      <c r="AK551" s="2295"/>
      <c r="AL551" s="2295"/>
    </row>
    <row r="552" spans="1:53" x14ac:dyDescent="0.2">
      <c r="A552" s="1801">
        <v>2016249</v>
      </c>
      <c r="C552" s="1727" t="s">
        <v>1346</v>
      </c>
      <c r="D552" s="1713" t="s">
        <v>68</v>
      </c>
      <c r="E552" s="1713">
        <v>0</v>
      </c>
      <c r="F552" s="1713">
        <v>0</v>
      </c>
      <c r="G552" s="1713">
        <v>0</v>
      </c>
      <c r="H552" s="1713">
        <v>0</v>
      </c>
      <c r="I552" s="1728">
        <v>1</v>
      </c>
      <c r="J552" s="1728">
        <v>1</v>
      </c>
      <c r="L552" s="1715">
        <v>72.5</v>
      </c>
      <c r="N552" s="1715">
        <f t="shared" si="151"/>
        <v>36.25</v>
      </c>
      <c r="O552" s="1715">
        <v>36.25</v>
      </c>
      <c r="P552" s="1788">
        <f t="shared" si="152"/>
        <v>1</v>
      </c>
      <c r="Q552" s="1715">
        <v>0</v>
      </c>
      <c r="R552" s="1788">
        <f t="shared" si="153"/>
        <v>0</v>
      </c>
      <c r="S552" s="1775">
        <f t="shared" si="140"/>
        <v>0</v>
      </c>
      <c r="U552" s="1715">
        <f t="shared" si="141"/>
        <v>0</v>
      </c>
      <c r="V552" s="1715">
        <f t="shared" si="142"/>
        <v>0</v>
      </c>
      <c r="W552" s="1715">
        <f t="shared" si="150"/>
        <v>72.5</v>
      </c>
      <c r="X552" s="1718">
        <v>72.5</v>
      </c>
      <c r="Y552" s="1729">
        <v>616350</v>
      </c>
      <c r="Z552" s="1720">
        <v>42608</v>
      </c>
      <c r="AA552" s="1778" t="s">
        <v>213</v>
      </c>
      <c r="AB552" s="1778"/>
      <c r="AG552" s="1896"/>
      <c r="AH552" s="2296"/>
      <c r="AK552" s="2295"/>
      <c r="AL552" s="2295"/>
    </row>
    <row r="553" spans="1:53" x14ac:dyDescent="0.2">
      <c r="A553" s="1801">
        <v>2016250</v>
      </c>
      <c r="C553" s="1727">
        <v>566116</v>
      </c>
      <c r="D553" s="1713" t="s">
        <v>68</v>
      </c>
      <c r="E553" s="1713">
        <v>1</v>
      </c>
      <c r="F553" s="1713">
        <v>6</v>
      </c>
      <c r="G553" s="1713">
        <v>3</v>
      </c>
      <c r="H553" s="1713">
        <v>0</v>
      </c>
      <c r="I553" s="1728">
        <v>1</v>
      </c>
      <c r="J553" s="1728">
        <v>1</v>
      </c>
      <c r="K553" s="1853" t="s">
        <v>1308</v>
      </c>
      <c r="L553" s="1715">
        <v>685</v>
      </c>
      <c r="M553" s="1715">
        <v>900.32</v>
      </c>
      <c r="N553" s="1715">
        <f t="shared" si="151"/>
        <v>617.36</v>
      </c>
      <c r="O553" s="1715">
        <v>474.86</v>
      </c>
      <c r="P553" s="1788">
        <f t="shared" si="152"/>
        <v>0.76917843721653489</v>
      </c>
      <c r="Q553" s="1715">
        <v>142.5</v>
      </c>
      <c r="R553" s="1788">
        <f t="shared" si="153"/>
        <v>0.23082156278346508</v>
      </c>
      <c r="S553" s="1775">
        <f t="shared" si="140"/>
        <v>5.7</v>
      </c>
      <c r="U553" s="1715">
        <f t="shared" si="141"/>
        <v>0</v>
      </c>
      <c r="V553" s="1715">
        <f t="shared" si="142"/>
        <v>0</v>
      </c>
      <c r="W553" s="1715">
        <f t="shared" si="150"/>
        <v>685</v>
      </c>
      <c r="X553" s="1718">
        <v>685</v>
      </c>
      <c r="Y553" s="1729">
        <v>616235</v>
      </c>
      <c r="Z553" s="1720">
        <v>42534</v>
      </c>
      <c r="AA553" s="1778" t="s">
        <v>213</v>
      </c>
      <c r="AB553" s="1778"/>
      <c r="AG553" s="1896"/>
      <c r="AH553" s="2296"/>
      <c r="AK553" s="2295"/>
      <c r="AL553" s="2295"/>
    </row>
    <row r="554" spans="1:53" x14ac:dyDescent="0.2">
      <c r="A554" s="1801">
        <v>2016251</v>
      </c>
      <c r="C554" s="1727" t="s">
        <v>1400</v>
      </c>
      <c r="D554" s="1713" t="s">
        <v>68</v>
      </c>
      <c r="E554" s="1713">
        <v>5</v>
      </c>
      <c r="F554" s="1713">
        <v>35</v>
      </c>
      <c r="G554" s="1713">
        <v>20</v>
      </c>
      <c r="H554" s="1713">
        <v>15</v>
      </c>
      <c r="I554" s="1728">
        <v>1</v>
      </c>
      <c r="J554" s="1728">
        <v>1</v>
      </c>
      <c r="K554" s="1853" t="s">
        <v>1308</v>
      </c>
      <c r="L554" s="1715">
        <v>9890</v>
      </c>
      <c r="M554" s="1715">
        <v>10382.040000000001</v>
      </c>
      <c r="N554" s="1715">
        <f t="shared" si="151"/>
        <v>7076.23</v>
      </c>
      <c r="O554" s="1715">
        <v>5576.23</v>
      </c>
      <c r="P554" s="1788">
        <f t="shared" si="152"/>
        <v>0.78802271831186943</v>
      </c>
      <c r="Q554" s="1715">
        <v>1500</v>
      </c>
      <c r="R554" s="1788">
        <f t="shared" si="153"/>
        <v>0.21197728168813057</v>
      </c>
      <c r="S554" s="1775">
        <f t="shared" si="140"/>
        <v>60</v>
      </c>
      <c r="U554" s="1715">
        <f t="shared" si="141"/>
        <v>0</v>
      </c>
      <c r="V554" s="1715">
        <f t="shared" si="142"/>
        <v>0</v>
      </c>
      <c r="W554" s="1715">
        <f t="shared" si="150"/>
        <v>9890</v>
      </c>
      <c r="X554" s="1718">
        <v>9890</v>
      </c>
      <c r="Y554" s="1729">
        <v>616236</v>
      </c>
      <c r="Z554" s="1720">
        <v>42534</v>
      </c>
      <c r="AA554" s="1778" t="s">
        <v>213</v>
      </c>
      <c r="AB554" s="1778"/>
      <c r="AG554" s="1896"/>
      <c r="AH554" s="2296"/>
      <c r="AK554" s="2295"/>
      <c r="AL554" s="2295"/>
    </row>
    <row r="555" spans="1:53" x14ac:dyDescent="0.2">
      <c r="A555" s="1801">
        <v>2016252</v>
      </c>
      <c r="C555" s="1727">
        <v>569216</v>
      </c>
      <c r="D555" s="1713" t="s">
        <v>68</v>
      </c>
      <c r="E555" s="1713">
        <v>1</v>
      </c>
      <c r="F555" s="1713">
        <v>7</v>
      </c>
      <c r="G555" s="1713">
        <v>4</v>
      </c>
      <c r="H555" s="1713">
        <v>3</v>
      </c>
      <c r="I555" s="1728">
        <v>1</v>
      </c>
      <c r="J555" s="1728">
        <v>1</v>
      </c>
      <c r="K555" s="1853" t="s">
        <v>1308</v>
      </c>
      <c r="L555" s="1715">
        <v>1983</v>
      </c>
      <c r="M555" s="1715">
        <v>2183.89</v>
      </c>
      <c r="N555" s="1715">
        <f t="shared" si="151"/>
        <v>1445.84</v>
      </c>
      <c r="O555" s="1715">
        <v>1090.01</v>
      </c>
      <c r="P555" s="1788">
        <f t="shared" si="152"/>
        <v>0.75389393017207995</v>
      </c>
      <c r="Q555" s="1715">
        <v>355.83</v>
      </c>
      <c r="R555" s="1788">
        <f t="shared" si="153"/>
        <v>0.2461060698279201</v>
      </c>
      <c r="S555" s="1775">
        <f t="shared" si="140"/>
        <v>14.2332</v>
      </c>
      <c r="U555" s="1715">
        <f t="shared" si="141"/>
        <v>0</v>
      </c>
      <c r="V555" s="1715">
        <f t="shared" si="142"/>
        <v>0</v>
      </c>
      <c r="W555" s="1715">
        <f t="shared" si="150"/>
        <v>1983</v>
      </c>
      <c r="X555" s="1718">
        <v>1983</v>
      </c>
      <c r="Y555" s="1729">
        <v>616237</v>
      </c>
      <c r="Z555" s="1720">
        <v>42534</v>
      </c>
      <c r="AA555" s="1778" t="s">
        <v>213</v>
      </c>
      <c r="AB555" s="1778"/>
      <c r="AG555" s="1896"/>
      <c r="AH555" s="2296"/>
      <c r="AK555" s="2295"/>
      <c r="AL555" s="2295"/>
    </row>
    <row r="556" spans="1:53" x14ac:dyDescent="0.2">
      <c r="A556" s="1801">
        <v>2016253</v>
      </c>
      <c r="C556" s="1727">
        <v>581116</v>
      </c>
      <c r="D556" s="1713" t="s">
        <v>68</v>
      </c>
      <c r="E556" s="1713">
        <v>1</v>
      </c>
      <c r="F556" s="1713">
        <v>8</v>
      </c>
      <c r="G556" s="1713">
        <v>4</v>
      </c>
      <c r="H556" s="1713">
        <v>1</v>
      </c>
      <c r="I556" s="1728">
        <v>1</v>
      </c>
      <c r="J556" s="1728">
        <v>1</v>
      </c>
      <c r="K556" s="1853" t="s">
        <v>1308</v>
      </c>
      <c r="L556" s="1715">
        <v>1453</v>
      </c>
      <c r="M556" s="1715">
        <v>1689.27</v>
      </c>
      <c r="N556" s="1715">
        <f t="shared" si="151"/>
        <v>1150.2</v>
      </c>
      <c r="O556" s="1715">
        <v>903.6</v>
      </c>
      <c r="P556" s="1788">
        <f t="shared" si="152"/>
        <v>0.78560250391236308</v>
      </c>
      <c r="Q556" s="1715">
        <v>246.6</v>
      </c>
      <c r="R556" s="1788">
        <f t="shared" si="153"/>
        <v>0.21439749608763692</v>
      </c>
      <c r="S556" s="1775">
        <f>Q556/$S$1</f>
        <v>9.863999999999999</v>
      </c>
      <c r="U556" s="1715">
        <f t="shared" si="141"/>
        <v>0</v>
      </c>
      <c r="V556" s="1715">
        <f t="shared" si="142"/>
        <v>0</v>
      </c>
      <c r="W556" s="1715">
        <f t="shared" si="150"/>
        <v>1453</v>
      </c>
      <c r="X556" s="1718">
        <v>1453</v>
      </c>
      <c r="Y556" s="1729">
        <v>616238</v>
      </c>
      <c r="Z556" s="1720">
        <v>42534</v>
      </c>
      <c r="AA556" s="1778" t="s">
        <v>213</v>
      </c>
      <c r="AB556" s="1778"/>
      <c r="AG556" s="1896"/>
      <c r="AH556" s="2296"/>
      <c r="AK556" s="2295"/>
      <c r="AL556" s="2295"/>
    </row>
    <row r="557" spans="1:53" x14ac:dyDescent="0.2">
      <c r="A557" s="1801">
        <v>2016254</v>
      </c>
      <c r="C557" s="1727" t="s">
        <v>1433</v>
      </c>
      <c r="D557" s="1713" t="s">
        <v>68</v>
      </c>
      <c r="E557" s="1713">
        <v>1</v>
      </c>
      <c r="F557" s="1713">
        <v>7</v>
      </c>
      <c r="G557" s="1713">
        <v>4</v>
      </c>
      <c r="H557" s="1713">
        <v>5</v>
      </c>
      <c r="I557" s="1728">
        <v>1</v>
      </c>
      <c r="J557" s="1728">
        <v>1</v>
      </c>
      <c r="K557" s="1728"/>
      <c r="L557" s="1715">
        <v>4426</v>
      </c>
      <c r="M557" s="1715">
        <v>3679.91</v>
      </c>
      <c r="N557" s="1715">
        <f>O557+Q557</f>
        <v>2489.7600000000002</v>
      </c>
      <c r="O557" s="1715">
        <v>2031.43</v>
      </c>
      <c r="P557" s="1788">
        <f>IF(N557&lt;=0,"",O557/N557)</f>
        <v>0.81591398367714152</v>
      </c>
      <c r="Q557" s="1715">
        <v>458.33</v>
      </c>
      <c r="R557" s="1788">
        <f>IF(N557&lt;=0,"",Q557/N557)</f>
        <v>0.1840860163228584</v>
      </c>
      <c r="S557" s="1775">
        <f>Q557/$S$1</f>
        <v>18.333199999999998</v>
      </c>
      <c r="U557" s="1715">
        <f>((1-I557)*O557)+((1-J557)*Q557)</f>
        <v>0</v>
      </c>
      <c r="V557" s="1715">
        <f>L557-W557</f>
        <v>0</v>
      </c>
      <c r="W557" s="1715">
        <f t="shared" si="150"/>
        <v>4426</v>
      </c>
      <c r="X557" s="1718">
        <v>4426</v>
      </c>
      <c r="Y557" s="1729">
        <v>616239</v>
      </c>
      <c r="Z557" s="1720">
        <v>42534</v>
      </c>
      <c r="AA557" s="1778" t="s">
        <v>213</v>
      </c>
      <c r="AB557" s="1778"/>
      <c r="AG557" s="1896"/>
      <c r="AH557" s="2296"/>
      <c r="AK557" s="2295"/>
      <c r="AL557" s="2295"/>
    </row>
    <row r="558" spans="1:53" x14ac:dyDescent="0.2">
      <c r="A558" s="1801" t="s">
        <v>1349</v>
      </c>
      <c r="C558" s="1727" t="s">
        <v>1348</v>
      </c>
      <c r="D558" s="1713" t="s">
        <v>68</v>
      </c>
      <c r="E558" s="1713">
        <v>1</v>
      </c>
      <c r="F558" s="1713">
        <v>8</v>
      </c>
      <c r="G558" s="1713">
        <v>4</v>
      </c>
      <c r="H558" s="1713">
        <v>3</v>
      </c>
      <c r="I558" s="1728">
        <v>1</v>
      </c>
      <c r="J558" s="1728">
        <v>1</v>
      </c>
      <c r="K558" s="1853" t="s">
        <v>1295</v>
      </c>
      <c r="L558" s="1715">
        <v>4943.62</v>
      </c>
      <c r="M558" s="1715">
        <v>4943.62</v>
      </c>
      <c r="N558" s="1715">
        <f t="shared" si="151"/>
        <v>3353.52</v>
      </c>
      <c r="O558" s="1715">
        <v>2866.43</v>
      </c>
      <c r="P558" s="1788">
        <f t="shared" si="152"/>
        <v>0.85475261814451675</v>
      </c>
      <c r="Q558" s="1715">
        <v>487.09</v>
      </c>
      <c r="R558" s="1788">
        <f t="shared" si="153"/>
        <v>0.14524738185548319</v>
      </c>
      <c r="S558" s="1775">
        <f t="shared" si="140"/>
        <v>19.483599999999999</v>
      </c>
      <c r="U558" s="1715">
        <f t="shared" si="141"/>
        <v>0</v>
      </c>
      <c r="V558" s="1715">
        <f t="shared" si="142"/>
        <v>0</v>
      </c>
      <c r="W558" s="1715">
        <f t="shared" si="150"/>
        <v>4943.62</v>
      </c>
      <c r="X558" s="1718">
        <v>4943.62</v>
      </c>
      <c r="Y558" s="1729">
        <v>616240</v>
      </c>
      <c r="Z558" s="1720">
        <v>42534</v>
      </c>
      <c r="AA558" s="1778" t="s">
        <v>213</v>
      </c>
      <c r="AB558" s="1778"/>
      <c r="AG558" s="1896"/>
      <c r="AH558" s="2296"/>
      <c r="AK558" s="2295"/>
      <c r="AL558" s="2295"/>
    </row>
    <row r="559" spans="1:53" x14ac:dyDescent="0.2">
      <c r="A559" s="1801">
        <v>2016256</v>
      </c>
      <c r="C559" s="1727" t="s">
        <v>1354</v>
      </c>
      <c r="D559" s="1713" t="s">
        <v>451</v>
      </c>
      <c r="E559" s="1713">
        <v>1</v>
      </c>
      <c r="F559" s="1713">
        <v>1</v>
      </c>
      <c r="G559" s="1713">
        <v>0</v>
      </c>
      <c r="H559" s="1713">
        <v>1</v>
      </c>
      <c r="I559" s="1728">
        <v>1</v>
      </c>
      <c r="J559" s="1728">
        <v>1</v>
      </c>
      <c r="L559" s="1715">
        <v>499.53</v>
      </c>
      <c r="M559" s="1715">
        <v>499.53</v>
      </c>
      <c r="N559" s="1715">
        <f t="shared" si="151"/>
        <v>373.68</v>
      </c>
      <c r="O559" s="1715">
        <v>273.68</v>
      </c>
      <c r="P559" s="1788">
        <f t="shared" si="152"/>
        <v>0.73239135088846075</v>
      </c>
      <c r="Q559" s="1715">
        <v>100</v>
      </c>
      <c r="R559" s="1788">
        <f t="shared" si="153"/>
        <v>0.26760864911153925</v>
      </c>
      <c r="S559" s="1775">
        <f t="shared" si="140"/>
        <v>4</v>
      </c>
      <c r="U559" s="1715">
        <f t="shared" si="141"/>
        <v>0</v>
      </c>
      <c r="V559" s="1715">
        <f t="shared" si="142"/>
        <v>0</v>
      </c>
      <c r="W559" s="1715">
        <f t="shared" si="150"/>
        <v>499.53</v>
      </c>
      <c r="X559" s="1718">
        <v>499.53</v>
      </c>
      <c r="Y559" s="1729">
        <v>616276</v>
      </c>
      <c r="Z559" s="1720">
        <v>42552</v>
      </c>
      <c r="AA559" s="1778" t="s">
        <v>213</v>
      </c>
      <c r="AB559" s="1778"/>
      <c r="AG559" s="1896"/>
      <c r="AH559" s="2296"/>
      <c r="AK559" s="2295"/>
      <c r="AL559" s="2295"/>
    </row>
    <row r="560" spans="1:53" x14ac:dyDescent="0.2">
      <c r="A560" s="1801">
        <v>2016257</v>
      </c>
      <c r="C560" s="1727">
        <v>588716</v>
      </c>
      <c r="D560" s="1713" t="s">
        <v>68</v>
      </c>
      <c r="E560" s="1713">
        <v>1</v>
      </c>
      <c r="F560" s="1713">
        <v>12</v>
      </c>
      <c r="G560" s="1713">
        <v>8</v>
      </c>
      <c r="H560" s="1713">
        <v>1</v>
      </c>
      <c r="I560" s="1728">
        <v>1</v>
      </c>
      <c r="J560" s="1728">
        <v>1</v>
      </c>
      <c r="K560" s="1853" t="s">
        <v>1308</v>
      </c>
      <c r="L560" s="1715">
        <v>2280</v>
      </c>
      <c r="M560" s="1715">
        <v>2454.7199999999998</v>
      </c>
      <c r="N560" s="1715">
        <f t="shared" si="151"/>
        <v>1672.2</v>
      </c>
      <c r="O560" s="1715">
        <v>1297.2</v>
      </c>
      <c r="P560" s="1788">
        <f t="shared" si="152"/>
        <v>0.77574452816648731</v>
      </c>
      <c r="Q560" s="1715">
        <v>375</v>
      </c>
      <c r="R560" s="1788">
        <f t="shared" si="153"/>
        <v>0.22425547183351274</v>
      </c>
      <c r="S560" s="1775">
        <f t="shared" si="140"/>
        <v>15</v>
      </c>
      <c r="U560" s="1715">
        <f t="shared" si="141"/>
        <v>0</v>
      </c>
      <c r="V560" s="1715">
        <f t="shared" si="142"/>
        <v>0</v>
      </c>
      <c r="W560" s="1715">
        <f t="shared" si="150"/>
        <v>2280</v>
      </c>
      <c r="X560" s="1718">
        <v>2280</v>
      </c>
      <c r="Y560" s="1729">
        <v>616241</v>
      </c>
      <c r="Z560" s="1720">
        <v>42534</v>
      </c>
      <c r="AA560" s="1778" t="s">
        <v>213</v>
      </c>
      <c r="AB560" s="1778"/>
      <c r="AG560" s="1896"/>
      <c r="AH560" s="2296"/>
      <c r="AK560" s="2295"/>
      <c r="AL560" s="2295"/>
    </row>
    <row r="561" spans="1:28" s="1713" customFormat="1" x14ac:dyDescent="0.2">
      <c r="A561" s="1801">
        <v>2016258</v>
      </c>
      <c r="B561" s="1727"/>
      <c r="C561" s="1727">
        <v>503116</v>
      </c>
      <c r="D561" s="1713" t="s">
        <v>68</v>
      </c>
      <c r="E561" s="1713">
        <v>1</v>
      </c>
      <c r="F561" s="1713">
        <v>10</v>
      </c>
      <c r="G561" s="1713">
        <v>7</v>
      </c>
      <c r="H561" s="1713">
        <v>2</v>
      </c>
      <c r="I561" s="1728">
        <v>1</v>
      </c>
      <c r="J561" s="1728">
        <v>1</v>
      </c>
      <c r="K561" s="1853" t="s">
        <v>1308</v>
      </c>
      <c r="L561" s="1715">
        <v>3363</v>
      </c>
      <c r="M561" s="1715">
        <v>3223.9</v>
      </c>
      <c r="N561" s="1715">
        <f t="shared" si="151"/>
        <v>2184.5299999999997</v>
      </c>
      <c r="O561" s="1715">
        <v>1679.53</v>
      </c>
      <c r="P561" s="1788">
        <f t="shared" si="152"/>
        <v>0.76882899296416174</v>
      </c>
      <c r="Q561" s="1715">
        <v>505</v>
      </c>
      <c r="R561" s="1788">
        <f t="shared" si="153"/>
        <v>0.2311710070358384</v>
      </c>
      <c r="S561" s="1775">
        <f t="shared" ref="S561:S571" si="154">Q561/$S$1</f>
        <v>20.2</v>
      </c>
      <c r="T561" s="1750"/>
      <c r="U561" s="1715">
        <f t="shared" ref="U561:U571" si="155">((1-I561)*O561)+((1-J561)*Q561)</f>
        <v>0</v>
      </c>
      <c r="V561" s="1715">
        <f t="shared" ref="V561:V571" si="156">L561-W561</f>
        <v>0</v>
      </c>
      <c r="W561" s="1715">
        <f t="shared" si="150"/>
        <v>3363</v>
      </c>
      <c r="X561" s="1718">
        <v>3363</v>
      </c>
      <c r="Y561" s="1729">
        <v>616242</v>
      </c>
      <c r="Z561" s="1720">
        <v>42534</v>
      </c>
      <c r="AA561" s="1778" t="s">
        <v>213</v>
      </c>
      <c r="AB561" s="1875"/>
    </row>
    <row r="562" spans="1:28" s="1713" customFormat="1" x14ac:dyDescent="0.2">
      <c r="A562" s="1801">
        <v>2016259</v>
      </c>
      <c r="B562" s="1727"/>
      <c r="C562" s="1727" t="s">
        <v>1358</v>
      </c>
      <c r="D562" s="1713" t="s">
        <v>68</v>
      </c>
      <c r="E562" s="1713">
        <v>0</v>
      </c>
      <c r="F562" s="1713">
        <v>0</v>
      </c>
      <c r="G562" s="1713">
        <v>0</v>
      </c>
      <c r="H562" s="1713">
        <v>0</v>
      </c>
      <c r="I562" s="1728">
        <v>1</v>
      </c>
      <c r="J562" s="1728">
        <v>1</v>
      </c>
      <c r="K562" s="1853"/>
      <c r="L562" s="1715">
        <v>844.23</v>
      </c>
      <c r="M562" s="1715"/>
      <c r="N562" s="1715">
        <f t="shared" si="151"/>
        <v>562.82000000000005</v>
      </c>
      <c r="O562" s="1715">
        <v>562.82000000000005</v>
      </c>
      <c r="P562" s="1788">
        <f t="shared" si="152"/>
        <v>1</v>
      </c>
      <c r="Q562" s="1715">
        <v>0</v>
      </c>
      <c r="R562" s="1788">
        <f t="shared" si="153"/>
        <v>0</v>
      </c>
      <c r="S562" s="1775">
        <f t="shared" si="154"/>
        <v>0</v>
      </c>
      <c r="T562" s="1750"/>
      <c r="U562" s="1715">
        <f t="shared" si="155"/>
        <v>0</v>
      </c>
      <c r="V562" s="1715">
        <f t="shared" si="156"/>
        <v>0</v>
      </c>
      <c r="W562" s="1715">
        <f t="shared" si="150"/>
        <v>844.23</v>
      </c>
      <c r="X562" s="1718">
        <v>844.23</v>
      </c>
      <c r="Y562" s="1729">
        <v>616350</v>
      </c>
      <c r="Z562" s="1720">
        <v>42608</v>
      </c>
      <c r="AA562" s="1778" t="s">
        <v>213</v>
      </c>
      <c r="AB562" s="1875"/>
    </row>
    <row r="563" spans="1:28" s="1713" customFormat="1" x14ac:dyDescent="0.2">
      <c r="A563" s="1801">
        <v>2016260</v>
      </c>
      <c r="B563" s="1727"/>
      <c r="C563" s="1727">
        <v>582416</v>
      </c>
      <c r="D563" s="1713" t="s">
        <v>68</v>
      </c>
      <c r="E563" s="1713">
        <v>1</v>
      </c>
      <c r="F563" s="1713">
        <v>10</v>
      </c>
      <c r="G563" s="1713">
        <v>5</v>
      </c>
      <c r="H563" s="1713">
        <v>3</v>
      </c>
      <c r="I563" s="1728">
        <v>1</v>
      </c>
      <c r="J563" s="1728">
        <v>1</v>
      </c>
      <c r="K563" s="1853" t="s">
        <v>1308</v>
      </c>
      <c r="L563" s="1715">
        <v>5850</v>
      </c>
      <c r="M563" s="1715">
        <v>5647.53</v>
      </c>
      <c r="N563" s="1715">
        <f t="shared" si="151"/>
        <v>3826.97</v>
      </c>
      <c r="O563" s="1715">
        <v>3076.97</v>
      </c>
      <c r="P563" s="1788">
        <f t="shared" si="152"/>
        <v>0.80402250344267134</v>
      </c>
      <c r="Q563" s="1715">
        <v>750</v>
      </c>
      <c r="R563" s="1788">
        <f t="shared" si="153"/>
        <v>0.19597749655732866</v>
      </c>
      <c r="S563" s="1775">
        <f t="shared" si="154"/>
        <v>30</v>
      </c>
      <c r="T563" s="1750"/>
      <c r="U563" s="1715">
        <f t="shared" si="155"/>
        <v>0</v>
      </c>
      <c r="V563" s="1715">
        <f t="shared" si="156"/>
        <v>0</v>
      </c>
      <c r="W563" s="1715">
        <f t="shared" si="150"/>
        <v>5850</v>
      </c>
      <c r="X563" s="1718">
        <v>5850</v>
      </c>
      <c r="Y563" s="1729">
        <v>616243</v>
      </c>
      <c r="Z563" s="1720">
        <v>42534</v>
      </c>
      <c r="AA563" s="1778" t="s">
        <v>213</v>
      </c>
      <c r="AB563" s="1875"/>
    </row>
    <row r="564" spans="1:28" s="1713" customFormat="1" x14ac:dyDescent="0.2">
      <c r="A564" s="1801" t="s">
        <v>1896</v>
      </c>
      <c r="B564" s="1727"/>
      <c r="C564" s="1727" t="s">
        <v>1897</v>
      </c>
      <c r="D564" s="1713" t="s">
        <v>68</v>
      </c>
      <c r="E564" s="1713">
        <v>1</v>
      </c>
      <c r="F564" s="1713">
        <v>10</v>
      </c>
      <c r="G564" s="1713">
        <v>5</v>
      </c>
      <c r="H564" s="1713">
        <v>3</v>
      </c>
      <c r="I564" s="1728">
        <v>1</v>
      </c>
      <c r="J564" s="1728">
        <v>1</v>
      </c>
      <c r="K564" s="1853"/>
      <c r="L564" s="1715">
        <v>2580</v>
      </c>
      <c r="M564" s="1715"/>
      <c r="N564" s="1715">
        <f>O564+Q564</f>
        <v>1940</v>
      </c>
      <c r="O564" s="1715">
        <v>1940</v>
      </c>
      <c r="P564" s="1788">
        <f>IF(N564&lt;=0,"",O564/N564)</f>
        <v>1</v>
      </c>
      <c r="Q564" s="1715">
        <v>0</v>
      </c>
      <c r="R564" s="1788">
        <f>IF(N564&lt;=0,"",Q564/N564)</f>
        <v>0</v>
      </c>
      <c r="S564" s="1775">
        <f t="shared" si="154"/>
        <v>0</v>
      </c>
      <c r="T564" s="1750"/>
      <c r="U564" s="1715">
        <f t="shared" si="155"/>
        <v>0</v>
      </c>
      <c r="V564" s="1715">
        <f t="shared" si="156"/>
        <v>0</v>
      </c>
      <c r="W564" s="1715">
        <f t="shared" si="150"/>
        <v>2580</v>
      </c>
      <c r="X564" s="1718">
        <v>2580</v>
      </c>
      <c r="Y564" s="1729">
        <v>616420</v>
      </c>
      <c r="Z564" s="1720">
        <v>42629</v>
      </c>
      <c r="AA564" s="1778" t="s">
        <v>213</v>
      </c>
      <c r="AB564" s="1875"/>
    </row>
    <row r="565" spans="1:28" s="1713" customFormat="1" x14ac:dyDescent="0.2">
      <c r="A565" s="1801">
        <v>2016261</v>
      </c>
      <c r="B565" s="1727"/>
      <c r="C565" s="1727" t="s">
        <v>1375</v>
      </c>
      <c r="D565" s="1713" t="s">
        <v>68</v>
      </c>
      <c r="E565" s="1796">
        <v>1</v>
      </c>
      <c r="F565" s="1796">
        <v>10</v>
      </c>
      <c r="G565" s="1796">
        <v>3</v>
      </c>
      <c r="H565" s="1796">
        <v>5</v>
      </c>
      <c r="I565" s="1728">
        <v>1</v>
      </c>
      <c r="J565" s="1728">
        <v>1</v>
      </c>
      <c r="K565" s="1728"/>
      <c r="L565" s="1715">
        <v>4610</v>
      </c>
      <c r="M565" s="1715"/>
      <c r="N565" s="1715">
        <f t="shared" si="151"/>
        <v>2377.38</v>
      </c>
      <c r="O565" s="1715">
        <v>1816.96</v>
      </c>
      <c r="P565" s="1788">
        <f t="shared" si="152"/>
        <v>0.76426991057382498</v>
      </c>
      <c r="Q565" s="1715">
        <v>560.41999999999996</v>
      </c>
      <c r="R565" s="1788">
        <f t="shared" si="153"/>
        <v>0.23573008942617502</v>
      </c>
      <c r="S565" s="1775">
        <f t="shared" si="154"/>
        <v>22.416799999999999</v>
      </c>
      <c r="T565" s="1750"/>
      <c r="U565" s="1715">
        <f t="shared" si="155"/>
        <v>0</v>
      </c>
      <c r="V565" s="1715">
        <f t="shared" si="156"/>
        <v>0</v>
      </c>
      <c r="W565" s="1715">
        <f t="shared" ref="W565:W571" si="157">X565+AC565+AH565+AM565+AO565+AR565</f>
        <v>4610</v>
      </c>
      <c r="X565" s="1718">
        <v>4610</v>
      </c>
      <c r="Y565" s="1729">
        <v>616260</v>
      </c>
      <c r="Z565" s="1720">
        <v>42541</v>
      </c>
      <c r="AA565" s="1778" t="s">
        <v>213</v>
      </c>
      <c r="AB565" s="1875"/>
    </row>
    <row r="566" spans="1:28" s="1713" customFormat="1" x14ac:dyDescent="0.2">
      <c r="A566" s="1801">
        <v>2016262</v>
      </c>
      <c r="B566" s="1727"/>
      <c r="C566" s="1727" t="s">
        <v>1376</v>
      </c>
      <c r="D566" s="1713" t="s">
        <v>68</v>
      </c>
      <c r="E566" s="1826">
        <v>1</v>
      </c>
      <c r="F566" s="1827">
        <v>13</v>
      </c>
      <c r="G566" s="1827">
        <v>4</v>
      </c>
      <c r="H566" s="1827">
        <v>5</v>
      </c>
      <c r="I566" s="1728">
        <v>1</v>
      </c>
      <c r="J566" s="1728">
        <v>1</v>
      </c>
      <c r="K566" s="1728" t="s">
        <v>1308</v>
      </c>
      <c r="L566" s="1715">
        <v>6040</v>
      </c>
      <c r="M566" s="1715">
        <v>6039.89</v>
      </c>
      <c r="N566" s="1715">
        <f t="shared" ref="N566:N571" si="158">O566+Q566</f>
        <v>4079.46</v>
      </c>
      <c r="O566" s="1715">
        <v>3404.46</v>
      </c>
      <c r="P566" s="1788">
        <f t="shared" si="152"/>
        <v>0.83453692400464763</v>
      </c>
      <c r="Q566" s="1715">
        <v>675</v>
      </c>
      <c r="R566" s="1788">
        <f t="shared" si="153"/>
        <v>0.16546307599535232</v>
      </c>
      <c r="S566" s="1775">
        <f t="shared" si="154"/>
        <v>27</v>
      </c>
      <c r="T566" s="1750"/>
      <c r="U566" s="1715">
        <f t="shared" si="155"/>
        <v>0</v>
      </c>
      <c r="V566" s="1715">
        <f t="shared" si="156"/>
        <v>0</v>
      </c>
      <c r="W566" s="1715">
        <f t="shared" si="157"/>
        <v>6040</v>
      </c>
      <c r="X566" s="1718">
        <v>6040</v>
      </c>
      <c r="Y566" s="1729">
        <v>616261</v>
      </c>
      <c r="Z566" s="1720">
        <v>42541</v>
      </c>
      <c r="AA566" s="1778" t="s">
        <v>213</v>
      </c>
      <c r="AB566" s="1875"/>
    </row>
    <row r="567" spans="1:28" s="1713" customFormat="1" x14ac:dyDescent="0.2">
      <c r="A567" s="1801">
        <v>2016263</v>
      </c>
      <c r="B567" s="1727"/>
      <c r="C567" s="1727">
        <v>581916</v>
      </c>
      <c r="D567" s="1713" t="s">
        <v>68</v>
      </c>
      <c r="E567" s="1713">
        <v>1</v>
      </c>
      <c r="F567" s="1713">
        <v>8</v>
      </c>
      <c r="G567" s="1713">
        <v>5</v>
      </c>
      <c r="H567" s="1713">
        <v>1</v>
      </c>
      <c r="I567" s="1728">
        <v>1</v>
      </c>
      <c r="J567" s="1728">
        <v>1</v>
      </c>
      <c r="K567" s="1853" t="s">
        <v>1308</v>
      </c>
      <c r="L567" s="1715">
        <v>2003</v>
      </c>
      <c r="M567" s="1715">
        <v>1975.73</v>
      </c>
      <c r="N567" s="1715">
        <f t="shared" si="158"/>
        <v>1343.46</v>
      </c>
      <c r="O567" s="1715">
        <v>1056.79</v>
      </c>
      <c r="P567" s="1788">
        <f>IF(N567&lt;=0,"",O567/N567)</f>
        <v>0.78661813526267987</v>
      </c>
      <c r="Q567" s="1715">
        <v>286.67</v>
      </c>
      <c r="R567" s="1788">
        <f>IF(N567&lt;=0,"",Q567/N567)</f>
        <v>0.21338186473732007</v>
      </c>
      <c r="S567" s="1775">
        <f t="shared" si="154"/>
        <v>11.466800000000001</v>
      </c>
      <c r="T567" s="1750"/>
      <c r="U567" s="1715">
        <f t="shared" si="155"/>
        <v>0</v>
      </c>
      <c r="V567" s="1715">
        <f t="shared" si="156"/>
        <v>0</v>
      </c>
      <c r="W567" s="1715">
        <f t="shared" si="157"/>
        <v>2003</v>
      </c>
      <c r="X567" s="1718">
        <v>2003</v>
      </c>
      <c r="Y567" s="1729">
        <v>616262</v>
      </c>
      <c r="Z567" s="1720">
        <v>42541</v>
      </c>
      <c r="AA567" s="1778" t="s">
        <v>213</v>
      </c>
      <c r="AB567" s="1875"/>
    </row>
    <row r="568" spans="1:28" s="1713" customFormat="1" x14ac:dyDescent="0.2">
      <c r="A568" s="1801">
        <v>2016264</v>
      </c>
      <c r="B568" s="1727"/>
      <c r="C568" s="1727">
        <v>582916</v>
      </c>
      <c r="D568" s="1713" t="s">
        <v>68</v>
      </c>
      <c r="E568" s="1713">
        <v>1</v>
      </c>
      <c r="F568" s="1713">
        <v>12</v>
      </c>
      <c r="G568" s="1713">
        <v>5</v>
      </c>
      <c r="H568" s="1713">
        <v>2</v>
      </c>
      <c r="I568" s="1728">
        <v>1</v>
      </c>
      <c r="J568" s="1728">
        <v>1</v>
      </c>
      <c r="K568" s="1853" t="s">
        <v>1308</v>
      </c>
      <c r="L568" s="1715">
        <v>3403</v>
      </c>
      <c r="M568" s="1715">
        <v>3475</v>
      </c>
      <c r="N568" s="1715">
        <f t="shared" si="158"/>
        <v>2435</v>
      </c>
      <c r="O568" s="1715">
        <v>1980</v>
      </c>
      <c r="P568" s="1788">
        <f>IF(N568&lt;=0,"",O568/N568)</f>
        <v>0.81314168377823404</v>
      </c>
      <c r="Q568" s="1715">
        <v>455</v>
      </c>
      <c r="R568" s="1788">
        <f>IF(N568&lt;=0,"",Q568/N568)</f>
        <v>0.18685831622176591</v>
      </c>
      <c r="S568" s="1775">
        <f t="shared" si="154"/>
        <v>18.2</v>
      </c>
      <c r="T568" s="1750"/>
      <c r="U568" s="1715">
        <f t="shared" si="155"/>
        <v>0</v>
      </c>
      <c r="V568" s="1715">
        <f t="shared" si="156"/>
        <v>0</v>
      </c>
      <c r="W568" s="1715">
        <f t="shared" si="157"/>
        <v>3403</v>
      </c>
      <c r="X568" s="1718">
        <v>3403</v>
      </c>
      <c r="Y568" s="1729">
        <v>616263</v>
      </c>
      <c r="Z568" s="1720">
        <v>42541</v>
      </c>
      <c r="AA568" s="1778" t="s">
        <v>213</v>
      </c>
      <c r="AB568" s="1875"/>
    </row>
    <row r="569" spans="1:28" s="1713" customFormat="1" x14ac:dyDescent="0.2">
      <c r="A569" s="1801">
        <v>2016265</v>
      </c>
      <c r="B569" s="1727"/>
      <c r="C569" s="1727" t="s">
        <v>1432</v>
      </c>
      <c r="D569" s="1713" t="s">
        <v>68</v>
      </c>
      <c r="E569" s="1713">
        <v>1</v>
      </c>
      <c r="F569" s="1713">
        <v>7</v>
      </c>
      <c r="G569" s="1713">
        <v>4</v>
      </c>
      <c r="H569" s="1713">
        <v>5</v>
      </c>
      <c r="I569" s="1728">
        <v>1</v>
      </c>
      <c r="J569" s="1728">
        <v>1</v>
      </c>
      <c r="K569" s="1728"/>
      <c r="L569" s="1715">
        <v>4426</v>
      </c>
      <c r="M569" s="1715">
        <v>3679.91</v>
      </c>
      <c r="N569" s="1715">
        <f t="shared" si="158"/>
        <v>2489.7600000000002</v>
      </c>
      <c r="O569" s="1715">
        <v>2031.43</v>
      </c>
      <c r="P569" s="1788">
        <f>IF(N569&lt;=0,"",O569/N569)</f>
        <v>0.81591398367714152</v>
      </c>
      <c r="Q569" s="1715">
        <v>458.33</v>
      </c>
      <c r="R569" s="1788">
        <f>IF(N569&lt;=0,"",Q569/N569)</f>
        <v>0.1840860163228584</v>
      </c>
      <c r="S569" s="1775">
        <f t="shared" si="154"/>
        <v>18.333199999999998</v>
      </c>
      <c r="T569" s="1750"/>
      <c r="U569" s="1715">
        <f t="shared" si="155"/>
        <v>0</v>
      </c>
      <c r="V569" s="1715">
        <f t="shared" si="156"/>
        <v>0</v>
      </c>
      <c r="W569" s="1715">
        <f t="shared" si="157"/>
        <v>4426</v>
      </c>
      <c r="X569" s="1718">
        <v>4426</v>
      </c>
      <c r="Y569" s="1729">
        <v>616265</v>
      </c>
      <c r="Z569" s="1720">
        <v>42541</v>
      </c>
      <c r="AA569" s="1778" t="s">
        <v>213</v>
      </c>
      <c r="AB569" s="1875"/>
    </row>
    <row r="570" spans="1:28" s="1713" customFormat="1" x14ac:dyDescent="0.2">
      <c r="A570" s="1801">
        <v>2016266</v>
      </c>
      <c r="B570" s="1727"/>
      <c r="C570" s="1727">
        <v>581716</v>
      </c>
      <c r="D570" s="1713" t="s">
        <v>68</v>
      </c>
      <c r="E570" s="1713">
        <v>1</v>
      </c>
      <c r="F570" s="1713">
        <v>8</v>
      </c>
      <c r="G570" s="1713">
        <v>5</v>
      </c>
      <c r="H570" s="1713">
        <v>1</v>
      </c>
      <c r="I570" s="1728">
        <v>1</v>
      </c>
      <c r="J570" s="1728">
        <v>1</v>
      </c>
      <c r="K570" s="1853"/>
      <c r="L570" s="1715">
        <v>2234.1</v>
      </c>
      <c r="M570" s="1715">
        <v>2209.64</v>
      </c>
      <c r="N570" s="1715">
        <f t="shared" si="158"/>
        <v>1503.1799999999998</v>
      </c>
      <c r="O570" s="1715">
        <v>1133.5999999999999</v>
      </c>
      <c r="P570" s="1788">
        <f>IF(N570&lt;=0,"",O570/N570)</f>
        <v>0.75413456804906931</v>
      </c>
      <c r="Q570" s="1715">
        <v>369.58</v>
      </c>
      <c r="R570" s="1788">
        <f>IF(N570&lt;=0,"",Q570/N570)</f>
        <v>0.24586543195093072</v>
      </c>
      <c r="S570" s="1775">
        <f t="shared" si="154"/>
        <v>14.783199999999999</v>
      </c>
      <c r="T570" s="1750"/>
      <c r="U570" s="1715">
        <f t="shared" si="155"/>
        <v>0</v>
      </c>
      <c r="V570" s="1715">
        <f t="shared" si="156"/>
        <v>0</v>
      </c>
      <c r="W570" s="1715">
        <f t="shared" si="157"/>
        <v>2234.1</v>
      </c>
      <c r="X570" s="1718">
        <v>2234.1</v>
      </c>
      <c r="Y570" s="1729">
        <v>616265</v>
      </c>
      <c r="Z570" s="1720">
        <v>42541</v>
      </c>
      <c r="AA570" s="1778" t="s">
        <v>213</v>
      </c>
      <c r="AB570" s="1875"/>
    </row>
    <row r="571" spans="1:28" s="1713" customFormat="1" x14ac:dyDescent="0.2">
      <c r="A571" s="1801">
        <v>2016267</v>
      </c>
      <c r="B571" s="1727"/>
      <c r="C571" s="1727">
        <v>593016</v>
      </c>
      <c r="D571" s="1713" t="s">
        <v>68</v>
      </c>
      <c r="E571" s="1713">
        <v>1</v>
      </c>
      <c r="F571" s="1713">
        <v>7</v>
      </c>
      <c r="G571" s="1713">
        <v>5</v>
      </c>
      <c r="H571" s="1713">
        <v>3</v>
      </c>
      <c r="I571" s="1728">
        <v>1</v>
      </c>
      <c r="J571" s="1728">
        <v>1</v>
      </c>
      <c r="K571" s="1853"/>
      <c r="L571" s="1715">
        <v>1948</v>
      </c>
      <c r="M571" s="1715">
        <v>2056.3200000000002</v>
      </c>
      <c r="N571" s="1715">
        <f t="shared" si="158"/>
        <v>1393.97</v>
      </c>
      <c r="O571" s="1715">
        <v>1068.97</v>
      </c>
      <c r="P571" s="1788">
        <f>IF(N571&lt;=0,"",O571/N571)</f>
        <v>0.76685294518533398</v>
      </c>
      <c r="Q571" s="1715">
        <v>325</v>
      </c>
      <c r="R571" s="1788">
        <f>IF(N571&lt;=0,"",Q571/N571)</f>
        <v>0.23314705481466602</v>
      </c>
      <c r="S571" s="1775">
        <f t="shared" si="154"/>
        <v>13</v>
      </c>
      <c r="T571" s="1750"/>
      <c r="U571" s="1715">
        <f t="shared" si="155"/>
        <v>0</v>
      </c>
      <c r="V571" s="1715">
        <f t="shared" si="156"/>
        <v>0</v>
      </c>
      <c r="W571" s="1715">
        <f t="shared" si="157"/>
        <v>1948</v>
      </c>
      <c r="X571" s="1718">
        <v>1948</v>
      </c>
      <c r="Y571" s="1729">
        <v>616266</v>
      </c>
      <c r="Z571" s="1720">
        <v>42541</v>
      </c>
      <c r="AA571" s="1778" t="s">
        <v>213</v>
      </c>
      <c r="AB571" s="1875"/>
    </row>
    <row r="572" spans="1:28" s="1713" customFormat="1" x14ac:dyDescent="0.2">
      <c r="A572" s="1801">
        <v>2016268</v>
      </c>
      <c r="B572" s="1727"/>
      <c r="C572" s="1727" t="s">
        <v>1385</v>
      </c>
      <c r="D572" s="1713" t="s">
        <v>489</v>
      </c>
      <c r="E572" s="1713">
        <v>1</v>
      </c>
      <c r="F572" s="1713">
        <v>9</v>
      </c>
      <c r="G572" s="1713">
        <v>7</v>
      </c>
      <c r="H572" s="1713">
        <v>2</v>
      </c>
      <c r="I572" s="1728">
        <v>1</v>
      </c>
      <c r="J572" s="1728">
        <v>1</v>
      </c>
      <c r="K572" s="1853"/>
      <c r="L572" s="1715">
        <v>2470.38</v>
      </c>
      <c r="M572" s="1715"/>
      <c r="N572" s="1715">
        <f t="shared" ref="N572:N582" si="159">O572+Q572</f>
        <v>1800.81</v>
      </c>
      <c r="O572" s="1715">
        <v>1380.55</v>
      </c>
      <c r="P572" s="1788">
        <f t="shared" ref="P572:P582" si="160">IF(N572&lt;=0,"",O572/N572)</f>
        <v>0.76662723996423832</v>
      </c>
      <c r="Q572" s="1715">
        <v>420.26</v>
      </c>
      <c r="R572" s="1788">
        <f t="shared" ref="R572:R582" si="161">IF(N572&lt;=0,"",Q572/N572)</f>
        <v>0.23337276003576168</v>
      </c>
      <c r="S572" s="1775">
        <f t="shared" ref="S572:S582" si="162">Q572/$S$1</f>
        <v>16.810400000000001</v>
      </c>
      <c r="T572" s="1750"/>
      <c r="U572" s="1715">
        <f t="shared" ref="U572:U582" si="163">((1-I572)*O572)+((1-J572)*Q572)</f>
        <v>0</v>
      </c>
      <c r="V572" s="1715">
        <f t="shared" ref="V572:V582" si="164">L572-W572</f>
        <v>0</v>
      </c>
      <c r="W572" s="1715">
        <f t="shared" ref="W572:W631" si="165">X572+AC572+AH572+AM572+AO572+AR572</f>
        <v>2470.38</v>
      </c>
      <c r="X572" s="1718">
        <v>2470.38</v>
      </c>
      <c r="Y572" s="1729">
        <v>616343</v>
      </c>
      <c r="Z572" s="1720">
        <v>42573</v>
      </c>
      <c r="AA572" s="1778" t="s">
        <v>213</v>
      </c>
      <c r="AB572" s="1875"/>
    </row>
    <row r="573" spans="1:28" s="1713" customFormat="1" x14ac:dyDescent="0.2">
      <c r="A573" s="1801">
        <v>2016269</v>
      </c>
      <c r="B573" s="1727"/>
      <c r="C573" s="1727" t="s">
        <v>1386</v>
      </c>
      <c r="D573" s="1713" t="s">
        <v>489</v>
      </c>
      <c r="E573" s="1713">
        <v>1</v>
      </c>
      <c r="F573" s="1713">
        <v>7</v>
      </c>
      <c r="G573" s="1713">
        <v>4</v>
      </c>
      <c r="H573" s="1713">
        <v>3</v>
      </c>
      <c r="I573" s="1728">
        <v>1</v>
      </c>
      <c r="J573" s="1728">
        <v>1</v>
      </c>
      <c r="K573" s="1853"/>
      <c r="L573" s="1715">
        <v>2440.6</v>
      </c>
      <c r="M573" s="1715"/>
      <c r="N573" s="1715">
        <f t="shared" si="159"/>
        <v>1782.24</v>
      </c>
      <c r="O573" s="1715">
        <v>1351.43</v>
      </c>
      <c r="P573" s="1788">
        <f t="shared" si="160"/>
        <v>0.75827610198402018</v>
      </c>
      <c r="Q573" s="1715">
        <v>430.81</v>
      </c>
      <c r="R573" s="1788">
        <f t="shared" si="161"/>
        <v>0.24172389801597988</v>
      </c>
      <c r="S573" s="1775">
        <f t="shared" si="162"/>
        <v>17.232399999999998</v>
      </c>
      <c r="T573" s="1750"/>
      <c r="U573" s="1715">
        <f t="shared" si="163"/>
        <v>0</v>
      </c>
      <c r="V573" s="1715">
        <f t="shared" si="164"/>
        <v>0</v>
      </c>
      <c r="W573" s="1715">
        <f t="shared" si="165"/>
        <v>2440.6</v>
      </c>
      <c r="X573" s="1718">
        <v>2440.6</v>
      </c>
      <c r="Y573" s="1729">
        <v>616344</v>
      </c>
      <c r="Z573" s="1720">
        <v>42573</v>
      </c>
      <c r="AA573" s="1778" t="s">
        <v>213</v>
      </c>
      <c r="AB573" s="1875"/>
    </row>
    <row r="574" spans="1:28" s="1713" customFormat="1" x14ac:dyDescent="0.2">
      <c r="A574" s="1801">
        <v>2016270</v>
      </c>
      <c r="B574" s="1727"/>
      <c r="C574" s="1727" t="s">
        <v>1387</v>
      </c>
      <c r="D574" s="1713" t="s">
        <v>489</v>
      </c>
      <c r="E574" s="1713">
        <v>1</v>
      </c>
      <c r="F574" s="1713">
        <v>8</v>
      </c>
      <c r="G574" s="1713">
        <v>6</v>
      </c>
      <c r="H574" s="1713">
        <v>3</v>
      </c>
      <c r="I574" s="1728">
        <v>1</v>
      </c>
      <c r="J574" s="1728">
        <v>1</v>
      </c>
      <c r="K574" s="1853"/>
      <c r="L574" s="1715">
        <v>2622.08</v>
      </c>
      <c r="M574" s="1715"/>
      <c r="N574" s="1715">
        <f t="shared" si="159"/>
        <v>1939.1899999999998</v>
      </c>
      <c r="O574" s="1715">
        <v>1513.36</v>
      </c>
      <c r="P574" s="1788">
        <f t="shared" si="160"/>
        <v>0.78040831481185446</v>
      </c>
      <c r="Q574" s="1715">
        <v>425.83</v>
      </c>
      <c r="R574" s="1788">
        <f t="shared" si="161"/>
        <v>0.21959168518814559</v>
      </c>
      <c r="S574" s="1775">
        <f t="shared" si="162"/>
        <v>17.033200000000001</v>
      </c>
      <c r="T574" s="1750"/>
      <c r="U574" s="1715">
        <f t="shared" si="163"/>
        <v>0</v>
      </c>
      <c r="V574" s="1715">
        <f t="shared" si="164"/>
        <v>0</v>
      </c>
      <c r="W574" s="1715">
        <f t="shared" si="165"/>
        <v>2622.08</v>
      </c>
      <c r="X574" s="1718">
        <v>2622.08</v>
      </c>
      <c r="Y574" s="1729">
        <v>616345</v>
      </c>
      <c r="Z574" s="1720">
        <v>42573</v>
      </c>
      <c r="AA574" s="1778" t="s">
        <v>213</v>
      </c>
      <c r="AB574" s="1875"/>
    </row>
    <row r="575" spans="1:28" s="1713" customFormat="1" x14ac:dyDescent="0.2">
      <c r="A575" s="1801">
        <v>2016271</v>
      </c>
      <c r="B575" s="1727"/>
      <c r="C575" s="1727" t="s">
        <v>1388</v>
      </c>
      <c r="D575" s="1713" t="s">
        <v>489</v>
      </c>
      <c r="E575" s="1713">
        <v>1</v>
      </c>
      <c r="F575" s="1713">
        <v>8</v>
      </c>
      <c r="G575" s="1713">
        <v>5</v>
      </c>
      <c r="H575" s="1713">
        <v>3</v>
      </c>
      <c r="I575" s="1728">
        <v>1</v>
      </c>
      <c r="J575" s="1728">
        <v>1</v>
      </c>
      <c r="K575" s="1853"/>
      <c r="L575" s="1715">
        <v>2321.5100000000002</v>
      </c>
      <c r="M575" s="1715"/>
      <c r="N575" s="1715">
        <f t="shared" si="159"/>
        <v>1695.7099999999998</v>
      </c>
      <c r="O575" s="1715">
        <v>1300.6199999999999</v>
      </c>
      <c r="P575" s="1788">
        <f t="shared" si="160"/>
        <v>0.76700615081588241</v>
      </c>
      <c r="Q575" s="1715">
        <v>395.09</v>
      </c>
      <c r="R575" s="1788">
        <f t="shared" si="161"/>
        <v>0.23299384918411759</v>
      </c>
      <c r="S575" s="1775">
        <f t="shared" si="162"/>
        <v>15.803599999999999</v>
      </c>
      <c r="T575" s="1750"/>
      <c r="U575" s="1715">
        <f t="shared" si="163"/>
        <v>0</v>
      </c>
      <c r="V575" s="1715">
        <f t="shared" si="164"/>
        <v>0</v>
      </c>
      <c r="W575" s="1715">
        <f t="shared" si="165"/>
        <v>2321.5100000000002</v>
      </c>
      <c r="X575" s="1718">
        <v>2321.5100000000002</v>
      </c>
      <c r="Y575" s="1729">
        <v>616346</v>
      </c>
      <c r="Z575" s="1720">
        <v>42573</v>
      </c>
      <c r="AA575" s="1778" t="s">
        <v>213</v>
      </c>
      <c r="AB575" s="1875"/>
    </row>
    <row r="576" spans="1:28" s="1713" customFormat="1" x14ac:dyDescent="0.2">
      <c r="A576" s="1801">
        <v>2016272</v>
      </c>
      <c r="B576" s="1727"/>
      <c r="C576" s="1727" t="s">
        <v>1392</v>
      </c>
      <c r="D576" s="1713" t="s">
        <v>489</v>
      </c>
      <c r="E576" s="1713">
        <v>1</v>
      </c>
      <c r="F576" s="1713">
        <v>1</v>
      </c>
      <c r="G576" s="1713">
        <v>0</v>
      </c>
      <c r="H576" s="1713">
        <v>1</v>
      </c>
      <c r="I576" s="1728">
        <v>1</v>
      </c>
      <c r="J576" s="1728">
        <v>1</v>
      </c>
      <c r="K576" s="1853"/>
      <c r="L576" s="1715">
        <v>747.15</v>
      </c>
      <c r="M576" s="1715">
        <v>747.15</v>
      </c>
      <c r="N576" s="1715">
        <f t="shared" si="159"/>
        <v>541.12</v>
      </c>
      <c r="O576" s="1715">
        <v>431.36</v>
      </c>
      <c r="P576" s="1788">
        <f t="shared" si="160"/>
        <v>0.7971614429331757</v>
      </c>
      <c r="Q576" s="1715">
        <v>109.76</v>
      </c>
      <c r="R576" s="1788">
        <f t="shared" si="161"/>
        <v>0.20283855706682438</v>
      </c>
      <c r="S576" s="1775">
        <f t="shared" si="162"/>
        <v>4.3904000000000005</v>
      </c>
      <c r="T576" s="1750"/>
      <c r="U576" s="1715">
        <f t="shared" si="163"/>
        <v>0</v>
      </c>
      <c r="V576" s="1715">
        <f t="shared" si="164"/>
        <v>0</v>
      </c>
      <c r="W576" s="1715">
        <f t="shared" si="165"/>
        <v>747.15</v>
      </c>
      <c r="X576" s="1718">
        <v>747.15</v>
      </c>
      <c r="Y576" s="1729">
        <v>616281</v>
      </c>
      <c r="Z576" s="1720">
        <v>42552</v>
      </c>
      <c r="AA576" s="1778" t="s">
        <v>213</v>
      </c>
      <c r="AB576" s="1875"/>
    </row>
    <row r="577" spans="1:32" s="1713" customFormat="1" x14ac:dyDescent="0.2">
      <c r="A577" s="1801">
        <v>2016273</v>
      </c>
      <c r="B577" s="1727"/>
      <c r="C577" s="1727" t="s">
        <v>897</v>
      </c>
      <c r="D577" s="1713" t="s">
        <v>68</v>
      </c>
      <c r="E577" s="1713">
        <v>1</v>
      </c>
      <c r="F577" s="1713">
        <v>5</v>
      </c>
      <c r="G577" s="1713">
        <v>1</v>
      </c>
      <c r="H577" s="1713">
        <v>3</v>
      </c>
      <c r="I577" s="1728">
        <v>1</v>
      </c>
      <c r="J577" s="1728">
        <v>1</v>
      </c>
      <c r="K577" s="1728" t="s">
        <v>1308</v>
      </c>
      <c r="L577" s="1715">
        <v>1482</v>
      </c>
      <c r="M577" s="1715">
        <v>1469.48</v>
      </c>
      <c r="N577" s="1715">
        <f>O577+Q577</f>
        <v>990.01</v>
      </c>
      <c r="O577" s="1715">
        <v>771.26</v>
      </c>
      <c r="P577" s="1788">
        <f>IF(N577&lt;=0,"",O577/N577)</f>
        <v>0.77904263593297041</v>
      </c>
      <c r="Q577" s="1715">
        <v>218.75</v>
      </c>
      <c r="R577" s="1788">
        <f>IF(N577&lt;=0,"",Q577/N577)</f>
        <v>0.22095736406702962</v>
      </c>
      <c r="S577" s="1775">
        <f>Q577/$S$1</f>
        <v>8.75</v>
      </c>
      <c r="T577" s="1750"/>
      <c r="U577" s="1715">
        <f>((1-I577)*O577)+((1-J577)*Q577)</f>
        <v>0</v>
      </c>
      <c r="V577" s="1715">
        <f>L577-W577</f>
        <v>0</v>
      </c>
      <c r="W577" s="1715">
        <f t="shared" si="165"/>
        <v>1482</v>
      </c>
      <c r="X577" s="1718">
        <v>1482</v>
      </c>
      <c r="Y577" s="1729">
        <v>616267</v>
      </c>
      <c r="Z577" s="1720">
        <v>42541</v>
      </c>
      <c r="AA577" s="1778" t="s">
        <v>213</v>
      </c>
      <c r="AB577" s="1778"/>
      <c r="AC577" s="1715"/>
      <c r="AE577" s="1723"/>
      <c r="AF577" s="1779"/>
    </row>
    <row r="578" spans="1:32" s="1713" customFormat="1" x14ac:dyDescent="0.2">
      <c r="A578" s="1801">
        <v>2016274</v>
      </c>
      <c r="B578" s="1727"/>
      <c r="C578" s="1727" t="s">
        <v>1573</v>
      </c>
      <c r="D578" s="1713" t="s">
        <v>68</v>
      </c>
      <c r="E578" s="1755">
        <v>1</v>
      </c>
      <c r="F578" s="1796">
        <v>13</v>
      </c>
      <c r="G578" s="1796">
        <v>5</v>
      </c>
      <c r="H578" s="1796">
        <v>3</v>
      </c>
      <c r="I578" s="1728">
        <v>1</v>
      </c>
      <c r="J578" s="1728">
        <v>1</v>
      </c>
      <c r="K578" s="1882"/>
      <c r="L578" s="1715">
        <v>5269.27</v>
      </c>
      <c r="M578" s="1715">
        <v>5269.27</v>
      </c>
      <c r="N578" s="1715">
        <f>O578+Q578</f>
        <v>3571.48</v>
      </c>
      <c r="O578" s="1715">
        <v>2996.48</v>
      </c>
      <c r="P578" s="1788">
        <f>IF(N578&lt;=0,"",O578/N578)</f>
        <v>0.83900231836661554</v>
      </c>
      <c r="Q578" s="1715">
        <v>575</v>
      </c>
      <c r="R578" s="1788">
        <f>IF(N578&lt;=0,"",Q578/N578)</f>
        <v>0.16099768163338449</v>
      </c>
      <c r="S578" s="1775">
        <f>Q578/$S$1</f>
        <v>23</v>
      </c>
      <c r="T578" s="1750"/>
      <c r="U578" s="1715">
        <f>((1-I578)*O578)+((1-J578)*Q578)</f>
        <v>0</v>
      </c>
      <c r="V578" s="1715">
        <f>L578-W578</f>
        <v>0</v>
      </c>
      <c r="W578" s="1715">
        <f t="shared" si="165"/>
        <v>5269.27</v>
      </c>
      <c r="X578" s="1718">
        <v>5269.27</v>
      </c>
      <c r="Y578" s="1729">
        <v>616288</v>
      </c>
      <c r="Z578" s="1720">
        <v>42563</v>
      </c>
      <c r="AA578" s="1778" t="s">
        <v>213</v>
      </c>
      <c r="AB578" s="1778"/>
      <c r="AC578" s="1715"/>
      <c r="AE578" s="1723"/>
      <c r="AF578" s="1779"/>
    </row>
    <row r="579" spans="1:32" s="1713" customFormat="1" x14ac:dyDescent="0.2">
      <c r="A579" s="1801">
        <v>2016275</v>
      </c>
      <c r="B579" s="1727"/>
      <c r="C579" s="1727" t="s">
        <v>1277</v>
      </c>
      <c r="D579" s="1713" t="s">
        <v>489</v>
      </c>
      <c r="E579" s="1713">
        <v>1</v>
      </c>
      <c r="F579" s="1713">
        <v>3</v>
      </c>
      <c r="G579" s="1713">
        <v>2</v>
      </c>
      <c r="H579" s="1713">
        <v>0</v>
      </c>
      <c r="I579" s="1728">
        <v>1</v>
      </c>
      <c r="J579" s="1728">
        <v>1</v>
      </c>
      <c r="K579" s="1853"/>
      <c r="L579" s="1715">
        <v>569.57000000000005</v>
      </c>
      <c r="M579" s="1715"/>
      <c r="N579" s="1715">
        <f t="shared" si="159"/>
        <v>418.57000000000005</v>
      </c>
      <c r="O579" s="1715">
        <v>329.97</v>
      </c>
      <c r="P579" s="1788">
        <f t="shared" si="160"/>
        <v>0.78832692261748327</v>
      </c>
      <c r="Q579" s="1715">
        <v>88.6</v>
      </c>
      <c r="R579" s="1788">
        <f t="shared" si="161"/>
        <v>0.21167307738251662</v>
      </c>
      <c r="S579" s="1775">
        <f t="shared" si="162"/>
        <v>3.5439999999999996</v>
      </c>
      <c r="T579" s="1750"/>
      <c r="U579" s="1715">
        <f t="shared" si="163"/>
        <v>0</v>
      </c>
      <c r="V579" s="1715">
        <f t="shared" si="164"/>
        <v>0</v>
      </c>
      <c r="W579" s="1715">
        <f t="shared" si="165"/>
        <v>569.57000000000005</v>
      </c>
      <c r="X579" s="1718">
        <v>569.57000000000005</v>
      </c>
      <c r="Y579" s="1729">
        <v>616325</v>
      </c>
      <c r="Z579" s="1720">
        <v>42569</v>
      </c>
      <c r="AA579" s="1778" t="s">
        <v>213</v>
      </c>
      <c r="AB579" s="1778"/>
      <c r="AC579" s="1715"/>
      <c r="AE579" s="1723"/>
      <c r="AF579" s="1779"/>
    </row>
    <row r="580" spans="1:32" s="1713" customFormat="1" x14ac:dyDescent="0.2">
      <c r="A580" s="1801">
        <v>2016276</v>
      </c>
      <c r="B580" s="1727"/>
      <c r="C580" s="1727" t="s">
        <v>1398</v>
      </c>
      <c r="D580" s="1713" t="s">
        <v>489</v>
      </c>
      <c r="E580" s="1713">
        <v>1</v>
      </c>
      <c r="F580" s="1713">
        <v>8</v>
      </c>
      <c r="G580" s="1713">
        <v>7</v>
      </c>
      <c r="H580" s="1713">
        <v>2</v>
      </c>
      <c r="I580" s="1728">
        <v>1</v>
      </c>
      <c r="J580" s="1728">
        <v>1</v>
      </c>
      <c r="K580" s="1853"/>
      <c r="L580" s="1715">
        <v>1953.54</v>
      </c>
      <c r="M580" s="1715"/>
      <c r="N580" s="1715">
        <f t="shared" si="159"/>
        <v>1426.6</v>
      </c>
      <c r="O580" s="1715">
        <v>1044.0999999999999</v>
      </c>
      <c r="P580" s="1788">
        <f t="shared" si="160"/>
        <v>0.73187999439226126</v>
      </c>
      <c r="Q580" s="1715">
        <v>382.5</v>
      </c>
      <c r="R580" s="1788">
        <f t="shared" si="161"/>
        <v>0.26812000560773869</v>
      </c>
      <c r="S580" s="1775">
        <f t="shared" si="162"/>
        <v>15.3</v>
      </c>
      <c r="T580" s="1750"/>
      <c r="U580" s="1715">
        <f t="shared" si="163"/>
        <v>0</v>
      </c>
      <c r="V580" s="1715">
        <f t="shared" si="164"/>
        <v>0</v>
      </c>
      <c r="W580" s="1715">
        <f t="shared" si="165"/>
        <v>1953.54</v>
      </c>
      <c r="X580" s="1718">
        <v>1953.54</v>
      </c>
      <c r="Y580" s="1729">
        <v>616347</v>
      </c>
      <c r="Z580" s="1720">
        <v>42573</v>
      </c>
      <c r="AA580" s="1778" t="s">
        <v>213</v>
      </c>
      <c r="AB580" s="1778"/>
      <c r="AC580" s="1715"/>
      <c r="AE580" s="1723"/>
      <c r="AF580" s="1779"/>
    </row>
    <row r="581" spans="1:32" s="1713" customFormat="1" x14ac:dyDescent="0.2">
      <c r="A581" s="1801">
        <v>2016277</v>
      </c>
      <c r="B581" s="1727"/>
      <c r="C581" s="1727" t="s">
        <v>1399</v>
      </c>
      <c r="D581" s="1713" t="s">
        <v>489</v>
      </c>
      <c r="E581" s="1713">
        <v>1</v>
      </c>
      <c r="F581" s="1713">
        <v>8</v>
      </c>
      <c r="G581" s="1713">
        <v>7</v>
      </c>
      <c r="H581" s="1713">
        <v>1</v>
      </c>
      <c r="I581" s="1728">
        <v>1</v>
      </c>
      <c r="J581" s="1728">
        <v>1</v>
      </c>
      <c r="K581" s="1853"/>
      <c r="L581" s="1715">
        <v>1823.15</v>
      </c>
      <c r="M581" s="1715"/>
      <c r="N581" s="1715">
        <f t="shared" si="159"/>
        <v>1332.55</v>
      </c>
      <c r="O581" s="1715">
        <v>995.05</v>
      </c>
      <c r="P581" s="1788">
        <f t="shared" si="160"/>
        <v>0.74672620164346548</v>
      </c>
      <c r="Q581" s="1715">
        <v>337.5</v>
      </c>
      <c r="R581" s="1788">
        <f t="shared" si="161"/>
        <v>0.25327379835653446</v>
      </c>
      <c r="S581" s="1775">
        <f t="shared" si="162"/>
        <v>13.5</v>
      </c>
      <c r="T581" s="1750"/>
      <c r="U581" s="1715">
        <f t="shared" si="163"/>
        <v>0</v>
      </c>
      <c r="V581" s="1715">
        <f t="shared" si="164"/>
        <v>0</v>
      </c>
      <c r="W581" s="1715">
        <f t="shared" si="165"/>
        <v>1823.15</v>
      </c>
      <c r="X581" s="1718">
        <v>1823.15</v>
      </c>
      <c r="Y581" s="1729">
        <v>616348</v>
      </c>
      <c r="Z581" s="1720">
        <v>42573</v>
      </c>
      <c r="AA581" s="1778" t="s">
        <v>213</v>
      </c>
      <c r="AB581" s="1778"/>
      <c r="AC581" s="1715"/>
      <c r="AE581" s="1723"/>
      <c r="AF581" s="1779"/>
    </row>
    <row r="582" spans="1:32" s="1713" customFormat="1" x14ac:dyDescent="0.2">
      <c r="A582" s="1801">
        <v>2016278</v>
      </c>
      <c r="B582" s="1727"/>
      <c r="C582" s="1727" t="s">
        <v>1401</v>
      </c>
      <c r="D582" s="1713" t="s">
        <v>68</v>
      </c>
      <c r="E582" s="1713">
        <v>1</v>
      </c>
      <c r="F582" s="1713">
        <v>2</v>
      </c>
      <c r="G582" s="1713">
        <v>2</v>
      </c>
      <c r="H582" s="1713">
        <v>0</v>
      </c>
      <c r="I582" s="1728">
        <v>1</v>
      </c>
      <c r="J582" s="1728">
        <v>1</v>
      </c>
      <c r="K582" s="1853" t="s">
        <v>1295</v>
      </c>
      <c r="L582" s="1715">
        <v>342.55</v>
      </c>
      <c r="M582" s="1715"/>
      <c r="N582" s="1715">
        <f t="shared" si="159"/>
        <v>232.35</v>
      </c>
      <c r="O582" s="1715">
        <v>166.47</v>
      </c>
      <c r="P582" s="1788">
        <f t="shared" si="160"/>
        <v>0.71646223369916073</v>
      </c>
      <c r="Q582" s="1715">
        <v>65.88</v>
      </c>
      <c r="R582" s="1788">
        <f t="shared" si="161"/>
        <v>0.28353776630083921</v>
      </c>
      <c r="S582" s="1775">
        <f t="shared" si="162"/>
        <v>2.6351999999999998</v>
      </c>
      <c r="T582" s="1750"/>
      <c r="U582" s="1715">
        <f t="shared" si="163"/>
        <v>0</v>
      </c>
      <c r="V582" s="1715">
        <f t="shared" si="164"/>
        <v>0</v>
      </c>
      <c r="W582" s="1715">
        <f t="shared" si="165"/>
        <v>342.55</v>
      </c>
      <c r="X582" s="1718">
        <v>342.55</v>
      </c>
      <c r="Y582" s="1729">
        <v>616321</v>
      </c>
      <c r="Z582" s="1720">
        <v>42569</v>
      </c>
      <c r="AA582" s="1778" t="s">
        <v>213</v>
      </c>
      <c r="AB582" s="1778"/>
      <c r="AC582" s="1715"/>
      <c r="AE582" s="1723"/>
      <c r="AF582" s="1779"/>
    </row>
    <row r="583" spans="1:32" s="1713" customFormat="1" x14ac:dyDescent="0.2">
      <c r="A583" s="1801" t="s">
        <v>1408</v>
      </c>
      <c r="B583" s="1727"/>
      <c r="C583" s="1727" t="s">
        <v>1407</v>
      </c>
      <c r="D583" s="1713" t="s">
        <v>441</v>
      </c>
      <c r="E583" s="1713">
        <v>0</v>
      </c>
      <c r="F583" s="1713">
        <v>1</v>
      </c>
      <c r="G583" s="1713">
        <v>2</v>
      </c>
      <c r="H583" s="1713">
        <v>0</v>
      </c>
      <c r="I583" s="1728">
        <v>1</v>
      </c>
      <c r="J583" s="1728">
        <v>1</v>
      </c>
      <c r="K583" s="1853"/>
      <c r="L583" s="1715">
        <v>435</v>
      </c>
      <c r="M583" s="1715"/>
      <c r="N583" s="1715">
        <f t="shared" ref="N583:N642" si="166">O583+Q583</f>
        <v>330.6</v>
      </c>
      <c r="O583" s="1715">
        <v>232.05</v>
      </c>
      <c r="P583" s="1788">
        <f t="shared" ref="P583:P642" si="167">IF(N583&lt;=0,"",O583/N583)</f>
        <v>0.7019056261343013</v>
      </c>
      <c r="Q583" s="1715">
        <v>98.55</v>
      </c>
      <c r="R583" s="1788">
        <f t="shared" ref="R583:R642" si="168">IF(N583&lt;=0,"",Q583/N583)</f>
        <v>0.2980943738656987</v>
      </c>
      <c r="S583" s="1775">
        <f t="shared" ref="S583:S642" si="169">Q583/$S$1</f>
        <v>3.9419999999999997</v>
      </c>
      <c r="T583" s="1750"/>
      <c r="U583" s="1715">
        <f t="shared" ref="U583:U642" si="170">((1-I583)*O583)+((1-J583)*Q583)</f>
        <v>0</v>
      </c>
      <c r="V583" s="1715">
        <f t="shared" ref="V583:V642" si="171">L583-W583</f>
        <v>0</v>
      </c>
      <c r="W583" s="1715">
        <f t="shared" si="165"/>
        <v>435</v>
      </c>
      <c r="X583" s="1718">
        <v>435</v>
      </c>
      <c r="Y583" s="1729">
        <v>616326</v>
      </c>
      <c r="Z583" s="1720">
        <v>42569</v>
      </c>
      <c r="AA583" s="1778" t="s">
        <v>213</v>
      </c>
      <c r="AB583" s="1778"/>
      <c r="AC583" s="1715"/>
      <c r="AE583" s="1723"/>
      <c r="AF583" s="1779"/>
    </row>
    <row r="584" spans="1:32" s="1713" customFormat="1" x14ac:dyDescent="0.2">
      <c r="A584" s="1801">
        <v>2016280</v>
      </c>
      <c r="B584" s="1727"/>
      <c r="C584" s="1727" t="s">
        <v>1709</v>
      </c>
      <c r="D584" s="1713" t="s">
        <v>68</v>
      </c>
      <c r="E584" s="1713">
        <v>0</v>
      </c>
      <c r="F584" s="1713">
        <v>0</v>
      </c>
      <c r="G584" s="1713">
        <v>0</v>
      </c>
      <c r="H584" s="1713">
        <v>0</v>
      </c>
      <c r="I584" s="1728">
        <v>1</v>
      </c>
      <c r="J584" s="1728">
        <v>1</v>
      </c>
      <c r="K584" s="1853"/>
      <c r="L584" s="1715">
        <v>923.86</v>
      </c>
      <c r="M584" s="1715"/>
      <c r="N584" s="1715">
        <f t="shared" si="166"/>
        <v>461.93</v>
      </c>
      <c r="O584" s="1715">
        <v>461.93</v>
      </c>
      <c r="P584" s="1788">
        <f t="shared" si="167"/>
        <v>1</v>
      </c>
      <c r="Q584" s="1715">
        <v>0</v>
      </c>
      <c r="R584" s="1788">
        <f t="shared" si="168"/>
        <v>0</v>
      </c>
      <c r="S584" s="1775">
        <f t="shared" si="169"/>
        <v>0</v>
      </c>
      <c r="T584" s="1750"/>
      <c r="U584" s="1715">
        <f t="shared" si="170"/>
        <v>0</v>
      </c>
      <c r="V584" s="1715">
        <f t="shared" si="171"/>
        <v>0</v>
      </c>
      <c r="W584" s="1715">
        <f t="shared" si="165"/>
        <v>923.86</v>
      </c>
      <c r="X584" s="1718">
        <v>923.86</v>
      </c>
      <c r="Y584" s="1729">
        <v>616350</v>
      </c>
      <c r="Z584" s="1720">
        <v>42608</v>
      </c>
      <c r="AA584" s="1778" t="s">
        <v>213</v>
      </c>
      <c r="AB584" s="1778"/>
      <c r="AC584" s="1715"/>
      <c r="AE584" s="1723"/>
      <c r="AF584" s="1779"/>
    </row>
    <row r="585" spans="1:32" s="1713" customFormat="1" x14ac:dyDescent="0.2">
      <c r="A585" s="1801">
        <v>2016281</v>
      </c>
      <c r="B585" s="1727"/>
      <c r="C585" s="1727" t="s">
        <v>1420</v>
      </c>
      <c r="D585" s="1713" t="s">
        <v>68</v>
      </c>
      <c r="E585" s="1713">
        <v>6</v>
      </c>
      <c r="F585" s="1713">
        <v>42</v>
      </c>
      <c r="G585" s="1713">
        <v>30</v>
      </c>
      <c r="H585" s="1713">
        <v>24</v>
      </c>
      <c r="I585" s="1728">
        <v>1</v>
      </c>
      <c r="J585" s="1728">
        <v>1</v>
      </c>
      <c r="K585" s="1853" t="s">
        <v>1308</v>
      </c>
      <c r="L585" s="1715">
        <v>15654</v>
      </c>
      <c r="M585" s="1715">
        <v>15279.67</v>
      </c>
      <c r="N585" s="1715">
        <f t="shared" si="166"/>
        <v>10395.49</v>
      </c>
      <c r="O585" s="1715">
        <v>8070.49</v>
      </c>
      <c r="P585" s="1788">
        <f t="shared" si="167"/>
        <v>0.77634531897967296</v>
      </c>
      <c r="Q585" s="1715">
        <v>2325</v>
      </c>
      <c r="R585" s="1788">
        <f t="shared" si="168"/>
        <v>0.2236546810203271</v>
      </c>
      <c r="S585" s="1775">
        <f t="shared" si="169"/>
        <v>93</v>
      </c>
      <c r="T585" s="1750"/>
      <c r="U585" s="1715">
        <f t="shared" si="170"/>
        <v>0</v>
      </c>
      <c r="V585" s="1715">
        <f t="shared" si="171"/>
        <v>0</v>
      </c>
      <c r="W585" s="1715">
        <f>X585+AC585+AH585+AM585+AO585+AR585</f>
        <v>15654</v>
      </c>
      <c r="X585" s="1718">
        <v>15654</v>
      </c>
      <c r="Y585" s="1729">
        <v>616251</v>
      </c>
      <c r="Z585" s="1720">
        <v>42538</v>
      </c>
      <c r="AA585" s="1778" t="s">
        <v>213</v>
      </c>
      <c r="AB585" s="1778"/>
      <c r="AC585" s="1715"/>
      <c r="AE585" s="1723"/>
      <c r="AF585" s="1779"/>
    </row>
    <row r="586" spans="1:32" s="1713" customFormat="1" x14ac:dyDescent="0.2">
      <c r="A586" s="1801">
        <v>2016282</v>
      </c>
      <c r="B586" s="1727"/>
      <c r="C586" s="1727" t="s">
        <v>1421</v>
      </c>
      <c r="D586" s="1713" t="s">
        <v>68</v>
      </c>
      <c r="E586" s="1713">
        <v>14</v>
      </c>
      <c r="F586" s="1713">
        <v>98</v>
      </c>
      <c r="G586" s="1713">
        <v>70</v>
      </c>
      <c r="H586" s="1713">
        <v>56</v>
      </c>
      <c r="I586" s="1728">
        <v>1</v>
      </c>
      <c r="J586" s="1728">
        <v>1</v>
      </c>
      <c r="K586" s="1853" t="s">
        <v>1308</v>
      </c>
      <c r="L586" s="1715">
        <v>38822</v>
      </c>
      <c r="M586" s="1715">
        <v>36269.120000000003</v>
      </c>
      <c r="N586" s="1715">
        <f t="shared" si="166"/>
        <v>24660.97</v>
      </c>
      <c r="O586" s="1715">
        <v>18885.97</v>
      </c>
      <c r="P586" s="1788">
        <f t="shared" si="167"/>
        <v>0.76582429644900429</v>
      </c>
      <c r="Q586" s="1715">
        <v>5775</v>
      </c>
      <c r="R586" s="1788">
        <f t="shared" si="168"/>
        <v>0.23417570355099576</v>
      </c>
      <c r="S586" s="1775">
        <f t="shared" si="169"/>
        <v>231</v>
      </c>
      <c r="T586" s="1750"/>
      <c r="U586" s="1715">
        <f t="shared" si="170"/>
        <v>0</v>
      </c>
      <c r="V586" s="1715">
        <f t="shared" si="171"/>
        <v>0</v>
      </c>
      <c r="W586" s="1715">
        <f t="shared" si="165"/>
        <v>38822</v>
      </c>
      <c r="X586" s="1718">
        <v>2296</v>
      </c>
      <c r="Y586" s="1729">
        <v>616287</v>
      </c>
      <c r="Z586" s="1720">
        <v>42563</v>
      </c>
      <c r="AA586" s="1778" t="s">
        <v>213</v>
      </c>
      <c r="AB586" s="1778"/>
      <c r="AC586" s="1715">
        <v>36526</v>
      </c>
      <c r="AD586" s="1713">
        <v>616282</v>
      </c>
      <c r="AE586" s="1723">
        <v>42558</v>
      </c>
      <c r="AF586" s="1779" t="s">
        <v>213</v>
      </c>
    </row>
    <row r="587" spans="1:32" s="1713" customFormat="1" x14ac:dyDescent="0.2">
      <c r="A587" s="1801">
        <v>2016283</v>
      </c>
      <c r="B587" s="1727"/>
      <c r="C587" s="1727" t="s">
        <v>1424</v>
      </c>
      <c r="D587" s="1713" t="s">
        <v>68</v>
      </c>
      <c r="E587" s="1713">
        <v>5</v>
      </c>
      <c r="F587" s="1713">
        <v>40</v>
      </c>
      <c r="G587" s="1713">
        <v>25</v>
      </c>
      <c r="H587" s="1713">
        <v>15</v>
      </c>
      <c r="I587" s="1728">
        <v>1</v>
      </c>
      <c r="J587" s="1728">
        <v>1</v>
      </c>
      <c r="K587" s="1853" t="s">
        <v>1308</v>
      </c>
      <c r="L587" s="1715">
        <v>10710</v>
      </c>
      <c r="M587" s="1715">
        <v>10352.780000000001</v>
      </c>
      <c r="N587" s="1715">
        <f t="shared" si="166"/>
        <v>7072.1</v>
      </c>
      <c r="O587" s="1715">
        <v>5272.1</v>
      </c>
      <c r="P587" s="1788">
        <f t="shared" si="167"/>
        <v>0.74547871212228334</v>
      </c>
      <c r="Q587" s="1715">
        <v>1800</v>
      </c>
      <c r="R587" s="1788">
        <f t="shared" si="168"/>
        <v>0.25452128787771666</v>
      </c>
      <c r="S587" s="1775">
        <f t="shared" si="169"/>
        <v>72</v>
      </c>
      <c r="T587" s="1750"/>
      <c r="U587" s="1715">
        <f t="shared" si="170"/>
        <v>0</v>
      </c>
      <c r="V587" s="1715">
        <f t="shared" si="171"/>
        <v>0</v>
      </c>
      <c r="W587" s="1715">
        <f>X587+AC587+AH587+AM587+AO587+AR587</f>
        <v>10710</v>
      </c>
      <c r="X587" s="1718">
        <v>10710</v>
      </c>
      <c r="Y587" s="1729">
        <v>616252</v>
      </c>
      <c r="Z587" s="1720">
        <v>42538</v>
      </c>
      <c r="AA587" s="1778" t="s">
        <v>213</v>
      </c>
      <c r="AB587" s="1778"/>
      <c r="AC587" s="1715"/>
      <c r="AE587" s="1723"/>
      <c r="AF587" s="1779"/>
    </row>
    <row r="588" spans="1:32" s="1713" customFormat="1" x14ac:dyDescent="0.2">
      <c r="A588" s="1801">
        <v>2016284</v>
      </c>
      <c r="B588" s="1727"/>
      <c r="C588" s="1727" t="s">
        <v>1425</v>
      </c>
      <c r="D588" s="1713" t="s">
        <v>1100</v>
      </c>
      <c r="E588" s="1713">
        <v>1</v>
      </c>
      <c r="F588" s="1713">
        <v>1</v>
      </c>
      <c r="G588" s="1713">
        <v>1</v>
      </c>
      <c r="H588" s="1713">
        <v>0</v>
      </c>
      <c r="I588" s="1728">
        <v>1</v>
      </c>
      <c r="J588" s="1728">
        <v>1</v>
      </c>
      <c r="K588" s="1853"/>
      <c r="L588" s="1715">
        <v>175.63</v>
      </c>
      <c r="M588" s="1715">
        <v>175.63</v>
      </c>
      <c r="N588" s="1715">
        <f t="shared" si="166"/>
        <v>115.75</v>
      </c>
      <c r="O588" s="1715">
        <v>79.92</v>
      </c>
      <c r="P588" s="1788">
        <f t="shared" si="167"/>
        <v>0.69045356371490285</v>
      </c>
      <c r="Q588" s="1715">
        <v>35.83</v>
      </c>
      <c r="R588" s="1788">
        <f t="shared" si="168"/>
        <v>0.3095464362850972</v>
      </c>
      <c r="S588" s="1775">
        <f t="shared" si="169"/>
        <v>1.4332</v>
      </c>
      <c r="T588" s="1750"/>
      <c r="U588" s="1715">
        <f t="shared" si="170"/>
        <v>0</v>
      </c>
      <c r="V588" s="1715">
        <f t="shared" si="171"/>
        <v>0</v>
      </c>
      <c r="W588" s="1715">
        <f t="shared" si="165"/>
        <v>175.63</v>
      </c>
      <c r="X588" s="1718">
        <v>175.63</v>
      </c>
      <c r="Y588" s="1729">
        <v>616317</v>
      </c>
      <c r="Z588" s="1720">
        <v>42566</v>
      </c>
      <c r="AA588" s="1778" t="s">
        <v>213</v>
      </c>
      <c r="AB588" s="1778"/>
      <c r="AC588" s="1715"/>
      <c r="AE588" s="1723"/>
      <c r="AF588" s="1779"/>
    </row>
    <row r="589" spans="1:32" s="1713" customFormat="1" x14ac:dyDescent="0.2">
      <c r="A589" s="1801" t="s">
        <v>1564</v>
      </c>
      <c r="B589" s="1727"/>
      <c r="C589" s="1727" t="s">
        <v>1442</v>
      </c>
      <c r="D589" s="1713" t="s">
        <v>68</v>
      </c>
      <c r="E589" s="1713">
        <v>0</v>
      </c>
      <c r="F589" s="1713">
        <v>0</v>
      </c>
      <c r="G589" s="1713">
        <v>0</v>
      </c>
      <c r="H589" s="1713">
        <v>0</v>
      </c>
      <c r="I589" s="1728">
        <v>1</v>
      </c>
      <c r="J589" s="1728">
        <v>1</v>
      </c>
      <c r="K589" s="1853"/>
      <c r="L589" s="1715">
        <v>51.96</v>
      </c>
      <c r="M589" s="1715"/>
      <c r="N589" s="1715">
        <f t="shared" si="166"/>
        <v>25.98</v>
      </c>
      <c r="O589" s="1715">
        <v>25.98</v>
      </c>
      <c r="P589" s="1788">
        <f t="shared" si="167"/>
        <v>1</v>
      </c>
      <c r="Q589" s="1715">
        <v>0</v>
      </c>
      <c r="R589" s="1788">
        <f t="shared" si="168"/>
        <v>0</v>
      </c>
      <c r="S589" s="1775">
        <f t="shared" si="169"/>
        <v>0</v>
      </c>
      <c r="T589" s="1750"/>
      <c r="U589" s="1715">
        <f t="shared" si="170"/>
        <v>0</v>
      </c>
      <c r="V589" s="1715">
        <f t="shared" si="171"/>
        <v>0</v>
      </c>
      <c r="W589" s="1715">
        <f t="shared" si="165"/>
        <v>51.96</v>
      </c>
      <c r="X589" s="1718">
        <v>51.96</v>
      </c>
      <c r="Y589" s="1729">
        <v>616350</v>
      </c>
      <c r="Z589" s="1720">
        <v>42608</v>
      </c>
      <c r="AA589" s="1778" t="s">
        <v>213</v>
      </c>
      <c r="AB589" s="1778"/>
      <c r="AC589" s="1715"/>
      <c r="AE589" s="1723"/>
      <c r="AF589" s="1779"/>
    </row>
    <row r="590" spans="1:32" s="1713" customFormat="1" x14ac:dyDescent="0.2">
      <c r="A590" s="1801">
        <v>2016286</v>
      </c>
      <c r="B590" s="1727"/>
      <c r="C590" s="1727" t="s">
        <v>1585</v>
      </c>
      <c r="D590" s="1713" t="s">
        <v>68</v>
      </c>
      <c r="E590" s="1713">
        <v>0</v>
      </c>
      <c r="F590" s="1713">
        <v>0</v>
      </c>
      <c r="G590" s="1713">
        <v>0</v>
      </c>
      <c r="H590" s="1713">
        <v>0</v>
      </c>
      <c r="I590" s="1728">
        <v>1</v>
      </c>
      <c r="J590" s="1728">
        <v>1</v>
      </c>
      <c r="K590" s="1853"/>
      <c r="L590" s="1715">
        <v>147</v>
      </c>
      <c r="M590" s="1715"/>
      <c r="N590" s="1715">
        <f t="shared" si="166"/>
        <v>98</v>
      </c>
      <c r="O590" s="1715">
        <v>98</v>
      </c>
      <c r="P590" s="1788">
        <f t="shared" si="167"/>
        <v>1</v>
      </c>
      <c r="Q590" s="1715">
        <v>0</v>
      </c>
      <c r="R590" s="1788">
        <f t="shared" si="168"/>
        <v>0</v>
      </c>
      <c r="S590" s="1775">
        <f t="shared" si="169"/>
        <v>0</v>
      </c>
      <c r="T590" s="1750"/>
      <c r="U590" s="1715">
        <f t="shared" si="170"/>
        <v>0</v>
      </c>
      <c r="V590" s="1715">
        <f t="shared" si="171"/>
        <v>0</v>
      </c>
      <c r="W590" s="1715">
        <f t="shared" si="165"/>
        <v>147</v>
      </c>
      <c r="X590" s="1718">
        <v>147</v>
      </c>
      <c r="Y590" s="1729">
        <v>616350</v>
      </c>
      <c r="Z590" s="1720">
        <v>42608</v>
      </c>
      <c r="AA590" s="1778" t="s">
        <v>213</v>
      </c>
      <c r="AB590" s="1778"/>
      <c r="AC590" s="1715"/>
      <c r="AE590" s="1723"/>
      <c r="AF590" s="1779"/>
    </row>
    <row r="591" spans="1:32" s="1713" customFormat="1" x14ac:dyDescent="0.2">
      <c r="A591" s="1801">
        <v>2016287</v>
      </c>
      <c r="B591" s="1727"/>
      <c r="C591" s="1727">
        <v>536116</v>
      </c>
      <c r="D591" s="1713" t="s">
        <v>68</v>
      </c>
      <c r="E591" s="1713">
        <v>1</v>
      </c>
      <c r="F591" s="1713">
        <v>6</v>
      </c>
      <c r="G591" s="1713">
        <v>5</v>
      </c>
      <c r="H591" s="1713">
        <v>2</v>
      </c>
      <c r="I591" s="1728">
        <v>1</v>
      </c>
      <c r="J591" s="1728">
        <v>1</v>
      </c>
      <c r="K591" s="1853"/>
      <c r="L591" s="1715">
        <v>2083</v>
      </c>
      <c r="M591" s="1715">
        <v>1719</v>
      </c>
      <c r="N591" s="1715">
        <f t="shared" si="166"/>
        <v>1261.56</v>
      </c>
      <c r="O591" s="1715">
        <v>935.49</v>
      </c>
      <c r="P591" s="1788">
        <f t="shared" si="167"/>
        <v>0.74153429087796063</v>
      </c>
      <c r="Q591" s="1715">
        <v>326.07</v>
      </c>
      <c r="R591" s="1788">
        <f t="shared" si="168"/>
        <v>0.25846570912203937</v>
      </c>
      <c r="S591" s="1775">
        <f t="shared" si="169"/>
        <v>13.0428</v>
      </c>
      <c r="T591" s="1750"/>
      <c r="U591" s="1715">
        <f t="shared" si="170"/>
        <v>0</v>
      </c>
      <c r="V591" s="1715">
        <f t="shared" si="171"/>
        <v>0</v>
      </c>
      <c r="W591" s="1715">
        <f t="shared" si="165"/>
        <v>2083</v>
      </c>
      <c r="X591" s="1718">
        <v>2083</v>
      </c>
      <c r="Y591" s="1729">
        <v>616283</v>
      </c>
      <c r="Z591" s="1720">
        <v>42558</v>
      </c>
      <c r="AA591" s="1778" t="s">
        <v>213</v>
      </c>
      <c r="AB591" s="1778"/>
      <c r="AC591" s="1715"/>
      <c r="AE591" s="1723"/>
      <c r="AF591" s="1779"/>
    </row>
    <row r="592" spans="1:32" s="1713" customFormat="1" x14ac:dyDescent="0.2">
      <c r="A592" s="1801" t="s">
        <v>1640</v>
      </c>
      <c r="B592" s="1727"/>
      <c r="C592" s="1727" t="s">
        <v>1438</v>
      </c>
      <c r="D592" s="1713" t="s">
        <v>68</v>
      </c>
      <c r="E592" s="1713">
        <v>1</v>
      </c>
      <c r="F592" s="1713">
        <v>8</v>
      </c>
      <c r="G592" s="1713">
        <v>5</v>
      </c>
      <c r="H592" s="1713">
        <v>2</v>
      </c>
      <c r="I592" s="1728">
        <v>1</v>
      </c>
      <c r="J592" s="1728">
        <v>1</v>
      </c>
      <c r="K592" s="1853"/>
      <c r="L592" s="1715">
        <v>5441</v>
      </c>
      <c r="M592" s="1715">
        <v>5586</v>
      </c>
      <c r="N592" s="1715">
        <f t="shared" si="166"/>
        <v>3782.0099999999998</v>
      </c>
      <c r="O592" s="1715">
        <v>3244.93</v>
      </c>
      <c r="P592" s="1788">
        <f t="shared" si="167"/>
        <v>0.85799085671375808</v>
      </c>
      <c r="Q592" s="1715">
        <v>537.08000000000004</v>
      </c>
      <c r="R592" s="1788">
        <f t="shared" si="168"/>
        <v>0.14200914328624198</v>
      </c>
      <c r="S592" s="1775">
        <f t="shared" si="169"/>
        <v>21.4832</v>
      </c>
      <c r="T592" s="1750"/>
      <c r="U592" s="1715">
        <f t="shared" si="170"/>
        <v>0</v>
      </c>
      <c r="V592" s="1715">
        <f t="shared" si="171"/>
        <v>0</v>
      </c>
      <c r="W592" s="1715">
        <f t="shared" si="165"/>
        <v>5441</v>
      </c>
      <c r="X592" s="1718">
        <v>5441</v>
      </c>
      <c r="Y592" s="1729">
        <v>616298</v>
      </c>
      <c r="Z592" s="1720">
        <v>42566</v>
      </c>
      <c r="AA592" s="1778" t="s">
        <v>213</v>
      </c>
      <c r="AB592" s="1778"/>
      <c r="AC592" s="1715"/>
      <c r="AE592" s="1723"/>
      <c r="AF592" s="1779"/>
    </row>
    <row r="593" spans="1:28" s="1713" customFormat="1" x14ac:dyDescent="0.2">
      <c r="A593" s="1801">
        <v>2016289</v>
      </c>
      <c r="B593" s="1727"/>
      <c r="C593" s="1727">
        <v>581816</v>
      </c>
      <c r="D593" s="1713" t="s">
        <v>68</v>
      </c>
      <c r="E593" s="1713">
        <v>1</v>
      </c>
      <c r="F593" s="1713">
        <v>8</v>
      </c>
      <c r="G593" s="1713">
        <v>5</v>
      </c>
      <c r="H593" s="1713">
        <v>3</v>
      </c>
      <c r="I593" s="1728">
        <v>1</v>
      </c>
      <c r="J593" s="1728">
        <v>1</v>
      </c>
      <c r="K593" s="1853" t="s">
        <v>1308</v>
      </c>
      <c r="L593" s="1715">
        <v>2410</v>
      </c>
      <c r="M593" s="1715">
        <v>2396</v>
      </c>
      <c r="N593" s="1715">
        <f t="shared" si="166"/>
        <v>1628.4</v>
      </c>
      <c r="O593" s="1715">
        <v>1272.1500000000001</v>
      </c>
      <c r="P593" s="1788">
        <f t="shared" si="167"/>
        <v>0.78122697126013263</v>
      </c>
      <c r="Q593" s="1715">
        <v>356.25</v>
      </c>
      <c r="R593" s="1788">
        <f t="shared" si="168"/>
        <v>0.21877302873986734</v>
      </c>
      <c r="S593" s="1775">
        <f t="shared" si="169"/>
        <v>14.25</v>
      </c>
      <c r="T593" s="1750"/>
      <c r="U593" s="1715">
        <f t="shared" si="170"/>
        <v>0</v>
      </c>
      <c r="V593" s="1715">
        <f t="shared" si="171"/>
        <v>0</v>
      </c>
      <c r="W593" s="1715">
        <f t="shared" si="165"/>
        <v>2410</v>
      </c>
      <c r="X593" s="1718">
        <v>2410</v>
      </c>
      <c r="Y593" s="1729">
        <v>616299</v>
      </c>
      <c r="Z593" s="1720">
        <v>42566</v>
      </c>
      <c r="AA593" s="1778" t="s">
        <v>213</v>
      </c>
      <c r="AB593" s="1875"/>
    </row>
    <row r="594" spans="1:28" s="1713" customFormat="1" x14ac:dyDescent="0.2">
      <c r="A594" s="1801">
        <v>2016290</v>
      </c>
      <c r="B594" s="1727"/>
      <c r="C594" s="1827" t="s">
        <v>1441</v>
      </c>
      <c r="D594" s="1713" t="s">
        <v>68</v>
      </c>
      <c r="E594" s="1713">
        <v>0</v>
      </c>
      <c r="F594" s="1713">
        <v>0</v>
      </c>
      <c r="G594" s="1713">
        <v>0</v>
      </c>
      <c r="H594" s="1713">
        <v>0</v>
      </c>
      <c r="I594" s="1728">
        <v>1</v>
      </c>
      <c r="J594" s="1728">
        <v>1</v>
      </c>
      <c r="K594" s="1853"/>
      <c r="L594" s="1715">
        <v>98.3</v>
      </c>
      <c r="M594" s="1715"/>
      <c r="N594" s="1715">
        <f t="shared" si="166"/>
        <v>49.15</v>
      </c>
      <c r="O594" s="1715">
        <v>49.15</v>
      </c>
      <c r="P594" s="1788">
        <f t="shared" si="167"/>
        <v>1</v>
      </c>
      <c r="Q594" s="1715">
        <v>0</v>
      </c>
      <c r="R594" s="1788">
        <f t="shared" si="168"/>
        <v>0</v>
      </c>
      <c r="S594" s="1775">
        <f t="shared" si="169"/>
        <v>0</v>
      </c>
      <c r="T594" s="1750"/>
      <c r="U594" s="1715">
        <f t="shared" si="170"/>
        <v>0</v>
      </c>
      <c r="V594" s="1715">
        <f t="shared" si="171"/>
        <v>0</v>
      </c>
      <c r="W594" s="1715">
        <f t="shared" si="165"/>
        <v>98.3</v>
      </c>
      <c r="X594" s="1718">
        <v>98.3</v>
      </c>
      <c r="Y594" s="1729">
        <v>616350</v>
      </c>
      <c r="Z594" s="1720">
        <v>42608</v>
      </c>
      <c r="AA594" s="1778" t="s">
        <v>213</v>
      </c>
      <c r="AB594" s="1875"/>
    </row>
    <row r="595" spans="1:28" s="1713" customFormat="1" x14ac:dyDescent="0.2">
      <c r="A595" s="1801" t="s">
        <v>1498</v>
      </c>
      <c r="B595" s="1727"/>
      <c r="C595" s="1727" t="s">
        <v>1458</v>
      </c>
      <c r="D595" s="1713" t="s">
        <v>441</v>
      </c>
      <c r="E595" s="1827">
        <v>0</v>
      </c>
      <c r="F595" s="1796">
        <v>3</v>
      </c>
      <c r="G595" s="1796">
        <v>3</v>
      </c>
      <c r="H595" s="1796">
        <v>0</v>
      </c>
      <c r="I595" s="1728">
        <v>1</v>
      </c>
      <c r="J595" s="1728">
        <v>1</v>
      </c>
      <c r="K595" s="1853"/>
      <c r="L595" s="1715">
        <v>1685.28</v>
      </c>
      <c r="M595" s="1715"/>
      <c r="N595" s="1715">
        <f t="shared" si="166"/>
        <v>1370</v>
      </c>
      <c r="O595" s="1715">
        <v>1100</v>
      </c>
      <c r="P595" s="1788">
        <f t="shared" si="167"/>
        <v>0.8029197080291971</v>
      </c>
      <c r="Q595" s="1715">
        <v>270</v>
      </c>
      <c r="R595" s="1788">
        <f t="shared" si="168"/>
        <v>0.19708029197080293</v>
      </c>
      <c r="S595" s="1775">
        <f t="shared" si="169"/>
        <v>10.8</v>
      </c>
      <c r="T595" s="1750"/>
      <c r="U595" s="1715">
        <f t="shared" si="170"/>
        <v>0</v>
      </c>
      <c r="V595" s="1715">
        <f t="shared" si="171"/>
        <v>0</v>
      </c>
      <c r="W595" s="1715">
        <f t="shared" si="165"/>
        <v>1685.28</v>
      </c>
      <c r="X595" s="1718">
        <v>1685.28</v>
      </c>
      <c r="Y595" s="1729">
        <v>616387</v>
      </c>
      <c r="Z595" s="1720">
        <v>42621</v>
      </c>
      <c r="AA595" s="1778" t="s">
        <v>213</v>
      </c>
      <c r="AB595" s="1875"/>
    </row>
    <row r="596" spans="1:28" s="1713" customFormat="1" x14ac:dyDescent="0.2">
      <c r="A596" s="1801">
        <v>2016292</v>
      </c>
      <c r="B596" s="1727"/>
      <c r="C596" s="1727" t="s">
        <v>1443</v>
      </c>
      <c r="D596" s="1713" t="s">
        <v>68</v>
      </c>
      <c r="E596" s="1796">
        <v>1</v>
      </c>
      <c r="F596" s="1796">
        <v>10</v>
      </c>
      <c r="G596" s="1796">
        <v>3</v>
      </c>
      <c r="H596" s="1796">
        <v>5</v>
      </c>
      <c r="I596" s="1728">
        <v>1</v>
      </c>
      <c r="J596" s="1728">
        <v>1</v>
      </c>
      <c r="K596" s="1728" t="s">
        <v>1295</v>
      </c>
      <c r="L596" s="1715">
        <v>4610</v>
      </c>
      <c r="M596" s="1883">
        <v>4610</v>
      </c>
      <c r="N596" s="1715">
        <f t="shared" si="166"/>
        <v>2377.38</v>
      </c>
      <c r="O596" s="1715">
        <v>1816.96</v>
      </c>
      <c r="P596" s="1788">
        <f t="shared" si="167"/>
        <v>0.76426991057382498</v>
      </c>
      <c r="Q596" s="1715">
        <v>560.41999999999996</v>
      </c>
      <c r="R596" s="1788">
        <f t="shared" si="168"/>
        <v>0.23573008942617502</v>
      </c>
      <c r="S596" s="1775">
        <f t="shared" si="169"/>
        <v>22.416799999999999</v>
      </c>
      <c r="T596" s="1750"/>
      <c r="U596" s="1715">
        <f t="shared" si="170"/>
        <v>0</v>
      </c>
      <c r="V596" s="1715">
        <f t="shared" si="171"/>
        <v>0</v>
      </c>
      <c r="W596" s="1715">
        <f t="shared" si="165"/>
        <v>4610</v>
      </c>
      <c r="X596" s="1718">
        <v>4610</v>
      </c>
      <c r="Y596" s="1729">
        <v>616289</v>
      </c>
      <c r="Z596" s="1720">
        <v>42563</v>
      </c>
      <c r="AA596" s="1778" t="s">
        <v>213</v>
      </c>
      <c r="AB596" s="1875"/>
    </row>
    <row r="597" spans="1:28" s="1713" customFormat="1" x14ac:dyDescent="0.2">
      <c r="A597" s="1801">
        <v>2016293</v>
      </c>
      <c r="B597" s="1727"/>
      <c r="C597" s="1727" t="s">
        <v>1459</v>
      </c>
      <c r="D597" s="1713" t="s">
        <v>68</v>
      </c>
      <c r="E597" s="1713">
        <v>0</v>
      </c>
      <c r="F597" s="1713">
        <v>1</v>
      </c>
      <c r="G597" s="1713">
        <v>0</v>
      </c>
      <c r="H597" s="1713">
        <v>0</v>
      </c>
      <c r="I597" s="1728">
        <v>1</v>
      </c>
      <c r="J597" s="1728">
        <v>1</v>
      </c>
      <c r="K597" s="1853" t="s">
        <v>1295</v>
      </c>
      <c r="L597" s="1715">
        <v>163</v>
      </c>
      <c r="M597" s="1715">
        <v>163</v>
      </c>
      <c r="N597" s="1715">
        <f t="shared" si="166"/>
        <v>126.79</v>
      </c>
      <c r="O597" s="1715">
        <v>101.79</v>
      </c>
      <c r="P597" s="1788">
        <f t="shared" si="167"/>
        <v>0.80282356652732867</v>
      </c>
      <c r="Q597" s="1715">
        <v>25</v>
      </c>
      <c r="R597" s="1788">
        <f t="shared" si="168"/>
        <v>0.19717643347267133</v>
      </c>
      <c r="S597" s="1775">
        <f t="shared" si="169"/>
        <v>1</v>
      </c>
      <c r="T597" s="1750"/>
      <c r="U597" s="1715">
        <f t="shared" si="170"/>
        <v>0</v>
      </c>
      <c r="V597" s="1715">
        <f t="shared" si="171"/>
        <v>0</v>
      </c>
      <c r="W597" s="1715">
        <f t="shared" si="165"/>
        <v>163</v>
      </c>
      <c r="X597" s="1718">
        <v>163</v>
      </c>
      <c r="Y597" s="1729">
        <v>616300</v>
      </c>
      <c r="Z597" s="1720">
        <v>42566</v>
      </c>
      <c r="AA597" s="1778" t="s">
        <v>213</v>
      </c>
      <c r="AB597" s="1875"/>
    </row>
    <row r="598" spans="1:28" s="1713" customFormat="1" x14ac:dyDescent="0.2">
      <c r="A598" s="1801" t="s">
        <v>1504</v>
      </c>
      <c r="B598" s="1727"/>
      <c r="C598" s="1884" t="s">
        <v>1460</v>
      </c>
      <c r="D598" s="1713" t="s">
        <v>68</v>
      </c>
      <c r="E598" s="1713">
        <v>0</v>
      </c>
      <c r="F598" s="1713">
        <v>0</v>
      </c>
      <c r="G598" s="1713">
        <v>0</v>
      </c>
      <c r="H598" s="1713">
        <v>0</v>
      </c>
      <c r="I598" s="1728">
        <v>1</v>
      </c>
      <c r="J598" s="1728">
        <v>1</v>
      </c>
      <c r="K598" s="1853" t="s">
        <v>1295</v>
      </c>
      <c r="L598" s="1715">
        <v>833</v>
      </c>
      <c r="M598" s="1715">
        <v>833</v>
      </c>
      <c r="N598" s="1715">
        <f t="shared" si="166"/>
        <v>555</v>
      </c>
      <c r="O598" s="1715">
        <v>430</v>
      </c>
      <c r="P598" s="1788">
        <f t="shared" si="167"/>
        <v>0.77477477477477474</v>
      </c>
      <c r="Q598" s="1715">
        <v>125</v>
      </c>
      <c r="R598" s="1788">
        <f t="shared" si="168"/>
        <v>0.22522522522522523</v>
      </c>
      <c r="S598" s="1775">
        <f t="shared" si="169"/>
        <v>5</v>
      </c>
      <c r="T598" s="1750"/>
      <c r="U598" s="1715">
        <f t="shared" si="170"/>
        <v>0</v>
      </c>
      <c r="V598" s="1715">
        <f t="shared" si="171"/>
        <v>0</v>
      </c>
      <c r="W598" s="1715">
        <f t="shared" si="165"/>
        <v>833</v>
      </c>
      <c r="X598" s="1718">
        <v>833</v>
      </c>
      <c r="Y598" s="1729">
        <v>616301</v>
      </c>
      <c r="Z598" s="1720">
        <v>42566</v>
      </c>
      <c r="AA598" s="1778" t="s">
        <v>213</v>
      </c>
      <c r="AB598" s="1875"/>
    </row>
    <row r="599" spans="1:28" s="1713" customFormat="1" x14ac:dyDescent="0.2">
      <c r="A599" s="1801">
        <v>2016295</v>
      </c>
      <c r="B599" s="1727"/>
      <c r="C599" s="1727">
        <v>597816</v>
      </c>
      <c r="D599" s="1713" t="s">
        <v>68</v>
      </c>
      <c r="E599" s="1713">
        <v>1</v>
      </c>
      <c r="F599" s="1713">
        <v>10</v>
      </c>
      <c r="G599" s="1713">
        <v>6</v>
      </c>
      <c r="H599" s="1713">
        <v>3</v>
      </c>
      <c r="I599" s="1728">
        <v>1</v>
      </c>
      <c r="J599" s="1728">
        <v>1</v>
      </c>
      <c r="K599" s="1853"/>
      <c r="L599" s="1715">
        <v>2663</v>
      </c>
      <c r="M599" s="1715">
        <v>2659.05</v>
      </c>
      <c r="N599" s="1715">
        <f t="shared" si="166"/>
        <v>1805.05</v>
      </c>
      <c r="O599" s="1715">
        <v>1388.3</v>
      </c>
      <c r="P599" s="1788">
        <f t="shared" si="167"/>
        <v>0.7691199689759286</v>
      </c>
      <c r="Q599" s="1715">
        <v>416.75</v>
      </c>
      <c r="R599" s="1788">
        <f t="shared" si="168"/>
        <v>0.23088003102407137</v>
      </c>
      <c r="S599" s="1775">
        <f t="shared" si="169"/>
        <v>16.670000000000002</v>
      </c>
      <c r="T599" s="1750"/>
      <c r="U599" s="1715">
        <f t="shared" si="170"/>
        <v>0</v>
      </c>
      <c r="V599" s="1715">
        <f t="shared" si="171"/>
        <v>0</v>
      </c>
      <c r="W599" s="1715">
        <f t="shared" si="165"/>
        <v>2663</v>
      </c>
      <c r="X599" s="1718">
        <v>2663</v>
      </c>
      <c r="Y599" s="1729">
        <v>616302</v>
      </c>
      <c r="Z599" s="1720">
        <v>42566</v>
      </c>
      <c r="AA599" s="1778" t="s">
        <v>213</v>
      </c>
      <c r="AB599" s="1875"/>
    </row>
    <row r="600" spans="1:28" s="1713" customFormat="1" x14ac:dyDescent="0.2">
      <c r="A600" s="1801">
        <v>2016296</v>
      </c>
      <c r="B600" s="1727"/>
      <c r="C600" s="1727">
        <v>592916</v>
      </c>
      <c r="D600" s="1713" t="s">
        <v>68</v>
      </c>
      <c r="E600" s="1713">
        <v>1</v>
      </c>
      <c r="F600" s="1713">
        <v>7</v>
      </c>
      <c r="G600" s="1713">
        <v>5</v>
      </c>
      <c r="H600" s="1713">
        <v>3</v>
      </c>
      <c r="I600" s="1728">
        <v>1</v>
      </c>
      <c r="J600" s="1728">
        <v>1</v>
      </c>
      <c r="K600" s="1853"/>
      <c r="L600" s="1715">
        <v>1826</v>
      </c>
      <c r="M600" s="1715">
        <v>1868.51</v>
      </c>
      <c r="N600" s="1715">
        <f t="shared" si="166"/>
        <v>1267.42</v>
      </c>
      <c r="O600" s="1715">
        <v>942.42</v>
      </c>
      <c r="P600" s="1788">
        <f t="shared" si="167"/>
        <v>0.74357355888340082</v>
      </c>
      <c r="Q600" s="1715">
        <v>325</v>
      </c>
      <c r="R600" s="1788">
        <f t="shared" si="168"/>
        <v>0.25642644111659907</v>
      </c>
      <c r="S600" s="1775">
        <f t="shared" si="169"/>
        <v>13</v>
      </c>
      <c r="T600" s="1750"/>
      <c r="U600" s="1715">
        <f t="shared" si="170"/>
        <v>0</v>
      </c>
      <c r="V600" s="1715">
        <f t="shared" si="171"/>
        <v>0</v>
      </c>
      <c r="W600" s="1715">
        <f t="shared" si="165"/>
        <v>1826</v>
      </c>
      <c r="X600" s="1718">
        <v>1826</v>
      </c>
      <c r="Y600" s="1729">
        <v>616290</v>
      </c>
      <c r="Z600" s="1720">
        <v>42563</v>
      </c>
      <c r="AA600" s="1778" t="s">
        <v>213</v>
      </c>
      <c r="AB600" s="1875"/>
    </row>
    <row r="601" spans="1:28" s="1713" customFormat="1" x14ac:dyDescent="0.2">
      <c r="A601" s="1801">
        <v>2016297</v>
      </c>
      <c r="B601" s="1727"/>
      <c r="C601" s="1727" t="s">
        <v>1580</v>
      </c>
      <c r="D601" s="1713" t="s">
        <v>68</v>
      </c>
      <c r="E601" s="1713">
        <v>1</v>
      </c>
      <c r="F601" s="1713">
        <v>11</v>
      </c>
      <c r="G601" s="1713">
        <v>6</v>
      </c>
      <c r="H601" s="1713">
        <v>3</v>
      </c>
      <c r="I601" s="1728">
        <v>1</v>
      </c>
      <c r="J601" s="1728">
        <v>1</v>
      </c>
      <c r="K601" s="1853" t="s">
        <v>1295</v>
      </c>
      <c r="L601" s="1715">
        <v>4618</v>
      </c>
      <c r="M601" s="1715">
        <v>4618</v>
      </c>
      <c r="N601" s="1715">
        <f>O601+Q601</f>
        <v>2912.16</v>
      </c>
      <c r="O601" s="1715">
        <v>2462.16</v>
      </c>
      <c r="P601" s="1788">
        <f>IF(N601&lt;=0,"",O601/N601)</f>
        <v>0.84547552332289433</v>
      </c>
      <c r="Q601" s="1715">
        <v>450</v>
      </c>
      <c r="R601" s="1788">
        <f>IF(N601&lt;=0,"",Q601/N601)</f>
        <v>0.15452447667710567</v>
      </c>
      <c r="S601" s="1845">
        <f>IF(O601&lt;=0,"",R601/O601)</f>
        <v>6.2759721820314552E-5</v>
      </c>
      <c r="T601" s="1750"/>
      <c r="U601" s="1715">
        <f t="shared" si="170"/>
        <v>0</v>
      </c>
      <c r="V601" s="1715">
        <f t="shared" si="171"/>
        <v>0</v>
      </c>
      <c r="W601" s="1715">
        <f t="shared" si="165"/>
        <v>4618</v>
      </c>
      <c r="X601" s="1718">
        <v>4618</v>
      </c>
      <c r="Y601" s="1729">
        <v>616291</v>
      </c>
      <c r="Z601" s="1720">
        <v>42563</v>
      </c>
      <c r="AA601" s="1778" t="s">
        <v>213</v>
      </c>
      <c r="AB601" s="1875"/>
    </row>
    <row r="602" spans="1:28" s="1713" customFormat="1" x14ac:dyDescent="0.2">
      <c r="A602" s="1801">
        <v>2016298</v>
      </c>
      <c r="B602" s="1727"/>
      <c r="C602" s="1727" t="s">
        <v>1473</v>
      </c>
      <c r="D602" s="1713" t="s">
        <v>451</v>
      </c>
      <c r="E602" s="1713">
        <v>1</v>
      </c>
      <c r="F602" s="1713">
        <v>1</v>
      </c>
      <c r="G602" s="1713">
        <v>0</v>
      </c>
      <c r="H602" s="1713">
        <v>1</v>
      </c>
      <c r="I602" s="1728">
        <v>1</v>
      </c>
      <c r="J602" s="1728">
        <v>1</v>
      </c>
      <c r="K602" s="1853"/>
      <c r="L602" s="1715">
        <v>586.08000000000004</v>
      </c>
      <c r="M602" s="1715"/>
      <c r="N602" s="1715">
        <f t="shared" si="166"/>
        <v>408.32</v>
      </c>
      <c r="O602" s="1715">
        <v>333.32</v>
      </c>
      <c r="P602" s="1788">
        <f t="shared" si="167"/>
        <v>0.81632053291536055</v>
      </c>
      <c r="Q602" s="1715">
        <v>75</v>
      </c>
      <c r="R602" s="1788">
        <f t="shared" si="168"/>
        <v>0.1836794670846395</v>
      </c>
      <c r="S602" s="1775">
        <f t="shared" si="169"/>
        <v>3</v>
      </c>
      <c r="T602" s="1750"/>
      <c r="U602" s="1715">
        <f t="shared" si="170"/>
        <v>0</v>
      </c>
      <c r="V602" s="1715">
        <f t="shared" si="171"/>
        <v>0</v>
      </c>
      <c r="W602" s="1715">
        <f t="shared" si="165"/>
        <v>586.08000000000004</v>
      </c>
      <c r="X602" s="1718">
        <v>586.08000000000004</v>
      </c>
      <c r="Y602" s="1729">
        <v>616341</v>
      </c>
      <c r="Z602" s="1720">
        <v>42573</v>
      </c>
      <c r="AA602" s="1778" t="s">
        <v>213</v>
      </c>
      <c r="AB602" s="1875"/>
    </row>
    <row r="603" spans="1:28" s="1713" customFormat="1" x14ac:dyDescent="0.2">
      <c r="A603" s="1801">
        <v>2016299</v>
      </c>
      <c r="B603" s="1727"/>
      <c r="C603" s="1727" t="s">
        <v>1475</v>
      </c>
      <c r="D603" s="1713" t="s">
        <v>614</v>
      </c>
      <c r="E603" s="1713">
        <v>1</v>
      </c>
      <c r="F603" s="1713">
        <v>10</v>
      </c>
      <c r="G603" s="1713">
        <v>6</v>
      </c>
      <c r="H603" s="1713">
        <v>3</v>
      </c>
      <c r="I603" s="1728">
        <v>1</v>
      </c>
      <c r="J603" s="1728">
        <v>1</v>
      </c>
      <c r="K603" s="1853" t="s">
        <v>1295</v>
      </c>
      <c r="L603" s="1715">
        <v>3374.01</v>
      </c>
      <c r="M603" s="1715"/>
      <c r="N603" s="1715">
        <f t="shared" si="166"/>
        <v>2213.69</v>
      </c>
      <c r="O603" s="1715">
        <v>1638.69</v>
      </c>
      <c r="P603" s="1788">
        <f t="shared" si="167"/>
        <v>0.74025270024258139</v>
      </c>
      <c r="Q603" s="1715">
        <v>575</v>
      </c>
      <c r="R603" s="1788">
        <f t="shared" si="168"/>
        <v>0.25974729975741861</v>
      </c>
      <c r="S603" s="1775">
        <f t="shared" si="169"/>
        <v>23</v>
      </c>
      <c r="T603" s="1750"/>
      <c r="U603" s="1715">
        <f t="shared" si="170"/>
        <v>0</v>
      </c>
      <c r="V603" s="1715">
        <f t="shared" si="171"/>
        <v>0</v>
      </c>
      <c r="W603" s="1715">
        <f t="shared" si="165"/>
        <v>3374.01</v>
      </c>
      <c r="X603" s="1718">
        <v>3374.01</v>
      </c>
      <c r="Y603" s="1729">
        <v>616385</v>
      </c>
      <c r="Z603" s="1720">
        <v>42621</v>
      </c>
      <c r="AA603" s="1778" t="s">
        <v>213</v>
      </c>
      <c r="AB603" s="1875"/>
    </row>
    <row r="604" spans="1:28" s="1713" customFormat="1" x14ac:dyDescent="0.2">
      <c r="A604" s="1801">
        <v>2016300</v>
      </c>
      <c r="B604" s="1727"/>
      <c r="C604" s="1727">
        <v>585916</v>
      </c>
      <c r="D604" s="1713" t="s">
        <v>68</v>
      </c>
      <c r="E604" s="1713">
        <v>1</v>
      </c>
      <c r="F604" s="1713">
        <v>2</v>
      </c>
      <c r="G604" s="1713">
        <v>1</v>
      </c>
      <c r="H604" s="1713">
        <v>1</v>
      </c>
      <c r="I604" s="1728">
        <v>1</v>
      </c>
      <c r="J604" s="1728">
        <v>1</v>
      </c>
      <c r="K604" s="1853"/>
      <c r="L604" s="1715">
        <v>523</v>
      </c>
      <c r="M604" s="1715">
        <v>586.57000000000005</v>
      </c>
      <c r="N604" s="1715">
        <f t="shared" si="166"/>
        <v>396.73</v>
      </c>
      <c r="O604" s="1715">
        <v>280.48</v>
      </c>
      <c r="P604" s="1788">
        <f t="shared" si="167"/>
        <v>0.70697955788571576</v>
      </c>
      <c r="Q604" s="1715">
        <v>116.25</v>
      </c>
      <c r="R604" s="1788">
        <f t="shared" si="168"/>
        <v>0.29302044211428424</v>
      </c>
      <c r="S604" s="1775">
        <f t="shared" si="169"/>
        <v>4.6500000000000004</v>
      </c>
      <c r="T604" s="1750"/>
      <c r="U604" s="1715">
        <f t="shared" si="170"/>
        <v>0</v>
      </c>
      <c r="V604" s="1715">
        <f t="shared" si="171"/>
        <v>0</v>
      </c>
      <c r="W604" s="1715">
        <f t="shared" si="165"/>
        <v>523</v>
      </c>
      <c r="X604" s="1718">
        <v>523</v>
      </c>
      <c r="Y604" s="1729">
        <v>616303</v>
      </c>
      <c r="Z604" s="1720">
        <v>42566</v>
      </c>
      <c r="AA604" s="1778" t="s">
        <v>213</v>
      </c>
      <c r="AB604" s="1875"/>
    </row>
    <row r="605" spans="1:28" s="1713" customFormat="1" x14ac:dyDescent="0.2">
      <c r="A605" s="1801">
        <v>2016301</v>
      </c>
      <c r="B605" s="1727"/>
      <c r="C605" s="1727" t="s">
        <v>1566</v>
      </c>
      <c r="D605" s="1713" t="s">
        <v>68</v>
      </c>
      <c r="E605" s="1713">
        <v>1</v>
      </c>
      <c r="F605" s="1713">
        <v>9</v>
      </c>
      <c r="G605" s="1713">
        <v>5</v>
      </c>
      <c r="H605" s="1713">
        <v>3</v>
      </c>
      <c r="I605" s="1728">
        <v>1</v>
      </c>
      <c r="J605" s="1728">
        <v>1</v>
      </c>
      <c r="K605" s="1853"/>
      <c r="L605" s="1715">
        <v>4884.42</v>
      </c>
      <c r="M605" s="1715">
        <v>4884.42</v>
      </c>
      <c r="N605" s="1715">
        <f t="shared" si="166"/>
        <v>3028.37</v>
      </c>
      <c r="O605" s="1715">
        <v>2311.6999999999998</v>
      </c>
      <c r="P605" s="1788">
        <f t="shared" si="167"/>
        <v>0.76334793965070313</v>
      </c>
      <c r="Q605" s="1715">
        <v>716.67</v>
      </c>
      <c r="R605" s="1788">
        <f t="shared" si="168"/>
        <v>0.23665206034929681</v>
      </c>
      <c r="S605" s="1775">
        <f t="shared" si="169"/>
        <v>28.666799999999999</v>
      </c>
      <c r="T605" s="1750"/>
      <c r="U605" s="1715">
        <f t="shared" si="170"/>
        <v>0</v>
      </c>
      <c r="V605" s="1715">
        <f t="shared" si="171"/>
        <v>0</v>
      </c>
      <c r="W605" s="1715">
        <f t="shared" si="165"/>
        <v>4884.42</v>
      </c>
      <c r="X605" s="1718">
        <v>4884.42</v>
      </c>
      <c r="Y605" s="1729">
        <v>616292</v>
      </c>
      <c r="Z605" s="1720">
        <v>42563</v>
      </c>
      <c r="AA605" s="1778" t="s">
        <v>213</v>
      </c>
      <c r="AB605" s="1875"/>
    </row>
    <row r="606" spans="1:28" s="1713" customFormat="1" x14ac:dyDescent="0.2">
      <c r="A606" s="1801">
        <v>2016302</v>
      </c>
      <c r="B606" s="1727"/>
      <c r="C606" s="1727" t="s">
        <v>1567</v>
      </c>
      <c r="D606" s="1713" t="s">
        <v>68</v>
      </c>
      <c r="E606" s="1713">
        <v>1</v>
      </c>
      <c r="F606" s="1713">
        <v>8</v>
      </c>
      <c r="G606" s="1713">
        <v>4</v>
      </c>
      <c r="H606" s="1713">
        <v>3</v>
      </c>
      <c r="I606" s="1728">
        <v>1</v>
      </c>
      <c r="J606" s="1728">
        <v>1</v>
      </c>
      <c r="K606" s="1853"/>
      <c r="L606" s="1715">
        <v>4534.32</v>
      </c>
      <c r="M606" s="1715">
        <v>4534.32</v>
      </c>
      <c r="N606" s="1715">
        <f t="shared" si="166"/>
        <v>2811.2000000000003</v>
      </c>
      <c r="O606" s="1715">
        <v>2134.5300000000002</v>
      </c>
      <c r="P606" s="1788">
        <f t="shared" si="167"/>
        <v>0.75929496300512234</v>
      </c>
      <c r="Q606" s="1715">
        <v>676.67</v>
      </c>
      <c r="R606" s="1788">
        <f t="shared" si="168"/>
        <v>0.24070503699487761</v>
      </c>
      <c r="S606" s="1775">
        <f t="shared" si="169"/>
        <v>27.066799999999997</v>
      </c>
      <c r="T606" s="1750"/>
      <c r="U606" s="1715">
        <f t="shared" si="170"/>
        <v>0</v>
      </c>
      <c r="V606" s="1715">
        <f t="shared" si="171"/>
        <v>0</v>
      </c>
      <c r="W606" s="1715">
        <f t="shared" si="165"/>
        <v>4534.32</v>
      </c>
      <c r="X606" s="1718">
        <v>4534.32</v>
      </c>
      <c r="Y606" s="1729">
        <v>616293</v>
      </c>
      <c r="Z606" s="1720">
        <v>42563</v>
      </c>
      <c r="AA606" s="1778" t="s">
        <v>213</v>
      </c>
      <c r="AB606" s="1875"/>
    </row>
    <row r="607" spans="1:28" s="1713" customFormat="1" x14ac:dyDescent="0.2">
      <c r="A607" s="1801">
        <v>2016303</v>
      </c>
      <c r="B607" s="1727"/>
      <c r="C607" s="1727" t="s">
        <v>1568</v>
      </c>
      <c r="D607" s="1713" t="s">
        <v>68</v>
      </c>
      <c r="E607" s="1713">
        <v>1</v>
      </c>
      <c r="F607" s="1713">
        <v>8</v>
      </c>
      <c r="G607" s="1713">
        <v>4</v>
      </c>
      <c r="H607" s="1713">
        <v>3</v>
      </c>
      <c r="I607" s="1728">
        <v>1</v>
      </c>
      <c r="J607" s="1728">
        <v>1</v>
      </c>
      <c r="K607" s="1853"/>
      <c r="L607" s="1715">
        <v>4534.32</v>
      </c>
      <c r="M607" s="1715">
        <v>4534.32</v>
      </c>
      <c r="N607" s="1715">
        <f>O607+Q607</f>
        <v>2811.2000000000003</v>
      </c>
      <c r="O607" s="1715">
        <v>2134.5300000000002</v>
      </c>
      <c r="P607" s="1788">
        <f>IF(N607&lt;=0,"",O607/N607)</f>
        <v>0.75929496300512234</v>
      </c>
      <c r="Q607" s="1715">
        <v>676.67</v>
      </c>
      <c r="R607" s="1788">
        <f>IF(N607&lt;=0,"",Q607/N607)</f>
        <v>0.24070503699487761</v>
      </c>
      <c r="S607" s="1775">
        <f>Q607/$S$1</f>
        <v>27.066799999999997</v>
      </c>
      <c r="T607" s="1750"/>
      <c r="U607" s="1715">
        <f>((1-I607)*O607)+((1-J607)*Q607)</f>
        <v>0</v>
      </c>
      <c r="V607" s="1715">
        <f>L607-W607</f>
        <v>0</v>
      </c>
      <c r="W607" s="1715">
        <f t="shared" si="165"/>
        <v>4534.32</v>
      </c>
      <c r="X607" s="1718">
        <v>4534.32</v>
      </c>
      <c r="Y607" s="1729">
        <v>616294</v>
      </c>
      <c r="Z607" s="1720">
        <v>42563</v>
      </c>
      <c r="AA607" s="1778" t="s">
        <v>213</v>
      </c>
      <c r="AB607" s="1875"/>
    </row>
    <row r="608" spans="1:28" s="1713" customFormat="1" x14ac:dyDescent="0.2">
      <c r="A608" s="1801">
        <v>2016304</v>
      </c>
      <c r="B608" s="1727"/>
      <c r="C608" s="1727" t="s">
        <v>1479</v>
      </c>
      <c r="D608" s="1713" t="s">
        <v>68</v>
      </c>
      <c r="E608" s="1713">
        <v>0</v>
      </c>
      <c r="F608" s="1713">
        <v>0</v>
      </c>
      <c r="G608" s="1713">
        <v>0</v>
      </c>
      <c r="H608" s="1713">
        <v>0</v>
      </c>
      <c r="I608" s="1728">
        <v>1</v>
      </c>
      <c r="J608" s="1728">
        <v>1</v>
      </c>
      <c r="K608" s="1853"/>
      <c r="L608" s="1715">
        <v>65.260000000000005</v>
      </c>
      <c r="M608" s="1715"/>
      <c r="N608" s="1715">
        <f t="shared" si="166"/>
        <v>32.630000000000003</v>
      </c>
      <c r="O608" s="1715">
        <v>32.630000000000003</v>
      </c>
      <c r="P608" s="1788">
        <f t="shared" si="167"/>
        <v>1</v>
      </c>
      <c r="Q608" s="1715">
        <v>0</v>
      </c>
      <c r="R608" s="1788">
        <f t="shared" si="168"/>
        <v>0</v>
      </c>
      <c r="S608" s="1775">
        <f t="shared" si="169"/>
        <v>0</v>
      </c>
      <c r="T608" s="1750"/>
      <c r="U608" s="1715">
        <f t="shared" si="170"/>
        <v>0</v>
      </c>
      <c r="V608" s="1715">
        <f t="shared" si="171"/>
        <v>0</v>
      </c>
      <c r="W608" s="1715">
        <f t="shared" si="165"/>
        <v>65.260000000000005</v>
      </c>
      <c r="X608" s="1718">
        <v>65.260000000000005</v>
      </c>
      <c r="Y608" s="1729">
        <v>616350</v>
      </c>
      <c r="Z608" s="1720">
        <v>42608</v>
      </c>
      <c r="AA608" s="1778" t="s">
        <v>213</v>
      </c>
      <c r="AB608" s="1875"/>
    </row>
    <row r="609" spans="1:53" x14ac:dyDescent="0.2">
      <c r="A609" s="1801">
        <v>2016305</v>
      </c>
      <c r="C609" s="1727" t="s">
        <v>1478</v>
      </c>
      <c r="D609" s="1713" t="s">
        <v>614</v>
      </c>
      <c r="E609" s="1713">
        <v>2</v>
      </c>
      <c r="F609" s="1713">
        <v>16</v>
      </c>
      <c r="G609" s="1713">
        <v>10</v>
      </c>
      <c r="H609" s="1713">
        <v>6</v>
      </c>
      <c r="I609" s="1728">
        <v>1</v>
      </c>
      <c r="J609" s="1728">
        <v>1</v>
      </c>
      <c r="L609" s="1715">
        <v>5130.75</v>
      </c>
      <c r="N609" s="1715">
        <f t="shared" si="166"/>
        <v>3445.1</v>
      </c>
      <c r="O609" s="1715">
        <v>2633.02</v>
      </c>
      <c r="P609" s="1788">
        <f t="shared" si="167"/>
        <v>0.76427970160517833</v>
      </c>
      <c r="Q609" s="1715">
        <v>812.08</v>
      </c>
      <c r="R609" s="1788">
        <f t="shared" si="168"/>
        <v>0.23572029839482164</v>
      </c>
      <c r="S609" s="1775">
        <f t="shared" si="169"/>
        <v>32.483200000000004</v>
      </c>
      <c r="U609" s="1715">
        <f t="shared" si="170"/>
        <v>0</v>
      </c>
      <c r="V609" s="1715">
        <f t="shared" si="171"/>
        <v>0</v>
      </c>
      <c r="W609" s="1715">
        <f t="shared" si="165"/>
        <v>5130.75</v>
      </c>
      <c r="X609" s="1718">
        <v>5130.75</v>
      </c>
      <c r="Y609" s="1729">
        <v>616438</v>
      </c>
      <c r="Z609" s="1720">
        <v>42634</v>
      </c>
      <c r="AA609" s="1778" t="s">
        <v>213</v>
      </c>
      <c r="AB609" s="1778"/>
      <c r="AH609" s="2296"/>
      <c r="AK609" s="2295"/>
      <c r="AL609" s="2295"/>
    </row>
    <row r="610" spans="1:53" x14ac:dyDescent="0.2">
      <c r="A610" s="1801">
        <v>2016306</v>
      </c>
      <c r="C610" s="1727" t="s">
        <v>1480</v>
      </c>
      <c r="D610" s="1713" t="s">
        <v>68</v>
      </c>
      <c r="E610" s="1713">
        <v>0</v>
      </c>
      <c r="F610" s="1713">
        <v>0</v>
      </c>
      <c r="G610" s="1713">
        <v>0</v>
      </c>
      <c r="H610" s="1713">
        <v>0</v>
      </c>
      <c r="I610" s="1728">
        <v>1</v>
      </c>
      <c r="J610" s="1728">
        <v>1</v>
      </c>
      <c r="L610" s="1715">
        <v>39.42</v>
      </c>
      <c r="N610" s="1715">
        <f t="shared" si="166"/>
        <v>19.71</v>
      </c>
      <c r="O610" s="1715">
        <v>19.71</v>
      </c>
      <c r="P610" s="1788">
        <f t="shared" si="167"/>
        <v>1</v>
      </c>
      <c r="Q610" s="1715">
        <v>0</v>
      </c>
      <c r="R610" s="1788">
        <f t="shared" si="168"/>
        <v>0</v>
      </c>
      <c r="S610" s="1775">
        <f t="shared" si="169"/>
        <v>0</v>
      </c>
      <c r="U610" s="1715">
        <f t="shared" si="170"/>
        <v>0</v>
      </c>
      <c r="V610" s="1715">
        <f t="shared" si="171"/>
        <v>0</v>
      </c>
      <c r="W610" s="1715">
        <f t="shared" si="165"/>
        <v>39.42</v>
      </c>
      <c r="X610" s="1718">
        <v>39.42</v>
      </c>
      <c r="Y610" s="1729">
        <v>616350</v>
      </c>
      <c r="Z610" s="1720">
        <v>42608</v>
      </c>
      <c r="AA610" s="1778" t="s">
        <v>213</v>
      </c>
      <c r="AB610" s="1778"/>
      <c r="AH610" s="2296"/>
      <c r="AK610" s="2295"/>
      <c r="AL610" s="2295"/>
    </row>
    <row r="611" spans="1:53" x14ac:dyDescent="0.2">
      <c r="A611" s="1801">
        <v>2016308</v>
      </c>
      <c r="C611" s="1727" t="s">
        <v>329</v>
      </c>
      <c r="D611" s="1713" t="s">
        <v>68</v>
      </c>
      <c r="E611" s="1713">
        <v>1</v>
      </c>
      <c r="F611" s="1713">
        <v>7</v>
      </c>
      <c r="G611" s="1713">
        <v>0</v>
      </c>
      <c r="H611" s="1713">
        <v>0</v>
      </c>
      <c r="I611" s="1728">
        <v>1</v>
      </c>
      <c r="J611" s="1728">
        <v>1</v>
      </c>
      <c r="K611" s="1853" t="s">
        <v>1295</v>
      </c>
      <c r="L611" s="1715">
        <v>539.09</v>
      </c>
      <c r="N611" s="1715">
        <f t="shared" si="166"/>
        <v>377.72</v>
      </c>
      <c r="O611" s="1715">
        <v>264.8</v>
      </c>
      <c r="P611" s="1788">
        <f t="shared" si="167"/>
        <v>0.70104839563697974</v>
      </c>
      <c r="Q611" s="1715">
        <v>112.92</v>
      </c>
      <c r="R611" s="1788">
        <f t="shared" si="168"/>
        <v>0.29895160436302021</v>
      </c>
      <c r="S611" s="1775">
        <f t="shared" si="169"/>
        <v>4.5167999999999999</v>
      </c>
      <c r="U611" s="1715">
        <f t="shared" si="170"/>
        <v>0</v>
      </c>
      <c r="V611" s="1715">
        <f t="shared" si="171"/>
        <v>0</v>
      </c>
      <c r="W611" s="1715">
        <f t="shared" si="165"/>
        <v>539.09</v>
      </c>
      <c r="X611" s="1718">
        <v>539.09</v>
      </c>
      <c r="Y611" s="1729">
        <v>616389</v>
      </c>
      <c r="Z611" s="1720">
        <v>42627</v>
      </c>
      <c r="AA611" s="1778" t="s">
        <v>213</v>
      </c>
      <c r="AB611" s="1778"/>
      <c r="AH611" s="2296"/>
      <c r="AK611" s="2295"/>
      <c r="AL611" s="2295"/>
    </row>
    <row r="612" spans="1:53" x14ac:dyDescent="0.2">
      <c r="A612" s="1801">
        <v>2016309</v>
      </c>
      <c r="C612" s="1727" t="s">
        <v>1712</v>
      </c>
      <c r="D612" s="1713" t="s">
        <v>68</v>
      </c>
      <c r="E612" s="1713">
        <v>0</v>
      </c>
      <c r="F612" s="1713">
        <v>0</v>
      </c>
      <c r="G612" s="1713">
        <v>0</v>
      </c>
      <c r="H612" s="1713">
        <v>0</v>
      </c>
      <c r="I612" s="1728">
        <v>1</v>
      </c>
      <c r="J612" s="1728">
        <v>1</v>
      </c>
      <c r="L612" s="1715">
        <v>451.44</v>
      </c>
      <c r="N612" s="1715">
        <f t="shared" si="166"/>
        <v>225.72</v>
      </c>
      <c r="O612" s="1715">
        <v>225.72</v>
      </c>
      <c r="P612" s="1788">
        <f t="shared" si="167"/>
        <v>1</v>
      </c>
      <c r="Q612" s="1715">
        <v>0</v>
      </c>
      <c r="R612" s="1788">
        <f t="shared" si="168"/>
        <v>0</v>
      </c>
      <c r="S612" s="1775">
        <f t="shared" si="169"/>
        <v>0</v>
      </c>
      <c r="U612" s="1715">
        <f t="shared" si="170"/>
        <v>0</v>
      </c>
      <c r="V612" s="1715">
        <f t="shared" si="171"/>
        <v>0</v>
      </c>
      <c r="W612" s="1715">
        <f t="shared" si="165"/>
        <v>451.44</v>
      </c>
      <c r="X612" s="1718">
        <v>451.44</v>
      </c>
      <c r="Y612" s="1729">
        <v>616350</v>
      </c>
      <c r="Z612" s="1720">
        <v>42608</v>
      </c>
      <c r="AA612" s="1778" t="s">
        <v>213</v>
      </c>
      <c r="AB612" s="1778"/>
      <c r="AH612" s="2296"/>
      <c r="AK612" s="2295"/>
      <c r="AL612" s="2295"/>
    </row>
    <row r="613" spans="1:53" x14ac:dyDescent="0.2">
      <c r="A613" s="1801">
        <v>2016310</v>
      </c>
      <c r="C613" s="1727" t="s">
        <v>1500</v>
      </c>
      <c r="D613" s="1713" t="s">
        <v>68</v>
      </c>
      <c r="E613" s="1713">
        <v>0</v>
      </c>
      <c r="F613" s="1713">
        <v>0</v>
      </c>
      <c r="G613" s="1713">
        <v>0</v>
      </c>
      <c r="H613" s="1713">
        <v>0</v>
      </c>
      <c r="I613" s="1728">
        <v>1</v>
      </c>
      <c r="J613" s="1728">
        <v>1</v>
      </c>
      <c r="L613" s="1715">
        <v>384.72</v>
      </c>
      <c r="N613" s="1715">
        <f t="shared" si="166"/>
        <v>192.36</v>
      </c>
      <c r="O613" s="1715">
        <v>192.36</v>
      </c>
      <c r="P613" s="1788">
        <f t="shared" si="167"/>
        <v>1</v>
      </c>
      <c r="Q613" s="1715">
        <v>0</v>
      </c>
      <c r="R613" s="1788">
        <f t="shared" si="168"/>
        <v>0</v>
      </c>
      <c r="S613" s="1775">
        <f t="shared" si="169"/>
        <v>0</v>
      </c>
      <c r="U613" s="1715">
        <f t="shared" si="170"/>
        <v>0</v>
      </c>
      <c r="V613" s="1715">
        <f t="shared" si="171"/>
        <v>0</v>
      </c>
      <c r="W613" s="1715">
        <f t="shared" si="165"/>
        <v>384.72</v>
      </c>
      <c r="X613" s="1718">
        <v>384.72</v>
      </c>
      <c r="Y613" s="1729">
        <v>616350</v>
      </c>
      <c r="Z613" s="1720">
        <v>42608</v>
      </c>
      <c r="AA613" s="1778" t="s">
        <v>213</v>
      </c>
      <c r="AB613" s="1778"/>
      <c r="AH613" s="2296"/>
      <c r="AK613" s="2295"/>
      <c r="AL613" s="2295"/>
    </row>
    <row r="614" spans="1:53" x14ac:dyDescent="0.2">
      <c r="A614" s="1801">
        <v>2016311</v>
      </c>
      <c r="C614" s="1727">
        <v>536716</v>
      </c>
      <c r="D614" s="1713" t="s">
        <v>68</v>
      </c>
      <c r="E614" s="1713">
        <v>1</v>
      </c>
      <c r="F614" s="1713">
        <v>8</v>
      </c>
      <c r="G614" s="1713">
        <v>6</v>
      </c>
      <c r="H614" s="1713">
        <v>2</v>
      </c>
      <c r="I614" s="1728">
        <v>1</v>
      </c>
      <c r="J614" s="1728">
        <v>1</v>
      </c>
      <c r="K614" s="1853" t="s">
        <v>1308</v>
      </c>
      <c r="L614" s="1715">
        <v>2472</v>
      </c>
      <c r="M614" s="1715">
        <v>2403.5700000000002</v>
      </c>
      <c r="N614" s="1715">
        <f t="shared" si="166"/>
        <v>1792.02</v>
      </c>
      <c r="O614" s="1715">
        <v>1292.02</v>
      </c>
      <c r="P614" s="1788">
        <f t="shared" si="167"/>
        <v>0.72098525686097248</v>
      </c>
      <c r="Q614" s="1715">
        <v>500</v>
      </c>
      <c r="R614" s="1788">
        <f t="shared" si="168"/>
        <v>0.27901474313902747</v>
      </c>
      <c r="S614" s="1775">
        <f t="shared" si="169"/>
        <v>20</v>
      </c>
      <c r="U614" s="1715">
        <f t="shared" si="170"/>
        <v>0</v>
      </c>
      <c r="V614" s="1715">
        <f t="shared" si="171"/>
        <v>0</v>
      </c>
      <c r="W614" s="1715">
        <f t="shared" si="165"/>
        <v>2472</v>
      </c>
      <c r="X614" s="1718">
        <v>2472</v>
      </c>
      <c r="Y614" s="1729">
        <v>616304</v>
      </c>
      <c r="Z614" s="1720">
        <v>42566</v>
      </c>
      <c r="AA614" s="1778" t="s">
        <v>213</v>
      </c>
      <c r="AB614" s="1778"/>
      <c r="AH614" s="2296"/>
      <c r="AK614" s="2295"/>
      <c r="AL614" s="2295"/>
    </row>
    <row r="615" spans="1:53" x14ac:dyDescent="0.2">
      <c r="A615" s="1801">
        <v>2016312</v>
      </c>
      <c r="C615" s="1727">
        <v>582016</v>
      </c>
      <c r="D615" s="1713" t="s">
        <v>68</v>
      </c>
      <c r="E615" s="1713">
        <v>1</v>
      </c>
      <c r="F615" s="1713">
        <v>8</v>
      </c>
      <c r="G615" s="1713">
        <v>5</v>
      </c>
      <c r="H615" s="1713">
        <v>3</v>
      </c>
      <c r="I615" s="1728">
        <v>1</v>
      </c>
      <c r="J615" s="1728">
        <v>1</v>
      </c>
      <c r="K615" s="1853" t="s">
        <v>1308</v>
      </c>
      <c r="L615" s="1715">
        <v>2109</v>
      </c>
      <c r="M615" s="1715">
        <v>2114</v>
      </c>
      <c r="N615" s="1715">
        <f t="shared" si="166"/>
        <v>1439.1699999999998</v>
      </c>
      <c r="O615" s="1715">
        <v>1085.8399999999999</v>
      </c>
      <c r="P615" s="1788">
        <f t="shared" si="167"/>
        <v>0.75449043545932726</v>
      </c>
      <c r="Q615" s="1715">
        <v>353.33</v>
      </c>
      <c r="R615" s="1788">
        <f t="shared" si="168"/>
        <v>0.24550956454067277</v>
      </c>
      <c r="S615" s="1775">
        <f t="shared" si="169"/>
        <v>14.133199999999999</v>
      </c>
      <c r="U615" s="1715">
        <f t="shared" si="170"/>
        <v>0</v>
      </c>
      <c r="V615" s="1715">
        <f t="shared" si="171"/>
        <v>0</v>
      </c>
      <c r="W615" s="1715">
        <f t="shared" si="165"/>
        <v>2109</v>
      </c>
      <c r="X615" s="1718">
        <v>2109</v>
      </c>
      <c r="Y615" s="1729">
        <v>616305</v>
      </c>
      <c r="Z615" s="1720">
        <v>42566</v>
      </c>
      <c r="AA615" s="1778" t="s">
        <v>213</v>
      </c>
      <c r="AB615" s="1778"/>
      <c r="AH615" s="2296"/>
      <c r="AK615" s="2295"/>
      <c r="AL615" s="2295"/>
    </row>
    <row r="616" spans="1:53" s="1869" customFormat="1" x14ac:dyDescent="0.2">
      <c r="A616" s="1801" t="s">
        <v>1505</v>
      </c>
      <c r="B616" s="1868"/>
      <c r="C616" s="1868" t="s">
        <v>1503</v>
      </c>
      <c r="D616" s="1869" t="s">
        <v>489</v>
      </c>
      <c r="E616" s="1869">
        <v>0</v>
      </c>
      <c r="F616" s="1869">
        <v>0</v>
      </c>
      <c r="G616" s="1869">
        <v>0</v>
      </c>
      <c r="H616" s="1869">
        <v>0</v>
      </c>
      <c r="I616" s="1870">
        <v>1</v>
      </c>
      <c r="J616" s="1870">
        <v>1</v>
      </c>
      <c r="K616" s="1881"/>
      <c r="L616" s="1871">
        <v>709.05</v>
      </c>
      <c r="M616" s="1871"/>
      <c r="N616" s="1871">
        <f t="shared" si="166"/>
        <v>472.5</v>
      </c>
      <c r="O616" s="1871">
        <v>432</v>
      </c>
      <c r="P616" s="1872">
        <f t="shared" si="167"/>
        <v>0.91428571428571426</v>
      </c>
      <c r="Q616" s="1871">
        <v>40.5</v>
      </c>
      <c r="R616" s="1872">
        <f t="shared" si="168"/>
        <v>8.5714285714285715E-2</v>
      </c>
      <c r="S616" s="1873">
        <f t="shared" si="169"/>
        <v>1.62</v>
      </c>
      <c r="T616" s="1874"/>
      <c r="U616" s="1871">
        <f t="shared" si="170"/>
        <v>0</v>
      </c>
      <c r="V616" s="1871">
        <f t="shared" si="171"/>
        <v>0</v>
      </c>
      <c r="W616" s="1871">
        <f t="shared" si="165"/>
        <v>709.05</v>
      </c>
      <c r="X616" s="1819">
        <v>709.05</v>
      </c>
      <c r="Y616" s="1875">
        <v>616411</v>
      </c>
      <c r="Z616" s="1876">
        <v>42627</v>
      </c>
      <c r="AA616" s="1877" t="s">
        <v>213</v>
      </c>
      <c r="AB616" s="1877"/>
      <c r="AC616" s="1871"/>
      <c r="AE616" s="1878"/>
      <c r="AF616" s="1879"/>
      <c r="AG616" s="1879"/>
      <c r="AH616" s="2296"/>
      <c r="AK616" s="2295"/>
      <c r="AL616" s="2295"/>
      <c r="AM616" s="1871"/>
      <c r="AP616" s="1879"/>
      <c r="AQ616" s="1879"/>
      <c r="AR616" s="1871"/>
      <c r="AU616" s="1879"/>
      <c r="AV616" s="1879"/>
      <c r="AW616" s="1871"/>
      <c r="AZ616" s="1879"/>
      <c r="BA616" s="1879"/>
    </row>
    <row r="617" spans="1:53" x14ac:dyDescent="0.2">
      <c r="A617" s="1801" t="s">
        <v>1512</v>
      </c>
      <c r="C617" s="1727" t="s">
        <v>1511</v>
      </c>
      <c r="D617" s="1713" t="s">
        <v>68</v>
      </c>
      <c r="E617" s="1713">
        <v>0</v>
      </c>
      <c r="F617" s="1713">
        <v>0</v>
      </c>
      <c r="G617" s="1713">
        <v>0</v>
      </c>
      <c r="H617" s="1713">
        <v>0</v>
      </c>
      <c r="I617" s="1728">
        <v>1</v>
      </c>
      <c r="J617" s="1728">
        <v>1</v>
      </c>
      <c r="L617" s="1715">
        <v>147</v>
      </c>
      <c r="N617" s="1715">
        <f t="shared" si="166"/>
        <v>98</v>
      </c>
      <c r="O617" s="1715">
        <v>98</v>
      </c>
      <c r="P617" s="1788">
        <f t="shared" si="167"/>
        <v>1</v>
      </c>
      <c r="Q617" s="1715">
        <v>0</v>
      </c>
      <c r="R617" s="1788">
        <f t="shared" si="168"/>
        <v>0</v>
      </c>
      <c r="S617" s="1775">
        <f t="shared" si="169"/>
        <v>0</v>
      </c>
      <c r="U617" s="1715">
        <f t="shared" si="170"/>
        <v>0</v>
      </c>
      <c r="V617" s="1715">
        <f t="shared" si="171"/>
        <v>0</v>
      </c>
      <c r="W617" s="1715">
        <f t="shared" si="165"/>
        <v>147</v>
      </c>
      <c r="X617" s="1718">
        <v>147</v>
      </c>
      <c r="Y617" s="1729">
        <v>616350</v>
      </c>
      <c r="Z617" s="1720">
        <v>42608</v>
      </c>
      <c r="AA617" s="1778" t="s">
        <v>213</v>
      </c>
      <c r="AB617" s="1778"/>
      <c r="AH617" s="2296"/>
      <c r="AK617" s="2295"/>
      <c r="AL617" s="2295"/>
    </row>
    <row r="618" spans="1:53" x14ac:dyDescent="0.2">
      <c r="A618" s="1801" t="s">
        <v>1516</v>
      </c>
      <c r="C618" s="1727" t="s">
        <v>1511</v>
      </c>
      <c r="D618" s="1713" t="s">
        <v>68</v>
      </c>
      <c r="E618" s="1713">
        <v>0</v>
      </c>
      <c r="F618" s="1713">
        <v>0</v>
      </c>
      <c r="G618" s="1713">
        <v>0</v>
      </c>
      <c r="H618" s="1713">
        <v>0</v>
      </c>
      <c r="I618" s="1728">
        <v>1</v>
      </c>
      <c r="J618" s="1728">
        <v>1</v>
      </c>
      <c r="L618" s="1715">
        <v>397.52</v>
      </c>
      <c r="N618" s="1715">
        <f t="shared" si="166"/>
        <v>168.76</v>
      </c>
      <c r="O618" s="1715">
        <v>168.76</v>
      </c>
      <c r="P618" s="1788">
        <f t="shared" si="167"/>
        <v>1</v>
      </c>
      <c r="Q618" s="1715">
        <v>0</v>
      </c>
      <c r="R618" s="1788">
        <f t="shared" si="168"/>
        <v>0</v>
      </c>
      <c r="S618" s="1775">
        <f t="shared" si="169"/>
        <v>0</v>
      </c>
      <c r="U618" s="1715">
        <f t="shared" si="170"/>
        <v>0</v>
      </c>
      <c r="V618" s="1715">
        <f t="shared" si="171"/>
        <v>0</v>
      </c>
      <c r="W618" s="1715">
        <f t="shared" si="165"/>
        <v>397.52</v>
      </c>
      <c r="X618" s="1718">
        <v>397.52</v>
      </c>
      <c r="Y618" s="1729">
        <v>616350</v>
      </c>
      <c r="Z618" s="1720">
        <v>42608</v>
      </c>
      <c r="AA618" s="1778" t="s">
        <v>213</v>
      </c>
      <c r="AB618" s="1778"/>
      <c r="AH618" s="2296"/>
      <c r="AK618" s="2295"/>
      <c r="AL618" s="2295"/>
    </row>
    <row r="619" spans="1:53" x14ac:dyDescent="0.2">
      <c r="A619" s="1801" t="s">
        <v>1515</v>
      </c>
      <c r="C619" s="1727" t="s">
        <v>1514</v>
      </c>
      <c r="D619" s="1713" t="s">
        <v>68</v>
      </c>
      <c r="E619" s="1713">
        <v>0</v>
      </c>
      <c r="F619" s="1713">
        <v>0</v>
      </c>
      <c r="G619" s="1713">
        <v>0</v>
      </c>
      <c r="H619" s="1713">
        <v>0</v>
      </c>
      <c r="I619" s="1728">
        <v>1</v>
      </c>
      <c r="J619" s="1728">
        <v>1</v>
      </c>
      <c r="L619" s="1715">
        <v>120</v>
      </c>
      <c r="N619" s="1715">
        <f t="shared" si="166"/>
        <v>60</v>
      </c>
      <c r="O619" s="1715">
        <v>60</v>
      </c>
      <c r="P619" s="1788">
        <f t="shared" si="167"/>
        <v>1</v>
      </c>
      <c r="Q619" s="1715">
        <v>0</v>
      </c>
      <c r="R619" s="1788">
        <f t="shared" si="168"/>
        <v>0</v>
      </c>
      <c r="S619" s="1775">
        <f t="shared" si="169"/>
        <v>0</v>
      </c>
      <c r="U619" s="1715">
        <f t="shared" si="170"/>
        <v>0</v>
      </c>
      <c r="V619" s="1715">
        <f t="shared" si="171"/>
        <v>0</v>
      </c>
      <c r="W619" s="1715">
        <f t="shared" si="165"/>
        <v>120</v>
      </c>
      <c r="X619" s="1718">
        <v>120</v>
      </c>
      <c r="Y619" s="1729">
        <v>616350</v>
      </c>
      <c r="Z619" s="1720">
        <v>42608</v>
      </c>
      <c r="AA619" s="1778" t="s">
        <v>213</v>
      </c>
      <c r="AB619" s="1778"/>
      <c r="AH619" s="2296"/>
      <c r="AK619" s="2295"/>
      <c r="AL619" s="2295"/>
    </row>
    <row r="620" spans="1:53" x14ac:dyDescent="0.2">
      <c r="A620" s="1801">
        <v>2016318</v>
      </c>
      <c r="C620" s="1727">
        <v>582516</v>
      </c>
      <c r="D620" s="1713" t="s">
        <v>68</v>
      </c>
      <c r="E620" s="1713">
        <v>1</v>
      </c>
      <c r="F620" s="1713">
        <v>10</v>
      </c>
      <c r="G620" s="1713">
        <v>7</v>
      </c>
      <c r="H620" s="1713">
        <v>4</v>
      </c>
      <c r="I620" s="1728">
        <v>1</v>
      </c>
      <c r="J620" s="1728">
        <v>1</v>
      </c>
      <c r="K620" s="1853" t="s">
        <v>1308</v>
      </c>
      <c r="L620" s="1715">
        <v>3205</v>
      </c>
      <c r="M620" s="1715">
        <v>3500.43</v>
      </c>
      <c r="N620" s="1715">
        <f t="shared" si="166"/>
        <v>2222.37</v>
      </c>
      <c r="O620" s="1715">
        <v>1666.62</v>
      </c>
      <c r="P620" s="1788">
        <f t="shared" si="167"/>
        <v>0.74992912971287407</v>
      </c>
      <c r="Q620" s="1715">
        <v>555.75</v>
      </c>
      <c r="R620" s="1788">
        <f t="shared" si="168"/>
        <v>0.25007087028712593</v>
      </c>
      <c r="S620" s="1775">
        <f t="shared" si="169"/>
        <v>22.23</v>
      </c>
      <c r="U620" s="1715">
        <f t="shared" si="170"/>
        <v>0</v>
      </c>
      <c r="V620" s="1715">
        <f t="shared" si="171"/>
        <v>0</v>
      </c>
      <c r="W620" s="1715">
        <f t="shared" si="165"/>
        <v>3205</v>
      </c>
      <c r="X620" s="1718">
        <v>3205</v>
      </c>
      <c r="Y620" s="1729">
        <v>616329</v>
      </c>
      <c r="Z620" s="1720">
        <v>42573</v>
      </c>
      <c r="AA620" s="1778" t="s">
        <v>213</v>
      </c>
      <c r="AB620" s="1778"/>
      <c r="AH620" s="2296"/>
      <c r="AK620" s="2295"/>
      <c r="AL620" s="2295"/>
    </row>
    <row r="621" spans="1:53" x14ac:dyDescent="0.2">
      <c r="A621" s="1801">
        <v>2016319</v>
      </c>
      <c r="C621" s="1727">
        <v>582716</v>
      </c>
      <c r="D621" s="1713" t="s">
        <v>68</v>
      </c>
      <c r="E621" s="1713">
        <v>1</v>
      </c>
      <c r="F621" s="1713">
        <v>8</v>
      </c>
      <c r="G621" s="1713">
        <v>4</v>
      </c>
      <c r="H621" s="1713">
        <v>4</v>
      </c>
      <c r="I621" s="1728">
        <v>1</v>
      </c>
      <c r="J621" s="1728">
        <v>1</v>
      </c>
      <c r="K621" s="1853" t="s">
        <v>1308</v>
      </c>
      <c r="L621" s="1715">
        <v>3028</v>
      </c>
      <c r="M621" s="1715">
        <v>2940.51</v>
      </c>
      <c r="N621" s="1715">
        <f t="shared" si="166"/>
        <v>1988.74</v>
      </c>
      <c r="O621" s="1715">
        <v>1525.69</v>
      </c>
      <c r="P621" s="1788">
        <f t="shared" si="167"/>
        <v>0.76716413407484141</v>
      </c>
      <c r="Q621" s="1715">
        <v>463.05</v>
      </c>
      <c r="R621" s="1788">
        <f t="shared" si="168"/>
        <v>0.23283586592515865</v>
      </c>
      <c r="S621" s="1775">
        <f t="shared" si="169"/>
        <v>18.522000000000002</v>
      </c>
      <c r="U621" s="1715">
        <f t="shared" si="170"/>
        <v>0</v>
      </c>
      <c r="V621" s="1715">
        <f t="shared" si="171"/>
        <v>0</v>
      </c>
      <c r="W621" s="1715">
        <f t="shared" si="165"/>
        <v>3028</v>
      </c>
      <c r="X621" s="1718">
        <v>3028</v>
      </c>
      <c r="Y621" s="1729">
        <v>616330</v>
      </c>
      <c r="Z621" s="1720">
        <v>42573</v>
      </c>
      <c r="AA621" s="1778" t="s">
        <v>213</v>
      </c>
      <c r="AB621" s="1778"/>
      <c r="AH621" s="2296"/>
      <c r="AK621" s="2295"/>
      <c r="AL621" s="2295"/>
    </row>
    <row r="622" spans="1:53" x14ac:dyDescent="0.2">
      <c r="A622" s="1801">
        <v>2016320</v>
      </c>
      <c r="C622" s="1727">
        <v>582816</v>
      </c>
      <c r="D622" s="1713" t="s">
        <v>68</v>
      </c>
      <c r="E622" s="1713">
        <v>1</v>
      </c>
      <c r="F622" s="1713">
        <v>7</v>
      </c>
      <c r="G622" s="1713">
        <v>4</v>
      </c>
      <c r="H622" s="1713">
        <v>3</v>
      </c>
      <c r="I622" s="1728">
        <v>1</v>
      </c>
      <c r="J622" s="1728">
        <v>1</v>
      </c>
      <c r="K622" s="1853" t="s">
        <v>1308</v>
      </c>
      <c r="L622" s="1715">
        <v>2575</v>
      </c>
      <c r="M622" s="1715">
        <v>2601.0100000000002</v>
      </c>
      <c r="N622" s="1715">
        <f t="shared" si="166"/>
        <v>1651.07</v>
      </c>
      <c r="O622" s="1715">
        <v>1251.02</v>
      </c>
      <c r="P622" s="1788">
        <f t="shared" si="167"/>
        <v>0.75770258075066477</v>
      </c>
      <c r="Q622" s="1715">
        <v>400.05</v>
      </c>
      <c r="R622" s="1788">
        <f t="shared" si="168"/>
        <v>0.24229741924933529</v>
      </c>
      <c r="S622" s="1775">
        <f t="shared" si="169"/>
        <v>16.001999999999999</v>
      </c>
      <c r="U622" s="1715">
        <f t="shared" si="170"/>
        <v>0</v>
      </c>
      <c r="V622" s="1715">
        <f t="shared" si="171"/>
        <v>0</v>
      </c>
      <c r="W622" s="1715">
        <f t="shared" si="165"/>
        <v>2575</v>
      </c>
      <c r="X622" s="1718">
        <v>2575</v>
      </c>
      <c r="Y622" s="1729">
        <v>616331</v>
      </c>
      <c r="Z622" s="1720">
        <v>42573</v>
      </c>
      <c r="AA622" s="1778" t="s">
        <v>213</v>
      </c>
      <c r="AB622" s="1778"/>
      <c r="AH622" s="2296"/>
      <c r="AK622" s="2295"/>
      <c r="AL622" s="2295"/>
    </row>
    <row r="623" spans="1:53" x14ac:dyDescent="0.2">
      <c r="A623" s="1801">
        <v>2016321</v>
      </c>
      <c r="C623" s="1727" t="s">
        <v>1517</v>
      </c>
      <c r="D623" s="1713" t="s">
        <v>68</v>
      </c>
      <c r="E623" s="1796">
        <v>1</v>
      </c>
      <c r="F623" s="1796">
        <v>10</v>
      </c>
      <c r="G623" s="1796">
        <v>3</v>
      </c>
      <c r="H623" s="1796">
        <v>5</v>
      </c>
      <c r="I623" s="1728">
        <v>1</v>
      </c>
      <c r="J623" s="1728">
        <v>1</v>
      </c>
      <c r="K623" s="1728" t="s">
        <v>1295</v>
      </c>
      <c r="L623" s="1715">
        <v>4610</v>
      </c>
      <c r="M623" s="1715">
        <v>4718</v>
      </c>
      <c r="N623" s="1715">
        <f>O623+Q623</f>
        <v>3201</v>
      </c>
      <c r="O623" s="1715">
        <v>2519.6999999999998</v>
      </c>
      <c r="P623" s="1788">
        <f>IF(N623&lt;=0,"",O623/N623)</f>
        <v>0.78716026241799431</v>
      </c>
      <c r="Q623" s="1715">
        <v>681.3</v>
      </c>
      <c r="R623" s="1788">
        <f>IF(N623&lt;=0,"",Q623/N623)</f>
        <v>0.21283973758200561</v>
      </c>
      <c r="S623" s="1775">
        <f>Q623/$S$1</f>
        <v>27.251999999999999</v>
      </c>
      <c r="U623" s="1715">
        <f>((1-I623)*O623)+((1-J623)*Q623)</f>
        <v>0</v>
      </c>
      <c r="V623" s="1715">
        <f>L623-W623</f>
        <v>0</v>
      </c>
      <c r="W623" s="1715">
        <f t="shared" si="165"/>
        <v>4610</v>
      </c>
      <c r="X623" s="1718">
        <v>4610</v>
      </c>
      <c r="Y623" s="1729">
        <v>616332</v>
      </c>
      <c r="Z623" s="1720">
        <v>42573</v>
      </c>
      <c r="AA623" s="1778" t="s">
        <v>213</v>
      </c>
      <c r="AB623" s="1778"/>
      <c r="AH623" s="2296"/>
      <c r="AK623" s="2295"/>
      <c r="AL623" s="2295"/>
    </row>
    <row r="624" spans="1:53" x14ac:dyDescent="0.2">
      <c r="A624" s="1801">
        <v>2016322</v>
      </c>
      <c r="C624" s="1727" t="s">
        <v>1520</v>
      </c>
      <c r="D624" s="1713" t="s">
        <v>1519</v>
      </c>
      <c r="E624" s="1713">
        <v>1</v>
      </c>
      <c r="F624" s="1713">
        <v>9</v>
      </c>
      <c r="G624" s="1713">
        <v>6</v>
      </c>
      <c r="H624" s="1713">
        <v>3</v>
      </c>
      <c r="I624" s="1728">
        <v>1</v>
      </c>
      <c r="J624" s="1728">
        <v>1</v>
      </c>
      <c r="L624" s="1715">
        <v>2500</v>
      </c>
      <c r="N624" s="1715">
        <f t="shared" si="166"/>
        <v>1718.73</v>
      </c>
      <c r="O624" s="1715">
        <v>1255.4000000000001</v>
      </c>
      <c r="P624" s="1788">
        <f t="shared" si="167"/>
        <v>0.7304230449227046</v>
      </c>
      <c r="Q624" s="1715">
        <v>463.33</v>
      </c>
      <c r="R624" s="1788">
        <f t="shared" si="168"/>
        <v>0.26957695507729545</v>
      </c>
      <c r="S624" s="1775">
        <f t="shared" si="169"/>
        <v>18.533200000000001</v>
      </c>
      <c r="U624" s="1715">
        <f t="shared" si="170"/>
        <v>0</v>
      </c>
      <c r="V624" s="1715">
        <f t="shared" si="171"/>
        <v>0</v>
      </c>
      <c r="W624" s="1715">
        <f t="shared" si="165"/>
        <v>2500</v>
      </c>
      <c r="X624" s="1718">
        <v>2500</v>
      </c>
      <c r="Y624" s="1729">
        <v>616349</v>
      </c>
      <c r="Z624" s="1720">
        <v>42573</v>
      </c>
      <c r="AA624" s="1778" t="s">
        <v>213</v>
      </c>
      <c r="AB624" s="1778"/>
      <c r="AH624" s="2296"/>
      <c r="AK624" s="2295"/>
      <c r="AL624" s="2295"/>
    </row>
    <row r="625" spans="1:32" s="1713" customFormat="1" x14ac:dyDescent="0.2">
      <c r="A625" s="1801">
        <v>2016323</v>
      </c>
      <c r="B625" s="1727"/>
      <c r="C625" s="1727">
        <v>534016</v>
      </c>
      <c r="D625" s="1713" t="s">
        <v>68</v>
      </c>
      <c r="E625" s="1713">
        <v>1</v>
      </c>
      <c r="F625" s="1713">
        <v>8</v>
      </c>
      <c r="G625" s="1713">
        <v>5</v>
      </c>
      <c r="H625" s="1713">
        <v>3</v>
      </c>
      <c r="I625" s="1728">
        <v>1</v>
      </c>
      <c r="J625" s="1728">
        <v>1</v>
      </c>
      <c r="K625" s="1853" t="s">
        <v>1308</v>
      </c>
      <c r="L625" s="1715">
        <v>2401</v>
      </c>
      <c r="M625" s="1715">
        <v>2442.41</v>
      </c>
      <c r="N625" s="1715">
        <f t="shared" si="166"/>
        <v>1659.05</v>
      </c>
      <c r="O625" s="1715">
        <v>1274.3</v>
      </c>
      <c r="P625" s="1788">
        <f t="shared" si="167"/>
        <v>0.76809017208643504</v>
      </c>
      <c r="Q625" s="1715">
        <v>384.75</v>
      </c>
      <c r="R625" s="1788">
        <f t="shared" si="168"/>
        <v>0.23190982791356499</v>
      </c>
      <c r="S625" s="1775">
        <f t="shared" si="169"/>
        <v>15.39</v>
      </c>
      <c r="T625" s="1750"/>
      <c r="U625" s="1715">
        <f t="shared" si="170"/>
        <v>0</v>
      </c>
      <c r="V625" s="1715">
        <f t="shared" si="171"/>
        <v>0</v>
      </c>
      <c r="W625" s="1715">
        <f t="shared" si="165"/>
        <v>2401</v>
      </c>
      <c r="X625" s="1718">
        <v>2401</v>
      </c>
      <c r="Y625" s="1729">
        <v>616333</v>
      </c>
      <c r="Z625" s="1720">
        <v>42573</v>
      </c>
      <c r="AA625" s="1778" t="s">
        <v>213</v>
      </c>
      <c r="AB625" s="1778"/>
      <c r="AC625" s="1715"/>
      <c r="AE625" s="1723"/>
      <c r="AF625" s="1779"/>
    </row>
    <row r="626" spans="1:32" s="1713" customFormat="1" x14ac:dyDescent="0.2">
      <c r="A626" s="1801" t="s">
        <v>1540</v>
      </c>
      <c r="B626" s="1727"/>
      <c r="C626" s="1727" t="s">
        <v>1710</v>
      </c>
      <c r="D626" s="1713" t="s">
        <v>68</v>
      </c>
      <c r="E626" s="1713">
        <v>0</v>
      </c>
      <c r="F626" s="1713">
        <v>0</v>
      </c>
      <c r="G626" s="1713">
        <v>0</v>
      </c>
      <c r="H626" s="1713">
        <v>0</v>
      </c>
      <c r="I626" s="1728">
        <v>1</v>
      </c>
      <c r="J626" s="1728">
        <v>1</v>
      </c>
      <c r="K626" s="1853"/>
      <c r="L626" s="1715">
        <v>318</v>
      </c>
      <c r="M626" s="1715"/>
      <c r="N626" s="1715">
        <f t="shared" si="166"/>
        <v>159</v>
      </c>
      <c r="O626" s="1715">
        <v>159</v>
      </c>
      <c r="P626" s="1788">
        <f t="shared" si="167"/>
        <v>1</v>
      </c>
      <c r="Q626" s="1715">
        <v>0</v>
      </c>
      <c r="R626" s="1788">
        <f t="shared" si="168"/>
        <v>0</v>
      </c>
      <c r="S626" s="1775">
        <f t="shared" si="169"/>
        <v>0</v>
      </c>
      <c r="T626" s="1750"/>
      <c r="U626" s="1715">
        <f t="shared" si="170"/>
        <v>0</v>
      </c>
      <c r="V626" s="1715">
        <f t="shared" si="171"/>
        <v>0</v>
      </c>
      <c r="W626" s="1715">
        <f t="shared" si="165"/>
        <v>318</v>
      </c>
      <c r="X626" s="1718">
        <v>318</v>
      </c>
      <c r="Y626" s="1729">
        <v>616350</v>
      </c>
      <c r="Z626" s="1720">
        <v>42608</v>
      </c>
      <c r="AA626" s="1778" t="s">
        <v>213</v>
      </c>
      <c r="AB626" s="1778"/>
      <c r="AC626" s="1715"/>
      <c r="AE626" s="1723"/>
      <c r="AF626" s="1779"/>
    </row>
    <row r="627" spans="1:32" s="1713" customFormat="1" x14ac:dyDescent="0.2">
      <c r="A627" s="1801" t="s">
        <v>1541</v>
      </c>
      <c r="B627" s="1727"/>
      <c r="C627" s="1727" t="s">
        <v>1537</v>
      </c>
      <c r="D627" s="1713" t="s">
        <v>68</v>
      </c>
      <c r="E627" s="1713">
        <v>0</v>
      </c>
      <c r="F627" s="1713">
        <v>0</v>
      </c>
      <c r="G627" s="1713">
        <v>0</v>
      </c>
      <c r="H627" s="1713">
        <v>0</v>
      </c>
      <c r="I627" s="1728">
        <v>1</v>
      </c>
      <c r="J627" s="1728">
        <v>1</v>
      </c>
      <c r="K627" s="1853"/>
      <c r="L627" s="1715">
        <v>174.9</v>
      </c>
      <c r="M627" s="1715"/>
      <c r="N627" s="1715">
        <f t="shared" si="166"/>
        <v>87.45</v>
      </c>
      <c r="O627" s="1715">
        <v>87.45</v>
      </c>
      <c r="P627" s="1788">
        <f t="shared" si="167"/>
        <v>1</v>
      </c>
      <c r="Q627" s="1715">
        <v>0</v>
      </c>
      <c r="R627" s="1788">
        <f t="shared" si="168"/>
        <v>0</v>
      </c>
      <c r="S627" s="1775">
        <f t="shared" si="169"/>
        <v>0</v>
      </c>
      <c r="T627" s="1750"/>
      <c r="U627" s="1715">
        <f t="shared" si="170"/>
        <v>0</v>
      </c>
      <c r="V627" s="1715">
        <f t="shared" si="171"/>
        <v>0</v>
      </c>
      <c r="W627" s="1715">
        <f t="shared" si="165"/>
        <v>174.9</v>
      </c>
      <c r="X627" s="1718">
        <v>174.9</v>
      </c>
      <c r="Y627" s="1729">
        <v>616350</v>
      </c>
      <c r="Z627" s="1720">
        <v>42608</v>
      </c>
      <c r="AA627" s="1778" t="s">
        <v>213</v>
      </c>
      <c r="AB627" s="1778"/>
      <c r="AC627" s="1715"/>
      <c r="AE627" s="1723"/>
      <c r="AF627" s="1779"/>
    </row>
    <row r="628" spans="1:32" s="1713" customFormat="1" x14ac:dyDescent="0.2">
      <c r="A628" s="1801" t="s">
        <v>1542</v>
      </c>
      <c r="B628" s="1727"/>
      <c r="C628" s="1884" t="s">
        <v>1538</v>
      </c>
      <c r="D628" s="1713" t="s">
        <v>68</v>
      </c>
      <c r="E628" s="1713">
        <v>0</v>
      </c>
      <c r="F628" s="1713">
        <v>0</v>
      </c>
      <c r="G628" s="1713">
        <v>0</v>
      </c>
      <c r="H628" s="1713">
        <v>0</v>
      </c>
      <c r="I628" s="1728">
        <v>1</v>
      </c>
      <c r="J628" s="1728">
        <v>1</v>
      </c>
      <c r="K628" s="1853"/>
      <c r="L628" s="1715">
        <v>45</v>
      </c>
      <c r="M628" s="1715"/>
      <c r="N628" s="1715">
        <f t="shared" si="166"/>
        <v>27.5</v>
      </c>
      <c r="O628" s="1715">
        <v>27.5</v>
      </c>
      <c r="P628" s="1788">
        <f t="shared" si="167"/>
        <v>1</v>
      </c>
      <c r="Q628" s="1715">
        <v>0</v>
      </c>
      <c r="R628" s="1788">
        <f t="shared" si="168"/>
        <v>0</v>
      </c>
      <c r="S628" s="1775">
        <f t="shared" si="169"/>
        <v>0</v>
      </c>
      <c r="T628" s="1750"/>
      <c r="U628" s="1715">
        <f t="shared" si="170"/>
        <v>0</v>
      </c>
      <c r="V628" s="1715">
        <f t="shared" si="171"/>
        <v>0</v>
      </c>
      <c r="W628" s="1715">
        <f t="shared" si="165"/>
        <v>45</v>
      </c>
      <c r="X628" s="1718">
        <v>45</v>
      </c>
      <c r="Y628" s="1729">
        <v>616350</v>
      </c>
      <c r="Z628" s="1720">
        <v>42608</v>
      </c>
      <c r="AA628" s="1778" t="s">
        <v>213</v>
      </c>
      <c r="AB628" s="1778"/>
      <c r="AC628" s="1715"/>
      <c r="AE628" s="1723"/>
      <c r="AF628" s="1779"/>
    </row>
    <row r="629" spans="1:32" s="1713" customFormat="1" x14ac:dyDescent="0.2">
      <c r="A629" s="1801" t="s">
        <v>1543</v>
      </c>
      <c r="B629" s="1727"/>
      <c r="C629" s="1727" t="s">
        <v>1539</v>
      </c>
      <c r="D629" s="1713" t="s">
        <v>68</v>
      </c>
      <c r="E629" s="1713">
        <v>0</v>
      </c>
      <c r="F629" s="1713">
        <v>0</v>
      </c>
      <c r="G629" s="1713">
        <v>0</v>
      </c>
      <c r="H629" s="1713">
        <v>0</v>
      </c>
      <c r="I629" s="1728">
        <v>1</v>
      </c>
      <c r="J629" s="1728">
        <v>1</v>
      </c>
      <c r="K629" s="1853"/>
      <c r="L629" s="1715">
        <v>31.64</v>
      </c>
      <c r="M629" s="1715"/>
      <c r="N629" s="1715">
        <f t="shared" si="166"/>
        <v>15.82</v>
      </c>
      <c r="O629" s="1715">
        <v>15.82</v>
      </c>
      <c r="P629" s="1788">
        <f t="shared" si="167"/>
        <v>1</v>
      </c>
      <c r="Q629" s="1715">
        <v>0</v>
      </c>
      <c r="R629" s="1788">
        <f t="shared" si="168"/>
        <v>0</v>
      </c>
      <c r="S629" s="1775">
        <f t="shared" si="169"/>
        <v>0</v>
      </c>
      <c r="T629" s="1750"/>
      <c r="U629" s="1715">
        <f t="shared" si="170"/>
        <v>0</v>
      </c>
      <c r="V629" s="1715">
        <f t="shared" si="171"/>
        <v>0</v>
      </c>
      <c r="W629" s="1715">
        <f t="shared" si="165"/>
        <v>31.64</v>
      </c>
      <c r="X629" s="1718">
        <v>31.64</v>
      </c>
      <c r="Y629" s="1729">
        <v>616350</v>
      </c>
      <c r="Z629" s="1720">
        <v>42608</v>
      </c>
      <c r="AA629" s="1778" t="s">
        <v>213</v>
      </c>
      <c r="AB629" s="1778"/>
      <c r="AC629" s="1715"/>
      <c r="AE629" s="1723"/>
      <c r="AF629" s="1779"/>
    </row>
    <row r="630" spans="1:32" s="1713" customFormat="1" x14ac:dyDescent="0.2">
      <c r="A630" s="1801" t="s">
        <v>1544</v>
      </c>
      <c r="B630" s="1727"/>
      <c r="C630" s="1727" t="s">
        <v>1545</v>
      </c>
      <c r="D630" s="1713" t="s">
        <v>68</v>
      </c>
      <c r="E630" s="1713">
        <v>0</v>
      </c>
      <c r="F630" s="1713">
        <v>0</v>
      </c>
      <c r="G630" s="1713">
        <v>0</v>
      </c>
      <c r="H630" s="1713">
        <v>0</v>
      </c>
      <c r="I630" s="1728">
        <v>1</v>
      </c>
      <c r="J630" s="1728">
        <v>1</v>
      </c>
      <c r="K630" s="1853"/>
      <c r="L630" s="1715">
        <v>52.2</v>
      </c>
      <c r="M630" s="1715"/>
      <c r="N630" s="1715">
        <f t="shared" si="166"/>
        <v>26.1</v>
      </c>
      <c r="O630" s="1715">
        <v>26.1</v>
      </c>
      <c r="P630" s="1788">
        <f t="shared" si="167"/>
        <v>1</v>
      </c>
      <c r="Q630" s="1715">
        <v>0</v>
      </c>
      <c r="R630" s="1788">
        <f t="shared" si="168"/>
        <v>0</v>
      </c>
      <c r="S630" s="1775">
        <f t="shared" si="169"/>
        <v>0</v>
      </c>
      <c r="T630" s="1750"/>
      <c r="U630" s="1715">
        <f t="shared" si="170"/>
        <v>0</v>
      </c>
      <c r="V630" s="1715">
        <f t="shared" si="171"/>
        <v>0</v>
      </c>
      <c r="W630" s="1715">
        <f t="shared" si="165"/>
        <v>52.2</v>
      </c>
      <c r="X630" s="1718">
        <v>52.2</v>
      </c>
      <c r="Y630" s="1729">
        <v>616350</v>
      </c>
      <c r="Z630" s="1720">
        <v>42608</v>
      </c>
      <c r="AA630" s="1778" t="s">
        <v>213</v>
      </c>
      <c r="AB630" s="1778"/>
      <c r="AC630" s="1715"/>
      <c r="AE630" s="1723"/>
      <c r="AF630" s="1779"/>
    </row>
    <row r="631" spans="1:32" s="1713" customFormat="1" x14ac:dyDescent="0.2">
      <c r="A631" s="1801">
        <v>2016329</v>
      </c>
      <c r="B631" s="1727"/>
      <c r="C631" s="1727" t="s">
        <v>1546</v>
      </c>
      <c r="D631" s="1713" t="s">
        <v>68</v>
      </c>
      <c r="E631" s="1713">
        <v>6</v>
      </c>
      <c r="F631" s="1713">
        <f>E631*10</f>
        <v>60</v>
      </c>
      <c r="G631" s="1713">
        <f>E631*4</f>
        <v>24</v>
      </c>
      <c r="H631" s="1713">
        <f>E631*6</f>
        <v>36</v>
      </c>
      <c r="I631" s="1728">
        <v>1</v>
      </c>
      <c r="J631" s="1728">
        <v>1</v>
      </c>
      <c r="K631" s="1853"/>
      <c r="L631" s="1715">
        <v>19848</v>
      </c>
      <c r="M631" s="1715"/>
      <c r="N631" s="1715">
        <f t="shared" si="166"/>
        <v>13661.11</v>
      </c>
      <c r="O631" s="1715">
        <v>10486.11</v>
      </c>
      <c r="P631" s="1788">
        <f t="shared" si="167"/>
        <v>0.76758843168673707</v>
      </c>
      <c r="Q631" s="1715">
        <v>3175</v>
      </c>
      <c r="R631" s="1788">
        <f t="shared" si="168"/>
        <v>0.23241156831326296</v>
      </c>
      <c r="S631" s="1775">
        <f t="shared" si="169"/>
        <v>127</v>
      </c>
      <c r="T631" s="1750"/>
      <c r="U631" s="1715">
        <f t="shared" si="170"/>
        <v>0</v>
      </c>
      <c r="V631" s="1715">
        <f t="shared" si="171"/>
        <v>0</v>
      </c>
      <c r="W631" s="1715">
        <f t="shared" si="165"/>
        <v>19848</v>
      </c>
      <c r="X631" s="1718">
        <v>19848</v>
      </c>
      <c r="Y631" s="1729">
        <v>616295</v>
      </c>
      <c r="Z631" s="1720">
        <v>42563</v>
      </c>
      <c r="AA631" s="1778" t="s">
        <v>213</v>
      </c>
      <c r="AB631" s="1778"/>
      <c r="AC631" s="1715"/>
      <c r="AE631" s="1723"/>
      <c r="AF631" s="1779"/>
    </row>
    <row r="632" spans="1:32" s="1713" customFormat="1" x14ac:dyDescent="0.2">
      <c r="A632" s="1801" t="s">
        <v>1550</v>
      </c>
      <c r="B632" s="1855"/>
      <c r="C632" s="1855" t="s">
        <v>1551</v>
      </c>
      <c r="D632" s="1856" t="s">
        <v>489</v>
      </c>
      <c r="E632" s="1856">
        <v>1</v>
      </c>
      <c r="F632" s="1856">
        <v>2</v>
      </c>
      <c r="G632" s="1856">
        <v>0</v>
      </c>
      <c r="H632" s="1856">
        <v>0</v>
      </c>
      <c r="I632" s="1857">
        <v>1</v>
      </c>
      <c r="J632" s="1857">
        <v>1</v>
      </c>
      <c r="K632" s="1885"/>
      <c r="L632" s="1858">
        <v>381.9</v>
      </c>
      <c r="M632" s="1858"/>
      <c r="N632" s="1858">
        <f t="shared" si="166"/>
        <v>220.6</v>
      </c>
      <c r="O632" s="1858">
        <v>174.16</v>
      </c>
      <c r="P632" s="1859">
        <f t="shared" si="167"/>
        <v>0.78948322756119671</v>
      </c>
      <c r="Q632" s="1858">
        <v>46.44</v>
      </c>
      <c r="R632" s="1859">
        <f t="shared" si="168"/>
        <v>0.21051677243880326</v>
      </c>
      <c r="S632" s="1860">
        <f t="shared" si="169"/>
        <v>1.8575999999999999</v>
      </c>
      <c r="T632" s="1861"/>
      <c r="U632" s="1858">
        <f t="shared" si="170"/>
        <v>0</v>
      </c>
      <c r="V632" s="1858">
        <f t="shared" si="171"/>
        <v>381.9</v>
      </c>
      <c r="W632" s="1858">
        <f t="shared" ref="W632:W691" si="172">X632+AC632+AH632+AM632+AO632+AR632</f>
        <v>0</v>
      </c>
      <c r="X632" s="1858"/>
      <c r="Y632" s="2426"/>
      <c r="Z632" s="2426"/>
      <c r="AA632" s="2425"/>
      <c r="AB632" s="2425"/>
      <c r="AC632" s="1715"/>
      <c r="AE632" s="1723"/>
      <c r="AF632" s="1779"/>
    </row>
    <row r="633" spans="1:32" s="1713" customFormat="1" x14ac:dyDescent="0.2">
      <c r="A633" s="1801">
        <v>2016330</v>
      </c>
      <c r="B633" s="1727"/>
      <c r="C633" s="1727" t="s">
        <v>1561</v>
      </c>
      <c r="D633" s="1713" t="s">
        <v>68</v>
      </c>
      <c r="E633" s="1713">
        <v>0</v>
      </c>
      <c r="F633" s="1713">
        <v>1</v>
      </c>
      <c r="G633" s="1713">
        <v>0</v>
      </c>
      <c r="H633" s="1713">
        <v>1</v>
      </c>
      <c r="I633" s="1728">
        <v>1</v>
      </c>
      <c r="J633" s="1728">
        <v>1</v>
      </c>
      <c r="K633" s="1853" t="s">
        <v>1295</v>
      </c>
      <c r="L633" s="1715">
        <v>498</v>
      </c>
      <c r="M633" s="1715">
        <v>463</v>
      </c>
      <c r="N633" s="1715">
        <f t="shared" si="166"/>
        <v>311.72000000000003</v>
      </c>
      <c r="O633" s="1715">
        <v>236.72</v>
      </c>
      <c r="P633" s="1788">
        <f t="shared" si="167"/>
        <v>0.75939946105479272</v>
      </c>
      <c r="Q633" s="1715">
        <v>75</v>
      </c>
      <c r="R633" s="1788">
        <f t="shared" si="168"/>
        <v>0.24060053894520722</v>
      </c>
      <c r="S633" s="1775">
        <f t="shared" si="169"/>
        <v>3</v>
      </c>
      <c r="T633" s="1750"/>
      <c r="U633" s="1715">
        <f t="shared" si="170"/>
        <v>0</v>
      </c>
      <c r="V633" s="1715">
        <f t="shared" si="171"/>
        <v>0</v>
      </c>
      <c r="W633" s="1715">
        <f t="shared" si="172"/>
        <v>498</v>
      </c>
      <c r="X633" s="1718">
        <v>498</v>
      </c>
      <c r="Y633" s="1729">
        <v>616296</v>
      </c>
      <c r="Z633" s="1720">
        <v>42563</v>
      </c>
      <c r="AA633" s="1778" t="s">
        <v>213</v>
      </c>
      <c r="AB633" s="1778"/>
      <c r="AC633" s="1715"/>
      <c r="AE633" s="1723"/>
      <c r="AF633" s="1779"/>
    </row>
    <row r="634" spans="1:32" s="1713" customFormat="1" x14ac:dyDescent="0.2">
      <c r="A634" s="1801" t="s">
        <v>1711</v>
      </c>
      <c r="B634" s="1727"/>
      <c r="C634" s="1727" t="s">
        <v>1569</v>
      </c>
      <c r="D634" s="1713" t="s">
        <v>68</v>
      </c>
      <c r="E634" s="1713">
        <v>0</v>
      </c>
      <c r="F634" s="1713">
        <v>0</v>
      </c>
      <c r="G634" s="1713">
        <v>0</v>
      </c>
      <c r="H634" s="1713">
        <v>0</v>
      </c>
      <c r="I634" s="1728">
        <v>1</v>
      </c>
      <c r="J634" s="1728">
        <v>1</v>
      </c>
      <c r="K634" s="1853"/>
      <c r="L634" s="1715">
        <v>82.48</v>
      </c>
      <c r="M634" s="1715"/>
      <c r="N634" s="1715">
        <f t="shared" si="166"/>
        <v>41.24</v>
      </c>
      <c r="O634" s="1715">
        <v>41.24</v>
      </c>
      <c r="P634" s="1788">
        <f t="shared" si="167"/>
        <v>1</v>
      </c>
      <c r="Q634" s="1715">
        <v>0</v>
      </c>
      <c r="R634" s="1788">
        <f t="shared" si="168"/>
        <v>0</v>
      </c>
      <c r="S634" s="1775">
        <f t="shared" si="169"/>
        <v>0</v>
      </c>
      <c r="T634" s="1750"/>
      <c r="U634" s="1715">
        <f t="shared" si="170"/>
        <v>0</v>
      </c>
      <c r="V634" s="1715">
        <f t="shared" si="171"/>
        <v>0</v>
      </c>
      <c r="W634" s="1715">
        <f t="shared" si="172"/>
        <v>82.48</v>
      </c>
      <c r="X634" s="1718">
        <v>82.48</v>
      </c>
      <c r="Y634" s="1729">
        <v>616350</v>
      </c>
      <c r="Z634" s="1720">
        <v>42608</v>
      </c>
      <c r="AA634" s="1778" t="s">
        <v>213</v>
      </c>
      <c r="AB634" s="1778"/>
      <c r="AC634" s="1715"/>
      <c r="AE634" s="1723"/>
      <c r="AF634" s="1779"/>
    </row>
    <row r="635" spans="1:32" s="1713" customFormat="1" x14ac:dyDescent="0.2">
      <c r="A635" s="1801">
        <v>2016332</v>
      </c>
      <c r="B635" s="1727"/>
      <c r="C635" s="1727" t="s">
        <v>1570</v>
      </c>
      <c r="D635" s="1713" t="s">
        <v>68</v>
      </c>
      <c r="E635" s="1713">
        <v>0</v>
      </c>
      <c r="F635" s="1713">
        <v>0</v>
      </c>
      <c r="G635" s="1713">
        <v>0</v>
      </c>
      <c r="H635" s="1713">
        <v>0</v>
      </c>
      <c r="I635" s="1728">
        <v>1</v>
      </c>
      <c r="J635" s="1728">
        <v>1</v>
      </c>
      <c r="K635" s="1853"/>
      <c r="L635" s="1715">
        <v>1435.24</v>
      </c>
      <c r="M635" s="1715"/>
      <c r="N635" s="1715">
        <f t="shared" si="166"/>
        <v>962.53</v>
      </c>
      <c r="O635" s="1715">
        <v>962.53</v>
      </c>
      <c r="P635" s="1788">
        <f t="shared" si="167"/>
        <v>1</v>
      </c>
      <c r="Q635" s="1715">
        <v>0</v>
      </c>
      <c r="R635" s="1788">
        <f t="shared" si="168"/>
        <v>0</v>
      </c>
      <c r="S635" s="1775">
        <f t="shared" si="169"/>
        <v>0</v>
      </c>
      <c r="T635" s="1750"/>
      <c r="U635" s="1715">
        <f t="shared" si="170"/>
        <v>0</v>
      </c>
      <c r="V635" s="1715">
        <f t="shared" si="171"/>
        <v>0</v>
      </c>
      <c r="W635" s="1715">
        <f t="shared" si="172"/>
        <v>1435.24</v>
      </c>
      <c r="X635" s="1718">
        <v>1435.24</v>
      </c>
      <c r="Y635" s="1729">
        <v>616352</v>
      </c>
      <c r="Z635" s="1720">
        <v>42608</v>
      </c>
      <c r="AA635" s="1778" t="s">
        <v>213</v>
      </c>
      <c r="AB635" s="1778"/>
      <c r="AC635" s="1715"/>
      <c r="AE635" s="1723"/>
      <c r="AF635" s="1779"/>
    </row>
    <row r="636" spans="1:32" s="1713" customFormat="1" x14ac:dyDescent="0.2">
      <c r="A636" s="1801" t="s">
        <v>2536</v>
      </c>
      <c r="B636" s="1727"/>
      <c r="C636" s="1727" t="s">
        <v>1571</v>
      </c>
      <c r="D636" s="1713" t="s">
        <v>441</v>
      </c>
      <c r="E636" s="1713">
        <v>0</v>
      </c>
      <c r="F636" s="1713">
        <v>3</v>
      </c>
      <c r="G636" s="1713">
        <v>5</v>
      </c>
      <c r="H636" s="1713">
        <v>0</v>
      </c>
      <c r="I636" s="1728">
        <v>1</v>
      </c>
      <c r="J636" s="1728">
        <v>1</v>
      </c>
      <c r="K636" s="1853"/>
      <c r="L636" s="1715">
        <v>808</v>
      </c>
      <c r="M636" s="1715"/>
      <c r="N636" s="1715">
        <f t="shared" si="166"/>
        <v>0</v>
      </c>
      <c r="O636" s="1715">
        <v>0</v>
      </c>
      <c r="P636" s="1788" t="str">
        <f t="shared" si="167"/>
        <v/>
      </c>
      <c r="Q636" s="1715">
        <v>0</v>
      </c>
      <c r="R636" s="1788" t="str">
        <f t="shared" si="168"/>
        <v/>
      </c>
      <c r="S636" s="1775">
        <f t="shared" si="169"/>
        <v>0</v>
      </c>
      <c r="T636" s="1750"/>
      <c r="U636" s="1715">
        <f t="shared" si="170"/>
        <v>0</v>
      </c>
      <c r="V636" s="1715">
        <f t="shared" si="171"/>
        <v>0</v>
      </c>
      <c r="W636" s="1715">
        <f t="shared" si="172"/>
        <v>808</v>
      </c>
      <c r="X636" s="1718">
        <v>808</v>
      </c>
      <c r="Y636" s="1729">
        <v>616327</v>
      </c>
      <c r="Z636" s="1720">
        <v>42569</v>
      </c>
      <c r="AA636" s="1778" t="s">
        <v>213</v>
      </c>
      <c r="AB636" s="1778"/>
      <c r="AC636" s="1715"/>
      <c r="AE636" s="1723"/>
      <c r="AF636" s="1779"/>
    </row>
    <row r="637" spans="1:32" s="1713" customFormat="1" x14ac:dyDescent="0.2">
      <c r="A637" s="1801">
        <v>2016334</v>
      </c>
      <c r="B637" s="1727"/>
      <c r="C637" s="1727" t="s">
        <v>1574</v>
      </c>
      <c r="D637" s="1713" t="s">
        <v>1575</v>
      </c>
      <c r="E637" s="1713">
        <v>1</v>
      </c>
      <c r="F637" s="1713">
        <v>12</v>
      </c>
      <c r="G637" s="1713">
        <v>7</v>
      </c>
      <c r="H637" s="1713">
        <v>1</v>
      </c>
      <c r="I637" s="1728">
        <v>1</v>
      </c>
      <c r="J637" s="1728">
        <v>1</v>
      </c>
      <c r="K637" s="1853"/>
      <c r="L637" s="1715">
        <v>2092.79</v>
      </c>
      <c r="M637" s="1715"/>
      <c r="N637" s="1715">
        <f t="shared" si="166"/>
        <v>1259.3200000000002</v>
      </c>
      <c r="O637" s="1715">
        <v>901.32</v>
      </c>
      <c r="P637" s="1788">
        <f t="shared" si="167"/>
        <v>0.71571959470190261</v>
      </c>
      <c r="Q637" s="1715">
        <v>358</v>
      </c>
      <c r="R637" s="1788">
        <f t="shared" si="168"/>
        <v>0.28428040529809734</v>
      </c>
      <c r="S637" s="1775">
        <f t="shared" si="169"/>
        <v>14.32</v>
      </c>
      <c r="T637" s="1750"/>
      <c r="U637" s="1715">
        <f t="shared" si="170"/>
        <v>0</v>
      </c>
      <c r="V637" s="1715">
        <f t="shared" si="171"/>
        <v>0</v>
      </c>
      <c r="W637" s="1715">
        <f t="shared" si="172"/>
        <v>2092.79</v>
      </c>
      <c r="X637" s="1718">
        <v>2092.79</v>
      </c>
      <c r="Y637" s="1729">
        <v>616384</v>
      </c>
      <c r="Z637" s="1720">
        <v>42621</v>
      </c>
      <c r="AA637" s="1778" t="s">
        <v>213</v>
      </c>
      <c r="AB637" s="1778"/>
      <c r="AC637" s="1715"/>
      <c r="AE637" s="1723"/>
      <c r="AF637" s="1779"/>
    </row>
    <row r="638" spans="1:32" s="1713" customFormat="1" x14ac:dyDescent="0.2">
      <c r="A638" s="1801">
        <v>2016335</v>
      </c>
      <c r="B638" s="1727"/>
      <c r="C638" s="1727" t="s">
        <v>1576</v>
      </c>
      <c r="D638" s="1713" t="s">
        <v>1575</v>
      </c>
      <c r="E638" s="1713">
        <v>1</v>
      </c>
      <c r="F638" s="1713">
        <v>10</v>
      </c>
      <c r="G638" s="1713">
        <v>7</v>
      </c>
      <c r="H638" s="1713">
        <v>1</v>
      </c>
      <c r="I638" s="1728">
        <v>1</v>
      </c>
      <c r="J638" s="1728">
        <v>1</v>
      </c>
      <c r="K638" s="1853"/>
      <c r="L638" s="1715">
        <v>1856.27</v>
      </c>
      <c r="M638" s="1715"/>
      <c r="N638" s="1715">
        <f t="shared" si="166"/>
        <v>1118.6500000000001</v>
      </c>
      <c r="O638" s="1715">
        <v>797.82</v>
      </c>
      <c r="P638" s="1788">
        <f t="shared" si="167"/>
        <v>0.71319894515710902</v>
      </c>
      <c r="Q638" s="1715">
        <v>320.83</v>
      </c>
      <c r="R638" s="1788">
        <f t="shared" si="168"/>
        <v>0.28680105484289092</v>
      </c>
      <c r="S638" s="1775">
        <f t="shared" si="169"/>
        <v>12.8332</v>
      </c>
      <c r="T638" s="1750"/>
      <c r="U638" s="1715">
        <f t="shared" si="170"/>
        <v>0</v>
      </c>
      <c r="V638" s="1715">
        <f t="shared" si="171"/>
        <v>0</v>
      </c>
      <c r="W638" s="1715">
        <f t="shared" si="172"/>
        <v>1856.27</v>
      </c>
      <c r="X638" s="1718">
        <v>1856.27</v>
      </c>
      <c r="Y638" s="1729">
        <v>616384</v>
      </c>
      <c r="Z638" s="1720">
        <v>42621</v>
      </c>
      <c r="AA638" s="1778" t="s">
        <v>213</v>
      </c>
      <c r="AB638" s="1778"/>
      <c r="AC638" s="1715"/>
      <c r="AE638" s="1723"/>
      <c r="AF638" s="1779"/>
    </row>
    <row r="639" spans="1:32" s="1713" customFormat="1" x14ac:dyDescent="0.2">
      <c r="A639" s="1801">
        <v>2016336</v>
      </c>
      <c r="B639" s="1727"/>
      <c r="C639" s="1727" t="s">
        <v>1577</v>
      </c>
      <c r="D639" s="1713" t="s">
        <v>1575</v>
      </c>
      <c r="E639" s="1713">
        <v>1</v>
      </c>
      <c r="F639" s="1713">
        <v>9</v>
      </c>
      <c r="G639" s="1713">
        <v>7</v>
      </c>
      <c r="H639" s="1713">
        <v>1</v>
      </c>
      <c r="I639" s="1728">
        <v>1</v>
      </c>
      <c r="J639" s="1728">
        <v>1</v>
      </c>
      <c r="K639" s="1853"/>
      <c r="L639" s="1715">
        <v>1821.48</v>
      </c>
      <c r="M639" s="1715"/>
      <c r="N639" s="1715">
        <f t="shared" si="166"/>
        <v>1091.2</v>
      </c>
      <c r="O639" s="1715">
        <v>777.45</v>
      </c>
      <c r="P639" s="1788">
        <f t="shared" si="167"/>
        <v>0.71247250733137835</v>
      </c>
      <c r="Q639" s="1715">
        <v>313.75</v>
      </c>
      <c r="R639" s="1788">
        <f t="shared" si="168"/>
        <v>0.28752749266862171</v>
      </c>
      <c r="S639" s="1775">
        <f t="shared" si="169"/>
        <v>12.55</v>
      </c>
      <c r="T639" s="1750"/>
      <c r="U639" s="1715">
        <f t="shared" si="170"/>
        <v>0</v>
      </c>
      <c r="V639" s="1715">
        <f t="shared" si="171"/>
        <v>0</v>
      </c>
      <c r="W639" s="1715">
        <f t="shared" si="172"/>
        <v>1821.48</v>
      </c>
      <c r="X639" s="1718">
        <v>1821.48</v>
      </c>
      <c r="Y639" s="1729">
        <v>616384</v>
      </c>
      <c r="Z639" s="1720">
        <v>42621</v>
      </c>
      <c r="AA639" s="1778" t="s">
        <v>213</v>
      </c>
      <c r="AB639" s="1778"/>
      <c r="AC639" s="1715"/>
      <c r="AE639" s="1723"/>
      <c r="AF639" s="1779"/>
    </row>
    <row r="640" spans="1:32" s="1713" customFormat="1" x14ac:dyDescent="0.2">
      <c r="A640" s="1801">
        <v>2016337</v>
      </c>
      <c r="B640" s="1727"/>
      <c r="C640" s="1727" t="s">
        <v>1579</v>
      </c>
      <c r="D640" s="1713" t="s">
        <v>1575</v>
      </c>
      <c r="E640" s="1713">
        <v>1</v>
      </c>
      <c r="F640" s="1713">
        <v>1</v>
      </c>
      <c r="G640" s="1713">
        <v>0</v>
      </c>
      <c r="H640" s="1713">
        <v>0</v>
      </c>
      <c r="I640" s="1728">
        <v>1</v>
      </c>
      <c r="J640" s="1728">
        <v>1</v>
      </c>
      <c r="K640" s="1853"/>
      <c r="L640" s="1715">
        <v>471.79</v>
      </c>
      <c r="M640" s="1715"/>
      <c r="N640" s="1715">
        <f t="shared" si="166"/>
        <v>425</v>
      </c>
      <c r="O640" s="1715">
        <v>400</v>
      </c>
      <c r="P640" s="1788">
        <f t="shared" si="167"/>
        <v>0.94117647058823528</v>
      </c>
      <c r="Q640" s="1715">
        <v>25</v>
      </c>
      <c r="R640" s="1788">
        <f t="shared" si="168"/>
        <v>5.8823529411764705E-2</v>
      </c>
      <c r="S640" s="1775">
        <f t="shared" si="169"/>
        <v>1</v>
      </c>
      <c r="T640" s="1750"/>
      <c r="U640" s="1715">
        <f t="shared" si="170"/>
        <v>0</v>
      </c>
      <c r="V640" s="1715">
        <f t="shared" si="171"/>
        <v>0</v>
      </c>
      <c r="W640" s="1715">
        <f t="shared" si="172"/>
        <v>471.79</v>
      </c>
      <c r="X640" s="1718">
        <v>121.79</v>
      </c>
      <c r="Y640" s="1729">
        <v>616384</v>
      </c>
      <c r="Z640" s="1720">
        <v>42621</v>
      </c>
      <c r="AA640" s="1778" t="s">
        <v>213</v>
      </c>
      <c r="AB640" s="1778"/>
      <c r="AC640" s="1715">
        <v>350</v>
      </c>
      <c r="AD640" s="1713">
        <v>616513</v>
      </c>
      <c r="AE640" s="1723">
        <v>42660</v>
      </c>
      <c r="AF640" s="1779" t="s">
        <v>213</v>
      </c>
    </row>
    <row r="641" spans="1:53" x14ac:dyDescent="0.2">
      <c r="A641" s="1801">
        <v>2016338</v>
      </c>
      <c r="C641" s="1727" t="s">
        <v>1584</v>
      </c>
      <c r="D641" s="1713" t="s">
        <v>451</v>
      </c>
      <c r="E641" s="1713">
        <v>1</v>
      </c>
      <c r="F641" s="1713">
        <v>10</v>
      </c>
      <c r="G641" s="1713">
        <v>5</v>
      </c>
      <c r="H641" s="1713">
        <v>7</v>
      </c>
      <c r="I641" s="1728">
        <v>1</v>
      </c>
      <c r="J641" s="1728">
        <v>1</v>
      </c>
      <c r="L641" s="1715">
        <v>4061.22</v>
      </c>
      <c r="N641" s="1715">
        <f t="shared" si="166"/>
        <v>2687.38</v>
      </c>
      <c r="O641" s="1715">
        <v>2122.38</v>
      </c>
      <c r="P641" s="1788">
        <f t="shared" si="167"/>
        <v>0.78975805431312285</v>
      </c>
      <c r="Q641" s="1715">
        <v>565</v>
      </c>
      <c r="R641" s="1788">
        <f t="shared" si="168"/>
        <v>0.21024194568687718</v>
      </c>
      <c r="S641" s="1775">
        <f t="shared" si="169"/>
        <v>22.6</v>
      </c>
      <c r="U641" s="1715">
        <f t="shared" si="170"/>
        <v>0</v>
      </c>
      <c r="V641" s="1715">
        <f t="shared" si="171"/>
        <v>0</v>
      </c>
      <c r="W641" s="1715">
        <f t="shared" si="172"/>
        <v>4061.22</v>
      </c>
      <c r="X641" s="1718">
        <v>4061.22</v>
      </c>
      <c r="Y641" s="1729">
        <v>616439</v>
      </c>
      <c r="Z641" s="1720">
        <v>42634</v>
      </c>
      <c r="AA641" s="1778" t="s">
        <v>213</v>
      </c>
      <c r="AB641" s="1778"/>
      <c r="AH641" s="2296"/>
      <c r="AK641" s="2295"/>
      <c r="AL641" s="2295"/>
    </row>
    <row r="642" spans="1:53" x14ac:dyDescent="0.2">
      <c r="A642" s="1801">
        <v>2016339</v>
      </c>
      <c r="C642" s="1727" t="s">
        <v>1587</v>
      </c>
      <c r="D642" s="1713" t="s">
        <v>489</v>
      </c>
      <c r="E642" s="1713">
        <v>0</v>
      </c>
      <c r="F642" s="1713">
        <v>1</v>
      </c>
      <c r="G642" s="1713">
        <v>0</v>
      </c>
      <c r="H642" s="1713">
        <v>3</v>
      </c>
      <c r="I642" s="1728">
        <v>1</v>
      </c>
      <c r="J642" s="1728">
        <v>1</v>
      </c>
      <c r="L642" s="1715">
        <v>898.81</v>
      </c>
      <c r="N642" s="1715">
        <f t="shared" si="166"/>
        <v>641</v>
      </c>
      <c r="O642" s="1715">
        <v>491</v>
      </c>
      <c r="P642" s="1788">
        <f t="shared" si="167"/>
        <v>0.765990639625585</v>
      </c>
      <c r="Q642" s="1715">
        <v>150</v>
      </c>
      <c r="R642" s="1788">
        <f t="shared" si="168"/>
        <v>0.23400936037441497</v>
      </c>
      <c r="S642" s="1775">
        <f t="shared" si="169"/>
        <v>6</v>
      </c>
      <c r="U642" s="1715">
        <f t="shared" si="170"/>
        <v>0</v>
      </c>
      <c r="V642" s="1715">
        <f t="shared" si="171"/>
        <v>0</v>
      </c>
      <c r="W642" s="1715">
        <f t="shared" si="172"/>
        <v>898.81</v>
      </c>
      <c r="X642" s="1718">
        <v>898.81</v>
      </c>
      <c r="Y642" s="1729">
        <v>616315</v>
      </c>
      <c r="Z642" s="1720">
        <v>42566</v>
      </c>
      <c r="AA642" s="1778" t="s">
        <v>213</v>
      </c>
      <c r="AB642" s="1778"/>
      <c r="AH642" s="2296"/>
      <c r="AK642" s="2295"/>
      <c r="AL642" s="2295"/>
    </row>
    <row r="643" spans="1:53" s="1869" customFormat="1" x14ac:dyDescent="0.2">
      <c r="A643" s="1801">
        <v>2016340</v>
      </c>
      <c r="B643" s="1868"/>
      <c r="C643" s="1868" t="s">
        <v>1589</v>
      </c>
      <c r="D643" s="1869" t="s">
        <v>489</v>
      </c>
      <c r="E643" s="1869">
        <v>0</v>
      </c>
      <c r="F643" s="1869">
        <v>0</v>
      </c>
      <c r="G643" s="1869">
        <v>0</v>
      </c>
      <c r="H643" s="1869">
        <v>0</v>
      </c>
      <c r="I643" s="1870">
        <v>1</v>
      </c>
      <c r="J643" s="1870">
        <v>1</v>
      </c>
      <c r="K643" s="1881"/>
      <c r="L643" s="1871">
        <v>315.10000000000002</v>
      </c>
      <c r="M643" s="1871"/>
      <c r="N643" s="1871">
        <f t="shared" ref="N643:N701" si="173">O643+Q643</f>
        <v>224.94</v>
      </c>
      <c r="O643" s="1871">
        <v>224.94</v>
      </c>
      <c r="P643" s="1872">
        <f t="shared" ref="P643:P701" si="174">IF(N643&lt;=0,"",O643/N643)</f>
        <v>1</v>
      </c>
      <c r="Q643" s="1871">
        <v>0</v>
      </c>
      <c r="R643" s="1872">
        <f t="shared" ref="R643:R701" si="175">IF(N643&lt;=0,"",Q643/N643)</f>
        <v>0</v>
      </c>
      <c r="S643" s="1873">
        <f t="shared" ref="S643:S701" si="176">Q643/$S$1</f>
        <v>0</v>
      </c>
      <c r="T643" s="1874"/>
      <c r="U643" s="1871">
        <f t="shared" ref="U643:U701" si="177">((1-I643)*O643)+((1-J643)*Q643)</f>
        <v>0</v>
      </c>
      <c r="V643" s="1871">
        <f t="shared" ref="V643:V701" si="178">L643-W643</f>
        <v>0</v>
      </c>
      <c r="W643" s="1871">
        <f t="shared" si="172"/>
        <v>315.10000000000002</v>
      </c>
      <c r="X643" s="1819">
        <v>315.10000000000002</v>
      </c>
      <c r="Y643" s="1875">
        <v>616374</v>
      </c>
      <c r="Z643" s="1876">
        <v>42608</v>
      </c>
      <c r="AA643" s="1877" t="s">
        <v>213</v>
      </c>
      <c r="AB643" s="1877"/>
      <c r="AC643" s="1871"/>
      <c r="AE643" s="1878"/>
      <c r="AF643" s="1879"/>
      <c r="AG643" s="1879"/>
      <c r="AH643" s="2296"/>
      <c r="AK643" s="2295"/>
      <c r="AL643" s="2295"/>
      <c r="AM643" s="1871"/>
      <c r="AP643" s="1879"/>
      <c r="AQ643" s="1879"/>
      <c r="AR643" s="1871"/>
      <c r="AU643" s="1879"/>
      <c r="AV643" s="1879"/>
      <c r="AW643" s="1871"/>
      <c r="AZ643" s="1879"/>
      <c r="BA643" s="1879"/>
    </row>
    <row r="644" spans="1:53" x14ac:dyDescent="0.2">
      <c r="A644" s="1801">
        <v>2016341</v>
      </c>
      <c r="C644" s="1727" t="s">
        <v>1591</v>
      </c>
      <c r="D644" s="1713" t="s">
        <v>68</v>
      </c>
      <c r="E644" s="1713">
        <v>0</v>
      </c>
      <c r="F644" s="1713">
        <v>1</v>
      </c>
      <c r="G644" s="1713">
        <v>0</v>
      </c>
      <c r="H644" s="1713">
        <v>2</v>
      </c>
      <c r="I644" s="1728">
        <v>1</v>
      </c>
      <c r="J644" s="1728">
        <v>1</v>
      </c>
      <c r="L644" s="1715">
        <v>677</v>
      </c>
      <c r="N644" s="1715">
        <f t="shared" si="173"/>
        <v>453.24</v>
      </c>
      <c r="O644" s="1715">
        <v>356.99</v>
      </c>
      <c r="P644" s="1788">
        <f t="shared" si="174"/>
        <v>0.78764010237401816</v>
      </c>
      <c r="Q644" s="1715">
        <v>96.25</v>
      </c>
      <c r="R644" s="1788">
        <f t="shared" si="175"/>
        <v>0.21235989762598181</v>
      </c>
      <c r="S644" s="1775">
        <f t="shared" si="176"/>
        <v>3.85</v>
      </c>
      <c r="U644" s="1715">
        <f t="shared" si="177"/>
        <v>0</v>
      </c>
      <c r="V644" s="1715">
        <f t="shared" si="178"/>
        <v>0</v>
      </c>
      <c r="W644" s="1715">
        <f t="shared" si="172"/>
        <v>677</v>
      </c>
      <c r="X644" s="1718">
        <v>677</v>
      </c>
      <c r="Y644" s="1729">
        <v>616297</v>
      </c>
      <c r="Z644" s="1720">
        <v>42563</v>
      </c>
      <c r="AA644" s="1778" t="s">
        <v>213</v>
      </c>
      <c r="AB644" s="1778"/>
      <c r="AH644" s="2296"/>
      <c r="AK644" s="2295"/>
      <c r="AL644" s="2295"/>
    </row>
    <row r="645" spans="1:53" x14ac:dyDescent="0.2">
      <c r="A645" s="1801" t="s">
        <v>1593</v>
      </c>
      <c r="C645" s="1727" t="s">
        <v>1594</v>
      </c>
      <c r="D645" s="1713" t="s">
        <v>68</v>
      </c>
      <c r="E645" s="1713">
        <v>0</v>
      </c>
      <c r="F645" s="1713">
        <v>0</v>
      </c>
      <c r="G645" s="1713">
        <v>0</v>
      </c>
      <c r="H645" s="1713">
        <v>0</v>
      </c>
      <c r="I645" s="1728">
        <v>1</v>
      </c>
      <c r="J645" s="1728">
        <v>1</v>
      </c>
      <c r="L645" s="1715">
        <v>45.56</v>
      </c>
      <c r="N645" s="1715">
        <f t="shared" si="173"/>
        <v>22.78</v>
      </c>
      <c r="O645" s="1715">
        <v>22.78</v>
      </c>
      <c r="P645" s="1788">
        <f t="shared" si="174"/>
        <v>1</v>
      </c>
      <c r="Q645" s="1715">
        <v>0</v>
      </c>
      <c r="R645" s="1788">
        <f t="shared" si="175"/>
        <v>0</v>
      </c>
      <c r="S645" s="1775">
        <f t="shared" si="176"/>
        <v>0</v>
      </c>
      <c r="U645" s="1715">
        <f t="shared" si="177"/>
        <v>0</v>
      </c>
      <c r="V645" s="1715">
        <f t="shared" si="178"/>
        <v>0</v>
      </c>
      <c r="W645" s="1715">
        <f t="shared" si="172"/>
        <v>45.56</v>
      </c>
      <c r="X645" s="1718">
        <v>45.56</v>
      </c>
      <c r="Y645" s="1729">
        <v>616350</v>
      </c>
      <c r="Z645" s="1720">
        <v>42608</v>
      </c>
      <c r="AA645" s="1778" t="s">
        <v>213</v>
      </c>
      <c r="AB645" s="1778"/>
      <c r="AH645" s="2296"/>
      <c r="AK645" s="2295"/>
      <c r="AL645" s="2295"/>
    </row>
    <row r="646" spans="1:53" x14ac:dyDescent="0.2">
      <c r="A646" s="1801" t="s">
        <v>1607</v>
      </c>
      <c r="C646" s="1727" t="s">
        <v>1608</v>
      </c>
      <c r="D646" s="1713" t="s">
        <v>68</v>
      </c>
      <c r="E646" s="1713">
        <v>0</v>
      </c>
      <c r="F646" s="1713">
        <v>0</v>
      </c>
      <c r="G646" s="1713">
        <v>0</v>
      </c>
      <c r="H646" s="1713">
        <v>0</v>
      </c>
      <c r="I646" s="1728">
        <v>1</v>
      </c>
      <c r="J646" s="1728">
        <v>1</v>
      </c>
      <c r="L646" s="1715">
        <v>19.14</v>
      </c>
      <c r="N646" s="1715">
        <f t="shared" si="173"/>
        <v>9.57</v>
      </c>
      <c r="O646" s="1715">
        <v>9.57</v>
      </c>
      <c r="P646" s="1788">
        <f t="shared" si="174"/>
        <v>1</v>
      </c>
      <c r="Q646" s="1715">
        <v>0</v>
      </c>
      <c r="R646" s="1788">
        <f t="shared" si="175"/>
        <v>0</v>
      </c>
      <c r="S646" s="1775">
        <f t="shared" si="176"/>
        <v>0</v>
      </c>
      <c r="U646" s="1715">
        <f t="shared" si="177"/>
        <v>0</v>
      </c>
      <c r="V646" s="1715">
        <f t="shared" si="178"/>
        <v>0</v>
      </c>
      <c r="W646" s="1715">
        <f t="shared" si="172"/>
        <v>19.14</v>
      </c>
      <c r="X646" s="1718">
        <v>19.14</v>
      </c>
      <c r="Y646" s="1729">
        <v>616350</v>
      </c>
      <c r="Z646" s="1720">
        <v>42608</v>
      </c>
      <c r="AA646" s="1778" t="s">
        <v>213</v>
      </c>
      <c r="AB646" s="1778"/>
      <c r="AH646" s="2296"/>
      <c r="AK646" s="2295"/>
      <c r="AL646" s="2295"/>
    </row>
    <row r="647" spans="1:53" x14ac:dyDescent="0.2">
      <c r="A647" s="1801">
        <v>2016344</v>
      </c>
      <c r="C647" s="1727" t="s">
        <v>1610</v>
      </c>
      <c r="D647" s="1713" t="s">
        <v>489</v>
      </c>
      <c r="E647" s="1713">
        <v>1</v>
      </c>
      <c r="F647" s="1713">
        <v>8</v>
      </c>
      <c r="G647" s="1713">
        <v>5</v>
      </c>
      <c r="H647" s="1713">
        <v>3</v>
      </c>
      <c r="I647" s="1728">
        <v>1</v>
      </c>
      <c r="J647" s="1728">
        <v>1</v>
      </c>
      <c r="L647" s="1715">
        <v>2456.3200000000002</v>
      </c>
      <c r="N647" s="1715">
        <f t="shared" si="173"/>
        <v>1794.77</v>
      </c>
      <c r="O647" s="1715">
        <v>1305.17</v>
      </c>
      <c r="P647" s="1788">
        <f t="shared" si="174"/>
        <v>0.72720738590460066</v>
      </c>
      <c r="Q647" s="1715">
        <v>489.6</v>
      </c>
      <c r="R647" s="1788">
        <f t="shared" si="175"/>
        <v>0.2727926140953994</v>
      </c>
      <c r="S647" s="1775">
        <f t="shared" si="176"/>
        <v>19.584</v>
      </c>
      <c r="U647" s="1715">
        <f t="shared" si="177"/>
        <v>0</v>
      </c>
      <c r="V647" s="1715">
        <f t="shared" si="178"/>
        <v>0</v>
      </c>
      <c r="W647" s="1715">
        <f t="shared" si="172"/>
        <v>2456.3200000000002</v>
      </c>
      <c r="X647" s="1718">
        <v>2456.3200000000002</v>
      </c>
      <c r="Y647" s="1729">
        <v>616415</v>
      </c>
      <c r="Z647" s="1720">
        <v>42627</v>
      </c>
      <c r="AA647" s="1778" t="s">
        <v>213</v>
      </c>
      <c r="AB647" s="1778"/>
      <c r="AH647" s="2296"/>
      <c r="AK647" s="2295"/>
      <c r="AL647" s="2295"/>
    </row>
    <row r="648" spans="1:53" x14ac:dyDescent="0.2">
      <c r="A648" s="1801">
        <v>2016345</v>
      </c>
      <c r="C648" s="1727" t="s">
        <v>1611</v>
      </c>
      <c r="D648" s="1713" t="s">
        <v>489</v>
      </c>
      <c r="E648" s="1713">
        <v>1</v>
      </c>
      <c r="F648" s="1713">
        <v>8</v>
      </c>
      <c r="G648" s="1713">
        <v>5</v>
      </c>
      <c r="H648" s="1713">
        <v>3</v>
      </c>
      <c r="I648" s="1728">
        <v>1</v>
      </c>
      <c r="J648" s="1728">
        <v>1</v>
      </c>
      <c r="L648" s="1715">
        <v>2473.64</v>
      </c>
      <c r="N648" s="1715">
        <f t="shared" si="173"/>
        <v>1817.5</v>
      </c>
      <c r="O648" s="1715">
        <v>1376.05</v>
      </c>
      <c r="P648" s="1788">
        <f t="shared" si="174"/>
        <v>0.75711141678129301</v>
      </c>
      <c r="Q648" s="1715">
        <v>441.45</v>
      </c>
      <c r="R648" s="1788">
        <f t="shared" si="175"/>
        <v>0.24288858321870702</v>
      </c>
      <c r="S648" s="1775">
        <f t="shared" si="176"/>
        <v>17.658000000000001</v>
      </c>
      <c r="U648" s="1715">
        <f t="shared" si="177"/>
        <v>0</v>
      </c>
      <c r="V648" s="1715">
        <f t="shared" si="178"/>
        <v>0</v>
      </c>
      <c r="W648" s="1715">
        <f t="shared" si="172"/>
        <v>2473.64</v>
      </c>
      <c r="X648" s="1718">
        <v>2473.64</v>
      </c>
      <c r="Y648" s="1729">
        <v>616416</v>
      </c>
      <c r="Z648" s="1720">
        <v>42627</v>
      </c>
      <c r="AA648" s="1778" t="s">
        <v>213</v>
      </c>
      <c r="AB648" s="1778"/>
      <c r="AH648" s="2296"/>
      <c r="AK648" s="2295"/>
      <c r="AL648" s="2295"/>
    </row>
    <row r="649" spans="1:53" x14ac:dyDescent="0.2">
      <c r="A649" s="1801">
        <v>2016346</v>
      </c>
      <c r="C649" s="1727" t="s">
        <v>1612</v>
      </c>
      <c r="D649" s="1713" t="s">
        <v>489</v>
      </c>
      <c r="E649" s="1713">
        <v>1</v>
      </c>
      <c r="F649" s="1713">
        <v>9</v>
      </c>
      <c r="G649" s="1713">
        <v>6</v>
      </c>
      <c r="H649" s="1713">
        <v>3</v>
      </c>
      <c r="I649" s="1728">
        <v>1</v>
      </c>
      <c r="J649" s="1728">
        <v>1</v>
      </c>
      <c r="L649" s="1715">
        <v>3735.32</v>
      </c>
      <c r="N649" s="1715">
        <f t="shared" si="173"/>
        <v>2712.71</v>
      </c>
      <c r="O649" s="1715">
        <v>2010.71</v>
      </c>
      <c r="P649" s="1788">
        <f t="shared" si="174"/>
        <v>0.74121819140269329</v>
      </c>
      <c r="Q649" s="1715">
        <v>702</v>
      </c>
      <c r="R649" s="1788">
        <f t="shared" si="175"/>
        <v>0.25878180859730676</v>
      </c>
      <c r="S649" s="1775">
        <f t="shared" si="176"/>
        <v>28.08</v>
      </c>
      <c r="U649" s="1715">
        <f t="shared" si="177"/>
        <v>0</v>
      </c>
      <c r="V649" s="1715">
        <f t="shared" si="178"/>
        <v>0</v>
      </c>
      <c r="W649" s="1715">
        <f t="shared" si="172"/>
        <v>3735.32</v>
      </c>
      <c r="X649" s="1718">
        <v>3735.32</v>
      </c>
      <c r="Y649" s="1729">
        <v>616417</v>
      </c>
      <c r="Z649" s="1720">
        <v>42627</v>
      </c>
      <c r="AA649" s="1778" t="s">
        <v>213</v>
      </c>
      <c r="AB649" s="1778"/>
      <c r="AH649" s="2296"/>
      <c r="AK649" s="2295"/>
      <c r="AL649" s="2295"/>
    </row>
    <row r="650" spans="1:53" x14ac:dyDescent="0.2">
      <c r="A650" s="1801">
        <v>2016347</v>
      </c>
      <c r="C650" s="1727" t="s">
        <v>1613</v>
      </c>
      <c r="D650" s="1713" t="s">
        <v>489</v>
      </c>
      <c r="E650" s="1713">
        <v>1</v>
      </c>
      <c r="F650" s="1713">
        <v>9</v>
      </c>
      <c r="G650" s="1713">
        <v>6</v>
      </c>
      <c r="H650" s="1713">
        <v>3</v>
      </c>
      <c r="I650" s="1728">
        <v>1</v>
      </c>
      <c r="J650" s="1728">
        <v>1</v>
      </c>
      <c r="L650" s="1715">
        <v>2715.02</v>
      </c>
      <c r="N650" s="1715">
        <f t="shared" si="173"/>
        <v>1980.98</v>
      </c>
      <c r="O650" s="1715">
        <v>1475.18</v>
      </c>
      <c r="P650" s="1788">
        <f t="shared" si="174"/>
        <v>0.74467182909469054</v>
      </c>
      <c r="Q650" s="1715">
        <v>505.8</v>
      </c>
      <c r="R650" s="1788">
        <f t="shared" si="175"/>
        <v>0.25532817090530951</v>
      </c>
      <c r="S650" s="1775">
        <f t="shared" si="176"/>
        <v>20.231999999999999</v>
      </c>
      <c r="U650" s="1715">
        <f t="shared" si="177"/>
        <v>0</v>
      </c>
      <c r="V650" s="1715">
        <f t="shared" si="178"/>
        <v>0</v>
      </c>
      <c r="W650" s="1715">
        <f t="shared" si="172"/>
        <v>2715.02</v>
      </c>
      <c r="X650" s="1718">
        <v>2715.02</v>
      </c>
      <c r="Y650" s="1729">
        <v>616418</v>
      </c>
      <c r="Z650" s="1720">
        <v>42627</v>
      </c>
      <c r="AA650" s="1778" t="s">
        <v>213</v>
      </c>
      <c r="AB650" s="1778"/>
      <c r="AH650" s="2296"/>
      <c r="AK650" s="2295"/>
      <c r="AL650" s="2295"/>
    </row>
    <row r="651" spans="1:53" x14ac:dyDescent="0.2">
      <c r="A651" s="1801">
        <v>2016348</v>
      </c>
      <c r="C651" s="1727" t="s">
        <v>1614</v>
      </c>
      <c r="D651" s="1713" t="s">
        <v>489</v>
      </c>
      <c r="E651" s="1713">
        <v>1</v>
      </c>
      <c r="F651" s="1713">
        <v>12</v>
      </c>
      <c r="G651" s="1713">
        <v>7</v>
      </c>
      <c r="H651" s="1713">
        <v>5</v>
      </c>
      <c r="I651" s="1728">
        <v>1</v>
      </c>
      <c r="J651" s="1728">
        <v>1</v>
      </c>
      <c r="L651" s="1715">
        <v>3718.43</v>
      </c>
      <c r="N651" s="1715">
        <f t="shared" si="173"/>
        <v>2733.65</v>
      </c>
      <c r="O651" s="1715">
        <v>2027.15</v>
      </c>
      <c r="P651" s="1788">
        <f t="shared" si="174"/>
        <v>0.74155433212005928</v>
      </c>
      <c r="Q651" s="1715">
        <v>706.5</v>
      </c>
      <c r="R651" s="1788">
        <f t="shared" si="175"/>
        <v>0.25844566787994072</v>
      </c>
      <c r="S651" s="1775">
        <f t="shared" si="176"/>
        <v>28.26</v>
      </c>
      <c r="U651" s="1715">
        <f t="shared" si="177"/>
        <v>0</v>
      </c>
      <c r="V651" s="1715">
        <f t="shared" si="178"/>
        <v>0</v>
      </c>
      <c r="W651" s="1715">
        <f t="shared" si="172"/>
        <v>3718.43</v>
      </c>
      <c r="X651" s="1718">
        <v>3718.43</v>
      </c>
      <c r="Y651" s="1729">
        <v>616412</v>
      </c>
      <c r="Z651" s="1720">
        <v>42627</v>
      </c>
      <c r="AA651" s="1778" t="s">
        <v>213</v>
      </c>
      <c r="AB651" s="1778"/>
      <c r="AH651" s="2296"/>
      <c r="AK651" s="2295"/>
      <c r="AL651" s="2295"/>
    </row>
    <row r="652" spans="1:53" x14ac:dyDescent="0.2">
      <c r="A652" s="1801">
        <v>2016349</v>
      </c>
      <c r="C652" s="1727" t="s">
        <v>1615</v>
      </c>
      <c r="D652" s="1713" t="s">
        <v>68</v>
      </c>
      <c r="E652" s="1713">
        <v>1</v>
      </c>
      <c r="F652" s="1713">
        <v>11</v>
      </c>
      <c r="G652" s="1713">
        <v>6</v>
      </c>
      <c r="H652" s="1713">
        <v>3</v>
      </c>
      <c r="I652" s="1728">
        <v>1</v>
      </c>
      <c r="J652" s="1728">
        <v>1</v>
      </c>
      <c r="K652" s="1853" t="s">
        <v>1295</v>
      </c>
      <c r="L652" s="1715">
        <v>4603</v>
      </c>
      <c r="N652" s="1715">
        <f t="shared" si="173"/>
        <v>2912.16</v>
      </c>
      <c r="O652" s="1715">
        <v>2462.16</v>
      </c>
      <c r="P652" s="1788">
        <f t="shared" si="174"/>
        <v>0.84547552332289433</v>
      </c>
      <c r="Q652" s="1715">
        <v>450</v>
      </c>
      <c r="R652" s="1788">
        <f t="shared" si="175"/>
        <v>0.15452447667710567</v>
      </c>
      <c r="S652" s="1775">
        <f t="shared" si="176"/>
        <v>18</v>
      </c>
      <c r="U652" s="1715">
        <f t="shared" si="177"/>
        <v>0</v>
      </c>
      <c r="V652" s="1715">
        <f t="shared" si="178"/>
        <v>0</v>
      </c>
      <c r="W652" s="1715">
        <f t="shared" si="172"/>
        <v>4603</v>
      </c>
      <c r="X652" s="1718">
        <v>4603</v>
      </c>
      <c r="Y652" s="1729">
        <v>616544</v>
      </c>
      <c r="Z652" s="1720">
        <v>42671</v>
      </c>
      <c r="AA652" s="1778" t="s">
        <v>213</v>
      </c>
      <c r="AB652" s="1778"/>
      <c r="AH652" s="2296"/>
      <c r="AK652" s="2295"/>
      <c r="AL652" s="2295"/>
    </row>
    <row r="653" spans="1:53" x14ac:dyDescent="0.2">
      <c r="A653" s="1801">
        <v>2016350</v>
      </c>
      <c r="C653" s="1727" t="s">
        <v>1616</v>
      </c>
      <c r="D653" s="1713" t="s">
        <v>68</v>
      </c>
      <c r="E653" s="1713">
        <v>1</v>
      </c>
      <c r="F653" s="1713">
        <v>11</v>
      </c>
      <c r="G653" s="1713">
        <v>6</v>
      </c>
      <c r="H653" s="1713">
        <v>3</v>
      </c>
      <c r="I653" s="1728">
        <v>1</v>
      </c>
      <c r="J653" s="1728">
        <v>1</v>
      </c>
      <c r="K653" s="1853" t="s">
        <v>1295</v>
      </c>
      <c r="L653" s="1715">
        <v>4355</v>
      </c>
      <c r="N653" s="1715">
        <f t="shared" si="173"/>
        <v>2706.62</v>
      </c>
      <c r="O653" s="1715">
        <v>2261.62</v>
      </c>
      <c r="P653" s="1788">
        <f t="shared" si="174"/>
        <v>0.83558829832041437</v>
      </c>
      <c r="Q653" s="1715">
        <v>445</v>
      </c>
      <c r="R653" s="1788">
        <f t="shared" si="175"/>
        <v>0.1644117016795856</v>
      </c>
      <c r="S653" s="1775">
        <f t="shared" si="176"/>
        <v>17.8</v>
      </c>
      <c r="U653" s="1715">
        <f t="shared" si="177"/>
        <v>0</v>
      </c>
      <c r="V653" s="1715">
        <f t="shared" si="178"/>
        <v>0</v>
      </c>
      <c r="W653" s="1715">
        <f t="shared" si="172"/>
        <v>4355</v>
      </c>
      <c r="X653" s="1718">
        <v>4355</v>
      </c>
      <c r="Y653" s="1729">
        <v>616353</v>
      </c>
      <c r="Z653" s="1720">
        <v>42608</v>
      </c>
      <c r="AA653" s="1778" t="s">
        <v>213</v>
      </c>
      <c r="AB653" s="1778"/>
      <c r="AH653" s="2296"/>
      <c r="AK653" s="2295"/>
      <c r="AL653" s="2295"/>
    </row>
    <row r="654" spans="1:53" x14ac:dyDescent="0.2">
      <c r="A654" s="1801">
        <v>2016351</v>
      </c>
      <c r="C654" s="1727" t="s">
        <v>1617</v>
      </c>
      <c r="D654" s="1713" t="s">
        <v>68</v>
      </c>
      <c r="E654" s="1713">
        <v>1</v>
      </c>
      <c r="F654" s="1713">
        <v>13</v>
      </c>
      <c r="G654" s="1713">
        <v>6</v>
      </c>
      <c r="H654" s="1713">
        <v>4</v>
      </c>
      <c r="I654" s="1728">
        <v>1</v>
      </c>
      <c r="J654" s="1728">
        <v>1</v>
      </c>
      <c r="L654" s="1715">
        <v>3818</v>
      </c>
      <c r="N654" s="1715">
        <f t="shared" si="173"/>
        <v>2659.16</v>
      </c>
      <c r="O654" s="1715">
        <v>2119.16</v>
      </c>
      <c r="P654" s="1788">
        <f t="shared" si="174"/>
        <v>0.79692835331458056</v>
      </c>
      <c r="Q654" s="1715">
        <v>540</v>
      </c>
      <c r="R654" s="1788">
        <f t="shared" si="175"/>
        <v>0.20307164668541947</v>
      </c>
      <c r="S654" s="1775">
        <f t="shared" si="176"/>
        <v>21.6</v>
      </c>
      <c r="U654" s="1715">
        <f t="shared" si="177"/>
        <v>0</v>
      </c>
      <c r="V654" s="1715">
        <f t="shared" si="178"/>
        <v>0</v>
      </c>
      <c r="W654" s="1715">
        <f t="shared" si="172"/>
        <v>3818</v>
      </c>
      <c r="X654" s="1718">
        <v>3818</v>
      </c>
      <c r="Y654" s="1729">
        <v>616354</v>
      </c>
      <c r="Z654" s="1720">
        <v>42608</v>
      </c>
      <c r="AA654" s="1778" t="s">
        <v>213</v>
      </c>
      <c r="AB654" s="1778"/>
      <c r="AH654" s="2296"/>
      <c r="AK654" s="2295"/>
      <c r="AL654" s="2295"/>
    </row>
    <row r="655" spans="1:53" x14ac:dyDescent="0.2">
      <c r="A655" s="1801">
        <v>2016352</v>
      </c>
      <c r="B655" s="1868"/>
      <c r="C655" s="1868" t="s">
        <v>1835</v>
      </c>
      <c r="D655" s="1713" t="s">
        <v>68</v>
      </c>
      <c r="E655" s="1713">
        <v>1</v>
      </c>
      <c r="F655" s="1713">
        <v>12</v>
      </c>
      <c r="G655" s="1713">
        <v>6</v>
      </c>
      <c r="H655" s="1713">
        <v>3</v>
      </c>
      <c r="I655" s="1728">
        <v>1</v>
      </c>
      <c r="J655" s="1728">
        <v>1</v>
      </c>
      <c r="K655" s="1853" t="s">
        <v>1308</v>
      </c>
      <c r="L655" s="1715">
        <v>3218</v>
      </c>
      <c r="M655" s="1715">
        <v>3226.58</v>
      </c>
      <c r="N655" s="1715">
        <f t="shared" si="173"/>
        <v>2189.73</v>
      </c>
      <c r="O655" s="1715">
        <v>1737.48</v>
      </c>
      <c r="P655" s="1788">
        <f t="shared" si="174"/>
        <v>0.79346768779712562</v>
      </c>
      <c r="Q655" s="1715">
        <v>452.25</v>
      </c>
      <c r="R655" s="1788">
        <f t="shared" si="175"/>
        <v>0.20653231220287432</v>
      </c>
      <c r="S655" s="1775">
        <f t="shared" si="176"/>
        <v>18.09</v>
      </c>
      <c r="U655" s="1715">
        <f t="shared" si="177"/>
        <v>0</v>
      </c>
      <c r="V655" s="1715">
        <f t="shared" si="178"/>
        <v>0</v>
      </c>
      <c r="W655" s="1715">
        <f t="shared" si="172"/>
        <v>3218</v>
      </c>
      <c r="X655" s="1718">
        <v>3218</v>
      </c>
      <c r="Y655" s="1729">
        <v>616421</v>
      </c>
      <c r="Z655" s="1720">
        <v>42634</v>
      </c>
      <c r="AA655" s="1778" t="s">
        <v>213</v>
      </c>
      <c r="AB655" s="1778"/>
      <c r="AH655" s="2296"/>
      <c r="AK655" s="2295"/>
      <c r="AL655" s="2295"/>
    </row>
    <row r="656" spans="1:53" x14ac:dyDescent="0.2">
      <c r="A656" s="1801">
        <v>2016353</v>
      </c>
      <c r="C656" s="1727" t="s">
        <v>1619</v>
      </c>
      <c r="D656" s="1713" t="s">
        <v>68</v>
      </c>
      <c r="E656" s="1713">
        <v>0</v>
      </c>
      <c r="F656" s="1713">
        <v>6</v>
      </c>
      <c r="G656" s="1713">
        <v>0</v>
      </c>
      <c r="H656" s="1713">
        <v>6</v>
      </c>
      <c r="I656" s="1728">
        <v>1</v>
      </c>
      <c r="J656" s="1728">
        <v>1</v>
      </c>
      <c r="L656" s="1715">
        <v>4074</v>
      </c>
      <c r="N656" s="1715">
        <f t="shared" si="173"/>
        <v>2393.73</v>
      </c>
      <c r="O656" s="1715">
        <v>1893.73</v>
      </c>
      <c r="P656" s="1788">
        <f t="shared" si="174"/>
        <v>0.79112097020131766</v>
      </c>
      <c r="Q656" s="1715">
        <v>500</v>
      </c>
      <c r="R656" s="1788">
        <f t="shared" si="175"/>
        <v>0.20887902979868239</v>
      </c>
      <c r="S656" s="1775">
        <f t="shared" si="176"/>
        <v>20</v>
      </c>
      <c r="U656" s="1715">
        <f t="shared" si="177"/>
        <v>0</v>
      </c>
      <c r="V656" s="1715">
        <f t="shared" si="178"/>
        <v>0</v>
      </c>
      <c r="W656" s="1715">
        <f t="shared" si="172"/>
        <v>4074</v>
      </c>
      <c r="X656" s="1718">
        <v>4074</v>
      </c>
      <c r="Y656" s="1729">
        <v>616306</v>
      </c>
      <c r="Z656" s="1720">
        <v>42566</v>
      </c>
      <c r="AA656" s="1778" t="s">
        <v>213</v>
      </c>
      <c r="AB656" s="1778"/>
      <c r="AH656" s="2296"/>
      <c r="AK656" s="2295"/>
      <c r="AL656" s="2295"/>
    </row>
    <row r="657" spans="1:28" s="1713" customFormat="1" x14ac:dyDescent="0.2">
      <c r="A657" s="1801">
        <v>2016354</v>
      </c>
      <c r="B657" s="1727"/>
      <c r="C657" s="1727">
        <v>547416</v>
      </c>
      <c r="D657" s="1713" t="s">
        <v>68</v>
      </c>
      <c r="E657" s="1713">
        <v>1</v>
      </c>
      <c r="F657" s="1713">
        <v>8</v>
      </c>
      <c r="G657" s="1713">
        <v>5</v>
      </c>
      <c r="H657" s="1713">
        <v>3</v>
      </c>
      <c r="I657" s="1728">
        <v>1</v>
      </c>
      <c r="J657" s="1728">
        <v>1</v>
      </c>
      <c r="K657" s="1853" t="s">
        <v>1308</v>
      </c>
      <c r="L657" s="1715">
        <v>3444</v>
      </c>
      <c r="M657" s="1715">
        <v>3316.82</v>
      </c>
      <c r="N657" s="1715">
        <f t="shared" si="173"/>
        <v>2242.3599999999997</v>
      </c>
      <c r="O657" s="1715">
        <v>1772.11</v>
      </c>
      <c r="P657" s="1788">
        <f t="shared" si="174"/>
        <v>0.7902879109509624</v>
      </c>
      <c r="Q657" s="1715">
        <v>470.25</v>
      </c>
      <c r="R657" s="1788">
        <f t="shared" si="175"/>
        <v>0.20971208904903765</v>
      </c>
      <c r="S657" s="1775">
        <f t="shared" si="176"/>
        <v>18.809999999999999</v>
      </c>
      <c r="T657" s="1750"/>
      <c r="U657" s="1715">
        <f t="shared" si="177"/>
        <v>0</v>
      </c>
      <c r="V657" s="1715">
        <f t="shared" si="178"/>
        <v>0</v>
      </c>
      <c r="W657" s="1715">
        <f t="shared" si="172"/>
        <v>3444</v>
      </c>
      <c r="X657" s="1718">
        <v>3444</v>
      </c>
      <c r="Y657" s="1729">
        <v>616334</v>
      </c>
      <c r="Z657" s="1720">
        <v>42573</v>
      </c>
      <c r="AA657" s="1778" t="s">
        <v>213</v>
      </c>
      <c r="AB657" s="1875"/>
    </row>
    <row r="658" spans="1:28" s="1713" customFormat="1" x14ac:dyDescent="0.2">
      <c r="A658" s="1801">
        <v>2016355</v>
      </c>
      <c r="B658" s="1727"/>
      <c r="C658" s="1727">
        <v>570516</v>
      </c>
      <c r="D658" s="1713" t="s">
        <v>68</v>
      </c>
      <c r="E658" s="1713">
        <v>0</v>
      </c>
      <c r="F658" s="1713">
        <v>1</v>
      </c>
      <c r="G658" s="1713">
        <v>1</v>
      </c>
      <c r="H658" s="1713">
        <v>0</v>
      </c>
      <c r="I658" s="1728">
        <v>1</v>
      </c>
      <c r="J658" s="1728">
        <v>1</v>
      </c>
      <c r="K658" s="1853" t="s">
        <v>1308</v>
      </c>
      <c r="L658" s="1715">
        <v>170</v>
      </c>
      <c r="M658" s="1715">
        <v>192.66</v>
      </c>
      <c r="N658" s="1715">
        <f t="shared" si="173"/>
        <v>131.34</v>
      </c>
      <c r="O658" s="1715">
        <v>97.14</v>
      </c>
      <c r="P658" s="1788">
        <f t="shared" si="174"/>
        <v>0.73960712654179994</v>
      </c>
      <c r="Q658" s="1715">
        <v>34.200000000000003</v>
      </c>
      <c r="R658" s="1788">
        <f t="shared" si="175"/>
        <v>0.26039287345820011</v>
      </c>
      <c r="S658" s="1775">
        <f t="shared" si="176"/>
        <v>1.3680000000000001</v>
      </c>
      <c r="T658" s="1750"/>
      <c r="U658" s="1715">
        <f t="shared" si="177"/>
        <v>0</v>
      </c>
      <c r="V658" s="1715">
        <f t="shared" si="178"/>
        <v>0</v>
      </c>
      <c r="W658" s="1715">
        <f t="shared" si="172"/>
        <v>170</v>
      </c>
      <c r="X658" s="1718">
        <v>170</v>
      </c>
      <c r="Y658" s="1729">
        <v>616335</v>
      </c>
      <c r="Z658" s="1720">
        <v>42573</v>
      </c>
      <c r="AA658" s="1778" t="s">
        <v>213</v>
      </c>
      <c r="AB658" s="1875"/>
    </row>
    <row r="659" spans="1:28" s="1713" customFormat="1" x14ac:dyDescent="0.2">
      <c r="A659" s="1801">
        <v>2016356</v>
      </c>
      <c r="B659" s="1727"/>
      <c r="C659" s="1727">
        <v>545216</v>
      </c>
      <c r="D659" s="1713" t="s">
        <v>68</v>
      </c>
      <c r="E659" s="1713">
        <v>1</v>
      </c>
      <c r="F659" s="1713">
        <v>9</v>
      </c>
      <c r="G659" s="1713">
        <v>5</v>
      </c>
      <c r="H659" s="1713">
        <v>3</v>
      </c>
      <c r="I659" s="1728">
        <v>1</v>
      </c>
      <c r="J659" s="1728">
        <v>1</v>
      </c>
      <c r="K659" s="1853"/>
      <c r="L659" s="1715">
        <v>2638</v>
      </c>
      <c r="M659" s="1715">
        <v>2645.92</v>
      </c>
      <c r="N659" s="1715">
        <f t="shared" si="173"/>
        <v>1783.57</v>
      </c>
      <c r="O659" s="1715">
        <v>1380.82</v>
      </c>
      <c r="P659" s="1788">
        <f t="shared" si="174"/>
        <v>0.77418884596623627</v>
      </c>
      <c r="Q659" s="1715">
        <v>402.75</v>
      </c>
      <c r="R659" s="1788">
        <f t="shared" si="175"/>
        <v>0.22581115403376376</v>
      </c>
      <c r="S659" s="1775">
        <f t="shared" si="176"/>
        <v>16.11</v>
      </c>
      <c r="T659" s="1750"/>
      <c r="U659" s="1715">
        <f t="shared" si="177"/>
        <v>0</v>
      </c>
      <c r="V659" s="1715">
        <f t="shared" si="178"/>
        <v>0</v>
      </c>
      <c r="W659" s="1715">
        <f t="shared" si="172"/>
        <v>2638</v>
      </c>
      <c r="X659" s="1718">
        <v>2638</v>
      </c>
      <c r="Y659" s="1729">
        <v>616336</v>
      </c>
      <c r="Z659" s="1720">
        <v>42573</v>
      </c>
      <c r="AA659" s="1778" t="s">
        <v>213</v>
      </c>
      <c r="AB659" s="1875"/>
    </row>
    <row r="660" spans="1:28" s="1713" customFormat="1" x14ac:dyDescent="0.2">
      <c r="A660" s="1801" t="s">
        <v>1683</v>
      </c>
      <c r="B660" s="1727"/>
      <c r="C660" s="1727" t="s">
        <v>1623</v>
      </c>
      <c r="D660" s="1713" t="s">
        <v>68</v>
      </c>
      <c r="E660" s="1713">
        <v>1</v>
      </c>
      <c r="F660" s="1713">
        <v>8</v>
      </c>
      <c r="G660" s="1713">
        <v>4</v>
      </c>
      <c r="H660" s="1713">
        <v>3</v>
      </c>
      <c r="I660" s="1728">
        <v>1</v>
      </c>
      <c r="J660" s="1728">
        <v>1</v>
      </c>
      <c r="K660" s="1853" t="s">
        <v>1295</v>
      </c>
      <c r="L660" s="1715">
        <v>5046.84</v>
      </c>
      <c r="M660" s="1715">
        <v>5046.84</v>
      </c>
      <c r="N660" s="1715">
        <f>O660+Q660</f>
        <v>3111.58</v>
      </c>
      <c r="O660" s="1715">
        <v>2577.4299999999998</v>
      </c>
      <c r="P660" s="1788">
        <f>IF(N660&lt;=0,"",O660/N660)</f>
        <v>0.82833480096928247</v>
      </c>
      <c r="Q660" s="1715">
        <v>534.15</v>
      </c>
      <c r="R660" s="1788">
        <f>IF(N660&lt;=0,"",Q660/N660)</f>
        <v>0.1716651990307175</v>
      </c>
      <c r="S660" s="1775">
        <f>Q660/$S$1</f>
        <v>21.366</v>
      </c>
      <c r="T660" s="1750"/>
      <c r="U660" s="1715">
        <f t="shared" si="177"/>
        <v>0</v>
      </c>
      <c r="V660" s="1715">
        <f t="shared" si="178"/>
        <v>0</v>
      </c>
      <c r="W660" s="1715">
        <f t="shared" si="172"/>
        <v>5046.84</v>
      </c>
      <c r="X660" s="1718">
        <v>5046.84</v>
      </c>
      <c r="Y660" s="1729">
        <v>616337</v>
      </c>
      <c r="Z660" s="1720">
        <v>42573</v>
      </c>
      <c r="AA660" s="1778" t="s">
        <v>213</v>
      </c>
      <c r="AB660" s="1875"/>
    </row>
    <row r="661" spans="1:28" s="1713" customFormat="1" x14ac:dyDescent="0.2">
      <c r="A661" s="1801">
        <v>2016358</v>
      </c>
      <c r="B661" s="1727"/>
      <c r="C661" s="1727" t="s">
        <v>1626</v>
      </c>
      <c r="D661" s="1713" t="s">
        <v>1549</v>
      </c>
      <c r="E661" s="1713">
        <v>1</v>
      </c>
      <c r="F661" s="1713">
        <v>7</v>
      </c>
      <c r="G661" s="1713">
        <v>5</v>
      </c>
      <c r="H661" s="1713">
        <v>2</v>
      </c>
      <c r="I661" s="1728">
        <v>1</v>
      </c>
      <c r="J661" s="1728">
        <v>1</v>
      </c>
      <c r="K661" s="1853"/>
      <c r="L661" s="1715">
        <v>1688.68</v>
      </c>
      <c r="M661" s="1715"/>
      <c r="N661" s="1715">
        <f t="shared" si="173"/>
        <v>912.33999999999992</v>
      </c>
      <c r="O661" s="1715">
        <v>669.42</v>
      </c>
      <c r="P661" s="1788">
        <f t="shared" si="174"/>
        <v>0.73373961461735759</v>
      </c>
      <c r="Q661" s="1715">
        <v>242.92</v>
      </c>
      <c r="R661" s="1788">
        <f t="shared" si="175"/>
        <v>0.26626038538264246</v>
      </c>
      <c r="S661" s="1775">
        <f t="shared" si="176"/>
        <v>9.7167999999999992</v>
      </c>
      <c r="T661" s="1750"/>
      <c r="U661" s="1715">
        <f t="shared" si="177"/>
        <v>0</v>
      </c>
      <c r="V661" s="1715">
        <f t="shared" si="178"/>
        <v>0</v>
      </c>
      <c r="W661" s="1715">
        <f t="shared" si="172"/>
        <v>1688.68</v>
      </c>
      <c r="X661" s="1718">
        <v>1688.68</v>
      </c>
      <c r="Y661" s="1729">
        <v>616367</v>
      </c>
      <c r="Z661" s="1720">
        <v>42608</v>
      </c>
      <c r="AA661" s="1778" t="s">
        <v>213</v>
      </c>
      <c r="AB661" s="1875"/>
    </row>
    <row r="662" spans="1:28" s="1713" customFormat="1" x14ac:dyDescent="0.2">
      <c r="A662" s="1801">
        <v>2016359</v>
      </c>
      <c r="B662" s="1727"/>
      <c r="C662" s="1886" t="s">
        <v>1627</v>
      </c>
      <c r="D662" s="1713" t="s">
        <v>1549</v>
      </c>
      <c r="E662" s="1713">
        <v>1</v>
      </c>
      <c r="F662" s="1713">
        <v>8</v>
      </c>
      <c r="G662" s="1713">
        <v>5</v>
      </c>
      <c r="H662" s="1713">
        <v>0</v>
      </c>
      <c r="I662" s="1728">
        <v>1</v>
      </c>
      <c r="J662" s="1728">
        <v>1</v>
      </c>
      <c r="K662" s="1853"/>
      <c r="L662" s="1715">
        <v>1205.29</v>
      </c>
      <c r="M662" s="1715"/>
      <c r="N662" s="1715">
        <f t="shared" si="173"/>
        <v>737.69</v>
      </c>
      <c r="O662" s="1715">
        <v>544.72</v>
      </c>
      <c r="P662" s="1788">
        <f t="shared" si="174"/>
        <v>0.73841315457712586</v>
      </c>
      <c r="Q662" s="1715">
        <v>192.97</v>
      </c>
      <c r="R662" s="1788">
        <f t="shared" si="175"/>
        <v>0.26158684542287408</v>
      </c>
      <c r="S662" s="1775">
        <f t="shared" si="176"/>
        <v>7.7187999999999999</v>
      </c>
      <c r="T662" s="1750"/>
      <c r="U662" s="1715">
        <f t="shared" si="177"/>
        <v>0</v>
      </c>
      <c r="V662" s="1715">
        <f t="shared" si="178"/>
        <v>0</v>
      </c>
      <c r="W662" s="1715">
        <f t="shared" si="172"/>
        <v>1205.29</v>
      </c>
      <c r="X662" s="1718">
        <v>1205.29</v>
      </c>
      <c r="Y662" s="1729">
        <v>616368</v>
      </c>
      <c r="Z662" s="1720">
        <v>42608</v>
      </c>
      <c r="AA662" s="1778" t="s">
        <v>213</v>
      </c>
      <c r="AB662" s="1875"/>
    </row>
    <row r="663" spans="1:28" s="1713" customFormat="1" x14ac:dyDescent="0.2">
      <c r="A663" s="1801">
        <v>2016360</v>
      </c>
      <c r="B663" s="1727"/>
      <c r="C663" s="1886" t="s">
        <v>1628</v>
      </c>
      <c r="D663" s="1713" t="s">
        <v>1549</v>
      </c>
      <c r="E663" s="1713">
        <v>1</v>
      </c>
      <c r="F663" s="1713">
        <v>3</v>
      </c>
      <c r="G663" s="1713">
        <v>4</v>
      </c>
      <c r="H663" s="1713">
        <v>0</v>
      </c>
      <c r="I663" s="1728">
        <v>1</v>
      </c>
      <c r="J663" s="1728">
        <v>1</v>
      </c>
      <c r="K663" s="1853"/>
      <c r="L663" s="1715">
        <v>568.74</v>
      </c>
      <c r="M663" s="1715"/>
      <c r="N663" s="1715">
        <f t="shared" si="173"/>
        <v>399</v>
      </c>
      <c r="O663" s="1715">
        <v>274</v>
      </c>
      <c r="P663" s="1788">
        <f t="shared" si="174"/>
        <v>0.68671679197994984</v>
      </c>
      <c r="Q663" s="1715">
        <v>125</v>
      </c>
      <c r="R663" s="1788">
        <f t="shared" si="175"/>
        <v>0.31328320802005011</v>
      </c>
      <c r="S663" s="1775">
        <f t="shared" si="176"/>
        <v>5</v>
      </c>
      <c r="T663" s="1750"/>
      <c r="U663" s="1715">
        <f t="shared" si="177"/>
        <v>0</v>
      </c>
      <c r="V663" s="1715">
        <f t="shared" si="178"/>
        <v>0</v>
      </c>
      <c r="W663" s="1715">
        <f t="shared" si="172"/>
        <v>568.74</v>
      </c>
      <c r="X663" s="1718">
        <v>568.74</v>
      </c>
      <c r="Y663" s="1729">
        <v>616369</v>
      </c>
      <c r="Z663" s="1720">
        <v>42608</v>
      </c>
      <c r="AA663" s="1778" t="s">
        <v>213</v>
      </c>
      <c r="AB663" s="1875"/>
    </row>
    <row r="664" spans="1:28" s="1713" customFormat="1" x14ac:dyDescent="0.2">
      <c r="A664" s="1801">
        <v>2016361</v>
      </c>
      <c r="B664" s="1727"/>
      <c r="C664" s="1886" t="s">
        <v>1629</v>
      </c>
      <c r="D664" s="1713" t="s">
        <v>1549</v>
      </c>
      <c r="E664" s="1713">
        <v>1</v>
      </c>
      <c r="F664" s="1713">
        <v>7</v>
      </c>
      <c r="G664" s="1713">
        <v>3</v>
      </c>
      <c r="H664" s="1713">
        <v>1</v>
      </c>
      <c r="I664" s="1728">
        <v>1</v>
      </c>
      <c r="J664" s="1728">
        <v>1</v>
      </c>
      <c r="K664" s="1853"/>
      <c r="L664" s="1715">
        <v>1295.6600000000001</v>
      </c>
      <c r="M664" s="1715"/>
      <c r="N664" s="1715">
        <f t="shared" si="173"/>
        <v>781.92</v>
      </c>
      <c r="O664" s="1715">
        <v>583.41</v>
      </c>
      <c r="P664" s="1788">
        <f t="shared" si="174"/>
        <v>0.74612492326580726</v>
      </c>
      <c r="Q664" s="1715">
        <v>198.51</v>
      </c>
      <c r="R664" s="1788">
        <f t="shared" si="175"/>
        <v>0.25387507673419274</v>
      </c>
      <c r="S664" s="1775">
        <f t="shared" si="176"/>
        <v>7.9403999999999995</v>
      </c>
      <c r="T664" s="1750"/>
      <c r="U664" s="1715">
        <f t="shared" si="177"/>
        <v>0</v>
      </c>
      <c r="V664" s="1715">
        <f t="shared" si="178"/>
        <v>0</v>
      </c>
      <c r="W664" s="1715">
        <f t="shared" si="172"/>
        <v>1295.6600000000001</v>
      </c>
      <c r="X664" s="1718">
        <v>1295.6600000000001</v>
      </c>
      <c r="Y664" s="1729">
        <v>616370</v>
      </c>
      <c r="Z664" s="1720">
        <v>42608</v>
      </c>
      <c r="AA664" s="1778" t="s">
        <v>213</v>
      </c>
      <c r="AB664" s="1875"/>
    </row>
    <row r="665" spans="1:28" s="1713" customFormat="1" x14ac:dyDescent="0.2">
      <c r="A665" s="1801" t="s">
        <v>1632</v>
      </c>
      <c r="B665" s="1727"/>
      <c r="C665" s="1886" t="s">
        <v>1441</v>
      </c>
      <c r="D665" s="1713" t="s">
        <v>68</v>
      </c>
      <c r="E665" s="1713">
        <v>0</v>
      </c>
      <c r="F665" s="1713">
        <v>0</v>
      </c>
      <c r="G665" s="1713">
        <v>0</v>
      </c>
      <c r="H665" s="1713">
        <v>0</v>
      </c>
      <c r="I665" s="1728">
        <v>1</v>
      </c>
      <c r="J665" s="1728">
        <v>1</v>
      </c>
      <c r="K665" s="1853"/>
      <c r="L665" s="1715">
        <v>98.3</v>
      </c>
      <c r="M665" s="1715"/>
      <c r="N665" s="1715">
        <f t="shared" si="173"/>
        <v>49.15</v>
      </c>
      <c r="O665" s="1715">
        <v>49.15</v>
      </c>
      <c r="P665" s="1788">
        <f t="shared" si="174"/>
        <v>1</v>
      </c>
      <c r="Q665" s="1715">
        <v>0</v>
      </c>
      <c r="R665" s="1788">
        <f t="shared" si="175"/>
        <v>0</v>
      </c>
      <c r="S665" s="1775">
        <f t="shared" si="176"/>
        <v>0</v>
      </c>
      <c r="T665" s="1750"/>
      <c r="U665" s="1715">
        <f t="shared" si="177"/>
        <v>0</v>
      </c>
      <c r="V665" s="1715">
        <f t="shared" si="178"/>
        <v>0</v>
      </c>
      <c r="W665" s="1715">
        <f t="shared" si="172"/>
        <v>98.3</v>
      </c>
      <c r="X665" s="1718">
        <v>98.3</v>
      </c>
      <c r="Y665" s="1729">
        <v>616350</v>
      </c>
      <c r="Z665" s="1720">
        <v>42608</v>
      </c>
      <c r="AA665" s="1778" t="s">
        <v>213</v>
      </c>
      <c r="AB665" s="1875"/>
    </row>
    <row r="666" spans="1:28" s="1713" customFormat="1" x14ac:dyDescent="0.2">
      <c r="A666" s="1801">
        <v>2016363</v>
      </c>
      <c r="B666" s="1727"/>
      <c r="C666" s="1727">
        <v>580616</v>
      </c>
      <c r="D666" s="1713" t="s">
        <v>68</v>
      </c>
      <c r="E666" s="1713">
        <v>1</v>
      </c>
      <c r="F666" s="1713">
        <v>12</v>
      </c>
      <c r="G666" s="1713">
        <v>6</v>
      </c>
      <c r="H666" s="1713">
        <v>4</v>
      </c>
      <c r="I666" s="1728">
        <v>1</v>
      </c>
      <c r="J666" s="1728">
        <v>1</v>
      </c>
      <c r="K666" s="1853"/>
      <c r="L666" s="1715">
        <v>3610</v>
      </c>
      <c r="M666" s="1715">
        <v>3692.05</v>
      </c>
      <c r="N666" s="1715">
        <f t="shared" si="173"/>
        <v>2506.4899999999998</v>
      </c>
      <c r="O666" s="1715">
        <v>1907.99</v>
      </c>
      <c r="P666" s="1788">
        <f t="shared" si="174"/>
        <v>0.76121987320914908</v>
      </c>
      <c r="Q666" s="1715">
        <v>598.5</v>
      </c>
      <c r="R666" s="1788">
        <f t="shared" si="175"/>
        <v>0.23878012679085098</v>
      </c>
      <c r="S666" s="1775">
        <f t="shared" si="176"/>
        <v>23.94</v>
      </c>
      <c r="T666" s="1750"/>
      <c r="U666" s="1715">
        <f t="shared" si="177"/>
        <v>0</v>
      </c>
      <c r="V666" s="1715">
        <f t="shared" si="178"/>
        <v>0</v>
      </c>
      <c r="W666" s="1715">
        <f t="shared" si="172"/>
        <v>3610</v>
      </c>
      <c r="X666" s="1718">
        <v>3610</v>
      </c>
      <c r="Y666" s="1729">
        <v>616355</v>
      </c>
      <c r="Z666" s="1720">
        <v>42608</v>
      </c>
      <c r="AA666" s="1778" t="s">
        <v>213</v>
      </c>
      <c r="AB666" s="1875"/>
    </row>
    <row r="667" spans="1:28" s="1713" customFormat="1" x14ac:dyDescent="0.2">
      <c r="A667" s="1801">
        <v>2016364</v>
      </c>
      <c r="B667" s="1727"/>
      <c r="C667" s="1727" t="s">
        <v>1633</v>
      </c>
      <c r="D667" s="1713" t="s">
        <v>68</v>
      </c>
      <c r="E667" s="1713">
        <v>1</v>
      </c>
      <c r="F667" s="1713">
        <v>17</v>
      </c>
      <c r="G667" s="1713">
        <v>10</v>
      </c>
      <c r="H667" s="1713">
        <v>3</v>
      </c>
      <c r="I667" s="1728">
        <v>1</v>
      </c>
      <c r="J667" s="1728">
        <v>1</v>
      </c>
      <c r="K667" s="1853"/>
      <c r="L667" s="1715">
        <v>4928.29</v>
      </c>
      <c r="M667" s="1715">
        <v>4574</v>
      </c>
      <c r="N667" s="1715">
        <f>O667+Q667</f>
        <v>3048.97</v>
      </c>
      <c r="O667" s="1715">
        <v>2044.57</v>
      </c>
      <c r="P667" s="1788">
        <f t="shared" si="174"/>
        <v>0.67057727691646685</v>
      </c>
      <c r="Q667" s="1715">
        <v>1004.4</v>
      </c>
      <c r="R667" s="1788">
        <f t="shared" si="175"/>
        <v>0.32942272308353315</v>
      </c>
      <c r="S667" s="1775">
        <f t="shared" si="176"/>
        <v>40.176000000000002</v>
      </c>
      <c r="T667" s="1750"/>
      <c r="U667" s="1715">
        <f t="shared" si="177"/>
        <v>0</v>
      </c>
      <c r="V667" s="1715">
        <f t="shared" si="178"/>
        <v>0</v>
      </c>
      <c r="W667" s="1715">
        <f t="shared" si="172"/>
        <v>4928.29</v>
      </c>
      <c r="X667" s="1718">
        <v>4928.29</v>
      </c>
      <c r="Y667" s="1729">
        <v>616338</v>
      </c>
      <c r="Z667" s="1720">
        <v>42573</v>
      </c>
      <c r="AA667" s="1778" t="s">
        <v>213</v>
      </c>
      <c r="AB667" s="1875"/>
    </row>
    <row r="668" spans="1:28" s="1713" customFormat="1" x14ac:dyDescent="0.2">
      <c r="A668" s="1801" t="s">
        <v>1634</v>
      </c>
      <c r="B668" s="1727"/>
      <c r="C668" s="1727" t="s">
        <v>1635</v>
      </c>
      <c r="D668" s="1713" t="s">
        <v>68</v>
      </c>
      <c r="E668" s="1713">
        <v>0</v>
      </c>
      <c r="F668" s="1713">
        <v>0</v>
      </c>
      <c r="G668" s="1713">
        <v>0</v>
      </c>
      <c r="H668" s="1713">
        <v>0</v>
      </c>
      <c r="I668" s="1728">
        <v>1</v>
      </c>
      <c r="J668" s="1728">
        <v>1</v>
      </c>
      <c r="K668" s="1853"/>
      <c r="L668" s="1715">
        <v>35</v>
      </c>
      <c r="M668" s="1715"/>
      <c r="N668" s="1715">
        <f t="shared" si="173"/>
        <v>16.36</v>
      </c>
      <c r="O668" s="1715">
        <v>16.36</v>
      </c>
      <c r="P668" s="1788">
        <f t="shared" si="174"/>
        <v>1</v>
      </c>
      <c r="Q668" s="1715">
        <v>0</v>
      </c>
      <c r="R668" s="1788">
        <f t="shared" si="175"/>
        <v>0</v>
      </c>
      <c r="S668" s="1775">
        <f t="shared" si="176"/>
        <v>0</v>
      </c>
      <c r="T668" s="1750"/>
      <c r="U668" s="1715">
        <f t="shared" si="177"/>
        <v>0</v>
      </c>
      <c r="V668" s="1715">
        <f t="shared" si="178"/>
        <v>0</v>
      </c>
      <c r="W668" s="1715">
        <f t="shared" si="172"/>
        <v>35</v>
      </c>
      <c r="X668" s="1718">
        <v>35</v>
      </c>
      <c r="Y668" s="1729">
        <v>616350</v>
      </c>
      <c r="Z668" s="1720">
        <v>42608</v>
      </c>
      <c r="AA668" s="1778" t="s">
        <v>213</v>
      </c>
      <c r="AB668" s="1875"/>
    </row>
    <row r="669" spans="1:28" s="1713" customFormat="1" x14ac:dyDescent="0.2">
      <c r="A669" s="1801">
        <v>2016366</v>
      </c>
      <c r="B669" s="1727"/>
      <c r="C669" s="1727">
        <v>536216</v>
      </c>
      <c r="D669" s="1713" t="s">
        <v>68</v>
      </c>
      <c r="E669" s="1713">
        <v>1</v>
      </c>
      <c r="F669" s="1713">
        <v>10</v>
      </c>
      <c r="G669" s="1713">
        <v>5</v>
      </c>
      <c r="H669" s="1713">
        <v>3</v>
      </c>
      <c r="I669" s="1728">
        <v>1</v>
      </c>
      <c r="J669" s="1728">
        <v>1</v>
      </c>
      <c r="K669" s="1853"/>
      <c r="L669" s="1715">
        <v>2010</v>
      </c>
      <c r="M669" s="1715">
        <v>2233.87</v>
      </c>
      <c r="N669" s="1715">
        <f t="shared" si="173"/>
        <v>1531.44</v>
      </c>
      <c r="O669" s="1715">
        <v>1144.8900000000001</v>
      </c>
      <c r="P669" s="1788">
        <f t="shared" si="174"/>
        <v>0.74759050305594743</v>
      </c>
      <c r="Q669" s="1715">
        <v>386.55</v>
      </c>
      <c r="R669" s="1788">
        <f t="shared" si="175"/>
        <v>0.25240949694405268</v>
      </c>
      <c r="S669" s="1775">
        <f t="shared" si="176"/>
        <v>15.462</v>
      </c>
      <c r="T669" s="1750"/>
      <c r="U669" s="1715">
        <f t="shared" si="177"/>
        <v>0</v>
      </c>
      <c r="V669" s="1715">
        <f t="shared" si="178"/>
        <v>0</v>
      </c>
      <c r="W669" s="1715">
        <f t="shared" si="172"/>
        <v>2010</v>
      </c>
      <c r="X669" s="1718">
        <v>2010</v>
      </c>
      <c r="Y669" s="1729">
        <v>616356</v>
      </c>
      <c r="Z669" s="1720">
        <v>42608</v>
      </c>
      <c r="AA669" s="1778" t="s">
        <v>213</v>
      </c>
      <c r="AB669" s="1875"/>
    </row>
    <row r="670" spans="1:28" s="1713" customFormat="1" x14ac:dyDescent="0.2">
      <c r="A670" s="1801">
        <v>2016367</v>
      </c>
      <c r="B670" s="1727"/>
      <c r="C670" s="1727" t="s">
        <v>1636</v>
      </c>
      <c r="D670" s="1713" t="s">
        <v>1549</v>
      </c>
      <c r="E670" s="1713">
        <v>1</v>
      </c>
      <c r="F670" s="1713">
        <v>1</v>
      </c>
      <c r="G670" s="1713">
        <v>1</v>
      </c>
      <c r="H670" s="1713" t="s">
        <v>1669</v>
      </c>
      <c r="I670" s="1728">
        <v>1</v>
      </c>
      <c r="J670" s="1728">
        <v>1</v>
      </c>
      <c r="K670" s="1853"/>
      <c r="L670" s="1715">
        <v>172.1</v>
      </c>
      <c r="M670" s="1715"/>
      <c r="N670" s="1715">
        <f t="shared" si="173"/>
        <v>104.14</v>
      </c>
      <c r="O670" s="1715">
        <v>73.31</v>
      </c>
      <c r="P670" s="1788">
        <f t="shared" si="174"/>
        <v>0.70395621279047438</v>
      </c>
      <c r="Q670" s="1715">
        <v>30.83</v>
      </c>
      <c r="R670" s="1788">
        <f t="shared" si="175"/>
        <v>0.29604378720952562</v>
      </c>
      <c r="S670" s="1775">
        <f t="shared" si="176"/>
        <v>1.2331999999999999</v>
      </c>
      <c r="T670" s="1750"/>
      <c r="U670" s="1715">
        <f t="shared" si="177"/>
        <v>0</v>
      </c>
      <c r="V670" s="1715">
        <f t="shared" si="178"/>
        <v>0</v>
      </c>
      <c r="W670" s="1715">
        <f t="shared" si="172"/>
        <v>172.1</v>
      </c>
      <c r="X670" s="1718">
        <v>172.1</v>
      </c>
      <c r="Y670" s="1729">
        <v>616371</v>
      </c>
      <c r="Z670" s="1720">
        <v>42608</v>
      </c>
      <c r="AA670" s="1778" t="s">
        <v>213</v>
      </c>
      <c r="AB670" s="1875"/>
    </row>
    <row r="671" spans="1:28" s="1713" customFormat="1" x14ac:dyDescent="0.2">
      <c r="A671" s="1801">
        <v>2016368</v>
      </c>
      <c r="B671" s="1727"/>
      <c r="C671" s="1727">
        <v>566416</v>
      </c>
      <c r="D671" s="1713" t="s">
        <v>68</v>
      </c>
      <c r="E671" s="1713">
        <v>1</v>
      </c>
      <c r="F671" s="1713">
        <v>7</v>
      </c>
      <c r="G671" s="1713">
        <v>5</v>
      </c>
      <c r="H671" s="1713">
        <v>4</v>
      </c>
      <c r="I671" s="1728">
        <v>1</v>
      </c>
      <c r="J671" s="1728">
        <v>1</v>
      </c>
      <c r="K671" s="1853"/>
      <c r="L671" s="1715">
        <v>2001</v>
      </c>
      <c r="M671" s="1715">
        <v>2127.41</v>
      </c>
      <c r="N671" s="1715">
        <f t="shared" si="173"/>
        <v>1445.8</v>
      </c>
      <c r="O671" s="1715">
        <v>1067.8</v>
      </c>
      <c r="P671" s="1788">
        <f t="shared" si="174"/>
        <v>0.7385530502144142</v>
      </c>
      <c r="Q671" s="1715">
        <v>378</v>
      </c>
      <c r="R671" s="1788">
        <f t="shared" si="175"/>
        <v>0.26144694978558586</v>
      </c>
      <c r="S671" s="1775">
        <f t="shared" si="176"/>
        <v>15.12</v>
      </c>
      <c r="T671" s="1750"/>
      <c r="U671" s="1715">
        <f t="shared" si="177"/>
        <v>0</v>
      </c>
      <c r="V671" s="1715">
        <f t="shared" si="178"/>
        <v>0</v>
      </c>
      <c r="W671" s="1715">
        <f t="shared" si="172"/>
        <v>2001</v>
      </c>
      <c r="X671" s="1718">
        <v>2001</v>
      </c>
      <c r="Y671" s="1729">
        <v>616357</v>
      </c>
      <c r="Z671" s="1720">
        <v>42608</v>
      </c>
      <c r="AA671" s="1778" t="s">
        <v>213</v>
      </c>
      <c r="AB671" s="1875"/>
    </row>
    <row r="672" spans="1:28" s="1713" customFormat="1" x14ac:dyDescent="0.2">
      <c r="A672" s="1801" t="s">
        <v>2537</v>
      </c>
      <c r="B672" s="1727"/>
      <c r="C672" s="1727" t="s">
        <v>1637</v>
      </c>
      <c r="D672" s="1713" t="s">
        <v>68</v>
      </c>
      <c r="E672" s="1713">
        <v>0</v>
      </c>
      <c r="F672" s="1713">
        <v>10</v>
      </c>
      <c r="G672" s="1713">
        <v>0</v>
      </c>
      <c r="H672" s="1713">
        <v>0</v>
      </c>
      <c r="I672" s="1728">
        <v>1</v>
      </c>
      <c r="J672" s="1728">
        <v>1</v>
      </c>
      <c r="K672" s="1853"/>
      <c r="L672" s="1715">
        <v>697.93</v>
      </c>
      <c r="M672" s="1715"/>
      <c r="N672" s="1715">
        <f t="shared" si="173"/>
        <v>498.62</v>
      </c>
      <c r="O672" s="1715">
        <v>363.62</v>
      </c>
      <c r="P672" s="1788">
        <f t="shared" si="174"/>
        <v>0.72925273755565356</v>
      </c>
      <c r="Q672" s="1715">
        <v>135</v>
      </c>
      <c r="R672" s="1788">
        <f t="shared" si="175"/>
        <v>0.27074726244434638</v>
      </c>
      <c r="S672" s="1873">
        <f t="shared" si="176"/>
        <v>5.4</v>
      </c>
      <c r="T672" s="1750"/>
      <c r="U672" s="1715">
        <f t="shared" si="177"/>
        <v>0</v>
      </c>
      <c r="V672" s="1715">
        <f t="shared" si="178"/>
        <v>0</v>
      </c>
      <c r="W672" s="1715">
        <f t="shared" si="172"/>
        <v>697.93</v>
      </c>
      <c r="X672" s="1718">
        <v>697.93</v>
      </c>
      <c r="Y672" s="1729">
        <v>616322</v>
      </c>
      <c r="Z672" s="1720">
        <v>42569</v>
      </c>
      <c r="AA672" s="1778" t="s">
        <v>213</v>
      </c>
      <c r="AB672" s="1875"/>
    </row>
    <row r="673" spans="1:38" s="1713" customFormat="1" x14ac:dyDescent="0.2">
      <c r="A673" s="1801">
        <v>2016372</v>
      </c>
      <c r="B673" s="1727"/>
      <c r="C673" s="1727" t="s">
        <v>1638</v>
      </c>
      <c r="D673" s="1713" t="s">
        <v>451</v>
      </c>
      <c r="E673" s="1713">
        <v>1</v>
      </c>
      <c r="F673" s="1713">
        <v>1</v>
      </c>
      <c r="G673" s="1713">
        <v>0</v>
      </c>
      <c r="H673" s="1713">
        <v>2</v>
      </c>
      <c r="I673" s="1728">
        <v>1</v>
      </c>
      <c r="J673" s="1728">
        <v>1</v>
      </c>
      <c r="K673" s="1853"/>
      <c r="L673" s="1715">
        <v>792.56</v>
      </c>
      <c r="M673" s="1715"/>
      <c r="N673" s="1715">
        <f t="shared" si="173"/>
        <v>521.05000000000007</v>
      </c>
      <c r="O673" s="1715">
        <v>426.47</v>
      </c>
      <c r="P673" s="1788">
        <f t="shared" si="174"/>
        <v>0.81848191152480565</v>
      </c>
      <c r="Q673" s="1715">
        <v>94.58</v>
      </c>
      <c r="R673" s="1788">
        <f t="shared" si="175"/>
        <v>0.18151808847519429</v>
      </c>
      <c r="S673" s="1775">
        <f t="shared" si="176"/>
        <v>3.7831999999999999</v>
      </c>
      <c r="T673" s="1750"/>
      <c r="U673" s="1715">
        <f t="shared" si="177"/>
        <v>0</v>
      </c>
      <c r="V673" s="1715">
        <f t="shared" si="178"/>
        <v>0</v>
      </c>
      <c r="W673" s="1715">
        <f t="shared" si="172"/>
        <v>792.56</v>
      </c>
      <c r="X673" s="1718">
        <v>792.56</v>
      </c>
      <c r="Y673" s="1729">
        <v>616342</v>
      </c>
      <c r="Z673" s="1720">
        <v>42573</v>
      </c>
      <c r="AA673" s="1778" t="s">
        <v>213</v>
      </c>
      <c r="AB673" s="1778"/>
      <c r="AC673" s="1715"/>
      <c r="AE673" s="1723"/>
      <c r="AF673" s="1779"/>
      <c r="AG673" s="1779"/>
      <c r="AH673" s="2296"/>
      <c r="AI673" s="1869"/>
      <c r="AJ673" s="1869"/>
      <c r="AK673" s="2295"/>
    </row>
    <row r="674" spans="1:38" s="1713" customFormat="1" x14ac:dyDescent="0.2">
      <c r="A674" s="1801">
        <v>2016374</v>
      </c>
      <c r="B674" s="1727"/>
      <c r="C674" s="1727">
        <v>580416</v>
      </c>
      <c r="D674" s="1713" t="s">
        <v>68</v>
      </c>
      <c r="E674" s="1713">
        <v>1</v>
      </c>
      <c r="F674" s="1713">
        <v>9</v>
      </c>
      <c r="G674" s="1713">
        <v>7</v>
      </c>
      <c r="H674" s="1713">
        <v>3</v>
      </c>
      <c r="I674" s="1728">
        <v>1</v>
      </c>
      <c r="J674" s="1728">
        <v>1</v>
      </c>
      <c r="K674" s="1853"/>
      <c r="L674" s="1715">
        <v>2456</v>
      </c>
      <c r="M674" s="1715">
        <v>2653.34</v>
      </c>
      <c r="N674" s="1715">
        <f t="shared" si="173"/>
        <v>1799.98</v>
      </c>
      <c r="O674" s="1715">
        <v>1380.58</v>
      </c>
      <c r="P674" s="1788">
        <f t="shared" si="174"/>
        <v>0.76699741108234532</v>
      </c>
      <c r="Q674" s="1715">
        <v>419.4</v>
      </c>
      <c r="R674" s="1788">
        <f t="shared" si="175"/>
        <v>0.23300258891765463</v>
      </c>
      <c r="S674" s="1873">
        <f t="shared" si="176"/>
        <v>16.776</v>
      </c>
      <c r="T674" s="1750"/>
      <c r="U674" s="1715">
        <f t="shared" si="177"/>
        <v>0</v>
      </c>
      <c r="V674" s="1715">
        <f t="shared" si="178"/>
        <v>0</v>
      </c>
      <c r="W674" s="1715">
        <f t="shared" si="172"/>
        <v>2456</v>
      </c>
      <c r="X674" s="1718">
        <v>2456</v>
      </c>
      <c r="Y674" s="1729">
        <v>616492</v>
      </c>
      <c r="Z674" s="1720">
        <v>42660</v>
      </c>
      <c r="AA674" s="1778" t="s">
        <v>213</v>
      </c>
      <c r="AB674" s="1778"/>
      <c r="AC674" s="1715"/>
      <c r="AE674" s="1723"/>
      <c r="AF674" s="1779"/>
      <c r="AG674" s="1779"/>
      <c r="AH674" s="2296"/>
      <c r="AI674" s="1869"/>
      <c r="AJ674" s="1869"/>
      <c r="AK674" s="2295"/>
    </row>
    <row r="675" spans="1:38" s="1713" customFormat="1" x14ac:dyDescent="0.2">
      <c r="A675" s="1801" t="s">
        <v>1645</v>
      </c>
      <c r="B675" s="1727"/>
      <c r="C675" s="1727" t="s">
        <v>1644</v>
      </c>
      <c r="D675" s="1713" t="s">
        <v>441</v>
      </c>
      <c r="E675" s="1713">
        <v>0</v>
      </c>
      <c r="F675" s="1713">
        <v>2</v>
      </c>
      <c r="G675" s="1713">
        <v>6</v>
      </c>
      <c r="H675" s="1713">
        <v>0</v>
      </c>
      <c r="I675" s="1728">
        <v>1</v>
      </c>
      <c r="J675" s="1728">
        <v>1</v>
      </c>
      <c r="K675" s="1853"/>
      <c r="L675" s="1715">
        <v>848</v>
      </c>
      <c r="M675" s="1715"/>
      <c r="N675" s="1715">
        <f t="shared" si="173"/>
        <v>340.65</v>
      </c>
      <c r="O675" s="1715">
        <v>153.57</v>
      </c>
      <c r="P675" s="1788">
        <f t="shared" si="174"/>
        <v>0.45081461911052401</v>
      </c>
      <c r="Q675" s="1715">
        <v>187.08</v>
      </c>
      <c r="R675" s="1788">
        <f t="shared" si="175"/>
        <v>0.5491853808894761</v>
      </c>
      <c r="S675" s="1775">
        <f t="shared" si="176"/>
        <v>7.4832000000000001</v>
      </c>
      <c r="T675" s="1750"/>
      <c r="U675" s="1715">
        <f t="shared" si="177"/>
        <v>0</v>
      </c>
      <c r="V675" s="1715">
        <f t="shared" si="178"/>
        <v>0</v>
      </c>
      <c r="W675" s="1715">
        <f t="shared" si="172"/>
        <v>848</v>
      </c>
      <c r="X675" s="1718">
        <v>848</v>
      </c>
      <c r="Y675" s="1729">
        <v>616388</v>
      </c>
      <c r="Z675" s="1720">
        <v>42621</v>
      </c>
      <c r="AA675" s="1778" t="s">
        <v>213</v>
      </c>
      <c r="AB675" s="1778"/>
      <c r="AC675" s="1715"/>
      <c r="AE675" s="1723"/>
      <c r="AF675" s="1779"/>
      <c r="AG675" s="1779"/>
      <c r="AH675" s="2296"/>
      <c r="AI675" s="1869"/>
      <c r="AJ675" s="1869"/>
      <c r="AK675" s="2295"/>
    </row>
    <row r="676" spans="1:38" s="1713" customFormat="1" x14ac:dyDescent="0.2">
      <c r="A676" s="1801">
        <v>2016376</v>
      </c>
      <c r="B676" s="1727"/>
      <c r="C676" s="1727" t="s">
        <v>1354</v>
      </c>
      <c r="D676" s="1713" t="s">
        <v>451</v>
      </c>
      <c r="E676" s="1713">
        <v>1</v>
      </c>
      <c r="F676" s="1713">
        <v>1</v>
      </c>
      <c r="G676" s="1713">
        <v>0</v>
      </c>
      <c r="H676" s="1713">
        <v>1</v>
      </c>
      <c r="I676" s="1728">
        <v>1</v>
      </c>
      <c r="J676" s="1728">
        <v>1</v>
      </c>
      <c r="K676" s="1853"/>
      <c r="L676" s="1715">
        <v>623.76</v>
      </c>
      <c r="M676" s="1715"/>
      <c r="N676" s="1715">
        <f t="shared" si="173"/>
        <v>407.33000000000004</v>
      </c>
      <c r="O676" s="1715">
        <v>331.73</v>
      </c>
      <c r="P676" s="1788">
        <f t="shared" si="174"/>
        <v>0.81440109984533426</v>
      </c>
      <c r="Q676" s="1715">
        <v>75.599999999999994</v>
      </c>
      <c r="R676" s="1788">
        <f t="shared" si="175"/>
        <v>0.18559890015466571</v>
      </c>
      <c r="S676" s="1775">
        <f t="shared" si="176"/>
        <v>3.0239999999999996</v>
      </c>
      <c r="T676" s="1750"/>
      <c r="U676" s="1715">
        <f t="shared" si="177"/>
        <v>0</v>
      </c>
      <c r="V676" s="1715">
        <f t="shared" si="178"/>
        <v>0</v>
      </c>
      <c r="W676" s="1715">
        <f t="shared" si="172"/>
        <v>623.76</v>
      </c>
      <c r="X676" s="1718">
        <v>623.76</v>
      </c>
      <c r="Y676" s="1729">
        <v>616440</v>
      </c>
      <c r="Z676" s="1720">
        <v>42634</v>
      </c>
      <c r="AA676" s="1778" t="s">
        <v>213</v>
      </c>
      <c r="AB676" s="1778"/>
      <c r="AC676" s="1715"/>
      <c r="AE676" s="1723"/>
      <c r="AF676" s="1779"/>
      <c r="AG676" s="1779"/>
      <c r="AH676" s="2296"/>
      <c r="AI676" s="1869"/>
      <c r="AJ676" s="1869"/>
      <c r="AK676" s="2295"/>
    </row>
    <row r="677" spans="1:38" s="1713" customFormat="1" x14ac:dyDescent="0.2">
      <c r="A677" s="1801">
        <v>2016377</v>
      </c>
      <c r="B677" s="1727"/>
      <c r="C677" s="1727" t="s">
        <v>1647</v>
      </c>
      <c r="D677" s="1713" t="s">
        <v>68</v>
      </c>
      <c r="E677" s="1713">
        <v>0</v>
      </c>
      <c r="F677" s="1713">
        <v>1</v>
      </c>
      <c r="G677" s="1713">
        <v>0</v>
      </c>
      <c r="H677" s="1713">
        <v>1</v>
      </c>
      <c r="I677" s="1728">
        <v>1</v>
      </c>
      <c r="J677" s="1728">
        <v>1</v>
      </c>
      <c r="K677" s="1853" t="s">
        <v>1308</v>
      </c>
      <c r="L677" s="1715">
        <v>450</v>
      </c>
      <c r="M677" s="1715"/>
      <c r="N677" s="1715">
        <f t="shared" si="173"/>
        <v>299.39</v>
      </c>
      <c r="O677" s="1715">
        <v>228.14</v>
      </c>
      <c r="P677" s="1788">
        <f t="shared" si="174"/>
        <v>0.76201609940211767</v>
      </c>
      <c r="Q677" s="1715">
        <v>71.25</v>
      </c>
      <c r="R677" s="1788">
        <f t="shared" si="175"/>
        <v>0.23798390059788238</v>
      </c>
      <c r="S677" s="1775">
        <f t="shared" si="176"/>
        <v>2.85</v>
      </c>
      <c r="T677" s="1750"/>
      <c r="U677" s="1715">
        <f t="shared" si="177"/>
        <v>0</v>
      </c>
      <c r="V677" s="1715">
        <f t="shared" si="178"/>
        <v>0</v>
      </c>
      <c r="W677" s="1715">
        <f t="shared" si="172"/>
        <v>450</v>
      </c>
      <c r="X677" s="1718">
        <v>450</v>
      </c>
      <c r="Y677" s="1729">
        <v>616318</v>
      </c>
      <c r="Z677" s="1720">
        <v>42566</v>
      </c>
      <c r="AA677" s="1778" t="s">
        <v>213</v>
      </c>
      <c r="AB677" s="1778"/>
      <c r="AC677" s="1715"/>
      <c r="AE677" s="1723"/>
      <c r="AF677" s="1779"/>
      <c r="AG677" s="1779"/>
      <c r="AH677" s="2296"/>
      <c r="AI677" s="1869"/>
      <c r="AJ677" s="1869"/>
      <c r="AK677" s="2295"/>
    </row>
    <row r="678" spans="1:38" s="1713" customFormat="1" x14ac:dyDescent="0.2">
      <c r="A678" s="1801">
        <v>2016378</v>
      </c>
      <c r="B678" s="1727"/>
      <c r="C678" s="1727" t="s">
        <v>1648</v>
      </c>
      <c r="D678" s="1713" t="s">
        <v>68</v>
      </c>
      <c r="E678" s="1713">
        <v>12</v>
      </c>
      <c r="F678" s="1713">
        <f>E678*8</f>
        <v>96</v>
      </c>
      <c r="G678" s="1713">
        <f>E678*6</f>
        <v>72</v>
      </c>
      <c r="H678" s="1713">
        <f>E678*1</f>
        <v>12</v>
      </c>
      <c r="I678" s="1728">
        <v>1</v>
      </c>
      <c r="J678" s="1728">
        <v>1</v>
      </c>
      <c r="K678" s="1853" t="s">
        <v>1308</v>
      </c>
      <c r="L678" s="1715">
        <v>34164</v>
      </c>
      <c r="M678" s="1715">
        <v>32935.72</v>
      </c>
      <c r="N678" s="1715">
        <f t="shared" si="173"/>
        <v>22414</v>
      </c>
      <c r="O678" s="1715">
        <v>17730.849999999999</v>
      </c>
      <c r="P678" s="1788">
        <f t="shared" si="174"/>
        <v>0.79106139020255195</v>
      </c>
      <c r="Q678" s="1715">
        <v>4683.1499999999996</v>
      </c>
      <c r="R678" s="1788">
        <f t="shared" si="175"/>
        <v>0.20893860979744799</v>
      </c>
      <c r="S678" s="1775">
        <f t="shared" si="176"/>
        <v>187.32599999999999</v>
      </c>
      <c r="T678" s="1750"/>
      <c r="U678" s="1715">
        <f t="shared" si="177"/>
        <v>0</v>
      </c>
      <c r="V678" s="1715">
        <f t="shared" si="178"/>
        <v>0</v>
      </c>
      <c r="W678" s="1715">
        <f t="shared" si="172"/>
        <v>34164</v>
      </c>
      <c r="X678" s="1718">
        <v>34164</v>
      </c>
      <c r="Y678" s="1729">
        <v>616339</v>
      </c>
      <c r="Z678" s="1720">
        <v>42573</v>
      </c>
      <c r="AA678" s="1778" t="s">
        <v>213</v>
      </c>
      <c r="AB678" s="1778"/>
      <c r="AC678" s="1715"/>
      <c r="AE678" s="1723"/>
      <c r="AF678" s="1779"/>
      <c r="AG678" s="1779"/>
      <c r="AH678" s="2296"/>
      <c r="AI678" s="1869"/>
      <c r="AJ678" s="1869"/>
      <c r="AK678" s="2295"/>
    </row>
    <row r="679" spans="1:38" s="1713" customFormat="1" x14ac:dyDescent="0.2">
      <c r="A679" s="1801">
        <v>2016379</v>
      </c>
      <c r="B679" s="1727"/>
      <c r="C679" s="1727">
        <v>597516</v>
      </c>
      <c r="D679" s="1713" t="s">
        <v>68</v>
      </c>
      <c r="E679" s="1713">
        <v>1</v>
      </c>
      <c r="F679" s="1713">
        <v>9</v>
      </c>
      <c r="G679" s="1713">
        <v>8</v>
      </c>
      <c r="H679" s="1713">
        <v>2</v>
      </c>
      <c r="I679" s="1728">
        <v>1</v>
      </c>
      <c r="J679" s="1728">
        <v>1</v>
      </c>
      <c r="K679" s="1853" t="s">
        <v>1308</v>
      </c>
      <c r="L679" s="1715">
        <v>1931</v>
      </c>
      <c r="M679" s="1715">
        <v>2049.6799999999998</v>
      </c>
      <c r="N679" s="1715">
        <f t="shared" si="173"/>
        <v>1392.02</v>
      </c>
      <c r="O679" s="1715">
        <v>1032.92</v>
      </c>
      <c r="P679" s="1788">
        <f t="shared" si="174"/>
        <v>0.74202956854068192</v>
      </c>
      <c r="Q679" s="1715">
        <v>359.1</v>
      </c>
      <c r="R679" s="1788">
        <f t="shared" si="175"/>
        <v>0.25797043145931814</v>
      </c>
      <c r="S679" s="1775">
        <f t="shared" si="176"/>
        <v>14.364000000000001</v>
      </c>
      <c r="T679" s="1750"/>
      <c r="U679" s="1715">
        <f t="shared" si="177"/>
        <v>0</v>
      </c>
      <c r="V679" s="1715">
        <f t="shared" si="178"/>
        <v>0</v>
      </c>
      <c r="W679" s="1715">
        <f t="shared" si="172"/>
        <v>1931</v>
      </c>
      <c r="X679" s="1718">
        <v>1931</v>
      </c>
      <c r="Y679" s="1729">
        <v>616358</v>
      </c>
      <c r="Z679" s="1720">
        <v>42608</v>
      </c>
      <c r="AA679" s="1778" t="s">
        <v>213</v>
      </c>
      <c r="AB679" s="1778"/>
      <c r="AC679" s="1715"/>
      <c r="AE679" s="1723"/>
      <c r="AF679" s="1779"/>
      <c r="AG679" s="1779"/>
      <c r="AH679" s="2296"/>
      <c r="AI679" s="1869"/>
      <c r="AJ679" s="1869"/>
      <c r="AK679" s="2295"/>
    </row>
    <row r="680" spans="1:38" s="1713" customFormat="1" x14ac:dyDescent="0.2">
      <c r="A680" s="1801">
        <v>2016380</v>
      </c>
      <c r="B680" s="1727"/>
      <c r="C680" s="1727">
        <v>591916</v>
      </c>
      <c r="D680" s="1713" t="s">
        <v>68</v>
      </c>
      <c r="E680" s="1713">
        <v>1</v>
      </c>
      <c r="F680" s="1713">
        <v>8</v>
      </c>
      <c r="G680" s="1713">
        <v>5</v>
      </c>
      <c r="H680" s="1713">
        <v>3</v>
      </c>
      <c r="I680" s="1728">
        <v>1</v>
      </c>
      <c r="J680" s="1728">
        <v>1</v>
      </c>
      <c r="K680" s="1853" t="s">
        <v>1308</v>
      </c>
      <c r="L680" s="1715">
        <v>1894</v>
      </c>
      <c r="M680" s="1715">
        <v>1920.83</v>
      </c>
      <c r="N680" s="1715">
        <f t="shared" si="173"/>
        <v>1303.81</v>
      </c>
      <c r="O680" s="1715">
        <v>1015.81</v>
      </c>
      <c r="P680" s="1788">
        <f t="shared" si="174"/>
        <v>0.77910891924436843</v>
      </c>
      <c r="Q680" s="1715">
        <v>288</v>
      </c>
      <c r="R680" s="1788">
        <f t="shared" si="175"/>
        <v>0.22089108075563157</v>
      </c>
      <c r="S680" s="1775">
        <f t="shared" si="176"/>
        <v>11.52</v>
      </c>
      <c r="T680" s="1750"/>
      <c r="U680" s="1715">
        <f>((1-I680)*O680)+((1-J681)*Q680)</f>
        <v>0</v>
      </c>
      <c r="V680" s="1715">
        <f t="shared" si="178"/>
        <v>0</v>
      </c>
      <c r="W680" s="1715">
        <f t="shared" si="172"/>
        <v>1894</v>
      </c>
      <c r="X680" s="1718">
        <v>1894</v>
      </c>
      <c r="Y680" s="1729">
        <v>616354</v>
      </c>
      <c r="Z680" s="1720">
        <v>42608</v>
      </c>
      <c r="AA680" s="1778" t="s">
        <v>213</v>
      </c>
      <c r="AB680" s="1778"/>
      <c r="AC680" s="1715"/>
      <c r="AE680" s="1723"/>
      <c r="AF680" s="1779"/>
      <c r="AG680" s="1779"/>
      <c r="AH680" s="2296"/>
      <c r="AI680" s="1869"/>
      <c r="AJ680" s="1869"/>
      <c r="AK680" s="2295"/>
    </row>
    <row r="681" spans="1:38" s="1713" customFormat="1" x14ac:dyDescent="0.2">
      <c r="A681" s="1801" t="s">
        <v>1664</v>
      </c>
      <c r="B681" s="1727"/>
      <c r="C681" s="1727" t="s">
        <v>1657</v>
      </c>
      <c r="D681" s="1713" t="s">
        <v>489</v>
      </c>
      <c r="E681" s="1713">
        <v>1</v>
      </c>
      <c r="F681" s="1713">
        <v>15</v>
      </c>
      <c r="G681" s="1713">
        <v>0</v>
      </c>
      <c r="H681" s="1713">
        <v>0</v>
      </c>
      <c r="I681" s="1728">
        <v>1</v>
      </c>
      <c r="J681" s="1728">
        <v>1</v>
      </c>
      <c r="K681" s="1853"/>
      <c r="L681" s="1715">
        <v>1380.93</v>
      </c>
      <c r="M681" s="1715"/>
      <c r="N681" s="1715">
        <f>O681+Q681</f>
        <v>1114</v>
      </c>
      <c r="O681" s="1715">
        <v>898</v>
      </c>
      <c r="P681" s="1788">
        <f t="shared" si="174"/>
        <v>0.80610412926391384</v>
      </c>
      <c r="Q681" s="1715">
        <v>216</v>
      </c>
      <c r="R681" s="1788">
        <f t="shared" si="175"/>
        <v>0.19389587073608616</v>
      </c>
      <c r="S681" s="1775">
        <f t="shared" si="176"/>
        <v>8.64</v>
      </c>
      <c r="T681" s="1750"/>
      <c r="U681" s="1715">
        <f>((1-I681)*O681)+((1-J682)*Q681)</f>
        <v>0</v>
      </c>
      <c r="V681" s="1715">
        <f t="shared" si="178"/>
        <v>0</v>
      </c>
      <c r="W681" s="1715">
        <f t="shared" si="172"/>
        <v>1380.93</v>
      </c>
      <c r="X681" s="1718">
        <v>1380.93</v>
      </c>
      <c r="Y681" s="1729">
        <v>616447</v>
      </c>
      <c r="Z681" s="1720">
        <v>42634</v>
      </c>
      <c r="AA681" s="1778" t="s">
        <v>213</v>
      </c>
      <c r="AB681" s="1778"/>
      <c r="AC681" s="1715">
        <v>198.82</v>
      </c>
      <c r="AD681" s="1713">
        <v>616451</v>
      </c>
      <c r="AE681" s="1723">
        <v>42646</v>
      </c>
      <c r="AF681" s="1779" t="s">
        <v>213</v>
      </c>
      <c r="AG681" s="1779"/>
      <c r="AH681" s="1725">
        <v>-198.82</v>
      </c>
      <c r="AI681" s="1780">
        <v>616542</v>
      </c>
      <c r="AJ681" s="1820">
        <v>42664</v>
      </c>
      <c r="AK681" s="1781" t="s">
        <v>213</v>
      </c>
    </row>
    <row r="682" spans="1:38" s="1713" customFormat="1" x14ac:dyDescent="0.2">
      <c r="A682" s="1801">
        <v>2016382</v>
      </c>
      <c r="B682" s="1727"/>
      <c r="C682" s="1727" t="s">
        <v>1659</v>
      </c>
      <c r="D682" s="1713" t="s">
        <v>68</v>
      </c>
      <c r="E682" s="1713">
        <v>1</v>
      </c>
      <c r="F682" s="1713">
        <v>1</v>
      </c>
      <c r="G682" s="1713">
        <v>0</v>
      </c>
      <c r="H682" s="1713">
        <v>0</v>
      </c>
      <c r="I682" s="1728">
        <v>1</v>
      </c>
      <c r="J682" s="1728">
        <v>1</v>
      </c>
      <c r="K682" s="1853"/>
      <c r="L682" s="1715">
        <v>227.74</v>
      </c>
      <c r="M682" s="1715"/>
      <c r="N682" s="1715">
        <f t="shared" si="173"/>
        <v>135</v>
      </c>
      <c r="O682" s="1715">
        <v>95</v>
      </c>
      <c r="P682" s="1788">
        <f t="shared" si="174"/>
        <v>0.70370370370370372</v>
      </c>
      <c r="Q682" s="1715">
        <v>40</v>
      </c>
      <c r="R682" s="1788">
        <f t="shared" si="175"/>
        <v>0.29629629629629628</v>
      </c>
      <c r="S682" s="1775">
        <f t="shared" si="176"/>
        <v>1.6</v>
      </c>
      <c r="T682" s="1750"/>
      <c r="U682" s="1715">
        <f t="shared" si="177"/>
        <v>0</v>
      </c>
      <c r="V682" s="1715">
        <f t="shared" si="178"/>
        <v>-341.12</v>
      </c>
      <c r="W682" s="1715">
        <f t="shared" si="172"/>
        <v>568.86</v>
      </c>
      <c r="X682" s="1718">
        <v>568.86</v>
      </c>
      <c r="Y682" s="1729">
        <v>616422</v>
      </c>
      <c r="Z682" s="1720">
        <v>42634</v>
      </c>
      <c r="AA682" s="1778" t="s">
        <v>213</v>
      </c>
      <c r="AB682" s="1778"/>
      <c r="AC682" s="1715"/>
      <c r="AE682" s="1723"/>
      <c r="AF682" s="1779"/>
      <c r="AG682" s="1779"/>
      <c r="AH682" s="1871"/>
      <c r="AI682" s="1869"/>
      <c r="AJ682" s="1869"/>
      <c r="AK682" s="1879"/>
      <c r="AL682" s="2418"/>
    </row>
    <row r="683" spans="1:38" s="1713" customFormat="1" x14ac:dyDescent="0.2">
      <c r="A683" s="1801">
        <v>2016383</v>
      </c>
      <c r="B683" s="1727"/>
      <c r="C683" s="1727" t="s">
        <v>1660</v>
      </c>
      <c r="D683" s="1713" t="s">
        <v>1549</v>
      </c>
      <c r="E683" s="1713">
        <v>1</v>
      </c>
      <c r="F683" s="1713">
        <v>11</v>
      </c>
      <c r="G683" s="1713">
        <v>6</v>
      </c>
      <c r="H683" s="1713">
        <v>2</v>
      </c>
      <c r="I683" s="1728">
        <v>1</v>
      </c>
      <c r="J683" s="1728">
        <v>1</v>
      </c>
      <c r="K683" s="1853"/>
      <c r="L683" s="1715">
        <v>2117.9499999999998</v>
      </c>
      <c r="M683" s="1715"/>
      <c r="N683" s="1715">
        <f t="shared" si="173"/>
        <v>1287.8499999999999</v>
      </c>
      <c r="O683" s="1715">
        <v>944.5</v>
      </c>
      <c r="P683" s="1788">
        <f t="shared" si="174"/>
        <v>0.7333928640757853</v>
      </c>
      <c r="Q683" s="1715">
        <v>343.35</v>
      </c>
      <c r="R683" s="1788">
        <f t="shared" si="175"/>
        <v>0.26660713592421481</v>
      </c>
      <c r="S683" s="1775">
        <f t="shared" si="176"/>
        <v>13.734000000000002</v>
      </c>
      <c r="T683" s="1750"/>
      <c r="U683" s="1715">
        <f t="shared" si="177"/>
        <v>0</v>
      </c>
      <c r="V683" s="1715">
        <f t="shared" si="178"/>
        <v>0</v>
      </c>
      <c r="W683" s="1715">
        <f t="shared" si="172"/>
        <v>2117.9499999999998</v>
      </c>
      <c r="X683" s="1718">
        <v>2117.9499999999998</v>
      </c>
      <c r="Y683" s="1729">
        <v>616372</v>
      </c>
      <c r="Z683" s="1720">
        <v>42608</v>
      </c>
      <c r="AA683" s="1778" t="s">
        <v>213</v>
      </c>
      <c r="AB683" s="1778"/>
      <c r="AC683" s="1715"/>
      <c r="AE683" s="1723"/>
      <c r="AF683" s="1779"/>
      <c r="AG683" s="1779"/>
      <c r="AH683" s="1871"/>
      <c r="AI683" s="1869"/>
      <c r="AJ683" s="1869"/>
      <c r="AK683" s="1879"/>
      <c r="AL683" s="2418"/>
    </row>
    <row r="684" spans="1:38" s="1713" customFormat="1" x14ac:dyDescent="0.2">
      <c r="A684" s="1801" t="s">
        <v>1666</v>
      </c>
      <c r="B684" s="1727"/>
      <c r="C684" s="1727" t="s">
        <v>1665</v>
      </c>
      <c r="D684" s="1713" t="s">
        <v>68</v>
      </c>
      <c r="E684" s="1713">
        <v>0</v>
      </c>
      <c r="F684" s="1713">
        <v>0</v>
      </c>
      <c r="G684" s="1713">
        <v>0</v>
      </c>
      <c r="H684" s="1713">
        <v>0</v>
      </c>
      <c r="I684" s="1728">
        <v>1</v>
      </c>
      <c r="J684" s="1728">
        <v>1</v>
      </c>
      <c r="K684" s="1853"/>
      <c r="L684" s="1715">
        <v>391.5</v>
      </c>
      <c r="M684" s="1715"/>
      <c r="N684" s="1715">
        <f t="shared" si="173"/>
        <v>261</v>
      </c>
      <c r="O684" s="1715">
        <v>261</v>
      </c>
      <c r="P684" s="1788">
        <f t="shared" si="174"/>
        <v>1</v>
      </c>
      <c r="Q684" s="1715">
        <v>0</v>
      </c>
      <c r="R684" s="1788">
        <f t="shared" si="175"/>
        <v>0</v>
      </c>
      <c r="S684" s="1775">
        <f t="shared" si="176"/>
        <v>0</v>
      </c>
      <c r="T684" s="1750"/>
      <c r="U684" s="1715">
        <f t="shared" si="177"/>
        <v>0</v>
      </c>
      <c r="V684" s="1715">
        <f t="shared" si="178"/>
        <v>0</v>
      </c>
      <c r="W684" s="1715">
        <f t="shared" si="172"/>
        <v>391.5</v>
      </c>
      <c r="X684" s="1718">
        <v>391.5</v>
      </c>
      <c r="Y684" s="1729">
        <v>616350</v>
      </c>
      <c r="Z684" s="1720">
        <v>42608</v>
      </c>
      <c r="AA684" s="1778" t="s">
        <v>213</v>
      </c>
      <c r="AB684" s="1778"/>
      <c r="AC684" s="1715"/>
      <c r="AE684" s="1723"/>
      <c r="AF684" s="1779"/>
      <c r="AG684" s="1779"/>
      <c r="AH684" s="1871"/>
      <c r="AI684" s="1869"/>
      <c r="AJ684" s="1869"/>
      <c r="AK684" s="1879"/>
      <c r="AL684" s="2418"/>
    </row>
    <row r="685" spans="1:38" s="1713" customFormat="1" x14ac:dyDescent="0.2">
      <c r="A685" s="1801" t="s">
        <v>1667</v>
      </c>
      <c r="B685" s="1727"/>
      <c r="C685" s="1727" t="s">
        <v>1668</v>
      </c>
      <c r="D685" s="1713" t="s">
        <v>68</v>
      </c>
      <c r="E685" s="1713">
        <v>0</v>
      </c>
      <c r="F685" s="1713">
        <v>0</v>
      </c>
      <c r="G685" s="1713">
        <v>0</v>
      </c>
      <c r="H685" s="1713">
        <v>0</v>
      </c>
      <c r="I685" s="1728">
        <v>1</v>
      </c>
      <c r="J685" s="1728">
        <v>1</v>
      </c>
      <c r="K685" s="1853"/>
      <c r="L685" s="1715">
        <v>35</v>
      </c>
      <c r="M685" s="1715"/>
      <c r="N685" s="1715">
        <f t="shared" si="173"/>
        <v>17.5</v>
      </c>
      <c r="O685" s="1715">
        <v>17.5</v>
      </c>
      <c r="P685" s="1788">
        <f t="shared" si="174"/>
        <v>1</v>
      </c>
      <c r="Q685" s="1715">
        <v>0</v>
      </c>
      <c r="R685" s="1788">
        <f t="shared" si="175"/>
        <v>0</v>
      </c>
      <c r="S685" s="1775">
        <f t="shared" si="176"/>
        <v>0</v>
      </c>
      <c r="T685" s="1750"/>
      <c r="U685" s="1715">
        <f t="shared" si="177"/>
        <v>0</v>
      </c>
      <c r="V685" s="1715">
        <f t="shared" si="178"/>
        <v>0</v>
      </c>
      <c r="W685" s="1715">
        <f t="shared" si="172"/>
        <v>35</v>
      </c>
      <c r="X685" s="1718">
        <v>35</v>
      </c>
      <c r="Y685" s="1729">
        <v>616350</v>
      </c>
      <c r="Z685" s="1720">
        <v>42608</v>
      </c>
      <c r="AA685" s="1778" t="s">
        <v>213</v>
      </c>
      <c r="AB685" s="1778"/>
      <c r="AC685" s="1715"/>
      <c r="AE685" s="1723"/>
      <c r="AF685" s="1779"/>
      <c r="AG685" s="1779"/>
      <c r="AH685" s="1871"/>
      <c r="AI685" s="1869"/>
      <c r="AJ685" s="1869"/>
      <c r="AK685" s="1879"/>
      <c r="AL685" s="2418"/>
    </row>
    <row r="686" spans="1:38" s="1713" customFormat="1" x14ac:dyDescent="0.2">
      <c r="A686" s="1801" t="s">
        <v>1745</v>
      </c>
      <c r="B686" s="1727"/>
      <c r="C686" s="1727" t="s">
        <v>1670</v>
      </c>
      <c r="D686" s="1713" t="s">
        <v>451</v>
      </c>
      <c r="E686" s="1713">
        <v>1</v>
      </c>
      <c r="F686" s="1713">
        <v>12</v>
      </c>
      <c r="G686" s="1713">
        <v>0</v>
      </c>
      <c r="H686" s="1713">
        <v>0</v>
      </c>
      <c r="I686" s="1728">
        <v>1</v>
      </c>
      <c r="J686" s="1728">
        <v>1</v>
      </c>
      <c r="K686" s="1853"/>
      <c r="L686" s="1715">
        <v>1345.85</v>
      </c>
      <c r="M686" s="1715"/>
      <c r="N686" s="1715">
        <f t="shared" si="173"/>
        <v>890.03</v>
      </c>
      <c r="O686" s="1715">
        <v>755.03</v>
      </c>
      <c r="P686" s="1788">
        <f t="shared" si="174"/>
        <v>0.84831971956001484</v>
      </c>
      <c r="Q686" s="1715">
        <v>135</v>
      </c>
      <c r="R686" s="1788">
        <f t="shared" si="175"/>
        <v>0.15168028043998516</v>
      </c>
      <c r="S686" s="1775">
        <f t="shared" si="176"/>
        <v>5.4</v>
      </c>
      <c r="T686" s="1750"/>
      <c r="U686" s="1715">
        <f t="shared" si="177"/>
        <v>0</v>
      </c>
      <c r="V686" s="1715">
        <f t="shared" si="178"/>
        <v>0</v>
      </c>
      <c r="W686" s="1715">
        <f t="shared" si="172"/>
        <v>1345.85</v>
      </c>
      <c r="X686" s="1718">
        <v>1345.85</v>
      </c>
      <c r="Y686" s="1729">
        <v>616441</v>
      </c>
      <c r="Z686" s="1720">
        <v>42634</v>
      </c>
      <c r="AA686" s="1778" t="s">
        <v>213</v>
      </c>
      <c r="AB686" s="1778"/>
      <c r="AC686" s="1715"/>
      <c r="AE686" s="1723"/>
      <c r="AF686" s="1779"/>
      <c r="AG686" s="1779"/>
      <c r="AH686" s="1871"/>
      <c r="AI686" s="1869"/>
      <c r="AJ686" s="1869"/>
      <c r="AK686" s="1879"/>
      <c r="AL686" s="2418"/>
    </row>
    <row r="687" spans="1:38" s="1713" customFormat="1" x14ac:dyDescent="0.2">
      <c r="A687" s="1801" t="s">
        <v>1676</v>
      </c>
      <c r="B687" s="1727"/>
      <c r="C687" s="1727" t="s">
        <v>1675</v>
      </c>
      <c r="D687" s="1713" t="s">
        <v>68</v>
      </c>
      <c r="E687" s="1713">
        <v>1</v>
      </c>
      <c r="F687" s="1713">
        <v>8</v>
      </c>
      <c r="G687" s="1713">
        <v>4</v>
      </c>
      <c r="H687" s="1713">
        <v>3</v>
      </c>
      <c r="I687" s="1728">
        <v>1</v>
      </c>
      <c r="J687" s="1728">
        <v>1</v>
      </c>
      <c r="K687" s="1853" t="s">
        <v>1295</v>
      </c>
      <c r="L687" s="1715">
        <v>6061.67</v>
      </c>
      <c r="M687" s="1715"/>
      <c r="N687" s="1715">
        <f t="shared" si="173"/>
        <v>4105.25</v>
      </c>
      <c r="O687" s="1715">
        <v>3441.95</v>
      </c>
      <c r="P687" s="1788">
        <f t="shared" si="174"/>
        <v>0.83842640521283718</v>
      </c>
      <c r="Q687" s="1715">
        <v>663.3</v>
      </c>
      <c r="R687" s="1788">
        <f t="shared" si="175"/>
        <v>0.16157359478716277</v>
      </c>
      <c r="S687" s="1775">
        <f t="shared" si="176"/>
        <v>26.531999999999996</v>
      </c>
      <c r="T687" s="1750"/>
      <c r="U687" s="1715">
        <f t="shared" si="177"/>
        <v>0</v>
      </c>
      <c r="V687" s="1715">
        <f t="shared" si="178"/>
        <v>0</v>
      </c>
      <c r="W687" s="1715">
        <f t="shared" si="172"/>
        <v>6061.67</v>
      </c>
      <c r="X687" s="1718">
        <v>6061.67</v>
      </c>
      <c r="Y687" s="1729">
        <v>616355</v>
      </c>
      <c r="Z687" s="1720">
        <v>42608</v>
      </c>
      <c r="AA687" s="1778" t="s">
        <v>213</v>
      </c>
      <c r="AB687" s="1778"/>
      <c r="AC687" s="1715"/>
      <c r="AE687" s="1723"/>
      <c r="AF687" s="1779"/>
      <c r="AG687" s="1779"/>
      <c r="AH687" s="1871"/>
      <c r="AI687" s="1869"/>
      <c r="AJ687" s="1869"/>
      <c r="AK687" s="1879"/>
      <c r="AL687" s="2418"/>
    </row>
    <row r="688" spans="1:38" s="1713" customFormat="1" x14ac:dyDescent="0.2">
      <c r="A688" s="1801">
        <v>2016389</v>
      </c>
      <c r="B688" s="1727"/>
      <c r="C688" s="1727" t="s">
        <v>1678</v>
      </c>
      <c r="D688" s="1713" t="s">
        <v>68</v>
      </c>
      <c r="E688" s="1713">
        <v>1</v>
      </c>
      <c r="F688" s="1713">
        <v>11</v>
      </c>
      <c r="G688" s="1713">
        <v>5</v>
      </c>
      <c r="H688" s="1713">
        <v>3</v>
      </c>
      <c r="I688" s="1728">
        <v>1</v>
      </c>
      <c r="J688" s="1728">
        <v>1</v>
      </c>
      <c r="K688" s="1853"/>
      <c r="L688" s="1715">
        <v>2872</v>
      </c>
      <c r="M688" s="1715"/>
      <c r="N688" s="1715">
        <f t="shared" si="173"/>
        <v>2155.58</v>
      </c>
      <c r="O688" s="1715">
        <v>1741.13</v>
      </c>
      <c r="P688" s="1788">
        <f t="shared" si="174"/>
        <v>0.8077315618070311</v>
      </c>
      <c r="Q688" s="1715">
        <v>414.45</v>
      </c>
      <c r="R688" s="1788">
        <f t="shared" si="175"/>
        <v>0.19226843819296896</v>
      </c>
      <c r="S688" s="1775">
        <f t="shared" si="176"/>
        <v>16.577999999999999</v>
      </c>
      <c r="T688" s="1750"/>
      <c r="U688" s="1715">
        <f t="shared" si="177"/>
        <v>0</v>
      </c>
      <c r="V688" s="1715">
        <f t="shared" si="178"/>
        <v>0</v>
      </c>
      <c r="W688" s="1715">
        <f t="shared" si="172"/>
        <v>2872</v>
      </c>
      <c r="X688" s="1718">
        <v>2872</v>
      </c>
      <c r="Y688" s="1729">
        <v>616361</v>
      </c>
      <c r="Z688" s="1720">
        <v>42608</v>
      </c>
      <c r="AA688" s="1778" t="s">
        <v>213</v>
      </c>
      <c r="AB688" s="1778"/>
      <c r="AC688" s="1715"/>
      <c r="AE688" s="1723"/>
      <c r="AF688" s="1779"/>
      <c r="AG688" s="1779"/>
      <c r="AH688" s="1871"/>
      <c r="AI688" s="1869"/>
      <c r="AJ688" s="1869"/>
      <c r="AK688" s="1879"/>
      <c r="AL688" s="2418"/>
    </row>
    <row r="689" spans="1:53" s="1869" customFormat="1" x14ac:dyDescent="0.2">
      <c r="A689" s="1801" t="s">
        <v>1680</v>
      </c>
      <c r="B689" s="1868"/>
      <c r="C689" s="1868" t="s">
        <v>1725</v>
      </c>
      <c r="D689" s="1869" t="s">
        <v>489</v>
      </c>
      <c r="E689" s="1869">
        <v>0</v>
      </c>
      <c r="F689" s="1869">
        <v>0</v>
      </c>
      <c r="G689" s="1869">
        <v>0</v>
      </c>
      <c r="H689" s="1869">
        <v>0</v>
      </c>
      <c r="I689" s="1870">
        <v>1</v>
      </c>
      <c r="J689" s="1870">
        <v>1</v>
      </c>
      <c r="K689" s="1881"/>
      <c r="L689" s="1871">
        <v>326</v>
      </c>
      <c r="M689" s="1871"/>
      <c r="N689" s="1871">
        <f t="shared" si="173"/>
        <v>163.4</v>
      </c>
      <c r="O689" s="1871">
        <v>163.4</v>
      </c>
      <c r="P689" s="1872">
        <f t="shared" si="174"/>
        <v>1</v>
      </c>
      <c r="Q689" s="1871">
        <v>0</v>
      </c>
      <c r="R689" s="1872">
        <f t="shared" si="175"/>
        <v>0</v>
      </c>
      <c r="S689" s="1873">
        <f t="shared" si="176"/>
        <v>0</v>
      </c>
      <c r="T689" s="1874"/>
      <c r="U689" s="1871">
        <f t="shared" si="177"/>
        <v>0</v>
      </c>
      <c r="V689" s="1871">
        <f t="shared" si="178"/>
        <v>0</v>
      </c>
      <c r="W689" s="1871">
        <f t="shared" si="172"/>
        <v>326</v>
      </c>
      <c r="X689" s="1819">
        <v>326</v>
      </c>
      <c r="Y689" s="1875">
        <v>616413</v>
      </c>
      <c r="Z689" s="1876">
        <v>42627</v>
      </c>
      <c r="AA689" s="1877" t="s">
        <v>213</v>
      </c>
      <c r="AB689" s="1877"/>
      <c r="AC689" s="1871"/>
      <c r="AE689" s="1878"/>
      <c r="AF689" s="1879"/>
      <c r="AG689" s="1879"/>
      <c r="AH689" s="1871"/>
      <c r="AK689" s="1879"/>
      <c r="AL689" s="1879"/>
      <c r="AM689" s="1871"/>
      <c r="AP689" s="1879"/>
      <c r="AQ689" s="1879"/>
      <c r="AR689" s="1871"/>
      <c r="AU689" s="1879"/>
      <c r="AV689" s="1879"/>
      <c r="AW689" s="1871"/>
      <c r="AZ689" s="1879"/>
      <c r="BA689" s="1879"/>
    </row>
    <row r="690" spans="1:53" x14ac:dyDescent="0.2">
      <c r="A690" s="1801">
        <v>2016391</v>
      </c>
      <c r="C690" s="1727">
        <v>591816</v>
      </c>
      <c r="D690" s="1713" t="s">
        <v>68</v>
      </c>
      <c r="E690" s="1713">
        <v>1</v>
      </c>
      <c r="F690" s="1713">
        <v>5</v>
      </c>
      <c r="G690" s="1713">
        <v>3</v>
      </c>
      <c r="H690" s="1713">
        <v>2</v>
      </c>
      <c r="I690" s="1728">
        <v>1</v>
      </c>
      <c r="J690" s="1728">
        <v>1</v>
      </c>
      <c r="K690" s="1853" t="s">
        <v>1308</v>
      </c>
      <c r="L690" s="1715">
        <v>1323</v>
      </c>
      <c r="N690" s="1715">
        <f t="shared" si="173"/>
        <v>943.59999999999991</v>
      </c>
      <c r="O690" s="1715">
        <v>704.65</v>
      </c>
      <c r="P690" s="1788">
        <f t="shared" si="174"/>
        <v>0.74676769817719379</v>
      </c>
      <c r="Q690" s="1715">
        <v>238.95</v>
      </c>
      <c r="R690" s="1788">
        <f t="shared" si="175"/>
        <v>0.25323230182280626</v>
      </c>
      <c r="S690" s="1775">
        <f t="shared" si="176"/>
        <v>9.5579999999999998</v>
      </c>
      <c r="U690" s="1715">
        <f t="shared" si="177"/>
        <v>0</v>
      </c>
      <c r="V690" s="1715">
        <f t="shared" si="178"/>
        <v>0</v>
      </c>
      <c r="W690" s="1715">
        <f t="shared" si="172"/>
        <v>1323</v>
      </c>
      <c r="X690" s="1718">
        <v>1323</v>
      </c>
      <c r="Y690" s="1729">
        <v>616362</v>
      </c>
      <c r="Z690" s="1720">
        <v>42608</v>
      </c>
      <c r="AA690" s="1778" t="s">
        <v>213</v>
      </c>
      <c r="AB690" s="1778"/>
    </row>
    <row r="691" spans="1:53" x14ac:dyDescent="0.2">
      <c r="A691" s="1801" t="s">
        <v>1681</v>
      </c>
      <c r="C691" s="1727" t="s">
        <v>1682</v>
      </c>
      <c r="D691" s="1713" t="s">
        <v>68</v>
      </c>
      <c r="E691" s="1713">
        <v>0</v>
      </c>
      <c r="F691" s="1713">
        <v>0</v>
      </c>
      <c r="G691" s="1713">
        <v>0</v>
      </c>
      <c r="H691" s="1713">
        <v>0</v>
      </c>
      <c r="I691" s="1728">
        <v>1</v>
      </c>
      <c r="J691" s="1728">
        <v>1</v>
      </c>
      <c r="L691" s="1715">
        <v>2.86</v>
      </c>
      <c r="N691" s="1715">
        <f t="shared" si="173"/>
        <v>1.43</v>
      </c>
      <c r="O691" s="1715">
        <v>1.43</v>
      </c>
      <c r="P691" s="1788">
        <f t="shared" si="174"/>
        <v>1</v>
      </c>
      <c r="Q691" s="1715">
        <v>0</v>
      </c>
      <c r="R691" s="1788">
        <f t="shared" si="175"/>
        <v>0</v>
      </c>
      <c r="S691" s="1775">
        <f t="shared" si="176"/>
        <v>0</v>
      </c>
      <c r="U691" s="1715">
        <f t="shared" si="177"/>
        <v>0</v>
      </c>
      <c r="V691" s="1715">
        <f t="shared" si="178"/>
        <v>0</v>
      </c>
      <c r="W691" s="1715">
        <f t="shared" si="172"/>
        <v>2.86</v>
      </c>
      <c r="X691" s="1718">
        <v>2.86</v>
      </c>
      <c r="Y691" s="1729">
        <v>616350</v>
      </c>
      <c r="Z691" s="1720">
        <v>42608</v>
      </c>
      <c r="AA691" s="1778" t="s">
        <v>213</v>
      </c>
      <c r="AB691" s="1778"/>
    </row>
    <row r="692" spans="1:53" x14ac:dyDescent="0.2">
      <c r="A692" s="1801" t="s">
        <v>1705</v>
      </c>
      <c r="C692" s="1727" t="s">
        <v>1706</v>
      </c>
      <c r="D692" s="1713" t="s">
        <v>68</v>
      </c>
      <c r="E692" s="1713">
        <v>0</v>
      </c>
      <c r="F692" s="1713">
        <v>0</v>
      </c>
      <c r="G692" s="1713">
        <v>0</v>
      </c>
      <c r="H692" s="1713">
        <v>0</v>
      </c>
      <c r="I692" s="1728">
        <v>1</v>
      </c>
      <c r="J692" s="1728">
        <v>1</v>
      </c>
      <c r="L692" s="1715">
        <v>58.74</v>
      </c>
      <c r="N692" s="1715">
        <f>O692+Q692</f>
        <v>29.37</v>
      </c>
      <c r="O692" s="1715">
        <v>29.37</v>
      </c>
      <c r="P692" s="1788">
        <f t="shared" si="174"/>
        <v>1</v>
      </c>
      <c r="Q692" s="1715">
        <v>0</v>
      </c>
      <c r="R692" s="1788">
        <f t="shared" si="175"/>
        <v>0</v>
      </c>
      <c r="S692" s="1775">
        <f t="shared" si="176"/>
        <v>0</v>
      </c>
      <c r="U692" s="1715">
        <f t="shared" si="177"/>
        <v>0</v>
      </c>
      <c r="V692" s="1715">
        <f t="shared" si="178"/>
        <v>0</v>
      </c>
      <c r="W692" s="1715">
        <f t="shared" ref="W692:W754" si="179">X692+AC692+AH692+AM692+AO692+AR692</f>
        <v>58.74</v>
      </c>
      <c r="X692" s="1718">
        <v>58.74</v>
      </c>
      <c r="Y692" s="1729">
        <v>616391</v>
      </c>
      <c r="Z692" s="1720">
        <v>42627</v>
      </c>
      <c r="AA692" s="1778" t="s">
        <v>213</v>
      </c>
      <c r="AB692" s="1778"/>
    </row>
    <row r="693" spans="1:53" x14ac:dyDescent="0.2">
      <c r="A693" s="1801" t="s">
        <v>1713</v>
      </c>
      <c r="C693" s="1727" t="s">
        <v>1715</v>
      </c>
      <c r="D693" s="1713" t="s">
        <v>1714</v>
      </c>
      <c r="E693" s="1713">
        <v>0</v>
      </c>
      <c r="F693" s="1713">
        <v>0</v>
      </c>
      <c r="G693" s="1713">
        <v>0</v>
      </c>
      <c r="H693" s="1713">
        <v>0</v>
      </c>
      <c r="I693" s="1728">
        <v>1</v>
      </c>
      <c r="J693" s="1728">
        <v>1</v>
      </c>
      <c r="L693" s="1715">
        <v>17.5</v>
      </c>
      <c r="N693" s="1715">
        <f t="shared" si="173"/>
        <v>5</v>
      </c>
      <c r="O693" s="1715">
        <v>5</v>
      </c>
      <c r="P693" s="1788">
        <f t="shared" si="174"/>
        <v>1</v>
      </c>
      <c r="Q693" s="1715">
        <v>0</v>
      </c>
      <c r="R693" s="1788">
        <f t="shared" si="175"/>
        <v>0</v>
      </c>
      <c r="S693" s="1775">
        <f t="shared" si="176"/>
        <v>0</v>
      </c>
      <c r="U693" s="1715">
        <f t="shared" si="177"/>
        <v>0</v>
      </c>
      <c r="V693" s="1715">
        <f t="shared" si="178"/>
        <v>0</v>
      </c>
      <c r="W693" s="1715">
        <f t="shared" si="179"/>
        <v>17.5</v>
      </c>
      <c r="X693" s="1718">
        <v>17.5</v>
      </c>
      <c r="Y693" s="1729">
        <v>616569</v>
      </c>
      <c r="Z693" s="1720">
        <v>42671</v>
      </c>
      <c r="AA693" s="1778" t="s">
        <v>213</v>
      </c>
      <c r="AB693" s="1778"/>
    </row>
    <row r="694" spans="1:53" x14ac:dyDescent="0.2">
      <c r="A694" s="1801">
        <v>2016396</v>
      </c>
      <c r="C694" s="1727" t="s">
        <v>1716</v>
      </c>
      <c r="D694" s="1713" t="s">
        <v>68</v>
      </c>
      <c r="E694" s="1713">
        <v>0</v>
      </c>
      <c r="F694" s="1713">
        <v>0</v>
      </c>
      <c r="G694" s="1713">
        <v>0</v>
      </c>
      <c r="H694" s="1713">
        <v>0</v>
      </c>
      <c r="I694" s="1728">
        <v>1</v>
      </c>
      <c r="J694" s="1728">
        <v>1</v>
      </c>
      <c r="L694" s="1715">
        <v>378.45</v>
      </c>
      <c r="N694" s="1715">
        <f t="shared" si="173"/>
        <v>302.76</v>
      </c>
      <c r="O694" s="1715">
        <v>302.76</v>
      </c>
      <c r="P694" s="1788">
        <f t="shared" si="174"/>
        <v>1</v>
      </c>
      <c r="Q694" s="1715">
        <v>0</v>
      </c>
      <c r="R694" s="1788">
        <f t="shared" si="175"/>
        <v>0</v>
      </c>
      <c r="S694" s="1775">
        <f t="shared" si="176"/>
        <v>0</v>
      </c>
      <c r="U694" s="1715">
        <f t="shared" si="177"/>
        <v>0</v>
      </c>
      <c r="V694" s="1715">
        <f t="shared" si="178"/>
        <v>0</v>
      </c>
      <c r="W694" s="1715">
        <f t="shared" si="179"/>
        <v>378.45</v>
      </c>
      <c r="X694" s="1718">
        <v>378.45</v>
      </c>
      <c r="Y694" s="1729">
        <v>616376</v>
      </c>
      <c r="Z694" s="1720">
        <v>42615</v>
      </c>
      <c r="AA694" s="1778" t="s">
        <v>213</v>
      </c>
      <c r="AB694" s="1778"/>
    </row>
    <row r="695" spans="1:53" x14ac:dyDescent="0.2">
      <c r="A695" s="1801">
        <v>2016397</v>
      </c>
      <c r="C695" s="1727" t="s">
        <v>1717</v>
      </c>
      <c r="D695" s="1713" t="s">
        <v>793</v>
      </c>
      <c r="E695" s="1713">
        <v>1</v>
      </c>
      <c r="F695" s="1713">
        <v>12</v>
      </c>
      <c r="G695" s="1713">
        <v>4</v>
      </c>
      <c r="H695" s="1713">
        <v>3</v>
      </c>
      <c r="I695" s="1728">
        <v>1</v>
      </c>
      <c r="J695" s="1728">
        <v>1</v>
      </c>
      <c r="L695" s="1715">
        <v>3901.91</v>
      </c>
      <c r="N695" s="1715">
        <f t="shared" si="173"/>
        <v>2424.8999999999996</v>
      </c>
      <c r="O695" s="1715">
        <v>1817.85</v>
      </c>
      <c r="P695" s="1788">
        <f t="shared" si="174"/>
        <v>0.74965977978473342</v>
      </c>
      <c r="Q695" s="1715">
        <v>607.04999999999995</v>
      </c>
      <c r="R695" s="1788">
        <f t="shared" si="175"/>
        <v>0.25034022021526664</v>
      </c>
      <c r="S695" s="1775">
        <f t="shared" si="176"/>
        <v>24.281999999999996</v>
      </c>
      <c r="U695" s="1715">
        <f t="shared" si="177"/>
        <v>0</v>
      </c>
      <c r="V695" s="1715">
        <f t="shared" si="178"/>
        <v>0</v>
      </c>
      <c r="W695" s="1715">
        <f t="shared" si="179"/>
        <v>3901.91</v>
      </c>
      <c r="X695" s="1718">
        <v>3901.91</v>
      </c>
      <c r="Y695" s="1729">
        <v>616486</v>
      </c>
      <c r="Z695" s="1720">
        <v>42646</v>
      </c>
      <c r="AA695" s="1778" t="s">
        <v>213</v>
      </c>
      <c r="AB695" s="1778"/>
    </row>
    <row r="696" spans="1:53" x14ac:dyDescent="0.2">
      <c r="A696" s="1801">
        <v>2016398</v>
      </c>
      <c r="C696" s="1727">
        <v>238209</v>
      </c>
      <c r="D696" s="1713" t="s">
        <v>68</v>
      </c>
      <c r="E696" s="1713">
        <v>0</v>
      </c>
      <c r="F696" s="1713">
        <v>1</v>
      </c>
      <c r="G696" s="1713">
        <v>1</v>
      </c>
      <c r="H696" s="1713">
        <v>0</v>
      </c>
      <c r="I696" s="1728">
        <v>1</v>
      </c>
      <c r="J696" s="1728">
        <v>1</v>
      </c>
      <c r="K696" s="1853" t="s">
        <v>1308</v>
      </c>
      <c r="L696" s="1715">
        <v>170</v>
      </c>
      <c r="M696" s="1715">
        <v>196.1</v>
      </c>
      <c r="N696" s="1715">
        <f t="shared" si="173"/>
        <v>134.31</v>
      </c>
      <c r="O696" s="1715">
        <v>100.11</v>
      </c>
      <c r="P696" s="1788">
        <f t="shared" si="174"/>
        <v>0.74536519991065442</v>
      </c>
      <c r="Q696" s="1715">
        <v>34.200000000000003</v>
      </c>
      <c r="R696" s="1788">
        <f t="shared" si="175"/>
        <v>0.25463480008934558</v>
      </c>
      <c r="S696" s="1775">
        <f t="shared" si="176"/>
        <v>1.3680000000000001</v>
      </c>
      <c r="U696" s="1715">
        <f t="shared" si="177"/>
        <v>0</v>
      </c>
      <c r="V696" s="1715">
        <f t="shared" si="178"/>
        <v>0</v>
      </c>
      <c r="W696" s="1715">
        <f t="shared" si="179"/>
        <v>170</v>
      </c>
      <c r="X696" s="1718">
        <v>170</v>
      </c>
      <c r="Y696" s="1729">
        <v>616363</v>
      </c>
      <c r="Z696" s="1720">
        <v>42608</v>
      </c>
      <c r="AA696" s="1778" t="s">
        <v>213</v>
      </c>
      <c r="AB696" s="1778"/>
    </row>
    <row r="697" spans="1:53" x14ac:dyDescent="0.2">
      <c r="A697" s="1801" t="s">
        <v>1746</v>
      </c>
      <c r="C697" s="1727" t="s">
        <v>1718</v>
      </c>
      <c r="D697" s="1713" t="s">
        <v>451</v>
      </c>
      <c r="E697" s="1713">
        <v>1</v>
      </c>
      <c r="F697" s="1713">
        <v>11</v>
      </c>
      <c r="G697" s="1713">
        <v>8</v>
      </c>
      <c r="H697" s="1713">
        <v>3</v>
      </c>
      <c r="I697" s="1728">
        <v>1</v>
      </c>
      <c r="J697" s="1728">
        <v>1</v>
      </c>
      <c r="L697" s="1715">
        <v>4371.16</v>
      </c>
      <c r="N697" s="1715">
        <f t="shared" si="173"/>
        <v>2867.3900000000003</v>
      </c>
      <c r="O697" s="1715">
        <v>2263.94</v>
      </c>
      <c r="P697" s="1788">
        <f t="shared" si="174"/>
        <v>0.78954728864925938</v>
      </c>
      <c r="Q697" s="1715">
        <v>603.45000000000005</v>
      </c>
      <c r="R697" s="1788">
        <f t="shared" si="175"/>
        <v>0.21045271135074056</v>
      </c>
      <c r="S697" s="1775">
        <f t="shared" si="176"/>
        <v>24.138000000000002</v>
      </c>
      <c r="U697" s="1715">
        <f t="shared" si="177"/>
        <v>0</v>
      </c>
      <c r="V697" s="1715">
        <f t="shared" si="178"/>
        <v>0</v>
      </c>
      <c r="W697" s="1715">
        <f t="shared" si="179"/>
        <v>4371.16</v>
      </c>
      <c r="X697" s="1718">
        <v>4371.16</v>
      </c>
      <c r="Y697" s="1729">
        <v>616442</v>
      </c>
      <c r="Z697" s="1720">
        <v>42634</v>
      </c>
      <c r="AA697" s="1778" t="s">
        <v>213</v>
      </c>
      <c r="AB697" s="1778"/>
    </row>
    <row r="698" spans="1:53" x14ac:dyDescent="0.2">
      <c r="A698" s="1801">
        <v>2016400</v>
      </c>
      <c r="C698" s="1727" t="s">
        <v>1719</v>
      </c>
      <c r="D698" s="1713" t="s">
        <v>1809</v>
      </c>
      <c r="E698" s="1713">
        <v>1</v>
      </c>
      <c r="F698" s="1713">
        <v>12</v>
      </c>
      <c r="G698" s="1713">
        <v>0</v>
      </c>
      <c r="H698" s="1713">
        <v>0</v>
      </c>
      <c r="I698" s="1728">
        <v>1</v>
      </c>
      <c r="J698" s="1728">
        <v>1</v>
      </c>
      <c r="L698" s="1715">
        <v>1740.32</v>
      </c>
      <c r="N698" s="1715">
        <f t="shared" si="173"/>
        <v>1026</v>
      </c>
      <c r="O698" s="1715">
        <v>771</v>
      </c>
      <c r="P698" s="1788">
        <f t="shared" si="174"/>
        <v>0.75146198830409361</v>
      </c>
      <c r="Q698" s="1715">
        <v>255</v>
      </c>
      <c r="R698" s="1788">
        <f t="shared" si="175"/>
        <v>0.24853801169590642</v>
      </c>
      <c r="S698" s="1775">
        <f t="shared" si="176"/>
        <v>10.199999999999999</v>
      </c>
      <c r="U698" s="1715">
        <f t="shared" si="177"/>
        <v>0</v>
      </c>
      <c r="V698" s="1715">
        <f t="shared" si="178"/>
        <v>0</v>
      </c>
      <c r="W698" s="1715">
        <f t="shared" si="179"/>
        <v>1740.32</v>
      </c>
      <c r="X698" s="1718">
        <v>1740.32</v>
      </c>
      <c r="Y698" s="1729">
        <v>616375</v>
      </c>
      <c r="Z698" s="1720">
        <v>42608</v>
      </c>
      <c r="AA698" s="1778" t="s">
        <v>213</v>
      </c>
      <c r="AB698" s="1778"/>
    </row>
    <row r="699" spans="1:53" x14ac:dyDescent="0.2">
      <c r="A699" s="1801" t="s">
        <v>1722</v>
      </c>
      <c r="C699" s="1727" t="s">
        <v>1723</v>
      </c>
      <c r="D699" s="1713" t="s">
        <v>1724</v>
      </c>
      <c r="E699" s="1713">
        <v>0</v>
      </c>
      <c r="F699" s="1713">
        <v>0</v>
      </c>
      <c r="G699" s="1713">
        <v>0</v>
      </c>
      <c r="H699" s="1713">
        <v>0</v>
      </c>
      <c r="I699" s="1728">
        <v>1</v>
      </c>
      <c r="J699" s="1728">
        <v>1</v>
      </c>
      <c r="L699" s="1715">
        <v>90.64</v>
      </c>
      <c r="N699" s="1715">
        <f t="shared" si="173"/>
        <v>45.32</v>
      </c>
      <c r="O699" s="1715">
        <v>45.32</v>
      </c>
      <c r="P699" s="1788">
        <f t="shared" si="174"/>
        <v>1</v>
      </c>
      <c r="Q699" s="1715">
        <v>0</v>
      </c>
      <c r="R699" s="1788">
        <f t="shared" si="175"/>
        <v>0</v>
      </c>
      <c r="S699" s="1775">
        <f t="shared" si="176"/>
        <v>0</v>
      </c>
      <c r="U699" s="1715">
        <f t="shared" si="177"/>
        <v>0</v>
      </c>
      <c r="V699" s="1715">
        <f t="shared" si="178"/>
        <v>0</v>
      </c>
      <c r="W699" s="1715">
        <f t="shared" si="179"/>
        <v>90.64</v>
      </c>
      <c r="X699" s="1718">
        <v>90.64</v>
      </c>
      <c r="Y699" s="1729">
        <v>616571</v>
      </c>
      <c r="Z699" s="1720">
        <v>42671</v>
      </c>
      <c r="AA699" s="1778" t="s">
        <v>213</v>
      </c>
      <c r="AB699" s="1778"/>
    </row>
    <row r="700" spans="1:53" x14ac:dyDescent="0.2">
      <c r="A700" s="1801">
        <v>2016402</v>
      </c>
      <c r="C700" s="1727" t="s">
        <v>1729</v>
      </c>
      <c r="D700" s="1713" t="s">
        <v>489</v>
      </c>
      <c r="E700" s="1713">
        <v>1</v>
      </c>
      <c r="F700" s="1713">
        <v>1</v>
      </c>
      <c r="G700" s="1713">
        <v>0</v>
      </c>
      <c r="H700" s="1713">
        <v>1</v>
      </c>
      <c r="I700" s="1728">
        <v>1</v>
      </c>
      <c r="J700" s="1728">
        <v>1</v>
      </c>
      <c r="L700" s="1715">
        <v>492.72</v>
      </c>
      <c r="N700" s="1715">
        <f t="shared" si="173"/>
        <v>361.7</v>
      </c>
      <c r="O700" s="1715">
        <v>262.7</v>
      </c>
      <c r="P700" s="1788">
        <f t="shared" si="174"/>
        <v>0.72629250760298592</v>
      </c>
      <c r="Q700" s="1715">
        <v>99</v>
      </c>
      <c r="R700" s="1788">
        <f t="shared" si="175"/>
        <v>0.27370749239701408</v>
      </c>
      <c r="S700" s="1775">
        <f t="shared" si="176"/>
        <v>3.96</v>
      </c>
      <c r="U700" s="1715">
        <f t="shared" si="177"/>
        <v>0</v>
      </c>
      <c r="V700" s="1715">
        <f t="shared" si="178"/>
        <v>0</v>
      </c>
      <c r="W700" s="1715">
        <f t="shared" si="179"/>
        <v>492.72</v>
      </c>
      <c r="X700" s="1718">
        <v>492.72</v>
      </c>
      <c r="Y700" s="1729">
        <v>616414</v>
      </c>
      <c r="Z700" s="1720">
        <v>42627</v>
      </c>
      <c r="AA700" s="1778" t="s">
        <v>213</v>
      </c>
      <c r="AB700" s="1778"/>
    </row>
    <row r="701" spans="1:53" x14ac:dyDescent="0.2">
      <c r="A701" s="1801">
        <v>2016403</v>
      </c>
      <c r="C701" s="1727" t="s">
        <v>1730</v>
      </c>
      <c r="D701" s="1713" t="s">
        <v>451</v>
      </c>
      <c r="E701" s="1713">
        <v>1</v>
      </c>
      <c r="F701" s="1713">
        <v>14</v>
      </c>
      <c r="G701" s="1713">
        <v>7</v>
      </c>
      <c r="H701" s="1713">
        <v>4</v>
      </c>
      <c r="I701" s="1728">
        <v>1</v>
      </c>
      <c r="J701" s="1728">
        <v>1</v>
      </c>
      <c r="L701" s="1715">
        <v>4163.04</v>
      </c>
      <c r="N701" s="1715">
        <f t="shared" si="173"/>
        <v>2805.08</v>
      </c>
      <c r="O701" s="1715">
        <v>2155.2800000000002</v>
      </c>
      <c r="P701" s="1788">
        <f t="shared" si="174"/>
        <v>0.76834885279564225</v>
      </c>
      <c r="Q701" s="1715">
        <v>649.79999999999995</v>
      </c>
      <c r="R701" s="1788">
        <f t="shared" si="175"/>
        <v>0.23165114720435781</v>
      </c>
      <c r="S701" s="1775">
        <f t="shared" si="176"/>
        <v>25.991999999999997</v>
      </c>
      <c r="U701" s="1715">
        <f t="shared" si="177"/>
        <v>0</v>
      </c>
      <c r="V701" s="1715">
        <f t="shared" si="178"/>
        <v>0</v>
      </c>
      <c r="W701" s="1715">
        <f t="shared" si="179"/>
        <v>4163.04</v>
      </c>
      <c r="X701" s="1718">
        <v>4163.04</v>
      </c>
      <c r="Y701" s="1729">
        <v>616443</v>
      </c>
      <c r="Z701" s="1720">
        <v>42634</v>
      </c>
      <c r="AA701" s="1778" t="s">
        <v>213</v>
      </c>
      <c r="AB701" s="1778"/>
    </row>
    <row r="702" spans="1:53" x14ac:dyDescent="0.2">
      <c r="A702" s="1801" t="s">
        <v>1944</v>
      </c>
      <c r="C702" s="1727" t="s">
        <v>1945</v>
      </c>
      <c r="D702" s="1713" t="s">
        <v>451</v>
      </c>
      <c r="E702" s="1713">
        <v>0</v>
      </c>
      <c r="F702" s="1713">
        <v>1</v>
      </c>
      <c r="G702" s="1713">
        <v>0</v>
      </c>
      <c r="H702" s="1713">
        <v>0</v>
      </c>
      <c r="I702" s="1728">
        <v>1</v>
      </c>
      <c r="J702" s="1728">
        <v>1</v>
      </c>
      <c r="L702" s="1715">
        <v>90.1</v>
      </c>
      <c r="N702" s="1715">
        <f>O702+Q702</f>
        <v>77</v>
      </c>
      <c r="O702" s="1715">
        <v>50</v>
      </c>
      <c r="P702" s="1788">
        <f>IF(N702&lt;=0,"",O702/N702)</f>
        <v>0.64935064935064934</v>
      </c>
      <c r="Q702" s="1715">
        <v>27</v>
      </c>
      <c r="R702" s="1788">
        <f>IF(N702&lt;=0,"",Q702/N702)</f>
        <v>0.35064935064935066</v>
      </c>
      <c r="S702" s="1775">
        <f>Q702/$S$1</f>
        <v>1.08</v>
      </c>
      <c r="U702" s="1715">
        <f>((1-I702)*O702)+((1-J702)*Q702)</f>
        <v>0</v>
      </c>
      <c r="V702" s="1715">
        <f>L702-W702</f>
        <v>0</v>
      </c>
      <c r="W702" s="1715">
        <f>X702+AC702+AH702+AM702+AO702+AR702</f>
        <v>90.1</v>
      </c>
      <c r="X702" s="1718">
        <v>90.1</v>
      </c>
      <c r="Y702" s="1729">
        <v>616637</v>
      </c>
      <c r="Z702" s="1720">
        <v>42692</v>
      </c>
      <c r="AA702" s="1778" t="s">
        <v>213</v>
      </c>
      <c r="AB702" s="1778"/>
    </row>
    <row r="703" spans="1:53" x14ac:dyDescent="0.2">
      <c r="A703" s="1801">
        <v>2016404</v>
      </c>
      <c r="C703" s="1727" t="s">
        <v>1734</v>
      </c>
      <c r="D703" s="1713" t="s">
        <v>451</v>
      </c>
      <c r="E703" s="1713">
        <v>1</v>
      </c>
      <c r="F703" s="1713">
        <v>3</v>
      </c>
      <c r="G703" s="1713">
        <v>2</v>
      </c>
      <c r="H703" s="1713">
        <v>1</v>
      </c>
      <c r="I703" s="1728">
        <v>1</v>
      </c>
      <c r="J703" s="1728">
        <v>1</v>
      </c>
      <c r="L703" s="1715">
        <v>917.37</v>
      </c>
      <c r="N703" s="1715">
        <f t="shared" ref="N703:N764" si="180">O703+Q703</f>
        <v>605.1</v>
      </c>
      <c r="O703" s="1715">
        <v>454.35</v>
      </c>
      <c r="P703" s="1788">
        <f t="shared" ref="P703:P764" si="181">IF(N703&lt;=0,"",O703/N703)</f>
        <v>0.75086762518591965</v>
      </c>
      <c r="Q703" s="1715">
        <v>150.75</v>
      </c>
      <c r="R703" s="1788">
        <f t="shared" ref="R703:R764" si="182">IF(N703&lt;=0,"",Q703/N703)</f>
        <v>0.24913237481408032</v>
      </c>
      <c r="S703" s="1775">
        <f t="shared" ref="S703:S764" si="183">Q703/$S$1</f>
        <v>6.03</v>
      </c>
      <c r="U703" s="1715">
        <f t="shared" ref="U703:U764" si="184">((1-I703)*O703)+((1-J703)*Q703)</f>
        <v>0</v>
      </c>
      <c r="V703" s="1715">
        <f t="shared" ref="V703:V764" si="185">L703-W703</f>
        <v>0</v>
      </c>
      <c r="W703" s="1715">
        <f t="shared" si="179"/>
        <v>917.37</v>
      </c>
      <c r="X703" s="1718">
        <v>917.37</v>
      </c>
      <c r="Y703" s="1729">
        <v>616444</v>
      </c>
      <c r="Z703" s="1720">
        <v>42634</v>
      </c>
      <c r="AA703" s="1778" t="s">
        <v>213</v>
      </c>
      <c r="AB703" s="1778"/>
    </row>
    <row r="704" spans="1:53" x14ac:dyDescent="0.2">
      <c r="A704" s="1801">
        <v>2016405</v>
      </c>
      <c r="C704" s="1727" t="s">
        <v>1735</v>
      </c>
      <c r="D704" s="1713" t="s">
        <v>611</v>
      </c>
      <c r="E704" s="1713">
        <v>1</v>
      </c>
      <c r="F704" s="1713">
        <v>0</v>
      </c>
      <c r="G704" s="1713">
        <v>0</v>
      </c>
      <c r="H704" s="1713">
        <v>0</v>
      </c>
      <c r="I704" s="1728">
        <v>1</v>
      </c>
      <c r="J704" s="1728">
        <v>1</v>
      </c>
      <c r="L704" s="1715">
        <v>115</v>
      </c>
      <c r="N704" s="1715">
        <f t="shared" si="180"/>
        <v>80</v>
      </c>
      <c r="O704" s="1715">
        <v>80</v>
      </c>
      <c r="P704" s="1788">
        <f t="shared" si="181"/>
        <v>1</v>
      </c>
      <c r="Q704" s="1715">
        <v>0</v>
      </c>
      <c r="R704" s="1788">
        <f t="shared" si="182"/>
        <v>0</v>
      </c>
      <c r="S704" s="1775">
        <f t="shared" si="183"/>
        <v>0</v>
      </c>
      <c r="U704" s="1715">
        <f t="shared" si="184"/>
        <v>0</v>
      </c>
      <c r="V704" s="1715">
        <f t="shared" si="185"/>
        <v>0</v>
      </c>
      <c r="W704" s="1715">
        <f t="shared" si="179"/>
        <v>115</v>
      </c>
      <c r="X704" s="1718">
        <v>115</v>
      </c>
      <c r="Y704" s="1729">
        <v>616437</v>
      </c>
      <c r="Z704" s="1720">
        <v>42634</v>
      </c>
      <c r="AA704" s="1778" t="s">
        <v>213</v>
      </c>
      <c r="AB704" s="1778"/>
    </row>
    <row r="705" spans="1:38" s="1713" customFormat="1" x14ac:dyDescent="0.2">
      <c r="A705" s="1801">
        <v>2016406</v>
      </c>
      <c r="B705" s="1727"/>
      <c r="C705" s="1727" t="s">
        <v>1736</v>
      </c>
      <c r="D705" s="1713" t="s">
        <v>614</v>
      </c>
      <c r="E705" s="1713">
        <v>1</v>
      </c>
      <c r="F705" s="1713">
        <v>10</v>
      </c>
      <c r="G705" s="1713">
        <v>8</v>
      </c>
      <c r="H705" s="1713">
        <v>3</v>
      </c>
      <c r="I705" s="1728">
        <v>1</v>
      </c>
      <c r="J705" s="1728">
        <v>1</v>
      </c>
      <c r="K705" s="1853"/>
      <c r="L705" s="1715">
        <v>3572.13</v>
      </c>
      <c r="M705" s="1715"/>
      <c r="N705" s="1715">
        <f t="shared" si="180"/>
        <v>2338.0100000000002</v>
      </c>
      <c r="O705" s="1715">
        <v>1756.16</v>
      </c>
      <c r="P705" s="1788">
        <f t="shared" si="181"/>
        <v>0.75113451182843527</v>
      </c>
      <c r="Q705" s="1715">
        <v>581.85</v>
      </c>
      <c r="R705" s="1788">
        <f t="shared" si="182"/>
        <v>0.2488654881715647</v>
      </c>
      <c r="S705" s="1775">
        <f t="shared" si="183"/>
        <v>23.274000000000001</v>
      </c>
      <c r="T705" s="1750"/>
      <c r="U705" s="1715">
        <f t="shared" si="184"/>
        <v>0</v>
      </c>
      <c r="V705" s="1715">
        <f t="shared" si="185"/>
        <v>0</v>
      </c>
      <c r="W705" s="1715">
        <f t="shared" si="179"/>
        <v>3572.13</v>
      </c>
      <c r="X705" s="1718">
        <v>3572.13</v>
      </c>
      <c r="Y705" s="1729">
        <v>616477</v>
      </c>
      <c r="Z705" s="1720">
        <v>42646</v>
      </c>
      <c r="AA705" s="1778" t="s">
        <v>213</v>
      </c>
      <c r="AB705" s="1875"/>
      <c r="AH705" s="2423"/>
      <c r="AK705" s="2418"/>
      <c r="AL705" s="2418"/>
    </row>
    <row r="706" spans="1:38" s="1713" customFormat="1" x14ac:dyDescent="0.2">
      <c r="A706" s="1801">
        <v>2016407</v>
      </c>
      <c r="B706" s="1727"/>
      <c r="C706" s="1727" t="s">
        <v>1739</v>
      </c>
      <c r="D706" s="1713" t="s">
        <v>1549</v>
      </c>
      <c r="E706" s="1713">
        <v>1</v>
      </c>
      <c r="F706" s="1713">
        <v>12</v>
      </c>
      <c r="G706" s="1713">
        <v>7</v>
      </c>
      <c r="H706" s="1713">
        <v>2</v>
      </c>
      <c r="I706" s="1728">
        <v>1</v>
      </c>
      <c r="J706" s="1728">
        <v>1</v>
      </c>
      <c r="K706" s="1853"/>
      <c r="L706" s="1715">
        <v>2283.4</v>
      </c>
      <c r="M706" s="1715"/>
      <c r="N706" s="1715">
        <f t="shared" si="180"/>
        <v>1393.4</v>
      </c>
      <c r="O706" s="1715">
        <v>990.4</v>
      </c>
      <c r="P706" s="1788">
        <f t="shared" si="181"/>
        <v>0.71077938854600253</v>
      </c>
      <c r="Q706" s="1715">
        <v>403</v>
      </c>
      <c r="R706" s="1788">
        <f t="shared" si="182"/>
        <v>0.28922061145399741</v>
      </c>
      <c r="S706" s="1775">
        <f t="shared" si="183"/>
        <v>16.12</v>
      </c>
      <c r="T706" s="1750"/>
      <c r="U706" s="1715">
        <f t="shared" si="184"/>
        <v>0</v>
      </c>
      <c r="V706" s="1715">
        <f t="shared" si="185"/>
        <v>0</v>
      </c>
      <c r="W706" s="1715">
        <f t="shared" si="179"/>
        <v>2283.4</v>
      </c>
      <c r="X706" s="1718">
        <v>2283.4</v>
      </c>
      <c r="Y706" s="1729">
        <v>616478</v>
      </c>
      <c r="Z706" s="1720">
        <v>42646</v>
      </c>
      <c r="AA706" s="1778" t="s">
        <v>213</v>
      </c>
      <c r="AB706" s="1875"/>
      <c r="AH706" s="2423"/>
      <c r="AK706" s="2418"/>
      <c r="AL706" s="2418"/>
    </row>
    <row r="707" spans="1:38" s="1713" customFormat="1" x14ac:dyDescent="0.2">
      <c r="A707" s="1801">
        <v>2016408</v>
      </c>
      <c r="B707" s="1727"/>
      <c r="C707" s="1727" t="s">
        <v>1740</v>
      </c>
      <c r="D707" s="1713" t="s">
        <v>1549</v>
      </c>
      <c r="E707" s="1713">
        <v>1</v>
      </c>
      <c r="F707" s="1713">
        <v>9</v>
      </c>
      <c r="G707" s="1713">
        <v>4</v>
      </c>
      <c r="H707" s="1713">
        <v>3</v>
      </c>
      <c r="I707" s="1728">
        <v>1</v>
      </c>
      <c r="J707" s="1728">
        <v>1</v>
      </c>
      <c r="K707" s="1853"/>
      <c r="L707" s="1715">
        <v>1979.81</v>
      </c>
      <c r="M707" s="1715"/>
      <c r="N707" s="1715">
        <f t="shared" si="180"/>
        <v>1315.48</v>
      </c>
      <c r="O707" s="1715">
        <v>914.98</v>
      </c>
      <c r="P707" s="1788">
        <f t="shared" si="181"/>
        <v>0.69554839298202942</v>
      </c>
      <c r="Q707" s="1715">
        <v>400.5</v>
      </c>
      <c r="R707" s="1788">
        <f t="shared" si="182"/>
        <v>0.30445160701797064</v>
      </c>
      <c r="S707" s="1775">
        <f t="shared" si="183"/>
        <v>16.02</v>
      </c>
      <c r="T707" s="1750"/>
      <c r="U707" s="1715">
        <f t="shared" si="184"/>
        <v>0</v>
      </c>
      <c r="V707" s="1715">
        <f t="shared" si="185"/>
        <v>0</v>
      </c>
      <c r="W707" s="1715">
        <f t="shared" si="179"/>
        <v>1979.81</v>
      </c>
      <c r="X707" s="1718">
        <v>1979.81</v>
      </c>
      <c r="Y707" s="1729">
        <v>616479</v>
      </c>
      <c r="Z707" s="1720">
        <v>42646</v>
      </c>
      <c r="AA707" s="1778" t="s">
        <v>213</v>
      </c>
      <c r="AB707" s="1875"/>
      <c r="AH707" s="2423"/>
      <c r="AK707" s="2418"/>
      <c r="AL707" s="2418"/>
    </row>
    <row r="708" spans="1:38" s="1713" customFormat="1" x14ac:dyDescent="0.2">
      <c r="A708" s="1801">
        <v>2016409</v>
      </c>
      <c r="B708" s="1727"/>
      <c r="C708" s="1727" t="s">
        <v>1741</v>
      </c>
      <c r="D708" s="1713" t="s">
        <v>1549</v>
      </c>
      <c r="E708" s="1713">
        <v>1</v>
      </c>
      <c r="F708" s="1713">
        <v>9</v>
      </c>
      <c r="G708" s="1713">
        <v>7</v>
      </c>
      <c r="H708" s="1713">
        <v>1</v>
      </c>
      <c r="I708" s="1728">
        <v>1</v>
      </c>
      <c r="J708" s="1728">
        <v>1</v>
      </c>
      <c r="K708" s="1853"/>
      <c r="L708" s="1715">
        <v>1840.75</v>
      </c>
      <c r="M708" s="1715"/>
      <c r="N708" s="1715">
        <f t="shared" si="180"/>
        <v>1116.79</v>
      </c>
      <c r="O708" s="1715">
        <v>789.64</v>
      </c>
      <c r="P708" s="1788">
        <f t="shared" si="181"/>
        <v>0.70706220506988782</v>
      </c>
      <c r="Q708" s="1715">
        <v>327.14999999999998</v>
      </c>
      <c r="R708" s="1788">
        <f t="shared" si="182"/>
        <v>0.29293779493011218</v>
      </c>
      <c r="S708" s="1775">
        <f t="shared" si="183"/>
        <v>13.085999999999999</v>
      </c>
      <c r="T708" s="1750"/>
      <c r="U708" s="1715">
        <f t="shared" si="184"/>
        <v>0</v>
      </c>
      <c r="V708" s="1715">
        <f t="shared" si="185"/>
        <v>0</v>
      </c>
      <c r="W708" s="1715">
        <f t="shared" si="179"/>
        <v>1840.75</v>
      </c>
      <c r="X708" s="1718">
        <v>1840.75</v>
      </c>
      <c r="Y708" s="1729">
        <v>616480</v>
      </c>
      <c r="Z708" s="1720">
        <v>42646</v>
      </c>
      <c r="AA708" s="1778" t="s">
        <v>213</v>
      </c>
      <c r="AB708" s="1875"/>
      <c r="AH708" s="2423"/>
      <c r="AK708" s="2418"/>
      <c r="AL708" s="2418"/>
    </row>
    <row r="709" spans="1:38" s="1713" customFormat="1" x14ac:dyDescent="0.2">
      <c r="A709" s="1801">
        <v>2016410</v>
      </c>
      <c r="B709" s="1727"/>
      <c r="C709" s="1727" t="s">
        <v>1742</v>
      </c>
      <c r="D709" s="1713" t="s">
        <v>1549</v>
      </c>
      <c r="E709" s="1713">
        <v>1</v>
      </c>
      <c r="F709" s="1713">
        <v>9</v>
      </c>
      <c r="G709" s="1713">
        <v>5</v>
      </c>
      <c r="H709" s="1713">
        <v>1</v>
      </c>
      <c r="I709" s="1728">
        <v>1</v>
      </c>
      <c r="J709" s="1728">
        <v>1</v>
      </c>
      <c r="K709" s="1853"/>
      <c r="L709" s="1715">
        <v>1954.29</v>
      </c>
      <c r="M709" s="1715"/>
      <c r="N709" s="1715">
        <f t="shared" si="180"/>
        <v>1322.02</v>
      </c>
      <c r="O709" s="1715">
        <v>984.52</v>
      </c>
      <c r="P709" s="1788">
        <f t="shared" si="181"/>
        <v>0.74470885463154868</v>
      </c>
      <c r="Q709" s="1715">
        <v>337.5</v>
      </c>
      <c r="R709" s="1788">
        <f t="shared" si="182"/>
        <v>0.25529114536845132</v>
      </c>
      <c r="S709" s="1775">
        <f t="shared" si="183"/>
        <v>13.5</v>
      </c>
      <c r="T709" s="1750"/>
      <c r="U709" s="1715">
        <f t="shared" si="184"/>
        <v>0</v>
      </c>
      <c r="V709" s="1715">
        <f t="shared" si="185"/>
        <v>0</v>
      </c>
      <c r="W709" s="1715">
        <f t="shared" si="179"/>
        <v>1954.29</v>
      </c>
      <c r="X709" s="1718">
        <v>1954.29</v>
      </c>
      <c r="Y709" s="1729">
        <v>616481</v>
      </c>
      <c r="Z709" s="1720">
        <v>42646</v>
      </c>
      <c r="AA709" s="1778" t="s">
        <v>213</v>
      </c>
      <c r="AB709" s="1875"/>
      <c r="AH709" s="2423"/>
      <c r="AK709" s="2418"/>
      <c r="AL709" s="2418"/>
    </row>
    <row r="710" spans="1:38" s="1713" customFormat="1" x14ac:dyDescent="0.2">
      <c r="A710" s="1801">
        <v>2016411</v>
      </c>
      <c r="B710" s="1727"/>
      <c r="C710" s="1727" t="s">
        <v>1743</v>
      </c>
      <c r="D710" s="1713" t="s">
        <v>1549</v>
      </c>
      <c r="E710" s="1713">
        <v>1</v>
      </c>
      <c r="F710" s="1713">
        <v>11</v>
      </c>
      <c r="G710" s="1713">
        <v>7</v>
      </c>
      <c r="H710" s="1713">
        <v>1</v>
      </c>
      <c r="I710" s="1728">
        <v>1</v>
      </c>
      <c r="J710" s="1728">
        <v>1</v>
      </c>
      <c r="K710" s="1853"/>
      <c r="L710" s="1715">
        <v>2028.81</v>
      </c>
      <c r="M710" s="1715"/>
      <c r="N710" s="1715">
        <f t="shared" si="180"/>
        <v>1243.0700000000002</v>
      </c>
      <c r="O710" s="1715">
        <v>883.97</v>
      </c>
      <c r="P710" s="1788">
        <f t="shared" si="181"/>
        <v>0.71111844063487972</v>
      </c>
      <c r="Q710" s="1715">
        <v>359.1</v>
      </c>
      <c r="R710" s="1788">
        <f t="shared" si="182"/>
        <v>0.28888155936512022</v>
      </c>
      <c r="S710" s="1775">
        <f t="shared" si="183"/>
        <v>14.364000000000001</v>
      </c>
      <c r="T710" s="1750"/>
      <c r="U710" s="1715">
        <f t="shared" si="184"/>
        <v>0</v>
      </c>
      <c r="V710" s="1715">
        <f t="shared" si="185"/>
        <v>0</v>
      </c>
      <c r="W710" s="1715">
        <f t="shared" si="179"/>
        <v>2028.81</v>
      </c>
      <c r="X710" s="1718">
        <v>2028.81</v>
      </c>
      <c r="Y710" s="1729">
        <v>616482</v>
      </c>
      <c r="Z710" s="1720">
        <v>42646</v>
      </c>
      <c r="AA710" s="1778" t="s">
        <v>213</v>
      </c>
      <c r="AB710" s="1875"/>
      <c r="AH710" s="2423"/>
      <c r="AK710" s="2418"/>
      <c r="AL710" s="2418"/>
    </row>
    <row r="711" spans="1:38" s="1713" customFormat="1" x14ac:dyDescent="0.2">
      <c r="A711" s="1801" t="s">
        <v>1748</v>
      </c>
      <c r="B711" s="1727"/>
      <c r="C711" s="1727" t="s">
        <v>1747</v>
      </c>
      <c r="D711" s="1713" t="s">
        <v>68</v>
      </c>
      <c r="E711" s="1713">
        <v>0</v>
      </c>
      <c r="F711" s="1713">
        <v>0</v>
      </c>
      <c r="G711" s="1713">
        <v>0</v>
      </c>
      <c r="H711" s="1713">
        <v>0</v>
      </c>
      <c r="I711" s="1728">
        <v>1</v>
      </c>
      <c r="J711" s="1728">
        <v>1</v>
      </c>
      <c r="K711" s="1853"/>
      <c r="L711" s="1715">
        <v>45.26</v>
      </c>
      <c r="M711" s="1715"/>
      <c r="N711" s="1715">
        <f t="shared" si="180"/>
        <v>17.63</v>
      </c>
      <c r="O711" s="1715">
        <v>17.63</v>
      </c>
      <c r="P711" s="1788">
        <f t="shared" si="181"/>
        <v>1</v>
      </c>
      <c r="Q711" s="1715">
        <v>0</v>
      </c>
      <c r="R711" s="1788">
        <f t="shared" si="182"/>
        <v>0</v>
      </c>
      <c r="S711" s="1775">
        <f t="shared" si="183"/>
        <v>0</v>
      </c>
      <c r="T711" s="1750"/>
      <c r="U711" s="1715">
        <f t="shared" si="184"/>
        <v>0</v>
      </c>
      <c r="V711" s="1715">
        <f t="shared" si="185"/>
        <v>0</v>
      </c>
      <c r="W711" s="1715">
        <f t="shared" si="179"/>
        <v>45.26</v>
      </c>
      <c r="X711" s="1718">
        <v>45.26</v>
      </c>
      <c r="Y711" s="1729">
        <v>616392</v>
      </c>
      <c r="Z711" s="1720">
        <v>42627</v>
      </c>
      <c r="AA711" s="1778" t="s">
        <v>213</v>
      </c>
      <c r="AB711" s="1875"/>
      <c r="AH711" s="2423"/>
      <c r="AK711" s="2418"/>
      <c r="AL711" s="2418"/>
    </row>
    <row r="712" spans="1:38" s="1713" customFormat="1" x14ac:dyDescent="0.2">
      <c r="A712" s="1801">
        <v>2016413</v>
      </c>
      <c r="B712" s="1727"/>
      <c r="C712" s="1727" t="s">
        <v>1752</v>
      </c>
      <c r="D712" s="1713" t="s">
        <v>68</v>
      </c>
      <c r="E712" s="1713">
        <v>6</v>
      </c>
      <c r="F712" s="1713">
        <f>E712*10</f>
        <v>60</v>
      </c>
      <c r="G712" s="1713">
        <f>E712*6</f>
        <v>36</v>
      </c>
      <c r="H712" s="1713">
        <f>E712*4</f>
        <v>24</v>
      </c>
      <c r="I712" s="1728">
        <v>1</v>
      </c>
      <c r="J712" s="1728">
        <v>1</v>
      </c>
      <c r="K712" s="1853" t="s">
        <v>1308</v>
      </c>
      <c r="L712" s="1715">
        <v>17706</v>
      </c>
      <c r="M712" s="1715">
        <v>17790.97</v>
      </c>
      <c r="N712" s="1715">
        <f t="shared" si="180"/>
        <v>12068.82</v>
      </c>
      <c r="O712" s="1715">
        <v>8990.82</v>
      </c>
      <c r="P712" s="1788">
        <f t="shared" si="181"/>
        <v>0.744962639263822</v>
      </c>
      <c r="Q712" s="1715">
        <v>3078</v>
      </c>
      <c r="R712" s="1788">
        <f t="shared" si="182"/>
        <v>0.255037360736178</v>
      </c>
      <c r="S712" s="1775">
        <f t="shared" si="183"/>
        <v>123.12</v>
      </c>
      <c r="T712" s="1750"/>
      <c r="U712" s="1715">
        <f t="shared" si="184"/>
        <v>0</v>
      </c>
      <c r="V712" s="1715">
        <f t="shared" si="185"/>
        <v>0</v>
      </c>
      <c r="W712" s="1715">
        <f t="shared" si="179"/>
        <v>17706</v>
      </c>
      <c r="X712" s="1718">
        <v>17706</v>
      </c>
      <c r="Y712" s="1729">
        <v>616364</v>
      </c>
      <c r="Z712" s="1720">
        <v>42608</v>
      </c>
      <c r="AA712" s="1778" t="s">
        <v>213</v>
      </c>
      <c r="AB712" s="1875"/>
      <c r="AH712" s="2423"/>
      <c r="AK712" s="2418"/>
      <c r="AL712" s="2418"/>
    </row>
    <row r="713" spans="1:38" s="1713" customFormat="1" x14ac:dyDescent="0.2">
      <c r="A713" s="1801" t="s">
        <v>1760</v>
      </c>
      <c r="B713" s="1727"/>
      <c r="C713" s="1727" t="s">
        <v>1758</v>
      </c>
      <c r="D713" s="1713" t="s">
        <v>441</v>
      </c>
      <c r="E713" s="1713">
        <v>0</v>
      </c>
      <c r="F713" s="1713">
        <v>2</v>
      </c>
      <c r="G713" s="1713">
        <v>2</v>
      </c>
      <c r="H713" s="1713">
        <v>0</v>
      </c>
      <c r="I713" s="1728">
        <v>1</v>
      </c>
      <c r="J713" s="1728">
        <v>1</v>
      </c>
      <c r="K713" s="1853"/>
      <c r="L713" s="1715">
        <v>582</v>
      </c>
      <c r="M713" s="1715"/>
      <c r="N713" s="1715">
        <f t="shared" si="180"/>
        <v>457.12</v>
      </c>
      <c r="O713" s="1715">
        <v>298.72000000000003</v>
      </c>
      <c r="P713" s="1788">
        <f t="shared" si="181"/>
        <v>0.65348267413370675</v>
      </c>
      <c r="Q713" s="1715">
        <v>158.4</v>
      </c>
      <c r="R713" s="1788">
        <f t="shared" si="182"/>
        <v>0.3465173258662933</v>
      </c>
      <c r="S713" s="1775">
        <f t="shared" si="183"/>
        <v>6.3360000000000003</v>
      </c>
      <c r="T713" s="1750"/>
      <c r="U713" s="1715">
        <f t="shared" si="184"/>
        <v>0</v>
      </c>
      <c r="V713" s="1715">
        <f t="shared" si="185"/>
        <v>0</v>
      </c>
      <c r="W713" s="1715">
        <f t="shared" si="179"/>
        <v>582</v>
      </c>
      <c r="X713" s="1718">
        <v>582</v>
      </c>
      <c r="Y713" s="1729">
        <v>616445</v>
      </c>
      <c r="Z713" s="1720">
        <v>42634</v>
      </c>
      <c r="AA713" s="1778" t="s">
        <v>213</v>
      </c>
      <c r="AB713" s="1875"/>
      <c r="AH713" s="2423"/>
      <c r="AK713" s="2418"/>
      <c r="AL713" s="2418"/>
    </row>
    <row r="714" spans="1:38" s="1713" customFormat="1" x14ac:dyDescent="0.2">
      <c r="A714" s="1801" t="s">
        <v>1761</v>
      </c>
      <c r="B714" s="1727"/>
      <c r="C714" s="1727" t="s">
        <v>1759</v>
      </c>
      <c r="D714" s="1713" t="s">
        <v>441</v>
      </c>
      <c r="E714" s="1713">
        <v>0</v>
      </c>
      <c r="F714" s="1713">
        <v>2</v>
      </c>
      <c r="G714" s="1713">
        <v>2</v>
      </c>
      <c r="H714" s="1713">
        <v>0</v>
      </c>
      <c r="I714" s="1728">
        <v>1</v>
      </c>
      <c r="J714" s="1728">
        <v>1</v>
      </c>
      <c r="K714" s="1853"/>
      <c r="L714" s="1715">
        <v>582</v>
      </c>
      <c r="M714" s="1715"/>
      <c r="N714" s="1715">
        <f>O714+Q714</f>
        <v>457.12</v>
      </c>
      <c r="O714" s="1715">
        <v>298.72000000000003</v>
      </c>
      <c r="P714" s="1788">
        <f>IF(N714&lt;=0,"",O714/N714)</f>
        <v>0.65348267413370675</v>
      </c>
      <c r="Q714" s="1715">
        <v>158.4</v>
      </c>
      <c r="R714" s="1788">
        <f>IF(N714&lt;=0,"",Q714/N714)</f>
        <v>0.3465173258662933</v>
      </c>
      <c r="S714" s="1775">
        <f>Q714/$S$1</f>
        <v>6.3360000000000003</v>
      </c>
      <c r="T714" s="1750"/>
      <c r="U714" s="1715">
        <f t="shared" si="184"/>
        <v>0</v>
      </c>
      <c r="V714" s="1715">
        <f t="shared" si="185"/>
        <v>0</v>
      </c>
      <c r="W714" s="1715">
        <f>X714+AC714+AH714+AM714+AO714+AR714</f>
        <v>582</v>
      </c>
      <c r="X714" s="1718">
        <v>582</v>
      </c>
      <c r="Y714" s="1729">
        <v>616446</v>
      </c>
      <c r="Z714" s="1720">
        <v>42634</v>
      </c>
      <c r="AA714" s="1778" t="s">
        <v>213</v>
      </c>
      <c r="AB714" s="1875"/>
      <c r="AH714" s="2423"/>
      <c r="AK714" s="2418"/>
      <c r="AL714" s="2418"/>
    </row>
    <row r="715" spans="1:38" s="1713" customFormat="1" x14ac:dyDescent="0.2">
      <c r="A715" s="1801">
        <v>2016416</v>
      </c>
      <c r="B715" s="1727"/>
      <c r="C715" s="1727">
        <v>565116</v>
      </c>
      <c r="D715" s="1713" t="s">
        <v>68</v>
      </c>
      <c r="E715" s="1713">
        <v>1</v>
      </c>
      <c r="F715" s="1713">
        <v>7</v>
      </c>
      <c r="G715" s="1713">
        <v>4</v>
      </c>
      <c r="H715" s="1713">
        <v>3</v>
      </c>
      <c r="I715" s="1728">
        <v>1</v>
      </c>
      <c r="J715" s="1728">
        <v>1</v>
      </c>
      <c r="K715" s="1853" t="s">
        <v>1308</v>
      </c>
      <c r="L715" s="1715">
        <v>1988</v>
      </c>
      <c r="M715" s="1715">
        <v>2072.21</v>
      </c>
      <c r="N715" s="1715">
        <f t="shared" si="180"/>
        <v>1407.0300000000002</v>
      </c>
      <c r="O715" s="1715">
        <v>1074.93</v>
      </c>
      <c r="P715" s="1788">
        <f t="shared" si="181"/>
        <v>0.76397091746444634</v>
      </c>
      <c r="Q715" s="1715">
        <v>332.1</v>
      </c>
      <c r="R715" s="1788">
        <f t="shared" si="182"/>
        <v>0.2360290825355536</v>
      </c>
      <c r="S715" s="1775">
        <f t="shared" si="183"/>
        <v>13.284000000000001</v>
      </c>
      <c r="T715" s="1750"/>
      <c r="U715" s="1715">
        <f t="shared" si="184"/>
        <v>0</v>
      </c>
      <c r="V715" s="1715">
        <f t="shared" si="185"/>
        <v>0</v>
      </c>
      <c r="W715" s="1715">
        <f t="shared" si="179"/>
        <v>1988</v>
      </c>
      <c r="X715" s="1718">
        <v>1988</v>
      </c>
      <c r="Y715" s="1729">
        <v>616377</v>
      </c>
      <c r="Z715" s="1720">
        <v>42615</v>
      </c>
      <c r="AA715" s="1778" t="s">
        <v>213</v>
      </c>
      <c r="AB715" s="1875"/>
      <c r="AH715" s="2423"/>
      <c r="AK715" s="2418"/>
      <c r="AL715" s="2418"/>
    </row>
    <row r="716" spans="1:38" s="1713" customFormat="1" x14ac:dyDescent="0.2">
      <c r="A716" s="1801">
        <v>2016417</v>
      </c>
      <c r="B716" s="1727"/>
      <c r="C716" s="1727">
        <v>597416</v>
      </c>
      <c r="D716" s="1713" t="s">
        <v>68</v>
      </c>
      <c r="E716" s="1713">
        <v>1</v>
      </c>
      <c r="F716" s="1713">
        <v>9</v>
      </c>
      <c r="G716" s="1713">
        <v>5</v>
      </c>
      <c r="H716" s="1713">
        <v>3</v>
      </c>
      <c r="I716" s="1728">
        <v>1</v>
      </c>
      <c r="J716" s="1728">
        <v>1</v>
      </c>
      <c r="K716" s="1853" t="s">
        <v>1308</v>
      </c>
      <c r="L716" s="1715">
        <v>2622</v>
      </c>
      <c r="M716" s="1715">
        <v>2621.59</v>
      </c>
      <c r="N716" s="1715">
        <f t="shared" si="180"/>
        <v>1783.57</v>
      </c>
      <c r="O716" s="1715">
        <v>1380.82</v>
      </c>
      <c r="P716" s="1788">
        <f t="shared" si="181"/>
        <v>0.77418884596623627</v>
      </c>
      <c r="Q716" s="1715">
        <v>402.75</v>
      </c>
      <c r="R716" s="1788">
        <f t="shared" si="182"/>
        <v>0.22581115403376376</v>
      </c>
      <c r="S716" s="1775">
        <f t="shared" si="183"/>
        <v>16.11</v>
      </c>
      <c r="T716" s="1750"/>
      <c r="U716" s="1715">
        <f t="shared" si="184"/>
        <v>0</v>
      </c>
      <c r="V716" s="1715">
        <f t="shared" si="185"/>
        <v>0</v>
      </c>
      <c r="W716" s="1715">
        <f t="shared" si="179"/>
        <v>2622</v>
      </c>
      <c r="X716" s="1718">
        <v>2622</v>
      </c>
      <c r="Y716" s="1729">
        <v>616378</v>
      </c>
      <c r="Z716" s="1720">
        <v>42615</v>
      </c>
      <c r="AA716" s="1778" t="s">
        <v>213</v>
      </c>
      <c r="AB716" s="1875"/>
      <c r="AH716" s="2423"/>
      <c r="AK716" s="2418"/>
      <c r="AL716" s="2418"/>
    </row>
    <row r="717" spans="1:38" s="1713" customFormat="1" x14ac:dyDescent="0.2">
      <c r="A717" s="1801">
        <v>2016418</v>
      </c>
      <c r="B717" s="1727"/>
      <c r="C717" s="1727" t="s">
        <v>1762</v>
      </c>
      <c r="D717" s="1713" t="s">
        <v>68</v>
      </c>
      <c r="E717" s="1713">
        <v>0</v>
      </c>
      <c r="F717" s="1713">
        <v>0</v>
      </c>
      <c r="G717" s="1713">
        <v>0</v>
      </c>
      <c r="H717" s="1713">
        <v>0</v>
      </c>
      <c r="I717" s="1728">
        <v>1</v>
      </c>
      <c r="J717" s="1728">
        <v>1</v>
      </c>
      <c r="K717" s="1853"/>
      <c r="L717" s="1715">
        <v>126.5</v>
      </c>
      <c r="M717" s="1715"/>
      <c r="N717" s="1715">
        <f t="shared" si="180"/>
        <v>40.020000000000003</v>
      </c>
      <c r="O717" s="1715">
        <v>40.020000000000003</v>
      </c>
      <c r="P717" s="1788">
        <f t="shared" si="181"/>
        <v>1</v>
      </c>
      <c r="Q717" s="1715">
        <v>0</v>
      </c>
      <c r="R717" s="1788">
        <f t="shared" si="182"/>
        <v>0</v>
      </c>
      <c r="S717" s="1775">
        <f t="shared" si="183"/>
        <v>0</v>
      </c>
      <c r="T717" s="1750"/>
      <c r="U717" s="1715">
        <f t="shared" si="184"/>
        <v>0</v>
      </c>
      <c r="V717" s="1715">
        <f t="shared" si="185"/>
        <v>0</v>
      </c>
      <c r="W717" s="1715">
        <f t="shared" si="179"/>
        <v>126.5</v>
      </c>
      <c r="X717" s="1718">
        <v>126.5</v>
      </c>
      <c r="Y717" s="1729">
        <v>616365</v>
      </c>
      <c r="Z717" s="1720">
        <v>2608</v>
      </c>
      <c r="AA717" s="1778" t="s">
        <v>213</v>
      </c>
      <c r="AB717" s="1875"/>
      <c r="AH717" s="2423"/>
      <c r="AK717" s="2418"/>
      <c r="AL717" s="2418"/>
    </row>
    <row r="718" spans="1:38" s="1713" customFormat="1" x14ac:dyDescent="0.2">
      <c r="A718" s="1825">
        <v>2016419</v>
      </c>
      <c r="B718" s="1727"/>
      <c r="C718" s="1727">
        <v>566516</v>
      </c>
      <c r="D718" s="1713" t="s">
        <v>68</v>
      </c>
      <c r="E718" s="1713">
        <v>1</v>
      </c>
      <c r="F718" s="1713">
        <v>7</v>
      </c>
      <c r="G718" s="1713">
        <v>4</v>
      </c>
      <c r="H718" s="1713">
        <v>3</v>
      </c>
      <c r="I718" s="1728">
        <v>1</v>
      </c>
      <c r="J718" s="1728">
        <v>1</v>
      </c>
      <c r="K718" s="1853" t="s">
        <v>1308</v>
      </c>
      <c r="L718" s="1715">
        <v>2239</v>
      </c>
      <c r="M718" s="1715">
        <v>2236.39</v>
      </c>
      <c r="N718" s="1715">
        <f t="shared" si="180"/>
        <v>1513.31</v>
      </c>
      <c r="O718" s="1715">
        <v>1157.3599999999999</v>
      </c>
      <c r="P718" s="1788">
        <f t="shared" si="181"/>
        <v>0.76478712226840495</v>
      </c>
      <c r="Q718" s="1715">
        <v>355.95</v>
      </c>
      <c r="R718" s="1788">
        <f t="shared" si="182"/>
        <v>0.23521287773159499</v>
      </c>
      <c r="S718" s="1775">
        <f t="shared" si="183"/>
        <v>14.238</v>
      </c>
      <c r="T718" s="1750"/>
      <c r="U718" s="1715">
        <f t="shared" si="184"/>
        <v>0</v>
      </c>
      <c r="V718" s="1715">
        <f t="shared" si="185"/>
        <v>0</v>
      </c>
      <c r="W718" s="1715">
        <f t="shared" si="179"/>
        <v>2239</v>
      </c>
      <c r="X718" s="1718">
        <v>2239</v>
      </c>
      <c r="Y718" s="1729">
        <v>616379</v>
      </c>
      <c r="Z718" s="1720">
        <v>42615</v>
      </c>
      <c r="AA718" s="1778" t="s">
        <v>213</v>
      </c>
      <c r="AB718" s="1875"/>
      <c r="AH718" s="2423"/>
      <c r="AK718" s="2418"/>
      <c r="AL718" s="2418"/>
    </row>
    <row r="719" spans="1:38" s="1713" customFormat="1" x14ac:dyDescent="0.2">
      <c r="A719" s="1801">
        <v>2016420</v>
      </c>
      <c r="B719" s="1727"/>
      <c r="C719" s="1727">
        <v>590516</v>
      </c>
      <c r="D719" s="1713" t="s">
        <v>68</v>
      </c>
      <c r="E719" s="1713">
        <v>1</v>
      </c>
      <c r="F719" s="1713">
        <v>8</v>
      </c>
      <c r="G719" s="1713">
        <v>6</v>
      </c>
      <c r="H719" s="1713">
        <v>2</v>
      </c>
      <c r="I719" s="1728">
        <v>1</v>
      </c>
      <c r="J719" s="1728">
        <v>1</v>
      </c>
      <c r="K719" s="1853"/>
      <c r="L719" s="1715">
        <v>1996</v>
      </c>
      <c r="M719" s="1715">
        <v>2038.25</v>
      </c>
      <c r="N719" s="1715">
        <f t="shared" si="180"/>
        <v>1387.4</v>
      </c>
      <c r="O719" s="1715">
        <v>1036.4000000000001</v>
      </c>
      <c r="P719" s="1788">
        <f t="shared" si="181"/>
        <v>0.74700879342655324</v>
      </c>
      <c r="Q719" s="1715">
        <v>351</v>
      </c>
      <c r="R719" s="1788">
        <f t="shared" si="182"/>
        <v>0.2529912065734467</v>
      </c>
      <c r="S719" s="1775">
        <f t="shared" si="183"/>
        <v>14.04</v>
      </c>
      <c r="T719" s="1750"/>
      <c r="U719" s="1715">
        <f t="shared" si="184"/>
        <v>0</v>
      </c>
      <c r="V719" s="1715">
        <f t="shared" si="185"/>
        <v>0</v>
      </c>
      <c r="W719" s="1715">
        <f t="shared" si="179"/>
        <v>1996</v>
      </c>
      <c r="X719" s="1718">
        <v>1996</v>
      </c>
      <c r="Y719" s="1729">
        <v>616380</v>
      </c>
      <c r="Z719" s="1720">
        <v>42615</v>
      </c>
      <c r="AA719" s="1778" t="s">
        <v>213</v>
      </c>
      <c r="AB719" s="1875"/>
      <c r="AH719" s="2423"/>
      <c r="AK719" s="2418"/>
      <c r="AL719" s="2418"/>
    </row>
    <row r="720" spans="1:38" s="1713" customFormat="1" x14ac:dyDescent="0.2">
      <c r="A720" s="1801" t="s">
        <v>1774</v>
      </c>
      <c r="B720" s="1727"/>
      <c r="C720" s="1727" t="s">
        <v>1764</v>
      </c>
      <c r="D720" s="1713" t="s">
        <v>68</v>
      </c>
      <c r="E720" s="1713">
        <v>0</v>
      </c>
      <c r="F720" s="1713">
        <v>0</v>
      </c>
      <c r="G720" s="1713">
        <v>0</v>
      </c>
      <c r="H720" s="1713">
        <v>0</v>
      </c>
      <c r="I720" s="1728">
        <v>1</v>
      </c>
      <c r="J720" s="1728">
        <v>1</v>
      </c>
      <c r="K720" s="1853"/>
      <c r="L720" s="1715">
        <v>45</v>
      </c>
      <c r="M720" s="1715"/>
      <c r="N720" s="1715">
        <f t="shared" si="180"/>
        <v>27.5</v>
      </c>
      <c r="O720" s="1715">
        <v>27.5</v>
      </c>
      <c r="P720" s="1788">
        <f t="shared" si="181"/>
        <v>1</v>
      </c>
      <c r="Q720" s="1715">
        <v>0</v>
      </c>
      <c r="R720" s="1788">
        <f t="shared" si="182"/>
        <v>0</v>
      </c>
      <c r="S720" s="1775">
        <f t="shared" si="183"/>
        <v>0</v>
      </c>
      <c r="T720" s="1750"/>
      <c r="U720" s="1715">
        <f t="shared" si="184"/>
        <v>0</v>
      </c>
      <c r="V720" s="1715">
        <f t="shared" si="185"/>
        <v>0</v>
      </c>
      <c r="W720" s="1715">
        <f t="shared" si="179"/>
        <v>45</v>
      </c>
      <c r="X720" s="1718">
        <v>45</v>
      </c>
      <c r="Y720" s="1729">
        <v>616393</v>
      </c>
      <c r="Z720" s="1720">
        <v>42627</v>
      </c>
      <c r="AA720" s="1778" t="s">
        <v>213</v>
      </c>
      <c r="AB720" s="1875"/>
      <c r="AH720" s="2423"/>
      <c r="AK720" s="2418"/>
      <c r="AL720" s="2418"/>
    </row>
    <row r="721" spans="1:53" x14ac:dyDescent="0.2">
      <c r="A721" s="1801">
        <v>2016422</v>
      </c>
      <c r="C721" s="1727" t="s">
        <v>1766</v>
      </c>
      <c r="D721" s="1713" t="s">
        <v>489</v>
      </c>
      <c r="E721" s="1713">
        <v>3</v>
      </c>
      <c r="F721" s="1713">
        <v>21</v>
      </c>
      <c r="G721" s="1713">
        <v>18</v>
      </c>
      <c r="H721" s="1713">
        <v>6</v>
      </c>
      <c r="I721" s="1728">
        <v>1</v>
      </c>
      <c r="J721" s="1728">
        <v>1</v>
      </c>
      <c r="L721" s="1715">
        <v>5631.2</v>
      </c>
      <c r="N721" s="1715">
        <f t="shared" si="180"/>
        <v>4110.5200000000004</v>
      </c>
      <c r="O721" s="1715">
        <v>2948.17</v>
      </c>
      <c r="P721" s="1788">
        <f t="shared" si="181"/>
        <v>0.71722555783696462</v>
      </c>
      <c r="Q721" s="1715">
        <v>1162.3499999999999</v>
      </c>
      <c r="R721" s="1788">
        <f t="shared" si="182"/>
        <v>0.28277444216303527</v>
      </c>
      <c r="S721" s="1775">
        <f t="shared" si="183"/>
        <v>46.494</v>
      </c>
      <c r="U721" s="1715">
        <f t="shared" si="184"/>
        <v>0</v>
      </c>
      <c r="V721" s="1715">
        <f t="shared" si="185"/>
        <v>0</v>
      </c>
      <c r="W721" s="1715">
        <f t="shared" si="179"/>
        <v>5631.2</v>
      </c>
      <c r="X721" s="1718">
        <v>5631.2</v>
      </c>
      <c r="Y721" s="1729">
        <v>616519</v>
      </c>
      <c r="Z721" s="1720">
        <v>42660</v>
      </c>
      <c r="AA721" s="1778" t="s">
        <v>213</v>
      </c>
      <c r="AB721" s="1778"/>
    </row>
    <row r="722" spans="1:53" x14ac:dyDescent="0.2">
      <c r="A722" s="1801">
        <v>2016423</v>
      </c>
      <c r="C722" s="1727">
        <v>597616</v>
      </c>
      <c r="D722" s="1713" t="s">
        <v>68</v>
      </c>
      <c r="E722" s="1713">
        <v>1</v>
      </c>
      <c r="F722" s="1713">
        <v>7</v>
      </c>
      <c r="G722" s="1713">
        <v>6</v>
      </c>
      <c r="H722" s="1713">
        <v>2</v>
      </c>
      <c r="I722" s="1728">
        <v>1</v>
      </c>
      <c r="J722" s="1728">
        <v>1</v>
      </c>
      <c r="L722" s="1715">
        <v>1767</v>
      </c>
      <c r="M722" s="1715">
        <v>1862.42</v>
      </c>
      <c r="N722" s="1715">
        <f t="shared" si="180"/>
        <v>1263.46</v>
      </c>
      <c r="O722" s="1715">
        <v>944.86</v>
      </c>
      <c r="P722" s="1788">
        <f t="shared" si="181"/>
        <v>0.74783530938850462</v>
      </c>
      <c r="Q722" s="1715">
        <v>318.60000000000002</v>
      </c>
      <c r="R722" s="1788">
        <f t="shared" si="182"/>
        <v>0.25216469061149543</v>
      </c>
      <c r="S722" s="1775">
        <f t="shared" si="183"/>
        <v>12.744000000000002</v>
      </c>
      <c r="U722" s="1715">
        <f t="shared" si="184"/>
        <v>0</v>
      </c>
      <c r="V722" s="1715">
        <f t="shared" si="185"/>
        <v>0</v>
      </c>
      <c r="W722" s="1715">
        <f t="shared" si="179"/>
        <v>1767</v>
      </c>
      <c r="X722" s="1718">
        <v>1767</v>
      </c>
      <c r="Y722" s="1729">
        <v>616381</v>
      </c>
      <c r="Z722" s="1720">
        <v>42615</v>
      </c>
      <c r="AA722" s="1778" t="s">
        <v>213</v>
      </c>
      <c r="AB722" s="1778"/>
    </row>
    <row r="723" spans="1:53" x14ac:dyDescent="0.2">
      <c r="A723" s="1801" t="s">
        <v>1775</v>
      </c>
      <c r="C723" s="1727" t="s">
        <v>1767</v>
      </c>
      <c r="D723" s="1713" t="s">
        <v>68</v>
      </c>
      <c r="E723" s="1713">
        <v>0</v>
      </c>
      <c r="F723" s="1713">
        <v>0</v>
      </c>
      <c r="G723" s="1713">
        <v>0</v>
      </c>
      <c r="H723" s="1713">
        <v>0</v>
      </c>
      <c r="I723" s="1728">
        <v>1</v>
      </c>
      <c r="J723" s="1728">
        <v>1</v>
      </c>
      <c r="L723" s="1715">
        <v>45</v>
      </c>
      <c r="N723" s="1715">
        <f t="shared" si="180"/>
        <v>0</v>
      </c>
      <c r="O723" s="1715">
        <v>0</v>
      </c>
      <c r="P723" s="1788" t="str">
        <f t="shared" si="181"/>
        <v/>
      </c>
      <c r="Q723" s="1715">
        <v>0</v>
      </c>
      <c r="R723" s="1788" t="str">
        <f t="shared" si="182"/>
        <v/>
      </c>
      <c r="S723" s="1775">
        <f t="shared" si="183"/>
        <v>0</v>
      </c>
      <c r="U723" s="1715">
        <f t="shared" si="184"/>
        <v>0</v>
      </c>
      <c r="V723" s="1715">
        <f t="shared" si="185"/>
        <v>0</v>
      </c>
      <c r="W723" s="1715">
        <f t="shared" si="179"/>
        <v>45</v>
      </c>
      <c r="X723" s="1718">
        <v>45</v>
      </c>
      <c r="Y723" s="1729">
        <v>616394</v>
      </c>
      <c r="Z723" s="1720">
        <v>42627</v>
      </c>
      <c r="AA723" s="1778" t="s">
        <v>213</v>
      </c>
      <c r="AB723" s="1778"/>
    </row>
    <row r="724" spans="1:53" x14ac:dyDescent="0.2">
      <c r="A724" s="1801">
        <v>2016425</v>
      </c>
      <c r="C724" s="1727" t="s">
        <v>1768</v>
      </c>
      <c r="D724" s="1713" t="s">
        <v>68</v>
      </c>
      <c r="E724" s="1713">
        <v>1</v>
      </c>
      <c r="F724" s="1713">
        <v>1</v>
      </c>
      <c r="G724" s="1713">
        <v>2</v>
      </c>
      <c r="H724" s="1713">
        <v>0</v>
      </c>
      <c r="I724" s="1728">
        <v>1</v>
      </c>
      <c r="J724" s="1728">
        <v>1</v>
      </c>
      <c r="L724" s="1715">
        <v>575.95000000000005</v>
      </c>
      <c r="N724" s="1715">
        <f t="shared" si="180"/>
        <v>385</v>
      </c>
      <c r="O724" s="1715">
        <v>277</v>
      </c>
      <c r="P724" s="1788">
        <f t="shared" si="181"/>
        <v>0.7194805194805195</v>
      </c>
      <c r="Q724" s="1715">
        <v>108</v>
      </c>
      <c r="R724" s="1788">
        <f t="shared" si="182"/>
        <v>0.2805194805194805</v>
      </c>
      <c r="S724" s="1775">
        <f t="shared" si="183"/>
        <v>4.32</v>
      </c>
      <c r="U724" s="1715">
        <f t="shared" si="184"/>
        <v>0</v>
      </c>
      <c r="V724" s="1715">
        <f t="shared" si="185"/>
        <v>0</v>
      </c>
      <c r="W724" s="1715">
        <f t="shared" si="179"/>
        <v>575.95000000000005</v>
      </c>
      <c r="X724" s="1718">
        <v>575.95000000000005</v>
      </c>
      <c r="Y724" s="1729">
        <v>616493</v>
      </c>
      <c r="Z724" s="1720">
        <v>42660</v>
      </c>
      <c r="AA724" s="1778" t="s">
        <v>213</v>
      </c>
      <c r="AB724" s="1778"/>
    </row>
    <row r="725" spans="1:53" s="1869" customFormat="1" x14ac:dyDescent="0.2">
      <c r="A725" s="1801">
        <v>2016426</v>
      </c>
      <c r="B725" s="1868"/>
      <c r="C725" s="1868" t="s">
        <v>1770</v>
      </c>
      <c r="D725" s="1869" t="s">
        <v>1771</v>
      </c>
      <c r="E725" s="1869">
        <v>1</v>
      </c>
      <c r="F725" s="1869">
        <v>10</v>
      </c>
      <c r="G725" s="1869">
        <v>0</v>
      </c>
      <c r="H725" s="1869">
        <v>0</v>
      </c>
      <c r="I725" s="1870">
        <v>1</v>
      </c>
      <c r="J725" s="1870">
        <v>1</v>
      </c>
      <c r="K725" s="1881"/>
      <c r="L725" s="1871">
        <v>2004.32</v>
      </c>
      <c r="M725" s="1871"/>
      <c r="N725" s="1871">
        <f t="shared" si="180"/>
        <v>1099.28</v>
      </c>
      <c r="O725" s="1871">
        <v>878.78</v>
      </c>
      <c r="P725" s="1872">
        <f t="shared" si="181"/>
        <v>0.79941416199694348</v>
      </c>
      <c r="Q725" s="1871">
        <v>220.5</v>
      </c>
      <c r="R725" s="1872">
        <f t="shared" si="182"/>
        <v>0.20058583800305654</v>
      </c>
      <c r="S725" s="1873">
        <f t="shared" si="183"/>
        <v>8.82</v>
      </c>
      <c r="T725" s="1874"/>
      <c r="U725" s="1871">
        <f t="shared" si="184"/>
        <v>0</v>
      </c>
      <c r="V725" s="1871">
        <f t="shared" si="185"/>
        <v>0</v>
      </c>
      <c r="W725" s="1871">
        <f t="shared" si="179"/>
        <v>2004.32</v>
      </c>
      <c r="X725" s="1819">
        <v>2004.32</v>
      </c>
      <c r="Y725" s="1875">
        <v>616583</v>
      </c>
      <c r="Z725" s="1876">
        <v>42676</v>
      </c>
      <c r="AA725" s="1877" t="s">
        <v>213</v>
      </c>
      <c r="AB725" s="1877"/>
      <c r="AC725" s="1871"/>
      <c r="AE725" s="1878"/>
      <c r="AF725" s="1879"/>
      <c r="AG725" s="1879"/>
      <c r="AH725" s="1871"/>
      <c r="AK725" s="1879"/>
      <c r="AL725" s="1879"/>
      <c r="AM725" s="1871"/>
      <c r="AP725" s="1879"/>
      <c r="AQ725" s="1879"/>
      <c r="AR725" s="1871"/>
      <c r="AU725" s="1879"/>
      <c r="AV725" s="1879"/>
      <c r="AW725" s="1871"/>
      <c r="AZ725" s="1879"/>
      <c r="BA725" s="1879"/>
    </row>
    <row r="726" spans="1:53" x14ac:dyDescent="0.2">
      <c r="A726" s="1801" t="s">
        <v>1776</v>
      </c>
      <c r="C726" s="1727" t="s">
        <v>1848</v>
      </c>
      <c r="D726" s="1713" t="s">
        <v>68</v>
      </c>
      <c r="E726" s="1713">
        <v>0</v>
      </c>
      <c r="F726" s="1713">
        <v>0</v>
      </c>
      <c r="G726" s="1713">
        <v>0</v>
      </c>
      <c r="H726" s="1713">
        <v>0</v>
      </c>
      <c r="I726" s="1728">
        <v>1</v>
      </c>
      <c r="J726" s="1728">
        <v>1</v>
      </c>
      <c r="L726" s="1715">
        <v>44.82</v>
      </c>
      <c r="N726" s="1715">
        <f t="shared" si="180"/>
        <v>14.91</v>
      </c>
      <c r="O726" s="1715">
        <v>14.91</v>
      </c>
      <c r="P726" s="1788">
        <f t="shared" si="181"/>
        <v>1</v>
      </c>
      <c r="Q726" s="1715">
        <v>0</v>
      </c>
      <c r="R726" s="1788">
        <f t="shared" si="182"/>
        <v>0</v>
      </c>
      <c r="S726" s="1775">
        <f t="shared" si="183"/>
        <v>0</v>
      </c>
      <c r="U726" s="1715">
        <f t="shared" si="184"/>
        <v>0</v>
      </c>
      <c r="V726" s="1715">
        <f t="shared" si="185"/>
        <v>0</v>
      </c>
      <c r="W726" s="1715">
        <f t="shared" si="179"/>
        <v>44.82</v>
      </c>
      <c r="X726" s="1718">
        <v>44.82</v>
      </c>
      <c r="Y726" s="1729">
        <v>616395</v>
      </c>
      <c r="Z726" s="1720">
        <v>42627</v>
      </c>
      <c r="AA726" s="1778" t="s">
        <v>213</v>
      </c>
      <c r="AB726" s="1778"/>
    </row>
    <row r="727" spans="1:53" x14ac:dyDescent="0.2">
      <c r="A727" s="1801">
        <v>2016428</v>
      </c>
      <c r="C727" s="1727">
        <v>597916</v>
      </c>
      <c r="D727" s="1713" t="s">
        <v>68</v>
      </c>
      <c r="E727" s="1713">
        <v>1</v>
      </c>
      <c r="F727" s="1713">
        <v>11</v>
      </c>
      <c r="G727" s="1713">
        <v>6</v>
      </c>
      <c r="H727" s="1713">
        <v>3</v>
      </c>
      <c r="I727" s="1728">
        <v>1</v>
      </c>
      <c r="J727" s="1728">
        <v>1</v>
      </c>
      <c r="L727" s="1715">
        <v>4558</v>
      </c>
      <c r="M727" s="1715">
        <v>4380.05</v>
      </c>
      <c r="N727" s="1715">
        <f t="shared" si="180"/>
        <v>2964.34</v>
      </c>
      <c r="O727" s="1715">
        <v>2322.19</v>
      </c>
      <c r="P727" s="1788">
        <f t="shared" si="181"/>
        <v>0.78337505144484099</v>
      </c>
      <c r="Q727" s="1715">
        <v>642.15</v>
      </c>
      <c r="R727" s="1788">
        <f t="shared" si="182"/>
        <v>0.21662494855515896</v>
      </c>
      <c r="S727" s="1775">
        <f t="shared" si="183"/>
        <v>25.686</v>
      </c>
      <c r="U727" s="1715">
        <f t="shared" si="184"/>
        <v>0</v>
      </c>
      <c r="V727" s="1715">
        <f t="shared" si="185"/>
        <v>0</v>
      </c>
      <c r="W727" s="1715">
        <f t="shared" si="179"/>
        <v>4558</v>
      </c>
      <c r="X727" s="1718">
        <v>4558</v>
      </c>
      <c r="Y727" s="1729">
        <v>616382</v>
      </c>
      <c r="Z727" s="1720">
        <v>42615</v>
      </c>
      <c r="AA727" s="1778" t="s">
        <v>213</v>
      </c>
      <c r="AB727" s="1778"/>
    </row>
    <row r="728" spans="1:53" x14ac:dyDescent="0.2">
      <c r="A728" s="1801">
        <v>2016429</v>
      </c>
      <c r="C728" s="1727" t="s">
        <v>1777</v>
      </c>
      <c r="D728" s="1713" t="s">
        <v>489</v>
      </c>
      <c r="E728" s="1713">
        <v>2</v>
      </c>
      <c r="F728" s="1713">
        <v>14</v>
      </c>
      <c r="G728" s="1713">
        <v>12</v>
      </c>
      <c r="H728" s="1713">
        <v>4</v>
      </c>
      <c r="I728" s="1728">
        <v>1</v>
      </c>
      <c r="J728" s="1728">
        <v>1</v>
      </c>
      <c r="L728" s="1715">
        <v>3836.02</v>
      </c>
      <c r="N728" s="1715">
        <f t="shared" si="180"/>
        <v>2820.65</v>
      </c>
      <c r="O728" s="1715">
        <v>2119.5500000000002</v>
      </c>
      <c r="P728" s="1788">
        <f t="shared" si="181"/>
        <v>0.75144027085955367</v>
      </c>
      <c r="Q728" s="1715">
        <v>701.1</v>
      </c>
      <c r="R728" s="1788">
        <f t="shared" si="182"/>
        <v>0.24855972914044636</v>
      </c>
      <c r="S728" s="1775">
        <f t="shared" si="183"/>
        <v>28.044</v>
      </c>
      <c r="U728" s="1715">
        <f t="shared" si="184"/>
        <v>0</v>
      </c>
      <c r="V728" s="1715">
        <f t="shared" si="185"/>
        <v>0</v>
      </c>
      <c r="W728" s="1715">
        <f t="shared" si="179"/>
        <v>3836.02</v>
      </c>
      <c r="X728" s="1718">
        <v>3836.02</v>
      </c>
      <c r="Y728" s="1729">
        <v>616531</v>
      </c>
      <c r="Z728" s="1720">
        <v>42660</v>
      </c>
      <c r="AA728" s="1778" t="s">
        <v>213</v>
      </c>
      <c r="AB728" s="1778"/>
    </row>
    <row r="729" spans="1:53" x14ac:dyDescent="0.2">
      <c r="A729" s="1801" t="s">
        <v>1844</v>
      </c>
      <c r="C729" s="1727" t="s">
        <v>1778</v>
      </c>
      <c r="D729" s="1713" t="s">
        <v>489</v>
      </c>
      <c r="E729" s="1713">
        <v>2</v>
      </c>
      <c r="F729" s="1713">
        <v>26</v>
      </c>
      <c r="G729" s="1713">
        <v>0</v>
      </c>
      <c r="H729" s="1713">
        <v>0</v>
      </c>
      <c r="I729" s="1728">
        <v>1</v>
      </c>
      <c r="J729" s="1728">
        <v>1</v>
      </c>
      <c r="L729" s="1715">
        <v>2875.13</v>
      </c>
      <c r="N729" s="1715">
        <f t="shared" si="180"/>
        <v>1803.96</v>
      </c>
      <c r="O729" s="1715">
        <v>1370.16</v>
      </c>
      <c r="P729" s="1788">
        <f t="shared" si="181"/>
        <v>0.75952903612053491</v>
      </c>
      <c r="Q729" s="1715">
        <v>433.8</v>
      </c>
      <c r="R729" s="1788">
        <f t="shared" si="182"/>
        <v>0.24047096387946518</v>
      </c>
      <c r="S729" s="1775">
        <f t="shared" si="183"/>
        <v>17.352</v>
      </c>
      <c r="U729" s="1715">
        <f t="shared" si="184"/>
        <v>0</v>
      </c>
      <c r="V729" s="1715">
        <f t="shared" si="185"/>
        <v>0</v>
      </c>
      <c r="W729" s="1715">
        <f t="shared" si="179"/>
        <v>2875.13</v>
      </c>
      <c r="X729" s="1718">
        <v>2875.13</v>
      </c>
      <c r="Y729" s="1729">
        <v>616532</v>
      </c>
      <c r="Z729" s="1720">
        <v>42660</v>
      </c>
      <c r="AA729" s="1778" t="s">
        <v>213</v>
      </c>
      <c r="AB729" s="1778"/>
    </row>
    <row r="730" spans="1:53" x14ac:dyDescent="0.2">
      <c r="A730" s="1801" t="s">
        <v>1782</v>
      </c>
      <c r="C730" s="1727" t="s">
        <v>1779</v>
      </c>
      <c r="D730" s="1713" t="s">
        <v>441</v>
      </c>
      <c r="E730" s="1713">
        <v>0</v>
      </c>
      <c r="F730" s="1713">
        <v>6</v>
      </c>
      <c r="G730" s="1713">
        <v>3</v>
      </c>
      <c r="H730" s="1713">
        <v>0</v>
      </c>
      <c r="I730" s="1728">
        <v>1</v>
      </c>
      <c r="J730" s="1728">
        <v>1</v>
      </c>
      <c r="L730" s="1715">
        <v>1303.58</v>
      </c>
      <c r="N730" s="1715">
        <f t="shared" si="180"/>
        <v>769.9</v>
      </c>
      <c r="O730" s="1715">
        <v>607.9</v>
      </c>
      <c r="P730" s="1788">
        <f t="shared" si="181"/>
        <v>0.78958306273542023</v>
      </c>
      <c r="Q730" s="1715">
        <v>162</v>
      </c>
      <c r="R730" s="1788">
        <f t="shared" si="182"/>
        <v>0.21041693726457983</v>
      </c>
      <c r="S730" s="1775">
        <f t="shared" si="183"/>
        <v>6.48</v>
      </c>
      <c r="U730" s="1715">
        <f t="shared" si="184"/>
        <v>0</v>
      </c>
      <c r="V730" s="1715">
        <f t="shared" si="185"/>
        <v>0</v>
      </c>
      <c r="W730" s="1715">
        <f t="shared" si="179"/>
        <v>1303.58</v>
      </c>
      <c r="X730" s="1718">
        <v>1303.58</v>
      </c>
      <c r="Y730" s="1729">
        <v>616485</v>
      </c>
      <c r="Z730" s="1720">
        <v>42646</v>
      </c>
      <c r="AA730" s="1778" t="s">
        <v>213</v>
      </c>
      <c r="AB730" s="1778"/>
    </row>
    <row r="731" spans="1:53" x14ac:dyDescent="0.2">
      <c r="A731" s="1801">
        <v>2016432</v>
      </c>
      <c r="C731" s="1727">
        <v>594416</v>
      </c>
      <c r="D731" s="1713" t="s">
        <v>68</v>
      </c>
      <c r="E731" s="1713">
        <v>1</v>
      </c>
      <c r="F731" s="1713">
        <v>10</v>
      </c>
      <c r="G731" s="1713">
        <v>5</v>
      </c>
      <c r="H731" s="1713">
        <v>3</v>
      </c>
      <c r="I731" s="1728">
        <v>1</v>
      </c>
      <c r="J731" s="1728">
        <v>1</v>
      </c>
      <c r="K731" s="1853" t="s">
        <v>1295</v>
      </c>
      <c r="L731" s="1715">
        <v>4400.87</v>
      </c>
      <c r="M731" s="1715">
        <v>4400.87</v>
      </c>
      <c r="N731" s="1715">
        <f t="shared" si="180"/>
        <v>2733.6600000000003</v>
      </c>
      <c r="O731" s="1715">
        <v>2089.2600000000002</v>
      </c>
      <c r="P731" s="1788">
        <f t="shared" si="181"/>
        <v>0.76427207480081649</v>
      </c>
      <c r="Q731" s="1715">
        <v>644.4</v>
      </c>
      <c r="R731" s="1788">
        <f t="shared" si="182"/>
        <v>0.23572792519918348</v>
      </c>
      <c r="S731" s="1775">
        <f t="shared" si="183"/>
        <v>25.776</v>
      </c>
      <c r="U731" s="1715">
        <f t="shared" si="184"/>
        <v>0</v>
      </c>
      <c r="V731" s="1715">
        <f t="shared" si="185"/>
        <v>0</v>
      </c>
      <c r="W731" s="1715">
        <f t="shared" si="179"/>
        <v>4400.87</v>
      </c>
      <c r="X731" s="1718">
        <v>4400.87</v>
      </c>
      <c r="Y731" s="1729">
        <v>616383</v>
      </c>
      <c r="Z731" s="1720">
        <v>42615</v>
      </c>
      <c r="AA731" s="1778" t="s">
        <v>213</v>
      </c>
      <c r="AB731" s="1778"/>
    </row>
    <row r="732" spans="1:53" x14ac:dyDescent="0.2">
      <c r="A732" s="1801" t="s">
        <v>1824</v>
      </c>
      <c r="C732" s="1727" t="s">
        <v>1780</v>
      </c>
      <c r="D732" s="1713" t="s">
        <v>489</v>
      </c>
      <c r="E732" s="1713">
        <v>1</v>
      </c>
      <c r="F732" s="1713">
        <v>112</v>
      </c>
      <c r="G732" s="1713">
        <v>0</v>
      </c>
      <c r="H732" s="1713">
        <v>0</v>
      </c>
      <c r="I732" s="1728">
        <v>1</v>
      </c>
      <c r="J732" s="1728">
        <v>1</v>
      </c>
      <c r="L732" s="1715">
        <v>12500</v>
      </c>
      <c r="N732" s="1715">
        <f t="shared" si="180"/>
        <v>8503.89</v>
      </c>
      <c r="O732" s="1715">
        <v>6535.49</v>
      </c>
      <c r="P732" s="1788">
        <f t="shared" si="181"/>
        <v>0.76852946122304033</v>
      </c>
      <c r="Q732" s="1715">
        <v>1968.4</v>
      </c>
      <c r="R732" s="1788">
        <f t="shared" si="182"/>
        <v>0.23147053877695975</v>
      </c>
      <c r="S732" s="1775">
        <f t="shared" si="183"/>
        <v>78.736000000000004</v>
      </c>
      <c r="U732" s="1715">
        <f t="shared" si="184"/>
        <v>0</v>
      </c>
      <c r="V732" s="1715">
        <f t="shared" si="185"/>
        <v>0</v>
      </c>
      <c r="W732" s="1715">
        <f t="shared" si="179"/>
        <v>12500</v>
      </c>
      <c r="X732" s="1718">
        <v>12500</v>
      </c>
      <c r="Y732" s="1729">
        <v>616572</v>
      </c>
      <c r="Z732" s="1720">
        <v>42671</v>
      </c>
      <c r="AA732" s="1778" t="s">
        <v>213</v>
      </c>
      <c r="AB732" s="1778"/>
    </row>
    <row r="733" spans="1:53" x14ac:dyDescent="0.2">
      <c r="A733" s="1801" t="s">
        <v>1787</v>
      </c>
      <c r="C733" s="1727" t="s">
        <v>1784</v>
      </c>
      <c r="D733" s="1713" t="s">
        <v>68</v>
      </c>
      <c r="E733" s="1713">
        <v>0</v>
      </c>
      <c r="F733" s="1713">
        <v>0</v>
      </c>
      <c r="G733" s="1713">
        <v>0</v>
      </c>
      <c r="H733" s="1713">
        <v>0</v>
      </c>
      <c r="I733" s="1728">
        <v>1</v>
      </c>
      <c r="J733" s="1728">
        <v>1</v>
      </c>
      <c r="L733" s="1715">
        <v>45.46</v>
      </c>
      <c r="N733" s="1715">
        <f t="shared" si="180"/>
        <v>22.78</v>
      </c>
      <c r="O733" s="1715">
        <v>22.78</v>
      </c>
      <c r="P733" s="1788">
        <f t="shared" si="181"/>
        <v>1</v>
      </c>
      <c r="Q733" s="1715">
        <v>0</v>
      </c>
      <c r="R733" s="1788">
        <f t="shared" si="182"/>
        <v>0</v>
      </c>
      <c r="S733" s="1775">
        <f t="shared" si="183"/>
        <v>0</v>
      </c>
      <c r="U733" s="1715">
        <f t="shared" si="184"/>
        <v>0</v>
      </c>
      <c r="V733" s="1715">
        <f t="shared" si="185"/>
        <v>0</v>
      </c>
      <c r="W733" s="1715">
        <f t="shared" si="179"/>
        <v>45.46</v>
      </c>
      <c r="X733" s="1718">
        <v>45.46</v>
      </c>
      <c r="Y733" s="1729">
        <v>616396</v>
      </c>
      <c r="Z733" s="1720">
        <v>42627</v>
      </c>
      <c r="AA733" s="1778" t="s">
        <v>213</v>
      </c>
      <c r="AB733" s="1778"/>
    </row>
    <row r="734" spans="1:53" x14ac:dyDescent="0.2">
      <c r="A734" s="1801">
        <v>2016435</v>
      </c>
      <c r="C734" s="1727" t="s">
        <v>1788</v>
      </c>
      <c r="D734" s="1713" t="s">
        <v>68</v>
      </c>
      <c r="E734" s="1713">
        <v>1</v>
      </c>
      <c r="F734" s="1713">
        <v>4</v>
      </c>
      <c r="G734" s="1713">
        <v>2</v>
      </c>
      <c r="H734" s="1713">
        <v>2</v>
      </c>
      <c r="I734" s="1728">
        <v>1</v>
      </c>
      <c r="J734" s="1728">
        <v>1</v>
      </c>
      <c r="K734" s="1853" t="s">
        <v>1308</v>
      </c>
      <c r="L734" s="1715">
        <v>1168</v>
      </c>
      <c r="M734" s="1715">
        <v>1316.66</v>
      </c>
      <c r="N734" s="1715">
        <f t="shared" si="180"/>
        <v>889.27</v>
      </c>
      <c r="O734" s="1715">
        <v>634.12</v>
      </c>
      <c r="P734" s="1788">
        <f t="shared" si="181"/>
        <v>0.71307926726416049</v>
      </c>
      <c r="Q734" s="1715">
        <v>255.15</v>
      </c>
      <c r="R734" s="1788">
        <f t="shared" si="182"/>
        <v>0.28692073273583951</v>
      </c>
      <c r="S734" s="1775">
        <f t="shared" si="183"/>
        <v>10.206</v>
      </c>
      <c r="U734" s="1715">
        <f t="shared" si="184"/>
        <v>0</v>
      </c>
      <c r="V734" s="1715">
        <f t="shared" si="185"/>
        <v>0</v>
      </c>
      <c r="W734" s="1715">
        <f t="shared" si="179"/>
        <v>1168</v>
      </c>
      <c r="X734" s="1718">
        <v>1168</v>
      </c>
      <c r="Y734" s="1729">
        <v>616397</v>
      </c>
      <c r="Z734" s="1720">
        <v>42627</v>
      </c>
      <c r="AA734" s="1778" t="s">
        <v>213</v>
      </c>
      <c r="AB734" s="1778"/>
    </row>
    <row r="735" spans="1:53" x14ac:dyDescent="0.2">
      <c r="A735" s="1801" t="s">
        <v>1790</v>
      </c>
      <c r="C735" s="1727" t="s">
        <v>1789</v>
      </c>
      <c r="D735" s="1713" t="s">
        <v>68</v>
      </c>
      <c r="E735" s="1713">
        <v>1</v>
      </c>
      <c r="F735" s="1713">
        <v>14</v>
      </c>
      <c r="G735" s="1713">
        <v>0</v>
      </c>
      <c r="H735" s="1713">
        <v>0</v>
      </c>
      <c r="I735" s="1728">
        <v>1</v>
      </c>
      <c r="J735" s="1728">
        <v>1</v>
      </c>
      <c r="K735" s="1853" t="s">
        <v>1295</v>
      </c>
      <c r="L735" s="1715">
        <v>1067.8699999999999</v>
      </c>
      <c r="N735" s="1715">
        <f t="shared" si="180"/>
        <v>741.18000000000006</v>
      </c>
      <c r="O735" s="1715">
        <v>538.23</v>
      </c>
      <c r="P735" s="1788">
        <f t="shared" si="181"/>
        <v>0.72617987533392692</v>
      </c>
      <c r="Q735" s="1715">
        <v>202.95</v>
      </c>
      <c r="R735" s="1788">
        <f t="shared" si="182"/>
        <v>0.27382012466607297</v>
      </c>
      <c r="S735" s="1775">
        <f t="shared" si="183"/>
        <v>8.1180000000000003</v>
      </c>
      <c r="U735" s="1715">
        <f t="shared" si="184"/>
        <v>0</v>
      </c>
      <c r="V735" s="1715">
        <f t="shared" si="185"/>
        <v>0</v>
      </c>
      <c r="W735" s="1715">
        <f t="shared" si="179"/>
        <v>1067.8700000000001</v>
      </c>
      <c r="X735" s="1718">
        <v>424.29</v>
      </c>
      <c r="Y735" s="1729">
        <v>616452</v>
      </c>
      <c r="Z735" s="1720">
        <v>42648</v>
      </c>
      <c r="AA735" s="1778" t="s">
        <v>213</v>
      </c>
      <c r="AB735" s="1778"/>
      <c r="AC735" s="1715">
        <v>643.58000000000004</v>
      </c>
      <c r="AD735" s="1713">
        <v>616490</v>
      </c>
      <c r="AE735" s="1723">
        <v>42660</v>
      </c>
      <c r="AF735" s="1779" t="s">
        <v>213</v>
      </c>
    </row>
    <row r="736" spans="1:53" x14ac:dyDescent="0.2">
      <c r="A736" s="1801">
        <v>2016437</v>
      </c>
      <c r="C736" s="1727">
        <v>536516</v>
      </c>
      <c r="D736" s="1713" t="s">
        <v>68</v>
      </c>
      <c r="E736" s="1713">
        <v>1</v>
      </c>
      <c r="F736" s="1713">
        <v>8</v>
      </c>
      <c r="G736" s="1713">
        <v>7</v>
      </c>
      <c r="H736" s="1713">
        <v>3</v>
      </c>
      <c r="I736" s="1728">
        <v>1</v>
      </c>
      <c r="J736" s="1728">
        <v>1</v>
      </c>
      <c r="L736" s="1715">
        <v>2972</v>
      </c>
      <c r="M736" s="1715">
        <v>2851</v>
      </c>
      <c r="N736" s="1715">
        <f t="shared" si="180"/>
        <v>1933.5300000000002</v>
      </c>
      <c r="O736" s="1715">
        <v>1480.38</v>
      </c>
      <c r="P736" s="1788">
        <f t="shared" si="181"/>
        <v>0.76563590945059035</v>
      </c>
      <c r="Q736" s="1715">
        <v>453.15</v>
      </c>
      <c r="R736" s="1788">
        <f t="shared" si="182"/>
        <v>0.2343640905494096</v>
      </c>
      <c r="S736" s="1775">
        <f t="shared" si="183"/>
        <v>18.125999999999998</v>
      </c>
      <c r="U736" s="1715">
        <f t="shared" si="184"/>
        <v>0</v>
      </c>
      <c r="V736" s="1715">
        <f t="shared" si="185"/>
        <v>0</v>
      </c>
      <c r="W736" s="1715">
        <f t="shared" si="179"/>
        <v>2972</v>
      </c>
      <c r="X736" s="1718">
        <v>2972</v>
      </c>
      <c r="Y736" s="1729">
        <v>616398</v>
      </c>
      <c r="Z736" s="1720">
        <v>42627</v>
      </c>
      <c r="AA736" s="1778" t="s">
        <v>213</v>
      </c>
      <c r="AB736" s="1778"/>
    </row>
    <row r="737" spans="1:28" s="1713" customFormat="1" x14ac:dyDescent="0.2">
      <c r="A737" s="1801">
        <v>2016438</v>
      </c>
      <c r="B737" s="1727"/>
      <c r="C737" s="1727">
        <v>570616</v>
      </c>
      <c r="D737" s="1713" t="s">
        <v>68</v>
      </c>
      <c r="E737" s="1713">
        <v>1</v>
      </c>
      <c r="F737" s="1713">
        <v>11</v>
      </c>
      <c r="G737" s="1713">
        <v>4</v>
      </c>
      <c r="H737" s="1713">
        <v>3</v>
      </c>
      <c r="I737" s="1728">
        <v>1</v>
      </c>
      <c r="J737" s="1728">
        <v>1</v>
      </c>
      <c r="K737" s="1853"/>
      <c r="L737" s="1715">
        <v>3370</v>
      </c>
      <c r="M737" s="1715">
        <v>3401.55</v>
      </c>
      <c r="N737" s="1715">
        <f t="shared" si="180"/>
        <v>2305.7200000000003</v>
      </c>
      <c r="O737" s="1715">
        <v>1787.72</v>
      </c>
      <c r="P737" s="1788">
        <f t="shared" si="181"/>
        <v>0.7753413250524781</v>
      </c>
      <c r="Q737" s="1715">
        <v>518</v>
      </c>
      <c r="R737" s="1788">
        <f t="shared" si="182"/>
        <v>0.22465867494752179</v>
      </c>
      <c r="S737" s="1775">
        <f t="shared" si="183"/>
        <v>20.72</v>
      </c>
      <c r="T737" s="1750"/>
      <c r="U737" s="1715">
        <f t="shared" si="184"/>
        <v>0</v>
      </c>
      <c r="V737" s="1715">
        <f t="shared" si="185"/>
        <v>0</v>
      </c>
      <c r="W737" s="1715">
        <f t="shared" si="179"/>
        <v>3370</v>
      </c>
      <c r="X737" s="1718">
        <v>3370</v>
      </c>
      <c r="Y737" s="1729">
        <v>616390</v>
      </c>
      <c r="Z737" s="1720">
        <v>42627</v>
      </c>
      <c r="AA737" s="1778" t="s">
        <v>213</v>
      </c>
      <c r="AB737" s="1875"/>
    </row>
    <row r="738" spans="1:28" s="1713" customFormat="1" x14ac:dyDescent="0.2">
      <c r="A738" s="1801" t="s">
        <v>1793</v>
      </c>
      <c r="B738" s="1727"/>
      <c r="C738" s="1727" t="s">
        <v>1791</v>
      </c>
      <c r="D738" s="1713" t="s">
        <v>68</v>
      </c>
      <c r="E738" s="1713">
        <v>1</v>
      </c>
      <c r="F738" s="1713">
        <v>9</v>
      </c>
      <c r="G738" s="1713">
        <v>5</v>
      </c>
      <c r="H738" s="1713">
        <v>2</v>
      </c>
      <c r="I738" s="1728">
        <v>1</v>
      </c>
      <c r="J738" s="1728">
        <v>1</v>
      </c>
      <c r="K738" s="1853"/>
      <c r="L738" s="1715">
        <v>5531</v>
      </c>
      <c r="M738" s="1715">
        <v>5750.3</v>
      </c>
      <c r="N738" s="1715">
        <f t="shared" si="180"/>
        <v>3875</v>
      </c>
      <c r="O738" s="1715">
        <v>3397.55</v>
      </c>
      <c r="P738" s="1788">
        <f t="shared" si="181"/>
        <v>0.87678709677419364</v>
      </c>
      <c r="Q738" s="1715">
        <v>477.45</v>
      </c>
      <c r="R738" s="1788">
        <f t="shared" si="182"/>
        <v>0.12321290322580646</v>
      </c>
      <c r="S738" s="1775">
        <f t="shared" si="183"/>
        <v>19.097999999999999</v>
      </c>
      <c r="T738" s="1750"/>
      <c r="U738" s="1715">
        <f t="shared" si="184"/>
        <v>0</v>
      </c>
      <c r="V738" s="1715">
        <f t="shared" si="185"/>
        <v>0</v>
      </c>
      <c r="W738" s="1715">
        <f t="shared" si="179"/>
        <v>5531</v>
      </c>
      <c r="X738" s="1718">
        <v>5531</v>
      </c>
      <c r="Y738" s="1729">
        <v>616399</v>
      </c>
      <c r="Z738" s="1720">
        <v>42627</v>
      </c>
      <c r="AA738" s="1778" t="s">
        <v>213</v>
      </c>
      <c r="AB738" s="1875"/>
    </row>
    <row r="739" spans="1:28" s="1713" customFormat="1" x14ac:dyDescent="0.2">
      <c r="A739" s="1801">
        <v>2016440</v>
      </c>
      <c r="B739" s="1727"/>
      <c r="C739" s="1727">
        <v>534616</v>
      </c>
      <c r="D739" s="1713" t="s">
        <v>68</v>
      </c>
      <c r="E739" s="1713">
        <v>1</v>
      </c>
      <c r="F739" s="1713">
        <v>8</v>
      </c>
      <c r="G739" s="1713">
        <v>5</v>
      </c>
      <c r="H739" s="1713">
        <v>3</v>
      </c>
      <c r="I739" s="1728">
        <v>1</v>
      </c>
      <c r="J739" s="1728">
        <v>1</v>
      </c>
      <c r="K739" s="1853"/>
      <c r="L739" s="1715">
        <v>2471</v>
      </c>
      <c r="M739" s="1715">
        <v>2653.27</v>
      </c>
      <c r="N739" s="1715">
        <f t="shared" si="180"/>
        <v>1800.41</v>
      </c>
      <c r="O739" s="1715">
        <v>1379.66</v>
      </c>
      <c r="P739" s="1788">
        <f t="shared" si="181"/>
        <v>0.76630323093073249</v>
      </c>
      <c r="Q739" s="1715">
        <v>420.75</v>
      </c>
      <c r="R739" s="1788">
        <f t="shared" si="182"/>
        <v>0.23369676906926753</v>
      </c>
      <c r="S739" s="1775">
        <f t="shared" si="183"/>
        <v>16.829999999999998</v>
      </c>
      <c r="T739" s="1750"/>
      <c r="U739" s="1715">
        <f t="shared" si="184"/>
        <v>0</v>
      </c>
      <c r="V739" s="1715">
        <f t="shared" si="185"/>
        <v>0</v>
      </c>
      <c r="W739" s="1715">
        <f t="shared" si="179"/>
        <v>2471</v>
      </c>
      <c r="X739" s="1718">
        <v>2471</v>
      </c>
      <c r="Y739" s="1729">
        <v>616400</v>
      </c>
      <c r="Z739" s="1720">
        <v>42627</v>
      </c>
      <c r="AA739" s="1778" t="s">
        <v>213</v>
      </c>
      <c r="AB739" s="1875"/>
    </row>
    <row r="740" spans="1:28" s="1713" customFormat="1" x14ac:dyDescent="0.2">
      <c r="A740" s="1801">
        <v>2016441</v>
      </c>
      <c r="B740" s="1727"/>
      <c r="C740" s="1727">
        <v>534516</v>
      </c>
      <c r="D740" s="1713" t="s">
        <v>68</v>
      </c>
      <c r="E740" s="1713">
        <v>1</v>
      </c>
      <c r="F740" s="1713">
        <v>10</v>
      </c>
      <c r="G740" s="1713">
        <v>7</v>
      </c>
      <c r="H740" s="1713">
        <v>4</v>
      </c>
      <c r="I740" s="1728">
        <v>1</v>
      </c>
      <c r="J740" s="1728">
        <v>1</v>
      </c>
      <c r="K740" s="1853"/>
      <c r="L740" s="1715">
        <v>3193</v>
      </c>
      <c r="M740" s="1715"/>
      <c r="N740" s="1715">
        <f t="shared" si="180"/>
        <v>2157.89</v>
      </c>
      <c r="O740" s="1715">
        <v>1630.04</v>
      </c>
      <c r="P740" s="1788">
        <f t="shared" si="181"/>
        <v>0.75538604840839896</v>
      </c>
      <c r="Q740" s="1715">
        <v>527.85</v>
      </c>
      <c r="R740" s="1788">
        <f t="shared" si="182"/>
        <v>0.24461395159160107</v>
      </c>
      <c r="S740" s="1775">
        <f t="shared" si="183"/>
        <v>21.114000000000001</v>
      </c>
      <c r="T740" s="1750"/>
      <c r="U740" s="1715">
        <f t="shared" si="184"/>
        <v>0</v>
      </c>
      <c r="V740" s="1715">
        <f t="shared" si="185"/>
        <v>0</v>
      </c>
      <c r="W740" s="1715">
        <f t="shared" si="179"/>
        <v>3193</v>
      </c>
      <c r="X740" s="1718">
        <v>3193</v>
      </c>
      <c r="Y740" s="1729">
        <v>616401</v>
      </c>
      <c r="Z740" s="1720">
        <v>42627</v>
      </c>
      <c r="AA740" s="1778" t="s">
        <v>213</v>
      </c>
      <c r="AB740" s="1875"/>
    </row>
    <row r="741" spans="1:28" s="1713" customFormat="1" x14ac:dyDescent="0.2">
      <c r="A741" s="1801">
        <v>2016442</v>
      </c>
      <c r="B741" s="1727"/>
      <c r="C741" s="1727" t="s">
        <v>1792</v>
      </c>
      <c r="D741" s="1713" t="s">
        <v>68</v>
      </c>
      <c r="E741" s="1713">
        <v>1</v>
      </c>
      <c r="F741" s="1713">
        <v>9</v>
      </c>
      <c r="G741" s="1713">
        <v>6</v>
      </c>
      <c r="H741" s="1713">
        <v>3</v>
      </c>
      <c r="I741" s="1728">
        <v>1</v>
      </c>
      <c r="J741" s="1728">
        <v>1</v>
      </c>
      <c r="K741" s="1853"/>
      <c r="L741" s="1715">
        <v>4539</v>
      </c>
      <c r="M741" s="1715">
        <v>4324.0200000000004</v>
      </c>
      <c r="N741" s="1715">
        <f t="shared" si="180"/>
        <v>2920.34</v>
      </c>
      <c r="O741" s="1715">
        <v>2426.69</v>
      </c>
      <c r="P741" s="1788">
        <f t="shared" si="181"/>
        <v>0.83096146339124899</v>
      </c>
      <c r="Q741" s="1715">
        <v>493.65</v>
      </c>
      <c r="R741" s="1788">
        <f t="shared" si="182"/>
        <v>0.16903853660875101</v>
      </c>
      <c r="S741" s="1775">
        <f t="shared" si="183"/>
        <v>19.745999999999999</v>
      </c>
      <c r="T741" s="1750"/>
      <c r="U741" s="1715">
        <f t="shared" si="184"/>
        <v>0</v>
      </c>
      <c r="V741" s="1715">
        <f t="shared" si="185"/>
        <v>0</v>
      </c>
      <c r="W741" s="1715">
        <f t="shared" si="179"/>
        <v>4539</v>
      </c>
      <c r="X741" s="1718">
        <v>4539</v>
      </c>
      <c r="Y741" s="1729">
        <v>616402</v>
      </c>
      <c r="Z741" s="1720">
        <v>42627</v>
      </c>
      <c r="AA741" s="1778" t="s">
        <v>213</v>
      </c>
      <c r="AB741" s="1875"/>
    </row>
    <row r="742" spans="1:28" s="1713" customFormat="1" x14ac:dyDescent="0.2">
      <c r="A742" s="1801">
        <v>2016443</v>
      </c>
      <c r="B742" s="1727"/>
      <c r="C742" s="1727" t="s">
        <v>1795</v>
      </c>
      <c r="D742" s="1713" t="s">
        <v>451</v>
      </c>
      <c r="E742" s="1713">
        <v>1</v>
      </c>
      <c r="F742" s="1713">
        <v>8</v>
      </c>
      <c r="G742" s="1713">
        <v>7</v>
      </c>
      <c r="H742" s="1713">
        <v>3</v>
      </c>
      <c r="I742" s="1728">
        <v>1</v>
      </c>
      <c r="J742" s="1728">
        <v>1</v>
      </c>
      <c r="K742" s="1853"/>
      <c r="L742" s="1715">
        <v>2591.71</v>
      </c>
      <c r="M742" s="1715"/>
      <c r="N742" s="1715">
        <f t="shared" si="180"/>
        <v>1768.35</v>
      </c>
      <c r="O742" s="1715">
        <v>1258.5</v>
      </c>
      <c r="P742" s="1788">
        <f t="shared" si="181"/>
        <v>0.71168038001526845</v>
      </c>
      <c r="Q742" s="1715">
        <v>509.85</v>
      </c>
      <c r="R742" s="1788">
        <f t="shared" si="182"/>
        <v>0.28831961998473155</v>
      </c>
      <c r="S742" s="1775">
        <f t="shared" si="183"/>
        <v>20.394000000000002</v>
      </c>
      <c r="T742" s="1750"/>
      <c r="U742" s="1715">
        <f t="shared" si="184"/>
        <v>0</v>
      </c>
      <c r="V742" s="1715">
        <f t="shared" si="185"/>
        <v>0</v>
      </c>
      <c r="W742" s="1715">
        <f t="shared" si="179"/>
        <v>2591.71</v>
      </c>
      <c r="X742" s="1718">
        <v>2591.71</v>
      </c>
      <c r="Y742" s="1729">
        <v>616515</v>
      </c>
      <c r="Z742" s="1720">
        <v>42660</v>
      </c>
      <c r="AA742" s="1778" t="s">
        <v>213</v>
      </c>
      <c r="AB742" s="1875"/>
    </row>
    <row r="743" spans="1:28" s="1713" customFormat="1" x14ac:dyDescent="0.2">
      <c r="A743" s="1801">
        <v>2016444</v>
      </c>
      <c r="B743" s="1727"/>
      <c r="C743" s="1727" t="s">
        <v>1796</v>
      </c>
      <c r="D743" s="1713" t="s">
        <v>451</v>
      </c>
      <c r="E743" s="1713">
        <v>1</v>
      </c>
      <c r="F743" s="1713">
        <v>8</v>
      </c>
      <c r="G743" s="1713">
        <v>7</v>
      </c>
      <c r="H743" s="1713">
        <v>3</v>
      </c>
      <c r="I743" s="1728">
        <v>1</v>
      </c>
      <c r="J743" s="1728">
        <v>1</v>
      </c>
      <c r="K743" s="1853"/>
      <c r="L743" s="1715">
        <v>2591.71</v>
      </c>
      <c r="M743" s="1715"/>
      <c r="N743" s="1715">
        <f>O743+Q743</f>
        <v>1768.35</v>
      </c>
      <c r="O743" s="1715">
        <v>1258.5</v>
      </c>
      <c r="P743" s="1788">
        <f>IF(N743&lt;=0,"",O743/N743)</f>
        <v>0.71168038001526845</v>
      </c>
      <c r="Q743" s="1715">
        <v>509.85</v>
      </c>
      <c r="R743" s="1788">
        <f>IF(N743&lt;=0,"",Q743/N743)</f>
        <v>0.28831961998473155</v>
      </c>
      <c r="S743" s="1775">
        <f>Q743/$S$1</f>
        <v>20.394000000000002</v>
      </c>
      <c r="T743" s="1750"/>
      <c r="U743" s="1715">
        <f t="shared" si="184"/>
        <v>0</v>
      </c>
      <c r="V743" s="1715">
        <f t="shared" si="185"/>
        <v>0</v>
      </c>
      <c r="W743" s="1715">
        <f t="shared" si="179"/>
        <v>2591.71</v>
      </c>
      <c r="X743" s="1718">
        <v>2591.71</v>
      </c>
      <c r="Y743" s="1729">
        <v>616516</v>
      </c>
      <c r="Z743" s="1720">
        <v>42660</v>
      </c>
      <c r="AA743" s="1778" t="s">
        <v>213</v>
      </c>
      <c r="AB743" s="1875"/>
    </row>
    <row r="744" spans="1:28" s="1713" customFormat="1" x14ac:dyDescent="0.2">
      <c r="A744" s="1801">
        <v>2016445</v>
      </c>
      <c r="B744" s="1727"/>
      <c r="C744" s="1727" t="s">
        <v>1797</v>
      </c>
      <c r="D744" s="1713" t="s">
        <v>451</v>
      </c>
      <c r="E744" s="1713">
        <v>3</v>
      </c>
      <c r="F744" s="1713">
        <v>6</v>
      </c>
      <c r="G744" s="1713">
        <v>3</v>
      </c>
      <c r="H744" s="1713">
        <v>3</v>
      </c>
      <c r="I744" s="1728">
        <v>1</v>
      </c>
      <c r="J744" s="1728">
        <v>1</v>
      </c>
      <c r="K744" s="1853"/>
      <c r="L744" s="1715">
        <v>2478</v>
      </c>
      <c r="M744" s="1715"/>
      <c r="N744" s="1715">
        <f t="shared" si="180"/>
        <v>2079.35</v>
      </c>
      <c r="O744" s="1715">
        <v>1674.35</v>
      </c>
      <c r="P744" s="1788">
        <f t="shared" si="181"/>
        <v>0.80522759516194964</v>
      </c>
      <c r="Q744" s="1715">
        <v>405</v>
      </c>
      <c r="R744" s="1788">
        <f t="shared" si="182"/>
        <v>0.19477240483805036</v>
      </c>
      <c r="S744" s="1775">
        <f t="shared" si="183"/>
        <v>16.2</v>
      </c>
      <c r="T744" s="1750"/>
      <c r="U744" s="1715">
        <f t="shared" si="184"/>
        <v>0</v>
      </c>
      <c r="V744" s="1715">
        <f t="shared" si="185"/>
        <v>0</v>
      </c>
      <c r="W744" s="1715">
        <f t="shared" si="179"/>
        <v>2478</v>
      </c>
      <c r="X744" s="1718">
        <v>2478</v>
      </c>
      <c r="Y744" s="1729">
        <v>616517</v>
      </c>
      <c r="Z744" s="1720">
        <v>42660</v>
      </c>
      <c r="AA744" s="1778" t="s">
        <v>213</v>
      </c>
      <c r="AB744" s="1875"/>
    </row>
    <row r="745" spans="1:28" s="1713" customFormat="1" x14ac:dyDescent="0.2">
      <c r="A745" s="1801">
        <v>2016447</v>
      </c>
      <c r="B745" s="1727"/>
      <c r="C745" s="1727">
        <v>580716</v>
      </c>
      <c r="D745" s="1713" t="s">
        <v>68</v>
      </c>
      <c r="E745" s="1713">
        <v>1</v>
      </c>
      <c r="F745" s="1713">
        <v>8</v>
      </c>
      <c r="G745" s="1713">
        <v>5</v>
      </c>
      <c r="H745" s="1713">
        <v>3</v>
      </c>
      <c r="I745" s="1728">
        <v>1</v>
      </c>
      <c r="J745" s="1728">
        <v>1</v>
      </c>
      <c r="K745" s="1853"/>
      <c r="L745" s="1715">
        <v>2472</v>
      </c>
      <c r="M745" s="1715">
        <v>2643.69</v>
      </c>
      <c r="N745" s="1715">
        <f t="shared" si="180"/>
        <v>1794.02</v>
      </c>
      <c r="O745" s="1715">
        <v>1372.37</v>
      </c>
      <c r="P745" s="1788">
        <f t="shared" si="181"/>
        <v>0.76496917537151199</v>
      </c>
      <c r="Q745" s="1715">
        <v>421.65</v>
      </c>
      <c r="R745" s="1788">
        <f t="shared" si="182"/>
        <v>0.23503082462848796</v>
      </c>
      <c r="S745" s="1775">
        <f t="shared" si="183"/>
        <v>16.866</v>
      </c>
      <c r="T745" s="1750"/>
      <c r="U745" s="1715">
        <f t="shared" si="184"/>
        <v>0</v>
      </c>
      <c r="V745" s="1715">
        <f t="shared" si="185"/>
        <v>0</v>
      </c>
      <c r="W745" s="1715">
        <f t="shared" si="179"/>
        <v>2472</v>
      </c>
      <c r="X745" s="1718">
        <v>2472</v>
      </c>
      <c r="Y745" s="1729">
        <v>616403</v>
      </c>
      <c r="Z745" s="1720">
        <v>42627</v>
      </c>
      <c r="AA745" s="1778" t="s">
        <v>213</v>
      </c>
      <c r="AB745" s="1875"/>
    </row>
    <row r="746" spans="1:28" s="1713" customFormat="1" x14ac:dyDescent="0.2">
      <c r="A746" s="1801">
        <v>2016448</v>
      </c>
      <c r="B746" s="1727"/>
      <c r="C746" s="1727">
        <v>566616</v>
      </c>
      <c r="D746" s="1713" t="s">
        <v>68</v>
      </c>
      <c r="E746" s="1713">
        <v>1</v>
      </c>
      <c r="F746" s="1713">
        <v>8</v>
      </c>
      <c r="G746" s="1713">
        <v>5</v>
      </c>
      <c r="H746" s="1713">
        <v>3</v>
      </c>
      <c r="I746" s="1728">
        <v>1</v>
      </c>
      <c r="J746" s="1728">
        <v>1</v>
      </c>
      <c r="K746" s="1853"/>
      <c r="L746" s="1715">
        <v>2401</v>
      </c>
      <c r="M746" s="1715">
        <v>2460.23</v>
      </c>
      <c r="N746" s="1715">
        <f t="shared" si="180"/>
        <v>1672.37</v>
      </c>
      <c r="O746" s="1715">
        <v>1287.6199999999999</v>
      </c>
      <c r="P746" s="1788">
        <f t="shared" si="181"/>
        <v>0.7699372746461608</v>
      </c>
      <c r="Q746" s="1715">
        <v>384.75</v>
      </c>
      <c r="R746" s="1788">
        <f t="shared" si="182"/>
        <v>0.23006272535383918</v>
      </c>
      <c r="S746" s="1775">
        <f t="shared" si="183"/>
        <v>15.39</v>
      </c>
      <c r="T746" s="1750"/>
      <c r="U746" s="1715">
        <f t="shared" si="184"/>
        <v>0</v>
      </c>
      <c r="V746" s="1715">
        <f t="shared" si="185"/>
        <v>0</v>
      </c>
      <c r="W746" s="1715">
        <f t="shared" si="179"/>
        <v>2401</v>
      </c>
      <c r="X746" s="1718">
        <v>2401</v>
      </c>
      <c r="Y746" s="1729">
        <v>616404</v>
      </c>
      <c r="Z746" s="1720">
        <v>42627</v>
      </c>
      <c r="AA746" s="1778" t="s">
        <v>213</v>
      </c>
      <c r="AB746" s="1875"/>
    </row>
    <row r="747" spans="1:28" s="1713" customFormat="1" x14ac:dyDescent="0.2">
      <c r="A747" s="1801">
        <v>2016449</v>
      </c>
      <c r="B747" s="1727"/>
      <c r="C747" s="1727">
        <v>580516</v>
      </c>
      <c r="D747" s="1713" t="s">
        <v>68</v>
      </c>
      <c r="E747" s="1713">
        <v>1</v>
      </c>
      <c r="F747" s="1713">
        <v>10</v>
      </c>
      <c r="G747" s="1713">
        <v>7</v>
      </c>
      <c r="H747" s="1713">
        <v>4</v>
      </c>
      <c r="I747" s="1728">
        <v>1</v>
      </c>
      <c r="J747" s="1728">
        <v>1</v>
      </c>
      <c r="K747" s="1853"/>
      <c r="L747" s="1715">
        <v>3161</v>
      </c>
      <c r="M747" s="1715">
        <v>3104.08</v>
      </c>
      <c r="N747" s="1715">
        <f t="shared" si="180"/>
        <v>2117.77</v>
      </c>
      <c r="O747" s="1715">
        <v>1590.37</v>
      </c>
      <c r="P747" s="1788">
        <f t="shared" si="181"/>
        <v>0.75096445789674982</v>
      </c>
      <c r="Q747" s="1715">
        <v>527.4</v>
      </c>
      <c r="R747" s="1788">
        <f t="shared" si="182"/>
        <v>0.2490355421032501</v>
      </c>
      <c r="S747" s="1775">
        <f t="shared" si="183"/>
        <v>21.096</v>
      </c>
      <c r="T747" s="1750"/>
      <c r="U747" s="1715">
        <f t="shared" si="184"/>
        <v>0</v>
      </c>
      <c r="V747" s="1715">
        <f t="shared" si="185"/>
        <v>0</v>
      </c>
      <c r="W747" s="1715">
        <f t="shared" si="179"/>
        <v>3161</v>
      </c>
      <c r="X747" s="1718">
        <v>3161</v>
      </c>
      <c r="Y747" s="1729">
        <v>616405</v>
      </c>
      <c r="Z747" s="1720">
        <v>42627</v>
      </c>
      <c r="AA747" s="1778" t="s">
        <v>213</v>
      </c>
      <c r="AB747" s="1875"/>
    </row>
    <row r="748" spans="1:28" s="1713" customFormat="1" x14ac:dyDescent="0.2">
      <c r="A748" s="1801" t="s">
        <v>1805</v>
      </c>
      <c r="B748" s="1727"/>
      <c r="C748" s="1727" t="s">
        <v>1806</v>
      </c>
      <c r="D748" s="1713" t="s">
        <v>451</v>
      </c>
      <c r="E748" s="1713">
        <v>0</v>
      </c>
      <c r="F748" s="1713">
        <v>0</v>
      </c>
      <c r="G748" s="1713">
        <v>0</v>
      </c>
      <c r="H748" s="1713">
        <v>0</v>
      </c>
      <c r="I748" s="1728">
        <v>1</v>
      </c>
      <c r="J748" s="1728">
        <v>1</v>
      </c>
      <c r="K748" s="1853"/>
      <c r="L748" s="1715">
        <v>47.68</v>
      </c>
      <c r="M748" s="1715"/>
      <c r="N748" s="1715">
        <f t="shared" si="180"/>
        <v>23.69</v>
      </c>
      <c r="O748" s="1715">
        <v>23.69</v>
      </c>
      <c r="P748" s="1788">
        <f t="shared" si="181"/>
        <v>1</v>
      </c>
      <c r="Q748" s="1715">
        <v>0</v>
      </c>
      <c r="R748" s="1788">
        <f t="shared" si="182"/>
        <v>0</v>
      </c>
      <c r="S748" s="1775">
        <f t="shared" si="183"/>
        <v>0</v>
      </c>
      <c r="T748" s="1750"/>
      <c r="U748" s="1715">
        <f t="shared" si="184"/>
        <v>0</v>
      </c>
      <c r="V748" s="1715">
        <f t="shared" si="185"/>
        <v>0</v>
      </c>
      <c r="W748" s="1715">
        <f t="shared" si="179"/>
        <v>47.68</v>
      </c>
      <c r="X748" s="1718">
        <v>47.68</v>
      </c>
      <c r="Y748" s="1729">
        <v>616566</v>
      </c>
      <c r="Z748" s="1720">
        <v>42671</v>
      </c>
      <c r="AA748" s="1778" t="s">
        <v>213</v>
      </c>
      <c r="AB748" s="1875"/>
    </row>
    <row r="749" spans="1:28" s="1713" customFormat="1" x14ac:dyDescent="0.2">
      <c r="A749" s="1801" t="s">
        <v>1807</v>
      </c>
      <c r="B749" s="1727"/>
      <c r="C749" s="1727" t="s">
        <v>1808</v>
      </c>
      <c r="D749" s="1713" t="s">
        <v>68</v>
      </c>
      <c r="E749" s="1713">
        <v>0</v>
      </c>
      <c r="F749" s="1713">
        <v>0</v>
      </c>
      <c r="G749" s="1713">
        <v>0</v>
      </c>
      <c r="H749" s="1713">
        <v>0</v>
      </c>
      <c r="I749" s="1728">
        <v>1</v>
      </c>
      <c r="J749" s="1728">
        <v>1</v>
      </c>
      <c r="K749" s="1853"/>
      <c r="L749" s="1715">
        <v>16.260000000000002</v>
      </c>
      <c r="M749" s="1715"/>
      <c r="N749" s="1715">
        <f t="shared" si="180"/>
        <v>8.1300000000000008</v>
      </c>
      <c r="O749" s="1715">
        <v>8.1300000000000008</v>
      </c>
      <c r="P749" s="1788">
        <f t="shared" si="181"/>
        <v>1</v>
      </c>
      <c r="Q749" s="1715">
        <v>0</v>
      </c>
      <c r="R749" s="1788">
        <f t="shared" si="182"/>
        <v>0</v>
      </c>
      <c r="S749" s="1775">
        <f t="shared" si="183"/>
        <v>0</v>
      </c>
      <c r="T749" s="1750"/>
      <c r="U749" s="1715">
        <f t="shared" si="184"/>
        <v>0</v>
      </c>
      <c r="V749" s="1715">
        <f t="shared" si="185"/>
        <v>0</v>
      </c>
      <c r="W749" s="1715">
        <f t="shared" si="179"/>
        <v>16.260000000000002</v>
      </c>
      <c r="X749" s="1718">
        <v>16.260000000000002</v>
      </c>
      <c r="Y749" s="1729">
        <v>616406</v>
      </c>
      <c r="Z749" s="1720">
        <v>42627</v>
      </c>
      <c r="AA749" s="1778" t="s">
        <v>213</v>
      </c>
      <c r="AB749" s="1875"/>
    </row>
    <row r="750" spans="1:28" s="1713" customFormat="1" x14ac:dyDescent="0.2">
      <c r="A750" s="1801" t="s">
        <v>1837</v>
      </c>
      <c r="B750" s="1727"/>
      <c r="C750" s="1727" t="s">
        <v>1942</v>
      </c>
      <c r="D750" s="1713" t="s">
        <v>68</v>
      </c>
      <c r="E750" s="1713">
        <v>1</v>
      </c>
      <c r="F750" s="1713">
        <v>11</v>
      </c>
      <c r="G750" s="1713">
        <v>4</v>
      </c>
      <c r="H750" s="1713">
        <v>12</v>
      </c>
      <c r="I750" s="1728">
        <v>1</v>
      </c>
      <c r="J750" s="1728">
        <v>1</v>
      </c>
      <c r="K750" s="1853"/>
      <c r="L750" s="1715">
        <v>10578.33</v>
      </c>
      <c r="M750" s="1715"/>
      <c r="N750" s="1715">
        <f t="shared" si="180"/>
        <v>6531.3</v>
      </c>
      <c r="O750" s="1715">
        <v>5216.3</v>
      </c>
      <c r="P750" s="1788">
        <f t="shared" si="181"/>
        <v>0.79866182842619382</v>
      </c>
      <c r="Q750" s="1715">
        <v>1315</v>
      </c>
      <c r="R750" s="1788">
        <f t="shared" si="182"/>
        <v>0.20133817157380612</v>
      </c>
      <c r="S750" s="1775">
        <f t="shared" si="183"/>
        <v>52.6</v>
      </c>
      <c r="T750" s="1750"/>
      <c r="U750" s="1715">
        <f t="shared" si="184"/>
        <v>0</v>
      </c>
      <c r="V750" s="1715">
        <f t="shared" si="185"/>
        <v>0</v>
      </c>
      <c r="W750" s="1715">
        <f t="shared" si="179"/>
        <v>10578.33</v>
      </c>
      <c r="X750" s="1718">
        <v>10578.33</v>
      </c>
      <c r="Y750" s="1729">
        <v>616494</v>
      </c>
      <c r="Z750" s="1720">
        <v>42660</v>
      </c>
      <c r="AA750" s="1778" t="s">
        <v>213</v>
      </c>
      <c r="AB750" s="1875"/>
    </row>
    <row r="751" spans="1:28" s="1713" customFormat="1" x14ac:dyDescent="0.2">
      <c r="A751" s="1801">
        <v>2016453</v>
      </c>
      <c r="B751" s="1727"/>
      <c r="C751" s="1727">
        <v>603016</v>
      </c>
      <c r="D751" s="1713" t="s">
        <v>68</v>
      </c>
      <c r="E751" s="1713">
        <v>1</v>
      </c>
      <c r="F751" s="1713">
        <v>6</v>
      </c>
      <c r="G751" s="1713">
        <v>5</v>
      </c>
      <c r="H751" s="1713">
        <v>2</v>
      </c>
      <c r="I751" s="1728">
        <v>1</v>
      </c>
      <c r="J751" s="1728">
        <v>1</v>
      </c>
      <c r="K751" s="1853"/>
      <c r="L751" s="1715">
        <v>1439.9</v>
      </c>
      <c r="M751" s="1715">
        <v>1684.29</v>
      </c>
      <c r="N751" s="1715">
        <f t="shared" si="180"/>
        <v>1161.24</v>
      </c>
      <c r="O751" s="1715">
        <v>888.34</v>
      </c>
      <c r="P751" s="1788">
        <f t="shared" si="181"/>
        <v>0.76499259412352316</v>
      </c>
      <c r="Q751" s="1715">
        <v>272.89999999999998</v>
      </c>
      <c r="R751" s="1788">
        <f t="shared" si="182"/>
        <v>0.23500740587647684</v>
      </c>
      <c r="S751" s="1775">
        <f t="shared" si="183"/>
        <v>10.915999999999999</v>
      </c>
      <c r="T751" s="1750"/>
      <c r="U751" s="1715">
        <f t="shared" si="184"/>
        <v>0</v>
      </c>
      <c r="V751" s="1715">
        <f t="shared" si="185"/>
        <v>0</v>
      </c>
      <c r="W751" s="1715">
        <f t="shared" si="179"/>
        <v>1439.9</v>
      </c>
      <c r="X751" s="1718">
        <v>1439.9</v>
      </c>
      <c r="Y751" s="1729">
        <v>616423</v>
      </c>
      <c r="Z751" s="1720">
        <v>42634</v>
      </c>
      <c r="AA751" s="1778" t="s">
        <v>213</v>
      </c>
      <c r="AB751" s="1875"/>
    </row>
    <row r="752" spans="1:28" s="1713" customFormat="1" x14ac:dyDescent="0.2">
      <c r="A752" s="1801">
        <v>2016454</v>
      </c>
      <c r="B752" s="1727"/>
      <c r="C752" s="1727">
        <v>603116</v>
      </c>
      <c r="D752" s="1713" t="s">
        <v>68</v>
      </c>
      <c r="E752" s="1713">
        <v>1</v>
      </c>
      <c r="F752" s="1713">
        <v>6</v>
      </c>
      <c r="G752" s="1713">
        <v>5</v>
      </c>
      <c r="H752" s="1713">
        <v>2</v>
      </c>
      <c r="I752" s="1728">
        <v>1</v>
      </c>
      <c r="J752" s="1728">
        <v>1</v>
      </c>
      <c r="K752" s="1853"/>
      <c r="L752" s="1715">
        <v>1439.9</v>
      </c>
      <c r="M752" s="1715">
        <v>1684.29</v>
      </c>
      <c r="N752" s="1715">
        <f>O752+Q752</f>
        <v>1161.24</v>
      </c>
      <c r="O752" s="1715">
        <v>888.34</v>
      </c>
      <c r="P752" s="1788">
        <f>IF(N752&lt;=0,"",O752/N752)</f>
        <v>0.76499259412352316</v>
      </c>
      <c r="Q752" s="1715">
        <v>272.89999999999998</v>
      </c>
      <c r="R752" s="1788">
        <f>IF(N752&lt;=0,"",Q752/N752)</f>
        <v>0.23500740587647684</v>
      </c>
      <c r="S752" s="1775">
        <f>Q752/$S$1</f>
        <v>10.915999999999999</v>
      </c>
      <c r="T752" s="1750"/>
      <c r="U752" s="1715">
        <f>((1-I752)*O752)+((1-J752)*Q752)</f>
        <v>0</v>
      </c>
      <c r="V752" s="1715">
        <f>L752-W752</f>
        <v>0</v>
      </c>
      <c r="W752" s="1715">
        <f t="shared" si="179"/>
        <v>1439.9</v>
      </c>
      <c r="X752" s="1718">
        <v>1439.9</v>
      </c>
      <c r="Y752" s="1729">
        <v>616424</v>
      </c>
      <c r="Z752" s="1720">
        <v>42634</v>
      </c>
      <c r="AA752" s="1778" t="s">
        <v>213</v>
      </c>
      <c r="AB752" s="1875"/>
    </row>
    <row r="753" spans="1:28" s="1713" customFormat="1" x14ac:dyDescent="0.2">
      <c r="A753" s="1801">
        <v>2016455</v>
      </c>
      <c r="B753" s="1727"/>
      <c r="C753" s="1727" t="s">
        <v>1354</v>
      </c>
      <c r="D753" s="1713" t="s">
        <v>1549</v>
      </c>
      <c r="E753" s="1713">
        <v>1</v>
      </c>
      <c r="F753" s="1713">
        <v>1</v>
      </c>
      <c r="G753" s="1713">
        <v>0</v>
      </c>
      <c r="H753" s="1713">
        <v>1</v>
      </c>
      <c r="I753" s="1728">
        <v>1</v>
      </c>
      <c r="J753" s="1728">
        <v>1</v>
      </c>
      <c r="K753" s="1853"/>
      <c r="L753" s="1715">
        <v>457.78</v>
      </c>
      <c r="M753" s="1715"/>
      <c r="N753" s="1715">
        <f t="shared" si="180"/>
        <v>267.77999999999997</v>
      </c>
      <c r="O753" s="1715">
        <v>189.93</v>
      </c>
      <c r="P753" s="1788">
        <f t="shared" si="181"/>
        <v>0.7092762715662112</v>
      </c>
      <c r="Q753" s="1715">
        <v>77.849999999999994</v>
      </c>
      <c r="R753" s="1788">
        <f t="shared" si="182"/>
        <v>0.29072372843378896</v>
      </c>
      <c r="S753" s="1775">
        <f t="shared" si="183"/>
        <v>3.1139999999999999</v>
      </c>
      <c r="T753" s="1750"/>
      <c r="U753" s="1715">
        <f t="shared" si="184"/>
        <v>0</v>
      </c>
      <c r="V753" s="1715">
        <f t="shared" si="185"/>
        <v>0</v>
      </c>
      <c r="W753" s="1715">
        <f t="shared" si="179"/>
        <v>457.78</v>
      </c>
      <c r="X753" s="1718">
        <v>457.78</v>
      </c>
      <c r="Y753" s="1729">
        <v>616483</v>
      </c>
      <c r="Z753" s="1720">
        <v>42646</v>
      </c>
      <c r="AA753" s="1778" t="s">
        <v>213</v>
      </c>
      <c r="AB753" s="1875"/>
    </row>
    <row r="754" spans="1:28" s="1713" customFormat="1" x14ac:dyDescent="0.2">
      <c r="A754" s="1801">
        <v>2016456</v>
      </c>
      <c r="B754" s="1727"/>
      <c r="C754" s="1727" t="s">
        <v>1810</v>
      </c>
      <c r="D754" s="1713" t="s">
        <v>1100</v>
      </c>
      <c r="E754" s="1713">
        <v>1</v>
      </c>
      <c r="F754" s="1713">
        <v>1</v>
      </c>
      <c r="G754" s="1713">
        <v>0</v>
      </c>
      <c r="H754" s="1713">
        <v>0</v>
      </c>
      <c r="I754" s="1728">
        <v>1</v>
      </c>
      <c r="J754" s="1728">
        <v>1</v>
      </c>
      <c r="K754" s="1853"/>
      <c r="L754" s="1715">
        <v>118.65</v>
      </c>
      <c r="M754" s="1715"/>
      <c r="N754" s="1715">
        <f t="shared" si="180"/>
        <v>85</v>
      </c>
      <c r="O754" s="1715">
        <v>60</v>
      </c>
      <c r="P754" s="1788">
        <f t="shared" si="181"/>
        <v>0.70588235294117652</v>
      </c>
      <c r="Q754" s="1715">
        <v>25</v>
      </c>
      <c r="R754" s="1788">
        <f t="shared" si="182"/>
        <v>0.29411764705882354</v>
      </c>
      <c r="S754" s="1775">
        <f t="shared" si="183"/>
        <v>1</v>
      </c>
      <c r="T754" s="1750"/>
      <c r="U754" s="1715">
        <f t="shared" si="184"/>
        <v>0</v>
      </c>
      <c r="V754" s="1715">
        <f t="shared" si="185"/>
        <v>0</v>
      </c>
      <c r="W754" s="1715">
        <f t="shared" si="179"/>
        <v>118.65</v>
      </c>
      <c r="X754" s="1718">
        <v>118.65</v>
      </c>
      <c r="Y754" s="1729">
        <v>616527</v>
      </c>
      <c r="Z754" s="1720">
        <v>42660</v>
      </c>
      <c r="AA754" s="1778" t="s">
        <v>213</v>
      </c>
      <c r="AB754" s="1875"/>
    </row>
    <row r="755" spans="1:28" s="1713" customFormat="1" x14ac:dyDescent="0.2">
      <c r="A755" s="1801">
        <v>2016457</v>
      </c>
      <c r="B755" s="1727"/>
      <c r="C755" s="1727" t="s">
        <v>1814</v>
      </c>
      <c r="D755" s="1713" t="s">
        <v>451</v>
      </c>
      <c r="E755" s="1713">
        <v>1</v>
      </c>
      <c r="F755" s="1713">
        <v>15</v>
      </c>
      <c r="G755" s="1713">
        <v>9</v>
      </c>
      <c r="H755" s="1713">
        <v>6</v>
      </c>
      <c r="I755" s="1728">
        <v>1</v>
      </c>
      <c r="J755" s="1728">
        <v>1</v>
      </c>
      <c r="K755" s="1853"/>
      <c r="L755" s="1715">
        <v>5811.32</v>
      </c>
      <c r="M755" s="1715"/>
      <c r="N755" s="1715">
        <f t="shared" si="180"/>
        <v>3942.4900000000002</v>
      </c>
      <c r="O755" s="1715">
        <v>3068.59</v>
      </c>
      <c r="P755" s="1788">
        <f t="shared" si="181"/>
        <v>0.77833805539138967</v>
      </c>
      <c r="Q755" s="1715">
        <v>873.9</v>
      </c>
      <c r="R755" s="1788">
        <f t="shared" si="182"/>
        <v>0.22166194460861027</v>
      </c>
      <c r="S755" s="1775">
        <f t="shared" si="183"/>
        <v>34.955999999999996</v>
      </c>
      <c r="T755" s="1750"/>
      <c r="U755" s="1715">
        <f t="shared" si="184"/>
        <v>0</v>
      </c>
      <c r="V755" s="1715">
        <f t="shared" si="185"/>
        <v>0</v>
      </c>
      <c r="W755" s="1715">
        <f t="shared" ref="W755:W819" si="186">X755+AC755+AH755+AM755+AO755+AR755</f>
        <v>5811.32</v>
      </c>
      <c r="X755" s="1718">
        <v>5811.32</v>
      </c>
      <c r="Y755" s="1729">
        <v>616518</v>
      </c>
      <c r="Z755" s="1720">
        <v>42660</v>
      </c>
      <c r="AA755" s="1778" t="s">
        <v>213</v>
      </c>
      <c r="AB755" s="1875"/>
    </row>
    <row r="756" spans="1:28" s="1713" customFormat="1" x14ac:dyDescent="0.2">
      <c r="A756" s="1801">
        <v>2016458</v>
      </c>
      <c r="B756" s="1727"/>
      <c r="C756" s="1727" t="s">
        <v>1815</v>
      </c>
      <c r="D756" s="1713" t="s">
        <v>1575</v>
      </c>
      <c r="E756" s="1713">
        <v>1</v>
      </c>
      <c r="F756" s="1713">
        <v>2</v>
      </c>
      <c r="G756" s="1713">
        <v>2</v>
      </c>
      <c r="H756" s="1713">
        <v>0</v>
      </c>
      <c r="I756" s="1728">
        <v>1</v>
      </c>
      <c r="J756" s="1728">
        <v>1</v>
      </c>
      <c r="K756" s="1853"/>
      <c r="L756" s="1715">
        <v>364.7</v>
      </c>
      <c r="M756" s="1715"/>
      <c r="N756" s="1715">
        <f t="shared" si="180"/>
        <v>215.36</v>
      </c>
      <c r="O756" s="1715">
        <v>149.21</v>
      </c>
      <c r="P756" s="1788">
        <f t="shared" si="181"/>
        <v>0.69283989598811291</v>
      </c>
      <c r="Q756" s="1715">
        <v>66.150000000000006</v>
      </c>
      <c r="R756" s="1788">
        <f t="shared" si="182"/>
        <v>0.30716010401188709</v>
      </c>
      <c r="S756" s="1775">
        <f t="shared" si="183"/>
        <v>2.6460000000000004</v>
      </c>
      <c r="T756" s="1750"/>
      <c r="U756" s="1715">
        <f t="shared" si="184"/>
        <v>0</v>
      </c>
      <c r="V756" s="1715">
        <f t="shared" si="185"/>
        <v>0</v>
      </c>
      <c r="W756" s="1715">
        <f t="shared" si="186"/>
        <v>364.7</v>
      </c>
      <c r="X756" s="1718">
        <v>364.7</v>
      </c>
      <c r="Y756" s="1729">
        <v>616473</v>
      </c>
      <c r="Z756" s="1720">
        <v>42646</v>
      </c>
      <c r="AA756" s="1778" t="s">
        <v>213</v>
      </c>
      <c r="AB756" s="1875"/>
    </row>
    <row r="757" spans="1:28" s="1713" customFormat="1" x14ac:dyDescent="0.2">
      <c r="A757" s="1801">
        <v>2016459</v>
      </c>
      <c r="B757" s="1727"/>
      <c r="C757" s="1727" t="s">
        <v>1817</v>
      </c>
      <c r="D757" s="1713" t="s">
        <v>1575</v>
      </c>
      <c r="E757" s="1713">
        <v>1</v>
      </c>
      <c r="F757" s="1713">
        <v>1</v>
      </c>
      <c r="G757" s="1713">
        <v>0</v>
      </c>
      <c r="H757" s="1713">
        <v>1</v>
      </c>
      <c r="I757" s="1728">
        <v>1</v>
      </c>
      <c r="J757" s="1728">
        <v>1</v>
      </c>
      <c r="K757" s="1853"/>
      <c r="L757" s="1715">
        <v>584.72</v>
      </c>
      <c r="M757" s="1715"/>
      <c r="N757" s="1715">
        <f t="shared" si="180"/>
        <v>345.18</v>
      </c>
      <c r="O757" s="1715">
        <v>260.18</v>
      </c>
      <c r="P757" s="1788">
        <f t="shared" si="181"/>
        <v>0.75375166579755493</v>
      </c>
      <c r="Q757" s="1715">
        <v>85</v>
      </c>
      <c r="R757" s="1788">
        <f t="shared" si="182"/>
        <v>0.2462483342024451</v>
      </c>
      <c r="S757" s="1775">
        <f t="shared" si="183"/>
        <v>3.4</v>
      </c>
      <c r="T757" s="1750"/>
      <c r="U757" s="1715">
        <f t="shared" si="184"/>
        <v>0</v>
      </c>
      <c r="V757" s="1715">
        <f t="shared" si="185"/>
        <v>0</v>
      </c>
      <c r="W757" s="1715">
        <f t="shared" si="186"/>
        <v>584.72</v>
      </c>
      <c r="X757" s="1718">
        <v>584.72</v>
      </c>
      <c r="Y757" s="1729">
        <v>616561</v>
      </c>
      <c r="Z757" s="1720">
        <v>42671</v>
      </c>
      <c r="AA757" s="1778" t="s">
        <v>213</v>
      </c>
      <c r="AB757" s="1875"/>
    </row>
    <row r="758" spans="1:28" s="1713" customFormat="1" x14ac:dyDescent="0.2">
      <c r="A758" s="1801">
        <v>2016460</v>
      </c>
      <c r="B758" s="1727"/>
      <c r="C758" s="1727" t="s">
        <v>1816</v>
      </c>
      <c r="D758" s="1713" t="s">
        <v>1575</v>
      </c>
      <c r="E758" s="1713">
        <v>1</v>
      </c>
      <c r="F758" s="1713">
        <v>10</v>
      </c>
      <c r="G758" s="1713">
        <v>7</v>
      </c>
      <c r="H758" s="1713">
        <v>1</v>
      </c>
      <c r="I758" s="1728">
        <v>1</v>
      </c>
      <c r="J758" s="1728">
        <v>1</v>
      </c>
      <c r="K758" s="1853"/>
      <c r="L758" s="1715">
        <v>2202.4499999999998</v>
      </c>
      <c r="M758" s="1715"/>
      <c r="N758" s="1715">
        <f t="shared" si="180"/>
        <v>1307.23</v>
      </c>
      <c r="O758" s="1715">
        <v>922.93</v>
      </c>
      <c r="P758" s="1788">
        <f t="shared" si="181"/>
        <v>0.70601959869342035</v>
      </c>
      <c r="Q758" s="1715">
        <v>384.3</v>
      </c>
      <c r="R758" s="1788">
        <f t="shared" si="182"/>
        <v>0.29398040130657954</v>
      </c>
      <c r="S758" s="1775">
        <f t="shared" si="183"/>
        <v>15.372</v>
      </c>
      <c r="T758" s="1750"/>
      <c r="U758" s="1715">
        <f t="shared" si="184"/>
        <v>0</v>
      </c>
      <c r="V758" s="1715">
        <f t="shared" si="185"/>
        <v>0</v>
      </c>
      <c r="W758" s="1715">
        <f t="shared" si="186"/>
        <v>2202.4499999999998</v>
      </c>
      <c r="X758" s="1718">
        <v>2202.4499999999998</v>
      </c>
      <c r="Y758" s="1729">
        <v>616474</v>
      </c>
      <c r="Z758" s="1720">
        <v>42646</v>
      </c>
      <c r="AA758" s="1778" t="s">
        <v>213</v>
      </c>
      <c r="AB758" s="1875"/>
    </row>
    <row r="759" spans="1:28" s="1713" customFormat="1" x14ac:dyDescent="0.2">
      <c r="A759" s="1801">
        <v>2016461</v>
      </c>
      <c r="B759" s="1727"/>
      <c r="C759" s="1727" t="s">
        <v>1818</v>
      </c>
      <c r="D759" s="1713" t="s">
        <v>1575</v>
      </c>
      <c r="E759" s="1713">
        <v>1</v>
      </c>
      <c r="F759" s="1713">
        <v>12</v>
      </c>
      <c r="G759" s="1713">
        <v>10</v>
      </c>
      <c r="H759" s="1713">
        <v>2</v>
      </c>
      <c r="I759" s="1728">
        <v>1</v>
      </c>
      <c r="J759" s="1728">
        <v>1</v>
      </c>
      <c r="K759" s="1853"/>
      <c r="L759" s="1715">
        <v>2724.49</v>
      </c>
      <c r="M759" s="1715"/>
      <c r="N759" s="1715">
        <f t="shared" si="180"/>
        <v>1605.24</v>
      </c>
      <c r="O759" s="1715">
        <v>1132.29</v>
      </c>
      <c r="P759" s="1788">
        <f t="shared" si="181"/>
        <v>0.70537115945279205</v>
      </c>
      <c r="Q759" s="1715">
        <v>472.95</v>
      </c>
      <c r="R759" s="1788">
        <f t="shared" si="182"/>
        <v>0.29462884054720789</v>
      </c>
      <c r="S759" s="1775">
        <f t="shared" si="183"/>
        <v>18.917999999999999</v>
      </c>
      <c r="T759" s="1750"/>
      <c r="U759" s="1715">
        <f t="shared" si="184"/>
        <v>0</v>
      </c>
      <c r="V759" s="1715">
        <f t="shared" si="185"/>
        <v>0</v>
      </c>
      <c r="W759" s="1715">
        <f t="shared" si="186"/>
        <v>2724.49</v>
      </c>
      <c r="X759" s="1718">
        <v>2724.49</v>
      </c>
      <c r="Y759" s="1729">
        <v>616475</v>
      </c>
      <c r="Z759" s="1720">
        <v>42646</v>
      </c>
      <c r="AA759" s="1778" t="s">
        <v>213</v>
      </c>
      <c r="AB759" s="1875"/>
    </row>
    <row r="760" spans="1:28" s="1713" customFormat="1" x14ac:dyDescent="0.2">
      <c r="A760" s="1801">
        <v>2016462</v>
      </c>
      <c r="B760" s="1727"/>
      <c r="C760" s="1727" t="s">
        <v>1819</v>
      </c>
      <c r="D760" s="1713" t="s">
        <v>1575</v>
      </c>
      <c r="E760" s="1713">
        <v>1</v>
      </c>
      <c r="F760" s="1713">
        <v>12</v>
      </c>
      <c r="G760" s="1713">
        <v>8</v>
      </c>
      <c r="H760" s="1713">
        <v>2</v>
      </c>
      <c r="I760" s="1728">
        <v>1</v>
      </c>
      <c r="J760" s="1728">
        <v>1</v>
      </c>
      <c r="K760" s="1853"/>
      <c r="L760" s="1715">
        <v>2654.78</v>
      </c>
      <c r="M760" s="1715"/>
      <c r="N760" s="1715">
        <f t="shared" si="180"/>
        <v>1622.18</v>
      </c>
      <c r="O760" s="1715">
        <v>1154.6300000000001</v>
      </c>
      <c r="P760" s="1788">
        <f t="shared" si="181"/>
        <v>0.71177674487418174</v>
      </c>
      <c r="Q760" s="1715">
        <v>467.55</v>
      </c>
      <c r="R760" s="1788">
        <f t="shared" si="182"/>
        <v>0.28822325512581831</v>
      </c>
      <c r="S760" s="1775">
        <f t="shared" si="183"/>
        <v>18.702000000000002</v>
      </c>
      <c r="T760" s="1750"/>
      <c r="U760" s="1715">
        <f t="shared" si="184"/>
        <v>0</v>
      </c>
      <c r="V760" s="1715">
        <f t="shared" si="185"/>
        <v>0</v>
      </c>
      <c r="W760" s="1715">
        <f t="shared" si="186"/>
        <v>2654.78</v>
      </c>
      <c r="X760" s="1718">
        <v>2654.78</v>
      </c>
      <c r="Y760" s="1729">
        <v>616562</v>
      </c>
      <c r="Z760" s="1720">
        <v>42671</v>
      </c>
      <c r="AA760" s="1778" t="s">
        <v>213</v>
      </c>
      <c r="AB760" s="1875"/>
    </row>
    <row r="761" spans="1:28" s="1713" customFormat="1" x14ac:dyDescent="0.2">
      <c r="A761" s="1801">
        <v>2016463</v>
      </c>
      <c r="B761" s="1727"/>
      <c r="C761" s="1727" t="s">
        <v>1820</v>
      </c>
      <c r="D761" s="1713" t="s">
        <v>1575</v>
      </c>
      <c r="E761" s="1713">
        <v>1</v>
      </c>
      <c r="F761" s="1713">
        <v>9</v>
      </c>
      <c r="G761" s="1713">
        <v>6</v>
      </c>
      <c r="H761" s="1713">
        <v>1</v>
      </c>
      <c r="I761" s="1728">
        <v>1</v>
      </c>
      <c r="J761" s="1728">
        <v>1</v>
      </c>
      <c r="K761" s="1853"/>
      <c r="L761" s="1715">
        <v>1707.4</v>
      </c>
      <c r="M761" s="1715"/>
      <c r="N761" s="1715">
        <f t="shared" si="180"/>
        <v>1058.6199999999999</v>
      </c>
      <c r="O761" s="1715">
        <v>747.22</v>
      </c>
      <c r="P761" s="1788">
        <f t="shared" si="181"/>
        <v>0.70584345657554182</v>
      </c>
      <c r="Q761" s="1715">
        <v>311.39999999999998</v>
      </c>
      <c r="R761" s="1788">
        <f t="shared" si="182"/>
        <v>0.29415654342445824</v>
      </c>
      <c r="S761" s="1775">
        <f t="shared" si="183"/>
        <v>12.456</v>
      </c>
      <c r="T761" s="1750"/>
      <c r="U761" s="1715">
        <f t="shared" si="184"/>
        <v>0</v>
      </c>
      <c r="V761" s="1715">
        <f t="shared" si="185"/>
        <v>0</v>
      </c>
      <c r="W761" s="1715">
        <f t="shared" si="186"/>
        <v>1707.4</v>
      </c>
      <c r="X761" s="1718">
        <v>1707.4</v>
      </c>
      <c r="Y761" s="1729">
        <v>616563</v>
      </c>
      <c r="Z761" s="1720">
        <v>42671</v>
      </c>
      <c r="AA761" s="1778" t="s">
        <v>213</v>
      </c>
      <c r="AB761" s="1875"/>
    </row>
    <row r="762" spans="1:28" s="1713" customFormat="1" x14ac:dyDescent="0.2">
      <c r="A762" s="1801">
        <v>2016464</v>
      </c>
      <c r="B762" s="1727"/>
      <c r="C762" s="1727" t="s">
        <v>1821</v>
      </c>
      <c r="D762" s="1713" t="s">
        <v>1575</v>
      </c>
      <c r="E762" s="1713">
        <v>1</v>
      </c>
      <c r="F762" s="1713">
        <v>9</v>
      </c>
      <c r="G762" s="1713">
        <v>6</v>
      </c>
      <c r="H762" s="1713">
        <v>1</v>
      </c>
      <c r="I762" s="1728">
        <v>1</v>
      </c>
      <c r="J762" s="1728">
        <v>1</v>
      </c>
      <c r="K762" s="1853"/>
      <c r="L762" s="1715">
        <v>1919.19</v>
      </c>
      <c r="M762" s="1715"/>
      <c r="N762" s="1715">
        <f t="shared" si="180"/>
        <v>1238.53</v>
      </c>
      <c r="O762" s="1715">
        <v>875.83</v>
      </c>
      <c r="P762" s="1788">
        <f t="shared" si="181"/>
        <v>0.70715283440853272</v>
      </c>
      <c r="Q762" s="1715">
        <v>362.7</v>
      </c>
      <c r="R762" s="1788">
        <f t="shared" si="182"/>
        <v>0.29284716559146728</v>
      </c>
      <c r="S762" s="1775">
        <f t="shared" si="183"/>
        <v>14.507999999999999</v>
      </c>
      <c r="T762" s="1750"/>
      <c r="U762" s="1715">
        <f t="shared" si="184"/>
        <v>0</v>
      </c>
      <c r="V762" s="1715">
        <f t="shared" si="185"/>
        <v>0</v>
      </c>
      <c r="W762" s="1715">
        <f t="shared" si="186"/>
        <v>1919.19</v>
      </c>
      <c r="X762" s="1718">
        <v>1919.19</v>
      </c>
      <c r="Y762" s="1729">
        <v>616564</v>
      </c>
      <c r="Z762" s="1720">
        <v>42671</v>
      </c>
      <c r="AA762" s="1778" t="s">
        <v>213</v>
      </c>
      <c r="AB762" s="1875"/>
    </row>
    <row r="763" spans="1:28" s="1713" customFormat="1" x14ac:dyDescent="0.2">
      <c r="A763" s="1801">
        <v>2016465</v>
      </c>
      <c r="B763" s="1727"/>
      <c r="C763" s="1727" t="s">
        <v>1822</v>
      </c>
      <c r="D763" s="1713" t="s">
        <v>1575</v>
      </c>
      <c r="E763" s="1713">
        <v>1</v>
      </c>
      <c r="F763" s="1713">
        <v>9</v>
      </c>
      <c r="G763" s="1713">
        <v>7</v>
      </c>
      <c r="H763" s="1713">
        <v>1</v>
      </c>
      <c r="I763" s="1728">
        <v>1</v>
      </c>
      <c r="J763" s="1728">
        <v>1</v>
      </c>
      <c r="K763" s="1853"/>
      <c r="L763" s="1715">
        <v>1975.85</v>
      </c>
      <c r="M763" s="1715"/>
      <c r="N763" s="1715">
        <f t="shared" si="180"/>
        <v>1217.49</v>
      </c>
      <c r="O763" s="1715">
        <v>848.49</v>
      </c>
      <c r="P763" s="1788">
        <f t="shared" si="181"/>
        <v>0.69691742847990534</v>
      </c>
      <c r="Q763" s="1715">
        <v>369</v>
      </c>
      <c r="R763" s="1788">
        <f t="shared" si="182"/>
        <v>0.3030825715200946</v>
      </c>
      <c r="S763" s="1775">
        <f t="shared" si="183"/>
        <v>14.76</v>
      </c>
      <c r="T763" s="1750"/>
      <c r="U763" s="1715">
        <f t="shared" si="184"/>
        <v>0</v>
      </c>
      <c r="V763" s="1715">
        <f t="shared" si="185"/>
        <v>0</v>
      </c>
      <c r="W763" s="1715">
        <f t="shared" si="186"/>
        <v>1975.85</v>
      </c>
      <c r="X763" s="1718">
        <v>1975.85</v>
      </c>
      <c r="Y763" s="1729">
        <v>616565</v>
      </c>
      <c r="Z763" s="1720">
        <v>42671</v>
      </c>
      <c r="AA763" s="1778" t="s">
        <v>213</v>
      </c>
      <c r="AB763" s="1875"/>
    </row>
    <row r="764" spans="1:28" s="1713" customFormat="1" x14ac:dyDescent="0.2">
      <c r="A764" s="1801">
        <v>2016466</v>
      </c>
      <c r="B764" s="1727"/>
      <c r="C764" s="1727" t="s">
        <v>1823</v>
      </c>
      <c r="D764" s="1713" t="s">
        <v>1575</v>
      </c>
      <c r="E764" s="1713">
        <v>1</v>
      </c>
      <c r="F764" s="1713">
        <v>6</v>
      </c>
      <c r="G764" s="1713">
        <v>5</v>
      </c>
      <c r="H764" s="1713">
        <v>0</v>
      </c>
      <c r="I764" s="1728">
        <v>1</v>
      </c>
      <c r="J764" s="1728">
        <v>1</v>
      </c>
      <c r="K764" s="1853"/>
      <c r="L764" s="1715">
        <v>1144.4000000000001</v>
      </c>
      <c r="M764" s="1715"/>
      <c r="N764" s="1715">
        <f t="shared" si="180"/>
        <v>680.49</v>
      </c>
      <c r="O764" s="1715">
        <v>463.59</v>
      </c>
      <c r="P764" s="1788">
        <f t="shared" si="181"/>
        <v>0.6812590927126041</v>
      </c>
      <c r="Q764" s="1715">
        <v>216.9</v>
      </c>
      <c r="R764" s="1788">
        <f t="shared" si="182"/>
        <v>0.31874090728739585</v>
      </c>
      <c r="S764" s="1775">
        <f t="shared" si="183"/>
        <v>8.6760000000000002</v>
      </c>
      <c r="T764" s="1750"/>
      <c r="U764" s="1715">
        <f t="shared" si="184"/>
        <v>0</v>
      </c>
      <c r="V764" s="1715">
        <f t="shared" si="185"/>
        <v>0</v>
      </c>
      <c r="W764" s="1715">
        <f t="shared" si="186"/>
        <v>1144.4000000000001</v>
      </c>
      <c r="X764" s="1718">
        <v>1144.4000000000001</v>
      </c>
      <c r="Y764" s="1729">
        <v>616476</v>
      </c>
      <c r="Z764" s="1720">
        <v>42646</v>
      </c>
      <c r="AA764" s="1778" t="s">
        <v>213</v>
      </c>
      <c r="AB764" s="1875"/>
    </row>
    <row r="765" spans="1:28" s="1713" customFormat="1" x14ac:dyDescent="0.2">
      <c r="A765" s="1801">
        <v>2016468</v>
      </c>
      <c r="B765" s="1727"/>
      <c r="C765" s="1727" t="s">
        <v>1825</v>
      </c>
      <c r="D765" s="1713" t="s">
        <v>68</v>
      </c>
      <c r="E765" s="1713">
        <v>1</v>
      </c>
      <c r="F765" s="1713">
        <v>2</v>
      </c>
      <c r="G765" s="1713">
        <v>1</v>
      </c>
      <c r="H765" s="1713">
        <v>1</v>
      </c>
      <c r="I765" s="1728">
        <v>1</v>
      </c>
      <c r="J765" s="1728">
        <v>1</v>
      </c>
      <c r="K765" s="1853" t="s">
        <v>1308</v>
      </c>
      <c r="L765" s="1715">
        <v>584</v>
      </c>
      <c r="M765" s="1715">
        <v>655.93</v>
      </c>
      <c r="N765" s="1715">
        <f t="shared" ref="N765:N830" si="187">O765+Q765</f>
        <v>443.22999999999996</v>
      </c>
      <c r="O765" s="1715">
        <v>314.77999999999997</v>
      </c>
      <c r="P765" s="1788">
        <f t="shared" ref="P765:P830" si="188">IF(N765&lt;=0,"",O765/N765)</f>
        <v>0.7101956095029669</v>
      </c>
      <c r="Q765" s="1715">
        <v>128.44999999999999</v>
      </c>
      <c r="R765" s="1788">
        <f t="shared" ref="R765:R830" si="189">IF(N765&lt;=0,"",Q765/N765)</f>
        <v>0.28980439049703316</v>
      </c>
      <c r="S765" s="1775">
        <f t="shared" ref="S765:S830" si="190">Q765/$S$1</f>
        <v>5.1379999999999999</v>
      </c>
      <c r="T765" s="1750"/>
      <c r="U765" s="1715">
        <f t="shared" ref="U765:U830" si="191">((1-I765)*O765)+((1-J765)*Q765)</f>
        <v>0</v>
      </c>
      <c r="V765" s="1715">
        <f t="shared" ref="V765:V830" si="192">L765-W765</f>
        <v>0</v>
      </c>
      <c r="W765" s="1715">
        <f t="shared" si="186"/>
        <v>584</v>
      </c>
      <c r="X765" s="1718">
        <v>584</v>
      </c>
      <c r="Y765" s="1729">
        <v>616425</v>
      </c>
      <c r="Z765" s="1720">
        <v>42634</v>
      </c>
      <c r="AA765" s="1778" t="s">
        <v>213</v>
      </c>
      <c r="AB765" s="1875"/>
    </row>
    <row r="766" spans="1:28" s="1713" customFormat="1" x14ac:dyDescent="0.2">
      <c r="A766" s="1825">
        <v>2016469</v>
      </c>
      <c r="B766" s="1727"/>
      <c r="C766" s="1727">
        <v>594816</v>
      </c>
      <c r="D766" s="1713" t="s">
        <v>68</v>
      </c>
      <c r="E766" s="1713">
        <v>1</v>
      </c>
      <c r="F766" s="1713">
        <v>9</v>
      </c>
      <c r="G766" s="1713">
        <v>6</v>
      </c>
      <c r="H766" s="1713">
        <v>3</v>
      </c>
      <c r="I766" s="1728">
        <v>1</v>
      </c>
      <c r="J766" s="1728">
        <v>1</v>
      </c>
      <c r="K766" s="1853"/>
      <c r="L766" s="1715">
        <v>2672.9</v>
      </c>
      <c r="M766" s="1715"/>
      <c r="N766" s="1715">
        <f t="shared" si="187"/>
        <v>1809.88</v>
      </c>
      <c r="O766" s="1715">
        <v>1375.18</v>
      </c>
      <c r="P766" s="1788">
        <f t="shared" si="188"/>
        <v>0.7598183304970495</v>
      </c>
      <c r="Q766" s="1715">
        <v>434.7</v>
      </c>
      <c r="R766" s="1788">
        <f t="shared" si="189"/>
        <v>0.24018166950295045</v>
      </c>
      <c r="S766" s="1775">
        <f t="shared" si="190"/>
        <v>17.387999999999998</v>
      </c>
      <c r="T766" s="1750"/>
      <c r="U766" s="1715">
        <f t="shared" si="191"/>
        <v>0</v>
      </c>
      <c r="V766" s="1715">
        <f t="shared" si="192"/>
        <v>0</v>
      </c>
      <c r="W766" s="1715">
        <f t="shared" si="186"/>
        <v>2672.9</v>
      </c>
      <c r="X766" s="1718">
        <v>2672.9</v>
      </c>
      <c r="Y766" s="1729">
        <v>616495</v>
      </c>
      <c r="Z766" s="1720">
        <v>42660</v>
      </c>
      <c r="AA766" s="1778" t="s">
        <v>213</v>
      </c>
      <c r="AB766" s="1875"/>
    </row>
    <row r="767" spans="1:28" s="1713" customFormat="1" x14ac:dyDescent="0.2">
      <c r="A767" s="1801">
        <v>2016470</v>
      </c>
      <c r="B767" s="1727"/>
      <c r="C767" s="1727">
        <v>587816</v>
      </c>
      <c r="D767" s="1713" t="s">
        <v>68</v>
      </c>
      <c r="E767" s="1713">
        <v>1</v>
      </c>
      <c r="F767" s="1713">
        <v>6</v>
      </c>
      <c r="G767" s="1713">
        <v>3</v>
      </c>
      <c r="H767" s="1713">
        <v>3</v>
      </c>
      <c r="I767" s="1728">
        <v>1</v>
      </c>
      <c r="J767" s="1728">
        <v>1</v>
      </c>
      <c r="K767" s="1853"/>
      <c r="L767" s="1715">
        <v>2107</v>
      </c>
      <c r="M767" s="1715">
        <v>1946.47</v>
      </c>
      <c r="N767" s="1715">
        <f>O767+Q767</f>
        <v>1321.76</v>
      </c>
      <c r="O767" s="1715">
        <v>982.46</v>
      </c>
      <c r="P767" s="1788">
        <f>IF(N767&lt;=0,"",O767/N767)</f>
        <v>0.74329681636605738</v>
      </c>
      <c r="Q767" s="1715">
        <v>339.3</v>
      </c>
      <c r="R767" s="1788">
        <f>IF(N767&lt;=0,"",Q767/N767)</f>
        <v>0.25670318363394262</v>
      </c>
      <c r="S767" s="1775">
        <f>Q767/$S$1</f>
        <v>13.572000000000001</v>
      </c>
      <c r="T767" s="1750"/>
      <c r="U767" s="1715">
        <f>((1-I767)*O767)+((1-J767)*Q767)</f>
        <v>0</v>
      </c>
      <c r="V767" s="1715">
        <f>L767-W767</f>
        <v>0</v>
      </c>
      <c r="W767" s="1715">
        <f>X767+AC767+AH767+AM767+AO767+AR767</f>
        <v>2107</v>
      </c>
      <c r="X767" s="1718">
        <v>2107</v>
      </c>
      <c r="Y767" s="1729">
        <v>616426</v>
      </c>
      <c r="Z767" s="1720">
        <v>42634</v>
      </c>
      <c r="AA767" s="1778" t="s">
        <v>213</v>
      </c>
      <c r="AB767" s="1875"/>
    </row>
    <row r="768" spans="1:28" s="1713" customFormat="1" x14ac:dyDescent="0.2">
      <c r="A768" s="1801" t="s">
        <v>1836</v>
      </c>
      <c r="B768" s="1855"/>
      <c r="C768" s="1855" t="s">
        <v>1861</v>
      </c>
      <c r="D768" s="1856" t="s">
        <v>489</v>
      </c>
      <c r="E768" s="1856">
        <v>0</v>
      </c>
      <c r="F768" s="1856">
        <v>0</v>
      </c>
      <c r="G768" s="1856">
        <v>0</v>
      </c>
      <c r="H768" s="1856">
        <v>0</v>
      </c>
      <c r="I768" s="1857">
        <v>1</v>
      </c>
      <c r="J768" s="1857">
        <v>1</v>
      </c>
      <c r="K768" s="1885"/>
      <c r="L768" s="1858">
        <v>134.94</v>
      </c>
      <c r="M768" s="1858"/>
      <c r="N768" s="1858">
        <f t="shared" si="187"/>
        <v>59.97</v>
      </c>
      <c r="O768" s="1858">
        <v>59.97</v>
      </c>
      <c r="P768" s="1859">
        <f t="shared" si="188"/>
        <v>1</v>
      </c>
      <c r="Q768" s="1858">
        <v>0</v>
      </c>
      <c r="R768" s="1859">
        <f t="shared" si="189"/>
        <v>0</v>
      </c>
      <c r="S768" s="1860">
        <f t="shared" si="190"/>
        <v>0</v>
      </c>
      <c r="T768" s="1861"/>
      <c r="U768" s="1858">
        <f t="shared" si="191"/>
        <v>0</v>
      </c>
      <c r="V768" s="1858">
        <f t="shared" si="192"/>
        <v>134.94</v>
      </c>
      <c r="W768" s="1715">
        <f t="shared" si="186"/>
        <v>0</v>
      </c>
      <c r="X768" s="1718"/>
      <c r="Y768" s="1729"/>
      <c r="Z768" s="1720"/>
      <c r="AA768" s="1778"/>
      <c r="AB768" s="1875"/>
    </row>
    <row r="769" spans="1:28" s="1713" customFormat="1" x14ac:dyDescent="0.2">
      <c r="A769" s="1801">
        <v>2016471</v>
      </c>
      <c r="B769" s="1727"/>
      <c r="C769" s="1727">
        <v>594916</v>
      </c>
      <c r="D769" s="1713" t="s">
        <v>68</v>
      </c>
      <c r="E769" s="1713">
        <v>1</v>
      </c>
      <c r="F769" s="1713">
        <v>9</v>
      </c>
      <c r="G769" s="1713">
        <v>6</v>
      </c>
      <c r="H769" s="1713">
        <v>3</v>
      </c>
      <c r="I769" s="1728">
        <v>1</v>
      </c>
      <c r="J769" s="1728">
        <v>1</v>
      </c>
      <c r="K769" s="1853"/>
      <c r="L769" s="1715">
        <v>2672.9</v>
      </c>
      <c r="M769" s="1715">
        <v>2640.28</v>
      </c>
      <c r="N769" s="1715">
        <f t="shared" si="187"/>
        <v>1792.48</v>
      </c>
      <c r="O769" s="1715">
        <v>1357.78</v>
      </c>
      <c r="P769" s="1788">
        <f t="shared" si="188"/>
        <v>0.75748683388378113</v>
      </c>
      <c r="Q769" s="1715">
        <v>434.7</v>
      </c>
      <c r="R769" s="1788">
        <f t="shared" si="189"/>
        <v>0.24251316611621887</v>
      </c>
      <c r="S769" s="1775">
        <f t="shared" si="190"/>
        <v>17.387999999999998</v>
      </c>
      <c r="T769" s="1750"/>
      <c r="U769" s="1715">
        <f t="shared" si="191"/>
        <v>0</v>
      </c>
      <c r="V769" s="1715">
        <f t="shared" si="192"/>
        <v>0</v>
      </c>
      <c r="W769" s="1715">
        <f t="shared" si="186"/>
        <v>2672.9</v>
      </c>
      <c r="X769" s="1718">
        <v>2672.9</v>
      </c>
      <c r="Y769" s="1729">
        <v>616427</v>
      </c>
      <c r="Z769" s="1720">
        <v>42634</v>
      </c>
      <c r="AA769" s="1778" t="s">
        <v>213</v>
      </c>
      <c r="AB769" s="1875"/>
    </row>
    <row r="770" spans="1:28" s="1713" customFormat="1" x14ac:dyDescent="0.2">
      <c r="A770" s="1801">
        <v>2016472</v>
      </c>
      <c r="B770" s="1727"/>
      <c r="C770" s="1727" t="s">
        <v>1828</v>
      </c>
      <c r="D770" s="1713" t="s">
        <v>68</v>
      </c>
      <c r="E770" s="1713">
        <v>7</v>
      </c>
      <c r="F770" s="1713">
        <v>42</v>
      </c>
      <c r="G770" s="1713">
        <v>28</v>
      </c>
      <c r="H770" s="1713">
        <v>14</v>
      </c>
      <c r="I770" s="1728">
        <v>1</v>
      </c>
      <c r="J770" s="1728">
        <v>1</v>
      </c>
      <c r="K770" s="1853" t="s">
        <v>1308</v>
      </c>
      <c r="L770" s="1715">
        <v>8778</v>
      </c>
      <c r="M770" s="1715">
        <v>10005.549999999999</v>
      </c>
      <c r="N770" s="1715">
        <f t="shared" si="187"/>
        <v>6805.9000000000005</v>
      </c>
      <c r="O770" s="1715">
        <v>5107.6000000000004</v>
      </c>
      <c r="P770" s="1788">
        <f t="shared" si="188"/>
        <v>0.75046650700127826</v>
      </c>
      <c r="Q770" s="1715">
        <v>1698.3</v>
      </c>
      <c r="R770" s="1788">
        <f t="shared" si="189"/>
        <v>0.24953349299872168</v>
      </c>
      <c r="S770" s="1775">
        <f t="shared" si="190"/>
        <v>67.932000000000002</v>
      </c>
      <c r="T770" s="1750"/>
      <c r="U770" s="1715">
        <f t="shared" si="191"/>
        <v>0</v>
      </c>
      <c r="V770" s="1715">
        <f t="shared" si="192"/>
        <v>0</v>
      </c>
      <c r="W770" s="1715">
        <f t="shared" si="186"/>
        <v>8778</v>
      </c>
      <c r="X770" s="1718">
        <v>8778</v>
      </c>
      <c r="Y770" s="1729">
        <v>616408</v>
      </c>
      <c r="Z770" s="1720">
        <v>42627</v>
      </c>
      <c r="AA770" s="1778" t="s">
        <v>213</v>
      </c>
      <c r="AB770" s="1875"/>
    </row>
    <row r="771" spans="1:28" s="1713" customFormat="1" x14ac:dyDescent="0.2">
      <c r="A771" s="1801" t="s">
        <v>1830</v>
      </c>
      <c r="B771" s="1727"/>
      <c r="C771" s="1727" t="s">
        <v>1829</v>
      </c>
      <c r="D771" s="1713" t="s">
        <v>68</v>
      </c>
      <c r="E771" s="1713">
        <v>0</v>
      </c>
      <c r="F771" s="1713">
        <v>0</v>
      </c>
      <c r="G771" s="1713">
        <v>0</v>
      </c>
      <c r="H771" s="1713">
        <v>0</v>
      </c>
      <c r="I771" s="1728">
        <v>1</v>
      </c>
      <c r="J771" s="1728">
        <v>1</v>
      </c>
      <c r="K771" s="1853"/>
      <c r="L771" s="1715">
        <v>237.2</v>
      </c>
      <c r="M771" s="1715"/>
      <c r="N771" s="1715">
        <f t="shared" si="187"/>
        <v>118.6</v>
      </c>
      <c r="O771" s="1715">
        <v>118.6</v>
      </c>
      <c r="P771" s="1788">
        <f t="shared" si="188"/>
        <v>1</v>
      </c>
      <c r="Q771" s="1715">
        <v>0</v>
      </c>
      <c r="R771" s="1788">
        <f t="shared" si="189"/>
        <v>0</v>
      </c>
      <c r="S771" s="1775">
        <f t="shared" si="190"/>
        <v>0</v>
      </c>
      <c r="T771" s="1750"/>
      <c r="U771" s="1715">
        <f t="shared" si="191"/>
        <v>0</v>
      </c>
      <c r="V771" s="1715">
        <f t="shared" si="192"/>
        <v>0</v>
      </c>
      <c r="W771" s="1715">
        <f t="shared" si="186"/>
        <v>237.2</v>
      </c>
      <c r="X771" s="1718">
        <v>237.2</v>
      </c>
      <c r="Y771" s="1729">
        <v>616428</v>
      </c>
      <c r="Z771" s="1720">
        <v>42634</v>
      </c>
      <c r="AA771" s="1778" t="s">
        <v>213</v>
      </c>
      <c r="AB771" s="1875"/>
    </row>
    <row r="772" spans="1:28" s="1713" customFormat="1" x14ac:dyDescent="0.2">
      <c r="A772" s="1801" t="s">
        <v>1832</v>
      </c>
      <c r="B772" s="1727"/>
      <c r="C772" s="1727" t="s">
        <v>1831</v>
      </c>
      <c r="D772" s="1713" t="s">
        <v>68</v>
      </c>
      <c r="E772" s="1713">
        <v>0</v>
      </c>
      <c r="F772" s="1713">
        <v>0</v>
      </c>
      <c r="G772" s="1713">
        <v>0</v>
      </c>
      <c r="H772" s="1713">
        <v>0</v>
      </c>
      <c r="I772" s="1728">
        <v>1</v>
      </c>
      <c r="J772" s="1728">
        <v>1</v>
      </c>
      <c r="K772" s="1853"/>
      <c r="L772" s="1715">
        <v>31</v>
      </c>
      <c r="M772" s="1715"/>
      <c r="N772" s="1715">
        <f t="shared" si="187"/>
        <v>15.5</v>
      </c>
      <c r="O772" s="1715">
        <v>15.5</v>
      </c>
      <c r="P772" s="1788">
        <f t="shared" si="188"/>
        <v>1</v>
      </c>
      <c r="Q772" s="1715">
        <v>0</v>
      </c>
      <c r="R772" s="1788">
        <f t="shared" si="189"/>
        <v>0</v>
      </c>
      <c r="S772" s="1775">
        <f t="shared" si="190"/>
        <v>0</v>
      </c>
      <c r="T772" s="1750"/>
      <c r="U772" s="1715">
        <f t="shared" si="191"/>
        <v>0</v>
      </c>
      <c r="V772" s="1715">
        <f t="shared" si="192"/>
        <v>0</v>
      </c>
      <c r="W772" s="1715">
        <f t="shared" si="186"/>
        <v>31</v>
      </c>
      <c r="X772" s="1718">
        <v>31</v>
      </c>
      <c r="Y772" s="1729">
        <v>616408</v>
      </c>
      <c r="Z772" s="1720">
        <v>42627</v>
      </c>
      <c r="AA772" s="1778" t="s">
        <v>213</v>
      </c>
      <c r="AB772" s="1875"/>
    </row>
    <row r="773" spans="1:28" s="1713" customFormat="1" x14ac:dyDescent="0.2">
      <c r="A773" s="1801" t="s">
        <v>1833</v>
      </c>
      <c r="B773" s="1727"/>
      <c r="C773" s="1727" t="s">
        <v>1834</v>
      </c>
      <c r="D773" s="1713" t="s">
        <v>68</v>
      </c>
      <c r="E773" s="1713">
        <v>0</v>
      </c>
      <c r="F773" s="1713">
        <v>0</v>
      </c>
      <c r="G773" s="1713">
        <v>0</v>
      </c>
      <c r="H773" s="1713">
        <v>0</v>
      </c>
      <c r="I773" s="1728">
        <v>1</v>
      </c>
      <c r="J773" s="1728">
        <v>1</v>
      </c>
      <c r="K773" s="1853"/>
      <c r="L773" s="1715">
        <v>7.5</v>
      </c>
      <c r="M773" s="1715"/>
      <c r="N773" s="1715">
        <f t="shared" si="187"/>
        <v>3</v>
      </c>
      <c r="O773" s="1715">
        <v>3</v>
      </c>
      <c r="P773" s="1788">
        <f t="shared" si="188"/>
        <v>1</v>
      </c>
      <c r="Q773" s="1715">
        <v>0</v>
      </c>
      <c r="R773" s="1788">
        <f t="shared" si="189"/>
        <v>0</v>
      </c>
      <c r="S773" s="1775">
        <f t="shared" si="190"/>
        <v>0</v>
      </c>
      <c r="T773" s="1750"/>
      <c r="U773" s="1715">
        <f t="shared" si="191"/>
        <v>0</v>
      </c>
      <c r="V773" s="1715">
        <f t="shared" si="192"/>
        <v>0</v>
      </c>
      <c r="W773" s="1715">
        <f t="shared" si="186"/>
        <v>7.5</v>
      </c>
      <c r="X773" s="1718">
        <v>7.5</v>
      </c>
      <c r="Y773" s="1729">
        <v>616409</v>
      </c>
      <c r="Z773" s="1720">
        <v>42627</v>
      </c>
      <c r="AA773" s="1778" t="s">
        <v>213</v>
      </c>
      <c r="AB773" s="1875"/>
    </row>
    <row r="774" spans="1:28" s="1713" customFormat="1" x14ac:dyDescent="0.2">
      <c r="A774" s="1801">
        <v>2016476</v>
      </c>
      <c r="B774" s="1727"/>
      <c r="C774" s="1727">
        <v>603216</v>
      </c>
      <c r="D774" s="1713" t="s">
        <v>68</v>
      </c>
      <c r="E774" s="1713">
        <v>1</v>
      </c>
      <c r="F774" s="1713">
        <v>6</v>
      </c>
      <c r="G774" s="1713">
        <v>5</v>
      </c>
      <c r="H774" s="1713">
        <v>2</v>
      </c>
      <c r="I774" s="1728">
        <v>1</v>
      </c>
      <c r="J774" s="1728">
        <v>1</v>
      </c>
      <c r="K774" s="1853"/>
      <c r="L774" s="1715">
        <v>1475.9</v>
      </c>
      <c r="M774" s="1715">
        <v>1694</v>
      </c>
      <c r="N774" s="1715">
        <f t="shared" si="187"/>
        <v>1160.8499999999999</v>
      </c>
      <c r="O774" s="1715">
        <v>886.8</v>
      </c>
      <c r="P774" s="1788">
        <f t="shared" si="188"/>
        <v>0.76392298746608089</v>
      </c>
      <c r="Q774" s="1715">
        <v>274.05</v>
      </c>
      <c r="R774" s="1788">
        <f t="shared" si="189"/>
        <v>0.23607701253391913</v>
      </c>
      <c r="S774" s="1775">
        <f t="shared" si="190"/>
        <v>10.962</v>
      </c>
      <c r="T774" s="1750"/>
      <c r="U774" s="1715">
        <f t="shared" si="191"/>
        <v>0</v>
      </c>
      <c r="V774" s="1715">
        <f t="shared" si="192"/>
        <v>0</v>
      </c>
      <c r="W774" s="1715">
        <f t="shared" si="186"/>
        <v>1475.9</v>
      </c>
      <c r="X774" s="1718">
        <v>1475.9</v>
      </c>
      <c r="Y774" s="1729">
        <v>616453</v>
      </c>
      <c r="Z774" s="1720">
        <v>42646</v>
      </c>
      <c r="AA774" s="1778" t="s">
        <v>213</v>
      </c>
      <c r="AB774" s="1875"/>
    </row>
    <row r="775" spans="1:28" s="1713" customFormat="1" x14ac:dyDescent="0.2">
      <c r="A775" s="1801">
        <v>2016477</v>
      </c>
      <c r="B775" s="1727"/>
      <c r="C775" s="1727">
        <v>603316</v>
      </c>
      <c r="D775" s="1713" t="s">
        <v>68</v>
      </c>
      <c r="E775" s="1713">
        <v>1</v>
      </c>
      <c r="F775" s="1713">
        <v>6</v>
      </c>
      <c r="G775" s="1713">
        <v>5</v>
      </c>
      <c r="H775" s="1713">
        <v>2</v>
      </c>
      <c r="I775" s="1728">
        <v>1</v>
      </c>
      <c r="J775" s="1728">
        <v>1</v>
      </c>
      <c r="K775" s="1853"/>
      <c r="L775" s="1715">
        <v>1475.9</v>
      </c>
      <c r="M775" s="1715">
        <v>1694</v>
      </c>
      <c r="N775" s="1715">
        <f>O775+Q775</f>
        <v>1160.8499999999999</v>
      </c>
      <c r="O775" s="1715">
        <v>886.8</v>
      </c>
      <c r="P775" s="1788">
        <f>IF(N775&lt;=0,"",O775/N775)</f>
        <v>0.76392298746608089</v>
      </c>
      <c r="Q775" s="1715">
        <v>274.05</v>
      </c>
      <c r="R775" s="1788">
        <f>IF(N775&lt;=0,"",Q775/N775)</f>
        <v>0.23607701253391913</v>
      </c>
      <c r="S775" s="1775">
        <f>Q775/$S$1</f>
        <v>10.962</v>
      </c>
      <c r="T775" s="1750"/>
      <c r="U775" s="1715">
        <f t="shared" si="191"/>
        <v>0</v>
      </c>
      <c r="V775" s="1715">
        <f t="shared" si="192"/>
        <v>0</v>
      </c>
      <c r="W775" s="1715">
        <f t="shared" si="186"/>
        <v>1475.9</v>
      </c>
      <c r="X775" s="1718">
        <v>1475.9</v>
      </c>
      <c r="Y775" s="1729">
        <v>616454</v>
      </c>
      <c r="Z775" s="1720">
        <v>42646</v>
      </c>
      <c r="AA775" s="1778" t="s">
        <v>213</v>
      </c>
      <c r="AB775" s="1875"/>
    </row>
    <row r="776" spans="1:28" s="1713" customFormat="1" x14ac:dyDescent="0.2">
      <c r="A776" s="1801">
        <v>2016478</v>
      </c>
      <c r="B776" s="1727"/>
      <c r="C776" s="1727" t="s">
        <v>1947</v>
      </c>
      <c r="D776" s="1713" t="s">
        <v>68</v>
      </c>
      <c r="E776" s="1713">
        <v>4</v>
      </c>
      <c r="F776" s="1713">
        <v>36</v>
      </c>
      <c r="G776" s="1713">
        <v>24</v>
      </c>
      <c r="H776" s="1713">
        <v>12</v>
      </c>
      <c r="I776" s="1728">
        <v>1</v>
      </c>
      <c r="J776" s="1728">
        <v>1</v>
      </c>
      <c r="K776" s="1853"/>
      <c r="L776" s="1715">
        <v>10958.89</v>
      </c>
      <c r="M776" s="1715"/>
      <c r="N776" s="1715">
        <f t="shared" si="187"/>
        <v>7379.71</v>
      </c>
      <c r="O776" s="1715">
        <v>5581.96</v>
      </c>
      <c r="P776" s="1788">
        <f t="shared" si="188"/>
        <v>0.75639286638634851</v>
      </c>
      <c r="Q776" s="1715">
        <v>1797.75</v>
      </c>
      <c r="R776" s="1788">
        <f t="shared" si="189"/>
        <v>0.24360713361365149</v>
      </c>
      <c r="S776" s="1775">
        <f t="shared" si="190"/>
        <v>71.91</v>
      </c>
      <c r="T776" s="1750"/>
      <c r="U776" s="1715">
        <f t="shared" si="191"/>
        <v>0</v>
      </c>
      <c r="V776" s="1715">
        <f t="shared" si="192"/>
        <v>0</v>
      </c>
      <c r="W776" s="1715">
        <f t="shared" si="186"/>
        <v>10958.89</v>
      </c>
      <c r="X776" s="1718">
        <v>10958.89</v>
      </c>
      <c r="Y776" s="1729">
        <v>616455</v>
      </c>
      <c r="Z776" s="1720">
        <v>42646</v>
      </c>
      <c r="AA776" s="1778" t="s">
        <v>213</v>
      </c>
      <c r="AB776" s="1875"/>
    </row>
    <row r="777" spans="1:28" s="1713" customFormat="1" x14ac:dyDescent="0.2">
      <c r="A777" s="1801">
        <v>2016479</v>
      </c>
      <c r="B777" s="1727"/>
      <c r="C777" s="1727" t="s">
        <v>1954</v>
      </c>
      <c r="D777" s="1713" t="s">
        <v>441</v>
      </c>
      <c r="E777" s="1713">
        <v>0</v>
      </c>
      <c r="F777" s="1713">
        <v>0</v>
      </c>
      <c r="G777" s="1713">
        <v>0</v>
      </c>
      <c r="H777" s="1713">
        <v>0</v>
      </c>
      <c r="I777" s="1728">
        <v>1</v>
      </c>
      <c r="J777" s="1728">
        <v>1</v>
      </c>
      <c r="K777" s="1853"/>
      <c r="L777" s="1715">
        <v>44.96</v>
      </c>
      <c r="M777" s="1715"/>
      <c r="N777" s="1715">
        <f t="shared" si="187"/>
        <v>22.48</v>
      </c>
      <c r="O777" s="1715">
        <v>22.48</v>
      </c>
      <c r="P777" s="1788">
        <f t="shared" si="188"/>
        <v>1</v>
      </c>
      <c r="Q777" s="1715">
        <v>0</v>
      </c>
      <c r="R777" s="1788">
        <f t="shared" si="189"/>
        <v>0</v>
      </c>
      <c r="S777" s="1775">
        <f t="shared" si="190"/>
        <v>0</v>
      </c>
      <c r="T777" s="1750"/>
      <c r="U777" s="1715">
        <f t="shared" si="191"/>
        <v>0</v>
      </c>
      <c r="V777" s="1715">
        <f t="shared" si="192"/>
        <v>0</v>
      </c>
      <c r="W777" s="1715">
        <f t="shared" si="186"/>
        <v>44.96</v>
      </c>
      <c r="X777" s="1718">
        <v>44.96</v>
      </c>
      <c r="Y777" s="1729">
        <v>616638</v>
      </c>
      <c r="Z777" s="1720">
        <v>42692</v>
      </c>
      <c r="AA777" s="1778" t="s">
        <v>213</v>
      </c>
      <c r="AB777" s="1875"/>
    </row>
    <row r="778" spans="1:28" s="1713" customFormat="1" x14ac:dyDescent="0.2">
      <c r="A778" s="1801">
        <v>2016480</v>
      </c>
      <c r="B778" s="1727"/>
      <c r="C778" s="1727" t="s">
        <v>1955</v>
      </c>
      <c r="D778" s="1713" t="s">
        <v>441</v>
      </c>
      <c r="E778" s="1713">
        <v>0</v>
      </c>
      <c r="F778" s="1713">
        <v>1</v>
      </c>
      <c r="G778" s="1713">
        <v>2</v>
      </c>
      <c r="H778" s="1713">
        <v>0</v>
      </c>
      <c r="I778" s="1728">
        <v>1</v>
      </c>
      <c r="J778" s="1728">
        <v>1</v>
      </c>
      <c r="K778" s="1853"/>
      <c r="L778" s="1715">
        <v>591.59</v>
      </c>
      <c r="M778" s="1715"/>
      <c r="N778" s="1715">
        <f t="shared" si="187"/>
        <v>449.55</v>
      </c>
      <c r="O778" s="1715">
        <v>360</v>
      </c>
      <c r="P778" s="1788">
        <f t="shared" si="188"/>
        <v>0.80080080080080074</v>
      </c>
      <c r="Q778" s="1715">
        <v>89.55</v>
      </c>
      <c r="R778" s="1788">
        <f t="shared" si="189"/>
        <v>0.19919919919919918</v>
      </c>
      <c r="S778" s="1775">
        <f t="shared" si="190"/>
        <v>3.5819999999999999</v>
      </c>
      <c r="T778" s="1750"/>
      <c r="U778" s="1715">
        <f t="shared" si="191"/>
        <v>0</v>
      </c>
      <c r="V778" s="1715">
        <f t="shared" si="192"/>
        <v>0</v>
      </c>
      <c r="W778" s="1715">
        <f t="shared" si="186"/>
        <v>591.59</v>
      </c>
      <c r="X778" s="1718">
        <v>591.59</v>
      </c>
      <c r="Y778" s="1729">
        <v>616639</v>
      </c>
      <c r="Z778" s="1720">
        <v>42692</v>
      </c>
      <c r="AA778" s="1778" t="s">
        <v>213</v>
      </c>
      <c r="AB778" s="1875"/>
    </row>
    <row r="779" spans="1:28" s="1713" customFormat="1" x14ac:dyDescent="0.2">
      <c r="A779" s="1801">
        <v>2016481</v>
      </c>
      <c r="B779" s="1727"/>
      <c r="C779" s="1727" t="s">
        <v>1956</v>
      </c>
      <c r="D779" s="1713" t="s">
        <v>68</v>
      </c>
      <c r="E779" s="1713">
        <v>0</v>
      </c>
      <c r="F779" s="1713">
        <v>0</v>
      </c>
      <c r="G779" s="1713">
        <v>0</v>
      </c>
      <c r="H779" s="1713">
        <v>0</v>
      </c>
      <c r="I779" s="1728">
        <v>1</v>
      </c>
      <c r="J779" s="1728">
        <v>1</v>
      </c>
      <c r="K779" s="1853"/>
      <c r="L779" s="1715">
        <v>75</v>
      </c>
      <c r="M779" s="1715"/>
      <c r="N779" s="1715">
        <f t="shared" si="187"/>
        <v>50</v>
      </c>
      <c r="O779" s="1715">
        <v>25</v>
      </c>
      <c r="P779" s="1788">
        <f>IF(N779&lt;=0,"",O779/N779)</f>
        <v>0.5</v>
      </c>
      <c r="Q779" s="1715">
        <v>25</v>
      </c>
      <c r="R779" s="1788">
        <f t="shared" si="189"/>
        <v>0.5</v>
      </c>
      <c r="S779" s="1775">
        <f t="shared" si="190"/>
        <v>1</v>
      </c>
      <c r="T779" s="1750"/>
      <c r="U779" s="1715">
        <f t="shared" si="191"/>
        <v>0</v>
      </c>
      <c r="V779" s="1715">
        <f t="shared" si="192"/>
        <v>0</v>
      </c>
      <c r="W779" s="1715">
        <f t="shared" si="186"/>
        <v>75</v>
      </c>
      <c r="X779" s="1718">
        <v>75</v>
      </c>
      <c r="Y779" s="1729">
        <v>616491</v>
      </c>
      <c r="Z779" s="1720">
        <v>42660</v>
      </c>
      <c r="AA779" s="1778" t="s">
        <v>213</v>
      </c>
      <c r="AB779" s="1875"/>
    </row>
    <row r="780" spans="1:28" s="1713" customFormat="1" x14ac:dyDescent="0.2">
      <c r="A780" s="1801">
        <v>2016482</v>
      </c>
      <c r="B780" s="1727"/>
      <c r="C780" s="1727">
        <v>595416</v>
      </c>
      <c r="D780" s="1713" t="s">
        <v>68</v>
      </c>
      <c r="E780" s="1713">
        <v>1</v>
      </c>
      <c r="F780" s="1713">
        <v>9</v>
      </c>
      <c r="G780" s="1713">
        <v>5</v>
      </c>
      <c r="H780" s="1713">
        <v>2</v>
      </c>
      <c r="I780" s="1728">
        <v>1</v>
      </c>
      <c r="J780" s="1728">
        <v>1</v>
      </c>
      <c r="K780" s="1853"/>
      <c r="L780" s="1715">
        <v>2607.0300000000002</v>
      </c>
      <c r="M780" s="1715"/>
      <c r="N780" s="1715">
        <f t="shared" si="187"/>
        <v>1710.37</v>
      </c>
      <c r="O780" s="1715">
        <v>1370.35</v>
      </c>
      <c r="P780" s="1788">
        <f t="shared" si="188"/>
        <v>0.80120090974467517</v>
      </c>
      <c r="Q780" s="1715">
        <v>340.02</v>
      </c>
      <c r="R780" s="1788">
        <f t="shared" si="189"/>
        <v>0.19879909025532488</v>
      </c>
      <c r="S780" s="1775">
        <f t="shared" si="190"/>
        <v>13.6008</v>
      </c>
      <c r="T780" s="1750"/>
      <c r="U780" s="1715">
        <f t="shared" si="191"/>
        <v>0</v>
      </c>
      <c r="V780" s="1715">
        <f t="shared" si="192"/>
        <v>0</v>
      </c>
      <c r="W780" s="1715">
        <f t="shared" si="186"/>
        <v>2607.0300000000002</v>
      </c>
      <c r="X780" s="1718">
        <v>2607.0300000000002</v>
      </c>
      <c r="Y780" s="1729">
        <v>616456</v>
      </c>
      <c r="Z780" s="1720">
        <v>42646</v>
      </c>
      <c r="AA780" s="1778" t="s">
        <v>213</v>
      </c>
      <c r="AB780" s="1875"/>
    </row>
    <row r="781" spans="1:28" s="1713" customFormat="1" x14ac:dyDescent="0.2">
      <c r="A781" s="1801" t="s">
        <v>1840</v>
      </c>
      <c r="B781" s="1727"/>
      <c r="C781" s="1727" t="s">
        <v>1841</v>
      </c>
      <c r="D781" s="1713" t="s">
        <v>68</v>
      </c>
      <c r="E781" s="1713">
        <v>0</v>
      </c>
      <c r="F781" s="1713">
        <v>0</v>
      </c>
      <c r="G781" s="1713">
        <v>0</v>
      </c>
      <c r="H781" s="1713">
        <v>0</v>
      </c>
      <c r="I781" s="1728">
        <v>1</v>
      </c>
      <c r="J781" s="1728">
        <v>1</v>
      </c>
      <c r="K781" s="1853"/>
      <c r="L781" s="1715">
        <v>121</v>
      </c>
      <c r="M781" s="1715"/>
      <c r="N781" s="1715">
        <f t="shared" si="187"/>
        <v>60</v>
      </c>
      <c r="O781" s="1715">
        <v>60</v>
      </c>
      <c r="P781" s="1788">
        <f t="shared" si="188"/>
        <v>1</v>
      </c>
      <c r="Q781" s="1715">
        <v>0</v>
      </c>
      <c r="R781" s="1788">
        <f t="shared" si="189"/>
        <v>0</v>
      </c>
      <c r="S781" s="1775">
        <f t="shared" si="190"/>
        <v>0</v>
      </c>
      <c r="T781" s="1750"/>
      <c r="U781" s="1715">
        <f t="shared" si="191"/>
        <v>0</v>
      </c>
      <c r="V781" s="1715">
        <f t="shared" si="192"/>
        <v>0</v>
      </c>
      <c r="W781" s="1715">
        <f t="shared" si="186"/>
        <v>121</v>
      </c>
      <c r="X781" s="1718">
        <v>121</v>
      </c>
      <c r="Y781" s="1729">
        <v>616429</v>
      </c>
      <c r="Z781" s="1720">
        <v>42634</v>
      </c>
      <c r="AA781" s="1778" t="s">
        <v>213</v>
      </c>
      <c r="AB781" s="1875"/>
    </row>
    <row r="782" spans="1:28" s="1713" customFormat="1" x14ac:dyDescent="0.2">
      <c r="A782" s="1801">
        <v>2016484</v>
      </c>
      <c r="B782" s="1727"/>
      <c r="C782" s="1727" t="s">
        <v>1847</v>
      </c>
      <c r="D782" s="1713" t="s">
        <v>489</v>
      </c>
      <c r="E782" s="1713">
        <v>1</v>
      </c>
      <c r="F782" s="1713">
        <v>1</v>
      </c>
      <c r="G782" s="1713">
        <v>1</v>
      </c>
      <c r="H782" s="1713">
        <v>1</v>
      </c>
      <c r="I782" s="1728">
        <v>1</v>
      </c>
      <c r="J782" s="1728">
        <v>1</v>
      </c>
      <c r="K782" s="1853"/>
      <c r="L782" s="1715">
        <v>661.52</v>
      </c>
      <c r="M782" s="1715"/>
      <c r="N782" s="1715">
        <f t="shared" si="187"/>
        <v>495.32</v>
      </c>
      <c r="O782" s="1715">
        <v>355.82</v>
      </c>
      <c r="P782" s="1788">
        <f t="shared" si="188"/>
        <v>0.71836388597270451</v>
      </c>
      <c r="Q782" s="1715">
        <v>139.5</v>
      </c>
      <c r="R782" s="1788">
        <f t="shared" si="189"/>
        <v>0.28163611402729549</v>
      </c>
      <c r="S782" s="1775">
        <f t="shared" si="190"/>
        <v>5.58</v>
      </c>
      <c r="T782" s="1750"/>
      <c r="U782" s="1715">
        <f t="shared" si="191"/>
        <v>0</v>
      </c>
      <c r="V782" s="1715">
        <f t="shared" si="192"/>
        <v>0</v>
      </c>
      <c r="W782" s="1715">
        <f t="shared" si="186"/>
        <v>661.52</v>
      </c>
      <c r="X782" s="1718">
        <v>661.52</v>
      </c>
      <c r="Y782" s="1729">
        <v>616520</v>
      </c>
      <c r="Z782" s="1720">
        <v>42660</v>
      </c>
      <c r="AA782" s="1778" t="s">
        <v>213</v>
      </c>
      <c r="AB782" s="1875"/>
    </row>
    <row r="783" spans="1:28" s="1713" customFormat="1" x14ac:dyDescent="0.2">
      <c r="A783" s="1801" t="s">
        <v>1869</v>
      </c>
      <c r="B783" s="1727"/>
      <c r="C783" s="1727" t="s">
        <v>1849</v>
      </c>
      <c r="D783" s="1713" t="s">
        <v>489</v>
      </c>
      <c r="E783" s="1713">
        <v>1</v>
      </c>
      <c r="F783" s="1713">
        <v>2</v>
      </c>
      <c r="G783" s="1713">
        <v>0</v>
      </c>
      <c r="H783" s="1713">
        <v>0</v>
      </c>
      <c r="I783" s="1728">
        <v>1</v>
      </c>
      <c r="J783" s="1728">
        <v>1</v>
      </c>
      <c r="K783" s="1853"/>
      <c r="L783" s="1715">
        <v>203.83</v>
      </c>
      <c r="M783" s="1715"/>
      <c r="N783" s="1715">
        <f t="shared" si="187"/>
        <v>151.9</v>
      </c>
      <c r="O783" s="1715">
        <v>124.9</v>
      </c>
      <c r="P783" s="1788">
        <f t="shared" si="188"/>
        <v>0.82225148123765635</v>
      </c>
      <c r="Q783" s="1715">
        <v>27</v>
      </c>
      <c r="R783" s="1788">
        <f t="shared" si="189"/>
        <v>0.17774851876234363</v>
      </c>
      <c r="S783" s="1775">
        <f t="shared" si="190"/>
        <v>1.08</v>
      </c>
      <c r="T783" s="1750"/>
      <c r="U783" s="1715">
        <f t="shared" si="191"/>
        <v>0</v>
      </c>
      <c r="V783" s="1715">
        <f t="shared" si="192"/>
        <v>0</v>
      </c>
      <c r="W783" s="1715">
        <f t="shared" si="186"/>
        <v>203.83</v>
      </c>
      <c r="X783" s="1718">
        <v>203.83</v>
      </c>
      <c r="Y783" s="1729">
        <v>616521</v>
      </c>
      <c r="Z783" s="1720">
        <v>42660</v>
      </c>
      <c r="AA783" s="1778" t="s">
        <v>213</v>
      </c>
      <c r="AB783" s="1875"/>
    </row>
    <row r="784" spans="1:28" s="1713" customFormat="1" x14ac:dyDescent="0.2">
      <c r="A784" s="1801">
        <v>2016486</v>
      </c>
      <c r="B784" s="1727"/>
      <c r="C784" s="1727" t="s">
        <v>1851</v>
      </c>
      <c r="D784" s="1713" t="s">
        <v>68</v>
      </c>
      <c r="E784" s="1713">
        <v>1</v>
      </c>
      <c r="F784" s="1713">
        <v>1</v>
      </c>
      <c r="G784" s="1713">
        <v>0</v>
      </c>
      <c r="H784" s="1713">
        <v>1</v>
      </c>
      <c r="I784" s="1728">
        <v>1</v>
      </c>
      <c r="J784" s="1728">
        <v>1</v>
      </c>
      <c r="K784" s="1853" t="s">
        <v>1295</v>
      </c>
      <c r="L784" s="1715">
        <v>617.13</v>
      </c>
      <c r="M784" s="1715">
        <v>647</v>
      </c>
      <c r="N784" s="1715">
        <f t="shared" si="187"/>
        <v>435.37</v>
      </c>
      <c r="O784" s="1715">
        <v>275.17</v>
      </c>
      <c r="P784" s="1788">
        <f t="shared" si="188"/>
        <v>0.63203711785377958</v>
      </c>
      <c r="Q784" s="1715">
        <v>160.19999999999999</v>
      </c>
      <c r="R784" s="1788">
        <f t="shared" si="189"/>
        <v>0.36796288214622042</v>
      </c>
      <c r="S784" s="1775">
        <f t="shared" si="190"/>
        <v>6.4079999999999995</v>
      </c>
      <c r="T784" s="1750"/>
      <c r="U784" s="1715">
        <f t="shared" si="191"/>
        <v>0</v>
      </c>
      <c r="V784" s="1715">
        <f t="shared" si="192"/>
        <v>0</v>
      </c>
      <c r="W784" s="1715">
        <f t="shared" si="186"/>
        <v>617.13</v>
      </c>
      <c r="X784" s="1718">
        <v>617.13</v>
      </c>
      <c r="Y784" s="1729">
        <v>616449</v>
      </c>
      <c r="Z784" s="1720">
        <v>42636</v>
      </c>
      <c r="AA784" s="1778" t="s">
        <v>213</v>
      </c>
      <c r="AB784" s="1875"/>
    </row>
    <row r="785" spans="1:28" s="1713" customFormat="1" x14ac:dyDescent="0.2">
      <c r="A785" s="1801">
        <v>2016487</v>
      </c>
      <c r="B785" s="1727"/>
      <c r="C785" s="1727" t="s">
        <v>1988</v>
      </c>
      <c r="D785" s="1713" t="s">
        <v>1852</v>
      </c>
      <c r="E785" s="1713">
        <v>1</v>
      </c>
      <c r="F785" s="1713">
        <v>1</v>
      </c>
      <c r="G785" s="1713">
        <v>0</v>
      </c>
      <c r="H785" s="1713">
        <v>0</v>
      </c>
      <c r="I785" s="1728">
        <v>1</v>
      </c>
      <c r="J785" s="1728">
        <v>1</v>
      </c>
      <c r="K785" s="1853"/>
      <c r="L785" s="1715">
        <v>575</v>
      </c>
      <c r="M785" s="1715"/>
      <c r="N785" s="1715">
        <f t="shared" si="187"/>
        <v>170</v>
      </c>
      <c r="O785" s="1715">
        <v>120</v>
      </c>
      <c r="P785" s="1788">
        <f t="shared" si="188"/>
        <v>0.70588235294117652</v>
      </c>
      <c r="Q785" s="1715">
        <v>50</v>
      </c>
      <c r="R785" s="1788">
        <f t="shared" si="189"/>
        <v>0.29411764705882354</v>
      </c>
      <c r="S785" s="1775">
        <f t="shared" si="190"/>
        <v>2</v>
      </c>
      <c r="T785" s="1750"/>
      <c r="U785" s="1715">
        <f t="shared" si="191"/>
        <v>0</v>
      </c>
      <c r="V785" s="1715">
        <f t="shared" si="192"/>
        <v>0</v>
      </c>
      <c r="W785" s="1715">
        <f t="shared" si="186"/>
        <v>575</v>
      </c>
      <c r="X785" s="1718">
        <v>575</v>
      </c>
      <c r="Y785" s="1729">
        <v>616529</v>
      </c>
      <c r="Z785" s="1720">
        <v>42660</v>
      </c>
      <c r="AA785" s="1778" t="s">
        <v>213</v>
      </c>
      <c r="AB785" s="1875"/>
    </row>
    <row r="786" spans="1:28" s="1713" customFormat="1" x14ac:dyDescent="0.2">
      <c r="A786" s="1801" t="s">
        <v>1858</v>
      </c>
      <c r="B786" s="1727"/>
      <c r="C786" s="1727" t="s">
        <v>1853</v>
      </c>
      <c r="D786" s="1713" t="s">
        <v>68</v>
      </c>
      <c r="E786" s="1713">
        <v>0</v>
      </c>
      <c r="F786" s="1713">
        <v>0</v>
      </c>
      <c r="G786" s="1713">
        <v>0</v>
      </c>
      <c r="H786" s="1713">
        <v>0</v>
      </c>
      <c r="I786" s="1728">
        <v>1</v>
      </c>
      <c r="J786" s="1728">
        <v>1</v>
      </c>
      <c r="K786" s="1853"/>
      <c r="L786" s="1715">
        <v>44</v>
      </c>
      <c r="M786" s="1715"/>
      <c r="N786" s="1715">
        <v>17.600000000000001</v>
      </c>
      <c r="O786" s="1715">
        <v>0</v>
      </c>
      <c r="P786" s="1788">
        <f t="shared" si="188"/>
        <v>0</v>
      </c>
      <c r="Q786" s="1715">
        <v>0</v>
      </c>
      <c r="R786" s="1788">
        <f t="shared" si="189"/>
        <v>0</v>
      </c>
      <c r="S786" s="1775">
        <f t="shared" si="190"/>
        <v>0</v>
      </c>
      <c r="T786" s="1750"/>
      <c r="U786" s="1715">
        <f t="shared" si="191"/>
        <v>0</v>
      </c>
      <c r="V786" s="1715">
        <f t="shared" si="192"/>
        <v>0</v>
      </c>
      <c r="W786" s="1715">
        <f t="shared" si="186"/>
        <v>44</v>
      </c>
      <c r="X786" s="1718">
        <v>44</v>
      </c>
      <c r="Y786" s="1729">
        <v>616430</v>
      </c>
      <c r="Z786" s="1720">
        <v>42634</v>
      </c>
      <c r="AA786" s="1778" t="s">
        <v>213</v>
      </c>
      <c r="AB786" s="1875"/>
    </row>
    <row r="787" spans="1:28" s="1713" customFormat="1" x14ac:dyDescent="0.2">
      <c r="A787" s="1801" t="s">
        <v>1857</v>
      </c>
      <c r="B787" s="1727"/>
      <c r="C787" s="1727" t="s">
        <v>1856</v>
      </c>
      <c r="D787" s="1713" t="s">
        <v>68</v>
      </c>
      <c r="E787" s="1713">
        <v>0</v>
      </c>
      <c r="F787" s="1713">
        <v>0</v>
      </c>
      <c r="G787" s="1713">
        <v>0</v>
      </c>
      <c r="H787" s="1713">
        <v>0</v>
      </c>
      <c r="I787" s="1728">
        <v>1</v>
      </c>
      <c r="J787" s="1728">
        <v>1</v>
      </c>
      <c r="K787" s="1853"/>
      <c r="L787" s="1715">
        <v>378</v>
      </c>
      <c r="M787" s="1715"/>
      <c r="N787" s="1715">
        <f t="shared" si="187"/>
        <v>189</v>
      </c>
      <c r="O787" s="1715">
        <v>189</v>
      </c>
      <c r="P787" s="1788">
        <f t="shared" si="188"/>
        <v>1</v>
      </c>
      <c r="Q787" s="1715">
        <v>0</v>
      </c>
      <c r="R787" s="1788">
        <f t="shared" si="189"/>
        <v>0</v>
      </c>
      <c r="S787" s="1775">
        <f t="shared" si="190"/>
        <v>0</v>
      </c>
      <c r="T787" s="1750"/>
      <c r="U787" s="1715">
        <f t="shared" si="191"/>
        <v>0</v>
      </c>
      <c r="V787" s="1715">
        <f t="shared" si="192"/>
        <v>0</v>
      </c>
      <c r="W787" s="1715">
        <f t="shared" si="186"/>
        <v>378</v>
      </c>
      <c r="X787" s="1718">
        <v>378</v>
      </c>
      <c r="Y787" s="1729">
        <v>616431</v>
      </c>
      <c r="Z787" s="1720">
        <v>42634</v>
      </c>
      <c r="AA787" s="1778" t="s">
        <v>213</v>
      </c>
      <c r="AB787" s="1875"/>
    </row>
    <row r="788" spans="1:28" s="1713" customFormat="1" x14ac:dyDescent="0.2">
      <c r="A788" s="1801">
        <v>2016490</v>
      </c>
      <c r="B788" s="1727"/>
      <c r="C788" s="1727" t="s">
        <v>1859</v>
      </c>
      <c r="D788" s="1713" t="s">
        <v>1519</v>
      </c>
      <c r="E788" s="1713">
        <v>1</v>
      </c>
      <c r="F788" s="1713">
        <v>9</v>
      </c>
      <c r="G788" s="1713">
        <v>6</v>
      </c>
      <c r="H788" s="1713">
        <v>5</v>
      </c>
      <c r="I788" s="1728">
        <v>1</v>
      </c>
      <c r="J788" s="1728">
        <v>1</v>
      </c>
      <c r="K788" s="1853"/>
      <c r="L788" s="1715">
        <v>3259.58</v>
      </c>
      <c r="M788" s="1715"/>
      <c r="N788" s="1715">
        <f t="shared" si="187"/>
        <v>2141.4499999999998</v>
      </c>
      <c r="O788" s="1715">
        <v>1613.7</v>
      </c>
      <c r="P788" s="1788">
        <f t="shared" si="188"/>
        <v>0.75355483434121751</v>
      </c>
      <c r="Q788" s="1715">
        <v>527.75</v>
      </c>
      <c r="R788" s="1788">
        <f t="shared" si="189"/>
        <v>0.24644516565878263</v>
      </c>
      <c r="S788" s="1775">
        <f t="shared" si="190"/>
        <v>21.11</v>
      </c>
      <c r="T788" s="1750"/>
      <c r="U788" s="1715">
        <f t="shared" si="191"/>
        <v>0</v>
      </c>
      <c r="V788" s="1715">
        <f t="shared" si="192"/>
        <v>0</v>
      </c>
      <c r="W788" s="1715">
        <f t="shared" si="186"/>
        <v>3259.58</v>
      </c>
      <c r="X788" s="1718">
        <v>3259.58</v>
      </c>
      <c r="Y788" s="1729">
        <v>616528</v>
      </c>
      <c r="Z788" s="1720">
        <v>42660</v>
      </c>
      <c r="AA788" s="1778" t="s">
        <v>213</v>
      </c>
      <c r="AB788" s="1875"/>
    </row>
    <row r="789" spans="1:28" s="1713" customFormat="1" x14ac:dyDescent="0.2">
      <c r="A789" s="1801">
        <v>2016491</v>
      </c>
      <c r="B789" s="1727"/>
      <c r="C789" s="1727" t="s">
        <v>1862</v>
      </c>
      <c r="D789" s="1713" t="s">
        <v>489</v>
      </c>
      <c r="E789" s="1713">
        <v>1</v>
      </c>
      <c r="F789" s="1713">
        <v>1</v>
      </c>
      <c r="G789" s="1713">
        <v>0</v>
      </c>
      <c r="H789" s="1713">
        <v>1</v>
      </c>
      <c r="I789" s="1728">
        <v>1</v>
      </c>
      <c r="J789" s="1728">
        <v>1</v>
      </c>
      <c r="K789" s="1853"/>
      <c r="L789" s="1715">
        <v>500.85</v>
      </c>
      <c r="M789" s="1715"/>
      <c r="N789" s="1715">
        <f t="shared" si="187"/>
        <v>373.77</v>
      </c>
      <c r="O789" s="1715">
        <v>272.52</v>
      </c>
      <c r="P789" s="1788">
        <f t="shared" si="188"/>
        <v>0.72911148567300743</v>
      </c>
      <c r="Q789" s="1715">
        <v>101.25</v>
      </c>
      <c r="R789" s="1788">
        <f t="shared" si="189"/>
        <v>0.27088851432699257</v>
      </c>
      <c r="S789" s="1775">
        <f t="shared" si="190"/>
        <v>4.05</v>
      </c>
      <c r="T789" s="1750"/>
      <c r="U789" s="1715">
        <f t="shared" si="191"/>
        <v>0</v>
      </c>
      <c r="V789" s="1715">
        <f t="shared" si="192"/>
        <v>0</v>
      </c>
      <c r="W789" s="1715">
        <f t="shared" si="186"/>
        <v>500.85</v>
      </c>
      <c r="X789" s="1718">
        <v>500.85</v>
      </c>
      <c r="Y789" s="1729">
        <v>616522</v>
      </c>
      <c r="Z789" s="1720">
        <v>42660</v>
      </c>
      <c r="AA789" s="1778" t="s">
        <v>213</v>
      </c>
      <c r="AB789" s="1875"/>
    </row>
    <row r="790" spans="1:28" s="1713" customFormat="1" x14ac:dyDescent="0.2">
      <c r="A790" s="1801">
        <v>2016492</v>
      </c>
      <c r="B790" s="1727"/>
      <c r="C790" s="1727" t="s">
        <v>1864</v>
      </c>
      <c r="D790" s="1713" t="s">
        <v>489</v>
      </c>
      <c r="E790" s="1713">
        <v>1</v>
      </c>
      <c r="F790" s="1713">
        <v>1</v>
      </c>
      <c r="G790" s="1713">
        <v>0</v>
      </c>
      <c r="H790" s="1713">
        <v>1</v>
      </c>
      <c r="I790" s="1728">
        <v>1</v>
      </c>
      <c r="J790" s="1728">
        <v>1</v>
      </c>
      <c r="K790" s="1853"/>
      <c r="L790" s="1715">
        <v>500.85</v>
      </c>
      <c r="M790" s="1715"/>
      <c r="N790" s="1715">
        <f>O790+Q790</f>
        <v>373.77</v>
      </c>
      <c r="O790" s="1715">
        <v>272.52</v>
      </c>
      <c r="P790" s="1788">
        <f>IF(N790&lt;=0,"",O790/N790)</f>
        <v>0.72911148567300743</v>
      </c>
      <c r="Q790" s="1715">
        <v>101.25</v>
      </c>
      <c r="R790" s="1788">
        <f>IF(N790&lt;=0,"",Q790/N790)</f>
        <v>0.27088851432699257</v>
      </c>
      <c r="S790" s="1775">
        <f>Q790/$S$1</f>
        <v>4.05</v>
      </c>
      <c r="T790" s="1750"/>
      <c r="U790" s="1715">
        <f>((1-I790)*O790)+((1-J790)*Q790)</f>
        <v>0</v>
      </c>
      <c r="V790" s="1715">
        <f t="shared" si="192"/>
        <v>0</v>
      </c>
      <c r="W790" s="1715">
        <f t="shared" si="186"/>
        <v>500.85</v>
      </c>
      <c r="X790" s="1718">
        <v>500.85</v>
      </c>
      <c r="Y790" s="1729">
        <v>616523</v>
      </c>
      <c r="Z790" s="1720">
        <v>42660</v>
      </c>
      <c r="AA790" s="1778" t="s">
        <v>213</v>
      </c>
      <c r="AB790" s="1875"/>
    </row>
    <row r="791" spans="1:28" s="1713" customFormat="1" x14ac:dyDescent="0.2">
      <c r="A791" s="1801">
        <v>2016493</v>
      </c>
      <c r="B791" s="1727"/>
      <c r="C791" s="1727" t="s">
        <v>1863</v>
      </c>
      <c r="D791" s="1713" t="s">
        <v>489</v>
      </c>
      <c r="E791" s="1713">
        <v>1</v>
      </c>
      <c r="F791" s="1713">
        <v>1</v>
      </c>
      <c r="G791" s="1713">
        <v>0</v>
      </c>
      <c r="H791" s="1713">
        <v>1</v>
      </c>
      <c r="I791" s="1728">
        <v>1</v>
      </c>
      <c r="J791" s="1728">
        <v>1</v>
      </c>
      <c r="K791" s="1853"/>
      <c r="L791" s="1715">
        <v>500.85</v>
      </c>
      <c r="M791" s="1715"/>
      <c r="N791" s="1715">
        <f>O791+Q791</f>
        <v>373.77</v>
      </c>
      <c r="O791" s="1715">
        <v>272.52</v>
      </c>
      <c r="P791" s="1788">
        <f>IF(N791&lt;=0,"",O791/N791)</f>
        <v>0.72911148567300743</v>
      </c>
      <c r="Q791" s="1715">
        <v>101.25</v>
      </c>
      <c r="R791" s="1788">
        <f>IF(N791&lt;=0,"",Q791/N791)</f>
        <v>0.27088851432699257</v>
      </c>
      <c r="S791" s="1775">
        <f>Q791/$S$1</f>
        <v>4.05</v>
      </c>
      <c r="T791" s="1750"/>
      <c r="U791" s="1715">
        <f>((1-I791)*O791)+((1-J791)*Q791)</f>
        <v>0</v>
      </c>
      <c r="V791" s="1715">
        <f t="shared" si="192"/>
        <v>0</v>
      </c>
      <c r="W791" s="1715">
        <f t="shared" si="186"/>
        <v>500.85</v>
      </c>
      <c r="X791" s="1718">
        <v>500.85</v>
      </c>
      <c r="Y791" s="1729">
        <v>616524</v>
      </c>
      <c r="Z791" s="1720">
        <v>42660</v>
      </c>
      <c r="AA791" s="1778" t="s">
        <v>213</v>
      </c>
      <c r="AB791" s="1875"/>
    </row>
    <row r="792" spans="1:28" s="1713" customFormat="1" x14ac:dyDescent="0.2">
      <c r="A792" s="1801">
        <v>2016494</v>
      </c>
      <c r="B792" s="1727"/>
      <c r="C792" s="1727" t="s">
        <v>1865</v>
      </c>
      <c r="D792" s="1713" t="s">
        <v>489</v>
      </c>
      <c r="E792" s="1713">
        <v>1</v>
      </c>
      <c r="F792" s="1713">
        <v>1</v>
      </c>
      <c r="G792" s="1713">
        <v>0</v>
      </c>
      <c r="H792" s="1713">
        <v>1</v>
      </c>
      <c r="I792" s="1728">
        <v>1</v>
      </c>
      <c r="J792" s="1728">
        <v>1</v>
      </c>
      <c r="K792" s="1853"/>
      <c r="L792" s="1715">
        <v>500.85</v>
      </c>
      <c r="M792" s="1715"/>
      <c r="N792" s="1715">
        <f>O792+Q792</f>
        <v>373.77</v>
      </c>
      <c r="O792" s="1715">
        <v>272.52</v>
      </c>
      <c r="P792" s="1788">
        <f>IF(N792&lt;=0,"",O792/N792)</f>
        <v>0.72911148567300743</v>
      </c>
      <c r="Q792" s="1715">
        <v>101.25</v>
      </c>
      <c r="R792" s="1788">
        <f>IF(N792&lt;=0,"",Q792/N792)</f>
        <v>0.27088851432699257</v>
      </c>
      <c r="S792" s="1775">
        <f>Q792/$S$1</f>
        <v>4.05</v>
      </c>
      <c r="T792" s="1750"/>
      <c r="U792" s="1715">
        <f>((1-I792)*O792)+((1-J792)*Q792)</f>
        <v>0</v>
      </c>
      <c r="V792" s="1715">
        <f t="shared" si="192"/>
        <v>0</v>
      </c>
      <c r="W792" s="1715">
        <f t="shared" si="186"/>
        <v>500.85</v>
      </c>
      <c r="X792" s="1718">
        <v>500.85</v>
      </c>
      <c r="Y792" s="1729">
        <v>616525</v>
      </c>
      <c r="Z792" s="1720">
        <v>42660</v>
      </c>
      <c r="AA792" s="1778" t="s">
        <v>213</v>
      </c>
      <c r="AB792" s="1875"/>
    </row>
    <row r="793" spans="1:28" s="1713" customFormat="1" x14ac:dyDescent="0.2">
      <c r="A793" s="1801" t="s">
        <v>1867</v>
      </c>
      <c r="B793" s="1727"/>
      <c r="C793" s="1727" t="s">
        <v>1868</v>
      </c>
      <c r="D793" s="1713" t="s">
        <v>68</v>
      </c>
      <c r="E793" s="1713">
        <v>0</v>
      </c>
      <c r="F793" s="1713">
        <v>0</v>
      </c>
      <c r="G793" s="1713">
        <v>0</v>
      </c>
      <c r="H793" s="1713">
        <v>0</v>
      </c>
      <c r="I793" s="1728">
        <v>1</v>
      </c>
      <c r="J793" s="1728">
        <v>1</v>
      </c>
      <c r="K793" s="1853"/>
      <c r="L793" s="1715">
        <v>75.44</v>
      </c>
      <c r="M793" s="1715"/>
      <c r="N793" s="1715">
        <f t="shared" si="187"/>
        <v>37.72</v>
      </c>
      <c r="O793" s="1715">
        <v>37.72</v>
      </c>
      <c r="P793" s="1788">
        <f t="shared" si="188"/>
        <v>1</v>
      </c>
      <c r="Q793" s="1715">
        <v>0</v>
      </c>
      <c r="R793" s="1788">
        <f t="shared" si="189"/>
        <v>0</v>
      </c>
      <c r="S793" s="1775">
        <f t="shared" si="190"/>
        <v>0</v>
      </c>
      <c r="T793" s="1750"/>
      <c r="U793" s="1715">
        <f t="shared" si="191"/>
        <v>0</v>
      </c>
      <c r="V793" s="1715">
        <f t="shared" si="192"/>
        <v>0</v>
      </c>
      <c r="W793" s="1715">
        <f t="shared" si="186"/>
        <v>75.44</v>
      </c>
      <c r="X793" s="1718">
        <v>75.44</v>
      </c>
      <c r="Y793" s="1729">
        <v>616432</v>
      </c>
      <c r="Z793" s="1720">
        <v>42634</v>
      </c>
      <c r="AA793" s="1778" t="s">
        <v>213</v>
      </c>
      <c r="AB793" s="1875"/>
    </row>
    <row r="794" spans="1:28" s="1713" customFormat="1" x14ac:dyDescent="0.2">
      <c r="A794" s="1801">
        <v>2016498</v>
      </c>
      <c r="B794" s="1727"/>
      <c r="C794" s="1727">
        <v>545616</v>
      </c>
      <c r="D794" s="1713" t="s">
        <v>68</v>
      </c>
      <c r="E794" s="1713">
        <v>1</v>
      </c>
      <c r="F794" s="1713">
        <v>8</v>
      </c>
      <c r="G794" s="1713">
        <v>10</v>
      </c>
      <c r="H794" s="1713">
        <v>2</v>
      </c>
      <c r="I794" s="1728">
        <v>1</v>
      </c>
      <c r="J794" s="1728">
        <v>1</v>
      </c>
      <c r="K794" s="1853"/>
      <c r="L794" s="1715">
        <v>2728.03</v>
      </c>
      <c r="M794" s="1715">
        <v>2687</v>
      </c>
      <c r="N794" s="1715">
        <f>O794+Q794</f>
        <v>1860</v>
      </c>
      <c r="O794" s="1715">
        <v>1347</v>
      </c>
      <c r="P794" s="1788">
        <f>IF(N794&lt;=0,"",O794/N794)</f>
        <v>0.72419354838709682</v>
      </c>
      <c r="Q794" s="1715">
        <v>513</v>
      </c>
      <c r="R794" s="1788">
        <f>IF(N794&lt;=0,"",Q794/N794)</f>
        <v>0.27580645161290324</v>
      </c>
      <c r="S794" s="1775">
        <f>Q794/$S$1</f>
        <v>20.52</v>
      </c>
      <c r="T794" s="1750"/>
      <c r="U794" s="1715">
        <f>((1-I794)*O794)+((1-J794)*Q794)</f>
        <v>0</v>
      </c>
      <c r="V794" s="1715">
        <f>L794-W794</f>
        <v>0</v>
      </c>
      <c r="W794" s="1715">
        <f>X794+AC794+AH794+AM794+AO794+AR794</f>
        <v>2728.03</v>
      </c>
      <c r="X794" s="1718">
        <v>2728.03</v>
      </c>
      <c r="Y794" s="1729">
        <v>616450</v>
      </c>
      <c r="Z794" s="1720">
        <v>42636</v>
      </c>
      <c r="AA794" s="1778" t="s">
        <v>213</v>
      </c>
      <c r="AB794" s="1875"/>
    </row>
    <row r="795" spans="1:28" s="1713" customFormat="1" x14ac:dyDescent="0.2">
      <c r="A795" s="1801" t="s">
        <v>1870</v>
      </c>
      <c r="B795" s="1727"/>
      <c r="C795" s="1727" t="s">
        <v>1871</v>
      </c>
      <c r="D795" s="1713" t="s">
        <v>68</v>
      </c>
      <c r="E795" s="1713">
        <v>0</v>
      </c>
      <c r="F795" s="1713">
        <v>0</v>
      </c>
      <c r="G795" s="1713">
        <v>0</v>
      </c>
      <c r="H795" s="1713">
        <v>0</v>
      </c>
      <c r="I795" s="1728">
        <v>1</v>
      </c>
      <c r="J795" s="1728">
        <v>1</v>
      </c>
      <c r="K795" s="1853"/>
      <c r="L795" s="1715">
        <v>100.21</v>
      </c>
      <c r="M795" s="1715"/>
      <c r="N795" s="1715">
        <f t="shared" si="187"/>
        <v>42.61</v>
      </c>
      <c r="O795" s="1715">
        <v>42.61</v>
      </c>
      <c r="P795" s="1788">
        <f t="shared" si="188"/>
        <v>1</v>
      </c>
      <c r="Q795" s="1715">
        <v>0</v>
      </c>
      <c r="R795" s="1788">
        <f t="shared" si="189"/>
        <v>0</v>
      </c>
      <c r="S795" s="1775">
        <f t="shared" si="190"/>
        <v>0</v>
      </c>
      <c r="T795" s="1750"/>
      <c r="U795" s="1715">
        <f t="shared" si="191"/>
        <v>0</v>
      </c>
      <c r="V795" s="1715">
        <f t="shared" si="192"/>
        <v>0</v>
      </c>
      <c r="W795" s="1715">
        <f t="shared" si="186"/>
        <v>100.21</v>
      </c>
      <c r="X795" s="1718">
        <v>100.21</v>
      </c>
      <c r="Y795" s="1729">
        <v>616433</v>
      </c>
      <c r="Z795" s="1720">
        <v>42634</v>
      </c>
      <c r="AA795" s="1778" t="s">
        <v>213</v>
      </c>
      <c r="AB795" s="1875"/>
    </row>
    <row r="796" spans="1:28" s="1713" customFormat="1" x14ac:dyDescent="0.2">
      <c r="A796" s="1801">
        <v>2016500</v>
      </c>
      <c r="B796" s="1727"/>
      <c r="C796" s="1727" t="s">
        <v>1875</v>
      </c>
      <c r="D796" s="1713" t="s">
        <v>489</v>
      </c>
      <c r="E796" s="1713">
        <v>1</v>
      </c>
      <c r="F796" s="1713">
        <v>8</v>
      </c>
      <c r="G796" s="1713">
        <v>5</v>
      </c>
      <c r="H796" s="1713">
        <v>3</v>
      </c>
      <c r="I796" s="1728">
        <v>1</v>
      </c>
      <c r="J796" s="1728">
        <v>1</v>
      </c>
      <c r="K796" s="1853"/>
      <c r="L796" s="1715">
        <v>2434.65</v>
      </c>
      <c r="M796" s="1715"/>
      <c r="N796" s="1715">
        <f t="shared" si="187"/>
        <v>1825.52</v>
      </c>
      <c r="O796" s="1715">
        <v>1371.47</v>
      </c>
      <c r="P796" s="1788">
        <f t="shared" si="188"/>
        <v>0.75127634865682114</v>
      </c>
      <c r="Q796" s="1715">
        <v>454.05</v>
      </c>
      <c r="R796" s="1788">
        <f t="shared" si="189"/>
        <v>0.24872365134317895</v>
      </c>
      <c r="S796" s="1775">
        <f t="shared" si="190"/>
        <v>18.161999999999999</v>
      </c>
      <c r="T796" s="1750"/>
      <c r="U796" s="1715">
        <f t="shared" si="191"/>
        <v>0</v>
      </c>
      <c r="V796" s="1715">
        <f t="shared" si="192"/>
        <v>0</v>
      </c>
      <c r="W796" s="1715">
        <f t="shared" si="186"/>
        <v>2434.65</v>
      </c>
      <c r="X796" s="1718">
        <v>2434.65</v>
      </c>
      <c r="Y796" s="1729">
        <v>616533</v>
      </c>
      <c r="Z796" s="1720">
        <v>42660</v>
      </c>
      <c r="AA796" s="1778" t="s">
        <v>213</v>
      </c>
      <c r="AB796" s="1875"/>
    </row>
    <row r="797" spans="1:28" s="1713" customFormat="1" x14ac:dyDescent="0.2">
      <c r="A797" s="1801" t="s">
        <v>1935</v>
      </c>
      <c r="B797" s="1727"/>
      <c r="C797" s="1727" t="s">
        <v>1876</v>
      </c>
      <c r="D797" s="1713" t="s">
        <v>489</v>
      </c>
      <c r="E797" s="1713">
        <v>1</v>
      </c>
      <c r="F797" s="1713">
        <v>13</v>
      </c>
      <c r="G797" s="1713">
        <v>0</v>
      </c>
      <c r="H797" s="1713">
        <v>0</v>
      </c>
      <c r="I797" s="1728">
        <v>1</v>
      </c>
      <c r="J797" s="1728">
        <v>1</v>
      </c>
      <c r="K797" s="1853"/>
      <c r="L797" s="1715">
        <v>1477.12</v>
      </c>
      <c r="M797" s="1715"/>
      <c r="N797" s="1715">
        <f>O797+Q797</f>
        <v>1018.06</v>
      </c>
      <c r="O797" s="1715">
        <v>842.11</v>
      </c>
      <c r="P797" s="1788">
        <f>IF(N797&lt;=0,"",O797/N797)</f>
        <v>0.82717128656464256</v>
      </c>
      <c r="Q797" s="1715">
        <v>175.95</v>
      </c>
      <c r="R797" s="1788">
        <f>IF(N797&lt;=0,"",Q797/N797)</f>
        <v>0.17282871343535744</v>
      </c>
      <c r="S797" s="1775">
        <f>Q797/$S$1</f>
        <v>7.0379999999999994</v>
      </c>
      <c r="T797" s="1750"/>
      <c r="U797" s="1715">
        <f>((1-I797)*O797)+((1-J797)*Q797)</f>
        <v>0</v>
      </c>
      <c r="V797" s="1715">
        <f>L797-W797</f>
        <v>0</v>
      </c>
      <c r="W797" s="1715">
        <f t="shared" si="186"/>
        <v>1477.12</v>
      </c>
      <c r="X797" s="1718">
        <v>1477.12</v>
      </c>
      <c r="Y797" s="1729">
        <v>616534</v>
      </c>
      <c r="Z797" s="1720">
        <v>42660</v>
      </c>
      <c r="AA797" s="1778" t="s">
        <v>213</v>
      </c>
      <c r="AB797" s="1875"/>
    </row>
    <row r="798" spans="1:28" s="1713" customFormat="1" x14ac:dyDescent="0.2">
      <c r="A798" s="1801">
        <v>2016502</v>
      </c>
      <c r="B798" s="1727"/>
      <c r="C798" s="1727" t="s">
        <v>1877</v>
      </c>
      <c r="D798" s="1713" t="s">
        <v>489</v>
      </c>
      <c r="E798" s="1713">
        <v>1</v>
      </c>
      <c r="F798" s="1713">
        <v>8</v>
      </c>
      <c r="G798" s="1713">
        <v>5</v>
      </c>
      <c r="H798" s="1713">
        <v>3</v>
      </c>
      <c r="I798" s="1728">
        <v>1</v>
      </c>
      <c r="J798" s="1728">
        <v>1</v>
      </c>
      <c r="K798" s="1853"/>
      <c r="L798" s="1715">
        <v>2361.21</v>
      </c>
      <c r="M798" s="1715"/>
      <c r="N798" s="1715">
        <f t="shared" si="187"/>
        <v>1768.81</v>
      </c>
      <c r="O798" s="1715">
        <v>1312.96</v>
      </c>
      <c r="P798" s="1788">
        <f t="shared" si="188"/>
        <v>0.74228436067186421</v>
      </c>
      <c r="Q798" s="1715">
        <v>455.85</v>
      </c>
      <c r="R798" s="1788">
        <f t="shared" si="189"/>
        <v>0.2577156393281359</v>
      </c>
      <c r="S798" s="1775">
        <f t="shared" si="190"/>
        <v>18.234000000000002</v>
      </c>
      <c r="T798" s="1750"/>
      <c r="U798" s="1715">
        <f t="shared" si="191"/>
        <v>0</v>
      </c>
      <c r="V798" s="1715">
        <f t="shared" si="192"/>
        <v>0</v>
      </c>
      <c r="W798" s="1715">
        <f t="shared" si="186"/>
        <v>2361.21</v>
      </c>
      <c r="X798" s="1718">
        <v>2361.21</v>
      </c>
      <c r="Y798" s="1729">
        <v>616535</v>
      </c>
      <c r="Z798" s="1720">
        <v>42660</v>
      </c>
      <c r="AA798" s="1778" t="s">
        <v>213</v>
      </c>
      <c r="AB798" s="1875"/>
    </row>
    <row r="799" spans="1:28" s="1713" customFormat="1" x14ac:dyDescent="0.2">
      <c r="A799" s="1801" t="s">
        <v>1934</v>
      </c>
      <c r="B799" s="1727"/>
      <c r="C799" s="1727" t="s">
        <v>1878</v>
      </c>
      <c r="D799" s="1713" t="s">
        <v>489</v>
      </c>
      <c r="E799" s="1713">
        <v>1</v>
      </c>
      <c r="F799" s="1713">
        <v>13</v>
      </c>
      <c r="G799" s="1713">
        <v>0</v>
      </c>
      <c r="H799" s="1713">
        <v>0</v>
      </c>
      <c r="I799" s="1728">
        <v>1</v>
      </c>
      <c r="J799" s="1728">
        <v>1</v>
      </c>
      <c r="K799" s="1853"/>
      <c r="L799" s="1715">
        <v>1489.32</v>
      </c>
      <c r="M799" s="1715"/>
      <c r="N799" s="1715">
        <f t="shared" si="187"/>
        <v>1026.06</v>
      </c>
      <c r="O799" s="1715">
        <v>850.11</v>
      </c>
      <c r="P799" s="1788">
        <f t="shared" si="188"/>
        <v>0.82851880007017142</v>
      </c>
      <c r="Q799" s="1715">
        <v>175.95</v>
      </c>
      <c r="R799" s="1788">
        <f t="shared" si="189"/>
        <v>0.17148119992982866</v>
      </c>
      <c r="S799" s="1775">
        <f t="shared" si="190"/>
        <v>7.0379999999999994</v>
      </c>
      <c r="T799" s="1750"/>
      <c r="U799" s="1715">
        <f t="shared" si="191"/>
        <v>0</v>
      </c>
      <c r="V799" s="1715">
        <f t="shared" si="192"/>
        <v>0</v>
      </c>
      <c r="W799" s="1715">
        <f t="shared" si="186"/>
        <v>1489.32</v>
      </c>
      <c r="X799" s="1718">
        <v>1489.32</v>
      </c>
      <c r="Y799" s="1729">
        <v>616536</v>
      </c>
      <c r="Z799" s="1720">
        <v>42660</v>
      </c>
      <c r="AA799" s="1778" t="s">
        <v>213</v>
      </c>
      <c r="AB799" s="1875"/>
    </row>
    <row r="800" spans="1:28" s="1713" customFormat="1" x14ac:dyDescent="0.2">
      <c r="A800" s="1801">
        <v>2016504</v>
      </c>
      <c r="B800" s="1727"/>
      <c r="C800" s="1727" t="s">
        <v>1879</v>
      </c>
      <c r="D800" s="1713" t="s">
        <v>489</v>
      </c>
      <c r="E800" s="1713">
        <v>1</v>
      </c>
      <c r="F800" s="1713">
        <v>11</v>
      </c>
      <c r="G800" s="1713">
        <v>5</v>
      </c>
      <c r="H800" s="1713">
        <v>3</v>
      </c>
      <c r="I800" s="1728">
        <v>1</v>
      </c>
      <c r="J800" s="1728">
        <v>1</v>
      </c>
      <c r="K800" s="1853"/>
      <c r="L800" s="1715">
        <v>3122.39</v>
      </c>
      <c r="M800" s="1715"/>
      <c r="N800" s="1715">
        <f t="shared" si="187"/>
        <v>2344.7600000000002</v>
      </c>
      <c r="O800" s="1715">
        <v>1777.76</v>
      </c>
      <c r="P800" s="1788">
        <f t="shared" si="188"/>
        <v>0.75818420648595153</v>
      </c>
      <c r="Q800" s="1715">
        <v>567</v>
      </c>
      <c r="R800" s="1788">
        <f t="shared" si="189"/>
        <v>0.24181579351404833</v>
      </c>
      <c r="S800" s="1775">
        <f t="shared" si="190"/>
        <v>22.68</v>
      </c>
      <c r="T800" s="1750"/>
      <c r="U800" s="1715">
        <f t="shared" si="191"/>
        <v>0</v>
      </c>
      <c r="V800" s="1715">
        <f t="shared" si="192"/>
        <v>0</v>
      </c>
      <c r="W800" s="1715">
        <f t="shared" si="186"/>
        <v>3122.39</v>
      </c>
      <c r="X800" s="1718">
        <v>3122.39</v>
      </c>
      <c r="Y800" s="1729">
        <v>616537</v>
      </c>
      <c r="Z800" s="1720">
        <v>42660</v>
      </c>
      <c r="AA800" s="1778" t="s">
        <v>213</v>
      </c>
      <c r="AB800" s="1875"/>
    </row>
    <row r="801" spans="1:28" s="1713" customFormat="1" x14ac:dyDescent="0.2">
      <c r="A801" s="1801">
        <v>2016505</v>
      </c>
      <c r="B801" s="1727"/>
      <c r="C801" s="1727" t="s">
        <v>1880</v>
      </c>
      <c r="D801" s="1713" t="s">
        <v>489</v>
      </c>
      <c r="E801" s="1713">
        <v>1</v>
      </c>
      <c r="F801" s="1713">
        <v>11</v>
      </c>
      <c r="G801" s="1713">
        <v>5</v>
      </c>
      <c r="H801" s="1713">
        <v>3</v>
      </c>
      <c r="I801" s="1728">
        <v>1</v>
      </c>
      <c r="J801" s="1728">
        <v>1</v>
      </c>
      <c r="K801" s="1853"/>
      <c r="L801" s="1715">
        <v>3122.39</v>
      </c>
      <c r="M801" s="1715"/>
      <c r="N801" s="1715">
        <f>O801+Q801</f>
        <v>2344.7600000000002</v>
      </c>
      <c r="O801" s="1715">
        <v>1777.76</v>
      </c>
      <c r="P801" s="1788">
        <f>IF(N801&lt;=0,"",O801/N801)</f>
        <v>0.75818420648595153</v>
      </c>
      <c r="Q801" s="1715">
        <v>567</v>
      </c>
      <c r="R801" s="1788">
        <f>IF(N801&lt;=0,"",Q801/N801)</f>
        <v>0.24181579351404833</v>
      </c>
      <c r="S801" s="1775">
        <f>Q801/$S$1</f>
        <v>22.68</v>
      </c>
      <c r="T801" s="1750"/>
      <c r="U801" s="1715">
        <f>((1-I801)*O801)+((1-J801)*Q801)</f>
        <v>0</v>
      </c>
      <c r="V801" s="1715">
        <f>L801-W801</f>
        <v>0</v>
      </c>
      <c r="W801" s="1715">
        <f t="shared" si="186"/>
        <v>3122.39</v>
      </c>
      <c r="X801" s="1718">
        <v>3122.39</v>
      </c>
      <c r="Y801" s="1729">
        <v>616538</v>
      </c>
      <c r="Z801" s="1720">
        <v>42660</v>
      </c>
      <c r="AA801" s="1778" t="s">
        <v>213</v>
      </c>
      <c r="AB801" s="1875"/>
    </row>
    <row r="802" spans="1:28" s="1713" customFormat="1" x14ac:dyDescent="0.2">
      <c r="A802" s="1801">
        <v>2016506</v>
      </c>
      <c r="B802" s="1727"/>
      <c r="C802" s="1727" t="s">
        <v>1881</v>
      </c>
      <c r="D802" s="1713" t="s">
        <v>489</v>
      </c>
      <c r="E802" s="1713">
        <v>1</v>
      </c>
      <c r="F802" s="1713">
        <v>11</v>
      </c>
      <c r="G802" s="1713">
        <v>6</v>
      </c>
      <c r="H802" s="1713">
        <v>3</v>
      </c>
      <c r="I802" s="1728">
        <v>1</v>
      </c>
      <c r="J802" s="1728">
        <v>1</v>
      </c>
      <c r="K802" s="1853"/>
      <c r="L802" s="1715">
        <v>2914.47</v>
      </c>
      <c r="M802" s="1715"/>
      <c r="N802" s="1715">
        <f t="shared" si="187"/>
        <v>2188.13</v>
      </c>
      <c r="O802" s="1715">
        <v>1621.13</v>
      </c>
      <c r="P802" s="1788">
        <f t="shared" si="188"/>
        <v>0.74087462810710514</v>
      </c>
      <c r="Q802" s="1715">
        <v>567</v>
      </c>
      <c r="R802" s="1788">
        <f t="shared" si="189"/>
        <v>0.25912537189289481</v>
      </c>
      <c r="S802" s="1775">
        <f t="shared" si="190"/>
        <v>22.68</v>
      </c>
      <c r="T802" s="1750"/>
      <c r="U802" s="1715">
        <f t="shared" si="191"/>
        <v>0</v>
      </c>
      <c r="V802" s="1715">
        <f t="shared" si="192"/>
        <v>0</v>
      </c>
      <c r="W802" s="1715">
        <f t="shared" si="186"/>
        <v>2914.47</v>
      </c>
      <c r="X802" s="1718">
        <v>2914.47</v>
      </c>
      <c r="Y802" s="1729">
        <v>616573</v>
      </c>
      <c r="Z802" s="1720">
        <v>42671</v>
      </c>
      <c r="AA802" s="1778" t="s">
        <v>213</v>
      </c>
      <c r="AB802" s="1875"/>
    </row>
    <row r="803" spans="1:28" s="1713" customFormat="1" x14ac:dyDescent="0.2">
      <c r="A803" s="1801" t="s">
        <v>2564</v>
      </c>
      <c r="B803" s="1727"/>
      <c r="C803" s="1727" t="s">
        <v>2647</v>
      </c>
      <c r="D803" s="1713" t="s">
        <v>489</v>
      </c>
      <c r="E803" s="1713">
        <v>1</v>
      </c>
      <c r="F803" s="1713">
        <v>11</v>
      </c>
      <c r="G803" s="1713">
        <v>6</v>
      </c>
      <c r="H803" s="1713">
        <v>3</v>
      </c>
      <c r="I803" s="1728">
        <v>1</v>
      </c>
      <c r="J803" s="1728">
        <v>1</v>
      </c>
      <c r="K803" s="1853"/>
      <c r="L803" s="1715">
        <v>0</v>
      </c>
      <c r="M803" s="1715"/>
      <c r="N803" s="1715">
        <f>O803+Q803</f>
        <v>281</v>
      </c>
      <c r="O803" s="1715">
        <v>200</v>
      </c>
      <c r="P803" s="1788">
        <f>IF(N803&lt;=0,"",O803/N803)</f>
        <v>0.71174377224199292</v>
      </c>
      <c r="Q803" s="1715">
        <v>81</v>
      </c>
      <c r="R803" s="1788">
        <f>IF(N803&lt;=0,"",Q803/N803)</f>
        <v>0.28825622775800713</v>
      </c>
      <c r="S803" s="1775">
        <f>Q803/$S$1</f>
        <v>3.24</v>
      </c>
      <c r="T803" s="1750"/>
      <c r="U803" s="1715">
        <f>((1-I803)*O803)+((1-J803)*Q803)</f>
        <v>0</v>
      </c>
      <c r="V803" s="1715">
        <f>L803-W803</f>
        <v>0</v>
      </c>
      <c r="W803" s="1715">
        <v>0</v>
      </c>
      <c r="X803" s="1718">
        <v>0</v>
      </c>
      <c r="Y803" s="1729"/>
      <c r="Z803" s="1720"/>
      <c r="AA803" s="1778"/>
      <c r="AB803" s="1875"/>
    </row>
    <row r="804" spans="1:28" s="1713" customFormat="1" x14ac:dyDescent="0.2">
      <c r="A804" s="1801">
        <v>2016507</v>
      </c>
      <c r="B804" s="1727"/>
      <c r="C804" s="1727" t="s">
        <v>1882</v>
      </c>
      <c r="D804" s="1713" t="s">
        <v>489</v>
      </c>
      <c r="E804" s="1713">
        <v>1</v>
      </c>
      <c r="F804" s="1713">
        <v>5</v>
      </c>
      <c r="G804" s="1713">
        <v>3</v>
      </c>
      <c r="H804" s="1713">
        <v>2</v>
      </c>
      <c r="I804" s="1728">
        <v>1</v>
      </c>
      <c r="J804" s="1728">
        <v>1</v>
      </c>
      <c r="K804" s="1853"/>
      <c r="L804" s="1715">
        <v>1468.66</v>
      </c>
      <c r="M804" s="1715"/>
      <c r="N804" s="1715">
        <f t="shared" si="187"/>
        <v>1110.78</v>
      </c>
      <c r="O804" s="1715">
        <v>857.88</v>
      </c>
      <c r="P804" s="1788">
        <f t="shared" si="188"/>
        <v>0.77232215200129639</v>
      </c>
      <c r="Q804" s="1715">
        <v>252.9</v>
      </c>
      <c r="R804" s="1788">
        <f t="shared" si="189"/>
        <v>0.22767784799870364</v>
      </c>
      <c r="S804" s="1775">
        <f t="shared" si="190"/>
        <v>10.116</v>
      </c>
      <c r="T804" s="1750"/>
      <c r="U804" s="1715">
        <f t="shared" si="191"/>
        <v>0</v>
      </c>
      <c r="V804" s="1715">
        <f t="shared" si="192"/>
        <v>0</v>
      </c>
      <c r="W804" s="1715">
        <f t="shared" si="186"/>
        <v>1468.66</v>
      </c>
      <c r="X804" s="1718">
        <v>1468.66</v>
      </c>
      <c r="Y804" s="1729">
        <v>616574</v>
      </c>
      <c r="Z804" s="1720">
        <v>42671</v>
      </c>
      <c r="AA804" s="1778" t="s">
        <v>213</v>
      </c>
      <c r="AB804" s="1875"/>
    </row>
    <row r="805" spans="1:28" s="1713" customFormat="1" x14ac:dyDescent="0.2">
      <c r="A805" s="1801">
        <v>2016508</v>
      </c>
      <c r="B805" s="1727"/>
      <c r="C805" s="1727" t="s">
        <v>1883</v>
      </c>
      <c r="D805" s="1713" t="s">
        <v>489</v>
      </c>
      <c r="E805" s="1713">
        <v>1</v>
      </c>
      <c r="F805" s="1713">
        <v>9</v>
      </c>
      <c r="G805" s="1713">
        <v>6</v>
      </c>
      <c r="H805" s="1713">
        <v>5</v>
      </c>
      <c r="I805" s="1728">
        <v>1</v>
      </c>
      <c r="J805" s="1728">
        <v>1</v>
      </c>
      <c r="K805" s="1853"/>
      <c r="L805" s="1715">
        <v>3148.42</v>
      </c>
      <c r="M805" s="1715"/>
      <c r="N805" s="1715">
        <f t="shared" si="187"/>
        <v>2375.91</v>
      </c>
      <c r="O805" s="1715">
        <v>1780.56</v>
      </c>
      <c r="P805" s="1788">
        <f t="shared" si="188"/>
        <v>0.74942232660328045</v>
      </c>
      <c r="Q805" s="1715">
        <v>595.35</v>
      </c>
      <c r="R805" s="1788">
        <f t="shared" si="189"/>
        <v>0.2505776733967196</v>
      </c>
      <c r="S805" s="1775">
        <f t="shared" si="190"/>
        <v>23.814</v>
      </c>
      <c r="T805" s="1750"/>
      <c r="U805" s="1715">
        <f t="shared" si="191"/>
        <v>0</v>
      </c>
      <c r="V805" s="1715">
        <f t="shared" si="192"/>
        <v>0</v>
      </c>
      <c r="W805" s="1715">
        <f t="shared" si="186"/>
        <v>3148.42</v>
      </c>
      <c r="X805" s="1718">
        <v>3148.42</v>
      </c>
      <c r="Y805" s="1729">
        <v>616575</v>
      </c>
      <c r="Z805" s="1720">
        <v>42671</v>
      </c>
      <c r="AA805" s="1778" t="s">
        <v>213</v>
      </c>
      <c r="AB805" s="1875"/>
    </row>
    <row r="806" spans="1:28" s="1713" customFormat="1" x14ac:dyDescent="0.2">
      <c r="A806" s="1801" t="s">
        <v>2088</v>
      </c>
      <c r="B806" s="1727"/>
      <c r="C806" s="1727" t="s">
        <v>1886</v>
      </c>
      <c r="D806" s="1713" t="s">
        <v>489</v>
      </c>
      <c r="E806" s="1713">
        <v>1</v>
      </c>
      <c r="F806" s="1713">
        <v>14</v>
      </c>
      <c r="G806" s="1713">
        <v>0</v>
      </c>
      <c r="H806" s="1713">
        <v>0</v>
      </c>
      <c r="I806" s="1728">
        <v>1</v>
      </c>
      <c r="J806" s="1728">
        <v>1</v>
      </c>
      <c r="K806" s="1853"/>
      <c r="L806" s="1715">
        <v>1690.4</v>
      </c>
      <c r="M806" s="1715"/>
      <c r="N806" s="1715">
        <f>O806+Q806</f>
        <v>1166.03</v>
      </c>
      <c r="O806" s="1715">
        <v>976.03</v>
      </c>
      <c r="P806" s="1788">
        <f>IF(N806&lt;=0,"",O806/N806)</f>
        <v>0.83705393514746618</v>
      </c>
      <c r="Q806" s="1715">
        <v>190</v>
      </c>
      <c r="R806" s="1788">
        <f>IF(N806&lt;=0,"",Q806/N806)</f>
        <v>0.16294606485253382</v>
      </c>
      <c r="S806" s="1775">
        <f>Q806/$S$1</f>
        <v>7.6</v>
      </c>
      <c r="T806" s="1750"/>
      <c r="U806" s="1715">
        <f>((1-I806)*O806)+((1-J806)*Q806)</f>
        <v>0</v>
      </c>
      <c r="V806" s="1715">
        <f>L806-W806</f>
        <v>0</v>
      </c>
      <c r="W806" s="1715">
        <f>X806+AC806+AH806+AM806+AO806+AR806</f>
        <v>1690.4</v>
      </c>
      <c r="X806" s="1718">
        <v>1690.4</v>
      </c>
      <c r="Y806" s="1729">
        <v>616579</v>
      </c>
      <c r="Z806" s="1720">
        <v>42676</v>
      </c>
      <c r="AA806" s="1778" t="s">
        <v>213</v>
      </c>
      <c r="AB806" s="1875"/>
    </row>
    <row r="807" spans="1:28" s="1713" customFormat="1" x14ac:dyDescent="0.2">
      <c r="A807" s="1801">
        <v>2016510</v>
      </c>
      <c r="B807" s="1727"/>
      <c r="C807" s="1727" t="s">
        <v>1884</v>
      </c>
      <c r="D807" s="1713" t="s">
        <v>489</v>
      </c>
      <c r="E807" s="1713">
        <v>1</v>
      </c>
      <c r="F807" s="1713">
        <v>9</v>
      </c>
      <c r="G807" s="1713">
        <v>6</v>
      </c>
      <c r="H807" s="1713">
        <v>3</v>
      </c>
      <c r="I807" s="1728">
        <v>1</v>
      </c>
      <c r="J807" s="1728">
        <v>1</v>
      </c>
      <c r="K807" s="1853"/>
      <c r="L807" s="1715">
        <v>2745.16</v>
      </c>
      <c r="M807" s="1715"/>
      <c r="N807" s="1715">
        <f t="shared" si="187"/>
        <v>2058.42</v>
      </c>
      <c r="O807" s="1715">
        <v>1518.42</v>
      </c>
      <c r="P807" s="1788">
        <f t="shared" si="188"/>
        <v>0.73766286763634248</v>
      </c>
      <c r="Q807" s="1715">
        <v>540</v>
      </c>
      <c r="R807" s="1788">
        <f t="shared" si="189"/>
        <v>0.26233713236365758</v>
      </c>
      <c r="S807" s="1775">
        <f t="shared" si="190"/>
        <v>21.6</v>
      </c>
      <c r="T807" s="1750"/>
      <c r="U807" s="1715">
        <f t="shared" si="191"/>
        <v>0</v>
      </c>
      <c r="V807" s="1715">
        <f t="shared" si="192"/>
        <v>0</v>
      </c>
      <c r="W807" s="1715">
        <f t="shared" si="186"/>
        <v>2745.16</v>
      </c>
      <c r="X807" s="1718">
        <v>2745.16</v>
      </c>
      <c r="Y807" s="1729">
        <v>616576</v>
      </c>
      <c r="Z807" s="1720">
        <v>42671</v>
      </c>
      <c r="AA807" s="1778" t="s">
        <v>213</v>
      </c>
      <c r="AB807" s="1875"/>
    </row>
    <row r="808" spans="1:28" s="1713" customFormat="1" x14ac:dyDescent="0.2">
      <c r="A808" s="1801" t="s">
        <v>2089</v>
      </c>
      <c r="B808" s="1727"/>
      <c r="C808" s="1727" t="s">
        <v>1887</v>
      </c>
      <c r="D808" s="1713" t="s">
        <v>489</v>
      </c>
      <c r="E808" s="1713">
        <v>1</v>
      </c>
      <c r="F808" s="1713">
        <v>14</v>
      </c>
      <c r="G808" s="1713">
        <v>0</v>
      </c>
      <c r="H808" s="1713">
        <v>0</v>
      </c>
      <c r="I808" s="1728">
        <v>1</v>
      </c>
      <c r="J808" s="1728">
        <v>1</v>
      </c>
      <c r="K808" s="1853"/>
      <c r="L808" s="1715">
        <v>1617.86</v>
      </c>
      <c r="M808" s="1715"/>
      <c r="N808" s="1715">
        <f>O808+Q808</f>
        <v>1114.6100000000001</v>
      </c>
      <c r="O808" s="1715">
        <v>925.61</v>
      </c>
      <c r="P808" s="1788">
        <f>IF(N808&lt;=0,"",O808/N808)</f>
        <v>0.8304339634490987</v>
      </c>
      <c r="Q808" s="1715">
        <v>189</v>
      </c>
      <c r="R808" s="1788">
        <f>IF(N808&lt;=0,"",Q808/N808)</f>
        <v>0.16956603655090119</v>
      </c>
      <c r="S808" s="1775">
        <f>Q808/$S$1</f>
        <v>7.56</v>
      </c>
      <c r="T808" s="1750"/>
      <c r="U808" s="1715">
        <f>((1-I808)*O808)+((1-J808)*Q808)</f>
        <v>0</v>
      </c>
      <c r="V808" s="1715">
        <f>L808-W808</f>
        <v>0</v>
      </c>
      <c r="W808" s="1715">
        <f>X808+AC808+AH808+AM808+AO808+AR808</f>
        <v>1617.86</v>
      </c>
      <c r="X808" s="1718">
        <v>1617.86</v>
      </c>
      <c r="Y808" s="1729">
        <v>616580</v>
      </c>
      <c r="Z808" s="1720">
        <v>42676</v>
      </c>
      <c r="AA808" s="1778" t="s">
        <v>213</v>
      </c>
      <c r="AB808" s="1875"/>
    </row>
    <row r="809" spans="1:28" s="1713" customFormat="1" x14ac:dyDescent="0.2">
      <c r="A809" s="1801" t="s">
        <v>1885</v>
      </c>
      <c r="B809" s="1727"/>
      <c r="C809" s="1727" t="s">
        <v>1895</v>
      </c>
      <c r="D809" s="1713" t="s">
        <v>68</v>
      </c>
      <c r="E809" s="1713">
        <v>0</v>
      </c>
      <c r="F809" s="1713">
        <v>0</v>
      </c>
      <c r="G809" s="1713">
        <v>0</v>
      </c>
      <c r="H809" s="1713">
        <v>0</v>
      </c>
      <c r="I809" s="1728">
        <v>1</v>
      </c>
      <c r="J809" s="1728">
        <v>1</v>
      </c>
      <c r="K809" s="1853"/>
      <c r="L809" s="1715">
        <v>906.2</v>
      </c>
      <c r="M809" s="1715"/>
      <c r="N809" s="1715">
        <f t="shared" si="187"/>
        <v>445.6</v>
      </c>
      <c r="O809" s="1715">
        <v>445.6</v>
      </c>
      <c r="P809" s="1788">
        <f t="shared" si="188"/>
        <v>1</v>
      </c>
      <c r="Q809" s="1715">
        <v>0</v>
      </c>
      <c r="R809" s="1788">
        <f t="shared" si="189"/>
        <v>0</v>
      </c>
      <c r="S809" s="1775">
        <f t="shared" si="190"/>
        <v>0</v>
      </c>
      <c r="T809" s="1750"/>
      <c r="U809" s="1715">
        <f t="shared" si="191"/>
        <v>0</v>
      </c>
      <c r="V809" s="1715">
        <f t="shared" si="192"/>
        <v>0</v>
      </c>
      <c r="W809" s="1715">
        <f t="shared" si="186"/>
        <v>906.2</v>
      </c>
      <c r="X809" s="1718">
        <v>906.2</v>
      </c>
      <c r="Y809" s="1729">
        <v>616491</v>
      </c>
      <c r="Z809" s="1720">
        <v>42660</v>
      </c>
      <c r="AA809" s="1778" t="s">
        <v>213</v>
      </c>
      <c r="AB809" s="1875"/>
    </row>
    <row r="810" spans="1:28" s="1713" customFormat="1" x14ac:dyDescent="0.2">
      <c r="A810" s="1801">
        <v>2016513</v>
      </c>
      <c r="B810" s="1727"/>
      <c r="C810" s="1886" t="s">
        <v>1888</v>
      </c>
      <c r="D810" s="1713" t="s">
        <v>489</v>
      </c>
      <c r="E810" s="1713">
        <v>0</v>
      </c>
      <c r="F810" s="1713">
        <v>0</v>
      </c>
      <c r="G810" s="1713">
        <v>0</v>
      </c>
      <c r="H810" s="1713">
        <v>1</v>
      </c>
      <c r="I810" s="1728">
        <v>1</v>
      </c>
      <c r="J810" s="1728">
        <v>1</v>
      </c>
      <c r="K810" s="1853"/>
      <c r="L810" s="1715">
        <v>265</v>
      </c>
      <c r="M810" s="1715"/>
      <c r="N810" s="1715">
        <f t="shared" si="187"/>
        <v>190</v>
      </c>
      <c r="O810" s="1715">
        <v>136</v>
      </c>
      <c r="P810" s="1788">
        <f t="shared" si="188"/>
        <v>0.71578947368421053</v>
      </c>
      <c r="Q810" s="1715">
        <v>54</v>
      </c>
      <c r="R810" s="1788">
        <f t="shared" si="189"/>
        <v>0.28421052631578947</v>
      </c>
      <c r="S810" s="1775">
        <f t="shared" si="190"/>
        <v>2.16</v>
      </c>
      <c r="T810" s="1750"/>
      <c r="U810" s="1715">
        <f t="shared" si="191"/>
        <v>0</v>
      </c>
      <c r="V810" s="1715">
        <f t="shared" si="192"/>
        <v>0</v>
      </c>
      <c r="W810" s="1715">
        <f t="shared" si="186"/>
        <v>265</v>
      </c>
      <c r="X810" s="1718">
        <v>265</v>
      </c>
      <c r="Y810" s="1729">
        <v>616448</v>
      </c>
      <c r="Z810" s="1720">
        <v>42634</v>
      </c>
      <c r="AA810" s="1778" t="s">
        <v>213</v>
      </c>
      <c r="AB810" s="1875"/>
    </row>
    <row r="811" spans="1:28" s="1713" customFormat="1" x14ac:dyDescent="0.2">
      <c r="A811" s="1801">
        <v>2016514</v>
      </c>
      <c r="B811" s="1727"/>
      <c r="C811" s="1727" t="s">
        <v>1890</v>
      </c>
      <c r="D811" s="1713" t="s">
        <v>451</v>
      </c>
      <c r="E811" s="1713">
        <v>1</v>
      </c>
      <c r="F811" s="1713">
        <v>5</v>
      </c>
      <c r="G811" s="1713">
        <v>3</v>
      </c>
      <c r="H811" s="1713">
        <v>4</v>
      </c>
      <c r="I811" s="1728">
        <v>1</v>
      </c>
      <c r="J811" s="1728">
        <v>1</v>
      </c>
      <c r="K811" s="1853"/>
      <c r="L811" s="1715">
        <v>2225.88</v>
      </c>
      <c r="M811" s="1715"/>
      <c r="N811" s="1715">
        <f t="shared" si="187"/>
        <v>1455.78</v>
      </c>
      <c r="O811" s="1715">
        <v>1086.33</v>
      </c>
      <c r="P811" s="1788">
        <f t="shared" si="188"/>
        <v>0.74621852202942751</v>
      </c>
      <c r="Q811" s="1715">
        <v>369.45</v>
      </c>
      <c r="R811" s="1788">
        <f t="shared" si="189"/>
        <v>0.25378147797057249</v>
      </c>
      <c r="S811" s="1775">
        <f t="shared" si="190"/>
        <v>14.777999999999999</v>
      </c>
      <c r="T811" s="1750"/>
      <c r="U811" s="1715">
        <f t="shared" si="191"/>
        <v>0</v>
      </c>
      <c r="V811" s="1715">
        <f t="shared" si="192"/>
        <v>0</v>
      </c>
      <c r="W811" s="1715">
        <f t="shared" si="186"/>
        <v>2225.88</v>
      </c>
      <c r="X811" s="1718">
        <v>2225.88</v>
      </c>
      <c r="Y811" s="1729">
        <v>616567</v>
      </c>
      <c r="Z811" s="1720">
        <v>42671</v>
      </c>
      <c r="AA811" s="1778" t="s">
        <v>213</v>
      </c>
      <c r="AB811" s="1875"/>
    </row>
    <row r="812" spans="1:28" s="1713" customFormat="1" x14ac:dyDescent="0.2">
      <c r="A812" s="1801">
        <v>2016515</v>
      </c>
      <c r="B812" s="1727"/>
      <c r="C812" s="1727">
        <v>564216</v>
      </c>
      <c r="D812" s="1713" t="s">
        <v>68</v>
      </c>
      <c r="E812" s="1713">
        <v>1</v>
      </c>
      <c r="F812" s="1713">
        <v>6</v>
      </c>
      <c r="G812" s="1713">
        <v>5</v>
      </c>
      <c r="H812" s="1713">
        <v>2</v>
      </c>
      <c r="I812" s="1728">
        <v>1</v>
      </c>
      <c r="J812" s="1728">
        <v>1</v>
      </c>
      <c r="K812" s="1853" t="s">
        <v>1308</v>
      </c>
      <c r="L812" s="1715">
        <v>1684.08</v>
      </c>
      <c r="M812" s="1715">
        <v>1697</v>
      </c>
      <c r="N812" s="1715">
        <f t="shared" si="187"/>
        <v>1141.8699999999999</v>
      </c>
      <c r="O812" s="1715">
        <v>853.42</v>
      </c>
      <c r="P812" s="1788">
        <f t="shared" si="188"/>
        <v>0.74738805643374473</v>
      </c>
      <c r="Q812" s="1715">
        <v>288.45</v>
      </c>
      <c r="R812" s="1788">
        <f t="shared" si="189"/>
        <v>0.25261194356625538</v>
      </c>
      <c r="S812" s="1775">
        <f t="shared" si="190"/>
        <v>11.538</v>
      </c>
      <c r="T812" s="1750"/>
      <c r="U812" s="1715">
        <f t="shared" si="191"/>
        <v>0</v>
      </c>
      <c r="V812" s="1715">
        <f t="shared" si="192"/>
        <v>0</v>
      </c>
      <c r="W812" s="1715">
        <f t="shared" si="186"/>
        <v>1684.08</v>
      </c>
      <c r="X812" s="1718">
        <v>1684.08</v>
      </c>
      <c r="Y812" s="1729">
        <v>616596</v>
      </c>
      <c r="Z812" s="1720">
        <v>42685</v>
      </c>
      <c r="AA812" s="1778" t="s">
        <v>213</v>
      </c>
      <c r="AB812" s="1875"/>
    </row>
    <row r="813" spans="1:28" s="1713" customFormat="1" x14ac:dyDescent="0.2">
      <c r="A813" s="1801" t="s">
        <v>1892</v>
      </c>
      <c r="B813" s="1727"/>
      <c r="C813" s="1727" t="s">
        <v>1893</v>
      </c>
      <c r="D813" s="1713" t="s">
        <v>68</v>
      </c>
      <c r="E813" s="1713">
        <v>0</v>
      </c>
      <c r="F813" s="1713">
        <v>0</v>
      </c>
      <c r="G813" s="1713">
        <v>0</v>
      </c>
      <c r="H813" s="1713">
        <v>0</v>
      </c>
      <c r="I813" s="1728">
        <v>1</v>
      </c>
      <c r="J813" s="1728">
        <v>1</v>
      </c>
      <c r="K813" s="1853"/>
      <c r="L813" s="1715">
        <v>364.56</v>
      </c>
      <c r="M813" s="1715"/>
      <c r="N813" s="1715">
        <f t="shared" si="187"/>
        <v>174.78</v>
      </c>
      <c r="O813" s="1715">
        <v>174.78</v>
      </c>
      <c r="P813" s="1788">
        <f t="shared" si="188"/>
        <v>1</v>
      </c>
      <c r="Q813" s="1715">
        <v>0</v>
      </c>
      <c r="R813" s="1788">
        <f t="shared" si="189"/>
        <v>0</v>
      </c>
      <c r="S813" s="1775">
        <f t="shared" si="190"/>
        <v>0</v>
      </c>
      <c r="T813" s="1750"/>
      <c r="U813" s="1715">
        <f t="shared" si="191"/>
        <v>0</v>
      </c>
      <c r="V813" s="1715">
        <f t="shared" si="192"/>
        <v>0</v>
      </c>
      <c r="W813" s="1715">
        <f t="shared" si="186"/>
        <v>364.56</v>
      </c>
      <c r="X813" s="1718">
        <v>364.56</v>
      </c>
      <c r="Y813" s="1729">
        <v>616434</v>
      </c>
      <c r="Z813" s="1720">
        <v>42634</v>
      </c>
      <c r="AA813" s="1778" t="s">
        <v>213</v>
      </c>
      <c r="AB813" s="1875"/>
    </row>
    <row r="814" spans="1:28" s="1713" customFormat="1" x14ac:dyDescent="0.2">
      <c r="A814" s="1801">
        <v>2016517</v>
      </c>
      <c r="B814" s="1727"/>
      <c r="C814" s="1727" t="s">
        <v>1894</v>
      </c>
      <c r="D814" s="1713" t="s">
        <v>68</v>
      </c>
      <c r="E814" s="1713">
        <v>5</v>
      </c>
      <c r="F814" s="1713">
        <v>35</v>
      </c>
      <c r="G814" s="1713">
        <v>30</v>
      </c>
      <c r="H814" s="1713">
        <v>10</v>
      </c>
      <c r="I814" s="1728">
        <v>1</v>
      </c>
      <c r="J814" s="1728">
        <v>1</v>
      </c>
      <c r="K814" s="1853"/>
      <c r="L814" s="1715">
        <v>8850.36</v>
      </c>
      <c r="M814" s="1715"/>
      <c r="N814" s="1715">
        <f t="shared" si="187"/>
        <v>6377.77</v>
      </c>
      <c r="O814" s="1715">
        <v>4674.5200000000004</v>
      </c>
      <c r="P814" s="1788">
        <f t="shared" si="188"/>
        <v>0.73293956978693187</v>
      </c>
      <c r="Q814" s="1715">
        <v>1703.25</v>
      </c>
      <c r="R814" s="1788">
        <f t="shared" si="189"/>
        <v>0.26706043021306819</v>
      </c>
      <c r="S814" s="1775">
        <f t="shared" si="190"/>
        <v>68.13</v>
      </c>
      <c r="T814" s="1750"/>
      <c r="U814" s="1715">
        <f t="shared" si="191"/>
        <v>0</v>
      </c>
      <c r="V814" s="1715">
        <f t="shared" si="192"/>
        <v>0</v>
      </c>
      <c r="W814" s="1715">
        <f t="shared" si="186"/>
        <v>8850.36</v>
      </c>
      <c r="X814" s="1718">
        <v>8850.36</v>
      </c>
      <c r="Y814" s="1729">
        <v>616496</v>
      </c>
      <c r="Z814" s="1720">
        <v>42660</v>
      </c>
      <c r="AA814" s="1778" t="s">
        <v>213</v>
      </c>
      <c r="AB814" s="1875"/>
    </row>
    <row r="815" spans="1:28" s="1713" customFormat="1" x14ac:dyDescent="0.2">
      <c r="A815" s="1801">
        <v>2016518</v>
      </c>
      <c r="B815" s="1727"/>
      <c r="C815" s="1727" t="s">
        <v>1898</v>
      </c>
      <c r="D815" s="1713" t="s">
        <v>68</v>
      </c>
      <c r="E815" s="1713">
        <v>0</v>
      </c>
      <c r="F815" s="1713">
        <v>0</v>
      </c>
      <c r="G815" s="1713">
        <v>0</v>
      </c>
      <c r="H815" s="1713">
        <v>0</v>
      </c>
      <c r="I815" s="1728">
        <v>1</v>
      </c>
      <c r="J815" s="1728">
        <v>1</v>
      </c>
      <c r="K815" s="1853"/>
      <c r="L815" s="1715">
        <v>19.88</v>
      </c>
      <c r="M815" s="1715"/>
      <c r="N815" s="1715">
        <f t="shared" si="187"/>
        <v>9.94</v>
      </c>
      <c r="O815" s="1715">
        <v>9.94</v>
      </c>
      <c r="P815" s="1788">
        <f t="shared" si="188"/>
        <v>1</v>
      </c>
      <c r="Q815" s="1715">
        <v>0</v>
      </c>
      <c r="R815" s="1788">
        <f t="shared" si="189"/>
        <v>0</v>
      </c>
      <c r="S815" s="1775">
        <f t="shared" si="190"/>
        <v>0</v>
      </c>
      <c r="T815" s="1750"/>
      <c r="U815" s="1715">
        <f t="shared" si="191"/>
        <v>0</v>
      </c>
      <c r="V815" s="1715">
        <f t="shared" si="192"/>
        <v>0</v>
      </c>
      <c r="W815" s="1715">
        <f t="shared" si="186"/>
        <v>19.88</v>
      </c>
      <c r="X815" s="1718">
        <v>19.88</v>
      </c>
      <c r="Y815" s="1729">
        <v>616435</v>
      </c>
      <c r="Z815" s="1720">
        <v>42634</v>
      </c>
      <c r="AA815" s="1778" t="s">
        <v>213</v>
      </c>
      <c r="AB815" s="1875"/>
    </row>
    <row r="816" spans="1:28" s="1713" customFormat="1" x14ac:dyDescent="0.2">
      <c r="A816" s="1801">
        <v>2016519</v>
      </c>
      <c r="B816" s="1727"/>
      <c r="C816" s="1727" t="s">
        <v>1899</v>
      </c>
      <c r="D816" s="1713" t="s">
        <v>68</v>
      </c>
      <c r="E816" s="1713">
        <v>0</v>
      </c>
      <c r="F816" s="1713">
        <v>0</v>
      </c>
      <c r="G816" s="1713">
        <v>0</v>
      </c>
      <c r="H816" s="1713">
        <v>0</v>
      </c>
      <c r="I816" s="1728">
        <v>1</v>
      </c>
      <c r="J816" s="1728">
        <v>1</v>
      </c>
      <c r="K816" s="1853"/>
      <c r="L816" s="1715">
        <v>19</v>
      </c>
      <c r="M816" s="1715"/>
      <c r="N816" s="1715">
        <f t="shared" si="187"/>
        <v>9.5</v>
      </c>
      <c r="O816" s="1715">
        <v>9.5</v>
      </c>
      <c r="P816" s="1788">
        <f t="shared" si="188"/>
        <v>1</v>
      </c>
      <c r="Q816" s="1715">
        <v>0</v>
      </c>
      <c r="R816" s="1788">
        <f t="shared" si="189"/>
        <v>0</v>
      </c>
      <c r="S816" s="1775">
        <f t="shared" si="190"/>
        <v>0</v>
      </c>
      <c r="T816" s="1750"/>
      <c r="U816" s="1715">
        <f t="shared" si="191"/>
        <v>0</v>
      </c>
      <c r="V816" s="1715">
        <f t="shared" si="192"/>
        <v>0</v>
      </c>
      <c r="W816" s="1715">
        <f t="shared" si="186"/>
        <v>19</v>
      </c>
      <c r="X816" s="1718">
        <v>19</v>
      </c>
      <c r="Y816" s="1729">
        <v>616436</v>
      </c>
      <c r="Z816" s="1720">
        <v>42634</v>
      </c>
      <c r="AA816" s="1778" t="s">
        <v>213</v>
      </c>
      <c r="AB816" s="1875"/>
    </row>
    <row r="817" spans="1:32" s="1713" customFormat="1" x14ac:dyDescent="0.2">
      <c r="A817" s="1801" t="s">
        <v>1941</v>
      </c>
      <c r="B817" s="1727"/>
      <c r="C817" s="1727" t="s">
        <v>1900</v>
      </c>
      <c r="D817" s="1713" t="s">
        <v>1901</v>
      </c>
      <c r="E817" s="1713">
        <v>0</v>
      </c>
      <c r="F817" s="1713">
        <v>1</v>
      </c>
      <c r="G817" s="1713">
        <v>2</v>
      </c>
      <c r="H817" s="1713">
        <v>0</v>
      </c>
      <c r="I817" s="1728">
        <v>1</v>
      </c>
      <c r="J817" s="1728">
        <v>1</v>
      </c>
      <c r="K817" s="1853"/>
      <c r="L817" s="1715">
        <v>515.28</v>
      </c>
      <c r="M817" s="1715"/>
      <c r="N817" s="1715">
        <f t="shared" si="187"/>
        <v>376.71999999999997</v>
      </c>
      <c r="O817" s="1715">
        <v>295.27</v>
      </c>
      <c r="P817" s="1788">
        <f t="shared" si="188"/>
        <v>0.78379167551497131</v>
      </c>
      <c r="Q817" s="1715">
        <v>81.45</v>
      </c>
      <c r="R817" s="1788">
        <f t="shared" si="189"/>
        <v>0.21620832448502869</v>
      </c>
      <c r="S817" s="1775">
        <f t="shared" si="190"/>
        <v>3.258</v>
      </c>
      <c r="T817" s="1750"/>
      <c r="U817" s="1715">
        <f t="shared" si="191"/>
        <v>0</v>
      </c>
      <c r="V817" s="1715">
        <f t="shared" si="192"/>
        <v>0</v>
      </c>
      <c r="W817" s="1715">
        <f t="shared" si="186"/>
        <v>515.28</v>
      </c>
      <c r="X817" s="1718">
        <v>515.28</v>
      </c>
      <c r="Y817" s="1729">
        <v>616568</v>
      </c>
      <c r="Z817" s="1720">
        <v>42671</v>
      </c>
      <c r="AA817" s="1778" t="s">
        <v>213</v>
      </c>
      <c r="AB817" s="1778"/>
      <c r="AC817" s="1715"/>
      <c r="AE817" s="1723"/>
      <c r="AF817" s="1779"/>
    </row>
    <row r="818" spans="1:32" s="1713" customFormat="1" x14ac:dyDescent="0.2">
      <c r="A818" s="1801" t="s">
        <v>2538</v>
      </c>
      <c r="B818" s="1727"/>
      <c r="C818" s="1727" t="s">
        <v>2494</v>
      </c>
      <c r="D818" s="1713" t="s">
        <v>1901</v>
      </c>
      <c r="E818" s="1713">
        <v>0</v>
      </c>
      <c r="F818" s="1713">
        <v>1</v>
      </c>
      <c r="G818" s="1713">
        <v>2</v>
      </c>
      <c r="H818" s="1713">
        <v>0</v>
      </c>
      <c r="I818" s="1728">
        <v>1</v>
      </c>
      <c r="J818" s="1728">
        <v>1</v>
      </c>
      <c r="K818" s="1853"/>
      <c r="L818" s="1715">
        <v>155</v>
      </c>
      <c r="M818" s="1715"/>
      <c r="N818" s="1715">
        <f>O818+Q818</f>
        <v>111</v>
      </c>
      <c r="O818" s="1715">
        <v>111</v>
      </c>
      <c r="P818" s="1788">
        <f>IF(N818&lt;=0,"",O818/N818)</f>
        <v>1</v>
      </c>
      <c r="Q818" s="1715">
        <v>0</v>
      </c>
      <c r="R818" s="1788">
        <f>IF(N818&lt;=0,"",Q818/N818)</f>
        <v>0</v>
      </c>
      <c r="S818" s="1775">
        <f>Q818/$S$1</f>
        <v>0</v>
      </c>
      <c r="T818" s="1750"/>
      <c r="U818" s="1715">
        <f>((1-I818)*O818)+((1-J818)*Q818)</f>
        <v>0</v>
      </c>
      <c r="V818" s="1715">
        <f>L818-W818</f>
        <v>0</v>
      </c>
      <c r="W818" s="1715">
        <f>X818+AC818+AH818+AM818+AO818+AR818</f>
        <v>155</v>
      </c>
      <c r="X818" s="1718">
        <v>155</v>
      </c>
      <c r="Y818" s="1729">
        <v>616640</v>
      </c>
      <c r="Z818" s="1720">
        <v>42692</v>
      </c>
      <c r="AA818" s="1778" t="s">
        <v>213</v>
      </c>
      <c r="AB818" s="1778"/>
      <c r="AC818" s="1715"/>
      <c r="AE818" s="1723"/>
      <c r="AF818" s="1779"/>
    </row>
    <row r="819" spans="1:32" s="1713" customFormat="1" x14ac:dyDescent="0.2">
      <c r="A819" s="1801">
        <v>2016522</v>
      </c>
      <c r="B819" s="1727"/>
      <c r="C819" s="1727" t="s">
        <v>1911</v>
      </c>
      <c r="D819" s="1713" t="s">
        <v>68</v>
      </c>
      <c r="E819" s="1713">
        <v>0</v>
      </c>
      <c r="F819" s="1713">
        <v>0</v>
      </c>
      <c r="G819" s="1713">
        <v>0</v>
      </c>
      <c r="H819" s="1713">
        <v>0</v>
      </c>
      <c r="I819" s="1728">
        <v>1</v>
      </c>
      <c r="J819" s="1728">
        <v>1</v>
      </c>
      <c r="K819" s="1853"/>
      <c r="L819" s="1715">
        <v>56</v>
      </c>
      <c r="M819" s="1715"/>
      <c r="N819" s="1715">
        <f t="shared" si="187"/>
        <v>28</v>
      </c>
      <c r="O819" s="1715">
        <v>3</v>
      </c>
      <c r="P819" s="1788">
        <f t="shared" si="188"/>
        <v>0.10714285714285714</v>
      </c>
      <c r="Q819" s="1715">
        <v>25</v>
      </c>
      <c r="R819" s="1788">
        <f t="shared" si="189"/>
        <v>0.8928571428571429</v>
      </c>
      <c r="S819" s="1775">
        <f t="shared" si="190"/>
        <v>1</v>
      </c>
      <c r="T819" s="1750"/>
      <c r="U819" s="1715">
        <f t="shared" si="191"/>
        <v>0</v>
      </c>
      <c r="V819" s="1715">
        <f t="shared" si="192"/>
        <v>0</v>
      </c>
      <c r="W819" s="1715">
        <f t="shared" si="186"/>
        <v>56</v>
      </c>
      <c r="X819" s="1718">
        <v>56</v>
      </c>
      <c r="Y819" s="1729">
        <v>616491</v>
      </c>
      <c r="Z819" s="1720">
        <v>42660</v>
      </c>
      <c r="AA819" s="1778" t="s">
        <v>213</v>
      </c>
      <c r="AB819" s="1778"/>
      <c r="AC819" s="1715"/>
      <c r="AE819" s="1723"/>
      <c r="AF819" s="1779"/>
    </row>
    <row r="820" spans="1:32" s="1713" customFormat="1" x14ac:dyDescent="0.2">
      <c r="A820" s="1801">
        <v>2016523</v>
      </c>
      <c r="B820" s="1727"/>
      <c r="C820" s="1727" t="s">
        <v>1912</v>
      </c>
      <c r="D820" s="1713" t="s">
        <v>1575</v>
      </c>
      <c r="E820" s="1713">
        <v>1</v>
      </c>
      <c r="F820" s="1713">
        <v>9</v>
      </c>
      <c r="G820" s="1713">
        <v>5</v>
      </c>
      <c r="H820" s="1713">
        <v>1</v>
      </c>
      <c r="I820" s="1728">
        <v>1</v>
      </c>
      <c r="J820" s="1728">
        <v>1</v>
      </c>
      <c r="K820" s="1853"/>
      <c r="L820" s="1715">
        <v>1680.78</v>
      </c>
      <c r="M820" s="1715"/>
      <c r="N820" s="1715">
        <f t="shared" si="187"/>
        <v>1297</v>
      </c>
      <c r="O820" s="1715">
        <v>1000</v>
      </c>
      <c r="P820" s="1788">
        <f t="shared" si="188"/>
        <v>0.77101002313030065</v>
      </c>
      <c r="Q820" s="1715">
        <v>297</v>
      </c>
      <c r="R820" s="1788">
        <f t="shared" si="189"/>
        <v>0.2289899768696993</v>
      </c>
      <c r="S820" s="1775">
        <f t="shared" si="190"/>
        <v>11.88</v>
      </c>
      <c r="T820" s="1750"/>
      <c r="U820" s="1715">
        <f t="shared" si="191"/>
        <v>0</v>
      </c>
      <c r="V820" s="1715">
        <f t="shared" si="192"/>
        <v>0</v>
      </c>
      <c r="W820" s="1715">
        <f t="shared" ref="W820:W882" si="193">X820+AC820+AH820+AM820+AO820+AR820</f>
        <v>1680.78</v>
      </c>
      <c r="X820" s="1718">
        <v>1680.78</v>
      </c>
      <c r="Y820" s="1729">
        <v>616665</v>
      </c>
      <c r="Z820" s="1720">
        <v>42702</v>
      </c>
      <c r="AA820" s="1778" t="s">
        <v>213</v>
      </c>
      <c r="AB820" s="1778"/>
      <c r="AC820" s="1715"/>
      <c r="AE820" s="1723"/>
      <c r="AF820" s="1779"/>
    </row>
    <row r="821" spans="1:32" s="1713" customFormat="1" x14ac:dyDescent="0.2">
      <c r="A821" s="1801">
        <v>2016524</v>
      </c>
      <c r="B821" s="1727"/>
      <c r="C821" s="1727" t="s">
        <v>1913</v>
      </c>
      <c r="D821" s="1713" t="s">
        <v>489</v>
      </c>
      <c r="E821" s="1713">
        <v>6</v>
      </c>
      <c r="F821" s="1713">
        <v>42</v>
      </c>
      <c r="G821" s="1713">
        <v>36</v>
      </c>
      <c r="H821" s="1713">
        <v>12</v>
      </c>
      <c r="I821" s="1728">
        <v>1</v>
      </c>
      <c r="J821" s="1728">
        <v>1</v>
      </c>
      <c r="K821" s="1853"/>
      <c r="L821" s="1715">
        <v>11460.08</v>
      </c>
      <c r="M821" s="1715"/>
      <c r="N821" s="1715">
        <f t="shared" si="187"/>
        <v>9151</v>
      </c>
      <c r="O821" s="1715">
        <v>6910</v>
      </c>
      <c r="P821" s="1788">
        <f t="shared" si="188"/>
        <v>0.75510873128619826</v>
      </c>
      <c r="Q821" s="1715">
        <v>2241</v>
      </c>
      <c r="R821" s="1788">
        <f t="shared" si="189"/>
        <v>0.24489126871380176</v>
      </c>
      <c r="S821" s="1775">
        <f t="shared" si="190"/>
        <v>89.64</v>
      </c>
      <c r="T821" s="1750"/>
      <c r="U821" s="1715">
        <f t="shared" si="191"/>
        <v>0</v>
      </c>
      <c r="V821" s="1715">
        <f t="shared" si="192"/>
        <v>0</v>
      </c>
      <c r="W821" s="1715">
        <f t="shared" si="193"/>
        <v>11460.08</v>
      </c>
      <c r="X821" s="1718">
        <v>11460.08</v>
      </c>
      <c r="Y821" s="1729">
        <v>616581</v>
      </c>
      <c r="Z821" s="1720">
        <v>42676</v>
      </c>
      <c r="AA821" s="1778" t="s">
        <v>213</v>
      </c>
      <c r="AB821" s="1778"/>
      <c r="AC821" s="1715"/>
      <c r="AE821" s="1723"/>
      <c r="AF821" s="1779"/>
    </row>
    <row r="822" spans="1:32" s="1713" customFormat="1" x14ac:dyDescent="0.2">
      <c r="A822" s="1801" t="s">
        <v>1936</v>
      </c>
      <c r="B822" s="1727"/>
      <c r="C822" s="1727" t="s">
        <v>1914</v>
      </c>
      <c r="D822" s="1713" t="s">
        <v>489</v>
      </c>
      <c r="E822" s="1713">
        <v>6</v>
      </c>
      <c r="F822" s="1713">
        <v>60</v>
      </c>
      <c r="G822" s="1713">
        <v>0</v>
      </c>
      <c r="H822" s="1713">
        <v>0</v>
      </c>
      <c r="I822" s="1728">
        <v>1</v>
      </c>
      <c r="J822" s="1728">
        <v>1</v>
      </c>
      <c r="K822" s="1853"/>
      <c r="L822" s="1715">
        <v>6255.8</v>
      </c>
      <c r="M822" s="1715"/>
      <c r="N822" s="1715">
        <f t="shared" si="187"/>
        <v>3828.12</v>
      </c>
      <c r="O822" s="1715">
        <v>3018.12</v>
      </c>
      <c r="P822" s="1788">
        <f t="shared" si="188"/>
        <v>0.78840788690009722</v>
      </c>
      <c r="Q822" s="1715">
        <v>810</v>
      </c>
      <c r="R822" s="1788">
        <f t="shared" si="189"/>
        <v>0.21159211309990283</v>
      </c>
      <c r="S822" s="1775">
        <f t="shared" si="190"/>
        <v>32.4</v>
      </c>
      <c r="T822" s="1750"/>
      <c r="U822" s="1715">
        <f t="shared" si="191"/>
        <v>0</v>
      </c>
      <c r="V822" s="1715">
        <f t="shared" si="192"/>
        <v>0</v>
      </c>
      <c r="W822" s="1715">
        <f t="shared" si="193"/>
        <v>6255.8</v>
      </c>
      <c r="X822" s="1718">
        <v>6255.8</v>
      </c>
      <c r="Y822" s="1729">
        <v>616577</v>
      </c>
      <c r="Z822" s="1720">
        <v>42671</v>
      </c>
      <c r="AA822" s="1778" t="s">
        <v>213</v>
      </c>
      <c r="AB822" s="1778"/>
      <c r="AC822" s="1715"/>
      <c r="AE822" s="1723"/>
      <c r="AF822" s="1779"/>
    </row>
    <row r="823" spans="1:32" s="1713" customFormat="1" x14ac:dyDescent="0.2">
      <c r="A823" s="1801" t="s">
        <v>1915</v>
      </c>
      <c r="B823" s="1727"/>
      <c r="C823" s="1727" t="s">
        <v>1916</v>
      </c>
      <c r="D823" s="1713" t="s">
        <v>68</v>
      </c>
      <c r="E823" s="1713">
        <v>0</v>
      </c>
      <c r="F823" s="1713">
        <v>0</v>
      </c>
      <c r="G823" s="1713">
        <v>0</v>
      </c>
      <c r="H823" s="1713">
        <v>0</v>
      </c>
      <c r="I823" s="1728">
        <v>1</v>
      </c>
      <c r="J823" s="1728">
        <v>1</v>
      </c>
      <c r="K823" s="1853"/>
      <c r="L823" s="1715">
        <v>40.6</v>
      </c>
      <c r="M823" s="1715"/>
      <c r="N823" s="1715">
        <f t="shared" si="187"/>
        <v>12.8</v>
      </c>
      <c r="O823" s="1715">
        <v>12.8</v>
      </c>
      <c r="P823" s="1788">
        <f t="shared" si="188"/>
        <v>1</v>
      </c>
      <c r="Q823" s="1715">
        <v>0</v>
      </c>
      <c r="R823" s="1788">
        <f t="shared" si="189"/>
        <v>0</v>
      </c>
      <c r="S823" s="1775">
        <f t="shared" si="190"/>
        <v>0</v>
      </c>
      <c r="T823" s="1750"/>
      <c r="U823" s="1715">
        <f t="shared" si="191"/>
        <v>0</v>
      </c>
      <c r="V823" s="1715">
        <f t="shared" si="192"/>
        <v>0</v>
      </c>
      <c r="W823" s="1715">
        <f t="shared" si="193"/>
        <v>40.6</v>
      </c>
      <c r="X823" s="1718">
        <v>40.6</v>
      </c>
      <c r="Y823" s="1729">
        <v>616491</v>
      </c>
      <c r="Z823" s="1720">
        <v>42660</v>
      </c>
      <c r="AA823" s="1778" t="s">
        <v>213</v>
      </c>
      <c r="AB823" s="1778"/>
      <c r="AC823" s="1715"/>
      <c r="AE823" s="1723"/>
      <c r="AF823" s="1779"/>
    </row>
    <row r="824" spans="1:32" s="1713" customFormat="1" x14ac:dyDescent="0.2">
      <c r="A824" s="1801" t="s">
        <v>1921</v>
      </c>
      <c r="B824" s="1727"/>
      <c r="C824" s="1727" t="s">
        <v>1922</v>
      </c>
      <c r="D824" s="1713" t="s">
        <v>1724</v>
      </c>
      <c r="E824" s="1713">
        <v>0</v>
      </c>
      <c r="F824" s="1713">
        <v>0</v>
      </c>
      <c r="G824" s="1713">
        <v>0</v>
      </c>
      <c r="H824" s="1713">
        <v>0</v>
      </c>
      <c r="I824" s="1728">
        <v>1</v>
      </c>
      <c r="J824" s="1728">
        <v>1</v>
      </c>
      <c r="K824" s="1853"/>
      <c r="L824" s="1715">
        <v>65.8</v>
      </c>
      <c r="M824" s="1715"/>
      <c r="N824" s="1715">
        <f t="shared" si="187"/>
        <v>48.9</v>
      </c>
      <c r="O824" s="1715">
        <v>48.9</v>
      </c>
      <c r="P824" s="1788">
        <f t="shared" si="188"/>
        <v>1</v>
      </c>
      <c r="Q824" s="1715">
        <v>0</v>
      </c>
      <c r="R824" s="1788">
        <f t="shared" si="189"/>
        <v>0</v>
      </c>
      <c r="S824" s="1775">
        <f t="shared" si="190"/>
        <v>0</v>
      </c>
      <c r="T824" s="1750"/>
      <c r="U824" s="1715">
        <f t="shared" si="191"/>
        <v>0</v>
      </c>
      <c r="V824" s="1715">
        <f t="shared" si="192"/>
        <v>0</v>
      </c>
      <c r="W824" s="1715">
        <f t="shared" si="193"/>
        <v>65.8</v>
      </c>
      <c r="X824" s="1718">
        <v>65.8</v>
      </c>
      <c r="Y824" s="1729">
        <v>616675</v>
      </c>
      <c r="Z824" s="1720">
        <v>42702</v>
      </c>
      <c r="AA824" s="1778" t="s">
        <v>213</v>
      </c>
      <c r="AB824" s="1778"/>
      <c r="AC824" s="1715"/>
      <c r="AE824" s="1723"/>
      <c r="AF824" s="1779"/>
    </row>
    <row r="825" spans="1:32" s="1713" customFormat="1" x14ac:dyDescent="0.2">
      <c r="A825" s="1801">
        <v>2016528</v>
      </c>
      <c r="B825" s="1727"/>
      <c r="C825" s="1727" t="s">
        <v>1925</v>
      </c>
      <c r="D825" s="1713" t="s">
        <v>1549</v>
      </c>
      <c r="E825" s="1713">
        <v>1</v>
      </c>
      <c r="F825" s="1713">
        <v>1</v>
      </c>
      <c r="G825" s="1713">
        <v>0</v>
      </c>
      <c r="H825" s="1713">
        <v>0</v>
      </c>
      <c r="I825" s="1728">
        <v>1</v>
      </c>
      <c r="J825" s="1728">
        <v>1</v>
      </c>
      <c r="K825" s="1853"/>
      <c r="L825" s="1715">
        <v>106.69</v>
      </c>
      <c r="M825" s="1715"/>
      <c r="N825" s="1715">
        <f t="shared" si="187"/>
        <v>70.83</v>
      </c>
      <c r="O825" s="1715">
        <v>54.18</v>
      </c>
      <c r="P825" s="1788">
        <f t="shared" si="188"/>
        <v>0.76493011435832281</v>
      </c>
      <c r="Q825" s="1715">
        <v>16.649999999999999</v>
      </c>
      <c r="R825" s="1788">
        <f t="shared" si="189"/>
        <v>0.23506988564167725</v>
      </c>
      <c r="S825" s="1775">
        <f t="shared" si="190"/>
        <v>0.66599999999999993</v>
      </c>
      <c r="T825" s="1750"/>
      <c r="U825" s="1715">
        <f t="shared" si="191"/>
        <v>0</v>
      </c>
      <c r="V825" s="1715">
        <f t="shared" si="192"/>
        <v>0</v>
      </c>
      <c r="W825" s="1715">
        <f t="shared" si="193"/>
        <v>106.69</v>
      </c>
      <c r="X825" s="1718">
        <v>106.69</v>
      </c>
      <c r="Y825" s="1729">
        <v>616484</v>
      </c>
      <c r="Z825" s="1720">
        <v>42646</v>
      </c>
      <c r="AA825" s="1778" t="s">
        <v>213</v>
      </c>
      <c r="AB825" s="1778"/>
      <c r="AC825" s="1715"/>
      <c r="AE825" s="1723"/>
      <c r="AF825" s="1779"/>
    </row>
    <row r="826" spans="1:32" s="1713" customFormat="1" x14ac:dyDescent="0.2">
      <c r="A826" s="1801" t="s">
        <v>1926</v>
      </c>
      <c r="B826" s="1727"/>
      <c r="C826" s="1727" t="s">
        <v>1927</v>
      </c>
      <c r="D826" s="1713" t="s">
        <v>68</v>
      </c>
      <c r="E826" s="1713">
        <v>0</v>
      </c>
      <c r="F826" s="1713">
        <v>0</v>
      </c>
      <c r="G826" s="1713">
        <v>0</v>
      </c>
      <c r="H826" s="1713">
        <v>0</v>
      </c>
      <c r="I826" s="1728">
        <v>1</v>
      </c>
      <c r="J826" s="1728">
        <v>1</v>
      </c>
      <c r="K826" s="1853"/>
      <c r="L826" s="1715">
        <v>64.58</v>
      </c>
      <c r="M826" s="1715"/>
      <c r="N826" s="1715">
        <f t="shared" si="187"/>
        <v>24.79</v>
      </c>
      <c r="O826" s="1715">
        <v>24.79</v>
      </c>
      <c r="P826" s="1788">
        <f t="shared" si="188"/>
        <v>1</v>
      </c>
      <c r="Q826" s="1715">
        <v>0</v>
      </c>
      <c r="R826" s="1788">
        <f t="shared" si="189"/>
        <v>0</v>
      </c>
      <c r="S826" s="1775">
        <f t="shared" si="190"/>
        <v>0</v>
      </c>
      <c r="T826" s="1750"/>
      <c r="U826" s="1715">
        <f t="shared" si="191"/>
        <v>0</v>
      </c>
      <c r="V826" s="1715">
        <f t="shared" si="192"/>
        <v>0</v>
      </c>
      <c r="W826" s="1715">
        <f t="shared" si="193"/>
        <v>64.58</v>
      </c>
      <c r="X826" s="1718">
        <v>64.58</v>
      </c>
      <c r="Y826" s="1729">
        <v>616611</v>
      </c>
      <c r="Z826" s="1720">
        <v>42688</v>
      </c>
      <c r="AA826" s="1778" t="s">
        <v>213</v>
      </c>
      <c r="AB826" s="1778"/>
      <c r="AC826" s="1715"/>
      <c r="AE826" s="1723"/>
      <c r="AF826" s="1779"/>
    </row>
    <row r="827" spans="1:32" s="1713" customFormat="1" x14ac:dyDescent="0.2">
      <c r="A827" s="1801">
        <v>2016530</v>
      </c>
      <c r="B827" s="1727"/>
      <c r="C827" s="1727">
        <v>503216</v>
      </c>
      <c r="D827" s="1713" t="s">
        <v>68</v>
      </c>
      <c r="E827" s="1713">
        <v>1</v>
      </c>
      <c r="F827" s="1713">
        <v>7</v>
      </c>
      <c r="G827" s="1713">
        <v>6</v>
      </c>
      <c r="H827" s="1713">
        <v>2</v>
      </c>
      <c r="I827" s="1728">
        <v>1</v>
      </c>
      <c r="J827" s="1728">
        <v>1</v>
      </c>
      <c r="K827" s="1853"/>
      <c r="L827" s="1715">
        <v>2844.3</v>
      </c>
      <c r="M827" s="1715"/>
      <c r="N827" s="1715">
        <f t="shared" si="187"/>
        <v>1548.6000000000001</v>
      </c>
      <c r="O827" s="1715">
        <v>1185.9000000000001</v>
      </c>
      <c r="P827" s="1788">
        <f t="shared" si="188"/>
        <v>0.76578845408756291</v>
      </c>
      <c r="Q827" s="1715">
        <v>362.7</v>
      </c>
      <c r="R827" s="1788">
        <f t="shared" si="189"/>
        <v>0.23421154591243701</v>
      </c>
      <c r="S827" s="1775">
        <f t="shared" si="190"/>
        <v>14.507999999999999</v>
      </c>
      <c r="T827" s="1750"/>
      <c r="U827" s="1715">
        <f t="shared" si="191"/>
        <v>0</v>
      </c>
      <c r="V827" s="1715">
        <f t="shared" si="192"/>
        <v>0</v>
      </c>
      <c r="W827" s="1715">
        <f t="shared" si="193"/>
        <v>2844.3</v>
      </c>
      <c r="X827" s="1718">
        <v>2034.3</v>
      </c>
      <c r="Y827" s="1729">
        <v>616457</v>
      </c>
      <c r="Z827" s="1720">
        <v>42646</v>
      </c>
      <c r="AA827" s="1778" t="s">
        <v>213</v>
      </c>
      <c r="AB827" s="1778"/>
      <c r="AC827" s="1715">
        <v>810</v>
      </c>
      <c r="AD827" s="1713">
        <v>616497</v>
      </c>
      <c r="AE827" s="1723">
        <v>42660</v>
      </c>
      <c r="AF827" s="1779" t="s">
        <v>213</v>
      </c>
    </row>
    <row r="828" spans="1:32" s="1713" customFormat="1" x14ac:dyDescent="0.2">
      <c r="A828" s="1801" t="s">
        <v>1930</v>
      </c>
      <c r="B828" s="1727"/>
      <c r="C828" s="1727">
        <v>522716</v>
      </c>
      <c r="D828" s="1713" t="s">
        <v>68</v>
      </c>
      <c r="E828" s="1713">
        <v>1</v>
      </c>
      <c r="F828" s="1713">
        <v>8</v>
      </c>
      <c r="G828" s="1713">
        <v>5</v>
      </c>
      <c r="H828" s="1713">
        <v>2</v>
      </c>
      <c r="I828" s="1728">
        <v>1</v>
      </c>
      <c r="J828" s="1728">
        <v>1</v>
      </c>
      <c r="K828" s="1853"/>
      <c r="L828" s="1715">
        <v>5256.98</v>
      </c>
      <c r="M828" s="1715">
        <v>5405</v>
      </c>
      <c r="N828" s="1715">
        <f t="shared" si="187"/>
        <v>3647.1</v>
      </c>
      <c r="O828" s="1715">
        <v>3018.45</v>
      </c>
      <c r="P828" s="1788">
        <f t="shared" si="188"/>
        <v>0.82763017191741384</v>
      </c>
      <c r="Q828" s="1715">
        <v>628.65</v>
      </c>
      <c r="R828" s="1788">
        <f t="shared" si="189"/>
        <v>0.17236982808258616</v>
      </c>
      <c r="S828" s="1775">
        <f t="shared" si="190"/>
        <v>25.146000000000001</v>
      </c>
      <c r="T828" s="1750"/>
      <c r="U828" s="1715">
        <f t="shared" si="191"/>
        <v>0</v>
      </c>
      <c r="V828" s="1715">
        <f t="shared" si="192"/>
        <v>0</v>
      </c>
      <c r="W828" s="1715">
        <f t="shared" si="193"/>
        <v>5256.98</v>
      </c>
      <c r="X828" s="1718">
        <v>5256.98</v>
      </c>
      <c r="Y828" s="1729">
        <v>616458</v>
      </c>
      <c r="Z828" s="1720">
        <v>42646</v>
      </c>
      <c r="AA828" s="1778" t="s">
        <v>213</v>
      </c>
      <c r="AB828" s="1778"/>
      <c r="AC828" s="1715"/>
      <c r="AE828" s="1723"/>
      <c r="AF828" s="1779"/>
    </row>
    <row r="829" spans="1:32" s="1713" customFormat="1" x14ac:dyDescent="0.2">
      <c r="A829" s="1801" t="s">
        <v>1931</v>
      </c>
      <c r="B829" s="1727"/>
      <c r="C829" s="1727">
        <v>596116</v>
      </c>
      <c r="D829" s="1713" t="s">
        <v>68</v>
      </c>
      <c r="E829" s="1713">
        <v>1</v>
      </c>
      <c r="F829" s="1713">
        <v>8</v>
      </c>
      <c r="G829" s="1713">
        <v>5</v>
      </c>
      <c r="H829" s="1713">
        <v>2</v>
      </c>
      <c r="I829" s="1728">
        <v>1</v>
      </c>
      <c r="J829" s="1728">
        <v>1</v>
      </c>
      <c r="K829" s="1853" t="s">
        <v>1308</v>
      </c>
      <c r="L829" s="1715">
        <v>5531</v>
      </c>
      <c r="M829" s="1715">
        <v>5405</v>
      </c>
      <c r="N829" s="1715">
        <f t="shared" si="187"/>
        <v>3647.1</v>
      </c>
      <c r="O829" s="1715">
        <v>3045.45</v>
      </c>
      <c r="P829" s="1788">
        <f t="shared" si="188"/>
        <v>0.83503331414000159</v>
      </c>
      <c r="Q829" s="1715">
        <v>601.65</v>
      </c>
      <c r="R829" s="1788">
        <f t="shared" si="189"/>
        <v>0.16496668585999835</v>
      </c>
      <c r="S829" s="1775">
        <f t="shared" si="190"/>
        <v>24.065999999999999</v>
      </c>
      <c r="T829" s="1750"/>
      <c r="U829" s="1715">
        <f t="shared" si="191"/>
        <v>0</v>
      </c>
      <c r="V829" s="1715">
        <f t="shared" si="192"/>
        <v>0</v>
      </c>
      <c r="W829" s="1715">
        <f t="shared" si="193"/>
        <v>5531</v>
      </c>
      <c r="X829" s="1718">
        <v>5256.98</v>
      </c>
      <c r="Y829" s="1729">
        <v>616459</v>
      </c>
      <c r="Z829" s="1720">
        <v>42646</v>
      </c>
      <c r="AA829" s="1778" t="s">
        <v>213</v>
      </c>
      <c r="AB829" s="1778"/>
      <c r="AC829" s="1715">
        <v>274.02</v>
      </c>
      <c r="AD829" s="1713">
        <v>616545</v>
      </c>
      <c r="AE829" s="1723">
        <v>42671</v>
      </c>
      <c r="AF829" s="1779" t="s">
        <v>213</v>
      </c>
    </row>
    <row r="830" spans="1:32" s="1713" customFormat="1" x14ac:dyDescent="0.2">
      <c r="A830" s="1801">
        <v>2016533</v>
      </c>
      <c r="B830" s="1727"/>
      <c r="C830" s="1727">
        <v>546216</v>
      </c>
      <c r="D830" s="1713" t="s">
        <v>68</v>
      </c>
      <c r="E830" s="1713">
        <v>1</v>
      </c>
      <c r="F830" s="1713">
        <v>7</v>
      </c>
      <c r="G830" s="1713">
        <v>6</v>
      </c>
      <c r="H830" s="1713">
        <v>2</v>
      </c>
      <c r="I830" s="1728">
        <v>1</v>
      </c>
      <c r="J830" s="1728">
        <v>1</v>
      </c>
      <c r="K830" s="1853" t="s">
        <v>1308</v>
      </c>
      <c r="L830" s="1715">
        <v>1534.43</v>
      </c>
      <c r="M830" s="1715">
        <v>1753</v>
      </c>
      <c r="N830" s="1715">
        <f t="shared" si="187"/>
        <v>1191.24</v>
      </c>
      <c r="O830" s="1715">
        <v>874.89</v>
      </c>
      <c r="P830" s="1788">
        <f t="shared" si="188"/>
        <v>0.73443638561498936</v>
      </c>
      <c r="Q830" s="1715">
        <v>316.35000000000002</v>
      </c>
      <c r="R830" s="1788">
        <f t="shared" si="189"/>
        <v>0.26556361438501058</v>
      </c>
      <c r="S830" s="1775">
        <f t="shared" si="190"/>
        <v>12.654000000000002</v>
      </c>
      <c r="T830" s="1750"/>
      <c r="U830" s="1715">
        <f t="shared" si="191"/>
        <v>0</v>
      </c>
      <c r="V830" s="1715">
        <f t="shared" si="192"/>
        <v>0</v>
      </c>
      <c r="W830" s="1715">
        <f t="shared" si="193"/>
        <v>1534.43</v>
      </c>
      <c r="X830" s="1718">
        <v>1534.43</v>
      </c>
      <c r="Y830" s="1729">
        <v>616460</v>
      </c>
      <c r="Z830" s="1720">
        <v>42646</v>
      </c>
      <c r="AA830" s="1778" t="s">
        <v>213</v>
      </c>
      <c r="AB830" s="1778"/>
      <c r="AC830" s="1715"/>
      <c r="AE830" s="1723"/>
      <c r="AF830" s="1779"/>
    </row>
    <row r="831" spans="1:32" s="1713" customFormat="1" x14ac:dyDescent="0.2">
      <c r="A831" s="1801">
        <v>2016534</v>
      </c>
      <c r="B831" s="1727"/>
      <c r="C831" s="1727">
        <v>598016</v>
      </c>
      <c r="D831" s="1713" t="s">
        <v>68</v>
      </c>
      <c r="E831" s="1713">
        <v>1</v>
      </c>
      <c r="F831" s="1713">
        <v>9</v>
      </c>
      <c r="G831" s="1713">
        <v>4</v>
      </c>
      <c r="H831" s="1713">
        <v>3</v>
      </c>
      <c r="I831" s="1728">
        <v>1</v>
      </c>
      <c r="J831" s="1728">
        <v>1</v>
      </c>
      <c r="K831" s="1853" t="s">
        <v>1308</v>
      </c>
      <c r="L831" s="1715">
        <v>3267.73</v>
      </c>
      <c r="M831" s="1715">
        <v>3258</v>
      </c>
      <c r="N831" s="1715">
        <f t="shared" ref="N831:N890" si="194">O831+Q831</f>
        <v>2209.75</v>
      </c>
      <c r="O831" s="1715">
        <v>1731.85</v>
      </c>
      <c r="P831" s="1788">
        <f t="shared" ref="P831:P890" si="195">IF(N831&lt;=0,"",O831/N831)</f>
        <v>0.78373119131123425</v>
      </c>
      <c r="Q831" s="1715">
        <v>477.9</v>
      </c>
      <c r="R831" s="1788">
        <f t="shared" ref="R831:R890" si="196">IF(N831&lt;=0,"",Q831/N831)</f>
        <v>0.21626880868876569</v>
      </c>
      <c r="S831" s="1775">
        <f t="shared" ref="S831:S891" si="197">Q831/$S$1</f>
        <v>19.116</v>
      </c>
      <c r="T831" s="1750"/>
      <c r="U831" s="1715">
        <f t="shared" ref="U831:U891" si="198">((1-I831)*O831)+((1-J831)*Q831)</f>
        <v>0</v>
      </c>
      <c r="V831" s="1715">
        <f t="shared" ref="V831:V891" si="199">L831-W831</f>
        <v>0</v>
      </c>
      <c r="W831" s="1715">
        <f t="shared" si="193"/>
        <v>3267.73</v>
      </c>
      <c r="X831" s="1718">
        <v>3267.73</v>
      </c>
      <c r="Y831" s="1729">
        <v>616461</v>
      </c>
      <c r="Z831" s="1720">
        <v>42646</v>
      </c>
      <c r="AA831" s="1778" t="s">
        <v>213</v>
      </c>
      <c r="AB831" s="1778"/>
      <c r="AC831" s="1715"/>
      <c r="AE831" s="1723"/>
      <c r="AF831" s="1779"/>
    </row>
    <row r="832" spans="1:32" s="1713" customFormat="1" x14ac:dyDescent="0.2">
      <c r="A832" s="1801">
        <v>2016535</v>
      </c>
      <c r="B832" s="1727"/>
      <c r="C832" s="1727">
        <v>606716</v>
      </c>
      <c r="D832" s="1713" t="s">
        <v>68</v>
      </c>
      <c r="E832" s="1713">
        <v>1</v>
      </c>
      <c r="F832" s="1713">
        <v>10</v>
      </c>
      <c r="G832" s="1713">
        <v>7</v>
      </c>
      <c r="H832" s="1713">
        <v>4</v>
      </c>
      <c r="I832" s="1728">
        <v>1</v>
      </c>
      <c r="J832" s="1728">
        <v>1</v>
      </c>
      <c r="K832" s="1853" t="s">
        <v>1308</v>
      </c>
      <c r="L832" s="1715">
        <v>3318.95</v>
      </c>
      <c r="M832" s="1715">
        <v>3458</v>
      </c>
      <c r="N832" s="1715">
        <f t="shared" si="194"/>
        <v>2353.4300000000003</v>
      </c>
      <c r="O832" s="1715">
        <v>1771.13</v>
      </c>
      <c r="P832" s="1788">
        <f t="shared" si="195"/>
        <v>0.75257390277169911</v>
      </c>
      <c r="Q832" s="1715">
        <v>582.29999999999995</v>
      </c>
      <c r="R832" s="1788">
        <f t="shared" si="196"/>
        <v>0.24742609722830078</v>
      </c>
      <c r="S832" s="1775">
        <f t="shared" si="197"/>
        <v>23.291999999999998</v>
      </c>
      <c r="T832" s="1750"/>
      <c r="U832" s="1715">
        <f t="shared" si="198"/>
        <v>0</v>
      </c>
      <c r="V832" s="1715">
        <f t="shared" si="199"/>
        <v>0</v>
      </c>
      <c r="W832" s="1715">
        <f t="shared" si="193"/>
        <v>3318.95</v>
      </c>
      <c r="X832" s="1718">
        <v>3318.95</v>
      </c>
      <c r="Y832" s="1729">
        <v>616462</v>
      </c>
      <c r="Z832" s="1720">
        <v>42646</v>
      </c>
      <c r="AA832" s="1778" t="s">
        <v>213</v>
      </c>
      <c r="AB832" s="1778"/>
      <c r="AC832" s="1715"/>
      <c r="AE832" s="1723"/>
      <c r="AF832" s="1779"/>
    </row>
    <row r="833" spans="1:28" s="1713" customFormat="1" x14ac:dyDescent="0.2">
      <c r="A833" s="1801">
        <v>2016536</v>
      </c>
      <c r="B833" s="1727"/>
      <c r="C833" s="1727" t="s">
        <v>1932</v>
      </c>
      <c r="D833" s="1713" t="s">
        <v>68</v>
      </c>
      <c r="E833" s="1713">
        <v>1</v>
      </c>
      <c r="F833" s="1713">
        <v>2</v>
      </c>
      <c r="G833" s="1713">
        <v>1</v>
      </c>
      <c r="H833" s="1713">
        <v>1</v>
      </c>
      <c r="I833" s="1728">
        <v>1</v>
      </c>
      <c r="J833" s="1728">
        <v>1</v>
      </c>
      <c r="K833" s="1853" t="s">
        <v>1308</v>
      </c>
      <c r="L833" s="1715">
        <v>536.08000000000004</v>
      </c>
      <c r="M833" s="1715">
        <v>624</v>
      </c>
      <c r="N833" s="1715">
        <f t="shared" si="194"/>
        <v>421.16</v>
      </c>
      <c r="O833" s="1715">
        <v>292.91000000000003</v>
      </c>
      <c r="P833" s="1788">
        <f t="shared" si="195"/>
        <v>0.69548390160509077</v>
      </c>
      <c r="Q833" s="1715">
        <v>128.25</v>
      </c>
      <c r="R833" s="1788">
        <f t="shared" si="196"/>
        <v>0.30451609839490928</v>
      </c>
      <c r="S833" s="1775">
        <f t="shared" si="197"/>
        <v>5.13</v>
      </c>
      <c r="T833" s="1750"/>
      <c r="U833" s="1715">
        <f t="shared" si="198"/>
        <v>0</v>
      </c>
      <c r="V833" s="1715">
        <f t="shared" si="199"/>
        <v>0</v>
      </c>
      <c r="W833" s="1715">
        <f t="shared" si="193"/>
        <v>536.08000000000004</v>
      </c>
      <c r="X833" s="1718">
        <v>536.08000000000004</v>
      </c>
      <c r="Y833" s="1729">
        <v>616463</v>
      </c>
      <c r="Z833" s="1720">
        <v>42646</v>
      </c>
      <c r="AA833" s="1778" t="s">
        <v>213</v>
      </c>
      <c r="AB833" s="1875"/>
    </row>
    <row r="834" spans="1:28" s="1713" customFormat="1" x14ac:dyDescent="0.2">
      <c r="A834" s="1801">
        <v>2016537</v>
      </c>
      <c r="B834" s="1727"/>
      <c r="C834" s="1727">
        <v>606816</v>
      </c>
      <c r="D834" s="1713" t="s">
        <v>68</v>
      </c>
      <c r="E834" s="1713">
        <v>1</v>
      </c>
      <c r="F834" s="1713">
        <v>11</v>
      </c>
      <c r="G834" s="1713">
        <v>8</v>
      </c>
      <c r="H834" s="1713">
        <v>4</v>
      </c>
      <c r="I834" s="1728">
        <v>1</v>
      </c>
      <c r="J834" s="1728">
        <v>1</v>
      </c>
      <c r="K834" s="1853" t="s">
        <v>1308</v>
      </c>
      <c r="L834" s="1715">
        <v>3906.43</v>
      </c>
      <c r="M834" s="1715">
        <v>3866</v>
      </c>
      <c r="N834" s="1715">
        <f t="shared" si="194"/>
        <v>2599.71</v>
      </c>
      <c r="O834" s="1715">
        <v>1988.61</v>
      </c>
      <c r="P834" s="1788">
        <f t="shared" si="195"/>
        <v>0.76493531970873674</v>
      </c>
      <c r="Q834" s="1715">
        <v>611.1</v>
      </c>
      <c r="R834" s="1788">
        <f t="shared" si="196"/>
        <v>0.23506468029126326</v>
      </c>
      <c r="S834" s="1775">
        <f t="shared" si="197"/>
        <v>24.444000000000003</v>
      </c>
      <c r="T834" s="1750"/>
      <c r="U834" s="1715">
        <f t="shared" si="198"/>
        <v>0</v>
      </c>
      <c r="V834" s="1715">
        <f t="shared" si="199"/>
        <v>0</v>
      </c>
      <c r="W834" s="1715">
        <f t="shared" si="193"/>
        <v>3906.43</v>
      </c>
      <c r="X834" s="1718">
        <v>3906.43</v>
      </c>
      <c r="Y834" s="1729">
        <v>616464</v>
      </c>
      <c r="Z834" s="1720">
        <v>42646</v>
      </c>
      <c r="AA834" s="1778" t="s">
        <v>213</v>
      </c>
      <c r="AB834" s="1875"/>
    </row>
    <row r="835" spans="1:28" s="1713" customFormat="1" x14ac:dyDescent="0.2">
      <c r="A835" s="1801">
        <v>2016538</v>
      </c>
      <c r="B835" s="1727"/>
      <c r="C835" s="1727">
        <v>606916</v>
      </c>
      <c r="D835" s="1713" t="s">
        <v>68</v>
      </c>
      <c r="E835" s="1713">
        <v>1</v>
      </c>
      <c r="F835" s="1713">
        <v>9</v>
      </c>
      <c r="G835" s="1713">
        <v>5</v>
      </c>
      <c r="H835" s="1713">
        <v>4</v>
      </c>
      <c r="I835" s="1728">
        <v>1</v>
      </c>
      <c r="J835" s="1728">
        <v>1</v>
      </c>
      <c r="K835" s="1853" t="s">
        <v>1308</v>
      </c>
      <c r="L835" s="1715">
        <v>3666.28</v>
      </c>
      <c r="M835" s="1715">
        <v>3477</v>
      </c>
      <c r="N835" s="1715">
        <f t="shared" si="194"/>
        <v>2334.7600000000002</v>
      </c>
      <c r="O835" s="1715">
        <v>1854.16</v>
      </c>
      <c r="P835" s="1788">
        <f t="shared" si="195"/>
        <v>0.79415443129058227</v>
      </c>
      <c r="Q835" s="1715">
        <v>480.6</v>
      </c>
      <c r="R835" s="1788">
        <f t="shared" si="196"/>
        <v>0.20584556870941767</v>
      </c>
      <c r="S835" s="1775">
        <f t="shared" si="197"/>
        <v>19.224</v>
      </c>
      <c r="T835" s="1750"/>
      <c r="U835" s="1715">
        <f t="shared" si="198"/>
        <v>0</v>
      </c>
      <c r="V835" s="1715">
        <f t="shared" si="199"/>
        <v>0</v>
      </c>
      <c r="W835" s="1715">
        <f t="shared" si="193"/>
        <v>3666.28</v>
      </c>
      <c r="X835" s="1718">
        <v>3666.28</v>
      </c>
      <c r="Y835" s="1729">
        <v>616465</v>
      </c>
      <c r="Z835" s="1720">
        <v>42646</v>
      </c>
      <c r="AA835" s="1778" t="s">
        <v>213</v>
      </c>
      <c r="AB835" s="1875"/>
    </row>
    <row r="836" spans="1:28" s="1713" customFormat="1" x14ac:dyDescent="0.2">
      <c r="A836" s="1801">
        <v>2016539</v>
      </c>
      <c r="B836" s="1727"/>
      <c r="C836" s="1727">
        <v>607316</v>
      </c>
      <c r="D836" s="1713" t="s">
        <v>68</v>
      </c>
      <c r="E836" s="1713">
        <v>1</v>
      </c>
      <c r="F836" s="1713">
        <v>8</v>
      </c>
      <c r="G836" s="1713">
        <v>5</v>
      </c>
      <c r="H836" s="1713">
        <v>3</v>
      </c>
      <c r="I836" s="1728">
        <v>1</v>
      </c>
      <c r="J836" s="1728">
        <v>1</v>
      </c>
      <c r="K836" s="1853" t="s">
        <v>1308</v>
      </c>
      <c r="L836" s="1715">
        <v>2537.9</v>
      </c>
      <c r="M836" s="1715">
        <v>2579</v>
      </c>
      <c r="N836" s="1715">
        <f t="shared" si="194"/>
        <v>1756.62</v>
      </c>
      <c r="O836" s="1715">
        <v>1359.27</v>
      </c>
      <c r="P836" s="1788">
        <f t="shared" si="195"/>
        <v>0.77379854493288247</v>
      </c>
      <c r="Q836" s="1715">
        <v>397.35</v>
      </c>
      <c r="R836" s="1788">
        <f t="shared" si="196"/>
        <v>0.22620145506711756</v>
      </c>
      <c r="S836" s="1775">
        <f t="shared" si="197"/>
        <v>15.894</v>
      </c>
      <c r="T836" s="1750"/>
      <c r="U836" s="1715">
        <f t="shared" si="198"/>
        <v>0</v>
      </c>
      <c r="V836" s="1715">
        <f>L836-W836</f>
        <v>0</v>
      </c>
      <c r="W836" s="1715">
        <f t="shared" si="193"/>
        <v>2537.9</v>
      </c>
      <c r="X836" s="1718">
        <v>2537.9</v>
      </c>
      <c r="Y836" s="1729">
        <v>616466</v>
      </c>
      <c r="Z836" s="1720">
        <v>42646</v>
      </c>
      <c r="AA836" s="1778" t="s">
        <v>213</v>
      </c>
      <c r="AB836" s="1875"/>
    </row>
    <row r="837" spans="1:28" s="1713" customFormat="1" x14ac:dyDescent="0.2">
      <c r="A837" s="1801">
        <v>2016540</v>
      </c>
      <c r="B837" s="1727"/>
      <c r="C837" s="1727">
        <v>515216</v>
      </c>
      <c r="D837" s="1713" t="s">
        <v>68</v>
      </c>
      <c r="E837" s="1713">
        <v>1</v>
      </c>
      <c r="F837" s="1713">
        <v>8</v>
      </c>
      <c r="G837" s="1713">
        <v>5</v>
      </c>
      <c r="H837" s="1713">
        <v>3</v>
      </c>
      <c r="I837" s="1728">
        <v>1</v>
      </c>
      <c r="J837" s="1728">
        <v>1</v>
      </c>
      <c r="K837" s="1853" t="s">
        <v>1308</v>
      </c>
      <c r="L837" s="1715">
        <v>2161.73</v>
      </c>
      <c r="M837" s="1715">
        <v>2239</v>
      </c>
      <c r="N837" s="1715">
        <f t="shared" si="194"/>
        <v>1519.4</v>
      </c>
      <c r="O837" s="1715">
        <v>1122.95</v>
      </c>
      <c r="P837" s="1788">
        <f t="shared" si="195"/>
        <v>0.73907463472423318</v>
      </c>
      <c r="Q837" s="1715">
        <v>396.45</v>
      </c>
      <c r="R837" s="1788">
        <f t="shared" si="196"/>
        <v>0.26092536527576671</v>
      </c>
      <c r="S837" s="1775">
        <f t="shared" si="197"/>
        <v>15.857999999999999</v>
      </c>
      <c r="T837" s="1750"/>
      <c r="U837" s="1715">
        <f t="shared" si="198"/>
        <v>0</v>
      </c>
      <c r="V837" s="1715">
        <f t="shared" si="199"/>
        <v>0</v>
      </c>
      <c r="W837" s="1715">
        <f t="shared" si="193"/>
        <v>2161.73</v>
      </c>
      <c r="X837" s="1718">
        <v>2161.73</v>
      </c>
      <c r="Y837" s="1729">
        <v>616467</v>
      </c>
      <c r="Z837" s="1720">
        <v>42646</v>
      </c>
      <c r="AA837" s="1778" t="s">
        <v>213</v>
      </c>
      <c r="AB837" s="1875"/>
    </row>
    <row r="838" spans="1:28" s="1713" customFormat="1" x14ac:dyDescent="0.2">
      <c r="A838" s="1801">
        <v>2016541</v>
      </c>
      <c r="B838" s="1727"/>
      <c r="C838" s="1727">
        <v>515316</v>
      </c>
      <c r="D838" s="1713" t="s">
        <v>68</v>
      </c>
      <c r="E838" s="1713">
        <v>1</v>
      </c>
      <c r="F838" s="1713">
        <v>8</v>
      </c>
      <c r="G838" s="1713">
        <v>5</v>
      </c>
      <c r="H838" s="1713">
        <v>3</v>
      </c>
      <c r="I838" s="1728">
        <v>1</v>
      </c>
      <c r="J838" s="1728">
        <v>1</v>
      </c>
      <c r="K838" s="1853" t="s">
        <v>1308</v>
      </c>
      <c r="L838" s="1715">
        <v>2161.73</v>
      </c>
      <c r="M838" s="1715">
        <v>2239</v>
      </c>
      <c r="N838" s="1715">
        <f>O838+Q838</f>
        <v>1519.4</v>
      </c>
      <c r="O838" s="1715">
        <v>1122.95</v>
      </c>
      <c r="P838" s="1788">
        <f>IF(N838&lt;=0,"",O838/N838)</f>
        <v>0.73907463472423318</v>
      </c>
      <c r="Q838" s="1715">
        <v>396.45</v>
      </c>
      <c r="R838" s="1788">
        <f>IF(N838&lt;=0,"",Q838/N838)</f>
        <v>0.26092536527576671</v>
      </c>
      <c r="S838" s="1775">
        <f>Q838/$S$1</f>
        <v>15.857999999999999</v>
      </c>
      <c r="T838" s="1750"/>
      <c r="U838" s="1715">
        <f>((1-I838)*O838)+((1-J838)*Q838)</f>
        <v>0</v>
      </c>
      <c r="V838" s="1715">
        <f>L838-W838</f>
        <v>0</v>
      </c>
      <c r="W838" s="1715">
        <f t="shared" si="193"/>
        <v>2161.73</v>
      </c>
      <c r="X838" s="1718">
        <v>2161.73</v>
      </c>
      <c r="Y838" s="1729">
        <v>616468</v>
      </c>
      <c r="Z838" s="1720">
        <v>42646</v>
      </c>
      <c r="AA838" s="1778" t="s">
        <v>213</v>
      </c>
      <c r="AB838" s="1875"/>
    </row>
    <row r="839" spans="1:28" s="1713" customFormat="1" x14ac:dyDescent="0.2">
      <c r="A839" s="1801">
        <v>2016542</v>
      </c>
      <c r="B839" s="1727"/>
      <c r="C839" s="1727" t="s">
        <v>1940</v>
      </c>
      <c r="D839" s="1713" t="s">
        <v>489</v>
      </c>
      <c r="E839" s="1713">
        <v>1</v>
      </c>
      <c r="F839" s="1713">
        <v>1</v>
      </c>
      <c r="G839" s="1713">
        <v>0</v>
      </c>
      <c r="H839" s="1713">
        <v>1</v>
      </c>
      <c r="I839" s="1728">
        <v>1</v>
      </c>
      <c r="J839" s="1728">
        <v>1</v>
      </c>
      <c r="K839" s="1853"/>
      <c r="L839" s="1715">
        <v>627.86</v>
      </c>
      <c r="M839" s="1715"/>
      <c r="N839" s="1715">
        <f t="shared" si="194"/>
        <v>0</v>
      </c>
      <c r="O839" s="1715">
        <v>0</v>
      </c>
      <c r="P839" s="1788" t="str">
        <f t="shared" si="195"/>
        <v/>
      </c>
      <c r="Q839" s="1715">
        <v>0</v>
      </c>
      <c r="R839" s="1788" t="str">
        <f t="shared" si="196"/>
        <v/>
      </c>
      <c r="S839" s="1775">
        <f t="shared" si="197"/>
        <v>0</v>
      </c>
      <c r="T839" s="1750"/>
      <c r="U839" s="1715">
        <f t="shared" si="198"/>
        <v>0</v>
      </c>
      <c r="V839" s="1715">
        <f t="shared" si="199"/>
        <v>0</v>
      </c>
      <c r="W839" s="1715">
        <f t="shared" si="193"/>
        <v>627.86</v>
      </c>
      <c r="X839" s="1718">
        <v>627.86</v>
      </c>
      <c r="Y839" s="1729">
        <v>616539</v>
      </c>
      <c r="Z839" s="1720">
        <v>42660</v>
      </c>
      <c r="AA839" s="1778" t="s">
        <v>213</v>
      </c>
      <c r="AB839" s="1875"/>
    </row>
    <row r="840" spans="1:28" s="1713" customFormat="1" x14ac:dyDescent="0.2">
      <c r="A840" s="1801" t="s">
        <v>1948</v>
      </c>
      <c r="B840" s="1727"/>
      <c r="C840" s="1727" t="s">
        <v>1949</v>
      </c>
      <c r="D840" s="1713" t="s">
        <v>489</v>
      </c>
      <c r="E840" s="1713">
        <v>0</v>
      </c>
      <c r="F840" s="1713">
        <v>0</v>
      </c>
      <c r="G840" s="1713">
        <v>0</v>
      </c>
      <c r="H840" s="1713">
        <v>0</v>
      </c>
      <c r="I840" s="1728">
        <v>1</v>
      </c>
      <c r="J840" s="1728">
        <v>1</v>
      </c>
      <c r="K840" s="1853"/>
      <c r="L840" s="1715">
        <v>210.54</v>
      </c>
      <c r="M840" s="1715"/>
      <c r="N840" s="1715">
        <f t="shared" si="194"/>
        <v>97.77</v>
      </c>
      <c r="O840" s="1715">
        <v>97.77</v>
      </c>
      <c r="P840" s="1788">
        <f t="shared" si="195"/>
        <v>1</v>
      </c>
      <c r="Q840" s="1715">
        <v>0</v>
      </c>
      <c r="R840" s="1788">
        <f t="shared" si="196"/>
        <v>0</v>
      </c>
      <c r="S840" s="1775">
        <f t="shared" si="197"/>
        <v>0</v>
      </c>
      <c r="T840" s="1750"/>
      <c r="U840" s="1715">
        <f t="shared" si="198"/>
        <v>0</v>
      </c>
      <c r="V840" s="1715">
        <f t="shared" si="199"/>
        <v>0</v>
      </c>
      <c r="W840" s="1715">
        <f t="shared" si="193"/>
        <v>210.54</v>
      </c>
      <c r="X840" s="1718">
        <v>210.54</v>
      </c>
      <c r="Y840" s="1729">
        <v>616676</v>
      </c>
      <c r="Z840" s="1720">
        <v>42702</v>
      </c>
      <c r="AA840" s="1778" t="s">
        <v>213</v>
      </c>
      <c r="AB840" s="1875"/>
    </row>
    <row r="841" spans="1:28" s="1713" customFormat="1" x14ac:dyDescent="0.2">
      <c r="A841" s="1801" t="s">
        <v>1957</v>
      </c>
      <c r="B841" s="1727"/>
      <c r="C841" s="1727" t="s">
        <v>2108</v>
      </c>
      <c r="D841" s="1713" t="s">
        <v>68</v>
      </c>
      <c r="E841" s="1713">
        <v>0</v>
      </c>
      <c r="F841" s="1713">
        <v>0</v>
      </c>
      <c r="G841" s="1713">
        <v>0</v>
      </c>
      <c r="H841" s="1713">
        <v>0</v>
      </c>
      <c r="I841" s="1728">
        <v>1</v>
      </c>
      <c r="J841" s="1728">
        <v>1</v>
      </c>
      <c r="K841" s="1853"/>
      <c r="L841" s="1715">
        <v>110.77</v>
      </c>
      <c r="M841" s="1715"/>
      <c r="N841" s="1715">
        <f t="shared" si="194"/>
        <v>28.59</v>
      </c>
      <c r="O841" s="1715">
        <v>3.59</v>
      </c>
      <c r="P841" s="1788">
        <f t="shared" si="195"/>
        <v>0.12556838055264077</v>
      </c>
      <c r="Q841" s="1715">
        <v>25</v>
      </c>
      <c r="R841" s="1788">
        <f t="shared" si="196"/>
        <v>0.87443161944735925</v>
      </c>
      <c r="S841" s="1775">
        <f t="shared" si="197"/>
        <v>1</v>
      </c>
      <c r="T841" s="1750"/>
      <c r="U841" s="1715">
        <f t="shared" si="198"/>
        <v>0</v>
      </c>
      <c r="V841" s="1715">
        <f t="shared" si="199"/>
        <v>0</v>
      </c>
      <c r="W841" s="1715">
        <f t="shared" si="193"/>
        <v>110.77</v>
      </c>
      <c r="X841" s="1718">
        <v>110.77</v>
      </c>
      <c r="Y841" s="1729">
        <v>616491</v>
      </c>
      <c r="Z841" s="1720">
        <v>42660</v>
      </c>
      <c r="AA841" s="1778" t="s">
        <v>213</v>
      </c>
      <c r="AB841" s="1875"/>
    </row>
    <row r="842" spans="1:28" s="1713" customFormat="1" x14ac:dyDescent="0.2">
      <c r="A842" s="1801" t="s">
        <v>1958</v>
      </c>
      <c r="B842" s="1727"/>
      <c r="C842" s="1727" t="s">
        <v>1959</v>
      </c>
      <c r="D842" s="1713" t="s">
        <v>68</v>
      </c>
      <c r="E842" s="1713">
        <v>0</v>
      </c>
      <c r="F842" s="1713">
        <v>0</v>
      </c>
      <c r="G842" s="1713">
        <v>0</v>
      </c>
      <c r="H842" s="1713">
        <v>0</v>
      </c>
      <c r="I842" s="1728">
        <v>1</v>
      </c>
      <c r="J842" s="1728">
        <v>1</v>
      </c>
      <c r="K842" s="1853"/>
      <c r="L842" s="1715">
        <v>140</v>
      </c>
      <c r="M842" s="1715"/>
      <c r="N842" s="1715">
        <f t="shared" si="194"/>
        <v>70</v>
      </c>
      <c r="O842" s="1715">
        <v>45</v>
      </c>
      <c r="P842" s="1788">
        <f t="shared" si="195"/>
        <v>0.6428571428571429</v>
      </c>
      <c r="Q842" s="1715">
        <v>25</v>
      </c>
      <c r="R842" s="1788">
        <f t="shared" si="196"/>
        <v>0.35714285714285715</v>
      </c>
      <c r="S842" s="1775">
        <f t="shared" si="197"/>
        <v>1</v>
      </c>
      <c r="T842" s="1750"/>
      <c r="U842" s="1715">
        <f t="shared" si="198"/>
        <v>0</v>
      </c>
      <c r="V842" s="1715">
        <f t="shared" si="199"/>
        <v>0</v>
      </c>
      <c r="W842" s="1715">
        <f t="shared" si="193"/>
        <v>140</v>
      </c>
      <c r="X842" s="1718">
        <v>140</v>
      </c>
      <c r="Y842" s="1729">
        <v>616491</v>
      </c>
      <c r="Z842" s="1720">
        <v>42660</v>
      </c>
      <c r="AA842" s="1778" t="s">
        <v>213</v>
      </c>
      <c r="AB842" s="1875"/>
    </row>
    <row r="843" spans="1:28" s="1713" customFormat="1" x14ac:dyDescent="0.2">
      <c r="A843" s="1801" t="s">
        <v>1961</v>
      </c>
      <c r="B843" s="1727"/>
      <c r="C843" s="1727" t="s">
        <v>1962</v>
      </c>
      <c r="D843" s="1713" t="s">
        <v>68</v>
      </c>
      <c r="E843" s="1713">
        <v>0</v>
      </c>
      <c r="F843" s="1713">
        <v>0</v>
      </c>
      <c r="G843" s="1713">
        <v>0</v>
      </c>
      <c r="H843" s="1713">
        <v>0</v>
      </c>
      <c r="I843" s="1728">
        <v>1</v>
      </c>
      <c r="J843" s="1728">
        <v>1</v>
      </c>
      <c r="K843" s="1853"/>
      <c r="L843" s="1715">
        <v>54</v>
      </c>
      <c r="M843" s="1715"/>
      <c r="N843" s="1715">
        <f t="shared" si="194"/>
        <v>18</v>
      </c>
      <c r="O843" s="1715">
        <v>18</v>
      </c>
      <c r="P843" s="1788">
        <f t="shared" si="195"/>
        <v>1</v>
      </c>
      <c r="Q843" s="1715">
        <v>0</v>
      </c>
      <c r="R843" s="1788">
        <f t="shared" si="196"/>
        <v>0</v>
      </c>
      <c r="S843" s="1775">
        <f t="shared" si="197"/>
        <v>0</v>
      </c>
      <c r="T843" s="1750"/>
      <c r="U843" s="1715">
        <f t="shared" si="198"/>
        <v>0</v>
      </c>
      <c r="V843" s="1715">
        <f t="shared" si="199"/>
        <v>0</v>
      </c>
      <c r="W843" s="1715">
        <f t="shared" si="193"/>
        <v>54</v>
      </c>
      <c r="X843" s="1718">
        <v>54</v>
      </c>
      <c r="Y843" s="1729">
        <v>616491</v>
      </c>
      <c r="Z843" s="1720">
        <v>42660</v>
      </c>
      <c r="AA843" s="1778" t="s">
        <v>213</v>
      </c>
      <c r="AB843" s="1875"/>
    </row>
    <row r="844" spans="1:28" s="1713" customFormat="1" x14ac:dyDescent="0.2">
      <c r="A844" s="1801">
        <v>2016547</v>
      </c>
      <c r="B844" s="1727"/>
      <c r="C844" s="1727" t="s">
        <v>1577</v>
      </c>
      <c r="D844" s="1713" t="s">
        <v>1575</v>
      </c>
      <c r="E844" s="1713">
        <v>1</v>
      </c>
      <c r="F844" s="1713">
        <v>1</v>
      </c>
      <c r="G844" s="1713">
        <v>1</v>
      </c>
      <c r="H844" s="1713">
        <v>0</v>
      </c>
      <c r="I844" s="1728">
        <v>1</v>
      </c>
      <c r="J844" s="1728">
        <v>1</v>
      </c>
      <c r="K844" s="1853"/>
      <c r="L844" s="1715">
        <v>178.96</v>
      </c>
      <c r="M844" s="1715"/>
      <c r="N844" s="1715">
        <f t="shared" si="194"/>
        <v>99.08</v>
      </c>
      <c r="O844" s="1715">
        <v>65.78</v>
      </c>
      <c r="P844" s="1788">
        <f t="shared" si="195"/>
        <v>0.6639079531691563</v>
      </c>
      <c r="Q844" s="1715">
        <v>33.299999999999997</v>
      </c>
      <c r="R844" s="1788">
        <f t="shared" si="196"/>
        <v>0.33609204683084376</v>
      </c>
      <c r="S844" s="1775">
        <f t="shared" si="197"/>
        <v>1.3319999999999999</v>
      </c>
      <c r="T844" s="1750"/>
      <c r="U844" s="1715">
        <f t="shared" si="198"/>
        <v>0</v>
      </c>
      <c r="V844" s="1715">
        <f t="shared" si="199"/>
        <v>0</v>
      </c>
      <c r="W844" s="1715">
        <f t="shared" si="193"/>
        <v>178.96</v>
      </c>
      <c r="X844" s="1718">
        <v>178.96</v>
      </c>
      <c r="Y844" s="1729">
        <v>616666</v>
      </c>
      <c r="Z844" s="1720">
        <v>42702</v>
      </c>
      <c r="AA844" s="1778" t="s">
        <v>213</v>
      </c>
      <c r="AB844" s="1875"/>
    </row>
    <row r="845" spans="1:28" s="1713" customFormat="1" x14ac:dyDescent="0.2">
      <c r="A845" s="1801">
        <v>2016548</v>
      </c>
      <c r="B845" s="1727"/>
      <c r="C845" s="1727" t="s">
        <v>1964</v>
      </c>
      <c r="D845" s="1713" t="s">
        <v>1575</v>
      </c>
      <c r="E845" s="1713">
        <v>1</v>
      </c>
      <c r="F845" s="1713">
        <v>1</v>
      </c>
      <c r="G845" s="1713">
        <v>1</v>
      </c>
      <c r="H845" s="1713">
        <v>0</v>
      </c>
      <c r="I845" s="1728">
        <v>1</v>
      </c>
      <c r="J845" s="1728">
        <v>1</v>
      </c>
      <c r="K845" s="1853"/>
      <c r="L845" s="1715">
        <v>171.14</v>
      </c>
      <c r="M845" s="1715"/>
      <c r="N845" s="1715">
        <f t="shared" si="194"/>
        <v>95.08</v>
      </c>
      <c r="O845" s="1715">
        <v>61.78</v>
      </c>
      <c r="P845" s="1788">
        <f t="shared" si="195"/>
        <v>0.64976861590239798</v>
      </c>
      <c r="Q845" s="1715">
        <v>33.299999999999997</v>
      </c>
      <c r="R845" s="1788">
        <f t="shared" si="196"/>
        <v>0.35023138409760202</v>
      </c>
      <c r="S845" s="1775">
        <f t="shared" si="197"/>
        <v>1.3319999999999999</v>
      </c>
      <c r="T845" s="1750"/>
      <c r="U845" s="1715">
        <f t="shared" si="198"/>
        <v>0</v>
      </c>
      <c r="V845" s="1715">
        <f t="shared" si="199"/>
        <v>0</v>
      </c>
      <c r="W845" s="1715">
        <f t="shared" si="193"/>
        <v>171.14</v>
      </c>
      <c r="X845" s="1718">
        <v>171.14</v>
      </c>
      <c r="Y845" s="1729">
        <v>616667</v>
      </c>
      <c r="Z845" s="1720">
        <v>42702</v>
      </c>
      <c r="AA845" s="1778" t="s">
        <v>213</v>
      </c>
      <c r="AB845" s="1875"/>
    </row>
    <row r="846" spans="1:28" s="1713" customFormat="1" x14ac:dyDescent="0.2">
      <c r="A846" s="1801" t="s">
        <v>1966</v>
      </c>
      <c r="B846" s="1727"/>
      <c r="C846" s="1727" t="s">
        <v>1967</v>
      </c>
      <c r="D846" s="1713" t="s">
        <v>1968</v>
      </c>
      <c r="E846" s="1713">
        <v>0</v>
      </c>
      <c r="F846" s="1713">
        <v>0</v>
      </c>
      <c r="G846" s="1713">
        <v>0</v>
      </c>
      <c r="H846" s="1713">
        <v>0</v>
      </c>
      <c r="I846" s="1728">
        <v>1</v>
      </c>
      <c r="J846" s="1728">
        <v>1</v>
      </c>
      <c r="K846" s="1853"/>
      <c r="L846" s="1715">
        <v>62.34</v>
      </c>
      <c r="M846" s="1715"/>
      <c r="N846" s="1715">
        <f t="shared" si="194"/>
        <v>23.67</v>
      </c>
      <c r="O846" s="1715">
        <v>23.67</v>
      </c>
      <c r="P846" s="1788">
        <f t="shared" si="195"/>
        <v>1</v>
      </c>
      <c r="Q846" s="1715">
        <v>0</v>
      </c>
      <c r="R846" s="1788">
        <f t="shared" si="196"/>
        <v>0</v>
      </c>
      <c r="S846" s="1775">
        <f t="shared" si="197"/>
        <v>0</v>
      </c>
      <c r="T846" s="1750"/>
      <c r="U846" s="1715">
        <f t="shared" si="198"/>
        <v>0</v>
      </c>
      <c r="V846" s="1715">
        <f t="shared" si="199"/>
        <v>0</v>
      </c>
      <c r="W846" s="1715">
        <f t="shared" si="193"/>
        <v>62.34</v>
      </c>
      <c r="X846" s="1718">
        <v>62.34</v>
      </c>
      <c r="Y846" s="1729">
        <v>616491</v>
      </c>
      <c r="Z846" s="1720">
        <v>42660</v>
      </c>
      <c r="AA846" s="1778" t="s">
        <v>213</v>
      </c>
      <c r="AB846" s="1875"/>
    </row>
    <row r="847" spans="1:28" s="1713" customFormat="1" x14ac:dyDescent="0.2">
      <c r="A847" s="1801">
        <v>2016550</v>
      </c>
      <c r="B847" s="1727"/>
      <c r="C847" s="1727" t="s">
        <v>1354</v>
      </c>
      <c r="D847" s="1713" t="s">
        <v>614</v>
      </c>
      <c r="E847" s="1713">
        <v>1</v>
      </c>
      <c r="F847" s="1713">
        <v>1</v>
      </c>
      <c r="G847" s="1713">
        <v>0</v>
      </c>
      <c r="H847" s="1713">
        <v>1</v>
      </c>
      <c r="I847" s="1728">
        <v>1</v>
      </c>
      <c r="J847" s="1728">
        <v>1</v>
      </c>
      <c r="K847" s="1853"/>
      <c r="L847" s="1715">
        <v>479.75</v>
      </c>
      <c r="M847" s="1715"/>
      <c r="N847" s="1715">
        <f t="shared" si="194"/>
        <v>313.77999999999997</v>
      </c>
      <c r="O847" s="1715">
        <v>235.93</v>
      </c>
      <c r="P847" s="1788">
        <f t="shared" si="195"/>
        <v>0.75189623302951125</v>
      </c>
      <c r="Q847" s="1715">
        <v>77.849999999999994</v>
      </c>
      <c r="R847" s="1788">
        <f t="shared" si="196"/>
        <v>0.24810376697048889</v>
      </c>
      <c r="S847" s="1775">
        <f t="shared" si="197"/>
        <v>3.1139999999999999</v>
      </c>
      <c r="T847" s="1750"/>
      <c r="U847" s="1715">
        <f t="shared" si="198"/>
        <v>0</v>
      </c>
      <c r="V847" s="1715">
        <f t="shared" si="199"/>
        <v>0</v>
      </c>
      <c r="W847" s="1715">
        <f t="shared" si="193"/>
        <v>479.75</v>
      </c>
      <c r="X847" s="1718">
        <v>479.75</v>
      </c>
      <c r="Y847" s="1729">
        <v>616514</v>
      </c>
      <c r="Z847" s="1720">
        <v>42660</v>
      </c>
      <c r="AA847" s="1778" t="s">
        <v>213</v>
      </c>
      <c r="AB847" s="1875"/>
    </row>
    <row r="848" spans="1:28" s="1713" customFormat="1" x14ac:dyDescent="0.2">
      <c r="A848" s="1801" t="s">
        <v>1974</v>
      </c>
      <c r="B848" s="1727"/>
      <c r="C848" s="1727" t="s">
        <v>1971</v>
      </c>
      <c r="D848" s="1713" t="s">
        <v>68</v>
      </c>
      <c r="E848" s="1713">
        <v>0</v>
      </c>
      <c r="F848" s="1713">
        <v>0</v>
      </c>
      <c r="G848" s="1713">
        <v>0</v>
      </c>
      <c r="H848" s="1713">
        <v>0</v>
      </c>
      <c r="I848" s="1728">
        <v>1</v>
      </c>
      <c r="J848" s="1728">
        <v>1</v>
      </c>
      <c r="K848" s="1853"/>
      <c r="L848" s="1715">
        <v>56.86</v>
      </c>
      <c r="M848" s="1715"/>
      <c r="N848" s="1715">
        <f t="shared" si="194"/>
        <v>20.93</v>
      </c>
      <c r="O848" s="1715">
        <v>20.93</v>
      </c>
      <c r="P848" s="1788">
        <f t="shared" si="195"/>
        <v>1</v>
      </c>
      <c r="Q848" s="1715">
        <v>0</v>
      </c>
      <c r="R848" s="1788">
        <f t="shared" si="196"/>
        <v>0</v>
      </c>
      <c r="S848" s="1775">
        <f t="shared" si="197"/>
        <v>0</v>
      </c>
      <c r="T848" s="1750"/>
      <c r="U848" s="1715">
        <f t="shared" si="198"/>
        <v>0</v>
      </c>
      <c r="V848" s="1715">
        <f t="shared" si="199"/>
        <v>0</v>
      </c>
      <c r="W848" s="1715">
        <f t="shared" si="193"/>
        <v>56.86</v>
      </c>
      <c r="X848" s="1718">
        <v>56.86</v>
      </c>
      <c r="Y848" s="1729">
        <v>616612</v>
      </c>
      <c r="Z848" s="1720">
        <v>42688</v>
      </c>
      <c r="AA848" s="1778" t="s">
        <v>213</v>
      </c>
      <c r="AB848" s="1875"/>
    </row>
    <row r="849" spans="1:28" s="1713" customFormat="1" x14ac:dyDescent="0.2">
      <c r="A849" s="1801" t="s">
        <v>1972</v>
      </c>
      <c r="B849" s="1727"/>
      <c r="C849" s="1727" t="s">
        <v>1973</v>
      </c>
      <c r="D849" s="1713" t="s">
        <v>68</v>
      </c>
      <c r="E849" s="1713">
        <v>0</v>
      </c>
      <c r="F849" s="1713">
        <v>0</v>
      </c>
      <c r="G849" s="1713">
        <v>0</v>
      </c>
      <c r="H849" s="1713">
        <v>0</v>
      </c>
      <c r="I849" s="1728">
        <v>1</v>
      </c>
      <c r="J849" s="1728">
        <v>1</v>
      </c>
      <c r="K849" s="1853"/>
      <c r="L849" s="1715">
        <v>36.75</v>
      </c>
      <c r="M849" s="1715"/>
      <c r="N849" s="1715">
        <f t="shared" si="194"/>
        <v>10.88</v>
      </c>
      <c r="O849" s="1715">
        <v>10.88</v>
      </c>
      <c r="P849" s="1788">
        <f t="shared" si="195"/>
        <v>1</v>
      </c>
      <c r="Q849" s="1715">
        <v>0</v>
      </c>
      <c r="R849" s="1788">
        <f t="shared" si="196"/>
        <v>0</v>
      </c>
      <c r="S849" s="1775">
        <f t="shared" si="197"/>
        <v>0</v>
      </c>
      <c r="T849" s="1750"/>
      <c r="U849" s="1715">
        <f t="shared" si="198"/>
        <v>0</v>
      </c>
      <c r="V849" s="1715">
        <f t="shared" si="199"/>
        <v>0</v>
      </c>
      <c r="W849" s="1715">
        <f t="shared" si="193"/>
        <v>36.75</v>
      </c>
      <c r="X849" s="1718">
        <v>36.75</v>
      </c>
      <c r="Y849" s="1729">
        <v>616613</v>
      </c>
      <c r="Z849" s="1720">
        <v>42688</v>
      </c>
      <c r="AA849" s="1778" t="s">
        <v>213</v>
      </c>
      <c r="AB849" s="1875"/>
    </row>
    <row r="850" spans="1:28" s="1713" customFormat="1" x14ac:dyDescent="0.2">
      <c r="A850" s="1801" t="s">
        <v>1979</v>
      </c>
      <c r="B850" s="1727"/>
      <c r="C850" s="1727" t="s">
        <v>1978</v>
      </c>
      <c r="D850" s="1713" t="s">
        <v>489</v>
      </c>
      <c r="E850" s="1713">
        <v>1</v>
      </c>
      <c r="F850" s="1713">
        <v>13</v>
      </c>
      <c r="G850" s="1713">
        <v>0</v>
      </c>
      <c r="H850" s="1713">
        <v>0</v>
      </c>
      <c r="I850" s="1728">
        <v>1</v>
      </c>
      <c r="J850" s="1728">
        <v>1</v>
      </c>
      <c r="K850" s="1853"/>
      <c r="L850" s="1715">
        <v>1418.09</v>
      </c>
      <c r="M850" s="1715"/>
      <c r="N850" s="1715">
        <f t="shared" si="194"/>
        <v>1005.32</v>
      </c>
      <c r="O850" s="1715">
        <v>829.32</v>
      </c>
      <c r="P850" s="1788">
        <f t="shared" si="195"/>
        <v>0.82493136513746868</v>
      </c>
      <c r="Q850" s="1715">
        <v>176</v>
      </c>
      <c r="R850" s="1788">
        <f t="shared" si="196"/>
        <v>0.17506863486253132</v>
      </c>
      <c r="S850" s="1775">
        <f t="shared" si="197"/>
        <v>7.04</v>
      </c>
      <c r="T850" s="1750"/>
      <c r="U850" s="1715">
        <f t="shared" si="198"/>
        <v>0</v>
      </c>
      <c r="V850" s="1715">
        <f t="shared" si="199"/>
        <v>0</v>
      </c>
      <c r="W850" s="1715">
        <f t="shared" si="193"/>
        <v>1418.09</v>
      </c>
      <c r="X850" s="1718">
        <v>1418.09</v>
      </c>
      <c r="Y850" s="1729">
        <v>616582</v>
      </c>
      <c r="Z850" s="1720">
        <v>42676</v>
      </c>
      <c r="AA850" s="1778" t="s">
        <v>213</v>
      </c>
      <c r="AB850" s="1875"/>
    </row>
    <row r="851" spans="1:28" s="1713" customFormat="1" x14ac:dyDescent="0.2">
      <c r="A851" s="1801">
        <v>2016554</v>
      </c>
      <c r="B851" s="1727"/>
      <c r="C851" s="1727" t="s">
        <v>1980</v>
      </c>
      <c r="D851" s="1713" t="s">
        <v>68</v>
      </c>
      <c r="E851" s="1713">
        <v>0</v>
      </c>
      <c r="F851" s="1713">
        <v>0</v>
      </c>
      <c r="G851" s="1713">
        <v>0</v>
      </c>
      <c r="H851" s="1713">
        <v>0</v>
      </c>
      <c r="I851" s="1728">
        <v>1</v>
      </c>
      <c r="J851" s="1728">
        <v>1</v>
      </c>
      <c r="K851" s="1853"/>
      <c r="L851" s="1715">
        <v>52.38</v>
      </c>
      <c r="M851" s="1715"/>
      <c r="N851" s="1715">
        <f t="shared" si="194"/>
        <v>18.690000000000001</v>
      </c>
      <c r="O851" s="1715">
        <v>18.690000000000001</v>
      </c>
      <c r="P851" s="1788">
        <f t="shared" si="195"/>
        <v>1</v>
      </c>
      <c r="Q851" s="1715">
        <v>0</v>
      </c>
      <c r="R851" s="1788">
        <f t="shared" si="196"/>
        <v>0</v>
      </c>
      <c r="S851" s="1775">
        <f t="shared" si="197"/>
        <v>0</v>
      </c>
      <c r="T851" s="1750"/>
      <c r="U851" s="1715">
        <f t="shared" si="198"/>
        <v>0</v>
      </c>
      <c r="V851" s="1715">
        <f t="shared" si="199"/>
        <v>0</v>
      </c>
      <c r="W851" s="1715">
        <f t="shared" si="193"/>
        <v>52.38</v>
      </c>
      <c r="X851" s="1718">
        <v>52.38</v>
      </c>
      <c r="Y851" s="1729">
        <v>616614</v>
      </c>
      <c r="Z851" s="1720">
        <v>42688</v>
      </c>
      <c r="AA851" s="1778" t="s">
        <v>213</v>
      </c>
      <c r="AB851" s="1875"/>
    </row>
    <row r="852" spans="1:28" s="1713" customFormat="1" x14ac:dyDescent="0.2">
      <c r="A852" s="1801" t="s">
        <v>1982</v>
      </c>
      <c r="B852" s="1727"/>
      <c r="C852" s="1727" t="s">
        <v>1981</v>
      </c>
      <c r="D852" s="1713" t="s">
        <v>68</v>
      </c>
      <c r="E852" s="1713">
        <v>0</v>
      </c>
      <c r="F852" s="1713">
        <v>0</v>
      </c>
      <c r="G852" s="1713">
        <v>0</v>
      </c>
      <c r="H852" s="1713">
        <v>0</v>
      </c>
      <c r="I852" s="1728">
        <v>1</v>
      </c>
      <c r="J852" s="1728">
        <v>1</v>
      </c>
      <c r="K852" s="1853"/>
      <c r="L852" s="1715">
        <v>581.41999999999996</v>
      </c>
      <c r="M852" s="1715"/>
      <c r="N852" s="1715">
        <f t="shared" si="194"/>
        <v>289.11</v>
      </c>
      <c r="O852" s="1715">
        <v>289.11</v>
      </c>
      <c r="P852" s="1788">
        <f t="shared" si="195"/>
        <v>1</v>
      </c>
      <c r="Q852" s="1715">
        <v>0</v>
      </c>
      <c r="R852" s="1788">
        <f t="shared" si="196"/>
        <v>0</v>
      </c>
      <c r="S852" s="1775">
        <f t="shared" si="197"/>
        <v>0</v>
      </c>
      <c r="T852" s="1750"/>
      <c r="U852" s="1715">
        <f t="shared" si="198"/>
        <v>0</v>
      </c>
      <c r="V852" s="1715">
        <f t="shared" si="199"/>
        <v>0</v>
      </c>
      <c r="W852" s="1715">
        <f t="shared" si="193"/>
        <v>581.41999999999996</v>
      </c>
      <c r="X852" s="1718">
        <v>581.41999999999996</v>
      </c>
      <c r="Y852" s="1729">
        <v>616491</v>
      </c>
      <c r="Z852" s="1720">
        <v>42660</v>
      </c>
      <c r="AA852" s="1778" t="s">
        <v>213</v>
      </c>
      <c r="AB852" s="1875"/>
    </row>
    <row r="853" spans="1:28" s="1713" customFormat="1" x14ac:dyDescent="0.2">
      <c r="A853" s="1801">
        <v>2016556</v>
      </c>
      <c r="B853" s="1727"/>
      <c r="C853" s="1727">
        <v>607616</v>
      </c>
      <c r="D853" s="1713" t="s">
        <v>68</v>
      </c>
      <c r="E853" s="1713">
        <v>1</v>
      </c>
      <c r="F853" s="1713">
        <v>8</v>
      </c>
      <c r="G853" s="1713">
        <v>5</v>
      </c>
      <c r="H853" s="1713">
        <v>3</v>
      </c>
      <c r="I853" s="1728">
        <v>1</v>
      </c>
      <c r="J853" s="1728">
        <v>1</v>
      </c>
      <c r="K853" s="1853"/>
      <c r="L853" s="1715">
        <v>2421.0500000000002</v>
      </c>
      <c r="M853" s="1715">
        <v>2313.5</v>
      </c>
      <c r="N853" s="1715">
        <f t="shared" si="194"/>
        <v>1556.1299999999999</v>
      </c>
      <c r="O853" s="1715">
        <v>1149.33</v>
      </c>
      <c r="P853" s="1788">
        <f t="shared" si="195"/>
        <v>0.73858225212546513</v>
      </c>
      <c r="Q853" s="1715">
        <v>406.8</v>
      </c>
      <c r="R853" s="1788">
        <f t="shared" si="196"/>
        <v>0.26141774787453492</v>
      </c>
      <c r="S853" s="1775">
        <f t="shared" si="197"/>
        <v>16.272000000000002</v>
      </c>
      <c r="T853" s="1750"/>
      <c r="U853" s="1715">
        <f t="shared" si="198"/>
        <v>0</v>
      </c>
      <c r="V853" s="1715">
        <f t="shared" si="199"/>
        <v>0</v>
      </c>
      <c r="W853" s="1715">
        <f t="shared" si="193"/>
        <v>2421.0500000000002</v>
      </c>
      <c r="X853" s="1718">
        <v>2421.0500000000002</v>
      </c>
      <c r="Y853" s="1729">
        <v>616469</v>
      </c>
      <c r="Z853" s="1720">
        <v>42646</v>
      </c>
      <c r="AA853" s="1778" t="s">
        <v>213</v>
      </c>
      <c r="AB853" s="1875"/>
    </row>
    <row r="854" spans="1:28" s="1713" customFormat="1" x14ac:dyDescent="0.2">
      <c r="A854" s="1726" t="s">
        <v>1991</v>
      </c>
      <c r="B854" s="1727"/>
      <c r="C854" s="1727" t="s">
        <v>1990</v>
      </c>
      <c r="D854" s="1713" t="s">
        <v>1901</v>
      </c>
      <c r="E854" s="1713">
        <v>0</v>
      </c>
      <c r="F854" s="1713">
        <v>2</v>
      </c>
      <c r="G854" s="1713">
        <v>2</v>
      </c>
      <c r="H854" s="1713">
        <v>0</v>
      </c>
      <c r="I854" s="1728">
        <v>1</v>
      </c>
      <c r="J854" s="1728">
        <v>1</v>
      </c>
      <c r="K854" s="1853"/>
      <c r="L854" s="1715">
        <v>0</v>
      </c>
      <c r="M854" s="1715"/>
      <c r="N854" s="1715">
        <f t="shared" si="194"/>
        <v>0</v>
      </c>
      <c r="O854" s="1715">
        <v>0</v>
      </c>
      <c r="P854" s="1788" t="str">
        <f t="shared" si="195"/>
        <v/>
      </c>
      <c r="Q854" s="1715">
        <v>0</v>
      </c>
      <c r="R854" s="1788" t="str">
        <f t="shared" si="196"/>
        <v/>
      </c>
      <c r="S854" s="1775">
        <f t="shared" si="197"/>
        <v>0</v>
      </c>
      <c r="T854" s="1750"/>
      <c r="U854" s="1715">
        <f t="shared" si="198"/>
        <v>0</v>
      </c>
      <c r="V854" s="1715">
        <f t="shared" si="199"/>
        <v>0</v>
      </c>
      <c r="W854" s="1715">
        <f t="shared" si="193"/>
        <v>0</v>
      </c>
      <c r="X854" s="1718"/>
      <c r="Y854" s="1729"/>
      <c r="Z854" s="1720"/>
      <c r="AA854" s="1778"/>
      <c r="AB854" s="1875"/>
    </row>
    <row r="855" spans="1:28" s="1713" customFormat="1" x14ac:dyDescent="0.2">
      <c r="A855" s="1801" t="s">
        <v>1992</v>
      </c>
      <c r="B855" s="1727"/>
      <c r="C855" s="1727" t="s">
        <v>1993</v>
      </c>
      <c r="D855" s="1713" t="s">
        <v>68</v>
      </c>
      <c r="E855" s="1713">
        <v>0</v>
      </c>
      <c r="F855" s="1713">
        <v>0</v>
      </c>
      <c r="G855" s="1713">
        <v>0</v>
      </c>
      <c r="H855" s="1713">
        <v>0</v>
      </c>
      <c r="I855" s="1728">
        <v>1</v>
      </c>
      <c r="J855" s="1728">
        <v>1</v>
      </c>
      <c r="K855" s="1853"/>
      <c r="L855" s="1715">
        <v>119.4</v>
      </c>
      <c r="M855" s="1715"/>
      <c r="N855" s="1715">
        <f t="shared" si="194"/>
        <v>59.7</v>
      </c>
      <c r="O855" s="1715">
        <v>34.700000000000003</v>
      </c>
      <c r="P855" s="1788">
        <f t="shared" si="195"/>
        <v>0.58123953098827474</v>
      </c>
      <c r="Q855" s="1715">
        <v>25</v>
      </c>
      <c r="R855" s="1788">
        <f t="shared" si="196"/>
        <v>0.41876046901172526</v>
      </c>
      <c r="S855" s="1775">
        <f t="shared" si="197"/>
        <v>1</v>
      </c>
      <c r="T855" s="1750"/>
      <c r="U855" s="1715">
        <f t="shared" si="198"/>
        <v>0</v>
      </c>
      <c r="V855" s="1715">
        <f t="shared" si="199"/>
        <v>0</v>
      </c>
      <c r="W855" s="1715">
        <f t="shared" si="193"/>
        <v>119.4</v>
      </c>
      <c r="X855" s="1718">
        <v>119.4</v>
      </c>
      <c r="Y855" s="1729">
        <v>616491</v>
      </c>
      <c r="Z855" s="1720">
        <v>42660</v>
      </c>
      <c r="AA855" s="1778" t="s">
        <v>213</v>
      </c>
      <c r="AB855" s="1875"/>
    </row>
    <row r="856" spans="1:28" s="1713" customFormat="1" x14ac:dyDescent="0.2">
      <c r="A856" s="1801" t="s">
        <v>2102</v>
      </c>
      <c r="B856" s="1727"/>
      <c r="C856" s="1727">
        <v>522816</v>
      </c>
      <c r="D856" s="1713" t="s">
        <v>68</v>
      </c>
      <c r="E856" s="1713">
        <v>1</v>
      </c>
      <c r="F856" s="1713">
        <v>8</v>
      </c>
      <c r="G856" s="1713">
        <v>5</v>
      </c>
      <c r="H856" s="1713">
        <v>2</v>
      </c>
      <c r="I856" s="1728">
        <v>1</v>
      </c>
      <c r="J856" s="1728">
        <v>1</v>
      </c>
      <c r="K856" s="1853" t="s">
        <v>1308</v>
      </c>
      <c r="L856" s="1715">
        <v>5256.98</v>
      </c>
      <c r="M856" s="1715">
        <v>5405</v>
      </c>
      <c r="N856" s="1715">
        <v>3647.1</v>
      </c>
      <c r="O856" s="1715">
        <v>3018.45</v>
      </c>
      <c r="P856" s="1788">
        <v>0.82763017191741384</v>
      </c>
      <c r="Q856" s="1715">
        <v>628.65</v>
      </c>
      <c r="R856" s="1788">
        <v>0.17236982808258616</v>
      </c>
      <c r="S856" s="1775">
        <v>25.146000000000001</v>
      </c>
      <c r="T856" s="1750"/>
      <c r="U856" s="1715">
        <f t="shared" si="198"/>
        <v>0</v>
      </c>
      <c r="V856" s="1715">
        <f t="shared" si="199"/>
        <v>0</v>
      </c>
      <c r="W856" s="1715">
        <f t="shared" si="193"/>
        <v>5256.98</v>
      </c>
      <c r="X856" s="1718">
        <v>5256.98</v>
      </c>
      <c r="Y856" s="1729">
        <v>616470</v>
      </c>
      <c r="Z856" s="1720">
        <v>42646</v>
      </c>
      <c r="AA856" s="1778" t="s">
        <v>213</v>
      </c>
      <c r="AB856" s="1875"/>
    </row>
    <row r="857" spans="1:28" s="1713" customFormat="1" x14ac:dyDescent="0.2">
      <c r="A857" s="1801" t="s">
        <v>1996</v>
      </c>
      <c r="B857" s="1727"/>
      <c r="C857" s="1727">
        <v>596216</v>
      </c>
      <c r="D857" s="1713" t="s">
        <v>68</v>
      </c>
      <c r="E857" s="1713">
        <v>1</v>
      </c>
      <c r="F857" s="1713">
        <v>8</v>
      </c>
      <c r="G857" s="1713">
        <v>5</v>
      </c>
      <c r="H857" s="1713">
        <v>2</v>
      </c>
      <c r="I857" s="1728">
        <v>1</v>
      </c>
      <c r="J857" s="1728">
        <v>1</v>
      </c>
      <c r="K857" s="1853" t="s">
        <v>1308</v>
      </c>
      <c r="L857" s="1715">
        <v>5531</v>
      </c>
      <c r="M857" s="1715">
        <v>5405</v>
      </c>
      <c r="N857" s="1715">
        <f>O857+Q857</f>
        <v>3647.1</v>
      </c>
      <c r="O857" s="1715">
        <v>3045.45</v>
      </c>
      <c r="P857" s="1788">
        <f>IF(N857&lt;=0,"",O857/N857)</f>
        <v>0.83503331414000159</v>
      </c>
      <c r="Q857" s="1715">
        <v>601.65</v>
      </c>
      <c r="R857" s="1788">
        <f>IF(N857&lt;=0,"",Q857/N857)</f>
        <v>0.16496668585999835</v>
      </c>
      <c r="S857" s="1775">
        <f>Q857/$S$1</f>
        <v>24.065999999999999</v>
      </c>
      <c r="T857" s="1750"/>
      <c r="U857" s="1715">
        <f t="shared" si="198"/>
        <v>0</v>
      </c>
      <c r="V857" s="1715">
        <f t="shared" si="199"/>
        <v>0</v>
      </c>
      <c r="W857" s="1715">
        <f t="shared" si="193"/>
        <v>5531</v>
      </c>
      <c r="X857" s="1718">
        <v>5531</v>
      </c>
      <c r="Y857" s="1729">
        <v>616471</v>
      </c>
      <c r="Z857" s="1720">
        <v>42646</v>
      </c>
      <c r="AA857" s="1778" t="s">
        <v>213</v>
      </c>
      <c r="AB857" s="1875"/>
    </row>
    <row r="858" spans="1:28" s="1713" customFormat="1" x14ac:dyDescent="0.2">
      <c r="A858" s="1801">
        <v>2016561</v>
      </c>
      <c r="B858" s="1727"/>
      <c r="C858" s="1727" t="s">
        <v>1997</v>
      </c>
      <c r="D858" s="1713" t="s">
        <v>68</v>
      </c>
      <c r="E858" s="1713">
        <v>10</v>
      </c>
      <c r="F858" s="1713">
        <f>E858*8</f>
        <v>80</v>
      </c>
      <c r="G858" s="1713">
        <f>E858*5</f>
        <v>50</v>
      </c>
      <c r="H858" s="1713">
        <f>E858*3</f>
        <v>30</v>
      </c>
      <c r="I858" s="1728">
        <v>1</v>
      </c>
      <c r="J858" s="1728">
        <v>1</v>
      </c>
      <c r="K858" s="1853" t="s">
        <v>1308</v>
      </c>
      <c r="L858" s="1715">
        <v>21955.5</v>
      </c>
      <c r="M858" s="1715">
        <v>22010</v>
      </c>
      <c r="N858" s="1715">
        <f t="shared" si="194"/>
        <v>14871.46</v>
      </c>
      <c r="O858" s="1715">
        <v>10902.46</v>
      </c>
      <c r="P858" s="1788">
        <f t="shared" si="195"/>
        <v>0.73311295595724968</v>
      </c>
      <c r="Q858" s="1715">
        <v>3969</v>
      </c>
      <c r="R858" s="1788">
        <f t="shared" si="196"/>
        <v>0.26688704404275038</v>
      </c>
      <c r="S858" s="1775">
        <f t="shared" si="197"/>
        <v>158.76</v>
      </c>
      <c r="T858" s="1750"/>
      <c r="U858" s="1715">
        <f t="shared" si="198"/>
        <v>0</v>
      </c>
      <c r="V858" s="1715">
        <f t="shared" si="199"/>
        <v>0</v>
      </c>
      <c r="W858" s="1715">
        <f t="shared" si="193"/>
        <v>21955.5</v>
      </c>
      <c r="X858" s="1718">
        <v>21955.5</v>
      </c>
      <c r="Y858" s="1729">
        <v>616472</v>
      </c>
      <c r="Z858" s="1720">
        <v>42646</v>
      </c>
      <c r="AA858" s="1778" t="s">
        <v>213</v>
      </c>
      <c r="AB858" s="1875"/>
    </row>
    <row r="859" spans="1:28" s="1713" customFormat="1" x14ac:dyDescent="0.2">
      <c r="A859" s="1801">
        <v>2016562</v>
      </c>
      <c r="B859" s="1727"/>
      <c r="C859" s="1887" t="s">
        <v>2000</v>
      </c>
      <c r="D859" s="1713" t="s">
        <v>489</v>
      </c>
      <c r="E859" s="1713">
        <v>1</v>
      </c>
      <c r="F859" s="1713">
        <v>1</v>
      </c>
      <c r="G859" s="1713">
        <v>0</v>
      </c>
      <c r="H859" s="1713">
        <v>0</v>
      </c>
      <c r="I859" s="1728">
        <v>1</v>
      </c>
      <c r="J859" s="1728">
        <v>1</v>
      </c>
      <c r="K859" s="1853"/>
      <c r="L859" s="1715">
        <v>80.7</v>
      </c>
      <c r="M859" s="1715"/>
      <c r="N859" s="1715">
        <f t="shared" si="194"/>
        <v>50</v>
      </c>
      <c r="O859" s="1715">
        <v>25</v>
      </c>
      <c r="P859" s="1788">
        <f t="shared" si="195"/>
        <v>0.5</v>
      </c>
      <c r="Q859" s="1715">
        <v>25</v>
      </c>
      <c r="R859" s="1788">
        <f t="shared" si="196"/>
        <v>0.5</v>
      </c>
      <c r="S859" s="1775">
        <f t="shared" si="197"/>
        <v>1</v>
      </c>
      <c r="T859" s="1750"/>
      <c r="U859" s="1715">
        <f t="shared" si="198"/>
        <v>0</v>
      </c>
      <c r="V859" s="1715">
        <f t="shared" si="199"/>
        <v>0</v>
      </c>
      <c r="W859" s="1715">
        <f t="shared" si="193"/>
        <v>80.7</v>
      </c>
      <c r="X859" s="1718">
        <v>80.7</v>
      </c>
      <c r="Y859" s="1729">
        <v>616526</v>
      </c>
      <c r="Z859" s="1720">
        <v>42660</v>
      </c>
      <c r="AA859" s="1778" t="s">
        <v>213</v>
      </c>
      <c r="AB859" s="1875"/>
    </row>
    <row r="860" spans="1:28" s="1713" customFormat="1" x14ac:dyDescent="0.2">
      <c r="A860" s="1801">
        <v>2016564</v>
      </c>
      <c r="B860" s="1727"/>
      <c r="C860" s="1727" t="s">
        <v>2003</v>
      </c>
      <c r="D860" s="1713" t="s">
        <v>451</v>
      </c>
      <c r="E860" s="1713">
        <v>1</v>
      </c>
      <c r="F860" s="1713">
        <v>1</v>
      </c>
      <c r="G860" s="1713">
        <v>1</v>
      </c>
      <c r="H860" s="1713">
        <v>0</v>
      </c>
      <c r="I860" s="1728">
        <v>1</v>
      </c>
      <c r="J860" s="1728">
        <v>1</v>
      </c>
      <c r="K860" s="1853"/>
      <c r="L860" s="1715">
        <v>190</v>
      </c>
      <c r="M860" s="1715"/>
      <c r="N860" s="1715">
        <f t="shared" si="194"/>
        <v>109.2</v>
      </c>
      <c r="O860" s="1715">
        <v>75</v>
      </c>
      <c r="P860" s="1788">
        <f t="shared" si="195"/>
        <v>0.68681318681318682</v>
      </c>
      <c r="Q860" s="1715">
        <v>34.200000000000003</v>
      </c>
      <c r="R860" s="1788">
        <f t="shared" si="196"/>
        <v>0.31318681318681318</v>
      </c>
      <c r="S860" s="1775">
        <f t="shared" si="197"/>
        <v>1.3680000000000001</v>
      </c>
      <c r="T860" s="1750"/>
      <c r="U860" s="1715">
        <f t="shared" si="198"/>
        <v>0</v>
      </c>
      <c r="V860" s="1715">
        <f t="shared" si="199"/>
        <v>-40.78</v>
      </c>
      <c r="W860" s="1715">
        <f t="shared" si="193"/>
        <v>230.78</v>
      </c>
      <c r="X860" s="1718">
        <v>230.78</v>
      </c>
      <c r="Y860" s="1729">
        <v>616722</v>
      </c>
      <c r="Z860" s="1720">
        <v>42711</v>
      </c>
      <c r="AA860" s="1778" t="s">
        <v>213</v>
      </c>
      <c r="AB860" s="1875"/>
    </row>
    <row r="861" spans="1:28" s="1713" customFormat="1" x14ac:dyDescent="0.2">
      <c r="A861" s="1801" t="s">
        <v>2005</v>
      </c>
      <c r="B861" s="1727"/>
      <c r="C861" s="1727" t="s">
        <v>2006</v>
      </c>
      <c r="D861" s="1713" t="s">
        <v>489</v>
      </c>
      <c r="E861" s="1713">
        <v>0</v>
      </c>
      <c r="F861" s="1713">
        <v>0</v>
      </c>
      <c r="G861" s="1713">
        <v>0</v>
      </c>
      <c r="H861" s="1713">
        <v>0</v>
      </c>
      <c r="I861" s="1728">
        <v>1</v>
      </c>
      <c r="J861" s="1728">
        <v>1</v>
      </c>
      <c r="K861" s="1853"/>
      <c r="L861" s="1715">
        <v>58</v>
      </c>
      <c r="M861" s="1715"/>
      <c r="N861" s="1715">
        <f t="shared" si="194"/>
        <v>37.5</v>
      </c>
      <c r="O861" s="1715">
        <v>12.5</v>
      </c>
      <c r="P861" s="1788">
        <f t="shared" si="195"/>
        <v>0.33333333333333331</v>
      </c>
      <c r="Q861" s="1715">
        <v>25</v>
      </c>
      <c r="R861" s="1788">
        <f t="shared" si="196"/>
        <v>0.66666666666666663</v>
      </c>
      <c r="S861" s="1775">
        <f t="shared" si="197"/>
        <v>1</v>
      </c>
      <c r="T861" s="1750"/>
      <c r="U861" s="1715">
        <f t="shared" si="198"/>
        <v>0</v>
      </c>
      <c r="V861" s="1715">
        <f t="shared" si="199"/>
        <v>0</v>
      </c>
      <c r="W861" s="1715">
        <f t="shared" si="193"/>
        <v>58</v>
      </c>
      <c r="X861" s="1718">
        <v>58</v>
      </c>
      <c r="Y861" s="1729">
        <v>616530</v>
      </c>
      <c r="Z861" s="1720">
        <v>42660</v>
      </c>
      <c r="AA861" s="1778" t="s">
        <v>213</v>
      </c>
      <c r="AB861" s="1875"/>
    </row>
    <row r="862" spans="1:28" s="1713" customFormat="1" x14ac:dyDescent="0.2">
      <c r="A862" s="1801" t="s">
        <v>2007</v>
      </c>
      <c r="B862" s="1727"/>
      <c r="C862" s="1727" t="s">
        <v>2008</v>
      </c>
      <c r="D862" s="1713" t="s">
        <v>68</v>
      </c>
      <c r="E862" s="1713">
        <v>0</v>
      </c>
      <c r="F862" s="1713">
        <v>0</v>
      </c>
      <c r="G862" s="1713">
        <v>0</v>
      </c>
      <c r="H862" s="1713">
        <v>0</v>
      </c>
      <c r="I862" s="1728">
        <v>1</v>
      </c>
      <c r="J862" s="1728">
        <v>1</v>
      </c>
      <c r="K862" s="1853"/>
      <c r="L862" s="1715">
        <v>75</v>
      </c>
      <c r="M862" s="1715"/>
      <c r="N862" s="1715">
        <f t="shared" si="194"/>
        <v>50</v>
      </c>
      <c r="O862" s="1715">
        <v>50</v>
      </c>
      <c r="P862" s="1788">
        <f t="shared" si="195"/>
        <v>1</v>
      </c>
      <c r="Q862" s="1715">
        <v>0</v>
      </c>
      <c r="R862" s="1788">
        <f t="shared" si="196"/>
        <v>0</v>
      </c>
      <c r="S862" s="1775">
        <f t="shared" si="197"/>
        <v>0</v>
      </c>
      <c r="T862" s="1750"/>
      <c r="U862" s="1715">
        <f t="shared" si="198"/>
        <v>0</v>
      </c>
      <c r="V862" s="1715">
        <f t="shared" si="199"/>
        <v>0</v>
      </c>
      <c r="W862" s="1715">
        <f t="shared" si="193"/>
        <v>75</v>
      </c>
      <c r="X862" s="1718">
        <v>75</v>
      </c>
      <c r="Y862" s="1729">
        <v>616491</v>
      </c>
      <c r="Z862" s="1720">
        <v>42660</v>
      </c>
      <c r="AA862" s="1778" t="s">
        <v>213</v>
      </c>
      <c r="AB862" s="1875"/>
    </row>
    <row r="863" spans="1:28" s="1713" customFormat="1" x14ac:dyDescent="0.2">
      <c r="A863" s="1801">
        <v>2016567</v>
      </c>
      <c r="B863" s="1727"/>
      <c r="C863" s="1727">
        <v>547616</v>
      </c>
      <c r="D863" s="1713" t="s">
        <v>68</v>
      </c>
      <c r="E863" s="1713">
        <v>1</v>
      </c>
      <c r="F863" s="1713">
        <v>9</v>
      </c>
      <c r="G863" s="1713">
        <v>5</v>
      </c>
      <c r="H863" s="1713">
        <v>3</v>
      </c>
      <c r="I863" s="1728">
        <v>1</v>
      </c>
      <c r="J863" s="1728">
        <v>1</v>
      </c>
      <c r="K863" s="1853" t="s">
        <v>1308</v>
      </c>
      <c r="L863" s="1715">
        <v>2690.63</v>
      </c>
      <c r="M863" s="1715">
        <v>2784</v>
      </c>
      <c r="N863" s="1715">
        <f t="shared" si="194"/>
        <v>1858.7399999999998</v>
      </c>
      <c r="O863" s="1715">
        <v>1416.84</v>
      </c>
      <c r="P863" s="1788">
        <f t="shared" si="195"/>
        <v>0.76225830401239558</v>
      </c>
      <c r="Q863" s="1715">
        <v>441.9</v>
      </c>
      <c r="R863" s="1788">
        <f t="shared" si="196"/>
        <v>0.23774169598760453</v>
      </c>
      <c r="S863" s="1775">
        <f t="shared" si="197"/>
        <v>17.675999999999998</v>
      </c>
      <c r="T863" s="1750"/>
      <c r="U863" s="1715">
        <f t="shared" si="198"/>
        <v>0</v>
      </c>
      <c r="V863" s="1715">
        <f t="shared" si="199"/>
        <v>0</v>
      </c>
      <c r="W863" s="1715">
        <f t="shared" si="193"/>
        <v>2690.63</v>
      </c>
      <c r="X863" s="1718">
        <v>2690.63</v>
      </c>
      <c r="Y863" s="1729">
        <v>616498</v>
      </c>
      <c r="Z863" s="1720">
        <v>42660</v>
      </c>
      <c r="AA863" s="1778" t="s">
        <v>213</v>
      </c>
      <c r="AB863" s="1875"/>
    </row>
    <row r="864" spans="1:28" s="1713" customFormat="1" x14ac:dyDescent="0.2">
      <c r="A864" s="1801" t="s">
        <v>2009</v>
      </c>
      <c r="B864" s="1727"/>
      <c r="C864" s="1727" t="s">
        <v>2010</v>
      </c>
      <c r="D864" s="1713" t="s">
        <v>68</v>
      </c>
      <c r="E864" s="1713">
        <v>1</v>
      </c>
      <c r="F864" s="1713">
        <v>11</v>
      </c>
      <c r="G864" s="1713">
        <v>4</v>
      </c>
      <c r="H864" s="1713">
        <v>12</v>
      </c>
      <c r="I864" s="1728">
        <v>1</v>
      </c>
      <c r="J864" s="1728">
        <v>1</v>
      </c>
      <c r="K864" s="1853"/>
      <c r="L864" s="1715">
        <v>10578.33</v>
      </c>
      <c r="M864" s="1715"/>
      <c r="N864" s="1715">
        <f>O864+Q864</f>
        <v>6531.3</v>
      </c>
      <c r="O864" s="1715">
        <v>5216.3</v>
      </c>
      <c r="P864" s="1788">
        <f>IF(N864&lt;=0,"",O864/N864)</f>
        <v>0.79866182842619382</v>
      </c>
      <c r="Q864" s="1715">
        <v>1315</v>
      </c>
      <c r="R864" s="1788">
        <f>IF(N864&lt;=0,"",Q864/N864)</f>
        <v>0.20133817157380612</v>
      </c>
      <c r="S864" s="1775">
        <f>Q864/$S$1</f>
        <v>52.6</v>
      </c>
      <c r="T864" s="1750"/>
      <c r="U864" s="1715">
        <f t="shared" si="198"/>
        <v>0</v>
      </c>
      <c r="V864" s="1715">
        <f t="shared" si="199"/>
        <v>0</v>
      </c>
      <c r="W864" s="1715">
        <f t="shared" si="193"/>
        <v>10578.33</v>
      </c>
      <c r="X864" s="1718">
        <v>10578.33</v>
      </c>
      <c r="Y864" s="1729">
        <v>616499</v>
      </c>
      <c r="Z864" s="1720">
        <v>42660</v>
      </c>
      <c r="AA864" s="1778" t="s">
        <v>213</v>
      </c>
      <c r="AB864" s="1875"/>
    </row>
    <row r="865" spans="1:28" s="1713" customFormat="1" x14ac:dyDescent="0.2">
      <c r="A865" s="1801">
        <v>2016569</v>
      </c>
      <c r="B865" s="1727"/>
      <c r="C865" s="1727">
        <v>608116</v>
      </c>
      <c r="D865" s="1713" t="s">
        <v>68</v>
      </c>
      <c r="E865" s="1713">
        <v>1</v>
      </c>
      <c r="F865" s="1713">
        <v>8</v>
      </c>
      <c r="G865" s="1713">
        <v>5</v>
      </c>
      <c r="H865" s="1713">
        <v>3</v>
      </c>
      <c r="I865" s="1728">
        <v>1</v>
      </c>
      <c r="J865" s="1728">
        <v>1</v>
      </c>
      <c r="K865" s="1853" t="s">
        <v>1308</v>
      </c>
      <c r="L865" s="1715">
        <v>2180.9699999999998</v>
      </c>
      <c r="M865" s="1715">
        <v>2228.39</v>
      </c>
      <c r="N865" s="1715">
        <f t="shared" si="194"/>
        <v>1511.34</v>
      </c>
      <c r="O865" s="1715">
        <v>1118.04</v>
      </c>
      <c r="P865" s="1788">
        <f t="shared" si="195"/>
        <v>0.73976735876771604</v>
      </c>
      <c r="Q865" s="1715">
        <v>393.3</v>
      </c>
      <c r="R865" s="1788">
        <f t="shared" si="196"/>
        <v>0.26023264123228396</v>
      </c>
      <c r="S865" s="1775">
        <f t="shared" si="197"/>
        <v>15.732000000000001</v>
      </c>
      <c r="T865" s="1750"/>
      <c r="U865" s="1715">
        <f t="shared" si="198"/>
        <v>0</v>
      </c>
      <c r="V865" s="1715">
        <f t="shared" si="199"/>
        <v>0</v>
      </c>
      <c r="W865" s="1715">
        <f t="shared" si="193"/>
        <v>2180.9699999999998</v>
      </c>
      <c r="X865" s="1718">
        <v>2180.9699999999998</v>
      </c>
      <c r="Y865" s="1729">
        <v>616500</v>
      </c>
      <c r="Z865" s="1720">
        <v>42660</v>
      </c>
      <c r="AA865" s="1778" t="s">
        <v>213</v>
      </c>
      <c r="AB865" s="1875"/>
    </row>
    <row r="866" spans="1:28" s="1713" customFormat="1" x14ac:dyDescent="0.2">
      <c r="A866" s="1801">
        <v>2016570</v>
      </c>
      <c r="B866" s="1727"/>
      <c r="C866" s="1727">
        <v>602616</v>
      </c>
      <c r="D866" s="1713" t="s">
        <v>68</v>
      </c>
      <c r="E866" s="1713">
        <v>1</v>
      </c>
      <c r="F866" s="1713">
        <v>11</v>
      </c>
      <c r="G866" s="1713">
        <v>6</v>
      </c>
      <c r="H866" s="1713">
        <v>2</v>
      </c>
      <c r="I866" s="1728">
        <v>1</v>
      </c>
      <c r="J866" s="1728">
        <v>1</v>
      </c>
      <c r="K866" s="1853" t="s">
        <v>1308</v>
      </c>
      <c r="L866" s="1715">
        <v>2847.25</v>
      </c>
      <c r="M866" s="1715">
        <v>2831</v>
      </c>
      <c r="N866" s="1715">
        <f t="shared" si="194"/>
        <v>1946.7199999999998</v>
      </c>
      <c r="O866" s="1715">
        <v>1526.87</v>
      </c>
      <c r="P866" s="1788">
        <f t="shared" si="195"/>
        <v>0.78432953891674206</v>
      </c>
      <c r="Q866" s="1715">
        <v>419.85</v>
      </c>
      <c r="R866" s="1788">
        <f t="shared" si="196"/>
        <v>0.21567046108325802</v>
      </c>
      <c r="S866" s="1775">
        <f t="shared" si="197"/>
        <v>16.794</v>
      </c>
      <c r="T866" s="1750"/>
      <c r="U866" s="1715">
        <f t="shared" si="198"/>
        <v>0</v>
      </c>
      <c r="V866" s="1715">
        <f t="shared" si="199"/>
        <v>0</v>
      </c>
      <c r="W866" s="1715">
        <f t="shared" si="193"/>
        <v>2847.25</v>
      </c>
      <c r="X866" s="1718">
        <v>2847.25</v>
      </c>
      <c r="Y866" s="1729">
        <v>616501</v>
      </c>
      <c r="Z866" s="1720">
        <v>42660</v>
      </c>
      <c r="AA866" s="1778" t="s">
        <v>213</v>
      </c>
      <c r="AB866" s="1875"/>
    </row>
    <row r="867" spans="1:28" s="1713" customFormat="1" x14ac:dyDescent="0.2">
      <c r="A867" s="1801">
        <v>2016571</v>
      </c>
      <c r="B867" s="1727"/>
      <c r="C867" s="1727" t="s">
        <v>2013</v>
      </c>
      <c r="D867" s="1713" t="s">
        <v>68</v>
      </c>
      <c r="E867" s="1713">
        <v>3</v>
      </c>
      <c r="F867" s="1713">
        <v>33</v>
      </c>
      <c r="G867" s="1713">
        <v>18</v>
      </c>
      <c r="H867" s="1713">
        <v>6</v>
      </c>
      <c r="I867" s="1728">
        <v>1</v>
      </c>
      <c r="J867" s="1728">
        <v>1</v>
      </c>
      <c r="K867" s="1853" t="s">
        <v>1308</v>
      </c>
      <c r="L867" s="1715">
        <v>8541.76</v>
      </c>
      <c r="M867" s="1715">
        <v>8493</v>
      </c>
      <c r="N867" s="1715">
        <f t="shared" si="194"/>
        <v>5840.16</v>
      </c>
      <c r="O867" s="1715">
        <v>4580.6099999999997</v>
      </c>
      <c r="P867" s="1788">
        <f t="shared" si="195"/>
        <v>0.78432953891674195</v>
      </c>
      <c r="Q867" s="1715">
        <v>1259.55</v>
      </c>
      <c r="R867" s="1788">
        <f t="shared" si="196"/>
        <v>0.21567046108325799</v>
      </c>
      <c r="S867" s="1775">
        <f t="shared" si="197"/>
        <v>50.381999999999998</v>
      </c>
      <c r="T867" s="1750"/>
      <c r="U867" s="1715">
        <f t="shared" si="198"/>
        <v>0</v>
      </c>
      <c r="V867" s="1715">
        <f t="shared" si="199"/>
        <v>0</v>
      </c>
      <c r="W867" s="1715">
        <f t="shared" si="193"/>
        <v>8541.76</v>
      </c>
      <c r="X867" s="1718">
        <v>8541.76</v>
      </c>
      <c r="Y867" s="1729">
        <v>616502</v>
      </c>
      <c r="Z867" s="1720">
        <v>42660</v>
      </c>
      <c r="AA867" s="1778" t="s">
        <v>213</v>
      </c>
      <c r="AB867" s="1875"/>
    </row>
    <row r="868" spans="1:28" s="1713" customFormat="1" x14ac:dyDescent="0.2">
      <c r="A868" s="1801">
        <v>2016572</v>
      </c>
      <c r="B868" s="1727"/>
      <c r="C868" s="1727">
        <v>595516</v>
      </c>
      <c r="D868" s="1713" t="s">
        <v>68</v>
      </c>
      <c r="E868" s="1713">
        <v>1</v>
      </c>
      <c r="F868" s="1713">
        <v>6</v>
      </c>
      <c r="G868" s="1713">
        <v>5</v>
      </c>
      <c r="H868" s="1713">
        <v>2</v>
      </c>
      <c r="I868" s="1728">
        <v>1</v>
      </c>
      <c r="J868" s="1728">
        <v>1</v>
      </c>
      <c r="K868" s="1853" t="s">
        <v>1308</v>
      </c>
      <c r="L868" s="1715">
        <v>1676.9</v>
      </c>
      <c r="M868" s="1715">
        <v>1751.45</v>
      </c>
      <c r="N868" s="1715">
        <f t="shared" si="194"/>
        <v>1178.8</v>
      </c>
      <c r="O868" s="1715">
        <v>871.9</v>
      </c>
      <c r="P868" s="1788">
        <f t="shared" si="195"/>
        <v>0.73965049202578892</v>
      </c>
      <c r="Q868" s="1715">
        <v>306.89999999999998</v>
      </c>
      <c r="R868" s="1788">
        <f t="shared" si="196"/>
        <v>0.26034950797421103</v>
      </c>
      <c r="S868" s="1775">
        <f t="shared" si="197"/>
        <v>12.276</v>
      </c>
      <c r="T868" s="1750"/>
      <c r="U868" s="1715">
        <f t="shared" si="198"/>
        <v>0</v>
      </c>
      <c r="V868" s="1715">
        <f t="shared" si="199"/>
        <v>0</v>
      </c>
      <c r="W868" s="1715">
        <f t="shared" si="193"/>
        <v>1676.9</v>
      </c>
      <c r="X868" s="1718">
        <v>1676.9</v>
      </c>
      <c r="Y868" s="1729">
        <v>616503</v>
      </c>
      <c r="Z868" s="1720">
        <v>42660</v>
      </c>
      <c r="AA868" s="1778" t="s">
        <v>213</v>
      </c>
      <c r="AB868" s="1875"/>
    </row>
    <row r="869" spans="1:28" s="1713" customFormat="1" x14ac:dyDescent="0.2">
      <c r="A869" s="1801">
        <v>2016573</v>
      </c>
      <c r="B869" s="1727"/>
      <c r="C869" s="1727" t="s">
        <v>2014</v>
      </c>
      <c r="D869" s="1713" t="s">
        <v>68</v>
      </c>
      <c r="E869" s="1713">
        <v>2</v>
      </c>
      <c r="F869" s="1713">
        <v>12</v>
      </c>
      <c r="G869" s="1713">
        <v>10</v>
      </c>
      <c r="H869" s="1713">
        <v>4</v>
      </c>
      <c r="I869" s="1728">
        <v>1</v>
      </c>
      <c r="J869" s="1728">
        <v>1</v>
      </c>
      <c r="K869" s="1853" t="s">
        <v>1308</v>
      </c>
      <c r="L869" s="1715">
        <v>3353.8</v>
      </c>
      <c r="M869" s="1715">
        <v>3502.9</v>
      </c>
      <c r="N869" s="1715">
        <f t="shared" si="194"/>
        <v>2357.6</v>
      </c>
      <c r="O869" s="1715">
        <v>1743.8</v>
      </c>
      <c r="P869" s="1788">
        <f t="shared" si="195"/>
        <v>0.73965049202578892</v>
      </c>
      <c r="Q869" s="1715">
        <v>613.79999999999995</v>
      </c>
      <c r="R869" s="1788">
        <f t="shared" si="196"/>
        <v>0.26034950797421103</v>
      </c>
      <c r="S869" s="1775">
        <f t="shared" si="197"/>
        <v>24.552</v>
      </c>
      <c r="T869" s="1750"/>
      <c r="U869" s="1715">
        <f t="shared" si="198"/>
        <v>0</v>
      </c>
      <c r="V869" s="1715">
        <f t="shared" si="199"/>
        <v>0</v>
      </c>
      <c r="W869" s="1715">
        <f t="shared" si="193"/>
        <v>3353.8</v>
      </c>
      <c r="X869" s="1718">
        <v>3353.8</v>
      </c>
      <c r="Y869" s="1729">
        <v>616504</v>
      </c>
      <c r="Z869" s="1720">
        <v>42660</v>
      </c>
      <c r="AA869" s="1778" t="s">
        <v>213</v>
      </c>
      <c r="AB869" s="1875"/>
    </row>
    <row r="870" spans="1:28" s="1713" customFormat="1" x14ac:dyDescent="0.2">
      <c r="A870" s="1801" t="s">
        <v>2015</v>
      </c>
      <c r="B870" s="1727"/>
      <c r="C870" s="1727">
        <v>524316</v>
      </c>
      <c r="D870" s="1713" t="s">
        <v>68</v>
      </c>
      <c r="E870" s="1713">
        <v>1</v>
      </c>
      <c r="F870" s="1713">
        <v>8</v>
      </c>
      <c r="G870" s="1713">
        <v>5</v>
      </c>
      <c r="H870" s="1713">
        <v>2</v>
      </c>
      <c r="I870" s="1728">
        <v>1</v>
      </c>
      <c r="J870" s="1728">
        <v>1</v>
      </c>
      <c r="K870" s="1853" t="s">
        <v>1308</v>
      </c>
      <c r="L870" s="1715">
        <v>5256.98</v>
      </c>
      <c r="M870" s="1715">
        <v>5405</v>
      </c>
      <c r="N870" s="1715">
        <f>O870+Q870</f>
        <v>3687.2200000000003</v>
      </c>
      <c r="O870" s="1715">
        <v>3085.57</v>
      </c>
      <c r="P870" s="1788">
        <f>IF(N870&lt;=0,"",O870/N870)</f>
        <v>0.83682828797847697</v>
      </c>
      <c r="Q870" s="1715">
        <v>601.65</v>
      </c>
      <c r="R870" s="1788">
        <f>IF(N870&lt;=0,"",Q870/N870)</f>
        <v>0.16317171202152297</v>
      </c>
      <c r="S870" s="1775">
        <f>Q870/$S$1</f>
        <v>24.065999999999999</v>
      </c>
      <c r="T870" s="1750"/>
      <c r="U870" s="1715">
        <f t="shared" si="198"/>
        <v>0</v>
      </c>
      <c r="V870" s="1715">
        <f t="shared" si="199"/>
        <v>0</v>
      </c>
      <c r="W870" s="1715">
        <f t="shared" si="193"/>
        <v>5256.98</v>
      </c>
      <c r="X870" s="1718">
        <v>5256.98</v>
      </c>
      <c r="Y870" s="1729">
        <v>616505</v>
      </c>
      <c r="Z870" s="1720">
        <v>42660</v>
      </c>
      <c r="AA870" s="1778" t="s">
        <v>213</v>
      </c>
      <c r="AB870" s="1875"/>
    </row>
    <row r="871" spans="1:28" s="1713" customFormat="1" x14ac:dyDescent="0.2">
      <c r="A871" s="1801">
        <v>2016575</v>
      </c>
      <c r="B871" s="1727"/>
      <c r="C871" s="1727">
        <v>613616</v>
      </c>
      <c r="D871" s="1713" t="s">
        <v>68</v>
      </c>
      <c r="E871" s="1713">
        <v>1</v>
      </c>
      <c r="F871" s="1713">
        <v>8</v>
      </c>
      <c r="G871" s="1713">
        <v>5</v>
      </c>
      <c r="H871" s="1713">
        <v>3</v>
      </c>
      <c r="I871" s="1728">
        <v>1</v>
      </c>
      <c r="J871" s="1728">
        <v>1</v>
      </c>
      <c r="K871" s="1853" t="s">
        <v>1308</v>
      </c>
      <c r="L871" s="1715">
        <v>2132.0500000000002</v>
      </c>
      <c r="M871" s="1715">
        <v>2252</v>
      </c>
      <c r="N871" s="1715">
        <f t="shared" si="194"/>
        <v>1548.13</v>
      </c>
      <c r="O871" s="1715">
        <v>1148.98</v>
      </c>
      <c r="P871" s="1788">
        <f t="shared" si="195"/>
        <v>0.7421728149444814</v>
      </c>
      <c r="Q871" s="1715">
        <v>399.15</v>
      </c>
      <c r="R871" s="1788">
        <f t="shared" si="196"/>
        <v>0.25782718505551855</v>
      </c>
      <c r="S871" s="1775">
        <f t="shared" si="197"/>
        <v>15.965999999999999</v>
      </c>
      <c r="T871" s="1750"/>
      <c r="U871" s="1715">
        <f t="shared" si="198"/>
        <v>0</v>
      </c>
      <c r="V871" s="1715">
        <f t="shared" si="199"/>
        <v>0</v>
      </c>
      <c r="W871" s="1715">
        <f t="shared" si="193"/>
        <v>2132.0500000000002</v>
      </c>
      <c r="X871" s="1718">
        <v>2132.0500000000002</v>
      </c>
      <c r="Y871" s="1729">
        <v>616708</v>
      </c>
      <c r="Z871" s="1720">
        <v>42711</v>
      </c>
      <c r="AA871" s="1778" t="s">
        <v>213</v>
      </c>
      <c r="AB871" s="1875"/>
    </row>
    <row r="872" spans="1:28" s="1713" customFormat="1" x14ac:dyDescent="0.2">
      <c r="A872" s="1801">
        <v>2016576</v>
      </c>
      <c r="B872" s="1727"/>
      <c r="C872" s="1727" t="s">
        <v>2034</v>
      </c>
      <c r="D872" s="1713" t="s">
        <v>68</v>
      </c>
      <c r="E872" s="1713">
        <v>8</v>
      </c>
      <c r="F872" s="1713">
        <v>64</v>
      </c>
      <c r="G872" s="1713">
        <v>48</v>
      </c>
      <c r="H872" s="1713">
        <v>16</v>
      </c>
      <c r="I872" s="1728">
        <v>1</v>
      </c>
      <c r="J872" s="1728">
        <v>1</v>
      </c>
      <c r="K872" s="1853"/>
      <c r="L872" s="1715">
        <v>31218.02</v>
      </c>
      <c r="M872" s="1715"/>
      <c r="N872" s="1715">
        <f t="shared" si="194"/>
        <v>18522.96</v>
      </c>
      <c r="O872" s="1715">
        <v>14743.57</v>
      </c>
      <c r="P872" s="1788">
        <f t="shared" si="195"/>
        <v>0.79596187650353944</v>
      </c>
      <c r="Q872" s="1715">
        <v>3779.39</v>
      </c>
      <c r="R872" s="1788">
        <f t="shared" si="196"/>
        <v>0.20403812349646061</v>
      </c>
      <c r="S872" s="1775">
        <f t="shared" si="197"/>
        <v>151.1756</v>
      </c>
      <c r="T872" s="1750"/>
      <c r="U872" s="1715">
        <f t="shared" si="198"/>
        <v>0</v>
      </c>
      <c r="V872" s="1715">
        <f t="shared" si="199"/>
        <v>0</v>
      </c>
      <c r="W872" s="1715">
        <f t="shared" si="193"/>
        <v>31218.02</v>
      </c>
      <c r="X872" s="1718">
        <v>31218.02</v>
      </c>
      <c r="Y872" s="1729">
        <v>616626</v>
      </c>
      <c r="Z872" s="1720">
        <v>42692</v>
      </c>
      <c r="AA872" s="1778" t="s">
        <v>213</v>
      </c>
      <c r="AB872" s="1875"/>
    </row>
    <row r="873" spans="1:28" s="1713" customFormat="1" x14ac:dyDescent="0.2">
      <c r="A873" s="1801">
        <v>2016577</v>
      </c>
      <c r="B873" s="1727"/>
      <c r="C873" s="1727">
        <v>587716</v>
      </c>
      <c r="D873" s="1713" t="s">
        <v>68</v>
      </c>
      <c r="E873" s="1713">
        <v>1</v>
      </c>
      <c r="F873" s="1713">
        <v>10</v>
      </c>
      <c r="G873" s="1713">
        <v>6</v>
      </c>
      <c r="H873" s="1713">
        <v>5</v>
      </c>
      <c r="I873" s="1728">
        <v>1</v>
      </c>
      <c r="J873" s="1728">
        <v>1</v>
      </c>
      <c r="K873" s="1853" t="s">
        <v>1308</v>
      </c>
      <c r="L873" s="1715">
        <v>3795.94</v>
      </c>
      <c r="M873" s="1715">
        <v>3699</v>
      </c>
      <c r="N873" s="1715">
        <f t="shared" si="194"/>
        <v>2506.1999999999998</v>
      </c>
      <c r="O873" s="1715">
        <v>1949.1</v>
      </c>
      <c r="P873" s="1788">
        <f t="shared" si="195"/>
        <v>0.77771127603543211</v>
      </c>
      <c r="Q873" s="1715">
        <v>557.1</v>
      </c>
      <c r="R873" s="1788">
        <f t="shared" si="196"/>
        <v>0.22228872396456789</v>
      </c>
      <c r="S873" s="1775">
        <f t="shared" si="197"/>
        <v>22.284000000000002</v>
      </c>
      <c r="T873" s="1750"/>
      <c r="U873" s="1715">
        <f t="shared" si="198"/>
        <v>0</v>
      </c>
      <c r="V873" s="1715">
        <f t="shared" si="199"/>
        <v>0</v>
      </c>
      <c r="W873" s="1715">
        <f t="shared" si="193"/>
        <v>3795.94</v>
      </c>
      <c r="X873" s="1718">
        <v>3795.94</v>
      </c>
      <c r="Y873" s="1729">
        <v>616709</v>
      </c>
      <c r="Z873" s="1720">
        <v>42711</v>
      </c>
      <c r="AA873" s="1778" t="s">
        <v>213</v>
      </c>
      <c r="AB873" s="1875"/>
    </row>
    <row r="874" spans="1:28" s="1713" customFormat="1" x14ac:dyDescent="0.2">
      <c r="A874" s="1801">
        <v>2016578</v>
      </c>
      <c r="B874" s="1727"/>
      <c r="C874" s="1727">
        <v>612716</v>
      </c>
      <c r="D874" s="1713" t="s">
        <v>68</v>
      </c>
      <c r="E874" s="1713">
        <v>1</v>
      </c>
      <c r="F874" s="1713">
        <v>8</v>
      </c>
      <c r="G874" s="1713">
        <v>6</v>
      </c>
      <c r="H874" s="1713">
        <v>4</v>
      </c>
      <c r="I874" s="1728">
        <v>1</v>
      </c>
      <c r="J874" s="1728">
        <v>1</v>
      </c>
      <c r="K874" s="1853"/>
      <c r="L874" s="1715">
        <v>2706.69</v>
      </c>
      <c r="M874" s="1715"/>
      <c r="N874" s="1715">
        <f t="shared" si="194"/>
        <v>1697.29</v>
      </c>
      <c r="O874" s="1715">
        <v>1270.24</v>
      </c>
      <c r="P874" s="1788">
        <f t="shared" si="195"/>
        <v>0.74839302653052808</v>
      </c>
      <c r="Q874" s="1715">
        <v>427.05</v>
      </c>
      <c r="R874" s="1788">
        <f t="shared" si="196"/>
        <v>0.25160697346947192</v>
      </c>
      <c r="S874" s="1775">
        <f t="shared" si="197"/>
        <v>17.082000000000001</v>
      </c>
      <c r="T874" s="1750"/>
      <c r="U874" s="1715">
        <f t="shared" si="198"/>
        <v>0</v>
      </c>
      <c r="V874" s="1715">
        <f t="shared" si="199"/>
        <v>0</v>
      </c>
      <c r="W874" s="1715">
        <f t="shared" si="193"/>
        <v>2706.69</v>
      </c>
      <c r="X874" s="1718">
        <v>2706.69</v>
      </c>
      <c r="Y874" s="1729">
        <v>616710</v>
      </c>
      <c r="Z874" s="1720">
        <v>42711</v>
      </c>
      <c r="AA874" s="1778" t="s">
        <v>213</v>
      </c>
      <c r="AB874" s="1875"/>
    </row>
    <row r="875" spans="1:28" s="1713" customFormat="1" x14ac:dyDescent="0.2">
      <c r="A875" s="1801">
        <v>2016579</v>
      </c>
      <c r="B875" s="1727"/>
      <c r="C875" s="1727" t="s">
        <v>2018</v>
      </c>
      <c r="D875" s="1713" t="s">
        <v>489</v>
      </c>
      <c r="E875" s="1713">
        <v>1</v>
      </c>
      <c r="F875" s="1713">
        <v>9</v>
      </c>
      <c r="G875" s="1713">
        <v>4</v>
      </c>
      <c r="H875" s="1713">
        <v>3</v>
      </c>
      <c r="I875" s="1728">
        <v>1</v>
      </c>
      <c r="J875" s="1728">
        <v>1</v>
      </c>
      <c r="K875" s="1853"/>
      <c r="L875" s="1715">
        <v>2420.02</v>
      </c>
      <c r="M875" s="1715"/>
      <c r="N875" s="1715">
        <f t="shared" si="194"/>
        <v>1802.1499999999999</v>
      </c>
      <c r="O875" s="1715">
        <v>1296.3499999999999</v>
      </c>
      <c r="P875" s="1788">
        <f t="shared" si="195"/>
        <v>0.71933523846516656</v>
      </c>
      <c r="Q875" s="1715">
        <v>505.8</v>
      </c>
      <c r="R875" s="1788">
        <f t="shared" si="196"/>
        <v>0.28066476153483344</v>
      </c>
      <c r="S875" s="1775">
        <f t="shared" si="197"/>
        <v>20.231999999999999</v>
      </c>
      <c r="T875" s="1750"/>
      <c r="U875" s="1715">
        <f t="shared" si="198"/>
        <v>0</v>
      </c>
      <c r="V875" s="1715">
        <f t="shared" si="199"/>
        <v>0</v>
      </c>
      <c r="W875" s="1715">
        <f t="shared" si="193"/>
        <v>2420.02</v>
      </c>
      <c r="X875" s="1718">
        <v>2420.02</v>
      </c>
      <c r="Y875" s="1729">
        <v>616692</v>
      </c>
      <c r="Z875" s="1720">
        <v>42702</v>
      </c>
      <c r="AA875" s="1778" t="s">
        <v>213</v>
      </c>
      <c r="AB875" s="1875"/>
    </row>
    <row r="876" spans="1:28" s="1713" customFormat="1" x14ac:dyDescent="0.2">
      <c r="A876" s="1801">
        <v>2016580</v>
      </c>
      <c r="B876" s="1727"/>
      <c r="C876" s="1727" t="s">
        <v>2019</v>
      </c>
      <c r="D876" s="1713" t="s">
        <v>489</v>
      </c>
      <c r="E876" s="1713">
        <v>1</v>
      </c>
      <c r="F876" s="1713">
        <v>11</v>
      </c>
      <c r="G876" s="1713">
        <v>0</v>
      </c>
      <c r="H876" s="1713">
        <v>0</v>
      </c>
      <c r="I876" s="1728">
        <v>1</v>
      </c>
      <c r="J876" s="1728">
        <v>1</v>
      </c>
      <c r="K876" s="1853"/>
      <c r="L876" s="1715">
        <v>1290.26</v>
      </c>
      <c r="M876" s="1715"/>
      <c r="N876" s="1715">
        <f t="shared" si="194"/>
        <v>808.90000000000009</v>
      </c>
      <c r="O876" s="1715">
        <v>659.95</v>
      </c>
      <c r="P876" s="1788">
        <f t="shared" si="195"/>
        <v>0.81586104586475461</v>
      </c>
      <c r="Q876" s="1715">
        <v>148.94999999999999</v>
      </c>
      <c r="R876" s="1788">
        <f t="shared" si="196"/>
        <v>0.18413895413524536</v>
      </c>
      <c r="S876" s="1775">
        <f t="shared" si="197"/>
        <v>5.9579999999999993</v>
      </c>
      <c r="T876" s="1750"/>
      <c r="U876" s="1715">
        <f t="shared" si="198"/>
        <v>0</v>
      </c>
      <c r="V876" s="1715">
        <f t="shared" si="199"/>
        <v>0</v>
      </c>
      <c r="W876" s="1715">
        <f t="shared" si="193"/>
        <v>1290.26</v>
      </c>
      <c r="X876" s="1718">
        <v>1290.26</v>
      </c>
      <c r="Y876" s="1729">
        <v>616693</v>
      </c>
      <c r="Z876" s="1720">
        <v>42702</v>
      </c>
      <c r="AA876" s="1778" t="s">
        <v>213</v>
      </c>
      <c r="AB876" s="1875"/>
    </row>
    <row r="877" spans="1:28" s="1713" customFormat="1" x14ac:dyDescent="0.2">
      <c r="A877" s="1801">
        <v>2016581</v>
      </c>
      <c r="B877" s="1727"/>
      <c r="C877" s="1727" t="s">
        <v>2022</v>
      </c>
      <c r="D877" s="1713" t="s">
        <v>68</v>
      </c>
      <c r="E877" s="1713">
        <v>1</v>
      </c>
      <c r="F877" s="1713">
        <v>11</v>
      </c>
      <c r="G877" s="1713">
        <v>4</v>
      </c>
      <c r="H877" s="1713">
        <v>12</v>
      </c>
      <c r="I877" s="1728">
        <v>1</v>
      </c>
      <c r="J877" s="1728">
        <v>1</v>
      </c>
      <c r="K877" s="1853"/>
      <c r="L877" s="1715">
        <v>10578.33</v>
      </c>
      <c r="M877" s="1715"/>
      <c r="N877" s="1715">
        <f>O877+Q877</f>
        <v>6531.3</v>
      </c>
      <c r="O877" s="1715">
        <v>5216.3</v>
      </c>
      <c r="P877" s="1788">
        <f>IF(N877&lt;=0,"",O877/N877)</f>
        <v>0.79866182842619382</v>
      </c>
      <c r="Q877" s="1715">
        <v>1315</v>
      </c>
      <c r="R877" s="1788">
        <f>IF(N877&lt;=0,"",Q877/N877)</f>
        <v>0.20133817157380612</v>
      </c>
      <c r="S877" s="1775">
        <f>Q877/$S$1</f>
        <v>52.6</v>
      </c>
      <c r="T877" s="1750"/>
      <c r="U877" s="1715">
        <f t="shared" si="198"/>
        <v>0</v>
      </c>
      <c r="V877" s="1715">
        <f t="shared" si="199"/>
        <v>0</v>
      </c>
      <c r="W877" s="1715">
        <f t="shared" si="193"/>
        <v>10578.33</v>
      </c>
      <c r="X877" s="1718">
        <v>10578.33</v>
      </c>
      <c r="Y877" s="1729">
        <v>616546</v>
      </c>
      <c r="Z877" s="1720">
        <v>42671</v>
      </c>
      <c r="AA877" s="1778" t="s">
        <v>213</v>
      </c>
      <c r="AB877" s="1875"/>
    </row>
    <row r="878" spans="1:28" s="1713" customFormat="1" x14ac:dyDescent="0.2">
      <c r="A878" s="1801">
        <v>2016582</v>
      </c>
      <c r="B878" s="1727"/>
      <c r="C878" s="1727" t="s">
        <v>2023</v>
      </c>
      <c r="D878" s="1713" t="s">
        <v>489</v>
      </c>
      <c r="E878" s="1713">
        <v>1</v>
      </c>
      <c r="F878" s="1713">
        <v>0</v>
      </c>
      <c r="G878" s="1713">
        <v>0</v>
      </c>
      <c r="H878" s="1713">
        <v>0</v>
      </c>
      <c r="I878" s="1728">
        <v>1</v>
      </c>
      <c r="J878" s="1728">
        <v>1</v>
      </c>
      <c r="K878" s="1853"/>
      <c r="L878" s="1715">
        <v>225</v>
      </c>
      <c r="M878" s="1715"/>
      <c r="N878" s="1715">
        <f t="shared" si="194"/>
        <v>175</v>
      </c>
      <c r="O878" s="1715">
        <v>100</v>
      </c>
      <c r="P878" s="1788">
        <f t="shared" si="195"/>
        <v>0.5714285714285714</v>
      </c>
      <c r="Q878" s="1715">
        <v>75</v>
      </c>
      <c r="R878" s="1788">
        <f t="shared" si="196"/>
        <v>0.42857142857142855</v>
      </c>
      <c r="S878" s="1775">
        <f t="shared" si="197"/>
        <v>3</v>
      </c>
      <c r="T878" s="1750"/>
      <c r="U878" s="1715">
        <f t="shared" si="198"/>
        <v>0</v>
      </c>
      <c r="V878" s="1715">
        <f t="shared" si="199"/>
        <v>0</v>
      </c>
      <c r="W878" s="1715">
        <f t="shared" si="193"/>
        <v>225</v>
      </c>
      <c r="X878" s="1718">
        <v>225</v>
      </c>
      <c r="Y878" s="1729">
        <v>616540</v>
      </c>
      <c r="Z878" s="1720">
        <v>42660</v>
      </c>
      <c r="AA878" s="1778" t="s">
        <v>213</v>
      </c>
      <c r="AB878" s="1875"/>
    </row>
    <row r="879" spans="1:28" s="1713" customFormat="1" x14ac:dyDescent="0.2">
      <c r="A879" s="1801">
        <v>2016583</v>
      </c>
      <c r="B879" s="1727"/>
      <c r="C879" s="1727" t="s">
        <v>2035</v>
      </c>
      <c r="D879" s="1713" t="s">
        <v>68</v>
      </c>
      <c r="E879" s="1713">
        <v>10</v>
      </c>
      <c r="F879" s="1713">
        <v>100</v>
      </c>
      <c r="G879" s="1713">
        <v>70</v>
      </c>
      <c r="H879" s="1713">
        <v>20</v>
      </c>
      <c r="I879" s="1728">
        <v>1</v>
      </c>
      <c r="J879" s="1728">
        <v>1</v>
      </c>
      <c r="K879" s="1853"/>
      <c r="L879" s="1715">
        <v>34461</v>
      </c>
      <c r="M879" s="1715"/>
      <c r="N879" s="1715">
        <f t="shared" si="194"/>
        <v>21661.550000000003</v>
      </c>
      <c r="O879" s="1715">
        <v>16426.7</v>
      </c>
      <c r="P879" s="1788">
        <f t="shared" si="195"/>
        <v>0.75833446821672501</v>
      </c>
      <c r="Q879" s="1715">
        <v>5234.8500000000004</v>
      </c>
      <c r="R879" s="1788">
        <f t="shared" si="196"/>
        <v>0.24166553178327496</v>
      </c>
      <c r="S879" s="1775">
        <f t="shared" si="197"/>
        <v>209.39400000000001</v>
      </c>
      <c r="T879" s="1750"/>
      <c r="U879" s="1715">
        <f t="shared" si="198"/>
        <v>0</v>
      </c>
      <c r="V879" s="1715">
        <f t="shared" si="199"/>
        <v>0</v>
      </c>
      <c r="W879" s="1715">
        <f t="shared" si="193"/>
        <v>34461</v>
      </c>
      <c r="X879" s="1718">
        <v>34461</v>
      </c>
      <c r="Y879" s="1729">
        <v>616507</v>
      </c>
      <c r="Z879" s="1720">
        <v>42660</v>
      </c>
      <c r="AA879" s="1778" t="s">
        <v>213</v>
      </c>
      <c r="AB879" s="1875"/>
    </row>
    <row r="880" spans="1:28" s="1713" customFormat="1" x14ac:dyDescent="0.2">
      <c r="A880" s="1801" t="s">
        <v>2051</v>
      </c>
      <c r="B880" s="1727"/>
      <c r="C880" s="1727" t="s">
        <v>2045</v>
      </c>
      <c r="D880" s="1713" t="s">
        <v>68</v>
      </c>
      <c r="E880" s="1713">
        <v>0</v>
      </c>
      <c r="F880" s="1713">
        <v>0</v>
      </c>
      <c r="G880" s="1713">
        <v>0</v>
      </c>
      <c r="H880" s="1713">
        <v>0</v>
      </c>
      <c r="I880" s="1728">
        <v>1</v>
      </c>
      <c r="J880" s="1728">
        <v>1</v>
      </c>
      <c r="K880" s="1853"/>
      <c r="L880" s="1715">
        <v>52.34</v>
      </c>
      <c r="M880" s="1715"/>
      <c r="N880" s="1715">
        <f t="shared" si="194"/>
        <v>14.46</v>
      </c>
      <c r="O880" s="1715">
        <v>14.46</v>
      </c>
      <c r="P880" s="1788">
        <f t="shared" si="195"/>
        <v>1</v>
      </c>
      <c r="Q880" s="1715">
        <v>0</v>
      </c>
      <c r="R880" s="1788">
        <f t="shared" si="196"/>
        <v>0</v>
      </c>
      <c r="S880" s="1775">
        <f t="shared" si="197"/>
        <v>0</v>
      </c>
      <c r="T880" s="1750"/>
      <c r="U880" s="1715">
        <f t="shared" si="198"/>
        <v>0</v>
      </c>
      <c r="V880" s="1715">
        <f t="shared" si="199"/>
        <v>0</v>
      </c>
      <c r="W880" s="1715">
        <f t="shared" si="193"/>
        <v>52.34</v>
      </c>
      <c r="X880" s="1718">
        <v>52.34</v>
      </c>
      <c r="Y880" s="1729">
        <v>616615</v>
      </c>
      <c r="Z880" s="1720">
        <v>42692</v>
      </c>
      <c r="AA880" s="1778" t="s">
        <v>213</v>
      </c>
      <c r="AB880" s="1875"/>
    </row>
    <row r="881" spans="1:28" s="1713" customFormat="1" x14ac:dyDescent="0.2">
      <c r="A881" s="1801">
        <v>2016585</v>
      </c>
      <c r="B881" s="1727"/>
      <c r="C881" s="1727" t="s">
        <v>2049</v>
      </c>
      <c r="D881" s="1713" t="s">
        <v>489</v>
      </c>
      <c r="E881" s="1713">
        <v>1</v>
      </c>
      <c r="F881" s="1713">
        <v>9</v>
      </c>
      <c r="G881" s="1713">
        <v>7</v>
      </c>
      <c r="H881" s="1713">
        <v>3</v>
      </c>
      <c r="I881" s="1728">
        <v>1</v>
      </c>
      <c r="J881" s="1728">
        <v>1</v>
      </c>
      <c r="K881" s="1853"/>
      <c r="L881" s="1715">
        <v>2824.73</v>
      </c>
      <c r="M881" s="1715"/>
      <c r="N881" s="1715">
        <f t="shared" si="194"/>
        <v>2087.4899999999998</v>
      </c>
      <c r="O881" s="1715">
        <v>1511.5</v>
      </c>
      <c r="P881" s="1788">
        <f t="shared" si="195"/>
        <v>0.72407532491173621</v>
      </c>
      <c r="Q881" s="1715">
        <v>575.99</v>
      </c>
      <c r="R881" s="1788">
        <f t="shared" si="196"/>
        <v>0.2759246750882639</v>
      </c>
      <c r="S881" s="1775">
        <f t="shared" si="197"/>
        <v>23.0396</v>
      </c>
      <c r="T881" s="1750"/>
      <c r="U881" s="1715">
        <f t="shared" si="198"/>
        <v>0</v>
      </c>
      <c r="V881" s="1715">
        <f t="shared" si="199"/>
        <v>0</v>
      </c>
      <c r="W881" s="1715">
        <f t="shared" si="193"/>
        <v>2824.73</v>
      </c>
      <c r="X881" s="1718">
        <v>2824.73</v>
      </c>
      <c r="Y881" s="1729">
        <v>616694</v>
      </c>
      <c r="Z881" s="1720">
        <v>42702</v>
      </c>
      <c r="AA881" s="1778" t="s">
        <v>213</v>
      </c>
      <c r="AB881" s="1875"/>
    </row>
    <row r="882" spans="1:28" s="1713" customFormat="1" x14ac:dyDescent="0.2">
      <c r="A882" s="1801">
        <v>2016586</v>
      </c>
      <c r="B882" s="1727"/>
      <c r="C882" s="1727" t="s">
        <v>2050</v>
      </c>
      <c r="D882" s="1713" t="s">
        <v>489</v>
      </c>
      <c r="E882" s="1713">
        <v>1</v>
      </c>
      <c r="F882" s="1713">
        <v>15</v>
      </c>
      <c r="G882" s="1713">
        <v>0</v>
      </c>
      <c r="H882" s="1713">
        <v>0</v>
      </c>
      <c r="I882" s="1728">
        <v>1</v>
      </c>
      <c r="J882" s="1728">
        <v>1</v>
      </c>
      <c r="K882" s="1853"/>
      <c r="L882" s="1715">
        <v>1647.73</v>
      </c>
      <c r="M882" s="1715"/>
      <c r="N882" s="1715">
        <f t="shared" si="194"/>
        <v>1034.2</v>
      </c>
      <c r="O882" s="1715">
        <v>830.8</v>
      </c>
      <c r="P882" s="1788">
        <f t="shared" si="195"/>
        <v>0.80332624250628493</v>
      </c>
      <c r="Q882" s="1715">
        <v>203.4</v>
      </c>
      <c r="R882" s="1788">
        <f t="shared" si="196"/>
        <v>0.19667375749371493</v>
      </c>
      <c r="S882" s="1775">
        <f t="shared" si="197"/>
        <v>8.136000000000001</v>
      </c>
      <c r="T882" s="1750"/>
      <c r="U882" s="1715">
        <f t="shared" si="198"/>
        <v>0</v>
      </c>
      <c r="V882" s="1715">
        <f t="shared" si="199"/>
        <v>0</v>
      </c>
      <c r="W882" s="1715">
        <f t="shared" si="193"/>
        <v>1647.73</v>
      </c>
      <c r="X882" s="1718">
        <v>1647.73</v>
      </c>
      <c r="Y882" s="1729">
        <v>616695</v>
      </c>
      <c r="Z882" s="1720">
        <v>42702</v>
      </c>
      <c r="AA882" s="1778" t="s">
        <v>213</v>
      </c>
      <c r="AB882" s="1875"/>
    </row>
    <row r="883" spans="1:28" s="1713" customFormat="1" x14ac:dyDescent="0.2">
      <c r="A883" s="1801">
        <v>2016588</v>
      </c>
      <c r="B883" s="1727"/>
      <c r="C883" s="1727" t="s">
        <v>2055</v>
      </c>
      <c r="D883" s="1713" t="s">
        <v>614</v>
      </c>
      <c r="E883" s="1713">
        <v>1</v>
      </c>
      <c r="F883" s="1713">
        <v>8</v>
      </c>
      <c r="G883" s="1713">
        <v>5</v>
      </c>
      <c r="H883" s="1713">
        <v>3</v>
      </c>
      <c r="I883" s="1728">
        <v>1</v>
      </c>
      <c r="J883" s="1728">
        <v>1</v>
      </c>
      <c r="K883" s="1853"/>
      <c r="L883" s="1715">
        <v>3086.6</v>
      </c>
      <c r="M883" s="1715"/>
      <c r="N883" s="1715">
        <f t="shared" si="194"/>
        <v>0</v>
      </c>
      <c r="O883" s="1715">
        <v>0</v>
      </c>
      <c r="P883" s="1788" t="str">
        <f t="shared" si="195"/>
        <v/>
      </c>
      <c r="Q883" s="1715">
        <v>0</v>
      </c>
      <c r="R883" s="1788" t="str">
        <f t="shared" si="196"/>
        <v/>
      </c>
      <c r="S883" s="1775">
        <f t="shared" si="197"/>
        <v>0</v>
      </c>
      <c r="T883" s="1750"/>
      <c r="U883" s="1715">
        <f t="shared" si="198"/>
        <v>0</v>
      </c>
      <c r="V883" s="1715">
        <f t="shared" si="199"/>
        <v>0</v>
      </c>
      <c r="W883" s="1715">
        <f t="shared" ref="W883:W945" si="200">X883+AC883+AH883+AM883+AO883+AR883</f>
        <v>3086.6</v>
      </c>
      <c r="X883" s="1718">
        <v>3086.6</v>
      </c>
      <c r="Y883" s="1729">
        <v>616671</v>
      </c>
      <c r="Z883" s="1720">
        <v>42702</v>
      </c>
      <c r="AA883" s="1778" t="s">
        <v>213</v>
      </c>
      <c r="AB883" s="1875"/>
    </row>
    <row r="884" spans="1:28" s="1713" customFormat="1" x14ac:dyDescent="0.2">
      <c r="A884" s="1801">
        <v>2016589</v>
      </c>
      <c r="B884" s="1727"/>
      <c r="C884" s="1727" t="s">
        <v>2056</v>
      </c>
      <c r="D884" s="1713" t="s">
        <v>68</v>
      </c>
      <c r="E884" s="1713">
        <v>0</v>
      </c>
      <c r="F884" s="1713">
        <v>0</v>
      </c>
      <c r="G884" s="1713">
        <v>0</v>
      </c>
      <c r="H884" s="1713">
        <v>0</v>
      </c>
      <c r="I884" s="1728">
        <v>1</v>
      </c>
      <c r="J884" s="1728">
        <v>1</v>
      </c>
      <c r="K884" s="1853"/>
      <c r="L884" s="1715">
        <v>266</v>
      </c>
      <c r="M884" s="1715"/>
      <c r="N884" s="1715">
        <f t="shared" si="194"/>
        <v>0</v>
      </c>
      <c r="O884" s="1715">
        <v>0</v>
      </c>
      <c r="P884" s="1788" t="str">
        <f t="shared" si="195"/>
        <v/>
      </c>
      <c r="Q884" s="1715">
        <v>0</v>
      </c>
      <c r="R884" s="1788" t="str">
        <f t="shared" si="196"/>
        <v/>
      </c>
      <c r="S884" s="1775">
        <f t="shared" si="197"/>
        <v>0</v>
      </c>
      <c r="T884" s="1750"/>
      <c r="U884" s="1715">
        <f t="shared" si="198"/>
        <v>0</v>
      </c>
      <c r="V884" s="1715">
        <f t="shared" si="199"/>
        <v>0</v>
      </c>
      <c r="W884" s="1715">
        <f t="shared" si="200"/>
        <v>266</v>
      </c>
      <c r="X884" s="1718">
        <v>266</v>
      </c>
      <c r="Y884" s="1729">
        <v>616508</v>
      </c>
      <c r="Z884" s="1720">
        <v>42660</v>
      </c>
      <c r="AA884" s="1778" t="s">
        <v>213</v>
      </c>
      <c r="AB884" s="1875"/>
    </row>
    <row r="885" spans="1:28" s="1713" customFormat="1" x14ac:dyDescent="0.2">
      <c r="A885" s="1801">
        <v>2016590</v>
      </c>
      <c r="B885" s="1727"/>
      <c r="C885" s="1727" t="s">
        <v>2057</v>
      </c>
      <c r="D885" s="1713" t="s">
        <v>68</v>
      </c>
      <c r="E885" s="1713">
        <v>0</v>
      </c>
      <c r="F885" s="1713">
        <v>2</v>
      </c>
      <c r="G885" s="1713">
        <v>0</v>
      </c>
      <c r="H885" s="1713">
        <v>1</v>
      </c>
      <c r="I885" s="1728">
        <v>1</v>
      </c>
      <c r="J885" s="1728">
        <v>1</v>
      </c>
      <c r="K885" s="1853"/>
      <c r="L885" s="1715">
        <v>556.14</v>
      </c>
      <c r="M885" s="1715"/>
      <c r="N885" s="1715">
        <f t="shared" si="194"/>
        <v>353.77</v>
      </c>
      <c r="O885" s="1715">
        <v>236.32</v>
      </c>
      <c r="P885" s="1788">
        <f t="shared" si="195"/>
        <v>0.66800463578030922</v>
      </c>
      <c r="Q885" s="1715">
        <v>117.45</v>
      </c>
      <c r="R885" s="1788">
        <f t="shared" si="196"/>
        <v>0.33199536421969078</v>
      </c>
      <c r="S885" s="1775">
        <f t="shared" si="197"/>
        <v>4.6980000000000004</v>
      </c>
      <c r="T885" s="1750"/>
      <c r="U885" s="1715">
        <f t="shared" si="198"/>
        <v>0</v>
      </c>
      <c r="V885" s="1715">
        <f t="shared" si="199"/>
        <v>0</v>
      </c>
      <c r="W885" s="1715">
        <f t="shared" si="200"/>
        <v>556.14</v>
      </c>
      <c r="X885" s="1718">
        <v>556.14</v>
      </c>
      <c r="Y885" s="1729">
        <v>616509</v>
      </c>
      <c r="Z885" s="1720">
        <v>42660</v>
      </c>
      <c r="AA885" s="1778" t="s">
        <v>213</v>
      </c>
      <c r="AB885" s="1875"/>
    </row>
    <row r="886" spans="1:28" s="1713" customFormat="1" x14ac:dyDescent="0.2">
      <c r="A886" s="1801">
        <v>2016591</v>
      </c>
      <c r="B886" s="1727"/>
      <c r="C886" s="1727">
        <v>580316</v>
      </c>
      <c r="D886" s="1713" t="s">
        <v>68</v>
      </c>
      <c r="E886" s="1713">
        <v>1</v>
      </c>
      <c r="F886" s="1713">
        <v>8</v>
      </c>
      <c r="G886" s="1713">
        <v>3</v>
      </c>
      <c r="H886" s="1713">
        <v>3</v>
      </c>
      <c r="I886" s="1728">
        <v>1</v>
      </c>
      <c r="J886" s="1728">
        <v>1</v>
      </c>
      <c r="K886" s="1853"/>
      <c r="L886" s="1715">
        <v>2930.5</v>
      </c>
      <c r="M886" s="1715"/>
      <c r="N886" s="1715">
        <f t="shared" si="194"/>
        <v>1714.02</v>
      </c>
      <c r="O886" s="1715">
        <v>1295.97</v>
      </c>
      <c r="P886" s="1788">
        <f t="shared" si="195"/>
        <v>0.75609969545279521</v>
      </c>
      <c r="Q886" s="1715">
        <v>418.05</v>
      </c>
      <c r="R886" s="1788">
        <f t="shared" si="196"/>
        <v>0.24390030454720482</v>
      </c>
      <c r="S886" s="1775">
        <f t="shared" si="197"/>
        <v>16.722000000000001</v>
      </c>
      <c r="T886" s="1750"/>
      <c r="U886" s="1715">
        <f t="shared" si="198"/>
        <v>0</v>
      </c>
      <c r="V886" s="1715">
        <f t="shared" si="199"/>
        <v>0</v>
      </c>
      <c r="W886" s="1715">
        <f t="shared" si="200"/>
        <v>2930.5</v>
      </c>
      <c r="X886" s="1718">
        <v>2930.5</v>
      </c>
      <c r="Y886" s="1729">
        <v>616510</v>
      </c>
      <c r="Z886" s="1720">
        <v>42660</v>
      </c>
      <c r="AA886" s="1778" t="s">
        <v>213</v>
      </c>
      <c r="AB886" s="1875"/>
    </row>
    <row r="887" spans="1:28" s="1713" customFormat="1" x14ac:dyDescent="0.2">
      <c r="A887" s="1801" t="s">
        <v>2058</v>
      </c>
      <c r="B887" s="1727"/>
      <c r="C887" s="1727">
        <v>524416</v>
      </c>
      <c r="D887" s="1713" t="s">
        <v>68</v>
      </c>
      <c r="E887" s="1713">
        <v>1</v>
      </c>
      <c r="F887" s="1713">
        <v>8</v>
      </c>
      <c r="G887" s="1713">
        <v>5</v>
      </c>
      <c r="H887" s="1713">
        <v>2</v>
      </c>
      <c r="I887" s="1728">
        <v>1</v>
      </c>
      <c r="J887" s="1728">
        <v>1</v>
      </c>
      <c r="K887" s="1853"/>
      <c r="L887" s="1715">
        <v>5256.98</v>
      </c>
      <c r="M887" s="1715">
        <v>5405</v>
      </c>
      <c r="N887" s="1715">
        <f>O887+Q887</f>
        <v>3647.1</v>
      </c>
      <c r="O887" s="1715">
        <v>3018.45</v>
      </c>
      <c r="P887" s="1788">
        <f>IF(N887&lt;=0,"",O887/N887)</f>
        <v>0.82763017191741384</v>
      </c>
      <c r="Q887" s="1715">
        <v>628.65</v>
      </c>
      <c r="R887" s="1788">
        <f>IF(N887&lt;=0,"",Q887/N887)</f>
        <v>0.17236982808258616</v>
      </c>
      <c r="S887" s="1775">
        <f>Q887/$S$1</f>
        <v>25.146000000000001</v>
      </c>
      <c r="T887" s="1750"/>
      <c r="U887" s="1715">
        <f t="shared" si="198"/>
        <v>0</v>
      </c>
      <c r="V887" s="1715">
        <f t="shared" si="199"/>
        <v>0</v>
      </c>
      <c r="W887" s="1715">
        <f t="shared" si="200"/>
        <v>5256.98</v>
      </c>
      <c r="X887" s="1718">
        <v>5256.98</v>
      </c>
      <c r="Y887" s="1729">
        <v>616511</v>
      </c>
      <c r="Z887" s="1720">
        <v>42660</v>
      </c>
      <c r="AA887" s="1778" t="s">
        <v>213</v>
      </c>
      <c r="AB887" s="1875"/>
    </row>
    <row r="888" spans="1:28" s="1713" customFormat="1" x14ac:dyDescent="0.2">
      <c r="A888" s="1801" t="s">
        <v>2059</v>
      </c>
      <c r="B888" s="1727"/>
      <c r="C888" s="1727">
        <v>597216</v>
      </c>
      <c r="D888" s="1713" t="s">
        <v>68</v>
      </c>
      <c r="E888" s="1713">
        <v>1</v>
      </c>
      <c r="F888" s="1713">
        <v>8</v>
      </c>
      <c r="G888" s="1713">
        <v>5</v>
      </c>
      <c r="H888" s="1713">
        <v>2</v>
      </c>
      <c r="I888" s="1728">
        <v>1</v>
      </c>
      <c r="J888" s="1728">
        <v>1</v>
      </c>
      <c r="K888" s="1853"/>
      <c r="L888" s="1715">
        <v>5256.98</v>
      </c>
      <c r="M888" s="1715">
        <v>5405</v>
      </c>
      <c r="N888" s="1715">
        <f>O888+Q888</f>
        <v>3647.1</v>
      </c>
      <c r="O888" s="1715">
        <v>3018.45</v>
      </c>
      <c r="P888" s="1788">
        <f>IF(N888&lt;=0,"",O888/N888)</f>
        <v>0.82763017191741384</v>
      </c>
      <c r="Q888" s="1715">
        <v>628.65</v>
      </c>
      <c r="R888" s="1788">
        <f>IF(N888&lt;=0,"",Q888/N888)</f>
        <v>0.17236982808258616</v>
      </c>
      <c r="S888" s="1775">
        <f>Q888/$S$1</f>
        <v>25.146000000000001</v>
      </c>
      <c r="T888" s="1750"/>
      <c r="U888" s="1715">
        <f t="shared" si="198"/>
        <v>0</v>
      </c>
      <c r="V888" s="1715">
        <f t="shared" si="199"/>
        <v>0</v>
      </c>
      <c r="W888" s="1715">
        <f t="shared" si="200"/>
        <v>5256.98</v>
      </c>
      <c r="X888" s="1718">
        <v>5256.98</v>
      </c>
      <c r="Y888" s="1729">
        <v>616512</v>
      </c>
      <c r="Z888" s="1720">
        <v>42660</v>
      </c>
      <c r="AA888" s="1778" t="s">
        <v>213</v>
      </c>
      <c r="AB888" s="1875"/>
    </row>
    <row r="889" spans="1:28" s="1713" customFormat="1" x14ac:dyDescent="0.2">
      <c r="A889" s="1801">
        <v>2016594</v>
      </c>
      <c r="B889" s="1727"/>
      <c r="C889" s="1727">
        <v>608016</v>
      </c>
      <c r="D889" s="1713" t="s">
        <v>68</v>
      </c>
      <c r="E889" s="1713">
        <v>1</v>
      </c>
      <c r="F889" s="1713">
        <v>9</v>
      </c>
      <c r="G889" s="1713">
        <v>5</v>
      </c>
      <c r="H889" s="1713">
        <v>2</v>
      </c>
      <c r="I889" s="1728">
        <v>1</v>
      </c>
      <c r="J889" s="1728">
        <v>1</v>
      </c>
      <c r="K889" s="1853"/>
      <c r="L889" s="1715">
        <v>2799.94</v>
      </c>
      <c r="M889" s="1715"/>
      <c r="N889" s="1715">
        <f t="shared" si="194"/>
        <v>1894.77</v>
      </c>
      <c r="O889" s="1715">
        <v>1510.02</v>
      </c>
      <c r="P889" s="1788">
        <f t="shared" si="195"/>
        <v>0.79694105353156319</v>
      </c>
      <c r="Q889" s="1715">
        <v>384.75</v>
      </c>
      <c r="R889" s="1788">
        <f t="shared" si="196"/>
        <v>0.20305894646843681</v>
      </c>
      <c r="S889" s="1775">
        <f t="shared" si="197"/>
        <v>15.39</v>
      </c>
      <c r="T889" s="1750"/>
      <c r="U889" s="1715">
        <f t="shared" si="198"/>
        <v>0</v>
      </c>
      <c r="V889" s="1715">
        <f t="shared" si="199"/>
        <v>0</v>
      </c>
      <c r="W889" s="1715">
        <f t="shared" si="200"/>
        <v>2799.94</v>
      </c>
      <c r="X889" s="1718">
        <v>2799.94</v>
      </c>
      <c r="Y889" s="1729">
        <v>616541</v>
      </c>
      <c r="Z889" s="1720">
        <v>42664</v>
      </c>
      <c r="AA889" s="1778" t="s">
        <v>213</v>
      </c>
      <c r="AB889" s="1875"/>
    </row>
    <row r="890" spans="1:28" s="1713" customFormat="1" x14ac:dyDescent="0.2">
      <c r="A890" s="1801">
        <v>2016595</v>
      </c>
      <c r="B890" s="1727"/>
      <c r="C890" s="1727" t="s">
        <v>2060</v>
      </c>
      <c r="D890" s="1713" t="s">
        <v>451</v>
      </c>
      <c r="E890" s="1713">
        <v>1</v>
      </c>
      <c r="F890" s="1713">
        <v>8</v>
      </c>
      <c r="G890" s="1713">
        <v>7</v>
      </c>
      <c r="H890" s="1713">
        <v>3</v>
      </c>
      <c r="I890" s="1728">
        <v>1</v>
      </c>
      <c r="J890" s="1728">
        <v>1</v>
      </c>
      <c r="K890" s="1853"/>
      <c r="L890" s="1715">
        <v>2734.39</v>
      </c>
      <c r="M890" s="1715"/>
      <c r="N890" s="1715">
        <f t="shared" si="194"/>
        <v>1819.4</v>
      </c>
      <c r="O890" s="1715">
        <v>1309.55</v>
      </c>
      <c r="P890" s="1788">
        <f t="shared" si="195"/>
        <v>0.71977025392986693</v>
      </c>
      <c r="Q890" s="1715">
        <v>509.85</v>
      </c>
      <c r="R890" s="1788">
        <f t="shared" si="196"/>
        <v>0.28022974607013301</v>
      </c>
      <c r="S890" s="1775">
        <f t="shared" si="197"/>
        <v>20.394000000000002</v>
      </c>
      <c r="T890" s="1750"/>
      <c r="U890" s="1715">
        <f t="shared" si="198"/>
        <v>0</v>
      </c>
      <c r="V890" s="1715">
        <f t="shared" si="199"/>
        <v>0</v>
      </c>
      <c r="W890" s="1715">
        <f t="shared" si="200"/>
        <v>2734.39</v>
      </c>
      <c r="X890" s="1718">
        <v>2734.39</v>
      </c>
      <c r="Y890" s="1729">
        <v>616673</v>
      </c>
      <c r="Z890" s="1720">
        <v>42702</v>
      </c>
      <c r="AA890" s="1778" t="s">
        <v>213</v>
      </c>
      <c r="AB890" s="1875"/>
    </row>
    <row r="891" spans="1:28" s="1713" customFormat="1" x14ac:dyDescent="0.2">
      <c r="A891" s="1801">
        <v>2016596</v>
      </c>
      <c r="B891" s="1727"/>
      <c r="C891" s="1727" t="s">
        <v>2061</v>
      </c>
      <c r="D891" s="1713" t="s">
        <v>451</v>
      </c>
      <c r="E891" s="1713">
        <v>1</v>
      </c>
      <c r="F891" s="1713">
        <v>8</v>
      </c>
      <c r="G891" s="1713">
        <v>7</v>
      </c>
      <c r="H891" s="1713">
        <v>3</v>
      </c>
      <c r="I891" s="1728">
        <v>1</v>
      </c>
      <c r="J891" s="1728">
        <v>1</v>
      </c>
      <c r="K891" s="1853"/>
      <c r="L891" s="1715">
        <v>2734.39</v>
      </c>
      <c r="M891" s="1715"/>
      <c r="N891" s="1715">
        <f>O891+Q891</f>
        <v>1819.4</v>
      </c>
      <c r="O891" s="1715">
        <v>1309.55</v>
      </c>
      <c r="P891" s="1788">
        <f>IF(N891&lt;=0,"",O891/N891)</f>
        <v>0.71977025392986693</v>
      </c>
      <c r="Q891" s="1715">
        <v>509.85</v>
      </c>
      <c r="R891" s="1788">
        <f>IF(N891&lt;=0,"",Q891/N891)</f>
        <v>0.28022974607013301</v>
      </c>
      <c r="S891" s="1775">
        <f t="shared" si="197"/>
        <v>20.394000000000002</v>
      </c>
      <c r="T891" s="1750"/>
      <c r="U891" s="1715">
        <f t="shared" si="198"/>
        <v>0</v>
      </c>
      <c r="V891" s="1715">
        <f t="shared" si="199"/>
        <v>0</v>
      </c>
      <c r="W891" s="1715">
        <f t="shared" si="200"/>
        <v>2734.39</v>
      </c>
      <c r="X891" s="1718">
        <v>2734.39</v>
      </c>
      <c r="Y891" s="1729">
        <v>616674</v>
      </c>
      <c r="Z891" s="1720">
        <v>42702</v>
      </c>
      <c r="AA891" s="1778" t="s">
        <v>213</v>
      </c>
      <c r="AB891" s="1875"/>
    </row>
    <row r="892" spans="1:28" s="1713" customFormat="1" x14ac:dyDescent="0.2">
      <c r="A892" s="1801">
        <v>2016598</v>
      </c>
      <c r="B892" s="1727"/>
      <c r="C892" s="1727" t="s">
        <v>2062</v>
      </c>
      <c r="D892" s="1713" t="s">
        <v>1901</v>
      </c>
      <c r="E892" s="1713">
        <v>0</v>
      </c>
      <c r="F892" s="1713">
        <v>2</v>
      </c>
      <c r="G892" s="1713">
        <v>3</v>
      </c>
      <c r="H892" s="1713">
        <v>0</v>
      </c>
      <c r="I892" s="1728">
        <v>1</v>
      </c>
      <c r="J892" s="1728">
        <v>1</v>
      </c>
      <c r="K892" s="1853"/>
      <c r="L892" s="1715">
        <v>970.41</v>
      </c>
      <c r="M892" s="1715"/>
      <c r="N892" s="1715">
        <f t="shared" ref="N892:N956" si="201">O892+Q892</f>
        <v>693.15</v>
      </c>
      <c r="O892" s="1715">
        <v>555</v>
      </c>
      <c r="P892" s="1788">
        <f t="shared" ref="P892:P956" si="202">IF(N892&lt;=0,"",O892/N892)</f>
        <v>0.80069249080285654</v>
      </c>
      <c r="Q892" s="1715">
        <v>138.15</v>
      </c>
      <c r="R892" s="1788">
        <f t="shared" ref="R892:R956" si="203">IF(N892&lt;=0,"",Q892/N892)</f>
        <v>0.19930750919714349</v>
      </c>
      <c r="S892" s="1775">
        <f t="shared" ref="S892:S956" si="204">Q892/$S$1</f>
        <v>5.5259999999999998</v>
      </c>
      <c r="T892" s="1750"/>
      <c r="U892" s="1715">
        <f t="shared" ref="U892:U956" si="205">((1-I892)*O892)+((1-J892)*Q892)</f>
        <v>0</v>
      </c>
      <c r="V892" s="1715">
        <f t="shared" ref="V892:V956" si="206">L892-W892</f>
        <v>0</v>
      </c>
      <c r="W892" s="1715">
        <f t="shared" si="200"/>
        <v>970.41</v>
      </c>
      <c r="X892" s="1718">
        <v>970.41</v>
      </c>
      <c r="Y892" s="1729">
        <v>616641</v>
      </c>
      <c r="Z892" s="1720">
        <v>42692</v>
      </c>
      <c r="AA892" s="1778" t="s">
        <v>213</v>
      </c>
      <c r="AB892" s="1875"/>
    </row>
    <row r="893" spans="1:28" s="1713" customFormat="1" x14ac:dyDescent="0.2">
      <c r="A893" s="1825" t="s">
        <v>2064</v>
      </c>
      <c r="B893" s="1727"/>
      <c r="C893" s="1795" t="s">
        <v>2065</v>
      </c>
      <c r="D893" s="1713" t="s">
        <v>489</v>
      </c>
      <c r="E893" s="1713">
        <v>1</v>
      </c>
      <c r="F893" s="1713">
        <v>8</v>
      </c>
      <c r="G893" s="1713">
        <v>4</v>
      </c>
      <c r="H893" s="1713">
        <v>3</v>
      </c>
      <c r="I893" s="1728">
        <v>1</v>
      </c>
      <c r="J893" s="1728">
        <v>1</v>
      </c>
      <c r="K893" s="1853"/>
      <c r="L893" s="1715">
        <v>3413.06</v>
      </c>
      <c r="M893" s="1715"/>
      <c r="N893" s="1715">
        <f t="shared" si="201"/>
        <v>2604.14</v>
      </c>
      <c r="O893" s="1715">
        <v>2104.19</v>
      </c>
      <c r="P893" s="1788">
        <f t="shared" si="202"/>
        <v>0.80801723409647719</v>
      </c>
      <c r="Q893" s="1715">
        <v>499.95</v>
      </c>
      <c r="R893" s="1788">
        <f t="shared" si="203"/>
        <v>0.19198276590352287</v>
      </c>
      <c r="S893" s="1775">
        <f t="shared" si="204"/>
        <v>19.998000000000001</v>
      </c>
      <c r="T893" s="1750"/>
      <c r="U893" s="1715">
        <f t="shared" si="205"/>
        <v>0</v>
      </c>
      <c r="V893" s="1715">
        <f t="shared" si="206"/>
        <v>0</v>
      </c>
      <c r="W893" s="1715">
        <f t="shared" si="200"/>
        <v>3413.06</v>
      </c>
      <c r="X893" s="1718">
        <v>3413.06</v>
      </c>
      <c r="Y893" s="1729">
        <v>616684</v>
      </c>
      <c r="Z893" s="1720">
        <v>42702</v>
      </c>
      <c r="AA893" s="1778" t="s">
        <v>213</v>
      </c>
      <c r="AB893" s="1875"/>
    </row>
    <row r="894" spans="1:28" s="1713" customFormat="1" x14ac:dyDescent="0.2">
      <c r="A894" s="1801" t="s">
        <v>2576</v>
      </c>
      <c r="B894" s="1727"/>
      <c r="C894" s="1727" t="s">
        <v>2066</v>
      </c>
      <c r="D894" s="1713" t="s">
        <v>489</v>
      </c>
      <c r="E894" s="1713">
        <v>1</v>
      </c>
      <c r="F894" s="1713">
        <v>1</v>
      </c>
      <c r="G894" s="1713">
        <v>0</v>
      </c>
      <c r="H894" s="1713">
        <v>1</v>
      </c>
      <c r="I894" s="1728">
        <v>1</v>
      </c>
      <c r="J894" s="1728">
        <v>1</v>
      </c>
      <c r="K894" s="1853"/>
      <c r="L894" s="1715">
        <v>502.39</v>
      </c>
      <c r="M894" s="1715"/>
      <c r="N894" s="1715">
        <f t="shared" si="201"/>
        <v>374.38</v>
      </c>
      <c r="O894" s="1715">
        <v>284.83</v>
      </c>
      <c r="P894" s="1788">
        <f t="shared" si="202"/>
        <v>0.76080453015652538</v>
      </c>
      <c r="Q894" s="1715">
        <v>89.55</v>
      </c>
      <c r="R894" s="1788">
        <f t="shared" si="203"/>
        <v>0.23919546984347453</v>
      </c>
      <c r="S894" s="1775">
        <f t="shared" si="204"/>
        <v>3.5819999999999999</v>
      </c>
      <c r="T894" s="1750"/>
      <c r="U894" s="1715">
        <f t="shared" si="205"/>
        <v>0</v>
      </c>
      <c r="V894" s="1715">
        <f t="shared" si="206"/>
        <v>0</v>
      </c>
      <c r="W894" s="1715">
        <f t="shared" si="200"/>
        <v>502.39</v>
      </c>
      <c r="X894" s="1718">
        <v>502.39</v>
      </c>
      <c r="Y894" s="1729">
        <v>616685</v>
      </c>
      <c r="Z894" s="1720">
        <v>42702</v>
      </c>
      <c r="AA894" s="1778" t="s">
        <v>213</v>
      </c>
      <c r="AB894" s="1875"/>
    </row>
    <row r="895" spans="1:28" s="1713" customFormat="1" x14ac:dyDescent="0.2">
      <c r="A895" s="1801" t="s">
        <v>2067</v>
      </c>
      <c r="B895" s="1727"/>
      <c r="C895" s="1727" t="s">
        <v>2071</v>
      </c>
      <c r="D895" s="1713" t="s">
        <v>489</v>
      </c>
      <c r="E895" s="1713">
        <v>1</v>
      </c>
      <c r="F895" s="1713">
        <v>7</v>
      </c>
      <c r="G895" s="1713">
        <v>2</v>
      </c>
      <c r="H895" s="1713">
        <v>3</v>
      </c>
      <c r="I895" s="1728">
        <v>1</v>
      </c>
      <c r="J895" s="1728">
        <v>1</v>
      </c>
      <c r="K895" s="1853"/>
      <c r="L895" s="1715">
        <v>3086.35</v>
      </c>
      <c r="M895" s="1715"/>
      <c r="N895" s="1715">
        <f t="shared" si="201"/>
        <v>2358.06</v>
      </c>
      <c r="O895" s="1715">
        <v>1931.91</v>
      </c>
      <c r="P895" s="1788">
        <f t="shared" si="202"/>
        <v>0.81927940764866036</v>
      </c>
      <c r="Q895" s="1715">
        <v>426.15</v>
      </c>
      <c r="R895" s="1788">
        <f t="shared" si="203"/>
        <v>0.18072059235133967</v>
      </c>
      <c r="S895" s="1775">
        <f t="shared" si="204"/>
        <v>17.045999999999999</v>
      </c>
      <c r="T895" s="1750"/>
      <c r="U895" s="1715">
        <f t="shared" si="205"/>
        <v>0</v>
      </c>
      <c r="V895" s="1715">
        <f t="shared" si="206"/>
        <v>0</v>
      </c>
      <c r="W895" s="1715">
        <f t="shared" si="200"/>
        <v>3086.35</v>
      </c>
      <c r="X895" s="1718">
        <v>3086.35</v>
      </c>
      <c r="Y895" s="1729">
        <v>616686</v>
      </c>
      <c r="Z895" s="1720">
        <v>42702</v>
      </c>
      <c r="AA895" s="1778" t="s">
        <v>213</v>
      </c>
      <c r="AB895" s="1875"/>
    </row>
    <row r="896" spans="1:28" s="1713" customFormat="1" x14ac:dyDescent="0.2">
      <c r="A896" s="1801" t="s">
        <v>2575</v>
      </c>
      <c r="B896" s="1727"/>
      <c r="C896" s="1727" t="s">
        <v>2072</v>
      </c>
      <c r="D896" s="1713" t="s">
        <v>489</v>
      </c>
      <c r="E896" s="1713">
        <v>0</v>
      </c>
      <c r="F896" s="1713">
        <v>1</v>
      </c>
      <c r="G896" s="1713">
        <v>0</v>
      </c>
      <c r="H896" s="1713">
        <v>1</v>
      </c>
      <c r="I896" s="1728">
        <v>1</v>
      </c>
      <c r="J896" s="1728">
        <v>1</v>
      </c>
      <c r="K896" s="1853"/>
      <c r="L896" s="1715">
        <v>502.39</v>
      </c>
      <c r="M896" s="1715"/>
      <c r="N896" s="1715">
        <f>O896+Q896</f>
        <v>374.38</v>
      </c>
      <c r="O896" s="1715">
        <v>284.83</v>
      </c>
      <c r="P896" s="1788">
        <f>IF(N896&lt;=0,"",O896/N896)</f>
        <v>0.76080453015652538</v>
      </c>
      <c r="Q896" s="1715">
        <v>89.55</v>
      </c>
      <c r="R896" s="1788">
        <f>IF(N896&lt;=0,"",Q896/N896)</f>
        <v>0.23919546984347453</v>
      </c>
      <c r="S896" s="1775">
        <f>Q896/$S$1</f>
        <v>3.5819999999999999</v>
      </c>
      <c r="T896" s="1750"/>
      <c r="U896" s="1715">
        <f t="shared" si="205"/>
        <v>0</v>
      </c>
      <c r="V896" s="1715">
        <f t="shared" si="206"/>
        <v>0</v>
      </c>
      <c r="W896" s="1715">
        <f t="shared" si="200"/>
        <v>502.39</v>
      </c>
      <c r="X896" s="1718">
        <v>502.39</v>
      </c>
      <c r="Y896" s="1729">
        <v>616687</v>
      </c>
      <c r="Z896" s="1720">
        <v>42702</v>
      </c>
      <c r="AA896" s="1778" t="s">
        <v>213</v>
      </c>
      <c r="AB896" s="1875"/>
    </row>
    <row r="897" spans="1:53" x14ac:dyDescent="0.2">
      <c r="A897" s="1801" t="s">
        <v>2068</v>
      </c>
      <c r="C897" s="1727" t="s">
        <v>2073</v>
      </c>
      <c r="D897" s="1713" t="s">
        <v>489</v>
      </c>
      <c r="E897" s="1713">
        <v>1</v>
      </c>
      <c r="F897" s="1713">
        <v>7</v>
      </c>
      <c r="G897" s="1713">
        <v>2</v>
      </c>
      <c r="H897" s="1713">
        <v>3</v>
      </c>
      <c r="I897" s="1728">
        <v>1</v>
      </c>
      <c r="J897" s="1728">
        <v>1</v>
      </c>
      <c r="L897" s="1715">
        <v>3119.54</v>
      </c>
      <c r="N897" s="1715">
        <f t="shared" si="201"/>
        <v>2370.84</v>
      </c>
      <c r="O897" s="1715">
        <v>1941.99</v>
      </c>
      <c r="P897" s="1788">
        <f t="shared" si="202"/>
        <v>0.81911474414131691</v>
      </c>
      <c r="Q897" s="1715">
        <v>428.85</v>
      </c>
      <c r="R897" s="1788">
        <f t="shared" si="203"/>
        <v>0.18088525585868301</v>
      </c>
      <c r="S897" s="1775">
        <f t="shared" si="204"/>
        <v>17.154</v>
      </c>
      <c r="U897" s="1715">
        <f t="shared" si="205"/>
        <v>0</v>
      </c>
      <c r="V897" s="1715">
        <f t="shared" si="206"/>
        <v>0</v>
      </c>
      <c r="W897" s="1715">
        <f t="shared" si="200"/>
        <v>3119.54</v>
      </c>
      <c r="X897" s="1718">
        <v>3119.54</v>
      </c>
      <c r="Y897" s="1729">
        <v>616688</v>
      </c>
      <c r="Z897" s="1720">
        <v>42702</v>
      </c>
      <c r="AA897" s="1778" t="s">
        <v>213</v>
      </c>
      <c r="AB897" s="1778"/>
      <c r="AH897" s="2296"/>
      <c r="AK897" s="2295"/>
      <c r="AL897" s="2295"/>
    </row>
    <row r="898" spans="1:53" x14ac:dyDescent="0.2">
      <c r="A898" s="1801" t="s">
        <v>2577</v>
      </c>
      <c r="C898" s="1727" t="s">
        <v>2074</v>
      </c>
      <c r="D898" s="1713" t="s">
        <v>489</v>
      </c>
      <c r="E898" s="1713">
        <v>0</v>
      </c>
      <c r="F898" s="1713">
        <v>1</v>
      </c>
      <c r="G898" s="1713">
        <v>0</v>
      </c>
      <c r="H898" s="1713">
        <v>1</v>
      </c>
      <c r="I898" s="1728">
        <v>1</v>
      </c>
      <c r="J898" s="1728">
        <v>1</v>
      </c>
      <c r="L898" s="1715">
        <v>502.39</v>
      </c>
      <c r="N898" s="1715">
        <f>O898+Q898</f>
        <v>374.38</v>
      </c>
      <c r="O898" s="1715">
        <v>284.83</v>
      </c>
      <c r="P898" s="1788">
        <f>IF(N898&lt;=0,"",O898/N898)</f>
        <v>0.76080453015652538</v>
      </c>
      <c r="Q898" s="1715">
        <v>89.55</v>
      </c>
      <c r="R898" s="1788">
        <f>IF(N898&lt;=0,"",Q898/N898)</f>
        <v>0.23919546984347453</v>
      </c>
      <c r="S898" s="1775">
        <f>Q898/$S$1</f>
        <v>3.5819999999999999</v>
      </c>
      <c r="U898" s="1715">
        <f t="shared" si="205"/>
        <v>0</v>
      </c>
      <c r="V898" s="1715">
        <f t="shared" si="206"/>
        <v>0</v>
      </c>
      <c r="W898" s="1715">
        <f t="shared" si="200"/>
        <v>502.39</v>
      </c>
      <c r="X898" s="1718">
        <v>502.39</v>
      </c>
      <c r="Y898" s="1729">
        <v>616689</v>
      </c>
      <c r="Z898" s="1720">
        <v>42702</v>
      </c>
      <c r="AA898" s="1778" t="s">
        <v>213</v>
      </c>
      <c r="AB898" s="1778"/>
      <c r="AH898" s="2296"/>
      <c r="AK898" s="2295"/>
      <c r="AL898" s="2295"/>
    </row>
    <row r="899" spans="1:53" x14ac:dyDescent="0.2">
      <c r="A899" s="1801" t="s">
        <v>2069</v>
      </c>
      <c r="C899" s="1727" t="s">
        <v>2075</v>
      </c>
      <c r="D899" s="1713" t="s">
        <v>489</v>
      </c>
      <c r="E899" s="1713">
        <v>1</v>
      </c>
      <c r="F899" s="1713">
        <v>8</v>
      </c>
      <c r="G899" s="1713">
        <v>4</v>
      </c>
      <c r="H899" s="1713">
        <v>3</v>
      </c>
      <c r="I899" s="1728">
        <v>1</v>
      </c>
      <c r="J899" s="1728">
        <v>1</v>
      </c>
      <c r="L899" s="1715">
        <v>3314.87</v>
      </c>
      <c r="N899" s="1715">
        <f t="shared" si="201"/>
        <v>2552.12</v>
      </c>
      <c r="O899" s="1715">
        <v>2066.12</v>
      </c>
      <c r="P899" s="1788">
        <f t="shared" si="202"/>
        <v>0.80957008291146182</v>
      </c>
      <c r="Q899" s="1715">
        <v>486</v>
      </c>
      <c r="R899" s="1788">
        <f t="shared" si="203"/>
        <v>0.19042991708853815</v>
      </c>
      <c r="S899" s="1775">
        <f t="shared" si="204"/>
        <v>19.440000000000001</v>
      </c>
      <c r="U899" s="1715">
        <f t="shared" si="205"/>
        <v>0</v>
      </c>
      <c r="V899" s="1715">
        <f t="shared" si="206"/>
        <v>0</v>
      </c>
      <c r="W899" s="1715">
        <f t="shared" si="200"/>
        <v>3314.87</v>
      </c>
      <c r="X899" s="1718">
        <v>3314.87</v>
      </c>
      <c r="Y899" s="1729">
        <v>616690</v>
      </c>
      <c r="Z899" s="1720">
        <v>42702</v>
      </c>
      <c r="AA899" s="1778" t="s">
        <v>213</v>
      </c>
      <c r="AB899" s="1778"/>
      <c r="AH899" s="2296"/>
      <c r="AK899" s="2295"/>
      <c r="AL899" s="2295"/>
    </row>
    <row r="900" spans="1:53" x14ac:dyDescent="0.2">
      <c r="A900" s="1801" t="s">
        <v>2574</v>
      </c>
      <c r="C900" s="1727" t="s">
        <v>2076</v>
      </c>
      <c r="D900" s="1713" t="s">
        <v>489</v>
      </c>
      <c r="E900" s="1713">
        <v>0</v>
      </c>
      <c r="F900" s="1713">
        <v>1</v>
      </c>
      <c r="G900" s="1713">
        <v>0</v>
      </c>
      <c r="H900" s="1713">
        <v>1</v>
      </c>
      <c r="I900" s="1728">
        <v>1</v>
      </c>
      <c r="J900" s="1728">
        <v>1</v>
      </c>
      <c r="L900" s="1715">
        <v>508.37</v>
      </c>
      <c r="N900" s="1715">
        <f t="shared" si="201"/>
        <v>380.99</v>
      </c>
      <c r="O900" s="1715">
        <v>291.44</v>
      </c>
      <c r="P900" s="1788">
        <f t="shared" si="202"/>
        <v>0.76495446074700124</v>
      </c>
      <c r="Q900" s="1715">
        <v>89.55</v>
      </c>
      <c r="R900" s="1788">
        <f t="shared" si="203"/>
        <v>0.23504553925299876</v>
      </c>
      <c r="S900" s="1775">
        <f t="shared" si="204"/>
        <v>3.5819999999999999</v>
      </c>
      <c r="U900" s="1715">
        <f t="shared" si="205"/>
        <v>0</v>
      </c>
      <c r="V900" s="1715">
        <f t="shared" si="206"/>
        <v>0</v>
      </c>
      <c r="W900" s="1715">
        <f t="shared" si="200"/>
        <v>508.37</v>
      </c>
      <c r="X900" s="1718">
        <v>508.37</v>
      </c>
      <c r="Y900" s="1729">
        <v>616691</v>
      </c>
      <c r="Z900" s="1720">
        <v>42702</v>
      </c>
      <c r="AA900" s="1778" t="s">
        <v>213</v>
      </c>
      <c r="AB900" s="1778"/>
      <c r="AH900" s="2296"/>
      <c r="AK900" s="2295"/>
      <c r="AL900" s="2295"/>
    </row>
    <row r="901" spans="1:53" x14ac:dyDescent="0.2">
      <c r="A901" s="1801" t="s">
        <v>2070</v>
      </c>
      <c r="C901" s="1727" t="s">
        <v>2077</v>
      </c>
      <c r="D901" s="1713" t="s">
        <v>489</v>
      </c>
      <c r="E901" s="1713">
        <v>1</v>
      </c>
      <c r="F901" s="1713">
        <v>12</v>
      </c>
      <c r="G901" s="1713">
        <v>7</v>
      </c>
      <c r="H901" s="1713">
        <v>3</v>
      </c>
      <c r="I901" s="1728">
        <v>1</v>
      </c>
      <c r="J901" s="1728">
        <v>1</v>
      </c>
      <c r="L901" s="1715">
        <v>4321.22</v>
      </c>
      <c r="N901" s="1715">
        <f t="shared" si="201"/>
        <v>3373.14</v>
      </c>
      <c r="O901" s="1715">
        <v>2523.9899999999998</v>
      </c>
      <c r="P901" s="1788">
        <f t="shared" si="202"/>
        <v>0.74826126398548531</v>
      </c>
      <c r="Q901" s="1715">
        <v>849.15</v>
      </c>
      <c r="R901" s="1788">
        <f t="shared" si="203"/>
        <v>0.25173873601451469</v>
      </c>
      <c r="S901" s="1775">
        <f t="shared" si="204"/>
        <v>33.966000000000001</v>
      </c>
      <c r="U901" s="1715">
        <f t="shared" si="205"/>
        <v>0</v>
      </c>
      <c r="V901" s="1715">
        <f t="shared" si="206"/>
        <v>0</v>
      </c>
      <c r="W901" s="1715">
        <f t="shared" si="200"/>
        <v>4321.22</v>
      </c>
      <c r="X901" s="1718">
        <v>4321.22</v>
      </c>
      <c r="Y901" s="1729">
        <v>616682</v>
      </c>
      <c r="Z901" s="1720">
        <v>42702</v>
      </c>
      <c r="AA901" s="1778" t="s">
        <v>213</v>
      </c>
      <c r="AB901" s="1778"/>
      <c r="AH901" s="2296"/>
      <c r="AK901" s="2295"/>
      <c r="AL901" s="2295"/>
    </row>
    <row r="902" spans="1:53" x14ac:dyDescent="0.2">
      <c r="A902" s="1801" t="s">
        <v>2581</v>
      </c>
      <c r="C902" s="1727" t="s">
        <v>2078</v>
      </c>
      <c r="D902" s="1713" t="s">
        <v>489</v>
      </c>
      <c r="E902" s="1713">
        <v>0</v>
      </c>
      <c r="F902" s="1713">
        <v>1</v>
      </c>
      <c r="G902" s="1713">
        <v>0</v>
      </c>
      <c r="H902" s="1713">
        <v>1</v>
      </c>
      <c r="I902" s="1728">
        <v>1</v>
      </c>
      <c r="J902" s="1728">
        <v>1</v>
      </c>
      <c r="L902" s="1715">
        <v>502.39</v>
      </c>
      <c r="N902" s="1715">
        <f>O902+Q902</f>
        <v>380.99</v>
      </c>
      <c r="O902" s="1715">
        <v>291.44</v>
      </c>
      <c r="P902" s="1788">
        <f>IF(N902&lt;=0,"",O902/N902)</f>
        <v>0.76495446074700124</v>
      </c>
      <c r="Q902" s="1715">
        <v>89.55</v>
      </c>
      <c r="R902" s="1788">
        <f>IF(N902&lt;=0,"",Q902/N902)</f>
        <v>0.23504553925299876</v>
      </c>
      <c r="S902" s="1775">
        <f>Q902/$S$1</f>
        <v>3.5819999999999999</v>
      </c>
      <c r="U902" s="1715">
        <f>((1-I902)*O902)+((1-J902)*Q902)</f>
        <v>0</v>
      </c>
      <c r="V902" s="1715">
        <f>L902-W902</f>
        <v>0</v>
      </c>
      <c r="W902" s="1715">
        <f t="shared" si="200"/>
        <v>502.39</v>
      </c>
      <c r="X902" s="1718">
        <v>502.39</v>
      </c>
      <c r="Y902" s="1729">
        <v>616683</v>
      </c>
      <c r="Z902" s="1720">
        <v>42702</v>
      </c>
      <c r="AA902" s="1778" t="s">
        <v>213</v>
      </c>
      <c r="AB902" s="1778"/>
      <c r="AH902" s="2296"/>
      <c r="AK902" s="2295"/>
      <c r="AL902" s="2295"/>
    </row>
    <row r="903" spans="1:53" s="1869" customFormat="1" x14ac:dyDescent="0.2">
      <c r="A903" s="1801" t="s">
        <v>2079</v>
      </c>
      <c r="B903" s="1868"/>
      <c r="C903" s="1868" t="s">
        <v>2082</v>
      </c>
      <c r="D903" s="1869" t="s">
        <v>489</v>
      </c>
      <c r="E903" s="1869">
        <v>1</v>
      </c>
      <c r="F903" s="1869">
        <v>10</v>
      </c>
      <c r="G903" s="1869">
        <v>6</v>
      </c>
      <c r="H903" s="1869">
        <v>4</v>
      </c>
      <c r="I903" s="1870">
        <v>1</v>
      </c>
      <c r="J903" s="1870">
        <v>1</v>
      </c>
      <c r="K903" s="1881"/>
      <c r="L903" s="1871">
        <v>4128</v>
      </c>
      <c r="M903" s="1871"/>
      <c r="N903" s="1871">
        <f t="shared" si="201"/>
        <v>2951.31</v>
      </c>
      <c r="O903" s="1871">
        <v>2287.56</v>
      </c>
      <c r="P903" s="1872">
        <f t="shared" si="202"/>
        <v>0.7750998709047846</v>
      </c>
      <c r="Q903" s="1871">
        <v>663.75</v>
      </c>
      <c r="R903" s="1872">
        <f t="shared" si="203"/>
        <v>0.22490012909521534</v>
      </c>
      <c r="S903" s="1873">
        <f t="shared" si="204"/>
        <v>26.55</v>
      </c>
      <c r="T903" s="1874"/>
      <c r="U903" s="1871">
        <f t="shared" si="205"/>
        <v>0</v>
      </c>
      <c r="V903" s="1871">
        <f t="shared" si="206"/>
        <v>0</v>
      </c>
      <c r="W903" s="1871">
        <f t="shared" si="200"/>
        <v>4128</v>
      </c>
      <c r="X903" s="1819">
        <v>4099</v>
      </c>
      <c r="Y903" s="1875">
        <v>616679</v>
      </c>
      <c r="Z903" s="1876">
        <v>42702</v>
      </c>
      <c r="AA903" s="1877" t="s">
        <v>213</v>
      </c>
      <c r="AB903" s="1877"/>
      <c r="AC903" s="1871">
        <v>29</v>
      </c>
      <c r="AD903" s="1869">
        <v>616726</v>
      </c>
      <c r="AE903" s="1878">
        <v>42711</v>
      </c>
      <c r="AF903" s="1879" t="s">
        <v>213</v>
      </c>
      <c r="AG903" s="1879"/>
      <c r="AH903" s="2296"/>
      <c r="AK903" s="2295"/>
      <c r="AL903" s="2295"/>
      <c r="AM903" s="1871"/>
      <c r="AP903" s="1879"/>
      <c r="AQ903" s="1879"/>
      <c r="AR903" s="1871"/>
      <c r="AU903" s="1879"/>
      <c r="AV903" s="1879"/>
      <c r="AW903" s="1871"/>
      <c r="AZ903" s="1879"/>
      <c r="BA903" s="1879"/>
    </row>
    <row r="904" spans="1:53" s="1869" customFormat="1" x14ac:dyDescent="0.2">
      <c r="A904" s="1801" t="s">
        <v>2080</v>
      </c>
      <c r="B904" s="1868"/>
      <c r="C904" s="1868" t="s">
        <v>2083</v>
      </c>
      <c r="D904" s="1869" t="s">
        <v>489</v>
      </c>
      <c r="E904" s="1869">
        <v>1</v>
      </c>
      <c r="F904" s="1869">
        <v>10</v>
      </c>
      <c r="G904" s="1869">
        <v>6</v>
      </c>
      <c r="H904" s="1869">
        <v>4</v>
      </c>
      <c r="I904" s="1870">
        <v>1</v>
      </c>
      <c r="J904" s="1870">
        <v>1</v>
      </c>
      <c r="K904" s="1881"/>
      <c r="L904" s="1871">
        <v>4128</v>
      </c>
      <c r="M904" s="1871"/>
      <c r="N904" s="1871">
        <f>O904+Q904</f>
        <v>2951.31</v>
      </c>
      <c r="O904" s="1871">
        <v>2287.56</v>
      </c>
      <c r="P904" s="1872">
        <f>IF(N904&lt;=0,"",O904/N904)</f>
        <v>0.7750998709047846</v>
      </c>
      <c r="Q904" s="1871">
        <v>663.75</v>
      </c>
      <c r="R904" s="1872">
        <f>IF(N904&lt;=0,"",Q904/N904)</f>
        <v>0.22490012909521534</v>
      </c>
      <c r="S904" s="1873">
        <f>Q904/$S$1</f>
        <v>26.55</v>
      </c>
      <c r="T904" s="1874"/>
      <c r="U904" s="1871">
        <f>((1-I904)*O904)+((1-J904)*Q904)</f>
        <v>0</v>
      </c>
      <c r="V904" s="1871">
        <f>L904-W904</f>
        <v>0</v>
      </c>
      <c r="W904" s="1871">
        <f t="shared" si="200"/>
        <v>4128</v>
      </c>
      <c r="X904" s="1819">
        <v>4099</v>
      </c>
      <c r="Y904" s="1875">
        <v>616681</v>
      </c>
      <c r="Z904" s="1876">
        <v>42702</v>
      </c>
      <c r="AA904" s="1877" t="s">
        <v>213</v>
      </c>
      <c r="AB904" s="1877"/>
      <c r="AC904" s="1871">
        <v>29</v>
      </c>
      <c r="AD904" s="1869">
        <v>626727</v>
      </c>
      <c r="AE904" s="1878">
        <v>42711</v>
      </c>
      <c r="AF904" s="1879" t="s">
        <v>213</v>
      </c>
      <c r="AG904" s="1879"/>
      <c r="AH904" s="2296"/>
      <c r="AK904" s="2295"/>
      <c r="AL904" s="2295"/>
      <c r="AM904" s="1871"/>
      <c r="AP904" s="1879"/>
      <c r="AQ904" s="1879"/>
      <c r="AR904" s="1871"/>
      <c r="AU904" s="1879"/>
      <c r="AV904" s="1879"/>
      <c r="AW904" s="1871"/>
      <c r="AZ904" s="1879"/>
      <c r="BA904" s="1879"/>
    </row>
    <row r="905" spans="1:53" x14ac:dyDescent="0.2">
      <c r="A905" s="1801" t="s">
        <v>2081</v>
      </c>
      <c r="C905" s="1727" t="s">
        <v>2084</v>
      </c>
      <c r="D905" s="1713" t="s">
        <v>489</v>
      </c>
      <c r="E905" s="1713">
        <v>1</v>
      </c>
      <c r="F905" s="1713">
        <v>10</v>
      </c>
      <c r="G905" s="1713">
        <v>6</v>
      </c>
      <c r="H905" s="1713">
        <v>4</v>
      </c>
      <c r="I905" s="1728">
        <v>1</v>
      </c>
      <c r="J905" s="1728">
        <v>1</v>
      </c>
      <c r="L905" s="1715">
        <v>4128</v>
      </c>
      <c r="N905" s="1715">
        <f>O905+Q905</f>
        <v>2951.31</v>
      </c>
      <c r="O905" s="1715">
        <v>2287.56</v>
      </c>
      <c r="P905" s="1788">
        <f>IF(N905&lt;=0,"",O905/N905)</f>
        <v>0.7750998709047846</v>
      </c>
      <c r="Q905" s="1715">
        <v>663.75</v>
      </c>
      <c r="R905" s="1788">
        <f>IF(N905&lt;=0,"",Q905/N905)</f>
        <v>0.22490012909521534</v>
      </c>
      <c r="S905" s="1775">
        <f>Q905/$S$1</f>
        <v>26.55</v>
      </c>
      <c r="U905" s="1715">
        <f>((1-I905)*O905)+((1-J905)*Q905)</f>
        <v>0</v>
      </c>
      <c r="V905" s="1715">
        <f>L905-W905</f>
        <v>0</v>
      </c>
      <c r="W905" s="1715">
        <f t="shared" si="200"/>
        <v>4128</v>
      </c>
      <c r="X905" s="1718">
        <v>4128</v>
      </c>
      <c r="Y905" s="1729">
        <v>616680</v>
      </c>
      <c r="Z905" s="1720">
        <v>42702</v>
      </c>
      <c r="AA905" s="1778" t="s">
        <v>213</v>
      </c>
      <c r="AB905" s="1778"/>
      <c r="AH905" s="2296"/>
      <c r="AK905" s="2295"/>
      <c r="AL905" s="2295"/>
    </row>
    <row r="906" spans="1:53" x14ac:dyDescent="0.2">
      <c r="A906" s="1801">
        <v>2016599</v>
      </c>
      <c r="C906" s="1727" t="s">
        <v>2090</v>
      </c>
      <c r="D906" s="1713" t="s">
        <v>68</v>
      </c>
      <c r="E906" s="1713">
        <v>0</v>
      </c>
      <c r="F906" s="1713">
        <v>0</v>
      </c>
      <c r="G906" s="1713">
        <v>0</v>
      </c>
      <c r="H906" s="1713">
        <v>0</v>
      </c>
      <c r="I906" s="1728">
        <v>1</v>
      </c>
      <c r="J906" s="1728">
        <v>1</v>
      </c>
      <c r="L906" s="1715">
        <v>70</v>
      </c>
      <c r="N906" s="1715">
        <f t="shared" si="201"/>
        <v>35</v>
      </c>
      <c r="O906" s="1715">
        <v>35</v>
      </c>
      <c r="P906" s="1788">
        <f t="shared" si="202"/>
        <v>1</v>
      </c>
      <c r="Q906" s="1715">
        <v>0</v>
      </c>
      <c r="R906" s="1788">
        <f t="shared" si="203"/>
        <v>0</v>
      </c>
      <c r="S906" s="1775">
        <f t="shared" si="204"/>
        <v>0</v>
      </c>
      <c r="U906" s="1715">
        <f t="shared" si="205"/>
        <v>0</v>
      </c>
      <c r="V906" s="1715">
        <f t="shared" si="206"/>
        <v>0</v>
      </c>
      <c r="W906" s="1715">
        <f t="shared" si="200"/>
        <v>70</v>
      </c>
      <c r="X906" s="1718">
        <v>70</v>
      </c>
      <c r="Y906" s="1729">
        <v>616491</v>
      </c>
      <c r="Z906" s="1720">
        <v>42660</v>
      </c>
      <c r="AA906" s="1778" t="s">
        <v>213</v>
      </c>
      <c r="AB906" s="1778"/>
      <c r="AH906" s="2296"/>
      <c r="AK906" s="2295"/>
      <c r="AL906" s="2295"/>
    </row>
    <row r="907" spans="1:53" x14ac:dyDescent="0.2">
      <c r="A907" s="1801">
        <v>2016600</v>
      </c>
      <c r="C907" s="1727">
        <v>527816</v>
      </c>
      <c r="D907" s="1713" t="s">
        <v>68</v>
      </c>
      <c r="E907" s="1713">
        <v>1</v>
      </c>
      <c r="F907" s="1713">
        <v>10</v>
      </c>
      <c r="G907" s="1713">
        <v>5</v>
      </c>
      <c r="H907" s="1713">
        <v>3</v>
      </c>
      <c r="I907" s="1728">
        <v>1</v>
      </c>
      <c r="J907" s="1728">
        <v>1</v>
      </c>
      <c r="L907" s="1715">
        <v>3027.6</v>
      </c>
      <c r="N907" s="1715">
        <f t="shared" si="201"/>
        <v>2208.5700000000002</v>
      </c>
      <c r="O907" s="1715">
        <v>1703.22</v>
      </c>
      <c r="P907" s="1788">
        <f t="shared" si="202"/>
        <v>0.77118678601991331</v>
      </c>
      <c r="Q907" s="1715">
        <v>505.35</v>
      </c>
      <c r="R907" s="1788">
        <f t="shared" si="203"/>
        <v>0.22881321398008667</v>
      </c>
      <c r="S907" s="1775">
        <f t="shared" si="204"/>
        <v>20.214000000000002</v>
      </c>
      <c r="U907" s="1715">
        <f t="shared" si="205"/>
        <v>0</v>
      </c>
      <c r="V907" s="1715">
        <f t="shared" si="206"/>
        <v>0</v>
      </c>
      <c r="W907" s="1715">
        <f t="shared" si="200"/>
        <v>3027.6</v>
      </c>
      <c r="X907" s="1718">
        <v>3027.6</v>
      </c>
      <c r="Y907" s="1729">
        <v>616711</v>
      </c>
      <c r="Z907" s="1720">
        <v>42711</v>
      </c>
      <c r="AA907" s="1778" t="s">
        <v>213</v>
      </c>
      <c r="AB907" s="1778"/>
      <c r="AH907" s="2296"/>
      <c r="AK907" s="2295"/>
      <c r="AL907" s="2295"/>
    </row>
    <row r="908" spans="1:53" x14ac:dyDescent="0.2">
      <c r="A908" s="1801">
        <v>2016601</v>
      </c>
      <c r="C908" s="1727">
        <v>607016</v>
      </c>
      <c r="D908" s="1713" t="s">
        <v>68</v>
      </c>
      <c r="E908" s="1713">
        <v>1</v>
      </c>
      <c r="F908" s="1713">
        <v>13</v>
      </c>
      <c r="G908" s="1713">
        <v>5</v>
      </c>
      <c r="H908" s="1713">
        <v>4</v>
      </c>
      <c r="I908" s="1728">
        <v>1</v>
      </c>
      <c r="J908" s="1728">
        <v>1</v>
      </c>
      <c r="K908" s="1853" t="s">
        <v>227</v>
      </c>
      <c r="L908" s="1715">
        <v>6334.08</v>
      </c>
      <c r="N908" s="1715">
        <f t="shared" si="201"/>
        <v>4397.43</v>
      </c>
      <c r="O908" s="1715">
        <v>3355.23</v>
      </c>
      <c r="P908" s="1788">
        <f t="shared" si="202"/>
        <v>0.76299793288352513</v>
      </c>
      <c r="Q908" s="1715">
        <v>1042.2</v>
      </c>
      <c r="R908" s="1788">
        <f t="shared" si="203"/>
        <v>0.23700206711647484</v>
      </c>
      <c r="S908" s="1775">
        <f t="shared" si="204"/>
        <v>41.688000000000002</v>
      </c>
      <c r="U908" s="1715">
        <f t="shared" si="205"/>
        <v>0</v>
      </c>
      <c r="V908" s="1715">
        <f t="shared" si="206"/>
        <v>0</v>
      </c>
      <c r="W908" s="1715">
        <f t="shared" si="200"/>
        <v>6334.08</v>
      </c>
      <c r="X908" s="1718">
        <v>6158.33</v>
      </c>
      <c r="Y908" s="1729">
        <v>616547</v>
      </c>
      <c r="Z908" s="1720">
        <v>42671</v>
      </c>
      <c r="AA908" s="1778" t="s">
        <v>213</v>
      </c>
      <c r="AB908" s="1778"/>
      <c r="AC908" s="1715">
        <v>175.75</v>
      </c>
      <c r="AD908" s="1713">
        <v>616548</v>
      </c>
      <c r="AE908" s="1723">
        <v>42671</v>
      </c>
      <c r="AF908" s="1779" t="s">
        <v>213</v>
      </c>
      <c r="AH908" s="2296"/>
      <c r="AK908" s="2295"/>
      <c r="AL908" s="2295"/>
    </row>
    <row r="909" spans="1:53" x14ac:dyDescent="0.2">
      <c r="A909" s="1801">
        <v>2016602</v>
      </c>
      <c r="C909" s="1727">
        <v>519116</v>
      </c>
      <c r="D909" s="1713" t="s">
        <v>68</v>
      </c>
      <c r="E909" s="1713">
        <v>1</v>
      </c>
      <c r="F909" s="1713">
        <v>7</v>
      </c>
      <c r="G909" s="1713">
        <v>5</v>
      </c>
      <c r="H909" s="1713">
        <v>3</v>
      </c>
      <c r="I909" s="1728">
        <v>1</v>
      </c>
      <c r="J909" s="1728">
        <v>1</v>
      </c>
      <c r="L909" s="1715">
        <v>2288.16</v>
      </c>
      <c r="N909" s="1715">
        <f t="shared" si="201"/>
        <v>1510.13</v>
      </c>
      <c r="O909" s="1715">
        <v>1142.93</v>
      </c>
      <c r="P909" s="1788">
        <f t="shared" si="202"/>
        <v>0.7568421261745677</v>
      </c>
      <c r="Q909" s="1715">
        <v>367.2</v>
      </c>
      <c r="R909" s="1788">
        <f t="shared" si="203"/>
        <v>0.24315787382543222</v>
      </c>
      <c r="S909" s="1775">
        <f t="shared" si="204"/>
        <v>14.687999999999999</v>
      </c>
      <c r="U909" s="1715">
        <f t="shared" si="205"/>
        <v>0</v>
      </c>
      <c r="V909" s="1715">
        <f t="shared" si="206"/>
        <v>0</v>
      </c>
      <c r="W909" s="1715">
        <f t="shared" si="200"/>
        <v>2288.16</v>
      </c>
      <c r="X909" s="1718">
        <v>2337.4899999999998</v>
      </c>
      <c r="Y909" s="1729">
        <v>616549</v>
      </c>
      <c r="Z909" s="1720">
        <v>42671</v>
      </c>
      <c r="AA909" s="1778" t="s">
        <v>213</v>
      </c>
      <c r="AB909" s="1778"/>
      <c r="AC909" s="1715">
        <v>-49.33</v>
      </c>
      <c r="AD909" s="1713">
        <v>616610</v>
      </c>
      <c r="AE909" s="1723">
        <v>42685</v>
      </c>
      <c r="AF909" s="1779" t="s">
        <v>213</v>
      </c>
      <c r="AH909" s="2296"/>
      <c r="AK909" s="2295"/>
      <c r="AL909" s="2295"/>
    </row>
    <row r="910" spans="1:53" x14ac:dyDescent="0.2">
      <c r="A910" s="1801">
        <v>2016603</v>
      </c>
      <c r="C910" s="1727">
        <v>611116</v>
      </c>
      <c r="D910" s="1713" t="s">
        <v>68</v>
      </c>
      <c r="E910" s="1713">
        <v>1</v>
      </c>
      <c r="F910" s="1713">
        <v>8</v>
      </c>
      <c r="G910" s="1713">
        <v>5</v>
      </c>
      <c r="H910" s="1713">
        <v>3</v>
      </c>
      <c r="I910" s="1728">
        <v>1</v>
      </c>
      <c r="J910" s="1728">
        <v>1</v>
      </c>
      <c r="L910" s="1715">
        <v>2165.94</v>
      </c>
      <c r="N910" s="1715">
        <f t="shared" si="201"/>
        <v>1538.0900000000001</v>
      </c>
      <c r="O910" s="1715">
        <v>1143.44</v>
      </c>
      <c r="P910" s="1788">
        <f t="shared" si="202"/>
        <v>0.74341553485166667</v>
      </c>
      <c r="Q910" s="1715">
        <v>394.65</v>
      </c>
      <c r="R910" s="1788">
        <f t="shared" si="203"/>
        <v>0.25658446514833327</v>
      </c>
      <c r="S910" s="1775">
        <f t="shared" si="204"/>
        <v>15.786</v>
      </c>
      <c r="U910" s="1715">
        <f t="shared" si="205"/>
        <v>0</v>
      </c>
      <c r="V910" s="1715">
        <f t="shared" si="206"/>
        <v>0</v>
      </c>
      <c r="W910" s="1715">
        <f t="shared" si="200"/>
        <v>2165.94</v>
      </c>
      <c r="X910" s="1718">
        <v>2165.94</v>
      </c>
      <c r="Y910" s="1729">
        <v>616550</v>
      </c>
      <c r="Z910" s="1720">
        <v>42671</v>
      </c>
      <c r="AA910" s="1778" t="s">
        <v>213</v>
      </c>
      <c r="AB910" s="1778"/>
      <c r="AH910" s="2296"/>
      <c r="AK910" s="2295"/>
      <c r="AL910" s="2295"/>
    </row>
    <row r="911" spans="1:53" x14ac:dyDescent="0.2">
      <c r="A911" s="1888" t="s">
        <v>2093</v>
      </c>
      <c r="C911" s="1727" t="s">
        <v>2092</v>
      </c>
      <c r="D911" s="1713" t="s">
        <v>68</v>
      </c>
      <c r="E911" s="1713">
        <v>1</v>
      </c>
      <c r="F911" s="1713">
        <v>12</v>
      </c>
      <c r="G911" s="1713">
        <v>0</v>
      </c>
      <c r="H911" s="1713">
        <v>0</v>
      </c>
      <c r="I911" s="1728">
        <v>1</v>
      </c>
      <c r="J911" s="1728">
        <v>1</v>
      </c>
      <c r="L911" s="1715">
        <v>1272.5</v>
      </c>
      <c r="N911" s="1715">
        <f t="shared" si="201"/>
        <v>873.42000000000007</v>
      </c>
      <c r="O911" s="1715">
        <v>678.57</v>
      </c>
      <c r="P911" s="1788">
        <f t="shared" si="202"/>
        <v>0.7769114515353438</v>
      </c>
      <c r="Q911" s="1715">
        <v>194.85</v>
      </c>
      <c r="R911" s="1788">
        <f t="shared" si="203"/>
        <v>0.22308854846465614</v>
      </c>
      <c r="S911" s="1775">
        <f t="shared" si="204"/>
        <v>7.7939999999999996</v>
      </c>
      <c r="U911" s="1715">
        <f t="shared" si="205"/>
        <v>0</v>
      </c>
      <c r="V911" s="1715">
        <f t="shared" si="206"/>
        <v>0</v>
      </c>
      <c r="W911" s="1715">
        <f t="shared" si="200"/>
        <v>1272.5</v>
      </c>
      <c r="X911" s="1718">
        <v>1272.5</v>
      </c>
      <c r="Y911" s="1729">
        <v>616551</v>
      </c>
      <c r="Z911" s="1720">
        <v>42671</v>
      </c>
      <c r="AA911" s="1778" t="s">
        <v>213</v>
      </c>
      <c r="AB911" s="1778"/>
      <c r="AH911" s="2296"/>
      <c r="AK911" s="2295"/>
      <c r="AL911" s="2295"/>
    </row>
    <row r="912" spans="1:53" x14ac:dyDescent="0.2">
      <c r="A912" s="1801">
        <v>2016605</v>
      </c>
      <c r="C912" s="1727" t="s">
        <v>2094</v>
      </c>
      <c r="D912" s="1713" t="s">
        <v>68</v>
      </c>
      <c r="E912" s="1713">
        <v>0</v>
      </c>
      <c r="F912" s="1713">
        <v>0</v>
      </c>
      <c r="G912" s="1713">
        <v>0</v>
      </c>
      <c r="H912" s="1713">
        <v>0</v>
      </c>
      <c r="I912" s="1728">
        <v>1</v>
      </c>
      <c r="J912" s="1728">
        <v>1</v>
      </c>
      <c r="L912" s="1715">
        <v>45.65</v>
      </c>
      <c r="N912" s="1715">
        <f t="shared" si="201"/>
        <v>15.32</v>
      </c>
      <c r="O912" s="1715">
        <v>15.32</v>
      </c>
      <c r="P912" s="1788">
        <f t="shared" si="202"/>
        <v>1</v>
      </c>
      <c r="Q912" s="1715">
        <v>0</v>
      </c>
      <c r="R912" s="1788">
        <f t="shared" si="203"/>
        <v>0</v>
      </c>
      <c r="S912" s="1775">
        <f t="shared" si="204"/>
        <v>0</v>
      </c>
      <c r="U912" s="1715">
        <f t="shared" si="205"/>
        <v>0</v>
      </c>
      <c r="V912" s="1715">
        <f t="shared" si="206"/>
        <v>0</v>
      </c>
      <c r="W912" s="1715">
        <f t="shared" si="200"/>
        <v>45.65</v>
      </c>
      <c r="X912" s="1718">
        <v>45.65</v>
      </c>
      <c r="Y912" s="1729">
        <v>616616</v>
      </c>
      <c r="Z912" s="1720">
        <v>42692</v>
      </c>
      <c r="AA912" s="1778" t="s">
        <v>213</v>
      </c>
      <c r="AB912" s="1778"/>
      <c r="AH912" s="2296"/>
      <c r="AK912" s="2295"/>
      <c r="AL912" s="2295"/>
    </row>
    <row r="913" spans="1:28" s="1713" customFormat="1" x14ac:dyDescent="0.2">
      <c r="A913" s="1801">
        <v>2016606</v>
      </c>
      <c r="B913" s="1727"/>
      <c r="C913" s="1727" t="s">
        <v>2107</v>
      </c>
      <c r="D913" s="1713" t="s">
        <v>68</v>
      </c>
      <c r="E913" s="1713">
        <v>1</v>
      </c>
      <c r="F913" s="1713">
        <v>2</v>
      </c>
      <c r="G913" s="1713">
        <v>1</v>
      </c>
      <c r="H913" s="1713">
        <v>1</v>
      </c>
      <c r="I913" s="1728">
        <v>1</v>
      </c>
      <c r="J913" s="1728">
        <v>1</v>
      </c>
      <c r="K913" s="1853"/>
      <c r="L913" s="1715">
        <v>568.96</v>
      </c>
      <c r="M913" s="1715"/>
      <c r="N913" s="1715">
        <f t="shared" si="201"/>
        <v>434.11</v>
      </c>
      <c r="O913" s="1715">
        <v>306.76</v>
      </c>
      <c r="P913" s="1788">
        <f t="shared" si="202"/>
        <v>0.70664117389601711</v>
      </c>
      <c r="Q913" s="1715">
        <v>127.35</v>
      </c>
      <c r="R913" s="1788">
        <f t="shared" si="203"/>
        <v>0.29335882610398284</v>
      </c>
      <c r="S913" s="1775">
        <f t="shared" si="204"/>
        <v>5.0939999999999994</v>
      </c>
      <c r="T913" s="1750"/>
      <c r="U913" s="1715">
        <f t="shared" si="205"/>
        <v>0</v>
      </c>
      <c r="V913" s="1715">
        <f t="shared" si="206"/>
        <v>0</v>
      </c>
      <c r="W913" s="1715">
        <f t="shared" si="200"/>
        <v>568.96</v>
      </c>
      <c r="X913" s="1718">
        <v>568.96</v>
      </c>
      <c r="Y913" s="1729">
        <v>616552</v>
      </c>
      <c r="Z913" s="1720">
        <v>42671</v>
      </c>
      <c r="AA913" s="1778" t="s">
        <v>213</v>
      </c>
      <c r="AB913" s="1875"/>
    </row>
    <row r="914" spans="1:28" s="1713" customFormat="1" x14ac:dyDescent="0.2">
      <c r="A914" s="1801" t="s">
        <v>2470</v>
      </c>
      <c r="B914" s="1727"/>
      <c r="C914" s="1727" t="s">
        <v>2523</v>
      </c>
      <c r="D914" s="1713" t="s">
        <v>68</v>
      </c>
      <c r="E914" s="1713">
        <v>0</v>
      </c>
      <c r="F914" s="1713">
        <v>0</v>
      </c>
      <c r="G914" s="1713">
        <v>0</v>
      </c>
      <c r="H914" s="1713">
        <v>0</v>
      </c>
      <c r="I914" s="1728">
        <v>1</v>
      </c>
      <c r="J914" s="1728">
        <v>1</v>
      </c>
      <c r="K914" s="1853"/>
      <c r="L914" s="1715">
        <v>67.48</v>
      </c>
      <c r="M914" s="1715"/>
      <c r="N914" s="1715"/>
      <c r="O914" s="1715">
        <v>26.24</v>
      </c>
      <c r="P914" s="1788"/>
      <c r="Q914" s="1715"/>
      <c r="R914" s="1788"/>
      <c r="S914" s="1775"/>
      <c r="T914" s="1750"/>
      <c r="U914" s="1715"/>
      <c r="V914" s="1715">
        <f>L914-W914</f>
        <v>0</v>
      </c>
      <c r="W914" s="1715">
        <f>X914+AC914+AH914+AM914+AO914+AR914</f>
        <v>67.48</v>
      </c>
      <c r="X914" s="1718">
        <v>67.48</v>
      </c>
      <c r="Y914" s="1729">
        <v>616617</v>
      </c>
      <c r="Z914" s="1720">
        <v>42692</v>
      </c>
      <c r="AA914" s="1778" t="s">
        <v>213</v>
      </c>
      <c r="AB914" s="1875"/>
    </row>
    <row r="915" spans="1:28" s="1713" customFormat="1" x14ac:dyDescent="0.2">
      <c r="A915" s="1801">
        <v>2016607</v>
      </c>
      <c r="B915" s="1727"/>
      <c r="C915" s="1727" t="s">
        <v>2111</v>
      </c>
      <c r="D915" s="1713" t="s">
        <v>1575</v>
      </c>
      <c r="E915" s="1713">
        <v>1</v>
      </c>
      <c r="F915" s="1713">
        <v>9</v>
      </c>
      <c r="G915" s="1713">
        <v>6</v>
      </c>
      <c r="H915" s="1713">
        <v>1</v>
      </c>
      <c r="I915" s="1728">
        <v>1</v>
      </c>
      <c r="J915" s="1728">
        <v>1</v>
      </c>
      <c r="K915" s="1853"/>
      <c r="L915" s="1715">
        <v>2115.31</v>
      </c>
      <c r="M915" s="1715"/>
      <c r="N915" s="1715">
        <f t="shared" si="201"/>
        <v>1259.5</v>
      </c>
      <c r="O915" s="1715">
        <v>908.5</v>
      </c>
      <c r="P915" s="1788">
        <f t="shared" si="202"/>
        <v>0.72131798332671693</v>
      </c>
      <c r="Q915" s="1715">
        <v>351</v>
      </c>
      <c r="R915" s="1788">
        <f t="shared" si="203"/>
        <v>0.27868201667328307</v>
      </c>
      <c r="S915" s="1775">
        <f t="shared" si="204"/>
        <v>14.04</v>
      </c>
      <c r="T915" s="1750"/>
      <c r="U915" s="1715">
        <f t="shared" si="205"/>
        <v>0</v>
      </c>
      <c r="V915" s="1715">
        <f t="shared" si="206"/>
        <v>0</v>
      </c>
      <c r="W915" s="1715">
        <f t="shared" si="200"/>
        <v>2115.31</v>
      </c>
      <c r="X915" s="1718">
        <v>2115.31</v>
      </c>
      <c r="Y915" s="1729">
        <v>616668</v>
      </c>
      <c r="Z915" s="1720">
        <v>42702</v>
      </c>
      <c r="AA915" s="1778" t="s">
        <v>213</v>
      </c>
      <c r="AB915" s="1875"/>
    </row>
    <row r="916" spans="1:28" s="1713" customFormat="1" x14ac:dyDescent="0.2">
      <c r="A916" s="1801">
        <v>2016608</v>
      </c>
      <c r="B916" s="1727"/>
      <c r="C916" s="1727" t="s">
        <v>2112</v>
      </c>
      <c r="D916" s="1713" t="s">
        <v>1575</v>
      </c>
      <c r="E916" s="1713">
        <v>1</v>
      </c>
      <c r="F916" s="1713">
        <v>9</v>
      </c>
      <c r="G916" s="1713">
        <v>6</v>
      </c>
      <c r="H916" s="1713">
        <v>2</v>
      </c>
      <c r="I916" s="1728">
        <v>1</v>
      </c>
      <c r="J916" s="1728">
        <v>1</v>
      </c>
      <c r="K916" s="1853"/>
      <c r="L916" s="1715">
        <v>2360.85</v>
      </c>
      <c r="M916" s="1715"/>
      <c r="N916" s="1715">
        <f t="shared" si="201"/>
        <v>1399</v>
      </c>
      <c r="O916" s="1715">
        <v>994</v>
      </c>
      <c r="P916" s="1788">
        <f t="shared" si="202"/>
        <v>0.71050750536097207</v>
      </c>
      <c r="Q916" s="1715">
        <v>405</v>
      </c>
      <c r="R916" s="1788">
        <f t="shared" si="203"/>
        <v>0.28949249463902788</v>
      </c>
      <c r="S916" s="1775">
        <f t="shared" si="204"/>
        <v>16.2</v>
      </c>
      <c r="T916" s="1750"/>
      <c r="U916" s="1715">
        <f t="shared" si="205"/>
        <v>0</v>
      </c>
      <c r="V916" s="1715">
        <f t="shared" si="206"/>
        <v>0</v>
      </c>
      <c r="W916" s="1715">
        <f t="shared" si="200"/>
        <v>2360.85</v>
      </c>
      <c r="X916" s="1718">
        <v>2360.85</v>
      </c>
      <c r="Y916" s="1729">
        <v>616669</v>
      </c>
      <c r="Z916" s="1720">
        <v>42702</v>
      </c>
      <c r="AA916" s="1778" t="s">
        <v>213</v>
      </c>
      <c r="AB916" s="1875"/>
    </row>
    <row r="917" spans="1:28" s="1713" customFormat="1" x14ac:dyDescent="0.2">
      <c r="A917" s="1801">
        <v>2016609</v>
      </c>
      <c r="B917" s="1727"/>
      <c r="C917" s="1727" t="s">
        <v>2113</v>
      </c>
      <c r="D917" s="1713" t="s">
        <v>489</v>
      </c>
      <c r="E917" s="1713">
        <v>1</v>
      </c>
      <c r="F917" s="1713">
        <v>8</v>
      </c>
      <c r="G917" s="1713">
        <v>5</v>
      </c>
      <c r="H917" s="1713">
        <v>3</v>
      </c>
      <c r="I917" s="1728">
        <v>1</v>
      </c>
      <c r="J917" s="1728">
        <v>1</v>
      </c>
      <c r="K917" s="1853"/>
      <c r="L917" s="1715">
        <v>3054.88</v>
      </c>
      <c r="M917" s="1715"/>
      <c r="N917" s="1715">
        <f t="shared" si="201"/>
        <v>2248.0700000000002</v>
      </c>
      <c r="O917" s="1715">
        <v>1742.72</v>
      </c>
      <c r="P917" s="1788">
        <f t="shared" si="202"/>
        <v>0.77520717771243774</v>
      </c>
      <c r="Q917" s="1715">
        <v>505.35</v>
      </c>
      <c r="R917" s="1788">
        <f t="shared" si="203"/>
        <v>0.22479282228756223</v>
      </c>
      <c r="S917" s="1775">
        <f t="shared" si="204"/>
        <v>20.214000000000002</v>
      </c>
      <c r="T917" s="1750"/>
      <c r="U917" s="1715">
        <f t="shared" si="205"/>
        <v>0</v>
      </c>
      <c r="V917" s="1715">
        <f t="shared" si="206"/>
        <v>0</v>
      </c>
      <c r="W917" s="1715">
        <f t="shared" si="200"/>
        <v>3054.88</v>
      </c>
      <c r="X917" s="1718">
        <v>3054.88</v>
      </c>
      <c r="Y917" s="1729">
        <v>616696</v>
      </c>
      <c r="Z917" s="1720">
        <v>42702</v>
      </c>
      <c r="AA917" s="1778" t="s">
        <v>213</v>
      </c>
      <c r="AB917" s="1875"/>
    </row>
    <row r="918" spans="1:28" s="1713" customFormat="1" x14ac:dyDescent="0.2">
      <c r="A918" s="1801">
        <v>2016610</v>
      </c>
      <c r="B918" s="1727"/>
      <c r="C918" s="1727" t="s">
        <v>2114</v>
      </c>
      <c r="D918" s="1713" t="s">
        <v>489</v>
      </c>
      <c r="E918" s="1713">
        <v>1</v>
      </c>
      <c r="F918" s="1713">
        <v>1</v>
      </c>
      <c r="G918" s="1713">
        <v>0</v>
      </c>
      <c r="H918" s="1713">
        <v>1</v>
      </c>
      <c r="I918" s="1728">
        <v>1</v>
      </c>
      <c r="J918" s="1728">
        <v>1</v>
      </c>
      <c r="K918" s="1853"/>
      <c r="L918" s="1715">
        <v>515.94000000000005</v>
      </c>
      <c r="M918" s="1715"/>
      <c r="N918" s="1715">
        <f t="shared" si="201"/>
        <v>378.22</v>
      </c>
      <c r="O918" s="1715">
        <v>276.97000000000003</v>
      </c>
      <c r="P918" s="1788">
        <f t="shared" si="202"/>
        <v>0.73229866215430173</v>
      </c>
      <c r="Q918" s="1715">
        <v>101.25</v>
      </c>
      <c r="R918" s="1788">
        <f t="shared" si="203"/>
        <v>0.26770133784569827</v>
      </c>
      <c r="S918" s="1775">
        <f t="shared" si="204"/>
        <v>4.05</v>
      </c>
      <c r="T918" s="1750"/>
      <c r="U918" s="1715">
        <f t="shared" si="205"/>
        <v>0</v>
      </c>
      <c r="V918" s="1715">
        <f t="shared" si="206"/>
        <v>0</v>
      </c>
      <c r="W918" s="1715">
        <f t="shared" si="200"/>
        <v>515.94000000000005</v>
      </c>
      <c r="X918" s="1718">
        <v>515.94000000000005</v>
      </c>
      <c r="Y918" s="1729">
        <v>616697</v>
      </c>
      <c r="Z918" s="1720">
        <v>42702</v>
      </c>
      <c r="AA918" s="1778" t="s">
        <v>213</v>
      </c>
      <c r="AB918" s="1875"/>
    </row>
    <row r="919" spans="1:28" s="1713" customFormat="1" x14ac:dyDescent="0.2">
      <c r="A919" s="1801">
        <v>2016611</v>
      </c>
      <c r="B919" s="1727"/>
      <c r="C919" s="1727" t="s">
        <v>2115</v>
      </c>
      <c r="D919" s="1713" t="s">
        <v>489</v>
      </c>
      <c r="E919" s="1713">
        <v>1</v>
      </c>
      <c r="F919" s="1713">
        <v>10</v>
      </c>
      <c r="G919" s="1713">
        <v>6</v>
      </c>
      <c r="H919" s="1713">
        <v>3</v>
      </c>
      <c r="I919" s="1728">
        <v>1</v>
      </c>
      <c r="J919" s="1728">
        <v>1</v>
      </c>
      <c r="K919" s="1853"/>
      <c r="L919" s="1715">
        <v>2869.54</v>
      </c>
      <c r="M919" s="1715"/>
      <c r="N919" s="1715">
        <f t="shared" si="201"/>
        <v>2145.25</v>
      </c>
      <c r="O919" s="1715">
        <v>1618.75</v>
      </c>
      <c r="P919" s="1788">
        <f t="shared" si="202"/>
        <v>0.75457405896748631</v>
      </c>
      <c r="Q919" s="1715">
        <v>526.5</v>
      </c>
      <c r="R919" s="1788">
        <f t="shared" si="203"/>
        <v>0.24542594103251369</v>
      </c>
      <c r="S919" s="1775">
        <f t="shared" si="204"/>
        <v>21.06</v>
      </c>
      <c r="T919" s="1750"/>
      <c r="U919" s="1715">
        <f t="shared" si="205"/>
        <v>0</v>
      </c>
      <c r="V919" s="1715">
        <f t="shared" si="206"/>
        <v>0</v>
      </c>
      <c r="W919" s="1715">
        <f t="shared" si="200"/>
        <v>2869.54</v>
      </c>
      <c r="X919" s="1718">
        <v>2869.54</v>
      </c>
      <c r="Y919" s="1729">
        <v>616698</v>
      </c>
      <c r="Z919" s="1720">
        <v>42702</v>
      </c>
      <c r="AA919" s="1778" t="s">
        <v>213</v>
      </c>
      <c r="AB919" s="1875"/>
    </row>
    <row r="920" spans="1:28" s="1713" customFormat="1" x14ac:dyDescent="0.2">
      <c r="A920" s="1801">
        <v>2016612</v>
      </c>
      <c r="B920" s="1727"/>
      <c r="C920" s="1727" t="s">
        <v>2116</v>
      </c>
      <c r="D920" s="1713" t="s">
        <v>489</v>
      </c>
      <c r="E920" s="1713">
        <v>1</v>
      </c>
      <c r="F920" s="1713">
        <v>8</v>
      </c>
      <c r="G920" s="1713">
        <v>5</v>
      </c>
      <c r="H920" s="1713">
        <v>3</v>
      </c>
      <c r="I920" s="1728">
        <v>1</v>
      </c>
      <c r="J920" s="1728">
        <v>1</v>
      </c>
      <c r="K920" s="1853"/>
      <c r="L920" s="1715">
        <v>2424.3200000000002</v>
      </c>
      <c r="M920" s="1715"/>
      <c r="N920" s="1715">
        <f t="shared" si="201"/>
        <v>1831.63</v>
      </c>
      <c r="O920" s="1715">
        <v>1394.68</v>
      </c>
      <c r="P920" s="1788">
        <f t="shared" si="202"/>
        <v>0.76144199428923964</v>
      </c>
      <c r="Q920" s="1715">
        <v>436.95</v>
      </c>
      <c r="R920" s="1788">
        <f t="shared" si="203"/>
        <v>0.23855800571076033</v>
      </c>
      <c r="S920" s="1775">
        <f t="shared" si="204"/>
        <v>17.477999999999998</v>
      </c>
      <c r="T920" s="1750"/>
      <c r="U920" s="1715">
        <f t="shared" si="205"/>
        <v>0</v>
      </c>
      <c r="V920" s="1715">
        <f t="shared" si="206"/>
        <v>0</v>
      </c>
      <c r="W920" s="1715">
        <f t="shared" si="200"/>
        <v>2424.3200000000002</v>
      </c>
      <c r="X920" s="1718">
        <v>2424.3200000000002</v>
      </c>
      <c r="Y920" s="1729">
        <v>616699</v>
      </c>
      <c r="Z920" s="1720">
        <v>42702</v>
      </c>
      <c r="AA920" s="1778" t="s">
        <v>213</v>
      </c>
      <c r="AB920" s="1875"/>
    </row>
    <row r="921" spans="1:28" s="1713" customFormat="1" x14ac:dyDescent="0.2">
      <c r="A921" s="1888" t="s">
        <v>2348</v>
      </c>
      <c r="B921" s="1727"/>
      <c r="C921" s="1727" t="s">
        <v>2117</v>
      </c>
      <c r="D921" s="1713" t="s">
        <v>489</v>
      </c>
      <c r="E921" s="1713">
        <v>1</v>
      </c>
      <c r="F921" s="1713">
        <v>12</v>
      </c>
      <c r="G921" s="1713">
        <v>0</v>
      </c>
      <c r="H921" s="1713">
        <v>0</v>
      </c>
      <c r="I921" s="1728">
        <v>1</v>
      </c>
      <c r="J921" s="1728">
        <v>1</v>
      </c>
      <c r="K921" s="1853"/>
      <c r="L921" s="1715">
        <v>1400.4</v>
      </c>
      <c r="M921" s="1715"/>
      <c r="N921" s="1715">
        <f t="shared" si="201"/>
        <v>964.98</v>
      </c>
      <c r="O921" s="1715">
        <v>760.68</v>
      </c>
      <c r="P921" s="1788">
        <f t="shared" si="202"/>
        <v>0.78828576758067515</v>
      </c>
      <c r="Q921" s="1715">
        <v>204.3</v>
      </c>
      <c r="R921" s="1788">
        <f t="shared" si="203"/>
        <v>0.21171423241932477</v>
      </c>
      <c r="S921" s="1775">
        <f t="shared" si="204"/>
        <v>8.1720000000000006</v>
      </c>
      <c r="T921" s="1750"/>
      <c r="U921" s="1715">
        <f t="shared" si="205"/>
        <v>0</v>
      </c>
      <c r="V921" s="1715">
        <f t="shared" si="206"/>
        <v>0</v>
      </c>
      <c r="W921" s="1715">
        <f t="shared" si="200"/>
        <v>1400.4</v>
      </c>
      <c r="X921" s="1718">
        <v>1400.4</v>
      </c>
      <c r="Y921" s="1729">
        <v>616700</v>
      </c>
      <c r="Z921" s="1720">
        <v>42702</v>
      </c>
      <c r="AA921" s="1778" t="s">
        <v>213</v>
      </c>
      <c r="AB921" s="1875"/>
    </row>
    <row r="922" spans="1:28" s="1713" customFormat="1" x14ac:dyDescent="0.2">
      <c r="A922" s="1888" t="s">
        <v>2349</v>
      </c>
      <c r="B922" s="1727"/>
      <c r="C922" s="1727" t="s">
        <v>2118</v>
      </c>
      <c r="D922" s="1713" t="s">
        <v>489</v>
      </c>
      <c r="E922" s="1713">
        <v>1</v>
      </c>
      <c r="F922" s="1713">
        <v>17</v>
      </c>
      <c r="G922" s="1713">
        <v>0</v>
      </c>
      <c r="H922" s="1713">
        <v>0</v>
      </c>
      <c r="I922" s="1728">
        <v>1</v>
      </c>
      <c r="J922" s="1728">
        <v>1</v>
      </c>
      <c r="K922" s="1853"/>
      <c r="L922" s="1715">
        <v>2052.0100000000002</v>
      </c>
      <c r="M922" s="1715"/>
      <c r="N922" s="1715">
        <f t="shared" si="201"/>
        <v>1408.3000000000002</v>
      </c>
      <c r="O922" s="1715">
        <v>1121.2</v>
      </c>
      <c r="P922" s="1788">
        <f t="shared" si="202"/>
        <v>0.7961371866789746</v>
      </c>
      <c r="Q922" s="1715">
        <v>287.10000000000002</v>
      </c>
      <c r="R922" s="1788">
        <f t="shared" si="203"/>
        <v>0.20386281332102535</v>
      </c>
      <c r="S922" s="1775">
        <f t="shared" si="204"/>
        <v>11.484000000000002</v>
      </c>
      <c r="T922" s="1750"/>
      <c r="U922" s="1715">
        <f t="shared" si="205"/>
        <v>0</v>
      </c>
      <c r="V922" s="1715">
        <f t="shared" si="206"/>
        <v>0</v>
      </c>
      <c r="W922" s="1715">
        <f t="shared" si="200"/>
        <v>2052.0100000000002</v>
      </c>
      <c r="X922" s="1718">
        <v>2052.0100000000002</v>
      </c>
      <c r="Y922" s="1729">
        <v>616701</v>
      </c>
      <c r="Z922" s="1720">
        <v>42702</v>
      </c>
      <c r="AA922" s="1778" t="s">
        <v>213</v>
      </c>
      <c r="AB922" s="1875"/>
    </row>
    <row r="923" spans="1:28" s="1713" customFormat="1" x14ac:dyDescent="0.2">
      <c r="A923" s="1888" t="s">
        <v>2350</v>
      </c>
      <c r="B923" s="1727"/>
      <c r="C923" s="1727" t="s">
        <v>2119</v>
      </c>
      <c r="D923" s="1713" t="s">
        <v>489</v>
      </c>
      <c r="E923" s="1713">
        <v>1</v>
      </c>
      <c r="F923" s="1713">
        <v>13</v>
      </c>
      <c r="G923" s="1713">
        <v>0</v>
      </c>
      <c r="H923" s="1713">
        <v>0</v>
      </c>
      <c r="I923" s="1728">
        <v>1</v>
      </c>
      <c r="J923" s="1728">
        <v>1</v>
      </c>
      <c r="K923" s="1853"/>
      <c r="L923" s="1715">
        <v>1439.23</v>
      </c>
      <c r="M923" s="1715"/>
      <c r="N923" s="1715">
        <f t="shared" si="201"/>
        <v>983.74</v>
      </c>
      <c r="O923" s="1715">
        <v>767.74</v>
      </c>
      <c r="P923" s="1788">
        <f t="shared" si="202"/>
        <v>0.78042978835871268</v>
      </c>
      <c r="Q923" s="1715">
        <v>216</v>
      </c>
      <c r="R923" s="1788">
        <f t="shared" si="203"/>
        <v>0.21957021164128732</v>
      </c>
      <c r="S923" s="1775">
        <f t="shared" si="204"/>
        <v>8.64</v>
      </c>
      <c r="T923" s="1750"/>
      <c r="U923" s="1715">
        <f t="shared" si="205"/>
        <v>0</v>
      </c>
      <c r="V923" s="1715">
        <f t="shared" si="206"/>
        <v>0</v>
      </c>
      <c r="W923" s="1715">
        <f t="shared" si="200"/>
        <v>1439.23</v>
      </c>
      <c r="X923" s="1718">
        <v>1439.23</v>
      </c>
      <c r="Y923" s="1729">
        <v>616702</v>
      </c>
      <c r="Z923" s="1720">
        <v>42702</v>
      </c>
      <c r="AA923" s="1778" t="s">
        <v>213</v>
      </c>
      <c r="AB923" s="1875"/>
    </row>
    <row r="924" spans="1:28" s="1713" customFormat="1" x14ac:dyDescent="0.2">
      <c r="A924" s="1801">
        <v>2016616</v>
      </c>
      <c r="B924" s="1727"/>
      <c r="C924" s="1727" t="s">
        <v>2120</v>
      </c>
      <c r="D924" s="1713" t="s">
        <v>614</v>
      </c>
      <c r="E924" s="1713">
        <v>2</v>
      </c>
      <c r="F924" s="1713">
        <v>16</v>
      </c>
      <c r="G924" s="1713">
        <v>10</v>
      </c>
      <c r="H924" s="1713">
        <v>6</v>
      </c>
      <c r="I924" s="1728">
        <v>1</v>
      </c>
      <c r="J924" s="1728">
        <v>1</v>
      </c>
      <c r="K924" s="1853"/>
      <c r="L924" s="1715">
        <v>5432.72</v>
      </c>
      <c r="M924" s="1715"/>
      <c r="N924" s="1715">
        <f t="shared" si="201"/>
        <v>3631.09</v>
      </c>
      <c r="O924" s="1715">
        <v>2720.3</v>
      </c>
      <c r="P924" s="1788">
        <f t="shared" si="202"/>
        <v>0.74916898231660467</v>
      </c>
      <c r="Q924" s="1715">
        <v>910.79</v>
      </c>
      <c r="R924" s="1788">
        <f t="shared" si="203"/>
        <v>0.25083101768339533</v>
      </c>
      <c r="S924" s="1775">
        <f t="shared" si="204"/>
        <v>36.431599999999996</v>
      </c>
      <c r="T924" s="1750"/>
      <c r="U924" s="1715">
        <f t="shared" si="205"/>
        <v>0</v>
      </c>
      <c r="V924" s="1715">
        <f t="shared" si="206"/>
        <v>0</v>
      </c>
      <c r="W924" s="1715">
        <f t="shared" si="200"/>
        <v>5432.72</v>
      </c>
      <c r="X924" s="1718">
        <v>5432.72</v>
      </c>
      <c r="Y924" s="1729">
        <v>616672</v>
      </c>
      <c r="Z924" s="1720">
        <v>42702</v>
      </c>
      <c r="AA924" s="1778" t="s">
        <v>213</v>
      </c>
      <c r="AB924" s="1875"/>
    </row>
    <row r="925" spans="1:28" s="1713" customFormat="1" x14ac:dyDescent="0.2">
      <c r="A925" s="1801" t="s">
        <v>2122</v>
      </c>
      <c r="B925" s="1727"/>
      <c r="C925" s="1727">
        <v>596316</v>
      </c>
      <c r="D925" s="1713" t="s">
        <v>68</v>
      </c>
      <c r="E925" s="1713">
        <v>1</v>
      </c>
      <c r="F925" s="1713">
        <v>8</v>
      </c>
      <c r="G925" s="1713">
        <v>5</v>
      </c>
      <c r="H925" s="1713">
        <v>2</v>
      </c>
      <c r="I925" s="1728">
        <v>1</v>
      </c>
      <c r="J925" s="1728">
        <v>1</v>
      </c>
      <c r="K925" s="1853" t="s">
        <v>1308</v>
      </c>
      <c r="L925" s="1715">
        <v>5531</v>
      </c>
      <c r="M925" s="1715">
        <v>5405</v>
      </c>
      <c r="N925" s="1715">
        <f>O925+Q925</f>
        <v>4101.84</v>
      </c>
      <c r="O925" s="1715">
        <v>3534.84</v>
      </c>
      <c r="P925" s="1788">
        <f>IF(N925&lt;=0,"",O925/N925)</f>
        <v>0.8617693522906793</v>
      </c>
      <c r="Q925" s="1715">
        <v>567</v>
      </c>
      <c r="R925" s="1788">
        <f>IF(N925&lt;=0,"",Q925/N925)</f>
        <v>0.1382306477093207</v>
      </c>
      <c r="S925" s="1775">
        <f>Q925/$S$1</f>
        <v>22.68</v>
      </c>
      <c r="T925" s="1750"/>
      <c r="U925" s="1715">
        <f>((1-I925)*O925)+((1-J925)*Q925)</f>
        <v>0</v>
      </c>
      <c r="V925" s="1715">
        <f>L925-W925</f>
        <v>0</v>
      </c>
      <c r="W925" s="1715">
        <f t="shared" si="200"/>
        <v>5531</v>
      </c>
      <c r="X925" s="1718">
        <v>5531</v>
      </c>
      <c r="Y925" s="1729">
        <v>616553</v>
      </c>
      <c r="Z925" s="1720">
        <v>42671</v>
      </c>
      <c r="AA925" s="1778" t="s">
        <v>213</v>
      </c>
      <c r="AB925" s="1875"/>
    </row>
    <row r="926" spans="1:28" s="1713" customFormat="1" x14ac:dyDescent="0.2">
      <c r="A926" s="1801">
        <v>2016618</v>
      </c>
      <c r="B926" s="1727"/>
      <c r="C926" s="1727">
        <v>610917</v>
      </c>
      <c r="D926" s="1713" t="s">
        <v>68</v>
      </c>
      <c r="E926" s="1713">
        <v>1</v>
      </c>
      <c r="F926" s="1713">
        <v>10</v>
      </c>
      <c r="G926" s="1713">
        <v>5</v>
      </c>
      <c r="H926" s="1713">
        <v>6</v>
      </c>
      <c r="I926" s="1728">
        <v>1</v>
      </c>
      <c r="J926" s="1728">
        <v>1</v>
      </c>
      <c r="K926" s="1853"/>
      <c r="L926" s="1715">
        <v>4788.42</v>
      </c>
      <c r="M926" s="1715"/>
      <c r="N926" s="1715">
        <f t="shared" si="201"/>
        <v>3093.56</v>
      </c>
      <c r="O926" s="1715">
        <v>2322.63</v>
      </c>
      <c r="P926" s="1788">
        <f t="shared" si="202"/>
        <v>0.75079520035169844</v>
      </c>
      <c r="Q926" s="1715">
        <v>770.93</v>
      </c>
      <c r="R926" s="1788">
        <f t="shared" si="203"/>
        <v>0.24920479964830161</v>
      </c>
      <c r="S926" s="1775">
        <f t="shared" si="204"/>
        <v>30.837199999999999</v>
      </c>
      <c r="T926" s="1750"/>
      <c r="U926" s="1715">
        <f t="shared" si="205"/>
        <v>0</v>
      </c>
      <c r="V926" s="1715">
        <f t="shared" si="206"/>
        <v>0</v>
      </c>
      <c r="W926" s="1715">
        <f t="shared" si="200"/>
        <v>4788.42</v>
      </c>
      <c r="X926" s="1718">
        <v>4788.42</v>
      </c>
      <c r="Y926" s="1729">
        <v>616627</v>
      </c>
      <c r="Z926" s="1720">
        <v>42692</v>
      </c>
      <c r="AA926" s="1778" t="s">
        <v>213</v>
      </c>
      <c r="AB926" s="1875"/>
    </row>
    <row r="927" spans="1:28" s="1713" customFormat="1" x14ac:dyDescent="0.2">
      <c r="A927" s="1801" t="s">
        <v>2126</v>
      </c>
      <c r="B927" s="1727"/>
      <c r="C927" s="1727" t="s">
        <v>2123</v>
      </c>
      <c r="D927" s="1713" t="s">
        <v>68</v>
      </c>
      <c r="E927" s="1713">
        <v>1</v>
      </c>
      <c r="F927" s="1713">
        <v>11</v>
      </c>
      <c r="G927" s="1713">
        <v>4</v>
      </c>
      <c r="H927" s="1713">
        <v>12</v>
      </c>
      <c r="I927" s="1728">
        <v>1</v>
      </c>
      <c r="J927" s="1728">
        <v>1</v>
      </c>
      <c r="K927" s="1853"/>
      <c r="L927" s="1715">
        <v>10578.33</v>
      </c>
      <c r="M927" s="1715"/>
      <c r="N927" s="1715">
        <f>O927+Q927</f>
        <v>6531.3</v>
      </c>
      <c r="O927" s="1715">
        <v>5216.3</v>
      </c>
      <c r="P927" s="1788">
        <f>IF(N927&lt;=0,"",O927/N927)</f>
        <v>0.79866182842619382</v>
      </c>
      <c r="Q927" s="1715">
        <v>1315</v>
      </c>
      <c r="R927" s="1788">
        <f>IF(N927&lt;=0,"",Q927/N927)</f>
        <v>0.20133817157380612</v>
      </c>
      <c r="S927" s="1775">
        <f>Q927/$S$1</f>
        <v>52.6</v>
      </c>
      <c r="T927" s="1750"/>
      <c r="U927" s="1715">
        <f t="shared" si="205"/>
        <v>0</v>
      </c>
      <c r="V927" s="1715">
        <f t="shared" si="206"/>
        <v>0</v>
      </c>
      <c r="W927" s="1715">
        <f t="shared" si="200"/>
        <v>10578.33</v>
      </c>
      <c r="X927" s="1718">
        <v>10578.33</v>
      </c>
      <c r="Y927" s="1729">
        <v>616554</v>
      </c>
      <c r="Z927" s="1720">
        <v>42671</v>
      </c>
      <c r="AA927" s="1778" t="s">
        <v>213</v>
      </c>
      <c r="AB927" s="1875"/>
    </row>
    <row r="928" spans="1:28" s="1713" customFormat="1" x14ac:dyDescent="0.2">
      <c r="A928" s="1801" t="s">
        <v>2125</v>
      </c>
      <c r="B928" s="1727"/>
      <c r="C928" s="1727" t="s">
        <v>2124</v>
      </c>
      <c r="D928" s="1713" t="s">
        <v>68</v>
      </c>
      <c r="E928" s="1713">
        <v>1</v>
      </c>
      <c r="F928" s="1713">
        <v>8</v>
      </c>
      <c r="G928" s="1713">
        <v>5</v>
      </c>
      <c r="H928" s="1713">
        <v>2</v>
      </c>
      <c r="I928" s="1728">
        <v>1</v>
      </c>
      <c r="J928" s="1728">
        <v>1</v>
      </c>
      <c r="K928" s="1853"/>
      <c r="L928" s="1715">
        <v>4446.91</v>
      </c>
      <c r="M928" s="1715"/>
      <c r="N928" s="1715">
        <f t="shared" si="201"/>
        <v>3216.57</v>
      </c>
      <c r="O928" s="1715">
        <v>2649.57</v>
      </c>
      <c r="P928" s="1788">
        <f t="shared" si="202"/>
        <v>0.82372527257295813</v>
      </c>
      <c r="Q928" s="1715">
        <v>567</v>
      </c>
      <c r="R928" s="1788">
        <f t="shared" si="203"/>
        <v>0.17627472742704184</v>
      </c>
      <c r="S928" s="1775">
        <f t="shared" si="204"/>
        <v>22.68</v>
      </c>
      <c r="T928" s="1750"/>
      <c r="U928" s="1715">
        <f t="shared" si="205"/>
        <v>0</v>
      </c>
      <c r="V928" s="1715">
        <f t="shared" si="206"/>
        <v>0</v>
      </c>
      <c r="W928" s="1715">
        <f t="shared" si="200"/>
        <v>4446.91</v>
      </c>
      <c r="X928" s="1718">
        <v>4446.91</v>
      </c>
      <c r="Y928" s="1729">
        <v>616555</v>
      </c>
      <c r="Z928" s="1720">
        <v>42671</v>
      </c>
      <c r="AA928" s="1778" t="s">
        <v>213</v>
      </c>
      <c r="AB928" s="1875"/>
    </row>
    <row r="929" spans="1:28" s="1713" customFormat="1" x14ac:dyDescent="0.2">
      <c r="A929" s="1801">
        <v>2016621</v>
      </c>
      <c r="B929" s="1727"/>
      <c r="C929" s="1727">
        <v>607116</v>
      </c>
      <c r="D929" s="1713" t="s">
        <v>68</v>
      </c>
      <c r="E929" s="1713">
        <v>1</v>
      </c>
      <c r="F929" s="1713">
        <v>11</v>
      </c>
      <c r="G929" s="1713">
        <v>5</v>
      </c>
      <c r="H929" s="1713">
        <v>4</v>
      </c>
      <c r="I929" s="1728">
        <v>1</v>
      </c>
      <c r="J929" s="1728">
        <v>1</v>
      </c>
      <c r="K929" s="1853"/>
      <c r="L929" s="1715">
        <v>3271.77</v>
      </c>
      <c r="M929" s="1715"/>
      <c r="N929" s="1715">
        <f t="shared" si="201"/>
        <v>2359.84</v>
      </c>
      <c r="O929" s="1715">
        <v>1819.84</v>
      </c>
      <c r="P929" s="1788">
        <f t="shared" si="202"/>
        <v>0.77117092684249766</v>
      </c>
      <c r="Q929" s="1715">
        <v>540</v>
      </c>
      <c r="R929" s="1788">
        <f t="shared" si="203"/>
        <v>0.2288290731575022</v>
      </c>
      <c r="S929" s="1775">
        <f t="shared" si="204"/>
        <v>21.6</v>
      </c>
      <c r="T929" s="1750"/>
      <c r="U929" s="1715">
        <f t="shared" si="205"/>
        <v>0</v>
      </c>
      <c r="V929" s="1715">
        <f t="shared" si="206"/>
        <v>0</v>
      </c>
      <c r="W929" s="1715">
        <f t="shared" si="200"/>
        <v>3271.77</v>
      </c>
      <c r="X929" s="1718">
        <v>3271.77</v>
      </c>
      <c r="Y929" s="1729">
        <v>616556</v>
      </c>
      <c r="Z929" s="1720">
        <v>42671</v>
      </c>
      <c r="AA929" s="1778" t="s">
        <v>213</v>
      </c>
      <c r="AB929" s="1875"/>
    </row>
    <row r="930" spans="1:28" s="1713" customFormat="1" x14ac:dyDescent="0.2">
      <c r="A930" s="1801">
        <v>2016622</v>
      </c>
      <c r="B930" s="1727"/>
      <c r="C930" s="1727">
        <v>564316</v>
      </c>
      <c r="D930" s="1713" t="s">
        <v>68</v>
      </c>
      <c r="E930" s="1713">
        <v>1</v>
      </c>
      <c r="F930" s="1713">
        <v>8</v>
      </c>
      <c r="G930" s="1713">
        <v>7</v>
      </c>
      <c r="H930" s="1713">
        <v>2</v>
      </c>
      <c r="I930" s="1728">
        <v>1</v>
      </c>
      <c r="J930" s="1728">
        <v>1</v>
      </c>
      <c r="K930" s="1853"/>
      <c r="L930" s="1715">
        <v>1946.17</v>
      </c>
      <c r="M930" s="1715"/>
      <c r="N930" s="1715">
        <f t="shared" si="201"/>
        <v>1397.51</v>
      </c>
      <c r="O930" s="1715">
        <v>1042.46</v>
      </c>
      <c r="P930" s="1788">
        <f t="shared" si="202"/>
        <v>0.74594099505549161</v>
      </c>
      <c r="Q930" s="1715">
        <v>355.05</v>
      </c>
      <c r="R930" s="1788">
        <f t="shared" si="203"/>
        <v>0.25405900494450845</v>
      </c>
      <c r="S930" s="1775">
        <f t="shared" si="204"/>
        <v>14.202</v>
      </c>
      <c r="T930" s="1750"/>
      <c r="U930" s="1715">
        <f t="shared" si="205"/>
        <v>0</v>
      </c>
      <c r="V930" s="1715">
        <f t="shared" si="206"/>
        <v>0</v>
      </c>
      <c r="W930" s="1715">
        <f t="shared" si="200"/>
        <v>1946.17</v>
      </c>
      <c r="X930" s="1718">
        <v>1946.17</v>
      </c>
      <c r="Y930" s="1729">
        <v>616557</v>
      </c>
      <c r="Z930" s="1720">
        <v>42671</v>
      </c>
      <c r="AA930" s="1778" t="s">
        <v>213</v>
      </c>
      <c r="AB930" s="1875"/>
    </row>
    <row r="931" spans="1:28" s="1713" customFormat="1" x14ac:dyDescent="0.2">
      <c r="A931" s="1801">
        <v>2016623</v>
      </c>
      <c r="B931" s="1727"/>
      <c r="C931" s="1884" t="s">
        <v>2128</v>
      </c>
      <c r="D931" s="1713" t="s">
        <v>322</v>
      </c>
      <c r="E931" s="1713">
        <v>0</v>
      </c>
      <c r="F931" s="1713">
        <v>1</v>
      </c>
      <c r="G931" s="1713">
        <v>1</v>
      </c>
      <c r="H931" s="1713">
        <v>0</v>
      </c>
      <c r="I931" s="1728">
        <v>1</v>
      </c>
      <c r="J931" s="1728">
        <v>1</v>
      </c>
      <c r="K931" s="1853"/>
      <c r="L931" s="1715">
        <v>544.99</v>
      </c>
      <c r="M931" s="1715"/>
      <c r="N931" s="1715">
        <f t="shared" si="201"/>
        <v>280.36</v>
      </c>
      <c r="O931" s="1715">
        <v>217.37</v>
      </c>
      <c r="P931" s="1788">
        <f t="shared" si="202"/>
        <v>0.77532458267941218</v>
      </c>
      <c r="Q931" s="1715">
        <v>62.99</v>
      </c>
      <c r="R931" s="1788">
        <f t="shared" si="203"/>
        <v>0.22467541732058782</v>
      </c>
      <c r="S931" s="1775">
        <f t="shared" si="204"/>
        <v>2.5196000000000001</v>
      </c>
      <c r="T931" s="1750"/>
      <c r="U931" s="1715">
        <f t="shared" si="205"/>
        <v>0</v>
      </c>
      <c r="V931" s="1715">
        <f t="shared" si="206"/>
        <v>0</v>
      </c>
      <c r="W931" s="1715">
        <f t="shared" si="200"/>
        <v>544.99</v>
      </c>
      <c r="X931" s="1718">
        <v>544.99</v>
      </c>
      <c r="Y931" s="1729">
        <v>616705</v>
      </c>
      <c r="Z931" s="1720">
        <v>42704</v>
      </c>
      <c r="AA931" s="1778" t="s">
        <v>213</v>
      </c>
      <c r="AB931" s="1875"/>
    </row>
    <row r="932" spans="1:28" s="1713" customFormat="1" x14ac:dyDescent="0.2">
      <c r="A932" s="1801">
        <v>2016624</v>
      </c>
      <c r="B932" s="1727"/>
      <c r="C932" s="1727">
        <v>629617</v>
      </c>
      <c r="D932" s="1713" t="s">
        <v>68</v>
      </c>
      <c r="E932" s="1713">
        <v>1</v>
      </c>
      <c r="F932" s="1713">
        <v>9</v>
      </c>
      <c r="G932" s="1713">
        <v>7</v>
      </c>
      <c r="H932" s="1713">
        <v>3</v>
      </c>
      <c r="I932" s="1728">
        <v>1</v>
      </c>
      <c r="J932" s="1728">
        <v>1</v>
      </c>
      <c r="K932" s="1853"/>
      <c r="L932" s="1715">
        <v>2692.79</v>
      </c>
      <c r="M932" s="1715"/>
      <c r="N932" s="1715">
        <f t="shared" si="201"/>
        <v>1858.76</v>
      </c>
      <c r="O932" s="1715">
        <v>1392.56</v>
      </c>
      <c r="P932" s="1788">
        <f t="shared" si="202"/>
        <v>0.7491876304633196</v>
      </c>
      <c r="Q932" s="1715">
        <v>466.2</v>
      </c>
      <c r="R932" s="1788">
        <f t="shared" si="203"/>
        <v>0.25081236953668035</v>
      </c>
      <c r="S932" s="1775">
        <f t="shared" si="204"/>
        <v>18.648</v>
      </c>
      <c r="T932" s="1750"/>
      <c r="U932" s="1715">
        <f t="shared" si="205"/>
        <v>0</v>
      </c>
      <c r="V932" s="1715">
        <f t="shared" si="206"/>
        <v>0</v>
      </c>
      <c r="W932" s="1715">
        <f t="shared" si="200"/>
        <v>2692.79</v>
      </c>
      <c r="X932" s="1718">
        <v>2692.79</v>
      </c>
      <c r="Y932" s="1729">
        <v>616653</v>
      </c>
      <c r="Z932" s="1720">
        <v>42702</v>
      </c>
      <c r="AA932" s="1778" t="s">
        <v>213</v>
      </c>
      <c r="AB932" s="1875"/>
    </row>
    <row r="933" spans="1:28" s="1713" customFormat="1" x14ac:dyDescent="0.2">
      <c r="A933" s="1801">
        <v>2016625</v>
      </c>
      <c r="B933" s="1727"/>
      <c r="C933" s="1727" t="s">
        <v>2131</v>
      </c>
      <c r="D933" s="1713" t="s">
        <v>1901</v>
      </c>
      <c r="E933" s="1713">
        <v>0</v>
      </c>
      <c r="F933" s="1713">
        <v>3</v>
      </c>
      <c r="G933" s="1713">
        <v>0</v>
      </c>
      <c r="H933" s="1713">
        <v>0</v>
      </c>
      <c r="I933" s="1728">
        <v>1</v>
      </c>
      <c r="J933" s="1728">
        <v>1</v>
      </c>
      <c r="K933" s="1853"/>
      <c r="L933" s="1715">
        <v>599.58000000000004</v>
      </c>
      <c r="M933" s="1715"/>
      <c r="N933" s="1715">
        <f t="shared" si="201"/>
        <v>359.67</v>
      </c>
      <c r="O933" s="1715">
        <v>297.93</v>
      </c>
      <c r="P933" s="1788">
        <f t="shared" si="202"/>
        <v>0.82834264742680785</v>
      </c>
      <c r="Q933" s="1715">
        <v>61.74</v>
      </c>
      <c r="R933" s="1788">
        <f t="shared" si="203"/>
        <v>0.17165735257319209</v>
      </c>
      <c r="S933" s="1775">
        <f t="shared" si="204"/>
        <v>2.4696000000000002</v>
      </c>
      <c r="T933" s="1750"/>
      <c r="U933" s="1715">
        <f t="shared" si="205"/>
        <v>0</v>
      </c>
      <c r="V933" s="1715">
        <f t="shared" si="206"/>
        <v>0</v>
      </c>
      <c r="W933" s="1715">
        <f t="shared" si="200"/>
        <v>599.58000000000004</v>
      </c>
      <c r="X933" s="1718">
        <v>599.58000000000004</v>
      </c>
      <c r="Y933" s="1729">
        <v>616642</v>
      </c>
      <c r="Z933" s="1720">
        <v>42692</v>
      </c>
      <c r="AA933" s="1778" t="s">
        <v>213</v>
      </c>
      <c r="AB933" s="1875"/>
    </row>
    <row r="934" spans="1:28" s="1713" customFormat="1" x14ac:dyDescent="0.2">
      <c r="A934" s="1801">
        <v>2016626</v>
      </c>
      <c r="B934" s="1727"/>
      <c r="C934" s="1727" t="s">
        <v>1940</v>
      </c>
      <c r="D934" s="1713" t="s">
        <v>489</v>
      </c>
      <c r="E934" s="1713">
        <v>1</v>
      </c>
      <c r="F934" s="1713">
        <v>1</v>
      </c>
      <c r="G934" s="1713">
        <v>0</v>
      </c>
      <c r="H934" s="1713">
        <v>1</v>
      </c>
      <c r="I934" s="1728">
        <v>1</v>
      </c>
      <c r="J934" s="1728">
        <v>1</v>
      </c>
      <c r="K934" s="1853"/>
      <c r="L934" s="1715">
        <v>621.26</v>
      </c>
      <c r="M934" s="1715"/>
      <c r="N934" s="1715">
        <f t="shared" si="201"/>
        <v>458.66</v>
      </c>
      <c r="O934" s="1715">
        <v>373.16</v>
      </c>
      <c r="P934" s="1788">
        <f t="shared" si="202"/>
        <v>0.81358740679370345</v>
      </c>
      <c r="Q934" s="1715">
        <v>85.5</v>
      </c>
      <c r="R934" s="1788">
        <f t="shared" si="203"/>
        <v>0.18641259320629661</v>
      </c>
      <c r="S934" s="1775">
        <f t="shared" si="204"/>
        <v>3.42</v>
      </c>
      <c r="T934" s="1750"/>
      <c r="U934" s="1715">
        <f t="shared" si="205"/>
        <v>0</v>
      </c>
      <c r="V934" s="1715">
        <f t="shared" si="206"/>
        <v>0</v>
      </c>
      <c r="W934" s="1715">
        <f t="shared" si="200"/>
        <v>621.26</v>
      </c>
      <c r="X934" s="1718">
        <v>621.26</v>
      </c>
      <c r="Y934" s="1729">
        <v>616703</v>
      </c>
      <c r="Z934" s="1720">
        <v>42702</v>
      </c>
      <c r="AA934" s="1778" t="s">
        <v>213</v>
      </c>
      <c r="AB934" s="1875"/>
    </row>
    <row r="935" spans="1:28" s="1713" customFormat="1" x14ac:dyDescent="0.2">
      <c r="A935" s="1801">
        <v>2016627</v>
      </c>
      <c r="B935" s="1727"/>
      <c r="C935" s="1727" t="s">
        <v>2323</v>
      </c>
      <c r="D935" s="1713" t="s">
        <v>793</v>
      </c>
      <c r="E935" s="1713">
        <v>1</v>
      </c>
      <c r="F935" s="1713">
        <v>1</v>
      </c>
      <c r="G935" s="1713">
        <v>0</v>
      </c>
      <c r="H935" s="1713">
        <v>1</v>
      </c>
      <c r="I935" s="1728">
        <v>1</v>
      </c>
      <c r="J935" s="1728">
        <v>1</v>
      </c>
      <c r="K935" s="1853"/>
      <c r="L935" s="1715">
        <v>700.71</v>
      </c>
      <c r="M935" s="1715"/>
      <c r="N935" s="1715">
        <f t="shared" si="201"/>
        <v>428.92</v>
      </c>
      <c r="O935" s="1715">
        <v>327.22000000000003</v>
      </c>
      <c r="P935" s="1788">
        <f t="shared" si="202"/>
        <v>0.76289284715098393</v>
      </c>
      <c r="Q935" s="1715">
        <v>101.7</v>
      </c>
      <c r="R935" s="1788">
        <f t="shared" si="203"/>
        <v>0.23710715284901612</v>
      </c>
      <c r="S935" s="1775">
        <f t="shared" si="204"/>
        <v>4.0680000000000005</v>
      </c>
      <c r="T935" s="1750"/>
      <c r="U935" s="1715">
        <f t="shared" si="205"/>
        <v>0</v>
      </c>
      <c r="V935" s="1715">
        <f t="shared" si="206"/>
        <v>0</v>
      </c>
      <c r="W935" s="1715">
        <f t="shared" si="200"/>
        <v>700.71</v>
      </c>
      <c r="X935" s="1718">
        <v>700.71</v>
      </c>
      <c r="Y935" s="1729">
        <v>616706</v>
      </c>
      <c r="Z935" s="1720">
        <v>42704</v>
      </c>
      <c r="AA935" s="1778" t="s">
        <v>213</v>
      </c>
      <c r="AB935" s="1875"/>
    </row>
    <row r="936" spans="1:28" s="1713" customFormat="1" x14ac:dyDescent="0.2">
      <c r="A936" s="1801">
        <v>2016628</v>
      </c>
      <c r="B936" s="1727"/>
      <c r="C936" s="1727">
        <v>612316</v>
      </c>
      <c r="D936" s="1713" t="s">
        <v>68</v>
      </c>
      <c r="E936" s="1713">
        <v>1</v>
      </c>
      <c r="F936" s="1713">
        <v>7</v>
      </c>
      <c r="G936" s="1713">
        <v>5</v>
      </c>
      <c r="H936" s="1713">
        <v>2</v>
      </c>
      <c r="I936" s="1728">
        <v>1</v>
      </c>
      <c r="J936" s="1728">
        <v>1</v>
      </c>
      <c r="K936" s="1853"/>
      <c r="L936" s="1715">
        <v>2189.21</v>
      </c>
      <c r="M936" s="1715"/>
      <c r="N936" s="1715">
        <f t="shared" si="201"/>
        <v>1450.89</v>
      </c>
      <c r="O936" s="1715">
        <v>1068.3900000000001</v>
      </c>
      <c r="P936" s="1788">
        <f t="shared" si="202"/>
        <v>0.73636871161838602</v>
      </c>
      <c r="Q936" s="1715">
        <v>382.5</v>
      </c>
      <c r="R936" s="1788">
        <f t="shared" si="203"/>
        <v>0.26363128838161404</v>
      </c>
      <c r="S936" s="1775">
        <f t="shared" si="204"/>
        <v>15.3</v>
      </c>
      <c r="T936" s="1750"/>
      <c r="U936" s="1715">
        <f t="shared" si="205"/>
        <v>0</v>
      </c>
      <c r="V936" s="1715">
        <f t="shared" si="206"/>
        <v>0</v>
      </c>
      <c r="W936" s="1715">
        <f t="shared" si="200"/>
        <v>2189.21</v>
      </c>
      <c r="X936" s="1718">
        <v>2189.21</v>
      </c>
      <c r="Y936" s="1729">
        <v>616558</v>
      </c>
      <c r="Z936" s="1720">
        <v>42671</v>
      </c>
      <c r="AA936" s="1778" t="s">
        <v>213</v>
      </c>
      <c r="AB936" s="1875"/>
    </row>
    <row r="937" spans="1:28" s="1713" customFormat="1" x14ac:dyDescent="0.2">
      <c r="A937" s="1801">
        <v>2016629</v>
      </c>
      <c r="B937" s="1727"/>
      <c r="C937" s="1727" t="s">
        <v>2325</v>
      </c>
      <c r="D937" s="1713" t="s">
        <v>68</v>
      </c>
      <c r="E937" s="1713">
        <v>8</v>
      </c>
      <c r="F937" s="1713">
        <f>E937*7</f>
        <v>56</v>
      </c>
      <c r="G937" s="1713">
        <f>E937*5</f>
        <v>40</v>
      </c>
      <c r="H937" s="1713">
        <f>E937*3</f>
        <v>24</v>
      </c>
      <c r="I937" s="1728">
        <v>1</v>
      </c>
      <c r="J937" s="1728">
        <v>1</v>
      </c>
      <c r="K937" s="1853"/>
      <c r="L937" s="1715">
        <v>13980.39</v>
      </c>
      <c r="M937" s="1715"/>
      <c r="N937" s="1715">
        <f t="shared" si="201"/>
        <v>10645.92</v>
      </c>
      <c r="O937" s="1715">
        <v>7945.92</v>
      </c>
      <c r="P937" s="1788">
        <f t="shared" si="202"/>
        <v>0.74638171243067764</v>
      </c>
      <c r="Q937" s="1715">
        <v>2700</v>
      </c>
      <c r="R937" s="1788">
        <f t="shared" si="203"/>
        <v>0.25361828756932231</v>
      </c>
      <c r="S937" s="1775">
        <f t="shared" si="204"/>
        <v>108</v>
      </c>
      <c r="T937" s="1750"/>
      <c r="U937" s="1715">
        <f t="shared" si="205"/>
        <v>0</v>
      </c>
      <c r="V937" s="1715">
        <f t="shared" si="206"/>
        <v>0</v>
      </c>
      <c r="W937" s="1715">
        <f t="shared" si="200"/>
        <v>13980.39</v>
      </c>
      <c r="X937" s="1718">
        <v>13980.39</v>
      </c>
      <c r="Y937" s="1729">
        <v>616559</v>
      </c>
      <c r="Z937" s="1720">
        <v>42671</v>
      </c>
      <c r="AA937" s="1778" t="s">
        <v>213</v>
      </c>
      <c r="AB937" s="1875"/>
    </row>
    <row r="938" spans="1:28" s="1713" customFormat="1" x14ac:dyDescent="0.2">
      <c r="A938" s="1801" t="s">
        <v>2612</v>
      </c>
      <c r="B938" s="1727"/>
      <c r="C938" s="1727" t="s">
        <v>2340</v>
      </c>
      <c r="D938" s="1713" t="s">
        <v>441</v>
      </c>
      <c r="E938" s="1713">
        <v>0</v>
      </c>
      <c r="F938" s="1713">
        <v>1</v>
      </c>
      <c r="G938" s="1713">
        <v>2</v>
      </c>
      <c r="H938" s="1713">
        <v>0</v>
      </c>
      <c r="I938" s="1728">
        <v>1</v>
      </c>
      <c r="J938" s="1728">
        <v>1</v>
      </c>
      <c r="K938" s="1853"/>
      <c r="L938" s="1715">
        <v>1059.74</v>
      </c>
      <c r="M938" s="1715"/>
      <c r="N938" s="1715">
        <f t="shared" si="201"/>
        <v>596.75</v>
      </c>
      <c r="O938" s="1715">
        <v>498.76</v>
      </c>
      <c r="P938" s="1788">
        <f t="shared" si="202"/>
        <v>0.83579388353581896</v>
      </c>
      <c r="Q938" s="1715">
        <v>97.99</v>
      </c>
      <c r="R938" s="1788">
        <f t="shared" si="203"/>
        <v>0.16420611646418098</v>
      </c>
      <c r="S938" s="1775">
        <f t="shared" si="204"/>
        <v>3.9196</v>
      </c>
      <c r="T938" s="1750"/>
      <c r="U938" s="1715">
        <f t="shared" si="205"/>
        <v>0</v>
      </c>
      <c r="V938" s="1715">
        <f t="shared" si="206"/>
        <v>0</v>
      </c>
      <c r="W938" s="1715">
        <f t="shared" si="200"/>
        <v>1059.74</v>
      </c>
      <c r="X938" s="1718">
        <v>1059.74</v>
      </c>
      <c r="Y938" s="1729">
        <v>616723</v>
      </c>
      <c r="Z938" s="1720">
        <v>42711</v>
      </c>
      <c r="AA938" s="1778" t="s">
        <v>213</v>
      </c>
      <c r="AB938" s="1875"/>
    </row>
    <row r="939" spans="1:28" s="1713" customFormat="1" x14ac:dyDescent="0.2">
      <c r="A939" s="1801">
        <v>2016631</v>
      </c>
      <c r="B939" s="1727"/>
      <c r="C939" s="1727" t="s">
        <v>2342</v>
      </c>
      <c r="D939" s="1713" t="s">
        <v>68</v>
      </c>
      <c r="E939" s="1713">
        <v>0</v>
      </c>
      <c r="F939" s="1713">
        <v>0</v>
      </c>
      <c r="G939" s="1713">
        <v>0</v>
      </c>
      <c r="H939" s="1713">
        <v>0</v>
      </c>
      <c r="I939" s="1728">
        <v>1</v>
      </c>
      <c r="J939" s="1728">
        <v>1</v>
      </c>
      <c r="K939" s="1853"/>
      <c r="L939" s="1715">
        <v>238.6</v>
      </c>
      <c r="M939" s="1715"/>
      <c r="N939" s="1715">
        <f t="shared" si="201"/>
        <v>114.48</v>
      </c>
      <c r="O939" s="1715">
        <v>89.48</v>
      </c>
      <c r="P939" s="1788">
        <f t="shared" si="202"/>
        <v>0.78162124388539489</v>
      </c>
      <c r="Q939" s="1715">
        <v>25</v>
      </c>
      <c r="R939" s="1788">
        <f t="shared" si="203"/>
        <v>0.21837875611460517</v>
      </c>
      <c r="S939" s="1775">
        <f t="shared" si="204"/>
        <v>1</v>
      </c>
      <c r="T939" s="1750"/>
      <c r="U939" s="1715">
        <f t="shared" si="205"/>
        <v>0</v>
      </c>
      <c r="V939" s="1715">
        <f t="shared" si="206"/>
        <v>0</v>
      </c>
      <c r="W939" s="1715">
        <f t="shared" si="200"/>
        <v>238.6</v>
      </c>
      <c r="X939" s="1718">
        <v>238.6</v>
      </c>
      <c r="Y939" s="1729">
        <v>616647</v>
      </c>
      <c r="Z939" s="1720">
        <v>42702</v>
      </c>
      <c r="AA939" s="1778" t="s">
        <v>213</v>
      </c>
      <c r="AB939" s="1875"/>
    </row>
    <row r="940" spans="1:28" s="1713" customFormat="1" x14ac:dyDescent="0.2">
      <c r="A940" s="1801">
        <v>2016632</v>
      </c>
      <c r="B940" s="1727"/>
      <c r="C940" s="1727">
        <v>487500</v>
      </c>
      <c r="D940" s="1713" t="s">
        <v>68</v>
      </c>
      <c r="E940" s="1713">
        <v>1</v>
      </c>
      <c r="F940" s="1713">
        <v>7</v>
      </c>
      <c r="G940" s="1713">
        <v>5</v>
      </c>
      <c r="H940" s="1713">
        <v>5</v>
      </c>
      <c r="I940" s="1728">
        <v>1</v>
      </c>
      <c r="J940" s="1728">
        <v>1</v>
      </c>
      <c r="K940" s="1853"/>
      <c r="L940" s="1715">
        <v>4392.34</v>
      </c>
      <c r="M940" s="1715"/>
      <c r="N940" s="1715">
        <f t="shared" si="201"/>
        <v>2137.3599999999997</v>
      </c>
      <c r="O940" s="1715">
        <v>1678.36</v>
      </c>
      <c r="P940" s="1788">
        <f t="shared" si="202"/>
        <v>0.78524909233821172</v>
      </c>
      <c r="Q940" s="1715">
        <v>459</v>
      </c>
      <c r="R940" s="1788">
        <f t="shared" si="203"/>
        <v>0.21475090766178842</v>
      </c>
      <c r="S940" s="1775">
        <f t="shared" si="204"/>
        <v>18.36</v>
      </c>
      <c r="T940" s="1750"/>
      <c r="U940" s="1715">
        <f t="shared" si="205"/>
        <v>0</v>
      </c>
      <c r="V940" s="1715">
        <f t="shared" si="206"/>
        <v>0</v>
      </c>
      <c r="W940" s="1715">
        <f t="shared" si="200"/>
        <v>4392.34</v>
      </c>
      <c r="X940" s="1718">
        <v>4392.34</v>
      </c>
      <c r="Y940" s="1729">
        <v>617006</v>
      </c>
      <c r="Z940" s="1720">
        <v>42748</v>
      </c>
      <c r="AA940" s="1778" t="s">
        <v>213</v>
      </c>
      <c r="AB940" s="1875"/>
    </row>
    <row r="941" spans="1:28" s="1713" customFormat="1" x14ac:dyDescent="0.2">
      <c r="A941" s="1801">
        <v>2016633</v>
      </c>
      <c r="B941" s="1727"/>
      <c r="C941" s="1727" t="s">
        <v>2343</v>
      </c>
      <c r="D941" s="1713" t="s">
        <v>68</v>
      </c>
      <c r="E941" s="1713">
        <v>0</v>
      </c>
      <c r="F941" s="1713">
        <v>0</v>
      </c>
      <c r="G941" s="1713">
        <v>0</v>
      </c>
      <c r="H941" s="1713">
        <v>0</v>
      </c>
      <c r="I941" s="1728">
        <v>1</v>
      </c>
      <c r="J941" s="1728">
        <v>1</v>
      </c>
      <c r="K941" s="1853"/>
      <c r="L941" s="1715">
        <v>362</v>
      </c>
      <c r="M941" s="1715"/>
      <c r="N941" s="1715">
        <f t="shared" si="201"/>
        <v>181</v>
      </c>
      <c r="O941" s="1715">
        <v>102</v>
      </c>
      <c r="P941" s="1788">
        <f t="shared" si="202"/>
        <v>0.56353591160220995</v>
      </c>
      <c r="Q941" s="1715">
        <v>79</v>
      </c>
      <c r="R941" s="1788">
        <f t="shared" si="203"/>
        <v>0.43646408839779005</v>
      </c>
      <c r="S941" s="1775">
        <f t="shared" si="204"/>
        <v>3.16</v>
      </c>
      <c r="T941" s="1750"/>
      <c r="U941" s="1715">
        <f t="shared" si="205"/>
        <v>0</v>
      </c>
      <c r="V941" s="1715">
        <f t="shared" si="206"/>
        <v>0</v>
      </c>
      <c r="W941" s="1715">
        <f t="shared" si="200"/>
        <v>362</v>
      </c>
      <c r="X941" s="1718">
        <v>362</v>
      </c>
      <c r="Y941" s="1729">
        <v>616560</v>
      </c>
      <c r="Z941" s="1720">
        <v>42671</v>
      </c>
      <c r="AA941" s="1778" t="s">
        <v>213</v>
      </c>
      <c r="AB941" s="1875"/>
    </row>
    <row r="942" spans="1:28" s="1713" customFormat="1" x14ac:dyDescent="0.2">
      <c r="A942" s="1801">
        <v>2016634</v>
      </c>
      <c r="B942" s="1727"/>
      <c r="C942" s="1727" t="s">
        <v>2329</v>
      </c>
      <c r="D942" s="1713" t="s">
        <v>68</v>
      </c>
      <c r="E942" s="1713">
        <v>0</v>
      </c>
      <c r="F942" s="1713">
        <v>0</v>
      </c>
      <c r="G942" s="1713">
        <v>0</v>
      </c>
      <c r="H942" s="1713">
        <v>0</v>
      </c>
      <c r="I942" s="1728">
        <v>1</v>
      </c>
      <c r="J942" s="1728">
        <v>1</v>
      </c>
      <c r="K942" s="1853"/>
      <c r="L942" s="1715">
        <v>131.36000000000001</v>
      </c>
      <c r="M942" s="1715"/>
      <c r="N942" s="1715">
        <f t="shared" si="201"/>
        <v>58.18</v>
      </c>
      <c r="O942" s="1715">
        <v>58.18</v>
      </c>
      <c r="P942" s="1788">
        <f t="shared" si="202"/>
        <v>1</v>
      </c>
      <c r="Q942" s="1715">
        <v>0</v>
      </c>
      <c r="R942" s="1788">
        <f t="shared" si="203"/>
        <v>0</v>
      </c>
      <c r="S942" s="1775">
        <f t="shared" si="204"/>
        <v>0</v>
      </c>
      <c r="T942" s="1750"/>
      <c r="U942" s="1715">
        <f t="shared" si="205"/>
        <v>0</v>
      </c>
      <c r="V942" s="1715">
        <f t="shared" si="206"/>
        <v>0</v>
      </c>
      <c r="W942" s="1715">
        <f t="shared" si="200"/>
        <v>131.36000000000001</v>
      </c>
      <c r="X942" s="1718">
        <v>131.36000000000001</v>
      </c>
      <c r="Y942" s="1729">
        <v>616618</v>
      </c>
      <c r="Z942" s="1720">
        <v>42692</v>
      </c>
      <c r="AA942" s="1778" t="s">
        <v>213</v>
      </c>
      <c r="AB942" s="1875"/>
    </row>
    <row r="943" spans="1:28" s="1713" customFormat="1" x14ac:dyDescent="0.2">
      <c r="A943" s="1801">
        <v>2016635</v>
      </c>
      <c r="B943" s="1727"/>
      <c r="C943" s="1727" t="s">
        <v>2357</v>
      </c>
      <c r="D943" s="1713" t="s">
        <v>614</v>
      </c>
      <c r="E943" s="1713">
        <v>1</v>
      </c>
      <c r="F943" s="1713">
        <v>10</v>
      </c>
      <c r="G943" s="1713">
        <v>7</v>
      </c>
      <c r="H943" s="1713">
        <v>3</v>
      </c>
      <c r="I943" s="1728">
        <v>1</v>
      </c>
      <c r="J943" s="1728">
        <v>1</v>
      </c>
      <c r="K943" s="1853"/>
      <c r="L943" s="1715">
        <v>4210.1099999999997</v>
      </c>
      <c r="M943" s="1715"/>
      <c r="N943" s="1715">
        <f t="shared" si="201"/>
        <v>2814.4</v>
      </c>
      <c r="O943" s="1715">
        <v>2152.4</v>
      </c>
      <c r="P943" s="1788">
        <f t="shared" si="202"/>
        <v>0.7647811256395679</v>
      </c>
      <c r="Q943" s="1715">
        <v>662</v>
      </c>
      <c r="R943" s="1788">
        <f t="shared" si="203"/>
        <v>0.23521887436043207</v>
      </c>
      <c r="S943" s="1775">
        <f t="shared" si="204"/>
        <v>26.48</v>
      </c>
      <c r="T943" s="1750"/>
      <c r="U943" s="1715">
        <f t="shared" si="205"/>
        <v>0</v>
      </c>
      <c r="V943" s="1715">
        <f t="shared" si="206"/>
        <v>0</v>
      </c>
      <c r="W943" s="1715">
        <f t="shared" si="200"/>
        <v>4210.1099999999997</v>
      </c>
      <c r="X943" s="1718">
        <v>4210.1099999999997</v>
      </c>
      <c r="Y943" s="1729">
        <v>616743</v>
      </c>
      <c r="Z943" s="1720">
        <v>42720</v>
      </c>
      <c r="AA943" s="1778" t="s">
        <v>213</v>
      </c>
      <c r="AB943" s="1875"/>
    </row>
    <row r="944" spans="1:28" s="1713" customFormat="1" x14ac:dyDescent="0.2">
      <c r="A944" s="1801">
        <v>2016636</v>
      </c>
      <c r="B944" s="1727"/>
      <c r="C944" s="1727" t="s">
        <v>2378</v>
      </c>
      <c r="D944" s="1713" t="s">
        <v>489</v>
      </c>
      <c r="E944" s="1713">
        <v>1</v>
      </c>
      <c r="F944" s="1713">
        <v>8</v>
      </c>
      <c r="G944" s="1713">
        <v>6</v>
      </c>
      <c r="H944" s="1713">
        <v>1</v>
      </c>
      <c r="I944" s="1728">
        <v>1</v>
      </c>
      <c r="J944" s="1728">
        <v>1</v>
      </c>
      <c r="K944" s="1853"/>
      <c r="L944" s="1715">
        <v>2044.16</v>
      </c>
      <c r="M944" s="1715"/>
      <c r="N944" s="1715">
        <f t="shared" si="201"/>
        <v>1513.66</v>
      </c>
      <c r="O944" s="1715">
        <v>1114.96</v>
      </c>
      <c r="P944" s="1788">
        <f t="shared" si="202"/>
        <v>0.73659870776792669</v>
      </c>
      <c r="Q944" s="1715">
        <v>398.7</v>
      </c>
      <c r="R944" s="1788">
        <f t="shared" si="203"/>
        <v>0.26340129223207326</v>
      </c>
      <c r="S944" s="1775">
        <f t="shared" si="204"/>
        <v>15.948</v>
      </c>
      <c r="T944" s="1750"/>
      <c r="U944" s="1715">
        <f t="shared" si="205"/>
        <v>0</v>
      </c>
      <c r="V944" s="1715">
        <f t="shared" si="206"/>
        <v>0</v>
      </c>
      <c r="W944" s="1715">
        <f t="shared" si="200"/>
        <v>2044.16</v>
      </c>
      <c r="X944" s="1718">
        <v>2044.16</v>
      </c>
      <c r="Y944" s="1729">
        <v>616728</v>
      </c>
      <c r="Z944" s="1720">
        <v>42711</v>
      </c>
      <c r="AA944" s="1778" t="s">
        <v>213</v>
      </c>
      <c r="AB944" s="1875"/>
    </row>
    <row r="945" spans="1:28" s="1713" customFormat="1" x14ac:dyDescent="0.2">
      <c r="A945" s="1801">
        <v>2016637</v>
      </c>
      <c r="B945" s="1727"/>
      <c r="C945" s="1727" t="s">
        <v>2379</v>
      </c>
      <c r="D945" s="1713" t="s">
        <v>489</v>
      </c>
      <c r="E945" s="1713">
        <v>5</v>
      </c>
      <c r="F945" s="1713">
        <v>35</v>
      </c>
      <c r="G945" s="1713">
        <v>30</v>
      </c>
      <c r="H945" s="1713">
        <v>10</v>
      </c>
      <c r="I945" s="1728">
        <v>1</v>
      </c>
      <c r="J945" s="1728">
        <v>1</v>
      </c>
      <c r="K945" s="1853"/>
      <c r="L945" s="1715">
        <v>10185.75</v>
      </c>
      <c r="M945" s="1715"/>
      <c r="N945" s="1715">
        <f t="shared" si="201"/>
        <v>7534.55</v>
      </c>
      <c r="O945" s="1715">
        <v>5559.05</v>
      </c>
      <c r="P945" s="1788">
        <f t="shared" si="202"/>
        <v>0.73780783192095079</v>
      </c>
      <c r="Q945" s="1715">
        <v>1975.5</v>
      </c>
      <c r="R945" s="1788">
        <f t="shared" si="203"/>
        <v>0.26219216807904916</v>
      </c>
      <c r="S945" s="1775">
        <f t="shared" si="204"/>
        <v>79.02</v>
      </c>
      <c r="T945" s="1750"/>
      <c r="U945" s="1715">
        <f t="shared" si="205"/>
        <v>0</v>
      </c>
      <c r="V945" s="1715">
        <f t="shared" si="206"/>
        <v>0</v>
      </c>
      <c r="W945" s="1715">
        <f t="shared" si="200"/>
        <v>10185.75</v>
      </c>
      <c r="X945" s="1718">
        <v>10185.75</v>
      </c>
      <c r="Y945" s="1729">
        <v>616729</v>
      </c>
      <c r="Z945" s="1720">
        <v>42711</v>
      </c>
      <c r="AA945" s="1778" t="s">
        <v>213</v>
      </c>
      <c r="AB945" s="1875"/>
    </row>
    <row r="946" spans="1:28" s="1713" customFormat="1" x14ac:dyDescent="0.2">
      <c r="A946" s="1801">
        <v>2016638</v>
      </c>
      <c r="B946" s="1727"/>
      <c r="C946" s="1727" t="s">
        <v>2382</v>
      </c>
      <c r="D946" s="1713" t="s">
        <v>2383</v>
      </c>
      <c r="E946" s="1713">
        <v>3</v>
      </c>
      <c r="F946" s="1713">
        <v>3</v>
      </c>
      <c r="G946" s="1713">
        <v>0</v>
      </c>
      <c r="H946" s="1713">
        <v>1</v>
      </c>
      <c r="I946" s="1728">
        <v>1</v>
      </c>
      <c r="J946" s="1728">
        <v>1</v>
      </c>
      <c r="K946" s="1853"/>
      <c r="L946" s="1715">
        <v>1650.66</v>
      </c>
      <c r="M946" s="1715"/>
      <c r="N946" s="1715">
        <f t="shared" si="201"/>
        <v>1124.22</v>
      </c>
      <c r="O946" s="1715">
        <v>870.87</v>
      </c>
      <c r="P946" s="1788">
        <f t="shared" si="202"/>
        <v>0.77464375300208144</v>
      </c>
      <c r="Q946" s="1715">
        <v>253.35</v>
      </c>
      <c r="R946" s="1788">
        <f t="shared" si="203"/>
        <v>0.22535624699791854</v>
      </c>
      <c r="S946" s="1775">
        <f t="shared" si="204"/>
        <v>10.134</v>
      </c>
      <c r="T946" s="1750"/>
      <c r="U946" s="1715">
        <f t="shared" si="205"/>
        <v>0</v>
      </c>
      <c r="V946" s="1715">
        <f t="shared" si="206"/>
        <v>0</v>
      </c>
      <c r="W946" s="1715">
        <f t="shared" ref="W946:W1007" si="207">X946+AC946+AH946+AM946+AO946+AR946</f>
        <v>1650.66</v>
      </c>
      <c r="X946" s="1718">
        <v>1650.66</v>
      </c>
      <c r="Y946" s="1729">
        <v>616643</v>
      </c>
      <c r="Z946" s="1720">
        <v>42692</v>
      </c>
      <c r="AA946" s="1778" t="s">
        <v>213</v>
      </c>
      <c r="AB946" s="1875"/>
    </row>
    <row r="947" spans="1:28" s="1713" customFormat="1" x14ac:dyDescent="0.2">
      <c r="A947" s="1801">
        <v>2016639</v>
      </c>
      <c r="B947" s="1727"/>
      <c r="C947" s="1727" t="s">
        <v>2390</v>
      </c>
      <c r="D947" s="1713" t="s">
        <v>489</v>
      </c>
      <c r="E947" s="1713">
        <v>0</v>
      </c>
      <c r="F947" s="1713">
        <v>0</v>
      </c>
      <c r="G947" s="1713">
        <v>0</v>
      </c>
      <c r="H947" s="1713">
        <v>0</v>
      </c>
      <c r="I947" s="1728">
        <v>1</v>
      </c>
      <c r="J947" s="1728">
        <v>1</v>
      </c>
      <c r="K947" s="1853"/>
      <c r="L947" s="1715">
        <v>619.86</v>
      </c>
      <c r="M947" s="1715"/>
      <c r="N947" s="1715">
        <f t="shared" si="201"/>
        <v>309.93</v>
      </c>
      <c r="O947" s="1715">
        <v>309.93</v>
      </c>
      <c r="P947" s="1788">
        <f t="shared" si="202"/>
        <v>1</v>
      </c>
      <c r="Q947" s="1715">
        <v>0</v>
      </c>
      <c r="R947" s="1788">
        <f t="shared" si="203"/>
        <v>0</v>
      </c>
      <c r="S947" s="1775">
        <f t="shared" si="204"/>
        <v>0</v>
      </c>
      <c r="T947" s="1750"/>
      <c r="U947" s="1715">
        <f t="shared" si="205"/>
        <v>0</v>
      </c>
      <c r="V947" s="1715">
        <f t="shared" si="206"/>
        <v>0</v>
      </c>
      <c r="W947" s="1715">
        <f t="shared" si="207"/>
        <v>619.86</v>
      </c>
      <c r="X947" s="1718">
        <v>619.86</v>
      </c>
      <c r="Y947" s="1729">
        <v>616764</v>
      </c>
      <c r="Z947" s="1720">
        <v>42720</v>
      </c>
      <c r="AA947" s="1778" t="s">
        <v>213</v>
      </c>
      <c r="AB947" s="1875"/>
    </row>
    <row r="948" spans="1:28" s="1713" customFormat="1" x14ac:dyDescent="0.2">
      <c r="A948" s="1801">
        <v>2016640</v>
      </c>
      <c r="B948" s="1727"/>
      <c r="C948" s="1727" t="s">
        <v>2387</v>
      </c>
      <c r="D948" s="1713" t="s">
        <v>68</v>
      </c>
      <c r="E948" s="1713">
        <v>0</v>
      </c>
      <c r="F948" s="1713">
        <v>0</v>
      </c>
      <c r="G948" s="1713">
        <v>0</v>
      </c>
      <c r="H948" s="1713">
        <v>1</v>
      </c>
      <c r="I948" s="1728">
        <v>1</v>
      </c>
      <c r="J948" s="1728">
        <v>1</v>
      </c>
      <c r="K948" s="1853"/>
      <c r="L948" s="1715">
        <v>496.5</v>
      </c>
      <c r="M948" s="1715"/>
      <c r="N948" s="1715">
        <f t="shared" si="201"/>
        <v>331</v>
      </c>
      <c r="O948" s="1715">
        <v>250</v>
      </c>
      <c r="P948" s="1788">
        <f t="shared" si="202"/>
        <v>0.75528700906344415</v>
      </c>
      <c r="Q948" s="1715">
        <v>81</v>
      </c>
      <c r="R948" s="1788">
        <f t="shared" si="203"/>
        <v>0.24471299093655588</v>
      </c>
      <c r="S948" s="1775">
        <f t="shared" si="204"/>
        <v>3.24</v>
      </c>
      <c r="T948" s="1750"/>
      <c r="U948" s="1715">
        <f t="shared" si="205"/>
        <v>0</v>
      </c>
      <c r="V948" s="1715">
        <f t="shared" si="206"/>
        <v>0</v>
      </c>
      <c r="W948" s="1715">
        <f t="shared" si="207"/>
        <v>496.5</v>
      </c>
      <c r="X948" s="1718">
        <v>496.5</v>
      </c>
      <c r="Y948" s="1729">
        <v>616619</v>
      </c>
      <c r="Z948" s="1720">
        <v>42692</v>
      </c>
      <c r="AA948" s="1778" t="s">
        <v>213</v>
      </c>
      <c r="AB948" s="1875"/>
    </row>
    <row r="949" spans="1:28" s="1713" customFormat="1" x14ac:dyDescent="0.2">
      <c r="A949" s="1801" t="s">
        <v>2442</v>
      </c>
      <c r="B949" s="1727"/>
      <c r="C949" s="1727">
        <v>595817</v>
      </c>
      <c r="D949" s="1713" t="s">
        <v>68</v>
      </c>
      <c r="E949" s="1713">
        <v>1</v>
      </c>
      <c r="F949" s="1713">
        <v>8</v>
      </c>
      <c r="G949" s="1713">
        <v>5</v>
      </c>
      <c r="H949" s="1713">
        <v>2</v>
      </c>
      <c r="I949" s="1728">
        <v>1</v>
      </c>
      <c r="J949" s="1728">
        <v>1</v>
      </c>
      <c r="K949" s="1853"/>
      <c r="L949" s="1715">
        <v>5256.98</v>
      </c>
      <c r="M949" s="1715"/>
      <c r="N949" s="1715">
        <f t="shared" si="201"/>
        <v>3794.89</v>
      </c>
      <c r="O949" s="1715">
        <v>3177.89</v>
      </c>
      <c r="P949" s="1788">
        <f t="shared" si="202"/>
        <v>0.83741294214061535</v>
      </c>
      <c r="Q949" s="1715">
        <v>617</v>
      </c>
      <c r="R949" s="1788">
        <f t="shared" si="203"/>
        <v>0.1625870578593846</v>
      </c>
      <c r="S949" s="1775">
        <f t="shared" si="204"/>
        <v>24.68</v>
      </c>
      <c r="T949" s="1750"/>
      <c r="U949" s="1715">
        <f t="shared" si="205"/>
        <v>0</v>
      </c>
      <c r="V949" s="1715">
        <f t="shared" si="206"/>
        <v>0</v>
      </c>
      <c r="W949" s="1715">
        <f t="shared" si="207"/>
        <v>5256.98</v>
      </c>
      <c r="X949" s="1718">
        <v>5256.98</v>
      </c>
      <c r="Y949" s="1729">
        <v>616584</v>
      </c>
      <c r="Z949" s="1720">
        <v>42678</v>
      </c>
      <c r="AA949" s="1778" t="s">
        <v>213</v>
      </c>
      <c r="AB949" s="1875"/>
    </row>
    <row r="950" spans="1:28" s="1713" customFormat="1" x14ac:dyDescent="0.2">
      <c r="A950" s="1801">
        <v>2016642</v>
      </c>
      <c r="B950" s="1727"/>
      <c r="C950" s="1727">
        <v>623517</v>
      </c>
      <c r="D950" s="1713" t="s">
        <v>68</v>
      </c>
      <c r="E950" s="1713">
        <v>1</v>
      </c>
      <c r="F950" s="1713">
        <v>8</v>
      </c>
      <c r="G950" s="1713">
        <v>5</v>
      </c>
      <c r="H950" s="1713">
        <v>3</v>
      </c>
      <c r="I950" s="1728">
        <v>1</v>
      </c>
      <c r="J950" s="1728">
        <v>1</v>
      </c>
      <c r="K950" s="1853"/>
      <c r="L950" s="1715">
        <v>2480.83</v>
      </c>
      <c r="M950" s="1715"/>
      <c r="N950" s="1715">
        <f t="shared" si="201"/>
        <v>1727.1599999999999</v>
      </c>
      <c r="O950" s="1715">
        <v>1330.26</v>
      </c>
      <c r="P950" s="1788">
        <f t="shared" si="202"/>
        <v>0.7702007920516919</v>
      </c>
      <c r="Q950" s="1715">
        <v>396.9</v>
      </c>
      <c r="R950" s="1788">
        <f t="shared" si="203"/>
        <v>0.22979920794830822</v>
      </c>
      <c r="S950" s="1775">
        <f t="shared" si="204"/>
        <v>15.875999999999999</v>
      </c>
      <c r="T950" s="1750"/>
      <c r="U950" s="1715">
        <f t="shared" si="205"/>
        <v>0</v>
      </c>
      <c r="V950" s="1715">
        <f t="shared" si="206"/>
        <v>0</v>
      </c>
      <c r="W950" s="1715">
        <f t="shared" si="207"/>
        <v>2480.83</v>
      </c>
      <c r="X950" s="1718">
        <v>2480.83</v>
      </c>
      <c r="Y950" s="1729">
        <v>616585</v>
      </c>
      <c r="Z950" s="1720">
        <v>42678</v>
      </c>
      <c r="AA950" s="1778" t="s">
        <v>213</v>
      </c>
      <c r="AB950" s="1875"/>
    </row>
    <row r="951" spans="1:28" s="1713" customFormat="1" x14ac:dyDescent="0.2">
      <c r="A951" s="1801">
        <v>2016643</v>
      </c>
      <c r="B951" s="1727"/>
      <c r="C951" s="1727">
        <v>629317</v>
      </c>
      <c r="D951" s="1713" t="s">
        <v>68</v>
      </c>
      <c r="E951" s="1713">
        <v>1</v>
      </c>
      <c r="F951" s="1713">
        <v>9</v>
      </c>
      <c r="G951" s="1713">
        <v>4</v>
      </c>
      <c r="H951" s="1713">
        <v>3</v>
      </c>
      <c r="I951" s="1728">
        <v>1</v>
      </c>
      <c r="J951" s="1728">
        <v>1</v>
      </c>
      <c r="K951" s="1853"/>
      <c r="L951" s="1715">
        <v>2837.4</v>
      </c>
      <c r="M951" s="1715"/>
      <c r="N951" s="1715">
        <f t="shared" si="201"/>
        <v>1803.28</v>
      </c>
      <c r="O951" s="1715">
        <v>1382.53</v>
      </c>
      <c r="P951" s="1788">
        <f t="shared" si="202"/>
        <v>0.76667516969078564</v>
      </c>
      <c r="Q951" s="1715">
        <v>420.75</v>
      </c>
      <c r="R951" s="1788">
        <f t="shared" si="203"/>
        <v>0.23332483030921433</v>
      </c>
      <c r="S951" s="1775">
        <f t="shared" si="204"/>
        <v>16.829999999999998</v>
      </c>
      <c r="T951" s="1750"/>
      <c r="U951" s="1715">
        <f t="shared" si="205"/>
        <v>0</v>
      </c>
      <c r="V951" s="1715">
        <f t="shared" si="206"/>
        <v>0</v>
      </c>
      <c r="W951" s="1715">
        <f t="shared" si="207"/>
        <v>2837.4</v>
      </c>
      <c r="X951" s="1718">
        <v>2837.4</v>
      </c>
      <c r="Y951" s="1729">
        <v>616586</v>
      </c>
      <c r="Z951" s="1720">
        <v>42678</v>
      </c>
      <c r="AA951" s="1778" t="s">
        <v>213</v>
      </c>
      <c r="AB951" s="1875"/>
    </row>
    <row r="952" spans="1:28" s="1713" customFormat="1" x14ac:dyDescent="0.2">
      <c r="A952" s="1801" t="s">
        <v>2432</v>
      </c>
      <c r="B952" s="1727"/>
      <c r="C952" s="1727">
        <v>523417</v>
      </c>
      <c r="D952" s="1713" t="s">
        <v>68</v>
      </c>
      <c r="E952" s="1713">
        <v>1</v>
      </c>
      <c r="F952" s="1713">
        <v>8</v>
      </c>
      <c r="G952" s="1713">
        <v>8</v>
      </c>
      <c r="H952" s="1713">
        <v>2</v>
      </c>
      <c r="I952" s="1728">
        <v>1</v>
      </c>
      <c r="J952" s="1728">
        <v>1</v>
      </c>
      <c r="K952" s="1853"/>
      <c r="L952" s="1715">
        <v>4892.6899999999996</v>
      </c>
      <c r="M952" s="1715"/>
      <c r="N952" s="1715">
        <f t="shared" si="201"/>
        <v>3283.69</v>
      </c>
      <c r="O952" s="1715">
        <v>2742.79</v>
      </c>
      <c r="P952" s="1788">
        <f t="shared" si="202"/>
        <v>0.83527677704046355</v>
      </c>
      <c r="Q952" s="1715">
        <v>540.9</v>
      </c>
      <c r="R952" s="1788">
        <f t="shared" si="203"/>
        <v>0.16472322295953637</v>
      </c>
      <c r="S952" s="1775">
        <f t="shared" si="204"/>
        <v>21.635999999999999</v>
      </c>
      <c r="T952" s="1750"/>
      <c r="U952" s="1715">
        <f t="shared" si="205"/>
        <v>0</v>
      </c>
      <c r="V952" s="1715">
        <f t="shared" si="206"/>
        <v>0</v>
      </c>
      <c r="W952" s="1715">
        <f t="shared" si="207"/>
        <v>4892.6899999999996</v>
      </c>
      <c r="X952" s="1718">
        <v>4892.6899999999996</v>
      </c>
      <c r="Y952" s="1729">
        <v>616587</v>
      </c>
      <c r="Z952" s="1720">
        <v>42678</v>
      </c>
      <c r="AA952" s="1778" t="s">
        <v>213</v>
      </c>
      <c r="AB952" s="1875"/>
    </row>
    <row r="953" spans="1:28" s="1713" customFormat="1" x14ac:dyDescent="0.2">
      <c r="A953" s="1801">
        <v>2016645</v>
      </c>
      <c r="B953" s="1727"/>
      <c r="C953" s="1727">
        <v>621717</v>
      </c>
      <c r="D953" s="1713" t="s">
        <v>68</v>
      </c>
      <c r="E953" s="1713">
        <v>1</v>
      </c>
      <c r="F953" s="1713">
        <v>8</v>
      </c>
      <c r="G953" s="1713">
        <v>5</v>
      </c>
      <c r="H953" s="1713">
        <v>3</v>
      </c>
      <c r="I953" s="1728">
        <v>1</v>
      </c>
      <c r="J953" s="1728">
        <v>1</v>
      </c>
      <c r="K953" s="1853"/>
      <c r="L953" s="1715">
        <v>2180.94</v>
      </c>
      <c r="M953" s="1715"/>
      <c r="N953" s="1715">
        <f t="shared" si="201"/>
        <v>1635.19</v>
      </c>
      <c r="O953" s="1715">
        <v>1238.74</v>
      </c>
      <c r="P953" s="1788">
        <f t="shared" si="202"/>
        <v>0.7575511102685315</v>
      </c>
      <c r="Q953" s="1715">
        <v>396.45</v>
      </c>
      <c r="R953" s="1788">
        <f t="shared" si="203"/>
        <v>0.2424488897314685</v>
      </c>
      <c r="S953" s="1775">
        <f t="shared" si="204"/>
        <v>15.857999999999999</v>
      </c>
      <c r="T953" s="1750"/>
      <c r="U953" s="1715">
        <f t="shared" si="205"/>
        <v>0</v>
      </c>
      <c r="V953" s="1715">
        <f t="shared" si="206"/>
        <v>0</v>
      </c>
      <c r="W953" s="1715">
        <f t="shared" si="207"/>
        <v>2180.94</v>
      </c>
      <c r="X953" s="1718">
        <v>2180.94</v>
      </c>
      <c r="Y953" s="1729">
        <v>616588</v>
      </c>
      <c r="Z953" s="1720">
        <v>42678</v>
      </c>
      <c r="AA953" s="1778" t="s">
        <v>213</v>
      </c>
      <c r="AB953" s="1875"/>
    </row>
    <row r="954" spans="1:28" s="1713" customFormat="1" x14ac:dyDescent="0.2">
      <c r="A954" s="1801">
        <v>2016646</v>
      </c>
      <c r="B954" s="1727"/>
      <c r="C954" s="1727" t="s">
        <v>2424</v>
      </c>
      <c r="D954" s="1713" t="s">
        <v>68</v>
      </c>
      <c r="E954" s="1713">
        <v>0</v>
      </c>
      <c r="F954" s="1713">
        <v>0</v>
      </c>
      <c r="G954" s="1713">
        <v>0</v>
      </c>
      <c r="H954" s="1713">
        <v>0</v>
      </c>
      <c r="I954" s="1728">
        <v>1</v>
      </c>
      <c r="J954" s="1728">
        <v>1</v>
      </c>
      <c r="K954" s="1853"/>
      <c r="L954" s="1715">
        <v>47.6</v>
      </c>
      <c r="M954" s="1715"/>
      <c r="N954" s="1715">
        <f t="shared" si="201"/>
        <v>16.3</v>
      </c>
      <c r="O954" s="1715">
        <v>16.3</v>
      </c>
      <c r="P954" s="1788">
        <f t="shared" si="202"/>
        <v>1</v>
      </c>
      <c r="Q954" s="1715">
        <v>0</v>
      </c>
      <c r="R954" s="1788">
        <f t="shared" si="203"/>
        <v>0</v>
      </c>
      <c r="S954" s="1775">
        <f t="shared" si="204"/>
        <v>0</v>
      </c>
      <c r="T954" s="1750"/>
      <c r="U954" s="1715">
        <f t="shared" si="205"/>
        <v>0</v>
      </c>
      <c r="V954" s="1715">
        <f t="shared" si="206"/>
        <v>0</v>
      </c>
      <c r="W954" s="1715">
        <f t="shared" si="207"/>
        <v>47.6</v>
      </c>
      <c r="X954" s="1718">
        <v>47.6</v>
      </c>
      <c r="Y954" s="1729">
        <v>616620</v>
      </c>
      <c r="Z954" s="1720">
        <v>42692</v>
      </c>
      <c r="AA954" s="1778" t="s">
        <v>213</v>
      </c>
      <c r="AB954" s="1875"/>
    </row>
    <row r="955" spans="1:28" s="1713" customFormat="1" x14ac:dyDescent="0.2">
      <c r="A955" s="1801">
        <v>2016647</v>
      </c>
      <c r="B955" s="1727"/>
      <c r="C955" s="1727" t="s">
        <v>2436</v>
      </c>
      <c r="D955" s="1713" t="s">
        <v>68</v>
      </c>
      <c r="E955" s="1713">
        <v>0</v>
      </c>
      <c r="F955" s="1713">
        <v>0</v>
      </c>
      <c r="G955" s="1713">
        <v>0</v>
      </c>
      <c r="H955" s="1713">
        <v>0</v>
      </c>
      <c r="I955" s="1728">
        <v>1</v>
      </c>
      <c r="J955" s="1728">
        <v>1</v>
      </c>
      <c r="K955" s="1853"/>
      <c r="L955" s="1715">
        <v>224.46</v>
      </c>
      <c r="M955" s="1715"/>
      <c r="N955" s="1715">
        <f t="shared" si="201"/>
        <v>104.73</v>
      </c>
      <c r="O955" s="1715">
        <v>104.73</v>
      </c>
      <c r="P955" s="1788">
        <f t="shared" si="202"/>
        <v>1</v>
      </c>
      <c r="Q955" s="1715">
        <v>0</v>
      </c>
      <c r="R955" s="1788">
        <f t="shared" si="203"/>
        <v>0</v>
      </c>
      <c r="S955" s="1775">
        <f t="shared" si="204"/>
        <v>0</v>
      </c>
      <c r="T955" s="1750"/>
      <c r="U955" s="1715">
        <f t="shared" si="205"/>
        <v>0</v>
      </c>
      <c r="V955" s="1715">
        <f t="shared" si="206"/>
        <v>0</v>
      </c>
      <c r="W955" s="1715">
        <f t="shared" si="207"/>
        <v>224.46</v>
      </c>
      <c r="X955" s="1718">
        <v>224.46</v>
      </c>
      <c r="Y955" s="1729">
        <v>616621</v>
      </c>
      <c r="Z955" s="1720">
        <v>42692</v>
      </c>
      <c r="AA955" s="1778" t="s">
        <v>213</v>
      </c>
      <c r="AB955" s="1875"/>
    </row>
    <row r="956" spans="1:28" s="1713" customFormat="1" x14ac:dyDescent="0.2">
      <c r="A956" s="1801">
        <v>2016648</v>
      </c>
      <c r="B956" s="1727"/>
      <c r="C956" s="1727" t="s">
        <v>2524</v>
      </c>
      <c r="D956" s="1713" t="s">
        <v>68</v>
      </c>
      <c r="E956" s="1713">
        <v>0</v>
      </c>
      <c r="F956" s="1713">
        <v>0</v>
      </c>
      <c r="G956" s="1713">
        <v>0</v>
      </c>
      <c r="H956" s="1713">
        <v>0</v>
      </c>
      <c r="I956" s="1728">
        <v>1</v>
      </c>
      <c r="J956" s="1728">
        <v>1</v>
      </c>
      <c r="K956" s="1853"/>
      <c r="L956" s="1715">
        <v>133</v>
      </c>
      <c r="M956" s="1715"/>
      <c r="N956" s="1715">
        <f t="shared" si="201"/>
        <v>36</v>
      </c>
      <c r="O956" s="1715">
        <v>36</v>
      </c>
      <c r="P956" s="1788">
        <f t="shared" si="202"/>
        <v>1</v>
      </c>
      <c r="Q956" s="1715">
        <v>0</v>
      </c>
      <c r="R956" s="1788">
        <f t="shared" si="203"/>
        <v>0</v>
      </c>
      <c r="S956" s="1775">
        <f t="shared" si="204"/>
        <v>0</v>
      </c>
      <c r="T956" s="1750"/>
      <c r="U956" s="1715">
        <f t="shared" si="205"/>
        <v>0</v>
      </c>
      <c r="V956" s="1715">
        <f t="shared" si="206"/>
        <v>0</v>
      </c>
      <c r="W956" s="1715">
        <f t="shared" si="207"/>
        <v>133</v>
      </c>
      <c r="X956" s="1718">
        <v>133</v>
      </c>
      <c r="Y956" s="1729">
        <v>616622</v>
      </c>
      <c r="Z956" s="1720">
        <v>42692</v>
      </c>
      <c r="AA956" s="1778" t="s">
        <v>213</v>
      </c>
      <c r="AB956" s="1875"/>
    </row>
    <row r="957" spans="1:28" s="1713" customFormat="1" x14ac:dyDescent="0.2">
      <c r="A957" s="1801">
        <v>2016649</v>
      </c>
      <c r="B957" s="1727"/>
      <c r="C957" s="1727">
        <v>559517</v>
      </c>
      <c r="D957" s="1713" t="s">
        <v>68</v>
      </c>
      <c r="E957" s="1713">
        <v>1</v>
      </c>
      <c r="F957" s="1713">
        <v>8</v>
      </c>
      <c r="G957" s="1713">
        <v>5</v>
      </c>
      <c r="H957" s="1713">
        <v>3</v>
      </c>
      <c r="I957" s="1728">
        <v>1</v>
      </c>
      <c r="J957" s="1728">
        <v>1</v>
      </c>
      <c r="K957" s="1853"/>
      <c r="L957" s="1715">
        <v>3898.33</v>
      </c>
      <c r="M957" s="1715"/>
      <c r="N957" s="1715">
        <f t="shared" ref="N957:N1016" si="208">O957+Q957</f>
        <v>2637.2400000000002</v>
      </c>
      <c r="O957" s="1715">
        <v>2145.84</v>
      </c>
      <c r="P957" s="1788">
        <f t="shared" ref="P957:P1016" si="209">IF(N957&lt;=0,"",O957/N957)</f>
        <v>0.81366883560085546</v>
      </c>
      <c r="Q957" s="1715">
        <v>491.4</v>
      </c>
      <c r="R957" s="1788">
        <f t="shared" ref="R957:R1016" si="210">IF(N957&lt;=0,"",Q957/N957)</f>
        <v>0.18633116439914454</v>
      </c>
      <c r="S957" s="1775">
        <f t="shared" ref="S957:S1016" si="211">Q957/$S$1</f>
        <v>19.655999999999999</v>
      </c>
      <c r="T957" s="1750"/>
      <c r="U957" s="1715">
        <f t="shared" ref="U957:U1016" si="212">((1-I957)*O957)+((1-J957)*Q957)</f>
        <v>0</v>
      </c>
      <c r="V957" s="1715">
        <f t="shared" ref="V957:V1016" si="213">L957-W957</f>
        <v>0</v>
      </c>
      <c r="W957" s="1715">
        <f t="shared" si="207"/>
        <v>3898.33</v>
      </c>
      <c r="X957" s="1718">
        <v>3898.33</v>
      </c>
      <c r="Y957" s="1729">
        <v>616589</v>
      </c>
      <c r="Z957" s="1720">
        <v>42678</v>
      </c>
      <c r="AA957" s="1778" t="s">
        <v>213</v>
      </c>
      <c r="AB957" s="1875"/>
    </row>
    <row r="958" spans="1:28" s="1713" customFormat="1" x14ac:dyDescent="0.2">
      <c r="A958" s="1801">
        <v>2016650</v>
      </c>
      <c r="B958" s="1727"/>
      <c r="C958" s="1727">
        <v>559617</v>
      </c>
      <c r="D958" s="1713" t="s">
        <v>68</v>
      </c>
      <c r="E958" s="1713">
        <v>1</v>
      </c>
      <c r="F958" s="1713">
        <v>8</v>
      </c>
      <c r="G958" s="1713">
        <v>6</v>
      </c>
      <c r="H958" s="1713">
        <v>4</v>
      </c>
      <c r="I958" s="1728">
        <v>1</v>
      </c>
      <c r="J958" s="1728">
        <v>1</v>
      </c>
      <c r="K958" s="1853"/>
      <c r="L958" s="1715">
        <v>3752.33</v>
      </c>
      <c r="M958" s="1715"/>
      <c r="N958" s="1715">
        <f t="shared" si="208"/>
        <v>2535.59</v>
      </c>
      <c r="O958" s="1715">
        <v>2022.59</v>
      </c>
      <c r="P958" s="1788">
        <f t="shared" si="209"/>
        <v>0.797680224326488</v>
      </c>
      <c r="Q958" s="1715">
        <v>513</v>
      </c>
      <c r="R958" s="1788">
        <f t="shared" si="210"/>
        <v>0.20231977567351186</v>
      </c>
      <c r="S958" s="1775">
        <f t="shared" si="211"/>
        <v>20.52</v>
      </c>
      <c r="T958" s="1750"/>
      <c r="U958" s="1715">
        <f t="shared" si="212"/>
        <v>0</v>
      </c>
      <c r="V958" s="1715">
        <f t="shared" si="213"/>
        <v>0</v>
      </c>
      <c r="W958" s="1715">
        <f t="shared" si="207"/>
        <v>3752.33</v>
      </c>
      <c r="X958" s="1718">
        <v>3752.33</v>
      </c>
      <c r="Y958" s="1729">
        <v>616590</v>
      </c>
      <c r="Z958" s="1720">
        <v>42678</v>
      </c>
      <c r="AA958" s="1778" t="s">
        <v>213</v>
      </c>
      <c r="AB958" s="1875"/>
    </row>
    <row r="959" spans="1:28" s="1713" customFormat="1" x14ac:dyDescent="0.2">
      <c r="A959" s="1801">
        <v>2016651</v>
      </c>
      <c r="B959" s="1727"/>
      <c r="C959" s="1727">
        <v>629517</v>
      </c>
      <c r="D959" s="1713" t="s">
        <v>68</v>
      </c>
      <c r="E959" s="1713">
        <v>1</v>
      </c>
      <c r="F959" s="1713">
        <v>8</v>
      </c>
      <c r="G959" s="1713">
        <v>5</v>
      </c>
      <c r="H959" s="1713">
        <v>3</v>
      </c>
      <c r="I959" s="1728">
        <v>1</v>
      </c>
      <c r="J959" s="1728">
        <v>1</v>
      </c>
      <c r="K959" s="1853"/>
      <c r="L959" s="1715">
        <v>2553.7399999999998</v>
      </c>
      <c r="M959" s="1715"/>
      <c r="N959" s="1715">
        <f t="shared" si="208"/>
        <v>1871.15</v>
      </c>
      <c r="O959" s="1715">
        <v>1438.25</v>
      </c>
      <c r="P959" s="1788">
        <f t="shared" si="209"/>
        <v>0.7686449509659834</v>
      </c>
      <c r="Q959" s="1715">
        <v>432.9</v>
      </c>
      <c r="R959" s="1788">
        <f t="shared" si="210"/>
        <v>0.23135504903401649</v>
      </c>
      <c r="S959" s="1775">
        <f t="shared" si="211"/>
        <v>17.315999999999999</v>
      </c>
      <c r="T959" s="1750"/>
      <c r="U959" s="1715">
        <f t="shared" si="212"/>
        <v>0</v>
      </c>
      <c r="V959" s="1715">
        <f t="shared" si="213"/>
        <v>0</v>
      </c>
      <c r="W959" s="1715">
        <f t="shared" si="207"/>
        <v>2553.7399999999998</v>
      </c>
      <c r="X959" s="1718">
        <v>2553.7399999999998</v>
      </c>
      <c r="Y959" s="1729">
        <v>616591</v>
      </c>
      <c r="Z959" s="1720">
        <v>42678</v>
      </c>
      <c r="AA959" s="1778" t="s">
        <v>213</v>
      </c>
      <c r="AB959" s="1875"/>
    </row>
    <row r="960" spans="1:28" s="1713" customFormat="1" x14ac:dyDescent="0.2">
      <c r="A960" s="1801">
        <v>2016652</v>
      </c>
      <c r="B960" s="1727"/>
      <c r="C960" s="1727">
        <v>616317</v>
      </c>
      <c r="D960" s="1713" t="s">
        <v>68</v>
      </c>
      <c r="E960" s="1713">
        <v>1</v>
      </c>
      <c r="F960" s="1713">
        <v>7</v>
      </c>
      <c r="G960" s="1713">
        <v>5</v>
      </c>
      <c r="H960" s="1713">
        <v>2</v>
      </c>
      <c r="I960" s="1728">
        <v>1</v>
      </c>
      <c r="J960" s="1728">
        <v>1</v>
      </c>
      <c r="K960" s="1853"/>
      <c r="L960" s="1715">
        <v>2856.27</v>
      </c>
      <c r="M960" s="1715"/>
      <c r="N960" s="1715">
        <f t="shared" si="208"/>
        <v>1821.98</v>
      </c>
      <c r="O960" s="1715">
        <v>1448.48</v>
      </c>
      <c r="P960" s="1788">
        <f t="shared" si="209"/>
        <v>0.79500323823532637</v>
      </c>
      <c r="Q960" s="1715">
        <v>373.5</v>
      </c>
      <c r="R960" s="1788">
        <f t="shared" si="210"/>
        <v>0.2049967617646736</v>
      </c>
      <c r="S960" s="1775">
        <f t="shared" si="211"/>
        <v>14.94</v>
      </c>
      <c r="T960" s="1750"/>
      <c r="U960" s="1715">
        <f t="shared" si="212"/>
        <v>0</v>
      </c>
      <c r="V960" s="1715">
        <f t="shared" si="213"/>
        <v>0</v>
      </c>
      <c r="W960" s="1715">
        <f t="shared" si="207"/>
        <v>2856.27</v>
      </c>
      <c r="X960" s="1718">
        <v>2856.27</v>
      </c>
      <c r="Y960" s="1729">
        <v>616592</v>
      </c>
      <c r="Z960" s="1720">
        <v>42678</v>
      </c>
      <c r="AA960" s="1778" t="s">
        <v>213</v>
      </c>
      <c r="AB960" s="1875"/>
    </row>
    <row r="961" spans="1:28" s="1713" customFormat="1" x14ac:dyDescent="0.2">
      <c r="A961" s="1801">
        <v>2016654</v>
      </c>
      <c r="B961" s="1727"/>
      <c r="C961" s="1727" t="s">
        <v>2403</v>
      </c>
      <c r="D961" s="1713" t="s">
        <v>68</v>
      </c>
      <c r="E961" s="1713">
        <v>1</v>
      </c>
      <c r="F961" s="1713">
        <v>2</v>
      </c>
      <c r="G961" s="1713">
        <v>0</v>
      </c>
      <c r="H961" s="1713">
        <v>2</v>
      </c>
      <c r="I961" s="1728">
        <v>1</v>
      </c>
      <c r="J961" s="1728">
        <v>1</v>
      </c>
      <c r="K961" s="1853"/>
      <c r="L961" s="1715">
        <v>1120</v>
      </c>
      <c r="M961" s="1715"/>
      <c r="N961" s="1715">
        <f t="shared" si="208"/>
        <v>746.22</v>
      </c>
      <c r="O961" s="1715">
        <v>545.07000000000005</v>
      </c>
      <c r="P961" s="1788">
        <f t="shared" si="209"/>
        <v>0.7304414247808958</v>
      </c>
      <c r="Q961" s="1715">
        <v>201.15</v>
      </c>
      <c r="R961" s="1788">
        <f t="shared" si="210"/>
        <v>0.26955857521910426</v>
      </c>
      <c r="S961" s="1775">
        <f t="shared" si="211"/>
        <v>8.0459999999999994</v>
      </c>
      <c r="T961" s="1750"/>
      <c r="U961" s="1715">
        <f t="shared" si="212"/>
        <v>0</v>
      </c>
      <c r="V961" s="1715">
        <f t="shared" si="213"/>
        <v>0</v>
      </c>
      <c r="W961" s="1715">
        <f t="shared" si="207"/>
        <v>1120</v>
      </c>
      <c r="X961" s="1718">
        <v>1120</v>
      </c>
      <c r="Y961" s="1729">
        <v>616593</v>
      </c>
      <c r="Z961" s="1720">
        <v>42678</v>
      </c>
      <c r="AA961" s="1778" t="s">
        <v>213</v>
      </c>
      <c r="AB961" s="1875"/>
    </row>
    <row r="962" spans="1:28" s="1713" customFormat="1" x14ac:dyDescent="0.2">
      <c r="A962" s="1801">
        <v>2016655</v>
      </c>
      <c r="B962" s="1727"/>
      <c r="C962" s="1727" t="s">
        <v>2411</v>
      </c>
      <c r="D962" s="1713" t="s">
        <v>68</v>
      </c>
      <c r="E962" s="1713">
        <v>7</v>
      </c>
      <c r="F962" s="1713">
        <v>49</v>
      </c>
      <c r="G962" s="1713">
        <v>42</v>
      </c>
      <c r="H962" s="1713">
        <v>14</v>
      </c>
      <c r="I962" s="1728">
        <v>1</v>
      </c>
      <c r="J962" s="1728">
        <v>1</v>
      </c>
      <c r="K962" s="1853"/>
      <c r="L962" s="1715">
        <v>15056.39</v>
      </c>
      <c r="M962" s="1715"/>
      <c r="N962" s="1715">
        <f t="shared" si="208"/>
        <v>10339</v>
      </c>
      <c r="O962" s="1715">
        <v>7768.15</v>
      </c>
      <c r="P962" s="1788">
        <f t="shared" si="209"/>
        <v>0.75134442402553436</v>
      </c>
      <c r="Q962" s="1715">
        <v>2570.85</v>
      </c>
      <c r="R962" s="1788">
        <f t="shared" si="210"/>
        <v>0.24865557597446561</v>
      </c>
      <c r="S962" s="1775">
        <f t="shared" si="211"/>
        <v>102.834</v>
      </c>
      <c r="T962" s="1750"/>
      <c r="U962" s="1715">
        <f t="shared" si="212"/>
        <v>0</v>
      </c>
      <c r="V962" s="1715">
        <f t="shared" si="213"/>
        <v>0</v>
      </c>
      <c r="W962" s="1715">
        <f t="shared" si="207"/>
        <v>15056.39</v>
      </c>
      <c r="X962" s="1718">
        <v>15056.39</v>
      </c>
      <c r="Y962" s="1729">
        <v>616594</v>
      </c>
      <c r="Z962" s="1720">
        <v>42678</v>
      </c>
      <c r="AA962" s="1778" t="s">
        <v>213</v>
      </c>
      <c r="AB962" s="1875"/>
    </row>
    <row r="963" spans="1:28" s="1713" customFormat="1" x14ac:dyDescent="0.2">
      <c r="A963" s="1801">
        <v>2016656</v>
      </c>
      <c r="B963" s="1727"/>
      <c r="C963" s="1727" t="s">
        <v>2412</v>
      </c>
      <c r="D963" s="1713" t="s">
        <v>68</v>
      </c>
      <c r="E963" s="1713">
        <v>3</v>
      </c>
      <c r="F963" s="1713">
        <v>24</v>
      </c>
      <c r="G963" s="1713">
        <v>21</v>
      </c>
      <c r="H963" s="1713">
        <v>6</v>
      </c>
      <c r="I963" s="1728">
        <v>1</v>
      </c>
      <c r="J963" s="1728">
        <v>1</v>
      </c>
      <c r="K963" s="1853"/>
      <c r="L963" s="1715">
        <v>6587.67</v>
      </c>
      <c r="M963" s="1715"/>
      <c r="N963" s="1715">
        <f t="shared" si="208"/>
        <v>4852.4699999999993</v>
      </c>
      <c r="O963" s="1715">
        <v>3522.39</v>
      </c>
      <c r="P963" s="1788">
        <f t="shared" si="209"/>
        <v>0.72589629611311357</v>
      </c>
      <c r="Q963" s="1715">
        <v>1330.08</v>
      </c>
      <c r="R963" s="1788">
        <f t="shared" si="210"/>
        <v>0.27410370388688649</v>
      </c>
      <c r="S963" s="1775">
        <f t="shared" si="211"/>
        <v>53.203199999999995</v>
      </c>
      <c r="T963" s="1750"/>
      <c r="U963" s="1715">
        <f t="shared" si="212"/>
        <v>0</v>
      </c>
      <c r="V963" s="1715">
        <f t="shared" si="213"/>
        <v>0</v>
      </c>
      <c r="W963" s="1715">
        <f t="shared" si="207"/>
        <v>6587.67</v>
      </c>
      <c r="X963" s="1718">
        <v>6587.67</v>
      </c>
      <c r="Y963" s="1729">
        <v>617007</v>
      </c>
      <c r="Z963" s="1720">
        <v>42748</v>
      </c>
      <c r="AA963" s="1778" t="s">
        <v>213</v>
      </c>
      <c r="AB963" s="1875"/>
    </row>
    <row r="964" spans="1:28" s="1713" customFormat="1" x14ac:dyDescent="0.2">
      <c r="A964" s="1801" t="s">
        <v>2449</v>
      </c>
      <c r="B964" s="1727"/>
      <c r="C964" s="1727">
        <v>523917</v>
      </c>
      <c r="D964" s="1713" t="s">
        <v>68</v>
      </c>
      <c r="E964" s="1713">
        <v>1</v>
      </c>
      <c r="F964" s="1713">
        <v>8</v>
      </c>
      <c r="G964" s="1713">
        <v>5</v>
      </c>
      <c r="H964" s="1713">
        <v>3</v>
      </c>
      <c r="I964" s="1728">
        <v>1</v>
      </c>
      <c r="J964" s="1728">
        <v>1</v>
      </c>
      <c r="K964" s="1853"/>
      <c r="L964" s="1715">
        <v>4892.6899999999996</v>
      </c>
      <c r="M964" s="1715"/>
      <c r="N964" s="1715">
        <f t="shared" si="208"/>
        <v>3362.64</v>
      </c>
      <c r="O964" s="1715">
        <v>2805.85</v>
      </c>
      <c r="P964" s="1788">
        <f t="shared" si="209"/>
        <v>0.83441878999833463</v>
      </c>
      <c r="Q964" s="1715">
        <v>556.79</v>
      </c>
      <c r="R964" s="1788">
        <f t="shared" si="210"/>
        <v>0.16558121000166534</v>
      </c>
      <c r="S964" s="1775">
        <f t="shared" si="211"/>
        <v>22.271599999999999</v>
      </c>
      <c r="T964" s="1750"/>
      <c r="U964" s="1715">
        <f t="shared" si="212"/>
        <v>0</v>
      </c>
      <c r="V964" s="1715">
        <f t="shared" si="213"/>
        <v>0</v>
      </c>
      <c r="W964" s="1715">
        <f t="shared" si="207"/>
        <v>4892.6899999999996</v>
      </c>
      <c r="X964" s="1718">
        <v>4892.6899999999996</v>
      </c>
      <c r="Y964" s="1729">
        <v>616597</v>
      </c>
      <c r="Z964" s="1720">
        <v>42685</v>
      </c>
      <c r="AA964" s="1778" t="s">
        <v>213</v>
      </c>
      <c r="AB964" s="1875"/>
    </row>
    <row r="965" spans="1:28" s="1713" customFormat="1" x14ac:dyDescent="0.2">
      <c r="A965" s="1801">
        <v>2016658</v>
      </c>
      <c r="B965" s="1727"/>
      <c r="C965" s="1868" t="s">
        <v>2417</v>
      </c>
      <c r="D965" s="1869" t="s">
        <v>68</v>
      </c>
      <c r="E965" s="1869">
        <v>0</v>
      </c>
      <c r="F965" s="1869">
        <v>0</v>
      </c>
      <c r="G965" s="1869">
        <v>0</v>
      </c>
      <c r="H965" s="1869">
        <v>0</v>
      </c>
      <c r="I965" s="1870">
        <v>1</v>
      </c>
      <c r="J965" s="1870">
        <v>1</v>
      </c>
      <c r="K965" s="1881"/>
      <c r="L965" s="1871">
        <v>276.3</v>
      </c>
      <c r="M965" s="1871"/>
      <c r="N965" s="1871">
        <f t="shared" si="208"/>
        <v>138.1</v>
      </c>
      <c r="O965" s="1871">
        <v>113.1</v>
      </c>
      <c r="P965" s="1872">
        <f t="shared" si="209"/>
        <v>0.81897175959449675</v>
      </c>
      <c r="Q965" s="1871">
        <v>25</v>
      </c>
      <c r="R965" s="1788">
        <f t="shared" si="210"/>
        <v>0.18102824040550328</v>
      </c>
      <c r="S965" s="1775">
        <f t="shared" si="211"/>
        <v>1</v>
      </c>
      <c r="T965" s="1750"/>
      <c r="U965" s="1715">
        <f t="shared" si="212"/>
        <v>0</v>
      </c>
      <c r="V965" s="1715">
        <f t="shared" si="213"/>
        <v>0</v>
      </c>
      <c r="W965" s="1715">
        <f t="shared" si="207"/>
        <v>276.3</v>
      </c>
      <c r="X965" s="1718">
        <v>276.3</v>
      </c>
      <c r="Y965" s="1729">
        <v>616644</v>
      </c>
      <c r="Z965" s="1720">
        <v>42702</v>
      </c>
      <c r="AA965" s="1778" t="s">
        <v>213</v>
      </c>
      <c r="AB965" s="1875"/>
    </row>
    <row r="966" spans="1:28" s="1713" customFormat="1" x14ac:dyDescent="0.2">
      <c r="A966" s="1801">
        <v>2016659</v>
      </c>
      <c r="B966" s="1868"/>
      <c r="C966" s="1868" t="s">
        <v>2416</v>
      </c>
      <c r="D966" s="1869" t="s">
        <v>68</v>
      </c>
      <c r="E966" s="1869">
        <v>0</v>
      </c>
      <c r="F966" s="1869">
        <v>0</v>
      </c>
      <c r="G966" s="1869">
        <v>0</v>
      </c>
      <c r="H966" s="1869">
        <v>0</v>
      </c>
      <c r="I966" s="1870">
        <v>1</v>
      </c>
      <c r="J966" s="1870">
        <v>1</v>
      </c>
      <c r="K966" s="1881"/>
      <c r="L966" s="1871">
        <v>254</v>
      </c>
      <c r="M966" s="1871"/>
      <c r="N966" s="1871">
        <f>O966+Q966</f>
        <v>127</v>
      </c>
      <c r="O966" s="1871">
        <v>102</v>
      </c>
      <c r="P966" s="1872">
        <f>IF(N966&lt;=0,"",O966/N966)</f>
        <v>0.80314960629921262</v>
      </c>
      <c r="Q966" s="1871">
        <v>25</v>
      </c>
      <c r="R966" s="1872">
        <f>IF(N966&lt;=0,"",Q966/N966)</f>
        <v>0.19685039370078741</v>
      </c>
      <c r="S966" s="1873">
        <f t="shared" si="211"/>
        <v>1</v>
      </c>
      <c r="T966" s="1874"/>
      <c r="U966" s="1871">
        <f t="shared" si="212"/>
        <v>0</v>
      </c>
      <c r="V966" s="1871">
        <f t="shared" si="213"/>
        <v>0</v>
      </c>
      <c r="W966" s="1715">
        <f t="shared" si="207"/>
        <v>254</v>
      </c>
      <c r="X966" s="1718">
        <v>254</v>
      </c>
      <c r="Y966" s="1729">
        <v>617061</v>
      </c>
      <c r="Z966" s="1720">
        <v>42772</v>
      </c>
      <c r="AA966" s="1778" t="s">
        <v>213</v>
      </c>
      <c r="AB966" s="1875"/>
    </row>
    <row r="967" spans="1:28" s="1713" customFormat="1" x14ac:dyDescent="0.2">
      <c r="A967" s="1801">
        <v>2016660</v>
      </c>
      <c r="B967" s="1727"/>
      <c r="C967" s="1727" t="s">
        <v>2418</v>
      </c>
      <c r="D967" s="1713" t="s">
        <v>68</v>
      </c>
      <c r="E967" s="1713">
        <v>0</v>
      </c>
      <c r="F967" s="1713">
        <v>0</v>
      </c>
      <c r="G967" s="1713">
        <v>0</v>
      </c>
      <c r="H967" s="1713">
        <v>0</v>
      </c>
      <c r="I967" s="1728">
        <v>1</v>
      </c>
      <c r="J967" s="1728">
        <v>1</v>
      </c>
      <c r="K967" s="1853"/>
      <c r="L967" s="1715">
        <v>67.36</v>
      </c>
      <c r="M967" s="1715"/>
      <c r="N967" s="1715">
        <f t="shared" si="208"/>
        <v>26.18</v>
      </c>
      <c r="O967" s="1715">
        <v>26.18</v>
      </c>
      <c r="P967" s="1788">
        <f t="shared" si="209"/>
        <v>1</v>
      </c>
      <c r="Q967" s="1715">
        <v>0</v>
      </c>
      <c r="R967" s="1788">
        <f t="shared" si="210"/>
        <v>0</v>
      </c>
      <c r="S967" s="1775">
        <f t="shared" si="211"/>
        <v>0</v>
      </c>
      <c r="T967" s="1750"/>
      <c r="U967" s="1715">
        <f t="shared" si="212"/>
        <v>0</v>
      </c>
      <c r="V967" s="1715">
        <f t="shared" si="213"/>
        <v>0</v>
      </c>
      <c r="W967" s="1715">
        <f t="shared" si="207"/>
        <v>67.36</v>
      </c>
      <c r="X967" s="1718">
        <v>67.36</v>
      </c>
      <c r="Y967" s="1729">
        <v>616645</v>
      </c>
      <c r="Z967" s="1720">
        <v>42702</v>
      </c>
      <c r="AA967" s="1778" t="s">
        <v>213</v>
      </c>
      <c r="AB967" s="1875"/>
    </row>
    <row r="968" spans="1:28" s="1713" customFormat="1" x14ac:dyDescent="0.2">
      <c r="A968" s="1801">
        <v>2016661</v>
      </c>
      <c r="B968" s="1727"/>
      <c r="C968" s="1889" t="s">
        <v>2421</v>
      </c>
      <c r="D968" s="1713" t="s">
        <v>68</v>
      </c>
      <c r="E968" s="1713">
        <v>3</v>
      </c>
      <c r="F968" s="1713">
        <v>24</v>
      </c>
      <c r="G968" s="1713">
        <v>18</v>
      </c>
      <c r="H968" s="1713">
        <v>6</v>
      </c>
      <c r="I968" s="1728">
        <v>1</v>
      </c>
      <c r="J968" s="1728">
        <v>1</v>
      </c>
      <c r="K968" s="1853"/>
      <c r="L968" s="1715">
        <v>6561.01</v>
      </c>
      <c r="M968" s="1715"/>
      <c r="N968" s="1715">
        <f t="shared" si="208"/>
        <v>4637.9400000000005</v>
      </c>
      <c r="O968" s="1715">
        <v>3385.71</v>
      </c>
      <c r="P968" s="1788">
        <f t="shared" si="209"/>
        <v>0.73000297545893211</v>
      </c>
      <c r="Q968" s="1715">
        <v>1252.23</v>
      </c>
      <c r="R968" s="1788">
        <f t="shared" si="210"/>
        <v>0.26999702454106778</v>
      </c>
      <c r="S968" s="1775">
        <f t="shared" si="211"/>
        <v>50.089199999999998</v>
      </c>
      <c r="T968" s="1750"/>
      <c r="U968" s="1715">
        <f t="shared" si="212"/>
        <v>0</v>
      </c>
      <c r="V968" s="1715">
        <f t="shared" si="213"/>
        <v>0</v>
      </c>
      <c r="W968" s="1715">
        <f t="shared" si="207"/>
        <v>6561.01</v>
      </c>
      <c r="X968" s="1718">
        <v>6561.01</v>
      </c>
      <c r="Y968" s="1729">
        <v>616598</v>
      </c>
      <c r="Z968" s="1720">
        <v>42685</v>
      </c>
      <c r="AA968" s="1778" t="s">
        <v>213</v>
      </c>
      <c r="AB968" s="1875"/>
    </row>
    <row r="969" spans="1:28" s="1713" customFormat="1" x14ac:dyDescent="0.2">
      <c r="A969" s="1801" t="s">
        <v>2422</v>
      </c>
      <c r="B969" s="1727"/>
      <c r="C969" s="1727">
        <v>524217</v>
      </c>
      <c r="D969" s="1713" t="s">
        <v>68</v>
      </c>
      <c r="E969" s="1713">
        <v>1</v>
      </c>
      <c r="F969" s="1713">
        <v>8</v>
      </c>
      <c r="G969" s="1713">
        <v>5</v>
      </c>
      <c r="H969" s="1713">
        <v>3</v>
      </c>
      <c r="I969" s="1728">
        <v>1</v>
      </c>
      <c r="J969" s="1728">
        <v>1</v>
      </c>
      <c r="K969" s="1853"/>
      <c r="L969" s="1715">
        <v>4892.6899999999996</v>
      </c>
      <c r="M969" s="1715"/>
      <c r="N969" s="1715">
        <f>O969+Q969</f>
        <v>3362.64</v>
      </c>
      <c r="O969" s="1715">
        <v>2805.85</v>
      </c>
      <c r="P969" s="1788">
        <f>IF(N969&lt;=0,"",O969/N969)</f>
        <v>0.83441878999833463</v>
      </c>
      <c r="Q969" s="1715">
        <v>556.79</v>
      </c>
      <c r="R969" s="1788">
        <f>IF(N969&lt;=0,"",Q969/N969)</f>
        <v>0.16558121000166534</v>
      </c>
      <c r="S969" s="1775">
        <f>Q969/$S$1</f>
        <v>22.271599999999999</v>
      </c>
      <c r="T969" s="1750"/>
      <c r="U969" s="1715">
        <f>((1-I969)*O969)+((1-J969)*Q969)</f>
        <v>0</v>
      </c>
      <c r="V969" s="1715">
        <f>L969-W969</f>
        <v>0</v>
      </c>
      <c r="W969" s="1715">
        <f t="shared" si="207"/>
        <v>4892.6899999999996</v>
      </c>
      <c r="X969" s="1718">
        <v>4892.6899999999996</v>
      </c>
      <c r="Y969" s="1729">
        <v>616599</v>
      </c>
      <c r="Z969" s="1720">
        <v>42685</v>
      </c>
      <c r="AA969" s="1778" t="s">
        <v>213</v>
      </c>
      <c r="AB969" s="1875"/>
    </row>
    <row r="970" spans="1:28" s="1713" customFormat="1" x14ac:dyDescent="0.2">
      <c r="A970" s="1801" t="s">
        <v>2423</v>
      </c>
      <c r="B970" s="1727"/>
      <c r="C970" s="1727">
        <v>595917</v>
      </c>
      <c r="D970" s="1713" t="s">
        <v>68</v>
      </c>
      <c r="E970" s="1713">
        <v>1</v>
      </c>
      <c r="F970" s="1713">
        <v>8</v>
      </c>
      <c r="G970" s="1713">
        <v>5</v>
      </c>
      <c r="H970" s="1713">
        <v>3</v>
      </c>
      <c r="I970" s="1728">
        <v>1</v>
      </c>
      <c r="J970" s="1728">
        <v>1</v>
      </c>
      <c r="K970" s="1853"/>
      <c r="L970" s="1715">
        <v>4892.6899999999996</v>
      </c>
      <c r="M970" s="1715"/>
      <c r="N970" s="1715">
        <f>O970+Q970</f>
        <v>3362.64</v>
      </c>
      <c r="O970" s="1715">
        <v>2805.85</v>
      </c>
      <c r="P970" s="1788">
        <f>IF(N970&lt;=0,"",O970/N970)</f>
        <v>0.83441878999833463</v>
      </c>
      <c r="Q970" s="1715">
        <v>556.79</v>
      </c>
      <c r="R970" s="1788">
        <f>IF(N970&lt;=0,"",Q970/N970)</f>
        <v>0.16558121000166534</v>
      </c>
      <c r="S970" s="1775">
        <f>Q970/$S$1</f>
        <v>22.271599999999999</v>
      </c>
      <c r="T970" s="1750"/>
      <c r="U970" s="1715">
        <f>((1-I970)*O970)+((1-J970)*Q970)</f>
        <v>0</v>
      </c>
      <c r="V970" s="1715">
        <f>L970-W970</f>
        <v>0</v>
      </c>
      <c r="W970" s="1715">
        <f t="shared" si="207"/>
        <v>4892.6899999999996</v>
      </c>
      <c r="X970" s="1718">
        <v>4892.6899999999996</v>
      </c>
      <c r="Y970" s="1729">
        <v>616600</v>
      </c>
      <c r="Z970" s="1720">
        <v>42685</v>
      </c>
      <c r="AA970" s="1778" t="s">
        <v>213</v>
      </c>
      <c r="AB970" s="1875"/>
    </row>
    <row r="971" spans="1:28" s="1713" customFormat="1" x14ac:dyDescent="0.2">
      <c r="A971" s="1801" t="s">
        <v>2506</v>
      </c>
      <c r="B971" s="1727"/>
      <c r="C971" s="1727">
        <v>596017</v>
      </c>
      <c r="D971" s="1713" t="s">
        <v>68</v>
      </c>
      <c r="E971" s="1713">
        <v>1</v>
      </c>
      <c r="F971" s="1713">
        <v>8</v>
      </c>
      <c r="G971" s="1713">
        <v>5</v>
      </c>
      <c r="H971" s="1713">
        <v>2</v>
      </c>
      <c r="I971" s="1728">
        <v>1</v>
      </c>
      <c r="J971" s="1728">
        <v>1</v>
      </c>
      <c r="K971" s="1853"/>
      <c r="L971" s="1715">
        <v>5256.98</v>
      </c>
      <c r="M971" s="1715"/>
      <c r="N971" s="1715">
        <f t="shared" si="208"/>
        <v>3756.73</v>
      </c>
      <c r="O971" s="1715">
        <v>3131.77</v>
      </c>
      <c r="P971" s="1788">
        <f t="shared" si="209"/>
        <v>0.8336425561592129</v>
      </c>
      <c r="Q971" s="1715">
        <v>624.96</v>
      </c>
      <c r="R971" s="1788">
        <f t="shared" si="210"/>
        <v>0.16635744384078707</v>
      </c>
      <c r="S971" s="1775">
        <f t="shared" si="211"/>
        <v>24.9984</v>
      </c>
      <c r="T971" s="1750"/>
      <c r="U971" s="1715">
        <f t="shared" si="212"/>
        <v>0</v>
      </c>
      <c r="V971" s="1715">
        <f t="shared" si="213"/>
        <v>0</v>
      </c>
      <c r="W971" s="1715">
        <f t="shared" si="207"/>
        <v>5256.98</v>
      </c>
      <c r="X971" s="1718">
        <v>5256.98</v>
      </c>
      <c r="Y971" s="1729">
        <v>616601</v>
      </c>
      <c r="Z971" s="1720">
        <v>42685</v>
      </c>
      <c r="AA971" s="1778" t="s">
        <v>213</v>
      </c>
      <c r="AB971" s="1875"/>
    </row>
    <row r="972" spans="1:28" s="1713" customFormat="1" x14ac:dyDescent="0.2">
      <c r="A972" s="1801">
        <v>2016665</v>
      </c>
      <c r="B972" s="1727"/>
      <c r="C972" s="1727">
        <v>545517</v>
      </c>
      <c r="D972" s="1713" t="s">
        <v>68</v>
      </c>
      <c r="E972" s="1713">
        <v>1</v>
      </c>
      <c r="F972" s="1713">
        <v>8</v>
      </c>
      <c r="G972" s="1713">
        <v>5</v>
      </c>
      <c r="H972" s="1713">
        <v>3</v>
      </c>
      <c r="I972" s="1728">
        <v>1</v>
      </c>
      <c r="J972" s="1728">
        <v>1</v>
      </c>
      <c r="K972" s="1853"/>
      <c r="L972" s="1715">
        <v>2480.83</v>
      </c>
      <c r="M972" s="1715"/>
      <c r="N972" s="1715">
        <f t="shared" si="208"/>
        <v>1738.51</v>
      </c>
      <c r="O972" s="1715">
        <v>1312.92</v>
      </c>
      <c r="P972" s="1788">
        <f t="shared" si="209"/>
        <v>0.75519841703527735</v>
      </c>
      <c r="Q972" s="1715">
        <v>425.59</v>
      </c>
      <c r="R972" s="1788">
        <f t="shared" si="210"/>
        <v>0.24480158296472265</v>
      </c>
      <c r="S972" s="1775">
        <f t="shared" si="211"/>
        <v>17.023599999999998</v>
      </c>
      <c r="T972" s="1750"/>
      <c r="U972" s="1715">
        <f t="shared" si="212"/>
        <v>0</v>
      </c>
      <c r="V972" s="1715">
        <f t="shared" si="213"/>
        <v>0</v>
      </c>
      <c r="W972" s="1715">
        <f t="shared" si="207"/>
        <v>2480.83</v>
      </c>
      <c r="X972" s="1718">
        <v>2480.83</v>
      </c>
      <c r="Y972" s="1729">
        <v>616602</v>
      </c>
      <c r="Z972" s="1720">
        <v>42685</v>
      </c>
      <c r="AA972" s="1778" t="s">
        <v>213</v>
      </c>
      <c r="AB972" s="1875"/>
    </row>
    <row r="973" spans="1:28" s="1713" customFormat="1" x14ac:dyDescent="0.2">
      <c r="A973" s="1801">
        <v>2016666</v>
      </c>
      <c r="B973" s="1727"/>
      <c r="C973" s="1727" t="s">
        <v>2430</v>
      </c>
      <c r="D973" s="1713" t="s">
        <v>451</v>
      </c>
      <c r="E973" s="1713">
        <v>1</v>
      </c>
      <c r="F973" s="1713">
        <v>3</v>
      </c>
      <c r="G973" s="1713">
        <v>3</v>
      </c>
      <c r="H973" s="1713">
        <v>0</v>
      </c>
      <c r="I973" s="1728">
        <v>1</v>
      </c>
      <c r="J973" s="1728">
        <v>1</v>
      </c>
      <c r="K973" s="1853"/>
      <c r="L973" s="1715">
        <v>938.91</v>
      </c>
      <c r="M973" s="1715"/>
      <c r="N973" s="1715">
        <f t="shared" si="208"/>
        <v>616.99</v>
      </c>
      <c r="O973" s="1715">
        <v>494.14</v>
      </c>
      <c r="P973" s="1788">
        <f t="shared" si="209"/>
        <v>0.80088818295272202</v>
      </c>
      <c r="Q973" s="1715">
        <v>122.85</v>
      </c>
      <c r="R973" s="1788">
        <f t="shared" si="210"/>
        <v>0.1991118170472779</v>
      </c>
      <c r="S973" s="1775">
        <f t="shared" si="211"/>
        <v>4.9139999999999997</v>
      </c>
      <c r="T973" s="1750"/>
      <c r="U973" s="1715">
        <f t="shared" si="212"/>
        <v>0</v>
      </c>
      <c r="V973" s="1715">
        <f t="shared" si="213"/>
        <v>0</v>
      </c>
      <c r="W973" s="1715">
        <f t="shared" si="207"/>
        <v>938.91</v>
      </c>
      <c r="X973" s="1718">
        <v>938.91</v>
      </c>
      <c r="Y973" s="1729">
        <v>616744</v>
      </c>
      <c r="Z973" s="1720">
        <v>42720</v>
      </c>
      <c r="AA973" s="1778" t="s">
        <v>213</v>
      </c>
      <c r="AB973" s="1875"/>
    </row>
    <row r="974" spans="1:28" s="1713" customFormat="1" x14ac:dyDescent="0.2">
      <c r="A974" s="1801">
        <v>2016667</v>
      </c>
      <c r="B974" s="1727"/>
      <c r="C974" s="1727" t="s">
        <v>2427</v>
      </c>
      <c r="D974" s="1713" t="s">
        <v>451</v>
      </c>
      <c r="E974" s="1713">
        <v>1</v>
      </c>
      <c r="F974" s="1713">
        <v>8</v>
      </c>
      <c r="G974" s="1713">
        <v>7</v>
      </c>
      <c r="H974" s="1713">
        <v>3</v>
      </c>
      <c r="I974" s="1728">
        <v>1</v>
      </c>
      <c r="J974" s="1728">
        <v>1</v>
      </c>
      <c r="K974" s="1853"/>
      <c r="L974" s="1715">
        <v>2762.58</v>
      </c>
      <c r="M974" s="1715"/>
      <c r="N974" s="1715">
        <f>O974+Q974</f>
        <v>1829.19</v>
      </c>
      <c r="O974" s="1715">
        <v>1278.49</v>
      </c>
      <c r="P974" s="1788">
        <f>IF(N974&lt;=0,"",O974/N974)</f>
        <v>0.6989377812037022</v>
      </c>
      <c r="Q974" s="1715">
        <v>550.70000000000005</v>
      </c>
      <c r="R974" s="1788">
        <f>IF(N974&lt;=0,"",Q974/N974)</f>
        <v>0.30106221879629785</v>
      </c>
      <c r="S974" s="1775">
        <f>Q974/$S$1</f>
        <v>22.028000000000002</v>
      </c>
      <c r="T974" s="1750"/>
      <c r="U974" s="1715">
        <f>((1-I974)*O974)+((1-J974)*Q974)</f>
        <v>0</v>
      </c>
      <c r="V974" s="1715">
        <f t="shared" si="213"/>
        <v>0</v>
      </c>
      <c r="W974" s="1715">
        <f t="shared" si="207"/>
        <v>2762.58</v>
      </c>
      <c r="X974" s="1718">
        <v>2762.58</v>
      </c>
      <c r="Y974" s="1729">
        <v>616745</v>
      </c>
      <c r="Z974" s="1720">
        <v>42720</v>
      </c>
      <c r="AA974" s="1778" t="s">
        <v>213</v>
      </c>
      <c r="AB974" s="1875"/>
    </row>
    <row r="975" spans="1:28" s="1713" customFormat="1" x14ac:dyDescent="0.2">
      <c r="A975" s="1801">
        <v>2016668</v>
      </c>
      <c r="B975" s="1868"/>
      <c r="C975" s="1868" t="s">
        <v>2428</v>
      </c>
      <c r="D975" s="1869" t="s">
        <v>451</v>
      </c>
      <c r="E975" s="1869">
        <v>1</v>
      </c>
      <c r="F975" s="1869">
        <v>8</v>
      </c>
      <c r="G975" s="1869">
        <v>7</v>
      </c>
      <c r="H975" s="1869">
        <v>3</v>
      </c>
      <c r="I975" s="1870">
        <v>1</v>
      </c>
      <c r="J975" s="1870">
        <v>1</v>
      </c>
      <c r="K975" s="1881"/>
      <c r="L975" s="1871">
        <v>2762.58</v>
      </c>
      <c r="M975" s="1871"/>
      <c r="N975" s="1871">
        <f>O975+Q975</f>
        <v>1829.19</v>
      </c>
      <c r="O975" s="1871">
        <v>1278.49</v>
      </c>
      <c r="P975" s="1872">
        <f>IF(N975&lt;=0,"",O975/N975)</f>
        <v>0.6989377812037022</v>
      </c>
      <c r="Q975" s="1871">
        <v>550.70000000000005</v>
      </c>
      <c r="R975" s="1788">
        <f>IF(N975&lt;=0,"",Q975/N975)</f>
        <v>0.30106221879629785</v>
      </c>
      <c r="S975" s="1775">
        <f>Q975/$S$1</f>
        <v>22.028000000000002</v>
      </c>
      <c r="T975" s="1750"/>
      <c r="U975" s="1715">
        <f>((1-I975)*O975)+((1-J975)*Q975)</f>
        <v>0</v>
      </c>
      <c r="V975" s="1715">
        <f t="shared" si="213"/>
        <v>0</v>
      </c>
      <c r="W975" s="1715">
        <f t="shared" si="207"/>
        <v>2762.58</v>
      </c>
      <c r="X975" s="1718">
        <v>2762.58</v>
      </c>
      <c r="Y975" s="1729">
        <v>616746</v>
      </c>
      <c r="Z975" s="1720">
        <v>42720</v>
      </c>
      <c r="AA975" s="1778" t="s">
        <v>213</v>
      </c>
      <c r="AB975" s="1875"/>
    </row>
    <row r="976" spans="1:28" s="1713" customFormat="1" x14ac:dyDescent="0.2">
      <c r="A976" s="1801">
        <v>2016669</v>
      </c>
      <c r="B976" s="1868"/>
      <c r="C976" s="1868" t="s">
        <v>2433</v>
      </c>
      <c r="D976" s="1869" t="s">
        <v>68</v>
      </c>
      <c r="E976" s="1869">
        <v>0</v>
      </c>
      <c r="F976" s="1869">
        <v>0</v>
      </c>
      <c r="G976" s="1869">
        <v>0</v>
      </c>
      <c r="H976" s="1869">
        <v>0</v>
      </c>
      <c r="I976" s="1870">
        <v>1</v>
      </c>
      <c r="J976" s="1870">
        <v>1</v>
      </c>
      <c r="K976" s="1881"/>
      <c r="L976" s="1871">
        <v>62.34</v>
      </c>
      <c r="M976" s="1871"/>
      <c r="N976" s="1871">
        <f t="shared" si="208"/>
        <v>23.67</v>
      </c>
      <c r="O976" s="1871">
        <v>23.67</v>
      </c>
      <c r="P976" s="1872">
        <f t="shared" si="209"/>
        <v>1</v>
      </c>
      <c r="Q976" s="1871">
        <v>0</v>
      </c>
      <c r="R976" s="1872">
        <f t="shared" si="210"/>
        <v>0</v>
      </c>
      <c r="S976" s="1873">
        <f t="shared" si="211"/>
        <v>0</v>
      </c>
      <c r="T976" s="1874"/>
      <c r="U976" s="1871">
        <f t="shared" si="212"/>
        <v>0</v>
      </c>
      <c r="V976" s="1871">
        <f t="shared" si="213"/>
        <v>0</v>
      </c>
      <c r="W976" s="1715">
        <f t="shared" si="207"/>
        <v>62.34</v>
      </c>
      <c r="X976" s="1718">
        <v>62.34</v>
      </c>
      <c r="Y976" s="1729">
        <v>617061</v>
      </c>
      <c r="Z976" s="1720">
        <v>42772</v>
      </c>
      <c r="AA976" s="1778" t="s">
        <v>213</v>
      </c>
      <c r="AB976" s="1875"/>
    </row>
    <row r="977" spans="1:28" s="1713" customFormat="1" x14ac:dyDescent="0.2">
      <c r="A977" s="1801">
        <v>2016670</v>
      </c>
      <c r="B977" s="1727"/>
      <c r="C977" s="1727" t="s">
        <v>2434</v>
      </c>
      <c r="D977" s="1713" t="s">
        <v>68</v>
      </c>
      <c r="E977" s="1713">
        <v>0</v>
      </c>
      <c r="F977" s="1713">
        <v>0</v>
      </c>
      <c r="G977" s="1713">
        <v>0</v>
      </c>
      <c r="H977" s="1713">
        <v>0</v>
      </c>
      <c r="I977" s="1728">
        <v>1</v>
      </c>
      <c r="J977" s="1728">
        <v>1</v>
      </c>
      <c r="K977" s="1853"/>
      <c r="L977" s="1715">
        <v>37.56</v>
      </c>
      <c r="M977" s="1715"/>
      <c r="N977" s="1715">
        <f t="shared" si="208"/>
        <v>11.28</v>
      </c>
      <c r="O977" s="1715">
        <v>11.28</v>
      </c>
      <c r="P977" s="1788">
        <f t="shared" si="209"/>
        <v>1</v>
      </c>
      <c r="Q977" s="1715">
        <v>0</v>
      </c>
      <c r="R977" s="1788">
        <f t="shared" si="210"/>
        <v>0</v>
      </c>
      <c r="S977" s="1775">
        <f t="shared" si="211"/>
        <v>0</v>
      </c>
      <c r="T977" s="1750"/>
      <c r="U977" s="1715">
        <f t="shared" si="212"/>
        <v>0</v>
      </c>
      <c r="V977" s="1715">
        <f t="shared" si="213"/>
        <v>0</v>
      </c>
      <c r="W977" s="1715">
        <f t="shared" si="207"/>
        <v>37.56</v>
      </c>
      <c r="X977" s="1718">
        <v>37.56</v>
      </c>
      <c r="Y977" s="1729">
        <v>616623</v>
      </c>
      <c r="Z977" s="1720">
        <v>42692</v>
      </c>
      <c r="AA977" s="1778" t="s">
        <v>213</v>
      </c>
      <c r="AB977" s="1875"/>
    </row>
    <row r="978" spans="1:28" s="1713" customFormat="1" x14ac:dyDescent="0.2">
      <c r="A978" s="1801">
        <v>2016671</v>
      </c>
      <c r="B978" s="1727"/>
      <c r="C978" s="1727" t="s">
        <v>2435</v>
      </c>
      <c r="D978" s="1713" t="s">
        <v>793</v>
      </c>
      <c r="E978" s="1713">
        <v>0</v>
      </c>
      <c r="F978" s="1713">
        <v>0</v>
      </c>
      <c r="G978" s="1713">
        <v>0</v>
      </c>
      <c r="H978" s="1713">
        <v>0</v>
      </c>
      <c r="I978" s="1728">
        <v>1</v>
      </c>
      <c r="J978" s="1728">
        <v>1</v>
      </c>
      <c r="K978" s="1853"/>
      <c r="L978" s="1715">
        <v>76.8</v>
      </c>
      <c r="M978" s="1715"/>
      <c r="N978" s="1715">
        <f t="shared" si="208"/>
        <v>30.9</v>
      </c>
      <c r="O978" s="1715">
        <v>30.9</v>
      </c>
      <c r="P978" s="1788">
        <f t="shared" si="209"/>
        <v>1</v>
      </c>
      <c r="Q978" s="1715">
        <v>0</v>
      </c>
      <c r="R978" s="1788">
        <f t="shared" si="210"/>
        <v>0</v>
      </c>
      <c r="S978" s="1775">
        <f t="shared" si="211"/>
        <v>0</v>
      </c>
      <c r="T978" s="1750"/>
      <c r="U978" s="1715">
        <f t="shared" si="212"/>
        <v>0</v>
      </c>
      <c r="V978" s="1715">
        <f t="shared" si="213"/>
        <v>0</v>
      </c>
      <c r="W978" s="1715">
        <f t="shared" si="207"/>
        <v>76.8</v>
      </c>
      <c r="X978" s="1718">
        <v>76.8</v>
      </c>
      <c r="Y978" s="1729">
        <v>616707</v>
      </c>
      <c r="Z978" s="1720">
        <v>42704</v>
      </c>
      <c r="AA978" s="1778" t="s">
        <v>213</v>
      </c>
      <c r="AB978" s="1875"/>
    </row>
    <row r="979" spans="1:28" s="1713" customFormat="1" x14ac:dyDescent="0.2">
      <c r="A979" s="1801">
        <v>2016672</v>
      </c>
      <c r="B979" s="1727"/>
      <c r="C979" s="1727" t="s">
        <v>2438</v>
      </c>
      <c r="D979" s="1713" t="s">
        <v>489</v>
      </c>
      <c r="E979" s="1713">
        <v>1</v>
      </c>
      <c r="F979" s="1713">
        <v>6</v>
      </c>
      <c r="G979" s="1713">
        <v>6</v>
      </c>
      <c r="H979" s="1713">
        <v>0</v>
      </c>
      <c r="I979" s="1728">
        <v>1</v>
      </c>
      <c r="J979" s="1728">
        <v>1</v>
      </c>
      <c r="K979" s="1853"/>
      <c r="L979" s="1715">
        <v>1378.27</v>
      </c>
      <c r="M979" s="1715"/>
      <c r="N979" s="1715">
        <f>O979+Q979</f>
        <v>1023.05</v>
      </c>
      <c r="O979" s="1715">
        <v>723.05</v>
      </c>
      <c r="P979" s="1788">
        <f>IF(N979&lt;=0,"",O979/N979)</f>
        <v>0.70675920043008644</v>
      </c>
      <c r="Q979" s="1715">
        <v>300</v>
      </c>
      <c r="R979" s="1788">
        <f>IF(N979&lt;=0,"",Q979/N979)</f>
        <v>0.2932407995699135</v>
      </c>
      <c r="S979" s="1775">
        <f>Q979/$S$1</f>
        <v>12</v>
      </c>
      <c r="T979" s="1750"/>
      <c r="U979" s="1715">
        <f>((1-I979)*O979)+((1-J979)*Q979)</f>
        <v>0</v>
      </c>
      <c r="V979" s="1715">
        <f>L979-W979</f>
        <v>0</v>
      </c>
      <c r="W979" s="1715">
        <f>X979+AC979+AH979+AM979+AO979+AR979</f>
        <v>1378.27</v>
      </c>
      <c r="X979" s="1718">
        <v>1378.27</v>
      </c>
      <c r="Y979" s="1729">
        <v>616704</v>
      </c>
      <c r="Z979" s="1720">
        <v>42702</v>
      </c>
      <c r="AA979" s="1778" t="s">
        <v>213</v>
      </c>
      <c r="AB979" s="1875"/>
    </row>
    <row r="980" spans="1:28" s="1713" customFormat="1" x14ac:dyDescent="0.2">
      <c r="A980" s="1801">
        <v>2016673</v>
      </c>
      <c r="B980" s="1727"/>
      <c r="C980" s="1727" t="s">
        <v>2440</v>
      </c>
      <c r="D980" s="1713" t="s">
        <v>68</v>
      </c>
      <c r="E980" s="1713">
        <v>1</v>
      </c>
      <c r="F980" s="1713">
        <v>11</v>
      </c>
      <c r="G980" s="1713">
        <v>4</v>
      </c>
      <c r="H980" s="1713">
        <v>12</v>
      </c>
      <c r="I980" s="1728">
        <v>1</v>
      </c>
      <c r="J980" s="1728">
        <v>1</v>
      </c>
      <c r="K980" s="1853"/>
      <c r="L980" s="1715">
        <v>10578.33</v>
      </c>
      <c r="M980" s="1715"/>
      <c r="N980" s="1715">
        <f t="shared" si="208"/>
        <v>0</v>
      </c>
      <c r="O980" s="1715">
        <v>0</v>
      </c>
      <c r="P980" s="1788" t="str">
        <f t="shared" si="209"/>
        <v/>
      </c>
      <c r="Q980" s="1715">
        <v>0</v>
      </c>
      <c r="R980" s="1788" t="str">
        <f t="shared" si="210"/>
        <v/>
      </c>
      <c r="S980" s="1775">
        <f t="shared" si="211"/>
        <v>0</v>
      </c>
      <c r="T980" s="1750"/>
      <c r="U980" s="1715">
        <f t="shared" si="212"/>
        <v>0</v>
      </c>
      <c r="V980" s="1715">
        <f t="shared" si="213"/>
        <v>0</v>
      </c>
      <c r="W980" s="1715">
        <f t="shared" si="207"/>
        <v>10578.33</v>
      </c>
      <c r="X980" s="1718">
        <v>10578.33</v>
      </c>
      <c r="Y980" s="1729">
        <v>616603</v>
      </c>
      <c r="Z980" s="1720">
        <v>42685</v>
      </c>
      <c r="AA980" s="1778" t="s">
        <v>213</v>
      </c>
      <c r="AB980" s="1875"/>
    </row>
    <row r="981" spans="1:28" s="1713" customFormat="1" x14ac:dyDescent="0.2">
      <c r="A981" s="1801">
        <v>2016674</v>
      </c>
      <c r="B981" s="1727"/>
      <c r="C981" s="1727" t="s">
        <v>2445</v>
      </c>
      <c r="D981" s="1713" t="s">
        <v>68</v>
      </c>
      <c r="E981" s="1713">
        <v>0</v>
      </c>
      <c r="F981" s="1713">
        <v>0</v>
      </c>
      <c r="G981" s="1713">
        <v>0</v>
      </c>
      <c r="H981" s="1713">
        <v>0</v>
      </c>
      <c r="I981" s="1728">
        <v>1</v>
      </c>
      <c r="J981" s="1728">
        <v>1</v>
      </c>
      <c r="K981" s="1853"/>
      <c r="L981" s="1715">
        <v>92.44</v>
      </c>
      <c r="M981" s="1715"/>
      <c r="N981" s="1715">
        <f t="shared" si="208"/>
        <v>55</v>
      </c>
      <c r="O981" s="1715">
        <v>55</v>
      </c>
      <c r="P981" s="1788">
        <f t="shared" si="209"/>
        <v>1</v>
      </c>
      <c r="Q981" s="1715">
        <v>0</v>
      </c>
      <c r="R981" s="1788">
        <f t="shared" si="210"/>
        <v>0</v>
      </c>
      <c r="S981" s="1775">
        <f t="shared" si="211"/>
        <v>0</v>
      </c>
      <c r="T981" s="1750"/>
      <c r="U981" s="1715">
        <f t="shared" si="212"/>
        <v>0</v>
      </c>
      <c r="V981" s="1715">
        <f t="shared" si="213"/>
        <v>0</v>
      </c>
      <c r="W981" s="1715">
        <f t="shared" si="207"/>
        <v>92.44</v>
      </c>
      <c r="X981" s="1718">
        <v>92.44</v>
      </c>
      <c r="Y981" s="1729">
        <v>616654</v>
      </c>
      <c r="Z981" s="1720">
        <v>42702</v>
      </c>
      <c r="AA981" s="1778" t="s">
        <v>213</v>
      </c>
      <c r="AB981" s="1875"/>
    </row>
    <row r="982" spans="1:28" s="1713" customFormat="1" x14ac:dyDescent="0.2">
      <c r="A982" s="1801">
        <v>2016676</v>
      </c>
      <c r="B982" s="1727"/>
      <c r="C982" s="1727" t="s">
        <v>2453</v>
      </c>
      <c r="D982" s="1713" t="s">
        <v>68</v>
      </c>
      <c r="E982" s="1713">
        <v>0</v>
      </c>
      <c r="F982" s="1713">
        <v>0</v>
      </c>
      <c r="G982" s="1713">
        <v>0</v>
      </c>
      <c r="H982" s="1713">
        <v>0</v>
      </c>
      <c r="I982" s="1728">
        <v>1</v>
      </c>
      <c r="J982" s="1728">
        <v>1</v>
      </c>
      <c r="K982" s="1853"/>
      <c r="L982" s="1715">
        <v>44.26</v>
      </c>
      <c r="M982" s="1715"/>
      <c r="N982" s="1715">
        <f t="shared" si="208"/>
        <v>31.42</v>
      </c>
      <c r="O982" s="1715">
        <v>6.42</v>
      </c>
      <c r="P982" s="1788">
        <f t="shared" si="209"/>
        <v>0.20432845321451304</v>
      </c>
      <c r="Q982" s="1715">
        <v>25</v>
      </c>
      <c r="R982" s="1788">
        <f t="shared" si="210"/>
        <v>0.79567154678548691</v>
      </c>
      <c r="S982" s="1775">
        <f t="shared" si="211"/>
        <v>1</v>
      </c>
      <c r="T982" s="1750"/>
      <c r="U982" s="1715">
        <f t="shared" si="212"/>
        <v>0</v>
      </c>
      <c r="V982" s="1715">
        <f t="shared" si="213"/>
        <v>0</v>
      </c>
      <c r="W982" s="1715">
        <f t="shared" si="207"/>
        <v>44.26</v>
      </c>
      <c r="X982" s="1718">
        <v>44.26</v>
      </c>
      <c r="Y982" s="1729">
        <v>616624</v>
      </c>
      <c r="Z982" s="1720">
        <v>42692</v>
      </c>
      <c r="AA982" s="1778" t="s">
        <v>213</v>
      </c>
      <c r="AB982" s="1875"/>
    </row>
    <row r="983" spans="1:28" s="1713" customFormat="1" x14ac:dyDescent="0.2">
      <c r="A983" s="1801">
        <v>2016677</v>
      </c>
      <c r="B983" s="1727"/>
      <c r="C983" s="1727" t="s">
        <v>2454</v>
      </c>
      <c r="D983" s="1713" t="s">
        <v>489</v>
      </c>
      <c r="E983" s="1713">
        <v>1</v>
      </c>
      <c r="F983" s="1713">
        <v>9</v>
      </c>
      <c r="G983" s="1713">
        <v>5</v>
      </c>
      <c r="H983" s="1713">
        <v>3</v>
      </c>
      <c r="I983" s="1728">
        <v>1</v>
      </c>
      <c r="J983" s="1728">
        <v>1</v>
      </c>
      <c r="K983" s="1853"/>
      <c r="L983" s="1715">
        <v>3423.18</v>
      </c>
      <c r="M983" s="1715"/>
      <c r="N983" s="1715">
        <f t="shared" si="208"/>
        <v>2528.83</v>
      </c>
      <c r="O983" s="1715">
        <v>1837.98</v>
      </c>
      <c r="P983" s="1788">
        <f t="shared" si="209"/>
        <v>0.72681042221106207</v>
      </c>
      <c r="Q983" s="1715">
        <v>690.85</v>
      </c>
      <c r="R983" s="1788">
        <f t="shared" si="210"/>
        <v>0.27318957778893799</v>
      </c>
      <c r="S983" s="1775">
        <f t="shared" si="211"/>
        <v>27.634</v>
      </c>
      <c r="T983" s="1750"/>
      <c r="U983" s="1715">
        <f t="shared" si="212"/>
        <v>0</v>
      </c>
      <c r="V983" s="1715">
        <f t="shared" si="213"/>
        <v>0</v>
      </c>
      <c r="W983" s="1715">
        <f t="shared" si="207"/>
        <v>3423.18</v>
      </c>
      <c r="X983" s="1718">
        <v>3423.18</v>
      </c>
      <c r="Y983" s="1729">
        <v>616750</v>
      </c>
      <c r="Z983" s="1720">
        <v>42720</v>
      </c>
      <c r="AA983" s="1778" t="s">
        <v>213</v>
      </c>
      <c r="AB983" s="1875"/>
    </row>
    <row r="984" spans="1:28" s="1713" customFormat="1" x14ac:dyDescent="0.2">
      <c r="A984" s="1801">
        <v>2016678</v>
      </c>
      <c r="B984" s="1727"/>
      <c r="C984" s="1727" t="s">
        <v>2455</v>
      </c>
      <c r="D984" s="1713" t="s">
        <v>489</v>
      </c>
      <c r="E984" s="1713">
        <v>1</v>
      </c>
      <c r="F984" s="1713">
        <v>4</v>
      </c>
      <c r="G984" s="1713">
        <v>1</v>
      </c>
      <c r="H984" s="1713">
        <v>3</v>
      </c>
      <c r="I984" s="1728">
        <v>1</v>
      </c>
      <c r="J984" s="1728">
        <v>1</v>
      </c>
      <c r="K984" s="1853"/>
      <c r="L984" s="1715">
        <v>1570.76</v>
      </c>
      <c r="M984" s="1715"/>
      <c r="N984" s="1715">
        <f t="shared" si="208"/>
        <v>1160.21</v>
      </c>
      <c r="O984" s="1715">
        <v>861.52</v>
      </c>
      <c r="P984" s="1788">
        <f t="shared" si="209"/>
        <v>0.74255522707096122</v>
      </c>
      <c r="Q984" s="1715">
        <v>298.69</v>
      </c>
      <c r="R984" s="1788">
        <f t="shared" si="210"/>
        <v>0.25744477292903872</v>
      </c>
      <c r="S984" s="1775">
        <f t="shared" si="211"/>
        <v>11.9476</v>
      </c>
      <c r="T984" s="1750"/>
      <c r="U984" s="1715">
        <f t="shared" si="212"/>
        <v>0</v>
      </c>
      <c r="V984" s="1715">
        <f t="shared" si="213"/>
        <v>0</v>
      </c>
      <c r="W984" s="1715">
        <f t="shared" si="207"/>
        <v>1570.76</v>
      </c>
      <c r="X984" s="1718">
        <v>1570.76</v>
      </c>
      <c r="Y984" s="1729">
        <v>616751</v>
      </c>
      <c r="Z984" s="1720">
        <v>42720</v>
      </c>
      <c r="AA984" s="1778" t="s">
        <v>213</v>
      </c>
      <c r="AB984" s="1875"/>
    </row>
    <row r="985" spans="1:28" s="1713" customFormat="1" x14ac:dyDescent="0.2">
      <c r="A985" s="1801">
        <v>2016679</v>
      </c>
      <c r="B985" s="1727"/>
      <c r="C985" s="1727" t="s">
        <v>2456</v>
      </c>
      <c r="D985" s="1713" t="s">
        <v>489</v>
      </c>
      <c r="E985" s="1890">
        <v>1</v>
      </c>
      <c r="F985" s="1891">
        <v>8</v>
      </c>
      <c r="G985" s="1891">
        <v>3</v>
      </c>
      <c r="H985" s="1891">
        <v>4</v>
      </c>
      <c r="I985" s="1728">
        <v>1</v>
      </c>
      <c r="J985" s="1728">
        <v>1</v>
      </c>
      <c r="K985" s="1853"/>
      <c r="L985" s="1715">
        <v>2973.37</v>
      </c>
      <c r="M985" s="1715"/>
      <c r="N985" s="1715">
        <f t="shared" si="208"/>
        <v>2192.2200000000003</v>
      </c>
      <c r="O985" s="1715">
        <v>1652.22</v>
      </c>
      <c r="P985" s="1788">
        <f t="shared" si="209"/>
        <v>0.75367435750061573</v>
      </c>
      <c r="Q985" s="1715">
        <v>540</v>
      </c>
      <c r="R985" s="1788">
        <f t="shared" si="210"/>
        <v>0.24632564249938416</v>
      </c>
      <c r="S985" s="1775">
        <f t="shared" si="211"/>
        <v>21.6</v>
      </c>
      <c r="T985" s="1750"/>
      <c r="U985" s="1715">
        <f t="shared" si="212"/>
        <v>0</v>
      </c>
      <c r="V985" s="1715">
        <f t="shared" si="213"/>
        <v>0</v>
      </c>
      <c r="W985" s="1715">
        <f t="shared" si="207"/>
        <v>2973.37</v>
      </c>
      <c r="X985" s="1718">
        <v>2973.37</v>
      </c>
      <c r="Y985" s="1729">
        <v>616752</v>
      </c>
      <c r="Z985" s="1720">
        <v>42720</v>
      </c>
      <c r="AA985" s="1778" t="s">
        <v>213</v>
      </c>
      <c r="AB985" s="1875"/>
    </row>
    <row r="986" spans="1:28" s="1713" customFormat="1" x14ac:dyDescent="0.2">
      <c r="A986" s="1801">
        <v>2016680</v>
      </c>
      <c r="B986" s="1727"/>
      <c r="C986" s="1727" t="s">
        <v>2457</v>
      </c>
      <c r="D986" s="1713" t="s">
        <v>489</v>
      </c>
      <c r="E986" s="1890">
        <v>1</v>
      </c>
      <c r="F986" s="1891">
        <v>8</v>
      </c>
      <c r="G986" s="1891">
        <v>5</v>
      </c>
      <c r="H986" s="1891">
        <v>3</v>
      </c>
      <c r="I986" s="1728">
        <v>1</v>
      </c>
      <c r="J986" s="1728">
        <v>1</v>
      </c>
      <c r="K986" s="1853"/>
      <c r="L986" s="1715">
        <v>2510.25</v>
      </c>
      <c r="M986" s="1715"/>
      <c r="N986" s="1715">
        <f t="shared" si="208"/>
        <v>1845.31</v>
      </c>
      <c r="O986" s="1715">
        <v>1366</v>
      </c>
      <c r="P986" s="1788">
        <f t="shared" si="209"/>
        <v>0.74025502490096518</v>
      </c>
      <c r="Q986" s="1715">
        <v>479.31</v>
      </c>
      <c r="R986" s="1788">
        <f t="shared" si="210"/>
        <v>0.25974497509903488</v>
      </c>
      <c r="S986" s="1775">
        <f t="shared" si="211"/>
        <v>19.1724</v>
      </c>
      <c r="T986" s="1750"/>
      <c r="U986" s="1715">
        <f t="shared" si="212"/>
        <v>0</v>
      </c>
      <c r="V986" s="1715">
        <f t="shared" si="213"/>
        <v>0</v>
      </c>
      <c r="W986" s="1715">
        <f t="shared" si="207"/>
        <v>2510.25</v>
      </c>
      <c r="X986" s="1718">
        <v>2510.25</v>
      </c>
      <c r="Y986" s="1729">
        <v>616753</v>
      </c>
      <c r="Z986" s="1720">
        <v>42720</v>
      </c>
      <c r="AA986" s="1778" t="s">
        <v>213</v>
      </c>
      <c r="AB986" s="1875"/>
    </row>
    <row r="987" spans="1:28" s="1713" customFormat="1" x14ac:dyDescent="0.2">
      <c r="A987" s="1801">
        <v>2016681</v>
      </c>
      <c r="B987" s="1727"/>
      <c r="C987" s="1727" t="s">
        <v>2458</v>
      </c>
      <c r="D987" s="1713" t="s">
        <v>489</v>
      </c>
      <c r="E987" s="1713">
        <v>1</v>
      </c>
      <c r="F987" s="1713">
        <v>9</v>
      </c>
      <c r="G987" s="1713">
        <v>5</v>
      </c>
      <c r="H987" s="1713">
        <v>4</v>
      </c>
      <c r="I987" s="1728">
        <v>1</v>
      </c>
      <c r="J987" s="1728">
        <v>1</v>
      </c>
      <c r="K987" s="1853"/>
      <c r="L987" s="1715">
        <v>3360.86</v>
      </c>
      <c r="M987" s="1715"/>
      <c r="N987" s="1715">
        <f t="shared" si="208"/>
        <v>2480.61</v>
      </c>
      <c r="O987" s="1715">
        <v>1869.17</v>
      </c>
      <c r="P987" s="1788">
        <f t="shared" si="209"/>
        <v>0.75351224094073632</v>
      </c>
      <c r="Q987" s="1715">
        <v>611.44000000000005</v>
      </c>
      <c r="R987" s="1788">
        <f t="shared" si="210"/>
        <v>0.24648775905926365</v>
      </c>
      <c r="S987" s="1775">
        <f t="shared" si="211"/>
        <v>24.457600000000003</v>
      </c>
      <c r="T987" s="1750"/>
      <c r="U987" s="1715">
        <f t="shared" si="212"/>
        <v>0</v>
      </c>
      <c r="V987" s="1715">
        <f t="shared" si="213"/>
        <v>0</v>
      </c>
      <c r="W987" s="1715">
        <f t="shared" si="207"/>
        <v>3360.86</v>
      </c>
      <c r="X987" s="1718">
        <v>3360.86</v>
      </c>
      <c r="Y987" s="1729">
        <v>616754</v>
      </c>
      <c r="Z987" s="1720">
        <v>42720</v>
      </c>
      <c r="AA987" s="1778" t="s">
        <v>213</v>
      </c>
      <c r="AB987" s="1875"/>
    </row>
    <row r="988" spans="1:28" s="1713" customFormat="1" x14ac:dyDescent="0.2">
      <c r="A988" s="1801" t="s">
        <v>2461</v>
      </c>
      <c r="B988" s="1727"/>
      <c r="C988" s="1727" t="s">
        <v>2459</v>
      </c>
      <c r="D988" s="1713" t="s">
        <v>489</v>
      </c>
      <c r="E988" s="1892">
        <v>1</v>
      </c>
      <c r="F988" s="1893">
        <v>8</v>
      </c>
      <c r="G988" s="1893">
        <v>4</v>
      </c>
      <c r="H988" s="1893">
        <v>3</v>
      </c>
      <c r="I988" s="1728">
        <v>1</v>
      </c>
      <c r="J988" s="1728">
        <v>1</v>
      </c>
      <c r="K988" s="1853"/>
      <c r="L988" s="1715">
        <v>3314.87</v>
      </c>
      <c r="M988" s="1715"/>
      <c r="N988" s="1715">
        <f t="shared" si="208"/>
        <v>2571.2399999999998</v>
      </c>
      <c r="O988" s="1715">
        <v>2019.68</v>
      </c>
      <c r="P988" s="1788">
        <f t="shared" si="209"/>
        <v>0.78548871361677641</v>
      </c>
      <c r="Q988" s="1715">
        <v>551.55999999999995</v>
      </c>
      <c r="R988" s="1788">
        <f t="shared" si="210"/>
        <v>0.21451128638322364</v>
      </c>
      <c r="S988" s="1775">
        <f t="shared" si="211"/>
        <v>22.062399999999997</v>
      </c>
      <c r="T988" s="1750"/>
      <c r="U988" s="1715">
        <f t="shared" si="212"/>
        <v>0</v>
      </c>
      <c r="V988" s="1715">
        <f t="shared" si="213"/>
        <v>0</v>
      </c>
      <c r="W988" s="1715">
        <f t="shared" si="207"/>
        <v>3314.87</v>
      </c>
      <c r="X988" s="1718">
        <v>3314.87</v>
      </c>
      <c r="Y988" s="1729">
        <v>616755</v>
      </c>
      <c r="Z988" s="1720">
        <v>42720</v>
      </c>
      <c r="AA988" s="1778" t="s">
        <v>213</v>
      </c>
      <c r="AB988" s="1875"/>
    </row>
    <row r="989" spans="1:28" s="1713" customFormat="1" x14ac:dyDescent="0.2">
      <c r="A989" s="1801" t="s">
        <v>2595</v>
      </c>
      <c r="B989" s="1727"/>
      <c r="C989" s="1727" t="s">
        <v>2460</v>
      </c>
      <c r="D989" s="1713" t="s">
        <v>489</v>
      </c>
      <c r="E989" s="1713">
        <v>1</v>
      </c>
      <c r="F989" s="1713">
        <v>1</v>
      </c>
      <c r="G989" s="1713">
        <v>0</v>
      </c>
      <c r="H989" s="1713">
        <v>1</v>
      </c>
      <c r="I989" s="1728">
        <v>1</v>
      </c>
      <c r="J989" s="1728">
        <v>1</v>
      </c>
      <c r="K989" s="1853"/>
      <c r="L989" s="1715">
        <v>508.37</v>
      </c>
      <c r="M989" s="1715"/>
      <c r="N989" s="1715">
        <f t="shared" si="208"/>
        <v>375.41999999999996</v>
      </c>
      <c r="O989" s="1715">
        <v>278.02</v>
      </c>
      <c r="P989" s="1788">
        <f t="shared" si="209"/>
        <v>0.7405572425550051</v>
      </c>
      <c r="Q989" s="1715">
        <v>97.4</v>
      </c>
      <c r="R989" s="1788">
        <f t="shared" si="210"/>
        <v>0.25944275744499501</v>
      </c>
      <c r="S989" s="1775">
        <f t="shared" si="211"/>
        <v>3.8960000000000004</v>
      </c>
      <c r="T989" s="1750"/>
      <c r="U989" s="1715">
        <f t="shared" si="212"/>
        <v>0</v>
      </c>
      <c r="V989" s="1715">
        <f t="shared" si="213"/>
        <v>0</v>
      </c>
      <c r="W989" s="1715">
        <f t="shared" si="207"/>
        <v>508.37</v>
      </c>
      <c r="X989" s="1718">
        <v>508.37</v>
      </c>
      <c r="Y989" s="1729">
        <v>616756</v>
      </c>
      <c r="Z989" s="1720">
        <v>42720</v>
      </c>
      <c r="AA989" s="1778" t="s">
        <v>213</v>
      </c>
      <c r="AB989" s="1875"/>
    </row>
    <row r="990" spans="1:28" s="1713" customFormat="1" x14ac:dyDescent="0.2">
      <c r="A990" s="1801" t="s">
        <v>2599</v>
      </c>
      <c r="B990" s="1727"/>
      <c r="C990" s="1727" t="s">
        <v>2462</v>
      </c>
      <c r="D990" s="1713" t="s">
        <v>489</v>
      </c>
      <c r="E990" s="1713">
        <v>1</v>
      </c>
      <c r="F990" s="1713">
        <v>7</v>
      </c>
      <c r="G990" s="1713">
        <v>2</v>
      </c>
      <c r="H990" s="1713">
        <v>3</v>
      </c>
      <c r="I990" s="1728">
        <v>1</v>
      </c>
      <c r="J990" s="1728">
        <v>1</v>
      </c>
      <c r="K990" s="1853"/>
      <c r="L990" s="1715">
        <v>3086.35</v>
      </c>
      <c r="M990" s="1715"/>
      <c r="N990" s="1715">
        <f t="shared" si="208"/>
        <v>2389.4</v>
      </c>
      <c r="O990" s="1715">
        <v>1925.32</v>
      </c>
      <c r="P990" s="1788">
        <f t="shared" si="209"/>
        <v>0.80577550849585666</v>
      </c>
      <c r="Q990" s="1715">
        <v>464.08</v>
      </c>
      <c r="R990" s="1788">
        <f t="shared" si="210"/>
        <v>0.19422449150414328</v>
      </c>
      <c r="S990" s="1775">
        <f t="shared" si="211"/>
        <v>18.563199999999998</v>
      </c>
      <c r="T990" s="1750"/>
      <c r="U990" s="1715">
        <f t="shared" si="212"/>
        <v>0</v>
      </c>
      <c r="V990" s="1715">
        <f t="shared" si="213"/>
        <v>0</v>
      </c>
      <c r="W990" s="1715">
        <f t="shared" si="207"/>
        <v>3086.35</v>
      </c>
      <c r="X990" s="1718">
        <v>3086.35</v>
      </c>
      <c r="Y990" s="1729">
        <v>616757</v>
      </c>
      <c r="Z990" s="1720">
        <v>42720</v>
      </c>
      <c r="AA990" s="1778" t="s">
        <v>213</v>
      </c>
      <c r="AB990" s="1875"/>
    </row>
    <row r="991" spans="1:28" s="1713" customFormat="1" x14ac:dyDescent="0.2">
      <c r="A991" s="1801" t="s">
        <v>2600</v>
      </c>
      <c r="B991" s="1727"/>
      <c r="C991" s="1727" t="s">
        <v>2463</v>
      </c>
      <c r="D991" s="1713" t="s">
        <v>489</v>
      </c>
      <c r="E991" s="1713">
        <v>1</v>
      </c>
      <c r="F991" s="1713">
        <v>1</v>
      </c>
      <c r="G991" s="1713">
        <v>0</v>
      </c>
      <c r="H991" s="1713">
        <v>1</v>
      </c>
      <c r="I991" s="1728">
        <v>1</v>
      </c>
      <c r="J991" s="1728">
        <v>1</v>
      </c>
      <c r="K991" s="1853"/>
      <c r="L991" s="1715">
        <v>502.39</v>
      </c>
      <c r="M991" s="1715"/>
      <c r="N991" s="1715">
        <f>O991+Q991</f>
        <v>375.41999999999996</v>
      </c>
      <c r="O991" s="1715">
        <v>278.02</v>
      </c>
      <c r="P991" s="1788">
        <f>IF(N991&lt;=0,"",O991/N991)</f>
        <v>0.7405572425550051</v>
      </c>
      <c r="Q991" s="1715">
        <v>97.4</v>
      </c>
      <c r="R991" s="1788">
        <f>IF(N991&lt;=0,"",Q991/N991)</f>
        <v>0.25944275744499501</v>
      </c>
      <c r="S991" s="1775">
        <f>Q991/$S$1</f>
        <v>3.8960000000000004</v>
      </c>
      <c r="T991" s="1750"/>
      <c r="U991" s="1715">
        <f t="shared" si="212"/>
        <v>0</v>
      </c>
      <c r="V991" s="1715">
        <f t="shared" si="213"/>
        <v>0</v>
      </c>
      <c r="W991" s="1715">
        <f t="shared" si="207"/>
        <v>502.39</v>
      </c>
      <c r="X991" s="1718">
        <v>502.39</v>
      </c>
      <c r="Y991" s="1729">
        <v>616758</v>
      </c>
      <c r="Z991" s="1720">
        <v>42720</v>
      </c>
      <c r="AA991" s="1778" t="s">
        <v>213</v>
      </c>
      <c r="AB991" s="1875"/>
    </row>
    <row r="992" spans="1:28" s="1713" customFormat="1" x14ac:dyDescent="0.2">
      <c r="A992" s="1801" t="s">
        <v>2597</v>
      </c>
      <c r="B992" s="1727"/>
      <c r="C992" s="1727" t="s">
        <v>2464</v>
      </c>
      <c r="D992" s="1713" t="s">
        <v>489</v>
      </c>
      <c r="E992" s="1892">
        <v>1</v>
      </c>
      <c r="F992" s="1893">
        <v>8</v>
      </c>
      <c r="G992" s="1893">
        <v>4</v>
      </c>
      <c r="H992" s="1893">
        <v>3</v>
      </c>
      <c r="I992" s="1728">
        <v>1</v>
      </c>
      <c r="J992" s="1728">
        <v>1</v>
      </c>
      <c r="K992" s="1853"/>
      <c r="L992" s="1715">
        <v>3440.14</v>
      </c>
      <c r="M992" s="1715"/>
      <c r="N992" s="1715">
        <f t="shared" si="208"/>
        <v>2666.89</v>
      </c>
      <c r="O992" s="1715">
        <v>2113.08</v>
      </c>
      <c r="P992" s="1788">
        <f t="shared" si="209"/>
        <v>0.79233864163876278</v>
      </c>
      <c r="Q992" s="1715">
        <v>553.80999999999995</v>
      </c>
      <c r="R992" s="1788">
        <f t="shared" si="210"/>
        <v>0.20766135836123722</v>
      </c>
      <c r="S992" s="1775">
        <f t="shared" si="211"/>
        <v>22.152399999999997</v>
      </c>
      <c r="T992" s="1750"/>
      <c r="U992" s="1715">
        <f t="shared" si="212"/>
        <v>0</v>
      </c>
      <c r="V992" s="1715">
        <f t="shared" si="213"/>
        <v>0</v>
      </c>
      <c r="W992" s="1715">
        <f t="shared" si="207"/>
        <v>3440.14</v>
      </c>
      <c r="X992" s="1718">
        <v>3440.14</v>
      </c>
      <c r="Y992" s="1729">
        <v>616759</v>
      </c>
      <c r="Z992" s="1720">
        <v>42720</v>
      </c>
      <c r="AA992" s="1778" t="s">
        <v>213</v>
      </c>
      <c r="AB992" s="1875"/>
    </row>
    <row r="993" spans="1:28" s="1713" customFormat="1" x14ac:dyDescent="0.2">
      <c r="A993" s="1801" t="s">
        <v>2598</v>
      </c>
      <c r="B993" s="1727"/>
      <c r="C993" s="1727" t="s">
        <v>2465</v>
      </c>
      <c r="D993" s="1713" t="s">
        <v>489</v>
      </c>
      <c r="E993" s="1713">
        <v>1</v>
      </c>
      <c r="F993" s="1713">
        <v>1</v>
      </c>
      <c r="G993" s="1713">
        <v>0</v>
      </c>
      <c r="H993" s="1713">
        <v>1</v>
      </c>
      <c r="I993" s="1728">
        <v>1</v>
      </c>
      <c r="J993" s="1728">
        <v>1</v>
      </c>
      <c r="K993" s="1853"/>
      <c r="L993" s="1715">
        <v>502.39</v>
      </c>
      <c r="M993" s="1715"/>
      <c r="N993" s="1715">
        <f>O993+Q993</f>
        <v>375.41999999999996</v>
      </c>
      <c r="O993" s="1715">
        <v>278.02</v>
      </c>
      <c r="P993" s="1788">
        <f>IF(N993&lt;=0,"",O993/N993)</f>
        <v>0.7405572425550051</v>
      </c>
      <c r="Q993" s="1715">
        <v>97.4</v>
      </c>
      <c r="R993" s="1788">
        <f>IF(N993&lt;=0,"",Q993/N993)</f>
        <v>0.25944275744499501</v>
      </c>
      <c r="S993" s="1775">
        <f>Q993/$S$1</f>
        <v>3.8960000000000004</v>
      </c>
      <c r="T993" s="1750"/>
      <c r="U993" s="1715">
        <f t="shared" si="212"/>
        <v>0</v>
      </c>
      <c r="V993" s="1715">
        <f t="shared" si="213"/>
        <v>0</v>
      </c>
      <c r="W993" s="1715">
        <f t="shared" si="207"/>
        <v>502.39</v>
      </c>
      <c r="X993" s="1718">
        <v>502.39</v>
      </c>
      <c r="Y993" s="1729">
        <v>616760</v>
      </c>
      <c r="Z993" s="1720">
        <v>42720</v>
      </c>
      <c r="AA993" s="1778" t="s">
        <v>213</v>
      </c>
      <c r="AB993" s="1875"/>
    </row>
    <row r="994" spans="1:28" s="1713" customFormat="1" x14ac:dyDescent="0.2">
      <c r="A994" s="1801" t="s">
        <v>2488</v>
      </c>
      <c r="B994" s="1727"/>
      <c r="C994" s="1727" t="s">
        <v>2466</v>
      </c>
      <c r="D994" s="1713" t="s">
        <v>489</v>
      </c>
      <c r="E994" s="1713">
        <v>1</v>
      </c>
      <c r="F994" s="1713">
        <v>13</v>
      </c>
      <c r="G994" s="1713">
        <v>0</v>
      </c>
      <c r="H994" s="1713">
        <v>0</v>
      </c>
      <c r="I994" s="1728">
        <v>1</v>
      </c>
      <c r="J994" s="1728">
        <v>1</v>
      </c>
      <c r="K994" s="1853"/>
      <c r="L994" s="1715">
        <v>1437.15</v>
      </c>
      <c r="M994" s="1715"/>
      <c r="N994" s="1715">
        <f t="shared" si="208"/>
        <v>1003.76</v>
      </c>
      <c r="O994" s="1715">
        <v>748.7</v>
      </c>
      <c r="P994" s="1788">
        <f t="shared" si="209"/>
        <v>0.74589543317127605</v>
      </c>
      <c r="Q994" s="1715">
        <v>255.06</v>
      </c>
      <c r="R994" s="1788">
        <f t="shared" si="210"/>
        <v>0.25410456682872401</v>
      </c>
      <c r="S994" s="1775">
        <f t="shared" si="211"/>
        <v>10.202400000000001</v>
      </c>
      <c r="T994" s="1750"/>
      <c r="U994" s="1715">
        <f t="shared" si="212"/>
        <v>0</v>
      </c>
      <c r="V994" s="1715">
        <f t="shared" si="213"/>
        <v>0</v>
      </c>
      <c r="W994" s="1715">
        <f t="shared" si="207"/>
        <v>1437.15</v>
      </c>
      <c r="X994" s="1718">
        <v>1437.15</v>
      </c>
      <c r="Y994" s="1729">
        <v>616761</v>
      </c>
      <c r="Z994" s="1720">
        <v>42720</v>
      </c>
      <c r="AA994" s="1778" t="s">
        <v>213</v>
      </c>
      <c r="AB994" s="1875"/>
    </row>
    <row r="995" spans="1:28" s="1713" customFormat="1" x14ac:dyDescent="0.2">
      <c r="A995" s="1801" t="s">
        <v>2489</v>
      </c>
      <c r="B995" s="1727"/>
      <c r="C995" s="1727" t="s">
        <v>2467</v>
      </c>
      <c r="D995" s="1713" t="s">
        <v>489</v>
      </c>
      <c r="E995" s="1713">
        <v>1</v>
      </c>
      <c r="F995" s="1713">
        <v>14</v>
      </c>
      <c r="G995" s="1713">
        <v>0</v>
      </c>
      <c r="H995" s="1713">
        <v>0</v>
      </c>
      <c r="I995" s="1728">
        <v>1</v>
      </c>
      <c r="J995" s="1728">
        <v>1</v>
      </c>
      <c r="K995" s="1853"/>
      <c r="L995" s="1715">
        <v>1540.12</v>
      </c>
      <c r="M995" s="1715"/>
      <c r="N995" s="1715">
        <f t="shared" si="208"/>
        <v>1075.81</v>
      </c>
      <c r="O995" s="1715">
        <v>801.13</v>
      </c>
      <c r="P995" s="1788">
        <f t="shared" si="209"/>
        <v>0.74467610451659683</v>
      </c>
      <c r="Q995" s="1715">
        <v>274.68</v>
      </c>
      <c r="R995" s="1788">
        <f t="shared" si="210"/>
        <v>0.25532389548340323</v>
      </c>
      <c r="S995" s="1775">
        <f t="shared" si="211"/>
        <v>10.9872</v>
      </c>
      <c r="T995" s="1750"/>
      <c r="U995" s="1715">
        <f t="shared" si="212"/>
        <v>0</v>
      </c>
      <c r="V995" s="1715">
        <f t="shared" si="213"/>
        <v>0</v>
      </c>
      <c r="W995" s="1715">
        <f t="shared" si="207"/>
        <v>1540.12</v>
      </c>
      <c r="X995" s="1718">
        <v>1540.12</v>
      </c>
      <c r="Y995" s="1729">
        <v>616762</v>
      </c>
      <c r="Z995" s="1720">
        <v>42720</v>
      </c>
      <c r="AA995" s="1778" t="s">
        <v>213</v>
      </c>
      <c r="AB995" s="1875"/>
    </row>
    <row r="996" spans="1:28" s="1713" customFormat="1" x14ac:dyDescent="0.2">
      <c r="A996" s="1801">
        <v>2016684</v>
      </c>
      <c r="B996" s="1727"/>
      <c r="C996" s="1727">
        <v>568117</v>
      </c>
      <c r="D996" s="1713" t="s">
        <v>68</v>
      </c>
      <c r="E996" s="1713">
        <v>1</v>
      </c>
      <c r="F996" s="1713">
        <v>8</v>
      </c>
      <c r="G996" s="1713">
        <v>5</v>
      </c>
      <c r="H996" s="1713">
        <v>5</v>
      </c>
      <c r="I996" s="1728">
        <v>1</v>
      </c>
      <c r="J996" s="1728">
        <v>1</v>
      </c>
      <c r="K996" s="1853"/>
      <c r="L996" s="1715">
        <v>4691.01</v>
      </c>
      <c r="M996" s="1715"/>
      <c r="N996" s="1715">
        <f t="shared" si="208"/>
        <v>3035.87</v>
      </c>
      <c r="O996" s="1715">
        <v>2325.89</v>
      </c>
      <c r="P996" s="1788">
        <f t="shared" si="209"/>
        <v>0.76613623112979146</v>
      </c>
      <c r="Q996" s="1715">
        <v>709.98</v>
      </c>
      <c r="R996" s="1788">
        <f t="shared" si="210"/>
        <v>0.23386376887020854</v>
      </c>
      <c r="S996" s="1775">
        <f t="shared" si="211"/>
        <v>28.3992</v>
      </c>
      <c r="T996" s="1750"/>
      <c r="U996" s="1715">
        <f t="shared" si="212"/>
        <v>0</v>
      </c>
      <c r="V996" s="1715">
        <f t="shared" si="213"/>
        <v>0</v>
      </c>
      <c r="W996" s="1715">
        <f t="shared" si="207"/>
        <v>4691.01</v>
      </c>
      <c r="X996" s="1718">
        <v>4691.01</v>
      </c>
      <c r="Y996" s="1729">
        <v>616604</v>
      </c>
      <c r="Z996" s="1720">
        <v>42685</v>
      </c>
      <c r="AA996" s="1778" t="s">
        <v>213</v>
      </c>
      <c r="AB996" s="1875"/>
    </row>
    <row r="997" spans="1:28" s="1713" customFormat="1" x14ac:dyDescent="0.2">
      <c r="A997" s="1801">
        <v>2016685</v>
      </c>
      <c r="B997" s="1727"/>
      <c r="C997" s="1727" t="s">
        <v>2469</v>
      </c>
      <c r="D997" s="1713" t="s">
        <v>68</v>
      </c>
      <c r="E997" s="1713">
        <v>0</v>
      </c>
      <c r="F997" s="1713">
        <v>1</v>
      </c>
      <c r="G997" s="1713">
        <v>0</v>
      </c>
      <c r="H997" s="1713">
        <v>2</v>
      </c>
      <c r="I997" s="1728">
        <v>1</v>
      </c>
      <c r="J997" s="1728">
        <v>1</v>
      </c>
      <c r="K997" s="1853"/>
      <c r="L997" s="1715">
        <v>809.28</v>
      </c>
      <c r="M997" s="1715"/>
      <c r="N997" s="1715">
        <f t="shared" si="208"/>
        <v>521.88</v>
      </c>
      <c r="O997" s="1715">
        <v>358.21</v>
      </c>
      <c r="P997" s="1788">
        <f t="shared" si="209"/>
        <v>0.68638384302904876</v>
      </c>
      <c r="Q997" s="1715">
        <v>163.66999999999999</v>
      </c>
      <c r="R997" s="1788">
        <f t="shared" si="210"/>
        <v>0.31361615697095113</v>
      </c>
      <c r="S997" s="1775">
        <f t="shared" si="211"/>
        <v>6.5467999999999993</v>
      </c>
      <c r="T997" s="1750"/>
      <c r="U997" s="1715">
        <f t="shared" si="212"/>
        <v>0</v>
      </c>
      <c r="V997" s="1715">
        <f t="shared" si="213"/>
        <v>0</v>
      </c>
      <c r="W997" s="1715">
        <f t="shared" si="207"/>
        <v>809.28</v>
      </c>
      <c r="X997" s="1718">
        <v>809.28</v>
      </c>
      <c r="Y997" s="1729">
        <v>616605</v>
      </c>
      <c r="Z997" s="1720">
        <v>42685</v>
      </c>
      <c r="AA997" s="1778" t="s">
        <v>213</v>
      </c>
      <c r="AB997" s="1875"/>
    </row>
    <row r="998" spans="1:28" s="1713" customFormat="1" x14ac:dyDescent="0.2">
      <c r="A998" s="1801">
        <v>2016686</v>
      </c>
      <c r="B998" s="1727"/>
      <c r="C998" s="1727" t="s">
        <v>2474</v>
      </c>
      <c r="D998" s="1713" t="s">
        <v>68</v>
      </c>
      <c r="E998" s="1713">
        <v>0</v>
      </c>
      <c r="F998" s="1713">
        <v>0</v>
      </c>
      <c r="G998" s="1713">
        <v>0</v>
      </c>
      <c r="H998" s="1713">
        <v>0</v>
      </c>
      <c r="I998" s="1728">
        <v>1</v>
      </c>
      <c r="J998" s="1728">
        <v>1</v>
      </c>
      <c r="K998" s="1853"/>
      <c r="L998" s="1715">
        <v>459.75</v>
      </c>
      <c r="M998" s="1715"/>
      <c r="N998" s="1715">
        <f t="shared" si="208"/>
        <v>250</v>
      </c>
      <c r="O998" s="1715">
        <v>50</v>
      </c>
      <c r="P998" s="1788">
        <f t="shared" si="209"/>
        <v>0.2</v>
      </c>
      <c r="Q998" s="1715">
        <v>200</v>
      </c>
      <c r="R998" s="1788">
        <f t="shared" si="210"/>
        <v>0.8</v>
      </c>
      <c r="S998" s="1775">
        <f t="shared" si="211"/>
        <v>8</v>
      </c>
      <c r="T998" s="1750"/>
      <c r="U998" s="1715">
        <f t="shared" si="212"/>
        <v>0</v>
      </c>
      <c r="V998" s="1715">
        <f t="shared" si="213"/>
        <v>0</v>
      </c>
      <c r="W998" s="1715">
        <f t="shared" si="207"/>
        <v>459.75</v>
      </c>
      <c r="X998" s="1718">
        <v>459.75</v>
      </c>
      <c r="Y998" s="1729">
        <v>616595</v>
      </c>
      <c r="Z998" s="1720">
        <v>42683</v>
      </c>
      <c r="AA998" s="1778" t="s">
        <v>213</v>
      </c>
      <c r="AB998" s="1875"/>
    </row>
    <row r="999" spans="1:28" s="1713" customFormat="1" x14ac:dyDescent="0.2">
      <c r="A999" s="1801">
        <v>2016687</v>
      </c>
      <c r="B999" s="1727"/>
      <c r="C999" s="1727" t="s">
        <v>2507</v>
      </c>
      <c r="D999" s="1713" t="s">
        <v>68</v>
      </c>
      <c r="E999" s="1713">
        <v>0</v>
      </c>
      <c r="F999" s="1713">
        <v>0</v>
      </c>
      <c r="G999" s="1713">
        <v>0</v>
      </c>
      <c r="H999" s="1713">
        <v>0</v>
      </c>
      <c r="I999" s="1728">
        <v>1</v>
      </c>
      <c r="J999" s="1728">
        <v>1</v>
      </c>
      <c r="K999" s="1853"/>
      <c r="L999" s="1715">
        <v>114.86</v>
      </c>
      <c r="M999" s="1715"/>
      <c r="N999" s="1715">
        <f t="shared" si="208"/>
        <v>49.93</v>
      </c>
      <c r="O999" s="1715">
        <v>49.93</v>
      </c>
      <c r="P999" s="1788">
        <f t="shared" si="209"/>
        <v>1</v>
      </c>
      <c r="Q999" s="1715">
        <v>0</v>
      </c>
      <c r="R999" s="1788">
        <f t="shared" si="210"/>
        <v>0</v>
      </c>
      <c r="S999" s="1775">
        <f t="shared" si="211"/>
        <v>0</v>
      </c>
      <c r="T999" s="1750"/>
      <c r="U999" s="1715">
        <f t="shared" si="212"/>
        <v>0</v>
      </c>
      <c r="V999" s="1715">
        <f t="shared" si="213"/>
        <v>0</v>
      </c>
      <c r="W999" s="1715">
        <f t="shared" si="207"/>
        <v>114.86</v>
      </c>
      <c r="X999" s="1718">
        <v>114.86</v>
      </c>
      <c r="Y999" s="1729">
        <v>616655</v>
      </c>
      <c r="Z999" s="1720">
        <v>42702</v>
      </c>
      <c r="AA999" s="1778" t="s">
        <v>213</v>
      </c>
      <c r="AB999" s="1875"/>
    </row>
    <row r="1000" spans="1:28" s="1713" customFormat="1" x14ac:dyDescent="0.2">
      <c r="A1000" s="1801">
        <v>2016688</v>
      </c>
      <c r="B1000" s="1727"/>
      <c r="C1000" s="1727" t="s">
        <v>2475</v>
      </c>
      <c r="D1000" s="1713" t="s">
        <v>451</v>
      </c>
      <c r="E1000" s="1713">
        <v>1</v>
      </c>
      <c r="F1000" s="1713">
        <v>8</v>
      </c>
      <c r="G1000" s="1713">
        <v>7</v>
      </c>
      <c r="H1000" s="1713">
        <v>3</v>
      </c>
      <c r="I1000" s="1728">
        <v>1</v>
      </c>
      <c r="J1000" s="1728">
        <v>1</v>
      </c>
      <c r="K1000" s="1853"/>
      <c r="L1000" s="1715">
        <v>2766.88</v>
      </c>
      <c r="M1000" s="1715"/>
      <c r="N1000" s="1715">
        <f t="shared" si="208"/>
        <v>1829.19</v>
      </c>
      <c r="O1000" s="1715">
        <v>1278.49</v>
      </c>
      <c r="P1000" s="1788">
        <f t="shared" si="209"/>
        <v>0.6989377812037022</v>
      </c>
      <c r="Q1000" s="1715">
        <v>550.70000000000005</v>
      </c>
      <c r="R1000" s="1788">
        <f t="shared" si="210"/>
        <v>0.30106221879629785</v>
      </c>
      <c r="S1000" s="1775">
        <f t="shared" si="211"/>
        <v>22.028000000000002</v>
      </c>
      <c r="T1000" s="1750"/>
      <c r="U1000" s="1715">
        <f t="shared" si="212"/>
        <v>0</v>
      </c>
      <c r="V1000" s="1715">
        <f t="shared" si="213"/>
        <v>0</v>
      </c>
      <c r="W1000" s="1715">
        <f t="shared" si="207"/>
        <v>2766.88</v>
      </c>
      <c r="X1000" s="1718">
        <v>2766.88</v>
      </c>
      <c r="Y1000" s="1729">
        <v>617032</v>
      </c>
      <c r="Z1000" s="1720">
        <v>42748</v>
      </c>
      <c r="AA1000" s="1778" t="s">
        <v>213</v>
      </c>
      <c r="AB1000" s="1875"/>
    </row>
    <row r="1001" spans="1:28" s="1713" customFormat="1" x14ac:dyDescent="0.2">
      <c r="A1001" s="1801">
        <v>2016689</v>
      </c>
      <c r="B1001" s="1727"/>
      <c r="C1001" s="1727" t="s">
        <v>2476</v>
      </c>
      <c r="D1001" s="1713" t="s">
        <v>451</v>
      </c>
      <c r="E1001" s="1713">
        <v>1</v>
      </c>
      <c r="F1001" s="1713">
        <v>8</v>
      </c>
      <c r="G1001" s="1713">
        <v>7</v>
      </c>
      <c r="H1001" s="1713">
        <v>3</v>
      </c>
      <c r="I1001" s="1728">
        <v>1</v>
      </c>
      <c r="J1001" s="1728">
        <v>1</v>
      </c>
      <c r="K1001" s="1853"/>
      <c r="L1001" s="1715">
        <v>2766.88</v>
      </c>
      <c r="M1001" s="1715"/>
      <c r="N1001" s="1715">
        <f>O1001+Q1001</f>
        <v>1829.19</v>
      </c>
      <c r="O1001" s="1715">
        <v>1278.49</v>
      </c>
      <c r="P1001" s="1788">
        <f>IF(N1001&lt;=0,"",O1001/N1001)</f>
        <v>0.6989377812037022</v>
      </c>
      <c r="Q1001" s="1715">
        <v>550.70000000000005</v>
      </c>
      <c r="R1001" s="1788">
        <f>IF(N1001&lt;=0,"",Q1001/N1001)</f>
        <v>0.30106221879629785</v>
      </c>
      <c r="S1001" s="1775">
        <f>Q1001/$S$1</f>
        <v>22.028000000000002</v>
      </c>
      <c r="T1001" s="1750"/>
      <c r="U1001" s="1715">
        <f>((1-I1001)*O1001)+((1-J1001)*Q1001)</f>
        <v>0</v>
      </c>
      <c r="V1001" s="1715">
        <f t="shared" si="213"/>
        <v>0</v>
      </c>
      <c r="W1001" s="1715">
        <f t="shared" si="207"/>
        <v>2766.88</v>
      </c>
      <c r="X1001" s="1718">
        <v>2766.88</v>
      </c>
      <c r="Y1001" s="1729">
        <v>617033</v>
      </c>
      <c r="Z1001" s="1720">
        <v>42748</v>
      </c>
      <c r="AA1001" s="1778" t="s">
        <v>213</v>
      </c>
      <c r="AB1001" s="1875"/>
    </row>
    <row r="1002" spans="1:28" s="1713" customFormat="1" x14ac:dyDescent="0.2">
      <c r="A1002" s="1801">
        <v>2016690</v>
      </c>
      <c r="B1002" s="1727"/>
      <c r="C1002" s="1727" t="s">
        <v>2477</v>
      </c>
      <c r="D1002" s="1713" t="s">
        <v>68</v>
      </c>
      <c r="E1002" s="1713">
        <v>0</v>
      </c>
      <c r="F1002" s="1713">
        <v>8</v>
      </c>
      <c r="G1002" s="1713">
        <v>8</v>
      </c>
      <c r="H1002" s="1713">
        <v>0</v>
      </c>
      <c r="I1002" s="1728">
        <v>1</v>
      </c>
      <c r="J1002" s="1728">
        <v>1</v>
      </c>
      <c r="K1002" s="1853"/>
      <c r="L1002" s="1715">
        <v>994.14</v>
      </c>
      <c r="M1002" s="1715"/>
      <c r="N1002" s="1715">
        <f t="shared" si="208"/>
        <v>766.96</v>
      </c>
      <c r="O1002" s="1715">
        <v>496.96</v>
      </c>
      <c r="P1002" s="1788">
        <f t="shared" si="209"/>
        <v>0.6479607802232189</v>
      </c>
      <c r="Q1002" s="1715">
        <v>270</v>
      </c>
      <c r="R1002" s="1788">
        <f t="shared" si="210"/>
        <v>0.35203921977678104</v>
      </c>
      <c r="S1002" s="1775">
        <f t="shared" si="211"/>
        <v>10.8</v>
      </c>
      <c r="T1002" s="1750"/>
      <c r="U1002" s="1715">
        <f t="shared" si="212"/>
        <v>0</v>
      </c>
      <c r="V1002" s="1715">
        <f t="shared" si="213"/>
        <v>0</v>
      </c>
      <c r="W1002" s="1715">
        <f t="shared" si="207"/>
        <v>994.14</v>
      </c>
      <c r="X1002" s="1718">
        <v>994.14</v>
      </c>
      <c r="Y1002" s="1729">
        <v>616606</v>
      </c>
      <c r="Z1002" s="1720">
        <v>42685</v>
      </c>
      <c r="AA1002" s="1778" t="s">
        <v>213</v>
      </c>
      <c r="AB1002" s="1875"/>
    </row>
    <row r="1003" spans="1:28" s="1713" customFormat="1" x14ac:dyDescent="0.2">
      <c r="A1003" s="1801">
        <v>2016691</v>
      </c>
      <c r="B1003" s="1727"/>
      <c r="C1003" s="1727" t="s">
        <v>2490</v>
      </c>
      <c r="D1003" s="1713" t="s">
        <v>68</v>
      </c>
      <c r="E1003" s="1713">
        <v>0</v>
      </c>
      <c r="F1003" s="1713">
        <v>0</v>
      </c>
      <c r="G1003" s="1713">
        <v>0</v>
      </c>
      <c r="H1003" s="1713">
        <v>0</v>
      </c>
      <c r="I1003" s="1728">
        <v>1</v>
      </c>
      <c r="J1003" s="1728">
        <v>1</v>
      </c>
      <c r="K1003" s="1853"/>
      <c r="L1003" s="1715">
        <v>30</v>
      </c>
      <c r="M1003" s="1715"/>
      <c r="N1003" s="1715">
        <f t="shared" si="208"/>
        <v>26</v>
      </c>
      <c r="O1003" s="1715">
        <v>1</v>
      </c>
      <c r="P1003" s="1788">
        <f t="shared" si="209"/>
        <v>3.8461538461538464E-2</v>
      </c>
      <c r="Q1003" s="1715">
        <v>25</v>
      </c>
      <c r="R1003" s="1788">
        <f t="shared" si="210"/>
        <v>0.96153846153846156</v>
      </c>
      <c r="S1003" s="1775">
        <f t="shared" si="211"/>
        <v>1</v>
      </c>
      <c r="T1003" s="1750"/>
      <c r="U1003" s="1715">
        <f t="shared" si="212"/>
        <v>0</v>
      </c>
      <c r="V1003" s="1715">
        <f t="shared" si="213"/>
        <v>0</v>
      </c>
      <c r="W1003" s="1715">
        <f t="shared" si="207"/>
        <v>30</v>
      </c>
      <c r="X1003" s="1718">
        <v>30</v>
      </c>
      <c r="Y1003" s="1729">
        <v>616625</v>
      </c>
      <c r="Z1003" s="1720">
        <v>42692</v>
      </c>
      <c r="AA1003" s="1778" t="s">
        <v>213</v>
      </c>
      <c r="AB1003" s="1875"/>
    </row>
    <row r="1004" spans="1:28" s="1713" customFormat="1" x14ac:dyDescent="0.2">
      <c r="A1004" s="1801">
        <v>2016692</v>
      </c>
      <c r="B1004" s="1727"/>
      <c r="C1004" s="1727">
        <v>507516</v>
      </c>
      <c r="D1004" s="1713" t="s">
        <v>68</v>
      </c>
      <c r="E1004" s="1713">
        <v>1</v>
      </c>
      <c r="F1004" s="1713">
        <v>11</v>
      </c>
      <c r="G1004" s="1713">
        <v>8</v>
      </c>
      <c r="H1004" s="1713">
        <v>3</v>
      </c>
      <c r="I1004" s="1728">
        <v>1</v>
      </c>
      <c r="J1004" s="1728">
        <v>1</v>
      </c>
      <c r="K1004" s="1853"/>
      <c r="L1004" s="1715">
        <v>5471.23</v>
      </c>
      <c r="M1004" s="1715"/>
      <c r="N1004" s="1715">
        <f t="shared" si="208"/>
        <v>3894.29</v>
      </c>
      <c r="O1004" s="1715">
        <v>3141.44</v>
      </c>
      <c r="P1004" s="1788">
        <f t="shared" si="209"/>
        <v>0.80667849595176533</v>
      </c>
      <c r="Q1004" s="1715">
        <v>752.85</v>
      </c>
      <c r="R1004" s="1788">
        <f t="shared" si="210"/>
        <v>0.19332150404823473</v>
      </c>
      <c r="S1004" s="1775">
        <f t="shared" si="211"/>
        <v>30.114000000000001</v>
      </c>
      <c r="T1004" s="1750"/>
      <c r="U1004" s="1715">
        <f t="shared" si="212"/>
        <v>0</v>
      </c>
      <c r="V1004" s="1715">
        <f t="shared" si="213"/>
        <v>0</v>
      </c>
      <c r="W1004" s="1715">
        <f t="shared" si="207"/>
        <v>5471.23</v>
      </c>
      <c r="X1004" s="1718">
        <v>5471.23</v>
      </c>
      <c r="Y1004" s="1729">
        <v>616607</v>
      </c>
      <c r="Z1004" s="1720">
        <v>42685</v>
      </c>
      <c r="AA1004" s="1778" t="s">
        <v>213</v>
      </c>
      <c r="AB1004" s="1875"/>
    </row>
    <row r="1005" spans="1:28" s="1713" customFormat="1" x14ac:dyDescent="0.2">
      <c r="A1005" s="1894">
        <v>2016693</v>
      </c>
      <c r="B1005" s="1855"/>
      <c r="C1005" s="1855" t="s">
        <v>2495</v>
      </c>
      <c r="D1005" s="1856" t="s">
        <v>489</v>
      </c>
      <c r="E1005" s="1856">
        <v>0</v>
      </c>
      <c r="F1005" s="1856">
        <v>0</v>
      </c>
      <c r="G1005" s="1856">
        <v>0</v>
      </c>
      <c r="H1005" s="1856">
        <v>0</v>
      </c>
      <c r="I1005" s="1857">
        <v>1</v>
      </c>
      <c r="J1005" s="1857">
        <v>1</v>
      </c>
      <c r="K1005" s="1885"/>
      <c r="L1005" s="1858">
        <v>21.65</v>
      </c>
      <c r="M1005" s="1858"/>
      <c r="N1005" s="1858">
        <f t="shared" si="208"/>
        <v>0</v>
      </c>
      <c r="O1005" s="1858">
        <v>0</v>
      </c>
      <c r="P1005" s="1859" t="str">
        <f t="shared" si="209"/>
        <v/>
      </c>
      <c r="Q1005" s="1858">
        <v>0</v>
      </c>
      <c r="R1005" s="1859" t="str">
        <f t="shared" si="210"/>
        <v/>
      </c>
      <c r="S1005" s="1860">
        <f t="shared" si="211"/>
        <v>0</v>
      </c>
      <c r="T1005" s="1861"/>
      <c r="U1005" s="1858">
        <f t="shared" si="212"/>
        <v>0</v>
      </c>
      <c r="V1005" s="1858">
        <f t="shared" si="213"/>
        <v>21.65</v>
      </c>
      <c r="W1005" s="1715">
        <f t="shared" si="207"/>
        <v>0</v>
      </c>
      <c r="X1005" s="1718"/>
      <c r="Y1005" s="1729"/>
      <c r="Z1005" s="1720"/>
      <c r="AA1005" s="1778"/>
      <c r="AB1005" s="1875"/>
    </row>
    <row r="1006" spans="1:28" s="1713" customFormat="1" x14ac:dyDescent="0.2">
      <c r="A1006" s="1801">
        <v>2016694</v>
      </c>
      <c r="B1006" s="1727"/>
      <c r="C1006" s="1727" t="s">
        <v>2502</v>
      </c>
      <c r="D1006" s="1713" t="s">
        <v>68</v>
      </c>
      <c r="E1006" s="1713">
        <v>0</v>
      </c>
      <c r="F1006" s="1713">
        <v>1</v>
      </c>
      <c r="G1006" s="1713">
        <v>0</v>
      </c>
      <c r="H1006" s="1713">
        <v>4</v>
      </c>
      <c r="I1006" s="1728">
        <v>1</v>
      </c>
      <c r="J1006" s="1728">
        <v>1</v>
      </c>
      <c r="K1006" s="1853"/>
      <c r="L1006" s="1715">
        <v>3200.64</v>
      </c>
      <c r="M1006" s="1715"/>
      <c r="N1006" s="1715">
        <f t="shared" si="208"/>
        <v>1794.1000000000001</v>
      </c>
      <c r="O1006" s="1715">
        <v>1465.63</v>
      </c>
      <c r="P1006" s="1788">
        <f t="shared" si="209"/>
        <v>0.81691655983501477</v>
      </c>
      <c r="Q1006" s="1715">
        <v>328.47</v>
      </c>
      <c r="R1006" s="1788">
        <f t="shared" si="210"/>
        <v>0.18308344016498523</v>
      </c>
      <c r="S1006" s="1775">
        <f t="shared" si="211"/>
        <v>13.138800000000002</v>
      </c>
      <c r="T1006" s="1750"/>
      <c r="U1006" s="1715">
        <f t="shared" si="212"/>
        <v>0</v>
      </c>
      <c r="V1006" s="1715">
        <f t="shared" si="213"/>
        <v>0</v>
      </c>
      <c r="W1006" s="1715">
        <f t="shared" si="207"/>
        <v>3200.64</v>
      </c>
      <c r="X1006" s="1718">
        <v>3200.64</v>
      </c>
      <c r="Y1006" s="1729">
        <v>616608</v>
      </c>
      <c r="Z1006" s="1720">
        <v>42685</v>
      </c>
      <c r="AA1006" s="1778" t="s">
        <v>213</v>
      </c>
      <c r="AB1006" s="1875"/>
    </row>
    <row r="1007" spans="1:28" s="1713" customFormat="1" x14ac:dyDescent="0.2">
      <c r="A1007" s="1801">
        <v>2016695</v>
      </c>
      <c r="B1007" s="1727"/>
      <c r="C1007" s="1727">
        <v>614217</v>
      </c>
      <c r="D1007" s="1713" t="s">
        <v>68</v>
      </c>
      <c r="E1007" s="1713">
        <v>1</v>
      </c>
      <c r="F1007" s="1713">
        <v>8</v>
      </c>
      <c r="G1007" s="1713">
        <v>5</v>
      </c>
      <c r="H1007" s="1713">
        <v>3</v>
      </c>
      <c r="I1007" s="1728">
        <v>1</v>
      </c>
      <c r="J1007" s="1728">
        <v>1</v>
      </c>
      <c r="K1007" s="1853"/>
      <c r="L1007" s="1715">
        <v>2545.5300000000002</v>
      </c>
      <c r="M1007" s="1715"/>
      <c r="N1007" s="1715">
        <f t="shared" si="208"/>
        <v>1789.44</v>
      </c>
      <c r="O1007" s="1715">
        <v>1363.9</v>
      </c>
      <c r="P1007" s="1788">
        <f t="shared" si="209"/>
        <v>0.76219375894134478</v>
      </c>
      <c r="Q1007" s="1715">
        <v>425.54</v>
      </c>
      <c r="R1007" s="1788">
        <f t="shared" si="210"/>
        <v>0.23780624105865522</v>
      </c>
      <c r="S1007" s="1775">
        <f t="shared" si="211"/>
        <v>17.021599999999999</v>
      </c>
      <c r="T1007" s="1750"/>
      <c r="U1007" s="1715">
        <f t="shared" si="212"/>
        <v>0</v>
      </c>
      <c r="V1007" s="1715">
        <f t="shared" si="213"/>
        <v>0</v>
      </c>
      <c r="W1007" s="1715">
        <f t="shared" si="207"/>
        <v>2545.5300000000002</v>
      </c>
      <c r="X1007" s="1718">
        <v>2545.5300000000002</v>
      </c>
      <c r="Y1007" s="1729">
        <v>616609</v>
      </c>
      <c r="Z1007" s="1720">
        <v>42685</v>
      </c>
      <c r="AA1007" s="1778" t="s">
        <v>213</v>
      </c>
      <c r="AB1007" s="1875"/>
    </row>
    <row r="1008" spans="1:28" s="1713" customFormat="1" x14ac:dyDescent="0.2">
      <c r="A1008" s="1801">
        <v>2016696</v>
      </c>
      <c r="B1008" s="1727"/>
      <c r="C1008" s="1727" t="s">
        <v>2514</v>
      </c>
      <c r="D1008" s="1713" t="s">
        <v>68</v>
      </c>
      <c r="E1008" s="1713">
        <v>0</v>
      </c>
      <c r="F1008" s="1713">
        <v>0</v>
      </c>
      <c r="G1008" s="1713">
        <v>0</v>
      </c>
      <c r="H1008" s="1713">
        <v>0</v>
      </c>
      <c r="I1008" s="1728">
        <v>1</v>
      </c>
      <c r="J1008" s="1728">
        <v>1</v>
      </c>
      <c r="K1008" s="1853"/>
      <c r="L1008" s="1715">
        <v>35.68</v>
      </c>
      <c r="M1008" s="1715"/>
      <c r="N1008" s="1715">
        <f t="shared" si="208"/>
        <v>10.34</v>
      </c>
      <c r="O1008" s="1715">
        <v>10.34</v>
      </c>
      <c r="P1008" s="1788">
        <f t="shared" si="209"/>
        <v>1</v>
      </c>
      <c r="Q1008" s="1715">
        <v>0</v>
      </c>
      <c r="R1008" s="1788">
        <f t="shared" si="210"/>
        <v>0</v>
      </c>
      <c r="S1008" s="1775">
        <f t="shared" si="211"/>
        <v>0</v>
      </c>
      <c r="T1008" s="1750"/>
      <c r="U1008" s="1715">
        <f t="shared" si="212"/>
        <v>0</v>
      </c>
      <c r="V1008" s="1715">
        <f t="shared" si="213"/>
        <v>0</v>
      </c>
      <c r="W1008" s="1715">
        <f t="shared" ref="W1008:W1047" si="214">X1008+AC1008+AH1008+AM1008+AO1008+AR1008</f>
        <v>35.68</v>
      </c>
      <c r="X1008" s="1718">
        <v>35.68</v>
      </c>
      <c r="Y1008" s="1729">
        <v>616648</v>
      </c>
      <c r="Z1008" s="1720">
        <v>42702</v>
      </c>
      <c r="AA1008" s="1778" t="s">
        <v>213</v>
      </c>
      <c r="AB1008" s="1875"/>
    </row>
    <row r="1009" spans="1:28" s="1713" customFormat="1" x14ac:dyDescent="0.2">
      <c r="A1009" s="1801">
        <v>2016697</v>
      </c>
      <c r="B1009" s="1727"/>
      <c r="C1009" s="1727" t="s">
        <v>2521</v>
      </c>
      <c r="D1009" s="1713" t="s">
        <v>451</v>
      </c>
      <c r="E1009" s="1713">
        <v>1</v>
      </c>
      <c r="F1009" s="1713">
        <v>1</v>
      </c>
      <c r="G1009" s="1713">
        <v>1</v>
      </c>
      <c r="H1009" s="1713">
        <v>0</v>
      </c>
      <c r="I1009" s="1728">
        <v>1</v>
      </c>
      <c r="J1009" s="1728">
        <v>1</v>
      </c>
      <c r="K1009" s="1853"/>
      <c r="L1009" s="1715">
        <v>195.81</v>
      </c>
      <c r="M1009" s="1715"/>
      <c r="N1009" s="1715">
        <f t="shared" si="208"/>
        <v>148.28</v>
      </c>
      <c r="O1009" s="1715">
        <v>106.79</v>
      </c>
      <c r="P1009" s="1788">
        <f t="shared" si="209"/>
        <v>0.72019152953871057</v>
      </c>
      <c r="Q1009" s="1715">
        <v>41.49</v>
      </c>
      <c r="R1009" s="1788">
        <f t="shared" si="210"/>
        <v>0.27980847046128948</v>
      </c>
      <c r="S1009" s="1775">
        <f t="shared" si="211"/>
        <v>1.6596000000000002</v>
      </c>
      <c r="T1009" s="1750"/>
      <c r="U1009" s="1715">
        <f t="shared" si="212"/>
        <v>0</v>
      </c>
      <c r="V1009" s="1715">
        <f t="shared" si="213"/>
        <v>-26.609999999999985</v>
      </c>
      <c r="W1009" s="1715">
        <f t="shared" si="214"/>
        <v>222.42</v>
      </c>
      <c r="X1009" s="1718">
        <v>222.42</v>
      </c>
      <c r="Y1009" s="1729">
        <v>616747</v>
      </c>
      <c r="Z1009" s="1720">
        <v>42720</v>
      </c>
      <c r="AA1009" s="1778" t="s">
        <v>213</v>
      </c>
      <c r="AB1009" s="1875"/>
    </row>
    <row r="1010" spans="1:28" s="1713" customFormat="1" x14ac:dyDescent="0.2">
      <c r="A1010" s="1801">
        <v>2016698</v>
      </c>
      <c r="B1010" s="1727"/>
      <c r="C1010" s="1727" t="s">
        <v>2522</v>
      </c>
      <c r="D1010" s="1713" t="s">
        <v>489</v>
      </c>
      <c r="E1010" s="1713">
        <v>1</v>
      </c>
      <c r="F1010" s="1713">
        <v>0</v>
      </c>
      <c r="G1010" s="1713">
        <v>0</v>
      </c>
      <c r="H1010" s="1713">
        <v>0</v>
      </c>
      <c r="I1010" s="1728">
        <v>1</v>
      </c>
      <c r="J1010" s="1728">
        <v>1</v>
      </c>
      <c r="K1010" s="1853"/>
      <c r="L1010" s="1715">
        <v>366.6</v>
      </c>
      <c r="M1010" s="1715"/>
      <c r="N1010" s="1715">
        <f t="shared" si="208"/>
        <v>183.3</v>
      </c>
      <c r="O1010" s="1715">
        <v>142.80000000000001</v>
      </c>
      <c r="P1010" s="1788">
        <f t="shared" si="209"/>
        <v>0.77905073649754497</v>
      </c>
      <c r="Q1010" s="1715">
        <v>40.5</v>
      </c>
      <c r="R1010" s="1788">
        <f t="shared" si="210"/>
        <v>0.22094926350245497</v>
      </c>
      <c r="S1010" s="1775">
        <f t="shared" si="211"/>
        <v>1.62</v>
      </c>
      <c r="T1010" s="1750"/>
      <c r="U1010" s="1715">
        <f t="shared" si="212"/>
        <v>0</v>
      </c>
      <c r="V1010" s="1715">
        <f t="shared" si="213"/>
        <v>0</v>
      </c>
      <c r="W1010" s="1715">
        <f t="shared" si="214"/>
        <v>366.6</v>
      </c>
      <c r="X1010" s="1718">
        <v>366.6</v>
      </c>
      <c r="Y1010" s="1729">
        <v>616677</v>
      </c>
      <c r="Z1010" s="1720">
        <v>42702</v>
      </c>
      <c r="AA1010" s="1778" t="s">
        <v>213</v>
      </c>
      <c r="AB1010" s="1875"/>
    </row>
    <row r="1011" spans="1:28" s="1713" customFormat="1" x14ac:dyDescent="0.2">
      <c r="A1011" s="1801">
        <v>2016699</v>
      </c>
      <c r="B1011" s="1727"/>
      <c r="C1011" s="1727" t="s">
        <v>2534</v>
      </c>
      <c r="D1011" s="1713" t="s">
        <v>489</v>
      </c>
      <c r="E1011" s="1713">
        <v>1</v>
      </c>
      <c r="F1011" s="1713">
        <v>0</v>
      </c>
      <c r="G1011" s="1713">
        <v>0</v>
      </c>
      <c r="H1011" s="1713">
        <v>0</v>
      </c>
      <c r="I1011" s="1728">
        <v>1</v>
      </c>
      <c r="J1011" s="1728">
        <v>1</v>
      </c>
      <c r="K1011" s="1853"/>
      <c r="L1011" s="1715">
        <v>366.6</v>
      </c>
      <c r="M1011" s="1715"/>
      <c r="N1011" s="1715">
        <f>O1011+Q1011</f>
        <v>183.3</v>
      </c>
      <c r="O1011" s="1715">
        <v>142.80000000000001</v>
      </c>
      <c r="P1011" s="1788">
        <f>IF(N1011&lt;=0,"",O1011/N1011)</f>
        <v>0.77905073649754497</v>
      </c>
      <c r="Q1011" s="1715">
        <v>40.5</v>
      </c>
      <c r="R1011" s="1788">
        <f>IF(N1011&lt;=0,"",Q1011/N1011)</f>
        <v>0.22094926350245497</v>
      </c>
      <c r="S1011" s="1775">
        <f>Q1011/$S$1</f>
        <v>1.62</v>
      </c>
      <c r="T1011" s="1750"/>
      <c r="U1011" s="1715">
        <f t="shared" si="212"/>
        <v>0</v>
      </c>
      <c r="V1011" s="1715">
        <f t="shared" si="213"/>
        <v>0</v>
      </c>
      <c r="W1011" s="1715">
        <f t="shared" si="214"/>
        <v>366.6</v>
      </c>
      <c r="X1011" s="1718">
        <v>366.6</v>
      </c>
      <c r="Y1011" s="1729">
        <v>616678</v>
      </c>
      <c r="Z1011" s="1720">
        <v>42702</v>
      </c>
      <c r="AA1011" s="1778" t="s">
        <v>213</v>
      </c>
      <c r="AB1011" s="1875"/>
    </row>
    <row r="1012" spans="1:28" s="1713" customFormat="1" x14ac:dyDescent="0.2">
      <c r="A1012" s="1801">
        <v>2016701</v>
      </c>
      <c r="B1012" s="1727"/>
      <c r="C1012" s="1727" t="s">
        <v>2526</v>
      </c>
      <c r="D1012" s="1713" t="s">
        <v>68</v>
      </c>
      <c r="E1012" s="1713">
        <v>0</v>
      </c>
      <c r="F1012" s="1713">
        <v>0</v>
      </c>
      <c r="G1012" s="1713">
        <v>0</v>
      </c>
      <c r="H1012" s="1713">
        <v>0</v>
      </c>
      <c r="I1012" s="1728">
        <v>1</v>
      </c>
      <c r="J1012" s="1728">
        <v>1</v>
      </c>
      <c r="K1012" s="1853"/>
      <c r="L1012" s="1715">
        <v>115.92</v>
      </c>
      <c r="M1012" s="1715"/>
      <c r="N1012" s="1715">
        <f t="shared" si="208"/>
        <v>57.96</v>
      </c>
      <c r="O1012" s="1715">
        <v>45.46</v>
      </c>
      <c r="P1012" s="1788">
        <f t="shared" si="209"/>
        <v>0.78433402346445824</v>
      </c>
      <c r="Q1012" s="1715">
        <v>12.5</v>
      </c>
      <c r="R1012" s="1788">
        <f t="shared" si="210"/>
        <v>0.21566597653554176</v>
      </c>
      <c r="S1012" s="1775">
        <f t="shared" si="211"/>
        <v>0.5</v>
      </c>
      <c r="T1012" s="1750"/>
      <c r="U1012" s="1715">
        <f t="shared" si="212"/>
        <v>0</v>
      </c>
      <c r="V1012" s="1715">
        <f t="shared" si="213"/>
        <v>0</v>
      </c>
      <c r="W1012" s="1715">
        <f t="shared" si="214"/>
        <v>115.92</v>
      </c>
      <c r="X1012" s="1718">
        <v>115.92</v>
      </c>
      <c r="Y1012" s="1729">
        <v>616649</v>
      </c>
      <c r="Z1012" s="1720">
        <v>42702</v>
      </c>
      <c r="AA1012" s="1778" t="s">
        <v>213</v>
      </c>
      <c r="AB1012" s="1875"/>
    </row>
    <row r="1013" spans="1:28" s="1713" customFormat="1" x14ac:dyDescent="0.2">
      <c r="A1013" s="1801">
        <v>2016702</v>
      </c>
      <c r="B1013" s="1727"/>
      <c r="C1013" s="1727" t="s">
        <v>2527</v>
      </c>
      <c r="D1013" s="1713" t="s">
        <v>68</v>
      </c>
      <c r="E1013" s="1713">
        <v>0</v>
      </c>
      <c r="F1013" s="1713">
        <v>0</v>
      </c>
      <c r="G1013" s="1713">
        <v>0</v>
      </c>
      <c r="H1013" s="1713">
        <v>0</v>
      </c>
      <c r="I1013" s="1728">
        <v>1</v>
      </c>
      <c r="J1013" s="1728">
        <v>1</v>
      </c>
      <c r="K1013" s="1853"/>
      <c r="L1013" s="1715">
        <v>32</v>
      </c>
      <c r="M1013" s="1715"/>
      <c r="N1013" s="1715">
        <f t="shared" si="208"/>
        <v>16</v>
      </c>
      <c r="O1013" s="1715">
        <v>3.5</v>
      </c>
      <c r="P1013" s="1788">
        <f t="shared" si="209"/>
        <v>0.21875</v>
      </c>
      <c r="Q1013" s="1715">
        <v>12.5</v>
      </c>
      <c r="R1013" s="1788">
        <f t="shared" si="210"/>
        <v>0.78125</v>
      </c>
      <c r="S1013" s="1775">
        <f t="shared" si="211"/>
        <v>0.5</v>
      </c>
      <c r="T1013" s="1750"/>
      <c r="U1013" s="1715">
        <f t="shared" si="212"/>
        <v>0</v>
      </c>
      <c r="V1013" s="1715">
        <f t="shared" si="213"/>
        <v>0</v>
      </c>
      <c r="W1013" s="1715">
        <f t="shared" si="214"/>
        <v>32</v>
      </c>
      <c r="X1013" s="1718">
        <v>32</v>
      </c>
      <c r="Y1013" s="1729">
        <v>616650</v>
      </c>
      <c r="Z1013" s="1720">
        <v>42702</v>
      </c>
      <c r="AA1013" s="1778" t="s">
        <v>213</v>
      </c>
      <c r="AB1013" s="1875"/>
    </row>
    <row r="1014" spans="1:28" s="1713" customFormat="1" x14ac:dyDescent="0.2">
      <c r="A1014" s="1801" t="s">
        <v>2621</v>
      </c>
      <c r="B1014" s="1727"/>
      <c r="C1014" s="1727" t="s">
        <v>2528</v>
      </c>
      <c r="D1014" s="1713" t="s">
        <v>68</v>
      </c>
      <c r="E1014" s="1713">
        <v>3</v>
      </c>
      <c r="F1014" s="1713">
        <v>24</v>
      </c>
      <c r="G1014" s="1713">
        <v>15</v>
      </c>
      <c r="H1014" s="1713">
        <v>6</v>
      </c>
      <c r="I1014" s="1728">
        <v>1</v>
      </c>
      <c r="J1014" s="1728">
        <v>1</v>
      </c>
      <c r="K1014" s="1853"/>
      <c r="L1014" s="1715">
        <v>16916.189999999999</v>
      </c>
      <c r="M1014" s="1715"/>
      <c r="N1014" s="1715">
        <f t="shared" si="208"/>
        <v>12360.36</v>
      </c>
      <c r="O1014" s="1715">
        <v>10488.36</v>
      </c>
      <c r="P1014" s="1788">
        <f t="shared" si="209"/>
        <v>0.84854810054076091</v>
      </c>
      <c r="Q1014" s="1715">
        <v>1872</v>
      </c>
      <c r="R1014" s="1788">
        <f t="shared" si="210"/>
        <v>0.15145189945923904</v>
      </c>
      <c r="S1014" s="1775">
        <f t="shared" si="211"/>
        <v>74.88</v>
      </c>
      <c r="T1014" s="1750"/>
      <c r="U1014" s="1715">
        <f t="shared" si="212"/>
        <v>0</v>
      </c>
      <c r="V1014" s="1715">
        <f t="shared" si="213"/>
        <v>0</v>
      </c>
      <c r="W1014" s="1715">
        <f t="shared" si="214"/>
        <v>16916.189999999999</v>
      </c>
      <c r="X1014" s="1718">
        <v>16916.189999999999</v>
      </c>
      <c r="Y1014" s="1729">
        <v>616628</v>
      </c>
      <c r="Z1014" s="1720">
        <v>42692</v>
      </c>
      <c r="AA1014" s="1778" t="s">
        <v>213</v>
      </c>
      <c r="AB1014" s="1875"/>
    </row>
    <row r="1015" spans="1:28" s="1713" customFormat="1" x14ac:dyDescent="0.2">
      <c r="A1015" s="1801">
        <v>2016705</v>
      </c>
      <c r="B1015" s="1727"/>
      <c r="C1015" s="1727">
        <v>618617</v>
      </c>
      <c r="D1015" s="1713" t="s">
        <v>68</v>
      </c>
      <c r="E1015" s="1713">
        <v>1</v>
      </c>
      <c r="F1015" s="1713">
        <v>8</v>
      </c>
      <c r="G1015" s="1713">
        <v>5</v>
      </c>
      <c r="H1015" s="1713">
        <v>3</v>
      </c>
      <c r="I1015" s="1728">
        <v>1</v>
      </c>
      <c r="J1015" s="1728">
        <v>1</v>
      </c>
      <c r="K1015" s="1853"/>
      <c r="L1015" s="1715">
        <v>3761.43</v>
      </c>
      <c r="M1015" s="1715"/>
      <c r="N1015" s="1715">
        <f t="shared" si="208"/>
        <v>2489.29</v>
      </c>
      <c r="O1015" s="1715">
        <v>1978.44</v>
      </c>
      <c r="P1015" s="1788">
        <f t="shared" si="209"/>
        <v>0.79478084112337255</v>
      </c>
      <c r="Q1015" s="1715">
        <v>510.85</v>
      </c>
      <c r="R1015" s="1788">
        <f t="shared" si="210"/>
        <v>0.20521915887662748</v>
      </c>
      <c r="S1015" s="1775">
        <f t="shared" si="211"/>
        <v>20.434000000000001</v>
      </c>
      <c r="T1015" s="1750"/>
      <c r="U1015" s="1715">
        <f t="shared" si="212"/>
        <v>0</v>
      </c>
      <c r="V1015" s="1715">
        <f t="shared" si="213"/>
        <v>0</v>
      </c>
      <c r="W1015" s="1715">
        <f t="shared" si="214"/>
        <v>3761.43</v>
      </c>
      <c r="X1015" s="1718">
        <v>3761.43</v>
      </c>
      <c r="Y1015" s="1729">
        <v>616629</v>
      </c>
      <c r="Z1015" s="1720">
        <v>42692</v>
      </c>
      <c r="AA1015" s="1778" t="s">
        <v>213</v>
      </c>
      <c r="AB1015" s="1875"/>
    </row>
    <row r="1016" spans="1:28" s="1713" customFormat="1" x14ac:dyDescent="0.2">
      <c r="A1016" s="1801" t="s">
        <v>2622</v>
      </c>
      <c r="B1016" s="1727"/>
      <c r="C1016" s="1727" t="s">
        <v>2529</v>
      </c>
      <c r="D1016" s="1713" t="s">
        <v>68</v>
      </c>
      <c r="E1016" s="1713">
        <v>2</v>
      </c>
      <c r="F1016" s="1713">
        <v>16</v>
      </c>
      <c r="G1016" s="1713">
        <v>10</v>
      </c>
      <c r="H1016" s="1713">
        <v>6</v>
      </c>
      <c r="I1016" s="1728">
        <v>1</v>
      </c>
      <c r="J1016" s="1728">
        <v>1</v>
      </c>
      <c r="K1016" s="1853"/>
      <c r="L1016" s="1715">
        <v>10783.95</v>
      </c>
      <c r="M1016" s="1715"/>
      <c r="N1016" s="1715">
        <f t="shared" si="208"/>
        <v>7479.68</v>
      </c>
      <c r="O1016" s="1715">
        <v>6210.52</v>
      </c>
      <c r="P1016" s="1788">
        <f t="shared" si="209"/>
        <v>0.83031894412595197</v>
      </c>
      <c r="Q1016" s="1715">
        <v>1269.1600000000001</v>
      </c>
      <c r="R1016" s="1788">
        <f t="shared" si="210"/>
        <v>0.16968105587404808</v>
      </c>
      <c r="S1016" s="1775">
        <f t="shared" si="211"/>
        <v>50.766400000000004</v>
      </c>
      <c r="T1016" s="1750"/>
      <c r="U1016" s="1715">
        <f t="shared" si="212"/>
        <v>0</v>
      </c>
      <c r="V1016" s="1715">
        <f t="shared" si="213"/>
        <v>0</v>
      </c>
      <c r="W1016" s="1715">
        <f t="shared" si="214"/>
        <v>10783.95</v>
      </c>
      <c r="X1016" s="1718">
        <v>10783.95</v>
      </c>
      <c r="Y1016" s="1729">
        <v>616630</v>
      </c>
      <c r="Z1016" s="1720">
        <v>42692</v>
      </c>
      <c r="AA1016" s="1778" t="s">
        <v>213</v>
      </c>
      <c r="AB1016" s="1875"/>
    </row>
    <row r="1017" spans="1:28" s="1713" customFormat="1" x14ac:dyDescent="0.2">
      <c r="A1017" s="1801">
        <v>2016707</v>
      </c>
      <c r="B1017" s="1727"/>
      <c r="C1017" s="1727">
        <v>607916</v>
      </c>
      <c r="D1017" s="1713" t="s">
        <v>68</v>
      </c>
      <c r="E1017" s="1713">
        <v>1</v>
      </c>
      <c r="F1017" s="1713">
        <v>8</v>
      </c>
      <c r="G1017" s="1713">
        <v>5</v>
      </c>
      <c r="H1017" s="1713">
        <v>3</v>
      </c>
      <c r="I1017" s="1728">
        <v>1</v>
      </c>
      <c r="J1017" s="1728">
        <v>1</v>
      </c>
      <c r="K1017" s="1853"/>
      <c r="L1017" s="1715">
        <v>2405.23</v>
      </c>
      <c r="M1017" s="1715"/>
      <c r="N1017" s="1715">
        <f t="shared" ref="N1017:N1047" si="215">O1017+Q1017</f>
        <v>1558.76</v>
      </c>
      <c r="O1017" s="1715">
        <v>1125.8399999999999</v>
      </c>
      <c r="P1017" s="1788">
        <f t="shared" ref="P1017:P1047" si="216">IF(N1017&lt;=0,"",O1017/N1017)</f>
        <v>0.72226641689548099</v>
      </c>
      <c r="Q1017" s="1715">
        <v>432.92</v>
      </c>
      <c r="R1017" s="1788">
        <f t="shared" ref="R1017:R1047" si="217">IF(N1017&lt;=0,"",Q1017/N1017)</f>
        <v>0.27773358310451901</v>
      </c>
      <c r="S1017" s="1775">
        <f t="shared" ref="S1017:S1047" si="218">Q1017/$S$1</f>
        <v>17.316800000000001</v>
      </c>
      <c r="T1017" s="1750"/>
      <c r="U1017" s="1715">
        <f t="shared" ref="U1017:U1047" si="219">((1-I1017)*O1017)+((1-J1017)*Q1017)</f>
        <v>0</v>
      </c>
      <c r="V1017" s="1715">
        <f t="shared" ref="V1017:V1047" si="220">L1017-W1017</f>
        <v>0</v>
      </c>
      <c r="W1017" s="1715">
        <f t="shared" si="214"/>
        <v>2405.23</v>
      </c>
      <c r="X1017" s="1718">
        <v>2405.23</v>
      </c>
      <c r="Y1017" s="1729">
        <v>616631</v>
      </c>
      <c r="Z1017" s="1720">
        <v>42692</v>
      </c>
      <c r="AA1017" s="1778" t="s">
        <v>213</v>
      </c>
      <c r="AB1017" s="1875"/>
    </row>
    <row r="1018" spans="1:28" s="1713" customFormat="1" x14ac:dyDescent="0.2">
      <c r="A1018" s="1801">
        <v>2016708</v>
      </c>
      <c r="B1018" s="1727"/>
      <c r="C1018" s="1727">
        <v>623317</v>
      </c>
      <c r="D1018" s="1713" t="s">
        <v>68</v>
      </c>
      <c r="E1018" s="1713">
        <v>1</v>
      </c>
      <c r="F1018" s="1713">
        <v>8</v>
      </c>
      <c r="G1018" s="1713">
        <v>5</v>
      </c>
      <c r="H1018" s="1713">
        <v>3</v>
      </c>
      <c r="I1018" s="1728">
        <v>1</v>
      </c>
      <c r="J1018" s="1728">
        <v>1</v>
      </c>
      <c r="K1018" s="1853"/>
      <c r="L1018" s="1715">
        <v>2589.69</v>
      </c>
      <c r="M1018" s="1715"/>
      <c r="N1018" s="1715">
        <f t="shared" si="215"/>
        <v>1933.73</v>
      </c>
      <c r="O1018" s="1715">
        <v>1471.58</v>
      </c>
      <c r="P1018" s="1788">
        <f t="shared" si="216"/>
        <v>0.76100593154163199</v>
      </c>
      <c r="Q1018" s="1715">
        <v>462.15</v>
      </c>
      <c r="R1018" s="1788">
        <f t="shared" si="217"/>
        <v>0.23899406845836801</v>
      </c>
      <c r="S1018" s="1775">
        <f t="shared" si="218"/>
        <v>18.486000000000001</v>
      </c>
      <c r="T1018" s="1750"/>
      <c r="U1018" s="1715">
        <f t="shared" si="219"/>
        <v>0</v>
      </c>
      <c r="V1018" s="1715">
        <f t="shared" si="220"/>
        <v>0</v>
      </c>
      <c r="W1018" s="1715">
        <f t="shared" si="214"/>
        <v>2589.69</v>
      </c>
      <c r="X1018" s="1718">
        <v>2589.69</v>
      </c>
      <c r="Y1018" s="1729">
        <v>616632</v>
      </c>
      <c r="Z1018" s="1720">
        <v>42692</v>
      </c>
      <c r="AA1018" s="1778" t="s">
        <v>213</v>
      </c>
      <c r="AB1018" s="1875"/>
    </row>
    <row r="1019" spans="1:28" s="1713" customFormat="1" x14ac:dyDescent="0.2">
      <c r="A1019" s="1801">
        <v>2016709</v>
      </c>
      <c r="B1019" s="1868"/>
      <c r="C1019" s="1868" t="s">
        <v>2555</v>
      </c>
      <c r="D1019" s="1869" t="s">
        <v>68</v>
      </c>
      <c r="E1019" s="1869">
        <v>0</v>
      </c>
      <c r="F1019" s="1869">
        <v>0</v>
      </c>
      <c r="G1019" s="1869">
        <v>0</v>
      </c>
      <c r="H1019" s="1869">
        <v>0</v>
      </c>
      <c r="I1019" s="1870">
        <v>1</v>
      </c>
      <c r="J1019" s="1870">
        <v>1</v>
      </c>
      <c r="K1019" s="1881"/>
      <c r="L1019" s="1871">
        <v>128.78</v>
      </c>
      <c r="M1019" s="1871"/>
      <c r="N1019" s="1871">
        <f t="shared" si="215"/>
        <v>56.89</v>
      </c>
      <c r="O1019" s="1871">
        <v>56.89</v>
      </c>
      <c r="P1019" s="1872">
        <f t="shared" si="216"/>
        <v>1</v>
      </c>
      <c r="Q1019" s="1871">
        <v>0</v>
      </c>
      <c r="R1019" s="1872">
        <f t="shared" si="217"/>
        <v>0</v>
      </c>
      <c r="S1019" s="1873">
        <f t="shared" si="218"/>
        <v>0</v>
      </c>
      <c r="T1019" s="1874"/>
      <c r="U1019" s="1871">
        <f t="shared" si="219"/>
        <v>0</v>
      </c>
      <c r="V1019" s="1871">
        <f>L1019-W1019</f>
        <v>0</v>
      </c>
      <c r="W1019" s="1715">
        <f t="shared" si="214"/>
        <v>128.78</v>
      </c>
      <c r="X1019" s="1718">
        <v>128.78</v>
      </c>
      <c r="Y1019" s="1729">
        <v>617061</v>
      </c>
      <c r="Z1019" s="1720">
        <v>42772</v>
      </c>
      <c r="AA1019" s="1778" t="s">
        <v>213</v>
      </c>
      <c r="AB1019" s="1875"/>
    </row>
    <row r="1020" spans="1:28" s="1713" customFormat="1" x14ac:dyDescent="0.2">
      <c r="A1020" s="1801">
        <v>2016710</v>
      </c>
      <c r="B1020" s="1727"/>
      <c r="C1020" s="1727" t="s">
        <v>2539</v>
      </c>
      <c r="D1020" s="1713" t="s">
        <v>68</v>
      </c>
      <c r="E1020" s="1713">
        <v>0</v>
      </c>
      <c r="F1020" s="1713">
        <v>1</v>
      </c>
      <c r="G1020" s="1713">
        <v>0</v>
      </c>
      <c r="H1020" s="1713">
        <v>1</v>
      </c>
      <c r="I1020" s="1728">
        <v>1</v>
      </c>
      <c r="J1020" s="1728">
        <v>1</v>
      </c>
      <c r="K1020" s="1853"/>
      <c r="L1020" s="1715">
        <v>560</v>
      </c>
      <c r="M1020" s="1715"/>
      <c r="N1020" s="1715">
        <f t="shared" si="215"/>
        <v>373.95000000000005</v>
      </c>
      <c r="O1020" s="1715">
        <v>268.86</v>
      </c>
      <c r="P1020" s="1788">
        <f t="shared" si="216"/>
        <v>0.71897312474929798</v>
      </c>
      <c r="Q1020" s="1715">
        <v>105.09</v>
      </c>
      <c r="R1020" s="1788">
        <f t="shared" si="217"/>
        <v>0.28102687525070191</v>
      </c>
      <c r="S1020" s="1775">
        <f t="shared" si="218"/>
        <v>4.2035999999999998</v>
      </c>
      <c r="T1020" s="1750"/>
      <c r="U1020" s="1715">
        <f t="shared" si="219"/>
        <v>0</v>
      </c>
      <c r="V1020" s="1715">
        <f t="shared" si="220"/>
        <v>0</v>
      </c>
      <c r="W1020" s="1715">
        <f t="shared" si="214"/>
        <v>560</v>
      </c>
      <c r="X1020" s="1718">
        <v>560</v>
      </c>
      <c r="Y1020" s="1729">
        <v>616633</v>
      </c>
      <c r="Z1020" s="1720">
        <v>42692</v>
      </c>
      <c r="AA1020" s="1778" t="s">
        <v>213</v>
      </c>
      <c r="AB1020" s="1875"/>
    </row>
    <row r="1021" spans="1:28" s="1713" customFormat="1" x14ac:dyDescent="0.2">
      <c r="A1021" s="1801">
        <v>2016711</v>
      </c>
      <c r="B1021" s="1727"/>
      <c r="C1021" s="1727">
        <v>547517</v>
      </c>
      <c r="D1021" s="1713" t="s">
        <v>68</v>
      </c>
      <c r="E1021" s="1713">
        <v>1</v>
      </c>
      <c r="F1021" s="1713">
        <v>13</v>
      </c>
      <c r="G1021" s="1713">
        <v>6</v>
      </c>
      <c r="H1021" s="1713">
        <v>3</v>
      </c>
      <c r="I1021" s="1728">
        <v>1</v>
      </c>
      <c r="J1021" s="1728">
        <v>1</v>
      </c>
      <c r="K1021" s="1853"/>
      <c r="L1021" s="1715">
        <v>3798.35</v>
      </c>
      <c r="M1021" s="1715"/>
      <c r="N1021" s="1715">
        <f t="shared" si="215"/>
        <v>2464.04</v>
      </c>
      <c r="O1021" s="1715">
        <v>1872.23</v>
      </c>
      <c r="P1021" s="1788">
        <f t="shared" si="216"/>
        <v>0.75982126913524128</v>
      </c>
      <c r="Q1021" s="1715">
        <v>591.80999999999995</v>
      </c>
      <c r="R1021" s="1788">
        <f t="shared" si="217"/>
        <v>0.24017873086475866</v>
      </c>
      <c r="S1021" s="1775">
        <f t="shared" si="218"/>
        <v>23.672399999999996</v>
      </c>
      <c r="T1021" s="1750"/>
      <c r="U1021" s="1715">
        <f t="shared" si="219"/>
        <v>0</v>
      </c>
      <c r="V1021" s="1715">
        <f t="shared" si="220"/>
        <v>0</v>
      </c>
      <c r="W1021" s="1715">
        <f t="shared" si="214"/>
        <v>3798.35</v>
      </c>
      <c r="X1021" s="1718">
        <v>3798.35</v>
      </c>
      <c r="Y1021" s="1729">
        <v>616634</v>
      </c>
      <c r="Z1021" s="1720">
        <v>42692</v>
      </c>
      <c r="AA1021" s="1778" t="s">
        <v>213</v>
      </c>
      <c r="AB1021" s="1875"/>
    </row>
    <row r="1022" spans="1:28" s="1713" customFormat="1" x14ac:dyDescent="0.2">
      <c r="A1022" s="1801">
        <v>2016712</v>
      </c>
      <c r="B1022" s="1727"/>
      <c r="C1022" s="1727" t="s">
        <v>2542</v>
      </c>
      <c r="D1022" s="1713" t="s">
        <v>489</v>
      </c>
      <c r="E1022" s="1713">
        <v>1</v>
      </c>
      <c r="F1022" s="1713">
        <v>1</v>
      </c>
      <c r="G1022" s="1713">
        <v>0</v>
      </c>
      <c r="H1022" s="1713">
        <v>1</v>
      </c>
      <c r="I1022" s="1728">
        <v>1</v>
      </c>
      <c r="J1022" s="1728">
        <v>1</v>
      </c>
      <c r="K1022" s="1853"/>
      <c r="L1022" s="1715">
        <v>515.94000000000005</v>
      </c>
      <c r="M1022" s="1715"/>
      <c r="N1022" s="1715">
        <f t="shared" si="215"/>
        <v>378.22</v>
      </c>
      <c r="O1022" s="1715">
        <v>268.68</v>
      </c>
      <c r="P1022" s="1788">
        <f t="shared" si="216"/>
        <v>0.71038020199883667</v>
      </c>
      <c r="Q1022" s="1715">
        <v>109.54</v>
      </c>
      <c r="R1022" s="1788">
        <f t="shared" si="217"/>
        <v>0.28961979800116333</v>
      </c>
      <c r="S1022" s="1775">
        <f t="shared" si="218"/>
        <v>4.3816000000000006</v>
      </c>
      <c r="T1022" s="1750"/>
      <c r="U1022" s="1715">
        <f t="shared" si="219"/>
        <v>0</v>
      </c>
      <c r="V1022" s="1715">
        <f t="shared" si="220"/>
        <v>0</v>
      </c>
      <c r="W1022" s="1715">
        <f t="shared" si="214"/>
        <v>515.94000000000005</v>
      </c>
      <c r="X1022" s="1718">
        <v>515.94000000000005</v>
      </c>
      <c r="Y1022" s="1729">
        <v>616763</v>
      </c>
      <c r="Z1022" s="1720">
        <v>42720</v>
      </c>
      <c r="AA1022" s="1778" t="s">
        <v>213</v>
      </c>
      <c r="AB1022" s="1875"/>
    </row>
    <row r="1023" spans="1:28" s="1713" customFormat="1" x14ac:dyDescent="0.2">
      <c r="A1023" s="1801">
        <v>2016713</v>
      </c>
      <c r="B1023" s="1727"/>
      <c r="C1023" s="1727" t="s">
        <v>2548</v>
      </c>
      <c r="D1023" s="1713" t="s">
        <v>451</v>
      </c>
      <c r="E1023" s="1713">
        <v>1</v>
      </c>
      <c r="F1023" s="1713">
        <v>8</v>
      </c>
      <c r="G1023" s="1713">
        <v>7</v>
      </c>
      <c r="H1023" s="1713">
        <v>3</v>
      </c>
      <c r="I1023" s="1728">
        <v>1</v>
      </c>
      <c r="J1023" s="1728">
        <v>1</v>
      </c>
      <c r="K1023" s="1853"/>
      <c r="L1023" s="1715">
        <v>2766.88</v>
      </c>
      <c r="M1023" s="1715"/>
      <c r="N1023" s="1715">
        <f t="shared" si="215"/>
        <v>1829.19</v>
      </c>
      <c r="O1023" s="1715">
        <v>1278.49</v>
      </c>
      <c r="P1023" s="1788">
        <f t="shared" si="216"/>
        <v>0.6989377812037022</v>
      </c>
      <c r="Q1023" s="1715">
        <v>550.70000000000005</v>
      </c>
      <c r="R1023" s="1788">
        <f t="shared" si="217"/>
        <v>0.30106221879629785</v>
      </c>
      <c r="S1023" s="1775">
        <f t="shared" si="218"/>
        <v>22.028000000000002</v>
      </c>
      <c r="T1023" s="1750"/>
      <c r="U1023" s="1715">
        <f t="shared" si="219"/>
        <v>0</v>
      </c>
      <c r="V1023" s="1715">
        <f t="shared" si="220"/>
        <v>0</v>
      </c>
      <c r="W1023" s="1715">
        <f t="shared" si="214"/>
        <v>2766.88</v>
      </c>
      <c r="X1023" s="1718">
        <v>2766.88</v>
      </c>
      <c r="Y1023" s="1729">
        <v>617034</v>
      </c>
      <c r="Z1023" s="1720">
        <v>42748</v>
      </c>
      <c r="AA1023" s="1778" t="s">
        <v>213</v>
      </c>
      <c r="AB1023" s="1875"/>
    </row>
    <row r="1024" spans="1:28" s="1713" customFormat="1" x14ac:dyDescent="0.2">
      <c r="A1024" s="1801">
        <v>2016714</v>
      </c>
      <c r="B1024" s="1727"/>
      <c r="C1024" s="1727" t="s">
        <v>2549</v>
      </c>
      <c r="D1024" s="1713" t="s">
        <v>451</v>
      </c>
      <c r="E1024" s="1713">
        <v>1</v>
      </c>
      <c r="F1024" s="1713">
        <v>8</v>
      </c>
      <c r="G1024" s="1713">
        <v>7</v>
      </c>
      <c r="H1024" s="1713">
        <v>3</v>
      </c>
      <c r="I1024" s="1728">
        <v>1</v>
      </c>
      <c r="J1024" s="1728">
        <v>1</v>
      </c>
      <c r="K1024" s="1853"/>
      <c r="L1024" s="1715">
        <v>2766.88</v>
      </c>
      <c r="M1024" s="1715"/>
      <c r="N1024" s="1715">
        <f>O1024+Q1024</f>
        <v>1829.19</v>
      </c>
      <c r="O1024" s="1715">
        <v>1278.49</v>
      </c>
      <c r="P1024" s="1788">
        <f>IF(N1024&lt;=0,"",O1024/N1024)</f>
        <v>0.6989377812037022</v>
      </c>
      <c r="Q1024" s="1715">
        <v>550.70000000000005</v>
      </c>
      <c r="R1024" s="1788">
        <f>IF(N1024&lt;=0,"",Q1024/N1024)</f>
        <v>0.30106221879629785</v>
      </c>
      <c r="S1024" s="1775">
        <f>Q1024/$S$1</f>
        <v>22.028000000000002</v>
      </c>
      <c r="T1024" s="1750"/>
      <c r="U1024" s="1715">
        <f>((1-I1024)*O1024)+((1-J1024)*Q1024)</f>
        <v>0</v>
      </c>
      <c r="V1024" s="1715">
        <f>L1024-W1024</f>
        <v>0</v>
      </c>
      <c r="W1024" s="1715">
        <f t="shared" si="214"/>
        <v>2766.88</v>
      </c>
      <c r="X1024" s="1718">
        <v>2766.88</v>
      </c>
      <c r="Y1024" s="1729">
        <v>617035</v>
      </c>
      <c r="Z1024" s="1720">
        <v>42748</v>
      </c>
      <c r="AA1024" s="1778" t="s">
        <v>213</v>
      </c>
      <c r="AB1024" s="1875"/>
    </row>
    <row r="1025" spans="1:53" x14ac:dyDescent="0.2">
      <c r="A1025" s="1801">
        <v>2016715</v>
      </c>
      <c r="C1025" s="1727" t="s">
        <v>2579</v>
      </c>
      <c r="D1025" s="1713" t="s">
        <v>68</v>
      </c>
      <c r="E1025" s="1713">
        <v>0</v>
      </c>
      <c r="F1025" s="1713">
        <v>0</v>
      </c>
      <c r="G1025" s="1713">
        <v>0</v>
      </c>
      <c r="H1025" s="1713">
        <v>0</v>
      </c>
      <c r="I1025" s="1728">
        <v>1</v>
      </c>
      <c r="J1025" s="1728">
        <v>1</v>
      </c>
      <c r="L1025" s="1715">
        <v>2501.04</v>
      </c>
      <c r="N1025" s="1715">
        <f t="shared" si="215"/>
        <v>1250.52</v>
      </c>
      <c r="O1025" s="1715">
        <v>1169.52</v>
      </c>
      <c r="P1025" s="1788">
        <f t="shared" si="216"/>
        <v>0.93522694559063424</v>
      </c>
      <c r="Q1025" s="1715">
        <v>81</v>
      </c>
      <c r="R1025" s="1788">
        <f t="shared" si="217"/>
        <v>6.4773054409365705E-2</v>
      </c>
      <c r="S1025" s="1775">
        <f t="shared" si="218"/>
        <v>3.24</v>
      </c>
      <c r="U1025" s="1715">
        <f t="shared" si="219"/>
        <v>0</v>
      </c>
      <c r="V1025" s="1715">
        <f t="shared" si="220"/>
        <v>0</v>
      </c>
      <c r="W1025" s="1715">
        <f t="shared" si="214"/>
        <v>2501.04</v>
      </c>
      <c r="X1025" s="1718">
        <v>2501.04</v>
      </c>
      <c r="Y1025" s="1729">
        <v>616651</v>
      </c>
      <c r="Z1025" s="1720">
        <v>42702</v>
      </c>
      <c r="AA1025" s="1778" t="s">
        <v>213</v>
      </c>
      <c r="AB1025" s="1778"/>
      <c r="AH1025" s="2296"/>
      <c r="AK1025" s="2295"/>
      <c r="AL1025" s="2295"/>
    </row>
    <row r="1026" spans="1:53" x14ac:dyDescent="0.2">
      <c r="A1026" s="1801">
        <v>2016716</v>
      </c>
      <c r="C1026" s="1727" t="s">
        <v>2550</v>
      </c>
      <c r="D1026" s="1713" t="s">
        <v>68</v>
      </c>
      <c r="E1026" s="1713">
        <v>0</v>
      </c>
      <c r="F1026" s="1713">
        <v>0</v>
      </c>
      <c r="G1026" s="1713">
        <v>0</v>
      </c>
      <c r="H1026" s="1713">
        <v>0</v>
      </c>
      <c r="I1026" s="1728">
        <v>1</v>
      </c>
      <c r="J1026" s="1728">
        <v>1</v>
      </c>
      <c r="L1026" s="1715">
        <v>64.040000000000006</v>
      </c>
      <c r="N1026" s="1715">
        <f t="shared" si="215"/>
        <v>33.019999999999996</v>
      </c>
      <c r="O1026" s="1715">
        <v>20.52</v>
      </c>
      <c r="P1026" s="1788">
        <f t="shared" si="216"/>
        <v>0.62144155057540895</v>
      </c>
      <c r="Q1026" s="1715">
        <v>12.5</v>
      </c>
      <c r="R1026" s="1788">
        <f t="shared" si="217"/>
        <v>0.37855844942459121</v>
      </c>
      <c r="S1026" s="1775">
        <f t="shared" si="218"/>
        <v>0.5</v>
      </c>
      <c r="U1026" s="1715">
        <f t="shared" si="219"/>
        <v>0</v>
      </c>
      <c r="V1026" s="1715">
        <f t="shared" si="220"/>
        <v>0</v>
      </c>
      <c r="W1026" s="1715">
        <f t="shared" si="214"/>
        <v>64.039999999999992</v>
      </c>
      <c r="X1026" s="1718">
        <v>32</v>
      </c>
      <c r="Y1026" s="1729">
        <v>616652</v>
      </c>
      <c r="Z1026" s="1720">
        <v>42702</v>
      </c>
      <c r="AA1026" s="1778" t="s">
        <v>213</v>
      </c>
      <c r="AB1026" s="1778"/>
      <c r="AC1026" s="1715">
        <v>32.04</v>
      </c>
      <c r="AD1026" s="1713">
        <v>616712</v>
      </c>
      <c r="AE1026" s="1723">
        <v>42711</v>
      </c>
      <c r="AF1026" s="1779" t="s">
        <v>2733</v>
      </c>
      <c r="AH1026" s="2296"/>
      <c r="AK1026" s="2295"/>
      <c r="AL1026" s="2295"/>
    </row>
    <row r="1027" spans="1:53" x14ac:dyDescent="0.2">
      <c r="A1027" s="1801">
        <v>2016718</v>
      </c>
      <c r="C1027" s="1727" t="s">
        <v>2554</v>
      </c>
      <c r="D1027" s="1713" t="s">
        <v>356</v>
      </c>
      <c r="E1027" s="1713">
        <v>1</v>
      </c>
      <c r="F1027" s="1713">
        <v>14</v>
      </c>
      <c r="G1027" s="1713">
        <v>7</v>
      </c>
      <c r="H1027" s="1713">
        <v>3</v>
      </c>
      <c r="I1027" s="1728">
        <v>1</v>
      </c>
      <c r="J1027" s="1728">
        <v>1</v>
      </c>
      <c r="L1027" s="1715">
        <v>3618.95</v>
      </c>
      <c r="N1027" s="1715">
        <f t="shared" si="215"/>
        <v>2161.8599999999997</v>
      </c>
      <c r="O1027" s="1715">
        <v>1549.58</v>
      </c>
      <c r="P1027" s="1788">
        <f t="shared" si="216"/>
        <v>0.71678092013358874</v>
      </c>
      <c r="Q1027" s="1715">
        <v>612.28</v>
      </c>
      <c r="R1027" s="1788">
        <f t="shared" si="217"/>
        <v>0.28321907986641137</v>
      </c>
      <c r="S1027" s="1775">
        <f t="shared" si="218"/>
        <v>24.491199999999999</v>
      </c>
      <c r="U1027" s="1715">
        <f t="shared" si="219"/>
        <v>0</v>
      </c>
      <c r="V1027" s="1715">
        <f t="shared" si="220"/>
        <v>0</v>
      </c>
      <c r="W1027" s="1715">
        <f t="shared" si="214"/>
        <v>3618.95</v>
      </c>
      <c r="X1027" s="1718">
        <v>3618.95</v>
      </c>
      <c r="Y1027" s="1729">
        <v>616748</v>
      </c>
      <c r="Z1027" s="1720">
        <v>42720</v>
      </c>
      <c r="AA1027" s="1778" t="s">
        <v>213</v>
      </c>
      <c r="AB1027" s="1778"/>
      <c r="AH1027" s="2296"/>
      <c r="AK1027" s="2295"/>
      <c r="AL1027" s="2295"/>
    </row>
    <row r="1028" spans="1:53" x14ac:dyDescent="0.2">
      <c r="A1028" s="1801">
        <v>2016719</v>
      </c>
      <c r="C1028" s="1727" t="s">
        <v>2561</v>
      </c>
      <c r="D1028" s="1713" t="s">
        <v>68</v>
      </c>
      <c r="E1028" s="1713">
        <v>9</v>
      </c>
      <c r="F1028" s="1713">
        <f>E1028*10</f>
        <v>90</v>
      </c>
      <c r="G1028" s="1713">
        <f>E1028*7</f>
        <v>63</v>
      </c>
      <c r="H1028" s="1713">
        <f>E1028*2</f>
        <v>18</v>
      </c>
      <c r="I1028" s="1728">
        <v>1</v>
      </c>
      <c r="J1028" s="1728">
        <v>1</v>
      </c>
      <c r="L1028" s="1715">
        <v>31931.18</v>
      </c>
      <c r="N1028" s="1715">
        <f t="shared" si="215"/>
        <v>20114.64</v>
      </c>
      <c r="O1028" s="1715">
        <v>15615.36</v>
      </c>
      <c r="P1028" s="1788">
        <f t="shared" si="216"/>
        <v>0.7763181443963203</v>
      </c>
      <c r="Q1028" s="1715">
        <v>4499.28</v>
      </c>
      <c r="R1028" s="1788">
        <f t="shared" si="217"/>
        <v>0.2236818556036797</v>
      </c>
      <c r="S1028" s="1775">
        <f t="shared" si="218"/>
        <v>179.97119999999998</v>
      </c>
      <c r="U1028" s="1715">
        <f t="shared" si="219"/>
        <v>0</v>
      </c>
      <c r="V1028" s="1715">
        <f t="shared" si="220"/>
        <v>0</v>
      </c>
      <c r="W1028" s="1715">
        <f t="shared" si="214"/>
        <v>31931.18</v>
      </c>
      <c r="X1028" s="1718">
        <v>31931.18</v>
      </c>
      <c r="Y1028" s="1729">
        <v>616635</v>
      </c>
      <c r="Z1028" s="1720">
        <v>42692</v>
      </c>
      <c r="AA1028" s="1778" t="s">
        <v>213</v>
      </c>
      <c r="AB1028" s="1778"/>
      <c r="AH1028" s="2296"/>
      <c r="AK1028" s="2295"/>
      <c r="AL1028" s="2295"/>
    </row>
    <row r="1029" spans="1:53" s="1869" customFormat="1" x14ac:dyDescent="0.2">
      <c r="A1029" s="1801">
        <v>2016720</v>
      </c>
      <c r="B1029" s="1868"/>
      <c r="C1029" s="1868" t="s">
        <v>2563</v>
      </c>
      <c r="D1029" s="1869" t="s">
        <v>489</v>
      </c>
      <c r="E1029" s="1869">
        <v>1</v>
      </c>
      <c r="F1029" s="1869">
        <v>1</v>
      </c>
      <c r="G1029" s="1869">
        <v>0</v>
      </c>
      <c r="H1029" s="1869">
        <v>1</v>
      </c>
      <c r="I1029" s="1870">
        <v>1</v>
      </c>
      <c r="J1029" s="1870">
        <v>1</v>
      </c>
      <c r="K1029" s="1881"/>
      <c r="L1029" s="1871">
        <v>522.32000000000005</v>
      </c>
      <c r="M1029" s="1871"/>
      <c r="N1029" s="1871">
        <f>O1029+Q1029</f>
        <v>382.42</v>
      </c>
      <c r="O1029" s="1871">
        <v>272.88</v>
      </c>
      <c r="P1029" s="1872">
        <f>IF(N1029&lt;=0,"",O1029/N1029)</f>
        <v>0.71356100622352381</v>
      </c>
      <c r="Q1029" s="1871">
        <v>109.54</v>
      </c>
      <c r="R1029" s="1872">
        <f>IF(N1029&lt;=0,"",Q1029/N1029)</f>
        <v>0.28643899377647614</v>
      </c>
      <c r="S1029" s="1873">
        <f>Q1029/$S$1</f>
        <v>4.3816000000000006</v>
      </c>
      <c r="T1029" s="1874"/>
      <c r="U1029" s="1871">
        <f>((1-I1029)*O1029)+((1-J1029)*Q1029)</f>
        <v>0</v>
      </c>
      <c r="V1029" s="1871">
        <f>L1029-W1029</f>
        <v>0</v>
      </c>
      <c r="W1029" s="1871">
        <f t="shared" si="214"/>
        <v>522.32000000000005</v>
      </c>
      <c r="X1029" s="1819">
        <v>522.32000000000005</v>
      </c>
      <c r="Y1029" s="1875">
        <v>617039</v>
      </c>
      <c r="Z1029" s="1876">
        <v>42748</v>
      </c>
      <c r="AA1029" s="1877" t="s">
        <v>213</v>
      </c>
      <c r="AB1029" s="1877"/>
      <c r="AC1029" s="1871"/>
      <c r="AE1029" s="1878"/>
      <c r="AF1029" s="1879"/>
      <c r="AG1029" s="1879"/>
      <c r="AH1029" s="2296"/>
      <c r="AK1029" s="2295"/>
      <c r="AL1029" s="2295"/>
      <c r="AM1029" s="1871"/>
      <c r="AP1029" s="1879"/>
      <c r="AQ1029" s="1879"/>
      <c r="AR1029" s="1871"/>
      <c r="AU1029" s="1879"/>
      <c r="AV1029" s="1879"/>
      <c r="AW1029" s="1871"/>
      <c r="AZ1029" s="1879"/>
      <c r="BA1029" s="1879"/>
    </row>
    <row r="1030" spans="1:53" x14ac:dyDescent="0.2">
      <c r="A1030" s="1801" t="s">
        <v>2564</v>
      </c>
      <c r="C1030" s="1727" t="s">
        <v>2565</v>
      </c>
      <c r="D1030" s="1713" t="s">
        <v>1724</v>
      </c>
      <c r="E1030" s="1713">
        <v>0</v>
      </c>
      <c r="F1030" s="1713">
        <v>2</v>
      </c>
      <c r="G1030" s="1713">
        <v>0</v>
      </c>
      <c r="H1030" s="1713">
        <v>0</v>
      </c>
      <c r="I1030" s="1728">
        <v>1</v>
      </c>
      <c r="J1030" s="1728">
        <v>1</v>
      </c>
      <c r="L1030" s="1715">
        <v>0</v>
      </c>
      <c r="N1030" s="1715">
        <f>O1030+Q1030</f>
        <v>179</v>
      </c>
      <c r="O1030" s="1715">
        <v>125</v>
      </c>
      <c r="P1030" s="1788">
        <f>IF(N1030&lt;=0,"",O1030/N1030)</f>
        <v>0.6983240223463687</v>
      </c>
      <c r="Q1030" s="1715">
        <v>54</v>
      </c>
      <c r="R1030" s="1788">
        <f>IF(N1030&lt;=0,"",Q1030/N1030)</f>
        <v>0.3016759776536313</v>
      </c>
      <c r="S1030" s="1775">
        <f>Q1030/$S$1</f>
        <v>2.16</v>
      </c>
      <c r="U1030" s="1715">
        <f>((1-I1030)*O1030)+((1-J1030)*Q1030)</f>
        <v>0</v>
      </c>
      <c r="V1030" s="1715">
        <f>L1030-W1030</f>
        <v>0</v>
      </c>
      <c r="W1030" s="1715">
        <f t="shared" si="214"/>
        <v>0</v>
      </c>
      <c r="X1030" s="1718"/>
      <c r="Y1030" s="1729"/>
      <c r="Z1030" s="1720"/>
      <c r="AA1030" s="1778"/>
      <c r="AB1030" s="1778"/>
      <c r="AH1030" s="2296"/>
      <c r="AK1030" s="2295"/>
      <c r="AL1030" s="2295"/>
    </row>
    <row r="1031" spans="1:53" x14ac:dyDescent="0.2">
      <c r="A1031" s="1801">
        <v>2016721</v>
      </c>
      <c r="C1031" s="1727">
        <v>614317</v>
      </c>
      <c r="D1031" s="1713" t="s">
        <v>68</v>
      </c>
      <c r="E1031" s="1713">
        <v>1</v>
      </c>
      <c r="F1031" s="1713">
        <v>10</v>
      </c>
      <c r="G1031" s="1713">
        <v>7</v>
      </c>
      <c r="H1031" s="1713">
        <v>3</v>
      </c>
      <c r="I1031" s="1728">
        <v>1</v>
      </c>
      <c r="J1031" s="1728">
        <v>1</v>
      </c>
      <c r="L1031" s="1715">
        <v>2781.74</v>
      </c>
      <c r="N1031" s="1715">
        <f t="shared" si="215"/>
        <v>1982.34</v>
      </c>
      <c r="O1031" s="1715">
        <v>1485.29</v>
      </c>
      <c r="P1031" s="1788">
        <f t="shared" si="216"/>
        <v>0.7492609744039872</v>
      </c>
      <c r="Q1031" s="1715">
        <v>497.05</v>
      </c>
      <c r="R1031" s="1788">
        <f t="shared" si="217"/>
        <v>0.2507390255960128</v>
      </c>
      <c r="S1031" s="1775">
        <f t="shared" si="218"/>
        <v>19.882000000000001</v>
      </c>
      <c r="U1031" s="1715">
        <f t="shared" si="219"/>
        <v>0</v>
      </c>
      <c r="V1031" s="1715">
        <f t="shared" si="220"/>
        <v>0</v>
      </c>
      <c r="W1031" s="1715">
        <f t="shared" si="214"/>
        <v>2781.74</v>
      </c>
      <c r="X1031" s="1718">
        <v>2781.74</v>
      </c>
      <c r="Y1031" s="1729">
        <v>616636</v>
      </c>
      <c r="Z1031" s="1720">
        <v>42692</v>
      </c>
      <c r="AA1031" s="1778" t="s">
        <v>213</v>
      </c>
      <c r="AB1031" s="1778"/>
      <c r="AH1031" s="2296"/>
      <c r="AK1031" s="2295"/>
      <c r="AL1031" s="2295"/>
    </row>
    <row r="1032" spans="1:53" x14ac:dyDescent="0.2">
      <c r="A1032" s="1801">
        <v>2016723</v>
      </c>
      <c r="C1032" s="1727" t="s">
        <v>2569</v>
      </c>
      <c r="D1032" s="1713" t="s">
        <v>451</v>
      </c>
      <c r="E1032" s="1713">
        <v>1</v>
      </c>
      <c r="F1032" s="1713">
        <v>7</v>
      </c>
      <c r="G1032" s="1713">
        <v>6</v>
      </c>
      <c r="H1032" s="1713">
        <v>3</v>
      </c>
      <c r="I1032" s="1728">
        <v>1</v>
      </c>
      <c r="J1032" s="1728">
        <v>1</v>
      </c>
      <c r="L1032" s="1715">
        <v>3027.89</v>
      </c>
      <c r="N1032" s="1715">
        <f t="shared" si="215"/>
        <v>1990.47</v>
      </c>
      <c r="O1032" s="1715">
        <v>1481.13</v>
      </c>
      <c r="P1032" s="1788">
        <f t="shared" si="216"/>
        <v>0.74411068742558295</v>
      </c>
      <c r="Q1032" s="1715">
        <v>509.34</v>
      </c>
      <c r="R1032" s="1788">
        <f t="shared" si="217"/>
        <v>0.2558893125744171</v>
      </c>
      <c r="S1032" s="1775">
        <f t="shared" si="218"/>
        <v>20.3736</v>
      </c>
      <c r="U1032" s="1715">
        <f t="shared" si="219"/>
        <v>0</v>
      </c>
      <c r="V1032" s="1715">
        <f t="shared" si="220"/>
        <v>0</v>
      </c>
      <c r="W1032" s="1715">
        <f t="shared" si="214"/>
        <v>3027.89</v>
      </c>
      <c r="X1032" s="1718">
        <v>3027.89</v>
      </c>
      <c r="Y1032" s="1729">
        <v>617036</v>
      </c>
      <c r="Z1032" s="1720">
        <v>42748</v>
      </c>
      <c r="AA1032" s="1778" t="s">
        <v>213</v>
      </c>
      <c r="AB1032" s="1778"/>
      <c r="AH1032" s="2296"/>
      <c r="AK1032" s="2295"/>
      <c r="AL1032" s="2295"/>
    </row>
    <row r="1033" spans="1:53" x14ac:dyDescent="0.2">
      <c r="A1033" s="1801">
        <v>2016724</v>
      </c>
      <c r="B1033" s="1868"/>
      <c r="C1033" s="1868" t="s">
        <v>2585</v>
      </c>
      <c r="D1033" s="1869" t="s">
        <v>68</v>
      </c>
      <c r="E1033" s="1869">
        <v>0</v>
      </c>
      <c r="F1033" s="1869">
        <v>0</v>
      </c>
      <c r="G1033" s="1869">
        <v>0</v>
      </c>
      <c r="H1033" s="1869">
        <v>0</v>
      </c>
      <c r="I1033" s="1870">
        <v>1</v>
      </c>
      <c r="J1033" s="1870">
        <v>1</v>
      </c>
      <c r="K1033" s="1881"/>
      <c r="L1033" s="1871">
        <v>36.26</v>
      </c>
      <c r="M1033" s="1871"/>
      <c r="N1033" s="1871">
        <f t="shared" si="215"/>
        <v>10.63</v>
      </c>
      <c r="O1033" s="1871">
        <v>10.63</v>
      </c>
      <c r="P1033" s="1872">
        <f t="shared" si="216"/>
        <v>1</v>
      </c>
      <c r="Q1033" s="1871">
        <v>0</v>
      </c>
      <c r="R1033" s="1872">
        <f t="shared" si="217"/>
        <v>0</v>
      </c>
      <c r="S1033" s="1873">
        <f t="shared" si="218"/>
        <v>0</v>
      </c>
      <c r="T1033" s="1874"/>
      <c r="U1033" s="1871">
        <f t="shared" si="219"/>
        <v>0</v>
      </c>
      <c r="V1033" s="1871">
        <f t="shared" si="220"/>
        <v>0</v>
      </c>
      <c r="W1033" s="1715">
        <f t="shared" si="214"/>
        <v>36.26</v>
      </c>
      <c r="X1033" s="1718">
        <v>36.26</v>
      </c>
      <c r="Y1033" s="1729">
        <v>617061</v>
      </c>
      <c r="Z1033" s="1720">
        <v>42772</v>
      </c>
      <c r="AA1033" s="1778" t="s">
        <v>213</v>
      </c>
      <c r="AB1033" s="1778"/>
      <c r="AH1033" s="2296"/>
      <c r="AK1033" s="2295"/>
      <c r="AL1033" s="2295"/>
    </row>
    <row r="1034" spans="1:53" x14ac:dyDescent="0.2">
      <c r="A1034" s="1801">
        <v>2016725</v>
      </c>
      <c r="C1034" s="1727" t="s">
        <v>2590</v>
      </c>
      <c r="D1034" s="1713" t="s">
        <v>68</v>
      </c>
      <c r="E1034" s="1713">
        <v>8</v>
      </c>
      <c r="F1034" s="1713">
        <f>E1034*8</f>
        <v>64</v>
      </c>
      <c r="G1034" s="1713">
        <f>E1034*6</f>
        <v>48</v>
      </c>
      <c r="H1034" s="1713">
        <f>E1034*2</f>
        <v>16</v>
      </c>
      <c r="I1034" s="1728">
        <v>1</v>
      </c>
      <c r="J1034" s="1728">
        <v>1</v>
      </c>
      <c r="L1034" s="1715">
        <v>15093.3</v>
      </c>
      <c r="N1034" s="1715">
        <f t="shared" si="215"/>
        <v>10913.599999999999</v>
      </c>
      <c r="O1034" s="1715">
        <v>7880.48</v>
      </c>
      <c r="P1034" s="1788">
        <f t="shared" si="216"/>
        <v>0.7220788740653864</v>
      </c>
      <c r="Q1034" s="1715">
        <v>3033.12</v>
      </c>
      <c r="R1034" s="1788">
        <f t="shared" si="217"/>
        <v>0.27792112593461371</v>
      </c>
      <c r="S1034" s="1775">
        <f t="shared" si="218"/>
        <v>121.3248</v>
      </c>
      <c r="U1034" s="1715">
        <f t="shared" si="219"/>
        <v>0</v>
      </c>
      <c r="V1034" s="1715">
        <f t="shared" si="220"/>
        <v>0</v>
      </c>
      <c r="W1034" s="1715">
        <f t="shared" si="214"/>
        <v>15093.3</v>
      </c>
      <c r="X1034" s="1718">
        <v>15093.3</v>
      </c>
      <c r="Y1034" s="1729">
        <v>616656</v>
      </c>
      <c r="Z1034" s="1720">
        <v>42702</v>
      </c>
      <c r="AA1034" s="1778" t="s">
        <v>213</v>
      </c>
      <c r="AB1034" s="1778"/>
      <c r="AH1034" s="2296"/>
      <c r="AK1034" s="2295"/>
      <c r="AL1034" s="2295"/>
    </row>
    <row r="1035" spans="1:53" x14ac:dyDescent="0.2">
      <c r="A1035" s="1801" t="s">
        <v>2618</v>
      </c>
      <c r="C1035" s="1727">
        <v>596717</v>
      </c>
      <c r="D1035" s="1713" t="s">
        <v>68</v>
      </c>
      <c r="E1035" s="1713">
        <v>1</v>
      </c>
      <c r="F1035" s="1713">
        <v>8</v>
      </c>
      <c r="G1035" s="1713">
        <v>5</v>
      </c>
      <c r="H1035" s="1713">
        <v>2</v>
      </c>
      <c r="I1035" s="1728">
        <v>1</v>
      </c>
      <c r="J1035" s="1728">
        <v>1</v>
      </c>
      <c r="L1035" s="1715">
        <v>5474.94</v>
      </c>
      <c r="N1035" s="1715">
        <f t="shared" si="215"/>
        <v>3698.3900000000003</v>
      </c>
      <c r="O1035" s="1715">
        <v>3065.86</v>
      </c>
      <c r="P1035" s="1788">
        <f t="shared" si="216"/>
        <v>0.82897152544755959</v>
      </c>
      <c r="Q1035" s="1715">
        <v>632.53</v>
      </c>
      <c r="R1035" s="1788">
        <f t="shared" si="217"/>
        <v>0.17102847455244036</v>
      </c>
      <c r="S1035" s="1775">
        <f t="shared" si="218"/>
        <v>25.301199999999998</v>
      </c>
      <c r="U1035" s="1715">
        <f t="shared" si="219"/>
        <v>0</v>
      </c>
      <c r="V1035" s="1715">
        <f t="shared" si="220"/>
        <v>0</v>
      </c>
      <c r="W1035" s="1715">
        <f t="shared" si="214"/>
        <v>5474.94</v>
      </c>
      <c r="X1035" s="1718">
        <v>5474.94</v>
      </c>
      <c r="Y1035" s="1729">
        <v>616657</v>
      </c>
      <c r="Z1035" s="1720">
        <v>42702</v>
      </c>
      <c r="AA1035" s="1778" t="s">
        <v>213</v>
      </c>
      <c r="AB1035" s="1778"/>
      <c r="AH1035" s="2296"/>
      <c r="AK1035" s="2295"/>
      <c r="AL1035" s="2295"/>
    </row>
    <row r="1036" spans="1:53" x14ac:dyDescent="0.2">
      <c r="A1036" s="1801">
        <v>2016727</v>
      </c>
      <c r="C1036" s="1727">
        <v>624317</v>
      </c>
      <c r="D1036" s="1713" t="s">
        <v>68</v>
      </c>
      <c r="E1036" s="1713">
        <v>1</v>
      </c>
      <c r="F1036" s="1713">
        <v>8</v>
      </c>
      <c r="G1036" s="1713">
        <v>5</v>
      </c>
      <c r="H1036" s="1713">
        <v>3</v>
      </c>
      <c r="I1036" s="1728">
        <v>1</v>
      </c>
      <c r="J1036" s="1728">
        <v>1</v>
      </c>
      <c r="L1036" s="1715">
        <v>2553.7399999999998</v>
      </c>
      <c r="N1036" s="1715">
        <f t="shared" si="215"/>
        <v>1861.84</v>
      </c>
      <c r="O1036" s="1715">
        <v>1400.25</v>
      </c>
      <c r="P1036" s="1788">
        <f t="shared" si="216"/>
        <v>0.75207858892278612</v>
      </c>
      <c r="Q1036" s="1715">
        <v>461.59</v>
      </c>
      <c r="R1036" s="1788">
        <f t="shared" si="217"/>
        <v>0.24792141107721394</v>
      </c>
      <c r="S1036" s="1775">
        <f t="shared" si="218"/>
        <v>18.4636</v>
      </c>
      <c r="U1036" s="1715">
        <f t="shared" si="219"/>
        <v>0</v>
      </c>
      <c r="V1036" s="1715">
        <f t="shared" si="220"/>
        <v>0</v>
      </c>
      <c r="W1036" s="1715">
        <f t="shared" si="214"/>
        <v>2553.7399999999998</v>
      </c>
      <c r="X1036" s="1718">
        <v>2553.7399999999998</v>
      </c>
      <c r="Y1036" s="1729">
        <v>616658</v>
      </c>
      <c r="Z1036" s="1720">
        <v>42702</v>
      </c>
      <c r="AA1036" s="1778" t="s">
        <v>213</v>
      </c>
      <c r="AB1036" s="1778"/>
      <c r="AH1036" s="2296"/>
      <c r="AK1036" s="2295"/>
      <c r="AL1036" s="2295"/>
    </row>
    <row r="1037" spans="1:53" x14ac:dyDescent="0.2">
      <c r="A1037" s="1801" t="s">
        <v>2619</v>
      </c>
      <c r="C1037" s="1727">
        <v>596817</v>
      </c>
      <c r="D1037" s="1713" t="s">
        <v>68</v>
      </c>
      <c r="E1037" s="1713">
        <v>1</v>
      </c>
      <c r="F1037" s="1713">
        <v>8</v>
      </c>
      <c r="G1037" s="1713">
        <v>5</v>
      </c>
      <c r="H1037" s="1713">
        <v>2</v>
      </c>
      <c r="I1037" s="1728">
        <v>1</v>
      </c>
      <c r="J1037" s="1728">
        <v>1</v>
      </c>
      <c r="L1037" s="1715">
        <v>5474.94</v>
      </c>
      <c r="N1037" s="1715">
        <f>O1037+Q1037</f>
        <v>3698.3900000000003</v>
      </c>
      <c r="O1037" s="1715">
        <v>3065.86</v>
      </c>
      <c r="P1037" s="1788">
        <f>IF(N1037&lt;=0,"",O1037/N1037)</f>
        <v>0.82897152544755959</v>
      </c>
      <c r="Q1037" s="1715">
        <v>632.53</v>
      </c>
      <c r="R1037" s="1788">
        <f>IF(N1037&lt;=0,"",Q1037/N1037)</f>
        <v>0.17102847455244036</v>
      </c>
      <c r="S1037" s="1775">
        <f>Q1037/$S$1</f>
        <v>25.301199999999998</v>
      </c>
      <c r="U1037" s="1715">
        <f t="shared" si="219"/>
        <v>0</v>
      </c>
      <c r="V1037" s="1715">
        <f t="shared" si="220"/>
        <v>0</v>
      </c>
      <c r="W1037" s="1715">
        <f t="shared" si="214"/>
        <v>5474.94</v>
      </c>
      <c r="X1037" s="1718">
        <v>5474.94</v>
      </c>
      <c r="Y1037" s="1729">
        <v>616659</v>
      </c>
      <c r="Z1037" s="1720">
        <v>42702</v>
      </c>
      <c r="AA1037" s="1778" t="s">
        <v>213</v>
      </c>
      <c r="AB1037" s="1778"/>
      <c r="AH1037" s="2296"/>
      <c r="AK1037" s="2295"/>
      <c r="AL1037" s="2295"/>
    </row>
    <row r="1038" spans="1:53" x14ac:dyDescent="0.2">
      <c r="A1038" s="1801" t="s">
        <v>2620</v>
      </c>
      <c r="C1038" s="1727" t="s">
        <v>2605</v>
      </c>
      <c r="D1038" s="1713" t="s">
        <v>68</v>
      </c>
      <c r="E1038" s="1713">
        <v>1</v>
      </c>
      <c r="F1038" s="1713">
        <v>11</v>
      </c>
      <c r="G1038" s="1713">
        <v>4</v>
      </c>
      <c r="H1038" s="1713">
        <v>12</v>
      </c>
      <c r="I1038" s="1728">
        <v>1</v>
      </c>
      <c r="J1038" s="1728">
        <v>1</v>
      </c>
      <c r="L1038" s="1715">
        <v>10716.14</v>
      </c>
      <c r="N1038" s="1715">
        <f t="shared" si="215"/>
        <v>6579.51</v>
      </c>
      <c r="O1038" s="1715">
        <v>5323.12</v>
      </c>
      <c r="P1038" s="1788">
        <f t="shared" si="216"/>
        <v>0.80904505046728403</v>
      </c>
      <c r="Q1038" s="1715">
        <v>1256.3900000000001</v>
      </c>
      <c r="R1038" s="1788">
        <f t="shared" si="217"/>
        <v>0.19095494953271597</v>
      </c>
      <c r="S1038" s="1775">
        <f t="shared" si="218"/>
        <v>50.255600000000001</v>
      </c>
      <c r="U1038" s="1715">
        <f t="shared" si="219"/>
        <v>0</v>
      </c>
      <c r="V1038" s="1715">
        <f t="shared" si="220"/>
        <v>0</v>
      </c>
      <c r="W1038" s="1715">
        <f t="shared" si="214"/>
        <v>10716.14</v>
      </c>
      <c r="X1038" s="1718">
        <v>10716.14</v>
      </c>
      <c r="Y1038" s="1729">
        <v>616660</v>
      </c>
      <c r="Z1038" s="1720">
        <v>42702</v>
      </c>
      <c r="AA1038" s="1778" t="s">
        <v>213</v>
      </c>
      <c r="AB1038" s="1778"/>
      <c r="AH1038" s="2296"/>
      <c r="AK1038" s="2295"/>
      <c r="AL1038" s="2295"/>
    </row>
    <row r="1039" spans="1:53" x14ac:dyDescent="0.2">
      <c r="A1039" s="1801">
        <v>2016730</v>
      </c>
      <c r="C1039" s="1727" t="s">
        <v>2608</v>
      </c>
      <c r="D1039" s="1713" t="s">
        <v>1575</v>
      </c>
      <c r="E1039" s="1713">
        <v>1</v>
      </c>
      <c r="F1039" s="1713">
        <v>0</v>
      </c>
      <c r="G1039" s="1713">
        <v>0</v>
      </c>
      <c r="H1039" s="1713">
        <v>0</v>
      </c>
      <c r="I1039" s="1728">
        <v>1</v>
      </c>
      <c r="J1039" s="1728">
        <v>1</v>
      </c>
      <c r="L1039" s="1715">
        <v>350</v>
      </c>
      <c r="N1039" s="1715">
        <f t="shared" si="215"/>
        <v>0</v>
      </c>
      <c r="O1039" s="1715">
        <v>0</v>
      </c>
      <c r="P1039" s="1788" t="str">
        <f t="shared" si="216"/>
        <v/>
      </c>
      <c r="Q1039" s="1715">
        <v>0</v>
      </c>
      <c r="R1039" s="1788" t="str">
        <f t="shared" si="217"/>
        <v/>
      </c>
      <c r="S1039" s="1775">
        <f t="shared" si="218"/>
        <v>0</v>
      </c>
      <c r="U1039" s="1715">
        <f t="shared" si="219"/>
        <v>0</v>
      </c>
      <c r="V1039" s="1715">
        <f t="shared" si="220"/>
        <v>0</v>
      </c>
      <c r="W1039" s="1715">
        <f t="shared" si="214"/>
        <v>350</v>
      </c>
      <c r="X1039" s="1718">
        <v>350</v>
      </c>
      <c r="Y1039" s="1729">
        <v>616670</v>
      </c>
      <c r="Z1039" s="1720">
        <v>42702</v>
      </c>
      <c r="AA1039" s="1778" t="s">
        <v>213</v>
      </c>
      <c r="AB1039" s="1778"/>
      <c r="AH1039" s="2296"/>
      <c r="AK1039" s="2295"/>
      <c r="AL1039" s="2295"/>
    </row>
    <row r="1040" spans="1:53" x14ac:dyDescent="0.2">
      <c r="A1040" s="1801">
        <v>2016731</v>
      </c>
      <c r="B1040" s="1868"/>
      <c r="C1040" s="1868" t="s">
        <v>2594</v>
      </c>
      <c r="D1040" s="1869" t="s">
        <v>2383</v>
      </c>
      <c r="E1040" s="1869">
        <v>1</v>
      </c>
      <c r="F1040" s="1869">
        <v>10</v>
      </c>
      <c r="G1040" s="1869">
        <v>7</v>
      </c>
      <c r="H1040" s="1869">
        <v>4</v>
      </c>
      <c r="I1040" s="1870">
        <v>1</v>
      </c>
      <c r="J1040" s="1870">
        <v>1</v>
      </c>
      <c r="K1040" s="1881"/>
      <c r="L1040" s="1871">
        <v>3875.77</v>
      </c>
      <c r="M1040" s="1871"/>
      <c r="N1040" s="1871">
        <f t="shared" si="215"/>
        <v>2476.84</v>
      </c>
      <c r="O1040" s="1871">
        <v>1808.02</v>
      </c>
      <c r="P1040" s="1872">
        <f t="shared" si="216"/>
        <v>0.72997044621372387</v>
      </c>
      <c r="Q1040" s="1871">
        <v>668.82</v>
      </c>
      <c r="R1040" s="1872">
        <f t="shared" si="217"/>
        <v>0.27002955378627608</v>
      </c>
      <c r="S1040" s="1873">
        <f t="shared" si="218"/>
        <v>26.752800000000001</v>
      </c>
      <c r="T1040" s="1874"/>
      <c r="U1040" s="1871">
        <f t="shared" si="219"/>
        <v>0</v>
      </c>
      <c r="V1040" s="1871">
        <f t="shared" si="220"/>
        <v>0</v>
      </c>
      <c r="W1040" s="1715">
        <f t="shared" si="214"/>
        <v>3875.77</v>
      </c>
      <c r="X1040" s="1718">
        <v>3875.77</v>
      </c>
      <c r="Y1040" s="1729">
        <v>617093</v>
      </c>
      <c r="Z1040" s="1720">
        <v>42772</v>
      </c>
      <c r="AA1040" s="1778" t="s">
        <v>213</v>
      </c>
      <c r="AB1040" s="1778"/>
      <c r="AH1040" s="2296"/>
      <c r="AK1040" s="2295"/>
      <c r="AL1040" s="2295"/>
    </row>
    <row r="1041" spans="1:53" x14ac:dyDescent="0.2">
      <c r="A1041" s="1801">
        <v>2016732</v>
      </c>
      <c r="C1041" s="1727">
        <v>600517</v>
      </c>
      <c r="D1041" s="1713" t="s">
        <v>68</v>
      </c>
      <c r="E1041" s="1713">
        <v>1</v>
      </c>
      <c r="F1041" s="1713">
        <v>6</v>
      </c>
      <c r="G1041" s="1713">
        <v>4</v>
      </c>
      <c r="H1041" s="1713">
        <v>2</v>
      </c>
      <c r="I1041" s="1728">
        <v>1</v>
      </c>
      <c r="J1041" s="1728">
        <v>1</v>
      </c>
      <c r="L1041" s="1715">
        <v>1986.91</v>
      </c>
      <c r="N1041" s="1715">
        <f t="shared" si="215"/>
        <v>1172.55</v>
      </c>
      <c r="O1041" s="1715">
        <v>899.18</v>
      </c>
      <c r="P1041" s="1788">
        <f t="shared" si="216"/>
        <v>0.76685855613833098</v>
      </c>
      <c r="Q1041" s="1715">
        <v>273.37</v>
      </c>
      <c r="R1041" s="1788">
        <f t="shared" si="217"/>
        <v>0.23314144386166902</v>
      </c>
      <c r="S1041" s="1775">
        <f t="shared" si="218"/>
        <v>10.934800000000001</v>
      </c>
      <c r="U1041" s="1715">
        <f t="shared" si="219"/>
        <v>0</v>
      </c>
      <c r="V1041" s="1715">
        <f t="shared" si="220"/>
        <v>0</v>
      </c>
      <c r="W1041" s="1715">
        <f t="shared" si="214"/>
        <v>1986.91</v>
      </c>
      <c r="X1041" s="1718">
        <v>1986.91</v>
      </c>
      <c r="Y1041" s="1729">
        <v>616661</v>
      </c>
      <c r="Z1041" s="1720">
        <v>42702</v>
      </c>
      <c r="AA1041" s="1778" t="s">
        <v>213</v>
      </c>
      <c r="AB1041" s="1875"/>
      <c r="AC1041" s="1713"/>
      <c r="AE1041" s="1713"/>
      <c r="AF1041" s="1713"/>
      <c r="AG1041" s="1713"/>
      <c r="AH1041" s="1713"/>
      <c r="AI1041" s="1713"/>
      <c r="AJ1041" s="1713"/>
      <c r="AK1041" s="1713"/>
      <c r="AL1041" s="1713"/>
      <c r="AM1041" s="1713"/>
      <c r="AP1041" s="1713"/>
      <c r="AQ1041" s="1713"/>
      <c r="AR1041" s="1713"/>
      <c r="AS1041" s="1713"/>
      <c r="AT1041" s="1713"/>
      <c r="AU1041" s="1713"/>
      <c r="AV1041" s="1713"/>
      <c r="AW1041" s="1713"/>
      <c r="AZ1041" s="1713"/>
      <c r="BA1041" s="1713"/>
    </row>
    <row r="1042" spans="1:53" x14ac:dyDescent="0.2">
      <c r="A1042" s="1801">
        <v>2016733</v>
      </c>
      <c r="C1042" s="1727">
        <v>615017</v>
      </c>
      <c r="D1042" s="1713" t="s">
        <v>68</v>
      </c>
      <c r="E1042" s="1713">
        <v>1</v>
      </c>
      <c r="F1042" s="1713">
        <v>7</v>
      </c>
      <c r="G1042" s="1713">
        <v>6</v>
      </c>
      <c r="H1042" s="1713">
        <v>2</v>
      </c>
      <c r="I1042" s="1728">
        <v>1</v>
      </c>
      <c r="J1042" s="1728">
        <v>1</v>
      </c>
      <c r="L1042" s="1715">
        <v>1800.33</v>
      </c>
      <c r="N1042" s="1715">
        <f t="shared" si="215"/>
        <v>1274.72</v>
      </c>
      <c r="O1042" s="1715">
        <v>930.35</v>
      </c>
      <c r="P1042" s="1788">
        <f t="shared" si="216"/>
        <v>0.72984655453746705</v>
      </c>
      <c r="Q1042" s="1715">
        <v>344.37</v>
      </c>
      <c r="R1042" s="1788">
        <f t="shared" si="217"/>
        <v>0.27015344546253295</v>
      </c>
      <c r="S1042" s="1775">
        <f t="shared" si="218"/>
        <v>13.774800000000001</v>
      </c>
      <c r="U1042" s="1715">
        <f t="shared" si="219"/>
        <v>0</v>
      </c>
      <c r="V1042" s="1715">
        <f t="shared" si="220"/>
        <v>0</v>
      </c>
      <c r="W1042" s="1715">
        <f t="shared" si="214"/>
        <v>1800.33</v>
      </c>
      <c r="X1042" s="1718">
        <v>1800.33</v>
      </c>
      <c r="Y1042" s="1729">
        <v>616662</v>
      </c>
      <c r="Z1042" s="1720">
        <v>42702</v>
      </c>
      <c r="AA1042" s="1778" t="s">
        <v>213</v>
      </c>
      <c r="AB1042" s="1875"/>
      <c r="AC1042" s="1713"/>
      <c r="AE1042" s="1713"/>
      <c r="AF1042" s="1713"/>
      <c r="AG1042" s="1713"/>
      <c r="AH1042" s="1713"/>
      <c r="AI1042" s="1713"/>
      <c r="AJ1042" s="1713"/>
      <c r="AK1042" s="1713"/>
      <c r="AL1042" s="1713"/>
      <c r="AM1042" s="1713"/>
      <c r="AP1042" s="1713"/>
      <c r="AQ1042" s="1713"/>
      <c r="AR1042" s="1713"/>
      <c r="AS1042" s="1713"/>
      <c r="AT1042" s="1713"/>
      <c r="AU1042" s="1713"/>
      <c r="AV1042" s="1713"/>
      <c r="AW1042" s="1713"/>
      <c r="AZ1042" s="1713"/>
      <c r="BA1042" s="1713"/>
    </row>
    <row r="1043" spans="1:53" x14ac:dyDescent="0.2">
      <c r="A1043" s="1801" t="s">
        <v>2616</v>
      </c>
      <c r="C1043" s="1727" t="s">
        <v>2615</v>
      </c>
      <c r="D1043" s="1713" t="s">
        <v>441</v>
      </c>
      <c r="E1043" s="1713">
        <v>0</v>
      </c>
      <c r="F1043" s="1713">
        <v>2</v>
      </c>
      <c r="G1043" s="1713">
        <v>4</v>
      </c>
      <c r="H1043" s="1713">
        <v>0</v>
      </c>
      <c r="I1043" s="1728">
        <v>1</v>
      </c>
      <c r="J1043" s="1728">
        <v>1</v>
      </c>
      <c r="L1043" s="1715">
        <v>662</v>
      </c>
      <c r="N1043" s="1715">
        <f t="shared" si="215"/>
        <v>579.69000000000005</v>
      </c>
      <c r="O1043" s="1715">
        <v>376.6</v>
      </c>
      <c r="P1043" s="1788">
        <f t="shared" si="216"/>
        <v>0.6496575756007521</v>
      </c>
      <c r="Q1043" s="1715">
        <v>203.09</v>
      </c>
      <c r="R1043" s="1788">
        <f t="shared" si="217"/>
        <v>0.35034242439924784</v>
      </c>
      <c r="S1043" s="1775">
        <f t="shared" si="218"/>
        <v>8.1235999999999997</v>
      </c>
      <c r="U1043" s="1715">
        <f t="shared" si="219"/>
        <v>0</v>
      </c>
      <c r="V1043" s="1715">
        <f t="shared" si="220"/>
        <v>0</v>
      </c>
      <c r="W1043" s="1715">
        <f t="shared" si="214"/>
        <v>662</v>
      </c>
      <c r="X1043" s="1718">
        <v>662</v>
      </c>
      <c r="Y1043" s="1729">
        <v>616724</v>
      </c>
      <c r="Z1043" s="1720">
        <v>42711</v>
      </c>
      <c r="AA1043" s="1778" t="s">
        <v>213</v>
      </c>
      <c r="AB1043" s="1875"/>
      <c r="AC1043" s="1713"/>
      <c r="AE1043" s="1713"/>
      <c r="AF1043" s="1713"/>
      <c r="AG1043" s="1713"/>
      <c r="AH1043" s="1713"/>
      <c r="AI1043" s="1713"/>
      <c r="AJ1043" s="1713"/>
      <c r="AK1043" s="1713"/>
      <c r="AL1043" s="1713"/>
      <c r="AM1043" s="1713"/>
      <c r="AP1043" s="1713"/>
      <c r="AQ1043" s="1713"/>
      <c r="AR1043" s="1713"/>
      <c r="AS1043" s="1713"/>
      <c r="AT1043" s="1713"/>
      <c r="AU1043" s="1713"/>
      <c r="AV1043" s="1713"/>
      <c r="AW1043" s="1713"/>
      <c r="AZ1043" s="1713"/>
      <c r="BA1043" s="1713"/>
    </row>
    <row r="1044" spans="1:53" x14ac:dyDescent="0.2">
      <c r="A1044" s="1801">
        <v>2016735</v>
      </c>
      <c r="C1044" s="1727" t="s">
        <v>2624</v>
      </c>
      <c r="D1044" s="1713" t="s">
        <v>68</v>
      </c>
      <c r="E1044" s="1713">
        <v>2</v>
      </c>
      <c r="F1044" s="1713">
        <v>18</v>
      </c>
      <c r="G1044" s="1713">
        <v>10</v>
      </c>
      <c r="H1044" s="1713">
        <v>4</v>
      </c>
      <c r="I1044" s="1728">
        <v>1</v>
      </c>
      <c r="J1044" s="1728">
        <v>1</v>
      </c>
      <c r="L1044" s="1715">
        <v>5222.05</v>
      </c>
      <c r="N1044" s="1715">
        <f t="shared" si="215"/>
        <v>3469.7200000000003</v>
      </c>
      <c r="O1044" s="1715">
        <v>2733.44</v>
      </c>
      <c r="P1044" s="1788">
        <f t="shared" si="216"/>
        <v>0.78779843906712932</v>
      </c>
      <c r="Q1044" s="1715">
        <v>736.28</v>
      </c>
      <c r="R1044" s="1788">
        <f t="shared" si="217"/>
        <v>0.21220156093287065</v>
      </c>
      <c r="S1044" s="1775">
        <f t="shared" si="218"/>
        <v>29.4512</v>
      </c>
      <c r="U1044" s="1715">
        <f t="shared" si="219"/>
        <v>0</v>
      </c>
      <c r="V1044" s="1715">
        <f t="shared" si="220"/>
        <v>0</v>
      </c>
      <c r="W1044" s="1715">
        <f t="shared" si="214"/>
        <v>5222.05</v>
      </c>
      <c r="X1044" s="1718">
        <v>5222.05</v>
      </c>
      <c r="Y1044" s="1729">
        <v>616663</v>
      </c>
      <c r="Z1044" s="1720">
        <v>42702</v>
      </c>
      <c r="AA1044" s="1778" t="s">
        <v>213</v>
      </c>
      <c r="AB1044" s="1875"/>
      <c r="AC1044" s="1713"/>
      <c r="AE1044" s="1713"/>
      <c r="AF1044" s="1713"/>
      <c r="AG1044" s="1713"/>
      <c r="AH1044" s="1713"/>
      <c r="AI1044" s="1713"/>
      <c r="AJ1044" s="1713"/>
      <c r="AK1044" s="1713"/>
      <c r="AL1044" s="1713"/>
      <c r="AM1044" s="1713"/>
      <c r="AP1044" s="1713"/>
      <c r="AQ1044" s="1713"/>
      <c r="AR1044" s="1713"/>
      <c r="AS1044" s="1713"/>
      <c r="AT1044" s="1713"/>
      <c r="AU1044" s="1713"/>
      <c r="AV1044" s="1713"/>
      <c r="AW1044" s="1713"/>
      <c r="AZ1044" s="1713"/>
      <c r="BA1044" s="1713"/>
    </row>
    <row r="1045" spans="1:53" x14ac:dyDescent="0.2">
      <c r="A1045" s="1801">
        <v>2016736</v>
      </c>
      <c r="C1045" s="1727">
        <v>601517</v>
      </c>
      <c r="D1045" s="1713" t="s">
        <v>68</v>
      </c>
      <c r="E1045" s="1713">
        <v>1</v>
      </c>
      <c r="F1045" s="1713">
        <v>9</v>
      </c>
      <c r="G1045" s="1713">
        <v>5</v>
      </c>
      <c r="H1045" s="1713">
        <v>3</v>
      </c>
      <c r="I1045" s="1728">
        <v>1</v>
      </c>
      <c r="J1045" s="1728">
        <v>1</v>
      </c>
      <c r="L1045" s="1715">
        <v>2760.07</v>
      </c>
      <c r="N1045" s="1715">
        <f t="shared" si="215"/>
        <v>1835.94</v>
      </c>
      <c r="O1045" s="1715">
        <v>1356.51</v>
      </c>
      <c r="P1045" s="1788">
        <f t="shared" si="216"/>
        <v>0.73886401516389422</v>
      </c>
      <c r="Q1045" s="1715">
        <v>479.43</v>
      </c>
      <c r="R1045" s="1788">
        <f t="shared" si="217"/>
        <v>0.26113598483610573</v>
      </c>
      <c r="S1045" s="1775">
        <f t="shared" si="218"/>
        <v>19.177199999999999</v>
      </c>
      <c r="U1045" s="1715">
        <f t="shared" si="219"/>
        <v>0</v>
      </c>
      <c r="V1045" s="1715">
        <f t="shared" si="220"/>
        <v>0</v>
      </c>
      <c r="W1045" s="1715">
        <f t="shared" si="214"/>
        <v>2760.07</v>
      </c>
      <c r="X1045" s="1718">
        <v>2760.07</v>
      </c>
      <c r="Y1045" s="1729">
        <v>616664</v>
      </c>
      <c r="Z1045" s="1720">
        <v>42702</v>
      </c>
      <c r="AA1045" s="1778" t="s">
        <v>213</v>
      </c>
      <c r="AB1045" s="1875"/>
      <c r="AC1045" s="1713"/>
      <c r="AE1045" s="1713"/>
      <c r="AF1045" s="1713"/>
      <c r="AG1045" s="1713"/>
      <c r="AH1045" s="1713"/>
      <c r="AI1045" s="1713"/>
      <c r="AJ1045" s="1713"/>
      <c r="AK1045" s="1713"/>
      <c r="AL1045" s="1713"/>
      <c r="AM1045" s="1713"/>
      <c r="AP1045" s="1713"/>
      <c r="AQ1045" s="1713"/>
      <c r="AR1045" s="1713"/>
      <c r="AS1045" s="1713"/>
      <c r="AT1045" s="1713"/>
      <c r="AU1045" s="1713"/>
      <c r="AV1045" s="1713"/>
      <c r="AW1045" s="1713"/>
      <c r="AZ1045" s="1713"/>
      <c r="BA1045" s="1713"/>
    </row>
    <row r="1046" spans="1:53" x14ac:dyDescent="0.2">
      <c r="A1046" s="1801">
        <v>2016737</v>
      </c>
      <c r="C1046" s="1727" t="s">
        <v>2625</v>
      </c>
      <c r="D1046" s="1713" t="s">
        <v>356</v>
      </c>
      <c r="E1046" s="1713">
        <v>1</v>
      </c>
      <c r="F1046" s="1713">
        <v>14</v>
      </c>
      <c r="G1046" s="1713">
        <v>8</v>
      </c>
      <c r="H1046" s="1713">
        <v>5</v>
      </c>
      <c r="I1046" s="1728">
        <v>1</v>
      </c>
      <c r="J1046" s="1728">
        <v>1</v>
      </c>
      <c r="L1046" s="1715">
        <v>6087.47</v>
      </c>
      <c r="N1046" s="1715">
        <f t="shared" si="215"/>
        <v>4038.6</v>
      </c>
      <c r="O1046" s="1715">
        <v>3085</v>
      </c>
      <c r="P1046" s="1788">
        <f t="shared" si="216"/>
        <v>0.76387857178230079</v>
      </c>
      <c r="Q1046" s="1715">
        <v>953.6</v>
      </c>
      <c r="R1046" s="1788">
        <f t="shared" si="217"/>
        <v>0.23612142821769921</v>
      </c>
      <c r="S1046" s="1775">
        <f t="shared" si="218"/>
        <v>38.143999999999998</v>
      </c>
      <c r="U1046" s="1715">
        <f t="shared" si="219"/>
        <v>0</v>
      </c>
      <c r="V1046" s="1715">
        <f t="shared" si="220"/>
        <v>0</v>
      </c>
      <c r="W1046" s="1715">
        <f t="shared" si="214"/>
        <v>6087.47</v>
      </c>
      <c r="X1046" s="1718">
        <v>6087.47</v>
      </c>
      <c r="Y1046" s="1729">
        <v>616749</v>
      </c>
      <c r="Z1046" s="1720">
        <v>42720</v>
      </c>
      <c r="AA1046" s="1778" t="s">
        <v>213</v>
      </c>
      <c r="AB1046" s="1875"/>
      <c r="AC1046" s="1713"/>
      <c r="AE1046" s="1713"/>
      <c r="AF1046" s="1713"/>
      <c r="AG1046" s="1713"/>
      <c r="AH1046" s="1713"/>
      <c r="AI1046" s="1713"/>
      <c r="AJ1046" s="1713"/>
      <c r="AK1046" s="1713"/>
      <c r="AL1046" s="1713"/>
      <c r="AM1046" s="1713"/>
      <c r="AP1046" s="1713"/>
      <c r="AQ1046" s="1713"/>
      <c r="AR1046" s="1713"/>
      <c r="AS1046" s="1713"/>
      <c r="AT1046" s="1713"/>
      <c r="AU1046" s="1713"/>
      <c r="AV1046" s="1713"/>
      <c r="AW1046" s="1713"/>
      <c r="AZ1046" s="1713"/>
      <c r="BA1046" s="1713"/>
    </row>
    <row r="1047" spans="1:53" x14ac:dyDescent="0.2">
      <c r="A1047" s="1801">
        <v>2016738</v>
      </c>
      <c r="C1047" s="1727" t="s">
        <v>2633</v>
      </c>
      <c r="D1047" s="1713" t="s">
        <v>68</v>
      </c>
      <c r="E1047" s="1713">
        <v>0</v>
      </c>
      <c r="F1047" s="1713">
        <v>0</v>
      </c>
      <c r="G1047" s="1713">
        <v>0</v>
      </c>
      <c r="H1047" s="1713">
        <v>0</v>
      </c>
      <c r="I1047" s="1728">
        <v>1</v>
      </c>
      <c r="J1047" s="1728">
        <v>1</v>
      </c>
      <c r="L1047" s="1715">
        <v>39</v>
      </c>
      <c r="N1047" s="1715">
        <f t="shared" si="215"/>
        <v>20</v>
      </c>
      <c r="O1047" s="1715">
        <v>7.5</v>
      </c>
      <c r="P1047" s="1788">
        <f t="shared" si="216"/>
        <v>0.375</v>
      </c>
      <c r="Q1047" s="1715">
        <v>12.5</v>
      </c>
      <c r="R1047" s="1788">
        <f t="shared" si="217"/>
        <v>0.625</v>
      </c>
      <c r="S1047" s="1775">
        <f t="shared" si="218"/>
        <v>0.5</v>
      </c>
      <c r="U1047" s="1715">
        <f t="shared" si="219"/>
        <v>0</v>
      </c>
      <c r="V1047" s="1715">
        <f t="shared" si="220"/>
        <v>0</v>
      </c>
      <c r="W1047" s="1715">
        <f t="shared" si="214"/>
        <v>39</v>
      </c>
      <c r="X1047" s="1718">
        <v>39</v>
      </c>
      <c r="Y1047" s="1729">
        <v>617001</v>
      </c>
      <c r="Z1047" s="1720">
        <v>42748</v>
      </c>
      <c r="AA1047" s="1778" t="s">
        <v>213</v>
      </c>
      <c r="AB1047" s="1875"/>
      <c r="AC1047" s="1713"/>
      <c r="AE1047" s="1713"/>
      <c r="AF1047" s="1713"/>
      <c r="AG1047" s="1713"/>
      <c r="AH1047" s="1713"/>
      <c r="AI1047" s="1713"/>
      <c r="AJ1047" s="1713"/>
      <c r="AK1047" s="1713"/>
      <c r="AL1047" s="1713"/>
      <c r="AM1047" s="1713"/>
      <c r="AP1047" s="1713"/>
      <c r="AQ1047" s="1713"/>
      <c r="AR1047" s="1713"/>
      <c r="AS1047" s="1713"/>
      <c r="AT1047" s="1713"/>
      <c r="AU1047" s="1713"/>
      <c r="AV1047" s="1713"/>
      <c r="AW1047" s="1713"/>
      <c r="AZ1047" s="1713"/>
      <c r="BA1047" s="1713"/>
    </row>
    <row r="1048" spans="1:53" x14ac:dyDescent="0.2">
      <c r="A1048" s="1801">
        <v>2016739</v>
      </c>
      <c r="C1048" s="1727" t="s">
        <v>2632</v>
      </c>
      <c r="D1048" s="1713" t="s">
        <v>68</v>
      </c>
      <c r="E1048" s="1713">
        <v>0</v>
      </c>
      <c r="F1048" s="1713">
        <v>0</v>
      </c>
      <c r="G1048" s="1713">
        <v>0</v>
      </c>
      <c r="H1048" s="1713">
        <v>0</v>
      </c>
      <c r="I1048" s="1728">
        <v>1</v>
      </c>
      <c r="J1048" s="1728">
        <v>1</v>
      </c>
      <c r="L1048" s="1715">
        <v>119.8</v>
      </c>
      <c r="N1048" s="1715">
        <f t="shared" ref="N1048:N1075" si="221">O1048+Q1048</f>
        <v>52.4</v>
      </c>
      <c r="O1048" s="1715">
        <v>52.4</v>
      </c>
      <c r="P1048" s="1788">
        <f t="shared" ref="P1048:P1075" si="222">IF(N1048&lt;=0,"",O1048/N1048)</f>
        <v>1</v>
      </c>
      <c r="Q1048" s="1715">
        <v>0</v>
      </c>
      <c r="R1048" s="1788">
        <f t="shared" ref="R1048:R1075" si="223">IF(N1048&lt;=0,"",Q1048/N1048)</f>
        <v>0</v>
      </c>
      <c r="S1048" s="1775">
        <f t="shared" ref="S1048:S1075" si="224">Q1048/$S$1</f>
        <v>0</v>
      </c>
      <c r="U1048" s="1715">
        <f t="shared" ref="U1048:U1075" si="225">((1-I1048)*O1048)+((1-J1048)*Q1048)</f>
        <v>0</v>
      </c>
      <c r="V1048" s="1715">
        <f t="shared" ref="V1048:V1075" si="226">L1048-W1048</f>
        <v>0</v>
      </c>
      <c r="W1048" s="1715">
        <f t="shared" ref="W1048:W1075" si="227">X1048+AC1048+AH1048+AM1048+AO1048+AR1048</f>
        <v>119.8</v>
      </c>
      <c r="X1048" s="1718">
        <v>119.8</v>
      </c>
      <c r="Y1048" s="1729">
        <v>617002</v>
      </c>
      <c r="Z1048" s="1720">
        <v>42748</v>
      </c>
      <c r="AA1048" s="1778" t="s">
        <v>213</v>
      </c>
      <c r="AB1048" s="1875"/>
      <c r="AC1048" s="1713"/>
      <c r="AE1048" s="1713"/>
      <c r="AF1048" s="1713"/>
      <c r="AG1048" s="1713"/>
      <c r="AH1048" s="1713"/>
      <c r="AI1048" s="1713"/>
      <c r="AJ1048" s="1713"/>
      <c r="AK1048" s="1713"/>
      <c r="AL1048" s="1713"/>
      <c r="AM1048" s="1713"/>
      <c r="AP1048" s="1713"/>
      <c r="AQ1048" s="1713"/>
      <c r="AR1048" s="1713"/>
      <c r="AS1048" s="1713"/>
      <c r="AT1048" s="1713"/>
      <c r="AU1048" s="1713"/>
      <c r="AV1048" s="1713"/>
      <c r="AW1048" s="1713"/>
      <c r="AZ1048" s="1713"/>
      <c r="BA1048" s="1713"/>
    </row>
    <row r="1049" spans="1:53" x14ac:dyDescent="0.2">
      <c r="A1049" s="1801">
        <v>2016742</v>
      </c>
      <c r="C1049" s="1886" t="s">
        <v>2638</v>
      </c>
      <c r="D1049" s="1713" t="s">
        <v>68</v>
      </c>
      <c r="E1049" s="1713">
        <v>0</v>
      </c>
      <c r="F1049" s="1713">
        <v>2</v>
      </c>
      <c r="G1049" s="1713">
        <v>0</v>
      </c>
      <c r="H1049" s="1713">
        <v>2</v>
      </c>
      <c r="I1049" s="1728">
        <v>1</v>
      </c>
      <c r="J1049" s="1728">
        <v>1</v>
      </c>
      <c r="L1049" s="1715">
        <v>842.14</v>
      </c>
      <c r="N1049" s="1715">
        <f t="shared" si="221"/>
        <v>644.17999999999995</v>
      </c>
      <c r="O1049" s="1715">
        <v>435.2</v>
      </c>
      <c r="P1049" s="1788">
        <f t="shared" si="222"/>
        <v>0.67558756869198056</v>
      </c>
      <c r="Q1049" s="1715">
        <v>208.98</v>
      </c>
      <c r="R1049" s="1788">
        <f t="shared" si="223"/>
        <v>0.3244124313080195</v>
      </c>
      <c r="S1049" s="1775">
        <f t="shared" si="224"/>
        <v>8.3591999999999995</v>
      </c>
      <c r="U1049" s="1715">
        <f t="shared" si="225"/>
        <v>0</v>
      </c>
      <c r="V1049" s="1715">
        <f t="shared" si="226"/>
        <v>0</v>
      </c>
      <c r="W1049" s="1715">
        <f t="shared" si="227"/>
        <v>842.14</v>
      </c>
      <c r="X1049" s="1718">
        <v>842.14</v>
      </c>
      <c r="Y1049" s="1729">
        <v>616713</v>
      </c>
      <c r="Z1049" s="1720">
        <v>42711</v>
      </c>
      <c r="AA1049" s="1778" t="s">
        <v>213</v>
      </c>
      <c r="AB1049" s="1875"/>
      <c r="AC1049" s="1713"/>
      <c r="AE1049" s="1713"/>
      <c r="AF1049" s="1713"/>
      <c r="AG1049" s="1713"/>
      <c r="AH1049" s="1713"/>
      <c r="AI1049" s="1713"/>
      <c r="AJ1049" s="1713"/>
      <c r="AK1049" s="1713"/>
      <c r="AL1049" s="1713"/>
      <c r="AM1049" s="1713"/>
      <c r="AP1049" s="1713"/>
      <c r="AQ1049" s="1713"/>
      <c r="AR1049" s="1713"/>
      <c r="AS1049" s="1713"/>
      <c r="AT1049" s="1713"/>
      <c r="AU1049" s="1713"/>
      <c r="AV1049" s="1713"/>
      <c r="AW1049" s="1713"/>
      <c r="AZ1049" s="1713"/>
      <c r="BA1049" s="1713"/>
    </row>
    <row r="1050" spans="1:53" x14ac:dyDescent="0.2">
      <c r="A1050" s="1801">
        <v>2016743</v>
      </c>
      <c r="B1050" s="1868"/>
      <c r="C1050" s="1868" t="s">
        <v>2640</v>
      </c>
      <c r="D1050" s="1869" t="s">
        <v>68</v>
      </c>
      <c r="E1050" s="1869">
        <v>0</v>
      </c>
      <c r="F1050" s="1869">
        <v>0</v>
      </c>
      <c r="G1050" s="1869">
        <v>0</v>
      </c>
      <c r="H1050" s="1869">
        <v>0</v>
      </c>
      <c r="I1050" s="1870">
        <v>1</v>
      </c>
      <c r="J1050" s="1870">
        <v>1</v>
      </c>
      <c r="K1050" s="1881"/>
      <c r="L1050" s="1871">
        <v>47.6</v>
      </c>
      <c r="M1050" s="1871"/>
      <c r="N1050" s="1871">
        <f t="shared" si="221"/>
        <v>16.3</v>
      </c>
      <c r="O1050" s="1871">
        <v>16.3</v>
      </c>
      <c r="P1050" s="1872">
        <f t="shared" si="222"/>
        <v>1</v>
      </c>
      <c r="Q1050" s="1871">
        <v>0</v>
      </c>
      <c r="R1050" s="1872">
        <f t="shared" si="223"/>
        <v>0</v>
      </c>
      <c r="S1050" s="1873">
        <f t="shared" si="224"/>
        <v>0</v>
      </c>
      <c r="T1050" s="1874"/>
      <c r="U1050" s="1871">
        <f t="shared" si="225"/>
        <v>0</v>
      </c>
      <c r="V1050" s="1871">
        <f t="shared" si="226"/>
        <v>0</v>
      </c>
      <c r="W1050" s="1715">
        <f t="shared" si="227"/>
        <v>47.6</v>
      </c>
      <c r="X1050" s="1718">
        <v>47.6</v>
      </c>
      <c r="Y1050" s="1729">
        <v>617061</v>
      </c>
      <c r="Z1050" s="1720">
        <v>42772</v>
      </c>
      <c r="AA1050" s="1778" t="s">
        <v>213</v>
      </c>
      <c r="AB1050" s="1875"/>
      <c r="AC1050" s="1713"/>
      <c r="AE1050" s="1713"/>
      <c r="AF1050" s="1713"/>
      <c r="AG1050" s="1713"/>
      <c r="AH1050" s="1713"/>
      <c r="AI1050" s="1713"/>
      <c r="AJ1050" s="1713"/>
      <c r="AK1050" s="1713"/>
      <c r="AL1050" s="1713"/>
      <c r="AM1050" s="1713"/>
      <c r="AP1050" s="1713"/>
      <c r="AQ1050" s="1713"/>
      <c r="AR1050" s="1713"/>
      <c r="AS1050" s="1713"/>
      <c r="AT1050" s="1713"/>
      <c r="AU1050" s="1713"/>
      <c r="AV1050" s="1713"/>
      <c r="AW1050" s="1713"/>
      <c r="AZ1050" s="1713"/>
      <c r="BA1050" s="1713"/>
    </row>
    <row r="1051" spans="1:53" x14ac:dyDescent="0.2">
      <c r="A1051" s="1801">
        <v>2016745</v>
      </c>
      <c r="C1051" s="1727" t="s">
        <v>2643</v>
      </c>
      <c r="D1051" s="1713" t="s">
        <v>68</v>
      </c>
      <c r="E1051" s="1713">
        <v>1</v>
      </c>
      <c r="F1051" s="1713">
        <v>9</v>
      </c>
      <c r="G1051" s="1713">
        <v>5</v>
      </c>
      <c r="H1051" s="1713">
        <v>3</v>
      </c>
      <c r="I1051" s="1728">
        <v>1</v>
      </c>
      <c r="J1051" s="1728">
        <v>1</v>
      </c>
      <c r="L1051" s="1715">
        <v>180.9</v>
      </c>
      <c r="N1051" s="1715">
        <f>O1051+Q1051</f>
        <v>82.95</v>
      </c>
      <c r="O1051" s="1715">
        <v>82.95</v>
      </c>
      <c r="P1051" s="1788">
        <f>IF(N1051&lt;=0,"",O1051/N1051)</f>
        <v>1</v>
      </c>
      <c r="Q1051" s="1715">
        <v>0</v>
      </c>
      <c r="R1051" s="1788">
        <f>IF(N1051&lt;=0,"",Q1051/N1051)</f>
        <v>0</v>
      </c>
      <c r="S1051" s="1775">
        <f>Q1051/$S$1</f>
        <v>0</v>
      </c>
      <c r="U1051" s="1715">
        <f>((1-I1051)*O1051)+((1-J1051)*Q1051)</f>
        <v>0</v>
      </c>
      <c r="V1051" s="1715">
        <f>L1051-W1051</f>
        <v>0</v>
      </c>
      <c r="W1051" s="1715">
        <f t="shared" si="227"/>
        <v>180.9</v>
      </c>
      <c r="X1051" s="1718">
        <v>180.9</v>
      </c>
      <c r="Y1051" s="1729">
        <v>617003</v>
      </c>
      <c r="Z1051" s="1720">
        <v>42748</v>
      </c>
      <c r="AA1051" s="1778" t="s">
        <v>213</v>
      </c>
      <c r="AB1051" s="1875"/>
      <c r="AC1051" s="1713"/>
      <c r="AE1051" s="1713"/>
      <c r="AF1051" s="1713"/>
      <c r="AG1051" s="1713"/>
      <c r="AH1051" s="1713"/>
      <c r="AI1051" s="1713"/>
      <c r="AJ1051" s="1713"/>
      <c r="AK1051" s="1713"/>
      <c r="AL1051" s="1713"/>
      <c r="AM1051" s="1713"/>
      <c r="AP1051" s="1713"/>
      <c r="AQ1051" s="1713"/>
      <c r="AR1051" s="1713"/>
      <c r="AS1051" s="1713"/>
      <c r="AT1051" s="1713"/>
      <c r="AU1051" s="1713"/>
      <c r="AV1051" s="1713"/>
      <c r="AW1051" s="1713"/>
      <c r="AZ1051" s="1713"/>
      <c r="BA1051" s="1713"/>
    </row>
    <row r="1052" spans="1:53" x14ac:dyDescent="0.2">
      <c r="A1052" s="1801">
        <v>2016746</v>
      </c>
      <c r="C1052" s="1727">
        <v>601617</v>
      </c>
      <c r="D1052" s="1713" t="s">
        <v>68</v>
      </c>
      <c r="E1052" s="1713">
        <v>1</v>
      </c>
      <c r="F1052" s="1713">
        <v>9</v>
      </c>
      <c r="G1052" s="1713">
        <v>5</v>
      </c>
      <c r="H1052" s="1713">
        <v>3</v>
      </c>
      <c r="I1052" s="1728">
        <v>1</v>
      </c>
      <c r="J1052" s="1728">
        <v>1</v>
      </c>
      <c r="L1052" s="1715">
        <v>2760.07</v>
      </c>
      <c r="N1052" s="1715">
        <f>O1052+Q1052</f>
        <v>1872.94</v>
      </c>
      <c r="O1052" s="1715">
        <v>1391.77</v>
      </c>
      <c r="P1052" s="1788">
        <f>IF(N1052&lt;=0,"",O1052/N1052)</f>
        <v>0.74309374566190056</v>
      </c>
      <c r="Q1052" s="1715">
        <v>481.17</v>
      </c>
      <c r="R1052" s="1788">
        <f>IF(N1052&lt;=0,"",Q1052/N1052)</f>
        <v>0.25690625433809944</v>
      </c>
      <c r="S1052" s="1775">
        <f>Q1052/$S$1</f>
        <v>19.2468</v>
      </c>
      <c r="U1052" s="1715">
        <f>((1-I1052)*O1052)+((1-J1052)*Q1052)</f>
        <v>0</v>
      </c>
      <c r="V1052" s="1715">
        <f>L1052-W1052</f>
        <v>0</v>
      </c>
      <c r="W1052" s="1715">
        <f t="shared" si="227"/>
        <v>2760.07</v>
      </c>
      <c r="X1052" s="1718">
        <v>2760.07</v>
      </c>
      <c r="Y1052" s="1729">
        <v>616714</v>
      </c>
      <c r="Z1052" s="1720">
        <v>42711</v>
      </c>
      <c r="AA1052" s="1778" t="s">
        <v>213</v>
      </c>
      <c r="AB1052" s="1875"/>
      <c r="AC1052" s="1713"/>
      <c r="AE1052" s="1713"/>
      <c r="AF1052" s="1713"/>
      <c r="AG1052" s="1713"/>
      <c r="AH1052" s="1713"/>
      <c r="AI1052" s="1713"/>
      <c r="AJ1052" s="1713"/>
      <c r="AK1052" s="1713"/>
      <c r="AL1052" s="1713"/>
      <c r="AM1052" s="1713"/>
      <c r="AP1052" s="1713"/>
      <c r="AQ1052" s="1713"/>
      <c r="AR1052" s="1713"/>
      <c r="AS1052" s="1713"/>
      <c r="AT1052" s="1713"/>
      <c r="AU1052" s="1713"/>
      <c r="AV1052" s="1713"/>
      <c r="AW1052" s="1713"/>
      <c r="AZ1052" s="1713"/>
      <c r="BA1052" s="1713"/>
    </row>
    <row r="1053" spans="1:53" x14ac:dyDescent="0.2">
      <c r="A1053" s="1801">
        <v>2016747</v>
      </c>
      <c r="C1053" s="1727">
        <v>601717</v>
      </c>
      <c r="D1053" s="1713" t="s">
        <v>68</v>
      </c>
      <c r="E1053" s="1713">
        <v>1</v>
      </c>
      <c r="F1053" s="1713">
        <v>9</v>
      </c>
      <c r="G1053" s="1713">
        <v>5</v>
      </c>
      <c r="H1053" s="1713">
        <v>3</v>
      </c>
      <c r="I1053" s="1728">
        <v>1</v>
      </c>
      <c r="J1053" s="1728">
        <v>1</v>
      </c>
      <c r="L1053" s="1715">
        <v>2760.07</v>
      </c>
      <c r="N1053" s="1715">
        <f>O1053+Q1053</f>
        <v>1872.94</v>
      </c>
      <c r="O1053" s="1715">
        <v>1391.77</v>
      </c>
      <c r="P1053" s="1788">
        <f>IF(N1053&lt;=0,"",O1053/N1053)</f>
        <v>0.74309374566190056</v>
      </c>
      <c r="Q1053" s="1715">
        <v>481.17</v>
      </c>
      <c r="R1053" s="1788">
        <f>IF(N1053&lt;=0,"",Q1053/N1053)</f>
        <v>0.25690625433809944</v>
      </c>
      <c r="S1053" s="1775">
        <f>Q1053/$S$1</f>
        <v>19.2468</v>
      </c>
      <c r="U1053" s="1715">
        <f>((1-I1053)*O1053)+((1-J1053)*Q1053)</f>
        <v>0</v>
      </c>
      <c r="V1053" s="1715">
        <f>L1053-W1053</f>
        <v>0</v>
      </c>
      <c r="W1053" s="1715">
        <f t="shared" si="227"/>
        <v>2760.07</v>
      </c>
      <c r="X1053" s="1718">
        <v>2760.07</v>
      </c>
      <c r="Y1053" s="1729">
        <v>616715</v>
      </c>
      <c r="Z1053" s="1720">
        <v>42711</v>
      </c>
      <c r="AA1053" s="1778" t="s">
        <v>213</v>
      </c>
      <c r="AB1053" s="1875"/>
      <c r="AC1053" s="1713"/>
      <c r="AE1053" s="1713"/>
      <c r="AF1053" s="1713"/>
      <c r="AG1053" s="1713"/>
      <c r="AH1053" s="1713"/>
      <c r="AI1053" s="1713"/>
      <c r="AJ1053" s="1713"/>
      <c r="AK1053" s="1713"/>
      <c r="AL1053" s="1713"/>
      <c r="AM1053" s="1713"/>
      <c r="AP1053" s="1713"/>
      <c r="AQ1053" s="1713"/>
      <c r="AR1053" s="1713"/>
      <c r="AS1053" s="1713"/>
      <c r="AT1053" s="1713"/>
      <c r="AU1053" s="1713"/>
      <c r="AV1053" s="1713"/>
      <c r="AW1053" s="1713"/>
      <c r="AZ1053" s="1713"/>
      <c r="BA1053" s="1713"/>
    </row>
    <row r="1054" spans="1:53" x14ac:dyDescent="0.2">
      <c r="A1054" s="1801">
        <v>2016748</v>
      </c>
      <c r="C1054" s="1727">
        <v>601817</v>
      </c>
      <c r="D1054" s="1713" t="s">
        <v>68</v>
      </c>
      <c r="E1054" s="1713">
        <v>1</v>
      </c>
      <c r="F1054" s="1713">
        <v>9</v>
      </c>
      <c r="G1054" s="1713">
        <v>5</v>
      </c>
      <c r="H1054" s="1713">
        <v>3</v>
      </c>
      <c r="I1054" s="1728">
        <v>1</v>
      </c>
      <c r="J1054" s="1728">
        <v>1</v>
      </c>
      <c r="L1054" s="1715">
        <v>2760.07</v>
      </c>
      <c r="N1054" s="1715">
        <f>O1054+Q1054</f>
        <v>1872.94</v>
      </c>
      <c r="O1054" s="1715">
        <v>1391.77</v>
      </c>
      <c r="P1054" s="1788">
        <f>IF(N1054&lt;=0,"",O1054/N1054)</f>
        <v>0.74309374566190056</v>
      </c>
      <c r="Q1054" s="1715">
        <v>481.17</v>
      </c>
      <c r="R1054" s="1788">
        <f>IF(N1054&lt;=0,"",Q1054/N1054)</f>
        <v>0.25690625433809944</v>
      </c>
      <c r="S1054" s="1775">
        <f>Q1054/$S$1</f>
        <v>19.2468</v>
      </c>
      <c r="U1054" s="1715">
        <f>((1-I1054)*O1054)+((1-J1054)*Q1054)</f>
        <v>0</v>
      </c>
      <c r="V1054" s="1715">
        <f>L1054-W1054</f>
        <v>0</v>
      </c>
      <c r="W1054" s="1715">
        <f t="shared" si="227"/>
        <v>2760.07</v>
      </c>
      <c r="X1054" s="1718">
        <v>2760.07</v>
      </c>
      <c r="Y1054" s="1729">
        <v>616716</v>
      </c>
      <c r="Z1054" s="1720">
        <v>42711</v>
      </c>
      <c r="AA1054" s="1778" t="s">
        <v>213</v>
      </c>
      <c r="AB1054" s="1778"/>
      <c r="AG1054" s="1713"/>
      <c r="AH1054" s="1713"/>
      <c r="AI1054" s="1713"/>
      <c r="AJ1054" s="1713"/>
      <c r="AK1054" s="1713"/>
      <c r="AL1054" s="1713"/>
      <c r="AM1054" s="1713"/>
      <c r="AP1054" s="1713"/>
      <c r="AQ1054" s="1713"/>
      <c r="AR1054" s="1713"/>
      <c r="AS1054" s="1713"/>
      <c r="AT1054" s="1713"/>
      <c r="AU1054" s="1713"/>
      <c r="AV1054" s="1713"/>
      <c r="AW1054" s="1713"/>
      <c r="AZ1054" s="1713"/>
      <c r="BA1054" s="1713"/>
    </row>
    <row r="1055" spans="1:53" x14ac:dyDescent="0.2">
      <c r="A1055" s="1801">
        <v>2016749</v>
      </c>
      <c r="C1055" s="1727">
        <v>601817</v>
      </c>
      <c r="D1055" s="1713" t="s">
        <v>68</v>
      </c>
      <c r="E1055" s="1713">
        <v>1</v>
      </c>
      <c r="F1055" s="1713">
        <v>9</v>
      </c>
      <c r="G1055" s="1713">
        <v>5</v>
      </c>
      <c r="H1055" s="1713">
        <v>3</v>
      </c>
      <c r="I1055" s="1728">
        <v>1</v>
      </c>
      <c r="J1055" s="1728">
        <v>1</v>
      </c>
      <c r="L1055" s="1715">
        <v>2760.07</v>
      </c>
      <c r="N1055" s="1715">
        <f>O1055+Q1055</f>
        <v>1872.94</v>
      </c>
      <c r="O1055" s="1715">
        <v>1391.77</v>
      </c>
      <c r="P1055" s="1788">
        <f>IF(N1055&lt;=0,"",O1055/N1055)</f>
        <v>0.74309374566190056</v>
      </c>
      <c r="Q1055" s="1715">
        <v>481.17</v>
      </c>
      <c r="R1055" s="1788">
        <f>IF(N1055&lt;=0,"",Q1055/N1055)</f>
        <v>0.25690625433809944</v>
      </c>
      <c r="S1055" s="1775">
        <f>Q1055/$S$1</f>
        <v>19.2468</v>
      </c>
      <c r="U1055" s="1715">
        <f>((1-I1055)*O1055)+((1-J1055)*Q1055)</f>
        <v>0</v>
      </c>
      <c r="V1055" s="1715">
        <f>L1055-W1055</f>
        <v>0</v>
      </c>
      <c r="W1055" s="1715">
        <f t="shared" si="227"/>
        <v>2760.07</v>
      </c>
      <c r="X1055" s="1718">
        <v>2760.07</v>
      </c>
      <c r="Y1055" s="1729">
        <v>616717</v>
      </c>
      <c r="Z1055" s="1720">
        <v>42711</v>
      </c>
      <c r="AA1055" s="1778" t="s">
        <v>213</v>
      </c>
      <c r="AB1055" s="1778"/>
      <c r="AG1055" s="1713"/>
      <c r="AH1055" s="1713"/>
      <c r="AI1055" s="1713"/>
      <c r="AJ1055" s="1713"/>
      <c r="AK1055" s="1713"/>
      <c r="AL1055" s="1713"/>
      <c r="AM1055" s="1713"/>
      <c r="AP1055" s="1713"/>
      <c r="AQ1055" s="1713"/>
      <c r="AR1055" s="1713"/>
      <c r="AS1055" s="1713"/>
      <c r="AT1055" s="1713"/>
      <c r="AU1055" s="1713"/>
      <c r="AV1055" s="1713"/>
      <c r="AW1055" s="1713"/>
      <c r="AZ1055" s="1713"/>
      <c r="BA1055" s="1713"/>
    </row>
    <row r="1056" spans="1:53" x14ac:dyDescent="0.2">
      <c r="A1056" s="1801">
        <v>2016750</v>
      </c>
      <c r="C1056" s="1727" t="s">
        <v>2645</v>
      </c>
      <c r="D1056" s="1713" t="s">
        <v>68</v>
      </c>
      <c r="E1056" s="1713">
        <v>0</v>
      </c>
      <c r="F1056" s="1713">
        <v>0</v>
      </c>
      <c r="G1056" s="1713">
        <v>0</v>
      </c>
      <c r="H1056" s="1713">
        <v>0</v>
      </c>
      <c r="I1056" s="1728">
        <v>1</v>
      </c>
      <c r="J1056" s="1728">
        <v>1</v>
      </c>
      <c r="L1056" s="1715">
        <v>60</v>
      </c>
      <c r="N1056" s="1715">
        <f t="shared" si="221"/>
        <v>22.51</v>
      </c>
      <c r="O1056" s="1715">
        <v>22.51</v>
      </c>
      <c r="P1056" s="1788">
        <f t="shared" si="222"/>
        <v>1</v>
      </c>
      <c r="Q1056" s="1715">
        <v>0</v>
      </c>
      <c r="R1056" s="1788">
        <f t="shared" si="223"/>
        <v>0</v>
      </c>
      <c r="S1056" s="1775">
        <f t="shared" si="224"/>
        <v>0</v>
      </c>
      <c r="U1056" s="1715">
        <f t="shared" si="225"/>
        <v>0</v>
      </c>
      <c r="V1056" s="1715">
        <f t="shared" si="226"/>
        <v>0</v>
      </c>
      <c r="W1056" s="1715">
        <f t="shared" si="227"/>
        <v>60</v>
      </c>
      <c r="X1056" s="1718">
        <v>60</v>
      </c>
      <c r="Y1056" s="1729">
        <v>617004</v>
      </c>
      <c r="Z1056" s="1720">
        <v>42748</v>
      </c>
      <c r="AA1056" s="1778" t="s">
        <v>213</v>
      </c>
      <c r="AB1056" s="1778"/>
      <c r="AG1056" s="1713"/>
      <c r="AH1056" s="1713"/>
      <c r="AI1056" s="1713"/>
      <c r="AJ1056" s="1713"/>
      <c r="AK1056" s="1713"/>
      <c r="AL1056" s="1713"/>
      <c r="AM1056" s="1713"/>
      <c r="AP1056" s="1713"/>
      <c r="AQ1056" s="1713"/>
      <c r="AR1056" s="1713"/>
      <c r="AS1056" s="1713"/>
      <c r="AT1056" s="1713"/>
      <c r="AU1056" s="1713"/>
      <c r="AV1056" s="1713"/>
      <c r="AW1056" s="1713"/>
      <c r="AZ1056" s="1713"/>
      <c r="BA1056" s="1713"/>
    </row>
    <row r="1057" spans="1:53" x14ac:dyDescent="0.2">
      <c r="A1057" s="1801">
        <v>2016751</v>
      </c>
      <c r="C1057" s="1727" t="s">
        <v>2646</v>
      </c>
      <c r="D1057" s="1713" t="s">
        <v>68</v>
      </c>
      <c r="E1057" s="1713">
        <v>0</v>
      </c>
      <c r="F1057" s="1713">
        <v>0</v>
      </c>
      <c r="G1057" s="1713">
        <v>0</v>
      </c>
      <c r="H1057" s="1713">
        <v>0</v>
      </c>
      <c r="I1057" s="1728">
        <v>1</v>
      </c>
      <c r="J1057" s="1728">
        <v>1</v>
      </c>
      <c r="L1057" s="1715">
        <v>442.6</v>
      </c>
      <c r="N1057" s="1715">
        <f>O1057+Q1057</f>
        <v>221.3</v>
      </c>
      <c r="O1057" s="1715">
        <v>208.8</v>
      </c>
      <c r="P1057" s="1788">
        <f>IF(N1057&lt;=0,"",O1057/N1057)</f>
        <v>0.94351558969724358</v>
      </c>
      <c r="Q1057" s="1715">
        <v>12.5</v>
      </c>
      <c r="R1057" s="1788">
        <f>IF(N1057&lt;=0,"",Q1057/N1057)</f>
        <v>5.6484410302756437E-2</v>
      </c>
      <c r="S1057" s="1775">
        <f>Q1057/$S$1</f>
        <v>0.5</v>
      </c>
      <c r="U1057" s="1715">
        <f>((1-I1057)*O1057)+((1-J1057)*Q1057)</f>
        <v>0</v>
      </c>
      <c r="V1057" s="1715">
        <f>L1057-W1057</f>
        <v>0</v>
      </c>
      <c r="W1057" s="1715">
        <f t="shared" si="227"/>
        <v>442.6</v>
      </c>
      <c r="X1057" s="1718">
        <v>442.6</v>
      </c>
      <c r="Y1057" s="1729">
        <v>617005</v>
      </c>
      <c r="Z1057" s="1720">
        <v>42748</v>
      </c>
      <c r="AA1057" s="1778" t="s">
        <v>213</v>
      </c>
      <c r="AB1057" s="1778"/>
      <c r="AG1057" s="1713"/>
      <c r="AH1057" s="1713"/>
      <c r="AI1057" s="1713"/>
      <c r="AJ1057" s="1713"/>
      <c r="AK1057" s="1713"/>
      <c r="AL1057" s="1713"/>
      <c r="AM1057" s="1713"/>
      <c r="AP1057" s="1713"/>
      <c r="AQ1057" s="1713"/>
      <c r="AR1057" s="1713"/>
      <c r="AS1057" s="1713"/>
      <c r="AT1057" s="1713"/>
      <c r="AU1057" s="1713"/>
      <c r="AV1057" s="1713"/>
      <c r="AW1057" s="1713"/>
      <c r="AZ1057" s="1713"/>
      <c r="BA1057" s="1713"/>
    </row>
    <row r="1058" spans="1:53" x14ac:dyDescent="0.2">
      <c r="A1058" s="1801">
        <v>2016752</v>
      </c>
      <c r="C1058" s="1727">
        <v>615617</v>
      </c>
      <c r="D1058" s="1713" t="s">
        <v>68</v>
      </c>
      <c r="E1058" s="1713">
        <v>1</v>
      </c>
      <c r="F1058" s="1713">
        <v>10</v>
      </c>
      <c r="G1058" s="1713">
        <v>5</v>
      </c>
      <c r="H1058" s="1713">
        <v>3</v>
      </c>
      <c r="I1058" s="1728">
        <v>1</v>
      </c>
      <c r="J1058" s="1728">
        <v>1</v>
      </c>
      <c r="L1058" s="1715">
        <v>3281.06</v>
      </c>
      <c r="N1058" s="1715">
        <f t="shared" si="221"/>
        <v>2029.9</v>
      </c>
      <c r="O1058" s="1715">
        <v>1498.25</v>
      </c>
      <c r="P1058" s="1788">
        <f t="shared" si="222"/>
        <v>0.73809054633233162</v>
      </c>
      <c r="Q1058" s="1715">
        <v>531.65</v>
      </c>
      <c r="R1058" s="1788">
        <f t="shared" si="223"/>
        <v>0.26190945366766832</v>
      </c>
      <c r="S1058" s="1775">
        <f t="shared" si="224"/>
        <v>21.265999999999998</v>
      </c>
      <c r="U1058" s="1715">
        <f t="shared" si="225"/>
        <v>0</v>
      </c>
      <c r="V1058" s="1715">
        <f t="shared" si="226"/>
        <v>0</v>
      </c>
      <c r="W1058" s="1715">
        <f t="shared" si="227"/>
        <v>3281.06</v>
      </c>
      <c r="X1058" s="1718">
        <v>3281.06</v>
      </c>
      <c r="Y1058" s="1729">
        <v>616718</v>
      </c>
      <c r="Z1058" s="1720">
        <v>42711</v>
      </c>
      <c r="AA1058" s="1778" t="s">
        <v>213</v>
      </c>
      <c r="AB1058" s="1778"/>
      <c r="AG1058" s="1713"/>
      <c r="AH1058" s="1713"/>
      <c r="AI1058" s="1713"/>
      <c r="AJ1058" s="1713"/>
      <c r="AK1058" s="1713"/>
      <c r="AL1058" s="1713"/>
      <c r="AM1058" s="1713"/>
      <c r="AP1058" s="1713"/>
      <c r="AQ1058" s="1713"/>
      <c r="AR1058" s="1713"/>
      <c r="AS1058" s="1713"/>
      <c r="AT1058" s="1713"/>
      <c r="AU1058" s="1713"/>
      <c r="AV1058" s="1713"/>
      <c r="AW1058" s="1713"/>
      <c r="AZ1058" s="1713"/>
      <c r="BA1058" s="1713"/>
    </row>
    <row r="1059" spans="1:53" x14ac:dyDescent="0.2">
      <c r="A1059" s="1801">
        <v>2016753</v>
      </c>
      <c r="C1059" s="1727" t="s">
        <v>2649</v>
      </c>
      <c r="D1059" s="1713" t="s">
        <v>68</v>
      </c>
      <c r="E1059" s="1713">
        <v>0</v>
      </c>
      <c r="F1059" s="1713">
        <v>0</v>
      </c>
      <c r="G1059" s="1713">
        <v>0</v>
      </c>
      <c r="H1059" s="1713">
        <v>0</v>
      </c>
      <c r="I1059" s="1728">
        <v>1</v>
      </c>
      <c r="J1059" s="1728">
        <v>1</v>
      </c>
      <c r="L1059" s="1715">
        <v>805</v>
      </c>
      <c r="N1059" s="1715">
        <f t="shared" si="221"/>
        <v>406</v>
      </c>
      <c r="O1059" s="1715">
        <v>325</v>
      </c>
      <c r="P1059" s="1788">
        <f t="shared" si="222"/>
        <v>0.80049261083743839</v>
      </c>
      <c r="Q1059" s="1715">
        <v>81</v>
      </c>
      <c r="R1059" s="1788">
        <f t="shared" si="223"/>
        <v>0.19950738916256158</v>
      </c>
      <c r="S1059" s="1775">
        <f t="shared" si="224"/>
        <v>3.24</v>
      </c>
      <c r="U1059" s="1715">
        <f t="shared" si="225"/>
        <v>0</v>
      </c>
      <c r="V1059" s="1715">
        <f t="shared" si="226"/>
        <v>0</v>
      </c>
      <c r="W1059" s="1715">
        <f t="shared" si="227"/>
        <v>805</v>
      </c>
      <c r="X1059" s="1718">
        <v>805</v>
      </c>
      <c r="Y1059" s="1729">
        <v>616042</v>
      </c>
      <c r="Z1059" s="1720">
        <v>42755</v>
      </c>
      <c r="AA1059" s="1778" t="s">
        <v>213</v>
      </c>
      <c r="AB1059" s="1778"/>
      <c r="AG1059" s="1713"/>
      <c r="AH1059" s="1713"/>
      <c r="AI1059" s="1713"/>
      <c r="AJ1059" s="1713"/>
      <c r="AK1059" s="1713"/>
      <c r="AL1059" s="1713"/>
      <c r="AM1059" s="1713"/>
      <c r="AP1059" s="1713"/>
      <c r="AQ1059" s="1713"/>
      <c r="AR1059" s="1713"/>
      <c r="AS1059" s="1713"/>
      <c r="AT1059" s="1713"/>
      <c r="AU1059" s="1713"/>
      <c r="AV1059" s="1713"/>
      <c r="AW1059" s="1713"/>
      <c r="AZ1059" s="1713"/>
      <c r="BA1059" s="1713"/>
    </row>
    <row r="1060" spans="1:53" x14ac:dyDescent="0.2">
      <c r="A1060" s="1726">
        <v>2016754</v>
      </c>
      <c r="B1060" s="1855"/>
      <c r="C1060" s="1855" t="s">
        <v>2650</v>
      </c>
      <c r="D1060" s="1856" t="s">
        <v>1575</v>
      </c>
      <c r="E1060" s="1856">
        <v>1</v>
      </c>
      <c r="F1060" s="1856">
        <v>1</v>
      </c>
      <c r="G1060" s="1856">
        <v>0</v>
      </c>
      <c r="H1060" s="1856">
        <v>1</v>
      </c>
      <c r="I1060" s="1857">
        <v>0</v>
      </c>
      <c r="J1060" s="1857">
        <v>0</v>
      </c>
      <c r="K1060" s="1885"/>
      <c r="L1060" s="1858">
        <v>599.22</v>
      </c>
      <c r="M1060" s="1858"/>
      <c r="N1060" s="1858">
        <f t="shared" si="221"/>
        <v>0</v>
      </c>
      <c r="O1060" s="1858">
        <v>0</v>
      </c>
      <c r="P1060" s="1859" t="str">
        <f t="shared" si="222"/>
        <v/>
      </c>
      <c r="Q1060" s="1858">
        <v>0</v>
      </c>
      <c r="R1060" s="1859" t="str">
        <f t="shared" si="223"/>
        <v/>
      </c>
      <c r="S1060" s="1860">
        <f t="shared" si="224"/>
        <v>0</v>
      </c>
      <c r="T1060" s="1861"/>
      <c r="U1060" s="1858">
        <f t="shared" si="225"/>
        <v>0</v>
      </c>
      <c r="V1060" s="1858">
        <f t="shared" si="226"/>
        <v>599.22</v>
      </c>
      <c r="W1060" s="1715">
        <f t="shared" si="227"/>
        <v>0</v>
      </c>
      <c r="X1060" s="1718"/>
      <c r="Y1060" s="1729"/>
      <c r="Z1060" s="1720"/>
      <c r="AA1060" s="1778"/>
      <c r="AB1060" s="1778"/>
      <c r="AG1060" s="1713"/>
      <c r="AH1060" s="1713"/>
      <c r="AI1060" s="1713"/>
      <c r="AJ1060" s="1713"/>
      <c r="AK1060" s="1713"/>
      <c r="AL1060" s="1713"/>
      <c r="AM1060" s="1713"/>
      <c r="AP1060" s="1713"/>
      <c r="AQ1060" s="1713"/>
      <c r="AR1060" s="1713"/>
      <c r="AS1060" s="1713"/>
      <c r="AT1060" s="1713"/>
      <c r="AU1060" s="1713"/>
      <c r="AV1060" s="1713"/>
      <c r="AW1060" s="1713"/>
      <c r="AZ1060" s="1713"/>
      <c r="BA1060" s="1713"/>
    </row>
    <row r="1061" spans="1:53" x14ac:dyDescent="0.2">
      <c r="A1061" s="1801">
        <v>2016755</v>
      </c>
      <c r="C1061" s="1727" t="s">
        <v>2652</v>
      </c>
      <c r="D1061" s="1713" t="s">
        <v>68</v>
      </c>
      <c r="E1061" s="1713">
        <v>1</v>
      </c>
      <c r="F1061" s="1713">
        <v>2</v>
      </c>
      <c r="G1061" s="1713">
        <v>1</v>
      </c>
      <c r="H1061" s="1713">
        <v>1</v>
      </c>
      <c r="I1061" s="1728">
        <v>1</v>
      </c>
      <c r="J1061" s="1728">
        <v>1</v>
      </c>
      <c r="L1061" s="1715">
        <v>537.12</v>
      </c>
      <c r="N1061" s="1715">
        <f t="shared" si="221"/>
        <v>423.03000000000003</v>
      </c>
      <c r="O1061" s="1715">
        <v>284.47000000000003</v>
      </c>
      <c r="P1061" s="1788">
        <f t="shared" si="222"/>
        <v>0.67245821809327944</v>
      </c>
      <c r="Q1061" s="1715">
        <v>138.56</v>
      </c>
      <c r="R1061" s="1788">
        <f t="shared" si="223"/>
        <v>0.32754178190672056</v>
      </c>
      <c r="S1061" s="1775">
        <f t="shared" si="224"/>
        <v>5.5423999999999998</v>
      </c>
      <c r="U1061" s="1715">
        <f t="shared" si="225"/>
        <v>0</v>
      </c>
      <c r="V1061" s="1715">
        <f t="shared" si="226"/>
        <v>0</v>
      </c>
      <c r="W1061" s="1715">
        <f t="shared" si="227"/>
        <v>537.12</v>
      </c>
      <c r="X1061" s="1718">
        <v>537.12</v>
      </c>
      <c r="Y1061" s="1729">
        <v>616719</v>
      </c>
      <c r="Z1061" s="1720">
        <v>42711</v>
      </c>
      <c r="AA1061" s="1778" t="s">
        <v>213</v>
      </c>
      <c r="AB1061" s="1778"/>
      <c r="AG1061" s="1713"/>
      <c r="AH1061" s="1713"/>
      <c r="AI1061" s="1713"/>
      <c r="AJ1061" s="1713"/>
      <c r="AK1061" s="1713"/>
      <c r="AL1061" s="1713"/>
      <c r="AM1061" s="1713"/>
      <c r="AP1061" s="1713"/>
      <c r="AQ1061" s="1713"/>
      <c r="AR1061" s="1713"/>
      <c r="AS1061" s="1713"/>
      <c r="AT1061" s="1713"/>
      <c r="AU1061" s="1713"/>
      <c r="AV1061" s="1713"/>
      <c r="AW1061" s="1713"/>
      <c r="AZ1061" s="1713"/>
      <c r="BA1061" s="1713"/>
    </row>
    <row r="1062" spans="1:53" x14ac:dyDescent="0.2">
      <c r="A1062" s="1801">
        <v>2016756</v>
      </c>
      <c r="C1062" s="1727">
        <v>615417</v>
      </c>
      <c r="D1062" s="1713" t="s">
        <v>68</v>
      </c>
      <c r="E1062" s="1713">
        <v>1</v>
      </c>
      <c r="F1062" s="1713">
        <v>10</v>
      </c>
      <c r="G1062" s="1713">
        <v>6</v>
      </c>
      <c r="H1062" s="1713">
        <v>4</v>
      </c>
      <c r="I1062" s="1728">
        <v>1</v>
      </c>
      <c r="J1062" s="1728">
        <v>1</v>
      </c>
      <c r="L1062" s="1715">
        <v>3149.83</v>
      </c>
      <c r="N1062" s="1715">
        <f t="shared" si="221"/>
        <v>2141.0099999999998</v>
      </c>
      <c r="O1062" s="1715">
        <v>1646.55</v>
      </c>
      <c r="P1062" s="1788">
        <f t="shared" si="222"/>
        <v>0.76905292362016064</v>
      </c>
      <c r="Q1062" s="1715">
        <v>494.46</v>
      </c>
      <c r="R1062" s="1788">
        <f t="shared" si="223"/>
        <v>0.23094707637983944</v>
      </c>
      <c r="S1062" s="1775">
        <f t="shared" si="224"/>
        <v>19.778399999999998</v>
      </c>
      <c r="U1062" s="1715">
        <f t="shared" si="225"/>
        <v>0</v>
      </c>
      <c r="V1062" s="1715">
        <f t="shared" si="226"/>
        <v>0</v>
      </c>
      <c r="W1062" s="1715">
        <f t="shared" si="227"/>
        <v>3149.83</v>
      </c>
      <c r="X1062" s="1718">
        <v>3149.83</v>
      </c>
      <c r="Y1062" s="1729">
        <v>616720</v>
      </c>
      <c r="Z1062" s="1720">
        <v>42711</v>
      </c>
      <c r="AA1062" s="1778" t="s">
        <v>213</v>
      </c>
      <c r="AB1062" s="1778"/>
      <c r="AG1062" s="1713"/>
      <c r="AH1062" s="1713"/>
      <c r="AI1062" s="1713"/>
      <c r="AJ1062" s="1713"/>
      <c r="AK1062" s="1713"/>
      <c r="AL1062" s="1713"/>
      <c r="AM1062" s="1713"/>
      <c r="AP1062" s="1713"/>
      <c r="AQ1062" s="1713"/>
      <c r="AR1062" s="1713"/>
      <c r="AS1062" s="1713"/>
      <c r="AT1062" s="1713"/>
      <c r="AU1062" s="1713"/>
      <c r="AV1062" s="1713"/>
      <c r="AW1062" s="1713"/>
      <c r="AZ1062" s="1713"/>
      <c r="BA1062" s="1713"/>
    </row>
    <row r="1063" spans="1:53" x14ac:dyDescent="0.2">
      <c r="A1063" s="1801">
        <v>2016757</v>
      </c>
      <c r="C1063" s="1727">
        <v>615717</v>
      </c>
      <c r="D1063" s="1713" t="s">
        <v>68</v>
      </c>
      <c r="E1063" s="1713">
        <v>1</v>
      </c>
      <c r="F1063" s="1713">
        <v>10</v>
      </c>
      <c r="G1063" s="1713">
        <v>5</v>
      </c>
      <c r="H1063" s="1713">
        <v>3</v>
      </c>
      <c r="I1063" s="1728">
        <v>1</v>
      </c>
      <c r="J1063" s="1728">
        <v>1</v>
      </c>
      <c r="L1063" s="1715">
        <v>3281.06</v>
      </c>
      <c r="N1063" s="1715">
        <f>O1063+Q1063</f>
        <v>2029.9</v>
      </c>
      <c r="O1063" s="1715">
        <v>1498.25</v>
      </c>
      <c r="P1063" s="1788">
        <f>IF(N1063&lt;=0,"",O1063/N1063)</f>
        <v>0.73809054633233162</v>
      </c>
      <c r="Q1063" s="1715">
        <v>531.65</v>
      </c>
      <c r="R1063" s="1788">
        <f>IF(N1063&lt;=0,"",Q1063/N1063)</f>
        <v>0.26190945366766832</v>
      </c>
      <c r="S1063" s="1775">
        <f>Q1063/$S$1</f>
        <v>21.265999999999998</v>
      </c>
      <c r="U1063" s="1715">
        <f>((1-I1063)*O1063)+((1-J1063)*Q1063)</f>
        <v>0</v>
      </c>
      <c r="V1063" s="1715">
        <f>L1063-W1063</f>
        <v>0</v>
      </c>
      <c r="W1063" s="1715">
        <f t="shared" si="227"/>
        <v>3281.06</v>
      </c>
      <c r="X1063" s="1718">
        <v>3281.06</v>
      </c>
      <c r="Y1063" s="1729">
        <v>616721</v>
      </c>
      <c r="Z1063" s="1720">
        <v>42711</v>
      </c>
      <c r="AA1063" s="1778" t="s">
        <v>213</v>
      </c>
      <c r="AB1063" s="1778"/>
      <c r="AG1063" s="1713"/>
      <c r="AH1063" s="1713"/>
      <c r="AI1063" s="1713"/>
      <c r="AJ1063" s="1713"/>
      <c r="AK1063" s="1713"/>
      <c r="AL1063" s="1713"/>
      <c r="AM1063" s="1713"/>
      <c r="AP1063" s="1713"/>
      <c r="AQ1063" s="1713"/>
      <c r="AR1063" s="1713"/>
      <c r="AS1063" s="1713"/>
      <c r="AT1063" s="1713"/>
      <c r="AU1063" s="1713"/>
      <c r="AV1063" s="1713"/>
      <c r="AW1063" s="1713"/>
      <c r="AZ1063" s="1713"/>
      <c r="BA1063" s="1713"/>
    </row>
    <row r="1064" spans="1:53" x14ac:dyDescent="0.2">
      <c r="A1064" s="1801" t="s">
        <v>2656</v>
      </c>
      <c r="C1064" s="1727" t="s">
        <v>2655</v>
      </c>
      <c r="D1064" s="1713" t="s">
        <v>441</v>
      </c>
      <c r="E1064" s="1713">
        <v>0</v>
      </c>
      <c r="F1064" s="1713">
        <v>2</v>
      </c>
      <c r="G1064" s="1713">
        <v>3</v>
      </c>
      <c r="H1064" s="1713">
        <v>0</v>
      </c>
      <c r="I1064" s="1728">
        <v>1</v>
      </c>
      <c r="J1064" s="1728">
        <v>1</v>
      </c>
      <c r="L1064" s="1715">
        <v>570</v>
      </c>
      <c r="N1064" s="1715">
        <f t="shared" si="221"/>
        <v>473.5</v>
      </c>
      <c r="O1064" s="1715">
        <v>312.08</v>
      </c>
      <c r="P1064" s="1788">
        <f t="shared" si="222"/>
        <v>0.65909186906019002</v>
      </c>
      <c r="Q1064" s="1715">
        <v>161.41999999999999</v>
      </c>
      <c r="R1064" s="1788">
        <f t="shared" si="223"/>
        <v>0.34090813093980987</v>
      </c>
      <c r="S1064" s="1775">
        <f t="shared" si="224"/>
        <v>6.4567999999999994</v>
      </c>
      <c r="U1064" s="1715">
        <f t="shared" si="225"/>
        <v>0</v>
      </c>
      <c r="V1064" s="1715">
        <f t="shared" si="226"/>
        <v>0</v>
      </c>
      <c r="W1064" s="1715">
        <f t="shared" si="227"/>
        <v>570</v>
      </c>
      <c r="X1064" s="1718">
        <v>570</v>
      </c>
      <c r="Y1064" s="1729">
        <v>617037</v>
      </c>
      <c r="Z1064" s="1720">
        <v>42748</v>
      </c>
      <c r="AA1064" s="1778" t="s">
        <v>213</v>
      </c>
      <c r="AB1064" s="1778"/>
      <c r="AG1064" s="1713"/>
      <c r="AH1064" s="1713"/>
      <c r="AI1064" s="1713"/>
      <c r="AJ1064" s="1713"/>
      <c r="AK1064" s="1713"/>
      <c r="AL1064" s="1713"/>
      <c r="AM1064" s="1713"/>
      <c r="AP1064" s="1713"/>
      <c r="AQ1064" s="1713"/>
      <c r="AR1064" s="1713"/>
      <c r="AS1064" s="1713"/>
      <c r="AT1064" s="1713"/>
      <c r="AU1064" s="1713"/>
      <c r="AV1064" s="1713"/>
      <c r="AW1064" s="1713"/>
      <c r="AZ1064" s="1713"/>
      <c r="BA1064" s="1713"/>
    </row>
    <row r="1065" spans="1:53" x14ac:dyDescent="0.2">
      <c r="A1065" s="1801">
        <v>2016759</v>
      </c>
      <c r="C1065" s="1727" t="s">
        <v>2657</v>
      </c>
      <c r="D1065" s="1713" t="s">
        <v>68</v>
      </c>
      <c r="E1065" s="1713">
        <v>6</v>
      </c>
      <c r="F1065" s="1713">
        <v>54</v>
      </c>
      <c r="G1065" s="1713">
        <v>30</v>
      </c>
      <c r="H1065" s="1713">
        <v>18</v>
      </c>
      <c r="I1065" s="1728">
        <v>1</v>
      </c>
      <c r="J1065" s="1728">
        <v>1</v>
      </c>
      <c r="L1065" s="1715">
        <v>17551.419999999998</v>
      </c>
      <c r="N1065" s="1715">
        <f t="shared" si="221"/>
        <v>11830.32</v>
      </c>
      <c r="O1065" s="1715">
        <v>8770.85</v>
      </c>
      <c r="P1065" s="1788">
        <f t="shared" si="222"/>
        <v>0.74138738428039141</v>
      </c>
      <c r="Q1065" s="1715">
        <v>3059.47</v>
      </c>
      <c r="R1065" s="1788">
        <f t="shared" si="223"/>
        <v>0.25861261571960859</v>
      </c>
      <c r="S1065" s="1775">
        <f t="shared" si="224"/>
        <v>122.3788</v>
      </c>
      <c r="U1065" s="1715">
        <f t="shared" si="225"/>
        <v>0</v>
      </c>
      <c r="V1065" s="1715">
        <f t="shared" si="226"/>
        <v>0</v>
      </c>
      <c r="W1065" s="1715">
        <f t="shared" si="227"/>
        <v>17551.419999999998</v>
      </c>
      <c r="X1065" s="1718">
        <v>17551.419999999998</v>
      </c>
      <c r="Y1065" s="1729">
        <v>616732</v>
      </c>
      <c r="Z1065" s="1720">
        <v>42713</v>
      </c>
      <c r="AA1065" s="1778" t="s">
        <v>213</v>
      </c>
      <c r="AB1065" s="1778"/>
      <c r="AG1065" s="1713"/>
      <c r="AH1065" s="1713"/>
      <c r="AI1065" s="1713"/>
      <c r="AJ1065" s="1713"/>
      <c r="AK1065" s="1713"/>
      <c r="AL1065" s="1713"/>
      <c r="AM1065" s="1713"/>
      <c r="AP1065" s="1713"/>
      <c r="AQ1065" s="1713"/>
      <c r="AR1065" s="1713"/>
      <c r="AS1065" s="1713"/>
      <c r="AT1065" s="1713"/>
      <c r="AU1065" s="1713"/>
      <c r="AV1065" s="1713"/>
      <c r="AW1065" s="1713"/>
      <c r="AZ1065" s="1713"/>
      <c r="BA1065" s="1713"/>
    </row>
    <row r="1066" spans="1:53" x14ac:dyDescent="0.2">
      <c r="A1066" s="1801">
        <v>2016760</v>
      </c>
      <c r="C1066" s="1727" t="s">
        <v>2662</v>
      </c>
      <c r="D1066" s="1713" t="s">
        <v>1901</v>
      </c>
      <c r="E1066" s="1713">
        <v>0</v>
      </c>
      <c r="F1066" s="1713">
        <v>0</v>
      </c>
      <c r="G1066" s="1713">
        <v>0</v>
      </c>
      <c r="H1066" s="1713">
        <v>0</v>
      </c>
      <c r="I1066" s="1728">
        <v>1</v>
      </c>
      <c r="J1066" s="1728">
        <v>1</v>
      </c>
      <c r="L1066" s="1715">
        <v>316</v>
      </c>
      <c r="N1066" s="1715">
        <f t="shared" si="221"/>
        <v>0</v>
      </c>
      <c r="O1066" s="1715">
        <v>0</v>
      </c>
      <c r="P1066" s="1788" t="str">
        <f t="shared" si="222"/>
        <v/>
      </c>
      <c r="Q1066" s="1715">
        <v>0</v>
      </c>
      <c r="R1066" s="1788" t="str">
        <f t="shared" si="223"/>
        <v/>
      </c>
      <c r="S1066" s="1775">
        <f t="shared" si="224"/>
        <v>0</v>
      </c>
      <c r="U1066" s="1715">
        <f t="shared" si="225"/>
        <v>0</v>
      </c>
      <c r="V1066" s="1715">
        <f t="shared" si="226"/>
        <v>0</v>
      </c>
      <c r="W1066" s="1715">
        <f t="shared" si="227"/>
        <v>316</v>
      </c>
      <c r="X1066" s="1718">
        <v>316</v>
      </c>
      <c r="Y1066" s="1729">
        <v>616725</v>
      </c>
      <c r="Z1066" s="1720">
        <v>42711</v>
      </c>
      <c r="AA1066" s="1778" t="s">
        <v>213</v>
      </c>
      <c r="AB1066" s="1778"/>
      <c r="AG1066" s="1713"/>
      <c r="AH1066" s="1713"/>
      <c r="AI1066" s="1713"/>
      <c r="AJ1066" s="1713"/>
      <c r="AK1066" s="1713"/>
      <c r="AL1066" s="1713"/>
      <c r="AM1066" s="1713"/>
      <c r="AP1066" s="1713"/>
      <c r="AQ1066" s="1713"/>
      <c r="AR1066" s="1713"/>
      <c r="AS1066" s="1713"/>
      <c r="AT1066" s="1713"/>
      <c r="AU1066" s="1713"/>
      <c r="AV1066" s="1713"/>
      <c r="AW1066" s="1713"/>
      <c r="AZ1066" s="1713"/>
      <c r="BA1066" s="1713"/>
    </row>
    <row r="1067" spans="1:53" x14ac:dyDescent="0.2">
      <c r="A1067" s="1801">
        <v>2016761</v>
      </c>
      <c r="C1067" s="1727" t="s">
        <v>2663</v>
      </c>
      <c r="D1067" s="1713" t="s">
        <v>68</v>
      </c>
      <c r="E1067" s="1713">
        <v>0</v>
      </c>
      <c r="F1067" s="1713">
        <v>2</v>
      </c>
      <c r="G1067" s="1713">
        <v>0</v>
      </c>
      <c r="H1067" s="1713">
        <v>0</v>
      </c>
      <c r="I1067" s="1728">
        <v>1</v>
      </c>
      <c r="J1067" s="1728">
        <v>1</v>
      </c>
      <c r="L1067" s="1715">
        <v>360</v>
      </c>
      <c r="N1067" s="1715">
        <f t="shared" si="221"/>
        <v>108.67</v>
      </c>
      <c r="O1067" s="1715">
        <v>69.61</v>
      </c>
      <c r="P1067" s="1788">
        <f t="shared" si="222"/>
        <v>0.64056317290880649</v>
      </c>
      <c r="Q1067" s="1715">
        <v>39.06</v>
      </c>
      <c r="R1067" s="1788">
        <f t="shared" si="223"/>
        <v>0.35943682709119351</v>
      </c>
      <c r="S1067" s="1775">
        <f t="shared" si="224"/>
        <v>1.5624</v>
      </c>
      <c r="U1067" s="1715">
        <f t="shared" si="225"/>
        <v>0</v>
      </c>
      <c r="V1067" s="1715">
        <f t="shared" si="226"/>
        <v>0</v>
      </c>
      <c r="W1067" s="1715">
        <f t="shared" si="227"/>
        <v>360</v>
      </c>
      <c r="X1067" s="1718">
        <v>360</v>
      </c>
      <c r="Y1067" s="1729">
        <v>617008</v>
      </c>
      <c r="Z1067" s="1720">
        <v>42748</v>
      </c>
      <c r="AA1067" s="1778" t="s">
        <v>213</v>
      </c>
      <c r="AB1067" s="1778"/>
      <c r="AG1067" s="1713"/>
      <c r="AH1067" s="1713"/>
      <c r="AI1067" s="1713"/>
      <c r="AJ1067" s="1713"/>
      <c r="AK1067" s="1713"/>
      <c r="AL1067" s="1713"/>
      <c r="AM1067" s="1713"/>
      <c r="AP1067" s="1713"/>
      <c r="AQ1067" s="1713"/>
      <c r="AR1067" s="1713"/>
      <c r="AS1067" s="1713"/>
      <c r="AT1067" s="1713"/>
      <c r="AU1067" s="1713"/>
      <c r="AV1067" s="1713"/>
      <c r="AW1067" s="1713"/>
      <c r="AZ1067" s="1713"/>
      <c r="BA1067" s="1713"/>
    </row>
    <row r="1068" spans="1:53" x14ac:dyDescent="0.2">
      <c r="A1068" s="1801">
        <v>2016762</v>
      </c>
      <c r="C1068" s="1727" t="s">
        <v>3098</v>
      </c>
      <c r="D1068" s="1713" t="s">
        <v>68</v>
      </c>
      <c r="E1068" s="1713">
        <v>0</v>
      </c>
      <c r="F1068" s="1713">
        <v>0</v>
      </c>
      <c r="G1068" s="1713">
        <v>0</v>
      </c>
      <c r="H1068" s="1713">
        <v>0</v>
      </c>
      <c r="I1068" s="1728">
        <v>1</v>
      </c>
      <c r="J1068" s="1728">
        <v>1</v>
      </c>
      <c r="L1068" s="1715">
        <v>90.58</v>
      </c>
      <c r="N1068" s="1715">
        <f t="shared" si="221"/>
        <v>52.79</v>
      </c>
      <c r="O1068" s="1715">
        <v>37.79</v>
      </c>
      <c r="P1068" s="1788">
        <f t="shared" si="222"/>
        <v>0.71585527562038265</v>
      </c>
      <c r="Q1068" s="1715">
        <v>15</v>
      </c>
      <c r="R1068" s="1788">
        <f t="shared" si="223"/>
        <v>0.28414472437961735</v>
      </c>
      <c r="S1068" s="1775">
        <f t="shared" si="224"/>
        <v>0.6</v>
      </c>
      <c r="U1068" s="1715">
        <f t="shared" si="225"/>
        <v>0</v>
      </c>
      <c r="V1068" s="1715">
        <f>L1068-W1068-AC1068</f>
        <v>0</v>
      </c>
      <c r="W1068" s="1715">
        <v>181.16</v>
      </c>
      <c r="X1068" s="1718">
        <v>90.58</v>
      </c>
      <c r="Y1068" s="1729">
        <v>617099</v>
      </c>
      <c r="Z1068" s="1720">
        <v>42779</v>
      </c>
      <c r="AA1068" s="1778" t="s">
        <v>213</v>
      </c>
      <c r="AB1068" s="1778"/>
      <c r="AC1068" s="1715">
        <v>-90.58</v>
      </c>
      <c r="AD1068" s="1713">
        <v>617127</v>
      </c>
      <c r="AE1068" s="1723">
        <v>42783</v>
      </c>
      <c r="AF1068" s="1779" t="s">
        <v>213</v>
      </c>
      <c r="AG1068" s="1713"/>
      <c r="AH1068" s="1713"/>
      <c r="AI1068" s="1713"/>
      <c r="AJ1068" s="1713"/>
      <c r="AK1068" s="1713"/>
      <c r="AL1068" s="1713"/>
      <c r="AM1068" s="1713"/>
      <c r="AP1068" s="1713"/>
      <c r="AQ1068" s="1713"/>
      <c r="AR1068" s="1713"/>
      <c r="AS1068" s="1713"/>
      <c r="AT1068" s="1713"/>
      <c r="AU1068" s="1713"/>
      <c r="AV1068" s="1713"/>
      <c r="AW1068" s="1713"/>
      <c r="AZ1068" s="1713"/>
      <c r="BA1068" s="1713"/>
    </row>
    <row r="1069" spans="1:53" x14ac:dyDescent="0.2">
      <c r="A1069" s="1801">
        <v>2016763</v>
      </c>
      <c r="C1069" s="1727">
        <v>616417</v>
      </c>
      <c r="D1069" s="1713" t="s">
        <v>68</v>
      </c>
      <c r="E1069" s="1713">
        <v>1</v>
      </c>
      <c r="F1069" s="1713">
        <v>9</v>
      </c>
      <c r="G1069" s="1713">
        <v>5</v>
      </c>
      <c r="H1069" s="1713">
        <v>4</v>
      </c>
      <c r="I1069" s="1728">
        <v>1</v>
      </c>
      <c r="J1069" s="1728">
        <v>1</v>
      </c>
      <c r="L1069" s="1715">
        <v>3207.94</v>
      </c>
      <c r="N1069" s="1715">
        <f t="shared" si="221"/>
        <v>2285.8199999999997</v>
      </c>
      <c r="O1069" s="1715">
        <v>1756.53</v>
      </c>
      <c r="P1069" s="1788">
        <f t="shared" si="222"/>
        <v>0.76844633435703602</v>
      </c>
      <c r="Q1069" s="1715">
        <v>529.29</v>
      </c>
      <c r="R1069" s="1788">
        <f t="shared" si="223"/>
        <v>0.23155366564296403</v>
      </c>
      <c r="S1069" s="1775">
        <f t="shared" si="224"/>
        <v>21.171599999999998</v>
      </c>
      <c r="U1069" s="1715">
        <f t="shared" si="225"/>
        <v>0</v>
      </c>
      <c r="V1069" s="1715">
        <f t="shared" si="226"/>
        <v>0</v>
      </c>
      <c r="W1069" s="1715">
        <f t="shared" si="227"/>
        <v>3207.94</v>
      </c>
      <c r="X1069" s="1718">
        <v>3207.94</v>
      </c>
      <c r="Y1069" s="1729">
        <v>616733</v>
      </c>
      <c r="Z1069" s="1720">
        <v>42713</v>
      </c>
      <c r="AA1069" s="1778" t="s">
        <v>213</v>
      </c>
      <c r="AB1069" s="1778"/>
      <c r="AG1069" s="1713"/>
      <c r="AH1069" s="1713"/>
      <c r="AI1069" s="1713"/>
      <c r="AJ1069" s="1713"/>
      <c r="AK1069" s="1713"/>
      <c r="AL1069" s="1713"/>
      <c r="AM1069" s="1713"/>
      <c r="AP1069" s="1713"/>
      <c r="AQ1069" s="1713"/>
      <c r="AR1069" s="1713"/>
      <c r="AS1069" s="1713"/>
      <c r="AT1069" s="1713"/>
      <c r="AU1069" s="1713"/>
      <c r="AV1069" s="1713"/>
      <c r="AW1069" s="1713"/>
      <c r="AZ1069" s="1713"/>
      <c r="BA1069" s="1713"/>
    </row>
    <row r="1070" spans="1:53" x14ac:dyDescent="0.2">
      <c r="A1070" s="1801" t="s">
        <v>2672</v>
      </c>
      <c r="C1070" s="1727">
        <v>597117</v>
      </c>
      <c r="D1070" s="1713" t="s">
        <v>68</v>
      </c>
      <c r="E1070" s="1713">
        <v>1</v>
      </c>
      <c r="F1070" s="1713">
        <v>8</v>
      </c>
      <c r="G1070" s="1713">
        <v>5</v>
      </c>
      <c r="H1070" s="1713">
        <v>3</v>
      </c>
      <c r="I1070" s="1728">
        <v>1</v>
      </c>
      <c r="J1070" s="1728">
        <v>1</v>
      </c>
      <c r="L1070" s="1715">
        <v>4892.6899999999996</v>
      </c>
      <c r="N1070" s="1715">
        <f>O1070+Q1070</f>
        <v>3362.64</v>
      </c>
      <c r="O1070" s="1715">
        <v>2805.85</v>
      </c>
      <c r="P1070" s="1788">
        <f>IF(N1070&lt;=0,"",O1070/N1070)</f>
        <v>0.83441878999833463</v>
      </c>
      <c r="Q1070" s="1715">
        <v>556.79</v>
      </c>
      <c r="R1070" s="1788">
        <f>IF(N1070&lt;=0,"",Q1070/N1070)</f>
        <v>0.16558121000166534</v>
      </c>
      <c r="S1070" s="1775">
        <f>Q1070/$S$1</f>
        <v>22.271599999999999</v>
      </c>
      <c r="U1070" s="1715">
        <f t="shared" si="225"/>
        <v>0</v>
      </c>
      <c r="V1070" s="1715">
        <f t="shared" si="226"/>
        <v>0</v>
      </c>
      <c r="W1070" s="1715">
        <f t="shared" si="227"/>
        <v>4892.6899999999996</v>
      </c>
      <c r="X1070" s="1718">
        <v>4892.6899999999996</v>
      </c>
      <c r="Y1070" s="1729">
        <v>616734</v>
      </c>
      <c r="Z1070" s="1720">
        <v>42713</v>
      </c>
      <c r="AA1070" s="1778" t="s">
        <v>213</v>
      </c>
      <c r="AB1070" s="1875"/>
      <c r="AC1070" s="1713"/>
      <c r="AE1070" s="1713"/>
      <c r="AF1070" s="1713"/>
      <c r="AG1070" s="1713"/>
      <c r="AH1070" s="1713"/>
      <c r="AI1070" s="1713"/>
      <c r="AJ1070" s="1713"/>
      <c r="AK1070" s="1713"/>
      <c r="AL1070" s="1713"/>
      <c r="AM1070" s="1713"/>
      <c r="AP1070" s="1713"/>
      <c r="AQ1070" s="1713"/>
      <c r="AR1070" s="1713"/>
      <c r="AS1070" s="1713"/>
      <c r="AT1070" s="1713"/>
      <c r="AU1070" s="1713"/>
      <c r="AV1070" s="1713"/>
      <c r="AW1070" s="1713"/>
      <c r="AZ1070" s="1713"/>
      <c r="BA1070" s="1713"/>
    </row>
    <row r="1071" spans="1:53" x14ac:dyDescent="0.2">
      <c r="A1071" s="1801">
        <v>2016765</v>
      </c>
      <c r="C1071" s="1727" t="s">
        <v>2666</v>
      </c>
      <c r="D1071" s="1713" t="s">
        <v>1064</v>
      </c>
      <c r="E1071" s="1713">
        <v>1</v>
      </c>
      <c r="F1071" s="1713">
        <v>7</v>
      </c>
      <c r="G1071" s="1713">
        <v>0</v>
      </c>
      <c r="H1071" s="1713">
        <v>7</v>
      </c>
      <c r="I1071" s="1728">
        <v>1</v>
      </c>
      <c r="J1071" s="1728">
        <v>1</v>
      </c>
      <c r="L1071" s="1715">
        <v>3759.29</v>
      </c>
      <c r="N1071" s="1715">
        <f t="shared" si="221"/>
        <v>2375.59</v>
      </c>
      <c r="O1071" s="1715">
        <v>1779.6</v>
      </c>
      <c r="P1071" s="1788">
        <f t="shared" si="222"/>
        <v>0.74911916618608421</v>
      </c>
      <c r="Q1071" s="1715">
        <v>595.99</v>
      </c>
      <c r="R1071" s="1788">
        <f t="shared" si="223"/>
        <v>0.25088083381391568</v>
      </c>
      <c r="S1071" s="1775">
        <f t="shared" si="224"/>
        <v>23.839600000000001</v>
      </c>
      <c r="U1071" s="1715">
        <f t="shared" si="225"/>
        <v>0</v>
      </c>
      <c r="V1071" s="1715">
        <f t="shared" si="226"/>
        <v>0</v>
      </c>
      <c r="W1071" s="1715">
        <f t="shared" si="227"/>
        <v>3759.29</v>
      </c>
      <c r="X1071" s="1718">
        <v>3759.29</v>
      </c>
      <c r="Y1071" s="1729">
        <v>617060</v>
      </c>
      <c r="Z1071" s="1720">
        <v>42755</v>
      </c>
      <c r="AA1071" s="1778" t="s">
        <v>213</v>
      </c>
      <c r="AB1071" s="1875"/>
      <c r="AC1071" s="1713"/>
      <c r="AE1071" s="1713"/>
      <c r="AF1071" s="1713"/>
      <c r="AG1071" s="1713"/>
      <c r="AH1071" s="1713"/>
      <c r="AI1071" s="1713"/>
      <c r="AJ1071" s="1713"/>
      <c r="AK1071" s="1713"/>
      <c r="AL1071" s="1713"/>
      <c r="AM1071" s="1713"/>
      <c r="AP1071" s="1713"/>
      <c r="AQ1071" s="1713"/>
      <c r="AR1071" s="1713"/>
      <c r="AS1071" s="1713"/>
      <c r="AT1071" s="1713"/>
      <c r="AU1071" s="1713"/>
      <c r="AV1071" s="1713"/>
      <c r="AW1071" s="1713"/>
      <c r="AZ1071" s="1713"/>
      <c r="BA1071" s="1713"/>
    </row>
    <row r="1072" spans="1:53" x14ac:dyDescent="0.2">
      <c r="A1072" s="1801">
        <v>2016766</v>
      </c>
      <c r="C1072" s="1727" t="s">
        <v>2767</v>
      </c>
      <c r="D1072" s="1713" t="s">
        <v>68</v>
      </c>
      <c r="E1072" s="1713">
        <v>0</v>
      </c>
      <c r="F1072" s="1713">
        <v>0</v>
      </c>
      <c r="G1072" s="1713">
        <v>0</v>
      </c>
      <c r="H1072" s="1713">
        <v>0</v>
      </c>
      <c r="I1072" s="1728">
        <v>1</v>
      </c>
      <c r="J1072" s="1728">
        <v>1</v>
      </c>
      <c r="L1072" s="1715">
        <v>782.25</v>
      </c>
      <c r="N1072" s="1715">
        <f t="shared" si="221"/>
        <v>312.89999999999998</v>
      </c>
      <c r="O1072" s="1715">
        <v>204.9</v>
      </c>
      <c r="P1072" s="1788">
        <f t="shared" si="222"/>
        <v>0.65484180249280932</v>
      </c>
      <c r="Q1072" s="1715">
        <v>108</v>
      </c>
      <c r="R1072" s="1788">
        <f t="shared" si="223"/>
        <v>0.34515819750719084</v>
      </c>
      <c r="S1072" s="1775">
        <f t="shared" si="224"/>
        <v>4.32</v>
      </c>
      <c r="U1072" s="1715">
        <f t="shared" si="225"/>
        <v>0</v>
      </c>
      <c r="V1072" s="1715">
        <f t="shared" si="226"/>
        <v>0</v>
      </c>
      <c r="W1072" s="1715">
        <f t="shared" si="227"/>
        <v>782.25</v>
      </c>
      <c r="X1072" s="1718">
        <v>782.25</v>
      </c>
      <c r="Y1072" s="1729">
        <v>617128</v>
      </c>
      <c r="Z1072" s="1720">
        <v>42793</v>
      </c>
      <c r="AA1072" s="1778" t="s">
        <v>213</v>
      </c>
      <c r="AB1072" s="1875"/>
      <c r="AC1072" s="1713"/>
      <c r="AE1072" s="1713"/>
      <c r="AF1072" s="1713"/>
      <c r="AG1072" s="1713"/>
      <c r="AH1072" s="1713"/>
      <c r="AI1072" s="1713"/>
      <c r="AJ1072" s="1713"/>
      <c r="AK1072" s="1713"/>
      <c r="AL1072" s="1713"/>
      <c r="AM1072" s="1713"/>
      <c r="AP1072" s="1713"/>
      <c r="AQ1072" s="1713"/>
      <c r="AR1072" s="1713"/>
      <c r="AS1072" s="1713"/>
      <c r="AT1072" s="1713"/>
      <c r="AU1072" s="1713"/>
      <c r="AV1072" s="1713"/>
      <c r="AW1072" s="1713"/>
      <c r="AZ1072" s="1713"/>
      <c r="BA1072" s="1713"/>
    </row>
    <row r="1073" spans="1:53" x14ac:dyDescent="0.2">
      <c r="A1073" s="1801">
        <v>2016767</v>
      </c>
      <c r="C1073" s="1727">
        <v>615917</v>
      </c>
      <c r="D1073" s="1713" t="s">
        <v>68</v>
      </c>
      <c r="E1073" s="1713">
        <v>1</v>
      </c>
      <c r="F1073" s="1713">
        <v>10</v>
      </c>
      <c r="G1073" s="1713">
        <v>5</v>
      </c>
      <c r="H1073" s="1713">
        <v>3</v>
      </c>
      <c r="I1073" s="1728">
        <v>1</v>
      </c>
      <c r="J1073" s="1728">
        <v>1</v>
      </c>
      <c r="L1073" s="1715">
        <v>3281.06</v>
      </c>
      <c r="N1073" s="1715">
        <f>O1073+Q1073</f>
        <v>2029.9</v>
      </c>
      <c r="O1073" s="1715">
        <v>1498.25</v>
      </c>
      <c r="P1073" s="1788">
        <f>IF(N1073&lt;=0,"",O1073/N1073)</f>
        <v>0.73809054633233162</v>
      </c>
      <c r="Q1073" s="1715">
        <v>531.65</v>
      </c>
      <c r="R1073" s="1788">
        <f>IF(N1073&lt;=0,"",Q1073/N1073)</f>
        <v>0.26190945366766832</v>
      </c>
      <c r="S1073" s="1775">
        <f>Q1073/$S$1</f>
        <v>21.265999999999998</v>
      </c>
      <c r="U1073" s="1715">
        <f>((1-I1073)*O1073)+((1-J1073)*Q1073)</f>
        <v>0</v>
      </c>
      <c r="V1073" s="1715">
        <f>L1073-W1073</f>
        <v>0</v>
      </c>
      <c r="W1073" s="1715">
        <f t="shared" si="227"/>
        <v>3281.06</v>
      </c>
      <c r="X1073" s="1718">
        <v>3281.06</v>
      </c>
      <c r="Y1073" s="1729">
        <v>616735</v>
      </c>
      <c r="Z1073" s="1720">
        <v>42713</v>
      </c>
      <c r="AA1073" s="1778" t="s">
        <v>213</v>
      </c>
      <c r="AB1073" s="1875"/>
      <c r="AC1073" s="1713"/>
      <c r="AE1073" s="1713"/>
      <c r="AF1073" s="1713"/>
      <c r="AG1073" s="1713"/>
      <c r="AH1073" s="1713"/>
      <c r="AI1073" s="1713"/>
      <c r="AJ1073" s="1713"/>
      <c r="AK1073" s="1713"/>
      <c r="AL1073" s="1713"/>
      <c r="AM1073" s="1713"/>
      <c r="AP1073" s="1713"/>
      <c r="AQ1073" s="1713"/>
      <c r="AR1073" s="1713"/>
      <c r="AS1073" s="1713"/>
      <c r="AT1073" s="1713"/>
      <c r="AU1073" s="1713"/>
      <c r="AV1073" s="1713"/>
      <c r="AW1073" s="1713"/>
      <c r="AZ1073" s="1713"/>
      <c r="BA1073" s="1713"/>
    </row>
    <row r="1074" spans="1:53" x14ac:dyDescent="0.2">
      <c r="A1074" s="1801">
        <v>2016768</v>
      </c>
      <c r="C1074" s="1727">
        <v>612417</v>
      </c>
      <c r="D1074" s="1713" t="s">
        <v>68</v>
      </c>
      <c r="E1074" s="1713">
        <v>1</v>
      </c>
      <c r="F1074" s="1713">
        <v>10</v>
      </c>
      <c r="G1074" s="1713">
        <v>7</v>
      </c>
      <c r="H1074" s="1713">
        <v>4</v>
      </c>
      <c r="I1074" s="1728">
        <v>1</v>
      </c>
      <c r="J1074" s="1728">
        <v>1</v>
      </c>
      <c r="L1074" s="1715">
        <v>3255.69</v>
      </c>
      <c r="N1074" s="1715">
        <f t="shared" si="221"/>
        <v>2372.1999999999998</v>
      </c>
      <c r="O1074" s="1715">
        <v>1790.91</v>
      </c>
      <c r="P1074" s="1788">
        <f t="shared" si="222"/>
        <v>0.75495742348874473</v>
      </c>
      <c r="Q1074" s="1715">
        <v>581.29</v>
      </c>
      <c r="R1074" s="1788">
        <f t="shared" si="223"/>
        <v>0.24504257651125538</v>
      </c>
      <c r="S1074" s="1775">
        <f t="shared" si="224"/>
        <v>23.2516</v>
      </c>
      <c r="U1074" s="1715">
        <f t="shared" si="225"/>
        <v>0</v>
      </c>
      <c r="V1074" s="1715">
        <f t="shared" si="226"/>
        <v>0</v>
      </c>
      <c r="W1074" s="1715">
        <f t="shared" si="227"/>
        <v>3255.69</v>
      </c>
      <c r="X1074" s="1718">
        <v>3255.69</v>
      </c>
      <c r="Y1074" s="1729">
        <v>616736</v>
      </c>
      <c r="Z1074" s="1720">
        <v>42713</v>
      </c>
      <c r="AA1074" s="1778" t="s">
        <v>213</v>
      </c>
      <c r="AB1074" s="1875"/>
      <c r="AC1074" s="1713"/>
      <c r="AE1074" s="1713"/>
      <c r="AF1074" s="1713"/>
      <c r="AG1074" s="1713"/>
      <c r="AH1074" s="1713"/>
      <c r="AI1074" s="1713"/>
      <c r="AJ1074" s="1713"/>
      <c r="AK1074" s="1713"/>
      <c r="AL1074" s="1713"/>
      <c r="AM1074" s="1713"/>
      <c r="AP1074" s="1713"/>
      <c r="AQ1074" s="1713"/>
      <c r="AR1074" s="1713"/>
      <c r="AS1074" s="1713"/>
      <c r="AT1074" s="1713"/>
      <c r="AU1074" s="1713"/>
      <c r="AV1074" s="1713"/>
      <c r="AW1074" s="1713"/>
      <c r="AZ1074" s="1713"/>
      <c r="BA1074" s="1713"/>
    </row>
    <row r="1075" spans="1:53" x14ac:dyDescent="0.2">
      <c r="A1075" s="1801">
        <v>2016769</v>
      </c>
      <c r="C1075" s="1727">
        <v>616017</v>
      </c>
      <c r="D1075" s="1713" t="s">
        <v>68</v>
      </c>
      <c r="E1075" s="1713">
        <v>1</v>
      </c>
      <c r="F1075" s="1713">
        <v>10</v>
      </c>
      <c r="G1075" s="1713">
        <v>4</v>
      </c>
      <c r="H1075" s="1713">
        <v>4</v>
      </c>
      <c r="I1075" s="1728">
        <v>1</v>
      </c>
      <c r="J1075" s="1728">
        <v>1</v>
      </c>
      <c r="L1075" s="1715">
        <v>4547.1499999999996</v>
      </c>
      <c r="N1075" s="1715">
        <f t="shared" si="221"/>
        <v>2696.18</v>
      </c>
      <c r="O1075" s="1715">
        <v>1972.76</v>
      </c>
      <c r="P1075" s="1788">
        <f t="shared" si="222"/>
        <v>0.73168705353500141</v>
      </c>
      <c r="Q1075" s="1715">
        <v>723.42</v>
      </c>
      <c r="R1075" s="1788">
        <f t="shared" si="223"/>
        <v>0.26831294646499865</v>
      </c>
      <c r="S1075" s="1775">
        <f t="shared" si="224"/>
        <v>28.936799999999998</v>
      </c>
      <c r="U1075" s="1715">
        <f t="shared" si="225"/>
        <v>0</v>
      </c>
      <c r="V1075" s="1715">
        <f t="shared" si="226"/>
        <v>0</v>
      </c>
      <c r="W1075" s="1715">
        <f t="shared" si="227"/>
        <v>4547.1499999999996</v>
      </c>
      <c r="X1075" s="1718">
        <v>4547.1499999999996</v>
      </c>
      <c r="Y1075" s="1729">
        <v>616737</v>
      </c>
      <c r="Z1075" s="1720">
        <v>42713</v>
      </c>
      <c r="AA1075" s="1778" t="s">
        <v>213</v>
      </c>
      <c r="AB1075" s="1875"/>
      <c r="AC1075" s="1713"/>
      <c r="AE1075" s="1713"/>
      <c r="AF1075" s="1713"/>
      <c r="AG1075" s="1713"/>
      <c r="AH1075" s="1713"/>
      <c r="AI1075" s="1713"/>
      <c r="AJ1075" s="1713"/>
      <c r="AK1075" s="1713"/>
      <c r="AL1075" s="1713"/>
      <c r="AM1075" s="1713"/>
      <c r="AP1075" s="1713"/>
      <c r="AQ1075" s="1713"/>
      <c r="AR1075" s="1713"/>
      <c r="AS1075" s="1713"/>
      <c r="AT1075" s="1713"/>
      <c r="AU1075" s="1713"/>
      <c r="AV1075" s="1713"/>
      <c r="AW1075" s="1713"/>
      <c r="AZ1075" s="1713"/>
      <c r="BA1075" s="1713"/>
    </row>
    <row r="1076" spans="1:53" x14ac:dyDescent="0.2">
      <c r="A1076" s="1801" t="s">
        <v>2678</v>
      </c>
      <c r="C1076" s="1727" t="s">
        <v>2674</v>
      </c>
      <c r="D1076" s="1713" t="s">
        <v>441</v>
      </c>
      <c r="E1076" s="1713">
        <v>0</v>
      </c>
      <c r="F1076" s="1713">
        <v>2</v>
      </c>
      <c r="G1076" s="1713">
        <v>3</v>
      </c>
      <c r="H1076" s="1713">
        <v>0</v>
      </c>
      <c r="I1076" s="1728">
        <v>1</v>
      </c>
      <c r="J1076" s="1728">
        <v>1</v>
      </c>
      <c r="L1076" s="1715">
        <v>592.91999999999996</v>
      </c>
      <c r="N1076" s="1715">
        <f t="shared" ref="N1076:N1107" si="228">O1076+Q1076</f>
        <v>508.25</v>
      </c>
      <c r="O1076" s="1715">
        <v>340.1</v>
      </c>
      <c r="P1076" s="1788">
        <f t="shared" ref="P1076:P1107" si="229">IF(N1076&lt;=0,"",O1076/N1076)</f>
        <v>0.66915887850467293</v>
      </c>
      <c r="Q1076" s="1715">
        <v>168.15</v>
      </c>
      <c r="R1076" s="1788">
        <f t="shared" ref="R1076:R1107" si="230">IF(N1076&lt;=0,"",Q1076/N1076)</f>
        <v>0.33084112149532713</v>
      </c>
      <c r="S1076" s="1775">
        <f t="shared" ref="S1076:S1107" si="231">Q1076/$S$1</f>
        <v>6.726</v>
      </c>
      <c r="U1076" s="1715">
        <f t="shared" ref="U1076:U1107" si="232">((1-I1076)*O1076)+((1-J1076)*Q1076)</f>
        <v>0</v>
      </c>
      <c r="V1076" s="1715">
        <f t="shared" ref="V1076:V1107" si="233">L1076-W1076</f>
        <v>0</v>
      </c>
      <c r="W1076" s="1715">
        <f t="shared" ref="W1076:W1107" si="234">X1076+AC1076+AH1076+AM1076+AO1076+AR1076</f>
        <v>592.91999999999996</v>
      </c>
      <c r="X1076" s="1718">
        <v>592.91999999999996</v>
      </c>
      <c r="Y1076" s="1729">
        <v>617038</v>
      </c>
      <c r="Z1076" s="1720">
        <v>42748</v>
      </c>
      <c r="AA1076" s="1778" t="s">
        <v>213</v>
      </c>
      <c r="AB1076" s="1875"/>
      <c r="AC1076" s="1713"/>
      <c r="AE1076" s="1713"/>
      <c r="AF1076" s="1713"/>
      <c r="AG1076" s="1713"/>
      <c r="AH1076" s="1713"/>
      <c r="AI1076" s="1713"/>
      <c r="AJ1076" s="1713"/>
      <c r="AK1076" s="1713"/>
      <c r="AL1076" s="1713"/>
      <c r="AM1076" s="1713"/>
      <c r="AP1076" s="1713"/>
      <c r="AQ1076" s="1713"/>
      <c r="AR1076" s="1713"/>
      <c r="AS1076" s="1713"/>
      <c r="AT1076" s="1713"/>
      <c r="AU1076" s="1713"/>
      <c r="AV1076" s="1713"/>
      <c r="AW1076" s="1713"/>
      <c r="AZ1076" s="1713"/>
      <c r="BA1076" s="1713"/>
    </row>
    <row r="1077" spans="1:53" x14ac:dyDescent="0.2">
      <c r="A1077" s="1801">
        <v>2016772</v>
      </c>
      <c r="C1077" s="1727" t="s">
        <v>2675</v>
      </c>
      <c r="D1077" s="1713" t="s">
        <v>614</v>
      </c>
      <c r="E1077" s="1713">
        <v>1</v>
      </c>
      <c r="F1077" s="1713">
        <v>8</v>
      </c>
      <c r="G1077" s="1713">
        <v>5</v>
      </c>
      <c r="H1077" s="1713">
        <v>3</v>
      </c>
      <c r="I1077" s="1728">
        <v>1</v>
      </c>
      <c r="J1077" s="1728">
        <v>1</v>
      </c>
      <c r="L1077" s="1715">
        <v>2860.19</v>
      </c>
      <c r="N1077" s="1715">
        <f t="shared" si="228"/>
        <v>1881.58</v>
      </c>
      <c r="O1077" s="1715">
        <v>1362.23</v>
      </c>
      <c r="P1077" s="1788">
        <f t="shared" si="229"/>
        <v>0.72398197259749786</v>
      </c>
      <c r="Q1077" s="1715">
        <v>519.35</v>
      </c>
      <c r="R1077" s="1788">
        <f t="shared" si="230"/>
        <v>0.2760180274025022</v>
      </c>
      <c r="S1077" s="1775">
        <f t="shared" si="231"/>
        <v>20.774000000000001</v>
      </c>
      <c r="U1077" s="1715">
        <f t="shared" si="232"/>
        <v>0</v>
      </c>
      <c r="V1077" s="1715">
        <f t="shared" si="233"/>
        <v>0</v>
      </c>
      <c r="W1077" s="1715">
        <f t="shared" si="234"/>
        <v>2860.19</v>
      </c>
      <c r="X1077" s="1718">
        <v>2860.19</v>
      </c>
      <c r="Y1077" s="1729">
        <v>617085</v>
      </c>
      <c r="Z1077" s="1720">
        <v>42772</v>
      </c>
      <c r="AA1077" s="1778" t="s">
        <v>213</v>
      </c>
      <c r="AB1077" s="1875"/>
      <c r="AC1077" s="1713"/>
      <c r="AE1077" s="1713"/>
      <c r="AF1077" s="1713"/>
      <c r="AG1077" s="1713"/>
      <c r="AH1077" s="1713"/>
      <c r="AI1077" s="1713"/>
      <c r="AJ1077" s="1713"/>
      <c r="AK1077" s="1713"/>
      <c r="AL1077" s="1713"/>
      <c r="AM1077" s="1713"/>
      <c r="AP1077" s="1713"/>
      <c r="AQ1077" s="1713"/>
      <c r="AR1077" s="1713"/>
      <c r="AS1077" s="1713"/>
      <c r="AT1077" s="1713"/>
      <c r="AU1077" s="1713"/>
      <c r="AV1077" s="1713"/>
      <c r="AW1077" s="1713"/>
      <c r="AZ1077" s="1713"/>
      <c r="BA1077" s="1713"/>
    </row>
    <row r="1078" spans="1:53" x14ac:dyDescent="0.2">
      <c r="A1078" s="1801">
        <v>2016773</v>
      </c>
      <c r="C1078" s="1727" t="s">
        <v>2676</v>
      </c>
      <c r="D1078" s="1713" t="s">
        <v>614</v>
      </c>
      <c r="E1078" s="1713">
        <v>1</v>
      </c>
      <c r="F1078" s="1713">
        <v>10</v>
      </c>
      <c r="G1078" s="1713">
        <v>6</v>
      </c>
      <c r="H1078" s="1713">
        <v>3</v>
      </c>
      <c r="I1078" s="1728">
        <v>1</v>
      </c>
      <c r="J1078" s="1728">
        <v>1</v>
      </c>
      <c r="L1078" s="1715">
        <v>4537.04</v>
      </c>
      <c r="N1078" s="1715">
        <f t="shared" si="228"/>
        <v>3388.39</v>
      </c>
      <c r="O1078" s="1715">
        <v>2631.49</v>
      </c>
      <c r="P1078" s="1788">
        <f t="shared" si="229"/>
        <v>0.77661957448817875</v>
      </c>
      <c r="Q1078" s="1715">
        <v>756.9</v>
      </c>
      <c r="R1078" s="1788">
        <f t="shared" si="230"/>
        <v>0.22338042551182125</v>
      </c>
      <c r="S1078" s="1775">
        <f t="shared" si="231"/>
        <v>30.276</v>
      </c>
      <c r="U1078" s="1715">
        <f t="shared" si="232"/>
        <v>0</v>
      </c>
      <c r="V1078" s="1715">
        <f t="shared" si="233"/>
        <v>0</v>
      </c>
      <c r="W1078" s="1715">
        <f t="shared" si="234"/>
        <v>4537.04</v>
      </c>
      <c r="X1078" s="1718">
        <v>4537.04</v>
      </c>
      <c r="Y1078" s="1729">
        <v>617107</v>
      </c>
      <c r="Z1078" s="1720">
        <v>42781</v>
      </c>
      <c r="AA1078" s="1778" t="s">
        <v>213</v>
      </c>
      <c r="AB1078" s="1875"/>
      <c r="AC1078" s="1713"/>
      <c r="AE1078" s="1713"/>
      <c r="AF1078" s="1713"/>
      <c r="AG1078" s="1713"/>
      <c r="AH1078" s="1713"/>
      <c r="AI1078" s="1713"/>
      <c r="AJ1078" s="1713"/>
      <c r="AK1078" s="1713"/>
      <c r="AL1078" s="1713"/>
      <c r="AM1078" s="1713"/>
      <c r="AP1078" s="1713"/>
      <c r="AQ1078" s="1713"/>
      <c r="AR1078" s="1713"/>
      <c r="AS1078" s="1713"/>
      <c r="AT1078" s="1713"/>
      <c r="AU1078" s="1713"/>
      <c r="AV1078" s="1713"/>
      <c r="AW1078" s="1713"/>
      <c r="AZ1078" s="1713"/>
      <c r="BA1078" s="1713"/>
    </row>
    <row r="1079" spans="1:53" x14ac:dyDescent="0.2">
      <c r="A1079" s="1801">
        <v>2016774</v>
      </c>
      <c r="C1079" s="1727" t="s">
        <v>2677</v>
      </c>
      <c r="D1079" s="1713" t="s">
        <v>614</v>
      </c>
      <c r="E1079" s="1713">
        <v>2</v>
      </c>
      <c r="F1079" s="1713">
        <v>26</v>
      </c>
      <c r="G1079" s="1713">
        <v>14</v>
      </c>
      <c r="H1079" s="1713">
        <v>6</v>
      </c>
      <c r="I1079" s="1728">
        <v>1</v>
      </c>
      <c r="J1079" s="1728">
        <v>1</v>
      </c>
      <c r="L1079" s="1715">
        <v>8162.64</v>
      </c>
      <c r="N1079" s="1715">
        <f t="shared" si="228"/>
        <v>5959.92</v>
      </c>
      <c r="O1079" s="1715">
        <v>4588.16</v>
      </c>
      <c r="P1079" s="1788">
        <f t="shared" si="229"/>
        <v>0.76983583672264055</v>
      </c>
      <c r="Q1079" s="1715">
        <v>1371.76</v>
      </c>
      <c r="R1079" s="1788">
        <f t="shared" si="230"/>
        <v>0.23016416327735942</v>
      </c>
      <c r="S1079" s="1775">
        <f t="shared" si="231"/>
        <v>54.870399999999997</v>
      </c>
      <c r="U1079" s="1715">
        <f t="shared" si="232"/>
        <v>0</v>
      </c>
      <c r="V1079" s="1715">
        <f t="shared" si="233"/>
        <v>0</v>
      </c>
      <c r="W1079" s="1715">
        <f t="shared" si="234"/>
        <v>8162.64</v>
      </c>
      <c r="X1079" s="1718">
        <v>8162.64</v>
      </c>
      <c r="Y1079" s="1729">
        <v>617108</v>
      </c>
      <c r="Z1079" s="1720">
        <v>42781</v>
      </c>
      <c r="AA1079" s="1778" t="s">
        <v>213</v>
      </c>
      <c r="AB1079" s="1875"/>
      <c r="AC1079" s="1713"/>
      <c r="AE1079" s="1713"/>
      <c r="AF1079" s="1713"/>
      <c r="AG1079" s="1713"/>
      <c r="AH1079" s="1713"/>
      <c r="AI1079" s="1713"/>
      <c r="AJ1079" s="1713"/>
      <c r="AK1079" s="1713"/>
      <c r="AL1079" s="1713"/>
      <c r="AM1079" s="1713"/>
      <c r="AP1079" s="1713"/>
      <c r="AQ1079" s="1713"/>
      <c r="AR1079" s="1713"/>
      <c r="AS1079" s="1713"/>
      <c r="AT1079" s="1713"/>
      <c r="AU1079" s="1713"/>
      <c r="AV1079" s="1713"/>
      <c r="AW1079" s="1713"/>
      <c r="AZ1079" s="1713"/>
      <c r="BA1079" s="1713"/>
    </row>
    <row r="1080" spans="1:53" x14ac:dyDescent="0.2">
      <c r="A1080" s="1801">
        <v>2016775</v>
      </c>
      <c r="C1080" s="1727">
        <v>629117</v>
      </c>
      <c r="D1080" s="1713" t="s">
        <v>68</v>
      </c>
      <c r="E1080" s="1713">
        <v>1</v>
      </c>
      <c r="F1080" s="1713">
        <v>10</v>
      </c>
      <c r="G1080" s="1713">
        <v>5</v>
      </c>
      <c r="H1080" s="1713">
        <v>3</v>
      </c>
      <c r="I1080" s="1728">
        <v>1</v>
      </c>
      <c r="J1080" s="1728">
        <v>1</v>
      </c>
      <c r="L1080" s="1715">
        <v>3281.06</v>
      </c>
      <c r="N1080" s="1715">
        <f>O1080+Q1080</f>
        <v>2029.9</v>
      </c>
      <c r="O1080" s="1715">
        <v>1498.25</v>
      </c>
      <c r="P1080" s="1788">
        <f>IF(N1080&lt;=0,"",O1080/N1080)</f>
        <v>0.73809054633233162</v>
      </c>
      <c r="Q1080" s="1715">
        <v>531.65</v>
      </c>
      <c r="R1080" s="1788">
        <f>IF(N1080&lt;=0,"",Q1080/N1080)</f>
        <v>0.26190945366766832</v>
      </c>
      <c r="S1080" s="1775">
        <f>Q1080/$S$1</f>
        <v>21.265999999999998</v>
      </c>
      <c r="U1080" s="1715">
        <f>((1-I1080)*O1080)+((1-J1080)*Q1080)</f>
        <v>0</v>
      </c>
      <c r="V1080" s="1715">
        <f>L1080-W1080</f>
        <v>0</v>
      </c>
      <c r="W1080" s="1715">
        <f t="shared" si="234"/>
        <v>3281.06</v>
      </c>
      <c r="X1080" s="1718">
        <v>3281.06</v>
      </c>
      <c r="Y1080" s="1729">
        <v>616738</v>
      </c>
      <c r="Z1080" s="1720">
        <v>42713</v>
      </c>
      <c r="AA1080" s="1778" t="s">
        <v>213</v>
      </c>
      <c r="AB1080" s="1875"/>
      <c r="AC1080" s="1713"/>
      <c r="AE1080" s="1713"/>
      <c r="AF1080" s="1713"/>
      <c r="AG1080" s="1713"/>
      <c r="AH1080" s="1713"/>
      <c r="AI1080" s="1713"/>
      <c r="AJ1080" s="1713"/>
      <c r="AK1080" s="1713"/>
      <c r="AL1080" s="1713"/>
      <c r="AM1080" s="1713"/>
      <c r="AP1080" s="1713"/>
      <c r="AQ1080" s="1713"/>
      <c r="AR1080" s="1713"/>
      <c r="AS1080" s="1713"/>
      <c r="AT1080" s="1713"/>
      <c r="AU1080" s="1713"/>
      <c r="AV1080" s="1713"/>
      <c r="AW1080" s="1713"/>
      <c r="AZ1080" s="1713"/>
      <c r="BA1080" s="1713"/>
    </row>
    <row r="1081" spans="1:53" x14ac:dyDescent="0.2">
      <c r="A1081" s="1801" t="s">
        <v>2680</v>
      </c>
      <c r="C1081" s="1727">
        <v>606417</v>
      </c>
      <c r="D1081" s="1713" t="s">
        <v>68</v>
      </c>
      <c r="E1081" s="1713">
        <v>1</v>
      </c>
      <c r="F1081" s="1713">
        <v>11</v>
      </c>
      <c r="G1081" s="1713">
        <v>8</v>
      </c>
      <c r="H1081" s="1713">
        <v>2</v>
      </c>
      <c r="I1081" s="1728">
        <v>1</v>
      </c>
      <c r="J1081" s="1728">
        <v>1</v>
      </c>
      <c r="L1081" s="1715">
        <v>6261.84</v>
      </c>
      <c r="N1081" s="1715">
        <f t="shared" si="228"/>
        <v>4384.7</v>
      </c>
      <c r="O1081" s="1715">
        <v>3603.53</v>
      </c>
      <c r="P1081" s="1788">
        <f t="shared" si="229"/>
        <v>0.8218418591921911</v>
      </c>
      <c r="Q1081" s="1715">
        <v>781.17</v>
      </c>
      <c r="R1081" s="1788">
        <f t="shared" si="230"/>
        <v>0.17815814080780898</v>
      </c>
      <c r="S1081" s="1775">
        <f t="shared" si="231"/>
        <v>31.246799999999997</v>
      </c>
      <c r="U1081" s="1715">
        <f t="shared" si="232"/>
        <v>0</v>
      </c>
      <c r="V1081" s="1715">
        <f t="shared" si="233"/>
        <v>0</v>
      </c>
      <c r="W1081" s="1715">
        <f t="shared" si="234"/>
        <v>6261.84</v>
      </c>
      <c r="X1081" s="1718">
        <v>6261.84</v>
      </c>
      <c r="Y1081" s="1729">
        <v>616739</v>
      </c>
      <c r="Z1081" s="1720">
        <v>42713</v>
      </c>
      <c r="AA1081" s="1778" t="s">
        <v>213</v>
      </c>
      <c r="AB1081" s="1875"/>
      <c r="AC1081" s="1713"/>
      <c r="AE1081" s="1713"/>
      <c r="AF1081" s="1713"/>
      <c r="AG1081" s="1713"/>
      <c r="AH1081" s="1713"/>
      <c r="AI1081" s="1713"/>
      <c r="AJ1081" s="1713"/>
      <c r="AK1081" s="1713"/>
      <c r="AL1081" s="1713"/>
      <c r="AM1081" s="1713"/>
      <c r="AP1081" s="1713"/>
      <c r="AQ1081" s="1713"/>
      <c r="AR1081" s="1713"/>
      <c r="AS1081" s="1713"/>
      <c r="AT1081" s="1713"/>
      <c r="AU1081" s="1713"/>
      <c r="AV1081" s="1713"/>
      <c r="AW1081" s="1713"/>
      <c r="AZ1081" s="1713"/>
      <c r="BA1081" s="1713"/>
    </row>
    <row r="1082" spans="1:53" x14ac:dyDescent="0.2">
      <c r="A1082" s="1801">
        <v>2016777</v>
      </c>
      <c r="C1082" s="1727" t="s">
        <v>2682</v>
      </c>
      <c r="D1082" s="1713" t="s">
        <v>68</v>
      </c>
      <c r="E1082" s="1713">
        <v>4</v>
      </c>
      <c r="F1082" s="1713">
        <v>32</v>
      </c>
      <c r="G1082" s="1713">
        <v>20</v>
      </c>
      <c r="H1082" s="1713">
        <v>12</v>
      </c>
      <c r="I1082" s="1728">
        <v>1</v>
      </c>
      <c r="J1082" s="1728">
        <v>1</v>
      </c>
      <c r="L1082" s="1715">
        <v>8723.77</v>
      </c>
      <c r="N1082" s="1715">
        <f t="shared" si="228"/>
        <v>6207.2800000000007</v>
      </c>
      <c r="O1082" s="1715">
        <v>4507.8</v>
      </c>
      <c r="P1082" s="1788">
        <f t="shared" si="229"/>
        <v>0.72621180291528653</v>
      </c>
      <c r="Q1082" s="1715">
        <v>1699.48</v>
      </c>
      <c r="R1082" s="1788">
        <f t="shared" si="230"/>
        <v>0.27378819708471341</v>
      </c>
      <c r="S1082" s="1775">
        <f t="shared" si="231"/>
        <v>67.979200000000006</v>
      </c>
      <c r="U1082" s="1715">
        <f t="shared" si="232"/>
        <v>0</v>
      </c>
      <c r="V1082" s="1715">
        <f t="shared" si="233"/>
        <v>0</v>
      </c>
      <c r="W1082" s="1715">
        <f t="shared" si="234"/>
        <v>8723.77</v>
      </c>
      <c r="X1082" s="1718">
        <v>8723.77</v>
      </c>
      <c r="Y1082" s="1729">
        <v>616740</v>
      </c>
      <c r="Z1082" s="1720">
        <v>42713</v>
      </c>
      <c r="AA1082" s="1778" t="s">
        <v>213</v>
      </c>
      <c r="AB1082" s="1875"/>
      <c r="AC1082" s="1713"/>
      <c r="AE1082" s="1713"/>
      <c r="AF1082" s="1713"/>
      <c r="AG1082" s="1713"/>
      <c r="AH1082" s="1713"/>
      <c r="AI1082" s="1713"/>
      <c r="AJ1082" s="1713"/>
      <c r="AK1082" s="1713"/>
      <c r="AL1082" s="1713"/>
      <c r="AM1082" s="1713"/>
      <c r="AP1082" s="1713"/>
      <c r="AQ1082" s="1713"/>
      <c r="AR1082" s="1713"/>
      <c r="AS1082" s="1713"/>
      <c r="AT1082" s="1713"/>
      <c r="AU1082" s="1713"/>
      <c r="AV1082" s="1713"/>
      <c r="AW1082" s="1713"/>
      <c r="AZ1082" s="1713"/>
      <c r="BA1082" s="1713"/>
    </row>
    <row r="1083" spans="1:53" x14ac:dyDescent="0.2">
      <c r="A1083" s="1801">
        <v>2016778</v>
      </c>
      <c r="C1083" s="1727" t="s">
        <v>2683</v>
      </c>
      <c r="D1083" s="1713" t="s">
        <v>68</v>
      </c>
      <c r="E1083" s="1713">
        <v>1</v>
      </c>
      <c r="F1083" s="1713">
        <v>2</v>
      </c>
      <c r="G1083" s="1713">
        <v>1</v>
      </c>
      <c r="H1083" s="1713">
        <v>1</v>
      </c>
      <c r="I1083" s="1728">
        <v>1</v>
      </c>
      <c r="J1083" s="1728">
        <v>1</v>
      </c>
      <c r="L1083" s="1715">
        <v>660.36</v>
      </c>
      <c r="N1083" s="1715">
        <f t="shared" si="228"/>
        <v>640.28</v>
      </c>
      <c r="O1083" s="1715">
        <v>320.14</v>
      </c>
      <c r="P1083" s="1788">
        <f t="shared" si="229"/>
        <v>0.5</v>
      </c>
      <c r="Q1083" s="1715">
        <v>320.14</v>
      </c>
      <c r="R1083" s="1788">
        <f t="shared" si="230"/>
        <v>0.5</v>
      </c>
      <c r="S1083" s="1775">
        <f t="shared" si="231"/>
        <v>12.8056</v>
      </c>
      <c r="U1083" s="1715">
        <f t="shared" si="232"/>
        <v>0</v>
      </c>
      <c r="V1083" s="1715">
        <f t="shared" si="233"/>
        <v>0</v>
      </c>
      <c r="W1083" s="1715">
        <f t="shared" si="234"/>
        <v>660.36</v>
      </c>
      <c r="X1083" s="1718">
        <v>660.36</v>
      </c>
      <c r="Y1083" s="1729">
        <v>616741</v>
      </c>
      <c r="Z1083" s="1720">
        <v>42713</v>
      </c>
      <c r="AA1083" s="1778" t="s">
        <v>213</v>
      </c>
      <c r="AB1083" s="1875"/>
      <c r="AC1083" s="1713"/>
      <c r="AE1083" s="1713"/>
      <c r="AF1083" s="1713"/>
      <c r="AG1083" s="1713"/>
      <c r="AH1083" s="1713"/>
      <c r="AI1083" s="1713"/>
      <c r="AJ1083" s="1713"/>
      <c r="AK1083" s="1713"/>
      <c r="AL1083" s="1713"/>
      <c r="AM1083" s="1713"/>
      <c r="AP1083" s="1713"/>
      <c r="AQ1083" s="1713"/>
      <c r="AR1083" s="1713"/>
      <c r="AS1083" s="1713"/>
      <c r="AT1083" s="1713"/>
      <c r="AU1083" s="1713"/>
      <c r="AV1083" s="1713"/>
      <c r="AW1083" s="1713"/>
      <c r="AZ1083" s="1713"/>
      <c r="BA1083" s="1713"/>
    </row>
    <row r="1084" spans="1:53" x14ac:dyDescent="0.2">
      <c r="A1084" s="1801">
        <v>2016779</v>
      </c>
      <c r="C1084" s="1884" t="s">
        <v>2686</v>
      </c>
      <c r="D1084" s="1713" t="s">
        <v>68</v>
      </c>
      <c r="E1084" s="1713">
        <v>14</v>
      </c>
      <c r="F1084" s="1713">
        <f>E1084*8</f>
        <v>112</v>
      </c>
      <c r="G1084" s="1713">
        <f>E1084*5</f>
        <v>70</v>
      </c>
      <c r="H1084" s="1713">
        <f>E1084*3</f>
        <v>42</v>
      </c>
      <c r="I1084" s="1728">
        <v>1</v>
      </c>
      <c r="J1084" s="1728">
        <v>1</v>
      </c>
      <c r="L1084" s="1715">
        <v>32789.61</v>
      </c>
      <c r="N1084" s="1715">
        <f t="shared" si="228"/>
        <v>22621.199999999997</v>
      </c>
      <c r="O1084" s="1715">
        <v>17192.21</v>
      </c>
      <c r="P1084" s="1788">
        <f t="shared" si="229"/>
        <v>0.76000433221933417</v>
      </c>
      <c r="Q1084" s="1715">
        <v>5428.99</v>
      </c>
      <c r="R1084" s="1788">
        <f t="shared" si="230"/>
        <v>0.23999566778066594</v>
      </c>
      <c r="S1084" s="1775">
        <f t="shared" si="231"/>
        <v>217.15959999999998</v>
      </c>
      <c r="U1084" s="1715">
        <f t="shared" si="232"/>
        <v>0</v>
      </c>
      <c r="V1084" s="1715">
        <f t="shared" si="233"/>
        <v>-776.30000000000291</v>
      </c>
      <c r="W1084" s="1715">
        <f t="shared" si="234"/>
        <v>33565.910000000003</v>
      </c>
      <c r="X1084" s="1718">
        <v>33565.910000000003</v>
      </c>
      <c r="Y1084" s="1729">
        <v>616742</v>
      </c>
      <c r="Z1084" s="1720">
        <v>42713</v>
      </c>
      <c r="AA1084" s="1778" t="s">
        <v>213</v>
      </c>
      <c r="AB1084" s="1875"/>
      <c r="AC1084" s="1713"/>
      <c r="AE1084" s="1713"/>
      <c r="AF1084" s="1713"/>
      <c r="AG1084" s="1713"/>
      <c r="AH1084" s="1713"/>
      <c r="AI1084" s="1713"/>
      <c r="AJ1084" s="1713"/>
      <c r="AK1084" s="1713"/>
      <c r="AL1084" s="1713"/>
      <c r="AM1084" s="1713"/>
      <c r="AP1084" s="1713"/>
      <c r="AQ1084" s="1713"/>
      <c r="AR1084" s="1713"/>
      <c r="AS1084" s="1713"/>
      <c r="AT1084" s="1713"/>
      <c r="AU1084" s="1713"/>
      <c r="AV1084" s="1713"/>
      <c r="AW1084" s="1713"/>
      <c r="AZ1084" s="1713"/>
      <c r="BA1084" s="1713"/>
    </row>
    <row r="1085" spans="1:53" x14ac:dyDescent="0.2">
      <c r="A1085" s="1801">
        <v>2016780</v>
      </c>
      <c r="C1085" s="1727" t="s">
        <v>2692</v>
      </c>
      <c r="D1085" s="1713" t="s">
        <v>68</v>
      </c>
      <c r="E1085" s="1713">
        <v>0</v>
      </c>
      <c r="F1085" s="1713">
        <v>0</v>
      </c>
      <c r="G1085" s="1713">
        <v>0</v>
      </c>
      <c r="H1085" s="1713">
        <v>0</v>
      </c>
      <c r="I1085" s="1728">
        <v>1</v>
      </c>
      <c r="J1085" s="1728">
        <v>1</v>
      </c>
      <c r="L1085" s="1715">
        <v>245.12</v>
      </c>
      <c r="N1085" s="1715">
        <f t="shared" si="228"/>
        <v>122.56</v>
      </c>
      <c r="O1085" s="1715">
        <v>97.56</v>
      </c>
      <c r="P1085" s="1788">
        <f t="shared" si="229"/>
        <v>0.79601827676240211</v>
      </c>
      <c r="Q1085" s="1715">
        <v>25</v>
      </c>
      <c r="R1085" s="1788">
        <f t="shared" si="230"/>
        <v>0.20398172323759792</v>
      </c>
      <c r="S1085" s="1775">
        <f t="shared" si="231"/>
        <v>1</v>
      </c>
      <c r="U1085" s="1715">
        <f t="shared" si="232"/>
        <v>0</v>
      </c>
      <c r="V1085" s="1715">
        <f t="shared" si="233"/>
        <v>0</v>
      </c>
      <c r="W1085" s="1715">
        <f t="shared" si="234"/>
        <v>245.12</v>
      </c>
      <c r="X1085" s="1718">
        <v>245.12</v>
      </c>
      <c r="Y1085" s="1729"/>
      <c r="Z1085" s="1720"/>
      <c r="AA1085" s="1778"/>
      <c r="AB1085" s="1875"/>
      <c r="AC1085" s="1713"/>
      <c r="AE1085" s="1713"/>
      <c r="AF1085" s="1713"/>
      <c r="AG1085" s="1713"/>
      <c r="AH1085" s="1713"/>
      <c r="AI1085" s="1713"/>
      <c r="AJ1085" s="1713"/>
      <c r="AK1085" s="1713"/>
      <c r="AL1085" s="1713"/>
      <c r="AM1085" s="1713"/>
      <c r="AP1085" s="1713"/>
      <c r="AQ1085" s="1713"/>
      <c r="AR1085" s="1713"/>
      <c r="AS1085" s="1713"/>
      <c r="AT1085" s="1713"/>
      <c r="AU1085" s="1713"/>
      <c r="AV1085" s="1713"/>
      <c r="AW1085" s="1713"/>
      <c r="AZ1085" s="1713"/>
      <c r="BA1085" s="1713"/>
    </row>
    <row r="1086" spans="1:53" x14ac:dyDescent="0.2">
      <c r="A1086" s="1801">
        <v>2016781</v>
      </c>
      <c r="C1086" s="1727" t="s">
        <v>2693</v>
      </c>
      <c r="D1086" s="1713" t="s">
        <v>68</v>
      </c>
      <c r="E1086" s="1713">
        <v>0</v>
      </c>
      <c r="F1086" s="1713">
        <v>0</v>
      </c>
      <c r="G1086" s="1713">
        <v>0</v>
      </c>
      <c r="H1086" s="1713">
        <v>0</v>
      </c>
      <c r="I1086" s="1728">
        <v>1</v>
      </c>
      <c r="J1086" s="1728">
        <v>1</v>
      </c>
      <c r="L1086" s="1715">
        <v>126.56</v>
      </c>
      <c r="N1086" s="1715">
        <f t="shared" si="228"/>
        <v>63.28</v>
      </c>
      <c r="O1086" s="1715">
        <v>50.78</v>
      </c>
      <c r="P1086" s="1788">
        <f t="shared" si="229"/>
        <v>0.80246523388116309</v>
      </c>
      <c r="Q1086" s="1715">
        <v>12.5</v>
      </c>
      <c r="R1086" s="1788">
        <f t="shared" si="230"/>
        <v>0.19753476611883691</v>
      </c>
      <c r="S1086" s="1775">
        <f t="shared" si="231"/>
        <v>0.5</v>
      </c>
      <c r="U1086" s="1715">
        <f t="shared" si="232"/>
        <v>0</v>
      </c>
      <c r="V1086" s="1715">
        <f t="shared" si="233"/>
        <v>0</v>
      </c>
      <c r="W1086" s="1715">
        <f t="shared" si="234"/>
        <v>126.56</v>
      </c>
      <c r="X1086" s="1718">
        <v>126.56</v>
      </c>
      <c r="Y1086" s="1729">
        <v>617128</v>
      </c>
      <c r="Z1086" s="1720">
        <v>42793</v>
      </c>
      <c r="AA1086" s="1778" t="s">
        <v>213</v>
      </c>
      <c r="AB1086" s="1875"/>
      <c r="AC1086" s="1713"/>
      <c r="AE1086" s="1713"/>
      <c r="AF1086" s="1713"/>
      <c r="AG1086" s="1713"/>
      <c r="AH1086" s="1713"/>
      <c r="AI1086" s="1713"/>
      <c r="AJ1086" s="1713"/>
      <c r="AK1086" s="1713"/>
      <c r="AL1086" s="1713"/>
      <c r="AM1086" s="1713"/>
      <c r="AP1086" s="1713"/>
      <c r="AQ1086" s="1713"/>
      <c r="AR1086" s="1713"/>
      <c r="AS1086" s="1713"/>
      <c r="AT1086" s="1713"/>
      <c r="AU1086" s="1713"/>
      <c r="AV1086" s="1713"/>
      <c r="AW1086" s="1713"/>
      <c r="AZ1086" s="1713"/>
      <c r="BA1086" s="1713"/>
    </row>
    <row r="1087" spans="1:53" x14ac:dyDescent="0.2">
      <c r="A1087" s="1801">
        <v>2016782</v>
      </c>
      <c r="C1087" s="1727">
        <v>570717</v>
      </c>
      <c r="D1087" s="1713" t="s">
        <v>68</v>
      </c>
      <c r="E1087" s="1713">
        <v>1</v>
      </c>
      <c r="F1087" s="1713">
        <v>11</v>
      </c>
      <c r="G1087" s="1713">
        <v>5</v>
      </c>
      <c r="H1087" s="1713">
        <v>3</v>
      </c>
      <c r="I1087" s="1728">
        <v>1</v>
      </c>
      <c r="J1087" s="1728">
        <v>1</v>
      </c>
      <c r="L1087" s="1715">
        <v>3048.76</v>
      </c>
      <c r="N1087" s="1715">
        <f t="shared" si="228"/>
        <v>2082.1</v>
      </c>
      <c r="O1087" s="1715">
        <v>1565.37</v>
      </c>
      <c r="P1087" s="1788">
        <f t="shared" si="229"/>
        <v>0.75182267902598332</v>
      </c>
      <c r="Q1087" s="1715">
        <v>516.73</v>
      </c>
      <c r="R1087" s="1788">
        <f t="shared" si="230"/>
        <v>0.24817732097401662</v>
      </c>
      <c r="S1087" s="1775">
        <f t="shared" si="231"/>
        <v>20.6692</v>
      </c>
      <c r="U1087" s="1715">
        <f t="shared" si="232"/>
        <v>0</v>
      </c>
      <c r="V1087" s="1715">
        <f t="shared" si="233"/>
        <v>0</v>
      </c>
      <c r="W1087" s="1715">
        <f t="shared" si="234"/>
        <v>3048.76</v>
      </c>
      <c r="X1087" s="1718">
        <v>3048.76</v>
      </c>
      <c r="Y1087" s="1729">
        <v>617009</v>
      </c>
      <c r="Z1087" s="1720">
        <v>42748</v>
      </c>
      <c r="AA1087" s="1778" t="s">
        <v>213</v>
      </c>
      <c r="AB1087" s="1875"/>
      <c r="AC1087" s="1713"/>
      <c r="AE1087" s="1713"/>
      <c r="AF1087" s="1713"/>
      <c r="AG1087" s="1713"/>
      <c r="AH1087" s="1713"/>
      <c r="AI1087" s="1713"/>
      <c r="AJ1087" s="1713"/>
      <c r="AK1087" s="1713"/>
      <c r="AL1087" s="1713"/>
      <c r="AM1087" s="1713"/>
      <c r="AP1087" s="1713"/>
      <c r="AQ1087" s="1713"/>
      <c r="AR1087" s="1713"/>
      <c r="AS1087" s="1713"/>
      <c r="AT1087" s="1713"/>
      <c r="AU1087" s="1713"/>
      <c r="AV1087" s="1713"/>
      <c r="AW1087" s="1713"/>
      <c r="AZ1087" s="1713"/>
      <c r="BA1087" s="1713"/>
    </row>
    <row r="1088" spans="1:53" x14ac:dyDescent="0.2">
      <c r="A1088" s="1801">
        <v>2016783</v>
      </c>
      <c r="C1088" s="1727" t="s">
        <v>2694</v>
      </c>
      <c r="D1088" s="1713" t="s">
        <v>68</v>
      </c>
      <c r="E1088" s="1713">
        <v>1</v>
      </c>
      <c r="F1088" s="1713">
        <v>2</v>
      </c>
      <c r="G1088" s="1713">
        <v>1</v>
      </c>
      <c r="H1088" s="1713">
        <v>1</v>
      </c>
      <c r="I1088" s="1728">
        <v>1</v>
      </c>
      <c r="J1088" s="1728">
        <v>1</v>
      </c>
      <c r="L1088" s="1715">
        <v>537.12</v>
      </c>
      <c r="N1088" s="1715">
        <f t="shared" si="228"/>
        <v>423.14</v>
      </c>
      <c r="O1088" s="1715">
        <v>284.58</v>
      </c>
      <c r="P1088" s="1788">
        <f t="shared" si="229"/>
        <v>0.67254336626175737</v>
      </c>
      <c r="Q1088" s="1715">
        <v>138.56</v>
      </c>
      <c r="R1088" s="1788">
        <f t="shared" si="230"/>
        <v>0.32745663373824269</v>
      </c>
      <c r="S1088" s="1775">
        <f t="shared" si="231"/>
        <v>5.5423999999999998</v>
      </c>
      <c r="U1088" s="1715">
        <f t="shared" si="232"/>
        <v>0</v>
      </c>
      <c r="V1088" s="1715">
        <f t="shared" si="233"/>
        <v>0</v>
      </c>
      <c r="W1088" s="1715">
        <f t="shared" si="234"/>
        <v>537.12</v>
      </c>
      <c r="X1088" s="1718">
        <v>537.12</v>
      </c>
      <c r="Y1088" s="1729">
        <v>617010</v>
      </c>
      <c r="Z1088" s="1720">
        <v>42748</v>
      </c>
      <c r="AA1088" s="1778" t="s">
        <v>213</v>
      </c>
      <c r="AB1088" s="1875"/>
      <c r="AC1088" s="1713"/>
      <c r="AE1088" s="1713"/>
      <c r="AF1088" s="1713"/>
      <c r="AG1088" s="1713"/>
      <c r="AH1088" s="1713"/>
      <c r="AI1088" s="1713"/>
      <c r="AJ1088" s="1713"/>
      <c r="AK1088" s="1713"/>
      <c r="AL1088" s="1713"/>
      <c r="AM1088" s="1713"/>
      <c r="AP1088" s="1713"/>
      <c r="AQ1088" s="1713"/>
      <c r="AR1088" s="1713"/>
      <c r="AS1088" s="1713"/>
      <c r="AT1088" s="1713"/>
      <c r="AU1088" s="1713"/>
      <c r="AV1088" s="1713"/>
      <c r="AW1088" s="1713"/>
      <c r="AZ1088" s="1713"/>
      <c r="BA1088" s="1713"/>
    </row>
    <row r="1089" spans="1:53" x14ac:dyDescent="0.2">
      <c r="A1089" s="1801" t="s">
        <v>2695</v>
      </c>
      <c r="C1089" s="1727" t="s">
        <v>2714</v>
      </c>
      <c r="D1089" s="1713" t="s">
        <v>489</v>
      </c>
      <c r="E1089" s="1713">
        <v>1</v>
      </c>
      <c r="F1089" s="1713">
        <v>7</v>
      </c>
      <c r="G1089" s="1713">
        <v>2</v>
      </c>
      <c r="H1089" s="1713">
        <v>3</v>
      </c>
      <c r="I1089" s="1728">
        <v>1</v>
      </c>
      <c r="J1089" s="1728">
        <v>1</v>
      </c>
      <c r="L1089" s="1715">
        <v>3119.59</v>
      </c>
      <c r="N1089" s="1715">
        <f t="shared" si="228"/>
        <v>2415.23</v>
      </c>
      <c r="O1089" s="1715">
        <v>1951.91</v>
      </c>
      <c r="P1089" s="1788">
        <f t="shared" si="229"/>
        <v>0.80816733810030517</v>
      </c>
      <c r="Q1089" s="1715">
        <v>463.32</v>
      </c>
      <c r="R1089" s="1788">
        <f t="shared" si="230"/>
        <v>0.19183266189969486</v>
      </c>
      <c r="S1089" s="1775">
        <f t="shared" si="231"/>
        <v>18.532799999999998</v>
      </c>
      <c r="U1089" s="1715">
        <f t="shared" si="232"/>
        <v>0</v>
      </c>
      <c r="V1089" s="1715">
        <f t="shared" si="233"/>
        <v>0</v>
      </c>
      <c r="W1089" s="1715">
        <f t="shared" si="234"/>
        <v>3119.59</v>
      </c>
      <c r="X1089" s="1718">
        <v>3119.59</v>
      </c>
      <c r="Y1089" s="1729">
        <v>617088</v>
      </c>
      <c r="Z1089" s="1720">
        <v>42772</v>
      </c>
      <c r="AA1089" s="1778" t="s">
        <v>213</v>
      </c>
      <c r="AB1089" s="1875"/>
      <c r="AC1089" s="1713"/>
      <c r="AE1089" s="1713"/>
      <c r="AF1089" s="1713"/>
      <c r="AG1089" s="1713"/>
      <c r="AH1089" s="1713"/>
      <c r="AI1089" s="1713"/>
      <c r="AJ1089" s="1713"/>
      <c r="AK1089" s="1713"/>
      <c r="AL1089" s="1713"/>
      <c r="AM1089" s="1713"/>
      <c r="AP1089" s="1713"/>
      <c r="AQ1089" s="1713"/>
      <c r="AR1089" s="1713"/>
      <c r="AS1089" s="1713"/>
      <c r="AT1089" s="1713"/>
      <c r="AU1089" s="1713"/>
      <c r="AV1089" s="1713"/>
      <c r="AW1089" s="1713"/>
      <c r="AZ1089" s="1713"/>
      <c r="BA1089" s="1713"/>
    </row>
    <row r="1090" spans="1:53" x14ac:dyDescent="0.2">
      <c r="A1090" s="1801" t="s">
        <v>2696</v>
      </c>
      <c r="C1090" s="1727" t="s">
        <v>2707</v>
      </c>
      <c r="D1090" s="1713" t="s">
        <v>489</v>
      </c>
      <c r="E1090" s="1713">
        <v>0</v>
      </c>
      <c r="F1090" s="1713">
        <v>1</v>
      </c>
      <c r="G1090" s="1713">
        <v>0</v>
      </c>
      <c r="H1090" s="1713">
        <v>1</v>
      </c>
      <c r="I1090" s="1728">
        <v>1</v>
      </c>
      <c r="J1090" s="1728">
        <v>1</v>
      </c>
      <c r="L1090" s="1715">
        <v>502.39</v>
      </c>
      <c r="N1090" s="1715">
        <f t="shared" si="228"/>
        <v>376.89</v>
      </c>
      <c r="O1090" s="1715">
        <v>279.45</v>
      </c>
      <c r="P1090" s="1788">
        <f t="shared" si="229"/>
        <v>0.74146302634721006</v>
      </c>
      <c r="Q1090" s="1715">
        <v>97.44</v>
      </c>
      <c r="R1090" s="1788">
        <f t="shared" si="230"/>
        <v>0.25853697365278994</v>
      </c>
      <c r="S1090" s="1775">
        <f t="shared" si="231"/>
        <v>3.8975999999999997</v>
      </c>
      <c r="U1090" s="1715">
        <f t="shared" si="232"/>
        <v>0</v>
      </c>
      <c r="V1090" s="1715">
        <f t="shared" si="233"/>
        <v>0</v>
      </c>
      <c r="W1090" s="1715">
        <f t="shared" si="234"/>
        <v>502.39</v>
      </c>
      <c r="X1090" s="1718">
        <v>502.39</v>
      </c>
      <c r="Y1090" s="1729">
        <v>617088</v>
      </c>
      <c r="Z1090" s="1720">
        <v>42772</v>
      </c>
      <c r="AA1090" s="1778" t="s">
        <v>213</v>
      </c>
      <c r="AB1090" s="1875"/>
      <c r="AC1090" s="1713"/>
      <c r="AE1090" s="1713"/>
      <c r="AF1090" s="1713"/>
      <c r="AG1090" s="1713"/>
      <c r="AH1090" s="1713"/>
      <c r="AI1090" s="1713"/>
      <c r="AJ1090" s="1713"/>
      <c r="AK1090" s="1713"/>
      <c r="AL1090" s="1713"/>
      <c r="AM1090" s="1713"/>
      <c r="AP1090" s="1713"/>
      <c r="AQ1090" s="1713"/>
      <c r="AR1090" s="1713"/>
      <c r="AS1090" s="1713"/>
      <c r="AT1090" s="1713"/>
      <c r="AU1090" s="1713"/>
      <c r="AV1090" s="1713"/>
      <c r="AW1090" s="1713"/>
      <c r="AZ1090" s="1713"/>
      <c r="BA1090" s="1713"/>
    </row>
    <row r="1091" spans="1:53" x14ac:dyDescent="0.2">
      <c r="A1091" s="1801" t="s">
        <v>2697</v>
      </c>
      <c r="C1091" s="1727" t="s">
        <v>2708</v>
      </c>
      <c r="D1091" s="1713" t="s">
        <v>489</v>
      </c>
      <c r="E1091" s="1713">
        <v>1</v>
      </c>
      <c r="F1091" s="1713">
        <v>8</v>
      </c>
      <c r="G1091" s="1713">
        <v>4</v>
      </c>
      <c r="H1091" s="1713">
        <v>3</v>
      </c>
      <c r="I1091" s="1728">
        <v>1</v>
      </c>
      <c r="J1091" s="1728">
        <v>1</v>
      </c>
      <c r="L1091" s="1715">
        <v>3314.87</v>
      </c>
      <c r="N1091" s="1715">
        <f t="shared" si="228"/>
        <v>2560.3200000000002</v>
      </c>
      <c r="O1091" s="1715">
        <v>2030.88</v>
      </c>
      <c r="P1091" s="1788">
        <f t="shared" si="229"/>
        <v>0.79321334833145851</v>
      </c>
      <c r="Q1091" s="1715">
        <v>529.44000000000005</v>
      </c>
      <c r="R1091" s="1788">
        <f t="shared" si="230"/>
        <v>0.20678665166854143</v>
      </c>
      <c r="S1091" s="1775">
        <f t="shared" si="231"/>
        <v>21.177600000000002</v>
      </c>
      <c r="U1091" s="1715">
        <f t="shared" si="232"/>
        <v>0</v>
      </c>
      <c r="V1091" s="1715">
        <f t="shared" si="233"/>
        <v>0</v>
      </c>
      <c r="W1091" s="1715">
        <f t="shared" si="234"/>
        <v>3314.87</v>
      </c>
      <c r="X1091" s="1718">
        <v>3314.87</v>
      </c>
      <c r="Y1091" s="1729">
        <v>617088</v>
      </c>
      <c r="Z1091" s="1720">
        <v>42772</v>
      </c>
      <c r="AA1091" s="1778" t="s">
        <v>213</v>
      </c>
      <c r="AB1091" s="1875"/>
      <c r="AC1091" s="1713"/>
      <c r="AE1091" s="1713"/>
      <c r="AF1091" s="1713"/>
      <c r="AG1091" s="1713"/>
      <c r="AH1091" s="1713"/>
      <c r="AI1091" s="1713"/>
      <c r="AJ1091" s="1713"/>
      <c r="AK1091" s="1713"/>
      <c r="AL1091" s="1713"/>
      <c r="AM1091" s="1713"/>
      <c r="AP1091" s="1713"/>
      <c r="AQ1091" s="1713"/>
      <c r="AR1091" s="1713"/>
      <c r="AS1091" s="1713"/>
      <c r="AT1091" s="1713"/>
      <c r="AU1091" s="1713"/>
      <c r="AV1091" s="1713"/>
      <c r="AW1091" s="1713"/>
      <c r="AZ1091" s="1713"/>
      <c r="BA1091" s="1713"/>
    </row>
    <row r="1092" spans="1:53" x14ac:dyDescent="0.2">
      <c r="A1092" s="1801" t="s">
        <v>2698</v>
      </c>
      <c r="C1092" s="1727" t="s">
        <v>2709</v>
      </c>
      <c r="D1092" s="1713" t="s">
        <v>489</v>
      </c>
      <c r="E1092" s="1713">
        <v>0</v>
      </c>
      <c r="F1092" s="1713">
        <v>1</v>
      </c>
      <c r="G1092" s="1713">
        <v>0</v>
      </c>
      <c r="H1092" s="1713">
        <v>1</v>
      </c>
      <c r="I1092" s="1728">
        <v>1</v>
      </c>
      <c r="J1092" s="1728">
        <v>1</v>
      </c>
      <c r="L1092" s="1715">
        <v>502.39</v>
      </c>
      <c r="N1092" s="1715">
        <f>O1092+Q1092</f>
        <v>376.89</v>
      </c>
      <c r="O1092" s="1715">
        <v>279.45</v>
      </c>
      <c r="P1092" s="1788">
        <f>IF(N1092&lt;=0,"",O1092/N1092)</f>
        <v>0.74146302634721006</v>
      </c>
      <c r="Q1092" s="1715">
        <v>97.44</v>
      </c>
      <c r="R1092" s="1788">
        <f>IF(N1092&lt;=0,"",Q1092/N1092)</f>
        <v>0.25853697365278994</v>
      </c>
      <c r="S1092" s="1775">
        <f>Q1092/$S$1</f>
        <v>3.8975999999999997</v>
      </c>
      <c r="U1092" s="1715">
        <f>((1-I1092)*O1092)+((1-J1092)*Q1092)</f>
        <v>0</v>
      </c>
      <c r="V1092" s="1715">
        <f>L1092-W1092</f>
        <v>0</v>
      </c>
      <c r="W1092" s="1715">
        <f t="shared" si="234"/>
        <v>502.39</v>
      </c>
      <c r="X1092" s="1718">
        <v>502.39</v>
      </c>
      <c r="Y1092" s="1729">
        <v>617088</v>
      </c>
      <c r="Z1092" s="1720">
        <v>42772</v>
      </c>
      <c r="AA1092" s="1778" t="s">
        <v>213</v>
      </c>
      <c r="AB1092" s="1875"/>
      <c r="AC1092" s="1713"/>
      <c r="AE1092" s="1713"/>
      <c r="AF1092" s="1713"/>
      <c r="AG1092" s="1713"/>
      <c r="AH1092" s="1713"/>
      <c r="AI1092" s="1713"/>
      <c r="AJ1092" s="1713"/>
      <c r="AK1092" s="1713"/>
      <c r="AL1092" s="1713"/>
      <c r="AM1092" s="1713"/>
      <c r="AP1092" s="1713"/>
      <c r="AQ1092" s="1713"/>
      <c r="AR1092" s="1713"/>
      <c r="AS1092" s="1713"/>
      <c r="AT1092" s="1713"/>
      <c r="AU1092" s="1713"/>
      <c r="AV1092" s="1713"/>
      <c r="AW1092" s="1713"/>
      <c r="AZ1092" s="1713"/>
      <c r="BA1092" s="1713"/>
    </row>
    <row r="1093" spans="1:53" x14ac:dyDescent="0.2">
      <c r="A1093" s="1801" t="s">
        <v>2699</v>
      </c>
      <c r="C1093" s="1727" t="s">
        <v>2710</v>
      </c>
      <c r="D1093" s="1713" t="s">
        <v>489</v>
      </c>
      <c r="E1093" s="1713">
        <v>1</v>
      </c>
      <c r="F1093" s="1713">
        <v>7</v>
      </c>
      <c r="G1093" s="1713">
        <v>2</v>
      </c>
      <c r="H1093" s="1713">
        <v>3</v>
      </c>
      <c r="I1093" s="1728">
        <v>1</v>
      </c>
      <c r="J1093" s="1728">
        <v>1</v>
      </c>
      <c r="L1093" s="1715">
        <v>3119.59</v>
      </c>
      <c r="N1093" s="1715">
        <f>O1093+Q1093</f>
        <v>2415.23</v>
      </c>
      <c r="O1093" s="1715">
        <v>1951.91</v>
      </c>
      <c r="P1093" s="1788">
        <f>IF(N1093&lt;=0,"",O1093/N1093)</f>
        <v>0.80816733810030517</v>
      </c>
      <c r="Q1093" s="1715">
        <v>463.32</v>
      </c>
      <c r="R1093" s="1788">
        <f>IF(N1093&lt;=0,"",Q1093/N1093)</f>
        <v>0.19183266189969486</v>
      </c>
      <c r="S1093" s="1775">
        <f>Q1093/$S$1</f>
        <v>18.532799999999998</v>
      </c>
      <c r="U1093" s="1715">
        <f>((1-I1093)*O1093)+((1-J1093)*Q1093)</f>
        <v>0</v>
      </c>
      <c r="V1093" s="1715">
        <f>L1093-W1093</f>
        <v>0</v>
      </c>
      <c r="W1093" s="1715">
        <f t="shared" si="234"/>
        <v>3119.59</v>
      </c>
      <c r="X1093" s="1718">
        <v>3119.59</v>
      </c>
      <c r="Y1093" s="1729">
        <v>617088</v>
      </c>
      <c r="Z1093" s="1720">
        <v>42772</v>
      </c>
      <c r="AA1093" s="1778" t="s">
        <v>213</v>
      </c>
      <c r="AB1093" s="1875"/>
      <c r="AC1093" s="1713"/>
      <c r="AE1093" s="1713"/>
      <c r="AF1093" s="1713"/>
      <c r="AG1093" s="1713"/>
      <c r="AH1093" s="1713"/>
      <c r="AI1093" s="1713"/>
      <c r="AJ1093" s="1713"/>
      <c r="AK1093" s="1713"/>
      <c r="AL1093" s="1713"/>
      <c r="AM1093" s="1713"/>
      <c r="AP1093" s="1713"/>
      <c r="AQ1093" s="1713"/>
      <c r="AR1093" s="1713"/>
      <c r="AS1093" s="1713"/>
      <c r="AT1093" s="1713"/>
      <c r="AU1093" s="1713"/>
      <c r="AV1093" s="1713"/>
      <c r="AW1093" s="1713"/>
      <c r="AZ1093" s="1713"/>
      <c r="BA1093" s="1713"/>
    </row>
    <row r="1094" spans="1:53" x14ac:dyDescent="0.2">
      <c r="A1094" s="1801" t="s">
        <v>2700</v>
      </c>
      <c r="C1094" s="1727" t="s">
        <v>2711</v>
      </c>
      <c r="D1094" s="1713" t="s">
        <v>489</v>
      </c>
      <c r="E1094" s="1713">
        <v>0</v>
      </c>
      <c r="F1094" s="1713">
        <v>1</v>
      </c>
      <c r="G1094" s="1713">
        <v>0</v>
      </c>
      <c r="H1094" s="1713">
        <v>1</v>
      </c>
      <c r="I1094" s="1728">
        <v>1</v>
      </c>
      <c r="J1094" s="1728">
        <v>1</v>
      </c>
      <c r="L1094" s="1715">
        <v>502.39</v>
      </c>
      <c r="N1094" s="1715">
        <f>O1094+Q1094</f>
        <v>376.89</v>
      </c>
      <c r="O1094" s="1715">
        <v>279.45</v>
      </c>
      <c r="P1094" s="1788">
        <f>IF(N1094&lt;=0,"",O1094/N1094)</f>
        <v>0.74146302634721006</v>
      </c>
      <c r="Q1094" s="1715">
        <v>97.44</v>
      </c>
      <c r="R1094" s="1788">
        <f>IF(N1094&lt;=0,"",Q1094/N1094)</f>
        <v>0.25853697365278994</v>
      </c>
      <c r="S1094" s="1775">
        <f>Q1094/$S$1</f>
        <v>3.8975999999999997</v>
      </c>
      <c r="U1094" s="1715">
        <f>((1-I1094)*O1094)+((1-J1094)*Q1094)</f>
        <v>0</v>
      </c>
      <c r="V1094" s="1715">
        <f>L1094-W1094</f>
        <v>0</v>
      </c>
      <c r="W1094" s="1715">
        <f t="shared" si="234"/>
        <v>502.39</v>
      </c>
      <c r="X1094" s="1718">
        <v>502.39</v>
      </c>
      <c r="Y1094" s="1729">
        <v>617088</v>
      </c>
      <c r="Z1094" s="1720">
        <v>42772</v>
      </c>
      <c r="AA1094" s="1778" t="s">
        <v>213</v>
      </c>
      <c r="AB1094" s="1875"/>
      <c r="AC1094" s="1713"/>
      <c r="AE1094" s="1713"/>
      <c r="AF1094" s="1713"/>
      <c r="AG1094" s="1713"/>
      <c r="AH1094" s="1713"/>
      <c r="AI1094" s="1713"/>
      <c r="AJ1094" s="1713"/>
      <c r="AK1094" s="1713"/>
      <c r="AL1094" s="1713"/>
      <c r="AM1094" s="1713"/>
      <c r="AP1094" s="1713"/>
      <c r="AQ1094" s="1713"/>
      <c r="AR1094" s="1713"/>
      <c r="AS1094" s="1713"/>
      <c r="AT1094" s="1713"/>
      <c r="AU1094" s="1713"/>
      <c r="AV1094" s="1713"/>
      <c r="AW1094" s="1713"/>
      <c r="AZ1094" s="1713"/>
      <c r="BA1094" s="1713"/>
    </row>
    <row r="1095" spans="1:53" x14ac:dyDescent="0.2">
      <c r="A1095" s="1801" t="s">
        <v>2701</v>
      </c>
      <c r="C1095" s="1727" t="s">
        <v>2713</v>
      </c>
      <c r="D1095" s="1713" t="s">
        <v>489</v>
      </c>
      <c r="E1095" s="1713">
        <v>1</v>
      </c>
      <c r="F1095" s="1713">
        <v>7</v>
      </c>
      <c r="G1095" s="1713">
        <v>2</v>
      </c>
      <c r="H1095" s="1713">
        <v>3</v>
      </c>
      <c r="I1095" s="1728">
        <v>1</v>
      </c>
      <c r="J1095" s="1728">
        <v>1</v>
      </c>
      <c r="L1095" s="1715">
        <v>3119.59</v>
      </c>
      <c r="N1095" s="1715">
        <f>O1095+Q1095</f>
        <v>2415.23</v>
      </c>
      <c r="O1095" s="1715">
        <v>1951.91</v>
      </c>
      <c r="P1095" s="1788">
        <f>IF(N1095&lt;=0,"",O1095/N1095)</f>
        <v>0.80816733810030517</v>
      </c>
      <c r="Q1095" s="1715">
        <v>463.32</v>
      </c>
      <c r="R1095" s="1788">
        <f>IF(N1095&lt;=0,"",Q1095/N1095)</f>
        <v>0.19183266189969486</v>
      </c>
      <c r="S1095" s="1775">
        <f>Q1095/$S$1</f>
        <v>18.532799999999998</v>
      </c>
      <c r="U1095" s="1715">
        <f>((1-I1095)*O1095)+((1-J1095)*Q1095)</f>
        <v>0</v>
      </c>
      <c r="V1095" s="1715">
        <f>L1095-W1095</f>
        <v>0</v>
      </c>
      <c r="W1095" s="1715">
        <f t="shared" si="234"/>
        <v>3119.59</v>
      </c>
      <c r="X1095" s="1718">
        <v>3119.59</v>
      </c>
      <c r="Y1095" s="1729">
        <v>617113</v>
      </c>
      <c r="Z1095" s="1720">
        <v>42781</v>
      </c>
      <c r="AA1095" s="1778" t="s">
        <v>213</v>
      </c>
      <c r="AB1095" s="1875"/>
      <c r="AC1095" s="1713"/>
      <c r="AE1095" s="1713"/>
      <c r="AF1095" s="1713"/>
      <c r="AG1095" s="1713"/>
      <c r="AH1095" s="1713"/>
      <c r="AI1095" s="1713"/>
      <c r="AJ1095" s="1713"/>
      <c r="AK1095" s="1713"/>
      <c r="AL1095" s="1713"/>
      <c r="AM1095" s="1713"/>
      <c r="AP1095" s="1713"/>
      <c r="AQ1095" s="1713"/>
      <c r="AR1095" s="1713"/>
      <c r="AS1095" s="1713"/>
      <c r="AT1095" s="1713"/>
      <c r="AU1095" s="1713"/>
      <c r="AV1095" s="1713"/>
      <c r="AW1095" s="1713"/>
      <c r="AZ1095" s="1713"/>
      <c r="BA1095" s="1713"/>
    </row>
    <row r="1096" spans="1:53" x14ac:dyDescent="0.2">
      <c r="A1096" s="1801" t="s">
        <v>2702</v>
      </c>
      <c r="C1096" s="1727" t="s">
        <v>2712</v>
      </c>
      <c r="D1096" s="1713" t="s">
        <v>489</v>
      </c>
      <c r="E1096" s="1713">
        <v>0</v>
      </c>
      <c r="F1096" s="1713">
        <v>1</v>
      </c>
      <c r="G1096" s="1713">
        <v>0</v>
      </c>
      <c r="H1096" s="1713">
        <v>1</v>
      </c>
      <c r="I1096" s="1728">
        <v>1</v>
      </c>
      <c r="J1096" s="1728">
        <v>1</v>
      </c>
      <c r="L1096" s="1715">
        <v>502.39</v>
      </c>
      <c r="N1096" s="1715">
        <f>O1096+Q1096</f>
        <v>376.89</v>
      </c>
      <c r="O1096" s="1715">
        <v>279.45</v>
      </c>
      <c r="P1096" s="1788">
        <f>IF(N1096&lt;=0,"",O1096/N1096)</f>
        <v>0.74146302634721006</v>
      </c>
      <c r="Q1096" s="1715">
        <v>97.44</v>
      </c>
      <c r="R1096" s="1788">
        <f>IF(N1096&lt;=0,"",Q1096/N1096)</f>
        <v>0.25853697365278994</v>
      </c>
      <c r="S1096" s="1775">
        <f>Q1096/$S$1</f>
        <v>3.8975999999999997</v>
      </c>
      <c r="U1096" s="1715">
        <f>((1-I1096)*O1096)+((1-J1096)*Q1096)</f>
        <v>0</v>
      </c>
      <c r="V1096" s="1715">
        <f>L1096-W1096</f>
        <v>0</v>
      </c>
      <c r="W1096" s="1715">
        <f t="shared" si="234"/>
        <v>502.39</v>
      </c>
      <c r="X1096" s="1718">
        <v>502.39</v>
      </c>
      <c r="Y1096" s="1729">
        <v>617113</v>
      </c>
      <c r="Z1096" s="1720">
        <v>42781</v>
      </c>
      <c r="AA1096" s="1778" t="s">
        <v>213</v>
      </c>
      <c r="AB1096" s="1875"/>
      <c r="AC1096" s="1713"/>
      <c r="AE1096" s="1713"/>
      <c r="AF1096" s="1713"/>
      <c r="AG1096" s="1713"/>
      <c r="AH1096" s="1713"/>
      <c r="AI1096" s="1713"/>
      <c r="AJ1096" s="1713"/>
      <c r="AK1096" s="1713"/>
      <c r="AL1096" s="1713"/>
      <c r="AM1096" s="1713"/>
      <c r="AP1096" s="1713"/>
      <c r="AQ1096" s="1713"/>
      <c r="AR1096" s="1713"/>
      <c r="AS1096" s="1713"/>
      <c r="AT1096" s="1713"/>
      <c r="AU1096" s="1713"/>
      <c r="AV1096" s="1713"/>
      <c r="AW1096" s="1713"/>
      <c r="AZ1096" s="1713"/>
      <c r="BA1096" s="1713"/>
    </row>
    <row r="1097" spans="1:53" x14ac:dyDescent="0.2">
      <c r="A1097" s="1801" t="s">
        <v>2703</v>
      </c>
      <c r="C1097" s="1727" t="s">
        <v>2462</v>
      </c>
      <c r="D1097" s="1713" t="s">
        <v>489</v>
      </c>
      <c r="E1097" s="1713">
        <v>1</v>
      </c>
      <c r="F1097" s="1713">
        <v>7</v>
      </c>
      <c r="G1097" s="1713">
        <v>2</v>
      </c>
      <c r="H1097" s="1713">
        <v>3</v>
      </c>
      <c r="I1097" s="1728">
        <v>1</v>
      </c>
      <c r="J1097" s="1728">
        <v>1</v>
      </c>
      <c r="L1097" s="1715">
        <v>3086.35</v>
      </c>
      <c r="N1097" s="1715">
        <f t="shared" si="228"/>
        <v>2396.94</v>
      </c>
      <c r="O1097" s="1715">
        <v>1933.84</v>
      </c>
      <c r="P1097" s="1788">
        <f t="shared" si="229"/>
        <v>0.8067953307133261</v>
      </c>
      <c r="Q1097" s="1715">
        <v>463.1</v>
      </c>
      <c r="R1097" s="1788">
        <f t="shared" si="230"/>
        <v>0.19320466928667385</v>
      </c>
      <c r="S1097" s="1775">
        <f t="shared" si="231"/>
        <v>18.524000000000001</v>
      </c>
      <c r="U1097" s="1715">
        <f t="shared" si="232"/>
        <v>0</v>
      </c>
      <c r="V1097" s="1715">
        <f t="shared" si="233"/>
        <v>0</v>
      </c>
      <c r="W1097" s="1715">
        <f t="shared" si="234"/>
        <v>3086.35</v>
      </c>
      <c r="X1097" s="1718">
        <v>3086.35</v>
      </c>
      <c r="Y1097" s="1729">
        <v>617113</v>
      </c>
      <c r="Z1097" s="1720">
        <v>42781</v>
      </c>
      <c r="AA1097" s="1778" t="s">
        <v>213</v>
      </c>
      <c r="AB1097" s="1875"/>
      <c r="AC1097" s="1713"/>
      <c r="AE1097" s="1713"/>
      <c r="AF1097" s="1713"/>
      <c r="AG1097" s="1713"/>
      <c r="AH1097" s="1713"/>
      <c r="AI1097" s="1713"/>
      <c r="AJ1097" s="1713"/>
      <c r="AK1097" s="1713"/>
      <c r="AL1097" s="1713"/>
      <c r="AM1097" s="1713"/>
      <c r="AP1097" s="1713"/>
      <c r="AQ1097" s="1713"/>
      <c r="AR1097" s="1713"/>
      <c r="AS1097" s="1713"/>
      <c r="AT1097" s="1713"/>
      <c r="AU1097" s="1713"/>
      <c r="AV1097" s="1713"/>
      <c r="AW1097" s="1713"/>
      <c r="AZ1097" s="1713"/>
      <c r="BA1097" s="1713"/>
    </row>
    <row r="1098" spans="1:53" x14ac:dyDescent="0.2">
      <c r="A1098" s="1801" t="s">
        <v>2704</v>
      </c>
      <c r="C1098" s="1727" t="s">
        <v>2463</v>
      </c>
      <c r="D1098" s="1713" t="s">
        <v>489</v>
      </c>
      <c r="E1098" s="1713">
        <v>0</v>
      </c>
      <c r="F1098" s="1713">
        <v>1</v>
      </c>
      <c r="G1098" s="1713">
        <v>0</v>
      </c>
      <c r="H1098" s="1713">
        <v>1</v>
      </c>
      <c r="I1098" s="1728">
        <v>1</v>
      </c>
      <c r="J1098" s="1728">
        <v>1</v>
      </c>
      <c r="L1098" s="1715">
        <v>502.39</v>
      </c>
      <c r="N1098" s="1715">
        <f>O1098+Q1098</f>
        <v>376.89</v>
      </c>
      <c r="O1098" s="1715">
        <v>279.45</v>
      </c>
      <c r="P1098" s="1788">
        <f>IF(N1098&lt;=0,"",O1098/N1098)</f>
        <v>0.74146302634721006</v>
      </c>
      <c r="Q1098" s="1715">
        <v>97.44</v>
      </c>
      <c r="R1098" s="1788">
        <f>IF(N1098&lt;=0,"",Q1098/N1098)</f>
        <v>0.25853697365278994</v>
      </c>
      <c r="S1098" s="1775">
        <f>Q1098/$S$1</f>
        <v>3.8975999999999997</v>
      </c>
      <c r="U1098" s="1715">
        <f>((1-I1098)*O1098)+((1-J1098)*Q1098)</f>
        <v>0</v>
      </c>
      <c r="V1098" s="1715">
        <f>L1098-W1098</f>
        <v>0</v>
      </c>
      <c r="W1098" s="1715">
        <f t="shared" si="234"/>
        <v>502.39</v>
      </c>
      <c r="X1098" s="1718">
        <v>502.39</v>
      </c>
      <c r="Y1098" s="1729">
        <v>617113</v>
      </c>
      <c r="Z1098" s="1720">
        <v>42781</v>
      </c>
      <c r="AA1098" s="1778" t="s">
        <v>213</v>
      </c>
      <c r="AB1098" s="1875"/>
      <c r="AC1098" s="1713"/>
      <c r="AE1098" s="1713"/>
      <c r="AF1098" s="1713"/>
      <c r="AG1098" s="1713"/>
      <c r="AH1098" s="1713"/>
      <c r="AI1098" s="1713"/>
      <c r="AJ1098" s="1713"/>
      <c r="AK1098" s="1713"/>
      <c r="AL1098" s="1713"/>
      <c r="AM1098" s="1713"/>
      <c r="AP1098" s="1713"/>
      <c r="AQ1098" s="1713"/>
      <c r="AR1098" s="1713"/>
      <c r="AS1098" s="1713"/>
      <c r="AT1098" s="1713"/>
      <c r="AU1098" s="1713"/>
      <c r="AV1098" s="1713"/>
      <c r="AW1098" s="1713"/>
      <c r="AZ1098" s="1713"/>
      <c r="BA1098" s="1713"/>
    </row>
    <row r="1099" spans="1:53" x14ac:dyDescent="0.2">
      <c r="A1099" s="1801" t="s">
        <v>2705</v>
      </c>
      <c r="C1099" s="1727" t="s">
        <v>2464</v>
      </c>
      <c r="D1099" s="1713" t="s">
        <v>489</v>
      </c>
      <c r="E1099" s="1713">
        <v>1</v>
      </c>
      <c r="F1099" s="1713">
        <v>8</v>
      </c>
      <c r="G1099" s="1713">
        <v>4</v>
      </c>
      <c r="H1099" s="1713">
        <v>3</v>
      </c>
      <c r="I1099" s="1728">
        <v>1</v>
      </c>
      <c r="J1099" s="1728">
        <v>1</v>
      </c>
      <c r="L1099" s="1715">
        <v>3440.14</v>
      </c>
      <c r="N1099" s="1715">
        <f t="shared" si="228"/>
        <v>2648.15</v>
      </c>
      <c r="O1099" s="1715">
        <v>2107</v>
      </c>
      <c r="P1099" s="1788">
        <f t="shared" si="229"/>
        <v>0.79564979325189278</v>
      </c>
      <c r="Q1099" s="1715">
        <v>541.15</v>
      </c>
      <c r="R1099" s="1788">
        <f t="shared" si="230"/>
        <v>0.20435020674810717</v>
      </c>
      <c r="S1099" s="1775">
        <f t="shared" si="231"/>
        <v>21.646000000000001</v>
      </c>
      <c r="U1099" s="1715">
        <f t="shared" si="232"/>
        <v>0</v>
      </c>
      <c r="V1099" s="1715">
        <f t="shared" si="233"/>
        <v>0</v>
      </c>
      <c r="W1099" s="1715">
        <f t="shared" si="234"/>
        <v>3440.14</v>
      </c>
      <c r="X1099" s="1718">
        <v>3440.14</v>
      </c>
      <c r="Y1099" s="1729">
        <v>617113</v>
      </c>
      <c r="Z1099" s="1720">
        <v>42781</v>
      </c>
      <c r="AA1099" s="1778" t="s">
        <v>213</v>
      </c>
      <c r="AB1099" s="1875"/>
      <c r="AC1099" s="1713"/>
      <c r="AE1099" s="1713"/>
      <c r="AF1099" s="1713"/>
      <c r="AG1099" s="1713"/>
      <c r="AH1099" s="1713"/>
      <c r="AI1099" s="1713"/>
      <c r="AJ1099" s="1713"/>
      <c r="AK1099" s="1713"/>
      <c r="AL1099" s="1713"/>
      <c r="AM1099" s="1713"/>
      <c r="AP1099" s="1713"/>
      <c r="AQ1099" s="1713"/>
      <c r="AR1099" s="1713"/>
      <c r="AS1099" s="1713"/>
      <c r="AT1099" s="1713"/>
      <c r="AU1099" s="1713"/>
      <c r="AV1099" s="1713"/>
      <c r="AW1099" s="1713"/>
      <c r="AZ1099" s="1713"/>
      <c r="BA1099" s="1713"/>
    </row>
    <row r="1100" spans="1:53" x14ac:dyDescent="0.2">
      <c r="A1100" s="1801" t="s">
        <v>2706</v>
      </c>
      <c r="C1100" s="1727" t="s">
        <v>2465</v>
      </c>
      <c r="D1100" s="1713" t="s">
        <v>489</v>
      </c>
      <c r="E1100" s="1713">
        <v>0</v>
      </c>
      <c r="F1100" s="1713">
        <v>1</v>
      </c>
      <c r="G1100" s="1713">
        <v>0</v>
      </c>
      <c r="H1100" s="1713">
        <v>1</v>
      </c>
      <c r="I1100" s="1728">
        <v>1</v>
      </c>
      <c r="J1100" s="1728">
        <v>1</v>
      </c>
      <c r="L1100" s="1715">
        <v>502.39</v>
      </c>
      <c r="N1100" s="1715">
        <f>O1100+Q1100</f>
        <v>376.89</v>
      </c>
      <c r="O1100" s="1715">
        <v>279.45</v>
      </c>
      <c r="P1100" s="1788">
        <f>IF(N1100&lt;=0,"",O1100/N1100)</f>
        <v>0.74146302634721006</v>
      </c>
      <c r="Q1100" s="1715">
        <v>97.44</v>
      </c>
      <c r="R1100" s="1788">
        <f>IF(N1100&lt;=0,"",Q1100/N1100)</f>
        <v>0.25853697365278994</v>
      </c>
      <c r="S1100" s="1775">
        <f>Q1100/$S$1</f>
        <v>3.8975999999999997</v>
      </c>
      <c r="U1100" s="1715">
        <f>((1-I1100)*O1100)+((1-J1100)*Q1100)</f>
        <v>0</v>
      </c>
      <c r="V1100" s="1715">
        <f>L1100-W1100</f>
        <v>0</v>
      </c>
      <c r="W1100" s="1715">
        <f t="shared" si="234"/>
        <v>502.39</v>
      </c>
      <c r="X1100" s="1718">
        <v>502.39</v>
      </c>
      <c r="Y1100" s="1729">
        <v>617113</v>
      </c>
      <c r="Z1100" s="1720">
        <v>42781</v>
      </c>
      <c r="AA1100" s="1778" t="s">
        <v>213</v>
      </c>
      <c r="AB1100" s="1875"/>
      <c r="AC1100" s="1713"/>
      <c r="AE1100" s="1713"/>
      <c r="AF1100" s="1713"/>
      <c r="AG1100" s="1713"/>
      <c r="AH1100" s="1713"/>
      <c r="AI1100" s="1713"/>
      <c r="AJ1100" s="1713"/>
      <c r="AK1100" s="1713"/>
      <c r="AL1100" s="1713"/>
      <c r="AM1100" s="1713"/>
      <c r="AP1100" s="1713"/>
      <c r="AQ1100" s="1713"/>
      <c r="AR1100" s="1713"/>
      <c r="AS1100" s="1713"/>
      <c r="AT1100" s="1713"/>
      <c r="AU1100" s="1713"/>
      <c r="AV1100" s="1713"/>
      <c r="AW1100" s="1713"/>
      <c r="AZ1100" s="1713"/>
      <c r="BA1100" s="1713"/>
    </row>
    <row r="1101" spans="1:53" x14ac:dyDescent="0.2">
      <c r="A1101" s="1801" t="s">
        <v>2716</v>
      </c>
      <c r="C1101" s="1727" t="s">
        <v>2715</v>
      </c>
      <c r="D1101" s="1713" t="s">
        <v>441</v>
      </c>
      <c r="E1101" s="1713">
        <v>0</v>
      </c>
      <c r="F1101" s="1713">
        <v>1</v>
      </c>
      <c r="G1101" s="1713">
        <v>0</v>
      </c>
      <c r="H1101" s="1713">
        <v>2</v>
      </c>
      <c r="I1101" s="1728">
        <v>1</v>
      </c>
      <c r="J1101" s="1728">
        <v>1</v>
      </c>
      <c r="L1101" s="1715">
        <v>2637.16</v>
      </c>
      <c r="N1101" s="1715">
        <f t="shared" si="228"/>
        <v>1500</v>
      </c>
      <c r="O1101" s="1715">
        <v>1200</v>
      </c>
      <c r="P1101" s="1788">
        <f t="shared" si="229"/>
        <v>0.8</v>
      </c>
      <c r="Q1101" s="1715">
        <v>300</v>
      </c>
      <c r="R1101" s="1788">
        <f t="shared" si="230"/>
        <v>0.2</v>
      </c>
      <c r="S1101" s="1775">
        <f t="shared" si="231"/>
        <v>12</v>
      </c>
      <c r="U1101" s="1715">
        <f t="shared" si="232"/>
        <v>0</v>
      </c>
      <c r="V1101" s="1715">
        <f t="shared" si="233"/>
        <v>0</v>
      </c>
      <c r="W1101" s="1715">
        <f t="shared" si="234"/>
        <v>2637.16</v>
      </c>
      <c r="X1101" s="1718">
        <v>2637.16</v>
      </c>
      <c r="Y1101" s="1729">
        <v>617112</v>
      </c>
      <c r="Z1101" s="1720">
        <v>42781</v>
      </c>
      <c r="AA1101" s="1778" t="s">
        <v>213</v>
      </c>
      <c r="AB1101" s="1875"/>
      <c r="AC1101" s="1713"/>
      <c r="AE1101" s="1713"/>
      <c r="AF1101" s="1713"/>
      <c r="AG1101" s="1713"/>
      <c r="AH1101" s="1713"/>
      <c r="AI1101" s="1713"/>
      <c r="AJ1101" s="1713"/>
      <c r="AK1101" s="1713"/>
      <c r="AL1101" s="1713"/>
      <c r="AM1101" s="1713"/>
      <c r="AP1101" s="1713"/>
      <c r="AQ1101" s="1713"/>
      <c r="AR1101" s="1713"/>
      <c r="AS1101" s="1713"/>
      <c r="AT1101" s="1713"/>
      <c r="AU1101" s="1713"/>
      <c r="AV1101" s="1713"/>
      <c r="AW1101" s="1713"/>
      <c r="AZ1101" s="1713"/>
      <c r="BA1101" s="1713"/>
    </row>
    <row r="1102" spans="1:53" x14ac:dyDescent="0.2">
      <c r="A1102" s="1801">
        <v>2016785</v>
      </c>
      <c r="C1102" s="1727">
        <v>616117</v>
      </c>
      <c r="D1102" s="1713" t="s">
        <v>68</v>
      </c>
      <c r="E1102" s="1713">
        <v>1</v>
      </c>
      <c r="F1102" s="1713">
        <v>9</v>
      </c>
      <c r="G1102" s="1713">
        <v>5</v>
      </c>
      <c r="H1102" s="1713">
        <v>4</v>
      </c>
      <c r="I1102" s="1728">
        <v>1</v>
      </c>
      <c r="J1102" s="1728">
        <v>1</v>
      </c>
      <c r="L1102" s="1715">
        <v>3490.76</v>
      </c>
      <c r="N1102" s="1715">
        <f t="shared" si="228"/>
        <v>2290.09</v>
      </c>
      <c r="O1102" s="1715">
        <v>1634.31</v>
      </c>
      <c r="P1102" s="1788">
        <f t="shared" si="229"/>
        <v>0.71364444192149645</v>
      </c>
      <c r="Q1102" s="1715">
        <v>655.78</v>
      </c>
      <c r="R1102" s="1788">
        <f t="shared" si="230"/>
        <v>0.28635555807850344</v>
      </c>
      <c r="S1102" s="1775">
        <f t="shared" si="231"/>
        <v>26.231199999999998</v>
      </c>
      <c r="U1102" s="1715">
        <f t="shared" si="232"/>
        <v>0</v>
      </c>
      <c r="V1102" s="1715">
        <f t="shared" si="233"/>
        <v>0</v>
      </c>
      <c r="W1102" s="1715">
        <f t="shared" si="234"/>
        <v>3490.76</v>
      </c>
      <c r="X1102" s="1718">
        <v>3490.76</v>
      </c>
      <c r="Y1102" s="1729">
        <v>617011</v>
      </c>
      <c r="Z1102" s="1720">
        <v>42748</v>
      </c>
      <c r="AA1102" s="1778" t="s">
        <v>213</v>
      </c>
      <c r="AB1102" s="1875"/>
      <c r="AC1102" s="1713"/>
      <c r="AE1102" s="1713"/>
      <c r="AF1102" s="1713"/>
      <c r="AG1102" s="1713"/>
      <c r="AH1102" s="1713"/>
      <c r="AI1102" s="1713"/>
      <c r="AJ1102" s="1713"/>
      <c r="AK1102" s="1713"/>
      <c r="AL1102" s="1713"/>
      <c r="AM1102" s="1713"/>
      <c r="AP1102" s="1713"/>
      <c r="AQ1102" s="1713"/>
      <c r="AR1102" s="1713"/>
      <c r="AS1102" s="1713"/>
      <c r="AT1102" s="1713"/>
      <c r="AU1102" s="1713"/>
      <c r="AV1102" s="1713"/>
      <c r="AW1102" s="1713"/>
      <c r="AZ1102" s="1713"/>
      <c r="BA1102" s="1713"/>
    </row>
    <row r="1103" spans="1:53" x14ac:dyDescent="0.2">
      <c r="A1103" s="1801">
        <v>2016786</v>
      </c>
      <c r="C1103" s="1727" t="s">
        <v>3314</v>
      </c>
      <c r="D1103" s="1713" t="s">
        <v>68</v>
      </c>
      <c r="E1103" s="1713">
        <v>0</v>
      </c>
      <c r="F1103" s="1713">
        <v>0</v>
      </c>
      <c r="G1103" s="1713">
        <v>0</v>
      </c>
      <c r="H1103" s="1713">
        <v>0</v>
      </c>
      <c r="I1103" s="1728">
        <v>1</v>
      </c>
      <c r="J1103" s="1728">
        <v>1</v>
      </c>
      <c r="L1103" s="1715">
        <v>390.24</v>
      </c>
      <c r="N1103" s="1715">
        <f t="shared" si="228"/>
        <v>195.12</v>
      </c>
      <c r="O1103" s="1715">
        <v>141.12</v>
      </c>
      <c r="P1103" s="1788">
        <f t="shared" si="229"/>
        <v>0.7232472324723247</v>
      </c>
      <c r="Q1103" s="1715">
        <v>54</v>
      </c>
      <c r="R1103" s="1788">
        <f t="shared" si="230"/>
        <v>0.27675276752767525</v>
      </c>
      <c r="S1103" s="1775">
        <f t="shared" si="231"/>
        <v>2.16</v>
      </c>
      <c r="U1103" s="1715">
        <f t="shared" si="232"/>
        <v>0</v>
      </c>
      <c r="V1103" s="1715">
        <f t="shared" si="233"/>
        <v>0</v>
      </c>
      <c r="W1103" s="1715">
        <f t="shared" si="234"/>
        <v>390.24</v>
      </c>
      <c r="X1103" s="1718">
        <v>390.24</v>
      </c>
      <c r="Y1103" s="1729">
        <v>617128</v>
      </c>
      <c r="Z1103" s="1720">
        <v>42793</v>
      </c>
      <c r="AA1103" s="1778" t="s">
        <v>213</v>
      </c>
      <c r="AB1103" s="1875"/>
      <c r="AC1103" s="1713"/>
      <c r="AE1103" s="1713"/>
      <c r="AF1103" s="1713"/>
      <c r="AG1103" s="1713"/>
      <c r="AH1103" s="1713"/>
      <c r="AI1103" s="1713"/>
      <c r="AJ1103" s="1713"/>
      <c r="AK1103" s="1713"/>
      <c r="AL1103" s="1713"/>
      <c r="AM1103" s="1713"/>
      <c r="AP1103" s="1713"/>
      <c r="AQ1103" s="1713"/>
      <c r="AR1103" s="1713"/>
      <c r="AS1103" s="1713"/>
      <c r="AT1103" s="1713"/>
      <c r="AU1103" s="1713"/>
      <c r="AV1103" s="1713"/>
      <c r="AW1103" s="1713"/>
      <c r="AZ1103" s="1713"/>
      <c r="BA1103" s="1713"/>
    </row>
    <row r="1104" spans="1:53" x14ac:dyDescent="0.2">
      <c r="A1104" s="1801" t="s">
        <v>2719</v>
      </c>
      <c r="C1104" s="1727" t="s">
        <v>2721</v>
      </c>
      <c r="D1104" s="1713" t="s">
        <v>489</v>
      </c>
      <c r="E1104" s="1713">
        <v>1</v>
      </c>
      <c r="F1104" s="1713">
        <v>9</v>
      </c>
      <c r="G1104" s="1713">
        <v>4</v>
      </c>
      <c r="H1104" s="1713">
        <v>4</v>
      </c>
      <c r="I1104" s="1728">
        <v>1</v>
      </c>
      <c r="J1104" s="1728">
        <v>1</v>
      </c>
      <c r="L1104" s="1715">
        <v>4200</v>
      </c>
      <c r="N1104" s="1715">
        <f t="shared" si="228"/>
        <v>2936.91</v>
      </c>
      <c r="O1104" s="1715">
        <v>2204.73</v>
      </c>
      <c r="P1104" s="1788">
        <f t="shared" si="229"/>
        <v>0.750697161302185</v>
      </c>
      <c r="Q1104" s="1715">
        <v>732.18</v>
      </c>
      <c r="R1104" s="1788">
        <f t="shared" si="230"/>
        <v>0.24930283869781505</v>
      </c>
      <c r="S1104" s="1775">
        <f t="shared" si="231"/>
        <v>29.287199999999999</v>
      </c>
      <c r="U1104" s="1715">
        <f t="shared" si="232"/>
        <v>0</v>
      </c>
      <c r="V1104" s="1715">
        <f t="shared" si="233"/>
        <v>0</v>
      </c>
      <c r="W1104" s="1715">
        <f t="shared" si="234"/>
        <v>4200</v>
      </c>
      <c r="X1104" s="1718">
        <v>4200</v>
      </c>
      <c r="Y1104" s="1729">
        <v>617088</v>
      </c>
      <c r="Z1104" s="1720">
        <v>42772</v>
      </c>
      <c r="AA1104" s="1778" t="s">
        <v>213</v>
      </c>
      <c r="AB1104" s="1875"/>
      <c r="AC1104" s="1713"/>
      <c r="AE1104" s="1713"/>
      <c r="AF1104" s="1713"/>
      <c r="AG1104" s="1713"/>
      <c r="AH1104" s="1713"/>
      <c r="AI1104" s="1713"/>
      <c r="AJ1104" s="1713"/>
      <c r="AK1104" s="1713"/>
      <c r="AL1104" s="1713"/>
      <c r="AM1104" s="1713"/>
      <c r="AP1104" s="1713"/>
      <c r="AQ1104" s="1713"/>
      <c r="AR1104" s="1713"/>
      <c r="AS1104" s="1713"/>
      <c r="AT1104" s="1713"/>
      <c r="AU1104" s="1713"/>
      <c r="AV1104" s="1713"/>
      <c r="AW1104" s="1713"/>
      <c r="AZ1104" s="1713"/>
      <c r="BA1104" s="1713"/>
    </row>
    <row r="1105" spans="1:53" x14ac:dyDescent="0.2">
      <c r="A1105" s="1801" t="s">
        <v>2720</v>
      </c>
      <c r="C1105" s="1727" t="s">
        <v>2722</v>
      </c>
      <c r="D1105" s="1713" t="s">
        <v>489</v>
      </c>
      <c r="E1105" s="1713">
        <v>1</v>
      </c>
      <c r="F1105" s="1713">
        <v>9</v>
      </c>
      <c r="G1105" s="1713">
        <v>4</v>
      </c>
      <c r="H1105" s="1713">
        <v>4</v>
      </c>
      <c r="I1105" s="1728">
        <v>1</v>
      </c>
      <c r="J1105" s="1728">
        <v>1</v>
      </c>
      <c r="L1105" s="1715">
        <v>4200</v>
      </c>
      <c r="N1105" s="1715">
        <f>O1105+Q1105</f>
        <v>2936.91</v>
      </c>
      <c r="O1105" s="1715">
        <v>2204.73</v>
      </c>
      <c r="P1105" s="1788">
        <f>IF(N1105&lt;=0,"",O1105/N1105)</f>
        <v>0.750697161302185</v>
      </c>
      <c r="Q1105" s="1715">
        <v>732.18</v>
      </c>
      <c r="R1105" s="1788">
        <f>IF(N1105&lt;=0,"",Q1105/N1105)</f>
        <v>0.24930283869781505</v>
      </c>
      <c r="S1105" s="1775">
        <f>Q1105/$S$1</f>
        <v>29.287199999999999</v>
      </c>
      <c r="U1105" s="1715">
        <f>((1-I1105)*O1105)+((1-J1105)*Q1105)</f>
        <v>0</v>
      </c>
      <c r="V1105" s="1715">
        <f>L1105-W1105</f>
        <v>0</v>
      </c>
      <c r="W1105" s="1715">
        <f t="shared" si="234"/>
        <v>4200</v>
      </c>
      <c r="X1105" s="1718">
        <v>4200</v>
      </c>
      <c r="Y1105" s="1729">
        <v>617088</v>
      </c>
      <c r="Z1105" s="1720">
        <v>42772</v>
      </c>
      <c r="AA1105" s="1778" t="s">
        <v>213</v>
      </c>
      <c r="AB1105" s="1875"/>
      <c r="AC1105" s="1713"/>
      <c r="AE1105" s="1713"/>
      <c r="AF1105" s="1713"/>
      <c r="AG1105" s="1713"/>
      <c r="AH1105" s="1713"/>
      <c r="AI1105" s="1713"/>
      <c r="AJ1105" s="1713"/>
      <c r="AK1105" s="1713"/>
      <c r="AL1105" s="1713"/>
      <c r="AM1105" s="1713"/>
      <c r="AP1105" s="1713"/>
      <c r="AQ1105" s="1713"/>
      <c r="AR1105" s="1713"/>
      <c r="AS1105" s="1713"/>
      <c r="AT1105" s="1713"/>
      <c r="AU1105" s="1713"/>
      <c r="AV1105" s="1713"/>
      <c r="AW1105" s="1713"/>
      <c r="AZ1105" s="1713"/>
      <c r="BA1105" s="1713"/>
    </row>
    <row r="1106" spans="1:53" x14ac:dyDescent="0.2">
      <c r="A1106" s="1801">
        <v>2016787</v>
      </c>
      <c r="C1106" s="1727">
        <v>629217</v>
      </c>
      <c r="D1106" s="1713" t="s">
        <v>68</v>
      </c>
      <c r="E1106" s="1713">
        <v>1</v>
      </c>
      <c r="F1106" s="1713">
        <v>10</v>
      </c>
      <c r="G1106" s="1713">
        <v>4</v>
      </c>
      <c r="H1106" s="1713">
        <v>4</v>
      </c>
      <c r="I1106" s="1728">
        <v>1</v>
      </c>
      <c r="J1106" s="1728">
        <v>1</v>
      </c>
      <c r="L1106" s="1715">
        <v>4547.1499999999996</v>
      </c>
      <c r="N1106" s="1715">
        <f t="shared" si="228"/>
        <v>2696.18</v>
      </c>
      <c r="O1106" s="1715">
        <v>1972.76</v>
      </c>
      <c r="P1106" s="1788">
        <f t="shared" si="229"/>
        <v>0.73168705353500141</v>
      </c>
      <c r="Q1106" s="1715">
        <v>723.42</v>
      </c>
      <c r="R1106" s="1788">
        <f t="shared" si="230"/>
        <v>0.26831294646499865</v>
      </c>
      <c r="S1106" s="1775">
        <f t="shared" si="231"/>
        <v>28.936799999999998</v>
      </c>
      <c r="U1106" s="1715">
        <f t="shared" si="232"/>
        <v>0</v>
      </c>
      <c r="V1106" s="1715">
        <f t="shared" si="233"/>
        <v>0</v>
      </c>
      <c r="W1106" s="1715">
        <f t="shared" si="234"/>
        <v>4547.1499999999996</v>
      </c>
      <c r="X1106" s="1718">
        <v>4547.1499999999996</v>
      </c>
      <c r="Y1106" s="1729">
        <v>617187</v>
      </c>
      <c r="Z1106" s="1720">
        <v>42811</v>
      </c>
      <c r="AA1106" s="1778" t="s">
        <v>213</v>
      </c>
      <c r="AB1106" s="1875"/>
      <c r="AC1106" s="1713"/>
      <c r="AE1106" s="1713"/>
      <c r="AF1106" s="1713"/>
      <c r="AG1106" s="1713"/>
      <c r="AH1106" s="1713"/>
      <c r="AI1106" s="1713"/>
      <c r="AJ1106" s="1713"/>
      <c r="AK1106" s="1713"/>
      <c r="AL1106" s="1713"/>
      <c r="AM1106" s="1713"/>
      <c r="AP1106" s="1713"/>
      <c r="AQ1106" s="1713"/>
      <c r="AR1106" s="1713"/>
      <c r="AS1106" s="1713"/>
      <c r="AT1106" s="1713"/>
      <c r="AU1106" s="1713"/>
      <c r="AV1106" s="1713"/>
      <c r="AW1106" s="1713"/>
      <c r="AZ1106" s="1713"/>
      <c r="BA1106" s="1713"/>
    </row>
    <row r="1107" spans="1:53" x14ac:dyDescent="0.2">
      <c r="A1107" s="1801">
        <v>2016788</v>
      </c>
      <c r="C1107" s="1727">
        <v>590917</v>
      </c>
      <c r="D1107" s="1713" t="s">
        <v>68</v>
      </c>
      <c r="E1107" s="1713">
        <v>1</v>
      </c>
      <c r="F1107" s="1713">
        <v>8</v>
      </c>
      <c r="G1107" s="1713">
        <v>5</v>
      </c>
      <c r="H1107" s="1713">
        <v>3</v>
      </c>
      <c r="I1107" s="1728">
        <v>1</v>
      </c>
      <c r="J1107" s="1728">
        <v>1</v>
      </c>
      <c r="L1107" s="1715">
        <v>2553.7399999999998</v>
      </c>
      <c r="N1107" s="1715">
        <f t="shared" si="228"/>
        <v>1878.37</v>
      </c>
      <c r="O1107" s="1715">
        <v>1415.22</v>
      </c>
      <c r="P1107" s="1788">
        <f t="shared" si="229"/>
        <v>0.75342983544243158</v>
      </c>
      <c r="Q1107" s="1715">
        <v>463.15</v>
      </c>
      <c r="R1107" s="1788">
        <f t="shared" si="230"/>
        <v>0.24657016455756853</v>
      </c>
      <c r="S1107" s="1775">
        <f t="shared" si="231"/>
        <v>18.526</v>
      </c>
      <c r="U1107" s="1715">
        <f t="shared" si="232"/>
        <v>0</v>
      </c>
      <c r="V1107" s="1715">
        <f t="shared" si="233"/>
        <v>0</v>
      </c>
      <c r="W1107" s="1715">
        <f t="shared" si="234"/>
        <v>2553.7399999999998</v>
      </c>
      <c r="X1107" s="1718">
        <v>2553.7399999999998</v>
      </c>
      <c r="Y1107" s="1729">
        <v>617012</v>
      </c>
      <c r="Z1107" s="1720">
        <v>42748</v>
      </c>
      <c r="AA1107" s="1778" t="s">
        <v>213</v>
      </c>
      <c r="AB1107" s="1875"/>
      <c r="AC1107" s="1713"/>
      <c r="AE1107" s="1713"/>
      <c r="AF1107" s="1713"/>
      <c r="AG1107" s="1713"/>
      <c r="AH1107" s="1713"/>
      <c r="AI1107" s="1713"/>
      <c r="AJ1107" s="1713"/>
      <c r="AK1107" s="1713"/>
      <c r="AL1107" s="1713"/>
      <c r="AM1107" s="1713"/>
      <c r="AP1107" s="1713"/>
      <c r="AQ1107" s="1713"/>
      <c r="AR1107" s="1713"/>
      <c r="AS1107" s="1713"/>
      <c r="AT1107" s="1713"/>
      <c r="AU1107" s="1713"/>
      <c r="AV1107" s="1713"/>
      <c r="AW1107" s="1713"/>
      <c r="AZ1107" s="1713"/>
      <c r="BA1107" s="1713"/>
    </row>
    <row r="1108" spans="1:53" x14ac:dyDescent="0.2">
      <c r="A1108" s="1801">
        <v>2016789</v>
      </c>
      <c r="C1108" s="1727" t="s">
        <v>2724</v>
      </c>
      <c r="D1108" s="1713" t="s">
        <v>451</v>
      </c>
      <c r="E1108" s="1713">
        <v>1</v>
      </c>
      <c r="F1108" s="1713">
        <v>12</v>
      </c>
      <c r="G1108" s="1713">
        <v>6</v>
      </c>
      <c r="H1108" s="1713">
        <v>4</v>
      </c>
      <c r="I1108" s="1728">
        <v>1</v>
      </c>
      <c r="J1108" s="1728">
        <v>1</v>
      </c>
      <c r="L1108" s="1715">
        <v>6711.18</v>
      </c>
      <c r="N1108" s="1715">
        <f t="shared" ref="N1108:N1120" si="235">O1108+Q1108</f>
        <v>4937.63</v>
      </c>
      <c r="O1108" s="1715">
        <v>3930.03</v>
      </c>
      <c r="P1108" s="1788">
        <f t="shared" ref="P1108:P1120" si="236">IF(N1108&lt;=0,"",O1108/N1108)</f>
        <v>0.79593448678819601</v>
      </c>
      <c r="Q1108" s="1715">
        <v>1007.6</v>
      </c>
      <c r="R1108" s="1788">
        <f t="shared" ref="R1108:R1120" si="237">IF(N1108&lt;=0,"",Q1108/N1108)</f>
        <v>0.20406551321180405</v>
      </c>
      <c r="S1108" s="1775">
        <f t="shared" ref="S1108:S1120" si="238">Q1108/$S$1</f>
        <v>40.304000000000002</v>
      </c>
      <c r="U1108" s="1715">
        <f t="shared" ref="U1108:U1120" si="239">((1-I1108)*O1108)+((1-J1108)*Q1108)</f>
        <v>0</v>
      </c>
      <c r="V1108" s="1715">
        <f t="shared" ref="V1108:V1120" si="240">L1108-W1108</f>
        <v>0</v>
      </c>
      <c r="W1108" s="1715">
        <f t="shared" ref="W1108:W1120" si="241">X1108+AC1108+AH1108+AM1108+AO1108+AR1108</f>
        <v>6711.18</v>
      </c>
      <c r="X1108" s="1718">
        <v>6711.18</v>
      </c>
      <c r="Y1108" s="1729">
        <v>617086</v>
      </c>
      <c r="Z1108" s="1720">
        <v>42772</v>
      </c>
      <c r="AA1108" s="1778" t="s">
        <v>213</v>
      </c>
      <c r="AB1108" s="1875"/>
      <c r="AC1108" s="1713"/>
      <c r="AE1108" s="1713"/>
      <c r="AF1108" s="1713"/>
      <c r="AG1108" s="1713"/>
      <c r="AH1108" s="1713"/>
      <c r="AI1108" s="1713"/>
      <c r="AJ1108" s="1713"/>
      <c r="AK1108" s="1713"/>
      <c r="AL1108" s="1713"/>
      <c r="AM1108" s="1713"/>
      <c r="AP1108" s="1713"/>
      <c r="AQ1108" s="1713"/>
      <c r="AR1108" s="1713"/>
      <c r="AS1108" s="1713"/>
      <c r="AT1108" s="1713"/>
      <c r="AU1108" s="1713"/>
      <c r="AV1108" s="1713"/>
      <c r="AW1108" s="1713"/>
      <c r="AZ1108" s="1713"/>
      <c r="BA1108" s="1713"/>
    </row>
    <row r="1109" spans="1:53" x14ac:dyDescent="0.2">
      <c r="A1109" s="1801">
        <v>2016790</v>
      </c>
      <c r="C1109" s="1727" t="s">
        <v>2725</v>
      </c>
      <c r="D1109" s="1713" t="s">
        <v>451</v>
      </c>
      <c r="E1109" s="1713">
        <v>1</v>
      </c>
      <c r="F1109" s="1713">
        <v>7</v>
      </c>
      <c r="G1109" s="1713">
        <v>4</v>
      </c>
      <c r="H1109" s="1713">
        <v>3</v>
      </c>
      <c r="I1109" s="1728">
        <v>1</v>
      </c>
      <c r="J1109" s="1728">
        <v>1</v>
      </c>
      <c r="L1109" s="1715">
        <v>3278.12</v>
      </c>
      <c r="N1109" s="1715">
        <f t="shared" si="235"/>
        <v>2159.67</v>
      </c>
      <c r="O1109" s="1715">
        <v>1673.75</v>
      </c>
      <c r="P1109" s="1788">
        <f t="shared" si="236"/>
        <v>0.77500266244379923</v>
      </c>
      <c r="Q1109" s="1715">
        <v>485.92</v>
      </c>
      <c r="R1109" s="1788">
        <f t="shared" si="237"/>
        <v>0.22499733755620072</v>
      </c>
      <c r="S1109" s="1775">
        <f t="shared" si="238"/>
        <v>19.436800000000002</v>
      </c>
      <c r="U1109" s="1715">
        <f t="shared" si="239"/>
        <v>0</v>
      </c>
      <c r="V1109" s="1715">
        <f t="shared" si="240"/>
        <v>0</v>
      </c>
      <c r="W1109" s="1715">
        <f t="shared" si="241"/>
        <v>3278.12</v>
      </c>
      <c r="X1109" s="1718">
        <v>3278.12</v>
      </c>
      <c r="Y1109" s="1729">
        <v>617087</v>
      </c>
      <c r="Z1109" s="1720">
        <v>42772</v>
      </c>
      <c r="AA1109" s="1778" t="s">
        <v>213</v>
      </c>
      <c r="AB1109" s="1875"/>
      <c r="AC1109" s="1713"/>
      <c r="AE1109" s="1713"/>
      <c r="AF1109" s="1713"/>
      <c r="AG1109" s="1713"/>
      <c r="AH1109" s="1713"/>
      <c r="AI1109" s="1713"/>
      <c r="AJ1109" s="1713"/>
      <c r="AK1109" s="1713"/>
      <c r="AL1109" s="1713"/>
      <c r="AM1109" s="1713"/>
      <c r="AP1109" s="1713"/>
      <c r="AQ1109" s="1713"/>
      <c r="AR1109" s="1713"/>
      <c r="AS1109" s="1713"/>
      <c r="AT1109" s="1713"/>
      <c r="AU1109" s="1713"/>
      <c r="AV1109" s="1713"/>
      <c r="AW1109" s="1713"/>
      <c r="AZ1109" s="1713"/>
      <c r="BA1109" s="1713"/>
    </row>
    <row r="1110" spans="1:53" x14ac:dyDescent="0.2">
      <c r="A1110" s="1801">
        <v>2016791</v>
      </c>
      <c r="C1110" s="1727">
        <v>623017</v>
      </c>
      <c r="D1110" s="1713" t="s">
        <v>68</v>
      </c>
      <c r="E1110" s="1713">
        <v>1</v>
      </c>
      <c r="F1110" s="1713">
        <v>11</v>
      </c>
      <c r="G1110" s="1713">
        <v>7</v>
      </c>
      <c r="H1110" s="1713">
        <v>2</v>
      </c>
      <c r="I1110" s="1728">
        <v>1</v>
      </c>
      <c r="J1110" s="1728">
        <v>1</v>
      </c>
      <c r="L1110" s="1715">
        <v>3227.46</v>
      </c>
      <c r="N1110" s="1715">
        <f>O1110+Q1110</f>
        <v>1992.44</v>
      </c>
      <c r="O1110" s="1715">
        <v>1477.96</v>
      </c>
      <c r="P1110" s="1788">
        <f>IF(N1110&lt;=0,"",O1110/N1110)</f>
        <v>0.74178394330569553</v>
      </c>
      <c r="Q1110" s="1715">
        <v>514.48</v>
      </c>
      <c r="R1110" s="1788">
        <f>IF(N1110&lt;=0,"",Q1110/N1110)</f>
        <v>0.25821605669430447</v>
      </c>
      <c r="S1110" s="1775">
        <f>Q1110/$S$1</f>
        <v>20.5792</v>
      </c>
      <c r="U1110" s="1715">
        <f>((1-I1110)*O1110)+((1-J1110)*Q1110)</f>
        <v>0</v>
      </c>
      <c r="V1110" s="1715">
        <f>L1110-W1110</f>
        <v>0</v>
      </c>
      <c r="W1110" s="1715">
        <f t="shared" si="241"/>
        <v>3227.46</v>
      </c>
      <c r="X1110" s="1718">
        <v>3227.46</v>
      </c>
      <c r="Y1110" s="1729">
        <v>617013</v>
      </c>
      <c r="Z1110" s="1720">
        <v>42748</v>
      </c>
      <c r="AA1110" s="1778" t="s">
        <v>213</v>
      </c>
      <c r="AB1110" s="1875"/>
      <c r="AC1110" s="1713"/>
      <c r="AE1110" s="1713"/>
      <c r="AF1110" s="1713"/>
      <c r="AG1110" s="1713"/>
      <c r="AH1110" s="1713"/>
      <c r="AI1110" s="1713"/>
      <c r="AJ1110" s="1713"/>
      <c r="AK1110" s="1713"/>
      <c r="AL1110" s="1713"/>
      <c r="AM1110" s="1713"/>
      <c r="AP1110" s="1713"/>
      <c r="AQ1110" s="1713"/>
      <c r="AR1110" s="1713"/>
      <c r="AS1110" s="1713"/>
      <c r="AT1110" s="1713"/>
      <c r="AU1110" s="1713"/>
      <c r="AV1110" s="1713"/>
      <c r="AW1110" s="1713"/>
      <c r="AZ1110" s="1713"/>
      <c r="BA1110" s="1713"/>
    </row>
    <row r="1111" spans="1:53" x14ac:dyDescent="0.2">
      <c r="A1111" s="1801">
        <v>2016792</v>
      </c>
      <c r="C1111" s="1727">
        <v>623117</v>
      </c>
      <c r="D1111" s="1713" t="s">
        <v>68</v>
      </c>
      <c r="E1111" s="1713">
        <v>1</v>
      </c>
      <c r="F1111" s="1713">
        <v>11</v>
      </c>
      <c r="G1111" s="1713">
        <v>7</v>
      </c>
      <c r="H1111" s="1713">
        <v>2</v>
      </c>
      <c r="I1111" s="1728">
        <v>1</v>
      </c>
      <c r="J1111" s="1728">
        <v>1</v>
      </c>
      <c r="L1111" s="1715">
        <v>3227.46</v>
      </c>
      <c r="N1111" s="1715">
        <f>O1111+Q1111</f>
        <v>1992.44</v>
      </c>
      <c r="O1111" s="1715">
        <v>1477.96</v>
      </c>
      <c r="P1111" s="1788">
        <f>IF(N1111&lt;=0,"",O1111/N1111)</f>
        <v>0.74178394330569553</v>
      </c>
      <c r="Q1111" s="1715">
        <v>514.48</v>
      </c>
      <c r="R1111" s="1788">
        <f>IF(N1111&lt;=0,"",Q1111/N1111)</f>
        <v>0.25821605669430447</v>
      </c>
      <c r="S1111" s="1775">
        <f t="shared" si="238"/>
        <v>20.5792</v>
      </c>
      <c r="U1111" s="1715">
        <f t="shared" si="239"/>
        <v>0</v>
      </c>
      <c r="V1111" s="1715">
        <f t="shared" si="240"/>
        <v>0</v>
      </c>
      <c r="W1111" s="1715">
        <f t="shared" si="241"/>
        <v>3227.46</v>
      </c>
      <c r="X1111" s="1718">
        <v>3227.46</v>
      </c>
      <c r="Y1111" s="1729">
        <v>617014</v>
      </c>
      <c r="Z1111" s="1720">
        <v>42748</v>
      </c>
      <c r="AA1111" s="1778" t="s">
        <v>213</v>
      </c>
      <c r="AB1111" s="1875"/>
      <c r="AC1111" s="1713"/>
      <c r="AE1111" s="1713"/>
      <c r="AF1111" s="1713"/>
      <c r="AG1111" s="1713"/>
      <c r="AH1111" s="1713"/>
      <c r="AI1111" s="1713"/>
      <c r="AJ1111" s="1713"/>
      <c r="AK1111" s="1713"/>
      <c r="AL1111" s="1713"/>
      <c r="AM1111" s="1713"/>
      <c r="AP1111" s="1713"/>
      <c r="AQ1111" s="1713"/>
      <c r="AR1111" s="1713"/>
      <c r="AS1111" s="1713"/>
      <c r="AT1111" s="1713"/>
      <c r="AU1111" s="1713"/>
      <c r="AV1111" s="1713"/>
      <c r="AW1111" s="1713"/>
      <c r="AZ1111" s="1713"/>
      <c r="BA1111" s="1713"/>
    </row>
    <row r="1112" spans="1:53" x14ac:dyDescent="0.2">
      <c r="A1112" s="1801">
        <v>2016793</v>
      </c>
      <c r="C1112" s="1727">
        <v>631317</v>
      </c>
      <c r="D1112" s="1713" t="s">
        <v>68</v>
      </c>
      <c r="E1112" s="1713">
        <v>1</v>
      </c>
      <c r="F1112" s="1713">
        <v>10</v>
      </c>
      <c r="G1112" s="1713">
        <v>5</v>
      </c>
      <c r="H1112" s="1713">
        <v>3</v>
      </c>
      <c r="I1112" s="1728">
        <v>1</v>
      </c>
      <c r="J1112" s="1728">
        <v>1</v>
      </c>
      <c r="L1112" s="1715">
        <v>3281.06</v>
      </c>
      <c r="N1112" s="1715">
        <f>O1112+Q1112</f>
        <v>2032.8000000000002</v>
      </c>
      <c r="O1112" s="1715">
        <v>1499.17</v>
      </c>
      <c r="P1112" s="1788">
        <f>IF(N1112&lt;=0,"",O1112/N1112)</f>
        <v>0.73749016135379764</v>
      </c>
      <c r="Q1112" s="1715">
        <v>533.63</v>
      </c>
      <c r="R1112" s="1788">
        <f>IF(N1112&lt;=0,"",Q1112/N1112)</f>
        <v>0.26250983864620225</v>
      </c>
      <c r="S1112" s="1775">
        <f>Q1112/$S$1</f>
        <v>21.345199999999998</v>
      </c>
      <c r="U1112" s="1715">
        <f>((1-I1112)*O1112)+((1-J1112)*Q1112)</f>
        <v>0</v>
      </c>
      <c r="V1112" s="1715">
        <f>L1112-W1112</f>
        <v>0</v>
      </c>
      <c r="W1112" s="1715">
        <f t="shared" si="241"/>
        <v>3281.06</v>
      </c>
      <c r="X1112" s="1718">
        <v>3281.06</v>
      </c>
      <c r="Y1112" s="1729">
        <v>617015</v>
      </c>
      <c r="Z1112" s="1720">
        <v>42748</v>
      </c>
      <c r="AA1112" s="1778" t="s">
        <v>213</v>
      </c>
      <c r="AB1112" s="1875"/>
      <c r="AC1112" s="1713"/>
      <c r="AE1112" s="1713"/>
      <c r="AF1112" s="1713"/>
      <c r="AG1112" s="1713"/>
      <c r="AH1112" s="1713"/>
      <c r="AI1112" s="1713"/>
      <c r="AJ1112" s="1713"/>
      <c r="AK1112" s="1713"/>
      <c r="AL1112" s="1713"/>
      <c r="AM1112" s="1713"/>
      <c r="AP1112" s="1713"/>
      <c r="AQ1112" s="1713"/>
      <c r="AR1112" s="1713"/>
      <c r="AS1112" s="1713"/>
      <c r="AT1112" s="1713"/>
      <c r="AU1112" s="1713"/>
      <c r="AV1112" s="1713"/>
      <c r="AW1112" s="1713"/>
      <c r="AZ1112" s="1713"/>
      <c r="BA1112" s="1713"/>
    </row>
    <row r="1113" spans="1:53" x14ac:dyDescent="0.2">
      <c r="A1113" s="1801">
        <v>2016794</v>
      </c>
      <c r="C1113" s="1727">
        <v>647617</v>
      </c>
      <c r="D1113" s="1713" t="s">
        <v>68</v>
      </c>
      <c r="E1113" s="1713">
        <v>1</v>
      </c>
      <c r="F1113" s="1713">
        <v>10</v>
      </c>
      <c r="G1113" s="1713">
        <v>6</v>
      </c>
      <c r="H1113" s="1713">
        <v>5</v>
      </c>
      <c r="I1113" s="1728">
        <v>1</v>
      </c>
      <c r="J1113" s="1728">
        <v>1</v>
      </c>
      <c r="L1113" s="1715">
        <v>3584.78</v>
      </c>
      <c r="N1113" s="1715">
        <f t="shared" si="235"/>
        <v>2631.71</v>
      </c>
      <c r="O1113" s="1715">
        <v>2000.05</v>
      </c>
      <c r="P1113" s="1788">
        <f t="shared" si="236"/>
        <v>0.75998115293858359</v>
      </c>
      <c r="Q1113" s="1715">
        <v>631.66</v>
      </c>
      <c r="R1113" s="1788">
        <f t="shared" si="237"/>
        <v>0.24001884706141632</v>
      </c>
      <c r="S1113" s="1775">
        <f t="shared" si="238"/>
        <v>25.266399999999997</v>
      </c>
      <c r="U1113" s="1715">
        <f t="shared" si="239"/>
        <v>0</v>
      </c>
      <c r="V1113" s="1715">
        <f t="shared" si="240"/>
        <v>0</v>
      </c>
      <c r="W1113" s="1715">
        <f t="shared" si="241"/>
        <v>3584.78</v>
      </c>
      <c r="X1113" s="1718">
        <v>3584.78</v>
      </c>
      <c r="Y1113" s="1729">
        <v>617016</v>
      </c>
      <c r="Z1113" s="1720">
        <v>42748</v>
      </c>
      <c r="AA1113" s="1778" t="s">
        <v>213</v>
      </c>
      <c r="AB1113" s="1875"/>
      <c r="AC1113" s="1713"/>
      <c r="AE1113" s="1713"/>
      <c r="AF1113" s="1713"/>
      <c r="AG1113" s="1713"/>
      <c r="AH1113" s="1713"/>
      <c r="AI1113" s="1713"/>
      <c r="AJ1113" s="1713"/>
      <c r="AK1113" s="1713"/>
      <c r="AL1113" s="1713"/>
      <c r="AM1113" s="1713"/>
      <c r="AP1113" s="1713"/>
      <c r="AQ1113" s="1713"/>
      <c r="AR1113" s="1713"/>
      <c r="AS1113" s="1713"/>
      <c r="AT1113" s="1713"/>
      <c r="AU1113" s="1713"/>
      <c r="AV1113" s="1713"/>
      <c r="AW1113" s="1713"/>
      <c r="AZ1113" s="1713"/>
      <c r="BA1113" s="1713"/>
    </row>
    <row r="1114" spans="1:53" x14ac:dyDescent="0.2">
      <c r="A1114" s="1801">
        <v>2016795</v>
      </c>
      <c r="C1114" s="1727" t="s">
        <v>2727</v>
      </c>
      <c r="D1114" s="1713" t="s">
        <v>489</v>
      </c>
      <c r="E1114" s="1713">
        <v>1</v>
      </c>
      <c r="F1114" s="1713">
        <v>9</v>
      </c>
      <c r="G1114" s="1713">
        <v>6</v>
      </c>
      <c r="H1114" s="1713">
        <v>3</v>
      </c>
      <c r="I1114" s="1728">
        <v>1</v>
      </c>
      <c r="J1114" s="1728">
        <v>1</v>
      </c>
      <c r="L1114" s="1715">
        <v>2939.27</v>
      </c>
      <c r="N1114" s="1715">
        <f t="shared" si="235"/>
        <v>2176.35</v>
      </c>
      <c r="O1114" s="1715">
        <v>1611.58</v>
      </c>
      <c r="P1114" s="1788">
        <f t="shared" si="236"/>
        <v>0.74049670319571759</v>
      </c>
      <c r="Q1114" s="1715">
        <v>564.77</v>
      </c>
      <c r="R1114" s="1788">
        <f t="shared" si="237"/>
        <v>0.25950329680428241</v>
      </c>
      <c r="S1114" s="1775">
        <f t="shared" si="238"/>
        <v>22.590799999999998</v>
      </c>
      <c r="U1114" s="1715">
        <f t="shared" si="239"/>
        <v>0</v>
      </c>
      <c r="V1114" s="1715">
        <f t="shared" si="240"/>
        <v>0</v>
      </c>
      <c r="W1114" s="1715">
        <f t="shared" si="241"/>
        <v>2939.27</v>
      </c>
      <c r="X1114" s="1718">
        <v>2939.27</v>
      </c>
      <c r="Y1114" s="1729">
        <v>617089</v>
      </c>
      <c r="Z1114" s="1720">
        <v>42772</v>
      </c>
      <c r="AA1114" s="1778" t="s">
        <v>213</v>
      </c>
      <c r="AB1114" s="1875"/>
      <c r="AC1114" s="1713"/>
      <c r="AE1114" s="1713"/>
      <c r="AF1114" s="1713"/>
      <c r="AG1114" s="1713"/>
      <c r="AH1114" s="1713"/>
      <c r="AI1114" s="1713"/>
      <c r="AJ1114" s="1713"/>
      <c r="AK1114" s="1713"/>
      <c r="AL1114" s="1713"/>
      <c r="AM1114" s="1713"/>
      <c r="AP1114" s="1713"/>
      <c r="AQ1114" s="1713"/>
      <c r="AR1114" s="1713"/>
      <c r="AS1114" s="1713"/>
      <c r="AT1114" s="1713"/>
      <c r="AU1114" s="1713"/>
      <c r="AV1114" s="1713"/>
      <c r="AW1114" s="1713"/>
      <c r="AZ1114" s="1713"/>
      <c r="BA1114" s="1713"/>
    </row>
    <row r="1115" spans="1:53" x14ac:dyDescent="0.2">
      <c r="A1115" s="1801">
        <v>2016796</v>
      </c>
      <c r="C1115" s="1727" t="s">
        <v>2728</v>
      </c>
      <c r="D1115" s="1713" t="s">
        <v>489</v>
      </c>
      <c r="E1115" s="1713">
        <v>1</v>
      </c>
      <c r="F1115" s="1713">
        <v>2</v>
      </c>
      <c r="G1115" s="1713">
        <v>1</v>
      </c>
      <c r="H1115" s="1713">
        <v>1</v>
      </c>
      <c r="I1115" s="1728">
        <v>1</v>
      </c>
      <c r="J1115" s="1728">
        <v>1</v>
      </c>
      <c r="L1115" s="1715">
        <v>672.5</v>
      </c>
      <c r="N1115" s="1715">
        <f t="shared" si="235"/>
        <v>495.09999999999997</v>
      </c>
      <c r="O1115" s="1715">
        <v>344.53</v>
      </c>
      <c r="P1115" s="1788">
        <f t="shared" si="236"/>
        <v>0.69587962027873151</v>
      </c>
      <c r="Q1115" s="1715">
        <v>150.57</v>
      </c>
      <c r="R1115" s="1788">
        <f t="shared" si="237"/>
        <v>0.30412037972126843</v>
      </c>
      <c r="S1115" s="1775">
        <f t="shared" si="238"/>
        <v>6.0228000000000002</v>
      </c>
      <c r="U1115" s="1715">
        <f t="shared" si="239"/>
        <v>0</v>
      </c>
      <c r="V1115" s="1715">
        <f t="shared" si="240"/>
        <v>0</v>
      </c>
      <c r="W1115" s="1715">
        <f t="shared" si="241"/>
        <v>672.5</v>
      </c>
      <c r="X1115" s="1718">
        <v>672.5</v>
      </c>
      <c r="Y1115" s="1729">
        <v>617090</v>
      </c>
      <c r="Z1115" s="1720">
        <v>42772</v>
      </c>
      <c r="AA1115" s="1778" t="s">
        <v>213</v>
      </c>
      <c r="AB1115" s="1875"/>
      <c r="AC1115" s="1713"/>
      <c r="AE1115" s="1713"/>
      <c r="AF1115" s="1713"/>
      <c r="AG1115" s="1713"/>
      <c r="AH1115" s="1713"/>
      <c r="AI1115" s="1713"/>
      <c r="AJ1115" s="1713"/>
      <c r="AK1115" s="1713"/>
      <c r="AL1115" s="1713"/>
      <c r="AM1115" s="1713"/>
      <c r="AP1115" s="1713"/>
      <c r="AQ1115" s="1713"/>
      <c r="AR1115" s="1713"/>
      <c r="AS1115" s="1713"/>
      <c r="AT1115" s="1713"/>
      <c r="AU1115" s="1713"/>
      <c r="AV1115" s="1713"/>
      <c r="AW1115" s="1713"/>
      <c r="AZ1115" s="1713"/>
      <c r="BA1115" s="1713"/>
    </row>
    <row r="1116" spans="1:53" x14ac:dyDescent="0.2">
      <c r="A1116" s="1801">
        <v>2016797</v>
      </c>
      <c r="C1116" s="1727" t="s">
        <v>2734</v>
      </c>
      <c r="D1116" s="1713" t="s">
        <v>489</v>
      </c>
      <c r="E1116" s="1713">
        <v>0</v>
      </c>
      <c r="F1116" s="1713">
        <v>0</v>
      </c>
      <c r="G1116" s="1713">
        <v>0</v>
      </c>
      <c r="H1116" s="1713">
        <v>0</v>
      </c>
      <c r="I1116" s="1728">
        <v>1</v>
      </c>
      <c r="J1116" s="1728">
        <v>1</v>
      </c>
      <c r="L1116" s="1715">
        <v>189</v>
      </c>
      <c r="N1116" s="1715">
        <f t="shared" si="235"/>
        <v>87</v>
      </c>
      <c r="O1116" s="1715">
        <v>87</v>
      </c>
      <c r="P1116" s="1788">
        <f t="shared" si="236"/>
        <v>1</v>
      </c>
      <c r="Q1116" s="1715">
        <v>0</v>
      </c>
      <c r="R1116" s="1788">
        <f t="shared" si="237"/>
        <v>0</v>
      </c>
      <c r="S1116" s="1775">
        <f t="shared" si="238"/>
        <v>0</v>
      </c>
      <c r="U1116" s="1715">
        <f t="shared" si="239"/>
        <v>0</v>
      </c>
      <c r="V1116" s="1715">
        <f t="shared" si="240"/>
        <v>0</v>
      </c>
      <c r="W1116" s="1715">
        <f t="shared" si="241"/>
        <v>189</v>
      </c>
      <c r="X1116" s="1718">
        <v>189</v>
      </c>
      <c r="Y1116" s="1729">
        <v>617091</v>
      </c>
      <c r="Z1116" s="1720">
        <v>42772</v>
      </c>
      <c r="AA1116" s="1778" t="s">
        <v>213</v>
      </c>
      <c r="AB1116" s="1875"/>
      <c r="AC1116" s="1713"/>
      <c r="AE1116" s="1713"/>
      <c r="AF1116" s="1713"/>
      <c r="AG1116" s="1713"/>
      <c r="AH1116" s="1713"/>
      <c r="AI1116" s="1713"/>
      <c r="AJ1116" s="1713"/>
      <c r="AK1116" s="1713"/>
      <c r="AL1116" s="1713"/>
      <c r="AM1116" s="1713"/>
      <c r="AP1116" s="1713"/>
      <c r="AQ1116" s="1713"/>
      <c r="AR1116" s="1713"/>
      <c r="AS1116" s="1713"/>
      <c r="AT1116" s="1713"/>
      <c r="AU1116" s="1713"/>
      <c r="AV1116" s="1713"/>
      <c r="AW1116" s="1713"/>
      <c r="AZ1116" s="1713"/>
      <c r="BA1116" s="1713"/>
    </row>
    <row r="1117" spans="1:53" x14ac:dyDescent="0.2">
      <c r="A1117" s="1801">
        <v>2016798</v>
      </c>
      <c r="B1117" s="1727">
        <v>596017</v>
      </c>
      <c r="C1117" s="1755" t="s">
        <v>3315</v>
      </c>
      <c r="D1117" s="1713" t="s">
        <v>68</v>
      </c>
      <c r="E1117" s="1713">
        <v>0</v>
      </c>
      <c r="F1117" s="1713">
        <v>0</v>
      </c>
      <c r="G1117" s="1713">
        <v>0</v>
      </c>
      <c r="H1117" s="1713">
        <v>0</v>
      </c>
      <c r="I1117" s="1728">
        <v>1</v>
      </c>
      <c r="J1117" s="1728">
        <v>1</v>
      </c>
      <c r="L1117" s="1715">
        <v>150.82</v>
      </c>
      <c r="N1117" s="1715">
        <f t="shared" si="235"/>
        <v>67.91</v>
      </c>
      <c r="O1117" s="1715">
        <v>67.91</v>
      </c>
      <c r="P1117" s="1788">
        <f t="shared" si="236"/>
        <v>1</v>
      </c>
      <c r="Q1117" s="1715">
        <v>0</v>
      </c>
      <c r="R1117" s="1788">
        <f t="shared" si="237"/>
        <v>0</v>
      </c>
      <c r="S1117" s="1775">
        <f t="shared" si="238"/>
        <v>0</v>
      </c>
      <c r="U1117" s="1715">
        <f t="shared" si="239"/>
        <v>0</v>
      </c>
      <c r="V1117" s="1715">
        <f t="shared" si="240"/>
        <v>0</v>
      </c>
      <c r="W1117" s="1715">
        <f t="shared" si="241"/>
        <v>150.82</v>
      </c>
      <c r="X1117" s="1718">
        <v>150.82</v>
      </c>
      <c r="Y1117" s="1729">
        <v>617128</v>
      </c>
      <c r="Z1117" s="1720">
        <v>42793</v>
      </c>
      <c r="AA1117" s="1778" t="s">
        <v>213</v>
      </c>
      <c r="AB1117" s="1875"/>
      <c r="AC1117" s="1713"/>
      <c r="AE1117" s="1713"/>
      <c r="AF1117" s="1713"/>
      <c r="AG1117" s="1713"/>
      <c r="AH1117" s="1713"/>
      <c r="AI1117" s="1713"/>
      <c r="AJ1117" s="1713"/>
      <c r="AK1117" s="1713"/>
      <c r="AL1117" s="1713"/>
      <c r="AM1117" s="1713"/>
      <c r="AP1117" s="1713"/>
      <c r="AQ1117" s="1713"/>
      <c r="AR1117" s="1713"/>
      <c r="AS1117" s="1713"/>
      <c r="AT1117" s="1713"/>
      <c r="AU1117" s="1713"/>
      <c r="AV1117" s="1713"/>
      <c r="AW1117" s="1713"/>
      <c r="AZ1117" s="1713"/>
      <c r="BA1117" s="1713"/>
    </row>
    <row r="1118" spans="1:53" x14ac:dyDescent="0.2">
      <c r="A1118" s="1801">
        <v>2016799</v>
      </c>
      <c r="C1118" s="1727">
        <v>621617</v>
      </c>
      <c r="D1118" s="1713" t="s">
        <v>68</v>
      </c>
      <c r="E1118" s="1713">
        <v>1</v>
      </c>
      <c r="F1118" s="1713">
        <v>7</v>
      </c>
      <c r="G1118" s="1713">
        <v>3</v>
      </c>
      <c r="H1118" s="1713">
        <v>4</v>
      </c>
      <c r="I1118" s="1728">
        <v>1</v>
      </c>
      <c r="J1118" s="1728">
        <v>1</v>
      </c>
      <c r="L1118" s="1715">
        <v>2446.31</v>
      </c>
      <c r="N1118" s="1715">
        <f t="shared" si="235"/>
        <v>1756.0500000000002</v>
      </c>
      <c r="O1118" s="1715">
        <v>1311.14</v>
      </c>
      <c r="P1118" s="1788">
        <f t="shared" si="236"/>
        <v>0.74664161043250477</v>
      </c>
      <c r="Q1118" s="1715">
        <v>444.91</v>
      </c>
      <c r="R1118" s="1788">
        <f t="shared" si="237"/>
        <v>0.25335838956749523</v>
      </c>
      <c r="S1118" s="1775">
        <f t="shared" si="238"/>
        <v>17.796400000000002</v>
      </c>
      <c r="U1118" s="1715">
        <f t="shared" si="239"/>
        <v>0</v>
      </c>
      <c r="V1118" s="1715">
        <f t="shared" si="240"/>
        <v>0</v>
      </c>
      <c r="W1118" s="1715">
        <f t="shared" si="241"/>
        <v>2446.31</v>
      </c>
      <c r="X1118" s="1718">
        <v>2446.31</v>
      </c>
      <c r="Y1118" s="1729">
        <v>617017</v>
      </c>
      <c r="Z1118" s="1720">
        <v>42748</v>
      </c>
      <c r="AA1118" s="1778" t="s">
        <v>213</v>
      </c>
      <c r="AB1118" s="2401"/>
      <c r="AH1118" s="2296"/>
      <c r="AK1118" s="2295"/>
      <c r="AL1118" s="2295"/>
    </row>
    <row r="1119" spans="1:53" x14ac:dyDescent="0.2">
      <c r="A1119" s="1801">
        <v>2016800</v>
      </c>
      <c r="C1119" s="1727" t="s">
        <v>2749</v>
      </c>
      <c r="D1119" s="1713" t="s">
        <v>793</v>
      </c>
      <c r="E1119" s="1713">
        <v>1</v>
      </c>
      <c r="F1119" s="1713">
        <v>12</v>
      </c>
      <c r="G1119" s="1713">
        <v>0</v>
      </c>
      <c r="H1119" s="1713">
        <v>0</v>
      </c>
      <c r="I1119" s="1728">
        <v>1</v>
      </c>
      <c r="J1119" s="1728">
        <v>1</v>
      </c>
      <c r="L1119" s="1715">
        <v>5250</v>
      </c>
      <c r="N1119" s="1715">
        <f t="shared" si="235"/>
        <v>3338.87</v>
      </c>
      <c r="O1119" s="1715">
        <v>2603.6</v>
      </c>
      <c r="P1119" s="1788">
        <f t="shared" si="236"/>
        <v>0.77978477748459807</v>
      </c>
      <c r="Q1119" s="1715">
        <v>735.27</v>
      </c>
      <c r="R1119" s="1788">
        <f t="shared" si="237"/>
        <v>0.22021522251540193</v>
      </c>
      <c r="S1119" s="1775">
        <f t="shared" si="238"/>
        <v>29.410799999999998</v>
      </c>
      <c r="U1119" s="1715">
        <f t="shared" si="239"/>
        <v>0</v>
      </c>
      <c r="V1119" s="1715">
        <f t="shared" si="240"/>
        <v>0</v>
      </c>
      <c r="W1119" s="1715">
        <f t="shared" si="241"/>
        <v>5250</v>
      </c>
      <c r="X1119" s="1718">
        <v>5250</v>
      </c>
      <c r="Y1119" s="1729">
        <v>617114</v>
      </c>
      <c r="Z1119" s="1720">
        <v>42781</v>
      </c>
      <c r="AA1119" s="1778" t="s">
        <v>213</v>
      </c>
      <c r="AB1119" s="2401"/>
      <c r="AH1119" s="2296"/>
      <c r="AK1119" s="2295"/>
      <c r="AL1119" s="2295"/>
    </row>
    <row r="1120" spans="1:53" x14ac:dyDescent="0.2">
      <c r="A1120" s="1801">
        <v>2016801</v>
      </c>
      <c r="C1120" s="1727" t="s">
        <v>2750</v>
      </c>
      <c r="D1120" s="1713" t="s">
        <v>68</v>
      </c>
      <c r="E1120" s="1713">
        <v>0</v>
      </c>
      <c r="F1120" s="1713">
        <v>0</v>
      </c>
      <c r="G1120" s="1713">
        <v>0</v>
      </c>
      <c r="H1120" s="1713">
        <v>0</v>
      </c>
      <c r="I1120" s="1728">
        <v>1</v>
      </c>
      <c r="J1120" s="1728">
        <v>1</v>
      </c>
      <c r="L1120" s="1715">
        <v>56.8</v>
      </c>
      <c r="N1120" s="1715">
        <f t="shared" si="235"/>
        <v>28.4</v>
      </c>
      <c r="O1120" s="1715">
        <v>28.4</v>
      </c>
      <c r="P1120" s="1788">
        <f t="shared" si="236"/>
        <v>1</v>
      </c>
      <c r="Q1120" s="1715">
        <v>0</v>
      </c>
      <c r="R1120" s="1788">
        <f t="shared" si="237"/>
        <v>0</v>
      </c>
      <c r="S1120" s="1775">
        <f t="shared" si="238"/>
        <v>0</v>
      </c>
      <c r="U1120" s="1715">
        <f t="shared" si="239"/>
        <v>0</v>
      </c>
      <c r="V1120" s="1715">
        <f t="shared" si="240"/>
        <v>0</v>
      </c>
      <c r="W1120" s="1715">
        <f t="shared" si="241"/>
        <v>56.8</v>
      </c>
      <c r="X1120" s="1718">
        <v>56.8</v>
      </c>
      <c r="Y1120" s="1729">
        <v>617061</v>
      </c>
      <c r="Z1120" s="1720">
        <v>42772</v>
      </c>
      <c r="AA1120" s="1778" t="s">
        <v>213</v>
      </c>
      <c r="AB1120" s="2401"/>
      <c r="AH1120" s="2296"/>
      <c r="AK1120" s="2295"/>
      <c r="AL1120" s="2295"/>
    </row>
    <row r="1121" spans="1:53" x14ac:dyDescent="0.2">
      <c r="A1121" s="1801">
        <v>2016802</v>
      </c>
      <c r="B1121" s="1727">
        <v>614317</v>
      </c>
      <c r="C1121" s="1727" t="s">
        <v>2751</v>
      </c>
      <c r="D1121" s="1713" t="s">
        <v>68</v>
      </c>
      <c r="E1121" s="1869">
        <v>0</v>
      </c>
      <c r="F1121" s="1713">
        <v>0</v>
      </c>
      <c r="G1121" s="1713">
        <v>0</v>
      </c>
      <c r="H1121" s="1713">
        <v>0</v>
      </c>
      <c r="I1121" s="1728">
        <v>1</v>
      </c>
      <c r="J1121" s="1728">
        <v>1</v>
      </c>
      <c r="L1121" s="1715">
        <v>94.58</v>
      </c>
      <c r="N1121" s="1715">
        <f t="shared" ref="N1121:N1149" si="242">O1121+Q1121</f>
        <v>37.79</v>
      </c>
      <c r="O1121" s="1715">
        <v>37.79</v>
      </c>
      <c r="P1121" s="1788">
        <f>IF(N1121&lt;=0,"",O1121/N1121)</f>
        <v>1</v>
      </c>
      <c r="Q1121" s="1715">
        <v>0</v>
      </c>
      <c r="R1121" s="1788">
        <f>IF(N1121&lt;=0,"",Q1121/N1121)</f>
        <v>0</v>
      </c>
      <c r="S1121" s="1775">
        <f>Q1121/$S$1</f>
        <v>0</v>
      </c>
      <c r="U1121" s="1715">
        <f>((1-I1121)*O1121)+((1-J1121)*Q1121)</f>
        <v>0</v>
      </c>
      <c r="V1121" s="1715">
        <f>L1121-W1121</f>
        <v>0</v>
      </c>
      <c r="W1121" s="1715">
        <f>X1121+AC1121+AH1121+AM1121+AO1121+AR1121</f>
        <v>94.58</v>
      </c>
      <c r="X1121" s="1718">
        <v>94.58</v>
      </c>
      <c r="Y1121" s="1729">
        <v>617044</v>
      </c>
      <c r="Z1121" s="1720">
        <v>42755</v>
      </c>
      <c r="AA1121" s="1778" t="s">
        <v>213</v>
      </c>
      <c r="AB1121" s="2401"/>
      <c r="AH1121" s="2296"/>
      <c r="AK1121" s="2295"/>
      <c r="AL1121" s="2295"/>
    </row>
    <row r="1122" spans="1:53" x14ac:dyDescent="0.2">
      <c r="A1122" s="1801">
        <v>2016803</v>
      </c>
      <c r="C1122" s="1727" t="s">
        <v>2759</v>
      </c>
      <c r="D1122" s="1713" t="s">
        <v>68</v>
      </c>
      <c r="E1122" s="1713">
        <v>11</v>
      </c>
      <c r="F1122" s="1713">
        <f>E1122*8</f>
        <v>88</v>
      </c>
      <c r="G1122" s="1713">
        <f>E1122*6</f>
        <v>66</v>
      </c>
      <c r="H1122" s="1713">
        <f>E1122*4</f>
        <v>44</v>
      </c>
      <c r="I1122" s="1728">
        <v>1</v>
      </c>
      <c r="J1122" s="1728">
        <v>1</v>
      </c>
      <c r="L1122" s="1715">
        <v>27066.89</v>
      </c>
      <c r="N1122" s="1715">
        <f t="shared" si="242"/>
        <v>19316.439999999999</v>
      </c>
      <c r="O1122" s="1715">
        <v>14213.89</v>
      </c>
      <c r="P1122" s="1788">
        <f t="shared" ref="P1122:P1150" si="243">IF(N1122&lt;=0,"",O1122/N1122)</f>
        <v>0.73584418246840522</v>
      </c>
      <c r="Q1122" s="1715">
        <v>5102.55</v>
      </c>
      <c r="R1122" s="1788">
        <f t="shared" ref="R1122:R1150" si="244">IF(N1122&lt;=0,"",Q1122/N1122)</f>
        <v>0.26415581753159489</v>
      </c>
      <c r="S1122" s="1775">
        <f t="shared" ref="S1122:S1150" si="245">Q1122/$S$1</f>
        <v>204.102</v>
      </c>
      <c r="U1122" s="1715">
        <f t="shared" ref="U1122:U1150" si="246">((1-I1122)*O1122)+((1-J1122)*Q1122)</f>
        <v>0</v>
      </c>
      <c r="V1122" s="1715">
        <f t="shared" ref="V1122:V1150" si="247">L1122-W1122</f>
        <v>0</v>
      </c>
      <c r="W1122" s="1715">
        <f t="shared" ref="W1122:W1150" si="248">X1122+AC1122+AH1122+AM1122+AO1122+AR1122</f>
        <v>27066.89</v>
      </c>
      <c r="X1122" s="1718">
        <v>27066.89</v>
      </c>
      <c r="Y1122" s="1729">
        <v>617018</v>
      </c>
      <c r="Z1122" s="1720">
        <v>42748</v>
      </c>
      <c r="AA1122" s="1778" t="s">
        <v>213</v>
      </c>
      <c r="AB1122" s="2401"/>
      <c r="AH1122" s="2296"/>
      <c r="AK1122" s="2295"/>
      <c r="AL1122" s="2295"/>
    </row>
    <row r="1123" spans="1:53" x14ac:dyDescent="0.2">
      <c r="A1123" s="1801">
        <v>2016804</v>
      </c>
      <c r="C1123" s="1727" t="s">
        <v>2762</v>
      </c>
      <c r="D1123" s="1713" t="s">
        <v>451</v>
      </c>
      <c r="E1123" s="1713">
        <v>1</v>
      </c>
      <c r="F1123" s="1713">
        <v>11</v>
      </c>
      <c r="G1123" s="1713">
        <v>10</v>
      </c>
      <c r="H1123" s="1713">
        <v>3</v>
      </c>
      <c r="I1123" s="1728">
        <v>1</v>
      </c>
      <c r="J1123" s="1728">
        <v>1</v>
      </c>
      <c r="L1123" s="1715">
        <v>4601.05</v>
      </c>
      <c r="N1123" s="1715">
        <f t="shared" si="242"/>
        <v>3029.48</v>
      </c>
      <c r="O1123" s="1715">
        <v>2293.34</v>
      </c>
      <c r="P1123" s="1788">
        <f t="shared" si="243"/>
        <v>0.75700780331938156</v>
      </c>
      <c r="Q1123" s="1715">
        <v>736.14</v>
      </c>
      <c r="R1123" s="1788">
        <f t="shared" si="244"/>
        <v>0.24299219668061844</v>
      </c>
      <c r="S1123" s="1775">
        <f t="shared" si="245"/>
        <v>29.445599999999999</v>
      </c>
      <c r="U1123" s="1715">
        <f t="shared" si="246"/>
        <v>0</v>
      </c>
      <c r="V1123" s="1715">
        <f t="shared" si="247"/>
        <v>0</v>
      </c>
      <c r="W1123" s="1715">
        <f t="shared" si="248"/>
        <v>4601.05</v>
      </c>
      <c r="X1123" s="1718">
        <v>4601.05</v>
      </c>
      <c r="Y1123" s="1729">
        <v>617109</v>
      </c>
      <c r="Z1123" s="1720">
        <v>42781</v>
      </c>
      <c r="AA1123" s="1778" t="s">
        <v>213</v>
      </c>
      <c r="AB1123" s="2401"/>
      <c r="AH1123" s="2296"/>
      <c r="AK1123" s="2295"/>
      <c r="AL1123" s="2295"/>
    </row>
    <row r="1124" spans="1:53" x14ac:dyDescent="0.2">
      <c r="A1124" s="1801">
        <v>2016805</v>
      </c>
      <c r="C1124" s="1727" t="s">
        <v>2748</v>
      </c>
      <c r="D1124" s="1713" t="s">
        <v>489</v>
      </c>
      <c r="E1124" s="1713">
        <v>0</v>
      </c>
      <c r="F1124" s="1713">
        <v>0</v>
      </c>
      <c r="G1124" s="1713">
        <v>0</v>
      </c>
      <c r="H1124" s="1713">
        <v>0</v>
      </c>
      <c r="I1124" s="1728">
        <v>1</v>
      </c>
      <c r="J1124" s="1728">
        <v>1</v>
      </c>
      <c r="L1124" s="1715">
        <v>74.95</v>
      </c>
      <c r="N1124" s="1715">
        <f t="shared" si="242"/>
        <v>35.799999999999997</v>
      </c>
      <c r="O1124" s="1715">
        <v>35.799999999999997</v>
      </c>
      <c r="P1124" s="1788">
        <f t="shared" si="243"/>
        <v>1</v>
      </c>
      <c r="Q1124" s="1715">
        <v>0</v>
      </c>
      <c r="R1124" s="1788">
        <f t="shared" si="244"/>
        <v>0</v>
      </c>
      <c r="S1124" s="1775">
        <f t="shared" si="245"/>
        <v>0</v>
      </c>
      <c r="U1124" s="1715">
        <f t="shared" si="246"/>
        <v>0</v>
      </c>
      <c r="V1124" s="1715">
        <f t="shared" si="247"/>
        <v>0</v>
      </c>
      <c r="W1124" s="1715">
        <f t="shared" si="248"/>
        <v>74.95</v>
      </c>
      <c r="X1124" s="1718">
        <v>74.95</v>
      </c>
      <c r="Y1124" s="1729">
        <v>617092</v>
      </c>
      <c r="Z1124" s="1720">
        <v>42772</v>
      </c>
      <c r="AA1124" s="1778" t="s">
        <v>213</v>
      </c>
      <c r="AB1124" s="2401"/>
      <c r="AH1124" s="2296"/>
      <c r="AK1124" s="2295"/>
      <c r="AL1124" s="2295"/>
    </row>
    <row r="1125" spans="1:53" x14ac:dyDescent="0.2">
      <c r="A1125" s="1801">
        <v>2016806</v>
      </c>
      <c r="B1125" s="1727">
        <v>607116</v>
      </c>
      <c r="C1125" s="1727" t="s">
        <v>2732</v>
      </c>
      <c r="D1125" s="1713" t="s">
        <v>68</v>
      </c>
      <c r="E1125" s="1713">
        <v>0</v>
      </c>
      <c r="F1125" s="1713">
        <v>0</v>
      </c>
      <c r="G1125" s="1713">
        <v>0</v>
      </c>
      <c r="H1125" s="1713">
        <v>0</v>
      </c>
      <c r="I1125" s="1728">
        <v>1</v>
      </c>
      <c r="J1125" s="1728">
        <v>1</v>
      </c>
      <c r="L1125" s="1715">
        <v>76</v>
      </c>
      <c r="N1125" s="1715">
        <f t="shared" si="242"/>
        <v>37.61</v>
      </c>
      <c r="O1125" s="1715">
        <v>22.61</v>
      </c>
      <c r="P1125" s="1788">
        <f t="shared" si="243"/>
        <v>0.60116990162190909</v>
      </c>
      <c r="Q1125" s="1715">
        <v>15</v>
      </c>
      <c r="R1125" s="1788">
        <f t="shared" si="244"/>
        <v>0.39883009837809091</v>
      </c>
      <c r="S1125" s="1775">
        <f t="shared" si="245"/>
        <v>0.6</v>
      </c>
      <c r="U1125" s="1715">
        <f t="shared" si="246"/>
        <v>0</v>
      </c>
      <c r="V1125" s="1715">
        <f t="shared" si="247"/>
        <v>0</v>
      </c>
      <c r="W1125" s="1715">
        <f t="shared" si="248"/>
        <v>76</v>
      </c>
      <c r="X1125" s="1718">
        <v>76</v>
      </c>
      <c r="Y1125" s="1729">
        <v>617061</v>
      </c>
      <c r="Z1125" s="1720">
        <v>42772</v>
      </c>
      <c r="AA1125" s="1778" t="s">
        <v>213</v>
      </c>
      <c r="AB1125" s="2401"/>
      <c r="AH1125" s="2296"/>
      <c r="AK1125" s="2295"/>
      <c r="AL1125" s="2295"/>
    </row>
    <row r="1126" spans="1:53" x14ac:dyDescent="0.2">
      <c r="A1126" s="1801">
        <v>2016807</v>
      </c>
      <c r="C1126" s="1727" t="s">
        <v>2770</v>
      </c>
      <c r="D1126" s="1713" t="s">
        <v>614</v>
      </c>
      <c r="E1126" s="1713">
        <v>0</v>
      </c>
      <c r="F1126" s="1713">
        <v>0</v>
      </c>
      <c r="G1126" s="1713">
        <v>0</v>
      </c>
      <c r="H1126" s="1713">
        <v>0</v>
      </c>
      <c r="I1126" s="1728">
        <v>1</v>
      </c>
      <c r="J1126" s="1728">
        <v>1</v>
      </c>
      <c r="L1126" s="1715">
        <v>388.56</v>
      </c>
      <c r="N1126" s="1715">
        <f t="shared" si="242"/>
        <v>194.28</v>
      </c>
      <c r="O1126" s="1715">
        <v>140.28</v>
      </c>
      <c r="P1126" s="1788">
        <f t="shared" si="243"/>
        <v>0.72205064854848677</v>
      </c>
      <c r="Q1126" s="1715">
        <v>54</v>
      </c>
      <c r="R1126" s="1788">
        <f t="shared" si="244"/>
        <v>0.27794935145151328</v>
      </c>
      <c r="S1126" s="1775">
        <f t="shared" si="245"/>
        <v>2.16</v>
      </c>
      <c r="U1126" s="1715">
        <f t="shared" si="246"/>
        <v>0</v>
      </c>
      <c r="V1126" s="1715">
        <f t="shared" si="247"/>
        <v>0</v>
      </c>
      <c r="W1126" s="1715">
        <f t="shared" si="248"/>
        <v>388.56</v>
      </c>
      <c r="X1126" s="1718">
        <v>388.56</v>
      </c>
      <c r="Y1126" s="1729">
        <v>617058</v>
      </c>
      <c r="Z1126" s="1720">
        <v>42755</v>
      </c>
      <c r="AA1126" s="1778" t="s">
        <v>213</v>
      </c>
      <c r="AB1126" s="2401"/>
      <c r="AH1126" s="2296"/>
      <c r="AK1126" s="2295"/>
      <c r="AL1126" s="2295"/>
    </row>
    <row r="1127" spans="1:53" x14ac:dyDescent="0.2">
      <c r="A1127" s="1801">
        <v>2016808</v>
      </c>
      <c r="C1127" s="1727" t="s">
        <v>2771</v>
      </c>
      <c r="D1127" s="1713" t="s">
        <v>356</v>
      </c>
      <c r="E1127" s="1713">
        <v>0</v>
      </c>
      <c r="F1127" s="1713">
        <v>2</v>
      </c>
      <c r="G1127" s="1713">
        <v>2</v>
      </c>
      <c r="H1127" s="1713">
        <v>0</v>
      </c>
      <c r="I1127" s="1728">
        <v>1</v>
      </c>
      <c r="J1127" s="1728">
        <v>1</v>
      </c>
      <c r="L1127" s="1715">
        <v>468.94</v>
      </c>
      <c r="N1127" s="1715">
        <f t="shared" si="242"/>
        <v>310.58000000000004</v>
      </c>
      <c r="O1127" s="1715">
        <v>220.36</v>
      </c>
      <c r="P1127" s="1788">
        <f t="shared" si="243"/>
        <v>0.709511237040376</v>
      </c>
      <c r="Q1127" s="1715">
        <v>90.22</v>
      </c>
      <c r="R1127" s="1788">
        <f t="shared" si="244"/>
        <v>0.29048876295962389</v>
      </c>
      <c r="S1127" s="1775">
        <f t="shared" si="245"/>
        <v>3.6088</v>
      </c>
      <c r="U1127" s="1715">
        <f t="shared" si="246"/>
        <v>0</v>
      </c>
      <c r="V1127" s="1715">
        <f t="shared" si="247"/>
        <v>0</v>
      </c>
      <c r="W1127" s="1715">
        <f t="shared" si="248"/>
        <v>468.94</v>
      </c>
      <c r="X1127" s="1718">
        <v>468.94</v>
      </c>
      <c r="Y1127" s="1729">
        <v>617059</v>
      </c>
      <c r="Z1127" s="1720">
        <v>42755</v>
      </c>
      <c r="AA1127" s="1778" t="s">
        <v>213</v>
      </c>
      <c r="AB1127" s="2401"/>
      <c r="AH1127" s="2296"/>
      <c r="AK1127" s="2295"/>
      <c r="AL1127" s="2295"/>
    </row>
    <row r="1128" spans="1:53" s="1806" customFormat="1" x14ac:dyDescent="0.2">
      <c r="A1128" s="1895">
        <v>2017</v>
      </c>
      <c r="B1128" s="1805"/>
      <c r="C1128" s="1805"/>
      <c r="E1128" s="1806">
        <f>SUM(E1129:E1578)</f>
        <v>504</v>
      </c>
      <c r="F1128" s="1806">
        <f>SUM(F1129:F1578)</f>
        <v>3873</v>
      </c>
      <c r="G1128" s="1806">
        <f>SUM(G1129:G1578)</f>
        <v>2190</v>
      </c>
      <c r="H1128" s="1806">
        <f>SUM(H1129:H1578)</f>
        <v>1328</v>
      </c>
      <c r="I1128" s="1807"/>
      <c r="J1128" s="1807"/>
      <c r="K1128" s="1807"/>
      <c r="L1128" s="1808"/>
      <c r="M1128" s="1808"/>
      <c r="N1128" s="1808"/>
      <c r="O1128" s="1808"/>
      <c r="P1128" s="1809"/>
      <c r="Q1128" s="1808"/>
      <c r="R1128" s="1809"/>
      <c r="S1128" s="1810"/>
      <c r="T1128" s="1811"/>
      <c r="U1128" s="1808"/>
      <c r="V1128" s="1808"/>
      <c r="W1128" s="1808"/>
      <c r="X1128" s="1808"/>
      <c r="Y1128" s="1812"/>
      <c r="Z1128" s="2065"/>
      <c r="AA1128" s="1813"/>
      <c r="AB1128" s="1813"/>
      <c r="AC1128" s="1808"/>
      <c r="AE1128" s="1814"/>
      <c r="AF1128" s="1815"/>
      <c r="AG1128" s="1815"/>
      <c r="AH1128" s="1816"/>
      <c r="AI1128" s="1817"/>
      <c r="AJ1128" s="1817"/>
      <c r="AK1128" s="1818"/>
      <c r="AL1128" s="1818"/>
      <c r="AM1128" s="1808"/>
      <c r="AP1128" s="1815"/>
      <c r="AQ1128" s="1815"/>
      <c r="AR1128" s="1816"/>
      <c r="AS1128" s="1817"/>
      <c r="AT1128" s="1817"/>
      <c r="AU1128" s="1818"/>
      <c r="AV1128" s="1818"/>
      <c r="AW1128" s="1808"/>
      <c r="AZ1128" s="1815"/>
      <c r="BA1128" s="1815"/>
    </row>
    <row r="1129" spans="1:53" x14ac:dyDescent="0.2">
      <c r="A1129" s="1801">
        <v>2017001</v>
      </c>
      <c r="C1129" s="1727">
        <v>623617</v>
      </c>
      <c r="D1129" s="1713" t="s">
        <v>68</v>
      </c>
      <c r="E1129" s="1713">
        <v>1</v>
      </c>
      <c r="F1129" s="1713">
        <v>8</v>
      </c>
      <c r="G1129" s="1713">
        <v>7</v>
      </c>
      <c r="H1129" s="1713">
        <v>2</v>
      </c>
      <c r="I1129" s="1728">
        <v>1</v>
      </c>
      <c r="J1129" s="1728">
        <v>1</v>
      </c>
      <c r="L1129" s="1715">
        <v>2957.76</v>
      </c>
      <c r="N1129" s="1715">
        <f t="shared" si="242"/>
        <v>2017.96</v>
      </c>
      <c r="O1129" s="1715">
        <v>1570.61</v>
      </c>
      <c r="P1129" s="1788">
        <f t="shared" si="243"/>
        <v>0.77831572479137345</v>
      </c>
      <c r="Q1129" s="1715">
        <v>447.35</v>
      </c>
      <c r="R1129" s="1788">
        <f t="shared" si="244"/>
        <v>0.22168427520862655</v>
      </c>
      <c r="S1129" s="1775">
        <f t="shared" si="245"/>
        <v>17.894000000000002</v>
      </c>
      <c r="U1129" s="1715">
        <f t="shared" si="246"/>
        <v>0</v>
      </c>
      <c r="V1129" s="1715">
        <f t="shared" si="247"/>
        <v>0</v>
      </c>
      <c r="W1129" s="1715">
        <f t="shared" si="248"/>
        <v>2957.76</v>
      </c>
      <c r="X1129" s="1718">
        <v>2957.76</v>
      </c>
      <c r="Y1129" s="1729">
        <v>617019</v>
      </c>
      <c r="Z1129" s="1720">
        <v>42748</v>
      </c>
      <c r="AA1129" s="1778" t="s">
        <v>213</v>
      </c>
      <c r="AB1129" s="2401"/>
      <c r="AH1129" s="2296"/>
      <c r="AK1129" s="2295"/>
      <c r="AL1129" s="2295"/>
      <c r="AM1129" s="1783"/>
    </row>
    <row r="1130" spans="1:53" x14ac:dyDescent="0.2">
      <c r="A1130" s="1801">
        <v>2017002</v>
      </c>
      <c r="C1130" s="1727" t="s">
        <v>2775</v>
      </c>
      <c r="D1130" s="1713" t="s">
        <v>489</v>
      </c>
      <c r="E1130" s="1713">
        <v>0</v>
      </c>
      <c r="F1130" s="1713">
        <v>1</v>
      </c>
      <c r="G1130" s="1713">
        <v>0</v>
      </c>
      <c r="H1130" s="1713">
        <v>1</v>
      </c>
      <c r="I1130" s="1728">
        <v>1</v>
      </c>
      <c r="J1130" s="1728">
        <v>1</v>
      </c>
      <c r="L1130" s="1715">
        <v>533.02</v>
      </c>
      <c r="N1130" s="1715">
        <f t="shared" si="242"/>
        <v>389.88</v>
      </c>
      <c r="O1130" s="1715">
        <v>280.33999999999997</v>
      </c>
      <c r="P1130" s="1788">
        <f t="shared" si="243"/>
        <v>0.71904175643787827</v>
      </c>
      <c r="Q1130" s="1715">
        <v>109.54</v>
      </c>
      <c r="R1130" s="1788">
        <f t="shared" si="244"/>
        <v>0.28095824356212168</v>
      </c>
      <c r="S1130" s="1775">
        <f t="shared" si="245"/>
        <v>4.3816000000000006</v>
      </c>
      <c r="U1130" s="1715">
        <f t="shared" si="246"/>
        <v>0</v>
      </c>
      <c r="V1130" s="1715">
        <f t="shared" si="247"/>
        <v>0</v>
      </c>
      <c r="W1130" s="1715">
        <f t="shared" si="248"/>
        <v>533.02</v>
      </c>
      <c r="X1130" s="1718">
        <v>533.02</v>
      </c>
      <c r="Y1130" s="1729">
        <v>617113</v>
      </c>
      <c r="Z1130" s="1720">
        <v>42781</v>
      </c>
      <c r="AA1130" s="1778" t="s">
        <v>213</v>
      </c>
      <c r="AB1130" s="2401"/>
      <c r="AH1130" s="2296"/>
      <c r="AK1130" s="2295"/>
      <c r="AL1130" s="2295"/>
      <c r="AM1130" s="1783"/>
    </row>
    <row r="1131" spans="1:53" x14ac:dyDescent="0.2">
      <c r="A1131" s="1801">
        <v>2017003</v>
      </c>
      <c r="C1131" s="1727">
        <v>631417</v>
      </c>
      <c r="D1131" s="1713" t="s">
        <v>68</v>
      </c>
      <c r="E1131" s="1713">
        <v>1</v>
      </c>
      <c r="F1131" s="1713">
        <v>10</v>
      </c>
      <c r="G1131" s="1713">
        <v>5</v>
      </c>
      <c r="H1131" s="1713">
        <v>3</v>
      </c>
      <c r="I1131" s="1728">
        <v>1</v>
      </c>
      <c r="J1131" s="1728">
        <v>1</v>
      </c>
      <c r="L1131" s="1715">
        <v>3281.06</v>
      </c>
      <c r="N1131" s="1715">
        <f>O1131+Q1131</f>
        <v>2029.9</v>
      </c>
      <c r="O1131" s="1715">
        <v>1498.25</v>
      </c>
      <c r="P1131" s="1788">
        <f>IF(N1131&lt;=0,"",O1131/N1131)</f>
        <v>0.73809054633233162</v>
      </c>
      <c r="Q1131" s="1715">
        <v>531.65</v>
      </c>
      <c r="R1131" s="1788">
        <f>IF(N1131&lt;=0,"",Q1131/N1131)</f>
        <v>0.26190945366766832</v>
      </c>
      <c r="S1131" s="1775">
        <f>Q1131/$S$1</f>
        <v>21.265999999999998</v>
      </c>
      <c r="U1131" s="1715">
        <f t="shared" si="246"/>
        <v>0</v>
      </c>
      <c r="V1131" s="1715">
        <f t="shared" si="247"/>
        <v>0</v>
      </c>
      <c r="W1131" s="1715">
        <f t="shared" si="248"/>
        <v>3281.06</v>
      </c>
      <c r="X1131" s="1718">
        <v>3281.06</v>
      </c>
      <c r="Y1131" s="1729">
        <v>617020</v>
      </c>
      <c r="Z1131" s="1720">
        <v>42748</v>
      </c>
      <c r="AA1131" s="1778" t="s">
        <v>213</v>
      </c>
      <c r="AB1131" s="2401"/>
      <c r="AH1131" s="2296"/>
      <c r="AK1131" s="2295"/>
      <c r="AL1131" s="2295"/>
      <c r="AM1131" s="1783"/>
    </row>
    <row r="1132" spans="1:53" x14ac:dyDescent="0.2">
      <c r="A1132" s="1801">
        <v>2017004</v>
      </c>
      <c r="C1132" s="1727">
        <v>571017</v>
      </c>
      <c r="D1132" s="1713" t="s">
        <v>68</v>
      </c>
      <c r="E1132" s="1713">
        <v>1</v>
      </c>
      <c r="F1132" s="1713">
        <v>11</v>
      </c>
      <c r="G1132" s="1713">
        <v>5</v>
      </c>
      <c r="H1132" s="1713">
        <v>3</v>
      </c>
      <c r="I1132" s="1728">
        <v>1</v>
      </c>
      <c r="J1132" s="1728">
        <v>1</v>
      </c>
      <c r="L1132" s="1715">
        <v>3764.56</v>
      </c>
      <c r="N1132" s="1715">
        <f t="shared" si="242"/>
        <v>2255.75</v>
      </c>
      <c r="O1132" s="1715">
        <v>1737.52</v>
      </c>
      <c r="P1132" s="1788">
        <f t="shared" si="243"/>
        <v>0.77026266208578076</v>
      </c>
      <c r="Q1132" s="1715">
        <v>518.23</v>
      </c>
      <c r="R1132" s="1788">
        <f t="shared" si="244"/>
        <v>0.22973733791421921</v>
      </c>
      <c r="S1132" s="1775">
        <f t="shared" si="245"/>
        <v>20.729200000000002</v>
      </c>
      <c r="U1132" s="1715">
        <f t="shared" si="246"/>
        <v>0</v>
      </c>
      <c r="V1132" s="1715">
        <f t="shared" si="247"/>
        <v>0</v>
      </c>
      <c r="W1132" s="1715">
        <f t="shared" si="248"/>
        <v>3764.56</v>
      </c>
      <c r="X1132" s="1718">
        <v>3764.56</v>
      </c>
      <c r="Y1132" s="1729">
        <v>617021</v>
      </c>
      <c r="Z1132" s="1720">
        <v>42748</v>
      </c>
      <c r="AA1132" s="1778" t="s">
        <v>213</v>
      </c>
      <c r="AB1132" s="2401"/>
      <c r="AH1132" s="2296"/>
      <c r="AK1132" s="2295"/>
      <c r="AL1132" s="2295"/>
      <c r="AM1132" s="1783"/>
    </row>
    <row r="1133" spans="1:53" x14ac:dyDescent="0.2">
      <c r="A1133" s="1801">
        <v>2017005</v>
      </c>
      <c r="C1133" s="1727" t="s">
        <v>2776</v>
      </c>
      <c r="D1133" s="1713" t="s">
        <v>68</v>
      </c>
      <c r="E1133" s="1713">
        <v>1</v>
      </c>
      <c r="F1133" s="1713">
        <v>1</v>
      </c>
      <c r="G1133" s="1713">
        <v>0</v>
      </c>
      <c r="H1133" s="1713">
        <v>2</v>
      </c>
      <c r="I1133" s="1728">
        <v>1</v>
      </c>
      <c r="J1133" s="1728">
        <v>1</v>
      </c>
      <c r="L1133" s="1715">
        <v>975</v>
      </c>
      <c r="N1133" s="1715">
        <f t="shared" si="242"/>
        <v>541.86</v>
      </c>
      <c r="O1133" s="1715">
        <v>389.04</v>
      </c>
      <c r="P1133" s="1788">
        <f t="shared" si="243"/>
        <v>0.71797143173513456</v>
      </c>
      <c r="Q1133" s="1715">
        <v>152.82</v>
      </c>
      <c r="R1133" s="1788">
        <f t="shared" si="244"/>
        <v>0.28202856826486544</v>
      </c>
      <c r="S1133" s="1775">
        <f t="shared" si="245"/>
        <v>6.1128</v>
      </c>
      <c r="U1133" s="1715">
        <f t="shared" si="246"/>
        <v>0</v>
      </c>
      <c r="V1133" s="1715">
        <f t="shared" si="247"/>
        <v>0</v>
      </c>
      <c r="W1133" s="1715">
        <f t="shared" si="248"/>
        <v>975</v>
      </c>
      <c r="X1133" s="1718">
        <v>975</v>
      </c>
      <c r="Y1133" s="1729">
        <v>617022</v>
      </c>
      <c r="Z1133" s="1720">
        <v>42748</v>
      </c>
      <c r="AA1133" s="1778" t="s">
        <v>213</v>
      </c>
      <c r="AB1133" s="2401"/>
      <c r="AH1133" s="2296"/>
      <c r="AK1133" s="2295"/>
      <c r="AL1133" s="2295"/>
      <c r="AM1133" s="1783"/>
    </row>
    <row r="1134" spans="1:53" x14ac:dyDescent="0.2">
      <c r="A1134" s="1801">
        <v>2017007</v>
      </c>
      <c r="C1134" s="1727">
        <v>634117</v>
      </c>
      <c r="D1134" s="1713" t="s">
        <v>68</v>
      </c>
      <c r="E1134" s="1713">
        <v>1</v>
      </c>
      <c r="F1134" s="1713">
        <v>13</v>
      </c>
      <c r="G1134" s="1713">
        <v>6</v>
      </c>
      <c r="H1134" s="1713">
        <v>3</v>
      </c>
      <c r="I1134" s="1728">
        <v>1</v>
      </c>
      <c r="J1134" s="1728">
        <v>1</v>
      </c>
      <c r="L1134" s="1715">
        <v>3633.42</v>
      </c>
      <c r="N1134" s="1715">
        <f t="shared" si="242"/>
        <v>2526.7399999999998</v>
      </c>
      <c r="O1134" s="1715">
        <v>1968.21</v>
      </c>
      <c r="P1134" s="1788">
        <f t="shared" si="243"/>
        <v>0.77895232592193897</v>
      </c>
      <c r="Q1134" s="1715">
        <v>558.53</v>
      </c>
      <c r="R1134" s="1788">
        <f t="shared" si="244"/>
        <v>0.22104767407806106</v>
      </c>
      <c r="S1134" s="1775">
        <f t="shared" si="245"/>
        <v>22.341200000000001</v>
      </c>
      <c r="U1134" s="1715">
        <f t="shared" si="246"/>
        <v>0</v>
      </c>
      <c r="V1134" s="1715">
        <f t="shared" si="247"/>
        <v>0</v>
      </c>
      <c r="W1134" s="1715">
        <f t="shared" si="248"/>
        <v>3633.42</v>
      </c>
      <c r="X1134" s="1718">
        <v>3633.42</v>
      </c>
      <c r="Y1134" s="1729">
        <v>617023</v>
      </c>
      <c r="Z1134" s="1720">
        <v>42748</v>
      </c>
      <c r="AA1134" s="1778" t="s">
        <v>213</v>
      </c>
      <c r="AB1134" s="1875"/>
      <c r="AC1134" s="1713"/>
      <c r="AE1134" s="1713"/>
      <c r="AF1134" s="1713"/>
      <c r="AG1134" s="1713"/>
      <c r="AH1134" s="1713"/>
      <c r="AI1134" s="1713"/>
      <c r="AJ1134" s="1713"/>
      <c r="AK1134" s="1713"/>
      <c r="AL1134" s="1713"/>
      <c r="AM1134" s="1713"/>
      <c r="AP1134" s="1713"/>
      <c r="AQ1134" s="1713"/>
      <c r="AR1134" s="1713"/>
      <c r="AS1134" s="1713"/>
      <c r="AT1134" s="1713"/>
      <c r="AU1134" s="1713"/>
      <c r="AV1134" s="1713"/>
      <c r="AW1134" s="1713"/>
      <c r="AZ1134" s="1713"/>
      <c r="BA1134" s="1713"/>
    </row>
    <row r="1135" spans="1:53" x14ac:dyDescent="0.2">
      <c r="A1135" s="1801">
        <v>2017008</v>
      </c>
      <c r="C1135" s="1727">
        <v>614117</v>
      </c>
      <c r="D1135" s="1713" t="s">
        <v>68</v>
      </c>
      <c r="E1135" s="1713">
        <v>1</v>
      </c>
      <c r="F1135" s="1713">
        <v>10</v>
      </c>
      <c r="G1135" s="1713">
        <v>5</v>
      </c>
      <c r="H1135" s="1713">
        <v>3</v>
      </c>
      <c r="I1135" s="1728">
        <v>1</v>
      </c>
      <c r="J1135" s="1728">
        <v>1</v>
      </c>
      <c r="L1135" s="1715">
        <v>2079.27</v>
      </c>
      <c r="N1135" s="1715">
        <f t="shared" si="242"/>
        <v>1621.39</v>
      </c>
      <c r="O1135" s="1715">
        <v>1196.9000000000001</v>
      </c>
      <c r="P1135" s="1788">
        <f t="shared" si="243"/>
        <v>0.73819377201043546</v>
      </c>
      <c r="Q1135" s="1715">
        <v>424.49</v>
      </c>
      <c r="R1135" s="1788">
        <f t="shared" si="244"/>
        <v>0.26180622798956449</v>
      </c>
      <c r="S1135" s="1775">
        <f t="shared" si="245"/>
        <v>16.979600000000001</v>
      </c>
      <c r="U1135" s="1715">
        <f t="shared" si="246"/>
        <v>0</v>
      </c>
      <c r="V1135" s="1715">
        <f t="shared" si="247"/>
        <v>0</v>
      </c>
      <c r="W1135" s="1715">
        <f t="shared" si="248"/>
        <v>2079.27</v>
      </c>
      <c r="X1135" s="1718">
        <v>2079.27</v>
      </c>
      <c r="Y1135" s="1729">
        <v>617024</v>
      </c>
      <c r="Z1135" s="1720">
        <v>42748</v>
      </c>
      <c r="AA1135" s="1778" t="s">
        <v>213</v>
      </c>
      <c r="AB1135" s="1875"/>
      <c r="AC1135" s="1713"/>
      <c r="AE1135" s="1713"/>
      <c r="AF1135" s="1713"/>
      <c r="AG1135" s="1713"/>
      <c r="AH1135" s="1713"/>
      <c r="AI1135" s="1713"/>
      <c r="AJ1135" s="1713"/>
      <c r="AK1135" s="1713"/>
      <c r="AL1135" s="1713"/>
      <c r="AM1135" s="1713"/>
      <c r="AP1135" s="1713"/>
      <c r="AQ1135" s="1713"/>
      <c r="AR1135" s="1713"/>
      <c r="AS1135" s="1713"/>
      <c r="AT1135" s="1713"/>
      <c r="AU1135" s="1713"/>
      <c r="AV1135" s="1713"/>
      <c r="AW1135" s="1713"/>
      <c r="AZ1135" s="1713"/>
      <c r="BA1135" s="1713"/>
    </row>
    <row r="1136" spans="1:53" x14ac:dyDescent="0.2">
      <c r="A1136" s="1801">
        <v>2017009</v>
      </c>
      <c r="C1136" s="1727" t="s">
        <v>2779</v>
      </c>
      <c r="D1136" s="1713" t="s">
        <v>68</v>
      </c>
      <c r="E1136" s="1713">
        <v>1</v>
      </c>
      <c r="F1136" s="1713">
        <v>2</v>
      </c>
      <c r="G1136" s="1713">
        <v>1</v>
      </c>
      <c r="H1136" s="1713">
        <v>1</v>
      </c>
      <c r="I1136" s="1728">
        <v>1</v>
      </c>
      <c r="J1136" s="1728">
        <v>1</v>
      </c>
      <c r="L1136" s="1715">
        <v>537.12</v>
      </c>
      <c r="N1136" s="1715">
        <f t="shared" si="242"/>
        <v>423.8</v>
      </c>
      <c r="O1136" s="1715">
        <v>285.24</v>
      </c>
      <c r="P1136" s="1788">
        <f t="shared" si="243"/>
        <v>0.67305332704105714</v>
      </c>
      <c r="Q1136" s="1715">
        <v>138.56</v>
      </c>
      <c r="R1136" s="1788">
        <f t="shared" si="244"/>
        <v>0.32694667295894292</v>
      </c>
      <c r="S1136" s="1775">
        <f t="shared" si="245"/>
        <v>5.5423999999999998</v>
      </c>
      <c r="U1136" s="1715">
        <f t="shared" si="246"/>
        <v>0</v>
      </c>
      <c r="V1136" s="1715">
        <f t="shared" si="247"/>
        <v>0</v>
      </c>
      <c r="W1136" s="1715">
        <f t="shared" si="248"/>
        <v>537.12</v>
      </c>
      <c r="X1136" s="1718">
        <v>537.12</v>
      </c>
      <c r="Y1136" s="1729">
        <v>617025</v>
      </c>
      <c r="Z1136" s="1720">
        <v>42748</v>
      </c>
      <c r="AA1136" s="1778" t="s">
        <v>213</v>
      </c>
      <c r="AB1136" s="1875"/>
      <c r="AC1136" s="1713"/>
      <c r="AE1136" s="1713"/>
      <c r="AF1136" s="1713"/>
      <c r="AG1136" s="1713"/>
      <c r="AH1136" s="1713"/>
      <c r="AI1136" s="1713"/>
      <c r="AJ1136" s="1713"/>
      <c r="AK1136" s="1713"/>
      <c r="AL1136" s="1713"/>
      <c r="AM1136" s="1713"/>
      <c r="AP1136" s="1713"/>
      <c r="AQ1136" s="1713"/>
      <c r="AR1136" s="1713"/>
      <c r="AS1136" s="1713"/>
      <c r="AT1136" s="1713"/>
      <c r="AU1136" s="1713"/>
      <c r="AV1136" s="1713"/>
      <c r="AW1136" s="1713"/>
      <c r="AZ1136" s="1713"/>
      <c r="BA1136" s="1713"/>
    </row>
    <row r="1137" spans="1:53" x14ac:dyDescent="0.2">
      <c r="A1137" s="1801">
        <v>2017010</v>
      </c>
      <c r="C1137" s="1727" t="s">
        <v>2780</v>
      </c>
      <c r="D1137" s="1713" t="s">
        <v>68</v>
      </c>
      <c r="E1137" s="1713">
        <v>1</v>
      </c>
      <c r="F1137" s="1713">
        <v>11</v>
      </c>
      <c r="G1137" s="1713">
        <v>4</v>
      </c>
      <c r="H1137" s="1713">
        <v>12</v>
      </c>
      <c r="I1137" s="1728">
        <v>1</v>
      </c>
      <c r="J1137" s="1728">
        <v>1</v>
      </c>
      <c r="L1137" s="1715">
        <v>10861.04</v>
      </c>
      <c r="N1137" s="1715">
        <f t="shared" si="242"/>
        <v>6685.43</v>
      </c>
      <c r="O1137" s="1715">
        <v>5401.16</v>
      </c>
      <c r="P1137" s="1788">
        <f t="shared" si="243"/>
        <v>0.80790016498564787</v>
      </c>
      <c r="Q1137" s="1715">
        <v>1284.27</v>
      </c>
      <c r="R1137" s="1788">
        <f t="shared" si="244"/>
        <v>0.1920998350143521</v>
      </c>
      <c r="S1137" s="1775">
        <f t="shared" si="245"/>
        <v>51.370800000000003</v>
      </c>
      <c r="U1137" s="1715">
        <f t="shared" si="246"/>
        <v>0</v>
      </c>
      <c r="V1137" s="1715">
        <f t="shared" si="247"/>
        <v>0</v>
      </c>
      <c r="W1137" s="1715">
        <f t="shared" si="248"/>
        <v>10861.04</v>
      </c>
      <c r="X1137" s="1718">
        <v>10861.04</v>
      </c>
      <c r="Y1137" s="1729">
        <v>617026</v>
      </c>
      <c r="Z1137" s="1720">
        <v>42748</v>
      </c>
      <c r="AA1137" s="1778" t="s">
        <v>213</v>
      </c>
      <c r="AB1137" s="1875"/>
      <c r="AC1137" s="1713"/>
      <c r="AE1137" s="1713"/>
      <c r="AF1137" s="1713"/>
      <c r="AG1137" s="1713"/>
      <c r="AH1137" s="1713"/>
      <c r="AI1137" s="1713"/>
      <c r="AJ1137" s="1713"/>
      <c r="AK1137" s="1713"/>
      <c r="AL1137" s="1713"/>
      <c r="AM1137" s="1713"/>
      <c r="AP1137" s="1713"/>
      <c r="AQ1137" s="1713"/>
      <c r="AR1137" s="1713"/>
      <c r="AS1137" s="1713"/>
      <c r="AT1137" s="1713"/>
      <c r="AU1137" s="1713"/>
      <c r="AV1137" s="1713"/>
      <c r="AW1137" s="1713"/>
      <c r="AZ1137" s="1713"/>
      <c r="BA1137" s="1713"/>
    </row>
    <row r="1138" spans="1:53" x14ac:dyDescent="0.2">
      <c r="A1138" s="1801">
        <v>2017011</v>
      </c>
      <c r="C1138" s="1727">
        <v>607817</v>
      </c>
      <c r="D1138" s="1713" t="s">
        <v>68</v>
      </c>
      <c r="E1138" s="1713">
        <v>1</v>
      </c>
      <c r="F1138" s="1713">
        <v>10</v>
      </c>
      <c r="G1138" s="1713">
        <v>5</v>
      </c>
      <c r="H1138" s="1713">
        <v>1</v>
      </c>
      <c r="I1138" s="1728">
        <v>1</v>
      </c>
      <c r="J1138" s="1728">
        <v>1</v>
      </c>
      <c r="L1138" s="1715">
        <v>2566.9899999999998</v>
      </c>
      <c r="N1138" s="1715">
        <f t="shared" si="242"/>
        <v>1586.49</v>
      </c>
      <c r="O1138" s="1715">
        <v>1179.92</v>
      </c>
      <c r="P1138" s="1788">
        <f t="shared" si="243"/>
        <v>0.74372986908206173</v>
      </c>
      <c r="Q1138" s="1715">
        <v>406.57</v>
      </c>
      <c r="R1138" s="1788">
        <f t="shared" si="244"/>
        <v>0.25627013091793832</v>
      </c>
      <c r="S1138" s="1775">
        <f t="shared" si="245"/>
        <v>16.262799999999999</v>
      </c>
      <c r="U1138" s="1715">
        <f t="shared" si="246"/>
        <v>0</v>
      </c>
      <c r="V1138" s="1715">
        <f t="shared" si="247"/>
        <v>0</v>
      </c>
      <c r="W1138" s="1715">
        <f t="shared" si="248"/>
        <v>2566.9899999999998</v>
      </c>
      <c r="X1138" s="1718">
        <v>2566.9899999999998</v>
      </c>
      <c r="Y1138" s="1729">
        <v>617027</v>
      </c>
      <c r="Z1138" s="1720">
        <v>42748</v>
      </c>
      <c r="AA1138" s="1778" t="s">
        <v>213</v>
      </c>
      <c r="AB1138" s="1875"/>
      <c r="AC1138" s="1713"/>
      <c r="AE1138" s="1713"/>
      <c r="AF1138" s="1713"/>
      <c r="AG1138" s="1713"/>
      <c r="AH1138" s="1713"/>
      <c r="AI1138" s="1713"/>
      <c r="AJ1138" s="1713"/>
      <c r="AK1138" s="1713"/>
      <c r="AL1138" s="1713"/>
      <c r="AM1138" s="1713"/>
      <c r="AP1138" s="1713"/>
      <c r="AQ1138" s="1713"/>
      <c r="AR1138" s="1713"/>
      <c r="AS1138" s="1713"/>
      <c r="AT1138" s="1713"/>
      <c r="AU1138" s="1713"/>
      <c r="AV1138" s="1713"/>
      <c r="AW1138" s="1713"/>
      <c r="AZ1138" s="1713"/>
      <c r="BA1138" s="1713"/>
    </row>
    <row r="1139" spans="1:53" x14ac:dyDescent="0.2">
      <c r="A1139" s="1801">
        <v>2017012</v>
      </c>
      <c r="C1139" s="1727">
        <v>616217</v>
      </c>
      <c r="D1139" s="1713" t="s">
        <v>68</v>
      </c>
      <c r="E1139" s="1713">
        <v>1</v>
      </c>
      <c r="F1139" s="1713">
        <v>13</v>
      </c>
      <c r="G1139" s="1713">
        <v>5</v>
      </c>
      <c r="H1139" s="1713">
        <v>3</v>
      </c>
      <c r="I1139" s="1728">
        <v>1</v>
      </c>
      <c r="J1139" s="1728">
        <v>1</v>
      </c>
      <c r="L1139" s="1715">
        <v>2895.74</v>
      </c>
      <c r="N1139" s="1715">
        <f t="shared" si="242"/>
        <v>2009.06</v>
      </c>
      <c r="O1139" s="1715">
        <v>1486.71</v>
      </c>
      <c r="P1139" s="1788">
        <f t="shared" si="243"/>
        <v>0.74000278737319947</v>
      </c>
      <c r="Q1139" s="1715">
        <v>522.35</v>
      </c>
      <c r="R1139" s="1788">
        <f t="shared" si="244"/>
        <v>0.25999721262680059</v>
      </c>
      <c r="S1139" s="1775">
        <f t="shared" si="245"/>
        <v>20.894000000000002</v>
      </c>
      <c r="U1139" s="1715">
        <f t="shared" si="246"/>
        <v>0</v>
      </c>
      <c r="V1139" s="1715">
        <f t="shared" si="247"/>
        <v>0</v>
      </c>
      <c r="W1139" s="1715">
        <f t="shared" si="248"/>
        <v>2895.74</v>
      </c>
      <c r="X1139" s="1718">
        <v>2895.74</v>
      </c>
      <c r="Y1139" s="1729">
        <v>617028</v>
      </c>
      <c r="Z1139" s="1720">
        <v>42748</v>
      </c>
      <c r="AA1139" s="1778" t="s">
        <v>213</v>
      </c>
      <c r="AB1139" s="1875"/>
      <c r="AC1139" s="1713"/>
      <c r="AE1139" s="1713"/>
      <c r="AF1139" s="1713"/>
      <c r="AG1139" s="1713"/>
      <c r="AH1139" s="1713"/>
      <c r="AI1139" s="1713"/>
      <c r="AJ1139" s="1713"/>
      <c r="AK1139" s="1713"/>
      <c r="AL1139" s="1713"/>
      <c r="AM1139" s="1713"/>
      <c r="AP1139" s="1713"/>
      <c r="AQ1139" s="1713"/>
      <c r="AR1139" s="1713"/>
      <c r="AS1139" s="1713"/>
      <c r="AT1139" s="1713"/>
      <c r="AU1139" s="1713"/>
      <c r="AV1139" s="1713"/>
      <c r="AW1139" s="1713"/>
      <c r="AZ1139" s="1713"/>
      <c r="BA1139" s="1713"/>
    </row>
    <row r="1140" spans="1:53" x14ac:dyDescent="0.2">
      <c r="A1140" s="1801">
        <v>2017014</v>
      </c>
      <c r="C1140" s="1727" t="s">
        <v>2781</v>
      </c>
      <c r="D1140" s="1713" t="s">
        <v>68</v>
      </c>
      <c r="E1140" s="1713">
        <v>1</v>
      </c>
      <c r="F1140" s="1713">
        <v>2</v>
      </c>
      <c r="G1140" s="1713">
        <v>1</v>
      </c>
      <c r="H1140" s="1713">
        <v>1</v>
      </c>
      <c r="I1140" s="1728">
        <v>1</v>
      </c>
      <c r="J1140" s="1728">
        <v>1</v>
      </c>
      <c r="L1140" s="1715">
        <v>537.12</v>
      </c>
      <c r="N1140" s="1715">
        <f>O1140+Q1140</f>
        <v>423.8</v>
      </c>
      <c r="O1140" s="1715">
        <v>285.24</v>
      </c>
      <c r="P1140" s="1788">
        <f>IF(N1140&lt;=0,"",O1140/N1140)</f>
        <v>0.67305332704105714</v>
      </c>
      <c r="Q1140" s="1715">
        <v>138.56</v>
      </c>
      <c r="R1140" s="1788">
        <f>IF(N1140&lt;=0,"",Q1140/N1140)</f>
        <v>0.32694667295894292</v>
      </c>
      <c r="S1140" s="1775">
        <f t="shared" si="245"/>
        <v>5.5423999999999998</v>
      </c>
      <c r="U1140" s="1715">
        <f t="shared" si="246"/>
        <v>0</v>
      </c>
      <c r="V1140" s="1715">
        <f t="shared" si="247"/>
        <v>0</v>
      </c>
      <c r="W1140" s="1715">
        <f t="shared" si="248"/>
        <v>537.12</v>
      </c>
      <c r="X1140" s="1718">
        <v>537.12</v>
      </c>
      <c r="Y1140" s="1729">
        <v>617029</v>
      </c>
      <c r="Z1140" s="1720">
        <v>42748</v>
      </c>
      <c r="AA1140" s="1778" t="s">
        <v>213</v>
      </c>
      <c r="AB1140" s="1875"/>
      <c r="AC1140" s="1713"/>
      <c r="AE1140" s="1713"/>
      <c r="AF1140" s="1713"/>
      <c r="AG1140" s="1713"/>
      <c r="AH1140" s="1713"/>
      <c r="AI1140" s="1713"/>
      <c r="AJ1140" s="1713"/>
      <c r="AK1140" s="1713"/>
      <c r="AL1140" s="1713"/>
      <c r="AM1140" s="1713"/>
      <c r="AP1140" s="1713"/>
      <c r="AQ1140" s="1713"/>
      <c r="AR1140" s="1713"/>
      <c r="AS1140" s="1713"/>
      <c r="AT1140" s="1713"/>
      <c r="AU1140" s="1713"/>
      <c r="AV1140" s="1713"/>
      <c r="AW1140" s="1713"/>
      <c r="AZ1140" s="1713"/>
      <c r="BA1140" s="1713"/>
    </row>
    <row r="1141" spans="1:53" x14ac:dyDescent="0.2">
      <c r="A1141" s="1801">
        <v>2017015</v>
      </c>
      <c r="C1141" s="1727" t="s">
        <v>2782</v>
      </c>
      <c r="D1141" s="1713" t="s">
        <v>68</v>
      </c>
      <c r="E1141" s="1713">
        <v>0</v>
      </c>
      <c r="F1141" s="1713">
        <v>0</v>
      </c>
      <c r="G1141" s="1713">
        <v>0</v>
      </c>
      <c r="H1141" s="1713">
        <v>0</v>
      </c>
      <c r="I1141" s="1728">
        <v>1</v>
      </c>
      <c r="J1141" s="1728">
        <v>1</v>
      </c>
      <c r="L1141" s="1715">
        <v>69.94</v>
      </c>
      <c r="N1141" s="1715">
        <f t="shared" si="242"/>
        <v>27.47</v>
      </c>
      <c r="O1141" s="1715">
        <v>27.47</v>
      </c>
      <c r="P1141" s="1788">
        <f t="shared" si="243"/>
        <v>1</v>
      </c>
      <c r="Q1141" s="1715">
        <v>0</v>
      </c>
      <c r="R1141" s="1788">
        <f t="shared" si="244"/>
        <v>0</v>
      </c>
      <c r="S1141" s="1775">
        <f t="shared" si="245"/>
        <v>0</v>
      </c>
      <c r="U1141" s="1715">
        <f t="shared" si="246"/>
        <v>0</v>
      </c>
      <c r="V1141" s="1715">
        <f t="shared" si="247"/>
        <v>0</v>
      </c>
      <c r="W1141" s="1715">
        <f t="shared" si="248"/>
        <v>69.94</v>
      </c>
      <c r="X1141" s="1718">
        <v>69.94</v>
      </c>
      <c r="Y1141" s="1729">
        <v>617015</v>
      </c>
      <c r="Z1141" s="1720">
        <v>42772</v>
      </c>
      <c r="AA1141" s="1778" t="s">
        <v>213</v>
      </c>
      <c r="AB1141" s="1875"/>
      <c r="AC1141" s="1713"/>
      <c r="AE1141" s="1713"/>
      <c r="AF1141" s="1713"/>
      <c r="AG1141" s="1713"/>
      <c r="AH1141" s="1713"/>
      <c r="AI1141" s="1713"/>
      <c r="AJ1141" s="1713"/>
      <c r="AK1141" s="1713"/>
      <c r="AL1141" s="1713"/>
      <c r="AM1141" s="1713"/>
      <c r="AP1141" s="1713"/>
      <c r="AQ1141" s="1713"/>
      <c r="AR1141" s="1713"/>
      <c r="AS1141" s="1713"/>
      <c r="AT1141" s="1713"/>
      <c r="AU1141" s="1713"/>
      <c r="AV1141" s="1713"/>
      <c r="AW1141" s="1713"/>
      <c r="AZ1141" s="1713"/>
      <c r="BA1141" s="1713"/>
    </row>
    <row r="1142" spans="1:53" x14ac:dyDescent="0.2">
      <c r="A1142" s="1801">
        <v>2017016</v>
      </c>
      <c r="C1142" s="1727" t="s">
        <v>2785</v>
      </c>
      <c r="D1142" s="1713" t="s">
        <v>68</v>
      </c>
      <c r="E1142" s="1713">
        <v>1</v>
      </c>
      <c r="F1142" s="1713">
        <v>2</v>
      </c>
      <c r="G1142" s="1713">
        <v>1</v>
      </c>
      <c r="H1142" s="1713">
        <v>1</v>
      </c>
      <c r="I1142" s="1728">
        <v>1</v>
      </c>
      <c r="J1142" s="1728">
        <v>1</v>
      </c>
      <c r="L1142" s="1715">
        <v>537.12</v>
      </c>
      <c r="N1142" s="1715">
        <f>O1142+Q1142</f>
        <v>423.8</v>
      </c>
      <c r="O1142" s="1715">
        <v>285.24</v>
      </c>
      <c r="P1142" s="1788">
        <f>IF(N1142&lt;=0,"",O1142/N1142)</f>
        <v>0.67305332704105714</v>
      </c>
      <c r="Q1142" s="1715">
        <v>138.56</v>
      </c>
      <c r="R1142" s="1788">
        <f>IF(N1142&lt;=0,"",Q1142/N1142)</f>
        <v>0.32694667295894292</v>
      </c>
      <c r="S1142" s="1775">
        <f t="shared" si="245"/>
        <v>5.5423999999999998</v>
      </c>
      <c r="U1142" s="1715">
        <f t="shared" si="246"/>
        <v>0</v>
      </c>
      <c r="V1142" s="1715">
        <f t="shared" si="247"/>
        <v>0</v>
      </c>
      <c r="W1142" s="1715">
        <f t="shared" si="248"/>
        <v>537.12</v>
      </c>
      <c r="X1142" s="1718">
        <v>537.12</v>
      </c>
      <c r="Y1142" s="1729">
        <v>617030</v>
      </c>
      <c r="Z1142" s="1720">
        <v>42748</v>
      </c>
      <c r="AA1142" s="1778" t="s">
        <v>213</v>
      </c>
      <c r="AB1142" s="1875"/>
      <c r="AC1142" s="1713"/>
      <c r="AE1142" s="1713"/>
      <c r="AF1142" s="1713"/>
      <c r="AG1142" s="1713"/>
      <c r="AH1142" s="1713"/>
      <c r="AI1142" s="1713"/>
      <c r="AJ1142" s="1713"/>
      <c r="AK1142" s="1713"/>
      <c r="AL1142" s="1713"/>
      <c r="AM1142" s="1713"/>
      <c r="AP1142" s="1713"/>
      <c r="AQ1142" s="1713"/>
      <c r="AR1142" s="1713"/>
      <c r="AS1142" s="1713"/>
      <c r="AT1142" s="1713"/>
      <c r="AU1142" s="1713"/>
      <c r="AV1142" s="1713"/>
      <c r="AW1142" s="1713"/>
      <c r="AZ1142" s="1713"/>
      <c r="BA1142" s="1713"/>
    </row>
    <row r="1143" spans="1:53" x14ac:dyDescent="0.2">
      <c r="A1143" s="1801">
        <v>2017017</v>
      </c>
      <c r="C1143" s="1727" t="s">
        <v>3007</v>
      </c>
      <c r="D1143" s="1713" t="s">
        <v>68</v>
      </c>
      <c r="E1143" s="1713">
        <v>1</v>
      </c>
      <c r="F1143" s="1713">
        <v>2</v>
      </c>
      <c r="G1143" s="1713">
        <v>1</v>
      </c>
      <c r="H1143" s="1713">
        <v>1</v>
      </c>
      <c r="I1143" s="1728">
        <v>1</v>
      </c>
      <c r="J1143" s="1728">
        <v>1</v>
      </c>
      <c r="L1143" s="1715">
        <v>587.54</v>
      </c>
      <c r="N1143" s="1715">
        <f>O1143+Q1143</f>
        <v>441.2</v>
      </c>
      <c r="O1143" s="1715">
        <v>302.64</v>
      </c>
      <c r="P1143" s="1788">
        <f>IF(N1143&lt;=0,"",O1143/N1143)</f>
        <v>0.68594741613780597</v>
      </c>
      <c r="Q1143" s="1715">
        <v>138.56</v>
      </c>
      <c r="R1143" s="1788">
        <f>IF(N1143&lt;=0,"",Q1143/N1143)</f>
        <v>0.31405258386219403</v>
      </c>
      <c r="S1143" s="1775">
        <f>Q1143/$S$1</f>
        <v>5.5423999999999998</v>
      </c>
      <c r="U1143" s="1715">
        <f>((1-I1143)*O1143)+((1-J1143)*Q1143)</f>
        <v>0</v>
      </c>
      <c r="V1143" s="1715">
        <f>L1143-W1143</f>
        <v>0</v>
      </c>
      <c r="W1143" s="1715">
        <f t="shared" si="248"/>
        <v>587.54</v>
      </c>
      <c r="X1143" s="1718">
        <v>587.54</v>
      </c>
      <c r="Y1143" s="1729">
        <v>617031</v>
      </c>
      <c r="Z1143" s="1720">
        <v>42748</v>
      </c>
      <c r="AA1143" s="1778" t="s">
        <v>213</v>
      </c>
      <c r="AB1143" s="1875"/>
      <c r="AC1143" s="1713"/>
      <c r="AE1143" s="1713"/>
      <c r="AF1143" s="1713"/>
      <c r="AG1143" s="1713"/>
      <c r="AH1143" s="1713"/>
      <c r="AI1143" s="1713"/>
      <c r="AJ1143" s="1713"/>
      <c r="AK1143" s="1713"/>
      <c r="AL1143" s="1713"/>
      <c r="AM1143" s="1713"/>
      <c r="AP1143" s="1713"/>
      <c r="AQ1143" s="1713"/>
      <c r="AR1143" s="1713"/>
      <c r="AS1143" s="1713"/>
      <c r="AT1143" s="1713"/>
      <c r="AU1143" s="1713"/>
      <c r="AV1143" s="1713"/>
      <c r="AW1143" s="1713"/>
      <c r="AZ1143" s="1713"/>
      <c r="BA1143" s="1713"/>
    </row>
    <row r="1144" spans="1:53" x14ac:dyDescent="0.2">
      <c r="A1144" s="1726" t="s">
        <v>3107</v>
      </c>
      <c r="C1144" s="1727" t="s">
        <v>2786</v>
      </c>
      <c r="D1144" s="1713" t="s">
        <v>3104</v>
      </c>
      <c r="E1144" s="1713">
        <v>1</v>
      </c>
      <c r="F1144" s="1713">
        <v>23</v>
      </c>
      <c r="G1144" s="1713">
        <v>17</v>
      </c>
      <c r="H1144" s="1713">
        <v>4</v>
      </c>
      <c r="I1144" s="1728">
        <v>0</v>
      </c>
      <c r="J1144" s="1728">
        <v>0</v>
      </c>
      <c r="L1144" s="1715">
        <v>0</v>
      </c>
      <c r="N1144" s="1715">
        <f t="shared" si="242"/>
        <v>0</v>
      </c>
      <c r="O1144" s="1715">
        <v>0</v>
      </c>
      <c r="P1144" s="1788" t="str">
        <f t="shared" si="243"/>
        <v/>
      </c>
      <c r="Q1144" s="1715">
        <v>0</v>
      </c>
      <c r="R1144" s="1788" t="str">
        <f t="shared" si="244"/>
        <v/>
      </c>
      <c r="S1144" s="1775">
        <f t="shared" si="245"/>
        <v>0</v>
      </c>
      <c r="U1144" s="1715">
        <f t="shared" si="246"/>
        <v>0</v>
      </c>
      <c r="V1144" s="1715">
        <f t="shared" si="247"/>
        <v>0</v>
      </c>
      <c r="W1144" s="1715">
        <f t="shared" si="248"/>
        <v>0</v>
      </c>
      <c r="X1144" s="1718"/>
      <c r="Y1144" s="1729"/>
      <c r="Z1144" s="1720"/>
      <c r="AA1144" s="1778"/>
      <c r="AB1144" s="1875"/>
      <c r="AC1144" s="1713"/>
      <c r="AE1144" s="1713"/>
      <c r="AF1144" s="1713"/>
      <c r="AG1144" s="1713"/>
      <c r="AH1144" s="1713"/>
      <c r="AI1144" s="1713"/>
      <c r="AJ1144" s="1713"/>
      <c r="AK1144" s="1713"/>
      <c r="AL1144" s="1713"/>
      <c r="AM1144" s="1713"/>
      <c r="AP1144" s="1713"/>
      <c r="AQ1144" s="1713"/>
      <c r="AR1144" s="1713"/>
      <c r="AS1144" s="1713"/>
      <c r="AT1144" s="1713"/>
      <c r="AU1144" s="1713"/>
      <c r="AV1144" s="1713"/>
      <c r="AW1144" s="1713"/>
      <c r="AZ1144" s="1713"/>
      <c r="BA1144" s="1713"/>
    </row>
    <row r="1145" spans="1:53" x14ac:dyDescent="0.2">
      <c r="A1145" s="1801">
        <v>2017019</v>
      </c>
      <c r="C1145" s="1727" t="s">
        <v>2163</v>
      </c>
      <c r="D1145" s="1713" t="s">
        <v>2140</v>
      </c>
      <c r="E1145" s="1713">
        <v>1</v>
      </c>
      <c r="F1145" s="1713">
        <v>2</v>
      </c>
      <c r="G1145" s="1713">
        <v>0</v>
      </c>
      <c r="H1145" s="1713">
        <v>0</v>
      </c>
      <c r="I1145" s="1728">
        <v>1</v>
      </c>
      <c r="J1145" s="1728">
        <v>1</v>
      </c>
      <c r="L1145" s="1715">
        <v>193.52</v>
      </c>
      <c r="N1145" s="1715">
        <f t="shared" si="242"/>
        <v>102.92999999999999</v>
      </c>
      <c r="O1145" s="1715">
        <v>66.38</v>
      </c>
      <c r="P1145" s="1788">
        <f t="shared" si="243"/>
        <v>0.64490430389585152</v>
      </c>
      <c r="Q1145" s="1715">
        <v>36.549999999999997</v>
      </c>
      <c r="R1145" s="1788">
        <f t="shared" si="244"/>
        <v>0.35509569610414843</v>
      </c>
      <c r="S1145" s="1775">
        <f t="shared" si="245"/>
        <v>1.462</v>
      </c>
      <c r="U1145" s="1715">
        <f t="shared" si="246"/>
        <v>0</v>
      </c>
      <c r="V1145" s="1715">
        <f t="shared" si="247"/>
        <v>0</v>
      </c>
      <c r="W1145" s="1715">
        <f t="shared" si="248"/>
        <v>193.52</v>
      </c>
      <c r="X1145" s="1718">
        <v>193.52</v>
      </c>
      <c r="Y1145" s="1729">
        <v>617095</v>
      </c>
      <c r="Z1145" s="1720">
        <v>42772</v>
      </c>
      <c r="AA1145" s="1778" t="s">
        <v>213</v>
      </c>
      <c r="AB1145" s="1875"/>
      <c r="AC1145" s="1713"/>
      <c r="AE1145" s="1713"/>
      <c r="AF1145" s="1713"/>
      <c r="AG1145" s="1713"/>
      <c r="AH1145" s="1713"/>
      <c r="AI1145" s="1713"/>
      <c r="AJ1145" s="1713"/>
      <c r="AK1145" s="1713"/>
      <c r="AL1145" s="1713"/>
      <c r="AM1145" s="1713"/>
      <c r="AP1145" s="1713"/>
      <c r="AQ1145" s="1713"/>
      <c r="AR1145" s="1713"/>
      <c r="AS1145" s="1713"/>
      <c r="AT1145" s="1713"/>
      <c r="AU1145" s="1713"/>
      <c r="AV1145" s="1713"/>
      <c r="AW1145" s="1713"/>
      <c r="AZ1145" s="1713"/>
      <c r="BA1145" s="1713"/>
    </row>
    <row r="1146" spans="1:53" x14ac:dyDescent="0.2">
      <c r="A1146" s="1801">
        <v>2017020</v>
      </c>
      <c r="C1146" s="1727" t="s">
        <v>2977</v>
      </c>
      <c r="D1146" s="1713" t="s">
        <v>2140</v>
      </c>
      <c r="E1146" s="1713">
        <v>1</v>
      </c>
      <c r="F1146" s="1713">
        <v>5</v>
      </c>
      <c r="G1146" s="1713">
        <v>5</v>
      </c>
      <c r="H1146" s="1713">
        <v>0</v>
      </c>
      <c r="I1146" s="1728">
        <v>1</v>
      </c>
      <c r="J1146" s="1728">
        <v>1</v>
      </c>
      <c r="L1146" s="1715">
        <v>1344.68</v>
      </c>
      <c r="N1146" s="1715">
        <f t="shared" si="242"/>
        <v>692.8</v>
      </c>
      <c r="O1146" s="1715">
        <v>487.25</v>
      </c>
      <c r="P1146" s="1788">
        <f t="shared" si="243"/>
        <v>0.70330542725173217</v>
      </c>
      <c r="Q1146" s="1715">
        <v>205.55</v>
      </c>
      <c r="R1146" s="1788">
        <f t="shared" si="244"/>
        <v>0.29669457274826794</v>
      </c>
      <c r="S1146" s="1775">
        <f t="shared" si="245"/>
        <v>8.2220000000000013</v>
      </c>
      <c r="U1146" s="1715">
        <f t="shared" si="246"/>
        <v>0</v>
      </c>
      <c r="V1146" s="1715">
        <f t="shared" si="247"/>
        <v>0</v>
      </c>
      <c r="W1146" s="1715">
        <f t="shared" si="248"/>
        <v>1344.68</v>
      </c>
      <c r="X1146" s="1718">
        <v>1344.68</v>
      </c>
      <c r="Y1146" s="1729">
        <v>617096</v>
      </c>
      <c r="Z1146" s="1720">
        <v>42772</v>
      </c>
      <c r="AA1146" s="1778" t="s">
        <v>213</v>
      </c>
      <c r="AB1146" s="1875"/>
      <c r="AC1146" s="1713"/>
      <c r="AE1146" s="1713"/>
      <c r="AF1146" s="1713"/>
      <c r="AG1146" s="1713"/>
      <c r="AH1146" s="1713"/>
      <c r="AI1146" s="1713"/>
      <c r="AJ1146" s="1713"/>
      <c r="AK1146" s="1713"/>
      <c r="AL1146" s="1713"/>
      <c r="AM1146" s="1713"/>
      <c r="AP1146" s="1713"/>
      <c r="AQ1146" s="1713"/>
      <c r="AR1146" s="1713"/>
      <c r="AS1146" s="1713"/>
      <c r="AT1146" s="1713"/>
      <c r="AU1146" s="1713"/>
      <c r="AV1146" s="1713"/>
      <c r="AW1146" s="1713"/>
      <c r="AZ1146" s="1713"/>
      <c r="BA1146" s="1713"/>
    </row>
    <row r="1147" spans="1:53" x14ac:dyDescent="0.2">
      <c r="A1147" s="1801">
        <v>2017022</v>
      </c>
      <c r="C1147" s="1727" t="s">
        <v>2985</v>
      </c>
      <c r="D1147" s="1713" t="s">
        <v>1064</v>
      </c>
      <c r="E1147" s="1713">
        <v>30</v>
      </c>
      <c r="F1147" s="1713">
        <v>90</v>
      </c>
      <c r="G1147" s="1713">
        <v>60</v>
      </c>
      <c r="H1147" s="1713">
        <v>30</v>
      </c>
      <c r="I1147" s="1728">
        <v>1</v>
      </c>
      <c r="J1147" s="1728">
        <v>1</v>
      </c>
      <c r="L1147" s="1715">
        <v>24502.2</v>
      </c>
      <c r="N1147" s="1715">
        <f t="shared" si="242"/>
        <v>17782.2</v>
      </c>
      <c r="O1147" s="1715">
        <v>13128.02</v>
      </c>
      <c r="P1147" s="1788">
        <f t="shared" si="243"/>
        <v>0.73826748096411021</v>
      </c>
      <c r="Q1147" s="1715">
        <v>4654.18</v>
      </c>
      <c r="R1147" s="1788">
        <f t="shared" si="244"/>
        <v>0.26173251903588984</v>
      </c>
      <c r="S1147" s="1775">
        <f t="shared" si="245"/>
        <v>186.16720000000001</v>
      </c>
      <c r="U1147" s="1715">
        <f t="shared" si="246"/>
        <v>0</v>
      </c>
      <c r="V1147" s="1715">
        <f t="shared" si="247"/>
        <v>0</v>
      </c>
      <c r="W1147" s="1715">
        <f t="shared" si="248"/>
        <v>24502.2</v>
      </c>
      <c r="X1147" s="1718">
        <v>24502.2</v>
      </c>
      <c r="Y1147" s="1729">
        <v>617115</v>
      </c>
      <c r="Z1147" s="1720">
        <v>42781</v>
      </c>
      <c r="AA1147" s="1778" t="s">
        <v>213</v>
      </c>
      <c r="AB1147" s="1875"/>
      <c r="AC1147" s="1713"/>
      <c r="AE1147" s="1713"/>
      <c r="AF1147" s="1713"/>
      <c r="AG1147" s="1713"/>
      <c r="AH1147" s="1713"/>
      <c r="AI1147" s="1713"/>
      <c r="AJ1147" s="1713"/>
      <c r="AK1147" s="1713"/>
      <c r="AL1147" s="1713"/>
      <c r="AM1147" s="1713"/>
      <c r="AP1147" s="1713"/>
      <c r="AQ1147" s="1713"/>
      <c r="AR1147" s="1713"/>
      <c r="AS1147" s="1713"/>
      <c r="AT1147" s="1713"/>
      <c r="AU1147" s="1713"/>
      <c r="AV1147" s="1713"/>
      <c r="AW1147" s="1713"/>
      <c r="AZ1147" s="1713"/>
      <c r="BA1147" s="1713"/>
    </row>
    <row r="1148" spans="1:53" x14ac:dyDescent="0.2">
      <c r="A1148" s="1801">
        <v>2017023</v>
      </c>
      <c r="C1148" s="1896" t="s">
        <v>1770</v>
      </c>
      <c r="D1148" s="1713" t="s">
        <v>1771</v>
      </c>
      <c r="E1148" s="1713">
        <v>1</v>
      </c>
      <c r="F1148" s="1713">
        <v>10</v>
      </c>
      <c r="G1148" s="1713">
        <v>0</v>
      </c>
      <c r="H1148" s="1713">
        <v>0</v>
      </c>
      <c r="I1148" s="1728">
        <v>1</v>
      </c>
      <c r="J1148" s="1728">
        <v>1</v>
      </c>
      <c r="L1148" s="1715">
        <v>1385.8</v>
      </c>
      <c r="N1148" s="1715">
        <f t="shared" si="242"/>
        <v>830</v>
      </c>
      <c r="O1148" s="1715">
        <v>602.95000000000005</v>
      </c>
      <c r="P1148" s="1788">
        <f t="shared" si="243"/>
        <v>0.72644578313253017</v>
      </c>
      <c r="Q1148" s="1715">
        <v>227.05</v>
      </c>
      <c r="R1148" s="1788">
        <f t="shared" si="244"/>
        <v>0.27355421686746989</v>
      </c>
      <c r="S1148" s="1775">
        <f t="shared" si="245"/>
        <v>9.0820000000000007</v>
      </c>
      <c r="U1148" s="1715">
        <f t="shared" si="246"/>
        <v>0</v>
      </c>
      <c r="V1148" s="1715">
        <f t="shared" si="247"/>
        <v>0</v>
      </c>
      <c r="W1148" s="1715">
        <f t="shared" si="248"/>
        <v>1385.8</v>
      </c>
      <c r="X1148" s="1718">
        <v>1385.8</v>
      </c>
      <c r="Y1148" s="1729">
        <v>617146</v>
      </c>
      <c r="Z1148" s="1720">
        <v>42793</v>
      </c>
      <c r="AA1148" s="1778" t="s">
        <v>213</v>
      </c>
      <c r="AB1148" s="1875"/>
      <c r="AC1148" s="1713"/>
      <c r="AE1148" s="1713"/>
      <c r="AF1148" s="1713"/>
      <c r="AG1148" s="1713"/>
      <c r="AH1148" s="1713"/>
      <c r="AI1148" s="1713"/>
      <c r="AJ1148" s="1713"/>
      <c r="AK1148" s="1713"/>
      <c r="AL1148" s="1713"/>
      <c r="AM1148" s="1713"/>
      <c r="AP1148" s="1713"/>
      <c r="AQ1148" s="1713"/>
      <c r="AR1148" s="1713"/>
      <c r="AS1148" s="1713"/>
      <c r="AT1148" s="1713"/>
      <c r="AU1148" s="1713"/>
      <c r="AV1148" s="1713"/>
      <c r="AW1148" s="1713"/>
      <c r="AZ1148" s="1713"/>
      <c r="BA1148" s="1713"/>
    </row>
    <row r="1149" spans="1:53" x14ac:dyDescent="0.2">
      <c r="A1149" s="1801" t="s">
        <v>2993</v>
      </c>
      <c r="C1149" s="1727" t="s">
        <v>2986</v>
      </c>
      <c r="D1149" s="1713" t="s">
        <v>441</v>
      </c>
      <c r="E1149" s="1713">
        <v>0</v>
      </c>
      <c r="F1149" s="1713">
        <v>1</v>
      </c>
      <c r="G1149" s="1713">
        <v>2</v>
      </c>
      <c r="H1149" s="1713">
        <v>0</v>
      </c>
      <c r="I1149" s="1728">
        <v>1</v>
      </c>
      <c r="J1149" s="1728">
        <v>1</v>
      </c>
      <c r="L1149" s="1715">
        <v>919.24</v>
      </c>
      <c r="N1149" s="1715">
        <f t="shared" si="242"/>
        <v>522.89</v>
      </c>
      <c r="O1149" s="1715">
        <v>414.03</v>
      </c>
      <c r="P1149" s="1788">
        <f t="shared" si="243"/>
        <v>0.79181089712941533</v>
      </c>
      <c r="Q1149" s="1715">
        <v>108.86</v>
      </c>
      <c r="R1149" s="1788">
        <f t="shared" si="244"/>
        <v>0.20818910287058465</v>
      </c>
      <c r="S1149" s="1775">
        <f t="shared" si="245"/>
        <v>4.3544</v>
      </c>
      <c r="U1149" s="1715">
        <f t="shared" si="246"/>
        <v>0</v>
      </c>
      <c r="V1149" s="1715">
        <f t="shared" si="247"/>
        <v>0</v>
      </c>
      <c r="W1149" s="1715">
        <f t="shared" si="248"/>
        <v>919.24</v>
      </c>
      <c r="X1149" s="1718">
        <v>919.24</v>
      </c>
      <c r="Y1149" s="1729">
        <v>617111</v>
      </c>
      <c r="Z1149" s="1720">
        <v>42781</v>
      </c>
      <c r="AA1149" s="1778" t="s">
        <v>213</v>
      </c>
      <c r="AB1149" s="1875"/>
      <c r="AC1149" s="1713"/>
      <c r="AE1149" s="1713"/>
      <c r="AF1149" s="1713"/>
      <c r="AG1149" s="1713"/>
      <c r="AH1149" s="1713"/>
      <c r="AI1149" s="1713"/>
      <c r="AJ1149" s="1713"/>
      <c r="AK1149" s="1713"/>
      <c r="AL1149" s="1713"/>
      <c r="AM1149" s="1713"/>
      <c r="AP1149" s="1713"/>
      <c r="AQ1149" s="1713"/>
      <c r="AR1149" s="1713"/>
      <c r="AS1149" s="1713"/>
      <c r="AT1149" s="1713"/>
      <c r="AU1149" s="1713"/>
      <c r="AV1149" s="1713"/>
      <c r="AW1149" s="1713"/>
      <c r="AZ1149" s="1713"/>
      <c r="BA1149" s="1713"/>
    </row>
    <row r="1150" spans="1:53" x14ac:dyDescent="0.2">
      <c r="A1150" s="1801">
        <v>2017025</v>
      </c>
      <c r="C1150" s="1727" t="s">
        <v>2988</v>
      </c>
      <c r="D1150" s="1713" t="s">
        <v>68</v>
      </c>
      <c r="E1150" s="1713">
        <v>0</v>
      </c>
      <c r="F1150" s="1713">
        <v>14</v>
      </c>
      <c r="G1150" s="1713">
        <v>0</v>
      </c>
      <c r="H1150" s="1713">
        <v>14</v>
      </c>
      <c r="I1150" s="1728">
        <v>1</v>
      </c>
      <c r="J1150" s="1728">
        <v>1</v>
      </c>
      <c r="L1150" s="1715">
        <v>1600</v>
      </c>
      <c r="N1150" s="1715">
        <f t="shared" ref="N1150:N1162" si="249">O1150+Q1150</f>
        <v>1438</v>
      </c>
      <c r="O1150" s="1715">
        <v>1330</v>
      </c>
      <c r="P1150" s="1788">
        <f t="shared" si="243"/>
        <v>0.92489568845618919</v>
      </c>
      <c r="Q1150" s="1715">
        <v>108</v>
      </c>
      <c r="R1150" s="1788">
        <f t="shared" si="244"/>
        <v>7.5104311543810851E-2</v>
      </c>
      <c r="S1150" s="1775">
        <f t="shared" si="245"/>
        <v>4.32</v>
      </c>
      <c r="U1150" s="1715">
        <f t="shared" si="246"/>
        <v>0</v>
      </c>
      <c r="V1150" s="1715">
        <f t="shared" si="247"/>
        <v>0</v>
      </c>
      <c r="W1150" s="1715">
        <f t="shared" si="248"/>
        <v>1600</v>
      </c>
      <c r="X1150" s="1718">
        <v>1600</v>
      </c>
      <c r="Y1150" s="1729">
        <v>2017041</v>
      </c>
      <c r="Z1150" s="1720">
        <v>42755</v>
      </c>
      <c r="AA1150" s="1778" t="s">
        <v>213</v>
      </c>
      <c r="AB1150" s="2401"/>
      <c r="AG1150" s="1713"/>
      <c r="AH1150" s="1713"/>
      <c r="AI1150" s="1713"/>
      <c r="AJ1150" s="1713"/>
      <c r="AK1150" s="1713"/>
      <c r="AL1150" s="1713"/>
      <c r="AM1150" s="1713"/>
      <c r="AP1150" s="1713"/>
      <c r="AQ1150" s="1713"/>
      <c r="AR1150" s="1713"/>
      <c r="AS1150" s="1713"/>
      <c r="AT1150" s="1713"/>
      <c r="AU1150" s="1713"/>
      <c r="AV1150" s="1713"/>
      <c r="AW1150" s="1713"/>
      <c r="AZ1150" s="1713"/>
      <c r="BA1150" s="1713"/>
    </row>
    <row r="1151" spans="1:53" x14ac:dyDescent="0.2">
      <c r="A1151" s="1801">
        <v>2017026</v>
      </c>
      <c r="B1151" s="1727">
        <v>606816</v>
      </c>
      <c r="C1151" s="1727" t="s">
        <v>2990</v>
      </c>
      <c r="D1151" s="1713" t="s">
        <v>68</v>
      </c>
      <c r="E1151" s="1713">
        <v>0</v>
      </c>
      <c r="F1151" s="1713">
        <v>0</v>
      </c>
      <c r="G1151" s="1713">
        <v>0</v>
      </c>
      <c r="H1151" s="1713">
        <v>0</v>
      </c>
      <c r="I1151" s="1728">
        <v>1</v>
      </c>
      <c r="J1151" s="1728">
        <v>1</v>
      </c>
      <c r="L1151" s="1715">
        <v>119.96</v>
      </c>
      <c r="N1151" s="1715">
        <f t="shared" si="249"/>
        <v>54.98</v>
      </c>
      <c r="O1151" s="1715">
        <v>54.98</v>
      </c>
      <c r="P1151" s="1788">
        <f t="shared" ref="P1151:P1166" si="250">IF(N1151&lt;=0,"",O1151/N1151)</f>
        <v>1</v>
      </c>
      <c r="Q1151" s="1715">
        <v>0</v>
      </c>
      <c r="R1151" s="1788">
        <f t="shared" ref="R1151:R1166" si="251">IF(N1151&lt;=0,"",Q1151/N1151)</f>
        <v>0</v>
      </c>
      <c r="S1151" s="1775">
        <f t="shared" ref="S1151:S1166" si="252">Q1151/$S$1</f>
        <v>0</v>
      </c>
      <c r="U1151" s="1715">
        <f t="shared" ref="U1151:U1166" si="253">((1-I1151)*O1151)+((1-J1151)*Q1151)</f>
        <v>0</v>
      </c>
      <c r="V1151" s="1715">
        <f t="shared" ref="V1151:V1166" si="254">L1151-W1151</f>
        <v>0</v>
      </c>
      <c r="W1151" s="1715">
        <f t="shared" ref="W1151:W1166" si="255">X1151+AC1151+AH1151+AM1151+AO1151+AR1151</f>
        <v>119.96</v>
      </c>
      <c r="X1151" s="1718">
        <v>119.96</v>
      </c>
      <c r="Y1151" s="1729">
        <v>617099</v>
      </c>
      <c r="Z1151" s="1720">
        <v>42779</v>
      </c>
      <c r="AA1151" s="1778" t="s">
        <v>213</v>
      </c>
      <c r="AB1151" s="2401"/>
      <c r="AG1151" s="1713"/>
      <c r="AH1151" s="1713"/>
      <c r="AI1151" s="1713"/>
      <c r="AJ1151" s="1713"/>
      <c r="AK1151" s="1713"/>
      <c r="AL1151" s="1713"/>
      <c r="AM1151" s="1713"/>
      <c r="AP1151" s="1713"/>
      <c r="AQ1151" s="1713"/>
      <c r="AR1151" s="1713"/>
      <c r="AS1151" s="1713"/>
      <c r="AT1151" s="1713"/>
      <c r="AU1151" s="1713"/>
      <c r="AV1151" s="1713"/>
      <c r="AW1151" s="1713"/>
      <c r="AZ1151" s="1713"/>
      <c r="BA1151" s="1713"/>
    </row>
    <row r="1152" spans="1:53" x14ac:dyDescent="0.2">
      <c r="A1152" s="1801">
        <v>2017027</v>
      </c>
      <c r="C1152" s="1727" t="s">
        <v>2991</v>
      </c>
      <c r="D1152" s="1713" t="s">
        <v>68</v>
      </c>
      <c r="E1152" s="1713">
        <v>2</v>
      </c>
      <c r="F1152" s="1713">
        <v>16</v>
      </c>
      <c r="G1152" s="1713">
        <v>10</v>
      </c>
      <c r="H1152" s="1713">
        <v>4</v>
      </c>
      <c r="I1152" s="1728">
        <v>1</v>
      </c>
      <c r="J1152" s="1728">
        <v>1</v>
      </c>
      <c r="L1152" s="1715">
        <v>4674.09</v>
      </c>
      <c r="N1152" s="1715">
        <f t="shared" si="249"/>
        <v>3259.02</v>
      </c>
      <c r="O1152" s="1715">
        <v>2403.9</v>
      </c>
      <c r="P1152" s="1788">
        <f t="shared" si="250"/>
        <v>0.73761437487342829</v>
      </c>
      <c r="Q1152" s="1715">
        <v>855.12</v>
      </c>
      <c r="R1152" s="1788">
        <f t="shared" si="251"/>
        <v>0.26238562512657182</v>
      </c>
      <c r="S1152" s="1775">
        <f t="shared" si="252"/>
        <v>34.204799999999999</v>
      </c>
      <c r="U1152" s="1715">
        <f t="shared" si="253"/>
        <v>0</v>
      </c>
      <c r="V1152" s="1715">
        <f t="shared" si="254"/>
        <v>0</v>
      </c>
      <c r="W1152" s="1715">
        <f t="shared" si="255"/>
        <v>4674.09</v>
      </c>
      <c r="X1152" s="1718">
        <v>4674.09</v>
      </c>
      <c r="Y1152" s="1729">
        <v>2017047</v>
      </c>
      <c r="Z1152" s="1720">
        <v>42755</v>
      </c>
      <c r="AA1152" s="1778" t="s">
        <v>213</v>
      </c>
      <c r="AB1152" s="2401"/>
      <c r="AG1152" s="1713"/>
      <c r="AH1152" s="1713"/>
      <c r="AI1152" s="1713"/>
      <c r="AJ1152" s="1713"/>
      <c r="AK1152" s="1713"/>
      <c r="AL1152" s="1713"/>
      <c r="AM1152" s="1713"/>
      <c r="AP1152" s="1713"/>
      <c r="AQ1152" s="1713"/>
      <c r="AR1152" s="1713"/>
      <c r="AS1152" s="1713"/>
      <c r="AT1152" s="1713"/>
      <c r="AU1152" s="1713"/>
      <c r="AV1152" s="1713"/>
      <c r="AW1152" s="1713"/>
      <c r="AZ1152" s="1713"/>
      <c r="BA1152" s="1713"/>
    </row>
    <row r="1153" spans="1:53" x14ac:dyDescent="0.2">
      <c r="A1153" s="1801">
        <v>2017028</v>
      </c>
      <c r="C1153" s="1727" t="s">
        <v>2992</v>
      </c>
      <c r="D1153" s="1713" t="s">
        <v>68</v>
      </c>
      <c r="E1153" s="1713">
        <v>7</v>
      </c>
      <c r="F1153" s="1713">
        <v>56</v>
      </c>
      <c r="G1153" s="1713">
        <v>35</v>
      </c>
      <c r="H1153" s="1713">
        <v>3</v>
      </c>
      <c r="I1153" s="1728">
        <v>1</v>
      </c>
      <c r="J1153" s="1728">
        <v>1</v>
      </c>
      <c r="L1153" s="1715">
        <v>18723.48</v>
      </c>
      <c r="N1153" s="1715">
        <f t="shared" si="249"/>
        <v>14008.830000000002</v>
      </c>
      <c r="O1153" s="1715">
        <v>10563.03</v>
      </c>
      <c r="P1153" s="1788">
        <f t="shared" si="250"/>
        <v>0.75402656752919406</v>
      </c>
      <c r="Q1153" s="1715">
        <v>3445.8</v>
      </c>
      <c r="R1153" s="1788">
        <f t="shared" si="251"/>
        <v>0.24597343247080589</v>
      </c>
      <c r="S1153" s="1775">
        <f t="shared" si="252"/>
        <v>137.83199999999999</v>
      </c>
      <c r="U1153" s="1715">
        <f t="shared" si="253"/>
        <v>0</v>
      </c>
      <c r="V1153" s="1715">
        <f t="shared" si="254"/>
        <v>0</v>
      </c>
      <c r="W1153" s="1715">
        <f t="shared" si="255"/>
        <v>18723.48</v>
      </c>
      <c r="X1153" s="1718">
        <v>18723.48</v>
      </c>
      <c r="Y1153" s="1729">
        <v>2017047</v>
      </c>
      <c r="Z1153" s="1720">
        <v>42755</v>
      </c>
      <c r="AA1153" s="1778" t="s">
        <v>213</v>
      </c>
      <c r="AB1153" s="2401"/>
      <c r="AG1153" s="1713"/>
      <c r="AH1153" s="1713"/>
      <c r="AI1153" s="1713"/>
      <c r="AJ1153" s="1713"/>
      <c r="AK1153" s="1713"/>
      <c r="AL1153" s="1713"/>
      <c r="AM1153" s="1713"/>
      <c r="AP1153" s="1713"/>
      <c r="AQ1153" s="1713"/>
      <c r="AR1153" s="1713"/>
      <c r="AS1153" s="1713"/>
      <c r="AT1153" s="1713"/>
      <c r="AU1153" s="1713"/>
      <c r="AV1153" s="1713"/>
      <c r="AW1153" s="1713"/>
      <c r="AZ1153" s="1713"/>
      <c r="BA1153" s="1713"/>
    </row>
    <row r="1154" spans="1:53" x14ac:dyDescent="0.2">
      <c r="A1154" s="1801">
        <v>2017029</v>
      </c>
      <c r="C1154" s="1727" t="s">
        <v>2997</v>
      </c>
      <c r="D1154" s="1713" t="s">
        <v>451</v>
      </c>
      <c r="E1154" s="1796">
        <v>1</v>
      </c>
      <c r="F1154" s="1713">
        <v>8</v>
      </c>
      <c r="G1154" s="1713">
        <v>3</v>
      </c>
      <c r="H1154" s="1713">
        <v>4</v>
      </c>
      <c r="I1154" s="1728">
        <v>1</v>
      </c>
      <c r="J1154" s="1728">
        <v>1</v>
      </c>
      <c r="L1154" s="1715">
        <v>3523.18</v>
      </c>
      <c r="N1154" s="1715">
        <f t="shared" si="249"/>
        <v>2329.7600000000002</v>
      </c>
      <c r="O1154" s="1715">
        <v>1791.72</v>
      </c>
      <c r="P1154" s="1788">
        <f t="shared" si="250"/>
        <v>0.76905775702218249</v>
      </c>
      <c r="Q1154" s="1715">
        <v>538.04</v>
      </c>
      <c r="R1154" s="1788">
        <f t="shared" si="251"/>
        <v>0.23094224297781743</v>
      </c>
      <c r="S1154" s="1775">
        <f t="shared" si="252"/>
        <v>21.521599999999999</v>
      </c>
      <c r="U1154" s="1715">
        <f t="shared" si="253"/>
        <v>0</v>
      </c>
      <c r="V1154" s="1715">
        <f t="shared" si="254"/>
        <v>0</v>
      </c>
      <c r="W1154" s="1715">
        <f t="shared" si="255"/>
        <v>3523.18</v>
      </c>
      <c r="X1154" s="1718">
        <v>3523.18</v>
      </c>
      <c r="Y1154" s="1729">
        <v>617110</v>
      </c>
      <c r="Z1154" s="1720">
        <v>42781</v>
      </c>
      <c r="AA1154" s="1778" t="s">
        <v>213</v>
      </c>
      <c r="AB1154" s="2401"/>
      <c r="AG1154" s="1713"/>
      <c r="AH1154" s="1713"/>
      <c r="AI1154" s="1713"/>
      <c r="AJ1154" s="1713"/>
      <c r="AK1154" s="1713"/>
      <c r="AL1154" s="1713"/>
      <c r="AM1154" s="1713"/>
      <c r="AP1154" s="1713"/>
      <c r="AQ1154" s="1713"/>
      <c r="AR1154" s="1713"/>
      <c r="AS1154" s="1713"/>
      <c r="AT1154" s="1713"/>
      <c r="AU1154" s="1713"/>
      <c r="AV1154" s="1713"/>
      <c r="AW1154" s="1713"/>
      <c r="AZ1154" s="1713"/>
      <c r="BA1154" s="1713"/>
    </row>
    <row r="1155" spans="1:53" x14ac:dyDescent="0.2">
      <c r="A1155" s="1801">
        <v>2017030</v>
      </c>
      <c r="C1155" s="1727" t="s">
        <v>3001</v>
      </c>
      <c r="D1155" s="1713" t="s">
        <v>68</v>
      </c>
      <c r="E1155" s="1713">
        <v>1</v>
      </c>
      <c r="F1155" s="1713">
        <v>11</v>
      </c>
      <c r="G1155" s="1713">
        <v>4</v>
      </c>
      <c r="H1155" s="1713">
        <v>12</v>
      </c>
      <c r="I1155" s="1728">
        <v>1</v>
      </c>
      <c r="J1155" s="1728">
        <v>1</v>
      </c>
      <c r="L1155" s="1715">
        <v>10863.22</v>
      </c>
      <c r="N1155" s="1715">
        <f>O1155+Q1155</f>
        <v>6685.43</v>
      </c>
      <c r="O1155" s="1715">
        <v>5401.16</v>
      </c>
      <c r="P1155" s="1788">
        <f>IF(N1155&lt;=0,"",O1155/N1155)</f>
        <v>0.80790016498564787</v>
      </c>
      <c r="Q1155" s="1715">
        <v>1284.27</v>
      </c>
      <c r="R1155" s="1788">
        <f>IF(N1155&lt;=0,"",Q1155/N1155)</f>
        <v>0.1920998350143521</v>
      </c>
      <c r="S1155" s="1775">
        <f>Q1155/$S$1</f>
        <v>51.370800000000003</v>
      </c>
      <c r="U1155" s="1715">
        <f>((1-I1155)*O1155)+((1-J1155)*Q1155)</f>
        <v>0</v>
      </c>
      <c r="V1155" s="1715">
        <f>L1155-W1155</f>
        <v>0</v>
      </c>
      <c r="W1155" s="1715">
        <f>X1155+AC1155+AH1155+AM1155+AO1155+AR1155</f>
        <v>10863.22</v>
      </c>
      <c r="X1155" s="1718">
        <v>10863.22</v>
      </c>
      <c r="Y1155" s="1729">
        <v>2017048</v>
      </c>
      <c r="Z1155" s="1720">
        <v>42755</v>
      </c>
      <c r="AA1155" s="1778" t="s">
        <v>213</v>
      </c>
      <c r="AB1155" s="2401"/>
      <c r="AG1155" s="1713"/>
      <c r="AH1155" s="1713"/>
      <c r="AI1155" s="1713"/>
      <c r="AJ1155" s="1713"/>
      <c r="AK1155" s="1713"/>
      <c r="AL1155" s="1713"/>
      <c r="AM1155" s="1713"/>
      <c r="AP1155" s="1713"/>
      <c r="AQ1155" s="1713"/>
      <c r="AR1155" s="1713"/>
      <c r="AS1155" s="1713"/>
      <c r="AT1155" s="1713"/>
      <c r="AU1155" s="1713"/>
      <c r="AV1155" s="1713"/>
      <c r="AW1155" s="1713"/>
      <c r="AZ1155" s="1713"/>
      <c r="BA1155" s="1713"/>
    </row>
    <row r="1156" spans="1:53" x14ac:dyDescent="0.2">
      <c r="A1156" s="1801">
        <v>2017031</v>
      </c>
      <c r="C1156" s="1727" t="s">
        <v>3006</v>
      </c>
      <c r="D1156" s="1713" t="s">
        <v>68</v>
      </c>
      <c r="E1156" s="1713">
        <v>0</v>
      </c>
      <c r="F1156" s="1713">
        <v>1</v>
      </c>
      <c r="G1156" s="1713">
        <v>0</v>
      </c>
      <c r="H1156" s="1713">
        <v>2</v>
      </c>
      <c r="I1156" s="1728">
        <v>1</v>
      </c>
      <c r="J1156" s="1728">
        <v>1</v>
      </c>
      <c r="L1156" s="1715">
        <v>890.21</v>
      </c>
      <c r="N1156" s="1715">
        <f t="shared" si="249"/>
        <v>562.32999999999993</v>
      </c>
      <c r="O1156" s="1715">
        <v>373.78</v>
      </c>
      <c r="P1156" s="1788">
        <f t="shared" si="250"/>
        <v>0.66469866448526671</v>
      </c>
      <c r="Q1156" s="1715">
        <v>188.55</v>
      </c>
      <c r="R1156" s="1788">
        <f t="shared" si="251"/>
        <v>0.3353013355147334</v>
      </c>
      <c r="S1156" s="1775">
        <f t="shared" si="252"/>
        <v>7.5420000000000007</v>
      </c>
      <c r="U1156" s="1715">
        <f t="shared" si="253"/>
        <v>0</v>
      </c>
      <c r="V1156" s="1715">
        <f t="shared" si="254"/>
        <v>0</v>
      </c>
      <c r="W1156" s="1715">
        <f t="shared" si="255"/>
        <v>890.21</v>
      </c>
      <c r="X1156" s="1718">
        <v>890.21</v>
      </c>
      <c r="Y1156" s="1729">
        <v>2017049</v>
      </c>
      <c r="Z1156" s="1720">
        <v>42755</v>
      </c>
      <c r="AA1156" s="1778" t="s">
        <v>213</v>
      </c>
      <c r="AB1156" s="2401"/>
      <c r="AG1156" s="1713"/>
      <c r="AH1156" s="1713"/>
      <c r="AI1156" s="1713"/>
      <c r="AJ1156" s="1713"/>
      <c r="AK1156" s="1713"/>
      <c r="AL1156" s="1713"/>
      <c r="AM1156" s="1713"/>
      <c r="AP1156" s="1713"/>
      <c r="AQ1156" s="1713"/>
      <c r="AR1156" s="1713"/>
      <c r="AS1156" s="1713"/>
      <c r="AT1156" s="1713"/>
      <c r="AU1156" s="1713"/>
      <c r="AV1156" s="1713"/>
      <c r="AW1156" s="1713"/>
      <c r="AZ1156" s="1713"/>
      <c r="BA1156" s="1713"/>
    </row>
    <row r="1157" spans="1:53" x14ac:dyDescent="0.2">
      <c r="A1157" s="1801">
        <v>2017032</v>
      </c>
      <c r="C1157" s="1727">
        <v>607717</v>
      </c>
      <c r="D1157" s="1713" t="s">
        <v>68</v>
      </c>
      <c r="E1157" s="1713">
        <v>1</v>
      </c>
      <c r="F1157" s="1713">
        <v>8</v>
      </c>
      <c r="G1157" s="1713">
        <v>5</v>
      </c>
      <c r="H1157" s="1713">
        <v>3</v>
      </c>
      <c r="I1157" s="1728">
        <v>1</v>
      </c>
      <c r="J1157" s="1728">
        <v>1</v>
      </c>
      <c r="L1157" s="1715">
        <v>2069</v>
      </c>
      <c r="N1157" s="1715">
        <f t="shared" si="249"/>
        <v>1566.87</v>
      </c>
      <c r="O1157" s="1715">
        <v>1138.3699999999999</v>
      </c>
      <c r="P1157" s="1788">
        <f t="shared" si="250"/>
        <v>0.72652485528473965</v>
      </c>
      <c r="Q1157" s="1715">
        <v>428.5</v>
      </c>
      <c r="R1157" s="1788">
        <f t="shared" si="251"/>
        <v>0.27347514471526035</v>
      </c>
      <c r="S1157" s="1775">
        <f t="shared" si="252"/>
        <v>17.14</v>
      </c>
      <c r="U1157" s="1715">
        <f t="shared" si="253"/>
        <v>0</v>
      </c>
      <c r="V1157" s="1715">
        <f t="shared" si="254"/>
        <v>0</v>
      </c>
      <c r="W1157" s="1715">
        <f t="shared" si="255"/>
        <v>2069</v>
      </c>
      <c r="X1157" s="1718">
        <v>2069</v>
      </c>
      <c r="Y1157" s="1729">
        <v>2017050</v>
      </c>
      <c r="Z1157" s="1720">
        <v>42755</v>
      </c>
      <c r="AA1157" s="1778" t="s">
        <v>213</v>
      </c>
      <c r="AB1157" s="2401"/>
      <c r="AG1157" s="1713"/>
      <c r="AH1157" s="1713"/>
      <c r="AI1157" s="1713"/>
      <c r="AJ1157" s="1713"/>
      <c r="AK1157" s="1713"/>
      <c r="AL1157" s="1713"/>
      <c r="AM1157" s="1713"/>
      <c r="AP1157" s="1713"/>
      <c r="AQ1157" s="1713"/>
      <c r="AR1157" s="1713"/>
      <c r="AS1157" s="1713"/>
      <c r="AT1157" s="1713"/>
      <c r="AU1157" s="1713"/>
      <c r="AV1157" s="1713"/>
      <c r="AW1157" s="1713"/>
      <c r="AZ1157" s="1713"/>
      <c r="BA1157" s="1713"/>
    </row>
    <row r="1158" spans="1:53" x14ac:dyDescent="0.2">
      <c r="A1158" s="1801">
        <v>2017033</v>
      </c>
      <c r="C1158" s="1727">
        <v>624917</v>
      </c>
      <c r="D1158" s="1713" t="s">
        <v>68</v>
      </c>
      <c r="E1158" s="1713">
        <v>1</v>
      </c>
      <c r="F1158" s="1713">
        <v>8</v>
      </c>
      <c r="G1158" s="1713">
        <v>6</v>
      </c>
      <c r="H1158" s="1713">
        <v>2</v>
      </c>
      <c r="I1158" s="1728">
        <v>1</v>
      </c>
      <c r="J1158" s="1728">
        <v>1</v>
      </c>
      <c r="L1158" s="1715">
        <v>2169.27</v>
      </c>
      <c r="N1158" s="1715">
        <f t="shared" si="249"/>
        <v>1548.98</v>
      </c>
      <c r="O1158" s="1715">
        <v>1131.57</v>
      </c>
      <c r="P1158" s="1788">
        <f t="shared" si="250"/>
        <v>0.73052589445957983</v>
      </c>
      <c r="Q1158" s="1715">
        <v>417.41</v>
      </c>
      <c r="R1158" s="1788">
        <f t="shared" si="251"/>
        <v>0.26947410554042017</v>
      </c>
      <c r="S1158" s="1775">
        <f t="shared" si="252"/>
        <v>16.696400000000001</v>
      </c>
      <c r="U1158" s="1715">
        <f t="shared" si="253"/>
        <v>0</v>
      </c>
      <c r="V1158" s="1715">
        <f t="shared" si="254"/>
        <v>0</v>
      </c>
      <c r="W1158" s="1715">
        <f t="shared" si="255"/>
        <v>2169.27</v>
      </c>
      <c r="X1158" s="1718">
        <v>2469.27</v>
      </c>
      <c r="Y1158" s="1729">
        <v>2017051</v>
      </c>
      <c r="Z1158" s="1720">
        <v>42755</v>
      </c>
      <c r="AA1158" s="1778" t="s">
        <v>213</v>
      </c>
      <c r="AB1158" s="2401"/>
      <c r="AC1158" s="1715">
        <v>-300</v>
      </c>
      <c r="AD1158" s="1713">
        <v>617098</v>
      </c>
      <c r="AE1158" s="1723">
        <v>42779</v>
      </c>
      <c r="AF1158" s="1779" t="s">
        <v>213</v>
      </c>
      <c r="AG1158" s="1713"/>
      <c r="AH1158" s="1713"/>
      <c r="AI1158" s="1713"/>
      <c r="AJ1158" s="1713"/>
      <c r="AK1158" s="1713"/>
      <c r="AL1158" s="1713"/>
      <c r="AM1158" s="1713"/>
      <c r="AP1158" s="1713"/>
      <c r="AQ1158" s="1713"/>
      <c r="AR1158" s="1713"/>
      <c r="AS1158" s="1713"/>
      <c r="AT1158" s="1713"/>
      <c r="AU1158" s="1713"/>
      <c r="AV1158" s="1713"/>
      <c r="AW1158" s="1713"/>
      <c r="AZ1158" s="1713"/>
      <c r="BA1158" s="1713"/>
    </row>
    <row r="1159" spans="1:53" x14ac:dyDescent="0.2">
      <c r="A1159" s="1801">
        <v>2017034</v>
      </c>
      <c r="C1159" s="1727">
        <v>628917</v>
      </c>
      <c r="D1159" s="1713" t="s">
        <v>68</v>
      </c>
      <c r="E1159" s="1713">
        <v>1</v>
      </c>
      <c r="F1159" s="1713">
        <v>8</v>
      </c>
      <c r="G1159" s="1713">
        <v>5</v>
      </c>
      <c r="H1159" s="1713">
        <v>3</v>
      </c>
      <c r="I1159" s="1728">
        <v>1</v>
      </c>
      <c r="J1159" s="1728">
        <v>1</v>
      </c>
      <c r="L1159" s="1715">
        <v>2180.94</v>
      </c>
      <c r="N1159" s="1715">
        <f t="shared" si="249"/>
        <v>1560.44</v>
      </c>
      <c r="O1159" s="1715">
        <v>1135.57</v>
      </c>
      <c r="P1159" s="1788">
        <f t="shared" si="250"/>
        <v>0.72772423162697697</v>
      </c>
      <c r="Q1159" s="1715">
        <v>424.87</v>
      </c>
      <c r="R1159" s="1788">
        <f t="shared" si="251"/>
        <v>0.27227576837302297</v>
      </c>
      <c r="S1159" s="1775">
        <f t="shared" si="252"/>
        <v>16.994800000000001</v>
      </c>
      <c r="U1159" s="1715">
        <f t="shared" si="253"/>
        <v>0</v>
      </c>
      <c r="V1159" s="1715">
        <f t="shared" si="254"/>
        <v>0</v>
      </c>
      <c r="W1159" s="1715">
        <f t="shared" si="255"/>
        <v>2180.94</v>
      </c>
      <c r="X1159" s="1718">
        <v>2180.94</v>
      </c>
      <c r="Y1159" s="1729">
        <v>2017052</v>
      </c>
      <c r="Z1159" s="1720">
        <v>42755</v>
      </c>
      <c r="AA1159" s="1778" t="s">
        <v>213</v>
      </c>
      <c r="AB1159" s="2401"/>
      <c r="AG1159" s="1713"/>
      <c r="AH1159" s="1713"/>
      <c r="AI1159" s="1713"/>
      <c r="AJ1159" s="1713"/>
      <c r="AK1159" s="1713"/>
      <c r="AL1159" s="1713"/>
      <c r="AM1159" s="1713"/>
      <c r="AP1159" s="1713"/>
      <c r="AQ1159" s="1713"/>
      <c r="AR1159" s="1713"/>
      <c r="AS1159" s="1713"/>
      <c r="AT1159" s="1713"/>
      <c r="AU1159" s="1713"/>
      <c r="AV1159" s="1713"/>
      <c r="AW1159" s="1713"/>
      <c r="AZ1159" s="1713"/>
      <c r="BA1159" s="1713"/>
    </row>
    <row r="1160" spans="1:53" x14ac:dyDescent="0.2">
      <c r="A1160" s="1801">
        <v>2017035</v>
      </c>
      <c r="C1160" s="1727">
        <v>623217</v>
      </c>
      <c r="D1160" s="1713" t="s">
        <v>68</v>
      </c>
      <c r="E1160" s="1713">
        <v>1</v>
      </c>
      <c r="F1160" s="1713">
        <v>11</v>
      </c>
      <c r="G1160" s="1713">
        <v>7</v>
      </c>
      <c r="H1160" s="1713">
        <v>2</v>
      </c>
      <c r="I1160" s="1728">
        <v>1</v>
      </c>
      <c r="J1160" s="1728">
        <v>1</v>
      </c>
      <c r="L1160" s="1715">
        <v>3227.46</v>
      </c>
      <c r="N1160" s="1715">
        <f>O1160+Q1160</f>
        <v>1992.44</v>
      </c>
      <c r="O1160" s="1715">
        <v>1477.96</v>
      </c>
      <c r="P1160" s="1788">
        <f>IF(N1160&lt;=0,"",O1160/N1160)</f>
        <v>0.74178394330569553</v>
      </c>
      <c r="Q1160" s="1715">
        <v>514.48</v>
      </c>
      <c r="R1160" s="1788">
        <f>IF(N1160&lt;=0,"",Q1160/N1160)</f>
        <v>0.25821605669430447</v>
      </c>
      <c r="S1160" s="1775">
        <f>Q1160/$S$1</f>
        <v>20.5792</v>
      </c>
      <c r="U1160" s="1715">
        <f>((1-I1160)*O1160)+((1-J1160)*Q1160)</f>
        <v>0</v>
      </c>
      <c r="V1160" s="1715">
        <f>L1160-W1160</f>
        <v>0</v>
      </c>
      <c r="W1160" s="1715">
        <f t="shared" si="255"/>
        <v>3227.46</v>
      </c>
      <c r="X1160" s="1718">
        <v>3227.46</v>
      </c>
      <c r="Y1160" s="1729">
        <v>2017053</v>
      </c>
      <c r="Z1160" s="1720">
        <v>42755</v>
      </c>
      <c r="AA1160" s="1778" t="s">
        <v>213</v>
      </c>
      <c r="AB1160" s="2401"/>
      <c r="AG1160" s="1713"/>
      <c r="AH1160" s="1713"/>
      <c r="AI1160" s="1713"/>
      <c r="AJ1160" s="1713"/>
      <c r="AK1160" s="1713"/>
      <c r="AL1160" s="1713"/>
      <c r="AM1160" s="1713"/>
      <c r="AP1160" s="1713"/>
      <c r="AQ1160" s="1713"/>
      <c r="AR1160" s="1713"/>
      <c r="AS1160" s="1713"/>
      <c r="AT1160" s="1713"/>
      <c r="AU1160" s="1713"/>
      <c r="AV1160" s="1713"/>
      <c r="AW1160" s="1713"/>
      <c r="AZ1160" s="1713"/>
      <c r="BA1160" s="1713"/>
    </row>
    <row r="1161" spans="1:53" x14ac:dyDescent="0.2">
      <c r="A1161" s="1801">
        <v>2017036</v>
      </c>
      <c r="C1161" s="1727">
        <v>615117</v>
      </c>
      <c r="D1161" s="1713" t="s">
        <v>68</v>
      </c>
      <c r="E1161" s="1713">
        <v>1</v>
      </c>
      <c r="F1161" s="1713">
        <v>8</v>
      </c>
      <c r="G1161" s="1713">
        <v>5</v>
      </c>
      <c r="H1161" s="1713">
        <v>3</v>
      </c>
      <c r="I1161" s="1728">
        <v>1</v>
      </c>
      <c r="J1161" s="1728">
        <v>1</v>
      </c>
      <c r="L1161" s="1715">
        <v>2480.83</v>
      </c>
      <c r="N1161" s="1715">
        <f t="shared" si="249"/>
        <v>1742.62</v>
      </c>
      <c r="O1161" s="1715">
        <v>1315.47</v>
      </c>
      <c r="P1161" s="1788">
        <f t="shared" si="250"/>
        <v>0.75488058211199238</v>
      </c>
      <c r="Q1161" s="1715">
        <v>427.15</v>
      </c>
      <c r="R1161" s="1788">
        <f t="shared" si="251"/>
        <v>0.2451194178880077</v>
      </c>
      <c r="S1161" s="1775">
        <f t="shared" si="252"/>
        <v>17.085999999999999</v>
      </c>
      <c r="U1161" s="1715">
        <f t="shared" si="253"/>
        <v>0</v>
      </c>
      <c r="V1161" s="1715">
        <f t="shared" si="254"/>
        <v>0</v>
      </c>
      <c r="W1161" s="1715">
        <f t="shared" si="255"/>
        <v>2480.83</v>
      </c>
      <c r="X1161" s="1718">
        <v>2480.83</v>
      </c>
      <c r="Y1161" s="1729">
        <v>2017054</v>
      </c>
      <c r="Z1161" s="1720">
        <v>42755</v>
      </c>
      <c r="AA1161" s="1778" t="s">
        <v>213</v>
      </c>
      <c r="AB1161" s="2401"/>
      <c r="AG1161" s="1713"/>
      <c r="AH1161" s="1713"/>
      <c r="AI1161" s="1713"/>
      <c r="AJ1161" s="1713"/>
      <c r="AK1161" s="1713"/>
      <c r="AL1161" s="1713"/>
      <c r="AM1161" s="1713"/>
      <c r="AP1161" s="1713"/>
      <c r="AQ1161" s="1713"/>
      <c r="AR1161" s="1713"/>
      <c r="AS1161" s="1713"/>
      <c r="AT1161" s="1713"/>
      <c r="AU1161" s="1713"/>
      <c r="AV1161" s="1713"/>
      <c r="AW1161" s="1713"/>
      <c r="AZ1161" s="1713"/>
      <c r="BA1161" s="1713"/>
    </row>
    <row r="1162" spans="1:53" x14ac:dyDescent="0.2">
      <c r="A1162" s="1801">
        <v>2017037</v>
      </c>
      <c r="C1162" s="1727" t="s">
        <v>3010</v>
      </c>
      <c r="D1162" s="1713" t="s">
        <v>68</v>
      </c>
      <c r="E1162" s="1713">
        <v>0</v>
      </c>
      <c r="F1162" s="1713">
        <v>0</v>
      </c>
      <c r="G1162" s="1713">
        <v>0</v>
      </c>
      <c r="H1162" s="1713">
        <v>0</v>
      </c>
      <c r="I1162" s="1728">
        <v>1</v>
      </c>
      <c r="J1162" s="1728">
        <v>1</v>
      </c>
      <c r="L1162" s="1715">
        <v>17.7</v>
      </c>
      <c r="N1162" s="1715">
        <f t="shared" si="249"/>
        <v>0.9</v>
      </c>
      <c r="O1162" s="1715">
        <v>0.9</v>
      </c>
      <c r="P1162" s="1788">
        <f t="shared" si="250"/>
        <v>1</v>
      </c>
      <c r="Q1162" s="1715">
        <v>0</v>
      </c>
      <c r="R1162" s="1788">
        <f t="shared" si="251"/>
        <v>0</v>
      </c>
      <c r="S1162" s="1775">
        <f t="shared" si="252"/>
        <v>0</v>
      </c>
      <c r="U1162" s="1715">
        <f t="shared" si="253"/>
        <v>0</v>
      </c>
      <c r="V1162" s="1715">
        <f t="shared" si="254"/>
        <v>0</v>
      </c>
      <c r="W1162" s="1715">
        <f t="shared" si="255"/>
        <v>17.7</v>
      </c>
      <c r="X1162" s="1718">
        <v>17.7</v>
      </c>
      <c r="Y1162" s="1729">
        <v>617061</v>
      </c>
      <c r="Z1162" s="1720">
        <v>42772</v>
      </c>
      <c r="AA1162" s="1778" t="s">
        <v>213</v>
      </c>
      <c r="AB1162" s="2401"/>
      <c r="AG1162" s="1713"/>
      <c r="AH1162" s="1713"/>
      <c r="AI1162" s="1713"/>
      <c r="AJ1162" s="1713"/>
      <c r="AK1162" s="1713"/>
      <c r="AL1162" s="1713"/>
      <c r="AM1162" s="1713"/>
      <c r="AP1162" s="1713"/>
      <c r="AQ1162" s="1713"/>
      <c r="AR1162" s="1713"/>
      <c r="AS1162" s="1713"/>
      <c r="AT1162" s="1713"/>
      <c r="AU1162" s="1713"/>
      <c r="AV1162" s="1713"/>
      <c r="AW1162" s="1713"/>
      <c r="AZ1162" s="1713"/>
      <c r="BA1162" s="1713"/>
    </row>
    <row r="1163" spans="1:53" x14ac:dyDescent="0.2">
      <c r="A1163" s="1801">
        <v>2017039</v>
      </c>
      <c r="C1163" s="1727" t="s">
        <v>3036</v>
      </c>
      <c r="D1163" s="1713" t="s">
        <v>68</v>
      </c>
      <c r="E1163" s="1713">
        <v>1</v>
      </c>
      <c r="F1163" s="1713">
        <v>8</v>
      </c>
      <c r="G1163" s="1713">
        <v>5</v>
      </c>
      <c r="H1163" s="1713">
        <v>3</v>
      </c>
      <c r="I1163" s="1728">
        <v>1</v>
      </c>
      <c r="J1163" s="1728">
        <v>1</v>
      </c>
      <c r="L1163" s="1715">
        <v>0</v>
      </c>
      <c r="N1163" s="1715">
        <f t="shared" ref="N1163:N1194" si="256">O1163+Q1163</f>
        <v>0</v>
      </c>
      <c r="O1163" s="1715">
        <v>0</v>
      </c>
      <c r="P1163" s="1788" t="str">
        <f t="shared" si="250"/>
        <v/>
      </c>
      <c r="Q1163" s="1715">
        <v>0</v>
      </c>
      <c r="R1163" s="1788" t="str">
        <f t="shared" si="251"/>
        <v/>
      </c>
      <c r="S1163" s="1775">
        <f t="shared" si="252"/>
        <v>0</v>
      </c>
      <c r="U1163" s="1715">
        <f t="shared" si="253"/>
        <v>0</v>
      </c>
      <c r="V1163" s="1715">
        <f t="shared" si="254"/>
        <v>0</v>
      </c>
      <c r="W1163" s="1715">
        <f t="shared" si="255"/>
        <v>0</v>
      </c>
      <c r="X1163" s="1718"/>
      <c r="Y1163" s="1729"/>
      <c r="Z1163" s="1720"/>
      <c r="AA1163" s="1778"/>
      <c r="AB1163" s="2401"/>
      <c r="AG1163" s="1713"/>
      <c r="AH1163" s="1713"/>
      <c r="AI1163" s="1713"/>
      <c r="AJ1163" s="1713"/>
      <c r="AK1163" s="1713"/>
      <c r="AL1163" s="1713"/>
      <c r="AM1163" s="1713"/>
      <c r="AP1163" s="1713"/>
      <c r="AQ1163" s="1713"/>
      <c r="AR1163" s="1713"/>
      <c r="AS1163" s="1713"/>
      <c r="AT1163" s="1713"/>
      <c r="AU1163" s="1713"/>
      <c r="AV1163" s="1713"/>
      <c r="AW1163" s="1713"/>
      <c r="AZ1163" s="1713"/>
      <c r="BA1163" s="1713"/>
    </row>
    <row r="1164" spans="1:53" x14ac:dyDescent="0.2">
      <c r="A1164" s="1801">
        <v>2017040</v>
      </c>
      <c r="C1164" s="1884" t="s">
        <v>3015</v>
      </c>
      <c r="D1164" s="1713" t="s">
        <v>68</v>
      </c>
      <c r="E1164" s="1713">
        <v>0</v>
      </c>
      <c r="F1164" s="1713">
        <v>0</v>
      </c>
      <c r="G1164" s="1713">
        <v>0</v>
      </c>
      <c r="H1164" s="1713">
        <v>0</v>
      </c>
      <c r="I1164" s="1728">
        <v>1</v>
      </c>
      <c r="J1164" s="1728">
        <v>1</v>
      </c>
      <c r="L1164" s="1715">
        <v>55</v>
      </c>
      <c r="N1164" s="1715">
        <f t="shared" si="256"/>
        <v>0</v>
      </c>
      <c r="O1164" s="1715">
        <v>0</v>
      </c>
      <c r="P1164" s="1788" t="str">
        <f>IF(N1164&lt;=0,"",O1164/N1164)</f>
        <v/>
      </c>
      <c r="Q1164" s="1715">
        <v>0</v>
      </c>
      <c r="R1164" s="1788" t="str">
        <f>IF(N1164&lt;=0,"",Q1164/N1164)</f>
        <v/>
      </c>
      <c r="S1164" s="1775">
        <f>Q1164/$S$1</f>
        <v>0</v>
      </c>
      <c r="U1164" s="1715">
        <f>((1-I1164)*O1164)+((1-J1164)*Q1164)</f>
        <v>0</v>
      </c>
      <c r="V1164" s="1715">
        <f>L1164-W1164</f>
        <v>0</v>
      </c>
      <c r="W1164" s="1715">
        <f t="shared" si="255"/>
        <v>55</v>
      </c>
      <c r="X1164" s="1718">
        <v>55</v>
      </c>
      <c r="Y1164" s="1729">
        <v>617045</v>
      </c>
      <c r="Z1164" s="1720">
        <v>42755</v>
      </c>
      <c r="AA1164" s="1778" t="s">
        <v>213</v>
      </c>
      <c r="AB1164" s="2401"/>
      <c r="AG1164" s="1713"/>
      <c r="AH1164" s="1713"/>
      <c r="AI1164" s="1713"/>
      <c r="AJ1164" s="1713"/>
      <c r="AK1164" s="1713"/>
      <c r="AL1164" s="1713"/>
      <c r="AM1164" s="1713"/>
      <c r="AP1164" s="1713"/>
      <c r="AQ1164" s="1713"/>
      <c r="AR1164" s="1713"/>
      <c r="AS1164" s="1713"/>
      <c r="AT1164" s="1713"/>
      <c r="AU1164" s="1713"/>
      <c r="AV1164" s="1713"/>
      <c r="AW1164" s="1713"/>
      <c r="AZ1164" s="1713"/>
      <c r="BA1164" s="1713"/>
    </row>
    <row r="1165" spans="1:53" x14ac:dyDescent="0.2">
      <c r="A1165" s="1801">
        <v>2017041</v>
      </c>
      <c r="C1165" s="1727" t="s">
        <v>3014</v>
      </c>
      <c r="D1165" s="1713" t="s">
        <v>2383</v>
      </c>
      <c r="E1165" s="1713">
        <v>0</v>
      </c>
      <c r="F1165" s="1713">
        <v>1</v>
      </c>
      <c r="G1165" s="1713">
        <v>1</v>
      </c>
      <c r="H1165" s="1713">
        <v>0</v>
      </c>
      <c r="I1165" s="1728">
        <v>1</v>
      </c>
      <c r="J1165" s="1728">
        <v>1</v>
      </c>
      <c r="L1165" s="1715">
        <v>188</v>
      </c>
      <c r="N1165" s="1715">
        <f t="shared" si="256"/>
        <v>116</v>
      </c>
      <c r="O1165" s="1715">
        <v>81</v>
      </c>
      <c r="P1165" s="1788">
        <f>IF(N1165&lt;=0,"",O1165/N1165)</f>
        <v>0.69827586206896552</v>
      </c>
      <c r="Q1165" s="1715">
        <v>35</v>
      </c>
      <c r="R1165" s="1788">
        <f>IF(N1165&lt;=0,"",Q1165/N1165)</f>
        <v>0.30172413793103448</v>
      </c>
      <c r="S1165" s="1775">
        <f>Q1165/$S$1</f>
        <v>1.4</v>
      </c>
      <c r="U1165" s="1715">
        <f>((1-I1165)*O1165)+((1-J1165)*Q1165)</f>
        <v>0</v>
      </c>
      <c r="V1165" s="1715">
        <f>L1165-W1165</f>
        <v>0</v>
      </c>
      <c r="W1165" s="1715">
        <f t="shared" si="255"/>
        <v>188</v>
      </c>
      <c r="X1165" s="1718">
        <v>188</v>
      </c>
      <c r="Y1165" s="1729">
        <v>617094</v>
      </c>
      <c r="Z1165" s="1720">
        <v>42772</v>
      </c>
      <c r="AA1165" s="1778" t="s">
        <v>213</v>
      </c>
      <c r="AB1165" s="2401"/>
      <c r="AG1165" s="1713"/>
      <c r="AH1165" s="1713"/>
      <c r="AI1165" s="1713"/>
      <c r="AJ1165" s="1713"/>
      <c r="AK1165" s="1713"/>
      <c r="AL1165" s="1713"/>
      <c r="AM1165" s="1713"/>
      <c r="AP1165" s="1713"/>
      <c r="AQ1165" s="1713"/>
      <c r="AR1165" s="1713"/>
      <c r="AS1165" s="1713"/>
      <c r="AT1165" s="1713"/>
      <c r="AU1165" s="1713"/>
      <c r="AV1165" s="1713"/>
      <c r="AW1165" s="1713"/>
      <c r="AZ1165" s="1713"/>
      <c r="BA1165" s="1713"/>
    </row>
    <row r="1166" spans="1:53" x14ac:dyDescent="0.2">
      <c r="A1166" s="1801">
        <v>2017043</v>
      </c>
      <c r="C1166" s="1727">
        <v>633217</v>
      </c>
      <c r="D1166" s="1713" t="s">
        <v>68</v>
      </c>
      <c r="E1166" s="1713">
        <v>1</v>
      </c>
      <c r="F1166" s="1713">
        <v>7</v>
      </c>
      <c r="G1166" s="1713">
        <v>4</v>
      </c>
      <c r="H1166" s="1713">
        <v>3</v>
      </c>
      <c r="I1166" s="1728">
        <v>1</v>
      </c>
      <c r="J1166" s="1728">
        <v>1</v>
      </c>
      <c r="L1166" s="1715">
        <v>3702.75</v>
      </c>
      <c r="N1166" s="1715">
        <f t="shared" si="256"/>
        <v>2250.7799999999997</v>
      </c>
      <c r="O1166" s="1715">
        <v>1796.26</v>
      </c>
      <c r="P1166" s="1788">
        <f t="shared" si="250"/>
        <v>0.79806111659069312</v>
      </c>
      <c r="Q1166" s="1715">
        <v>454.52</v>
      </c>
      <c r="R1166" s="1788">
        <f t="shared" si="251"/>
        <v>0.20193888340930702</v>
      </c>
      <c r="S1166" s="1775">
        <f t="shared" si="252"/>
        <v>18.180799999999998</v>
      </c>
      <c r="U1166" s="1715">
        <f t="shared" si="253"/>
        <v>0</v>
      </c>
      <c r="V1166" s="1715">
        <f t="shared" si="254"/>
        <v>0</v>
      </c>
      <c r="W1166" s="1715">
        <f t="shared" si="255"/>
        <v>3702.75</v>
      </c>
      <c r="X1166" s="1718">
        <v>3702.75</v>
      </c>
      <c r="Y1166" s="1729">
        <v>617055</v>
      </c>
      <c r="Z1166" s="1720">
        <v>42755</v>
      </c>
      <c r="AA1166" s="1778" t="s">
        <v>213</v>
      </c>
      <c r="AB1166" s="2401"/>
      <c r="AH1166" s="2296"/>
      <c r="AK1166" s="2295"/>
      <c r="AL1166" s="2295"/>
      <c r="AM1166" s="1783"/>
    </row>
    <row r="1167" spans="1:53" x14ac:dyDescent="0.2">
      <c r="A1167" s="1801">
        <v>2017044</v>
      </c>
      <c r="C1167" s="1727" t="s">
        <v>3016</v>
      </c>
      <c r="D1167" s="1713" t="s">
        <v>68</v>
      </c>
      <c r="E1167" s="1713">
        <v>0</v>
      </c>
      <c r="F1167" s="1713">
        <v>0</v>
      </c>
      <c r="G1167" s="1713">
        <v>0</v>
      </c>
      <c r="H1167" s="1713">
        <v>0</v>
      </c>
      <c r="I1167" s="1728">
        <v>1</v>
      </c>
      <c r="J1167" s="1728">
        <v>1</v>
      </c>
      <c r="L1167" s="1715">
        <v>74.849999999999994</v>
      </c>
      <c r="N1167" s="1715">
        <f t="shared" si="256"/>
        <v>37.200000000000003</v>
      </c>
      <c r="O1167" s="1715">
        <v>37.200000000000003</v>
      </c>
      <c r="P1167" s="1788">
        <f t="shared" ref="P1167:P1197" si="257">IF(N1167&lt;=0,"",O1167/N1167)</f>
        <v>1</v>
      </c>
      <c r="Q1167" s="1715">
        <v>0</v>
      </c>
      <c r="R1167" s="1788">
        <f t="shared" ref="R1167:R1197" si="258">IF(N1167&lt;=0,"",Q1167/N1167)</f>
        <v>0</v>
      </c>
      <c r="S1167" s="1775">
        <f t="shared" ref="S1167:S1197" si="259">Q1167/$S$1</f>
        <v>0</v>
      </c>
      <c r="U1167" s="1715">
        <f t="shared" ref="U1167:U1197" si="260">((1-I1167)*O1167)+((1-J1167)*Q1167)</f>
        <v>0</v>
      </c>
      <c r="V1167" s="1715">
        <f t="shared" ref="V1167:V1197" si="261">L1167-W1167</f>
        <v>0</v>
      </c>
      <c r="W1167" s="1715">
        <f t="shared" ref="W1167:W1197" si="262">X1167+AC1167+AH1167+AM1167+AO1167+AR1167</f>
        <v>74.849999999999994</v>
      </c>
      <c r="X1167" s="1718">
        <v>74.849999999999994</v>
      </c>
      <c r="Y1167" s="1729">
        <v>617061</v>
      </c>
      <c r="Z1167" s="1720">
        <v>42772</v>
      </c>
      <c r="AA1167" s="1778" t="s">
        <v>213</v>
      </c>
      <c r="AB1167" s="2401"/>
      <c r="AH1167" s="2296"/>
      <c r="AK1167" s="2295"/>
      <c r="AL1167" s="2295"/>
      <c r="AM1167" s="1783"/>
    </row>
    <row r="1168" spans="1:53" x14ac:dyDescent="0.2">
      <c r="A1168" s="1801">
        <v>2017045</v>
      </c>
      <c r="C1168" s="1727">
        <v>622717</v>
      </c>
      <c r="D1168" s="1713" t="s">
        <v>68</v>
      </c>
      <c r="E1168" s="1713">
        <v>1</v>
      </c>
      <c r="F1168" s="1713">
        <v>9</v>
      </c>
      <c r="G1168" s="1713">
        <v>8</v>
      </c>
      <c r="H1168" s="1713">
        <v>2</v>
      </c>
      <c r="I1168" s="1728">
        <v>1</v>
      </c>
      <c r="J1168" s="1728">
        <v>1</v>
      </c>
      <c r="L1168" s="1715">
        <v>1873.25</v>
      </c>
      <c r="N1168" s="1715">
        <f t="shared" si="256"/>
        <v>1490.45</v>
      </c>
      <c r="O1168" s="1715">
        <v>1079.96</v>
      </c>
      <c r="P1168" s="1788">
        <f t="shared" si="257"/>
        <v>0.7245865342681741</v>
      </c>
      <c r="Q1168" s="1715">
        <v>410.49</v>
      </c>
      <c r="R1168" s="1788">
        <f t="shared" si="258"/>
        <v>0.27541346573182596</v>
      </c>
      <c r="S1168" s="1775">
        <f t="shared" si="259"/>
        <v>16.419599999999999</v>
      </c>
      <c r="U1168" s="1715">
        <f t="shared" si="260"/>
        <v>0</v>
      </c>
      <c r="V1168" s="1715">
        <f t="shared" si="261"/>
        <v>0</v>
      </c>
      <c r="W1168" s="1715">
        <f t="shared" si="262"/>
        <v>1873.25</v>
      </c>
      <c r="X1168" s="1718">
        <v>1873.25</v>
      </c>
      <c r="Y1168" s="1729">
        <v>617056</v>
      </c>
      <c r="Z1168" s="1720">
        <v>42755</v>
      </c>
      <c r="AA1168" s="1778" t="s">
        <v>213</v>
      </c>
      <c r="AB1168" s="2401"/>
      <c r="AH1168" s="2296"/>
      <c r="AK1168" s="2295"/>
      <c r="AL1168" s="2295"/>
      <c r="AM1168" s="1783"/>
    </row>
    <row r="1169" spans="1:53" x14ac:dyDescent="0.2">
      <c r="A1169" s="1801">
        <v>2017046</v>
      </c>
      <c r="C1169" s="1727" t="s">
        <v>3019</v>
      </c>
      <c r="D1169" s="1713" t="s">
        <v>68</v>
      </c>
      <c r="E1169" s="1713">
        <v>0</v>
      </c>
      <c r="F1169" s="1713">
        <v>0</v>
      </c>
      <c r="G1169" s="1713">
        <v>0</v>
      </c>
      <c r="H1169" s="1713">
        <v>0</v>
      </c>
      <c r="I1169" s="1728">
        <v>1</v>
      </c>
      <c r="J1169" s="1728">
        <v>1</v>
      </c>
      <c r="L1169" s="1715">
        <v>112.56</v>
      </c>
      <c r="N1169" s="1715">
        <f t="shared" si="256"/>
        <v>48.78</v>
      </c>
      <c r="O1169" s="1715">
        <v>48.78</v>
      </c>
      <c r="P1169" s="1788">
        <f t="shared" si="257"/>
        <v>1</v>
      </c>
      <c r="Q1169" s="1715">
        <v>0</v>
      </c>
      <c r="R1169" s="1788">
        <f t="shared" si="258"/>
        <v>0</v>
      </c>
      <c r="S1169" s="1775">
        <f t="shared" si="259"/>
        <v>0</v>
      </c>
      <c r="U1169" s="1715">
        <f t="shared" si="260"/>
        <v>0</v>
      </c>
      <c r="V1169" s="1715">
        <f t="shared" si="261"/>
        <v>0</v>
      </c>
      <c r="W1169" s="1715">
        <f t="shared" si="262"/>
        <v>112.56</v>
      </c>
      <c r="X1169" s="1718">
        <v>112.56</v>
      </c>
      <c r="Y1169" s="1729">
        <v>617099</v>
      </c>
      <c r="Z1169" s="1720">
        <v>42779</v>
      </c>
      <c r="AA1169" s="1778" t="s">
        <v>213</v>
      </c>
      <c r="AB1169" s="2401"/>
      <c r="AH1169" s="2296"/>
      <c r="AK1169" s="2295"/>
      <c r="AL1169" s="2295"/>
      <c r="AM1169" s="1783"/>
    </row>
    <row r="1170" spans="1:53" x14ac:dyDescent="0.2">
      <c r="A1170" s="1801">
        <v>2017047</v>
      </c>
      <c r="C1170" s="1727" t="s">
        <v>3020</v>
      </c>
      <c r="D1170" s="1713" t="s">
        <v>68</v>
      </c>
      <c r="E1170" s="1713">
        <v>0</v>
      </c>
      <c r="F1170" s="1713">
        <v>0</v>
      </c>
      <c r="G1170" s="1713">
        <v>0</v>
      </c>
      <c r="H1170" s="1713">
        <v>0</v>
      </c>
      <c r="I1170" s="1728">
        <v>1</v>
      </c>
      <c r="J1170" s="1728">
        <v>1</v>
      </c>
      <c r="L1170" s="1715">
        <v>150.82</v>
      </c>
      <c r="N1170" s="1715">
        <f t="shared" si="256"/>
        <v>67.91</v>
      </c>
      <c r="O1170" s="1715">
        <v>67.91</v>
      </c>
      <c r="P1170" s="1788">
        <f t="shared" si="257"/>
        <v>1</v>
      </c>
      <c r="Q1170" s="1715">
        <v>0</v>
      </c>
      <c r="R1170" s="1788">
        <f t="shared" si="258"/>
        <v>0</v>
      </c>
      <c r="S1170" s="1775">
        <f t="shared" si="259"/>
        <v>0</v>
      </c>
      <c r="U1170" s="1715">
        <f t="shared" si="260"/>
        <v>0</v>
      </c>
      <c r="V1170" s="1715">
        <f t="shared" si="261"/>
        <v>0</v>
      </c>
      <c r="W1170" s="1715">
        <f t="shared" si="262"/>
        <v>150.82</v>
      </c>
      <c r="X1170" s="1718">
        <v>150.82</v>
      </c>
      <c r="Y1170" s="1729">
        <v>617099</v>
      </c>
      <c r="Z1170" s="1720">
        <v>42779</v>
      </c>
      <c r="AA1170" s="1778" t="s">
        <v>213</v>
      </c>
      <c r="AB1170" s="2401"/>
      <c r="AH1170" s="2296"/>
      <c r="AK1170" s="2295"/>
      <c r="AL1170" s="2295"/>
      <c r="AM1170" s="1783"/>
    </row>
    <row r="1171" spans="1:53" x14ac:dyDescent="0.2">
      <c r="A1171" s="1801">
        <v>2017048</v>
      </c>
      <c r="C1171" s="1727" t="s">
        <v>3021</v>
      </c>
      <c r="D1171" s="1713" t="s">
        <v>68</v>
      </c>
      <c r="E1171" s="1713">
        <v>0</v>
      </c>
      <c r="F1171" s="1713">
        <v>0</v>
      </c>
      <c r="G1171" s="1713">
        <v>0</v>
      </c>
      <c r="H1171" s="1713">
        <v>0</v>
      </c>
      <c r="I1171" s="1728">
        <v>1</v>
      </c>
      <c r="J1171" s="1728">
        <v>1</v>
      </c>
      <c r="L1171" s="1715">
        <v>35.68</v>
      </c>
      <c r="N1171" s="1715">
        <f t="shared" si="256"/>
        <v>10.34</v>
      </c>
      <c r="O1171" s="1715">
        <v>10.34</v>
      </c>
      <c r="P1171" s="1788">
        <f t="shared" si="257"/>
        <v>1</v>
      </c>
      <c r="Q1171" s="1715">
        <v>0</v>
      </c>
      <c r="R1171" s="1788">
        <f t="shared" si="258"/>
        <v>0</v>
      </c>
      <c r="S1171" s="1775">
        <f t="shared" si="259"/>
        <v>0</v>
      </c>
      <c r="U1171" s="1715">
        <f t="shared" si="260"/>
        <v>0</v>
      </c>
      <c r="V1171" s="1715">
        <f t="shared" si="261"/>
        <v>0</v>
      </c>
      <c r="W1171" s="1715">
        <f t="shared" si="262"/>
        <v>35.68</v>
      </c>
      <c r="X1171" s="1718">
        <v>35.68</v>
      </c>
      <c r="Y1171" s="1729">
        <v>617099</v>
      </c>
      <c r="Z1171" s="1720">
        <v>42779</v>
      </c>
      <c r="AA1171" s="1778" t="s">
        <v>213</v>
      </c>
      <c r="AB1171" s="2401"/>
      <c r="AH1171" s="2296"/>
      <c r="AK1171" s="2295"/>
      <c r="AL1171" s="2295"/>
      <c r="AM1171" s="1783"/>
    </row>
    <row r="1172" spans="1:53" x14ac:dyDescent="0.2">
      <c r="A1172" s="1801">
        <v>2017049</v>
      </c>
      <c r="C1172" s="1727">
        <v>607217</v>
      </c>
      <c r="D1172" s="1713" t="s">
        <v>68</v>
      </c>
      <c r="E1172" s="1713">
        <v>1</v>
      </c>
      <c r="F1172" s="1713">
        <v>9</v>
      </c>
      <c r="G1172" s="1713">
        <v>5</v>
      </c>
      <c r="H1172" s="1713">
        <v>3</v>
      </c>
      <c r="I1172" s="1728">
        <v>1</v>
      </c>
      <c r="J1172" s="1728">
        <v>1</v>
      </c>
      <c r="L1172" s="1715">
        <v>3851.36</v>
      </c>
      <c r="N1172" s="1715">
        <f t="shared" si="256"/>
        <v>2503.9699999999998</v>
      </c>
      <c r="O1172" s="1715">
        <v>1964.37</v>
      </c>
      <c r="P1172" s="1788">
        <f t="shared" si="257"/>
        <v>0.78450221048974234</v>
      </c>
      <c r="Q1172" s="1715">
        <v>539.6</v>
      </c>
      <c r="R1172" s="1788">
        <f t="shared" si="258"/>
        <v>0.21549778951025775</v>
      </c>
      <c r="S1172" s="1775">
        <f t="shared" si="259"/>
        <v>21.584</v>
      </c>
      <c r="U1172" s="1715">
        <f t="shared" si="260"/>
        <v>0</v>
      </c>
      <c r="V1172" s="1715">
        <f t="shared" si="261"/>
        <v>0</v>
      </c>
      <c r="W1172" s="1715">
        <f t="shared" si="262"/>
        <v>3851.36</v>
      </c>
      <c r="X1172" s="1718">
        <v>3851.36</v>
      </c>
      <c r="Y1172" s="1729">
        <v>617057</v>
      </c>
      <c r="Z1172" s="1720">
        <v>42755</v>
      </c>
      <c r="AA1172" s="1778" t="s">
        <v>213</v>
      </c>
      <c r="AB1172" s="2401"/>
      <c r="AH1172" s="2296"/>
      <c r="AK1172" s="2295"/>
      <c r="AL1172" s="2295"/>
      <c r="AM1172" s="1783"/>
    </row>
    <row r="1173" spans="1:53" x14ac:dyDescent="0.2">
      <c r="A1173" s="1801">
        <v>2017050</v>
      </c>
      <c r="C1173" s="1727" t="s">
        <v>3150</v>
      </c>
      <c r="D1173" s="1713" t="s">
        <v>1549</v>
      </c>
      <c r="E1173" s="1713">
        <v>1</v>
      </c>
      <c r="F1173" s="1713">
        <v>13</v>
      </c>
      <c r="G1173" s="1713">
        <v>8</v>
      </c>
      <c r="H1173" s="1713">
        <v>1</v>
      </c>
      <c r="I1173" s="1728">
        <v>1</v>
      </c>
      <c r="J1173" s="1728">
        <v>1</v>
      </c>
      <c r="L1173" s="1715">
        <v>2492.35</v>
      </c>
      <c r="N1173" s="1715">
        <f t="shared" si="256"/>
        <v>1462.24</v>
      </c>
      <c r="O1173" s="1715">
        <v>988.28</v>
      </c>
      <c r="P1173" s="1788">
        <f t="shared" si="257"/>
        <v>0.67586716270926794</v>
      </c>
      <c r="Q1173" s="1715">
        <v>473.96</v>
      </c>
      <c r="R1173" s="1788">
        <f t="shared" si="258"/>
        <v>0.324132837290732</v>
      </c>
      <c r="S1173" s="1775">
        <f t="shared" si="259"/>
        <v>18.958399999999997</v>
      </c>
      <c r="U1173" s="1715">
        <f t="shared" si="260"/>
        <v>0</v>
      </c>
      <c r="V1173" s="1715">
        <f t="shared" si="261"/>
        <v>0</v>
      </c>
      <c r="W1173" s="1715">
        <f t="shared" si="262"/>
        <v>2492.35</v>
      </c>
      <c r="X1173" s="1718">
        <v>2492.35</v>
      </c>
      <c r="Y1173" s="1729">
        <v>617173</v>
      </c>
      <c r="Z1173" s="1720">
        <v>42811</v>
      </c>
      <c r="AA1173" s="1778" t="s">
        <v>213</v>
      </c>
      <c r="AB1173" s="2401"/>
      <c r="AH1173" s="2296"/>
      <c r="AK1173" s="2295"/>
      <c r="AL1173" s="2295"/>
      <c r="AM1173" s="1783"/>
    </row>
    <row r="1174" spans="1:53" x14ac:dyDescent="0.2">
      <c r="A1174" s="1801">
        <v>2017051</v>
      </c>
      <c r="C1174" s="1727" t="s">
        <v>3149</v>
      </c>
      <c r="D1174" s="1713" t="s">
        <v>1549</v>
      </c>
      <c r="E1174" s="1713">
        <v>1</v>
      </c>
      <c r="F1174" s="1713">
        <v>12</v>
      </c>
      <c r="G1174" s="1713">
        <v>7</v>
      </c>
      <c r="H1174" s="1713">
        <v>2</v>
      </c>
      <c r="I1174" s="1728">
        <v>1</v>
      </c>
      <c r="J1174" s="1728">
        <v>1</v>
      </c>
      <c r="L1174" s="1715">
        <v>2667.08</v>
      </c>
      <c r="N1174" s="1715">
        <f t="shared" si="256"/>
        <v>1550.68</v>
      </c>
      <c r="O1174" s="1715">
        <v>1059.8800000000001</v>
      </c>
      <c r="P1174" s="1788">
        <f t="shared" si="257"/>
        <v>0.68349369308948338</v>
      </c>
      <c r="Q1174" s="1715">
        <v>490.8</v>
      </c>
      <c r="R1174" s="1788">
        <f t="shared" si="258"/>
        <v>0.31650630691051668</v>
      </c>
      <c r="S1174" s="1775">
        <f t="shared" si="259"/>
        <v>19.632000000000001</v>
      </c>
      <c r="U1174" s="1715">
        <f t="shared" si="260"/>
        <v>0</v>
      </c>
      <c r="V1174" s="1715">
        <f t="shared" si="261"/>
        <v>0</v>
      </c>
      <c r="W1174" s="1715">
        <f t="shared" si="262"/>
        <v>2667.08</v>
      </c>
      <c r="X1174" s="1718">
        <v>2667.08</v>
      </c>
      <c r="Y1174" s="1729">
        <v>617174</v>
      </c>
      <c r="Z1174" s="1720">
        <v>42811</v>
      </c>
      <c r="AA1174" s="1778" t="s">
        <v>213</v>
      </c>
      <c r="AB1174" s="2401"/>
      <c r="AH1174" s="2296"/>
      <c r="AK1174" s="2295"/>
      <c r="AL1174" s="2295"/>
      <c r="AM1174" s="1783"/>
    </row>
    <row r="1175" spans="1:53" s="1869" customFormat="1" x14ac:dyDescent="0.2">
      <c r="A1175" s="1801">
        <v>2017052</v>
      </c>
      <c r="B1175" s="1868"/>
      <c r="C1175" s="1868">
        <v>615817</v>
      </c>
      <c r="D1175" s="1869" t="s">
        <v>68</v>
      </c>
      <c r="E1175" s="1869">
        <v>1</v>
      </c>
      <c r="F1175" s="1869">
        <v>10</v>
      </c>
      <c r="G1175" s="1869">
        <v>5</v>
      </c>
      <c r="H1175" s="1869">
        <v>3</v>
      </c>
      <c r="I1175" s="1870">
        <v>1</v>
      </c>
      <c r="J1175" s="1870">
        <v>1</v>
      </c>
      <c r="K1175" s="1881"/>
      <c r="L1175" s="1871">
        <v>3281.06</v>
      </c>
      <c r="M1175" s="1871"/>
      <c r="N1175" s="1871">
        <f>O1175+Q1175</f>
        <v>2029.9</v>
      </c>
      <c r="O1175" s="1871">
        <v>1498.25</v>
      </c>
      <c r="P1175" s="1872">
        <f>IF(N1175&lt;=0,"",O1175/N1175)</f>
        <v>0.73809054633233162</v>
      </c>
      <c r="Q1175" s="1871">
        <v>531.65</v>
      </c>
      <c r="R1175" s="1872">
        <f>IF(N1175&lt;=0,"",Q1175/N1175)</f>
        <v>0.26190945366766832</v>
      </c>
      <c r="S1175" s="1873">
        <f>Q1175/$S$1</f>
        <v>21.265999999999998</v>
      </c>
      <c r="T1175" s="1874"/>
      <c r="U1175" s="1871">
        <f t="shared" si="260"/>
        <v>0</v>
      </c>
      <c r="V1175" s="1871">
        <f t="shared" si="261"/>
        <v>0</v>
      </c>
      <c r="W1175" s="1871">
        <f t="shared" si="262"/>
        <v>3281.06</v>
      </c>
      <c r="X1175" s="1819">
        <v>3281.06</v>
      </c>
      <c r="Y1175" s="1875">
        <v>617062</v>
      </c>
      <c r="Z1175" s="1876">
        <v>42772</v>
      </c>
      <c r="AA1175" s="1877" t="s">
        <v>213</v>
      </c>
      <c r="AB1175" s="2401"/>
      <c r="AC1175" s="1871"/>
      <c r="AE1175" s="1878"/>
      <c r="AF1175" s="1879"/>
      <c r="AG1175" s="1879"/>
      <c r="AH1175" s="2296"/>
      <c r="AK1175" s="2295"/>
      <c r="AL1175" s="2295"/>
      <c r="AM1175" s="2296"/>
      <c r="AP1175" s="1879"/>
      <c r="AQ1175" s="1879"/>
      <c r="AR1175" s="1871"/>
      <c r="AU1175" s="1879"/>
      <c r="AV1175" s="1879"/>
      <c r="AW1175" s="1871"/>
      <c r="AZ1175" s="1879"/>
      <c r="BA1175" s="1879"/>
    </row>
    <row r="1176" spans="1:53" x14ac:dyDescent="0.2">
      <c r="A1176" s="1801">
        <v>2017053</v>
      </c>
      <c r="C1176" s="1727">
        <v>628717</v>
      </c>
      <c r="D1176" s="1713" t="s">
        <v>68</v>
      </c>
      <c r="E1176" s="1713">
        <v>1</v>
      </c>
      <c r="F1176" s="1713">
        <v>11</v>
      </c>
      <c r="G1176" s="1713">
        <v>4</v>
      </c>
      <c r="H1176" s="1713">
        <v>6</v>
      </c>
      <c r="I1176" s="1728">
        <v>1</v>
      </c>
      <c r="J1176" s="1728">
        <v>1</v>
      </c>
      <c r="L1176" s="1715">
        <v>4025.36</v>
      </c>
      <c r="N1176" s="1715">
        <f>O1176+Q1176</f>
        <v>2724.34</v>
      </c>
      <c r="O1176" s="1715">
        <v>2037.27</v>
      </c>
      <c r="P1176" s="1788">
        <f t="shared" si="257"/>
        <v>0.74780313764067619</v>
      </c>
      <c r="Q1176" s="1715">
        <v>687.07</v>
      </c>
      <c r="R1176" s="1788">
        <f t="shared" si="258"/>
        <v>0.2521968623593237</v>
      </c>
      <c r="S1176" s="1775">
        <f t="shared" si="259"/>
        <v>27.482800000000001</v>
      </c>
      <c r="U1176" s="1715">
        <f t="shared" si="260"/>
        <v>0</v>
      </c>
      <c r="V1176" s="1715">
        <f t="shared" si="261"/>
        <v>0</v>
      </c>
      <c r="W1176" s="1715">
        <f t="shared" si="262"/>
        <v>4025.36</v>
      </c>
      <c r="X1176" s="1718">
        <v>4025.36</v>
      </c>
      <c r="Y1176" s="1729">
        <v>617063</v>
      </c>
      <c r="Z1176" s="1720">
        <v>42772</v>
      </c>
      <c r="AA1176" s="1778" t="s">
        <v>213</v>
      </c>
      <c r="AB1176" s="2401"/>
      <c r="AH1176" s="2296"/>
      <c r="AK1176" s="2295"/>
      <c r="AL1176" s="2295"/>
      <c r="AM1176" s="1783"/>
    </row>
    <row r="1177" spans="1:53" x14ac:dyDescent="0.2">
      <c r="A1177" s="1801">
        <v>2017054</v>
      </c>
      <c r="C1177" s="1727">
        <v>624717</v>
      </c>
      <c r="D1177" s="1713" t="s">
        <v>68</v>
      </c>
      <c r="E1177" s="1713">
        <v>1</v>
      </c>
      <c r="F1177" s="1713">
        <v>9</v>
      </c>
      <c r="G1177" s="1713">
        <v>6</v>
      </c>
      <c r="H1177" s="1713">
        <v>3</v>
      </c>
      <c r="I1177" s="1728">
        <v>1</v>
      </c>
      <c r="J1177" s="1728">
        <v>1</v>
      </c>
      <c r="L1177" s="1715">
        <v>2293.91</v>
      </c>
      <c r="N1177" s="1715">
        <f t="shared" si="256"/>
        <v>1685.2</v>
      </c>
      <c r="O1177" s="1715">
        <v>1223.25</v>
      </c>
      <c r="P1177" s="1788">
        <f t="shared" si="257"/>
        <v>0.72587823403750296</v>
      </c>
      <c r="Q1177" s="1715">
        <v>461.95</v>
      </c>
      <c r="R1177" s="1788">
        <f t="shared" si="258"/>
        <v>0.27412176596249704</v>
      </c>
      <c r="S1177" s="1775">
        <f t="shared" si="259"/>
        <v>18.477999999999998</v>
      </c>
      <c r="U1177" s="1715">
        <f t="shared" si="260"/>
        <v>0</v>
      </c>
      <c r="V1177" s="1715">
        <f t="shared" si="261"/>
        <v>0</v>
      </c>
      <c r="W1177" s="1715">
        <f t="shared" si="262"/>
        <v>2293.91</v>
      </c>
      <c r="X1177" s="1718">
        <v>2293.91</v>
      </c>
      <c r="Y1177" s="1729">
        <v>617064</v>
      </c>
      <c r="Z1177" s="1720">
        <v>42772</v>
      </c>
      <c r="AA1177" s="1778" t="s">
        <v>213</v>
      </c>
      <c r="AB1177" s="2401"/>
      <c r="AH1177" s="2296"/>
      <c r="AK1177" s="2295"/>
      <c r="AL1177" s="2295"/>
      <c r="AM1177" s="1783"/>
    </row>
    <row r="1178" spans="1:53" x14ac:dyDescent="0.2">
      <c r="A1178" s="1801">
        <v>2017055</v>
      </c>
      <c r="C1178" s="1727">
        <v>612517</v>
      </c>
      <c r="D1178" s="1713" t="s">
        <v>68</v>
      </c>
      <c r="E1178" s="1713">
        <v>1</v>
      </c>
      <c r="F1178" s="1713">
        <v>12</v>
      </c>
      <c r="G1178" s="1713">
        <v>5</v>
      </c>
      <c r="H1178" s="1713">
        <v>3</v>
      </c>
      <c r="I1178" s="1728">
        <v>1</v>
      </c>
      <c r="J1178" s="1728">
        <v>1</v>
      </c>
      <c r="L1178" s="1715">
        <v>3716.12</v>
      </c>
      <c r="N1178" s="1715">
        <f t="shared" si="256"/>
        <v>2400.25</v>
      </c>
      <c r="O1178" s="1715">
        <v>1857.89</v>
      </c>
      <c r="P1178" s="1788">
        <f>IF(N1178&lt;=0,"",O1178/N1178)</f>
        <v>0.77404020414540153</v>
      </c>
      <c r="Q1178" s="1715">
        <v>542.36</v>
      </c>
      <c r="R1178" s="1788">
        <f t="shared" si="258"/>
        <v>0.22595979585459849</v>
      </c>
      <c r="S1178" s="1775">
        <f t="shared" si="259"/>
        <v>21.694400000000002</v>
      </c>
      <c r="U1178" s="1715">
        <f t="shared" si="260"/>
        <v>0</v>
      </c>
      <c r="V1178" s="1715">
        <f t="shared" si="261"/>
        <v>0</v>
      </c>
      <c r="W1178" s="1715">
        <f t="shared" si="262"/>
        <v>3716.12</v>
      </c>
      <c r="X1178" s="1718">
        <v>3716.12</v>
      </c>
      <c r="Y1178" s="1729">
        <v>617065</v>
      </c>
      <c r="Z1178" s="1720">
        <v>42772</v>
      </c>
      <c r="AA1178" s="1778" t="s">
        <v>213</v>
      </c>
      <c r="AB1178" s="2401"/>
      <c r="AH1178" s="2296"/>
      <c r="AK1178" s="2295"/>
      <c r="AL1178" s="2295"/>
      <c r="AM1178" s="1783"/>
    </row>
    <row r="1179" spans="1:53" x14ac:dyDescent="0.2">
      <c r="A1179" s="1801">
        <v>2017056</v>
      </c>
      <c r="C1179" s="1727">
        <v>624817</v>
      </c>
      <c r="D1179" s="1713" t="s">
        <v>68</v>
      </c>
      <c r="E1179" s="1713">
        <v>1</v>
      </c>
      <c r="F1179" s="1713">
        <v>7</v>
      </c>
      <c r="G1179" s="1713">
        <v>4</v>
      </c>
      <c r="H1179" s="1713">
        <v>3</v>
      </c>
      <c r="I1179" s="1728">
        <v>1</v>
      </c>
      <c r="J1179" s="1728">
        <v>1</v>
      </c>
      <c r="L1179" s="1715">
        <v>2558.2600000000002</v>
      </c>
      <c r="N1179" s="1715">
        <f t="shared" si="256"/>
        <v>1664.19</v>
      </c>
      <c r="O1179" s="1715">
        <v>1254.58</v>
      </c>
      <c r="P1179" s="1788">
        <f t="shared" si="257"/>
        <v>0.75386824821685017</v>
      </c>
      <c r="Q1179" s="1715">
        <v>409.61</v>
      </c>
      <c r="R1179" s="1788">
        <f t="shared" si="258"/>
        <v>0.24613175178314975</v>
      </c>
      <c r="S1179" s="1775">
        <f t="shared" si="259"/>
        <v>16.384399999999999</v>
      </c>
      <c r="U1179" s="1715">
        <f t="shared" si="260"/>
        <v>0</v>
      </c>
      <c r="V1179" s="1715">
        <f t="shared" si="261"/>
        <v>0</v>
      </c>
      <c r="W1179" s="1715">
        <f t="shared" si="262"/>
        <v>2558.2600000000002</v>
      </c>
      <c r="X1179" s="1718">
        <v>2558.2600000000002</v>
      </c>
      <c r="Y1179" s="1729">
        <v>617066</v>
      </c>
      <c r="Z1179" s="1720">
        <v>42772</v>
      </c>
      <c r="AA1179" s="1778" t="s">
        <v>213</v>
      </c>
      <c r="AB1179" s="2401"/>
      <c r="AH1179" s="2296"/>
      <c r="AK1179" s="2295"/>
      <c r="AL1179" s="2295"/>
      <c r="AM1179" s="1783"/>
    </row>
    <row r="1180" spans="1:53" x14ac:dyDescent="0.2">
      <c r="A1180" s="1801">
        <v>2017057</v>
      </c>
      <c r="C1180" s="1727">
        <v>615317</v>
      </c>
      <c r="D1180" s="1713" t="s">
        <v>68</v>
      </c>
      <c r="E1180" s="1713">
        <v>1</v>
      </c>
      <c r="F1180" s="1713">
        <v>9</v>
      </c>
      <c r="G1180" s="1713">
        <v>6</v>
      </c>
      <c r="H1180" s="1713">
        <v>3</v>
      </c>
      <c r="I1180" s="1728">
        <v>1</v>
      </c>
      <c r="J1180" s="1728">
        <v>1</v>
      </c>
      <c r="L1180" s="1715">
        <v>3258.98</v>
      </c>
      <c r="N1180" s="1715">
        <f t="shared" si="256"/>
        <v>2138.81</v>
      </c>
      <c r="O1180" s="1715">
        <v>1669.23</v>
      </c>
      <c r="P1180" s="1788">
        <f t="shared" si="257"/>
        <v>0.78044800613425225</v>
      </c>
      <c r="Q1180" s="1715">
        <v>469.58</v>
      </c>
      <c r="R1180" s="1788">
        <f t="shared" si="258"/>
        <v>0.21955199386574778</v>
      </c>
      <c r="S1180" s="1775">
        <f t="shared" si="259"/>
        <v>18.783200000000001</v>
      </c>
      <c r="U1180" s="1715">
        <f t="shared" si="260"/>
        <v>0</v>
      </c>
      <c r="V1180" s="1715">
        <f t="shared" si="261"/>
        <v>0</v>
      </c>
      <c r="W1180" s="1715">
        <f t="shared" si="262"/>
        <v>3258.98</v>
      </c>
      <c r="X1180" s="1718">
        <v>3258.98</v>
      </c>
      <c r="Y1180" s="1729">
        <v>617067</v>
      </c>
      <c r="Z1180" s="1720">
        <v>42772</v>
      </c>
      <c r="AA1180" s="1778" t="s">
        <v>213</v>
      </c>
      <c r="AB1180" s="2401"/>
      <c r="AH1180" s="2296"/>
      <c r="AK1180" s="2295"/>
      <c r="AL1180" s="2295"/>
      <c r="AM1180" s="1783"/>
    </row>
    <row r="1181" spans="1:53" x14ac:dyDescent="0.2">
      <c r="A1181" s="1801">
        <v>2017058</v>
      </c>
      <c r="C1181" s="1727">
        <v>617417</v>
      </c>
      <c r="D1181" s="1713" t="s">
        <v>68</v>
      </c>
      <c r="E1181" s="1713">
        <v>1</v>
      </c>
      <c r="F1181" s="1713">
        <v>9</v>
      </c>
      <c r="G1181" s="1713">
        <v>5</v>
      </c>
      <c r="H1181" s="1713">
        <v>4</v>
      </c>
      <c r="I1181" s="1728">
        <v>1</v>
      </c>
      <c r="J1181" s="1728">
        <v>1</v>
      </c>
      <c r="L1181" s="1715">
        <v>4119.2299999999996</v>
      </c>
      <c r="N1181" s="1715">
        <f t="shared" si="256"/>
        <v>2691.72</v>
      </c>
      <c r="O1181" s="1715">
        <v>2105.1999999999998</v>
      </c>
      <c r="P1181" s="1788">
        <f t="shared" si="257"/>
        <v>0.78210215029795072</v>
      </c>
      <c r="Q1181" s="1715">
        <v>586.52</v>
      </c>
      <c r="R1181" s="1788">
        <f t="shared" si="258"/>
        <v>0.21789784970204926</v>
      </c>
      <c r="S1181" s="1775">
        <f t="shared" si="259"/>
        <v>23.460799999999999</v>
      </c>
      <c r="U1181" s="1715">
        <f t="shared" si="260"/>
        <v>0</v>
      </c>
      <c r="V1181" s="1715">
        <f t="shared" si="261"/>
        <v>0</v>
      </c>
      <c r="W1181" s="1715">
        <f t="shared" si="262"/>
        <v>4119.2299999999996</v>
      </c>
      <c r="X1181" s="1718">
        <v>4119.2299999999996</v>
      </c>
      <c r="Y1181" s="1729">
        <v>617068</v>
      </c>
      <c r="Z1181" s="1720">
        <v>42772</v>
      </c>
      <c r="AA1181" s="1778" t="s">
        <v>213</v>
      </c>
      <c r="AB1181" s="2401"/>
      <c r="AH1181" s="2296"/>
      <c r="AK1181" s="2295"/>
      <c r="AL1181" s="2295"/>
      <c r="AM1181" s="1783"/>
    </row>
    <row r="1182" spans="1:53" x14ac:dyDescent="0.2">
      <c r="A1182" s="1801" t="s">
        <v>3043</v>
      </c>
      <c r="C1182" s="1727">
        <v>630317</v>
      </c>
      <c r="D1182" s="1713" t="s">
        <v>68</v>
      </c>
      <c r="E1182" s="1713">
        <v>1</v>
      </c>
      <c r="F1182" s="1713">
        <v>7</v>
      </c>
      <c r="G1182" s="1713">
        <v>3</v>
      </c>
      <c r="H1182" s="1713">
        <v>5</v>
      </c>
      <c r="I1182" s="1728">
        <v>1</v>
      </c>
      <c r="J1182" s="1728">
        <v>1</v>
      </c>
      <c r="L1182" s="1715">
        <v>5438.53</v>
      </c>
      <c r="N1182" s="1715">
        <f t="shared" si="256"/>
        <v>3682.49</v>
      </c>
      <c r="O1182" s="1715">
        <v>3056.12</v>
      </c>
      <c r="P1182" s="1788">
        <f t="shared" si="257"/>
        <v>0.82990585174705156</v>
      </c>
      <c r="Q1182" s="1715">
        <v>626.37</v>
      </c>
      <c r="R1182" s="1788">
        <f t="shared" si="258"/>
        <v>0.17009414825294841</v>
      </c>
      <c r="S1182" s="1775">
        <f t="shared" si="259"/>
        <v>25.0548</v>
      </c>
      <c r="U1182" s="1715">
        <f t="shared" si="260"/>
        <v>0</v>
      </c>
      <c r="V1182" s="1715">
        <f t="shared" si="261"/>
        <v>0</v>
      </c>
      <c r="W1182" s="1715">
        <f t="shared" si="262"/>
        <v>5438.53</v>
      </c>
      <c r="X1182" s="1718">
        <v>5438.53</v>
      </c>
      <c r="Y1182" s="1729">
        <v>617069</v>
      </c>
      <c r="Z1182" s="1720">
        <v>42772</v>
      </c>
      <c r="AA1182" s="1778" t="s">
        <v>213</v>
      </c>
      <c r="AB1182" s="1875"/>
      <c r="AC1182" s="1713"/>
      <c r="AE1182" s="1713"/>
      <c r="AF1182" s="1713"/>
      <c r="AG1182" s="1713"/>
      <c r="AH1182" s="1713"/>
      <c r="AI1182" s="1713"/>
      <c r="AJ1182" s="1713"/>
      <c r="AK1182" s="1713"/>
      <c r="AL1182" s="1713"/>
      <c r="AM1182" s="1713"/>
      <c r="AP1182" s="1713"/>
      <c r="AQ1182" s="1713"/>
      <c r="AR1182" s="1713"/>
      <c r="AS1182" s="1713"/>
      <c r="AT1182" s="1713"/>
      <c r="AU1182" s="1713"/>
      <c r="AV1182" s="1713"/>
      <c r="AW1182" s="1713"/>
      <c r="AZ1182" s="1713"/>
      <c r="BA1182" s="1713"/>
    </row>
    <row r="1183" spans="1:53" x14ac:dyDescent="0.2">
      <c r="A1183" s="1801">
        <v>2017060</v>
      </c>
      <c r="C1183" s="1727">
        <v>632917</v>
      </c>
      <c r="D1183" s="1713" t="s">
        <v>68</v>
      </c>
      <c r="E1183" s="1713">
        <v>1</v>
      </c>
      <c r="F1183" s="1713">
        <v>7</v>
      </c>
      <c r="G1183" s="1713">
        <v>5</v>
      </c>
      <c r="H1183" s="1713">
        <v>3</v>
      </c>
      <c r="I1183" s="1728">
        <v>1</v>
      </c>
      <c r="J1183" s="1728">
        <v>1</v>
      </c>
      <c r="L1183" s="1715">
        <v>2664.85</v>
      </c>
      <c r="N1183" s="1715">
        <f t="shared" si="256"/>
        <v>1710.83</v>
      </c>
      <c r="O1183" s="1715">
        <v>1283.93</v>
      </c>
      <c r="P1183" s="1788">
        <f t="shared" si="257"/>
        <v>0.75047199312614354</v>
      </c>
      <c r="Q1183" s="1715">
        <v>426.9</v>
      </c>
      <c r="R1183" s="1788">
        <f t="shared" si="258"/>
        <v>0.24952800687385654</v>
      </c>
      <c r="S1183" s="1775">
        <f t="shared" si="259"/>
        <v>17.076000000000001</v>
      </c>
      <c r="U1183" s="1715">
        <f t="shared" si="260"/>
        <v>0</v>
      </c>
      <c r="V1183" s="1715">
        <f t="shared" si="261"/>
        <v>0</v>
      </c>
      <c r="W1183" s="1715">
        <f t="shared" si="262"/>
        <v>2664.85</v>
      </c>
      <c r="X1183" s="1718">
        <v>2664.85</v>
      </c>
      <c r="Y1183" s="1729">
        <v>617070</v>
      </c>
      <c r="Z1183" s="1720">
        <v>42772</v>
      </c>
      <c r="AA1183" s="1778" t="s">
        <v>213</v>
      </c>
      <c r="AB1183" s="1875"/>
      <c r="AC1183" s="1713"/>
      <c r="AE1183" s="1713"/>
      <c r="AF1183" s="1713"/>
      <c r="AG1183" s="1713"/>
      <c r="AH1183" s="1713"/>
      <c r="AI1183" s="1713"/>
      <c r="AJ1183" s="1713"/>
      <c r="AK1183" s="1713"/>
      <c r="AL1183" s="1713"/>
      <c r="AM1183" s="1713"/>
      <c r="AP1183" s="1713"/>
      <c r="AQ1183" s="1713"/>
      <c r="AR1183" s="1713"/>
      <c r="AS1183" s="1713"/>
      <c r="AT1183" s="1713"/>
      <c r="AU1183" s="1713"/>
      <c r="AV1183" s="1713"/>
      <c r="AW1183" s="1713"/>
      <c r="AZ1183" s="1713"/>
      <c r="BA1183" s="1713"/>
    </row>
    <row r="1184" spans="1:53" x14ac:dyDescent="0.2">
      <c r="A1184" s="1801">
        <v>2017061</v>
      </c>
      <c r="C1184" s="1727">
        <v>570817</v>
      </c>
      <c r="D1184" s="1713" t="s">
        <v>68</v>
      </c>
      <c r="E1184" s="1713">
        <v>1</v>
      </c>
      <c r="F1184" s="1713">
        <v>7</v>
      </c>
      <c r="G1184" s="1713">
        <v>4</v>
      </c>
      <c r="H1184" s="1713">
        <v>3</v>
      </c>
      <c r="I1184" s="1728">
        <v>1</v>
      </c>
      <c r="J1184" s="1728">
        <v>1</v>
      </c>
      <c r="L1184" s="1715">
        <v>3202.25</v>
      </c>
      <c r="N1184" s="1715">
        <f t="shared" si="256"/>
        <v>2164.6400000000003</v>
      </c>
      <c r="O1184" s="1715">
        <v>1693.63</v>
      </c>
      <c r="P1184" s="1788">
        <f t="shared" si="257"/>
        <v>0.78240723630719189</v>
      </c>
      <c r="Q1184" s="1715">
        <v>471.01</v>
      </c>
      <c r="R1184" s="1788">
        <f t="shared" si="258"/>
        <v>0.217592763692808</v>
      </c>
      <c r="S1184" s="1775">
        <f t="shared" si="259"/>
        <v>18.840399999999999</v>
      </c>
      <c r="U1184" s="1715">
        <f t="shared" si="260"/>
        <v>0</v>
      </c>
      <c r="V1184" s="1715">
        <f t="shared" si="261"/>
        <v>0</v>
      </c>
      <c r="W1184" s="1715">
        <f t="shared" si="262"/>
        <v>3202.25</v>
      </c>
      <c r="X1184" s="1718">
        <v>3202.25</v>
      </c>
      <c r="Y1184" s="1729">
        <v>617071</v>
      </c>
      <c r="Z1184" s="1720">
        <v>42772</v>
      </c>
      <c r="AA1184" s="1778" t="s">
        <v>213</v>
      </c>
      <c r="AB1184" s="1875"/>
      <c r="AC1184" s="1713"/>
      <c r="AE1184" s="1713"/>
      <c r="AF1184" s="1713"/>
      <c r="AG1184" s="1713"/>
      <c r="AH1184" s="1713"/>
      <c r="AI1184" s="1713"/>
      <c r="AJ1184" s="1713"/>
      <c r="AK1184" s="1713"/>
      <c r="AL1184" s="1713"/>
      <c r="AM1184" s="1713"/>
      <c r="AP1184" s="1713"/>
      <c r="AQ1184" s="1713"/>
      <c r="AR1184" s="1713"/>
      <c r="AS1184" s="1713"/>
      <c r="AT1184" s="1713"/>
      <c r="AU1184" s="1713"/>
      <c r="AV1184" s="1713"/>
      <c r="AW1184" s="1713"/>
      <c r="AZ1184" s="1713"/>
      <c r="BA1184" s="1713"/>
    </row>
    <row r="1185" spans="1:53" x14ac:dyDescent="0.2">
      <c r="A1185" s="1801">
        <v>2017062</v>
      </c>
      <c r="C1185" s="1727" t="s">
        <v>3044</v>
      </c>
      <c r="D1185" s="1713" t="s">
        <v>68</v>
      </c>
      <c r="E1185" s="1713">
        <v>1</v>
      </c>
      <c r="F1185" s="1713">
        <v>2</v>
      </c>
      <c r="G1185" s="1713">
        <v>1</v>
      </c>
      <c r="H1185" s="1713">
        <v>1</v>
      </c>
      <c r="I1185" s="1728">
        <v>1</v>
      </c>
      <c r="J1185" s="1728">
        <v>1</v>
      </c>
      <c r="L1185" s="1715">
        <v>537.12</v>
      </c>
      <c r="N1185" s="1715">
        <f t="shared" si="256"/>
        <v>423.12</v>
      </c>
      <c r="O1185" s="1715">
        <v>284.51</v>
      </c>
      <c r="P1185" s="1788">
        <f t="shared" si="257"/>
        <v>0.67240971828322926</v>
      </c>
      <c r="Q1185" s="1715">
        <v>138.61000000000001</v>
      </c>
      <c r="R1185" s="1788">
        <f t="shared" si="258"/>
        <v>0.32759028171677068</v>
      </c>
      <c r="S1185" s="1775">
        <f t="shared" si="259"/>
        <v>5.5444000000000004</v>
      </c>
      <c r="U1185" s="1715">
        <f t="shared" si="260"/>
        <v>0</v>
      </c>
      <c r="V1185" s="1715">
        <f t="shared" si="261"/>
        <v>0</v>
      </c>
      <c r="W1185" s="1715">
        <f t="shared" si="262"/>
        <v>537.12</v>
      </c>
      <c r="X1185" s="1718">
        <v>537.12</v>
      </c>
      <c r="Y1185" s="1729">
        <v>617072</v>
      </c>
      <c r="Z1185" s="1720">
        <v>42772</v>
      </c>
      <c r="AA1185" s="1778" t="s">
        <v>213</v>
      </c>
      <c r="AB1185" s="1875"/>
      <c r="AC1185" s="1713"/>
      <c r="AE1185" s="1713"/>
      <c r="AF1185" s="1713"/>
      <c r="AG1185" s="1713"/>
      <c r="AH1185" s="1713"/>
      <c r="AI1185" s="1713"/>
      <c r="AJ1185" s="1713"/>
      <c r="AK1185" s="1713"/>
      <c r="AL1185" s="1713"/>
      <c r="AM1185" s="1713"/>
      <c r="AP1185" s="1713"/>
      <c r="AQ1185" s="1713"/>
      <c r="AR1185" s="1713"/>
      <c r="AS1185" s="1713"/>
      <c r="AT1185" s="1713"/>
      <c r="AU1185" s="1713"/>
      <c r="AV1185" s="1713"/>
      <c r="AW1185" s="1713"/>
      <c r="AZ1185" s="1713"/>
      <c r="BA1185" s="1713"/>
    </row>
    <row r="1186" spans="1:53" x14ac:dyDescent="0.2">
      <c r="A1186" s="1801">
        <v>2017063</v>
      </c>
      <c r="C1186" s="1727" t="s">
        <v>3054</v>
      </c>
      <c r="D1186" s="1713" t="s">
        <v>68</v>
      </c>
      <c r="E1186" s="1713">
        <v>0</v>
      </c>
      <c r="F1186" s="1713">
        <v>0</v>
      </c>
      <c r="G1186" s="1713">
        <v>0</v>
      </c>
      <c r="H1186" s="1713">
        <v>0</v>
      </c>
      <c r="I1186" s="1728">
        <v>1</v>
      </c>
      <c r="J1186" s="1728">
        <v>1</v>
      </c>
      <c r="L1186" s="1715">
        <v>150.82</v>
      </c>
      <c r="N1186" s="1715">
        <f t="shared" si="256"/>
        <v>67.91</v>
      </c>
      <c r="O1186" s="1715">
        <v>67.91</v>
      </c>
      <c r="P1186" s="1788">
        <f t="shared" si="257"/>
        <v>1</v>
      </c>
      <c r="Q1186" s="1715">
        <v>0</v>
      </c>
      <c r="R1186" s="1788">
        <f t="shared" si="258"/>
        <v>0</v>
      </c>
      <c r="S1186" s="1775">
        <f t="shared" si="259"/>
        <v>0</v>
      </c>
      <c r="U1186" s="1715">
        <f t="shared" si="260"/>
        <v>0</v>
      </c>
      <c r="V1186" s="1715">
        <f t="shared" si="261"/>
        <v>0</v>
      </c>
      <c r="W1186" s="1715">
        <f t="shared" si="262"/>
        <v>150.82</v>
      </c>
      <c r="X1186" s="1718">
        <v>150.82</v>
      </c>
      <c r="Y1186" s="1729">
        <v>617128</v>
      </c>
      <c r="Z1186" s="1720">
        <v>42793</v>
      </c>
      <c r="AA1186" s="1778" t="s">
        <v>213</v>
      </c>
      <c r="AB1186" s="1875"/>
      <c r="AC1186" s="1713"/>
      <c r="AE1186" s="1713"/>
      <c r="AF1186" s="1713"/>
      <c r="AG1186" s="1713"/>
      <c r="AH1186" s="1713"/>
      <c r="AI1186" s="1713"/>
      <c r="AJ1186" s="1713"/>
      <c r="AK1186" s="1713"/>
      <c r="AL1186" s="1713"/>
      <c r="AM1186" s="1713"/>
      <c r="AP1186" s="1713"/>
      <c r="AQ1186" s="1713"/>
      <c r="AR1186" s="1713"/>
      <c r="AS1186" s="1713"/>
      <c r="AT1186" s="1713"/>
      <c r="AU1186" s="1713"/>
      <c r="AV1186" s="1713"/>
      <c r="AW1186" s="1713"/>
      <c r="AZ1186" s="1713"/>
      <c r="BA1186" s="1713"/>
    </row>
    <row r="1187" spans="1:53" x14ac:dyDescent="0.2">
      <c r="A1187" s="1801">
        <v>2017064</v>
      </c>
      <c r="C1187" s="1727" t="s">
        <v>3055</v>
      </c>
      <c r="D1187" s="1713" t="s">
        <v>68</v>
      </c>
      <c r="E1187" s="1713">
        <v>0</v>
      </c>
      <c r="F1187" s="1713">
        <v>0</v>
      </c>
      <c r="G1187" s="1713">
        <v>0</v>
      </c>
      <c r="H1187" s="1713">
        <v>0</v>
      </c>
      <c r="I1187" s="1728">
        <v>1</v>
      </c>
      <c r="J1187" s="1728">
        <v>1</v>
      </c>
      <c r="L1187" s="1715">
        <v>67.36</v>
      </c>
      <c r="N1187" s="1715">
        <f t="shared" si="256"/>
        <v>26.18</v>
      </c>
      <c r="O1187" s="1715">
        <v>26.18</v>
      </c>
      <c r="P1187" s="1788">
        <f t="shared" si="257"/>
        <v>1</v>
      </c>
      <c r="Q1187" s="1715">
        <v>0</v>
      </c>
      <c r="R1187" s="1788">
        <f t="shared" si="258"/>
        <v>0</v>
      </c>
      <c r="S1187" s="1775">
        <f t="shared" si="259"/>
        <v>0</v>
      </c>
      <c r="U1187" s="1715">
        <f t="shared" si="260"/>
        <v>0</v>
      </c>
      <c r="V1187" s="1715">
        <f t="shared" si="261"/>
        <v>0</v>
      </c>
      <c r="W1187" s="1715">
        <f t="shared" si="262"/>
        <v>67.36</v>
      </c>
      <c r="X1187" s="1718">
        <v>67.36</v>
      </c>
      <c r="Y1187" s="1729">
        <v>617128</v>
      </c>
      <c r="Z1187" s="1720">
        <v>42793</v>
      </c>
      <c r="AA1187" s="1778" t="s">
        <v>213</v>
      </c>
      <c r="AB1187" s="1875"/>
      <c r="AC1187" s="1713"/>
      <c r="AE1187" s="1713"/>
      <c r="AF1187" s="1713"/>
      <c r="AG1187" s="1713"/>
      <c r="AH1187" s="1713"/>
      <c r="AI1187" s="1713"/>
      <c r="AJ1187" s="1713"/>
      <c r="AK1187" s="1713"/>
      <c r="AL1187" s="1713"/>
      <c r="AM1187" s="1713"/>
      <c r="AP1187" s="1713"/>
      <c r="AQ1187" s="1713"/>
      <c r="AR1187" s="1713"/>
      <c r="AS1187" s="1713"/>
      <c r="AT1187" s="1713"/>
      <c r="AU1187" s="1713"/>
      <c r="AV1187" s="1713"/>
      <c r="AW1187" s="1713"/>
      <c r="AZ1187" s="1713"/>
      <c r="BA1187" s="1713"/>
    </row>
    <row r="1188" spans="1:53" x14ac:dyDescent="0.2">
      <c r="A1188" s="1801">
        <v>2017065</v>
      </c>
      <c r="C1188" s="1727" t="s">
        <v>3058</v>
      </c>
      <c r="D1188" s="1713" t="s">
        <v>68</v>
      </c>
      <c r="E1188" s="1713">
        <v>5</v>
      </c>
      <c r="F1188" s="1713">
        <v>36</v>
      </c>
      <c r="G1188" s="1713">
        <v>21</v>
      </c>
      <c r="H1188" s="1713">
        <v>3</v>
      </c>
      <c r="I1188" s="1728">
        <v>1</v>
      </c>
      <c r="J1188" s="1728">
        <v>1</v>
      </c>
      <c r="L1188" s="1715">
        <v>10609.97</v>
      </c>
      <c r="N1188" s="1715">
        <f t="shared" si="256"/>
        <v>9018.91</v>
      </c>
      <c r="O1188" s="1715">
        <v>7035.02</v>
      </c>
      <c r="P1188" s="1788">
        <f t="shared" si="257"/>
        <v>0.78002995927445784</v>
      </c>
      <c r="Q1188" s="1715">
        <v>1983.89</v>
      </c>
      <c r="R1188" s="1788">
        <f t="shared" si="258"/>
        <v>0.21997004072554224</v>
      </c>
      <c r="S1188" s="1775">
        <f t="shared" si="259"/>
        <v>79.35560000000001</v>
      </c>
      <c r="U1188" s="1715">
        <f t="shared" si="260"/>
        <v>0</v>
      </c>
      <c r="V1188" s="1715">
        <f t="shared" si="261"/>
        <v>-464.20000000000073</v>
      </c>
      <c r="W1188" s="1715">
        <f t="shared" si="262"/>
        <v>11074.17</v>
      </c>
      <c r="X1188" s="1718">
        <v>11074.17</v>
      </c>
      <c r="Y1188" s="1729">
        <v>617073</v>
      </c>
      <c r="Z1188" s="1720">
        <v>42772</v>
      </c>
      <c r="AA1188" s="1778" t="s">
        <v>213</v>
      </c>
      <c r="AB1188" s="1875"/>
      <c r="AC1188" s="1713"/>
      <c r="AE1188" s="1713"/>
      <c r="AF1188" s="1713"/>
      <c r="AG1188" s="1713"/>
      <c r="AH1188" s="1713"/>
      <c r="AI1188" s="1713"/>
      <c r="AJ1188" s="1713"/>
      <c r="AK1188" s="1713"/>
      <c r="AL1188" s="1713"/>
      <c r="AM1188" s="1713"/>
      <c r="AP1188" s="1713"/>
      <c r="AQ1188" s="1713"/>
      <c r="AR1188" s="1713"/>
      <c r="AS1188" s="1713"/>
      <c r="AT1188" s="1713"/>
      <c r="AU1188" s="1713"/>
      <c r="AV1188" s="1713"/>
      <c r="AW1188" s="1713"/>
      <c r="AZ1188" s="1713"/>
      <c r="BA1188" s="1713"/>
    </row>
    <row r="1189" spans="1:53" x14ac:dyDescent="0.2">
      <c r="A1189" s="1801">
        <v>2017066</v>
      </c>
      <c r="C1189" s="1727" t="s">
        <v>3061</v>
      </c>
      <c r="D1189" s="1713" t="s">
        <v>68</v>
      </c>
      <c r="E1189" s="1713">
        <v>6</v>
      </c>
      <c r="F1189" s="1713">
        <v>54</v>
      </c>
      <c r="G1189" s="1713">
        <v>36</v>
      </c>
      <c r="H1189" s="1713">
        <v>12</v>
      </c>
      <c r="I1189" s="1728">
        <v>1</v>
      </c>
      <c r="J1189" s="1728">
        <v>1</v>
      </c>
      <c r="L1189" s="1715">
        <v>12761.5</v>
      </c>
      <c r="N1189" s="1715">
        <f t="shared" si="256"/>
        <v>11763.72</v>
      </c>
      <c r="O1189" s="1715">
        <v>9541.3799999999992</v>
      </c>
      <c r="P1189" s="1788">
        <f t="shared" si="257"/>
        <v>0.81108526894553756</v>
      </c>
      <c r="Q1189" s="1715">
        <v>2222.34</v>
      </c>
      <c r="R1189" s="1788">
        <f t="shared" si="258"/>
        <v>0.18891473105446238</v>
      </c>
      <c r="S1189" s="1775">
        <f t="shared" si="259"/>
        <v>88.893600000000006</v>
      </c>
      <c r="U1189" s="1715">
        <f t="shared" si="260"/>
        <v>0</v>
      </c>
      <c r="V1189" s="1715">
        <f t="shared" si="261"/>
        <v>0</v>
      </c>
      <c r="W1189" s="1715">
        <f t="shared" si="262"/>
        <v>12761.5</v>
      </c>
      <c r="X1189" s="1718">
        <v>12761.5</v>
      </c>
      <c r="Y1189" s="1729">
        <v>617074</v>
      </c>
      <c r="Z1189" s="1720">
        <v>42772</v>
      </c>
      <c r="AA1189" s="1778" t="s">
        <v>213</v>
      </c>
      <c r="AB1189" s="1875"/>
      <c r="AC1189" s="1713"/>
      <c r="AE1189" s="1713"/>
      <c r="AF1189" s="1713"/>
      <c r="AG1189" s="1713"/>
      <c r="AH1189" s="1713"/>
      <c r="AI1189" s="1713"/>
      <c r="AJ1189" s="1713"/>
      <c r="AK1189" s="1713"/>
      <c r="AL1189" s="1713"/>
      <c r="AM1189" s="1713"/>
      <c r="AP1189" s="1713"/>
      <c r="AQ1189" s="1713"/>
      <c r="AR1189" s="1713"/>
      <c r="AS1189" s="1713"/>
      <c r="AT1189" s="1713"/>
      <c r="AU1189" s="1713"/>
      <c r="AV1189" s="1713"/>
      <c r="AW1189" s="1713"/>
      <c r="AZ1189" s="1713"/>
      <c r="BA1189" s="1713"/>
    </row>
    <row r="1190" spans="1:53" x14ac:dyDescent="0.2">
      <c r="A1190" s="1801">
        <v>2017067</v>
      </c>
      <c r="C1190" s="1727" t="s">
        <v>3316</v>
      </c>
      <c r="D1190" s="1713" t="s">
        <v>68</v>
      </c>
      <c r="E1190" s="1713">
        <v>0</v>
      </c>
      <c r="F1190" s="1713">
        <v>0</v>
      </c>
      <c r="G1190" s="1713">
        <v>0</v>
      </c>
      <c r="H1190" s="1713">
        <v>0</v>
      </c>
      <c r="I1190" s="1728">
        <v>1</v>
      </c>
      <c r="J1190" s="1728">
        <v>1</v>
      </c>
      <c r="L1190" s="1715">
        <v>180.9</v>
      </c>
      <c r="N1190" s="1715">
        <f>O1190+Q1190</f>
        <v>82.95</v>
      </c>
      <c r="O1190" s="1715">
        <v>82.95</v>
      </c>
      <c r="P1190" s="1788">
        <f>IF(N1190&lt;=0,"",O1190/N1190)</f>
        <v>1</v>
      </c>
      <c r="Q1190" s="1715">
        <v>0</v>
      </c>
      <c r="R1190" s="1788">
        <f>IF(N1190&lt;=0,"",Q1190/N1190)</f>
        <v>0</v>
      </c>
      <c r="S1190" s="1775">
        <f t="shared" si="259"/>
        <v>0</v>
      </c>
      <c r="U1190" s="1715">
        <f t="shared" si="260"/>
        <v>0</v>
      </c>
      <c r="V1190" s="1715">
        <f t="shared" si="261"/>
        <v>0</v>
      </c>
      <c r="W1190" s="1715">
        <f t="shared" si="262"/>
        <v>180.9</v>
      </c>
      <c r="X1190" s="1718">
        <v>180.9</v>
      </c>
      <c r="Y1190" s="1729">
        <v>617128</v>
      </c>
      <c r="Z1190" s="1720">
        <v>42793</v>
      </c>
      <c r="AA1190" s="1778" t="s">
        <v>213</v>
      </c>
      <c r="AB1190" s="1875"/>
      <c r="AC1190" s="1713"/>
      <c r="AE1190" s="1713"/>
      <c r="AF1190" s="1713"/>
      <c r="AG1190" s="1713"/>
      <c r="AH1190" s="1713"/>
      <c r="AI1190" s="1713"/>
      <c r="AJ1190" s="1713"/>
      <c r="AK1190" s="1713"/>
      <c r="AL1190" s="1713"/>
      <c r="AM1190" s="1713"/>
      <c r="AP1190" s="1713"/>
      <c r="AQ1190" s="1713"/>
      <c r="AR1190" s="1713"/>
      <c r="AS1190" s="1713"/>
      <c r="AT1190" s="1713"/>
      <c r="AU1190" s="1713"/>
      <c r="AV1190" s="1713"/>
      <c r="AW1190" s="1713"/>
      <c r="AZ1190" s="1713"/>
      <c r="BA1190" s="1713"/>
    </row>
    <row r="1191" spans="1:53" x14ac:dyDescent="0.2">
      <c r="A1191" s="1801">
        <v>2017068</v>
      </c>
      <c r="C1191" s="1727" t="s">
        <v>3069</v>
      </c>
      <c r="D1191" s="1713" t="s">
        <v>68</v>
      </c>
      <c r="E1191" s="1713">
        <v>0</v>
      </c>
      <c r="F1191" s="1713">
        <v>0</v>
      </c>
      <c r="G1191" s="1713">
        <v>0</v>
      </c>
      <c r="H1191" s="1713">
        <v>0</v>
      </c>
      <c r="I1191" s="1728">
        <v>1</v>
      </c>
      <c r="J1191" s="1728">
        <v>1</v>
      </c>
      <c r="L1191" s="1715">
        <v>35.86</v>
      </c>
      <c r="N1191" s="1715">
        <f t="shared" si="256"/>
        <v>15.43</v>
      </c>
      <c r="O1191" s="1715">
        <v>15.43</v>
      </c>
      <c r="P1191" s="1788">
        <f t="shared" si="257"/>
        <v>1</v>
      </c>
      <c r="Q1191" s="1715">
        <v>0</v>
      </c>
      <c r="R1191" s="1788">
        <f t="shared" si="258"/>
        <v>0</v>
      </c>
      <c r="S1191" s="1775">
        <f t="shared" si="259"/>
        <v>0</v>
      </c>
      <c r="U1191" s="1715">
        <f t="shared" si="260"/>
        <v>0</v>
      </c>
      <c r="V1191" s="1715">
        <f t="shared" si="261"/>
        <v>0</v>
      </c>
      <c r="W1191" s="1715">
        <f t="shared" si="262"/>
        <v>35.86</v>
      </c>
      <c r="X1191" s="1718">
        <v>35.86</v>
      </c>
      <c r="Y1191" s="1729">
        <v>617061</v>
      </c>
      <c r="Z1191" s="1720">
        <v>42772</v>
      </c>
      <c r="AA1191" s="1778" t="s">
        <v>213</v>
      </c>
      <c r="AB1191" s="1875"/>
      <c r="AC1191" s="1713"/>
      <c r="AE1191" s="1713"/>
      <c r="AF1191" s="1713"/>
      <c r="AG1191" s="1713"/>
      <c r="AH1191" s="1713"/>
      <c r="AI1191" s="1713"/>
      <c r="AJ1191" s="1713"/>
      <c r="AK1191" s="1713"/>
      <c r="AL1191" s="1713"/>
      <c r="AM1191" s="1713"/>
      <c r="AP1191" s="1713"/>
      <c r="AQ1191" s="1713"/>
      <c r="AR1191" s="1713"/>
      <c r="AS1191" s="1713"/>
      <c r="AT1191" s="1713"/>
      <c r="AU1191" s="1713"/>
      <c r="AV1191" s="1713"/>
      <c r="AW1191" s="1713"/>
      <c r="AZ1191" s="1713"/>
      <c r="BA1191" s="1713"/>
    </row>
    <row r="1192" spans="1:53" x14ac:dyDescent="0.2">
      <c r="A1192" s="1801">
        <v>2017069</v>
      </c>
      <c r="C1192" s="1727" t="s">
        <v>3068</v>
      </c>
      <c r="D1192" s="1713" t="s">
        <v>68</v>
      </c>
      <c r="E1192" s="1713">
        <v>0</v>
      </c>
      <c r="F1192" s="1713">
        <v>0</v>
      </c>
      <c r="G1192" s="1713">
        <v>0</v>
      </c>
      <c r="H1192" s="1713">
        <v>0</v>
      </c>
      <c r="I1192" s="1728">
        <v>1</v>
      </c>
      <c r="J1192" s="1728">
        <v>1</v>
      </c>
      <c r="L1192" s="1715">
        <v>38</v>
      </c>
      <c r="N1192" s="1715">
        <f t="shared" si="256"/>
        <v>16.5</v>
      </c>
      <c r="O1192" s="1715">
        <v>16.5</v>
      </c>
      <c r="P1192" s="1788">
        <f t="shared" si="257"/>
        <v>1</v>
      </c>
      <c r="Q1192" s="1715">
        <v>0</v>
      </c>
      <c r="R1192" s="1788">
        <f t="shared" si="258"/>
        <v>0</v>
      </c>
      <c r="S1192" s="1775">
        <f t="shared" si="259"/>
        <v>0</v>
      </c>
      <c r="U1192" s="1715">
        <f t="shared" si="260"/>
        <v>0</v>
      </c>
      <c r="V1192" s="1715">
        <f t="shared" si="261"/>
        <v>0</v>
      </c>
      <c r="W1192" s="1715">
        <f t="shared" si="262"/>
        <v>38</v>
      </c>
      <c r="X1192" s="1718">
        <v>38</v>
      </c>
      <c r="Y1192" s="1729">
        <v>617061</v>
      </c>
      <c r="Z1192" s="1720">
        <v>42772</v>
      </c>
      <c r="AA1192" s="1778" t="s">
        <v>213</v>
      </c>
      <c r="AB1192" s="1875"/>
      <c r="AC1192" s="1713"/>
      <c r="AE1192" s="1713"/>
      <c r="AF1192" s="1713"/>
      <c r="AG1192" s="1713"/>
      <c r="AH1192" s="1713"/>
      <c r="AI1192" s="1713"/>
      <c r="AJ1192" s="1713"/>
      <c r="AK1192" s="1713"/>
      <c r="AL1192" s="1713"/>
      <c r="AM1192" s="1713"/>
      <c r="AP1192" s="1713"/>
      <c r="AQ1192" s="1713"/>
      <c r="AR1192" s="1713"/>
      <c r="AS1192" s="1713"/>
      <c r="AT1192" s="1713"/>
      <c r="AU1192" s="1713"/>
      <c r="AV1192" s="1713"/>
      <c r="AW1192" s="1713"/>
      <c r="AZ1192" s="1713"/>
      <c r="BA1192" s="1713"/>
    </row>
    <row r="1193" spans="1:53" x14ac:dyDescent="0.2">
      <c r="A1193" s="1801">
        <v>2017070</v>
      </c>
      <c r="C1193" s="1727" t="s">
        <v>3070</v>
      </c>
      <c r="D1193" s="1713" t="s">
        <v>68</v>
      </c>
      <c r="E1193" s="1713">
        <v>0</v>
      </c>
      <c r="F1193" s="1713">
        <v>0</v>
      </c>
      <c r="G1193" s="1713">
        <v>0</v>
      </c>
      <c r="H1193" s="1713">
        <v>0</v>
      </c>
      <c r="I1193" s="1728">
        <v>1</v>
      </c>
      <c r="J1193" s="1728">
        <v>1</v>
      </c>
      <c r="L1193" s="1715">
        <v>42.56</v>
      </c>
      <c r="N1193" s="1715">
        <f t="shared" si="256"/>
        <v>18.78</v>
      </c>
      <c r="O1193" s="1715">
        <v>18.78</v>
      </c>
      <c r="P1193" s="1788">
        <f t="shared" si="257"/>
        <v>1</v>
      </c>
      <c r="Q1193" s="1715">
        <v>0</v>
      </c>
      <c r="R1193" s="1788">
        <f t="shared" si="258"/>
        <v>0</v>
      </c>
      <c r="S1193" s="1775">
        <f t="shared" si="259"/>
        <v>0</v>
      </c>
      <c r="U1193" s="1715">
        <f t="shared" si="260"/>
        <v>0</v>
      </c>
      <c r="V1193" s="1715">
        <f t="shared" si="261"/>
        <v>0</v>
      </c>
      <c r="W1193" s="1715">
        <f t="shared" si="262"/>
        <v>42.56</v>
      </c>
      <c r="X1193" s="1718">
        <v>42.56</v>
      </c>
      <c r="Y1193" s="1729">
        <v>617061</v>
      </c>
      <c r="Z1193" s="1720">
        <v>42772</v>
      </c>
      <c r="AA1193" s="1778" t="s">
        <v>213</v>
      </c>
      <c r="AB1193" s="1875"/>
      <c r="AC1193" s="1713"/>
      <c r="AE1193" s="1713"/>
      <c r="AF1193" s="1713"/>
      <c r="AG1193" s="1713"/>
      <c r="AH1193" s="1713"/>
      <c r="AI1193" s="1713"/>
      <c r="AJ1193" s="1713"/>
      <c r="AK1193" s="1713"/>
      <c r="AL1193" s="1713"/>
      <c r="AM1193" s="1713"/>
      <c r="AP1193" s="1713"/>
      <c r="AQ1193" s="1713"/>
      <c r="AR1193" s="1713"/>
      <c r="AS1193" s="1713"/>
      <c r="AT1193" s="1713"/>
      <c r="AU1193" s="1713"/>
      <c r="AV1193" s="1713"/>
      <c r="AW1193" s="1713"/>
      <c r="AZ1193" s="1713"/>
      <c r="BA1193" s="1713"/>
    </row>
    <row r="1194" spans="1:53" x14ac:dyDescent="0.2">
      <c r="A1194" s="1801">
        <v>2017071</v>
      </c>
      <c r="C1194" s="1897" t="s">
        <v>3071</v>
      </c>
      <c r="D1194" s="1713" t="s">
        <v>68</v>
      </c>
      <c r="E1194" s="1713">
        <v>4</v>
      </c>
      <c r="F1194" s="1713">
        <v>36</v>
      </c>
      <c r="G1194" s="1713">
        <v>24</v>
      </c>
      <c r="H1194" s="1713">
        <v>8</v>
      </c>
      <c r="I1194" s="1728">
        <v>1</v>
      </c>
      <c r="J1194" s="1728">
        <v>1</v>
      </c>
      <c r="L1194" s="1715">
        <v>8507.67</v>
      </c>
      <c r="N1194" s="1715">
        <f t="shared" si="256"/>
        <v>6360.92</v>
      </c>
      <c r="O1194" s="1715">
        <v>4879.3599999999997</v>
      </c>
      <c r="P1194" s="1788">
        <f t="shared" si="257"/>
        <v>0.76708400671600963</v>
      </c>
      <c r="Q1194" s="1715">
        <v>1481.56</v>
      </c>
      <c r="R1194" s="1788">
        <f t="shared" si="258"/>
        <v>0.23291599328399035</v>
      </c>
      <c r="S1194" s="1775">
        <f t="shared" si="259"/>
        <v>59.2624</v>
      </c>
      <c r="U1194" s="1715">
        <f t="shared" si="260"/>
        <v>0</v>
      </c>
      <c r="V1194" s="1715">
        <f t="shared" si="261"/>
        <v>0</v>
      </c>
      <c r="W1194" s="1715">
        <f t="shared" si="262"/>
        <v>8507.67</v>
      </c>
      <c r="X1194" s="1718">
        <v>8507.67</v>
      </c>
      <c r="Y1194" s="1729">
        <v>617075</v>
      </c>
      <c r="Z1194" s="1720">
        <v>42772</v>
      </c>
      <c r="AA1194" s="1778" t="s">
        <v>213</v>
      </c>
      <c r="AB1194" s="1875"/>
      <c r="AC1194" s="1713"/>
      <c r="AE1194" s="1713"/>
      <c r="AF1194" s="1713"/>
      <c r="AG1194" s="1713"/>
      <c r="AH1194" s="1713"/>
      <c r="AI1194" s="1713"/>
      <c r="AJ1194" s="1713"/>
      <c r="AK1194" s="1713"/>
      <c r="AL1194" s="1713"/>
      <c r="AM1194" s="1713"/>
      <c r="AP1194" s="1713"/>
      <c r="AQ1194" s="1713"/>
      <c r="AR1194" s="1713"/>
      <c r="AS1194" s="1713"/>
      <c r="AT1194" s="1713"/>
      <c r="AU1194" s="1713"/>
      <c r="AV1194" s="1713"/>
      <c r="AW1194" s="1713"/>
      <c r="AZ1194" s="1713"/>
      <c r="BA1194" s="1713"/>
    </row>
    <row r="1195" spans="1:53" x14ac:dyDescent="0.2">
      <c r="A1195" s="1801">
        <v>2017072</v>
      </c>
      <c r="C1195" s="1897" t="s">
        <v>3073</v>
      </c>
      <c r="D1195" s="1713" t="s">
        <v>68</v>
      </c>
      <c r="E1195" s="1713">
        <v>10</v>
      </c>
      <c r="F1195" s="1713">
        <v>50</v>
      </c>
      <c r="G1195" s="1713">
        <v>20</v>
      </c>
      <c r="H1195" s="1713">
        <v>40</v>
      </c>
      <c r="I1195" s="1728">
        <v>1</v>
      </c>
      <c r="J1195" s="1728">
        <v>1</v>
      </c>
      <c r="L1195" s="1715">
        <v>18598.97</v>
      </c>
      <c r="N1195" s="1715">
        <f t="shared" ref="N1195:N1225" si="263">O1195+Q1195</f>
        <v>13256.1</v>
      </c>
      <c r="O1195" s="1715">
        <v>10325.1</v>
      </c>
      <c r="P1195" s="1788">
        <f t="shared" si="257"/>
        <v>0.77889424491366244</v>
      </c>
      <c r="Q1195" s="1715">
        <v>2931</v>
      </c>
      <c r="R1195" s="1788">
        <f t="shared" si="258"/>
        <v>0.22110575508633759</v>
      </c>
      <c r="S1195" s="1775">
        <f t="shared" si="259"/>
        <v>117.24</v>
      </c>
      <c r="U1195" s="1715">
        <f t="shared" si="260"/>
        <v>0</v>
      </c>
      <c r="V1195" s="1715">
        <f t="shared" si="261"/>
        <v>0</v>
      </c>
      <c r="W1195" s="1715">
        <f t="shared" si="262"/>
        <v>18598.97</v>
      </c>
      <c r="X1195" s="1718">
        <v>18598.97</v>
      </c>
      <c r="Y1195" s="1729">
        <v>617076</v>
      </c>
      <c r="Z1195" s="1720">
        <v>42772</v>
      </c>
      <c r="AA1195" s="1778" t="s">
        <v>213</v>
      </c>
      <c r="AB1195" s="1875"/>
      <c r="AC1195" s="1713"/>
      <c r="AE1195" s="1713"/>
      <c r="AF1195" s="1713"/>
      <c r="AG1195" s="1713"/>
      <c r="AH1195" s="1713"/>
      <c r="AI1195" s="1713"/>
      <c r="AJ1195" s="1713"/>
      <c r="AK1195" s="1713"/>
      <c r="AL1195" s="1713"/>
      <c r="AM1195" s="1713"/>
      <c r="AP1195" s="1713"/>
      <c r="AQ1195" s="1713"/>
      <c r="AR1195" s="1713"/>
      <c r="AS1195" s="1713"/>
      <c r="AT1195" s="1713"/>
      <c r="AU1195" s="1713"/>
      <c r="AV1195" s="1713"/>
      <c r="AW1195" s="1713"/>
      <c r="AZ1195" s="1713"/>
      <c r="BA1195" s="1713"/>
    </row>
    <row r="1196" spans="1:53" x14ac:dyDescent="0.2">
      <c r="A1196" s="1801">
        <v>2017073</v>
      </c>
      <c r="C1196" s="1897" t="s">
        <v>3074</v>
      </c>
      <c r="D1196" s="1713" t="s">
        <v>68</v>
      </c>
      <c r="E1196" s="1713">
        <v>0</v>
      </c>
      <c r="F1196" s="1713">
        <v>0</v>
      </c>
      <c r="G1196" s="1713">
        <v>0</v>
      </c>
      <c r="H1196" s="1713">
        <v>0</v>
      </c>
      <c r="I1196" s="1728">
        <v>1</v>
      </c>
      <c r="J1196" s="1728">
        <v>1</v>
      </c>
      <c r="L1196" s="1715">
        <v>375.12</v>
      </c>
      <c r="N1196" s="1715">
        <f t="shared" si="263"/>
        <v>187.56</v>
      </c>
      <c r="O1196" s="1715">
        <v>162.56</v>
      </c>
      <c r="P1196" s="1788">
        <f t="shared" si="257"/>
        <v>0.86670931968436771</v>
      </c>
      <c r="Q1196" s="1715">
        <v>25</v>
      </c>
      <c r="R1196" s="1788">
        <f t="shared" si="258"/>
        <v>0.13329068031563232</v>
      </c>
      <c r="S1196" s="1775">
        <f t="shared" si="259"/>
        <v>1</v>
      </c>
      <c r="U1196" s="1715">
        <f t="shared" si="260"/>
        <v>0</v>
      </c>
      <c r="V1196" s="1715">
        <f t="shared" si="261"/>
        <v>0</v>
      </c>
      <c r="W1196" s="1715">
        <f t="shared" si="262"/>
        <v>375.12</v>
      </c>
      <c r="X1196" s="1718">
        <v>375.12</v>
      </c>
      <c r="Y1196" s="1729">
        <v>617099</v>
      </c>
      <c r="Z1196" s="1720">
        <v>42779</v>
      </c>
      <c r="AA1196" s="1778" t="s">
        <v>213</v>
      </c>
      <c r="AB1196" s="1875"/>
      <c r="AC1196" s="1713"/>
      <c r="AE1196" s="1713"/>
      <c r="AF1196" s="1713"/>
      <c r="AG1196" s="1713"/>
      <c r="AH1196" s="1713"/>
      <c r="AI1196" s="1713"/>
      <c r="AJ1196" s="1713"/>
      <c r="AK1196" s="1713"/>
      <c r="AL1196" s="1713"/>
      <c r="AM1196" s="1713"/>
      <c r="AP1196" s="1713"/>
      <c r="AQ1196" s="1713"/>
      <c r="AR1196" s="1713"/>
      <c r="AS1196" s="1713"/>
      <c r="AT1196" s="1713"/>
      <c r="AU1196" s="1713"/>
      <c r="AV1196" s="1713"/>
      <c r="AW1196" s="1713"/>
      <c r="AZ1196" s="1713"/>
      <c r="BA1196" s="1713"/>
    </row>
    <row r="1197" spans="1:53" x14ac:dyDescent="0.2">
      <c r="A1197" s="1801">
        <v>2017075</v>
      </c>
      <c r="C1197" s="1897" t="s">
        <v>3078</v>
      </c>
      <c r="D1197" s="1713" t="s">
        <v>68</v>
      </c>
      <c r="E1197" s="1713">
        <v>0</v>
      </c>
      <c r="F1197" s="1713">
        <v>0</v>
      </c>
      <c r="G1197" s="1713">
        <v>0</v>
      </c>
      <c r="H1197" s="1713">
        <v>0</v>
      </c>
      <c r="I1197" s="1728">
        <v>1</v>
      </c>
      <c r="J1197" s="1728">
        <v>1</v>
      </c>
      <c r="L1197" s="1715">
        <v>69.95</v>
      </c>
      <c r="N1197" s="1715">
        <f t="shared" si="263"/>
        <v>31.7</v>
      </c>
      <c r="O1197" s="1715">
        <v>31.7</v>
      </c>
      <c r="P1197" s="1788">
        <f t="shared" si="257"/>
        <v>1</v>
      </c>
      <c r="Q1197" s="1715">
        <v>0</v>
      </c>
      <c r="R1197" s="1788">
        <f t="shared" si="258"/>
        <v>0</v>
      </c>
      <c r="S1197" s="1775">
        <f t="shared" si="259"/>
        <v>0</v>
      </c>
      <c r="U1197" s="1715">
        <f t="shared" si="260"/>
        <v>0</v>
      </c>
      <c r="V1197" s="1715">
        <f t="shared" si="261"/>
        <v>0</v>
      </c>
      <c r="W1197" s="1715">
        <f t="shared" si="262"/>
        <v>69.95</v>
      </c>
      <c r="X1197" s="1718">
        <v>69.95</v>
      </c>
      <c r="Y1197" s="1729">
        <v>617099</v>
      </c>
      <c r="Z1197" s="1720">
        <v>42779</v>
      </c>
      <c r="AA1197" s="1778" t="s">
        <v>213</v>
      </c>
      <c r="AB1197" s="2401"/>
      <c r="AG1197" s="1713"/>
      <c r="AH1197" s="1713"/>
      <c r="AI1197" s="1713"/>
      <c r="AJ1197" s="1713"/>
      <c r="AK1197" s="1713"/>
      <c r="AL1197" s="1713"/>
      <c r="AM1197" s="1713"/>
      <c r="AP1197" s="1713"/>
      <c r="AQ1197" s="1713"/>
      <c r="AR1197" s="1713"/>
      <c r="AS1197" s="1713"/>
      <c r="AT1197" s="1713"/>
      <c r="AU1197" s="1713"/>
      <c r="AV1197" s="1713"/>
      <c r="AW1197" s="1713"/>
      <c r="AZ1197" s="1713"/>
      <c r="BA1197" s="1713"/>
    </row>
    <row r="1198" spans="1:53" x14ac:dyDescent="0.2">
      <c r="A1198" s="1801">
        <v>2017076</v>
      </c>
      <c r="C1198" s="1897" t="s">
        <v>3037</v>
      </c>
      <c r="D1198" s="1713" t="s">
        <v>451</v>
      </c>
      <c r="E1198" s="1713">
        <v>1</v>
      </c>
      <c r="F1198" s="1713">
        <v>11</v>
      </c>
      <c r="G1198" s="1713">
        <v>5</v>
      </c>
      <c r="H1198" s="1713">
        <v>7</v>
      </c>
      <c r="I1198" s="1728">
        <v>1</v>
      </c>
      <c r="J1198" s="1728">
        <v>1</v>
      </c>
      <c r="L1198" s="1715">
        <v>6540</v>
      </c>
      <c r="N1198" s="1715">
        <f t="shared" si="263"/>
        <v>4301.43</v>
      </c>
      <c r="O1198" s="1715">
        <v>3375.21</v>
      </c>
      <c r="P1198" s="1788">
        <f t="shared" ref="P1198:P1229" si="264">IF(N1198&lt;=0,"",O1198/N1198)</f>
        <v>0.78467160920903045</v>
      </c>
      <c r="Q1198" s="1715">
        <v>926.22</v>
      </c>
      <c r="R1198" s="1788">
        <f t="shared" ref="R1198:R1229" si="265">IF(N1198&lt;=0,"",Q1198/N1198)</f>
        <v>0.21532839079096949</v>
      </c>
      <c r="S1198" s="1775">
        <f t="shared" ref="S1198:S1229" si="266">Q1198/$S$1</f>
        <v>37.0488</v>
      </c>
      <c r="U1198" s="1715">
        <f t="shared" ref="U1198:U1229" si="267">((1-I1198)*O1198)+((1-J1198)*Q1198)</f>
        <v>0</v>
      </c>
      <c r="V1198" s="1715">
        <f t="shared" ref="V1198:V1229" si="268">L1198-W1198</f>
        <v>0</v>
      </c>
      <c r="W1198" s="1715">
        <f t="shared" ref="W1198:W1229" si="269">X1198+AC1198+AH1198+AM1198+AO1198+AR1198</f>
        <v>6540</v>
      </c>
      <c r="X1198" s="1718">
        <v>6540</v>
      </c>
      <c r="Y1198" s="1729">
        <v>617207</v>
      </c>
      <c r="Z1198" s="1720">
        <v>42823</v>
      </c>
      <c r="AA1198" s="1778" t="s">
        <v>213</v>
      </c>
      <c r="AB1198" s="2401"/>
      <c r="AG1198" s="1713"/>
      <c r="AH1198" s="1713"/>
      <c r="AI1198" s="1713"/>
      <c r="AJ1198" s="1713"/>
      <c r="AK1198" s="1713"/>
      <c r="AL1198" s="1713"/>
      <c r="AM1198" s="1713"/>
      <c r="AP1198" s="1713"/>
      <c r="AQ1198" s="1713"/>
      <c r="AR1198" s="1713"/>
      <c r="AS1198" s="1713"/>
      <c r="AT1198" s="1713"/>
      <c r="AU1198" s="1713"/>
      <c r="AV1198" s="1713"/>
      <c r="AW1198" s="1713"/>
      <c r="AZ1198" s="1713"/>
      <c r="BA1198" s="1713"/>
    </row>
    <row r="1199" spans="1:53" x14ac:dyDescent="0.2">
      <c r="A1199" s="1825">
        <v>2017077</v>
      </c>
      <c r="C1199" s="1897" t="s">
        <v>3080</v>
      </c>
      <c r="D1199" s="1713" t="s">
        <v>451</v>
      </c>
      <c r="E1199" s="1713">
        <v>1</v>
      </c>
      <c r="F1199" s="1713">
        <v>2</v>
      </c>
      <c r="G1199" s="1713">
        <v>1</v>
      </c>
      <c r="H1199" s="1713">
        <v>2</v>
      </c>
      <c r="I1199" s="1728">
        <v>1</v>
      </c>
      <c r="J1199" s="1728">
        <v>1</v>
      </c>
      <c r="L1199" s="1715">
        <v>1017.31</v>
      </c>
      <c r="N1199" s="1715">
        <f t="shared" si="263"/>
        <v>669.22</v>
      </c>
      <c r="O1199" s="1715">
        <v>487.34</v>
      </c>
      <c r="P1199" s="1788">
        <f t="shared" si="264"/>
        <v>0.72822091389976384</v>
      </c>
      <c r="Q1199" s="1715">
        <v>181.88</v>
      </c>
      <c r="R1199" s="1788">
        <f t="shared" si="265"/>
        <v>0.2717790861002361</v>
      </c>
      <c r="S1199" s="1775">
        <f t="shared" si="266"/>
        <v>7.2751999999999999</v>
      </c>
      <c r="U1199" s="1715">
        <f t="shared" si="267"/>
        <v>0</v>
      </c>
      <c r="V1199" s="1715">
        <f t="shared" si="268"/>
        <v>0</v>
      </c>
      <c r="W1199" s="1715">
        <f t="shared" si="269"/>
        <v>1017.31</v>
      </c>
      <c r="X1199" s="1718">
        <v>1017.31</v>
      </c>
      <c r="Y1199" s="1729">
        <v>617139</v>
      </c>
      <c r="Z1199" s="1720">
        <v>42793</v>
      </c>
      <c r="AA1199" s="1778" t="s">
        <v>213</v>
      </c>
      <c r="AB1199" s="2401"/>
      <c r="AG1199" s="1713"/>
      <c r="AH1199" s="1713"/>
      <c r="AI1199" s="1713"/>
      <c r="AJ1199" s="1713"/>
      <c r="AK1199" s="1713"/>
      <c r="AL1199" s="1713"/>
      <c r="AM1199" s="1713"/>
      <c r="AP1199" s="1713"/>
      <c r="AQ1199" s="1713"/>
      <c r="AR1199" s="1713"/>
      <c r="AS1199" s="1713"/>
      <c r="AT1199" s="1713"/>
      <c r="AU1199" s="1713"/>
      <c r="AV1199" s="1713"/>
      <c r="AW1199" s="1713"/>
      <c r="AZ1199" s="1713"/>
      <c r="BA1199" s="1713"/>
    </row>
    <row r="1200" spans="1:53" x14ac:dyDescent="0.2">
      <c r="A1200" s="1801">
        <v>2017078</v>
      </c>
      <c r="C1200" s="1897" t="s">
        <v>3081</v>
      </c>
      <c r="D1200" s="1713" t="s">
        <v>451</v>
      </c>
      <c r="E1200" s="1713">
        <v>1</v>
      </c>
      <c r="F1200" s="1713">
        <v>1</v>
      </c>
      <c r="G1200" s="1713">
        <v>0</v>
      </c>
      <c r="H1200" s="1713">
        <v>1</v>
      </c>
      <c r="I1200" s="1728">
        <v>1</v>
      </c>
      <c r="J1200" s="1728">
        <v>1</v>
      </c>
      <c r="L1200" s="1715">
        <v>917.13</v>
      </c>
      <c r="N1200" s="1715">
        <f t="shared" si="263"/>
        <v>700</v>
      </c>
      <c r="O1200" s="1715">
        <v>608.21</v>
      </c>
      <c r="P1200" s="1788">
        <f t="shared" si="264"/>
        <v>0.86887142857142863</v>
      </c>
      <c r="Q1200" s="1715">
        <v>91.79</v>
      </c>
      <c r="R1200" s="1788">
        <f t="shared" si="265"/>
        <v>0.13112857142857143</v>
      </c>
      <c r="S1200" s="1775">
        <f t="shared" si="266"/>
        <v>3.6716000000000002</v>
      </c>
      <c r="U1200" s="1715">
        <f t="shared" si="267"/>
        <v>0</v>
      </c>
      <c r="V1200" s="1715">
        <f t="shared" si="268"/>
        <v>0</v>
      </c>
      <c r="W1200" s="1715">
        <f t="shared" si="269"/>
        <v>917.13</v>
      </c>
      <c r="X1200" s="1718">
        <v>917.13</v>
      </c>
      <c r="Y1200" s="1729">
        <v>617208</v>
      </c>
      <c r="Z1200" s="1720">
        <v>42823</v>
      </c>
      <c r="AA1200" s="1778" t="s">
        <v>213</v>
      </c>
      <c r="AB1200" s="2401"/>
      <c r="AG1200" s="1713"/>
      <c r="AH1200" s="1713"/>
      <c r="AI1200" s="1713"/>
      <c r="AJ1200" s="1713"/>
      <c r="AK1200" s="1713"/>
      <c r="AL1200" s="1713"/>
      <c r="AM1200" s="1713"/>
      <c r="AP1200" s="1713"/>
      <c r="AQ1200" s="1713"/>
      <c r="AR1200" s="1713"/>
      <c r="AS1200" s="1713"/>
      <c r="AT1200" s="1713"/>
      <c r="AU1200" s="1713"/>
      <c r="AV1200" s="1713"/>
      <c r="AW1200" s="1713"/>
      <c r="AZ1200" s="1713"/>
      <c r="BA1200" s="1713"/>
    </row>
    <row r="1201" spans="1:53" x14ac:dyDescent="0.2">
      <c r="A1201" s="1801">
        <v>2017079</v>
      </c>
      <c r="C1201" s="1727" t="s">
        <v>3082</v>
      </c>
      <c r="D1201" s="1713" t="s">
        <v>451</v>
      </c>
      <c r="E1201" s="1713">
        <v>1</v>
      </c>
      <c r="F1201" s="1713">
        <v>10</v>
      </c>
      <c r="G1201" s="1713">
        <v>9</v>
      </c>
      <c r="H1201" s="1713">
        <v>3</v>
      </c>
      <c r="I1201" s="1728">
        <v>1</v>
      </c>
      <c r="J1201" s="1728">
        <v>1</v>
      </c>
      <c r="L1201" s="1715">
        <v>3470.92</v>
      </c>
      <c r="N1201" s="1715">
        <f t="shared" si="263"/>
        <v>2292.13</v>
      </c>
      <c r="O1201" s="1715">
        <v>1682.41</v>
      </c>
      <c r="P1201" s="1788">
        <f t="shared" si="264"/>
        <v>0.7339941451837374</v>
      </c>
      <c r="Q1201" s="1715">
        <v>609.72</v>
      </c>
      <c r="R1201" s="1788">
        <f t="shared" si="265"/>
        <v>0.2660058548162626</v>
      </c>
      <c r="S1201" s="1775">
        <f t="shared" si="266"/>
        <v>24.3888</v>
      </c>
      <c r="U1201" s="1715">
        <f t="shared" si="267"/>
        <v>0</v>
      </c>
      <c r="V1201" s="1715">
        <f t="shared" si="268"/>
        <v>0</v>
      </c>
      <c r="W1201" s="1715">
        <f t="shared" si="269"/>
        <v>3470.92</v>
      </c>
      <c r="X1201" s="1718">
        <v>3470.92</v>
      </c>
      <c r="Y1201" s="1729">
        <v>617169</v>
      </c>
      <c r="Z1201" s="1720">
        <v>42811</v>
      </c>
      <c r="AA1201" s="1778" t="s">
        <v>213</v>
      </c>
      <c r="AB1201" s="2401"/>
      <c r="AG1201" s="1713"/>
      <c r="AH1201" s="1713"/>
      <c r="AI1201" s="1713"/>
      <c r="AJ1201" s="1713"/>
      <c r="AK1201" s="1713"/>
      <c r="AL1201" s="1713"/>
      <c r="AM1201" s="1713"/>
      <c r="AP1201" s="1713"/>
      <c r="AQ1201" s="1713"/>
      <c r="AR1201" s="1713"/>
      <c r="AS1201" s="1713"/>
      <c r="AT1201" s="1713"/>
      <c r="AU1201" s="1713"/>
      <c r="AV1201" s="1713"/>
      <c r="AW1201" s="1713"/>
      <c r="AZ1201" s="1713"/>
      <c r="BA1201" s="1713"/>
    </row>
    <row r="1202" spans="1:53" x14ac:dyDescent="0.2">
      <c r="A1202" s="1801">
        <v>2017080</v>
      </c>
      <c r="C1202" s="1727" t="s">
        <v>3471</v>
      </c>
      <c r="D1202" s="1713" t="s">
        <v>68</v>
      </c>
      <c r="E1202" s="1713">
        <v>0</v>
      </c>
      <c r="F1202" s="1713">
        <v>0</v>
      </c>
      <c r="G1202" s="1713">
        <v>0</v>
      </c>
      <c r="H1202" s="1713">
        <v>0</v>
      </c>
      <c r="I1202" s="1728">
        <v>1</v>
      </c>
      <c r="J1202" s="1728">
        <v>1</v>
      </c>
      <c r="L1202" s="1715">
        <v>1945</v>
      </c>
      <c r="N1202" s="1715">
        <f t="shared" si="263"/>
        <v>1245.8900000000001</v>
      </c>
      <c r="O1202" s="1715">
        <v>1245.8900000000001</v>
      </c>
      <c r="P1202" s="1788">
        <f t="shared" si="264"/>
        <v>1</v>
      </c>
      <c r="Q1202" s="1715">
        <v>0</v>
      </c>
      <c r="R1202" s="1788">
        <f t="shared" si="265"/>
        <v>0</v>
      </c>
      <c r="S1202" s="1775">
        <f t="shared" si="266"/>
        <v>0</v>
      </c>
      <c r="U1202" s="1715">
        <f t="shared" si="267"/>
        <v>0</v>
      </c>
      <c r="V1202" s="1715">
        <f t="shared" si="268"/>
        <v>0</v>
      </c>
      <c r="W1202" s="1715">
        <f t="shared" si="269"/>
        <v>1945</v>
      </c>
      <c r="X1202" s="1718">
        <v>1945</v>
      </c>
      <c r="Y1202" s="1729">
        <v>617237</v>
      </c>
      <c r="Z1202" s="1720">
        <v>42828</v>
      </c>
      <c r="AA1202" s="1778" t="s">
        <v>213</v>
      </c>
      <c r="AB1202" s="2401"/>
      <c r="AG1202" s="1713"/>
      <c r="AH1202" s="1713"/>
      <c r="AI1202" s="1713"/>
      <c r="AJ1202" s="1713"/>
      <c r="AK1202" s="1713"/>
      <c r="AL1202" s="1713"/>
      <c r="AM1202" s="1713"/>
      <c r="AP1202" s="1713"/>
      <c r="AQ1202" s="1713"/>
      <c r="AR1202" s="1713"/>
      <c r="AS1202" s="1713"/>
      <c r="AT1202" s="1713"/>
      <c r="AU1202" s="1713"/>
      <c r="AV1202" s="1713"/>
      <c r="AW1202" s="1713"/>
      <c r="AZ1202" s="1713"/>
      <c r="BA1202" s="1713"/>
    </row>
    <row r="1203" spans="1:53" x14ac:dyDescent="0.2">
      <c r="A1203" s="1801">
        <v>2017081</v>
      </c>
      <c r="C1203" s="1727" t="s">
        <v>3084</v>
      </c>
      <c r="D1203" s="1713" t="s">
        <v>68</v>
      </c>
      <c r="E1203" s="1713">
        <v>0</v>
      </c>
      <c r="F1203" s="1713">
        <v>1</v>
      </c>
      <c r="G1203" s="1713">
        <v>1</v>
      </c>
      <c r="H1203" s="1713">
        <v>0</v>
      </c>
      <c r="I1203" s="1728">
        <v>1</v>
      </c>
      <c r="J1203" s="1728">
        <v>1</v>
      </c>
      <c r="L1203" s="1715">
        <v>188</v>
      </c>
      <c r="N1203" s="1715">
        <f t="shared" si="263"/>
        <v>125.12</v>
      </c>
      <c r="O1203" s="1715">
        <v>89.19</v>
      </c>
      <c r="P1203" s="1788">
        <f t="shared" si="264"/>
        <v>0.71283567774936052</v>
      </c>
      <c r="Q1203" s="1715">
        <v>35.93</v>
      </c>
      <c r="R1203" s="1788">
        <f t="shared" si="265"/>
        <v>0.28716432225063937</v>
      </c>
      <c r="S1203" s="1775">
        <f t="shared" si="266"/>
        <v>1.4372</v>
      </c>
      <c r="U1203" s="1715">
        <f t="shared" si="267"/>
        <v>0</v>
      </c>
      <c r="V1203" s="1715">
        <f t="shared" si="268"/>
        <v>0</v>
      </c>
      <c r="W1203" s="1715">
        <f t="shared" si="269"/>
        <v>188</v>
      </c>
      <c r="X1203" s="1718">
        <v>188</v>
      </c>
      <c r="Y1203" s="1729">
        <v>617099</v>
      </c>
      <c r="Z1203" s="1720">
        <v>42779</v>
      </c>
      <c r="AA1203" s="1778" t="s">
        <v>213</v>
      </c>
      <c r="AB1203" s="2401"/>
      <c r="AG1203" s="1713"/>
      <c r="AH1203" s="1713"/>
      <c r="AI1203" s="1713"/>
      <c r="AJ1203" s="1713"/>
      <c r="AK1203" s="1713"/>
      <c r="AL1203" s="1713"/>
      <c r="AM1203" s="1713"/>
      <c r="AP1203" s="1713"/>
      <c r="AQ1203" s="1713"/>
      <c r="AR1203" s="1713"/>
      <c r="AS1203" s="1713"/>
      <c r="AT1203" s="1713"/>
      <c r="AU1203" s="1713"/>
      <c r="AV1203" s="1713"/>
      <c r="AW1203" s="1713"/>
      <c r="AZ1203" s="1713"/>
      <c r="BA1203" s="1713"/>
    </row>
    <row r="1204" spans="1:53" x14ac:dyDescent="0.2">
      <c r="A1204" s="1801">
        <v>2017082</v>
      </c>
      <c r="C1204" s="1727">
        <v>633017</v>
      </c>
      <c r="D1204" s="1713" t="s">
        <v>68</v>
      </c>
      <c r="E1204" s="1713">
        <v>1</v>
      </c>
      <c r="F1204" s="1713">
        <v>7</v>
      </c>
      <c r="G1204" s="1713">
        <v>4</v>
      </c>
      <c r="H1204" s="1713">
        <v>3</v>
      </c>
      <c r="I1204" s="1728">
        <v>1</v>
      </c>
      <c r="J1204" s="1728">
        <v>1</v>
      </c>
      <c r="L1204" s="1715">
        <v>1996.24</v>
      </c>
      <c r="N1204" s="1715">
        <f t="shared" si="263"/>
        <v>1370.9299999999998</v>
      </c>
      <c r="O1204" s="1715">
        <v>1010.9</v>
      </c>
      <c r="P1204" s="1788">
        <f t="shared" si="264"/>
        <v>0.73738265265184955</v>
      </c>
      <c r="Q1204" s="1715">
        <v>360.03</v>
      </c>
      <c r="R1204" s="1788">
        <f t="shared" si="265"/>
        <v>0.26261734734815051</v>
      </c>
      <c r="S1204" s="1775">
        <f t="shared" si="266"/>
        <v>14.401199999999999</v>
      </c>
      <c r="U1204" s="1715">
        <f t="shared" si="267"/>
        <v>0</v>
      </c>
      <c r="V1204" s="1715">
        <f t="shared" si="268"/>
        <v>0</v>
      </c>
      <c r="W1204" s="1715">
        <f t="shared" si="269"/>
        <v>1996.24</v>
      </c>
      <c r="X1204" s="1718">
        <v>1996.24</v>
      </c>
      <c r="Y1204" s="1729">
        <v>617077</v>
      </c>
      <c r="Z1204" s="1720">
        <v>42772</v>
      </c>
      <c r="AA1204" s="1778" t="s">
        <v>213</v>
      </c>
      <c r="AB1204" s="2401"/>
      <c r="AG1204" s="1713"/>
      <c r="AH1204" s="1713"/>
      <c r="AI1204" s="1713"/>
      <c r="AJ1204" s="1713"/>
      <c r="AK1204" s="1713"/>
      <c r="AL1204" s="1713"/>
      <c r="AM1204" s="1713"/>
      <c r="AP1204" s="1713"/>
      <c r="AQ1204" s="1713"/>
      <c r="AR1204" s="1713"/>
      <c r="AS1204" s="1713"/>
      <c r="AT1204" s="1713"/>
      <c r="AU1204" s="1713"/>
      <c r="AV1204" s="1713"/>
      <c r="AW1204" s="1713"/>
      <c r="AZ1204" s="1713"/>
      <c r="BA1204" s="1713"/>
    </row>
    <row r="1205" spans="1:53" x14ac:dyDescent="0.2">
      <c r="A1205" s="1801">
        <v>2017083</v>
      </c>
      <c r="C1205" s="1727">
        <v>628817</v>
      </c>
      <c r="D1205" s="1713" t="s">
        <v>68</v>
      </c>
      <c r="E1205" s="1713">
        <v>1</v>
      </c>
      <c r="F1205" s="1713">
        <v>11</v>
      </c>
      <c r="G1205" s="1713">
        <v>4</v>
      </c>
      <c r="H1205" s="1713">
        <v>6</v>
      </c>
      <c r="I1205" s="1728">
        <v>1</v>
      </c>
      <c r="J1205" s="1728">
        <v>1</v>
      </c>
      <c r="L1205" s="1715">
        <v>4025.36</v>
      </c>
      <c r="N1205" s="1715">
        <f>O1205+Q1205</f>
        <v>2724.34</v>
      </c>
      <c r="O1205" s="1715">
        <v>2037.27</v>
      </c>
      <c r="P1205" s="1788">
        <f>IF(N1205&lt;=0,"",O1205/N1205)</f>
        <v>0.74780313764067619</v>
      </c>
      <c r="Q1205" s="1715">
        <v>687.07</v>
      </c>
      <c r="R1205" s="1788">
        <f>IF(N1205&lt;=0,"",Q1205/N1205)</f>
        <v>0.2521968623593237</v>
      </c>
      <c r="S1205" s="1775">
        <f>Q1205/$S$1</f>
        <v>27.482800000000001</v>
      </c>
      <c r="U1205" s="1715">
        <f t="shared" si="267"/>
        <v>0</v>
      </c>
      <c r="V1205" s="1715">
        <f t="shared" si="268"/>
        <v>0</v>
      </c>
      <c r="W1205" s="1715">
        <f t="shared" si="269"/>
        <v>4025.36</v>
      </c>
      <c r="X1205" s="1718">
        <v>4025.36</v>
      </c>
      <c r="Y1205" s="1729">
        <v>617078</v>
      </c>
      <c r="Z1205" s="1720">
        <v>42772</v>
      </c>
      <c r="AA1205" s="1778" t="s">
        <v>213</v>
      </c>
      <c r="AB1205" s="2401"/>
      <c r="AG1205" s="1713"/>
      <c r="AH1205" s="1713"/>
      <c r="AI1205" s="1713"/>
      <c r="AJ1205" s="1713"/>
      <c r="AK1205" s="1713"/>
      <c r="AL1205" s="1713"/>
      <c r="AM1205" s="1713"/>
      <c r="AP1205" s="1713"/>
      <c r="AQ1205" s="1713"/>
      <c r="AR1205" s="1713"/>
      <c r="AS1205" s="1713"/>
      <c r="AT1205" s="1713"/>
      <c r="AU1205" s="1713"/>
      <c r="AV1205" s="1713"/>
      <c r="AW1205" s="1713"/>
      <c r="AZ1205" s="1713"/>
      <c r="BA1205" s="1713"/>
    </row>
    <row r="1206" spans="1:53" x14ac:dyDescent="0.2">
      <c r="A1206" s="1801">
        <v>2017084</v>
      </c>
      <c r="C1206" s="1727">
        <v>631517</v>
      </c>
      <c r="D1206" s="1713" t="s">
        <v>68</v>
      </c>
      <c r="E1206" s="1713">
        <v>1</v>
      </c>
      <c r="F1206" s="1713">
        <v>10</v>
      </c>
      <c r="G1206" s="1713">
        <v>6</v>
      </c>
      <c r="H1206" s="1713">
        <v>3</v>
      </c>
      <c r="I1206" s="1728">
        <v>1</v>
      </c>
      <c r="J1206" s="1728">
        <v>1</v>
      </c>
      <c r="L1206" s="1715">
        <v>4625.17</v>
      </c>
      <c r="N1206" s="1715">
        <f t="shared" si="263"/>
        <v>3110.42</v>
      </c>
      <c r="O1206" s="1715">
        <v>2594.81</v>
      </c>
      <c r="P1206" s="1788">
        <f t="shared" si="264"/>
        <v>0.83423138997305823</v>
      </c>
      <c r="Q1206" s="1715">
        <v>515.61</v>
      </c>
      <c r="R1206" s="1788">
        <f t="shared" si="265"/>
        <v>0.16576861002694171</v>
      </c>
      <c r="S1206" s="1775">
        <f t="shared" si="266"/>
        <v>20.624400000000001</v>
      </c>
      <c r="U1206" s="1715">
        <f t="shared" si="267"/>
        <v>0</v>
      </c>
      <c r="V1206" s="1715">
        <f t="shared" si="268"/>
        <v>0</v>
      </c>
      <c r="W1206" s="1715">
        <f t="shared" si="269"/>
        <v>4625.17</v>
      </c>
      <c r="X1206" s="1718">
        <v>4625.17</v>
      </c>
      <c r="Y1206" s="1729">
        <v>617079</v>
      </c>
      <c r="Z1206" s="1720">
        <v>42772</v>
      </c>
      <c r="AA1206" s="1778" t="s">
        <v>213</v>
      </c>
      <c r="AB1206" s="2401"/>
      <c r="AG1206" s="1713"/>
      <c r="AH1206" s="1713"/>
      <c r="AI1206" s="1713"/>
      <c r="AJ1206" s="1713"/>
      <c r="AK1206" s="1713"/>
      <c r="AL1206" s="1713"/>
      <c r="AM1206" s="1713"/>
      <c r="AP1206" s="1713"/>
      <c r="AQ1206" s="1713"/>
      <c r="AR1206" s="1713"/>
      <c r="AS1206" s="1713"/>
      <c r="AT1206" s="1713"/>
      <c r="AU1206" s="1713"/>
      <c r="AV1206" s="1713"/>
      <c r="AW1206" s="1713"/>
      <c r="AZ1206" s="1713"/>
      <c r="BA1206" s="1713"/>
    </row>
    <row r="1207" spans="1:53" x14ac:dyDescent="0.2">
      <c r="A1207" s="1801">
        <v>2017085</v>
      </c>
      <c r="C1207" s="1727">
        <v>617317</v>
      </c>
      <c r="D1207" s="1713" t="s">
        <v>68</v>
      </c>
      <c r="E1207" s="1713">
        <v>1</v>
      </c>
      <c r="F1207" s="1713">
        <v>9</v>
      </c>
      <c r="G1207" s="1713">
        <v>6</v>
      </c>
      <c r="H1207" s="1713">
        <v>3</v>
      </c>
      <c r="I1207" s="1728">
        <v>1</v>
      </c>
      <c r="J1207" s="1728">
        <v>1</v>
      </c>
      <c r="L1207" s="1715">
        <v>2684.17</v>
      </c>
      <c r="N1207" s="1715">
        <f t="shared" si="263"/>
        <v>1850.4299999999998</v>
      </c>
      <c r="O1207" s="1715">
        <v>1399.29</v>
      </c>
      <c r="P1207" s="1788">
        <f t="shared" si="264"/>
        <v>0.75619720821646863</v>
      </c>
      <c r="Q1207" s="1715">
        <v>451.14</v>
      </c>
      <c r="R1207" s="1788">
        <f t="shared" si="265"/>
        <v>0.2438027917835314</v>
      </c>
      <c r="S1207" s="1775">
        <f t="shared" si="266"/>
        <v>18.0456</v>
      </c>
      <c r="U1207" s="1715">
        <f t="shared" si="267"/>
        <v>0</v>
      </c>
      <c r="V1207" s="1715">
        <f t="shared" si="268"/>
        <v>0</v>
      </c>
      <c r="W1207" s="1715">
        <f t="shared" si="269"/>
        <v>2684.17</v>
      </c>
      <c r="X1207" s="1718">
        <v>2996.85</v>
      </c>
      <c r="Y1207" s="1729">
        <v>617080</v>
      </c>
      <c r="Z1207" s="1720">
        <v>42772</v>
      </c>
      <c r="AA1207" s="1778" t="s">
        <v>213</v>
      </c>
      <c r="AB1207" s="2401"/>
      <c r="AC1207" s="1715">
        <v>-312.68</v>
      </c>
      <c r="AD1207" s="1713">
        <v>617097</v>
      </c>
      <c r="AE1207" s="1723">
        <v>42779</v>
      </c>
      <c r="AF1207" s="1779" t="s">
        <v>213</v>
      </c>
      <c r="AG1207" s="1713"/>
      <c r="AH1207" s="1713"/>
      <c r="AI1207" s="1713"/>
      <c r="AJ1207" s="1713"/>
      <c r="AK1207" s="1713"/>
      <c r="AL1207" s="1713"/>
      <c r="AM1207" s="1713"/>
      <c r="AP1207" s="1713"/>
      <c r="AQ1207" s="1713"/>
      <c r="AR1207" s="1713"/>
      <c r="AS1207" s="1713"/>
      <c r="AT1207" s="1713"/>
      <c r="AU1207" s="1713"/>
      <c r="AV1207" s="1713"/>
      <c r="AW1207" s="1713"/>
      <c r="AZ1207" s="1713"/>
      <c r="BA1207" s="1713"/>
    </row>
    <row r="1208" spans="1:53" x14ac:dyDescent="0.2">
      <c r="A1208" s="1726">
        <v>2017086</v>
      </c>
      <c r="C1208" s="1727" t="s">
        <v>3085</v>
      </c>
      <c r="D1208" s="1713" t="s">
        <v>3086</v>
      </c>
      <c r="E1208" s="1713">
        <v>0</v>
      </c>
      <c r="F1208" s="1713">
        <v>4</v>
      </c>
      <c r="G1208" s="1713">
        <v>0</v>
      </c>
      <c r="H1208" s="1713">
        <v>4</v>
      </c>
      <c r="I1208" s="1728">
        <v>1</v>
      </c>
      <c r="J1208" s="1728">
        <v>1</v>
      </c>
      <c r="L1208" s="1715">
        <v>0</v>
      </c>
      <c r="N1208" s="1715">
        <f t="shared" si="263"/>
        <v>1855</v>
      </c>
      <c r="O1208" s="1715">
        <v>1315</v>
      </c>
      <c r="P1208" s="1788">
        <f t="shared" si="264"/>
        <v>0.70889487870619949</v>
      </c>
      <c r="Q1208" s="1715">
        <v>540</v>
      </c>
      <c r="R1208" s="1788">
        <f t="shared" si="265"/>
        <v>0.29110512129380056</v>
      </c>
      <c r="S1208" s="1775">
        <f t="shared" si="266"/>
        <v>21.6</v>
      </c>
      <c r="U1208" s="1715">
        <f t="shared" si="267"/>
        <v>0</v>
      </c>
      <c r="V1208" s="1715">
        <f t="shared" si="268"/>
        <v>0</v>
      </c>
      <c r="W1208" s="1715">
        <f t="shared" si="269"/>
        <v>0</v>
      </c>
      <c r="X1208" s="1718"/>
      <c r="Y1208" s="1729"/>
      <c r="Z1208" s="1720"/>
      <c r="AA1208" s="1778"/>
      <c r="AB1208" s="2401"/>
      <c r="AG1208" s="1713"/>
      <c r="AH1208" s="1713"/>
      <c r="AI1208" s="1713"/>
      <c r="AJ1208" s="1713"/>
      <c r="AK1208" s="1713"/>
      <c r="AL1208" s="1713"/>
      <c r="AM1208" s="1713"/>
      <c r="AP1208" s="1713"/>
      <c r="AQ1208" s="1713"/>
      <c r="AR1208" s="1713"/>
      <c r="AS1208" s="1713"/>
      <c r="AT1208" s="1713"/>
      <c r="AU1208" s="1713"/>
      <c r="AV1208" s="1713"/>
      <c r="AW1208" s="1713"/>
      <c r="AZ1208" s="1713"/>
      <c r="BA1208" s="1713"/>
    </row>
    <row r="1209" spans="1:53" x14ac:dyDescent="0.2">
      <c r="A1209" s="1801">
        <v>2017087</v>
      </c>
      <c r="C1209" s="1727" t="s">
        <v>3087</v>
      </c>
      <c r="D1209" s="1713" t="s">
        <v>68</v>
      </c>
      <c r="E1209" s="1713">
        <v>0</v>
      </c>
      <c r="F1209" s="1713">
        <v>0</v>
      </c>
      <c r="G1209" s="1713">
        <v>0</v>
      </c>
      <c r="H1209" s="1713">
        <v>0</v>
      </c>
      <c r="I1209" s="1728">
        <v>1</v>
      </c>
      <c r="J1209" s="1728">
        <v>1</v>
      </c>
      <c r="L1209" s="1715">
        <v>51.8</v>
      </c>
      <c r="N1209" s="1715">
        <f t="shared" si="263"/>
        <v>18.399999999999999</v>
      </c>
      <c r="O1209" s="1715">
        <v>18.399999999999999</v>
      </c>
      <c r="P1209" s="1788">
        <f t="shared" si="264"/>
        <v>1</v>
      </c>
      <c r="Q1209" s="1715">
        <v>0</v>
      </c>
      <c r="R1209" s="1788">
        <f t="shared" si="265"/>
        <v>0</v>
      </c>
      <c r="S1209" s="1775">
        <f t="shared" si="266"/>
        <v>0</v>
      </c>
      <c r="U1209" s="1715">
        <f t="shared" si="267"/>
        <v>0</v>
      </c>
      <c r="V1209" s="1715">
        <f t="shared" si="268"/>
        <v>0</v>
      </c>
      <c r="W1209" s="1715">
        <f t="shared" si="269"/>
        <v>51.8</v>
      </c>
      <c r="X1209" s="1718">
        <v>51.8</v>
      </c>
      <c r="Y1209" s="1729">
        <v>617099</v>
      </c>
      <c r="Z1209" s="1720">
        <v>42779</v>
      </c>
      <c r="AA1209" s="1778" t="s">
        <v>213</v>
      </c>
      <c r="AB1209" s="2401"/>
      <c r="AG1209" s="1713"/>
      <c r="AH1209" s="1713"/>
      <c r="AI1209" s="1713"/>
      <c r="AJ1209" s="1713"/>
      <c r="AK1209" s="1713"/>
      <c r="AL1209" s="1713"/>
      <c r="AM1209" s="1713"/>
      <c r="AP1209" s="1713"/>
      <c r="AQ1209" s="1713"/>
      <c r="AR1209" s="1713"/>
      <c r="AS1209" s="1713"/>
      <c r="AT1209" s="1713"/>
      <c r="AU1209" s="1713"/>
      <c r="AV1209" s="1713"/>
      <c r="AW1209" s="1713"/>
      <c r="AZ1209" s="1713"/>
      <c r="BA1209" s="1713"/>
    </row>
    <row r="1210" spans="1:53" x14ac:dyDescent="0.2">
      <c r="A1210" s="1801">
        <v>2017088</v>
      </c>
      <c r="C1210" s="1727" t="s">
        <v>3091</v>
      </c>
      <c r="D1210" s="1713" t="s">
        <v>451</v>
      </c>
      <c r="E1210" s="1713">
        <v>1</v>
      </c>
      <c r="F1210" s="1713">
        <v>7</v>
      </c>
      <c r="G1210" s="1713">
        <v>4</v>
      </c>
      <c r="H1210" s="1713">
        <v>2</v>
      </c>
      <c r="I1210" s="1728">
        <v>1</v>
      </c>
      <c r="J1210" s="1728">
        <v>1</v>
      </c>
      <c r="L1210" s="1715">
        <v>2510.9899999999998</v>
      </c>
      <c r="N1210" s="1715">
        <f t="shared" si="263"/>
        <v>2916.21</v>
      </c>
      <c r="O1210" s="1715">
        <v>2510.9899999999998</v>
      </c>
      <c r="P1210" s="1788">
        <f t="shared" si="264"/>
        <v>0.86104567229383333</v>
      </c>
      <c r="Q1210" s="1715">
        <v>405.22</v>
      </c>
      <c r="R1210" s="1788">
        <f t="shared" si="265"/>
        <v>0.13895432770616659</v>
      </c>
      <c r="S1210" s="1775">
        <f t="shared" si="266"/>
        <v>16.2088</v>
      </c>
      <c r="U1210" s="1715">
        <f t="shared" si="267"/>
        <v>0</v>
      </c>
      <c r="V1210" s="1715">
        <f t="shared" si="268"/>
        <v>0</v>
      </c>
      <c r="W1210" s="1715">
        <f t="shared" si="269"/>
        <v>2510.9899999999998</v>
      </c>
      <c r="X1210" s="1718">
        <v>2510.9899999999998</v>
      </c>
      <c r="Y1210" s="1729">
        <v>617171</v>
      </c>
      <c r="Z1210" s="1720">
        <v>42811</v>
      </c>
      <c r="AA1210" s="1778" t="s">
        <v>213</v>
      </c>
      <c r="AB1210" s="2401"/>
      <c r="AG1210" s="1713"/>
      <c r="AH1210" s="1713"/>
      <c r="AI1210" s="1713"/>
      <c r="AJ1210" s="1713"/>
      <c r="AK1210" s="1713"/>
      <c r="AL1210" s="1713"/>
      <c r="AM1210" s="1713"/>
      <c r="AP1210" s="1713"/>
      <c r="AQ1210" s="1713"/>
      <c r="AR1210" s="1713"/>
      <c r="AS1210" s="1713"/>
      <c r="AT1210" s="1713"/>
      <c r="AU1210" s="1713"/>
      <c r="AV1210" s="1713"/>
      <c r="AW1210" s="1713"/>
      <c r="AZ1210" s="1713"/>
      <c r="BA1210" s="1713"/>
    </row>
    <row r="1211" spans="1:53" x14ac:dyDescent="0.2">
      <c r="A1211" s="1801">
        <v>2017089</v>
      </c>
      <c r="C1211" s="1727" t="s">
        <v>3093</v>
      </c>
      <c r="D1211" s="1713" t="s">
        <v>451</v>
      </c>
      <c r="E1211" s="1713">
        <v>1</v>
      </c>
      <c r="F1211" s="1713">
        <v>10</v>
      </c>
      <c r="G1211" s="1713">
        <v>6</v>
      </c>
      <c r="H1211" s="1713">
        <v>3</v>
      </c>
      <c r="I1211" s="1728">
        <v>1</v>
      </c>
      <c r="J1211" s="1728">
        <v>1</v>
      </c>
      <c r="L1211" s="1715">
        <v>4076.58</v>
      </c>
      <c r="N1211" s="1715">
        <f t="shared" si="263"/>
        <v>2787.1</v>
      </c>
      <c r="O1211" s="1715">
        <v>2168.89</v>
      </c>
      <c r="P1211" s="1788">
        <f t="shared" si="264"/>
        <v>0.77818879839259447</v>
      </c>
      <c r="Q1211" s="1715">
        <v>618.21</v>
      </c>
      <c r="R1211" s="1788">
        <f t="shared" si="265"/>
        <v>0.22181120160740556</v>
      </c>
      <c r="S1211" s="1775">
        <f t="shared" si="266"/>
        <v>24.728400000000001</v>
      </c>
      <c r="U1211" s="1715">
        <f t="shared" si="267"/>
        <v>0</v>
      </c>
      <c r="V1211" s="1715">
        <f t="shared" si="268"/>
        <v>0</v>
      </c>
      <c r="W1211" s="1715">
        <f t="shared" si="269"/>
        <v>4076.58</v>
      </c>
      <c r="X1211" s="1718">
        <v>4076.58</v>
      </c>
      <c r="Y1211" s="1729">
        <v>617170</v>
      </c>
      <c r="Z1211" s="1720">
        <v>42811</v>
      </c>
      <c r="AA1211" s="1778" t="s">
        <v>213</v>
      </c>
      <c r="AB1211" s="2401"/>
      <c r="AG1211" s="1713"/>
      <c r="AH1211" s="1713"/>
      <c r="AI1211" s="1713"/>
      <c r="AJ1211" s="1713"/>
      <c r="AK1211" s="1713"/>
      <c r="AL1211" s="1713"/>
      <c r="AM1211" s="1713"/>
      <c r="AP1211" s="1713"/>
      <c r="AQ1211" s="1713"/>
      <c r="AR1211" s="1713"/>
      <c r="AS1211" s="1713"/>
      <c r="AT1211" s="1713"/>
      <c r="AU1211" s="1713"/>
      <c r="AV1211" s="1713"/>
      <c r="AW1211" s="1713"/>
      <c r="AZ1211" s="1713"/>
      <c r="BA1211" s="1713"/>
    </row>
    <row r="1212" spans="1:53" x14ac:dyDescent="0.2">
      <c r="A1212" s="1801">
        <v>2017090</v>
      </c>
      <c r="C1212" s="1727" t="s">
        <v>3100</v>
      </c>
      <c r="D1212" s="1713" t="s">
        <v>2999</v>
      </c>
      <c r="E1212" s="1713">
        <v>1</v>
      </c>
      <c r="F1212" s="1713">
        <v>1</v>
      </c>
      <c r="G1212" s="1713">
        <v>8</v>
      </c>
      <c r="H1212" s="1713">
        <v>1</v>
      </c>
      <c r="I1212" s="1728">
        <v>1</v>
      </c>
      <c r="J1212" s="1728">
        <v>1</v>
      </c>
      <c r="L1212" s="1715">
        <v>3360.81</v>
      </c>
      <c r="N1212" s="1715">
        <f t="shared" si="263"/>
        <v>2103.0100000000002</v>
      </c>
      <c r="O1212" s="1715">
        <v>1573.32</v>
      </c>
      <c r="P1212" s="1788">
        <f t="shared" si="264"/>
        <v>0.74812768365342996</v>
      </c>
      <c r="Q1212" s="1715">
        <v>529.69000000000005</v>
      </c>
      <c r="R1212" s="1788">
        <f t="shared" si="265"/>
        <v>0.25187231634656992</v>
      </c>
      <c r="S1212" s="1775">
        <f t="shared" si="266"/>
        <v>21.187600000000003</v>
      </c>
      <c r="U1212" s="1715">
        <f t="shared" si="267"/>
        <v>0</v>
      </c>
      <c r="V1212" s="1715">
        <f t="shared" si="268"/>
        <v>0</v>
      </c>
      <c r="W1212" s="1715">
        <f t="shared" si="269"/>
        <v>3360.81</v>
      </c>
      <c r="X1212" s="1718">
        <v>3360.81</v>
      </c>
      <c r="Y1212" s="1729">
        <v>617165</v>
      </c>
      <c r="Z1212" s="1720">
        <v>42811</v>
      </c>
      <c r="AA1212" s="1778" t="s">
        <v>213</v>
      </c>
      <c r="AB1212" s="2401"/>
      <c r="AG1212" s="1713"/>
      <c r="AH1212" s="1713"/>
      <c r="AI1212" s="1713"/>
      <c r="AJ1212" s="1713"/>
      <c r="AK1212" s="1713"/>
      <c r="AL1212" s="1713"/>
      <c r="AM1212" s="1713"/>
      <c r="AP1212" s="1713"/>
      <c r="AQ1212" s="1713"/>
      <c r="AR1212" s="1713"/>
      <c r="AS1212" s="1713"/>
      <c r="AT1212" s="1713"/>
      <c r="AU1212" s="1713"/>
      <c r="AV1212" s="1713"/>
      <c r="AW1212" s="1713"/>
      <c r="AZ1212" s="1713"/>
      <c r="BA1212" s="1713"/>
    </row>
    <row r="1213" spans="1:53" x14ac:dyDescent="0.2">
      <c r="A1213" s="1801">
        <v>2017091</v>
      </c>
      <c r="C1213" s="1727" t="s">
        <v>2273</v>
      </c>
      <c r="D1213" s="1713" t="s">
        <v>3018</v>
      </c>
      <c r="E1213" s="1713">
        <v>1</v>
      </c>
      <c r="F1213" s="1713">
        <v>1</v>
      </c>
      <c r="G1213" s="1713">
        <v>0</v>
      </c>
      <c r="H1213" s="1713">
        <v>2</v>
      </c>
      <c r="I1213" s="1728">
        <v>1</v>
      </c>
      <c r="J1213" s="1728">
        <v>1</v>
      </c>
      <c r="L1213" s="1715">
        <v>1098.18</v>
      </c>
      <c r="N1213" s="1715">
        <f t="shared" si="263"/>
        <v>665.63</v>
      </c>
      <c r="O1213" s="1715">
        <v>552.96</v>
      </c>
      <c r="P1213" s="1788">
        <f t="shared" si="264"/>
        <v>0.83073178793023161</v>
      </c>
      <c r="Q1213" s="1715">
        <v>112.67</v>
      </c>
      <c r="R1213" s="1788">
        <f t="shared" si="265"/>
        <v>0.1692682120697685</v>
      </c>
      <c r="S1213" s="1775">
        <f t="shared" si="266"/>
        <v>4.5068000000000001</v>
      </c>
      <c r="U1213" s="1715">
        <f t="shared" si="267"/>
        <v>0</v>
      </c>
      <c r="V1213" s="1715">
        <f t="shared" si="268"/>
        <v>0</v>
      </c>
      <c r="W1213" s="1715">
        <f t="shared" si="269"/>
        <v>1098.18</v>
      </c>
      <c r="X1213" s="1718">
        <v>1098.18</v>
      </c>
      <c r="Y1213" s="1729">
        <v>617138</v>
      </c>
      <c r="Z1213" s="1720">
        <v>42793</v>
      </c>
      <c r="AA1213" s="1778" t="s">
        <v>213</v>
      </c>
      <c r="AB1213" s="1875"/>
      <c r="AC1213" s="1713"/>
      <c r="AE1213" s="1713"/>
      <c r="AF1213" s="1713"/>
      <c r="AG1213" s="1713"/>
      <c r="AH1213" s="1713"/>
      <c r="AI1213" s="1713"/>
      <c r="AJ1213" s="1713"/>
      <c r="AK1213" s="1713"/>
      <c r="AL1213" s="1713"/>
      <c r="AM1213" s="1713"/>
      <c r="AP1213" s="1713"/>
      <c r="AQ1213" s="1713"/>
      <c r="AR1213" s="1713"/>
      <c r="AS1213" s="1713"/>
      <c r="AT1213" s="1713"/>
      <c r="AU1213" s="1713"/>
      <c r="AV1213" s="1713"/>
      <c r="AW1213" s="1713"/>
      <c r="AZ1213" s="1713"/>
      <c r="BA1213" s="1713"/>
    </row>
    <row r="1214" spans="1:53" x14ac:dyDescent="0.2">
      <c r="A1214" s="1801">
        <v>2017092</v>
      </c>
      <c r="C1214" s="1727">
        <v>630417</v>
      </c>
      <c r="D1214" s="1713" t="s">
        <v>68</v>
      </c>
      <c r="E1214" s="1713">
        <v>1</v>
      </c>
      <c r="F1214" s="1713">
        <v>9</v>
      </c>
      <c r="G1214" s="1713">
        <v>5</v>
      </c>
      <c r="H1214" s="1713">
        <v>2</v>
      </c>
      <c r="I1214" s="1728">
        <v>1</v>
      </c>
      <c r="J1214" s="1728">
        <v>1</v>
      </c>
      <c r="L1214" s="1715">
        <v>3425.81</v>
      </c>
      <c r="N1214" s="1715">
        <f t="shared" si="263"/>
        <v>2238.9299999999998</v>
      </c>
      <c r="O1214" s="1715">
        <v>1815.53</v>
      </c>
      <c r="P1214" s="1788">
        <f t="shared" si="264"/>
        <v>0.81089180992706344</v>
      </c>
      <c r="Q1214" s="1715">
        <v>423.4</v>
      </c>
      <c r="R1214" s="1788">
        <f t="shared" si="265"/>
        <v>0.18910819007293664</v>
      </c>
      <c r="S1214" s="1775">
        <f t="shared" si="266"/>
        <v>16.936</v>
      </c>
      <c r="U1214" s="1715">
        <f t="shared" si="267"/>
        <v>0</v>
      </c>
      <c r="V1214" s="1715">
        <f t="shared" si="268"/>
        <v>0</v>
      </c>
      <c r="W1214" s="1715">
        <f t="shared" si="269"/>
        <v>3425.81</v>
      </c>
      <c r="X1214" s="1718">
        <v>3425.81</v>
      </c>
      <c r="Y1214" s="1729">
        <v>617081</v>
      </c>
      <c r="Z1214" s="1720">
        <v>42772</v>
      </c>
      <c r="AA1214" s="1778" t="s">
        <v>213</v>
      </c>
      <c r="AB1214" s="1875"/>
      <c r="AC1214" s="1713"/>
      <c r="AE1214" s="1713"/>
      <c r="AF1214" s="1713"/>
      <c r="AG1214" s="1713"/>
      <c r="AH1214" s="1713"/>
      <c r="AI1214" s="1713"/>
      <c r="AJ1214" s="1713"/>
      <c r="AK1214" s="1713"/>
      <c r="AL1214" s="1713"/>
      <c r="AM1214" s="1713"/>
      <c r="AP1214" s="1713"/>
      <c r="AQ1214" s="1713"/>
      <c r="AR1214" s="1713"/>
      <c r="AS1214" s="1713"/>
      <c r="AT1214" s="1713"/>
      <c r="AU1214" s="1713"/>
      <c r="AV1214" s="1713"/>
      <c r="AW1214" s="1713"/>
      <c r="AZ1214" s="1713"/>
      <c r="BA1214" s="1713"/>
    </row>
    <row r="1215" spans="1:53" x14ac:dyDescent="0.2">
      <c r="A1215" s="1801">
        <v>2017093</v>
      </c>
      <c r="C1215" s="1727">
        <v>630517</v>
      </c>
      <c r="D1215" s="1713" t="s">
        <v>68</v>
      </c>
      <c r="E1215" s="1713">
        <v>1</v>
      </c>
      <c r="F1215" s="1713">
        <v>9</v>
      </c>
      <c r="G1215" s="1713">
        <v>5</v>
      </c>
      <c r="H1215" s="1713">
        <v>2</v>
      </c>
      <c r="I1215" s="1728">
        <v>1</v>
      </c>
      <c r="J1215" s="1728">
        <v>1</v>
      </c>
      <c r="L1215" s="1715">
        <v>3425.81</v>
      </c>
      <c r="N1215" s="1715">
        <f>O1215+Q1215</f>
        <v>2238.9299999999998</v>
      </c>
      <c r="O1215" s="1715">
        <v>1815.53</v>
      </c>
      <c r="P1215" s="1788">
        <f>IF(N1215&lt;=0,"",O1215/N1215)</f>
        <v>0.81089180992706344</v>
      </c>
      <c r="Q1215" s="1715">
        <v>423.4</v>
      </c>
      <c r="R1215" s="1788">
        <f>IF(N1215&lt;=0,"",Q1215/N1215)</f>
        <v>0.18910819007293664</v>
      </c>
      <c r="S1215" s="1775">
        <f>Q1215/$S$1</f>
        <v>16.936</v>
      </c>
      <c r="U1215" s="1715">
        <f>((1-I1215)*O1215)+((1-J1215)*Q1215)</f>
        <v>0</v>
      </c>
      <c r="V1215" s="1715">
        <f t="shared" si="268"/>
        <v>0</v>
      </c>
      <c r="W1215" s="1715">
        <f t="shared" si="269"/>
        <v>3425.81</v>
      </c>
      <c r="X1215" s="1718">
        <v>3425.81</v>
      </c>
      <c r="Y1215" s="1729">
        <v>617082</v>
      </c>
      <c r="Z1215" s="1720">
        <v>42772</v>
      </c>
      <c r="AA1215" s="1778" t="s">
        <v>213</v>
      </c>
      <c r="AB1215" s="1875"/>
      <c r="AC1215" s="1713"/>
      <c r="AE1215" s="1713"/>
      <c r="AF1215" s="1713"/>
      <c r="AG1215" s="1713"/>
      <c r="AH1215" s="1713"/>
      <c r="AI1215" s="1713"/>
      <c r="AJ1215" s="1713"/>
      <c r="AK1215" s="1713"/>
      <c r="AL1215" s="1713"/>
      <c r="AM1215" s="1713"/>
      <c r="AP1215" s="1713"/>
      <c r="AQ1215" s="1713"/>
      <c r="AR1215" s="1713"/>
      <c r="AS1215" s="1713"/>
      <c r="AT1215" s="1713"/>
      <c r="AU1215" s="1713"/>
      <c r="AV1215" s="1713"/>
      <c r="AW1215" s="1713"/>
      <c r="AZ1215" s="1713"/>
      <c r="BA1215" s="1713"/>
    </row>
    <row r="1216" spans="1:53" x14ac:dyDescent="0.2">
      <c r="A1216" s="1801">
        <v>2017094</v>
      </c>
      <c r="C1216" s="1727">
        <v>630617</v>
      </c>
      <c r="D1216" s="1713" t="s">
        <v>68</v>
      </c>
      <c r="E1216" s="1713">
        <v>1</v>
      </c>
      <c r="F1216" s="1713">
        <v>9</v>
      </c>
      <c r="G1216" s="1713">
        <v>5</v>
      </c>
      <c r="H1216" s="1713">
        <v>2</v>
      </c>
      <c r="I1216" s="1728">
        <v>1</v>
      </c>
      <c r="J1216" s="1728">
        <v>1</v>
      </c>
      <c r="L1216" s="1715">
        <v>3425.81</v>
      </c>
      <c r="N1216" s="1715">
        <f>O1216+Q1216</f>
        <v>2238.9299999999998</v>
      </c>
      <c r="O1216" s="1715">
        <v>1815.53</v>
      </c>
      <c r="P1216" s="1788">
        <f>IF(N1216&lt;=0,"",O1216/N1216)</f>
        <v>0.81089180992706344</v>
      </c>
      <c r="Q1216" s="1715">
        <v>423.4</v>
      </c>
      <c r="R1216" s="1788">
        <f>IF(N1216&lt;=0,"",Q1216/N1216)</f>
        <v>0.18910819007293664</v>
      </c>
      <c r="S1216" s="1775">
        <f>Q1216/$S$1</f>
        <v>16.936</v>
      </c>
      <c r="U1216" s="1715">
        <f>((1-I1216)*O1216)+((1-J1216)*Q1216)</f>
        <v>0</v>
      </c>
      <c r="V1216" s="1715">
        <f t="shared" si="268"/>
        <v>0</v>
      </c>
      <c r="W1216" s="1715">
        <f t="shared" si="269"/>
        <v>3425.81</v>
      </c>
      <c r="X1216" s="1718">
        <v>3425.81</v>
      </c>
      <c r="Y1216" s="1729">
        <v>617083</v>
      </c>
      <c r="Z1216" s="1720">
        <v>42772</v>
      </c>
      <c r="AA1216" s="1778" t="s">
        <v>213</v>
      </c>
      <c r="AB1216" s="1875"/>
      <c r="AC1216" s="1713"/>
      <c r="AE1216" s="1713"/>
      <c r="AF1216" s="1713"/>
      <c r="AG1216" s="1713"/>
      <c r="AH1216" s="1713"/>
      <c r="AI1216" s="1713"/>
      <c r="AJ1216" s="1713"/>
      <c r="AK1216" s="1713"/>
      <c r="AL1216" s="1713"/>
      <c r="AM1216" s="1713"/>
      <c r="AP1216" s="1713"/>
      <c r="AQ1216" s="1713"/>
      <c r="AR1216" s="1713"/>
      <c r="AS1216" s="1713"/>
      <c r="AT1216" s="1713"/>
      <c r="AU1216" s="1713"/>
      <c r="AV1216" s="1713"/>
      <c r="AW1216" s="1713"/>
      <c r="AZ1216" s="1713"/>
      <c r="BA1216" s="1713"/>
    </row>
    <row r="1217" spans="1:53" x14ac:dyDescent="0.2">
      <c r="A1217" s="1801">
        <v>2017095</v>
      </c>
      <c r="C1217" s="1727">
        <v>630717</v>
      </c>
      <c r="D1217" s="1713" t="s">
        <v>68</v>
      </c>
      <c r="E1217" s="1713">
        <v>1</v>
      </c>
      <c r="F1217" s="1713">
        <v>9</v>
      </c>
      <c r="G1217" s="1713">
        <v>5</v>
      </c>
      <c r="H1217" s="1713">
        <v>2</v>
      </c>
      <c r="I1217" s="1728">
        <v>1</v>
      </c>
      <c r="J1217" s="1728">
        <v>1</v>
      </c>
      <c r="L1217" s="1715">
        <v>3425.81</v>
      </c>
      <c r="N1217" s="1715">
        <f>O1217+Q1217</f>
        <v>2238.9299999999998</v>
      </c>
      <c r="O1217" s="1715">
        <v>1815.53</v>
      </c>
      <c r="P1217" s="1788">
        <f>IF(N1217&lt;=0,"",O1217/N1217)</f>
        <v>0.81089180992706344</v>
      </c>
      <c r="Q1217" s="1715">
        <v>423.4</v>
      </c>
      <c r="R1217" s="1788">
        <f>IF(N1217&lt;=0,"",Q1217/N1217)</f>
        <v>0.18910819007293664</v>
      </c>
      <c r="S1217" s="1775">
        <f>Q1217/$S$1</f>
        <v>16.936</v>
      </c>
      <c r="U1217" s="1715">
        <f>((1-I1217)*O1217)+((1-J1217)*Q1217)</f>
        <v>0</v>
      </c>
      <c r="V1217" s="1715">
        <f t="shared" si="268"/>
        <v>0</v>
      </c>
      <c r="W1217" s="1715">
        <f t="shared" si="269"/>
        <v>3425.81</v>
      </c>
      <c r="X1217" s="1718">
        <v>3425.81</v>
      </c>
      <c r="Y1217" s="1729">
        <v>617084</v>
      </c>
      <c r="Z1217" s="1720">
        <v>42772</v>
      </c>
      <c r="AA1217" s="1778" t="s">
        <v>213</v>
      </c>
      <c r="AB1217" s="1875"/>
      <c r="AC1217" s="1713"/>
      <c r="AE1217" s="1713"/>
      <c r="AF1217" s="1713"/>
      <c r="AG1217" s="1713"/>
      <c r="AH1217" s="1713"/>
      <c r="AI1217" s="1713"/>
      <c r="AJ1217" s="1713"/>
      <c r="AK1217" s="1713"/>
      <c r="AL1217" s="1713"/>
      <c r="AM1217" s="1713"/>
      <c r="AP1217" s="1713"/>
      <c r="AQ1217" s="1713"/>
      <c r="AR1217" s="1713"/>
      <c r="AS1217" s="1713"/>
      <c r="AT1217" s="1713"/>
      <c r="AU1217" s="1713"/>
      <c r="AV1217" s="1713"/>
      <c r="AW1217" s="1713"/>
      <c r="AZ1217" s="1713"/>
      <c r="BA1217" s="1713"/>
    </row>
    <row r="1218" spans="1:53" x14ac:dyDescent="0.2">
      <c r="A1218" s="1825">
        <v>2017096</v>
      </c>
      <c r="C1218" s="1727" t="s">
        <v>3111</v>
      </c>
      <c r="D1218" s="1713" t="s">
        <v>1575</v>
      </c>
      <c r="E1218" s="1713">
        <v>1</v>
      </c>
      <c r="F1218" s="1713">
        <v>4</v>
      </c>
      <c r="G1218" s="1713">
        <v>4</v>
      </c>
      <c r="H1218" s="1713">
        <v>0</v>
      </c>
      <c r="I1218" s="1728">
        <v>1</v>
      </c>
      <c r="J1218" s="1728">
        <v>1</v>
      </c>
      <c r="L1218" s="1715">
        <v>756.8</v>
      </c>
      <c r="N1218" s="1715">
        <f t="shared" si="263"/>
        <v>438.77</v>
      </c>
      <c r="O1218" s="1715">
        <v>289.79000000000002</v>
      </c>
      <c r="P1218" s="1788">
        <f t="shared" si="264"/>
        <v>0.66045992205483517</v>
      </c>
      <c r="Q1218" s="1715">
        <v>148.97999999999999</v>
      </c>
      <c r="R1218" s="1788">
        <f t="shared" si="265"/>
        <v>0.33954007794516489</v>
      </c>
      <c r="S1218" s="1775">
        <f t="shared" si="266"/>
        <v>5.9591999999999992</v>
      </c>
      <c r="U1218" s="1715">
        <f t="shared" si="267"/>
        <v>0</v>
      </c>
      <c r="V1218" s="1715">
        <f t="shared" si="268"/>
        <v>0</v>
      </c>
      <c r="W1218" s="1715">
        <f t="shared" si="269"/>
        <v>756.8</v>
      </c>
      <c r="X1218" s="1718">
        <v>756.8</v>
      </c>
      <c r="Y1218" s="1729">
        <v>617161</v>
      </c>
      <c r="Z1218" s="1720">
        <v>42802</v>
      </c>
      <c r="AA1218" s="1778" t="s">
        <v>213</v>
      </c>
      <c r="AB1218" s="1875"/>
      <c r="AC1218" s="1713"/>
      <c r="AE1218" s="1713"/>
      <c r="AF1218" s="1713"/>
      <c r="AG1218" s="1713"/>
      <c r="AH1218" s="1713"/>
      <c r="AI1218" s="1713"/>
      <c r="AJ1218" s="1713"/>
      <c r="AK1218" s="1713"/>
      <c r="AL1218" s="1713"/>
      <c r="AM1218" s="1713"/>
      <c r="AP1218" s="1713"/>
      <c r="AQ1218" s="1713"/>
      <c r="AR1218" s="1713"/>
      <c r="AS1218" s="1713"/>
      <c r="AT1218" s="1713"/>
      <c r="AU1218" s="1713"/>
      <c r="AV1218" s="1713"/>
      <c r="AW1218" s="1713"/>
      <c r="AZ1218" s="1713"/>
      <c r="BA1218" s="1713"/>
    </row>
    <row r="1219" spans="1:53" x14ac:dyDescent="0.2">
      <c r="A1219" s="1825">
        <v>2017097</v>
      </c>
      <c r="C1219" s="1727" t="s">
        <v>3112</v>
      </c>
      <c r="D1219" s="1713" t="s">
        <v>1575</v>
      </c>
      <c r="E1219" s="1713">
        <v>1</v>
      </c>
      <c r="F1219" s="1713">
        <v>3</v>
      </c>
      <c r="G1219" s="1713">
        <v>0</v>
      </c>
      <c r="H1219" s="1713">
        <v>0</v>
      </c>
      <c r="I1219" s="1728">
        <v>1</v>
      </c>
      <c r="J1219" s="1728">
        <v>1</v>
      </c>
      <c r="L1219" s="1715">
        <v>501.95</v>
      </c>
      <c r="N1219" s="1715">
        <f t="shared" si="263"/>
        <v>297.02</v>
      </c>
      <c r="O1219" s="1715">
        <v>235.95</v>
      </c>
      <c r="P1219" s="1788">
        <f t="shared" si="264"/>
        <v>0.79439095010437011</v>
      </c>
      <c r="Q1219" s="1715">
        <v>61.07</v>
      </c>
      <c r="R1219" s="1788">
        <f t="shared" si="265"/>
        <v>0.20560904989562995</v>
      </c>
      <c r="S1219" s="1775">
        <f t="shared" si="266"/>
        <v>2.4428000000000001</v>
      </c>
      <c r="U1219" s="1715">
        <f t="shared" si="267"/>
        <v>0</v>
      </c>
      <c r="V1219" s="1715">
        <f t="shared" si="268"/>
        <v>0</v>
      </c>
      <c r="W1219" s="1715">
        <f t="shared" si="269"/>
        <v>501.95</v>
      </c>
      <c r="X1219" s="1718">
        <v>501.95</v>
      </c>
      <c r="Y1219" s="1729">
        <v>617162</v>
      </c>
      <c r="Z1219" s="1720">
        <v>42802</v>
      </c>
      <c r="AA1219" s="1778" t="s">
        <v>213</v>
      </c>
      <c r="AB1219" s="1875"/>
      <c r="AC1219" s="1713"/>
      <c r="AE1219" s="1713"/>
      <c r="AF1219" s="1713"/>
      <c r="AG1219" s="1713"/>
      <c r="AH1219" s="1713"/>
      <c r="AI1219" s="1713"/>
      <c r="AJ1219" s="1713"/>
      <c r="AK1219" s="1713"/>
      <c r="AL1219" s="1713"/>
      <c r="AM1219" s="1713"/>
      <c r="AP1219" s="1713"/>
      <c r="AQ1219" s="1713"/>
      <c r="AR1219" s="1713"/>
      <c r="AS1219" s="1713"/>
      <c r="AT1219" s="1713"/>
      <c r="AU1219" s="1713"/>
      <c r="AV1219" s="1713"/>
      <c r="AW1219" s="1713"/>
      <c r="AZ1219" s="1713"/>
      <c r="BA1219" s="1713"/>
    </row>
    <row r="1220" spans="1:53" x14ac:dyDescent="0.2">
      <c r="A1220" s="1825">
        <v>2017098</v>
      </c>
      <c r="C1220" s="1727" t="s">
        <v>3113</v>
      </c>
      <c r="D1220" s="1713" t="s">
        <v>1575</v>
      </c>
      <c r="E1220" s="1713">
        <v>1</v>
      </c>
      <c r="F1220" s="1713">
        <v>11</v>
      </c>
      <c r="G1220" s="1713">
        <v>5</v>
      </c>
      <c r="H1220" s="1713">
        <v>1</v>
      </c>
      <c r="I1220" s="1728">
        <v>1</v>
      </c>
      <c r="J1220" s="1728">
        <v>1</v>
      </c>
      <c r="L1220" s="1715">
        <v>2381.98</v>
      </c>
      <c r="N1220" s="1715">
        <f t="shared" si="263"/>
        <v>1412.78</v>
      </c>
      <c r="O1220" s="1715">
        <v>1018.3</v>
      </c>
      <c r="P1220" s="1788">
        <f t="shared" si="264"/>
        <v>0.72077747419980465</v>
      </c>
      <c r="Q1220" s="1715">
        <v>394.48</v>
      </c>
      <c r="R1220" s="1788">
        <f t="shared" si="265"/>
        <v>0.27922252580019535</v>
      </c>
      <c r="S1220" s="1775">
        <f t="shared" si="266"/>
        <v>15.779200000000001</v>
      </c>
      <c r="U1220" s="1715">
        <f t="shared" si="267"/>
        <v>0</v>
      </c>
      <c r="V1220" s="1715">
        <f t="shared" si="268"/>
        <v>0</v>
      </c>
      <c r="W1220" s="1715">
        <f t="shared" si="269"/>
        <v>2381.98</v>
      </c>
      <c r="X1220" s="1718">
        <v>2381.98</v>
      </c>
      <c r="Y1220" s="1729">
        <v>617163</v>
      </c>
      <c r="Z1220" s="1720">
        <v>42802</v>
      </c>
      <c r="AA1220" s="1778" t="s">
        <v>213</v>
      </c>
      <c r="AB1220" s="1875"/>
      <c r="AC1220" s="1713"/>
      <c r="AE1220" s="1713"/>
      <c r="AF1220" s="1713"/>
      <c r="AG1220" s="1713"/>
      <c r="AH1220" s="1713"/>
      <c r="AI1220" s="1713"/>
      <c r="AJ1220" s="1713"/>
      <c r="AK1220" s="1713"/>
      <c r="AL1220" s="1713"/>
      <c r="AM1220" s="1713"/>
      <c r="AP1220" s="1713"/>
      <c r="AQ1220" s="1713"/>
      <c r="AR1220" s="1713"/>
      <c r="AS1220" s="1713"/>
      <c r="AT1220" s="1713"/>
      <c r="AU1220" s="1713"/>
      <c r="AV1220" s="1713"/>
      <c r="AW1220" s="1713"/>
      <c r="AZ1220" s="1713"/>
      <c r="BA1220" s="1713"/>
    </row>
    <row r="1221" spans="1:53" x14ac:dyDescent="0.2">
      <c r="A1221" s="1825">
        <v>2017099</v>
      </c>
      <c r="C1221" s="1727" t="s">
        <v>3114</v>
      </c>
      <c r="D1221" s="1713" t="s">
        <v>1575</v>
      </c>
      <c r="E1221" s="1713">
        <v>1</v>
      </c>
      <c r="F1221" s="1713">
        <v>10</v>
      </c>
      <c r="G1221" s="1713">
        <v>4</v>
      </c>
      <c r="H1221" s="1713">
        <v>1</v>
      </c>
      <c r="I1221" s="1728">
        <v>1</v>
      </c>
      <c r="J1221" s="1728">
        <v>1</v>
      </c>
      <c r="L1221" s="1715">
        <v>2160.8000000000002</v>
      </c>
      <c r="N1221" s="1715">
        <f t="shared" si="263"/>
        <v>1286.23</v>
      </c>
      <c r="O1221" s="1715">
        <v>928.85</v>
      </c>
      <c r="P1221" s="1788">
        <f t="shared" si="264"/>
        <v>0.72214922681013505</v>
      </c>
      <c r="Q1221" s="1715">
        <v>357.38</v>
      </c>
      <c r="R1221" s="1788">
        <f t="shared" si="265"/>
        <v>0.27785077318986495</v>
      </c>
      <c r="S1221" s="1775">
        <f t="shared" si="266"/>
        <v>14.295199999999999</v>
      </c>
      <c r="U1221" s="1715">
        <f t="shared" si="267"/>
        <v>0</v>
      </c>
      <c r="V1221" s="1715">
        <f t="shared" si="268"/>
        <v>0</v>
      </c>
      <c r="W1221" s="1715">
        <f t="shared" si="269"/>
        <v>2160.8000000000002</v>
      </c>
      <c r="X1221" s="1718">
        <v>2160.8000000000002</v>
      </c>
      <c r="Y1221" s="1729">
        <v>617164</v>
      </c>
      <c r="Z1221" s="1720">
        <v>42802</v>
      </c>
      <c r="AA1221" s="1778" t="s">
        <v>213</v>
      </c>
      <c r="AB1221" s="1875"/>
      <c r="AC1221" s="1713"/>
      <c r="AE1221" s="1713"/>
      <c r="AF1221" s="1713"/>
      <c r="AG1221" s="1713"/>
      <c r="AH1221" s="1713"/>
      <c r="AI1221" s="1713"/>
      <c r="AJ1221" s="1713"/>
      <c r="AK1221" s="1713"/>
      <c r="AL1221" s="1713"/>
      <c r="AM1221" s="1713"/>
      <c r="AP1221" s="1713"/>
      <c r="AQ1221" s="1713"/>
      <c r="AR1221" s="1713"/>
      <c r="AS1221" s="1713"/>
      <c r="AT1221" s="1713"/>
      <c r="AU1221" s="1713"/>
      <c r="AV1221" s="1713"/>
      <c r="AW1221" s="1713"/>
      <c r="AZ1221" s="1713"/>
      <c r="BA1221" s="1713"/>
    </row>
    <row r="1222" spans="1:53" x14ac:dyDescent="0.2">
      <c r="A1222" s="1801">
        <v>2017100</v>
      </c>
      <c r="C1222" s="1868" t="s">
        <v>2636</v>
      </c>
      <c r="D1222" s="1869" t="s">
        <v>1575</v>
      </c>
      <c r="E1222" s="1869">
        <v>1</v>
      </c>
      <c r="F1222" s="1869">
        <v>13</v>
      </c>
      <c r="G1222" s="1869">
        <v>10</v>
      </c>
      <c r="H1222" s="1869">
        <v>1</v>
      </c>
      <c r="I1222" s="1870">
        <v>1</v>
      </c>
      <c r="J1222" s="1870">
        <v>1</v>
      </c>
      <c r="K1222" s="1881"/>
      <c r="L1222" s="1871">
        <v>2539.21</v>
      </c>
      <c r="N1222" s="1715">
        <f t="shared" si="263"/>
        <v>1497.94</v>
      </c>
      <c r="O1222" s="1715">
        <v>1013.49</v>
      </c>
      <c r="P1222" s="1788">
        <f t="shared" si="264"/>
        <v>0.67658918247726874</v>
      </c>
      <c r="Q1222" s="1715">
        <v>484.45</v>
      </c>
      <c r="R1222" s="1788">
        <f t="shared" si="265"/>
        <v>0.32341081752273121</v>
      </c>
      <c r="S1222" s="1775">
        <f t="shared" si="266"/>
        <v>19.378</v>
      </c>
      <c r="U1222" s="1715">
        <f t="shared" si="267"/>
        <v>0</v>
      </c>
      <c r="V1222" s="1715">
        <f t="shared" si="268"/>
        <v>0</v>
      </c>
      <c r="W1222" s="1715">
        <f t="shared" si="269"/>
        <v>2539.21</v>
      </c>
      <c r="X1222" s="1718">
        <v>2539.21</v>
      </c>
      <c r="Y1222" s="1729">
        <v>617185</v>
      </c>
      <c r="Z1222" s="1720">
        <v>42811</v>
      </c>
      <c r="AA1222" s="1778" t="s">
        <v>213</v>
      </c>
      <c r="AB1222" s="1875"/>
      <c r="AC1222" s="1713"/>
      <c r="AE1222" s="1713"/>
      <c r="AF1222" s="1713"/>
      <c r="AG1222" s="1713"/>
      <c r="AH1222" s="1713"/>
      <c r="AI1222" s="1713"/>
      <c r="AJ1222" s="1713"/>
      <c r="AK1222" s="1713"/>
      <c r="AL1222" s="1713"/>
      <c r="AM1222" s="1713"/>
      <c r="AP1222" s="1713"/>
      <c r="AQ1222" s="1713"/>
      <c r="AR1222" s="1713"/>
      <c r="AS1222" s="1713"/>
      <c r="AT1222" s="1713"/>
      <c r="AU1222" s="1713"/>
      <c r="AV1222" s="1713"/>
      <c r="AW1222" s="1713"/>
      <c r="AZ1222" s="1713"/>
      <c r="BA1222" s="1713"/>
    </row>
    <row r="1223" spans="1:53" x14ac:dyDescent="0.2">
      <c r="A1223" s="1801">
        <v>2017101</v>
      </c>
      <c r="C1223" s="1868" t="s">
        <v>2637</v>
      </c>
      <c r="D1223" s="1869" t="s">
        <v>1575</v>
      </c>
      <c r="E1223" s="1869">
        <v>1</v>
      </c>
      <c r="F1223" s="1869">
        <v>9</v>
      </c>
      <c r="G1223" s="1869">
        <v>6</v>
      </c>
      <c r="H1223" s="1869">
        <v>1</v>
      </c>
      <c r="I1223" s="1870">
        <v>1</v>
      </c>
      <c r="J1223" s="1870">
        <v>1</v>
      </c>
      <c r="K1223" s="1881"/>
      <c r="L1223" s="1871">
        <v>2091.11</v>
      </c>
      <c r="N1223" s="1715">
        <f t="shared" si="263"/>
        <v>1185.4499999999998</v>
      </c>
      <c r="O1223" s="1715">
        <v>817.55</v>
      </c>
      <c r="P1223" s="1788">
        <f t="shared" si="264"/>
        <v>0.68965371799738506</v>
      </c>
      <c r="Q1223" s="1715">
        <v>367.9</v>
      </c>
      <c r="R1223" s="1788">
        <f t="shared" si="265"/>
        <v>0.31034628200261505</v>
      </c>
      <c r="S1223" s="1775">
        <f t="shared" si="266"/>
        <v>14.715999999999999</v>
      </c>
      <c r="U1223" s="1715">
        <f t="shared" si="267"/>
        <v>0</v>
      </c>
      <c r="V1223" s="1715">
        <f t="shared" si="268"/>
        <v>0</v>
      </c>
      <c r="W1223" s="1715">
        <f t="shared" si="269"/>
        <v>2091.11</v>
      </c>
      <c r="X1223" s="1718">
        <v>2091.11</v>
      </c>
      <c r="Y1223" s="1729">
        <v>617186</v>
      </c>
      <c r="Z1223" s="1720">
        <v>42811</v>
      </c>
      <c r="AA1223" s="1778" t="s">
        <v>213</v>
      </c>
      <c r="AB1223" s="1875"/>
      <c r="AC1223" s="1713"/>
      <c r="AE1223" s="1713"/>
      <c r="AF1223" s="1713"/>
      <c r="AG1223" s="1713"/>
      <c r="AH1223" s="1713"/>
      <c r="AI1223" s="1713"/>
      <c r="AJ1223" s="1713"/>
      <c r="AK1223" s="1713"/>
      <c r="AL1223" s="1713"/>
      <c r="AM1223" s="1713"/>
      <c r="AP1223" s="1713"/>
      <c r="AQ1223" s="1713"/>
      <c r="AR1223" s="1713"/>
      <c r="AS1223" s="1713"/>
      <c r="AT1223" s="1713"/>
      <c r="AU1223" s="1713"/>
      <c r="AV1223" s="1713"/>
      <c r="AW1223" s="1713"/>
      <c r="AZ1223" s="1713"/>
      <c r="BA1223" s="1713"/>
    </row>
    <row r="1224" spans="1:53" x14ac:dyDescent="0.2">
      <c r="A1224" s="1801">
        <v>2017102</v>
      </c>
      <c r="C1224" s="1727">
        <v>629017</v>
      </c>
      <c r="D1224" s="1713" t="s">
        <v>68</v>
      </c>
      <c r="E1224" s="1713">
        <v>1</v>
      </c>
      <c r="F1224" s="1713">
        <v>10</v>
      </c>
      <c r="G1224" s="1713">
        <v>5</v>
      </c>
      <c r="H1224" s="1713">
        <v>3</v>
      </c>
      <c r="I1224" s="1728">
        <v>1</v>
      </c>
      <c r="J1224" s="1728">
        <v>1</v>
      </c>
      <c r="L1224" s="1715">
        <v>2079.27</v>
      </c>
      <c r="N1224" s="1715">
        <f t="shared" si="263"/>
        <v>1599.07</v>
      </c>
      <c r="O1224" s="1715">
        <v>1177.28</v>
      </c>
      <c r="P1224" s="1788">
        <f t="shared" si="264"/>
        <v>0.73622793248575735</v>
      </c>
      <c r="Q1224" s="1715">
        <v>421.79</v>
      </c>
      <c r="R1224" s="1788">
        <f t="shared" si="265"/>
        <v>0.2637720675142427</v>
      </c>
      <c r="S1224" s="1775">
        <f t="shared" si="266"/>
        <v>16.871600000000001</v>
      </c>
      <c r="U1224" s="1715">
        <f t="shared" si="267"/>
        <v>0</v>
      </c>
      <c r="V1224" s="1715">
        <f t="shared" si="268"/>
        <v>0</v>
      </c>
      <c r="W1224" s="1715">
        <f t="shared" si="269"/>
        <v>2079.27</v>
      </c>
      <c r="X1224" s="1718">
        <v>2079.27</v>
      </c>
      <c r="Y1224" s="1729">
        <v>617100</v>
      </c>
      <c r="Z1224" s="1720">
        <v>42779</v>
      </c>
      <c r="AA1224" s="1778" t="s">
        <v>213</v>
      </c>
      <c r="AB1224" s="1875"/>
      <c r="AC1224" s="1713"/>
      <c r="AE1224" s="1713"/>
      <c r="AF1224" s="1713"/>
      <c r="AG1224" s="1713"/>
      <c r="AH1224" s="1713"/>
      <c r="AI1224" s="1713"/>
      <c r="AJ1224" s="1713"/>
      <c r="AK1224" s="1713"/>
      <c r="AL1224" s="1713"/>
      <c r="AM1224" s="1713"/>
      <c r="AP1224" s="1713"/>
      <c r="AQ1224" s="1713"/>
      <c r="AR1224" s="1713"/>
      <c r="AS1224" s="1713"/>
      <c r="AT1224" s="1713"/>
      <c r="AU1224" s="1713"/>
      <c r="AV1224" s="1713"/>
      <c r="AW1224" s="1713"/>
      <c r="AZ1224" s="1713"/>
      <c r="BA1224" s="1713"/>
    </row>
    <row r="1225" spans="1:53" x14ac:dyDescent="0.2">
      <c r="A1225" s="1801">
        <v>2017103</v>
      </c>
      <c r="C1225" s="1727">
        <v>647717</v>
      </c>
      <c r="D1225" s="1713" t="s">
        <v>68</v>
      </c>
      <c r="E1225" s="1713">
        <v>1</v>
      </c>
      <c r="F1225" s="1713">
        <v>8</v>
      </c>
      <c r="G1225" s="1713">
        <v>5</v>
      </c>
      <c r="H1225" s="1713">
        <v>3</v>
      </c>
      <c r="I1225" s="1728">
        <v>1</v>
      </c>
      <c r="J1225" s="1728">
        <v>1</v>
      </c>
      <c r="L1225" s="1715">
        <v>2480.83</v>
      </c>
      <c r="N1225" s="1715">
        <f t="shared" si="263"/>
        <v>1716.88</v>
      </c>
      <c r="O1225" s="1715">
        <v>1289.73</v>
      </c>
      <c r="P1225" s="1788">
        <f t="shared" si="264"/>
        <v>0.75120567541121097</v>
      </c>
      <c r="Q1225" s="1715">
        <v>427.15</v>
      </c>
      <c r="R1225" s="1788">
        <f t="shared" si="265"/>
        <v>0.24879432458878895</v>
      </c>
      <c r="S1225" s="1775">
        <f t="shared" si="266"/>
        <v>17.085999999999999</v>
      </c>
      <c r="U1225" s="1715">
        <f t="shared" si="267"/>
        <v>0</v>
      </c>
      <c r="V1225" s="1715">
        <f t="shared" si="268"/>
        <v>0</v>
      </c>
      <c r="W1225" s="1715">
        <f t="shared" si="269"/>
        <v>2480.83</v>
      </c>
      <c r="X1225" s="1718">
        <v>2480.83</v>
      </c>
      <c r="Y1225" s="1729">
        <v>617101</v>
      </c>
      <c r="Z1225" s="1720">
        <v>42779</v>
      </c>
      <c r="AA1225" s="1778" t="s">
        <v>213</v>
      </c>
      <c r="AB1225" s="1875"/>
      <c r="AC1225" s="1713"/>
      <c r="AE1225" s="1713"/>
      <c r="AF1225" s="1713"/>
      <c r="AG1225" s="1713"/>
      <c r="AH1225" s="1713"/>
      <c r="AI1225" s="1713"/>
      <c r="AJ1225" s="1713"/>
      <c r="AK1225" s="1713"/>
      <c r="AL1225" s="1713"/>
      <c r="AM1225" s="1713"/>
      <c r="AP1225" s="1713"/>
      <c r="AQ1225" s="1713"/>
      <c r="AR1225" s="1713"/>
      <c r="AS1225" s="1713"/>
      <c r="AT1225" s="1713"/>
      <c r="AU1225" s="1713"/>
      <c r="AV1225" s="1713"/>
      <c r="AW1225" s="1713"/>
      <c r="AZ1225" s="1713"/>
      <c r="BA1225" s="1713"/>
    </row>
    <row r="1226" spans="1:53" x14ac:dyDescent="0.2">
      <c r="A1226" s="1801">
        <v>2017104</v>
      </c>
      <c r="C1226" s="1727">
        <v>612617</v>
      </c>
      <c r="D1226" s="1713" t="s">
        <v>68</v>
      </c>
      <c r="E1226" s="1713">
        <v>1</v>
      </c>
      <c r="F1226" s="1713">
        <v>8</v>
      </c>
      <c r="G1226" s="1713">
        <v>5</v>
      </c>
      <c r="H1226" s="1713">
        <v>3</v>
      </c>
      <c r="I1226" s="1728">
        <v>1</v>
      </c>
      <c r="J1226" s="1728">
        <v>1</v>
      </c>
      <c r="L1226" s="1715">
        <v>2103.92</v>
      </c>
      <c r="N1226" s="1715">
        <f t="shared" ref="N1226:N1255" si="270">O1226+Q1226</f>
        <v>1570.93</v>
      </c>
      <c r="O1226" s="1715">
        <v>1143.68</v>
      </c>
      <c r="P1226" s="1788">
        <f t="shared" si="264"/>
        <v>0.72802734685823045</v>
      </c>
      <c r="Q1226" s="1715">
        <v>427.25</v>
      </c>
      <c r="R1226" s="1788">
        <f t="shared" si="265"/>
        <v>0.27197265314176949</v>
      </c>
      <c r="S1226" s="1775">
        <f t="shared" si="266"/>
        <v>17.09</v>
      </c>
      <c r="U1226" s="1715">
        <f t="shared" si="267"/>
        <v>0</v>
      </c>
      <c r="V1226" s="1715">
        <f t="shared" si="268"/>
        <v>0</v>
      </c>
      <c r="W1226" s="1715">
        <f t="shared" si="269"/>
        <v>2103.92</v>
      </c>
      <c r="X1226" s="1718">
        <v>2103.92</v>
      </c>
      <c r="Y1226" s="1729">
        <v>617102</v>
      </c>
      <c r="Z1226" s="1720">
        <v>42779</v>
      </c>
      <c r="AA1226" s="1778" t="s">
        <v>213</v>
      </c>
      <c r="AB1226" s="1875"/>
      <c r="AC1226" s="1713"/>
      <c r="AE1226" s="1713"/>
      <c r="AF1226" s="1713"/>
      <c r="AG1226" s="1713"/>
      <c r="AH1226" s="1713"/>
      <c r="AI1226" s="1713"/>
      <c r="AJ1226" s="1713"/>
      <c r="AK1226" s="1713"/>
      <c r="AL1226" s="1713"/>
      <c r="AM1226" s="1713"/>
      <c r="AP1226" s="1713"/>
      <c r="AQ1226" s="1713"/>
      <c r="AR1226" s="1713"/>
      <c r="AS1226" s="1713"/>
      <c r="AT1226" s="1713"/>
      <c r="AU1226" s="1713"/>
      <c r="AV1226" s="1713"/>
      <c r="AW1226" s="1713"/>
      <c r="AZ1226" s="1713"/>
      <c r="BA1226" s="1713"/>
    </row>
    <row r="1227" spans="1:53" x14ac:dyDescent="0.2">
      <c r="A1227" s="1801">
        <v>2017105</v>
      </c>
      <c r="B1227" s="1868"/>
      <c r="C1227" s="1868" t="s">
        <v>3120</v>
      </c>
      <c r="D1227" s="1869"/>
      <c r="E1227" s="1869">
        <v>0</v>
      </c>
      <c r="F1227" s="1869">
        <v>0</v>
      </c>
      <c r="G1227" s="1869">
        <v>0</v>
      </c>
      <c r="H1227" s="1869">
        <v>0</v>
      </c>
      <c r="I1227" s="1870">
        <v>1</v>
      </c>
      <c r="J1227" s="1870">
        <v>1</v>
      </c>
      <c r="K1227" s="1881"/>
      <c r="L1227" s="1871">
        <v>61.06</v>
      </c>
      <c r="N1227" s="1715">
        <f t="shared" si="270"/>
        <v>23.03</v>
      </c>
      <c r="O1227" s="1715">
        <v>23.03</v>
      </c>
      <c r="P1227" s="1788">
        <f t="shared" si="264"/>
        <v>1</v>
      </c>
      <c r="Q1227" s="1715">
        <v>0</v>
      </c>
      <c r="R1227" s="1788">
        <f t="shared" si="265"/>
        <v>0</v>
      </c>
      <c r="S1227" s="1775">
        <f t="shared" si="266"/>
        <v>0</v>
      </c>
      <c r="U1227" s="1715">
        <f t="shared" si="267"/>
        <v>0</v>
      </c>
      <c r="V1227" s="1715">
        <f t="shared" si="268"/>
        <v>0</v>
      </c>
      <c r="W1227" s="1715">
        <f t="shared" si="269"/>
        <v>61.06</v>
      </c>
      <c r="X1227" s="1718">
        <v>61.06</v>
      </c>
      <c r="Y1227" s="1729">
        <v>617128</v>
      </c>
      <c r="Z1227" s="1720">
        <v>42793</v>
      </c>
      <c r="AA1227" s="1778" t="s">
        <v>213</v>
      </c>
      <c r="AB1227" s="1875"/>
      <c r="AC1227" s="1713"/>
      <c r="AE1227" s="1713"/>
      <c r="AF1227" s="1713"/>
      <c r="AG1227" s="1713"/>
      <c r="AH1227" s="1713"/>
      <c r="AI1227" s="1713"/>
      <c r="AJ1227" s="1713"/>
      <c r="AK1227" s="1713"/>
      <c r="AL1227" s="1713"/>
      <c r="AM1227" s="1713"/>
      <c r="AP1227" s="1713"/>
      <c r="AQ1227" s="1713"/>
      <c r="AR1227" s="1713"/>
      <c r="AS1227" s="1713"/>
      <c r="AT1227" s="1713"/>
      <c r="AU1227" s="1713"/>
      <c r="AV1227" s="1713"/>
      <c r="AW1227" s="1713"/>
      <c r="AZ1227" s="1713"/>
      <c r="BA1227" s="1713"/>
    </row>
    <row r="1228" spans="1:53" x14ac:dyDescent="0.2">
      <c r="A1228" s="1801">
        <v>2017106</v>
      </c>
      <c r="C1228" s="1727">
        <v>611017</v>
      </c>
      <c r="D1228" s="1713" t="s">
        <v>68</v>
      </c>
      <c r="E1228" s="1713">
        <v>1</v>
      </c>
      <c r="F1228" s="1713">
        <v>8</v>
      </c>
      <c r="G1228" s="1713">
        <v>5</v>
      </c>
      <c r="H1228" s="1713">
        <v>3</v>
      </c>
      <c r="I1228" s="1728">
        <v>1</v>
      </c>
      <c r="J1228" s="1728">
        <v>1</v>
      </c>
      <c r="L1228" s="1715">
        <v>2103.92</v>
      </c>
      <c r="N1228" s="1715">
        <f t="shared" si="270"/>
        <v>1557.67</v>
      </c>
      <c r="O1228" s="1715">
        <v>1130.52</v>
      </c>
      <c r="P1228" s="1788">
        <f t="shared" si="264"/>
        <v>0.72577631975964096</v>
      </c>
      <c r="Q1228" s="1715">
        <v>427.15</v>
      </c>
      <c r="R1228" s="1788">
        <f t="shared" si="265"/>
        <v>0.27422368024035898</v>
      </c>
      <c r="S1228" s="1775">
        <f t="shared" si="266"/>
        <v>17.085999999999999</v>
      </c>
      <c r="U1228" s="1715">
        <f t="shared" si="267"/>
        <v>0</v>
      </c>
      <c r="V1228" s="1715">
        <f t="shared" si="268"/>
        <v>0</v>
      </c>
      <c r="W1228" s="1715">
        <f t="shared" si="269"/>
        <v>2103.92</v>
      </c>
      <c r="X1228" s="1718">
        <v>2103.92</v>
      </c>
      <c r="Y1228" s="1729">
        <v>617103</v>
      </c>
      <c r="Z1228" s="1720">
        <v>42779</v>
      </c>
      <c r="AA1228" s="1778" t="s">
        <v>213</v>
      </c>
      <c r="AB1228" s="1875"/>
      <c r="AC1228" s="1713"/>
      <c r="AE1228" s="1713"/>
      <c r="AF1228" s="1713"/>
      <c r="AG1228" s="1713"/>
      <c r="AH1228" s="1713"/>
      <c r="AI1228" s="1713"/>
      <c r="AJ1228" s="1713"/>
      <c r="AK1228" s="1713"/>
      <c r="AL1228" s="1713"/>
      <c r="AM1228" s="1713"/>
      <c r="AP1228" s="1713"/>
      <c r="AQ1228" s="1713"/>
      <c r="AR1228" s="1713"/>
      <c r="AS1228" s="1713"/>
      <c r="AT1228" s="1713"/>
      <c r="AU1228" s="1713"/>
      <c r="AV1228" s="1713"/>
      <c r="AW1228" s="1713"/>
      <c r="AZ1228" s="1713"/>
      <c r="BA1228" s="1713"/>
    </row>
    <row r="1229" spans="1:53" x14ac:dyDescent="0.2">
      <c r="A1229" s="1801">
        <v>2017107</v>
      </c>
      <c r="C1229" s="1727" t="s">
        <v>3126</v>
      </c>
      <c r="D1229" s="1713" t="s">
        <v>68</v>
      </c>
      <c r="E1229" s="1713">
        <v>0</v>
      </c>
      <c r="F1229" s="1713">
        <v>1</v>
      </c>
      <c r="G1229" s="1713">
        <v>1</v>
      </c>
      <c r="H1229" s="1713">
        <v>0</v>
      </c>
      <c r="I1229" s="1728">
        <v>1</v>
      </c>
      <c r="J1229" s="1728">
        <v>1</v>
      </c>
      <c r="L1229" s="1715">
        <v>415</v>
      </c>
      <c r="N1229" s="1715">
        <f t="shared" si="270"/>
        <v>243.58999999999997</v>
      </c>
      <c r="O1229" s="1715">
        <v>182.45</v>
      </c>
      <c r="P1229" s="1788">
        <f t="shared" si="264"/>
        <v>0.74900447473213194</v>
      </c>
      <c r="Q1229" s="1715">
        <v>61.14</v>
      </c>
      <c r="R1229" s="1788">
        <f t="shared" si="265"/>
        <v>0.25099552526786817</v>
      </c>
      <c r="S1229" s="1775">
        <f t="shared" si="266"/>
        <v>2.4456000000000002</v>
      </c>
      <c r="U1229" s="1715">
        <f t="shared" si="267"/>
        <v>0</v>
      </c>
      <c r="V1229" s="1715">
        <f t="shared" si="268"/>
        <v>0</v>
      </c>
      <c r="W1229" s="1715">
        <f t="shared" si="269"/>
        <v>415</v>
      </c>
      <c r="X1229" s="1718">
        <v>415</v>
      </c>
      <c r="Y1229" s="1729">
        <v>617128</v>
      </c>
      <c r="Z1229" s="1720">
        <v>42793</v>
      </c>
      <c r="AA1229" s="1778" t="s">
        <v>213</v>
      </c>
      <c r="AB1229" s="1875"/>
      <c r="AC1229" s="1713"/>
      <c r="AE1229" s="1713"/>
      <c r="AF1229" s="1713"/>
      <c r="AG1229" s="1713"/>
      <c r="AH1229" s="1713"/>
      <c r="AI1229" s="1713"/>
      <c r="AJ1229" s="1713"/>
      <c r="AK1229" s="1713"/>
      <c r="AL1229" s="1713"/>
      <c r="AM1229" s="1713"/>
      <c r="AP1229" s="1713"/>
      <c r="AQ1229" s="1713"/>
      <c r="AR1229" s="1713"/>
      <c r="AS1229" s="1713"/>
      <c r="AT1229" s="1713"/>
      <c r="AU1229" s="1713"/>
      <c r="AV1229" s="1713"/>
      <c r="AW1229" s="1713"/>
      <c r="AZ1229" s="1713"/>
      <c r="BA1229" s="1713"/>
    </row>
    <row r="1230" spans="1:53" x14ac:dyDescent="0.2">
      <c r="A1230" s="1801">
        <v>2017108</v>
      </c>
      <c r="C1230" s="1727">
        <v>632817</v>
      </c>
      <c r="D1230" s="1713" t="s">
        <v>68</v>
      </c>
      <c r="E1230" s="1713">
        <v>1</v>
      </c>
      <c r="F1230" s="1713">
        <v>6</v>
      </c>
      <c r="G1230" s="1713">
        <v>5</v>
      </c>
      <c r="H1230" s="1713">
        <v>2</v>
      </c>
      <c r="I1230" s="1728">
        <v>1</v>
      </c>
      <c r="J1230" s="1728">
        <v>1</v>
      </c>
      <c r="L1230" s="1715">
        <v>1567.4</v>
      </c>
      <c r="N1230" s="1715">
        <f t="shared" si="270"/>
        <v>1066.8200000000002</v>
      </c>
      <c r="O1230" s="1715">
        <v>753.7</v>
      </c>
      <c r="P1230" s="1788">
        <f t="shared" ref="P1230:P1260" si="271">IF(N1230&lt;=0,"",O1230/N1230)</f>
        <v>0.70649219174743627</v>
      </c>
      <c r="Q1230" s="1715">
        <v>313.12</v>
      </c>
      <c r="R1230" s="1788">
        <f t="shared" ref="R1230:R1260" si="272">IF(N1230&lt;=0,"",Q1230/N1230)</f>
        <v>0.29350780825256367</v>
      </c>
      <c r="S1230" s="1775">
        <f t="shared" ref="S1230:S1260" si="273">Q1230/$S$1</f>
        <v>12.524800000000001</v>
      </c>
      <c r="U1230" s="1715">
        <f t="shared" ref="U1230:U1260" si="274">((1-I1230)*O1230)+((1-J1230)*Q1230)</f>
        <v>0</v>
      </c>
      <c r="V1230" s="1715">
        <f t="shared" ref="V1230:V1260" si="275">L1230-W1230</f>
        <v>0</v>
      </c>
      <c r="W1230" s="1715">
        <f t="shared" ref="W1230:W1261" si="276">X1230+AC1230+AH1230+AM1230+AO1230+AR1230</f>
        <v>1567.4</v>
      </c>
      <c r="X1230" s="1718">
        <v>1567.4</v>
      </c>
      <c r="Y1230" s="1729">
        <v>617104</v>
      </c>
      <c r="Z1230" s="1720">
        <v>42779</v>
      </c>
      <c r="AA1230" s="1778" t="s">
        <v>213</v>
      </c>
      <c r="AB1230" s="1875"/>
      <c r="AC1230" s="1713"/>
      <c r="AE1230" s="1713"/>
      <c r="AF1230" s="1713"/>
      <c r="AG1230" s="1713"/>
      <c r="AH1230" s="1713"/>
      <c r="AI1230" s="1713"/>
      <c r="AJ1230" s="1713"/>
      <c r="AK1230" s="1713"/>
      <c r="AL1230" s="1713"/>
      <c r="AM1230" s="1713"/>
      <c r="AP1230" s="1713"/>
      <c r="AQ1230" s="1713"/>
      <c r="AR1230" s="1713"/>
      <c r="AS1230" s="1713"/>
      <c r="AT1230" s="1713"/>
      <c r="AU1230" s="1713"/>
      <c r="AV1230" s="1713"/>
      <c r="AW1230" s="1713"/>
      <c r="AZ1230" s="1713"/>
      <c r="BA1230" s="1713"/>
    </row>
    <row r="1231" spans="1:53" x14ac:dyDescent="0.2">
      <c r="A1231" s="1801">
        <v>2017109</v>
      </c>
      <c r="C1231" s="1727" t="s">
        <v>3128</v>
      </c>
      <c r="D1231" s="1713" t="s">
        <v>68</v>
      </c>
      <c r="E1231" s="1713">
        <v>1</v>
      </c>
      <c r="F1231" s="1713">
        <v>2</v>
      </c>
      <c r="G1231" s="1713">
        <v>0</v>
      </c>
      <c r="H1231" s="1713">
        <v>0</v>
      </c>
      <c r="I1231" s="1728">
        <v>1</v>
      </c>
      <c r="J1231" s="1728">
        <v>1</v>
      </c>
      <c r="L1231" s="1715">
        <v>723.29</v>
      </c>
      <c r="N1231" s="1715">
        <f t="shared" si="270"/>
        <v>481.33</v>
      </c>
      <c r="O1231" s="1715">
        <v>334.52</v>
      </c>
      <c r="P1231" s="1788">
        <f t="shared" si="271"/>
        <v>0.69499096254129178</v>
      </c>
      <c r="Q1231" s="1715">
        <v>146.81</v>
      </c>
      <c r="R1231" s="1788">
        <f t="shared" si="272"/>
        <v>0.30500903745870817</v>
      </c>
      <c r="S1231" s="1775">
        <f t="shared" si="273"/>
        <v>5.8723999999999998</v>
      </c>
      <c r="U1231" s="1715">
        <f t="shared" si="274"/>
        <v>0</v>
      </c>
      <c r="V1231" s="1715">
        <f t="shared" si="275"/>
        <v>0</v>
      </c>
      <c r="W1231" s="1715">
        <f t="shared" si="276"/>
        <v>723.29</v>
      </c>
      <c r="X1231" s="1718">
        <v>723.29</v>
      </c>
      <c r="Y1231" s="1729">
        <v>617105</v>
      </c>
      <c r="Z1231" s="1720">
        <v>42779</v>
      </c>
      <c r="AA1231" s="1778" t="s">
        <v>213</v>
      </c>
      <c r="AB1231" s="1875"/>
      <c r="AC1231" s="1713"/>
      <c r="AE1231" s="1713"/>
      <c r="AF1231" s="1713"/>
      <c r="AG1231" s="1713"/>
      <c r="AH1231" s="1713"/>
      <c r="AI1231" s="1713"/>
      <c r="AJ1231" s="1713"/>
      <c r="AK1231" s="1713"/>
      <c r="AL1231" s="1713"/>
      <c r="AM1231" s="1713"/>
      <c r="AP1231" s="1713"/>
      <c r="AQ1231" s="1713"/>
      <c r="AR1231" s="1713"/>
      <c r="AS1231" s="1713"/>
      <c r="AT1231" s="1713"/>
      <c r="AU1231" s="1713"/>
      <c r="AV1231" s="1713"/>
      <c r="AW1231" s="1713"/>
      <c r="AZ1231" s="1713"/>
      <c r="BA1231" s="1713"/>
    </row>
    <row r="1232" spans="1:53" x14ac:dyDescent="0.2">
      <c r="A1232" s="1801">
        <v>2017110</v>
      </c>
      <c r="C1232" s="1727" t="s">
        <v>3139</v>
      </c>
      <c r="D1232" s="1713" t="s">
        <v>68</v>
      </c>
      <c r="E1232" s="1713">
        <v>0</v>
      </c>
      <c r="F1232" s="1713">
        <v>0</v>
      </c>
      <c r="G1232" s="1713">
        <v>0</v>
      </c>
      <c r="H1232" s="1713">
        <v>0</v>
      </c>
      <c r="I1232" s="1728">
        <v>1</v>
      </c>
      <c r="J1232" s="1728">
        <v>1</v>
      </c>
      <c r="L1232" s="1715">
        <v>65.58</v>
      </c>
      <c r="N1232" s="1715">
        <f t="shared" si="270"/>
        <v>25.29</v>
      </c>
      <c r="O1232" s="1715">
        <v>25.29</v>
      </c>
      <c r="P1232" s="1788">
        <f t="shared" si="271"/>
        <v>1</v>
      </c>
      <c r="Q1232" s="1715">
        <v>0</v>
      </c>
      <c r="R1232" s="1788">
        <f t="shared" si="272"/>
        <v>0</v>
      </c>
      <c r="S1232" s="1775">
        <f t="shared" si="273"/>
        <v>0</v>
      </c>
      <c r="U1232" s="1715">
        <f t="shared" si="274"/>
        <v>0</v>
      </c>
      <c r="V1232" s="1715">
        <f t="shared" si="275"/>
        <v>0</v>
      </c>
      <c r="W1232" s="1715">
        <f t="shared" si="276"/>
        <v>65.58</v>
      </c>
      <c r="X1232" s="1718">
        <v>65.58</v>
      </c>
      <c r="Y1232" s="1729">
        <v>617128</v>
      </c>
      <c r="Z1232" s="1720">
        <v>42793</v>
      </c>
      <c r="AA1232" s="1778" t="s">
        <v>213</v>
      </c>
      <c r="AB1232" s="1875"/>
      <c r="AC1232" s="1713"/>
      <c r="AE1232" s="1713"/>
      <c r="AF1232" s="1713"/>
      <c r="AG1232" s="1713"/>
      <c r="AH1232" s="1713"/>
      <c r="AI1232" s="1713"/>
      <c r="AJ1232" s="1713"/>
      <c r="AK1232" s="1713"/>
      <c r="AL1232" s="1713"/>
      <c r="AM1232" s="1713"/>
      <c r="AP1232" s="1713"/>
      <c r="AQ1232" s="1713"/>
      <c r="AR1232" s="1713"/>
      <c r="AS1232" s="1713"/>
      <c r="AT1232" s="1713"/>
      <c r="AU1232" s="1713"/>
      <c r="AV1232" s="1713"/>
      <c r="AW1232" s="1713"/>
      <c r="AZ1232" s="1713"/>
      <c r="BA1232" s="1713"/>
    </row>
    <row r="1233" spans="1:53" x14ac:dyDescent="0.2">
      <c r="A1233" s="1801">
        <v>2017111</v>
      </c>
      <c r="C1233" s="1727" t="s">
        <v>3140</v>
      </c>
      <c r="D1233" s="1713" t="s">
        <v>68</v>
      </c>
      <c r="E1233" s="1713">
        <v>0</v>
      </c>
      <c r="F1233" s="1713">
        <v>0</v>
      </c>
      <c r="G1233" s="1713">
        <v>0</v>
      </c>
      <c r="H1233" s="1713">
        <v>0</v>
      </c>
      <c r="I1233" s="1728">
        <v>1</v>
      </c>
      <c r="J1233" s="1728">
        <v>1</v>
      </c>
      <c r="L1233" s="1715">
        <v>100.8</v>
      </c>
      <c r="N1233" s="1715">
        <f t="shared" si="270"/>
        <v>42.9</v>
      </c>
      <c r="O1233" s="1715">
        <v>42.9</v>
      </c>
      <c r="P1233" s="1788">
        <f t="shared" si="271"/>
        <v>1</v>
      </c>
      <c r="Q1233" s="1715">
        <v>0</v>
      </c>
      <c r="R1233" s="1788">
        <f t="shared" si="272"/>
        <v>0</v>
      </c>
      <c r="S1233" s="1775">
        <f t="shared" si="273"/>
        <v>0</v>
      </c>
      <c r="U1233" s="1715">
        <f t="shared" si="274"/>
        <v>0</v>
      </c>
      <c r="V1233" s="1715">
        <f t="shared" si="275"/>
        <v>0</v>
      </c>
      <c r="W1233" s="1715">
        <f t="shared" si="276"/>
        <v>100.8</v>
      </c>
      <c r="X1233" s="1718">
        <v>100.8</v>
      </c>
      <c r="Y1233" s="1729">
        <v>617237</v>
      </c>
      <c r="Z1233" s="1720">
        <v>42828</v>
      </c>
      <c r="AA1233" s="1778" t="s">
        <v>213</v>
      </c>
      <c r="AB1233" s="1875"/>
      <c r="AC1233" s="1713"/>
      <c r="AE1233" s="1713"/>
      <c r="AF1233" s="1713"/>
      <c r="AG1233" s="1713"/>
      <c r="AH1233" s="1713"/>
      <c r="AI1233" s="1713"/>
      <c r="AJ1233" s="1713"/>
      <c r="AK1233" s="1713"/>
      <c r="AL1233" s="1713"/>
      <c r="AM1233" s="1713"/>
      <c r="AP1233" s="1713"/>
      <c r="AQ1233" s="1713"/>
      <c r="AR1233" s="1713"/>
      <c r="AS1233" s="1713"/>
      <c r="AT1233" s="1713"/>
      <c r="AU1233" s="1713"/>
      <c r="AV1233" s="1713"/>
      <c r="AW1233" s="1713"/>
      <c r="AZ1233" s="1713"/>
      <c r="BA1233" s="1713"/>
    </row>
    <row r="1234" spans="1:53" x14ac:dyDescent="0.2">
      <c r="A1234" s="1801">
        <v>2017112</v>
      </c>
      <c r="C1234" s="1727" t="s">
        <v>3169</v>
      </c>
      <c r="D1234" s="1713" t="s">
        <v>68</v>
      </c>
      <c r="E1234" s="1713">
        <v>0</v>
      </c>
      <c r="F1234" s="1713">
        <v>2</v>
      </c>
      <c r="G1234" s="1713">
        <v>1</v>
      </c>
      <c r="H1234" s="1713">
        <v>0</v>
      </c>
      <c r="I1234" s="1728">
        <v>1</v>
      </c>
      <c r="J1234" s="1728">
        <v>1</v>
      </c>
      <c r="L1234" s="1715">
        <v>531</v>
      </c>
      <c r="N1234" s="1715">
        <f t="shared" si="270"/>
        <v>354.78</v>
      </c>
      <c r="O1234" s="1715">
        <v>288.08999999999997</v>
      </c>
      <c r="P1234" s="1788">
        <f t="shared" si="271"/>
        <v>0.81202435312024357</v>
      </c>
      <c r="Q1234" s="1715">
        <v>66.69</v>
      </c>
      <c r="R1234" s="1788">
        <f t="shared" si="272"/>
        <v>0.18797564687975649</v>
      </c>
      <c r="S1234" s="1775">
        <f t="shared" si="273"/>
        <v>2.6675999999999997</v>
      </c>
      <c r="U1234" s="1715">
        <f t="shared" si="274"/>
        <v>0</v>
      </c>
      <c r="V1234" s="1715">
        <f t="shared" si="275"/>
        <v>0</v>
      </c>
      <c r="W1234" s="1715">
        <f t="shared" si="276"/>
        <v>531</v>
      </c>
      <c r="X1234" s="1718">
        <v>531</v>
      </c>
      <c r="Y1234" s="1729">
        <v>617128</v>
      </c>
      <c r="Z1234" s="1720">
        <v>42793</v>
      </c>
      <c r="AA1234" s="1778" t="s">
        <v>213</v>
      </c>
      <c r="AB1234" s="1875"/>
      <c r="AC1234" s="1713"/>
      <c r="AE1234" s="1713"/>
      <c r="AF1234" s="1713"/>
      <c r="AG1234" s="1713"/>
      <c r="AH1234" s="1713"/>
      <c r="AI1234" s="1713"/>
      <c r="AJ1234" s="1713"/>
      <c r="AK1234" s="1713"/>
      <c r="AL1234" s="1713"/>
      <c r="AM1234" s="1713"/>
      <c r="AP1234" s="1713"/>
      <c r="AQ1234" s="1713"/>
      <c r="AR1234" s="1713"/>
      <c r="AS1234" s="1713"/>
      <c r="AT1234" s="1713"/>
      <c r="AU1234" s="1713"/>
      <c r="AV1234" s="1713"/>
      <c r="AW1234" s="1713"/>
      <c r="AZ1234" s="1713"/>
      <c r="BA1234" s="1713"/>
    </row>
    <row r="1235" spans="1:53" x14ac:dyDescent="0.2">
      <c r="A1235" s="1801">
        <v>2017113</v>
      </c>
      <c r="C1235" s="1727" t="s">
        <v>3143</v>
      </c>
      <c r="D1235" s="1713" t="s">
        <v>68</v>
      </c>
      <c r="E1235" s="1713">
        <v>0</v>
      </c>
      <c r="F1235" s="1713">
        <v>0</v>
      </c>
      <c r="G1235" s="1713">
        <v>0</v>
      </c>
      <c r="H1235" s="1713">
        <v>0</v>
      </c>
      <c r="I1235" s="1728">
        <v>1</v>
      </c>
      <c r="J1235" s="1728">
        <v>1</v>
      </c>
      <c r="L1235" s="1715">
        <v>180</v>
      </c>
      <c r="N1235" s="1715">
        <v>60</v>
      </c>
      <c r="O1235" s="1715">
        <v>0</v>
      </c>
      <c r="P1235" s="1788">
        <f t="shared" si="271"/>
        <v>0</v>
      </c>
      <c r="Q1235" s="1715">
        <v>15</v>
      </c>
      <c r="R1235" s="1788">
        <f t="shared" si="272"/>
        <v>0.25</v>
      </c>
      <c r="S1235" s="1775">
        <f t="shared" si="273"/>
        <v>0.6</v>
      </c>
      <c r="U1235" s="1715">
        <f t="shared" si="274"/>
        <v>0</v>
      </c>
      <c r="V1235" s="1715">
        <f t="shared" si="275"/>
        <v>0</v>
      </c>
      <c r="W1235" s="1715">
        <f t="shared" si="276"/>
        <v>180</v>
      </c>
      <c r="X1235" s="1718">
        <v>180</v>
      </c>
      <c r="Y1235" s="1729">
        <v>617128</v>
      </c>
      <c r="Z1235" s="1720">
        <v>42793</v>
      </c>
      <c r="AA1235" s="1778" t="s">
        <v>213</v>
      </c>
      <c r="AB1235" s="1875"/>
      <c r="AC1235" s="1713"/>
      <c r="AE1235" s="1713"/>
      <c r="AF1235" s="1713"/>
      <c r="AG1235" s="1713"/>
      <c r="AH1235" s="1713"/>
      <c r="AI1235" s="1713"/>
      <c r="AJ1235" s="1713"/>
      <c r="AK1235" s="1713"/>
      <c r="AL1235" s="1713"/>
      <c r="AM1235" s="1713"/>
      <c r="AP1235" s="1713"/>
      <c r="AQ1235" s="1713"/>
      <c r="AR1235" s="1713"/>
      <c r="AS1235" s="1713"/>
      <c r="AT1235" s="1713"/>
      <c r="AU1235" s="1713"/>
      <c r="AV1235" s="1713"/>
      <c r="AW1235" s="1713"/>
      <c r="AZ1235" s="1713"/>
      <c r="BA1235" s="1713"/>
    </row>
    <row r="1236" spans="1:53" x14ac:dyDescent="0.2">
      <c r="A1236" s="1801">
        <v>2017114</v>
      </c>
      <c r="C1236" s="1727" t="s">
        <v>3148</v>
      </c>
      <c r="D1236" s="1713" t="s">
        <v>68</v>
      </c>
      <c r="E1236" s="1713">
        <v>0</v>
      </c>
      <c r="F1236" s="1713">
        <v>0</v>
      </c>
      <c r="G1236" s="1713">
        <v>0</v>
      </c>
      <c r="H1236" s="1713">
        <v>0</v>
      </c>
      <c r="I1236" s="1728">
        <v>1</v>
      </c>
      <c r="J1236" s="1728">
        <v>1</v>
      </c>
      <c r="L1236" s="1715">
        <v>128.36000000000001</v>
      </c>
      <c r="N1236" s="1715">
        <f t="shared" si="270"/>
        <v>56.68</v>
      </c>
      <c r="O1236" s="1715">
        <v>56.68</v>
      </c>
      <c r="P1236" s="1788">
        <f t="shared" si="271"/>
        <v>1</v>
      </c>
      <c r="Q1236" s="1715">
        <v>0</v>
      </c>
      <c r="R1236" s="1788">
        <f t="shared" si="272"/>
        <v>0</v>
      </c>
      <c r="S1236" s="1775">
        <f t="shared" si="273"/>
        <v>0</v>
      </c>
      <c r="U1236" s="1715">
        <f t="shared" si="274"/>
        <v>0</v>
      </c>
      <c r="V1236" s="1715">
        <f t="shared" si="275"/>
        <v>0</v>
      </c>
      <c r="W1236" s="1715">
        <f t="shared" si="276"/>
        <v>128.36000000000001</v>
      </c>
      <c r="X1236" s="1718">
        <v>128.36000000000001</v>
      </c>
      <c r="Y1236" s="1729">
        <v>617237</v>
      </c>
      <c r="Z1236" s="1720">
        <v>42828</v>
      </c>
      <c r="AA1236" s="1778" t="s">
        <v>213</v>
      </c>
      <c r="AB1236" s="1875"/>
      <c r="AC1236" s="1713"/>
      <c r="AE1236" s="1713"/>
      <c r="AF1236" s="1713"/>
      <c r="AG1236" s="1713"/>
      <c r="AH1236" s="1713"/>
      <c r="AI1236" s="1713"/>
      <c r="AJ1236" s="1713"/>
      <c r="AK1236" s="1713"/>
      <c r="AL1236" s="1713"/>
      <c r="AM1236" s="1713"/>
      <c r="AP1236" s="1713"/>
      <c r="AQ1236" s="1713"/>
      <c r="AR1236" s="1713"/>
      <c r="AS1236" s="1713"/>
      <c r="AT1236" s="1713"/>
      <c r="AU1236" s="1713"/>
      <c r="AV1236" s="1713"/>
      <c r="AW1236" s="1713"/>
      <c r="AZ1236" s="1713"/>
      <c r="BA1236" s="1713"/>
    </row>
    <row r="1237" spans="1:53" x14ac:dyDescent="0.2">
      <c r="A1237" s="1801">
        <v>2017115</v>
      </c>
      <c r="C1237" s="1727" t="s">
        <v>3095</v>
      </c>
      <c r="D1237" s="1713" t="s">
        <v>3096</v>
      </c>
      <c r="E1237" s="1713">
        <v>1</v>
      </c>
      <c r="F1237" s="1713">
        <v>9</v>
      </c>
      <c r="G1237" s="1713">
        <v>2</v>
      </c>
      <c r="H1237" s="1713">
        <v>4</v>
      </c>
      <c r="I1237" s="1728">
        <v>1</v>
      </c>
      <c r="J1237" s="1728">
        <v>1</v>
      </c>
      <c r="L1237" s="1715">
        <v>4787.82</v>
      </c>
      <c r="N1237" s="1715">
        <f t="shared" si="270"/>
        <v>3308.13</v>
      </c>
      <c r="O1237" s="1715">
        <v>2759.57</v>
      </c>
      <c r="P1237" s="1788">
        <f t="shared" si="271"/>
        <v>0.83417822153301113</v>
      </c>
      <c r="Q1237" s="1715">
        <v>548.55999999999995</v>
      </c>
      <c r="R1237" s="1788">
        <f t="shared" si="272"/>
        <v>0.1658217784669889</v>
      </c>
      <c r="S1237" s="1775">
        <f t="shared" si="273"/>
        <v>21.942399999999999</v>
      </c>
      <c r="U1237" s="1715">
        <f t="shared" si="274"/>
        <v>0</v>
      </c>
      <c r="V1237" s="1715">
        <f t="shared" si="275"/>
        <v>0</v>
      </c>
      <c r="W1237" s="1715">
        <f t="shared" si="276"/>
        <v>4787.82</v>
      </c>
      <c r="X1237" s="1718">
        <v>4787.82</v>
      </c>
      <c r="Y1237" s="1729">
        <v>617183</v>
      </c>
      <c r="Z1237" s="1720">
        <v>42811</v>
      </c>
      <c r="AA1237" s="1778" t="s">
        <v>213</v>
      </c>
      <c r="AB1237" s="1875"/>
      <c r="AC1237" s="1713"/>
      <c r="AE1237" s="1713"/>
      <c r="AF1237" s="1713"/>
      <c r="AG1237" s="1713"/>
      <c r="AH1237" s="1713"/>
      <c r="AI1237" s="1713"/>
      <c r="AJ1237" s="1713"/>
      <c r="AK1237" s="1713"/>
      <c r="AL1237" s="1713"/>
      <c r="AM1237" s="1713"/>
      <c r="AP1237" s="1713"/>
      <c r="AQ1237" s="1713"/>
      <c r="AR1237" s="1713"/>
      <c r="AS1237" s="1713"/>
      <c r="AT1237" s="1713"/>
      <c r="AU1237" s="1713"/>
      <c r="AV1237" s="1713"/>
      <c r="AW1237" s="1713"/>
      <c r="AZ1237" s="1713"/>
      <c r="BA1237" s="1713"/>
    </row>
    <row r="1238" spans="1:53" x14ac:dyDescent="0.2">
      <c r="A1238" s="1801">
        <v>2017116</v>
      </c>
      <c r="C1238" s="1727" t="s">
        <v>3097</v>
      </c>
      <c r="D1238" s="1713" t="s">
        <v>3096</v>
      </c>
      <c r="E1238" s="1713">
        <v>1</v>
      </c>
      <c r="F1238" s="1713">
        <v>5</v>
      </c>
      <c r="G1238" s="1713">
        <v>3</v>
      </c>
      <c r="H1238" s="1713">
        <v>1</v>
      </c>
      <c r="I1238" s="1728">
        <v>1</v>
      </c>
      <c r="J1238" s="1728">
        <v>1</v>
      </c>
      <c r="L1238" s="1715">
        <v>3082.34</v>
      </c>
      <c r="N1238" s="1715">
        <f t="shared" si="270"/>
        <v>2141.4</v>
      </c>
      <c r="O1238" s="1715">
        <v>1753.33</v>
      </c>
      <c r="P1238" s="1788">
        <f t="shared" si="271"/>
        <v>0.81877743532268599</v>
      </c>
      <c r="Q1238" s="1715">
        <v>388.07</v>
      </c>
      <c r="R1238" s="1788">
        <f t="shared" si="272"/>
        <v>0.1812225646773139</v>
      </c>
      <c r="S1238" s="1775">
        <f t="shared" si="273"/>
        <v>15.5228</v>
      </c>
      <c r="U1238" s="1715">
        <f t="shared" si="274"/>
        <v>0</v>
      </c>
      <c r="V1238" s="1715">
        <f t="shared" si="275"/>
        <v>0</v>
      </c>
      <c r="W1238" s="1715">
        <f t="shared" si="276"/>
        <v>3082.34</v>
      </c>
      <c r="X1238" s="1718">
        <v>3082.34</v>
      </c>
      <c r="Y1238" s="1729">
        <v>617184</v>
      </c>
      <c r="Z1238" s="1720">
        <v>42811</v>
      </c>
      <c r="AA1238" s="1778" t="s">
        <v>213</v>
      </c>
      <c r="AB1238" s="1875"/>
      <c r="AC1238" s="1713"/>
      <c r="AE1238" s="1713"/>
      <c r="AF1238" s="1713"/>
      <c r="AG1238" s="1713"/>
      <c r="AH1238" s="1713"/>
      <c r="AI1238" s="1713"/>
      <c r="AJ1238" s="1713"/>
      <c r="AK1238" s="1713"/>
      <c r="AL1238" s="1713"/>
      <c r="AM1238" s="1713"/>
      <c r="AP1238" s="1713"/>
      <c r="AQ1238" s="1713"/>
      <c r="AR1238" s="1713"/>
      <c r="AS1238" s="1713"/>
      <c r="AT1238" s="1713"/>
      <c r="AU1238" s="1713"/>
      <c r="AV1238" s="1713"/>
      <c r="AW1238" s="1713"/>
      <c r="AZ1238" s="1713"/>
      <c r="BA1238" s="1713"/>
    </row>
    <row r="1239" spans="1:53" x14ac:dyDescent="0.2">
      <c r="A1239" s="1801">
        <v>2017117</v>
      </c>
      <c r="C1239" s="1727" t="s">
        <v>3160</v>
      </c>
      <c r="D1239" s="1713" t="s">
        <v>489</v>
      </c>
      <c r="E1239" s="1713">
        <v>1</v>
      </c>
      <c r="F1239" s="1713">
        <v>1</v>
      </c>
      <c r="G1239" s="1713">
        <v>0</v>
      </c>
      <c r="H1239" s="1713">
        <v>1</v>
      </c>
      <c r="I1239" s="1728">
        <v>1</v>
      </c>
      <c r="J1239" s="1728">
        <v>1</v>
      </c>
      <c r="L1239" s="1715">
        <v>495.66</v>
      </c>
      <c r="N1239" s="1715">
        <f>O1239+Q1239</f>
        <v>363.07</v>
      </c>
      <c r="O1239" s="1715">
        <v>253.56</v>
      </c>
      <c r="P1239" s="1788">
        <f>IF(N1239&lt;=0,"",O1239/N1239)</f>
        <v>0.69837772330404602</v>
      </c>
      <c r="Q1239" s="1715">
        <v>109.51</v>
      </c>
      <c r="R1239" s="1788">
        <f>IF(N1239&lt;=0,"",Q1239/N1239)</f>
        <v>0.30162227669595398</v>
      </c>
      <c r="S1239" s="1775">
        <f>Q1239/$S$1</f>
        <v>4.3803999999999998</v>
      </c>
      <c r="U1239" s="1715">
        <f>((1-I1239)*O1239)+((1-J1239)*Q1239)</f>
        <v>0</v>
      </c>
      <c r="V1239" s="1715">
        <f>L1239-W1239</f>
        <v>0</v>
      </c>
      <c r="W1239" s="1715">
        <f t="shared" si="276"/>
        <v>495.66</v>
      </c>
      <c r="X1239" s="1718">
        <v>495.66</v>
      </c>
      <c r="Y1239" s="1729">
        <v>617175</v>
      </c>
      <c r="Z1239" s="1720">
        <v>42811</v>
      </c>
      <c r="AA1239" s="1778" t="s">
        <v>213</v>
      </c>
      <c r="AB1239" s="1875"/>
      <c r="AC1239" s="1713"/>
      <c r="AE1239" s="1713"/>
      <c r="AF1239" s="1713"/>
      <c r="AG1239" s="1713"/>
      <c r="AH1239" s="1713"/>
      <c r="AI1239" s="1713"/>
      <c r="AJ1239" s="1713"/>
      <c r="AK1239" s="1713"/>
      <c r="AL1239" s="1713"/>
      <c r="AM1239" s="1713"/>
      <c r="AP1239" s="1713"/>
      <c r="AQ1239" s="1713"/>
      <c r="AR1239" s="1713"/>
      <c r="AS1239" s="1713"/>
      <c r="AT1239" s="1713"/>
      <c r="AU1239" s="1713"/>
      <c r="AV1239" s="1713"/>
      <c r="AW1239" s="1713"/>
      <c r="AZ1239" s="1713"/>
      <c r="BA1239" s="1713"/>
    </row>
    <row r="1240" spans="1:53" x14ac:dyDescent="0.2">
      <c r="A1240" s="1801">
        <v>2017118</v>
      </c>
      <c r="C1240" s="1727" t="s">
        <v>3161</v>
      </c>
      <c r="D1240" s="1713" t="s">
        <v>489</v>
      </c>
      <c r="E1240" s="1713">
        <v>1</v>
      </c>
      <c r="F1240" s="1713">
        <v>1</v>
      </c>
      <c r="G1240" s="1713">
        <v>0</v>
      </c>
      <c r="H1240" s="1713">
        <v>1</v>
      </c>
      <c r="I1240" s="1728">
        <v>1</v>
      </c>
      <c r="J1240" s="1728">
        <v>1</v>
      </c>
      <c r="L1240" s="1715">
        <v>495.66</v>
      </c>
      <c r="N1240" s="1715">
        <f t="shared" si="270"/>
        <v>363.07</v>
      </c>
      <c r="O1240" s="1715">
        <v>253.56</v>
      </c>
      <c r="P1240" s="1788">
        <f t="shared" si="271"/>
        <v>0.69837772330404602</v>
      </c>
      <c r="Q1240" s="1715">
        <v>109.51</v>
      </c>
      <c r="R1240" s="1788">
        <f t="shared" si="272"/>
        <v>0.30162227669595398</v>
      </c>
      <c r="S1240" s="1775">
        <f t="shared" si="273"/>
        <v>4.3803999999999998</v>
      </c>
      <c r="U1240" s="1715">
        <f t="shared" si="274"/>
        <v>0</v>
      </c>
      <c r="V1240" s="1715">
        <f t="shared" si="275"/>
        <v>0</v>
      </c>
      <c r="W1240" s="1715">
        <f t="shared" si="276"/>
        <v>495.66</v>
      </c>
      <c r="X1240" s="1718">
        <v>495.66</v>
      </c>
      <c r="Y1240" s="1729">
        <v>617176</v>
      </c>
      <c r="Z1240" s="1720">
        <v>42811</v>
      </c>
      <c r="AA1240" s="1778" t="s">
        <v>213</v>
      </c>
      <c r="AB1240" s="1875"/>
      <c r="AC1240" s="1713"/>
      <c r="AE1240" s="1713"/>
      <c r="AF1240" s="1713"/>
      <c r="AG1240" s="1713"/>
      <c r="AH1240" s="1713"/>
      <c r="AI1240" s="1713"/>
      <c r="AJ1240" s="1713"/>
      <c r="AK1240" s="1713"/>
      <c r="AL1240" s="1713"/>
      <c r="AM1240" s="1713"/>
      <c r="AP1240" s="1713"/>
      <c r="AQ1240" s="1713"/>
      <c r="AR1240" s="1713"/>
      <c r="AS1240" s="1713"/>
      <c r="AT1240" s="1713"/>
      <c r="AU1240" s="1713"/>
      <c r="AV1240" s="1713"/>
      <c r="AW1240" s="1713"/>
      <c r="AZ1240" s="1713"/>
      <c r="BA1240" s="1713"/>
    </row>
    <row r="1241" spans="1:53" x14ac:dyDescent="0.2">
      <c r="A1241" s="1801" t="s">
        <v>3153</v>
      </c>
      <c r="C1241" s="1727" t="s">
        <v>3182</v>
      </c>
      <c r="D1241" s="1713" t="s">
        <v>489</v>
      </c>
      <c r="E1241" s="1713">
        <v>0</v>
      </c>
      <c r="F1241" s="1713">
        <v>1</v>
      </c>
      <c r="G1241" s="1713">
        <v>0</v>
      </c>
      <c r="H1241" s="1713">
        <v>1</v>
      </c>
      <c r="I1241" s="1728">
        <v>1</v>
      </c>
      <c r="J1241" s="1728">
        <v>1</v>
      </c>
      <c r="L1241" s="1715">
        <v>502.39</v>
      </c>
      <c r="N1241" s="1715">
        <f>O1241+Q1241</f>
        <v>376.89</v>
      </c>
      <c r="O1241" s="1715">
        <v>279.45</v>
      </c>
      <c r="P1241" s="1788">
        <f>IF(N1241&lt;=0,"",O1241/N1241)</f>
        <v>0.74146302634721006</v>
      </c>
      <c r="Q1241" s="1715">
        <v>97.44</v>
      </c>
      <c r="R1241" s="1788">
        <f>IF(N1241&lt;=0,"",Q1241/N1241)</f>
        <v>0.25853697365278994</v>
      </c>
      <c r="S1241" s="1775">
        <f>Q1241/$S$1</f>
        <v>3.8975999999999997</v>
      </c>
      <c r="U1241" s="1715">
        <f t="shared" si="274"/>
        <v>0</v>
      </c>
      <c r="V1241" s="1715">
        <f t="shared" si="275"/>
        <v>0</v>
      </c>
      <c r="W1241" s="1715">
        <f t="shared" si="276"/>
        <v>502.39</v>
      </c>
      <c r="X1241" s="1718">
        <v>502.39</v>
      </c>
      <c r="Y1241" s="1729">
        <v>617143</v>
      </c>
      <c r="Z1241" s="1720">
        <v>42793</v>
      </c>
      <c r="AA1241" s="1778" t="s">
        <v>213</v>
      </c>
      <c r="AB1241" s="1875"/>
      <c r="AC1241" s="1713"/>
      <c r="AE1241" s="1713"/>
      <c r="AF1241" s="1713"/>
      <c r="AG1241" s="1713"/>
      <c r="AH1241" s="1713"/>
      <c r="AI1241" s="1713"/>
      <c r="AJ1241" s="1713"/>
      <c r="AK1241" s="1713"/>
      <c r="AL1241" s="1713"/>
      <c r="AM1241" s="1713"/>
      <c r="AP1241" s="1713"/>
      <c r="AQ1241" s="1713"/>
      <c r="AR1241" s="1713"/>
      <c r="AS1241" s="1713"/>
      <c r="AT1241" s="1713"/>
      <c r="AU1241" s="1713"/>
      <c r="AV1241" s="1713"/>
      <c r="AW1241" s="1713"/>
      <c r="AZ1241" s="1713"/>
      <c r="BA1241" s="1713"/>
    </row>
    <row r="1242" spans="1:53" x14ac:dyDescent="0.2">
      <c r="A1242" s="1801" t="s">
        <v>3155</v>
      </c>
      <c r="C1242" s="1727" t="s">
        <v>3183</v>
      </c>
      <c r="D1242" s="1713" t="s">
        <v>489</v>
      </c>
      <c r="E1242" s="1713">
        <v>0</v>
      </c>
      <c r="F1242" s="1713">
        <v>1</v>
      </c>
      <c r="G1242" s="1713">
        <v>0</v>
      </c>
      <c r="H1242" s="1713">
        <v>1</v>
      </c>
      <c r="I1242" s="1728">
        <v>1</v>
      </c>
      <c r="J1242" s="1728">
        <v>1</v>
      </c>
      <c r="L1242" s="1715">
        <v>502.39</v>
      </c>
      <c r="N1242" s="1715">
        <f>O1242+Q1242</f>
        <v>376.89</v>
      </c>
      <c r="O1242" s="1715">
        <v>279.45</v>
      </c>
      <c r="P1242" s="1788">
        <f>IF(N1242&lt;=0,"",O1242/N1242)</f>
        <v>0.74146302634721006</v>
      </c>
      <c r="Q1242" s="1715">
        <v>97.44</v>
      </c>
      <c r="R1242" s="1788">
        <f>IF(N1242&lt;=0,"",Q1242/N1242)</f>
        <v>0.25853697365278994</v>
      </c>
      <c r="S1242" s="1775">
        <f>Q1242/$S$1</f>
        <v>3.8975999999999997</v>
      </c>
      <c r="U1242" s="1715">
        <f t="shared" si="274"/>
        <v>0</v>
      </c>
      <c r="V1242" s="1715">
        <f t="shared" si="275"/>
        <v>0</v>
      </c>
      <c r="W1242" s="1715">
        <f t="shared" si="276"/>
        <v>502.39</v>
      </c>
      <c r="X1242" s="1718">
        <v>502.39</v>
      </c>
      <c r="Y1242" s="1729">
        <v>617144</v>
      </c>
      <c r="Z1242" s="1720">
        <v>42793</v>
      </c>
      <c r="AA1242" s="1778" t="s">
        <v>213</v>
      </c>
      <c r="AB1242" s="1875"/>
      <c r="AC1242" s="1713"/>
      <c r="AE1242" s="1713"/>
      <c r="AF1242" s="1713"/>
      <c r="AG1242" s="1713"/>
      <c r="AH1242" s="1713"/>
      <c r="AI1242" s="1713"/>
      <c r="AJ1242" s="1713"/>
      <c r="AK1242" s="1713"/>
      <c r="AL1242" s="1713"/>
      <c r="AM1242" s="1713"/>
      <c r="AP1242" s="1713"/>
      <c r="AQ1242" s="1713"/>
      <c r="AR1242" s="1713"/>
      <c r="AS1242" s="1713"/>
      <c r="AT1242" s="1713"/>
      <c r="AU1242" s="1713"/>
      <c r="AV1242" s="1713"/>
      <c r="AW1242" s="1713"/>
      <c r="AZ1242" s="1713"/>
      <c r="BA1242" s="1713"/>
    </row>
    <row r="1243" spans="1:53" x14ac:dyDescent="0.2">
      <c r="A1243" s="1801" t="s">
        <v>3156</v>
      </c>
      <c r="C1243" s="1727" t="s">
        <v>3184</v>
      </c>
      <c r="D1243" s="1713" t="s">
        <v>489</v>
      </c>
      <c r="E1243" s="1713">
        <v>0</v>
      </c>
      <c r="F1243" s="1713">
        <v>1</v>
      </c>
      <c r="G1243" s="1713">
        <v>0</v>
      </c>
      <c r="H1243" s="1713">
        <v>1</v>
      </c>
      <c r="I1243" s="1728">
        <v>1</v>
      </c>
      <c r="J1243" s="1728">
        <v>1</v>
      </c>
      <c r="L1243" s="1715">
        <v>502.39</v>
      </c>
      <c r="N1243" s="1715">
        <f>O1243+Q1243</f>
        <v>376.89</v>
      </c>
      <c r="O1243" s="1715">
        <v>279.45</v>
      </c>
      <c r="P1243" s="1788">
        <f>IF(N1243&lt;=0,"",O1243/N1243)</f>
        <v>0.74146302634721006</v>
      </c>
      <c r="Q1243" s="1715">
        <v>97.44</v>
      </c>
      <c r="R1243" s="1788">
        <f>IF(N1243&lt;=0,"",Q1243/N1243)</f>
        <v>0.25853697365278994</v>
      </c>
      <c r="S1243" s="1775">
        <f>Q1243/$S$1</f>
        <v>3.8975999999999997</v>
      </c>
      <c r="U1243" s="1715">
        <f t="shared" si="274"/>
        <v>0</v>
      </c>
      <c r="V1243" s="1715">
        <f t="shared" si="275"/>
        <v>0</v>
      </c>
      <c r="W1243" s="1715">
        <f t="shared" si="276"/>
        <v>502.39</v>
      </c>
      <c r="X1243" s="1718">
        <v>502.39</v>
      </c>
      <c r="Y1243" s="1729">
        <v>617145</v>
      </c>
      <c r="Z1243" s="1720">
        <v>42793</v>
      </c>
      <c r="AA1243" s="1778" t="s">
        <v>213</v>
      </c>
      <c r="AB1243" s="1875"/>
      <c r="AC1243" s="1713"/>
      <c r="AE1243" s="1713"/>
      <c r="AF1243" s="1713"/>
      <c r="AG1243" s="1713"/>
      <c r="AH1243" s="1713"/>
      <c r="AI1243" s="1713"/>
      <c r="AJ1243" s="1713"/>
      <c r="AK1243" s="1713"/>
      <c r="AL1243" s="1713"/>
      <c r="AM1243" s="1713"/>
      <c r="AP1243" s="1713"/>
      <c r="AQ1243" s="1713"/>
      <c r="AR1243" s="1713"/>
      <c r="AS1243" s="1713"/>
      <c r="AT1243" s="1713"/>
      <c r="AU1243" s="1713"/>
      <c r="AV1243" s="1713"/>
      <c r="AW1243" s="1713"/>
      <c r="AZ1243" s="1713"/>
      <c r="BA1243" s="1713"/>
    </row>
    <row r="1244" spans="1:53" x14ac:dyDescent="0.2">
      <c r="A1244" s="1801">
        <v>2017119</v>
      </c>
      <c r="C1244" s="1727" t="s">
        <v>3159</v>
      </c>
      <c r="D1244" s="1713" t="s">
        <v>489</v>
      </c>
      <c r="E1244" s="1713">
        <v>2</v>
      </c>
      <c r="F1244" s="1713">
        <v>8</v>
      </c>
      <c r="G1244" s="1713">
        <v>2</v>
      </c>
      <c r="H1244" s="1713">
        <v>4</v>
      </c>
      <c r="I1244" s="1728">
        <v>1</v>
      </c>
      <c r="J1244" s="1728">
        <v>1</v>
      </c>
      <c r="L1244" s="1715">
        <v>2827.94</v>
      </c>
      <c r="N1244" s="1715">
        <f t="shared" si="270"/>
        <v>2095.5</v>
      </c>
      <c r="O1244" s="1715">
        <v>1650</v>
      </c>
      <c r="P1244" s="1788">
        <f t="shared" si="271"/>
        <v>0.78740157480314965</v>
      </c>
      <c r="Q1244" s="1715">
        <v>445.5</v>
      </c>
      <c r="R1244" s="1788">
        <f t="shared" si="272"/>
        <v>0.2125984251968504</v>
      </c>
      <c r="S1244" s="1775">
        <f t="shared" si="273"/>
        <v>17.82</v>
      </c>
      <c r="U1244" s="1715">
        <f t="shared" si="274"/>
        <v>0</v>
      </c>
      <c r="V1244" s="1715">
        <f t="shared" si="275"/>
        <v>0</v>
      </c>
      <c r="W1244" s="1715">
        <f t="shared" si="276"/>
        <v>2827.94</v>
      </c>
      <c r="X1244" s="1718">
        <v>2827.94</v>
      </c>
      <c r="Y1244" s="1729">
        <v>617215</v>
      </c>
      <c r="Z1244" s="1720">
        <v>42823</v>
      </c>
      <c r="AA1244" s="1778" t="s">
        <v>213</v>
      </c>
      <c r="AB1244" s="1875"/>
      <c r="AC1244" s="1713"/>
      <c r="AE1244" s="1713"/>
      <c r="AF1244" s="1713"/>
      <c r="AG1244" s="1713"/>
      <c r="AH1244" s="1713"/>
      <c r="AI1244" s="1713"/>
      <c r="AJ1244" s="1713"/>
      <c r="AK1244" s="1713"/>
      <c r="AL1244" s="1713"/>
      <c r="AM1244" s="1713"/>
      <c r="AP1244" s="1713"/>
      <c r="AQ1244" s="1713"/>
      <c r="AR1244" s="1713"/>
      <c r="AS1244" s="1713"/>
      <c r="AT1244" s="1713"/>
      <c r="AU1244" s="1713"/>
      <c r="AV1244" s="1713"/>
      <c r="AW1244" s="1713"/>
      <c r="AZ1244" s="1713"/>
      <c r="BA1244" s="1713"/>
    </row>
    <row r="1245" spans="1:53" x14ac:dyDescent="0.2">
      <c r="A1245" s="1801">
        <v>2017120</v>
      </c>
      <c r="C1245" s="1727" t="s">
        <v>3162</v>
      </c>
      <c r="D1245" s="1713" t="s">
        <v>489</v>
      </c>
      <c r="E1245" s="1713">
        <v>1</v>
      </c>
      <c r="F1245" s="1713">
        <v>10</v>
      </c>
      <c r="G1245" s="1713">
        <v>6</v>
      </c>
      <c r="H1245" s="1713">
        <v>4</v>
      </c>
      <c r="I1245" s="1728">
        <v>1</v>
      </c>
      <c r="J1245" s="1728">
        <v>1</v>
      </c>
      <c r="L1245" s="1715">
        <v>3079.08</v>
      </c>
      <c r="N1245" s="1715">
        <f t="shared" si="270"/>
        <v>2282.31</v>
      </c>
      <c r="O1245" s="1715">
        <v>1687.67</v>
      </c>
      <c r="P1245" s="1788">
        <f t="shared" si="271"/>
        <v>0.73945695370041764</v>
      </c>
      <c r="Q1245" s="1715">
        <v>594.64</v>
      </c>
      <c r="R1245" s="1788">
        <f t="shared" si="272"/>
        <v>0.26054304629958241</v>
      </c>
      <c r="S1245" s="1775">
        <f t="shared" si="273"/>
        <v>23.785599999999999</v>
      </c>
      <c r="U1245" s="1715">
        <f t="shared" si="274"/>
        <v>0</v>
      </c>
      <c r="V1245" s="1715">
        <f t="shared" si="275"/>
        <v>0</v>
      </c>
      <c r="W1245" s="1715">
        <f t="shared" si="276"/>
        <v>3079.08</v>
      </c>
      <c r="X1245" s="1718">
        <v>3079.08</v>
      </c>
      <c r="Y1245" s="1729">
        <v>617216</v>
      </c>
      <c r="Z1245" s="1720">
        <v>42823</v>
      </c>
      <c r="AA1245" s="1778" t="s">
        <v>213</v>
      </c>
      <c r="AB1245" s="1875"/>
      <c r="AC1245" s="1713"/>
      <c r="AE1245" s="1713"/>
      <c r="AF1245" s="1713"/>
      <c r="AG1245" s="1713"/>
      <c r="AH1245" s="1713"/>
      <c r="AI1245" s="1713"/>
      <c r="AJ1245" s="1713"/>
      <c r="AK1245" s="1713"/>
      <c r="AL1245" s="1713"/>
      <c r="AM1245" s="1713"/>
      <c r="AP1245" s="1713"/>
      <c r="AQ1245" s="1713"/>
      <c r="AR1245" s="1713"/>
      <c r="AS1245" s="1713"/>
      <c r="AT1245" s="1713"/>
      <c r="AU1245" s="1713"/>
      <c r="AV1245" s="1713"/>
      <c r="AW1245" s="1713"/>
      <c r="AZ1245" s="1713"/>
      <c r="BA1245" s="1713"/>
    </row>
    <row r="1246" spans="1:53" x14ac:dyDescent="0.2">
      <c r="A1246" s="1801" t="s">
        <v>3227</v>
      </c>
      <c r="C1246" s="1727" t="s">
        <v>3228</v>
      </c>
      <c r="D1246" s="1713" t="s">
        <v>489</v>
      </c>
      <c r="E1246" s="1713">
        <v>1</v>
      </c>
      <c r="F1246" s="1713">
        <v>15</v>
      </c>
      <c r="G1246" s="1713">
        <v>0</v>
      </c>
      <c r="H1246" s="1713">
        <v>0</v>
      </c>
      <c r="I1246" s="1728">
        <v>1</v>
      </c>
      <c r="J1246" s="1728">
        <v>1</v>
      </c>
      <c r="L1246" s="1715">
        <v>1823.23</v>
      </c>
      <c r="N1246" s="1715">
        <f t="shared" si="270"/>
        <v>1270.52</v>
      </c>
      <c r="O1246" s="1715">
        <v>949.22</v>
      </c>
      <c r="P1246" s="1788">
        <f t="shared" si="271"/>
        <v>0.74711141894657307</v>
      </c>
      <c r="Q1246" s="1715">
        <v>321.3</v>
      </c>
      <c r="R1246" s="1788">
        <f t="shared" si="272"/>
        <v>0.25288858105342693</v>
      </c>
      <c r="S1246" s="1775">
        <f t="shared" si="273"/>
        <v>12.852</v>
      </c>
      <c r="U1246" s="1715">
        <f t="shared" si="274"/>
        <v>0</v>
      </c>
      <c r="V1246" s="1715">
        <f t="shared" si="275"/>
        <v>0</v>
      </c>
      <c r="W1246" s="1715">
        <f t="shared" si="276"/>
        <v>1823.23</v>
      </c>
      <c r="X1246" s="1718">
        <v>1823.23</v>
      </c>
      <c r="Y1246" s="1729">
        <v>617217</v>
      </c>
      <c r="Z1246" s="1720">
        <v>42823</v>
      </c>
      <c r="AA1246" s="1778" t="s">
        <v>213</v>
      </c>
      <c r="AB1246" s="1875"/>
      <c r="AC1246" s="1713"/>
      <c r="AE1246" s="1713"/>
      <c r="AF1246" s="1713"/>
      <c r="AG1246" s="1713"/>
      <c r="AH1246" s="1713"/>
      <c r="AI1246" s="1713"/>
      <c r="AJ1246" s="1713"/>
      <c r="AK1246" s="1713"/>
      <c r="AL1246" s="1713"/>
      <c r="AM1246" s="1713"/>
      <c r="AP1246" s="1713"/>
      <c r="AQ1246" s="1713"/>
      <c r="AR1246" s="1713"/>
      <c r="AS1246" s="1713"/>
      <c r="AT1246" s="1713"/>
      <c r="AU1246" s="1713"/>
      <c r="AV1246" s="1713"/>
      <c r="AW1246" s="1713"/>
      <c r="AZ1246" s="1713"/>
      <c r="BA1246" s="1713"/>
    </row>
    <row r="1247" spans="1:53" x14ac:dyDescent="0.2">
      <c r="A1247" s="1801">
        <v>2017122</v>
      </c>
      <c r="C1247" s="1727" t="s">
        <v>3163</v>
      </c>
      <c r="D1247" s="1713" t="s">
        <v>489</v>
      </c>
      <c r="E1247" s="1713">
        <v>1</v>
      </c>
      <c r="F1247" s="1713">
        <v>7</v>
      </c>
      <c r="G1247" s="1713">
        <v>6</v>
      </c>
      <c r="H1247" s="1713">
        <v>1</v>
      </c>
      <c r="I1247" s="1728">
        <v>1</v>
      </c>
      <c r="J1247" s="1728">
        <v>1</v>
      </c>
      <c r="L1247" s="1715">
        <v>1989.59</v>
      </c>
      <c r="N1247" s="1715">
        <f t="shared" si="270"/>
        <v>1486.44</v>
      </c>
      <c r="O1247" s="1715">
        <v>1063.2</v>
      </c>
      <c r="P1247" s="1788">
        <f t="shared" si="271"/>
        <v>0.71526600468232826</v>
      </c>
      <c r="Q1247" s="1715">
        <v>423.24</v>
      </c>
      <c r="R1247" s="1788">
        <f t="shared" si="272"/>
        <v>0.28473399531767174</v>
      </c>
      <c r="S1247" s="1775">
        <f t="shared" si="273"/>
        <v>16.929600000000001</v>
      </c>
      <c r="U1247" s="1715">
        <f t="shared" si="274"/>
        <v>0</v>
      </c>
      <c r="V1247" s="1715">
        <f t="shared" si="275"/>
        <v>0</v>
      </c>
      <c r="W1247" s="1715">
        <f t="shared" si="276"/>
        <v>1989.59</v>
      </c>
      <c r="X1247" s="1718">
        <v>1989.59</v>
      </c>
      <c r="Y1247" s="1729">
        <v>617218</v>
      </c>
      <c r="Z1247" s="1720">
        <v>42823</v>
      </c>
      <c r="AA1247" s="1778" t="s">
        <v>213</v>
      </c>
      <c r="AB1247" s="1875"/>
      <c r="AC1247" s="1713"/>
      <c r="AE1247" s="1713"/>
      <c r="AF1247" s="1713"/>
      <c r="AG1247" s="1713"/>
      <c r="AH1247" s="1713"/>
      <c r="AI1247" s="1713"/>
      <c r="AJ1247" s="1713"/>
      <c r="AK1247" s="1713"/>
      <c r="AL1247" s="1713"/>
      <c r="AM1247" s="1713"/>
      <c r="AP1247" s="1713"/>
      <c r="AQ1247" s="1713"/>
      <c r="AR1247" s="1713"/>
      <c r="AS1247" s="1713"/>
      <c r="AT1247" s="1713"/>
      <c r="AU1247" s="1713"/>
      <c r="AV1247" s="1713"/>
      <c r="AW1247" s="1713"/>
      <c r="AZ1247" s="1713"/>
      <c r="BA1247" s="1713"/>
    </row>
    <row r="1248" spans="1:53" x14ac:dyDescent="0.2">
      <c r="A1248" s="1801">
        <v>2017123</v>
      </c>
      <c r="C1248" s="1727" t="s">
        <v>3164</v>
      </c>
      <c r="D1248" s="1713" t="s">
        <v>489</v>
      </c>
      <c r="E1248" s="1713">
        <v>1</v>
      </c>
      <c r="F1248" s="1713">
        <v>10</v>
      </c>
      <c r="G1248" s="1713">
        <v>7</v>
      </c>
      <c r="H1248" s="1713">
        <v>4</v>
      </c>
      <c r="I1248" s="1728">
        <v>1</v>
      </c>
      <c r="J1248" s="1728">
        <v>1</v>
      </c>
      <c r="L1248" s="1715">
        <v>3200.1</v>
      </c>
      <c r="N1248" s="1715">
        <f t="shared" si="270"/>
        <v>2365.3000000000002</v>
      </c>
      <c r="O1248" s="1715">
        <v>1684.44</v>
      </c>
      <c r="P1248" s="1788">
        <f t="shared" si="271"/>
        <v>0.71214645076734451</v>
      </c>
      <c r="Q1248" s="1715">
        <v>680.86</v>
      </c>
      <c r="R1248" s="1788">
        <f t="shared" si="272"/>
        <v>0.28785354923265544</v>
      </c>
      <c r="S1248" s="1775">
        <f t="shared" si="273"/>
        <v>27.234400000000001</v>
      </c>
      <c r="U1248" s="1715">
        <f t="shared" si="274"/>
        <v>0</v>
      </c>
      <c r="V1248" s="1715">
        <f t="shared" si="275"/>
        <v>0</v>
      </c>
      <c r="W1248" s="1715">
        <f t="shared" si="276"/>
        <v>3200.1</v>
      </c>
      <c r="X1248" s="1718">
        <v>3200.1</v>
      </c>
      <c r="Y1248" s="1729">
        <v>617219</v>
      </c>
      <c r="Z1248" s="1720">
        <v>42823</v>
      </c>
      <c r="AA1248" s="1778" t="s">
        <v>213</v>
      </c>
      <c r="AB1248" s="1875"/>
      <c r="AC1248" s="1713"/>
      <c r="AE1248" s="1713"/>
      <c r="AF1248" s="1713"/>
      <c r="AG1248" s="1713"/>
      <c r="AH1248" s="1713"/>
      <c r="AI1248" s="1713"/>
      <c r="AJ1248" s="1713"/>
      <c r="AK1248" s="1713"/>
      <c r="AL1248" s="1713"/>
      <c r="AM1248" s="1713"/>
      <c r="AP1248" s="1713"/>
      <c r="AQ1248" s="1713"/>
      <c r="AR1248" s="1713"/>
      <c r="AS1248" s="1713"/>
      <c r="AT1248" s="1713"/>
      <c r="AU1248" s="1713"/>
      <c r="AV1248" s="1713"/>
      <c r="AW1248" s="1713"/>
      <c r="AZ1248" s="1713"/>
      <c r="BA1248" s="1713"/>
    </row>
    <row r="1249" spans="1:53" x14ac:dyDescent="0.2">
      <c r="A1249" s="1801" t="s">
        <v>3229</v>
      </c>
      <c r="C1249" s="1727" t="s">
        <v>3165</v>
      </c>
      <c r="D1249" s="1713" t="s">
        <v>489</v>
      </c>
      <c r="E1249" s="1713">
        <v>1</v>
      </c>
      <c r="F1249" s="1713">
        <v>13</v>
      </c>
      <c r="G1249" s="1713">
        <v>0</v>
      </c>
      <c r="H1249" s="1713">
        <v>0</v>
      </c>
      <c r="I1249" s="1728">
        <v>1</v>
      </c>
      <c r="J1249" s="1728">
        <v>1</v>
      </c>
      <c r="L1249" s="1715">
        <v>1489.05</v>
      </c>
      <c r="N1249" s="1715">
        <f t="shared" si="270"/>
        <v>1154.23</v>
      </c>
      <c r="O1249" s="1715">
        <v>875.77</v>
      </c>
      <c r="P1249" s="1788">
        <f t="shared" si="271"/>
        <v>0.75874825641336641</v>
      </c>
      <c r="Q1249" s="1715">
        <v>278.45999999999998</v>
      </c>
      <c r="R1249" s="1788">
        <f t="shared" si="272"/>
        <v>0.24125174358663348</v>
      </c>
      <c r="S1249" s="1775">
        <f t="shared" si="273"/>
        <v>11.138399999999999</v>
      </c>
      <c r="U1249" s="1715">
        <f t="shared" si="274"/>
        <v>0</v>
      </c>
      <c r="V1249" s="1715">
        <f t="shared" si="275"/>
        <v>0</v>
      </c>
      <c r="W1249" s="1715">
        <f t="shared" si="276"/>
        <v>1489.05</v>
      </c>
      <c r="X1249" s="1718">
        <v>1489.05</v>
      </c>
      <c r="Y1249" s="1729">
        <v>617220</v>
      </c>
      <c r="Z1249" s="1720">
        <v>42823</v>
      </c>
      <c r="AA1249" s="1778" t="s">
        <v>213</v>
      </c>
      <c r="AB1249" s="1875"/>
      <c r="AC1249" s="1713"/>
      <c r="AE1249" s="1713"/>
      <c r="AF1249" s="1713"/>
      <c r="AG1249" s="1713"/>
      <c r="AH1249" s="1713"/>
      <c r="AI1249" s="1713"/>
      <c r="AJ1249" s="1713"/>
      <c r="AK1249" s="1713"/>
      <c r="AL1249" s="1713"/>
      <c r="AM1249" s="1713"/>
      <c r="AP1249" s="1713"/>
      <c r="AQ1249" s="1713"/>
      <c r="AR1249" s="1713"/>
      <c r="AS1249" s="1713"/>
      <c r="AT1249" s="1713"/>
      <c r="AU1249" s="1713"/>
      <c r="AV1249" s="1713"/>
      <c r="AW1249" s="1713"/>
      <c r="AZ1249" s="1713"/>
      <c r="BA1249" s="1713"/>
    </row>
    <row r="1250" spans="1:53" x14ac:dyDescent="0.2">
      <c r="A1250" s="1801">
        <v>2017125</v>
      </c>
      <c r="C1250" s="1727" t="s">
        <v>3166</v>
      </c>
      <c r="D1250" s="1713" t="s">
        <v>489</v>
      </c>
      <c r="E1250" s="1713">
        <v>1</v>
      </c>
      <c r="F1250" s="1713">
        <v>8</v>
      </c>
      <c r="G1250" s="1713">
        <v>5</v>
      </c>
      <c r="H1250" s="1713">
        <v>3</v>
      </c>
      <c r="I1250" s="1728">
        <v>1</v>
      </c>
      <c r="J1250" s="1728">
        <v>1</v>
      </c>
      <c r="L1250" s="1715">
        <v>2439.0300000000002</v>
      </c>
      <c r="N1250" s="1715">
        <f t="shared" si="270"/>
        <v>1807.46</v>
      </c>
      <c r="O1250" s="1715">
        <v>1333.94</v>
      </c>
      <c r="P1250" s="1788">
        <f t="shared" si="271"/>
        <v>0.73801909862458925</v>
      </c>
      <c r="Q1250" s="1715">
        <v>473.52</v>
      </c>
      <c r="R1250" s="1788">
        <f t="shared" si="272"/>
        <v>0.2619809013754108</v>
      </c>
      <c r="S1250" s="1775">
        <f t="shared" si="273"/>
        <v>18.940799999999999</v>
      </c>
      <c r="U1250" s="1715">
        <f t="shared" si="274"/>
        <v>0</v>
      </c>
      <c r="V1250" s="1715">
        <f t="shared" si="275"/>
        <v>0</v>
      </c>
      <c r="W1250" s="1715">
        <f t="shared" si="276"/>
        <v>2439.0300000000002</v>
      </c>
      <c r="X1250" s="1718">
        <v>2439.0300000000002</v>
      </c>
      <c r="Y1250" s="1729">
        <v>617221</v>
      </c>
      <c r="Z1250" s="1720">
        <v>42823</v>
      </c>
      <c r="AA1250" s="1778" t="s">
        <v>213</v>
      </c>
      <c r="AB1250" s="1875"/>
      <c r="AC1250" s="1713"/>
      <c r="AE1250" s="1713"/>
      <c r="AF1250" s="1713"/>
      <c r="AG1250" s="1713"/>
      <c r="AH1250" s="1713"/>
      <c r="AI1250" s="1713"/>
      <c r="AJ1250" s="1713"/>
      <c r="AK1250" s="1713"/>
      <c r="AL1250" s="1713"/>
      <c r="AM1250" s="1713"/>
      <c r="AP1250" s="1713"/>
      <c r="AQ1250" s="1713"/>
      <c r="AR1250" s="1713"/>
      <c r="AS1250" s="1713"/>
      <c r="AT1250" s="1713"/>
      <c r="AU1250" s="1713"/>
      <c r="AV1250" s="1713"/>
      <c r="AW1250" s="1713"/>
      <c r="AZ1250" s="1713"/>
      <c r="BA1250" s="1713"/>
    </row>
    <row r="1251" spans="1:53" x14ac:dyDescent="0.2">
      <c r="A1251" s="1801">
        <v>2017126</v>
      </c>
      <c r="C1251" s="1727" t="s">
        <v>3170</v>
      </c>
      <c r="D1251" s="1713" t="s">
        <v>68</v>
      </c>
      <c r="E1251" s="1713">
        <v>0</v>
      </c>
      <c r="F1251" s="1713">
        <v>0</v>
      </c>
      <c r="G1251" s="1713">
        <v>0</v>
      </c>
      <c r="H1251" s="1713">
        <v>0</v>
      </c>
      <c r="I1251" s="1728">
        <v>1</v>
      </c>
      <c r="J1251" s="1728">
        <v>1</v>
      </c>
      <c r="L1251" s="1715">
        <v>314</v>
      </c>
      <c r="N1251" s="1715">
        <f>O1251+Q1251</f>
        <v>157</v>
      </c>
      <c r="O1251" s="1715">
        <v>130</v>
      </c>
      <c r="P1251" s="1788">
        <f>IF(N1251&lt;=0,"",O1251/N1251)</f>
        <v>0.82802547770700641</v>
      </c>
      <c r="Q1251" s="1715">
        <v>27</v>
      </c>
      <c r="R1251" s="1788">
        <f>IF(N1251&lt;=0,"",Q1251/N1251)</f>
        <v>0.17197452229299362</v>
      </c>
      <c r="S1251" s="1775">
        <f>Q1251/$S$1</f>
        <v>1.08</v>
      </c>
      <c r="U1251" s="1715">
        <f>((1-I1251)*O1251)+((1-J1251)*Q1251)</f>
        <v>0</v>
      </c>
      <c r="V1251" s="1715">
        <f>L1251-W1251</f>
        <v>0</v>
      </c>
      <c r="W1251" s="1715">
        <f t="shared" si="276"/>
        <v>314</v>
      </c>
      <c r="X1251" s="1718">
        <v>314</v>
      </c>
      <c r="Y1251" s="1729">
        <v>617237</v>
      </c>
      <c r="Z1251" s="1720">
        <v>42828</v>
      </c>
      <c r="AA1251" s="1778" t="s">
        <v>213</v>
      </c>
      <c r="AB1251" s="1875"/>
      <c r="AC1251" s="1713"/>
      <c r="AE1251" s="1713"/>
      <c r="AF1251" s="1713"/>
      <c r="AG1251" s="1713"/>
      <c r="AH1251" s="1713"/>
      <c r="AI1251" s="1713"/>
      <c r="AJ1251" s="1713"/>
      <c r="AK1251" s="1713"/>
      <c r="AL1251" s="1713"/>
      <c r="AM1251" s="1713"/>
      <c r="AP1251" s="1713"/>
      <c r="AQ1251" s="1713"/>
      <c r="AR1251" s="1713"/>
      <c r="AS1251" s="1713"/>
      <c r="AT1251" s="1713"/>
      <c r="AU1251" s="1713"/>
      <c r="AV1251" s="1713"/>
      <c r="AW1251" s="1713"/>
      <c r="AZ1251" s="1713"/>
      <c r="BA1251" s="1713"/>
    </row>
    <row r="1252" spans="1:53" x14ac:dyDescent="0.2">
      <c r="A1252" s="1801">
        <v>2017127</v>
      </c>
      <c r="C1252" s="1727" t="s">
        <v>3171</v>
      </c>
      <c r="D1252" s="1713" t="s">
        <v>68</v>
      </c>
      <c r="E1252" s="1713">
        <v>1</v>
      </c>
      <c r="F1252" s="1713">
        <v>11</v>
      </c>
      <c r="G1252" s="1713">
        <v>4</v>
      </c>
      <c r="H1252" s="1713">
        <v>12</v>
      </c>
      <c r="I1252" s="1728">
        <v>1</v>
      </c>
      <c r="J1252" s="1728">
        <v>1</v>
      </c>
      <c r="L1252" s="1715">
        <v>10800.45</v>
      </c>
      <c r="N1252" s="1715">
        <f>O1252+Q1252</f>
        <v>6667.4500000000007</v>
      </c>
      <c r="O1252" s="1715">
        <v>5319.3</v>
      </c>
      <c r="P1252" s="1788">
        <f>IF(N1252&lt;=0,"",O1252/N1252)</f>
        <v>0.79780125835214355</v>
      </c>
      <c r="Q1252" s="1715">
        <v>1348.15</v>
      </c>
      <c r="R1252" s="1788">
        <f>IF(N1252&lt;=0,"",Q1252/N1252)</f>
        <v>0.20219874164785637</v>
      </c>
      <c r="S1252" s="1775">
        <f>Q1252/$S$1</f>
        <v>53.926000000000002</v>
      </c>
      <c r="U1252" s="1715">
        <f>((1-I1252)*O1252)+((1-J1252)*Q1252)</f>
        <v>0</v>
      </c>
      <c r="V1252" s="1715">
        <f t="shared" si="275"/>
        <v>0</v>
      </c>
      <c r="W1252" s="1715">
        <f t="shared" si="276"/>
        <v>10800.45</v>
      </c>
      <c r="X1252" s="1718">
        <v>10800.45</v>
      </c>
      <c r="Y1252" s="1729">
        <v>617116</v>
      </c>
      <c r="Z1252" s="1720">
        <v>42783</v>
      </c>
      <c r="AA1252" s="1778" t="s">
        <v>213</v>
      </c>
      <c r="AB1252" s="1875"/>
      <c r="AC1252" s="1713"/>
      <c r="AE1252" s="1713"/>
      <c r="AF1252" s="1713"/>
      <c r="AG1252" s="1713"/>
      <c r="AH1252" s="1713"/>
      <c r="AI1252" s="1713"/>
      <c r="AJ1252" s="1713"/>
      <c r="AK1252" s="1713"/>
      <c r="AL1252" s="1713"/>
      <c r="AM1252" s="1713"/>
      <c r="AP1252" s="1713"/>
      <c r="AQ1252" s="1713"/>
      <c r="AR1252" s="1713"/>
      <c r="AS1252" s="1713"/>
      <c r="AT1252" s="1713"/>
      <c r="AU1252" s="1713"/>
      <c r="AV1252" s="1713"/>
      <c r="AW1252" s="1713"/>
      <c r="AZ1252" s="1713"/>
      <c r="BA1252" s="1713"/>
    </row>
    <row r="1253" spans="1:53" x14ac:dyDescent="0.2">
      <c r="A1253" s="1801">
        <v>2017128</v>
      </c>
      <c r="C1253" s="1727" t="s">
        <v>3175</v>
      </c>
      <c r="D1253" s="1713" t="s">
        <v>68</v>
      </c>
      <c r="E1253" s="1713">
        <v>0</v>
      </c>
      <c r="F1253" s="1713">
        <v>0</v>
      </c>
      <c r="G1253" s="1713">
        <v>0</v>
      </c>
      <c r="H1253" s="1713">
        <v>0</v>
      </c>
      <c r="I1253" s="1728">
        <v>1</v>
      </c>
      <c r="J1253" s="1728">
        <v>1</v>
      </c>
      <c r="L1253" s="1715">
        <v>92.88</v>
      </c>
      <c r="N1253" s="1715">
        <f t="shared" si="270"/>
        <v>38.94</v>
      </c>
      <c r="O1253" s="1715">
        <v>38.94</v>
      </c>
      <c r="P1253" s="1788">
        <f t="shared" si="271"/>
        <v>1</v>
      </c>
      <c r="Q1253" s="1715">
        <v>0</v>
      </c>
      <c r="R1253" s="1788">
        <f t="shared" si="272"/>
        <v>0</v>
      </c>
      <c r="S1253" s="1775">
        <f t="shared" si="273"/>
        <v>0</v>
      </c>
      <c r="U1253" s="1715">
        <f t="shared" si="274"/>
        <v>0</v>
      </c>
      <c r="V1253" s="1715">
        <f t="shared" si="275"/>
        <v>0</v>
      </c>
      <c r="W1253" s="1715">
        <f t="shared" si="276"/>
        <v>92.88</v>
      </c>
      <c r="X1253" s="1718">
        <v>92.88</v>
      </c>
      <c r="Y1253" s="1729">
        <v>617237</v>
      </c>
      <c r="Z1253" s="1720">
        <v>42828</v>
      </c>
      <c r="AA1253" s="1778" t="s">
        <v>213</v>
      </c>
      <c r="AB1253" s="1875"/>
      <c r="AC1253" s="1713"/>
      <c r="AE1253" s="1713"/>
      <c r="AF1253" s="1713"/>
      <c r="AG1253" s="1713"/>
      <c r="AH1253" s="1713"/>
      <c r="AI1253" s="1713"/>
      <c r="AJ1253" s="1713"/>
      <c r="AK1253" s="1713"/>
      <c r="AL1253" s="1713"/>
      <c r="AM1253" s="1713"/>
      <c r="AP1253" s="1713"/>
      <c r="AQ1253" s="1713"/>
      <c r="AR1253" s="1713"/>
      <c r="AS1253" s="1713"/>
      <c r="AT1253" s="1713"/>
      <c r="AU1253" s="1713"/>
      <c r="AV1253" s="1713"/>
      <c r="AW1253" s="1713"/>
      <c r="AZ1253" s="1713"/>
      <c r="BA1253" s="1713"/>
    </row>
    <row r="1254" spans="1:53" x14ac:dyDescent="0.2">
      <c r="A1254" s="1801">
        <v>2017129</v>
      </c>
      <c r="C1254" s="1727" t="s">
        <v>3176</v>
      </c>
      <c r="D1254" s="1713" t="s">
        <v>68</v>
      </c>
      <c r="E1254" s="1713">
        <v>0</v>
      </c>
      <c r="F1254" s="1713">
        <v>0</v>
      </c>
      <c r="G1254" s="1713">
        <v>0</v>
      </c>
      <c r="H1254" s="1713">
        <v>0</v>
      </c>
      <c r="I1254" s="1728">
        <v>1</v>
      </c>
      <c r="J1254" s="1728">
        <v>1</v>
      </c>
      <c r="L1254" s="1715">
        <v>90.62</v>
      </c>
      <c r="N1254" s="1715">
        <f t="shared" si="270"/>
        <v>31.81</v>
      </c>
      <c r="O1254" s="1715">
        <v>31.81</v>
      </c>
      <c r="P1254" s="1788">
        <f t="shared" si="271"/>
        <v>1</v>
      </c>
      <c r="Q1254" s="1715">
        <v>0</v>
      </c>
      <c r="R1254" s="1788">
        <f t="shared" si="272"/>
        <v>0</v>
      </c>
      <c r="S1254" s="1775">
        <f t="shared" si="273"/>
        <v>0</v>
      </c>
      <c r="U1254" s="1715">
        <f t="shared" si="274"/>
        <v>0</v>
      </c>
      <c r="V1254" s="1715">
        <f t="shared" si="275"/>
        <v>0</v>
      </c>
      <c r="W1254" s="1715">
        <f t="shared" si="276"/>
        <v>90.62</v>
      </c>
      <c r="X1254" s="1718">
        <v>90.62</v>
      </c>
      <c r="Y1254" s="1729">
        <v>617128</v>
      </c>
      <c r="Z1254" s="1720">
        <v>42793</v>
      </c>
      <c r="AA1254" s="1778" t="s">
        <v>213</v>
      </c>
      <c r="AB1254" s="1875"/>
      <c r="AC1254" s="1713"/>
      <c r="AE1254" s="1713"/>
      <c r="AF1254" s="1713"/>
      <c r="AG1254" s="1713"/>
      <c r="AH1254" s="1713"/>
      <c r="AI1254" s="1713"/>
      <c r="AJ1254" s="1713"/>
      <c r="AK1254" s="1713"/>
      <c r="AL1254" s="1713"/>
      <c r="AM1254" s="1713"/>
      <c r="AP1254" s="1713"/>
      <c r="AQ1254" s="1713"/>
      <c r="AR1254" s="1713"/>
      <c r="AS1254" s="1713"/>
      <c r="AT1254" s="1713"/>
      <c r="AU1254" s="1713"/>
      <c r="AV1254" s="1713"/>
      <c r="AW1254" s="1713"/>
      <c r="AZ1254" s="1713"/>
      <c r="BA1254" s="1713"/>
    </row>
    <row r="1255" spans="1:53" x14ac:dyDescent="0.2">
      <c r="A1255" s="1801">
        <v>2017130</v>
      </c>
      <c r="C1255" s="1727">
        <v>636217</v>
      </c>
      <c r="D1255" s="1713" t="s">
        <v>68</v>
      </c>
      <c r="E1255" s="1713">
        <v>1</v>
      </c>
      <c r="F1255" s="1713">
        <v>8</v>
      </c>
      <c r="G1255" s="1713">
        <v>5</v>
      </c>
      <c r="H1255" s="1713">
        <v>3</v>
      </c>
      <c r="I1255" s="1728">
        <v>1</v>
      </c>
      <c r="J1255" s="1728">
        <v>1</v>
      </c>
      <c r="L1255" s="1715">
        <v>3078.22</v>
      </c>
      <c r="N1255" s="1715">
        <f t="shared" si="270"/>
        <v>2060.96</v>
      </c>
      <c r="O1255" s="1715">
        <v>1572.2</v>
      </c>
      <c r="P1255" s="1788">
        <f t="shared" si="271"/>
        <v>0.76284838133685273</v>
      </c>
      <c r="Q1255" s="1715">
        <v>488.76</v>
      </c>
      <c r="R1255" s="1788">
        <f t="shared" si="272"/>
        <v>0.23715161866314727</v>
      </c>
      <c r="S1255" s="1775">
        <f t="shared" si="273"/>
        <v>19.5504</v>
      </c>
      <c r="U1255" s="1715">
        <f t="shared" si="274"/>
        <v>0</v>
      </c>
      <c r="V1255" s="1715">
        <f t="shared" si="275"/>
        <v>0</v>
      </c>
      <c r="W1255" s="1715">
        <f t="shared" si="276"/>
        <v>3078.22</v>
      </c>
      <c r="X1255" s="1718">
        <v>3078.22</v>
      </c>
      <c r="Y1255" s="1729">
        <v>617117</v>
      </c>
      <c r="Z1255" s="1720">
        <v>42783</v>
      </c>
      <c r="AA1255" s="1778" t="s">
        <v>213</v>
      </c>
      <c r="AB1255" s="1875"/>
      <c r="AC1255" s="1713"/>
      <c r="AE1255" s="1713"/>
      <c r="AF1255" s="1713"/>
      <c r="AG1255" s="1713"/>
      <c r="AH1255" s="1713"/>
      <c r="AI1255" s="1713"/>
      <c r="AJ1255" s="1713"/>
      <c r="AK1255" s="1713"/>
      <c r="AL1255" s="1713"/>
      <c r="AM1255" s="1713"/>
      <c r="AP1255" s="1713"/>
      <c r="AQ1255" s="1713"/>
      <c r="AR1255" s="1713"/>
      <c r="AS1255" s="1713"/>
      <c r="AT1255" s="1713"/>
      <c r="AU1255" s="1713"/>
      <c r="AV1255" s="1713"/>
      <c r="AW1255" s="1713"/>
      <c r="AZ1255" s="1713"/>
      <c r="BA1255" s="1713"/>
    </row>
    <row r="1256" spans="1:53" x14ac:dyDescent="0.2">
      <c r="A1256" s="1801" t="s">
        <v>3178</v>
      </c>
      <c r="C1256" s="1727" t="s">
        <v>3179</v>
      </c>
      <c r="D1256" s="1713" t="s">
        <v>489</v>
      </c>
      <c r="E1256" s="1713">
        <v>1</v>
      </c>
      <c r="F1256" s="1713">
        <v>12</v>
      </c>
      <c r="G1256" s="1713">
        <v>8</v>
      </c>
      <c r="H1256" s="1713">
        <v>3</v>
      </c>
      <c r="I1256" s="1728">
        <v>1</v>
      </c>
      <c r="J1256" s="1728">
        <v>1</v>
      </c>
      <c r="L1256" s="1715">
        <v>4321.22</v>
      </c>
      <c r="N1256" s="1715">
        <f>O1256+Q1256</f>
        <v>3375.37</v>
      </c>
      <c r="O1256" s="1715">
        <v>2613.88</v>
      </c>
      <c r="P1256" s="1788">
        <f>IF(N1256&lt;=0,"",O1256/N1256)</f>
        <v>0.77439806598980265</v>
      </c>
      <c r="Q1256" s="1715">
        <v>761.49</v>
      </c>
      <c r="R1256" s="1788">
        <f>IF(N1256&lt;=0,"",Q1256/N1256)</f>
        <v>0.2256019340101974</v>
      </c>
      <c r="S1256" s="1775">
        <f>Q1256/$S$1</f>
        <v>30.459600000000002</v>
      </c>
      <c r="U1256" s="1715">
        <f>((1-I1256)*O1256)+((1-J1256)*Q1256)</f>
        <v>0</v>
      </c>
      <c r="V1256" s="1715">
        <f>L1256-W1256</f>
        <v>0</v>
      </c>
      <c r="W1256" s="1715">
        <f t="shared" si="276"/>
        <v>4321.22</v>
      </c>
      <c r="X1256" s="1718">
        <v>4321.22</v>
      </c>
      <c r="Y1256" s="1729">
        <v>617213</v>
      </c>
      <c r="Z1256" s="1720">
        <v>42823</v>
      </c>
      <c r="AA1256" s="1778" t="s">
        <v>213</v>
      </c>
      <c r="AB1256" s="1875"/>
      <c r="AC1256" s="1713"/>
      <c r="AE1256" s="1713"/>
      <c r="AF1256" s="1713"/>
      <c r="AG1256" s="1713"/>
      <c r="AH1256" s="1713"/>
      <c r="AI1256" s="1713"/>
      <c r="AJ1256" s="1713"/>
      <c r="AK1256" s="1713"/>
      <c r="AL1256" s="1713"/>
      <c r="AM1256" s="1713"/>
      <c r="AP1256" s="1713"/>
      <c r="AQ1256" s="1713"/>
      <c r="AR1256" s="1713"/>
      <c r="AS1256" s="1713"/>
      <c r="AT1256" s="1713"/>
      <c r="AU1256" s="1713"/>
      <c r="AV1256" s="1713"/>
      <c r="AW1256" s="1713"/>
      <c r="AZ1256" s="1713"/>
      <c r="BA1256" s="1713"/>
    </row>
    <row r="1257" spans="1:53" x14ac:dyDescent="0.2">
      <c r="A1257" s="1801" t="s">
        <v>3180</v>
      </c>
      <c r="C1257" s="1727" t="s">
        <v>3181</v>
      </c>
      <c r="D1257" s="1713" t="s">
        <v>489</v>
      </c>
      <c r="E1257" s="1713">
        <v>0</v>
      </c>
      <c r="F1257" s="1713">
        <v>1</v>
      </c>
      <c r="G1257" s="1713">
        <v>0</v>
      </c>
      <c r="H1257" s="1713">
        <v>1</v>
      </c>
      <c r="I1257" s="1728">
        <v>1</v>
      </c>
      <c r="J1257" s="1728">
        <v>1</v>
      </c>
      <c r="L1257" s="1715">
        <v>502.39</v>
      </c>
      <c r="N1257" s="1715">
        <f>O1257+Q1257</f>
        <v>376.89</v>
      </c>
      <c r="O1257" s="1715">
        <v>279.45</v>
      </c>
      <c r="P1257" s="1788">
        <f>IF(N1257&lt;=0,"",O1257/N1257)</f>
        <v>0.74146302634721006</v>
      </c>
      <c r="Q1257" s="1715">
        <v>97.44</v>
      </c>
      <c r="R1257" s="1788">
        <f>IF(N1257&lt;=0,"",Q1257/N1257)</f>
        <v>0.25853697365278994</v>
      </c>
      <c r="S1257" s="1775">
        <f>Q1257/$S$1</f>
        <v>3.8975999999999997</v>
      </c>
      <c r="U1257" s="1715">
        <f>((1-I1257)*O1257)+((1-J1257)*Q1257)</f>
        <v>0</v>
      </c>
      <c r="V1257" s="1715">
        <f>L1257-W1257</f>
        <v>0</v>
      </c>
      <c r="W1257" s="1715">
        <f t="shared" si="276"/>
        <v>502.39</v>
      </c>
      <c r="X1257" s="1718">
        <v>502.39</v>
      </c>
      <c r="Y1257" s="1729">
        <v>617180</v>
      </c>
      <c r="Z1257" s="1720">
        <v>42811</v>
      </c>
      <c r="AA1257" s="1778" t="s">
        <v>213</v>
      </c>
      <c r="AB1257" s="1875"/>
      <c r="AC1257" s="1713"/>
      <c r="AE1257" s="1713"/>
      <c r="AF1257" s="1713"/>
      <c r="AG1257" s="1713"/>
      <c r="AH1257" s="1713"/>
      <c r="AI1257" s="1713"/>
      <c r="AJ1257" s="1713"/>
      <c r="AK1257" s="1713"/>
      <c r="AL1257" s="1713"/>
      <c r="AM1257" s="1713"/>
      <c r="AP1257" s="1713"/>
      <c r="AQ1257" s="1713"/>
      <c r="AR1257" s="1713"/>
      <c r="AS1257" s="1713"/>
      <c r="AT1257" s="1713"/>
      <c r="AU1257" s="1713"/>
      <c r="AV1257" s="1713"/>
      <c r="AW1257" s="1713"/>
      <c r="AZ1257" s="1713"/>
      <c r="BA1257" s="1713"/>
    </row>
    <row r="1258" spans="1:53" x14ac:dyDescent="0.2">
      <c r="A1258" s="1801" t="s">
        <v>3185</v>
      </c>
      <c r="C1258" s="1727" t="s">
        <v>3187</v>
      </c>
      <c r="D1258" s="1713" t="s">
        <v>489</v>
      </c>
      <c r="E1258" s="1713">
        <v>1</v>
      </c>
      <c r="F1258" s="1713">
        <v>12</v>
      </c>
      <c r="G1258" s="1713">
        <v>8</v>
      </c>
      <c r="H1258" s="1713">
        <v>3</v>
      </c>
      <c r="I1258" s="1728">
        <v>1</v>
      </c>
      <c r="J1258" s="1728">
        <v>1</v>
      </c>
      <c r="L1258" s="1715">
        <v>4321.22</v>
      </c>
      <c r="N1258" s="1715">
        <f>O1258+Q1258</f>
        <v>3375.37</v>
      </c>
      <c r="O1258" s="1715">
        <v>2613.88</v>
      </c>
      <c r="P1258" s="1788">
        <f>IF(N1258&lt;=0,"",O1258/N1258)</f>
        <v>0.77439806598980265</v>
      </c>
      <c r="Q1258" s="1715">
        <v>761.49</v>
      </c>
      <c r="R1258" s="1788">
        <f>IF(N1258&lt;=0,"",Q1258/N1258)</f>
        <v>0.2256019340101974</v>
      </c>
      <c r="S1258" s="1775">
        <f>Q1258/$S$1</f>
        <v>30.459600000000002</v>
      </c>
      <c r="U1258" s="1715">
        <f>((1-I1258)*O1258)+((1-J1258)*Q1258)</f>
        <v>0</v>
      </c>
      <c r="V1258" s="1715">
        <f>L1258-W1258</f>
        <v>0</v>
      </c>
      <c r="W1258" s="1715">
        <f t="shared" si="276"/>
        <v>4321.22</v>
      </c>
      <c r="X1258" s="1718">
        <v>4321.22</v>
      </c>
      <c r="Y1258" s="1729">
        <v>617214</v>
      </c>
      <c r="Z1258" s="1720">
        <v>42823</v>
      </c>
      <c r="AA1258" s="1778" t="s">
        <v>213</v>
      </c>
      <c r="AB1258" s="1875"/>
      <c r="AC1258" s="1713"/>
      <c r="AE1258" s="1713"/>
      <c r="AF1258" s="1713"/>
      <c r="AG1258" s="1713"/>
      <c r="AH1258" s="1713"/>
      <c r="AI1258" s="1713"/>
      <c r="AJ1258" s="1713"/>
      <c r="AK1258" s="1713"/>
      <c r="AL1258" s="1713"/>
      <c r="AM1258" s="1713"/>
      <c r="AP1258" s="1713"/>
      <c r="AQ1258" s="1713"/>
      <c r="AR1258" s="1713"/>
      <c r="AS1258" s="1713"/>
      <c r="AT1258" s="1713"/>
      <c r="AU1258" s="1713"/>
      <c r="AV1258" s="1713"/>
      <c r="AW1258" s="1713"/>
      <c r="AZ1258" s="1713"/>
      <c r="BA1258" s="1713"/>
    </row>
    <row r="1259" spans="1:53" x14ac:dyDescent="0.2">
      <c r="A1259" s="1801" t="s">
        <v>3186</v>
      </c>
      <c r="C1259" s="1727" t="s">
        <v>3188</v>
      </c>
      <c r="D1259" s="1713" t="s">
        <v>489</v>
      </c>
      <c r="E1259" s="1713">
        <v>0</v>
      </c>
      <c r="F1259" s="1713">
        <v>1</v>
      </c>
      <c r="G1259" s="1713">
        <v>0</v>
      </c>
      <c r="H1259" s="1713">
        <v>1</v>
      </c>
      <c r="I1259" s="1728">
        <v>1</v>
      </c>
      <c r="J1259" s="1728">
        <v>1</v>
      </c>
      <c r="L1259" s="1715">
        <v>502.39</v>
      </c>
      <c r="N1259" s="1715">
        <f>O1259+Q1259</f>
        <v>376.89</v>
      </c>
      <c r="O1259" s="1715">
        <v>279.45</v>
      </c>
      <c r="P1259" s="1788">
        <f>IF(N1259&lt;=0,"",O1259/N1259)</f>
        <v>0.74146302634721006</v>
      </c>
      <c r="Q1259" s="1715">
        <v>97.44</v>
      </c>
      <c r="R1259" s="1788">
        <f>IF(N1259&lt;=0,"",Q1259/N1259)</f>
        <v>0.25853697365278994</v>
      </c>
      <c r="S1259" s="1775">
        <f>Q1259/$S$1</f>
        <v>3.8975999999999997</v>
      </c>
      <c r="U1259" s="1715">
        <f>((1-I1259)*O1259)+((1-J1259)*Q1259)</f>
        <v>0</v>
      </c>
      <c r="V1259" s="1715">
        <f>L1259-W1259</f>
        <v>0</v>
      </c>
      <c r="W1259" s="1715">
        <f t="shared" si="276"/>
        <v>502.39</v>
      </c>
      <c r="X1259" s="1718">
        <v>502.39</v>
      </c>
      <c r="Y1259" s="1729">
        <v>617181</v>
      </c>
      <c r="Z1259" s="1720">
        <v>42811</v>
      </c>
      <c r="AA1259" s="1778" t="s">
        <v>213</v>
      </c>
      <c r="AB1259" s="1875"/>
      <c r="AC1259" s="1713"/>
      <c r="AE1259" s="1713"/>
      <c r="AF1259" s="1713"/>
      <c r="AG1259" s="1713"/>
      <c r="AH1259" s="1713"/>
      <c r="AI1259" s="1713"/>
      <c r="AJ1259" s="1713"/>
      <c r="AK1259" s="1713"/>
      <c r="AL1259" s="1713"/>
      <c r="AM1259" s="1713"/>
      <c r="AP1259" s="1713"/>
      <c r="AQ1259" s="1713"/>
      <c r="AR1259" s="1713"/>
      <c r="AS1259" s="1713"/>
      <c r="AT1259" s="1713"/>
      <c r="AU1259" s="1713"/>
      <c r="AV1259" s="1713"/>
      <c r="AW1259" s="1713"/>
      <c r="AZ1259" s="1713"/>
      <c r="BA1259" s="1713"/>
    </row>
    <row r="1260" spans="1:53" x14ac:dyDescent="0.2">
      <c r="A1260" s="1801" t="s">
        <v>3190</v>
      </c>
      <c r="C1260" s="1727" t="s">
        <v>3189</v>
      </c>
      <c r="D1260" s="1713" t="s">
        <v>489</v>
      </c>
      <c r="E1260" s="1713">
        <v>1</v>
      </c>
      <c r="F1260" s="1713">
        <v>7</v>
      </c>
      <c r="G1260" s="1713">
        <v>2</v>
      </c>
      <c r="H1260" s="1713">
        <v>3</v>
      </c>
      <c r="I1260" s="1728">
        <v>1</v>
      </c>
      <c r="J1260" s="1728">
        <v>1</v>
      </c>
      <c r="L1260" s="1715">
        <v>3119.59</v>
      </c>
      <c r="N1260" s="1715">
        <f t="shared" ref="N1260:N1288" si="277">O1260+Q1260</f>
        <v>2444.71</v>
      </c>
      <c r="O1260" s="1715">
        <v>1976.67</v>
      </c>
      <c r="P1260" s="1788">
        <f t="shared" si="271"/>
        <v>0.80854988935292937</v>
      </c>
      <c r="Q1260" s="1715">
        <v>468.04</v>
      </c>
      <c r="R1260" s="1788">
        <f t="shared" si="272"/>
        <v>0.19145011064707063</v>
      </c>
      <c r="S1260" s="1775">
        <f t="shared" si="273"/>
        <v>18.721600000000002</v>
      </c>
      <c r="U1260" s="1715">
        <f t="shared" si="274"/>
        <v>0</v>
      </c>
      <c r="V1260" s="1715">
        <f t="shared" si="275"/>
        <v>0</v>
      </c>
      <c r="W1260" s="1715">
        <f t="shared" si="276"/>
        <v>3119.59</v>
      </c>
      <c r="X1260" s="1718">
        <v>3119.59</v>
      </c>
      <c r="Y1260" s="1729">
        <v>617179</v>
      </c>
      <c r="Z1260" s="1720">
        <v>42811</v>
      </c>
      <c r="AA1260" s="1778" t="s">
        <v>213</v>
      </c>
      <c r="AB1260" s="1875"/>
      <c r="AC1260" s="1713"/>
      <c r="AE1260" s="1713"/>
      <c r="AF1260" s="1713"/>
      <c r="AG1260" s="1713"/>
      <c r="AH1260" s="1713"/>
      <c r="AI1260" s="1713"/>
      <c r="AJ1260" s="1713"/>
      <c r="AK1260" s="1713"/>
      <c r="AL1260" s="1713"/>
      <c r="AM1260" s="1713"/>
      <c r="AP1260" s="1713"/>
      <c r="AQ1260" s="1713"/>
      <c r="AR1260" s="1713"/>
      <c r="AS1260" s="1713"/>
      <c r="AT1260" s="1713"/>
      <c r="AU1260" s="1713"/>
      <c r="AV1260" s="1713"/>
      <c r="AW1260" s="1713"/>
      <c r="AZ1260" s="1713"/>
      <c r="BA1260" s="1713"/>
    </row>
    <row r="1261" spans="1:53" x14ac:dyDescent="0.2">
      <c r="A1261" s="1801" t="s">
        <v>3192</v>
      </c>
      <c r="C1261" s="1727" t="s">
        <v>3191</v>
      </c>
      <c r="D1261" s="1713" t="s">
        <v>489</v>
      </c>
      <c r="E1261" s="1713">
        <v>0</v>
      </c>
      <c r="F1261" s="1713">
        <v>1</v>
      </c>
      <c r="G1261" s="1713">
        <v>0</v>
      </c>
      <c r="H1261" s="1713">
        <v>1</v>
      </c>
      <c r="I1261" s="1728">
        <v>1</v>
      </c>
      <c r="J1261" s="1728">
        <v>1</v>
      </c>
      <c r="L1261" s="1715">
        <v>502.39</v>
      </c>
      <c r="N1261" s="1715">
        <f>O1261+Q1261</f>
        <v>376.89</v>
      </c>
      <c r="O1261" s="1715">
        <v>279.45</v>
      </c>
      <c r="P1261" s="1788">
        <f>IF(N1261&lt;=0,"",O1261/N1261)</f>
        <v>0.74146302634721006</v>
      </c>
      <c r="Q1261" s="1715">
        <v>97.44</v>
      </c>
      <c r="R1261" s="1788">
        <f>IF(N1261&lt;=0,"",Q1261/N1261)</f>
        <v>0.25853697365278994</v>
      </c>
      <c r="S1261" s="1775">
        <f>Q1261/$S$1</f>
        <v>3.8975999999999997</v>
      </c>
      <c r="U1261" s="1715">
        <f>((1-I1261)*O1261)+((1-J1261)*Q1261)</f>
        <v>0</v>
      </c>
      <c r="V1261" s="1715">
        <f>L1261-W1261</f>
        <v>0</v>
      </c>
      <c r="W1261" s="1715">
        <f t="shared" si="276"/>
        <v>502.39</v>
      </c>
      <c r="X1261" s="1718">
        <v>502.39</v>
      </c>
      <c r="Y1261" s="1729">
        <v>617142</v>
      </c>
      <c r="Z1261" s="1720">
        <v>42793</v>
      </c>
      <c r="AA1261" s="1778" t="s">
        <v>213</v>
      </c>
      <c r="AB1261" s="1778"/>
      <c r="AG1261" s="1713"/>
      <c r="AH1261" s="1713"/>
      <c r="AI1261" s="1713"/>
      <c r="AJ1261" s="1713"/>
      <c r="AK1261" s="1713"/>
      <c r="AL1261" s="1713"/>
      <c r="AM1261" s="1713"/>
      <c r="AP1261" s="1713"/>
      <c r="AQ1261" s="1713"/>
      <c r="AR1261" s="1713"/>
      <c r="AS1261" s="1713"/>
      <c r="AT1261" s="1713"/>
      <c r="AU1261" s="1713"/>
      <c r="AV1261" s="1713"/>
      <c r="AW1261" s="1713"/>
      <c r="AZ1261" s="1713"/>
      <c r="BA1261" s="1713"/>
    </row>
    <row r="1262" spans="1:53" x14ac:dyDescent="0.2">
      <c r="A1262" s="1801" t="s">
        <v>3195</v>
      </c>
      <c r="C1262" s="1727" t="s">
        <v>3193</v>
      </c>
      <c r="D1262" s="1713" t="s">
        <v>489</v>
      </c>
      <c r="E1262" s="1713">
        <v>1</v>
      </c>
      <c r="F1262" s="1713">
        <v>7</v>
      </c>
      <c r="G1262" s="1713">
        <v>2</v>
      </c>
      <c r="H1262" s="1713">
        <v>3</v>
      </c>
      <c r="I1262" s="1728">
        <v>1</v>
      </c>
      <c r="J1262" s="1728">
        <v>1</v>
      </c>
      <c r="L1262" s="1715">
        <v>3119.59</v>
      </c>
      <c r="N1262" s="1715">
        <f>O1262+Q1262</f>
        <v>2444.71</v>
      </c>
      <c r="O1262" s="1715">
        <v>1976.67</v>
      </c>
      <c r="P1262" s="1788">
        <f>IF(N1262&lt;=0,"",O1262/N1262)</f>
        <v>0.80854988935292937</v>
      </c>
      <c r="Q1262" s="1715">
        <v>468.04</v>
      </c>
      <c r="R1262" s="1788">
        <f>IF(N1262&lt;=0,"",Q1262/N1262)</f>
        <v>0.19145011064707063</v>
      </c>
      <c r="S1262" s="1775">
        <f>Q1262/$S$1</f>
        <v>18.721600000000002</v>
      </c>
      <c r="U1262" s="1715">
        <f>((1-I1262)*O1262)+((1-J1262)*Q1262)</f>
        <v>0</v>
      </c>
      <c r="V1262" s="1715">
        <f>L1262-W1262</f>
        <v>0</v>
      </c>
      <c r="W1262" s="1715">
        <f t="shared" ref="W1262:W1292" si="278">X1262+AC1262+AH1262+AM1262+AO1262+AR1262</f>
        <v>3119.59</v>
      </c>
      <c r="X1262" s="1718">
        <v>3119.59</v>
      </c>
      <c r="Y1262" s="1729">
        <v>617178</v>
      </c>
      <c r="Z1262" s="1720">
        <v>42811</v>
      </c>
      <c r="AA1262" s="1778" t="s">
        <v>213</v>
      </c>
      <c r="AB1262" s="1778"/>
      <c r="AG1262" s="1713"/>
      <c r="AH1262" s="1713"/>
      <c r="AI1262" s="1713"/>
      <c r="AJ1262" s="1713"/>
      <c r="AK1262" s="1713"/>
      <c r="AL1262" s="1713"/>
      <c r="AM1262" s="1713"/>
      <c r="AP1262" s="1713"/>
      <c r="AQ1262" s="1713"/>
      <c r="AR1262" s="1713"/>
      <c r="AS1262" s="1713"/>
      <c r="AT1262" s="1713"/>
      <c r="AU1262" s="1713"/>
      <c r="AV1262" s="1713"/>
      <c r="AW1262" s="1713"/>
      <c r="AZ1262" s="1713"/>
      <c r="BA1262" s="1713"/>
    </row>
    <row r="1263" spans="1:53" x14ac:dyDescent="0.2">
      <c r="A1263" s="1801" t="s">
        <v>3196</v>
      </c>
      <c r="C1263" s="1727" t="s">
        <v>3317</v>
      </c>
      <c r="D1263" s="1713" t="s">
        <v>489</v>
      </c>
      <c r="E1263" s="1713">
        <v>0</v>
      </c>
      <c r="F1263" s="1713">
        <v>1</v>
      </c>
      <c r="G1263" s="1713">
        <v>0</v>
      </c>
      <c r="H1263" s="1713">
        <v>1</v>
      </c>
      <c r="I1263" s="1728">
        <v>1</v>
      </c>
      <c r="J1263" s="1728">
        <v>1</v>
      </c>
      <c r="L1263" s="1715">
        <v>502.39</v>
      </c>
      <c r="N1263" s="1715">
        <f>O1263+Q1263</f>
        <v>376.89</v>
      </c>
      <c r="O1263" s="1715">
        <v>279.45</v>
      </c>
      <c r="P1263" s="1788">
        <f>IF(N1263&lt;=0,"",O1263/N1263)</f>
        <v>0.74146302634721006</v>
      </c>
      <c r="Q1263" s="1715">
        <v>97.44</v>
      </c>
      <c r="R1263" s="1788">
        <f>IF(N1263&lt;=0,"",Q1263/N1263)</f>
        <v>0.25853697365278994</v>
      </c>
      <c r="S1263" s="1775">
        <f>Q1263/$S$1</f>
        <v>3.8975999999999997</v>
      </c>
      <c r="U1263" s="1715">
        <f>((1-I1263)*O1263)+((1-J1263)*Q1263)</f>
        <v>0</v>
      </c>
      <c r="V1263" s="1715">
        <f>L1263-W1263</f>
        <v>0</v>
      </c>
      <c r="W1263" s="1715">
        <f t="shared" si="278"/>
        <v>502.39</v>
      </c>
      <c r="X1263" s="1718">
        <v>502.39</v>
      </c>
      <c r="Y1263" s="1729">
        <v>617141</v>
      </c>
      <c r="Z1263" s="1720">
        <v>42793</v>
      </c>
      <c r="AA1263" s="1778" t="s">
        <v>213</v>
      </c>
      <c r="AB1263" s="1778"/>
      <c r="AG1263" s="1713"/>
      <c r="AH1263" s="1713"/>
      <c r="AI1263" s="1713"/>
      <c r="AJ1263" s="1713"/>
      <c r="AK1263" s="1713"/>
      <c r="AL1263" s="1713"/>
      <c r="AM1263" s="1713"/>
      <c r="AP1263" s="1713"/>
      <c r="AQ1263" s="1713"/>
      <c r="AR1263" s="1713"/>
      <c r="AS1263" s="1713"/>
      <c r="AT1263" s="1713"/>
      <c r="AU1263" s="1713"/>
      <c r="AV1263" s="1713"/>
      <c r="AW1263" s="1713"/>
      <c r="AZ1263" s="1713"/>
      <c r="BA1263" s="1713"/>
    </row>
    <row r="1264" spans="1:53" x14ac:dyDescent="0.2">
      <c r="A1264" s="1801" t="s">
        <v>3197</v>
      </c>
      <c r="C1264" s="1727" t="s">
        <v>3199</v>
      </c>
      <c r="D1264" s="1713" t="s">
        <v>489</v>
      </c>
      <c r="E1264" s="1713">
        <v>1</v>
      </c>
      <c r="F1264" s="1713">
        <v>7</v>
      </c>
      <c r="G1264" s="1713">
        <v>2</v>
      </c>
      <c r="H1264" s="1713">
        <v>3</v>
      </c>
      <c r="I1264" s="1728">
        <v>1</v>
      </c>
      <c r="J1264" s="1728">
        <v>1</v>
      </c>
      <c r="L1264" s="1715">
        <v>3086.35</v>
      </c>
      <c r="N1264" s="1715">
        <f>O1264+Q1264</f>
        <v>2444.71</v>
      </c>
      <c r="O1264" s="1715">
        <v>1976.67</v>
      </c>
      <c r="P1264" s="1788">
        <f>IF(N1264&lt;=0,"",O1264/N1264)</f>
        <v>0.80854988935292937</v>
      </c>
      <c r="Q1264" s="1715">
        <v>468.04</v>
      </c>
      <c r="R1264" s="1788">
        <f>IF(N1264&lt;=0,"",Q1264/N1264)</f>
        <v>0.19145011064707063</v>
      </c>
      <c r="S1264" s="1775">
        <f>Q1264/$S$1</f>
        <v>18.721600000000002</v>
      </c>
      <c r="U1264" s="1715">
        <f>((1-I1264)*O1264)+((1-J1264)*Q1264)</f>
        <v>0</v>
      </c>
      <c r="V1264" s="1715">
        <f>L1264-W1264</f>
        <v>0</v>
      </c>
      <c r="W1264" s="1715">
        <f t="shared" si="278"/>
        <v>3086.35</v>
      </c>
      <c r="X1264" s="1718">
        <v>3086.35</v>
      </c>
      <c r="Y1264" s="1729">
        <v>617177</v>
      </c>
      <c r="Z1264" s="1720">
        <v>42811</v>
      </c>
      <c r="AA1264" s="1778" t="s">
        <v>213</v>
      </c>
      <c r="AB1264" s="1778"/>
      <c r="AG1264" s="1713"/>
      <c r="AH1264" s="1713"/>
      <c r="AI1264" s="1713"/>
      <c r="AJ1264" s="1713"/>
      <c r="AK1264" s="1713"/>
      <c r="AL1264" s="1713"/>
      <c r="AM1264" s="1713"/>
      <c r="AP1264" s="1713"/>
      <c r="AQ1264" s="1713"/>
      <c r="AR1264" s="1713"/>
      <c r="AS1264" s="1713"/>
      <c r="AT1264" s="1713"/>
      <c r="AU1264" s="1713"/>
      <c r="AV1264" s="1713"/>
      <c r="AW1264" s="1713"/>
      <c r="AZ1264" s="1713"/>
      <c r="BA1264" s="1713"/>
    </row>
    <row r="1265" spans="1:53" x14ac:dyDescent="0.2">
      <c r="A1265" s="1801" t="s">
        <v>3198</v>
      </c>
      <c r="C1265" s="1727" t="s">
        <v>3200</v>
      </c>
      <c r="D1265" s="1713" t="s">
        <v>489</v>
      </c>
      <c r="E1265" s="1713">
        <v>0</v>
      </c>
      <c r="F1265" s="1713">
        <v>1</v>
      </c>
      <c r="G1265" s="1713">
        <v>0</v>
      </c>
      <c r="H1265" s="1713">
        <v>1</v>
      </c>
      <c r="I1265" s="1728">
        <v>1</v>
      </c>
      <c r="J1265" s="1728">
        <v>1</v>
      </c>
      <c r="L1265" s="1715">
        <v>502.39</v>
      </c>
      <c r="N1265" s="1715">
        <f>O1265+Q1265</f>
        <v>376.89</v>
      </c>
      <c r="O1265" s="1715">
        <v>279.45</v>
      </c>
      <c r="P1265" s="1788">
        <f>IF(N1265&lt;=0,"",O1265/N1265)</f>
        <v>0.74146302634721006</v>
      </c>
      <c r="Q1265" s="1715">
        <v>97.44</v>
      </c>
      <c r="R1265" s="1788">
        <f>IF(N1265&lt;=0,"",Q1265/N1265)</f>
        <v>0.25853697365278994</v>
      </c>
      <c r="S1265" s="1775">
        <f>Q1265/$S$1</f>
        <v>3.8975999999999997</v>
      </c>
      <c r="U1265" s="1715">
        <f>((1-I1265)*O1265)+((1-J1265)*Q1265)</f>
        <v>0</v>
      </c>
      <c r="V1265" s="1715">
        <f>L1265-W1265</f>
        <v>0</v>
      </c>
      <c r="W1265" s="1715">
        <f t="shared" si="278"/>
        <v>502.39</v>
      </c>
      <c r="X1265" s="1718">
        <v>502.39</v>
      </c>
      <c r="Y1265" s="1729">
        <v>617140</v>
      </c>
      <c r="Z1265" s="1720">
        <v>42793</v>
      </c>
      <c r="AA1265" s="1778" t="s">
        <v>213</v>
      </c>
      <c r="AB1265" s="1778"/>
      <c r="AG1265" s="1713"/>
      <c r="AH1265" s="1713"/>
      <c r="AI1265" s="1713"/>
      <c r="AJ1265" s="1713"/>
      <c r="AK1265" s="1713"/>
      <c r="AL1265" s="1713"/>
      <c r="AM1265" s="1713"/>
      <c r="AP1265" s="1713"/>
      <c r="AQ1265" s="1713"/>
      <c r="AR1265" s="1713"/>
      <c r="AS1265" s="1713"/>
      <c r="AT1265" s="1713"/>
      <c r="AU1265" s="1713"/>
      <c r="AV1265" s="1713"/>
      <c r="AW1265" s="1713"/>
      <c r="AZ1265" s="1713"/>
      <c r="BA1265" s="1713"/>
    </row>
    <row r="1266" spans="1:53" x14ac:dyDescent="0.2">
      <c r="A1266" s="1801">
        <v>2017131</v>
      </c>
      <c r="C1266" s="1727" t="s">
        <v>3201</v>
      </c>
      <c r="D1266" s="1713" t="s">
        <v>451</v>
      </c>
      <c r="E1266" s="1713">
        <v>1</v>
      </c>
      <c r="F1266" s="1713">
        <v>14</v>
      </c>
      <c r="G1266" s="1713">
        <v>6</v>
      </c>
      <c r="H1266" s="1713">
        <v>6</v>
      </c>
      <c r="I1266" s="1728">
        <v>1</v>
      </c>
      <c r="J1266" s="1728">
        <v>1</v>
      </c>
      <c r="L1266" s="1715">
        <v>6307.99</v>
      </c>
      <c r="N1266" s="1715">
        <f t="shared" si="277"/>
        <v>4164.2000000000007</v>
      </c>
      <c r="O1266" s="1715">
        <v>3103.82</v>
      </c>
      <c r="P1266" s="1788">
        <f t="shared" ref="P1266:P1292" si="279">IF(N1266&lt;=0,"",O1266/N1266)</f>
        <v>0.74535805196676419</v>
      </c>
      <c r="Q1266" s="1715">
        <v>1060.3800000000001</v>
      </c>
      <c r="R1266" s="1788">
        <f t="shared" ref="R1266:R1292" si="280">IF(N1266&lt;=0,"",Q1266/N1266)</f>
        <v>0.25464194803323564</v>
      </c>
      <c r="S1266" s="1775">
        <f t="shared" ref="S1266:S1292" si="281">Q1266/$S$1</f>
        <v>42.415200000000006</v>
      </c>
      <c r="U1266" s="1715">
        <f t="shared" ref="U1266:U1292" si="282">((1-I1266)*O1266)+((1-J1266)*Q1266)</f>
        <v>0</v>
      </c>
      <c r="V1266" s="1715">
        <f t="shared" ref="V1266:V1292" si="283">L1266-W1266</f>
        <v>0</v>
      </c>
      <c r="W1266" s="1715">
        <f t="shared" si="278"/>
        <v>6307.99</v>
      </c>
      <c r="X1266" s="1718">
        <v>6307.99</v>
      </c>
      <c r="Y1266" s="1729">
        <v>617172</v>
      </c>
      <c r="Z1266" s="1720">
        <v>42811</v>
      </c>
      <c r="AA1266" s="1778" t="s">
        <v>213</v>
      </c>
      <c r="AB1266" s="1778"/>
      <c r="AG1266" s="1713"/>
      <c r="AH1266" s="1713"/>
      <c r="AI1266" s="1713"/>
      <c r="AJ1266" s="1713"/>
      <c r="AK1266" s="1713"/>
      <c r="AL1266" s="1713"/>
      <c r="AM1266" s="1713"/>
      <c r="AP1266" s="1713"/>
      <c r="AQ1266" s="1713"/>
      <c r="AR1266" s="1713"/>
      <c r="AS1266" s="1713"/>
      <c r="AT1266" s="1713"/>
      <c r="AU1266" s="1713"/>
      <c r="AV1266" s="1713"/>
      <c r="AW1266" s="1713"/>
      <c r="AZ1266" s="1713"/>
      <c r="BA1266" s="1713"/>
    </row>
    <row r="1267" spans="1:53" x14ac:dyDescent="0.2">
      <c r="A1267" s="1801">
        <v>2017133</v>
      </c>
      <c r="C1267" s="1727" t="s">
        <v>3213</v>
      </c>
      <c r="D1267" s="1713" t="s">
        <v>68</v>
      </c>
      <c r="E1267" s="1713">
        <v>0</v>
      </c>
      <c r="F1267" s="1713">
        <v>0</v>
      </c>
      <c r="G1267" s="1713">
        <v>0</v>
      </c>
      <c r="H1267" s="1713">
        <v>0</v>
      </c>
      <c r="I1267" s="1728">
        <v>1</v>
      </c>
      <c r="J1267" s="1728">
        <v>1</v>
      </c>
      <c r="L1267" s="1715">
        <v>60.08</v>
      </c>
      <c r="N1267" s="1715">
        <f t="shared" si="277"/>
        <v>22.54</v>
      </c>
      <c r="O1267" s="1715">
        <v>22.54</v>
      </c>
      <c r="P1267" s="1788">
        <f t="shared" si="279"/>
        <v>1</v>
      </c>
      <c r="Q1267" s="1715">
        <v>0</v>
      </c>
      <c r="R1267" s="1788">
        <f t="shared" si="280"/>
        <v>0</v>
      </c>
      <c r="S1267" s="1775">
        <f t="shared" si="281"/>
        <v>0</v>
      </c>
      <c r="U1267" s="1715">
        <f t="shared" si="282"/>
        <v>0</v>
      </c>
      <c r="V1267" s="1715">
        <f t="shared" si="283"/>
        <v>0</v>
      </c>
      <c r="W1267" s="1715">
        <f t="shared" si="278"/>
        <v>60.08</v>
      </c>
      <c r="X1267" s="1718">
        <v>60.08</v>
      </c>
      <c r="Y1267" s="1729">
        <v>617304</v>
      </c>
      <c r="Z1267" s="1720">
        <v>42867</v>
      </c>
      <c r="AA1267" s="1778" t="s">
        <v>213</v>
      </c>
      <c r="AB1267" s="1778"/>
      <c r="AG1267" s="1713"/>
      <c r="AH1267" s="1713"/>
      <c r="AI1267" s="1713"/>
      <c r="AJ1267" s="1713"/>
      <c r="AK1267" s="1713"/>
      <c r="AL1267" s="1713"/>
      <c r="AM1267" s="1713"/>
      <c r="AP1267" s="1713"/>
      <c r="AQ1267" s="1713"/>
      <c r="AR1267" s="1713"/>
      <c r="AS1267" s="1713"/>
      <c r="AT1267" s="1713"/>
      <c r="AU1267" s="1713"/>
      <c r="AV1267" s="1713"/>
      <c r="AW1267" s="1713"/>
      <c r="AZ1267" s="1713"/>
      <c r="BA1267" s="1713"/>
    </row>
    <row r="1268" spans="1:53" x14ac:dyDescent="0.2">
      <c r="A1268" s="1801">
        <v>2017134</v>
      </c>
      <c r="C1268" s="1727" t="s">
        <v>3212</v>
      </c>
      <c r="D1268" s="1713" t="s">
        <v>68</v>
      </c>
      <c r="E1268" s="1713">
        <v>1</v>
      </c>
      <c r="F1268" s="1713">
        <v>2</v>
      </c>
      <c r="G1268" s="1713">
        <v>1</v>
      </c>
      <c r="H1268" s="1713">
        <v>1</v>
      </c>
      <c r="I1268" s="1728">
        <v>1</v>
      </c>
      <c r="J1268" s="1728">
        <v>1</v>
      </c>
      <c r="L1268" s="1715">
        <v>599.77</v>
      </c>
      <c r="N1268" s="1715">
        <f t="shared" si="277"/>
        <v>449.14</v>
      </c>
      <c r="O1268" s="1715">
        <v>310.58</v>
      </c>
      <c r="P1268" s="1788">
        <f t="shared" si="279"/>
        <v>0.69149930979204699</v>
      </c>
      <c r="Q1268" s="1715">
        <v>138.56</v>
      </c>
      <c r="R1268" s="1788">
        <f t="shared" si="280"/>
        <v>0.30850069020795301</v>
      </c>
      <c r="S1268" s="1775">
        <f t="shared" si="281"/>
        <v>5.5423999999999998</v>
      </c>
      <c r="U1268" s="1715">
        <f t="shared" si="282"/>
        <v>0</v>
      </c>
      <c r="V1268" s="1715">
        <f t="shared" si="283"/>
        <v>0</v>
      </c>
      <c r="W1268" s="1715">
        <f t="shared" si="278"/>
        <v>599.77</v>
      </c>
      <c r="X1268" s="1718">
        <v>599.77</v>
      </c>
      <c r="Y1268" s="1729">
        <v>617118</v>
      </c>
      <c r="Z1268" s="1720">
        <v>42783</v>
      </c>
      <c r="AA1268" s="1778" t="s">
        <v>213</v>
      </c>
      <c r="AB1268" s="1778"/>
      <c r="AG1268" s="1713"/>
      <c r="AH1268" s="1713"/>
      <c r="AI1268" s="1713"/>
      <c r="AJ1268" s="1713"/>
      <c r="AK1268" s="1713"/>
      <c r="AL1268" s="1713"/>
      <c r="AM1268" s="1713"/>
      <c r="AP1268" s="1713"/>
      <c r="AQ1268" s="1713"/>
      <c r="AR1268" s="1713"/>
      <c r="AS1268" s="1713"/>
      <c r="AT1268" s="1713"/>
      <c r="AU1268" s="1713"/>
      <c r="AV1268" s="1713"/>
      <c r="AW1268" s="1713"/>
      <c r="AZ1268" s="1713"/>
      <c r="BA1268" s="1713"/>
    </row>
    <row r="1269" spans="1:53" x14ac:dyDescent="0.2">
      <c r="A1269" s="1801">
        <v>2017135</v>
      </c>
      <c r="C1269" s="1727">
        <v>635017</v>
      </c>
      <c r="D1269" s="1713" t="s">
        <v>68</v>
      </c>
      <c r="E1269" s="1713">
        <v>1</v>
      </c>
      <c r="F1269" s="1713">
        <v>8</v>
      </c>
      <c r="G1269" s="1713">
        <v>5</v>
      </c>
      <c r="H1269" s="1713">
        <v>3</v>
      </c>
      <c r="I1269" s="1728">
        <v>1</v>
      </c>
      <c r="J1269" s="1728">
        <v>1</v>
      </c>
      <c r="L1269" s="1715">
        <v>2480.83</v>
      </c>
      <c r="N1269" s="1715">
        <f t="shared" si="277"/>
        <v>1740.4499999999998</v>
      </c>
      <c r="O1269" s="1715">
        <v>1313.3</v>
      </c>
      <c r="P1269" s="1788">
        <f t="shared" si="279"/>
        <v>0.75457496624436216</v>
      </c>
      <c r="Q1269" s="1715">
        <v>427.15</v>
      </c>
      <c r="R1269" s="1788">
        <f t="shared" si="280"/>
        <v>0.24542503375563793</v>
      </c>
      <c r="S1269" s="1775">
        <f t="shared" si="281"/>
        <v>17.085999999999999</v>
      </c>
      <c r="U1269" s="1715">
        <f t="shared" si="282"/>
        <v>0</v>
      </c>
      <c r="V1269" s="1715">
        <f t="shared" si="283"/>
        <v>0</v>
      </c>
      <c r="W1269" s="1715">
        <f t="shared" si="278"/>
        <v>2480.83</v>
      </c>
      <c r="X1269" s="1718">
        <v>2480.83</v>
      </c>
      <c r="Y1269" s="1729">
        <v>617119</v>
      </c>
      <c r="Z1269" s="1720">
        <v>42783</v>
      </c>
      <c r="AA1269" s="1778" t="s">
        <v>213</v>
      </c>
      <c r="AB1269" s="1778"/>
      <c r="AG1269" s="1713"/>
      <c r="AH1269" s="1713"/>
      <c r="AI1269" s="1713"/>
      <c r="AJ1269" s="1713"/>
      <c r="AK1269" s="1713"/>
      <c r="AL1269" s="1713"/>
      <c r="AM1269" s="1713"/>
      <c r="AP1269" s="1713"/>
      <c r="AQ1269" s="1713"/>
      <c r="AR1269" s="1713"/>
      <c r="AS1269" s="1713"/>
      <c r="AT1269" s="1713"/>
      <c r="AU1269" s="1713"/>
      <c r="AV1269" s="1713"/>
      <c r="AW1269" s="1713"/>
      <c r="AZ1269" s="1713"/>
      <c r="BA1269" s="1713"/>
    </row>
    <row r="1270" spans="1:53" x14ac:dyDescent="0.2">
      <c r="A1270" s="1801">
        <v>2017136</v>
      </c>
      <c r="C1270" s="1727">
        <v>636617</v>
      </c>
      <c r="D1270" s="1713" t="s">
        <v>68</v>
      </c>
      <c r="E1270" s="1713">
        <v>1</v>
      </c>
      <c r="F1270" s="1713">
        <v>7</v>
      </c>
      <c r="G1270" s="1713">
        <v>4</v>
      </c>
      <c r="H1270" s="1713">
        <v>3</v>
      </c>
      <c r="I1270" s="1728">
        <v>1</v>
      </c>
      <c r="J1270" s="1728">
        <v>1</v>
      </c>
      <c r="L1270" s="1715">
        <v>2391.88</v>
      </c>
      <c r="N1270" s="1715">
        <f t="shared" si="277"/>
        <v>1672.22</v>
      </c>
      <c r="O1270" s="1715">
        <v>1279.05</v>
      </c>
      <c r="P1270" s="1788">
        <f t="shared" si="279"/>
        <v>0.76488141512480412</v>
      </c>
      <c r="Q1270" s="1715">
        <v>393.17</v>
      </c>
      <c r="R1270" s="1788">
        <f t="shared" si="280"/>
        <v>0.23511858487519585</v>
      </c>
      <c r="S1270" s="1775">
        <f t="shared" si="281"/>
        <v>15.726800000000001</v>
      </c>
      <c r="U1270" s="1715">
        <f t="shared" si="282"/>
        <v>0</v>
      </c>
      <c r="V1270" s="1715">
        <f t="shared" si="283"/>
        <v>0</v>
      </c>
      <c r="W1270" s="1715">
        <f t="shared" si="278"/>
        <v>2391.88</v>
      </c>
      <c r="X1270" s="1718">
        <v>2391.88</v>
      </c>
      <c r="Y1270" s="1729">
        <v>617120</v>
      </c>
      <c r="Z1270" s="1720">
        <v>42783</v>
      </c>
      <c r="AA1270" s="1778" t="s">
        <v>213</v>
      </c>
      <c r="AB1270" s="1778"/>
      <c r="AG1270" s="1713"/>
      <c r="AH1270" s="1713"/>
      <c r="AI1270" s="1713"/>
      <c r="AJ1270" s="1713"/>
      <c r="AK1270" s="1713"/>
      <c r="AL1270" s="1713"/>
      <c r="AM1270" s="1713"/>
      <c r="AP1270" s="1713"/>
      <c r="AQ1270" s="1713"/>
      <c r="AR1270" s="1713"/>
      <c r="AS1270" s="1713"/>
      <c r="AT1270" s="1713"/>
      <c r="AU1270" s="1713"/>
      <c r="AV1270" s="1713"/>
      <c r="AW1270" s="1713"/>
      <c r="AZ1270" s="1713"/>
      <c r="BA1270" s="1713"/>
    </row>
    <row r="1271" spans="1:53" x14ac:dyDescent="0.2">
      <c r="A1271" s="1801">
        <v>2017137</v>
      </c>
      <c r="C1271" s="1727">
        <v>636117</v>
      </c>
      <c r="D1271" s="1713" t="s">
        <v>68</v>
      </c>
      <c r="E1271" s="1713">
        <v>1</v>
      </c>
      <c r="F1271" s="1713">
        <v>8</v>
      </c>
      <c r="G1271" s="1713">
        <v>5</v>
      </c>
      <c r="H1271" s="1713">
        <v>3</v>
      </c>
      <c r="I1271" s="1728">
        <v>1</v>
      </c>
      <c r="J1271" s="1728">
        <v>1</v>
      </c>
      <c r="L1271" s="1715">
        <v>2531.15</v>
      </c>
      <c r="N1271" s="1715">
        <f t="shared" si="277"/>
        <v>1749.63</v>
      </c>
      <c r="O1271" s="1715">
        <v>1322.38</v>
      </c>
      <c r="P1271" s="1788">
        <f t="shared" si="279"/>
        <v>0.75580551316564071</v>
      </c>
      <c r="Q1271" s="1715">
        <v>427.25</v>
      </c>
      <c r="R1271" s="1788">
        <f t="shared" si="280"/>
        <v>0.24419448683435924</v>
      </c>
      <c r="S1271" s="1775">
        <f t="shared" si="281"/>
        <v>17.09</v>
      </c>
      <c r="U1271" s="1715">
        <f t="shared" si="282"/>
        <v>0</v>
      </c>
      <c r="V1271" s="1715">
        <f t="shared" si="283"/>
        <v>0</v>
      </c>
      <c r="W1271" s="1715">
        <f t="shared" si="278"/>
        <v>2531.15</v>
      </c>
      <c r="X1271" s="1718">
        <v>2531.15</v>
      </c>
      <c r="Y1271" s="1729">
        <v>617121</v>
      </c>
      <c r="Z1271" s="1720">
        <v>42783</v>
      </c>
      <c r="AA1271" s="1778" t="s">
        <v>213</v>
      </c>
      <c r="AB1271" s="1778"/>
      <c r="AG1271" s="1713"/>
      <c r="AH1271" s="1713"/>
      <c r="AI1271" s="1713"/>
      <c r="AJ1271" s="1713"/>
      <c r="AK1271" s="1713"/>
      <c r="AL1271" s="1713"/>
      <c r="AM1271" s="1713"/>
      <c r="AP1271" s="1713"/>
      <c r="AQ1271" s="1713"/>
      <c r="AR1271" s="1713"/>
      <c r="AS1271" s="1713"/>
      <c r="AT1271" s="1713"/>
      <c r="AU1271" s="1713"/>
      <c r="AV1271" s="1713"/>
      <c r="AW1271" s="1713"/>
      <c r="AZ1271" s="1713"/>
      <c r="BA1271" s="1713"/>
    </row>
    <row r="1272" spans="1:53" x14ac:dyDescent="0.2">
      <c r="A1272" s="1801">
        <v>2017138</v>
      </c>
      <c r="C1272" s="1727">
        <v>635917</v>
      </c>
      <c r="D1272" s="1713" t="s">
        <v>68</v>
      </c>
      <c r="E1272" s="1713">
        <v>1</v>
      </c>
      <c r="F1272" s="1713">
        <v>9</v>
      </c>
      <c r="G1272" s="1713">
        <v>5</v>
      </c>
      <c r="H1272" s="1713">
        <v>3</v>
      </c>
      <c r="I1272" s="1728">
        <v>1</v>
      </c>
      <c r="J1272" s="1728">
        <v>1</v>
      </c>
      <c r="L1272" s="1715">
        <v>2953.65</v>
      </c>
      <c r="N1272" s="1715">
        <f t="shared" si="277"/>
        <v>1918.38</v>
      </c>
      <c r="O1272" s="1715">
        <v>1411.25</v>
      </c>
      <c r="P1272" s="1788">
        <f t="shared" si="279"/>
        <v>0.73564674360658466</v>
      </c>
      <c r="Q1272" s="1715">
        <v>507.13</v>
      </c>
      <c r="R1272" s="1788">
        <f t="shared" si="280"/>
        <v>0.26435325639341528</v>
      </c>
      <c r="S1272" s="1775">
        <f t="shared" si="281"/>
        <v>20.2852</v>
      </c>
      <c r="U1272" s="1715">
        <f t="shared" si="282"/>
        <v>0</v>
      </c>
      <c r="V1272" s="1715">
        <f t="shared" si="283"/>
        <v>0</v>
      </c>
      <c r="W1272" s="1715">
        <f t="shared" si="278"/>
        <v>2953.65</v>
      </c>
      <c r="X1272" s="1718">
        <v>2953.65</v>
      </c>
      <c r="Y1272" s="1729">
        <v>617122</v>
      </c>
      <c r="Z1272" s="1720">
        <v>42783</v>
      </c>
      <c r="AA1272" s="1778" t="s">
        <v>213</v>
      </c>
      <c r="AB1272" s="1778"/>
      <c r="AG1272" s="1713"/>
      <c r="AH1272" s="1713"/>
      <c r="AI1272" s="1713"/>
      <c r="AJ1272" s="1713"/>
      <c r="AK1272" s="1713"/>
      <c r="AL1272" s="1713"/>
      <c r="AM1272" s="1713"/>
      <c r="AP1272" s="1713"/>
      <c r="AQ1272" s="1713"/>
      <c r="AR1272" s="1713"/>
      <c r="AS1272" s="1713"/>
      <c r="AT1272" s="1713"/>
      <c r="AU1272" s="1713"/>
      <c r="AV1272" s="1713"/>
      <c r="AW1272" s="1713"/>
      <c r="AZ1272" s="1713"/>
      <c r="BA1272" s="1713"/>
    </row>
    <row r="1273" spans="1:53" x14ac:dyDescent="0.2">
      <c r="A1273" s="1801" t="s">
        <v>3214</v>
      </c>
      <c r="C1273" s="1727" t="s">
        <v>3215</v>
      </c>
      <c r="D1273" s="1713" t="s">
        <v>68</v>
      </c>
      <c r="E1273" s="1713">
        <v>0</v>
      </c>
      <c r="F1273" s="1713">
        <v>16</v>
      </c>
      <c r="G1273" s="1713">
        <v>0</v>
      </c>
      <c r="H1273" s="1713">
        <v>0</v>
      </c>
      <c r="I1273" s="1728">
        <v>1</v>
      </c>
      <c r="J1273" s="1728">
        <v>1</v>
      </c>
      <c r="L1273" s="1715">
        <v>1611.44</v>
      </c>
      <c r="N1273" s="1715">
        <f t="shared" si="277"/>
        <v>1233.78</v>
      </c>
      <c r="O1273" s="1715">
        <v>928.12</v>
      </c>
      <c r="P1273" s="1788">
        <f t="shared" si="279"/>
        <v>0.75225729060286273</v>
      </c>
      <c r="Q1273" s="1715">
        <v>305.66000000000003</v>
      </c>
      <c r="R1273" s="1788">
        <f t="shared" si="280"/>
        <v>0.24774270939713727</v>
      </c>
      <c r="S1273" s="1775">
        <f t="shared" si="281"/>
        <v>12.226400000000002</v>
      </c>
      <c r="U1273" s="1715">
        <f t="shared" si="282"/>
        <v>0</v>
      </c>
      <c r="V1273" s="1715">
        <f t="shared" si="283"/>
        <v>0</v>
      </c>
      <c r="W1273" s="1715">
        <f t="shared" si="278"/>
        <v>1611.44</v>
      </c>
      <c r="X1273" s="1718">
        <v>1848.46</v>
      </c>
      <c r="Y1273" s="1729">
        <v>617123</v>
      </c>
      <c r="Z1273" s="1720">
        <v>42783</v>
      </c>
      <c r="AA1273" s="1778" t="s">
        <v>213</v>
      </c>
      <c r="AB1273" s="1778"/>
      <c r="AC1273" s="1715">
        <v>-237.02</v>
      </c>
      <c r="AD1273" s="1713">
        <v>617147</v>
      </c>
      <c r="AE1273" s="1723">
        <v>42797</v>
      </c>
      <c r="AF1273" s="1779" t="s">
        <v>213</v>
      </c>
      <c r="AG1273" s="1713"/>
      <c r="AH1273" s="1713"/>
      <c r="AI1273" s="1713"/>
      <c r="AJ1273" s="1713"/>
      <c r="AK1273" s="1713"/>
      <c r="AL1273" s="1713"/>
      <c r="AM1273" s="1713"/>
      <c r="AP1273" s="1713"/>
      <c r="AQ1273" s="1713"/>
      <c r="AR1273" s="1713"/>
      <c r="AS1273" s="1713"/>
      <c r="AT1273" s="1713"/>
      <c r="AU1273" s="1713"/>
      <c r="AV1273" s="1713"/>
      <c r="AW1273" s="1713"/>
      <c r="AZ1273" s="1713"/>
      <c r="BA1273" s="1713"/>
    </row>
    <row r="1274" spans="1:53" x14ac:dyDescent="0.2">
      <c r="A1274" s="1801">
        <v>2017140</v>
      </c>
      <c r="C1274" s="1727">
        <v>636517</v>
      </c>
      <c r="D1274" s="1713" t="s">
        <v>68</v>
      </c>
      <c r="E1274" s="1713">
        <v>1</v>
      </c>
      <c r="F1274" s="1713">
        <v>8</v>
      </c>
      <c r="G1274" s="1713">
        <v>5</v>
      </c>
      <c r="H1274" s="1713">
        <v>3</v>
      </c>
      <c r="I1274" s="1728">
        <v>1</v>
      </c>
      <c r="J1274" s="1728">
        <v>1</v>
      </c>
      <c r="L1274" s="1715">
        <v>2480.83</v>
      </c>
      <c r="N1274" s="1715">
        <f t="shared" si="277"/>
        <v>1736.4499999999998</v>
      </c>
      <c r="O1274" s="1715">
        <v>1309.3</v>
      </c>
      <c r="P1274" s="1788">
        <f t="shared" si="279"/>
        <v>0.75400961732269867</v>
      </c>
      <c r="Q1274" s="1715">
        <v>427.15</v>
      </c>
      <c r="R1274" s="1788">
        <f t="shared" si="280"/>
        <v>0.24599038267730142</v>
      </c>
      <c r="S1274" s="1775">
        <f t="shared" si="281"/>
        <v>17.085999999999999</v>
      </c>
      <c r="U1274" s="1715">
        <f t="shared" si="282"/>
        <v>0</v>
      </c>
      <c r="V1274" s="1715">
        <f t="shared" si="283"/>
        <v>0</v>
      </c>
      <c r="W1274" s="1715">
        <f t="shared" si="278"/>
        <v>2480.83</v>
      </c>
      <c r="X1274" s="1718">
        <v>2480.83</v>
      </c>
      <c r="Y1274" s="1729">
        <v>617124</v>
      </c>
      <c r="Z1274" s="1720">
        <v>42783</v>
      </c>
      <c r="AA1274" s="1778" t="s">
        <v>213</v>
      </c>
      <c r="AB1274" s="1778"/>
      <c r="AG1274" s="1713"/>
      <c r="AH1274" s="1713"/>
      <c r="AI1274" s="1713"/>
      <c r="AJ1274" s="1713"/>
      <c r="AK1274" s="1713"/>
      <c r="AL1274" s="1713"/>
      <c r="AM1274" s="1713"/>
      <c r="AP1274" s="1713"/>
      <c r="AQ1274" s="1713"/>
      <c r="AR1274" s="1713"/>
      <c r="AS1274" s="1713"/>
      <c r="AT1274" s="1713"/>
      <c r="AU1274" s="1713"/>
      <c r="AV1274" s="1713"/>
      <c r="AW1274" s="1713"/>
      <c r="AZ1274" s="1713"/>
      <c r="BA1274" s="1713"/>
    </row>
    <row r="1275" spans="1:53" x14ac:dyDescent="0.2">
      <c r="A1275" s="1801">
        <v>2017141</v>
      </c>
      <c r="C1275" s="1727" t="s">
        <v>3221</v>
      </c>
      <c r="D1275" s="1713" t="s">
        <v>68</v>
      </c>
      <c r="E1275" s="1713">
        <v>6</v>
      </c>
      <c r="F1275" s="1713">
        <v>54</v>
      </c>
      <c r="G1275" s="1713">
        <v>42</v>
      </c>
      <c r="H1275" s="1713">
        <v>18</v>
      </c>
      <c r="I1275" s="1728">
        <v>1</v>
      </c>
      <c r="J1275" s="1728">
        <v>1</v>
      </c>
      <c r="L1275" s="1715">
        <v>18599.22</v>
      </c>
      <c r="N1275" s="1715">
        <f t="shared" si="277"/>
        <v>12636.210000000001</v>
      </c>
      <c r="O1275" s="1715">
        <v>9495.93</v>
      </c>
      <c r="P1275" s="1788">
        <f t="shared" si="279"/>
        <v>0.75148561158765159</v>
      </c>
      <c r="Q1275" s="1715">
        <v>3140.28</v>
      </c>
      <c r="R1275" s="1788">
        <f t="shared" si="280"/>
        <v>0.24851438841234832</v>
      </c>
      <c r="S1275" s="1775">
        <f t="shared" si="281"/>
        <v>125.61120000000001</v>
      </c>
      <c r="U1275" s="1715">
        <f t="shared" si="282"/>
        <v>0</v>
      </c>
      <c r="V1275" s="1715">
        <f t="shared" si="283"/>
        <v>0</v>
      </c>
      <c r="W1275" s="1715">
        <f t="shared" si="278"/>
        <v>18599.22</v>
      </c>
      <c r="X1275" s="1718">
        <v>20455.14</v>
      </c>
      <c r="Y1275" s="1729">
        <v>617106</v>
      </c>
      <c r="Z1275" s="1720">
        <v>42781</v>
      </c>
      <c r="AA1275" s="1778" t="s">
        <v>213</v>
      </c>
      <c r="AB1275" s="1778"/>
      <c r="AC1275" s="1715">
        <v>-1855.92</v>
      </c>
      <c r="AD1275" s="1713">
        <v>617137</v>
      </c>
      <c r="AE1275" s="1723">
        <v>42793</v>
      </c>
      <c r="AF1275" s="1779" t="s">
        <v>213</v>
      </c>
      <c r="AG1275" s="1713"/>
      <c r="AH1275" s="1713"/>
      <c r="AI1275" s="1713"/>
      <c r="AJ1275" s="1713"/>
      <c r="AK1275" s="1713"/>
      <c r="AL1275" s="1713"/>
      <c r="AM1275" s="1713"/>
      <c r="AP1275" s="1713"/>
      <c r="AQ1275" s="1713"/>
      <c r="AR1275" s="1713"/>
      <c r="AS1275" s="1713"/>
      <c r="AT1275" s="1713"/>
      <c r="AU1275" s="1713"/>
      <c r="AV1275" s="1713"/>
      <c r="AW1275" s="1713"/>
      <c r="AZ1275" s="1713"/>
      <c r="BA1275" s="1713"/>
    </row>
    <row r="1276" spans="1:53" x14ac:dyDescent="0.2">
      <c r="A1276" s="1801">
        <v>2017142</v>
      </c>
      <c r="C1276" s="1727" t="s">
        <v>3230</v>
      </c>
      <c r="D1276" s="1713" t="s">
        <v>2999</v>
      </c>
      <c r="E1276" s="1713">
        <v>1</v>
      </c>
      <c r="F1276" s="1713">
        <v>9</v>
      </c>
      <c r="G1276" s="1713">
        <v>7</v>
      </c>
      <c r="H1276" s="1713">
        <v>3</v>
      </c>
      <c r="I1276" s="1728">
        <v>1</v>
      </c>
      <c r="J1276" s="1728">
        <v>1</v>
      </c>
      <c r="L1276" s="1715">
        <v>3259.81</v>
      </c>
      <c r="N1276" s="1715">
        <f t="shared" si="277"/>
        <v>2033.54</v>
      </c>
      <c r="O1276" s="1715">
        <v>1510.54</v>
      </c>
      <c r="P1276" s="1788">
        <f>IF(N1276&lt;=0,"",O1276/N1276)</f>
        <v>0.74281302556133644</v>
      </c>
      <c r="Q1276" s="1715">
        <v>523</v>
      </c>
      <c r="R1276" s="1788">
        <f t="shared" si="280"/>
        <v>0.25718697443866362</v>
      </c>
      <c r="S1276" s="1775">
        <f t="shared" si="281"/>
        <v>20.92</v>
      </c>
      <c r="U1276" s="1715">
        <f t="shared" si="282"/>
        <v>0</v>
      </c>
      <c r="V1276" s="1715">
        <f t="shared" si="283"/>
        <v>0</v>
      </c>
      <c r="W1276" s="1715">
        <f t="shared" si="278"/>
        <v>3259.81</v>
      </c>
      <c r="X1276" s="1718">
        <v>3259.81</v>
      </c>
      <c r="Y1276" s="1729">
        <v>617166</v>
      </c>
      <c r="Z1276" s="1720">
        <v>42811</v>
      </c>
      <c r="AA1276" s="1778" t="s">
        <v>213</v>
      </c>
      <c r="AB1276" s="1778"/>
      <c r="AG1276" s="1713"/>
      <c r="AH1276" s="1713"/>
      <c r="AI1276" s="1713"/>
      <c r="AJ1276" s="1713"/>
      <c r="AK1276" s="1713"/>
      <c r="AL1276" s="1713"/>
      <c r="AM1276" s="1713"/>
      <c r="AP1276" s="1713"/>
      <c r="AQ1276" s="1713"/>
      <c r="AR1276" s="1713"/>
      <c r="AS1276" s="1713"/>
      <c r="AT1276" s="1713"/>
      <c r="AU1276" s="1713"/>
      <c r="AV1276" s="1713"/>
      <c r="AW1276" s="1713"/>
      <c r="AZ1276" s="1713"/>
      <c r="BA1276" s="1713"/>
    </row>
    <row r="1277" spans="1:53" x14ac:dyDescent="0.2">
      <c r="A1277" s="1801">
        <v>2017143</v>
      </c>
      <c r="C1277" s="1727" t="s">
        <v>3231</v>
      </c>
      <c r="D1277" s="1713" t="s">
        <v>2999</v>
      </c>
      <c r="E1277" s="1713">
        <v>1</v>
      </c>
      <c r="F1277" s="1713">
        <v>10</v>
      </c>
      <c r="G1277" s="1713">
        <v>5</v>
      </c>
      <c r="H1277" s="1713">
        <v>2</v>
      </c>
      <c r="I1277" s="1728">
        <v>1</v>
      </c>
      <c r="J1277" s="1728">
        <v>1</v>
      </c>
      <c r="L1277" s="1715">
        <v>3358.84</v>
      </c>
      <c r="N1277" s="1715">
        <f t="shared" si="277"/>
        <v>2098.8000000000002</v>
      </c>
      <c r="O1277" s="1715">
        <v>1651.27</v>
      </c>
      <c r="P1277" s="1788">
        <f t="shared" si="279"/>
        <v>0.78676862969315797</v>
      </c>
      <c r="Q1277" s="1715">
        <v>447.53</v>
      </c>
      <c r="R1277" s="1788">
        <f t="shared" si="280"/>
        <v>0.21323137030684197</v>
      </c>
      <c r="S1277" s="1775">
        <f t="shared" si="281"/>
        <v>17.901199999999999</v>
      </c>
      <c r="U1277" s="1715">
        <f t="shared" si="282"/>
        <v>0</v>
      </c>
      <c r="V1277" s="1715">
        <f t="shared" si="283"/>
        <v>0</v>
      </c>
      <c r="W1277" s="1715">
        <f>X1277+AC1277+AH1277+AM1277+AO1277+AR1277</f>
        <v>3358.84</v>
      </c>
      <c r="X1277" s="1718">
        <v>3358.84</v>
      </c>
      <c r="Y1277" s="1729">
        <v>617167</v>
      </c>
      <c r="Z1277" s="1720">
        <v>42811</v>
      </c>
      <c r="AA1277" s="1778" t="s">
        <v>213</v>
      </c>
      <c r="AB1277" s="1875"/>
      <c r="AC1277" s="1713"/>
      <c r="AE1277" s="1713"/>
      <c r="AF1277" s="1713"/>
      <c r="AG1277" s="1713"/>
      <c r="AH1277" s="1713"/>
      <c r="AI1277" s="1713"/>
      <c r="AJ1277" s="1713"/>
      <c r="AK1277" s="1713"/>
      <c r="AL1277" s="1713"/>
      <c r="AM1277" s="1713"/>
      <c r="AP1277" s="1713"/>
      <c r="AQ1277" s="1713"/>
      <c r="AR1277" s="1713"/>
      <c r="AS1277" s="1713"/>
      <c r="AT1277" s="1713"/>
      <c r="AU1277" s="1713"/>
      <c r="AV1277" s="1713"/>
      <c r="AW1277" s="1713"/>
      <c r="AZ1277" s="1713"/>
      <c r="BA1277" s="1713"/>
    </row>
    <row r="1278" spans="1:53" x14ac:dyDescent="0.2">
      <c r="A1278" s="1801">
        <v>2017144</v>
      </c>
      <c r="C1278" s="1727" t="s">
        <v>3239</v>
      </c>
      <c r="D1278" s="1713" t="s">
        <v>68</v>
      </c>
      <c r="E1278" s="1713">
        <v>0</v>
      </c>
      <c r="F1278" s="1713">
        <v>0</v>
      </c>
      <c r="G1278" s="1713">
        <v>0</v>
      </c>
      <c r="H1278" s="1713">
        <v>0</v>
      </c>
      <c r="I1278" s="1728">
        <v>1</v>
      </c>
      <c r="J1278" s="1728">
        <v>1</v>
      </c>
      <c r="L1278" s="1715">
        <v>518</v>
      </c>
      <c r="N1278" s="1715">
        <f t="shared" si="277"/>
        <v>251.5</v>
      </c>
      <c r="O1278" s="1715">
        <v>251.5</v>
      </c>
      <c r="P1278" s="1788">
        <f t="shared" si="279"/>
        <v>1</v>
      </c>
      <c r="Q1278" s="1715">
        <v>0</v>
      </c>
      <c r="R1278" s="1788">
        <f t="shared" si="280"/>
        <v>0</v>
      </c>
      <c r="S1278" s="1775">
        <f t="shared" si="281"/>
        <v>0</v>
      </c>
      <c r="U1278" s="1715">
        <f t="shared" si="282"/>
        <v>0</v>
      </c>
      <c r="V1278" s="1715">
        <f t="shared" si="283"/>
        <v>0</v>
      </c>
      <c r="W1278" s="1715">
        <f t="shared" si="278"/>
        <v>518</v>
      </c>
      <c r="X1278" s="1718">
        <v>518</v>
      </c>
      <c r="Y1278" s="1729">
        <v>617304</v>
      </c>
      <c r="Z1278" s="1720">
        <v>42867</v>
      </c>
      <c r="AA1278" s="1778" t="s">
        <v>213</v>
      </c>
      <c r="AB1278" s="1875"/>
      <c r="AC1278" s="1713"/>
      <c r="AE1278" s="1713"/>
      <c r="AF1278" s="1713"/>
      <c r="AG1278" s="1713"/>
      <c r="AH1278" s="1713"/>
      <c r="AI1278" s="1713"/>
      <c r="AJ1278" s="1713"/>
      <c r="AK1278" s="1713"/>
      <c r="AL1278" s="1713"/>
      <c r="AM1278" s="1713"/>
      <c r="AP1278" s="1713"/>
      <c r="AQ1278" s="1713"/>
      <c r="AR1278" s="1713"/>
      <c r="AS1278" s="1713"/>
      <c r="AT1278" s="1713"/>
      <c r="AU1278" s="1713"/>
      <c r="AV1278" s="1713"/>
      <c r="AW1278" s="1713"/>
      <c r="AZ1278" s="1713"/>
      <c r="BA1278" s="1713"/>
    </row>
    <row r="1279" spans="1:53" x14ac:dyDescent="0.2">
      <c r="A1279" s="1801">
        <v>2017145</v>
      </c>
      <c r="C1279" s="1727">
        <v>634217</v>
      </c>
      <c r="D1279" s="1713" t="s">
        <v>68</v>
      </c>
      <c r="E1279" s="1713">
        <v>1</v>
      </c>
      <c r="F1279" s="1713">
        <v>13</v>
      </c>
      <c r="G1279" s="1713">
        <v>7</v>
      </c>
      <c r="H1279" s="1713">
        <v>3</v>
      </c>
      <c r="I1279" s="1728">
        <v>1</v>
      </c>
      <c r="J1279" s="1728">
        <v>1</v>
      </c>
      <c r="L1279" s="1715">
        <v>3855.17</v>
      </c>
      <c r="N1279" s="1715">
        <f t="shared" si="277"/>
        <v>2648.33</v>
      </c>
      <c r="O1279" s="1715">
        <v>2071.5300000000002</v>
      </c>
      <c r="P1279" s="1788">
        <f t="shared" si="279"/>
        <v>0.7822023690401122</v>
      </c>
      <c r="Q1279" s="1715">
        <v>576.79999999999995</v>
      </c>
      <c r="R1279" s="1788">
        <f t="shared" si="280"/>
        <v>0.21779763095988791</v>
      </c>
      <c r="S1279" s="1775">
        <f t="shared" si="281"/>
        <v>23.071999999999999</v>
      </c>
      <c r="U1279" s="1715">
        <f t="shared" si="282"/>
        <v>0</v>
      </c>
      <c r="V1279" s="1715">
        <f t="shared" si="283"/>
        <v>0</v>
      </c>
      <c r="W1279" s="1715">
        <f t="shared" si="278"/>
        <v>3855.17</v>
      </c>
      <c r="X1279" s="1718">
        <v>3855.17</v>
      </c>
      <c r="Y1279" s="1729">
        <v>617125</v>
      </c>
      <c r="Z1279" s="1720">
        <v>42783</v>
      </c>
      <c r="AA1279" s="1778" t="s">
        <v>213</v>
      </c>
      <c r="AB1279" s="1875"/>
      <c r="AC1279" s="1713"/>
      <c r="AE1279" s="1713"/>
      <c r="AF1279" s="1713"/>
      <c r="AG1279" s="1713"/>
      <c r="AH1279" s="1713"/>
      <c r="AI1279" s="1713"/>
      <c r="AJ1279" s="1713"/>
      <c r="AK1279" s="1713"/>
      <c r="AL1279" s="1713"/>
      <c r="AM1279" s="1713"/>
      <c r="AP1279" s="1713"/>
      <c r="AQ1279" s="1713"/>
      <c r="AR1279" s="1713"/>
      <c r="AS1279" s="1713"/>
      <c r="AT1279" s="1713"/>
      <c r="AU1279" s="1713"/>
      <c r="AV1279" s="1713"/>
      <c r="AW1279" s="1713"/>
      <c r="AZ1279" s="1713"/>
      <c r="BA1279" s="1713"/>
    </row>
    <row r="1280" spans="1:53" x14ac:dyDescent="0.2">
      <c r="A1280" s="1801" t="s">
        <v>3303</v>
      </c>
      <c r="C1280" s="1727" t="s">
        <v>3240</v>
      </c>
      <c r="D1280" s="1713" t="s">
        <v>489</v>
      </c>
      <c r="E1280" s="1713">
        <v>1</v>
      </c>
      <c r="F1280" s="1713">
        <v>0</v>
      </c>
      <c r="G1280" s="1713">
        <v>0</v>
      </c>
      <c r="H1280" s="1713">
        <v>7</v>
      </c>
      <c r="I1280" s="1728">
        <v>1</v>
      </c>
      <c r="J1280" s="1728">
        <v>1</v>
      </c>
      <c r="L1280" s="1715">
        <v>3516.73</v>
      </c>
      <c r="N1280" s="1715">
        <f t="shared" si="277"/>
        <v>2635.08</v>
      </c>
      <c r="O1280" s="1715">
        <v>1953</v>
      </c>
      <c r="P1280" s="1788">
        <f t="shared" si="279"/>
        <v>0.74115396875996176</v>
      </c>
      <c r="Q1280" s="1715">
        <v>682.08</v>
      </c>
      <c r="R1280" s="1788">
        <f t="shared" si="280"/>
        <v>0.2588460312400383</v>
      </c>
      <c r="S1280" s="1775">
        <f t="shared" si="281"/>
        <v>27.283200000000001</v>
      </c>
      <c r="U1280" s="1715">
        <f t="shared" si="282"/>
        <v>0</v>
      </c>
      <c r="V1280" s="1715">
        <f t="shared" si="283"/>
        <v>0</v>
      </c>
      <c r="W1280" s="1715">
        <f t="shared" si="278"/>
        <v>3516.73</v>
      </c>
      <c r="X1280" s="1718">
        <v>3516.73</v>
      </c>
      <c r="Y1280" s="1729">
        <v>617182</v>
      </c>
      <c r="Z1280" s="1720">
        <v>42811</v>
      </c>
      <c r="AA1280" s="1778" t="s">
        <v>213</v>
      </c>
      <c r="AB1280" s="1875"/>
      <c r="AC1280" s="1713"/>
      <c r="AE1280" s="1713"/>
      <c r="AF1280" s="1713"/>
      <c r="AG1280" s="1713"/>
      <c r="AH1280" s="1713"/>
      <c r="AI1280" s="1713"/>
      <c r="AJ1280" s="1713"/>
      <c r="AK1280" s="1713"/>
      <c r="AL1280" s="1713"/>
      <c r="AM1280" s="1713"/>
      <c r="AP1280" s="1713"/>
      <c r="AQ1280" s="1713"/>
      <c r="AR1280" s="1713"/>
      <c r="AS1280" s="1713"/>
      <c r="AT1280" s="1713"/>
      <c r="AU1280" s="1713"/>
      <c r="AV1280" s="1713"/>
      <c r="AW1280" s="1713"/>
      <c r="AZ1280" s="1713"/>
      <c r="BA1280" s="1713"/>
    </row>
    <row r="1281" spans="1:53" x14ac:dyDescent="0.2">
      <c r="A1281" s="1801">
        <v>2017147</v>
      </c>
      <c r="C1281" s="1727" t="s">
        <v>3247</v>
      </c>
      <c r="D1281" s="1713" t="s">
        <v>68</v>
      </c>
      <c r="E1281" s="1713">
        <v>1</v>
      </c>
      <c r="F1281" s="1713">
        <v>2</v>
      </c>
      <c r="G1281" s="1713">
        <v>1</v>
      </c>
      <c r="H1281" s="1713">
        <v>1</v>
      </c>
      <c r="I1281" s="1728">
        <v>1</v>
      </c>
      <c r="J1281" s="1728">
        <v>1</v>
      </c>
      <c r="L1281" s="1715">
        <v>723.29</v>
      </c>
      <c r="N1281" s="1715">
        <f t="shared" si="277"/>
        <v>498.73</v>
      </c>
      <c r="O1281" s="1715">
        <v>351.92</v>
      </c>
      <c r="P1281" s="1788">
        <f t="shared" si="279"/>
        <v>0.70563230605738581</v>
      </c>
      <c r="Q1281" s="1715">
        <v>146.81</v>
      </c>
      <c r="R1281" s="1788">
        <f t="shared" si="280"/>
        <v>0.29436769394261425</v>
      </c>
      <c r="S1281" s="1775">
        <f t="shared" si="281"/>
        <v>5.8723999999999998</v>
      </c>
      <c r="U1281" s="1715">
        <f t="shared" si="282"/>
        <v>0</v>
      </c>
      <c r="V1281" s="1715">
        <f t="shared" si="283"/>
        <v>0</v>
      </c>
      <c r="W1281" s="1715">
        <f t="shared" si="278"/>
        <v>723.29</v>
      </c>
      <c r="X1281" s="1718">
        <v>723.29</v>
      </c>
      <c r="Y1281" s="1729">
        <v>617126</v>
      </c>
      <c r="Z1281" s="1720">
        <v>42783</v>
      </c>
      <c r="AA1281" s="1778" t="s">
        <v>213</v>
      </c>
      <c r="AB1281" s="1875"/>
      <c r="AC1281" s="1713"/>
      <c r="AE1281" s="1713"/>
      <c r="AF1281" s="1713"/>
      <c r="AG1281" s="1713"/>
      <c r="AH1281" s="1713"/>
      <c r="AI1281" s="1713"/>
      <c r="AJ1281" s="1713"/>
      <c r="AK1281" s="1713"/>
      <c r="AL1281" s="1713"/>
      <c r="AM1281" s="1713"/>
      <c r="AP1281" s="1713"/>
      <c r="AQ1281" s="1713"/>
      <c r="AR1281" s="1713"/>
      <c r="AS1281" s="1713"/>
      <c r="AT1281" s="1713"/>
      <c r="AU1281" s="1713"/>
      <c r="AV1281" s="1713"/>
      <c r="AW1281" s="1713"/>
      <c r="AZ1281" s="1713"/>
      <c r="BA1281" s="1713"/>
    </row>
    <row r="1282" spans="1:53" x14ac:dyDescent="0.2">
      <c r="A1282" s="1801">
        <v>2017148</v>
      </c>
      <c r="C1282" s="1727">
        <v>636717</v>
      </c>
      <c r="D1282" s="1713" t="s">
        <v>68</v>
      </c>
      <c r="E1282" s="1713">
        <v>1</v>
      </c>
      <c r="F1282" s="1713">
        <v>8</v>
      </c>
      <c r="G1282" s="1713">
        <v>5</v>
      </c>
      <c r="H1282" s="1713">
        <v>3</v>
      </c>
      <c r="I1282" s="1728">
        <v>1</v>
      </c>
      <c r="J1282" s="1728">
        <v>1</v>
      </c>
      <c r="L1282" s="1715">
        <v>2628.88</v>
      </c>
      <c r="N1282" s="1715">
        <f t="shared" si="277"/>
        <v>1773.0700000000002</v>
      </c>
      <c r="O1282" s="1715">
        <v>1345.92</v>
      </c>
      <c r="P1282" s="1788">
        <f t="shared" si="279"/>
        <v>0.7590901656448984</v>
      </c>
      <c r="Q1282" s="1715">
        <v>427.15</v>
      </c>
      <c r="R1282" s="1788">
        <f t="shared" si="280"/>
        <v>0.24090983435510158</v>
      </c>
      <c r="S1282" s="1775">
        <f t="shared" si="281"/>
        <v>17.085999999999999</v>
      </c>
      <c r="U1282" s="1715">
        <f t="shared" si="282"/>
        <v>0</v>
      </c>
      <c r="V1282" s="1715">
        <f t="shared" si="283"/>
        <v>0</v>
      </c>
      <c r="W1282" s="1715">
        <f t="shared" si="278"/>
        <v>2628.88</v>
      </c>
      <c r="X1282" s="1718">
        <v>2628.88</v>
      </c>
      <c r="Y1282" s="1729">
        <v>617129</v>
      </c>
      <c r="Z1282" s="1720">
        <v>42793</v>
      </c>
      <c r="AA1282" s="1778" t="s">
        <v>213</v>
      </c>
      <c r="AB1282" s="1875"/>
      <c r="AC1282" s="1713"/>
      <c r="AE1282" s="1713"/>
      <c r="AF1282" s="1713"/>
      <c r="AG1282" s="1713"/>
      <c r="AH1282" s="1713"/>
      <c r="AI1282" s="1713"/>
      <c r="AJ1282" s="1713"/>
      <c r="AK1282" s="1713"/>
      <c r="AL1282" s="1713"/>
      <c r="AM1282" s="1713"/>
      <c r="AP1282" s="1713"/>
      <c r="AQ1282" s="1713"/>
      <c r="AR1282" s="1713"/>
      <c r="AS1282" s="1713"/>
      <c r="AT1282" s="1713"/>
      <c r="AU1282" s="1713"/>
      <c r="AV1282" s="1713"/>
      <c r="AW1282" s="1713"/>
      <c r="AZ1282" s="1713"/>
      <c r="BA1282" s="1713"/>
    </row>
    <row r="1283" spans="1:53" x14ac:dyDescent="0.2">
      <c r="A1283" s="1801">
        <v>2017149</v>
      </c>
      <c r="C1283" s="1727">
        <v>633817</v>
      </c>
      <c r="D1283" s="1713" t="s">
        <v>68</v>
      </c>
      <c r="E1283" s="1713">
        <v>1</v>
      </c>
      <c r="F1283" s="1713">
        <v>8</v>
      </c>
      <c r="G1283" s="1713">
        <v>6</v>
      </c>
      <c r="H1283" s="1713">
        <v>3</v>
      </c>
      <c r="I1283" s="1728">
        <v>1</v>
      </c>
      <c r="J1283" s="1728">
        <v>1</v>
      </c>
      <c r="L1283" s="1715">
        <v>2778.21</v>
      </c>
      <c r="N1283" s="1715">
        <f t="shared" si="277"/>
        <v>1903.65</v>
      </c>
      <c r="O1283" s="1715">
        <v>1462.38</v>
      </c>
      <c r="P1283" s="1788">
        <f t="shared" si="279"/>
        <v>0.76819793554487437</v>
      </c>
      <c r="Q1283" s="1715">
        <v>441.27</v>
      </c>
      <c r="R1283" s="1788">
        <f t="shared" si="280"/>
        <v>0.23180206445512566</v>
      </c>
      <c r="S1283" s="1775">
        <f t="shared" si="281"/>
        <v>17.6508</v>
      </c>
      <c r="U1283" s="1715">
        <f t="shared" si="282"/>
        <v>0</v>
      </c>
      <c r="V1283" s="1715">
        <f t="shared" si="283"/>
        <v>0</v>
      </c>
      <c r="W1283" s="1715">
        <f t="shared" si="278"/>
        <v>2778.21</v>
      </c>
      <c r="X1283" s="1718">
        <v>2778.21</v>
      </c>
      <c r="Y1283" s="1729">
        <v>617130</v>
      </c>
      <c r="Z1283" s="1720">
        <v>42793</v>
      </c>
      <c r="AA1283" s="1778" t="s">
        <v>213</v>
      </c>
      <c r="AB1283" s="1875"/>
      <c r="AC1283" s="1713"/>
      <c r="AE1283" s="1713"/>
      <c r="AF1283" s="1713"/>
      <c r="AG1283" s="1713"/>
      <c r="AH1283" s="1713"/>
      <c r="AI1283" s="1713"/>
      <c r="AJ1283" s="1713"/>
      <c r="AK1283" s="1713"/>
      <c r="AL1283" s="1713"/>
      <c r="AM1283" s="1713"/>
      <c r="AP1283" s="1713"/>
      <c r="AQ1283" s="1713"/>
      <c r="AR1283" s="1713"/>
      <c r="AS1283" s="1713"/>
      <c r="AT1283" s="1713"/>
      <c r="AU1283" s="1713"/>
      <c r="AV1283" s="1713"/>
      <c r="AW1283" s="1713"/>
      <c r="AZ1283" s="1713"/>
      <c r="BA1283" s="1713"/>
    </row>
    <row r="1284" spans="1:53" x14ac:dyDescent="0.2">
      <c r="A1284" s="1801">
        <v>2017150</v>
      </c>
      <c r="C1284" s="1727">
        <v>633117</v>
      </c>
      <c r="D1284" s="1713" t="s">
        <v>68</v>
      </c>
      <c r="E1284" s="1713">
        <v>1</v>
      </c>
      <c r="F1284" s="1713">
        <v>7</v>
      </c>
      <c r="G1284" s="1713">
        <v>6</v>
      </c>
      <c r="H1284" s="1713">
        <v>2</v>
      </c>
      <c r="I1284" s="1728">
        <v>1</v>
      </c>
      <c r="J1284" s="1728">
        <v>1</v>
      </c>
      <c r="L1284" s="1715">
        <v>1925.71</v>
      </c>
      <c r="N1284" s="1715">
        <f t="shared" si="277"/>
        <v>1294.8200000000002</v>
      </c>
      <c r="O1284" s="1715">
        <v>950.45</v>
      </c>
      <c r="P1284" s="1788">
        <f t="shared" si="279"/>
        <v>0.7340402526992168</v>
      </c>
      <c r="Q1284" s="1715">
        <v>344.37</v>
      </c>
      <c r="R1284" s="1788">
        <f t="shared" si="280"/>
        <v>0.26595974730078309</v>
      </c>
      <c r="S1284" s="1775">
        <f t="shared" si="281"/>
        <v>13.774800000000001</v>
      </c>
      <c r="U1284" s="1715">
        <f t="shared" si="282"/>
        <v>0</v>
      </c>
      <c r="V1284" s="1715">
        <f t="shared" si="283"/>
        <v>0</v>
      </c>
      <c r="W1284" s="1715">
        <f t="shared" si="278"/>
        <v>1925.71</v>
      </c>
      <c r="X1284" s="1718">
        <v>1925.71</v>
      </c>
      <c r="Y1284" s="1729">
        <v>617131</v>
      </c>
      <c r="Z1284" s="1720">
        <v>42793</v>
      </c>
      <c r="AA1284" s="1778" t="s">
        <v>213</v>
      </c>
      <c r="AB1284" s="1875"/>
      <c r="AC1284" s="1713"/>
      <c r="AE1284" s="1713"/>
      <c r="AF1284" s="1713"/>
      <c r="AG1284" s="1713"/>
      <c r="AH1284" s="1713"/>
      <c r="AI1284" s="1713"/>
      <c r="AJ1284" s="1713"/>
      <c r="AK1284" s="1713"/>
      <c r="AL1284" s="1713"/>
      <c r="AM1284" s="1713"/>
      <c r="AP1284" s="1713"/>
      <c r="AQ1284" s="1713"/>
      <c r="AR1284" s="1713"/>
      <c r="AS1284" s="1713"/>
      <c r="AT1284" s="1713"/>
      <c r="AU1284" s="1713"/>
      <c r="AV1284" s="1713"/>
      <c r="AW1284" s="1713"/>
      <c r="AZ1284" s="1713"/>
      <c r="BA1284" s="1713"/>
    </row>
    <row r="1285" spans="1:53" x14ac:dyDescent="0.2">
      <c r="A1285" s="1801">
        <v>2017151</v>
      </c>
      <c r="C1285" s="1727" t="s">
        <v>3251</v>
      </c>
      <c r="D1285" s="1713" t="s">
        <v>68</v>
      </c>
      <c r="E1285" s="1713">
        <v>0</v>
      </c>
      <c r="F1285" s="1713">
        <v>0</v>
      </c>
      <c r="G1285" s="1713">
        <v>0</v>
      </c>
      <c r="H1285" s="1713">
        <v>0</v>
      </c>
      <c r="I1285" s="1728">
        <v>1</v>
      </c>
      <c r="J1285" s="1728">
        <v>1</v>
      </c>
      <c r="L1285" s="1715">
        <v>28.78</v>
      </c>
      <c r="N1285" s="1715">
        <f t="shared" si="277"/>
        <v>13.78</v>
      </c>
      <c r="O1285" s="1715">
        <v>13.78</v>
      </c>
      <c r="P1285" s="1788">
        <f t="shared" si="279"/>
        <v>1</v>
      </c>
      <c r="Q1285" s="1715">
        <v>0</v>
      </c>
      <c r="R1285" s="1788">
        <f t="shared" si="280"/>
        <v>0</v>
      </c>
      <c r="S1285" s="1775">
        <f t="shared" si="281"/>
        <v>0</v>
      </c>
      <c r="U1285" s="1715">
        <f t="shared" si="282"/>
        <v>0</v>
      </c>
      <c r="V1285" s="1715">
        <f t="shared" si="283"/>
        <v>0</v>
      </c>
      <c r="W1285" s="1715">
        <f t="shared" si="278"/>
        <v>28.78</v>
      </c>
      <c r="X1285" s="1718">
        <v>28.78</v>
      </c>
      <c r="Y1285" s="1729">
        <v>617304</v>
      </c>
      <c r="Z1285" s="1720">
        <v>42867</v>
      </c>
      <c r="AA1285" s="1778" t="s">
        <v>213</v>
      </c>
      <c r="AB1285" s="1875"/>
      <c r="AC1285" s="1713"/>
      <c r="AE1285" s="1713"/>
      <c r="AF1285" s="1713"/>
      <c r="AG1285" s="1713"/>
      <c r="AH1285" s="1713"/>
      <c r="AI1285" s="1713"/>
      <c r="AJ1285" s="1713"/>
      <c r="AK1285" s="1713"/>
      <c r="AL1285" s="1713"/>
      <c r="AM1285" s="1713"/>
      <c r="AP1285" s="1713"/>
      <c r="AQ1285" s="1713"/>
      <c r="AR1285" s="1713"/>
      <c r="AS1285" s="1713"/>
      <c r="AT1285" s="1713"/>
      <c r="AU1285" s="1713"/>
      <c r="AV1285" s="1713"/>
      <c r="AW1285" s="1713"/>
      <c r="AZ1285" s="1713"/>
      <c r="BA1285" s="1713"/>
    </row>
    <row r="1286" spans="1:53" x14ac:dyDescent="0.2">
      <c r="A1286" s="1801">
        <v>2017152</v>
      </c>
      <c r="C1286" s="1727" t="s">
        <v>3253</v>
      </c>
      <c r="D1286" s="1713" t="s">
        <v>68</v>
      </c>
      <c r="E1286" s="1713">
        <v>0</v>
      </c>
      <c r="F1286" s="1713">
        <v>0</v>
      </c>
      <c r="G1286" s="1713">
        <v>0</v>
      </c>
      <c r="H1286" s="1713">
        <v>0</v>
      </c>
      <c r="I1286" s="1728">
        <v>1</v>
      </c>
      <c r="J1286" s="1728">
        <v>1</v>
      </c>
      <c r="L1286" s="1715">
        <v>286.66000000000003</v>
      </c>
      <c r="N1286" s="1715">
        <f t="shared" si="277"/>
        <v>135.83000000000001</v>
      </c>
      <c r="O1286" s="1715">
        <v>135.83000000000001</v>
      </c>
      <c r="P1286" s="1788">
        <f t="shared" si="279"/>
        <v>1</v>
      </c>
      <c r="Q1286" s="1715">
        <v>0</v>
      </c>
      <c r="R1286" s="1788">
        <f t="shared" si="280"/>
        <v>0</v>
      </c>
      <c r="S1286" s="1775">
        <f t="shared" si="281"/>
        <v>0</v>
      </c>
      <c r="U1286" s="1715">
        <f t="shared" si="282"/>
        <v>0</v>
      </c>
      <c r="V1286" s="1715">
        <f t="shared" si="283"/>
        <v>0</v>
      </c>
      <c r="W1286" s="1715">
        <f t="shared" si="278"/>
        <v>286.66000000000003</v>
      </c>
      <c r="X1286" s="1718">
        <v>286.66000000000003</v>
      </c>
      <c r="Y1286" s="1729">
        <v>617237</v>
      </c>
      <c r="Z1286" s="1720">
        <v>42828</v>
      </c>
      <c r="AA1286" s="1778" t="s">
        <v>213</v>
      </c>
      <c r="AB1286" s="1875"/>
      <c r="AC1286" s="1713"/>
      <c r="AE1286" s="1713"/>
      <c r="AF1286" s="1713"/>
      <c r="AG1286" s="1713"/>
      <c r="AH1286" s="1713"/>
      <c r="AI1286" s="1713"/>
      <c r="AJ1286" s="1713"/>
      <c r="AK1286" s="1713"/>
      <c r="AL1286" s="1713"/>
      <c r="AM1286" s="1713"/>
      <c r="AP1286" s="1713"/>
      <c r="AQ1286" s="1713"/>
      <c r="AR1286" s="1713"/>
      <c r="AS1286" s="1713"/>
      <c r="AT1286" s="1713"/>
      <c r="AU1286" s="1713"/>
      <c r="AV1286" s="1713"/>
      <c r="AW1286" s="1713"/>
      <c r="AZ1286" s="1713"/>
      <c r="BA1286" s="1713"/>
    </row>
    <row r="1287" spans="1:53" x14ac:dyDescent="0.2">
      <c r="A1287" s="1801">
        <v>2017153</v>
      </c>
      <c r="C1287" s="1727">
        <v>635217</v>
      </c>
      <c r="D1287" s="1713" t="s">
        <v>68</v>
      </c>
      <c r="E1287" s="1713">
        <v>1</v>
      </c>
      <c r="F1287" s="1713">
        <v>10</v>
      </c>
      <c r="G1287" s="1713">
        <v>5</v>
      </c>
      <c r="H1287" s="1713">
        <v>3</v>
      </c>
      <c r="I1287" s="1728">
        <v>1</v>
      </c>
      <c r="J1287" s="1728">
        <v>1</v>
      </c>
      <c r="L1287" s="1715">
        <v>2655.58</v>
      </c>
      <c r="N1287" s="1715">
        <f t="shared" si="277"/>
        <v>1795.03</v>
      </c>
      <c r="O1287" s="1715">
        <v>1326.36</v>
      </c>
      <c r="P1287" s="1788">
        <f t="shared" si="279"/>
        <v>0.73890687063725946</v>
      </c>
      <c r="Q1287" s="1715">
        <v>468.67</v>
      </c>
      <c r="R1287" s="1788">
        <f t="shared" si="280"/>
        <v>0.26109312936274048</v>
      </c>
      <c r="S1287" s="1775">
        <f t="shared" si="281"/>
        <v>18.7468</v>
      </c>
      <c r="U1287" s="1715">
        <f t="shared" si="282"/>
        <v>0</v>
      </c>
      <c r="V1287" s="1715">
        <f t="shared" si="283"/>
        <v>0</v>
      </c>
      <c r="W1287" s="1715">
        <f t="shared" si="278"/>
        <v>2655.58</v>
      </c>
      <c r="X1287" s="1718">
        <v>2655.58</v>
      </c>
      <c r="Y1287" s="1729">
        <v>617132</v>
      </c>
      <c r="Z1287" s="1720">
        <v>42793</v>
      </c>
      <c r="AA1287" s="1778" t="s">
        <v>213</v>
      </c>
      <c r="AB1287" s="1875"/>
      <c r="AC1287" s="1713"/>
      <c r="AE1287" s="1713"/>
      <c r="AF1287" s="1713"/>
      <c r="AG1287" s="1713"/>
      <c r="AH1287" s="1713"/>
      <c r="AI1287" s="1713"/>
      <c r="AJ1287" s="1713"/>
      <c r="AK1287" s="1713"/>
      <c r="AL1287" s="1713"/>
      <c r="AM1287" s="1713"/>
      <c r="AP1287" s="1713"/>
      <c r="AQ1287" s="1713"/>
      <c r="AR1287" s="1713"/>
      <c r="AS1287" s="1713"/>
      <c r="AT1287" s="1713"/>
      <c r="AU1287" s="1713"/>
      <c r="AV1287" s="1713"/>
      <c r="AW1287" s="1713"/>
      <c r="AZ1287" s="1713"/>
      <c r="BA1287" s="1713"/>
    </row>
    <row r="1288" spans="1:53" x14ac:dyDescent="0.2">
      <c r="A1288" s="1801">
        <v>2017154</v>
      </c>
      <c r="C1288" s="1727">
        <v>638317</v>
      </c>
      <c r="D1288" s="1713" t="s">
        <v>68</v>
      </c>
      <c r="E1288" s="1713">
        <v>1</v>
      </c>
      <c r="F1288" s="1713">
        <v>8</v>
      </c>
      <c r="G1288" s="1713">
        <v>5</v>
      </c>
      <c r="H1288" s="1713">
        <v>3</v>
      </c>
      <c r="I1288" s="1728">
        <v>1</v>
      </c>
      <c r="J1288" s="1728">
        <v>1</v>
      </c>
      <c r="L1288" s="1715">
        <v>2626.78</v>
      </c>
      <c r="N1288" s="1715">
        <f t="shared" si="277"/>
        <v>1771.77</v>
      </c>
      <c r="O1288" s="1715">
        <v>1349.12</v>
      </c>
      <c r="P1288" s="1788">
        <f t="shared" si="279"/>
        <v>0.76145323602950721</v>
      </c>
      <c r="Q1288" s="1715">
        <v>422.65</v>
      </c>
      <c r="R1288" s="1788">
        <f t="shared" si="280"/>
        <v>0.23854676397049276</v>
      </c>
      <c r="S1288" s="1775">
        <f t="shared" si="281"/>
        <v>16.905999999999999</v>
      </c>
      <c r="U1288" s="1715">
        <f t="shared" si="282"/>
        <v>0</v>
      </c>
      <c r="V1288" s="1715">
        <f t="shared" si="283"/>
        <v>0</v>
      </c>
      <c r="W1288" s="1715">
        <f t="shared" si="278"/>
        <v>2626.78</v>
      </c>
      <c r="X1288" s="1718">
        <v>2626.78</v>
      </c>
      <c r="Y1288" s="1729">
        <v>617133</v>
      </c>
      <c r="Z1288" s="1720">
        <v>42793</v>
      </c>
      <c r="AA1288" s="1778" t="s">
        <v>213</v>
      </c>
      <c r="AB1288" s="1875"/>
      <c r="AC1288" s="1713"/>
      <c r="AE1288" s="1713"/>
      <c r="AF1288" s="1713"/>
      <c r="AG1288" s="1713"/>
      <c r="AH1288" s="1713"/>
      <c r="AI1288" s="1713"/>
      <c r="AJ1288" s="1713"/>
      <c r="AK1288" s="1713"/>
      <c r="AL1288" s="1713"/>
      <c r="AM1288" s="1713"/>
      <c r="AP1288" s="1713"/>
      <c r="AQ1288" s="1713"/>
      <c r="AR1288" s="1713"/>
      <c r="AS1288" s="1713"/>
      <c r="AT1288" s="1713"/>
      <c r="AU1288" s="1713"/>
      <c r="AV1288" s="1713"/>
      <c r="AW1288" s="1713"/>
      <c r="AZ1288" s="1713"/>
      <c r="BA1288" s="1713"/>
    </row>
    <row r="1289" spans="1:53" x14ac:dyDescent="0.2">
      <c r="A1289" s="1801">
        <v>2017155</v>
      </c>
      <c r="C1289" s="1727">
        <v>633417</v>
      </c>
      <c r="D1289" s="1713" t="s">
        <v>68</v>
      </c>
      <c r="E1289" s="1713">
        <v>1</v>
      </c>
      <c r="F1289" s="1713">
        <v>6</v>
      </c>
      <c r="G1289" s="1713">
        <v>7</v>
      </c>
      <c r="H1289" s="1713">
        <v>2</v>
      </c>
      <c r="I1289" s="1728">
        <v>1</v>
      </c>
      <c r="J1289" s="1728">
        <v>1</v>
      </c>
      <c r="L1289" s="1715">
        <v>2214.58</v>
      </c>
      <c r="N1289" s="1715">
        <f>O1289+Q1289</f>
        <v>1554.38</v>
      </c>
      <c r="O1289" s="1715">
        <v>1161.01</v>
      </c>
      <c r="P1289" s="1788">
        <f t="shared" si="279"/>
        <v>0.74692803561548649</v>
      </c>
      <c r="Q1289" s="1715">
        <v>393.37</v>
      </c>
      <c r="R1289" s="1788">
        <f t="shared" si="280"/>
        <v>0.2530719643845134</v>
      </c>
      <c r="S1289" s="1775">
        <f t="shared" si="281"/>
        <v>15.7348</v>
      </c>
      <c r="U1289" s="1715">
        <f t="shared" si="282"/>
        <v>0</v>
      </c>
      <c r="V1289" s="1715">
        <f t="shared" si="283"/>
        <v>0</v>
      </c>
      <c r="W1289" s="1715">
        <f t="shared" si="278"/>
        <v>2214.58</v>
      </c>
      <c r="X1289" s="1718">
        <v>2214.58</v>
      </c>
      <c r="Y1289" s="1729">
        <v>617134</v>
      </c>
      <c r="Z1289" s="1720">
        <v>42793</v>
      </c>
      <c r="AA1289" s="1778" t="s">
        <v>213</v>
      </c>
      <c r="AB1289" s="1875"/>
      <c r="AC1289" s="1713"/>
      <c r="AE1289" s="1713"/>
      <c r="AF1289" s="1713"/>
      <c r="AG1289" s="1713"/>
      <c r="AH1289" s="1713"/>
      <c r="AI1289" s="1713"/>
      <c r="AJ1289" s="1713"/>
      <c r="AK1289" s="1713"/>
      <c r="AL1289" s="1713"/>
      <c r="AM1289" s="1713"/>
      <c r="AP1289" s="1713"/>
      <c r="AQ1289" s="1713"/>
      <c r="AR1289" s="1713"/>
      <c r="AS1289" s="1713"/>
      <c r="AT1289" s="1713"/>
      <c r="AU1289" s="1713"/>
      <c r="AV1289" s="1713"/>
      <c r="AW1289" s="1713"/>
      <c r="AZ1289" s="1713"/>
      <c r="BA1289" s="1713"/>
    </row>
    <row r="1290" spans="1:53" x14ac:dyDescent="0.2">
      <c r="A1290" s="1801" t="s">
        <v>3283</v>
      </c>
      <c r="C1290" s="1727" t="s">
        <v>3141</v>
      </c>
      <c r="D1290" s="1713" t="s">
        <v>2383</v>
      </c>
      <c r="E1290" s="1713">
        <v>1</v>
      </c>
      <c r="F1290" s="1713">
        <v>7</v>
      </c>
      <c r="G1290" s="1713">
        <v>6</v>
      </c>
      <c r="H1290" s="1713">
        <v>2</v>
      </c>
      <c r="I1290" s="1728">
        <v>1</v>
      </c>
      <c r="J1290" s="1728">
        <v>1</v>
      </c>
      <c r="L1290" s="1715">
        <v>3612.87</v>
      </c>
      <c r="N1290" s="1715">
        <f>O1290+Q1290</f>
        <v>2299.6</v>
      </c>
      <c r="O1290" s="1715">
        <v>1684.26</v>
      </c>
      <c r="P1290" s="1788">
        <f t="shared" si="279"/>
        <v>0.73241433292746572</v>
      </c>
      <c r="Q1290" s="1715">
        <v>615.34</v>
      </c>
      <c r="R1290" s="1788">
        <f t="shared" si="280"/>
        <v>0.26758566707253439</v>
      </c>
      <c r="S1290" s="1775">
        <f t="shared" si="281"/>
        <v>24.613600000000002</v>
      </c>
      <c r="U1290" s="1715">
        <f t="shared" si="282"/>
        <v>0</v>
      </c>
      <c r="V1290" s="1715">
        <f t="shared" si="283"/>
        <v>0</v>
      </c>
      <c r="W1290" s="1715">
        <f t="shared" si="278"/>
        <v>3612.87</v>
      </c>
      <c r="X1290" s="1718">
        <v>3612.87</v>
      </c>
      <c r="Y1290" s="1729">
        <v>617223</v>
      </c>
      <c r="Z1290" s="1720">
        <v>42823</v>
      </c>
      <c r="AA1290" s="1778" t="s">
        <v>213</v>
      </c>
      <c r="AB1290" s="1875"/>
      <c r="AC1290" s="1713"/>
      <c r="AE1290" s="1713"/>
      <c r="AF1290" s="1713"/>
      <c r="AG1290" s="1713"/>
      <c r="AH1290" s="1713"/>
      <c r="AI1290" s="1713"/>
      <c r="AJ1290" s="1713"/>
      <c r="AK1290" s="1713"/>
      <c r="AL1290" s="1713"/>
      <c r="AM1290" s="1713"/>
      <c r="AP1290" s="1713"/>
      <c r="AQ1290" s="1713"/>
      <c r="AR1290" s="1713"/>
      <c r="AS1290" s="1713"/>
      <c r="AT1290" s="1713"/>
      <c r="AU1290" s="1713"/>
      <c r="AV1290" s="1713"/>
      <c r="AW1290" s="1713"/>
      <c r="AZ1290" s="1713"/>
      <c r="BA1290" s="1713"/>
    </row>
    <row r="1291" spans="1:53" x14ac:dyDescent="0.2">
      <c r="A1291" s="1801">
        <v>2017157</v>
      </c>
      <c r="C1291" s="1727" t="s">
        <v>3217</v>
      </c>
      <c r="D1291" s="1713" t="s">
        <v>451</v>
      </c>
      <c r="E1291" s="1713">
        <v>1</v>
      </c>
      <c r="F1291" s="1713">
        <v>10</v>
      </c>
      <c r="G1291" s="1713">
        <v>7</v>
      </c>
      <c r="H1291" s="1713">
        <v>3</v>
      </c>
      <c r="I1291" s="1728">
        <v>1</v>
      </c>
      <c r="J1291" s="1728">
        <v>1</v>
      </c>
      <c r="L1291" s="1715">
        <v>3715.12</v>
      </c>
      <c r="N1291" s="1715">
        <f>O1291+Q1291</f>
        <v>2472.09</v>
      </c>
      <c r="O1291" s="1715">
        <v>1847.39</v>
      </c>
      <c r="P1291" s="1788">
        <f t="shared" si="279"/>
        <v>0.74729884429773996</v>
      </c>
      <c r="Q1291" s="1715">
        <v>624.70000000000005</v>
      </c>
      <c r="R1291" s="1788">
        <f t="shared" si="280"/>
        <v>0.25270115570226004</v>
      </c>
      <c r="S1291" s="1775">
        <f t="shared" si="281"/>
        <v>24.988000000000003</v>
      </c>
      <c r="U1291" s="1715">
        <f t="shared" si="282"/>
        <v>0</v>
      </c>
      <c r="V1291" s="1715">
        <f t="shared" si="283"/>
        <v>0</v>
      </c>
      <c r="W1291" s="1715">
        <f t="shared" si="278"/>
        <v>3715.12</v>
      </c>
      <c r="X1291" s="1718">
        <v>3715.12</v>
      </c>
      <c r="Y1291" s="1729">
        <v>617209</v>
      </c>
      <c r="Z1291" s="1720">
        <v>42823</v>
      </c>
      <c r="AA1291" s="1778" t="s">
        <v>213</v>
      </c>
      <c r="AB1291" s="1875"/>
      <c r="AC1291" s="1713"/>
      <c r="AE1291" s="1713"/>
      <c r="AF1291" s="1713"/>
      <c r="AG1291" s="1713"/>
      <c r="AH1291" s="1713"/>
      <c r="AI1291" s="1713"/>
      <c r="AJ1291" s="1713"/>
      <c r="AK1291" s="1713"/>
      <c r="AL1291" s="1713"/>
      <c r="AM1291" s="1713"/>
      <c r="AP1291" s="1713"/>
      <c r="AQ1291" s="1713"/>
      <c r="AR1291" s="1713"/>
      <c r="AS1291" s="1713"/>
      <c r="AT1291" s="1713"/>
      <c r="AU1291" s="1713"/>
      <c r="AV1291" s="1713"/>
      <c r="AW1291" s="1713"/>
      <c r="AZ1291" s="1713"/>
      <c r="BA1291" s="1713"/>
    </row>
    <row r="1292" spans="1:53" x14ac:dyDescent="0.2">
      <c r="A1292" s="1801">
        <v>2017158</v>
      </c>
      <c r="C1292" s="1727" t="s">
        <v>3254</v>
      </c>
      <c r="D1292" s="1713" t="s">
        <v>451</v>
      </c>
      <c r="E1292" s="1713">
        <v>1</v>
      </c>
      <c r="F1292" s="1713">
        <v>13</v>
      </c>
      <c r="G1292" s="1713">
        <v>9</v>
      </c>
      <c r="H1292" s="1713">
        <v>3</v>
      </c>
      <c r="I1292" s="1728">
        <v>1</v>
      </c>
      <c r="J1292" s="1728">
        <v>1</v>
      </c>
      <c r="L1292" s="1715">
        <v>3906.11</v>
      </c>
      <c r="N1292" s="1715">
        <f>O1292+Q1292</f>
        <v>2631.27</v>
      </c>
      <c r="O1292" s="1715">
        <v>1939.5</v>
      </c>
      <c r="P1292" s="1788">
        <f t="shared" si="279"/>
        <v>0.7370965351332246</v>
      </c>
      <c r="Q1292" s="1715">
        <v>691.77</v>
      </c>
      <c r="R1292" s="1788">
        <f t="shared" si="280"/>
        <v>0.26290346486677535</v>
      </c>
      <c r="S1292" s="1775">
        <f t="shared" si="281"/>
        <v>27.6708</v>
      </c>
      <c r="U1292" s="1715">
        <f t="shared" si="282"/>
        <v>0</v>
      </c>
      <c r="V1292" s="1715">
        <f t="shared" si="283"/>
        <v>0</v>
      </c>
      <c r="W1292" s="1715">
        <f t="shared" si="278"/>
        <v>3906.11</v>
      </c>
      <c r="X1292" s="1718">
        <v>3906.11</v>
      </c>
      <c r="Y1292" s="1729">
        <v>617210</v>
      </c>
      <c r="Z1292" s="1720">
        <v>42823</v>
      </c>
      <c r="AA1292" s="1778" t="s">
        <v>213</v>
      </c>
      <c r="AB1292" s="1875"/>
      <c r="AC1292" s="1713"/>
      <c r="AE1292" s="1713"/>
      <c r="AF1292" s="1713"/>
      <c r="AG1292" s="1713"/>
      <c r="AH1292" s="1713"/>
      <c r="AI1292" s="1713"/>
      <c r="AJ1292" s="1713"/>
      <c r="AK1292" s="1713"/>
      <c r="AL1292" s="1713"/>
      <c r="AM1292" s="1713"/>
      <c r="AP1292" s="1713"/>
      <c r="AQ1292" s="1713"/>
      <c r="AR1292" s="1713"/>
      <c r="AS1292" s="1713"/>
      <c r="AT1292" s="1713"/>
      <c r="AU1292" s="1713"/>
      <c r="AV1292" s="1713"/>
      <c r="AW1292" s="1713"/>
      <c r="AZ1292" s="1713"/>
      <c r="BA1292" s="1713"/>
    </row>
    <row r="1293" spans="1:53" x14ac:dyDescent="0.2">
      <c r="A1293" s="1801" t="s">
        <v>3268</v>
      </c>
      <c r="C1293" s="1727" t="s">
        <v>3269</v>
      </c>
      <c r="D1293" s="1713" t="s">
        <v>489</v>
      </c>
      <c r="E1293" s="1713">
        <v>1</v>
      </c>
      <c r="F1293" s="1713">
        <v>12</v>
      </c>
      <c r="G1293" s="1713">
        <v>8</v>
      </c>
      <c r="H1293" s="1713">
        <v>3</v>
      </c>
      <c r="I1293" s="1728">
        <v>1</v>
      </c>
      <c r="J1293" s="1728">
        <v>1</v>
      </c>
      <c r="L1293" s="1715">
        <v>4321.22</v>
      </c>
      <c r="N1293" s="1715">
        <f t="shared" ref="N1293:N1318" si="284">O1293+Q1293</f>
        <v>3375.37</v>
      </c>
      <c r="O1293" s="1715">
        <v>2613.88</v>
      </c>
      <c r="P1293" s="1788">
        <f t="shared" ref="P1293:P1318" si="285">IF(N1293&lt;=0,"",O1293/N1293)</f>
        <v>0.77439806598980265</v>
      </c>
      <c r="Q1293" s="1715">
        <v>761.49</v>
      </c>
      <c r="R1293" s="1788">
        <f t="shared" ref="R1293:R1318" si="286">IF(N1293&lt;=0,"",Q1293/N1293)</f>
        <v>0.2256019340101974</v>
      </c>
      <c r="S1293" s="1775">
        <f t="shared" ref="S1293:S1318" si="287">Q1293/$S$1</f>
        <v>30.459600000000002</v>
      </c>
      <c r="U1293" s="1715">
        <f t="shared" ref="U1293:U1318" si="288">((1-I1293)*O1293)+((1-J1293)*Q1293)</f>
        <v>0</v>
      </c>
      <c r="V1293" s="1715">
        <f t="shared" ref="V1293:V1318" si="289">L1293-W1293</f>
        <v>0</v>
      </c>
      <c r="W1293" s="1715">
        <f t="shared" ref="W1293:W1318" si="290">X1293+AC1293+AH1293+AM1293+AO1293+AR1293</f>
        <v>4321.22</v>
      </c>
      <c r="X1293" s="1718">
        <v>4321.22</v>
      </c>
      <c r="Y1293" s="1729">
        <v>617262</v>
      </c>
      <c r="Z1293" s="1720">
        <v>42845</v>
      </c>
      <c r="AA1293" s="1778" t="s">
        <v>213</v>
      </c>
      <c r="AB1293" s="1778"/>
      <c r="AH1293" s="2296"/>
      <c r="AK1293" s="2295"/>
      <c r="AL1293" s="2295"/>
      <c r="AZ1293" s="1713"/>
      <c r="BA1293" s="1713"/>
    </row>
    <row r="1294" spans="1:53" x14ac:dyDescent="0.2">
      <c r="A1294" s="1801" t="s">
        <v>3287</v>
      </c>
      <c r="C1294" s="1727" t="s">
        <v>3288</v>
      </c>
      <c r="D1294" s="1713" t="s">
        <v>451</v>
      </c>
      <c r="E1294" s="1713">
        <v>1</v>
      </c>
      <c r="F1294" s="1713">
        <v>2</v>
      </c>
      <c r="G1294" s="1713">
        <v>0</v>
      </c>
      <c r="H1294" s="1713">
        <v>0</v>
      </c>
      <c r="I1294" s="1728">
        <v>1</v>
      </c>
      <c r="J1294" s="1728">
        <v>1</v>
      </c>
      <c r="L1294" s="1715">
        <v>226.33</v>
      </c>
      <c r="N1294" s="1715">
        <f t="shared" si="284"/>
        <v>166.75</v>
      </c>
      <c r="O1294" s="1715">
        <v>123.48</v>
      </c>
      <c r="P1294" s="1788">
        <f t="shared" si="285"/>
        <v>0.74050974512743628</v>
      </c>
      <c r="Q1294" s="1715">
        <v>43.27</v>
      </c>
      <c r="R1294" s="1788">
        <f t="shared" si="286"/>
        <v>0.25949025487256372</v>
      </c>
      <c r="S1294" s="1775">
        <f t="shared" si="287"/>
        <v>1.7308000000000001</v>
      </c>
      <c r="U1294" s="1715">
        <f t="shared" si="288"/>
        <v>0</v>
      </c>
      <c r="V1294" s="1715">
        <f t="shared" si="289"/>
        <v>0</v>
      </c>
      <c r="W1294" s="1715">
        <f t="shared" si="290"/>
        <v>226.33</v>
      </c>
      <c r="X1294" s="1718">
        <v>226.33</v>
      </c>
      <c r="Y1294" s="1729">
        <v>617211</v>
      </c>
      <c r="Z1294" s="1720">
        <v>42823</v>
      </c>
      <c r="AA1294" s="1778" t="s">
        <v>213</v>
      </c>
      <c r="AB1294" s="1778"/>
      <c r="AH1294" s="2296"/>
      <c r="AK1294" s="2295"/>
      <c r="AL1294" s="2295"/>
      <c r="AZ1294" s="1713"/>
      <c r="BA1294" s="1713"/>
    </row>
    <row r="1295" spans="1:53" x14ac:dyDescent="0.2">
      <c r="A1295" s="1801" t="s">
        <v>3284</v>
      </c>
      <c r="C1295" s="1727" t="s">
        <v>3285</v>
      </c>
      <c r="D1295" s="1713" t="s">
        <v>451</v>
      </c>
      <c r="E1295" s="1713">
        <v>1</v>
      </c>
      <c r="F1295" s="1713">
        <v>4</v>
      </c>
      <c r="G1295" s="1713">
        <v>0</v>
      </c>
      <c r="H1295" s="1713">
        <v>0</v>
      </c>
      <c r="I1295" s="1728">
        <v>1</v>
      </c>
      <c r="J1295" s="1728">
        <v>1</v>
      </c>
      <c r="L1295" s="1715">
        <v>456.5</v>
      </c>
      <c r="N1295" s="1715">
        <f t="shared" si="284"/>
        <v>346.46000000000004</v>
      </c>
      <c r="O1295" s="1715">
        <v>273.42</v>
      </c>
      <c r="P1295" s="1788">
        <f t="shared" si="285"/>
        <v>0.78918201235351837</v>
      </c>
      <c r="Q1295" s="1715">
        <v>73.040000000000006</v>
      </c>
      <c r="R1295" s="1788">
        <f t="shared" si="286"/>
        <v>0.21081798764648155</v>
      </c>
      <c r="S1295" s="1775">
        <f t="shared" si="287"/>
        <v>2.9216000000000002</v>
      </c>
      <c r="U1295" s="1715">
        <f t="shared" si="288"/>
        <v>0</v>
      </c>
      <c r="V1295" s="1715">
        <f t="shared" si="289"/>
        <v>0</v>
      </c>
      <c r="W1295" s="1715">
        <f t="shared" si="290"/>
        <v>456.5</v>
      </c>
      <c r="X1295" s="1718">
        <v>456.5</v>
      </c>
      <c r="Y1295" s="1729">
        <v>617212</v>
      </c>
      <c r="Z1295" s="1720">
        <v>42823</v>
      </c>
      <c r="AA1295" s="1778" t="s">
        <v>213</v>
      </c>
      <c r="AB1295" s="1778"/>
      <c r="AH1295" s="2296"/>
      <c r="AK1295" s="2295"/>
      <c r="AL1295" s="2295"/>
      <c r="AZ1295" s="1713"/>
      <c r="BA1295" s="1713"/>
    </row>
    <row r="1296" spans="1:53" x14ac:dyDescent="0.2">
      <c r="A1296" s="1801">
        <v>2017161</v>
      </c>
      <c r="C1296" s="1727">
        <v>630817</v>
      </c>
      <c r="D1296" s="1713" t="s">
        <v>68</v>
      </c>
      <c r="E1296" s="1713">
        <v>1</v>
      </c>
      <c r="F1296" s="1713">
        <v>10</v>
      </c>
      <c r="G1296" s="1713">
        <v>6</v>
      </c>
      <c r="H1296" s="1713">
        <v>2</v>
      </c>
      <c r="I1296" s="1728">
        <v>1</v>
      </c>
      <c r="J1296" s="1728">
        <v>1</v>
      </c>
      <c r="L1296" s="1715">
        <v>3066.19</v>
      </c>
      <c r="N1296" s="1715">
        <f t="shared" si="284"/>
        <v>2069.9700000000003</v>
      </c>
      <c r="O1296" s="1715">
        <v>1605.24</v>
      </c>
      <c r="P1296" s="1788">
        <f t="shared" si="285"/>
        <v>0.77548949984782378</v>
      </c>
      <c r="Q1296" s="1715">
        <v>464.73</v>
      </c>
      <c r="R1296" s="1788">
        <f t="shared" si="286"/>
        <v>0.22451050015217611</v>
      </c>
      <c r="S1296" s="1775">
        <f t="shared" si="287"/>
        <v>18.589200000000002</v>
      </c>
      <c r="U1296" s="1715">
        <f t="shared" si="288"/>
        <v>0</v>
      </c>
      <c r="V1296" s="1715">
        <f t="shared" si="289"/>
        <v>0</v>
      </c>
      <c r="W1296" s="1715">
        <f t="shared" si="290"/>
        <v>3066.19</v>
      </c>
      <c r="X1296" s="1718">
        <v>3066.19</v>
      </c>
      <c r="Y1296" s="1729">
        <v>617135</v>
      </c>
      <c r="Z1296" s="1720">
        <v>42793</v>
      </c>
      <c r="AA1296" s="1778" t="s">
        <v>213</v>
      </c>
      <c r="AB1296" s="1778"/>
      <c r="AH1296" s="2296"/>
      <c r="AK1296" s="2295"/>
      <c r="AL1296" s="2295"/>
      <c r="AZ1296" s="1713"/>
      <c r="BA1296" s="1713"/>
    </row>
    <row r="1297" spans="1:53" x14ac:dyDescent="0.2">
      <c r="A1297" s="1801">
        <v>2017162</v>
      </c>
      <c r="C1297" s="1727">
        <v>634017</v>
      </c>
      <c r="D1297" s="1713" t="s">
        <v>68</v>
      </c>
      <c r="E1297" s="1713">
        <v>1</v>
      </c>
      <c r="F1297" s="1713">
        <v>12</v>
      </c>
      <c r="G1297" s="1713">
        <v>12</v>
      </c>
      <c r="H1297" s="1713">
        <v>2</v>
      </c>
      <c r="I1297" s="1728">
        <v>1</v>
      </c>
      <c r="J1297" s="1728">
        <v>1</v>
      </c>
      <c r="L1297" s="1715">
        <v>2666.1</v>
      </c>
      <c r="N1297" s="1715">
        <f t="shared" si="284"/>
        <v>1802.97</v>
      </c>
      <c r="O1297" s="1715">
        <v>1322.93</v>
      </c>
      <c r="P1297" s="1788">
        <f t="shared" si="285"/>
        <v>0.73375042291330417</v>
      </c>
      <c r="Q1297" s="1715">
        <v>480.04</v>
      </c>
      <c r="R1297" s="1788">
        <f t="shared" si="286"/>
        <v>0.26624957708669583</v>
      </c>
      <c r="S1297" s="1775">
        <f t="shared" si="287"/>
        <v>19.201599999999999</v>
      </c>
      <c r="U1297" s="1715">
        <f t="shared" si="288"/>
        <v>0</v>
      </c>
      <c r="V1297" s="1715">
        <f t="shared" si="289"/>
        <v>0</v>
      </c>
      <c r="W1297" s="1715">
        <f t="shared" si="290"/>
        <v>2666.1</v>
      </c>
      <c r="X1297" s="1718">
        <v>2666.1</v>
      </c>
      <c r="Y1297" s="1729">
        <v>617136</v>
      </c>
      <c r="Z1297" s="1720">
        <v>42793</v>
      </c>
      <c r="AA1297" s="1778" t="s">
        <v>213</v>
      </c>
      <c r="AB1297" s="1778"/>
      <c r="AH1297" s="2296"/>
      <c r="AK1297" s="2295"/>
      <c r="AL1297" s="2295"/>
      <c r="AZ1297" s="1713"/>
      <c r="BA1297" s="1713"/>
    </row>
    <row r="1298" spans="1:53" x14ac:dyDescent="0.2">
      <c r="A1298" s="1801" t="s">
        <v>3272</v>
      </c>
      <c r="C1298" s="1727">
        <v>606517</v>
      </c>
      <c r="D1298" s="1713" t="s">
        <v>68</v>
      </c>
      <c r="E1298" s="1713">
        <v>1</v>
      </c>
      <c r="F1298" s="1713">
        <v>10</v>
      </c>
      <c r="G1298" s="1713">
        <v>7</v>
      </c>
      <c r="H1298" s="1713">
        <v>2</v>
      </c>
      <c r="I1298" s="1728">
        <v>1</v>
      </c>
      <c r="J1298" s="1728">
        <v>1</v>
      </c>
      <c r="L1298" s="1715">
        <v>6621.14</v>
      </c>
      <c r="N1298" s="1715">
        <f t="shared" si="284"/>
        <v>4429.18</v>
      </c>
      <c r="O1298" s="1715">
        <v>3644.53</v>
      </c>
      <c r="P1298" s="1788">
        <f t="shared" si="285"/>
        <v>0.82284531222483615</v>
      </c>
      <c r="Q1298" s="1715">
        <v>784.65</v>
      </c>
      <c r="R1298" s="1788">
        <f t="shared" si="286"/>
        <v>0.17715468777516377</v>
      </c>
      <c r="S1298" s="1775">
        <f t="shared" si="287"/>
        <v>31.385999999999999</v>
      </c>
      <c r="U1298" s="1715">
        <f t="shared" si="288"/>
        <v>0</v>
      </c>
      <c r="V1298" s="1715">
        <f t="shared" si="289"/>
        <v>0</v>
      </c>
      <c r="W1298" s="1715">
        <f t="shared" si="290"/>
        <v>6621.14</v>
      </c>
      <c r="X1298" s="1718">
        <v>6621.14</v>
      </c>
      <c r="Y1298" s="1729">
        <v>617148</v>
      </c>
      <c r="Z1298" s="1720">
        <v>42797</v>
      </c>
      <c r="AA1298" s="1778" t="s">
        <v>213</v>
      </c>
      <c r="AB1298" s="1778"/>
      <c r="AH1298" s="2296"/>
      <c r="AK1298" s="2295"/>
      <c r="AL1298" s="2295"/>
      <c r="AZ1298" s="1713"/>
      <c r="BA1298" s="1713"/>
    </row>
    <row r="1299" spans="1:53" x14ac:dyDescent="0.2">
      <c r="A1299" s="1801">
        <v>2017164</v>
      </c>
      <c r="C1299" s="1727" t="s">
        <v>3273</v>
      </c>
      <c r="D1299" s="1713" t="s">
        <v>68</v>
      </c>
      <c r="E1299" s="1713">
        <v>1</v>
      </c>
      <c r="F1299" s="1713">
        <v>2</v>
      </c>
      <c r="G1299" s="1713">
        <v>1</v>
      </c>
      <c r="H1299" s="1713">
        <v>1</v>
      </c>
      <c r="I1299" s="1728">
        <v>1</v>
      </c>
      <c r="J1299" s="1728">
        <v>1</v>
      </c>
      <c r="L1299" s="1715">
        <v>747.27</v>
      </c>
      <c r="N1299" s="1715">
        <f t="shared" si="284"/>
        <v>500.98</v>
      </c>
      <c r="O1299" s="1715">
        <v>354.17</v>
      </c>
      <c r="P1299" s="1788">
        <f t="shared" si="285"/>
        <v>0.70695436943590562</v>
      </c>
      <c r="Q1299" s="1715">
        <v>146.81</v>
      </c>
      <c r="R1299" s="1788">
        <f t="shared" si="286"/>
        <v>0.29304563056409438</v>
      </c>
      <c r="S1299" s="1775">
        <f t="shared" si="287"/>
        <v>5.8723999999999998</v>
      </c>
      <c r="U1299" s="1715">
        <f t="shared" si="288"/>
        <v>0</v>
      </c>
      <c r="V1299" s="1715">
        <f t="shared" si="289"/>
        <v>0</v>
      </c>
      <c r="W1299" s="1715">
        <f t="shared" si="290"/>
        <v>747.27</v>
      </c>
      <c r="X1299" s="1718">
        <v>747.27</v>
      </c>
      <c r="Y1299" s="1729">
        <v>617149</v>
      </c>
      <c r="Z1299" s="1720">
        <v>42797</v>
      </c>
      <c r="AA1299" s="1778" t="s">
        <v>213</v>
      </c>
      <c r="AB1299" s="1778"/>
      <c r="AH1299" s="2296"/>
      <c r="AK1299" s="2295"/>
      <c r="AL1299" s="2295"/>
      <c r="AZ1299" s="1713"/>
      <c r="BA1299" s="1713"/>
    </row>
    <row r="1300" spans="1:53" x14ac:dyDescent="0.2">
      <c r="A1300" s="1801">
        <v>2017165</v>
      </c>
      <c r="C1300" s="1727" t="s">
        <v>3291</v>
      </c>
      <c r="D1300" s="1713" t="s">
        <v>68</v>
      </c>
      <c r="E1300" s="1713">
        <v>0</v>
      </c>
      <c r="F1300" s="1713">
        <v>1</v>
      </c>
      <c r="G1300" s="1713">
        <v>0</v>
      </c>
      <c r="H1300" s="1713">
        <v>1</v>
      </c>
      <c r="I1300" s="1728">
        <v>1</v>
      </c>
      <c r="J1300" s="1728">
        <v>1</v>
      </c>
      <c r="L1300" s="1715">
        <v>588.92999999999995</v>
      </c>
      <c r="N1300" s="1715">
        <f t="shared" si="284"/>
        <v>358.51</v>
      </c>
      <c r="O1300" s="1715">
        <v>274.39999999999998</v>
      </c>
      <c r="P1300" s="1788">
        <f t="shared" si="285"/>
        <v>0.76539008674792886</v>
      </c>
      <c r="Q1300" s="1715">
        <v>84.11</v>
      </c>
      <c r="R1300" s="1788">
        <f t="shared" si="286"/>
        <v>0.23460991325207109</v>
      </c>
      <c r="S1300" s="1775">
        <f t="shared" si="287"/>
        <v>3.3643999999999998</v>
      </c>
      <c r="U1300" s="1715">
        <f t="shared" si="288"/>
        <v>0</v>
      </c>
      <c r="V1300" s="1715">
        <f t="shared" si="289"/>
        <v>0</v>
      </c>
      <c r="W1300" s="1715">
        <f t="shared" si="290"/>
        <v>588.92999999999995</v>
      </c>
      <c r="X1300" s="1718">
        <v>588.92999999999995</v>
      </c>
      <c r="Y1300" s="1729">
        <v>617160</v>
      </c>
      <c r="Z1300" s="1720">
        <v>42797</v>
      </c>
      <c r="AA1300" s="1778" t="s">
        <v>213</v>
      </c>
      <c r="AB1300" s="1778"/>
      <c r="AH1300" s="2296"/>
      <c r="AK1300" s="2295"/>
      <c r="AL1300" s="2295"/>
      <c r="AZ1300" s="1713"/>
      <c r="BA1300" s="1713"/>
    </row>
    <row r="1301" spans="1:53" x14ac:dyDescent="0.2">
      <c r="A1301" s="1801">
        <v>2017167</v>
      </c>
      <c r="C1301" s="1727" t="s">
        <v>3300</v>
      </c>
      <c r="D1301" s="1713" t="s">
        <v>68</v>
      </c>
      <c r="E1301" s="1713">
        <v>10</v>
      </c>
      <c r="F1301" s="1713">
        <v>100</v>
      </c>
      <c r="G1301" s="1713">
        <v>50</v>
      </c>
      <c r="H1301" s="1713">
        <v>30</v>
      </c>
      <c r="I1301" s="1728">
        <v>1</v>
      </c>
      <c r="J1301" s="1728">
        <v>1</v>
      </c>
      <c r="L1301" s="1715">
        <v>30382.9</v>
      </c>
      <c r="N1301" s="1715">
        <f t="shared" si="284"/>
        <v>20468.2</v>
      </c>
      <c r="O1301" s="1715">
        <v>15803.34</v>
      </c>
      <c r="P1301" s="1788">
        <f t="shared" si="285"/>
        <v>0.77209231881650553</v>
      </c>
      <c r="Q1301" s="1715">
        <v>4664.8599999999997</v>
      </c>
      <c r="R1301" s="1788">
        <f t="shared" si="286"/>
        <v>0.22790768118349436</v>
      </c>
      <c r="S1301" s="1775">
        <f t="shared" si="287"/>
        <v>186.59439999999998</v>
      </c>
      <c r="U1301" s="1715">
        <f t="shared" si="288"/>
        <v>0</v>
      </c>
      <c r="V1301" s="1715">
        <f t="shared" si="289"/>
        <v>0</v>
      </c>
      <c r="W1301" s="1715">
        <f t="shared" si="290"/>
        <v>30382.9</v>
      </c>
      <c r="X1301" s="1718">
        <v>30382.9</v>
      </c>
      <c r="Y1301" s="1729">
        <v>617235</v>
      </c>
      <c r="Z1301" s="1720">
        <v>42828</v>
      </c>
      <c r="AA1301" s="1778" t="s">
        <v>213</v>
      </c>
      <c r="AB1301" s="1778"/>
      <c r="AH1301" s="2296"/>
      <c r="AK1301" s="2295"/>
      <c r="AL1301" s="2295"/>
      <c r="AZ1301" s="1713"/>
      <c r="BA1301" s="1713"/>
    </row>
    <row r="1302" spans="1:53" x14ac:dyDescent="0.2">
      <c r="A1302" s="1801">
        <v>2017168</v>
      </c>
      <c r="C1302" s="1727" t="s">
        <v>3311</v>
      </c>
      <c r="D1302" s="1713" t="s">
        <v>68</v>
      </c>
      <c r="E1302" s="1713">
        <v>0</v>
      </c>
      <c r="F1302" s="1713">
        <v>0</v>
      </c>
      <c r="G1302" s="1713">
        <v>0</v>
      </c>
      <c r="H1302" s="1713">
        <v>0</v>
      </c>
      <c r="I1302" s="1728">
        <v>1</v>
      </c>
      <c r="J1302" s="1728">
        <v>1</v>
      </c>
      <c r="L1302" s="1715">
        <v>135</v>
      </c>
      <c r="N1302" s="1715">
        <f t="shared" si="284"/>
        <v>55</v>
      </c>
      <c r="O1302" s="1715">
        <v>55</v>
      </c>
      <c r="P1302" s="1788">
        <f t="shared" si="285"/>
        <v>1</v>
      </c>
      <c r="Q1302" s="1715">
        <v>0</v>
      </c>
      <c r="R1302" s="1788">
        <f t="shared" si="286"/>
        <v>0</v>
      </c>
      <c r="S1302" s="1775">
        <f t="shared" si="287"/>
        <v>0</v>
      </c>
      <c r="U1302" s="1715">
        <f t="shared" si="288"/>
        <v>0</v>
      </c>
      <c r="V1302" s="1715">
        <f t="shared" si="289"/>
        <v>0</v>
      </c>
      <c r="W1302" s="1715">
        <f t="shared" si="290"/>
        <v>135</v>
      </c>
      <c r="X1302" s="1718">
        <v>135</v>
      </c>
      <c r="Y1302" s="1729">
        <v>617237</v>
      </c>
      <c r="Z1302" s="1720">
        <v>42828</v>
      </c>
      <c r="AA1302" s="1778" t="s">
        <v>213</v>
      </c>
      <c r="AB1302" s="1778"/>
      <c r="AH1302" s="2296"/>
      <c r="AK1302" s="2295"/>
      <c r="AL1302" s="2295"/>
      <c r="AZ1302" s="1713"/>
      <c r="BA1302" s="1713"/>
    </row>
    <row r="1303" spans="1:53" x14ac:dyDescent="0.2">
      <c r="A1303" s="1801">
        <v>2017169</v>
      </c>
      <c r="C1303" s="1727">
        <v>633317</v>
      </c>
      <c r="D1303" s="1713" t="s">
        <v>68</v>
      </c>
      <c r="E1303" s="1713">
        <v>1</v>
      </c>
      <c r="F1303" s="1713">
        <v>15</v>
      </c>
      <c r="G1303" s="1713">
        <v>7</v>
      </c>
      <c r="H1303" s="1713">
        <v>2</v>
      </c>
      <c r="I1303" s="1728">
        <v>1</v>
      </c>
      <c r="J1303" s="1728">
        <v>1</v>
      </c>
      <c r="L1303" s="1715">
        <v>3742.24</v>
      </c>
      <c r="N1303" s="1715">
        <f t="shared" si="284"/>
        <v>2527.66</v>
      </c>
      <c r="O1303" s="1715">
        <v>1941.04</v>
      </c>
      <c r="P1303" s="1788">
        <f t="shared" si="285"/>
        <v>0.7679197360404485</v>
      </c>
      <c r="Q1303" s="1715">
        <v>586.62</v>
      </c>
      <c r="R1303" s="1788">
        <f t="shared" si="286"/>
        <v>0.23208026395955153</v>
      </c>
      <c r="S1303" s="1775">
        <f t="shared" si="287"/>
        <v>23.4648</v>
      </c>
      <c r="U1303" s="1715">
        <f t="shared" si="288"/>
        <v>0</v>
      </c>
      <c r="V1303" s="1715">
        <f t="shared" si="289"/>
        <v>0</v>
      </c>
      <c r="W1303" s="1715">
        <f t="shared" si="290"/>
        <v>3742.24</v>
      </c>
      <c r="X1303" s="1718">
        <v>3742.24</v>
      </c>
      <c r="Y1303" s="1729">
        <v>617150</v>
      </c>
      <c r="Z1303" s="1720">
        <v>42797</v>
      </c>
      <c r="AA1303" s="1778" t="s">
        <v>213</v>
      </c>
      <c r="AB1303" s="1778"/>
      <c r="AH1303" s="2296"/>
      <c r="AK1303" s="2295"/>
      <c r="AL1303" s="2295"/>
      <c r="AZ1303" s="1713"/>
      <c r="BA1303" s="1713"/>
    </row>
    <row r="1304" spans="1:53" x14ac:dyDescent="0.2">
      <c r="A1304" s="1801">
        <v>2017170</v>
      </c>
      <c r="C1304" s="1727" t="s">
        <v>3304</v>
      </c>
      <c r="D1304" s="1713" t="s">
        <v>68</v>
      </c>
      <c r="E1304" s="1713">
        <v>1</v>
      </c>
      <c r="F1304" s="1713">
        <v>2</v>
      </c>
      <c r="G1304" s="1713">
        <v>1</v>
      </c>
      <c r="H1304" s="1713">
        <v>1</v>
      </c>
      <c r="I1304" s="1728">
        <v>1</v>
      </c>
      <c r="J1304" s="1728">
        <v>1</v>
      </c>
      <c r="L1304" s="1715">
        <v>634.52</v>
      </c>
      <c r="N1304" s="1715">
        <f t="shared" si="284"/>
        <v>564.35</v>
      </c>
      <c r="O1304" s="1715">
        <v>425.79</v>
      </c>
      <c r="P1304" s="1788">
        <f t="shared" si="285"/>
        <v>0.75447860370337561</v>
      </c>
      <c r="Q1304" s="1715">
        <v>138.56</v>
      </c>
      <c r="R1304" s="1788">
        <f t="shared" si="286"/>
        <v>0.24552139629662442</v>
      </c>
      <c r="S1304" s="1775">
        <f t="shared" si="287"/>
        <v>5.5423999999999998</v>
      </c>
      <c r="U1304" s="1715">
        <f t="shared" si="288"/>
        <v>0</v>
      </c>
      <c r="V1304" s="1715">
        <f t="shared" si="289"/>
        <v>0</v>
      </c>
      <c r="W1304" s="1715">
        <f t="shared" si="290"/>
        <v>634.52</v>
      </c>
      <c r="X1304" s="1718">
        <v>634.52</v>
      </c>
      <c r="Y1304" s="1729">
        <v>617151</v>
      </c>
      <c r="Z1304" s="1720">
        <v>42797</v>
      </c>
      <c r="AA1304" s="1778" t="s">
        <v>213</v>
      </c>
      <c r="AB1304" s="1778"/>
      <c r="AH1304" s="2296"/>
      <c r="AK1304" s="2295"/>
      <c r="AL1304" s="2295"/>
      <c r="AZ1304" s="1713"/>
      <c r="BA1304" s="1713"/>
    </row>
    <row r="1305" spans="1:53" x14ac:dyDescent="0.2">
      <c r="A1305" s="1801">
        <v>2017171</v>
      </c>
      <c r="C1305" s="1727" t="s">
        <v>3305</v>
      </c>
      <c r="D1305" s="1713" t="s">
        <v>68</v>
      </c>
      <c r="E1305" s="1713">
        <v>0</v>
      </c>
      <c r="F1305" s="1713">
        <v>0</v>
      </c>
      <c r="G1305" s="1713">
        <v>0</v>
      </c>
      <c r="H1305" s="1713">
        <v>0</v>
      </c>
      <c r="I1305" s="1728">
        <v>1</v>
      </c>
      <c r="J1305" s="1728">
        <v>1</v>
      </c>
      <c r="L1305" s="1715">
        <v>132</v>
      </c>
      <c r="N1305" s="1715">
        <f t="shared" si="284"/>
        <v>117</v>
      </c>
      <c r="O1305" s="1715">
        <v>117</v>
      </c>
      <c r="P1305" s="1788">
        <f t="shared" si="285"/>
        <v>1</v>
      </c>
      <c r="Q1305" s="1715">
        <v>0</v>
      </c>
      <c r="R1305" s="1788">
        <f t="shared" si="286"/>
        <v>0</v>
      </c>
      <c r="S1305" s="1775">
        <f t="shared" si="287"/>
        <v>0</v>
      </c>
      <c r="U1305" s="1715">
        <f t="shared" si="288"/>
        <v>0</v>
      </c>
      <c r="V1305" s="1715">
        <f t="shared" si="289"/>
        <v>0</v>
      </c>
      <c r="W1305" s="1715">
        <f t="shared" si="290"/>
        <v>132</v>
      </c>
      <c r="X1305" s="1718">
        <v>132</v>
      </c>
      <c r="Y1305" s="1729">
        <v>617237</v>
      </c>
      <c r="Z1305" s="1720">
        <v>42828</v>
      </c>
      <c r="AA1305" s="1778" t="s">
        <v>213</v>
      </c>
      <c r="AB1305" s="1778"/>
      <c r="AH1305" s="2296"/>
      <c r="AK1305" s="2295"/>
      <c r="AL1305" s="2295"/>
      <c r="AZ1305" s="1713"/>
      <c r="BA1305" s="1713"/>
    </row>
    <row r="1306" spans="1:53" x14ac:dyDescent="0.2">
      <c r="A1306" s="1801">
        <v>2017172</v>
      </c>
      <c r="C1306" s="1727" t="s">
        <v>3306</v>
      </c>
      <c r="D1306" s="1713" t="s">
        <v>68</v>
      </c>
      <c r="E1306" s="1713">
        <v>0</v>
      </c>
      <c r="F1306" s="1713">
        <v>0</v>
      </c>
      <c r="G1306" s="1713">
        <v>1</v>
      </c>
      <c r="H1306" s="1713">
        <v>1</v>
      </c>
      <c r="I1306" s="1728">
        <v>1</v>
      </c>
      <c r="J1306" s="1728">
        <v>1</v>
      </c>
      <c r="L1306" s="1715">
        <v>536</v>
      </c>
      <c r="N1306" s="1715">
        <f t="shared" si="284"/>
        <v>320</v>
      </c>
      <c r="O1306" s="1715">
        <v>235</v>
      </c>
      <c r="P1306" s="1788">
        <f t="shared" si="285"/>
        <v>0.734375</v>
      </c>
      <c r="Q1306" s="1715">
        <v>85</v>
      </c>
      <c r="R1306" s="1788">
        <f t="shared" si="286"/>
        <v>0.265625</v>
      </c>
      <c r="S1306" s="1775">
        <f t="shared" si="287"/>
        <v>3.4</v>
      </c>
      <c r="U1306" s="1715">
        <f t="shared" si="288"/>
        <v>0</v>
      </c>
      <c r="V1306" s="1715">
        <f t="shared" si="289"/>
        <v>536</v>
      </c>
      <c r="W1306" s="1715">
        <f t="shared" si="290"/>
        <v>0</v>
      </c>
      <c r="X1306" s="1718"/>
      <c r="Y1306" s="1729"/>
      <c r="Z1306" s="1720"/>
      <c r="AA1306" s="1778"/>
      <c r="AB1306" s="1778"/>
      <c r="AH1306" s="2296"/>
      <c r="AK1306" s="2295"/>
      <c r="AL1306" s="2295"/>
      <c r="AZ1306" s="1713"/>
      <c r="BA1306" s="1713"/>
    </row>
    <row r="1307" spans="1:53" x14ac:dyDescent="0.2">
      <c r="A1307" s="2082">
        <v>2017173</v>
      </c>
      <c r="C1307" s="1727" t="s">
        <v>3833</v>
      </c>
      <c r="D1307" s="1713" t="s">
        <v>441</v>
      </c>
      <c r="E1307" s="1713">
        <v>0</v>
      </c>
      <c r="F1307" s="1713">
        <v>0</v>
      </c>
      <c r="G1307" s="1713">
        <v>0</v>
      </c>
      <c r="H1307" s="1713">
        <v>0</v>
      </c>
      <c r="I1307" s="1728">
        <v>1</v>
      </c>
      <c r="J1307" s="1728">
        <v>1</v>
      </c>
      <c r="L1307" s="1715">
        <v>25</v>
      </c>
      <c r="N1307" s="1715">
        <f t="shared" si="284"/>
        <v>11.92</v>
      </c>
      <c r="O1307" s="1715">
        <v>11.92</v>
      </c>
      <c r="P1307" s="1788">
        <f t="shared" si="285"/>
        <v>1</v>
      </c>
      <c r="Q1307" s="1715">
        <v>0</v>
      </c>
      <c r="R1307" s="1788">
        <f t="shared" si="286"/>
        <v>0</v>
      </c>
      <c r="S1307" s="1775">
        <f t="shared" si="287"/>
        <v>0</v>
      </c>
      <c r="U1307" s="1715">
        <f t="shared" si="288"/>
        <v>0</v>
      </c>
      <c r="V1307" s="1715">
        <f t="shared" si="289"/>
        <v>25</v>
      </c>
      <c r="W1307" s="1715">
        <f t="shared" si="290"/>
        <v>0</v>
      </c>
      <c r="X1307" s="1718"/>
      <c r="Y1307" s="1729"/>
      <c r="Z1307" s="1720"/>
      <c r="AA1307" s="1778"/>
      <c r="AB1307" s="1778"/>
      <c r="AH1307" s="2296"/>
      <c r="AK1307" s="2295"/>
      <c r="AL1307" s="2295"/>
      <c r="AZ1307" s="1713"/>
      <c r="BA1307" s="1713"/>
    </row>
    <row r="1308" spans="1:53" x14ac:dyDescent="0.2">
      <c r="A1308" s="1801">
        <v>2017174</v>
      </c>
      <c r="C1308" s="1727">
        <v>646417</v>
      </c>
      <c r="D1308" s="1713" t="s">
        <v>68</v>
      </c>
      <c r="E1308" s="1713">
        <v>1</v>
      </c>
      <c r="F1308" s="1713">
        <v>12</v>
      </c>
      <c r="G1308" s="1713">
        <v>7</v>
      </c>
      <c r="H1308" s="1713">
        <v>4</v>
      </c>
      <c r="I1308" s="1728">
        <v>1</v>
      </c>
      <c r="J1308" s="1728">
        <v>1</v>
      </c>
      <c r="L1308" s="1715">
        <v>3750.25</v>
      </c>
      <c r="N1308" s="1715">
        <f t="shared" si="284"/>
        <v>2526.5500000000002</v>
      </c>
      <c r="O1308" s="1715">
        <v>1916.49</v>
      </c>
      <c r="P1308" s="1788">
        <f t="shared" si="285"/>
        <v>0.75854030199283606</v>
      </c>
      <c r="Q1308" s="1715">
        <v>610.05999999999995</v>
      </c>
      <c r="R1308" s="1788">
        <f t="shared" si="286"/>
        <v>0.24145969800716388</v>
      </c>
      <c r="S1308" s="1775">
        <f t="shared" si="287"/>
        <v>24.402399999999997</v>
      </c>
      <c r="U1308" s="1715">
        <f t="shared" si="288"/>
        <v>0</v>
      </c>
      <c r="V1308" s="1715">
        <f t="shared" si="289"/>
        <v>0</v>
      </c>
      <c r="W1308" s="1715">
        <f t="shared" si="290"/>
        <v>3750.25</v>
      </c>
      <c r="X1308" s="1718">
        <v>3750.25</v>
      </c>
      <c r="Y1308" s="1729">
        <v>617152</v>
      </c>
      <c r="Z1308" s="1720">
        <v>42797</v>
      </c>
      <c r="AA1308" s="1778" t="s">
        <v>213</v>
      </c>
      <c r="AB1308" s="1778"/>
      <c r="AH1308" s="2296"/>
      <c r="AK1308" s="2295"/>
      <c r="AL1308" s="2295"/>
      <c r="AZ1308" s="1713"/>
      <c r="BA1308" s="1713"/>
    </row>
    <row r="1309" spans="1:53" x14ac:dyDescent="0.2">
      <c r="A1309" s="1801">
        <v>2017175</v>
      </c>
      <c r="C1309" s="1727" t="s">
        <v>3320</v>
      </c>
      <c r="D1309" s="1713" t="s">
        <v>636</v>
      </c>
      <c r="E1309" s="1713">
        <v>1</v>
      </c>
      <c r="F1309" s="1713">
        <v>10</v>
      </c>
      <c r="G1309" s="1713">
        <v>0</v>
      </c>
      <c r="H1309" s="1713">
        <v>10</v>
      </c>
      <c r="I1309" s="1728">
        <v>1</v>
      </c>
      <c r="J1309" s="1728">
        <v>1</v>
      </c>
      <c r="L1309" s="1715">
        <v>5315.2</v>
      </c>
      <c r="N1309" s="1715">
        <f t="shared" si="284"/>
        <v>3575.3999999999996</v>
      </c>
      <c r="O1309" s="1715">
        <v>2694.43</v>
      </c>
      <c r="P1309" s="1788">
        <f t="shared" si="285"/>
        <v>0.7536023941377189</v>
      </c>
      <c r="Q1309" s="1715">
        <v>880.97</v>
      </c>
      <c r="R1309" s="1788">
        <f t="shared" si="286"/>
        <v>0.24639760586228118</v>
      </c>
      <c r="S1309" s="1775">
        <f t="shared" si="287"/>
        <v>35.238799999999998</v>
      </c>
      <c r="U1309" s="1715">
        <f t="shared" si="288"/>
        <v>0</v>
      </c>
      <c r="V1309" s="1715">
        <f t="shared" si="289"/>
        <v>0</v>
      </c>
      <c r="W1309" s="1715">
        <f t="shared" si="290"/>
        <v>5315.2</v>
      </c>
      <c r="X1309" s="1718">
        <v>5315.2</v>
      </c>
      <c r="Y1309" s="1729">
        <v>617224</v>
      </c>
      <c r="Z1309" s="1720">
        <v>42823</v>
      </c>
      <c r="AA1309" s="1778" t="s">
        <v>213</v>
      </c>
      <c r="AB1309" s="1778"/>
      <c r="AH1309" s="2296"/>
      <c r="AK1309" s="2295"/>
      <c r="AL1309" s="2295"/>
      <c r="AZ1309" s="1713"/>
      <c r="BA1309" s="1713"/>
    </row>
    <row r="1310" spans="1:53" x14ac:dyDescent="0.2">
      <c r="A1310" s="1801">
        <v>2017176</v>
      </c>
      <c r="C1310" s="1727" t="s">
        <v>3324</v>
      </c>
      <c r="D1310" s="1713" t="s">
        <v>68</v>
      </c>
      <c r="E1310" s="1713">
        <v>5</v>
      </c>
      <c r="F1310" s="1713">
        <v>40</v>
      </c>
      <c r="G1310" s="1713">
        <v>25</v>
      </c>
      <c r="H1310" s="1713">
        <v>15</v>
      </c>
      <c r="I1310" s="1728">
        <v>1</v>
      </c>
      <c r="J1310" s="1728">
        <v>1</v>
      </c>
      <c r="L1310" s="1715">
        <v>11767.9</v>
      </c>
      <c r="N1310" s="1715">
        <f t="shared" si="284"/>
        <v>7943.25</v>
      </c>
      <c r="O1310" s="1715">
        <v>5814.82</v>
      </c>
      <c r="P1310" s="1788">
        <f t="shared" si="285"/>
        <v>0.73204544739244004</v>
      </c>
      <c r="Q1310" s="1715">
        <v>2128.4299999999998</v>
      </c>
      <c r="R1310" s="1788">
        <f t="shared" si="286"/>
        <v>0.26795455260755985</v>
      </c>
      <c r="S1310" s="1775">
        <f t="shared" si="287"/>
        <v>85.137199999999993</v>
      </c>
      <c r="U1310" s="1715">
        <f t="shared" si="288"/>
        <v>0</v>
      </c>
      <c r="V1310" s="1715">
        <f t="shared" si="289"/>
        <v>0</v>
      </c>
      <c r="W1310" s="1715">
        <f t="shared" si="290"/>
        <v>11767.9</v>
      </c>
      <c r="X1310" s="1718">
        <v>11767.9</v>
      </c>
      <c r="Y1310" s="1729">
        <v>617153</v>
      </c>
      <c r="Z1310" s="1720">
        <v>42797</v>
      </c>
      <c r="AA1310" s="1778" t="s">
        <v>213</v>
      </c>
      <c r="AB1310" s="1778"/>
      <c r="AH1310" s="2296"/>
      <c r="AK1310" s="2295"/>
      <c r="AL1310" s="2295"/>
      <c r="AZ1310" s="1713"/>
      <c r="BA1310" s="1713"/>
    </row>
    <row r="1311" spans="1:53" x14ac:dyDescent="0.2">
      <c r="A1311" s="1801">
        <v>2017177</v>
      </c>
      <c r="C1311" s="1727" t="s">
        <v>3327</v>
      </c>
      <c r="D1311" s="1713" t="s">
        <v>68</v>
      </c>
      <c r="E1311" s="1713">
        <v>0</v>
      </c>
      <c r="F1311" s="1713">
        <v>0</v>
      </c>
      <c r="G1311" s="1713">
        <v>0</v>
      </c>
      <c r="H1311" s="1713">
        <v>0</v>
      </c>
      <c r="I1311" s="1728">
        <v>1</v>
      </c>
      <c r="J1311" s="1728">
        <v>1</v>
      </c>
      <c r="L1311" s="1715">
        <v>0</v>
      </c>
      <c r="N1311" s="1715">
        <f t="shared" si="284"/>
        <v>0</v>
      </c>
      <c r="O1311" s="1715">
        <v>0</v>
      </c>
      <c r="P1311" s="1788" t="str">
        <f t="shared" si="285"/>
        <v/>
      </c>
      <c r="Q1311" s="1715">
        <v>0</v>
      </c>
      <c r="R1311" s="1788" t="str">
        <f t="shared" si="286"/>
        <v/>
      </c>
      <c r="S1311" s="1775">
        <f t="shared" si="287"/>
        <v>0</v>
      </c>
      <c r="U1311" s="1715">
        <f t="shared" si="288"/>
        <v>0</v>
      </c>
      <c r="V1311" s="1715">
        <f t="shared" si="289"/>
        <v>0</v>
      </c>
      <c r="W1311" s="1715">
        <f t="shared" si="290"/>
        <v>0</v>
      </c>
      <c r="X1311" s="1718"/>
      <c r="Y1311" s="1729"/>
      <c r="Z1311" s="1720"/>
      <c r="AA1311" s="1778"/>
      <c r="AB1311" s="1778"/>
      <c r="AH1311" s="2296"/>
      <c r="AK1311" s="2295"/>
      <c r="AL1311" s="2295"/>
      <c r="AZ1311" s="1713"/>
      <c r="BA1311" s="1713"/>
    </row>
    <row r="1312" spans="1:53" x14ac:dyDescent="0.2">
      <c r="A1312" s="1801">
        <v>2017178</v>
      </c>
      <c r="C1312" s="1727" t="s">
        <v>3332</v>
      </c>
      <c r="D1312" s="1713" t="s">
        <v>68</v>
      </c>
      <c r="E1312" s="1713">
        <v>5</v>
      </c>
      <c r="F1312" s="1713">
        <v>45</v>
      </c>
      <c r="G1312" s="1713">
        <v>30</v>
      </c>
      <c r="H1312" s="1713">
        <v>10</v>
      </c>
      <c r="I1312" s="1728">
        <v>1</v>
      </c>
      <c r="J1312" s="1728">
        <v>1</v>
      </c>
      <c r="L1312" s="1715">
        <v>10141.700000000001</v>
      </c>
      <c r="N1312" s="1715">
        <f t="shared" si="284"/>
        <v>6839.15</v>
      </c>
      <c r="O1312" s="1715">
        <v>4939.3999999999996</v>
      </c>
      <c r="P1312" s="1788">
        <f t="shared" si="285"/>
        <v>0.72222425301389792</v>
      </c>
      <c r="Q1312" s="1715">
        <v>1899.75</v>
      </c>
      <c r="R1312" s="1788">
        <f t="shared" si="286"/>
        <v>0.27777574698610208</v>
      </c>
      <c r="S1312" s="1775">
        <f t="shared" si="287"/>
        <v>75.989999999999995</v>
      </c>
      <c r="U1312" s="1715">
        <f t="shared" si="288"/>
        <v>0</v>
      </c>
      <c r="V1312" s="1715">
        <f t="shared" si="289"/>
        <v>0</v>
      </c>
      <c r="W1312" s="1715">
        <f t="shared" si="290"/>
        <v>10141.700000000001</v>
      </c>
      <c r="X1312" s="1718">
        <v>10141.700000000001</v>
      </c>
      <c r="Y1312" s="1729">
        <v>617154</v>
      </c>
      <c r="Z1312" s="1720">
        <v>42797</v>
      </c>
      <c r="AA1312" s="1778" t="s">
        <v>213</v>
      </c>
      <c r="AB1312" s="1778"/>
      <c r="AH1312" s="2296"/>
      <c r="AK1312" s="2295"/>
      <c r="AL1312" s="2295"/>
      <c r="AZ1312" s="1713"/>
      <c r="BA1312" s="1713"/>
    </row>
    <row r="1313" spans="1:53" x14ac:dyDescent="0.2">
      <c r="A1313" s="1801">
        <v>2017179</v>
      </c>
      <c r="C1313" s="1727" t="s">
        <v>3334</v>
      </c>
      <c r="D1313" s="1713" t="s">
        <v>451</v>
      </c>
      <c r="E1313" s="1713">
        <v>1</v>
      </c>
      <c r="F1313" s="1713">
        <v>10</v>
      </c>
      <c r="G1313" s="1713">
        <v>6</v>
      </c>
      <c r="H1313" s="1713">
        <v>3</v>
      </c>
      <c r="I1313" s="1728">
        <v>1</v>
      </c>
      <c r="J1313" s="1728">
        <v>1</v>
      </c>
      <c r="L1313" s="1715">
        <v>3505.38</v>
      </c>
      <c r="N1313" s="1715">
        <f t="shared" si="284"/>
        <v>2318.6800000000003</v>
      </c>
      <c r="O1313" s="1715">
        <v>1725.95</v>
      </c>
      <c r="P1313" s="1788">
        <f t="shared" si="285"/>
        <v>0.7443674849483326</v>
      </c>
      <c r="Q1313" s="1715">
        <v>592.73</v>
      </c>
      <c r="R1313" s="1788">
        <f t="shared" si="286"/>
        <v>0.25563251505166729</v>
      </c>
      <c r="S1313" s="1775">
        <f t="shared" si="287"/>
        <v>23.709199999999999</v>
      </c>
      <c r="U1313" s="1715">
        <f t="shared" si="288"/>
        <v>0</v>
      </c>
      <c r="V1313" s="1715">
        <f t="shared" si="289"/>
        <v>0</v>
      </c>
      <c r="W1313" s="1715">
        <f t="shared" si="290"/>
        <v>3505.38</v>
      </c>
      <c r="X1313" s="1718">
        <v>3505.38</v>
      </c>
      <c r="Y1313" s="1729">
        <v>617259</v>
      </c>
      <c r="Z1313" s="1720">
        <v>42845</v>
      </c>
      <c r="AA1313" s="1778" t="s">
        <v>213</v>
      </c>
      <c r="AB1313" s="1778"/>
      <c r="AH1313" s="2296"/>
      <c r="AK1313" s="2295"/>
      <c r="AL1313" s="2295"/>
      <c r="AZ1313" s="1713"/>
      <c r="BA1313" s="1713"/>
    </row>
    <row r="1314" spans="1:53" x14ac:dyDescent="0.2">
      <c r="A1314" s="1801">
        <v>2017180</v>
      </c>
      <c r="C1314" s="1727" t="s">
        <v>3333</v>
      </c>
      <c r="D1314" s="1713" t="s">
        <v>68</v>
      </c>
      <c r="E1314" s="1713">
        <v>1</v>
      </c>
      <c r="F1314" s="1713">
        <v>7</v>
      </c>
      <c r="G1314" s="1713">
        <v>14</v>
      </c>
      <c r="H1314" s="1713">
        <v>0</v>
      </c>
      <c r="I1314" s="1728">
        <v>1</v>
      </c>
      <c r="J1314" s="1728">
        <v>1</v>
      </c>
      <c r="L1314" s="1715">
        <v>3649.57</v>
      </c>
      <c r="N1314" s="1715">
        <f t="shared" si="284"/>
        <v>2059.13</v>
      </c>
      <c r="O1314" s="1715">
        <v>1486.1</v>
      </c>
      <c r="P1314" s="1788">
        <f t="shared" si="285"/>
        <v>0.72171256792917393</v>
      </c>
      <c r="Q1314" s="1715">
        <v>573.03</v>
      </c>
      <c r="R1314" s="1788">
        <f t="shared" si="286"/>
        <v>0.27828743207082601</v>
      </c>
      <c r="S1314" s="1775">
        <f t="shared" si="287"/>
        <v>22.921199999999999</v>
      </c>
      <c r="U1314" s="1715">
        <f t="shared" si="288"/>
        <v>0</v>
      </c>
      <c r="V1314" s="1715">
        <f t="shared" si="289"/>
        <v>0</v>
      </c>
      <c r="W1314" s="1715">
        <f t="shared" si="290"/>
        <v>3649.57</v>
      </c>
      <c r="X1314" s="1718">
        <v>3649.57</v>
      </c>
      <c r="Y1314" s="1729">
        <v>617155</v>
      </c>
      <c r="Z1314" s="1720">
        <v>42797</v>
      </c>
      <c r="AA1314" s="1778" t="s">
        <v>213</v>
      </c>
      <c r="AB1314" s="1778"/>
      <c r="AH1314" s="2296"/>
      <c r="AK1314" s="2295"/>
      <c r="AL1314" s="2295"/>
      <c r="AZ1314" s="1713"/>
      <c r="BA1314" s="1713"/>
    </row>
    <row r="1315" spans="1:53" x14ac:dyDescent="0.2">
      <c r="A1315" s="1801">
        <v>2017181</v>
      </c>
      <c r="C1315" s="1727" t="s">
        <v>3337</v>
      </c>
      <c r="D1315" s="1713" t="s">
        <v>68</v>
      </c>
      <c r="E1315" s="1713">
        <v>0</v>
      </c>
      <c r="F1315" s="1713">
        <v>0</v>
      </c>
      <c r="G1315" s="1713">
        <v>0</v>
      </c>
      <c r="H1315" s="1713">
        <v>0</v>
      </c>
      <c r="I1315" s="1728">
        <v>1</v>
      </c>
      <c r="J1315" s="1728">
        <v>1</v>
      </c>
      <c r="L1315" s="1715">
        <v>73.5</v>
      </c>
      <c r="N1315" s="1715">
        <f t="shared" si="284"/>
        <v>48.5</v>
      </c>
      <c r="O1315" s="1715">
        <v>48.5</v>
      </c>
      <c r="P1315" s="1788">
        <f t="shared" si="285"/>
        <v>1</v>
      </c>
      <c r="Q1315" s="1715">
        <v>0</v>
      </c>
      <c r="R1315" s="1788">
        <f t="shared" si="286"/>
        <v>0</v>
      </c>
      <c r="S1315" s="1775">
        <f t="shared" si="287"/>
        <v>0</v>
      </c>
      <c r="U1315" s="1715">
        <f t="shared" si="288"/>
        <v>0</v>
      </c>
      <c r="V1315" s="1715">
        <f t="shared" si="289"/>
        <v>0</v>
      </c>
      <c r="W1315" s="1715">
        <f t="shared" si="290"/>
        <v>73.5</v>
      </c>
      <c r="X1315" s="1718">
        <v>73.5</v>
      </c>
      <c r="Y1315" s="1729">
        <v>617237</v>
      </c>
      <c r="Z1315" s="1720">
        <v>42828</v>
      </c>
      <c r="AA1315" s="1778" t="s">
        <v>213</v>
      </c>
      <c r="AB1315" s="1778"/>
      <c r="AH1315" s="2296"/>
      <c r="AK1315" s="2295"/>
      <c r="AL1315" s="2295"/>
      <c r="AZ1315" s="1713"/>
      <c r="BA1315" s="1713"/>
    </row>
    <row r="1316" spans="1:53" x14ac:dyDescent="0.2">
      <c r="A1316" s="1801">
        <v>2017182</v>
      </c>
      <c r="C1316" s="1727">
        <v>639817</v>
      </c>
      <c r="D1316" s="1713" t="s">
        <v>68</v>
      </c>
      <c r="E1316" s="1713">
        <v>1</v>
      </c>
      <c r="F1316" s="1713">
        <v>8</v>
      </c>
      <c r="G1316" s="1713">
        <v>5</v>
      </c>
      <c r="H1316" s="1713">
        <v>3</v>
      </c>
      <c r="I1316" s="1728">
        <v>1</v>
      </c>
      <c r="J1316" s="1728">
        <v>1</v>
      </c>
      <c r="L1316" s="1715">
        <v>2614.66</v>
      </c>
      <c r="N1316" s="1715">
        <f t="shared" si="284"/>
        <v>1763.6</v>
      </c>
      <c r="O1316" s="1715">
        <v>1335.87</v>
      </c>
      <c r="P1316" s="1788">
        <f t="shared" si="285"/>
        <v>0.75746767974597418</v>
      </c>
      <c r="Q1316" s="1715">
        <v>427.73</v>
      </c>
      <c r="R1316" s="1788">
        <f t="shared" si="286"/>
        <v>0.24253232025402588</v>
      </c>
      <c r="S1316" s="1775">
        <f t="shared" si="287"/>
        <v>17.109200000000001</v>
      </c>
      <c r="U1316" s="1715">
        <f t="shared" si="288"/>
        <v>0</v>
      </c>
      <c r="V1316" s="1715">
        <f t="shared" si="289"/>
        <v>0</v>
      </c>
      <c r="W1316" s="1715">
        <f t="shared" si="290"/>
        <v>2614.66</v>
      </c>
      <c r="X1316" s="1718">
        <v>2614.66</v>
      </c>
      <c r="Y1316" s="1729">
        <v>617156</v>
      </c>
      <c r="Z1316" s="1720">
        <v>42797</v>
      </c>
      <c r="AA1316" s="1778" t="s">
        <v>213</v>
      </c>
      <c r="AB1316" s="1778"/>
      <c r="AH1316" s="2296"/>
      <c r="AK1316" s="2295"/>
      <c r="AL1316" s="2295"/>
      <c r="AZ1316" s="1713"/>
      <c r="BA1316" s="1713"/>
    </row>
    <row r="1317" spans="1:53" x14ac:dyDescent="0.2">
      <c r="A1317" s="1801">
        <v>2017183</v>
      </c>
      <c r="C1317" s="1727" t="s">
        <v>3338</v>
      </c>
      <c r="D1317" s="1713" t="s">
        <v>68</v>
      </c>
      <c r="E1317" s="1713">
        <v>0</v>
      </c>
      <c r="F1317" s="1713">
        <v>0</v>
      </c>
      <c r="G1317" s="1713">
        <v>0</v>
      </c>
      <c r="H1317" s="1713">
        <v>0</v>
      </c>
      <c r="I1317" s="1728">
        <v>1</v>
      </c>
      <c r="J1317" s="1728">
        <v>1</v>
      </c>
      <c r="L1317" s="1715">
        <v>77</v>
      </c>
      <c r="N1317" s="1715">
        <f t="shared" si="284"/>
        <v>31</v>
      </c>
      <c r="O1317" s="1715">
        <v>31</v>
      </c>
      <c r="P1317" s="1788">
        <f t="shared" si="285"/>
        <v>1</v>
      </c>
      <c r="Q1317" s="1715">
        <v>0</v>
      </c>
      <c r="R1317" s="1788">
        <f t="shared" si="286"/>
        <v>0</v>
      </c>
      <c r="S1317" s="1775">
        <f t="shared" si="287"/>
        <v>0</v>
      </c>
      <c r="U1317" s="1715">
        <f t="shared" si="288"/>
        <v>0</v>
      </c>
      <c r="V1317" s="1715">
        <f t="shared" si="289"/>
        <v>0</v>
      </c>
      <c r="W1317" s="1715">
        <f t="shared" si="290"/>
        <v>77</v>
      </c>
      <c r="X1317" s="1718">
        <v>77</v>
      </c>
      <c r="Y1317" s="1729">
        <v>617237</v>
      </c>
      <c r="Z1317" s="1720">
        <v>42828</v>
      </c>
      <c r="AA1317" s="1778" t="s">
        <v>213</v>
      </c>
      <c r="AB1317" s="1778"/>
      <c r="AH1317" s="2296"/>
      <c r="AK1317" s="2295"/>
      <c r="AL1317" s="2295"/>
      <c r="AZ1317" s="1713"/>
      <c r="BA1317" s="1713"/>
    </row>
    <row r="1318" spans="1:53" x14ac:dyDescent="0.2">
      <c r="A1318" s="1801">
        <v>2017184</v>
      </c>
      <c r="C1318" s="1727" t="s">
        <v>3339</v>
      </c>
      <c r="D1318" s="1713" t="s">
        <v>68</v>
      </c>
      <c r="E1318" s="1713">
        <v>1</v>
      </c>
      <c r="F1318" s="1713">
        <v>10</v>
      </c>
      <c r="G1318" s="1713">
        <v>5</v>
      </c>
      <c r="H1318" s="1713">
        <v>3</v>
      </c>
      <c r="I1318" s="1728">
        <v>1</v>
      </c>
      <c r="J1318" s="1728">
        <v>1</v>
      </c>
      <c r="L1318" s="1715">
        <v>4369.6000000000004</v>
      </c>
      <c r="N1318" s="1715">
        <f t="shared" si="284"/>
        <v>3029.5</v>
      </c>
      <c r="O1318" s="1715">
        <v>2561.61</v>
      </c>
      <c r="P1318" s="1788">
        <f t="shared" si="285"/>
        <v>0.84555537217362609</v>
      </c>
      <c r="Q1318" s="1715">
        <v>467.89</v>
      </c>
      <c r="R1318" s="1788">
        <f t="shared" si="286"/>
        <v>0.154444627826374</v>
      </c>
      <c r="S1318" s="1775">
        <f t="shared" si="287"/>
        <v>18.715599999999998</v>
      </c>
      <c r="U1318" s="1715">
        <f t="shared" si="288"/>
        <v>0</v>
      </c>
      <c r="V1318" s="1715">
        <f t="shared" si="289"/>
        <v>0</v>
      </c>
      <c r="W1318" s="1715">
        <f t="shared" si="290"/>
        <v>4369.6000000000004</v>
      </c>
      <c r="X1318" s="1718">
        <v>4369.6000000000004</v>
      </c>
      <c r="Y1318" s="1729">
        <v>617157</v>
      </c>
      <c r="Z1318" s="1720">
        <v>42797</v>
      </c>
      <c r="AA1318" s="1778" t="s">
        <v>213</v>
      </c>
      <c r="AB1318" s="1778"/>
      <c r="AH1318" s="2296"/>
      <c r="AK1318" s="2295"/>
      <c r="AL1318" s="2295"/>
      <c r="AZ1318" s="1713"/>
      <c r="BA1318" s="1713"/>
    </row>
    <row r="1319" spans="1:53" x14ac:dyDescent="0.2">
      <c r="A1319" s="1801">
        <v>2017185</v>
      </c>
      <c r="C1319" s="1727">
        <v>615217</v>
      </c>
      <c r="D1319" s="1713" t="s">
        <v>68</v>
      </c>
      <c r="E1319" s="1713">
        <v>1</v>
      </c>
      <c r="F1319" s="1713">
        <v>10</v>
      </c>
      <c r="G1319" s="1713">
        <v>7</v>
      </c>
      <c r="H1319" s="1713">
        <v>4</v>
      </c>
      <c r="I1319" s="1728">
        <v>1</v>
      </c>
      <c r="J1319" s="1728">
        <v>1</v>
      </c>
      <c r="L1319" s="1715">
        <v>3256.07</v>
      </c>
      <c r="N1319" s="1715">
        <f t="shared" ref="N1319:N1348" si="291">O1319+Q1319</f>
        <v>2189.88</v>
      </c>
      <c r="O1319" s="1715">
        <v>1607.87</v>
      </c>
      <c r="P1319" s="1788">
        <f t="shared" ref="P1319:P1348" si="292">IF(N1319&lt;=0,"",O1319/N1319)</f>
        <v>0.73422744625276259</v>
      </c>
      <c r="Q1319" s="1715">
        <v>582.01</v>
      </c>
      <c r="R1319" s="1788">
        <f t="shared" ref="R1319:R1348" si="293">IF(N1319&lt;=0,"",Q1319/N1319)</f>
        <v>0.26577255374723729</v>
      </c>
      <c r="S1319" s="1775">
        <f t="shared" ref="S1319:S1348" si="294">Q1319/$S$1</f>
        <v>23.2804</v>
      </c>
      <c r="U1319" s="1715">
        <f t="shared" ref="U1319:U1348" si="295">((1-I1319)*O1319)+((1-J1319)*Q1319)</f>
        <v>0</v>
      </c>
      <c r="V1319" s="1715">
        <f t="shared" ref="V1319:V1348" si="296">L1319-W1319</f>
        <v>0</v>
      </c>
      <c r="W1319" s="1715">
        <f t="shared" ref="W1319:W1348" si="297">X1319+AC1319+AH1319+AM1319+AO1319+AR1319</f>
        <v>3256.07</v>
      </c>
      <c r="X1319" s="1718">
        <v>3256.07</v>
      </c>
      <c r="Y1319" s="1729">
        <v>617158</v>
      </c>
      <c r="Z1319" s="1720">
        <v>42797</v>
      </c>
      <c r="AA1319" s="1778" t="s">
        <v>213</v>
      </c>
      <c r="AB1319" s="1778"/>
      <c r="AH1319" s="2296"/>
      <c r="AK1319" s="2295"/>
      <c r="AL1319" s="2295"/>
      <c r="AZ1319" s="1713"/>
      <c r="BA1319" s="1713"/>
    </row>
    <row r="1320" spans="1:53" x14ac:dyDescent="0.2">
      <c r="A1320" s="1825" t="s">
        <v>3360</v>
      </c>
      <c r="C1320" s="1727">
        <v>635317</v>
      </c>
      <c r="D1320" s="1713" t="s">
        <v>68</v>
      </c>
      <c r="E1320" s="1713">
        <v>1</v>
      </c>
      <c r="F1320" s="1713">
        <v>8</v>
      </c>
      <c r="G1320" s="1713">
        <v>5</v>
      </c>
      <c r="H1320" s="1713">
        <v>2</v>
      </c>
      <c r="I1320" s="1728">
        <v>1</v>
      </c>
      <c r="J1320" s="1728">
        <v>1</v>
      </c>
      <c r="L1320" s="1715">
        <v>5983.5</v>
      </c>
      <c r="N1320" s="1715">
        <f>O1320+Q1320</f>
        <v>4034.59</v>
      </c>
      <c r="O1320" s="1715">
        <v>3321.89</v>
      </c>
      <c r="P1320" s="1788">
        <f t="shared" si="292"/>
        <v>0.82335255874822466</v>
      </c>
      <c r="Q1320" s="1715">
        <v>712.7</v>
      </c>
      <c r="R1320" s="1788">
        <f t="shared" si="293"/>
        <v>0.17664744125177528</v>
      </c>
      <c r="S1320" s="1775">
        <f t="shared" si="294"/>
        <v>28.508000000000003</v>
      </c>
      <c r="U1320" s="1715">
        <f t="shared" si="295"/>
        <v>0</v>
      </c>
      <c r="V1320" s="1715">
        <f t="shared" si="296"/>
        <v>0</v>
      </c>
      <c r="W1320" s="1715">
        <f t="shared" si="297"/>
        <v>5983.5</v>
      </c>
      <c r="X1320" s="1718">
        <v>5983.5</v>
      </c>
      <c r="Y1320" s="1729">
        <v>617188</v>
      </c>
      <c r="Z1320" s="1720">
        <v>42811</v>
      </c>
      <c r="AA1320" s="1778" t="s">
        <v>213</v>
      </c>
      <c r="AB1320" s="1778"/>
      <c r="AH1320" s="2296"/>
      <c r="AK1320" s="2295"/>
      <c r="AL1320" s="2295"/>
      <c r="AZ1320" s="1713"/>
      <c r="BA1320" s="1713"/>
    </row>
    <row r="1321" spans="1:53" x14ac:dyDescent="0.2">
      <c r="A1321" s="1825" t="s">
        <v>3361</v>
      </c>
      <c r="C1321" s="1727">
        <v>625117</v>
      </c>
      <c r="D1321" s="1713" t="s">
        <v>68</v>
      </c>
      <c r="E1321" s="1713">
        <v>1</v>
      </c>
      <c r="F1321" s="1713">
        <v>8</v>
      </c>
      <c r="G1321" s="1713">
        <v>5</v>
      </c>
      <c r="H1321" s="1713">
        <v>2</v>
      </c>
      <c r="I1321" s="1728">
        <v>1</v>
      </c>
      <c r="J1321" s="1728">
        <v>1</v>
      </c>
      <c r="L1321" s="1715">
        <v>6016.42</v>
      </c>
      <c r="N1321" s="1715">
        <f t="shared" si="291"/>
        <v>4056.79</v>
      </c>
      <c r="O1321" s="1715">
        <v>3339.51</v>
      </c>
      <c r="P1321" s="1788">
        <f t="shared" si="292"/>
        <v>0.82319025633567433</v>
      </c>
      <c r="Q1321" s="1715">
        <v>717.28</v>
      </c>
      <c r="R1321" s="1788">
        <f t="shared" si="293"/>
        <v>0.17680974366432572</v>
      </c>
      <c r="S1321" s="1775">
        <f t="shared" si="294"/>
        <v>28.691199999999998</v>
      </c>
      <c r="U1321" s="1715">
        <f t="shared" si="295"/>
        <v>0</v>
      </c>
      <c r="V1321" s="1715">
        <f t="shared" si="296"/>
        <v>0</v>
      </c>
      <c r="W1321" s="1715">
        <f t="shared" si="297"/>
        <v>6016.42</v>
      </c>
      <c r="X1321" s="1718">
        <v>6016.42</v>
      </c>
      <c r="Y1321" s="1729">
        <v>617189</v>
      </c>
      <c r="Z1321" s="1720">
        <v>42811</v>
      </c>
      <c r="AA1321" s="1778" t="s">
        <v>213</v>
      </c>
      <c r="AB1321" s="1778"/>
      <c r="AH1321" s="2296"/>
      <c r="AK1321" s="2295"/>
      <c r="AL1321" s="2295"/>
      <c r="AZ1321" s="1713"/>
      <c r="BA1321" s="1713"/>
    </row>
    <row r="1322" spans="1:53" x14ac:dyDescent="0.2">
      <c r="A1322" s="1825">
        <v>2017188</v>
      </c>
      <c r="C1322" s="1727">
        <v>633717</v>
      </c>
      <c r="D1322" s="1713" t="s">
        <v>68</v>
      </c>
      <c r="E1322" s="1713">
        <v>1</v>
      </c>
      <c r="F1322" s="1713">
        <v>8</v>
      </c>
      <c r="G1322" s="1713">
        <v>6</v>
      </c>
      <c r="H1322" s="1713">
        <v>3</v>
      </c>
      <c r="I1322" s="1728">
        <v>1</v>
      </c>
      <c r="J1322" s="1728">
        <v>1</v>
      </c>
      <c r="L1322" s="1715">
        <v>2427.52</v>
      </c>
      <c r="N1322" s="1715">
        <f t="shared" si="291"/>
        <v>1666.51</v>
      </c>
      <c r="O1322" s="1715">
        <v>1228.2</v>
      </c>
      <c r="P1322" s="1788">
        <f t="shared" si="292"/>
        <v>0.73698927699203731</v>
      </c>
      <c r="Q1322" s="1715">
        <v>438.31</v>
      </c>
      <c r="R1322" s="1788">
        <f t="shared" si="293"/>
        <v>0.26301072300796274</v>
      </c>
      <c r="S1322" s="1775">
        <f t="shared" si="294"/>
        <v>17.532399999999999</v>
      </c>
      <c r="U1322" s="1715">
        <f t="shared" si="295"/>
        <v>0</v>
      </c>
      <c r="V1322" s="1715">
        <f t="shared" si="296"/>
        <v>0</v>
      </c>
      <c r="W1322" s="1715">
        <f t="shared" si="297"/>
        <v>2427.52</v>
      </c>
      <c r="X1322" s="1718">
        <v>2427.52</v>
      </c>
      <c r="Y1322" s="1729">
        <v>617190</v>
      </c>
      <c r="Z1322" s="1720">
        <v>42811</v>
      </c>
      <c r="AA1322" s="1778" t="s">
        <v>213</v>
      </c>
      <c r="AB1322" s="1778"/>
      <c r="AH1322" s="2296"/>
      <c r="AK1322" s="2295"/>
      <c r="AL1322" s="2295"/>
      <c r="AZ1322" s="1713"/>
      <c r="BA1322" s="1713"/>
    </row>
    <row r="1323" spans="1:53" x14ac:dyDescent="0.2">
      <c r="A1323" s="1825">
        <v>2017189</v>
      </c>
      <c r="C1323" s="1727">
        <v>645717</v>
      </c>
      <c r="D1323" s="1713" t="s">
        <v>68</v>
      </c>
      <c r="E1323" s="1713">
        <v>1</v>
      </c>
      <c r="F1323" s="1713">
        <v>10</v>
      </c>
      <c r="G1323" s="1713">
        <v>5</v>
      </c>
      <c r="H1323" s="1713">
        <v>3</v>
      </c>
      <c r="I1323" s="1728">
        <v>1</v>
      </c>
      <c r="J1323" s="1728">
        <v>1</v>
      </c>
      <c r="L1323" s="1715">
        <v>5604.04</v>
      </c>
      <c r="N1323" s="1715">
        <f t="shared" si="291"/>
        <v>3804.34</v>
      </c>
      <c r="O1323" s="1715">
        <v>3151.86</v>
      </c>
      <c r="P1323" s="1788">
        <f t="shared" si="292"/>
        <v>0.82849061860927253</v>
      </c>
      <c r="Q1323" s="1715">
        <v>652.48</v>
      </c>
      <c r="R1323" s="1788">
        <f t="shared" si="293"/>
        <v>0.17150938139072744</v>
      </c>
      <c r="S1323" s="1775">
        <f t="shared" si="294"/>
        <v>26.0992</v>
      </c>
      <c r="U1323" s="1715">
        <f t="shared" si="295"/>
        <v>0</v>
      </c>
      <c r="V1323" s="1715">
        <f t="shared" si="296"/>
        <v>0</v>
      </c>
      <c r="W1323" s="1715">
        <f t="shared" si="297"/>
        <v>5604.04</v>
      </c>
      <c r="X1323" s="1718">
        <v>5604.04</v>
      </c>
      <c r="Y1323" s="1729">
        <v>617191</v>
      </c>
      <c r="Z1323" s="1720">
        <v>42811</v>
      </c>
      <c r="AA1323" s="1778" t="s">
        <v>213</v>
      </c>
      <c r="AB1323" s="1778"/>
      <c r="AH1323" s="2296"/>
      <c r="AK1323" s="2295"/>
      <c r="AL1323" s="2295"/>
      <c r="AZ1323" s="1713"/>
      <c r="BA1323" s="1713"/>
    </row>
    <row r="1324" spans="1:53" x14ac:dyDescent="0.2">
      <c r="A1324" s="1825">
        <v>2017190</v>
      </c>
      <c r="C1324" s="1727">
        <v>650617</v>
      </c>
      <c r="D1324" s="1713" t="s">
        <v>68</v>
      </c>
      <c r="E1324" s="1713">
        <v>1</v>
      </c>
      <c r="F1324" s="1713">
        <v>10</v>
      </c>
      <c r="G1324" s="1713">
        <v>4</v>
      </c>
      <c r="H1324" s="1713">
        <v>4</v>
      </c>
      <c r="I1324" s="1728">
        <v>1</v>
      </c>
      <c r="J1324" s="1728">
        <v>1</v>
      </c>
      <c r="L1324" s="1715">
        <v>3375.59</v>
      </c>
      <c r="N1324" s="1715">
        <f t="shared" si="291"/>
        <v>2270.7800000000002</v>
      </c>
      <c r="O1324" s="1715">
        <v>1740.18</v>
      </c>
      <c r="P1324" s="1788">
        <f t="shared" si="292"/>
        <v>0.76633579651045014</v>
      </c>
      <c r="Q1324" s="1715">
        <v>530.6</v>
      </c>
      <c r="R1324" s="1788">
        <f t="shared" si="293"/>
        <v>0.23366420348954983</v>
      </c>
      <c r="S1324" s="1775">
        <f t="shared" si="294"/>
        <v>21.224</v>
      </c>
      <c r="U1324" s="1715">
        <f t="shared" si="295"/>
        <v>0</v>
      </c>
      <c r="V1324" s="1715">
        <f t="shared" si="296"/>
        <v>0</v>
      </c>
      <c r="W1324" s="1715">
        <f t="shared" si="297"/>
        <v>3375.59</v>
      </c>
      <c r="X1324" s="1718">
        <v>3375.59</v>
      </c>
      <c r="Y1324" s="1729">
        <v>617192</v>
      </c>
      <c r="Z1324" s="1720">
        <v>42814</v>
      </c>
      <c r="AA1324" s="1778" t="s">
        <v>213</v>
      </c>
      <c r="AB1324" s="1875"/>
      <c r="AC1324" s="1713"/>
      <c r="AE1324" s="1713"/>
      <c r="AF1324" s="1713"/>
      <c r="AG1324" s="1713"/>
      <c r="AH1324" s="1713"/>
      <c r="AI1324" s="1713"/>
      <c r="AJ1324" s="1713"/>
      <c r="AK1324" s="1713"/>
      <c r="AL1324" s="1713"/>
      <c r="AM1324" s="1713"/>
      <c r="AP1324" s="1713"/>
      <c r="AQ1324" s="1713"/>
      <c r="AR1324" s="1713"/>
      <c r="AS1324" s="1713"/>
      <c r="AT1324" s="1713"/>
      <c r="AU1324" s="1713"/>
      <c r="AV1324" s="1713"/>
      <c r="AW1324" s="1713"/>
      <c r="AZ1324" s="1713"/>
      <c r="BA1324" s="1713"/>
    </row>
    <row r="1325" spans="1:53" x14ac:dyDescent="0.2">
      <c r="A1325" s="1801">
        <v>2017191</v>
      </c>
      <c r="C1325" s="1727" t="s">
        <v>3356</v>
      </c>
      <c r="D1325" s="1713" t="s">
        <v>68</v>
      </c>
      <c r="E1325" s="1713">
        <v>10</v>
      </c>
      <c r="F1325" s="1713">
        <v>70</v>
      </c>
      <c r="G1325" s="1713">
        <v>50</v>
      </c>
      <c r="H1325" s="1713">
        <v>0</v>
      </c>
      <c r="I1325" s="1728">
        <v>1</v>
      </c>
      <c r="J1325" s="1728">
        <v>1</v>
      </c>
      <c r="L1325" s="1715">
        <v>23331.9</v>
      </c>
      <c r="N1325" s="1715">
        <f t="shared" si="291"/>
        <v>15666.8</v>
      </c>
      <c r="O1325" s="1715">
        <v>11676.9</v>
      </c>
      <c r="P1325" s="1788">
        <f t="shared" si="292"/>
        <v>0.745327699338729</v>
      </c>
      <c r="Q1325" s="1715">
        <v>3989.9</v>
      </c>
      <c r="R1325" s="1788">
        <f t="shared" si="293"/>
        <v>0.254672300661271</v>
      </c>
      <c r="S1325" s="1775">
        <f t="shared" si="294"/>
        <v>159.596</v>
      </c>
      <c r="U1325" s="1715">
        <f t="shared" si="295"/>
        <v>0</v>
      </c>
      <c r="V1325" s="1715">
        <f t="shared" si="296"/>
        <v>0</v>
      </c>
      <c r="W1325" s="1715">
        <f t="shared" si="297"/>
        <v>23331.9</v>
      </c>
      <c r="X1325" s="1718">
        <v>23331.9</v>
      </c>
      <c r="Y1325" s="1729">
        <v>617159</v>
      </c>
      <c r="Z1325" s="1720">
        <v>42797</v>
      </c>
      <c r="AA1325" s="1778" t="s">
        <v>213</v>
      </c>
      <c r="AB1325" s="1875"/>
      <c r="AC1325" s="1713"/>
      <c r="AE1325" s="1713"/>
      <c r="AF1325" s="1713"/>
      <c r="AG1325" s="1713"/>
      <c r="AH1325" s="1713"/>
      <c r="AI1325" s="1713"/>
      <c r="AJ1325" s="1713"/>
      <c r="AK1325" s="1713"/>
      <c r="AL1325" s="1713"/>
      <c r="AM1325" s="1713"/>
      <c r="AP1325" s="1713"/>
      <c r="AQ1325" s="1713"/>
      <c r="AR1325" s="1713"/>
      <c r="AS1325" s="1713"/>
      <c r="AT1325" s="1713"/>
      <c r="AU1325" s="1713"/>
      <c r="AV1325" s="1713"/>
      <c r="AW1325" s="1713"/>
      <c r="AZ1325" s="1713"/>
      <c r="BA1325" s="1713"/>
    </row>
    <row r="1326" spans="1:53" x14ac:dyDescent="0.2">
      <c r="A1326" s="1801">
        <v>2017192</v>
      </c>
      <c r="C1326" s="1727">
        <v>648717</v>
      </c>
      <c r="D1326" s="1713" t="s">
        <v>68</v>
      </c>
      <c r="E1326" s="1713">
        <v>1</v>
      </c>
      <c r="F1326" s="1713">
        <v>8</v>
      </c>
      <c r="G1326" s="1713">
        <v>5</v>
      </c>
      <c r="H1326" s="1713">
        <v>3</v>
      </c>
      <c r="I1326" s="1728">
        <v>1</v>
      </c>
      <c r="J1326" s="1728">
        <v>1</v>
      </c>
      <c r="L1326" s="1715">
        <v>2325.87</v>
      </c>
      <c r="N1326" s="1715">
        <f t="shared" si="291"/>
        <v>1569.2199999999998</v>
      </c>
      <c r="O1326" s="1715">
        <v>1144.3499999999999</v>
      </c>
      <c r="P1326" s="1788">
        <f t="shared" si="292"/>
        <v>0.72924765169957051</v>
      </c>
      <c r="Q1326" s="1715">
        <v>424.87</v>
      </c>
      <c r="R1326" s="1788">
        <f t="shared" si="293"/>
        <v>0.27075234830042955</v>
      </c>
      <c r="S1326" s="1775">
        <f t="shared" si="294"/>
        <v>16.994800000000001</v>
      </c>
      <c r="U1326" s="1715">
        <f t="shared" si="295"/>
        <v>0</v>
      </c>
      <c r="V1326" s="1715">
        <f t="shared" si="296"/>
        <v>0</v>
      </c>
      <c r="W1326" s="1715">
        <f t="shared" si="297"/>
        <v>2325.87</v>
      </c>
      <c r="X1326" s="1718">
        <v>2325.87</v>
      </c>
      <c r="Y1326" s="1729">
        <v>617193</v>
      </c>
      <c r="Z1326" s="1720">
        <v>42814</v>
      </c>
      <c r="AA1326" s="1778" t="s">
        <v>213</v>
      </c>
      <c r="AB1326" s="1875"/>
      <c r="AC1326" s="1713"/>
      <c r="AE1326" s="1713"/>
      <c r="AF1326" s="1713"/>
      <c r="AG1326" s="1713"/>
      <c r="AH1326" s="1713"/>
      <c r="AI1326" s="1713"/>
      <c r="AJ1326" s="1713"/>
      <c r="AK1326" s="1713"/>
      <c r="AL1326" s="1713"/>
      <c r="AM1326" s="1713"/>
      <c r="AP1326" s="1713"/>
      <c r="AQ1326" s="1713"/>
      <c r="AR1326" s="1713"/>
      <c r="AS1326" s="1713"/>
      <c r="AT1326" s="1713"/>
      <c r="AU1326" s="1713"/>
      <c r="AV1326" s="1713"/>
      <c r="AW1326" s="1713"/>
      <c r="AZ1326" s="1713"/>
      <c r="BA1326" s="1713"/>
    </row>
    <row r="1327" spans="1:53" x14ac:dyDescent="0.2">
      <c r="A1327" s="1801">
        <v>2017193</v>
      </c>
      <c r="C1327" s="1727" t="s">
        <v>3362</v>
      </c>
      <c r="D1327" s="1713" t="s">
        <v>2999</v>
      </c>
      <c r="E1327" s="1713">
        <v>1</v>
      </c>
      <c r="F1327" s="1713">
        <v>9</v>
      </c>
      <c r="G1327" s="1713">
        <v>6</v>
      </c>
      <c r="H1327" s="1713">
        <v>3</v>
      </c>
      <c r="I1327" s="1728">
        <v>1</v>
      </c>
      <c r="J1327" s="1728">
        <v>1</v>
      </c>
      <c r="L1327" s="1715">
        <v>3566.35</v>
      </c>
      <c r="N1327" s="1715">
        <f t="shared" si="291"/>
        <v>2284.0500000000002</v>
      </c>
      <c r="O1327" s="1715">
        <v>1754.38</v>
      </c>
      <c r="P1327" s="1788">
        <f t="shared" si="292"/>
        <v>0.76810052319345024</v>
      </c>
      <c r="Q1327" s="1715">
        <v>529.66999999999996</v>
      </c>
      <c r="R1327" s="1788">
        <f t="shared" si="293"/>
        <v>0.23189947680654974</v>
      </c>
      <c r="S1327" s="1775">
        <f t="shared" si="294"/>
        <v>21.186799999999998</v>
      </c>
      <c r="U1327" s="1715">
        <f t="shared" si="295"/>
        <v>0</v>
      </c>
      <c r="V1327" s="1715">
        <f t="shared" si="296"/>
        <v>0</v>
      </c>
      <c r="W1327" s="1715">
        <f t="shared" si="297"/>
        <v>3566.35</v>
      </c>
      <c r="X1327" s="1718">
        <v>3566.35</v>
      </c>
      <c r="Y1327" s="1729">
        <v>617168</v>
      </c>
      <c r="Z1327" s="1720">
        <v>42811</v>
      </c>
      <c r="AA1327" s="1778" t="s">
        <v>213</v>
      </c>
      <c r="AB1327" s="1875"/>
      <c r="AC1327" s="1713"/>
      <c r="AE1327" s="1713"/>
      <c r="AF1327" s="1713"/>
      <c r="AG1327" s="1713"/>
      <c r="AH1327" s="1713"/>
      <c r="AI1327" s="1713"/>
      <c r="AJ1327" s="1713"/>
      <c r="AK1327" s="1713"/>
      <c r="AL1327" s="1713"/>
      <c r="AM1327" s="1713"/>
      <c r="AP1327" s="1713"/>
      <c r="AQ1327" s="1713"/>
      <c r="AR1327" s="1713"/>
      <c r="AS1327" s="1713"/>
      <c r="AT1327" s="1713"/>
      <c r="AU1327" s="1713"/>
      <c r="AV1327" s="1713"/>
      <c r="AW1327" s="1713"/>
      <c r="AZ1327" s="1713"/>
      <c r="BA1327" s="1713"/>
    </row>
    <row r="1328" spans="1:53" ht="12.75" x14ac:dyDescent="0.2">
      <c r="A1328" s="1801" t="s">
        <v>3372</v>
      </c>
      <c r="C1328" s="1755" t="s">
        <v>3373</v>
      </c>
      <c r="D1328" s="1898" t="s">
        <v>489</v>
      </c>
      <c r="E1328" s="1713">
        <v>1</v>
      </c>
      <c r="F1328" s="1713">
        <v>7</v>
      </c>
      <c r="G1328" s="1713">
        <v>2</v>
      </c>
      <c r="H1328" s="1713">
        <v>3</v>
      </c>
      <c r="I1328" s="1728">
        <v>1</v>
      </c>
      <c r="J1328" s="1728">
        <v>1</v>
      </c>
      <c r="L1328" s="1715">
        <v>3086.35</v>
      </c>
      <c r="N1328" s="1715">
        <f>O1328+Q1328</f>
        <v>2314.8000000000002</v>
      </c>
      <c r="O1328" s="1715">
        <v>1842.78</v>
      </c>
      <c r="P1328" s="1788">
        <f>IF(N1328&lt;=0,"",O1328/N1328)</f>
        <v>0.79608605495075158</v>
      </c>
      <c r="Q1328" s="1715">
        <v>472.02</v>
      </c>
      <c r="R1328" s="1788">
        <f>IF(N1328&lt;=0,"",Q1328/N1328)</f>
        <v>0.20391394504924829</v>
      </c>
      <c r="S1328" s="1775">
        <f>Q1328/$S$1</f>
        <v>18.880800000000001</v>
      </c>
      <c r="U1328" s="1715">
        <f t="shared" si="295"/>
        <v>0</v>
      </c>
      <c r="V1328" s="1715">
        <f t="shared" si="296"/>
        <v>0</v>
      </c>
      <c r="W1328" s="1715">
        <f t="shared" si="297"/>
        <v>3086.35</v>
      </c>
      <c r="X1328" s="1718">
        <v>3086.35</v>
      </c>
      <c r="Y1328" s="1729">
        <v>617263</v>
      </c>
      <c r="Z1328" s="1720">
        <v>42845</v>
      </c>
      <c r="AA1328" s="1778" t="s">
        <v>213</v>
      </c>
      <c r="AB1328" s="1875"/>
      <c r="AC1328" s="1713"/>
      <c r="AE1328" s="1713"/>
      <c r="AF1328" s="1713"/>
      <c r="AG1328" s="1713"/>
      <c r="AH1328" s="1713"/>
      <c r="AI1328" s="1713"/>
      <c r="AJ1328" s="1713"/>
      <c r="AK1328" s="1713"/>
      <c r="AL1328" s="1713"/>
      <c r="AM1328" s="1713"/>
      <c r="AP1328" s="1713"/>
      <c r="AQ1328" s="1713"/>
      <c r="AR1328" s="1713"/>
      <c r="AS1328" s="1713"/>
      <c r="AT1328" s="1713"/>
      <c r="AU1328" s="1713"/>
      <c r="AV1328" s="1713"/>
      <c r="AW1328" s="1713"/>
      <c r="AZ1328" s="1713"/>
      <c r="BA1328" s="1713"/>
    </row>
    <row r="1329" spans="1:53" ht="12.75" x14ac:dyDescent="0.2">
      <c r="A1329" s="1801" t="s">
        <v>3374</v>
      </c>
      <c r="C1329" s="1899" t="s">
        <v>3375</v>
      </c>
      <c r="D1329" s="1898" t="s">
        <v>489</v>
      </c>
      <c r="E1329" s="1713">
        <v>0</v>
      </c>
      <c r="F1329" s="1713">
        <v>1</v>
      </c>
      <c r="G1329" s="1713">
        <v>0</v>
      </c>
      <c r="H1329" s="1713">
        <v>1</v>
      </c>
      <c r="I1329" s="1728">
        <v>1</v>
      </c>
      <c r="J1329" s="1728">
        <v>1</v>
      </c>
      <c r="L1329" s="1715">
        <v>502.39</v>
      </c>
      <c r="N1329" s="1715">
        <f>O1329+Q1329</f>
        <v>376.89</v>
      </c>
      <c r="O1329" s="1715">
        <v>279.45</v>
      </c>
      <c r="P1329" s="1788">
        <f>IF(N1329&lt;=0,"",O1329/N1329)</f>
        <v>0.74146302634721006</v>
      </c>
      <c r="Q1329" s="1715">
        <v>97.44</v>
      </c>
      <c r="R1329" s="1788">
        <f>IF(N1329&lt;=0,"",Q1329/N1329)</f>
        <v>0.25853697365278994</v>
      </c>
      <c r="S1329" s="1775">
        <f>Q1329/$S$1</f>
        <v>3.8975999999999997</v>
      </c>
      <c r="U1329" s="1715">
        <f t="shared" si="295"/>
        <v>0</v>
      </c>
      <c r="V1329" s="1715">
        <f t="shared" si="296"/>
        <v>0</v>
      </c>
      <c r="W1329" s="1715">
        <f t="shared" si="297"/>
        <v>502.39</v>
      </c>
      <c r="X1329" s="1718">
        <v>502.39</v>
      </c>
      <c r="Y1329" s="1729">
        <v>617264</v>
      </c>
      <c r="Z1329" s="1720">
        <v>42845</v>
      </c>
      <c r="AA1329" s="1778" t="s">
        <v>213</v>
      </c>
      <c r="AB1329" s="1875"/>
      <c r="AC1329" s="1713"/>
      <c r="AE1329" s="1713"/>
      <c r="AF1329" s="1713"/>
      <c r="AG1329" s="1713"/>
      <c r="AH1329" s="1713"/>
      <c r="AI1329" s="1713"/>
      <c r="AJ1329" s="1713"/>
      <c r="AK1329" s="1713"/>
      <c r="AL1329" s="1713"/>
      <c r="AM1329" s="1713"/>
      <c r="AP1329" s="1713"/>
      <c r="AQ1329" s="1713"/>
      <c r="AR1329" s="1713"/>
      <c r="AS1329" s="1713"/>
      <c r="AT1329" s="1713"/>
      <c r="AU1329" s="1713"/>
      <c r="AV1329" s="1713"/>
      <c r="AW1329" s="1713"/>
      <c r="AZ1329" s="1713"/>
      <c r="BA1329" s="1713"/>
    </row>
    <row r="1330" spans="1:53" ht="12.75" x14ac:dyDescent="0.2">
      <c r="A1330" s="1801" t="s">
        <v>3376</v>
      </c>
      <c r="C1330" s="1755" t="s">
        <v>3378</v>
      </c>
      <c r="D1330" s="1898" t="s">
        <v>489</v>
      </c>
      <c r="E1330" s="1713">
        <v>1</v>
      </c>
      <c r="F1330" s="1713">
        <v>7</v>
      </c>
      <c r="G1330" s="1713">
        <v>2</v>
      </c>
      <c r="H1330" s="1713">
        <v>3</v>
      </c>
      <c r="I1330" s="1728">
        <v>1</v>
      </c>
      <c r="J1330" s="1728">
        <v>1</v>
      </c>
      <c r="L1330" s="1715">
        <v>3086.35</v>
      </c>
      <c r="N1330" s="1715">
        <f t="shared" si="291"/>
        <v>2314.8000000000002</v>
      </c>
      <c r="O1330" s="1715">
        <v>1842.78</v>
      </c>
      <c r="P1330" s="1788">
        <f t="shared" si="292"/>
        <v>0.79608605495075158</v>
      </c>
      <c r="Q1330" s="1715">
        <v>472.02</v>
      </c>
      <c r="R1330" s="1788">
        <f t="shared" si="293"/>
        <v>0.20391394504924829</v>
      </c>
      <c r="S1330" s="1775">
        <f t="shared" si="294"/>
        <v>18.880800000000001</v>
      </c>
      <c r="U1330" s="1715">
        <f t="shared" si="295"/>
        <v>0</v>
      </c>
      <c r="V1330" s="1715">
        <f t="shared" si="296"/>
        <v>0</v>
      </c>
      <c r="W1330" s="1715">
        <f t="shared" si="297"/>
        <v>3086.35</v>
      </c>
      <c r="X1330" s="1718">
        <v>3086.35</v>
      </c>
      <c r="Y1330" s="1729">
        <v>617265</v>
      </c>
      <c r="Z1330" s="1720">
        <v>42845</v>
      </c>
      <c r="AA1330" s="1778" t="s">
        <v>213</v>
      </c>
      <c r="AB1330" s="1875"/>
      <c r="AC1330" s="1713"/>
      <c r="AE1330" s="1713"/>
      <c r="AF1330" s="1713"/>
      <c r="AG1330" s="1713"/>
      <c r="AH1330" s="1713"/>
      <c r="AI1330" s="1713"/>
      <c r="AJ1330" s="1713"/>
      <c r="AK1330" s="1713"/>
      <c r="AL1330" s="1713"/>
      <c r="AM1330" s="1713"/>
      <c r="AP1330" s="1713"/>
      <c r="AQ1330" s="1713"/>
      <c r="AR1330" s="1713"/>
      <c r="AS1330" s="1713"/>
      <c r="AT1330" s="1713"/>
      <c r="AU1330" s="1713"/>
      <c r="AV1330" s="1713"/>
      <c r="AW1330" s="1713"/>
      <c r="AZ1330" s="1713"/>
      <c r="BA1330" s="1713"/>
    </row>
    <row r="1331" spans="1:53" x14ac:dyDescent="0.2">
      <c r="A1331" s="1801" t="s">
        <v>3377</v>
      </c>
      <c r="C1331" s="1900" t="s">
        <v>3379</v>
      </c>
      <c r="D1331" s="1901" t="s">
        <v>489</v>
      </c>
      <c r="E1331" s="1713">
        <v>0</v>
      </c>
      <c r="F1331" s="1713">
        <v>1</v>
      </c>
      <c r="G1331" s="1713">
        <v>0</v>
      </c>
      <c r="H1331" s="1713">
        <v>1</v>
      </c>
      <c r="I1331" s="1728">
        <v>1</v>
      </c>
      <c r="J1331" s="1728">
        <v>1</v>
      </c>
      <c r="L1331" s="1715">
        <v>502.39</v>
      </c>
      <c r="N1331" s="1715">
        <f>O1331+Q1331</f>
        <v>376.89</v>
      </c>
      <c r="O1331" s="1715">
        <v>279.45</v>
      </c>
      <c r="P1331" s="1788">
        <f>IF(N1331&lt;=0,"",O1331/N1331)</f>
        <v>0.74146302634721006</v>
      </c>
      <c r="Q1331" s="1715">
        <v>97.44</v>
      </c>
      <c r="R1331" s="1788">
        <f>IF(N1331&lt;=0,"",Q1331/N1331)</f>
        <v>0.25853697365278994</v>
      </c>
      <c r="S1331" s="1775">
        <f>Q1331/$S$1</f>
        <v>3.8975999999999997</v>
      </c>
      <c r="U1331" s="1715">
        <f>((1-I1331)*O1331)+((1-J1331)*Q1331)</f>
        <v>0</v>
      </c>
      <c r="V1331" s="1715">
        <f t="shared" si="296"/>
        <v>0</v>
      </c>
      <c r="W1331" s="1715">
        <f t="shared" si="297"/>
        <v>502.39</v>
      </c>
      <c r="X1331" s="1718">
        <v>502.39</v>
      </c>
      <c r="Y1331" s="1729">
        <v>617266</v>
      </c>
      <c r="Z1331" s="1720">
        <v>42845</v>
      </c>
      <c r="AA1331" s="1778" t="s">
        <v>213</v>
      </c>
      <c r="AB1331" s="1875"/>
      <c r="AC1331" s="1713"/>
      <c r="AE1331" s="1713"/>
      <c r="AF1331" s="1713"/>
      <c r="AG1331" s="1713"/>
      <c r="AH1331" s="1713"/>
      <c r="AI1331" s="1713"/>
      <c r="AJ1331" s="1713"/>
      <c r="AK1331" s="1713"/>
      <c r="AL1331" s="1713"/>
      <c r="AM1331" s="1713"/>
      <c r="AP1331" s="1713"/>
      <c r="AQ1331" s="1713"/>
      <c r="AR1331" s="1713"/>
      <c r="AS1331" s="1713"/>
      <c r="AT1331" s="1713"/>
      <c r="AU1331" s="1713"/>
      <c r="AV1331" s="1713"/>
      <c r="AW1331" s="1713"/>
      <c r="AZ1331" s="1713"/>
      <c r="BA1331" s="1713"/>
    </row>
    <row r="1332" spans="1:53" x14ac:dyDescent="0.2">
      <c r="A1332" s="1801" t="s">
        <v>3387</v>
      </c>
      <c r="C1332" s="1900" t="s">
        <v>3386</v>
      </c>
      <c r="D1332" s="1901" t="s">
        <v>489</v>
      </c>
      <c r="E1332" s="1713">
        <v>1</v>
      </c>
      <c r="F1332" s="1713">
        <v>7</v>
      </c>
      <c r="G1332" s="1713">
        <v>2</v>
      </c>
      <c r="H1332" s="1713">
        <v>3</v>
      </c>
      <c r="I1332" s="1728">
        <v>1</v>
      </c>
      <c r="J1332" s="1728">
        <v>1</v>
      </c>
      <c r="L1332" s="1715">
        <v>3086.35</v>
      </c>
      <c r="N1332" s="1715">
        <f>O1332+Q1332</f>
        <v>2314.8000000000002</v>
      </c>
      <c r="O1332" s="1715">
        <v>1842.78</v>
      </c>
      <c r="P1332" s="1788">
        <f>IF(N1332&lt;=0,"",O1332/N1332)</f>
        <v>0.79608605495075158</v>
      </c>
      <c r="Q1332" s="1715">
        <v>472.02</v>
      </c>
      <c r="R1332" s="1788">
        <f>IF(N1332&lt;=0,"",Q1332/N1332)</f>
        <v>0.20391394504924829</v>
      </c>
      <c r="S1332" s="1775">
        <f>Q1332/$S$1</f>
        <v>18.880800000000001</v>
      </c>
      <c r="U1332" s="1715">
        <f t="shared" si="295"/>
        <v>0</v>
      </c>
      <c r="V1332" s="1715">
        <f t="shared" si="296"/>
        <v>0</v>
      </c>
      <c r="W1332" s="1715">
        <f t="shared" si="297"/>
        <v>3086.35</v>
      </c>
      <c r="X1332" s="1718">
        <v>3086.35</v>
      </c>
      <c r="Y1332" s="1729">
        <v>617267</v>
      </c>
      <c r="Z1332" s="1720">
        <v>42845</v>
      </c>
      <c r="AA1332" s="1778" t="s">
        <v>213</v>
      </c>
      <c r="AB1332" s="1875"/>
      <c r="AC1332" s="1713"/>
      <c r="AE1332" s="1713"/>
      <c r="AF1332" s="1713"/>
      <c r="AG1332" s="1713"/>
      <c r="AH1332" s="1713"/>
      <c r="AI1332" s="1713"/>
      <c r="AJ1332" s="1713"/>
      <c r="AK1332" s="1713"/>
      <c r="AL1332" s="1713"/>
      <c r="AM1332" s="1713"/>
      <c r="AP1332" s="1713"/>
      <c r="AQ1332" s="1713"/>
      <c r="AR1332" s="1713"/>
      <c r="AS1332" s="1713"/>
      <c r="AT1332" s="1713"/>
      <c r="AU1332" s="1713"/>
      <c r="AV1332" s="1713"/>
      <c r="AW1332" s="1713"/>
      <c r="AZ1332" s="1713"/>
      <c r="BA1332" s="1713"/>
    </row>
    <row r="1333" spans="1:53" x14ac:dyDescent="0.2">
      <c r="A1333" s="1801" t="s">
        <v>3388</v>
      </c>
      <c r="C1333" s="1727" t="s">
        <v>3389</v>
      </c>
      <c r="D1333" s="1713" t="s">
        <v>489</v>
      </c>
      <c r="E1333" s="1713">
        <v>0</v>
      </c>
      <c r="F1333" s="1713">
        <v>1</v>
      </c>
      <c r="G1333" s="1713">
        <v>0</v>
      </c>
      <c r="H1333" s="1713">
        <v>1</v>
      </c>
      <c r="I1333" s="1728">
        <v>1</v>
      </c>
      <c r="J1333" s="1728">
        <v>1</v>
      </c>
      <c r="L1333" s="1715">
        <v>502.39</v>
      </c>
      <c r="N1333" s="1715">
        <f>O1333+Q1333</f>
        <v>376.89</v>
      </c>
      <c r="O1333" s="1715">
        <v>279.45</v>
      </c>
      <c r="P1333" s="1788">
        <f>IF(N1333&lt;=0,"",O1333/N1333)</f>
        <v>0.74146302634721006</v>
      </c>
      <c r="Q1333" s="1715">
        <v>97.44</v>
      </c>
      <c r="R1333" s="1788">
        <f>IF(N1333&lt;=0,"",Q1333/N1333)</f>
        <v>0.25853697365278994</v>
      </c>
      <c r="S1333" s="1775">
        <f>Q1333/$S$1</f>
        <v>3.8975999999999997</v>
      </c>
      <c r="U1333" s="1715">
        <f t="shared" si="295"/>
        <v>0</v>
      </c>
      <c r="V1333" s="1715">
        <f t="shared" si="296"/>
        <v>0</v>
      </c>
      <c r="W1333" s="1715">
        <f t="shared" si="297"/>
        <v>502.39</v>
      </c>
      <c r="X1333" s="1718">
        <v>502.39</v>
      </c>
      <c r="Y1333" s="1729">
        <v>617268</v>
      </c>
      <c r="Z1333" s="1720">
        <v>42845</v>
      </c>
      <c r="AA1333" s="1778" t="s">
        <v>213</v>
      </c>
      <c r="AB1333" s="1875"/>
      <c r="AC1333" s="1713"/>
      <c r="AE1333" s="1713"/>
      <c r="AF1333" s="1713"/>
      <c r="AG1333" s="1713"/>
      <c r="AH1333" s="1713"/>
      <c r="AI1333" s="1713"/>
      <c r="AJ1333" s="1713"/>
      <c r="AK1333" s="1713"/>
      <c r="AL1333" s="1713"/>
      <c r="AM1333" s="1713"/>
      <c r="AP1333" s="1713"/>
      <c r="AQ1333" s="1713"/>
      <c r="AR1333" s="1713"/>
      <c r="AS1333" s="1713"/>
      <c r="AT1333" s="1713"/>
      <c r="AU1333" s="1713"/>
      <c r="AV1333" s="1713"/>
      <c r="AW1333" s="1713"/>
      <c r="AZ1333" s="1713"/>
      <c r="BA1333" s="1713"/>
    </row>
    <row r="1334" spans="1:53" x14ac:dyDescent="0.2">
      <c r="A1334" s="1801" t="s">
        <v>3380</v>
      </c>
      <c r="C1334" s="1727" t="s">
        <v>3381</v>
      </c>
      <c r="D1334" s="1713" t="s">
        <v>489</v>
      </c>
      <c r="E1334" s="1713">
        <v>1</v>
      </c>
      <c r="F1334" s="1713">
        <v>7</v>
      </c>
      <c r="G1334" s="1713">
        <v>2</v>
      </c>
      <c r="H1334" s="1713">
        <v>3</v>
      </c>
      <c r="I1334" s="1728">
        <v>1</v>
      </c>
      <c r="J1334" s="1728">
        <v>1</v>
      </c>
      <c r="L1334" s="1715">
        <v>3119.59</v>
      </c>
      <c r="N1334" s="1715">
        <f t="shared" si="291"/>
        <v>2413.8000000000002</v>
      </c>
      <c r="O1334" s="1715">
        <v>1941.78</v>
      </c>
      <c r="P1334" s="1788">
        <f t="shared" si="292"/>
        <v>0.8044494158588118</v>
      </c>
      <c r="Q1334" s="1715">
        <v>472.02</v>
      </c>
      <c r="R1334" s="1788">
        <f t="shared" si="293"/>
        <v>0.19555058414118814</v>
      </c>
      <c r="S1334" s="1775">
        <f t="shared" si="294"/>
        <v>18.880800000000001</v>
      </c>
      <c r="U1334" s="1715">
        <f t="shared" si="295"/>
        <v>0</v>
      </c>
      <c r="V1334" s="1715">
        <f t="shared" si="296"/>
        <v>0</v>
      </c>
      <c r="W1334" s="1715">
        <f t="shared" si="297"/>
        <v>3119.59</v>
      </c>
      <c r="X1334" s="1718">
        <v>3119.59</v>
      </c>
      <c r="Y1334" s="1729">
        <v>617269</v>
      </c>
      <c r="Z1334" s="1720">
        <v>42845</v>
      </c>
      <c r="AA1334" s="1778" t="s">
        <v>213</v>
      </c>
      <c r="AB1334" s="1875"/>
      <c r="AC1334" s="1713"/>
      <c r="AE1334" s="1713"/>
      <c r="AF1334" s="1713"/>
      <c r="AG1334" s="1713"/>
      <c r="AH1334" s="1713"/>
      <c r="AI1334" s="1713"/>
      <c r="AJ1334" s="1713"/>
      <c r="AK1334" s="1713"/>
      <c r="AL1334" s="1713"/>
      <c r="AM1334" s="1713"/>
      <c r="AP1334" s="1713"/>
      <c r="AQ1334" s="1713"/>
      <c r="AR1334" s="1713"/>
      <c r="AS1334" s="1713"/>
      <c r="AT1334" s="1713"/>
      <c r="AU1334" s="1713"/>
      <c r="AV1334" s="1713"/>
      <c r="AW1334" s="1713"/>
      <c r="AZ1334" s="1713"/>
      <c r="BA1334" s="1713"/>
    </row>
    <row r="1335" spans="1:53" x14ac:dyDescent="0.2">
      <c r="A1335" s="1801" t="s">
        <v>3383</v>
      </c>
      <c r="C1335" s="1727" t="s">
        <v>3382</v>
      </c>
      <c r="D1335" s="1713" t="s">
        <v>489</v>
      </c>
      <c r="E1335" s="1713">
        <v>0</v>
      </c>
      <c r="F1335" s="1713">
        <v>1</v>
      </c>
      <c r="G1335" s="1713">
        <v>0</v>
      </c>
      <c r="H1335" s="1713">
        <v>1</v>
      </c>
      <c r="I1335" s="1728">
        <v>1</v>
      </c>
      <c r="J1335" s="1728">
        <v>1</v>
      </c>
      <c r="L1335" s="1715">
        <v>502.39</v>
      </c>
      <c r="N1335" s="1715">
        <f>O1335+Q1335</f>
        <v>376.89</v>
      </c>
      <c r="O1335" s="1715">
        <v>279.45</v>
      </c>
      <c r="P1335" s="1788">
        <f>IF(N1335&lt;=0,"",O1335/N1335)</f>
        <v>0.74146302634721006</v>
      </c>
      <c r="Q1335" s="1715">
        <v>97.44</v>
      </c>
      <c r="R1335" s="1788">
        <f>IF(N1335&lt;=0,"",Q1335/N1335)</f>
        <v>0.25853697365278994</v>
      </c>
      <c r="S1335" s="1775">
        <f>Q1335/$S$1</f>
        <v>3.8975999999999997</v>
      </c>
      <c r="U1335" s="1715">
        <f t="shared" si="295"/>
        <v>0</v>
      </c>
      <c r="V1335" s="1715">
        <f t="shared" si="296"/>
        <v>0</v>
      </c>
      <c r="W1335" s="1715">
        <f t="shared" si="297"/>
        <v>502.39</v>
      </c>
      <c r="X1335" s="1718">
        <v>502.39</v>
      </c>
      <c r="Y1335" s="1729">
        <v>617270</v>
      </c>
      <c r="Z1335" s="1720">
        <v>42845</v>
      </c>
      <c r="AA1335" s="1778" t="s">
        <v>213</v>
      </c>
      <c r="AB1335" s="1875"/>
      <c r="AC1335" s="1713"/>
      <c r="AE1335" s="1713"/>
      <c r="AF1335" s="1713"/>
      <c r="AG1335" s="1713"/>
      <c r="AH1335" s="1713"/>
      <c r="AI1335" s="1713"/>
      <c r="AJ1335" s="1713"/>
      <c r="AK1335" s="1713"/>
      <c r="AL1335" s="1713"/>
      <c r="AM1335" s="1713"/>
      <c r="AP1335" s="1713"/>
      <c r="AQ1335" s="1713"/>
      <c r="AR1335" s="1713"/>
      <c r="AS1335" s="1713"/>
      <c r="AT1335" s="1713"/>
      <c r="AU1335" s="1713"/>
      <c r="AV1335" s="1713"/>
      <c r="AW1335" s="1713"/>
      <c r="AZ1335" s="1713"/>
      <c r="BA1335" s="1713"/>
    </row>
    <row r="1336" spans="1:53" x14ac:dyDescent="0.2">
      <c r="A1336" s="1801" t="s">
        <v>3390</v>
      </c>
      <c r="C1336" s="1727" t="s">
        <v>3391</v>
      </c>
      <c r="D1336" s="1713" t="s">
        <v>489</v>
      </c>
      <c r="E1336" s="1713">
        <v>1</v>
      </c>
      <c r="F1336" s="1713">
        <v>7</v>
      </c>
      <c r="G1336" s="1713">
        <v>2</v>
      </c>
      <c r="H1336" s="1713">
        <v>3</v>
      </c>
      <c r="I1336" s="1728">
        <v>1</v>
      </c>
      <c r="J1336" s="1728">
        <v>1</v>
      </c>
      <c r="L1336" s="1715">
        <v>3119.59</v>
      </c>
      <c r="N1336" s="1715">
        <f>O1336+Q1336</f>
        <v>2413.8000000000002</v>
      </c>
      <c r="O1336" s="1715">
        <v>1941.78</v>
      </c>
      <c r="P1336" s="1788">
        <f>IF(N1336&lt;=0,"",O1336/N1336)</f>
        <v>0.8044494158588118</v>
      </c>
      <c r="Q1336" s="1715">
        <v>472.02</v>
      </c>
      <c r="R1336" s="1788">
        <f>IF(N1336&lt;=0,"",Q1336/N1336)</f>
        <v>0.19555058414118814</v>
      </c>
      <c r="S1336" s="1775">
        <f>Q1336/$S$1</f>
        <v>18.880800000000001</v>
      </c>
      <c r="U1336" s="1715">
        <f t="shared" si="295"/>
        <v>0</v>
      </c>
      <c r="V1336" s="1715">
        <f t="shared" si="296"/>
        <v>0</v>
      </c>
      <c r="W1336" s="1715">
        <f t="shared" si="297"/>
        <v>3119.59</v>
      </c>
      <c r="X1336" s="1718">
        <v>3119.59</v>
      </c>
      <c r="Y1336" s="1729">
        <v>617271</v>
      </c>
      <c r="Z1336" s="1720">
        <v>42845</v>
      </c>
      <c r="AA1336" s="1778" t="s">
        <v>213</v>
      </c>
      <c r="AB1336" s="1875"/>
      <c r="AC1336" s="1713"/>
      <c r="AE1336" s="1713"/>
      <c r="AF1336" s="1713"/>
      <c r="AG1336" s="1713"/>
      <c r="AH1336" s="1713"/>
      <c r="AI1336" s="1713"/>
      <c r="AJ1336" s="1713"/>
      <c r="AK1336" s="1713"/>
      <c r="AL1336" s="1713"/>
      <c r="AM1336" s="1713"/>
      <c r="AP1336" s="1713"/>
      <c r="AQ1336" s="1713"/>
      <c r="AR1336" s="1713"/>
      <c r="AS1336" s="1713"/>
      <c r="AT1336" s="1713"/>
      <c r="AU1336" s="1713"/>
      <c r="AV1336" s="1713"/>
      <c r="AW1336" s="1713"/>
      <c r="AZ1336" s="1713"/>
      <c r="BA1336" s="1713"/>
    </row>
    <row r="1337" spans="1:53" x14ac:dyDescent="0.2">
      <c r="A1337" s="1801" t="s">
        <v>3392</v>
      </c>
      <c r="C1337" s="1727" t="s">
        <v>3393</v>
      </c>
      <c r="D1337" s="1713" t="s">
        <v>489</v>
      </c>
      <c r="E1337" s="1713">
        <v>0</v>
      </c>
      <c r="F1337" s="1713">
        <v>1</v>
      </c>
      <c r="G1337" s="1713">
        <v>0</v>
      </c>
      <c r="H1337" s="1713">
        <v>1</v>
      </c>
      <c r="I1337" s="1728">
        <v>1</v>
      </c>
      <c r="J1337" s="1728">
        <v>1</v>
      </c>
      <c r="L1337" s="1715">
        <v>502.39</v>
      </c>
      <c r="N1337" s="1715">
        <f>O1337+Q1337</f>
        <v>376.89</v>
      </c>
      <c r="O1337" s="1715">
        <v>279.45</v>
      </c>
      <c r="P1337" s="1788">
        <f>IF(N1337&lt;=0,"",O1337/N1337)</f>
        <v>0.74146302634721006</v>
      </c>
      <c r="Q1337" s="1715">
        <v>97.44</v>
      </c>
      <c r="R1337" s="1788">
        <f>IF(N1337&lt;=0,"",Q1337/N1337)</f>
        <v>0.25853697365278994</v>
      </c>
      <c r="S1337" s="1775">
        <f>Q1337/$S$1</f>
        <v>3.8975999999999997</v>
      </c>
      <c r="U1337" s="1715">
        <f t="shared" si="295"/>
        <v>0</v>
      </c>
      <c r="V1337" s="1715">
        <f t="shared" si="296"/>
        <v>0</v>
      </c>
      <c r="W1337" s="1715">
        <f t="shared" si="297"/>
        <v>502.39</v>
      </c>
      <c r="X1337" s="1718">
        <v>502.39</v>
      </c>
      <c r="Y1337" s="1729">
        <v>617272</v>
      </c>
      <c r="Z1337" s="1720">
        <v>42845</v>
      </c>
      <c r="AA1337" s="1778" t="s">
        <v>213</v>
      </c>
      <c r="AB1337" s="1875"/>
      <c r="AC1337" s="1713"/>
      <c r="AE1337" s="1713"/>
      <c r="AF1337" s="1713"/>
      <c r="AG1337" s="1713"/>
      <c r="AH1337" s="1713"/>
      <c r="AI1337" s="1713"/>
      <c r="AJ1337" s="1713"/>
      <c r="AK1337" s="1713"/>
      <c r="AL1337" s="1713"/>
      <c r="AM1337" s="1713"/>
      <c r="AP1337" s="1713"/>
      <c r="AQ1337" s="1713"/>
      <c r="AR1337" s="1713"/>
      <c r="AS1337" s="1713"/>
      <c r="AT1337" s="1713"/>
      <c r="AU1337" s="1713"/>
      <c r="AV1337" s="1713"/>
      <c r="AW1337" s="1713"/>
      <c r="AZ1337" s="1713"/>
      <c r="BA1337" s="1713"/>
    </row>
    <row r="1338" spans="1:53" x14ac:dyDescent="0.2">
      <c r="A1338" s="1825" t="s">
        <v>3384</v>
      </c>
      <c r="C1338" s="1795" t="s">
        <v>3385</v>
      </c>
      <c r="D1338" s="1713" t="s">
        <v>489</v>
      </c>
      <c r="E1338" s="1713">
        <v>1</v>
      </c>
      <c r="F1338" s="1713">
        <v>8</v>
      </c>
      <c r="G1338" s="1713">
        <v>4</v>
      </c>
      <c r="H1338" s="1713">
        <v>3</v>
      </c>
      <c r="I1338" s="1728">
        <v>1</v>
      </c>
      <c r="J1338" s="1728">
        <v>1</v>
      </c>
      <c r="L1338" s="1715">
        <v>3413.06</v>
      </c>
      <c r="N1338" s="1715">
        <f t="shared" si="291"/>
        <v>2658.98</v>
      </c>
      <c r="O1338" s="1715">
        <v>2110.33</v>
      </c>
      <c r="P1338" s="1788">
        <f t="shared" si="292"/>
        <v>0.7936614792138339</v>
      </c>
      <c r="Q1338" s="1715">
        <v>548.65</v>
      </c>
      <c r="R1338" s="1788">
        <f t="shared" si="293"/>
        <v>0.2063385207861661</v>
      </c>
      <c r="S1338" s="1775">
        <f t="shared" si="294"/>
        <v>21.945999999999998</v>
      </c>
      <c r="U1338" s="1715">
        <f t="shared" si="295"/>
        <v>0</v>
      </c>
      <c r="V1338" s="1715">
        <f t="shared" si="296"/>
        <v>0</v>
      </c>
      <c r="W1338" s="1715">
        <f t="shared" si="297"/>
        <v>3413.06</v>
      </c>
      <c r="X1338" s="1718">
        <v>3413.06</v>
      </c>
      <c r="Y1338" s="1729">
        <v>617273</v>
      </c>
      <c r="Z1338" s="1720">
        <v>42845</v>
      </c>
      <c r="AA1338" s="1778" t="s">
        <v>213</v>
      </c>
      <c r="AB1338" s="1875"/>
      <c r="AC1338" s="1713"/>
      <c r="AE1338" s="1713"/>
      <c r="AF1338" s="1713"/>
      <c r="AG1338" s="1713"/>
      <c r="AH1338" s="1713"/>
      <c r="AI1338" s="1713"/>
      <c r="AJ1338" s="1713"/>
      <c r="AK1338" s="1713"/>
      <c r="AL1338" s="1713"/>
      <c r="AM1338" s="1713"/>
      <c r="AP1338" s="1713"/>
      <c r="AQ1338" s="1713"/>
      <c r="AR1338" s="1713"/>
      <c r="AS1338" s="1713"/>
      <c r="AT1338" s="1713"/>
      <c r="AU1338" s="1713"/>
      <c r="AV1338" s="1713"/>
      <c r="AW1338" s="1713"/>
      <c r="AZ1338" s="1713"/>
      <c r="BA1338" s="1713"/>
    </row>
    <row r="1339" spans="1:53" x14ac:dyDescent="0.2">
      <c r="A1339" s="1801" t="s">
        <v>3395</v>
      </c>
      <c r="C1339" s="1727" t="s">
        <v>3394</v>
      </c>
      <c r="D1339" s="1713" t="s">
        <v>489</v>
      </c>
      <c r="E1339" s="1903">
        <v>1</v>
      </c>
      <c r="F1339" s="1713">
        <v>8</v>
      </c>
      <c r="G1339" s="1713">
        <v>4</v>
      </c>
      <c r="H1339" s="1713">
        <v>3</v>
      </c>
      <c r="I1339" s="1728">
        <v>1</v>
      </c>
      <c r="J1339" s="1728">
        <v>1</v>
      </c>
      <c r="L1339" s="1715">
        <v>3440.14</v>
      </c>
      <c r="N1339" s="1715">
        <f>O1339+Q1339</f>
        <v>2673.5499999999997</v>
      </c>
      <c r="O1339" s="1715">
        <v>2120.6999999999998</v>
      </c>
      <c r="P1339" s="1788">
        <f>IF(N1339&lt;=0,"",O1339/N1339)</f>
        <v>0.79321501374576875</v>
      </c>
      <c r="Q1339" s="1715">
        <v>552.85</v>
      </c>
      <c r="R1339" s="1788">
        <f>IF(N1339&lt;=0,"",Q1339/N1339)</f>
        <v>0.20678498625423131</v>
      </c>
      <c r="S1339" s="1775">
        <f>Q1339/$S$1</f>
        <v>22.114000000000001</v>
      </c>
      <c r="U1339" s="1715">
        <f t="shared" si="295"/>
        <v>0</v>
      </c>
      <c r="V1339" s="1715">
        <f t="shared" si="296"/>
        <v>0</v>
      </c>
      <c r="W1339" s="1715">
        <f t="shared" si="297"/>
        <v>3440.14</v>
      </c>
      <c r="X1339" s="1875">
        <v>3440.14</v>
      </c>
      <c r="Y1339" s="1875">
        <v>617274</v>
      </c>
      <c r="Z1339" s="1876">
        <v>42845</v>
      </c>
      <c r="AA1339" s="1875" t="s">
        <v>213</v>
      </c>
      <c r="AB1339" s="1875"/>
      <c r="AC1339" s="1713"/>
      <c r="AE1339" s="1713"/>
      <c r="AF1339" s="1713"/>
      <c r="AG1339" s="1713"/>
      <c r="AH1339" s="1713"/>
      <c r="AI1339" s="1713"/>
      <c r="AJ1339" s="1713"/>
      <c r="AK1339" s="1713"/>
      <c r="AL1339" s="1713"/>
      <c r="AM1339" s="1713"/>
      <c r="AP1339" s="1713"/>
      <c r="AQ1339" s="1713"/>
      <c r="AR1339" s="1713"/>
      <c r="AS1339" s="1713"/>
      <c r="AT1339" s="1713"/>
      <c r="AU1339" s="1713"/>
      <c r="AV1339" s="1713"/>
      <c r="AW1339" s="1713"/>
      <c r="AZ1339" s="1713"/>
      <c r="BA1339" s="1713"/>
    </row>
    <row r="1340" spans="1:53" x14ac:dyDescent="0.2">
      <c r="A1340" s="1801" t="s">
        <v>3396</v>
      </c>
      <c r="C1340" s="1727" t="s">
        <v>3397</v>
      </c>
      <c r="D1340" s="1713" t="s">
        <v>489</v>
      </c>
      <c r="E1340" s="1903">
        <v>1</v>
      </c>
      <c r="F1340" s="1713">
        <v>8</v>
      </c>
      <c r="G1340" s="1713">
        <v>4</v>
      </c>
      <c r="H1340" s="1713">
        <v>3</v>
      </c>
      <c r="I1340" s="1728">
        <v>1</v>
      </c>
      <c r="J1340" s="1728">
        <v>1</v>
      </c>
      <c r="L1340" s="1715">
        <v>3440.14</v>
      </c>
      <c r="N1340" s="1715">
        <f>O1340+Q1340</f>
        <v>2673.5499999999997</v>
      </c>
      <c r="O1340" s="1715">
        <v>2120.6999999999998</v>
      </c>
      <c r="P1340" s="1788">
        <f>IF(N1340&lt;=0,"",O1340/N1340)</f>
        <v>0.79321501374576875</v>
      </c>
      <c r="Q1340" s="1715">
        <v>552.85</v>
      </c>
      <c r="R1340" s="1788">
        <f>IF(N1340&lt;=0,"",Q1340/N1340)</f>
        <v>0.20678498625423131</v>
      </c>
      <c r="S1340" s="1775">
        <f>Q1340/$S$1</f>
        <v>22.114000000000001</v>
      </c>
      <c r="U1340" s="1715">
        <f>((1-I1340)*O1340)+((1-J1340)*Q1340)</f>
        <v>0</v>
      </c>
      <c r="V1340" s="1715">
        <f>L1340-W1340</f>
        <v>0</v>
      </c>
      <c r="W1340" s="1715">
        <f t="shared" si="297"/>
        <v>3440.14</v>
      </c>
      <c r="X1340" s="1875">
        <v>3440.14</v>
      </c>
      <c r="Y1340" s="1875">
        <v>617275</v>
      </c>
      <c r="Z1340" s="1876">
        <v>42845</v>
      </c>
      <c r="AA1340" s="1875" t="s">
        <v>213</v>
      </c>
      <c r="AB1340" s="1875"/>
      <c r="AC1340" s="1713"/>
      <c r="AE1340" s="1713"/>
      <c r="AF1340" s="1713"/>
      <c r="AG1340" s="1713"/>
      <c r="AH1340" s="1713"/>
      <c r="AI1340" s="1713"/>
      <c r="AJ1340" s="1713"/>
      <c r="AK1340" s="1713"/>
      <c r="AL1340" s="1713"/>
      <c r="AM1340" s="1713"/>
      <c r="AP1340" s="1713"/>
      <c r="AQ1340" s="1713"/>
      <c r="AR1340" s="1713"/>
      <c r="AS1340" s="1713"/>
      <c r="AT1340" s="1713"/>
      <c r="AU1340" s="1713"/>
      <c r="AV1340" s="1713"/>
      <c r="AW1340" s="1713"/>
      <c r="AZ1340" s="1713"/>
      <c r="BA1340" s="1713"/>
    </row>
    <row r="1341" spans="1:53" x14ac:dyDescent="0.2">
      <c r="A1341" s="1825" t="s">
        <v>3398</v>
      </c>
      <c r="C1341" s="1795" t="s">
        <v>3399</v>
      </c>
      <c r="D1341" s="1713" t="s">
        <v>489</v>
      </c>
      <c r="E1341" s="1713">
        <v>1</v>
      </c>
      <c r="F1341" s="1713">
        <v>8</v>
      </c>
      <c r="G1341" s="1713">
        <v>4</v>
      </c>
      <c r="H1341" s="1713">
        <v>3</v>
      </c>
      <c r="I1341" s="1728">
        <v>1</v>
      </c>
      <c r="J1341" s="1728">
        <v>1</v>
      </c>
      <c r="L1341" s="1715">
        <v>3413.07</v>
      </c>
      <c r="N1341" s="1715">
        <f t="shared" si="291"/>
        <v>2661.15</v>
      </c>
      <c r="O1341" s="1715">
        <v>2108.9</v>
      </c>
      <c r="P1341" s="1788">
        <f t="shared" si="292"/>
        <v>0.79247693666272101</v>
      </c>
      <c r="Q1341" s="1715">
        <v>552.25</v>
      </c>
      <c r="R1341" s="1788">
        <f t="shared" si="293"/>
        <v>0.20752306333727899</v>
      </c>
      <c r="S1341" s="1775">
        <f t="shared" si="294"/>
        <v>22.09</v>
      </c>
      <c r="U1341" s="1715">
        <f t="shared" si="295"/>
        <v>0</v>
      </c>
      <c r="V1341" s="1715">
        <f t="shared" si="296"/>
        <v>0</v>
      </c>
      <c r="W1341" s="1715">
        <f t="shared" si="297"/>
        <v>3413.07</v>
      </c>
      <c r="X1341" s="1875">
        <v>3413.07</v>
      </c>
      <c r="Y1341" s="1875">
        <v>617276</v>
      </c>
      <c r="Z1341" s="1876">
        <v>42845</v>
      </c>
      <c r="AA1341" s="1875" t="s">
        <v>213</v>
      </c>
      <c r="AB1341" s="1875"/>
      <c r="AC1341" s="1713"/>
      <c r="AE1341" s="1713"/>
      <c r="AF1341" s="1713"/>
      <c r="AG1341" s="1713"/>
      <c r="AH1341" s="1713"/>
      <c r="AI1341" s="1713"/>
      <c r="AJ1341" s="1713"/>
      <c r="AK1341" s="1713"/>
      <c r="AL1341" s="1713"/>
      <c r="AM1341" s="1713"/>
      <c r="AP1341" s="1713"/>
      <c r="AQ1341" s="1713"/>
      <c r="AR1341" s="1713"/>
      <c r="AS1341" s="1713"/>
      <c r="AT1341" s="1713"/>
      <c r="AU1341" s="1713"/>
      <c r="AV1341" s="1713"/>
      <c r="AW1341" s="1713"/>
      <c r="AZ1341" s="1713"/>
      <c r="BA1341" s="1713"/>
    </row>
    <row r="1342" spans="1:53" x14ac:dyDescent="0.2">
      <c r="A1342" s="1801" t="s">
        <v>3400</v>
      </c>
      <c r="C1342" s="1727" t="s">
        <v>3401</v>
      </c>
      <c r="D1342" s="1713" t="s">
        <v>489</v>
      </c>
      <c r="E1342" s="1903">
        <v>1</v>
      </c>
      <c r="F1342" s="1713">
        <v>8</v>
      </c>
      <c r="G1342" s="1713">
        <v>4</v>
      </c>
      <c r="H1342" s="1713">
        <v>3</v>
      </c>
      <c r="I1342" s="1728">
        <v>1</v>
      </c>
      <c r="J1342" s="1728">
        <v>1</v>
      </c>
      <c r="L1342" s="1715">
        <v>3440.14</v>
      </c>
      <c r="N1342" s="1715">
        <f>O1342+Q1342</f>
        <v>2673.5499999999997</v>
      </c>
      <c r="O1342" s="1715">
        <v>2120.6999999999998</v>
      </c>
      <c r="P1342" s="1788">
        <f>IF(N1342&lt;=0,"",O1342/N1342)</f>
        <v>0.79321501374576875</v>
      </c>
      <c r="Q1342" s="1715">
        <v>552.85</v>
      </c>
      <c r="R1342" s="1788">
        <f>IF(N1342&lt;=0,"",Q1342/N1342)</f>
        <v>0.20678498625423131</v>
      </c>
      <c r="S1342" s="1775">
        <f t="shared" si="294"/>
        <v>22.114000000000001</v>
      </c>
      <c r="U1342" s="1715">
        <f t="shared" si="295"/>
        <v>0</v>
      </c>
      <c r="V1342" s="1715">
        <f t="shared" si="296"/>
        <v>0</v>
      </c>
      <c r="W1342" s="1715">
        <f t="shared" si="297"/>
        <v>3440.14</v>
      </c>
      <c r="X1342" s="1875">
        <v>3440.14</v>
      </c>
      <c r="Y1342" s="1875">
        <v>617277</v>
      </c>
      <c r="Z1342" s="1876">
        <v>42845</v>
      </c>
      <c r="AA1342" s="1875" t="s">
        <v>213</v>
      </c>
      <c r="AB1342" s="1875"/>
      <c r="AC1342" s="1713"/>
      <c r="AE1342" s="1713"/>
      <c r="AF1342" s="1713"/>
      <c r="AG1342" s="1713"/>
      <c r="AH1342" s="1713"/>
      <c r="AI1342" s="1713"/>
      <c r="AJ1342" s="1713"/>
      <c r="AK1342" s="1713"/>
      <c r="AL1342" s="1713"/>
      <c r="AM1342" s="1713"/>
      <c r="AP1342" s="1713"/>
      <c r="AQ1342" s="1713"/>
      <c r="AR1342" s="1713"/>
      <c r="AS1342" s="1713"/>
      <c r="AT1342" s="1713"/>
      <c r="AU1342" s="1713"/>
      <c r="AV1342" s="1713"/>
      <c r="AW1342" s="1713"/>
      <c r="AZ1342" s="1713"/>
      <c r="BA1342" s="1713"/>
    </row>
    <row r="1343" spans="1:53" x14ac:dyDescent="0.2">
      <c r="A1343" s="1801" t="s">
        <v>3402</v>
      </c>
      <c r="C1343" s="1727" t="s">
        <v>3403</v>
      </c>
      <c r="D1343" s="1713" t="s">
        <v>489</v>
      </c>
      <c r="E1343" s="1903">
        <v>1</v>
      </c>
      <c r="F1343" s="1713">
        <v>8</v>
      </c>
      <c r="G1343" s="1713">
        <v>4</v>
      </c>
      <c r="H1343" s="1713">
        <v>3</v>
      </c>
      <c r="I1343" s="1728">
        <v>1</v>
      </c>
      <c r="J1343" s="1728">
        <v>1</v>
      </c>
      <c r="L1343" s="1715">
        <v>3440.14</v>
      </c>
      <c r="N1343" s="1715">
        <f>O1343+Q1343</f>
        <v>2673.5499999999997</v>
      </c>
      <c r="O1343" s="1715">
        <v>2120.6999999999998</v>
      </c>
      <c r="P1343" s="1788">
        <f>IF(N1343&lt;=0,"",O1343/N1343)</f>
        <v>0.79321501374576875</v>
      </c>
      <c r="Q1343" s="1715">
        <v>552.85</v>
      </c>
      <c r="R1343" s="1788">
        <f>IF(N1343&lt;=0,"",Q1343/N1343)</f>
        <v>0.20678498625423131</v>
      </c>
      <c r="S1343" s="1775">
        <f>Q1343/$S$1</f>
        <v>22.114000000000001</v>
      </c>
      <c r="U1343" s="1715">
        <f t="shared" si="295"/>
        <v>0</v>
      </c>
      <c r="V1343" s="1715">
        <f t="shared" si="296"/>
        <v>0</v>
      </c>
      <c r="W1343" s="1715">
        <f t="shared" si="297"/>
        <v>3440.14</v>
      </c>
      <c r="X1343" s="1875">
        <v>3440.14</v>
      </c>
      <c r="Y1343" s="1875">
        <v>617278</v>
      </c>
      <c r="Z1343" s="1876">
        <v>42845</v>
      </c>
      <c r="AA1343" s="1875" t="s">
        <v>213</v>
      </c>
      <c r="AB1343" s="1875"/>
      <c r="AC1343" s="1713"/>
      <c r="AE1343" s="1713"/>
      <c r="AF1343" s="1713"/>
      <c r="AG1343" s="1713"/>
      <c r="AH1343" s="1713"/>
      <c r="AI1343" s="1713"/>
      <c r="AJ1343" s="1713"/>
      <c r="AK1343" s="1713"/>
      <c r="AL1343" s="1713"/>
      <c r="AM1343" s="1713"/>
      <c r="AP1343" s="1713"/>
      <c r="AQ1343" s="1713"/>
      <c r="AR1343" s="1713"/>
      <c r="AS1343" s="1713"/>
      <c r="AT1343" s="1713"/>
      <c r="AU1343" s="1713"/>
      <c r="AV1343" s="1713"/>
      <c r="AW1343" s="1713"/>
      <c r="AZ1343" s="1713"/>
      <c r="BA1343" s="1713"/>
    </row>
    <row r="1344" spans="1:53" x14ac:dyDescent="0.2">
      <c r="A1344" s="1801">
        <v>2017194</v>
      </c>
      <c r="C1344" s="1727" t="s">
        <v>3405</v>
      </c>
      <c r="D1344" s="1713" t="s">
        <v>68</v>
      </c>
      <c r="E1344" s="1713">
        <v>0</v>
      </c>
      <c r="F1344" s="1713">
        <v>0</v>
      </c>
      <c r="G1344" s="1713">
        <v>0</v>
      </c>
      <c r="H1344" s="1713">
        <v>0</v>
      </c>
      <c r="I1344" s="1728">
        <v>1</v>
      </c>
      <c r="J1344" s="1728">
        <v>1</v>
      </c>
      <c r="L1344" s="1715">
        <v>365</v>
      </c>
      <c r="N1344" s="1715">
        <f>O1344+Q1344</f>
        <v>275</v>
      </c>
      <c r="O1344" s="1715">
        <v>225</v>
      </c>
      <c r="P1344" s="1788">
        <f>IF(N1344&lt;=0,"",O1344/N1344)</f>
        <v>0.81818181818181823</v>
      </c>
      <c r="Q1344" s="1715">
        <v>50</v>
      </c>
      <c r="R1344" s="1788">
        <f>IF(N1344&lt;=0,"",Q1344/N1344)</f>
        <v>0.18181818181818182</v>
      </c>
      <c r="S1344" s="1775">
        <f t="shared" si="294"/>
        <v>2</v>
      </c>
      <c r="U1344" s="1715">
        <f t="shared" si="295"/>
        <v>0</v>
      </c>
      <c r="V1344" s="1715">
        <f t="shared" si="296"/>
        <v>0</v>
      </c>
      <c r="W1344" s="1715">
        <f t="shared" si="297"/>
        <v>365</v>
      </c>
      <c r="X1344" s="1875">
        <v>365</v>
      </c>
      <c r="Y1344" s="1875">
        <v>617292</v>
      </c>
      <c r="Z1344" s="1876">
        <v>42856</v>
      </c>
      <c r="AA1344" s="1875" t="s">
        <v>213</v>
      </c>
      <c r="AB1344" s="1875"/>
      <c r="AC1344" s="1713"/>
      <c r="AE1344" s="1713"/>
      <c r="AF1344" s="1713"/>
      <c r="AG1344" s="1713"/>
      <c r="AH1344" s="1713"/>
      <c r="AI1344" s="1713"/>
      <c r="AJ1344" s="1713"/>
      <c r="AK1344" s="1713"/>
      <c r="AL1344" s="1713"/>
      <c r="AM1344" s="1713"/>
      <c r="AP1344" s="1713"/>
      <c r="AQ1344" s="1713"/>
      <c r="AR1344" s="1713"/>
      <c r="AS1344" s="1713"/>
      <c r="AT1344" s="1713"/>
      <c r="AU1344" s="1713"/>
      <c r="AV1344" s="1713"/>
      <c r="AW1344" s="1713"/>
      <c r="AZ1344" s="1713"/>
      <c r="BA1344" s="1713"/>
    </row>
    <row r="1345" spans="1:53" x14ac:dyDescent="0.2">
      <c r="A1345" s="1801">
        <v>2017195</v>
      </c>
      <c r="C1345" s="1727" t="s">
        <v>3409</v>
      </c>
      <c r="D1345" s="1713" t="s">
        <v>489</v>
      </c>
      <c r="E1345" s="1713">
        <v>0</v>
      </c>
      <c r="F1345" s="1713">
        <v>1</v>
      </c>
      <c r="G1345" s="1713">
        <v>1</v>
      </c>
      <c r="H1345" s="1713">
        <v>0</v>
      </c>
      <c r="I1345" s="1728">
        <v>1</v>
      </c>
      <c r="J1345" s="1728">
        <v>1</v>
      </c>
      <c r="L1345" s="1715">
        <v>356.44</v>
      </c>
      <c r="N1345" s="1715">
        <f t="shared" si="291"/>
        <v>228.14</v>
      </c>
      <c r="O1345" s="1715">
        <v>136.38999999999999</v>
      </c>
      <c r="P1345" s="1788">
        <f t="shared" si="292"/>
        <v>0.5978346629262733</v>
      </c>
      <c r="Q1345" s="1715">
        <v>91.75</v>
      </c>
      <c r="R1345" s="1788">
        <f t="shared" si="293"/>
        <v>0.4021653370737267</v>
      </c>
      <c r="S1345" s="1775">
        <f t="shared" si="294"/>
        <v>3.67</v>
      </c>
      <c r="U1345" s="1715">
        <f t="shared" si="295"/>
        <v>0</v>
      </c>
      <c r="V1345" s="1715">
        <f t="shared" si="296"/>
        <v>0</v>
      </c>
      <c r="W1345" s="1715">
        <f t="shared" si="297"/>
        <v>356.44</v>
      </c>
      <c r="X1345" s="1875">
        <v>356.44</v>
      </c>
      <c r="Y1345" s="1875">
        <v>617222</v>
      </c>
      <c r="Z1345" s="1876">
        <v>42823</v>
      </c>
      <c r="AA1345" s="1875" t="s">
        <v>213</v>
      </c>
      <c r="AB1345" s="1875"/>
      <c r="AC1345" s="1713"/>
      <c r="AE1345" s="1713"/>
      <c r="AF1345" s="1713"/>
      <c r="AG1345" s="1713"/>
      <c r="AH1345" s="1713"/>
      <c r="AI1345" s="1713"/>
      <c r="AJ1345" s="1713"/>
      <c r="AK1345" s="1713"/>
      <c r="AL1345" s="1713"/>
      <c r="AM1345" s="1713"/>
      <c r="AP1345" s="1713"/>
      <c r="AQ1345" s="1713"/>
      <c r="AR1345" s="1713"/>
      <c r="AS1345" s="1713"/>
      <c r="AT1345" s="1713"/>
      <c r="AU1345" s="1713"/>
      <c r="AV1345" s="1713"/>
      <c r="AW1345" s="1713"/>
      <c r="AZ1345" s="1713"/>
      <c r="BA1345" s="1713"/>
    </row>
    <row r="1346" spans="1:53" x14ac:dyDescent="0.2">
      <c r="A1346" s="1726">
        <v>2017196</v>
      </c>
      <c r="C1346" s="1727" t="s">
        <v>3411</v>
      </c>
      <c r="D1346" s="1713" t="s">
        <v>3258</v>
      </c>
      <c r="E1346" s="1713">
        <v>0</v>
      </c>
      <c r="F1346" s="1713">
        <v>0</v>
      </c>
      <c r="G1346" s="1713">
        <v>0</v>
      </c>
      <c r="H1346" s="1713">
        <v>0</v>
      </c>
      <c r="I1346" s="1728">
        <v>0</v>
      </c>
      <c r="J1346" s="1728">
        <v>0</v>
      </c>
      <c r="L1346" s="1715">
        <v>0</v>
      </c>
      <c r="N1346" s="1715">
        <f t="shared" si="291"/>
        <v>0</v>
      </c>
      <c r="O1346" s="1715">
        <v>0</v>
      </c>
      <c r="P1346" s="1788" t="str">
        <f t="shared" si="292"/>
        <v/>
      </c>
      <c r="Q1346" s="1715">
        <v>0</v>
      </c>
      <c r="R1346" s="1788" t="str">
        <f t="shared" si="293"/>
        <v/>
      </c>
      <c r="S1346" s="1775">
        <f t="shared" si="294"/>
        <v>0</v>
      </c>
      <c r="U1346" s="1715">
        <f t="shared" si="295"/>
        <v>0</v>
      </c>
      <c r="V1346" s="1715">
        <f t="shared" si="296"/>
        <v>0</v>
      </c>
      <c r="W1346" s="1715">
        <f t="shared" si="297"/>
        <v>0</v>
      </c>
      <c r="X1346" s="1875"/>
      <c r="Y1346" s="1875"/>
      <c r="Z1346" s="1876"/>
      <c r="AA1346" s="1875"/>
      <c r="AB1346" s="1875"/>
      <c r="AC1346" s="1713"/>
      <c r="AE1346" s="1713"/>
      <c r="AF1346" s="1713"/>
      <c r="AG1346" s="1713"/>
      <c r="AH1346" s="1713"/>
      <c r="AI1346" s="1713"/>
      <c r="AJ1346" s="1713"/>
      <c r="AK1346" s="1713"/>
      <c r="AL1346" s="1713"/>
      <c r="AM1346" s="1713"/>
      <c r="AP1346" s="1713"/>
      <c r="AQ1346" s="1713"/>
      <c r="AR1346" s="1713"/>
      <c r="AS1346" s="1713"/>
      <c r="AT1346" s="1713"/>
      <c r="AU1346" s="1713"/>
      <c r="AV1346" s="1713"/>
      <c r="AW1346" s="1713"/>
      <c r="AZ1346" s="1713"/>
      <c r="BA1346" s="1713"/>
    </row>
    <row r="1347" spans="1:53" x14ac:dyDescent="0.2">
      <c r="A1347" s="1801">
        <v>2017198</v>
      </c>
      <c r="C1347" s="1727" t="s">
        <v>3414</v>
      </c>
      <c r="D1347" s="1713" t="s">
        <v>68</v>
      </c>
      <c r="E1347" s="1713">
        <v>0</v>
      </c>
      <c r="F1347" s="1713">
        <v>1</v>
      </c>
      <c r="G1347" s="1713">
        <v>0</v>
      </c>
      <c r="H1347" s="1713">
        <v>1</v>
      </c>
      <c r="I1347" s="1728">
        <v>1</v>
      </c>
      <c r="J1347" s="1728">
        <v>1</v>
      </c>
      <c r="L1347" s="1715">
        <v>483.26</v>
      </c>
      <c r="N1347" s="1715">
        <f t="shared" si="291"/>
        <v>323.95</v>
      </c>
      <c r="O1347" s="1715">
        <v>219.46</v>
      </c>
      <c r="P1347" s="1788">
        <f t="shared" si="292"/>
        <v>0.67745022379996922</v>
      </c>
      <c r="Q1347" s="1715">
        <v>104.49</v>
      </c>
      <c r="R1347" s="1788">
        <f t="shared" si="293"/>
        <v>0.32254977620003089</v>
      </c>
      <c r="S1347" s="1775">
        <f t="shared" si="294"/>
        <v>4.1795999999999998</v>
      </c>
      <c r="U1347" s="1715">
        <f t="shared" si="295"/>
        <v>0</v>
      </c>
      <c r="V1347" s="1715">
        <f t="shared" si="296"/>
        <v>0</v>
      </c>
      <c r="W1347" s="1715">
        <f t="shared" si="297"/>
        <v>483.26</v>
      </c>
      <c r="X1347" s="1875">
        <v>483.26</v>
      </c>
      <c r="Y1347" s="1875">
        <v>617194</v>
      </c>
      <c r="Z1347" s="1876">
        <v>42814</v>
      </c>
      <c r="AA1347" s="1875" t="s">
        <v>213</v>
      </c>
      <c r="AB1347" s="1875"/>
      <c r="AC1347" s="1713"/>
      <c r="AE1347" s="1713"/>
      <c r="AF1347" s="1713"/>
      <c r="AG1347" s="1713"/>
      <c r="AH1347" s="1713"/>
      <c r="AI1347" s="1713"/>
      <c r="AJ1347" s="1713"/>
      <c r="AK1347" s="1713"/>
      <c r="AL1347" s="1713"/>
      <c r="AM1347" s="1713"/>
      <c r="AP1347" s="1713"/>
      <c r="AQ1347" s="1713"/>
      <c r="AR1347" s="1713"/>
      <c r="AS1347" s="1713"/>
      <c r="AT1347" s="1713"/>
      <c r="AU1347" s="1713"/>
      <c r="AV1347" s="1713"/>
      <c r="AW1347" s="1713"/>
      <c r="AZ1347" s="1713"/>
      <c r="BA1347" s="1713"/>
    </row>
    <row r="1348" spans="1:53" x14ac:dyDescent="0.2">
      <c r="A1348" s="1801">
        <v>2017199</v>
      </c>
      <c r="C1348" s="1727" t="s">
        <v>3418</v>
      </c>
      <c r="D1348" s="1713" t="s">
        <v>68</v>
      </c>
      <c r="E1348" s="1713">
        <v>0</v>
      </c>
      <c r="F1348" s="1713">
        <v>0</v>
      </c>
      <c r="G1348" s="1713">
        <v>0</v>
      </c>
      <c r="H1348" s="1713">
        <v>0</v>
      </c>
      <c r="I1348" s="1728">
        <v>1</v>
      </c>
      <c r="J1348" s="1728">
        <v>1</v>
      </c>
      <c r="L1348" s="1715">
        <v>78.36</v>
      </c>
      <c r="N1348" s="1715">
        <f t="shared" si="291"/>
        <v>31.68</v>
      </c>
      <c r="O1348" s="1715">
        <v>31.68</v>
      </c>
      <c r="P1348" s="1788">
        <f t="shared" si="292"/>
        <v>1</v>
      </c>
      <c r="Q1348" s="1715">
        <v>0</v>
      </c>
      <c r="R1348" s="1788">
        <f t="shared" si="293"/>
        <v>0</v>
      </c>
      <c r="S1348" s="1775">
        <f t="shared" si="294"/>
        <v>0</v>
      </c>
      <c r="U1348" s="1715">
        <f t="shared" si="295"/>
        <v>0</v>
      </c>
      <c r="V1348" s="1715">
        <f t="shared" si="296"/>
        <v>0</v>
      </c>
      <c r="W1348" s="1715">
        <f t="shared" si="297"/>
        <v>78.36</v>
      </c>
      <c r="X1348" s="1875">
        <v>78.36</v>
      </c>
      <c r="Y1348" s="1875">
        <v>617237</v>
      </c>
      <c r="Z1348" s="1876">
        <v>42828</v>
      </c>
      <c r="AA1348" s="1875" t="s">
        <v>213</v>
      </c>
      <c r="AB1348" s="1875"/>
      <c r="AC1348" s="1713"/>
      <c r="AE1348" s="1713"/>
      <c r="AF1348" s="1713"/>
      <c r="AG1348" s="1713"/>
      <c r="AH1348" s="1713"/>
      <c r="AI1348" s="1713"/>
      <c r="AJ1348" s="1713"/>
      <c r="AK1348" s="1713"/>
      <c r="AL1348" s="1713"/>
      <c r="AM1348" s="1713"/>
      <c r="AP1348" s="1713"/>
      <c r="AQ1348" s="1713"/>
      <c r="AR1348" s="1713"/>
      <c r="AS1348" s="1713"/>
      <c r="AT1348" s="1713"/>
      <c r="AU1348" s="1713"/>
      <c r="AV1348" s="1713"/>
      <c r="AW1348" s="1713"/>
      <c r="AZ1348" s="1713"/>
      <c r="BA1348" s="1713"/>
    </row>
    <row r="1349" spans="1:53" x14ac:dyDescent="0.2">
      <c r="A1349" s="1801">
        <v>2017200</v>
      </c>
      <c r="C1349" s="1727" t="s">
        <v>3417</v>
      </c>
      <c r="D1349" s="1713" t="s">
        <v>68</v>
      </c>
      <c r="E1349" s="1713">
        <v>0</v>
      </c>
      <c r="F1349" s="1713">
        <v>0</v>
      </c>
      <c r="G1349" s="1713">
        <v>0</v>
      </c>
      <c r="H1349" s="1713">
        <v>0</v>
      </c>
      <c r="I1349" s="1728">
        <v>1</v>
      </c>
      <c r="J1349" s="1728">
        <v>1</v>
      </c>
      <c r="L1349" s="1715">
        <v>65</v>
      </c>
      <c r="N1349" s="1715">
        <f t="shared" ref="N1349:N1378" si="298">O1349+Q1349</f>
        <v>25</v>
      </c>
      <c r="O1349" s="1715">
        <v>25</v>
      </c>
      <c r="P1349" s="1788">
        <f t="shared" ref="P1349:P1378" si="299">IF(N1349&lt;=0,"",O1349/N1349)</f>
        <v>1</v>
      </c>
      <c r="Q1349" s="1715">
        <v>0</v>
      </c>
      <c r="R1349" s="1788">
        <f t="shared" ref="R1349:R1378" si="300">IF(N1349&lt;=0,"",Q1349/N1349)</f>
        <v>0</v>
      </c>
      <c r="S1349" s="1775">
        <f t="shared" ref="S1349:S1378" si="301">Q1349/$S$1</f>
        <v>0</v>
      </c>
      <c r="U1349" s="1715">
        <f t="shared" ref="U1349:U1379" si="302">((1-I1349)*O1349)+((1-J1349)*Q1349)</f>
        <v>0</v>
      </c>
      <c r="V1349" s="1715">
        <f t="shared" ref="V1349:V1379" si="303">L1349-W1349</f>
        <v>0</v>
      </c>
      <c r="W1349" s="1715">
        <f t="shared" ref="W1349:W1379" si="304">X1349+AC1349+AH1349+AM1349+AO1349+AR1349</f>
        <v>65</v>
      </c>
      <c r="X1349" s="1875">
        <v>65</v>
      </c>
      <c r="Y1349" s="1875">
        <v>617237</v>
      </c>
      <c r="Z1349" s="1876">
        <v>42828</v>
      </c>
      <c r="AA1349" s="1875" t="s">
        <v>213</v>
      </c>
      <c r="AB1349" s="1875"/>
      <c r="AC1349" s="1713"/>
      <c r="AE1349" s="1713"/>
      <c r="AF1349" s="1713"/>
      <c r="AG1349" s="1713"/>
      <c r="AH1349" s="1713"/>
      <c r="AI1349" s="1713"/>
      <c r="AJ1349" s="1713"/>
      <c r="AK1349" s="1713"/>
      <c r="AL1349" s="1713"/>
      <c r="AM1349" s="1713"/>
      <c r="AP1349" s="1713"/>
      <c r="AQ1349" s="1713"/>
      <c r="AR1349" s="1713"/>
      <c r="AS1349" s="1713"/>
      <c r="AT1349" s="1713"/>
      <c r="AU1349" s="1713"/>
      <c r="AV1349" s="1713"/>
      <c r="AW1349" s="1713"/>
      <c r="AZ1349" s="1713"/>
      <c r="BA1349" s="1713"/>
    </row>
    <row r="1350" spans="1:53" x14ac:dyDescent="0.2">
      <c r="A1350" s="1801">
        <v>2017201</v>
      </c>
      <c r="C1350" s="1727">
        <v>636317</v>
      </c>
      <c r="D1350" s="1713" t="s">
        <v>68</v>
      </c>
      <c r="E1350" s="1713">
        <v>1</v>
      </c>
      <c r="F1350" s="1713">
        <v>10</v>
      </c>
      <c r="G1350" s="1713">
        <v>8</v>
      </c>
      <c r="H1350" s="1713">
        <v>3</v>
      </c>
      <c r="I1350" s="1728">
        <v>1</v>
      </c>
      <c r="J1350" s="1728">
        <v>1</v>
      </c>
      <c r="L1350" s="1715">
        <v>3418.44</v>
      </c>
      <c r="N1350" s="1715">
        <f t="shared" si="298"/>
        <v>2296.52</v>
      </c>
      <c r="O1350" s="1715">
        <v>1726.27</v>
      </c>
      <c r="P1350" s="1788">
        <f t="shared" si="299"/>
        <v>0.75168951282810514</v>
      </c>
      <c r="Q1350" s="1715">
        <v>570.25</v>
      </c>
      <c r="R1350" s="1788">
        <f t="shared" si="300"/>
        <v>0.24831048717189486</v>
      </c>
      <c r="S1350" s="1775">
        <f t="shared" si="301"/>
        <v>22.81</v>
      </c>
      <c r="U1350" s="1715">
        <f t="shared" si="302"/>
        <v>0</v>
      </c>
      <c r="V1350" s="1715">
        <f t="shared" si="303"/>
        <v>0</v>
      </c>
      <c r="W1350" s="1715">
        <f t="shared" si="304"/>
        <v>3418.44</v>
      </c>
      <c r="X1350" s="1875">
        <v>3418.44</v>
      </c>
      <c r="Y1350" s="1875">
        <v>617195</v>
      </c>
      <c r="Z1350" s="1876">
        <v>42814</v>
      </c>
      <c r="AA1350" s="1875" t="s">
        <v>213</v>
      </c>
      <c r="AB1350" s="1875"/>
      <c r="AC1350" s="1713"/>
      <c r="AE1350" s="1713"/>
      <c r="AF1350" s="1713"/>
      <c r="AG1350" s="1713"/>
      <c r="AH1350" s="1713"/>
      <c r="AI1350" s="1713"/>
      <c r="AJ1350" s="1713"/>
      <c r="AK1350" s="1713"/>
      <c r="AL1350" s="1713"/>
      <c r="AM1350" s="1713"/>
      <c r="AP1350" s="1713"/>
      <c r="AQ1350" s="1713"/>
      <c r="AR1350" s="1713"/>
      <c r="AS1350" s="1713"/>
      <c r="AT1350" s="1713"/>
      <c r="AU1350" s="1713"/>
      <c r="AV1350" s="1713"/>
      <c r="AW1350" s="1713"/>
      <c r="AZ1350" s="1713"/>
      <c r="BA1350" s="1713"/>
    </row>
    <row r="1351" spans="1:53" x14ac:dyDescent="0.2">
      <c r="A1351" s="1801">
        <v>2017202</v>
      </c>
      <c r="C1351" s="1727" t="s">
        <v>3318</v>
      </c>
      <c r="D1351" s="1713" t="s">
        <v>3018</v>
      </c>
      <c r="E1351" s="1713">
        <v>1</v>
      </c>
      <c r="F1351" s="1713">
        <v>8</v>
      </c>
      <c r="G1351" s="1713">
        <v>6</v>
      </c>
      <c r="H1351" s="1713">
        <v>2</v>
      </c>
      <c r="I1351" s="1728">
        <v>1</v>
      </c>
      <c r="J1351" s="1728">
        <v>1</v>
      </c>
      <c r="L1351" s="1715">
        <v>3115.17</v>
      </c>
      <c r="N1351" s="1715">
        <f t="shared" si="298"/>
        <v>1691.08</v>
      </c>
      <c r="O1351" s="1715">
        <v>1224.77</v>
      </c>
      <c r="P1351" s="1788">
        <f t="shared" si="299"/>
        <v>0.7242531400052038</v>
      </c>
      <c r="Q1351" s="1715">
        <v>466.31</v>
      </c>
      <c r="R1351" s="1788">
        <f t="shared" si="300"/>
        <v>0.27574685999479626</v>
      </c>
      <c r="S1351" s="1775">
        <f t="shared" si="301"/>
        <v>18.6524</v>
      </c>
      <c r="U1351" s="1715">
        <f t="shared" si="302"/>
        <v>0</v>
      </c>
      <c r="V1351" s="1715">
        <f t="shared" si="303"/>
        <v>0</v>
      </c>
      <c r="W1351" s="1715">
        <f t="shared" si="304"/>
        <v>3115.17</v>
      </c>
      <c r="X1351" s="1875">
        <v>2819.17</v>
      </c>
      <c r="Y1351" s="1875">
        <v>617255</v>
      </c>
      <c r="Z1351" s="1876">
        <v>42845</v>
      </c>
      <c r="AA1351" s="1875" t="s">
        <v>213</v>
      </c>
      <c r="AB1351" s="1875"/>
      <c r="AC1351" s="2235">
        <v>296</v>
      </c>
      <c r="AD1351" s="1713">
        <v>617305</v>
      </c>
      <c r="AE1351" s="2234">
        <v>42867</v>
      </c>
      <c r="AF1351" s="1713" t="s">
        <v>213</v>
      </c>
      <c r="AG1351" s="1713"/>
      <c r="AH1351" s="1713"/>
      <c r="AI1351" s="1713"/>
      <c r="AJ1351" s="1713"/>
      <c r="AK1351" s="1713"/>
      <c r="AL1351" s="1713"/>
      <c r="AM1351" s="1713"/>
      <c r="AP1351" s="1713"/>
      <c r="AQ1351" s="1713"/>
      <c r="AR1351" s="1713"/>
      <c r="AS1351" s="1713"/>
      <c r="AT1351" s="1713"/>
      <c r="AU1351" s="1713"/>
      <c r="AV1351" s="1713"/>
      <c r="AW1351" s="1713"/>
      <c r="AZ1351" s="1713"/>
      <c r="BA1351" s="1713"/>
    </row>
    <row r="1352" spans="1:53" x14ac:dyDescent="0.2">
      <c r="A1352" s="1801">
        <v>2017204</v>
      </c>
      <c r="C1352" s="1727" t="s">
        <v>3415</v>
      </c>
      <c r="D1352" s="1713" t="s">
        <v>441</v>
      </c>
      <c r="E1352" s="1713">
        <v>0</v>
      </c>
      <c r="F1352" s="1713">
        <v>7</v>
      </c>
      <c r="G1352" s="1713">
        <v>4</v>
      </c>
      <c r="H1352" s="1713">
        <v>1</v>
      </c>
      <c r="I1352" s="1728">
        <v>1</v>
      </c>
      <c r="J1352" s="1728">
        <v>1</v>
      </c>
      <c r="L1352" s="1715">
        <v>3950.84</v>
      </c>
      <c r="N1352" s="1715">
        <f t="shared" si="298"/>
        <v>2296.73</v>
      </c>
      <c r="O1352" s="1715">
        <v>1928.05</v>
      </c>
      <c r="P1352" s="1788">
        <f t="shared" si="299"/>
        <v>0.83947612475127675</v>
      </c>
      <c r="Q1352" s="1715">
        <v>368.68</v>
      </c>
      <c r="R1352" s="1788">
        <f t="shared" si="300"/>
        <v>0.16052387524872319</v>
      </c>
      <c r="S1352" s="1775">
        <f t="shared" si="301"/>
        <v>14.747199999999999</v>
      </c>
      <c r="U1352" s="1715">
        <f t="shared" si="302"/>
        <v>0</v>
      </c>
      <c r="V1352" s="1715">
        <f t="shared" si="303"/>
        <v>0</v>
      </c>
      <c r="W1352" s="1715">
        <f t="shared" si="304"/>
        <v>3950.84</v>
      </c>
      <c r="X1352" s="1875">
        <v>3950.84</v>
      </c>
      <c r="Y1352" s="1875">
        <v>617291</v>
      </c>
      <c r="Z1352" s="1876">
        <v>42856</v>
      </c>
      <c r="AA1352" s="1875" t="s">
        <v>213</v>
      </c>
      <c r="AB1352" s="1875"/>
      <c r="AC1352" s="1713"/>
      <c r="AE1352" s="1713"/>
      <c r="AF1352" s="1713"/>
      <c r="AG1352" s="1713"/>
      <c r="AH1352" s="1713"/>
      <c r="AI1352" s="1713"/>
      <c r="AJ1352" s="1713"/>
      <c r="AK1352" s="1713"/>
      <c r="AL1352" s="1713"/>
      <c r="AM1352" s="1713"/>
      <c r="AP1352" s="1713"/>
      <c r="AQ1352" s="1713"/>
      <c r="AR1352" s="1713"/>
      <c r="AS1352" s="1713"/>
      <c r="AT1352" s="1713"/>
      <c r="AU1352" s="1713"/>
      <c r="AV1352" s="1713"/>
      <c r="AW1352" s="1713"/>
      <c r="AZ1352" s="1713"/>
      <c r="BA1352" s="1713"/>
    </row>
    <row r="1353" spans="1:53" x14ac:dyDescent="0.2">
      <c r="A1353" s="1801">
        <v>2017205</v>
      </c>
      <c r="C1353" s="1727">
        <v>625517</v>
      </c>
      <c r="D1353" s="1713" t="s">
        <v>68</v>
      </c>
      <c r="E1353" s="1713">
        <v>1</v>
      </c>
      <c r="F1353" s="1713">
        <v>10</v>
      </c>
      <c r="G1353" s="1713">
        <v>6</v>
      </c>
      <c r="H1353" s="1713">
        <v>3</v>
      </c>
      <c r="I1353" s="1728">
        <v>1</v>
      </c>
      <c r="J1353" s="1728">
        <v>1</v>
      </c>
      <c r="L1353" s="1715">
        <v>4900.74</v>
      </c>
      <c r="N1353" s="1715">
        <f t="shared" si="298"/>
        <v>3293.9</v>
      </c>
      <c r="O1353" s="1715">
        <v>2698.17</v>
      </c>
      <c r="P1353" s="1788">
        <f t="shared" si="299"/>
        <v>0.81914144327393057</v>
      </c>
      <c r="Q1353" s="1715">
        <v>595.73</v>
      </c>
      <c r="R1353" s="1788">
        <f t="shared" si="300"/>
        <v>0.1808585567260694</v>
      </c>
      <c r="S1353" s="1775">
        <f t="shared" si="301"/>
        <v>23.8292</v>
      </c>
      <c r="U1353" s="1715">
        <f t="shared" si="302"/>
        <v>0</v>
      </c>
      <c r="V1353" s="1715">
        <f t="shared" si="303"/>
        <v>0</v>
      </c>
      <c r="W1353" s="1715">
        <f t="shared" si="304"/>
        <v>4900.74</v>
      </c>
      <c r="X1353" s="1875">
        <v>4900.74</v>
      </c>
      <c r="Y1353" s="1875">
        <v>617196</v>
      </c>
      <c r="Z1353" s="1876">
        <v>42814</v>
      </c>
      <c r="AA1353" s="1875" t="s">
        <v>213</v>
      </c>
      <c r="AB1353" s="1875"/>
      <c r="AC1353" s="1713"/>
      <c r="AE1353" s="1713"/>
      <c r="AF1353" s="1713"/>
      <c r="AG1353" s="1713"/>
      <c r="AH1353" s="1713"/>
      <c r="AI1353" s="1713"/>
      <c r="AJ1353" s="1713"/>
      <c r="AK1353" s="1713"/>
      <c r="AL1353" s="1713"/>
      <c r="AM1353" s="1713"/>
      <c r="AP1353" s="1713"/>
      <c r="AQ1353" s="1713"/>
      <c r="AR1353" s="1713"/>
      <c r="AS1353" s="1713"/>
      <c r="AT1353" s="1713"/>
      <c r="AU1353" s="1713"/>
      <c r="AV1353" s="1713"/>
      <c r="AW1353" s="1713"/>
      <c r="AZ1353" s="1713"/>
      <c r="BA1353" s="1713"/>
    </row>
    <row r="1354" spans="1:53" x14ac:dyDescent="0.2">
      <c r="A1354" s="1801">
        <v>2017206</v>
      </c>
      <c r="C1354" s="1727">
        <v>638917</v>
      </c>
      <c r="D1354" s="1713" t="s">
        <v>68</v>
      </c>
      <c r="E1354" s="1713">
        <v>1</v>
      </c>
      <c r="F1354" s="1713">
        <v>9</v>
      </c>
      <c r="G1354" s="1713">
        <v>5</v>
      </c>
      <c r="H1354" s="1713">
        <v>3</v>
      </c>
      <c r="I1354" s="1728">
        <v>1</v>
      </c>
      <c r="J1354" s="1728">
        <v>1</v>
      </c>
      <c r="L1354" s="1715">
        <v>2864.9</v>
      </c>
      <c r="N1354" s="1715">
        <f t="shared" si="298"/>
        <v>1929.4199999999998</v>
      </c>
      <c r="O1354" s="1715">
        <v>1465.58</v>
      </c>
      <c r="P1354" s="1788">
        <f t="shared" si="299"/>
        <v>0.75959614806522169</v>
      </c>
      <c r="Q1354" s="1715">
        <v>463.84</v>
      </c>
      <c r="R1354" s="1788">
        <f t="shared" si="300"/>
        <v>0.24040385193477834</v>
      </c>
      <c r="S1354" s="1775">
        <f t="shared" si="301"/>
        <v>18.553599999999999</v>
      </c>
      <c r="U1354" s="1715">
        <f t="shared" si="302"/>
        <v>0</v>
      </c>
      <c r="V1354" s="1715">
        <f t="shared" si="303"/>
        <v>0</v>
      </c>
      <c r="W1354" s="1715">
        <f t="shared" si="304"/>
        <v>2864.9</v>
      </c>
      <c r="X1354" s="1875">
        <v>2864.9</v>
      </c>
      <c r="Y1354" s="1875">
        <v>617197</v>
      </c>
      <c r="Z1354" s="1876">
        <v>42814</v>
      </c>
      <c r="AA1354" s="1875" t="s">
        <v>213</v>
      </c>
      <c r="AB1354" s="1875"/>
      <c r="AC1354" s="1713"/>
      <c r="AE1354" s="1713"/>
      <c r="AF1354" s="1713"/>
      <c r="AG1354" s="1713"/>
      <c r="AH1354" s="1713"/>
      <c r="AI1354" s="1713"/>
      <c r="AJ1354" s="1713"/>
      <c r="AK1354" s="1713"/>
      <c r="AL1354" s="1713"/>
      <c r="AM1354" s="1713"/>
      <c r="AP1354" s="1713"/>
      <c r="AQ1354" s="1713"/>
      <c r="AR1354" s="1713"/>
      <c r="AS1354" s="1713"/>
      <c r="AT1354" s="1713"/>
      <c r="AU1354" s="1713"/>
      <c r="AV1354" s="1713"/>
      <c r="AW1354" s="1713"/>
      <c r="AZ1354" s="1713"/>
      <c r="BA1354" s="1713"/>
    </row>
    <row r="1355" spans="1:53" x14ac:dyDescent="0.2">
      <c r="A1355" s="1801">
        <v>2017207</v>
      </c>
      <c r="C1355" s="1727">
        <v>638117</v>
      </c>
      <c r="D1355" s="1713" t="s">
        <v>68</v>
      </c>
      <c r="E1355" s="1713">
        <v>1</v>
      </c>
      <c r="F1355" s="1713">
        <v>6</v>
      </c>
      <c r="G1355" s="1713">
        <v>3</v>
      </c>
      <c r="H1355" s="1713">
        <v>3</v>
      </c>
      <c r="I1355" s="1728">
        <v>1</v>
      </c>
      <c r="J1355" s="1728">
        <v>1</v>
      </c>
      <c r="L1355" s="1715">
        <v>1949.46</v>
      </c>
      <c r="N1355" s="1715">
        <f t="shared" si="298"/>
        <v>1260.02</v>
      </c>
      <c r="O1355" s="1715">
        <v>907.71</v>
      </c>
      <c r="P1355" s="1788">
        <f t="shared" si="299"/>
        <v>0.72039332709004622</v>
      </c>
      <c r="Q1355" s="1715">
        <v>352.31</v>
      </c>
      <c r="R1355" s="1788">
        <f t="shared" si="300"/>
        <v>0.27960667290995384</v>
      </c>
      <c r="S1355" s="1775">
        <f t="shared" si="301"/>
        <v>14.0924</v>
      </c>
      <c r="U1355" s="1715">
        <f t="shared" si="302"/>
        <v>0</v>
      </c>
      <c r="V1355" s="1715">
        <f t="shared" si="303"/>
        <v>0</v>
      </c>
      <c r="W1355" s="1715">
        <f t="shared" si="304"/>
        <v>1949.46</v>
      </c>
      <c r="X1355" s="1875">
        <v>1949.46</v>
      </c>
      <c r="Y1355" s="1875">
        <v>617198</v>
      </c>
      <c r="Z1355" s="1876">
        <v>42814</v>
      </c>
      <c r="AA1355" s="1875" t="s">
        <v>213</v>
      </c>
      <c r="AB1355" s="1875"/>
      <c r="AC1355" s="1713"/>
      <c r="AE1355" s="1713"/>
      <c r="AF1355" s="1713"/>
      <c r="AG1355" s="1713"/>
      <c r="AH1355" s="1713"/>
      <c r="AI1355" s="1713"/>
      <c r="AJ1355" s="1713"/>
      <c r="AK1355" s="1713"/>
      <c r="AL1355" s="1713"/>
      <c r="AM1355" s="1713"/>
      <c r="AP1355" s="1713"/>
      <c r="AQ1355" s="1713"/>
      <c r="AR1355" s="1713"/>
      <c r="AS1355" s="1713"/>
      <c r="AT1355" s="1713"/>
      <c r="AU1355" s="1713"/>
      <c r="AV1355" s="1713"/>
      <c r="AW1355" s="1713"/>
      <c r="AZ1355" s="1713"/>
      <c r="BA1355" s="1713"/>
    </row>
    <row r="1356" spans="1:53" x14ac:dyDescent="0.2">
      <c r="A1356" s="1801">
        <v>2017208</v>
      </c>
      <c r="C1356" s="1727">
        <v>639017</v>
      </c>
      <c r="D1356" s="1713" t="s">
        <v>68</v>
      </c>
      <c r="E1356" s="1713">
        <v>1</v>
      </c>
      <c r="F1356" s="1713">
        <v>8</v>
      </c>
      <c r="G1356" s="1713">
        <v>5</v>
      </c>
      <c r="H1356" s="1713">
        <v>3</v>
      </c>
      <c r="I1356" s="1728">
        <v>1</v>
      </c>
      <c r="J1356" s="1728">
        <v>1</v>
      </c>
      <c r="L1356" s="1715">
        <v>2628.88</v>
      </c>
      <c r="N1356" s="1715">
        <f t="shared" si="298"/>
        <v>1616.1100000000001</v>
      </c>
      <c r="O1356" s="1715">
        <v>1188.96</v>
      </c>
      <c r="P1356" s="1788">
        <f t="shared" si="299"/>
        <v>0.73569249617909671</v>
      </c>
      <c r="Q1356" s="1715">
        <v>427.15</v>
      </c>
      <c r="R1356" s="1788">
        <f t="shared" si="300"/>
        <v>0.26430750382090323</v>
      </c>
      <c r="S1356" s="1775">
        <f t="shared" si="301"/>
        <v>17.085999999999999</v>
      </c>
      <c r="U1356" s="1715">
        <f t="shared" si="302"/>
        <v>0</v>
      </c>
      <c r="V1356" s="1715">
        <f t="shared" si="303"/>
        <v>0</v>
      </c>
      <c r="W1356" s="1715">
        <f t="shared" si="304"/>
        <v>2628.88</v>
      </c>
      <c r="X1356" s="1875">
        <v>2628.88</v>
      </c>
      <c r="Y1356" s="1875">
        <v>617199</v>
      </c>
      <c r="Z1356" s="1876">
        <v>42814</v>
      </c>
      <c r="AA1356" s="1875" t="s">
        <v>213</v>
      </c>
      <c r="AB1356" s="1875"/>
      <c r="AC1356" s="1713"/>
      <c r="AE1356" s="1713"/>
      <c r="AF1356" s="1713"/>
      <c r="AG1356" s="1713"/>
      <c r="AH1356" s="1713"/>
      <c r="AI1356" s="1713"/>
      <c r="AJ1356" s="1713"/>
      <c r="AK1356" s="1713"/>
      <c r="AL1356" s="1713"/>
      <c r="AM1356" s="1713"/>
      <c r="AP1356" s="1713"/>
      <c r="AQ1356" s="1713"/>
      <c r="AR1356" s="1713"/>
      <c r="AS1356" s="1713"/>
      <c r="AT1356" s="1713"/>
      <c r="AU1356" s="1713"/>
      <c r="AV1356" s="1713"/>
      <c r="AW1356" s="1713"/>
      <c r="AZ1356" s="1713"/>
      <c r="BA1356" s="1713"/>
    </row>
    <row r="1357" spans="1:53" x14ac:dyDescent="0.2">
      <c r="A1357" s="1801">
        <v>2017209</v>
      </c>
      <c r="C1357" s="1727" t="s">
        <v>3474</v>
      </c>
      <c r="D1357" s="1713" t="s">
        <v>68</v>
      </c>
      <c r="E1357" s="1713">
        <v>0</v>
      </c>
      <c r="F1357" s="1713">
        <v>0</v>
      </c>
      <c r="G1357" s="1713">
        <v>0</v>
      </c>
      <c r="H1357" s="1713">
        <v>2</v>
      </c>
      <c r="I1357" s="1728">
        <v>1</v>
      </c>
      <c r="J1357" s="1728">
        <v>1</v>
      </c>
      <c r="L1357" s="1715">
        <v>624</v>
      </c>
      <c r="N1357" s="1715">
        <f t="shared" si="298"/>
        <v>275</v>
      </c>
      <c r="O1357" s="1715">
        <v>200</v>
      </c>
      <c r="P1357" s="1788">
        <f t="shared" si="299"/>
        <v>0.72727272727272729</v>
      </c>
      <c r="Q1357" s="1715">
        <v>75</v>
      </c>
      <c r="R1357" s="1788">
        <f t="shared" si="300"/>
        <v>0.27272727272727271</v>
      </c>
      <c r="S1357" s="1775">
        <f t="shared" si="301"/>
        <v>3</v>
      </c>
      <c r="U1357" s="1715">
        <f t="shared" si="302"/>
        <v>0</v>
      </c>
      <c r="V1357" s="1715">
        <f t="shared" si="303"/>
        <v>0</v>
      </c>
      <c r="W1357" s="1715">
        <f t="shared" si="304"/>
        <v>624</v>
      </c>
      <c r="X1357" s="1875">
        <v>624</v>
      </c>
      <c r="Y1357" s="1875">
        <v>617200</v>
      </c>
      <c r="Z1357" s="1876">
        <v>42814</v>
      </c>
      <c r="AA1357" s="1875" t="s">
        <v>213</v>
      </c>
      <c r="AB1357" s="1875"/>
      <c r="AC1357" s="1713"/>
      <c r="AE1357" s="1713"/>
      <c r="AF1357" s="1713"/>
      <c r="AG1357" s="1713"/>
      <c r="AH1357" s="1713"/>
      <c r="AI1357" s="1713"/>
      <c r="AJ1357" s="1713"/>
      <c r="AK1357" s="1713"/>
      <c r="AL1357" s="1713"/>
      <c r="AM1357" s="1713"/>
      <c r="AP1357" s="1713"/>
      <c r="AQ1357" s="1713"/>
      <c r="AR1357" s="1713"/>
      <c r="AS1357" s="1713"/>
      <c r="AT1357" s="1713"/>
      <c r="AU1357" s="1713"/>
      <c r="AV1357" s="1713"/>
      <c r="AW1357" s="1713"/>
      <c r="AZ1357" s="1713"/>
      <c r="BA1357" s="1713"/>
    </row>
    <row r="1358" spans="1:53" x14ac:dyDescent="0.2">
      <c r="A1358" s="1801">
        <v>2017210</v>
      </c>
      <c r="C1358" s="1727" t="s">
        <v>3419</v>
      </c>
      <c r="D1358" s="1713" t="s">
        <v>68</v>
      </c>
      <c r="E1358" s="1713">
        <v>0</v>
      </c>
      <c r="F1358" s="1713">
        <v>0</v>
      </c>
      <c r="G1358" s="1713">
        <v>0</v>
      </c>
      <c r="H1358" s="1713">
        <v>0</v>
      </c>
      <c r="I1358" s="1728">
        <v>1</v>
      </c>
      <c r="J1358" s="1728">
        <v>1</v>
      </c>
      <c r="L1358" s="1715">
        <v>357.24</v>
      </c>
      <c r="N1358" s="1715">
        <f t="shared" si="298"/>
        <v>193.62</v>
      </c>
      <c r="O1358" s="1715">
        <v>193.62</v>
      </c>
      <c r="P1358" s="1788">
        <f t="shared" si="299"/>
        <v>1</v>
      </c>
      <c r="Q1358" s="1715">
        <v>0</v>
      </c>
      <c r="R1358" s="1788">
        <f t="shared" si="300"/>
        <v>0</v>
      </c>
      <c r="S1358" s="1775">
        <f t="shared" si="301"/>
        <v>0</v>
      </c>
      <c r="U1358" s="1715">
        <f t="shared" si="302"/>
        <v>0</v>
      </c>
      <c r="V1358" s="1715">
        <f t="shared" si="303"/>
        <v>0</v>
      </c>
      <c r="W1358" s="1715">
        <f t="shared" si="304"/>
        <v>357.24</v>
      </c>
      <c r="X1358" s="1875">
        <v>357.24</v>
      </c>
      <c r="Y1358" s="1875">
        <v>617237</v>
      </c>
      <c r="Z1358" s="1876">
        <v>42828</v>
      </c>
      <c r="AA1358" s="1875" t="s">
        <v>213</v>
      </c>
      <c r="AB1358" s="1875"/>
      <c r="AC1358" s="1713"/>
      <c r="AE1358" s="1713"/>
      <c r="AF1358" s="1713"/>
      <c r="AG1358" s="1713"/>
      <c r="AH1358" s="1713"/>
      <c r="AI1358" s="1713"/>
      <c r="AJ1358" s="1713"/>
      <c r="AK1358" s="1713"/>
      <c r="AL1358" s="1713"/>
      <c r="AM1358" s="1713"/>
      <c r="AP1358" s="1713"/>
      <c r="AQ1358" s="1713"/>
      <c r="AR1358" s="1713"/>
      <c r="AS1358" s="1713"/>
      <c r="AT1358" s="1713"/>
      <c r="AU1358" s="1713"/>
      <c r="AV1358" s="1713"/>
      <c r="AW1358" s="1713"/>
      <c r="AZ1358" s="1713"/>
      <c r="BA1358" s="1713"/>
    </row>
    <row r="1359" spans="1:53" x14ac:dyDescent="0.2">
      <c r="A1359" s="1801">
        <v>2017211</v>
      </c>
      <c r="C1359" s="1727" t="s">
        <v>3420</v>
      </c>
      <c r="D1359" s="1713" t="s">
        <v>68</v>
      </c>
      <c r="E1359" s="1713">
        <v>1</v>
      </c>
      <c r="F1359" s="1713">
        <v>2</v>
      </c>
      <c r="G1359" s="1713">
        <v>1</v>
      </c>
      <c r="H1359" s="1713">
        <v>1</v>
      </c>
      <c r="I1359" s="1728">
        <v>1</v>
      </c>
      <c r="J1359" s="1728">
        <v>1</v>
      </c>
      <c r="L1359" s="1715">
        <v>747.27</v>
      </c>
      <c r="N1359" s="1715">
        <f t="shared" si="298"/>
        <v>472.65</v>
      </c>
      <c r="O1359" s="1715">
        <v>325.83999999999997</v>
      </c>
      <c r="P1359" s="1788">
        <f t="shared" si="299"/>
        <v>0.68938961176346136</v>
      </c>
      <c r="Q1359" s="1715">
        <v>146.81</v>
      </c>
      <c r="R1359" s="1788">
        <f t="shared" si="300"/>
        <v>0.31061038823653869</v>
      </c>
      <c r="S1359" s="1775">
        <f t="shared" si="301"/>
        <v>5.8723999999999998</v>
      </c>
      <c r="U1359" s="1715">
        <f t="shared" si="302"/>
        <v>0</v>
      </c>
      <c r="V1359" s="1715">
        <f t="shared" si="303"/>
        <v>0</v>
      </c>
      <c r="W1359" s="1715">
        <f t="shared" si="304"/>
        <v>747.27</v>
      </c>
      <c r="X1359" s="1875">
        <v>747.27</v>
      </c>
      <c r="Y1359" s="1875">
        <v>617201</v>
      </c>
      <c r="Z1359" s="1876">
        <v>42814</v>
      </c>
      <c r="AA1359" s="1875" t="s">
        <v>213</v>
      </c>
      <c r="AB1359" s="1875"/>
      <c r="AC1359" s="1713"/>
      <c r="AE1359" s="1713"/>
      <c r="AF1359" s="1713"/>
      <c r="AG1359" s="1713"/>
      <c r="AH1359" s="1713"/>
      <c r="AI1359" s="1713"/>
      <c r="AJ1359" s="1713"/>
      <c r="AK1359" s="1713"/>
      <c r="AL1359" s="1713"/>
      <c r="AM1359" s="1713"/>
      <c r="AP1359" s="1713"/>
      <c r="AQ1359" s="1713"/>
      <c r="AR1359" s="1713"/>
      <c r="AS1359" s="1713"/>
      <c r="AT1359" s="1713"/>
      <c r="AU1359" s="1713"/>
      <c r="AV1359" s="1713"/>
      <c r="AW1359" s="1713"/>
      <c r="AZ1359" s="1713"/>
      <c r="BA1359" s="1713"/>
    </row>
    <row r="1360" spans="1:53" x14ac:dyDescent="0.2">
      <c r="A1360" s="1801" t="s">
        <v>3428</v>
      </c>
      <c r="C1360" s="1727">
        <v>606617</v>
      </c>
      <c r="D1360" s="1713" t="s">
        <v>68</v>
      </c>
      <c r="E1360" s="1713">
        <v>1</v>
      </c>
      <c r="F1360" s="1713">
        <v>10</v>
      </c>
      <c r="G1360" s="1713">
        <v>7</v>
      </c>
      <c r="H1360" s="1713">
        <v>2</v>
      </c>
      <c r="I1360" s="1728">
        <v>1</v>
      </c>
      <c r="J1360" s="1728">
        <v>1</v>
      </c>
      <c r="L1360" s="1715">
        <v>6462.86</v>
      </c>
      <c r="N1360" s="1715">
        <f t="shared" si="298"/>
        <v>3949.65</v>
      </c>
      <c r="O1360" s="1715">
        <v>3162.75</v>
      </c>
      <c r="P1360" s="1788">
        <f t="shared" si="299"/>
        <v>0.80076715658349473</v>
      </c>
      <c r="Q1360" s="1715">
        <v>786.9</v>
      </c>
      <c r="R1360" s="1788">
        <f t="shared" si="300"/>
        <v>0.19923284341650524</v>
      </c>
      <c r="S1360" s="1775">
        <f t="shared" si="301"/>
        <v>31.475999999999999</v>
      </c>
      <c r="U1360" s="1715">
        <f t="shared" si="302"/>
        <v>0</v>
      </c>
      <c r="V1360" s="1715">
        <f t="shared" si="303"/>
        <v>0</v>
      </c>
      <c r="W1360" s="1715">
        <f t="shared" si="304"/>
        <v>6462.86</v>
      </c>
      <c r="X1360" s="1875">
        <v>6462.86</v>
      </c>
      <c r="Y1360" s="1875">
        <v>617202</v>
      </c>
      <c r="Z1360" s="1876">
        <v>42814</v>
      </c>
      <c r="AA1360" s="1875" t="s">
        <v>213</v>
      </c>
      <c r="AB1360" s="1875"/>
      <c r="AC1360" s="1713"/>
      <c r="AE1360" s="1713"/>
      <c r="AF1360" s="1713"/>
      <c r="AG1360" s="1713"/>
      <c r="AH1360" s="1713"/>
      <c r="AI1360" s="1713"/>
      <c r="AJ1360" s="1713"/>
      <c r="AK1360" s="1713"/>
      <c r="AL1360" s="1713"/>
      <c r="AM1360" s="1713"/>
      <c r="AP1360" s="1713"/>
      <c r="AQ1360" s="1713"/>
      <c r="AR1360" s="1713"/>
      <c r="AS1360" s="1713"/>
      <c r="AT1360" s="1713"/>
      <c r="AU1360" s="1713"/>
      <c r="AV1360" s="1713"/>
      <c r="AW1360" s="1713"/>
      <c r="AZ1360" s="1713"/>
      <c r="BA1360" s="1713"/>
    </row>
    <row r="1361" spans="1:53" x14ac:dyDescent="0.2">
      <c r="A1361" s="1801">
        <v>2017213</v>
      </c>
      <c r="C1361" s="1727">
        <v>639117</v>
      </c>
      <c r="D1361" s="1713" t="s">
        <v>68</v>
      </c>
      <c r="E1361" s="1713">
        <v>1</v>
      </c>
      <c r="F1361" s="1713">
        <v>8</v>
      </c>
      <c r="G1361" s="1713">
        <v>5</v>
      </c>
      <c r="H1361" s="1713">
        <v>3</v>
      </c>
      <c r="I1361" s="1728">
        <v>1</v>
      </c>
      <c r="J1361" s="1728">
        <v>1</v>
      </c>
      <c r="L1361" s="1715">
        <v>2628.88</v>
      </c>
      <c r="N1361" s="1715">
        <f t="shared" si="298"/>
        <v>1616.1100000000001</v>
      </c>
      <c r="O1361" s="1715">
        <v>1188.96</v>
      </c>
      <c r="P1361" s="1788">
        <f t="shared" si="299"/>
        <v>0.73569249617909671</v>
      </c>
      <c r="Q1361" s="1715">
        <v>427.15</v>
      </c>
      <c r="R1361" s="1788">
        <f t="shared" si="300"/>
        <v>0.26430750382090323</v>
      </c>
      <c r="S1361" s="1775">
        <f t="shared" si="301"/>
        <v>17.085999999999999</v>
      </c>
      <c r="U1361" s="1715">
        <f t="shared" si="302"/>
        <v>0</v>
      </c>
      <c r="V1361" s="1715">
        <f t="shared" si="303"/>
        <v>0</v>
      </c>
      <c r="W1361" s="1715">
        <f t="shared" si="304"/>
        <v>2628.88</v>
      </c>
      <c r="X1361" s="1875">
        <v>2628.88</v>
      </c>
      <c r="Y1361" s="1875">
        <v>617203</v>
      </c>
      <c r="Z1361" s="1876">
        <v>42814</v>
      </c>
      <c r="AA1361" s="1875" t="s">
        <v>213</v>
      </c>
      <c r="AB1361" s="1875"/>
      <c r="AC1361" s="1713"/>
      <c r="AE1361" s="1713"/>
      <c r="AF1361" s="1713"/>
      <c r="AG1361" s="1713"/>
      <c r="AH1361" s="1713"/>
      <c r="AI1361" s="1713"/>
      <c r="AJ1361" s="1713"/>
      <c r="AK1361" s="1713"/>
      <c r="AL1361" s="1713"/>
      <c r="AM1361" s="1713"/>
      <c r="AP1361" s="1713"/>
      <c r="AQ1361" s="1713"/>
      <c r="AR1361" s="1713"/>
      <c r="AS1361" s="1713"/>
      <c r="AT1361" s="1713"/>
      <c r="AU1361" s="1713"/>
      <c r="AV1361" s="1713"/>
      <c r="AW1361" s="1713"/>
      <c r="AZ1361" s="1713"/>
      <c r="BA1361" s="1713"/>
    </row>
    <row r="1362" spans="1:53" x14ac:dyDescent="0.2">
      <c r="A1362" s="1801">
        <v>2017214</v>
      </c>
      <c r="C1362" s="1727" t="s">
        <v>2677</v>
      </c>
      <c r="D1362" s="1713" t="s">
        <v>614</v>
      </c>
      <c r="E1362" s="1713">
        <v>2</v>
      </c>
      <c r="F1362" s="1713">
        <v>26</v>
      </c>
      <c r="G1362" s="1713">
        <v>14</v>
      </c>
      <c r="H1362" s="1713">
        <v>6</v>
      </c>
      <c r="I1362" s="1728">
        <v>1</v>
      </c>
      <c r="J1362" s="1728">
        <v>1</v>
      </c>
      <c r="L1362" s="1715">
        <v>8224.66</v>
      </c>
      <c r="N1362" s="1715">
        <f t="shared" si="298"/>
        <v>5626.92</v>
      </c>
      <c r="O1362" s="1715">
        <v>4250.16</v>
      </c>
      <c r="P1362" s="1788">
        <f t="shared" si="299"/>
        <v>0.75532618199654511</v>
      </c>
      <c r="Q1362" s="1715">
        <v>1376.76</v>
      </c>
      <c r="R1362" s="1788">
        <f t="shared" si="300"/>
        <v>0.24467381800345481</v>
      </c>
      <c r="S1362" s="1775">
        <f t="shared" si="301"/>
        <v>55.070399999999999</v>
      </c>
      <c r="U1362" s="1715">
        <f t="shared" si="302"/>
        <v>0</v>
      </c>
      <c r="V1362" s="1715">
        <f t="shared" si="303"/>
        <v>0</v>
      </c>
      <c r="W1362" s="1715">
        <f t="shared" si="304"/>
        <v>8224.66</v>
      </c>
      <c r="X1362" s="1875">
        <v>8224.66</v>
      </c>
      <c r="Y1362" s="1875">
        <v>617256</v>
      </c>
      <c r="Z1362" s="1876">
        <v>42845</v>
      </c>
      <c r="AA1362" s="1875" t="s">
        <v>213</v>
      </c>
      <c r="AB1362" s="1875"/>
      <c r="AC1362" s="1713"/>
      <c r="AE1362" s="1713"/>
      <c r="AF1362" s="1713"/>
      <c r="AG1362" s="1713"/>
      <c r="AH1362" s="1713"/>
      <c r="AI1362" s="1713"/>
      <c r="AJ1362" s="1713"/>
      <c r="AK1362" s="1713"/>
      <c r="AL1362" s="1713"/>
      <c r="AM1362" s="1713"/>
      <c r="AP1362" s="1713"/>
      <c r="AQ1362" s="1713"/>
      <c r="AR1362" s="1713"/>
      <c r="AS1362" s="1713"/>
      <c r="AT1362" s="1713"/>
      <c r="AU1362" s="1713"/>
      <c r="AV1362" s="1713"/>
      <c r="AW1362" s="1713"/>
      <c r="AZ1362" s="1713"/>
      <c r="BA1362" s="1713"/>
    </row>
    <row r="1363" spans="1:53" x14ac:dyDescent="0.2">
      <c r="A1363" s="1801" t="s">
        <v>3439</v>
      </c>
      <c r="C1363" s="1727" t="s">
        <v>3559</v>
      </c>
      <c r="D1363" s="1713" t="s">
        <v>68</v>
      </c>
      <c r="E1363" s="1713">
        <v>10</v>
      </c>
      <c r="F1363" s="1713">
        <v>100</v>
      </c>
      <c r="G1363" s="1713">
        <v>50</v>
      </c>
      <c r="H1363" s="1713">
        <v>40</v>
      </c>
      <c r="I1363" s="1728">
        <v>1</v>
      </c>
      <c r="J1363" s="1728">
        <v>1</v>
      </c>
      <c r="L1363" s="1715">
        <v>76798.899999999994</v>
      </c>
      <c r="N1363" s="1715">
        <f t="shared" si="298"/>
        <v>49419.3</v>
      </c>
      <c r="O1363" s="1715">
        <v>38851.599999999999</v>
      </c>
      <c r="P1363" s="1788">
        <f t="shared" si="299"/>
        <v>0.78616249117247705</v>
      </c>
      <c r="Q1363" s="1715">
        <v>10567.7</v>
      </c>
      <c r="R1363" s="1788">
        <f t="shared" si="300"/>
        <v>0.21383750882752287</v>
      </c>
      <c r="S1363" s="1775">
        <f t="shared" si="301"/>
        <v>422.70800000000003</v>
      </c>
      <c r="U1363" s="1715">
        <f t="shared" si="302"/>
        <v>0</v>
      </c>
      <c r="V1363" s="1715">
        <f t="shared" si="303"/>
        <v>0</v>
      </c>
      <c r="W1363" s="1715">
        <f t="shared" si="304"/>
        <v>76798.899999999994</v>
      </c>
      <c r="X1363" s="1875">
        <v>76798.899999999994</v>
      </c>
      <c r="Y1363" s="1875">
        <v>617225</v>
      </c>
      <c r="Z1363" s="1876">
        <v>42828</v>
      </c>
      <c r="AA1363" s="1875" t="s">
        <v>213</v>
      </c>
      <c r="AB1363" s="1875"/>
      <c r="AC1363" s="1713"/>
      <c r="AE1363" s="1713"/>
      <c r="AF1363" s="1713"/>
      <c r="AG1363" s="1713"/>
      <c r="AH1363" s="1713"/>
      <c r="AI1363" s="1713"/>
      <c r="AJ1363" s="1713"/>
      <c r="AK1363" s="1713"/>
      <c r="AL1363" s="1713"/>
      <c r="AM1363" s="1713"/>
      <c r="AP1363" s="1713"/>
      <c r="AQ1363" s="1713"/>
      <c r="AR1363" s="1713"/>
      <c r="AS1363" s="1713"/>
      <c r="AT1363" s="1713"/>
      <c r="AU1363" s="1713"/>
      <c r="AV1363" s="1713"/>
      <c r="AW1363" s="1713"/>
      <c r="AZ1363" s="1713"/>
      <c r="BA1363" s="1713"/>
    </row>
    <row r="1364" spans="1:53" x14ac:dyDescent="0.2">
      <c r="A1364" s="1801">
        <v>2017216</v>
      </c>
      <c r="C1364" s="1727" t="s">
        <v>3440</v>
      </c>
      <c r="D1364" s="1713" t="s">
        <v>451</v>
      </c>
      <c r="E1364" s="1713">
        <v>1</v>
      </c>
      <c r="F1364" s="1713">
        <v>2</v>
      </c>
      <c r="G1364" s="1713">
        <v>1</v>
      </c>
      <c r="H1364" s="1713">
        <v>1</v>
      </c>
      <c r="I1364" s="1728">
        <v>1</v>
      </c>
      <c r="J1364" s="1728">
        <v>1</v>
      </c>
      <c r="L1364" s="1715">
        <v>821.12</v>
      </c>
      <c r="N1364" s="1715">
        <f t="shared" si="298"/>
        <v>539.57999999999993</v>
      </c>
      <c r="O1364" s="1715">
        <v>393.09</v>
      </c>
      <c r="P1364" s="1788">
        <f t="shared" si="299"/>
        <v>0.72851106416101419</v>
      </c>
      <c r="Q1364" s="1715">
        <v>146.49</v>
      </c>
      <c r="R1364" s="1788">
        <f t="shared" si="300"/>
        <v>0.27148893583898592</v>
      </c>
      <c r="S1364" s="1775">
        <f t="shared" si="301"/>
        <v>5.8596000000000004</v>
      </c>
      <c r="U1364" s="1715">
        <f t="shared" si="302"/>
        <v>0</v>
      </c>
      <c r="V1364" s="1715">
        <f t="shared" si="303"/>
        <v>0</v>
      </c>
      <c r="W1364" s="1715">
        <f t="shared" si="304"/>
        <v>821.12</v>
      </c>
      <c r="X1364" s="1875">
        <v>821.12</v>
      </c>
      <c r="Y1364" s="1875">
        <v>617260</v>
      </c>
      <c r="Z1364" s="1876">
        <v>42845</v>
      </c>
      <c r="AA1364" s="1875" t="s">
        <v>213</v>
      </c>
      <c r="AB1364" s="1875"/>
      <c r="AC1364" s="1713"/>
      <c r="AE1364" s="1713"/>
      <c r="AF1364" s="1713"/>
      <c r="AG1364" s="1713"/>
      <c r="AH1364" s="1713"/>
      <c r="AI1364" s="1713"/>
      <c r="AJ1364" s="1713"/>
      <c r="AK1364" s="1713"/>
      <c r="AL1364" s="1713"/>
      <c r="AM1364" s="1713"/>
      <c r="AP1364" s="1713"/>
      <c r="AQ1364" s="1713"/>
      <c r="AR1364" s="1713"/>
      <c r="AS1364" s="1713"/>
      <c r="AT1364" s="1713"/>
      <c r="AU1364" s="1713"/>
      <c r="AV1364" s="1713"/>
      <c r="AW1364" s="1713"/>
      <c r="AZ1364" s="1713"/>
      <c r="BA1364" s="1713"/>
    </row>
    <row r="1365" spans="1:53" x14ac:dyDescent="0.2">
      <c r="A1365" s="1801">
        <v>2017217</v>
      </c>
      <c r="C1365" s="1727" t="s">
        <v>2286</v>
      </c>
      <c r="D1365" s="1713" t="s">
        <v>489</v>
      </c>
      <c r="E1365" s="1713">
        <v>0</v>
      </c>
      <c r="F1365" s="1713">
        <v>1</v>
      </c>
      <c r="G1365" s="1713">
        <v>2</v>
      </c>
      <c r="H1365" s="1713">
        <v>0</v>
      </c>
      <c r="I1365" s="1728">
        <v>1</v>
      </c>
      <c r="J1365" s="1728">
        <v>1</v>
      </c>
      <c r="L1365" s="1715">
        <v>509.91</v>
      </c>
      <c r="N1365" s="1715">
        <f t="shared" si="298"/>
        <v>348.89</v>
      </c>
      <c r="O1365" s="1715">
        <v>241.12</v>
      </c>
      <c r="P1365" s="1788">
        <f t="shared" si="299"/>
        <v>0.69110607928000234</v>
      </c>
      <c r="Q1365" s="1715">
        <v>107.77</v>
      </c>
      <c r="R1365" s="1788">
        <f t="shared" si="300"/>
        <v>0.30889392071999772</v>
      </c>
      <c r="S1365" s="1775">
        <f t="shared" si="301"/>
        <v>4.3107999999999995</v>
      </c>
      <c r="U1365" s="1715">
        <f t="shared" si="302"/>
        <v>0</v>
      </c>
      <c r="V1365" s="1715">
        <f t="shared" si="303"/>
        <v>0</v>
      </c>
      <c r="W1365" s="1715">
        <f t="shared" si="304"/>
        <v>509.91</v>
      </c>
      <c r="X1365" s="1875">
        <v>509.91</v>
      </c>
      <c r="Y1365" s="1875">
        <v>617261</v>
      </c>
      <c r="Z1365" s="1876">
        <v>42845</v>
      </c>
      <c r="AA1365" s="1875" t="s">
        <v>213</v>
      </c>
      <c r="AB1365" s="1875"/>
      <c r="AC1365" s="1713"/>
      <c r="AE1365" s="1713"/>
      <c r="AF1365" s="1713"/>
      <c r="AG1365" s="1713"/>
      <c r="AH1365" s="1713"/>
      <c r="AI1365" s="1713"/>
      <c r="AJ1365" s="1713"/>
      <c r="AK1365" s="1713"/>
      <c r="AL1365" s="1713"/>
      <c r="AM1365" s="1713"/>
      <c r="AP1365" s="1713"/>
      <c r="AQ1365" s="1713"/>
      <c r="AR1365" s="1713"/>
      <c r="AS1365" s="1713"/>
      <c r="AT1365" s="1713"/>
      <c r="AU1365" s="1713"/>
      <c r="AV1365" s="1713"/>
      <c r="AW1365" s="1713"/>
      <c r="AZ1365" s="1713"/>
      <c r="BA1365" s="1713"/>
    </row>
    <row r="1366" spans="1:53" x14ac:dyDescent="0.2">
      <c r="A1366" s="1801">
        <v>2017218</v>
      </c>
      <c r="C1366" s="1727" t="s">
        <v>3441</v>
      </c>
      <c r="D1366" s="1713" t="s">
        <v>1100</v>
      </c>
      <c r="E1366" s="1713">
        <v>0</v>
      </c>
      <c r="F1366" s="1713">
        <v>1</v>
      </c>
      <c r="G1366" s="1713">
        <v>1</v>
      </c>
      <c r="H1366" s="1713">
        <v>0</v>
      </c>
      <c r="I1366" s="1728">
        <v>1</v>
      </c>
      <c r="J1366" s="1728">
        <v>1</v>
      </c>
      <c r="L1366" s="1715">
        <v>384.28</v>
      </c>
      <c r="N1366" s="1715">
        <f t="shared" si="298"/>
        <v>251.53300000000002</v>
      </c>
      <c r="O1366" s="1715">
        <v>200.71</v>
      </c>
      <c r="P1366" s="1788">
        <f t="shared" si="299"/>
        <v>0.79794698906306527</v>
      </c>
      <c r="Q1366" s="1715">
        <v>50.823</v>
      </c>
      <c r="R1366" s="1788">
        <f t="shared" si="300"/>
        <v>0.2020530109369347</v>
      </c>
      <c r="S1366" s="1775">
        <f t="shared" si="301"/>
        <v>2.0329199999999998</v>
      </c>
      <c r="U1366" s="1715">
        <f t="shared" si="302"/>
        <v>0</v>
      </c>
      <c r="V1366" s="1715">
        <f t="shared" si="303"/>
        <v>0</v>
      </c>
      <c r="W1366" s="1715">
        <f t="shared" si="304"/>
        <v>384.28</v>
      </c>
      <c r="X1366" s="1875">
        <v>384.28</v>
      </c>
      <c r="Y1366" s="1875">
        <v>617279</v>
      </c>
      <c r="Z1366" s="1876">
        <v>42845</v>
      </c>
      <c r="AA1366" s="1875" t="s">
        <v>213</v>
      </c>
      <c r="AB1366" s="1875"/>
      <c r="AC1366" s="1713"/>
      <c r="AE1366" s="1713"/>
      <c r="AF1366" s="1713"/>
      <c r="AG1366" s="1713"/>
      <c r="AH1366" s="1713"/>
      <c r="AI1366" s="1713"/>
      <c r="AJ1366" s="1713"/>
      <c r="AK1366" s="1713"/>
      <c r="AL1366" s="1713"/>
      <c r="AM1366" s="1713"/>
      <c r="AP1366" s="1713"/>
      <c r="AQ1366" s="1713"/>
      <c r="AR1366" s="1713"/>
      <c r="AS1366" s="1713"/>
      <c r="AT1366" s="1713"/>
      <c r="AU1366" s="1713"/>
      <c r="AV1366" s="1713"/>
      <c r="AW1366" s="1713"/>
      <c r="AZ1366" s="1713"/>
      <c r="BA1366" s="1713"/>
    </row>
    <row r="1367" spans="1:53" x14ac:dyDescent="0.2">
      <c r="A1367" s="2082">
        <v>2017219</v>
      </c>
      <c r="C1367" s="1727" t="s">
        <v>3772</v>
      </c>
      <c r="D1367" s="1713" t="s">
        <v>3573</v>
      </c>
      <c r="E1367" s="1713">
        <v>0</v>
      </c>
      <c r="F1367" s="1713">
        <v>0</v>
      </c>
      <c r="G1367" s="1713">
        <v>0</v>
      </c>
      <c r="H1367" s="1713">
        <v>0</v>
      </c>
      <c r="I1367" s="1728">
        <v>1</v>
      </c>
      <c r="J1367" s="1728">
        <v>1</v>
      </c>
      <c r="L1367" s="1715">
        <v>88</v>
      </c>
      <c r="N1367" s="1715">
        <f t="shared" si="298"/>
        <v>34.67</v>
      </c>
      <c r="O1367" s="1715">
        <v>34.67</v>
      </c>
      <c r="P1367" s="1788">
        <f t="shared" si="299"/>
        <v>1</v>
      </c>
      <c r="Q1367" s="1715">
        <v>0</v>
      </c>
      <c r="R1367" s="1788">
        <f t="shared" si="300"/>
        <v>0</v>
      </c>
      <c r="S1367" s="1775">
        <f t="shared" si="301"/>
        <v>0</v>
      </c>
      <c r="U1367" s="1715">
        <f t="shared" si="302"/>
        <v>0</v>
      </c>
      <c r="V1367" s="1715">
        <f t="shared" si="303"/>
        <v>88</v>
      </c>
      <c r="W1367" s="1715">
        <f t="shared" si="304"/>
        <v>0</v>
      </c>
      <c r="X1367" s="1875"/>
      <c r="Y1367" s="1875"/>
      <c r="Z1367" s="1876"/>
      <c r="AA1367" s="1875"/>
      <c r="AB1367" s="1875"/>
      <c r="AC1367" s="1713"/>
      <c r="AE1367" s="1713"/>
      <c r="AF1367" s="1713"/>
      <c r="AG1367" s="1713"/>
      <c r="AH1367" s="1713"/>
      <c r="AI1367" s="1713"/>
      <c r="AJ1367" s="1713"/>
      <c r="AK1367" s="1713"/>
      <c r="AL1367" s="1713"/>
      <c r="AM1367" s="1713"/>
      <c r="AP1367" s="1713"/>
      <c r="AQ1367" s="1713"/>
      <c r="AR1367" s="1713"/>
      <c r="AS1367" s="1713"/>
      <c r="AT1367" s="1713"/>
      <c r="AU1367" s="1713"/>
      <c r="AV1367" s="1713"/>
      <c r="AW1367" s="1713"/>
      <c r="AZ1367" s="1713"/>
      <c r="BA1367" s="1713"/>
    </row>
    <row r="1368" spans="1:53" x14ac:dyDescent="0.2">
      <c r="A1368" s="1801">
        <v>2017220</v>
      </c>
      <c r="C1368" s="1727" t="s">
        <v>3449</v>
      </c>
      <c r="D1368" s="1713" t="s">
        <v>68</v>
      </c>
      <c r="E1368" s="1713">
        <v>0</v>
      </c>
      <c r="F1368" s="1713">
        <v>0</v>
      </c>
      <c r="G1368" s="1713">
        <v>0</v>
      </c>
      <c r="H1368" s="1713">
        <v>0</v>
      </c>
      <c r="I1368" s="1728">
        <v>1</v>
      </c>
      <c r="J1368" s="1728">
        <v>1</v>
      </c>
      <c r="L1368" s="1715">
        <v>219.9</v>
      </c>
      <c r="N1368" s="1715">
        <f t="shared" si="298"/>
        <v>29.49</v>
      </c>
      <c r="O1368" s="1715">
        <v>29.49</v>
      </c>
      <c r="P1368" s="1788">
        <f t="shared" si="299"/>
        <v>1</v>
      </c>
      <c r="Q1368" s="1715">
        <v>0</v>
      </c>
      <c r="R1368" s="1788">
        <f t="shared" si="300"/>
        <v>0</v>
      </c>
      <c r="S1368" s="1775">
        <f t="shared" si="301"/>
        <v>0</v>
      </c>
      <c r="U1368" s="1715">
        <f t="shared" si="302"/>
        <v>0</v>
      </c>
      <c r="V1368" s="1715">
        <f t="shared" si="303"/>
        <v>0</v>
      </c>
      <c r="W1368" s="1715">
        <f t="shared" si="304"/>
        <v>219.9</v>
      </c>
      <c r="X1368" s="1875">
        <v>219.9</v>
      </c>
      <c r="Y1368" s="1875">
        <v>617237</v>
      </c>
      <c r="Z1368" s="1876">
        <v>42828</v>
      </c>
      <c r="AA1368" s="1875" t="s">
        <v>213</v>
      </c>
      <c r="AB1368" s="1875"/>
      <c r="AC1368" s="1713"/>
      <c r="AE1368" s="1713"/>
      <c r="AF1368" s="1713"/>
      <c r="AG1368" s="1713"/>
      <c r="AH1368" s="1713"/>
      <c r="AI1368" s="1713"/>
      <c r="AJ1368" s="1713"/>
      <c r="AK1368" s="1713"/>
      <c r="AL1368" s="1713"/>
      <c r="AM1368" s="1713"/>
      <c r="AP1368" s="1713"/>
      <c r="AQ1368" s="1713"/>
      <c r="AR1368" s="1713"/>
      <c r="AS1368" s="1713"/>
      <c r="AT1368" s="1713"/>
      <c r="AU1368" s="1713"/>
      <c r="AV1368" s="1713"/>
      <c r="AW1368" s="1713"/>
      <c r="AZ1368" s="1713"/>
      <c r="BA1368" s="1713"/>
    </row>
    <row r="1369" spans="1:53" x14ac:dyDescent="0.2">
      <c r="A1369" s="1801">
        <v>2017221</v>
      </c>
      <c r="C1369" s="1727" t="s">
        <v>3459</v>
      </c>
      <c r="D1369" s="1713" t="s">
        <v>68</v>
      </c>
      <c r="E1369" s="1713">
        <v>0</v>
      </c>
      <c r="F1369" s="1713">
        <v>0</v>
      </c>
      <c r="G1369" s="1713">
        <v>0</v>
      </c>
      <c r="H1369" s="1713">
        <v>0</v>
      </c>
      <c r="I1369" s="1728">
        <v>1</v>
      </c>
      <c r="J1369" s="1728">
        <v>1</v>
      </c>
      <c r="L1369" s="1715">
        <v>132.6</v>
      </c>
      <c r="N1369" s="1715">
        <f t="shared" si="298"/>
        <v>73.8</v>
      </c>
      <c r="O1369" s="1715">
        <v>73.8</v>
      </c>
      <c r="P1369" s="1788">
        <f t="shared" si="299"/>
        <v>1</v>
      </c>
      <c r="Q1369" s="1715">
        <v>0</v>
      </c>
      <c r="R1369" s="1788">
        <f t="shared" si="300"/>
        <v>0</v>
      </c>
      <c r="S1369" s="1775">
        <f t="shared" si="301"/>
        <v>0</v>
      </c>
      <c r="U1369" s="1715">
        <f t="shared" si="302"/>
        <v>0</v>
      </c>
      <c r="V1369" s="1715">
        <f t="shared" si="303"/>
        <v>0</v>
      </c>
      <c r="W1369" s="1715">
        <f t="shared" si="304"/>
        <v>132.6</v>
      </c>
      <c r="X1369" s="1875">
        <v>132.6</v>
      </c>
      <c r="Y1369" s="1875">
        <v>617237</v>
      </c>
      <c r="Z1369" s="1876">
        <v>42828</v>
      </c>
      <c r="AA1369" s="1875" t="s">
        <v>213</v>
      </c>
      <c r="AB1369" s="1875"/>
      <c r="AC1369" s="1713"/>
      <c r="AE1369" s="1713"/>
      <c r="AF1369" s="1713"/>
      <c r="AG1369" s="1713"/>
      <c r="AH1369" s="1713"/>
      <c r="AI1369" s="1713"/>
      <c r="AJ1369" s="1713"/>
      <c r="AK1369" s="1713"/>
      <c r="AL1369" s="1713"/>
      <c r="AM1369" s="1713"/>
      <c r="AP1369" s="1713"/>
      <c r="AQ1369" s="1713"/>
      <c r="AR1369" s="1713"/>
      <c r="AS1369" s="1713"/>
      <c r="AT1369" s="1713"/>
      <c r="AU1369" s="1713"/>
      <c r="AV1369" s="1713"/>
      <c r="AW1369" s="1713"/>
      <c r="AZ1369" s="1713"/>
      <c r="BA1369" s="1713"/>
    </row>
    <row r="1370" spans="1:53" x14ac:dyDescent="0.2">
      <c r="A1370" s="1801">
        <v>2017222</v>
      </c>
      <c r="C1370" s="1727" t="s">
        <v>3460</v>
      </c>
      <c r="D1370" s="1713" t="s">
        <v>68</v>
      </c>
      <c r="E1370" s="1713">
        <v>0</v>
      </c>
      <c r="F1370" s="1713">
        <v>0</v>
      </c>
      <c r="G1370" s="1713">
        <v>0</v>
      </c>
      <c r="H1370" s="1713">
        <v>0</v>
      </c>
      <c r="I1370" s="1728">
        <v>1</v>
      </c>
      <c r="J1370" s="1728">
        <v>1</v>
      </c>
      <c r="L1370" s="1715">
        <v>93.5</v>
      </c>
      <c r="N1370" s="1715">
        <f t="shared" si="298"/>
        <v>0</v>
      </c>
      <c r="O1370" s="1715">
        <v>0</v>
      </c>
      <c r="P1370" s="1788" t="str">
        <f t="shared" si="299"/>
        <v/>
      </c>
      <c r="Q1370" s="1715">
        <v>0</v>
      </c>
      <c r="R1370" s="1788" t="str">
        <f t="shared" si="300"/>
        <v/>
      </c>
      <c r="S1370" s="1775">
        <f t="shared" si="301"/>
        <v>0</v>
      </c>
      <c r="U1370" s="1715">
        <f t="shared" si="302"/>
        <v>0</v>
      </c>
      <c r="V1370" s="1715">
        <f t="shared" si="303"/>
        <v>0</v>
      </c>
      <c r="W1370" s="1715">
        <f t="shared" si="304"/>
        <v>93.5</v>
      </c>
      <c r="X1370" s="1875">
        <v>93.5</v>
      </c>
      <c r="Y1370" s="1875">
        <v>617237</v>
      </c>
      <c r="Z1370" s="1876">
        <v>42828</v>
      </c>
      <c r="AA1370" s="1875" t="s">
        <v>213</v>
      </c>
      <c r="AB1370" s="1875"/>
      <c r="AC1370" s="1713"/>
      <c r="AE1370" s="1713"/>
      <c r="AF1370" s="1713"/>
      <c r="AG1370" s="1713"/>
      <c r="AH1370" s="1713"/>
      <c r="AI1370" s="1713"/>
      <c r="AJ1370" s="1713"/>
      <c r="AK1370" s="1713"/>
      <c r="AL1370" s="1713"/>
      <c r="AM1370" s="1713"/>
      <c r="AP1370" s="1713"/>
      <c r="AQ1370" s="1713"/>
      <c r="AR1370" s="1713"/>
      <c r="AS1370" s="1713"/>
      <c r="AT1370" s="1713"/>
      <c r="AU1370" s="1713"/>
      <c r="AV1370" s="1713"/>
      <c r="AW1370" s="1713"/>
      <c r="AZ1370" s="1713"/>
      <c r="BA1370" s="1713"/>
    </row>
    <row r="1371" spans="1:53" x14ac:dyDescent="0.2">
      <c r="A1371" s="1801">
        <v>2017223</v>
      </c>
      <c r="C1371" s="1727">
        <v>625617</v>
      </c>
      <c r="D1371" s="1713" t="s">
        <v>68</v>
      </c>
      <c r="E1371" s="1713">
        <v>1</v>
      </c>
      <c r="F1371" s="1713">
        <v>10</v>
      </c>
      <c r="G1371" s="1713">
        <v>6</v>
      </c>
      <c r="H1371" s="1713">
        <v>3</v>
      </c>
      <c r="I1371" s="1728">
        <v>1</v>
      </c>
      <c r="J1371" s="1728">
        <v>1</v>
      </c>
      <c r="L1371" s="1715">
        <v>4900.74</v>
      </c>
      <c r="N1371" s="1715">
        <f>O1371+Q1371</f>
        <v>3293.9</v>
      </c>
      <c r="O1371" s="1715">
        <v>2698.17</v>
      </c>
      <c r="P1371" s="1788">
        <f>IF(N1371&lt;=0,"",O1371/N1371)</f>
        <v>0.81914144327393057</v>
      </c>
      <c r="Q1371" s="1715">
        <v>595.73</v>
      </c>
      <c r="R1371" s="1788">
        <f>IF(N1371&lt;=0,"",Q1371/N1371)</f>
        <v>0.1808585567260694</v>
      </c>
      <c r="S1371" s="1775">
        <f>Q1371/$S$1</f>
        <v>23.8292</v>
      </c>
      <c r="U1371" s="1715">
        <f t="shared" si="302"/>
        <v>0</v>
      </c>
      <c r="V1371" s="1715">
        <f t="shared" si="303"/>
        <v>0</v>
      </c>
      <c r="W1371" s="1715">
        <f t="shared" si="304"/>
        <v>4900.74</v>
      </c>
      <c r="X1371" s="1875">
        <v>4900.74</v>
      </c>
      <c r="Y1371" s="1875">
        <v>617204</v>
      </c>
      <c r="Z1371" s="1876">
        <v>42814</v>
      </c>
      <c r="AA1371" s="1875" t="s">
        <v>213</v>
      </c>
      <c r="AB1371" s="1875"/>
      <c r="AC1371" s="1713"/>
      <c r="AE1371" s="1713"/>
      <c r="AF1371" s="1713"/>
      <c r="AG1371" s="1713"/>
      <c r="AH1371" s="1713"/>
      <c r="AI1371" s="1713"/>
      <c r="AJ1371" s="1713"/>
      <c r="AK1371" s="1713"/>
      <c r="AL1371" s="1713"/>
      <c r="AM1371" s="1713"/>
      <c r="AP1371" s="1713"/>
      <c r="AQ1371" s="1713"/>
      <c r="AR1371" s="1713"/>
      <c r="AS1371" s="1713"/>
      <c r="AT1371" s="1713"/>
      <c r="AU1371" s="1713"/>
      <c r="AV1371" s="1713"/>
      <c r="AW1371" s="1713"/>
      <c r="AZ1371" s="1713"/>
      <c r="BA1371" s="1713"/>
    </row>
    <row r="1372" spans="1:53" x14ac:dyDescent="0.2">
      <c r="A1372" s="1801">
        <v>2017224</v>
      </c>
      <c r="C1372" s="1727">
        <v>639217</v>
      </c>
      <c r="D1372" s="1713" t="s">
        <v>68</v>
      </c>
      <c r="E1372" s="1713">
        <v>1</v>
      </c>
      <c r="F1372" s="1713">
        <v>8</v>
      </c>
      <c r="G1372" s="1713">
        <v>5</v>
      </c>
      <c r="H1372" s="1713">
        <v>3</v>
      </c>
      <c r="I1372" s="1728">
        <v>1</v>
      </c>
      <c r="J1372" s="1728">
        <v>1</v>
      </c>
      <c r="L1372" s="1715">
        <v>2628.88</v>
      </c>
      <c r="N1372" s="1715">
        <f t="shared" si="298"/>
        <v>1773.0700000000002</v>
      </c>
      <c r="O1372" s="1715">
        <v>1345.92</v>
      </c>
      <c r="P1372" s="1788">
        <f t="shared" si="299"/>
        <v>0.7590901656448984</v>
      </c>
      <c r="Q1372" s="1715">
        <v>427.15</v>
      </c>
      <c r="R1372" s="1788">
        <f t="shared" si="300"/>
        <v>0.24090983435510158</v>
      </c>
      <c r="S1372" s="1775">
        <f t="shared" si="301"/>
        <v>17.085999999999999</v>
      </c>
      <c r="U1372" s="1715">
        <f t="shared" si="302"/>
        <v>0</v>
      </c>
      <c r="V1372" s="1715">
        <f t="shared" si="303"/>
        <v>0</v>
      </c>
      <c r="W1372" s="1715">
        <f t="shared" si="304"/>
        <v>2628.88</v>
      </c>
      <c r="X1372" s="1875">
        <v>2628.88</v>
      </c>
      <c r="Y1372" s="1875">
        <v>617226</v>
      </c>
      <c r="Z1372" s="1876">
        <v>42828</v>
      </c>
      <c r="AA1372" s="1875" t="s">
        <v>213</v>
      </c>
      <c r="AB1372" s="1875"/>
      <c r="AC1372" s="1713"/>
      <c r="AE1372" s="1713"/>
      <c r="AF1372" s="1713"/>
      <c r="AG1372" s="1713"/>
      <c r="AH1372" s="1713"/>
      <c r="AI1372" s="1713"/>
      <c r="AJ1372" s="1713"/>
      <c r="AK1372" s="1713"/>
      <c r="AL1372" s="1713"/>
      <c r="AM1372" s="1713"/>
      <c r="AP1372" s="1713"/>
      <c r="AQ1372" s="1713"/>
      <c r="AR1372" s="1713"/>
      <c r="AS1372" s="1713"/>
      <c r="AT1372" s="1713"/>
      <c r="AU1372" s="1713"/>
      <c r="AV1372" s="1713"/>
      <c r="AW1372" s="1713"/>
      <c r="AZ1372" s="1713"/>
      <c r="BA1372" s="1713"/>
    </row>
    <row r="1373" spans="1:53" x14ac:dyDescent="0.2">
      <c r="A1373" s="1801">
        <v>2017225</v>
      </c>
      <c r="C1373" s="1727" t="s">
        <v>3464</v>
      </c>
      <c r="D1373" s="1713" t="s">
        <v>68</v>
      </c>
      <c r="E1373" s="1713">
        <v>1</v>
      </c>
      <c r="F1373" s="1713">
        <v>2</v>
      </c>
      <c r="G1373" s="1713">
        <v>1</v>
      </c>
      <c r="H1373" s="1713">
        <v>1</v>
      </c>
      <c r="I1373" s="1728">
        <v>1</v>
      </c>
      <c r="J1373" s="1728">
        <v>1</v>
      </c>
      <c r="L1373" s="1715">
        <v>733.55</v>
      </c>
      <c r="N1373" s="1715">
        <f t="shared" si="298"/>
        <v>427.59000000000003</v>
      </c>
      <c r="O1373" s="1715">
        <v>308.37</v>
      </c>
      <c r="P1373" s="1788">
        <f t="shared" si="299"/>
        <v>0.72118150564793371</v>
      </c>
      <c r="Q1373" s="1715">
        <v>119.22</v>
      </c>
      <c r="R1373" s="1788">
        <f t="shared" si="300"/>
        <v>0.27881849435206618</v>
      </c>
      <c r="S1373" s="1775">
        <f t="shared" si="301"/>
        <v>4.7687999999999997</v>
      </c>
      <c r="U1373" s="1715">
        <f t="shared" si="302"/>
        <v>0</v>
      </c>
      <c r="V1373" s="1715">
        <f t="shared" si="303"/>
        <v>0</v>
      </c>
      <c r="W1373" s="1715">
        <f t="shared" si="304"/>
        <v>733.55</v>
      </c>
      <c r="X1373" s="1875">
        <v>733.55</v>
      </c>
      <c r="Y1373" s="1875">
        <v>617205</v>
      </c>
      <c r="Z1373" s="1876">
        <v>42814</v>
      </c>
      <c r="AA1373" s="1875" t="s">
        <v>213</v>
      </c>
      <c r="AB1373" s="1875"/>
      <c r="AC1373" s="1713"/>
      <c r="AE1373" s="1713"/>
      <c r="AF1373" s="1713"/>
      <c r="AG1373" s="1713"/>
      <c r="AH1373" s="1713"/>
      <c r="AI1373" s="1713"/>
      <c r="AJ1373" s="1713"/>
      <c r="AK1373" s="1713"/>
      <c r="AL1373" s="1713"/>
      <c r="AM1373" s="1713"/>
      <c r="AP1373" s="1713"/>
      <c r="AQ1373" s="1713"/>
      <c r="AR1373" s="1713"/>
      <c r="AS1373" s="1713"/>
      <c r="AT1373" s="1713"/>
      <c r="AU1373" s="1713"/>
      <c r="AV1373" s="1713"/>
      <c r="AW1373" s="1713"/>
      <c r="AZ1373" s="1713"/>
      <c r="BA1373" s="1713"/>
    </row>
    <row r="1374" spans="1:53" x14ac:dyDescent="0.2">
      <c r="A1374" s="1801">
        <v>2017226</v>
      </c>
      <c r="C1374" s="1727">
        <v>639417</v>
      </c>
      <c r="D1374" s="1713" t="s">
        <v>68</v>
      </c>
      <c r="E1374" s="1713">
        <v>1</v>
      </c>
      <c r="F1374" s="1713">
        <v>8</v>
      </c>
      <c r="G1374" s="1713">
        <v>5</v>
      </c>
      <c r="H1374" s="1713">
        <v>3</v>
      </c>
      <c r="I1374" s="1728">
        <v>1</v>
      </c>
      <c r="J1374" s="1728">
        <v>1</v>
      </c>
      <c r="L1374" s="1715">
        <v>3455.9</v>
      </c>
      <c r="N1374" s="1715">
        <f t="shared" si="298"/>
        <v>2323.5500000000002</v>
      </c>
      <c r="O1374" s="1715">
        <v>1835.8</v>
      </c>
      <c r="P1374" s="1788">
        <f t="shared" si="299"/>
        <v>0.79008413849497527</v>
      </c>
      <c r="Q1374" s="1715">
        <v>487.75</v>
      </c>
      <c r="R1374" s="1788">
        <f t="shared" si="300"/>
        <v>0.20991586150502461</v>
      </c>
      <c r="S1374" s="1775">
        <f t="shared" si="301"/>
        <v>19.510000000000002</v>
      </c>
      <c r="U1374" s="1715">
        <f t="shared" si="302"/>
        <v>0</v>
      </c>
      <c r="V1374" s="1715">
        <f t="shared" si="303"/>
        <v>0</v>
      </c>
      <c r="W1374" s="1715">
        <f t="shared" si="304"/>
        <v>3455.9</v>
      </c>
      <c r="X1374" s="1875">
        <v>3455.9</v>
      </c>
      <c r="Y1374" s="1875">
        <v>617227</v>
      </c>
      <c r="Z1374" s="1876">
        <v>42828</v>
      </c>
      <c r="AA1374" s="1875" t="s">
        <v>213</v>
      </c>
      <c r="AB1374" s="1875"/>
      <c r="AC1374" s="1713"/>
      <c r="AE1374" s="1713"/>
      <c r="AF1374" s="1713"/>
      <c r="AG1374" s="1713"/>
      <c r="AH1374" s="1713"/>
      <c r="AI1374" s="1713"/>
      <c r="AJ1374" s="1713"/>
      <c r="AK1374" s="1713"/>
      <c r="AL1374" s="1713"/>
      <c r="AM1374" s="1713"/>
      <c r="AP1374" s="1713"/>
      <c r="AQ1374" s="1713"/>
      <c r="AR1374" s="1713"/>
      <c r="AS1374" s="1713"/>
      <c r="AT1374" s="1713"/>
      <c r="AU1374" s="1713"/>
      <c r="AV1374" s="1713"/>
      <c r="AW1374" s="1713"/>
      <c r="AZ1374" s="1713"/>
      <c r="BA1374" s="1713"/>
    </row>
    <row r="1375" spans="1:53" x14ac:dyDescent="0.2">
      <c r="A1375" s="1801">
        <v>2017227</v>
      </c>
      <c r="C1375" s="1727">
        <v>648917</v>
      </c>
      <c r="D1375" s="1713" t="s">
        <v>68</v>
      </c>
      <c r="E1375" s="1713">
        <v>1</v>
      </c>
      <c r="F1375" s="1713">
        <v>14</v>
      </c>
      <c r="G1375" s="1713">
        <v>5</v>
      </c>
      <c r="H1375" s="1713">
        <v>3</v>
      </c>
      <c r="I1375" s="1728">
        <v>1</v>
      </c>
      <c r="J1375" s="1728">
        <v>1</v>
      </c>
      <c r="L1375" s="1715">
        <v>4113.66</v>
      </c>
      <c r="N1375" s="1715">
        <f t="shared" si="298"/>
        <v>2769.3</v>
      </c>
      <c r="O1375" s="1715">
        <v>2243.31</v>
      </c>
      <c r="P1375" s="1788">
        <f t="shared" si="299"/>
        <v>0.81006391506878983</v>
      </c>
      <c r="Q1375" s="1715">
        <v>525.99</v>
      </c>
      <c r="R1375" s="1788">
        <f t="shared" si="300"/>
        <v>0.18993608493121003</v>
      </c>
      <c r="S1375" s="1775">
        <f t="shared" si="301"/>
        <v>21.0396</v>
      </c>
      <c r="U1375" s="1715">
        <f t="shared" si="302"/>
        <v>0</v>
      </c>
      <c r="V1375" s="1715">
        <f t="shared" si="303"/>
        <v>0</v>
      </c>
      <c r="W1375" s="1715">
        <f t="shared" si="304"/>
        <v>4113.66</v>
      </c>
      <c r="X1375" s="1875">
        <v>4113.66</v>
      </c>
      <c r="Y1375" s="1875">
        <v>617228</v>
      </c>
      <c r="Z1375" s="1876">
        <v>42828</v>
      </c>
      <c r="AA1375" s="1875" t="s">
        <v>213</v>
      </c>
      <c r="AB1375" s="1875"/>
      <c r="AC1375" s="1713"/>
      <c r="AE1375" s="1713"/>
      <c r="AF1375" s="1713"/>
      <c r="AG1375" s="1713"/>
      <c r="AH1375" s="1713"/>
      <c r="AI1375" s="1713"/>
      <c r="AJ1375" s="1713"/>
      <c r="AK1375" s="1713"/>
      <c r="AL1375" s="1713"/>
      <c r="AM1375" s="1713"/>
      <c r="AP1375" s="1713"/>
      <c r="AQ1375" s="1713"/>
      <c r="AR1375" s="1713"/>
      <c r="AS1375" s="1713"/>
      <c r="AT1375" s="1713"/>
      <c r="AU1375" s="1713"/>
      <c r="AV1375" s="1713"/>
      <c r="AW1375" s="1713"/>
      <c r="AZ1375" s="1713"/>
      <c r="BA1375" s="1713"/>
    </row>
    <row r="1376" spans="1:53" x14ac:dyDescent="0.2">
      <c r="A1376" s="1801">
        <v>2017228</v>
      </c>
      <c r="C1376" s="1727">
        <v>649717</v>
      </c>
      <c r="D1376" s="1713" t="s">
        <v>68</v>
      </c>
      <c r="E1376" s="1713">
        <v>1</v>
      </c>
      <c r="F1376" s="1713">
        <v>8</v>
      </c>
      <c r="G1376" s="1713">
        <v>5</v>
      </c>
      <c r="H1376" s="1713">
        <v>4</v>
      </c>
      <c r="I1376" s="1728">
        <v>1</v>
      </c>
      <c r="J1376" s="1728">
        <v>1</v>
      </c>
      <c r="L1376" s="1715">
        <v>4519.3500000000004</v>
      </c>
      <c r="N1376" s="1715">
        <f t="shared" si="298"/>
        <v>3048.1099999999997</v>
      </c>
      <c r="O1376" s="1715">
        <v>2476.81</v>
      </c>
      <c r="P1376" s="1788">
        <f t="shared" si="299"/>
        <v>0.81257238091801154</v>
      </c>
      <c r="Q1376" s="1715">
        <v>571.29999999999995</v>
      </c>
      <c r="R1376" s="1788">
        <f t="shared" si="300"/>
        <v>0.18742761908198852</v>
      </c>
      <c r="S1376" s="1775">
        <f t="shared" si="301"/>
        <v>22.851999999999997</v>
      </c>
      <c r="U1376" s="1715">
        <f t="shared" si="302"/>
        <v>0</v>
      </c>
      <c r="V1376" s="1715">
        <f t="shared" si="303"/>
        <v>0</v>
      </c>
      <c r="W1376" s="1715">
        <f t="shared" si="304"/>
        <v>4519.3500000000004</v>
      </c>
      <c r="X1376" s="1875">
        <v>4519.3500000000004</v>
      </c>
      <c r="Y1376" s="1875">
        <v>617229</v>
      </c>
      <c r="Z1376" s="1876">
        <v>42828</v>
      </c>
      <c r="AA1376" s="1875" t="s">
        <v>213</v>
      </c>
      <c r="AB1376" s="1875"/>
      <c r="AC1376" s="1713"/>
      <c r="AE1376" s="1713"/>
      <c r="AF1376" s="1713"/>
      <c r="AG1376" s="1713"/>
      <c r="AH1376" s="1713"/>
      <c r="AI1376" s="1713"/>
      <c r="AJ1376" s="1713"/>
      <c r="AK1376" s="1713"/>
      <c r="AL1376" s="1713"/>
      <c r="AM1376" s="1713"/>
      <c r="AP1376" s="1713"/>
      <c r="AQ1376" s="1713"/>
      <c r="AR1376" s="1713"/>
      <c r="AS1376" s="1713"/>
      <c r="AT1376" s="1713"/>
      <c r="AU1376" s="1713"/>
      <c r="AV1376" s="1713"/>
      <c r="AW1376" s="1713"/>
      <c r="AZ1376" s="1713"/>
      <c r="BA1376" s="1713"/>
    </row>
    <row r="1377" spans="1:53" x14ac:dyDescent="0.2">
      <c r="A1377" s="1801">
        <v>2017229</v>
      </c>
      <c r="C1377" s="1727">
        <v>639317</v>
      </c>
      <c r="D1377" s="1713" t="s">
        <v>68</v>
      </c>
      <c r="E1377" s="1713">
        <v>1</v>
      </c>
      <c r="F1377" s="1713">
        <v>9</v>
      </c>
      <c r="G1377" s="1713">
        <v>6</v>
      </c>
      <c r="H1377" s="1713">
        <v>3</v>
      </c>
      <c r="I1377" s="1728">
        <v>1</v>
      </c>
      <c r="J1377" s="1728">
        <v>1</v>
      </c>
      <c r="L1377" s="1715">
        <v>2419.81</v>
      </c>
      <c r="N1377" s="1715">
        <f t="shared" si="298"/>
        <v>1632.9499999999998</v>
      </c>
      <c r="O1377" s="1715">
        <v>1191.3</v>
      </c>
      <c r="P1377" s="1788">
        <f t="shared" si="299"/>
        <v>0.72953856517345916</v>
      </c>
      <c r="Q1377" s="1715">
        <v>441.65</v>
      </c>
      <c r="R1377" s="1788">
        <f t="shared" si="300"/>
        <v>0.27046143482654095</v>
      </c>
      <c r="S1377" s="1775">
        <f t="shared" si="301"/>
        <v>17.666</v>
      </c>
      <c r="U1377" s="1715">
        <f t="shared" si="302"/>
        <v>0</v>
      </c>
      <c r="V1377" s="1715">
        <f t="shared" si="303"/>
        <v>0</v>
      </c>
      <c r="W1377" s="1715">
        <f t="shared" si="304"/>
        <v>2419.81</v>
      </c>
      <c r="X1377" s="1875">
        <v>2419.81</v>
      </c>
      <c r="Y1377" s="1875">
        <v>617230</v>
      </c>
      <c r="Z1377" s="1876">
        <v>42828</v>
      </c>
      <c r="AA1377" s="1875" t="s">
        <v>213</v>
      </c>
      <c r="AB1377" s="1875"/>
      <c r="AC1377" s="1713"/>
      <c r="AE1377" s="1713"/>
      <c r="AF1377" s="1713"/>
      <c r="AG1377" s="1713"/>
      <c r="AH1377" s="1713"/>
      <c r="AI1377" s="1713"/>
      <c r="AJ1377" s="1713"/>
      <c r="AK1377" s="1713"/>
      <c r="AL1377" s="1713"/>
      <c r="AM1377" s="1713"/>
      <c r="AP1377" s="1713"/>
      <c r="AQ1377" s="1713"/>
      <c r="AR1377" s="1713"/>
      <c r="AS1377" s="1713"/>
      <c r="AT1377" s="1713"/>
      <c r="AU1377" s="1713"/>
      <c r="AV1377" s="1713"/>
      <c r="AW1377" s="1713"/>
      <c r="AZ1377" s="1713"/>
      <c r="BA1377" s="1713"/>
    </row>
    <row r="1378" spans="1:53" x14ac:dyDescent="0.2">
      <c r="A1378" s="1801">
        <v>2017230</v>
      </c>
      <c r="C1378" s="1727">
        <v>635817</v>
      </c>
      <c r="D1378" s="1713" t="s">
        <v>68</v>
      </c>
      <c r="E1378" s="1713">
        <v>1</v>
      </c>
      <c r="F1378" s="1713">
        <v>8</v>
      </c>
      <c r="G1378" s="1713">
        <v>5</v>
      </c>
      <c r="H1378" s="1713">
        <v>3</v>
      </c>
      <c r="I1378" s="1728">
        <v>1</v>
      </c>
      <c r="J1378" s="1728">
        <v>1</v>
      </c>
      <c r="L1378" s="1715">
        <v>2581.85</v>
      </c>
      <c r="N1378" s="1715">
        <f t="shared" si="298"/>
        <v>1792.92</v>
      </c>
      <c r="O1378" s="1715">
        <v>1365.77</v>
      </c>
      <c r="P1378" s="1788">
        <f t="shared" si="299"/>
        <v>0.76175735671418687</v>
      </c>
      <c r="Q1378" s="1715">
        <v>427.15</v>
      </c>
      <c r="R1378" s="1788">
        <f t="shared" si="300"/>
        <v>0.23824264328581307</v>
      </c>
      <c r="S1378" s="1775">
        <f t="shared" si="301"/>
        <v>17.085999999999999</v>
      </c>
      <c r="U1378" s="1715">
        <f t="shared" si="302"/>
        <v>0</v>
      </c>
      <c r="V1378" s="1715">
        <f t="shared" si="303"/>
        <v>0</v>
      </c>
      <c r="W1378" s="1715">
        <f t="shared" si="304"/>
        <v>2581.85</v>
      </c>
      <c r="X1378" s="1875">
        <v>2581.85</v>
      </c>
      <c r="Y1378" s="1875">
        <v>617231</v>
      </c>
      <c r="Z1378" s="1876">
        <v>42828</v>
      </c>
      <c r="AA1378" s="1875" t="s">
        <v>213</v>
      </c>
      <c r="AB1378" s="1875"/>
      <c r="AC1378" s="1713"/>
      <c r="AE1378" s="1713"/>
      <c r="AF1378" s="1713"/>
      <c r="AG1378" s="1713"/>
      <c r="AH1378" s="1713"/>
      <c r="AI1378" s="1713"/>
      <c r="AJ1378" s="1713"/>
      <c r="AK1378" s="1713"/>
      <c r="AL1378" s="1713"/>
      <c r="AM1378" s="1713"/>
      <c r="AP1378" s="1713"/>
      <c r="AQ1378" s="1713"/>
      <c r="AR1378" s="1713"/>
      <c r="AS1378" s="1713"/>
      <c r="AT1378" s="1713"/>
      <c r="AU1378" s="1713"/>
      <c r="AV1378" s="1713"/>
      <c r="AW1378" s="1713"/>
      <c r="AZ1378" s="1713"/>
      <c r="BA1378" s="1713"/>
    </row>
    <row r="1379" spans="1:53" x14ac:dyDescent="0.2">
      <c r="A1379" s="1801">
        <v>2017231</v>
      </c>
      <c r="C1379" s="1727" t="s">
        <v>3465</v>
      </c>
      <c r="D1379" s="1713" t="s">
        <v>68</v>
      </c>
      <c r="E1379" s="1713">
        <v>0</v>
      </c>
      <c r="F1379" s="1713">
        <v>0</v>
      </c>
      <c r="G1379" s="1713">
        <v>0</v>
      </c>
      <c r="H1379" s="1713">
        <v>0</v>
      </c>
      <c r="I1379" s="1728">
        <v>1</v>
      </c>
      <c r="J1379" s="1728">
        <v>1</v>
      </c>
      <c r="L1379" s="1715">
        <v>382.5</v>
      </c>
      <c r="N1379" s="1715">
        <f>O1379+Q1379</f>
        <v>255</v>
      </c>
      <c r="O1379" s="1715">
        <v>180</v>
      </c>
      <c r="P1379" s="1788">
        <f>IF(N1379&lt;=0,"",O1379/N1379)</f>
        <v>0.70588235294117652</v>
      </c>
      <c r="Q1379" s="1715">
        <v>75</v>
      </c>
      <c r="R1379" s="1788">
        <f>IF(N1379&lt;=0,"",Q1379/N1379)</f>
        <v>0.29411764705882354</v>
      </c>
      <c r="S1379" s="1775">
        <f>Q1379/$S$1</f>
        <v>3</v>
      </c>
      <c r="U1379" s="1715">
        <f t="shared" si="302"/>
        <v>0</v>
      </c>
      <c r="V1379" s="1715">
        <f t="shared" si="303"/>
        <v>0</v>
      </c>
      <c r="W1379" s="1715">
        <f t="shared" si="304"/>
        <v>382.5</v>
      </c>
      <c r="X1379" s="1875">
        <v>382.5</v>
      </c>
      <c r="Y1379" s="1875">
        <v>617232</v>
      </c>
      <c r="Z1379" s="1876">
        <v>42828</v>
      </c>
      <c r="AA1379" s="1875" t="s">
        <v>213</v>
      </c>
      <c r="AB1379" s="1875"/>
      <c r="AC1379" s="1713"/>
      <c r="AE1379" s="1713"/>
      <c r="AF1379" s="1713"/>
      <c r="AG1379" s="1713"/>
      <c r="AH1379" s="1713"/>
      <c r="AI1379" s="1713"/>
      <c r="AJ1379" s="1713"/>
      <c r="AK1379" s="1713"/>
      <c r="AL1379" s="1713"/>
      <c r="AM1379" s="1713"/>
      <c r="AP1379" s="1713"/>
      <c r="AQ1379" s="1713"/>
      <c r="AR1379" s="1713"/>
      <c r="AS1379" s="1713"/>
      <c r="AT1379" s="1713"/>
      <c r="AU1379" s="1713"/>
      <c r="AV1379" s="1713"/>
      <c r="AW1379" s="1713"/>
      <c r="AZ1379" s="1713"/>
      <c r="BA1379" s="1713"/>
    </row>
    <row r="1380" spans="1:53" x14ac:dyDescent="0.2">
      <c r="A1380" s="1801">
        <v>2017232</v>
      </c>
      <c r="C1380" s="1727" t="s">
        <v>3466</v>
      </c>
      <c r="D1380" s="1713" t="s">
        <v>68</v>
      </c>
      <c r="E1380" s="1713">
        <v>0</v>
      </c>
      <c r="F1380" s="1713">
        <v>0</v>
      </c>
      <c r="G1380" s="1713">
        <v>0</v>
      </c>
      <c r="H1380" s="1713">
        <v>0</v>
      </c>
      <c r="I1380" s="1728">
        <v>1</v>
      </c>
      <c r="J1380" s="1728">
        <v>1</v>
      </c>
      <c r="L1380" s="1715">
        <v>225</v>
      </c>
      <c r="N1380" s="1715">
        <f t="shared" ref="N1380:N1410" si="305">O1380+Q1380</f>
        <v>150</v>
      </c>
      <c r="O1380" s="1715">
        <v>125</v>
      </c>
      <c r="P1380" s="1788">
        <f t="shared" ref="P1380:P1410" si="306">IF(N1380&lt;=0,"",O1380/N1380)</f>
        <v>0.83333333333333337</v>
      </c>
      <c r="Q1380" s="1715">
        <v>25</v>
      </c>
      <c r="R1380" s="1788">
        <f t="shared" ref="R1380:R1410" si="307">IF(N1380&lt;=0,"",Q1380/N1380)</f>
        <v>0.16666666666666666</v>
      </c>
      <c r="S1380" s="1775">
        <f t="shared" ref="S1380:S1410" si="308">Q1380/$S$1</f>
        <v>1</v>
      </c>
      <c r="U1380" s="1715">
        <f t="shared" ref="U1380:U1410" si="309">((1-I1380)*O1380)+((1-J1380)*Q1380)</f>
        <v>0</v>
      </c>
      <c r="V1380" s="1715">
        <f t="shared" ref="V1380:V1410" si="310">L1380-W1380</f>
        <v>0</v>
      </c>
      <c r="W1380" s="1715">
        <f t="shared" ref="W1380:W1410" si="311">X1380+AC1380+AH1380+AM1380+AO1380+AR1380</f>
        <v>225</v>
      </c>
      <c r="X1380" s="1875">
        <v>225</v>
      </c>
      <c r="Y1380" s="1875">
        <v>617233</v>
      </c>
      <c r="Z1380" s="1876">
        <v>42828</v>
      </c>
      <c r="AA1380" s="1875" t="s">
        <v>213</v>
      </c>
      <c r="AB1380" s="1875"/>
      <c r="AC1380" s="1713"/>
      <c r="AE1380" s="1713"/>
      <c r="AF1380" s="1713"/>
      <c r="AG1380" s="1713"/>
      <c r="AH1380" s="1713"/>
      <c r="AI1380" s="1713"/>
      <c r="AJ1380" s="1713"/>
      <c r="AK1380" s="1713"/>
      <c r="AL1380" s="1713"/>
      <c r="AM1380" s="1713"/>
      <c r="AP1380" s="1713"/>
      <c r="AQ1380" s="1713"/>
      <c r="AR1380" s="1713"/>
      <c r="AS1380" s="1713"/>
      <c r="AT1380" s="1713"/>
      <c r="AU1380" s="1713"/>
      <c r="AV1380" s="1713"/>
      <c r="AW1380" s="1713"/>
      <c r="AZ1380" s="1713"/>
      <c r="BA1380" s="1713"/>
    </row>
    <row r="1381" spans="1:53" x14ac:dyDescent="0.2">
      <c r="A1381" s="1801">
        <v>2017233</v>
      </c>
      <c r="C1381" s="1727" t="s">
        <v>3467</v>
      </c>
      <c r="D1381" s="1713" t="s">
        <v>68</v>
      </c>
      <c r="E1381" s="1713">
        <v>0</v>
      </c>
      <c r="F1381" s="1713">
        <v>0</v>
      </c>
      <c r="G1381" s="1713">
        <v>0</v>
      </c>
      <c r="H1381" s="1713">
        <v>0</v>
      </c>
      <c r="I1381" s="1728">
        <v>1</v>
      </c>
      <c r="J1381" s="1728">
        <v>1</v>
      </c>
      <c r="L1381" s="1715">
        <v>254.6</v>
      </c>
      <c r="N1381" s="1715">
        <f t="shared" si="305"/>
        <v>134.80000000000001</v>
      </c>
      <c r="O1381" s="1715">
        <v>134.80000000000001</v>
      </c>
      <c r="P1381" s="1788">
        <f t="shared" si="306"/>
        <v>1</v>
      </c>
      <c r="Q1381" s="1715">
        <v>0</v>
      </c>
      <c r="R1381" s="1788">
        <f t="shared" si="307"/>
        <v>0</v>
      </c>
      <c r="S1381" s="1775">
        <f t="shared" si="308"/>
        <v>0</v>
      </c>
      <c r="U1381" s="1715">
        <f t="shared" si="309"/>
        <v>0</v>
      </c>
      <c r="V1381" s="1715">
        <f t="shared" si="310"/>
        <v>0</v>
      </c>
      <c r="W1381" s="1715">
        <f t="shared" si="311"/>
        <v>254.6</v>
      </c>
      <c r="X1381" s="1875">
        <v>254.6</v>
      </c>
      <c r="Y1381" s="1875">
        <v>617237</v>
      </c>
      <c r="Z1381" s="1876">
        <v>42828</v>
      </c>
      <c r="AA1381" s="1875" t="s">
        <v>213</v>
      </c>
      <c r="AB1381" s="1875"/>
      <c r="AC1381" s="1713"/>
      <c r="AE1381" s="1713"/>
      <c r="AF1381" s="1713"/>
      <c r="AG1381" s="1713"/>
      <c r="AH1381" s="1713"/>
      <c r="AI1381" s="1713"/>
      <c r="AJ1381" s="1713"/>
      <c r="AK1381" s="1713"/>
      <c r="AL1381" s="1713"/>
      <c r="AM1381" s="1713"/>
      <c r="AP1381" s="1713"/>
      <c r="AQ1381" s="1713"/>
      <c r="AR1381" s="1713"/>
      <c r="AS1381" s="1713"/>
      <c r="AT1381" s="1713"/>
      <c r="AU1381" s="1713"/>
      <c r="AV1381" s="1713"/>
      <c r="AW1381" s="1713"/>
      <c r="AZ1381" s="1713"/>
      <c r="BA1381" s="1713"/>
    </row>
    <row r="1382" spans="1:53" x14ac:dyDescent="0.2">
      <c r="A1382" s="1726">
        <v>2017234</v>
      </c>
      <c r="C1382" s="1727" t="s">
        <v>3470</v>
      </c>
      <c r="D1382" s="1713" t="s">
        <v>68</v>
      </c>
      <c r="E1382" s="1713">
        <v>0</v>
      </c>
      <c r="F1382" s="1713">
        <v>0</v>
      </c>
      <c r="G1382" s="1713">
        <v>0</v>
      </c>
      <c r="H1382" s="1713">
        <v>1</v>
      </c>
      <c r="I1382" s="1728">
        <v>1</v>
      </c>
      <c r="J1382" s="1728">
        <v>1</v>
      </c>
      <c r="L1382" s="1858">
        <v>0</v>
      </c>
      <c r="N1382" s="1715">
        <f t="shared" si="305"/>
        <v>0</v>
      </c>
      <c r="O1382" s="1715">
        <v>0</v>
      </c>
      <c r="P1382" s="1788" t="str">
        <f t="shared" si="306"/>
        <v/>
      </c>
      <c r="Q1382" s="1715">
        <v>0</v>
      </c>
      <c r="R1382" s="1788" t="str">
        <f t="shared" si="307"/>
        <v/>
      </c>
      <c r="S1382" s="1775">
        <f t="shared" si="308"/>
        <v>0</v>
      </c>
      <c r="U1382" s="1715">
        <f t="shared" si="309"/>
        <v>0</v>
      </c>
      <c r="V1382" s="1715">
        <f t="shared" si="310"/>
        <v>0</v>
      </c>
      <c r="W1382" s="1715">
        <f t="shared" si="311"/>
        <v>0</v>
      </c>
      <c r="X1382" s="1875"/>
      <c r="Y1382" s="1875"/>
      <c r="Z1382" s="1876"/>
      <c r="AA1382" s="1875"/>
      <c r="AB1382" s="1875"/>
      <c r="AC1382" s="1713"/>
      <c r="AE1382" s="1713"/>
      <c r="AF1382" s="1713"/>
      <c r="AG1382" s="1713"/>
      <c r="AH1382" s="1713"/>
      <c r="AI1382" s="1713"/>
      <c r="AJ1382" s="1713"/>
      <c r="AK1382" s="1713"/>
      <c r="AL1382" s="1713"/>
      <c r="AM1382" s="1713"/>
      <c r="AP1382" s="1713"/>
      <c r="AQ1382" s="1713"/>
      <c r="AR1382" s="1713"/>
      <c r="AS1382" s="1713"/>
      <c r="AT1382" s="1713"/>
      <c r="AU1382" s="1713"/>
      <c r="AV1382" s="1713"/>
      <c r="AW1382" s="1713"/>
      <c r="AZ1382" s="1713"/>
      <c r="BA1382" s="1713"/>
    </row>
    <row r="1383" spans="1:53" x14ac:dyDescent="0.2">
      <c r="A1383" s="1801">
        <v>2017235</v>
      </c>
      <c r="C1383" s="1727" t="s">
        <v>3472</v>
      </c>
      <c r="D1383" s="1713" t="s">
        <v>451</v>
      </c>
      <c r="E1383" s="1713">
        <v>1</v>
      </c>
      <c r="F1383" s="1713">
        <v>2</v>
      </c>
      <c r="G1383" s="1713">
        <v>2</v>
      </c>
      <c r="H1383" s="1713">
        <v>0</v>
      </c>
      <c r="I1383" s="1728">
        <v>1</v>
      </c>
      <c r="J1383" s="1728">
        <v>1</v>
      </c>
      <c r="L1383" s="1715">
        <v>400.26</v>
      </c>
      <c r="N1383" s="1715">
        <f t="shared" si="305"/>
        <v>267.48</v>
      </c>
      <c r="O1383" s="1715">
        <v>188.78</v>
      </c>
      <c r="P1383" s="1788">
        <f t="shared" si="306"/>
        <v>0.705772394197697</v>
      </c>
      <c r="Q1383" s="1715">
        <v>78.7</v>
      </c>
      <c r="R1383" s="1788">
        <f t="shared" si="307"/>
        <v>0.29422760580230295</v>
      </c>
      <c r="S1383" s="1775">
        <f t="shared" si="308"/>
        <v>3.1480000000000001</v>
      </c>
      <c r="U1383" s="1715">
        <f t="shared" si="309"/>
        <v>0</v>
      </c>
      <c r="V1383" s="1715">
        <f t="shared" si="310"/>
        <v>0</v>
      </c>
      <c r="W1383" s="1715">
        <f t="shared" si="311"/>
        <v>400.26</v>
      </c>
      <c r="X1383" s="1875">
        <v>400.26</v>
      </c>
      <c r="Y1383" s="1875">
        <v>617306</v>
      </c>
      <c r="Z1383" s="1876">
        <v>42867</v>
      </c>
      <c r="AA1383" s="1875" t="s">
        <v>213</v>
      </c>
      <c r="AB1383" s="1875"/>
      <c r="AC1383" s="1713"/>
      <c r="AE1383" s="1713"/>
      <c r="AF1383" s="1713"/>
      <c r="AG1383" s="1713"/>
      <c r="AH1383" s="1713"/>
      <c r="AI1383" s="1713"/>
      <c r="AJ1383" s="1713"/>
      <c r="AK1383" s="1713"/>
      <c r="AL1383" s="1713"/>
      <c r="AM1383" s="1713"/>
      <c r="AP1383" s="1713"/>
      <c r="AQ1383" s="1713"/>
      <c r="AR1383" s="1713"/>
      <c r="AS1383" s="1713"/>
      <c r="AT1383" s="1713"/>
      <c r="AU1383" s="1713"/>
      <c r="AV1383" s="1713"/>
      <c r="AW1383" s="1713"/>
      <c r="AZ1383" s="1713"/>
      <c r="BA1383" s="1713"/>
    </row>
    <row r="1384" spans="1:53" x14ac:dyDescent="0.2">
      <c r="A1384" s="1801">
        <v>2017236</v>
      </c>
      <c r="C1384" s="1727" t="s">
        <v>3473</v>
      </c>
      <c r="D1384" s="1713" t="s">
        <v>614</v>
      </c>
      <c r="E1384" s="1713">
        <v>1</v>
      </c>
      <c r="F1384" s="1713">
        <v>10</v>
      </c>
      <c r="G1384" s="1713">
        <v>8</v>
      </c>
      <c r="H1384" s="1713">
        <v>3</v>
      </c>
      <c r="I1384" s="1728">
        <v>1</v>
      </c>
      <c r="J1384" s="1728">
        <v>1</v>
      </c>
      <c r="L1384" s="1715">
        <v>3479.45</v>
      </c>
      <c r="N1384" s="1715">
        <f t="shared" si="305"/>
        <v>2290.14</v>
      </c>
      <c r="O1384" s="1715">
        <v>1642.27</v>
      </c>
      <c r="P1384" s="1788">
        <f t="shared" si="306"/>
        <v>0.71710463115792056</v>
      </c>
      <c r="Q1384" s="1715">
        <v>647.87</v>
      </c>
      <c r="R1384" s="1788">
        <f t="shared" si="307"/>
        <v>0.28289536884207955</v>
      </c>
      <c r="S1384" s="1775">
        <f t="shared" si="308"/>
        <v>25.9148</v>
      </c>
      <c r="U1384" s="1715">
        <f t="shared" si="309"/>
        <v>0</v>
      </c>
      <c r="V1384" s="1715">
        <f t="shared" si="310"/>
        <v>0</v>
      </c>
      <c r="W1384" s="1715">
        <f t="shared" si="311"/>
        <v>3479.45</v>
      </c>
      <c r="X1384" s="1875">
        <v>3479.45</v>
      </c>
      <c r="Y1384" s="1875">
        <v>617257</v>
      </c>
      <c r="Z1384" s="1876">
        <v>42845</v>
      </c>
      <c r="AA1384" s="1875" t="s">
        <v>213</v>
      </c>
      <c r="AB1384" s="1875"/>
      <c r="AC1384" s="1713"/>
      <c r="AE1384" s="1713"/>
      <c r="AF1384" s="1713"/>
      <c r="AG1384" s="1713"/>
      <c r="AH1384" s="1713"/>
      <c r="AI1384" s="1713"/>
      <c r="AJ1384" s="1713"/>
      <c r="AK1384" s="1713"/>
      <c r="AL1384" s="1713"/>
      <c r="AM1384" s="1713"/>
      <c r="AP1384" s="1713"/>
      <c r="AQ1384" s="1713"/>
      <c r="AR1384" s="1713"/>
      <c r="AS1384" s="1713"/>
      <c r="AT1384" s="1713"/>
      <c r="AU1384" s="1713"/>
      <c r="AV1384" s="1713"/>
      <c r="AW1384" s="1713"/>
      <c r="AZ1384" s="1713"/>
      <c r="BA1384" s="1713"/>
    </row>
    <row r="1385" spans="1:53" x14ac:dyDescent="0.2">
      <c r="A1385" s="1801">
        <v>2017237</v>
      </c>
      <c r="C1385" s="1727" t="s">
        <v>3476</v>
      </c>
      <c r="D1385" s="1713" t="s">
        <v>68</v>
      </c>
      <c r="E1385" s="1713">
        <v>0</v>
      </c>
      <c r="F1385" s="1713">
        <v>0</v>
      </c>
      <c r="G1385" s="1713">
        <v>0</v>
      </c>
      <c r="H1385" s="1713">
        <v>0</v>
      </c>
      <c r="I1385" s="1728">
        <v>1</v>
      </c>
      <c r="J1385" s="1728">
        <v>1</v>
      </c>
      <c r="L1385" s="1715">
        <v>131.94</v>
      </c>
      <c r="N1385" s="1715">
        <f t="shared" si="305"/>
        <v>29.49</v>
      </c>
      <c r="O1385" s="1715">
        <v>29.49</v>
      </c>
      <c r="P1385" s="1788">
        <f t="shared" si="306"/>
        <v>1</v>
      </c>
      <c r="Q1385" s="1715">
        <v>0</v>
      </c>
      <c r="R1385" s="1788">
        <f t="shared" si="307"/>
        <v>0</v>
      </c>
      <c r="S1385" s="1775">
        <f t="shared" si="308"/>
        <v>0</v>
      </c>
      <c r="U1385" s="1715">
        <f t="shared" si="309"/>
        <v>0</v>
      </c>
      <c r="V1385" s="1715">
        <f t="shared" si="310"/>
        <v>0</v>
      </c>
      <c r="W1385" s="1715">
        <f t="shared" si="311"/>
        <v>131.94</v>
      </c>
      <c r="X1385" s="1875">
        <v>131.94</v>
      </c>
      <c r="Y1385" s="1875">
        <v>617237</v>
      </c>
      <c r="Z1385" s="1876">
        <v>42828</v>
      </c>
      <c r="AA1385" s="1875" t="s">
        <v>213</v>
      </c>
      <c r="AB1385" s="1875"/>
      <c r="AC1385" s="1713"/>
      <c r="AE1385" s="1713"/>
      <c r="AF1385" s="1713"/>
      <c r="AG1385" s="1713"/>
      <c r="AH1385" s="1713"/>
      <c r="AI1385" s="1713"/>
      <c r="AJ1385" s="1713"/>
      <c r="AK1385" s="1713"/>
      <c r="AL1385" s="1713"/>
      <c r="AM1385" s="1713"/>
      <c r="AP1385" s="1713"/>
      <c r="AQ1385" s="1713"/>
      <c r="AR1385" s="1713"/>
      <c r="AS1385" s="1713"/>
      <c r="AT1385" s="1713"/>
      <c r="AU1385" s="1713"/>
      <c r="AV1385" s="1713"/>
      <c r="AW1385" s="1713"/>
      <c r="AZ1385" s="1713"/>
      <c r="BA1385" s="1713"/>
    </row>
    <row r="1386" spans="1:53" x14ac:dyDescent="0.2">
      <c r="A1386" s="1801">
        <v>2017238</v>
      </c>
      <c r="C1386" s="1727" t="s">
        <v>3477</v>
      </c>
      <c r="D1386" s="1713" t="s">
        <v>68</v>
      </c>
      <c r="E1386" s="1713">
        <v>5</v>
      </c>
      <c r="F1386" s="1713">
        <v>40</v>
      </c>
      <c r="G1386" s="1713">
        <v>35</v>
      </c>
      <c r="H1386" s="1713">
        <v>10</v>
      </c>
      <c r="I1386" s="1728">
        <v>1</v>
      </c>
      <c r="J1386" s="1728">
        <v>1</v>
      </c>
      <c r="L1386" s="1715">
        <v>11132.1</v>
      </c>
      <c r="N1386" s="1715">
        <f t="shared" si="305"/>
        <v>4682.0200000000004</v>
      </c>
      <c r="O1386" s="1715">
        <v>2628.62</v>
      </c>
      <c r="P1386" s="1788">
        <f t="shared" si="306"/>
        <v>0.56142861414517653</v>
      </c>
      <c r="Q1386" s="1715">
        <v>2053.4</v>
      </c>
      <c r="R1386" s="1788">
        <f t="shared" si="307"/>
        <v>0.4385713858548233</v>
      </c>
      <c r="S1386" s="1775">
        <f t="shared" si="308"/>
        <v>82.13600000000001</v>
      </c>
      <c r="U1386" s="1715">
        <f t="shared" si="309"/>
        <v>0</v>
      </c>
      <c r="V1386" s="1715">
        <f t="shared" si="310"/>
        <v>0</v>
      </c>
      <c r="W1386" s="1715">
        <f t="shared" si="311"/>
        <v>11132.1</v>
      </c>
      <c r="X1386" s="1875">
        <v>11132.1</v>
      </c>
      <c r="Y1386" s="1875">
        <v>617234</v>
      </c>
      <c r="Z1386" s="1876">
        <v>42828</v>
      </c>
      <c r="AA1386" s="1875" t="s">
        <v>213</v>
      </c>
      <c r="AB1386" s="1875"/>
      <c r="AC1386" s="1713"/>
      <c r="AE1386" s="1713"/>
      <c r="AF1386" s="1713"/>
      <c r="AG1386" s="1713"/>
      <c r="AH1386" s="1713"/>
      <c r="AI1386" s="1713"/>
      <c r="AJ1386" s="1713"/>
      <c r="AK1386" s="1713"/>
      <c r="AL1386" s="1713"/>
      <c r="AM1386" s="1713"/>
      <c r="AP1386" s="1713"/>
      <c r="AQ1386" s="1713"/>
      <c r="AR1386" s="1713"/>
      <c r="AS1386" s="1713"/>
      <c r="AT1386" s="1713"/>
      <c r="AU1386" s="1713"/>
      <c r="AV1386" s="1713"/>
      <c r="AW1386" s="1713"/>
      <c r="AZ1386" s="1713"/>
      <c r="BA1386" s="1713"/>
    </row>
    <row r="1387" spans="1:53" x14ac:dyDescent="0.2">
      <c r="A1387" s="1801">
        <v>2017239</v>
      </c>
      <c r="C1387" s="1727" t="s">
        <v>3478</v>
      </c>
      <c r="D1387" s="1713" t="s">
        <v>489</v>
      </c>
      <c r="E1387" s="1713">
        <v>0</v>
      </c>
      <c r="F1387" s="1713">
        <v>0</v>
      </c>
      <c r="G1387" s="1713">
        <v>0</v>
      </c>
      <c r="H1387" s="1713">
        <v>0</v>
      </c>
      <c r="I1387" s="1728">
        <v>1</v>
      </c>
      <c r="J1387" s="1728">
        <v>1</v>
      </c>
      <c r="L1387" s="1715">
        <v>98.97</v>
      </c>
      <c r="N1387" s="1715">
        <f t="shared" si="305"/>
        <v>70.48</v>
      </c>
      <c r="O1387" s="1715">
        <v>70.48</v>
      </c>
      <c r="P1387" s="1788">
        <f t="shared" si="306"/>
        <v>1</v>
      </c>
      <c r="Q1387" s="1715">
        <v>0</v>
      </c>
      <c r="R1387" s="1788">
        <f t="shared" si="307"/>
        <v>0</v>
      </c>
      <c r="S1387" s="1775">
        <f t="shared" si="308"/>
        <v>0</v>
      </c>
      <c r="U1387" s="1715">
        <f t="shared" si="309"/>
        <v>0</v>
      </c>
      <c r="V1387" s="1715">
        <f t="shared" si="310"/>
        <v>0</v>
      </c>
      <c r="W1387" s="1715">
        <f t="shared" si="311"/>
        <v>98.97</v>
      </c>
      <c r="X1387" s="1875">
        <v>98.97</v>
      </c>
      <c r="Y1387" s="1875">
        <v>617332</v>
      </c>
      <c r="Z1387" s="1876">
        <v>42867</v>
      </c>
      <c r="AA1387" s="1875" t="s">
        <v>213</v>
      </c>
      <c r="AB1387" s="1875"/>
      <c r="AC1387" s="1713"/>
      <c r="AE1387" s="1713"/>
      <c r="AF1387" s="1713"/>
      <c r="AG1387" s="1713"/>
      <c r="AH1387" s="1713"/>
      <c r="AI1387" s="1713"/>
      <c r="AJ1387" s="1713"/>
      <c r="AK1387" s="1713"/>
      <c r="AL1387" s="1713"/>
      <c r="AM1387" s="1713"/>
      <c r="AP1387" s="1713"/>
      <c r="AQ1387" s="1713"/>
      <c r="AR1387" s="1713"/>
      <c r="AS1387" s="1713"/>
      <c r="AT1387" s="1713"/>
      <c r="AU1387" s="1713"/>
      <c r="AV1387" s="1713"/>
      <c r="AW1387" s="1713"/>
      <c r="AZ1387" s="1713"/>
      <c r="BA1387" s="1713"/>
    </row>
    <row r="1388" spans="1:53" x14ac:dyDescent="0.2">
      <c r="A1388" s="1801">
        <v>2017240</v>
      </c>
      <c r="C1388" s="1727" t="s">
        <v>3479</v>
      </c>
      <c r="D1388" s="1713" t="s">
        <v>489</v>
      </c>
      <c r="E1388" s="1713">
        <v>0</v>
      </c>
      <c r="F1388" s="1713">
        <v>0</v>
      </c>
      <c r="G1388" s="1713">
        <v>0</v>
      </c>
      <c r="H1388" s="1713">
        <v>0</v>
      </c>
      <c r="I1388" s="1728">
        <v>1</v>
      </c>
      <c r="J1388" s="1728">
        <v>1</v>
      </c>
      <c r="L1388" s="1715">
        <v>100.45</v>
      </c>
      <c r="N1388" s="1715">
        <f t="shared" si="305"/>
        <v>71.75</v>
      </c>
      <c r="O1388" s="1715">
        <v>71.75</v>
      </c>
      <c r="P1388" s="1788">
        <f t="shared" si="306"/>
        <v>1</v>
      </c>
      <c r="Q1388" s="1715">
        <v>0</v>
      </c>
      <c r="R1388" s="1788">
        <f t="shared" si="307"/>
        <v>0</v>
      </c>
      <c r="S1388" s="1775">
        <f t="shared" si="308"/>
        <v>0</v>
      </c>
      <c r="U1388" s="1715">
        <f t="shared" si="309"/>
        <v>0</v>
      </c>
      <c r="V1388" s="1715">
        <f t="shared" si="310"/>
        <v>0</v>
      </c>
      <c r="W1388" s="1715">
        <f t="shared" si="311"/>
        <v>100.45</v>
      </c>
      <c r="X1388" s="1875">
        <v>100.45</v>
      </c>
      <c r="Y1388" s="1875">
        <v>617333</v>
      </c>
      <c r="Z1388" s="1876">
        <v>42867</v>
      </c>
      <c r="AA1388" s="1875" t="s">
        <v>213</v>
      </c>
      <c r="AB1388" s="1875"/>
      <c r="AC1388" s="1713"/>
      <c r="AE1388" s="1713"/>
      <c r="AF1388" s="1713"/>
      <c r="AG1388" s="1713"/>
      <c r="AH1388" s="1713"/>
      <c r="AI1388" s="1713"/>
      <c r="AJ1388" s="1713"/>
      <c r="AK1388" s="1713"/>
      <c r="AL1388" s="1713"/>
      <c r="AM1388" s="1713"/>
      <c r="AP1388" s="1713"/>
      <c r="AQ1388" s="1713"/>
      <c r="AR1388" s="1713"/>
      <c r="AS1388" s="1713"/>
      <c r="AT1388" s="1713"/>
      <c r="AU1388" s="1713"/>
      <c r="AV1388" s="1713"/>
      <c r="AW1388" s="1713"/>
      <c r="AZ1388" s="1713"/>
      <c r="BA1388" s="1713"/>
    </row>
    <row r="1389" spans="1:53" x14ac:dyDescent="0.2">
      <c r="A1389" s="1801">
        <v>2017241</v>
      </c>
      <c r="C1389" s="1727" t="s">
        <v>3483</v>
      </c>
      <c r="D1389" s="1713" t="s">
        <v>68</v>
      </c>
      <c r="E1389" s="1713">
        <v>0</v>
      </c>
      <c r="F1389" s="1713">
        <v>0</v>
      </c>
      <c r="G1389" s="1713">
        <v>0</v>
      </c>
      <c r="H1389" s="1713">
        <v>0</v>
      </c>
      <c r="I1389" s="1728">
        <v>1</v>
      </c>
      <c r="J1389" s="1728">
        <v>1</v>
      </c>
      <c r="L1389" s="1715">
        <v>518</v>
      </c>
      <c r="N1389" s="1715">
        <f t="shared" si="305"/>
        <v>251.5</v>
      </c>
      <c r="O1389" s="1715">
        <v>251.5</v>
      </c>
      <c r="P1389" s="1788">
        <f t="shared" si="306"/>
        <v>1</v>
      </c>
      <c r="Q1389" s="1715">
        <v>0</v>
      </c>
      <c r="R1389" s="1788">
        <f t="shared" si="307"/>
        <v>0</v>
      </c>
      <c r="S1389" s="1775">
        <f t="shared" si="308"/>
        <v>0</v>
      </c>
      <c r="U1389" s="1715">
        <f t="shared" si="309"/>
        <v>0</v>
      </c>
      <c r="V1389" s="1715">
        <f t="shared" si="310"/>
        <v>0</v>
      </c>
      <c r="W1389" s="1715">
        <f t="shared" si="311"/>
        <v>518</v>
      </c>
      <c r="X1389" s="1875">
        <v>518</v>
      </c>
      <c r="Y1389" s="1875">
        <v>617237</v>
      </c>
      <c r="Z1389" s="1876">
        <v>42828</v>
      </c>
      <c r="AA1389" s="1875" t="s">
        <v>213</v>
      </c>
      <c r="AB1389" s="1875"/>
      <c r="AC1389" s="1713"/>
      <c r="AE1389" s="1713"/>
      <c r="AF1389" s="1713"/>
      <c r="AG1389" s="1713"/>
      <c r="AH1389" s="1713"/>
      <c r="AI1389" s="1713"/>
      <c r="AJ1389" s="1713"/>
      <c r="AK1389" s="1713"/>
      <c r="AL1389" s="1713"/>
      <c r="AM1389" s="1713"/>
      <c r="AP1389" s="1713"/>
      <c r="AQ1389" s="1713"/>
      <c r="AR1389" s="1713"/>
      <c r="AS1389" s="1713"/>
      <c r="AT1389" s="1713"/>
      <c r="AU1389" s="1713"/>
      <c r="AV1389" s="1713"/>
      <c r="AW1389" s="1713"/>
      <c r="AZ1389" s="1713"/>
      <c r="BA1389" s="1713"/>
    </row>
    <row r="1390" spans="1:53" x14ac:dyDescent="0.2">
      <c r="A1390" s="1801">
        <v>2017242</v>
      </c>
      <c r="C1390" s="1727" t="s">
        <v>3515</v>
      </c>
      <c r="D1390" s="1713" t="s">
        <v>68</v>
      </c>
      <c r="E1390" s="1713">
        <v>0</v>
      </c>
      <c r="F1390" s="1713">
        <v>0</v>
      </c>
      <c r="G1390" s="1713">
        <v>0</v>
      </c>
      <c r="H1390" s="1713">
        <v>0</v>
      </c>
      <c r="I1390" s="1728">
        <v>1</v>
      </c>
      <c r="J1390" s="1728">
        <v>1</v>
      </c>
      <c r="L1390" s="1715">
        <v>2874</v>
      </c>
      <c r="N1390" s="1715">
        <f t="shared" si="305"/>
        <v>0</v>
      </c>
      <c r="O1390" s="1715">
        <v>0</v>
      </c>
      <c r="P1390" s="1788" t="str">
        <f t="shared" si="306"/>
        <v/>
      </c>
      <c r="Q1390" s="1715">
        <v>0</v>
      </c>
      <c r="R1390" s="1788" t="str">
        <f t="shared" si="307"/>
        <v/>
      </c>
      <c r="S1390" s="1775">
        <f t="shared" si="308"/>
        <v>0</v>
      </c>
      <c r="U1390" s="1715">
        <f t="shared" si="309"/>
        <v>0</v>
      </c>
      <c r="V1390" s="1715">
        <f t="shared" si="310"/>
        <v>0</v>
      </c>
      <c r="W1390" s="1715">
        <f t="shared" si="311"/>
        <v>2874</v>
      </c>
      <c r="X1390" s="1875">
        <v>2874</v>
      </c>
      <c r="Y1390" s="1875">
        <v>617251</v>
      </c>
      <c r="Z1390" s="1876">
        <v>42838</v>
      </c>
      <c r="AA1390" s="1875" t="s">
        <v>213</v>
      </c>
      <c r="AB1390" s="1875"/>
      <c r="AC1390" s="1713"/>
      <c r="AE1390" s="1713"/>
      <c r="AF1390" s="1713"/>
      <c r="AG1390" s="1713"/>
      <c r="AH1390" s="1713"/>
      <c r="AI1390" s="1713"/>
      <c r="AJ1390" s="1713"/>
      <c r="AK1390" s="1713"/>
      <c r="AL1390" s="1713"/>
      <c r="AM1390" s="1713"/>
      <c r="AP1390" s="1713"/>
      <c r="AQ1390" s="1713"/>
      <c r="AR1390" s="1713"/>
      <c r="AS1390" s="1713"/>
      <c r="AT1390" s="1713"/>
      <c r="AU1390" s="1713"/>
      <c r="AV1390" s="1713"/>
      <c r="AW1390" s="1713"/>
      <c r="AZ1390" s="1713"/>
      <c r="BA1390" s="1713"/>
    </row>
    <row r="1391" spans="1:53" x14ac:dyDescent="0.2">
      <c r="A1391" s="1801">
        <v>2017243</v>
      </c>
      <c r="C1391" s="1727" t="s">
        <v>3516</v>
      </c>
      <c r="D1391" s="1713" t="s">
        <v>614</v>
      </c>
      <c r="E1391" s="1713">
        <v>0</v>
      </c>
      <c r="F1391" s="1713">
        <v>1</v>
      </c>
      <c r="G1391" s="1713">
        <v>1</v>
      </c>
      <c r="H1391" s="1713">
        <v>0</v>
      </c>
      <c r="I1391" s="1728">
        <v>1</v>
      </c>
      <c r="J1391" s="1728">
        <v>1</v>
      </c>
      <c r="L1391" s="1715">
        <v>215.83</v>
      </c>
      <c r="N1391" s="1715">
        <f t="shared" si="305"/>
        <v>142.01999999999998</v>
      </c>
      <c r="O1391" s="1715">
        <v>95.82</v>
      </c>
      <c r="P1391" s="1788">
        <f t="shared" si="306"/>
        <v>0.67469370511195614</v>
      </c>
      <c r="Q1391" s="1715">
        <v>46.2</v>
      </c>
      <c r="R1391" s="1788">
        <f t="shared" si="307"/>
        <v>0.32530629488804402</v>
      </c>
      <c r="S1391" s="1775">
        <f t="shared" si="308"/>
        <v>1.8480000000000001</v>
      </c>
      <c r="U1391" s="1715">
        <f t="shared" si="309"/>
        <v>0</v>
      </c>
      <c r="V1391" s="1715">
        <f t="shared" si="310"/>
        <v>0</v>
      </c>
      <c r="W1391" s="1715">
        <f t="shared" si="311"/>
        <v>215.83</v>
      </c>
      <c r="X1391" s="1875">
        <v>215.83</v>
      </c>
      <c r="Y1391" s="1875">
        <v>617258</v>
      </c>
      <c r="Z1391" s="1876">
        <v>42845</v>
      </c>
      <c r="AA1391" s="1875" t="s">
        <v>213</v>
      </c>
      <c r="AB1391" s="1875"/>
      <c r="AC1391" s="1713"/>
      <c r="AE1391" s="1713"/>
      <c r="AF1391" s="1713"/>
      <c r="AG1391" s="1713"/>
      <c r="AH1391" s="1713"/>
      <c r="AI1391" s="1713"/>
      <c r="AJ1391" s="1713"/>
      <c r="AK1391" s="1713"/>
      <c r="AL1391" s="1713"/>
      <c r="AM1391" s="1713"/>
      <c r="AP1391" s="1713"/>
      <c r="AQ1391" s="1713"/>
      <c r="AR1391" s="1713"/>
      <c r="AS1391" s="1713"/>
      <c r="AT1391" s="1713"/>
      <c r="AU1391" s="1713"/>
      <c r="AV1391" s="1713"/>
      <c r="AW1391" s="1713"/>
      <c r="AZ1391" s="1713"/>
      <c r="BA1391" s="1713"/>
    </row>
    <row r="1392" spans="1:53" x14ac:dyDescent="0.2">
      <c r="A1392" s="1801">
        <v>2017244</v>
      </c>
      <c r="C1392" s="1727" t="s">
        <v>3522</v>
      </c>
      <c r="D1392" s="1713" t="s">
        <v>68</v>
      </c>
      <c r="E1392" s="1713">
        <v>0</v>
      </c>
      <c r="F1392" s="1713">
        <v>0</v>
      </c>
      <c r="G1392" s="1713">
        <v>0</v>
      </c>
      <c r="H1392" s="1713">
        <v>0</v>
      </c>
      <c r="I1392" s="1728">
        <v>1</v>
      </c>
      <c r="J1392" s="1728">
        <v>1</v>
      </c>
      <c r="L1392" s="1715">
        <v>190.45</v>
      </c>
      <c r="N1392" s="1715">
        <f t="shared" si="305"/>
        <v>102.72</v>
      </c>
      <c r="O1392" s="1715">
        <v>87.72</v>
      </c>
      <c r="P1392" s="1788">
        <f t="shared" si="306"/>
        <v>0.8539719626168224</v>
      </c>
      <c r="Q1392" s="1715">
        <v>15</v>
      </c>
      <c r="R1392" s="1788">
        <f t="shared" si="307"/>
        <v>0.14602803738317757</v>
      </c>
      <c r="S1392" s="1775">
        <f t="shared" si="308"/>
        <v>0.6</v>
      </c>
      <c r="U1392" s="1715">
        <f t="shared" si="309"/>
        <v>0</v>
      </c>
      <c r="V1392" s="1715">
        <f t="shared" si="310"/>
        <v>0</v>
      </c>
      <c r="W1392" s="1715">
        <f t="shared" si="311"/>
        <v>190.45</v>
      </c>
      <c r="X1392" s="1875">
        <v>190.45</v>
      </c>
      <c r="Y1392" s="1875">
        <v>617237</v>
      </c>
      <c r="Z1392" s="1876">
        <v>42828</v>
      </c>
      <c r="AA1392" s="1875" t="s">
        <v>213</v>
      </c>
      <c r="AB1392" s="1875"/>
      <c r="AC1392" s="1713"/>
      <c r="AE1392" s="1713"/>
      <c r="AF1392" s="1713"/>
      <c r="AG1392" s="1713"/>
      <c r="AH1392" s="1713"/>
      <c r="AI1392" s="1713"/>
      <c r="AJ1392" s="1713"/>
      <c r="AK1392" s="1713"/>
      <c r="AL1392" s="1713"/>
      <c r="AM1392" s="1713"/>
      <c r="AP1392" s="1713"/>
      <c r="AQ1392" s="1713"/>
      <c r="AR1392" s="1713"/>
      <c r="AS1392" s="1713"/>
      <c r="AT1392" s="1713"/>
      <c r="AU1392" s="1713"/>
      <c r="AV1392" s="1713"/>
      <c r="AW1392" s="1713"/>
      <c r="AZ1392" s="1713"/>
      <c r="BA1392" s="1713"/>
    </row>
    <row r="1393" spans="1:53" x14ac:dyDescent="0.2">
      <c r="A1393" s="1801">
        <v>2017245</v>
      </c>
      <c r="C1393" s="1727" t="s">
        <v>3523</v>
      </c>
      <c r="D1393" s="1713" t="s">
        <v>489</v>
      </c>
      <c r="E1393" s="1713">
        <v>0</v>
      </c>
      <c r="F1393" s="1713">
        <v>0</v>
      </c>
      <c r="G1393" s="1713">
        <v>0</v>
      </c>
      <c r="H1393" s="1713">
        <v>0</v>
      </c>
      <c r="I1393" s="1728">
        <v>1</v>
      </c>
      <c r="J1393" s="1728">
        <v>1</v>
      </c>
      <c r="L1393" s="1715">
        <v>29.5</v>
      </c>
      <c r="N1393" s="1715">
        <f t="shared" si="305"/>
        <v>0</v>
      </c>
      <c r="O1393" s="1715">
        <v>0</v>
      </c>
      <c r="P1393" s="1788" t="str">
        <f t="shared" si="306"/>
        <v/>
      </c>
      <c r="Q1393" s="1715">
        <v>0</v>
      </c>
      <c r="R1393" s="1788" t="str">
        <f t="shared" si="307"/>
        <v/>
      </c>
      <c r="S1393" s="1775">
        <f t="shared" si="308"/>
        <v>0</v>
      </c>
      <c r="U1393" s="1715">
        <f t="shared" si="309"/>
        <v>0</v>
      </c>
      <c r="V1393" s="1715">
        <f t="shared" si="310"/>
        <v>0</v>
      </c>
      <c r="W1393" s="1715">
        <f t="shared" si="311"/>
        <v>29.5</v>
      </c>
      <c r="X1393" s="1875">
        <v>29.5</v>
      </c>
      <c r="Y1393" s="1875">
        <v>617334</v>
      </c>
      <c r="Z1393" s="1876">
        <v>42867</v>
      </c>
      <c r="AA1393" s="1875" t="s">
        <v>213</v>
      </c>
      <c r="AB1393" s="1875"/>
      <c r="AC1393" s="1713"/>
      <c r="AE1393" s="1713"/>
      <c r="AF1393" s="1713"/>
      <c r="AG1393" s="1713"/>
      <c r="AH1393" s="1713"/>
      <c r="AI1393" s="1713"/>
      <c r="AJ1393" s="1713"/>
      <c r="AK1393" s="1713"/>
      <c r="AL1393" s="1713"/>
      <c r="AM1393" s="1713"/>
      <c r="AP1393" s="1713"/>
      <c r="AQ1393" s="1713"/>
      <c r="AR1393" s="1713"/>
      <c r="AS1393" s="1713"/>
      <c r="AT1393" s="1713"/>
      <c r="AU1393" s="1713"/>
      <c r="AV1393" s="1713"/>
      <c r="AW1393" s="1713"/>
      <c r="AZ1393" s="1713"/>
      <c r="BA1393" s="1713"/>
    </row>
    <row r="1394" spans="1:53" x14ac:dyDescent="0.2">
      <c r="A1394" s="1801">
        <v>2017246</v>
      </c>
      <c r="C1394" s="1727" t="s">
        <v>3527</v>
      </c>
      <c r="D1394" s="1713" t="s">
        <v>2999</v>
      </c>
      <c r="E1394" s="1713">
        <v>0</v>
      </c>
      <c r="F1394" s="1713">
        <v>0</v>
      </c>
      <c r="G1394" s="1713">
        <v>0</v>
      </c>
      <c r="H1394" s="1713">
        <v>0</v>
      </c>
      <c r="I1394" s="1728">
        <v>1</v>
      </c>
      <c r="J1394" s="1728">
        <v>1</v>
      </c>
      <c r="L1394" s="1715">
        <v>105.48</v>
      </c>
      <c r="N1394" s="1715">
        <f t="shared" si="305"/>
        <v>85.24</v>
      </c>
      <c r="O1394" s="1715">
        <v>85.24</v>
      </c>
      <c r="P1394" s="1788">
        <f t="shared" si="306"/>
        <v>1</v>
      </c>
      <c r="Q1394" s="1715">
        <v>0</v>
      </c>
      <c r="R1394" s="1788">
        <f t="shared" si="307"/>
        <v>0</v>
      </c>
      <c r="S1394" s="1775">
        <f t="shared" si="308"/>
        <v>0</v>
      </c>
      <c r="U1394" s="1715">
        <f t="shared" si="309"/>
        <v>0</v>
      </c>
      <c r="V1394" s="1715">
        <f t="shared" si="310"/>
        <v>0</v>
      </c>
      <c r="W1394" s="1715">
        <f t="shared" si="311"/>
        <v>105.48</v>
      </c>
      <c r="X1394" s="1875">
        <v>105.48</v>
      </c>
      <c r="Y1394" s="1875">
        <v>617315</v>
      </c>
      <c r="Z1394" s="1876">
        <v>42867</v>
      </c>
      <c r="AA1394" s="1875" t="s">
        <v>213</v>
      </c>
      <c r="AB1394" s="1875"/>
      <c r="AC1394" s="1713"/>
      <c r="AE1394" s="1713"/>
      <c r="AF1394" s="1713"/>
      <c r="AG1394" s="1713"/>
      <c r="AH1394" s="1713"/>
      <c r="AI1394" s="1713"/>
      <c r="AJ1394" s="1713"/>
      <c r="AK1394" s="1713"/>
      <c r="AL1394" s="1713"/>
      <c r="AM1394" s="1713"/>
      <c r="AP1394" s="1713"/>
      <c r="AQ1394" s="1713"/>
      <c r="AR1394" s="1713"/>
      <c r="AS1394" s="1713"/>
      <c r="AT1394" s="1713"/>
      <c r="AU1394" s="1713"/>
      <c r="AV1394" s="1713"/>
      <c r="AW1394" s="1713"/>
      <c r="AZ1394" s="1713"/>
      <c r="BA1394" s="1713"/>
    </row>
    <row r="1395" spans="1:53" x14ac:dyDescent="0.2">
      <c r="A1395" s="1801">
        <v>2017247</v>
      </c>
      <c r="C1395" s="1727" t="s">
        <v>3528</v>
      </c>
      <c r="D1395" s="1713" t="s">
        <v>68</v>
      </c>
      <c r="E1395" s="1713">
        <v>5</v>
      </c>
      <c r="F1395" s="1713">
        <v>40</v>
      </c>
      <c r="G1395" s="1713">
        <v>25</v>
      </c>
      <c r="H1395" s="1713">
        <v>3</v>
      </c>
      <c r="I1395" s="1728">
        <v>1</v>
      </c>
      <c r="J1395" s="1728">
        <v>1</v>
      </c>
      <c r="K1395" s="1882"/>
      <c r="L1395" s="1715">
        <v>11724.5</v>
      </c>
      <c r="N1395" s="1715">
        <f>O1395+Q1395</f>
        <v>7912.9</v>
      </c>
      <c r="O1395" s="1715">
        <v>5788.15</v>
      </c>
      <c r="P1395" s="1788">
        <f>IF(N1395&lt;=0,"",O1395/N1395)</f>
        <v>0.73148276864360728</v>
      </c>
      <c r="Q1395" s="1715">
        <v>2124.75</v>
      </c>
      <c r="R1395" s="1788">
        <f>IF(N1395&lt;=0,"",Q1395/N1395)</f>
        <v>0.26851723135639272</v>
      </c>
      <c r="S1395" s="1775">
        <f>Q1395/$S$1</f>
        <v>84.99</v>
      </c>
      <c r="U1395" s="1715">
        <f>((1-I1395)*O1395)+((1-J1395)*Q1395)</f>
        <v>0</v>
      </c>
      <c r="V1395" s="1715">
        <f>L1395-W1395</f>
        <v>0</v>
      </c>
      <c r="W1395" s="1715">
        <f>X1395+AC1395+AH1395+AM1395+AO1395+AR1395</f>
        <v>11724.5</v>
      </c>
      <c r="X1395" s="1875">
        <v>11724.5</v>
      </c>
      <c r="Y1395" s="1875">
        <v>617236</v>
      </c>
      <c r="Z1395" s="1876">
        <v>42828</v>
      </c>
      <c r="AA1395" s="1875" t="s">
        <v>213</v>
      </c>
      <c r="AB1395" s="1875"/>
      <c r="AC1395" s="1713"/>
      <c r="AE1395" s="1713"/>
      <c r="AF1395" s="1713"/>
      <c r="AG1395" s="1713"/>
      <c r="AH1395" s="1713"/>
      <c r="AI1395" s="1713"/>
      <c r="AJ1395" s="1713"/>
      <c r="AK1395" s="1713"/>
      <c r="AL1395" s="1713"/>
      <c r="AM1395" s="1713"/>
      <c r="AP1395" s="1713"/>
      <c r="AQ1395" s="1713"/>
      <c r="AR1395" s="1713"/>
      <c r="AS1395" s="1713"/>
      <c r="AT1395" s="1713"/>
      <c r="AU1395" s="1713"/>
      <c r="AV1395" s="1713"/>
      <c r="AW1395" s="1713"/>
      <c r="AZ1395" s="1713"/>
      <c r="BA1395" s="1713"/>
    </row>
    <row r="1396" spans="1:53" x14ac:dyDescent="0.2">
      <c r="A1396" s="1801">
        <v>2017248</v>
      </c>
      <c r="C1396" s="1727" t="s">
        <v>3536</v>
      </c>
      <c r="D1396" s="1713" t="s">
        <v>451</v>
      </c>
      <c r="E1396" s="1713">
        <v>0</v>
      </c>
      <c r="F1396" s="1713">
        <v>1</v>
      </c>
      <c r="G1396" s="1713">
        <v>0</v>
      </c>
      <c r="H1396" s="1713">
        <v>1</v>
      </c>
      <c r="I1396" s="1728">
        <v>1</v>
      </c>
      <c r="J1396" s="1728">
        <v>1</v>
      </c>
      <c r="L1396" s="1715">
        <v>659.57</v>
      </c>
      <c r="N1396" s="1715">
        <f t="shared" si="305"/>
        <v>558.01</v>
      </c>
      <c r="O1396" s="1715">
        <v>449.26</v>
      </c>
      <c r="P1396" s="1788">
        <f t="shared" si="306"/>
        <v>0.80511101951577924</v>
      </c>
      <c r="Q1396" s="1715">
        <v>108.75</v>
      </c>
      <c r="R1396" s="1788">
        <f t="shared" si="307"/>
        <v>0.19488898048422071</v>
      </c>
      <c r="S1396" s="1775">
        <f t="shared" si="308"/>
        <v>4.3499999999999996</v>
      </c>
      <c r="U1396" s="1715">
        <f t="shared" si="309"/>
        <v>0</v>
      </c>
      <c r="V1396" s="1715">
        <f t="shared" si="310"/>
        <v>0</v>
      </c>
      <c r="W1396" s="1715">
        <f t="shared" si="311"/>
        <v>659.57</v>
      </c>
      <c r="X1396" s="1875">
        <v>659.57</v>
      </c>
      <c r="Y1396" s="1875">
        <v>617307</v>
      </c>
      <c r="Z1396" s="1876">
        <v>42867</v>
      </c>
      <c r="AA1396" s="1875" t="s">
        <v>213</v>
      </c>
      <c r="AB1396" s="1875"/>
      <c r="AC1396" s="1713"/>
      <c r="AE1396" s="1713"/>
      <c r="AF1396" s="1713"/>
      <c r="AG1396" s="1713"/>
      <c r="AH1396" s="1713"/>
      <c r="AI1396" s="1713"/>
      <c r="AJ1396" s="1713"/>
      <c r="AK1396" s="1713"/>
      <c r="AL1396" s="1713"/>
      <c r="AM1396" s="1713"/>
      <c r="AP1396" s="1713"/>
      <c r="AQ1396" s="1713"/>
      <c r="AR1396" s="1713"/>
      <c r="AS1396" s="1713"/>
      <c r="AT1396" s="1713"/>
      <c r="AU1396" s="1713"/>
      <c r="AV1396" s="1713"/>
      <c r="AW1396" s="1713"/>
      <c r="AZ1396" s="1713"/>
      <c r="BA1396" s="1713"/>
    </row>
    <row r="1397" spans="1:53" x14ac:dyDescent="0.2">
      <c r="A1397" s="1801" t="s">
        <v>3537</v>
      </c>
      <c r="C1397" s="1727" t="s">
        <v>3539</v>
      </c>
      <c r="D1397" s="1713" t="s">
        <v>489</v>
      </c>
      <c r="E1397" s="1713">
        <v>1</v>
      </c>
      <c r="F1397" s="1713">
        <v>7</v>
      </c>
      <c r="G1397" s="1713">
        <v>2</v>
      </c>
      <c r="H1397" s="1713">
        <v>3</v>
      </c>
      <c r="I1397" s="1728">
        <v>1</v>
      </c>
      <c r="J1397" s="1728">
        <v>1</v>
      </c>
      <c r="L1397" s="1715">
        <v>3119.59</v>
      </c>
      <c r="N1397" s="1715">
        <f t="shared" si="305"/>
        <v>2413.8000000000002</v>
      </c>
      <c r="O1397" s="1715">
        <v>1941.78</v>
      </c>
      <c r="P1397" s="1788">
        <f t="shared" si="306"/>
        <v>0.8044494158588118</v>
      </c>
      <c r="Q1397" s="1715">
        <v>472.02</v>
      </c>
      <c r="R1397" s="1788">
        <f t="shared" si="307"/>
        <v>0.19555058414118814</v>
      </c>
      <c r="S1397" s="1775">
        <f t="shared" si="308"/>
        <v>18.880800000000001</v>
      </c>
      <c r="U1397" s="1715">
        <f t="shared" si="309"/>
        <v>0</v>
      </c>
      <c r="V1397" s="1715">
        <f t="shared" si="310"/>
        <v>0</v>
      </c>
      <c r="W1397" s="1715">
        <f t="shared" si="311"/>
        <v>3119.59</v>
      </c>
      <c r="X1397" s="1875">
        <v>3119.59</v>
      </c>
      <c r="Y1397" s="1875">
        <v>617335</v>
      </c>
      <c r="Z1397" s="1876">
        <v>42867</v>
      </c>
      <c r="AA1397" s="1875" t="s">
        <v>213</v>
      </c>
      <c r="AB1397" s="1875"/>
      <c r="AC1397" s="1713"/>
      <c r="AE1397" s="1713"/>
      <c r="AF1397" s="1713"/>
      <c r="AG1397" s="1713"/>
      <c r="AH1397" s="1713"/>
      <c r="AI1397" s="1713"/>
      <c r="AJ1397" s="1713"/>
      <c r="AK1397" s="1713"/>
      <c r="AL1397" s="1713"/>
      <c r="AM1397" s="1713"/>
      <c r="AP1397" s="1713"/>
      <c r="AQ1397" s="1713"/>
      <c r="AR1397" s="1713"/>
      <c r="AS1397" s="1713"/>
      <c r="AT1397" s="1713"/>
      <c r="AU1397" s="1713"/>
      <c r="AV1397" s="1713"/>
      <c r="AW1397" s="1713"/>
      <c r="AZ1397" s="1713"/>
      <c r="BA1397" s="1713"/>
    </row>
    <row r="1398" spans="1:53" x14ac:dyDescent="0.2">
      <c r="A1398" s="1801" t="s">
        <v>3538</v>
      </c>
      <c r="C1398" s="1727" t="s">
        <v>3540</v>
      </c>
      <c r="D1398" s="1713" t="s">
        <v>489</v>
      </c>
      <c r="E1398" s="1713">
        <v>0</v>
      </c>
      <c r="F1398" s="1713">
        <v>1</v>
      </c>
      <c r="G1398" s="1713">
        <v>0</v>
      </c>
      <c r="H1398" s="1713">
        <v>1</v>
      </c>
      <c r="I1398" s="1728">
        <v>1</v>
      </c>
      <c r="J1398" s="1728">
        <v>1</v>
      </c>
      <c r="L1398" s="1715">
        <v>502.39</v>
      </c>
      <c r="N1398" s="1715">
        <v>376.89</v>
      </c>
      <c r="O1398" s="1715">
        <v>279.45</v>
      </c>
      <c r="P1398" s="1788">
        <v>0.74146302634721006</v>
      </c>
      <c r="Q1398" s="1715">
        <v>97.44</v>
      </c>
      <c r="R1398" s="1788">
        <v>0.25853697365278994</v>
      </c>
      <c r="S1398" s="1775">
        <v>3.8975999999999997</v>
      </c>
      <c r="U1398" s="1715">
        <f t="shared" si="309"/>
        <v>0</v>
      </c>
      <c r="V1398" s="1715">
        <f t="shared" si="310"/>
        <v>0</v>
      </c>
      <c r="W1398" s="1715">
        <f t="shared" si="311"/>
        <v>502.39</v>
      </c>
      <c r="X1398" s="1875">
        <v>502.39</v>
      </c>
      <c r="Y1398" s="1875">
        <v>617336</v>
      </c>
      <c r="Z1398" s="1876">
        <v>42867</v>
      </c>
      <c r="AA1398" s="1875" t="s">
        <v>213</v>
      </c>
      <c r="AB1398" s="1875"/>
      <c r="AC1398" s="1713"/>
      <c r="AE1398" s="1713"/>
      <c r="AF1398" s="1713"/>
      <c r="AG1398" s="1713"/>
      <c r="AH1398" s="1713"/>
      <c r="AI1398" s="1713"/>
      <c r="AJ1398" s="1713"/>
      <c r="AK1398" s="1713"/>
      <c r="AL1398" s="1713"/>
      <c r="AM1398" s="1713"/>
      <c r="AP1398" s="1713"/>
      <c r="AQ1398" s="1713"/>
      <c r="AR1398" s="1713"/>
      <c r="AS1398" s="1713"/>
      <c r="AT1398" s="1713"/>
      <c r="AU1398" s="1713"/>
      <c r="AV1398" s="1713"/>
      <c r="AW1398" s="1713"/>
      <c r="AZ1398" s="1713"/>
      <c r="BA1398" s="1713"/>
    </row>
    <row r="1399" spans="1:53" x14ac:dyDescent="0.2">
      <c r="A1399" s="1825" t="s">
        <v>3541</v>
      </c>
      <c r="C1399" s="1795" t="s">
        <v>3543</v>
      </c>
      <c r="D1399" s="1713" t="s">
        <v>489</v>
      </c>
      <c r="E1399" s="1713">
        <v>1</v>
      </c>
      <c r="F1399" s="1713">
        <v>8</v>
      </c>
      <c r="G1399" s="1713">
        <v>4</v>
      </c>
      <c r="H1399" s="1713">
        <v>3</v>
      </c>
      <c r="I1399" s="1728">
        <v>1</v>
      </c>
      <c r="J1399" s="1728">
        <v>1</v>
      </c>
      <c r="L1399" s="1715">
        <v>3413.07</v>
      </c>
      <c r="N1399" s="1715">
        <f t="shared" ref="N1399" si="312">O1399+Q1399</f>
        <v>2413.8000000000002</v>
      </c>
      <c r="O1399" s="1715">
        <v>1941.78</v>
      </c>
      <c r="P1399" s="1788">
        <f t="shared" ref="P1399" si="313">IF(N1399&lt;=0,"",O1399/N1399)</f>
        <v>0.8044494158588118</v>
      </c>
      <c r="Q1399" s="1715">
        <v>472.02</v>
      </c>
      <c r="R1399" s="1788">
        <f t="shared" ref="R1399" si="314">IF(N1399&lt;=0,"",Q1399/N1399)</f>
        <v>0.19555058414118814</v>
      </c>
      <c r="S1399" s="1775">
        <f t="shared" ref="S1399" si="315">Q1399/$S$1</f>
        <v>18.880800000000001</v>
      </c>
      <c r="U1399" s="1715">
        <f t="shared" si="309"/>
        <v>0</v>
      </c>
      <c r="V1399" s="1715">
        <f t="shared" si="310"/>
        <v>0</v>
      </c>
      <c r="W1399" s="1715">
        <f t="shared" si="311"/>
        <v>3413.07</v>
      </c>
      <c r="X1399" s="1875">
        <v>3413.07</v>
      </c>
      <c r="Y1399" s="1875">
        <v>617337</v>
      </c>
      <c r="Z1399" s="1876">
        <v>42867</v>
      </c>
      <c r="AA1399" s="1875" t="s">
        <v>213</v>
      </c>
      <c r="AB1399" s="1875"/>
      <c r="AC1399" s="1713"/>
      <c r="AE1399" s="1713"/>
      <c r="AF1399" s="1713"/>
      <c r="AG1399" s="1713"/>
      <c r="AH1399" s="1713"/>
      <c r="AI1399" s="1713"/>
      <c r="AJ1399" s="1713"/>
      <c r="AK1399" s="1713"/>
      <c r="AL1399" s="1713"/>
      <c r="AM1399" s="1713"/>
      <c r="AP1399" s="1713"/>
      <c r="AQ1399" s="1713"/>
      <c r="AR1399" s="1713"/>
      <c r="AS1399" s="1713"/>
      <c r="AT1399" s="1713"/>
      <c r="AU1399" s="1713"/>
      <c r="AV1399" s="1713"/>
      <c r="AW1399" s="1713"/>
      <c r="AZ1399" s="1713"/>
      <c r="BA1399" s="1713"/>
    </row>
    <row r="1400" spans="1:53" x14ac:dyDescent="0.2">
      <c r="A1400" s="1801" t="s">
        <v>3542</v>
      </c>
      <c r="C1400" s="1727" t="s">
        <v>3544</v>
      </c>
      <c r="D1400" s="1713" t="s">
        <v>489</v>
      </c>
      <c r="E1400" s="1713">
        <v>0</v>
      </c>
      <c r="F1400" s="1713">
        <v>1</v>
      </c>
      <c r="G1400" s="1713">
        <v>0</v>
      </c>
      <c r="H1400" s="1713">
        <v>1</v>
      </c>
      <c r="I1400" s="1728">
        <v>1</v>
      </c>
      <c r="J1400" s="1728">
        <v>1</v>
      </c>
      <c r="L1400" s="1715">
        <v>502.39</v>
      </c>
      <c r="N1400" s="1715">
        <v>376.89</v>
      </c>
      <c r="O1400" s="1715">
        <v>279.45</v>
      </c>
      <c r="P1400" s="1788">
        <v>0.74146302634721006</v>
      </c>
      <c r="Q1400" s="1715">
        <v>97.44</v>
      </c>
      <c r="R1400" s="1788">
        <v>0.25853697365278994</v>
      </c>
      <c r="S1400" s="1775">
        <v>3.8975999999999997</v>
      </c>
      <c r="U1400" s="1715">
        <f t="shared" si="309"/>
        <v>0</v>
      </c>
      <c r="V1400" s="1715">
        <f t="shared" si="310"/>
        <v>0</v>
      </c>
      <c r="W1400" s="1715">
        <f t="shared" si="311"/>
        <v>502.39</v>
      </c>
      <c r="X1400" s="1875">
        <v>502.39</v>
      </c>
      <c r="Y1400" s="1875">
        <v>617338</v>
      </c>
      <c r="Z1400" s="1876">
        <v>42867</v>
      </c>
      <c r="AA1400" s="1875" t="s">
        <v>213</v>
      </c>
      <c r="AB1400" s="1875"/>
      <c r="AC1400" s="1713"/>
      <c r="AE1400" s="1713"/>
      <c r="AF1400" s="1713"/>
      <c r="AG1400" s="1713"/>
      <c r="AH1400" s="1713"/>
      <c r="AI1400" s="1713"/>
      <c r="AJ1400" s="1713"/>
      <c r="AK1400" s="1713"/>
      <c r="AL1400" s="1713"/>
      <c r="AM1400" s="1713"/>
      <c r="AP1400" s="1713"/>
      <c r="AQ1400" s="1713"/>
      <c r="AR1400" s="1713"/>
      <c r="AS1400" s="1713"/>
      <c r="AT1400" s="1713"/>
      <c r="AU1400" s="1713"/>
      <c r="AV1400" s="1713"/>
      <c r="AW1400" s="1713"/>
      <c r="AZ1400" s="1713"/>
      <c r="BA1400" s="1713"/>
    </row>
    <row r="1401" spans="1:53" x14ac:dyDescent="0.2">
      <c r="A1401" s="1801" t="s">
        <v>3545</v>
      </c>
      <c r="C1401" s="1727" t="s">
        <v>3547</v>
      </c>
      <c r="D1401" s="1713" t="s">
        <v>489</v>
      </c>
      <c r="E1401" s="1713">
        <v>1</v>
      </c>
      <c r="F1401" s="1713">
        <v>8</v>
      </c>
      <c r="G1401" s="1713">
        <v>4</v>
      </c>
      <c r="H1401" s="1713">
        <v>3</v>
      </c>
      <c r="I1401" s="1728">
        <v>1</v>
      </c>
      <c r="J1401" s="1728">
        <v>1</v>
      </c>
      <c r="L1401" s="1715">
        <v>3440.14</v>
      </c>
      <c r="N1401" s="1715">
        <f t="shared" ref="N1401" si="316">O1401+Q1401</f>
        <v>2413.8000000000002</v>
      </c>
      <c r="O1401" s="1715">
        <v>1941.78</v>
      </c>
      <c r="P1401" s="1788">
        <f t="shared" ref="P1401" si="317">IF(N1401&lt;=0,"",O1401/N1401)</f>
        <v>0.8044494158588118</v>
      </c>
      <c r="Q1401" s="1715">
        <v>472.02</v>
      </c>
      <c r="R1401" s="1788">
        <f t="shared" ref="R1401" si="318">IF(N1401&lt;=0,"",Q1401/N1401)</f>
        <v>0.19555058414118814</v>
      </c>
      <c r="S1401" s="1775">
        <f t="shared" ref="S1401" si="319">Q1401/$S$1</f>
        <v>18.880800000000001</v>
      </c>
      <c r="U1401" s="1715">
        <f t="shared" si="309"/>
        <v>0</v>
      </c>
      <c r="V1401" s="1715">
        <f t="shared" si="310"/>
        <v>0</v>
      </c>
      <c r="W1401" s="1715">
        <f t="shared" si="311"/>
        <v>3440.14</v>
      </c>
      <c r="X1401" s="1875">
        <v>3440.14</v>
      </c>
      <c r="Y1401" s="1875">
        <v>617339</v>
      </c>
      <c r="Z1401" s="1876">
        <v>42867</v>
      </c>
      <c r="AA1401" s="1875" t="s">
        <v>213</v>
      </c>
      <c r="AB1401" s="1875"/>
      <c r="AC1401" s="1713"/>
      <c r="AE1401" s="1713"/>
      <c r="AF1401" s="1713"/>
      <c r="AG1401" s="1713"/>
      <c r="AH1401" s="1713"/>
      <c r="AI1401" s="1713"/>
      <c r="AJ1401" s="1713"/>
      <c r="AK1401" s="1713"/>
      <c r="AL1401" s="1713"/>
      <c r="AM1401" s="1713"/>
      <c r="AP1401" s="1713"/>
      <c r="AQ1401" s="1713"/>
      <c r="AR1401" s="1713"/>
      <c r="AS1401" s="1713"/>
      <c r="AT1401" s="1713"/>
      <c r="AU1401" s="1713"/>
      <c r="AV1401" s="1713"/>
      <c r="AW1401" s="1713"/>
      <c r="AZ1401" s="1713"/>
      <c r="BA1401" s="1713"/>
    </row>
    <row r="1402" spans="1:53" x14ac:dyDescent="0.2">
      <c r="A1402" s="1801" t="s">
        <v>3546</v>
      </c>
      <c r="C1402" s="1727" t="s">
        <v>3548</v>
      </c>
      <c r="D1402" s="1713" t="s">
        <v>489</v>
      </c>
      <c r="E1402" s="1713">
        <v>0</v>
      </c>
      <c r="F1402" s="1713">
        <v>1</v>
      </c>
      <c r="G1402" s="1713">
        <v>0</v>
      </c>
      <c r="H1402" s="1713">
        <v>1</v>
      </c>
      <c r="I1402" s="1728">
        <v>1</v>
      </c>
      <c r="J1402" s="1728">
        <v>1</v>
      </c>
      <c r="L1402" s="1715">
        <v>502.39</v>
      </c>
      <c r="N1402" s="1715">
        <v>376.89</v>
      </c>
      <c r="O1402" s="1715">
        <v>279.45</v>
      </c>
      <c r="P1402" s="1788">
        <v>0.74146302634721006</v>
      </c>
      <c r="Q1402" s="1715">
        <v>97.44</v>
      </c>
      <c r="R1402" s="1788">
        <v>0.25853697365278994</v>
      </c>
      <c r="S1402" s="1775">
        <v>3.8975999999999997</v>
      </c>
      <c r="U1402" s="1715">
        <f t="shared" si="309"/>
        <v>0</v>
      </c>
      <c r="V1402" s="1715">
        <f t="shared" si="310"/>
        <v>0</v>
      </c>
      <c r="W1402" s="1715">
        <f t="shared" si="311"/>
        <v>502.39</v>
      </c>
      <c r="X1402" s="1875">
        <v>502.39</v>
      </c>
      <c r="Y1402" s="1875">
        <v>617340</v>
      </c>
      <c r="Z1402" s="1876">
        <v>42867</v>
      </c>
      <c r="AA1402" s="1875" t="s">
        <v>213</v>
      </c>
      <c r="AB1402" s="1875"/>
      <c r="AC1402" s="1713"/>
      <c r="AE1402" s="1713"/>
      <c r="AF1402" s="1713"/>
      <c r="AG1402" s="1713"/>
      <c r="AH1402" s="1713"/>
      <c r="AI1402" s="1713"/>
      <c r="AJ1402" s="1713"/>
      <c r="AK1402" s="1713"/>
      <c r="AL1402" s="1713"/>
      <c r="AM1402" s="1713"/>
      <c r="AP1402" s="1713"/>
      <c r="AQ1402" s="1713"/>
      <c r="AR1402" s="1713"/>
      <c r="AS1402" s="1713"/>
      <c r="AT1402" s="1713"/>
      <c r="AU1402" s="1713"/>
      <c r="AV1402" s="1713"/>
      <c r="AW1402" s="1713"/>
      <c r="AZ1402" s="1713"/>
      <c r="BA1402" s="1713"/>
    </row>
    <row r="1403" spans="1:53" x14ac:dyDescent="0.2">
      <c r="A1403" s="1801" t="s">
        <v>3597</v>
      </c>
      <c r="C1403" s="1727">
        <v>617517</v>
      </c>
      <c r="D1403" s="1713" t="s">
        <v>68</v>
      </c>
      <c r="E1403" s="1713">
        <v>1</v>
      </c>
      <c r="F1403" s="1713">
        <v>10</v>
      </c>
      <c r="G1403" s="1713">
        <v>9</v>
      </c>
      <c r="H1403" s="1713">
        <v>1</v>
      </c>
      <c r="I1403" s="1728">
        <v>1</v>
      </c>
      <c r="J1403" s="1728">
        <v>1</v>
      </c>
      <c r="L1403" s="1715">
        <v>4596.43</v>
      </c>
      <c r="N1403" s="1715">
        <v>2340.33</v>
      </c>
      <c r="O1403" s="1715">
        <v>1745.74</v>
      </c>
      <c r="P1403" s="1788">
        <f t="shared" si="306"/>
        <v>0.74593753872317159</v>
      </c>
      <c r="Q1403" s="1715">
        <v>742.12</v>
      </c>
      <c r="R1403" s="1788">
        <f t="shared" si="307"/>
        <v>0.31710057983275863</v>
      </c>
      <c r="S1403" s="1775">
        <f t="shared" si="308"/>
        <v>29.684799999999999</v>
      </c>
      <c r="U1403" s="1715">
        <f t="shared" si="309"/>
        <v>0</v>
      </c>
      <c r="V1403" s="1715">
        <f t="shared" si="310"/>
        <v>0</v>
      </c>
      <c r="W1403" s="1715">
        <f t="shared" si="311"/>
        <v>4596.43</v>
      </c>
      <c r="X1403" s="1875">
        <v>4596.43</v>
      </c>
      <c r="Y1403" s="1875">
        <v>617238</v>
      </c>
      <c r="Z1403" s="1876">
        <v>42830</v>
      </c>
      <c r="AA1403" s="1875" t="s">
        <v>213</v>
      </c>
      <c r="AB1403" s="1875"/>
      <c r="AC1403" s="1713"/>
      <c r="AE1403" s="1713"/>
      <c r="AF1403" s="1713"/>
      <c r="AG1403" s="1713"/>
      <c r="AH1403" s="1713"/>
      <c r="AI1403" s="1713"/>
      <c r="AJ1403" s="1713"/>
      <c r="AK1403" s="1713"/>
      <c r="AL1403" s="1713"/>
      <c r="AM1403" s="1713"/>
      <c r="AP1403" s="1713"/>
      <c r="AQ1403" s="1713"/>
      <c r="AR1403" s="1713"/>
      <c r="AS1403" s="1713"/>
      <c r="AT1403" s="1713"/>
      <c r="AU1403" s="1713"/>
      <c r="AV1403" s="1713"/>
      <c r="AW1403" s="1713"/>
      <c r="AZ1403" s="1713"/>
      <c r="BA1403" s="1713"/>
    </row>
    <row r="1404" spans="1:53" x14ac:dyDescent="0.2">
      <c r="A1404" s="1801">
        <v>2017250</v>
      </c>
      <c r="C1404" s="1727" t="s">
        <v>3550</v>
      </c>
      <c r="D1404" s="1713" t="s">
        <v>489</v>
      </c>
      <c r="E1404" s="1713">
        <v>0</v>
      </c>
      <c r="F1404" s="1713">
        <v>1</v>
      </c>
      <c r="G1404" s="1713">
        <v>0</v>
      </c>
      <c r="H1404" s="1713">
        <v>0</v>
      </c>
      <c r="I1404" s="1728">
        <v>1</v>
      </c>
      <c r="J1404" s="1728">
        <v>1</v>
      </c>
      <c r="L1404" s="1715">
        <v>179.47</v>
      </c>
      <c r="N1404" s="1715">
        <f t="shared" si="305"/>
        <v>141.20999999999998</v>
      </c>
      <c r="O1404" s="1715">
        <v>115.99</v>
      </c>
      <c r="P1404" s="1788">
        <f t="shared" si="306"/>
        <v>0.8214007506550528</v>
      </c>
      <c r="Q1404" s="1715">
        <v>25.22</v>
      </c>
      <c r="R1404" s="1788">
        <f t="shared" si="307"/>
        <v>0.17859924934494725</v>
      </c>
      <c r="S1404" s="1775">
        <f t="shared" si="308"/>
        <v>1.0087999999999999</v>
      </c>
      <c r="U1404" s="1715">
        <f t="shared" si="309"/>
        <v>0</v>
      </c>
      <c r="V1404" s="1715">
        <f t="shared" si="310"/>
        <v>0</v>
      </c>
      <c r="W1404" s="1715">
        <f t="shared" si="311"/>
        <v>179.47</v>
      </c>
      <c r="X1404" s="1875">
        <v>179.47</v>
      </c>
      <c r="Y1404" s="1875">
        <v>617341</v>
      </c>
      <c r="Z1404" s="1876">
        <v>42867</v>
      </c>
      <c r="AA1404" s="1875" t="s">
        <v>213</v>
      </c>
      <c r="AB1404" s="1875"/>
      <c r="AC1404" s="1713"/>
      <c r="AE1404" s="1713"/>
      <c r="AF1404" s="1713"/>
      <c r="AG1404" s="1713"/>
      <c r="AH1404" s="1713"/>
      <c r="AI1404" s="1713"/>
      <c r="AJ1404" s="1713"/>
      <c r="AK1404" s="1713"/>
      <c r="AL1404" s="1713"/>
      <c r="AM1404" s="1713"/>
      <c r="AP1404" s="1713"/>
      <c r="AQ1404" s="1713"/>
      <c r="AR1404" s="1713"/>
      <c r="AS1404" s="1713"/>
      <c r="AT1404" s="1713"/>
      <c r="AU1404" s="1713"/>
      <c r="AV1404" s="1713"/>
      <c r="AW1404" s="1713"/>
      <c r="AZ1404" s="1713"/>
      <c r="BA1404" s="1713"/>
    </row>
    <row r="1405" spans="1:53" x14ac:dyDescent="0.2">
      <c r="A1405" s="1801" t="s">
        <v>3612</v>
      </c>
      <c r="C1405" s="1727" t="s">
        <v>3560</v>
      </c>
      <c r="D1405" s="1713" t="s">
        <v>68</v>
      </c>
      <c r="E1405" s="1713">
        <v>10</v>
      </c>
      <c r="F1405" s="1713">
        <v>110</v>
      </c>
      <c r="G1405" s="1713">
        <v>60</v>
      </c>
      <c r="H1405" s="1713">
        <v>40</v>
      </c>
      <c r="I1405" s="1728">
        <v>1</v>
      </c>
      <c r="J1405" s="1728">
        <v>1</v>
      </c>
      <c r="L1405" s="1715">
        <v>81722.8</v>
      </c>
      <c r="N1405" s="1715">
        <f t="shared" si="305"/>
        <v>47756.899999999994</v>
      </c>
      <c r="O1405" s="1715">
        <v>36761.599999999999</v>
      </c>
      <c r="P1405" s="1788">
        <f t="shared" si="306"/>
        <v>0.76976520670311521</v>
      </c>
      <c r="Q1405" s="1715">
        <v>10995.3</v>
      </c>
      <c r="R1405" s="1788">
        <f t="shared" si="307"/>
        <v>0.23023479329688487</v>
      </c>
      <c r="S1405" s="1775">
        <f t="shared" si="308"/>
        <v>439.81199999999995</v>
      </c>
      <c r="U1405" s="1715">
        <f t="shared" si="309"/>
        <v>0</v>
      </c>
      <c r="V1405" s="1715">
        <f t="shared" si="310"/>
        <v>0</v>
      </c>
      <c r="W1405" s="1715">
        <f t="shared" si="311"/>
        <v>81722.8</v>
      </c>
      <c r="X1405" s="1875">
        <v>81722.8</v>
      </c>
      <c r="Y1405" s="1875">
        <v>617239</v>
      </c>
      <c r="Z1405" s="1876">
        <v>42830</v>
      </c>
      <c r="AA1405" s="1875" t="s">
        <v>213</v>
      </c>
      <c r="AB1405" s="1875"/>
      <c r="AC1405" s="1713"/>
      <c r="AE1405" s="1713"/>
      <c r="AF1405" s="1713"/>
      <c r="AG1405" s="1713"/>
      <c r="AH1405" s="1713"/>
      <c r="AI1405" s="1713"/>
      <c r="AJ1405" s="1713"/>
      <c r="AK1405" s="1713"/>
      <c r="AL1405" s="1713"/>
      <c r="AM1405" s="1713"/>
      <c r="AP1405" s="1713"/>
      <c r="AQ1405" s="1713"/>
      <c r="AR1405" s="1713"/>
      <c r="AS1405" s="1713"/>
      <c r="AT1405" s="1713"/>
      <c r="AU1405" s="1713"/>
      <c r="AV1405" s="1713"/>
      <c r="AW1405" s="1713"/>
      <c r="AZ1405" s="1713"/>
      <c r="BA1405" s="1713"/>
    </row>
    <row r="1406" spans="1:53" x14ac:dyDescent="0.2">
      <c r="A1406" s="1726">
        <v>2017252</v>
      </c>
      <c r="C1406" s="1727" t="s">
        <v>4132</v>
      </c>
      <c r="D1406" s="1713" t="s">
        <v>68</v>
      </c>
      <c r="E1406" s="1713">
        <v>20</v>
      </c>
      <c r="F1406" s="1713">
        <v>0</v>
      </c>
      <c r="G1406" s="1713">
        <v>0</v>
      </c>
      <c r="H1406" s="1713">
        <v>0</v>
      </c>
      <c r="I1406" s="1728">
        <v>0</v>
      </c>
      <c r="J1406" s="1728">
        <v>0</v>
      </c>
      <c r="L1406" s="1715">
        <v>0</v>
      </c>
      <c r="N1406" s="1715">
        <f t="shared" si="305"/>
        <v>0</v>
      </c>
      <c r="O1406" s="1715">
        <v>0</v>
      </c>
      <c r="P1406" s="1788" t="str">
        <f t="shared" si="306"/>
        <v/>
      </c>
      <c r="Q1406" s="1715">
        <v>0</v>
      </c>
      <c r="R1406" s="1788" t="str">
        <f t="shared" si="307"/>
        <v/>
      </c>
      <c r="S1406" s="1775">
        <f t="shared" si="308"/>
        <v>0</v>
      </c>
      <c r="U1406" s="1715">
        <f t="shared" si="309"/>
        <v>0</v>
      </c>
      <c r="V1406" s="1715">
        <f t="shared" si="310"/>
        <v>0</v>
      </c>
      <c r="W1406" s="1715">
        <f t="shared" si="311"/>
        <v>0</v>
      </c>
      <c r="X1406" s="1875"/>
      <c r="Y1406" s="1875"/>
      <c r="Z1406" s="1876"/>
      <c r="AA1406" s="1875"/>
      <c r="AB1406" s="1875"/>
      <c r="AC1406" s="1713"/>
      <c r="AE1406" s="1713"/>
      <c r="AF1406" s="1713"/>
      <c r="AG1406" s="1713"/>
      <c r="AH1406" s="1713"/>
      <c r="AI1406" s="1713"/>
      <c r="AJ1406" s="1713"/>
      <c r="AK1406" s="1713"/>
      <c r="AL1406" s="1713"/>
      <c r="AM1406" s="1713"/>
      <c r="AP1406" s="1713"/>
      <c r="AQ1406" s="1713"/>
      <c r="AR1406" s="1713"/>
      <c r="AS1406" s="1713"/>
      <c r="AT1406" s="1713"/>
      <c r="AU1406" s="1713"/>
      <c r="AV1406" s="1713"/>
      <c r="AW1406" s="1713"/>
      <c r="AZ1406" s="1713"/>
      <c r="BA1406" s="1713"/>
    </row>
    <row r="1407" spans="1:53" x14ac:dyDescent="0.2">
      <c r="A1407" s="1801">
        <v>2017253</v>
      </c>
      <c r="C1407" s="1727" t="s">
        <v>3830</v>
      </c>
      <c r="D1407" s="1713" t="s">
        <v>451</v>
      </c>
      <c r="E1407" s="1713">
        <v>0</v>
      </c>
      <c r="F1407" s="1713">
        <v>0</v>
      </c>
      <c r="G1407" s="1713">
        <v>0</v>
      </c>
      <c r="H1407" s="1713">
        <v>0</v>
      </c>
      <c r="I1407" s="1728">
        <v>1</v>
      </c>
      <c r="J1407" s="1728">
        <v>1</v>
      </c>
      <c r="L1407" s="1715">
        <v>61.58</v>
      </c>
      <c r="N1407" s="1715">
        <f t="shared" si="305"/>
        <v>61.58</v>
      </c>
      <c r="O1407" s="1715">
        <v>41.58</v>
      </c>
      <c r="P1407" s="1788">
        <f t="shared" si="306"/>
        <v>0.67521922702176029</v>
      </c>
      <c r="Q1407" s="1715">
        <v>20</v>
      </c>
      <c r="R1407" s="1788">
        <f t="shared" si="307"/>
        <v>0.32478077297823971</v>
      </c>
      <c r="S1407" s="1775">
        <f t="shared" si="308"/>
        <v>0.8</v>
      </c>
      <c r="U1407" s="1715">
        <f t="shared" si="309"/>
        <v>0</v>
      </c>
      <c r="V1407" s="1715">
        <f t="shared" si="310"/>
        <v>0</v>
      </c>
      <c r="W1407" s="1715">
        <f t="shared" si="311"/>
        <v>61.58</v>
      </c>
      <c r="X1407" s="1875">
        <v>61.58</v>
      </c>
      <c r="Y1407" s="1875">
        <v>617308</v>
      </c>
      <c r="Z1407" s="1876">
        <v>42867</v>
      </c>
      <c r="AA1407" s="1875" t="s">
        <v>213</v>
      </c>
      <c r="AB1407" s="1875"/>
      <c r="AC1407" s="1713"/>
      <c r="AE1407" s="1713"/>
      <c r="AF1407" s="1713"/>
      <c r="AG1407" s="1713"/>
      <c r="AH1407" s="1713"/>
      <c r="AI1407" s="1713"/>
      <c r="AJ1407" s="1713"/>
      <c r="AK1407" s="1713"/>
      <c r="AL1407" s="1713"/>
      <c r="AM1407" s="1713"/>
      <c r="AP1407" s="1713"/>
      <c r="AQ1407" s="1713"/>
      <c r="AR1407" s="1713"/>
      <c r="AS1407" s="1713"/>
      <c r="AT1407" s="1713"/>
      <c r="AU1407" s="1713"/>
      <c r="AV1407" s="1713"/>
      <c r="AW1407" s="1713"/>
      <c r="AZ1407" s="1713"/>
      <c r="BA1407" s="1713"/>
    </row>
    <row r="1408" spans="1:53" x14ac:dyDescent="0.2">
      <c r="A1408" s="1801">
        <v>2017255</v>
      </c>
      <c r="C1408" s="1727">
        <v>639717</v>
      </c>
      <c r="D1408" s="1713" t="s">
        <v>68</v>
      </c>
      <c r="E1408" s="1713">
        <v>1</v>
      </c>
      <c r="F1408" s="1713">
        <v>11</v>
      </c>
      <c r="G1408" s="1713">
        <v>5</v>
      </c>
      <c r="H1408" s="1713">
        <v>3</v>
      </c>
      <c r="I1408" s="1728">
        <v>1</v>
      </c>
      <c r="J1408" s="1728">
        <v>1</v>
      </c>
      <c r="L1408" s="1715">
        <v>6325.24</v>
      </c>
      <c r="N1408" s="1715">
        <f t="shared" si="305"/>
        <v>4262.2699999999995</v>
      </c>
      <c r="O1408" s="1715">
        <v>3176.43</v>
      </c>
      <c r="P1408" s="1788">
        <f t="shared" si="306"/>
        <v>0.74524373162657465</v>
      </c>
      <c r="Q1408" s="1715">
        <v>1085.8399999999999</v>
      </c>
      <c r="R1408" s="1788">
        <f t="shared" si="307"/>
        <v>0.25475626837342541</v>
      </c>
      <c r="S1408" s="1775">
        <f t="shared" si="308"/>
        <v>43.433599999999998</v>
      </c>
      <c r="U1408" s="1715">
        <f t="shared" si="309"/>
        <v>0</v>
      </c>
      <c r="V1408" s="1715">
        <f t="shared" si="310"/>
        <v>0</v>
      </c>
      <c r="W1408" s="1715">
        <f t="shared" si="311"/>
        <v>6325.24</v>
      </c>
      <c r="X1408" s="1875">
        <v>6325.24</v>
      </c>
      <c r="Y1408" s="1875">
        <v>617240</v>
      </c>
      <c r="Z1408" s="1876">
        <v>42830</v>
      </c>
      <c r="AA1408" s="1875" t="s">
        <v>213</v>
      </c>
      <c r="AB1408" s="1875"/>
      <c r="AC1408" s="1713"/>
      <c r="AE1408" s="1713"/>
      <c r="AF1408" s="1713"/>
      <c r="AG1408" s="1713"/>
      <c r="AH1408" s="1713"/>
      <c r="AI1408" s="1713"/>
      <c r="AJ1408" s="1713"/>
      <c r="AK1408" s="1713"/>
      <c r="AL1408" s="1713"/>
      <c r="AM1408" s="1713"/>
      <c r="AP1408" s="1713"/>
      <c r="AQ1408" s="1713"/>
      <c r="AR1408" s="1713"/>
      <c r="AS1408" s="1713"/>
      <c r="AT1408" s="1713"/>
      <c r="AU1408" s="1713"/>
      <c r="AV1408" s="1713"/>
      <c r="AW1408" s="1713"/>
      <c r="AZ1408" s="1713"/>
      <c r="BA1408" s="1713"/>
    </row>
    <row r="1409" spans="1:53" x14ac:dyDescent="0.2">
      <c r="A1409" s="1801">
        <v>2017256</v>
      </c>
      <c r="C1409" s="1727">
        <v>648017</v>
      </c>
      <c r="D1409" s="1713" t="s">
        <v>68</v>
      </c>
      <c r="E1409" s="1713">
        <v>1</v>
      </c>
      <c r="F1409" s="1713">
        <v>9</v>
      </c>
      <c r="G1409" s="1713">
        <v>5</v>
      </c>
      <c r="H1409" s="1713">
        <v>4</v>
      </c>
      <c r="I1409" s="1728">
        <v>1</v>
      </c>
      <c r="J1409" s="1728">
        <v>1</v>
      </c>
      <c r="L1409" s="1715">
        <v>3119.56</v>
      </c>
      <c r="N1409" s="1715">
        <f t="shared" si="305"/>
        <v>2102.0699999999997</v>
      </c>
      <c r="O1409" s="1715">
        <v>1590.87</v>
      </c>
      <c r="P1409" s="1788">
        <f t="shared" si="306"/>
        <v>0.75681114330160271</v>
      </c>
      <c r="Q1409" s="1715">
        <v>511.2</v>
      </c>
      <c r="R1409" s="1788">
        <f t="shared" si="307"/>
        <v>0.24318885669839732</v>
      </c>
      <c r="S1409" s="1775">
        <f t="shared" si="308"/>
        <v>20.448</v>
      </c>
      <c r="U1409" s="1715">
        <f t="shared" si="309"/>
        <v>0</v>
      </c>
      <c r="V1409" s="1715">
        <f t="shared" si="310"/>
        <v>0</v>
      </c>
      <c r="W1409" s="1715">
        <f t="shared" si="311"/>
        <v>3119.56</v>
      </c>
      <c r="X1409" s="1875">
        <v>3119.56</v>
      </c>
      <c r="Y1409" s="1875">
        <v>617241</v>
      </c>
      <c r="Z1409" s="1876">
        <v>42830</v>
      </c>
      <c r="AA1409" s="1875" t="s">
        <v>213</v>
      </c>
      <c r="AB1409" s="1875"/>
      <c r="AC1409" s="1713"/>
      <c r="AE1409" s="1713"/>
      <c r="AF1409" s="1713"/>
      <c r="AG1409" s="1713"/>
      <c r="AH1409" s="1713"/>
      <c r="AI1409" s="1713"/>
      <c r="AJ1409" s="1713"/>
      <c r="AK1409" s="1713"/>
      <c r="AL1409" s="1713"/>
      <c r="AM1409" s="1713"/>
      <c r="AP1409" s="1713"/>
      <c r="AQ1409" s="1713"/>
      <c r="AR1409" s="1713"/>
      <c r="AS1409" s="1713"/>
      <c r="AT1409" s="1713"/>
      <c r="AU1409" s="1713"/>
      <c r="AV1409" s="1713"/>
      <c r="AW1409" s="1713"/>
      <c r="AZ1409" s="1713"/>
      <c r="BA1409" s="1713"/>
    </row>
    <row r="1410" spans="1:53" x14ac:dyDescent="0.2">
      <c r="A1410" s="1726">
        <v>2017257</v>
      </c>
      <c r="C1410" s="1727" t="s">
        <v>3561</v>
      </c>
      <c r="D1410" s="1713" t="s">
        <v>3086</v>
      </c>
      <c r="E1410" s="1713">
        <v>2</v>
      </c>
      <c r="F1410" s="1713">
        <v>2</v>
      </c>
      <c r="G1410" s="1713">
        <v>0</v>
      </c>
      <c r="H1410" s="1713">
        <v>4</v>
      </c>
      <c r="I1410" s="1728">
        <v>1</v>
      </c>
      <c r="J1410" s="1728">
        <v>1</v>
      </c>
      <c r="L1410" s="1715">
        <v>0</v>
      </c>
      <c r="N1410" s="1715">
        <f t="shared" si="305"/>
        <v>0</v>
      </c>
      <c r="O1410" s="1715">
        <v>0</v>
      </c>
      <c r="P1410" s="1788" t="str">
        <f t="shared" si="306"/>
        <v/>
      </c>
      <c r="Q1410" s="1715">
        <v>0</v>
      </c>
      <c r="R1410" s="1788" t="str">
        <f t="shared" si="307"/>
        <v/>
      </c>
      <c r="S1410" s="1775">
        <f t="shared" si="308"/>
        <v>0</v>
      </c>
      <c r="U1410" s="1715">
        <f t="shared" si="309"/>
        <v>0</v>
      </c>
      <c r="V1410" s="1715">
        <f t="shared" si="310"/>
        <v>0</v>
      </c>
      <c r="W1410" s="1715">
        <f t="shared" si="311"/>
        <v>0</v>
      </c>
      <c r="X1410" s="1875"/>
      <c r="Y1410" s="1875"/>
      <c r="Z1410" s="1876"/>
      <c r="AA1410" s="1875"/>
      <c r="AB1410" s="1875"/>
      <c r="AC1410" s="1713"/>
      <c r="AE1410" s="1713"/>
      <c r="AF1410" s="1713"/>
      <c r="AG1410" s="1713"/>
      <c r="AH1410" s="1713"/>
      <c r="AI1410" s="1713"/>
      <c r="AJ1410" s="1713"/>
      <c r="AK1410" s="1713"/>
      <c r="AL1410" s="1713"/>
      <c r="AM1410" s="1713"/>
      <c r="AP1410" s="1713"/>
      <c r="AQ1410" s="1713"/>
      <c r="AR1410" s="1713"/>
      <c r="AS1410" s="1713"/>
      <c r="AT1410" s="1713"/>
      <c r="AU1410" s="1713"/>
      <c r="AV1410" s="1713"/>
      <c r="AW1410" s="1713"/>
      <c r="AZ1410" s="1713"/>
      <c r="BA1410" s="1713"/>
    </row>
    <row r="1411" spans="1:53" x14ac:dyDescent="0.2">
      <c r="A1411" s="1801">
        <v>2017258</v>
      </c>
      <c r="C1411" s="1727">
        <v>633617</v>
      </c>
      <c r="D1411" s="1713" t="s">
        <v>68</v>
      </c>
      <c r="E1411" s="1713">
        <v>1</v>
      </c>
      <c r="F1411" s="1713">
        <v>8</v>
      </c>
      <c r="G1411" s="1713">
        <v>5</v>
      </c>
      <c r="H1411" s="1713">
        <v>3</v>
      </c>
      <c r="I1411" s="1728">
        <v>1</v>
      </c>
      <c r="J1411" s="1728">
        <v>1</v>
      </c>
      <c r="L1411" s="1715">
        <v>3118.12</v>
      </c>
      <c r="N1411" s="1715">
        <f t="shared" ref="N1411:N1441" si="320">O1411+Q1411</f>
        <v>2105.4300000000003</v>
      </c>
      <c r="O1411" s="1715">
        <v>1608.92</v>
      </c>
      <c r="P1411" s="1788">
        <f t="shared" ref="P1411:P1441" si="321">IF(N1411&lt;=0,"",O1411/N1411)</f>
        <v>0.76417643901720778</v>
      </c>
      <c r="Q1411" s="1715">
        <v>496.51</v>
      </c>
      <c r="R1411" s="1788">
        <f t="shared" ref="R1411:R1441" si="322">IF(N1411&lt;=0,"",Q1411/N1411)</f>
        <v>0.23582356098279209</v>
      </c>
      <c r="S1411" s="1775">
        <f t="shared" ref="S1411:S1441" si="323">Q1411/$S$1</f>
        <v>19.860399999999998</v>
      </c>
      <c r="U1411" s="1715">
        <f t="shared" ref="U1411:U1441" si="324">((1-I1411)*O1411)+((1-J1411)*Q1411)</f>
        <v>0</v>
      </c>
      <c r="V1411" s="1715">
        <f t="shared" ref="V1411:V1441" si="325">L1411-W1411</f>
        <v>0</v>
      </c>
      <c r="W1411" s="1715">
        <f t="shared" ref="W1411:W1441" si="326">X1411+AC1411+AH1411+AM1411+AO1411+AR1411</f>
        <v>3118.12</v>
      </c>
      <c r="X1411" s="1875">
        <v>3118.12</v>
      </c>
      <c r="Y1411" s="1875">
        <v>617242</v>
      </c>
      <c r="Z1411" s="1876">
        <v>42830</v>
      </c>
      <c r="AA1411" s="1875" t="s">
        <v>213</v>
      </c>
      <c r="AB1411" s="1875"/>
      <c r="AC1411" s="1713"/>
      <c r="AE1411" s="1713"/>
      <c r="AF1411" s="1713"/>
      <c r="AG1411" s="1713"/>
      <c r="AH1411" s="1713"/>
      <c r="AI1411" s="1713"/>
      <c r="AJ1411" s="1713"/>
      <c r="AK1411" s="1713"/>
      <c r="AL1411" s="1713"/>
      <c r="AM1411" s="1713"/>
      <c r="AP1411" s="1713"/>
      <c r="AQ1411" s="1713"/>
      <c r="AR1411" s="1713"/>
      <c r="AS1411" s="1713"/>
      <c r="AT1411" s="1713"/>
      <c r="AU1411" s="1713"/>
      <c r="AV1411" s="1713"/>
      <c r="AW1411" s="1713"/>
      <c r="AZ1411" s="1713"/>
      <c r="BA1411" s="1713"/>
    </row>
    <row r="1412" spans="1:53" x14ac:dyDescent="0.2">
      <c r="A1412" s="1801">
        <v>2017259</v>
      </c>
      <c r="C1412" s="1727" t="s">
        <v>3564</v>
      </c>
      <c r="D1412" s="1713" t="s">
        <v>68</v>
      </c>
      <c r="E1412" s="1713">
        <v>1</v>
      </c>
      <c r="F1412" s="1713">
        <v>1</v>
      </c>
      <c r="G1412" s="1713">
        <v>0</v>
      </c>
      <c r="H1412" s="1713">
        <v>1</v>
      </c>
      <c r="I1412" s="1728">
        <v>1</v>
      </c>
      <c r="J1412" s="1728">
        <v>1</v>
      </c>
      <c r="L1412" s="1715">
        <v>559.65</v>
      </c>
      <c r="N1412" s="1715">
        <f t="shared" si="320"/>
        <v>374.66</v>
      </c>
      <c r="O1412" s="1715">
        <v>266.41000000000003</v>
      </c>
      <c r="P1412" s="1788">
        <f t="shared" si="321"/>
        <v>0.71107137137671494</v>
      </c>
      <c r="Q1412" s="1715">
        <v>108.25</v>
      </c>
      <c r="R1412" s="1788">
        <f t="shared" si="322"/>
        <v>0.28892862862328511</v>
      </c>
      <c r="S1412" s="1775">
        <f t="shared" si="323"/>
        <v>4.33</v>
      </c>
      <c r="U1412" s="1715">
        <f t="shared" si="324"/>
        <v>0</v>
      </c>
      <c r="V1412" s="1715">
        <f t="shared" si="325"/>
        <v>0</v>
      </c>
      <c r="W1412" s="1715">
        <f t="shared" si="326"/>
        <v>559.65</v>
      </c>
      <c r="X1412" s="1875">
        <v>559.65</v>
      </c>
      <c r="Y1412" s="1875">
        <v>617244</v>
      </c>
      <c r="Z1412" s="1876">
        <v>42830</v>
      </c>
      <c r="AA1412" s="1875" t="s">
        <v>213</v>
      </c>
      <c r="AB1412" s="1875"/>
      <c r="AC1412" s="1713"/>
      <c r="AE1412" s="1713"/>
      <c r="AF1412" s="1713"/>
      <c r="AG1412" s="1713"/>
      <c r="AH1412" s="1713"/>
      <c r="AI1412" s="1713"/>
      <c r="AJ1412" s="1713"/>
      <c r="AK1412" s="1713"/>
      <c r="AL1412" s="1713"/>
      <c r="AM1412" s="1713"/>
      <c r="AP1412" s="1713"/>
      <c r="AQ1412" s="1713"/>
      <c r="AR1412" s="1713"/>
      <c r="AS1412" s="1713"/>
      <c r="AT1412" s="1713"/>
      <c r="AU1412" s="1713"/>
      <c r="AV1412" s="1713"/>
      <c r="AW1412" s="1713"/>
      <c r="AZ1412" s="1713"/>
      <c r="BA1412" s="1713"/>
    </row>
    <row r="1413" spans="1:53" x14ac:dyDescent="0.2">
      <c r="A1413" s="1726">
        <v>2017260</v>
      </c>
      <c r="B1413" s="1727" t="s">
        <v>3571</v>
      </c>
      <c r="C1413" s="1727" t="s">
        <v>3565</v>
      </c>
      <c r="D1413" s="1713" t="s">
        <v>68</v>
      </c>
      <c r="E1413" s="1713">
        <v>0</v>
      </c>
      <c r="F1413" s="1713">
        <v>0</v>
      </c>
      <c r="G1413" s="1713">
        <v>0</v>
      </c>
      <c r="H1413" s="1713">
        <v>0</v>
      </c>
      <c r="I1413" s="1728">
        <v>0</v>
      </c>
      <c r="J1413" s="1728">
        <v>0</v>
      </c>
      <c r="L1413" s="1715">
        <v>0</v>
      </c>
      <c r="N1413" s="1715">
        <f t="shared" si="320"/>
        <v>0</v>
      </c>
      <c r="O1413" s="1715">
        <v>0</v>
      </c>
      <c r="P1413" s="1788" t="str">
        <f t="shared" si="321"/>
        <v/>
      </c>
      <c r="Q1413" s="1715">
        <v>0</v>
      </c>
      <c r="R1413" s="1788" t="str">
        <f t="shared" si="322"/>
        <v/>
      </c>
      <c r="S1413" s="1775">
        <f t="shared" si="323"/>
        <v>0</v>
      </c>
      <c r="U1413" s="1715">
        <f t="shared" si="324"/>
        <v>0</v>
      </c>
      <c r="V1413" s="1715">
        <f t="shared" si="325"/>
        <v>0</v>
      </c>
      <c r="W1413" s="1715">
        <f t="shared" si="326"/>
        <v>0</v>
      </c>
      <c r="X1413" s="1875"/>
      <c r="Y1413" s="1875"/>
      <c r="Z1413" s="1876"/>
      <c r="AA1413" s="1875"/>
      <c r="AB1413" s="1875"/>
      <c r="AC1413" s="1713"/>
      <c r="AE1413" s="1713"/>
      <c r="AF1413" s="1713"/>
      <c r="AG1413" s="1713"/>
      <c r="AH1413" s="1713"/>
      <c r="AI1413" s="1713"/>
      <c r="AJ1413" s="1713"/>
      <c r="AK1413" s="1713"/>
      <c r="AL1413" s="1713"/>
      <c r="AM1413" s="1713"/>
      <c r="AP1413" s="1713"/>
      <c r="AQ1413" s="1713"/>
      <c r="AR1413" s="1713"/>
      <c r="AS1413" s="1713"/>
      <c r="AT1413" s="1713"/>
      <c r="AU1413" s="1713"/>
      <c r="AV1413" s="1713"/>
      <c r="AW1413" s="1713"/>
      <c r="AZ1413" s="1713"/>
      <c r="BA1413" s="1713"/>
    </row>
    <row r="1414" spans="1:53" x14ac:dyDescent="0.2">
      <c r="A1414" s="1801">
        <v>2017261</v>
      </c>
      <c r="C1414" s="1727">
        <v>635417</v>
      </c>
      <c r="D1414" s="1713" t="s">
        <v>68</v>
      </c>
      <c r="E1414" s="1713">
        <v>1</v>
      </c>
      <c r="F1414" s="1713">
        <v>10</v>
      </c>
      <c r="G1414" s="1713">
        <v>5</v>
      </c>
      <c r="H1414" s="1713">
        <v>3</v>
      </c>
      <c r="I1414" s="1728">
        <v>1</v>
      </c>
      <c r="J1414" s="1728">
        <v>1</v>
      </c>
      <c r="L1414" s="1715">
        <v>5642.91</v>
      </c>
      <c r="N1414" s="1715">
        <f t="shared" si="320"/>
        <v>3803.35</v>
      </c>
      <c r="O1414" s="1715">
        <v>3151.77</v>
      </c>
      <c r="P1414" s="1788">
        <f t="shared" si="321"/>
        <v>0.82868260875281008</v>
      </c>
      <c r="Q1414" s="1715">
        <v>651.58000000000004</v>
      </c>
      <c r="R1414" s="1788">
        <f t="shared" si="322"/>
        <v>0.17131739124719</v>
      </c>
      <c r="S1414" s="1775">
        <f t="shared" si="323"/>
        <v>26.063200000000002</v>
      </c>
      <c r="U1414" s="1715">
        <f t="shared" si="324"/>
        <v>0</v>
      </c>
      <c r="V1414" s="1715">
        <f t="shared" si="325"/>
        <v>0</v>
      </c>
      <c r="W1414" s="1715">
        <f t="shared" si="326"/>
        <v>5642.91</v>
      </c>
      <c r="X1414" s="1875">
        <v>5642.91</v>
      </c>
      <c r="Y1414" s="1875">
        <v>617244</v>
      </c>
      <c r="Z1414" s="1876">
        <v>42830</v>
      </c>
      <c r="AA1414" s="1875" t="s">
        <v>213</v>
      </c>
      <c r="AB1414" s="1875"/>
      <c r="AC1414" s="1713"/>
      <c r="AE1414" s="1713"/>
      <c r="AF1414" s="1713"/>
      <c r="AG1414" s="1713"/>
      <c r="AH1414" s="1713"/>
      <c r="AI1414" s="1713"/>
      <c r="AJ1414" s="1713"/>
      <c r="AK1414" s="1713"/>
      <c r="AL1414" s="1713"/>
      <c r="AM1414" s="1713"/>
      <c r="AP1414" s="1713"/>
      <c r="AQ1414" s="1713"/>
      <c r="AR1414" s="1713"/>
      <c r="AS1414" s="1713"/>
      <c r="AT1414" s="1713"/>
      <c r="AU1414" s="1713"/>
      <c r="AV1414" s="1713"/>
      <c r="AW1414" s="1713"/>
      <c r="AZ1414" s="1713"/>
      <c r="BA1414" s="1713"/>
    </row>
    <row r="1415" spans="1:53" x14ac:dyDescent="0.2">
      <c r="A1415" s="1801">
        <v>2017262</v>
      </c>
      <c r="C1415" s="1727">
        <v>646517</v>
      </c>
      <c r="D1415" s="1713" t="s">
        <v>68</v>
      </c>
      <c r="E1415" s="1713">
        <v>1</v>
      </c>
      <c r="F1415" s="1713">
        <v>8</v>
      </c>
      <c r="G1415" s="1713">
        <v>5</v>
      </c>
      <c r="H1415" s="1713">
        <v>3</v>
      </c>
      <c r="I1415" s="1728">
        <v>1</v>
      </c>
      <c r="J1415" s="1728">
        <v>1</v>
      </c>
      <c r="L1415" s="1715">
        <v>3486.07</v>
      </c>
      <c r="N1415" s="1715">
        <f t="shared" si="320"/>
        <v>2343.37</v>
      </c>
      <c r="O1415" s="1715">
        <v>1826.37</v>
      </c>
      <c r="P1415" s="1788">
        <f t="shared" si="321"/>
        <v>0.77937756308222772</v>
      </c>
      <c r="Q1415" s="1715">
        <v>517</v>
      </c>
      <c r="R1415" s="1788">
        <f t="shared" si="322"/>
        <v>0.22062243691777228</v>
      </c>
      <c r="S1415" s="1775">
        <f t="shared" si="323"/>
        <v>20.68</v>
      </c>
      <c r="U1415" s="1715">
        <f t="shared" si="324"/>
        <v>0</v>
      </c>
      <c r="V1415" s="1715">
        <f t="shared" si="325"/>
        <v>0</v>
      </c>
      <c r="W1415" s="1715">
        <f t="shared" si="326"/>
        <v>3486.07</v>
      </c>
      <c r="X1415" s="1875">
        <v>3486.07</v>
      </c>
      <c r="Y1415" s="1875">
        <v>617245</v>
      </c>
      <c r="Z1415" s="1876">
        <v>42830</v>
      </c>
      <c r="AA1415" s="1875" t="s">
        <v>213</v>
      </c>
      <c r="AB1415" s="1875"/>
      <c r="AC1415" s="1713"/>
      <c r="AE1415" s="1713"/>
      <c r="AF1415" s="1713"/>
      <c r="AG1415" s="1713"/>
      <c r="AH1415" s="1713"/>
      <c r="AI1415" s="1713"/>
      <c r="AJ1415" s="1713"/>
      <c r="AK1415" s="1713"/>
      <c r="AL1415" s="1713"/>
      <c r="AM1415" s="1713"/>
      <c r="AP1415" s="1713"/>
      <c r="AQ1415" s="1713"/>
      <c r="AR1415" s="1713"/>
      <c r="AS1415" s="1713"/>
      <c r="AT1415" s="1713"/>
      <c r="AU1415" s="1713"/>
      <c r="AV1415" s="1713"/>
      <c r="AW1415" s="1713"/>
      <c r="AZ1415" s="1713"/>
      <c r="BA1415" s="1713"/>
    </row>
    <row r="1416" spans="1:53" x14ac:dyDescent="0.2">
      <c r="A1416" s="1801">
        <v>2017263</v>
      </c>
      <c r="C1416" s="1727">
        <v>633917</v>
      </c>
      <c r="D1416" s="1713" t="s">
        <v>68</v>
      </c>
      <c r="E1416" s="1713">
        <v>1</v>
      </c>
      <c r="F1416" s="1713">
        <v>4</v>
      </c>
      <c r="G1416" s="1713">
        <v>3</v>
      </c>
      <c r="H1416" s="1713">
        <v>2</v>
      </c>
      <c r="I1416" s="1728">
        <v>1</v>
      </c>
      <c r="J1416" s="1728">
        <v>1</v>
      </c>
      <c r="L1416" s="1715">
        <v>1260.08</v>
      </c>
      <c r="N1416" s="1715">
        <f t="shared" si="320"/>
        <v>848.99</v>
      </c>
      <c r="O1416" s="1715">
        <v>617.07000000000005</v>
      </c>
      <c r="P1416" s="1788">
        <f t="shared" si="321"/>
        <v>0.72682834897937554</v>
      </c>
      <c r="Q1416" s="1715">
        <v>231.92</v>
      </c>
      <c r="R1416" s="1788">
        <f t="shared" si="322"/>
        <v>0.27317165102062446</v>
      </c>
      <c r="S1416" s="1775">
        <f t="shared" si="323"/>
        <v>9.2767999999999997</v>
      </c>
      <c r="U1416" s="1715">
        <f t="shared" si="324"/>
        <v>0</v>
      </c>
      <c r="V1416" s="1715">
        <f t="shared" si="325"/>
        <v>0</v>
      </c>
      <c r="W1416" s="1715">
        <f t="shared" si="326"/>
        <v>1260.08</v>
      </c>
      <c r="X1416" s="1875">
        <v>1260.08</v>
      </c>
      <c r="Y1416" s="1875">
        <v>617246</v>
      </c>
      <c r="Z1416" s="1876">
        <v>42830</v>
      </c>
      <c r="AA1416" s="1875" t="s">
        <v>213</v>
      </c>
      <c r="AB1416" s="1875"/>
      <c r="AC1416" s="1713"/>
      <c r="AE1416" s="1713"/>
      <c r="AF1416" s="1713"/>
      <c r="AG1416" s="1713"/>
      <c r="AH1416" s="1713"/>
      <c r="AI1416" s="1713"/>
      <c r="AJ1416" s="1713"/>
      <c r="AK1416" s="1713"/>
      <c r="AL1416" s="1713"/>
      <c r="AM1416" s="1713"/>
      <c r="AP1416" s="1713"/>
      <c r="AQ1416" s="1713"/>
      <c r="AR1416" s="1713"/>
      <c r="AS1416" s="1713"/>
      <c r="AT1416" s="1713"/>
      <c r="AU1416" s="1713"/>
      <c r="AV1416" s="1713"/>
      <c r="AW1416" s="1713"/>
      <c r="AZ1416" s="1713"/>
      <c r="BA1416" s="1713"/>
    </row>
    <row r="1417" spans="1:53" x14ac:dyDescent="0.2">
      <c r="A1417" s="1801">
        <v>2017264</v>
      </c>
      <c r="C1417" s="1727">
        <v>637117</v>
      </c>
      <c r="D1417" s="1713" t="s">
        <v>68</v>
      </c>
      <c r="E1417" s="1713">
        <v>1</v>
      </c>
      <c r="F1417" s="1713">
        <v>8</v>
      </c>
      <c r="G1417" s="1713">
        <v>4</v>
      </c>
      <c r="H1417" s="1713">
        <v>3</v>
      </c>
      <c r="I1417" s="1728">
        <v>1</v>
      </c>
      <c r="J1417" s="1728">
        <v>1</v>
      </c>
      <c r="L1417" s="1715">
        <v>5026.42</v>
      </c>
      <c r="N1417" s="1715">
        <f t="shared" si="320"/>
        <v>3512.83</v>
      </c>
      <c r="O1417" s="1715">
        <v>2744.96</v>
      </c>
      <c r="P1417" s="1788">
        <f t="shared" si="321"/>
        <v>0.78140986042592442</v>
      </c>
      <c r="Q1417" s="1715">
        <v>767.87</v>
      </c>
      <c r="R1417" s="1788">
        <f t="shared" si="322"/>
        <v>0.21859013957407561</v>
      </c>
      <c r="S1417" s="1775">
        <f t="shared" si="323"/>
        <v>30.7148</v>
      </c>
      <c r="U1417" s="1715">
        <f t="shared" si="324"/>
        <v>0</v>
      </c>
      <c r="V1417" s="1715">
        <f t="shared" si="325"/>
        <v>0</v>
      </c>
      <c r="W1417" s="1715">
        <f t="shared" si="326"/>
        <v>5026.42</v>
      </c>
      <c r="X1417" s="1875">
        <v>5026.42</v>
      </c>
      <c r="Y1417" s="1875">
        <v>617247</v>
      </c>
      <c r="Z1417" s="1876">
        <v>42830</v>
      </c>
      <c r="AA1417" s="1875" t="s">
        <v>213</v>
      </c>
      <c r="AB1417" s="1875"/>
      <c r="AC1417" s="1713"/>
      <c r="AE1417" s="1713"/>
      <c r="AF1417" s="1713"/>
      <c r="AG1417" s="1713"/>
      <c r="AH1417" s="1713"/>
      <c r="AI1417" s="1713"/>
      <c r="AJ1417" s="1713"/>
      <c r="AK1417" s="1713"/>
      <c r="AL1417" s="1713"/>
      <c r="AM1417" s="1713"/>
      <c r="AP1417" s="1713"/>
      <c r="AQ1417" s="1713"/>
      <c r="AR1417" s="1713"/>
      <c r="AS1417" s="1713"/>
      <c r="AT1417" s="1713"/>
      <c r="AU1417" s="1713"/>
      <c r="AV1417" s="1713"/>
      <c r="AW1417" s="1713"/>
      <c r="AZ1417" s="1713"/>
      <c r="BA1417" s="1713"/>
    </row>
    <row r="1418" spans="1:53" x14ac:dyDescent="0.2">
      <c r="A1418" s="1801">
        <v>2017265</v>
      </c>
      <c r="C1418" s="1727" t="s">
        <v>3572</v>
      </c>
      <c r="D1418" s="1713" t="s">
        <v>3573</v>
      </c>
      <c r="E1418" s="1713">
        <v>1</v>
      </c>
      <c r="F1418" s="1713">
        <v>2</v>
      </c>
      <c r="G1418" s="1713">
        <v>1</v>
      </c>
      <c r="H1418" s="1713">
        <v>2</v>
      </c>
      <c r="I1418" s="1728">
        <v>1</v>
      </c>
      <c r="J1418" s="1728">
        <v>1</v>
      </c>
      <c r="L1418" s="1715">
        <v>1161.1300000000001</v>
      </c>
      <c r="N1418" s="1715">
        <f t="shared" si="320"/>
        <v>746.73</v>
      </c>
      <c r="O1418" s="1715">
        <v>582.44000000000005</v>
      </c>
      <c r="P1418" s="1788">
        <f t="shared" si="321"/>
        <v>0.77998741178203634</v>
      </c>
      <c r="Q1418" s="1715">
        <v>164.29</v>
      </c>
      <c r="R1418" s="1788">
        <f t="shared" si="322"/>
        <v>0.22001258821796363</v>
      </c>
      <c r="S1418" s="1775">
        <f t="shared" si="323"/>
        <v>6.5716000000000001</v>
      </c>
      <c r="U1418" s="1715">
        <f t="shared" si="324"/>
        <v>0</v>
      </c>
      <c r="V1418" s="1715">
        <f t="shared" si="325"/>
        <v>0</v>
      </c>
      <c r="W1418" s="1715">
        <f t="shared" si="326"/>
        <v>1161.1300000000001</v>
      </c>
      <c r="X1418" s="1875">
        <v>1161.1300000000001</v>
      </c>
      <c r="Y1418" s="1875">
        <v>617297</v>
      </c>
      <c r="Z1418" s="1876">
        <v>42856</v>
      </c>
      <c r="AA1418" s="1875" t="s">
        <v>213</v>
      </c>
      <c r="AB1418" s="1875"/>
      <c r="AC1418" s="1713"/>
      <c r="AE1418" s="1713"/>
      <c r="AF1418" s="1713"/>
      <c r="AG1418" s="1713"/>
      <c r="AH1418" s="1713"/>
      <c r="AI1418" s="1713"/>
      <c r="AJ1418" s="1713"/>
      <c r="AK1418" s="1713"/>
      <c r="AL1418" s="1713"/>
      <c r="AM1418" s="1713"/>
      <c r="AP1418" s="1713"/>
      <c r="AQ1418" s="1713"/>
      <c r="AR1418" s="1713"/>
      <c r="AS1418" s="1713"/>
      <c r="AT1418" s="1713"/>
      <c r="AU1418" s="1713"/>
      <c r="AV1418" s="1713"/>
      <c r="AW1418" s="1713"/>
      <c r="AZ1418" s="1713"/>
      <c r="BA1418" s="1713"/>
    </row>
    <row r="1419" spans="1:53" x14ac:dyDescent="0.2">
      <c r="A1419" s="1726" t="s">
        <v>4150</v>
      </c>
      <c r="C1419" s="1727" t="s">
        <v>3575</v>
      </c>
      <c r="D1419" s="1713" t="s">
        <v>68</v>
      </c>
      <c r="E1419" s="1713">
        <v>28</v>
      </c>
      <c r="F1419" s="1713">
        <f>E1419*8</f>
        <v>224</v>
      </c>
      <c r="G1419" s="1713">
        <f>E1419*4</f>
        <v>112</v>
      </c>
      <c r="H1419" s="1713">
        <f>E1419*4</f>
        <v>112</v>
      </c>
      <c r="I1419" s="1728">
        <v>0.4</v>
      </c>
      <c r="J1419" s="1728">
        <v>0.05</v>
      </c>
      <c r="L1419" s="1715">
        <v>187238.34</v>
      </c>
      <c r="N1419" s="1715">
        <f t="shared" si="320"/>
        <v>121187.36</v>
      </c>
      <c r="O1419" s="1715">
        <v>95999.02</v>
      </c>
      <c r="P1419" s="1788">
        <f t="shared" si="321"/>
        <v>0.79215373616522389</v>
      </c>
      <c r="Q1419" s="1715">
        <v>25188.34</v>
      </c>
      <c r="R1419" s="1788">
        <f t="shared" si="322"/>
        <v>0.20784626383477617</v>
      </c>
      <c r="S1419" s="1775">
        <f t="shared" si="323"/>
        <v>1007.5336</v>
      </c>
      <c r="U1419" s="1715">
        <f t="shared" si="324"/>
        <v>81528.335000000006</v>
      </c>
      <c r="V1419" s="1715">
        <f t="shared" si="325"/>
        <v>187238.34</v>
      </c>
      <c r="W1419" s="1715">
        <f t="shared" si="326"/>
        <v>0</v>
      </c>
      <c r="X1419" s="1875"/>
      <c r="Y1419" s="1875"/>
      <c r="Z1419" s="1876"/>
      <c r="AA1419" s="1875"/>
      <c r="AB1419" s="1875"/>
      <c r="AC1419" s="1713"/>
      <c r="AE1419" s="1713"/>
      <c r="AF1419" s="1713"/>
      <c r="AG1419" s="1713"/>
      <c r="AH1419" s="1713"/>
      <c r="AI1419" s="1713"/>
      <c r="AJ1419" s="1713"/>
      <c r="AK1419" s="1713"/>
      <c r="AL1419" s="1713"/>
      <c r="AM1419" s="1713"/>
      <c r="AP1419" s="1713"/>
      <c r="AQ1419" s="1713"/>
      <c r="AR1419" s="1713"/>
      <c r="AS1419" s="1713"/>
      <c r="AT1419" s="1713"/>
      <c r="AU1419" s="1713"/>
      <c r="AV1419" s="1713"/>
      <c r="AW1419" s="1713"/>
      <c r="AZ1419" s="1713"/>
      <c r="BA1419" s="1713"/>
    </row>
    <row r="1420" spans="1:53" x14ac:dyDescent="0.2">
      <c r="A1420" s="1801">
        <v>2017267</v>
      </c>
      <c r="C1420" s="1727" t="s">
        <v>3579</v>
      </c>
      <c r="D1420" s="1713" t="s">
        <v>68</v>
      </c>
      <c r="E1420" s="1713">
        <v>0</v>
      </c>
      <c r="F1420" s="1713">
        <v>0</v>
      </c>
      <c r="G1420" s="1713">
        <v>0</v>
      </c>
      <c r="H1420" s="1713">
        <v>0</v>
      </c>
      <c r="I1420" s="1728">
        <v>1</v>
      </c>
      <c r="J1420" s="1728">
        <v>1</v>
      </c>
      <c r="L1420" s="1715">
        <v>33.35</v>
      </c>
      <c r="N1420" s="1715">
        <f t="shared" si="320"/>
        <v>24.16</v>
      </c>
      <c r="O1420" s="1715">
        <v>9.16</v>
      </c>
      <c r="P1420" s="1788">
        <f t="shared" si="321"/>
        <v>0.37913907284768211</v>
      </c>
      <c r="Q1420" s="1715">
        <v>15</v>
      </c>
      <c r="R1420" s="1788">
        <f t="shared" si="322"/>
        <v>0.62086092715231789</v>
      </c>
      <c r="S1420" s="1775">
        <f t="shared" si="323"/>
        <v>0.6</v>
      </c>
      <c r="U1420" s="1715">
        <f t="shared" si="324"/>
        <v>0</v>
      </c>
      <c r="V1420" s="1715">
        <f t="shared" si="325"/>
        <v>0</v>
      </c>
      <c r="W1420" s="1715">
        <f t="shared" si="326"/>
        <v>33.35</v>
      </c>
      <c r="X1420" s="1875">
        <v>33.35</v>
      </c>
      <c r="Y1420" s="1875">
        <v>617251</v>
      </c>
      <c r="Z1420" s="1876">
        <v>42838</v>
      </c>
      <c r="AA1420" s="1875" t="s">
        <v>213</v>
      </c>
      <c r="AB1420" s="1875"/>
      <c r="AC1420" s="1713"/>
      <c r="AE1420" s="1713"/>
      <c r="AF1420" s="1713"/>
      <c r="AG1420" s="1713"/>
      <c r="AH1420" s="1713"/>
      <c r="AI1420" s="1713"/>
      <c r="AJ1420" s="1713"/>
      <c r="AK1420" s="1713"/>
      <c r="AL1420" s="1713"/>
      <c r="AM1420" s="1713"/>
      <c r="AP1420" s="1713"/>
      <c r="AQ1420" s="1713"/>
      <c r="AR1420" s="1713"/>
      <c r="AS1420" s="1713"/>
      <c r="AT1420" s="1713"/>
      <c r="AU1420" s="1713"/>
      <c r="AV1420" s="1713"/>
      <c r="AW1420" s="1713"/>
      <c r="AZ1420" s="1713"/>
      <c r="BA1420" s="1713"/>
    </row>
    <row r="1421" spans="1:53" x14ac:dyDescent="0.2">
      <c r="A1421" s="1801">
        <v>2017268</v>
      </c>
      <c r="C1421" s="1727" t="s">
        <v>3598</v>
      </c>
      <c r="D1421" s="1713" t="s">
        <v>68</v>
      </c>
      <c r="E1421" s="1713">
        <v>0</v>
      </c>
      <c r="F1421" s="1713">
        <v>0</v>
      </c>
      <c r="G1421" s="1713">
        <v>0</v>
      </c>
      <c r="H1421" s="1713">
        <v>0</v>
      </c>
      <c r="I1421" s="1728">
        <v>1</v>
      </c>
      <c r="J1421" s="1728">
        <v>1</v>
      </c>
      <c r="L1421" s="1715">
        <v>116.24</v>
      </c>
      <c r="N1421" s="1715">
        <f t="shared" si="320"/>
        <v>65.62</v>
      </c>
      <c r="O1421" s="1715">
        <v>50.62</v>
      </c>
      <c r="P1421" s="1788">
        <f t="shared" si="321"/>
        <v>0.7714111551356293</v>
      </c>
      <c r="Q1421" s="1715">
        <v>15</v>
      </c>
      <c r="R1421" s="1788">
        <f t="shared" si="322"/>
        <v>0.22858884486437062</v>
      </c>
      <c r="S1421" s="1775">
        <f t="shared" si="323"/>
        <v>0.6</v>
      </c>
      <c r="U1421" s="1715">
        <f t="shared" si="324"/>
        <v>0</v>
      </c>
      <c r="V1421" s="1715">
        <f t="shared" si="325"/>
        <v>0</v>
      </c>
      <c r="W1421" s="1715">
        <f t="shared" si="326"/>
        <v>116.24</v>
      </c>
      <c r="X1421" s="1875">
        <v>116.24</v>
      </c>
      <c r="Y1421" s="1875">
        <v>617251</v>
      </c>
      <c r="Z1421" s="1876">
        <v>42838</v>
      </c>
      <c r="AA1421" s="1875" t="s">
        <v>213</v>
      </c>
      <c r="AB1421" s="1875"/>
      <c r="AC1421" s="1713"/>
      <c r="AE1421" s="1713"/>
      <c r="AF1421" s="1713"/>
      <c r="AG1421" s="1713"/>
      <c r="AH1421" s="1713"/>
      <c r="AI1421" s="1713"/>
      <c r="AJ1421" s="1713"/>
      <c r="AK1421" s="1713"/>
      <c r="AL1421" s="1713"/>
      <c r="AM1421" s="1713"/>
      <c r="AP1421" s="1713"/>
      <c r="AQ1421" s="1713"/>
      <c r="AR1421" s="1713"/>
      <c r="AS1421" s="1713"/>
      <c r="AT1421" s="1713"/>
      <c r="AU1421" s="1713"/>
      <c r="AV1421" s="1713"/>
      <c r="AW1421" s="1713"/>
      <c r="AZ1421" s="1713"/>
      <c r="BA1421" s="1713"/>
    </row>
    <row r="1422" spans="1:53" x14ac:dyDescent="0.2">
      <c r="A1422" s="1801">
        <v>2017269</v>
      </c>
      <c r="C1422" s="1727" t="s">
        <v>3589</v>
      </c>
      <c r="D1422" s="1713" t="s">
        <v>68</v>
      </c>
      <c r="E1422" s="1713">
        <v>0</v>
      </c>
      <c r="F1422" s="1713">
        <v>0</v>
      </c>
      <c r="G1422" s="1713">
        <v>0</v>
      </c>
      <c r="H1422" s="1713">
        <v>0</v>
      </c>
      <c r="I1422" s="1728">
        <v>1</v>
      </c>
      <c r="J1422" s="1728">
        <v>1</v>
      </c>
      <c r="L1422" s="1715">
        <v>130.76</v>
      </c>
      <c r="N1422" s="1715">
        <f t="shared" si="320"/>
        <v>57.88</v>
      </c>
      <c r="O1422" s="1715">
        <v>57.88</v>
      </c>
      <c r="P1422" s="1788">
        <f t="shared" si="321"/>
        <v>1</v>
      </c>
      <c r="Q1422" s="1715">
        <v>0</v>
      </c>
      <c r="R1422" s="1788">
        <f t="shared" si="322"/>
        <v>0</v>
      </c>
      <c r="S1422" s="1775">
        <f t="shared" si="323"/>
        <v>0</v>
      </c>
      <c r="U1422" s="1715">
        <f t="shared" si="324"/>
        <v>0</v>
      </c>
      <c r="V1422" s="1715">
        <f t="shared" si="325"/>
        <v>0</v>
      </c>
      <c r="W1422" s="1715">
        <f t="shared" si="326"/>
        <v>130.76</v>
      </c>
      <c r="X1422" s="1875">
        <v>130.76</v>
      </c>
      <c r="Y1422" s="1875">
        <v>617251</v>
      </c>
      <c r="Z1422" s="1876">
        <v>42838</v>
      </c>
      <c r="AA1422" s="1875" t="s">
        <v>213</v>
      </c>
      <c r="AB1422" s="1875"/>
      <c r="AC1422" s="1713"/>
      <c r="AE1422" s="1713"/>
      <c r="AF1422" s="1713"/>
      <c r="AG1422" s="1713"/>
      <c r="AH1422" s="1713"/>
      <c r="AI1422" s="1713"/>
      <c r="AJ1422" s="1713"/>
      <c r="AK1422" s="1713"/>
      <c r="AL1422" s="1713"/>
      <c r="AM1422" s="1713"/>
      <c r="AP1422" s="1713"/>
      <c r="AQ1422" s="1713"/>
      <c r="AR1422" s="1713"/>
      <c r="AS1422" s="1713"/>
      <c r="AT1422" s="1713"/>
      <c r="AU1422" s="1713"/>
      <c r="AV1422" s="1713"/>
      <c r="AW1422" s="1713"/>
      <c r="AZ1422" s="1713"/>
      <c r="BA1422" s="1713"/>
    </row>
    <row r="1423" spans="1:53" x14ac:dyDescent="0.2">
      <c r="A1423" s="1825" t="s">
        <v>3611</v>
      </c>
      <c r="C1423" s="1727" t="s">
        <v>3590</v>
      </c>
      <c r="D1423" s="1713" t="s">
        <v>68</v>
      </c>
      <c r="E1423" s="1713">
        <v>10</v>
      </c>
      <c r="F1423" s="1713">
        <v>100</v>
      </c>
      <c r="G1423" s="1713">
        <v>50</v>
      </c>
      <c r="H1423" s="1713">
        <v>40</v>
      </c>
      <c r="I1423" s="1728">
        <v>1</v>
      </c>
      <c r="J1423" s="1728">
        <v>1</v>
      </c>
      <c r="L1423" s="1715">
        <v>76798.899999999994</v>
      </c>
      <c r="N1423" s="1715">
        <f>O1423+Q1423</f>
        <v>54474.7</v>
      </c>
      <c r="O1423" s="1715">
        <v>43907</v>
      </c>
      <c r="P1423" s="1788">
        <f>IF(N1423&lt;=0,"",O1423/N1423)</f>
        <v>0.80600719232965035</v>
      </c>
      <c r="Q1423" s="1715">
        <v>10567.7</v>
      </c>
      <c r="R1423" s="1788">
        <f>IF(N1423&lt;=0,"",Q1423/N1423)</f>
        <v>0.19399280767034974</v>
      </c>
      <c r="S1423" s="1775">
        <f>Q1423/$S$1</f>
        <v>422.70800000000003</v>
      </c>
      <c r="U1423" s="1715">
        <f>((1-I1423)*O1423)+((1-J1423)*Q1423)</f>
        <v>0</v>
      </c>
      <c r="V1423" s="1715">
        <f>L1423-W1423</f>
        <v>0</v>
      </c>
      <c r="W1423" s="1715">
        <f t="shared" si="326"/>
        <v>76798.899999999994</v>
      </c>
      <c r="X1423" s="1875">
        <v>76798.899999999994</v>
      </c>
      <c r="Y1423" s="1875">
        <v>617381</v>
      </c>
      <c r="Z1423" s="1876">
        <v>42895</v>
      </c>
      <c r="AA1423" s="1875" t="s">
        <v>213</v>
      </c>
      <c r="AB1423" s="1875"/>
      <c r="AC1423" s="1713"/>
      <c r="AE1423" s="2431"/>
      <c r="AF1423" s="1713"/>
      <c r="AG1423" s="1713"/>
      <c r="AH1423" s="1713"/>
      <c r="AI1423" s="1713"/>
      <c r="AJ1423" s="1713"/>
      <c r="AK1423" s="1713"/>
      <c r="AL1423" s="1713"/>
      <c r="AM1423" s="1713"/>
      <c r="AP1423" s="1713"/>
      <c r="AQ1423" s="1713"/>
      <c r="AR1423" s="1713"/>
      <c r="AS1423" s="1713"/>
      <c r="AT1423" s="1713"/>
      <c r="AU1423" s="1713"/>
      <c r="AV1423" s="1713"/>
      <c r="AW1423" s="1713"/>
      <c r="AZ1423" s="1713"/>
      <c r="BA1423" s="1713"/>
    </row>
    <row r="1424" spans="1:53" x14ac:dyDescent="0.2">
      <c r="A1424" s="1825" t="s">
        <v>3610</v>
      </c>
      <c r="C1424" s="1727" t="s">
        <v>3591</v>
      </c>
      <c r="D1424" s="1713" t="s">
        <v>68</v>
      </c>
      <c r="E1424" s="1713">
        <v>10</v>
      </c>
      <c r="F1424" s="1713">
        <v>110</v>
      </c>
      <c r="G1424" s="1713">
        <v>60</v>
      </c>
      <c r="H1424" s="1713">
        <v>40</v>
      </c>
      <c r="I1424" s="1728">
        <v>1</v>
      </c>
      <c r="J1424" s="1728">
        <v>0</v>
      </c>
      <c r="L1424" s="1715">
        <v>81722.8</v>
      </c>
      <c r="N1424" s="1715">
        <f t="shared" ref="N1424" si="327">O1424+Q1424</f>
        <v>47756.899999999994</v>
      </c>
      <c r="O1424" s="1715">
        <v>36761.599999999999</v>
      </c>
      <c r="P1424" s="1788">
        <f t="shared" ref="P1424" si="328">IF(N1424&lt;=0,"",O1424/N1424)</f>
        <v>0.76976520670311521</v>
      </c>
      <c r="Q1424" s="1715">
        <v>10995.3</v>
      </c>
      <c r="R1424" s="1788">
        <f t="shared" ref="R1424" si="329">IF(N1424&lt;=0,"",Q1424/N1424)</f>
        <v>0.23023479329688487</v>
      </c>
      <c r="S1424" s="1775">
        <f t="shared" ref="S1424" si="330">Q1424/$S$1</f>
        <v>439.81199999999995</v>
      </c>
      <c r="U1424" s="1715">
        <f t="shared" si="324"/>
        <v>10995.3</v>
      </c>
      <c r="V1424" s="1715">
        <f t="shared" si="325"/>
        <v>81722.8</v>
      </c>
      <c r="W1424" s="1715">
        <f t="shared" si="326"/>
        <v>0</v>
      </c>
      <c r="X1424" s="1875"/>
      <c r="Y1424" s="1875"/>
      <c r="Z1424" s="1876"/>
      <c r="AA1424" s="1875"/>
      <c r="AB1424" s="1875"/>
      <c r="AC1424" s="1713"/>
      <c r="AE1424" s="1713"/>
      <c r="AF1424" s="1713"/>
      <c r="AG1424" s="1713"/>
      <c r="AH1424" s="1713"/>
      <c r="AI1424" s="1713"/>
      <c r="AJ1424" s="1713"/>
      <c r="AK1424" s="1713"/>
      <c r="AL1424" s="1713"/>
      <c r="AM1424" s="1713"/>
      <c r="AP1424" s="1713"/>
      <c r="AQ1424" s="1713"/>
      <c r="AR1424" s="1713"/>
      <c r="AS1424" s="1713"/>
      <c r="AT1424" s="1713"/>
      <c r="AU1424" s="1713"/>
      <c r="AV1424" s="1713"/>
      <c r="AW1424" s="1713"/>
      <c r="AZ1424" s="1713"/>
      <c r="BA1424" s="1713"/>
    </row>
    <row r="1425" spans="1:53" x14ac:dyDescent="0.2">
      <c r="A1425" s="1801">
        <v>2017272</v>
      </c>
      <c r="C1425" s="1727" t="s">
        <v>3592</v>
      </c>
      <c r="D1425" s="1713" t="s">
        <v>68</v>
      </c>
      <c r="E1425" s="1713">
        <v>5</v>
      </c>
      <c r="F1425" s="1713">
        <v>30</v>
      </c>
      <c r="G1425" s="1713">
        <v>20</v>
      </c>
      <c r="H1425" s="1713">
        <v>10</v>
      </c>
      <c r="I1425" s="1728">
        <v>1</v>
      </c>
      <c r="J1425" s="1728">
        <v>1</v>
      </c>
      <c r="L1425" s="1715">
        <v>10289.1</v>
      </c>
      <c r="N1425" s="1715">
        <f t="shared" si="320"/>
        <v>6957.2999999999993</v>
      </c>
      <c r="O1425" s="1715">
        <v>5303.2</v>
      </c>
      <c r="P1425" s="1788">
        <f t="shared" si="321"/>
        <v>0.76224972331220453</v>
      </c>
      <c r="Q1425" s="1715">
        <v>1654.1</v>
      </c>
      <c r="R1425" s="1788">
        <f t="shared" si="322"/>
        <v>0.23775027668779555</v>
      </c>
      <c r="S1425" s="1775">
        <f t="shared" si="323"/>
        <v>66.164000000000001</v>
      </c>
      <c r="U1425" s="1715">
        <f t="shared" si="324"/>
        <v>0</v>
      </c>
      <c r="V1425" s="1715">
        <f t="shared" si="325"/>
        <v>0</v>
      </c>
      <c r="W1425" s="1715">
        <f t="shared" si="326"/>
        <v>10289.1</v>
      </c>
      <c r="X1425" s="1875">
        <v>10289.1</v>
      </c>
      <c r="Y1425" s="1875">
        <v>617248</v>
      </c>
      <c r="Z1425" s="1876">
        <v>42830</v>
      </c>
      <c r="AA1425" s="1875" t="s">
        <v>213</v>
      </c>
      <c r="AB1425" s="1875"/>
      <c r="AC1425" s="1713"/>
      <c r="AE1425" s="1713"/>
      <c r="AF1425" s="1713"/>
      <c r="AG1425" s="1713"/>
      <c r="AH1425" s="1713"/>
      <c r="AI1425" s="1713"/>
      <c r="AJ1425" s="1713"/>
      <c r="AK1425" s="1713"/>
      <c r="AL1425" s="1713"/>
      <c r="AM1425" s="1713"/>
      <c r="AP1425" s="1713"/>
      <c r="AQ1425" s="1713"/>
      <c r="AR1425" s="1713"/>
      <c r="AS1425" s="1713"/>
      <c r="AT1425" s="1713"/>
      <c r="AU1425" s="1713"/>
      <c r="AV1425" s="1713"/>
      <c r="AW1425" s="1713"/>
      <c r="AZ1425" s="1713"/>
      <c r="BA1425" s="1713"/>
    </row>
    <row r="1426" spans="1:53" x14ac:dyDescent="0.2">
      <c r="A1426" s="1801">
        <v>2017273</v>
      </c>
      <c r="C1426" s="1727" t="s">
        <v>3594</v>
      </c>
      <c r="D1426" s="1713" t="s">
        <v>68</v>
      </c>
      <c r="E1426" s="1713">
        <v>0</v>
      </c>
      <c r="F1426" s="1713">
        <v>0</v>
      </c>
      <c r="G1426" s="1713">
        <v>0</v>
      </c>
      <c r="H1426" s="1713">
        <v>0</v>
      </c>
      <c r="I1426" s="1728">
        <v>1</v>
      </c>
      <c r="J1426" s="1728">
        <v>1</v>
      </c>
      <c r="L1426" s="1715">
        <v>121.16</v>
      </c>
      <c r="N1426" s="1715">
        <f t="shared" si="320"/>
        <v>68.08</v>
      </c>
      <c r="O1426" s="1715">
        <v>53.08</v>
      </c>
      <c r="P1426" s="1788">
        <f t="shared" si="321"/>
        <v>0.77967097532314922</v>
      </c>
      <c r="Q1426" s="1715">
        <v>15</v>
      </c>
      <c r="R1426" s="1788">
        <f t="shared" si="322"/>
        <v>0.22032902467685078</v>
      </c>
      <c r="S1426" s="1775">
        <f t="shared" si="323"/>
        <v>0.6</v>
      </c>
      <c r="U1426" s="1715">
        <f t="shared" si="324"/>
        <v>0</v>
      </c>
      <c r="V1426" s="1715">
        <f t="shared" si="325"/>
        <v>121.16</v>
      </c>
      <c r="W1426" s="1715">
        <f t="shared" si="326"/>
        <v>0</v>
      </c>
      <c r="X1426" s="1875">
        <v>121.16</v>
      </c>
      <c r="Y1426" s="1875">
        <v>617304</v>
      </c>
      <c r="Z1426" s="1876">
        <v>42867</v>
      </c>
      <c r="AA1426" s="1875" t="s">
        <v>213</v>
      </c>
      <c r="AB1426" s="1875"/>
      <c r="AC1426" s="1713">
        <v>-121.16</v>
      </c>
      <c r="AD1426" s="1713">
        <v>617380</v>
      </c>
      <c r="AE1426" s="2431">
        <v>42895</v>
      </c>
      <c r="AF1426" s="1713" t="s">
        <v>213</v>
      </c>
      <c r="AG1426" s="1713"/>
      <c r="AH1426" s="1713"/>
      <c r="AI1426" s="1713"/>
      <c r="AJ1426" s="1713"/>
      <c r="AK1426" s="1713"/>
      <c r="AL1426" s="1713"/>
      <c r="AM1426" s="1713"/>
      <c r="AP1426" s="1713"/>
      <c r="AQ1426" s="1713"/>
      <c r="AR1426" s="1713"/>
      <c r="AS1426" s="1713"/>
      <c r="AT1426" s="1713"/>
      <c r="AU1426" s="1713"/>
      <c r="AV1426" s="1713"/>
      <c r="AW1426" s="1713"/>
      <c r="AZ1426" s="1713"/>
      <c r="BA1426" s="1713"/>
    </row>
    <row r="1427" spans="1:53" x14ac:dyDescent="0.2">
      <c r="A1427" s="1801">
        <v>2017274</v>
      </c>
      <c r="C1427" s="1727" t="s">
        <v>3595</v>
      </c>
      <c r="D1427" s="1713" t="s">
        <v>68</v>
      </c>
      <c r="E1427" s="1713">
        <v>0</v>
      </c>
      <c r="F1427" s="1713">
        <v>0</v>
      </c>
      <c r="G1427" s="1713">
        <v>0</v>
      </c>
      <c r="H1427" s="1713">
        <v>0</v>
      </c>
      <c r="I1427" s="1728">
        <v>1</v>
      </c>
      <c r="J1427" s="1728">
        <v>1</v>
      </c>
      <c r="L1427" s="1715">
        <v>85.24</v>
      </c>
      <c r="N1427" s="1715">
        <f t="shared" si="320"/>
        <v>50.12</v>
      </c>
      <c r="O1427" s="1715">
        <v>35.119999999999997</v>
      </c>
      <c r="P1427" s="1788">
        <f t="shared" si="321"/>
        <v>0.70071827613727056</v>
      </c>
      <c r="Q1427" s="1715">
        <v>15</v>
      </c>
      <c r="R1427" s="1788">
        <f t="shared" si="322"/>
        <v>0.29928172386272944</v>
      </c>
      <c r="S1427" s="1775">
        <f t="shared" si="323"/>
        <v>0.6</v>
      </c>
      <c r="U1427" s="1715">
        <f t="shared" si="324"/>
        <v>0</v>
      </c>
      <c r="V1427" s="1715">
        <f t="shared" si="325"/>
        <v>0</v>
      </c>
      <c r="W1427" s="1715">
        <f t="shared" si="326"/>
        <v>85.24</v>
      </c>
      <c r="X1427" s="1875">
        <v>85.24</v>
      </c>
      <c r="Y1427" s="1875">
        <v>617304</v>
      </c>
      <c r="Z1427" s="1876">
        <v>42867</v>
      </c>
      <c r="AA1427" s="1875" t="s">
        <v>213</v>
      </c>
      <c r="AB1427" s="1875"/>
      <c r="AC1427" s="1713"/>
      <c r="AE1427" s="1713"/>
      <c r="AF1427" s="1713"/>
      <c r="AG1427" s="1713"/>
      <c r="AH1427" s="1713"/>
      <c r="AI1427" s="1713"/>
      <c r="AJ1427" s="1713"/>
      <c r="AK1427" s="1713"/>
      <c r="AL1427" s="1713"/>
      <c r="AM1427" s="1713"/>
      <c r="AP1427" s="1713"/>
      <c r="AQ1427" s="1713"/>
      <c r="AR1427" s="1713"/>
      <c r="AS1427" s="1713"/>
      <c r="AT1427" s="1713"/>
      <c r="AU1427" s="1713"/>
      <c r="AV1427" s="1713"/>
      <c r="AW1427" s="1713"/>
      <c r="AZ1427" s="1713"/>
      <c r="BA1427" s="1713"/>
    </row>
    <row r="1428" spans="1:53" x14ac:dyDescent="0.2">
      <c r="A1428" s="1801">
        <v>2017275</v>
      </c>
      <c r="C1428" s="1727" t="s">
        <v>3602</v>
      </c>
      <c r="D1428" s="1713" t="s">
        <v>68</v>
      </c>
      <c r="E1428" s="1713">
        <v>0</v>
      </c>
      <c r="F1428" s="1713">
        <v>0</v>
      </c>
      <c r="G1428" s="1713">
        <v>0</v>
      </c>
      <c r="H1428" s="1713">
        <v>0</v>
      </c>
      <c r="I1428" s="1728">
        <v>1</v>
      </c>
      <c r="J1428" s="1728">
        <v>1</v>
      </c>
      <c r="L1428" s="1715">
        <v>137.19999999999999</v>
      </c>
      <c r="N1428" s="1715">
        <f t="shared" si="320"/>
        <v>76.099999999999994</v>
      </c>
      <c r="O1428" s="1715">
        <v>61.1</v>
      </c>
      <c r="P1428" s="1788">
        <f t="shared" si="321"/>
        <v>0.80289093298291725</v>
      </c>
      <c r="Q1428" s="1715">
        <v>15</v>
      </c>
      <c r="R1428" s="1788">
        <f t="shared" si="322"/>
        <v>0.19710906701708281</v>
      </c>
      <c r="S1428" s="1775">
        <f t="shared" si="323"/>
        <v>0.6</v>
      </c>
      <c r="U1428" s="1715">
        <f t="shared" si="324"/>
        <v>0</v>
      </c>
      <c r="V1428" s="1715">
        <f t="shared" si="325"/>
        <v>0</v>
      </c>
      <c r="W1428" s="1715">
        <f t="shared" si="326"/>
        <v>137.19999999999999</v>
      </c>
      <c r="X1428" s="1875">
        <v>137.19999999999999</v>
      </c>
      <c r="Y1428" s="1875">
        <v>617251</v>
      </c>
      <c r="Z1428" s="1876">
        <v>42838</v>
      </c>
      <c r="AA1428" s="1875" t="s">
        <v>213</v>
      </c>
      <c r="AB1428" s="1875"/>
      <c r="AC1428" s="1713"/>
      <c r="AE1428" s="1713"/>
      <c r="AF1428" s="1713"/>
      <c r="AG1428" s="1713"/>
      <c r="AH1428" s="1713"/>
      <c r="AI1428" s="1713"/>
      <c r="AJ1428" s="1713"/>
      <c r="AK1428" s="1713"/>
      <c r="AL1428" s="1713"/>
      <c r="AM1428" s="1713"/>
      <c r="AP1428" s="1713"/>
      <c r="AQ1428" s="1713"/>
      <c r="AR1428" s="1713"/>
      <c r="AS1428" s="1713"/>
      <c r="AT1428" s="1713"/>
      <c r="AU1428" s="1713"/>
      <c r="AV1428" s="1713"/>
      <c r="AW1428" s="1713"/>
      <c r="AZ1428" s="1713"/>
      <c r="BA1428" s="1713"/>
    </row>
    <row r="1429" spans="1:53" x14ac:dyDescent="0.2">
      <c r="A1429" s="1801">
        <v>2017277</v>
      </c>
      <c r="C1429" s="1727" t="s">
        <v>3601</v>
      </c>
      <c r="D1429" s="1713" t="s">
        <v>68</v>
      </c>
      <c r="E1429" s="1713">
        <v>0</v>
      </c>
      <c r="F1429" s="1713">
        <v>0</v>
      </c>
      <c r="G1429" s="1713">
        <v>0</v>
      </c>
      <c r="H1429" s="1713">
        <v>1</v>
      </c>
      <c r="I1429" s="1728">
        <v>1</v>
      </c>
      <c r="J1429" s="1728">
        <v>1</v>
      </c>
      <c r="L1429" s="1715">
        <v>624</v>
      </c>
      <c r="N1429" s="1715">
        <f t="shared" si="320"/>
        <v>372</v>
      </c>
      <c r="O1429" s="1715">
        <v>318</v>
      </c>
      <c r="P1429" s="1788">
        <f t="shared" si="321"/>
        <v>0.85483870967741937</v>
      </c>
      <c r="Q1429" s="1715">
        <v>54</v>
      </c>
      <c r="R1429" s="1788">
        <f t="shared" si="322"/>
        <v>0.14516129032258066</v>
      </c>
      <c r="S1429" s="1775">
        <f t="shared" si="323"/>
        <v>2.16</v>
      </c>
      <c r="U1429" s="1715">
        <f t="shared" si="324"/>
        <v>0</v>
      </c>
      <c r="V1429" s="1715">
        <f t="shared" si="325"/>
        <v>0</v>
      </c>
      <c r="W1429" s="1715">
        <f t="shared" si="326"/>
        <v>624</v>
      </c>
      <c r="X1429" s="1875">
        <v>624</v>
      </c>
      <c r="Y1429" s="1875">
        <v>617293</v>
      </c>
      <c r="Z1429" s="1876">
        <v>42856</v>
      </c>
      <c r="AA1429" s="1875" t="s">
        <v>213</v>
      </c>
      <c r="AB1429" s="1875"/>
      <c r="AC1429" s="1713"/>
      <c r="AE1429" s="1713"/>
      <c r="AF1429" s="1713"/>
      <c r="AG1429" s="1713"/>
      <c r="AH1429" s="1713"/>
      <c r="AI1429" s="1713"/>
      <c r="AJ1429" s="1713"/>
      <c r="AK1429" s="1713"/>
      <c r="AL1429" s="1713"/>
      <c r="AM1429" s="1713"/>
      <c r="AP1429" s="1713"/>
      <c r="AQ1429" s="1713"/>
      <c r="AR1429" s="1713"/>
      <c r="AS1429" s="1713"/>
      <c r="AT1429" s="1713"/>
      <c r="AU1429" s="1713"/>
      <c r="AV1429" s="1713"/>
      <c r="AW1429" s="1713"/>
      <c r="AZ1429" s="1713"/>
      <c r="BA1429" s="1713"/>
    </row>
    <row r="1430" spans="1:53" x14ac:dyDescent="0.2">
      <c r="A1430" s="1801">
        <v>2017278</v>
      </c>
      <c r="C1430" s="1727">
        <v>645817</v>
      </c>
      <c r="D1430" s="1713" t="s">
        <v>68</v>
      </c>
      <c r="E1430" s="1713">
        <v>1</v>
      </c>
      <c r="F1430" s="1713">
        <v>13</v>
      </c>
      <c r="G1430" s="1713">
        <v>7</v>
      </c>
      <c r="H1430" s="1713">
        <v>3</v>
      </c>
      <c r="I1430" s="1728">
        <v>1</v>
      </c>
      <c r="J1430" s="1728">
        <v>1</v>
      </c>
      <c r="L1430" s="1715">
        <v>4725.3</v>
      </c>
      <c r="N1430" s="1715">
        <f t="shared" si="320"/>
        <v>2812.63</v>
      </c>
      <c r="O1430" s="1715">
        <v>2191.31</v>
      </c>
      <c r="P1430" s="1788">
        <f t="shared" si="321"/>
        <v>0.77909643287599151</v>
      </c>
      <c r="Q1430" s="1715">
        <v>621.32000000000005</v>
      </c>
      <c r="R1430" s="1788">
        <f t="shared" si="322"/>
        <v>0.22090356712400849</v>
      </c>
      <c r="S1430" s="1775">
        <f t="shared" si="323"/>
        <v>24.852800000000002</v>
      </c>
      <c r="U1430" s="1715">
        <f t="shared" si="324"/>
        <v>0</v>
      </c>
      <c r="V1430" s="1715">
        <f t="shared" si="325"/>
        <v>0</v>
      </c>
      <c r="W1430" s="1715">
        <f t="shared" si="326"/>
        <v>4725.3</v>
      </c>
      <c r="X1430" s="1875">
        <v>4725.3</v>
      </c>
      <c r="Y1430" s="1875">
        <v>617280</v>
      </c>
      <c r="Z1430" s="1876">
        <v>42856</v>
      </c>
      <c r="AA1430" s="1875" t="s">
        <v>213</v>
      </c>
      <c r="AB1430" s="1875"/>
      <c r="AC1430" s="1713"/>
      <c r="AE1430" s="1713"/>
      <c r="AF1430" s="1713"/>
      <c r="AG1430" s="1713"/>
      <c r="AH1430" s="1713"/>
      <c r="AI1430" s="1713"/>
      <c r="AJ1430" s="1713"/>
      <c r="AK1430" s="1713"/>
      <c r="AL1430" s="1713"/>
      <c r="AM1430" s="1713"/>
      <c r="AP1430" s="1713"/>
      <c r="AQ1430" s="1713"/>
      <c r="AR1430" s="1713"/>
      <c r="AS1430" s="1713"/>
      <c r="AT1430" s="1713"/>
      <c r="AU1430" s="1713"/>
      <c r="AV1430" s="1713"/>
      <c r="AW1430" s="1713"/>
      <c r="AZ1430" s="1713"/>
      <c r="BA1430" s="1713"/>
    </row>
    <row r="1431" spans="1:53" x14ac:dyDescent="0.2">
      <c r="A1431" s="1801">
        <v>2017279</v>
      </c>
      <c r="C1431" s="1727" t="s">
        <v>3605</v>
      </c>
      <c r="D1431" s="1713" t="s">
        <v>68</v>
      </c>
      <c r="E1431" s="1713">
        <v>1</v>
      </c>
      <c r="F1431" s="1713">
        <v>2</v>
      </c>
      <c r="G1431" s="1713">
        <v>1</v>
      </c>
      <c r="H1431" s="1713">
        <v>1</v>
      </c>
      <c r="I1431" s="1728">
        <v>1</v>
      </c>
      <c r="J1431" s="1728">
        <v>1</v>
      </c>
      <c r="L1431" s="1715">
        <v>748.15</v>
      </c>
      <c r="N1431" s="1715">
        <f t="shared" si="320"/>
        <v>501.54</v>
      </c>
      <c r="O1431" s="1715">
        <v>354.73</v>
      </c>
      <c r="P1431" s="1788">
        <f t="shared" si="321"/>
        <v>0.70728157275591175</v>
      </c>
      <c r="Q1431" s="1715">
        <v>146.81</v>
      </c>
      <c r="R1431" s="1788">
        <f t="shared" si="322"/>
        <v>0.2927184272440882</v>
      </c>
      <c r="S1431" s="1775">
        <f t="shared" si="323"/>
        <v>5.8723999999999998</v>
      </c>
      <c r="U1431" s="1715">
        <f t="shared" si="324"/>
        <v>0</v>
      </c>
      <c r="V1431" s="1715">
        <f t="shared" si="325"/>
        <v>0</v>
      </c>
      <c r="W1431" s="1715">
        <f t="shared" si="326"/>
        <v>748.15</v>
      </c>
      <c r="X1431" s="1875">
        <v>748.15</v>
      </c>
      <c r="Y1431" s="1875">
        <v>617281</v>
      </c>
      <c r="Z1431" s="1876">
        <v>42856</v>
      </c>
      <c r="AA1431" s="1875" t="s">
        <v>213</v>
      </c>
      <c r="AB1431" s="1875"/>
      <c r="AC1431" s="1713"/>
      <c r="AE1431" s="1713"/>
      <c r="AF1431" s="1713"/>
      <c r="AG1431" s="1713"/>
      <c r="AH1431" s="1713"/>
      <c r="AI1431" s="1713"/>
      <c r="AJ1431" s="1713"/>
      <c r="AK1431" s="1713"/>
      <c r="AL1431" s="1713"/>
      <c r="AM1431" s="1713"/>
      <c r="AP1431" s="1713"/>
      <c r="AQ1431" s="1713"/>
      <c r="AR1431" s="1713"/>
      <c r="AS1431" s="1713"/>
      <c r="AT1431" s="1713"/>
      <c r="AU1431" s="1713"/>
      <c r="AV1431" s="1713"/>
      <c r="AW1431" s="1713"/>
      <c r="AZ1431" s="1713"/>
      <c r="BA1431" s="1713"/>
    </row>
    <row r="1432" spans="1:53" x14ac:dyDescent="0.2">
      <c r="A1432" s="1801">
        <v>2017280</v>
      </c>
      <c r="C1432" s="1727" t="s">
        <v>3623</v>
      </c>
      <c r="D1432" s="1713" t="s">
        <v>68</v>
      </c>
      <c r="E1432" s="1713">
        <v>0</v>
      </c>
      <c r="F1432" s="1713">
        <v>0</v>
      </c>
      <c r="G1432" s="1713">
        <v>0</v>
      </c>
      <c r="H1432" s="1713">
        <v>0</v>
      </c>
      <c r="I1432" s="1728">
        <v>1</v>
      </c>
      <c r="J1432" s="1728">
        <v>1</v>
      </c>
      <c r="L1432" s="1715">
        <v>180</v>
      </c>
      <c r="N1432" s="1715">
        <f t="shared" si="320"/>
        <v>65</v>
      </c>
      <c r="O1432" s="1715">
        <v>40</v>
      </c>
      <c r="P1432" s="1788">
        <f t="shared" si="321"/>
        <v>0.61538461538461542</v>
      </c>
      <c r="Q1432" s="1715">
        <v>25</v>
      </c>
      <c r="R1432" s="1788">
        <f t="shared" si="322"/>
        <v>0.38461538461538464</v>
      </c>
      <c r="S1432" s="1775">
        <f t="shared" si="323"/>
        <v>1</v>
      </c>
      <c r="U1432" s="1715">
        <f t="shared" si="324"/>
        <v>0</v>
      </c>
      <c r="V1432" s="1715">
        <f t="shared" si="325"/>
        <v>0</v>
      </c>
      <c r="W1432" s="1715">
        <f t="shared" si="326"/>
        <v>180</v>
      </c>
      <c r="X1432" s="1875">
        <v>180</v>
      </c>
      <c r="Y1432" s="1875">
        <v>617249</v>
      </c>
      <c r="Z1432" s="1876">
        <v>42838</v>
      </c>
      <c r="AA1432" s="1875" t="s">
        <v>213</v>
      </c>
      <c r="AB1432" s="1875"/>
      <c r="AC1432" s="1713"/>
      <c r="AE1432" s="1713"/>
      <c r="AF1432" s="1713"/>
      <c r="AG1432" s="1713"/>
      <c r="AH1432" s="1713"/>
      <c r="AI1432" s="1713"/>
      <c r="AJ1432" s="1713"/>
      <c r="AK1432" s="1713"/>
      <c r="AL1432" s="1713"/>
      <c r="AM1432" s="1713"/>
      <c r="AP1432" s="1713"/>
      <c r="AQ1432" s="1713"/>
      <c r="AR1432" s="1713"/>
      <c r="AS1432" s="1713"/>
      <c r="AT1432" s="1713"/>
      <c r="AU1432" s="1713"/>
      <c r="AV1432" s="1713"/>
      <c r="AW1432" s="1713"/>
      <c r="AZ1432" s="1713"/>
      <c r="BA1432" s="1713"/>
    </row>
    <row r="1433" spans="1:53" x14ac:dyDescent="0.2">
      <c r="A1433" s="1801">
        <v>2017281</v>
      </c>
      <c r="C1433" s="1727">
        <v>646217</v>
      </c>
      <c r="D1433" s="1713" t="s">
        <v>68</v>
      </c>
      <c r="E1433" s="1713">
        <v>1</v>
      </c>
      <c r="F1433" s="1713">
        <v>8</v>
      </c>
      <c r="G1433" s="1713">
        <v>6</v>
      </c>
      <c r="H1433" s="1713">
        <v>2</v>
      </c>
      <c r="I1433" s="1728">
        <v>1</v>
      </c>
      <c r="J1433" s="1728">
        <v>1</v>
      </c>
      <c r="L1433" s="1715">
        <v>2186.94</v>
      </c>
      <c r="N1433" s="1715">
        <f t="shared" si="320"/>
        <v>1475.02</v>
      </c>
      <c r="O1433" s="1715">
        <v>1144.56</v>
      </c>
      <c r="P1433" s="1788">
        <f t="shared" si="321"/>
        <v>0.77596235983240902</v>
      </c>
      <c r="Q1433" s="1715">
        <v>330.46</v>
      </c>
      <c r="R1433" s="1788">
        <f t="shared" si="322"/>
        <v>0.22403764016759092</v>
      </c>
      <c r="S1433" s="1775">
        <f t="shared" si="323"/>
        <v>13.218399999999999</v>
      </c>
      <c r="U1433" s="1715">
        <f t="shared" si="324"/>
        <v>0</v>
      </c>
      <c r="V1433" s="1715">
        <f t="shared" si="325"/>
        <v>0</v>
      </c>
      <c r="W1433" s="1715">
        <f t="shared" si="326"/>
        <v>2186.94</v>
      </c>
      <c r="X1433" s="1875">
        <v>2186.94</v>
      </c>
      <c r="Y1433" s="1875">
        <v>617282</v>
      </c>
      <c r="Z1433" s="1876">
        <v>42856</v>
      </c>
      <c r="AA1433" s="1875" t="s">
        <v>213</v>
      </c>
      <c r="AB1433" s="1875"/>
      <c r="AC1433" s="1713"/>
      <c r="AE1433" s="1713"/>
      <c r="AF1433" s="1713"/>
      <c r="AG1433" s="1713"/>
      <c r="AH1433" s="1713"/>
      <c r="AI1433" s="1713"/>
      <c r="AJ1433" s="1713"/>
      <c r="AK1433" s="1713"/>
      <c r="AL1433" s="1713"/>
      <c r="AM1433" s="1713"/>
      <c r="AP1433" s="1713"/>
      <c r="AQ1433" s="1713"/>
      <c r="AR1433" s="1713"/>
      <c r="AS1433" s="1713"/>
      <c r="AT1433" s="1713"/>
      <c r="AU1433" s="1713"/>
      <c r="AV1433" s="1713"/>
      <c r="AW1433" s="1713"/>
      <c r="AZ1433" s="1713"/>
      <c r="BA1433" s="1713"/>
    </row>
    <row r="1434" spans="1:53" x14ac:dyDescent="0.2">
      <c r="A1434" s="1801">
        <v>2017282</v>
      </c>
      <c r="C1434" s="1727" t="s">
        <v>3624</v>
      </c>
      <c r="D1434" s="1713" t="s">
        <v>68</v>
      </c>
      <c r="E1434" s="1713">
        <v>1</v>
      </c>
      <c r="F1434" s="1713">
        <v>1</v>
      </c>
      <c r="G1434" s="1713">
        <v>0</v>
      </c>
      <c r="H1434" s="1713">
        <v>2</v>
      </c>
      <c r="I1434" s="1728">
        <v>1</v>
      </c>
      <c r="J1434" s="1728">
        <v>1</v>
      </c>
      <c r="L1434" s="1715">
        <v>1168.92</v>
      </c>
      <c r="N1434" s="1715">
        <f t="shared" si="320"/>
        <v>731.81</v>
      </c>
      <c r="O1434" s="1715">
        <v>504.21</v>
      </c>
      <c r="P1434" s="1788">
        <f t="shared" si="321"/>
        <v>0.68899031169292579</v>
      </c>
      <c r="Q1434" s="1715">
        <v>227.6</v>
      </c>
      <c r="R1434" s="1788">
        <f t="shared" si="322"/>
        <v>0.31100968830707426</v>
      </c>
      <c r="S1434" s="1775">
        <f t="shared" si="323"/>
        <v>9.1039999999999992</v>
      </c>
      <c r="U1434" s="1715">
        <f t="shared" si="324"/>
        <v>0</v>
      </c>
      <c r="V1434" s="1715">
        <f t="shared" si="325"/>
        <v>0</v>
      </c>
      <c r="W1434" s="1715">
        <f t="shared" si="326"/>
        <v>1168.92</v>
      </c>
      <c r="X1434" s="1875">
        <v>1168.92</v>
      </c>
      <c r="Y1434" s="1875">
        <v>617283</v>
      </c>
      <c r="Z1434" s="1876">
        <v>42856</v>
      </c>
      <c r="AA1434" s="1875" t="s">
        <v>213</v>
      </c>
      <c r="AB1434" s="1875"/>
      <c r="AC1434" s="1713"/>
      <c r="AE1434" s="1713"/>
      <c r="AF1434" s="1713"/>
      <c r="AG1434" s="1713"/>
      <c r="AH1434" s="1713"/>
      <c r="AI1434" s="1713"/>
      <c r="AJ1434" s="1713"/>
      <c r="AK1434" s="1713"/>
      <c r="AL1434" s="1713"/>
      <c r="AM1434" s="1713"/>
      <c r="AP1434" s="1713"/>
      <c r="AQ1434" s="1713"/>
      <c r="AR1434" s="1713"/>
      <c r="AS1434" s="1713"/>
      <c r="AT1434" s="1713"/>
      <c r="AU1434" s="1713"/>
      <c r="AV1434" s="1713"/>
      <c r="AW1434" s="1713"/>
      <c r="AZ1434" s="1713"/>
      <c r="BA1434" s="1713"/>
    </row>
    <row r="1435" spans="1:53" x14ac:dyDescent="0.2">
      <c r="A1435" s="1801">
        <v>2017283</v>
      </c>
      <c r="C1435" s="1727">
        <v>646317</v>
      </c>
      <c r="D1435" s="1713" t="s">
        <v>68</v>
      </c>
      <c r="E1435" s="1713">
        <v>1</v>
      </c>
      <c r="F1435" s="1713">
        <v>8</v>
      </c>
      <c r="G1435" s="1713">
        <v>6</v>
      </c>
      <c r="H1435" s="1713">
        <v>2</v>
      </c>
      <c r="I1435" s="1728">
        <v>1</v>
      </c>
      <c r="J1435" s="1728">
        <v>1</v>
      </c>
      <c r="L1435" s="1715">
        <v>2186.94</v>
      </c>
      <c r="N1435" s="1715">
        <f>O1435+Q1435</f>
        <v>1475.02</v>
      </c>
      <c r="O1435" s="1715">
        <v>1144.56</v>
      </c>
      <c r="P1435" s="1788">
        <f>IF(N1435&lt;=0,"",O1435/N1435)</f>
        <v>0.77596235983240902</v>
      </c>
      <c r="Q1435" s="1715">
        <v>330.46</v>
      </c>
      <c r="R1435" s="1788">
        <f>IF(N1435&lt;=0,"",Q1435/N1435)</f>
        <v>0.22403764016759092</v>
      </c>
      <c r="S1435" s="1775">
        <f>Q1435/$S$1</f>
        <v>13.218399999999999</v>
      </c>
      <c r="U1435" s="1715">
        <f>((1-I1435)*O1435)+((1-J1435)*Q1435)</f>
        <v>0</v>
      </c>
      <c r="V1435" s="1715">
        <f>L1435-W1435</f>
        <v>0</v>
      </c>
      <c r="W1435" s="1715">
        <f t="shared" si="326"/>
        <v>2186.94</v>
      </c>
      <c r="X1435" s="1875">
        <v>2186.94</v>
      </c>
      <c r="Y1435" s="1875">
        <v>617284</v>
      </c>
      <c r="Z1435" s="1876">
        <v>42856</v>
      </c>
      <c r="AA1435" s="1875" t="s">
        <v>213</v>
      </c>
      <c r="AB1435" s="1875"/>
      <c r="AC1435" s="1713"/>
      <c r="AE1435" s="1713"/>
      <c r="AF1435" s="1713"/>
      <c r="AG1435" s="1713"/>
      <c r="AH1435" s="1713"/>
      <c r="AI1435" s="1713"/>
      <c r="AJ1435" s="1713"/>
      <c r="AK1435" s="1713"/>
      <c r="AL1435" s="1713"/>
      <c r="AM1435" s="1713"/>
      <c r="AP1435" s="1713"/>
      <c r="AQ1435" s="1713"/>
      <c r="AR1435" s="1713"/>
      <c r="AS1435" s="1713"/>
      <c r="AT1435" s="1713"/>
      <c r="AU1435" s="1713"/>
      <c r="AV1435" s="1713"/>
      <c r="AW1435" s="1713"/>
      <c r="AZ1435" s="1713"/>
      <c r="BA1435" s="1713"/>
    </row>
    <row r="1436" spans="1:53" x14ac:dyDescent="0.2">
      <c r="A1436" s="1801">
        <v>2017284</v>
      </c>
      <c r="C1436" s="1727" t="s">
        <v>3614</v>
      </c>
      <c r="D1436" s="1713" t="s">
        <v>68</v>
      </c>
      <c r="E1436" s="1713">
        <v>0</v>
      </c>
      <c r="F1436" s="1713">
        <v>0</v>
      </c>
      <c r="G1436" s="1713">
        <v>0</v>
      </c>
      <c r="H1436" s="1713">
        <v>0</v>
      </c>
      <c r="I1436" s="1728">
        <v>1</v>
      </c>
      <c r="J1436" s="1728">
        <v>1</v>
      </c>
      <c r="L1436" s="1715">
        <v>110</v>
      </c>
      <c r="N1436" s="1715">
        <f t="shared" si="320"/>
        <v>56</v>
      </c>
      <c r="O1436" s="1715">
        <v>56</v>
      </c>
      <c r="P1436" s="1788">
        <f t="shared" si="321"/>
        <v>1</v>
      </c>
      <c r="Q1436" s="1715">
        <v>0</v>
      </c>
      <c r="R1436" s="1788">
        <f t="shared" si="322"/>
        <v>0</v>
      </c>
      <c r="S1436" s="1775">
        <f t="shared" si="323"/>
        <v>0</v>
      </c>
      <c r="U1436" s="1715">
        <f t="shared" si="324"/>
        <v>0</v>
      </c>
      <c r="V1436" s="1715">
        <f t="shared" si="325"/>
        <v>0</v>
      </c>
      <c r="W1436" s="1715">
        <f t="shared" si="326"/>
        <v>110</v>
      </c>
      <c r="X1436" s="1875">
        <v>110</v>
      </c>
      <c r="Y1436" s="1875">
        <v>617254</v>
      </c>
      <c r="Z1436" s="1876">
        <v>42845</v>
      </c>
      <c r="AA1436" s="1875" t="s">
        <v>213</v>
      </c>
      <c r="AB1436" s="1875"/>
      <c r="AC1436" s="1713"/>
      <c r="AE1436" s="1713"/>
      <c r="AF1436" s="1713"/>
      <c r="AG1436" s="1713"/>
      <c r="AH1436" s="1713"/>
      <c r="AI1436" s="1713"/>
      <c r="AJ1436" s="1713"/>
      <c r="AK1436" s="1713"/>
      <c r="AL1436" s="1713"/>
      <c r="AM1436" s="1713"/>
      <c r="AP1436" s="1713"/>
      <c r="AQ1436" s="1713"/>
      <c r="AR1436" s="1713"/>
      <c r="AS1436" s="1713"/>
      <c r="AT1436" s="1713"/>
      <c r="AU1436" s="1713"/>
      <c r="AV1436" s="1713"/>
      <c r="AW1436" s="1713"/>
      <c r="AZ1436" s="1713"/>
      <c r="BA1436" s="1713"/>
    </row>
    <row r="1437" spans="1:53" x14ac:dyDescent="0.2">
      <c r="A1437" s="1801">
        <v>2017285</v>
      </c>
      <c r="C1437" s="1727">
        <v>646017</v>
      </c>
      <c r="D1437" s="1713" t="s">
        <v>68</v>
      </c>
      <c r="E1437" s="1713">
        <v>1</v>
      </c>
      <c r="F1437" s="1713">
        <v>6</v>
      </c>
      <c r="G1437" s="1713">
        <v>5</v>
      </c>
      <c r="H1437" s="1713">
        <v>2</v>
      </c>
      <c r="I1437" s="1728">
        <v>1</v>
      </c>
      <c r="J1437" s="1728">
        <v>1</v>
      </c>
      <c r="L1437" s="1715">
        <v>1777.3</v>
      </c>
      <c r="N1437" s="1715">
        <f t="shared" si="320"/>
        <v>1195.58</v>
      </c>
      <c r="O1437" s="1715">
        <v>891.77</v>
      </c>
      <c r="P1437" s="1788">
        <f t="shared" si="321"/>
        <v>0.74588902457384698</v>
      </c>
      <c r="Q1437" s="1715">
        <v>303.81</v>
      </c>
      <c r="R1437" s="1788">
        <f t="shared" si="322"/>
        <v>0.25411097542615302</v>
      </c>
      <c r="S1437" s="1775">
        <f t="shared" si="323"/>
        <v>12.1524</v>
      </c>
      <c r="U1437" s="1715">
        <f t="shared" si="324"/>
        <v>0</v>
      </c>
      <c r="V1437" s="1715">
        <f t="shared" si="325"/>
        <v>0</v>
      </c>
      <c r="W1437" s="1715">
        <f t="shared" si="326"/>
        <v>1777.3</v>
      </c>
      <c r="X1437" s="1875">
        <v>1777.3</v>
      </c>
      <c r="Y1437" s="1875">
        <v>617285</v>
      </c>
      <c r="Z1437" s="1876">
        <v>42856</v>
      </c>
      <c r="AA1437" s="1875" t="s">
        <v>213</v>
      </c>
      <c r="AB1437" s="1875"/>
      <c r="AC1437" s="1713"/>
      <c r="AE1437" s="1713"/>
      <c r="AF1437" s="1713"/>
      <c r="AG1437" s="1713"/>
      <c r="AH1437" s="1713"/>
      <c r="AI1437" s="1713"/>
      <c r="AJ1437" s="1713"/>
      <c r="AK1437" s="1713"/>
      <c r="AL1437" s="1713"/>
      <c r="AM1437" s="1713"/>
      <c r="AP1437" s="1713"/>
      <c r="AQ1437" s="1713"/>
      <c r="AR1437" s="1713"/>
      <c r="AS1437" s="1713"/>
      <c r="AT1437" s="1713"/>
      <c r="AU1437" s="1713"/>
      <c r="AV1437" s="1713"/>
      <c r="AW1437" s="1713"/>
      <c r="AZ1437" s="1713"/>
      <c r="BA1437" s="1713"/>
    </row>
    <row r="1438" spans="1:53" x14ac:dyDescent="0.2">
      <c r="A1438" s="1801">
        <v>2017286</v>
      </c>
      <c r="C1438" s="1727" t="s">
        <v>3625</v>
      </c>
      <c r="D1438" s="1713" t="s">
        <v>68</v>
      </c>
      <c r="E1438" s="1713">
        <v>0</v>
      </c>
      <c r="F1438" s="1713">
        <v>0</v>
      </c>
      <c r="G1438" s="1713">
        <v>0</v>
      </c>
      <c r="H1438" s="1713">
        <v>0</v>
      </c>
      <c r="I1438" s="1728">
        <v>1</v>
      </c>
      <c r="J1438" s="1728">
        <v>1</v>
      </c>
      <c r="L1438" s="1715">
        <v>660</v>
      </c>
      <c r="N1438" s="1715">
        <f t="shared" si="320"/>
        <v>332</v>
      </c>
      <c r="O1438" s="1715">
        <v>332</v>
      </c>
      <c r="P1438" s="1788">
        <f t="shared" si="321"/>
        <v>1</v>
      </c>
      <c r="Q1438" s="1715">
        <v>0</v>
      </c>
      <c r="R1438" s="1788">
        <f t="shared" si="322"/>
        <v>0</v>
      </c>
      <c r="S1438" s="1775">
        <f t="shared" si="323"/>
        <v>0</v>
      </c>
      <c r="U1438" s="1715">
        <f t="shared" si="324"/>
        <v>0</v>
      </c>
      <c r="V1438" s="1715">
        <f t="shared" si="325"/>
        <v>0</v>
      </c>
      <c r="W1438" s="1715">
        <f t="shared" si="326"/>
        <v>660</v>
      </c>
      <c r="X1438" s="1875">
        <v>660</v>
      </c>
      <c r="Y1438" s="1875">
        <v>617250</v>
      </c>
      <c r="Z1438" s="1876">
        <v>42838</v>
      </c>
      <c r="AA1438" s="1875" t="s">
        <v>213</v>
      </c>
      <c r="AB1438" s="1875"/>
      <c r="AC1438" s="1713"/>
      <c r="AE1438" s="1713"/>
      <c r="AF1438" s="1713"/>
      <c r="AG1438" s="1713"/>
      <c r="AH1438" s="1713"/>
      <c r="AI1438" s="1713"/>
      <c r="AJ1438" s="1713"/>
      <c r="AK1438" s="1713"/>
      <c r="AL1438" s="1713"/>
      <c r="AM1438" s="1713"/>
      <c r="AP1438" s="1713"/>
      <c r="AQ1438" s="1713"/>
      <c r="AR1438" s="1713"/>
      <c r="AS1438" s="1713"/>
      <c r="AT1438" s="1713"/>
      <c r="AU1438" s="1713"/>
      <c r="AV1438" s="1713"/>
      <c r="AW1438" s="1713"/>
      <c r="AZ1438" s="1713"/>
      <c r="BA1438" s="1713"/>
    </row>
    <row r="1439" spans="1:53" x14ac:dyDescent="0.2">
      <c r="A1439" s="1801">
        <v>2017287</v>
      </c>
      <c r="C1439" s="1727">
        <v>646117</v>
      </c>
      <c r="D1439" s="1713" t="s">
        <v>68</v>
      </c>
      <c r="E1439" s="1713">
        <v>1</v>
      </c>
      <c r="F1439" s="1713">
        <v>7</v>
      </c>
      <c r="G1439" s="1713">
        <v>6</v>
      </c>
      <c r="H1439" s="1713">
        <v>2</v>
      </c>
      <c r="I1439" s="1728">
        <v>1</v>
      </c>
      <c r="J1439" s="1728">
        <v>1</v>
      </c>
      <c r="L1439" s="1715">
        <v>1952.64</v>
      </c>
      <c r="N1439" s="1715">
        <f>O1439+Q1439</f>
        <v>1311.67</v>
      </c>
      <c r="O1439" s="1715">
        <v>971.67</v>
      </c>
      <c r="P1439" s="1788">
        <f>IF(N1439&lt;=0,"",O1439/N1439)</f>
        <v>0.7407884605121714</v>
      </c>
      <c r="Q1439" s="1715">
        <v>340</v>
      </c>
      <c r="R1439" s="1788">
        <f>IF(N1439&lt;=0,"",Q1439/N1439)</f>
        <v>0.25921153948782849</v>
      </c>
      <c r="S1439" s="1775">
        <f>Q1439/$S$1</f>
        <v>13.6</v>
      </c>
      <c r="U1439" s="1715">
        <f>((1-I1439)*O1439)+((1-J1439)*Q1439)</f>
        <v>0</v>
      </c>
      <c r="V1439" s="1715">
        <f>L1439-W1439</f>
        <v>0</v>
      </c>
      <c r="W1439" s="1715">
        <f t="shared" si="326"/>
        <v>1952.64</v>
      </c>
      <c r="X1439" s="1875">
        <v>1952.64</v>
      </c>
      <c r="Y1439" s="1875">
        <v>617286</v>
      </c>
      <c r="Z1439" s="1876">
        <v>42856</v>
      </c>
      <c r="AA1439" s="1875" t="s">
        <v>213</v>
      </c>
      <c r="AB1439" s="1875"/>
      <c r="AC1439" s="1713"/>
      <c r="AE1439" s="1713"/>
      <c r="AF1439" s="1713"/>
      <c r="AG1439" s="1713"/>
      <c r="AH1439" s="1713"/>
      <c r="AI1439" s="1713"/>
      <c r="AJ1439" s="1713"/>
      <c r="AK1439" s="1713"/>
      <c r="AL1439" s="1713"/>
      <c r="AM1439" s="1713"/>
      <c r="AP1439" s="1713"/>
      <c r="AQ1439" s="1713"/>
      <c r="AR1439" s="1713"/>
      <c r="AS1439" s="1713"/>
      <c r="AT1439" s="1713"/>
      <c r="AU1439" s="1713"/>
      <c r="AV1439" s="1713"/>
      <c r="AW1439" s="1713"/>
      <c r="AZ1439" s="1713"/>
      <c r="BA1439" s="1713"/>
    </row>
    <row r="1440" spans="1:53" x14ac:dyDescent="0.2">
      <c r="A1440" s="1801">
        <v>2017288</v>
      </c>
      <c r="C1440" s="1727">
        <v>635117</v>
      </c>
      <c r="D1440" s="1713" t="s">
        <v>68</v>
      </c>
      <c r="E1440" s="1713">
        <v>1</v>
      </c>
      <c r="F1440" s="1713">
        <v>8</v>
      </c>
      <c r="G1440" s="1713">
        <v>5</v>
      </c>
      <c r="H1440" s="1713">
        <v>3</v>
      </c>
      <c r="I1440" s="1728">
        <v>1</v>
      </c>
      <c r="J1440" s="1728">
        <v>1</v>
      </c>
      <c r="L1440" s="1715">
        <v>2602.23</v>
      </c>
      <c r="N1440" s="1715">
        <f t="shared" si="320"/>
        <v>1755.25</v>
      </c>
      <c r="O1440" s="1715">
        <v>1328.1</v>
      </c>
      <c r="P1440" s="1788">
        <f t="shared" si="321"/>
        <v>0.75664435265631669</v>
      </c>
      <c r="Q1440" s="1715">
        <v>427.15</v>
      </c>
      <c r="R1440" s="1788">
        <f t="shared" si="322"/>
        <v>0.24335564734368323</v>
      </c>
      <c r="S1440" s="1775">
        <f t="shared" si="323"/>
        <v>17.085999999999999</v>
      </c>
      <c r="U1440" s="1715">
        <f t="shared" si="324"/>
        <v>0</v>
      </c>
      <c r="V1440" s="1715">
        <f t="shared" si="325"/>
        <v>0</v>
      </c>
      <c r="W1440" s="1715">
        <f t="shared" si="326"/>
        <v>2602.23</v>
      </c>
      <c r="X1440" s="1875">
        <v>2602.23</v>
      </c>
      <c r="Y1440" s="1875">
        <v>617287</v>
      </c>
      <c r="Z1440" s="1876">
        <v>42856</v>
      </c>
      <c r="AA1440" s="1875" t="s">
        <v>213</v>
      </c>
      <c r="AB1440" s="1875"/>
      <c r="AC1440" s="1713"/>
      <c r="AE1440" s="1713"/>
      <c r="AF1440" s="1713"/>
      <c r="AG1440" s="1713"/>
      <c r="AH1440" s="1713"/>
      <c r="AI1440" s="1713"/>
      <c r="AJ1440" s="1713"/>
      <c r="AK1440" s="1713"/>
      <c r="AL1440" s="1713"/>
      <c r="AM1440" s="1713"/>
      <c r="AP1440" s="1713"/>
      <c r="AQ1440" s="1713"/>
      <c r="AR1440" s="1713"/>
      <c r="AS1440" s="1713"/>
      <c r="AT1440" s="1713"/>
      <c r="AU1440" s="1713"/>
      <c r="AV1440" s="1713"/>
      <c r="AW1440" s="1713"/>
      <c r="AZ1440" s="1713"/>
      <c r="BA1440" s="1713"/>
    </row>
    <row r="1441" spans="1:53" x14ac:dyDescent="0.2">
      <c r="A1441" s="1801">
        <v>2017289</v>
      </c>
      <c r="C1441" s="1727">
        <v>649417</v>
      </c>
      <c r="D1441" s="1713" t="s">
        <v>68</v>
      </c>
      <c r="E1441" s="1713">
        <v>1</v>
      </c>
      <c r="F1441" s="1713">
        <v>10</v>
      </c>
      <c r="G1441" s="1713">
        <v>7</v>
      </c>
      <c r="H1441" s="1713">
        <v>3</v>
      </c>
      <c r="I1441" s="1728">
        <v>1</v>
      </c>
      <c r="J1441" s="1728">
        <v>1</v>
      </c>
      <c r="L1441" s="1715">
        <v>3063.21</v>
      </c>
      <c r="N1441" s="1715">
        <f t="shared" si="320"/>
        <v>1999.1999999999998</v>
      </c>
      <c r="O1441" s="1715">
        <v>1510.6</v>
      </c>
      <c r="P1441" s="1788">
        <f t="shared" si="321"/>
        <v>0.75560224089635852</v>
      </c>
      <c r="Q1441" s="1715">
        <v>488.6</v>
      </c>
      <c r="R1441" s="1788">
        <f t="shared" si="322"/>
        <v>0.24439775910364148</v>
      </c>
      <c r="S1441" s="1775">
        <f t="shared" si="323"/>
        <v>19.544</v>
      </c>
      <c r="U1441" s="1715">
        <f t="shared" si="324"/>
        <v>0</v>
      </c>
      <c r="V1441" s="1715">
        <f t="shared" si="325"/>
        <v>0</v>
      </c>
      <c r="W1441" s="1715">
        <f t="shared" si="326"/>
        <v>3063.21</v>
      </c>
      <c r="X1441" s="1875">
        <v>91.68</v>
      </c>
      <c r="Y1441" s="1875">
        <v>617252</v>
      </c>
      <c r="Z1441" s="1876">
        <v>42838</v>
      </c>
      <c r="AA1441" s="1875" t="s">
        <v>213</v>
      </c>
      <c r="AB1441" s="1875"/>
      <c r="AC1441" s="1713">
        <v>2971.53</v>
      </c>
      <c r="AD1441" s="1713">
        <v>617288</v>
      </c>
      <c r="AE1441" s="2191">
        <v>42856</v>
      </c>
      <c r="AF1441" s="1713" t="s">
        <v>213</v>
      </c>
      <c r="AG1441" s="1713"/>
      <c r="AH1441" s="1713"/>
      <c r="AI1441" s="1713"/>
      <c r="AJ1441" s="1713"/>
      <c r="AK1441" s="1713"/>
      <c r="AL1441" s="1713"/>
      <c r="AM1441" s="1713"/>
      <c r="AP1441" s="1713"/>
      <c r="AQ1441" s="1713"/>
      <c r="AR1441" s="1713"/>
      <c r="AS1441" s="1713"/>
      <c r="AT1441" s="1713"/>
      <c r="AU1441" s="1713"/>
      <c r="AV1441" s="1713"/>
      <c r="AW1441" s="1713"/>
      <c r="AZ1441" s="1713"/>
      <c r="BA1441" s="1713"/>
    </row>
    <row r="1442" spans="1:53" x14ac:dyDescent="0.2">
      <c r="A1442" s="1801">
        <v>2017290</v>
      </c>
      <c r="C1442" s="1727">
        <v>645617</v>
      </c>
      <c r="D1442" s="1713" t="s">
        <v>68</v>
      </c>
      <c r="E1442" s="1713">
        <v>1</v>
      </c>
      <c r="F1442" s="1713">
        <v>8</v>
      </c>
      <c r="G1442" s="1713">
        <v>5</v>
      </c>
      <c r="H1442" s="1713">
        <v>3</v>
      </c>
      <c r="I1442" s="1728">
        <v>1</v>
      </c>
      <c r="J1442" s="1728">
        <v>1</v>
      </c>
      <c r="L1442" s="1715">
        <v>2362.7199999999998</v>
      </c>
      <c r="N1442" s="1715">
        <f t="shared" ref="N1442:N1447" si="331">O1442+Q1442</f>
        <v>1595.5500000000002</v>
      </c>
      <c r="O1442" s="1715">
        <v>1168.4000000000001</v>
      </c>
      <c r="P1442" s="1788">
        <f t="shared" ref="P1442:P1447" si="332">IF(N1442&lt;=0,"",O1442/N1442)</f>
        <v>0.73228667230735478</v>
      </c>
      <c r="Q1442" s="1715">
        <v>427.15</v>
      </c>
      <c r="R1442" s="1788">
        <f t="shared" ref="R1442:R1447" si="333">IF(N1442&lt;=0,"",Q1442/N1442)</f>
        <v>0.26771332769264511</v>
      </c>
      <c r="S1442" s="1775">
        <f t="shared" ref="S1442:S1447" si="334">Q1442/$S$1</f>
        <v>17.085999999999999</v>
      </c>
      <c r="U1442" s="1715">
        <f t="shared" ref="U1442:U1447" si="335">((1-I1442)*O1442)+((1-J1442)*Q1442)</f>
        <v>0</v>
      </c>
      <c r="V1442" s="1715">
        <f t="shared" ref="V1442:V1447" si="336">L1442-W1442</f>
        <v>0</v>
      </c>
      <c r="W1442" s="1715">
        <f t="shared" ref="W1442:W1447" si="337">X1442+AC1442+AH1442+AM1442+AO1442+AR1442</f>
        <v>2362.7199999999998</v>
      </c>
      <c r="X1442" s="1875">
        <v>2362.7199999999998</v>
      </c>
      <c r="Y1442" s="1875">
        <v>617289</v>
      </c>
      <c r="Z1442" s="1876">
        <v>42856</v>
      </c>
      <c r="AA1442" s="1875" t="s">
        <v>213</v>
      </c>
      <c r="AB1442" s="1875"/>
      <c r="AC1442" s="1713"/>
      <c r="AE1442" s="1713"/>
      <c r="AF1442" s="1713"/>
      <c r="AG1442" s="1713"/>
      <c r="AH1442" s="1713"/>
      <c r="AI1442" s="1713"/>
      <c r="AJ1442" s="1713"/>
      <c r="AK1442" s="1713"/>
      <c r="AL1442" s="1713"/>
      <c r="AM1442" s="1713"/>
      <c r="AP1442" s="1713"/>
      <c r="AQ1442" s="1713"/>
      <c r="AR1442" s="1713"/>
      <c r="AS1442" s="1713"/>
      <c r="AT1442" s="1713"/>
      <c r="AU1442" s="1713"/>
      <c r="AV1442" s="1713"/>
      <c r="AW1442" s="1713"/>
      <c r="AZ1442" s="1713"/>
      <c r="BA1442" s="1713"/>
    </row>
    <row r="1443" spans="1:53" x14ac:dyDescent="0.2">
      <c r="A1443" s="1801">
        <v>2017291</v>
      </c>
      <c r="C1443" s="1727" t="s">
        <v>3628</v>
      </c>
      <c r="D1443" s="1713" t="s">
        <v>68</v>
      </c>
      <c r="E1443" s="1713">
        <v>5</v>
      </c>
      <c r="F1443" s="1713">
        <v>40</v>
      </c>
      <c r="G1443" s="1713">
        <v>25</v>
      </c>
      <c r="H1443" s="1713">
        <v>15</v>
      </c>
      <c r="I1443" s="1728">
        <v>1</v>
      </c>
      <c r="J1443" s="1728">
        <v>1</v>
      </c>
      <c r="L1443" s="1715">
        <v>11735.5</v>
      </c>
      <c r="N1443" s="1715">
        <f t="shared" si="331"/>
        <v>7919.9</v>
      </c>
      <c r="O1443" s="1715">
        <v>5795.15</v>
      </c>
      <c r="P1443" s="1788">
        <f t="shared" si="332"/>
        <v>0.73172009747597822</v>
      </c>
      <c r="Q1443" s="1715">
        <v>2124.75</v>
      </c>
      <c r="R1443" s="1788">
        <f t="shared" si="333"/>
        <v>0.26827990252402178</v>
      </c>
      <c r="S1443" s="1775">
        <f t="shared" si="334"/>
        <v>84.99</v>
      </c>
      <c r="U1443" s="1715">
        <f t="shared" si="335"/>
        <v>0</v>
      </c>
      <c r="V1443" s="1715">
        <f t="shared" si="336"/>
        <v>0</v>
      </c>
      <c r="W1443" s="1715">
        <f t="shared" si="337"/>
        <v>11735.5</v>
      </c>
      <c r="X1443" s="1875">
        <v>11735.5</v>
      </c>
      <c r="Y1443" s="1875">
        <v>617298</v>
      </c>
      <c r="Z1443" s="1876">
        <v>42867</v>
      </c>
      <c r="AA1443" s="1875" t="s">
        <v>213</v>
      </c>
      <c r="AB1443" s="1875"/>
      <c r="AC1443" s="1713"/>
      <c r="AE1443" s="1713"/>
      <c r="AF1443" s="1713"/>
      <c r="AG1443" s="1713"/>
      <c r="AH1443" s="1713"/>
      <c r="AI1443" s="1713"/>
      <c r="AJ1443" s="1713"/>
      <c r="AK1443" s="1713"/>
      <c r="AL1443" s="1713"/>
      <c r="AM1443" s="1713"/>
      <c r="AP1443" s="1713"/>
      <c r="AQ1443" s="1713"/>
      <c r="AR1443" s="1713"/>
      <c r="AS1443" s="1713"/>
      <c r="AT1443" s="1713"/>
      <c r="AU1443" s="1713"/>
      <c r="AV1443" s="1713"/>
      <c r="AW1443" s="1713"/>
      <c r="AZ1443" s="1713"/>
      <c r="BA1443" s="1713"/>
    </row>
    <row r="1444" spans="1:53" x14ac:dyDescent="0.2">
      <c r="A1444" s="1825">
        <v>2017292</v>
      </c>
      <c r="C1444" s="1727" t="s">
        <v>3639</v>
      </c>
      <c r="D1444" s="1713" t="s">
        <v>2999</v>
      </c>
      <c r="E1444" s="1713">
        <v>1</v>
      </c>
      <c r="F1444" s="1713">
        <v>8</v>
      </c>
      <c r="G1444" s="1713">
        <v>5</v>
      </c>
      <c r="H1444" s="1713">
        <v>3</v>
      </c>
      <c r="I1444" s="1728">
        <v>1</v>
      </c>
      <c r="J1444" s="1728">
        <v>1</v>
      </c>
      <c r="L1444" s="1715">
        <v>2186.11</v>
      </c>
      <c r="N1444" s="1715">
        <f t="shared" si="331"/>
        <v>2186.1099999999997</v>
      </c>
      <c r="O1444" s="1715">
        <v>1595.55</v>
      </c>
      <c r="P1444" s="1788">
        <f t="shared" si="332"/>
        <v>0.72985805837766637</v>
      </c>
      <c r="Q1444" s="1715">
        <v>590.55999999999995</v>
      </c>
      <c r="R1444" s="1788">
        <f t="shared" si="333"/>
        <v>0.27014194162233374</v>
      </c>
      <c r="S1444" s="1775">
        <f t="shared" si="334"/>
        <v>23.622399999999999</v>
      </c>
      <c r="U1444" s="1715">
        <f t="shared" si="335"/>
        <v>0</v>
      </c>
      <c r="V1444" s="1715">
        <f t="shared" si="336"/>
        <v>0</v>
      </c>
      <c r="W1444" s="1715">
        <f t="shared" si="337"/>
        <v>2186.11</v>
      </c>
      <c r="X1444" s="1875">
        <v>2186.11</v>
      </c>
      <c r="Y1444" s="1875">
        <v>617294</v>
      </c>
      <c r="Z1444" s="1876">
        <v>42856</v>
      </c>
      <c r="AA1444" s="1875" t="s">
        <v>213</v>
      </c>
      <c r="AB1444" s="1875"/>
      <c r="AC1444" s="1713"/>
      <c r="AE1444" s="1713"/>
      <c r="AF1444" s="1713"/>
      <c r="AG1444" s="1713"/>
      <c r="AH1444" s="1713"/>
      <c r="AI1444" s="1713"/>
      <c r="AJ1444" s="1713"/>
      <c r="AK1444" s="1713"/>
      <c r="AL1444" s="1713"/>
      <c r="AM1444" s="1713"/>
      <c r="AP1444" s="1713"/>
      <c r="AQ1444" s="1713"/>
      <c r="AR1444" s="1713"/>
      <c r="AS1444" s="1713"/>
      <c r="AT1444" s="1713"/>
      <c r="AU1444" s="1713"/>
      <c r="AV1444" s="1713"/>
      <c r="AW1444" s="1713"/>
      <c r="AZ1444" s="1713"/>
      <c r="BA1444" s="1713"/>
    </row>
    <row r="1445" spans="1:53" x14ac:dyDescent="0.2">
      <c r="A1445" s="1825">
        <v>2017293</v>
      </c>
      <c r="C1445" s="1727" t="s">
        <v>3636</v>
      </c>
      <c r="D1445" s="1713" t="s">
        <v>2999</v>
      </c>
      <c r="E1445" s="1713">
        <v>1</v>
      </c>
      <c r="F1445" s="1713">
        <v>9</v>
      </c>
      <c r="G1445" s="1713">
        <v>7</v>
      </c>
      <c r="H1445" s="1713">
        <v>1</v>
      </c>
      <c r="I1445" s="1728">
        <v>1</v>
      </c>
      <c r="J1445" s="1728">
        <v>1</v>
      </c>
      <c r="L1445" s="1715">
        <v>2852.99</v>
      </c>
      <c r="N1445" s="1715">
        <f t="shared" si="331"/>
        <v>1786.75</v>
      </c>
      <c r="O1445" s="1715">
        <v>1295.93</v>
      </c>
      <c r="P1445" s="1788">
        <f t="shared" si="332"/>
        <v>0.72530012592696236</v>
      </c>
      <c r="Q1445" s="1715">
        <v>490.82</v>
      </c>
      <c r="R1445" s="1788">
        <f t="shared" si="333"/>
        <v>0.27469987407303764</v>
      </c>
      <c r="S1445" s="1775">
        <f t="shared" si="334"/>
        <v>19.6328</v>
      </c>
      <c r="U1445" s="1715">
        <f t="shared" si="335"/>
        <v>0</v>
      </c>
      <c r="V1445" s="1715">
        <f t="shared" si="336"/>
        <v>0</v>
      </c>
      <c r="W1445" s="1715">
        <f t="shared" si="337"/>
        <v>2852.99</v>
      </c>
      <c r="X1445" s="1875">
        <v>2852.99</v>
      </c>
      <c r="Y1445" s="1875">
        <v>617295</v>
      </c>
      <c r="Z1445" s="1876">
        <v>42856</v>
      </c>
      <c r="AA1445" s="1875" t="s">
        <v>213</v>
      </c>
      <c r="AB1445" s="1875"/>
      <c r="AC1445" s="1713"/>
      <c r="AE1445" s="1713"/>
      <c r="AF1445" s="1713"/>
      <c r="AG1445" s="1713"/>
      <c r="AH1445" s="1713"/>
      <c r="AI1445" s="1713"/>
      <c r="AJ1445" s="1713"/>
      <c r="AK1445" s="1713"/>
      <c r="AL1445" s="1713"/>
      <c r="AM1445" s="1713"/>
      <c r="AP1445" s="1713"/>
      <c r="AQ1445" s="1713"/>
      <c r="AR1445" s="1713"/>
      <c r="AS1445" s="1713"/>
      <c r="AT1445" s="1713"/>
      <c r="AU1445" s="1713"/>
      <c r="AV1445" s="1713"/>
      <c r="AW1445" s="1713"/>
      <c r="AZ1445" s="1713"/>
      <c r="BA1445" s="1713"/>
    </row>
    <row r="1446" spans="1:53" x14ac:dyDescent="0.2">
      <c r="A1446" s="1825">
        <v>2017294</v>
      </c>
      <c r="C1446" s="1727" t="s">
        <v>3637</v>
      </c>
      <c r="D1446" s="1713" t="s">
        <v>2999</v>
      </c>
      <c r="E1446" s="1713">
        <v>1</v>
      </c>
      <c r="F1446" s="1713">
        <v>8</v>
      </c>
      <c r="G1446" s="1713">
        <v>6</v>
      </c>
      <c r="H1446" s="1713">
        <v>1</v>
      </c>
      <c r="I1446" s="1728">
        <v>1</v>
      </c>
      <c r="J1446" s="1728">
        <v>1</v>
      </c>
      <c r="L1446" s="1715">
        <v>2657.59</v>
      </c>
      <c r="N1446" s="1715">
        <f t="shared" si="331"/>
        <v>1661.5</v>
      </c>
      <c r="O1446" s="1715">
        <v>1215.32</v>
      </c>
      <c r="P1446" s="1788">
        <f t="shared" si="332"/>
        <v>0.73145952452603069</v>
      </c>
      <c r="Q1446" s="1715">
        <v>446.18</v>
      </c>
      <c r="R1446" s="1788">
        <f t="shared" si="333"/>
        <v>0.26854047547396931</v>
      </c>
      <c r="S1446" s="1775">
        <f t="shared" si="334"/>
        <v>17.847200000000001</v>
      </c>
      <c r="U1446" s="1715">
        <f t="shared" si="335"/>
        <v>0</v>
      </c>
      <c r="V1446" s="1715">
        <f t="shared" si="336"/>
        <v>0</v>
      </c>
      <c r="W1446" s="1715">
        <f t="shared" si="337"/>
        <v>2657.59</v>
      </c>
      <c r="X1446" s="1875">
        <v>2657.59</v>
      </c>
      <c r="Y1446" s="1875">
        <v>617295</v>
      </c>
      <c r="Z1446" s="1876">
        <v>42856</v>
      </c>
      <c r="AA1446" s="1875" t="s">
        <v>213</v>
      </c>
      <c r="AB1446" s="1875"/>
      <c r="AC1446" s="1713"/>
      <c r="AE1446" s="1713"/>
      <c r="AF1446" s="1713"/>
      <c r="AG1446" s="1713"/>
      <c r="AH1446" s="1713"/>
      <c r="AI1446" s="1713"/>
      <c r="AJ1446" s="1713"/>
      <c r="AK1446" s="1713"/>
      <c r="AL1446" s="1713"/>
      <c r="AM1446" s="1713"/>
      <c r="AP1446" s="1713"/>
      <c r="AQ1446" s="1713"/>
      <c r="AR1446" s="1713"/>
      <c r="AS1446" s="1713"/>
      <c r="AT1446" s="1713"/>
      <c r="AU1446" s="1713"/>
      <c r="AV1446" s="1713"/>
      <c r="AW1446" s="1713"/>
      <c r="AZ1446" s="1713"/>
      <c r="BA1446" s="1713"/>
    </row>
    <row r="1447" spans="1:53" x14ac:dyDescent="0.2">
      <c r="A1447" s="1801">
        <v>2017296</v>
      </c>
      <c r="C1447" s="1727" t="s">
        <v>3603</v>
      </c>
      <c r="D1447" s="1713" t="s">
        <v>68</v>
      </c>
      <c r="E1447" s="1713">
        <v>0</v>
      </c>
      <c r="F1447" s="1713">
        <v>0</v>
      </c>
      <c r="G1447" s="1713">
        <v>0</v>
      </c>
      <c r="H1447" s="1713">
        <v>0</v>
      </c>
      <c r="I1447" s="1728">
        <v>1</v>
      </c>
      <c r="J1447" s="1728">
        <v>1</v>
      </c>
      <c r="L1447" s="1715">
        <v>119.4</v>
      </c>
      <c r="N1447" s="1715">
        <f t="shared" si="331"/>
        <v>67.2</v>
      </c>
      <c r="O1447" s="1715">
        <v>52.2</v>
      </c>
      <c r="P1447" s="1788">
        <f t="shared" si="332"/>
        <v>0.7767857142857143</v>
      </c>
      <c r="Q1447" s="1715">
        <v>15</v>
      </c>
      <c r="R1447" s="1788">
        <f t="shared" si="333"/>
        <v>0.2232142857142857</v>
      </c>
      <c r="S1447" s="1775">
        <f t="shared" si="334"/>
        <v>0.6</v>
      </c>
      <c r="U1447" s="1715">
        <f t="shared" si="335"/>
        <v>0</v>
      </c>
      <c r="V1447" s="1715">
        <f t="shared" si="336"/>
        <v>0</v>
      </c>
      <c r="W1447" s="1715">
        <f t="shared" si="337"/>
        <v>119.4</v>
      </c>
      <c r="X1447" s="1875">
        <v>119.4</v>
      </c>
      <c r="Y1447" s="1875">
        <v>617251</v>
      </c>
      <c r="Z1447" s="1876">
        <v>42838</v>
      </c>
      <c r="AA1447" s="1875" t="s">
        <v>213</v>
      </c>
      <c r="AB1447" s="1875"/>
      <c r="AC1447" s="1713"/>
      <c r="AE1447" s="1713"/>
      <c r="AF1447" s="1713"/>
      <c r="AG1447" s="1713"/>
      <c r="AH1447" s="1713"/>
      <c r="AI1447" s="1713"/>
      <c r="AJ1447" s="1713"/>
      <c r="AK1447" s="1713"/>
      <c r="AL1447" s="1713"/>
      <c r="AM1447" s="1713"/>
      <c r="AP1447" s="1713"/>
      <c r="AQ1447" s="1713"/>
      <c r="AR1447" s="1713"/>
      <c r="AS1447" s="1713"/>
      <c r="AT1447" s="1713"/>
      <c r="AU1447" s="1713"/>
      <c r="AV1447" s="1713"/>
      <c r="AW1447" s="1713"/>
      <c r="AZ1447" s="1713"/>
      <c r="BA1447" s="1713"/>
    </row>
    <row r="1448" spans="1:53" x14ac:dyDescent="0.2">
      <c r="A1448" s="1801">
        <v>2017297</v>
      </c>
      <c r="C1448" s="1727" t="s">
        <v>3608</v>
      </c>
      <c r="D1448" s="1713" t="s">
        <v>68</v>
      </c>
      <c r="E1448" s="1713">
        <v>0</v>
      </c>
      <c r="F1448" s="1713">
        <v>0</v>
      </c>
      <c r="G1448" s="1713">
        <v>0</v>
      </c>
      <c r="H1448" s="1713">
        <v>0</v>
      </c>
      <c r="I1448" s="1728">
        <v>1</v>
      </c>
      <c r="J1448" s="1728">
        <v>1</v>
      </c>
      <c r="L1448" s="1715">
        <v>39.44</v>
      </c>
      <c r="N1448" s="1715">
        <f t="shared" ref="N1448:N1477" si="338">O1448+Q1448</f>
        <v>27.22</v>
      </c>
      <c r="O1448" s="1715">
        <v>12.22</v>
      </c>
      <c r="P1448" s="1749">
        <f t="shared" ref="P1448:P1475" si="339">IF(N1448&lt;=0,"",O1448/N1448)</f>
        <v>0.4489346069066863</v>
      </c>
      <c r="Q1448" s="1715">
        <v>15</v>
      </c>
      <c r="R1448" s="1749">
        <f t="shared" ref="R1448:R1475" si="340">IF(N1448&lt;=0,"",Q1448/N1448)</f>
        <v>0.55106539309331382</v>
      </c>
      <c r="S1448" s="1775">
        <f t="shared" ref="S1448:S1475" si="341">Q1448/$S$1</f>
        <v>0.6</v>
      </c>
      <c r="U1448" s="1715">
        <f t="shared" ref="U1448:U1500" si="342">((1-I1448)*O1448)+((1-J1448)*Q1448)</f>
        <v>0</v>
      </c>
      <c r="V1448" s="1715">
        <f t="shared" ref="V1448:V1500" si="343">L1448-W1448</f>
        <v>0</v>
      </c>
      <c r="W1448" s="1715">
        <f t="shared" ref="W1448:W1500" si="344">X1448+AC1448+AH1448+AM1448+AO1448+AR1448</f>
        <v>39.44</v>
      </c>
      <c r="X1448" s="1718">
        <v>39.44</v>
      </c>
      <c r="Y1448" s="1729">
        <v>617251</v>
      </c>
      <c r="Z1448" s="1720">
        <v>42838</v>
      </c>
      <c r="AA1448" s="2427" t="s">
        <v>213</v>
      </c>
      <c r="AB1448" s="1778"/>
      <c r="AH1448" s="2296"/>
      <c r="AK1448" s="2295"/>
      <c r="AL1448" s="2295"/>
    </row>
    <row r="1449" spans="1:53" x14ac:dyDescent="0.2">
      <c r="A1449" s="1801">
        <v>2017298</v>
      </c>
      <c r="C1449" s="1727" t="s">
        <v>3609</v>
      </c>
      <c r="D1449" s="1713" t="s">
        <v>68</v>
      </c>
      <c r="E1449" s="1713">
        <v>0</v>
      </c>
      <c r="F1449" s="1713">
        <v>0</v>
      </c>
      <c r="G1449" s="1713">
        <v>0</v>
      </c>
      <c r="H1449" s="1713">
        <v>0</v>
      </c>
      <c r="I1449" s="1728">
        <v>1</v>
      </c>
      <c r="J1449" s="1728">
        <v>1</v>
      </c>
      <c r="L1449" s="1715">
        <v>67.260000000000005</v>
      </c>
      <c r="N1449" s="1715">
        <f t="shared" si="338"/>
        <v>41.129999999999995</v>
      </c>
      <c r="O1449" s="1715">
        <v>26.13</v>
      </c>
      <c r="P1449" s="1749">
        <f t="shared" si="339"/>
        <v>0.63530269876002921</v>
      </c>
      <c r="Q1449" s="1715">
        <v>15</v>
      </c>
      <c r="R1449" s="1749">
        <f t="shared" si="340"/>
        <v>0.36469730123997085</v>
      </c>
      <c r="S1449" s="1775">
        <f t="shared" si="341"/>
        <v>0.6</v>
      </c>
      <c r="U1449" s="1715">
        <f t="shared" si="342"/>
        <v>0</v>
      </c>
      <c r="V1449" s="1715">
        <f t="shared" si="343"/>
        <v>0</v>
      </c>
      <c r="W1449" s="1715">
        <f t="shared" si="344"/>
        <v>67.260000000000005</v>
      </c>
      <c r="X1449" s="1718">
        <v>67.260000000000005</v>
      </c>
      <c r="Y1449" s="1729">
        <v>617251</v>
      </c>
      <c r="Z1449" s="1720">
        <v>42838</v>
      </c>
      <c r="AA1449" s="2427" t="s">
        <v>213</v>
      </c>
      <c r="AB1449" s="1778"/>
      <c r="AH1449" s="2296"/>
      <c r="AK1449" s="2295"/>
      <c r="AL1449" s="2295"/>
    </row>
    <row r="1450" spans="1:53" x14ac:dyDescent="0.2">
      <c r="A1450" s="1801">
        <v>2017299</v>
      </c>
      <c r="C1450" s="1727" t="s">
        <v>3621</v>
      </c>
      <c r="D1450" s="1713" t="s">
        <v>68</v>
      </c>
      <c r="E1450" s="1713">
        <v>0</v>
      </c>
      <c r="F1450" s="1713">
        <v>0</v>
      </c>
      <c r="G1450" s="1713">
        <v>0</v>
      </c>
      <c r="H1450" s="1713">
        <v>0</v>
      </c>
      <c r="I1450" s="1728">
        <v>1</v>
      </c>
      <c r="J1450" s="1728">
        <v>1</v>
      </c>
      <c r="L1450" s="1715">
        <v>198.4</v>
      </c>
      <c r="N1450" s="1715">
        <f t="shared" si="338"/>
        <v>106.7</v>
      </c>
      <c r="O1450" s="1715">
        <v>91.7</v>
      </c>
      <c r="P1450" s="1749">
        <f t="shared" si="339"/>
        <v>0.85941893158388005</v>
      </c>
      <c r="Q1450" s="1715">
        <v>15</v>
      </c>
      <c r="R1450" s="1749">
        <f t="shared" si="340"/>
        <v>0.14058106841611995</v>
      </c>
      <c r="S1450" s="1775">
        <f t="shared" si="341"/>
        <v>0.6</v>
      </c>
      <c r="U1450" s="1715">
        <f t="shared" si="342"/>
        <v>0</v>
      </c>
      <c r="V1450" s="1715">
        <f t="shared" si="343"/>
        <v>0</v>
      </c>
      <c r="W1450" s="1715">
        <f t="shared" si="344"/>
        <v>198.4</v>
      </c>
      <c r="X1450" s="1718">
        <v>198.4</v>
      </c>
      <c r="Y1450" s="1729">
        <v>617304</v>
      </c>
      <c r="Z1450" s="1720">
        <v>42867</v>
      </c>
      <c r="AA1450" s="2427" t="s">
        <v>213</v>
      </c>
      <c r="AB1450" s="1778"/>
      <c r="AH1450" s="2296"/>
      <c r="AK1450" s="2295"/>
      <c r="AL1450" s="2295"/>
    </row>
    <row r="1451" spans="1:53" x14ac:dyDescent="0.2">
      <c r="A1451" s="1801">
        <v>2017300</v>
      </c>
      <c r="C1451" s="1727" t="s">
        <v>3622</v>
      </c>
      <c r="D1451" s="1713" t="s">
        <v>68</v>
      </c>
      <c r="E1451" s="1713">
        <v>0</v>
      </c>
      <c r="F1451" s="1713">
        <v>0</v>
      </c>
      <c r="G1451" s="1713">
        <v>0</v>
      </c>
      <c r="H1451" s="1713">
        <v>0</v>
      </c>
      <c r="I1451" s="1728">
        <v>1</v>
      </c>
      <c r="J1451" s="1728">
        <v>1</v>
      </c>
      <c r="L1451" s="1715">
        <v>180.9</v>
      </c>
      <c r="N1451" s="1715">
        <f t="shared" si="338"/>
        <v>97.95</v>
      </c>
      <c r="O1451" s="1715">
        <v>82.95</v>
      </c>
      <c r="P1451" s="1749">
        <f t="shared" si="339"/>
        <v>0.84686064318529863</v>
      </c>
      <c r="Q1451" s="1715">
        <v>15</v>
      </c>
      <c r="R1451" s="1749">
        <f t="shared" si="340"/>
        <v>0.15313935681470137</v>
      </c>
      <c r="S1451" s="1775">
        <f t="shared" si="341"/>
        <v>0.6</v>
      </c>
      <c r="U1451" s="1715">
        <f t="shared" si="342"/>
        <v>0</v>
      </c>
      <c r="V1451" s="1715">
        <f t="shared" si="343"/>
        <v>180.9</v>
      </c>
      <c r="W1451" s="1715">
        <f t="shared" si="344"/>
        <v>0</v>
      </c>
      <c r="X1451" s="1718">
        <v>180.9</v>
      </c>
      <c r="Y1451" s="1729">
        <v>617304</v>
      </c>
      <c r="Z1451" s="1720">
        <v>42867</v>
      </c>
      <c r="AA1451" s="2427" t="s">
        <v>213</v>
      </c>
      <c r="AB1451" s="1778"/>
      <c r="AC1451" s="1715">
        <v>-180.9</v>
      </c>
      <c r="AD1451" s="1713">
        <v>617380</v>
      </c>
      <c r="AE1451" s="1723">
        <v>42895</v>
      </c>
      <c r="AF1451" s="1779" t="s">
        <v>213</v>
      </c>
      <c r="AH1451" s="2296"/>
      <c r="AK1451" s="2295"/>
      <c r="AL1451" s="2295"/>
    </row>
    <row r="1452" spans="1:53" x14ac:dyDescent="0.2">
      <c r="A1452" s="1801">
        <v>2017301</v>
      </c>
      <c r="C1452" s="1727" t="s">
        <v>3627</v>
      </c>
      <c r="D1452" s="1713" t="s">
        <v>68</v>
      </c>
      <c r="E1452" s="1713">
        <v>0</v>
      </c>
      <c r="F1452" s="1713">
        <v>0</v>
      </c>
      <c r="G1452" s="1713">
        <v>0</v>
      </c>
      <c r="H1452" s="1713">
        <v>0</v>
      </c>
      <c r="I1452" s="1728">
        <v>1</v>
      </c>
      <c r="J1452" s="1728">
        <v>1</v>
      </c>
      <c r="L1452" s="1715">
        <v>45</v>
      </c>
      <c r="N1452" s="1715">
        <f t="shared" si="338"/>
        <v>25</v>
      </c>
      <c r="O1452" s="1715">
        <v>25</v>
      </c>
      <c r="P1452" s="1749">
        <f t="shared" si="339"/>
        <v>1</v>
      </c>
      <c r="Q1452" s="1715">
        <v>0</v>
      </c>
      <c r="R1452" s="1749">
        <f t="shared" si="340"/>
        <v>0</v>
      </c>
      <c r="S1452" s="1775">
        <f t="shared" si="341"/>
        <v>0</v>
      </c>
      <c r="U1452" s="1715">
        <f t="shared" si="342"/>
        <v>0</v>
      </c>
      <c r="V1452" s="1715">
        <f t="shared" si="343"/>
        <v>0</v>
      </c>
      <c r="W1452" s="1715">
        <f t="shared" si="344"/>
        <v>45</v>
      </c>
      <c r="X1452" s="1718">
        <v>45</v>
      </c>
      <c r="Y1452" s="1729">
        <v>617304</v>
      </c>
      <c r="Z1452" s="1720">
        <v>42867</v>
      </c>
      <c r="AA1452" s="2427" t="s">
        <v>213</v>
      </c>
      <c r="AB1452" s="1778"/>
      <c r="AH1452" s="2296"/>
      <c r="AK1452" s="2295"/>
      <c r="AL1452" s="2295"/>
    </row>
    <row r="1453" spans="1:53" x14ac:dyDescent="0.2">
      <c r="A1453" s="1801">
        <v>2017302</v>
      </c>
      <c r="C1453" s="1727" t="s">
        <v>3629</v>
      </c>
      <c r="D1453" s="1713" t="s">
        <v>2999</v>
      </c>
      <c r="E1453" s="1713">
        <v>0</v>
      </c>
      <c r="F1453" s="1713">
        <v>0</v>
      </c>
      <c r="G1453" s="1713">
        <v>0</v>
      </c>
      <c r="H1453" s="1713">
        <v>0</v>
      </c>
      <c r="I1453" s="1728">
        <v>1</v>
      </c>
      <c r="J1453" s="1728">
        <v>1</v>
      </c>
      <c r="L1453" s="1715">
        <v>190.48</v>
      </c>
      <c r="N1453" s="1715">
        <f t="shared" si="338"/>
        <v>120.24</v>
      </c>
      <c r="O1453" s="1715">
        <v>120.24</v>
      </c>
      <c r="P1453" s="1749">
        <f t="shared" si="339"/>
        <v>1</v>
      </c>
      <c r="Q1453" s="1715">
        <v>0</v>
      </c>
      <c r="R1453" s="1749">
        <f t="shared" si="340"/>
        <v>0</v>
      </c>
      <c r="S1453" s="1775">
        <f t="shared" si="341"/>
        <v>0</v>
      </c>
      <c r="U1453" s="1715">
        <f t="shared" si="342"/>
        <v>0</v>
      </c>
      <c r="V1453" s="1715">
        <f t="shared" si="343"/>
        <v>0</v>
      </c>
      <c r="W1453" s="1715">
        <f t="shared" si="344"/>
        <v>190.48</v>
      </c>
      <c r="X1453" s="1718">
        <v>190.48</v>
      </c>
      <c r="Y1453" s="1729">
        <v>617251</v>
      </c>
      <c r="Z1453" s="1720">
        <v>42838</v>
      </c>
      <c r="AA1453" s="2427" t="s">
        <v>213</v>
      </c>
      <c r="AB1453" s="1778"/>
      <c r="AH1453" s="2296"/>
      <c r="AK1453" s="2295"/>
      <c r="AL1453" s="2295"/>
    </row>
    <row r="1454" spans="1:53" x14ac:dyDescent="0.2">
      <c r="A1454" s="1801">
        <v>2017303</v>
      </c>
      <c r="C1454" s="1727" t="s">
        <v>3640</v>
      </c>
      <c r="D1454" s="1713" t="s">
        <v>489</v>
      </c>
      <c r="E1454" s="1713">
        <v>1</v>
      </c>
      <c r="F1454" s="1713">
        <v>9</v>
      </c>
      <c r="G1454" s="1713">
        <v>7</v>
      </c>
      <c r="H1454" s="1713">
        <v>4</v>
      </c>
      <c r="I1454" s="1728">
        <v>1</v>
      </c>
      <c r="J1454" s="1728">
        <v>1</v>
      </c>
      <c r="L1454" s="1715">
        <v>3199.51</v>
      </c>
      <c r="N1454" s="1715">
        <f t="shared" si="338"/>
        <v>2345.1999999999998</v>
      </c>
      <c r="O1454" s="1715">
        <v>1766.95</v>
      </c>
      <c r="P1454" s="1749">
        <f t="shared" si="339"/>
        <v>0.7534325430666895</v>
      </c>
      <c r="Q1454" s="1715">
        <v>578.25</v>
      </c>
      <c r="R1454" s="1749">
        <f t="shared" si="340"/>
        <v>0.24656745693331061</v>
      </c>
      <c r="S1454" s="1775">
        <f t="shared" si="341"/>
        <v>23.13</v>
      </c>
      <c r="U1454" s="1715">
        <f t="shared" si="342"/>
        <v>0</v>
      </c>
      <c r="V1454" s="1715">
        <f t="shared" si="343"/>
        <v>0</v>
      </c>
      <c r="W1454" s="1715">
        <f t="shared" si="344"/>
        <v>3199.51</v>
      </c>
      <c r="X1454" s="1718">
        <v>3199.51</v>
      </c>
      <c r="Y1454" s="1729">
        <v>617318</v>
      </c>
      <c r="Z1454" s="1720">
        <v>42867</v>
      </c>
      <c r="AA1454" s="2427" t="s">
        <v>213</v>
      </c>
      <c r="AB1454" s="1778"/>
      <c r="AH1454" s="2296"/>
      <c r="AK1454" s="2295"/>
      <c r="AL1454" s="2295"/>
    </row>
    <row r="1455" spans="1:53" x14ac:dyDescent="0.2">
      <c r="A1455" s="1801">
        <v>2017304</v>
      </c>
      <c r="C1455" s="1727" t="s">
        <v>3645</v>
      </c>
      <c r="D1455" s="1713" t="s">
        <v>68</v>
      </c>
      <c r="E1455" s="1713">
        <v>1</v>
      </c>
      <c r="F1455" s="1713">
        <v>11</v>
      </c>
      <c r="G1455" s="1713">
        <v>2</v>
      </c>
      <c r="H1455" s="1713">
        <v>0</v>
      </c>
      <c r="I1455" s="1728">
        <v>1</v>
      </c>
      <c r="J1455" s="1728">
        <v>1</v>
      </c>
      <c r="L1455" s="1715">
        <v>1650</v>
      </c>
      <c r="N1455" s="1715">
        <f t="shared" si="338"/>
        <v>1177.72</v>
      </c>
      <c r="O1455" s="1715">
        <v>929.26</v>
      </c>
      <c r="P1455" s="1749">
        <f t="shared" si="339"/>
        <v>0.78903304690418774</v>
      </c>
      <c r="Q1455" s="1715">
        <v>248.46</v>
      </c>
      <c r="R1455" s="1749">
        <f t="shared" si="340"/>
        <v>0.21096695309581226</v>
      </c>
      <c r="S1455" s="1775">
        <f t="shared" si="341"/>
        <v>9.9383999999999997</v>
      </c>
      <c r="U1455" s="1715">
        <f t="shared" si="342"/>
        <v>0</v>
      </c>
      <c r="V1455" s="1715">
        <f t="shared" si="343"/>
        <v>0</v>
      </c>
      <c r="W1455" s="1715">
        <f t="shared" si="344"/>
        <v>1650</v>
      </c>
      <c r="X1455" s="1718">
        <v>1650</v>
      </c>
      <c r="Y1455" s="1729">
        <v>617253</v>
      </c>
      <c r="Z1455" s="1720">
        <v>42838</v>
      </c>
      <c r="AA1455" s="2427" t="s">
        <v>213</v>
      </c>
      <c r="AB1455" s="1778"/>
      <c r="AH1455" s="2296"/>
      <c r="AK1455" s="2295"/>
      <c r="AL1455" s="2295"/>
    </row>
    <row r="1456" spans="1:53" x14ac:dyDescent="0.2">
      <c r="A1456" s="1801">
        <v>2017305</v>
      </c>
      <c r="C1456" s="1727" t="s">
        <v>3641</v>
      </c>
      <c r="D1456" s="1713" t="s">
        <v>489</v>
      </c>
      <c r="E1456" s="1713">
        <v>0</v>
      </c>
      <c r="F1456" s="1713">
        <v>1</v>
      </c>
      <c r="G1456" s="1713">
        <v>0</v>
      </c>
      <c r="H1456" s="1713">
        <v>1</v>
      </c>
      <c r="I1456" s="1728">
        <v>1</v>
      </c>
      <c r="J1456" s="1728">
        <v>1</v>
      </c>
      <c r="L1456" s="1715">
        <v>540.95000000000005</v>
      </c>
      <c r="N1456" s="1715">
        <f t="shared" si="338"/>
        <v>396.46999999999997</v>
      </c>
      <c r="O1456" s="1715">
        <v>286.76</v>
      </c>
      <c r="P1456" s="1749">
        <f t="shared" si="339"/>
        <v>0.72328297222992921</v>
      </c>
      <c r="Q1456" s="1715">
        <v>109.71</v>
      </c>
      <c r="R1456" s="1749">
        <f t="shared" si="340"/>
        <v>0.2767170277700709</v>
      </c>
      <c r="S1456" s="1775">
        <f t="shared" si="341"/>
        <v>4.3883999999999999</v>
      </c>
      <c r="U1456" s="1715">
        <f t="shared" si="342"/>
        <v>0</v>
      </c>
      <c r="V1456" s="1715">
        <f t="shared" si="343"/>
        <v>0</v>
      </c>
      <c r="W1456" s="1715">
        <f t="shared" si="344"/>
        <v>540.95000000000005</v>
      </c>
      <c r="X1456" s="1718">
        <v>540.95000000000005</v>
      </c>
      <c r="Y1456" s="1729">
        <v>617319</v>
      </c>
      <c r="Z1456" s="1720">
        <v>42867</v>
      </c>
      <c r="AA1456" s="2427" t="s">
        <v>213</v>
      </c>
      <c r="AB1456" s="1778"/>
      <c r="AH1456" s="2296"/>
      <c r="AK1456" s="2295"/>
      <c r="AL1456" s="2295"/>
    </row>
    <row r="1457" spans="1:38" x14ac:dyDescent="0.2">
      <c r="A1457" s="1801">
        <v>2017306</v>
      </c>
      <c r="C1457" s="1727" t="s">
        <v>3642</v>
      </c>
      <c r="D1457" s="1713" t="s">
        <v>489</v>
      </c>
      <c r="E1457" s="1713">
        <v>2</v>
      </c>
      <c r="F1457" s="1713">
        <v>18</v>
      </c>
      <c r="G1457" s="1713">
        <v>12</v>
      </c>
      <c r="H1457" s="1713">
        <v>6</v>
      </c>
      <c r="I1457" s="1728">
        <v>1</v>
      </c>
      <c r="J1457" s="1728">
        <v>1</v>
      </c>
      <c r="L1457" s="1715">
        <v>5352.28</v>
      </c>
      <c r="N1457" s="1715">
        <f t="shared" si="338"/>
        <v>3958.56</v>
      </c>
      <c r="O1457" s="1715">
        <v>2917.98</v>
      </c>
      <c r="P1457" s="1749">
        <f t="shared" si="339"/>
        <v>0.73713168424881781</v>
      </c>
      <c r="Q1457" s="1715">
        <v>1040.58</v>
      </c>
      <c r="R1457" s="1749">
        <f t="shared" si="340"/>
        <v>0.26286831575118225</v>
      </c>
      <c r="S1457" s="1775">
        <f t="shared" si="341"/>
        <v>41.623199999999997</v>
      </c>
      <c r="U1457" s="1715">
        <f t="shared" si="342"/>
        <v>0</v>
      </c>
      <c r="V1457" s="1715">
        <f t="shared" si="343"/>
        <v>0</v>
      </c>
      <c r="W1457" s="1715">
        <f t="shared" si="344"/>
        <v>5352.28</v>
      </c>
      <c r="X1457" s="1718">
        <v>5352.28</v>
      </c>
      <c r="Y1457" s="1729">
        <v>617320</v>
      </c>
      <c r="Z1457" s="1720">
        <v>42867</v>
      </c>
      <c r="AA1457" s="2427" t="s">
        <v>213</v>
      </c>
      <c r="AB1457" s="1778"/>
      <c r="AH1457" s="2296"/>
      <c r="AK1457" s="2295"/>
      <c r="AL1457" s="2295"/>
    </row>
    <row r="1458" spans="1:38" x14ac:dyDescent="0.2">
      <c r="A1458" s="1801">
        <v>2017307</v>
      </c>
      <c r="C1458" s="1727" t="s">
        <v>3643</v>
      </c>
      <c r="D1458" s="1713" t="s">
        <v>489</v>
      </c>
      <c r="E1458" s="1713">
        <v>1</v>
      </c>
      <c r="F1458" s="1713">
        <v>8</v>
      </c>
      <c r="G1458" s="1713">
        <v>5</v>
      </c>
      <c r="H1458" s="1713">
        <v>3</v>
      </c>
      <c r="I1458" s="1728">
        <v>1</v>
      </c>
      <c r="J1458" s="1728">
        <v>1</v>
      </c>
      <c r="L1458" s="1715">
        <v>3163.67</v>
      </c>
      <c r="N1458" s="1715">
        <f t="shared" si="338"/>
        <v>2335.38</v>
      </c>
      <c r="O1458" s="1715">
        <v>1705.35</v>
      </c>
      <c r="P1458" s="1749">
        <f t="shared" si="339"/>
        <v>0.73022377514580061</v>
      </c>
      <c r="Q1458" s="1715">
        <v>630.03</v>
      </c>
      <c r="R1458" s="1749">
        <f t="shared" si="340"/>
        <v>0.26977622485419928</v>
      </c>
      <c r="S1458" s="1775">
        <f t="shared" si="341"/>
        <v>25.2012</v>
      </c>
      <c r="U1458" s="1715">
        <f t="shared" si="342"/>
        <v>0</v>
      </c>
      <c r="V1458" s="1715">
        <f t="shared" si="343"/>
        <v>0</v>
      </c>
      <c r="W1458" s="1715">
        <f t="shared" si="344"/>
        <v>3163.67</v>
      </c>
      <c r="X1458" s="1718">
        <v>3163.67</v>
      </c>
      <c r="Y1458" s="1729">
        <v>617321</v>
      </c>
      <c r="Z1458" s="1720">
        <v>42867</v>
      </c>
      <c r="AA1458" s="2427" t="s">
        <v>213</v>
      </c>
      <c r="AB1458" s="1778"/>
      <c r="AH1458" s="2296"/>
      <c r="AK1458" s="2295"/>
      <c r="AL1458" s="2295"/>
    </row>
    <row r="1459" spans="1:38" x14ac:dyDescent="0.2">
      <c r="A1459" s="1801">
        <v>2017308</v>
      </c>
      <c r="C1459" s="1727" t="s">
        <v>3644</v>
      </c>
      <c r="D1459" s="1713" t="s">
        <v>489</v>
      </c>
      <c r="E1459" s="1713">
        <v>0</v>
      </c>
      <c r="F1459" s="1713">
        <v>1</v>
      </c>
      <c r="G1459" s="1713">
        <v>0</v>
      </c>
      <c r="H1459" s="1713">
        <v>1</v>
      </c>
      <c r="I1459" s="1728">
        <v>1</v>
      </c>
      <c r="J1459" s="1728">
        <v>1</v>
      </c>
      <c r="L1459" s="1715">
        <v>520.27</v>
      </c>
      <c r="N1459" s="1715">
        <f t="shared" si="338"/>
        <v>381.33000000000004</v>
      </c>
      <c r="O1459" s="1715">
        <v>271.79000000000002</v>
      </c>
      <c r="P1459" s="1749">
        <f t="shared" si="339"/>
        <v>0.71274224425038679</v>
      </c>
      <c r="Q1459" s="1715">
        <v>109.54</v>
      </c>
      <c r="R1459" s="1749">
        <f t="shared" si="340"/>
        <v>0.28725775574961321</v>
      </c>
      <c r="S1459" s="1775">
        <f t="shared" si="341"/>
        <v>4.3816000000000006</v>
      </c>
      <c r="U1459" s="1715">
        <f t="shared" si="342"/>
        <v>0</v>
      </c>
      <c r="V1459" s="1715">
        <f t="shared" si="343"/>
        <v>0</v>
      </c>
      <c r="W1459" s="1715">
        <f t="shared" si="344"/>
        <v>520.27</v>
      </c>
      <c r="X1459" s="1718">
        <v>520.27</v>
      </c>
      <c r="Y1459" s="1729">
        <v>617322</v>
      </c>
      <c r="Z1459" s="1720">
        <v>42867</v>
      </c>
      <c r="AA1459" s="2427" t="s">
        <v>213</v>
      </c>
      <c r="AB1459" s="1778"/>
      <c r="AH1459" s="2296"/>
      <c r="AK1459" s="2295"/>
      <c r="AL1459" s="2295"/>
    </row>
    <row r="1460" spans="1:38" x14ac:dyDescent="0.2">
      <c r="A1460" s="1801">
        <v>2017309</v>
      </c>
      <c r="C1460" s="1727" t="s">
        <v>3630</v>
      </c>
      <c r="D1460" s="1713" t="s">
        <v>451</v>
      </c>
      <c r="E1460" s="1713">
        <v>1</v>
      </c>
      <c r="I1460" s="1728">
        <v>1</v>
      </c>
      <c r="J1460" s="1728">
        <v>1</v>
      </c>
      <c r="L1460" s="1715">
        <v>346</v>
      </c>
      <c r="N1460" s="1715">
        <f t="shared" si="338"/>
        <v>173</v>
      </c>
      <c r="O1460" s="1715">
        <v>123</v>
      </c>
      <c r="P1460" s="1749">
        <f t="shared" si="339"/>
        <v>0.71098265895953761</v>
      </c>
      <c r="Q1460" s="1715">
        <v>50</v>
      </c>
      <c r="R1460" s="1749">
        <f t="shared" si="340"/>
        <v>0.28901734104046245</v>
      </c>
      <c r="S1460" s="1775">
        <f t="shared" si="341"/>
        <v>2</v>
      </c>
      <c r="U1460" s="1715">
        <f t="shared" si="342"/>
        <v>0</v>
      </c>
      <c r="V1460" s="1715">
        <f t="shared" si="343"/>
        <v>0</v>
      </c>
      <c r="W1460" s="1715">
        <f t="shared" si="344"/>
        <v>346</v>
      </c>
      <c r="X1460" s="1718">
        <v>346</v>
      </c>
      <c r="Y1460" s="1729">
        <v>617309</v>
      </c>
      <c r="Z1460" s="1720">
        <v>42867</v>
      </c>
      <c r="AA1460" s="2427" t="s">
        <v>213</v>
      </c>
      <c r="AB1460" s="1778"/>
      <c r="AH1460" s="2296"/>
      <c r="AK1460" s="2295"/>
      <c r="AL1460" s="2295"/>
    </row>
    <row r="1461" spans="1:38" x14ac:dyDescent="0.2">
      <c r="A1461" s="1801">
        <v>2017310</v>
      </c>
      <c r="C1461" s="1727" t="s">
        <v>3650</v>
      </c>
      <c r="D1461" s="1713" t="s">
        <v>68</v>
      </c>
      <c r="E1461" s="1713">
        <v>0</v>
      </c>
      <c r="F1461" s="1713">
        <v>0</v>
      </c>
      <c r="G1461" s="1713">
        <v>0</v>
      </c>
      <c r="H1461" s="1713">
        <v>0</v>
      </c>
      <c r="I1461" s="1728">
        <v>1</v>
      </c>
      <c r="J1461" s="1728">
        <v>1</v>
      </c>
      <c r="L1461" s="1715">
        <v>120</v>
      </c>
      <c r="N1461" s="1715">
        <f t="shared" si="338"/>
        <v>80</v>
      </c>
      <c r="O1461" s="1715">
        <v>65</v>
      </c>
      <c r="P1461" s="1749">
        <f t="shared" si="339"/>
        <v>0.8125</v>
      </c>
      <c r="Q1461" s="1715">
        <v>15</v>
      </c>
      <c r="R1461" s="1749">
        <f t="shared" si="340"/>
        <v>0.1875</v>
      </c>
      <c r="S1461" s="1775">
        <f t="shared" si="341"/>
        <v>0.6</v>
      </c>
      <c r="U1461" s="1715">
        <f t="shared" si="342"/>
        <v>0</v>
      </c>
      <c r="V1461" s="1715">
        <f t="shared" si="343"/>
        <v>120</v>
      </c>
      <c r="W1461" s="1715">
        <f t="shared" si="344"/>
        <v>0</v>
      </c>
      <c r="X1461" s="1718"/>
      <c r="Y1461" s="1729"/>
      <c r="Z1461" s="1720"/>
      <c r="AA1461" s="1778"/>
      <c r="AB1461" s="1778"/>
      <c r="AH1461" s="2296"/>
      <c r="AK1461" s="2295"/>
      <c r="AL1461" s="2295"/>
    </row>
    <row r="1462" spans="1:38" x14ac:dyDescent="0.2">
      <c r="A1462" s="1801">
        <v>2017311</v>
      </c>
      <c r="C1462" s="1727" t="s">
        <v>3516</v>
      </c>
      <c r="D1462" s="1713" t="s">
        <v>1100</v>
      </c>
      <c r="E1462" s="1713">
        <v>0</v>
      </c>
      <c r="F1462" s="1713">
        <v>1</v>
      </c>
      <c r="G1462" s="1713">
        <v>1</v>
      </c>
      <c r="H1462" s="1713">
        <v>0</v>
      </c>
      <c r="I1462" s="1728">
        <v>1</v>
      </c>
      <c r="J1462" s="1728">
        <v>1</v>
      </c>
      <c r="L1462" s="1715">
        <v>174.85</v>
      </c>
      <c r="N1462" s="1715">
        <f t="shared" si="338"/>
        <v>115</v>
      </c>
      <c r="O1462" s="1715">
        <v>80</v>
      </c>
      <c r="P1462" s="1749">
        <f t="shared" si="339"/>
        <v>0.69565217391304346</v>
      </c>
      <c r="Q1462" s="1715">
        <v>35</v>
      </c>
      <c r="R1462" s="1749">
        <f t="shared" si="340"/>
        <v>0.30434782608695654</v>
      </c>
      <c r="S1462" s="1775">
        <f t="shared" si="341"/>
        <v>1.4</v>
      </c>
      <c r="U1462" s="1715">
        <f t="shared" si="342"/>
        <v>0</v>
      </c>
      <c r="V1462" s="1715">
        <f t="shared" si="343"/>
        <v>0</v>
      </c>
      <c r="W1462" s="1715">
        <f t="shared" si="344"/>
        <v>174.85</v>
      </c>
      <c r="X1462" s="1718">
        <v>174.85</v>
      </c>
      <c r="Y1462" s="1729">
        <v>617317</v>
      </c>
      <c r="Z1462" s="1720">
        <v>42867</v>
      </c>
      <c r="AA1462" s="1778" t="s">
        <v>213</v>
      </c>
      <c r="AB1462" s="1778"/>
      <c r="AH1462" s="2296"/>
      <c r="AK1462" s="2295"/>
      <c r="AL1462" s="2295"/>
    </row>
    <row r="1463" spans="1:38" x14ac:dyDescent="0.2">
      <c r="A1463" s="1801">
        <v>2017312</v>
      </c>
      <c r="C1463" s="1727">
        <v>636817</v>
      </c>
      <c r="D1463" s="1713" t="s">
        <v>68</v>
      </c>
      <c r="E1463" s="1713">
        <v>1</v>
      </c>
      <c r="F1463" s="1713">
        <v>12</v>
      </c>
      <c r="G1463" s="1713">
        <v>4</v>
      </c>
      <c r="H1463" s="1713">
        <v>4</v>
      </c>
      <c r="I1463" s="1728">
        <v>1</v>
      </c>
      <c r="J1463" s="1728">
        <v>1</v>
      </c>
      <c r="L1463" s="1715">
        <v>3092.4</v>
      </c>
      <c r="N1463" s="1715">
        <f t="shared" si="338"/>
        <v>2089.1999999999998</v>
      </c>
      <c r="O1463" s="1715">
        <v>1574.25</v>
      </c>
      <c r="P1463" s="1749">
        <f t="shared" si="339"/>
        <v>0.7535180930499713</v>
      </c>
      <c r="Q1463" s="1715">
        <v>514.95000000000005</v>
      </c>
      <c r="R1463" s="1749">
        <f t="shared" si="340"/>
        <v>0.24648190695002875</v>
      </c>
      <c r="S1463" s="1775">
        <f t="shared" si="341"/>
        <v>20.598000000000003</v>
      </c>
      <c r="U1463" s="1715">
        <f t="shared" si="342"/>
        <v>0</v>
      </c>
      <c r="V1463" s="1715">
        <f t="shared" si="343"/>
        <v>0</v>
      </c>
      <c r="W1463" s="1715">
        <f t="shared" si="344"/>
        <v>3092.4</v>
      </c>
      <c r="X1463" s="1718">
        <v>3092.4</v>
      </c>
      <c r="Y1463" s="1729">
        <v>617299</v>
      </c>
      <c r="Z1463" s="1720">
        <v>42867</v>
      </c>
      <c r="AA1463" s="1778" t="s">
        <v>213</v>
      </c>
      <c r="AB1463" s="1778"/>
      <c r="AH1463" s="2296"/>
      <c r="AK1463" s="2295"/>
      <c r="AL1463" s="2295"/>
    </row>
    <row r="1464" spans="1:38" x14ac:dyDescent="0.2">
      <c r="A1464" s="1801">
        <v>2017313</v>
      </c>
      <c r="C1464" s="1727">
        <v>624517</v>
      </c>
      <c r="D1464" s="1713" t="s">
        <v>68</v>
      </c>
      <c r="E1464" s="1713">
        <v>1</v>
      </c>
      <c r="F1464" s="1713">
        <v>10</v>
      </c>
      <c r="G1464" s="1713">
        <v>5</v>
      </c>
      <c r="H1464" s="1713">
        <v>3</v>
      </c>
      <c r="I1464" s="1728">
        <v>1</v>
      </c>
      <c r="J1464" s="1728">
        <v>1</v>
      </c>
      <c r="L1464" s="1715">
        <v>4457.28</v>
      </c>
      <c r="N1464" s="1715">
        <f t="shared" si="338"/>
        <v>2992.73</v>
      </c>
      <c r="O1464" s="1715">
        <v>2524.48</v>
      </c>
      <c r="P1464" s="1749">
        <f t="shared" si="339"/>
        <v>0.84353750588927168</v>
      </c>
      <c r="Q1464" s="1715">
        <v>468.25</v>
      </c>
      <c r="R1464" s="1749">
        <f t="shared" si="340"/>
        <v>0.15646249411072832</v>
      </c>
      <c r="S1464" s="1775">
        <f t="shared" si="341"/>
        <v>18.73</v>
      </c>
      <c r="U1464" s="1715">
        <f t="shared" si="342"/>
        <v>0</v>
      </c>
      <c r="V1464" s="1715">
        <f t="shared" si="343"/>
        <v>0</v>
      </c>
      <c r="W1464" s="1715">
        <f t="shared" si="344"/>
        <v>4457.28</v>
      </c>
      <c r="X1464" s="1718">
        <v>4457.28</v>
      </c>
      <c r="Y1464" s="1729">
        <v>617300</v>
      </c>
      <c r="Z1464" s="1720">
        <v>42867</v>
      </c>
      <c r="AA1464" s="1778" t="s">
        <v>213</v>
      </c>
      <c r="AB1464" s="1778"/>
      <c r="AH1464" s="2296"/>
      <c r="AK1464" s="2295"/>
      <c r="AL1464" s="2295"/>
    </row>
    <row r="1465" spans="1:38" x14ac:dyDescent="0.2">
      <c r="A1465" s="1801" t="s">
        <v>3667</v>
      </c>
      <c r="C1465" s="1727">
        <v>648317</v>
      </c>
      <c r="D1465" s="1713" t="s">
        <v>68</v>
      </c>
      <c r="E1465" s="1713">
        <v>1</v>
      </c>
      <c r="F1465" s="1713">
        <v>12</v>
      </c>
      <c r="G1465" s="1713">
        <v>6</v>
      </c>
      <c r="H1465" s="1713">
        <v>5</v>
      </c>
      <c r="I1465" s="1728">
        <v>1</v>
      </c>
      <c r="J1465" s="1728">
        <v>1</v>
      </c>
      <c r="L1465" s="1715">
        <v>9778.4599999999991</v>
      </c>
      <c r="N1465" s="1715">
        <f t="shared" si="338"/>
        <v>6529.24</v>
      </c>
      <c r="O1465" s="1715">
        <v>5198.29</v>
      </c>
      <c r="P1465" s="1749">
        <f t="shared" si="339"/>
        <v>0.79615544841359798</v>
      </c>
      <c r="Q1465" s="1715">
        <v>1330.95</v>
      </c>
      <c r="R1465" s="1749">
        <f t="shared" si="340"/>
        <v>0.20384455158640211</v>
      </c>
      <c r="S1465" s="1775">
        <f t="shared" si="341"/>
        <v>53.238</v>
      </c>
      <c r="U1465" s="1715">
        <f t="shared" si="342"/>
        <v>0</v>
      </c>
      <c r="V1465" s="1715">
        <f t="shared" si="343"/>
        <v>0</v>
      </c>
      <c r="W1465" s="1715">
        <f t="shared" si="344"/>
        <v>9778.4599999999991</v>
      </c>
      <c r="X1465" s="1718">
        <v>9778.4599999999991</v>
      </c>
      <c r="Y1465" s="1729">
        <v>617301</v>
      </c>
      <c r="Z1465" s="1720">
        <v>42867</v>
      </c>
      <c r="AA1465" s="1778" t="s">
        <v>213</v>
      </c>
      <c r="AB1465" s="1778"/>
      <c r="AH1465" s="2296"/>
      <c r="AK1465" s="2295"/>
      <c r="AL1465" s="2295"/>
    </row>
    <row r="1466" spans="1:38" x14ac:dyDescent="0.2">
      <c r="A1466" s="1801">
        <v>2017315</v>
      </c>
      <c r="C1466" s="1727">
        <v>624317</v>
      </c>
      <c r="D1466" s="1713" t="s">
        <v>68</v>
      </c>
      <c r="E1466" s="1713">
        <v>1</v>
      </c>
      <c r="F1466" s="1713">
        <v>6</v>
      </c>
      <c r="G1466" s="1713">
        <v>5</v>
      </c>
      <c r="H1466" s="1713">
        <v>2</v>
      </c>
      <c r="I1466" s="1728">
        <v>1</v>
      </c>
      <c r="J1466" s="1728">
        <v>1</v>
      </c>
      <c r="L1466" s="1715">
        <v>1779.85</v>
      </c>
      <c r="N1466" s="1715">
        <f t="shared" si="338"/>
        <v>1197.28</v>
      </c>
      <c r="O1466" s="1715">
        <v>893.47</v>
      </c>
      <c r="P1466" s="1749">
        <f t="shared" si="339"/>
        <v>0.74624983295469738</v>
      </c>
      <c r="Q1466" s="1715">
        <v>303.81</v>
      </c>
      <c r="R1466" s="1749">
        <f t="shared" si="340"/>
        <v>0.25375016704530268</v>
      </c>
      <c r="S1466" s="1775">
        <f t="shared" si="341"/>
        <v>12.1524</v>
      </c>
      <c r="U1466" s="1715">
        <f t="shared" si="342"/>
        <v>0</v>
      </c>
      <c r="V1466" s="1715">
        <f t="shared" si="343"/>
        <v>0</v>
      </c>
      <c r="W1466" s="1715">
        <f t="shared" si="344"/>
        <v>1779.85</v>
      </c>
      <c r="X1466" s="1718">
        <v>1779.85</v>
      </c>
      <c r="Y1466" s="1729">
        <v>617302</v>
      </c>
      <c r="Z1466" s="1720">
        <v>42867</v>
      </c>
      <c r="AA1466" s="1778" t="s">
        <v>213</v>
      </c>
      <c r="AB1466" s="1778"/>
      <c r="AH1466" s="2296"/>
      <c r="AK1466" s="2295"/>
      <c r="AL1466" s="2295"/>
    </row>
    <row r="1467" spans="1:38" x14ac:dyDescent="0.2">
      <c r="A1467" s="1801">
        <v>2017316</v>
      </c>
      <c r="C1467" s="1727">
        <v>639917</v>
      </c>
      <c r="D1467" s="1713" t="s">
        <v>68</v>
      </c>
      <c r="E1467" s="1713">
        <v>1</v>
      </c>
      <c r="F1467" s="1713">
        <v>8</v>
      </c>
      <c r="G1467" s="1713">
        <v>5</v>
      </c>
      <c r="H1467" s="1713">
        <v>3</v>
      </c>
      <c r="I1467" s="1728">
        <v>1</v>
      </c>
      <c r="J1467" s="1728">
        <v>1</v>
      </c>
      <c r="L1467" s="1715">
        <v>2616.7800000000002</v>
      </c>
      <c r="N1467" s="1715">
        <f t="shared" si="338"/>
        <v>1764.9499999999998</v>
      </c>
      <c r="O1467" s="1715">
        <v>1337.8</v>
      </c>
      <c r="P1467" s="1788">
        <f t="shared" si="339"/>
        <v>0.75798181251593533</v>
      </c>
      <c r="Q1467" s="1715">
        <v>427.15</v>
      </c>
      <c r="R1467" s="1788">
        <f t="shared" si="340"/>
        <v>0.24201818748406473</v>
      </c>
      <c r="S1467" s="1775">
        <f t="shared" si="341"/>
        <v>17.085999999999999</v>
      </c>
      <c r="U1467" s="1715">
        <f t="shared" si="342"/>
        <v>0</v>
      </c>
      <c r="V1467" s="1715">
        <f t="shared" si="343"/>
        <v>0</v>
      </c>
      <c r="W1467" s="1715">
        <f t="shared" si="344"/>
        <v>2616.7800000000002</v>
      </c>
      <c r="X1467" s="1718">
        <v>2616.7800000000002</v>
      </c>
      <c r="Y1467" s="1729">
        <v>617303</v>
      </c>
      <c r="Z1467" s="1720">
        <v>42867</v>
      </c>
      <c r="AA1467" s="1778" t="s">
        <v>213</v>
      </c>
      <c r="AB1467" s="1778"/>
      <c r="AH1467" s="2296"/>
      <c r="AK1467" s="2295"/>
      <c r="AL1467" s="2295"/>
    </row>
    <row r="1468" spans="1:38" x14ac:dyDescent="0.2">
      <c r="A1468" s="1801">
        <v>2017317</v>
      </c>
      <c r="C1468" s="1727" t="s">
        <v>3668</v>
      </c>
      <c r="D1468" s="1713" t="s">
        <v>68</v>
      </c>
      <c r="E1468" s="1713">
        <v>0</v>
      </c>
      <c r="F1468" s="1713">
        <v>0</v>
      </c>
      <c r="G1468" s="1713">
        <v>0</v>
      </c>
      <c r="H1468" s="1713">
        <v>0</v>
      </c>
      <c r="I1468" s="1728">
        <v>1</v>
      </c>
      <c r="J1468" s="1728">
        <v>1</v>
      </c>
      <c r="L1468" s="1715">
        <v>138</v>
      </c>
      <c r="N1468" s="1715">
        <f t="shared" si="338"/>
        <v>75</v>
      </c>
      <c r="O1468" s="1715">
        <v>75</v>
      </c>
      <c r="P1468" s="1749">
        <f t="shared" si="339"/>
        <v>1</v>
      </c>
      <c r="Q1468" s="1715">
        <v>0</v>
      </c>
      <c r="R1468" s="1749">
        <f t="shared" si="340"/>
        <v>0</v>
      </c>
      <c r="S1468" s="1775">
        <f t="shared" si="341"/>
        <v>0</v>
      </c>
      <c r="U1468" s="1715">
        <f t="shared" si="342"/>
        <v>0</v>
      </c>
      <c r="V1468" s="1715">
        <f t="shared" si="343"/>
        <v>0</v>
      </c>
      <c r="W1468" s="1715">
        <f t="shared" si="344"/>
        <v>138</v>
      </c>
      <c r="X1468" s="1718">
        <v>138</v>
      </c>
      <c r="Y1468" s="1729">
        <v>617290</v>
      </c>
      <c r="Z1468" s="1720">
        <v>42856</v>
      </c>
      <c r="AA1468" s="1778" t="s">
        <v>213</v>
      </c>
      <c r="AB1468" s="1778"/>
      <c r="AH1468" s="2296"/>
      <c r="AK1468" s="2295"/>
      <c r="AL1468" s="2295"/>
    </row>
    <row r="1469" spans="1:38" x14ac:dyDescent="0.2">
      <c r="A1469" s="1801">
        <v>2017318</v>
      </c>
      <c r="C1469" s="1727" t="s">
        <v>3669</v>
      </c>
      <c r="D1469" s="1713" t="s">
        <v>636</v>
      </c>
      <c r="E1469" s="1713">
        <v>0</v>
      </c>
      <c r="F1469" s="1713">
        <v>0</v>
      </c>
      <c r="G1469" s="1713">
        <v>0</v>
      </c>
      <c r="H1469" s="1713">
        <v>0</v>
      </c>
      <c r="I1469" s="1728">
        <v>1</v>
      </c>
      <c r="J1469" s="1728">
        <v>1</v>
      </c>
      <c r="L1469" s="1715">
        <v>77</v>
      </c>
      <c r="N1469" s="1715">
        <f t="shared" si="338"/>
        <v>46</v>
      </c>
      <c r="O1469" s="1715">
        <v>31</v>
      </c>
      <c r="P1469" s="1749">
        <f t="shared" si="339"/>
        <v>0.67391304347826086</v>
      </c>
      <c r="Q1469" s="1715">
        <v>15</v>
      </c>
      <c r="R1469" s="1749">
        <f t="shared" si="340"/>
        <v>0.32608695652173914</v>
      </c>
      <c r="S1469" s="1775">
        <f t="shared" si="341"/>
        <v>0.6</v>
      </c>
      <c r="U1469" s="1715">
        <f t="shared" si="342"/>
        <v>0</v>
      </c>
      <c r="V1469" s="1715">
        <f t="shared" si="343"/>
        <v>77</v>
      </c>
      <c r="W1469" s="1715">
        <f t="shared" si="344"/>
        <v>0</v>
      </c>
      <c r="X1469" s="1718"/>
      <c r="Y1469" s="1729"/>
      <c r="Z1469" s="1720"/>
      <c r="AA1469" s="1778"/>
      <c r="AB1469" s="1778"/>
      <c r="AH1469" s="2296"/>
      <c r="AK1469" s="2295"/>
      <c r="AL1469" s="2295"/>
    </row>
    <row r="1470" spans="1:38" x14ac:dyDescent="0.2">
      <c r="A1470" s="1801">
        <v>2017319</v>
      </c>
      <c r="C1470" s="1727" t="s">
        <v>3670</v>
      </c>
      <c r="D1470" s="1713" t="s">
        <v>3018</v>
      </c>
      <c r="E1470" s="1713">
        <v>1</v>
      </c>
      <c r="F1470" s="1713">
        <v>12</v>
      </c>
      <c r="G1470" s="1713">
        <v>5</v>
      </c>
      <c r="H1470" s="1713">
        <v>3</v>
      </c>
      <c r="I1470" s="1728">
        <v>1</v>
      </c>
      <c r="J1470" s="1728">
        <v>1</v>
      </c>
      <c r="L1470" s="1715">
        <v>3895.68</v>
      </c>
      <c r="N1470" s="1715">
        <f t="shared" si="338"/>
        <v>2392.8000000000002</v>
      </c>
      <c r="O1470" s="1715">
        <v>1761.8</v>
      </c>
      <c r="P1470" s="1749">
        <f t="shared" si="339"/>
        <v>0.73629220996322298</v>
      </c>
      <c r="Q1470" s="1715">
        <v>631</v>
      </c>
      <c r="R1470" s="1749">
        <f t="shared" si="340"/>
        <v>0.26370779003677697</v>
      </c>
      <c r="S1470" s="1775">
        <f t="shared" si="341"/>
        <v>25.24</v>
      </c>
      <c r="U1470" s="1715">
        <f t="shared" si="342"/>
        <v>0</v>
      </c>
      <c r="V1470" s="1715">
        <f t="shared" si="343"/>
        <v>0</v>
      </c>
      <c r="W1470" s="1715">
        <f t="shared" si="344"/>
        <v>3895.68</v>
      </c>
      <c r="X1470" s="1718">
        <v>3942.93</v>
      </c>
      <c r="Y1470" s="1729">
        <v>617352</v>
      </c>
      <c r="Z1470" s="1720">
        <v>42870</v>
      </c>
      <c r="AA1470" s="1778" t="s">
        <v>213</v>
      </c>
      <c r="AB1470" s="1778"/>
      <c r="AC1470" s="1715">
        <v>-47.25</v>
      </c>
      <c r="AD1470" s="1713">
        <v>617354</v>
      </c>
      <c r="AE1470" s="1723">
        <v>42872</v>
      </c>
      <c r="AF1470" s="1779" t="s">
        <v>213</v>
      </c>
      <c r="AH1470" s="2296"/>
      <c r="AK1470" s="2295"/>
      <c r="AL1470" s="2295"/>
    </row>
    <row r="1471" spans="1:38" x14ac:dyDescent="0.2">
      <c r="A1471" s="1801">
        <v>2017321</v>
      </c>
      <c r="C1471" s="1727" t="s">
        <v>3703</v>
      </c>
      <c r="D1471" s="1713" t="s">
        <v>451</v>
      </c>
      <c r="E1471" s="1713">
        <v>1</v>
      </c>
      <c r="F1471" s="1713">
        <v>2</v>
      </c>
      <c r="G1471" s="1713">
        <v>1</v>
      </c>
      <c r="H1471" s="1713">
        <v>1</v>
      </c>
      <c r="I1471" s="1728">
        <v>1</v>
      </c>
      <c r="J1471" s="1728">
        <v>1</v>
      </c>
      <c r="L1471" s="1715">
        <v>852.39</v>
      </c>
      <c r="N1471" s="1715">
        <f t="shared" si="338"/>
        <v>559.98</v>
      </c>
      <c r="O1471" s="1715">
        <v>413.47</v>
      </c>
      <c r="P1471" s="1749">
        <f t="shared" si="339"/>
        <v>0.73836565591628278</v>
      </c>
      <c r="Q1471" s="1715">
        <v>146.51</v>
      </c>
      <c r="R1471" s="1749">
        <f t="shared" si="340"/>
        <v>0.26163434408371727</v>
      </c>
      <c r="S1471" s="1775">
        <f t="shared" si="341"/>
        <v>5.8603999999999994</v>
      </c>
      <c r="U1471" s="1715">
        <f t="shared" si="342"/>
        <v>0</v>
      </c>
      <c r="V1471" s="1715">
        <f t="shared" si="343"/>
        <v>0</v>
      </c>
      <c r="W1471" s="1715">
        <f t="shared" si="344"/>
        <v>852.39</v>
      </c>
      <c r="X1471" s="1718">
        <v>852.39</v>
      </c>
      <c r="Y1471" s="1729">
        <v>617310</v>
      </c>
      <c r="Z1471" s="1720">
        <v>42867</v>
      </c>
      <c r="AA1471" s="1778" t="s">
        <v>213</v>
      </c>
      <c r="AB1471" s="1778"/>
      <c r="AH1471" s="2296"/>
      <c r="AK1471" s="2295"/>
      <c r="AL1471" s="2295"/>
    </row>
    <row r="1472" spans="1:38" x14ac:dyDescent="0.2">
      <c r="A1472" s="1801">
        <v>2017322</v>
      </c>
      <c r="C1472" s="1727" t="s">
        <v>3704</v>
      </c>
      <c r="D1472" s="1713" t="s">
        <v>451</v>
      </c>
      <c r="E1472" s="1713">
        <v>1</v>
      </c>
      <c r="F1472" s="1713">
        <v>2</v>
      </c>
      <c r="G1472" s="1713">
        <v>1</v>
      </c>
      <c r="H1472" s="1713">
        <v>1</v>
      </c>
      <c r="I1472" s="1728">
        <v>1</v>
      </c>
      <c r="J1472" s="1728">
        <v>1</v>
      </c>
      <c r="L1472" s="1715">
        <v>852.39</v>
      </c>
      <c r="N1472" s="1715">
        <f>O1472+Q1472</f>
        <v>559.98</v>
      </c>
      <c r="O1472" s="1715">
        <v>413.47</v>
      </c>
      <c r="P1472" s="1749">
        <f>IF(N1472&lt;=0,"",O1472/N1472)</f>
        <v>0.73836565591628278</v>
      </c>
      <c r="Q1472" s="1715">
        <v>146.51</v>
      </c>
      <c r="R1472" s="1749">
        <f>IF(N1472&lt;=0,"",Q1472/N1472)</f>
        <v>0.26163434408371727</v>
      </c>
      <c r="S1472" s="1775">
        <f>Q1472/$S$1</f>
        <v>5.8603999999999994</v>
      </c>
      <c r="U1472" s="1715">
        <f>((1-I1472)*O1472)+((1-J1472)*Q1472)</f>
        <v>0</v>
      </c>
      <c r="V1472" s="1715">
        <f>L1472-W1472</f>
        <v>0</v>
      </c>
      <c r="W1472" s="1715">
        <f t="shared" si="344"/>
        <v>852.39</v>
      </c>
      <c r="X1472" s="1718">
        <v>852.39</v>
      </c>
      <c r="Y1472" s="1729">
        <v>617311</v>
      </c>
      <c r="Z1472" s="1720">
        <v>42867</v>
      </c>
      <c r="AA1472" s="1778" t="s">
        <v>213</v>
      </c>
      <c r="AB1472" s="1778"/>
      <c r="AH1472" s="2296"/>
      <c r="AK1472" s="2295"/>
      <c r="AL1472" s="2295"/>
    </row>
    <row r="1473" spans="1:38" x14ac:dyDescent="0.2">
      <c r="A1473" s="1801">
        <v>2017323</v>
      </c>
      <c r="C1473" s="1727" t="s">
        <v>3705</v>
      </c>
      <c r="D1473" s="1713" t="s">
        <v>451</v>
      </c>
      <c r="E1473" s="1713">
        <v>1</v>
      </c>
      <c r="F1473" s="1713">
        <v>2</v>
      </c>
      <c r="G1473" s="1713">
        <v>1</v>
      </c>
      <c r="H1473" s="1713">
        <v>2</v>
      </c>
      <c r="I1473" s="1728">
        <v>1</v>
      </c>
      <c r="J1473" s="1728">
        <v>1</v>
      </c>
      <c r="L1473" s="1715">
        <v>1048.81</v>
      </c>
      <c r="N1473" s="1715">
        <f t="shared" si="338"/>
        <v>689.51</v>
      </c>
      <c r="O1473" s="1715">
        <v>517.23</v>
      </c>
      <c r="P1473" s="1749">
        <f t="shared" si="339"/>
        <v>0.75014140476570323</v>
      </c>
      <c r="Q1473" s="1715">
        <v>172.28</v>
      </c>
      <c r="R1473" s="1749">
        <f t="shared" si="340"/>
        <v>0.24985859523429682</v>
      </c>
      <c r="S1473" s="1775">
        <f t="shared" si="341"/>
        <v>6.8912000000000004</v>
      </c>
      <c r="U1473" s="1715">
        <f t="shared" si="342"/>
        <v>0</v>
      </c>
      <c r="V1473" s="1715">
        <f t="shared" si="343"/>
        <v>0</v>
      </c>
      <c r="W1473" s="1715">
        <f t="shared" si="344"/>
        <v>1048.81</v>
      </c>
      <c r="X1473" s="1718">
        <v>1048.81</v>
      </c>
      <c r="Y1473" s="1729">
        <v>617312</v>
      </c>
      <c r="Z1473" s="1720">
        <v>42867</v>
      </c>
      <c r="AA1473" s="1778" t="s">
        <v>213</v>
      </c>
      <c r="AB1473" s="1778"/>
      <c r="AH1473" s="2296"/>
      <c r="AK1473" s="2295"/>
      <c r="AL1473" s="2295"/>
    </row>
    <row r="1474" spans="1:38" x14ac:dyDescent="0.2">
      <c r="A1474" s="1801">
        <v>2017324</v>
      </c>
      <c r="C1474" s="1727" t="s">
        <v>3706</v>
      </c>
      <c r="D1474" s="1713" t="s">
        <v>451</v>
      </c>
      <c r="E1474" s="1713">
        <v>1</v>
      </c>
      <c r="F1474" s="1713">
        <v>9</v>
      </c>
      <c r="G1474" s="1713">
        <v>4</v>
      </c>
      <c r="H1474" s="1713">
        <v>4</v>
      </c>
      <c r="I1474" s="1728">
        <v>1</v>
      </c>
      <c r="J1474" s="1728">
        <v>1</v>
      </c>
      <c r="L1474" s="1715">
        <v>3400.97</v>
      </c>
      <c r="N1474" s="1715">
        <f t="shared" si="338"/>
        <v>2247.6099999999997</v>
      </c>
      <c r="O1474" s="1715">
        <v>1664.1</v>
      </c>
      <c r="P1474" s="1749">
        <f t="shared" si="339"/>
        <v>0.7403864549454755</v>
      </c>
      <c r="Q1474" s="1715">
        <v>583.51</v>
      </c>
      <c r="R1474" s="1749">
        <f t="shared" si="340"/>
        <v>0.25961354505452461</v>
      </c>
      <c r="S1474" s="1775">
        <f t="shared" si="341"/>
        <v>23.340399999999999</v>
      </c>
      <c r="U1474" s="1715">
        <f t="shared" si="342"/>
        <v>0</v>
      </c>
      <c r="V1474" s="1715">
        <f t="shared" si="343"/>
        <v>0</v>
      </c>
      <c r="W1474" s="1715">
        <f t="shared" si="344"/>
        <v>3400.97</v>
      </c>
      <c r="X1474" s="1718">
        <v>3400.97</v>
      </c>
      <c r="Y1474" s="1729">
        <v>617313</v>
      </c>
      <c r="Z1474" s="1720">
        <v>42867</v>
      </c>
      <c r="AA1474" s="1778" t="s">
        <v>213</v>
      </c>
      <c r="AB1474" s="1778"/>
      <c r="AH1474" s="2296"/>
      <c r="AK1474" s="2295"/>
      <c r="AL1474" s="2295"/>
    </row>
    <row r="1475" spans="1:38" x14ac:dyDescent="0.2">
      <c r="A1475" s="1801">
        <v>2017326</v>
      </c>
      <c r="C1475" s="1727" t="s">
        <v>3716</v>
      </c>
      <c r="D1475" s="1713" t="s">
        <v>451</v>
      </c>
      <c r="E1475" s="1713">
        <v>0</v>
      </c>
      <c r="F1475" s="1713">
        <v>0</v>
      </c>
      <c r="G1475" s="1713">
        <v>0</v>
      </c>
      <c r="H1475" s="1713">
        <v>0</v>
      </c>
      <c r="I1475" s="1728">
        <v>1</v>
      </c>
      <c r="J1475" s="1728">
        <v>1</v>
      </c>
      <c r="L1475" s="1715">
        <v>108.32</v>
      </c>
      <c r="N1475" s="1715">
        <f t="shared" si="338"/>
        <v>54.16</v>
      </c>
      <c r="O1475" s="1715">
        <v>54.16</v>
      </c>
      <c r="P1475" s="1749">
        <f t="shared" si="339"/>
        <v>1</v>
      </c>
      <c r="Q1475" s="1715">
        <v>0</v>
      </c>
      <c r="R1475" s="1749">
        <f t="shared" si="340"/>
        <v>0</v>
      </c>
      <c r="S1475" s="1775">
        <f t="shared" si="341"/>
        <v>0</v>
      </c>
      <c r="U1475" s="1715">
        <f t="shared" si="342"/>
        <v>0</v>
      </c>
      <c r="V1475" s="1715">
        <f t="shared" si="343"/>
        <v>108.32</v>
      </c>
      <c r="W1475" s="1715">
        <f t="shared" si="344"/>
        <v>0</v>
      </c>
      <c r="X1475" s="1718"/>
      <c r="Y1475" s="1729"/>
      <c r="Z1475" s="1720"/>
      <c r="AA1475" s="1778"/>
      <c r="AB1475" s="1778"/>
      <c r="AH1475" s="2296"/>
      <c r="AK1475" s="2295"/>
      <c r="AL1475" s="2295"/>
    </row>
    <row r="1476" spans="1:38" x14ac:dyDescent="0.2">
      <c r="A1476" s="1801">
        <v>2017327</v>
      </c>
      <c r="C1476" s="1727" t="s">
        <v>3671</v>
      </c>
      <c r="D1476" s="1713" t="s">
        <v>68</v>
      </c>
      <c r="I1476" s="1728">
        <v>1</v>
      </c>
      <c r="J1476" s="1728">
        <v>1</v>
      </c>
      <c r="L1476" s="1715">
        <v>43.24</v>
      </c>
      <c r="N1476" s="1715">
        <f t="shared" si="338"/>
        <v>29.119999999999997</v>
      </c>
      <c r="O1476" s="1715">
        <v>14.12</v>
      </c>
      <c r="P1476" s="1749"/>
      <c r="Q1476" s="1715">
        <v>15</v>
      </c>
      <c r="R1476" s="1749"/>
      <c r="U1476" s="1715">
        <f t="shared" si="342"/>
        <v>0</v>
      </c>
      <c r="V1476" s="1715">
        <f t="shared" si="343"/>
        <v>0</v>
      </c>
      <c r="W1476" s="1715">
        <f t="shared" si="344"/>
        <v>43.24</v>
      </c>
      <c r="X1476" s="1718">
        <v>43.24</v>
      </c>
      <c r="Y1476" s="1729">
        <v>617304</v>
      </c>
      <c r="Z1476" s="1720">
        <v>42867</v>
      </c>
      <c r="AA1476" s="1778" t="s">
        <v>213</v>
      </c>
      <c r="AB1476" s="1778"/>
      <c r="AH1476" s="2296"/>
      <c r="AK1476" s="2295"/>
      <c r="AL1476" s="2295"/>
    </row>
    <row r="1477" spans="1:38" x14ac:dyDescent="0.2">
      <c r="A1477" s="2204" t="s">
        <v>3618</v>
      </c>
      <c r="C1477" s="1727" t="s">
        <v>3656</v>
      </c>
      <c r="D1477" s="1713" t="s">
        <v>489</v>
      </c>
      <c r="E1477" s="1713">
        <v>1</v>
      </c>
      <c r="F1477" s="1713">
        <v>8</v>
      </c>
      <c r="G1477" s="1713">
        <v>4</v>
      </c>
      <c r="H1477" s="1713">
        <v>3</v>
      </c>
      <c r="I1477" s="1728">
        <v>1</v>
      </c>
      <c r="J1477" s="1728">
        <v>1</v>
      </c>
      <c r="L1477" s="1715">
        <v>3413.07</v>
      </c>
      <c r="N1477" s="1715">
        <f t="shared" si="338"/>
        <v>2661.15</v>
      </c>
      <c r="O1477" s="1715">
        <v>2108.9</v>
      </c>
      <c r="P1477" s="1788">
        <f t="shared" ref="P1477" si="345">IF(N1477&lt;=0,"",O1477/N1477)</f>
        <v>0.79247693666272101</v>
      </c>
      <c r="Q1477" s="1715">
        <v>552.25</v>
      </c>
      <c r="R1477" s="1788">
        <f t="shared" ref="R1477" si="346">IF(N1477&lt;=0,"",Q1477/N1477)</f>
        <v>0.20752306333727899</v>
      </c>
      <c r="S1477" s="1775">
        <f t="shared" ref="S1477" si="347">Q1477/$S$1</f>
        <v>22.09</v>
      </c>
      <c r="U1477" s="1715">
        <f t="shared" si="342"/>
        <v>0</v>
      </c>
      <c r="V1477" s="1715">
        <f t="shared" si="343"/>
        <v>0</v>
      </c>
      <c r="W1477" s="1715">
        <f t="shared" si="344"/>
        <v>3413.07</v>
      </c>
      <c r="X1477" s="1718">
        <v>3413.07</v>
      </c>
      <c r="Y1477" s="1729">
        <v>617323</v>
      </c>
      <c r="Z1477" s="1720">
        <v>42867</v>
      </c>
      <c r="AA1477" s="1778" t="s">
        <v>213</v>
      </c>
      <c r="AB1477" s="1778"/>
      <c r="AH1477" s="2296"/>
      <c r="AK1477" s="2295"/>
      <c r="AL1477" s="2295"/>
    </row>
    <row r="1478" spans="1:38" x14ac:dyDescent="0.2">
      <c r="A1478" s="2204" t="s">
        <v>3657</v>
      </c>
      <c r="C1478" s="1727" t="s">
        <v>3658</v>
      </c>
      <c r="D1478" s="1713" t="s">
        <v>489</v>
      </c>
      <c r="E1478" s="1713">
        <v>0</v>
      </c>
      <c r="F1478" s="1713">
        <v>1</v>
      </c>
      <c r="G1478" s="1713">
        <v>0</v>
      </c>
      <c r="H1478" s="1713">
        <v>1</v>
      </c>
      <c r="I1478" s="1728">
        <v>1</v>
      </c>
      <c r="J1478" s="1728">
        <v>1</v>
      </c>
      <c r="L1478" s="1715">
        <v>502.39</v>
      </c>
      <c r="N1478" s="1715">
        <v>376.89</v>
      </c>
      <c r="O1478" s="1715">
        <v>279.45</v>
      </c>
      <c r="P1478" s="1788">
        <v>0.74146302634721006</v>
      </c>
      <c r="Q1478" s="1715">
        <v>97.44</v>
      </c>
      <c r="R1478" s="1788">
        <v>0.25853697365278994</v>
      </c>
      <c r="S1478" s="1775">
        <v>3.8975999999999997</v>
      </c>
      <c r="U1478" s="1715">
        <f t="shared" si="342"/>
        <v>0</v>
      </c>
      <c r="V1478" s="1715">
        <f t="shared" si="343"/>
        <v>0</v>
      </c>
      <c r="W1478" s="1715">
        <f t="shared" si="344"/>
        <v>502.39</v>
      </c>
      <c r="X1478" s="1718">
        <v>502.39</v>
      </c>
      <c r="Y1478" s="1729">
        <v>617324</v>
      </c>
      <c r="Z1478" s="1720">
        <v>42867</v>
      </c>
      <c r="AA1478" s="1778" t="s">
        <v>213</v>
      </c>
      <c r="AB1478" s="1778"/>
      <c r="AH1478" s="2296"/>
      <c r="AK1478" s="2295"/>
      <c r="AL1478" s="2295"/>
    </row>
    <row r="1479" spans="1:38" x14ac:dyDescent="0.2">
      <c r="A1479" s="2204" t="s">
        <v>3619</v>
      </c>
      <c r="C1479" s="1727" t="s">
        <v>3659</v>
      </c>
      <c r="D1479" s="1713" t="s">
        <v>489</v>
      </c>
      <c r="E1479" s="1713">
        <v>1</v>
      </c>
      <c r="F1479" s="1713">
        <v>7</v>
      </c>
      <c r="G1479" s="1713">
        <v>2</v>
      </c>
      <c r="H1479" s="1713">
        <v>2</v>
      </c>
      <c r="I1479" s="1728">
        <v>1</v>
      </c>
      <c r="J1479" s="1728">
        <v>1</v>
      </c>
      <c r="L1479" s="1715">
        <v>3086.35</v>
      </c>
      <c r="N1479" s="1715">
        <f>O1479+Q1479</f>
        <v>2314.8000000000002</v>
      </c>
      <c r="O1479" s="1715">
        <v>1842.78</v>
      </c>
      <c r="P1479" s="1788">
        <f>IF(N1479&lt;=0,"",O1479/N1479)</f>
        <v>0.79608605495075158</v>
      </c>
      <c r="Q1479" s="1715">
        <v>472.02</v>
      </c>
      <c r="R1479" s="1788">
        <f>IF(N1479&lt;=0,"",Q1479/N1479)</f>
        <v>0.20391394504924829</v>
      </c>
      <c r="S1479" s="1775">
        <f>Q1479/$S$1</f>
        <v>18.880800000000001</v>
      </c>
      <c r="U1479" s="1715">
        <f t="shared" si="342"/>
        <v>0</v>
      </c>
      <c r="V1479" s="1715">
        <f t="shared" si="343"/>
        <v>0</v>
      </c>
      <c r="W1479" s="1715">
        <f t="shared" si="344"/>
        <v>3086.35</v>
      </c>
      <c r="X1479" s="1718">
        <v>3086.35</v>
      </c>
      <c r="Y1479" s="1729">
        <v>617325</v>
      </c>
      <c r="Z1479" s="1720">
        <v>42867</v>
      </c>
      <c r="AA1479" s="1778" t="s">
        <v>213</v>
      </c>
      <c r="AB1479" s="1778"/>
      <c r="AH1479" s="2296"/>
      <c r="AK1479" s="2295"/>
      <c r="AL1479" s="2295"/>
    </row>
    <row r="1480" spans="1:38" x14ac:dyDescent="0.2">
      <c r="A1480" s="2204" t="s">
        <v>3660</v>
      </c>
      <c r="C1480" s="1727" t="s">
        <v>3661</v>
      </c>
      <c r="D1480" s="1713" t="s">
        <v>489</v>
      </c>
      <c r="E1480" s="1713">
        <v>0</v>
      </c>
      <c r="F1480" s="1713">
        <v>1</v>
      </c>
      <c r="G1480" s="1713">
        <v>0</v>
      </c>
      <c r="H1480" s="1713">
        <v>1</v>
      </c>
      <c r="I1480" s="1728">
        <v>1</v>
      </c>
      <c r="J1480" s="1728">
        <v>1</v>
      </c>
      <c r="L1480" s="1715">
        <v>502.39</v>
      </c>
      <c r="N1480" s="1715">
        <v>376.89</v>
      </c>
      <c r="O1480" s="1715">
        <v>279.45</v>
      </c>
      <c r="P1480" s="1788">
        <v>0.74146302634721006</v>
      </c>
      <c r="Q1480" s="1715">
        <v>97.44</v>
      </c>
      <c r="R1480" s="1788">
        <v>0.25853697365278994</v>
      </c>
      <c r="S1480" s="1775">
        <v>3.8975999999999997</v>
      </c>
      <c r="U1480" s="1715">
        <f t="shared" si="342"/>
        <v>0</v>
      </c>
      <c r="V1480" s="1715">
        <f t="shared" si="343"/>
        <v>0</v>
      </c>
      <c r="W1480" s="1715">
        <f t="shared" si="344"/>
        <v>502.39</v>
      </c>
      <c r="X1480" s="1718">
        <v>502.39</v>
      </c>
      <c r="Y1480" s="1729">
        <v>617326</v>
      </c>
      <c r="Z1480" s="1720">
        <v>42867</v>
      </c>
      <c r="AA1480" s="1778" t="s">
        <v>213</v>
      </c>
      <c r="AB1480" s="1778"/>
      <c r="AH1480" s="2296"/>
      <c r="AK1480" s="2295"/>
      <c r="AL1480" s="2295"/>
    </row>
    <row r="1481" spans="1:38" x14ac:dyDescent="0.2">
      <c r="A1481" s="1801" t="s">
        <v>3620</v>
      </c>
      <c r="C1481" s="1727" t="s">
        <v>3662</v>
      </c>
      <c r="D1481" s="1713" t="s">
        <v>489</v>
      </c>
      <c r="E1481" s="1713">
        <v>1</v>
      </c>
      <c r="F1481" s="1713">
        <v>7</v>
      </c>
      <c r="G1481" s="1713">
        <v>2</v>
      </c>
      <c r="H1481" s="1713">
        <v>3</v>
      </c>
      <c r="I1481" s="1728">
        <v>1</v>
      </c>
      <c r="J1481" s="1728">
        <v>1</v>
      </c>
      <c r="L1481" s="1715">
        <v>3086.35</v>
      </c>
      <c r="N1481" s="1715">
        <f>O1481+Q1481</f>
        <v>2314.8000000000002</v>
      </c>
      <c r="O1481" s="1715">
        <v>1842.78</v>
      </c>
      <c r="P1481" s="1788">
        <f>IF(N1481&lt;=0,"",O1481/N1481)</f>
        <v>0.79608605495075158</v>
      </c>
      <c r="Q1481" s="1715">
        <v>472.02</v>
      </c>
      <c r="R1481" s="1788">
        <f>IF(N1481&lt;=0,"",Q1481/N1481)</f>
        <v>0.20391394504924829</v>
      </c>
      <c r="S1481" s="1775">
        <f>Q1481/$S$1</f>
        <v>18.880800000000001</v>
      </c>
      <c r="U1481" s="1715">
        <f t="shared" si="342"/>
        <v>0</v>
      </c>
      <c r="V1481" s="1715">
        <f t="shared" si="343"/>
        <v>0</v>
      </c>
      <c r="W1481" s="1715">
        <f t="shared" si="344"/>
        <v>3086.35</v>
      </c>
      <c r="X1481" s="1718">
        <v>3086.35</v>
      </c>
      <c r="Y1481" s="1729">
        <v>617327</v>
      </c>
      <c r="Z1481" s="1720">
        <v>42867</v>
      </c>
      <c r="AA1481" s="1778" t="s">
        <v>213</v>
      </c>
      <c r="AB1481" s="1778"/>
      <c r="AH1481" s="2296"/>
      <c r="AK1481" s="2295"/>
      <c r="AL1481" s="2295"/>
    </row>
    <row r="1482" spans="1:38" x14ac:dyDescent="0.2">
      <c r="A1482" s="2204" t="s">
        <v>3615</v>
      </c>
      <c r="C1482" s="1727" t="s">
        <v>3663</v>
      </c>
      <c r="D1482" s="1713" t="s">
        <v>489</v>
      </c>
      <c r="E1482" s="1713">
        <v>1</v>
      </c>
      <c r="F1482" s="1713">
        <v>7</v>
      </c>
      <c r="G1482" s="1713">
        <v>2</v>
      </c>
      <c r="H1482" s="1713">
        <v>3</v>
      </c>
      <c r="I1482" s="1728">
        <v>1</v>
      </c>
      <c r="J1482" s="1728">
        <v>1</v>
      </c>
      <c r="L1482" s="1715">
        <v>3119.59</v>
      </c>
      <c r="N1482" s="1715">
        <f t="shared" ref="N1482:N1484" si="348">O1482+Q1482</f>
        <v>2413.8000000000002</v>
      </c>
      <c r="O1482" s="1715">
        <v>1941.78</v>
      </c>
      <c r="P1482" s="1788">
        <f t="shared" ref="P1482:P1484" si="349">IF(N1482&lt;=0,"",O1482/N1482)</f>
        <v>0.8044494158588118</v>
      </c>
      <c r="Q1482" s="1715">
        <v>472.02</v>
      </c>
      <c r="R1482" s="1788">
        <f t="shared" ref="R1482:R1484" si="350">IF(N1482&lt;=0,"",Q1482/N1482)</f>
        <v>0.19555058414118814</v>
      </c>
      <c r="S1482" s="1775">
        <f t="shared" ref="S1482:S1484" si="351">Q1482/$S$1</f>
        <v>18.880800000000001</v>
      </c>
      <c r="U1482" s="1715">
        <f t="shared" si="342"/>
        <v>0</v>
      </c>
      <c r="V1482" s="1715">
        <f t="shared" si="343"/>
        <v>0</v>
      </c>
      <c r="W1482" s="1715">
        <f t="shared" si="344"/>
        <v>3119.59</v>
      </c>
      <c r="X1482" s="1718">
        <v>3119.59</v>
      </c>
      <c r="Y1482" s="1729">
        <v>617328</v>
      </c>
      <c r="Z1482" s="1720">
        <v>42867</v>
      </c>
      <c r="AA1482" s="1778" t="s">
        <v>213</v>
      </c>
      <c r="AB1482" s="1778"/>
      <c r="AH1482" s="2296"/>
      <c r="AK1482" s="2295"/>
      <c r="AL1482" s="2295"/>
    </row>
    <row r="1483" spans="1:38" x14ac:dyDescent="0.2">
      <c r="A1483" s="2204" t="s">
        <v>3616</v>
      </c>
      <c r="C1483" s="1727" t="s">
        <v>3663</v>
      </c>
      <c r="D1483" s="1713" t="s">
        <v>489</v>
      </c>
      <c r="E1483" s="1713">
        <v>1</v>
      </c>
      <c r="F1483" s="1713">
        <v>7</v>
      </c>
      <c r="G1483" s="1713">
        <v>2</v>
      </c>
      <c r="H1483" s="1713">
        <v>3</v>
      </c>
      <c r="I1483" s="1728">
        <v>1</v>
      </c>
      <c r="J1483" s="1728">
        <v>1</v>
      </c>
      <c r="L1483" s="1715">
        <v>3119.59</v>
      </c>
      <c r="N1483" s="1715">
        <f t="shared" si="348"/>
        <v>2413.8000000000002</v>
      </c>
      <c r="O1483" s="1715">
        <v>1941.78</v>
      </c>
      <c r="P1483" s="1788">
        <f t="shared" si="349"/>
        <v>0.8044494158588118</v>
      </c>
      <c r="Q1483" s="1715">
        <v>472.02</v>
      </c>
      <c r="R1483" s="1788">
        <f t="shared" si="350"/>
        <v>0.19555058414118814</v>
      </c>
      <c r="S1483" s="1775">
        <f t="shared" si="351"/>
        <v>18.880800000000001</v>
      </c>
      <c r="U1483" s="1715">
        <f t="shared" si="342"/>
        <v>0</v>
      </c>
      <c r="V1483" s="1715">
        <f t="shared" si="343"/>
        <v>0</v>
      </c>
      <c r="W1483" s="1715">
        <f t="shared" si="344"/>
        <v>3119.59</v>
      </c>
      <c r="X1483" s="1718">
        <v>3119.59</v>
      </c>
      <c r="Y1483" s="1729">
        <v>617329</v>
      </c>
      <c r="Z1483" s="1720">
        <v>42867</v>
      </c>
      <c r="AA1483" s="1778" t="s">
        <v>213</v>
      </c>
      <c r="AB1483" s="1778"/>
      <c r="AH1483" s="2296"/>
      <c r="AK1483" s="2295"/>
      <c r="AL1483" s="2295"/>
    </row>
    <row r="1484" spans="1:38" x14ac:dyDescent="0.2">
      <c r="A1484" s="2205" t="s">
        <v>3617</v>
      </c>
      <c r="C1484" s="1727" t="s">
        <v>3664</v>
      </c>
      <c r="D1484" s="1713" t="s">
        <v>489</v>
      </c>
      <c r="E1484" s="1713">
        <v>1</v>
      </c>
      <c r="F1484" s="1713">
        <v>7</v>
      </c>
      <c r="G1484" s="1713">
        <v>2</v>
      </c>
      <c r="H1484" s="1713">
        <v>3</v>
      </c>
      <c r="I1484" s="1728">
        <v>1</v>
      </c>
      <c r="J1484" s="1728">
        <v>1</v>
      </c>
      <c r="L1484" s="1715">
        <v>3119.59</v>
      </c>
      <c r="N1484" s="1715">
        <f t="shared" si="348"/>
        <v>2413.8000000000002</v>
      </c>
      <c r="O1484" s="1715">
        <v>1941.78</v>
      </c>
      <c r="P1484" s="1788">
        <f t="shared" si="349"/>
        <v>0.8044494158588118</v>
      </c>
      <c r="Q1484" s="1715">
        <v>472.02</v>
      </c>
      <c r="R1484" s="1788">
        <f t="shared" si="350"/>
        <v>0.19555058414118814</v>
      </c>
      <c r="S1484" s="1775">
        <f t="shared" si="351"/>
        <v>18.880800000000001</v>
      </c>
      <c r="U1484" s="1715">
        <f t="shared" si="342"/>
        <v>0</v>
      </c>
      <c r="V1484" s="1715">
        <f t="shared" si="343"/>
        <v>0</v>
      </c>
      <c r="W1484" s="1715">
        <f t="shared" si="344"/>
        <v>3119.59</v>
      </c>
      <c r="X1484" s="1718">
        <v>3119.59</v>
      </c>
      <c r="Y1484" s="1729">
        <v>617330</v>
      </c>
      <c r="Z1484" s="1720">
        <v>42867</v>
      </c>
      <c r="AA1484" s="1778" t="s">
        <v>213</v>
      </c>
      <c r="AB1484" s="1778"/>
      <c r="AH1484" s="2296"/>
      <c r="AK1484" s="2295"/>
      <c r="AL1484" s="2295"/>
    </row>
    <row r="1485" spans="1:38" x14ac:dyDescent="0.2">
      <c r="A1485" s="2205" t="s">
        <v>3665</v>
      </c>
      <c r="C1485" s="1727" t="s">
        <v>3666</v>
      </c>
      <c r="D1485" s="1713" t="s">
        <v>489</v>
      </c>
      <c r="E1485" s="1713">
        <v>0</v>
      </c>
      <c r="F1485" s="1713">
        <v>1</v>
      </c>
      <c r="G1485" s="1713">
        <v>0</v>
      </c>
      <c r="H1485" s="1713">
        <v>1</v>
      </c>
      <c r="I1485" s="1728">
        <v>1</v>
      </c>
      <c r="J1485" s="1728">
        <v>1</v>
      </c>
      <c r="L1485" s="1715">
        <v>502.39</v>
      </c>
      <c r="N1485" s="1715">
        <v>376.89</v>
      </c>
      <c r="O1485" s="1715">
        <v>279.45</v>
      </c>
      <c r="P1485" s="1788">
        <v>0.74146302634721006</v>
      </c>
      <c r="Q1485" s="1715">
        <v>97.44</v>
      </c>
      <c r="R1485" s="1788">
        <v>0.25853697365278994</v>
      </c>
      <c r="S1485" s="1775">
        <v>3.8975999999999997</v>
      </c>
      <c r="U1485" s="1715">
        <f t="shared" si="342"/>
        <v>0</v>
      </c>
      <c r="V1485" s="1715">
        <f t="shared" si="343"/>
        <v>0</v>
      </c>
      <c r="W1485" s="1715">
        <f t="shared" si="344"/>
        <v>502.39</v>
      </c>
      <c r="X1485" s="1718">
        <v>502.39</v>
      </c>
      <c r="Y1485" s="1729">
        <v>617331</v>
      </c>
      <c r="Z1485" s="1720">
        <v>42867</v>
      </c>
      <c r="AA1485" s="1778" t="s">
        <v>213</v>
      </c>
      <c r="AB1485" s="1778"/>
      <c r="AH1485" s="2296"/>
      <c r="AK1485" s="2295"/>
      <c r="AL1485" s="2295"/>
    </row>
    <row r="1486" spans="1:38" ht="11.25" customHeight="1" x14ac:dyDescent="0.2">
      <c r="A1486" s="1801">
        <v>2017328</v>
      </c>
      <c r="C1486" s="1727" t="s">
        <v>3715</v>
      </c>
      <c r="D1486" s="1713" t="s">
        <v>68</v>
      </c>
      <c r="E1486" s="1713">
        <v>0</v>
      </c>
      <c r="F1486" s="1713">
        <v>0</v>
      </c>
      <c r="G1486" s="1713">
        <v>0</v>
      </c>
      <c r="H1486" s="1713">
        <v>0</v>
      </c>
      <c r="I1486" s="1728">
        <v>1</v>
      </c>
      <c r="J1486" s="1728">
        <v>1</v>
      </c>
      <c r="L1486" s="1715">
        <v>94.32</v>
      </c>
      <c r="N1486" s="1715">
        <f t="shared" ref="N1486:N1501" si="352">O1486+Q1486</f>
        <v>54.66</v>
      </c>
      <c r="O1486" s="1715">
        <v>54.66</v>
      </c>
      <c r="P1486" s="1749">
        <f t="shared" ref="P1486:P1500" si="353">IF(N1486&lt;=0,"",O1486/N1486)</f>
        <v>1</v>
      </c>
      <c r="Q1486" s="1715">
        <v>0</v>
      </c>
      <c r="R1486" s="1749">
        <f t="shared" ref="R1486:R1519" si="354">IF(N1486&lt;=0,"",Q1486/N1486)</f>
        <v>0</v>
      </c>
      <c r="S1486" s="1775">
        <f t="shared" ref="S1486:S1501" si="355">Q1486/$S$1</f>
        <v>0</v>
      </c>
      <c r="U1486" s="1715">
        <f t="shared" si="342"/>
        <v>0</v>
      </c>
      <c r="V1486" s="1715">
        <f t="shared" si="343"/>
        <v>0</v>
      </c>
      <c r="W1486" s="1715">
        <f t="shared" si="344"/>
        <v>94.32</v>
      </c>
      <c r="X1486" s="1718">
        <v>94.32</v>
      </c>
      <c r="Y1486" s="1729">
        <v>617304</v>
      </c>
      <c r="Z1486" s="1720">
        <v>42867</v>
      </c>
      <c r="AA1486" s="1778" t="s">
        <v>213</v>
      </c>
      <c r="AB1486" s="1778"/>
      <c r="AH1486" s="2296"/>
      <c r="AK1486" s="2295"/>
      <c r="AL1486" s="2295"/>
    </row>
    <row r="1487" spans="1:38" x14ac:dyDescent="0.2">
      <c r="A1487" s="1801">
        <v>2017329</v>
      </c>
      <c r="C1487" s="1727" t="s">
        <v>3771</v>
      </c>
      <c r="D1487" s="1713" t="s">
        <v>68</v>
      </c>
      <c r="E1487" s="1713">
        <v>0</v>
      </c>
      <c r="F1487" s="1713">
        <v>0</v>
      </c>
      <c r="G1487" s="1713">
        <v>0</v>
      </c>
      <c r="H1487" s="1713">
        <v>0</v>
      </c>
      <c r="I1487" s="1728">
        <v>1</v>
      </c>
      <c r="J1487" s="1728">
        <v>1</v>
      </c>
      <c r="L1487" s="1715">
        <v>250.2</v>
      </c>
      <c r="N1487" s="1715">
        <f t="shared" si="352"/>
        <v>250.2</v>
      </c>
      <c r="O1487" s="1715">
        <v>235.2</v>
      </c>
      <c r="P1487" s="1749">
        <f t="shared" si="353"/>
        <v>0.94004796163069548</v>
      </c>
      <c r="Q1487" s="1715">
        <v>15</v>
      </c>
      <c r="R1487" s="1749">
        <f t="shared" si="354"/>
        <v>5.9952038369304558E-2</v>
      </c>
      <c r="S1487" s="1775">
        <f t="shared" si="355"/>
        <v>0.6</v>
      </c>
      <c r="U1487" s="1715">
        <f t="shared" si="342"/>
        <v>0</v>
      </c>
      <c r="V1487" s="1715">
        <f t="shared" si="343"/>
        <v>0</v>
      </c>
      <c r="W1487" s="1715">
        <f t="shared" si="344"/>
        <v>250.2</v>
      </c>
      <c r="X1487" s="1718">
        <v>250.2</v>
      </c>
      <c r="Y1487" s="1729">
        <v>617304</v>
      </c>
      <c r="Z1487" s="1720">
        <v>42867</v>
      </c>
      <c r="AA1487" s="1778" t="s">
        <v>213</v>
      </c>
      <c r="AB1487" s="1778"/>
      <c r="AH1487" s="2296"/>
      <c r="AK1487" s="2295"/>
      <c r="AL1487" s="2295"/>
    </row>
    <row r="1488" spans="1:38" x14ac:dyDescent="0.2">
      <c r="A1488" s="1801">
        <v>2017330</v>
      </c>
      <c r="C1488" s="1727" t="s">
        <v>3718</v>
      </c>
      <c r="D1488" s="1713" t="s">
        <v>489</v>
      </c>
      <c r="E1488" s="1713">
        <v>0</v>
      </c>
      <c r="F1488" s="1713">
        <v>1</v>
      </c>
      <c r="G1488" s="1713">
        <v>1</v>
      </c>
      <c r="H1488" s="1713">
        <v>0</v>
      </c>
      <c r="I1488" s="1728">
        <v>1</v>
      </c>
      <c r="J1488" s="1728">
        <v>1</v>
      </c>
      <c r="L1488" s="1715">
        <v>0</v>
      </c>
      <c r="N1488" s="1715">
        <f t="shared" si="352"/>
        <v>228.14</v>
      </c>
      <c r="O1488" s="1715">
        <v>136.38999999999999</v>
      </c>
      <c r="P1488" s="1788">
        <f t="shared" si="353"/>
        <v>0.5978346629262733</v>
      </c>
      <c r="Q1488" s="1715">
        <v>91.75</v>
      </c>
      <c r="R1488" s="1788">
        <f t="shared" si="354"/>
        <v>0.4021653370737267</v>
      </c>
      <c r="S1488" s="1775">
        <f t="shared" si="355"/>
        <v>3.67</v>
      </c>
      <c r="U1488" s="1715">
        <f t="shared" si="342"/>
        <v>0</v>
      </c>
      <c r="V1488" s="1715">
        <f t="shared" si="343"/>
        <v>0</v>
      </c>
      <c r="W1488" s="1715">
        <f t="shared" si="344"/>
        <v>0</v>
      </c>
      <c r="X1488" s="1718"/>
      <c r="Y1488" s="1729"/>
      <c r="Z1488" s="1720"/>
      <c r="AA1488" s="1778"/>
      <c r="AB1488" s="1778"/>
      <c r="AH1488" s="2296"/>
      <c r="AK1488" s="2295"/>
      <c r="AL1488" s="2295"/>
    </row>
    <row r="1489" spans="1:38" x14ac:dyDescent="0.2">
      <c r="A1489" s="1801">
        <v>2017331</v>
      </c>
      <c r="C1489" s="1727" t="s">
        <v>3731</v>
      </c>
      <c r="D1489" s="1713" t="s">
        <v>793</v>
      </c>
      <c r="E1489" s="1713">
        <v>1</v>
      </c>
      <c r="F1489" s="1713">
        <v>10</v>
      </c>
      <c r="G1489" s="1713">
        <v>5</v>
      </c>
      <c r="H1489" s="1713">
        <v>3</v>
      </c>
      <c r="I1489" s="1728">
        <v>1</v>
      </c>
      <c r="J1489" s="1728">
        <v>1</v>
      </c>
      <c r="L1489" s="1715">
        <v>5330.03</v>
      </c>
      <c r="N1489" s="1715">
        <f t="shared" si="352"/>
        <v>3296.0499999999997</v>
      </c>
      <c r="O1489" s="1715">
        <v>2556.37</v>
      </c>
      <c r="P1489" s="1749">
        <f t="shared" si="353"/>
        <v>0.77558592861151987</v>
      </c>
      <c r="Q1489" s="1715">
        <v>739.68</v>
      </c>
      <c r="R1489" s="1749">
        <f t="shared" si="354"/>
        <v>0.22441407138848016</v>
      </c>
      <c r="S1489" s="1775">
        <f t="shared" si="355"/>
        <v>29.587199999999999</v>
      </c>
      <c r="U1489" s="1715">
        <f t="shared" si="342"/>
        <v>0</v>
      </c>
      <c r="V1489" s="1715">
        <f t="shared" si="343"/>
        <v>0</v>
      </c>
      <c r="W1489" s="1715">
        <f t="shared" si="344"/>
        <v>5330.03</v>
      </c>
      <c r="X1489" s="1718">
        <v>5330.03</v>
      </c>
      <c r="Y1489" s="1729">
        <v>617391</v>
      </c>
      <c r="Z1489" s="1720">
        <v>42895</v>
      </c>
      <c r="AA1489" s="1778" t="s">
        <v>213</v>
      </c>
      <c r="AB1489" s="1778"/>
      <c r="AH1489" s="2296"/>
      <c r="AK1489" s="2295"/>
      <c r="AL1489" s="2295"/>
    </row>
    <row r="1490" spans="1:38" x14ac:dyDescent="0.2">
      <c r="A1490" s="1801" t="s">
        <v>3732</v>
      </c>
      <c r="C1490" s="1727">
        <v>637217</v>
      </c>
      <c r="D1490" s="1713" t="s">
        <v>68</v>
      </c>
      <c r="E1490" s="1713">
        <v>1</v>
      </c>
      <c r="F1490" s="1713">
        <v>8</v>
      </c>
      <c r="G1490" s="1713">
        <v>4</v>
      </c>
      <c r="H1490" s="1713">
        <v>3</v>
      </c>
      <c r="I1490" s="1728">
        <v>1</v>
      </c>
      <c r="J1490" s="1728">
        <v>1</v>
      </c>
      <c r="L1490" s="1715">
        <v>6596.89</v>
      </c>
      <c r="N1490" s="1715">
        <f t="shared" si="352"/>
        <v>4482.26</v>
      </c>
      <c r="O1490" s="1715">
        <v>3707.58</v>
      </c>
      <c r="P1490" s="1749">
        <f t="shared" si="353"/>
        <v>0.82716754494384526</v>
      </c>
      <c r="Q1490" s="1715">
        <v>774.68</v>
      </c>
      <c r="R1490" s="1749">
        <f t="shared" si="354"/>
        <v>0.17283245505615469</v>
      </c>
      <c r="S1490" s="1775">
        <f t="shared" si="355"/>
        <v>30.987199999999998</v>
      </c>
      <c r="U1490" s="1715">
        <f t="shared" si="342"/>
        <v>0</v>
      </c>
      <c r="V1490" s="1715">
        <f t="shared" si="343"/>
        <v>0</v>
      </c>
      <c r="W1490" s="1715">
        <f t="shared" si="344"/>
        <v>6596.89</v>
      </c>
      <c r="X1490" s="1718">
        <v>6596.89</v>
      </c>
      <c r="Y1490" s="1729">
        <v>617343</v>
      </c>
      <c r="Z1490" s="1720">
        <v>42870</v>
      </c>
      <c r="AA1490" s="1778" t="s">
        <v>213</v>
      </c>
      <c r="AB1490" s="1778"/>
      <c r="AH1490" s="2296"/>
      <c r="AK1490" s="2295"/>
      <c r="AL1490" s="2295"/>
    </row>
    <row r="1491" spans="1:38" x14ac:dyDescent="0.2">
      <c r="A1491" s="1801">
        <v>2017333</v>
      </c>
      <c r="C1491" s="1727" t="s">
        <v>3733</v>
      </c>
      <c r="D1491" s="1713" t="s">
        <v>68</v>
      </c>
      <c r="E1491" s="1713">
        <v>0</v>
      </c>
      <c r="F1491" s="1713">
        <v>1</v>
      </c>
      <c r="G1491" s="1713">
        <v>0</v>
      </c>
      <c r="H1491" s="1713">
        <v>1</v>
      </c>
      <c r="I1491" s="1728">
        <v>1</v>
      </c>
      <c r="J1491" s="1728">
        <v>1</v>
      </c>
      <c r="L1491" s="1715">
        <v>748.66</v>
      </c>
      <c r="N1491" s="1715">
        <f t="shared" si="352"/>
        <v>501.88</v>
      </c>
      <c r="O1491" s="1715">
        <v>355.07</v>
      </c>
      <c r="P1491" s="1749">
        <f t="shared" si="353"/>
        <v>0.70747987566749027</v>
      </c>
      <c r="Q1491" s="1715">
        <v>146.81</v>
      </c>
      <c r="R1491" s="1749">
        <f t="shared" si="354"/>
        <v>0.29252012433250979</v>
      </c>
      <c r="S1491" s="1775">
        <f t="shared" si="355"/>
        <v>5.8723999999999998</v>
      </c>
      <c r="U1491" s="1715">
        <f t="shared" si="342"/>
        <v>0</v>
      </c>
      <c r="V1491" s="1715">
        <f t="shared" si="343"/>
        <v>0</v>
      </c>
      <c r="W1491" s="1715">
        <f t="shared" si="344"/>
        <v>748.66</v>
      </c>
      <c r="X1491" s="1718">
        <v>748.66</v>
      </c>
      <c r="Y1491" s="1729">
        <v>617344</v>
      </c>
      <c r="Z1491" s="1720">
        <v>42870</v>
      </c>
      <c r="AA1491" s="1778" t="s">
        <v>213</v>
      </c>
      <c r="AB1491" s="1778"/>
      <c r="AH1491" s="2296"/>
      <c r="AK1491" s="2295"/>
      <c r="AL1491" s="2295"/>
    </row>
    <row r="1492" spans="1:38" x14ac:dyDescent="0.2">
      <c r="A1492" s="1801">
        <v>2017334</v>
      </c>
      <c r="C1492" s="1727">
        <v>624417</v>
      </c>
      <c r="D1492" s="1713" t="s">
        <v>68</v>
      </c>
      <c r="E1492" s="1713">
        <v>1</v>
      </c>
      <c r="F1492" s="1713">
        <v>6</v>
      </c>
      <c r="G1492" s="1713">
        <v>5</v>
      </c>
      <c r="H1492" s="1713">
        <v>2</v>
      </c>
      <c r="I1492" s="1728">
        <v>1</v>
      </c>
      <c r="J1492" s="1728">
        <v>1</v>
      </c>
      <c r="L1492" s="1715">
        <v>1779.85</v>
      </c>
      <c r="N1492" s="1715">
        <f t="shared" si="352"/>
        <v>1197.28</v>
      </c>
      <c r="O1492" s="1715">
        <v>893.47</v>
      </c>
      <c r="P1492" s="1749">
        <f t="shared" si="353"/>
        <v>0.74624983295469738</v>
      </c>
      <c r="Q1492" s="1715">
        <v>303.81</v>
      </c>
      <c r="R1492" s="1749">
        <f t="shared" si="354"/>
        <v>0.25375016704530268</v>
      </c>
      <c r="S1492" s="1775">
        <f t="shared" si="355"/>
        <v>12.1524</v>
      </c>
      <c r="U1492" s="1715">
        <f t="shared" si="342"/>
        <v>0</v>
      </c>
      <c r="V1492" s="1715">
        <f t="shared" si="343"/>
        <v>0</v>
      </c>
      <c r="W1492" s="1715">
        <f t="shared" si="344"/>
        <v>1779.85</v>
      </c>
      <c r="X1492" s="1718">
        <v>1779.85</v>
      </c>
      <c r="Y1492" s="1729">
        <v>617345</v>
      </c>
      <c r="Z1492" s="1720">
        <v>42870</v>
      </c>
      <c r="AA1492" s="1778" t="s">
        <v>213</v>
      </c>
      <c r="AB1492" s="1778"/>
      <c r="AH1492" s="2296"/>
      <c r="AK1492" s="2295"/>
      <c r="AL1492" s="2295"/>
    </row>
    <row r="1493" spans="1:38" x14ac:dyDescent="0.2">
      <c r="A1493" s="1801">
        <v>2017335</v>
      </c>
      <c r="C1493" s="1727">
        <v>656217</v>
      </c>
      <c r="D1493" s="1713" t="s">
        <v>68</v>
      </c>
      <c r="E1493" s="1713">
        <v>1</v>
      </c>
      <c r="F1493" s="1713">
        <v>9</v>
      </c>
      <c r="G1493" s="1713">
        <v>6</v>
      </c>
      <c r="H1493" s="1713">
        <v>5</v>
      </c>
      <c r="I1493" s="1728">
        <v>1</v>
      </c>
      <c r="J1493" s="1728">
        <v>1</v>
      </c>
      <c r="L1493" s="1715">
        <v>3625.42</v>
      </c>
      <c r="N1493" s="1715">
        <f t="shared" si="352"/>
        <v>2436.87</v>
      </c>
      <c r="O1493" s="1715">
        <v>1867.23</v>
      </c>
      <c r="P1493" s="1749">
        <f t="shared" si="353"/>
        <v>0.76624112078198681</v>
      </c>
      <c r="Q1493" s="1715">
        <v>569.64</v>
      </c>
      <c r="R1493" s="1749">
        <f t="shared" si="354"/>
        <v>0.23375887921801328</v>
      </c>
      <c r="S1493" s="1775">
        <f t="shared" si="355"/>
        <v>22.785599999999999</v>
      </c>
      <c r="U1493" s="1715">
        <f t="shared" si="342"/>
        <v>0</v>
      </c>
      <c r="V1493" s="1715">
        <f t="shared" si="343"/>
        <v>0</v>
      </c>
      <c r="W1493" s="1715">
        <f t="shared" si="344"/>
        <v>3625.42</v>
      </c>
      <c r="X1493" s="1718">
        <v>3625.42</v>
      </c>
      <c r="Y1493" s="1729">
        <v>617346</v>
      </c>
      <c r="Z1493" s="1720">
        <v>42870</v>
      </c>
      <c r="AA1493" s="1778" t="s">
        <v>213</v>
      </c>
      <c r="AB1493" s="1778"/>
      <c r="AH1493" s="2296"/>
      <c r="AK1493" s="2295"/>
      <c r="AL1493" s="2295"/>
    </row>
    <row r="1494" spans="1:38" x14ac:dyDescent="0.2">
      <c r="A1494" s="1801">
        <v>2017336</v>
      </c>
      <c r="C1494" s="1727" t="s">
        <v>3735</v>
      </c>
      <c r="D1494" s="1713" t="s">
        <v>68</v>
      </c>
      <c r="E1494" s="1713">
        <v>5</v>
      </c>
      <c r="F1494" s="1713">
        <v>40</v>
      </c>
      <c r="G1494" s="1713">
        <v>25</v>
      </c>
      <c r="H1494" s="1713">
        <v>15</v>
      </c>
      <c r="I1494" s="1728">
        <v>1</v>
      </c>
      <c r="J1494" s="1728">
        <v>1</v>
      </c>
      <c r="L1494" s="1715">
        <v>11748.25</v>
      </c>
      <c r="N1494" s="1715">
        <f t="shared" si="352"/>
        <v>7928.4</v>
      </c>
      <c r="O1494" s="1715">
        <v>5803.65</v>
      </c>
      <c r="P1494" s="1749">
        <f t="shared" si="353"/>
        <v>0.73200771908581808</v>
      </c>
      <c r="Q1494" s="1715">
        <v>2124.75</v>
      </c>
      <c r="R1494" s="1749">
        <f t="shared" si="354"/>
        <v>0.26799228091418192</v>
      </c>
      <c r="S1494" s="1775">
        <f t="shared" si="355"/>
        <v>84.99</v>
      </c>
      <c r="U1494" s="1715">
        <f t="shared" si="342"/>
        <v>0</v>
      </c>
      <c r="V1494" s="1715">
        <f t="shared" si="343"/>
        <v>0</v>
      </c>
      <c r="W1494" s="1715">
        <f t="shared" si="344"/>
        <v>11748.25</v>
      </c>
      <c r="X1494" s="1718">
        <v>11748.25</v>
      </c>
      <c r="Y1494" s="1729">
        <v>617367</v>
      </c>
      <c r="Z1494" s="1720">
        <v>42872</v>
      </c>
      <c r="AA1494" s="1778" t="s">
        <v>213</v>
      </c>
      <c r="AB1494" s="1778"/>
      <c r="AH1494" s="2296"/>
      <c r="AK1494" s="2295"/>
      <c r="AL1494" s="2295"/>
    </row>
    <row r="1495" spans="1:38" x14ac:dyDescent="0.2">
      <c r="A1495" s="1801">
        <v>2017337</v>
      </c>
      <c r="C1495" s="1727">
        <v>656317</v>
      </c>
      <c r="D1495" s="1713" t="s">
        <v>68</v>
      </c>
      <c r="E1495" s="1713">
        <v>1</v>
      </c>
      <c r="F1495" s="1713">
        <v>9</v>
      </c>
      <c r="G1495" s="1713">
        <v>6</v>
      </c>
      <c r="H1495" s="1713">
        <v>5</v>
      </c>
      <c r="I1495" s="1728">
        <v>1</v>
      </c>
      <c r="J1495" s="1728">
        <v>1</v>
      </c>
      <c r="L1495" s="1715">
        <v>3625.42</v>
      </c>
      <c r="N1495" s="1715">
        <f>O1495+Q1495</f>
        <v>2436.87</v>
      </c>
      <c r="O1495" s="1715">
        <v>1867.23</v>
      </c>
      <c r="P1495" s="1749">
        <f>IF(N1495&lt;=0,"",O1495/N1495)</f>
        <v>0.76624112078198681</v>
      </c>
      <c r="Q1495" s="1715">
        <v>569.64</v>
      </c>
      <c r="R1495" s="1749">
        <f>IF(N1495&lt;=0,"",Q1495/N1495)</f>
        <v>0.23375887921801328</v>
      </c>
      <c r="S1495" s="1775">
        <f>Q1495/$S$1</f>
        <v>22.785599999999999</v>
      </c>
      <c r="U1495" s="1715">
        <f t="shared" si="342"/>
        <v>0</v>
      </c>
      <c r="V1495" s="1715">
        <f t="shared" si="343"/>
        <v>0</v>
      </c>
      <c r="W1495" s="1715">
        <f t="shared" si="344"/>
        <v>3625.42</v>
      </c>
      <c r="X1495" s="1718">
        <v>3625.42</v>
      </c>
      <c r="Y1495" s="1729">
        <v>617347</v>
      </c>
      <c r="Z1495" s="1720">
        <v>42870</v>
      </c>
      <c r="AA1495" s="1778" t="s">
        <v>213</v>
      </c>
      <c r="AB1495" s="1778"/>
      <c r="AH1495" s="2296"/>
      <c r="AK1495" s="2295"/>
      <c r="AL1495" s="2295"/>
    </row>
    <row r="1496" spans="1:38" x14ac:dyDescent="0.2">
      <c r="A1496" s="1801">
        <v>2017338</v>
      </c>
      <c r="C1496" s="1727">
        <v>656417</v>
      </c>
      <c r="D1496" s="1713" t="s">
        <v>68</v>
      </c>
      <c r="E1496" s="1713">
        <v>1</v>
      </c>
      <c r="F1496" s="1713">
        <v>9</v>
      </c>
      <c r="G1496" s="1713">
        <v>6</v>
      </c>
      <c r="H1496" s="1713">
        <v>5</v>
      </c>
      <c r="I1496" s="1728">
        <v>1</v>
      </c>
      <c r="J1496" s="1728">
        <v>1</v>
      </c>
      <c r="L1496" s="1715">
        <v>3625.42</v>
      </c>
      <c r="N1496" s="1715">
        <f>O1496+Q1496</f>
        <v>2436.87</v>
      </c>
      <c r="O1496" s="1715">
        <v>1867.23</v>
      </c>
      <c r="P1496" s="1749">
        <f>IF(N1496&lt;=0,"",O1496/N1496)</f>
        <v>0.76624112078198681</v>
      </c>
      <c r="Q1496" s="1715">
        <v>569.64</v>
      </c>
      <c r="R1496" s="1749">
        <f>IF(N1496&lt;=0,"",Q1496/N1496)</f>
        <v>0.23375887921801328</v>
      </c>
      <c r="S1496" s="1775">
        <f>Q1496/$S$1</f>
        <v>22.785599999999999</v>
      </c>
      <c r="U1496" s="1715">
        <f t="shared" si="342"/>
        <v>0</v>
      </c>
      <c r="V1496" s="1715">
        <f t="shared" si="343"/>
        <v>0</v>
      </c>
      <c r="W1496" s="1715">
        <f t="shared" si="344"/>
        <v>3625.42</v>
      </c>
      <c r="X1496" s="1718">
        <v>3625.42</v>
      </c>
      <c r="Y1496" s="1729">
        <v>617348</v>
      </c>
      <c r="Z1496" s="1720">
        <v>42870</v>
      </c>
      <c r="AA1496" s="1778" t="s">
        <v>213</v>
      </c>
      <c r="AB1496" s="1778"/>
      <c r="AH1496" s="2296"/>
      <c r="AK1496" s="2295"/>
      <c r="AL1496" s="2295"/>
    </row>
    <row r="1497" spans="1:38" x14ac:dyDescent="0.2">
      <c r="A1497" s="1801">
        <v>2017339</v>
      </c>
      <c r="C1497" s="1727">
        <v>650817</v>
      </c>
      <c r="D1497" s="1713" t="s">
        <v>68</v>
      </c>
      <c r="E1497" s="1713">
        <v>1</v>
      </c>
      <c r="F1497" s="1713">
        <v>8</v>
      </c>
      <c r="G1497" s="1713">
        <v>5</v>
      </c>
      <c r="H1497" s="1713">
        <v>3</v>
      </c>
      <c r="I1497" s="1728">
        <v>1</v>
      </c>
      <c r="J1497" s="1728">
        <v>1</v>
      </c>
      <c r="L1497" s="1715">
        <v>2649.94</v>
      </c>
      <c r="N1497" s="1715">
        <f t="shared" si="352"/>
        <v>1785.41</v>
      </c>
      <c r="O1497" s="1715">
        <v>1301.1400000000001</v>
      </c>
      <c r="P1497" s="1749">
        <f t="shared" si="353"/>
        <v>0.72876258114382697</v>
      </c>
      <c r="Q1497" s="1715">
        <v>484.27</v>
      </c>
      <c r="R1497" s="1749">
        <f t="shared" si="354"/>
        <v>0.27123741885617308</v>
      </c>
      <c r="S1497" s="1775">
        <f t="shared" si="355"/>
        <v>19.370799999999999</v>
      </c>
      <c r="U1497" s="1715">
        <f t="shared" si="342"/>
        <v>0</v>
      </c>
      <c r="V1497" s="1715">
        <f t="shared" si="343"/>
        <v>0</v>
      </c>
      <c r="W1497" s="1715">
        <f t="shared" si="344"/>
        <v>2649.94</v>
      </c>
      <c r="X1497" s="1718">
        <v>2649.94</v>
      </c>
      <c r="Y1497" s="1729">
        <v>617349</v>
      </c>
      <c r="Z1497" s="1720">
        <v>42870</v>
      </c>
      <c r="AA1497" s="1778" t="s">
        <v>213</v>
      </c>
      <c r="AB1497" s="1778"/>
      <c r="AH1497" s="2296"/>
      <c r="AK1497" s="2295"/>
      <c r="AL1497" s="2295"/>
    </row>
    <row r="1498" spans="1:38" x14ac:dyDescent="0.2">
      <c r="A1498" s="1801">
        <v>2017340</v>
      </c>
      <c r="C1498" s="1727" t="s">
        <v>3737</v>
      </c>
      <c r="D1498" s="1713" t="s">
        <v>68</v>
      </c>
      <c r="E1498" s="1713">
        <v>0</v>
      </c>
      <c r="F1498" s="1713">
        <v>0</v>
      </c>
      <c r="G1498" s="1713">
        <v>0</v>
      </c>
      <c r="H1498" s="1713">
        <v>0</v>
      </c>
      <c r="I1498" s="1728">
        <v>1</v>
      </c>
      <c r="J1498" s="1728">
        <v>1</v>
      </c>
      <c r="L1498" s="1715">
        <v>370</v>
      </c>
      <c r="N1498" s="1715">
        <f t="shared" si="352"/>
        <v>185</v>
      </c>
      <c r="O1498" s="1715">
        <v>135</v>
      </c>
      <c r="P1498" s="1749">
        <f t="shared" si="353"/>
        <v>0.72972972972972971</v>
      </c>
      <c r="Q1498" s="1715">
        <v>50</v>
      </c>
      <c r="R1498" s="1749">
        <f t="shared" si="354"/>
        <v>0.27027027027027029</v>
      </c>
      <c r="S1498" s="1775">
        <f t="shared" si="355"/>
        <v>2</v>
      </c>
      <c r="U1498" s="1715">
        <f t="shared" si="342"/>
        <v>0</v>
      </c>
      <c r="V1498" s="1715">
        <f t="shared" si="343"/>
        <v>370</v>
      </c>
      <c r="W1498" s="1715">
        <f t="shared" si="344"/>
        <v>0</v>
      </c>
      <c r="X1498" s="1718"/>
      <c r="Y1498" s="1729"/>
      <c r="Z1498" s="1720"/>
      <c r="AA1498" s="1778"/>
      <c r="AB1498" s="1778"/>
      <c r="AH1498" s="2296"/>
      <c r="AK1498" s="2295"/>
      <c r="AL1498" s="2295"/>
    </row>
    <row r="1499" spans="1:38" x14ac:dyDescent="0.2">
      <c r="A1499" s="1801" t="s">
        <v>3738</v>
      </c>
      <c r="C1499" s="1727">
        <v>624617</v>
      </c>
      <c r="D1499" s="1713" t="s">
        <v>68</v>
      </c>
      <c r="E1499" s="1713">
        <v>1</v>
      </c>
      <c r="F1499" s="1713">
        <v>8</v>
      </c>
      <c r="G1499" s="1713">
        <v>5</v>
      </c>
      <c r="H1499" s="1713">
        <v>2</v>
      </c>
      <c r="I1499" s="1728">
        <v>1</v>
      </c>
      <c r="J1499" s="1728">
        <v>1</v>
      </c>
      <c r="L1499" s="1715">
        <v>7199.32</v>
      </c>
      <c r="N1499" s="1715">
        <f t="shared" si="352"/>
        <v>4850.84</v>
      </c>
      <c r="O1499" s="1715">
        <v>3961.44</v>
      </c>
      <c r="P1499" s="1749">
        <f t="shared" si="353"/>
        <v>0.81665031211089212</v>
      </c>
      <c r="Q1499" s="1715">
        <v>889.4</v>
      </c>
      <c r="R1499" s="1749">
        <f t="shared" si="354"/>
        <v>0.18334968788910785</v>
      </c>
      <c r="S1499" s="1775">
        <f t="shared" si="355"/>
        <v>35.576000000000001</v>
      </c>
      <c r="U1499" s="1715">
        <f t="shared" si="342"/>
        <v>0</v>
      </c>
      <c r="V1499" s="1715">
        <f t="shared" si="343"/>
        <v>0</v>
      </c>
      <c r="W1499" s="1715">
        <f t="shared" si="344"/>
        <v>7199.32</v>
      </c>
      <c r="X1499" s="1718">
        <v>7199.32</v>
      </c>
      <c r="Y1499" s="1729">
        <v>617350</v>
      </c>
      <c r="Z1499" s="1720">
        <v>42870</v>
      </c>
      <c r="AA1499" s="1778" t="s">
        <v>213</v>
      </c>
      <c r="AB1499" s="1778"/>
      <c r="AH1499" s="2296"/>
      <c r="AK1499" s="2295"/>
      <c r="AL1499" s="2295"/>
    </row>
    <row r="1500" spans="1:38" x14ac:dyDescent="0.2">
      <c r="A1500" s="1801">
        <v>2017342</v>
      </c>
      <c r="C1500" s="1727">
        <v>605017</v>
      </c>
      <c r="D1500" s="1713" t="s">
        <v>68</v>
      </c>
      <c r="E1500" s="1713">
        <v>1</v>
      </c>
      <c r="F1500" s="1713">
        <v>8</v>
      </c>
      <c r="G1500" s="1713">
        <v>5</v>
      </c>
      <c r="H1500" s="1713">
        <v>3</v>
      </c>
      <c r="I1500" s="1728">
        <v>1</v>
      </c>
      <c r="J1500" s="1728">
        <v>1</v>
      </c>
      <c r="L1500" s="1715">
        <v>2848.3</v>
      </c>
      <c r="N1500" s="1715">
        <f t="shared" si="352"/>
        <v>1918.48</v>
      </c>
      <c r="O1500" s="1715">
        <v>1455.33</v>
      </c>
      <c r="P1500" s="1749">
        <f t="shared" si="353"/>
        <v>0.75858492139610523</v>
      </c>
      <c r="Q1500" s="1715">
        <v>463.15</v>
      </c>
      <c r="R1500" s="1749">
        <f t="shared" si="354"/>
        <v>0.24141507860389474</v>
      </c>
      <c r="S1500" s="1775">
        <f t="shared" si="355"/>
        <v>18.526</v>
      </c>
      <c r="U1500" s="1715">
        <f t="shared" si="342"/>
        <v>0</v>
      </c>
      <c r="V1500" s="1715">
        <f t="shared" si="343"/>
        <v>0</v>
      </c>
      <c r="W1500" s="1715">
        <f t="shared" si="344"/>
        <v>2848.3</v>
      </c>
      <c r="X1500" s="1718">
        <v>2848.3</v>
      </c>
      <c r="Y1500" s="1729">
        <v>617351</v>
      </c>
      <c r="Z1500" s="1720">
        <v>42870</v>
      </c>
      <c r="AA1500" s="1778" t="s">
        <v>213</v>
      </c>
      <c r="AB1500" s="1778"/>
      <c r="AH1500" s="2296"/>
      <c r="AK1500" s="2295"/>
      <c r="AL1500" s="2295"/>
    </row>
    <row r="1501" spans="1:38" x14ac:dyDescent="0.2">
      <c r="A1501" s="1801">
        <v>2017343</v>
      </c>
      <c r="C1501" s="1727" t="s">
        <v>3809</v>
      </c>
      <c r="D1501" s="1713" t="s">
        <v>68</v>
      </c>
      <c r="E1501" s="1713">
        <v>0</v>
      </c>
      <c r="F1501" s="1713">
        <v>0</v>
      </c>
      <c r="G1501" s="1713">
        <v>0</v>
      </c>
      <c r="H1501" s="1713">
        <v>0</v>
      </c>
      <c r="I1501" s="1728">
        <v>1</v>
      </c>
      <c r="J1501" s="1728">
        <v>1</v>
      </c>
      <c r="L1501" s="1715">
        <v>70.150000000000006</v>
      </c>
      <c r="N1501" s="1715">
        <f t="shared" si="352"/>
        <v>42.56</v>
      </c>
      <c r="O1501" s="1715">
        <v>27.56</v>
      </c>
      <c r="P1501" s="1749">
        <f t="shared" ref="P1501:P1533" si="356">IF(N1501&lt;=0,"",O1501/N1501)</f>
        <v>0.64755639097744355</v>
      </c>
      <c r="Q1501" s="1715">
        <v>15</v>
      </c>
      <c r="R1501" s="1749">
        <f t="shared" si="354"/>
        <v>0.35244360902255639</v>
      </c>
      <c r="S1501" s="1775">
        <f t="shared" si="355"/>
        <v>0.6</v>
      </c>
      <c r="U1501" s="1715">
        <f t="shared" ref="U1501" si="357">((1-I1501)*O1501)+((1-J1501)*Q1501)</f>
        <v>0</v>
      </c>
      <c r="V1501" s="1715">
        <f t="shared" ref="V1501" si="358">L1501-W1501</f>
        <v>0</v>
      </c>
      <c r="W1501" s="1715">
        <f t="shared" ref="W1501" si="359">X1501+AC1501+AH1501+AM1501+AO1501+AR1501</f>
        <v>70.150000000000006</v>
      </c>
      <c r="X1501" s="1718">
        <v>70.150000000000006</v>
      </c>
      <c r="Y1501" s="1729">
        <v>617304</v>
      </c>
      <c r="Z1501" s="1720">
        <v>42867</v>
      </c>
      <c r="AA1501" s="1778" t="s">
        <v>213</v>
      </c>
      <c r="AB1501" s="1778"/>
      <c r="AH1501" s="2296"/>
      <c r="AK1501" s="2295"/>
      <c r="AL1501" s="2295"/>
    </row>
    <row r="1502" spans="1:38" x14ac:dyDescent="0.2">
      <c r="A1502" s="1801">
        <v>2017344</v>
      </c>
      <c r="C1502" s="1727" t="s">
        <v>3739</v>
      </c>
      <c r="D1502" s="1713" t="s">
        <v>489</v>
      </c>
      <c r="E1502" s="1713">
        <v>0</v>
      </c>
      <c r="F1502" s="1713">
        <v>0</v>
      </c>
      <c r="G1502" s="1713">
        <v>0</v>
      </c>
      <c r="H1502" s="1713">
        <v>0</v>
      </c>
      <c r="I1502" s="1728">
        <v>1</v>
      </c>
      <c r="J1502" s="1728">
        <v>1</v>
      </c>
      <c r="L1502" s="1715">
        <v>53.79</v>
      </c>
      <c r="N1502" s="1715">
        <f t="shared" ref="N1502:N1534" si="360">O1502+Q1502</f>
        <v>53.79</v>
      </c>
      <c r="O1502" s="1715">
        <v>53.79</v>
      </c>
      <c r="P1502" s="1749">
        <f t="shared" si="356"/>
        <v>1</v>
      </c>
      <c r="Q1502" s="1715">
        <v>0</v>
      </c>
      <c r="R1502" s="1749">
        <f t="shared" si="354"/>
        <v>0</v>
      </c>
      <c r="S1502" s="1775">
        <f t="shared" ref="S1502:S1534" si="361">Q1502/$S$1</f>
        <v>0</v>
      </c>
      <c r="U1502" s="1715">
        <f t="shared" ref="U1502:U1534" si="362">((1-I1502)*O1502)+((1-J1502)*Q1502)</f>
        <v>0</v>
      </c>
      <c r="V1502" s="1715">
        <f t="shared" ref="V1502:V1534" si="363">L1502-W1502</f>
        <v>53.79</v>
      </c>
      <c r="W1502" s="1715">
        <f t="shared" ref="W1502:W1534" si="364">X1502+AC1502+AH1502+AM1502+AO1502+AR1502</f>
        <v>0</v>
      </c>
      <c r="X1502" s="1718"/>
      <c r="Y1502" s="1729"/>
      <c r="Z1502" s="1720"/>
      <c r="AA1502" s="1778"/>
      <c r="AB1502" s="1778"/>
      <c r="AH1502" s="2296"/>
      <c r="AK1502" s="2295"/>
      <c r="AL1502" s="2295"/>
    </row>
    <row r="1503" spans="1:38" x14ac:dyDescent="0.2">
      <c r="A1503" s="1801">
        <v>2017345</v>
      </c>
      <c r="C1503" s="1727" t="s">
        <v>3741</v>
      </c>
      <c r="D1503" s="1713" t="s">
        <v>68</v>
      </c>
      <c r="E1503" s="1713">
        <v>0</v>
      </c>
      <c r="F1503" s="1713">
        <v>0</v>
      </c>
      <c r="G1503" s="1713">
        <v>0</v>
      </c>
      <c r="H1503" s="1713">
        <v>0</v>
      </c>
      <c r="I1503" s="1728">
        <v>1</v>
      </c>
      <c r="J1503" s="1728">
        <v>1</v>
      </c>
      <c r="L1503" s="1715">
        <v>87</v>
      </c>
      <c r="N1503" s="1715">
        <f t="shared" si="360"/>
        <v>51</v>
      </c>
      <c r="O1503" s="1715">
        <v>36</v>
      </c>
      <c r="P1503" s="1749">
        <f t="shared" si="356"/>
        <v>0.70588235294117652</v>
      </c>
      <c r="Q1503" s="1715">
        <v>15</v>
      </c>
      <c r="R1503" s="1749">
        <f t="shared" si="354"/>
        <v>0.29411764705882354</v>
      </c>
      <c r="S1503" s="1775">
        <f t="shared" si="361"/>
        <v>0.6</v>
      </c>
      <c r="U1503" s="1715">
        <f t="shared" si="362"/>
        <v>0</v>
      </c>
      <c r="V1503" s="1715">
        <f t="shared" si="363"/>
        <v>0</v>
      </c>
      <c r="W1503" s="1715">
        <f t="shared" si="364"/>
        <v>87</v>
      </c>
      <c r="X1503" s="1718">
        <v>87</v>
      </c>
      <c r="Y1503" s="1729">
        <v>617304</v>
      </c>
      <c r="Z1503" s="1720">
        <v>42867</v>
      </c>
      <c r="AA1503" s="1778" t="s">
        <v>213</v>
      </c>
      <c r="AB1503" s="1778"/>
      <c r="AH1503" s="2296"/>
      <c r="AK1503" s="2295"/>
      <c r="AL1503" s="2295"/>
    </row>
    <row r="1504" spans="1:38" x14ac:dyDescent="0.2">
      <c r="A1504" s="1801">
        <v>2017346</v>
      </c>
      <c r="C1504" s="1727" t="s">
        <v>3742</v>
      </c>
      <c r="D1504" s="1713" t="s">
        <v>68</v>
      </c>
      <c r="E1504" s="1713">
        <v>0</v>
      </c>
      <c r="F1504" s="1713">
        <v>1</v>
      </c>
      <c r="G1504" s="1713">
        <v>0</v>
      </c>
      <c r="H1504" s="1713">
        <v>2</v>
      </c>
      <c r="I1504" s="1728">
        <v>1</v>
      </c>
      <c r="J1504" s="1728">
        <v>1</v>
      </c>
      <c r="L1504" s="1715">
        <v>741.16</v>
      </c>
      <c r="N1504" s="1715">
        <f t="shared" si="360"/>
        <v>0</v>
      </c>
      <c r="O1504" s="1715">
        <v>0</v>
      </c>
      <c r="P1504" s="1749" t="str">
        <f t="shared" si="356"/>
        <v/>
      </c>
      <c r="Q1504" s="1715">
        <v>0</v>
      </c>
      <c r="R1504" s="1749" t="str">
        <f t="shared" si="354"/>
        <v/>
      </c>
      <c r="S1504" s="1775">
        <f t="shared" si="361"/>
        <v>0</v>
      </c>
      <c r="U1504" s="1715">
        <f t="shared" si="362"/>
        <v>0</v>
      </c>
      <c r="V1504" s="1715">
        <f t="shared" si="363"/>
        <v>0</v>
      </c>
      <c r="W1504" s="1715">
        <f t="shared" si="364"/>
        <v>741.16</v>
      </c>
      <c r="X1504" s="1718">
        <v>741.16</v>
      </c>
      <c r="Y1504" s="1729">
        <v>617355</v>
      </c>
      <c r="Z1504" s="1720">
        <v>42872</v>
      </c>
      <c r="AA1504" s="1778" t="s">
        <v>213</v>
      </c>
      <c r="AB1504" s="1778"/>
      <c r="AH1504" s="2296"/>
      <c r="AK1504" s="2295"/>
      <c r="AL1504" s="2295"/>
    </row>
    <row r="1505" spans="1:38" x14ac:dyDescent="0.2">
      <c r="A1505" s="1801">
        <v>2017347</v>
      </c>
      <c r="C1505" s="1727" t="s">
        <v>3743</v>
      </c>
      <c r="D1505" s="1713" t="s">
        <v>451</v>
      </c>
      <c r="E1505" s="1713">
        <v>1</v>
      </c>
      <c r="F1505" s="1713">
        <v>6</v>
      </c>
      <c r="G1505" s="1713">
        <v>2</v>
      </c>
      <c r="H1505" s="1713">
        <v>0</v>
      </c>
      <c r="I1505" s="1728">
        <v>1</v>
      </c>
      <c r="J1505" s="1728">
        <v>1</v>
      </c>
      <c r="L1505" s="1715">
        <v>611.05999999999995</v>
      </c>
      <c r="N1505" s="1715">
        <f t="shared" si="360"/>
        <v>430</v>
      </c>
      <c r="O1505" s="1715">
        <v>355</v>
      </c>
      <c r="P1505" s="1749">
        <f t="shared" si="356"/>
        <v>0.82558139534883723</v>
      </c>
      <c r="Q1505" s="1715">
        <v>75</v>
      </c>
      <c r="R1505" s="1749">
        <f t="shared" si="354"/>
        <v>0.1744186046511628</v>
      </c>
      <c r="S1505" s="1775">
        <f t="shared" si="361"/>
        <v>3</v>
      </c>
      <c r="U1505" s="1715">
        <f t="shared" si="362"/>
        <v>0</v>
      </c>
      <c r="V1505" s="1715">
        <f t="shared" si="363"/>
        <v>0</v>
      </c>
      <c r="W1505" s="1715">
        <f t="shared" si="364"/>
        <v>611.05999999999995</v>
      </c>
      <c r="X1505" s="1718">
        <v>611.05999999999995</v>
      </c>
      <c r="Y1505" s="1729">
        <v>617314</v>
      </c>
      <c r="Z1505" s="1720">
        <v>42867</v>
      </c>
      <c r="AA1505" s="1778" t="s">
        <v>213</v>
      </c>
      <c r="AB1505" s="1778"/>
      <c r="AH1505" s="2296"/>
      <c r="AK1505" s="2295"/>
      <c r="AL1505" s="2295"/>
    </row>
    <row r="1506" spans="1:38" x14ac:dyDescent="0.2">
      <c r="A1506" s="1801">
        <v>2017348</v>
      </c>
      <c r="C1506" s="1727" t="s">
        <v>3748</v>
      </c>
      <c r="D1506" s="1713" t="s">
        <v>68</v>
      </c>
      <c r="E1506" s="1713">
        <v>0</v>
      </c>
      <c r="F1506" s="1713">
        <v>2</v>
      </c>
      <c r="G1506" s="1713">
        <v>1</v>
      </c>
      <c r="H1506" s="1713">
        <v>1</v>
      </c>
      <c r="I1506" s="1728">
        <v>1</v>
      </c>
      <c r="J1506" s="1728">
        <v>1</v>
      </c>
      <c r="L1506" s="1715">
        <v>426.69</v>
      </c>
      <c r="N1506" s="1715">
        <f t="shared" si="360"/>
        <v>426.69</v>
      </c>
      <c r="O1506" s="1715">
        <v>288.13</v>
      </c>
      <c r="P1506" s="1749">
        <f t="shared" si="356"/>
        <v>0.6752677587944409</v>
      </c>
      <c r="Q1506" s="1715">
        <v>138.56</v>
      </c>
      <c r="R1506" s="1749">
        <f t="shared" si="354"/>
        <v>0.3247322412055591</v>
      </c>
      <c r="S1506" s="1775">
        <f t="shared" si="361"/>
        <v>5.5423999999999998</v>
      </c>
      <c r="U1506" s="1715">
        <f t="shared" si="362"/>
        <v>0</v>
      </c>
      <c r="V1506" s="1715">
        <f t="shared" si="363"/>
        <v>0</v>
      </c>
      <c r="W1506" s="1715">
        <f t="shared" si="364"/>
        <v>426.69</v>
      </c>
      <c r="X1506" s="1718">
        <v>426.69</v>
      </c>
      <c r="Y1506" s="1729">
        <v>617376</v>
      </c>
      <c r="Z1506" s="1720">
        <v>42884</v>
      </c>
      <c r="AA1506" s="1778" t="s">
        <v>213</v>
      </c>
      <c r="AB1506" s="1778"/>
      <c r="AH1506" s="2296"/>
      <c r="AK1506" s="2295"/>
      <c r="AL1506" s="2295"/>
    </row>
    <row r="1507" spans="1:38" x14ac:dyDescent="0.2">
      <c r="A1507" s="1801">
        <v>2017349</v>
      </c>
      <c r="C1507" s="1727" t="s">
        <v>3808</v>
      </c>
      <c r="I1507" s="1728">
        <v>1</v>
      </c>
      <c r="J1507" s="1728">
        <v>1</v>
      </c>
      <c r="L1507" s="1715">
        <v>87.2</v>
      </c>
      <c r="N1507" s="1715">
        <f t="shared" si="360"/>
        <v>51.1</v>
      </c>
      <c r="O1507" s="1715">
        <v>36.1</v>
      </c>
      <c r="P1507" s="1749">
        <f t="shared" si="356"/>
        <v>0.70645792563600784</v>
      </c>
      <c r="Q1507" s="1715">
        <v>15</v>
      </c>
      <c r="R1507" s="1749">
        <f t="shared" si="354"/>
        <v>0.29354207436399216</v>
      </c>
      <c r="S1507" s="1775">
        <f t="shared" si="361"/>
        <v>0.6</v>
      </c>
      <c r="U1507" s="1715">
        <f t="shared" si="362"/>
        <v>0</v>
      </c>
      <c r="V1507" s="1715">
        <f t="shared" si="363"/>
        <v>87.2</v>
      </c>
      <c r="W1507" s="1715">
        <f t="shared" si="364"/>
        <v>0</v>
      </c>
      <c r="X1507" s="1718">
        <v>87.2</v>
      </c>
      <c r="Y1507" s="1729">
        <v>617304</v>
      </c>
      <c r="Z1507" s="1720">
        <v>42867</v>
      </c>
      <c r="AA1507" s="1778" t="s">
        <v>213</v>
      </c>
      <c r="AB1507" s="1778"/>
      <c r="AC1507" s="1715">
        <v>-87.2</v>
      </c>
      <c r="AD1507" s="1713">
        <v>617380</v>
      </c>
      <c r="AE1507" s="1723">
        <v>42895</v>
      </c>
      <c r="AF1507" s="1779" t="s">
        <v>213</v>
      </c>
      <c r="AH1507" s="2296"/>
      <c r="AK1507" s="2295"/>
      <c r="AL1507" s="2295"/>
    </row>
    <row r="1508" spans="1:38" x14ac:dyDescent="0.2">
      <c r="A1508" s="1801">
        <v>2017350</v>
      </c>
      <c r="C1508" s="1727" t="s">
        <v>3762</v>
      </c>
      <c r="D1508" s="1713" t="s">
        <v>489</v>
      </c>
      <c r="E1508" s="1713">
        <v>6</v>
      </c>
      <c r="F1508" s="1713">
        <v>42</v>
      </c>
      <c r="G1508" s="1713">
        <v>30</v>
      </c>
      <c r="H1508" s="1713">
        <v>12</v>
      </c>
      <c r="I1508" s="1728">
        <v>1</v>
      </c>
      <c r="J1508" s="1728">
        <v>1</v>
      </c>
      <c r="L1508" s="1715">
        <v>13024.14</v>
      </c>
      <c r="N1508" s="1715">
        <f t="shared" si="360"/>
        <v>9668.4</v>
      </c>
      <c r="O1508" s="1715">
        <v>7139.83</v>
      </c>
      <c r="P1508" s="1749">
        <f t="shared" si="356"/>
        <v>0.73847068801456295</v>
      </c>
      <c r="Q1508" s="1715">
        <v>2528.5700000000002</v>
      </c>
      <c r="R1508" s="1749">
        <f t="shared" si="354"/>
        <v>0.26152931198543711</v>
      </c>
      <c r="S1508" s="1775">
        <f t="shared" si="361"/>
        <v>101.14280000000001</v>
      </c>
      <c r="U1508" s="1715">
        <f t="shared" si="362"/>
        <v>0</v>
      </c>
      <c r="V1508" s="1715">
        <f t="shared" si="363"/>
        <v>13024.14</v>
      </c>
      <c r="W1508" s="1715">
        <f t="shared" si="364"/>
        <v>0</v>
      </c>
      <c r="X1508" s="1718"/>
      <c r="Y1508" s="1729"/>
      <c r="Z1508" s="1720"/>
      <c r="AA1508" s="1778"/>
      <c r="AB1508" s="1778"/>
      <c r="AH1508" s="2296"/>
      <c r="AK1508" s="2295"/>
      <c r="AL1508" s="2295"/>
    </row>
    <row r="1509" spans="1:38" x14ac:dyDescent="0.2">
      <c r="A1509" s="1801">
        <v>2017351</v>
      </c>
      <c r="C1509" s="1727" t="s">
        <v>3755</v>
      </c>
      <c r="D1509" s="1713" t="s">
        <v>614</v>
      </c>
      <c r="E1509" s="1713">
        <v>0</v>
      </c>
      <c r="F1509" s="1713">
        <v>0</v>
      </c>
      <c r="G1509" s="1713">
        <v>0</v>
      </c>
      <c r="H1509" s="1713">
        <v>0</v>
      </c>
      <c r="I1509" s="1728">
        <v>1</v>
      </c>
      <c r="J1509" s="1728">
        <v>1</v>
      </c>
      <c r="L1509" s="1715">
        <v>50.66</v>
      </c>
      <c r="N1509" s="1715">
        <f t="shared" si="360"/>
        <v>0</v>
      </c>
      <c r="O1509" s="1715">
        <v>0</v>
      </c>
      <c r="P1509" s="1749" t="str">
        <f t="shared" si="356"/>
        <v/>
      </c>
      <c r="Q1509" s="1715">
        <v>0</v>
      </c>
      <c r="R1509" s="1749" t="str">
        <f t="shared" si="354"/>
        <v/>
      </c>
      <c r="S1509" s="1775">
        <f t="shared" si="361"/>
        <v>0</v>
      </c>
      <c r="U1509" s="1715">
        <f t="shared" si="362"/>
        <v>0</v>
      </c>
      <c r="V1509" s="1715">
        <f t="shared" si="363"/>
        <v>50.66</v>
      </c>
      <c r="W1509" s="1715">
        <f t="shared" si="364"/>
        <v>0</v>
      </c>
      <c r="X1509" s="1718"/>
      <c r="Y1509" s="1729"/>
      <c r="Z1509" s="1720"/>
      <c r="AA1509" s="1778"/>
      <c r="AB1509" s="1778"/>
      <c r="AH1509" s="2296"/>
      <c r="AK1509" s="2295"/>
      <c r="AL1509" s="2295"/>
    </row>
    <row r="1510" spans="1:38" x14ac:dyDescent="0.2">
      <c r="A1510" s="1801">
        <v>2017352</v>
      </c>
      <c r="C1510" s="1727">
        <v>650417</v>
      </c>
      <c r="D1510" s="1713" t="s">
        <v>68</v>
      </c>
      <c r="E1510" s="1713">
        <v>1</v>
      </c>
      <c r="F1510" s="1713">
        <v>11</v>
      </c>
      <c r="G1510" s="1713">
        <v>7</v>
      </c>
      <c r="H1510" s="1713">
        <v>2</v>
      </c>
      <c r="I1510" s="1728">
        <v>1</v>
      </c>
      <c r="J1510" s="1728">
        <v>1</v>
      </c>
      <c r="L1510" s="1715">
        <v>4765.54</v>
      </c>
      <c r="N1510" s="1715">
        <f t="shared" si="360"/>
        <v>3244</v>
      </c>
      <c r="O1510" s="1715">
        <v>2550.33</v>
      </c>
      <c r="P1510" s="1749">
        <f t="shared" si="356"/>
        <v>0.78616831072749693</v>
      </c>
      <c r="Q1510" s="1715">
        <v>693.67</v>
      </c>
      <c r="R1510" s="1749">
        <f t="shared" si="354"/>
        <v>0.21383168927250307</v>
      </c>
      <c r="S1510" s="1775">
        <f t="shared" si="361"/>
        <v>27.746799999999997</v>
      </c>
      <c r="U1510" s="1715">
        <f t="shared" si="362"/>
        <v>0</v>
      </c>
      <c r="V1510" s="1715">
        <f t="shared" si="363"/>
        <v>0</v>
      </c>
      <c r="W1510" s="1715">
        <f t="shared" si="364"/>
        <v>4765.54</v>
      </c>
      <c r="X1510" s="1718">
        <v>4765.54</v>
      </c>
      <c r="Y1510" s="1729">
        <v>617379</v>
      </c>
      <c r="Z1510" s="1720">
        <v>42884</v>
      </c>
      <c r="AA1510" s="1778" t="s">
        <v>213</v>
      </c>
      <c r="AB1510" s="1778"/>
      <c r="AH1510" s="2296"/>
      <c r="AK1510" s="2295"/>
      <c r="AL1510" s="2295"/>
    </row>
    <row r="1511" spans="1:38" x14ac:dyDescent="0.2">
      <c r="A1511" s="1801">
        <v>2017353</v>
      </c>
      <c r="C1511" s="1727">
        <v>615517</v>
      </c>
      <c r="D1511" s="1713" t="s">
        <v>68</v>
      </c>
      <c r="E1511" s="1713">
        <v>1</v>
      </c>
      <c r="F1511" s="1713">
        <v>8</v>
      </c>
      <c r="G1511" s="1713">
        <v>5</v>
      </c>
      <c r="H1511" s="1713">
        <v>3</v>
      </c>
      <c r="I1511" s="1728">
        <v>1</v>
      </c>
      <c r="J1511" s="1728">
        <v>1</v>
      </c>
      <c r="L1511" s="1715">
        <v>3032.9</v>
      </c>
      <c r="N1511" s="1715">
        <f t="shared" si="360"/>
        <v>2041.1599999999999</v>
      </c>
      <c r="O1511" s="1715">
        <v>1536.32</v>
      </c>
      <c r="P1511" s="1749">
        <f t="shared" si="356"/>
        <v>0.75267005036351886</v>
      </c>
      <c r="Q1511" s="1715">
        <v>504.84</v>
      </c>
      <c r="R1511" s="1749">
        <f t="shared" si="354"/>
        <v>0.24732994963648122</v>
      </c>
      <c r="S1511" s="1775">
        <f t="shared" si="361"/>
        <v>20.1936</v>
      </c>
      <c r="U1511" s="1715">
        <f t="shared" si="362"/>
        <v>0</v>
      </c>
      <c r="V1511" s="1715">
        <f t="shared" si="363"/>
        <v>0</v>
      </c>
      <c r="W1511" s="1715">
        <f t="shared" si="364"/>
        <v>3032.9</v>
      </c>
      <c r="X1511" s="1718">
        <v>3032.9</v>
      </c>
      <c r="Y1511" s="1729">
        <v>617369</v>
      </c>
      <c r="Z1511" s="1720">
        <v>42872</v>
      </c>
      <c r="AA1511" s="1778" t="s">
        <v>213</v>
      </c>
      <c r="AB1511" s="1778"/>
      <c r="AH1511" s="2296"/>
      <c r="AK1511" s="2295"/>
      <c r="AL1511" s="2295"/>
    </row>
    <row r="1512" spans="1:38" x14ac:dyDescent="0.2">
      <c r="A1512" s="1801">
        <v>2017354</v>
      </c>
      <c r="C1512" s="1727">
        <v>623717</v>
      </c>
      <c r="D1512" s="1713" t="s">
        <v>68</v>
      </c>
      <c r="E1512" s="1713">
        <v>1</v>
      </c>
      <c r="F1512" s="1713">
        <v>9</v>
      </c>
      <c r="G1512" s="1713">
        <v>6</v>
      </c>
      <c r="H1512" s="1713">
        <v>3</v>
      </c>
      <c r="I1512" s="1728">
        <v>1</v>
      </c>
      <c r="J1512" s="1728">
        <v>1</v>
      </c>
      <c r="L1512" s="1715">
        <v>2479.7600000000002</v>
      </c>
      <c r="N1512" s="1715">
        <f t="shared" si="360"/>
        <v>1672.2600000000002</v>
      </c>
      <c r="O1512" s="1715">
        <v>1211.6600000000001</v>
      </c>
      <c r="P1512" s="1749">
        <f t="shared" si="356"/>
        <v>0.72456436200112417</v>
      </c>
      <c r="Q1512" s="1715">
        <v>460.6</v>
      </c>
      <c r="R1512" s="1749">
        <f t="shared" si="354"/>
        <v>0.27543563799887577</v>
      </c>
      <c r="S1512" s="1775">
        <f t="shared" si="361"/>
        <v>18.423999999999999</v>
      </c>
      <c r="U1512" s="1715">
        <f t="shared" si="362"/>
        <v>0</v>
      </c>
      <c r="V1512" s="1715">
        <f t="shared" si="363"/>
        <v>0</v>
      </c>
      <c r="W1512" s="1715">
        <f t="shared" si="364"/>
        <v>2479.7600000000002</v>
      </c>
      <c r="X1512" s="1718">
        <v>2479.7600000000002</v>
      </c>
      <c r="Y1512" s="1729">
        <v>617370</v>
      </c>
      <c r="Z1512" s="1720">
        <v>42872</v>
      </c>
      <c r="AA1512" s="1778" t="s">
        <v>213</v>
      </c>
      <c r="AB1512" s="1778"/>
      <c r="AH1512" s="2296"/>
      <c r="AK1512" s="2295"/>
      <c r="AL1512" s="2295"/>
    </row>
    <row r="1513" spans="1:38" x14ac:dyDescent="0.2">
      <c r="A1513" s="1801">
        <v>2017355</v>
      </c>
      <c r="C1513" s="1727">
        <v>623817</v>
      </c>
      <c r="D1513" s="1713" t="s">
        <v>68</v>
      </c>
      <c r="E1513" s="1713">
        <v>1</v>
      </c>
      <c r="F1513" s="1713">
        <v>9</v>
      </c>
      <c r="G1513" s="1713">
        <v>6</v>
      </c>
      <c r="H1513" s="1713">
        <v>3</v>
      </c>
      <c r="I1513" s="1728">
        <v>1</v>
      </c>
      <c r="J1513" s="1728">
        <v>1</v>
      </c>
      <c r="L1513" s="1715">
        <v>2479.7600000000002</v>
      </c>
      <c r="N1513" s="1715">
        <f t="shared" ref="N1513" si="365">O1513+Q1513</f>
        <v>1672.2600000000002</v>
      </c>
      <c r="O1513" s="1715">
        <v>1211.6600000000001</v>
      </c>
      <c r="P1513" s="1749">
        <f t="shared" ref="P1513" si="366">IF(N1513&lt;=0,"",O1513/N1513)</f>
        <v>0.72456436200112417</v>
      </c>
      <c r="Q1513" s="1715">
        <v>460.6</v>
      </c>
      <c r="R1513" s="1749">
        <f t="shared" si="354"/>
        <v>0.27543563799887577</v>
      </c>
      <c r="S1513" s="1775">
        <f t="shared" ref="S1513" si="367">Q1513/$S$1</f>
        <v>18.423999999999999</v>
      </c>
      <c r="U1513" s="1715">
        <f t="shared" ref="U1513" si="368">((1-I1513)*O1513)+((1-J1513)*Q1513)</f>
        <v>0</v>
      </c>
      <c r="V1513" s="1715">
        <f t="shared" ref="V1513" si="369">L1513-W1513</f>
        <v>0</v>
      </c>
      <c r="W1513" s="1715">
        <f t="shared" si="364"/>
        <v>2479.7600000000002</v>
      </c>
      <c r="X1513" s="1718">
        <v>2479.7600000000002</v>
      </c>
      <c r="Y1513" s="1729">
        <v>617371</v>
      </c>
      <c r="Z1513" s="1720">
        <v>42872</v>
      </c>
      <c r="AA1513" s="1778" t="s">
        <v>213</v>
      </c>
      <c r="AB1513" s="1778"/>
      <c r="AH1513" s="2296"/>
      <c r="AK1513" s="2295"/>
      <c r="AL1513" s="2295"/>
    </row>
    <row r="1514" spans="1:38" x14ac:dyDescent="0.2">
      <c r="A1514" s="1801">
        <v>2017356</v>
      </c>
      <c r="C1514" s="1727">
        <v>623917</v>
      </c>
      <c r="D1514" s="1713" t="s">
        <v>68</v>
      </c>
      <c r="E1514" s="1713">
        <v>1</v>
      </c>
      <c r="F1514" s="1713">
        <v>9</v>
      </c>
      <c r="G1514" s="1713">
        <v>6</v>
      </c>
      <c r="H1514" s="1713">
        <v>3</v>
      </c>
      <c r="I1514" s="1728">
        <v>1</v>
      </c>
      <c r="J1514" s="1728">
        <v>1</v>
      </c>
      <c r="L1514" s="1715">
        <v>2479.7600000000002</v>
      </c>
      <c r="N1514" s="1715">
        <f t="shared" ref="N1514" si="370">O1514+Q1514</f>
        <v>1672.2600000000002</v>
      </c>
      <c r="O1514" s="1715">
        <v>1211.6600000000001</v>
      </c>
      <c r="P1514" s="1749">
        <f t="shared" ref="P1514" si="371">IF(N1514&lt;=0,"",O1514/N1514)</f>
        <v>0.72456436200112417</v>
      </c>
      <c r="Q1514" s="1715">
        <v>460.6</v>
      </c>
      <c r="R1514" s="1749">
        <f t="shared" si="354"/>
        <v>0.27543563799887577</v>
      </c>
      <c r="S1514" s="1775">
        <f t="shared" ref="S1514" si="372">Q1514/$S$1</f>
        <v>18.423999999999999</v>
      </c>
      <c r="U1514" s="1715">
        <f t="shared" ref="U1514" si="373">((1-I1514)*O1514)+((1-J1514)*Q1514)</f>
        <v>0</v>
      </c>
      <c r="V1514" s="1715">
        <f t="shared" ref="V1514" si="374">L1514-W1514</f>
        <v>0</v>
      </c>
      <c r="W1514" s="1715">
        <f t="shared" si="364"/>
        <v>2479.7600000000002</v>
      </c>
      <c r="X1514" s="1718">
        <v>2479.7600000000002</v>
      </c>
      <c r="Y1514" s="1729">
        <v>617372</v>
      </c>
      <c r="Z1514" s="1720">
        <v>42872</v>
      </c>
      <c r="AA1514" s="1778" t="s">
        <v>213</v>
      </c>
      <c r="AB1514" s="1778"/>
      <c r="AH1514" s="2296"/>
      <c r="AK1514" s="2295"/>
      <c r="AL1514" s="2295"/>
    </row>
    <row r="1515" spans="1:38" x14ac:dyDescent="0.2">
      <c r="A1515" s="1801">
        <v>2017357</v>
      </c>
      <c r="C1515" s="1727">
        <v>651417</v>
      </c>
      <c r="D1515" s="1713" t="s">
        <v>68</v>
      </c>
      <c r="E1515" s="1713">
        <v>1</v>
      </c>
      <c r="F1515" s="1713">
        <v>11</v>
      </c>
      <c r="G1515" s="1713">
        <v>5</v>
      </c>
      <c r="H1515" s="1713">
        <v>4</v>
      </c>
      <c r="I1515" s="1728">
        <v>1</v>
      </c>
      <c r="J1515" s="1728">
        <v>1</v>
      </c>
      <c r="L1515" s="1715">
        <v>4388.3</v>
      </c>
      <c r="N1515" s="1715">
        <f t="shared" si="360"/>
        <v>2961.5600000000004</v>
      </c>
      <c r="O1515" s="1715">
        <v>2401.3000000000002</v>
      </c>
      <c r="P1515" s="1749">
        <f t="shared" si="356"/>
        <v>0.8108226745363929</v>
      </c>
      <c r="Q1515" s="1715">
        <v>560.26</v>
      </c>
      <c r="R1515" s="1749">
        <f t="shared" si="354"/>
        <v>0.18917732546360699</v>
      </c>
      <c r="S1515" s="1775">
        <f t="shared" si="361"/>
        <v>22.410399999999999</v>
      </c>
      <c r="U1515" s="1715">
        <f t="shared" si="362"/>
        <v>0</v>
      </c>
      <c r="V1515" s="1715">
        <f t="shared" si="363"/>
        <v>0</v>
      </c>
      <c r="W1515" s="1715">
        <f t="shared" si="364"/>
        <v>4388.3</v>
      </c>
      <c r="X1515" s="1718">
        <v>4388.3</v>
      </c>
      <c r="Y1515" s="1729">
        <v>617373</v>
      </c>
      <c r="Z1515" s="1720">
        <v>42872</v>
      </c>
      <c r="AA1515" s="1778" t="s">
        <v>213</v>
      </c>
      <c r="AB1515" s="1778"/>
      <c r="AH1515" s="2296"/>
      <c r="AK1515" s="2295"/>
      <c r="AL1515" s="2295"/>
    </row>
    <row r="1516" spans="1:38" x14ac:dyDescent="0.2">
      <c r="A1516" s="1801">
        <v>2017358</v>
      </c>
      <c r="C1516" s="1727">
        <v>503317</v>
      </c>
      <c r="D1516" s="1713" t="s">
        <v>68</v>
      </c>
      <c r="E1516" s="1713">
        <v>1</v>
      </c>
      <c r="F1516" s="1713">
        <v>6</v>
      </c>
      <c r="G1516" s="1713">
        <v>5</v>
      </c>
      <c r="H1516" s="1713">
        <v>2</v>
      </c>
      <c r="I1516" s="1728">
        <v>1</v>
      </c>
      <c r="J1516" s="1728">
        <v>1</v>
      </c>
      <c r="L1516" s="1715">
        <v>1838.99</v>
      </c>
      <c r="N1516" s="1715">
        <f t="shared" si="360"/>
        <v>1236.67</v>
      </c>
      <c r="O1516" s="1715">
        <v>905.95</v>
      </c>
      <c r="P1516" s="1749">
        <f t="shared" si="356"/>
        <v>0.73257214940121451</v>
      </c>
      <c r="Q1516" s="1715">
        <v>330.72</v>
      </c>
      <c r="R1516" s="1749">
        <f t="shared" si="354"/>
        <v>0.26742785059878543</v>
      </c>
      <c r="S1516" s="1775">
        <f t="shared" si="361"/>
        <v>13.228800000000001</v>
      </c>
      <c r="U1516" s="1715">
        <f t="shared" si="362"/>
        <v>0</v>
      </c>
      <c r="V1516" s="1715">
        <f t="shared" si="363"/>
        <v>0</v>
      </c>
      <c r="W1516" s="1715">
        <f t="shared" si="364"/>
        <v>1838.99</v>
      </c>
      <c r="X1516" s="1718">
        <v>1838.99</v>
      </c>
      <c r="Y1516" s="1729">
        <v>617374</v>
      </c>
      <c r="Z1516" s="1720">
        <v>42872</v>
      </c>
      <c r="AA1516" s="1778" t="s">
        <v>213</v>
      </c>
      <c r="AB1516" s="1778"/>
      <c r="AH1516" s="2296"/>
      <c r="AK1516" s="2295"/>
      <c r="AL1516" s="2295"/>
    </row>
    <row r="1517" spans="1:38" x14ac:dyDescent="0.2">
      <c r="A1517" s="1801">
        <v>2017359</v>
      </c>
      <c r="C1517" s="1727" t="s">
        <v>3763</v>
      </c>
      <c r="D1517" s="1713" t="s">
        <v>68</v>
      </c>
      <c r="E1517" s="1713">
        <v>0</v>
      </c>
      <c r="F1517" s="1713">
        <v>2</v>
      </c>
      <c r="G1517" s="1713">
        <v>1</v>
      </c>
      <c r="H1517" s="1713">
        <v>1</v>
      </c>
      <c r="I1517" s="1728">
        <v>1</v>
      </c>
      <c r="J1517" s="1728">
        <v>1</v>
      </c>
      <c r="L1517" s="1715">
        <v>635.91</v>
      </c>
      <c r="N1517" s="1715">
        <f t="shared" si="360"/>
        <v>426.69</v>
      </c>
      <c r="O1517" s="1715">
        <v>288.13</v>
      </c>
      <c r="P1517" s="1749">
        <f t="shared" si="356"/>
        <v>0.6752677587944409</v>
      </c>
      <c r="Q1517" s="1715">
        <v>138.56</v>
      </c>
      <c r="R1517" s="1749">
        <f t="shared" si="354"/>
        <v>0.3247322412055591</v>
      </c>
      <c r="S1517" s="1775">
        <f t="shared" si="361"/>
        <v>5.5423999999999998</v>
      </c>
      <c r="U1517" s="1715">
        <f t="shared" si="362"/>
        <v>0</v>
      </c>
      <c r="V1517" s="1715">
        <f t="shared" si="363"/>
        <v>0</v>
      </c>
      <c r="W1517" s="1715">
        <f t="shared" si="364"/>
        <v>635.91</v>
      </c>
      <c r="X1517" s="1718">
        <v>635.91</v>
      </c>
      <c r="Y1517" s="1729">
        <v>617375</v>
      </c>
      <c r="Z1517" s="1720">
        <v>42872</v>
      </c>
      <c r="AA1517" s="1778" t="s">
        <v>213</v>
      </c>
      <c r="AB1517" s="1778"/>
      <c r="AH1517" s="2296"/>
      <c r="AK1517" s="2295"/>
      <c r="AL1517" s="2295"/>
    </row>
    <row r="1518" spans="1:38" x14ac:dyDescent="0.2">
      <c r="A1518" s="1801">
        <v>2017360</v>
      </c>
      <c r="C1518" s="1727" t="s">
        <v>3764</v>
      </c>
      <c r="D1518" s="1713" t="s">
        <v>451</v>
      </c>
      <c r="E1518" s="1713">
        <v>1</v>
      </c>
      <c r="F1518" s="1713">
        <v>3</v>
      </c>
      <c r="G1518" s="1713">
        <v>2</v>
      </c>
      <c r="H1518" s="1713">
        <v>2</v>
      </c>
      <c r="I1518" s="1728">
        <v>1</v>
      </c>
      <c r="J1518" s="1728">
        <v>1</v>
      </c>
      <c r="L1518" s="1715">
        <v>1374.75</v>
      </c>
      <c r="N1518" s="1715">
        <f t="shared" si="360"/>
        <v>906.63</v>
      </c>
      <c r="O1518" s="1715">
        <v>698.3</v>
      </c>
      <c r="P1518" s="1749">
        <f t="shared" si="356"/>
        <v>0.77021497192901178</v>
      </c>
      <c r="Q1518" s="1715">
        <v>208.33</v>
      </c>
      <c r="R1518" s="1749">
        <f t="shared" si="354"/>
        <v>0.22978502807098819</v>
      </c>
      <c r="S1518" s="1775">
        <f t="shared" si="361"/>
        <v>8.3331999999999997</v>
      </c>
      <c r="U1518" s="1715">
        <f t="shared" si="362"/>
        <v>0</v>
      </c>
      <c r="V1518" s="1715">
        <f t="shared" si="363"/>
        <v>1374.75</v>
      </c>
      <c r="W1518" s="1715">
        <f t="shared" si="364"/>
        <v>0</v>
      </c>
      <c r="X1518" s="1718"/>
      <c r="Y1518" s="1729"/>
      <c r="Z1518" s="1720"/>
      <c r="AA1518" s="1778"/>
      <c r="AB1518" s="1778"/>
      <c r="AH1518" s="2296"/>
      <c r="AK1518" s="2295"/>
      <c r="AL1518" s="2295"/>
    </row>
    <row r="1519" spans="1:38" x14ac:dyDescent="0.2">
      <c r="A1519" s="1801">
        <v>2017361</v>
      </c>
      <c r="C1519" s="1727" t="s">
        <v>3777</v>
      </c>
      <c r="D1519" s="1713" t="s">
        <v>2999</v>
      </c>
      <c r="E1519" s="1713">
        <v>0</v>
      </c>
      <c r="F1519" s="1713">
        <v>0</v>
      </c>
      <c r="G1519" s="1713">
        <v>0</v>
      </c>
      <c r="H1519" s="1713">
        <v>0</v>
      </c>
      <c r="I1519" s="1728">
        <v>1</v>
      </c>
      <c r="J1519" s="1728">
        <v>1</v>
      </c>
      <c r="L1519" s="1715">
        <v>69.739999999999995</v>
      </c>
      <c r="N1519" s="1715">
        <f t="shared" si="360"/>
        <v>42.37</v>
      </c>
      <c r="O1519" s="1715">
        <v>42.37</v>
      </c>
      <c r="P1519" s="1749">
        <f t="shared" si="356"/>
        <v>1</v>
      </c>
      <c r="Q1519" s="1715">
        <v>0</v>
      </c>
      <c r="R1519" s="1749">
        <f t="shared" si="354"/>
        <v>0</v>
      </c>
      <c r="S1519" s="1775">
        <f t="shared" si="361"/>
        <v>0</v>
      </c>
      <c r="U1519" s="1715">
        <f t="shared" si="362"/>
        <v>0</v>
      </c>
      <c r="V1519" s="1715">
        <f t="shared" si="363"/>
        <v>0</v>
      </c>
      <c r="W1519" s="1715">
        <f t="shared" si="364"/>
        <v>69.739999999999995</v>
      </c>
      <c r="X1519" s="1718">
        <v>69.739999999999995</v>
      </c>
      <c r="Y1519" s="1729">
        <v>617316</v>
      </c>
      <c r="Z1519" s="1720">
        <v>42867</v>
      </c>
      <c r="AA1519" s="1778" t="s">
        <v>213</v>
      </c>
      <c r="AB1519" s="1778"/>
      <c r="AH1519" s="2296"/>
      <c r="AK1519" s="2295"/>
      <c r="AL1519" s="2295"/>
    </row>
    <row r="1520" spans="1:38" x14ac:dyDescent="0.2">
      <c r="A1520" s="1801">
        <v>2017362</v>
      </c>
      <c r="C1520" s="1727">
        <v>614417</v>
      </c>
      <c r="D1520" s="1713" t="s">
        <v>68</v>
      </c>
      <c r="E1520" s="1713">
        <v>1</v>
      </c>
      <c r="F1520" s="1713">
        <v>7</v>
      </c>
      <c r="G1520" s="1713">
        <v>4</v>
      </c>
      <c r="H1520" s="1713">
        <v>2</v>
      </c>
      <c r="I1520" s="1728">
        <v>1</v>
      </c>
      <c r="J1520" s="1728">
        <v>1</v>
      </c>
      <c r="L1520" s="1715">
        <v>1727.55</v>
      </c>
      <c r="N1520" s="1715">
        <f t="shared" si="360"/>
        <v>1164.3400000000001</v>
      </c>
      <c r="O1520" s="1715">
        <v>849.07</v>
      </c>
      <c r="P1520" s="1749">
        <f t="shared" si="356"/>
        <v>0.72922857584554335</v>
      </c>
      <c r="Q1520" s="1715">
        <v>315.27</v>
      </c>
      <c r="R1520" s="1749">
        <f t="shared" ref="R1520:R1542" si="375">IF(N1520&lt;=0,"",Q1520/N1520)</f>
        <v>0.27077142415445654</v>
      </c>
      <c r="S1520" s="1775">
        <f t="shared" si="361"/>
        <v>12.610799999999999</v>
      </c>
      <c r="U1520" s="1715">
        <f t="shared" si="362"/>
        <v>0</v>
      </c>
      <c r="V1520" s="1715">
        <f t="shared" si="363"/>
        <v>0</v>
      </c>
      <c r="W1520" s="1715">
        <f t="shared" si="364"/>
        <v>1727.55</v>
      </c>
      <c r="X1520" s="1718">
        <v>1727.55</v>
      </c>
      <c r="Y1520" s="1729">
        <v>617356</v>
      </c>
      <c r="Z1520" s="1720">
        <v>42872</v>
      </c>
      <c r="AA1520" s="1778" t="s">
        <v>213</v>
      </c>
      <c r="AB1520" s="1778"/>
      <c r="AH1520" s="2296"/>
      <c r="AK1520" s="2295"/>
      <c r="AL1520" s="2295"/>
    </row>
    <row r="1521" spans="1:38" x14ac:dyDescent="0.2">
      <c r="A1521" s="1801" t="s">
        <v>3780</v>
      </c>
      <c r="C1521" s="1727">
        <v>668017</v>
      </c>
      <c r="D1521" s="1713" t="s">
        <v>68</v>
      </c>
      <c r="E1521" s="1713">
        <v>1</v>
      </c>
      <c r="F1521" s="1713">
        <v>8</v>
      </c>
      <c r="G1521" s="1713">
        <v>5</v>
      </c>
      <c r="H1521" s="1713">
        <v>1</v>
      </c>
      <c r="I1521" s="1728">
        <v>1</v>
      </c>
      <c r="J1521" s="1728">
        <v>1</v>
      </c>
      <c r="L1521" s="1715">
        <v>5647.16</v>
      </c>
      <c r="N1521" s="1715">
        <f t="shared" si="360"/>
        <v>3774.58</v>
      </c>
      <c r="O1521" s="1715">
        <v>3031.84</v>
      </c>
      <c r="P1521" s="1749">
        <f t="shared" si="356"/>
        <v>0.80322578935934597</v>
      </c>
      <c r="Q1521" s="1715">
        <v>742.74</v>
      </c>
      <c r="R1521" s="1749">
        <f t="shared" si="375"/>
        <v>0.19677421064065406</v>
      </c>
      <c r="S1521" s="1775">
        <f t="shared" si="361"/>
        <v>29.709600000000002</v>
      </c>
      <c r="U1521" s="1715">
        <f t="shared" si="362"/>
        <v>0</v>
      </c>
      <c r="V1521" s="1715">
        <f t="shared" si="363"/>
        <v>0</v>
      </c>
      <c r="W1521" s="1715">
        <f t="shared" si="364"/>
        <v>5647.16</v>
      </c>
      <c r="X1521" s="1718">
        <v>5647.16</v>
      </c>
      <c r="Y1521" s="1729">
        <v>617357</v>
      </c>
      <c r="Z1521" s="1720">
        <v>42872</v>
      </c>
      <c r="AA1521" s="1778" t="s">
        <v>213</v>
      </c>
      <c r="AB1521" s="1778"/>
      <c r="AH1521" s="2296"/>
      <c r="AK1521" s="2295"/>
      <c r="AL1521" s="2295"/>
    </row>
    <row r="1522" spans="1:38" x14ac:dyDescent="0.2">
      <c r="A1522" s="1801">
        <v>2017364</v>
      </c>
      <c r="C1522" s="1727">
        <v>648817</v>
      </c>
      <c r="D1522" s="1713" t="s">
        <v>68</v>
      </c>
      <c r="E1522" s="1713">
        <v>1</v>
      </c>
      <c r="F1522" s="1713">
        <v>9</v>
      </c>
      <c r="G1522" s="1713">
        <v>6</v>
      </c>
      <c r="H1522" s="1713">
        <v>5</v>
      </c>
      <c r="I1522" s="1728">
        <v>1</v>
      </c>
      <c r="J1522" s="1728">
        <v>1</v>
      </c>
      <c r="L1522" s="1715">
        <v>4342.04</v>
      </c>
      <c r="N1522" s="1715">
        <f t="shared" si="360"/>
        <v>2929.25</v>
      </c>
      <c r="O1522" s="1715">
        <v>2340.34</v>
      </c>
      <c r="P1522" s="1749">
        <f t="shared" si="356"/>
        <v>0.79895536400102418</v>
      </c>
      <c r="Q1522" s="1715">
        <v>588.91</v>
      </c>
      <c r="R1522" s="1749">
        <f t="shared" si="375"/>
        <v>0.20104463599897585</v>
      </c>
      <c r="S1522" s="1775">
        <f t="shared" si="361"/>
        <v>23.5564</v>
      </c>
      <c r="U1522" s="1715">
        <f t="shared" si="362"/>
        <v>0</v>
      </c>
      <c r="V1522" s="1715">
        <f t="shared" si="363"/>
        <v>0</v>
      </c>
      <c r="W1522" s="1715">
        <f t="shared" si="364"/>
        <v>4342.04</v>
      </c>
      <c r="X1522" s="1718">
        <v>4342.04</v>
      </c>
      <c r="Y1522" s="1729">
        <v>617358</v>
      </c>
      <c r="Z1522" s="1720">
        <v>42872</v>
      </c>
      <c r="AA1522" s="1778" t="s">
        <v>213</v>
      </c>
      <c r="AB1522" s="1778"/>
      <c r="AH1522" s="2296"/>
      <c r="AK1522" s="2295"/>
      <c r="AL1522" s="2295"/>
    </row>
    <row r="1523" spans="1:38" x14ac:dyDescent="0.2">
      <c r="A1523" s="1801">
        <v>2017365</v>
      </c>
      <c r="C1523" s="1727" t="s">
        <v>3810</v>
      </c>
      <c r="D1523" s="1713" t="s">
        <v>68</v>
      </c>
      <c r="E1523" s="1713">
        <v>0</v>
      </c>
      <c r="F1523" s="1713">
        <v>0</v>
      </c>
      <c r="G1523" s="1713">
        <v>0</v>
      </c>
      <c r="H1523" s="1713">
        <v>0</v>
      </c>
      <c r="I1523" s="1728">
        <v>1</v>
      </c>
      <c r="J1523" s="1728">
        <v>1</v>
      </c>
      <c r="L1523" s="1715">
        <v>355</v>
      </c>
      <c r="N1523" s="1715">
        <f t="shared" si="360"/>
        <v>235</v>
      </c>
      <c r="O1523" s="1715">
        <v>210</v>
      </c>
      <c r="P1523" s="1749">
        <f t="shared" si="356"/>
        <v>0.8936170212765957</v>
      </c>
      <c r="Q1523" s="1715">
        <v>25</v>
      </c>
      <c r="R1523" s="1749">
        <f t="shared" si="375"/>
        <v>0.10638297872340426</v>
      </c>
      <c r="S1523" s="1775">
        <f t="shared" si="361"/>
        <v>1</v>
      </c>
      <c r="U1523" s="1715">
        <f t="shared" si="362"/>
        <v>0</v>
      </c>
      <c r="V1523" s="1715">
        <f t="shared" si="363"/>
        <v>0</v>
      </c>
      <c r="W1523" s="1715">
        <f t="shared" si="364"/>
        <v>355</v>
      </c>
      <c r="X1523" s="1718">
        <v>355</v>
      </c>
      <c r="Y1523" s="1729">
        <v>617359</v>
      </c>
      <c r="Z1523" s="1720">
        <v>42872</v>
      </c>
      <c r="AA1523" s="1778" t="s">
        <v>213</v>
      </c>
      <c r="AB1523" s="1778"/>
      <c r="AH1523" s="2296"/>
      <c r="AK1523" s="2295"/>
      <c r="AL1523" s="2295"/>
    </row>
    <row r="1524" spans="1:38" x14ac:dyDescent="0.2">
      <c r="A1524" s="1801" t="s">
        <v>3782</v>
      </c>
      <c r="C1524" s="1727">
        <v>630117</v>
      </c>
      <c r="D1524" s="1713" t="s">
        <v>68</v>
      </c>
      <c r="E1524" s="1713">
        <v>1</v>
      </c>
      <c r="F1524" s="1713">
        <v>8</v>
      </c>
      <c r="G1524" s="1713">
        <v>5</v>
      </c>
      <c r="H1524" s="1713">
        <v>2</v>
      </c>
      <c r="I1524" s="1728">
        <v>1</v>
      </c>
      <c r="J1524" s="1728">
        <v>1</v>
      </c>
      <c r="L1524" s="1715">
        <v>6190.16</v>
      </c>
      <c r="N1524" s="1715">
        <f t="shared" si="360"/>
        <v>4165.87</v>
      </c>
      <c r="O1524" s="1715">
        <v>3556.04</v>
      </c>
      <c r="P1524" s="1749">
        <f t="shared" si="356"/>
        <v>0.85361281076941908</v>
      </c>
      <c r="Q1524" s="1715">
        <v>609.83000000000004</v>
      </c>
      <c r="R1524" s="1749">
        <f t="shared" si="375"/>
        <v>0.14638718923058089</v>
      </c>
      <c r="S1524" s="1775">
        <f t="shared" si="361"/>
        <v>24.3932</v>
      </c>
      <c r="U1524" s="1715">
        <f t="shared" si="362"/>
        <v>0</v>
      </c>
      <c r="V1524" s="1715">
        <f t="shared" si="363"/>
        <v>0</v>
      </c>
      <c r="W1524" s="1715">
        <f t="shared" si="364"/>
        <v>6190.16</v>
      </c>
      <c r="X1524" s="1718">
        <v>6190.16</v>
      </c>
      <c r="Y1524" s="1729">
        <v>617360</v>
      </c>
      <c r="Z1524" s="1720">
        <v>42872</v>
      </c>
      <c r="AA1524" s="1778" t="s">
        <v>213</v>
      </c>
      <c r="AB1524" s="1778"/>
      <c r="AH1524" s="2296"/>
      <c r="AK1524" s="2295"/>
      <c r="AL1524" s="2295"/>
    </row>
    <row r="1525" spans="1:38" x14ac:dyDescent="0.2">
      <c r="A1525" s="1801">
        <v>2017367</v>
      </c>
      <c r="C1525" s="1727">
        <v>637717</v>
      </c>
      <c r="D1525" s="1713" t="s">
        <v>68</v>
      </c>
      <c r="E1525" s="1713">
        <v>1</v>
      </c>
      <c r="F1525" s="1713">
        <v>8</v>
      </c>
      <c r="G1525" s="1713">
        <v>5</v>
      </c>
      <c r="H1525" s="1713">
        <v>3</v>
      </c>
      <c r="I1525" s="1728">
        <v>1</v>
      </c>
      <c r="J1525" s="1728">
        <v>1</v>
      </c>
      <c r="L1525" s="1715">
        <v>2365.27</v>
      </c>
      <c r="N1525" s="1715">
        <f t="shared" si="360"/>
        <v>1597.1599999999999</v>
      </c>
      <c r="O1525" s="1715">
        <v>1170.01</v>
      </c>
      <c r="P1525" s="1749">
        <f t="shared" si="356"/>
        <v>0.7325565378546921</v>
      </c>
      <c r="Q1525" s="1715">
        <v>427.15</v>
      </c>
      <c r="R1525" s="1749">
        <f t="shared" si="375"/>
        <v>0.26744346214530795</v>
      </c>
      <c r="S1525" s="1775">
        <f t="shared" si="361"/>
        <v>17.085999999999999</v>
      </c>
      <c r="U1525" s="1715">
        <f t="shared" si="362"/>
        <v>0</v>
      </c>
      <c r="V1525" s="1715">
        <f t="shared" si="363"/>
        <v>0</v>
      </c>
      <c r="W1525" s="1715">
        <f t="shared" si="364"/>
        <v>2365.27</v>
      </c>
      <c r="X1525" s="1718">
        <v>2365.27</v>
      </c>
      <c r="Y1525" s="1729">
        <v>617361</v>
      </c>
      <c r="Z1525" s="1720">
        <v>42872</v>
      </c>
      <c r="AA1525" s="1778" t="s">
        <v>213</v>
      </c>
      <c r="AB1525" s="1778"/>
      <c r="AH1525" s="2296"/>
      <c r="AK1525" s="2295"/>
      <c r="AL1525" s="2295"/>
    </row>
    <row r="1526" spans="1:38" x14ac:dyDescent="0.2">
      <c r="A1526" s="1801">
        <v>2017368</v>
      </c>
      <c r="C1526" s="1727" t="s">
        <v>3807</v>
      </c>
      <c r="D1526" s="1713" t="s">
        <v>68</v>
      </c>
      <c r="E1526" s="1713">
        <v>0</v>
      </c>
      <c r="F1526" s="1713">
        <v>0</v>
      </c>
      <c r="G1526" s="1713">
        <v>0</v>
      </c>
      <c r="H1526" s="1713">
        <v>0</v>
      </c>
      <c r="I1526" s="1728">
        <v>1</v>
      </c>
      <c r="J1526" s="1728">
        <v>1</v>
      </c>
      <c r="L1526" s="1715">
        <v>1988</v>
      </c>
      <c r="N1526" s="1715">
        <f t="shared" si="360"/>
        <v>994</v>
      </c>
      <c r="O1526" s="1715">
        <v>859</v>
      </c>
      <c r="P1526" s="1749">
        <f t="shared" si="356"/>
        <v>0.86418511066398396</v>
      </c>
      <c r="Q1526" s="1715">
        <v>135</v>
      </c>
      <c r="R1526" s="1749">
        <f t="shared" si="375"/>
        <v>0.1358148893360161</v>
      </c>
      <c r="S1526" s="1775">
        <f t="shared" si="361"/>
        <v>5.4</v>
      </c>
      <c r="U1526" s="1715">
        <f t="shared" si="362"/>
        <v>0</v>
      </c>
      <c r="V1526" s="1715">
        <f t="shared" si="363"/>
        <v>0</v>
      </c>
      <c r="W1526" s="1715">
        <f t="shared" si="364"/>
        <v>1988</v>
      </c>
      <c r="X1526" s="1718">
        <v>1988</v>
      </c>
      <c r="Y1526" s="1729">
        <v>617304</v>
      </c>
      <c r="Z1526" s="1720">
        <v>42867</v>
      </c>
      <c r="AA1526" s="1778" t="s">
        <v>213</v>
      </c>
      <c r="AB1526" s="1778"/>
      <c r="AH1526" s="2296"/>
      <c r="AK1526" s="2295"/>
      <c r="AL1526" s="2295"/>
    </row>
    <row r="1527" spans="1:38" x14ac:dyDescent="0.2">
      <c r="A1527" s="1801">
        <v>2017369</v>
      </c>
      <c r="C1527" s="1727" t="s">
        <v>3859</v>
      </c>
      <c r="D1527" s="1713" t="s">
        <v>489</v>
      </c>
      <c r="E1527" s="1713">
        <v>3</v>
      </c>
      <c r="F1527" s="1713">
        <v>21</v>
      </c>
      <c r="G1527" s="1713">
        <v>12</v>
      </c>
      <c r="H1527" s="1713">
        <v>9</v>
      </c>
      <c r="I1527" s="1728">
        <v>1</v>
      </c>
      <c r="J1527" s="1728">
        <v>1</v>
      </c>
      <c r="L1527" s="1715">
        <v>6812.76</v>
      </c>
      <c r="N1527" s="1715">
        <f t="shared" si="360"/>
        <v>5323.62</v>
      </c>
      <c r="O1527" s="1715">
        <v>3990.24</v>
      </c>
      <c r="P1527" s="1749">
        <f t="shared" si="356"/>
        <v>0.74953509078409053</v>
      </c>
      <c r="Q1527" s="1715">
        <v>1333.38</v>
      </c>
      <c r="R1527" s="1749">
        <f t="shared" si="375"/>
        <v>0.25046490921590953</v>
      </c>
      <c r="S1527" s="1775">
        <f t="shared" si="361"/>
        <v>53.335200000000007</v>
      </c>
      <c r="U1527" s="1715">
        <f t="shared" si="362"/>
        <v>0</v>
      </c>
      <c r="V1527" s="1715">
        <f t="shared" si="363"/>
        <v>6812.76</v>
      </c>
      <c r="W1527" s="1715">
        <f t="shared" si="364"/>
        <v>0</v>
      </c>
      <c r="X1527" s="1718"/>
      <c r="Y1527" s="1729"/>
      <c r="Z1527" s="1720"/>
      <c r="AA1527" s="1778"/>
      <c r="AB1527" s="1778"/>
      <c r="AH1527" s="2296"/>
      <c r="AK1527" s="2295"/>
      <c r="AL1527" s="2295"/>
    </row>
    <row r="1528" spans="1:38" x14ac:dyDescent="0.2">
      <c r="A1528" s="1793" t="s">
        <v>4164</v>
      </c>
      <c r="C1528" s="1727" t="s">
        <v>4163</v>
      </c>
      <c r="D1528" s="1713" t="s">
        <v>489</v>
      </c>
      <c r="E1528" s="1713">
        <v>0</v>
      </c>
      <c r="F1528" s="1713">
        <v>3</v>
      </c>
      <c r="G1528" s="1713">
        <v>0</v>
      </c>
      <c r="H1528" s="1713">
        <v>0</v>
      </c>
      <c r="I1528" s="1728">
        <v>1</v>
      </c>
      <c r="J1528" s="1728">
        <v>1</v>
      </c>
      <c r="P1528" s="1749"/>
      <c r="R1528" s="1749"/>
      <c r="X1528" s="1718"/>
      <c r="Y1528" s="1729"/>
      <c r="Z1528" s="1720"/>
      <c r="AA1528" s="1778"/>
      <c r="AB1528" s="1778"/>
      <c r="AH1528" s="2296"/>
      <c r="AK1528" s="2295"/>
      <c r="AL1528" s="2295"/>
    </row>
    <row r="1529" spans="1:38" x14ac:dyDescent="0.2">
      <c r="A1529" s="1801">
        <v>2017370</v>
      </c>
      <c r="C1529" s="1727" t="s">
        <v>3790</v>
      </c>
      <c r="D1529" s="1713" t="s">
        <v>489</v>
      </c>
      <c r="E1529" s="1713">
        <v>0</v>
      </c>
      <c r="F1529" s="1713">
        <v>0</v>
      </c>
      <c r="G1529" s="1713">
        <v>0</v>
      </c>
      <c r="H1529" s="1713">
        <v>0</v>
      </c>
      <c r="I1529" s="1728">
        <v>1</v>
      </c>
      <c r="J1529" s="1728">
        <v>1</v>
      </c>
      <c r="L1529" s="1715">
        <v>480</v>
      </c>
      <c r="N1529" s="1715">
        <f t="shared" si="360"/>
        <v>290</v>
      </c>
      <c r="O1529" s="1715">
        <v>240</v>
      </c>
      <c r="P1529" s="1749">
        <f t="shared" si="356"/>
        <v>0.82758620689655171</v>
      </c>
      <c r="Q1529" s="1715">
        <v>50</v>
      </c>
      <c r="R1529" s="1749">
        <f t="shared" si="375"/>
        <v>0.17241379310344829</v>
      </c>
      <c r="S1529" s="1775">
        <f t="shared" si="361"/>
        <v>2</v>
      </c>
      <c r="U1529" s="1715">
        <f t="shared" si="362"/>
        <v>0</v>
      </c>
      <c r="V1529" s="1715">
        <f t="shared" si="363"/>
        <v>480</v>
      </c>
      <c r="W1529" s="1715">
        <f t="shared" si="364"/>
        <v>0</v>
      </c>
      <c r="X1529" s="1718"/>
      <c r="Y1529" s="1729"/>
      <c r="Z1529" s="1720"/>
      <c r="AA1529" s="1778"/>
      <c r="AB1529" s="1778"/>
      <c r="AH1529" s="2296"/>
      <c r="AK1529" s="2295"/>
      <c r="AL1529" s="2295"/>
    </row>
    <row r="1530" spans="1:38" x14ac:dyDescent="0.2">
      <c r="A1530" s="1801">
        <v>2017371</v>
      </c>
      <c r="C1530" s="1727" t="s">
        <v>3799</v>
      </c>
      <c r="D1530" s="1713" t="s">
        <v>489</v>
      </c>
      <c r="E1530" s="1713">
        <v>0</v>
      </c>
      <c r="F1530" s="1713">
        <v>0</v>
      </c>
      <c r="G1530" s="1713">
        <v>0</v>
      </c>
      <c r="H1530" s="1713">
        <v>0</v>
      </c>
      <c r="I1530" s="1728">
        <v>1</v>
      </c>
      <c r="J1530" s="1728">
        <v>1</v>
      </c>
      <c r="L1530" s="1715">
        <v>143.94</v>
      </c>
      <c r="N1530" s="1715">
        <f t="shared" si="360"/>
        <v>0</v>
      </c>
      <c r="O1530" s="1715">
        <v>0</v>
      </c>
      <c r="P1530" s="1749" t="str">
        <f t="shared" si="356"/>
        <v/>
      </c>
      <c r="Q1530" s="1715">
        <v>0</v>
      </c>
      <c r="R1530" s="1749" t="str">
        <f t="shared" si="375"/>
        <v/>
      </c>
      <c r="S1530" s="1775">
        <f t="shared" si="361"/>
        <v>0</v>
      </c>
      <c r="U1530" s="1715">
        <f t="shared" si="362"/>
        <v>0</v>
      </c>
      <c r="V1530" s="1715">
        <f t="shared" si="363"/>
        <v>143.94</v>
      </c>
      <c r="W1530" s="1715">
        <f t="shared" si="364"/>
        <v>0</v>
      </c>
      <c r="X1530" s="1718"/>
      <c r="Y1530" s="1729"/>
      <c r="Z1530" s="1720"/>
      <c r="AA1530" s="1778"/>
      <c r="AB1530" s="1778"/>
      <c r="AH1530" s="2296"/>
      <c r="AK1530" s="2295"/>
      <c r="AL1530" s="2295"/>
    </row>
    <row r="1531" spans="1:38" x14ac:dyDescent="0.2">
      <c r="A1531" s="1801" t="s">
        <v>3797</v>
      </c>
      <c r="C1531" s="1727" t="s">
        <v>3781</v>
      </c>
      <c r="D1531" s="1713" t="s">
        <v>451</v>
      </c>
      <c r="E1531" s="1713">
        <v>1</v>
      </c>
      <c r="F1531" s="1713">
        <v>13</v>
      </c>
      <c r="G1531" s="1713">
        <v>8</v>
      </c>
      <c r="H1531" s="1713">
        <v>7</v>
      </c>
      <c r="I1531" s="1728">
        <v>1</v>
      </c>
      <c r="J1531" s="1728">
        <v>1</v>
      </c>
      <c r="L1531" s="1715">
        <v>6258.47</v>
      </c>
      <c r="N1531" s="1715">
        <f t="shared" si="360"/>
        <v>4138.2700000000004</v>
      </c>
      <c r="O1531" s="1715">
        <v>3105.92</v>
      </c>
      <c r="P1531" s="1749">
        <f t="shared" si="356"/>
        <v>0.75053585193812866</v>
      </c>
      <c r="Q1531" s="1715">
        <v>1032.3499999999999</v>
      </c>
      <c r="R1531" s="1749">
        <f t="shared" si="375"/>
        <v>0.24946414806187123</v>
      </c>
      <c r="S1531" s="1775">
        <f t="shared" si="361"/>
        <v>41.293999999999997</v>
      </c>
      <c r="U1531" s="1715">
        <f t="shared" si="362"/>
        <v>0</v>
      </c>
      <c r="V1531" s="1715">
        <f t="shared" si="363"/>
        <v>6258.47</v>
      </c>
      <c r="W1531" s="1715">
        <f t="shared" si="364"/>
        <v>0</v>
      </c>
      <c r="X1531" s="1718"/>
      <c r="Y1531" s="1729"/>
      <c r="Z1531" s="1720"/>
      <c r="AA1531" s="1778"/>
      <c r="AB1531" s="1778"/>
      <c r="AH1531" s="2296"/>
      <c r="AK1531" s="2295"/>
      <c r="AL1531" s="2295"/>
    </row>
    <row r="1532" spans="1:38" x14ac:dyDescent="0.2">
      <c r="A1532" s="1801">
        <v>2017373</v>
      </c>
      <c r="B1532" s="1868"/>
      <c r="C1532" s="1868" t="s">
        <v>3870</v>
      </c>
      <c r="D1532" s="1869" t="s">
        <v>68</v>
      </c>
      <c r="E1532" s="1869">
        <v>0</v>
      </c>
      <c r="F1532" s="1869">
        <v>0</v>
      </c>
      <c r="G1532" s="1869">
        <v>0</v>
      </c>
      <c r="H1532" s="1869">
        <v>0</v>
      </c>
      <c r="I1532" s="1728">
        <v>1</v>
      </c>
      <c r="J1532" s="1728">
        <v>1</v>
      </c>
      <c r="K1532" s="1881"/>
      <c r="L1532" s="1871">
        <v>15</v>
      </c>
      <c r="M1532" s="1871"/>
      <c r="N1532" s="1715">
        <f t="shared" si="360"/>
        <v>3088.73</v>
      </c>
      <c r="O1532" s="1715">
        <v>2319.35</v>
      </c>
      <c r="P1532" s="1749">
        <f t="shared" si="356"/>
        <v>0.75090733084471606</v>
      </c>
      <c r="Q1532" s="1715">
        <v>769.38</v>
      </c>
      <c r="R1532" s="1749">
        <f t="shared" si="375"/>
        <v>0.24909266915528389</v>
      </c>
      <c r="S1532" s="1775">
        <f t="shared" si="361"/>
        <v>30.775199999999998</v>
      </c>
      <c r="U1532" s="1715">
        <f t="shared" si="362"/>
        <v>0</v>
      </c>
      <c r="V1532" s="1715">
        <f t="shared" si="363"/>
        <v>15</v>
      </c>
      <c r="W1532" s="1715">
        <f t="shared" si="364"/>
        <v>0</v>
      </c>
      <c r="X1532" s="1718"/>
      <c r="Y1532" s="1729"/>
      <c r="Z1532" s="1720"/>
      <c r="AA1532" s="1778"/>
      <c r="AB1532" s="1778"/>
      <c r="AH1532" s="2296"/>
      <c r="AK1532" s="2295"/>
      <c r="AL1532" s="2295"/>
    </row>
    <row r="1533" spans="1:38" x14ac:dyDescent="0.2">
      <c r="A1533" s="1801">
        <v>2017374</v>
      </c>
      <c r="C1533" s="1727" t="s">
        <v>3811</v>
      </c>
      <c r="D1533" s="1713" t="s">
        <v>2999</v>
      </c>
      <c r="E1533" s="1713">
        <v>1</v>
      </c>
      <c r="F1533" s="1713">
        <v>10</v>
      </c>
      <c r="G1533" s="1713">
        <v>6</v>
      </c>
      <c r="H1533" s="1713">
        <v>1</v>
      </c>
      <c r="I1533" s="1728">
        <v>1</v>
      </c>
      <c r="J1533" s="1728">
        <v>1</v>
      </c>
      <c r="L1533" s="1715">
        <v>2913.37</v>
      </c>
      <c r="N1533" s="1715">
        <f t="shared" si="360"/>
        <v>1817.3600000000001</v>
      </c>
      <c r="O1533" s="1715">
        <v>1338.92</v>
      </c>
      <c r="P1533" s="1749">
        <f t="shared" si="356"/>
        <v>0.73673900603072584</v>
      </c>
      <c r="Q1533" s="1715">
        <v>478.44</v>
      </c>
      <c r="R1533" s="1749">
        <f t="shared" si="375"/>
        <v>0.2632609939692741</v>
      </c>
      <c r="S1533" s="1775">
        <f t="shared" si="361"/>
        <v>19.137599999999999</v>
      </c>
      <c r="U1533" s="1715">
        <f t="shared" si="362"/>
        <v>0</v>
      </c>
      <c r="V1533" s="1715">
        <f t="shared" si="363"/>
        <v>0</v>
      </c>
      <c r="W1533" s="1715">
        <f t="shared" si="364"/>
        <v>2913.37</v>
      </c>
      <c r="X1533" s="1718">
        <v>2913.37</v>
      </c>
      <c r="Y1533" s="1729">
        <v>617407</v>
      </c>
      <c r="Z1533" s="1720">
        <v>42902</v>
      </c>
      <c r="AA1533" s="1778" t="s">
        <v>213</v>
      </c>
      <c r="AB1533" s="1778"/>
      <c r="AH1533" s="2296"/>
      <c r="AK1533" s="2295"/>
      <c r="AL1533" s="2295"/>
    </row>
    <row r="1534" spans="1:38" x14ac:dyDescent="0.2">
      <c r="A1534" s="1801">
        <v>2017375</v>
      </c>
      <c r="C1534" s="1727">
        <v>624017</v>
      </c>
      <c r="D1534" s="1713" t="s">
        <v>68</v>
      </c>
      <c r="E1534" s="1713">
        <v>1</v>
      </c>
      <c r="F1534" s="1713">
        <v>8</v>
      </c>
      <c r="G1534" s="1713">
        <v>5</v>
      </c>
      <c r="H1534" s="1713">
        <v>3</v>
      </c>
      <c r="I1534" s="1728">
        <v>1</v>
      </c>
      <c r="J1534" s="1728">
        <v>1</v>
      </c>
      <c r="L1534" s="1715">
        <v>2317.5500000000002</v>
      </c>
      <c r="N1534" s="1715">
        <f t="shared" si="360"/>
        <v>1563.44</v>
      </c>
      <c r="O1534" s="1715">
        <v>1139.1300000000001</v>
      </c>
      <c r="P1534" s="1749">
        <f t="shared" ref="P1534:P1563" si="376">IF(N1534&lt;=0,"",O1534/N1534)</f>
        <v>0.72860487130942031</v>
      </c>
      <c r="Q1534" s="1715">
        <v>424.31</v>
      </c>
      <c r="R1534" s="1749">
        <f t="shared" si="375"/>
        <v>0.27139512869057975</v>
      </c>
      <c r="S1534" s="1775">
        <f t="shared" si="361"/>
        <v>16.9724</v>
      </c>
      <c r="U1534" s="1715">
        <f t="shared" si="362"/>
        <v>0</v>
      </c>
      <c r="V1534" s="1715">
        <f t="shared" si="363"/>
        <v>0</v>
      </c>
      <c r="W1534" s="1715">
        <f t="shared" si="364"/>
        <v>2317.5500000000002</v>
      </c>
      <c r="X1534" s="1718">
        <v>2317.5500000000002</v>
      </c>
      <c r="Y1534" s="1729">
        <v>617363</v>
      </c>
      <c r="Z1534" s="1720">
        <v>42872</v>
      </c>
      <c r="AA1534" s="1778" t="s">
        <v>213</v>
      </c>
      <c r="AB1534" s="1778"/>
      <c r="AH1534" s="2296"/>
      <c r="AK1534" s="2295"/>
      <c r="AL1534" s="2295"/>
    </row>
    <row r="1535" spans="1:38" x14ac:dyDescent="0.2">
      <c r="A1535" s="1801" t="s">
        <v>3825</v>
      </c>
      <c r="C1535" s="1727">
        <v>648617</v>
      </c>
      <c r="D1535" s="1713" t="s">
        <v>68</v>
      </c>
      <c r="E1535" s="1713">
        <v>1</v>
      </c>
      <c r="F1535" s="1713">
        <v>9</v>
      </c>
      <c r="G1535" s="1713">
        <v>5</v>
      </c>
      <c r="H1535" s="1713">
        <v>4</v>
      </c>
      <c r="I1535" s="1728">
        <v>1</v>
      </c>
      <c r="J1535" s="1728">
        <v>1</v>
      </c>
      <c r="L1535" s="1715">
        <v>6732.72</v>
      </c>
      <c r="N1535" s="1715">
        <f t="shared" ref="N1535:N1563" si="377">O1535+Q1535</f>
        <v>4449.7999999999993</v>
      </c>
      <c r="O1535" s="1715">
        <v>3493.49</v>
      </c>
      <c r="P1535" s="1749">
        <f t="shared" si="376"/>
        <v>0.78508921749292115</v>
      </c>
      <c r="Q1535" s="1715">
        <v>956.31</v>
      </c>
      <c r="R1535" s="1749">
        <f t="shared" si="375"/>
        <v>0.21491078250707898</v>
      </c>
      <c r="S1535" s="1775">
        <f t="shared" ref="S1535:S1564" si="378">Q1535/$S$1</f>
        <v>38.252399999999994</v>
      </c>
      <c r="U1535" s="1715">
        <f t="shared" ref="U1535:U1564" si="379">((1-I1535)*O1535)+((1-J1535)*Q1535)</f>
        <v>0</v>
      </c>
      <c r="V1535" s="1715">
        <f t="shared" ref="V1535:V1564" si="380">L1535-W1535</f>
        <v>0</v>
      </c>
      <c r="W1535" s="1715">
        <f t="shared" ref="W1535:W1564" si="381">X1535+AC1535+AH1535+AM1535+AO1535+AR1535</f>
        <v>6732.72</v>
      </c>
      <c r="X1535" s="1718">
        <v>6732.72</v>
      </c>
      <c r="Y1535" s="1729">
        <v>617364</v>
      </c>
      <c r="Z1535" s="1720">
        <v>42872</v>
      </c>
      <c r="AA1535" s="1778" t="s">
        <v>213</v>
      </c>
      <c r="AB1535" s="1778"/>
      <c r="AH1535" s="2296"/>
      <c r="AK1535" s="2295"/>
      <c r="AL1535" s="2295"/>
    </row>
    <row r="1536" spans="1:38" x14ac:dyDescent="0.2">
      <c r="A1536" s="1801">
        <v>2017377</v>
      </c>
      <c r="C1536" s="1727">
        <v>624117</v>
      </c>
      <c r="D1536" s="1713" t="s">
        <v>68</v>
      </c>
      <c r="E1536" s="1713">
        <v>1</v>
      </c>
      <c r="F1536" s="1713">
        <v>8</v>
      </c>
      <c r="G1536" s="1713">
        <v>5</v>
      </c>
      <c r="H1536" s="1713">
        <v>3</v>
      </c>
      <c r="I1536" s="1728">
        <v>1</v>
      </c>
      <c r="J1536" s="1728">
        <v>1</v>
      </c>
      <c r="L1536" s="1715">
        <v>2312.27</v>
      </c>
      <c r="N1536" s="1715">
        <f t="shared" si="377"/>
        <v>1559.9199999999998</v>
      </c>
      <c r="O1536" s="1715">
        <v>1135.6099999999999</v>
      </c>
      <c r="P1536" s="1749">
        <f t="shared" si="376"/>
        <v>0.7279924611518539</v>
      </c>
      <c r="Q1536" s="1715">
        <v>424.31</v>
      </c>
      <c r="R1536" s="1749">
        <f t="shared" si="375"/>
        <v>0.2720075388481461</v>
      </c>
      <c r="S1536" s="1775">
        <f t="shared" si="378"/>
        <v>16.9724</v>
      </c>
      <c r="U1536" s="1715">
        <f t="shared" si="379"/>
        <v>0</v>
      </c>
      <c r="V1536" s="1715">
        <f t="shared" si="380"/>
        <v>0</v>
      </c>
      <c r="W1536" s="1715">
        <f t="shared" si="381"/>
        <v>2312.27</v>
      </c>
      <c r="X1536" s="1718">
        <v>2312.27</v>
      </c>
      <c r="Y1536" s="1729">
        <v>617365</v>
      </c>
      <c r="Z1536" s="1720">
        <v>42872</v>
      </c>
      <c r="AA1536" s="1778" t="s">
        <v>213</v>
      </c>
      <c r="AB1536" s="1778"/>
      <c r="AH1536" s="2296"/>
      <c r="AK1536" s="2295"/>
      <c r="AL1536" s="2295"/>
    </row>
    <row r="1537" spans="1:38" x14ac:dyDescent="0.2">
      <c r="A1537" s="1801">
        <v>2017378</v>
      </c>
      <c r="C1537" s="1727">
        <v>624217</v>
      </c>
      <c r="D1537" s="1713" t="s">
        <v>68</v>
      </c>
      <c r="E1537" s="1713">
        <v>1</v>
      </c>
      <c r="F1537" s="1713">
        <v>8</v>
      </c>
      <c r="G1537" s="1713">
        <v>5</v>
      </c>
      <c r="H1537" s="1713">
        <v>3</v>
      </c>
      <c r="I1537" s="1728">
        <v>1</v>
      </c>
      <c r="J1537" s="1728">
        <v>1</v>
      </c>
      <c r="L1537" s="1715">
        <v>2317.5500000000002</v>
      </c>
      <c r="N1537" s="1715">
        <f t="shared" si="377"/>
        <v>1563.44</v>
      </c>
      <c r="O1537" s="1715">
        <v>1138.44</v>
      </c>
      <c r="P1537" s="1749">
        <f t="shared" si="376"/>
        <v>0.72816353681625134</v>
      </c>
      <c r="Q1537" s="1715">
        <v>425</v>
      </c>
      <c r="R1537" s="1749">
        <f t="shared" si="375"/>
        <v>0.27183646318374866</v>
      </c>
      <c r="S1537" s="1775">
        <f t="shared" si="378"/>
        <v>17</v>
      </c>
      <c r="U1537" s="1715">
        <f t="shared" si="379"/>
        <v>0</v>
      </c>
      <c r="V1537" s="1715">
        <f t="shared" si="380"/>
        <v>0</v>
      </c>
      <c r="W1537" s="1715">
        <f t="shared" si="381"/>
        <v>2317.5500000000002</v>
      </c>
      <c r="X1537" s="1718">
        <v>2317.5500000000002</v>
      </c>
      <c r="Y1537" s="1729">
        <v>617382</v>
      </c>
      <c r="Z1537" s="1720">
        <v>42895</v>
      </c>
      <c r="AA1537" s="1778" t="s">
        <v>213</v>
      </c>
      <c r="AB1537" s="1778"/>
      <c r="AH1537" s="2296"/>
      <c r="AK1537" s="2295"/>
      <c r="AL1537" s="2295"/>
    </row>
    <row r="1538" spans="1:38" x14ac:dyDescent="0.2">
      <c r="A1538" s="1801">
        <v>2017379</v>
      </c>
      <c r="C1538" s="1727" t="s">
        <v>3829</v>
      </c>
      <c r="D1538" s="1713" t="s">
        <v>489</v>
      </c>
      <c r="E1538" s="1713">
        <v>1</v>
      </c>
      <c r="F1538" s="1713">
        <v>11</v>
      </c>
      <c r="G1538" s="1713">
        <v>8</v>
      </c>
      <c r="H1538" s="1713">
        <v>5</v>
      </c>
      <c r="I1538" s="1728">
        <v>1</v>
      </c>
      <c r="J1538" s="1728">
        <v>1</v>
      </c>
      <c r="L1538" s="1715">
        <v>4187.41</v>
      </c>
      <c r="N1538" s="1715">
        <f t="shared" si="377"/>
        <v>3088.73</v>
      </c>
      <c r="O1538" s="1715">
        <v>2319.35</v>
      </c>
      <c r="P1538" s="1749">
        <f t="shared" si="376"/>
        <v>0.75090733084471606</v>
      </c>
      <c r="Q1538" s="1715">
        <v>769.38</v>
      </c>
      <c r="R1538" s="1749">
        <f t="shared" si="375"/>
        <v>0.24909266915528389</v>
      </c>
      <c r="S1538" s="1775">
        <f t="shared" si="378"/>
        <v>30.775199999999998</v>
      </c>
      <c r="U1538" s="1715">
        <f t="shared" si="379"/>
        <v>0</v>
      </c>
      <c r="V1538" s="1715">
        <f t="shared" si="380"/>
        <v>4187.41</v>
      </c>
      <c r="W1538" s="1715">
        <f t="shared" si="381"/>
        <v>0</v>
      </c>
      <c r="X1538" s="1718"/>
      <c r="Y1538" s="1729"/>
      <c r="Z1538" s="1720"/>
      <c r="AA1538" s="1778"/>
      <c r="AB1538" s="1778"/>
      <c r="AH1538" s="2296"/>
      <c r="AK1538" s="2295"/>
      <c r="AL1538" s="2295"/>
    </row>
    <row r="1539" spans="1:38" x14ac:dyDescent="0.2">
      <c r="A1539" s="1801">
        <v>2017380</v>
      </c>
      <c r="C1539" s="1727">
        <v>604917</v>
      </c>
      <c r="D1539" s="1713" t="s">
        <v>68</v>
      </c>
      <c r="E1539" s="1713">
        <v>1</v>
      </c>
      <c r="F1539" s="1713">
        <v>8</v>
      </c>
      <c r="G1539" s="1713">
        <v>4</v>
      </c>
      <c r="H1539" s="1713">
        <v>2</v>
      </c>
      <c r="I1539" s="1728">
        <v>1</v>
      </c>
      <c r="J1539" s="1728">
        <v>1</v>
      </c>
      <c r="L1539" s="1715">
        <v>2232.2199999999998</v>
      </c>
      <c r="N1539" s="1715">
        <f t="shared" si="377"/>
        <v>1505.18</v>
      </c>
      <c r="O1539" s="1715">
        <v>1175.75</v>
      </c>
      <c r="P1539" s="1749">
        <f t="shared" si="376"/>
        <v>0.78113581099934892</v>
      </c>
      <c r="Q1539" s="1715">
        <v>329.43</v>
      </c>
      <c r="R1539" s="1749">
        <f t="shared" si="375"/>
        <v>0.21886418900065108</v>
      </c>
      <c r="S1539" s="1775">
        <f t="shared" si="378"/>
        <v>13.177200000000001</v>
      </c>
      <c r="U1539" s="1715">
        <f t="shared" si="379"/>
        <v>0</v>
      </c>
      <c r="V1539" s="1715">
        <f t="shared" si="380"/>
        <v>0</v>
      </c>
      <c r="W1539" s="1715">
        <f t="shared" si="381"/>
        <v>2232.2199999999998</v>
      </c>
      <c r="X1539" s="1718">
        <v>2232.2199999999998</v>
      </c>
      <c r="Y1539" s="1729">
        <v>617366</v>
      </c>
      <c r="Z1539" s="1720">
        <v>42872</v>
      </c>
      <c r="AA1539" s="1778" t="s">
        <v>213</v>
      </c>
      <c r="AB1539" s="1778"/>
      <c r="AH1539" s="2296"/>
      <c r="AK1539" s="2295"/>
      <c r="AL1539" s="2295"/>
    </row>
    <row r="1540" spans="1:38" x14ac:dyDescent="0.2">
      <c r="A1540" s="1801">
        <v>2017381</v>
      </c>
      <c r="C1540" s="1727" t="s">
        <v>3837</v>
      </c>
      <c r="D1540" s="1713" t="s">
        <v>1549</v>
      </c>
      <c r="E1540" s="1713">
        <v>1</v>
      </c>
      <c r="F1540" s="1713">
        <v>3</v>
      </c>
      <c r="G1540" s="1713">
        <v>3</v>
      </c>
      <c r="H1540" s="1713">
        <v>0</v>
      </c>
      <c r="I1540" s="1728">
        <v>1</v>
      </c>
      <c r="J1540" s="1728">
        <v>1</v>
      </c>
      <c r="L1540" s="1715">
        <v>670.93</v>
      </c>
      <c r="N1540" s="1715">
        <f t="shared" si="377"/>
        <v>391.96999999999997</v>
      </c>
      <c r="O1540" s="1715">
        <v>274.45999999999998</v>
      </c>
      <c r="P1540" s="1749">
        <f t="shared" si="376"/>
        <v>0.70020664846799496</v>
      </c>
      <c r="Q1540" s="1715">
        <v>117.51</v>
      </c>
      <c r="R1540" s="1799">
        <f t="shared" si="375"/>
        <v>0.29979335153200504</v>
      </c>
      <c r="S1540" s="1775">
        <f t="shared" si="378"/>
        <v>4.7004000000000001</v>
      </c>
      <c r="U1540" s="1715">
        <f t="shared" si="379"/>
        <v>0</v>
      </c>
      <c r="V1540" s="1715">
        <f t="shared" si="380"/>
        <v>0</v>
      </c>
      <c r="W1540" s="1715">
        <f t="shared" si="381"/>
        <v>670.93</v>
      </c>
      <c r="X1540" s="1718">
        <v>670.93</v>
      </c>
      <c r="Y1540" s="1729">
        <v>617402</v>
      </c>
      <c r="Z1540" s="1720">
        <v>42902</v>
      </c>
      <c r="AA1540" s="1778" t="s">
        <v>213</v>
      </c>
      <c r="AB1540" s="1778"/>
      <c r="AH1540" s="2296"/>
      <c r="AK1540" s="2295"/>
      <c r="AL1540" s="2295"/>
    </row>
    <row r="1541" spans="1:38" x14ac:dyDescent="0.2">
      <c r="A1541" s="1801">
        <v>2017382</v>
      </c>
      <c r="C1541" s="1727" t="s">
        <v>3841</v>
      </c>
      <c r="D1541" s="1713" t="s">
        <v>1549</v>
      </c>
      <c r="E1541" s="1713">
        <v>1</v>
      </c>
      <c r="F1541" s="1713">
        <v>1</v>
      </c>
      <c r="G1541" s="1713">
        <v>1</v>
      </c>
      <c r="H1541" s="1713">
        <v>0</v>
      </c>
      <c r="I1541" s="1728">
        <v>1</v>
      </c>
      <c r="J1541" s="1728">
        <v>1</v>
      </c>
      <c r="L1541" s="1715">
        <v>183.7</v>
      </c>
      <c r="N1541" s="1715">
        <f t="shared" si="377"/>
        <v>105.69</v>
      </c>
      <c r="O1541" s="1715">
        <v>69.27</v>
      </c>
      <c r="P1541" s="1749">
        <f t="shared" si="376"/>
        <v>0.6554073233040022</v>
      </c>
      <c r="Q1541" s="1715">
        <v>36.42</v>
      </c>
      <c r="R1541" s="1799">
        <f t="shared" si="375"/>
        <v>0.34459267669599775</v>
      </c>
      <c r="S1541" s="1775">
        <f t="shared" si="378"/>
        <v>1.4568000000000001</v>
      </c>
      <c r="U1541" s="1715">
        <f t="shared" si="379"/>
        <v>0</v>
      </c>
      <c r="V1541" s="1715">
        <f t="shared" si="380"/>
        <v>0</v>
      </c>
      <c r="W1541" s="1715">
        <f t="shared" si="381"/>
        <v>183.7</v>
      </c>
      <c r="X1541" s="1718">
        <v>183.7</v>
      </c>
      <c r="Y1541" s="1729">
        <v>617403</v>
      </c>
      <c r="Z1541" s="1720">
        <v>42902</v>
      </c>
      <c r="AA1541" s="1778" t="s">
        <v>213</v>
      </c>
      <c r="AB1541" s="1778"/>
      <c r="AH1541" s="2296"/>
      <c r="AK1541" s="2295"/>
      <c r="AL1541" s="2295"/>
    </row>
    <row r="1542" spans="1:38" x14ac:dyDescent="0.2">
      <c r="A1542" s="1801">
        <v>2017383</v>
      </c>
      <c r="C1542" s="1727" t="s">
        <v>3838</v>
      </c>
      <c r="D1542" s="1713" t="s">
        <v>1549</v>
      </c>
      <c r="E1542" s="1713">
        <v>1</v>
      </c>
      <c r="F1542" s="1713">
        <v>1</v>
      </c>
      <c r="G1542" s="1713">
        <v>0</v>
      </c>
      <c r="H1542" s="1713">
        <v>1</v>
      </c>
      <c r="I1542" s="1728">
        <v>1</v>
      </c>
      <c r="J1542" s="1728">
        <v>1</v>
      </c>
      <c r="L1542" s="1715">
        <v>495.18</v>
      </c>
      <c r="N1542" s="1715">
        <f t="shared" si="377"/>
        <v>282.25</v>
      </c>
      <c r="O1542" s="1715">
        <v>196.34</v>
      </c>
      <c r="P1542" s="1749">
        <f t="shared" si="376"/>
        <v>0.69562444641275467</v>
      </c>
      <c r="Q1542" s="1715">
        <v>85.91</v>
      </c>
      <c r="R1542" s="1799">
        <f t="shared" si="375"/>
        <v>0.30437555358724533</v>
      </c>
      <c r="S1542" s="1775">
        <f t="shared" si="378"/>
        <v>3.4363999999999999</v>
      </c>
      <c r="U1542" s="1715">
        <f t="shared" si="379"/>
        <v>0</v>
      </c>
      <c r="V1542" s="1715">
        <f t="shared" si="380"/>
        <v>0</v>
      </c>
      <c r="W1542" s="1715">
        <f t="shared" si="381"/>
        <v>495.18</v>
      </c>
      <c r="X1542" s="1718">
        <v>495.18</v>
      </c>
      <c r="Y1542" s="1729">
        <v>617404</v>
      </c>
      <c r="Z1542" s="1720">
        <v>42902</v>
      </c>
      <c r="AA1542" s="1778" t="s">
        <v>213</v>
      </c>
      <c r="AB1542" s="1778"/>
      <c r="AH1542" s="2296"/>
      <c r="AK1542" s="2295"/>
      <c r="AL1542" s="2295"/>
    </row>
    <row r="1543" spans="1:38" x14ac:dyDescent="0.2">
      <c r="A1543" s="1801">
        <v>2017384</v>
      </c>
      <c r="C1543" s="1727" t="s">
        <v>3839</v>
      </c>
      <c r="D1543" s="1713" t="s">
        <v>1549</v>
      </c>
      <c r="E1543" s="1713">
        <v>1</v>
      </c>
      <c r="F1543" s="1713">
        <v>10</v>
      </c>
      <c r="G1543" s="1713">
        <v>8</v>
      </c>
      <c r="H1543" s="1713">
        <v>1</v>
      </c>
      <c r="I1543" s="1728">
        <v>1</v>
      </c>
      <c r="J1543" s="1728">
        <v>1</v>
      </c>
      <c r="L1543" s="1715">
        <v>2352.46</v>
      </c>
      <c r="N1543" s="1715">
        <f t="shared" si="377"/>
        <v>1368.51</v>
      </c>
      <c r="O1543" s="1715">
        <v>948.17</v>
      </c>
      <c r="P1543" s="1749">
        <f t="shared" si="376"/>
        <v>0.69284842639074606</v>
      </c>
      <c r="Q1543" s="1715">
        <v>420.34</v>
      </c>
      <c r="R1543" s="1799">
        <f t="shared" ref="R1543:R1564" si="382">IF(N1543&lt;=0,"",Q1543/N1543)</f>
        <v>0.30715157360925383</v>
      </c>
      <c r="S1543" s="1775">
        <f t="shared" si="378"/>
        <v>16.813599999999997</v>
      </c>
      <c r="U1543" s="1715">
        <f t="shared" si="379"/>
        <v>0</v>
      </c>
      <c r="V1543" s="1715">
        <f t="shared" si="380"/>
        <v>0</v>
      </c>
      <c r="W1543" s="1715">
        <f t="shared" si="381"/>
        <v>2352.46</v>
      </c>
      <c r="X1543" s="1718">
        <v>2352.46</v>
      </c>
      <c r="Y1543" s="1729">
        <v>617405</v>
      </c>
      <c r="Z1543" s="1720">
        <v>42902</v>
      </c>
      <c r="AA1543" s="1778" t="s">
        <v>213</v>
      </c>
      <c r="AB1543" s="1778"/>
      <c r="AH1543" s="2296"/>
      <c r="AK1543" s="2295"/>
      <c r="AL1543" s="2295"/>
    </row>
    <row r="1544" spans="1:38" x14ac:dyDescent="0.2">
      <c r="A1544" s="1801">
        <v>2017385</v>
      </c>
      <c r="C1544" s="1727">
        <v>668117</v>
      </c>
      <c r="D1544" s="1713" t="s">
        <v>68</v>
      </c>
      <c r="E1544" s="1713">
        <v>1</v>
      </c>
      <c r="F1544" s="1713">
        <v>12</v>
      </c>
      <c r="G1544" s="1713">
        <v>6</v>
      </c>
      <c r="H1544" s="1713">
        <v>3</v>
      </c>
      <c r="I1544" s="1728">
        <v>1</v>
      </c>
      <c r="J1544" s="1728">
        <v>1</v>
      </c>
      <c r="L1544" s="1715">
        <v>3519.7</v>
      </c>
      <c r="N1544" s="1715">
        <f t="shared" si="377"/>
        <v>2366.81</v>
      </c>
      <c r="O1544" s="1715">
        <v>1875.81</v>
      </c>
      <c r="P1544" s="1749">
        <f t="shared" si="376"/>
        <v>0.79254777527558185</v>
      </c>
      <c r="Q1544" s="1715">
        <v>491</v>
      </c>
      <c r="R1544" s="1799">
        <f t="shared" si="382"/>
        <v>0.2074522247244181</v>
      </c>
      <c r="S1544" s="1775">
        <f t="shared" si="378"/>
        <v>19.64</v>
      </c>
      <c r="U1544" s="1715">
        <f t="shared" si="379"/>
        <v>0</v>
      </c>
      <c r="V1544" s="1715">
        <f t="shared" si="380"/>
        <v>0</v>
      </c>
      <c r="W1544" s="1715">
        <f t="shared" si="381"/>
        <v>3519.7</v>
      </c>
      <c r="X1544" s="1718">
        <v>3519.7</v>
      </c>
      <c r="Y1544" s="1729">
        <v>617383</v>
      </c>
      <c r="Z1544" s="1720">
        <v>42895</v>
      </c>
      <c r="AA1544" s="1778" t="s">
        <v>213</v>
      </c>
      <c r="AB1544" s="1778"/>
      <c r="AH1544" s="2296"/>
      <c r="AK1544" s="2295"/>
      <c r="AL1544" s="2295"/>
    </row>
    <row r="1545" spans="1:38" x14ac:dyDescent="0.2">
      <c r="A1545" s="1801">
        <v>2017386</v>
      </c>
      <c r="C1545" s="1727" t="s">
        <v>3840</v>
      </c>
      <c r="D1545" s="1713" t="s">
        <v>68</v>
      </c>
      <c r="E1545" s="1713">
        <v>0</v>
      </c>
      <c r="F1545" s="1713">
        <v>0</v>
      </c>
      <c r="G1545" s="1713">
        <v>0</v>
      </c>
      <c r="H1545" s="1713">
        <v>0</v>
      </c>
      <c r="I1545" s="1728">
        <v>1</v>
      </c>
      <c r="J1545" s="1728">
        <v>1</v>
      </c>
      <c r="L1545" s="1715">
        <v>1274</v>
      </c>
      <c r="N1545" s="1715">
        <f t="shared" si="377"/>
        <v>720</v>
      </c>
      <c r="O1545" s="1715">
        <v>570</v>
      </c>
      <c r="P1545" s="1749">
        <f t="shared" si="376"/>
        <v>0.79166666666666663</v>
      </c>
      <c r="Q1545" s="1715">
        <v>150</v>
      </c>
      <c r="R1545" s="1799">
        <f t="shared" si="382"/>
        <v>0.20833333333333334</v>
      </c>
      <c r="S1545" s="1775">
        <f t="shared" si="378"/>
        <v>6</v>
      </c>
      <c r="U1545" s="1715">
        <f t="shared" si="379"/>
        <v>0</v>
      </c>
      <c r="V1545" s="1715">
        <f t="shared" si="380"/>
        <v>0</v>
      </c>
      <c r="W1545" s="1715">
        <f t="shared" si="381"/>
        <v>1274</v>
      </c>
      <c r="X1545" s="1718">
        <v>1274</v>
      </c>
      <c r="Y1545" s="1729">
        <v>617368</v>
      </c>
      <c r="Z1545" s="1720">
        <v>42872</v>
      </c>
      <c r="AA1545" s="1778" t="s">
        <v>213</v>
      </c>
      <c r="AB1545" s="1778"/>
      <c r="AH1545" s="2296"/>
      <c r="AK1545" s="2295"/>
      <c r="AL1545" s="2295"/>
    </row>
    <row r="1546" spans="1:38" x14ac:dyDescent="0.2">
      <c r="A1546" s="1801">
        <v>2017387</v>
      </c>
      <c r="C1546" s="1727">
        <v>625217</v>
      </c>
      <c r="D1546" s="1713" t="s">
        <v>68</v>
      </c>
      <c r="E1546" s="1713">
        <v>1</v>
      </c>
      <c r="F1546" s="1713">
        <v>8</v>
      </c>
      <c r="G1546" s="1713">
        <v>5</v>
      </c>
      <c r="H1546" s="1713">
        <v>3</v>
      </c>
      <c r="I1546" s="1728">
        <v>1</v>
      </c>
      <c r="J1546" s="1728">
        <v>1</v>
      </c>
      <c r="L1546" s="1715">
        <v>2861</v>
      </c>
      <c r="N1546" s="1715">
        <f t="shared" si="377"/>
        <v>1896.69</v>
      </c>
      <c r="O1546" s="1715">
        <v>1437.46</v>
      </c>
      <c r="P1546" s="1749">
        <f t="shared" si="376"/>
        <v>0.75787819833499415</v>
      </c>
      <c r="Q1546" s="1715">
        <v>459.23</v>
      </c>
      <c r="R1546" s="1799">
        <f t="shared" si="382"/>
        <v>0.24212180166500588</v>
      </c>
      <c r="S1546" s="1775">
        <f t="shared" si="378"/>
        <v>18.369199999999999</v>
      </c>
      <c r="U1546" s="1715">
        <f t="shared" si="379"/>
        <v>0</v>
      </c>
      <c r="V1546" s="1715">
        <f t="shared" si="380"/>
        <v>0</v>
      </c>
      <c r="W1546" s="1715">
        <f t="shared" si="381"/>
        <v>2861</v>
      </c>
      <c r="X1546" s="1718">
        <v>2861</v>
      </c>
      <c r="Y1546" s="1729">
        <v>617384</v>
      </c>
      <c r="Z1546" s="1720">
        <v>42895</v>
      </c>
      <c r="AA1546" s="1778" t="s">
        <v>213</v>
      </c>
      <c r="AB1546" s="1778"/>
      <c r="AH1546" s="2296"/>
      <c r="AK1546" s="2295"/>
      <c r="AL1546" s="2295"/>
    </row>
    <row r="1547" spans="1:38" x14ac:dyDescent="0.2">
      <c r="A1547" s="1801" t="s">
        <v>3843</v>
      </c>
      <c r="C1547" s="1727">
        <v>647017</v>
      </c>
      <c r="D1547" s="1713" t="s">
        <v>68</v>
      </c>
      <c r="E1547" s="1713">
        <v>1</v>
      </c>
      <c r="F1547" s="1713">
        <v>8</v>
      </c>
      <c r="G1547" s="1713">
        <v>3</v>
      </c>
      <c r="H1547" s="1713">
        <v>7</v>
      </c>
      <c r="I1547" s="1728">
        <v>1</v>
      </c>
      <c r="J1547" s="1728">
        <v>1</v>
      </c>
      <c r="L1547" s="1715">
        <v>7103.28</v>
      </c>
      <c r="N1547" s="1715">
        <f t="shared" si="377"/>
        <v>4853.32</v>
      </c>
      <c r="O1547" s="1715">
        <v>3994.18</v>
      </c>
      <c r="P1547" s="1749">
        <f t="shared" si="376"/>
        <v>0.82297890928271777</v>
      </c>
      <c r="Q1547" s="1715">
        <v>859.14</v>
      </c>
      <c r="R1547" s="1799">
        <f t="shared" si="382"/>
        <v>0.1770210907172822</v>
      </c>
      <c r="S1547" s="1775">
        <f t="shared" si="378"/>
        <v>34.365600000000001</v>
      </c>
      <c r="U1547" s="1715">
        <f t="shared" si="379"/>
        <v>0</v>
      </c>
      <c r="V1547" s="1715">
        <f t="shared" si="380"/>
        <v>0</v>
      </c>
      <c r="W1547" s="1715">
        <f t="shared" si="381"/>
        <v>7103.28</v>
      </c>
      <c r="X1547" s="1718">
        <v>7103.28</v>
      </c>
      <c r="Y1547" s="1729">
        <v>617385</v>
      </c>
      <c r="Z1547" s="1720">
        <v>42895</v>
      </c>
      <c r="AA1547" s="1778" t="s">
        <v>213</v>
      </c>
      <c r="AB1547" s="1778"/>
      <c r="AH1547" s="2296"/>
      <c r="AK1547" s="2295"/>
      <c r="AL1547" s="2295"/>
    </row>
    <row r="1548" spans="1:38" x14ac:dyDescent="0.2">
      <c r="A1548" s="1801">
        <v>2017389</v>
      </c>
      <c r="C1548" s="1727">
        <v>649517</v>
      </c>
      <c r="D1548" s="1713" t="s">
        <v>68</v>
      </c>
      <c r="E1548" s="1713">
        <v>1</v>
      </c>
      <c r="F1548" s="1713">
        <v>7</v>
      </c>
      <c r="G1548" s="1713">
        <v>5</v>
      </c>
      <c r="H1548" s="1713">
        <v>3</v>
      </c>
      <c r="I1548" s="1728">
        <v>1</v>
      </c>
      <c r="J1548" s="1728">
        <v>1</v>
      </c>
      <c r="L1548" s="1715">
        <v>2343.94</v>
      </c>
      <c r="N1548" s="1715">
        <f t="shared" si="377"/>
        <v>1581.0900000000001</v>
      </c>
      <c r="O1548" s="1715">
        <v>1169.3800000000001</v>
      </c>
      <c r="P1548" s="1749">
        <f t="shared" si="376"/>
        <v>0.73960369112447744</v>
      </c>
      <c r="Q1548" s="1715">
        <v>411.71</v>
      </c>
      <c r="R1548" s="1799">
        <f t="shared" si="382"/>
        <v>0.26039630887552256</v>
      </c>
      <c r="S1548" s="1775">
        <f t="shared" si="378"/>
        <v>16.468399999999999</v>
      </c>
      <c r="U1548" s="1715">
        <f t="shared" si="379"/>
        <v>0</v>
      </c>
      <c r="V1548" s="1715">
        <f t="shared" si="380"/>
        <v>0</v>
      </c>
      <c r="W1548" s="1715">
        <f t="shared" si="381"/>
        <v>2343.94</v>
      </c>
      <c r="X1548" s="1718">
        <v>2343.94</v>
      </c>
      <c r="Y1548" s="1729">
        <v>617386</v>
      </c>
      <c r="Z1548" s="1720">
        <v>42895</v>
      </c>
      <c r="AA1548" s="1778" t="s">
        <v>213</v>
      </c>
      <c r="AB1548" s="1778"/>
      <c r="AH1548" s="2296"/>
      <c r="AK1548" s="2295"/>
      <c r="AL1548" s="2295"/>
    </row>
    <row r="1549" spans="1:38" x14ac:dyDescent="0.2">
      <c r="A1549" s="1801">
        <v>2017390</v>
      </c>
      <c r="C1549" s="1727">
        <v>630217</v>
      </c>
      <c r="D1549" s="1713" t="s">
        <v>68</v>
      </c>
      <c r="E1549" s="1713">
        <v>1</v>
      </c>
      <c r="F1549" s="1713">
        <v>13</v>
      </c>
      <c r="G1549" s="1713">
        <v>4</v>
      </c>
      <c r="H1549" s="1713">
        <v>5</v>
      </c>
      <c r="I1549" s="1728">
        <v>1</v>
      </c>
      <c r="J1549" s="1728">
        <v>1</v>
      </c>
      <c r="L1549" s="1715">
        <v>6085.27</v>
      </c>
      <c r="N1549" s="1715">
        <f t="shared" si="377"/>
        <v>4120.3500000000004</v>
      </c>
      <c r="O1549" s="1715">
        <v>3366.35</v>
      </c>
      <c r="P1549" s="1749">
        <f t="shared" si="376"/>
        <v>0.81700583688278894</v>
      </c>
      <c r="Q1549" s="1715">
        <v>754</v>
      </c>
      <c r="R1549" s="1799">
        <f t="shared" si="382"/>
        <v>0.1829941631172109</v>
      </c>
      <c r="S1549" s="1775">
        <f t="shared" si="378"/>
        <v>30.16</v>
      </c>
      <c r="U1549" s="1715">
        <f t="shared" si="379"/>
        <v>0</v>
      </c>
      <c r="V1549" s="1715">
        <f t="shared" si="380"/>
        <v>0</v>
      </c>
      <c r="W1549" s="1715">
        <f t="shared" si="381"/>
        <v>6085.27</v>
      </c>
      <c r="X1549" s="1718">
        <v>6085.27</v>
      </c>
      <c r="Y1549" s="1729">
        <v>617387</v>
      </c>
      <c r="Z1549" s="1720">
        <v>42895</v>
      </c>
      <c r="AA1549" s="1778" t="s">
        <v>213</v>
      </c>
      <c r="AB1549" s="1778"/>
      <c r="AH1549" s="2296"/>
      <c r="AK1549" s="2295"/>
      <c r="AL1549" s="2295"/>
    </row>
    <row r="1550" spans="1:38" x14ac:dyDescent="0.2">
      <c r="A1550" s="1801">
        <v>2017391</v>
      </c>
      <c r="C1550" s="1727">
        <v>666317</v>
      </c>
      <c r="D1550" s="1713" t="s">
        <v>68</v>
      </c>
      <c r="E1550" s="1713">
        <v>1</v>
      </c>
      <c r="F1550" s="1713">
        <v>8</v>
      </c>
      <c r="G1550" s="1713">
        <v>5</v>
      </c>
      <c r="H1550" s="1713">
        <v>3</v>
      </c>
      <c r="I1550" s="1728">
        <v>1</v>
      </c>
      <c r="J1550" s="1728">
        <v>1</v>
      </c>
      <c r="L1550" s="1715">
        <v>2616.7800000000002</v>
      </c>
      <c r="N1550" s="1715">
        <f t="shared" si="377"/>
        <v>1764.9499999999998</v>
      </c>
      <c r="O1550" s="1715">
        <v>1337.8</v>
      </c>
      <c r="P1550" s="1749">
        <f t="shared" si="376"/>
        <v>0.75798181251593533</v>
      </c>
      <c r="Q1550" s="1715">
        <v>427.15</v>
      </c>
      <c r="R1550" s="1799">
        <f t="shared" si="382"/>
        <v>0.24201818748406473</v>
      </c>
      <c r="S1550" s="1775">
        <f t="shared" si="378"/>
        <v>17.085999999999999</v>
      </c>
      <c r="U1550" s="1715">
        <f t="shared" si="379"/>
        <v>0</v>
      </c>
      <c r="V1550" s="1715">
        <f t="shared" si="380"/>
        <v>2616.7800000000002</v>
      </c>
      <c r="W1550" s="1715">
        <f t="shared" si="381"/>
        <v>0</v>
      </c>
      <c r="X1550" s="1718"/>
      <c r="Y1550" s="1729"/>
      <c r="Z1550" s="1720"/>
      <c r="AA1550" s="1778"/>
      <c r="AB1550" s="1778"/>
      <c r="AH1550" s="2296"/>
      <c r="AK1550" s="2295"/>
      <c r="AL1550" s="2295"/>
    </row>
    <row r="1551" spans="1:38" x14ac:dyDescent="0.2">
      <c r="A1551" s="1801">
        <v>2017392</v>
      </c>
      <c r="C1551" s="1727" t="s">
        <v>3848</v>
      </c>
      <c r="D1551" s="1713" t="s">
        <v>68</v>
      </c>
      <c r="E1551" s="1713">
        <v>0</v>
      </c>
      <c r="F1551" s="1713">
        <v>0</v>
      </c>
      <c r="G1551" s="1713">
        <v>0</v>
      </c>
      <c r="H1551" s="1713">
        <v>0</v>
      </c>
      <c r="I1551" s="1728">
        <v>1</v>
      </c>
      <c r="J1551" s="1728">
        <v>1</v>
      </c>
      <c r="L1551" s="1715">
        <v>159.4</v>
      </c>
      <c r="N1551" s="1715">
        <f t="shared" si="377"/>
        <v>87.2</v>
      </c>
      <c r="O1551" s="1715">
        <v>72.2</v>
      </c>
      <c r="P1551" s="1749">
        <f t="shared" si="376"/>
        <v>0.82798165137614677</v>
      </c>
      <c r="Q1551" s="1715">
        <v>15</v>
      </c>
      <c r="R1551" s="1799">
        <f t="shared" si="382"/>
        <v>0.17201834862385321</v>
      </c>
      <c r="S1551" s="1775">
        <f t="shared" si="378"/>
        <v>0.6</v>
      </c>
      <c r="U1551" s="1715">
        <f t="shared" si="379"/>
        <v>0</v>
      </c>
      <c r="V1551" s="1715">
        <f t="shared" si="380"/>
        <v>159.4</v>
      </c>
      <c r="W1551" s="1715">
        <f t="shared" si="381"/>
        <v>0</v>
      </c>
      <c r="X1551" s="1718"/>
      <c r="Y1551" s="1729"/>
      <c r="Z1551" s="1720"/>
      <c r="AA1551" s="1778"/>
      <c r="AB1551" s="1778"/>
      <c r="AH1551" s="2296"/>
      <c r="AK1551" s="2295"/>
      <c r="AL1551" s="2295"/>
    </row>
    <row r="1552" spans="1:38" x14ac:dyDescent="0.2">
      <c r="A1552" s="1801">
        <v>2017393</v>
      </c>
      <c r="C1552" s="1727" t="s">
        <v>3847</v>
      </c>
      <c r="D1552" s="1713" t="s">
        <v>68</v>
      </c>
      <c r="E1552" s="1713">
        <v>0</v>
      </c>
      <c r="F1552" s="1713">
        <v>0</v>
      </c>
      <c r="G1552" s="1713">
        <v>0</v>
      </c>
      <c r="H1552" s="1713">
        <v>0</v>
      </c>
      <c r="I1552" s="1728">
        <v>1</v>
      </c>
      <c r="J1552" s="1728">
        <v>1</v>
      </c>
      <c r="L1552" s="1715">
        <v>164.6</v>
      </c>
      <c r="N1552" s="1715">
        <f t="shared" si="377"/>
        <v>164.6</v>
      </c>
      <c r="O1552" s="1715">
        <v>149.6</v>
      </c>
      <c r="P1552" s="1749">
        <f t="shared" si="376"/>
        <v>0.90886998784933171</v>
      </c>
      <c r="Q1552" s="1715">
        <v>15</v>
      </c>
      <c r="R1552" s="1799">
        <f t="shared" si="382"/>
        <v>9.1130012150668294E-2</v>
      </c>
      <c r="S1552" s="1775">
        <f t="shared" si="378"/>
        <v>0.6</v>
      </c>
      <c r="U1552" s="1715">
        <f t="shared" si="379"/>
        <v>0</v>
      </c>
      <c r="V1552" s="1715">
        <f t="shared" si="380"/>
        <v>164.6</v>
      </c>
      <c r="W1552" s="1715">
        <f t="shared" si="381"/>
        <v>0</v>
      </c>
      <c r="X1552" s="1718"/>
      <c r="Y1552" s="1729"/>
      <c r="Z1552" s="1720"/>
      <c r="AA1552" s="1778"/>
      <c r="AB1552" s="1778"/>
      <c r="AH1552" s="2296"/>
      <c r="AK1552" s="2295"/>
      <c r="AL1552" s="2295"/>
    </row>
    <row r="1553" spans="1:38" x14ac:dyDescent="0.2">
      <c r="A1553" s="1801">
        <v>2017395</v>
      </c>
      <c r="C1553" s="1727" t="s">
        <v>3849</v>
      </c>
      <c r="D1553" s="1713" t="s">
        <v>1549</v>
      </c>
      <c r="E1553" s="1713">
        <v>1</v>
      </c>
      <c r="F1553" s="1713">
        <v>10</v>
      </c>
      <c r="G1553" s="1713">
        <v>7</v>
      </c>
      <c r="H1553" s="1713">
        <v>2</v>
      </c>
      <c r="I1553" s="1728">
        <v>1</v>
      </c>
      <c r="J1553" s="1728">
        <v>1</v>
      </c>
      <c r="L1553" s="1715">
        <v>2776.52</v>
      </c>
      <c r="N1553" s="1715">
        <f t="shared" si="377"/>
        <v>1607.99</v>
      </c>
      <c r="O1553" s="1715">
        <v>1146.3</v>
      </c>
      <c r="P1553" s="1749">
        <f t="shared" si="376"/>
        <v>0.71287756764656496</v>
      </c>
      <c r="Q1553" s="1715">
        <v>461.69</v>
      </c>
      <c r="R1553" s="1799">
        <f t="shared" si="382"/>
        <v>0.28712243235343504</v>
      </c>
      <c r="S1553" s="1775">
        <f t="shared" si="378"/>
        <v>18.467600000000001</v>
      </c>
      <c r="U1553" s="1715">
        <f t="shared" si="379"/>
        <v>0</v>
      </c>
      <c r="V1553" s="1715">
        <f t="shared" si="380"/>
        <v>0</v>
      </c>
      <c r="W1553" s="1715">
        <f t="shared" si="381"/>
        <v>2776.52</v>
      </c>
      <c r="X1553" s="1718">
        <v>2776.52</v>
      </c>
      <c r="Y1553" s="1729">
        <v>617406</v>
      </c>
      <c r="Z1553" s="1720">
        <v>42902</v>
      </c>
      <c r="AA1553" s="1778" t="s">
        <v>213</v>
      </c>
      <c r="AB1553" s="1778"/>
      <c r="AH1553" s="2296"/>
      <c r="AK1553" s="2295"/>
      <c r="AL1553" s="2295"/>
    </row>
    <row r="1554" spans="1:38" x14ac:dyDescent="0.2">
      <c r="A1554" s="1801">
        <v>2017397</v>
      </c>
      <c r="C1554" s="1727" t="s">
        <v>3865</v>
      </c>
      <c r="D1554" s="1713" t="s">
        <v>489</v>
      </c>
      <c r="E1554" s="1713">
        <v>6</v>
      </c>
      <c r="F1554" s="1713">
        <v>42</v>
      </c>
      <c r="G1554" s="1713">
        <v>24</v>
      </c>
      <c r="H1554" s="1713">
        <v>18</v>
      </c>
      <c r="I1554" s="1728">
        <v>1</v>
      </c>
      <c r="J1554" s="1728">
        <v>1</v>
      </c>
      <c r="L1554" s="1715">
        <v>11583.33</v>
      </c>
      <c r="N1554" s="1715">
        <f t="shared" si="377"/>
        <v>10708.26</v>
      </c>
      <c r="O1554" s="1715">
        <v>8056.58</v>
      </c>
      <c r="P1554" s="1749">
        <f t="shared" si="376"/>
        <v>0.75237059989204591</v>
      </c>
      <c r="Q1554" s="1715">
        <v>2651.68</v>
      </c>
      <c r="R1554" s="1799">
        <f t="shared" si="382"/>
        <v>0.24762940010795403</v>
      </c>
      <c r="S1554" s="1775">
        <f t="shared" si="378"/>
        <v>106.0672</v>
      </c>
      <c r="U1554" s="1715">
        <f t="shared" si="379"/>
        <v>0</v>
      </c>
      <c r="V1554" s="1715">
        <f t="shared" si="380"/>
        <v>11583.33</v>
      </c>
      <c r="W1554" s="1715">
        <f t="shared" si="381"/>
        <v>0</v>
      </c>
      <c r="X1554" s="1718"/>
      <c r="Y1554" s="1729"/>
      <c r="Z1554" s="1720"/>
      <c r="AA1554" s="1778"/>
      <c r="AB1554" s="1778"/>
      <c r="AH1554" s="2296"/>
      <c r="AK1554" s="2295"/>
      <c r="AL1554" s="2295"/>
    </row>
    <row r="1555" spans="1:38" x14ac:dyDescent="0.2">
      <c r="A1555" s="1801">
        <v>2017398</v>
      </c>
      <c r="C1555" s="1727" t="s">
        <v>3868</v>
      </c>
      <c r="D1555" s="1713" t="s">
        <v>489</v>
      </c>
      <c r="E1555" s="1713">
        <v>1</v>
      </c>
      <c r="F1555" s="1713">
        <v>14</v>
      </c>
      <c r="G1555" s="1713">
        <v>8</v>
      </c>
      <c r="H1555" s="1713">
        <v>4</v>
      </c>
      <c r="I1555" s="1728">
        <v>1</v>
      </c>
      <c r="J1555" s="1728">
        <v>1</v>
      </c>
      <c r="L1555" s="1715">
        <v>4807.1499999999996</v>
      </c>
      <c r="N1555" s="1715">
        <f t="shared" si="377"/>
        <v>3550.01</v>
      </c>
      <c r="O1555" s="1715">
        <v>2580.19</v>
      </c>
      <c r="P1555" s="1749">
        <f t="shared" si="376"/>
        <v>0.72681203714919107</v>
      </c>
      <c r="Q1555" s="1715">
        <v>969.82</v>
      </c>
      <c r="R1555" s="1799">
        <f t="shared" si="382"/>
        <v>0.27318796285080887</v>
      </c>
      <c r="S1555" s="1775">
        <f t="shared" si="378"/>
        <v>38.7928</v>
      </c>
      <c r="U1555" s="1715">
        <f t="shared" si="379"/>
        <v>0</v>
      </c>
      <c r="V1555" s="1715">
        <f t="shared" si="380"/>
        <v>4807.1499999999996</v>
      </c>
      <c r="W1555" s="1715">
        <f t="shared" si="381"/>
        <v>0</v>
      </c>
      <c r="X1555" s="1718"/>
      <c r="Y1555" s="1729"/>
      <c r="Z1555" s="1720"/>
      <c r="AA1555" s="1778"/>
      <c r="AB1555" s="1778"/>
      <c r="AH1555" s="2296"/>
      <c r="AK1555" s="2295"/>
      <c r="AL1555" s="2295"/>
    </row>
    <row r="1556" spans="1:38" x14ac:dyDescent="0.2">
      <c r="A1556" s="1801">
        <v>2017399</v>
      </c>
      <c r="C1556" s="1727" t="s">
        <v>3869</v>
      </c>
      <c r="D1556" s="1713" t="s">
        <v>2999</v>
      </c>
      <c r="E1556" s="1713">
        <v>1</v>
      </c>
      <c r="F1556" s="1713">
        <v>8</v>
      </c>
      <c r="G1556" s="1713">
        <v>4</v>
      </c>
      <c r="H1556" s="1713">
        <v>1</v>
      </c>
      <c r="I1556" s="1728">
        <v>1</v>
      </c>
      <c r="J1556" s="1728">
        <v>1</v>
      </c>
      <c r="L1556" s="1715">
        <v>2988.62</v>
      </c>
      <c r="N1556" s="1715">
        <f t="shared" si="377"/>
        <v>1853.1599999999999</v>
      </c>
      <c r="O1556" s="1715">
        <v>1375.37</v>
      </c>
      <c r="P1556" s="1749">
        <f t="shared" si="376"/>
        <v>0.74217552720758051</v>
      </c>
      <c r="Q1556" s="1715">
        <v>477.79</v>
      </c>
      <c r="R1556" s="1799">
        <f t="shared" si="382"/>
        <v>0.25782447279241949</v>
      </c>
      <c r="S1556" s="1775">
        <f t="shared" si="378"/>
        <v>19.111599999999999</v>
      </c>
      <c r="U1556" s="1715">
        <f t="shared" si="379"/>
        <v>0</v>
      </c>
      <c r="V1556" s="1715">
        <f t="shared" si="380"/>
        <v>2988.62</v>
      </c>
      <c r="W1556" s="1715">
        <f t="shared" si="381"/>
        <v>0</v>
      </c>
      <c r="X1556" s="1718"/>
      <c r="Y1556" s="1729"/>
      <c r="Z1556" s="1720"/>
      <c r="AA1556" s="1778"/>
      <c r="AB1556" s="1778"/>
      <c r="AH1556" s="2296"/>
      <c r="AK1556" s="2295"/>
      <c r="AL1556" s="2295"/>
    </row>
    <row r="1557" spans="1:38" x14ac:dyDescent="0.2">
      <c r="A1557" s="1801">
        <v>2017400</v>
      </c>
      <c r="C1557" s="1727" t="s">
        <v>3875</v>
      </c>
      <c r="D1557" s="1713" t="s">
        <v>3876</v>
      </c>
      <c r="E1557" s="1713">
        <v>1</v>
      </c>
      <c r="F1557" s="1713">
        <v>11</v>
      </c>
      <c r="G1557" s="1713">
        <v>4</v>
      </c>
      <c r="H1557" s="1713">
        <v>1</v>
      </c>
      <c r="I1557" s="1728">
        <v>1</v>
      </c>
      <c r="J1557" s="1728">
        <v>1</v>
      </c>
      <c r="L1557" s="1715">
        <v>2083.4</v>
      </c>
      <c r="N1557" s="1715">
        <f t="shared" si="377"/>
        <v>1222.72</v>
      </c>
      <c r="O1557" s="1715">
        <v>872.57</v>
      </c>
      <c r="P1557" s="1749">
        <f t="shared" si="376"/>
        <v>0.71363026694582576</v>
      </c>
      <c r="Q1557" s="1715">
        <v>350.15</v>
      </c>
      <c r="R1557" s="1799">
        <f t="shared" si="382"/>
        <v>0.28636973305417429</v>
      </c>
      <c r="S1557" s="1775">
        <f t="shared" si="378"/>
        <v>14.005999999999998</v>
      </c>
      <c r="U1557" s="1715">
        <f t="shared" si="379"/>
        <v>0</v>
      </c>
      <c r="V1557" s="1715">
        <f t="shared" si="380"/>
        <v>2083.4</v>
      </c>
      <c r="W1557" s="1715">
        <f t="shared" si="381"/>
        <v>0</v>
      </c>
      <c r="X1557" s="1718"/>
      <c r="Y1557" s="1729"/>
      <c r="Z1557" s="1720"/>
      <c r="AA1557" s="1778"/>
      <c r="AB1557" s="1778"/>
      <c r="AH1557" s="2296"/>
      <c r="AK1557" s="2295"/>
      <c r="AL1557" s="2295"/>
    </row>
    <row r="1558" spans="1:38" x14ac:dyDescent="0.2">
      <c r="A1558" s="1801">
        <v>2017401</v>
      </c>
      <c r="C1558" s="1727" t="s">
        <v>3877</v>
      </c>
      <c r="D1558" s="1713" t="s">
        <v>3876</v>
      </c>
      <c r="E1558" s="1713">
        <v>1</v>
      </c>
      <c r="F1558" s="1713">
        <v>12</v>
      </c>
      <c r="G1558" s="1713">
        <v>5</v>
      </c>
      <c r="H1558" s="1713">
        <v>1</v>
      </c>
      <c r="I1558" s="1728">
        <v>1</v>
      </c>
      <c r="J1558" s="1728">
        <v>1</v>
      </c>
      <c r="L1558" s="1715">
        <v>3000.41</v>
      </c>
      <c r="N1558" s="1715">
        <f t="shared" si="377"/>
        <v>1808.44</v>
      </c>
      <c r="O1558" s="1715">
        <v>1337.45</v>
      </c>
      <c r="P1558" s="1749">
        <f t="shared" si="376"/>
        <v>0.73956006281657116</v>
      </c>
      <c r="Q1558" s="1715">
        <v>470.99</v>
      </c>
      <c r="R1558" s="1799">
        <f t="shared" si="382"/>
        <v>0.26043993718342878</v>
      </c>
      <c r="S1558" s="1775">
        <f t="shared" si="378"/>
        <v>18.839600000000001</v>
      </c>
      <c r="U1558" s="1715">
        <f t="shared" si="379"/>
        <v>0</v>
      </c>
      <c r="V1558" s="1715">
        <f t="shared" si="380"/>
        <v>3000.41</v>
      </c>
      <c r="W1558" s="1715">
        <f t="shared" si="381"/>
        <v>0</v>
      </c>
      <c r="X1558" s="1718"/>
      <c r="Y1558" s="1729"/>
      <c r="Z1558" s="1720"/>
      <c r="AA1558" s="1778"/>
      <c r="AB1558" s="1778"/>
      <c r="AH1558" s="2296"/>
      <c r="AK1558" s="2295"/>
      <c r="AL1558" s="2295"/>
    </row>
    <row r="1559" spans="1:38" x14ac:dyDescent="0.2">
      <c r="A1559" s="1801">
        <v>2017402</v>
      </c>
      <c r="C1559" s="1727" t="s">
        <v>3856</v>
      </c>
      <c r="D1559" s="1713" t="s">
        <v>68</v>
      </c>
      <c r="E1559" s="1713">
        <v>0</v>
      </c>
      <c r="F1559" s="1713">
        <v>0</v>
      </c>
      <c r="G1559" s="1713">
        <v>0</v>
      </c>
      <c r="H1559" s="1713">
        <v>0</v>
      </c>
      <c r="I1559" s="1728">
        <v>1</v>
      </c>
      <c r="J1559" s="1728">
        <v>1</v>
      </c>
      <c r="L1559" s="1715">
        <v>194.5</v>
      </c>
      <c r="N1559" s="1715">
        <f t="shared" si="377"/>
        <v>0</v>
      </c>
      <c r="O1559" s="1715">
        <v>0</v>
      </c>
      <c r="P1559" s="1749" t="str">
        <f t="shared" si="376"/>
        <v/>
      </c>
      <c r="Q1559" s="1715">
        <v>0</v>
      </c>
      <c r="R1559" s="1799" t="str">
        <f t="shared" si="382"/>
        <v/>
      </c>
      <c r="S1559" s="1775">
        <f t="shared" si="378"/>
        <v>0</v>
      </c>
      <c r="U1559" s="1715">
        <f t="shared" si="379"/>
        <v>0</v>
      </c>
      <c r="V1559" s="1715">
        <f t="shared" si="380"/>
        <v>0</v>
      </c>
      <c r="W1559" s="1715">
        <f t="shared" si="381"/>
        <v>194.5</v>
      </c>
      <c r="X1559" s="1718">
        <v>194.5</v>
      </c>
      <c r="Y1559" s="1729">
        <v>617342</v>
      </c>
      <c r="Z1559" s="1720">
        <v>42867</v>
      </c>
      <c r="AA1559" s="1778" t="s">
        <v>213</v>
      </c>
      <c r="AB1559" s="1778"/>
      <c r="AH1559" s="2296"/>
      <c r="AK1559" s="2295"/>
      <c r="AL1559" s="2295"/>
    </row>
    <row r="1560" spans="1:38" x14ac:dyDescent="0.2">
      <c r="A1560" s="1801">
        <v>2017403</v>
      </c>
      <c r="C1560" s="1727" t="s">
        <v>3857</v>
      </c>
      <c r="D1560" s="1713" t="s">
        <v>68</v>
      </c>
      <c r="E1560" s="1713">
        <v>0</v>
      </c>
      <c r="F1560" s="1713">
        <v>0</v>
      </c>
      <c r="G1560" s="1713">
        <v>0</v>
      </c>
      <c r="H1560" s="1713">
        <v>0</v>
      </c>
      <c r="I1560" s="1728">
        <v>1</v>
      </c>
      <c r="J1560" s="1728">
        <v>1</v>
      </c>
      <c r="L1560" s="1715">
        <v>180.36</v>
      </c>
      <c r="N1560" s="1715">
        <f t="shared" si="377"/>
        <v>97.68</v>
      </c>
      <c r="O1560" s="1715">
        <v>82.68</v>
      </c>
      <c r="P1560" s="1749">
        <f t="shared" si="376"/>
        <v>0.84643734643734647</v>
      </c>
      <c r="Q1560" s="1715">
        <v>15</v>
      </c>
      <c r="R1560" s="1799">
        <f t="shared" si="382"/>
        <v>0.15356265356265356</v>
      </c>
      <c r="S1560" s="1775">
        <f t="shared" si="378"/>
        <v>0.6</v>
      </c>
      <c r="U1560" s="1715">
        <f t="shared" si="379"/>
        <v>0</v>
      </c>
      <c r="V1560" s="1715">
        <f t="shared" si="380"/>
        <v>180.36</v>
      </c>
      <c r="W1560" s="1715">
        <f t="shared" si="381"/>
        <v>0</v>
      </c>
      <c r="X1560" s="1718"/>
      <c r="Y1560" s="1729"/>
      <c r="Z1560" s="1720"/>
      <c r="AA1560" s="1778"/>
      <c r="AB1560" s="1778"/>
      <c r="AH1560" s="2296"/>
      <c r="AK1560" s="2295"/>
      <c r="AL1560" s="2295"/>
    </row>
    <row r="1561" spans="1:38" x14ac:dyDescent="0.2">
      <c r="A1561" s="1801">
        <v>2017404</v>
      </c>
      <c r="C1561" s="1727" t="s">
        <v>3858</v>
      </c>
      <c r="D1561" s="1713" t="s">
        <v>68</v>
      </c>
      <c r="E1561" s="1713">
        <v>1</v>
      </c>
      <c r="F1561" s="1713">
        <v>2</v>
      </c>
      <c r="G1561" s="1713">
        <v>1</v>
      </c>
      <c r="H1561" s="1713">
        <v>1</v>
      </c>
      <c r="I1561" s="1728">
        <v>1</v>
      </c>
      <c r="J1561" s="1728">
        <v>1</v>
      </c>
      <c r="L1561" s="1715">
        <v>635.91</v>
      </c>
      <c r="N1561" s="1715">
        <f t="shared" si="377"/>
        <v>426.69</v>
      </c>
      <c r="O1561" s="1715">
        <v>288.13</v>
      </c>
      <c r="P1561" s="1749">
        <f t="shared" si="376"/>
        <v>0.6752677587944409</v>
      </c>
      <c r="Q1561" s="1715">
        <v>138.56</v>
      </c>
      <c r="R1561" s="1799">
        <f t="shared" si="382"/>
        <v>0.3247322412055591</v>
      </c>
      <c r="S1561" s="1775">
        <f t="shared" si="378"/>
        <v>5.5423999999999998</v>
      </c>
      <c r="U1561" s="1715">
        <f t="shared" si="379"/>
        <v>0</v>
      </c>
      <c r="V1561" s="1715">
        <f t="shared" si="380"/>
        <v>0</v>
      </c>
      <c r="W1561" s="1715">
        <f t="shared" si="381"/>
        <v>635.91</v>
      </c>
      <c r="X1561" s="1718">
        <v>635.91</v>
      </c>
      <c r="Y1561" s="1729">
        <v>617389</v>
      </c>
      <c r="Z1561" s="1720">
        <v>42895</v>
      </c>
      <c r="AA1561" s="1778" t="s">
        <v>213</v>
      </c>
      <c r="AB1561" s="1778"/>
      <c r="AH1561" s="2296"/>
      <c r="AK1561" s="2295"/>
      <c r="AL1561" s="2295"/>
    </row>
    <row r="1562" spans="1:38" x14ac:dyDescent="0.2">
      <c r="A1562" s="1801">
        <v>2017405</v>
      </c>
      <c r="C1562" s="1727">
        <v>649317</v>
      </c>
      <c r="D1562" s="1713" t="s">
        <v>68</v>
      </c>
      <c r="E1562" s="1713">
        <v>1</v>
      </c>
      <c r="F1562" s="1713">
        <v>12</v>
      </c>
      <c r="G1562" s="1713">
        <v>6</v>
      </c>
      <c r="H1562" s="1713">
        <v>3</v>
      </c>
      <c r="I1562" s="1728">
        <v>1</v>
      </c>
      <c r="J1562" s="1728">
        <v>1</v>
      </c>
      <c r="L1562" s="1715">
        <v>3153.87</v>
      </c>
      <c r="N1562" s="1715">
        <f t="shared" si="377"/>
        <v>2134.73</v>
      </c>
      <c r="O1562" s="1715">
        <v>1564.98</v>
      </c>
      <c r="P1562" s="1749">
        <f t="shared" si="376"/>
        <v>0.73310442069957327</v>
      </c>
      <c r="Q1562" s="1715">
        <v>569.75</v>
      </c>
      <c r="R1562" s="1799">
        <f t="shared" si="382"/>
        <v>0.26689557930042673</v>
      </c>
      <c r="S1562" s="1775">
        <f t="shared" si="378"/>
        <v>22.79</v>
      </c>
      <c r="U1562" s="1715">
        <f t="shared" si="379"/>
        <v>0</v>
      </c>
      <c r="V1562" s="1715">
        <f t="shared" si="380"/>
        <v>0</v>
      </c>
      <c r="W1562" s="1715">
        <f t="shared" si="381"/>
        <v>3153.87</v>
      </c>
      <c r="X1562" s="1718">
        <v>3153.87</v>
      </c>
      <c r="Y1562" s="1729">
        <v>617390</v>
      </c>
      <c r="Z1562" s="1720">
        <v>42895</v>
      </c>
      <c r="AA1562" s="1778" t="s">
        <v>213</v>
      </c>
      <c r="AB1562" s="1778"/>
      <c r="AH1562" s="2296"/>
      <c r="AK1562" s="2295"/>
      <c r="AL1562" s="2295"/>
    </row>
    <row r="1563" spans="1:38" x14ac:dyDescent="0.2">
      <c r="A1563" s="1801">
        <v>2017406</v>
      </c>
      <c r="C1563" s="1727" t="s">
        <v>3873</v>
      </c>
      <c r="D1563" s="1713" t="s">
        <v>68</v>
      </c>
      <c r="E1563" s="1713">
        <v>0</v>
      </c>
      <c r="F1563" s="1713">
        <v>0</v>
      </c>
      <c r="G1563" s="1713">
        <v>0</v>
      </c>
      <c r="H1563" s="1713">
        <v>0</v>
      </c>
      <c r="I1563" s="1728">
        <v>1</v>
      </c>
      <c r="J1563" s="1728">
        <v>1</v>
      </c>
      <c r="L1563" s="1715">
        <v>70.8</v>
      </c>
      <c r="N1563" s="1715">
        <f t="shared" si="377"/>
        <v>0</v>
      </c>
      <c r="O1563" s="1715">
        <v>0</v>
      </c>
      <c r="P1563" s="1749" t="str">
        <f t="shared" si="376"/>
        <v/>
      </c>
      <c r="Q1563" s="1715">
        <v>0</v>
      </c>
      <c r="R1563" s="1799" t="str">
        <f t="shared" si="382"/>
        <v/>
      </c>
      <c r="S1563" s="1775">
        <f t="shared" si="378"/>
        <v>0</v>
      </c>
      <c r="U1563" s="1715">
        <f t="shared" si="379"/>
        <v>0</v>
      </c>
      <c r="V1563" s="1715">
        <f t="shared" si="380"/>
        <v>0</v>
      </c>
      <c r="W1563" s="1715">
        <f t="shared" si="381"/>
        <v>70.8</v>
      </c>
      <c r="X1563" s="1718">
        <v>70.8</v>
      </c>
      <c r="Y1563" s="1729">
        <v>617353</v>
      </c>
      <c r="Z1563" s="1720">
        <v>42870</v>
      </c>
      <c r="AA1563" s="1778" t="s">
        <v>213</v>
      </c>
      <c r="AB1563" s="1778"/>
      <c r="AH1563" s="2296"/>
      <c r="AK1563" s="2295"/>
      <c r="AL1563" s="2295"/>
    </row>
    <row r="1564" spans="1:38" x14ac:dyDescent="0.2">
      <c r="A1564" s="1801">
        <v>2017407</v>
      </c>
      <c r="C1564" s="1727" t="s">
        <v>3878</v>
      </c>
      <c r="D1564" s="1713" t="s">
        <v>3876</v>
      </c>
      <c r="E1564" s="1713">
        <v>1</v>
      </c>
      <c r="F1564" s="1713">
        <v>11</v>
      </c>
      <c r="G1564" s="1713">
        <v>7</v>
      </c>
      <c r="H1564" s="1713">
        <v>1</v>
      </c>
      <c r="I1564" s="1728">
        <v>1</v>
      </c>
      <c r="J1564" s="1728">
        <v>1</v>
      </c>
      <c r="L1564" s="1715">
        <v>2696.05</v>
      </c>
      <c r="N1564" s="1715">
        <f>O1564+Q1564</f>
        <v>1563.78</v>
      </c>
      <c r="O1564" s="1715">
        <v>1131.01</v>
      </c>
      <c r="P1564" s="1749">
        <f t="shared" ref="P1564:P1578" si="383">IF(N1564&lt;=0,"",O1564/N1564)</f>
        <v>0.72325391039660314</v>
      </c>
      <c r="Q1564" s="1715">
        <v>432.77</v>
      </c>
      <c r="R1564" s="1799">
        <f t="shared" si="382"/>
        <v>0.27674608960339692</v>
      </c>
      <c r="S1564" s="1775">
        <f t="shared" si="378"/>
        <v>17.3108</v>
      </c>
      <c r="U1564" s="1715">
        <f t="shared" si="379"/>
        <v>0</v>
      </c>
      <c r="V1564" s="1715">
        <f t="shared" si="380"/>
        <v>2696.05</v>
      </c>
      <c r="W1564" s="1715">
        <f t="shared" si="381"/>
        <v>0</v>
      </c>
      <c r="X1564" s="1718"/>
      <c r="Y1564" s="1729"/>
      <c r="Z1564" s="1720"/>
      <c r="AA1564" s="1778"/>
      <c r="AB1564" s="1778"/>
      <c r="AH1564" s="2296"/>
      <c r="AK1564" s="2295"/>
      <c r="AL1564" s="2295"/>
    </row>
    <row r="1565" spans="1:38" x14ac:dyDescent="0.2">
      <c r="A1565" s="1801">
        <v>2017408</v>
      </c>
      <c r="C1565" s="1727" t="s">
        <v>3879</v>
      </c>
      <c r="D1565" s="1713" t="s">
        <v>3876</v>
      </c>
      <c r="E1565" s="1713">
        <v>1</v>
      </c>
      <c r="F1565" s="1713">
        <v>12</v>
      </c>
      <c r="G1565" s="1713">
        <v>7</v>
      </c>
      <c r="H1565" s="1713">
        <v>2</v>
      </c>
      <c r="I1565" s="1728">
        <v>1</v>
      </c>
      <c r="J1565" s="1728">
        <v>1</v>
      </c>
      <c r="L1565" s="1715">
        <v>2824.75</v>
      </c>
      <c r="N1565" s="1715">
        <f t="shared" ref="N1565:N1578" si="384">O1565+Q1565</f>
        <v>1641.04</v>
      </c>
      <c r="O1565" s="1715">
        <v>1150.57</v>
      </c>
      <c r="P1565" s="1749">
        <f t="shared" si="383"/>
        <v>0.70112245892848435</v>
      </c>
      <c r="Q1565" s="1715">
        <v>490.47</v>
      </c>
      <c r="R1565" s="1799">
        <f t="shared" ref="R1565:R1578" si="385">IF(N1565&lt;=0,"",Q1565/N1565)</f>
        <v>0.29887754107151565</v>
      </c>
      <c r="S1565" s="1775">
        <f t="shared" ref="S1565:S1578" si="386">Q1565/$S$1</f>
        <v>19.6188</v>
      </c>
      <c r="U1565" s="1715">
        <f t="shared" ref="U1565:U1578" si="387">((1-I1565)*O1565)+((1-J1565)*Q1565)</f>
        <v>0</v>
      </c>
      <c r="V1565" s="1715">
        <f t="shared" ref="V1565:V1578" si="388">L1565-W1565</f>
        <v>2824.75</v>
      </c>
      <c r="W1565" s="1715">
        <f t="shared" ref="W1565:W1578" si="389">X1565+AC1565+AH1565+AM1565+AO1565+AR1565</f>
        <v>0</v>
      </c>
      <c r="X1565" s="1718"/>
      <c r="Y1565" s="1729"/>
      <c r="Z1565" s="1720"/>
      <c r="AA1565" s="1778"/>
      <c r="AB1565" s="1778"/>
      <c r="AH1565" s="2296"/>
      <c r="AK1565" s="2295"/>
      <c r="AL1565" s="2295"/>
    </row>
    <row r="1566" spans="1:38" x14ac:dyDescent="0.2">
      <c r="A1566" s="1726">
        <v>2017409</v>
      </c>
      <c r="C1566" s="1727" t="s">
        <v>3880</v>
      </c>
      <c r="D1566" s="1713" t="s">
        <v>636</v>
      </c>
      <c r="E1566" s="1713">
        <v>1</v>
      </c>
      <c r="F1566" s="1713">
        <v>7</v>
      </c>
      <c r="G1566" s="1713">
        <v>6</v>
      </c>
      <c r="H1566" s="1713">
        <v>1</v>
      </c>
      <c r="I1566" s="1728">
        <v>1</v>
      </c>
      <c r="J1566" s="1728">
        <v>0.75</v>
      </c>
      <c r="L1566" s="1715">
        <v>1470.65</v>
      </c>
      <c r="N1566" s="1715">
        <f t="shared" si="384"/>
        <v>1001.77</v>
      </c>
      <c r="O1566" s="1715">
        <v>686.87</v>
      </c>
      <c r="P1566" s="1749">
        <f t="shared" si="383"/>
        <v>0.68565638819289854</v>
      </c>
      <c r="Q1566" s="1715">
        <v>314.89999999999998</v>
      </c>
      <c r="R1566" s="1799">
        <f t="shared" si="385"/>
        <v>0.31434361180710141</v>
      </c>
      <c r="S1566" s="1775">
        <f t="shared" si="386"/>
        <v>12.595999999999998</v>
      </c>
      <c r="U1566" s="1715">
        <f t="shared" si="387"/>
        <v>78.724999999999994</v>
      </c>
      <c r="V1566" s="1715">
        <f t="shared" si="388"/>
        <v>1470.65</v>
      </c>
      <c r="W1566" s="1715">
        <f t="shared" si="389"/>
        <v>0</v>
      </c>
      <c r="X1566" s="1718"/>
      <c r="Y1566" s="1729"/>
      <c r="Z1566" s="1720"/>
      <c r="AA1566" s="1778"/>
      <c r="AB1566" s="1778"/>
      <c r="AH1566" s="2296"/>
      <c r="AK1566" s="2295"/>
      <c r="AL1566" s="2295"/>
    </row>
    <row r="1567" spans="1:38" x14ac:dyDescent="0.2">
      <c r="A1567" s="1801">
        <v>2017410</v>
      </c>
      <c r="C1567" s="1727" t="s">
        <v>3881</v>
      </c>
      <c r="D1567" s="1713" t="s">
        <v>68</v>
      </c>
      <c r="E1567" s="1713">
        <v>0</v>
      </c>
      <c r="F1567" s="1713">
        <v>0</v>
      </c>
      <c r="G1567" s="1713">
        <v>0</v>
      </c>
      <c r="H1567" s="1713">
        <v>0</v>
      </c>
      <c r="I1567" s="1728">
        <v>1</v>
      </c>
      <c r="J1567" s="1728">
        <v>1</v>
      </c>
      <c r="L1567" s="1715">
        <v>155.96</v>
      </c>
      <c r="N1567" s="1715">
        <f t="shared" si="384"/>
        <v>85.48</v>
      </c>
      <c r="O1567" s="1715">
        <v>85.48</v>
      </c>
      <c r="P1567" s="1749">
        <f t="shared" si="383"/>
        <v>1</v>
      </c>
      <c r="Q1567" s="1715">
        <v>0</v>
      </c>
      <c r="R1567" s="1799">
        <f t="shared" si="385"/>
        <v>0</v>
      </c>
      <c r="S1567" s="1775">
        <f t="shared" si="386"/>
        <v>0</v>
      </c>
      <c r="U1567" s="1715">
        <f t="shared" si="387"/>
        <v>0</v>
      </c>
      <c r="V1567" s="1715">
        <f t="shared" si="388"/>
        <v>155.96</v>
      </c>
      <c r="W1567" s="1715">
        <f t="shared" si="389"/>
        <v>0</v>
      </c>
      <c r="X1567" s="1718"/>
      <c r="Y1567" s="1729"/>
      <c r="Z1567" s="1720"/>
      <c r="AA1567" s="1778"/>
      <c r="AB1567" s="1778"/>
      <c r="AH1567" s="2296"/>
      <c r="AK1567" s="2295"/>
      <c r="AL1567" s="2295"/>
    </row>
    <row r="1568" spans="1:38" x14ac:dyDescent="0.2">
      <c r="A1568" s="1801" t="s">
        <v>3896</v>
      </c>
      <c r="C1568" s="1727" t="s">
        <v>3894</v>
      </c>
      <c r="D1568" s="1713" t="s">
        <v>451</v>
      </c>
      <c r="E1568" s="1713">
        <v>1</v>
      </c>
      <c r="F1568" s="1713">
        <v>9</v>
      </c>
      <c r="G1568" s="1713">
        <v>0</v>
      </c>
      <c r="H1568" s="1713">
        <v>0</v>
      </c>
      <c r="I1568" s="1728">
        <v>1</v>
      </c>
      <c r="J1568" s="1728">
        <v>1</v>
      </c>
      <c r="L1568" s="1715">
        <v>942.34</v>
      </c>
      <c r="N1568" s="1715">
        <f t="shared" si="384"/>
        <v>0</v>
      </c>
      <c r="O1568" s="1715">
        <v>0</v>
      </c>
      <c r="P1568" s="1749" t="str">
        <f t="shared" si="383"/>
        <v/>
      </c>
      <c r="Q1568" s="1715">
        <v>0</v>
      </c>
      <c r="R1568" s="1799" t="str">
        <f t="shared" si="385"/>
        <v/>
      </c>
      <c r="S1568" s="1775">
        <f t="shared" si="386"/>
        <v>0</v>
      </c>
      <c r="U1568" s="1715">
        <f t="shared" si="387"/>
        <v>0</v>
      </c>
      <c r="V1568" s="1715">
        <f t="shared" si="388"/>
        <v>942.34</v>
      </c>
      <c r="W1568" s="1715">
        <f t="shared" si="389"/>
        <v>0</v>
      </c>
      <c r="X1568" s="1718"/>
      <c r="Y1568" s="1729"/>
      <c r="Z1568" s="1720"/>
      <c r="AA1568" s="1778"/>
      <c r="AB1568" s="1778"/>
      <c r="AH1568" s="2296"/>
      <c r="AK1568" s="2295"/>
      <c r="AL1568" s="2295"/>
    </row>
    <row r="1569" spans="1:38" x14ac:dyDescent="0.2">
      <c r="A1569" s="1801">
        <v>2017412</v>
      </c>
      <c r="C1569" s="1727" t="s">
        <v>3898</v>
      </c>
      <c r="D1569" s="1713" t="s">
        <v>451</v>
      </c>
      <c r="E1569" s="1713">
        <v>0</v>
      </c>
      <c r="F1569" s="1713">
        <v>0</v>
      </c>
      <c r="G1569" s="1713">
        <v>0</v>
      </c>
      <c r="H1569" s="1713">
        <v>0</v>
      </c>
      <c r="I1569" s="1728">
        <v>1</v>
      </c>
      <c r="J1569" s="1728">
        <v>1</v>
      </c>
      <c r="L1569" s="1715">
        <v>0</v>
      </c>
      <c r="N1569" s="1715">
        <f t="shared" si="384"/>
        <v>91.03</v>
      </c>
      <c r="O1569" s="1715">
        <v>91.03</v>
      </c>
      <c r="P1569" s="1749">
        <f t="shared" si="383"/>
        <v>1</v>
      </c>
      <c r="Q1569" s="1715">
        <v>0</v>
      </c>
      <c r="R1569" s="1799">
        <f t="shared" si="385"/>
        <v>0</v>
      </c>
      <c r="S1569" s="1775">
        <f t="shared" si="386"/>
        <v>0</v>
      </c>
      <c r="U1569" s="1715">
        <f t="shared" si="387"/>
        <v>0</v>
      </c>
      <c r="V1569" s="1715">
        <f t="shared" si="388"/>
        <v>0</v>
      </c>
      <c r="W1569" s="1715">
        <f t="shared" si="389"/>
        <v>0</v>
      </c>
      <c r="X1569" s="1718"/>
      <c r="Y1569" s="1729"/>
      <c r="Z1569" s="1720"/>
      <c r="AA1569" s="1778"/>
      <c r="AB1569" s="1778"/>
      <c r="AH1569" s="2296"/>
      <c r="AK1569" s="2295"/>
      <c r="AL1569" s="2295"/>
    </row>
    <row r="1570" spans="1:38" x14ac:dyDescent="0.2">
      <c r="A1570" s="1801">
        <v>2017413</v>
      </c>
      <c r="C1570" s="1727">
        <v>638017</v>
      </c>
      <c r="D1570" s="1713" t="s">
        <v>68</v>
      </c>
      <c r="E1570" s="1713">
        <v>1</v>
      </c>
      <c r="F1570" s="1713">
        <v>10</v>
      </c>
      <c r="G1570" s="1713">
        <v>6</v>
      </c>
      <c r="H1570" s="1713">
        <v>3</v>
      </c>
      <c r="I1570" s="1728">
        <v>1</v>
      </c>
      <c r="J1570" s="1728">
        <v>1</v>
      </c>
      <c r="L1570" s="1715">
        <v>2464.17</v>
      </c>
      <c r="N1570" s="1715">
        <f t="shared" si="384"/>
        <v>1662.33</v>
      </c>
      <c r="O1570" s="1715">
        <v>1232.94</v>
      </c>
      <c r="P1570" s="1749">
        <f t="shared" si="383"/>
        <v>0.74169388749526277</v>
      </c>
      <c r="Q1570" s="1715">
        <v>429.39</v>
      </c>
      <c r="R1570" s="1799">
        <f t="shared" si="385"/>
        <v>0.25830611250473734</v>
      </c>
      <c r="S1570" s="1775">
        <f t="shared" si="386"/>
        <v>17.175599999999999</v>
      </c>
      <c r="U1570" s="1715">
        <f t="shared" si="387"/>
        <v>0</v>
      </c>
      <c r="V1570" s="1715">
        <f t="shared" si="388"/>
        <v>0</v>
      </c>
      <c r="W1570" s="1715">
        <f t="shared" si="389"/>
        <v>2464.17</v>
      </c>
      <c r="X1570" s="1718">
        <v>2464.17</v>
      </c>
      <c r="Y1570" s="1729">
        <v>617392</v>
      </c>
      <c r="Z1570" s="1720">
        <v>42902</v>
      </c>
      <c r="AA1570" s="1778" t="s">
        <v>213</v>
      </c>
      <c r="AB1570" s="1778"/>
      <c r="AH1570" s="2296"/>
      <c r="AK1570" s="2295"/>
      <c r="AL1570" s="2295"/>
    </row>
    <row r="1571" spans="1:38" x14ac:dyDescent="0.2">
      <c r="A1571" s="1801">
        <v>2017414</v>
      </c>
      <c r="C1571" s="1727">
        <v>637417</v>
      </c>
      <c r="D1571" s="1713" t="s">
        <v>68</v>
      </c>
      <c r="E1571" s="1713">
        <v>1</v>
      </c>
      <c r="F1571" s="1713">
        <v>10</v>
      </c>
      <c r="G1571" s="1713">
        <v>5</v>
      </c>
      <c r="H1571" s="1713">
        <v>3</v>
      </c>
      <c r="I1571" s="1728">
        <v>1</v>
      </c>
      <c r="J1571" s="1728">
        <v>1</v>
      </c>
      <c r="L1571" s="1715">
        <v>3326.13</v>
      </c>
      <c r="N1571" s="1715">
        <f t="shared" si="384"/>
        <v>2242.73</v>
      </c>
      <c r="O1571" s="1715">
        <v>1725.21</v>
      </c>
      <c r="P1571" s="1749">
        <f t="shared" si="383"/>
        <v>0.76924551773954064</v>
      </c>
      <c r="Q1571" s="1715">
        <v>517.52</v>
      </c>
      <c r="R1571" s="1799">
        <f t="shared" si="385"/>
        <v>0.23075448226045933</v>
      </c>
      <c r="S1571" s="1775">
        <f t="shared" si="386"/>
        <v>20.700800000000001</v>
      </c>
      <c r="U1571" s="1715">
        <f t="shared" si="387"/>
        <v>0</v>
      </c>
      <c r="V1571" s="1715">
        <f t="shared" si="388"/>
        <v>0</v>
      </c>
      <c r="W1571" s="1715">
        <f t="shared" si="389"/>
        <v>3326.13</v>
      </c>
      <c r="X1571" s="1718">
        <v>3326.13</v>
      </c>
      <c r="Y1571" s="1729">
        <v>617393</v>
      </c>
      <c r="Z1571" s="1720">
        <v>42902</v>
      </c>
      <c r="AA1571" s="1778" t="s">
        <v>213</v>
      </c>
      <c r="AB1571" s="1778"/>
      <c r="AH1571" s="2296"/>
      <c r="AK1571" s="2295"/>
      <c r="AL1571" s="2295"/>
    </row>
    <row r="1572" spans="1:38" x14ac:dyDescent="0.2">
      <c r="A1572" s="1801">
        <v>2017415</v>
      </c>
      <c r="C1572" s="1727">
        <v>528417</v>
      </c>
      <c r="D1572" s="1713" t="s">
        <v>68</v>
      </c>
      <c r="E1572" s="1713">
        <v>1</v>
      </c>
      <c r="F1572" s="1713">
        <v>6</v>
      </c>
      <c r="G1572" s="1713">
        <v>2</v>
      </c>
      <c r="H1572" s="1713">
        <v>6</v>
      </c>
      <c r="I1572" s="1728">
        <v>1</v>
      </c>
      <c r="J1572" s="1728">
        <v>1</v>
      </c>
      <c r="L1572" s="1715">
        <v>2734.52</v>
      </c>
      <c r="N1572" s="1715">
        <f t="shared" si="384"/>
        <v>1841.1399999999999</v>
      </c>
      <c r="O1572" s="1715">
        <v>1352.78</v>
      </c>
      <c r="P1572" s="1749">
        <f>IF(N1572&lt;=0,"",O1572/N1572)</f>
        <v>0.73475129539307171</v>
      </c>
      <c r="Q1572" s="1715">
        <v>488.36</v>
      </c>
      <c r="R1572" s="1799">
        <f t="shared" si="385"/>
        <v>0.26524870460692834</v>
      </c>
      <c r="S1572" s="1775">
        <f t="shared" si="386"/>
        <v>19.534400000000002</v>
      </c>
      <c r="U1572" s="1715">
        <f t="shared" si="387"/>
        <v>0</v>
      </c>
      <c r="V1572" s="1715">
        <f t="shared" si="388"/>
        <v>0</v>
      </c>
      <c r="W1572" s="1715">
        <f t="shared" si="389"/>
        <v>2734.52</v>
      </c>
      <c r="X1572" s="1718">
        <v>2734.52</v>
      </c>
      <c r="Y1572" s="1729">
        <v>617394</v>
      </c>
      <c r="Z1572" s="1720">
        <v>42902</v>
      </c>
      <c r="AA1572" s="1778" t="s">
        <v>213</v>
      </c>
      <c r="AB1572" s="1778"/>
      <c r="AH1572" s="2296"/>
      <c r="AK1572" s="2295"/>
      <c r="AL1572" s="2295"/>
    </row>
    <row r="1573" spans="1:38" x14ac:dyDescent="0.2">
      <c r="A1573" s="1801">
        <v>2017416</v>
      </c>
      <c r="C1573" s="1727">
        <v>650717</v>
      </c>
      <c r="D1573" s="1713" t="s">
        <v>68</v>
      </c>
      <c r="E1573" s="1713">
        <v>1</v>
      </c>
      <c r="F1573" s="1713">
        <v>8</v>
      </c>
      <c r="G1573" s="1713">
        <v>5</v>
      </c>
      <c r="H1573" s="1713">
        <v>3</v>
      </c>
      <c r="I1573" s="1728">
        <v>1</v>
      </c>
      <c r="J1573" s="1728">
        <v>1</v>
      </c>
      <c r="L1573" s="1715">
        <v>2873.93</v>
      </c>
      <c r="N1573" s="1715">
        <f t="shared" si="384"/>
        <v>1935.17</v>
      </c>
      <c r="O1573" s="1715">
        <v>1453.63</v>
      </c>
      <c r="P1573" s="1749">
        <f t="shared" si="383"/>
        <v>0.75116398042549237</v>
      </c>
      <c r="Q1573" s="1715">
        <v>481.54</v>
      </c>
      <c r="R1573" s="1799">
        <f t="shared" si="385"/>
        <v>0.24883601957450766</v>
      </c>
      <c r="S1573" s="1775">
        <f t="shared" si="386"/>
        <v>19.261600000000001</v>
      </c>
      <c r="U1573" s="1715">
        <f t="shared" si="387"/>
        <v>0</v>
      </c>
      <c r="V1573" s="1715">
        <f t="shared" si="388"/>
        <v>0</v>
      </c>
      <c r="W1573" s="1715">
        <f t="shared" si="389"/>
        <v>2873.93</v>
      </c>
      <c r="X1573" s="1718">
        <v>2873.93</v>
      </c>
      <c r="Y1573" s="1729">
        <v>617395</v>
      </c>
      <c r="Z1573" s="1720">
        <v>42902</v>
      </c>
      <c r="AA1573" s="1778" t="s">
        <v>213</v>
      </c>
      <c r="AB1573" s="1778"/>
      <c r="AH1573" s="2296"/>
      <c r="AK1573" s="2295"/>
      <c r="AL1573" s="2295"/>
    </row>
    <row r="1574" spans="1:38" x14ac:dyDescent="0.2">
      <c r="A1574" s="1801">
        <v>2017417</v>
      </c>
      <c r="C1574" s="1727">
        <v>646817</v>
      </c>
      <c r="D1574" s="1713" t="s">
        <v>68</v>
      </c>
      <c r="E1574" s="1713">
        <v>1</v>
      </c>
      <c r="F1574" s="1713">
        <v>9</v>
      </c>
      <c r="G1574" s="1713">
        <v>5</v>
      </c>
      <c r="H1574" s="1713">
        <v>4</v>
      </c>
      <c r="I1574" s="1728">
        <v>1</v>
      </c>
      <c r="J1574" s="1728">
        <v>1</v>
      </c>
      <c r="L1574" s="1715">
        <v>2783.82</v>
      </c>
      <c r="N1574" s="1715">
        <f t="shared" si="384"/>
        <v>1882.29</v>
      </c>
      <c r="O1574" s="1715">
        <v>1358.69</v>
      </c>
      <c r="P1574" s="1749">
        <f t="shared" si="383"/>
        <v>0.72182819863039172</v>
      </c>
      <c r="Q1574" s="1715">
        <v>523.6</v>
      </c>
      <c r="R1574" s="1799">
        <f t="shared" si="385"/>
        <v>0.27817180136960834</v>
      </c>
      <c r="S1574" s="1775">
        <f t="shared" si="386"/>
        <v>20.944000000000003</v>
      </c>
      <c r="U1574" s="1715">
        <f t="shared" si="387"/>
        <v>0</v>
      </c>
      <c r="V1574" s="1715">
        <f t="shared" si="388"/>
        <v>0</v>
      </c>
      <c r="W1574" s="1715">
        <f t="shared" si="389"/>
        <v>2783.82</v>
      </c>
      <c r="X1574" s="1718">
        <v>2783.82</v>
      </c>
      <c r="Y1574" s="1729">
        <v>617396</v>
      </c>
      <c r="Z1574" s="1720">
        <v>42902</v>
      </c>
      <c r="AA1574" s="1778" t="s">
        <v>213</v>
      </c>
      <c r="AB1574" s="1778"/>
      <c r="AH1574" s="2296"/>
      <c r="AK1574" s="2295"/>
      <c r="AL1574" s="2295"/>
    </row>
    <row r="1575" spans="1:38" x14ac:dyDescent="0.2">
      <c r="A1575" s="1801">
        <v>2017418</v>
      </c>
      <c r="C1575" s="1727">
        <v>637317</v>
      </c>
      <c r="D1575" s="1713" t="s">
        <v>68</v>
      </c>
      <c r="E1575" s="1713">
        <v>1</v>
      </c>
      <c r="F1575" s="1713">
        <v>8</v>
      </c>
      <c r="G1575" s="1713">
        <v>5</v>
      </c>
      <c r="H1575" s="1713">
        <v>3</v>
      </c>
      <c r="I1575" s="1728">
        <v>1</v>
      </c>
      <c r="J1575" s="1728">
        <v>1</v>
      </c>
      <c r="L1575" s="1715">
        <v>2661.62</v>
      </c>
      <c r="N1575" s="1715">
        <f t="shared" si="384"/>
        <v>1794.48</v>
      </c>
      <c r="O1575" s="1715">
        <v>1365.64</v>
      </c>
      <c r="P1575" s="1749">
        <f t="shared" si="383"/>
        <v>0.76102269181044091</v>
      </c>
      <c r="Q1575" s="1715">
        <v>428.84</v>
      </c>
      <c r="R1575" s="1799">
        <f t="shared" si="385"/>
        <v>0.23897730818955906</v>
      </c>
      <c r="S1575" s="1775">
        <f t="shared" si="386"/>
        <v>17.153599999999997</v>
      </c>
      <c r="U1575" s="1715">
        <f t="shared" si="387"/>
        <v>0</v>
      </c>
      <c r="V1575" s="1715">
        <f t="shared" si="388"/>
        <v>0</v>
      </c>
      <c r="W1575" s="1715">
        <f t="shared" si="389"/>
        <v>2661.62</v>
      </c>
      <c r="X1575" s="1718">
        <v>2661.62</v>
      </c>
      <c r="Y1575" s="1729">
        <v>617397</v>
      </c>
      <c r="Z1575" s="1720">
        <v>42902</v>
      </c>
      <c r="AA1575" s="1778" t="s">
        <v>213</v>
      </c>
      <c r="AB1575" s="1778"/>
      <c r="AH1575" s="2296"/>
      <c r="AK1575" s="2295"/>
      <c r="AL1575" s="2295"/>
    </row>
    <row r="1576" spans="1:38" x14ac:dyDescent="0.2">
      <c r="A1576" s="1801">
        <v>2017419</v>
      </c>
      <c r="C1576" s="1727">
        <v>649617</v>
      </c>
      <c r="D1576" s="1713" t="s">
        <v>68</v>
      </c>
      <c r="E1576" s="1713">
        <v>1</v>
      </c>
      <c r="F1576" s="1713">
        <v>7</v>
      </c>
      <c r="G1576" s="1713">
        <v>4</v>
      </c>
      <c r="H1576" s="1713">
        <v>3</v>
      </c>
      <c r="I1576" s="1728">
        <v>1</v>
      </c>
      <c r="J1576" s="1728">
        <v>1</v>
      </c>
      <c r="L1576" s="1715">
        <v>4706.74</v>
      </c>
      <c r="N1576" s="1715">
        <f t="shared" si="384"/>
        <v>2929.49</v>
      </c>
      <c r="O1576" s="1715">
        <v>2364.21</v>
      </c>
      <c r="P1576" s="1749">
        <f t="shared" si="383"/>
        <v>0.80703808512744546</v>
      </c>
      <c r="Q1576" s="1715">
        <v>565.28</v>
      </c>
      <c r="R1576" s="1799">
        <f t="shared" si="385"/>
        <v>0.19296191487255462</v>
      </c>
      <c r="S1576" s="1775">
        <f t="shared" si="386"/>
        <v>22.6112</v>
      </c>
      <c r="U1576" s="1715">
        <f t="shared" si="387"/>
        <v>0</v>
      </c>
      <c r="V1576" s="1715">
        <f t="shared" si="388"/>
        <v>0</v>
      </c>
      <c r="W1576" s="1715">
        <f t="shared" si="389"/>
        <v>4706.74</v>
      </c>
      <c r="X1576" s="1718">
        <v>4706.74</v>
      </c>
      <c r="Y1576" s="1729">
        <v>617398</v>
      </c>
      <c r="Z1576" s="1720">
        <v>42902</v>
      </c>
      <c r="AA1576" s="1778" t="s">
        <v>213</v>
      </c>
      <c r="AB1576" s="1778"/>
      <c r="AH1576" s="2296"/>
      <c r="AK1576" s="2295"/>
      <c r="AL1576" s="2295"/>
    </row>
    <row r="1577" spans="1:38" x14ac:dyDescent="0.2">
      <c r="A1577" s="1801">
        <v>2017420</v>
      </c>
      <c r="C1577" s="1727">
        <v>676817</v>
      </c>
      <c r="D1577" s="1713" t="s">
        <v>68</v>
      </c>
      <c r="E1577" s="1713">
        <v>1</v>
      </c>
      <c r="F1577" s="1713">
        <v>2</v>
      </c>
      <c r="G1577" s="1713">
        <v>1</v>
      </c>
      <c r="H1577" s="1713">
        <v>1</v>
      </c>
      <c r="I1577" s="1728">
        <v>1</v>
      </c>
      <c r="J1577" s="1728">
        <v>1</v>
      </c>
      <c r="L1577" s="1715">
        <v>905.93</v>
      </c>
      <c r="N1577" s="1715">
        <f t="shared" si="384"/>
        <v>610.92000000000007</v>
      </c>
      <c r="O1577" s="1715">
        <v>447.06</v>
      </c>
      <c r="P1577" s="1749">
        <f t="shared" si="383"/>
        <v>0.73178157532901189</v>
      </c>
      <c r="Q1577" s="1715">
        <v>163.86</v>
      </c>
      <c r="R1577" s="1799">
        <f t="shared" si="385"/>
        <v>0.268218424670988</v>
      </c>
      <c r="S1577" s="1775">
        <f t="shared" si="386"/>
        <v>6.5544000000000002</v>
      </c>
      <c r="U1577" s="1715">
        <f t="shared" si="387"/>
        <v>0</v>
      </c>
      <c r="V1577" s="1715">
        <f t="shared" si="388"/>
        <v>0</v>
      </c>
      <c r="W1577" s="1715">
        <f t="shared" si="389"/>
        <v>905.93</v>
      </c>
      <c r="X1577" s="1718">
        <v>905.93</v>
      </c>
      <c r="Y1577" s="1729">
        <v>617399</v>
      </c>
      <c r="Z1577" s="1720">
        <v>42902</v>
      </c>
      <c r="AA1577" s="1778" t="s">
        <v>213</v>
      </c>
      <c r="AB1577" s="1778"/>
      <c r="AH1577" s="2296"/>
      <c r="AK1577" s="2295"/>
      <c r="AL1577" s="2295"/>
    </row>
    <row r="1578" spans="1:38" x14ac:dyDescent="0.2">
      <c r="A1578" s="1801">
        <v>2017421</v>
      </c>
      <c r="C1578" s="1727">
        <v>625417</v>
      </c>
      <c r="D1578" s="1713" t="s">
        <v>68</v>
      </c>
      <c r="E1578" s="1713">
        <v>1</v>
      </c>
      <c r="F1578" s="1713">
        <v>12</v>
      </c>
      <c r="G1578" s="1713">
        <v>5</v>
      </c>
      <c r="H1578" s="1713">
        <v>2</v>
      </c>
      <c r="I1578" s="1728">
        <v>1</v>
      </c>
      <c r="J1578" s="1728">
        <v>1</v>
      </c>
      <c r="L1578" s="1715">
        <v>3338.79</v>
      </c>
      <c r="N1578" s="1715">
        <f t="shared" si="384"/>
        <v>2249.9</v>
      </c>
      <c r="O1578" s="1715">
        <v>1834.34</v>
      </c>
      <c r="P1578" s="1749">
        <f t="shared" si="383"/>
        <v>0.81529845770923148</v>
      </c>
      <c r="Q1578" s="1715">
        <v>415.56</v>
      </c>
      <c r="R1578" s="1799">
        <f t="shared" si="385"/>
        <v>0.18470154229076846</v>
      </c>
      <c r="S1578" s="1775">
        <f t="shared" si="386"/>
        <v>16.622399999999999</v>
      </c>
      <c r="U1578" s="1715">
        <f t="shared" si="387"/>
        <v>0</v>
      </c>
      <c r="V1578" s="1715">
        <f t="shared" si="388"/>
        <v>0</v>
      </c>
      <c r="W1578" s="1715">
        <f t="shared" si="389"/>
        <v>3338.79</v>
      </c>
      <c r="X1578" s="1718">
        <v>3338.79</v>
      </c>
      <c r="Y1578" s="1729">
        <v>617400</v>
      </c>
      <c r="Z1578" s="1720">
        <v>42902</v>
      </c>
      <c r="AA1578" s="1778" t="s">
        <v>213</v>
      </c>
      <c r="AB1578" s="1778"/>
      <c r="AH1578" s="2296"/>
      <c r="AK1578" s="2295"/>
      <c r="AL1578" s="2295"/>
    </row>
    <row r="1579" spans="1:38" x14ac:dyDescent="0.2">
      <c r="A1579" s="1726">
        <v>2017422</v>
      </c>
      <c r="C1579" s="1727" t="s">
        <v>3871</v>
      </c>
      <c r="D1579" s="1713" t="s">
        <v>830</v>
      </c>
      <c r="E1579" s="1713">
        <v>1</v>
      </c>
      <c r="F1579" s="1713">
        <v>11</v>
      </c>
      <c r="G1579" s="1713">
        <v>8</v>
      </c>
      <c r="H1579" s="1713">
        <v>1</v>
      </c>
      <c r="I1579" s="1728">
        <v>0.75</v>
      </c>
      <c r="J1579" s="1728">
        <v>0</v>
      </c>
      <c r="L1579" s="1715">
        <v>3648.18</v>
      </c>
      <c r="N1579" s="1715">
        <f t="shared" ref="N1579:N1640" si="390">O1579+Q1579</f>
        <v>0</v>
      </c>
      <c r="O1579" s="1715">
        <v>0</v>
      </c>
      <c r="P1579" s="1749" t="str">
        <f t="shared" ref="P1579:P1640" si="391">IF(N1579&lt;=0,"",O1579/N1579)</f>
        <v/>
      </c>
      <c r="Q1579" s="1715">
        <v>0</v>
      </c>
      <c r="R1579" s="1799" t="str">
        <f t="shared" ref="R1579:R1640" si="392">IF(N1579&lt;=0,"",Q1579/N1579)</f>
        <v/>
      </c>
      <c r="S1579" s="1775">
        <f t="shared" ref="S1579:S1640" si="393">Q1579/$S$1</f>
        <v>0</v>
      </c>
      <c r="U1579" s="1715">
        <f t="shared" ref="U1579:U1640" si="394">((1-I1579)*O1579)+((1-J1579)*Q1579)</f>
        <v>0</v>
      </c>
      <c r="V1579" s="1715">
        <f t="shared" ref="V1579:V1640" si="395">L1579-W1579</f>
        <v>3648.18</v>
      </c>
      <c r="W1579" s="1715">
        <f t="shared" ref="W1579:W1640" si="396">X1579+AC1579+AH1579+AM1579+AO1579+AR1579</f>
        <v>0</v>
      </c>
      <c r="X1579" s="1718"/>
      <c r="Y1579" s="1729"/>
      <c r="Z1579" s="1720"/>
      <c r="AA1579" s="1778"/>
      <c r="AB1579" s="1778"/>
      <c r="AH1579" s="2296"/>
      <c r="AK1579" s="2295"/>
      <c r="AL1579" s="2295"/>
    </row>
    <row r="1580" spans="1:38" x14ac:dyDescent="0.2">
      <c r="A1580" s="1801">
        <v>2017423</v>
      </c>
      <c r="C1580" s="1727" t="s">
        <v>3912</v>
      </c>
      <c r="D1580" s="1713" t="s">
        <v>68</v>
      </c>
      <c r="E1580" s="1713">
        <v>0</v>
      </c>
      <c r="F1580" s="1713">
        <v>0</v>
      </c>
      <c r="G1580" s="1713">
        <v>0</v>
      </c>
      <c r="H1580" s="1713">
        <v>0</v>
      </c>
      <c r="I1580" s="1728">
        <v>1</v>
      </c>
      <c r="J1580" s="1728">
        <v>1</v>
      </c>
      <c r="L1580" s="1715">
        <v>0</v>
      </c>
      <c r="N1580" s="1715">
        <v>0</v>
      </c>
      <c r="O1580" s="1715">
        <v>0</v>
      </c>
      <c r="P1580" s="1749" t="str">
        <f t="shared" si="391"/>
        <v/>
      </c>
      <c r="Q1580" s="1715">
        <v>0</v>
      </c>
      <c r="R1580" s="1799" t="str">
        <f t="shared" si="392"/>
        <v/>
      </c>
      <c r="S1580" s="1775">
        <f t="shared" si="393"/>
        <v>0</v>
      </c>
      <c r="U1580" s="1715">
        <f t="shared" si="394"/>
        <v>0</v>
      </c>
      <c r="V1580" s="1715">
        <f t="shared" si="395"/>
        <v>0</v>
      </c>
      <c r="W1580" s="1715">
        <f t="shared" si="396"/>
        <v>0</v>
      </c>
      <c r="X1580" s="1718"/>
      <c r="Y1580" s="1729"/>
      <c r="Z1580" s="1720"/>
      <c r="AA1580" s="1778"/>
      <c r="AB1580" s="1778"/>
      <c r="AH1580" s="2296"/>
      <c r="AK1580" s="2295"/>
      <c r="AL1580" s="2295"/>
    </row>
    <row r="1581" spans="1:38" x14ac:dyDescent="0.2">
      <c r="A1581" s="1801">
        <v>2017424</v>
      </c>
      <c r="C1581" s="1727" t="s">
        <v>3920</v>
      </c>
      <c r="D1581" s="1713" t="s">
        <v>489</v>
      </c>
      <c r="E1581" s="1713">
        <v>0</v>
      </c>
      <c r="I1581" s="1728">
        <v>1</v>
      </c>
      <c r="J1581" s="1728">
        <v>1</v>
      </c>
      <c r="L1581" s="1715">
        <v>196.19</v>
      </c>
      <c r="N1581" s="1715">
        <f t="shared" si="390"/>
        <v>0</v>
      </c>
      <c r="O1581" s="1715">
        <v>0</v>
      </c>
      <c r="P1581" s="1749" t="str">
        <f t="shared" si="391"/>
        <v/>
      </c>
      <c r="Q1581" s="1715">
        <v>0</v>
      </c>
      <c r="R1581" s="1799" t="str">
        <f t="shared" si="392"/>
        <v/>
      </c>
      <c r="S1581" s="1775">
        <f t="shared" si="393"/>
        <v>0</v>
      </c>
      <c r="U1581" s="1715">
        <f t="shared" si="394"/>
        <v>0</v>
      </c>
      <c r="V1581" s="1715">
        <f t="shared" si="395"/>
        <v>196.19</v>
      </c>
      <c r="W1581" s="1715">
        <f t="shared" si="396"/>
        <v>0</v>
      </c>
      <c r="X1581" s="1718"/>
      <c r="Y1581" s="1729"/>
      <c r="Z1581" s="1720"/>
      <c r="AA1581" s="1778"/>
      <c r="AB1581" s="1778"/>
      <c r="AH1581" s="2296"/>
      <c r="AK1581" s="2295"/>
      <c r="AL1581" s="2295"/>
    </row>
    <row r="1582" spans="1:38" x14ac:dyDescent="0.2">
      <c r="A1582" s="1801">
        <v>2017425</v>
      </c>
      <c r="C1582" s="1727" t="s">
        <v>3921</v>
      </c>
      <c r="D1582" s="1713" t="s">
        <v>2999</v>
      </c>
      <c r="E1582" s="1713">
        <v>1</v>
      </c>
      <c r="F1582" s="1713">
        <v>3</v>
      </c>
      <c r="G1582" s="1713">
        <v>0</v>
      </c>
      <c r="H1582" s="1713" t="s">
        <v>227</v>
      </c>
      <c r="I1582" s="1728">
        <v>1</v>
      </c>
      <c r="J1582" s="1728">
        <v>1</v>
      </c>
      <c r="L1582" s="1715">
        <v>1460.71</v>
      </c>
      <c r="N1582" s="1715">
        <f t="shared" si="390"/>
        <v>906.23</v>
      </c>
      <c r="O1582" s="1715">
        <v>690.95</v>
      </c>
      <c r="P1582" s="1749">
        <f t="shared" si="391"/>
        <v>0.76244441256634632</v>
      </c>
      <c r="Q1582" s="1715">
        <v>215.28</v>
      </c>
      <c r="R1582" s="1799">
        <f t="shared" si="392"/>
        <v>0.23755558743365371</v>
      </c>
      <c r="S1582" s="1775">
        <f t="shared" si="393"/>
        <v>8.6112000000000002</v>
      </c>
      <c r="U1582" s="1715">
        <f t="shared" si="394"/>
        <v>0</v>
      </c>
      <c r="V1582" s="1715">
        <f t="shared" si="395"/>
        <v>1460.71</v>
      </c>
      <c r="W1582" s="1715">
        <f t="shared" si="396"/>
        <v>0</v>
      </c>
      <c r="X1582" s="1718"/>
      <c r="Y1582" s="1729"/>
      <c r="Z1582" s="1720"/>
      <c r="AA1582" s="1778"/>
      <c r="AB1582" s="1778"/>
      <c r="AH1582" s="2296"/>
      <c r="AK1582" s="2295"/>
      <c r="AL1582" s="2295"/>
    </row>
    <row r="1583" spans="1:38" x14ac:dyDescent="0.2">
      <c r="A1583" s="1801">
        <v>2017426</v>
      </c>
      <c r="C1583" s="1727" t="s">
        <v>3925</v>
      </c>
      <c r="D1583" s="1713" t="s">
        <v>451</v>
      </c>
      <c r="E1583" s="1713">
        <v>1</v>
      </c>
      <c r="F1583" s="1713">
        <v>2</v>
      </c>
      <c r="G1583" s="1713">
        <v>1</v>
      </c>
      <c r="H1583" s="1713">
        <v>1</v>
      </c>
      <c r="I1583" s="1728">
        <v>1</v>
      </c>
      <c r="J1583" s="1728">
        <v>1</v>
      </c>
      <c r="L1583" s="1715">
        <v>843.66</v>
      </c>
      <c r="N1583" s="1715">
        <f t="shared" si="390"/>
        <v>554.37</v>
      </c>
      <c r="O1583" s="1715">
        <v>407.86</v>
      </c>
      <c r="P1583" s="1749">
        <f t="shared" si="391"/>
        <v>0.73571802225950178</v>
      </c>
      <c r="Q1583" s="1715">
        <v>146.51</v>
      </c>
      <c r="R1583" s="1799">
        <f t="shared" si="392"/>
        <v>0.26428197774049822</v>
      </c>
      <c r="S1583" s="1775">
        <f t="shared" si="393"/>
        <v>5.8603999999999994</v>
      </c>
      <c r="U1583" s="1715">
        <f t="shared" si="394"/>
        <v>0</v>
      </c>
      <c r="V1583" s="1715">
        <f t="shared" si="395"/>
        <v>843.66</v>
      </c>
      <c r="W1583" s="1715">
        <f t="shared" si="396"/>
        <v>0</v>
      </c>
      <c r="X1583" s="1718"/>
      <c r="Y1583" s="1729"/>
      <c r="Z1583" s="1720"/>
      <c r="AA1583" s="1778"/>
      <c r="AB1583" s="1778"/>
      <c r="AH1583" s="2296"/>
      <c r="AK1583" s="2295"/>
      <c r="AL1583" s="2295"/>
    </row>
    <row r="1584" spans="1:38" x14ac:dyDescent="0.2">
      <c r="A1584" s="1801">
        <v>2017427</v>
      </c>
      <c r="C1584" s="1727" t="s">
        <v>3926</v>
      </c>
      <c r="D1584" s="1713" t="s">
        <v>451</v>
      </c>
      <c r="E1584" s="1713">
        <v>1</v>
      </c>
      <c r="F1584" s="1713">
        <v>8</v>
      </c>
      <c r="G1584" s="1713">
        <v>5</v>
      </c>
      <c r="H1584" s="1713">
        <v>3</v>
      </c>
      <c r="I1584" s="1728">
        <v>1</v>
      </c>
      <c r="J1584" s="1728">
        <v>1</v>
      </c>
      <c r="L1584" s="1715">
        <v>2758.46</v>
      </c>
      <c r="N1584" s="1715">
        <f t="shared" si="390"/>
        <v>1832.78</v>
      </c>
      <c r="O1584" s="1715">
        <v>1306.48</v>
      </c>
      <c r="P1584" s="1749">
        <f t="shared" si="391"/>
        <v>0.71284060280011785</v>
      </c>
      <c r="Q1584" s="1715">
        <v>526.29999999999995</v>
      </c>
      <c r="R1584" s="1799">
        <f t="shared" si="392"/>
        <v>0.28715939719988215</v>
      </c>
      <c r="S1584" s="1775">
        <f t="shared" si="393"/>
        <v>21.052</v>
      </c>
      <c r="U1584" s="1715">
        <f t="shared" si="394"/>
        <v>0</v>
      </c>
      <c r="V1584" s="1715">
        <f t="shared" si="395"/>
        <v>2758.46</v>
      </c>
      <c r="W1584" s="1715">
        <f t="shared" si="396"/>
        <v>0</v>
      </c>
      <c r="X1584" s="1718"/>
      <c r="Y1584" s="1729"/>
      <c r="Z1584" s="1720"/>
      <c r="AA1584" s="1778"/>
      <c r="AB1584" s="1778"/>
      <c r="AH1584" s="2296"/>
      <c r="AK1584" s="2295"/>
      <c r="AL1584" s="2295"/>
    </row>
    <row r="1585" spans="1:53" x14ac:dyDescent="0.2">
      <c r="A1585" s="1801">
        <v>2017428</v>
      </c>
      <c r="C1585" s="1727" t="s">
        <v>1549</v>
      </c>
      <c r="D1585" s="1713" t="s">
        <v>451</v>
      </c>
      <c r="E1585" s="1713">
        <v>1</v>
      </c>
      <c r="F1585" s="1713">
        <v>6</v>
      </c>
      <c r="G1585" s="1713">
        <v>2</v>
      </c>
      <c r="H1585" s="1713">
        <v>5</v>
      </c>
      <c r="I1585" s="1728">
        <v>1</v>
      </c>
      <c r="J1585" s="1728">
        <v>1</v>
      </c>
      <c r="L1585" s="1715">
        <v>3568.55</v>
      </c>
      <c r="N1585" s="1715">
        <f t="shared" si="390"/>
        <v>2347.6</v>
      </c>
      <c r="O1585" s="1715">
        <v>1792.55</v>
      </c>
      <c r="P1585" s="1749">
        <f t="shared" si="391"/>
        <v>0.76356704719713753</v>
      </c>
      <c r="Q1585" s="1715">
        <v>555.04999999999995</v>
      </c>
      <c r="R1585" s="1799">
        <f t="shared" si="392"/>
        <v>0.2364329528028625</v>
      </c>
      <c r="S1585" s="1775">
        <f t="shared" si="393"/>
        <v>22.201999999999998</v>
      </c>
      <c r="U1585" s="1715">
        <f t="shared" si="394"/>
        <v>0</v>
      </c>
      <c r="V1585" s="1715">
        <f t="shared" si="395"/>
        <v>3568.55</v>
      </c>
      <c r="W1585" s="1715">
        <f t="shared" si="396"/>
        <v>0</v>
      </c>
      <c r="X1585" s="1718"/>
      <c r="Y1585" s="1729"/>
      <c r="Z1585" s="1720"/>
      <c r="AA1585" s="1778"/>
      <c r="AB1585" s="1778"/>
      <c r="AH1585" s="2296"/>
      <c r="AK1585" s="2295"/>
      <c r="AL1585" s="2295"/>
    </row>
    <row r="1586" spans="1:53" x14ac:dyDescent="0.2">
      <c r="A1586" s="2204">
        <v>2017429</v>
      </c>
      <c r="C1586" s="1727" t="s">
        <v>3934</v>
      </c>
      <c r="D1586" s="1713" t="s">
        <v>68</v>
      </c>
      <c r="E1586" s="1713">
        <v>1</v>
      </c>
      <c r="F1586" s="1713">
        <v>2</v>
      </c>
      <c r="G1586" s="1713">
        <v>1</v>
      </c>
      <c r="H1586" s="1713">
        <v>1</v>
      </c>
      <c r="I1586" s="1728">
        <v>1</v>
      </c>
      <c r="J1586" s="1728">
        <v>1</v>
      </c>
      <c r="L1586" s="1715">
        <v>503.34</v>
      </c>
      <c r="N1586" s="1715">
        <f t="shared" si="390"/>
        <v>337.31</v>
      </c>
      <c r="O1586" s="1715">
        <v>232.82</v>
      </c>
      <c r="P1586" s="1749">
        <f t="shared" si="391"/>
        <v>0.6902256084907058</v>
      </c>
      <c r="Q1586" s="1715">
        <v>104.49</v>
      </c>
      <c r="R1586" s="1799">
        <f t="shared" si="392"/>
        <v>0.30977439150929409</v>
      </c>
      <c r="S1586" s="1775">
        <f t="shared" si="393"/>
        <v>4.1795999999999998</v>
      </c>
      <c r="U1586" s="1715">
        <f t="shared" si="394"/>
        <v>0</v>
      </c>
      <c r="V1586" s="1715">
        <f t="shared" si="395"/>
        <v>0</v>
      </c>
      <c r="W1586" s="1715">
        <f t="shared" si="396"/>
        <v>503.34</v>
      </c>
      <c r="X1586" s="1718">
        <v>503.34</v>
      </c>
      <c r="Y1586" s="1729">
        <v>617401</v>
      </c>
      <c r="Z1586" s="1720">
        <v>42902</v>
      </c>
      <c r="AA1586" s="1778" t="s">
        <v>213</v>
      </c>
      <c r="AB1586" s="1778"/>
      <c r="AH1586" s="2296"/>
      <c r="AK1586" s="2295"/>
      <c r="AL1586" s="2295"/>
    </row>
    <row r="1587" spans="1:53" x14ac:dyDescent="0.2">
      <c r="A1587" s="1801">
        <v>2017430</v>
      </c>
      <c r="C1587" s="1727" t="s">
        <v>3943</v>
      </c>
      <c r="D1587" s="1713" t="s">
        <v>68</v>
      </c>
      <c r="E1587" s="1713">
        <v>0</v>
      </c>
      <c r="F1587" s="1713">
        <v>0</v>
      </c>
      <c r="G1587" s="1713">
        <v>0</v>
      </c>
      <c r="H1587" s="1713">
        <v>0</v>
      </c>
      <c r="I1587" s="1728">
        <v>1</v>
      </c>
      <c r="J1587" s="1728">
        <v>1</v>
      </c>
      <c r="L1587" s="1715">
        <v>121</v>
      </c>
      <c r="N1587" s="1715">
        <f>O1587+Q1587</f>
        <v>60</v>
      </c>
      <c r="O1587" s="1715">
        <v>60</v>
      </c>
      <c r="P1587" s="1788">
        <f>IF(N1587&lt;=0,"",O1587/N1587)</f>
        <v>1</v>
      </c>
      <c r="Q1587" s="1715">
        <v>0</v>
      </c>
      <c r="R1587" s="1788">
        <f>IF(N1587&lt;=0,"",Q1587/N1587)</f>
        <v>0</v>
      </c>
      <c r="S1587" s="1775">
        <f>Q1587/$S$1</f>
        <v>0</v>
      </c>
      <c r="U1587" s="1715">
        <f>((1-I1587)*O1587)+((1-J1587)*Q1587)</f>
        <v>0</v>
      </c>
      <c r="V1587" s="1715">
        <f>L1587-W1587</f>
        <v>121</v>
      </c>
      <c r="W1587" s="1715">
        <v>0</v>
      </c>
      <c r="X1587" s="1718">
        <v>0</v>
      </c>
      <c r="Y1587" s="1729"/>
      <c r="Z1587" s="1720"/>
      <c r="AA1587" s="1778"/>
      <c r="AB1587" s="2401"/>
      <c r="AC1587" s="1783"/>
      <c r="AE1587" s="1750"/>
      <c r="AF1587" s="1896"/>
      <c r="AG1587" s="1896"/>
      <c r="AH1587" s="2296"/>
      <c r="AK1587" s="2295"/>
      <c r="AL1587" s="2295"/>
      <c r="AM1587" s="1783"/>
      <c r="AP1587" s="1896"/>
      <c r="AQ1587" s="1896"/>
      <c r="AR1587" s="2296"/>
      <c r="AS1587" s="1869"/>
      <c r="AT1587" s="1869"/>
      <c r="AU1587" s="2295"/>
      <c r="AV1587" s="2295"/>
      <c r="AW1587" s="1783"/>
      <c r="AZ1587" s="1896"/>
      <c r="BA1587" s="1896"/>
    </row>
    <row r="1588" spans="1:53" x14ac:dyDescent="0.2">
      <c r="A1588" s="1801">
        <v>2017431</v>
      </c>
      <c r="C1588" s="1727" t="s">
        <v>3948</v>
      </c>
      <c r="D1588" s="1713" t="s">
        <v>68</v>
      </c>
      <c r="E1588" s="1713">
        <v>0</v>
      </c>
      <c r="F1588" s="1713">
        <v>0</v>
      </c>
      <c r="G1588" s="1713">
        <v>0</v>
      </c>
      <c r="H1588" s="1713">
        <v>0</v>
      </c>
      <c r="I1588" s="1728">
        <v>1</v>
      </c>
      <c r="J1588" s="1728">
        <v>1</v>
      </c>
      <c r="L1588" s="1715">
        <v>87.6</v>
      </c>
      <c r="N1588" s="1715">
        <f t="shared" si="390"/>
        <v>51.3</v>
      </c>
      <c r="O1588" s="1715">
        <v>36.299999999999997</v>
      </c>
      <c r="P1588" s="1749">
        <f t="shared" si="391"/>
        <v>0.70760233918128657</v>
      </c>
      <c r="Q1588" s="1715">
        <v>15</v>
      </c>
      <c r="R1588" s="1799">
        <f t="shared" si="392"/>
        <v>0.29239766081871349</v>
      </c>
      <c r="S1588" s="1775">
        <f t="shared" si="393"/>
        <v>0.6</v>
      </c>
      <c r="U1588" s="1715">
        <f t="shared" si="394"/>
        <v>0</v>
      </c>
      <c r="V1588" s="1715">
        <f t="shared" si="395"/>
        <v>87.6</v>
      </c>
      <c r="W1588" s="1715">
        <f t="shared" si="396"/>
        <v>0</v>
      </c>
      <c r="X1588" s="1718"/>
      <c r="Y1588" s="1729"/>
      <c r="Z1588" s="1720"/>
      <c r="AA1588" s="1778"/>
      <c r="AB1588" s="1778"/>
      <c r="AH1588" s="2296"/>
      <c r="AK1588" s="2295"/>
      <c r="AL1588" s="2295"/>
    </row>
    <row r="1589" spans="1:53" x14ac:dyDescent="0.2">
      <c r="A1589" s="1801">
        <v>2017432</v>
      </c>
      <c r="C1589" s="1727" t="s">
        <v>3981</v>
      </c>
      <c r="D1589" s="1713" t="s">
        <v>68</v>
      </c>
      <c r="E1589" s="1713">
        <v>0</v>
      </c>
      <c r="F1589" s="1713">
        <v>1</v>
      </c>
      <c r="G1589" s="1713">
        <v>0</v>
      </c>
      <c r="H1589" s="1713">
        <v>2</v>
      </c>
      <c r="I1589" s="1728">
        <v>1</v>
      </c>
      <c r="J1589" s="1728">
        <v>1</v>
      </c>
      <c r="L1589" s="1715">
        <v>656.43</v>
      </c>
      <c r="N1589" s="1715">
        <f t="shared" si="390"/>
        <v>443.58</v>
      </c>
      <c r="O1589" s="1715">
        <v>324.62</v>
      </c>
      <c r="P1589" s="1749">
        <f t="shared" si="391"/>
        <v>0.73181838676225264</v>
      </c>
      <c r="Q1589" s="1715">
        <v>118.96</v>
      </c>
      <c r="R1589" s="1799">
        <f t="shared" si="392"/>
        <v>0.26818161323774742</v>
      </c>
      <c r="S1589" s="1775">
        <f t="shared" si="393"/>
        <v>4.7584</v>
      </c>
      <c r="U1589" s="1715">
        <f t="shared" si="394"/>
        <v>0</v>
      </c>
      <c r="V1589" s="1715">
        <f t="shared" si="395"/>
        <v>656.43</v>
      </c>
      <c r="W1589" s="1715">
        <f t="shared" si="396"/>
        <v>0</v>
      </c>
      <c r="X1589" s="1718"/>
      <c r="Y1589" s="1729"/>
      <c r="Z1589" s="1720"/>
      <c r="AA1589" s="1778"/>
      <c r="AB1589" s="1778"/>
      <c r="AH1589" s="2296"/>
      <c r="AK1589" s="2295"/>
      <c r="AL1589" s="2295"/>
    </row>
    <row r="1590" spans="1:53" x14ac:dyDescent="0.2">
      <c r="A1590" s="1801">
        <v>2017433</v>
      </c>
      <c r="C1590" s="1727" t="s">
        <v>3944</v>
      </c>
      <c r="D1590" s="1713" t="s">
        <v>68</v>
      </c>
      <c r="E1590" s="1713">
        <v>0</v>
      </c>
      <c r="F1590" s="1713">
        <v>0</v>
      </c>
      <c r="G1590" s="1713">
        <v>0</v>
      </c>
      <c r="H1590" s="1713">
        <v>0</v>
      </c>
      <c r="I1590" s="1728">
        <v>1</v>
      </c>
      <c r="J1590" s="1728">
        <v>1</v>
      </c>
      <c r="L1590" s="1715">
        <v>0</v>
      </c>
      <c r="N1590" s="1715">
        <f t="shared" si="390"/>
        <v>0</v>
      </c>
      <c r="O1590" s="1715">
        <v>0</v>
      </c>
      <c r="P1590" s="1749" t="str">
        <f t="shared" si="391"/>
        <v/>
      </c>
      <c r="Q1590" s="1715">
        <v>0</v>
      </c>
      <c r="R1590" s="1799" t="str">
        <f t="shared" si="392"/>
        <v/>
      </c>
      <c r="S1590" s="1775">
        <f t="shared" si="393"/>
        <v>0</v>
      </c>
      <c r="U1590" s="1715">
        <f t="shared" si="394"/>
        <v>0</v>
      </c>
      <c r="V1590" s="1715">
        <f t="shared" si="395"/>
        <v>0</v>
      </c>
      <c r="W1590" s="1715">
        <f t="shared" si="396"/>
        <v>0</v>
      </c>
      <c r="X1590" s="1718"/>
      <c r="Y1590" s="1729"/>
      <c r="Z1590" s="1720"/>
      <c r="AA1590" s="1778"/>
      <c r="AB1590" s="1778"/>
      <c r="AH1590" s="2296"/>
      <c r="AK1590" s="2295"/>
      <c r="AL1590" s="2295"/>
    </row>
    <row r="1591" spans="1:53" x14ac:dyDescent="0.2">
      <c r="A1591" s="1801">
        <v>2017434</v>
      </c>
      <c r="C1591" s="1727" t="s">
        <v>4133</v>
      </c>
      <c r="D1591" s="1713" t="s">
        <v>451</v>
      </c>
      <c r="E1591" s="1713">
        <v>0</v>
      </c>
      <c r="F1591" s="1713">
        <v>0</v>
      </c>
      <c r="G1591" s="1713">
        <v>0</v>
      </c>
      <c r="H1591" s="1713">
        <v>0</v>
      </c>
      <c r="I1591" s="1728">
        <v>1</v>
      </c>
      <c r="J1591" s="1728">
        <v>1</v>
      </c>
      <c r="L1591" s="1715">
        <v>165</v>
      </c>
      <c r="N1591" s="1715">
        <f t="shared" si="390"/>
        <v>130</v>
      </c>
      <c r="O1591" s="1715">
        <v>115</v>
      </c>
      <c r="P1591" s="1749">
        <f t="shared" si="391"/>
        <v>0.88461538461538458</v>
      </c>
      <c r="Q1591" s="1715">
        <v>15</v>
      </c>
      <c r="R1591" s="1799">
        <f t="shared" si="392"/>
        <v>0.11538461538461539</v>
      </c>
      <c r="S1591" s="1775">
        <f t="shared" si="393"/>
        <v>0.6</v>
      </c>
      <c r="U1591" s="1715">
        <f t="shared" si="394"/>
        <v>0</v>
      </c>
      <c r="V1591" s="1715">
        <f t="shared" si="395"/>
        <v>165</v>
      </c>
      <c r="W1591" s="1715">
        <f t="shared" si="396"/>
        <v>0</v>
      </c>
      <c r="X1591" s="1718"/>
      <c r="Y1591" s="1729"/>
      <c r="Z1591" s="1720"/>
      <c r="AA1591" s="1778"/>
      <c r="AB1591" s="1778"/>
      <c r="AH1591" s="2296"/>
      <c r="AK1591" s="2295"/>
      <c r="AL1591" s="2295"/>
    </row>
    <row r="1592" spans="1:53" x14ac:dyDescent="0.2">
      <c r="A1592" s="1801">
        <v>2017435</v>
      </c>
      <c r="C1592" s="1727" t="s">
        <v>3950</v>
      </c>
      <c r="D1592" s="1713" t="s">
        <v>68</v>
      </c>
      <c r="E1592" s="1713">
        <v>0</v>
      </c>
      <c r="F1592" s="1713">
        <v>0</v>
      </c>
      <c r="G1592" s="1713">
        <v>0</v>
      </c>
      <c r="H1592" s="1713">
        <v>0</v>
      </c>
      <c r="I1592" s="1728">
        <v>1</v>
      </c>
      <c r="J1592" s="1728">
        <v>1</v>
      </c>
      <c r="L1592" s="1715">
        <v>43.24</v>
      </c>
      <c r="N1592" s="1715">
        <f t="shared" si="390"/>
        <v>29.119999999999997</v>
      </c>
      <c r="O1592" s="1715">
        <v>14.12</v>
      </c>
      <c r="P1592" s="1749">
        <f t="shared" si="391"/>
        <v>0.48489010989010989</v>
      </c>
      <c r="Q1592" s="1715">
        <v>15</v>
      </c>
      <c r="R1592" s="1799">
        <f t="shared" si="392"/>
        <v>0.51510989010989017</v>
      </c>
      <c r="S1592" s="1775">
        <f t="shared" si="393"/>
        <v>0.6</v>
      </c>
      <c r="U1592" s="1715">
        <f t="shared" si="394"/>
        <v>0</v>
      </c>
      <c r="V1592" s="1715">
        <f t="shared" si="395"/>
        <v>43.24</v>
      </c>
      <c r="W1592" s="1715">
        <f t="shared" si="396"/>
        <v>0</v>
      </c>
      <c r="X1592" s="1718"/>
      <c r="Y1592" s="1729"/>
      <c r="Z1592" s="1720"/>
      <c r="AA1592" s="1778"/>
      <c r="AB1592" s="1778"/>
      <c r="AH1592" s="2296"/>
      <c r="AK1592" s="2295"/>
      <c r="AL1592" s="2295"/>
    </row>
    <row r="1593" spans="1:53" x14ac:dyDescent="0.2">
      <c r="A1593" s="2457" t="s">
        <v>3963</v>
      </c>
      <c r="C1593" s="1727" t="s">
        <v>3959</v>
      </c>
      <c r="D1593" s="1713" t="s">
        <v>489</v>
      </c>
      <c r="E1593" s="1713">
        <v>1</v>
      </c>
      <c r="F1593" s="1713">
        <v>7</v>
      </c>
      <c r="G1593" s="1713">
        <v>2</v>
      </c>
      <c r="H1593" s="1713">
        <v>3</v>
      </c>
      <c r="I1593" s="1728">
        <v>1</v>
      </c>
      <c r="J1593" s="1728">
        <v>1</v>
      </c>
      <c r="L1593" s="1715">
        <v>3086.35</v>
      </c>
      <c r="N1593" s="1715">
        <f>O1593+Q1593</f>
        <v>2314.8000000000002</v>
      </c>
      <c r="O1593" s="1715">
        <v>1842.78</v>
      </c>
      <c r="P1593" s="1788">
        <f>IF(N1593&lt;=0,"",O1593/N1593)</f>
        <v>0.79608605495075158</v>
      </c>
      <c r="Q1593" s="1715">
        <v>472.02</v>
      </c>
      <c r="R1593" s="1788">
        <f>IF(N1593&lt;=0,"",Q1593/N1593)</f>
        <v>0.20391394504924829</v>
      </c>
      <c r="S1593" s="1775">
        <f>Q1593/$S$1</f>
        <v>18.880800000000001</v>
      </c>
      <c r="U1593" s="1715">
        <f t="shared" si="394"/>
        <v>0</v>
      </c>
      <c r="V1593" s="1715">
        <f t="shared" si="395"/>
        <v>3086.35</v>
      </c>
      <c r="W1593" s="1715">
        <f t="shared" si="396"/>
        <v>0</v>
      </c>
      <c r="X1593" s="1718"/>
      <c r="Y1593" s="1729"/>
      <c r="Z1593" s="1720"/>
      <c r="AA1593" s="1778"/>
      <c r="AB1593" s="1778"/>
      <c r="AH1593" s="2296"/>
      <c r="AK1593" s="2295"/>
      <c r="AL1593" s="2295"/>
    </row>
    <row r="1594" spans="1:53" x14ac:dyDescent="0.2">
      <c r="A1594" s="1801" t="s">
        <v>3936</v>
      </c>
      <c r="C1594" s="1727" t="s">
        <v>3960</v>
      </c>
      <c r="D1594" s="1713" t="s">
        <v>489</v>
      </c>
      <c r="E1594" s="1713">
        <v>0</v>
      </c>
      <c r="F1594" s="1713">
        <v>1</v>
      </c>
      <c r="G1594" s="1713">
        <v>0</v>
      </c>
      <c r="H1594" s="1713">
        <v>1</v>
      </c>
      <c r="I1594" s="1728">
        <v>1</v>
      </c>
      <c r="J1594" s="1728">
        <v>1</v>
      </c>
      <c r="L1594" s="1715">
        <v>502.39</v>
      </c>
      <c r="N1594" s="1715">
        <v>376.89</v>
      </c>
      <c r="O1594" s="1715">
        <v>279.45</v>
      </c>
      <c r="P1594" s="1749">
        <v>0.74146302634721006</v>
      </c>
      <c r="Q1594" s="1715">
        <v>97.44</v>
      </c>
      <c r="R1594" s="1799">
        <v>0.25853697365278994</v>
      </c>
      <c r="S1594" s="1775">
        <f t="shared" si="393"/>
        <v>3.8975999999999997</v>
      </c>
      <c r="U1594" s="1715">
        <f t="shared" si="394"/>
        <v>0</v>
      </c>
      <c r="V1594" s="1715">
        <f t="shared" si="395"/>
        <v>502.39</v>
      </c>
      <c r="W1594" s="1715">
        <f t="shared" si="396"/>
        <v>0</v>
      </c>
      <c r="X1594" s="1718"/>
      <c r="Y1594" s="1729"/>
      <c r="Z1594" s="1720"/>
      <c r="AA1594" s="1778"/>
      <c r="AB1594" s="1778"/>
      <c r="AH1594" s="2296"/>
      <c r="AK1594" s="2295"/>
      <c r="AL1594" s="2295"/>
    </row>
    <row r="1595" spans="1:53" x14ac:dyDescent="0.2">
      <c r="A1595" s="1793" t="s">
        <v>3955</v>
      </c>
      <c r="C1595" s="1727" t="s">
        <v>3957</v>
      </c>
      <c r="D1595" s="1713" t="s">
        <v>489</v>
      </c>
      <c r="E1595" s="1713">
        <v>1</v>
      </c>
      <c r="F1595" s="1713">
        <v>7</v>
      </c>
      <c r="G1595" s="1713">
        <v>2</v>
      </c>
      <c r="H1595" s="1713">
        <v>3</v>
      </c>
      <c r="I1595" s="1728">
        <v>1</v>
      </c>
      <c r="J1595" s="1728">
        <v>1</v>
      </c>
      <c r="L1595" s="1715">
        <v>3119.59</v>
      </c>
      <c r="N1595" s="1715">
        <f>O1595+Q1595</f>
        <v>2413.8000000000002</v>
      </c>
      <c r="O1595" s="1715">
        <v>1941.78</v>
      </c>
      <c r="P1595" s="1788">
        <f>IF(N1595&lt;=0,"",O1595/N1595)</f>
        <v>0.8044494158588118</v>
      </c>
      <c r="Q1595" s="1715">
        <v>472.02</v>
      </c>
      <c r="R1595" s="1788">
        <f>IF(N1595&lt;=0,"",Q1595/N1595)</f>
        <v>0.19555058414118814</v>
      </c>
      <c r="S1595" s="1775">
        <f>Q1595/$S$1</f>
        <v>18.880800000000001</v>
      </c>
      <c r="U1595" s="1715">
        <f t="shared" si="394"/>
        <v>0</v>
      </c>
      <c r="V1595" s="1715">
        <f t="shared" si="395"/>
        <v>3119.59</v>
      </c>
      <c r="W1595" s="1715">
        <f t="shared" si="396"/>
        <v>0</v>
      </c>
      <c r="X1595" s="1718"/>
      <c r="Y1595" s="1729"/>
      <c r="Z1595" s="1720"/>
      <c r="AA1595" s="1778"/>
      <c r="AB1595" s="1778"/>
      <c r="AH1595" s="2296"/>
      <c r="AK1595" s="2295"/>
      <c r="AL1595" s="2295"/>
    </row>
    <row r="1596" spans="1:53" x14ac:dyDescent="0.2">
      <c r="A1596" s="1793" t="s">
        <v>3956</v>
      </c>
      <c r="C1596" s="1727" t="s">
        <v>3958</v>
      </c>
      <c r="D1596" s="1713" t="s">
        <v>489</v>
      </c>
      <c r="E1596" s="1713">
        <v>0</v>
      </c>
      <c r="F1596" s="1713">
        <v>1</v>
      </c>
      <c r="G1596" s="1713">
        <v>0</v>
      </c>
      <c r="H1596" s="1713">
        <v>1</v>
      </c>
      <c r="I1596" s="1728">
        <v>1</v>
      </c>
      <c r="J1596" s="1728">
        <v>1</v>
      </c>
      <c r="L1596" s="1715">
        <v>502.39</v>
      </c>
      <c r="N1596" s="1715">
        <v>376.89</v>
      </c>
      <c r="O1596" s="1715">
        <v>279.45</v>
      </c>
      <c r="P1596" s="1749">
        <v>0.74146302634721006</v>
      </c>
      <c r="Q1596" s="1715">
        <v>97.44</v>
      </c>
      <c r="R1596" s="1799">
        <v>0.25853697365278994</v>
      </c>
      <c r="S1596" s="1775">
        <f t="shared" si="393"/>
        <v>3.8975999999999997</v>
      </c>
      <c r="U1596" s="1715">
        <f t="shared" si="394"/>
        <v>0</v>
      </c>
      <c r="V1596" s="1715">
        <f t="shared" si="395"/>
        <v>502.39</v>
      </c>
      <c r="W1596" s="1715">
        <f t="shared" si="396"/>
        <v>0</v>
      </c>
      <c r="X1596" s="1718"/>
      <c r="Y1596" s="1729"/>
      <c r="Z1596" s="1720"/>
      <c r="AA1596" s="1778"/>
      <c r="AB1596" s="1778"/>
      <c r="AH1596" s="2296"/>
      <c r="AK1596" s="2295"/>
      <c r="AL1596" s="2295"/>
    </row>
    <row r="1597" spans="1:53" x14ac:dyDescent="0.2">
      <c r="A1597" s="1793" t="s">
        <v>3961</v>
      </c>
      <c r="C1597" s="1727" t="s">
        <v>3965</v>
      </c>
      <c r="D1597" s="1713" t="s">
        <v>489</v>
      </c>
      <c r="E1597" s="1713">
        <v>1</v>
      </c>
      <c r="F1597" s="1796">
        <v>7</v>
      </c>
      <c r="G1597" s="1796">
        <v>2</v>
      </c>
      <c r="H1597" s="1796">
        <v>3</v>
      </c>
      <c r="I1597" s="1728">
        <v>1</v>
      </c>
      <c r="J1597" s="1728">
        <v>1</v>
      </c>
      <c r="L1597" s="1715">
        <v>3086.35</v>
      </c>
      <c r="N1597" s="1715">
        <f>O1597+Q1597</f>
        <v>2314.8000000000002</v>
      </c>
      <c r="O1597" s="1715">
        <v>1842.78</v>
      </c>
      <c r="P1597" s="1788">
        <f>IF(N1597&lt;=0,"",O1597/N1597)</f>
        <v>0.79608605495075158</v>
      </c>
      <c r="Q1597" s="1715">
        <v>472.02</v>
      </c>
      <c r="R1597" s="1788">
        <f>IF(N1597&lt;=0,"",Q1597/N1597)</f>
        <v>0.20391394504924829</v>
      </c>
      <c r="S1597" s="1775">
        <f>Q1597/$S$1</f>
        <v>18.880800000000001</v>
      </c>
      <c r="U1597" s="1715">
        <f t="shared" si="394"/>
        <v>0</v>
      </c>
      <c r="V1597" s="1715">
        <f t="shared" si="395"/>
        <v>3086.35</v>
      </c>
      <c r="W1597" s="1715">
        <f t="shared" si="396"/>
        <v>0</v>
      </c>
      <c r="X1597" s="1718"/>
      <c r="Y1597" s="1729"/>
      <c r="Z1597" s="1720"/>
      <c r="AA1597" s="1778"/>
      <c r="AB1597" s="1778"/>
      <c r="AH1597" s="2296"/>
      <c r="AK1597" s="2295"/>
      <c r="AL1597" s="2295"/>
    </row>
    <row r="1598" spans="1:53" x14ac:dyDescent="0.2">
      <c r="A1598" s="1902" t="s">
        <v>3962</v>
      </c>
      <c r="C1598" s="1795" t="s">
        <v>3964</v>
      </c>
      <c r="D1598" s="1713" t="s">
        <v>489</v>
      </c>
      <c r="E1598" s="1713">
        <v>1</v>
      </c>
      <c r="F1598" s="1713">
        <v>1</v>
      </c>
      <c r="G1598" s="1713">
        <v>0</v>
      </c>
      <c r="H1598" s="1713">
        <v>1</v>
      </c>
      <c r="I1598" s="1728">
        <v>1</v>
      </c>
      <c r="J1598" s="1728">
        <v>1</v>
      </c>
      <c r="L1598" s="1715">
        <v>502.39</v>
      </c>
      <c r="N1598" s="1715">
        <v>376.89</v>
      </c>
      <c r="O1598" s="1715">
        <v>279.45</v>
      </c>
      <c r="P1598" s="1749">
        <v>0.74146302634721006</v>
      </c>
      <c r="Q1598" s="1715">
        <v>97.44</v>
      </c>
      <c r="R1598" s="1799">
        <v>0.25853697365278994</v>
      </c>
      <c r="S1598" s="1775">
        <f t="shared" si="393"/>
        <v>3.8975999999999997</v>
      </c>
      <c r="U1598" s="1715">
        <f t="shared" si="394"/>
        <v>0</v>
      </c>
      <c r="V1598" s="1715">
        <f t="shared" si="395"/>
        <v>502.39</v>
      </c>
      <c r="W1598" s="1715">
        <f t="shared" si="396"/>
        <v>0</v>
      </c>
      <c r="X1598" s="1718"/>
      <c r="Y1598" s="1729"/>
      <c r="Z1598" s="1720"/>
      <c r="AA1598" s="1778"/>
      <c r="AB1598" s="1778"/>
      <c r="AH1598" s="2296"/>
      <c r="AK1598" s="2295"/>
      <c r="AL1598" s="2295"/>
    </row>
    <row r="1599" spans="1:53" x14ac:dyDescent="0.2">
      <c r="A1599" s="1793" t="s">
        <v>3966</v>
      </c>
      <c r="C1599" s="1727" t="s">
        <v>3968</v>
      </c>
      <c r="D1599" s="1713" t="s">
        <v>489</v>
      </c>
      <c r="E1599" s="1713">
        <v>1</v>
      </c>
      <c r="F1599" s="1713">
        <v>7</v>
      </c>
      <c r="G1599" s="1713">
        <v>2</v>
      </c>
      <c r="H1599" s="1713">
        <v>3</v>
      </c>
      <c r="I1599" s="1728">
        <v>1</v>
      </c>
      <c r="J1599" s="1728">
        <v>1</v>
      </c>
      <c r="L1599" s="1715">
        <v>3119.59</v>
      </c>
      <c r="N1599" s="1715">
        <f>O1599+Q1599</f>
        <v>2413.8000000000002</v>
      </c>
      <c r="O1599" s="1715">
        <v>1941.78</v>
      </c>
      <c r="P1599" s="1788">
        <f>IF(N1599&lt;=0,"",O1599/N1599)</f>
        <v>0.8044494158588118</v>
      </c>
      <c r="Q1599" s="1715">
        <v>472.02</v>
      </c>
      <c r="R1599" s="1788">
        <f>IF(N1599&lt;=0,"",Q1599/N1599)</f>
        <v>0.19555058414118814</v>
      </c>
      <c r="S1599" s="1775">
        <f t="shared" si="393"/>
        <v>18.880800000000001</v>
      </c>
      <c r="U1599" s="1715">
        <f t="shared" si="394"/>
        <v>0</v>
      </c>
      <c r="V1599" s="1715">
        <f t="shared" si="395"/>
        <v>3119.59</v>
      </c>
      <c r="W1599" s="1715">
        <f t="shared" si="396"/>
        <v>0</v>
      </c>
      <c r="X1599" s="1718"/>
      <c r="Y1599" s="1729"/>
      <c r="Z1599" s="1720"/>
      <c r="AA1599" s="1778"/>
      <c r="AB1599" s="1778"/>
      <c r="AH1599" s="2296"/>
      <c r="AK1599" s="2295"/>
      <c r="AL1599" s="2295"/>
    </row>
    <row r="1600" spans="1:53" x14ac:dyDescent="0.2">
      <c r="A1600" s="1793" t="s">
        <v>3967</v>
      </c>
      <c r="C1600" s="1727" t="s">
        <v>3969</v>
      </c>
      <c r="D1600" s="1713" t="s">
        <v>489</v>
      </c>
      <c r="E1600" s="1713">
        <v>0</v>
      </c>
      <c r="F1600" s="1713">
        <v>1</v>
      </c>
      <c r="G1600" s="1713">
        <v>0</v>
      </c>
      <c r="H1600" s="1713">
        <v>1</v>
      </c>
      <c r="I1600" s="1728">
        <v>1</v>
      </c>
      <c r="J1600" s="1728">
        <v>1</v>
      </c>
      <c r="L1600" s="1715">
        <v>502.39</v>
      </c>
      <c r="N1600" s="1715">
        <v>376.89</v>
      </c>
      <c r="O1600" s="1715">
        <v>279.45</v>
      </c>
      <c r="P1600" s="1749">
        <v>0.74146302634721006</v>
      </c>
      <c r="Q1600" s="1715">
        <v>97.44</v>
      </c>
      <c r="R1600" s="1799">
        <v>0.25853697365278994</v>
      </c>
      <c r="S1600" s="1775">
        <f t="shared" si="393"/>
        <v>3.8975999999999997</v>
      </c>
      <c r="U1600" s="1715">
        <f t="shared" si="394"/>
        <v>0</v>
      </c>
      <c r="V1600" s="1715">
        <f t="shared" si="395"/>
        <v>502.39</v>
      </c>
      <c r="W1600" s="1715">
        <f t="shared" si="396"/>
        <v>0</v>
      </c>
      <c r="X1600" s="1718"/>
      <c r="Y1600" s="1729"/>
      <c r="Z1600" s="1720"/>
      <c r="AA1600" s="1778"/>
      <c r="AB1600" s="1778"/>
      <c r="AH1600" s="2296"/>
      <c r="AK1600" s="2295"/>
      <c r="AL1600" s="2295"/>
    </row>
    <row r="1601" spans="1:38" x14ac:dyDescent="0.2">
      <c r="A1601" s="1801" t="s">
        <v>3970</v>
      </c>
      <c r="C1601" s="1727" t="s">
        <v>3972</v>
      </c>
      <c r="D1601" s="1713" t="s">
        <v>489</v>
      </c>
      <c r="E1601" s="1713">
        <v>1</v>
      </c>
      <c r="F1601" s="1713">
        <v>12</v>
      </c>
      <c r="G1601" s="1713">
        <v>7</v>
      </c>
      <c r="H1601" s="1713">
        <v>3</v>
      </c>
      <c r="I1601" s="1728">
        <v>1</v>
      </c>
      <c r="J1601" s="1728">
        <v>1</v>
      </c>
      <c r="L1601" s="1715">
        <v>4321.22</v>
      </c>
      <c r="N1601" s="1715">
        <f>O1601+Q1601</f>
        <v>3388.6200000000003</v>
      </c>
      <c r="O1601" s="1715">
        <v>2619.7600000000002</v>
      </c>
      <c r="P1601" s="1749">
        <f>IF(N1601&lt;=0,"",O1601/N1601)</f>
        <v>0.77310527589402178</v>
      </c>
      <c r="Q1601" s="1715">
        <v>768.86</v>
      </c>
      <c r="R1601" s="1799">
        <f>IF(N1601&lt;=0,"",Q1601/N1601)</f>
        <v>0.22689472410597822</v>
      </c>
      <c r="S1601" s="1775">
        <f t="shared" si="393"/>
        <v>30.7544</v>
      </c>
      <c r="U1601" s="1715">
        <f t="shared" si="394"/>
        <v>0</v>
      </c>
      <c r="V1601" s="1715">
        <f t="shared" si="395"/>
        <v>4321.22</v>
      </c>
      <c r="W1601" s="1715">
        <f t="shared" si="396"/>
        <v>0</v>
      </c>
      <c r="X1601" s="1718"/>
      <c r="Y1601" s="1729"/>
      <c r="Z1601" s="1720"/>
      <c r="AA1601" s="1778"/>
      <c r="AB1601" s="1778"/>
      <c r="AH1601" s="2296"/>
      <c r="AK1601" s="2295"/>
      <c r="AL1601" s="2295"/>
    </row>
    <row r="1602" spans="1:38" x14ac:dyDescent="0.2">
      <c r="A1602" s="1801" t="s">
        <v>3971</v>
      </c>
      <c r="C1602" s="1727" t="s">
        <v>3973</v>
      </c>
      <c r="D1602" s="1713" t="s">
        <v>489</v>
      </c>
      <c r="E1602" s="1713">
        <v>0</v>
      </c>
      <c r="F1602" s="1713">
        <v>1</v>
      </c>
      <c r="G1602" s="1713">
        <v>0</v>
      </c>
      <c r="H1602" s="1713">
        <v>1</v>
      </c>
      <c r="I1602" s="1728">
        <v>1</v>
      </c>
      <c r="J1602" s="1728">
        <v>1</v>
      </c>
      <c r="L1602" s="1715">
        <v>502.39</v>
      </c>
      <c r="N1602" s="1715">
        <v>376.89</v>
      </c>
      <c r="O1602" s="1715">
        <v>279.45</v>
      </c>
      <c r="P1602" s="1749">
        <v>0.74146302634721006</v>
      </c>
      <c r="Q1602" s="1715">
        <v>97.44</v>
      </c>
      <c r="R1602" s="1799">
        <v>0.25853697365278994</v>
      </c>
      <c r="S1602" s="1775">
        <f t="shared" si="393"/>
        <v>3.8975999999999997</v>
      </c>
      <c r="U1602" s="1715">
        <f t="shared" si="394"/>
        <v>0</v>
      </c>
      <c r="V1602" s="1715">
        <f t="shared" si="395"/>
        <v>502.39</v>
      </c>
      <c r="W1602" s="1715">
        <f t="shared" si="396"/>
        <v>0</v>
      </c>
      <c r="X1602" s="1718"/>
      <c r="Y1602" s="1729"/>
      <c r="Z1602" s="1720"/>
      <c r="AA1602" s="1778"/>
      <c r="AB1602" s="1778"/>
      <c r="AH1602" s="2296"/>
      <c r="AK1602" s="2295"/>
      <c r="AL1602" s="2295"/>
    </row>
    <row r="1603" spans="1:38" x14ac:dyDescent="0.2">
      <c r="A1603" s="1801" t="s">
        <v>3974</v>
      </c>
      <c r="C1603" s="1727" t="s">
        <v>3976</v>
      </c>
      <c r="D1603" s="1713" t="s">
        <v>489</v>
      </c>
      <c r="E1603" s="1713">
        <v>1</v>
      </c>
      <c r="F1603" s="1713">
        <v>12</v>
      </c>
      <c r="G1603" s="1713">
        <v>7</v>
      </c>
      <c r="H1603" s="1713">
        <v>3</v>
      </c>
      <c r="I1603" s="1728">
        <v>1</v>
      </c>
      <c r="J1603" s="1728">
        <v>1</v>
      </c>
      <c r="L1603" s="1715">
        <v>4321.22</v>
      </c>
      <c r="N1603" s="1715">
        <f t="shared" si="390"/>
        <v>3388.6200000000003</v>
      </c>
      <c r="O1603" s="1715">
        <v>2619.7600000000002</v>
      </c>
      <c r="P1603" s="1749">
        <f t="shared" si="391"/>
        <v>0.77310527589402178</v>
      </c>
      <c r="Q1603" s="1715">
        <v>768.86</v>
      </c>
      <c r="R1603" s="1799">
        <f t="shared" si="392"/>
        <v>0.22689472410597822</v>
      </c>
      <c r="S1603" s="1775">
        <f t="shared" si="393"/>
        <v>30.7544</v>
      </c>
      <c r="U1603" s="1715">
        <f t="shared" si="394"/>
        <v>0</v>
      </c>
      <c r="V1603" s="1715">
        <f t="shared" si="395"/>
        <v>4321.22</v>
      </c>
      <c r="W1603" s="1715">
        <f t="shared" si="396"/>
        <v>0</v>
      </c>
      <c r="X1603" s="1718"/>
      <c r="Y1603" s="1729"/>
      <c r="Z1603" s="1720"/>
      <c r="AA1603" s="1778"/>
      <c r="AB1603" s="1778"/>
      <c r="AH1603" s="2296"/>
      <c r="AK1603" s="2295"/>
      <c r="AL1603" s="2295"/>
    </row>
    <row r="1604" spans="1:38" x14ac:dyDescent="0.2">
      <c r="A1604" s="1801" t="s">
        <v>3975</v>
      </c>
      <c r="C1604" s="1727" t="s">
        <v>3977</v>
      </c>
      <c r="D1604" s="1713" t="s">
        <v>489</v>
      </c>
      <c r="E1604" s="1713">
        <v>0</v>
      </c>
      <c r="F1604" s="1713">
        <v>1</v>
      </c>
      <c r="G1604" s="1713">
        <v>0</v>
      </c>
      <c r="H1604" s="1713">
        <v>1</v>
      </c>
      <c r="I1604" s="1728">
        <v>1</v>
      </c>
      <c r="J1604" s="1728">
        <v>1</v>
      </c>
      <c r="L1604" s="1715">
        <v>502.39</v>
      </c>
      <c r="N1604" s="1715">
        <v>376.89</v>
      </c>
      <c r="O1604" s="1715">
        <v>279.45</v>
      </c>
      <c r="P1604" s="1749">
        <v>0.74146302634721006</v>
      </c>
      <c r="Q1604" s="1715">
        <v>97.44</v>
      </c>
      <c r="R1604" s="1799">
        <v>0.25853697365278994</v>
      </c>
      <c r="S1604" s="1775">
        <v>3.8975999999999997</v>
      </c>
      <c r="U1604" s="1715">
        <f t="shared" si="394"/>
        <v>0</v>
      </c>
      <c r="V1604" s="1715">
        <f t="shared" si="395"/>
        <v>502.39</v>
      </c>
      <c r="W1604" s="1715">
        <f t="shared" si="396"/>
        <v>0</v>
      </c>
      <c r="X1604" s="1718"/>
      <c r="Y1604" s="1729"/>
      <c r="Z1604" s="1720"/>
      <c r="AA1604" s="1778"/>
      <c r="AB1604" s="1778"/>
      <c r="AH1604" s="2296"/>
      <c r="AK1604" s="2295"/>
      <c r="AL1604" s="2295"/>
    </row>
    <row r="1605" spans="1:38" x14ac:dyDescent="0.2">
      <c r="A1605" s="1726">
        <v>2017436</v>
      </c>
      <c r="B1605" s="1727" t="s">
        <v>227</v>
      </c>
      <c r="C1605" s="1727" t="s">
        <v>3978</v>
      </c>
      <c r="D1605" s="1713" t="s">
        <v>489</v>
      </c>
      <c r="E1605" s="1713">
        <v>1</v>
      </c>
      <c r="F1605" s="1713">
        <v>7</v>
      </c>
      <c r="G1605" s="1713">
        <v>5</v>
      </c>
      <c r="H1605" s="1713">
        <v>2</v>
      </c>
      <c r="I1605" s="1728">
        <v>1</v>
      </c>
      <c r="J1605" s="1728">
        <v>0.75</v>
      </c>
      <c r="L1605" s="1715">
        <v>2387.09</v>
      </c>
      <c r="N1605" s="1715">
        <f t="shared" si="390"/>
        <v>1838.8200000000002</v>
      </c>
      <c r="O1605" s="1715">
        <v>1355.69</v>
      </c>
      <c r="P1605" s="1749">
        <f t="shared" si="391"/>
        <v>0.73726085206817416</v>
      </c>
      <c r="Q1605" s="1715">
        <v>483.13</v>
      </c>
      <c r="R1605" s="1799">
        <f t="shared" si="392"/>
        <v>0.26273914793182584</v>
      </c>
      <c r="S1605" s="1775">
        <f t="shared" si="393"/>
        <v>19.325199999999999</v>
      </c>
      <c r="U1605" s="1715">
        <f t="shared" si="394"/>
        <v>120.7825</v>
      </c>
      <c r="V1605" s="1715">
        <f t="shared" si="395"/>
        <v>2387.09</v>
      </c>
      <c r="W1605" s="1715">
        <f t="shared" si="396"/>
        <v>0</v>
      </c>
      <c r="X1605" s="1718"/>
      <c r="Y1605" s="1729"/>
      <c r="Z1605" s="1720"/>
      <c r="AA1605" s="1778"/>
      <c r="AB1605" s="1778"/>
      <c r="AH1605" s="2296"/>
      <c r="AK1605" s="2295"/>
      <c r="AL1605" s="2295"/>
    </row>
    <row r="1606" spans="1:38" x14ac:dyDescent="0.2">
      <c r="A1606" s="1726">
        <v>2017437</v>
      </c>
      <c r="C1606" s="1727" t="s">
        <v>3979</v>
      </c>
      <c r="D1606" s="1713" t="s">
        <v>489</v>
      </c>
      <c r="E1606" s="1713">
        <v>1</v>
      </c>
      <c r="F1606" s="1713">
        <v>8</v>
      </c>
      <c r="G1606" s="1713">
        <v>5</v>
      </c>
      <c r="H1606" s="1713">
        <v>3</v>
      </c>
      <c r="I1606" s="1728">
        <v>1</v>
      </c>
      <c r="J1606" s="1728">
        <v>0.75</v>
      </c>
      <c r="L1606" s="1715">
        <v>2805.77</v>
      </c>
      <c r="N1606" s="1715">
        <f t="shared" si="390"/>
        <v>2158.02</v>
      </c>
      <c r="O1606" s="1715">
        <v>1598.55</v>
      </c>
      <c r="P1606" s="1749">
        <f t="shared" si="391"/>
        <v>0.74074846386965831</v>
      </c>
      <c r="Q1606" s="1715">
        <v>559.47</v>
      </c>
      <c r="R1606" s="1799">
        <f t="shared" si="392"/>
        <v>0.25925153613034174</v>
      </c>
      <c r="S1606" s="1775">
        <f t="shared" si="393"/>
        <v>22.378800000000002</v>
      </c>
      <c r="U1606" s="1715">
        <f t="shared" si="394"/>
        <v>139.86750000000001</v>
      </c>
      <c r="V1606" s="1715">
        <f t="shared" si="395"/>
        <v>2805.77</v>
      </c>
      <c r="W1606" s="1715">
        <f t="shared" si="396"/>
        <v>0</v>
      </c>
      <c r="X1606" s="1718"/>
      <c r="Y1606" s="1729"/>
      <c r="Z1606" s="1720"/>
      <c r="AA1606" s="1778"/>
      <c r="AB1606" s="1778"/>
      <c r="AH1606" s="2296"/>
      <c r="AK1606" s="2295"/>
      <c r="AL1606" s="2295"/>
    </row>
    <row r="1607" spans="1:38" x14ac:dyDescent="0.2">
      <c r="A1607" s="1726" t="s">
        <v>3989</v>
      </c>
      <c r="C1607" s="1727" t="s">
        <v>3980</v>
      </c>
      <c r="D1607" s="1713" t="s">
        <v>489</v>
      </c>
      <c r="E1607" s="1713">
        <v>1</v>
      </c>
      <c r="F1607" s="1713">
        <v>9</v>
      </c>
      <c r="G1607" s="1713">
        <v>5</v>
      </c>
      <c r="H1607" s="1713">
        <v>3</v>
      </c>
      <c r="I1607" s="1728">
        <v>1</v>
      </c>
      <c r="J1607" s="1728">
        <v>0.75</v>
      </c>
      <c r="L1607" s="1715">
        <v>3342.46</v>
      </c>
      <c r="N1607" s="1715">
        <f t="shared" si="390"/>
        <v>2517.54</v>
      </c>
      <c r="O1607" s="1715">
        <v>1971.59</v>
      </c>
      <c r="P1607" s="1749">
        <f t="shared" si="391"/>
        <v>0.78314147938066525</v>
      </c>
      <c r="Q1607" s="1715">
        <v>545.95000000000005</v>
      </c>
      <c r="R1607" s="1799">
        <f t="shared" si="392"/>
        <v>0.21685852061933478</v>
      </c>
      <c r="S1607" s="1775">
        <f t="shared" si="393"/>
        <v>21.838000000000001</v>
      </c>
      <c r="U1607" s="1715">
        <f t="shared" si="394"/>
        <v>136.48750000000001</v>
      </c>
      <c r="V1607" s="1715">
        <f t="shared" si="395"/>
        <v>3342.46</v>
      </c>
      <c r="W1607" s="1715">
        <f t="shared" si="396"/>
        <v>0</v>
      </c>
      <c r="X1607" s="1718"/>
      <c r="Y1607" s="1729"/>
      <c r="Z1607" s="1720"/>
      <c r="AA1607" s="1778"/>
      <c r="AB1607" s="1778"/>
      <c r="AH1607" s="2296"/>
      <c r="AK1607" s="2295"/>
      <c r="AL1607" s="2295"/>
    </row>
    <row r="1608" spans="1:38" x14ac:dyDescent="0.2">
      <c r="A1608" s="1801">
        <v>2017439</v>
      </c>
      <c r="C1608" s="1727">
        <v>614517</v>
      </c>
      <c r="D1608" s="1713" t="s">
        <v>68</v>
      </c>
      <c r="E1608" s="1713">
        <v>1</v>
      </c>
      <c r="F1608" s="1713">
        <v>8</v>
      </c>
      <c r="G1608" s="1713">
        <v>5</v>
      </c>
      <c r="H1608" s="1713">
        <v>3</v>
      </c>
      <c r="I1608" s="1728">
        <v>1</v>
      </c>
      <c r="J1608" s="1728">
        <v>1</v>
      </c>
      <c r="L1608" s="1715">
        <v>2352.48</v>
      </c>
      <c r="N1608" s="1715">
        <f t="shared" si="390"/>
        <v>1586.91</v>
      </c>
      <c r="O1608" s="1715">
        <v>1142.67</v>
      </c>
      <c r="P1608" s="1749">
        <f t="shared" si="391"/>
        <v>0.72005973873754658</v>
      </c>
      <c r="Q1608" s="1715">
        <v>444.24</v>
      </c>
      <c r="R1608" s="1799">
        <f t="shared" si="392"/>
        <v>0.27994026126245342</v>
      </c>
      <c r="S1608" s="1775">
        <f t="shared" si="393"/>
        <v>17.769600000000001</v>
      </c>
      <c r="U1608" s="1715">
        <f t="shared" si="394"/>
        <v>0</v>
      </c>
      <c r="V1608" s="1715">
        <f t="shared" si="395"/>
        <v>2352.48</v>
      </c>
      <c r="W1608" s="1715">
        <f t="shared" si="396"/>
        <v>0</v>
      </c>
      <c r="X1608" s="1718"/>
      <c r="Y1608" s="1729"/>
      <c r="Z1608" s="1720"/>
      <c r="AA1608" s="1778"/>
      <c r="AB1608" s="1778"/>
      <c r="AH1608" s="2296"/>
      <c r="AK1608" s="2295"/>
      <c r="AL1608" s="2295"/>
    </row>
    <row r="1609" spans="1:38" x14ac:dyDescent="0.2">
      <c r="A1609" s="1801">
        <v>2017440</v>
      </c>
      <c r="C1609" s="1727">
        <v>650317</v>
      </c>
      <c r="D1609" s="1713" t="s">
        <v>68</v>
      </c>
      <c r="E1609" s="1713">
        <v>1</v>
      </c>
      <c r="F1609" s="1713">
        <v>12</v>
      </c>
      <c r="G1609" s="1713">
        <v>5</v>
      </c>
      <c r="H1609" s="1713">
        <v>4</v>
      </c>
      <c r="I1609" s="1728">
        <v>1</v>
      </c>
      <c r="J1609" s="1728">
        <v>1</v>
      </c>
      <c r="L1609" s="1715">
        <v>3413.59</v>
      </c>
      <c r="N1609" s="1715">
        <f t="shared" si="390"/>
        <v>2298.5500000000002</v>
      </c>
      <c r="O1609" s="1715">
        <v>1750.8</v>
      </c>
      <c r="P1609" s="1749">
        <f t="shared" si="391"/>
        <v>0.76169759196014875</v>
      </c>
      <c r="Q1609" s="1715">
        <v>547.75</v>
      </c>
      <c r="R1609" s="1799">
        <f t="shared" si="392"/>
        <v>0.2383024080398512</v>
      </c>
      <c r="S1609" s="1775">
        <f t="shared" si="393"/>
        <v>21.91</v>
      </c>
      <c r="U1609" s="1715">
        <f t="shared" si="394"/>
        <v>0</v>
      </c>
      <c r="V1609" s="1715">
        <f t="shared" si="395"/>
        <v>3413.59</v>
      </c>
      <c r="W1609" s="1715">
        <f t="shared" si="396"/>
        <v>0</v>
      </c>
      <c r="X1609" s="1718"/>
      <c r="Y1609" s="1729"/>
      <c r="Z1609" s="1720"/>
      <c r="AA1609" s="1778"/>
      <c r="AB1609" s="1778"/>
      <c r="AH1609" s="2296"/>
      <c r="AK1609" s="2295"/>
      <c r="AL1609" s="2295"/>
    </row>
    <row r="1610" spans="1:38" x14ac:dyDescent="0.2">
      <c r="A1610" s="1801" t="s">
        <v>3982</v>
      </c>
      <c r="C1610" s="1727">
        <v>647917</v>
      </c>
      <c r="D1610" s="1713" t="s">
        <v>68</v>
      </c>
      <c r="E1610" s="1713">
        <v>1</v>
      </c>
      <c r="F1610" s="1713">
        <v>9</v>
      </c>
      <c r="G1610" s="1713">
        <v>6</v>
      </c>
      <c r="H1610" s="1713">
        <v>2</v>
      </c>
      <c r="I1610" s="1728">
        <v>1</v>
      </c>
      <c r="J1610" s="1728">
        <v>1</v>
      </c>
      <c r="L1610" s="1715">
        <v>6580.36</v>
      </c>
      <c r="N1610" s="1715">
        <f t="shared" si="390"/>
        <v>4420.13</v>
      </c>
      <c r="O1610" s="1715">
        <v>3531.01</v>
      </c>
      <c r="P1610" s="1749">
        <f t="shared" si="391"/>
        <v>0.79884754520794643</v>
      </c>
      <c r="Q1610" s="1715">
        <v>889.12</v>
      </c>
      <c r="R1610" s="1799">
        <f t="shared" si="392"/>
        <v>0.20115245479205363</v>
      </c>
      <c r="S1610" s="1775">
        <f t="shared" si="393"/>
        <v>35.564799999999998</v>
      </c>
      <c r="U1610" s="1715">
        <f t="shared" si="394"/>
        <v>0</v>
      </c>
      <c r="V1610" s="1715">
        <f t="shared" si="395"/>
        <v>6580.36</v>
      </c>
      <c r="W1610" s="1715">
        <f t="shared" si="396"/>
        <v>0</v>
      </c>
      <c r="X1610" s="1718"/>
      <c r="Y1610" s="1729"/>
      <c r="Z1610" s="1720"/>
      <c r="AA1610" s="1778"/>
      <c r="AB1610" s="1778"/>
      <c r="AH1610" s="2296"/>
      <c r="AK1610" s="2295"/>
      <c r="AL1610" s="2295"/>
    </row>
    <row r="1611" spans="1:38" x14ac:dyDescent="0.2">
      <c r="A1611" s="1801">
        <v>2017442</v>
      </c>
      <c r="C1611" s="1727">
        <v>605117</v>
      </c>
      <c r="D1611" s="1713" t="s">
        <v>68</v>
      </c>
      <c r="E1611" s="1713">
        <v>1</v>
      </c>
      <c r="F1611" s="1713">
        <v>14</v>
      </c>
      <c r="G1611" s="1713">
        <v>5</v>
      </c>
      <c r="H1611" s="1713">
        <v>4</v>
      </c>
      <c r="I1611" s="1728">
        <v>1</v>
      </c>
      <c r="J1611" s="1728">
        <v>1</v>
      </c>
      <c r="L1611" s="1715">
        <v>5567.53</v>
      </c>
      <c r="N1611" s="1715">
        <f t="shared" si="390"/>
        <v>3749.4100000000003</v>
      </c>
      <c r="O1611" s="1715">
        <v>3003.51</v>
      </c>
      <c r="P1611" s="1749">
        <f t="shared" si="391"/>
        <v>0.8010620337599782</v>
      </c>
      <c r="Q1611" s="1715">
        <v>745.9</v>
      </c>
      <c r="R1611" s="1799">
        <f t="shared" si="392"/>
        <v>0.19893796624002175</v>
      </c>
      <c r="S1611" s="1775">
        <f t="shared" si="393"/>
        <v>29.835999999999999</v>
      </c>
      <c r="U1611" s="1715">
        <f t="shared" si="394"/>
        <v>0</v>
      </c>
      <c r="V1611" s="1715">
        <f t="shared" si="395"/>
        <v>5567.53</v>
      </c>
      <c r="W1611" s="1715">
        <f t="shared" si="396"/>
        <v>0</v>
      </c>
      <c r="X1611" s="1718"/>
      <c r="Y1611" s="1729"/>
      <c r="Z1611" s="1720"/>
      <c r="AA1611" s="1778"/>
      <c r="AB1611" s="1778"/>
      <c r="AH1611" s="2296"/>
      <c r="AK1611" s="2295"/>
      <c r="AL1611" s="2295"/>
    </row>
    <row r="1612" spans="1:38" x14ac:dyDescent="0.2">
      <c r="A1612" s="1801">
        <v>2017443</v>
      </c>
      <c r="C1612" s="1727">
        <v>637517</v>
      </c>
      <c r="D1612" s="1713" t="s">
        <v>68</v>
      </c>
      <c r="E1612" s="1713">
        <v>1</v>
      </c>
      <c r="F1612" s="1713">
        <v>7</v>
      </c>
      <c r="G1612" s="1713">
        <v>4</v>
      </c>
      <c r="H1612" s="1713">
        <v>3</v>
      </c>
      <c r="I1612" s="1728">
        <v>1</v>
      </c>
      <c r="J1612" s="1728">
        <v>1</v>
      </c>
      <c r="L1612" s="1715">
        <v>2130.23</v>
      </c>
      <c r="N1612" s="1715">
        <f t="shared" si="390"/>
        <v>1437.5700000000002</v>
      </c>
      <c r="O1612" s="1715">
        <v>1049.1300000000001</v>
      </c>
      <c r="P1612" s="1749">
        <f t="shared" si="391"/>
        <v>0.72979402742127342</v>
      </c>
      <c r="Q1612" s="1715">
        <v>388.44</v>
      </c>
      <c r="R1612" s="1799">
        <f t="shared" si="392"/>
        <v>0.27020597257872658</v>
      </c>
      <c r="S1612" s="1775">
        <f t="shared" si="393"/>
        <v>15.537599999999999</v>
      </c>
      <c r="U1612" s="1715">
        <f t="shared" si="394"/>
        <v>0</v>
      </c>
      <c r="V1612" s="1715">
        <f t="shared" si="395"/>
        <v>2130.23</v>
      </c>
      <c r="W1612" s="1715">
        <f t="shared" si="396"/>
        <v>0</v>
      </c>
      <c r="X1612" s="1718"/>
      <c r="Y1612" s="1729"/>
      <c r="Z1612" s="1720"/>
      <c r="AA1612" s="1778"/>
      <c r="AB1612" s="1778"/>
      <c r="AH1612" s="2296"/>
      <c r="AK1612" s="2295"/>
      <c r="AL1612" s="2295"/>
    </row>
    <row r="1613" spans="1:38" x14ac:dyDescent="0.2">
      <c r="A1613" s="1801" t="s">
        <v>3987</v>
      </c>
      <c r="C1613" s="1727">
        <v>650517</v>
      </c>
      <c r="D1613" s="1713" t="s">
        <v>68</v>
      </c>
      <c r="E1613" s="1713">
        <v>1</v>
      </c>
      <c r="F1613" s="1713">
        <v>8</v>
      </c>
      <c r="G1613" s="1713">
        <v>4</v>
      </c>
      <c r="H1613" s="1713">
        <v>3</v>
      </c>
      <c r="I1613" s="1728">
        <v>1</v>
      </c>
      <c r="J1613" s="1728">
        <v>1</v>
      </c>
      <c r="L1613" s="1715">
        <v>6958.05</v>
      </c>
      <c r="N1613" s="1715">
        <f t="shared" si="390"/>
        <v>4649.51</v>
      </c>
      <c r="O1613" s="1715">
        <v>3517.46</v>
      </c>
      <c r="P1613" s="1749">
        <f t="shared" si="391"/>
        <v>0.75652273035223061</v>
      </c>
      <c r="Q1613" s="1715">
        <v>1132.05</v>
      </c>
      <c r="R1613" s="1799">
        <f t="shared" si="392"/>
        <v>0.24347726964776931</v>
      </c>
      <c r="S1613" s="1775">
        <f t="shared" si="393"/>
        <v>45.281999999999996</v>
      </c>
      <c r="U1613" s="1715">
        <f t="shared" si="394"/>
        <v>0</v>
      </c>
      <c r="V1613" s="1715">
        <f t="shared" si="395"/>
        <v>6958.05</v>
      </c>
      <c r="W1613" s="1715">
        <f t="shared" si="396"/>
        <v>0</v>
      </c>
      <c r="X1613" s="1718"/>
      <c r="Y1613" s="1729"/>
      <c r="Z1613" s="1720"/>
      <c r="AA1613" s="1778"/>
      <c r="AB1613" s="1778"/>
      <c r="AH1613" s="2296"/>
      <c r="AK1613" s="2295"/>
      <c r="AL1613" s="2295"/>
    </row>
    <row r="1614" spans="1:38" x14ac:dyDescent="0.2">
      <c r="A1614" s="1801">
        <v>2017445</v>
      </c>
      <c r="C1614" s="1727">
        <v>668817</v>
      </c>
      <c r="D1614" s="1713" t="s">
        <v>68</v>
      </c>
      <c r="E1614" s="1713">
        <v>1</v>
      </c>
      <c r="F1614" s="1713">
        <v>9</v>
      </c>
      <c r="G1614" s="1713">
        <v>5</v>
      </c>
      <c r="H1614" s="1713">
        <v>3</v>
      </c>
      <c r="I1614" s="1728">
        <v>1</v>
      </c>
      <c r="J1614" s="1728">
        <v>1</v>
      </c>
      <c r="L1614" s="1715">
        <v>2658.56</v>
      </c>
      <c r="N1614" s="1715">
        <f t="shared" si="390"/>
        <v>1798.7</v>
      </c>
      <c r="O1614" s="1715">
        <v>1340.78</v>
      </c>
      <c r="P1614" s="1749">
        <f t="shared" si="391"/>
        <v>0.74541613387446481</v>
      </c>
      <c r="Q1614" s="1715">
        <v>457.92</v>
      </c>
      <c r="R1614" s="1799">
        <f t="shared" si="392"/>
        <v>0.25458386612553513</v>
      </c>
      <c r="S1614" s="1775">
        <f t="shared" si="393"/>
        <v>18.316800000000001</v>
      </c>
      <c r="U1614" s="1715">
        <f t="shared" si="394"/>
        <v>0</v>
      </c>
      <c r="V1614" s="1715">
        <f t="shared" si="395"/>
        <v>2658.56</v>
      </c>
      <c r="W1614" s="1715">
        <f t="shared" si="396"/>
        <v>0</v>
      </c>
      <c r="X1614" s="1718"/>
      <c r="Y1614" s="1729"/>
      <c r="Z1614" s="1720"/>
      <c r="AA1614" s="1778"/>
      <c r="AB1614" s="1778"/>
      <c r="AH1614" s="2296"/>
      <c r="AK1614" s="2295"/>
      <c r="AL1614" s="2295"/>
    </row>
    <row r="1615" spans="1:38" x14ac:dyDescent="0.2">
      <c r="A1615" s="1801">
        <v>2017446</v>
      </c>
      <c r="C1615" s="1727">
        <v>637017</v>
      </c>
      <c r="D1615" s="1713" t="s">
        <v>68</v>
      </c>
      <c r="E1615" s="1713">
        <v>1</v>
      </c>
      <c r="F1615" s="1713">
        <v>7</v>
      </c>
      <c r="G1615" s="1713">
        <v>4</v>
      </c>
      <c r="H1615" s="1713">
        <v>3</v>
      </c>
      <c r="I1615" s="1728">
        <v>1</v>
      </c>
      <c r="J1615" s="1728">
        <v>1</v>
      </c>
      <c r="L1615" s="1715">
        <v>3704.14</v>
      </c>
      <c r="N1615" s="1715">
        <f t="shared" si="390"/>
        <v>2501.7599999999998</v>
      </c>
      <c r="O1615" s="1715">
        <v>1907.33</v>
      </c>
      <c r="P1615" s="1749">
        <f t="shared" si="391"/>
        <v>0.76239527372729599</v>
      </c>
      <c r="Q1615" s="1715">
        <v>594.42999999999995</v>
      </c>
      <c r="R1615" s="1799">
        <f t="shared" si="392"/>
        <v>0.23760472627270401</v>
      </c>
      <c r="S1615" s="1775">
        <f t="shared" si="393"/>
        <v>23.777199999999997</v>
      </c>
      <c r="U1615" s="1715">
        <f t="shared" si="394"/>
        <v>0</v>
      </c>
      <c r="V1615" s="1715">
        <f t="shared" si="395"/>
        <v>3704.14</v>
      </c>
      <c r="W1615" s="1715">
        <f t="shared" si="396"/>
        <v>0</v>
      </c>
      <c r="X1615" s="1718"/>
      <c r="Y1615" s="1729"/>
      <c r="Z1615" s="1720"/>
      <c r="AA1615" s="1778"/>
      <c r="AB1615" s="1778"/>
      <c r="AH1615" s="2296"/>
      <c r="AK1615" s="2295"/>
      <c r="AL1615" s="2295"/>
    </row>
    <row r="1616" spans="1:38" x14ac:dyDescent="0.2">
      <c r="A1616" s="1801">
        <v>2017447</v>
      </c>
      <c r="C1616" s="1727" t="s">
        <v>3984</v>
      </c>
      <c r="D1616" s="1713" t="s">
        <v>68</v>
      </c>
      <c r="E1616" s="1713">
        <v>0</v>
      </c>
      <c r="F1616" s="1713">
        <v>0</v>
      </c>
      <c r="G1616" s="1713">
        <v>0</v>
      </c>
      <c r="H1616" s="1713">
        <v>1</v>
      </c>
      <c r="I1616" s="1728">
        <v>1</v>
      </c>
      <c r="J1616" s="1728">
        <v>1</v>
      </c>
      <c r="L1616" s="1715">
        <v>320</v>
      </c>
      <c r="N1616" s="1715">
        <f t="shared" si="390"/>
        <v>271</v>
      </c>
      <c r="O1616" s="1715">
        <v>246</v>
      </c>
      <c r="P1616" s="1749">
        <f t="shared" si="391"/>
        <v>0.90774907749077494</v>
      </c>
      <c r="Q1616" s="1715">
        <v>25</v>
      </c>
      <c r="R1616" s="1799">
        <f t="shared" si="392"/>
        <v>9.2250922509225092E-2</v>
      </c>
      <c r="S1616" s="1775">
        <f t="shared" si="393"/>
        <v>1</v>
      </c>
      <c r="U1616" s="1715">
        <f t="shared" si="394"/>
        <v>0</v>
      </c>
      <c r="V1616" s="1715">
        <f t="shared" si="395"/>
        <v>320</v>
      </c>
      <c r="W1616" s="1715">
        <f t="shared" si="396"/>
        <v>0</v>
      </c>
      <c r="X1616" s="1718"/>
      <c r="Y1616" s="1729"/>
      <c r="Z1616" s="1720"/>
      <c r="AA1616" s="1778"/>
      <c r="AB1616" s="1778"/>
      <c r="AH1616" s="2296"/>
      <c r="AK1616" s="2295"/>
      <c r="AL1616" s="2295"/>
    </row>
    <row r="1617" spans="1:38" x14ac:dyDescent="0.2">
      <c r="A1617" s="1726">
        <v>2017448</v>
      </c>
      <c r="C1617" s="1727" t="s">
        <v>3986</v>
      </c>
      <c r="D1617" s="1713" t="s">
        <v>489</v>
      </c>
      <c r="E1617" s="1713">
        <v>1</v>
      </c>
      <c r="F1617" s="1713">
        <v>8</v>
      </c>
      <c r="G1617" s="1713">
        <v>5</v>
      </c>
      <c r="H1617" s="1713">
        <v>3</v>
      </c>
      <c r="I1617" s="1728">
        <v>1</v>
      </c>
      <c r="J1617" s="1728">
        <v>0.75</v>
      </c>
      <c r="L1617" s="1715">
        <v>2931.04</v>
      </c>
      <c r="N1617" s="1715">
        <f t="shared" si="390"/>
        <v>2148.5300000000002</v>
      </c>
      <c r="O1617" s="1715">
        <v>1659.15</v>
      </c>
      <c r="P1617" s="1749">
        <f t="shared" si="391"/>
        <v>0.77222566126607495</v>
      </c>
      <c r="Q1617" s="1715">
        <v>489.38</v>
      </c>
      <c r="R1617" s="1799">
        <f t="shared" si="392"/>
        <v>0.22777433873392502</v>
      </c>
      <c r="S1617" s="1775">
        <f t="shared" si="393"/>
        <v>19.575199999999999</v>
      </c>
      <c r="U1617" s="1715">
        <f t="shared" si="394"/>
        <v>122.345</v>
      </c>
      <c r="V1617" s="1715">
        <f t="shared" si="395"/>
        <v>2931.04</v>
      </c>
      <c r="W1617" s="1715">
        <f t="shared" si="396"/>
        <v>0</v>
      </c>
      <c r="X1617" s="1718"/>
      <c r="Y1617" s="1729"/>
      <c r="Z1617" s="1720"/>
      <c r="AA1617" s="1778"/>
      <c r="AB1617" s="1778"/>
      <c r="AH1617" s="2296"/>
      <c r="AK1617" s="2295"/>
      <c r="AL1617" s="2295"/>
    </row>
    <row r="1618" spans="1:38" x14ac:dyDescent="0.2">
      <c r="A1618" s="1801">
        <v>2017449</v>
      </c>
      <c r="C1618" s="1727" t="s">
        <v>3988</v>
      </c>
      <c r="D1618" s="1713" t="s">
        <v>2999</v>
      </c>
      <c r="E1618" s="1713">
        <v>1</v>
      </c>
      <c r="F1618" s="1713">
        <v>7</v>
      </c>
      <c r="G1618" s="1713">
        <v>5</v>
      </c>
      <c r="H1618" s="1713">
        <v>2</v>
      </c>
      <c r="I1618" s="1728">
        <v>1</v>
      </c>
      <c r="J1618" s="1728">
        <v>1</v>
      </c>
      <c r="L1618" s="1715">
        <v>2507.0500000000002</v>
      </c>
      <c r="N1618" s="1715">
        <f t="shared" si="390"/>
        <v>1566.75</v>
      </c>
      <c r="O1618" s="1715">
        <v>1144.76</v>
      </c>
      <c r="P1618" s="1749">
        <f t="shared" si="391"/>
        <v>0.73065900749960111</v>
      </c>
      <c r="Q1618" s="1715">
        <v>421.99</v>
      </c>
      <c r="R1618" s="1799">
        <f t="shared" si="392"/>
        <v>0.26934099250039895</v>
      </c>
      <c r="S1618" s="1775">
        <f t="shared" si="393"/>
        <v>16.8796</v>
      </c>
      <c r="U1618" s="1715">
        <f t="shared" si="394"/>
        <v>0</v>
      </c>
      <c r="V1618" s="1715">
        <f t="shared" si="395"/>
        <v>2507.0500000000002</v>
      </c>
      <c r="W1618" s="1715">
        <f t="shared" si="396"/>
        <v>0</v>
      </c>
      <c r="X1618" s="1718"/>
      <c r="Y1618" s="1729"/>
      <c r="Z1618" s="1720"/>
      <c r="AA1618" s="1778"/>
      <c r="AB1618" s="1778"/>
      <c r="AH1618" s="2296"/>
      <c r="AK1618" s="2295"/>
      <c r="AL1618" s="2295"/>
    </row>
    <row r="1619" spans="1:38" x14ac:dyDescent="0.2">
      <c r="A1619" s="1801">
        <v>2017450</v>
      </c>
      <c r="C1619" s="1727" t="s">
        <v>3993</v>
      </c>
      <c r="D1619" s="1713" t="s">
        <v>68</v>
      </c>
      <c r="E1619" s="1713">
        <v>0</v>
      </c>
      <c r="F1619" s="1713">
        <v>0</v>
      </c>
      <c r="G1619" s="1713">
        <v>0</v>
      </c>
      <c r="H1619" s="1713">
        <v>0</v>
      </c>
      <c r="I1619" s="1728">
        <v>1</v>
      </c>
      <c r="J1619" s="1728">
        <v>1</v>
      </c>
      <c r="L1619" s="1715">
        <v>57.36</v>
      </c>
      <c r="N1619" s="1715">
        <f t="shared" si="390"/>
        <v>36.18</v>
      </c>
      <c r="O1619" s="1715">
        <v>21.18</v>
      </c>
      <c r="P1619" s="1749">
        <f t="shared" si="391"/>
        <v>0.58540630182421227</v>
      </c>
      <c r="Q1619" s="1715">
        <v>15</v>
      </c>
      <c r="R1619" s="1799">
        <f t="shared" si="392"/>
        <v>0.41459369817578773</v>
      </c>
      <c r="S1619" s="1775">
        <f t="shared" si="393"/>
        <v>0.6</v>
      </c>
      <c r="U1619" s="1715">
        <f t="shared" si="394"/>
        <v>0</v>
      </c>
      <c r="V1619" s="1715">
        <f t="shared" si="395"/>
        <v>57.36</v>
      </c>
      <c r="W1619" s="1715">
        <f t="shared" si="396"/>
        <v>0</v>
      </c>
      <c r="X1619" s="1718"/>
      <c r="Y1619" s="1729"/>
      <c r="Z1619" s="1720"/>
      <c r="AA1619" s="1778"/>
      <c r="AB1619" s="1778"/>
      <c r="AH1619" s="2296"/>
      <c r="AK1619" s="2295"/>
      <c r="AL1619" s="2295"/>
    </row>
    <row r="1620" spans="1:38" x14ac:dyDescent="0.2">
      <c r="A1620" s="1801">
        <v>2017451</v>
      </c>
      <c r="C1620" s="1727" t="s">
        <v>3994</v>
      </c>
      <c r="D1620" s="1713" t="s">
        <v>68</v>
      </c>
      <c r="E1620" s="1713">
        <v>0</v>
      </c>
      <c r="F1620" s="1713">
        <v>0</v>
      </c>
      <c r="G1620" s="1713">
        <v>0</v>
      </c>
      <c r="H1620" s="1713">
        <v>0</v>
      </c>
      <c r="I1620" s="1728">
        <v>1</v>
      </c>
      <c r="J1620" s="1728">
        <v>1</v>
      </c>
      <c r="L1620" s="1715">
        <v>57.36</v>
      </c>
      <c r="N1620" s="1715">
        <f t="shared" si="390"/>
        <v>36.18</v>
      </c>
      <c r="O1620" s="1715">
        <v>36.18</v>
      </c>
      <c r="P1620" s="1749">
        <f t="shared" si="391"/>
        <v>1</v>
      </c>
      <c r="Q1620" s="1715">
        <v>0</v>
      </c>
      <c r="R1620" s="1799">
        <f t="shared" si="392"/>
        <v>0</v>
      </c>
      <c r="S1620" s="1775">
        <f t="shared" si="393"/>
        <v>0</v>
      </c>
      <c r="U1620" s="1715">
        <f t="shared" si="394"/>
        <v>0</v>
      </c>
      <c r="V1620" s="1715">
        <f t="shared" si="395"/>
        <v>57.36</v>
      </c>
      <c r="W1620" s="1715">
        <f t="shared" si="396"/>
        <v>0</v>
      </c>
      <c r="X1620" s="1718"/>
      <c r="Y1620" s="1729"/>
      <c r="Z1620" s="1720"/>
      <c r="AA1620" s="1778"/>
      <c r="AB1620" s="1778"/>
      <c r="AH1620" s="2296"/>
      <c r="AK1620" s="2295"/>
      <c r="AL1620" s="2295"/>
    </row>
    <row r="1621" spans="1:38" x14ac:dyDescent="0.2">
      <c r="A1621" s="1726">
        <v>2017452</v>
      </c>
      <c r="C1621" s="1727" t="s">
        <v>3865</v>
      </c>
      <c r="D1621" s="1713" t="s">
        <v>489</v>
      </c>
      <c r="E1621" s="1713">
        <v>2</v>
      </c>
      <c r="F1621" s="1713">
        <v>14</v>
      </c>
      <c r="G1621" s="1713">
        <v>8</v>
      </c>
      <c r="H1621" s="1713">
        <v>6</v>
      </c>
      <c r="I1621" s="1728">
        <v>1</v>
      </c>
      <c r="J1621" s="1728">
        <v>0.75</v>
      </c>
      <c r="L1621" s="1715">
        <v>4671.58</v>
      </c>
      <c r="N1621" s="1715">
        <f t="shared" si="390"/>
        <v>3636.4399999999996</v>
      </c>
      <c r="O1621" s="1715">
        <v>2707.99</v>
      </c>
      <c r="P1621" s="1749">
        <f t="shared" si="391"/>
        <v>0.74468161168615465</v>
      </c>
      <c r="Q1621" s="1715">
        <v>928.45</v>
      </c>
      <c r="R1621" s="1799">
        <f t="shared" si="392"/>
        <v>0.25531838831384546</v>
      </c>
      <c r="S1621" s="1775">
        <f t="shared" si="393"/>
        <v>37.138000000000005</v>
      </c>
      <c r="U1621" s="1715">
        <f t="shared" si="394"/>
        <v>232.11250000000001</v>
      </c>
      <c r="V1621" s="1715">
        <f t="shared" si="395"/>
        <v>4671.58</v>
      </c>
      <c r="W1621" s="1715">
        <f t="shared" si="396"/>
        <v>0</v>
      </c>
      <c r="X1621" s="1718"/>
      <c r="Y1621" s="1729"/>
      <c r="Z1621" s="1720"/>
      <c r="AA1621" s="1778"/>
      <c r="AB1621" s="1778"/>
      <c r="AH1621" s="2296"/>
      <c r="AK1621" s="2295"/>
      <c r="AL1621" s="2295"/>
    </row>
    <row r="1622" spans="1:38" x14ac:dyDescent="0.2">
      <c r="A1622" s="1801">
        <v>2017453</v>
      </c>
      <c r="C1622" s="1727" t="s">
        <v>4001</v>
      </c>
      <c r="D1622" s="1713" t="s">
        <v>68</v>
      </c>
      <c r="E1622" s="1713">
        <v>0</v>
      </c>
      <c r="F1622" s="1713">
        <v>0</v>
      </c>
      <c r="G1622" s="1713">
        <v>0</v>
      </c>
      <c r="H1622" s="1713">
        <v>0</v>
      </c>
      <c r="I1622" s="1728">
        <v>1</v>
      </c>
      <c r="J1622" s="1728">
        <v>1</v>
      </c>
      <c r="L1622" s="1715">
        <v>24.94</v>
      </c>
      <c r="N1622" s="1715">
        <f t="shared" si="390"/>
        <v>19.97</v>
      </c>
      <c r="O1622" s="1715">
        <v>4.97</v>
      </c>
      <c r="P1622" s="1749">
        <f t="shared" si="391"/>
        <v>0.24887330996494741</v>
      </c>
      <c r="Q1622" s="1715">
        <v>15</v>
      </c>
      <c r="R1622" s="1799">
        <f t="shared" si="392"/>
        <v>0.75112669003505261</v>
      </c>
      <c r="S1622" s="1775">
        <f t="shared" si="393"/>
        <v>0.6</v>
      </c>
      <c r="U1622" s="1715">
        <f t="shared" si="394"/>
        <v>0</v>
      </c>
      <c r="V1622" s="1715">
        <f t="shared" si="395"/>
        <v>24.94</v>
      </c>
      <c r="W1622" s="1715">
        <f t="shared" si="396"/>
        <v>0</v>
      </c>
      <c r="X1622" s="1718"/>
      <c r="Y1622" s="1729"/>
      <c r="Z1622" s="1720"/>
      <c r="AA1622" s="1778"/>
      <c r="AB1622" s="1778"/>
      <c r="AH1622" s="2296"/>
      <c r="AK1622" s="2295"/>
      <c r="AL1622" s="2295"/>
    </row>
    <row r="1623" spans="1:38" x14ac:dyDescent="0.2">
      <c r="A1623" s="1801">
        <v>2017454</v>
      </c>
      <c r="C1623" s="1727" t="s">
        <v>4012</v>
      </c>
      <c r="D1623" s="1713" t="s">
        <v>68</v>
      </c>
      <c r="E1623" s="1713">
        <v>0</v>
      </c>
      <c r="F1623" s="1713">
        <v>2</v>
      </c>
      <c r="G1623" s="1713">
        <v>1</v>
      </c>
      <c r="H1623" s="1713">
        <v>1</v>
      </c>
      <c r="I1623" s="1728">
        <v>1</v>
      </c>
      <c r="J1623" s="1728">
        <v>1</v>
      </c>
      <c r="L1623" s="1715">
        <v>702.51</v>
      </c>
      <c r="N1623" s="1715">
        <f t="shared" si="390"/>
        <v>470.69000000000005</v>
      </c>
      <c r="O1623" s="1715">
        <v>353.41</v>
      </c>
      <c r="P1623" s="1749">
        <f t="shared" si="391"/>
        <v>0.75083388217298008</v>
      </c>
      <c r="Q1623" s="1715">
        <v>117.28</v>
      </c>
      <c r="R1623" s="1799">
        <f t="shared" si="392"/>
        <v>0.24916611782701989</v>
      </c>
      <c r="S1623" s="1775">
        <f t="shared" si="393"/>
        <v>4.6912000000000003</v>
      </c>
      <c r="U1623" s="1715">
        <f t="shared" si="394"/>
        <v>0</v>
      </c>
      <c r="V1623" s="1715">
        <f t="shared" si="395"/>
        <v>702.51</v>
      </c>
      <c r="W1623" s="1715">
        <f t="shared" si="396"/>
        <v>0</v>
      </c>
      <c r="X1623" s="1718"/>
      <c r="Y1623" s="1729"/>
      <c r="Z1623" s="1720"/>
      <c r="AA1623" s="1778"/>
      <c r="AB1623" s="1778"/>
      <c r="AH1623" s="2296"/>
      <c r="AK1623" s="2295"/>
      <c r="AL1623" s="2295"/>
    </row>
    <row r="1624" spans="1:38" x14ac:dyDescent="0.2">
      <c r="A1624" s="1894">
        <v>2017455</v>
      </c>
      <c r="C1624" s="1727" t="s">
        <v>4003</v>
      </c>
      <c r="D1624" s="1713" t="s">
        <v>68</v>
      </c>
      <c r="E1624" s="1713">
        <v>0</v>
      </c>
      <c r="F1624" s="1713">
        <v>0</v>
      </c>
      <c r="G1624" s="1713">
        <v>0</v>
      </c>
      <c r="H1624" s="1713">
        <v>0</v>
      </c>
      <c r="I1624" s="1728">
        <v>1</v>
      </c>
      <c r="J1624" s="1728">
        <v>1</v>
      </c>
      <c r="L1624" s="1715">
        <v>45</v>
      </c>
      <c r="N1624" s="1715">
        <f t="shared" si="390"/>
        <v>25</v>
      </c>
      <c r="O1624" s="1715">
        <v>25</v>
      </c>
      <c r="P1624" s="1749">
        <f t="shared" si="391"/>
        <v>1</v>
      </c>
      <c r="Q1624" s="1715">
        <v>0</v>
      </c>
      <c r="R1624" s="1799">
        <f t="shared" si="392"/>
        <v>0</v>
      </c>
      <c r="S1624" s="1775">
        <f t="shared" si="393"/>
        <v>0</v>
      </c>
      <c r="U1624" s="1715">
        <f t="shared" si="394"/>
        <v>0</v>
      </c>
      <c r="V1624" s="1715">
        <f t="shared" si="395"/>
        <v>45</v>
      </c>
      <c r="W1624" s="1715">
        <f t="shared" si="396"/>
        <v>0</v>
      </c>
      <c r="X1624" s="1718"/>
      <c r="Y1624" s="1729"/>
      <c r="Z1624" s="1720"/>
      <c r="AA1624" s="1778"/>
      <c r="AB1624" s="1778"/>
      <c r="AH1624" s="2296"/>
      <c r="AK1624" s="2295"/>
      <c r="AL1624" s="2295"/>
    </row>
    <row r="1625" spans="1:38" x14ac:dyDescent="0.2">
      <c r="A1625" s="1801">
        <v>2017456</v>
      </c>
      <c r="C1625" s="1727" t="s">
        <v>4010</v>
      </c>
      <c r="D1625" s="1713" t="s">
        <v>68</v>
      </c>
      <c r="E1625" s="1713">
        <v>0</v>
      </c>
      <c r="F1625" s="1713">
        <v>1</v>
      </c>
      <c r="G1625" s="1713">
        <v>1</v>
      </c>
      <c r="H1625" s="1713">
        <v>0</v>
      </c>
      <c r="I1625" s="1728">
        <v>1</v>
      </c>
      <c r="J1625" s="1728">
        <v>1</v>
      </c>
      <c r="L1625" s="1715">
        <v>249.98</v>
      </c>
      <c r="N1625" s="1715">
        <f t="shared" ref="N1625" si="397">O1625+Q1625</f>
        <v>167.78</v>
      </c>
      <c r="O1625" s="1715">
        <v>126.43</v>
      </c>
      <c r="P1625" s="1749">
        <f t="shared" ref="P1625" si="398">IF(N1625&lt;=0,"",O1625/N1625)</f>
        <v>0.75354631064489219</v>
      </c>
      <c r="Q1625" s="1715">
        <v>41.35</v>
      </c>
      <c r="R1625" s="1799">
        <f t="shared" ref="R1625" si="399">IF(N1625&lt;=0,"",Q1625/N1625)</f>
        <v>0.24645368935510789</v>
      </c>
      <c r="S1625" s="1775">
        <f t="shared" ref="S1625" si="400">Q1625/$S$1</f>
        <v>1.6540000000000001</v>
      </c>
      <c r="U1625" s="1715">
        <f t="shared" si="394"/>
        <v>0</v>
      </c>
      <c r="V1625" s="1715">
        <f t="shared" si="395"/>
        <v>249.98</v>
      </c>
      <c r="W1625" s="1715">
        <f t="shared" si="396"/>
        <v>0</v>
      </c>
      <c r="X1625" s="1718"/>
      <c r="Y1625" s="1729"/>
      <c r="Z1625" s="1720"/>
      <c r="AA1625" s="1778"/>
      <c r="AB1625" s="1778"/>
      <c r="AH1625" s="2296"/>
      <c r="AK1625" s="2295"/>
      <c r="AL1625" s="2295"/>
    </row>
    <row r="1626" spans="1:38" x14ac:dyDescent="0.2">
      <c r="A1626" s="1801">
        <v>2017457</v>
      </c>
      <c r="C1626" s="1727" t="s">
        <v>4011</v>
      </c>
      <c r="D1626" s="1713" t="s">
        <v>68</v>
      </c>
      <c r="E1626" s="1713">
        <v>0</v>
      </c>
      <c r="F1626" s="1713">
        <v>1</v>
      </c>
      <c r="G1626" s="1713">
        <v>1</v>
      </c>
      <c r="H1626" s="1713">
        <v>0</v>
      </c>
      <c r="I1626" s="1728">
        <v>1</v>
      </c>
      <c r="J1626" s="1728">
        <v>1</v>
      </c>
      <c r="L1626" s="1715">
        <v>248.62</v>
      </c>
      <c r="N1626" s="1715">
        <f t="shared" si="390"/>
        <v>167.78</v>
      </c>
      <c r="O1626" s="1715">
        <v>126.43</v>
      </c>
      <c r="P1626" s="1749">
        <f t="shared" si="391"/>
        <v>0.75354631064489219</v>
      </c>
      <c r="Q1626" s="1715">
        <v>41.35</v>
      </c>
      <c r="R1626" s="1799">
        <f t="shared" si="392"/>
        <v>0.24645368935510789</v>
      </c>
      <c r="S1626" s="1775">
        <f t="shared" si="393"/>
        <v>1.6540000000000001</v>
      </c>
      <c r="U1626" s="1715">
        <f t="shared" si="394"/>
        <v>0</v>
      </c>
      <c r="V1626" s="1715">
        <f t="shared" si="395"/>
        <v>248.62</v>
      </c>
      <c r="W1626" s="1715">
        <f t="shared" si="396"/>
        <v>0</v>
      </c>
      <c r="X1626" s="1718"/>
      <c r="Y1626" s="1729"/>
      <c r="Z1626" s="1720"/>
      <c r="AA1626" s="1778"/>
      <c r="AB1626" s="1778"/>
      <c r="AH1626" s="2296"/>
      <c r="AK1626" s="2295"/>
      <c r="AL1626" s="2295"/>
    </row>
    <row r="1627" spans="1:38" x14ac:dyDescent="0.2">
      <c r="A1627" s="1726">
        <v>2017458</v>
      </c>
      <c r="C1627" s="1727" t="s">
        <v>4013</v>
      </c>
      <c r="D1627" s="1713" t="s">
        <v>1064</v>
      </c>
      <c r="E1627" s="1713">
        <v>1</v>
      </c>
      <c r="F1627" s="1713">
        <v>6</v>
      </c>
      <c r="G1627" s="1713">
        <v>0</v>
      </c>
      <c r="H1627" s="1713">
        <v>6</v>
      </c>
      <c r="I1627" s="1728">
        <v>1</v>
      </c>
      <c r="J1627" s="1728">
        <v>0.75</v>
      </c>
      <c r="L1627" s="1715">
        <v>3190.92</v>
      </c>
      <c r="N1627" s="1715">
        <f t="shared" si="390"/>
        <v>2149.56</v>
      </c>
      <c r="O1627" s="1715">
        <v>1620.9</v>
      </c>
      <c r="P1627" s="1749">
        <f t="shared" si="391"/>
        <v>0.75406129626528229</v>
      </c>
      <c r="Q1627" s="1715">
        <v>528.66</v>
      </c>
      <c r="R1627" s="1799">
        <f t="shared" si="392"/>
        <v>0.2459387037347178</v>
      </c>
      <c r="S1627" s="1775">
        <f t="shared" si="393"/>
        <v>21.1464</v>
      </c>
      <c r="U1627" s="1715">
        <f t="shared" si="394"/>
        <v>132.16499999999999</v>
      </c>
      <c r="V1627" s="1715">
        <f t="shared" si="395"/>
        <v>3190.92</v>
      </c>
      <c r="W1627" s="1715">
        <f t="shared" si="396"/>
        <v>0</v>
      </c>
      <c r="X1627" s="1718"/>
      <c r="Y1627" s="1729"/>
      <c r="Z1627" s="1720"/>
      <c r="AA1627" s="1778"/>
      <c r="AB1627" s="1778"/>
      <c r="AH1627" s="2296"/>
      <c r="AK1627" s="2295"/>
      <c r="AL1627" s="2295"/>
    </row>
    <row r="1628" spans="1:38" x14ac:dyDescent="0.2">
      <c r="A1628" s="1726">
        <v>2017460</v>
      </c>
      <c r="C1628" s="1727" t="s">
        <v>4024</v>
      </c>
      <c r="D1628" s="1713" t="s">
        <v>3876</v>
      </c>
      <c r="E1628" s="1713">
        <v>1</v>
      </c>
      <c r="F1628" s="1713">
        <v>11</v>
      </c>
      <c r="G1628" s="1713">
        <v>8</v>
      </c>
      <c r="H1628" s="1713">
        <v>1</v>
      </c>
      <c r="I1628" s="1728">
        <v>0.75</v>
      </c>
      <c r="J1628" s="1728">
        <v>0</v>
      </c>
      <c r="L1628" s="1715">
        <v>3562.69</v>
      </c>
      <c r="N1628" s="1715">
        <f t="shared" si="390"/>
        <v>2120.6</v>
      </c>
      <c r="O1628" s="1715">
        <v>1553.04</v>
      </c>
      <c r="P1628" s="1749">
        <f t="shared" si="391"/>
        <v>0.7323587663868717</v>
      </c>
      <c r="Q1628" s="1715">
        <v>567.55999999999995</v>
      </c>
      <c r="R1628" s="1799">
        <f t="shared" si="392"/>
        <v>0.26764123361312836</v>
      </c>
      <c r="S1628" s="1775">
        <f t="shared" si="393"/>
        <v>22.702399999999997</v>
      </c>
      <c r="U1628" s="1715">
        <f t="shared" si="394"/>
        <v>955.81999999999994</v>
      </c>
      <c r="V1628" s="1715">
        <f t="shared" si="395"/>
        <v>3562.69</v>
      </c>
      <c r="W1628" s="1715">
        <f t="shared" si="396"/>
        <v>0</v>
      </c>
      <c r="X1628" s="1718"/>
      <c r="Y1628" s="1729"/>
      <c r="Z1628" s="1720"/>
      <c r="AA1628" s="1778"/>
      <c r="AB1628" s="1778"/>
      <c r="AH1628" s="2296"/>
      <c r="AK1628" s="2295"/>
      <c r="AL1628" s="2295"/>
    </row>
    <row r="1629" spans="1:38" x14ac:dyDescent="0.2">
      <c r="A1629" s="1726">
        <v>2017461</v>
      </c>
      <c r="C1629" s="1727" t="s">
        <v>4025</v>
      </c>
      <c r="D1629" s="1713" t="s">
        <v>3876</v>
      </c>
      <c r="E1629" s="1713">
        <v>1</v>
      </c>
      <c r="F1629" s="1713">
        <v>13</v>
      </c>
      <c r="G1629" s="1713">
        <v>8</v>
      </c>
      <c r="H1629" s="1713">
        <v>2</v>
      </c>
      <c r="I1629" s="1728">
        <v>0.75</v>
      </c>
      <c r="J1629" s="1728">
        <v>0</v>
      </c>
      <c r="L1629" s="1715">
        <v>3085.86</v>
      </c>
      <c r="N1629" s="1715">
        <f t="shared" si="390"/>
        <v>1793.18</v>
      </c>
      <c r="O1629" s="1715">
        <v>1246.6300000000001</v>
      </c>
      <c r="P1629" s="1749">
        <f t="shared" si="391"/>
        <v>0.69520628157797881</v>
      </c>
      <c r="Q1629" s="1715">
        <v>546.54999999999995</v>
      </c>
      <c r="R1629" s="1799">
        <f t="shared" si="392"/>
        <v>0.30479371842202119</v>
      </c>
      <c r="S1629" s="1775">
        <f t="shared" si="393"/>
        <v>21.861999999999998</v>
      </c>
      <c r="U1629" s="1715">
        <f t="shared" si="394"/>
        <v>858.20749999999998</v>
      </c>
      <c r="V1629" s="1715">
        <f t="shared" si="395"/>
        <v>3085.86</v>
      </c>
      <c r="W1629" s="1715">
        <f t="shared" si="396"/>
        <v>0</v>
      </c>
      <c r="X1629" s="1718"/>
      <c r="Y1629" s="1729"/>
      <c r="Z1629" s="1720"/>
      <c r="AA1629" s="1778"/>
      <c r="AB1629" s="1778"/>
      <c r="AH1629" s="2296"/>
      <c r="AK1629" s="2295"/>
      <c r="AL1629" s="2295"/>
    </row>
    <row r="1630" spans="1:38" x14ac:dyDescent="0.2">
      <c r="A1630" s="1726">
        <v>2017462</v>
      </c>
      <c r="C1630" s="1727" t="s">
        <v>4026</v>
      </c>
      <c r="D1630" s="1713" t="s">
        <v>489</v>
      </c>
      <c r="E1630" s="1713">
        <v>1</v>
      </c>
      <c r="F1630" s="1713">
        <v>1</v>
      </c>
      <c r="G1630" s="1713">
        <v>0</v>
      </c>
      <c r="H1630" s="1713">
        <v>2</v>
      </c>
      <c r="I1630" s="1728">
        <v>1</v>
      </c>
      <c r="J1630" s="1728">
        <v>0.75</v>
      </c>
      <c r="L1630" s="1715">
        <v>929.34</v>
      </c>
      <c r="N1630" s="1715">
        <f t="shared" si="390"/>
        <v>631.72</v>
      </c>
      <c r="O1630" s="1715">
        <v>491.01</v>
      </c>
      <c r="P1630" s="1749">
        <f t="shared" si="391"/>
        <v>0.77725891217628063</v>
      </c>
      <c r="Q1630" s="1715">
        <v>140.71</v>
      </c>
      <c r="R1630" s="1799">
        <f t="shared" si="392"/>
        <v>0.22274108782371937</v>
      </c>
      <c r="S1630" s="1775">
        <f t="shared" si="393"/>
        <v>5.6284000000000001</v>
      </c>
      <c r="U1630" s="1715">
        <f t="shared" si="394"/>
        <v>35.177500000000002</v>
      </c>
      <c r="V1630" s="1715">
        <f t="shared" si="395"/>
        <v>929.34</v>
      </c>
      <c r="W1630" s="1715">
        <f t="shared" si="396"/>
        <v>0</v>
      </c>
      <c r="X1630" s="1718"/>
      <c r="Y1630" s="1729"/>
      <c r="Z1630" s="1720"/>
      <c r="AA1630" s="1778"/>
      <c r="AB1630" s="1778"/>
      <c r="AH1630" s="2296"/>
      <c r="AK1630" s="2295"/>
      <c r="AL1630" s="2295"/>
    </row>
    <row r="1631" spans="1:38" x14ac:dyDescent="0.2">
      <c r="A1631" s="1801">
        <v>2017463</v>
      </c>
      <c r="C1631" s="1727" t="s">
        <v>4027</v>
      </c>
      <c r="D1631" s="1713" t="s">
        <v>489</v>
      </c>
      <c r="E1631" s="1713">
        <v>0</v>
      </c>
      <c r="F1631" s="1713">
        <v>0</v>
      </c>
      <c r="G1631" s="1713">
        <v>0</v>
      </c>
      <c r="H1631" s="1713">
        <v>0</v>
      </c>
      <c r="I1631" s="1728">
        <v>1</v>
      </c>
      <c r="J1631" s="1728">
        <v>1</v>
      </c>
      <c r="L1631" s="1715">
        <v>147.88</v>
      </c>
      <c r="N1631" s="1715">
        <f t="shared" si="390"/>
        <v>0</v>
      </c>
      <c r="O1631" s="1715">
        <v>0</v>
      </c>
      <c r="P1631" s="1749" t="str">
        <f t="shared" si="391"/>
        <v/>
      </c>
      <c r="Q1631" s="1715">
        <v>0</v>
      </c>
      <c r="R1631" s="1799" t="str">
        <f t="shared" si="392"/>
        <v/>
      </c>
      <c r="S1631" s="1775">
        <f t="shared" si="393"/>
        <v>0</v>
      </c>
      <c r="U1631" s="1715">
        <f t="shared" si="394"/>
        <v>0</v>
      </c>
      <c r="V1631" s="1715">
        <f t="shared" si="395"/>
        <v>147.88</v>
      </c>
      <c r="W1631" s="1715">
        <f t="shared" si="396"/>
        <v>0</v>
      </c>
      <c r="X1631" s="1718"/>
      <c r="Y1631" s="1729"/>
      <c r="Z1631" s="1720"/>
      <c r="AA1631" s="1778"/>
      <c r="AB1631" s="1778"/>
      <c r="AH1631" s="2296"/>
      <c r="AK1631" s="2295"/>
      <c r="AL1631" s="2295"/>
    </row>
    <row r="1632" spans="1:38" x14ac:dyDescent="0.2">
      <c r="A1632" s="1801">
        <v>2017464</v>
      </c>
      <c r="C1632" s="1727" t="s">
        <v>4057</v>
      </c>
      <c r="D1632" s="1713" t="s">
        <v>68</v>
      </c>
      <c r="E1632" s="1713">
        <v>0</v>
      </c>
      <c r="F1632" s="1713">
        <v>0</v>
      </c>
      <c r="G1632" s="1713">
        <v>0</v>
      </c>
      <c r="H1632" s="1713">
        <v>0</v>
      </c>
      <c r="I1632" s="1728">
        <v>1</v>
      </c>
      <c r="J1632" s="1728">
        <v>1</v>
      </c>
      <c r="L1632" s="1715">
        <v>153</v>
      </c>
      <c r="N1632" s="1715">
        <f t="shared" si="390"/>
        <v>84</v>
      </c>
      <c r="O1632" s="1715">
        <v>69</v>
      </c>
      <c r="P1632" s="1749">
        <f t="shared" si="391"/>
        <v>0.8214285714285714</v>
      </c>
      <c r="Q1632" s="1715">
        <v>15</v>
      </c>
      <c r="R1632" s="1799">
        <f t="shared" si="392"/>
        <v>0.17857142857142858</v>
      </c>
      <c r="S1632" s="1775">
        <f t="shared" si="393"/>
        <v>0.6</v>
      </c>
      <c r="U1632" s="1715">
        <f t="shared" si="394"/>
        <v>0</v>
      </c>
      <c r="V1632" s="1715">
        <f t="shared" si="395"/>
        <v>153</v>
      </c>
      <c r="W1632" s="1715">
        <f t="shared" si="396"/>
        <v>0</v>
      </c>
      <c r="X1632" s="1718"/>
      <c r="Y1632" s="1729"/>
      <c r="Z1632" s="1720"/>
      <c r="AA1632" s="1778"/>
      <c r="AB1632" s="1778"/>
      <c r="AH1632" s="2296"/>
      <c r="AK1632" s="2295"/>
      <c r="AL1632" s="2295"/>
    </row>
    <row r="1633" spans="1:38" x14ac:dyDescent="0.2">
      <c r="A1633" s="1801">
        <v>2017465</v>
      </c>
      <c r="C1633" s="1727" t="s">
        <v>4060</v>
      </c>
      <c r="D1633" s="1713" t="s">
        <v>68</v>
      </c>
      <c r="E1633" s="1713">
        <v>0</v>
      </c>
      <c r="F1633" s="1713">
        <v>0</v>
      </c>
      <c r="G1633" s="1713">
        <v>0</v>
      </c>
      <c r="H1633" s="1713">
        <v>0</v>
      </c>
      <c r="I1633" s="1728">
        <v>1</v>
      </c>
      <c r="J1633" s="1728">
        <v>1</v>
      </c>
      <c r="L1633" s="1715">
        <v>143.24</v>
      </c>
      <c r="N1633" s="1715">
        <f t="shared" si="390"/>
        <v>79.12</v>
      </c>
      <c r="O1633" s="1715">
        <v>64.12</v>
      </c>
      <c r="P1633" s="1749">
        <f t="shared" si="391"/>
        <v>0.8104145601617796</v>
      </c>
      <c r="Q1633" s="1715">
        <v>15</v>
      </c>
      <c r="R1633" s="1799">
        <f t="shared" si="392"/>
        <v>0.1895854398382204</v>
      </c>
      <c r="S1633" s="1775">
        <f t="shared" si="393"/>
        <v>0.6</v>
      </c>
      <c r="U1633" s="1715">
        <f t="shared" si="394"/>
        <v>0</v>
      </c>
      <c r="V1633" s="1715">
        <f t="shared" si="395"/>
        <v>143.24</v>
      </c>
      <c r="W1633" s="1715">
        <f t="shared" si="396"/>
        <v>0</v>
      </c>
      <c r="X1633" s="1718"/>
      <c r="Y1633" s="1729"/>
      <c r="Z1633" s="1720"/>
      <c r="AA1633" s="1778"/>
      <c r="AB1633" s="1778"/>
      <c r="AH1633" s="2296"/>
      <c r="AK1633" s="2295"/>
      <c r="AL1633" s="2295"/>
    </row>
    <row r="1634" spans="1:38" x14ac:dyDescent="0.2">
      <c r="A1634" s="1801">
        <v>2017466</v>
      </c>
      <c r="C1634" s="1727" t="s">
        <v>4068</v>
      </c>
      <c r="D1634" s="1713" t="s">
        <v>68</v>
      </c>
      <c r="E1634" s="1713">
        <v>0</v>
      </c>
      <c r="F1634" s="1713">
        <v>1</v>
      </c>
      <c r="G1634" s="1713">
        <v>0</v>
      </c>
      <c r="H1634" s="1713">
        <v>2</v>
      </c>
      <c r="I1634" s="1728">
        <v>1</v>
      </c>
      <c r="J1634" s="1728">
        <v>1</v>
      </c>
      <c r="L1634" s="1715">
        <v>908.74</v>
      </c>
      <c r="N1634" s="1715">
        <f t="shared" si="390"/>
        <v>554.88</v>
      </c>
      <c r="O1634" s="1715">
        <v>369.03</v>
      </c>
      <c r="P1634" s="1749">
        <f t="shared" si="391"/>
        <v>0.66506271626297575</v>
      </c>
      <c r="Q1634" s="1715">
        <v>185.85</v>
      </c>
      <c r="R1634" s="1799">
        <f t="shared" si="392"/>
        <v>0.33493728373702419</v>
      </c>
      <c r="S1634" s="1775">
        <f t="shared" si="393"/>
        <v>7.4340000000000002</v>
      </c>
      <c r="U1634" s="1715">
        <f t="shared" si="394"/>
        <v>0</v>
      </c>
      <c r="V1634" s="1715">
        <f t="shared" si="395"/>
        <v>908.74</v>
      </c>
      <c r="W1634" s="1715">
        <f t="shared" si="396"/>
        <v>0</v>
      </c>
      <c r="X1634" s="1718"/>
      <c r="Y1634" s="1729"/>
      <c r="Z1634" s="1720"/>
      <c r="AA1634" s="1778"/>
      <c r="AB1634" s="1778"/>
      <c r="AH1634" s="2296"/>
      <c r="AK1634" s="2295"/>
      <c r="AL1634" s="2295"/>
    </row>
    <row r="1635" spans="1:38" x14ac:dyDescent="0.2">
      <c r="A1635" s="1801">
        <v>2017467</v>
      </c>
      <c r="C1635" s="1727" t="s">
        <v>4073</v>
      </c>
      <c r="D1635" s="1713" t="s">
        <v>489</v>
      </c>
      <c r="E1635" s="1713">
        <v>0</v>
      </c>
      <c r="F1635" s="1713">
        <v>0</v>
      </c>
      <c r="G1635" s="1713">
        <v>0</v>
      </c>
      <c r="H1635" s="1713">
        <v>0</v>
      </c>
      <c r="I1635" s="1728">
        <v>1</v>
      </c>
      <c r="J1635" s="1728">
        <v>1</v>
      </c>
      <c r="L1635" s="1715">
        <v>148.96</v>
      </c>
      <c r="N1635" s="1715">
        <f t="shared" si="390"/>
        <v>81.98</v>
      </c>
      <c r="O1635" s="1715">
        <v>81.98</v>
      </c>
      <c r="P1635" s="1749">
        <f t="shared" si="391"/>
        <v>1</v>
      </c>
      <c r="Q1635" s="1715">
        <v>0</v>
      </c>
      <c r="R1635" s="1799">
        <f t="shared" si="392"/>
        <v>0</v>
      </c>
      <c r="S1635" s="1775">
        <f t="shared" si="393"/>
        <v>0</v>
      </c>
      <c r="U1635" s="1715">
        <f t="shared" si="394"/>
        <v>0</v>
      </c>
      <c r="V1635" s="1715">
        <f t="shared" si="395"/>
        <v>148.96</v>
      </c>
      <c r="W1635" s="1715">
        <f t="shared" si="396"/>
        <v>0</v>
      </c>
      <c r="X1635" s="1718"/>
      <c r="Y1635" s="1729"/>
      <c r="Z1635" s="1720"/>
      <c r="AA1635" s="1778"/>
      <c r="AB1635" s="1778"/>
      <c r="AH1635" s="2296"/>
      <c r="AK1635" s="2295"/>
      <c r="AL1635" s="2295"/>
    </row>
    <row r="1636" spans="1:38" x14ac:dyDescent="0.2">
      <c r="A1636" s="1801">
        <v>2017468</v>
      </c>
      <c r="C1636" s="1727">
        <v>676917</v>
      </c>
      <c r="D1636" s="1713" t="s">
        <v>68</v>
      </c>
      <c r="E1636" s="1713">
        <v>1</v>
      </c>
      <c r="F1636" s="1713">
        <v>9</v>
      </c>
      <c r="G1636" s="1713">
        <v>5</v>
      </c>
      <c r="H1636" s="1713">
        <v>3</v>
      </c>
      <c r="I1636" s="1728">
        <v>1</v>
      </c>
      <c r="J1636" s="1728">
        <v>0.75</v>
      </c>
      <c r="L1636" s="1715">
        <v>2892.36</v>
      </c>
      <c r="N1636" s="1715">
        <f t="shared" si="390"/>
        <v>1951.2199999999998</v>
      </c>
      <c r="O1636" s="1715">
        <v>1500.84</v>
      </c>
      <c r="P1636" s="1749">
        <f t="shared" si="391"/>
        <v>0.76918030770492307</v>
      </c>
      <c r="Q1636" s="1715">
        <v>450.38</v>
      </c>
      <c r="R1636" s="1799">
        <f t="shared" si="392"/>
        <v>0.23081969229507696</v>
      </c>
      <c r="S1636" s="1775">
        <f t="shared" si="393"/>
        <v>18.0152</v>
      </c>
      <c r="U1636" s="1715">
        <f t="shared" si="394"/>
        <v>112.595</v>
      </c>
      <c r="V1636" s="1715">
        <f t="shared" si="395"/>
        <v>2892.36</v>
      </c>
      <c r="W1636" s="1715">
        <f t="shared" si="396"/>
        <v>0</v>
      </c>
      <c r="X1636" s="1718"/>
      <c r="Y1636" s="1729"/>
      <c r="Z1636" s="1720"/>
      <c r="AA1636" s="1778"/>
      <c r="AB1636" s="1778"/>
      <c r="AH1636" s="2296"/>
      <c r="AK1636" s="2295"/>
      <c r="AL1636" s="2295"/>
    </row>
    <row r="1637" spans="1:38" x14ac:dyDescent="0.2">
      <c r="A1637" s="1801">
        <v>2017469</v>
      </c>
      <c r="C1637" s="1727" t="s">
        <v>4074</v>
      </c>
      <c r="D1637" s="1713" t="s">
        <v>68</v>
      </c>
      <c r="E1637" s="1713">
        <v>0</v>
      </c>
      <c r="F1637" s="1713">
        <v>0</v>
      </c>
      <c r="G1637" s="1713">
        <v>0</v>
      </c>
      <c r="H1637" s="1713">
        <v>0</v>
      </c>
      <c r="I1637" s="1728">
        <v>1</v>
      </c>
      <c r="J1637" s="1728">
        <v>1</v>
      </c>
      <c r="L1637" s="1715">
        <v>45</v>
      </c>
      <c r="N1637" s="1715">
        <f t="shared" si="390"/>
        <v>25</v>
      </c>
      <c r="O1637" s="1715">
        <v>25</v>
      </c>
      <c r="P1637" s="1749">
        <f t="shared" si="391"/>
        <v>1</v>
      </c>
      <c r="Q1637" s="1715">
        <v>0</v>
      </c>
      <c r="R1637" s="1799">
        <f t="shared" si="392"/>
        <v>0</v>
      </c>
      <c r="S1637" s="1775">
        <f t="shared" si="393"/>
        <v>0</v>
      </c>
      <c r="U1637" s="1715">
        <f t="shared" si="394"/>
        <v>0</v>
      </c>
      <c r="V1637" s="1715">
        <f t="shared" si="395"/>
        <v>45</v>
      </c>
      <c r="W1637" s="1715">
        <f t="shared" si="396"/>
        <v>0</v>
      </c>
      <c r="X1637" s="1718"/>
      <c r="Y1637" s="1729"/>
      <c r="Z1637" s="1720"/>
      <c r="AA1637" s="1778"/>
      <c r="AB1637" s="1778"/>
      <c r="AH1637" s="2296"/>
      <c r="AK1637" s="2295"/>
      <c r="AL1637" s="2295"/>
    </row>
    <row r="1638" spans="1:38" x14ac:dyDescent="0.2">
      <c r="A1638" s="1726">
        <v>2017470</v>
      </c>
      <c r="C1638" s="1727" t="s">
        <v>4076</v>
      </c>
      <c r="D1638" s="1713" t="s">
        <v>489</v>
      </c>
      <c r="E1638" s="1713">
        <v>1</v>
      </c>
      <c r="F1638" s="1713">
        <v>9</v>
      </c>
      <c r="G1638" s="1713">
        <v>6</v>
      </c>
      <c r="H1638" s="1713">
        <v>2</v>
      </c>
      <c r="I1638" s="1728">
        <v>0.75</v>
      </c>
      <c r="J1638" s="1728">
        <v>0</v>
      </c>
      <c r="L1638" s="1715">
        <v>2973.98</v>
      </c>
      <c r="N1638" s="1715">
        <f t="shared" si="390"/>
        <v>2201.4499999999998</v>
      </c>
      <c r="O1638" s="1715">
        <v>1654.35</v>
      </c>
      <c r="P1638" s="1749">
        <f t="shared" si="391"/>
        <v>0.75148197778736747</v>
      </c>
      <c r="Q1638" s="1715">
        <v>547.1</v>
      </c>
      <c r="R1638" s="1799">
        <f t="shared" si="392"/>
        <v>0.24851802221263261</v>
      </c>
      <c r="S1638" s="1775">
        <f t="shared" si="393"/>
        <v>21.884</v>
      </c>
      <c r="U1638" s="1715">
        <f t="shared" si="394"/>
        <v>960.6875</v>
      </c>
      <c r="V1638" s="1715">
        <f t="shared" si="395"/>
        <v>2973.98</v>
      </c>
      <c r="W1638" s="1715">
        <f t="shared" si="396"/>
        <v>0</v>
      </c>
      <c r="X1638" s="1718"/>
      <c r="Y1638" s="1729"/>
      <c r="Z1638" s="1720"/>
      <c r="AA1638" s="1778"/>
      <c r="AB1638" s="1778"/>
      <c r="AH1638" s="2296"/>
      <c r="AK1638" s="2295"/>
      <c r="AL1638" s="2295"/>
    </row>
    <row r="1639" spans="1:38" x14ac:dyDescent="0.2">
      <c r="A1639" s="1726">
        <v>2017471</v>
      </c>
      <c r="C1639" s="1727" t="s">
        <v>4077</v>
      </c>
      <c r="D1639" s="1713" t="s">
        <v>489</v>
      </c>
      <c r="E1639" s="1713">
        <v>1</v>
      </c>
      <c r="F1639" s="1713">
        <v>8</v>
      </c>
      <c r="G1639" s="1713">
        <v>5</v>
      </c>
      <c r="H1639" s="1713">
        <v>1</v>
      </c>
      <c r="I1639" s="1728">
        <v>0.75</v>
      </c>
      <c r="J1639" s="1728">
        <v>0</v>
      </c>
      <c r="L1639" s="1715">
        <v>2461.7199999999998</v>
      </c>
      <c r="N1639" s="1715">
        <f t="shared" si="390"/>
        <v>1821.71</v>
      </c>
      <c r="O1639" s="1715">
        <v>1348.19</v>
      </c>
      <c r="P1639" s="1749">
        <f t="shared" si="391"/>
        <v>0.74006839727508766</v>
      </c>
      <c r="Q1639" s="1715">
        <v>473.52</v>
      </c>
      <c r="R1639" s="1799">
        <f t="shared" si="392"/>
        <v>0.25993160272491228</v>
      </c>
      <c r="S1639" s="1775">
        <f t="shared" si="393"/>
        <v>18.940799999999999</v>
      </c>
      <c r="U1639" s="1715">
        <f t="shared" si="394"/>
        <v>810.5675</v>
      </c>
      <c r="V1639" s="1715">
        <f t="shared" si="395"/>
        <v>2461.7199999999998</v>
      </c>
      <c r="W1639" s="1715">
        <f t="shared" si="396"/>
        <v>0</v>
      </c>
      <c r="X1639" s="1718"/>
      <c r="Y1639" s="1729"/>
      <c r="Z1639" s="1720"/>
      <c r="AA1639" s="1778"/>
      <c r="AB1639" s="1778"/>
      <c r="AH1639" s="2296"/>
      <c r="AK1639" s="2295"/>
      <c r="AL1639" s="2295"/>
    </row>
    <row r="1640" spans="1:38" x14ac:dyDescent="0.2">
      <c r="A1640" s="1726" t="s">
        <v>4089</v>
      </c>
      <c r="C1640" s="1727" t="s">
        <v>4078</v>
      </c>
      <c r="D1640" s="1713" t="s">
        <v>489</v>
      </c>
      <c r="E1640" s="1713">
        <v>0</v>
      </c>
      <c r="F1640" s="1713">
        <v>13</v>
      </c>
      <c r="G1640" s="1713">
        <v>0</v>
      </c>
      <c r="H1640" s="1713">
        <v>0</v>
      </c>
      <c r="I1640" s="1728">
        <v>0.75</v>
      </c>
      <c r="J1640" s="1728">
        <v>0</v>
      </c>
      <c r="L1640" s="1715">
        <v>1479.73</v>
      </c>
      <c r="N1640" s="1715">
        <f t="shared" si="390"/>
        <v>1032.76</v>
      </c>
      <c r="O1640" s="1715">
        <v>754.3</v>
      </c>
      <c r="P1640" s="1749">
        <f t="shared" si="391"/>
        <v>0.7303729811379216</v>
      </c>
      <c r="Q1640" s="1715">
        <v>278.45999999999998</v>
      </c>
      <c r="R1640" s="1799">
        <f t="shared" si="392"/>
        <v>0.26962701886207829</v>
      </c>
      <c r="S1640" s="1775">
        <f t="shared" si="393"/>
        <v>11.138399999999999</v>
      </c>
      <c r="U1640" s="1715">
        <f t="shared" si="394"/>
        <v>467.03499999999997</v>
      </c>
      <c r="V1640" s="1715">
        <f t="shared" si="395"/>
        <v>1479.73</v>
      </c>
      <c r="W1640" s="1715">
        <f t="shared" si="396"/>
        <v>0</v>
      </c>
      <c r="X1640" s="1718"/>
      <c r="Y1640" s="1729"/>
      <c r="Z1640" s="1720"/>
      <c r="AA1640" s="1778"/>
      <c r="AB1640" s="1778"/>
      <c r="AH1640" s="2296"/>
      <c r="AK1640" s="2295"/>
      <c r="AL1640" s="2295"/>
    </row>
    <row r="1641" spans="1:38" x14ac:dyDescent="0.2">
      <c r="A1641" s="1726">
        <v>2017473</v>
      </c>
      <c r="C1641" s="1727" t="s">
        <v>4079</v>
      </c>
      <c r="D1641" s="1713" t="s">
        <v>489</v>
      </c>
      <c r="E1641" s="1713">
        <v>1</v>
      </c>
      <c r="F1641" s="1713">
        <v>8</v>
      </c>
      <c r="G1641" s="1713">
        <v>5</v>
      </c>
      <c r="H1641" s="1713">
        <v>2</v>
      </c>
      <c r="I1641" s="1728">
        <v>0.75</v>
      </c>
      <c r="J1641" s="1728">
        <v>0</v>
      </c>
      <c r="L1641" s="1715">
        <v>2130.9</v>
      </c>
      <c r="N1641" s="1715">
        <f t="shared" ref="N1641:N1704" si="401">O1641+Q1641</f>
        <v>1577.52</v>
      </c>
      <c r="O1641" s="1715">
        <v>1131.92</v>
      </c>
      <c r="P1641" s="1749">
        <f t="shared" ref="P1641:P1704" si="402">IF(N1641&lt;=0,"",O1641/N1641)</f>
        <v>0.71753131497540446</v>
      </c>
      <c r="Q1641" s="1715">
        <v>445.6</v>
      </c>
      <c r="R1641" s="1799">
        <f t="shared" ref="R1641:R1704" si="403">IF(N1641&lt;=0,"",Q1641/N1641)</f>
        <v>0.2824686850245956</v>
      </c>
      <c r="S1641" s="1775">
        <f t="shared" ref="S1641:S1704" si="404">Q1641/$S$1</f>
        <v>17.824000000000002</v>
      </c>
      <c r="U1641" s="1715">
        <f t="shared" ref="U1641:U1704" si="405">((1-I1641)*O1641)+((1-J1641)*Q1641)</f>
        <v>728.58</v>
      </c>
      <c r="V1641" s="1715">
        <f t="shared" ref="V1641:V1704" si="406">L1641-W1641</f>
        <v>2130.9</v>
      </c>
      <c r="W1641" s="1715">
        <f t="shared" ref="W1641:W1704" si="407">X1641+AC1641+AH1641+AM1641+AO1641+AR1641</f>
        <v>0</v>
      </c>
      <c r="X1641" s="1718"/>
      <c r="Y1641" s="1729"/>
      <c r="Z1641" s="1720"/>
      <c r="AA1641" s="1778"/>
      <c r="AB1641" s="1778"/>
      <c r="AH1641" s="2296"/>
      <c r="AK1641" s="2295"/>
      <c r="AL1641" s="2295"/>
    </row>
    <row r="1642" spans="1:38" x14ac:dyDescent="0.2">
      <c r="A1642" s="1726" t="s">
        <v>4090</v>
      </c>
      <c r="C1642" s="1727" t="s">
        <v>4080</v>
      </c>
      <c r="D1642" s="1713" t="s">
        <v>489</v>
      </c>
      <c r="E1642" s="1713">
        <v>0</v>
      </c>
      <c r="F1642" s="1713">
        <v>15</v>
      </c>
      <c r="G1642" s="1713">
        <v>0</v>
      </c>
      <c r="H1642" s="1713">
        <v>0</v>
      </c>
      <c r="I1642" s="1728">
        <v>0.75</v>
      </c>
      <c r="J1642" s="1728">
        <v>0</v>
      </c>
      <c r="L1642" s="1715">
        <v>1643.93</v>
      </c>
      <c r="N1642" s="1715">
        <f t="shared" si="401"/>
        <v>1148.46</v>
      </c>
      <c r="O1642" s="1715">
        <v>827.16</v>
      </c>
      <c r="P1642" s="1749">
        <f t="shared" si="402"/>
        <v>0.72023405255733763</v>
      </c>
      <c r="Q1642" s="1715">
        <v>321.3</v>
      </c>
      <c r="R1642" s="1799">
        <f t="shared" si="403"/>
        <v>0.27976594744266237</v>
      </c>
      <c r="S1642" s="1775">
        <f t="shared" si="404"/>
        <v>12.852</v>
      </c>
      <c r="U1642" s="1715">
        <f t="shared" si="405"/>
        <v>528.09</v>
      </c>
      <c r="V1642" s="1715">
        <f t="shared" si="406"/>
        <v>1643.93</v>
      </c>
      <c r="W1642" s="1715">
        <f t="shared" si="407"/>
        <v>0</v>
      </c>
      <c r="X1642" s="1718"/>
      <c r="Y1642" s="1729"/>
      <c r="Z1642" s="1720"/>
      <c r="AA1642" s="1778"/>
      <c r="AB1642" s="1778"/>
      <c r="AH1642" s="2296"/>
      <c r="AK1642" s="2295"/>
      <c r="AL1642" s="2295"/>
    </row>
    <row r="1643" spans="1:38" x14ac:dyDescent="0.2">
      <c r="A1643" s="1726">
        <v>2017475</v>
      </c>
      <c r="C1643" s="1727" t="s">
        <v>4081</v>
      </c>
      <c r="D1643" s="1713" t="s">
        <v>489</v>
      </c>
      <c r="E1643" s="1713">
        <v>1</v>
      </c>
      <c r="F1643" s="1713">
        <v>8</v>
      </c>
      <c r="G1643" s="1713">
        <v>5</v>
      </c>
      <c r="H1643" s="1713">
        <v>3</v>
      </c>
      <c r="I1643" s="1728">
        <v>0.75</v>
      </c>
      <c r="J1643" s="1728">
        <v>0</v>
      </c>
      <c r="L1643" s="1715">
        <v>2775.31</v>
      </c>
      <c r="N1643" s="1715">
        <f t="shared" si="401"/>
        <v>2056.39</v>
      </c>
      <c r="O1643" s="1715">
        <v>1518.04</v>
      </c>
      <c r="P1643" s="1749">
        <f t="shared" si="402"/>
        <v>0.73820627410170248</v>
      </c>
      <c r="Q1643" s="1715">
        <v>538.35</v>
      </c>
      <c r="R1643" s="1799">
        <f t="shared" si="403"/>
        <v>0.26179372589829752</v>
      </c>
      <c r="S1643" s="1775">
        <f t="shared" si="404"/>
        <v>21.534000000000002</v>
      </c>
      <c r="U1643" s="1715">
        <f t="shared" si="405"/>
        <v>917.86</v>
      </c>
      <c r="V1643" s="1715">
        <f t="shared" si="406"/>
        <v>2775.31</v>
      </c>
      <c r="W1643" s="1715">
        <f t="shared" si="407"/>
        <v>0</v>
      </c>
      <c r="X1643" s="1718"/>
      <c r="Y1643" s="1729"/>
      <c r="Z1643" s="1720"/>
      <c r="AA1643" s="1778"/>
      <c r="AB1643" s="1778"/>
      <c r="AH1643" s="2296"/>
      <c r="AK1643" s="2295"/>
      <c r="AL1643" s="2295"/>
    </row>
    <row r="1644" spans="1:38" x14ac:dyDescent="0.2">
      <c r="A1644" s="1726" t="s">
        <v>4092</v>
      </c>
      <c r="C1644" s="1727" t="s">
        <v>4082</v>
      </c>
      <c r="D1644" s="1713" t="s">
        <v>489</v>
      </c>
      <c r="E1644" s="1713">
        <v>0</v>
      </c>
      <c r="F1644" s="1713">
        <v>13</v>
      </c>
      <c r="G1644" s="1713">
        <v>0</v>
      </c>
      <c r="H1644" s="1713">
        <v>0</v>
      </c>
      <c r="I1644" s="1728">
        <v>0.75</v>
      </c>
      <c r="J1644" s="1728">
        <v>0</v>
      </c>
      <c r="L1644" s="1715">
        <v>1590.03</v>
      </c>
      <c r="N1644" s="1715">
        <f t="shared" si="401"/>
        <v>1090.8600000000001</v>
      </c>
      <c r="O1644" s="1715">
        <v>816</v>
      </c>
      <c r="P1644" s="1749">
        <f t="shared" si="402"/>
        <v>0.74803366151476802</v>
      </c>
      <c r="Q1644" s="1715">
        <v>274.86</v>
      </c>
      <c r="R1644" s="1799">
        <f t="shared" si="403"/>
        <v>0.25196633848523181</v>
      </c>
      <c r="S1644" s="1775">
        <f t="shared" si="404"/>
        <v>10.994400000000001</v>
      </c>
      <c r="U1644" s="1715">
        <f t="shared" si="405"/>
        <v>478.86</v>
      </c>
      <c r="V1644" s="1715">
        <f t="shared" si="406"/>
        <v>1590.03</v>
      </c>
      <c r="W1644" s="1715">
        <f t="shared" si="407"/>
        <v>0</v>
      </c>
      <c r="X1644" s="1718"/>
      <c r="Y1644" s="1729"/>
      <c r="Z1644" s="1720"/>
      <c r="AA1644" s="1778"/>
      <c r="AB1644" s="1778"/>
      <c r="AH1644" s="2296"/>
      <c r="AK1644" s="2295"/>
      <c r="AL1644" s="2295"/>
    </row>
    <row r="1645" spans="1:38" x14ac:dyDescent="0.2">
      <c r="A1645" s="1726">
        <v>2017477</v>
      </c>
      <c r="C1645" s="1727" t="s">
        <v>4083</v>
      </c>
      <c r="D1645" s="1713" t="s">
        <v>451</v>
      </c>
      <c r="E1645" s="1713">
        <v>1</v>
      </c>
      <c r="F1645" s="1713">
        <v>2</v>
      </c>
      <c r="G1645" s="1713">
        <v>1</v>
      </c>
      <c r="H1645" s="1713">
        <v>1</v>
      </c>
      <c r="I1645" s="1728">
        <v>0.75</v>
      </c>
      <c r="J1645" s="1728">
        <v>0</v>
      </c>
      <c r="L1645" s="1715">
        <v>968.93</v>
      </c>
      <c r="N1645" s="1715">
        <f t="shared" si="401"/>
        <v>595.30999999999995</v>
      </c>
      <c r="O1645" s="1715">
        <v>449.18</v>
      </c>
      <c r="P1645" s="1749">
        <f t="shared" si="402"/>
        <v>0.75453125262468301</v>
      </c>
      <c r="Q1645" s="1715">
        <v>146.13</v>
      </c>
      <c r="R1645" s="1799">
        <f t="shared" si="403"/>
        <v>0.24546874737531707</v>
      </c>
      <c r="S1645" s="1775">
        <f t="shared" si="404"/>
        <v>5.8452000000000002</v>
      </c>
      <c r="U1645" s="1715">
        <f t="shared" si="405"/>
        <v>258.42500000000001</v>
      </c>
      <c r="V1645" s="1715">
        <f t="shared" si="406"/>
        <v>968.93</v>
      </c>
      <c r="W1645" s="1715">
        <f t="shared" si="407"/>
        <v>0</v>
      </c>
      <c r="X1645" s="1718"/>
      <c r="Y1645" s="1729"/>
      <c r="Z1645" s="1720"/>
      <c r="AA1645" s="1778"/>
      <c r="AB1645" s="1778"/>
      <c r="AH1645" s="2296"/>
      <c r="AK1645" s="2295"/>
      <c r="AL1645" s="2295"/>
    </row>
    <row r="1646" spans="1:38" x14ac:dyDescent="0.2">
      <c r="A1646" s="1726">
        <v>2017478</v>
      </c>
      <c r="C1646" s="1727" t="s">
        <v>4084</v>
      </c>
      <c r="D1646" s="1713" t="s">
        <v>451</v>
      </c>
      <c r="E1646" s="1713">
        <v>1</v>
      </c>
      <c r="F1646" s="1713">
        <v>2</v>
      </c>
      <c r="G1646" s="1713">
        <v>1</v>
      </c>
      <c r="H1646" s="1713">
        <v>1</v>
      </c>
      <c r="I1646" s="1728">
        <v>0.75</v>
      </c>
      <c r="J1646" s="1728">
        <v>0</v>
      </c>
      <c r="L1646" s="1715">
        <v>843.66</v>
      </c>
      <c r="N1646" s="1715">
        <f t="shared" si="401"/>
        <v>554.37</v>
      </c>
      <c r="O1646" s="1715">
        <v>407.86</v>
      </c>
      <c r="P1646" s="1749">
        <f t="shared" si="402"/>
        <v>0.73571802225950178</v>
      </c>
      <c r="Q1646" s="1715">
        <v>146.51</v>
      </c>
      <c r="R1646" s="1799">
        <f t="shared" si="403"/>
        <v>0.26428197774049822</v>
      </c>
      <c r="S1646" s="1775">
        <f t="shared" si="404"/>
        <v>5.8603999999999994</v>
      </c>
      <c r="U1646" s="1715">
        <f t="shared" si="405"/>
        <v>248.47499999999999</v>
      </c>
      <c r="V1646" s="1715">
        <f t="shared" si="406"/>
        <v>843.66</v>
      </c>
      <c r="W1646" s="1715">
        <f t="shared" si="407"/>
        <v>0</v>
      </c>
      <c r="X1646" s="1718"/>
      <c r="Y1646" s="1729"/>
      <c r="Z1646" s="1720"/>
      <c r="AA1646" s="1778"/>
      <c r="AB1646" s="1778"/>
      <c r="AH1646" s="2296"/>
      <c r="AK1646" s="2295"/>
      <c r="AL1646" s="2295"/>
    </row>
    <row r="1647" spans="1:38" x14ac:dyDescent="0.2">
      <c r="A1647" s="1801">
        <v>2017479</v>
      </c>
      <c r="C1647" s="1727" t="s">
        <v>4085</v>
      </c>
      <c r="D1647" s="1713" t="s">
        <v>68</v>
      </c>
      <c r="E1647" s="1713">
        <v>1</v>
      </c>
      <c r="F1647" s="1713">
        <v>2</v>
      </c>
      <c r="G1647" s="1713">
        <v>1</v>
      </c>
      <c r="H1647" s="1713">
        <v>1</v>
      </c>
      <c r="I1647" s="1728">
        <v>0.75</v>
      </c>
      <c r="J1647" s="1728">
        <v>0</v>
      </c>
      <c r="L1647" s="1715">
        <v>635.91</v>
      </c>
      <c r="N1647" s="1715">
        <f t="shared" si="401"/>
        <v>426.69</v>
      </c>
      <c r="O1647" s="1715">
        <v>288.13</v>
      </c>
      <c r="P1647" s="1749">
        <f t="shared" si="402"/>
        <v>0.6752677587944409</v>
      </c>
      <c r="Q1647" s="1715">
        <v>138.56</v>
      </c>
      <c r="R1647" s="1799">
        <f t="shared" si="403"/>
        <v>0.3247322412055591</v>
      </c>
      <c r="S1647" s="1775">
        <f t="shared" si="404"/>
        <v>5.5423999999999998</v>
      </c>
      <c r="U1647" s="1715">
        <f t="shared" si="405"/>
        <v>210.5925</v>
      </c>
      <c r="V1647" s="1715">
        <f t="shared" si="406"/>
        <v>635.91</v>
      </c>
      <c r="W1647" s="1715">
        <f t="shared" si="407"/>
        <v>0</v>
      </c>
      <c r="X1647" s="1718"/>
      <c r="Y1647" s="1729"/>
      <c r="Z1647" s="1720"/>
      <c r="AA1647" s="1778"/>
      <c r="AB1647" s="1778"/>
      <c r="AH1647" s="2296"/>
      <c r="AK1647" s="2295"/>
      <c r="AL1647" s="2295"/>
    </row>
    <row r="1648" spans="1:38" x14ac:dyDescent="0.2">
      <c r="A1648" s="1726">
        <v>2017480</v>
      </c>
      <c r="C1648" s="1727" t="s">
        <v>4086</v>
      </c>
      <c r="D1648" s="1713" t="s">
        <v>451</v>
      </c>
      <c r="E1648" s="1713">
        <v>1</v>
      </c>
      <c r="F1648" s="1713">
        <v>3</v>
      </c>
      <c r="G1648" s="1713">
        <v>1</v>
      </c>
      <c r="H1648" s="1713">
        <v>3</v>
      </c>
      <c r="I1648" s="1728">
        <v>0.75</v>
      </c>
      <c r="J1648" s="1728">
        <v>0</v>
      </c>
      <c r="L1648" s="1715">
        <v>1594.79</v>
      </c>
      <c r="N1648" s="1715">
        <f t="shared" si="401"/>
        <v>1045.95</v>
      </c>
      <c r="O1648" s="1715">
        <v>760.89</v>
      </c>
      <c r="P1648" s="1749">
        <f t="shared" si="402"/>
        <v>0.72746307184855863</v>
      </c>
      <c r="Q1648" s="1715">
        <v>285.06</v>
      </c>
      <c r="R1648" s="1799">
        <f t="shared" si="403"/>
        <v>0.27253692815144126</v>
      </c>
      <c r="S1648" s="1775">
        <f t="shared" si="404"/>
        <v>11.4024</v>
      </c>
      <c r="U1648" s="1715">
        <f t="shared" si="405"/>
        <v>475.28250000000003</v>
      </c>
      <c r="V1648" s="1715">
        <f t="shared" si="406"/>
        <v>1594.79</v>
      </c>
      <c r="W1648" s="1715">
        <f t="shared" si="407"/>
        <v>0</v>
      </c>
      <c r="X1648" s="1718"/>
      <c r="Y1648" s="1729"/>
      <c r="Z1648" s="1720"/>
      <c r="AA1648" s="1778"/>
      <c r="AB1648" s="1778"/>
      <c r="AH1648" s="2296"/>
      <c r="AK1648" s="2295"/>
      <c r="AL1648" s="2295"/>
    </row>
    <row r="1649" spans="1:38" x14ac:dyDescent="0.2">
      <c r="A1649" s="1726">
        <v>2017481</v>
      </c>
      <c r="C1649" s="1727" t="s">
        <v>4087</v>
      </c>
      <c r="D1649" s="1713" t="s">
        <v>4088</v>
      </c>
      <c r="E1649" s="1713">
        <v>1</v>
      </c>
      <c r="I1649" s="1728">
        <v>0</v>
      </c>
      <c r="J1649" s="1728">
        <v>0</v>
      </c>
      <c r="N1649" s="1715">
        <f t="shared" si="401"/>
        <v>0</v>
      </c>
      <c r="O1649" s="1715">
        <v>0</v>
      </c>
      <c r="P1649" s="1749" t="str">
        <f t="shared" si="402"/>
        <v/>
      </c>
      <c r="Q1649" s="1715">
        <v>0</v>
      </c>
      <c r="R1649" s="1799" t="str">
        <f t="shared" si="403"/>
        <v/>
      </c>
      <c r="S1649" s="1775">
        <f t="shared" si="404"/>
        <v>0</v>
      </c>
      <c r="U1649" s="1715">
        <f t="shared" si="405"/>
        <v>0</v>
      </c>
      <c r="V1649" s="1715">
        <f t="shared" si="406"/>
        <v>0</v>
      </c>
      <c r="W1649" s="1715">
        <f t="shared" si="407"/>
        <v>0</v>
      </c>
      <c r="X1649" s="1718"/>
      <c r="Y1649" s="1729"/>
      <c r="Z1649" s="1720"/>
      <c r="AA1649" s="1778"/>
      <c r="AB1649" s="1778"/>
      <c r="AH1649" s="2296"/>
      <c r="AK1649" s="2295"/>
      <c r="AL1649" s="2295"/>
    </row>
    <row r="1650" spans="1:38" x14ac:dyDescent="0.2">
      <c r="A1650" s="1726">
        <v>2017482</v>
      </c>
      <c r="C1650" s="1727" t="s">
        <v>2163</v>
      </c>
      <c r="D1650" s="1713" t="s">
        <v>1100</v>
      </c>
      <c r="E1650" s="1713">
        <v>1</v>
      </c>
      <c r="F1650" s="1713">
        <v>2</v>
      </c>
      <c r="G1650" s="1713">
        <v>2</v>
      </c>
      <c r="H1650" s="1713">
        <v>0</v>
      </c>
      <c r="I1650" s="1728">
        <v>0.75</v>
      </c>
      <c r="J1650" s="1728">
        <v>0</v>
      </c>
      <c r="L1650" s="1715">
        <v>393.16</v>
      </c>
      <c r="N1650" s="1715">
        <f t="shared" si="401"/>
        <v>260.62</v>
      </c>
      <c r="O1650" s="1715">
        <v>177.64</v>
      </c>
      <c r="P1650" s="1749">
        <f t="shared" si="402"/>
        <v>0.68160540250172663</v>
      </c>
      <c r="Q1650" s="1715">
        <v>82.98</v>
      </c>
      <c r="R1650" s="1799">
        <f t="shared" si="403"/>
        <v>0.31839459749827337</v>
      </c>
      <c r="S1650" s="1775">
        <f t="shared" si="404"/>
        <v>3.3192000000000004</v>
      </c>
      <c r="U1650" s="1715">
        <f t="shared" si="405"/>
        <v>127.39</v>
      </c>
      <c r="V1650" s="1715">
        <f t="shared" si="406"/>
        <v>393.16</v>
      </c>
      <c r="W1650" s="1715">
        <f t="shared" si="407"/>
        <v>0</v>
      </c>
      <c r="X1650" s="1718"/>
      <c r="Y1650" s="1729"/>
      <c r="Z1650" s="1720"/>
      <c r="AA1650" s="1778"/>
      <c r="AB1650" s="1778"/>
      <c r="AH1650" s="2296"/>
      <c r="AK1650" s="2295"/>
      <c r="AL1650" s="2295"/>
    </row>
    <row r="1651" spans="1:38" x14ac:dyDescent="0.2">
      <c r="A1651" s="1801">
        <v>2017483</v>
      </c>
      <c r="C1651" s="1727" t="s">
        <v>4093</v>
      </c>
      <c r="D1651" s="1713" t="s">
        <v>68</v>
      </c>
      <c r="I1651" s="1728">
        <v>1</v>
      </c>
      <c r="J1651" s="1728">
        <v>1</v>
      </c>
      <c r="L1651" s="1715">
        <v>194.02</v>
      </c>
      <c r="N1651" s="1715">
        <f t="shared" si="401"/>
        <v>104.51</v>
      </c>
      <c r="O1651" s="1715">
        <v>89.51</v>
      </c>
      <c r="P1651" s="1749">
        <f t="shared" si="402"/>
        <v>0.85647306477849006</v>
      </c>
      <c r="Q1651" s="1715">
        <v>15</v>
      </c>
      <c r="R1651" s="1799">
        <f t="shared" si="403"/>
        <v>0.14352693522150989</v>
      </c>
      <c r="S1651" s="1775">
        <f t="shared" si="404"/>
        <v>0.6</v>
      </c>
      <c r="U1651" s="1715">
        <f t="shared" si="405"/>
        <v>0</v>
      </c>
      <c r="V1651" s="1715">
        <f t="shared" si="406"/>
        <v>194.02</v>
      </c>
      <c r="W1651" s="1715">
        <f t="shared" si="407"/>
        <v>0</v>
      </c>
      <c r="X1651" s="1718"/>
      <c r="Y1651" s="1729"/>
      <c r="Z1651" s="1720"/>
      <c r="AA1651" s="1778"/>
      <c r="AB1651" s="1778"/>
      <c r="AH1651" s="2296"/>
      <c r="AK1651" s="2295"/>
      <c r="AL1651" s="2295"/>
    </row>
    <row r="1652" spans="1:38" x14ac:dyDescent="0.2">
      <c r="A1652" s="1894">
        <v>2017484</v>
      </c>
      <c r="C1652" s="1727" t="s">
        <v>4101</v>
      </c>
      <c r="D1652" s="1713" t="s">
        <v>68</v>
      </c>
      <c r="I1652" s="1728">
        <v>1</v>
      </c>
      <c r="J1652" s="1728">
        <v>1</v>
      </c>
      <c r="L1652" s="1715">
        <v>178.74</v>
      </c>
      <c r="N1652" s="1715">
        <f t="shared" si="401"/>
        <v>96.87</v>
      </c>
      <c r="O1652" s="1715">
        <v>96.87</v>
      </c>
      <c r="P1652" s="1749">
        <f t="shared" si="402"/>
        <v>1</v>
      </c>
      <c r="Q1652" s="1715">
        <v>0</v>
      </c>
      <c r="R1652" s="1799">
        <f t="shared" si="403"/>
        <v>0</v>
      </c>
      <c r="S1652" s="1775">
        <f t="shared" si="404"/>
        <v>0</v>
      </c>
      <c r="U1652" s="1715">
        <f t="shared" si="405"/>
        <v>0</v>
      </c>
      <c r="V1652" s="1715">
        <f t="shared" si="406"/>
        <v>178.74</v>
      </c>
      <c r="W1652" s="1715">
        <f t="shared" si="407"/>
        <v>0</v>
      </c>
      <c r="X1652" s="1718"/>
      <c r="Y1652" s="1729"/>
      <c r="Z1652" s="1720"/>
      <c r="AA1652" s="1778"/>
      <c r="AB1652" s="1778"/>
      <c r="AH1652" s="2296"/>
      <c r="AK1652" s="2295"/>
      <c r="AL1652" s="2295"/>
    </row>
    <row r="1653" spans="1:38" x14ac:dyDescent="0.2">
      <c r="A1653" s="1726">
        <v>2017485</v>
      </c>
      <c r="C1653" s="1727" t="s">
        <v>4102</v>
      </c>
      <c r="D1653" s="1713" t="s">
        <v>451</v>
      </c>
      <c r="E1653" s="1713">
        <v>0</v>
      </c>
      <c r="F1653" s="1713">
        <v>1</v>
      </c>
      <c r="G1653" s="1713">
        <v>1</v>
      </c>
      <c r="H1653" s="1713">
        <v>0</v>
      </c>
      <c r="I1653" s="1728">
        <v>0</v>
      </c>
      <c r="J1653" s="1728">
        <v>0</v>
      </c>
      <c r="L1653" s="1715">
        <v>217.36</v>
      </c>
      <c r="N1653" s="1715">
        <f t="shared" si="401"/>
        <v>144.64999999999998</v>
      </c>
      <c r="O1653" s="1715">
        <v>99.1</v>
      </c>
      <c r="P1653" s="1749">
        <f t="shared" si="402"/>
        <v>0.68510197027307296</v>
      </c>
      <c r="Q1653" s="1715">
        <v>45.55</v>
      </c>
      <c r="R1653" s="1799">
        <f t="shared" si="403"/>
        <v>0.3148980297269271</v>
      </c>
      <c r="S1653" s="1775">
        <f t="shared" si="404"/>
        <v>1.8219999999999998</v>
      </c>
      <c r="U1653" s="1715">
        <f t="shared" si="405"/>
        <v>144.64999999999998</v>
      </c>
      <c r="V1653" s="1715">
        <f t="shared" si="406"/>
        <v>217.36</v>
      </c>
      <c r="W1653" s="1715">
        <f t="shared" si="407"/>
        <v>0</v>
      </c>
      <c r="X1653" s="1718"/>
      <c r="Y1653" s="1729"/>
      <c r="Z1653" s="1720"/>
      <c r="AA1653" s="1778"/>
      <c r="AB1653" s="1778"/>
      <c r="AH1653" s="2296"/>
      <c r="AK1653" s="2295"/>
      <c r="AL1653" s="2295"/>
    </row>
    <row r="1654" spans="1:38" x14ac:dyDescent="0.2">
      <c r="A1654" s="1726">
        <v>2017486</v>
      </c>
      <c r="C1654" s="1727" t="s">
        <v>4122</v>
      </c>
      <c r="I1654" s="1728">
        <v>0</v>
      </c>
      <c r="J1654" s="1728">
        <v>0</v>
      </c>
      <c r="N1654" s="1715">
        <f t="shared" si="401"/>
        <v>0</v>
      </c>
      <c r="O1654" s="1715">
        <v>0</v>
      </c>
      <c r="P1654" s="1749" t="str">
        <f t="shared" si="402"/>
        <v/>
      </c>
      <c r="Q1654" s="1715">
        <v>0</v>
      </c>
      <c r="R1654" s="1799" t="str">
        <f t="shared" si="403"/>
        <v/>
      </c>
      <c r="S1654" s="1775">
        <f t="shared" si="404"/>
        <v>0</v>
      </c>
      <c r="U1654" s="1715">
        <f t="shared" si="405"/>
        <v>0</v>
      </c>
      <c r="V1654" s="1715">
        <f t="shared" si="406"/>
        <v>0</v>
      </c>
      <c r="W1654" s="1715">
        <f t="shared" si="407"/>
        <v>0</v>
      </c>
      <c r="X1654" s="1718"/>
      <c r="Y1654" s="1729"/>
      <c r="Z1654" s="1720"/>
      <c r="AA1654" s="1778"/>
      <c r="AB1654" s="1778"/>
      <c r="AH1654" s="2296"/>
      <c r="AK1654" s="2295"/>
      <c r="AL1654" s="2295"/>
    </row>
    <row r="1655" spans="1:38" x14ac:dyDescent="0.2">
      <c r="A1655" s="1726">
        <v>2017487</v>
      </c>
      <c r="C1655" s="1727" t="s">
        <v>4124</v>
      </c>
      <c r="D1655" s="1713" t="s">
        <v>68</v>
      </c>
      <c r="I1655" s="1728">
        <v>0</v>
      </c>
      <c r="J1655" s="1728">
        <v>0</v>
      </c>
      <c r="N1655" s="1715">
        <f t="shared" si="401"/>
        <v>0</v>
      </c>
      <c r="O1655" s="1715">
        <v>0</v>
      </c>
      <c r="P1655" s="1749" t="str">
        <f t="shared" si="402"/>
        <v/>
      </c>
      <c r="Q1655" s="1715">
        <v>0</v>
      </c>
      <c r="R1655" s="1799" t="str">
        <f t="shared" si="403"/>
        <v/>
      </c>
      <c r="S1655" s="1775">
        <f t="shared" si="404"/>
        <v>0</v>
      </c>
      <c r="U1655" s="1715">
        <f t="shared" si="405"/>
        <v>0</v>
      </c>
      <c r="V1655" s="1715">
        <f t="shared" si="406"/>
        <v>0</v>
      </c>
      <c r="W1655" s="1715">
        <f t="shared" si="407"/>
        <v>0</v>
      </c>
      <c r="X1655" s="1718"/>
      <c r="Y1655" s="1729"/>
      <c r="Z1655" s="1720"/>
      <c r="AA1655" s="1778"/>
      <c r="AB1655" s="1778"/>
      <c r="AH1655" s="2296"/>
      <c r="AK1655" s="2295"/>
      <c r="AL1655" s="2295"/>
    </row>
    <row r="1656" spans="1:38" x14ac:dyDescent="0.2">
      <c r="A1656" s="1726">
        <v>2017488</v>
      </c>
      <c r="C1656" s="1727" t="s">
        <v>4139</v>
      </c>
      <c r="D1656" s="1713" t="s">
        <v>489</v>
      </c>
      <c r="E1656" s="1713">
        <v>0</v>
      </c>
      <c r="F1656" s="1713">
        <v>1</v>
      </c>
      <c r="G1656" s="1713">
        <v>0</v>
      </c>
      <c r="H1656" s="1713">
        <v>1</v>
      </c>
      <c r="I1656" s="1728">
        <v>0</v>
      </c>
      <c r="J1656" s="1728">
        <v>0</v>
      </c>
      <c r="L1656" s="1715">
        <v>520.27</v>
      </c>
      <c r="N1656" s="1715">
        <f t="shared" si="401"/>
        <v>381.33000000000004</v>
      </c>
      <c r="O1656" s="1715">
        <v>271.79000000000002</v>
      </c>
      <c r="P1656" s="1749">
        <f t="shared" si="402"/>
        <v>0.71274224425038679</v>
      </c>
      <c r="Q1656" s="1715">
        <v>109.54</v>
      </c>
      <c r="R1656" s="1799">
        <f t="shared" si="403"/>
        <v>0.28725775574961321</v>
      </c>
      <c r="S1656" s="1775">
        <f t="shared" si="404"/>
        <v>4.3816000000000006</v>
      </c>
      <c r="U1656" s="1715">
        <f t="shared" si="405"/>
        <v>381.33000000000004</v>
      </c>
      <c r="V1656" s="1715">
        <f t="shared" si="406"/>
        <v>520.27</v>
      </c>
      <c r="W1656" s="1715">
        <f t="shared" si="407"/>
        <v>0</v>
      </c>
      <c r="X1656" s="1718"/>
      <c r="Y1656" s="1729"/>
      <c r="Z1656" s="1720"/>
      <c r="AA1656" s="1778"/>
      <c r="AB1656" s="1778"/>
      <c r="AH1656" s="2296"/>
      <c r="AK1656" s="2295"/>
      <c r="AL1656" s="2295"/>
    </row>
    <row r="1657" spans="1:38" x14ac:dyDescent="0.2">
      <c r="A1657" s="1726">
        <v>2017489</v>
      </c>
      <c r="C1657" s="1727" t="s">
        <v>4140</v>
      </c>
      <c r="D1657" s="1713" t="s">
        <v>68</v>
      </c>
      <c r="I1657" s="1728">
        <v>0</v>
      </c>
      <c r="J1657" s="1728">
        <v>0</v>
      </c>
      <c r="L1657" s="1715">
        <v>204.6</v>
      </c>
      <c r="N1657" s="1715">
        <f t="shared" si="401"/>
        <v>109.8</v>
      </c>
      <c r="O1657" s="1715">
        <v>109.8</v>
      </c>
      <c r="P1657" s="1749">
        <f t="shared" si="402"/>
        <v>1</v>
      </c>
      <c r="Q1657" s="1715">
        <v>0</v>
      </c>
      <c r="R1657" s="1799">
        <f t="shared" si="403"/>
        <v>0</v>
      </c>
      <c r="S1657" s="1775">
        <f t="shared" si="404"/>
        <v>0</v>
      </c>
      <c r="U1657" s="1715">
        <f t="shared" si="405"/>
        <v>109.8</v>
      </c>
      <c r="V1657" s="1715">
        <f t="shared" si="406"/>
        <v>204.6</v>
      </c>
      <c r="W1657" s="1715">
        <f t="shared" si="407"/>
        <v>0</v>
      </c>
      <c r="X1657" s="1718"/>
      <c r="Y1657" s="1729"/>
      <c r="Z1657" s="1720"/>
      <c r="AA1657" s="1778"/>
      <c r="AB1657" s="1778"/>
      <c r="AH1657" s="2296"/>
      <c r="AK1657" s="2295"/>
      <c r="AL1657" s="2295"/>
    </row>
    <row r="1658" spans="1:38" x14ac:dyDescent="0.2">
      <c r="A1658" s="1726">
        <v>2017490</v>
      </c>
      <c r="C1658" s="1727" t="s">
        <v>4141</v>
      </c>
      <c r="D1658" s="1713" t="s">
        <v>68</v>
      </c>
      <c r="I1658" s="1728">
        <v>0</v>
      </c>
      <c r="J1658" s="1728">
        <v>0</v>
      </c>
      <c r="L1658" s="1715">
        <v>65.48</v>
      </c>
      <c r="N1658" s="1715">
        <f t="shared" si="401"/>
        <v>40.24</v>
      </c>
      <c r="O1658" s="1715">
        <v>40.24</v>
      </c>
      <c r="P1658" s="1749">
        <f t="shared" si="402"/>
        <v>1</v>
      </c>
      <c r="Q1658" s="1715">
        <v>0</v>
      </c>
      <c r="R1658" s="1799">
        <f t="shared" si="403"/>
        <v>0</v>
      </c>
      <c r="S1658" s="1775">
        <f t="shared" si="404"/>
        <v>0</v>
      </c>
      <c r="U1658" s="1715">
        <f t="shared" si="405"/>
        <v>40.24</v>
      </c>
      <c r="V1658" s="1715">
        <f t="shared" si="406"/>
        <v>65.48</v>
      </c>
      <c r="W1658" s="1715">
        <f t="shared" si="407"/>
        <v>0</v>
      </c>
      <c r="X1658" s="1718"/>
      <c r="Y1658" s="1729"/>
      <c r="Z1658" s="1720"/>
      <c r="AA1658" s="1778"/>
      <c r="AB1658" s="1778"/>
      <c r="AH1658" s="2296"/>
      <c r="AK1658" s="2295"/>
      <c r="AL1658" s="2295"/>
    </row>
    <row r="1659" spans="1:38" x14ac:dyDescent="0.2">
      <c r="A1659" s="1726">
        <v>2017491</v>
      </c>
      <c r="C1659" s="1727" t="s">
        <v>4146</v>
      </c>
      <c r="D1659" s="1713" t="s">
        <v>68</v>
      </c>
      <c r="I1659" s="1728">
        <v>0</v>
      </c>
      <c r="J1659" s="1728">
        <v>0</v>
      </c>
      <c r="L1659" s="1715">
        <v>63.46</v>
      </c>
      <c r="N1659" s="1715">
        <f t="shared" si="401"/>
        <v>39.229999999999997</v>
      </c>
      <c r="O1659" s="1715">
        <v>39.229999999999997</v>
      </c>
      <c r="P1659" s="1749">
        <f t="shared" si="402"/>
        <v>1</v>
      </c>
      <c r="Q1659" s="1715">
        <v>0</v>
      </c>
      <c r="R1659" s="1799">
        <f t="shared" si="403"/>
        <v>0</v>
      </c>
      <c r="S1659" s="1775">
        <f t="shared" si="404"/>
        <v>0</v>
      </c>
      <c r="U1659" s="1715">
        <f t="shared" si="405"/>
        <v>39.229999999999997</v>
      </c>
      <c r="V1659" s="1715">
        <f t="shared" si="406"/>
        <v>63.46</v>
      </c>
      <c r="W1659" s="1715">
        <f t="shared" si="407"/>
        <v>0</v>
      </c>
      <c r="X1659" s="1718"/>
      <c r="Y1659" s="1729"/>
      <c r="Z1659" s="1720"/>
      <c r="AA1659" s="1778"/>
      <c r="AB1659" s="1778"/>
      <c r="AH1659" s="2296"/>
      <c r="AK1659" s="2295"/>
      <c r="AL1659" s="2295"/>
    </row>
    <row r="1660" spans="1:38" x14ac:dyDescent="0.2">
      <c r="A1660" s="1894">
        <v>2017492</v>
      </c>
      <c r="C1660" s="1727" t="s">
        <v>4147</v>
      </c>
      <c r="D1660" s="1713" t="s">
        <v>68</v>
      </c>
      <c r="I1660" s="1728">
        <v>1</v>
      </c>
      <c r="J1660" s="1728">
        <v>1</v>
      </c>
      <c r="L1660" s="1715">
        <v>234.3</v>
      </c>
      <c r="N1660" s="1715">
        <f t="shared" si="401"/>
        <v>124.65</v>
      </c>
      <c r="O1660" s="1715">
        <v>109.65</v>
      </c>
      <c r="P1660" s="1749">
        <f t="shared" si="402"/>
        <v>0.87966305655836341</v>
      </c>
      <c r="Q1660" s="1715">
        <v>15</v>
      </c>
      <c r="R1660" s="1799">
        <f t="shared" si="403"/>
        <v>0.12033694344163658</v>
      </c>
      <c r="S1660" s="1775">
        <f t="shared" si="404"/>
        <v>0.6</v>
      </c>
      <c r="U1660" s="1715">
        <f t="shared" si="405"/>
        <v>0</v>
      </c>
      <c r="V1660" s="1715">
        <f t="shared" si="406"/>
        <v>234.3</v>
      </c>
      <c r="W1660" s="1715">
        <f t="shared" si="407"/>
        <v>0</v>
      </c>
      <c r="X1660" s="1718"/>
      <c r="Y1660" s="1729"/>
      <c r="Z1660" s="1720"/>
      <c r="AA1660" s="1778"/>
      <c r="AB1660" s="1778"/>
      <c r="AH1660" s="2296"/>
      <c r="AK1660" s="2295"/>
      <c r="AL1660" s="2295"/>
    </row>
    <row r="1661" spans="1:38" x14ac:dyDescent="0.2">
      <c r="A1661" s="1726" t="s">
        <v>4162</v>
      </c>
      <c r="C1661" s="1727" t="s">
        <v>4023</v>
      </c>
      <c r="D1661" s="1713" t="s">
        <v>2383</v>
      </c>
      <c r="E1661" s="1713">
        <v>1</v>
      </c>
      <c r="F1661" s="1713">
        <v>10</v>
      </c>
      <c r="G1661" s="1713">
        <v>0</v>
      </c>
      <c r="H1661" s="1713">
        <v>0</v>
      </c>
      <c r="I1661" s="1728">
        <v>0</v>
      </c>
      <c r="J1661" s="1728">
        <v>0</v>
      </c>
      <c r="L1661" s="1715">
        <v>1246.76</v>
      </c>
      <c r="N1661" s="1715">
        <f t="shared" si="401"/>
        <v>802.76</v>
      </c>
      <c r="O1661" s="1715">
        <v>602.16</v>
      </c>
      <c r="P1661" s="1749">
        <f t="shared" si="402"/>
        <v>0.75011211320942739</v>
      </c>
      <c r="Q1661" s="1715">
        <v>200.6</v>
      </c>
      <c r="R1661" s="1799">
        <f t="shared" si="403"/>
        <v>0.24988788679057253</v>
      </c>
      <c r="S1661" s="1775">
        <f t="shared" si="404"/>
        <v>8.0239999999999991</v>
      </c>
      <c r="U1661" s="1715">
        <f t="shared" si="405"/>
        <v>802.76</v>
      </c>
      <c r="V1661" s="1715">
        <f t="shared" si="406"/>
        <v>1246.76</v>
      </c>
      <c r="W1661" s="1715">
        <f t="shared" si="407"/>
        <v>0</v>
      </c>
      <c r="X1661" s="1718"/>
      <c r="Y1661" s="1729"/>
      <c r="Z1661" s="1720"/>
      <c r="AA1661" s="1778"/>
      <c r="AB1661" s="1778"/>
      <c r="AH1661" s="2296"/>
      <c r="AK1661" s="2295"/>
      <c r="AL1661" s="2295"/>
    </row>
    <row r="1662" spans="1:38" x14ac:dyDescent="0.2">
      <c r="A1662" s="1726">
        <v>2017494</v>
      </c>
      <c r="C1662" s="1727" t="s">
        <v>4173</v>
      </c>
      <c r="D1662" s="1713" t="s">
        <v>68</v>
      </c>
      <c r="E1662" s="1713">
        <v>0</v>
      </c>
      <c r="F1662" s="1713">
        <v>0</v>
      </c>
      <c r="G1662" s="1713">
        <v>0</v>
      </c>
      <c r="H1662" s="1713">
        <v>0</v>
      </c>
      <c r="I1662" s="1728">
        <v>0</v>
      </c>
      <c r="J1662" s="1728">
        <v>0</v>
      </c>
      <c r="L1662" s="1715">
        <v>36.5</v>
      </c>
      <c r="N1662" s="1715">
        <f t="shared" si="401"/>
        <v>25.75</v>
      </c>
      <c r="O1662" s="1715">
        <v>25.75</v>
      </c>
      <c r="P1662" s="1749">
        <f t="shared" si="402"/>
        <v>1</v>
      </c>
      <c r="Q1662" s="1715">
        <v>0</v>
      </c>
      <c r="R1662" s="1799">
        <f t="shared" si="403"/>
        <v>0</v>
      </c>
      <c r="S1662" s="1775">
        <f t="shared" si="404"/>
        <v>0</v>
      </c>
      <c r="U1662" s="1715">
        <f t="shared" si="405"/>
        <v>25.75</v>
      </c>
      <c r="V1662" s="1715">
        <f t="shared" si="406"/>
        <v>36.5</v>
      </c>
      <c r="W1662" s="1715">
        <f t="shared" si="407"/>
        <v>0</v>
      </c>
      <c r="X1662" s="1718"/>
      <c r="Y1662" s="1729"/>
      <c r="Z1662" s="1720"/>
      <c r="AA1662" s="1778"/>
      <c r="AB1662" s="1778"/>
      <c r="AH1662" s="2296"/>
      <c r="AK1662" s="2295"/>
      <c r="AL1662" s="2295"/>
    </row>
    <row r="1663" spans="1:38" x14ac:dyDescent="0.2">
      <c r="A1663" s="1726">
        <v>2017495</v>
      </c>
      <c r="C1663" s="1727">
        <v>633617</v>
      </c>
      <c r="D1663" s="1713" t="s">
        <v>68</v>
      </c>
      <c r="E1663" s="1713">
        <v>0</v>
      </c>
      <c r="F1663" s="1713">
        <v>1</v>
      </c>
      <c r="G1663" s="1713">
        <v>0</v>
      </c>
      <c r="H1663" s="1713">
        <v>4</v>
      </c>
      <c r="I1663" s="1728">
        <v>0</v>
      </c>
      <c r="J1663" s="1728">
        <v>0</v>
      </c>
      <c r="L1663" s="1715">
        <v>1831.98</v>
      </c>
      <c r="N1663" s="1715">
        <f t="shared" si="401"/>
        <v>1314.53</v>
      </c>
      <c r="O1663" s="1715">
        <v>991.72</v>
      </c>
      <c r="P1663" s="1749">
        <f t="shared" si="402"/>
        <v>0.75442933976402216</v>
      </c>
      <c r="Q1663" s="1715">
        <v>322.81</v>
      </c>
      <c r="R1663" s="1799">
        <f t="shared" si="403"/>
        <v>0.24557066023597787</v>
      </c>
      <c r="S1663" s="1775">
        <f t="shared" si="404"/>
        <v>12.9124</v>
      </c>
      <c r="U1663" s="1715">
        <f t="shared" si="405"/>
        <v>1314.53</v>
      </c>
      <c r="V1663" s="1715">
        <f t="shared" si="406"/>
        <v>1831.98</v>
      </c>
      <c r="W1663" s="1715">
        <f t="shared" si="407"/>
        <v>0</v>
      </c>
      <c r="X1663" s="1718"/>
      <c r="Y1663" s="1729"/>
      <c r="Z1663" s="1720"/>
      <c r="AA1663" s="1778"/>
      <c r="AB1663" s="1778"/>
      <c r="AH1663" s="2296"/>
      <c r="AK1663" s="2295"/>
      <c r="AL1663" s="2295"/>
    </row>
    <row r="1664" spans="1:38" x14ac:dyDescent="0.2">
      <c r="A1664" s="1726">
        <v>2017496</v>
      </c>
      <c r="C1664" s="1727" t="s">
        <v>4183</v>
      </c>
      <c r="D1664" s="1713" t="s">
        <v>489</v>
      </c>
      <c r="E1664" s="1713">
        <v>1</v>
      </c>
      <c r="F1664" s="1713">
        <v>9</v>
      </c>
      <c r="G1664" s="1713">
        <v>6</v>
      </c>
      <c r="H1664" s="1713">
        <v>3</v>
      </c>
      <c r="I1664" s="1728">
        <v>0.75</v>
      </c>
      <c r="J1664" s="1728">
        <v>0</v>
      </c>
      <c r="L1664" s="1715">
        <v>4380.83</v>
      </c>
      <c r="N1664" s="1715">
        <f t="shared" si="401"/>
        <v>3235.83</v>
      </c>
      <c r="O1664" s="1715">
        <v>2527.85</v>
      </c>
      <c r="P1664" s="1749">
        <f t="shared" si="402"/>
        <v>0.78120605841468804</v>
      </c>
      <c r="Q1664" s="1715">
        <v>707.98</v>
      </c>
      <c r="R1664" s="1799">
        <f t="shared" si="403"/>
        <v>0.21879394158531196</v>
      </c>
      <c r="S1664" s="1775">
        <f t="shared" si="404"/>
        <v>28.319200000000002</v>
      </c>
      <c r="U1664" s="1715">
        <f t="shared" si="405"/>
        <v>1339.9425000000001</v>
      </c>
      <c r="V1664" s="1715">
        <f t="shared" si="406"/>
        <v>4380.83</v>
      </c>
      <c r="W1664" s="1715">
        <f t="shared" si="407"/>
        <v>0</v>
      </c>
      <c r="X1664" s="1718"/>
      <c r="Y1664" s="1729"/>
      <c r="Z1664" s="1720"/>
      <c r="AA1664" s="1778"/>
      <c r="AB1664" s="1778"/>
      <c r="AH1664" s="2296"/>
      <c r="AK1664" s="2295"/>
      <c r="AL1664" s="2295"/>
    </row>
    <row r="1665" spans="1:38" x14ac:dyDescent="0.2">
      <c r="A1665" s="1726">
        <v>2017497</v>
      </c>
      <c r="C1665" s="1727" t="s">
        <v>4184</v>
      </c>
      <c r="D1665" s="1713" t="s">
        <v>489</v>
      </c>
      <c r="E1665" s="1713">
        <v>1</v>
      </c>
      <c r="F1665" s="1713">
        <v>1</v>
      </c>
      <c r="G1665" s="1713">
        <v>0</v>
      </c>
      <c r="H1665" s="1713">
        <v>1</v>
      </c>
      <c r="I1665" s="1728">
        <v>0.75</v>
      </c>
      <c r="J1665" s="1728">
        <v>0</v>
      </c>
      <c r="L1665" s="1715">
        <v>762.2</v>
      </c>
      <c r="N1665" s="1715">
        <f t="shared" si="401"/>
        <v>558.05000000000007</v>
      </c>
      <c r="O1665" s="1715">
        <v>387.97</v>
      </c>
      <c r="P1665" s="1749">
        <f t="shared" si="402"/>
        <v>0.69522444225427826</v>
      </c>
      <c r="Q1665" s="1715">
        <v>170.08</v>
      </c>
      <c r="R1665" s="1799">
        <f t="shared" si="403"/>
        <v>0.30477555774572168</v>
      </c>
      <c r="S1665" s="1775">
        <f t="shared" si="404"/>
        <v>6.8032000000000004</v>
      </c>
      <c r="U1665" s="1715">
        <f t="shared" si="405"/>
        <v>267.07249999999999</v>
      </c>
      <c r="V1665" s="1715">
        <f t="shared" si="406"/>
        <v>762.2</v>
      </c>
      <c r="W1665" s="1715">
        <f t="shared" si="407"/>
        <v>0</v>
      </c>
      <c r="X1665" s="1718"/>
      <c r="Y1665" s="1729"/>
      <c r="Z1665" s="1720"/>
      <c r="AA1665" s="1778"/>
      <c r="AB1665" s="1778"/>
      <c r="AH1665" s="2296"/>
      <c r="AK1665" s="2295"/>
      <c r="AL1665" s="2295"/>
    </row>
    <row r="1666" spans="1:38" x14ac:dyDescent="0.2">
      <c r="A1666" s="1726">
        <v>2017498</v>
      </c>
      <c r="C1666" s="1727" t="s">
        <v>4185</v>
      </c>
      <c r="D1666" s="1713" t="s">
        <v>489</v>
      </c>
      <c r="E1666" s="1713">
        <v>1</v>
      </c>
      <c r="F1666" s="1713">
        <v>1</v>
      </c>
      <c r="G1666" s="1713">
        <v>0</v>
      </c>
      <c r="H1666" s="1713">
        <v>1</v>
      </c>
      <c r="I1666" s="1728">
        <v>0.75</v>
      </c>
      <c r="J1666" s="1728">
        <v>0</v>
      </c>
      <c r="L1666" s="1715">
        <v>520.27</v>
      </c>
      <c r="N1666" s="1715">
        <f t="shared" si="401"/>
        <v>0</v>
      </c>
      <c r="O1666" s="1715">
        <v>0</v>
      </c>
      <c r="P1666" s="1749" t="str">
        <f t="shared" si="402"/>
        <v/>
      </c>
      <c r="Q1666" s="1715">
        <v>0</v>
      </c>
      <c r="R1666" s="1799" t="str">
        <f t="shared" si="403"/>
        <v/>
      </c>
      <c r="S1666" s="1775">
        <f t="shared" si="404"/>
        <v>0</v>
      </c>
      <c r="U1666" s="1715">
        <f t="shared" si="405"/>
        <v>0</v>
      </c>
      <c r="V1666" s="1715">
        <f t="shared" si="406"/>
        <v>520.27</v>
      </c>
      <c r="W1666" s="1715">
        <f t="shared" si="407"/>
        <v>0</v>
      </c>
      <c r="X1666" s="1718"/>
      <c r="Y1666" s="1729"/>
      <c r="Z1666" s="1720"/>
      <c r="AA1666" s="1778"/>
      <c r="AB1666" s="1778"/>
      <c r="AH1666" s="2296"/>
      <c r="AK1666" s="2295"/>
      <c r="AL1666" s="2295"/>
    </row>
    <row r="1667" spans="1:38" x14ac:dyDescent="0.2">
      <c r="A1667" s="1726">
        <v>2017499</v>
      </c>
      <c r="C1667" s="1727" t="s">
        <v>4186</v>
      </c>
      <c r="D1667" s="1713" t="s">
        <v>489</v>
      </c>
      <c r="E1667" s="1713">
        <v>1</v>
      </c>
      <c r="F1667" s="1713">
        <v>11</v>
      </c>
      <c r="G1667" s="1713">
        <v>6</v>
      </c>
      <c r="H1667" s="1713">
        <v>3</v>
      </c>
      <c r="I1667" s="1728">
        <v>0.75</v>
      </c>
      <c r="J1667" s="1728">
        <v>0</v>
      </c>
      <c r="L1667" s="1715">
        <v>3392.82</v>
      </c>
      <c r="N1667" s="1715">
        <f t="shared" si="401"/>
        <v>0</v>
      </c>
      <c r="O1667" s="1715">
        <v>0</v>
      </c>
      <c r="P1667" s="1749" t="str">
        <f t="shared" si="402"/>
        <v/>
      </c>
      <c r="Q1667" s="1715">
        <v>0</v>
      </c>
      <c r="R1667" s="1799" t="str">
        <f t="shared" si="403"/>
        <v/>
      </c>
      <c r="S1667" s="1775">
        <f t="shared" si="404"/>
        <v>0</v>
      </c>
      <c r="U1667" s="1715">
        <f t="shared" si="405"/>
        <v>0</v>
      </c>
      <c r="V1667" s="1715">
        <f t="shared" si="406"/>
        <v>3392.82</v>
      </c>
      <c r="W1667" s="1715">
        <f t="shared" si="407"/>
        <v>0</v>
      </c>
      <c r="X1667" s="1718"/>
      <c r="Y1667" s="1729"/>
      <c r="Z1667" s="1720"/>
      <c r="AA1667" s="1778"/>
      <c r="AB1667" s="1778"/>
      <c r="AH1667" s="2296"/>
      <c r="AK1667" s="2295"/>
      <c r="AL1667" s="2295"/>
    </row>
    <row r="1668" spans="1:38" x14ac:dyDescent="0.2">
      <c r="A1668" s="1726" t="s">
        <v>4191</v>
      </c>
      <c r="C1668" s="1727" t="s">
        <v>4190</v>
      </c>
      <c r="D1668" s="1713" t="s">
        <v>489</v>
      </c>
      <c r="E1668" s="1713">
        <v>0</v>
      </c>
      <c r="F1668" s="1713">
        <v>18</v>
      </c>
      <c r="G1668" s="1713">
        <v>0</v>
      </c>
      <c r="H1668" s="1713">
        <v>0</v>
      </c>
      <c r="I1668" s="1728">
        <v>0.5</v>
      </c>
      <c r="J1668" s="1728">
        <v>0</v>
      </c>
      <c r="L1668" s="1715">
        <v>2222.96</v>
      </c>
      <c r="N1668" s="1715">
        <f t="shared" si="401"/>
        <v>0</v>
      </c>
      <c r="O1668" s="1715">
        <v>0</v>
      </c>
      <c r="P1668" s="1749" t="str">
        <f t="shared" si="402"/>
        <v/>
      </c>
      <c r="Q1668" s="1715">
        <v>0</v>
      </c>
      <c r="R1668" s="1799" t="str">
        <f t="shared" si="403"/>
        <v/>
      </c>
      <c r="S1668" s="1775">
        <f t="shared" si="404"/>
        <v>0</v>
      </c>
      <c r="U1668" s="1715">
        <f t="shared" si="405"/>
        <v>0</v>
      </c>
      <c r="V1668" s="1715">
        <f t="shared" si="406"/>
        <v>2222.96</v>
      </c>
      <c r="W1668" s="1715">
        <f t="shared" si="407"/>
        <v>0</v>
      </c>
      <c r="X1668" s="1718"/>
      <c r="Y1668" s="1729"/>
      <c r="Z1668" s="1720"/>
      <c r="AA1668" s="1778"/>
      <c r="AB1668" s="1778"/>
      <c r="AH1668" s="2296"/>
      <c r="AK1668" s="2295"/>
      <c r="AL1668" s="2295"/>
    </row>
    <row r="1669" spans="1:38" x14ac:dyDescent="0.2">
      <c r="A1669" s="2082">
        <v>2017501</v>
      </c>
      <c r="C1669" s="1727" t="s">
        <v>4192</v>
      </c>
      <c r="D1669" s="1713" t="s">
        <v>68</v>
      </c>
      <c r="E1669" s="1713">
        <v>5</v>
      </c>
      <c r="F1669" s="1713">
        <v>40</v>
      </c>
      <c r="G1669" s="1713">
        <v>25</v>
      </c>
      <c r="H1669" s="1713">
        <v>10</v>
      </c>
      <c r="I1669" s="1728">
        <v>0.75</v>
      </c>
      <c r="J1669" s="1728">
        <v>0</v>
      </c>
      <c r="L1669" s="1715">
        <v>9428.25</v>
      </c>
      <c r="N1669" s="1715">
        <f t="shared" si="401"/>
        <v>6358.35</v>
      </c>
      <c r="O1669" s="1715">
        <v>4640.55</v>
      </c>
      <c r="P1669" s="1749">
        <f t="shared" si="402"/>
        <v>0.7298355705489632</v>
      </c>
      <c r="Q1669" s="1715">
        <v>1717.8</v>
      </c>
      <c r="R1669" s="1799">
        <f t="shared" si="403"/>
        <v>0.2701644294510368</v>
      </c>
      <c r="S1669" s="1775">
        <f t="shared" si="404"/>
        <v>68.712000000000003</v>
      </c>
      <c r="U1669" s="1715">
        <f t="shared" si="405"/>
        <v>2877.9375</v>
      </c>
      <c r="V1669" s="1715">
        <f t="shared" si="406"/>
        <v>9428.25</v>
      </c>
      <c r="W1669" s="1715">
        <f t="shared" si="407"/>
        <v>0</v>
      </c>
      <c r="X1669" s="1718"/>
      <c r="Y1669" s="1729"/>
      <c r="Z1669" s="1720"/>
      <c r="AA1669" s="1778"/>
      <c r="AB1669" s="1778"/>
      <c r="AH1669" s="2296"/>
      <c r="AK1669" s="2295"/>
      <c r="AL1669" s="2295"/>
    </row>
    <row r="1670" spans="1:38" x14ac:dyDescent="0.2">
      <c r="A1670" s="1726">
        <v>2017502</v>
      </c>
      <c r="C1670" s="1727" t="s">
        <v>4196</v>
      </c>
      <c r="D1670" s="1713" t="s">
        <v>489</v>
      </c>
      <c r="E1670" s="1713">
        <v>1</v>
      </c>
      <c r="F1670" s="1713">
        <v>9</v>
      </c>
      <c r="G1670" s="1713">
        <v>7</v>
      </c>
      <c r="H1670" s="1713">
        <v>3</v>
      </c>
      <c r="I1670" s="1728">
        <v>0.5</v>
      </c>
      <c r="J1670" s="1728">
        <v>0</v>
      </c>
      <c r="L1670" s="1715">
        <v>2728.63</v>
      </c>
      <c r="N1670" s="1715">
        <f t="shared" si="401"/>
        <v>0</v>
      </c>
      <c r="O1670" s="1715">
        <v>0</v>
      </c>
      <c r="P1670" s="1749" t="str">
        <f t="shared" si="402"/>
        <v/>
      </c>
      <c r="Q1670" s="1715">
        <v>0</v>
      </c>
      <c r="R1670" s="1799" t="str">
        <f t="shared" si="403"/>
        <v/>
      </c>
      <c r="S1670" s="1775">
        <f t="shared" si="404"/>
        <v>0</v>
      </c>
      <c r="U1670" s="1715">
        <f t="shared" si="405"/>
        <v>0</v>
      </c>
      <c r="V1670" s="1715">
        <f t="shared" si="406"/>
        <v>2728.63</v>
      </c>
      <c r="W1670" s="1715">
        <f t="shared" si="407"/>
        <v>0</v>
      </c>
      <c r="X1670" s="1718"/>
      <c r="Y1670" s="1729"/>
      <c r="Z1670" s="1720"/>
      <c r="AA1670" s="1778"/>
      <c r="AB1670" s="1778"/>
      <c r="AH1670" s="2296"/>
      <c r="AK1670" s="2295"/>
      <c r="AL1670" s="2295"/>
    </row>
    <row r="1671" spans="1:38" x14ac:dyDescent="0.2">
      <c r="A1671" s="1726">
        <v>2017503</v>
      </c>
      <c r="C1671" s="1727" t="s">
        <v>4197</v>
      </c>
      <c r="D1671" s="1713" t="s">
        <v>489</v>
      </c>
      <c r="E1671" s="1713">
        <v>1</v>
      </c>
      <c r="F1671" s="1713">
        <v>1</v>
      </c>
      <c r="G1671" s="1713">
        <v>0</v>
      </c>
      <c r="H1671" s="1713">
        <v>1</v>
      </c>
      <c r="I1671" s="1728">
        <v>0.5</v>
      </c>
      <c r="J1671" s="1728">
        <v>0</v>
      </c>
      <c r="L1671" s="1715">
        <v>520.27</v>
      </c>
      <c r="N1671" s="1715">
        <f t="shared" si="401"/>
        <v>0</v>
      </c>
      <c r="O1671" s="1715">
        <v>0</v>
      </c>
      <c r="P1671" s="1749" t="str">
        <f t="shared" si="402"/>
        <v/>
      </c>
      <c r="Q1671" s="1715">
        <v>0</v>
      </c>
      <c r="R1671" s="1799" t="str">
        <f t="shared" si="403"/>
        <v/>
      </c>
      <c r="S1671" s="1775">
        <f t="shared" si="404"/>
        <v>0</v>
      </c>
      <c r="U1671" s="1715">
        <f t="shared" si="405"/>
        <v>0</v>
      </c>
      <c r="V1671" s="1715">
        <f t="shared" si="406"/>
        <v>520.27</v>
      </c>
      <c r="W1671" s="1715">
        <f t="shared" si="407"/>
        <v>0</v>
      </c>
      <c r="X1671" s="1718"/>
      <c r="Y1671" s="1729"/>
      <c r="Z1671" s="1720"/>
      <c r="AA1671" s="1778"/>
      <c r="AB1671" s="1778"/>
      <c r="AH1671" s="2296"/>
      <c r="AK1671" s="2295"/>
      <c r="AL1671" s="2295"/>
    </row>
    <row r="1672" spans="1:38" x14ac:dyDescent="0.2">
      <c r="A1672" s="2082">
        <v>2017504</v>
      </c>
      <c r="C1672" s="1727" t="s">
        <v>4200</v>
      </c>
      <c r="D1672" s="1713" t="s">
        <v>68</v>
      </c>
      <c r="E1672" s="1713">
        <v>5</v>
      </c>
      <c r="F1672" s="1713">
        <v>40</v>
      </c>
      <c r="G1672" s="1713">
        <v>25</v>
      </c>
      <c r="H1672" s="1713">
        <v>10</v>
      </c>
      <c r="I1672" s="1728">
        <v>0</v>
      </c>
      <c r="J1672" s="1728">
        <v>0</v>
      </c>
      <c r="L1672" s="1715">
        <v>9428.25</v>
      </c>
      <c r="N1672" s="1715">
        <f t="shared" ref="N1672" si="408">O1672+Q1672</f>
        <v>6358.35</v>
      </c>
      <c r="O1672" s="1715">
        <v>4640.55</v>
      </c>
      <c r="P1672" s="1749">
        <f t="shared" ref="P1672" si="409">IF(N1672&lt;=0,"",O1672/N1672)</f>
        <v>0.7298355705489632</v>
      </c>
      <c r="Q1672" s="1715">
        <v>1717.8</v>
      </c>
      <c r="R1672" s="1799">
        <f t="shared" ref="R1672" si="410">IF(N1672&lt;=0,"",Q1672/N1672)</f>
        <v>0.2701644294510368</v>
      </c>
      <c r="S1672" s="1775">
        <f t="shared" ref="S1672" si="411">Q1672/$S$1</f>
        <v>68.712000000000003</v>
      </c>
      <c r="U1672" s="1715">
        <f t="shared" si="405"/>
        <v>6358.35</v>
      </c>
      <c r="V1672" s="1715">
        <f t="shared" si="406"/>
        <v>9428.25</v>
      </c>
      <c r="W1672" s="1715">
        <f t="shared" si="407"/>
        <v>0</v>
      </c>
      <c r="X1672" s="1718"/>
      <c r="Y1672" s="1729"/>
      <c r="Z1672" s="1720"/>
      <c r="AA1672" s="1778"/>
      <c r="AB1672" s="1778"/>
      <c r="AH1672" s="2296"/>
      <c r="AK1672" s="2295"/>
      <c r="AL1672" s="2295"/>
    </row>
    <row r="1673" spans="1:38" x14ac:dyDescent="0.2">
      <c r="A1673" s="1726">
        <v>2017505</v>
      </c>
      <c r="C1673" s="1727" t="s">
        <v>4205</v>
      </c>
      <c r="D1673" s="1713" t="s">
        <v>451</v>
      </c>
      <c r="E1673" s="1713">
        <v>1</v>
      </c>
      <c r="F1673" s="1713">
        <v>7</v>
      </c>
      <c r="G1673" s="1713">
        <v>4</v>
      </c>
      <c r="H1673" s="1713">
        <v>3</v>
      </c>
      <c r="I1673" s="1728">
        <v>0</v>
      </c>
      <c r="J1673" s="1728">
        <v>0</v>
      </c>
      <c r="L1673" s="1715">
        <v>2689.24</v>
      </c>
      <c r="N1673" s="1715">
        <f t="shared" si="401"/>
        <v>1776.8700000000001</v>
      </c>
      <c r="O1673" s="1715">
        <v>1319.43</v>
      </c>
      <c r="P1673" s="1749">
        <f t="shared" si="402"/>
        <v>0.74255854395650778</v>
      </c>
      <c r="Q1673" s="1715">
        <v>457.44</v>
      </c>
      <c r="R1673" s="1799">
        <f t="shared" si="403"/>
        <v>0.25744145604349217</v>
      </c>
      <c r="S1673" s="1775">
        <f t="shared" si="404"/>
        <v>18.297599999999999</v>
      </c>
      <c r="U1673" s="1715">
        <f t="shared" si="405"/>
        <v>1776.8700000000001</v>
      </c>
      <c r="V1673" s="1715">
        <f t="shared" si="406"/>
        <v>2689.24</v>
      </c>
      <c r="W1673" s="1715">
        <f t="shared" si="407"/>
        <v>0</v>
      </c>
      <c r="X1673" s="1718"/>
      <c r="Y1673" s="1729"/>
      <c r="Z1673" s="1720"/>
      <c r="AA1673" s="1778"/>
      <c r="AB1673" s="1778"/>
      <c r="AH1673" s="2296"/>
      <c r="AK1673" s="2295"/>
      <c r="AL1673" s="2295"/>
    </row>
    <row r="1674" spans="1:38" x14ac:dyDescent="0.2">
      <c r="A1674" s="1726">
        <v>2017506</v>
      </c>
      <c r="C1674" s="1727" t="s">
        <v>4213</v>
      </c>
      <c r="D1674" s="1713" t="s">
        <v>489</v>
      </c>
      <c r="E1674" s="1713">
        <v>0</v>
      </c>
      <c r="F1674" s="1713">
        <v>0</v>
      </c>
      <c r="G1674" s="1713">
        <v>1</v>
      </c>
      <c r="H1674" s="1713">
        <v>0</v>
      </c>
      <c r="I1674" s="1728">
        <v>0</v>
      </c>
      <c r="J1674" s="1728">
        <v>0</v>
      </c>
      <c r="L1674" s="1715">
        <v>99.33</v>
      </c>
      <c r="N1674" s="1715">
        <f t="shared" si="401"/>
        <v>58.67</v>
      </c>
      <c r="O1674" s="1715">
        <v>25</v>
      </c>
      <c r="P1674" s="1749">
        <f t="shared" si="402"/>
        <v>0.42611215271859554</v>
      </c>
      <c r="Q1674" s="1715">
        <v>33.67</v>
      </c>
      <c r="R1674" s="1799">
        <f t="shared" si="403"/>
        <v>0.57388784728140452</v>
      </c>
      <c r="S1674" s="1775">
        <f t="shared" si="404"/>
        <v>1.3468</v>
      </c>
      <c r="U1674" s="1715">
        <f t="shared" si="405"/>
        <v>58.67</v>
      </c>
      <c r="V1674" s="1715">
        <f t="shared" si="406"/>
        <v>99.33</v>
      </c>
      <c r="W1674" s="1715">
        <f t="shared" si="407"/>
        <v>0</v>
      </c>
      <c r="X1674" s="1718"/>
      <c r="Y1674" s="1729"/>
      <c r="Z1674" s="1720"/>
      <c r="AA1674" s="1778"/>
      <c r="AB1674" s="1778"/>
      <c r="AH1674" s="2296"/>
      <c r="AK1674" s="2295"/>
      <c r="AL1674" s="2295"/>
    </row>
    <row r="1675" spans="1:38" x14ac:dyDescent="0.2">
      <c r="A1675" s="1726">
        <v>2017507</v>
      </c>
      <c r="C1675" s="1727" t="s">
        <v>4210</v>
      </c>
      <c r="D1675" s="1713" t="s">
        <v>68</v>
      </c>
      <c r="I1675" s="1728">
        <v>0</v>
      </c>
      <c r="J1675" s="1728">
        <v>0</v>
      </c>
      <c r="N1675" s="1715">
        <f t="shared" si="401"/>
        <v>0</v>
      </c>
      <c r="O1675" s="1715">
        <v>0</v>
      </c>
      <c r="P1675" s="1749" t="str">
        <f t="shared" si="402"/>
        <v/>
      </c>
      <c r="Q1675" s="1715">
        <v>0</v>
      </c>
      <c r="R1675" s="1799" t="str">
        <f t="shared" si="403"/>
        <v/>
      </c>
      <c r="S1675" s="1775">
        <f t="shared" si="404"/>
        <v>0</v>
      </c>
      <c r="U1675" s="1715">
        <f t="shared" si="405"/>
        <v>0</v>
      </c>
      <c r="V1675" s="1715">
        <f t="shared" si="406"/>
        <v>0</v>
      </c>
      <c r="W1675" s="1715">
        <f t="shared" si="407"/>
        <v>0</v>
      </c>
      <c r="X1675" s="1718"/>
      <c r="Y1675" s="1729"/>
      <c r="Z1675" s="1720"/>
      <c r="AA1675" s="1778"/>
      <c r="AB1675" s="1778"/>
      <c r="AH1675" s="2296"/>
      <c r="AK1675" s="2295"/>
      <c r="AL1675" s="2295"/>
    </row>
    <row r="1676" spans="1:38" x14ac:dyDescent="0.2">
      <c r="A1676" s="1726">
        <v>2017508</v>
      </c>
      <c r="C1676" s="1727" t="s">
        <v>4211</v>
      </c>
      <c r="D1676" s="1713" t="s">
        <v>68</v>
      </c>
      <c r="I1676" s="1728">
        <v>0</v>
      </c>
      <c r="J1676" s="1728">
        <v>0</v>
      </c>
      <c r="L1676" s="1715">
        <v>33.6</v>
      </c>
      <c r="N1676" s="1715">
        <f t="shared" si="401"/>
        <v>24.3</v>
      </c>
      <c r="O1676" s="1715">
        <v>24.3</v>
      </c>
      <c r="P1676" s="1749">
        <f t="shared" si="402"/>
        <v>1</v>
      </c>
      <c r="Q1676" s="1715">
        <v>0</v>
      </c>
      <c r="R1676" s="1799">
        <f t="shared" si="403"/>
        <v>0</v>
      </c>
      <c r="S1676" s="1775">
        <f t="shared" si="404"/>
        <v>0</v>
      </c>
      <c r="U1676" s="1715">
        <f t="shared" si="405"/>
        <v>24.3</v>
      </c>
      <c r="V1676" s="1715">
        <f t="shared" si="406"/>
        <v>33.6</v>
      </c>
      <c r="W1676" s="1715">
        <f t="shared" si="407"/>
        <v>0</v>
      </c>
      <c r="X1676" s="1718"/>
      <c r="Y1676" s="1729"/>
      <c r="Z1676" s="1720"/>
      <c r="AA1676" s="1778"/>
      <c r="AB1676" s="1778"/>
      <c r="AH1676" s="2296"/>
      <c r="AK1676" s="2295"/>
      <c r="AL1676" s="2295"/>
    </row>
    <row r="1677" spans="1:38" x14ac:dyDescent="0.2">
      <c r="A1677" s="1726">
        <v>2017509</v>
      </c>
      <c r="C1677" s="1727" t="s">
        <v>4212</v>
      </c>
      <c r="D1677" s="1713" t="s">
        <v>68</v>
      </c>
      <c r="I1677" s="1728">
        <v>0</v>
      </c>
      <c r="J1677" s="1728">
        <v>0</v>
      </c>
      <c r="L1677" s="1715">
        <v>117.42</v>
      </c>
      <c r="N1677" s="1715">
        <f t="shared" si="401"/>
        <v>66.209999999999994</v>
      </c>
      <c r="O1677" s="1715">
        <v>66.209999999999994</v>
      </c>
      <c r="P1677" s="1749">
        <f t="shared" si="402"/>
        <v>1</v>
      </c>
      <c r="Q1677" s="1715">
        <v>0</v>
      </c>
      <c r="R1677" s="1799">
        <f t="shared" si="403"/>
        <v>0</v>
      </c>
      <c r="S1677" s="1775">
        <f t="shared" si="404"/>
        <v>0</v>
      </c>
      <c r="U1677" s="1715">
        <f t="shared" si="405"/>
        <v>66.209999999999994</v>
      </c>
      <c r="V1677" s="1715">
        <f t="shared" si="406"/>
        <v>117.42</v>
      </c>
      <c r="W1677" s="1715">
        <f t="shared" si="407"/>
        <v>0</v>
      </c>
      <c r="X1677" s="1718"/>
      <c r="Y1677" s="1729"/>
      <c r="Z1677" s="1720"/>
      <c r="AA1677" s="1778"/>
      <c r="AB1677" s="1778"/>
      <c r="AH1677" s="2296"/>
      <c r="AK1677" s="2295"/>
      <c r="AL1677" s="2295"/>
    </row>
    <row r="1678" spans="1:38" x14ac:dyDescent="0.2">
      <c r="A1678" s="1726">
        <v>2017510</v>
      </c>
      <c r="C1678" s="1727" t="s">
        <v>4215</v>
      </c>
      <c r="D1678" s="1713" t="s">
        <v>614</v>
      </c>
      <c r="E1678" s="1713">
        <v>1</v>
      </c>
      <c r="F1678" s="1713">
        <v>9</v>
      </c>
      <c r="G1678" s="1713">
        <v>4</v>
      </c>
      <c r="H1678" s="1713">
        <v>4</v>
      </c>
      <c r="I1678" s="1728">
        <v>0</v>
      </c>
      <c r="J1678" s="1728">
        <v>0</v>
      </c>
      <c r="L1678" s="1715">
        <v>3611.56</v>
      </c>
      <c r="N1678" s="1715">
        <f t="shared" si="401"/>
        <v>2377.84</v>
      </c>
      <c r="O1678" s="1715">
        <v>1724.33</v>
      </c>
      <c r="P1678" s="1749">
        <f t="shared" si="402"/>
        <v>0.72516653769807882</v>
      </c>
      <c r="Q1678" s="1715">
        <v>653.51</v>
      </c>
      <c r="R1678" s="1799">
        <f t="shared" si="403"/>
        <v>0.27483346230192107</v>
      </c>
      <c r="S1678" s="1775">
        <f t="shared" si="404"/>
        <v>26.1404</v>
      </c>
      <c r="U1678" s="1715">
        <f t="shared" si="405"/>
        <v>2377.84</v>
      </c>
      <c r="V1678" s="1715">
        <f t="shared" si="406"/>
        <v>3611.56</v>
      </c>
      <c r="W1678" s="1715">
        <f t="shared" si="407"/>
        <v>0</v>
      </c>
      <c r="X1678" s="1718"/>
      <c r="Y1678" s="1729"/>
      <c r="Z1678" s="1720"/>
      <c r="AA1678" s="1778"/>
      <c r="AB1678" s="1778"/>
      <c r="AH1678" s="2296"/>
      <c r="AK1678" s="2295"/>
      <c r="AL1678" s="2295"/>
    </row>
    <row r="1679" spans="1:38" x14ac:dyDescent="0.2">
      <c r="A1679" s="1726">
        <v>2017511</v>
      </c>
      <c r="C1679" s="1727" t="s">
        <v>4216</v>
      </c>
      <c r="D1679" s="1713" t="s">
        <v>2999</v>
      </c>
      <c r="E1679" s="1713">
        <v>0</v>
      </c>
      <c r="F1679" s="1713">
        <v>1</v>
      </c>
      <c r="G1679" s="1713">
        <v>0</v>
      </c>
      <c r="H1679" s="1713">
        <v>0</v>
      </c>
      <c r="I1679" s="1728">
        <v>0</v>
      </c>
      <c r="J1679" s="1728">
        <v>0</v>
      </c>
      <c r="L1679" s="1715">
        <v>148.32</v>
      </c>
      <c r="N1679" s="1715">
        <f t="shared" si="401"/>
        <v>98.32</v>
      </c>
      <c r="O1679" s="1715">
        <v>73.319999999999993</v>
      </c>
      <c r="P1679" s="1749">
        <f t="shared" si="402"/>
        <v>0.7457282343368592</v>
      </c>
      <c r="Q1679" s="1715">
        <v>25</v>
      </c>
      <c r="R1679" s="1799">
        <f t="shared" si="403"/>
        <v>0.2542717656631408</v>
      </c>
      <c r="S1679" s="1775">
        <f t="shared" si="404"/>
        <v>1</v>
      </c>
      <c r="U1679" s="1715">
        <f t="shared" si="405"/>
        <v>98.32</v>
      </c>
      <c r="V1679" s="1715">
        <f t="shared" si="406"/>
        <v>148.32</v>
      </c>
      <c r="W1679" s="1715">
        <f t="shared" si="407"/>
        <v>0</v>
      </c>
      <c r="X1679" s="1718"/>
      <c r="Y1679" s="1729"/>
      <c r="Z1679" s="1720"/>
      <c r="AA1679" s="1778"/>
      <c r="AB1679" s="1778"/>
      <c r="AH1679" s="2296"/>
      <c r="AK1679" s="2295"/>
      <c r="AL1679" s="2295"/>
    </row>
    <row r="1680" spans="1:38" x14ac:dyDescent="0.2">
      <c r="A1680" s="1726">
        <v>2017512</v>
      </c>
      <c r="C1680" s="1727" t="s">
        <v>4219</v>
      </c>
      <c r="D1680" s="1713" t="s">
        <v>68</v>
      </c>
      <c r="I1680" s="1728">
        <v>0</v>
      </c>
      <c r="J1680" s="1728">
        <v>0</v>
      </c>
      <c r="N1680" s="1715">
        <f t="shared" si="401"/>
        <v>0</v>
      </c>
      <c r="O1680" s="1715">
        <v>0</v>
      </c>
      <c r="P1680" s="1749" t="str">
        <f t="shared" si="402"/>
        <v/>
      </c>
      <c r="Q1680" s="1715">
        <v>0</v>
      </c>
      <c r="R1680" s="1799" t="str">
        <f t="shared" si="403"/>
        <v/>
      </c>
      <c r="S1680" s="1775">
        <f t="shared" si="404"/>
        <v>0</v>
      </c>
      <c r="U1680" s="1715">
        <f t="shared" si="405"/>
        <v>0</v>
      </c>
      <c r="V1680" s="1715">
        <f t="shared" si="406"/>
        <v>0</v>
      </c>
      <c r="W1680" s="1715">
        <f t="shared" si="407"/>
        <v>0</v>
      </c>
      <c r="X1680" s="1718"/>
      <c r="Y1680" s="1729"/>
      <c r="Z1680" s="1720"/>
      <c r="AA1680" s="1778"/>
      <c r="AB1680" s="1778"/>
      <c r="AH1680" s="2296"/>
      <c r="AK1680" s="2295"/>
      <c r="AL1680" s="2295"/>
    </row>
    <row r="1681" spans="1:38" x14ac:dyDescent="0.2">
      <c r="A1681" s="1726">
        <v>2017513</v>
      </c>
      <c r="C1681" s="1727" t="s">
        <v>4226</v>
      </c>
      <c r="D1681" s="1713" t="s">
        <v>489</v>
      </c>
      <c r="E1681" s="1713">
        <v>1</v>
      </c>
      <c r="F1681" s="1713">
        <v>10</v>
      </c>
      <c r="G1681" s="1713">
        <v>4</v>
      </c>
      <c r="H1681" s="1713">
        <v>4</v>
      </c>
      <c r="I1681" s="1728">
        <v>0</v>
      </c>
      <c r="J1681" s="1728">
        <v>0</v>
      </c>
      <c r="L1681" s="1715">
        <v>5063.54</v>
      </c>
      <c r="N1681" s="1715">
        <f t="shared" si="401"/>
        <v>0</v>
      </c>
      <c r="O1681" s="1715">
        <v>0</v>
      </c>
      <c r="P1681" s="1749" t="str">
        <f t="shared" si="402"/>
        <v/>
      </c>
      <c r="Q1681" s="1715">
        <v>0</v>
      </c>
      <c r="R1681" s="1799" t="str">
        <f t="shared" si="403"/>
        <v/>
      </c>
      <c r="S1681" s="1775">
        <f t="shared" si="404"/>
        <v>0</v>
      </c>
      <c r="U1681" s="1715">
        <f t="shared" si="405"/>
        <v>0</v>
      </c>
      <c r="V1681" s="1715">
        <f t="shared" si="406"/>
        <v>5063.54</v>
      </c>
      <c r="W1681" s="1715">
        <f t="shared" si="407"/>
        <v>0</v>
      </c>
      <c r="X1681" s="1718"/>
      <c r="Y1681" s="1729"/>
      <c r="Z1681" s="1720"/>
      <c r="AA1681" s="1778"/>
      <c r="AB1681" s="1778"/>
      <c r="AH1681" s="2296"/>
      <c r="AK1681" s="2295"/>
      <c r="AL1681" s="2295"/>
    </row>
    <row r="1682" spans="1:38" x14ac:dyDescent="0.2">
      <c r="A1682" s="1726">
        <v>2017514</v>
      </c>
      <c r="C1682" s="1727" t="s">
        <v>4227</v>
      </c>
      <c r="D1682" s="1713" t="s">
        <v>489</v>
      </c>
      <c r="E1682" s="1713">
        <v>1</v>
      </c>
      <c r="F1682" s="1713">
        <v>8</v>
      </c>
      <c r="G1682" s="1713">
        <v>4</v>
      </c>
      <c r="H1682" s="1713">
        <v>4</v>
      </c>
      <c r="I1682" s="1728">
        <v>0</v>
      </c>
      <c r="J1682" s="1728">
        <v>0</v>
      </c>
      <c r="L1682" s="1715">
        <v>5761.21</v>
      </c>
      <c r="N1682" s="1715">
        <f t="shared" si="401"/>
        <v>0</v>
      </c>
      <c r="O1682" s="1715">
        <v>0</v>
      </c>
      <c r="P1682" s="1749" t="str">
        <f t="shared" si="402"/>
        <v/>
      </c>
      <c r="Q1682" s="1715">
        <v>0</v>
      </c>
      <c r="R1682" s="1799" t="str">
        <f t="shared" si="403"/>
        <v/>
      </c>
      <c r="S1682" s="1775">
        <f t="shared" si="404"/>
        <v>0</v>
      </c>
      <c r="U1682" s="1715">
        <f t="shared" si="405"/>
        <v>0</v>
      </c>
      <c r="V1682" s="1715">
        <f t="shared" si="406"/>
        <v>5761.21</v>
      </c>
      <c r="W1682" s="1715">
        <f t="shared" si="407"/>
        <v>0</v>
      </c>
      <c r="X1682" s="1718"/>
      <c r="Y1682" s="1729"/>
      <c r="Z1682" s="1720"/>
      <c r="AA1682" s="1778"/>
      <c r="AB1682" s="1778"/>
      <c r="AH1682" s="2296"/>
      <c r="AK1682" s="2295"/>
      <c r="AL1682" s="2295"/>
    </row>
    <row r="1683" spans="1:38" x14ac:dyDescent="0.2">
      <c r="A1683" s="1726">
        <v>2017515</v>
      </c>
      <c r="C1683" s="1727" t="s">
        <v>4240</v>
      </c>
      <c r="D1683" s="1713" t="s">
        <v>68</v>
      </c>
      <c r="I1683" s="1728">
        <v>0</v>
      </c>
      <c r="J1683" s="1728">
        <v>0</v>
      </c>
      <c r="L1683" s="1715">
        <v>234.3</v>
      </c>
      <c r="N1683" s="1715">
        <f t="shared" si="401"/>
        <v>124.65</v>
      </c>
      <c r="O1683" s="1715">
        <v>109.65</v>
      </c>
      <c r="P1683" s="1749">
        <f t="shared" si="402"/>
        <v>0.87966305655836341</v>
      </c>
      <c r="Q1683" s="1715">
        <v>15</v>
      </c>
      <c r="R1683" s="1799">
        <f t="shared" si="403"/>
        <v>0.12033694344163658</v>
      </c>
      <c r="S1683" s="1775">
        <f t="shared" si="404"/>
        <v>0.6</v>
      </c>
      <c r="U1683" s="1715">
        <f t="shared" si="405"/>
        <v>124.65</v>
      </c>
      <c r="V1683" s="1715">
        <f t="shared" si="406"/>
        <v>234.3</v>
      </c>
      <c r="W1683" s="1715">
        <f t="shared" si="407"/>
        <v>0</v>
      </c>
      <c r="X1683" s="1718"/>
      <c r="Y1683" s="1729"/>
      <c r="Z1683" s="1720"/>
      <c r="AA1683" s="1778"/>
      <c r="AB1683" s="1778"/>
      <c r="AH1683" s="2296"/>
      <c r="AK1683" s="2295"/>
      <c r="AL1683" s="2295"/>
    </row>
    <row r="1684" spans="1:38" x14ac:dyDescent="0.2">
      <c r="A1684" s="1726">
        <v>2017516</v>
      </c>
      <c r="C1684" s="1727" t="s">
        <v>4241</v>
      </c>
      <c r="D1684" s="1713" t="s">
        <v>68</v>
      </c>
      <c r="E1684" s="1713">
        <v>0</v>
      </c>
      <c r="F1684" s="1713">
        <v>0</v>
      </c>
      <c r="G1684" s="1713">
        <v>0</v>
      </c>
      <c r="H1684" s="1713">
        <v>0</v>
      </c>
      <c r="I1684" s="1728">
        <v>0</v>
      </c>
      <c r="J1684" s="1728">
        <v>0</v>
      </c>
      <c r="N1684" s="1715">
        <f t="shared" si="401"/>
        <v>0</v>
      </c>
      <c r="O1684" s="1715">
        <v>0</v>
      </c>
      <c r="P1684" s="1749" t="str">
        <f t="shared" si="402"/>
        <v/>
      </c>
      <c r="Q1684" s="1715">
        <v>0</v>
      </c>
      <c r="R1684" s="1799" t="str">
        <f t="shared" si="403"/>
        <v/>
      </c>
      <c r="S1684" s="1775">
        <f t="shared" si="404"/>
        <v>0</v>
      </c>
      <c r="U1684" s="1715">
        <f t="shared" si="405"/>
        <v>0</v>
      </c>
      <c r="V1684" s="1715">
        <f t="shared" si="406"/>
        <v>0</v>
      </c>
      <c r="W1684" s="1715">
        <f t="shared" si="407"/>
        <v>0</v>
      </c>
      <c r="X1684" s="1718"/>
      <c r="Y1684" s="1729"/>
      <c r="Z1684" s="1720"/>
      <c r="AA1684" s="1778"/>
      <c r="AB1684" s="1778"/>
      <c r="AH1684" s="2296"/>
      <c r="AK1684" s="2295"/>
      <c r="AL1684" s="2295"/>
    </row>
    <row r="1685" spans="1:38" x14ac:dyDescent="0.2">
      <c r="A1685" s="1726">
        <v>2017517</v>
      </c>
      <c r="I1685" s="1728">
        <v>0</v>
      </c>
      <c r="J1685" s="1728">
        <v>0</v>
      </c>
      <c r="N1685" s="1715">
        <f t="shared" si="401"/>
        <v>0</v>
      </c>
      <c r="O1685" s="1715">
        <v>0</v>
      </c>
      <c r="P1685" s="1749" t="str">
        <f t="shared" si="402"/>
        <v/>
      </c>
      <c r="Q1685" s="1715">
        <v>0</v>
      </c>
      <c r="R1685" s="1799" t="str">
        <f t="shared" si="403"/>
        <v/>
      </c>
      <c r="S1685" s="1775">
        <f t="shared" si="404"/>
        <v>0</v>
      </c>
      <c r="U1685" s="1715">
        <f t="shared" si="405"/>
        <v>0</v>
      </c>
      <c r="V1685" s="1715">
        <f t="shared" si="406"/>
        <v>0</v>
      </c>
      <c r="W1685" s="1715">
        <f t="shared" si="407"/>
        <v>0</v>
      </c>
      <c r="X1685" s="1718"/>
      <c r="Y1685" s="1729"/>
      <c r="Z1685" s="1720"/>
      <c r="AA1685" s="1778"/>
      <c r="AB1685" s="1778"/>
      <c r="AH1685" s="2296"/>
      <c r="AK1685" s="2295"/>
      <c r="AL1685" s="2295"/>
    </row>
    <row r="1686" spans="1:38" x14ac:dyDescent="0.2">
      <c r="A1686" s="1726">
        <v>2017518</v>
      </c>
      <c r="I1686" s="1728">
        <v>0</v>
      </c>
      <c r="J1686" s="1728">
        <v>0</v>
      </c>
      <c r="N1686" s="1715">
        <f t="shared" si="401"/>
        <v>0</v>
      </c>
      <c r="O1686" s="1715">
        <v>0</v>
      </c>
      <c r="P1686" s="1749" t="str">
        <f t="shared" si="402"/>
        <v/>
      </c>
      <c r="Q1686" s="1715">
        <v>0</v>
      </c>
      <c r="R1686" s="1799" t="str">
        <f t="shared" si="403"/>
        <v/>
      </c>
      <c r="S1686" s="1775">
        <f t="shared" si="404"/>
        <v>0</v>
      </c>
      <c r="U1686" s="1715">
        <f t="shared" si="405"/>
        <v>0</v>
      </c>
      <c r="V1686" s="1715">
        <f t="shared" si="406"/>
        <v>0</v>
      </c>
      <c r="W1686" s="1715">
        <f t="shared" si="407"/>
        <v>0</v>
      </c>
      <c r="X1686" s="1718"/>
      <c r="Y1686" s="1729"/>
      <c r="Z1686" s="1720"/>
      <c r="AA1686" s="1778"/>
      <c r="AB1686" s="1778"/>
      <c r="AH1686" s="2296"/>
      <c r="AK1686" s="2295"/>
      <c r="AL1686" s="2295"/>
    </row>
    <row r="1687" spans="1:38" x14ac:dyDescent="0.2">
      <c r="I1687" s="1728">
        <v>0</v>
      </c>
      <c r="J1687" s="1728">
        <v>0</v>
      </c>
      <c r="N1687" s="1715">
        <f t="shared" si="401"/>
        <v>0</v>
      </c>
      <c r="O1687" s="1715">
        <v>0</v>
      </c>
      <c r="P1687" s="1749" t="str">
        <f t="shared" si="402"/>
        <v/>
      </c>
      <c r="Q1687" s="1715">
        <v>0</v>
      </c>
      <c r="R1687" s="1799" t="str">
        <f t="shared" si="403"/>
        <v/>
      </c>
      <c r="S1687" s="1775">
        <f t="shared" si="404"/>
        <v>0</v>
      </c>
      <c r="U1687" s="1715">
        <f t="shared" si="405"/>
        <v>0</v>
      </c>
      <c r="V1687" s="1715">
        <f t="shared" si="406"/>
        <v>0</v>
      </c>
      <c r="W1687" s="1715">
        <f t="shared" si="407"/>
        <v>0</v>
      </c>
      <c r="X1687" s="1718"/>
      <c r="Y1687" s="1729"/>
      <c r="Z1687" s="1720"/>
      <c r="AA1687" s="1778"/>
      <c r="AB1687" s="1778"/>
      <c r="AH1687" s="2296"/>
      <c r="AK1687" s="2295"/>
      <c r="AL1687" s="2295"/>
    </row>
    <row r="1688" spans="1:38" x14ac:dyDescent="0.2">
      <c r="I1688" s="1728">
        <v>0</v>
      </c>
      <c r="J1688" s="1728">
        <v>0</v>
      </c>
      <c r="N1688" s="1715">
        <f t="shared" si="401"/>
        <v>0</v>
      </c>
      <c r="O1688" s="1715">
        <v>0</v>
      </c>
      <c r="P1688" s="1749" t="str">
        <f t="shared" si="402"/>
        <v/>
      </c>
      <c r="Q1688" s="1715">
        <v>0</v>
      </c>
      <c r="R1688" s="1799" t="str">
        <f t="shared" si="403"/>
        <v/>
      </c>
      <c r="S1688" s="1775">
        <f t="shared" si="404"/>
        <v>0</v>
      </c>
      <c r="U1688" s="1715">
        <f t="shared" si="405"/>
        <v>0</v>
      </c>
      <c r="V1688" s="1715">
        <f t="shared" si="406"/>
        <v>0</v>
      </c>
      <c r="W1688" s="1715">
        <f t="shared" si="407"/>
        <v>0</v>
      </c>
      <c r="X1688" s="1718"/>
      <c r="Y1688" s="1729"/>
      <c r="Z1688" s="1720"/>
      <c r="AA1688" s="1778"/>
      <c r="AB1688" s="1778"/>
      <c r="AH1688" s="2296"/>
      <c r="AK1688" s="2295"/>
      <c r="AL1688" s="2295"/>
    </row>
    <row r="1689" spans="1:38" x14ac:dyDescent="0.2">
      <c r="I1689" s="1728">
        <v>0</v>
      </c>
      <c r="J1689" s="1728">
        <v>0</v>
      </c>
      <c r="N1689" s="1715">
        <f t="shared" si="401"/>
        <v>0</v>
      </c>
      <c r="O1689" s="1715">
        <v>0</v>
      </c>
      <c r="P1689" s="1749" t="str">
        <f t="shared" si="402"/>
        <v/>
      </c>
      <c r="Q1689" s="1715">
        <v>0</v>
      </c>
      <c r="R1689" s="1799" t="str">
        <f t="shared" si="403"/>
        <v/>
      </c>
      <c r="S1689" s="1775">
        <f t="shared" si="404"/>
        <v>0</v>
      </c>
      <c r="U1689" s="1715">
        <f t="shared" si="405"/>
        <v>0</v>
      </c>
      <c r="V1689" s="1715">
        <f t="shared" si="406"/>
        <v>0</v>
      </c>
      <c r="W1689" s="1715">
        <f t="shared" si="407"/>
        <v>0</v>
      </c>
      <c r="X1689" s="1718"/>
      <c r="Y1689" s="1729"/>
      <c r="Z1689" s="1720"/>
      <c r="AA1689" s="1778"/>
      <c r="AB1689" s="1778"/>
      <c r="AH1689" s="2296"/>
      <c r="AK1689" s="2295"/>
      <c r="AL1689" s="2295"/>
    </row>
    <row r="1690" spans="1:38" x14ac:dyDescent="0.2">
      <c r="I1690" s="1728">
        <v>0</v>
      </c>
      <c r="J1690" s="1728">
        <v>0</v>
      </c>
      <c r="N1690" s="1715">
        <f t="shared" si="401"/>
        <v>0</v>
      </c>
      <c r="O1690" s="1715">
        <v>0</v>
      </c>
      <c r="P1690" s="1749" t="str">
        <f t="shared" si="402"/>
        <v/>
      </c>
      <c r="Q1690" s="1715">
        <v>0</v>
      </c>
      <c r="R1690" s="1799" t="str">
        <f t="shared" si="403"/>
        <v/>
      </c>
      <c r="S1690" s="1775">
        <f t="shared" si="404"/>
        <v>0</v>
      </c>
      <c r="U1690" s="1715">
        <f t="shared" si="405"/>
        <v>0</v>
      </c>
      <c r="V1690" s="1715">
        <f t="shared" si="406"/>
        <v>0</v>
      </c>
      <c r="W1690" s="1715">
        <f t="shared" si="407"/>
        <v>0</v>
      </c>
      <c r="X1690" s="1718"/>
      <c r="Y1690" s="1729"/>
      <c r="Z1690" s="1720"/>
      <c r="AA1690" s="1778"/>
      <c r="AB1690" s="1778"/>
      <c r="AH1690" s="2296"/>
      <c r="AK1690" s="2295"/>
      <c r="AL1690" s="2295"/>
    </row>
    <row r="1691" spans="1:38" x14ac:dyDescent="0.2">
      <c r="I1691" s="1728">
        <v>0</v>
      </c>
      <c r="J1691" s="1728">
        <v>0</v>
      </c>
      <c r="N1691" s="1715">
        <f t="shared" si="401"/>
        <v>0</v>
      </c>
      <c r="O1691" s="1715">
        <v>0</v>
      </c>
      <c r="P1691" s="1749" t="str">
        <f t="shared" si="402"/>
        <v/>
      </c>
      <c r="Q1691" s="1715">
        <v>0</v>
      </c>
      <c r="R1691" s="1799" t="str">
        <f t="shared" si="403"/>
        <v/>
      </c>
      <c r="S1691" s="1775">
        <f t="shared" si="404"/>
        <v>0</v>
      </c>
      <c r="U1691" s="1715">
        <f t="shared" si="405"/>
        <v>0</v>
      </c>
      <c r="V1691" s="1715">
        <f t="shared" si="406"/>
        <v>0</v>
      </c>
      <c r="W1691" s="1715">
        <f t="shared" si="407"/>
        <v>0</v>
      </c>
      <c r="X1691" s="1718"/>
      <c r="Y1691" s="1729"/>
      <c r="Z1691" s="1720"/>
      <c r="AA1691" s="1778"/>
      <c r="AB1691" s="1778"/>
      <c r="AH1691" s="2296"/>
      <c r="AK1691" s="2295"/>
      <c r="AL1691" s="2295"/>
    </row>
    <row r="1692" spans="1:38" x14ac:dyDescent="0.2">
      <c r="I1692" s="1728">
        <v>0</v>
      </c>
      <c r="J1692" s="1728">
        <v>0</v>
      </c>
      <c r="N1692" s="1715">
        <f t="shared" si="401"/>
        <v>0</v>
      </c>
      <c r="O1692" s="1715">
        <v>0</v>
      </c>
      <c r="P1692" s="1749" t="str">
        <f t="shared" si="402"/>
        <v/>
      </c>
      <c r="Q1692" s="1715">
        <v>0</v>
      </c>
      <c r="R1692" s="1799" t="str">
        <f t="shared" si="403"/>
        <v/>
      </c>
      <c r="S1692" s="1775">
        <f t="shared" si="404"/>
        <v>0</v>
      </c>
      <c r="U1692" s="1715">
        <f t="shared" si="405"/>
        <v>0</v>
      </c>
      <c r="V1692" s="1715">
        <f t="shared" si="406"/>
        <v>0</v>
      </c>
      <c r="W1692" s="1715">
        <f t="shared" si="407"/>
        <v>0</v>
      </c>
      <c r="X1692" s="1718"/>
      <c r="Y1692" s="1729"/>
      <c r="Z1692" s="1720"/>
      <c r="AA1692" s="1778"/>
      <c r="AB1692" s="1778"/>
      <c r="AH1692" s="2296"/>
      <c r="AK1692" s="2295"/>
      <c r="AL1692" s="2295"/>
    </row>
    <row r="1693" spans="1:38" x14ac:dyDescent="0.2">
      <c r="I1693" s="1728">
        <v>0</v>
      </c>
      <c r="J1693" s="1728">
        <v>0</v>
      </c>
      <c r="N1693" s="1715">
        <f t="shared" si="401"/>
        <v>0</v>
      </c>
      <c r="O1693" s="1715">
        <v>0</v>
      </c>
      <c r="P1693" s="1749" t="str">
        <f t="shared" si="402"/>
        <v/>
      </c>
      <c r="Q1693" s="1715">
        <v>0</v>
      </c>
      <c r="R1693" s="1799" t="str">
        <f t="shared" si="403"/>
        <v/>
      </c>
      <c r="S1693" s="1775">
        <f t="shared" si="404"/>
        <v>0</v>
      </c>
      <c r="U1693" s="1715">
        <f t="shared" si="405"/>
        <v>0</v>
      </c>
      <c r="V1693" s="1715">
        <f t="shared" si="406"/>
        <v>0</v>
      </c>
      <c r="W1693" s="1715">
        <f t="shared" si="407"/>
        <v>0</v>
      </c>
      <c r="X1693" s="1718"/>
      <c r="Y1693" s="1729"/>
      <c r="Z1693" s="1720"/>
      <c r="AA1693" s="1778"/>
      <c r="AB1693" s="1778"/>
      <c r="AH1693" s="2296"/>
      <c r="AK1693" s="2295"/>
      <c r="AL1693" s="2295"/>
    </row>
    <row r="1694" spans="1:38" x14ac:dyDescent="0.2">
      <c r="I1694" s="1728">
        <v>0</v>
      </c>
      <c r="J1694" s="1728">
        <v>0</v>
      </c>
      <c r="N1694" s="1715">
        <f t="shared" si="401"/>
        <v>0</v>
      </c>
      <c r="O1694" s="1715">
        <v>0</v>
      </c>
      <c r="P1694" s="1749" t="str">
        <f t="shared" si="402"/>
        <v/>
      </c>
      <c r="Q1694" s="1715">
        <v>0</v>
      </c>
      <c r="R1694" s="1799" t="str">
        <f t="shared" si="403"/>
        <v/>
      </c>
      <c r="S1694" s="1775">
        <f t="shared" si="404"/>
        <v>0</v>
      </c>
      <c r="U1694" s="1715">
        <f t="shared" si="405"/>
        <v>0</v>
      </c>
      <c r="V1694" s="1715">
        <f t="shared" si="406"/>
        <v>0</v>
      </c>
      <c r="W1694" s="1715">
        <f t="shared" si="407"/>
        <v>0</v>
      </c>
      <c r="X1694" s="1718"/>
      <c r="Y1694" s="1729"/>
      <c r="Z1694" s="1720"/>
      <c r="AA1694" s="1778"/>
      <c r="AB1694" s="1778"/>
      <c r="AH1694" s="2296"/>
      <c r="AK1694" s="2295"/>
      <c r="AL1694" s="2295"/>
    </row>
    <row r="1695" spans="1:38" x14ac:dyDescent="0.2">
      <c r="I1695" s="1728">
        <v>0</v>
      </c>
      <c r="J1695" s="1728">
        <v>0</v>
      </c>
      <c r="N1695" s="1715">
        <f t="shared" si="401"/>
        <v>0</v>
      </c>
      <c r="O1695" s="1715">
        <v>0</v>
      </c>
      <c r="P1695" s="1749" t="str">
        <f t="shared" si="402"/>
        <v/>
      </c>
      <c r="Q1695" s="1715">
        <v>0</v>
      </c>
      <c r="R1695" s="1799" t="str">
        <f t="shared" si="403"/>
        <v/>
      </c>
      <c r="S1695" s="1775">
        <f t="shared" si="404"/>
        <v>0</v>
      </c>
      <c r="U1695" s="1715">
        <f t="shared" si="405"/>
        <v>0</v>
      </c>
      <c r="V1695" s="1715">
        <f t="shared" si="406"/>
        <v>0</v>
      </c>
      <c r="W1695" s="1715">
        <f t="shared" si="407"/>
        <v>0</v>
      </c>
      <c r="X1695" s="1718"/>
      <c r="Y1695" s="1729"/>
      <c r="Z1695" s="1720"/>
      <c r="AA1695" s="1778"/>
      <c r="AB1695" s="1778"/>
      <c r="AH1695" s="2296"/>
      <c r="AK1695" s="2295"/>
      <c r="AL1695" s="2295"/>
    </row>
    <row r="1696" spans="1:38" x14ac:dyDescent="0.2">
      <c r="I1696" s="1728">
        <v>0</v>
      </c>
      <c r="J1696" s="1728">
        <v>0</v>
      </c>
      <c r="N1696" s="1715">
        <f t="shared" si="401"/>
        <v>0</v>
      </c>
      <c r="O1696" s="1715">
        <v>0</v>
      </c>
      <c r="P1696" s="1749" t="str">
        <f t="shared" si="402"/>
        <v/>
      </c>
      <c r="Q1696" s="1715">
        <v>0</v>
      </c>
      <c r="R1696" s="1799" t="str">
        <f t="shared" si="403"/>
        <v/>
      </c>
      <c r="S1696" s="1775">
        <f t="shared" si="404"/>
        <v>0</v>
      </c>
      <c r="U1696" s="1715">
        <f t="shared" si="405"/>
        <v>0</v>
      </c>
      <c r="V1696" s="1715">
        <f t="shared" si="406"/>
        <v>0</v>
      </c>
      <c r="W1696" s="1715">
        <f t="shared" si="407"/>
        <v>0</v>
      </c>
      <c r="X1696" s="1718"/>
      <c r="Y1696" s="1729"/>
      <c r="Z1696" s="1720"/>
      <c r="AA1696" s="1778"/>
      <c r="AB1696" s="1778"/>
      <c r="AH1696" s="2296"/>
      <c r="AK1696" s="2295"/>
      <c r="AL1696" s="2295"/>
    </row>
    <row r="1697" spans="9:38" x14ac:dyDescent="0.2">
      <c r="I1697" s="1728">
        <v>0</v>
      </c>
      <c r="J1697" s="1728">
        <v>0</v>
      </c>
      <c r="N1697" s="1715">
        <f t="shared" si="401"/>
        <v>0</v>
      </c>
      <c r="O1697" s="1715">
        <v>0</v>
      </c>
      <c r="P1697" s="1749" t="str">
        <f t="shared" si="402"/>
        <v/>
      </c>
      <c r="Q1697" s="1715">
        <v>0</v>
      </c>
      <c r="R1697" s="1799" t="str">
        <f t="shared" si="403"/>
        <v/>
      </c>
      <c r="S1697" s="1775">
        <f t="shared" si="404"/>
        <v>0</v>
      </c>
      <c r="U1697" s="1715">
        <f t="shared" si="405"/>
        <v>0</v>
      </c>
      <c r="V1697" s="1715">
        <f t="shared" si="406"/>
        <v>0</v>
      </c>
      <c r="W1697" s="1715">
        <f t="shared" si="407"/>
        <v>0</v>
      </c>
      <c r="X1697" s="1718"/>
      <c r="Y1697" s="1729"/>
      <c r="Z1697" s="1720"/>
      <c r="AA1697" s="1778"/>
      <c r="AB1697" s="1778"/>
      <c r="AH1697" s="2296"/>
      <c r="AK1697" s="2295"/>
      <c r="AL1697" s="2295"/>
    </row>
    <row r="1698" spans="9:38" x14ac:dyDescent="0.2">
      <c r="I1698" s="1728">
        <v>0</v>
      </c>
      <c r="J1698" s="1728">
        <v>0</v>
      </c>
      <c r="N1698" s="1715">
        <f t="shared" si="401"/>
        <v>0</v>
      </c>
      <c r="O1698" s="1715">
        <v>0</v>
      </c>
      <c r="P1698" s="1749" t="str">
        <f t="shared" si="402"/>
        <v/>
      </c>
      <c r="Q1698" s="1715">
        <v>0</v>
      </c>
      <c r="R1698" s="1799" t="str">
        <f t="shared" si="403"/>
        <v/>
      </c>
      <c r="S1698" s="1775">
        <f t="shared" si="404"/>
        <v>0</v>
      </c>
      <c r="U1698" s="1715">
        <f t="shared" si="405"/>
        <v>0</v>
      </c>
      <c r="V1698" s="1715">
        <f t="shared" si="406"/>
        <v>0</v>
      </c>
      <c r="W1698" s="1715">
        <f t="shared" si="407"/>
        <v>0</v>
      </c>
      <c r="X1698" s="1718"/>
      <c r="Y1698" s="1729"/>
      <c r="Z1698" s="1720"/>
      <c r="AA1698" s="1778"/>
      <c r="AB1698" s="1778"/>
      <c r="AH1698" s="2296"/>
      <c r="AK1698" s="2295"/>
      <c r="AL1698" s="2295"/>
    </row>
    <row r="1699" spans="9:38" x14ac:dyDescent="0.2">
      <c r="I1699" s="1728">
        <v>0</v>
      </c>
      <c r="J1699" s="1728">
        <v>0</v>
      </c>
      <c r="N1699" s="1715">
        <f t="shared" si="401"/>
        <v>0</v>
      </c>
      <c r="O1699" s="1715">
        <v>0</v>
      </c>
      <c r="P1699" s="1749" t="str">
        <f t="shared" si="402"/>
        <v/>
      </c>
      <c r="Q1699" s="1715">
        <v>0</v>
      </c>
      <c r="R1699" s="1799" t="str">
        <f t="shared" si="403"/>
        <v/>
      </c>
      <c r="S1699" s="1775">
        <f t="shared" si="404"/>
        <v>0</v>
      </c>
      <c r="U1699" s="1715">
        <f t="shared" si="405"/>
        <v>0</v>
      </c>
      <c r="V1699" s="1715">
        <f t="shared" si="406"/>
        <v>0</v>
      </c>
      <c r="W1699" s="1715">
        <f t="shared" si="407"/>
        <v>0</v>
      </c>
      <c r="X1699" s="1718"/>
      <c r="Y1699" s="1729"/>
      <c r="Z1699" s="1720"/>
      <c r="AA1699" s="1778"/>
      <c r="AB1699" s="1778"/>
      <c r="AH1699" s="2296"/>
      <c r="AK1699" s="2295"/>
      <c r="AL1699" s="2295"/>
    </row>
    <row r="1700" spans="9:38" x14ac:dyDescent="0.2">
      <c r="I1700" s="1728">
        <v>0</v>
      </c>
      <c r="J1700" s="1728">
        <v>0</v>
      </c>
      <c r="N1700" s="1715">
        <f t="shared" si="401"/>
        <v>0</v>
      </c>
      <c r="O1700" s="1715">
        <v>0</v>
      </c>
      <c r="P1700" s="1749" t="str">
        <f t="shared" si="402"/>
        <v/>
      </c>
      <c r="Q1700" s="1715">
        <v>0</v>
      </c>
      <c r="R1700" s="1799" t="str">
        <f t="shared" si="403"/>
        <v/>
      </c>
      <c r="S1700" s="1775">
        <f t="shared" si="404"/>
        <v>0</v>
      </c>
      <c r="U1700" s="1715">
        <f t="shared" si="405"/>
        <v>0</v>
      </c>
      <c r="V1700" s="1715">
        <f t="shared" si="406"/>
        <v>0</v>
      </c>
      <c r="W1700" s="1715">
        <f t="shared" si="407"/>
        <v>0</v>
      </c>
      <c r="X1700" s="1718"/>
      <c r="Y1700" s="1729"/>
      <c r="Z1700" s="1720"/>
      <c r="AA1700" s="1778"/>
      <c r="AB1700" s="1778"/>
      <c r="AH1700" s="2296"/>
      <c r="AK1700" s="2295"/>
      <c r="AL1700" s="2295"/>
    </row>
    <row r="1701" spans="9:38" x14ac:dyDescent="0.2">
      <c r="I1701" s="1728">
        <v>0</v>
      </c>
      <c r="J1701" s="1728">
        <v>0</v>
      </c>
      <c r="N1701" s="1715">
        <f t="shared" si="401"/>
        <v>0</v>
      </c>
      <c r="O1701" s="1715">
        <v>0</v>
      </c>
      <c r="P1701" s="1749" t="str">
        <f t="shared" si="402"/>
        <v/>
      </c>
      <c r="Q1701" s="1715">
        <v>0</v>
      </c>
      <c r="R1701" s="1799" t="str">
        <f t="shared" si="403"/>
        <v/>
      </c>
      <c r="S1701" s="1775">
        <f t="shared" si="404"/>
        <v>0</v>
      </c>
      <c r="U1701" s="1715">
        <f t="shared" si="405"/>
        <v>0</v>
      </c>
      <c r="V1701" s="1715">
        <f t="shared" si="406"/>
        <v>0</v>
      </c>
      <c r="W1701" s="1715">
        <f t="shared" si="407"/>
        <v>0</v>
      </c>
      <c r="X1701" s="1718"/>
      <c r="Y1701" s="1729"/>
      <c r="Z1701" s="1720"/>
      <c r="AA1701" s="1778"/>
      <c r="AB1701" s="1778"/>
      <c r="AH1701" s="2296"/>
      <c r="AK1701" s="2295"/>
      <c r="AL1701" s="2295"/>
    </row>
    <row r="1702" spans="9:38" x14ac:dyDescent="0.2">
      <c r="I1702" s="1728">
        <v>0</v>
      </c>
      <c r="J1702" s="1728">
        <v>0</v>
      </c>
      <c r="N1702" s="1715">
        <f t="shared" si="401"/>
        <v>0</v>
      </c>
      <c r="O1702" s="1715">
        <v>0</v>
      </c>
      <c r="P1702" s="1749" t="str">
        <f t="shared" si="402"/>
        <v/>
      </c>
      <c r="Q1702" s="1715">
        <v>0</v>
      </c>
      <c r="R1702" s="1799" t="str">
        <f t="shared" si="403"/>
        <v/>
      </c>
      <c r="S1702" s="1775">
        <f t="shared" si="404"/>
        <v>0</v>
      </c>
      <c r="U1702" s="1715">
        <f t="shared" si="405"/>
        <v>0</v>
      </c>
      <c r="V1702" s="1715">
        <f t="shared" si="406"/>
        <v>0</v>
      </c>
      <c r="W1702" s="1715">
        <f t="shared" si="407"/>
        <v>0</v>
      </c>
      <c r="X1702" s="1718"/>
      <c r="Y1702" s="1729"/>
      <c r="Z1702" s="1720"/>
      <c r="AA1702" s="1778"/>
      <c r="AB1702" s="1778"/>
      <c r="AH1702" s="2296"/>
      <c r="AK1702" s="2295"/>
      <c r="AL1702" s="2295"/>
    </row>
    <row r="1703" spans="9:38" x14ac:dyDescent="0.2">
      <c r="I1703" s="1728">
        <v>0</v>
      </c>
      <c r="J1703" s="1728">
        <v>0</v>
      </c>
      <c r="N1703" s="1715">
        <f t="shared" si="401"/>
        <v>0</v>
      </c>
      <c r="O1703" s="1715">
        <v>0</v>
      </c>
      <c r="P1703" s="1749" t="str">
        <f t="shared" si="402"/>
        <v/>
      </c>
      <c r="Q1703" s="1715">
        <v>0</v>
      </c>
      <c r="R1703" s="1799" t="str">
        <f t="shared" si="403"/>
        <v/>
      </c>
      <c r="S1703" s="1775">
        <f t="shared" si="404"/>
        <v>0</v>
      </c>
      <c r="U1703" s="1715">
        <f t="shared" si="405"/>
        <v>0</v>
      </c>
      <c r="V1703" s="1715">
        <f t="shared" si="406"/>
        <v>0</v>
      </c>
      <c r="W1703" s="1715">
        <f t="shared" si="407"/>
        <v>0</v>
      </c>
      <c r="X1703" s="1718"/>
      <c r="Y1703" s="1729"/>
      <c r="Z1703" s="1720"/>
      <c r="AA1703" s="1778"/>
      <c r="AB1703" s="1778"/>
      <c r="AH1703" s="2296"/>
      <c r="AK1703" s="2295"/>
      <c r="AL1703" s="2295"/>
    </row>
    <row r="1704" spans="9:38" x14ac:dyDescent="0.2">
      <c r="I1704" s="1728">
        <v>0</v>
      </c>
      <c r="J1704" s="1728">
        <v>0</v>
      </c>
      <c r="N1704" s="1715">
        <f t="shared" si="401"/>
        <v>0</v>
      </c>
      <c r="O1704" s="1715">
        <v>0</v>
      </c>
      <c r="P1704" s="1749" t="str">
        <f t="shared" si="402"/>
        <v/>
      </c>
      <c r="Q1704" s="1715">
        <v>0</v>
      </c>
      <c r="R1704" s="1799" t="str">
        <f t="shared" si="403"/>
        <v/>
      </c>
      <c r="S1704" s="1775">
        <f t="shared" si="404"/>
        <v>0</v>
      </c>
      <c r="U1704" s="1715">
        <f t="shared" si="405"/>
        <v>0</v>
      </c>
      <c r="V1704" s="1715">
        <f t="shared" si="406"/>
        <v>0</v>
      </c>
      <c r="W1704" s="1715">
        <f t="shared" si="407"/>
        <v>0</v>
      </c>
      <c r="X1704" s="1718"/>
      <c r="Y1704" s="1729"/>
      <c r="Z1704" s="1720"/>
      <c r="AA1704" s="1778"/>
      <c r="AB1704" s="1778"/>
      <c r="AH1704" s="2296"/>
      <c r="AK1704" s="2295"/>
      <c r="AL1704" s="2295"/>
    </row>
    <row r="1705" spans="9:38" x14ac:dyDescent="0.2">
      <c r="I1705" s="1728">
        <v>0</v>
      </c>
      <c r="J1705" s="1728">
        <v>0</v>
      </c>
      <c r="N1705" s="1715">
        <f t="shared" ref="N1705:N1768" si="412">O1705+Q1705</f>
        <v>0</v>
      </c>
      <c r="O1705" s="1715">
        <v>0</v>
      </c>
      <c r="P1705" s="1749" t="str">
        <f t="shared" ref="P1705:P1768" si="413">IF(N1705&lt;=0,"",O1705/N1705)</f>
        <v/>
      </c>
      <c r="Q1705" s="1715">
        <v>0</v>
      </c>
      <c r="R1705" s="1799" t="str">
        <f t="shared" ref="R1705:R1768" si="414">IF(N1705&lt;=0,"",Q1705/N1705)</f>
        <v/>
      </c>
      <c r="S1705" s="1775">
        <f t="shared" ref="S1705:S1768" si="415">Q1705/$S$1</f>
        <v>0</v>
      </c>
      <c r="U1705" s="1715">
        <f t="shared" ref="U1705:U1768" si="416">((1-I1705)*O1705)+((1-J1705)*Q1705)</f>
        <v>0</v>
      </c>
      <c r="V1705" s="1715">
        <f t="shared" ref="V1705:V1768" si="417">L1705-W1705</f>
        <v>0</v>
      </c>
      <c r="W1705" s="1715">
        <f t="shared" ref="W1705:W1768" si="418">X1705+AC1705+AH1705+AM1705+AO1705+AR1705</f>
        <v>0</v>
      </c>
      <c r="X1705" s="1718"/>
      <c r="Y1705" s="1729"/>
      <c r="Z1705" s="1720"/>
      <c r="AA1705" s="1778"/>
      <c r="AB1705" s="1778"/>
      <c r="AH1705" s="2296"/>
      <c r="AK1705" s="2295"/>
      <c r="AL1705" s="2295"/>
    </row>
    <row r="1706" spans="9:38" x14ac:dyDescent="0.2">
      <c r="I1706" s="1728">
        <v>0</v>
      </c>
      <c r="J1706" s="1728">
        <v>0</v>
      </c>
      <c r="N1706" s="1715">
        <f t="shared" si="412"/>
        <v>0</v>
      </c>
      <c r="O1706" s="1715">
        <v>0</v>
      </c>
      <c r="P1706" s="1749" t="str">
        <f t="shared" si="413"/>
        <v/>
      </c>
      <c r="Q1706" s="1715">
        <v>0</v>
      </c>
      <c r="R1706" s="1799" t="str">
        <f t="shared" si="414"/>
        <v/>
      </c>
      <c r="S1706" s="1775">
        <f t="shared" si="415"/>
        <v>0</v>
      </c>
      <c r="U1706" s="1715">
        <f t="shared" si="416"/>
        <v>0</v>
      </c>
      <c r="V1706" s="1715">
        <f t="shared" si="417"/>
        <v>0</v>
      </c>
      <c r="W1706" s="1715">
        <f t="shared" si="418"/>
        <v>0</v>
      </c>
      <c r="X1706" s="1718"/>
      <c r="Y1706" s="1729"/>
      <c r="Z1706" s="1720"/>
      <c r="AA1706" s="1778"/>
      <c r="AB1706" s="1778"/>
      <c r="AH1706" s="2296"/>
      <c r="AK1706" s="2295"/>
      <c r="AL1706" s="2295"/>
    </row>
    <row r="1707" spans="9:38" x14ac:dyDescent="0.2">
      <c r="I1707" s="1728">
        <v>0</v>
      </c>
      <c r="J1707" s="1728">
        <v>0</v>
      </c>
      <c r="N1707" s="1715">
        <f t="shared" si="412"/>
        <v>0</v>
      </c>
      <c r="O1707" s="1715">
        <v>0</v>
      </c>
      <c r="P1707" s="1749" t="str">
        <f t="shared" si="413"/>
        <v/>
      </c>
      <c r="Q1707" s="1715">
        <v>0</v>
      </c>
      <c r="R1707" s="1799" t="str">
        <f t="shared" si="414"/>
        <v/>
      </c>
      <c r="S1707" s="1775">
        <f t="shared" si="415"/>
        <v>0</v>
      </c>
      <c r="U1707" s="1715">
        <f t="shared" si="416"/>
        <v>0</v>
      </c>
      <c r="V1707" s="1715">
        <f t="shared" si="417"/>
        <v>0</v>
      </c>
      <c r="W1707" s="1715">
        <f t="shared" si="418"/>
        <v>0</v>
      </c>
      <c r="X1707" s="1718"/>
      <c r="Y1707" s="1729"/>
      <c r="Z1707" s="1720"/>
      <c r="AA1707" s="1778"/>
      <c r="AB1707" s="1778"/>
      <c r="AH1707" s="2296"/>
      <c r="AK1707" s="2295"/>
      <c r="AL1707" s="2295"/>
    </row>
    <row r="1708" spans="9:38" x14ac:dyDescent="0.2">
      <c r="I1708" s="1728">
        <v>0</v>
      </c>
      <c r="J1708" s="1728">
        <v>0</v>
      </c>
      <c r="N1708" s="1715">
        <f t="shared" si="412"/>
        <v>0</v>
      </c>
      <c r="O1708" s="1715">
        <v>0</v>
      </c>
      <c r="P1708" s="1749" t="str">
        <f t="shared" si="413"/>
        <v/>
      </c>
      <c r="Q1708" s="1715">
        <v>0</v>
      </c>
      <c r="R1708" s="1799" t="str">
        <f t="shared" si="414"/>
        <v/>
      </c>
      <c r="S1708" s="1775">
        <f t="shared" si="415"/>
        <v>0</v>
      </c>
      <c r="U1708" s="1715">
        <f t="shared" si="416"/>
        <v>0</v>
      </c>
      <c r="V1708" s="1715">
        <f t="shared" si="417"/>
        <v>0</v>
      </c>
      <c r="W1708" s="1715">
        <f t="shared" si="418"/>
        <v>0</v>
      </c>
      <c r="X1708" s="1718"/>
      <c r="Y1708" s="1729"/>
      <c r="Z1708" s="1720"/>
      <c r="AA1708" s="1778"/>
      <c r="AB1708" s="1778"/>
      <c r="AH1708" s="2296"/>
      <c r="AK1708" s="2295"/>
      <c r="AL1708" s="2295"/>
    </row>
    <row r="1709" spans="9:38" x14ac:dyDescent="0.2">
      <c r="I1709" s="1728">
        <v>0</v>
      </c>
      <c r="J1709" s="1728">
        <v>0</v>
      </c>
      <c r="N1709" s="1715">
        <f t="shared" si="412"/>
        <v>0</v>
      </c>
      <c r="O1709" s="1715">
        <v>0</v>
      </c>
      <c r="P1709" s="1749" t="str">
        <f t="shared" si="413"/>
        <v/>
      </c>
      <c r="Q1709" s="1715">
        <v>0</v>
      </c>
      <c r="R1709" s="1799" t="str">
        <f t="shared" si="414"/>
        <v/>
      </c>
      <c r="S1709" s="1775">
        <f t="shared" si="415"/>
        <v>0</v>
      </c>
      <c r="U1709" s="1715">
        <f t="shared" si="416"/>
        <v>0</v>
      </c>
      <c r="V1709" s="1715">
        <f t="shared" si="417"/>
        <v>0</v>
      </c>
      <c r="W1709" s="1715">
        <f t="shared" si="418"/>
        <v>0</v>
      </c>
      <c r="X1709" s="1718"/>
      <c r="Y1709" s="1729"/>
      <c r="Z1709" s="1720"/>
      <c r="AA1709" s="1778"/>
      <c r="AB1709" s="1778"/>
      <c r="AH1709" s="2296"/>
      <c r="AK1709" s="2295"/>
      <c r="AL1709" s="2295"/>
    </row>
    <row r="1710" spans="9:38" x14ac:dyDescent="0.2">
      <c r="I1710" s="1728">
        <v>0</v>
      </c>
      <c r="J1710" s="1728">
        <v>0</v>
      </c>
      <c r="N1710" s="1715">
        <f t="shared" si="412"/>
        <v>0</v>
      </c>
      <c r="O1710" s="1715">
        <v>0</v>
      </c>
      <c r="P1710" s="1749" t="str">
        <f t="shared" si="413"/>
        <v/>
      </c>
      <c r="Q1710" s="1715">
        <v>0</v>
      </c>
      <c r="R1710" s="1799" t="str">
        <f t="shared" si="414"/>
        <v/>
      </c>
      <c r="S1710" s="1775">
        <f t="shared" si="415"/>
        <v>0</v>
      </c>
      <c r="U1710" s="1715">
        <f t="shared" si="416"/>
        <v>0</v>
      </c>
      <c r="V1710" s="1715">
        <f t="shared" si="417"/>
        <v>0</v>
      </c>
      <c r="W1710" s="1715">
        <f t="shared" si="418"/>
        <v>0</v>
      </c>
      <c r="X1710" s="1718"/>
      <c r="Y1710" s="1729"/>
      <c r="Z1710" s="1720"/>
      <c r="AA1710" s="1778"/>
      <c r="AB1710" s="1778"/>
      <c r="AH1710" s="2296"/>
      <c r="AK1710" s="2295"/>
      <c r="AL1710" s="2295"/>
    </row>
    <row r="1711" spans="9:38" x14ac:dyDescent="0.2">
      <c r="I1711" s="1728">
        <v>0</v>
      </c>
      <c r="J1711" s="1728">
        <v>0</v>
      </c>
      <c r="N1711" s="1715">
        <f t="shared" si="412"/>
        <v>0</v>
      </c>
      <c r="O1711" s="1715">
        <v>0</v>
      </c>
      <c r="P1711" s="1749" t="str">
        <f t="shared" si="413"/>
        <v/>
      </c>
      <c r="Q1711" s="1715">
        <v>0</v>
      </c>
      <c r="R1711" s="1799" t="str">
        <f t="shared" si="414"/>
        <v/>
      </c>
      <c r="S1711" s="1775">
        <f t="shared" si="415"/>
        <v>0</v>
      </c>
      <c r="U1711" s="1715">
        <f t="shared" si="416"/>
        <v>0</v>
      </c>
      <c r="V1711" s="1715">
        <f t="shared" si="417"/>
        <v>0</v>
      </c>
      <c r="W1711" s="1715">
        <f t="shared" si="418"/>
        <v>0</v>
      </c>
      <c r="X1711" s="1718"/>
      <c r="Y1711" s="1729"/>
      <c r="Z1711" s="1720"/>
      <c r="AA1711" s="1778"/>
      <c r="AB1711" s="1778"/>
      <c r="AH1711" s="2296"/>
      <c r="AK1711" s="2295"/>
      <c r="AL1711" s="2295"/>
    </row>
    <row r="1712" spans="9:38" x14ac:dyDescent="0.2">
      <c r="I1712" s="1728">
        <v>0</v>
      </c>
      <c r="J1712" s="1728">
        <v>0</v>
      </c>
      <c r="N1712" s="1715">
        <f t="shared" si="412"/>
        <v>0</v>
      </c>
      <c r="O1712" s="1715">
        <v>0</v>
      </c>
      <c r="P1712" s="1749" t="str">
        <f t="shared" si="413"/>
        <v/>
      </c>
      <c r="Q1712" s="1715">
        <v>0</v>
      </c>
      <c r="R1712" s="1799" t="str">
        <f t="shared" si="414"/>
        <v/>
      </c>
      <c r="S1712" s="1775">
        <f t="shared" si="415"/>
        <v>0</v>
      </c>
      <c r="U1712" s="1715">
        <f t="shared" si="416"/>
        <v>0</v>
      </c>
      <c r="V1712" s="1715">
        <f t="shared" si="417"/>
        <v>0</v>
      </c>
      <c r="W1712" s="1715">
        <f t="shared" si="418"/>
        <v>0</v>
      </c>
      <c r="X1712" s="1718"/>
      <c r="Y1712" s="1729"/>
      <c r="Z1712" s="1720"/>
      <c r="AA1712" s="1778"/>
      <c r="AB1712" s="1778"/>
      <c r="AH1712" s="2296"/>
      <c r="AK1712" s="2295"/>
      <c r="AL1712" s="2295"/>
    </row>
    <row r="1713" spans="9:38" x14ac:dyDescent="0.2">
      <c r="I1713" s="1728">
        <v>0</v>
      </c>
      <c r="J1713" s="1728">
        <v>0</v>
      </c>
      <c r="N1713" s="1715">
        <f t="shared" si="412"/>
        <v>0</v>
      </c>
      <c r="O1713" s="1715">
        <v>0</v>
      </c>
      <c r="P1713" s="1749" t="str">
        <f t="shared" si="413"/>
        <v/>
      </c>
      <c r="Q1713" s="1715">
        <v>0</v>
      </c>
      <c r="R1713" s="1799" t="str">
        <f t="shared" si="414"/>
        <v/>
      </c>
      <c r="S1713" s="1775">
        <f t="shared" si="415"/>
        <v>0</v>
      </c>
      <c r="U1713" s="1715">
        <f t="shared" si="416"/>
        <v>0</v>
      </c>
      <c r="V1713" s="1715">
        <f t="shared" si="417"/>
        <v>0</v>
      </c>
      <c r="W1713" s="1715">
        <f t="shared" si="418"/>
        <v>0</v>
      </c>
      <c r="X1713" s="1718"/>
      <c r="Y1713" s="1729"/>
      <c r="Z1713" s="1720"/>
      <c r="AA1713" s="1778"/>
      <c r="AB1713" s="1778"/>
      <c r="AH1713" s="2296"/>
      <c r="AK1713" s="2295"/>
      <c r="AL1713" s="2295"/>
    </row>
    <row r="1714" spans="9:38" x14ac:dyDescent="0.2">
      <c r="I1714" s="1728">
        <v>0</v>
      </c>
      <c r="J1714" s="1728">
        <v>0</v>
      </c>
      <c r="N1714" s="1715">
        <f t="shared" si="412"/>
        <v>0</v>
      </c>
      <c r="O1714" s="1715">
        <v>0</v>
      </c>
      <c r="P1714" s="1749" t="str">
        <f t="shared" si="413"/>
        <v/>
      </c>
      <c r="Q1714" s="1715">
        <v>0</v>
      </c>
      <c r="R1714" s="1799" t="str">
        <f t="shared" si="414"/>
        <v/>
      </c>
      <c r="S1714" s="1775">
        <f t="shared" si="415"/>
        <v>0</v>
      </c>
      <c r="U1714" s="1715">
        <f t="shared" si="416"/>
        <v>0</v>
      </c>
      <c r="V1714" s="1715">
        <f t="shared" si="417"/>
        <v>0</v>
      </c>
      <c r="W1714" s="1715">
        <f t="shared" si="418"/>
        <v>0</v>
      </c>
      <c r="X1714" s="1718"/>
      <c r="Y1714" s="1729"/>
      <c r="Z1714" s="1720"/>
      <c r="AA1714" s="1778"/>
      <c r="AB1714" s="1778"/>
      <c r="AH1714" s="2296"/>
      <c r="AK1714" s="2295"/>
      <c r="AL1714" s="2295"/>
    </row>
    <row r="1715" spans="9:38" x14ac:dyDescent="0.2">
      <c r="I1715" s="1728">
        <v>0</v>
      </c>
      <c r="J1715" s="1728">
        <v>0</v>
      </c>
      <c r="N1715" s="1715">
        <f t="shared" si="412"/>
        <v>0</v>
      </c>
      <c r="O1715" s="1715">
        <v>0</v>
      </c>
      <c r="P1715" s="1749" t="str">
        <f t="shared" si="413"/>
        <v/>
      </c>
      <c r="Q1715" s="1715">
        <v>0</v>
      </c>
      <c r="R1715" s="1799" t="str">
        <f t="shared" si="414"/>
        <v/>
      </c>
      <c r="S1715" s="1775">
        <f t="shared" si="415"/>
        <v>0</v>
      </c>
      <c r="U1715" s="1715">
        <f t="shared" si="416"/>
        <v>0</v>
      </c>
      <c r="V1715" s="1715">
        <f t="shared" si="417"/>
        <v>0</v>
      </c>
      <c r="W1715" s="1715">
        <f t="shared" si="418"/>
        <v>0</v>
      </c>
      <c r="X1715" s="1718"/>
      <c r="Y1715" s="1729"/>
      <c r="Z1715" s="1720"/>
      <c r="AA1715" s="1778"/>
      <c r="AB1715" s="1778"/>
      <c r="AH1715" s="2296"/>
      <c r="AK1715" s="2295"/>
      <c r="AL1715" s="2295"/>
    </row>
    <row r="1716" spans="9:38" x14ac:dyDescent="0.2">
      <c r="I1716" s="1728">
        <v>0</v>
      </c>
      <c r="J1716" s="1728">
        <v>0</v>
      </c>
      <c r="N1716" s="1715">
        <f t="shared" si="412"/>
        <v>0</v>
      </c>
      <c r="O1716" s="1715">
        <v>0</v>
      </c>
      <c r="P1716" s="1749" t="str">
        <f t="shared" si="413"/>
        <v/>
      </c>
      <c r="Q1716" s="1715">
        <v>0</v>
      </c>
      <c r="R1716" s="1799" t="str">
        <f t="shared" si="414"/>
        <v/>
      </c>
      <c r="S1716" s="1775">
        <f t="shared" si="415"/>
        <v>0</v>
      </c>
      <c r="U1716" s="1715">
        <f t="shared" si="416"/>
        <v>0</v>
      </c>
      <c r="V1716" s="1715">
        <f t="shared" si="417"/>
        <v>0</v>
      </c>
      <c r="W1716" s="1715">
        <f t="shared" si="418"/>
        <v>0</v>
      </c>
      <c r="X1716" s="1718"/>
      <c r="Y1716" s="1729"/>
      <c r="Z1716" s="1720"/>
      <c r="AA1716" s="1778"/>
      <c r="AB1716" s="1778"/>
      <c r="AH1716" s="2296"/>
      <c r="AK1716" s="2295"/>
      <c r="AL1716" s="2295"/>
    </row>
    <row r="1717" spans="9:38" x14ac:dyDescent="0.2">
      <c r="I1717" s="1728">
        <v>0</v>
      </c>
      <c r="J1717" s="1728">
        <v>0</v>
      </c>
      <c r="N1717" s="1715">
        <f t="shared" si="412"/>
        <v>0</v>
      </c>
      <c r="O1717" s="1715">
        <v>0</v>
      </c>
      <c r="P1717" s="1749" t="str">
        <f t="shared" si="413"/>
        <v/>
      </c>
      <c r="Q1717" s="1715">
        <v>0</v>
      </c>
      <c r="R1717" s="1799" t="str">
        <f t="shared" si="414"/>
        <v/>
      </c>
      <c r="S1717" s="1775">
        <f t="shared" si="415"/>
        <v>0</v>
      </c>
      <c r="U1717" s="1715">
        <f t="shared" si="416"/>
        <v>0</v>
      </c>
      <c r="V1717" s="1715">
        <f t="shared" si="417"/>
        <v>0</v>
      </c>
      <c r="W1717" s="1715">
        <f t="shared" si="418"/>
        <v>0</v>
      </c>
      <c r="X1717" s="1718"/>
      <c r="Y1717" s="1729"/>
      <c r="Z1717" s="1720"/>
      <c r="AA1717" s="1778"/>
      <c r="AB1717" s="1778"/>
      <c r="AH1717" s="2296"/>
      <c r="AK1717" s="2295"/>
      <c r="AL1717" s="2295"/>
    </row>
    <row r="1718" spans="9:38" x14ac:dyDescent="0.2">
      <c r="I1718" s="1728">
        <v>0</v>
      </c>
      <c r="J1718" s="1728">
        <v>0</v>
      </c>
      <c r="N1718" s="1715">
        <f t="shared" si="412"/>
        <v>0</v>
      </c>
      <c r="O1718" s="1715">
        <v>0</v>
      </c>
      <c r="P1718" s="1749" t="str">
        <f t="shared" si="413"/>
        <v/>
      </c>
      <c r="Q1718" s="1715">
        <v>0</v>
      </c>
      <c r="R1718" s="1799" t="str">
        <f t="shared" si="414"/>
        <v/>
      </c>
      <c r="S1718" s="1775">
        <f t="shared" si="415"/>
        <v>0</v>
      </c>
      <c r="U1718" s="1715">
        <f t="shared" si="416"/>
        <v>0</v>
      </c>
      <c r="V1718" s="1715">
        <f t="shared" si="417"/>
        <v>0</v>
      </c>
      <c r="W1718" s="1715">
        <f t="shared" si="418"/>
        <v>0</v>
      </c>
      <c r="X1718" s="1718"/>
      <c r="Y1718" s="1729"/>
      <c r="Z1718" s="1720"/>
      <c r="AA1718" s="1778"/>
      <c r="AB1718" s="1778"/>
      <c r="AH1718" s="2296"/>
      <c r="AK1718" s="2295"/>
      <c r="AL1718" s="2295"/>
    </row>
    <row r="1719" spans="9:38" x14ac:dyDescent="0.2">
      <c r="I1719" s="1728">
        <v>0</v>
      </c>
      <c r="J1719" s="1728">
        <v>0</v>
      </c>
      <c r="N1719" s="1715">
        <f t="shared" si="412"/>
        <v>0</v>
      </c>
      <c r="O1719" s="1715">
        <v>0</v>
      </c>
      <c r="P1719" s="1749" t="str">
        <f t="shared" si="413"/>
        <v/>
      </c>
      <c r="Q1719" s="1715">
        <v>0</v>
      </c>
      <c r="R1719" s="1799" t="str">
        <f t="shared" si="414"/>
        <v/>
      </c>
      <c r="S1719" s="1775">
        <f t="shared" si="415"/>
        <v>0</v>
      </c>
      <c r="U1719" s="1715">
        <f t="shared" si="416"/>
        <v>0</v>
      </c>
      <c r="V1719" s="1715">
        <f t="shared" si="417"/>
        <v>0</v>
      </c>
      <c r="W1719" s="1715">
        <f t="shared" si="418"/>
        <v>0</v>
      </c>
      <c r="X1719" s="1718"/>
      <c r="Y1719" s="1729"/>
      <c r="Z1719" s="1720"/>
      <c r="AA1719" s="1778"/>
      <c r="AB1719" s="1778"/>
      <c r="AH1719" s="2296"/>
      <c r="AK1719" s="2295"/>
      <c r="AL1719" s="2295"/>
    </row>
    <row r="1720" spans="9:38" x14ac:dyDescent="0.2">
      <c r="I1720" s="1728">
        <v>0</v>
      </c>
      <c r="J1720" s="1728">
        <v>0</v>
      </c>
      <c r="N1720" s="1715">
        <f t="shared" si="412"/>
        <v>0</v>
      </c>
      <c r="O1720" s="1715">
        <v>0</v>
      </c>
      <c r="P1720" s="1749" t="str">
        <f t="shared" si="413"/>
        <v/>
      </c>
      <c r="Q1720" s="1715">
        <v>0</v>
      </c>
      <c r="R1720" s="1799" t="str">
        <f t="shared" si="414"/>
        <v/>
      </c>
      <c r="S1720" s="1775">
        <f t="shared" si="415"/>
        <v>0</v>
      </c>
      <c r="U1720" s="1715">
        <f t="shared" si="416"/>
        <v>0</v>
      </c>
      <c r="V1720" s="1715">
        <f t="shared" si="417"/>
        <v>0</v>
      </c>
      <c r="W1720" s="1715">
        <f t="shared" si="418"/>
        <v>0</v>
      </c>
      <c r="X1720" s="1718"/>
      <c r="Y1720" s="1729"/>
      <c r="Z1720" s="1720"/>
      <c r="AA1720" s="1778"/>
      <c r="AB1720" s="1778"/>
      <c r="AH1720" s="2296"/>
      <c r="AK1720" s="2295"/>
      <c r="AL1720" s="2295"/>
    </row>
    <row r="1721" spans="9:38" x14ac:dyDescent="0.2">
      <c r="I1721" s="1728">
        <v>0</v>
      </c>
      <c r="J1721" s="1728">
        <v>0</v>
      </c>
      <c r="N1721" s="1715">
        <f t="shared" si="412"/>
        <v>0</v>
      </c>
      <c r="O1721" s="1715">
        <v>0</v>
      </c>
      <c r="P1721" s="1749" t="str">
        <f t="shared" si="413"/>
        <v/>
      </c>
      <c r="Q1721" s="1715">
        <v>0</v>
      </c>
      <c r="R1721" s="1799" t="str">
        <f t="shared" si="414"/>
        <v/>
      </c>
      <c r="S1721" s="1775">
        <f t="shared" si="415"/>
        <v>0</v>
      </c>
      <c r="U1721" s="1715">
        <f t="shared" si="416"/>
        <v>0</v>
      </c>
      <c r="V1721" s="1715">
        <f t="shared" si="417"/>
        <v>0</v>
      </c>
      <c r="W1721" s="1715">
        <f t="shared" si="418"/>
        <v>0</v>
      </c>
      <c r="X1721" s="1718"/>
      <c r="Y1721" s="1729"/>
      <c r="Z1721" s="1720"/>
      <c r="AA1721" s="1778"/>
      <c r="AB1721" s="1778"/>
      <c r="AH1721" s="2296"/>
      <c r="AK1721" s="2295"/>
      <c r="AL1721" s="2295"/>
    </row>
    <row r="1722" spans="9:38" x14ac:dyDescent="0.2">
      <c r="I1722" s="1728">
        <v>0</v>
      </c>
      <c r="J1722" s="1728">
        <v>0</v>
      </c>
      <c r="N1722" s="1715">
        <f t="shared" si="412"/>
        <v>0</v>
      </c>
      <c r="O1722" s="1715">
        <v>0</v>
      </c>
      <c r="P1722" s="1749" t="str">
        <f t="shared" si="413"/>
        <v/>
      </c>
      <c r="Q1722" s="1715">
        <v>0</v>
      </c>
      <c r="R1722" s="1799" t="str">
        <f t="shared" si="414"/>
        <v/>
      </c>
      <c r="S1722" s="1775">
        <f t="shared" si="415"/>
        <v>0</v>
      </c>
      <c r="U1722" s="1715">
        <f t="shared" si="416"/>
        <v>0</v>
      </c>
      <c r="V1722" s="1715">
        <f t="shared" si="417"/>
        <v>0</v>
      </c>
      <c r="W1722" s="1715">
        <f t="shared" si="418"/>
        <v>0</v>
      </c>
      <c r="X1722" s="1718"/>
      <c r="Y1722" s="1729"/>
      <c r="Z1722" s="1720"/>
      <c r="AA1722" s="1778"/>
      <c r="AB1722" s="1778"/>
      <c r="AH1722" s="2296"/>
      <c r="AK1722" s="2295"/>
      <c r="AL1722" s="2295"/>
    </row>
    <row r="1723" spans="9:38" x14ac:dyDescent="0.2">
      <c r="I1723" s="1728">
        <v>0</v>
      </c>
      <c r="J1723" s="1728">
        <v>0</v>
      </c>
      <c r="N1723" s="1715">
        <f t="shared" si="412"/>
        <v>0</v>
      </c>
      <c r="O1723" s="1715">
        <v>0</v>
      </c>
      <c r="P1723" s="1749" t="str">
        <f t="shared" si="413"/>
        <v/>
      </c>
      <c r="Q1723" s="1715">
        <v>0</v>
      </c>
      <c r="R1723" s="1799" t="str">
        <f t="shared" si="414"/>
        <v/>
      </c>
      <c r="S1723" s="1775">
        <f t="shared" si="415"/>
        <v>0</v>
      </c>
      <c r="U1723" s="1715">
        <f t="shared" si="416"/>
        <v>0</v>
      </c>
      <c r="V1723" s="1715">
        <f t="shared" si="417"/>
        <v>0</v>
      </c>
      <c r="W1723" s="1715">
        <f t="shared" si="418"/>
        <v>0</v>
      </c>
      <c r="X1723" s="1718"/>
      <c r="Y1723" s="1729"/>
      <c r="Z1723" s="1720"/>
      <c r="AA1723" s="1778"/>
      <c r="AB1723" s="1778"/>
      <c r="AH1723" s="2296"/>
      <c r="AK1723" s="2295"/>
      <c r="AL1723" s="2295"/>
    </row>
    <row r="1724" spans="9:38" x14ac:dyDescent="0.2">
      <c r="I1724" s="1728">
        <v>0</v>
      </c>
      <c r="J1724" s="1728">
        <v>0</v>
      </c>
      <c r="N1724" s="1715">
        <f t="shared" si="412"/>
        <v>0</v>
      </c>
      <c r="O1724" s="1715">
        <v>0</v>
      </c>
      <c r="P1724" s="1749" t="str">
        <f t="shared" si="413"/>
        <v/>
      </c>
      <c r="Q1724" s="1715">
        <v>0</v>
      </c>
      <c r="R1724" s="1799" t="str">
        <f t="shared" si="414"/>
        <v/>
      </c>
      <c r="S1724" s="1775">
        <f t="shared" si="415"/>
        <v>0</v>
      </c>
      <c r="U1724" s="1715">
        <f t="shared" si="416"/>
        <v>0</v>
      </c>
      <c r="V1724" s="1715">
        <f t="shared" si="417"/>
        <v>0</v>
      </c>
      <c r="W1724" s="1715">
        <f t="shared" si="418"/>
        <v>0</v>
      </c>
      <c r="X1724" s="1718"/>
      <c r="Y1724" s="1729"/>
      <c r="Z1724" s="1720"/>
      <c r="AA1724" s="1778"/>
      <c r="AB1724" s="1778"/>
      <c r="AH1724" s="2296"/>
      <c r="AK1724" s="2295"/>
      <c r="AL1724" s="2295"/>
    </row>
    <row r="1725" spans="9:38" x14ac:dyDescent="0.2">
      <c r="I1725" s="1728">
        <v>0</v>
      </c>
      <c r="J1725" s="1728">
        <v>0</v>
      </c>
      <c r="N1725" s="1715">
        <f t="shared" si="412"/>
        <v>0</v>
      </c>
      <c r="O1725" s="1715">
        <v>0</v>
      </c>
      <c r="P1725" s="1749" t="str">
        <f t="shared" si="413"/>
        <v/>
      </c>
      <c r="Q1725" s="1715">
        <v>0</v>
      </c>
      <c r="R1725" s="1799" t="str">
        <f t="shared" si="414"/>
        <v/>
      </c>
      <c r="S1725" s="1775">
        <f t="shared" si="415"/>
        <v>0</v>
      </c>
      <c r="U1725" s="1715">
        <f t="shared" si="416"/>
        <v>0</v>
      </c>
      <c r="V1725" s="1715">
        <f t="shared" si="417"/>
        <v>0</v>
      </c>
      <c r="W1725" s="1715">
        <f t="shared" si="418"/>
        <v>0</v>
      </c>
      <c r="X1725" s="1718"/>
      <c r="Y1725" s="1729"/>
      <c r="Z1725" s="1720"/>
      <c r="AA1725" s="1778"/>
      <c r="AB1725" s="1778"/>
      <c r="AH1725" s="2296"/>
      <c r="AK1725" s="2295"/>
      <c r="AL1725" s="2295"/>
    </row>
    <row r="1726" spans="9:38" x14ac:dyDescent="0.2">
      <c r="I1726" s="1728">
        <v>0</v>
      </c>
      <c r="J1726" s="1728">
        <v>0</v>
      </c>
      <c r="N1726" s="1715">
        <f t="shared" si="412"/>
        <v>0</v>
      </c>
      <c r="O1726" s="1715">
        <v>0</v>
      </c>
      <c r="P1726" s="1749" t="str">
        <f t="shared" si="413"/>
        <v/>
      </c>
      <c r="Q1726" s="1715">
        <v>0</v>
      </c>
      <c r="R1726" s="1799" t="str">
        <f t="shared" si="414"/>
        <v/>
      </c>
      <c r="S1726" s="1775">
        <f t="shared" si="415"/>
        <v>0</v>
      </c>
      <c r="U1726" s="1715">
        <f t="shared" si="416"/>
        <v>0</v>
      </c>
      <c r="V1726" s="1715">
        <f t="shared" si="417"/>
        <v>0</v>
      </c>
      <c r="W1726" s="1715">
        <f t="shared" si="418"/>
        <v>0</v>
      </c>
      <c r="X1726" s="1718"/>
      <c r="Y1726" s="1729"/>
      <c r="Z1726" s="1720"/>
      <c r="AA1726" s="1778"/>
      <c r="AB1726" s="1778"/>
      <c r="AH1726" s="2296"/>
      <c r="AK1726" s="2295"/>
      <c r="AL1726" s="2295"/>
    </row>
    <row r="1727" spans="9:38" x14ac:dyDescent="0.2">
      <c r="I1727" s="1728">
        <v>0</v>
      </c>
      <c r="J1727" s="1728">
        <v>0</v>
      </c>
      <c r="N1727" s="1715">
        <f t="shared" si="412"/>
        <v>0</v>
      </c>
      <c r="O1727" s="1715">
        <v>0</v>
      </c>
      <c r="P1727" s="1749" t="str">
        <f t="shared" si="413"/>
        <v/>
      </c>
      <c r="Q1727" s="1715">
        <v>0</v>
      </c>
      <c r="R1727" s="1799" t="str">
        <f t="shared" si="414"/>
        <v/>
      </c>
      <c r="S1727" s="1775">
        <f t="shared" si="415"/>
        <v>0</v>
      </c>
      <c r="U1727" s="1715">
        <f t="shared" si="416"/>
        <v>0</v>
      </c>
      <c r="V1727" s="1715">
        <f t="shared" si="417"/>
        <v>0</v>
      </c>
      <c r="W1727" s="1715">
        <f t="shared" si="418"/>
        <v>0</v>
      </c>
      <c r="X1727" s="1718"/>
      <c r="Y1727" s="1729"/>
      <c r="Z1727" s="1720"/>
      <c r="AA1727" s="1778"/>
      <c r="AB1727" s="1778"/>
      <c r="AH1727" s="2296"/>
      <c r="AK1727" s="2295"/>
      <c r="AL1727" s="2295"/>
    </row>
    <row r="1728" spans="9:38" x14ac:dyDescent="0.2">
      <c r="I1728" s="1728">
        <v>0</v>
      </c>
      <c r="J1728" s="1728">
        <v>0</v>
      </c>
      <c r="N1728" s="1715">
        <f t="shared" si="412"/>
        <v>0</v>
      </c>
      <c r="O1728" s="1715">
        <v>0</v>
      </c>
      <c r="P1728" s="1749" t="str">
        <f t="shared" si="413"/>
        <v/>
      </c>
      <c r="Q1728" s="1715">
        <v>0</v>
      </c>
      <c r="R1728" s="1799" t="str">
        <f t="shared" si="414"/>
        <v/>
      </c>
      <c r="S1728" s="1775">
        <f t="shared" si="415"/>
        <v>0</v>
      </c>
      <c r="U1728" s="1715">
        <f t="shared" si="416"/>
        <v>0</v>
      </c>
      <c r="V1728" s="1715">
        <f t="shared" si="417"/>
        <v>0</v>
      </c>
      <c r="W1728" s="1715">
        <f t="shared" si="418"/>
        <v>0</v>
      </c>
      <c r="X1728" s="1718"/>
      <c r="Y1728" s="1729"/>
      <c r="Z1728" s="1720"/>
      <c r="AA1728" s="1778"/>
      <c r="AB1728" s="1778"/>
      <c r="AH1728" s="2296"/>
      <c r="AK1728" s="2295"/>
      <c r="AL1728" s="2295"/>
    </row>
    <row r="1729" spans="9:38" x14ac:dyDescent="0.2">
      <c r="I1729" s="1728">
        <v>0</v>
      </c>
      <c r="J1729" s="1728">
        <v>0</v>
      </c>
      <c r="N1729" s="1715">
        <f t="shared" si="412"/>
        <v>0</v>
      </c>
      <c r="O1729" s="1715">
        <v>0</v>
      </c>
      <c r="P1729" s="1749" t="str">
        <f t="shared" si="413"/>
        <v/>
      </c>
      <c r="Q1729" s="1715">
        <v>0</v>
      </c>
      <c r="R1729" s="1799" t="str">
        <f t="shared" si="414"/>
        <v/>
      </c>
      <c r="S1729" s="1775">
        <f t="shared" si="415"/>
        <v>0</v>
      </c>
      <c r="U1729" s="1715">
        <f t="shared" si="416"/>
        <v>0</v>
      </c>
      <c r="V1729" s="1715">
        <f t="shared" si="417"/>
        <v>0</v>
      </c>
      <c r="W1729" s="1715">
        <f t="shared" si="418"/>
        <v>0</v>
      </c>
      <c r="X1729" s="1718"/>
      <c r="Y1729" s="1729"/>
      <c r="Z1729" s="1720"/>
      <c r="AA1729" s="1778"/>
      <c r="AB1729" s="1778"/>
      <c r="AH1729" s="2296"/>
      <c r="AK1729" s="2295"/>
      <c r="AL1729" s="2295"/>
    </row>
    <row r="1730" spans="9:38" x14ac:dyDescent="0.2">
      <c r="I1730" s="1728">
        <v>0</v>
      </c>
      <c r="J1730" s="1728">
        <v>0</v>
      </c>
      <c r="N1730" s="1715">
        <f t="shared" si="412"/>
        <v>0</v>
      </c>
      <c r="O1730" s="1715">
        <v>0</v>
      </c>
      <c r="P1730" s="1749" t="str">
        <f t="shared" si="413"/>
        <v/>
      </c>
      <c r="Q1730" s="1715">
        <v>0</v>
      </c>
      <c r="R1730" s="1799" t="str">
        <f t="shared" si="414"/>
        <v/>
      </c>
      <c r="S1730" s="1775">
        <f t="shared" si="415"/>
        <v>0</v>
      </c>
      <c r="U1730" s="1715">
        <f t="shared" si="416"/>
        <v>0</v>
      </c>
      <c r="V1730" s="1715">
        <f t="shared" si="417"/>
        <v>0</v>
      </c>
      <c r="W1730" s="1715">
        <f t="shared" si="418"/>
        <v>0</v>
      </c>
      <c r="X1730" s="1718"/>
      <c r="Y1730" s="1729"/>
      <c r="Z1730" s="1720"/>
      <c r="AA1730" s="1778"/>
      <c r="AB1730" s="1778"/>
      <c r="AH1730" s="2296"/>
      <c r="AK1730" s="2295"/>
      <c r="AL1730" s="2295"/>
    </row>
    <row r="1731" spans="9:38" x14ac:dyDescent="0.2">
      <c r="I1731" s="1728">
        <v>0</v>
      </c>
      <c r="J1731" s="1728">
        <v>0</v>
      </c>
      <c r="N1731" s="1715">
        <f t="shared" si="412"/>
        <v>0</v>
      </c>
      <c r="O1731" s="1715">
        <v>0</v>
      </c>
      <c r="P1731" s="1749" t="str">
        <f t="shared" si="413"/>
        <v/>
      </c>
      <c r="Q1731" s="1715">
        <v>0</v>
      </c>
      <c r="R1731" s="1799" t="str">
        <f t="shared" si="414"/>
        <v/>
      </c>
      <c r="S1731" s="1775">
        <f t="shared" si="415"/>
        <v>0</v>
      </c>
      <c r="U1731" s="1715">
        <f t="shared" si="416"/>
        <v>0</v>
      </c>
      <c r="V1731" s="1715">
        <f t="shared" si="417"/>
        <v>0</v>
      </c>
      <c r="W1731" s="1715">
        <f t="shared" si="418"/>
        <v>0</v>
      </c>
      <c r="X1731" s="1718"/>
      <c r="Y1731" s="1729"/>
      <c r="Z1731" s="1720"/>
      <c r="AA1731" s="1778"/>
      <c r="AB1731" s="1778"/>
      <c r="AH1731" s="2296"/>
      <c r="AK1731" s="2295"/>
      <c r="AL1731" s="2295"/>
    </row>
    <row r="1732" spans="9:38" x14ac:dyDescent="0.2">
      <c r="I1732" s="1728">
        <v>0</v>
      </c>
      <c r="J1732" s="1728">
        <v>0</v>
      </c>
      <c r="N1732" s="1715">
        <f t="shared" si="412"/>
        <v>0</v>
      </c>
      <c r="O1732" s="1715">
        <v>0</v>
      </c>
      <c r="P1732" s="1749" t="str">
        <f t="shared" si="413"/>
        <v/>
      </c>
      <c r="Q1732" s="1715">
        <v>0</v>
      </c>
      <c r="R1732" s="1799" t="str">
        <f t="shared" si="414"/>
        <v/>
      </c>
      <c r="S1732" s="1775">
        <f t="shared" si="415"/>
        <v>0</v>
      </c>
      <c r="U1732" s="1715">
        <f t="shared" si="416"/>
        <v>0</v>
      </c>
      <c r="V1732" s="1715">
        <f t="shared" si="417"/>
        <v>0</v>
      </c>
      <c r="W1732" s="1715">
        <f t="shared" si="418"/>
        <v>0</v>
      </c>
      <c r="X1732" s="1718"/>
      <c r="Y1732" s="1729"/>
      <c r="Z1732" s="1720"/>
      <c r="AA1732" s="1778"/>
      <c r="AB1732" s="1778"/>
      <c r="AH1732" s="2296"/>
      <c r="AK1732" s="2295"/>
      <c r="AL1732" s="2295"/>
    </row>
    <row r="1733" spans="9:38" x14ac:dyDescent="0.2">
      <c r="I1733" s="1728">
        <v>0</v>
      </c>
      <c r="J1733" s="1728">
        <v>0</v>
      </c>
      <c r="N1733" s="1715">
        <f t="shared" si="412"/>
        <v>0</v>
      </c>
      <c r="O1733" s="1715">
        <v>0</v>
      </c>
      <c r="P1733" s="1749" t="str">
        <f t="shared" si="413"/>
        <v/>
      </c>
      <c r="Q1733" s="1715">
        <v>0</v>
      </c>
      <c r="R1733" s="1799" t="str">
        <f t="shared" si="414"/>
        <v/>
      </c>
      <c r="S1733" s="1775">
        <f t="shared" si="415"/>
        <v>0</v>
      </c>
      <c r="U1733" s="1715">
        <f t="shared" si="416"/>
        <v>0</v>
      </c>
      <c r="V1733" s="1715">
        <f t="shared" si="417"/>
        <v>0</v>
      </c>
      <c r="W1733" s="1715">
        <f t="shared" si="418"/>
        <v>0</v>
      </c>
      <c r="X1733" s="1718"/>
      <c r="Y1733" s="1729"/>
      <c r="Z1733" s="1720"/>
      <c r="AA1733" s="1778"/>
      <c r="AB1733" s="1778"/>
      <c r="AH1733" s="2296"/>
      <c r="AK1733" s="2295"/>
      <c r="AL1733" s="2295"/>
    </row>
    <row r="1734" spans="9:38" x14ac:dyDescent="0.2">
      <c r="I1734" s="1728">
        <v>0</v>
      </c>
      <c r="J1734" s="1728">
        <v>0</v>
      </c>
      <c r="N1734" s="1715">
        <f t="shared" si="412"/>
        <v>0</v>
      </c>
      <c r="O1734" s="1715">
        <v>0</v>
      </c>
      <c r="P1734" s="1749" t="str">
        <f t="shared" si="413"/>
        <v/>
      </c>
      <c r="Q1734" s="1715">
        <v>0</v>
      </c>
      <c r="R1734" s="1799" t="str">
        <f t="shared" si="414"/>
        <v/>
      </c>
      <c r="S1734" s="1775">
        <f t="shared" si="415"/>
        <v>0</v>
      </c>
      <c r="U1734" s="1715">
        <f t="shared" si="416"/>
        <v>0</v>
      </c>
      <c r="V1734" s="1715">
        <f t="shared" si="417"/>
        <v>0</v>
      </c>
      <c r="W1734" s="1715">
        <f t="shared" si="418"/>
        <v>0</v>
      </c>
      <c r="X1734" s="1718"/>
      <c r="Y1734" s="1729"/>
      <c r="Z1734" s="1720"/>
      <c r="AA1734" s="1778"/>
      <c r="AB1734" s="1778"/>
      <c r="AH1734" s="2296"/>
      <c r="AK1734" s="2295"/>
      <c r="AL1734" s="2295"/>
    </row>
    <row r="1735" spans="9:38" x14ac:dyDescent="0.2">
      <c r="I1735" s="1728">
        <v>0</v>
      </c>
      <c r="J1735" s="1728">
        <v>0</v>
      </c>
      <c r="N1735" s="1715">
        <f t="shared" si="412"/>
        <v>0</v>
      </c>
      <c r="O1735" s="1715">
        <v>0</v>
      </c>
      <c r="P1735" s="1749" t="str">
        <f t="shared" si="413"/>
        <v/>
      </c>
      <c r="Q1735" s="1715">
        <v>0</v>
      </c>
      <c r="R1735" s="1799" t="str">
        <f t="shared" si="414"/>
        <v/>
      </c>
      <c r="S1735" s="1775">
        <f t="shared" si="415"/>
        <v>0</v>
      </c>
      <c r="U1735" s="1715">
        <f t="shared" si="416"/>
        <v>0</v>
      </c>
      <c r="V1735" s="1715">
        <f t="shared" si="417"/>
        <v>0</v>
      </c>
      <c r="W1735" s="1715">
        <f t="shared" si="418"/>
        <v>0</v>
      </c>
      <c r="X1735" s="1718"/>
      <c r="Y1735" s="1729"/>
      <c r="Z1735" s="1720"/>
      <c r="AA1735" s="1778"/>
      <c r="AB1735" s="1778"/>
      <c r="AH1735" s="2296"/>
      <c r="AK1735" s="2295"/>
      <c r="AL1735" s="2295"/>
    </row>
    <row r="1736" spans="9:38" x14ac:dyDescent="0.2">
      <c r="I1736" s="1728">
        <v>0</v>
      </c>
      <c r="J1736" s="1728">
        <v>0</v>
      </c>
      <c r="N1736" s="1715">
        <f t="shared" si="412"/>
        <v>0</v>
      </c>
      <c r="O1736" s="1715">
        <v>0</v>
      </c>
      <c r="P1736" s="1749" t="str">
        <f t="shared" si="413"/>
        <v/>
      </c>
      <c r="Q1736" s="1715">
        <v>0</v>
      </c>
      <c r="R1736" s="1799" t="str">
        <f t="shared" si="414"/>
        <v/>
      </c>
      <c r="S1736" s="1775">
        <f t="shared" si="415"/>
        <v>0</v>
      </c>
      <c r="U1736" s="1715">
        <f t="shared" si="416"/>
        <v>0</v>
      </c>
      <c r="V1736" s="1715">
        <f t="shared" si="417"/>
        <v>0</v>
      </c>
      <c r="W1736" s="1715">
        <f t="shared" si="418"/>
        <v>0</v>
      </c>
      <c r="X1736" s="1718"/>
      <c r="Y1736" s="1729"/>
      <c r="Z1736" s="1720"/>
      <c r="AA1736" s="1778"/>
      <c r="AB1736" s="1778"/>
      <c r="AH1736" s="2296"/>
      <c r="AK1736" s="2295"/>
      <c r="AL1736" s="2295"/>
    </row>
    <row r="1737" spans="9:38" x14ac:dyDescent="0.2">
      <c r="I1737" s="1728">
        <v>0</v>
      </c>
      <c r="J1737" s="1728">
        <v>0</v>
      </c>
      <c r="N1737" s="1715">
        <f t="shared" si="412"/>
        <v>0</v>
      </c>
      <c r="O1737" s="1715">
        <v>0</v>
      </c>
      <c r="P1737" s="1749" t="str">
        <f t="shared" si="413"/>
        <v/>
      </c>
      <c r="Q1737" s="1715">
        <v>0</v>
      </c>
      <c r="R1737" s="1799" t="str">
        <f t="shared" si="414"/>
        <v/>
      </c>
      <c r="S1737" s="1775">
        <f t="shared" si="415"/>
        <v>0</v>
      </c>
      <c r="U1737" s="1715">
        <f t="shared" si="416"/>
        <v>0</v>
      </c>
      <c r="V1737" s="1715">
        <f t="shared" si="417"/>
        <v>0</v>
      </c>
      <c r="W1737" s="1715">
        <f t="shared" si="418"/>
        <v>0</v>
      </c>
      <c r="X1737" s="1718"/>
      <c r="Y1737" s="1729"/>
      <c r="Z1737" s="1720"/>
      <c r="AA1737" s="1778"/>
      <c r="AB1737" s="1778"/>
      <c r="AH1737" s="2296"/>
      <c r="AK1737" s="2295"/>
      <c r="AL1737" s="2295"/>
    </row>
    <row r="1738" spans="9:38" x14ac:dyDescent="0.2">
      <c r="I1738" s="1728">
        <v>0</v>
      </c>
      <c r="J1738" s="1728">
        <v>0</v>
      </c>
      <c r="N1738" s="1715">
        <f t="shared" si="412"/>
        <v>0</v>
      </c>
      <c r="O1738" s="1715">
        <v>0</v>
      </c>
      <c r="P1738" s="1749" t="str">
        <f t="shared" si="413"/>
        <v/>
      </c>
      <c r="Q1738" s="1715">
        <v>0</v>
      </c>
      <c r="R1738" s="1799" t="str">
        <f t="shared" si="414"/>
        <v/>
      </c>
      <c r="S1738" s="1775">
        <f t="shared" si="415"/>
        <v>0</v>
      </c>
      <c r="U1738" s="1715">
        <f t="shared" si="416"/>
        <v>0</v>
      </c>
      <c r="V1738" s="1715">
        <f t="shared" si="417"/>
        <v>0</v>
      </c>
      <c r="W1738" s="1715">
        <f t="shared" si="418"/>
        <v>0</v>
      </c>
      <c r="X1738" s="1718"/>
      <c r="Y1738" s="1729"/>
      <c r="Z1738" s="1720"/>
      <c r="AA1738" s="1778"/>
      <c r="AB1738" s="1778"/>
      <c r="AH1738" s="2296"/>
      <c r="AK1738" s="2295"/>
      <c r="AL1738" s="2295"/>
    </row>
    <row r="1739" spans="9:38" x14ac:dyDescent="0.2">
      <c r="I1739" s="1728">
        <v>0</v>
      </c>
      <c r="J1739" s="1728">
        <v>0</v>
      </c>
      <c r="N1739" s="1715">
        <f t="shared" si="412"/>
        <v>0</v>
      </c>
      <c r="O1739" s="1715">
        <v>0</v>
      </c>
      <c r="P1739" s="1749" t="str">
        <f t="shared" si="413"/>
        <v/>
      </c>
      <c r="Q1739" s="1715">
        <v>0</v>
      </c>
      <c r="R1739" s="1799" t="str">
        <f t="shared" si="414"/>
        <v/>
      </c>
      <c r="S1739" s="1775">
        <f t="shared" si="415"/>
        <v>0</v>
      </c>
      <c r="U1739" s="1715">
        <f t="shared" si="416"/>
        <v>0</v>
      </c>
      <c r="V1739" s="1715">
        <f t="shared" si="417"/>
        <v>0</v>
      </c>
      <c r="W1739" s="1715">
        <f t="shared" si="418"/>
        <v>0</v>
      </c>
      <c r="X1739" s="1718"/>
      <c r="Y1739" s="1729"/>
      <c r="Z1739" s="1720"/>
      <c r="AA1739" s="1778"/>
      <c r="AB1739" s="1778"/>
      <c r="AH1739" s="2296"/>
      <c r="AK1739" s="2295"/>
      <c r="AL1739" s="2295"/>
    </row>
    <row r="1740" spans="9:38" x14ac:dyDescent="0.2">
      <c r="I1740" s="1728">
        <v>0</v>
      </c>
      <c r="J1740" s="1728">
        <v>0</v>
      </c>
      <c r="N1740" s="1715">
        <f t="shared" si="412"/>
        <v>0</v>
      </c>
      <c r="O1740" s="1715">
        <v>0</v>
      </c>
      <c r="P1740" s="1749" t="str">
        <f t="shared" si="413"/>
        <v/>
      </c>
      <c r="Q1740" s="1715">
        <v>0</v>
      </c>
      <c r="R1740" s="1799" t="str">
        <f t="shared" si="414"/>
        <v/>
      </c>
      <c r="S1740" s="1775">
        <f t="shared" si="415"/>
        <v>0</v>
      </c>
      <c r="U1740" s="1715">
        <f t="shared" si="416"/>
        <v>0</v>
      </c>
      <c r="V1740" s="1715">
        <f t="shared" si="417"/>
        <v>0</v>
      </c>
      <c r="W1740" s="1715">
        <f t="shared" si="418"/>
        <v>0</v>
      </c>
      <c r="X1740" s="1718"/>
      <c r="Y1740" s="1729"/>
      <c r="Z1740" s="1720"/>
      <c r="AA1740" s="1778"/>
      <c r="AB1740" s="1778"/>
      <c r="AH1740" s="2296"/>
      <c r="AK1740" s="2295"/>
      <c r="AL1740" s="2295"/>
    </row>
    <row r="1741" spans="9:38" x14ac:dyDescent="0.2">
      <c r="I1741" s="1728">
        <v>0</v>
      </c>
      <c r="J1741" s="1728">
        <v>0</v>
      </c>
      <c r="N1741" s="1715">
        <f t="shared" si="412"/>
        <v>0</v>
      </c>
      <c r="O1741" s="1715">
        <v>0</v>
      </c>
      <c r="P1741" s="1749" t="str">
        <f t="shared" si="413"/>
        <v/>
      </c>
      <c r="Q1741" s="1715">
        <v>0</v>
      </c>
      <c r="R1741" s="1799" t="str">
        <f t="shared" si="414"/>
        <v/>
      </c>
      <c r="S1741" s="1775">
        <f t="shared" si="415"/>
        <v>0</v>
      </c>
      <c r="U1741" s="1715">
        <f t="shared" si="416"/>
        <v>0</v>
      </c>
      <c r="V1741" s="1715">
        <f t="shared" si="417"/>
        <v>0</v>
      </c>
      <c r="W1741" s="1715">
        <f t="shared" si="418"/>
        <v>0</v>
      </c>
      <c r="X1741" s="1718"/>
      <c r="Y1741" s="1729"/>
      <c r="Z1741" s="1720"/>
      <c r="AA1741" s="1778"/>
      <c r="AB1741" s="1778"/>
      <c r="AH1741" s="2296"/>
      <c r="AK1741" s="2295"/>
      <c r="AL1741" s="2295"/>
    </row>
    <row r="1742" spans="9:38" x14ac:dyDescent="0.2">
      <c r="I1742" s="1728">
        <v>0</v>
      </c>
      <c r="J1742" s="1728">
        <v>0</v>
      </c>
      <c r="N1742" s="1715">
        <f t="shared" si="412"/>
        <v>0</v>
      </c>
      <c r="O1742" s="1715">
        <v>0</v>
      </c>
      <c r="P1742" s="1749" t="str">
        <f t="shared" si="413"/>
        <v/>
      </c>
      <c r="Q1742" s="1715">
        <v>0</v>
      </c>
      <c r="R1742" s="1799" t="str">
        <f t="shared" si="414"/>
        <v/>
      </c>
      <c r="S1742" s="1775">
        <f t="shared" si="415"/>
        <v>0</v>
      </c>
      <c r="U1742" s="1715">
        <f t="shared" si="416"/>
        <v>0</v>
      </c>
      <c r="V1742" s="1715">
        <f t="shared" si="417"/>
        <v>0</v>
      </c>
      <c r="W1742" s="1715">
        <f t="shared" si="418"/>
        <v>0</v>
      </c>
      <c r="X1742" s="1718"/>
      <c r="Y1742" s="1729"/>
      <c r="Z1742" s="1720"/>
      <c r="AA1742" s="1778"/>
      <c r="AB1742" s="1778"/>
      <c r="AH1742" s="2296"/>
      <c r="AK1742" s="2295"/>
      <c r="AL1742" s="2295"/>
    </row>
    <row r="1743" spans="9:38" x14ac:dyDescent="0.2">
      <c r="I1743" s="1728">
        <v>0</v>
      </c>
      <c r="J1743" s="1728">
        <v>0</v>
      </c>
      <c r="N1743" s="1715">
        <f t="shared" si="412"/>
        <v>0</v>
      </c>
      <c r="O1743" s="1715">
        <v>0</v>
      </c>
      <c r="P1743" s="1749" t="str">
        <f t="shared" si="413"/>
        <v/>
      </c>
      <c r="Q1743" s="1715">
        <v>0</v>
      </c>
      <c r="R1743" s="1799" t="str">
        <f t="shared" si="414"/>
        <v/>
      </c>
      <c r="S1743" s="1775">
        <f t="shared" si="415"/>
        <v>0</v>
      </c>
      <c r="U1743" s="1715">
        <f t="shared" si="416"/>
        <v>0</v>
      </c>
      <c r="V1743" s="1715">
        <f t="shared" si="417"/>
        <v>0</v>
      </c>
      <c r="W1743" s="1715">
        <f t="shared" si="418"/>
        <v>0</v>
      </c>
      <c r="X1743" s="1718"/>
      <c r="Y1743" s="1729"/>
      <c r="Z1743" s="1720"/>
      <c r="AA1743" s="1778"/>
      <c r="AB1743" s="1778"/>
      <c r="AH1743" s="2296"/>
      <c r="AK1743" s="2295"/>
      <c r="AL1743" s="2295"/>
    </row>
    <row r="1744" spans="9:38" x14ac:dyDescent="0.2">
      <c r="I1744" s="1728">
        <v>0</v>
      </c>
      <c r="J1744" s="1728">
        <v>0</v>
      </c>
      <c r="N1744" s="1715">
        <f t="shared" si="412"/>
        <v>0</v>
      </c>
      <c r="O1744" s="1715">
        <v>0</v>
      </c>
      <c r="P1744" s="1749" t="str">
        <f t="shared" si="413"/>
        <v/>
      </c>
      <c r="Q1744" s="1715">
        <v>0</v>
      </c>
      <c r="R1744" s="1799" t="str">
        <f t="shared" si="414"/>
        <v/>
      </c>
      <c r="S1744" s="1775">
        <f t="shared" si="415"/>
        <v>0</v>
      </c>
      <c r="U1744" s="1715">
        <f t="shared" si="416"/>
        <v>0</v>
      </c>
      <c r="V1744" s="1715">
        <f t="shared" si="417"/>
        <v>0</v>
      </c>
      <c r="W1744" s="1715">
        <f t="shared" si="418"/>
        <v>0</v>
      </c>
      <c r="X1744" s="1718"/>
      <c r="Y1744" s="1729"/>
      <c r="Z1744" s="1720"/>
      <c r="AA1744" s="1778"/>
      <c r="AB1744" s="1778"/>
      <c r="AH1744" s="2296"/>
      <c r="AK1744" s="2295"/>
      <c r="AL1744" s="2295"/>
    </row>
    <row r="1745" spans="9:38" x14ac:dyDescent="0.2">
      <c r="I1745" s="1728">
        <v>0</v>
      </c>
      <c r="J1745" s="1728">
        <v>0</v>
      </c>
      <c r="N1745" s="1715">
        <f t="shared" si="412"/>
        <v>0</v>
      </c>
      <c r="O1745" s="1715">
        <v>0</v>
      </c>
      <c r="P1745" s="1749" t="str">
        <f t="shared" si="413"/>
        <v/>
      </c>
      <c r="Q1745" s="1715">
        <v>0</v>
      </c>
      <c r="R1745" s="1799" t="str">
        <f t="shared" si="414"/>
        <v/>
      </c>
      <c r="S1745" s="1775">
        <f t="shared" si="415"/>
        <v>0</v>
      </c>
      <c r="U1745" s="1715">
        <f t="shared" si="416"/>
        <v>0</v>
      </c>
      <c r="V1745" s="1715">
        <f t="shared" si="417"/>
        <v>0</v>
      </c>
      <c r="W1745" s="1715">
        <f t="shared" si="418"/>
        <v>0</v>
      </c>
      <c r="X1745" s="1718"/>
      <c r="Y1745" s="1729"/>
      <c r="Z1745" s="1720"/>
      <c r="AA1745" s="1778"/>
      <c r="AB1745" s="1778"/>
      <c r="AH1745" s="2296"/>
      <c r="AK1745" s="2295"/>
      <c r="AL1745" s="2295"/>
    </row>
    <row r="1746" spans="9:38" x14ac:dyDescent="0.2">
      <c r="I1746" s="1728">
        <v>0</v>
      </c>
      <c r="J1746" s="1728">
        <v>0</v>
      </c>
      <c r="N1746" s="1715">
        <f t="shared" si="412"/>
        <v>0</v>
      </c>
      <c r="O1746" s="1715">
        <v>0</v>
      </c>
      <c r="P1746" s="1749" t="str">
        <f t="shared" si="413"/>
        <v/>
      </c>
      <c r="Q1746" s="1715">
        <v>0</v>
      </c>
      <c r="R1746" s="1799" t="str">
        <f t="shared" si="414"/>
        <v/>
      </c>
      <c r="S1746" s="1775">
        <f t="shared" si="415"/>
        <v>0</v>
      </c>
      <c r="U1746" s="1715">
        <f t="shared" si="416"/>
        <v>0</v>
      </c>
      <c r="V1746" s="1715">
        <f t="shared" si="417"/>
        <v>0</v>
      </c>
      <c r="W1746" s="1715">
        <f t="shared" si="418"/>
        <v>0</v>
      </c>
      <c r="X1746" s="1718"/>
      <c r="Y1746" s="1729"/>
      <c r="Z1746" s="1720"/>
      <c r="AA1746" s="1778"/>
      <c r="AB1746" s="1778"/>
      <c r="AH1746" s="2296"/>
      <c r="AK1746" s="2295"/>
      <c r="AL1746" s="2295"/>
    </row>
    <row r="1747" spans="9:38" x14ac:dyDescent="0.2">
      <c r="I1747" s="1728">
        <v>0</v>
      </c>
      <c r="J1747" s="1728">
        <v>0</v>
      </c>
      <c r="N1747" s="1715">
        <f t="shared" si="412"/>
        <v>0</v>
      </c>
      <c r="O1747" s="1715">
        <v>0</v>
      </c>
      <c r="P1747" s="1749" t="str">
        <f t="shared" si="413"/>
        <v/>
      </c>
      <c r="Q1747" s="1715">
        <v>0</v>
      </c>
      <c r="R1747" s="1799" t="str">
        <f t="shared" si="414"/>
        <v/>
      </c>
      <c r="S1747" s="1775">
        <f t="shared" si="415"/>
        <v>0</v>
      </c>
      <c r="U1747" s="1715">
        <f t="shared" si="416"/>
        <v>0</v>
      </c>
      <c r="V1747" s="1715">
        <f t="shared" si="417"/>
        <v>0</v>
      </c>
      <c r="W1747" s="1715">
        <f t="shared" si="418"/>
        <v>0</v>
      </c>
      <c r="X1747" s="1718"/>
      <c r="Y1747" s="1729"/>
      <c r="Z1747" s="1720"/>
      <c r="AA1747" s="1778"/>
      <c r="AB1747" s="1778"/>
      <c r="AH1747" s="2296"/>
      <c r="AK1747" s="2295"/>
      <c r="AL1747" s="2295"/>
    </row>
    <row r="1748" spans="9:38" x14ac:dyDescent="0.2">
      <c r="I1748" s="1728">
        <v>0</v>
      </c>
      <c r="J1748" s="1728">
        <v>0</v>
      </c>
      <c r="N1748" s="1715">
        <f t="shared" si="412"/>
        <v>0</v>
      </c>
      <c r="O1748" s="1715">
        <v>0</v>
      </c>
      <c r="P1748" s="1749" t="str">
        <f t="shared" si="413"/>
        <v/>
      </c>
      <c r="Q1748" s="1715">
        <v>0</v>
      </c>
      <c r="R1748" s="1799" t="str">
        <f t="shared" si="414"/>
        <v/>
      </c>
      <c r="S1748" s="1775">
        <f t="shared" si="415"/>
        <v>0</v>
      </c>
      <c r="U1748" s="1715">
        <f t="shared" si="416"/>
        <v>0</v>
      </c>
      <c r="V1748" s="1715">
        <f t="shared" si="417"/>
        <v>0</v>
      </c>
      <c r="W1748" s="1715">
        <f t="shared" si="418"/>
        <v>0</v>
      </c>
      <c r="X1748" s="1718"/>
      <c r="Y1748" s="1729"/>
      <c r="Z1748" s="1720"/>
      <c r="AA1748" s="1778"/>
      <c r="AB1748" s="1778"/>
      <c r="AH1748" s="2296"/>
      <c r="AK1748" s="2295"/>
      <c r="AL1748" s="2295"/>
    </row>
    <row r="1749" spans="9:38" x14ac:dyDescent="0.2">
      <c r="I1749" s="1728">
        <v>0</v>
      </c>
      <c r="J1749" s="1728">
        <v>0</v>
      </c>
      <c r="N1749" s="1715">
        <f t="shared" si="412"/>
        <v>0</v>
      </c>
      <c r="O1749" s="1715">
        <v>0</v>
      </c>
      <c r="P1749" s="1749" t="str">
        <f t="shared" si="413"/>
        <v/>
      </c>
      <c r="Q1749" s="1715">
        <v>0</v>
      </c>
      <c r="R1749" s="1799" t="str">
        <f t="shared" si="414"/>
        <v/>
      </c>
      <c r="S1749" s="1775">
        <f t="shared" si="415"/>
        <v>0</v>
      </c>
      <c r="U1749" s="1715">
        <f t="shared" si="416"/>
        <v>0</v>
      </c>
      <c r="V1749" s="1715">
        <f t="shared" si="417"/>
        <v>0</v>
      </c>
      <c r="W1749" s="1715">
        <f t="shared" si="418"/>
        <v>0</v>
      </c>
      <c r="X1749" s="1718"/>
      <c r="Y1749" s="1729"/>
      <c r="Z1749" s="1720"/>
      <c r="AA1749" s="1778"/>
      <c r="AB1749" s="1778"/>
      <c r="AH1749" s="2296"/>
      <c r="AK1749" s="2295"/>
      <c r="AL1749" s="2295"/>
    </row>
    <row r="1750" spans="9:38" x14ac:dyDescent="0.2">
      <c r="I1750" s="1728">
        <v>0</v>
      </c>
      <c r="J1750" s="1728">
        <v>0</v>
      </c>
      <c r="N1750" s="1715">
        <f t="shared" si="412"/>
        <v>0</v>
      </c>
      <c r="O1750" s="1715">
        <v>0</v>
      </c>
      <c r="P1750" s="1749" t="str">
        <f t="shared" si="413"/>
        <v/>
      </c>
      <c r="Q1750" s="1715">
        <v>0</v>
      </c>
      <c r="R1750" s="1799" t="str">
        <f t="shared" si="414"/>
        <v/>
      </c>
      <c r="S1750" s="1775">
        <f t="shared" si="415"/>
        <v>0</v>
      </c>
      <c r="U1750" s="1715">
        <f t="shared" si="416"/>
        <v>0</v>
      </c>
      <c r="V1750" s="1715">
        <f t="shared" si="417"/>
        <v>0</v>
      </c>
      <c r="W1750" s="1715">
        <f t="shared" si="418"/>
        <v>0</v>
      </c>
      <c r="X1750" s="1718"/>
      <c r="Y1750" s="1729"/>
      <c r="Z1750" s="1720"/>
      <c r="AA1750" s="1778"/>
      <c r="AB1750" s="1778"/>
      <c r="AH1750" s="2296"/>
      <c r="AK1750" s="2295"/>
      <c r="AL1750" s="2295"/>
    </row>
    <row r="1751" spans="9:38" x14ac:dyDescent="0.2">
      <c r="I1751" s="1728">
        <v>0</v>
      </c>
      <c r="J1751" s="1728">
        <v>0</v>
      </c>
      <c r="N1751" s="1715">
        <f t="shared" si="412"/>
        <v>0</v>
      </c>
      <c r="O1751" s="1715">
        <v>0</v>
      </c>
      <c r="P1751" s="1749" t="str">
        <f t="shared" si="413"/>
        <v/>
      </c>
      <c r="Q1751" s="1715">
        <v>0</v>
      </c>
      <c r="R1751" s="1799" t="str">
        <f t="shared" si="414"/>
        <v/>
      </c>
      <c r="S1751" s="1775">
        <f t="shared" si="415"/>
        <v>0</v>
      </c>
      <c r="U1751" s="1715">
        <f t="shared" si="416"/>
        <v>0</v>
      </c>
      <c r="V1751" s="1715">
        <f t="shared" si="417"/>
        <v>0</v>
      </c>
      <c r="W1751" s="1715">
        <f t="shared" si="418"/>
        <v>0</v>
      </c>
      <c r="X1751" s="1718"/>
      <c r="Y1751" s="1729"/>
      <c r="Z1751" s="1720"/>
      <c r="AA1751" s="1778"/>
      <c r="AB1751" s="1778"/>
      <c r="AH1751" s="2296"/>
      <c r="AK1751" s="2295"/>
      <c r="AL1751" s="2295"/>
    </row>
    <row r="1752" spans="9:38" x14ac:dyDescent="0.2">
      <c r="I1752" s="1728">
        <v>0</v>
      </c>
      <c r="J1752" s="1728">
        <v>0</v>
      </c>
      <c r="N1752" s="1715">
        <f t="shared" si="412"/>
        <v>0</v>
      </c>
      <c r="O1752" s="1715">
        <v>0</v>
      </c>
      <c r="P1752" s="1749" t="str">
        <f t="shared" si="413"/>
        <v/>
      </c>
      <c r="Q1752" s="1715">
        <v>0</v>
      </c>
      <c r="R1752" s="1799" t="str">
        <f t="shared" si="414"/>
        <v/>
      </c>
      <c r="S1752" s="1775">
        <f t="shared" si="415"/>
        <v>0</v>
      </c>
      <c r="U1752" s="1715">
        <f t="shared" si="416"/>
        <v>0</v>
      </c>
      <c r="V1752" s="1715">
        <f t="shared" si="417"/>
        <v>0</v>
      </c>
      <c r="W1752" s="1715">
        <f t="shared" si="418"/>
        <v>0</v>
      </c>
      <c r="X1752" s="1718"/>
      <c r="Y1752" s="1729"/>
      <c r="Z1752" s="1720"/>
      <c r="AA1752" s="1778"/>
      <c r="AB1752" s="1778"/>
      <c r="AH1752" s="2296"/>
      <c r="AK1752" s="2295"/>
      <c r="AL1752" s="2295"/>
    </row>
    <row r="1753" spans="9:38" x14ac:dyDescent="0.2">
      <c r="I1753" s="1728">
        <v>0</v>
      </c>
      <c r="J1753" s="1728">
        <v>0</v>
      </c>
      <c r="N1753" s="1715">
        <f t="shared" si="412"/>
        <v>0</v>
      </c>
      <c r="O1753" s="1715">
        <v>0</v>
      </c>
      <c r="P1753" s="1749" t="str">
        <f t="shared" si="413"/>
        <v/>
      </c>
      <c r="Q1753" s="1715">
        <v>0</v>
      </c>
      <c r="R1753" s="1799" t="str">
        <f t="shared" si="414"/>
        <v/>
      </c>
      <c r="S1753" s="1775">
        <f t="shared" si="415"/>
        <v>0</v>
      </c>
      <c r="U1753" s="1715">
        <f t="shared" si="416"/>
        <v>0</v>
      </c>
      <c r="V1753" s="1715">
        <f t="shared" si="417"/>
        <v>0</v>
      </c>
      <c r="W1753" s="1715">
        <f t="shared" si="418"/>
        <v>0</v>
      </c>
      <c r="X1753" s="1718"/>
      <c r="Y1753" s="1729"/>
      <c r="Z1753" s="1720"/>
      <c r="AA1753" s="1778"/>
      <c r="AB1753" s="1778"/>
      <c r="AH1753" s="2296"/>
      <c r="AK1753" s="2295"/>
      <c r="AL1753" s="2295"/>
    </row>
    <row r="1754" spans="9:38" x14ac:dyDescent="0.2">
      <c r="I1754" s="1728">
        <v>0</v>
      </c>
      <c r="J1754" s="1728">
        <v>0</v>
      </c>
      <c r="N1754" s="1715">
        <f t="shared" si="412"/>
        <v>0</v>
      </c>
      <c r="O1754" s="1715">
        <v>0</v>
      </c>
      <c r="P1754" s="1749" t="str">
        <f t="shared" si="413"/>
        <v/>
      </c>
      <c r="Q1754" s="1715">
        <v>0</v>
      </c>
      <c r="R1754" s="1799" t="str">
        <f t="shared" si="414"/>
        <v/>
      </c>
      <c r="S1754" s="1775">
        <f t="shared" si="415"/>
        <v>0</v>
      </c>
      <c r="U1754" s="1715">
        <f t="shared" si="416"/>
        <v>0</v>
      </c>
      <c r="V1754" s="1715">
        <f t="shared" si="417"/>
        <v>0</v>
      </c>
      <c r="W1754" s="1715">
        <f t="shared" si="418"/>
        <v>0</v>
      </c>
      <c r="X1754" s="1718"/>
      <c r="Y1754" s="1729"/>
      <c r="Z1754" s="1720"/>
      <c r="AA1754" s="1778"/>
      <c r="AB1754" s="1778"/>
      <c r="AH1754" s="2296"/>
      <c r="AK1754" s="2295"/>
      <c r="AL1754" s="2295"/>
    </row>
    <row r="1755" spans="9:38" x14ac:dyDescent="0.2">
      <c r="I1755" s="1728">
        <v>0</v>
      </c>
      <c r="J1755" s="1728">
        <v>0</v>
      </c>
      <c r="N1755" s="1715">
        <f t="shared" si="412"/>
        <v>0</v>
      </c>
      <c r="O1755" s="1715">
        <v>0</v>
      </c>
      <c r="P1755" s="1749" t="str">
        <f t="shared" si="413"/>
        <v/>
      </c>
      <c r="Q1755" s="1715">
        <v>0</v>
      </c>
      <c r="R1755" s="1799" t="str">
        <f t="shared" si="414"/>
        <v/>
      </c>
      <c r="S1755" s="1775">
        <f t="shared" si="415"/>
        <v>0</v>
      </c>
      <c r="U1755" s="1715">
        <f t="shared" si="416"/>
        <v>0</v>
      </c>
      <c r="V1755" s="1715">
        <f t="shared" si="417"/>
        <v>0</v>
      </c>
      <c r="W1755" s="1715">
        <f t="shared" si="418"/>
        <v>0</v>
      </c>
      <c r="X1755" s="1718"/>
      <c r="Y1755" s="1729"/>
      <c r="Z1755" s="1720"/>
      <c r="AA1755" s="1778"/>
      <c r="AB1755" s="1778"/>
      <c r="AH1755" s="2296"/>
      <c r="AK1755" s="2295"/>
      <c r="AL1755" s="2295"/>
    </row>
    <row r="1756" spans="9:38" x14ac:dyDescent="0.2">
      <c r="I1756" s="1728">
        <v>0</v>
      </c>
      <c r="J1756" s="1728">
        <v>0</v>
      </c>
      <c r="N1756" s="1715">
        <f t="shared" si="412"/>
        <v>0</v>
      </c>
      <c r="O1756" s="1715">
        <v>0</v>
      </c>
      <c r="P1756" s="1749" t="str">
        <f t="shared" si="413"/>
        <v/>
      </c>
      <c r="Q1756" s="1715">
        <v>0</v>
      </c>
      <c r="R1756" s="1799" t="str">
        <f t="shared" si="414"/>
        <v/>
      </c>
      <c r="S1756" s="1775">
        <f t="shared" si="415"/>
        <v>0</v>
      </c>
      <c r="U1756" s="1715">
        <f t="shared" si="416"/>
        <v>0</v>
      </c>
      <c r="V1756" s="1715">
        <f t="shared" si="417"/>
        <v>0</v>
      </c>
      <c r="W1756" s="1715">
        <f t="shared" si="418"/>
        <v>0</v>
      </c>
      <c r="X1756" s="1718"/>
      <c r="Y1756" s="1729"/>
      <c r="Z1756" s="1720"/>
      <c r="AA1756" s="1778"/>
      <c r="AB1756" s="1778"/>
      <c r="AH1756" s="2296"/>
      <c r="AK1756" s="2295"/>
      <c r="AL1756" s="2295"/>
    </row>
    <row r="1757" spans="9:38" x14ac:dyDescent="0.2">
      <c r="I1757" s="1728">
        <v>0</v>
      </c>
      <c r="J1757" s="1728">
        <v>0</v>
      </c>
      <c r="N1757" s="1715">
        <f t="shared" si="412"/>
        <v>0</v>
      </c>
      <c r="O1757" s="1715">
        <v>0</v>
      </c>
      <c r="P1757" s="1749" t="str">
        <f t="shared" si="413"/>
        <v/>
      </c>
      <c r="Q1757" s="1715">
        <v>0</v>
      </c>
      <c r="R1757" s="1799" t="str">
        <f t="shared" si="414"/>
        <v/>
      </c>
      <c r="S1757" s="1775">
        <f t="shared" si="415"/>
        <v>0</v>
      </c>
      <c r="U1757" s="1715">
        <f t="shared" si="416"/>
        <v>0</v>
      </c>
      <c r="V1757" s="1715">
        <f t="shared" si="417"/>
        <v>0</v>
      </c>
      <c r="W1757" s="1715">
        <f t="shared" si="418"/>
        <v>0</v>
      </c>
      <c r="X1757" s="1718"/>
      <c r="Y1757" s="1729"/>
      <c r="Z1757" s="1720"/>
      <c r="AA1757" s="1778"/>
      <c r="AB1757" s="1778"/>
      <c r="AH1757" s="2296"/>
      <c r="AK1757" s="2295"/>
      <c r="AL1757" s="2295"/>
    </row>
    <row r="1758" spans="9:38" x14ac:dyDescent="0.2">
      <c r="I1758" s="1728">
        <v>0</v>
      </c>
      <c r="J1758" s="1728">
        <v>0</v>
      </c>
      <c r="N1758" s="1715">
        <f t="shared" si="412"/>
        <v>0</v>
      </c>
      <c r="O1758" s="1715">
        <v>0</v>
      </c>
      <c r="P1758" s="1749" t="str">
        <f t="shared" si="413"/>
        <v/>
      </c>
      <c r="Q1758" s="1715">
        <v>0</v>
      </c>
      <c r="R1758" s="1799" t="str">
        <f t="shared" si="414"/>
        <v/>
      </c>
      <c r="S1758" s="1775">
        <f t="shared" si="415"/>
        <v>0</v>
      </c>
      <c r="U1758" s="1715">
        <f t="shared" si="416"/>
        <v>0</v>
      </c>
      <c r="V1758" s="1715">
        <f t="shared" si="417"/>
        <v>0</v>
      </c>
      <c r="W1758" s="1715">
        <f t="shared" si="418"/>
        <v>0</v>
      </c>
      <c r="X1758" s="1718"/>
      <c r="Y1758" s="1729"/>
      <c r="Z1758" s="1720"/>
      <c r="AA1758" s="1778"/>
      <c r="AB1758" s="1778"/>
      <c r="AH1758" s="2296"/>
      <c r="AK1758" s="2295"/>
      <c r="AL1758" s="2295"/>
    </row>
    <row r="1759" spans="9:38" x14ac:dyDescent="0.2">
      <c r="I1759" s="1728">
        <v>0</v>
      </c>
      <c r="J1759" s="1728">
        <v>0</v>
      </c>
      <c r="N1759" s="1715">
        <f t="shared" si="412"/>
        <v>0</v>
      </c>
      <c r="O1759" s="1715">
        <v>0</v>
      </c>
      <c r="P1759" s="1749" t="str">
        <f t="shared" si="413"/>
        <v/>
      </c>
      <c r="Q1759" s="1715">
        <v>0</v>
      </c>
      <c r="R1759" s="1799" t="str">
        <f t="shared" si="414"/>
        <v/>
      </c>
      <c r="S1759" s="1775">
        <f t="shared" si="415"/>
        <v>0</v>
      </c>
      <c r="U1759" s="1715">
        <f t="shared" si="416"/>
        <v>0</v>
      </c>
      <c r="V1759" s="1715">
        <f t="shared" si="417"/>
        <v>0</v>
      </c>
      <c r="W1759" s="1715">
        <f t="shared" si="418"/>
        <v>0</v>
      </c>
      <c r="X1759" s="1718"/>
      <c r="Y1759" s="1729"/>
      <c r="Z1759" s="1720"/>
      <c r="AA1759" s="1778"/>
      <c r="AB1759" s="1778"/>
      <c r="AH1759" s="2296"/>
      <c r="AK1759" s="2295"/>
      <c r="AL1759" s="2295"/>
    </row>
    <row r="1760" spans="9:38" x14ac:dyDescent="0.2">
      <c r="I1760" s="1728">
        <v>0</v>
      </c>
      <c r="J1760" s="1728">
        <v>0</v>
      </c>
      <c r="N1760" s="1715">
        <f t="shared" si="412"/>
        <v>0</v>
      </c>
      <c r="O1760" s="1715">
        <v>0</v>
      </c>
      <c r="P1760" s="1749" t="str">
        <f t="shared" si="413"/>
        <v/>
      </c>
      <c r="Q1760" s="1715">
        <v>0</v>
      </c>
      <c r="R1760" s="1799" t="str">
        <f t="shared" si="414"/>
        <v/>
      </c>
      <c r="S1760" s="1775">
        <f t="shared" si="415"/>
        <v>0</v>
      </c>
      <c r="U1760" s="1715">
        <f t="shared" si="416"/>
        <v>0</v>
      </c>
      <c r="V1760" s="1715">
        <f t="shared" si="417"/>
        <v>0</v>
      </c>
      <c r="W1760" s="1715">
        <f t="shared" si="418"/>
        <v>0</v>
      </c>
      <c r="X1760" s="1718"/>
      <c r="Y1760" s="1729"/>
      <c r="Z1760" s="1720"/>
      <c r="AA1760" s="1778"/>
      <c r="AB1760" s="1778"/>
      <c r="AH1760" s="2296"/>
      <c r="AK1760" s="2295"/>
      <c r="AL1760" s="2295"/>
    </row>
    <row r="1761" spans="9:38" x14ac:dyDescent="0.2">
      <c r="I1761" s="1728">
        <v>0</v>
      </c>
      <c r="J1761" s="1728">
        <v>0</v>
      </c>
      <c r="N1761" s="1715">
        <f t="shared" si="412"/>
        <v>0</v>
      </c>
      <c r="O1761" s="1715">
        <v>0</v>
      </c>
      <c r="P1761" s="1749" t="str">
        <f t="shared" si="413"/>
        <v/>
      </c>
      <c r="Q1761" s="1715">
        <v>0</v>
      </c>
      <c r="R1761" s="1799" t="str">
        <f t="shared" si="414"/>
        <v/>
      </c>
      <c r="S1761" s="1775">
        <f t="shared" si="415"/>
        <v>0</v>
      </c>
      <c r="U1761" s="1715">
        <f t="shared" si="416"/>
        <v>0</v>
      </c>
      <c r="V1761" s="1715">
        <f t="shared" si="417"/>
        <v>0</v>
      </c>
      <c r="W1761" s="1715">
        <f t="shared" si="418"/>
        <v>0</v>
      </c>
      <c r="X1761" s="1718"/>
      <c r="Y1761" s="1729"/>
      <c r="Z1761" s="1720"/>
      <c r="AA1761" s="1778"/>
      <c r="AB1761" s="1778"/>
      <c r="AH1761" s="2296"/>
      <c r="AK1761" s="2295"/>
      <c r="AL1761" s="2295"/>
    </row>
    <row r="1762" spans="9:38" x14ac:dyDescent="0.2">
      <c r="I1762" s="1728">
        <v>0</v>
      </c>
      <c r="J1762" s="1728">
        <v>0</v>
      </c>
      <c r="N1762" s="1715">
        <f t="shared" si="412"/>
        <v>0</v>
      </c>
      <c r="O1762" s="1715">
        <v>0</v>
      </c>
      <c r="P1762" s="1749" t="str">
        <f t="shared" si="413"/>
        <v/>
      </c>
      <c r="Q1762" s="1715">
        <v>0</v>
      </c>
      <c r="R1762" s="1799" t="str">
        <f t="shared" si="414"/>
        <v/>
      </c>
      <c r="S1762" s="1775">
        <f t="shared" si="415"/>
        <v>0</v>
      </c>
      <c r="U1762" s="1715">
        <f t="shared" si="416"/>
        <v>0</v>
      </c>
      <c r="V1762" s="1715">
        <f t="shared" si="417"/>
        <v>0</v>
      </c>
      <c r="W1762" s="1715">
        <f t="shared" si="418"/>
        <v>0</v>
      </c>
      <c r="X1762" s="1718"/>
      <c r="Y1762" s="1729"/>
      <c r="Z1762" s="1720"/>
      <c r="AA1762" s="1778"/>
      <c r="AB1762" s="1778"/>
      <c r="AH1762" s="2296"/>
      <c r="AK1762" s="2295"/>
      <c r="AL1762" s="2295"/>
    </row>
    <row r="1763" spans="9:38" x14ac:dyDescent="0.2">
      <c r="I1763" s="1728">
        <v>0</v>
      </c>
      <c r="J1763" s="1728">
        <v>0</v>
      </c>
      <c r="N1763" s="1715">
        <f t="shared" si="412"/>
        <v>0</v>
      </c>
      <c r="O1763" s="1715">
        <v>0</v>
      </c>
      <c r="P1763" s="1749" t="str">
        <f t="shared" si="413"/>
        <v/>
      </c>
      <c r="Q1763" s="1715">
        <v>0</v>
      </c>
      <c r="R1763" s="1799" t="str">
        <f t="shared" si="414"/>
        <v/>
      </c>
      <c r="S1763" s="1775">
        <f t="shared" si="415"/>
        <v>0</v>
      </c>
      <c r="U1763" s="1715">
        <f t="shared" si="416"/>
        <v>0</v>
      </c>
      <c r="V1763" s="1715">
        <f t="shared" si="417"/>
        <v>0</v>
      </c>
      <c r="W1763" s="1715">
        <f t="shared" si="418"/>
        <v>0</v>
      </c>
      <c r="X1763" s="1718"/>
      <c r="Y1763" s="1729"/>
      <c r="Z1763" s="1720"/>
      <c r="AA1763" s="1778"/>
      <c r="AB1763" s="1778"/>
      <c r="AH1763" s="2296"/>
      <c r="AK1763" s="2295"/>
      <c r="AL1763" s="2295"/>
    </row>
    <row r="1764" spans="9:38" x14ac:dyDescent="0.2">
      <c r="I1764" s="1728">
        <v>0</v>
      </c>
      <c r="J1764" s="1728">
        <v>0</v>
      </c>
      <c r="N1764" s="1715">
        <f t="shared" si="412"/>
        <v>0</v>
      </c>
      <c r="O1764" s="1715">
        <v>0</v>
      </c>
      <c r="P1764" s="1749" t="str">
        <f t="shared" si="413"/>
        <v/>
      </c>
      <c r="Q1764" s="1715">
        <v>0</v>
      </c>
      <c r="R1764" s="1799" t="str">
        <f t="shared" si="414"/>
        <v/>
      </c>
      <c r="S1764" s="1775">
        <f t="shared" si="415"/>
        <v>0</v>
      </c>
      <c r="U1764" s="1715">
        <f t="shared" si="416"/>
        <v>0</v>
      </c>
      <c r="V1764" s="1715">
        <f t="shared" si="417"/>
        <v>0</v>
      </c>
      <c r="W1764" s="1715">
        <f t="shared" si="418"/>
        <v>0</v>
      </c>
      <c r="X1764" s="1718"/>
      <c r="Y1764" s="1729"/>
      <c r="Z1764" s="1720"/>
      <c r="AA1764" s="1778"/>
      <c r="AB1764" s="1778"/>
      <c r="AH1764" s="2296"/>
      <c r="AK1764" s="2295"/>
      <c r="AL1764" s="2295"/>
    </row>
    <row r="1765" spans="9:38" x14ac:dyDescent="0.2">
      <c r="I1765" s="1728">
        <v>0</v>
      </c>
      <c r="J1765" s="1728">
        <v>0</v>
      </c>
      <c r="N1765" s="1715">
        <f t="shared" si="412"/>
        <v>0</v>
      </c>
      <c r="O1765" s="1715">
        <v>0</v>
      </c>
      <c r="P1765" s="1749" t="str">
        <f t="shared" si="413"/>
        <v/>
      </c>
      <c r="Q1765" s="1715">
        <v>0</v>
      </c>
      <c r="R1765" s="1799" t="str">
        <f t="shared" si="414"/>
        <v/>
      </c>
      <c r="S1765" s="1775">
        <f t="shared" si="415"/>
        <v>0</v>
      </c>
      <c r="U1765" s="1715">
        <f t="shared" si="416"/>
        <v>0</v>
      </c>
      <c r="V1765" s="1715">
        <f t="shared" si="417"/>
        <v>0</v>
      </c>
      <c r="W1765" s="1715">
        <f t="shared" si="418"/>
        <v>0</v>
      </c>
      <c r="X1765" s="1718"/>
      <c r="Y1765" s="1729"/>
      <c r="Z1765" s="1720"/>
      <c r="AA1765" s="1778"/>
      <c r="AB1765" s="1778"/>
      <c r="AH1765" s="2296"/>
      <c r="AK1765" s="2295"/>
      <c r="AL1765" s="2295"/>
    </row>
    <row r="1766" spans="9:38" x14ac:dyDescent="0.2">
      <c r="I1766" s="1728">
        <v>0</v>
      </c>
      <c r="J1766" s="1728">
        <v>0</v>
      </c>
      <c r="N1766" s="1715">
        <f t="shared" si="412"/>
        <v>0</v>
      </c>
      <c r="O1766" s="1715">
        <v>0</v>
      </c>
      <c r="P1766" s="1749" t="str">
        <f t="shared" si="413"/>
        <v/>
      </c>
      <c r="Q1766" s="1715">
        <v>0</v>
      </c>
      <c r="R1766" s="1799" t="str">
        <f t="shared" si="414"/>
        <v/>
      </c>
      <c r="S1766" s="1775">
        <f t="shared" si="415"/>
        <v>0</v>
      </c>
      <c r="U1766" s="1715">
        <f t="shared" si="416"/>
        <v>0</v>
      </c>
      <c r="V1766" s="1715">
        <f t="shared" si="417"/>
        <v>0</v>
      </c>
      <c r="W1766" s="1715">
        <f t="shared" si="418"/>
        <v>0</v>
      </c>
      <c r="X1766" s="1718"/>
      <c r="Y1766" s="1729"/>
      <c r="Z1766" s="1720"/>
      <c r="AA1766" s="1778"/>
      <c r="AB1766" s="1778"/>
      <c r="AH1766" s="2296"/>
      <c r="AK1766" s="2295"/>
      <c r="AL1766" s="2295"/>
    </row>
    <row r="1767" spans="9:38" x14ac:dyDescent="0.2">
      <c r="I1767" s="1728">
        <v>0</v>
      </c>
      <c r="J1767" s="1728">
        <v>0</v>
      </c>
      <c r="N1767" s="1715">
        <f t="shared" si="412"/>
        <v>0</v>
      </c>
      <c r="O1767" s="1715">
        <v>0</v>
      </c>
      <c r="P1767" s="1749" t="str">
        <f t="shared" si="413"/>
        <v/>
      </c>
      <c r="Q1767" s="1715">
        <v>0</v>
      </c>
      <c r="R1767" s="1799" t="str">
        <f t="shared" si="414"/>
        <v/>
      </c>
      <c r="S1767" s="1775">
        <f t="shared" si="415"/>
        <v>0</v>
      </c>
      <c r="U1767" s="1715">
        <f t="shared" si="416"/>
        <v>0</v>
      </c>
      <c r="V1767" s="1715">
        <f t="shared" si="417"/>
        <v>0</v>
      </c>
      <c r="W1767" s="1715">
        <f t="shared" si="418"/>
        <v>0</v>
      </c>
      <c r="X1767" s="1718"/>
      <c r="Y1767" s="1729"/>
      <c r="Z1767" s="1720"/>
      <c r="AA1767" s="1778"/>
      <c r="AB1767" s="1778"/>
      <c r="AH1767" s="2296"/>
      <c r="AK1767" s="2295"/>
      <c r="AL1767" s="2295"/>
    </row>
    <row r="1768" spans="9:38" x14ac:dyDescent="0.2">
      <c r="I1768" s="1728">
        <v>0</v>
      </c>
      <c r="J1768" s="1728">
        <v>0</v>
      </c>
      <c r="N1768" s="1715">
        <f t="shared" si="412"/>
        <v>0</v>
      </c>
      <c r="O1768" s="1715">
        <v>0</v>
      </c>
      <c r="P1768" s="1749" t="str">
        <f t="shared" si="413"/>
        <v/>
      </c>
      <c r="Q1768" s="1715">
        <v>0</v>
      </c>
      <c r="R1768" s="1799" t="str">
        <f t="shared" si="414"/>
        <v/>
      </c>
      <c r="S1768" s="1775">
        <f t="shared" si="415"/>
        <v>0</v>
      </c>
      <c r="U1768" s="1715">
        <f t="shared" si="416"/>
        <v>0</v>
      </c>
      <c r="V1768" s="1715">
        <f t="shared" si="417"/>
        <v>0</v>
      </c>
      <c r="W1768" s="1715">
        <f t="shared" si="418"/>
        <v>0</v>
      </c>
      <c r="X1768" s="1718"/>
      <c r="Y1768" s="1729"/>
      <c r="Z1768" s="1720"/>
      <c r="AA1768" s="1778"/>
      <c r="AB1768" s="1778"/>
      <c r="AH1768" s="2296"/>
      <c r="AK1768" s="2295"/>
      <c r="AL1768" s="2295"/>
    </row>
    <row r="1769" spans="9:38" x14ac:dyDescent="0.2">
      <c r="I1769" s="1728">
        <v>0</v>
      </c>
      <c r="J1769" s="1728">
        <v>0</v>
      </c>
      <c r="N1769" s="1715">
        <f t="shared" ref="N1769:N1832" si="419">O1769+Q1769</f>
        <v>0</v>
      </c>
      <c r="O1769" s="1715">
        <v>0</v>
      </c>
      <c r="P1769" s="1749" t="str">
        <f t="shared" ref="P1769:P1832" si="420">IF(N1769&lt;=0,"",O1769/N1769)</f>
        <v/>
      </c>
      <c r="Q1769" s="1715">
        <v>0</v>
      </c>
      <c r="R1769" s="1799" t="str">
        <f t="shared" ref="R1769:R1832" si="421">IF(N1769&lt;=0,"",Q1769/N1769)</f>
        <v/>
      </c>
      <c r="S1769" s="1775">
        <f t="shared" ref="S1769:S1832" si="422">Q1769/$S$1</f>
        <v>0</v>
      </c>
      <c r="U1769" s="1715">
        <f t="shared" ref="U1769:U1832" si="423">((1-I1769)*O1769)+((1-J1769)*Q1769)</f>
        <v>0</v>
      </c>
      <c r="V1769" s="1715">
        <f t="shared" ref="V1769:V1832" si="424">L1769-W1769</f>
        <v>0</v>
      </c>
      <c r="W1769" s="1715">
        <f t="shared" ref="W1769:W1832" si="425">X1769+AC1769+AH1769+AM1769+AO1769+AR1769</f>
        <v>0</v>
      </c>
      <c r="X1769" s="1718"/>
      <c r="Y1769" s="1729"/>
      <c r="Z1769" s="1720"/>
      <c r="AA1769" s="1778"/>
      <c r="AB1769" s="1778"/>
      <c r="AH1769" s="2296"/>
      <c r="AK1769" s="2295"/>
      <c r="AL1769" s="2295"/>
    </row>
    <row r="1770" spans="9:38" x14ac:dyDescent="0.2">
      <c r="I1770" s="1728">
        <v>0</v>
      </c>
      <c r="J1770" s="1728">
        <v>0</v>
      </c>
      <c r="N1770" s="1715">
        <f t="shared" si="419"/>
        <v>0</v>
      </c>
      <c r="O1770" s="1715">
        <v>0</v>
      </c>
      <c r="P1770" s="1749" t="str">
        <f t="shared" si="420"/>
        <v/>
      </c>
      <c r="Q1770" s="1715">
        <v>0</v>
      </c>
      <c r="R1770" s="1799" t="str">
        <f t="shared" si="421"/>
        <v/>
      </c>
      <c r="S1770" s="1775">
        <f t="shared" si="422"/>
        <v>0</v>
      </c>
      <c r="U1770" s="1715">
        <f t="shared" si="423"/>
        <v>0</v>
      </c>
      <c r="V1770" s="1715">
        <f t="shared" si="424"/>
        <v>0</v>
      </c>
      <c r="W1770" s="1715">
        <f t="shared" si="425"/>
        <v>0</v>
      </c>
      <c r="X1770" s="1718"/>
      <c r="Y1770" s="1729"/>
      <c r="Z1770" s="1720"/>
      <c r="AA1770" s="1778"/>
      <c r="AB1770" s="1778"/>
      <c r="AH1770" s="2296"/>
      <c r="AK1770" s="2295"/>
      <c r="AL1770" s="2295"/>
    </row>
    <row r="1771" spans="9:38" x14ac:dyDescent="0.2">
      <c r="I1771" s="1728">
        <v>0</v>
      </c>
      <c r="J1771" s="1728">
        <v>0</v>
      </c>
      <c r="N1771" s="1715">
        <f t="shared" si="419"/>
        <v>0</v>
      </c>
      <c r="O1771" s="1715">
        <v>0</v>
      </c>
      <c r="P1771" s="1749" t="str">
        <f t="shared" si="420"/>
        <v/>
      </c>
      <c r="Q1771" s="1715">
        <v>0</v>
      </c>
      <c r="R1771" s="1799" t="str">
        <f t="shared" si="421"/>
        <v/>
      </c>
      <c r="S1771" s="1775">
        <f t="shared" si="422"/>
        <v>0</v>
      </c>
      <c r="U1771" s="1715">
        <f t="shared" si="423"/>
        <v>0</v>
      </c>
      <c r="V1771" s="1715">
        <f t="shared" si="424"/>
        <v>0</v>
      </c>
      <c r="W1771" s="1715">
        <f t="shared" si="425"/>
        <v>0</v>
      </c>
      <c r="X1771" s="1718"/>
      <c r="Y1771" s="1729"/>
      <c r="Z1771" s="1720"/>
      <c r="AA1771" s="1778"/>
      <c r="AB1771" s="1778"/>
      <c r="AH1771" s="2296"/>
      <c r="AK1771" s="2295"/>
      <c r="AL1771" s="2295"/>
    </row>
    <row r="1772" spans="9:38" x14ac:dyDescent="0.2">
      <c r="I1772" s="1728">
        <v>0</v>
      </c>
      <c r="J1772" s="1728">
        <v>0</v>
      </c>
      <c r="N1772" s="1715">
        <f t="shared" si="419"/>
        <v>0</v>
      </c>
      <c r="O1772" s="1715">
        <v>0</v>
      </c>
      <c r="P1772" s="1749" t="str">
        <f t="shared" si="420"/>
        <v/>
      </c>
      <c r="Q1772" s="1715">
        <v>0</v>
      </c>
      <c r="R1772" s="1799" t="str">
        <f t="shared" si="421"/>
        <v/>
      </c>
      <c r="S1772" s="1775">
        <f t="shared" si="422"/>
        <v>0</v>
      </c>
      <c r="U1772" s="1715">
        <f t="shared" si="423"/>
        <v>0</v>
      </c>
      <c r="V1772" s="1715">
        <f t="shared" si="424"/>
        <v>0</v>
      </c>
      <c r="W1772" s="1715">
        <f t="shared" si="425"/>
        <v>0</v>
      </c>
      <c r="X1772" s="1718"/>
      <c r="Y1772" s="1729"/>
      <c r="Z1772" s="1720"/>
      <c r="AA1772" s="1778"/>
      <c r="AB1772" s="1778"/>
      <c r="AH1772" s="2296"/>
      <c r="AK1772" s="2295"/>
      <c r="AL1772" s="2295"/>
    </row>
    <row r="1773" spans="9:38" x14ac:dyDescent="0.2">
      <c r="I1773" s="1728">
        <v>0</v>
      </c>
      <c r="J1773" s="1728">
        <v>0</v>
      </c>
      <c r="N1773" s="1715">
        <f t="shared" si="419"/>
        <v>0</v>
      </c>
      <c r="O1773" s="1715">
        <v>0</v>
      </c>
      <c r="P1773" s="1749" t="str">
        <f t="shared" si="420"/>
        <v/>
      </c>
      <c r="Q1773" s="1715">
        <v>0</v>
      </c>
      <c r="R1773" s="1799" t="str">
        <f t="shared" si="421"/>
        <v/>
      </c>
      <c r="S1773" s="1775">
        <f t="shared" si="422"/>
        <v>0</v>
      </c>
      <c r="U1773" s="1715">
        <f t="shared" si="423"/>
        <v>0</v>
      </c>
      <c r="V1773" s="1715">
        <f t="shared" si="424"/>
        <v>0</v>
      </c>
      <c r="W1773" s="1715">
        <f t="shared" si="425"/>
        <v>0</v>
      </c>
      <c r="X1773" s="1718"/>
      <c r="Y1773" s="1729"/>
      <c r="Z1773" s="1720"/>
      <c r="AA1773" s="1778"/>
      <c r="AB1773" s="1778"/>
      <c r="AH1773" s="2296"/>
      <c r="AK1773" s="2295"/>
      <c r="AL1773" s="2295"/>
    </row>
    <row r="1774" spans="9:38" x14ac:dyDescent="0.2">
      <c r="I1774" s="1728">
        <v>0</v>
      </c>
      <c r="J1774" s="1728">
        <v>0</v>
      </c>
      <c r="N1774" s="1715">
        <f t="shared" si="419"/>
        <v>0</v>
      </c>
      <c r="O1774" s="1715">
        <v>0</v>
      </c>
      <c r="P1774" s="1749" t="str">
        <f t="shared" si="420"/>
        <v/>
      </c>
      <c r="Q1774" s="1715">
        <v>0</v>
      </c>
      <c r="R1774" s="1799" t="str">
        <f t="shared" si="421"/>
        <v/>
      </c>
      <c r="S1774" s="1775">
        <f t="shared" si="422"/>
        <v>0</v>
      </c>
      <c r="U1774" s="1715">
        <f t="shared" si="423"/>
        <v>0</v>
      </c>
      <c r="V1774" s="1715">
        <f t="shared" si="424"/>
        <v>0</v>
      </c>
      <c r="W1774" s="1715">
        <f t="shared" si="425"/>
        <v>0</v>
      </c>
      <c r="X1774" s="1718"/>
      <c r="Y1774" s="1729"/>
      <c r="Z1774" s="1720"/>
      <c r="AA1774" s="1778"/>
      <c r="AB1774" s="1778"/>
      <c r="AH1774" s="2296"/>
      <c r="AK1774" s="2295"/>
      <c r="AL1774" s="2295"/>
    </row>
    <row r="1775" spans="9:38" x14ac:dyDescent="0.2">
      <c r="I1775" s="1728">
        <v>0</v>
      </c>
      <c r="J1775" s="1728">
        <v>0</v>
      </c>
      <c r="N1775" s="1715">
        <f t="shared" si="419"/>
        <v>0</v>
      </c>
      <c r="O1775" s="1715">
        <v>0</v>
      </c>
      <c r="P1775" s="1749" t="str">
        <f t="shared" si="420"/>
        <v/>
      </c>
      <c r="Q1775" s="1715">
        <v>0</v>
      </c>
      <c r="R1775" s="1799" t="str">
        <f t="shared" si="421"/>
        <v/>
      </c>
      <c r="S1775" s="1775">
        <f t="shared" si="422"/>
        <v>0</v>
      </c>
      <c r="U1775" s="1715">
        <f t="shared" si="423"/>
        <v>0</v>
      </c>
      <c r="V1775" s="1715">
        <f t="shared" si="424"/>
        <v>0</v>
      </c>
      <c r="W1775" s="1715">
        <f t="shared" si="425"/>
        <v>0</v>
      </c>
      <c r="X1775" s="1718"/>
      <c r="Y1775" s="1729"/>
      <c r="Z1775" s="1720"/>
      <c r="AA1775" s="1778"/>
      <c r="AB1775" s="1778"/>
      <c r="AH1775" s="2296"/>
      <c r="AK1775" s="2295"/>
      <c r="AL1775" s="2295"/>
    </row>
    <row r="1776" spans="9:38" x14ac:dyDescent="0.2">
      <c r="I1776" s="1728">
        <v>0</v>
      </c>
      <c r="J1776" s="1728">
        <v>0</v>
      </c>
      <c r="N1776" s="1715">
        <f t="shared" si="419"/>
        <v>0</v>
      </c>
      <c r="O1776" s="1715">
        <v>0</v>
      </c>
      <c r="P1776" s="1749" t="str">
        <f t="shared" si="420"/>
        <v/>
      </c>
      <c r="Q1776" s="1715">
        <v>0</v>
      </c>
      <c r="R1776" s="1799" t="str">
        <f t="shared" si="421"/>
        <v/>
      </c>
      <c r="S1776" s="1775">
        <f t="shared" si="422"/>
        <v>0</v>
      </c>
      <c r="U1776" s="1715">
        <f t="shared" si="423"/>
        <v>0</v>
      </c>
      <c r="V1776" s="1715">
        <f t="shared" si="424"/>
        <v>0</v>
      </c>
      <c r="W1776" s="1715">
        <f t="shared" si="425"/>
        <v>0</v>
      </c>
      <c r="X1776" s="1718"/>
      <c r="Y1776" s="1729"/>
      <c r="Z1776" s="1720"/>
      <c r="AA1776" s="1778"/>
      <c r="AB1776" s="1778"/>
      <c r="AH1776" s="2296"/>
      <c r="AK1776" s="2295"/>
      <c r="AL1776" s="2295"/>
    </row>
    <row r="1777" spans="9:38" x14ac:dyDescent="0.2">
      <c r="I1777" s="1728">
        <v>0</v>
      </c>
      <c r="J1777" s="1728">
        <v>0</v>
      </c>
      <c r="N1777" s="1715">
        <f t="shared" si="419"/>
        <v>0</v>
      </c>
      <c r="O1777" s="1715">
        <v>0</v>
      </c>
      <c r="P1777" s="1749" t="str">
        <f t="shared" si="420"/>
        <v/>
      </c>
      <c r="Q1777" s="1715">
        <v>0</v>
      </c>
      <c r="R1777" s="1799" t="str">
        <f t="shared" si="421"/>
        <v/>
      </c>
      <c r="S1777" s="1775">
        <f t="shared" si="422"/>
        <v>0</v>
      </c>
      <c r="U1777" s="1715">
        <f t="shared" si="423"/>
        <v>0</v>
      </c>
      <c r="V1777" s="1715">
        <f t="shared" si="424"/>
        <v>0</v>
      </c>
      <c r="W1777" s="1715">
        <f t="shared" si="425"/>
        <v>0</v>
      </c>
      <c r="X1777" s="1718"/>
      <c r="Y1777" s="1729"/>
      <c r="Z1777" s="1720"/>
      <c r="AA1777" s="1778"/>
      <c r="AB1777" s="1778"/>
      <c r="AH1777" s="2296"/>
      <c r="AK1777" s="2295"/>
      <c r="AL1777" s="2295"/>
    </row>
    <row r="1778" spans="9:38" x14ac:dyDescent="0.2">
      <c r="I1778" s="1728">
        <v>0</v>
      </c>
      <c r="J1778" s="1728">
        <v>0</v>
      </c>
      <c r="N1778" s="1715">
        <f t="shared" si="419"/>
        <v>0</v>
      </c>
      <c r="O1778" s="1715">
        <v>0</v>
      </c>
      <c r="P1778" s="1749" t="str">
        <f t="shared" si="420"/>
        <v/>
      </c>
      <c r="Q1778" s="1715">
        <v>0</v>
      </c>
      <c r="R1778" s="1799" t="str">
        <f t="shared" si="421"/>
        <v/>
      </c>
      <c r="S1778" s="1775">
        <f t="shared" si="422"/>
        <v>0</v>
      </c>
      <c r="U1778" s="1715">
        <f t="shared" si="423"/>
        <v>0</v>
      </c>
      <c r="V1778" s="1715">
        <f t="shared" si="424"/>
        <v>0</v>
      </c>
      <c r="W1778" s="1715">
        <f t="shared" si="425"/>
        <v>0</v>
      </c>
      <c r="X1778" s="1718"/>
      <c r="Y1778" s="1729"/>
      <c r="Z1778" s="1720"/>
      <c r="AA1778" s="1778"/>
      <c r="AB1778" s="1778"/>
      <c r="AH1778" s="2296"/>
      <c r="AK1778" s="2295"/>
      <c r="AL1778" s="2295"/>
    </row>
    <row r="1779" spans="9:38" x14ac:dyDescent="0.2">
      <c r="I1779" s="1728">
        <v>0</v>
      </c>
      <c r="J1779" s="1728">
        <v>0</v>
      </c>
      <c r="N1779" s="1715">
        <f t="shared" si="419"/>
        <v>0</v>
      </c>
      <c r="O1779" s="1715">
        <v>0</v>
      </c>
      <c r="P1779" s="1749" t="str">
        <f t="shared" si="420"/>
        <v/>
      </c>
      <c r="Q1779" s="1715">
        <v>0</v>
      </c>
      <c r="R1779" s="1799" t="str">
        <f t="shared" si="421"/>
        <v/>
      </c>
      <c r="S1779" s="1775">
        <f t="shared" si="422"/>
        <v>0</v>
      </c>
      <c r="U1779" s="1715">
        <f t="shared" si="423"/>
        <v>0</v>
      </c>
      <c r="V1779" s="1715">
        <f t="shared" si="424"/>
        <v>0</v>
      </c>
      <c r="W1779" s="1715">
        <f t="shared" si="425"/>
        <v>0</v>
      </c>
      <c r="X1779" s="1718"/>
      <c r="Y1779" s="1729"/>
      <c r="Z1779" s="1720"/>
      <c r="AA1779" s="1778"/>
      <c r="AB1779" s="1778"/>
      <c r="AH1779" s="2296"/>
      <c r="AK1779" s="2295"/>
      <c r="AL1779" s="2295"/>
    </row>
    <row r="1780" spans="9:38" x14ac:dyDescent="0.2">
      <c r="I1780" s="1728">
        <v>0</v>
      </c>
      <c r="J1780" s="1728">
        <v>0</v>
      </c>
      <c r="N1780" s="1715">
        <f t="shared" si="419"/>
        <v>0</v>
      </c>
      <c r="O1780" s="1715">
        <v>0</v>
      </c>
      <c r="P1780" s="1749" t="str">
        <f t="shared" si="420"/>
        <v/>
      </c>
      <c r="Q1780" s="1715">
        <v>0</v>
      </c>
      <c r="R1780" s="1799" t="str">
        <f t="shared" si="421"/>
        <v/>
      </c>
      <c r="S1780" s="1775">
        <f t="shared" si="422"/>
        <v>0</v>
      </c>
      <c r="U1780" s="1715">
        <f t="shared" si="423"/>
        <v>0</v>
      </c>
      <c r="V1780" s="1715">
        <f t="shared" si="424"/>
        <v>0</v>
      </c>
      <c r="W1780" s="1715">
        <f t="shared" si="425"/>
        <v>0</v>
      </c>
      <c r="X1780" s="1718"/>
      <c r="Y1780" s="1729"/>
      <c r="Z1780" s="1720"/>
      <c r="AA1780" s="1778"/>
      <c r="AB1780" s="1778"/>
      <c r="AH1780" s="2296"/>
      <c r="AK1780" s="2295"/>
      <c r="AL1780" s="2295"/>
    </row>
    <row r="1781" spans="9:38" x14ac:dyDescent="0.2">
      <c r="I1781" s="1728">
        <v>0</v>
      </c>
      <c r="J1781" s="1728">
        <v>0</v>
      </c>
      <c r="N1781" s="1715">
        <f t="shared" si="419"/>
        <v>0</v>
      </c>
      <c r="O1781" s="1715">
        <v>0</v>
      </c>
      <c r="P1781" s="1749" t="str">
        <f t="shared" si="420"/>
        <v/>
      </c>
      <c r="Q1781" s="1715">
        <v>0</v>
      </c>
      <c r="R1781" s="1799" t="str">
        <f t="shared" si="421"/>
        <v/>
      </c>
      <c r="S1781" s="1775">
        <f t="shared" si="422"/>
        <v>0</v>
      </c>
      <c r="U1781" s="1715">
        <f t="shared" si="423"/>
        <v>0</v>
      </c>
      <c r="V1781" s="1715">
        <f t="shared" si="424"/>
        <v>0</v>
      </c>
      <c r="W1781" s="1715">
        <f t="shared" si="425"/>
        <v>0</v>
      </c>
      <c r="X1781" s="1718"/>
      <c r="Y1781" s="1729"/>
      <c r="Z1781" s="1720"/>
      <c r="AA1781" s="1778"/>
      <c r="AB1781" s="1778"/>
      <c r="AH1781" s="2296"/>
      <c r="AK1781" s="2295"/>
      <c r="AL1781" s="2295"/>
    </row>
    <row r="1782" spans="9:38" x14ac:dyDescent="0.2">
      <c r="I1782" s="1728">
        <v>0</v>
      </c>
      <c r="J1782" s="1728">
        <v>0</v>
      </c>
      <c r="N1782" s="1715">
        <f t="shared" si="419"/>
        <v>0</v>
      </c>
      <c r="O1782" s="1715">
        <v>0</v>
      </c>
      <c r="P1782" s="1749" t="str">
        <f t="shared" si="420"/>
        <v/>
      </c>
      <c r="Q1782" s="1715">
        <v>0</v>
      </c>
      <c r="R1782" s="1799" t="str">
        <f t="shared" si="421"/>
        <v/>
      </c>
      <c r="S1782" s="1775">
        <f t="shared" si="422"/>
        <v>0</v>
      </c>
      <c r="U1782" s="1715">
        <f t="shared" si="423"/>
        <v>0</v>
      </c>
      <c r="V1782" s="1715">
        <f t="shared" si="424"/>
        <v>0</v>
      </c>
      <c r="W1782" s="1715">
        <f t="shared" si="425"/>
        <v>0</v>
      </c>
      <c r="X1782" s="1718"/>
      <c r="Y1782" s="1729"/>
      <c r="Z1782" s="1720"/>
      <c r="AA1782" s="1778"/>
      <c r="AB1782" s="1778"/>
      <c r="AH1782" s="2296"/>
      <c r="AK1782" s="2295"/>
      <c r="AL1782" s="2295"/>
    </row>
    <row r="1783" spans="9:38" x14ac:dyDescent="0.2">
      <c r="I1783" s="1728">
        <v>0</v>
      </c>
      <c r="J1783" s="1728">
        <v>0</v>
      </c>
      <c r="N1783" s="1715">
        <f t="shared" si="419"/>
        <v>0</v>
      </c>
      <c r="O1783" s="1715">
        <v>0</v>
      </c>
      <c r="P1783" s="1749" t="str">
        <f t="shared" si="420"/>
        <v/>
      </c>
      <c r="Q1783" s="1715">
        <v>0</v>
      </c>
      <c r="R1783" s="1799" t="str">
        <f t="shared" si="421"/>
        <v/>
      </c>
      <c r="S1783" s="1775">
        <f t="shared" si="422"/>
        <v>0</v>
      </c>
      <c r="U1783" s="1715">
        <f t="shared" si="423"/>
        <v>0</v>
      </c>
      <c r="V1783" s="1715">
        <f t="shared" si="424"/>
        <v>0</v>
      </c>
      <c r="W1783" s="1715">
        <f t="shared" si="425"/>
        <v>0</v>
      </c>
      <c r="X1783" s="1718"/>
      <c r="Y1783" s="1729"/>
      <c r="Z1783" s="1720"/>
      <c r="AA1783" s="1778"/>
      <c r="AB1783" s="1778"/>
      <c r="AH1783" s="2296"/>
      <c r="AK1783" s="2295"/>
      <c r="AL1783" s="2295"/>
    </row>
    <row r="1784" spans="9:38" x14ac:dyDescent="0.2">
      <c r="I1784" s="1728">
        <v>0</v>
      </c>
      <c r="J1784" s="1728">
        <v>0</v>
      </c>
      <c r="N1784" s="1715">
        <f t="shared" si="419"/>
        <v>0</v>
      </c>
      <c r="O1784" s="1715">
        <v>0</v>
      </c>
      <c r="P1784" s="1749" t="str">
        <f t="shared" si="420"/>
        <v/>
      </c>
      <c r="Q1784" s="1715">
        <v>0</v>
      </c>
      <c r="R1784" s="1799" t="str">
        <f t="shared" si="421"/>
        <v/>
      </c>
      <c r="S1784" s="1775">
        <f t="shared" si="422"/>
        <v>0</v>
      </c>
      <c r="U1784" s="1715">
        <f t="shared" si="423"/>
        <v>0</v>
      </c>
      <c r="V1784" s="1715">
        <f t="shared" si="424"/>
        <v>0</v>
      </c>
      <c r="W1784" s="1715">
        <f t="shared" si="425"/>
        <v>0</v>
      </c>
      <c r="X1784" s="1718"/>
      <c r="Y1784" s="1729"/>
      <c r="Z1784" s="1720"/>
      <c r="AA1784" s="1778"/>
      <c r="AB1784" s="1778"/>
      <c r="AH1784" s="2296"/>
      <c r="AK1784" s="2295"/>
      <c r="AL1784" s="2295"/>
    </row>
    <row r="1785" spans="9:38" x14ac:dyDescent="0.2">
      <c r="I1785" s="1728">
        <v>0</v>
      </c>
      <c r="J1785" s="1728">
        <v>0</v>
      </c>
      <c r="N1785" s="1715">
        <f t="shared" si="419"/>
        <v>0</v>
      </c>
      <c r="O1785" s="1715">
        <v>0</v>
      </c>
      <c r="P1785" s="1749" t="str">
        <f t="shared" si="420"/>
        <v/>
      </c>
      <c r="Q1785" s="1715">
        <v>0</v>
      </c>
      <c r="R1785" s="1799" t="str">
        <f t="shared" si="421"/>
        <v/>
      </c>
      <c r="S1785" s="1775">
        <f t="shared" si="422"/>
        <v>0</v>
      </c>
      <c r="U1785" s="1715">
        <f t="shared" si="423"/>
        <v>0</v>
      </c>
      <c r="V1785" s="1715">
        <f t="shared" si="424"/>
        <v>0</v>
      </c>
      <c r="W1785" s="1715">
        <f t="shared" si="425"/>
        <v>0</v>
      </c>
      <c r="X1785" s="1718"/>
      <c r="Y1785" s="1729"/>
      <c r="Z1785" s="1720"/>
      <c r="AA1785" s="1778"/>
      <c r="AB1785" s="1778"/>
      <c r="AH1785" s="2296"/>
      <c r="AK1785" s="2295"/>
      <c r="AL1785" s="2295"/>
    </row>
    <row r="1786" spans="9:38" x14ac:dyDescent="0.2">
      <c r="I1786" s="1728">
        <v>0</v>
      </c>
      <c r="J1786" s="1728">
        <v>0</v>
      </c>
      <c r="N1786" s="1715">
        <f t="shared" si="419"/>
        <v>0</v>
      </c>
      <c r="O1786" s="1715">
        <v>0</v>
      </c>
      <c r="P1786" s="1749" t="str">
        <f t="shared" si="420"/>
        <v/>
      </c>
      <c r="Q1786" s="1715">
        <v>0</v>
      </c>
      <c r="R1786" s="1799" t="str">
        <f t="shared" si="421"/>
        <v/>
      </c>
      <c r="S1786" s="1775">
        <f t="shared" si="422"/>
        <v>0</v>
      </c>
      <c r="U1786" s="1715">
        <f t="shared" si="423"/>
        <v>0</v>
      </c>
      <c r="V1786" s="1715">
        <f t="shared" si="424"/>
        <v>0</v>
      </c>
      <c r="W1786" s="1715">
        <f t="shared" si="425"/>
        <v>0</v>
      </c>
      <c r="X1786" s="1718"/>
      <c r="Y1786" s="1729"/>
      <c r="Z1786" s="1720"/>
      <c r="AA1786" s="1778"/>
      <c r="AB1786" s="1778"/>
      <c r="AH1786" s="2296"/>
      <c r="AK1786" s="2295"/>
      <c r="AL1786" s="2295"/>
    </row>
    <row r="1787" spans="9:38" x14ac:dyDescent="0.2">
      <c r="I1787" s="1728">
        <v>0</v>
      </c>
      <c r="J1787" s="1728">
        <v>0</v>
      </c>
      <c r="N1787" s="1715">
        <f t="shared" si="419"/>
        <v>0</v>
      </c>
      <c r="O1787" s="1715">
        <v>0</v>
      </c>
      <c r="P1787" s="1749" t="str">
        <f t="shared" si="420"/>
        <v/>
      </c>
      <c r="Q1787" s="1715">
        <v>0</v>
      </c>
      <c r="R1787" s="1799" t="str">
        <f t="shared" si="421"/>
        <v/>
      </c>
      <c r="S1787" s="1775">
        <f t="shared" si="422"/>
        <v>0</v>
      </c>
      <c r="U1787" s="1715">
        <f t="shared" si="423"/>
        <v>0</v>
      </c>
      <c r="V1787" s="1715">
        <f t="shared" si="424"/>
        <v>0</v>
      </c>
      <c r="W1787" s="1715">
        <f t="shared" si="425"/>
        <v>0</v>
      </c>
      <c r="X1787" s="1718"/>
      <c r="Y1787" s="1729"/>
      <c r="Z1787" s="1720"/>
      <c r="AA1787" s="1778"/>
      <c r="AB1787" s="1778"/>
      <c r="AH1787" s="2296"/>
      <c r="AK1787" s="2295"/>
      <c r="AL1787" s="2295"/>
    </row>
    <row r="1788" spans="9:38" x14ac:dyDescent="0.2">
      <c r="I1788" s="1728">
        <v>0</v>
      </c>
      <c r="J1788" s="1728">
        <v>0</v>
      </c>
      <c r="N1788" s="1715">
        <f t="shared" si="419"/>
        <v>0</v>
      </c>
      <c r="O1788" s="1715">
        <v>0</v>
      </c>
      <c r="P1788" s="1749" t="str">
        <f t="shared" si="420"/>
        <v/>
      </c>
      <c r="Q1788" s="1715">
        <v>0</v>
      </c>
      <c r="R1788" s="1799" t="str">
        <f t="shared" si="421"/>
        <v/>
      </c>
      <c r="S1788" s="1775">
        <f t="shared" si="422"/>
        <v>0</v>
      </c>
      <c r="U1788" s="1715">
        <f t="shared" si="423"/>
        <v>0</v>
      </c>
      <c r="V1788" s="1715">
        <f t="shared" si="424"/>
        <v>0</v>
      </c>
      <c r="W1788" s="1715">
        <f t="shared" si="425"/>
        <v>0</v>
      </c>
      <c r="X1788" s="1718"/>
      <c r="Y1788" s="1729"/>
      <c r="Z1788" s="1720"/>
      <c r="AA1788" s="1778"/>
      <c r="AB1788" s="1778"/>
      <c r="AH1788" s="2296"/>
      <c r="AK1788" s="2295"/>
      <c r="AL1788" s="2295"/>
    </row>
    <row r="1789" spans="9:38" x14ac:dyDescent="0.2">
      <c r="I1789" s="1728">
        <v>0</v>
      </c>
      <c r="J1789" s="1728">
        <v>0</v>
      </c>
      <c r="N1789" s="1715">
        <f t="shared" si="419"/>
        <v>0</v>
      </c>
      <c r="O1789" s="1715">
        <v>0</v>
      </c>
      <c r="P1789" s="1749" t="str">
        <f t="shared" si="420"/>
        <v/>
      </c>
      <c r="Q1789" s="1715">
        <v>0</v>
      </c>
      <c r="R1789" s="1799" t="str">
        <f t="shared" si="421"/>
        <v/>
      </c>
      <c r="S1789" s="1775">
        <f t="shared" si="422"/>
        <v>0</v>
      </c>
      <c r="U1789" s="1715">
        <f t="shared" si="423"/>
        <v>0</v>
      </c>
      <c r="V1789" s="1715">
        <f t="shared" si="424"/>
        <v>0</v>
      </c>
      <c r="W1789" s="1715">
        <f t="shared" si="425"/>
        <v>0</v>
      </c>
      <c r="X1789" s="1718"/>
      <c r="Y1789" s="1729"/>
      <c r="Z1789" s="1720"/>
      <c r="AA1789" s="1778"/>
      <c r="AB1789" s="1778"/>
      <c r="AH1789" s="2296"/>
      <c r="AK1789" s="2295"/>
      <c r="AL1789" s="2295"/>
    </row>
    <row r="1790" spans="9:38" x14ac:dyDescent="0.2">
      <c r="I1790" s="1728">
        <v>0</v>
      </c>
      <c r="J1790" s="1728">
        <v>0</v>
      </c>
      <c r="N1790" s="1715">
        <f t="shared" si="419"/>
        <v>0</v>
      </c>
      <c r="O1790" s="1715">
        <v>0</v>
      </c>
      <c r="P1790" s="1749" t="str">
        <f t="shared" si="420"/>
        <v/>
      </c>
      <c r="Q1790" s="1715">
        <v>0</v>
      </c>
      <c r="R1790" s="1799" t="str">
        <f t="shared" si="421"/>
        <v/>
      </c>
      <c r="S1790" s="1775">
        <f t="shared" si="422"/>
        <v>0</v>
      </c>
      <c r="U1790" s="1715">
        <f t="shared" si="423"/>
        <v>0</v>
      </c>
      <c r="V1790" s="1715">
        <f t="shared" si="424"/>
        <v>0</v>
      </c>
      <c r="W1790" s="1715">
        <f t="shared" si="425"/>
        <v>0</v>
      </c>
      <c r="X1790" s="1718"/>
      <c r="Y1790" s="1729"/>
      <c r="Z1790" s="1720"/>
      <c r="AA1790" s="1778"/>
      <c r="AB1790" s="1778"/>
      <c r="AH1790" s="2296"/>
      <c r="AK1790" s="2295"/>
      <c r="AL1790" s="2295"/>
    </row>
    <row r="1791" spans="9:38" x14ac:dyDescent="0.2">
      <c r="I1791" s="1728">
        <v>0</v>
      </c>
      <c r="J1791" s="1728">
        <v>0</v>
      </c>
      <c r="N1791" s="1715">
        <f t="shared" si="419"/>
        <v>0</v>
      </c>
      <c r="O1791" s="1715">
        <v>0</v>
      </c>
      <c r="P1791" s="1749" t="str">
        <f t="shared" si="420"/>
        <v/>
      </c>
      <c r="Q1791" s="1715">
        <v>0</v>
      </c>
      <c r="R1791" s="1799" t="str">
        <f t="shared" si="421"/>
        <v/>
      </c>
      <c r="S1791" s="1775">
        <f t="shared" si="422"/>
        <v>0</v>
      </c>
      <c r="U1791" s="1715">
        <f t="shared" si="423"/>
        <v>0</v>
      </c>
      <c r="V1791" s="1715">
        <f t="shared" si="424"/>
        <v>0</v>
      </c>
      <c r="W1791" s="1715">
        <f t="shared" si="425"/>
        <v>0</v>
      </c>
      <c r="X1791" s="1718"/>
      <c r="Y1791" s="1729"/>
      <c r="Z1791" s="1720"/>
      <c r="AA1791" s="1778"/>
      <c r="AB1791" s="1778"/>
      <c r="AH1791" s="2296"/>
      <c r="AK1791" s="2295"/>
      <c r="AL1791" s="2295"/>
    </row>
    <row r="1792" spans="9:38" x14ac:dyDescent="0.2">
      <c r="I1792" s="1728">
        <v>0</v>
      </c>
      <c r="J1792" s="1728">
        <v>0</v>
      </c>
      <c r="N1792" s="1715">
        <f t="shared" si="419"/>
        <v>0</v>
      </c>
      <c r="O1792" s="1715">
        <v>0</v>
      </c>
      <c r="P1792" s="1749" t="str">
        <f t="shared" si="420"/>
        <v/>
      </c>
      <c r="Q1792" s="1715">
        <v>0</v>
      </c>
      <c r="R1792" s="1799" t="str">
        <f t="shared" si="421"/>
        <v/>
      </c>
      <c r="S1792" s="1775">
        <f t="shared" si="422"/>
        <v>0</v>
      </c>
      <c r="U1792" s="1715">
        <f t="shared" si="423"/>
        <v>0</v>
      </c>
      <c r="V1792" s="1715">
        <f t="shared" si="424"/>
        <v>0</v>
      </c>
      <c r="W1792" s="1715">
        <f t="shared" si="425"/>
        <v>0</v>
      </c>
      <c r="X1792" s="1718"/>
      <c r="Y1792" s="1729"/>
      <c r="Z1792" s="1720"/>
      <c r="AA1792" s="1778"/>
      <c r="AB1792" s="1778"/>
      <c r="AH1792" s="2296"/>
      <c r="AK1792" s="2295"/>
      <c r="AL1792" s="2295"/>
    </row>
    <row r="1793" spans="9:38" x14ac:dyDescent="0.2">
      <c r="I1793" s="1728">
        <v>0</v>
      </c>
      <c r="J1793" s="1728">
        <v>0</v>
      </c>
      <c r="N1793" s="1715">
        <f t="shared" si="419"/>
        <v>0</v>
      </c>
      <c r="O1793" s="1715">
        <v>0</v>
      </c>
      <c r="P1793" s="1749" t="str">
        <f t="shared" si="420"/>
        <v/>
      </c>
      <c r="Q1793" s="1715">
        <v>0</v>
      </c>
      <c r="R1793" s="1799" t="str">
        <f t="shared" si="421"/>
        <v/>
      </c>
      <c r="S1793" s="1775">
        <f t="shared" si="422"/>
        <v>0</v>
      </c>
      <c r="U1793" s="1715">
        <f t="shared" si="423"/>
        <v>0</v>
      </c>
      <c r="V1793" s="1715">
        <f t="shared" si="424"/>
        <v>0</v>
      </c>
      <c r="W1793" s="1715">
        <f t="shared" si="425"/>
        <v>0</v>
      </c>
      <c r="X1793" s="1718"/>
      <c r="Y1793" s="1729"/>
      <c r="Z1793" s="1720"/>
      <c r="AA1793" s="1778"/>
      <c r="AB1793" s="1778"/>
      <c r="AH1793" s="2296"/>
      <c r="AK1793" s="2295"/>
      <c r="AL1793" s="2295"/>
    </row>
    <row r="1794" spans="9:38" x14ac:dyDescent="0.2">
      <c r="I1794" s="1728">
        <v>0</v>
      </c>
      <c r="J1794" s="1728">
        <v>0</v>
      </c>
      <c r="N1794" s="1715">
        <f t="shared" si="419"/>
        <v>0</v>
      </c>
      <c r="O1794" s="1715">
        <v>0</v>
      </c>
      <c r="P1794" s="1749" t="str">
        <f t="shared" si="420"/>
        <v/>
      </c>
      <c r="Q1794" s="1715">
        <v>0</v>
      </c>
      <c r="R1794" s="1799" t="str">
        <f t="shared" si="421"/>
        <v/>
      </c>
      <c r="S1794" s="1775">
        <f t="shared" si="422"/>
        <v>0</v>
      </c>
      <c r="U1794" s="1715">
        <f t="shared" si="423"/>
        <v>0</v>
      </c>
      <c r="V1794" s="1715">
        <f t="shared" si="424"/>
        <v>0</v>
      </c>
      <c r="W1794" s="1715">
        <f t="shared" si="425"/>
        <v>0</v>
      </c>
      <c r="X1794" s="1718"/>
      <c r="Y1794" s="1729"/>
      <c r="Z1794" s="1720"/>
      <c r="AA1794" s="1778"/>
      <c r="AB1794" s="1778"/>
      <c r="AH1794" s="2296"/>
      <c r="AK1794" s="2295"/>
      <c r="AL1794" s="2295"/>
    </row>
    <row r="1795" spans="9:38" x14ac:dyDescent="0.2">
      <c r="I1795" s="1728">
        <v>0</v>
      </c>
      <c r="J1795" s="1728">
        <v>0</v>
      </c>
      <c r="N1795" s="1715">
        <f t="shared" si="419"/>
        <v>0</v>
      </c>
      <c r="O1795" s="1715">
        <v>0</v>
      </c>
      <c r="P1795" s="1749" t="str">
        <f t="shared" si="420"/>
        <v/>
      </c>
      <c r="Q1795" s="1715">
        <v>0</v>
      </c>
      <c r="R1795" s="1799" t="str">
        <f t="shared" si="421"/>
        <v/>
      </c>
      <c r="S1795" s="1775">
        <f t="shared" si="422"/>
        <v>0</v>
      </c>
      <c r="U1795" s="1715">
        <f t="shared" si="423"/>
        <v>0</v>
      </c>
      <c r="V1795" s="1715">
        <f t="shared" si="424"/>
        <v>0</v>
      </c>
      <c r="W1795" s="1715">
        <f t="shared" si="425"/>
        <v>0</v>
      </c>
      <c r="X1795" s="1718"/>
      <c r="Y1795" s="1729"/>
      <c r="Z1795" s="1720"/>
      <c r="AA1795" s="1778"/>
      <c r="AB1795" s="1778"/>
      <c r="AH1795" s="2296"/>
      <c r="AK1795" s="2295"/>
      <c r="AL1795" s="2295"/>
    </row>
    <row r="1796" spans="9:38" x14ac:dyDescent="0.2">
      <c r="I1796" s="1728">
        <v>0</v>
      </c>
      <c r="J1796" s="1728">
        <v>0</v>
      </c>
      <c r="N1796" s="1715">
        <f t="shared" si="419"/>
        <v>0</v>
      </c>
      <c r="O1796" s="1715">
        <v>0</v>
      </c>
      <c r="P1796" s="1749" t="str">
        <f t="shared" si="420"/>
        <v/>
      </c>
      <c r="Q1796" s="1715">
        <v>0</v>
      </c>
      <c r="R1796" s="1799" t="str">
        <f t="shared" si="421"/>
        <v/>
      </c>
      <c r="S1796" s="1775">
        <f t="shared" si="422"/>
        <v>0</v>
      </c>
      <c r="U1796" s="1715">
        <f t="shared" si="423"/>
        <v>0</v>
      </c>
      <c r="V1796" s="1715">
        <f t="shared" si="424"/>
        <v>0</v>
      </c>
      <c r="W1796" s="1715">
        <f t="shared" si="425"/>
        <v>0</v>
      </c>
      <c r="X1796" s="1718"/>
      <c r="Y1796" s="1729"/>
      <c r="Z1796" s="1720"/>
      <c r="AA1796" s="1778"/>
      <c r="AB1796" s="1778"/>
      <c r="AH1796" s="2296"/>
      <c r="AK1796" s="2295"/>
      <c r="AL1796" s="2295"/>
    </row>
    <row r="1797" spans="9:38" x14ac:dyDescent="0.2">
      <c r="I1797" s="1728">
        <v>0</v>
      </c>
      <c r="J1797" s="1728">
        <v>0</v>
      </c>
      <c r="N1797" s="1715">
        <f t="shared" si="419"/>
        <v>0</v>
      </c>
      <c r="O1797" s="1715">
        <v>0</v>
      </c>
      <c r="P1797" s="1749" t="str">
        <f t="shared" si="420"/>
        <v/>
      </c>
      <c r="Q1797" s="1715">
        <v>0</v>
      </c>
      <c r="R1797" s="1799" t="str">
        <f t="shared" si="421"/>
        <v/>
      </c>
      <c r="S1797" s="1775">
        <f t="shared" si="422"/>
        <v>0</v>
      </c>
      <c r="U1797" s="1715">
        <f t="shared" si="423"/>
        <v>0</v>
      </c>
      <c r="V1797" s="1715">
        <f t="shared" si="424"/>
        <v>0</v>
      </c>
      <c r="W1797" s="1715">
        <f t="shared" si="425"/>
        <v>0</v>
      </c>
      <c r="X1797" s="1718"/>
      <c r="Y1797" s="1729"/>
      <c r="Z1797" s="1720"/>
      <c r="AA1797" s="1778"/>
      <c r="AB1797" s="1778"/>
      <c r="AH1797" s="2296"/>
      <c r="AK1797" s="2295"/>
      <c r="AL1797" s="2295"/>
    </row>
    <row r="1798" spans="9:38" x14ac:dyDescent="0.2">
      <c r="I1798" s="1728">
        <v>0</v>
      </c>
      <c r="J1798" s="1728">
        <v>0</v>
      </c>
      <c r="N1798" s="1715">
        <f t="shared" si="419"/>
        <v>0</v>
      </c>
      <c r="O1798" s="1715">
        <v>0</v>
      </c>
      <c r="P1798" s="1749" t="str">
        <f t="shared" si="420"/>
        <v/>
      </c>
      <c r="Q1798" s="1715">
        <v>0</v>
      </c>
      <c r="R1798" s="1799" t="str">
        <f t="shared" si="421"/>
        <v/>
      </c>
      <c r="S1798" s="1775">
        <f t="shared" si="422"/>
        <v>0</v>
      </c>
      <c r="U1798" s="1715">
        <f t="shared" si="423"/>
        <v>0</v>
      </c>
      <c r="V1798" s="1715">
        <f t="shared" si="424"/>
        <v>0</v>
      </c>
      <c r="W1798" s="1715">
        <f t="shared" si="425"/>
        <v>0</v>
      </c>
      <c r="X1798" s="1718"/>
      <c r="Y1798" s="1729"/>
      <c r="Z1798" s="1720"/>
      <c r="AA1798" s="1778"/>
      <c r="AB1798" s="1778"/>
      <c r="AH1798" s="2296"/>
      <c r="AK1798" s="2295"/>
      <c r="AL1798" s="2295"/>
    </row>
    <row r="1799" spans="9:38" x14ac:dyDescent="0.2">
      <c r="I1799" s="1728">
        <v>0</v>
      </c>
      <c r="J1799" s="1728">
        <v>0</v>
      </c>
      <c r="N1799" s="1715">
        <f t="shared" si="419"/>
        <v>0</v>
      </c>
      <c r="O1799" s="1715">
        <v>0</v>
      </c>
      <c r="P1799" s="1749" t="str">
        <f t="shared" si="420"/>
        <v/>
      </c>
      <c r="Q1799" s="1715">
        <v>0</v>
      </c>
      <c r="R1799" s="1799" t="str">
        <f t="shared" si="421"/>
        <v/>
      </c>
      <c r="S1799" s="1775">
        <f t="shared" si="422"/>
        <v>0</v>
      </c>
      <c r="U1799" s="1715">
        <f t="shared" si="423"/>
        <v>0</v>
      </c>
      <c r="V1799" s="1715">
        <f t="shared" si="424"/>
        <v>0</v>
      </c>
      <c r="W1799" s="1715">
        <f t="shared" si="425"/>
        <v>0</v>
      </c>
      <c r="X1799" s="1718"/>
      <c r="Y1799" s="1729"/>
      <c r="Z1799" s="1720"/>
      <c r="AA1799" s="1778"/>
      <c r="AB1799" s="1778"/>
      <c r="AH1799" s="2296"/>
      <c r="AK1799" s="2295"/>
      <c r="AL1799" s="2295"/>
    </row>
    <row r="1800" spans="9:38" x14ac:dyDescent="0.2">
      <c r="I1800" s="1728">
        <v>0</v>
      </c>
      <c r="J1800" s="1728">
        <v>0</v>
      </c>
      <c r="N1800" s="1715">
        <f t="shared" si="419"/>
        <v>0</v>
      </c>
      <c r="O1800" s="1715">
        <v>0</v>
      </c>
      <c r="P1800" s="1749" t="str">
        <f t="shared" si="420"/>
        <v/>
      </c>
      <c r="Q1800" s="1715">
        <v>0</v>
      </c>
      <c r="R1800" s="1799" t="str">
        <f t="shared" si="421"/>
        <v/>
      </c>
      <c r="S1800" s="1775">
        <f t="shared" si="422"/>
        <v>0</v>
      </c>
      <c r="U1800" s="1715">
        <f t="shared" si="423"/>
        <v>0</v>
      </c>
      <c r="V1800" s="1715">
        <f t="shared" si="424"/>
        <v>0</v>
      </c>
      <c r="W1800" s="1715">
        <f t="shared" si="425"/>
        <v>0</v>
      </c>
      <c r="X1800" s="1718"/>
      <c r="Y1800" s="1729"/>
      <c r="Z1800" s="1720"/>
      <c r="AA1800" s="1778"/>
      <c r="AB1800" s="1778"/>
      <c r="AH1800" s="2296"/>
      <c r="AK1800" s="2295"/>
      <c r="AL1800" s="2295"/>
    </row>
    <row r="1801" spans="9:38" x14ac:dyDescent="0.2">
      <c r="I1801" s="1728">
        <v>0</v>
      </c>
      <c r="J1801" s="1728">
        <v>0</v>
      </c>
      <c r="N1801" s="1715">
        <f t="shared" si="419"/>
        <v>0</v>
      </c>
      <c r="O1801" s="1715">
        <v>0</v>
      </c>
      <c r="P1801" s="1749" t="str">
        <f t="shared" si="420"/>
        <v/>
      </c>
      <c r="Q1801" s="1715">
        <v>0</v>
      </c>
      <c r="R1801" s="1799" t="str">
        <f t="shared" si="421"/>
        <v/>
      </c>
      <c r="S1801" s="1775">
        <f t="shared" si="422"/>
        <v>0</v>
      </c>
      <c r="U1801" s="1715">
        <f t="shared" si="423"/>
        <v>0</v>
      </c>
      <c r="V1801" s="1715">
        <f t="shared" si="424"/>
        <v>0</v>
      </c>
      <c r="W1801" s="1715">
        <f t="shared" si="425"/>
        <v>0</v>
      </c>
      <c r="X1801" s="1718"/>
      <c r="Y1801" s="1729"/>
      <c r="Z1801" s="1720"/>
      <c r="AA1801" s="1778"/>
      <c r="AB1801" s="1778"/>
      <c r="AH1801" s="2296"/>
      <c r="AK1801" s="2295"/>
      <c r="AL1801" s="2295"/>
    </row>
    <row r="1802" spans="9:38" x14ac:dyDescent="0.2">
      <c r="I1802" s="1728">
        <v>0</v>
      </c>
      <c r="J1802" s="1728">
        <v>0</v>
      </c>
      <c r="N1802" s="1715">
        <f t="shared" si="419"/>
        <v>0</v>
      </c>
      <c r="O1802" s="1715">
        <v>0</v>
      </c>
      <c r="P1802" s="1749" t="str">
        <f t="shared" si="420"/>
        <v/>
      </c>
      <c r="Q1802" s="1715">
        <v>0</v>
      </c>
      <c r="R1802" s="1799" t="str">
        <f t="shared" si="421"/>
        <v/>
      </c>
      <c r="S1802" s="1775">
        <f t="shared" si="422"/>
        <v>0</v>
      </c>
      <c r="U1802" s="1715">
        <f t="shared" si="423"/>
        <v>0</v>
      </c>
      <c r="V1802" s="1715">
        <f t="shared" si="424"/>
        <v>0</v>
      </c>
      <c r="W1802" s="1715">
        <f t="shared" si="425"/>
        <v>0</v>
      </c>
      <c r="X1802" s="1718"/>
      <c r="Y1802" s="1729"/>
      <c r="Z1802" s="1720"/>
      <c r="AA1802" s="1778"/>
      <c r="AB1802" s="1778"/>
      <c r="AH1802" s="2296"/>
      <c r="AK1802" s="2295"/>
      <c r="AL1802" s="2295"/>
    </row>
    <row r="1803" spans="9:38" x14ac:dyDescent="0.2">
      <c r="I1803" s="1728">
        <v>0</v>
      </c>
      <c r="J1803" s="1728">
        <v>0</v>
      </c>
      <c r="N1803" s="1715">
        <f t="shared" si="419"/>
        <v>0</v>
      </c>
      <c r="O1803" s="1715">
        <v>0</v>
      </c>
      <c r="P1803" s="1749" t="str">
        <f t="shared" si="420"/>
        <v/>
      </c>
      <c r="Q1803" s="1715">
        <v>0</v>
      </c>
      <c r="R1803" s="1799" t="str">
        <f t="shared" si="421"/>
        <v/>
      </c>
      <c r="S1803" s="1775">
        <f t="shared" si="422"/>
        <v>0</v>
      </c>
      <c r="U1803" s="1715">
        <f t="shared" si="423"/>
        <v>0</v>
      </c>
      <c r="V1803" s="1715">
        <f t="shared" si="424"/>
        <v>0</v>
      </c>
      <c r="W1803" s="1715">
        <f t="shared" si="425"/>
        <v>0</v>
      </c>
      <c r="X1803" s="1718"/>
      <c r="Y1803" s="1729"/>
      <c r="Z1803" s="1720"/>
      <c r="AA1803" s="1778"/>
      <c r="AB1803" s="1778"/>
      <c r="AH1803" s="2296"/>
      <c r="AK1803" s="2295"/>
      <c r="AL1803" s="2295"/>
    </row>
    <row r="1804" spans="9:38" x14ac:dyDescent="0.2">
      <c r="I1804" s="1728">
        <v>0</v>
      </c>
      <c r="J1804" s="1728">
        <v>0</v>
      </c>
      <c r="N1804" s="1715">
        <f t="shared" si="419"/>
        <v>0</v>
      </c>
      <c r="O1804" s="1715">
        <v>0</v>
      </c>
      <c r="P1804" s="1749" t="str">
        <f t="shared" si="420"/>
        <v/>
      </c>
      <c r="Q1804" s="1715">
        <v>0</v>
      </c>
      <c r="R1804" s="1799" t="str">
        <f t="shared" si="421"/>
        <v/>
      </c>
      <c r="S1804" s="1775">
        <f t="shared" si="422"/>
        <v>0</v>
      </c>
      <c r="U1804" s="1715">
        <f t="shared" si="423"/>
        <v>0</v>
      </c>
      <c r="V1804" s="1715">
        <f t="shared" si="424"/>
        <v>0</v>
      </c>
      <c r="W1804" s="1715">
        <f t="shared" si="425"/>
        <v>0</v>
      </c>
      <c r="X1804" s="1718"/>
      <c r="Y1804" s="1729"/>
      <c r="Z1804" s="1720"/>
      <c r="AA1804" s="1778"/>
      <c r="AB1804" s="1778"/>
      <c r="AH1804" s="2296"/>
      <c r="AK1804" s="2295"/>
      <c r="AL1804" s="2295"/>
    </row>
    <row r="1805" spans="9:38" x14ac:dyDescent="0.2">
      <c r="I1805" s="1728">
        <v>0</v>
      </c>
      <c r="J1805" s="1728">
        <v>0</v>
      </c>
      <c r="N1805" s="1715">
        <f t="shared" si="419"/>
        <v>0</v>
      </c>
      <c r="O1805" s="1715">
        <v>0</v>
      </c>
      <c r="P1805" s="1749" t="str">
        <f t="shared" si="420"/>
        <v/>
      </c>
      <c r="Q1805" s="1715">
        <v>0</v>
      </c>
      <c r="R1805" s="1799" t="str">
        <f t="shared" si="421"/>
        <v/>
      </c>
      <c r="S1805" s="1775">
        <f t="shared" si="422"/>
        <v>0</v>
      </c>
      <c r="U1805" s="1715">
        <f t="shared" si="423"/>
        <v>0</v>
      </c>
      <c r="V1805" s="1715">
        <f t="shared" si="424"/>
        <v>0</v>
      </c>
      <c r="W1805" s="1715">
        <f t="shared" si="425"/>
        <v>0</v>
      </c>
      <c r="X1805" s="1718"/>
      <c r="Y1805" s="1729"/>
      <c r="Z1805" s="1720"/>
      <c r="AA1805" s="1778"/>
      <c r="AB1805" s="1778"/>
      <c r="AH1805" s="2296"/>
      <c r="AK1805" s="2295"/>
      <c r="AL1805" s="2295"/>
    </row>
    <row r="1806" spans="9:38" x14ac:dyDescent="0.2">
      <c r="I1806" s="1728">
        <v>0</v>
      </c>
      <c r="J1806" s="1728">
        <v>0</v>
      </c>
      <c r="N1806" s="1715">
        <f t="shared" si="419"/>
        <v>0</v>
      </c>
      <c r="O1806" s="1715">
        <v>0</v>
      </c>
      <c r="P1806" s="1749" t="str">
        <f t="shared" si="420"/>
        <v/>
      </c>
      <c r="Q1806" s="1715">
        <v>0</v>
      </c>
      <c r="R1806" s="1799" t="str">
        <f t="shared" si="421"/>
        <v/>
      </c>
      <c r="S1806" s="1775">
        <f t="shared" si="422"/>
        <v>0</v>
      </c>
      <c r="U1806" s="1715">
        <f t="shared" si="423"/>
        <v>0</v>
      </c>
      <c r="V1806" s="1715">
        <f t="shared" si="424"/>
        <v>0</v>
      </c>
      <c r="W1806" s="1715">
        <f t="shared" si="425"/>
        <v>0</v>
      </c>
      <c r="X1806" s="1718"/>
      <c r="Y1806" s="1729"/>
      <c r="Z1806" s="1720"/>
      <c r="AA1806" s="1778"/>
      <c r="AB1806" s="1778"/>
      <c r="AH1806" s="2296"/>
      <c r="AK1806" s="2295"/>
      <c r="AL1806" s="2295"/>
    </row>
    <row r="1807" spans="9:38" x14ac:dyDescent="0.2">
      <c r="I1807" s="1728">
        <v>0</v>
      </c>
      <c r="J1807" s="1728">
        <v>0</v>
      </c>
      <c r="N1807" s="1715">
        <f t="shared" si="419"/>
        <v>0</v>
      </c>
      <c r="O1807" s="1715">
        <v>0</v>
      </c>
      <c r="P1807" s="1749" t="str">
        <f t="shared" si="420"/>
        <v/>
      </c>
      <c r="Q1807" s="1715">
        <v>0</v>
      </c>
      <c r="R1807" s="1799" t="str">
        <f t="shared" si="421"/>
        <v/>
      </c>
      <c r="S1807" s="1775">
        <f t="shared" si="422"/>
        <v>0</v>
      </c>
      <c r="U1807" s="1715">
        <f t="shared" si="423"/>
        <v>0</v>
      </c>
      <c r="V1807" s="1715">
        <f t="shared" si="424"/>
        <v>0</v>
      </c>
      <c r="W1807" s="1715">
        <f t="shared" si="425"/>
        <v>0</v>
      </c>
      <c r="X1807" s="1718"/>
      <c r="Y1807" s="1729"/>
      <c r="Z1807" s="1720"/>
      <c r="AA1807" s="1778"/>
      <c r="AB1807" s="1778"/>
      <c r="AH1807" s="2296"/>
      <c r="AK1807" s="2295"/>
      <c r="AL1807" s="2295"/>
    </row>
    <row r="1808" spans="9:38" x14ac:dyDescent="0.2">
      <c r="I1808" s="1728">
        <v>0</v>
      </c>
      <c r="J1808" s="1728">
        <v>0</v>
      </c>
      <c r="N1808" s="1715">
        <f t="shared" si="419"/>
        <v>0</v>
      </c>
      <c r="O1808" s="1715">
        <v>0</v>
      </c>
      <c r="P1808" s="1749" t="str">
        <f t="shared" si="420"/>
        <v/>
      </c>
      <c r="Q1808" s="1715">
        <v>0</v>
      </c>
      <c r="R1808" s="1799" t="str">
        <f t="shared" si="421"/>
        <v/>
      </c>
      <c r="S1808" s="1775">
        <f t="shared" si="422"/>
        <v>0</v>
      </c>
      <c r="U1808" s="1715">
        <f t="shared" si="423"/>
        <v>0</v>
      </c>
      <c r="V1808" s="1715">
        <f t="shared" si="424"/>
        <v>0</v>
      </c>
      <c r="W1808" s="1715">
        <f t="shared" si="425"/>
        <v>0</v>
      </c>
      <c r="X1808" s="1718"/>
      <c r="Y1808" s="1729"/>
      <c r="Z1808" s="1720"/>
      <c r="AA1808" s="1778"/>
      <c r="AB1808" s="1778"/>
      <c r="AH1808" s="2296"/>
      <c r="AK1808" s="2295"/>
      <c r="AL1808" s="2295"/>
    </row>
    <row r="1809" spans="9:38" x14ac:dyDescent="0.2">
      <c r="I1809" s="1728">
        <v>0</v>
      </c>
      <c r="J1809" s="1728">
        <v>0</v>
      </c>
      <c r="N1809" s="1715">
        <f t="shared" si="419"/>
        <v>0</v>
      </c>
      <c r="O1809" s="1715">
        <v>0</v>
      </c>
      <c r="P1809" s="1749" t="str">
        <f t="shared" si="420"/>
        <v/>
      </c>
      <c r="Q1809" s="1715">
        <v>0</v>
      </c>
      <c r="R1809" s="1799" t="str">
        <f t="shared" si="421"/>
        <v/>
      </c>
      <c r="S1809" s="1775">
        <f t="shared" si="422"/>
        <v>0</v>
      </c>
      <c r="U1809" s="1715">
        <f t="shared" si="423"/>
        <v>0</v>
      </c>
      <c r="V1809" s="1715">
        <f t="shared" si="424"/>
        <v>0</v>
      </c>
      <c r="W1809" s="1715">
        <f t="shared" si="425"/>
        <v>0</v>
      </c>
      <c r="X1809" s="1718"/>
      <c r="Y1809" s="1729"/>
      <c r="Z1809" s="1720"/>
      <c r="AA1809" s="1778"/>
      <c r="AB1809" s="1778"/>
      <c r="AH1809" s="2296"/>
      <c r="AK1809" s="2295"/>
      <c r="AL1809" s="2295"/>
    </row>
    <row r="1810" spans="9:38" x14ac:dyDescent="0.2">
      <c r="I1810" s="1728">
        <v>0</v>
      </c>
      <c r="J1810" s="1728">
        <v>0</v>
      </c>
      <c r="N1810" s="1715">
        <f t="shared" si="419"/>
        <v>0</v>
      </c>
      <c r="O1810" s="1715">
        <v>0</v>
      </c>
      <c r="P1810" s="1749" t="str">
        <f t="shared" si="420"/>
        <v/>
      </c>
      <c r="Q1810" s="1715">
        <v>0</v>
      </c>
      <c r="R1810" s="1799" t="str">
        <f t="shared" si="421"/>
        <v/>
      </c>
      <c r="S1810" s="1775">
        <f t="shared" si="422"/>
        <v>0</v>
      </c>
      <c r="U1810" s="1715">
        <f t="shared" si="423"/>
        <v>0</v>
      </c>
      <c r="V1810" s="1715">
        <f t="shared" si="424"/>
        <v>0</v>
      </c>
      <c r="W1810" s="1715">
        <f t="shared" si="425"/>
        <v>0</v>
      </c>
      <c r="X1810" s="1718"/>
      <c r="Y1810" s="1729"/>
      <c r="Z1810" s="1720"/>
      <c r="AA1810" s="1778"/>
      <c r="AB1810" s="1778"/>
      <c r="AH1810" s="2296"/>
      <c r="AK1810" s="2295"/>
      <c r="AL1810" s="2295"/>
    </row>
    <row r="1811" spans="9:38" x14ac:dyDescent="0.2">
      <c r="I1811" s="1728">
        <v>0</v>
      </c>
      <c r="J1811" s="1728">
        <v>0</v>
      </c>
      <c r="N1811" s="1715">
        <f t="shared" si="419"/>
        <v>0</v>
      </c>
      <c r="O1811" s="1715">
        <v>0</v>
      </c>
      <c r="P1811" s="1749" t="str">
        <f t="shared" si="420"/>
        <v/>
      </c>
      <c r="Q1811" s="1715">
        <v>0</v>
      </c>
      <c r="R1811" s="1799" t="str">
        <f t="shared" si="421"/>
        <v/>
      </c>
      <c r="S1811" s="1775">
        <f t="shared" si="422"/>
        <v>0</v>
      </c>
      <c r="U1811" s="1715">
        <f t="shared" si="423"/>
        <v>0</v>
      </c>
      <c r="V1811" s="1715">
        <f t="shared" si="424"/>
        <v>0</v>
      </c>
      <c r="W1811" s="1715">
        <f t="shared" si="425"/>
        <v>0</v>
      </c>
      <c r="X1811" s="1718"/>
      <c r="Y1811" s="1729"/>
      <c r="Z1811" s="1720"/>
      <c r="AA1811" s="1778"/>
      <c r="AB1811" s="1778"/>
      <c r="AH1811" s="2296"/>
      <c r="AK1811" s="2295"/>
      <c r="AL1811" s="2295"/>
    </row>
    <row r="1812" spans="9:38" x14ac:dyDescent="0.2">
      <c r="I1812" s="1728">
        <v>0</v>
      </c>
      <c r="J1812" s="1728">
        <v>0</v>
      </c>
      <c r="N1812" s="1715">
        <f t="shared" si="419"/>
        <v>0</v>
      </c>
      <c r="O1812" s="1715">
        <v>0</v>
      </c>
      <c r="P1812" s="1749" t="str">
        <f t="shared" si="420"/>
        <v/>
      </c>
      <c r="Q1812" s="1715">
        <v>0</v>
      </c>
      <c r="R1812" s="1799" t="str">
        <f t="shared" si="421"/>
        <v/>
      </c>
      <c r="S1812" s="1775">
        <f t="shared" si="422"/>
        <v>0</v>
      </c>
      <c r="U1812" s="1715">
        <f t="shared" si="423"/>
        <v>0</v>
      </c>
      <c r="V1812" s="1715">
        <f t="shared" si="424"/>
        <v>0</v>
      </c>
      <c r="W1812" s="1715">
        <f t="shared" si="425"/>
        <v>0</v>
      </c>
      <c r="X1812" s="1718"/>
      <c r="Y1812" s="1729"/>
      <c r="Z1812" s="1720"/>
      <c r="AA1812" s="1778"/>
      <c r="AB1812" s="1778"/>
      <c r="AH1812" s="2296"/>
      <c r="AK1812" s="2295"/>
      <c r="AL1812" s="2295"/>
    </row>
    <row r="1813" spans="9:38" x14ac:dyDescent="0.2">
      <c r="I1813" s="1728">
        <v>0</v>
      </c>
      <c r="J1813" s="1728">
        <v>0</v>
      </c>
      <c r="N1813" s="1715">
        <f t="shared" si="419"/>
        <v>0</v>
      </c>
      <c r="O1813" s="1715">
        <v>0</v>
      </c>
      <c r="P1813" s="1749" t="str">
        <f t="shared" si="420"/>
        <v/>
      </c>
      <c r="Q1813" s="1715">
        <v>0</v>
      </c>
      <c r="R1813" s="1799" t="str">
        <f t="shared" si="421"/>
        <v/>
      </c>
      <c r="S1813" s="1775">
        <f t="shared" si="422"/>
        <v>0</v>
      </c>
      <c r="U1813" s="1715">
        <f t="shared" si="423"/>
        <v>0</v>
      </c>
      <c r="V1813" s="1715">
        <f t="shared" si="424"/>
        <v>0</v>
      </c>
      <c r="W1813" s="1715">
        <f t="shared" si="425"/>
        <v>0</v>
      </c>
      <c r="X1813" s="1718"/>
      <c r="Y1813" s="1729"/>
      <c r="Z1813" s="1720"/>
      <c r="AA1813" s="1778"/>
      <c r="AB1813" s="1778"/>
      <c r="AH1813" s="2296"/>
      <c r="AK1813" s="2295"/>
      <c r="AL1813" s="2295"/>
    </row>
    <row r="1814" spans="9:38" x14ac:dyDescent="0.2">
      <c r="I1814" s="1728">
        <v>0</v>
      </c>
      <c r="J1814" s="1728">
        <v>0</v>
      </c>
      <c r="N1814" s="1715">
        <f t="shared" si="419"/>
        <v>0</v>
      </c>
      <c r="O1814" s="1715">
        <v>0</v>
      </c>
      <c r="P1814" s="1749" t="str">
        <f t="shared" si="420"/>
        <v/>
      </c>
      <c r="Q1814" s="1715">
        <v>0</v>
      </c>
      <c r="R1814" s="1799" t="str">
        <f t="shared" si="421"/>
        <v/>
      </c>
      <c r="S1814" s="1775">
        <f t="shared" si="422"/>
        <v>0</v>
      </c>
      <c r="U1814" s="1715">
        <f t="shared" si="423"/>
        <v>0</v>
      </c>
      <c r="V1814" s="1715">
        <f t="shared" si="424"/>
        <v>0</v>
      </c>
      <c r="W1814" s="1715">
        <f t="shared" si="425"/>
        <v>0</v>
      </c>
      <c r="X1814" s="1718"/>
      <c r="Y1814" s="1729"/>
      <c r="Z1814" s="1720"/>
      <c r="AA1814" s="1778"/>
      <c r="AB1814" s="1778"/>
      <c r="AH1814" s="2296"/>
      <c r="AK1814" s="2295"/>
      <c r="AL1814" s="2295"/>
    </row>
    <row r="1815" spans="9:38" x14ac:dyDescent="0.2">
      <c r="I1815" s="1728">
        <v>0</v>
      </c>
      <c r="J1815" s="1728">
        <v>0</v>
      </c>
      <c r="N1815" s="1715">
        <f t="shared" si="419"/>
        <v>0</v>
      </c>
      <c r="O1815" s="1715">
        <v>0</v>
      </c>
      <c r="P1815" s="1749" t="str">
        <f t="shared" si="420"/>
        <v/>
      </c>
      <c r="Q1815" s="1715">
        <v>0</v>
      </c>
      <c r="R1815" s="1799" t="str">
        <f t="shared" si="421"/>
        <v/>
      </c>
      <c r="S1815" s="1775">
        <f t="shared" si="422"/>
        <v>0</v>
      </c>
      <c r="U1815" s="1715">
        <f t="shared" si="423"/>
        <v>0</v>
      </c>
      <c r="V1815" s="1715">
        <f t="shared" si="424"/>
        <v>0</v>
      </c>
      <c r="W1815" s="1715">
        <f t="shared" si="425"/>
        <v>0</v>
      </c>
      <c r="X1815" s="1718"/>
      <c r="Y1815" s="1729"/>
      <c r="Z1815" s="1720"/>
      <c r="AA1815" s="1778"/>
      <c r="AB1815" s="1778"/>
      <c r="AH1815" s="2296"/>
      <c r="AK1815" s="2295"/>
      <c r="AL1815" s="2295"/>
    </row>
    <row r="1816" spans="9:38" x14ac:dyDescent="0.2">
      <c r="I1816" s="1728">
        <v>0</v>
      </c>
      <c r="J1816" s="1728">
        <v>0</v>
      </c>
      <c r="N1816" s="1715">
        <f t="shared" si="419"/>
        <v>0</v>
      </c>
      <c r="O1816" s="1715">
        <v>0</v>
      </c>
      <c r="P1816" s="1749" t="str">
        <f t="shared" si="420"/>
        <v/>
      </c>
      <c r="Q1816" s="1715">
        <v>0</v>
      </c>
      <c r="R1816" s="1799" t="str">
        <f t="shared" si="421"/>
        <v/>
      </c>
      <c r="S1816" s="1775">
        <f t="shared" si="422"/>
        <v>0</v>
      </c>
      <c r="U1816" s="1715">
        <f t="shared" si="423"/>
        <v>0</v>
      </c>
      <c r="V1816" s="1715">
        <f t="shared" si="424"/>
        <v>0</v>
      </c>
      <c r="W1816" s="1715">
        <f t="shared" si="425"/>
        <v>0</v>
      </c>
      <c r="X1816" s="1718"/>
      <c r="Y1816" s="1729"/>
      <c r="Z1816" s="1720"/>
      <c r="AA1816" s="1778"/>
      <c r="AB1816" s="1778"/>
      <c r="AH1816" s="2296"/>
      <c r="AK1816" s="2295"/>
      <c r="AL1816" s="2295"/>
    </row>
    <row r="1817" spans="9:38" x14ac:dyDescent="0.2">
      <c r="I1817" s="1728">
        <v>0</v>
      </c>
      <c r="J1817" s="1728">
        <v>0</v>
      </c>
      <c r="N1817" s="1715">
        <f t="shared" si="419"/>
        <v>0</v>
      </c>
      <c r="O1817" s="1715">
        <v>0</v>
      </c>
      <c r="P1817" s="1749" t="str">
        <f t="shared" si="420"/>
        <v/>
      </c>
      <c r="Q1817" s="1715">
        <v>0</v>
      </c>
      <c r="R1817" s="1799" t="str">
        <f t="shared" si="421"/>
        <v/>
      </c>
      <c r="S1817" s="1775">
        <f t="shared" si="422"/>
        <v>0</v>
      </c>
      <c r="U1817" s="1715">
        <f t="shared" si="423"/>
        <v>0</v>
      </c>
      <c r="V1817" s="1715">
        <f t="shared" si="424"/>
        <v>0</v>
      </c>
      <c r="W1817" s="1715">
        <f t="shared" si="425"/>
        <v>0</v>
      </c>
      <c r="X1817" s="1718"/>
      <c r="Y1817" s="1729"/>
      <c r="Z1817" s="1720"/>
      <c r="AA1817" s="1778"/>
      <c r="AB1817" s="1778"/>
      <c r="AH1817" s="2296"/>
      <c r="AK1817" s="2295"/>
      <c r="AL1817" s="2295"/>
    </row>
    <row r="1818" spans="9:38" x14ac:dyDescent="0.2">
      <c r="I1818" s="1728">
        <v>0</v>
      </c>
      <c r="J1818" s="1728">
        <v>0</v>
      </c>
      <c r="N1818" s="1715">
        <f t="shared" si="419"/>
        <v>0</v>
      </c>
      <c r="O1818" s="1715">
        <v>0</v>
      </c>
      <c r="P1818" s="1749" t="str">
        <f t="shared" si="420"/>
        <v/>
      </c>
      <c r="Q1818" s="1715">
        <v>0</v>
      </c>
      <c r="R1818" s="1799" t="str">
        <f t="shared" si="421"/>
        <v/>
      </c>
      <c r="S1818" s="1775">
        <f t="shared" si="422"/>
        <v>0</v>
      </c>
      <c r="U1818" s="1715">
        <f t="shared" si="423"/>
        <v>0</v>
      </c>
      <c r="V1818" s="1715">
        <f t="shared" si="424"/>
        <v>0</v>
      </c>
      <c r="W1818" s="1715">
        <f t="shared" si="425"/>
        <v>0</v>
      </c>
      <c r="X1818" s="1718"/>
      <c r="Y1818" s="1729"/>
      <c r="Z1818" s="1720"/>
      <c r="AA1818" s="1778"/>
      <c r="AB1818" s="1778"/>
      <c r="AH1818" s="2296"/>
      <c r="AK1818" s="2295"/>
      <c r="AL1818" s="2295"/>
    </row>
    <row r="1819" spans="9:38" x14ac:dyDescent="0.2">
      <c r="I1819" s="1728">
        <v>0</v>
      </c>
      <c r="J1819" s="1728">
        <v>0</v>
      </c>
      <c r="N1819" s="1715">
        <f t="shared" si="419"/>
        <v>0</v>
      </c>
      <c r="O1819" s="1715">
        <v>0</v>
      </c>
      <c r="P1819" s="1749" t="str">
        <f t="shared" si="420"/>
        <v/>
      </c>
      <c r="Q1819" s="1715">
        <v>0</v>
      </c>
      <c r="R1819" s="1799" t="str">
        <f t="shared" si="421"/>
        <v/>
      </c>
      <c r="S1819" s="1775">
        <f t="shared" si="422"/>
        <v>0</v>
      </c>
      <c r="U1819" s="1715">
        <f t="shared" si="423"/>
        <v>0</v>
      </c>
      <c r="V1819" s="1715">
        <f t="shared" si="424"/>
        <v>0</v>
      </c>
      <c r="W1819" s="1715">
        <f t="shared" si="425"/>
        <v>0</v>
      </c>
      <c r="X1819" s="1718"/>
      <c r="Y1819" s="1729"/>
      <c r="Z1819" s="1720"/>
      <c r="AA1819" s="1778"/>
      <c r="AB1819" s="1778"/>
      <c r="AH1819" s="2296"/>
      <c r="AK1819" s="2295"/>
      <c r="AL1819" s="2295"/>
    </row>
    <row r="1820" spans="9:38" x14ac:dyDescent="0.2">
      <c r="I1820" s="1728">
        <v>0</v>
      </c>
      <c r="J1820" s="1728">
        <v>0</v>
      </c>
      <c r="N1820" s="1715">
        <f t="shared" si="419"/>
        <v>0</v>
      </c>
      <c r="O1820" s="1715">
        <v>0</v>
      </c>
      <c r="P1820" s="1749" t="str">
        <f t="shared" si="420"/>
        <v/>
      </c>
      <c r="Q1820" s="1715">
        <v>0</v>
      </c>
      <c r="R1820" s="1799" t="str">
        <f t="shared" si="421"/>
        <v/>
      </c>
      <c r="S1820" s="1775">
        <f t="shared" si="422"/>
        <v>0</v>
      </c>
      <c r="U1820" s="1715">
        <f t="shared" si="423"/>
        <v>0</v>
      </c>
      <c r="V1820" s="1715">
        <f t="shared" si="424"/>
        <v>0</v>
      </c>
      <c r="W1820" s="1715">
        <f t="shared" si="425"/>
        <v>0</v>
      </c>
      <c r="X1820" s="1718"/>
      <c r="Y1820" s="1729"/>
      <c r="Z1820" s="1720"/>
      <c r="AA1820" s="1778"/>
      <c r="AB1820" s="1778"/>
      <c r="AH1820" s="2296"/>
      <c r="AK1820" s="2295"/>
      <c r="AL1820" s="2295"/>
    </row>
    <row r="1821" spans="9:38" x14ac:dyDescent="0.2">
      <c r="I1821" s="1728">
        <v>0</v>
      </c>
      <c r="J1821" s="1728">
        <v>0</v>
      </c>
      <c r="N1821" s="1715">
        <f t="shared" si="419"/>
        <v>0</v>
      </c>
      <c r="O1821" s="1715">
        <v>0</v>
      </c>
      <c r="P1821" s="1749" t="str">
        <f t="shared" si="420"/>
        <v/>
      </c>
      <c r="Q1821" s="1715">
        <v>0</v>
      </c>
      <c r="R1821" s="1799" t="str">
        <f t="shared" si="421"/>
        <v/>
      </c>
      <c r="S1821" s="1775">
        <f t="shared" si="422"/>
        <v>0</v>
      </c>
      <c r="U1821" s="1715">
        <f t="shared" si="423"/>
        <v>0</v>
      </c>
      <c r="V1821" s="1715">
        <f t="shared" si="424"/>
        <v>0</v>
      </c>
      <c r="W1821" s="1715">
        <f t="shared" si="425"/>
        <v>0</v>
      </c>
      <c r="X1821" s="1718"/>
      <c r="Y1821" s="1729"/>
      <c r="Z1821" s="1720"/>
      <c r="AA1821" s="1778"/>
      <c r="AB1821" s="1778"/>
      <c r="AH1821" s="2296"/>
      <c r="AK1821" s="2295"/>
      <c r="AL1821" s="2295"/>
    </row>
    <row r="1822" spans="9:38" x14ac:dyDescent="0.2">
      <c r="I1822" s="1728">
        <v>0</v>
      </c>
      <c r="J1822" s="1728">
        <v>0</v>
      </c>
      <c r="N1822" s="1715">
        <f t="shared" si="419"/>
        <v>0</v>
      </c>
      <c r="O1822" s="1715">
        <v>0</v>
      </c>
      <c r="P1822" s="1749" t="str">
        <f t="shared" si="420"/>
        <v/>
      </c>
      <c r="Q1822" s="1715">
        <v>0</v>
      </c>
      <c r="R1822" s="1799" t="str">
        <f t="shared" si="421"/>
        <v/>
      </c>
      <c r="S1822" s="1775">
        <f t="shared" si="422"/>
        <v>0</v>
      </c>
      <c r="U1822" s="1715">
        <f t="shared" si="423"/>
        <v>0</v>
      </c>
      <c r="V1822" s="1715">
        <f t="shared" si="424"/>
        <v>0</v>
      </c>
      <c r="W1822" s="1715">
        <f t="shared" si="425"/>
        <v>0</v>
      </c>
      <c r="X1822" s="1718"/>
      <c r="Y1822" s="1729"/>
      <c r="Z1822" s="1720"/>
      <c r="AA1822" s="1778"/>
      <c r="AB1822" s="1778"/>
      <c r="AH1822" s="2296"/>
      <c r="AK1822" s="2295"/>
      <c r="AL1822" s="2295"/>
    </row>
    <row r="1823" spans="9:38" x14ac:dyDescent="0.2">
      <c r="I1823" s="1728">
        <v>0</v>
      </c>
      <c r="J1823" s="1728">
        <v>0</v>
      </c>
      <c r="N1823" s="1715">
        <f t="shared" si="419"/>
        <v>0</v>
      </c>
      <c r="O1823" s="1715">
        <v>0</v>
      </c>
      <c r="P1823" s="1749" t="str">
        <f t="shared" si="420"/>
        <v/>
      </c>
      <c r="Q1823" s="1715">
        <v>0</v>
      </c>
      <c r="R1823" s="1799" t="str">
        <f t="shared" si="421"/>
        <v/>
      </c>
      <c r="S1823" s="1775">
        <f t="shared" si="422"/>
        <v>0</v>
      </c>
      <c r="U1823" s="1715">
        <f t="shared" si="423"/>
        <v>0</v>
      </c>
      <c r="V1823" s="1715">
        <f t="shared" si="424"/>
        <v>0</v>
      </c>
      <c r="W1823" s="1715">
        <f t="shared" si="425"/>
        <v>0</v>
      </c>
      <c r="X1823" s="1718"/>
      <c r="Y1823" s="1729"/>
      <c r="Z1823" s="1720"/>
      <c r="AA1823" s="1778"/>
      <c r="AB1823" s="1778"/>
      <c r="AH1823" s="2296"/>
      <c r="AK1823" s="2295"/>
      <c r="AL1823" s="2295"/>
    </row>
    <row r="1824" spans="9:38" x14ac:dyDescent="0.2">
      <c r="I1824" s="1728">
        <v>0</v>
      </c>
      <c r="J1824" s="1728">
        <v>0</v>
      </c>
      <c r="N1824" s="1715">
        <f t="shared" si="419"/>
        <v>0</v>
      </c>
      <c r="O1824" s="1715">
        <v>0</v>
      </c>
      <c r="P1824" s="1749" t="str">
        <f t="shared" si="420"/>
        <v/>
      </c>
      <c r="Q1824" s="1715">
        <v>0</v>
      </c>
      <c r="R1824" s="1799" t="str">
        <f t="shared" si="421"/>
        <v/>
      </c>
      <c r="S1824" s="1775">
        <f t="shared" si="422"/>
        <v>0</v>
      </c>
      <c r="U1824" s="1715">
        <f t="shared" si="423"/>
        <v>0</v>
      </c>
      <c r="V1824" s="1715">
        <f t="shared" si="424"/>
        <v>0</v>
      </c>
      <c r="W1824" s="1715">
        <f t="shared" si="425"/>
        <v>0</v>
      </c>
      <c r="X1824" s="1718"/>
      <c r="Y1824" s="1729"/>
      <c r="Z1824" s="1720"/>
      <c r="AA1824" s="1778"/>
      <c r="AB1824" s="1778"/>
      <c r="AH1824" s="2296"/>
      <c r="AK1824" s="2295"/>
      <c r="AL1824" s="2295"/>
    </row>
    <row r="1825" spans="9:38" x14ac:dyDescent="0.2">
      <c r="I1825" s="1728">
        <v>0</v>
      </c>
      <c r="J1825" s="1728">
        <v>0</v>
      </c>
      <c r="N1825" s="1715">
        <f t="shared" si="419"/>
        <v>0</v>
      </c>
      <c r="O1825" s="1715">
        <v>0</v>
      </c>
      <c r="P1825" s="1749" t="str">
        <f t="shared" si="420"/>
        <v/>
      </c>
      <c r="Q1825" s="1715">
        <v>0</v>
      </c>
      <c r="R1825" s="1799" t="str">
        <f t="shared" si="421"/>
        <v/>
      </c>
      <c r="S1825" s="1775">
        <f t="shared" si="422"/>
        <v>0</v>
      </c>
      <c r="U1825" s="1715">
        <f t="shared" si="423"/>
        <v>0</v>
      </c>
      <c r="V1825" s="1715">
        <f t="shared" si="424"/>
        <v>0</v>
      </c>
      <c r="W1825" s="1715">
        <f t="shared" si="425"/>
        <v>0</v>
      </c>
      <c r="X1825" s="1718"/>
      <c r="Y1825" s="1729"/>
      <c r="Z1825" s="1720"/>
      <c r="AA1825" s="1778"/>
      <c r="AB1825" s="1778"/>
      <c r="AH1825" s="2296"/>
      <c r="AK1825" s="2295"/>
      <c r="AL1825" s="2295"/>
    </row>
    <row r="1826" spans="9:38" x14ac:dyDescent="0.2">
      <c r="I1826" s="1728">
        <v>0</v>
      </c>
      <c r="J1826" s="1728">
        <v>0</v>
      </c>
      <c r="N1826" s="1715">
        <f t="shared" si="419"/>
        <v>0</v>
      </c>
      <c r="O1826" s="1715">
        <v>0</v>
      </c>
      <c r="P1826" s="1749" t="str">
        <f t="shared" si="420"/>
        <v/>
      </c>
      <c r="Q1826" s="1715">
        <v>0</v>
      </c>
      <c r="R1826" s="1799" t="str">
        <f t="shared" si="421"/>
        <v/>
      </c>
      <c r="S1826" s="1775">
        <f t="shared" si="422"/>
        <v>0</v>
      </c>
      <c r="U1826" s="1715">
        <f t="shared" si="423"/>
        <v>0</v>
      </c>
      <c r="V1826" s="1715">
        <f t="shared" si="424"/>
        <v>0</v>
      </c>
      <c r="W1826" s="1715">
        <f t="shared" si="425"/>
        <v>0</v>
      </c>
      <c r="X1826" s="1718"/>
      <c r="Y1826" s="1729"/>
      <c r="Z1826" s="1720"/>
      <c r="AA1826" s="1778"/>
      <c r="AB1826" s="1778"/>
      <c r="AH1826" s="2296"/>
      <c r="AK1826" s="2295"/>
      <c r="AL1826" s="2295"/>
    </row>
    <row r="1827" spans="9:38" x14ac:dyDescent="0.2">
      <c r="I1827" s="1728">
        <v>0</v>
      </c>
      <c r="J1827" s="1728">
        <v>0</v>
      </c>
      <c r="N1827" s="1715">
        <f t="shared" si="419"/>
        <v>0</v>
      </c>
      <c r="O1827" s="1715">
        <v>0</v>
      </c>
      <c r="P1827" s="1749" t="str">
        <f t="shared" si="420"/>
        <v/>
      </c>
      <c r="Q1827" s="1715">
        <v>0</v>
      </c>
      <c r="R1827" s="1799" t="str">
        <f t="shared" si="421"/>
        <v/>
      </c>
      <c r="S1827" s="1775">
        <f t="shared" si="422"/>
        <v>0</v>
      </c>
      <c r="U1827" s="1715">
        <f t="shared" si="423"/>
        <v>0</v>
      </c>
      <c r="V1827" s="1715">
        <f t="shared" si="424"/>
        <v>0</v>
      </c>
      <c r="W1827" s="1715">
        <f t="shared" si="425"/>
        <v>0</v>
      </c>
      <c r="X1827" s="1718"/>
      <c r="Y1827" s="1729"/>
      <c r="Z1827" s="1720"/>
      <c r="AA1827" s="1778"/>
      <c r="AB1827" s="1778"/>
      <c r="AH1827" s="2296"/>
      <c r="AK1827" s="2295"/>
      <c r="AL1827" s="2295"/>
    </row>
    <row r="1828" spans="9:38" x14ac:dyDescent="0.2">
      <c r="I1828" s="1728">
        <v>0</v>
      </c>
      <c r="J1828" s="1728">
        <v>0</v>
      </c>
      <c r="N1828" s="1715">
        <f t="shared" si="419"/>
        <v>0</v>
      </c>
      <c r="O1828" s="1715">
        <v>0</v>
      </c>
      <c r="P1828" s="1749" t="str">
        <f t="shared" si="420"/>
        <v/>
      </c>
      <c r="Q1828" s="1715">
        <v>0</v>
      </c>
      <c r="R1828" s="1799" t="str">
        <f t="shared" si="421"/>
        <v/>
      </c>
      <c r="S1828" s="1775">
        <f t="shared" si="422"/>
        <v>0</v>
      </c>
      <c r="U1828" s="1715">
        <f t="shared" si="423"/>
        <v>0</v>
      </c>
      <c r="V1828" s="1715">
        <f t="shared" si="424"/>
        <v>0</v>
      </c>
      <c r="W1828" s="1715">
        <f t="shared" si="425"/>
        <v>0</v>
      </c>
      <c r="X1828" s="1718"/>
      <c r="Y1828" s="1729"/>
      <c r="Z1828" s="1720"/>
      <c r="AA1828" s="1778"/>
      <c r="AB1828" s="1778"/>
      <c r="AH1828" s="2296"/>
      <c r="AK1828" s="2295"/>
      <c r="AL1828" s="2295"/>
    </row>
    <row r="1829" spans="9:38" x14ac:dyDescent="0.2">
      <c r="I1829" s="1728">
        <v>0</v>
      </c>
      <c r="J1829" s="1728">
        <v>0</v>
      </c>
      <c r="N1829" s="1715">
        <f t="shared" si="419"/>
        <v>0</v>
      </c>
      <c r="O1829" s="1715">
        <v>0</v>
      </c>
      <c r="P1829" s="1749" t="str">
        <f t="shared" si="420"/>
        <v/>
      </c>
      <c r="Q1829" s="1715">
        <v>0</v>
      </c>
      <c r="R1829" s="1799" t="str">
        <f t="shared" si="421"/>
        <v/>
      </c>
      <c r="S1829" s="1775">
        <f t="shared" si="422"/>
        <v>0</v>
      </c>
      <c r="U1829" s="1715">
        <f t="shared" si="423"/>
        <v>0</v>
      </c>
      <c r="V1829" s="1715">
        <f t="shared" si="424"/>
        <v>0</v>
      </c>
      <c r="W1829" s="1715">
        <f t="shared" si="425"/>
        <v>0</v>
      </c>
      <c r="X1829" s="1718"/>
      <c r="Y1829" s="1729"/>
      <c r="Z1829" s="1720"/>
      <c r="AA1829" s="1778"/>
      <c r="AB1829" s="1778"/>
      <c r="AH1829" s="2296"/>
      <c r="AK1829" s="2295"/>
      <c r="AL1829" s="2295"/>
    </row>
    <row r="1830" spans="9:38" x14ac:dyDescent="0.2">
      <c r="I1830" s="1728">
        <v>0</v>
      </c>
      <c r="J1830" s="1728">
        <v>0</v>
      </c>
      <c r="N1830" s="1715">
        <f t="shared" si="419"/>
        <v>0</v>
      </c>
      <c r="O1830" s="1715">
        <v>0</v>
      </c>
      <c r="P1830" s="1749" t="str">
        <f t="shared" si="420"/>
        <v/>
      </c>
      <c r="Q1830" s="1715">
        <v>0</v>
      </c>
      <c r="R1830" s="1799" t="str">
        <f t="shared" si="421"/>
        <v/>
      </c>
      <c r="S1830" s="1775">
        <f t="shared" si="422"/>
        <v>0</v>
      </c>
      <c r="U1830" s="1715">
        <f t="shared" si="423"/>
        <v>0</v>
      </c>
      <c r="V1830" s="1715">
        <f t="shared" si="424"/>
        <v>0</v>
      </c>
      <c r="W1830" s="1715">
        <f t="shared" si="425"/>
        <v>0</v>
      </c>
      <c r="X1830" s="1718"/>
      <c r="Y1830" s="1729"/>
      <c r="Z1830" s="1720"/>
      <c r="AA1830" s="1778"/>
      <c r="AB1830" s="1778"/>
      <c r="AH1830" s="2296"/>
      <c r="AK1830" s="2295"/>
      <c r="AL1830" s="2295"/>
    </row>
    <row r="1831" spans="9:38" x14ac:dyDescent="0.2">
      <c r="I1831" s="1728">
        <v>0</v>
      </c>
      <c r="J1831" s="1728">
        <v>0</v>
      </c>
      <c r="N1831" s="1715">
        <f t="shared" si="419"/>
        <v>0</v>
      </c>
      <c r="O1831" s="1715">
        <v>0</v>
      </c>
      <c r="P1831" s="1749" t="str">
        <f t="shared" si="420"/>
        <v/>
      </c>
      <c r="Q1831" s="1715">
        <v>0</v>
      </c>
      <c r="R1831" s="1799" t="str">
        <f t="shared" si="421"/>
        <v/>
      </c>
      <c r="S1831" s="1775">
        <f t="shared" si="422"/>
        <v>0</v>
      </c>
      <c r="U1831" s="1715">
        <f t="shared" si="423"/>
        <v>0</v>
      </c>
      <c r="V1831" s="1715">
        <f t="shared" si="424"/>
        <v>0</v>
      </c>
      <c r="W1831" s="1715">
        <f t="shared" si="425"/>
        <v>0</v>
      </c>
      <c r="X1831" s="1718"/>
      <c r="Y1831" s="1729"/>
      <c r="Z1831" s="1720"/>
      <c r="AA1831" s="1778"/>
      <c r="AB1831" s="1778"/>
      <c r="AH1831" s="2296"/>
      <c r="AK1831" s="2295"/>
      <c r="AL1831" s="2295"/>
    </row>
    <row r="1832" spans="9:38" x14ac:dyDescent="0.2">
      <c r="I1832" s="1728">
        <v>0</v>
      </c>
      <c r="J1832" s="1728">
        <v>0</v>
      </c>
      <c r="N1832" s="1715">
        <f t="shared" si="419"/>
        <v>0</v>
      </c>
      <c r="O1832" s="1715">
        <v>0</v>
      </c>
      <c r="P1832" s="1749" t="str">
        <f t="shared" si="420"/>
        <v/>
      </c>
      <c r="Q1832" s="1715">
        <v>0</v>
      </c>
      <c r="R1832" s="1799" t="str">
        <f t="shared" si="421"/>
        <v/>
      </c>
      <c r="S1832" s="1775">
        <f t="shared" si="422"/>
        <v>0</v>
      </c>
      <c r="U1832" s="1715">
        <f t="shared" si="423"/>
        <v>0</v>
      </c>
      <c r="V1832" s="1715">
        <f t="shared" si="424"/>
        <v>0</v>
      </c>
      <c r="W1832" s="1715">
        <f t="shared" si="425"/>
        <v>0</v>
      </c>
      <c r="X1832" s="1718"/>
      <c r="Y1832" s="1729"/>
      <c r="Z1832" s="1720"/>
      <c r="AA1832" s="1778"/>
      <c r="AB1832" s="1778"/>
      <c r="AH1832" s="2296"/>
      <c r="AK1832" s="2295"/>
      <c r="AL1832" s="2295"/>
    </row>
    <row r="1833" spans="9:38" x14ac:dyDescent="0.2">
      <c r="I1833" s="1728">
        <v>0</v>
      </c>
      <c r="J1833" s="1728">
        <v>0</v>
      </c>
      <c r="N1833" s="1715">
        <f t="shared" ref="N1833:N1896" si="426">O1833+Q1833</f>
        <v>0</v>
      </c>
      <c r="O1833" s="1715">
        <v>0</v>
      </c>
      <c r="P1833" s="1749" t="str">
        <f t="shared" ref="P1833:P1896" si="427">IF(N1833&lt;=0,"",O1833/N1833)</f>
        <v/>
      </c>
      <c r="Q1833" s="1715">
        <v>0</v>
      </c>
      <c r="R1833" s="1799" t="str">
        <f t="shared" ref="R1833:R1896" si="428">IF(N1833&lt;=0,"",Q1833/N1833)</f>
        <v/>
      </c>
      <c r="S1833" s="1775">
        <f t="shared" ref="S1833:S1896" si="429">Q1833/$S$1</f>
        <v>0</v>
      </c>
      <c r="U1833" s="1715">
        <f t="shared" ref="U1833:U1896" si="430">((1-I1833)*O1833)+((1-J1833)*Q1833)</f>
        <v>0</v>
      </c>
      <c r="V1833" s="1715">
        <f t="shared" ref="V1833:V1896" si="431">L1833-W1833</f>
        <v>0</v>
      </c>
      <c r="W1833" s="1715">
        <f t="shared" ref="W1833:W1896" si="432">X1833+AC1833+AH1833+AM1833+AO1833+AR1833</f>
        <v>0</v>
      </c>
      <c r="X1833" s="1718"/>
      <c r="Y1833" s="1729"/>
      <c r="Z1833" s="1720"/>
      <c r="AA1833" s="1778"/>
      <c r="AB1833" s="1778"/>
      <c r="AH1833" s="2296"/>
      <c r="AK1833" s="2295"/>
      <c r="AL1833" s="2295"/>
    </row>
    <row r="1834" spans="9:38" x14ac:dyDescent="0.2">
      <c r="I1834" s="1728">
        <v>0</v>
      </c>
      <c r="J1834" s="1728">
        <v>0</v>
      </c>
      <c r="N1834" s="1715">
        <f t="shared" si="426"/>
        <v>0</v>
      </c>
      <c r="O1834" s="1715">
        <v>0</v>
      </c>
      <c r="P1834" s="1749" t="str">
        <f t="shared" si="427"/>
        <v/>
      </c>
      <c r="Q1834" s="1715">
        <v>0</v>
      </c>
      <c r="R1834" s="1799" t="str">
        <f t="shared" si="428"/>
        <v/>
      </c>
      <c r="S1834" s="1775">
        <f t="shared" si="429"/>
        <v>0</v>
      </c>
      <c r="U1834" s="1715">
        <f t="shared" si="430"/>
        <v>0</v>
      </c>
      <c r="V1834" s="1715">
        <f t="shared" si="431"/>
        <v>0</v>
      </c>
      <c r="W1834" s="1715">
        <f t="shared" si="432"/>
        <v>0</v>
      </c>
      <c r="X1834" s="1718"/>
      <c r="Y1834" s="1729"/>
      <c r="Z1834" s="1720"/>
      <c r="AA1834" s="1778"/>
      <c r="AB1834" s="1778"/>
      <c r="AH1834" s="2296"/>
      <c r="AK1834" s="2295"/>
      <c r="AL1834" s="2295"/>
    </row>
    <row r="1835" spans="9:38" x14ac:dyDescent="0.2">
      <c r="I1835" s="1728">
        <v>0</v>
      </c>
      <c r="J1835" s="1728">
        <v>0</v>
      </c>
      <c r="N1835" s="1715">
        <f t="shared" si="426"/>
        <v>0</v>
      </c>
      <c r="O1835" s="1715">
        <v>0</v>
      </c>
      <c r="P1835" s="1749" t="str">
        <f t="shared" si="427"/>
        <v/>
      </c>
      <c r="Q1835" s="1715">
        <v>0</v>
      </c>
      <c r="R1835" s="1799" t="str">
        <f t="shared" si="428"/>
        <v/>
      </c>
      <c r="S1835" s="1775">
        <f t="shared" si="429"/>
        <v>0</v>
      </c>
      <c r="U1835" s="1715">
        <f t="shared" si="430"/>
        <v>0</v>
      </c>
      <c r="V1835" s="1715">
        <f t="shared" si="431"/>
        <v>0</v>
      </c>
      <c r="W1835" s="1715">
        <f t="shared" si="432"/>
        <v>0</v>
      </c>
      <c r="X1835" s="1718"/>
      <c r="Y1835" s="1729"/>
      <c r="Z1835" s="1720"/>
      <c r="AA1835" s="1778"/>
      <c r="AB1835" s="1778"/>
      <c r="AH1835" s="2296"/>
      <c r="AK1835" s="2295"/>
      <c r="AL1835" s="2295"/>
    </row>
    <row r="1836" spans="9:38" x14ac:dyDescent="0.2">
      <c r="I1836" s="1728">
        <v>0</v>
      </c>
      <c r="J1836" s="1728">
        <v>0</v>
      </c>
      <c r="N1836" s="1715">
        <f t="shared" si="426"/>
        <v>0</v>
      </c>
      <c r="O1836" s="1715">
        <v>0</v>
      </c>
      <c r="P1836" s="1749" t="str">
        <f t="shared" si="427"/>
        <v/>
      </c>
      <c r="Q1836" s="1715">
        <v>0</v>
      </c>
      <c r="R1836" s="1799" t="str">
        <f t="shared" si="428"/>
        <v/>
      </c>
      <c r="S1836" s="1775">
        <f t="shared" si="429"/>
        <v>0</v>
      </c>
      <c r="U1836" s="1715">
        <f t="shared" si="430"/>
        <v>0</v>
      </c>
      <c r="V1836" s="1715">
        <f t="shared" si="431"/>
        <v>0</v>
      </c>
      <c r="W1836" s="1715">
        <f t="shared" si="432"/>
        <v>0</v>
      </c>
      <c r="X1836" s="1718"/>
      <c r="Y1836" s="1729"/>
      <c r="Z1836" s="1720"/>
      <c r="AA1836" s="1778"/>
      <c r="AB1836" s="1778"/>
      <c r="AH1836" s="2296"/>
      <c r="AK1836" s="2295"/>
      <c r="AL1836" s="2295"/>
    </row>
    <row r="1837" spans="9:38" x14ac:dyDescent="0.2">
      <c r="I1837" s="1728">
        <v>0</v>
      </c>
      <c r="J1837" s="1728">
        <v>0</v>
      </c>
      <c r="N1837" s="1715">
        <f t="shared" si="426"/>
        <v>0</v>
      </c>
      <c r="O1837" s="1715">
        <v>0</v>
      </c>
      <c r="P1837" s="1749" t="str">
        <f t="shared" si="427"/>
        <v/>
      </c>
      <c r="Q1837" s="1715">
        <v>0</v>
      </c>
      <c r="R1837" s="1799" t="str">
        <f t="shared" si="428"/>
        <v/>
      </c>
      <c r="S1837" s="1775">
        <f t="shared" si="429"/>
        <v>0</v>
      </c>
      <c r="U1837" s="1715">
        <f t="shared" si="430"/>
        <v>0</v>
      </c>
      <c r="V1837" s="1715">
        <f t="shared" si="431"/>
        <v>0</v>
      </c>
      <c r="W1837" s="1715">
        <f t="shared" si="432"/>
        <v>0</v>
      </c>
      <c r="X1837" s="1718"/>
      <c r="Y1837" s="1729"/>
      <c r="Z1837" s="1720"/>
      <c r="AA1837" s="1778"/>
      <c r="AB1837" s="1778"/>
      <c r="AH1837" s="2296"/>
      <c r="AK1837" s="2295"/>
      <c r="AL1837" s="2295"/>
    </row>
    <row r="1838" spans="9:38" x14ac:dyDescent="0.2">
      <c r="I1838" s="1728">
        <v>0</v>
      </c>
      <c r="J1838" s="1728">
        <v>0</v>
      </c>
      <c r="N1838" s="1715">
        <f t="shared" si="426"/>
        <v>0</v>
      </c>
      <c r="O1838" s="1715">
        <v>0</v>
      </c>
      <c r="P1838" s="1749" t="str">
        <f t="shared" si="427"/>
        <v/>
      </c>
      <c r="Q1838" s="1715">
        <v>0</v>
      </c>
      <c r="R1838" s="1799" t="str">
        <f t="shared" si="428"/>
        <v/>
      </c>
      <c r="S1838" s="1775">
        <f t="shared" si="429"/>
        <v>0</v>
      </c>
      <c r="U1838" s="1715">
        <f t="shared" si="430"/>
        <v>0</v>
      </c>
      <c r="V1838" s="1715">
        <f t="shared" si="431"/>
        <v>0</v>
      </c>
      <c r="W1838" s="1715">
        <f t="shared" si="432"/>
        <v>0</v>
      </c>
      <c r="X1838" s="1718"/>
      <c r="Y1838" s="1729"/>
      <c r="Z1838" s="1720"/>
      <c r="AA1838" s="1778"/>
      <c r="AB1838" s="1778"/>
      <c r="AH1838" s="2296"/>
      <c r="AK1838" s="2295"/>
      <c r="AL1838" s="2295"/>
    </row>
    <row r="1839" spans="9:38" x14ac:dyDescent="0.2">
      <c r="I1839" s="1728">
        <v>0</v>
      </c>
      <c r="J1839" s="1728">
        <v>0</v>
      </c>
      <c r="N1839" s="1715">
        <f t="shared" si="426"/>
        <v>0</v>
      </c>
      <c r="O1839" s="1715">
        <v>0</v>
      </c>
      <c r="P1839" s="1749" t="str">
        <f t="shared" si="427"/>
        <v/>
      </c>
      <c r="Q1839" s="1715">
        <v>0</v>
      </c>
      <c r="R1839" s="1799" t="str">
        <f t="shared" si="428"/>
        <v/>
      </c>
      <c r="S1839" s="1775">
        <f t="shared" si="429"/>
        <v>0</v>
      </c>
      <c r="U1839" s="1715">
        <f t="shared" si="430"/>
        <v>0</v>
      </c>
      <c r="V1839" s="1715">
        <f t="shared" si="431"/>
        <v>0</v>
      </c>
      <c r="W1839" s="1715">
        <f t="shared" si="432"/>
        <v>0</v>
      </c>
      <c r="X1839" s="1718"/>
      <c r="Y1839" s="1729"/>
      <c r="Z1839" s="1720"/>
      <c r="AA1839" s="1778"/>
      <c r="AB1839" s="1778"/>
      <c r="AH1839" s="2296"/>
      <c r="AK1839" s="2295"/>
      <c r="AL1839" s="2295"/>
    </row>
    <row r="1840" spans="9:38" x14ac:dyDescent="0.2">
      <c r="I1840" s="1728">
        <v>0</v>
      </c>
      <c r="J1840" s="1728">
        <v>0</v>
      </c>
      <c r="N1840" s="1715">
        <f t="shared" si="426"/>
        <v>0</v>
      </c>
      <c r="O1840" s="1715">
        <v>0</v>
      </c>
      <c r="P1840" s="1749" t="str">
        <f t="shared" si="427"/>
        <v/>
      </c>
      <c r="Q1840" s="1715">
        <v>0</v>
      </c>
      <c r="R1840" s="1799" t="str">
        <f t="shared" si="428"/>
        <v/>
      </c>
      <c r="S1840" s="1775">
        <f t="shared" si="429"/>
        <v>0</v>
      </c>
      <c r="U1840" s="1715">
        <f t="shared" si="430"/>
        <v>0</v>
      </c>
      <c r="V1840" s="1715">
        <f t="shared" si="431"/>
        <v>0</v>
      </c>
      <c r="W1840" s="1715">
        <f t="shared" si="432"/>
        <v>0</v>
      </c>
      <c r="X1840" s="1718"/>
      <c r="Y1840" s="1729"/>
      <c r="Z1840" s="1720"/>
      <c r="AA1840" s="1778"/>
      <c r="AB1840" s="1778"/>
      <c r="AH1840" s="2296"/>
      <c r="AK1840" s="2295"/>
      <c r="AL1840" s="2295"/>
    </row>
    <row r="1841" spans="9:38" x14ac:dyDescent="0.2">
      <c r="I1841" s="1728">
        <v>0</v>
      </c>
      <c r="J1841" s="1728">
        <v>0</v>
      </c>
      <c r="N1841" s="1715">
        <f t="shared" si="426"/>
        <v>0</v>
      </c>
      <c r="O1841" s="1715">
        <v>0</v>
      </c>
      <c r="P1841" s="1749" t="str">
        <f t="shared" si="427"/>
        <v/>
      </c>
      <c r="Q1841" s="1715">
        <v>0</v>
      </c>
      <c r="R1841" s="1799" t="str">
        <f t="shared" si="428"/>
        <v/>
      </c>
      <c r="S1841" s="1775">
        <f t="shared" si="429"/>
        <v>0</v>
      </c>
      <c r="U1841" s="1715">
        <f t="shared" si="430"/>
        <v>0</v>
      </c>
      <c r="V1841" s="1715">
        <f t="shared" si="431"/>
        <v>0</v>
      </c>
      <c r="W1841" s="1715">
        <f t="shared" si="432"/>
        <v>0</v>
      </c>
      <c r="X1841" s="1718"/>
      <c r="Y1841" s="1729"/>
      <c r="Z1841" s="1720"/>
      <c r="AA1841" s="1778"/>
      <c r="AB1841" s="1778"/>
      <c r="AH1841" s="2296"/>
      <c r="AK1841" s="2295"/>
      <c r="AL1841" s="2295"/>
    </row>
    <row r="1842" spans="9:38" x14ac:dyDescent="0.2">
      <c r="I1842" s="1728">
        <v>0</v>
      </c>
      <c r="J1842" s="1728">
        <v>0</v>
      </c>
      <c r="N1842" s="1715">
        <f t="shared" si="426"/>
        <v>0</v>
      </c>
      <c r="O1842" s="1715">
        <v>0</v>
      </c>
      <c r="P1842" s="1749" t="str">
        <f t="shared" si="427"/>
        <v/>
      </c>
      <c r="Q1842" s="1715">
        <v>0</v>
      </c>
      <c r="R1842" s="1799" t="str">
        <f t="shared" si="428"/>
        <v/>
      </c>
      <c r="S1842" s="1775">
        <f t="shared" si="429"/>
        <v>0</v>
      </c>
      <c r="U1842" s="1715">
        <f t="shared" si="430"/>
        <v>0</v>
      </c>
      <c r="V1842" s="1715">
        <f t="shared" si="431"/>
        <v>0</v>
      </c>
      <c r="W1842" s="1715">
        <f t="shared" si="432"/>
        <v>0</v>
      </c>
      <c r="X1842" s="1718"/>
      <c r="Y1842" s="1729"/>
      <c r="Z1842" s="1720"/>
      <c r="AA1842" s="1778"/>
      <c r="AB1842" s="1778"/>
      <c r="AH1842" s="2296"/>
      <c r="AK1842" s="2295"/>
      <c r="AL1842" s="2295"/>
    </row>
    <row r="1843" spans="9:38" x14ac:dyDescent="0.2">
      <c r="I1843" s="1728">
        <v>0</v>
      </c>
      <c r="J1843" s="1728">
        <v>0</v>
      </c>
      <c r="N1843" s="1715">
        <f t="shared" si="426"/>
        <v>0</v>
      </c>
      <c r="O1843" s="1715">
        <v>0</v>
      </c>
      <c r="P1843" s="1749" t="str">
        <f t="shared" si="427"/>
        <v/>
      </c>
      <c r="Q1843" s="1715">
        <v>0</v>
      </c>
      <c r="R1843" s="1799" t="str">
        <f t="shared" si="428"/>
        <v/>
      </c>
      <c r="S1843" s="1775">
        <f t="shared" si="429"/>
        <v>0</v>
      </c>
      <c r="U1843" s="1715">
        <f t="shared" si="430"/>
        <v>0</v>
      </c>
      <c r="V1843" s="1715">
        <f t="shared" si="431"/>
        <v>0</v>
      </c>
      <c r="W1843" s="1715">
        <f t="shared" si="432"/>
        <v>0</v>
      </c>
      <c r="X1843" s="1718"/>
      <c r="Y1843" s="1729"/>
      <c r="Z1843" s="1720"/>
      <c r="AA1843" s="1778"/>
      <c r="AB1843" s="1778"/>
      <c r="AH1843" s="2296"/>
      <c r="AK1843" s="2295"/>
      <c r="AL1843" s="2295"/>
    </row>
    <row r="1844" spans="9:38" x14ac:dyDescent="0.2">
      <c r="I1844" s="1728">
        <v>0</v>
      </c>
      <c r="J1844" s="1728">
        <v>0</v>
      </c>
      <c r="N1844" s="1715">
        <f t="shared" si="426"/>
        <v>0</v>
      </c>
      <c r="O1844" s="1715">
        <v>0</v>
      </c>
      <c r="P1844" s="1749" t="str">
        <f t="shared" si="427"/>
        <v/>
      </c>
      <c r="Q1844" s="1715">
        <v>0</v>
      </c>
      <c r="R1844" s="1799" t="str">
        <f t="shared" si="428"/>
        <v/>
      </c>
      <c r="S1844" s="1775">
        <f t="shared" si="429"/>
        <v>0</v>
      </c>
      <c r="U1844" s="1715">
        <f t="shared" si="430"/>
        <v>0</v>
      </c>
      <c r="V1844" s="1715">
        <f t="shared" si="431"/>
        <v>0</v>
      </c>
      <c r="W1844" s="1715">
        <f t="shared" si="432"/>
        <v>0</v>
      </c>
      <c r="X1844" s="1718"/>
      <c r="Y1844" s="1729"/>
      <c r="Z1844" s="1720"/>
      <c r="AA1844" s="1778"/>
      <c r="AB1844" s="1778"/>
      <c r="AH1844" s="2296"/>
      <c r="AK1844" s="2295"/>
      <c r="AL1844" s="2295"/>
    </row>
    <row r="1845" spans="9:38" x14ac:dyDescent="0.2">
      <c r="I1845" s="1728">
        <v>0</v>
      </c>
      <c r="J1845" s="1728">
        <v>0</v>
      </c>
      <c r="N1845" s="1715">
        <f t="shared" si="426"/>
        <v>0</v>
      </c>
      <c r="O1845" s="1715">
        <v>0</v>
      </c>
      <c r="P1845" s="1749" t="str">
        <f t="shared" si="427"/>
        <v/>
      </c>
      <c r="Q1845" s="1715">
        <v>0</v>
      </c>
      <c r="R1845" s="1799" t="str">
        <f t="shared" si="428"/>
        <v/>
      </c>
      <c r="S1845" s="1775">
        <f t="shared" si="429"/>
        <v>0</v>
      </c>
      <c r="U1845" s="1715">
        <f t="shared" si="430"/>
        <v>0</v>
      </c>
      <c r="V1845" s="1715">
        <f t="shared" si="431"/>
        <v>0</v>
      </c>
      <c r="W1845" s="1715">
        <f t="shared" si="432"/>
        <v>0</v>
      </c>
      <c r="X1845" s="1718"/>
      <c r="Y1845" s="1729"/>
      <c r="Z1845" s="1720"/>
      <c r="AA1845" s="1778"/>
      <c r="AB1845" s="1778"/>
      <c r="AH1845" s="2296"/>
      <c r="AK1845" s="2295"/>
      <c r="AL1845" s="2295"/>
    </row>
    <row r="1846" spans="9:38" x14ac:dyDescent="0.2">
      <c r="I1846" s="1728">
        <v>0</v>
      </c>
      <c r="J1846" s="1728">
        <v>0</v>
      </c>
      <c r="N1846" s="1715">
        <f t="shared" si="426"/>
        <v>0</v>
      </c>
      <c r="O1846" s="1715">
        <v>0</v>
      </c>
      <c r="P1846" s="1749" t="str">
        <f t="shared" si="427"/>
        <v/>
      </c>
      <c r="Q1846" s="1715">
        <v>0</v>
      </c>
      <c r="R1846" s="1799" t="str">
        <f t="shared" si="428"/>
        <v/>
      </c>
      <c r="S1846" s="1775">
        <f t="shared" si="429"/>
        <v>0</v>
      </c>
      <c r="U1846" s="1715">
        <f t="shared" si="430"/>
        <v>0</v>
      </c>
      <c r="V1846" s="1715">
        <f t="shared" si="431"/>
        <v>0</v>
      </c>
      <c r="W1846" s="1715">
        <f t="shared" si="432"/>
        <v>0</v>
      </c>
      <c r="X1846" s="1718"/>
      <c r="Y1846" s="1729"/>
      <c r="Z1846" s="1720"/>
      <c r="AA1846" s="1778"/>
      <c r="AB1846" s="1778"/>
      <c r="AH1846" s="2296"/>
      <c r="AK1846" s="2295"/>
      <c r="AL1846" s="2295"/>
    </row>
    <row r="1847" spans="9:38" x14ac:dyDescent="0.2">
      <c r="I1847" s="1728">
        <v>0</v>
      </c>
      <c r="J1847" s="1728">
        <v>0</v>
      </c>
      <c r="N1847" s="1715">
        <f t="shared" si="426"/>
        <v>0</v>
      </c>
      <c r="O1847" s="1715">
        <v>0</v>
      </c>
      <c r="P1847" s="1749" t="str">
        <f t="shared" si="427"/>
        <v/>
      </c>
      <c r="Q1847" s="1715">
        <v>0</v>
      </c>
      <c r="R1847" s="1799" t="str">
        <f t="shared" si="428"/>
        <v/>
      </c>
      <c r="S1847" s="1775">
        <f t="shared" si="429"/>
        <v>0</v>
      </c>
      <c r="U1847" s="1715">
        <f t="shared" si="430"/>
        <v>0</v>
      </c>
      <c r="V1847" s="1715">
        <f t="shared" si="431"/>
        <v>0</v>
      </c>
      <c r="W1847" s="1715">
        <f t="shared" si="432"/>
        <v>0</v>
      </c>
      <c r="X1847" s="1718"/>
      <c r="Y1847" s="1729"/>
      <c r="Z1847" s="1720"/>
      <c r="AA1847" s="1778"/>
      <c r="AB1847" s="1778"/>
      <c r="AH1847" s="2296"/>
      <c r="AK1847" s="2295"/>
      <c r="AL1847" s="2295"/>
    </row>
    <row r="1848" spans="9:38" x14ac:dyDescent="0.2">
      <c r="I1848" s="1728">
        <v>0</v>
      </c>
      <c r="J1848" s="1728">
        <v>0</v>
      </c>
      <c r="N1848" s="1715">
        <f t="shared" si="426"/>
        <v>0</v>
      </c>
      <c r="O1848" s="1715">
        <v>0</v>
      </c>
      <c r="P1848" s="1749" t="str">
        <f t="shared" si="427"/>
        <v/>
      </c>
      <c r="Q1848" s="1715">
        <v>0</v>
      </c>
      <c r="R1848" s="1799" t="str">
        <f t="shared" si="428"/>
        <v/>
      </c>
      <c r="S1848" s="1775">
        <f t="shared" si="429"/>
        <v>0</v>
      </c>
      <c r="U1848" s="1715">
        <f t="shared" si="430"/>
        <v>0</v>
      </c>
      <c r="V1848" s="1715">
        <f t="shared" si="431"/>
        <v>0</v>
      </c>
      <c r="W1848" s="1715">
        <f t="shared" si="432"/>
        <v>0</v>
      </c>
      <c r="X1848" s="1718"/>
      <c r="Y1848" s="1729"/>
      <c r="Z1848" s="1720"/>
      <c r="AA1848" s="1778"/>
      <c r="AB1848" s="1778"/>
      <c r="AH1848" s="2296"/>
      <c r="AK1848" s="2295"/>
      <c r="AL1848" s="2295"/>
    </row>
    <row r="1849" spans="9:38" x14ac:dyDescent="0.2">
      <c r="I1849" s="1728">
        <v>0</v>
      </c>
      <c r="J1849" s="1728">
        <v>0</v>
      </c>
      <c r="N1849" s="1715">
        <f t="shared" si="426"/>
        <v>0</v>
      </c>
      <c r="O1849" s="1715">
        <v>0</v>
      </c>
      <c r="P1849" s="1749" t="str">
        <f t="shared" si="427"/>
        <v/>
      </c>
      <c r="Q1849" s="1715">
        <v>0</v>
      </c>
      <c r="R1849" s="1799" t="str">
        <f t="shared" si="428"/>
        <v/>
      </c>
      <c r="S1849" s="1775">
        <f t="shared" si="429"/>
        <v>0</v>
      </c>
      <c r="U1849" s="1715">
        <f t="shared" si="430"/>
        <v>0</v>
      </c>
      <c r="V1849" s="1715">
        <f t="shared" si="431"/>
        <v>0</v>
      </c>
      <c r="W1849" s="1715">
        <f t="shared" si="432"/>
        <v>0</v>
      </c>
      <c r="X1849" s="1718"/>
      <c r="Y1849" s="1729"/>
      <c r="Z1849" s="1720"/>
      <c r="AA1849" s="1778"/>
      <c r="AB1849" s="1778"/>
      <c r="AH1849" s="2296"/>
      <c r="AK1849" s="2295"/>
      <c r="AL1849" s="2295"/>
    </row>
    <row r="1850" spans="9:38" x14ac:dyDescent="0.2">
      <c r="I1850" s="1728">
        <v>0</v>
      </c>
      <c r="J1850" s="1728">
        <v>0</v>
      </c>
      <c r="N1850" s="1715">
        <f t="shared" si="426"/>
        <v>0</v>
      </c>
      <c r="O1850" s="1715">
        <v>0</v>
      </c>
      <c r="P1850" s="1749" t="str">
        <f t="shared" si="427"/>
        <v/>
      </c>
      <c r="Q1850" s="1715">
        <v>0</v>
      </c>
      <c r="R1850" s="1799" t="str">
        <f t="shared" si="428"/>
        <v/>
      </c>
      <c r="S1850" s="1775">
        <f t="shared" si="429"/>
        <v>0</v>
      </c>
      <c r="U1850" s="1715">
        <f t="shared" si="430"/>
        <v>0</v>
      </c>
      <c r="V1850" s="1715">
        <f t="shared" si="431"/>
        <v>0</v>
      </c>
      <c r="W1850" s="1715">
        <f t="shared" si="432"/>
        <v>0</v>
      </c>
      <c r="X1850" s="1718"/>
      <c r="Y1850" s="1729"/>
      <c r="Z1850" s="1720"/>
      <c r="AA1850" s="1778"/>
      <c r="AB1850" s="1778"/>
      <c r="AH1850" s="2296"/>
      <c r="AK1850" s="2295"/>
      <c r="AL1850" s="2295"/>
    </row>
    <row r="1851" spans="9:38" x14ac:dyDescent="0.2">
      <c r="I1851" s="1728">
        <v>0</v>
      </c>
      <c r="J1851" s="1728">
        <v>0</v>
      </c>
      <c r="N1851" s="1715">
        <f t="shared" si="426"/>
        <v>0</v>
      </c>
      <c r="O1851" s="1715">
        <v>0</v>
      </c>
      <c r="P1851" s="1749" t="str">
        <f t="shared" si="427"/>
        <v/>
      </c>
      <c r="Q1851" s="1715">
        <v>0</v>
      </c>
      <c r="R1851" s="1799" t="str">
        <f t="shared" si="428"/>
        <v/>
      </c>
      <c r="S1851" s="1775">
        <f t="shared" si="429"/>
        <v>0</v>
      </c>
      <c r="U1851" s="1715">
        <f t="shared" si="430"/>
        <v>0</v>
      </c>
      <c r="V1851" s="1715">
        <f t="shared" si="431"/>
        <v>0</v>
      </c>
      <c r="W1851" s="1715">
        <f t="shared" si="432"/>
        <v>0</v>
      </c>
      <c r="X1851" s="1718"/>
      <c r="Y1851" s="1729"/>
      <c r="Z1851" s="1720"/>
      <c r="AA1851" s="1778"/>
      <c r="AB1851" s="1778"/>
      <c r="AH1851" s="2296"/>
      <c r="AK1851" s="2295"/>
      <c r="AL1851" s="2295"/>
    </row>
    <row r="1852" spans="9:38" x14ac:dyDescent="0.2">
      <c r="I1852" s="1728">
        <v>0</v>
      </c>
      <c r="J1852" s="1728">
        <v>0</v>
      </c>
      <c r="N1852" s="1715">
        <f t="shared" si="426"/>
        <v>0</v>
      </c>
      <c r="O1852" s="1715">
        <v>0</v>
      </c>
      <c r="P1852" s="1749" t="str">
        <f t="shared" si="427"/>
        <v/>
      </c>
      <c r="Q1852" s="1715">
        <v>0</v>
      </c>
      <c r="R1852" s="1799" t="str">
        <f t="shared" si="428"/>
        <v/>
      </c>
      <c r="S1852" s="1775">
        <f t="shared" si="429"/>
        <v>0</v>
      </c>
      <c r="U1852" s="1715">
        <f t="shared" si="430"/>
        <v>0</v>
      </c>
      <c r="V1852" s="1715">
        <f t="shared" si="431"/>
        <v>0</v>
      </c>
      <c r="W1852" s="1715">
        <f t="shared" si="432"/>
        <v>0</v>
      </c>
      <c r="X1852" s="1718"/>
      <c r="Y1852" s="1729"/>
      <c r="Z1852" s="1720"/>
      <c r="AA1852" s="1778"/>
      <c r="AB1852" s="1778"/>
      <c r="AH1852" s="2296"/>
      <c r="AK1852" s="2295"/>
      <c r="AL1852" s="2295"/>
    </row>
    <row r="1853" spans="9:38" x14ac:dyDescent="0.2">
      <c r="I1853" s="1728">
        <v>0</v>
      </c>
      <c r="J1853" s="1728">
        <v>0</v>
      </c>
      <c r="N1853" s="1715">
        <f t="shared" si="426"/>
        <v>0</v>
      </c>
      <c r="O1853" s="1715">
        <v>0</v>
      </c>
      <c r="P1853" s="1749" t="str">
        <f t="shared" si="427"/>
        <v/>
      </c>
      <c r="Q1853" s="1715">
        <v>0</v>
      </c>
      <c r="R1853" s="1799" t="str">
        <f t="shared" si="428"/>
        <v/>
      </c>
      <c r="S1853" s="1775">
        <f t="shared" si="429"/>
        <v>0</v>
      </c>
      <c r="U1853" s="1715">
        <f t="shared" si="430"/>
        <v>0</v>
      </c>
      <c r="V1853" s="1715">
        <f t="shared" si="431"/>
        <v>0</v>
      </c>
      <c r="W1853" s="1715">
        <f t="shared" si="432"/>
        <v>0</v>
      </c>
      <c r="X1853" s="1718"/>
      <c r="Y1853" s="1729"/>
      <c r="Z1853" s="1720"/>
      <c r="AA1853" s="1778"/>
      <c r="AB1853" s="1778"/>
      <c r="AH1853" s="2296"/>
      <c r="AK1853" s="2295"/>
      <c r="AL1853" s="2295"/>
    </row>
    <row r="1854" spans="9:38" x14ac:dyDescent="0.2">
      <c r="I1854" s="1728">
        <v>0</v>
      </c>
      <c r="J1854" s="1728">
        <v>0</v>
      </c>
      <c r="N1854" s="1715">
        <f t="shared" si="426"/>
        <v>0</v>
      </c>
      <c r="O1854" s="1715">
        <v>0</v>
      </c>
      <c r="P1854" s="1749" t="str">
        <f t="shared" si="427"/>
        <v/>
      </c>
      <c r="Q1854" s="1715">
        <v>0</v>
      </c>
      <c r="R1854" s="1799" t="str">
        <f t="shared" si="428"/>
        <v/>
      </c>
      <c r="S1854" s="1775">
        <f t="shared" si="429"/>
        <v>0</v>
      </c>
      <c r="U1854" s="1715">
        <f t="shared" si="430"/>
        <v>0</v>
      </c>
      <c r="V1854" s="1715">
        <f t="shared" si="431"/>
        <v>0</v>
      </c>
      <c r="W1854" s="1715">
        <f t="shared" si="432"/>
        <v>0</v>
      </c>
      <c r="X1854" s="1718"/>
      <c r="Y1854" s="1729"/>
      <c r="Z1854" s="1720"/>
      <c r="AA1854" s="1778"/>
      <c r="AB1854" s="1778"/>
      <c r="AH1854" s="2296"/>
      <c r="AK1854" s="2295"/>
      <c r="AL1854" s="2295"/>
    </row>
    <row r="1855" spans="9:38" x14ac:dyDescent="0.2">
      <c r="I1855" s="1728">
        <v>0</v>
      </c>
      <c r="J1855" s="1728">
        <v>0</v>
      </c>
      <c r="N1855" s="1715">
        <f t="shared" si="426"/>
        <v>0</v>
      </c>
      <c r="O1855" s="1715">
        <v>0</v>
      </c>
      <c r="P1855" s="1749" t="str">
        <f t="shared" si="427"/>
        <v/>
      </c>
      <c r="Q1855" s="1715">
        <v>0</v>
      </c>
      <c r="R1855" s="1799" t="str">
        <f t="shared" si="428"/>
        <v/>
      </c>
      <c r="S1855" s="1775">
        <f t="shared" si="429"/>
        <v>0</v>
      </c>
      <c r="U1855" s="1715">
        <f t="shared" si="430"/>
        <v>0</v>
      </c>
      <c r="V1855" s="1715">
        <f t="shared" si="431"/>
        <v>0</v>
      </c>
      <c r="W1855" s="1715">
        <f t="shared" si="432"/>
        <v>0</v>
      </c>
      <c r="X1855" s="1718"/>
      <c r="Y1855" s="1729"/>
      <c r="Z1855" s="1720"/>
      <c r="AA1855" s="1778"/>
      <c r="AB1855" s="1778"/>
      <c r="AH1855" s="2296"/>
      <c r="AK1855" s="2295"/>
      <c r="AL1855" s="2295"/>
    </row>
    <row r="1856" spans="9:38" x14ac:dyDescent="0.2">
      <c r="I1856" s="1728">
        <v>0</v>
      </c>
      <c r="J1856" s="1728">
        <v>0</v>
      </c>
      <c r="N1856" s="1715">
        <f t="shared" si="426"/>
        <v>0</v>
      </c>
      <c r="O1856" s="1715">
        <v>0</v>
      </c>
      <c r="P1856" s="1749" t="str">
        <f t="shared" si="427"/>
        <v/>
      </c>
      <c r="Q1856" s="1715">
        <v>0</v>
      </c>
      <c r="R1856" s="1799" t="str">
        <f t="shared" si="428"/>
        <v/>
      </c>
      <c r="S1856" s="1775">
        <f t="shared" si="429"/>
        <v>0</v>
      </c>
      <c r="U1856" s="1715">
        <f t="shared" si="430"/>
        <v>0</v>
      </c>
      <c r="V1856" s="1715">
        <f t="shared" si="431"/>
        <v>0</v>
      </c>
      <c r="W1856" s="1715">
        <f t="shared" si="432"/>
        <v>0</v>
      </c>
      <c r="X1856" s="1718"/>
      <c r="Y1856" s="1729"/>
      <c r="Z1856" s="1720"/>
      <c r="AA1856" s="1778"/>
      <c r="AB1856" s="1778"/>
      <c r="AH1856" s="2296"/>
      <c r="AK1856" s="2295"/>
      <c r="AL1856" s="2295"/>
    </row>
    <row r="1857" spans="9:38" x14ac:dyDescent="0.2">
      <c r="I1857" s="1728">
        <v>0</v>
      </c>
      <c r="J1857" s="1728">
        <v>0</v>
      </c>
      <c r="N1857" s="1715">
        <f t="shared" si="426"/>
        <v>0</v>
      </c>
      <c r="O1857" s="1715">
        <v>0</v>
      </c>
      <c r="P1857" s="1749" t="str">
        <f t="shared" si="427"/>
        <v/>
      </c>
      <c r="Q1857" s="1715">
        <v>0</v>
      </c>
      <c r="R1857" s="1799" t="str">
        <f t="shared" si="428"/>
        <v/>
      </c>
      <c r="S1857" s="1775">
        <f t="shared" si="429"/>
        <v>0</v>
      </c>
      <c r="U1857" s="1715">
        <f t="shared" si="430"/>
        <v>0</v>
      </c>
      <c r="V1857" s="1715">
        <f t="shared" si="431"/>
        <v>0</v>
      </c>
      <c r="W1857" s="1715">
        <f t="shared" si="432"/>
        <v>0</v>
      </c>
      <c r="X1857" s="1718"/>
      <c r="Y1857" s="1729"/>
      <c r="Z1857" s="1720"/>
      <c r="AA1857" s="1778"/>
      <c r="AB1857" s="1778"/>
      <c r="AH1857" s="2296"/>
      <c r="AK1857" s="2295"/>
      <c r="AL1857" s="2295"/>
    </row>
    <row r="1858" spans="9:38" x14ac:dyDescent="0.2">
      <c r="I1858" s="1728">
        <v>0</v>
      </c>
      <c r="J1858" s="1728">
        <v>0</v>
      </c>
      <c r="N1858" s="1715">
        <f t="shared" si="426"/>
        <v>0</v>
      </c>
      <c r="O1858" s="1715">
        <v>0</v>
      </c>
      <c r="P1858" s="1749" t="str">
        <f t="shared" si="427"/>
        <v/>
      </c>
      <c r="Q1858" s="1715">
        <v>0</v>
      </c>
      <c r="R1858" s="1799" t="str">
        <f t="shared" si="428"/>
        <v/>
      </c>
      <c r="S1858" s="1775">
        <f t="shared" si="429"/>
        <v>0</v>
      </c>
      <c r="U1858" s="1715">
        <f t="shared" si="430"/>
        <v>0</v>
      </c>
      <c r="V1858" s="1715">
        <f t="shared" si="431"/>
        <v>0</v>
      </c>
      <c r="W1858" s="1715">
        <f t="shared" si="432"/>
        <v>0</v>
      </c>
      <c r="X1858" s="1718"/>
      <c r="Y1858" s="1729"/>
      <c r="Z1858" s="1720"/>
      <c r="AA1858" s="1778"/>
      <c r="AB1858" s="1778"/>
      <c r="AH1858" s="2296"/>
      <c r="AK1858" s="2295"/>
      <c r="AL1858" s="2295"/>
    </row>
    <row r="1859" spans="9:38" x14ac:dyDescent="0.2">
      <c r="I1859" s="1728">
        <v>0</v>
      </c>
      <c r="J1859" s="1728">
        <v>0</v>
      </c>
      <c r="N1859" s="1715">
        <f t="shared" si="426"/>
        <v>0</v>
      </c>
      <c r="O1859" s="1715">
        <v>0</v>
      </c>
      <c r="P1859" s="1749" t="str">
        <f t="shared" si="427"/>
        <v/>
      </c>
      <c r="Q1859" s="1715">
        <v>0</v>
      </c>
      <c r="R1859" s="1799" t="str">
        <f t="shared" si="428"/>
        <v/>
      </c>
      <c r="S1859" s="1775">
        <f t="shared" si="429"/>
        <v>0</v>
      </c>
      <c r="U1859" s="1715">
        <f t="shared" si="430"/>
        <v>0</v>
      </c>
      <c r="V1859" s="1715">
        <f t="shared" si="431"/>
        <v>0</v>
      </c>
      <c r="W1859" s="1715">
        <f t="shared" si="432"/>
        <v>0</v>
      </c>
      <c r="X1859" s="1718"/>
      <c r="Y1859" s="1729"/>
      <c r="Z1859" s="1720"/>
      <c r="AA1859" s="1778"/>
      <c r="AB1859" s="1778"/>
      <c r="AH1859" s="2296"/>
      <c r="AK1859" s="2295"/>
      <c r="AL1859" s="2295"/>
    </row>
    <row r="1860" spans="9:38" x14ac:dyDescent="0.2">
      <c r="I1860" s="1728">
        <v>0</v>
      </c>
      <c r="J1860" s="1728">
        <v>0</v>
      </c>
      <c r="N1860" s="1715">
        <f t="shared" si="426"/>
        <v>0</v>
      </c>
      <c r="O1860" s="1715">
        <v>0</v>
      </c>
      <c r="P1860" s="1749" t="str">
        <f t="shared" si="427"/>
        <v/>
      </c>
      <c r="Q1860" s="1715">
        <v>0</v>
      </c>
      <c r="R1860" s="1799" t="str">
        <f t="shared" si="428"/>
        <v/>
      </c>
      <c r="S1860" s="1775">
        <f t="shared" si="429"/>
        <v>0</v>
      </c>
      <c r="U1860" s="1715">
        <f t="shared" si="430"/>
        <v>0</v>
      </c>
      <c r="V1860" s="1715">
        <f t="shared" si="431"/>
        <v>0</v>
      </c>
      <c r="W1860" s="1715">
        <f t="shared" si="432"/>
        <v>0</v>
      </c>
      <c r="X1860" s="1718"/>
      <c r="Y1860" s="1729"/>
      <c r="Z1860" s="1720"/>
      <c r="AA1860" s="1778"/>
      <c r="AB1860" s="1778"/>
      <c r="AH1860" s="2296"/>
      <c r="AK1860" s="2295"/>
      <c r="AL1860" s="2295"/>
    </row>
    <row r="1861" spans="9:38" x14ac:dyDescent="0.2">
      <c r="I1861" s="1728">
        <v>0</v>
      </c>
      <c r="J1861" s="1728">
        <v>0</v>
      </c>
      <c r="N1861" s="1715">
        <f t="shared" si="426"/>
        <v>0</v>
      </c>
      <c r="O1861" s="1715">
        <v>0</v>
      </c>
      <c r="P1861" s="1749" t="str">
        <f t="shared" si="427"/>
        <v/>
      </c>
      <c r="Q1861" s="1715">
        <v>0</v>
      </c>
      <c r="R1861" s="1799" t="str">
        <f t="shared" si="428"/>
        <v/>
      </c>
      <c r="S1861" s="1775">
        <f t="shared" si="429"/>
        <v>0</v>
      </c>
      <c r="U1861" s="1715">
        <f t="shared" si="430"/>
        <v>0</v>
      </c>
      <c r="V1861" s="1715">
        <f t="shared" si="431"/>
        <v>0</v>
      </c>
      <c r="W1861" s="1715">
        <f t="shared" si="432"/>
        <v>0</v>
      </c>
      <c r="X1861" s="1718"/>
      <c r="Y1861" s="1729"/>
      <c r="Z1861" s="1720"/>
      <c r="AA1861" s="1778"/>
      <c r="AB1861" s="1778"/>
      <c r="AH1861" s="2296"/>
      <c r="AK1861" s="2295"/>
      <c r="AL1861" s="2295"/>
    </row>
    <row r="1862" spans="9:38" x14ac:dyDescent="0.2">
      <c r="I1862" s="1728">
        <v>0</v>
      </c>
      <c r="J1862" s="1728">
        <v>0</v>
      </c>
      <c r="N1862" s="1715">
        <f t="shared" si="426"/>
        <v>0</v>
      </c>
      <c r="O1862" s="1715">
        <v>0</v>
      </c>
      <c r="P1862" s="1749" t="str">
        <f t="shared" si="427"/>
        <v/>
      </c>
      <c r="Q1862" s="1715">
        <v>0</v>
      </c>
      <c r="R1862" s="1799" t="str">
        <f t="shared" si="428"/>
        <v/>
      </c>
      <c r="S1862" s="1775">
        <f t="shared" si="429"/>
        <v>0</v>
      </c>
      <c r="U1862" s="1715">
        <f t="shared" si="430"/>
        <v>0</v>
      </c>
      <c r="V1862" s="1715">
        <f t="shared" si="431"/>
        <v>0</v>
      </c>
      <c r="W1862" s="1715">
        <f t="shared" si="432"/>
        <v>0</v>
      </c>
      <c r="X1862" s="1718"/>
      <c r="Y1862" s="1729"/>
      <c r="Z1862" s="1720"/>
      <c r="AA1862" s="1778"/>
      <c r="AB1862" s="1778"/>
      <c r="AH1862" s="2296"/>
      <c r="AK1862" s="2295"/>
      <c r="AL1862" s="2295"/>
    </row>
    <row r="1863" spans="9:38" x14ac:dyDescent="0.2">
      <c r="I1863" s="1728">
        <v>0</v>
      </c>
      <c r="J1863" s="1728">
        <v>0</v>
      </c>
      <c r="N1863" s="1715">
        <f t="shared" si="426"/>
        <v>0</v>
      </c>
      <c r="O1863" s="1715">
        <v>0</v>
      </c>
      <c r="P1863" s="1749" t="str">
        <f t="shared" si="427"/>
        <v/>
      </c>
      <c r="Q1863" s="1715">
        <v>0</v>
      </c>
      <c r="R1863" s="1799" t="str">
        <f t="shared" si="428"/>
        <v/>
      </c>
      <c r="S1863" s="1775">
        <f t="shared" si="429"/>
        <v>0</v>
      </c>
      <c r="U1863" s="1715">
        <f t="shared" si="430"/>
        <v>0</v>
      </c>
      <c r="V1863" s="1715">
        <f t="shared" si="431"/>
        <v>0</v>
      </c>
      <c r="W1863" s="1715">
        <f t="shared" si="432"/>
        <v>0</v>
      </c>
      <c r="X1863" s="1718"/>
      <c r="Y1863" s="1729"/>
      <c r="Z1863" s="1720"/>
      <c r="AA1863" s="1778"/>
      <c r="AB1863" s="1778"/>
      <c r="AH1863" s="2296"/>
      <c r="AK1863" s="2295"/>
      <c r="AL1863" s="2295"/>
    </row>
    <row r="1864" spans="9:38" x14ac:dyDescent="0.2">
      <c r="I1864" s="1728">
        <v>0</v>
      </c>
      <c r="J1864" s="1728">
        <v>0</v>
      </c>
      <c r="N1864" s="1715">
        <f t="shared" si="426"/>
        <v>0</v>
      </c>
      <c r="O1864" s="1715">
        <v>0</v>
      </c>
      <c r="P1864" s="1749" t="str">
        <f t="shared" si="427"/>
        <v/>
      </c>
      <c r="Q1864" s="1715">
        <v>0</v>
      </c>
      <c r="R1864" s="1799" t="str">
        <f t="shared" si="428"/>
        <v/>
      </c>
      <c r="S1864" s="1775">
        <f t="shared" si="429"/>
        <v>0</v>
      </c>
      <c r="U1864" s="1715">
        <f t="shared" si="430"/>
        <v>0</v>
      </c>
      <c r="V1864" s="1715">
        <f t="shared" si="431"/>
        <v>0</v>
      </c>
      <c r="W1864" s="1715">
        <f t="shared" si="432"/>
        <v>0</v>
      </c>
      <c r="X1864" s="1718"/>
      <c r="Y1864" s="1729"/>
      <c r="Z1864" s="1720"/>
      <c r="AA1864" s="1778"/>
      <c r="AB1864" s="1778"/>
      <c r="AH1864" s="2296"/>
      <c r="AK1864" s="2295"/>
      <c r="AL1864" s="2295"/>
    </row>
    <row r="1865" spans="9:38" x14ac:dyDescent="0.2">
      <c r="I1865" s="1728">
        <v>0</v>
      </c>
      <c r="J1865" s="1728">
        <v>0</v>
      </c>
      <c r="N1865" s="1715">
        <f t="shared" si="426"/>
        <v>0</v>
      </c>
      <c r="O1865" s="1715">
        <v>0</v>
      </c>
      <c r="P1865" s="1749" t="str">
        <f t="shared" si="427"/>
        <v/>
      </c>
      <c r="Q1865" s="1715">
        <v>0</v>
      </c>
      <c r="R1865" s="1799" t="str">
        <f t="shared" si="428"/>
        <v/>
      </c>
      <c r="S1865" s="1775">
        <f t="shared" si="429"/>
        <v>0</v>
      </c>
      <c r="U1865" s="1715">
        <f t="shared" si="430"/>
        <v>0</v>
      </c>
      <c r="V1865" s="1715">
        <f t="shared" si="431"/>
        <v>0</v>
      </c>
      <c r="W1865" s="1715">
        <f t="shared" si="432"/>
        <v>0</v>
      </c>
      <c r="X1865" s="1718"/>
      <c r="Y1865" s="1729"/>
      <c r="Z1865" s="1720"/>
      <c r="AA1865" s="1778"/>
      <c r="AB1865" s="1778"/>
      <c r="AH1865" s="2296"/>
      <c r="AK1865" s="2295"/>
      <c r="AL1865" s="2295"/>
    </row>
    <row r="1866" spans="9:38" x14ac:dyDescent="0.2">
      <c r="I1866" s="1728">
        <v>0</v>
      </c>
      <c r="J1866" s="1728">
        <v>0</v>
      </c>
      <c r="N1866" s="1715">
        <f t="shared" si="426"/>
        <v>0</v>
      </c>
      <c r="O1866" s="1715">
        <v>0</v>
      </c>
      <c r="P1866" s="1749" t="str">
        <f t="shared" si="427"/>
        <v/>
      </c>
      <c r="Q1866" s="1715">
        <v>0</v>
      </c>
      <c r="R1866" s="1799" t="str">
        <f t="shared" si="428"/>
        <v/>
      </c>
      <c r="S1866" s="1775">
        <f t="shared" si="429"/>
        <v>0</v>
      </c>
      <c r="U1866" s="1715">
        <f t="shared" si="430"/>
        <v>0</v>
      </c>
      <c r="V1866" s="1715">
        <f t="shared" si="431"/>
        <v>0</v>
      </c>
      <c r="W1866" s="1715">
        <f t="shared" si="432"/>
        <v>0</v>
      </c>
      <c r="X1866" s="1718"/>
      <c r="Y1866" s="1729"/>
      <c r="Z1866" s="1720"/>
      <c r="AA1866" s="1778"/>
      <c r="AB1866" s="1778"/>
      <c r="AH1866" s="2296"/>
      <c r="AK1866" s="2295"/>
      <c r="AL1866" s="2295"/>
    </row>
    <row r="1867" spans="9:38" x14ac:dyDescent="0.2">
      <c r="I1867" s="1728">
        <v>0</v>
      </c>
      <c r="J1867" s="1728">
        <v>0</v>
      </c>
      <c r="N1867" s="1715">
        <f t="shared" si="426"/>
        <v>0</v>
      </c>
      <c r="O1867" s="1715">
        <v>0</v>
      </c>
      <c r="P1867" s="1749" t="str">
        <f t="shared" si="427"/>
        <v/>
      </c>
      <c r="Q1867" s="1715">
        <v>0</v>
      </c>
      <c r="R1867" s="1799" t="str">
        <f t="shared" si="428"/>
        <v/>
      </c>
      <c r="S1867" s="1775">
        <f t="shared" si="429"/>
        <v>0</v>
      </c>
      <c r="U1867" s="1715">
        <f t="shared" si="430"/>
        <v>0</v>
      </c>
      <c r="V1867" s="1715">
        <f t="shared" si="431"/>
        <v>0</v>
      </c>
      <c r="W1867" s="1715">
        <f t="shared" si="432"/>
        <v>0</v>
      </c>
      <c r="X1867" s="1718"/>
      <c r="Y1867" s="1729"/>
      <c r="Z1867" s="1720"/>
      <c r="AA1867" s="1778"/>
      <c r="AB1867" s="1778"/>
      <c r="AH1867" s="2296"/>
      <c r="AK1867" s="2295"/>
      <c r="AL1867" s="2295"/>
    </row>
    <row r="1868" spans="9:38" x14ac:dyDescent="0.2">
      <c r="I1868" s="1728">
        <v>0</v>
      </c>
      <c r="J1868" s="1728">
        <v>0</v>
      </c>
      <c r="N1868" s="1715">
        <f t="shared" si="426"/>
        <v>0</v>
      </c>
      <c r="O1868" s="1715">
        <v>0</v>
      </c>
      <c r="P1868" s="1749" t="str">
        <f t="shared" si="427"/>
        <v/>
      </c>
      <c r="Q1868" s="1715">
        <v>0</v>
      </c>
      <c r="R1868" s="1799" t="str">
        <f t="shared" si="428"/>
        <v/>
      </c>
      <c r="S1868" s="1775">
        <f t="shared" si="429"/>
        <v>0</v>
      </c>
      <c r="U1868" s="1715">
        <f t="shared" si="430"/>
        <v>0</v>
      </c>
      <c r="V1868" s="1715">
        <f t="shared" si="431"/>
        <v>0</v>
      </c>
      <c r="W1868" s="1715">
        <f t="shared" si="432"/>
        <v>0</v>
      </c>
      <c r="X1868" s="1718"/>
      <c r="Y1868" s="1729"/>
      <c r="Z1868" s="1720"/>
      <c r="AA1868" s="1778"/>
      <c r="AB1868" s="1778"/>
      <c r="AH1868" s="2296"/>
      <c r="AK1868" s="2295"/>
      <c r="AL1868" s="2295"/>
    </row>
    <row r="1869" spans="9:38" x14ac:dyDescent="0.2">
      <c r="I1869" s="1728">
        <v>0</v>
      </c>
      <c r="J1869" s="1728">
        <v>0</v>
      </c>
      <c r="N1869" s="1715">
        <f t="shared" si="426"/>
        <v>0</v>
      </c>
      <c r="O1869" s="1715">
        <v>0</v>
      </c>
      <c r="P1869" s="1749" t="str">
        <f t="shared" si="427"/>
        <v/>
      </c>
      <c r="Q1869" s="1715">
        <v>0</v>
      </c>
      <c r="R1869" s="1799" t="str">
        <f t="shared" si="428"/>
        <v/>
      </c>
      <c r="S1869" s="1775">
        <f t="shared" si="429"/>
        <v>0</v>
      </c>
      <c r="U1869" s="1715">
        <f t="shared" si="430"/>
        <v>0</v>
      </c>
      <c r="V1869" s="1715">
        <f t="shared" si="431"/>
        <v>0</v>
      </c>
      <c r="W1869" s="1715">
        <f t="shared" si="432"/>
        <v>0</v>
      </c>
      <c r="X1869" s="1718"/>
      <c r="Y1869" s="1729"/>
      <c r="Z1869" s="1720"/>
      <c r="AA1869" s="1778"/>
      <c r="AB1869" s="1778"/>
      <c r="AH1869" s="2296"/>
      <c r="AK1869" s="2295"/>
      <c r="AL1869" s="2295"/>
    </row>
    <row r="1870" spans="9:38" x14ac:dyDescent="0.2">
      <c r="I1870" s="1728">
        <v>0</v>
      </c>
      <c r="J1870" s="1728">
        <v>0</v>
      </c>
      <c r="N1870" s="1715">
        <f t="shared" si="426"/>
        <v>0</v>
      </c>
      <c r="O1870" s="1715">
        <v>0</v>
      </c>
      <c r="P1870" s="1749" t="str">
        <f t="shared" si="427"/>
        <v/>
      </c>
      <c r="Q1870" s="1715">
        <v>0</v>
      </c>
      <c r="R1870" s="1799" t="str">
        <f t="shared" si="428"/>
        <v/>
      </c>
      <c r="S1870" s="1775">
        <f t="shared" si="429"/>
        <v>0</v>
      </c>
      <c r="U1870" s="1715">
        <f t="shared" si="430"/>
        <v>0</v>
      </c>
      <c r="V1870" s="1715">
        <f t="shared" si="431"/>
        <v>0</v>
      </c>
      <c r="W1870" s="1715">
        <f t="shared" si="432"/>
        <v>0</v>
      </c>
      <c r="X1870" s="1718"/>
      <c r="Y1870" s="1729"/>
      <c r="Z1870" s="1720"/>
      <c r="AA1870" s="1778"/>
      <c r="AB1870" s="1778"/>
      <c r="AH1870" s="2296"/>
      <c r="AK1870" s="2295"/>
      <c r="AL1870" s="2295"/>
    </row>
    <row r="1871" spans="9:38" x14ac:dyDescent="0.2">
      <c r="I1871" s="1728">
        <v>0</v>
      </c>
      <c r="J1871" s="1728">
        <v>0</v>
      </c>
      <c r="N1871" s="1715">
        <f t="shared" si="426"/>
        <v>0</v>
      </c>
      <c r="O1871" s="1715">
        <v>0</v>
      </c>
      <c r="P1871" s="1749" t="str">
        <f t="shared" si="427"/>
        <v/>
      </c>
      <c r="Q1871" s="1715">
        <v>0</v>
      </c>
      <c r="R1871" s="1799" t="str">
        <f t="shared" si="428"/>
        <v/>
      </c>
      <c r="S1871" s="1775">
        <f t="shared" si="429"/>
        <v>0</v>
      </c>
      <c r="U1871" s="1715">
        <f t="shared" si="430"/>
        <v>0</v>
      </c>
      <c r="V1871" s="1715">
        <f t="shared" si="431"/>
        <v>0</v>
      </c>
      <c r="W1871" s="1715">
        <f t="shared" si="432"/>
        <v>0</v>
      </c>
      <c r="X1871" s="1718"/>
      <c r="Y1871" s="1729"/>
      <c r="Z1871" s="1720"/>
      <c r="AA1871" s="1778"/>
      <c r="AB1871" s="1778"/>
      <c r="AH1871" s="2296"/>
      <c r="AK1871" s="2295"/>
      <c r="AL1871" s="2295"/>
    </row>
    <row r="1872" spans="9:38" x14ac:dyDescent="0.2">
      <c r="I1872" s="1728">
        <v>0</v>
      </c>
      <c r="J1872" s="1728">
        <v>0</v>
      </c>
      <c r="N1872" s="1715">
        <f t="shared" si="426"/>
        <v>0</v>
      </c>
      <c r="O1872" s="1715">
        <v>0</v>
      </c>
      <c r="P1872" s="1749" t="str">
        <f t="shared" si="427"/>
        <v/>
      </c>
      <c r="Q1872" s="1715">
        <v>0</v>
      </c>
      <c r="R1872" s="1799" t="str">
        <f t="shared" si="428"/>
        <v/>
      </c>
      <c r="S1872" s="1775">
        <f t="shared" si="429"/>
        <v>0</v>
      </c>
      <c r="U1872" s="1715">
        <f t="shared" si="430"/>
        <v>0</v>
      </c>
      <c r="V1872" s="1715">
        <f t="shared" si="431"/>
        <v>0</v>
      </c>
      <c r="W1872" s="1715">
        <f t="shared" si="432"/>
        <v>0</v>
      </c>
      <c r="X1872" s="1718"/>
      <c r="Y1872" s="1729"/>
      <c r="Z1872" s="1720"/>
      <c r="AA1872" s="1778"/>
      <c r="AB1872" s="1778"/>
      <c r="AH1872" s="2296"/>
      <c r="AK1872" s="2295"/>
      <c r="AL1872" s="2295"/>
    </row>
    <row r="1873" spans="9:38" x14ac:dyDescent="0.2">
      <c r="I1873" s="1728">
        <v>0</v>
      </c>
      <c r="J1873" s="1728">
        <v>0</v>
      </c>
      <c r="N1873" s="1715">
        <f t="shared" si="426"/>
        <v>0</v>
      </c>
      <c r="O1873" s="1715">
        <v>0</v>
      </c>
      <c r="P1873" s="1749" t="str">
        <f t="shared" si="427"/>
        <v/>
      </c>
      <c r="Q1873" s="1715">
        <v>0</v>
      </c>
      <c r="R1873" s="1799" t="str">
        <f t="shared" si="428"/>
        <v/>
      </c>
      <c r="S1873" s="1775">
        <f t="shared" si="429"/>
        <v>0</v>
      </c>
      <c r="U1873" s="1715">
        <f t="shared" si="430"/>
        <v>0</v>
      </c>
      <c r="V1873" s="1715">
        <f t="shared" si="431"/>
        <v>0</v>
      </c>
      <c r="W1873" s="1715">
        <f t="shared" si="432"/>
        <v>0</v>
      </c>
      <c r="X1873" s="1718"/>
      <c r="Y1873" s="1729"/>
      <c r="Z1873" s="1720"/>
      <c r="AA1873" s="1778"/>
      <c r="AB1873" s="1778"/>
      <c r="AH1873" s="2296"/>
      <c r="AK1873" s="2295"/>
      <c r="AL1873" s="2295"/>
    </row>
    <row r="1874" spans="9:38" x14ac:dyDescent="0.2">
      <c r="I1874" s="1728">
        <v>0</v>
      </c>
      <c r="J1874" s="1728">
        <v>0</v>
      </c>
      <c r="N1874" s="1715">
        <f t="shared" si="426"/>
        <v>0</v>
      </c>
      <c r="O1874" s="1715">
        <v>0</v>
      </c>
      <c r="P1874" s="1749" t="str">
        <f t="shared" si="427"/>
        <v/>
      </c>
      <c r="Q1874" s="1715">
        <v>0</v>
      </c>
      <c r="R1874" s="1799" t="str">
        <f t="shared" si="428"/>
        <v/>
      </c>
      <c r="S1874" s="1775">
        <f t="shared" si="429"/>
        <v>0</v>
      </c>
      <c r="U1874" s="1715">
        <f t="shared" si="430"/>
        <v>0</v>
      </c>
      <c r="V1874" s="1715">
        <f t="shared" si="431"/>
        <v>0</v>
      </c>
      <c r="W1874" s="1715">
        <f t="shared" si="432"/>
        <v>0</v>
      </c>
      <c r="X1874" s="1718"/>
      <c r="Y1874" s="1729"/>
      <c r="Z1874" s="1720"/>
      <c r="AA1874" s="1778"/>
      <c r="AB1874" s="1778"/>
      <c r="AH1874" s="2296"/>
      <c r="AK1874" s="2295"/>
      <c r="AL1874" s="2295"/>
    </row>
    <row r="1875" spans="9:38" x14ac:dyDescent="0.2">
      <c r="I1875" s="1728">
        <v>0</v>
      </c>
      <c r="J1875" s="1728">
        <v>0</v>
      </c>
      <c r="N1875" s="1715">
        <f t="shared" si="426"/>
        <v>0</v>
      </c>
      <c r="O1875" s="1715">
        <v>0</v>
      </c>
      <c r="P1875" s="1749" t="str">
        <f t="shared" si="427"/>
        <v/>
      </c>
      <c r="Q1875" s="1715">
        <v>0</v>
      </c>
      <c r="R1875" s="1799" t="str">
        <f t="shared" si="428"/>
        <v/>
      </c>
      <c r="S1875" s="1775">
        <f t="shared" si="429"/>
        <v>0</v>
      </c>
      <c r="U1875" s="1715">
        <f t="shared" si="430"/>
        <v>0</v>
      </c>
      <c r="V1875" s="1715">
        <f t="shared" si="431"/>
        <v>0</v>
      </c>
      <c r="W1875" s="1715">
        <f t="shared" si="432"/>
        <v>0</v>
      </c>
      <c r="X1875" s="1718"/>
      <c r="Y1875" s="1729"/>
      <c r="Z1875" s="1720"/>
      <c r="AA1875" s="1778"/>
      <c r="AB1875" s="1778"/>
      <c r="AH1875" s="2296"/>
      <c r="AK1875" s="2295"/>
      <c r="AL1875" s="2295"/>
    </row>
    <row r="1876" spans="9:38" x14ac:dyDescent="0.2">
      <c r="I1876" s="1728">
        <v>0</v>
      </c>
      <c r="J1876" s="1728">
        <v>0</v>
      </c>
      <c r="N1876" s="1715">
        <f t="shared" si="426"/>
        <v>0</v>
      </c>
      <c r="O1876" s="1715">
        <v>0</v>
      </c>
      <c r="P1876" s="1749" t="str">
        <f t="shared" si="427"/>
        <v/>
      </c>
      <c r="Q1876" s="1715">
        <v>0</v>
      </c>
      <c r="R1876" s="1799" t="str">
        <f t="shared" si="428"/>
        <v/>
      </c>
      <c r="S1876" s="1775">
        <f t="shared" si="429"/>
        <v>0</v>
      </c>
      <c r="U1876" s="1715">
        <f t="shared" si="430"/>
        <v>0</v>
      </c>
      <c r="V1876" s="1715">
        <f t="shared" si="431"/>
        <v>0</v>
      </c>
      <c r="W1876" s="1715">
        <f t="shared" si="432"/>
        <v>0</v>
      </c>
      <c r="X1876" s="1718"/>
      <c r="Y1876" s="1729"/>
      <c r="Z1876" s="1720"/>
      <c r="AA1876" s="1778"/>
      <c r="AB1876" s="1778"/>
      <c r="AH1876" s="2296"/>
      <c r="AK1876" s="2295"/>
      <c r="AL1876" s="2295"/>
    </row>
    <row r="1877" spans="9:38" x14ac:dyDescent="0.2">
      <c r="I1877" s="1728">
        <v>0</v>
      </c>
      <c r="J1877" s="1728">
        <v>0</v>
      </c>
      <c r="N1877" s="1715">
        <f t="shared" si="426"/>
        <v>0</v>
      </c>
      <c r="O1877" s="1715">
        <v>0</v>
      </c>
      <c r="P1877" s="1749" t="str">
        <f t="shared" si="427"/>
        <v/>
      </c>
      <c r="Q1877" s="1715">
        <v>0</v>
      </c>
      <c r="R1877" s="1799" t="str">
        <f t="shared" si="428"/>
        <v/>
      </c>
      <c r="S1877" s="1775">
        <f t="shared" si="429"/>
        <v>0</v>
      </c>
      <c r="U1877" s="1715">
        <f t="shared" si="430"/>
        <v>0</v>
      </c>
      <c r="V1877" s="1715">
        <f t="shared" si="431"/>
        <v>0</v>
      </c>
      <c r="W1877" s="1715">
        <f t="shared" si="432"/>
        <v>0</v>
      </c>
      <c r="X1877" s="1718"/>
      <c r="Y1877" s="1729"/>
      <c r="Z1877" s="1720"/>
      <c r="AA1877" s="1778"/>
      <c r="AB1877" s="1778"/>
      <c r="AH1877" s="2296"/>
      <c r="AK1877" s="2295"/>
      <c r="AL1877" s="2295"/>
    </row>
    <row r="1878" spans="9:38" x14ac:dyDescent="0.2">
      <c r="I1878" s="1728">
        <v>0</v>
      </c>
      <c r="J1878" s="1728">
        <v>0</v>
      </c>
      <c r="N1878" s="1715">
        <f t="shared" si="426"/>
        <v>0</v>
      </c>
      <c r="O1878" s="1715">
        <v>0</v>
      </c>
      <c r="P1878" s="1749" t="str">
        <f t="shared" si="427"/>
        <v/>
      </c>
      <c r="Q1878" s="1715">
        <v>0</v>
      </c>
      <c r="R1878" s="1799" t="str">
        <f t="shared" si="428"/>
        <v/>
      </c>
      <c r="S1878" s="1775">
        <f t="shared" si="429"/>
        <v>0</v>
      </c>
      <c r="U1878" s="1715">
        <f t="shared" si="430"/>
        <v>0</v>
      </c>
      <c r="V1878" s="1715">
        <f t="shared" si="431"/>
        <v>0</v>
      </c>
      <c r="W1878" s="1715">
        <f t="shared" si="432"/>
        <v>0</v>
      </c>
      <c r="X1878" s="1718"/>
      <c r="Y1878" s="1729"/>
      <c r="Z1878" s="1720"/>
      <c r="AA1878" s="1778"/>
      <c r="AB1878" s="1778"/>
      <c r="AH1878" s="2296"/>
      <c r="AK1878" s="2295"/>
      <c r="AL1878" s="2295"/>
    </row>
    <row r="1879" spans="9:38" x14ac:dyDescent="0.2">
      <c r="I1879" s="1728">
        <v>0</v>
      </c>
      <c r="J1879" s="1728">
        <v>0</v>
      </c>
      <c r="N1879" s="1715">
        <f t="shared" si="426"/>
        <v>0</v>
      </c>
      <c r="O1879" s="1715">
        <v>0</v>
      </c>
      <c r="P1879" s="1749" t="str">
        <f t="shared" si="427"/>
        <v/>
      </c>
      <c r="Q1879" s="1715">
        <v>0</v>
      </c>
      <c r="R1879" s="1799" t="str">
        <f t="shared" si="428"/>
        <v/>
      </c>
      <c r="S1879" s="1775">
        <f t="shared" si="429"/>
        <v>0</v>
      </c>
      <c r="U1879" s="1715">
        <f t="shared" si="430"/>
        <v>0</v>
      </c>
      <c r="V1879" s="1715">
        <f t="shared" si="431"/>
        <v>0</v>
      </c>
      <c r="W1879" s="1715">
        <f t="shared" si="432"/>
        <v>0</v>
      </c>
      <c r="X1879" s="1718"/>
      <c r="Y1879" s="1729"/>
      <c r="Z1879" s="1720"/>
      <c r="AA1879" s="1778"/>
      <c r="AB1879" s="1778"/>
      <c r="AH1879" s="2296"/>
      <c r="AK1879" s="2295"/>
      <c r="AL1879" s="2295"/>
    </row>
    <row r="1880" spans="9:38" x14ac:dyDescent="0.2">
      <c r="I1880" s="1728">
        <v>0</v>
      </c>
      <c r="J1880" s="1728">
        <v>0</v>
      </c>
      <c r="N1880" s="1715">
        <f t="shared" si="426"/>
        <v>0</v>
      </c>
      <c r="O1880" s="1715">
        <v>0</v>
      </c>
      <c r="P1880" s="1749" t="str">
        <f t="shared" si="427"/>
        <v/>
      </c>
      <c r="Q1880" s="1715">
        <v>0</v>
      </c>
      <c r="R1880" s="1799" t="str">
        <f t="shared" si="428"/>
        <v/>
      </c>
      <c r="S1880" s="1775">
        <f t="shared" si="429"/>
        <v>0</v>
      </c>
      <c r="U1880" s="1715">
        <f t="shared" si="430"/>
        <v>0</v>
      </c>
      <c r="V1880" s="1715">
        <f t="shared" si="431"/>
        <v>0</v>
      </c>
      <c r="W1880" s="1715">
        <f t="shared" si="432"/>
        <v>0</v>
      </c>
      <c r="X1880" s="1718"/>
      <c r="Y1880" s="1729"/>
      <c r="Z1880" s="1720"/>
      <c r="AA1880" s="1778"/>
      <c r="AB1880" s="1778"/>
      <c r="AH1880" s="2296"/>
      <c r="AK1880" s="2295"/>
      <c r="AL1880" s="2295"/>
    </row>
    <row r="1881" spans="9:38" x14ac:dyDescent="0.2">
      <c r="I1881" s="1728">
        <v>0</v>
      </c>
      <c r="J1881" s="1728">
        <v>0</v>
      </c>
      <c r="N1881" s="1715">
        <f t="shared" si="426"/>
        <v>0</v>
      </c>
      <c r="O1881" s="1715">
        <v>0</v>
      </c>
      <c r="P1881" s="1749" t="str">
        <f t="shared" si="427"/>
        <v/>
      </c>
      <c r="Q1881" s="1715">
        <v>0</v>
      </c>
      <c r="R1881" s="1799" t="str">
        <f t="shared" si="428"/>
        <v/>
      </c>
      <c r="S1881" s="1775">
        <f t="shared" si="429"/>
        <v>0</v>
      </c>
      <c r="U1881" s="1715">
        <f t="shared" si="430"/>
        <v>0</v>
      </c>
      <c r="V1881" s="1715">
        <f t="shared" si="431"/>
        <v>0</v>
      </c>
      <c r="W1881" s="1715">
        <f t="shared" si="432"/>
        <v>0</v>
      </c>
      <c r="X1881" s="1718"/>
      <c r="Y1881" s="1729"/>
      <c r="Z1881" s="1720"/>
      <c r="AA1881" s="1778"/>
      <c r="AB1881" s="1778"/>
      <c r="AH1881" s="2296"/>
      <c r="AK1881" s="2295"/>
      <c r="AL1881" s="2295"/>
    </row>
    <row r="1882" spans="9:38" x14ac:dyDescent="0.2">
      <c r="I1882" s="1728">
        <v>0</v>
      </c>
      <c r="J1882" s="1728">
        <v>0</v>
      </c>
      <c r="N1882" s="1715">
        <f t="shared" si="426"/>
        <v>0</v>
      </c>
      <c r="O1882" s="1715">
        <v>0</v>
      </c>
      <c r="P1882" s="1749" t="str">
        <f t="shared" si="427"/>
        <v/>
      </c>
      <c r="Q1882" s="1715">
        <v>0</v>
      </c>
      <c r="R1882" s="1799" t="str">
        <f t="shared" si="428"/>
        <v/>
      </c>
      <c r="S1882" s="1775">
        <f t="shared" si="429"/>
        <v>0</v>
      </c>
      <c r="U1882" s="1715">
        <f t="shared" si="430"/>
        <v>0</v>
      </c>
      <c r="V1882" s="1715">
        <f t="shared" si="431"/>
        <v>0</v>
      </c>
      <c r="W1882" s="1715">
        <f t="shared" si="432"/>
        <v>0</v>
      </c>
      <c r="X1882" s="1718"/>
      <c r="Y1882" s="1729"/>
      <c r="Z1882" s="1720"/>
      <c r="AA1882" s="1778"/>
      <c r="AB1882" s="1778"/>
      <c r="AH1882" s="2296"/>
      <c r="AK1882" s="2295"/>
      <c r="AL1882" s="2295"/>
    </row>
    <row r="1883" spans="9:38" x14ac:dyDescent="0.2">
      <c r="I1883" s="1728">
        <v>0</v>
      </c>
      <c r="J1883" s="1728">
        <v>0</v>
      </c>
      <c r="N1883" s="1715">
        <f t="shared" si="426"/>
        <v>0</v>
      </c>
      <c r="O1883" s="1715">
        <v>0</v>
      </c>
      <c r="P1883" s="1749" t="str">
        <f t="shared" si="427"/>
        <v/>
      </c>
      <c r="Q1883" s="1715">
        <v>0</v>
      </c>
      <c r="R1883" s="1799" t="str">
        <f t="shared" si="428"/>
        <v/>
      </c>
      <c r="S1883" s="1775">
        <f t="shared" si="429"/>
        <v>0</v>
      </c>
      <c r="U1883" s="1715">
        <f t="shared" si="430"/>
        <v>0</v>
      </c>
      <c r="V1883" s="1715">
        <f t="shared" si="431"/>
        <v>0</v>
      </c>
      <c r="W1883" s="1715">
        <f t="shared" si="432"/>
        <v>0</v>
      </c>
      <c r="X1883" s="1718"/>
      <c r="Y1883" s="1729"/>
      <c r="Z1883" s="1720"/>
      <c r="AA1883" s="1778"/>
      <c r="AB1883" s="1778"/>
      <c r="AH1883" s="2296"/>
      <c r="AK1883" s="2295"/>
      <c r="AL1883" s="2295"/>
    </row>
    <row r="1884" spans="9:38" x14ac:dyDescent="0.2">
      <c r="I1884" s="1728">
        <v>0</v>
      </c>
      <c r="J1884" s="1728">
        <v>0</v>
      </c>
      <c r="N1884" s="1715">
        <f t="shared" si="426"/>
        <v>0</v>
      </c>
      <c r="O1884" s="1715">
        <v>0</v>
      </c>
      <c r="P1884" s="1749" t="str">
        <f t="shared" si="427"/>
        <v/>
      </c>
      <c r="Q1884" s="1715">
        <v>0</v>
      </c>
      <c r="R1884" s="1799" t="str">
        <f t="shared" si="428"/>
        <v/>
      </c>
      <c r="S1884" s="1775">
        <f t="shared" si="429"/>
        <v>0</v>
      </c>
      <c r="U1884" s="1715">
        <f t="shared" si="430"/>
        <v>0</v>
      </c>
      <c r="V1884" s="1715">
        <f t="shared" si="431"/>
        <v>0</v>
      </c>
      <c r="W1884" s="1715">
        <f t="shared" si="432"/>
        <v>0</v>
      </c>
      <c r="X1884" s="1718"/>
      <c r="Y1884" s="1729"/>
      <c r="Z1884" s="1720"/>
      <c r="AA1884" s="1778"/>
      <c r="AB1884" s="1778"/>
      <c r="AH1884" s="2296"/>
      <c r="AK1884" s="2295"/>
      <c r="AL1884" s="2295"/>
    </row>
    <row r="1885" spans="9:38" x14ac:dyDescent="0.2">
      <c r="I1885" s="1728">
        <v>0</v>
      </c>
      <c r="J1885" s="1728">
        <v>0</v>
      </c>
      <c r="N1885" s="1715">
        <f t="shared" si="426"/>
        <v>0</v>
      </c>
      <c r="O1885" s="1715">
        <v>0</v>
      </c>
      <c r="P1885" s="1749" t="str">
        <f t="shared" si="427"/>
        <v/>
      </c>
      <c r="Q1885" s="1715">
        <v>0</v>
      </c>
      <c r="R1885" s="1799" t="str">
        <f t="shared" si="428"/>
        <v/>
      </c>
      <c r="S1885" s="1775">
        <f t="shared" si="429"/>
        <v>0</v>
      </c>
      <c r="U1885" s="1715">
        <f t="shared" si="430"/>
        <v>0</v>
      </c>
      <c r="V1885" s="1715">
        <f t="shared" si="431"/>
        <v>0</v>
      </c>
      <c r="W1885" s="1715">
        <f t="shared" si="432"/>
        <v>0</v>
      </c>
      <c r="X1885" s="1718"/>
      <c r="Y1885" s="1729"/>
      <c r="Z1885" s="1720"/>
      <c r="AA1885" s="1778"/>
      <c r="AB1885" s="1778"/>
      <c r="AH1885" s="2296"/>
      <c r="AK1885" s="2295"/>
      <c r="AL1885" s="2295"/>
    </row>
    <row r="1886" spans="9:38" x14ac:dyDescent="0.2">
      <c r="I1886" s="1728">
        <v>0</v>
      </c>
      <c r="J1886" s="1728">
        <v>0</v>
      </c>
      <c r="N1886" s="1715">
        <f t="shared" si="426"/>
        <v>0</v>
      </c>
      <c r="O1886" s="1715">
        <v>0</v>
      </c>
      <c r="P1886" s="1749" t="str">
        <f t="shared" si="427"/>
        <v/>
      </c>
      <c r="Q1886" s="1715">
        <v>0</v>
      </c>
      <c r="R1886" s="1799" t="str">
        <f t="shared" si="428"/>
        <v/>
      </c>
      <c r="S1886" s="1775">
        <f t="shared" si="429"/>
        <v>0</v>
      </c>
      <c r="U1886" s="1715">
        <f t="shared" si="430"/>
        <v>0</v>
      </c>
      <c r="V1886" s="1715">
        <f t="shared" si="431"/>
        <v>0</v>
      </c>
      <c r="W1886" s="1715">
        <f t="shared" si="432"/>
        <v>0</v>
      </c>
      <c r="X1886" s="1718"/>
      <c r="Y1886" s="1729"/>
      <c r="Z1886" s="1720"/>
      <c r="AA1886" s="1778"/>
      <c r="AB1886" s="1778"/>
      <c r="AH1886" s="2296"/>
      <c r="AK1886" s="2295"/>
      <c r="AL1886" s="2295"/>
    </row>
    <row r="1887" spans="9:38" x14ac:dyDescent="0.2">
      <c r="I1887" s="1728">
        <v>0</v>
      </c>
      <c r="J1887" s="1728">
        <v>0</v>
      </c>
      <c r="N1887" s="1715">
        <f t="shared" si="426"/>
        <v>0</v>
      </c>
      <c r="O1887" s="1715">
        <v>0</v>
      </c>
      <c r="P1887" s="1749" t="str">
        <f t="shared" si="427"/>
        <v/>
      </c>
      <c r="Q1887" s="1715">
        <v>0</v>
      </c>
      <c r="R1887" s="1799" t="str">
        <f t="shared" si="428"/>
        <v/>
      </c>
      <c r="S1887" s="1775">
        <f t="shared" si="429"/>
        <v>0</v>
      </c>
      <c r="U1887" s="1715">
        <f t="shared" si="430"/>
        <v>0</v>
      </c>
      <c r="V1887" s="1715">
        <f t="shared" si="431"/>
        <v>0</v>
      </c>
      <c r="W1887" s="1715">
        <f t="shared" si="432"/>
        <v>0</v>
      </c>
      <c r="X1887" s="1718"/>
      <c r="Y1887" s="1729"/>
      <c r="Z1887" s="1720"/>
      <c r="AA1887" s="1778"/>
      <c r="AB1887" s="1778"/>
      <c r="AH1887" s="2296"/>
      <c r="AK1887" s="2295"/>
      <c r="AL1887" s="2295"/>
    </row>
    <row r="1888" spans="9:38" x14ac:dyDescent="0.2">
      <c r="I1888" s="1728">
        <v>0</v>
      </c>
      <c r="J1888" s="1728">
        <v>0</v>
      </c>
      <c r="N1888" s="1715">
        <f t="shared" si="426"/>
        <v>0</v>
      </c>
      <c r="O1888" s="1715">
        <v>0</v>
      </c>
      <c r="P1888" s="1749" t="str">
        <f t="shared" si="427"/>
        <v/>
      </c>
      <c r="Q1888" s="1715">
        <v>0</v>
      </c>
      <c r="R1888" s="1799" t="str">
        <f t="shared" si="428"/>
        <v/>
      </c>
      <c r="S1888" s="1775">
        <f t="shared" si="429"/>
        <v>0</v>
      </c>
      <c r="U1888" s="1715">
        <f t="shared" si="430"/>
        <v>0</v>
      </c>
      <c r="V1888" s="1715">
        <f t="shared" si="431"/>
        <v>0</v>
      </c>
      <c r="W1888" s="1715">
        <f t="shared" si="432"/>
        <v>0</v>
      </c>
      <c r="X1888" s="1718"/>
      <c r="Y1888" s="1729"/>
      <c r="Z1888" s="1720"/>
      <c r="AA1888" s="1778"/>
      <c r="AB1888" s="1778"/>
      <c r="AH1888" s="2296"/>
      <c r="AK1888" s="2295"/>
      <c r="AL1888" s="2295"/>
    </row>
    <row r="1889" spans="9:38" x14ac:dyDescent="0.2">
      <c r="I1889" s="1728">
        <v>0</v>
      </c>
      <c r="J1889" s="1728">
        <v>0</v>
      </c>
      <c r="N1889" s="1715">
        <f t="shared" si="426"/>
        <v>0</v>
      </c>
      <c r="O1889" s="1715">
        <v>0</v>
      </c>
      <c r="P1889" s="1749" t="str">
        <f t="shared" si="427"/>
        <v/>
      </c>
      <c r="Q1889" s="1715">
        <v>0</v>
      </c>
      <c r="R1889" s="1799" t="str">
        <f t="shared" si="428"/>
        <v/>
      </c>
      <c r="S1889" s="1775">
        <f t="shared" si="429"/>
        <v>0</v>
      </c>
      <c r="U1889" s="1715">
        <f t="shared" si="430"/>
        <v>0</v>
      </c>
      <c r="V1889" s="1715">
        <f t="shared" si="431"/>
        <v>0</v>
      </c>
      <c r="W1889" s="1715">
        <f t="shared" si="432"/>
        <v>0</v>
      </c>
      <c r="X1889" s="1718"/>
      <c r="Y1889" s="1729"/>
      <c r="Z1889" s="1720"/>
      <c r="AA1889" s="1778"/>
      <c r="AB1889" s="1778"/>
      <c r="AH1889" s="2296"/>
      <c r="AK1889" s="2295"/>
      <c r="AL1889" s="2295"/>
    </row>
    <row r="1890" spans="9:38" x14ac:dyDescent="0.2">
      <c r="I1890" s="1728">
        <v>0</v>
      </c>
      <c r="J1890" s="1728">
        <v>0</v>
      </c>
      <c r="N1890" s="1715">
        <f t="shared" si="426"/>
        <v>0</v>
      </c>
      <c r="O1890" s="1715">
        <v>0</v>
      </c>
      <c r="P1890" s="1749" t="str">
        <f t="shared" si="427"/>
        <v/>
      </c>
      <c r="Q1890" s="1715">
        <v>0</v>
      </c>
      <c r="R1890" s="1799" t="str">
        <f t="shared" si="428"/>
        <v/>
      </c>
      <c r="S1890" s="1775">
        <f t="shared" si="429"/>
        <v>0</v>
      </c>
      <c r="U1890" s="1715">
        <f t="shared" si="430"/>
        <v>0</v>
      </c>
      <c r="V1890" s="1715">
        <f t="shared" si="431"/>
        <v>0</v>
      </c>
      <c r="W1890" s="1715">
        <f t="shared" si="432"/>
        <v>0</v>
      </c>
      <c r="X1890" s="1718"/>
      <c r="Y1890" s="1729"/>
      <c r="Z1890" s="1720"/>
      <c r="AA1890" s="1778"/>
      <c r="AB1890" s="1778"/>
      <c r="AH1890" s="2296"/>
      <c r="AK1890" s="2295"/>
      <c r="AL1890" s="2295"/>
    </row>
    <row r="1891" spans="9:38" x14ac:dyDescent="0.2">
      <c r="I1891" s="1728">
        <v>0</v>
      </c>
      <c r="J1891" s="1728">
        <v>0</v>
      </c>
      <c r="N1891" s="1715">
        <f t="shared" si="426"/>
        <v>0</v>
      </c>
      <c r="O1891" s="1715">
        <v>0</v>
      </c>
      <c r="P1891" s="1749" t="str">
        <f t="shared" si="427"/>
        <v/>
      </c>
      <c r="Q1891" s="1715">
        <v>0</v>
      </c>
      <c r="R1891" s="1799" t="str">
        <f t="shared" si="428"/>
        <v/>
      </c>
      <c r="S1891" s="1775">
        <f t="shared" si="429"/>
        <v>0</v>
      </c>
      <c r="U1891" s="1715">
        <f t="shared" si="430"/>
        <v>0</v>
      </c>
      <c r="V1891" s="1715">
        <f t="shared" si="431"/>
        <v>0</v>
      </c>
      <c r="W1891" s="1715">
        <f t="shared" si="432"/>
        <v>0</v>
      </c>
      <c r="X1891" s="1718"/>
      <c r="Y1891" s="1729"/>
      <c r="Z1891" s="1720"/>
      <c r="AA1891" s="1778"/>
      <c r="AB1891" s="1778"/>
      <c r="AH1891" s="2296"/>
      <c r="AK1891" s="2295"/>
      <c r="AL1891" s="2295"/>
    </row>
    <row r="1892" spans="9:38" x14ac:dyDescent="0.2">
      <c r="I1892" s="1728">
        <v>0</v>
      </c>
      <c r="J1892" s="1728">
        <v>0</v>
      </c>
      <c r="N1892" s="1715">
        <f t="shared" si="426"/>
        <v>0</v>
      </c>
      <c r="O1892" s="1715">
        <v>0</v>
      </c>
      <c r="P1892" s="1749" t="str">
        <f t="shared" si="427"/>
        <v/>
      </c>
      <c r="Q1892" s="1715">
        <v>0</v>
      </c>
      <c r="R1892" s="1799" t="str">
        <f t="shared" si="428"/>
        <v/>
      </c>
      <c r="S1892" s="1775">
        <f t="shared" si="429"/>
        <v>0</v>
      </c>
      <c r="U1892" s="1715">
        <f t="shared" si="430"/>
        <v>0</v>
      </c>
      <c r="V1892" s="1715">
        <f t="shared" si="431"/>
        <v>0</v>
      </c>
      <c r="W1892" s="1715">
        <f t="shared" si="432"/>
        <v>0</v>
      </c>
      <c r="X1892" s="1718"/>
      <c r="Y1892" s="1729"/>
      <c r="Z1892" s="1720"/>
      <c r="AA1892" s="1778"/>
      <c r="AB1892" s="1778"/>
      <c r="AH1892" s="2296"/>
      <c r="AK1892" s="2295"/>
      <c r="AL1892" s="2295"/>
    </row>
    <row r="1893" spans="9:38" x14ac:dyDescent="0.2">
      <c r="I1893" s="1728">
        <v>0</v>
      </c>
      <c r="J1893" s="1728">
        <v>0</v>
      </c>
      <c r="N1893" s="1715">
        <f t="shared" si="426"/>
        <v>0</v>
      </c>
      <c r="O1893" s="1715">
        <v>0</v>
      </c>
      <c r="P1893" s="1749" t="str">
        <f t="shared" si="427"/>
        <v/>
      </c>
      <c r="Q1893" s="1715">
        <v>0</v>
      </c>
      <c r="R1893" s="1799" t="str">
        <f t="shared" si="428"/>
        <v/>
      </c>
      <c r="S1893" s="1775">
        <f t="shared" si="429"/>
        <v>0</v>
      </c>
      <c r="U1893" s="1715">
        <f t="shared" si="430"/>
        <v>0</v>
      </c>
      <c r="V1893" s="1715">
        <f t="shared" si="431"/>
        <v>0</v>
      </c>
      <c r="W1893" s="1715">
        <f t="shared" si="432"/>
        <v>0</v>
      </c>
      <c r="X1893" s="1718"/>
      <c r="Y1893" s="1729"/>
      <c r="Z1893" s="1720"/>
      <c r="AA1893" s="1778"/>
      <c r="AB1893" s="1778"/>
      <c r="AH1893" s="2296"/>
      <c r="AK1893" s="2295"/>
      <c r="AL1893" s="2295"/>
    </row>
    <row r="1894" spans="9:38" x14ac:dyDescent="0.2">
      <c r="I1894" s="1728">
        <v>0</v>
      </c>
      <c r="J1894" s="1728">
        <v>0</v>
      </c>
      <c r="N1894" s="1715">
        <f t="shared" si="426"/>
        <v>0</v>
      </c>
      <c r="O1894" s="1715">
        <v>0</v>
      </c>
      <c r="P1894" s="1749" t="str">
        <f t="shared" si="427"/>
        <v/>
      </c>
      <c r="Q1894" s="1715">
        <v>0</v>
      </c>
      <c r="R1894" s="1799" t="str">
        <f t="shared" si="428"/>
        <v/>
      </c>
      <c r="S1894" s="1775">
        <f t="shared" si="429"/>
        <v>0</v>
      </c>
      <c r="U1894" s="1715">
        <f t="shared" si="430"/>
        <v>0</v>
      </c>
      <c r="V1894" s="1715">
        <f t="shared" si="431"/>
        <v>0</v>
      </c>
      <c r="W1894" s="1715">
        <f t="shared" si="432"/>
        <v>0</v>
      </c>
      <c r="X1894" s="1718"/>
      <c r="Y1894" s="1729"/>
      <c r="Z1894" s="1720"/>
      <c r="AA1894" s="1778"/>
      <c r="AB1894" s="1778"/>
      <c r="AH1894" s="2296"/>
      <c r="AK1894" s="2295"/>
      <c r="AL1894" s="2295"/>
    </row>
    <row r="1895" spans="9:38" x14ac:dyDescent="0.2">
      <c r="I1895" s="1728">
        <v>0</v>
      </c>
      <c r="J1895" s="1728">
        <v>0</v>
      </c>
      <c r="N1895" s="1715">
        <f t="shared" si="426"/>
        <v>0</v>
      </c>
      <c r="O1895" s="1715">
        <v>0</v>
      </c>
      <c r="P1895" s="1749" t="str">
        <f t="shared" si="427"/>
        <v/>
      </c>
      <c r="Q1895" s="1715">
        <v>0</v>
      </c>
      <c r="R1895" s="1799" t="str">
        <f t="shared" si="428"/>
        <v/>
      </c>
      <c r="S1895" s="1775">
        <f t="shared" si="429"/>
        <v>0</v>
      </c>
      <c r="U1895" s="1715">
        <f t="shared" si="430"/>
        <v>0</v>
      </c>
      <c r="V1895" s="1715">
        <f t="shared" si="431"/>
        <v>0</v>
      </c>
      <c r="W1895" s="1715">
        <f t="shared" si="432"/>
        <v>0</v>
      </c>
      <c r="X1895" s="1718"/>
      <c r="Y1895" s="1729"/>
      <c r="Z1895" s="1720"/>
      <c r="AA1895" s="1778"/>
      <c r="AB1895" s="1778"/>
      <c r="AH1895" s="2296"/>
      <c r="AK1895" s="2295"/>
      <c r="AL1895" s="2295"/>
    </row>
    <row r="1896" spans="9:38" x14ac:dyDescent="0.2">
      <c r="I1896" s="1728">
        <v>0</v>
      </c>
      <c r="J1896" s="1728">
        <v>0</v>
      </c>
      <c r="N1896" s="1715">
        <f t="shared" si="426"/>
        <v>0</v>
      </c>
      <c r="O1896" s="1715">
        <v>0</v>
      </c>
      <c r="P1896" s="1749" t="str">
        <f t="shared" si="427"/>
        <v/>
      </c>
      <c r="Q1896" s="1715">
        <v>0</v>
      </c>
      <c r="R1896" s="1799" t="str">
        <f t="shared" si="428"/>
        <v/>
      </c>
      <c r="S1896" s="1775">
        <f t="shared" si="429"/>
        <v>0</v>
      </c>
      <c r="U1896" s="1715">
        <f t="shared" si="430"/>
        <v>0</v>
      </c>
      <c r="V1896" s="1715">
        <f t="shared" si="431"/>
        <v>0</v>
      </c>
      <c r="W1896" s="1715">
        <f t="shared" si="432"/>
        <v>0</v>
      </c>
      <c r="X1896" s="1718"/>
      <c r="Y1896" s="1729"/>
      <c r="Z1896" s="1720"/>
      <c r="AA1896" s="1778"/>
      <c r="AB1896" s="1778"/>
      <c r="AH1896" s="2296"/>
      <c r="AK1896" s="2295"/>
      <c r="AL1896" s="2295"/>
    </row>
    <row r="1897" spans="9:38" x14ac:dyDescent="0.2">
      <c r="I1897" s="1728">
        <v>0</v>
      </c>
      <c r="J1897" s="1728">
        <v>0</v>
      </c>
      <c r="N1897" s="1715">
        <f t="shared" ref="N1897:N1960" si="433">O1897+Q1897</f>
        <v>0</v>
      </c>
      <c r="O1897" s="1715">
        <v>0</v>
      </c>
      <c r="P1897" s="1749" t="str">
        <f t="shared" ref="P1897:P1960" si="434">IF(N1897&lt;=0,"",O1897/N1897)</f>
        <v/>
      </c>
      <c r="Q1897" s="1715">
        <v>0</v>
      </c>
      <c r="R1897" s="1799" t="str">
        <f t="shared" ref="R1897:R1960" si="435">IF(N1897&lt;=0,"",Q1897/N1897)</f>
        <v/>
      </c>
      <c r="S1897" s="1775">
        <f t="shared" ref="S1897:S1960" si="436">Q1897/$S$1</f>
        <v>0</v>
      </c>
      <c r="U1897" s="1715">
        <f t="shared" ref="U1897:U1960" si="437">((1-I1897)*O1897)+((1-J1897)*Q1897)</f>
        <v>0</v>
      </c>
      <c r="V1897" s="1715">
        <f t="shared" ref="V1897:V1960" si="438">L1897-W1897</f>
        <v>0</v>
      </c>
      <c r="W1897" s="1715">
        <f t="shared" ref="W1897:W1960" si="439">X1897+AC1897+AH1897+AM1897+AO1897+AR1897</f>
        <v>0</v>
      </c>
      <c r="X1897" s="1718"/>
      <c r="Y1897" s="1729"/>
      <c r="Z1897" s="1720"/>
      <c r="AA1897" s="1778"/>
      <c r="AB1897" s="1778"/>
      <c r="AH1897" s="2296"/>
      <c r="AK1897" s="2295"/>
      <c r="AL1897" s="2295"/>
    </row>
    <row r="1898" spans="9:38" x14ac:dyDescent="0.2">
      <c r="I1898" s="1728">
        <v>0</v>
      </c>
      <c r="J1898" s="1728">
        <v>0</v>
      </c>
      <c r="N1898" s="1715">
        <f t="shared" si="433"/>
        <v>0</v>
      </c>
      <c r="O1898" s="1715">
        <v>0</v>
      </c>
      <c r="P1898" s="1749" t="str">
        <f t="shared" si="434"/>
        <v/>
      </c>
      <c r="Q1898" s="1715">
        <v>0</v>
      </c>
      <c r="R1898" s="1799" t="str">
        <f t="shared" si="435"/>
        <v/>
      </c>
      <c r="S1898" s="1775">
        <f t="shared" si="436"/>
        <v>0</v>
      </c>
      <c r="U1898" s="1715">
        <f t="shared" si="437"/>
        <v>0</v>
      </c>
      <c r="V1898" s="1715">
        <f t="shared" si="438"/>
        <v>0</v>
      </c>
      <c r="W1898" s="1715">
        <f t="shared" si="439"/>
        <v>0</v>
      </c>
      <c r="X1898" s="1718"/>
      <c r="Y1898" s="1729"/>
      <c r="Z1898" s="1720"/>
      <c r="AA1898" s="1778"/>
      <c r="AB1898" s="1778"/>
      <c r="AH1898" s="2296"/>
      <c r="AK1898" s="2295"/>
      <c r="AL1898" s="2295"/>
    </row>
    <row r="1899" spans="9:38" x14ac:dyDescent="0.2">
      <c r="I1899" s="1728">
        <v>0</v>
      </c>
      <c r="J1899" s="1728">
        <v>0</v>
      </c>
      <c r="N1899" s="1715">
        <f t="shared" si="433"/>
        <v>0</v>
      </c>
      <c r="O1899" s="1715">
        <v>0</v>
      </c>
      <c r="P1899" s="1749" t="str">
        <f t="shared" si="434"/>
        <v/>
      </c>
      <c r="Q1899" s="1715">
        <v>0</v>
      </c>
      <c r="R1899" s="1799" t="str">
        <f t="shared" si="435"/>
        <v/>
      </c>
      <c r="S1899" s="1775">
        <f t="shared" si="436"/>
        <v>0</v>
      </c>
      <c r="U1899" s="1715">
        <f t="shared" si="437"/>
        <v>0</v>
      </c>
      <c r="V1899" s="1715">
        <f t="shared" si="438"/>
        <v>0</v>
      </c>
      <c r="W1899" s="1715">
        <f t="shared" si="439"/>
        <v>0</v>
      </c>
      <c r="X1899" s="1718"/>
      <c r="Y1899" s="1729"/>
      <c r="Z1899" s="1720"/>
      <c r="AA1899" s="1778"/>
      <c r="AB1899" s="1778"/>
      <c r="AH1899" s="2296"/>
      <c r="AK1899" s="2295"/>
      <c r="AL1899" s="2295"/>
    </row>
    <row r="1900" spans="9:38" x14ac:dyDescent="0.2">
      <c r="I1900" s="1728">
        <v>0</v>
      </c>
      <c r="J1900" s="1728">
        <v>0</v>
      </c>
      <c r="N1900" s="1715">
        <f t="shared" si="433"/>
        <v>0</v>
      </c>
      <c r="O1900" s="1715">
        <v>0</v>
      </c>
      <c r="P1900" s="1749" t="str">
        <f t="shared" si="434"/>
        <v/>
      </c>
      <c r="Q1900" s="1715">
        <v>0</v>
      </c>
      <c r="R1900" s="1799" t="str">
        <f t="shared" si="435"/>
        <v/>
      </c>
      <c r="S1900" s="1775">
        <f t="shared" si="436"/>
        <v>0</v>
      </c>
      <c r="U1900" s="1715">
        <f t="shared" si="437"/>
        <v>0</v>
      </c>
      <c r="V1900" s="1715">
        <f t="shared" si="438"/>
        <v>0</v>
      </c>
      <c r="W1900" s="1715">
        <f t="shared" si="439"/>
        <v>0</v>
      </c>
      <c r="X1900" s="1718"/>
      <c r="Y1900" s="1729"/>
      <c r="Z1900" s="1720"/>
      <c r="AA1900" s="1778"/>
      <c r="AB1900" s="1778"/>
      <c r="AH1900" s="2296"/>
      <c r="AK1900" s="2295"/>
      <c r="AL1900" s="2295"/>
    </row>
    <row r="1901" spans="9:38" x14ac:dyDescent="0.2">
      <c r="I1901" s="1728">
        <v>0</v>
      </c>
      <c r="J1901" s="1728">
        <v>0</v>
      </c>
      <c r="N1901" s="1715">
        <f t="shared" si="433"/>
        <v>0</v>
      </c>
      <c r="O1901" s="1715">
        <v>0</v>
      </c>
      <c r="P1901" s="1749" t="str">
        <f t="shared" si="434"/>
        <v/>
      </c>
      <c r="Q1901" s="1715">
        <v>0</v>
      </c>
      <c r="R1901" s="1799" t="str">
        <f t="shared" si="435"/>
        <v/>
      </c>
      <c r="S1901" s="1775">
        <f t="shared" si="436"/>
        <v>0</v>
      </c>
      <c r="U1901" s="1715">
        <f t="shared" si="437"/>
        <v>0</v>
      </c>
      <c r="V1901" s="1715">
        <f t="shared" si="438"/>
        <v>0</v>
      </c>
      <c r="W1901" s="1715">
        <f t="shared" si="439"/>
        <v>0</v>
      </c>
      <c r="X1901" s="1718"/>
      <c r="Y1901" s="1729"/>
      <c r="Z1901" s="1720"/>
      <c r="AA1901" s="1778"/>
      <c r="AB1901" s="1778"/>
      <c r="AH1901" s="2296"/>
      <c r="AK1901" s="2295"/>
      <c r="AL1901" s="2295"/>
    </row>
    <row r="1902" spans="9:38" x14ac:dyDescent="0.2">
      <c r="I1902" s="1728">
        <v>0</v>
      </c>
      <c r="J1902" s="1728">
        <v>0</v>
      </c>
      <c r="N1902" s="1715">
        <f t="shared" si="433"/>
        <v>0</v>
      </c>
      <c r="O1902" s="1715">
        <v>0</v>
      </c>
      <c r="P1902" s="1749" t="str">
        <f t="shared" si="434"/>
        <v/>
      </c>
      <c r="Q1902" s="1715">
        <v>0</v>
      </c>
      <c r="R1902" s="1799" t="str">
        <f t="shared" si="435"/>
        <v/>
      </c>
      <c r="S1902" s="1775">
        <f t="shared" si="436"/>
        <v>0</v>
      </c>
      <c r="U1902" s="1715">
        <f t="shared" si="437"/>
        <v>0</v>
      </c>
      <c r="V1902" s="1715">
        <f t="shared" si="438"/>
        <v>0</v>
      </c>
      <c r="W1902" s="1715">
        <f t="shared" si="439"/>
        <v>0</v>
      </c>
      <c r="X1902" s="1718"/>
      <c r="Y1902" s="1729"/>
      <c r="Z1902" s="1720"/>
      <c r="AA1902" s="1778"/>
      <c r="AB1902" s="1778"/>
      <c r="AH1902" s="2296"/>
      <c r="AK1902" s="2295"/>
      <c r="AL1902" s="2295"/>
    </row>
    <row r="1903" spans="9:38" x14ac:dyDescent="0.2">
      <c r="I1903" s="1728">
        <v>0</v>
      </c>
      <c r="J1903" s="1728">
        <v>0</v>
      </c>
      <c r="N1903" s="1715">
        <f t="shared" si="433"/>
        <v>0</v>
      </c>
      <c r="O1903" s="1715">
        <v>0</v>
      </c>
      <c r="P1903" s="1749" t="str">
        <f t="shared" si="434"/>
        <v/>
      </c>
      <c r="Q1903" s="1715">
        <v>0</v>
      </c>
      <c r="R1903" s="1799" t="str">
        <f t="shared" si="435"/>
        <v/>
      </c>
      <c r="S1903" s="1775">
        <f t="shared" si="436"/>
        <v>0</v>
      </c>
      <c r="U1903" s="1715">
        <f t="shared" si="437"/>
        <v>0</v>
      </c>
      <c r="V1903" s="1715">
        <f t="shared" si="438"/>
        <v>0</v>
      </c>
      <c r="W1903" s="1715">
        <f t="shared" si="439"/>
        <v>0</v>
      </c>
      <c r="X1903" s="1718"/>
      <c r="Y1903" s="1729"/>
      <c r="Z1903" s="1720"/>
      <c r="AA1903" s="1778"/>
      <c r="AB1903" s="1778"/>
      <c r="AH1903" s="2296"/>
      <c r="AK1903" s="2295"/>
      <c r="AL1903" s="2295"/>
    </row>
    <row r="1904" spans="9:38" x14ac:dyDescent="0.2">
      <c r="I1904" s="1728">
        <v>0</v>
      </c>
      <c r="J1904" s="1728">
        <v>0</v>
      </c>
      <c r="N1904" s="1715">
        <f t="shared" si="433"/>
        <v>0</v>
      </c>
      <c r="O1904" s="1715">
        <v>0</v>
      </c>
      <c r="P1904" s="1749" t="str">
        <f t="shared" si="434"/>
        <v/>
      </c>
      <c r="Q1904" s="1715">
        <v>0</v>
      </c>
      <c r="R1904" s="1799" t="str">
        <f t="shared" si="435"/>
        <v/>
      </c>
      <c r="S1904" s="1775">
        <f t="shared" si="436"/>
        <v>0</v>
      </c>
      <c r="U1904" s="1715">
        <f t="shared" si="437"/>
        <v>0</v>
      </c>
      <c r="V1904" s="1715">
        <f t="shared" si="438"/>
        <v>0</v>
      </c>
      <c r="W1904" s="1715">
        <f t="shared" si="439"/>
        <v>0</v>
      </c>
      <c r="X1904" s="1718"/>
      <c r="Y1904" s="1729"/>
      <c r="Z1904" s="1720"/>
      <c r="AA1904" s="1778"/>
      <c r="AB1904" s="1778"/>
      <c r="AH1904" s="2296"/>
      <c r="AK1904" s="2295"/>
      <c r="AL1904" s="2295"/>
    </row>
    <row r="1905" spans="9:38" x14ac:dyDescent="0.2">
      <c r="I1905" s="1728">
        <v>0</v>
      </c>
      <c r="J1905" s="1728">
        <v>0</v>
      </c>
      <c r="N1905" s="1715">
        <f t="shared" si="433"/>
        <v>0</v>
      </c>
      <c r="O1905" s="1715">
        <v>0</v>
      </c>
      <c r="P1905" s="1749" t="str">
        <f t="shared" si="434"/>
        <v/>
      </c>
      <c r="Q1905" s="1715">
        <v>0</v>
      </c>
      <c r="R1905" s="1799" t="str">
        <f t="shared" si="435"/>
        <v/>
      </c>
      <c r="S1905" s="1775">
        <f t="shared" si="436"/>
        <v>0</v>
      </c>
      <c r="U1905" s="1715">
        <f t="shared" si="437"/>
        <v>0</v>
      </c>
      <c r="V1905" s="1715">
        <f t="shared" si="438"/>
        <v>0</v>
      </c>
      <c r="W1905" s="1715">
        <f t="shared" si="439"/>
        <v>0</v>
      </c>
      <c r="X1905" s="1718"/>
      <c r="Y1905" s="1729"/>
      <c r="Z1905" s="1720"/>
      <c r="AA1905" s="1778"/>
      <c r="AB1905" s="1778"/>
      <c r="AH1905" s="2296"/>
      <c r="AK1905" s="2295"/>
      <c r="AL1905" s="2295"/>
    </row>
    <row r="1906" spans="9:38" x14ac:dyDescent="0.2">
      <c r="I1906" s="1728">
        <v>0</v>
      </c>
      <c r="J1906" s="1728">
        <v>0</v>
      </c>
      <c r="N1906" s="1715">
        <f t="shared" si="433"/>
        <v>0</v>
      </c>
      <c r="O1906" s="1715">
        <v>0</v>
      </c>
      <c r="P1906" s="1749" t="str">
        <f t="shared" si="434"/>
        <v/>
      </c>
      <c r="Q1906" s="1715">
        <v>0</v>
      </c>
      <c r="R1906" s="1799" t="str">
        <f t="shared" si="435"/>
        <v/>
      </c>
      <c r="S1906" s="1775">
        <f t="shared" si="436"/>
        <v>0</v>
      </c>
      <c r="U1906" s="1715">
        <f t="shared" si="437"/>
        <v>0</v>
      </c>
      <c r="V1906" s="1715">
        <f t="shared" si="438"/>
        <v>0</v>
      </c>
      <c r="W1906" s="1715">
        <f t="shared" si="439"/>
        <v>0</v>
      </c>
      <c r="X1906" s="1718"/>
      <c r="Y1906" s="1729"/>
      <c r="Z1906" s="1720"/>
      <c r="AA1906" s="1778"/>
      <c r="AB1906" s="1778"/>
      <c r="AH1906" s="2296"/>
      <c r="AK1906" s="2295"/>
      <c r="AL1906" s="2295"/>
    </row>
    <row r="1907" spans="9:38" x14ac:dyDescent="0.2">
      <c r="I1907" s="1728">
        <v>0</v>
      </c>
      <c r="J1907" s="1728">
        <v>0</v>
      </c>
      <c r="N1907" s="1715">
        <f t="shared" si="433"/>
        <v>0</v>
      </c>
      <c r="O1907" s="1715">
        <v>0</v>
      </c>
      <c r="P1907" s="1749" t="str">
        <f t="shared" si="434"/>
        <v/>
      </c>
      <c r="Q1907" s="1715">
        <v>0</v>
      </c>
      <c r="R1907" s="1799" t="str">
        <f t="shared" si="435"/>
        <v/>
      </c>
      <c r="S1907" s="1775">
        <f t="shared" si="436"/>
        <v>0</v>
      </c>
      <c r="U1907" s="1715">
        <f t="shared" si="437"/>
        <v>0</v>
      </c>
      <c r="V1907" s="1715">
        <f t="shared" si="438"/>
        <v>0</v>
      </c>
      <c r="W1907" s="1715">
        <f t="shared" si="439"/>
        <v>0</v>
      </c>
      <c r="X1907" s="1718"/>
      <c r="Y1907" s="1729"/>
      <c r="Z1907" s="1720"/>
      <c r="AA1907" s="1778"/>
      <c r="AB1907" s="1778"/>
      <c r="AH1907" s="2296"/>
      <c r="AK1907" s="2295"/>
      <c r="AL1907" s="2295"/>
    </row>
    <row r="1908" spans="9:38" x14ac:dyDescent="0.2">
      <c r="I1908" s="1728">
        <v>0</v>
      </c>
      <c r="J1908" s="1728">
        <v>0</v>
      </c>
      <c r="N1908" s="1715">
        <f t="shared" si="433"/>
        <v>0</v>
      </c>
      <c r="O1908" s="1715">
        <v>0</v>
      </c>
      <c r="P1908" s="1749" t="str">
        <f t="shared" si="434"/>
        <v/>
      </c>
      <c r="Q1908" s="1715">
        <v>0</v>
      </c>
      <c r="R1908" s="1799" t="str">
        <f t="shared" si="435"/>
        <v/>
      </c>
      <c r="S1908" s="1775">
        <f t="shared" si="436"/>
        <v>0</v>
      </c>
      <c r="U1908" s="1715">
        <f t="shared" si="437"/>
        <v>0</v>
      </c>
      <c r="V1908" s="1715">
        <f t="shared" si="438"/>
        <v>0</v>
      </c>
      <c r="W1908" s="1715">
        <f t="shared" si="439"/>
        <v>0</v>
      </c>
      <c r="X1908" s="1718"/>
      <c r="Y1908" s="1729"/>
      <c r="Z1908" s="1720"/>
      <c r="AA1908" s="1778"/>
      <c r="AB1908" s="1778"/>
      <c r="AH1908" s="2296"/>
      <c r="AK1908" s="2295"/>
      <c r="AL1908" s="2295"/>
    </row>
    <row r="1909" spans="9:38" x14ac:dyDescent="0.2">
      <c r="I1909" s="1728">
        <v>0</v>
      </c>
      <c r="J1909" s="1728">
        <v>0</v>
      </c>
      <c r="N1909" s="1715">
        <f t="shared" si="433"/>
        <v>0</v>
      </c>
      <c r="O1909" s="1715">
        <v>0</v>
      </c>
      <c r="P1909" s="1749" t="str">
        <f t="shared" si="434"/>
        <v/>
      </c>
      <c r="Q1909" s="1715">
        <v>0</v>
      </c>
      <c r="R1909" s="1799" t="str">
        <f t="shared" si="435"/>
        <v/>
      </c>
      <c r="S1909" s="1775">
        <f t="shared" si="436"/>
        <v>0</v>
      </c>
      <c r="U1909" s="1715">
        <f t="shared" si="437"/>
        <v>0</v>
      </c>
      <c r="V1909" s="1715">
        <f t="shared" si="438"/>
        <v>0</v>
      </c>
      <c r="W1909" s="1715">
        <f t="shared" si="439"/>
        <v>0</v>
      </c>
      <c r="X1909" s="1718"/>
      <c r="Y1909" s="1729"/>
      <c r="Z1909" s="1720"/>
      <c r="AA1909" s="1778"/>
      <c r="AB1909" s="1778"/>
      <c r="AH1909" s="2296"/>
      <c r="AK1909" s="2295"/>
      <c r="AL1909" s="2295"/>
    </row>
    <row r="1910" spans="9:38" x14ac:dyDescent="0.2">
      <c r="I1910" s="1728">
        <v>0</v>
      </c>
      <c r="J1910" s="1728">
        <v>0</v>
      </c>
      <c r="N1910" s="1715">
        <f t="shared" si="433"/>
        <v>0</v>
      </c>
      <c r="O1910" s="1715">
        <v>0</v>
      </c>
      <c r="P1910" s="1749" t="str">
        <f t="shared" si="434"/>
        <v/>
      </c>
      <c r="Q1910" s="1715">
        <v>0</v>
      </c>
      <c r="R1910" s="1799" t="str">
        <f t="shared" si="435"/>
        <v/>
      </c>
      <c r="S1910" s="1775">
        <f t="shared" si="436"/>
        <v>0</v>
      </c>
      <c r="U1910" s="1715">
        <f t="shared" si="437"/>
        <v>0</v>
      </c>
      <c r="V1910" s="1715">
        <f t="shared" si="438"/>
        <v>0</v>
      </c>
      <c r="W1910" s="1715">
        <f t="shared" si="439"/>
        <v>0</v>
      </c>
      <c r="X1910" s="1718"/>
      <c r="Y1910" s="1729"/>
      <c r="Z1910" s="1720"/>
      <c r="AA1910" s="1778"/>
      <c r="AB1910" s="1778"/>
      <c r="AH1910" s="2296"/>
      <c r="AK1910" s="2295"/>
      <c r="AL1910" s="2295"/>
    </row>
    <row r="1911" spans="9:38" x14ac:dyDescent="0.2">
      <c r="I1911" s="1728">
        <v>0</v>
      </c>
      <c r="J1911" s="1728">
        <v>0</v>
      </c>
      <c r="N1911" s="1715">
        <f t="shared" si="433"/>
        <v>0</v>
      </c>
      <c r="O1911" s="1715">
        <v>0</v>
      </c>
      <c r="P1911" s="1749" t="str">
        <f t="shared" si="434"/>
        <v/>
      </c>
      <c r="Q1911" s="1715">
        <v>0</v>
      </c>
      <c r="R1911" s="1799" t="str">
        <f t="shared" si="435"/>
        <v/>
      </c>
      <c r="S1911" s="1775">
        <f t="shared" si="436"/>
        <v>0</v>
      </c>
      <c r="U1911" s="1715">
        <f t="shared" si="437"/>
        <v>0</v>
      </c>
      <c r="V1911" s="1715">
        <f t="shared" si="438"/>
        <v>0</v>
      </c>
      <c r="W1911" s="1715">
        <f t="shared" si="439"/>
        <v>0</v>
      </c>
      <c r="X1911" s="1718"/>
      <c r="Y1911" s="1729"/>
      <c r="Z1911" s="1720"/>
      <c r="AA1911" s="1778"/>
      <c r="AB1911" s="1778"/>
      <c r="AH1911" s="2296"/>
      <c r="AK1911" s="2295"/>
      <c r="AL1911" s="2295"/>
    </row>
    <row r="1912" spans="9:38" x14ac:dyDescent="0.2">
      <c r="I1912" s="1728">
        <v>0</v>
      </c>
      <c r="J1912" s="1728">
        <v>0</v>
      </c>
      <c r="N1912" s="1715">
        <f t="shared" si="433"/>
        <v>0</v>
      </c>
      <c r="O1912" s="1715">
        <v>0</v>
      </c>
      <c r="P1912" s="1749" t="str">
        <f t="shared" si="434"/>
        <v/>
      </c>
      <c r="Q1912" s="1715">
        <v>0</v>
      </c>
      <c r="R1912" s="1799" t="str">
        <f t="shared" si="435"/>
        <v/>
      </c>
      <c r="S1912" s="1775">
        <f t="shared" si="436"/>
        <v>0</v>
      </c>
      <c r="U1912" s="1715">
        <f t="shared" si="437"/>
        <v>0</v>
      </c>
      <c r="V1912" s="1715">
        <f t="shared" si="438"/>
        <v>0</v>
      </c>
      <c r="W1912" s="1715">
        <f t="shared" si="439"/>
        <v>0</v>
      </c>
      <c r="X1912" s="1718"/>
      <c r="Y1912" s="1729"/>
      <c r="Z1912" s="1720"/>
      <c r="AA1912" s="1778"/>
      <c r="AB1912" s="1778"/>
      <c r="AH1912" s="2296"/>
      <c r="AK1912" s="2295"/>
      <c r="AL1912" s="2295"/>
    </row>
    <row r="1913" spans="9:38" x14ac:dyDescent="0.2">
      <c r="I1913" s="1728">
        <v>0</v>
      </c>
      <c r="J1913" s="1728">
        <v>0</v>
      </c>
      <c r="N1913" s="1715">
        <f t="shared" si="433"/>
        <v>0</v>
      </c>
      <c r="O1913" s="1715">
        <v>0</v>
      </c>
      <c r="P1913" s="1749" t="str">
        <f t="shared" si="434"/>
        <v/>
      </c>
      <c r="Q1913" s="1715">
        <v>0</v>
      </c>
      <c r="R1913" s="1799" t="str">
        <f t="shared" si="435"/>
        <v/>
      </c>
      <c r="S1913" s="1775">
        <f t="shared" si="436"/>
        <v>0</v>
      </c>
      <c r="U1913" s="1715">
        <f t="shared" si="437"/>
        <v>0</v>
      </c>
      <c r="V1913" s="1715">
        <f t="shared" si="438"/>
        <v>0</v>
      </c>
      <c r="W1913" s="1715">
        <f t="shared" si="439"/>
        <v>0</v>
      </c>
      <c r="X1913" s="1718"/>
      <c r="Y1913" s="1729"/>
      <c r="Z1913" s="1720"/>
      <c r="AA1913" s="1778"/>
      <c r="AB1913" s="1778"/>
      <c r="AH1913" s="2296"/>
      <c r="AK1913" s="2295"/>
      <c r="AL1913" s="2295"/>
    </row>
    <row r="1914" spans="9:38" x14ac:dyDescent="0.2">
      <c r="I1914" s="1728">
        <v>0</v>
      </c>
      <c r="J1914" s="1728">
        <v>0</v>
      </c>
      <c r="N1914" s="1715">
        <f t="shared" si="433"/>
        <v>0</v>
      </c>
      <c r="O1914" s="1715">
        <v>0</v>
      </c>
      <c r="P1914" s="1749" t="str">
        <f t="shared" si="434"/>
        <v/>
      </c>
      <c r="Q1914" s="1715">
        <v>0</v>
      </c>
      <c r="R1914" s="1799" t="str">
        <f t="shared" si="435"/>
        <v/>
      </c>
      <c r="S1914" s="1775">
        <f t="shared" si="436"/>
        <v>0</v>
      </c>
      <c r="U1914" s="1715">
        <f t="shared" si="437"/>
        <v>0</v>
      </c>
      <c r="V1914" s="1715">
        <f t="shared" si="438"/>
        <v>0</v>
      </c>
      <c r="W1914" s="1715">
        <f t="shared" si="439"/>
        <v>0</v>
      </c>
      <c r="X1914" s="1718"/>
      <c r="Y1914" s="1729"/>
      <c r="Z1914" s="1720"/>
      <c r="AA1914" s="1778"/>
      <c r="AB1914" s="1778"/>
      <c r="AH1914" s="2296"/>
      <c r="AK1914" s="2295"/>
      <c r="AL1914" s="2295"/>
    </row>
    <row r="1915" spans="9:38" x14ac:dyDescent="0.2">
      <c r="I1915" s="1728">
        <v>0</v>
      </c>
      <c r="J1915" s="1728">
        <v>0</v>
      </c>
      <c r="N1915" s="1715">
        <f t="shared" si="433"/>
        <v>0</v>
      </c>
      <c r="O1915" s="1715">
        <v>0</v>
      </c>
      <c r="P1915" s="1749" t="str">
        <f t="shared" si="434"/>
        <v/>
      </c>
      <c r="Q1915" s="1715">
        <v>0</v>
      </c>
      <c r="R1915" s="1799" t="str">
        <f t="shared" si="435"/>
        <v/>
      </c>
      <c r="S1915" s="1775">
        <f t="shared" si="436"/>
        <v>0</v>
      </c>
      <c r="U1915" s="1715">
        <f t="shared" si="437"/>
        <v>0</v>
      </c>
      <c r="V1915" s="1715">
        <f t="shared" si="438"/>
        <v>0</v>
      </c>
      <c r="W1915" s="1715">
        <f t="shared" si="439"/>
        <v>0</v>
      </c>
      <c r="X1915" s="1718"/>
      <c r="Y1915" s="1729"/>
      <c r="Z1915" s="1720"/>
      <c r="AA1915" s="1778"/>
      <c r="AB1915" s="1778"/>
      <c r="AH1915" s="2296"/>
      <c r="AK1915" s="2295"/>
      <c r="AL1915" s="2295"/>
    </row>
    <row r="1916" spans="9:38" x14ac:dyDescent="0.2">
      <c r="I1916" s="1728">
        <v>0</v>
      </c>
      <c r="J1916" s="1728">
        <v>0</v>
      </c>
      <c r="N1916" s="1715">
        <f t="shared" si="433"/>
        <v>0</v>
      </c>
      <c r="O1916" s="1715">
        <v>0</v>
      </c>
      <c r="P1916" s="1749" t="str">
        <f t="shared" si="434"/>
        <v/>
      </c>
      <c r="Q1916" s="1715">
        <v>0</v>
      </c>
      <c r="R1916" s="1799" t="str">
        <f t="shared" si="435"/>
        <v/>
      </c>
      <c r="S1916" s="1775">
        <f t="shared" si="436"/>
        <v>0</v>
      </c>
      <c r="U1916" s="1715">
        <f t="shared" si="437"/>
        <v>0</v>
      </c>
      <c r="V1916" s="1715">
        <f t="shared" si="438"/>
        <v>0</v>
      </c>
      <c r="W1916" s="1715">
        <f t="shared" si="439"/>
        <v>0</v>
      </c>
      <c r="X1916" s="1718"/>
      <c r="Y1916" s="1729"/>
      <c r="Z1916" s="1720"/>
      <c r="AA1916" s="1778"/>
      <c r="AB1916" s="1778"/>
      <c r="AH1916" s="2296"/>
      <c r="AK1916" s="2295"/>
      <c r="AL1916" s="2295"/>
    </row>
    <row r="1917" spans="9:38" x14ac:dyDescent="0.2">
      <c r="I1917" s="1728">
        <v>0</v>
      </c>
      <c r="J1917" s="1728">
        <v>0</v>
      </c>
      <c r="N1917" s="1715">
        <f t="shared" si="433"/>
        <v>0</v>
      </c>
      <c r="O1917" s="1715">
        <v>0</v>
      </c>
      <c r="P1917" s="1749" t="str">
        <f t="shared" si="434"/>
        <v/>
      </c>
      <c r="Q1917" s="1715">
        <v>0</v>
      </c>
      <c r="R1917" s="1799" t="str">
        <f t="shared" si="435"/>
        <v/>
      </c>
      <c r="S1917" s="1775">
        <f t="shared" si="436"/>
        <v>0</v>
      </c>
      <c r="U1917" s="1715">
        <f t="shared" si="437"/>
        <v>0</v>
      </c>
      <c r="V1917" s="1715">
        <f t="shared" si="438"/>
        <v>0</v>
      </c>
      <c r="W1917" s="1715">
        <f t="shared" si="439"/>
        <v>0</v>
      </c>
      <c r="X1917" s="1718"/>
      <c r="Y1917" s="1729"/>
      <c r="Z1917" s="1720"/>
      <c r="AA1917" s="1778"/>
      <c r="AB1917" s="1778"/>
      <c r="AH1917" s="2296"/>
      <c r="AK1917" s="2295"/>
      <c r="AL1917" s="2295"/>
    </row>
    <row r="1918" spans="9:38" x14ac:dyDescent="0.2">
      <c r="I1918" s="1728">
        <v>0</v>
      </c>
      <c r="J1918" s="1728">
        <v>0</v>
      </c>
      <c r="N1918" s="1715">
        <f t="shared" si="433"/>
        <v>0</v>
      </c>
      <c r="O1918" s="1715">
        <v>0</v>
      </c>
      <c r="P1918" s="1749" t="str">
        <f t="shared" si="434"/>
        <v/>
      </c>
      <c r="Q1918" s="1715">
        <v>0</v>
      </c>
      <c r="R1918" s="1799" t="str">
        <f t="shared" si="435"/>
        <v/>
      </c>
      <c r="S1918" s="1775">
        <f t="shared" si="436"/>
        <v>0</v>
      </c>
      <c r="U1918" s="1715">
        <f t="shared" si="437"/>
        <v>0</v>
      </c>
      <c r="V1918" s="1715">
        <f t="shared" si="438"/>
        <v>0</v>
      </c>
      <c r="W1918" s="1715">
        <f t="shared" si="439"/>
        <v>0</v>
      </c>
      <c r="X1918" s="1718"/>
      <c r="Y1918" s="1729"/>
      <c r="Z1918" s="1720"/>
      <c r="AA1918" s="1778"/>
      <c r="AB1918" s="1778"/>
      <c r="AH1918" s="2296"/>
      <c r="AK1918" s="2295"/>
      <c r="AL1918" s="2295"/>
    </row>
    <row r="1919" spans="9:38" x14ac:dyDescent="0.2">
      <c r="I1919" s="1728">
        <v>0</v>
      </c>
      <c r="J1919" s="1728">
        <v>0</v>
      </c>
      <c r="N1919" s="1715">
        <f t="shared" si="433"/>
        <v>0</v>
      </c>
      <c r="O1919" s="1715">
        <v>0</v>
      </c>
      <c r="P1919" s="1749" t="str">
        <f t="shared" si="434"/>
        <v/>
      </c>
      <c r="Q1919" s="1715">
        <v>0</v>
      </c>
      <c r="R1919" s="1799" t="str">
        <f t="shared" si="435"/>
        <v/>
      </c>
      <c r="S1919" s="1775">
        <f t="shared" si="436"/>
        <v>0</v>
      </c>
      <c r="U1919" s="1715">
        <f t="shared" si="437"/>
        <v>0</v>
      </c>
      <c r="V1919" s="1715">
        <f t="shared" si="438"/>
        <v>0</v>
      </c>
      <c r="W1919" s="1715">
        <f t="shared" si="439"/>
        <v>0</v>
      </c>
      <c r="X1919" s="1718"/>
      <c r="Y1919" s="1729"/>
      <c r="Z1919" s="1720"/>
      <c r="AA1919" s="1778"/>
      <c r="AB1919" s="1778"/>
      <c r="AH1919" s="2296"/>
      <c r="AK1919" s="2295"/>
      <c r="AL1919" s="2295"/>
    </row>
    <row r="1920" spans="9:38" x14ac:dyDescent="0.2">
      <c r="I1920" s="1728">
        <v>0</v>
      </c>
      <c r="J1920" s="1728">
        <v>0</v>
      </c>
      <c r="N1920" s="1715">
        <f t="shared" si="433"/>
        <v>0</v>
      </c>
      <c r="O1920" s="1715">
        <v>0</v>
      </c>
      <c r="P1920" s="1749" t="str">
        <f t="shared" si="434"/>
        <v/>
      </c>
      <c r="Q1920" s="1715">
        <v>0</v>
      </c>
      <c r="R1920" s="1799" t="str">
        <f t="shared" si="435"/>
        <v/>
      </c>
      <c r="S1920" s="1775">
        <f t="shared" si="436"/>
        <v>0</v>
      </c>
      <c r="U1920" s="1715">
        <f t="shared" si="437"/>
        <v>0</v>
      </c>
      <c r="V1920" s="1715">
        <f t="shared" si="438"/>
        <v>0</v>
      </c>
      <c r="W1920" s="1715">
        <f t="shared" si="439"/>
        <v>0</v>
      </c>
      <c r="X1920" s="1718"/>
      <c r="Y1920" s="1729"/>
      <c r="Z1920" s="1720"/>
      <c r="AA1920" s="1778"/>
      <c r="AB1920" s="1778"/>
      <c r="AH1920" s="2296"/>
      <c r="AK1920" s="2295"/>
      <c r="AL1920" s="2295"/>
    </row>
    <row r="1921" spans="9:38" x14ac:dyDescent="0.2">
      <c r="I1921" s="1728">
        <v>0</v>
      </c>
      <c r="J1921" s="1728">
        <v>0</v>
      </c>
      <c r="N1921" s="1715">
        <f t="shared" si="433"/>
        <v>0</v>
      </c>
      <c r="O1921" s="1715">
        <v>0</v>
      </c>
      <c r="P1921" s="1749" t="str">
        <f t="shared" si="434"/>
        <v/>
      </c>
      <c r="Q1921" s="1715">
        <v>0</v>
      </c>
      <c r="R1921" s="1799" t="str">
        <f t="shared" si="435"/>
        <v/>
      </c>
      <c r="S1921" s="1775">
        <f t="shared" si="436"/>
        <v>0</v>
      </c>
      <c r="U1921" s="1715">
        <f t="shared" si="437"/>
        <v>0</v>
      </c>
      <c r="V1921" s="1715">
        <f t="shared" si="438"/>
        <v>0</v>
      </c>
      <c r="W1921" s="1715">
        <f t="shared" si="439"/>
        <v>0</v>
      </c>
      <c r="X1921" s="1718"/>
      <c r="Y1921" s="1729"/>
      <c r="Z1921" s="1720"/>
      <c r="AA1921" s="1778"/>
      <c r="AB1921" s="1778"/>
      <c r="AH1921" s="2296"/>
      <c r="AK1921" s="2295"/>
      <c r="AL1921" s="2295"/>
    </row>
    <row r="1922" spans="9:38" x14ac:dyDescent="0.2">
      <c r="I1922" s="1728">
        <v>0</v>
      </c>
      <c r="J1922" s="1728">
        <v>0</v>
      </c>
      <c r="N1922" s="1715">
        <f t="shared" si="433"/>
        <v>0</v>
      </c>
      <c r="O1922" s="1715">
        <v>0</v>
      </c>
      <c r="P1922" s="1749" t="str">
        <f t="shared" si="434"/>
        <v/>
      </c>
      <c r="Q1922" s="1715">
        <v>0</v>
      </c>
      <c r="R1922" s="1799" t="str">
        <f t="shared" si="435"/>
        <v/>
      </c>
      <c r="S1922" s="1775">
        <f t="shared" si="436"/>
        <v>0</v>
      </c>
      <c r="U1922" s="1715">
        <f t="shared" si="437"/>
        <v>0</v>
      </c>
      <c r="V1922" s="1715">
        <f t="shared" si="438"/>
        <v>0</v>
      </c>
      <c r="W1922" s="1715">
        <f t="shared" si="439"/>
        <v>0</v>
      </c>
      <c r="X1922" s="1718"/>
      <c r="Y1922" s="1729"/>
      <c r="Z1922" s="1720"/>
      <c r="AA1922" s="1778"/>
      <c r="AB1922" s="1778"/>
      <c r="AH1922" s="2296"/>
      <c r="AK1922" s="2295"/>
      <c r="AL1922" s="2295"/>
    </row>
    <row r="1923" spans="9:38" x14ac:dyDescent="0.2">
      <c r="I1923" s="1728">
        <v>0</v>
      </c>
      <c r="J1923" s="1728">
        <v>0</v>
      </c>
      <c r="N1923" s="1715">
        <f t="shared" si="433"/>
        <v>0</v>
      </c>
      <c r="O1923" s="1715">
        <v>0</v>
      </c>
      <c r="P1923" s="1749" t="str">
        <f t="shared" si="434"/>
        <v/>
      </c>
      <c r="Q1923" s="1715">
        <v>0</v>
      </c>
      <c r="R1923" s="1799" t="str">
        <f t="shared" si="435"/>
        <v/>
      </c>
      <c r="S1923" s="1775">
        <f t="shared" si="436"/>
        <v>0</v>
      </c>
      <c r="U1923" s="1715">
        <f t="shared" si="437"/>
        <v>0</v>
      </c>
      <c r="V1923" s="1715">
        <f t="shared" si="438"/>
        <v>0</v>
      </c>
      <c r="W1923" s="1715">
        <f t="shared" si="439"/>
        <v>0</v>
      </c>
      <c r="X1923" s="1718"/>
      <c r="Y1923" s="1729"/>
      <c r="Z1923" s="1720"/>
      <c r="AA1923" s="1778"/>
      <c r="AB1923" s="1778"/>
      <c r="AH1923" s="2296"/>
      <c r="AK1923" s="2295"/>
      <c r="AL1923" s="2295"/>
    </row>
    <row r="1924" spans="9:38" x14ac:dyDescent="0.2">
      <c r="I1924" s="1728">
        <v>0</v>
      </c>
      <c r="J1924" s="1728">
        <v>0</v>
      </c>
      <c r="N1924" s="1715">
        <f t="shared" si="433"/>
        <v>0</v>
      </c>
      <c r="O1924" s="1715">
        <v>0</v>
      </c>
      <c r="P1924" s="1749" t="str">
        <f t="shared" si="434"/>
        <v/>
      </c>
      <c r="Q1924" s="1715">
        <v>0</v>
      </c>
      <c r="R1924" s="1799" t="str">
        <f t="shared" si="435"/>
        <v/>
      </c>
      <c r="S1924" s="1775">
        <f t="shared" si="436"/>
        <v>0</v>
      </c>
      <c r="U1924" s="1715">
        <f t="shared" si="437"/>
        <v>0</v>
      </c>
      <c r="V1924" s="1715">
        <f t="shared" si="438"/>
        <v>0</v>
      </c>
      <c r="W1924" s="1715">
        <f t="shared" si="439"/>
        <v>0</v>
      </c>
      <c r="X1924" s="1718"/>
      <c r="Y1924" s="1729"/>
      <c r="Z1924" s="1720"/>
      <c r="AA1924" s="1778"/>
      <c r="AB1924" s="1778"/>
      <c r="AH1924" s="2296"/>
      <c r="AK1924" s="2295"/>
      <c r="AL1924" s="2295"/>
    </row>
    <row r="1925" spans="9:38" x14ac:dyDescent="0.2">
      <c r="I1925" s="1728">
        <v>0</v>
      </c>
      <c r="J1925" s="1728">
        <v>0</v>
      </c>
      <c r="N1925" s="1715">
        <f t="shared" si="433"/>
        <v>0</v>
      </c>
      <c r="O1925" s="1715">
        <v>0</v>
      </c>
      <c r="P1925" s="1749" t="str">
        <f t="shared" si="434"/>
        <v/>
      </c>
      <c r="Q1925" s="1715">
        <v>0</v>
      </c>
      <c r="R1925" s="1799" t="str">
        <f t="shared" si="435"/>
        <v/>
      </c>
      <c r="S1925" s="1775">
        <f t="shared" si="436"/>
        <v>0</v>
      </c>
      <c r="U1925" s="1715">
        <f t="shared" si="437"/>
        <v>0</v>
      </c>
      <c r="V1925" s="1715">
        <f t="shared" si="438"/>
        <v>0</v>
      </c>
      <c r="W1925" s="1715">
        <f t="shared" si="439"/>
        <v>0</v>
      </c>
      <c r="X1925" s="1718"/>
      <c r="Y1925" s="1729"/>
      <c r="Z1925" s="1720"/>
      <c r="AA1925" s="1778"/>
      <c r="AB1925" s="1778"/>
      <c r="AH1925" s="2296"/>
      <c r="AK1925" s="2295"/>
      <c r="AL1925" s="2295"/>
    </row>
    <row r="1926" spans="9:38" x14ac:dyDescent="0.2">
      <c r="I1926" s="1728">
        <v>0</v>
      </c>
      <c r="J1926" s="1728">
        <v>0</v>
      </c>
      <c r="N1926" s="1715">
        <f t="shared" si="433"/>
        <v>0</v>
      </c>
      <c r="O1926" s="1715">
        <v>0</v>
      </c>
      <c r="P1926" s="1749" t="str">
        <f t="shared" si="434"/>
        <v/>
      </c>
      <c r="Q1926" s="1715">
        <v>0</v>
      </c>
      <c r="R1926" s="1799" t="str">
        <f t="shared" si="435"/>
        <v/>
      </c>
      <c r="S1926" s="1775">
        <f t="shared" si="436"/>
        <v>0</v>
      </c>
      <c r="U1926" s="1715">
        <f t="shared" si="437"/>
        <v>0</v>
      </c>
      <c r="V1926" s="1715">
        <f t="shared" si="438"/>
        <v>0</v>
      </c>
      <c r="W1926" s="1715">
        <f t="shared" si="439"/>
        <v>0</v>
      </c>
      <c r="X1926" s="1718"/>
      <c r="Y1926" s="1729"/>
      <c r="Z1926" s="1720"/>
      <c r="AA1926" s="1778"/>
      <c r="AB1926" s="1778"/>
      <c r="AH1926" s="2296"/>
      <c r="AK1926" s="2295"/>
      <c r="AL1926" s="2295"/>
    </row>
    <row r="1927" spans="9:38" x14ac:dyDescent="0.2">
      <c r="I1927" s="1728">
        <v>0</v>
      </c>
      <c r="J1927" s="1728">
        <v>0</v>
      </c>
      <c r="N1927" s="1715">
        <f t="shared" si="433"/>
        <v>0</v>
      </c>
      <c r="O1927" s="1715">
        <v>0</v>
      </c>
      <c r="P1927" s="1749" t="str">
        <f t="shared" si="434"/>
        <v/>
      </c>
      <c r="Q1927" s="1715">
        <v>0</v>
      </c>
      <c r="R1927" s="1799" t="str">
        <f t="shared" si="435"/>
        <v/>
      </c>
      <c r="S1927" s="1775">
        <f t="shared" si="436"/>
        <v>0</v>
      </c>
      <c r="U1927" s="1715">
        <f t="shared" si="437"/>
        <v>0</v>
      </c>
      <c r="V1927" s="1715">
        <f t="shared" si="438"/>
        <v>0</v>
      </c>
      <c r="W1927" s="1715">
        <f t="shared" si="439"/>
        <v>0</v>
      </c>
      <c r="X1927" s="1718"/>
      <c r="Y1927" s="1729"/>
      <c r="Z1927" s="1720"/>
      <c r="AA1927" s="1778"/>
      <c r="AB1927" s="1778"/>
      <c r="AH1927" s="2296"/>
      <c r="AK1927" s="2295"/>
      <c r="AL1927" s="2295"/>
    </row>
    <row r="1928" spans="9:38" x14ac:dyDescent="0.2">
      <c r="I1928" s="1728">
        <v>0</v>
      </c>
      <c r="J1928" s="1728">
        <v>0</v>
      </c>
      <c r="N1928" s="1715">
        <f t="shared" si="433"/>
        <v>0</v>
      </c>
      <c r="O1928" s="1715">
        <v>0</v>
      </c>
      <c r="P1928" s="1749" t="str">
        <f t="shared" si="434"/>
        <v/>
      </c>
      <c r="Q1928" s="1715">
        <v>0</v>
      </c>
      <c r="R1928" s="1799" t="str">
        <f t="shared" si="435"/>
        <v/>
      </c>
      <c r="S1928" s="1775">
        <f t="shared" si="436"/>
        <v>0</v>
      </c>
      <c r="U1928" s="1715">
        <f t="shared" si="437"/>
        <v>0</v>
      </c>
      <c r="V1928" s="1715">
        <f t="shared" si="438"/>
        <v>0</v>
      </c>
      <c r="W1928" s="1715">
        <f t="shared" si="439"/>
        <v>0</v>
      </c>
      <c r="X1928" s="1718"/>
      <c r="Y1928" s="1729"/>
      <c r="Z1928" s="1720"/>
      <c r="AA1928" s="1778"/>
      <c r="AB1928" s="1778"/>
      <c r="AH1928" s="2296"/>
      <c r="AK1928" s="2295"/>
      <c r="AL1928" s="2295"/>
    </row>
    <row r="1929" spans="9:38" x14ac:dyDescent="0.2">
      <c r="I1929" s="1728">
        <v>0</v>
      </c>
      <c r="J1929" s="1728">
        <v>0</v>
      </c>
      <c r="N1929" s="1715">
        <f t="shared" si="433"/>
        <v>0</v>
      </c>
      <c r="O1929" s="1715">
        <v>0</v>
      </c>
      <c r="P1929" s="1749" t="str">
        <f t="shared" si="434"/>
        <v/>
      </c>
      <c r="Q1929" s="1715">
        <v>0</v>
      </c>
      <c r="R1929" s="1799" t="str">
        <f t="shared" si="435"/>
        <v/>
      </c>
      <c r="S1929" s="1775">
        <f t="shared" si="436"/>
        <v>0</v>
      </c>
      <c r="U1929" s="1715">
        <f t="shared" si="437"/>
        <v>0</v>
      </c>
      <c r="V1929" s="1715">
        <f t="shared" si="438"/>
        <v>0</v>
      </c>
      <c r="W1929" s="1715">
        <f t="shared" si="439"/>
        <v>0</v>
      </c>
      <c r="X1929" s="1718"/>
      <c r="Y1929" s="1729"/>
      <c r="Z1929" s="1720"/>
      <c r="AA1929" s="1778"/>
      <c r="AB1929" s="1778"/>
      <c r="AH1929" s="2296"/>
      <c r="AK1929" s="2295"/>
      <c r="AL1929" s="2295"/>
    </row>
    <row r="1930" spans="9:38" x14ac:dyDescent="0.2">
      <c r="I1930" s="1728">
        <v>0</v>
      </c>
      <c r="J1930" s="1728">
        <v>0</v>
      </c>
      <c r="N1930" s="1715">
        <f t="shared" si="433"/>
        <v>0</v>
      </c>
      <c r="O1930" s="1715">
        <v>0</v>
      </c>
      <c r="P1930" s="1749" t="str">
        <f t="shared" si="434"/>
        <v/>
      </c>
      <c r="Q1930" s="1715">
        <v>0</v>
      </c>
      <c r="R1930" s="1799" t="str">
        <f t="shared" si="435"/>
        <v/>
      </c>
      <c r="S1930" s="1775">
        <f t="shared" si="436"/>
        <v>0</v>
      </c>
      <c r="U1930" s="1715">
        <f t="shared" si="437"/>
        <v>0</v>
      </c>
      <c r="V1930" s="1715">
        <f t="shared" si="438"/>
        <v>0</v>
      </c>
      <c r="W1930" s="1715">
        <f t="shared" si="439"/>
        <v>0</v>
      </c>
      <c r="X1930" s="1718"/>
      <c r="Y1930" s="1729"/>
      <c r="Z1930" s="1720"/>
      <c r="AA1930" s="1778"/>
      <c r="AB1930" s="1778"/>
      <c r="AH1930" s="2296"/>
      <c r="AK1930" s="2295"/>
      <c r="AL1930" s="2295"/>
    </row>
    <row r="1931" spans="9:38" x14ac:dyDescent="0.2">
      <c r="I1931" s="1728">
        <v>0</v>
      </c>
      <c r="J1931" s="1728">
        <v>0</v>
      </c>
      <c r="N1931" s="1715">
        <f t="shared" si="433"/>
        <v>0</v>
      </c>
      <c r="O1931" s="1715">
        <v>0</v>
      </c>
      <c r="P1931" s="1749" t="str">
        <f t="shared" si="434"/>
        <v/>
      </c>
      <c r="Q1931" s="1715">
        <v>0</v>
      </c>
      <c r="R1931" s="1799" t="str">
        <f t="shared" si="435"/>
        <v/>
      </c>
      <c r="S1931" s="1775">
        <f t="shared" si="436"/>
        <v>0</v>
      </c>
      <c r="U1931" s="1715">
        <f t="shared" si="437"/>
        <v>0</v>
      </c>
      <c r="V1931" s="1715">
        <f t="shared" si="438"/>
        <v>0</v>
      </c>
      <c r="W1931" s="1715">
        <f t="shared" si="439"/>
        <v>0</v>
      </c>
      <c r="X1931" s="1718"/>
      <c r="Y1931" s="1729"/>
      <c r="Z1931" s="1720"/>
      <c r="AA1931" s="1778"/>
      <c r="AB1931" s="1778"/>
      <c r="AH1931" s="2296"/>
      <c r="AK1931" s="2295"/>
      <c r="AL1931" s="2295"/>
    </row>
    <row r="1932" spans="9:38" x14ac:dyDescent="0.2">
      <c r="I1932" s="1728">
        <v>0</v>
      </c>
      <c r="J1932" s="1728">
        <v>0</v>
      </c>
      <c r="N1932" s="1715">
        <f t="shared" si="433"/>
        <v>0</v>
      </c>
      <c r="O1932" s="1715">
        <v>0</v>
      </c>
      <c r="P1932" s="1749" t="str">
        <f t="shared" si="434"/>
        <v/>
      </c>
      <c r="Q1932" s="1715">
        <v>0</v>
      </c>
      <c r="R1932" s="1799" t="str">
        <f t="shared" si="435"/>
        <v/>
      </c>
      <c r="S1932" s="1775">
        <f t="shared" si="436"/>
        <v>0</v>
      </c>
      <c r="U1932" s="1715">
        <f t="shared" si="437"/>
        <v>0</v>
      </c>
      <c r="V1932" s="1715">
        <f t="shared" si="438"/>
        <v>0</v>
      </c>
      <c r="W1932" s="1715">
        <f t="shared" si="439"/>
        <v>0</v>
      </c>
      <c r="X1932" s="1718"/>
      <c r="Y1932" s="1729"/>
      <c r="Z1932" s="1720"/>
      <c r="AA1932" s="1778"/>
      <c r="AB1932" s="1778"/>
      <c r="AH1932" s="2296"/>
      <c r="AK1932" s="2295"/>
      <c r="AL1932" s="2295"/>
    </row>
    <row r="1933" spans="9:38" x14ac:dyDescent="0.2">
      <c r="I1933" s="1728">
        <v>0</v>
      </c>
      <c r="J1933" s="1728">
        <v>0</v>
      </c>
      <c r="N1933" s="1715">
        <f t="shared" si="433"/>
        <v>0</v>
      </c>
      <c r="O1933" s="1715">
        <v>0</v>
      </c>
      <c r="P1933" s="1749" t="str">
        <f t="shared" si="434"/>
        <v/>
      </c>
      <c r="Q1933" s="1715">
        <v>0</v>
      </c>
      <c r="R1933" s="1799" t="str">
        <f t="shared" si="435"/>
        <v/>
      </c>
      <c r="S1933" s="1775">
        <f t="shared" si="436"/>
        <v>0</v>
      </c>
      <c r="U1933" s="1715">
        <f t="shared" si="437"/>
        <v>0</v>
      </c>
      <c r="V1933" s="1715">
        <f t="shared" si="438"/>
        <v>0</v>
      </c>
      <c r="W1933" s="1715">
        <f t="shared" si="439"/>
        <v>0</v>
      </c>
      <c r="X1933" s="1718"/>
      <c r="Y1933" s="1729"/>
      <c r="Z1933" s="1720"/>
      <c r="AA1933" s="1778"/>
      <c r="AB1933" s="1778"/>
      <c r="AH1933" s="2296"/>
      <c r="AK1933" s="2295"/>
      <c r="AL1933" s="2295"/>
    </row>
    <row r="1934" spans="9:38" x14ac:dyDescent="0.2">
      <c r="I1934" s="1728">
        <v>0</v>
      </c>
      <c r="J1934" s="1728">
        <v>0</v>
      </c>
      <c r="N1934" s="1715">
        <f t="shared" si="433"/>
        <v>0</v>
      </c>
      <c r="O1934" s="1715">
        <v>0</v>
      </c>
      <c r="P1934" s="1749" t="str">
        <f t="shared" si="434"/>
        <v/>
      </c>
      <c r="Q1934" s="1715">
        <v>0</v>
      </c>
      <c r="R1934" s="1799" t="str">
        <f t="shared" si="435"/>
        <v/>
      </c>
      <c r="S1934" s="1775">
        <f t="shared" si="436"/>
        <v>0</v>
      </c>
      <c r="U1934" s="1715">
        <f t="shared" si="437"/>
        <v>0</v>
      </c>
      <c r="V1934" s="1715">
        <f t="shared" si="438"/>
        <v>0</v>
      </c>
      <c r="W1934" s="1715">
        <f t="shared" si="439"/>
        <v>0</v>
      </c>
      <c r="X1934" s="1718"/>
      <c r="Y1934" s="1729"/>
      <c r="Z1934" s="1720"/>
      <c r="AA1934" s="1778"/>
      <c r="AB1934" s="1778"/>
      <c r="AH1934" s="2296"/>
      <c r="AK1934" s="2295"/>
      <c r="AL1934" s="2295"/>
    </row>
    <row r="1935" spans="9:38" x14ac:dyDescent="0.2">
      <c r="I1935" s="1728">
        <v>0</v>
      </c>
      <c r="J1935" s="1728">
        <v>0</v>
      </c>
      <c r="N1935" s="1715">
        <f t="shared" si="433"/>
        <v>0</v>
      </c>
      <c r="O1935" s="1715">
        <v>0</v>
      </c>
      <c r="P1935" s="1749" t="str">
        <f t="shared" si="434"/>
        <v/>
      </c>
      <c r="Q1935" s="1715">
        <v>0</v>
      </c>
      <c r="R1935" s="1799" t="str">
        <f t="shared" si="435"/>
        <v/>
      </c>
      <c r="S1935" s="1775">
        <f t="shared" si="436"/>
        <v>0</v>
      </c>
      <c r="U1935" s="1715">
        <f t="shared" si="437"/>
        <v>0</v>
      </c>
      <c r="V1935" s="1715">
        <f t="shared" si="438"/>
        <v>0</v>
      </c>
      <c r="W1935" s="1715">
        <f t="shared" si="439"/>
        <v>0</v>
      </c>
      <c r="X1935" s="1718"/>
      <c r="Y1935" s="1729"/>
      <c r="Z1935" s="1720"/>
      <c r="AA1935" s="1778"/>
      <c r="AB1935" s="1778"/>
      <c r="AH1935" s="2296"/>
      <c r="AK1935" s="2295"/>
      <c r="AL1935" s="2295"/>
    </row>
    <row r="1936" spans="9:38" x14ac:dyDescent="0.2">
      <c r="I1936" s="1728">
        <v>0</v>
      </c>
      <c r="J1936" s="1728">
        <v>0</v>
      </c>
      <c r="N1936" s="1715">
        <f t="shared" si="433"/>
        <v>0</v>
      </c>
      <c r="O1936" s="1715">
        <v>0</v>
      </c>
      <c r="P1936" s="1749" t="str">
        <f t="shared" si="434"/>
        <v/>
      </c>
      <c r="Q1936" s="1715">
        <v>0</v>
      </c>
      <c r="R1936" s="1799" t="str">
        <f t="shared" si="435"/>
        <v/>
      </c>
      <c r="S1936" s="1775">
        <f t="shared" si="436"/>
        <v>0</v>
      </c>
      <c r="U1936" s="1715">
        <f t="shared" si="437"/>
        <v>0</v>
      </c>
      <c r="V1936" s="1715">
        <f t="shared" si="438"/>
        <v>0</v>
      </c>
      <c r="W1936" s="1715">
        <f t="shared" si="439"/>
        <v>0</v>
      </c>
      <c r="X1936" s="1718"/>
      <c r="Y1936" s="1729"/>
      <c r="Z1936" s="1720"/>
      <c r="AA1936" s="1778"/>
      <c r="AB1936" s="1778"/>
      <c r="AH1936" s="2296"/>
      <c r="AK1936" s="2295"/>
      <c r="AL1936" s="2295"/>
    </row>
    <row r="1937" spans="9:38" x14ac:dyDescent="0.2">
      <c r="I1937" s="1728">
        <v>0</v>
      </c>
      <c r="J1937" s="1728">
        <v>0</v>
      </c>
      <c r="N1937" s="1715">
        <f t="shared" si="433"/>
        <v>0</v>
      </c>
      <c r="O1937" s="1715">
        <v>0</v>
      </c>
      <c r="P1937" s="1749" t="str">
        <f t="shared" si="434"/>
        <v/>
      </c>
      <c r="Q1937" s="1715">
        <v>0</v>
      </c>
      <c r="R1937" s="1799" t="str">
        <f t="shared" si="435"/>
        <v/>
      </c>
      <c r="S1937" s="1775">
        <f t="shared" si="436"/>
        <v>0</v>
      </c>
      <c r="U1937" s="1715">
        <f t="shared" si="437"/>
        <v>0</v>
      </c>
      <c r="V1937" s="1715">
        <f t="shared" si="438"/>
        <v>0</v>
      </c>
      <c r="W1937" s="1715">
        <f t="shared" si="439"/>
        <v>0</v>
      </c>
      <c r="X1937" s="1718"/>
      <c r="Y1937" s="1729"/>
      <c r="Z1937" s="1720"/>
      <c r="AA1937" s="1778"/>
      <c r="AB1937" s="1778"/>
      <c r="AH1937" s="2296"/>
      <c r="AK1937" s="2295"/>
      <c r="AL1937" s="2295"/>
    </row>
    <row r="1938" spans="9:38" x14ac:dyDescent="0.2">
      <c r="I1938" s="1728">
        <v>0</v>
      </c>
      <c r="J1938" s="1728">
        <v>0</v>
      </c>
      <c r="N1938" s="1715">
        <f t="shared" si="433"/>
        <v>0</v>
      </c>
      <c r="O1938" s="1715">
        <v>0</v>
      </c>
      <c r="P1938" s="1749" t="str">
        <f t="shared" si="434"/>
        <v/>
      </c>
      <c r="Q1938" s="1715">
        <v>0</v>
      </c>
      <c r="R1938" s="1799" t="str">
        <f t="shared" si="435"/>
        <v/>
      </c>
      <c r="S1938" s="1775">
        <f t="shared" si="436"/>
        <v>0</v>
      </c>
      <c r="U1938" s="1715">
        <f t="shared" si="437"/>
        <v>0</v>
      </c>
      <c r="V1938" s="1715">
        <f t="shared" si="438"/>
        <v>0</v>
      </c>
      <c r="W1938" s="1715">
        <f t="shared" si="439"/>
        <v>0</v>
      </c>
      <c r="X1938" s="1718"/>
      <c r="Y1938" s="1729"/>
      <c r="Z1938" s="1720"/>
      <c r="AA1938" s="1778"/>
      <c r="AB1938" s="1778"/>
      <c r="AH1938" s="2296"/>
      <c r="AK1938" s="2295"/>
      <c r="AL1938" s="2295"/>
    </row>
    <row r="1939" spans="9:38" x14ac:dyDescent="0.2">
      <c r="I1939" s="1728">
        <v>0</v>
      </c>
      <c r="J1939" s="1728">
        <v>0</v>
      </c>
      <c r="N1939" s="1715">
        <f t="shared" si="433"/>
        <v>0</v>
      </c>
      <c r="O1939" s="1715">
        <v>0</v>
      </c>
      <c r="P1939" s="1749" t="str">
        <f t="shared" si="434"/>
        <v/>
      </c>
      <c r="Q1939" s="1715">
        <v>0</v>
      </c>
      <c r="R1939" s="1799" t="str">
        <f t="shared" si="435"/>
        <v/>
      </c>
      <c r="S1939" s="1775">
        <f t="shared" si="436"/>
        <v>0</v>
      </c>
      <c r="U1939" s="1715">
        <f t="shared" si="437"/>
        <v>0</v>
      </c>
      <c r="V1939" s="1715">
        <f t="shared" si="438"/>
        <v>0</v>
      </c>
      <c r="W1939" s="1715">
        <f t="shared" si="439"/>
        <v>0</v>
      </c>
      <c r="X1939" s="1718"/>
      <c r="Y1939" s="1729"/>
      <c r="Z1939" s="1720"/>
      <c r="AA1939" s="1778"/>
      <c r="AB1939" s="1778"/>
      <c r="AH1939" s="2296"/>
      <c r="AK1939" s="2295"/>
      <c r="AL1939" s="2295"/>
    </row>
    <row r="1940" spans="9:38" x14ac:dyDescent="0.2">
      <c r="I1940" s="1728">
        <v>0</v>
      </c>
      <c r="J1940" s="1728">
        <v>0</v>
      </c>
      <c r="N1940" s="1715">
        <f t="shared" si="433"/>
        <v>0</v>
      </c>
      <c r="O1940" s="1715">
        <v>0</v>
      </c>
      <c r="P1940" s="1749" t="str">
        <f t="shared" si="434"/>
        <v/>
      </c>
      <c r="Q1940" s="1715">
        <v>0</v>
      </c>
      <c r="R1940" s="1799" t="str">
        <f t="shared" si="435"/>
        <v/>
      </c>
      <c r="S1940" s="1775">
        <f t="shared" si="436"/>
        <v>0</v>
      </c>
      <c r="U1940" s="1715">
        <f t="shared" si="437"/>
        <v>0</v>
      </c>
      <c r="V1940" s="1715">
        <f t="shared" si="438"/>
        <v>0</v>
      </c>
      <c r="W1940" s="1715">
        <f t="shared" si="439"/>
        <v>0</v>
      </c>
      <c r="X1940" s="1718"/>
      <c r="Y1940" s="1729"/>
      <c r="Z1940" s="1720"/>
      <c r="AA1940" s="1778"/>
      <c r="AB1940" s="1778"/>
      <c r="AH1940" s="2296"/>
      <c r="AK1940" s="2295"/>
      <c r="AL1940" s="2295"/>
    </row>
    <row r="1941" spans="9:38" x14ac:dyDescent="0.2">
      <c r="I1941" s="1728">
        <v>0</v>
      </c>
      <c r="J1941" s="1728">
        <v>0</v>
      </c>
      <c r="N1941" s="1715">
        <f t="shared" si="433"/>
        <v>0</v>
      </c>
      <c r="O1941" s="1715">
        <v>0</v>
      </c>
      <c r="P1941" s="1749" t="str">
        <f t="shared" si="434"/>
        <v/>
      </c>
      <c r="Q1941" s="1715">
        <v>0</v>
      </c>
      <c r="R1941" s="1799" t="str">
        <f t="shared" si="435"/>
        <v/>
      </c>
      <c r="S1941" s="1775">
        <f t="shared" si="436"/>
        <v>0</v>
      </c>
      <c r="U1941" s="1715">
        <f t="shared" si="437"/>
        <v>0</v>
      </c>
      <c r="V1941" s="1715">
        <f t="shared" si="438"/>
        <v>0</v>
      </c>
      <c r="W1941" s="1715">
        <f t="shared" si="439"/>
        <v>0</v>
      </c>
      <c r="X1941" s="1718"/>
      <c r="Y1941" s="1729"/>
      <c r="Z1941" s="1720"/>
      <c r="AA1941" s="1778"/>
      <c r="AB1941" s="1778"/>
      <c r="AH1941" s="2296"/>
      <c r="AK1941" s="2295"/>
      <c r="AL1941" s="2295"/>
    </row>
    <row r="1942" spans="9:38" x14ac:dyDescent="0.2">
      <c r="I1942" s="1728">
        <v>0</v>
      </c>
      <c r="J1942" s="1728">
        <v>0</v>
      </c>
      <c r="N1942" s="1715">
        <f t="shared" si="433"/>
        <v>0</v>
      </c>
      <c r="O1942" s="1715">
        <v>0</v>
      </c>
      <c r="P1942" s="1749" t="str">
        <f t="shared" si="434"/>
        <v/>
      </c>
      <c r="Q1942" s="1715">
        <v>0</v>
      </c>
      <c r="R1942" s="1799" t="str">
        <f t="shared" si="435"/>
        <v/>
      </c>
      <c r="S1942" s="1775">
        <f t="shared" si="436"/>
        <v>0</v>
      </c>
      <c r="U1942" s="1715">
        <f t="shared" si="437"/>
        <v>0</v>
      </c>
      <c r="V1942" s="1715">
        <f t="shared" si="438"/>
        <v>0</v>
      </c>
      <c r="W1942" s="1715">
        <f t="shared" si="439"/>
        <v>0</v>
      </c>
      <c r="X1942" s="1718"/>
      <c r="Y1942" s="1729"/>
      <c r="Z1942" s="1720"/>
      <c r="AA1942" s="1778"/>
      <c r="AB1942" s="1778"/>
      <c r="AH1942" s="2296"/>
      <c r="AK1942" s="2295"/>
      <c r="AL1942" s="2295"/>
    </row>
    <row r="1943" spans="9:38" x14ac:dyDescent="0.2">
      <c r="I1943" s="1728">
        <v>0</v>
      </c>
      <c r="J1943" s="1728">
        <v>0</v>
      </c>
      <c r="N1943" s="1715">
        <f t="shared" si="433"/>
        <v>0</v>
      </c>
      <c r="O1943" s="1715">
        <v>0</v>
      </c>
      <c r="P1943" s="1749" t="str">
        <f t="shared" si="434"/>
        <v/>
      </c>
      <c r="Q1943" s="1715">
        <v>0</v>
      </c>
      <c r="R1943" s="1799" t="str">
        <f t="shared" si="435"/>
        <v/>
      </c>
      <c r="S1943" s="1775">
        <f t="shared" si="436"/>
        <v>0</v>
      </c>
      <c r="U1943" s="1715">
        <f t="shared" si="437"/>
        <v>0</v>
      </c>
      <c r="V1943" s="1715">
        <f t="shared" si="438"/>
        <v>0</v>
      </c>
      <c r="W1943" s="1715">
        <f t="shared" si="439"/>
        <v>0</v>
      </c>
      <c r="X1943" s="1718"/>
      <c r="Y1943" s="1729"/>
      <c r="Z1943" s="1720"/>
      <c r="AA1943" s="1778"/>
      <c r="AB1943" s="1778"/>
      <c r="AH1943" s="2296"/>
      <c r="AK1943" s="2295"/>
      <c r="AL1943" s="2295"/>
    </row>
    <row r="1944" spans="9:38" x14ac:dyDescent="0.2">
      <c r="I1944" s="1728">
        <v>0</v>
      </c>
      <c r="J1944" s="1728">
        <v>0</v>
      </c>
      <c r="N1944" s="1715">
        <f t="shared" si="433"/>
        <v>0</v>
      </c>
      <c r="O1944" s="1715">
        <v>0</v>
      </c>
      <c r="P1944" s="1749" t="str">
        <f t="shared" si="434"/>
        <v/>
      </c>
      <c r="Q1944" s="1715">
        <v>0</v>
      </c>
      <c r="R1944" s="1799" t="str">
        <f t="shared" si="435"/>
        <v/>
      </c>
      <c r="S1944" s="1775">
        <f t="shared" si="436"/>
        <v>0</v>
      </c>
      <c r="U1944" s="1715">
        <f t="shared" si="437"/>
        <v>0</v>
      </c>
      <c r="V1944" s="1715">
        <f t="shared" si="438"/>
        <v>0</v>
      </c>
      <c r="W1944" s="1715">
        <f t="shared" si="439"/>
        <v>0</v>
      </c>
      <c r="X1944" s="1718"/>
      <c r="Y1944" s="1729"/>
      <c r="Z1944" s="1720"/>
      <c r="AA1944" s="1778"/>
      <c r="AB1944" s="1778"/>
      <c r="AH1944" s="2296"/>
      <c r="AK1944" s="2295"/>
      <c r="AL1944" s="2295"/>
    </row>
    <row r="1945" spans="9:38" x14ac:dyDescent="0.2">
      <c r="I1945" s="1728">
        <v>0</v>
      </c>
      <c r="J1945" s="1728">
        <v>0</v>
      </c>
      <c r="N1945" s="1715">
        <f t="shared" si="433"/>
        <v>0</v>
      </c>
      <c r="O1945" s="1715">
        <v>0</v>
      </c>
      <c r="P1945" s="1749" t="str">
        <f t="shared" si="434"/>
        <v/>
      </c>
      <c r="Q1945" s="1715">
        <v>0</v>
      </c>
      <c r="R1945" s="1799" t="str">
        <f t="shared" si="435"/>
        <v/>
      </c>
      <c r="S1945" s="1775">
        <f t="shared" si="436"/>
        <v>0</v>
      </c>
      <c r="U1945" s="1715">
        <f t="shared" si="437"/>
        <v>0</v>
      </c>
      <c r="V1945" s="1715">
        <f t="shared" si="438"/>
        <v>0</v>
      </c>
      <c r="W1945" s="1715">
        <f t="shared" si="439"/>
        <v>0</v>
      </c>
      <c r="X1945" s="1718"/>
      <c r="Y1945" s="1729"/>
      <c r="Z1945" s="1720"/>
      <c r="AA1945" s="1778"/>
      <c r="AB1945" s="1778"/>
      <c r="AH1945" s="2296"/>
      <c r="AK1945" s="2295"/>
      <c r="AL1945" s="2295"/>
    </row>
    <row r="1946" spans="9:38" x14ac:dyDescent="0.2">
      <c r="I1946" s="1728">
        <v>0</v>
      </c>
      <c r="J1946" s="1728">
        <v>0</v>
      </c>
      <c r="N1946" s="1715">
        <f t="shared" si="433"/>
        <v>0</v>
      </c>
      <c r="O1946" s="1715">
        <v>0</v>
      </c>
      <c r="P1946" s="1749" t="str">
        <f t="shared" si="434"/>
        <v/>
      </c>
      <c r="Q1946" s="1715">
        <v>0</v>
      </c>
      <c r="R1946" s="1799" t="str">
        <f t="shared" si="435"/>
        <v/>
      </c>
      <c r="S1946" s="1775">
        <f t="shared" si="436"/>
        <v>0</v>
      </c>
      <c r="U1946" s="1715">
        <f t="shared" si="437"/>
        <v>0</v>
      </c>
      <c r="V1946" s="1715">
        <f t="shared" si="438"/>
        <v>0</v>
      </c>
      <c r="W1946" s="1715">
        <f t="shared" si="439"/>
        <v>0</v>
      </c>
      <c r="X1946" s="1718"/>
      <c r="Y1946" s="1729"/>
      <c r="Z1946" s="1720"/>
      <c r="AA1946" s="1778"/>
      <c r="AB1946" s="1778"/>
      <c r="AH1946" s="2296"/>
      <c r="AK1946" s="2295"/>
      <c r="AL1946" s="2295"/>
    </row>
    <row r="1947" spans="9:38" x14ac:dyDescent="0.2">
      <c r="I1947" s="1728">
        <v>0</v>
      </c>
      <c r="J1947" s="1728">
        <v>0</v>
      </c>
      <c r="N1947" s="1715">
        <f t="shared" si="433"/>
        <v>0</v>
      </c>
      <c r="O1947" s="1715">
        <v>0</v>
      </c>
      <c r="P1947" s="1749" t="str">
        <f t="shared" si="434"/>
        <v/>
      </c>
      <c r="Q1947" s="1715">
        <v>0</v>
      </c>
      <c r="R1947" s="1799" t="str">
        <f t="shared" si="435"/>
        <v/>
      </c>
      <c r="S1947" s="1775">
        <f t="shared" si="436"/>
        <v>0</v>
      </c>
      <c r="U1947" s="1715">
        <f t="shared" si="437"/>
        <v>0</v>
      </c>
      <c r="V1947" s="1715">
        <f t="shared" si="438"/>
        <v>0</v>
      </c>
      <c r="W1947" s="1715">
        <f t="shared" si="439"/>
        <v>0</v>
      </c>
      <c r="X1947" s="1718"/>
      <c r="Y1947" s="1729"/>
      <c r="Z1947" s="1720"/>
      <c r="AA1947" s="1778"/>
      <c r="AB1947" s="1778"/>
      <c r="AH1947" s="2296"/>
      <c r="AK1947" s="2295"/>
      <c r="AL1947" s="2295"/>
    </row>
    <row r="1948" spans="9:38" x14ac:dyDescent="0.2">
      <c r="I1948" s="1728">
        <v>0</v>
      </c>
      <c r="J1948" s="1728">
        <v>0</v>
      </c>
      <c r="N1948" s="1715">
        <f t="shared" si="433"/>
        <v>0</v>
      </c>
      <c r="O1948" s="1715">
        <v>0</v>
      </c>
      <c r="P1948" s="1749" t="str">
        <f t="shared" si="434"/>
        <v/>
      </c>
      <c r="Q1948" s="1715">
        <v>0</v>
      </c>
      <c r="R1948" s="1799" t="str">
        <f t="shared" si="435"/>
        <v/>
      </c>
      <c r="S1948" s="1775">
        <f t="shared" si="436"/>
        <v>0</v>
      </c>
      <c r="U1948" s="1715">
        <f t="shared" si="437"/>
        <v>0</v>
      </c>
      <c r="V1948" s="1715">
        <f t="shared" si="438"/>
        <v>0</v>
      </c>
      <c r="W1948" s="1715">
        <f t="shared" si="439"/>
        <v>0</v>
      </c>
      <c r="X1948" s="1718"/>
      <c r="Y1948" s="1729"/>
      <c r="Z1948" s="1720"/>
      <c r="AA1948" s="1778"/>
      <c r="AB1948" s="1778"/>
      <c r="AH1948" s="2296"/>
      <c r="AK1948" s="2295"/>
      <c r="AL1948" s="2295"/>
    </row>
    <row r="1949" spans="9:38" x14ac:dyDescent="0.2">
      <c r="I1949" s="1728">
        <v>0</v>
      </c>
      <c r="J1949" s="1728">
        <v>0</v>
      </c>
      <c r="N1949" s="1715">
        <f t="shared" si="433"/>
        <v>0</v>
      </c>
      <c r="O1949" s="1715">
        <v>0</v>
      </c>
      <c r="P1949" s="1749" t="str">
        <f t="shared" si="434"/>
        <v/>
      </c>
      <c r="Q1949" s="1715">
        <v>0</v>
      </c>
      <c r="R1949" s="1799" t="str">
        <f t="shared" si="435"/>
        <v/>
      </c>
      <c r="S1949" s="1775">
        <f t="shared" si="436"/>
        <v>0</v>
      </c>
      <c r="U1949" s="1715">
        <f t="shared" si="437"/>
        <v>0</v>
      </c>
      <c r="V1949" s="1715">
        <f t="shared" si="438"/>
        <v>0</v>
      </c>
      <c r="W1949" s="1715">
        <f t="shared" si="439"/>
        <v>0</v>
      </c>
      <c r="X1949" s="1718"/>
      <c r="Y1949" s="1729"/>
      <c r="Z1949" s="1720"/>
      <c r="AA1949" s="1778"/>
      <c r="AB1949" s="1778"/>
      <c r="AH1949" s="2296"/>
      <c r="AK1949" s="2295"/>
      <c r="AL1949" s="2295"/>
    </row>
    <row r="1950" spans="9:38" x14ac:dyDescent="0.2">
      <c r="I1950" s="1728">
        <v>0</v>
      </c>
      <c r="J1950" s="1728">
        <v>0</v>
      </c>
      <c r="N1950" s="1715">
        <f t="shared" si="433"/>
        <v>0</v>
      </c>
      <c r="O1950" s="1715">
        <v>0</v>
      </c>
      <c r="P1950" s="1749" t="str">
        <f t="shared" si="434"/>
        <v/>
      </c>
      <c r="Q1950" s="1715">
        <v>0</v>
      </c>
      <c r="R1950" s="1799" t="str">
        <f t="shared" si="435"/>
        <v/>
      </c>
      <c r="S1950" s="1775">
        <f t="shared" si="436"/>
        <v>0</v>
      </c>
      <c r="U1950" s="1715">
        <f t="shared" si="437"/>
        <v>0</v>
      </c>
      <c r="V1950" s="1715">
        <f t="shared" si="438"/>
        <v>0</v>
      </c>
      <c r="W1950" s="1715">
        <f t="shared" si="439"/>
        <v>0</v>
      </c>
      <c r="X1950" s="1718"/>
      <c r="Y1950" s="1729"/>
      <c r="Z1950" s="1720"/>
      <c r="AA1950" s="1778"/>
      <c r="AB1950" s="1778"/>
      <c r="AH1950" s="2296"/>
      <c r="AK1950" s="2295"/>
      <c r="AL1950" s="2295"/>
    </row>
    <row r="1951" spans="9:38" x14ac:dyDescent="0.2">
      <c r="I1951" s="1728">
        <v>0</v>
      </c>
      <c r="J1951" s="1728">
        <v>0</v>
      </c>
      <c r="N1951" s="1715">
        <f t="shared" si="433"/>
        <v>0</v>
      </c>
      <c r="O1951" s="1715">
        <v>0</v>
      </c>
      <c r="P1951" s="1749" t="str">
        <f t="shared" si="434"/>
        <v/>
      </c>
      <c r="Q1951" s="1715">
        <v>0</v>
      </c>
      <c r="R1951" s="1799" t="str">
        <f t="shared" si="435"/>
        <v/>
      </c>
      <c r="S1951" s="1775">
        <f t="shared" si="436"/>
        <v>0</v>
      </c>
      <c r="U1951" s="1715">
        <f t="shared" si="437"/>
        <v>0</v>
      </c>
      <c r="V1951" s="1715">
        <f t="shared" si="438"/>
        <v>0</v>
      </c>
      <c r="W1951" s="1715">
        <f t="shared" si="439"/>
        <v>0</v>
      </c>
      <c r="X1951" s="1718"/>
      <c r="Y1951" s="1729"/>
      <c r="Z1951" s="1720"/>
      <c r="AA1951" s="1778"/>
      <c r="AB1951" s="1778"/>
      <c r="AH1951" s="2296"/>
      <c r="AK1951" s="2295"/>
      <c r="AL1951" s="2295"/>
    </row>
    <row r="1952" spans="9:38" x14ac:dyDescent="0.2">
      <c r="I1952" s="1728">
        <v>0</v>
      </c>
      <c r="J1952" s="1728">
        <v>0</v>
      </c>
      <c r="N1952" s="1715">
        <f t="shared" si="433"/>
        <v>0</v>
      </c>
      <c r="O1952" s="1715">
        <v>0</v>
      </c>
      <c r="P1952" s="1749" t="str">
        <f t="shared" si="434"/>
        <v/>
      </c>
      <c r="Q1952" s="1715">
        <v>0</v>
      </c>
      <c r="R1952" s="1799" t="str">
        <f t="shared" si="435"/>
        <v/>
      </c>
      <c r="S1952" s="1775">
        <f t="shared" si="436"/>
        <v>0</v>
      </c>
      <c r="U1952" s="1715">
        <f t="shared" si="437"/>
        <v>0</v>
      </c>
      <c r="V1952" s="1715">
        <f t="shared" si="438"/>
        <v>0</v>
      </c>
      <c r="W1952" s="1715">
        <f t="shared" si="439"/>
        <v>0</v>
      </c>
      <c r="X1952" s="1718"/>
      <c r="Y1952" s="1729"/>
      <c r="Z1952" s="1720"/>
      <c r="AA1952" s="1778"/>
      <c r="AB1952" s="1778"/>
      <c r="AH1952" s="2296"/>
      <c r="AK1952" s="2295"/>
      <c r="AL1952" s="2295"/>
    </row>
    <row r="1953" spans="9:38" x14ac:dyDescent="0.2">
      <c r="I1953" s="1728">
        <v>0</v>
      </c>
      <c r="J1953" s="1728">
        <v>0</v>
      </c>
      <c r="N1953" s="1715">
        <f t="shared" si="433"/>
        <v>0</v>
      </c>
      <c r="O1953" s="1715">
        <v>0</v>
      </c>
      <c r="P1953" s="1749" t="str">
        <f t="shared" si="434"/>
        <v/>
      </c>
      <c r="Q1953" s="1715">
        <v>0</v>
      </c>
      <c r="R1953" s="1799" t="str">
        <f t="shared" si="435"/>
        <v/>
      </c>
      <c r="S1953" s="1775">
        <f t="shared" si="436"/>
        <v>0</v>
      </c>
      <c r="U1953" s="1715">
        <f t="shared" si="437"/>
        <v>0</v>
      </c>
      <c r="V1953" s="1715">
        <f t="shared" si="438"/>
        <v>0</v>
      </c>
      <c r="W1953" s="1715">
        <f t="shared" si="439"/>
        <v>0</v>
      </c>
      <c r="X1953" s="1718"/>
      <c r="Y1953" s="1729"/>
      <c r="Z1953" s="1720"/>
      <c r="AA1953" s="1778"/>
      <c r="AB1953" s="1778"/>
      <c r="AH1953" s="2296"/>
      <c r="AK1953" s="2295"/>
      <c r="AL1953" s="2295"/>
    </row>
    <row r="1954" spans="9:38" x14ac:dyDescent="0.2">
      <c r="I1954" s="1728">
        <v>0</v>
      </c>
      <c r="J1954" s="1728">
        <v>0</v>
      </c>
      <c r="N1954" s="1715">
        <f t="shared" si="433"/>
        <v>0</v>
      </c>
      <c r="O1954" s="1715">
        <v>0</v>
      </c>
      <c r="P1954" s="1749" t="str">
        <f t="shared" si="434"/>
        <v/>
      </c>
      <c r="Q1954" s="1715">
        <v>0</v>
      </c>
      <c r="R1954" s="1799" t="str">
        <f t="shared" si="435"/>
        <v/>
      </c>
      <c r="S1954" s="1775">
        <f t="shared" si="436"/>
        <v>0</v>
      </c>
      <c r="U1954" s="1715">
        <f t="shared" si="437"/>
        <v>0</v>
      </c>
      <c r="V1954" s="1715">
        <f t="shared" si="438"/>
        <v>0</v>
      </c>
      <c r="W1954" s="1715">
        <f t="shared" si="439"/>
        <v>0</v>
      </c>
      <c r="X1954" s="1718"/>
      <c r="Y1954" s="1729"/>
      <c r="Z1954" s="1720"/>
      <c r="AA1954" s="1778"/>
      <c r="AB1954" s="1778"/>
      <c r="AH1954" s="2296"/>
      <c r="AK1954" s="2295"/>
      <c r="AL1954" s="2295"/>
    </row>
    <row r="1955" spans="9:38" x14ac:dyDescent="0.2">
      <c r="I1955" s="1728">
        <v>0</v>
      </c>
      <c r="J1955" s="1728">
        <v>0</v>
      </c>
      <c r="N1955" s="1715">
        <f t="shared" si="433"/>
        <v>0</v>
      </c>
      <c r="O1955" s="1715">
        <v>0</v>
      </c>
      <c r="P1955" s="1749" t="str">
        <f t="shared" si="434"/>
        <v/>
      </c>
      <c r="Q1955" s="1715">
        <v>0</v>
      </c>
      <c r="R1955" s="1799" t="str">
        <f t="shared" si="435"/>
        <v/>
      </c>
      <c r="S1955" s="1775">
        <f t="shared" si="436"/>
        <v>0</v>
      </c>
      <c r="U1955" s="1715">
        <f t="shared" si="437"/>
        <v>0</v>
      </c>
      <c r="V1955" s="1715">
        <f t="shared" si="438"/>
        <v>0</v>
      </c>
      <c r="W1955" s="1715">
        <f t="shared" si="439"/>
        <v>0</v>
      </c>
      <c r="X1955" s="1718"/>
      <c r="Y1955" s="1729"/>
      <c r="Z1955" s="1720"/>
      <c r="AA1955" s="1778"/>
      <c r="AB1955" s="1778"/>
      <c r="AH1955" s="2296"/>
      <c r="AK1955" s="2295"/>
      <c r="AL1955" s="2295"/>
    </row>
    <row r="1956" spans="9:38" x14ac:dyDescent="0.2">
      <c r="I1956" s="1728">
        <v>0</v>
      </c>
      <c r="J1956" s="1728">
        <v>0</v>
      </c>
      <c r="N1956" s="1715">
        <f t="shared" si="433"/>
        <v>0</v>
      </c>
      <c r="O1956" s="1715">
        <v>0</v>
      </c>
      <c r="P1956" s="1749" t="str">
        <f t="shared" si="434"/>
        <v/>
      </c>
      <c r="Q1956" s="1715">
        <v>0</v>
      </c>
      <c r="R1956" s="1799" t="str">
        <f t="shared" si="435"/>
        <v/>
      </c>
      <c r="S1956" s="1775">
        <f t="shared" si="436"/>
        <v>0</v>
      </c>
      <c r="U1956" s="1715">
        <f t="shared" si="437"/>
        <v>0</v>
      </c>
      <c r="V1956" s="1715">
        <f t="shared" si="438"/>
        <v>0</v>
      </c>
      <c r="W1956" s="1715">
        <f t="shared" si="439"/>
        <v>0</v>
      </c>
      <c r="X1956" s="1718"/>
      <c r="Y1956" s="1729"/>
      <c r="Z1956" s="1720"/>
      <c r="AA1956" s="1778"/>
      <c r="AB1956" s="1778"/>
      <c r="AH1956" s="2296"/>
      <c r="AK1956" s="2295"/>
      <c r="AL1956" s="2295"/>
    </row>
    <row r="1957" spans="9:38" x14ac:dyDescent="0.2">
      <c r="I1957" s="1728">
        <v>0</v>
      </c>
      <c r="J1957" s="1728">
        <v>0</v>
      </c>
      <c r="N1957" s="1715">
        <f t="shared" si="433"/>
        <v>0</v>
      </c>
      <c r="O1957" s="1715">
        <v>0</v>
      </c>
      <c r="P1957" s="1749" t="str">
        <f t="shared" si="434"/>
        <v/>
      </c>
      <c r="Q1957" s="1715">
        <v>0</v>
      </c>
      <c r="R1957" s="1799" t="str">
        <f t="shared" si="435"/>
        <v/>
      </c>
      <c r="S1957" s="1775">
        <f t="shared" si="436"/>
        <v>0</v>
      </c>
      <c r="U1957" s="1715">
        <f t="shared" si="437"/>
        <v>0</v>
      </c>
      <c r="V1957" s="1715">
        <f t="shared" si="438"/>
        <v>0</v>
      </c>
      <c r="W1957" s="1715">
        <f t="shared" si="439"/>
        <v>0</v>
      </c>
      <c r="X1957" s="1718"/>
      <c r="Y1957" s="1729"/>
      <c r="Z1957" s="1720"/>
      <c r="AA1957" s="1778"/>
      <c r="AB1957" s="1778"/>
      <c r="AH1957" s="2296"/>
      <c r="AK1957" s="2295"/>
      <c r="AL1957" s="2295"/>
    </row>
    <row r="1958" spans="9:38" x14ac:dyDescent="0.2">
      <c r="I1958" s="1728">
        <v>0</v>
      </c>
      <c r="J1958" s="1728">
        <v>0</v>
      </c>
      <c r="N1958" s="1715">
        <f t="shared" si="433"/>
        <v>0</v>
      </c>
      <c r="O1958" s="1715">
        <v>0</v>
      </c>
      <c r="P1958" s="1749" t="str">
        <f t="shared" si="434"/>
        <v/>
      </c>
      <c r="Q1958" s="1715">
        <v>0</v>
      </c>
      <c r="R1958" s="1799" t="str">
        <f t="shared" si="435"/>
        <v/>
      </c>
      <c r="S1958" s="1775">
        <f t="shared" si="436"/>
        <v>0</v>
      </c>
      <c r="U1958" s="1715">
        <f t="shared" si="437"/>
        <v>0</v>
      </c>
      <c r="V1958" s="1715">
        <f t="shared" si="438"/>
        <v>0</v>
      </c>
      <c r="W1958" s="1715">
        <f t="shared" si="439"/>
        <v>0</v>
      </c>
      <c r="X1958" s="1718"/>
      <c r="Y1958" s="1729"/>
      <c r="Z1958" s="1720"/>
      <c r="AA1958" s="1778"/>
      <c r="AB1958" s="1778"/>
      <c r="AH1958" s="2296"/>
      <c r="AK1958" s="2295"/>
      <c r="AL1958" s="2295"/>
    </row>
    <row r="1959" spans="9:38" x14ac:dyDescent="0.2">
      <c r="I1959" s="1728">
        <v>0</v>
      </c>
      <c r="J1959" s="1728">
        <v>0</v>
      </c>
      <c r="N1959" s="1715">
        <f t="shared" si="433"/>
        <v>0</v>
      </c>
      <c r="O1959" s="1715">
        <v>0</v>
      </c>
      <c r="P1959" s="1749" t="str">
        <f t="shared" si="434"/>
        <v/>
      </c>
      <c r="Q1959" s="1715">
        <v>0</v>
      </c>
      <c r="R1959" s="1799" t="str">
        <f t="shared" si="435"/>
        <v/>
      </c>
      <c r="S1959" s="1775">
        <f t="shared" si="436"/>
        <v>0</v>
      </c>
      <c r="U1959" s="1715">
        <f t="shared" si="437"/>
        <v>0</v>
      </c>
      <c r="V1959" s="1715">
        <f t="shared" si="438"/>
        <v>0</v>
      </c>
      <c r="W1959" s="1715">
        <f t="shared" si="439"/>
        <v>0</v>
      </c>
      <c r="X1959" s="1718"/>
      <c r="Y1959" s="1729"/>
      <c r="Z1959" s="1720"/>
      <c r="AA1959" s="1778"/>
      <c r="AB1959" s="1778"/>
      <c r="AH1959" s="2296"/>
      <c r="AK1959" s="2295"/>
      <c r="AL1959" s="2295"/>
    </row>
    <row r="1960" spans="9:38" x14ac:dyDescent="0.2">
      <c r="I1960" s="1728">
        <v>0</v>
      </c>
      <c r="J1960" s="1728">
        <v>0</v>
      </c>
      <c r="N1960" s="1715">
        <f t="shared" si="433"/>
        <v>0</v>
      </c>
      <c r="O1960" s="1715">
        <v>0</v>
      </c>
      <c r="P1960" s="1749" t="str">
        <f t="shared" si="434"/>
        <v/>
      </c>
      <c r="Q1960" s="1715">
        <v>0</v>
      </c>
      <c r="R1960" s="1799" t="str">
        <f t="shared" si="435"/>
        <v/>
      </c>
      <c r="S1960" s="1775">
        <f t="shared" si="436"/>
        <v>0</v>
      </c>
      <c r="U1960" s="1715">
        <f t="shared" si="437"/>
        <v>0</v>
      </c>
      <c r="V1960" s="1715">
        <f t="shared" si="438"/>
        <v>0</v>
      </c>
      <c r="W1960" s="1715">
        <f t="shared" si="439"/>
        <v>0</v>
      </c>
      <c r="X1960" s="1718"/>
      <c r="Y1960" s="1729"/>
      <c r="Z1960" s="1720"/>
      <c r="AA1960" s="1778"/>
      <c r="AB1960" s="1778"/>
      <c r="AH1960" s="2296"/>
      <c r="AK1960" s="2295"/>
      <c r="AL1960" s="2295"/>
    </row>
    <row r="1961" spans="9:38" x14ac:dyDescent="0.2">
      <c r="I1961" s="1728">
        <v>0</v>
      </c>
      <c r="J1961" s="1728">
        <v>0</v>
      </c>
      <c r="N1961" s="1715">
        <f t="shared" ref="N1961:N1990" si="440">O1961+Q1961</f>
        <v>0</v>
      </c>
      <c r="O1961" s="1715">
        <v>0</v>
      </c>
      <c r="P1961" s="1749" t="str">
        <f t="shared" ref="P1961:P1990" si="441">IF(N1961&lt;=0,"",O1961/N1961)</f>
        <v/>
      </c>
      <c r="Q1961" s="1715">
        <v>0</v>
      </c>
      <c r="R1961" s="1799" t="str">
        <f t="shared" ref="R1961:R1990" si="442">IF(N1961&lt;=0,"",Q1961/N1961)</f>
        <v/>
      </c>
      <c r="S1961" s="1775">
        <f t="shared" ref="S1961:S1990" si="443">Q1961/$S$1</f>
        <v>0</v>
      </c>
      <c r="U1961" s="1715">
        <f t="shared" ref="U1961:U1990" si="444">((1-I1961)*O1961)+((1-J1961)*Q1961)</f>
        <v>0</v>
      </c>
      <c r="V1961" s="1715">
        <f t="shared" ref="V1961:V1990" si="445">L1961-W1961</f>
        <v>0</v>
      </c>
      <c r="W1961" s="1715">
        <f t="shared" ref="W1961:W1990" si="446">X1961+AC1961+AH1961+AM1961+AO1961+AR1961</f>
        <v>0</v>
      </c>
      <c r="X1961" s="1718"/>
      <c r="Y1961" s="1729"/>
      <c r="Z1961" s="1720"/>
      <c r="AA1961" s="1778"/>
      <c r="AB1961" s="1778"/>
      <c r="AH1961" s="2296"/>
      <c r="AK1961" s="2295"/>
      <c r="AL1961" s="2295"/>
    </row>
    <row r="1962" spans="9:38" x14ac:dyDescent="0.2">
      <c r="I1962" s="1728">
        <v>0</v>
      </c>
      <c r="J1962" s="1728">
        <v>0</v>
      </c>
      <c r="N1962" s="1715">
        <f t="shared" si="440"/>
        <v>0</v>
      </c>
      <c r="O1962" s="1715">
        <v>0</v>
      </c>
      <c r="P1962" s="1749" t="str">
        <f t="shared" si="441"/>
        <v/>
      </c>
      <c r="Q1962" s="1715">
        <v>0</v>
      </c>
      <c r="R1962" s="1799" t="str">
        <f t="shared" si="442"/>
        <v/>
      </c>
      <c r="S1962" s="1775">
        <f t="shared" si="443"/>
        <v>0</v>
      </c>
      <c r="U1962" s="1715">
        <f t="shared" si="444"/>
        <v>0</v>
      </c>
      <c r="V1962" s="1715">
        <f t="shared" si="445"/>
        <v>0</v>
      </c>
      <c r="W1962" s="1715">
        <f t="shared" si="446"/>
        <v>0</v>
      </c>
      <c r="X1962" s="1718"/>
      <c r="Y1962" s="1729"/>
      <c r="Z1962" s="1720"/>
      <c r="AA1962" s="1778"/>
      <c r="AB1962" s="1778"/>
      <c r="AH1962" s="2296"/>
      <c r="AK1962" s="2295"/>
      <c r="AL1962" s="2295"/>
    </row>
    <row r="1963" spans="9:38" x14ac:dyDescent="0.2">
      <c r="I1963" s="1728">
        <v>0</v>
      </c>
      <c r="J1963" s="1728">
        <v>0</v>
      </c>
      <c r="N1963" s="1715">
        <f t="shared" si="440"/>
        <v>0</v>
      </c>
      <c r="O1963" s="1715">
        <v>0</v>
      </c>
      <c r="P1963" s="1749" t="str">
        <f t="shared" si="441"/>
        <v/>
      </c>
      <c r="Q1963" s="1715">
        <v>0</v>
      </c>
      <c r="R1963" s="1799" t="str">
        <f t="shared" si="442"/>
        <v/>
      </c>
      <c r="S1963" s="1775">
        <f t="shared" si="443"/>
        <v>0</v>
      </c>
      <c r="U1963" s="1715">
        <f t="shared" si="444"/>
        <v>0</v>
      </c>
      <c r="V1963" s="1715">
        <f t="shared" si="445"/>
        <v>0</v>
      </c>
      <c r="W1963" s="1715">
        <f t="shared" si="446"/>
        <v>0</v>
      </c>
      <c r="X1963" s="1718"/>
      <c r="Y1963" s="1729"/>
      <c r="Z1963" s="1720"/>
      <c r="AA1963" s="1778"/>
      <c r="AB1963" s="1778"/>
      <c r="AH1963" s="2296"/>
      <c r="AK1963" s="2295"/>
      <c r="AL1963" s="2295"/>
    </row>
    <row r="1964" spans="9:38" x14ac:dyDescent="0.2">
      <c r="I1964" s="1728">
        <v>0</v>
      </c>
      <c r="J1964" s="1728">
        <v>0</v>
      </c>
      <c r="N1964" s="1715">
        <f t="shared" si="440"/>
        <v>0</v>
      </c>
      <c r="O1964" s="1715">
        <v>0</v>
      </c>
      <c r="P1964" s="1749" t="str">
        <f t="shared" si="441"/>
        <v/>
      </c>
      <c r="Q1964" s="1715">
        <v>0</v>
      </c>
      <c r="R1964" s="1799" t="str">
        <f t="shared" si="442"/>
        <v/>
      </c>
      <c r="S1964" s="1775">
        <f t="shared" si="443"/>
        <v>0</v>
      </c>
      <c r="U1964" s="1715">
        <f t="shared" si="444"/>
        <v>0</v>
      </c>
      <c r="V1964" s="1715">
        <f t="shared" si="445"/>
        <v>0</v>
      </c>
      <c r="W1964" s="1715">
        <f t="shared" si="446"/>
        <v>0</v>
      </c>
      <c r="X1964" s="1718"/>
      <c r="Y1964" s="1729"/>
      <c r="Z1964" s="1720"/>
      <c r="AA1964" s="1778"/>
      <c r="AB1964" s="1778"/>
      <c r="AH1964" s="2296"/>
      <c r="AK1964" s="2295"/>
      <c r="AL1964" s="2295"/>
    </row>
    <row r="1965" spans="9:38" x14ac:dyDescent="0.2">
      <c r="I1965" s="1728">
        <v>0</v>
      </c>
      <c r="J1965" s="1728">
        <v>0</v>
      </c>
      <c r="N1965" s="1715">
        <f t="shared" si="440"/>
        <v>0</v>
      </c>
      <c r="O1965" s="1715">
        <v>0</v>
      </c>
      <c r="P1965" s="1749" t="str">
        <f t="shared" si="441"/>
        <v/>
      </c>
      <c r="Q1965" s="1715">
        <v>0</v>
      </c>
      <c r="R1965" s="1799" t="str">
        <f t="shared" si="442"/>
        <v/>
      </c>
      <c r="S1965" s="1775">
        <f t="shared" si="443"/>
        <v>0</v>
      </c>
      <c r="U1965" s="1715">
        <f t="shared" si="444"/>
        <v>0</v>
      </c>
      <c r="V1965" s="1715">
        <f t="shared" si="445"/>
        <v>0</v>
      </c>
      <c r="W1965" s="1715">
        <f t="shared" si="446"/>
        <v>0</v>
      </c>
      <c r="X1965" s="1718"/>
      <c r="Y1965" s="1729"/>
      <c r="Z1965" s="1720"/>
      <c r="AA1965" s="1778"/>
      <c r="AB1965" s="1778"/>
      <c r="AH1965" s="2296"/>
      <c r="AK1965" s="2295"/>
      <c r="AL1965" s="2295"/>
    </row>
    <row r="1966" spans="9:38" x14ac:dyDescent="0.2">
      <c r="I1966" s="1728">
        <v>0</v>
      </c>
      <c r="J1966" s="1728">
        <v>0</v>
      </c>
      <c r="N1966" s="1715">
        <f t="shared" si="440"/>
        <v>0</v>
      </c>
      <c r="O1966" s="1715">
        <v>0</v>
      </c>
      <c r="P1966" s="1749" t="str">
        <f t="shared" si="441"/>
        <v/>
      </c>
      <c r="Q1966" s="1715">
        <v>0</v>
      </c>
      <c r="R1966" s="1799" t="str">
        <f t="shared" si="442"/>
        <v/>
      </c>
      <c r="S1966" s="1775">
        <f t="shared" si="443"/>
        <v>0</v>
      </c>
      <c r="U1966" s="1715">
        <f t="shared" si="444"/>
        <v>0</v>
      </c>
      <c r="V1966" s="1715">
        <f t="shared" si="445"/>
        <v>0</v>
      </c>
      <c r="W1966" s="1715">
        <f t="shared" si="446"/>
        <v>0</v>
      </c>
      <c r="X1966" s="1718"/>
      <c r="Y1966" s="1729"/>
      <c r="Z1966" s="1720"/>
      <c r="AA1966" s="1778"/>
      <c r="AB1966" s="1778"/>
      <c r="AH1966" s="2296"/>
      <c r="AK1966" s="2295"/>
      <c r="AL1966" s="2295"/>
    </row>
    <row r="1967" spans="9:38" x14ac:dyDescent="0.2">
      <c r="I1967" s="1728">
        <v>0</v>
      </c>
      <c r="J1967" s="1728">
        <v>0</v>
      </c>
      <c r="N1967" s="1715">
        <f t="shared" si="440"/>
        <v>0</v>
      </c>
      <c r="O1967" s="1715">
        <v>0</v>
      </c>
      <c r="P1967" s="1749" t="str">
        <f t="shared" si="441"/>
        <v/>
      </c>
      <c r="Q1967" s="1715">
        <v>0</v>
      </c>
      <c r="R1967" s="1799" t="str">
        <f t="shared" si="442"/>
        <v/>
      </c>
      <c r="S1967" s="1775">
        <f t="shared" si="443"/>
        <v>0</v>
      </c>
      <c r="U1967" s="1715">
        <f t="shared" si="444"/>
        <v>0</v>
      </c>
      <c r="V1967" s="1715">
        <f t="shared" si="445"/>
        <v>0</v>
      </c>
      <c r="W1967" s="1715">
        <f t="shared" si="446"/>
        <v>0</v>
      </c>
      <c r="X1967" s="1718"/>
      <c r="Y1967" s="1729"/>
      <c r="Z1967" s="1720"/>
      <c r="AA1967" s="1778"/>
      <c r="AB1967" s="1778"/>
      <c r="AH1967" s="2296"/>
      <c r="AK1967" s="2295"/>
      <c r="AL1967" s="2295"/>
    </row>
    <row r="1968" spans="9:38" x14ac:dyDescent="0.2">
      <c r="I1968" s="1728">
        <v>0</v>
      </c>
      <c r="J1968" s="1728">
        <v>0</v>
      </c>
      <c r="N1968" s="1715">
        <f t="shared" si="440"/>
        <v>0</v>
      </c>
      <c r="O1968" s="1715">
        <v>0</v>
      </c>
      <c r="P1968" s="1749" t="str">
        <f t="shared" si="441"/>
        <v/>
      </c>
      <c r="Q1968" s="1715">
        <v>0</v>
      </c>
      <c r="R1968" s="1799" t="str">
        <f t="shared" si="442"/>
        <v/>
      </c>
      <c r="S1968" s="1775">
        <f t="shared" si="443"/>
        <v>0</v>
      </c>
      <c r="U1968" s="1715">
        <f t="shared" si="444"/>
        <v>0</v>
      </c>
      <c r="V1968" s="1715">
        <f t="shared" si="445"/>
        <v>0</v>
      </c>
      <c r="W1968" s="1715">
        <f t="shared" si="446"/>
        <v>0</v>
      </c>
      <c r="X1968" s="1718"/>
      <c r="Y1968" s="1729"/>
      <c r="Z1968" s="1720"/>
      <c r="AA1968" s="1778"/>
      <c r="AB1968" s="1778"/>
      <c r="AH1968" s="2296"/>
      <c r="AK1968" s="2295"/>
      <c r="AL1968" s="2295"/>
    </row>
    <row r="1969" spans="9:38" x14ac:dyDescent="0.2">
      <c r="I1969" s="1728">
        <v>0</v>
      </c>
      <c r="J1969" s="1728">
        <v>0</v>
      </c>
      <c r="N1969" s="1715">
        <f t="shared" si="440"/>
        <v>0</v>
      </c>
      <c r="O1969" s="1715">
        <v>0</v>
      </c>
      <c r="P1969" s="1749" t="str">
        <f t="shared" si="441"/>
        <v/>
      </c>
      <c r="Q1969" s="1715">
        <v>0</v>
      </c>
      <c r="R1969" s="1799" t="str">
        <f t="shared" si="442"/>
        <v/>
      </c>
      <c r="S1969" s="1775">
        <f t="shared" si="443"/>
        <v>0</v>
      </c>
      <c r="U1969" s="1715">
        <f t="shared" si="444"/>
        <v>0</v>
      </c>
      <c r="V1969" s="1715">
        <f t="shared" si="445"/>
        <v>0</v>
      </c>
      <c r="W1969" s="1715">
        <f t="shared" si="446"/>
        <v>0</v>
      </c>
      <c r="X1969" s="1718"/>
      <c r="Y1969" s="1729"/>
      <c r="Z1969" s="1720"/>
      <c r="AA1969" s="1778"/>
      <c r="AB1969" s="1778"/>
      <c r="AH1969" s="2296"/>
      <c r="AK1969" s="2295"/>
      <c r="AL1969" s="2295"/>
    </row>
    <row r="1970" spans="9:38" x14ac:dyDescent="0.2">
      <c r="I1970" s="1728">
        <v>0</v>
      </c>
      <c r="J1970" s="1728">
        <v>0</v>
      </c>
      <c r="N1970" s="1715">
        <f t="shared" si="440"/>
        <v>0</v>
      </c>
      <c r="O1970" s="1715">
        <v>0</v>
      </c>
      <c r="P1970" s="1749" t="str">
        <f t="shared" si="441"/>
        <v/>
      </c>
      <c r="Q1970" s="1715">
        <v>0</v>
      </c>
      <c r="R1970" s="1799" t="str">
        <f t="shared" si="442"/>
        <v/>
      </c>
      <c r="S1970" s="1775">
        <f t="shared" si="443"/>
        <v>0</v>
      </c>
      <c r="U1970" s="1715">
        <f t="shared" si="444"/>
        <v>0</v>
      </c>
      <c r="V1970" s="1715">
        <f t="shared" si="445"/>
        <v>0</v>
      </c>
      <c r="W1970" s="1715">
        <f t="shared" si="446"/>
        <v>0</v>
      </c>
      <c r="X1970" s="1718"/>
      <c r="Y1970" s="1729"/>
      <c r="Z1970" s="1720"/>
      <c r="AA1970" s="1778"/>
      <c r="AB1970" s="1778"/>
      <c r="AH1970" s="2296"/>
      <c r="AK1970" s="2295"/>
      <c r="AL1970" s="2295"/>
    </row>
    <row r="1971" spans="9:38" x14ac:dyDescent="0.2">
      <c r="I1971" s="1728">
        <v>0</v>
      </c>
      <c r="J1971" s="1728">
        <v>0</v>
      </c>
      <c r="N1971" s="1715">
        <f t="shared" si="440"/>
        <v>0</v>
      </c>
      <c r="O1971" s="1715">
        <v>0</v>
      </c>
      <c r="P1971" s="1749" t="str">
        <f t="shared" si="441"/>
        <v/>
      </c>
      <c r="Q1971" s="1715">
        <v>0</v>
      </c>
      <c r="R1971" s="1799" t="str">
        <f t="shared" si="442"/>
        <v/>
      </c>
      <c r="S1971" s="1775">
        <f t="shared" si="443"/>
        <v>0</v>
      </c>
      <c r="U1971" s="1715">
        <f t="shared" si="444"/>
        <v>0</v>
      </c>
      <c r="V1971" s="1715">
        <f t="shared" si="445"/>
        <v>0</v>
      </c>
      <c r="W1971" s="1715">
        <f t="shared" si="446"/>
        <v>0</v>
      </c>
      <c r="X1971" s="1718"/>
      <c r="Y1971" s="1729"/>
      <c r="Z1971" s="1720"/>
      <c r="AA1971" s="1778"/>
      <c r="AB1971" s="1778"/>
      <c r="AH1971" s="2296"/>
      <c r="AK1971" s="2295"/>
      <c r="AL1971" s="2295"/>
    </row>
    <row r="1972" spans="9:38" x14ac:dyDescent="0.2">
      <c r="I1972" s="1728">
        <v>0</v>
      </c>
      <c r="J1972" s="1728">
        <v>0</v>
      </c>
      <c r="N1972" s="1715">
        <f t="shared" si="440"/>
        <v>0</v>
      </c>
      <c r="O1972" s="1715">
        <v>0</v>
      </c>
      <c r="P1972" s="1749" t="str">
        <f t="shared" si="441"/>
        <v/>
      </c>
      <c r="Q1972" s="1715">
        <v>0</v>
      </c>
      <c r="R1972" s="1799" t="str">
        <f t="shared" si="442"/>
        <v/>
      </c>
      <c r="S1972" s="1775">
        <f t="shared" si="443"/>
        <v>0</v>
      </c>
      <c r="U1972" s="1715">
        <f t="shared" si="444"/>
        <v>0</v>
      </c>
      <c r="V1972" s="1715">
        <f t="shared" si="445"/>
        <v>0</v>
      </c>
      <c r="W1972" s="1715">
        <f t="shared" si="446"/>
        <v>0</v>
      </c>
      <c r="X1972" s="1718"/>
      <c r="Y1972" s="1729"/>
      <c r="Z1972" s="1720"/>
      <c r="AA1972" s="1778"/>
      <c r="AB1972" s="1778"/>
      <c r="AH1972" s="2296"/>
      <c r="AK1972" s="2295"/>
      <c r="AL1972" s="2295"/>
    </row>
    <row r="1973" spans="9:38" x14ac:dyDescent="0.2">
      <c r="I1973" s="1728">
        <v>0</v>
      </c>
      <c r="J1973" s="1728">
        <v>0</v>
      </c>
      <c r="N1973" s="1715">
        <f t="shared" si="440"/>
        <v>0</v>
      </c>
      <c r="O1973" s="1715">
        <v>0</v>
      </c>
      <c r="P1973" s="1749" t="str">
        <f t="shared" si="441"/>
        <v/>
      </c>
      <c r="Q1973" s="1715">
        <v>0</v>
      </c>
      <c r="R1973" s="1799" t="str">
        <f t="shared" si="442"/>
        <v/>
      </c>
      <c r="S1973" s="1775">
        <f t="shared" si="443"/>
        <v>0</v>
      </c>
      <c r="U1973" s="1715">
        <f t="shared" si="444"/>
        <v>0</v>
      </c>
      <c r="V1973" s="1715">
        <f t="shared" si="445"/>
        <v>0</v>
      </c>
      <c r="W1973" s="1715">
        <f t="shared" si="446"/>
        <v>0</v>
      </c>
      <c r="X1973" s="1718"/>
      <c r="Y1973" s="1729"/>
      <c r="Z1973" s="1720"/>
      <c r="AA1973" s="1778"/>
      <c r="AB1973" s="1778"/>
      <c r="AH1973" s="2296"/>
      <c r="AK1973" s="2295"/>
      <c r="AL1973" s="2295"/>
    </row>
    <row r="1974" spans="9:38" x14ac:dyDescent="0.2">
      <c r="I1974" s="1728">
        <v>0</v>
      </c>
      <c r="J1974" s="1728">
        <v>0</v>
      </c>
      <c r="N1974" s="1715">
        <f t="shared" si="440"/>
        <v>0</v>
      </c>
      <c r="O1974" s="1715">
        <v>0</v>
      </c>
      <c r="P1974" s="1749" t="str">
        <f t="shared" si="441"/>
        <v/>
      </c>
      <c r="Q1974" s="1715">
        <v>0</v>
      </c>
      <c r="R1974" s="1799" t="str">
        <f t="shared" si="442"/>
        <v/>
      </c>
      <c r="S1974" s="1775">
        <f t="shared" si="443"/>
        <v>0</v>
      </c>
      <c r="U1974" s="1715">
        <f t="shared" si="444"/>
        <v>0</v>
      </c>
      <c r="V1974" s="1715">
        <f t="shared" si="445"/>
        <v>0</v>
      </c>
      <c r="W1974" s="1715">
        <f t="shared" si="446"/>
        <v>0</v>
      </c>
      <c r="X1974" s="1718"/>
      <c r="Y1974" s="1729"/>
      <c r="Z1974" s="1720"/>
      <c r="AA1974" s="1778"/>
      <c r="AB1974" s="1778"/>
      <c r="AH1974" s="2296"/>
      <c r="AK1974" s="2295"/>
      <c r="AL1974" s="2295"/>
    </row>
    <row r="1975" spans="9:38" x14ac:dyDescent="0.2">
      <c r="I1975" s="1728">
        <v>0</v>
      </c>
      <c r="J1975" s="1728">
        <v>0</v>
      </c>
      <c r="N1975" s="1715">
        <f t="shared" si="440"/>
        <v>0</v>
      </c>
      <c r="O1975" s="1715">
        <v>0</v>
      </c>
      <c r="P1975" s="1749" t="str">
        <f t="shared" si="441"/>
        <v/>
      </c>
      <c r="Q1975" s="1715">
        <v>0</v>
      </c>
      <c r="R1975" s="1799" t="str">
        <f t="shared" si="442"/>
        <v/>
      </c>
      <c r="S1975" s="1775">
        <f t="shared" si="443"/>
        <v>0</v>
      </c>
      <c r="U1975" s="1715">
        <f t="shared" si="444"/>
        <v>0</v>
      </c>
      <c r="V1975" s="1715">
        <f t="shared" si="445"/>
        <v>0</v>
      </c>
      <c r="W1975" s="1715">
        <f t="shared" si="446"/>
        <v>0</v>
      </c>
      <c r="X1975" s="1718"/>
      <c r="Y1975" s="1729"/>
      <c r="Z1975" s="1720"/>
      <c r="AA1975" s="1778"/>
      <c r="AB1975" s="1778"/>
      <c r="AH1975" s="2296"/>
      <c r="AK1975" s="2295"/>
      <c r="AL1975" s="2295"/>
    </row>
    <row r="1976" spans="9:38" x14ac:dyDescent="0.2">
      <c r="I1976" s="1728">
        <v>0</v>
      </c>
      <c r="J1976" s="1728">
        <v>0</v>
      </c>
      <c r="N1976" s="1715">
        <f t="shared" si="440"/>
        <v>0</v>
      </c>
      <c r="O1976" s="1715">
        <v>0</v>
      </c>
      <c r="P1976" s="1749" t="str">
        <f t="shared" si="441"/>
        <v/>
      </c>
      <c r="Q1976" s="1715">
        <v>0</v>
      </c>
      <c r="R1976" s="1799" t="str">
        <f t="shared" si="442"/>
        <v/>
      </c>
      <c r="S1976" s="1775">
        <f t="shared" si="443"/>
        <v>0</v>
      </c>
      <c r="U1976" s="1715">
        <f t="shared" si="444"/>
        <v>0</v>
      </c>
      <c r="V1976" s="1715">
        <f t="shared" si="445"/>
        <v>0</v>
      </c>
      <c r="W1976" s="1715">
        <f t="shared" si="446"/>
        <v>0</v>
      </c>
      <c r="X1976" s="1718"/>
      <c r="Y1976" s="1729"/>
      <c r="Z1976" s="1720"/>
      <c r="AA1976" s="1778"/>
      <c r="AB1976" s="1778"/>
      <c r="AH1976" s="2296"/>
      <c r="AK1976" s="2295"/>
      <c r="AL1976" s="2295"/>
    </row>
    <row r="1977" spans="9:38" x14ac:dyDescent="0.2">
      <c r="I1977" s="1728">
        <v>0</v>
      </c>
      <c r="J1977" s="1728">
        <v>0</v>
      </c>
      <c r="N1977" s="1715">
        <f t="shared" si="440"/>
        <v>0</v>
      </c>
      <c r="O1977" s="1715">
        <v>0</v>
      </c>
      <c r="P1977" s="1749" t="str">
        <f t="shared" si="441"/>
        <v/>
      </c>
      <c r="Q1977" s="1715">
        <v>0</v>
      </c>
      <c r="R1977" s="1799" t="str">
        <f t="shared" si="442"/>
        <v/>
      </c>
      <c r="S1977" s="1775">
        <f t="shared" si="443"/>
        <v>0</v>
      </c>
      <c r="U1977" s="1715">
        <f t="shared" si="444"/>
        <v>0</v>
      </c>
      <c r="V1977" s="1715">
        <f t="shared" si="445"/>
        <v>0</v>
      </c>
      <c r="W1977" s="1715">
        <f t="shared" si="446"/>
        <v>0</v>
      </c>
      <c r="X1977" s="1718"/>
      <c r="Y1977" s="1729"/>
      <c r="Z1977" s="1720"/>
      <c r="AA1977" s="1778"/>
      <c r="AB1977" s="1778"/>
      <c r="AH1977" s="2296"/>
      <c r="AK1977" s="2295"/>
      <c r="AL1977" s="2295"/>
    </row>
    <row r="1978" spans="9:38" x14ac:dyDescent="0.2">
      <c r="I1978" s="1728">
        <v>0</v>
      </c>
      <c r="J1978" s="1728">
        <v>0</v>
      </c>
      <c r="N1978" s="1715">
        <f t="shared" si="440"/>
        <v>0</v>
      </c>
      <c r="O1978" s="1715">
        <v>0</v>
      </c>
      <c r="P1978" s="1749" t="str">
        <f t="shared" si="441"/>
        <v/>
      </c>
      <c r="Q1978" s="1715">
        <v>0</v>
      </c>
      <c r="R1978" s="1799" t="str">
        <f t="shared" si="442"/>
        <v/>
      </c>
      <c r="S1978" s="1775">
        <f t="shared" si="443"/>
        <v>0</v>
      </c>
      <c r="U1978" s="1715">
        <f t="shared" si="444"/>
        <v>0</v>
      </c>
      <c r="V1978" s="1715">
        <f t="shared" si="445"/>
        <v>0</v>
      </c>
      <c r="W1978" s="1715">
        <f t="shared" si="446"/>
        <v>0</v>
      </c>
      <c r="X1978" s="1718"/>
      <c r="Y1978" s="1729"/>
      <c r="Z1978" s="1720"/>
      <c r="AA1978" s="1778"/>
      <c r="AB1978" s="1778"/>
      <c r="AH1978" s="2296"/>
      <c r="AK1978" s="2295"/>
      <c r="AL1978" s="2295"/>
    </row>
    <row r="1979" spans="9:38" x14ac:dyDescent="0.2">
      <c r="I1979" s="1728">
        <v>0</v>
      </c>
      <c r="J1979" s="1728">
        <v>0</v>
      </c>
      <c r="N1979" s="1715">
        <f t="shared" si="440"/>
        <v>0</v>
      </c>
      <c r="O1979" s="1715">
        <v>0</v>
      </c>
      <c r="P1979" s="1749" t="str">
        <f t="shared" si="441"/>
        <v/>
      </c>
      <c r="Q1979" s="1715">
        <v>0</v>
      </c>
      <c r="R1979" s="1799" t="str">
        <f t="shared" si="442"/>
        <v/>
      </c>
      <c r="S1979" s="1775">
        <f t="shared" si="443"/>
        <v>0</v>
      </c>
      <c r="U1979" s="1715">
        <f t="shared" si="444"/>
        <v>0</v>
      </c>
      <c r="V1979" s="1715">
        <f t="shared" si="445"/>
        <v>0</v>
      </c>
      <c r="W1979" s="1715">
        <f t="shared" si="446"/>
        <v>0</v>
      </c>
      <c r="X1979" s="1718"/>
      <c r="Y1979" s="1729"/>
      <c r="Z1979" s="1720"/>
      <c r="AA1979" s="1778"/>
      <c r="AB1979" s="1778"/>
      <c r="AH1979" s="2296"/>
      <c r="AK1979" s="2295"/>
      <c r="AL1979" s="2295"/>
    </row>
    <row r="1980" spans="9:38" x14ac:dyDescent="0.2">
      <c r="I1980" s="1728">
        <v>0</v>
      </c>
      <c r="J1980" s="1728">
        <v>0</v>
      </c>
      <c r="N1980" s="1715">
        <f t="shared" si="440"/>
        <v>0</v>
      </c>
      <c r="O1980" s="1715">
        <v>0</v>
      </c>
      <c r="P1980" s="1749" t="str">
        <f t="shared" si="441"/>
        <v/>
      </c>
      <c r="Q1980" s="1715">
        <v>0</v>
      </c>
      <c r="R1980" s="1799" t="str">
        <f t="shared" si="442"/>
        <v/>
      </c>
      <c r="S1980" s="1775">
        <f t="shared" si="443"/>
        <v>0</v>
      </c>
      <c r="U1980" s="1715">
        <f t="shared" si="444"/>
        <v>0</v>
      </c>
      <c r="V1980" s="1715">
        <f t="shared" si="445"/>
        <v>0</v>
      </c>
      <c r="W1980" s="1715">
        <f t="shared" si="446"/>
        <v>0</v>
      </c>
      <c r="X1980" s="1718"/>
      <c r="Y1980" s="1729"/>
      <c r="Z1980" s="1720"/>
      <c r="AA1980" s="1778"/>
      <c r="AB1980" s="1778"/>
      <c r="AH1980" s="2296"/>
      <c r="AK1980" s="2295"/>
      <c r="AL1980" s="2295"/>
    </row>
    <row r="1981" spans="9:38" x14ac:dyDescent="0.2">
      <c r="I1981" s="1728">
        <v>0</v>
      </c>
      <c r="J1981" s="1728">
        <v>0</v>
      </c>
      <c r="N1981" s="1715">
        <f t="shared" si="440"/>
        <v>0</v>
      </c>
      <c r="O1981" s="1715">
        <v>0</v>
      </c>
      <c r="P1981" s="1749" t="str">
        <f t="shared" si="441"/>
        <v/>
      </c>
      <c r="Q1981" s="1715">
        <v>0</v>
      </c>
      <c r="R1981" s="1799" t="str">
        <f t="shared" si="442"/>
        <v/>
      </c>
      <c r="S1981" s="1775">
        <f t="shared" si="443"/>
        <v>0</v>
      </c>
      <c r="U1981" s="1715">
        <f t="shared" si="444"/>
        <v>0</v>
      </c>
      <c r="V1981" s="1715">
        <f t="shared" si="445"/>
        <v>0</v>
      </c>
      <c r="W1981" s="1715">
        <f t="shared" si="446"/>
        <v>0</v>
      </c>
      <c r="X1981" s="1718"/>
      <c r="Y1981" s="1729"/>
      <c r="Z1981" s="1720"/>
      <c r="AA1981" s="1778"/>
      <c r="AB1981" s="1778"/>
      <c r="AH1981" s="2296"/>
      <c r="AK1981" s="2295"/>
      <c r="AL1981" s="2295"/>
    </row>
    <row r="1982" spans="9:38" x14ac:dyDescent="0.2">
      <c r="I1982" s="1728">
        <v>0</v>
      </c>
      <c r="J1982" s="1728">
        <v>0</v>
      </c>
      <c r="N1982" s="1715">
        <f t="shared" si="440"/>
        <v>0</v>
      </c>
      <c r="O1982" s="1715">
        <v>0</v>
      </c>
      <c r="P1982" s="1749" t="str">
        <f t="shared" si="441"/>
        <v/>
      </c>
      <c r="Q1982" s="1715">
        <v>0</v>
      </c>
      <c r="R1982" s="1799" t="str">
        <f t="shared" si="442"/>
        <v/>
      </c>
      <c r="S1982" s="1775">
        <f t="shared" si="443"/>
        <v>0</v>
      </c>
      <c r="U1982" s="1715">
        <f t="shared" si="444"/>
        <v>0</v>
      </c>
      <c r="V1982" s="1715">
        <f t="shared" si="445"/>
        <v>0</v>
      </c>
      <c r="W1982" s="1715">
        <f t="shared" si="446"/>
        <v>0</v>
      </c>
      <c r="X1982" s="1718"/>
      <c r="Y1982" s="1729"/>
      <c r="Z1982" s="1720"/>
      <c r="AA1982" s="1778"/>
      <c r="AB1982" s="1778"/>
      <c r="AH1982" s="2296"/>
      <c r="AK1982" s="2295"/>
      <c r="AL1982" s="2295"/>
    </row>
    <row r="1983" spans="9:38" x14ac:dyDescent="0.2">
      <c r="I1983" s="1728">
        <v>0</v>
      </c>
      <c r="J1983" s="1728">
        <v>0</v>
      </c>
      <c r="N1983" s="1715">
        <f t="shared" si="440"/>
        <v>0</v>
      </c>
      <c r="O1983" s="1715">
        <v>0</v>
      </c>
      <c r="P1983" s="1749" t="str">
        <f t="shared" si="441"/>
        <v/>
      </c>
      <c r="Q1983" s="1715">
        <v>0</v>
      </c>
      <c r="R1983" s="1799" t="str">
        <f t="shared" si="442"/>
        <v/>
      </c>
      <c r="S1983" s="1775">
        <f t="shared" si="443"/>
        <v>0</v>
      </c>
      <c r="U1983" s="1715">
        <f t="shared" si="444"/>
        <v>0</v>
      </c>
      <c r="V1983" s="1715">
        <f t="shared" si="445"/>
        <v>0</v>
      </c>
      <c r="W1983" s="1715">
        <f t="shared" si="446"/>
        <v>0</v>
      </c>
      <c r="X1983" s="1718"/>
      <c r="Y1983" s="1729"/>
      <c r="Z1983" s="1720"/>
      <c r="AA1983" s="1778"/>
      <c r="AB1983" s="1778"/>
      <c r="AH1983" s="2296"/>
      <c r="AK1983" s="2295"/>
      <c r="AL1983" s="2295"/>
    </row>
    <row r="1984" spans="9:38" x14ac:dyDescent="0.2">
      <c r="I1984" s="1728">
        <v>0</v>
      </c>
      <c r="J1984" s="1728">
        <v>0</v>
      </c>
      <c r="N1984" s="1715">
        <f t="shared" si="440"/>
        <v>0</v>
      </c>
      <c r="O1984" s="1715">
        <v>0</v>
      </c>
      <c r="P1984" s="1749" t="str">
        <f t="shared" si="441"/>
        <v/>
      </c>
      <c r="Q1984" s="1715">
        <v>0</v>
      </c>
      <c r="R1984" s="1799" t="str">
        <f t="shared" si="442"/>
        <v/>
      </c>
      <c r="S1984" s="1775">
        <f t="shared" si="443"/>
        <v>0</v>
      </c>
      <c r="U1984" s="1715">
        <f t="shared" si="444"/>
        <v>0</v>
      </c>
      <c r="V1984" s="1715">
        <f t="shared" si="445"/>
        <v>0</v>
      </c>
      <c r="W1984" s="1715">
        <f t="shared" si="446"/>
        <v>0</v>
      </c>
      <c r="X1984" s="1718"/>
      <c r="Y1984" s="1729"/>
      <c r="Z1984" s="1720"/>
      <c r="AA1984" s="1778"/>
      <c r="AB1984" s="1778"/>
      <c r="AH1984" s="2296"/>
      <c r="AK1984" s="2295"/>
      <c r="AL1984" s="2295"/>
    </row>
    <row r="1985" spans="9:38" x14ac:dyDescent="0.2">
      <c r="I1985" s="1728">
        <v>0</v>
      </c>
      <c r="J1985" s="1728">
        <v>0</v>
      </c>
      <c r="N1985" s="1715">
        <f t="shared" si="440"/>
        <v>0</v>
      </c>
      <c r="O1985" s="1715">
        <v>0</v>
      </c>
      <c r="P1985" s="1749" t="str">
        <f t="shared" si="441"/>
        <v/>
      </c>
      <c r="Q1985" s="1715">
        <v>0</v>
      </c>
      <c r="R1985" s="1799" t="str">
        <f t="shared" si="442"/>
        <v/>
      </c>
      <c r="S1985" s="1775">
        <f t="shared" si="443"/>
        <v>0</v>
      </c>
      <c r="U1985" s="1715">
        <f t="shared" si="444"/>
        <v>0</v>
      </c>
      <c r="V1985" s="1715">
        <f t="shared" si="445"/>
        <v>0</v>
      </c>
      <c r="W1985" s="1715">
        <f t="shared" si="446"/>
        <v>0</v>
      </c>
      <c r="X1985" s="1718"/>
      <c r="Y1985" s="1729"/>
      <c r="Z1985" s="1720"/>
      <c r="AA1985" s="1778"/>
      <c r="AB1985" s="1778"/>
      <c r="AH1985" s="2296"/>
      <c r="AK1985" s="2295"/>
      <c r="AL1985" s="2295"/>
    </row>
    <row r="1986" spans="9:38" x14ac:dyDescent="0.2">
      <c r="I1986" s="1728">
        <v>0</v>
      </c>
      <c r="J1986" s="1728">
        <v>0</v>
      </c>
      <c r="N1986" s="1715">
        <f t="shared" si="440"/>
        <v>0</v>
      </c>
      <c r="O1986" s="1715">
        <v>0</v>
      </c>
      <c r="P1986" s="1749" t="str">
        <f t="shared" si="441"/>
        <v/>
      </c>
      <c r="Q1986" s="1715">
        <v>0</v>
      </c>
      <c r="R1986" s="1799" t="str">
        <f t="shared" si="442"/>
        <v/>
      </c>
      <c r="S1986" s="1775">
        <f t="shared" si="443"/>
        <v>0</v>
      </c>
      <c r="U1986" s="1715">
        <f t="shared" si="444"/>
        <v>0</v>
      </c>
      <c r="V1986" s="1715">
        <f t="shared" si="445"/>
        <v>0</v>
      </c>
      <c r="W1986" s="1715">
        <f t="shared" si="446"/>
        <v>0</v>
      </c>
      <c r="X1986" s="1718"/>
      <c r="Y1986" s="1729"/>
      <c r="Z1986" s="1720"/>
      <c r="AA1986" s="1778"/>
      <c r="AB1986" s="1778"/>
      <c r="AH1986" s="2296"/>
      <c r="AK1986" s="2295"/>
      <c r="AL1986" s="2295"/>
    </row>
    <row r="1987" spans="9:38" x14ac:dyDescent="0.2">
      <c r="I1987" s="1728">
        <v>0</v>
      </c>
      <c r="J1987" s="1728">
        <v>0</v>
      </c>
      <c r="N1987" s="1715">
        <f t="shared" si="440"/>
        <v>0</v>
      </c>
      <c r="O1987" s="1715">
        <v>0</v>
      </c>
      <c r="P1987" s="1749" t="str">
        <f t="shared" si="441"/>
        <v/>
      </c>
      <c r="Q1987" s="1715">
        <v>0</v>
      </c>
      <c r="R1987" s="1799" t="str">
        <f t="shared" si="442"/>
        <v/>
      </c>
      <c r="S1987" s="1775">
        <f t="shared" si="443"/>
        <v>0</v>
      </c>
      <c r="U1987" s="1715">
        <f t="shared" si="444"/>
        <v>0</v>
      </c>
      <c r="V1987" s="1715">
        <f t="shared" si="445"/>
        <v>0</v>
      </c>
      <c r="W1987" s="1715">
        <f t="shared" si="446"/>
        <v>0</v>
      </c>
      <c r="X1987" s="1718"/>
      <c r="Y1987" s="1729"/>
      <c r="Z1987" s="1720"/>
      <c r="AA1987" s="1778"/>
      <c r="AB1987" s="1778"/>
      <c r="AH1987" s="2296"/>
      <c r="AK1987" s="2295"/>
      <c r="AL1987" s="2295"/>
    </row>
    <row r="1988" spans="9:38" x14ac:dyDescent="0.2">
      <c r="I1988" s="1728">
        <v>0</v>
      </c>
      <c r="J1988" s="1728">
        <v>0</v>
      </c>
      <c r="N1988" s="1715">
        <f t="shared" si="440"/>
        <v>0</v>
      </c>
      <c r="O1988" s="1715">
        <v>0</v>
      </c>
      <c r="P1988" s="1749" t="str">
        <f t="shared" si="441"/>
        <v/>
      </c>
      <c r="Q1988" s="1715">
        <v>0</v>
      </c>
      <c r="R1988" s="1799" t="str">
        <f t="shared" si="442"/>
        <v/>
      </c>
      <c r="S1988" s="1775">
        <f t="shared" si="443"/>
        <v>0</v>
      </c>
      <c r="U1988" s="1715">
        <f t="shared" si="444"/>
        <v>0</v>
      </c>
      <c r="V1988" s="1715">
        <f t="shared" si="445"/>
        <v>0</v>
      </c>
      <c r="W1988" s="1715">
        <f t="shared" si="446"/>
        <v>0</v>
      </c>
      <c r="X1988" s="1718"/>
      <c r="Y1988" s="1729"/>
      <c r="Z1988" s="1720"/>
      <c r="AA1988" s="1778"/>
      <c r="AB1988" s="1778"/>
      <c r="AH1988" s="2296"/>
      <c r="AK1988" s="2295"/>
      <c r="AL1988" s="2295"/>
    </row>
    <row r="1989" spans="9:38" x14ac:dyDescent="0.2">
      <c r="I1989" s="1728">
        <v>0</v>
      </c>
      <c r="J1989" s="1728">
        <v>0</v>
      </c>
      <c r="N1989" s="1715">
        <f t="shared" si="440"/>
        <v>0</v>
      </c>
      <c r="O1989" s="1715">
        <v>0</v>
      </c>
      <c r="P1989" s="1749" t="str">
        <f t="shared" si="441"/>
        <v/>
      </c>
      <c r="Q1989" s="1715">
        <v>0</v>
      </c>
      <c r="R1989" s="1799" t="str">
        <f t="shared" si="442"/>
        <v/>
      </c>
      <c r="S1989" s="1775">
        <f t="shared" si="443"/>
        <v>0</v>
      </c>
      <c r="U1989" s="1715">
        <f t="shared" si="444"/>
        <v>0</v>
      </c>
      <c r="V1989" s="1715">
        <f t="shared" si="445"/>
        <v>0</v>
      </c>
      <c r="W1989" s="1715">
        <f t="shared" si="446"/>
        <v>0</v>
      </c>
      <c r="X1989" s="1718"/>
      <c r="Y1989" s="1729"/>
      <c r="Z1989" s="1720"/>
      <c r="AA1989" s="1778"/>
      <c r="AB1989" s="1778"/>
      <c r="AH1989" s="2296"/>
      <c r="AK1989" s="2295"/>
      <c r="AL1989" s="2295"/>
    </row>
    <row r="1990" spans="9:38" x14ac:dyDescent="0.2">
      <c r="I1990" s="1728">
        <v>0</v>
      </c>
      <c r="J1990" s="1728">
        <v>0</v>
      </c>
      <c r="N1990" s="1715">
        <f t="shared" si="440"/>
        <v>0</v>
      </c>
      <c r="O1990" s="1715">
        <v>0</v>
      </c>
      <c r="P1990" s="1749" t="str">
        <f t="shared" si="441"/>
        <v/>
      </c>
      <c r="Q1990" s="1715">
        <v>0</v>
      </c>
      <c r="R1990" s="1799" t="str">
        <f t="shared" si="442"/>
        <v/>
      </c>
      <c r="S1990" s="1775">
        <f t="shared" si="443"/>
        <v>0</v>
      </c>
      <c r="U1990" s="1715">
        <f t="shared" si="444"/>
        <v>0</v>
      </c>
      <c r="V1990" s="1715">
        <f t="shared" si="445"/>
        <v>0</v>
      </c>
      <c r="W1990" s="1715">
        <f t="shared" si="446"/>
        <v>0</v>
      </c>
      <c r="X1990" s="1718"/>
      <c r="Y1990" s="1729"/>
      <c r="Z1990" s="1720"/>
      <c r="AA1990" s="1778"/>
      <c r="AB1990" s="1778"/>
      <c r="AH1990" s="2296"/>
      <c r="AK1990" s="2295"/>
      <c r="AL1990" s="2295"/>
    </row>
    <row r="1991" spans="9:38" x14ac:dyDescent="0.2">
      <c r="AH1991" s="2296"/>
      <c r="AK1991" s="2295"/>
      <c r="AL1991" s="2295"/>
    </row>
    <row r="1992" spans="9:38" x14ac:dyDescent="0.2">
      <c r="AH1992" s="2296"/>
      <c r="AK1992" s="2295"/>
      <c r="AL1992" s="2295"/>
    </row>
    <row r="1993" spans="9:38" x14ac:dyDescent="0.2">
      <c r="AH1993" s="2296"/>
      <c r="AK1993" s="2295"/>
      <c r="AL1993" s="2295"/>
    </row>
    <row r="1994" spans="9:38" x14ac:dyDescent="0.2">
      <c r="AH1994" s="2296"/>
      <c r="AK1994" s="2295"/>
      <c r="AL1994" s="2295"/>
    </row>
    <row r="1995" spans="9:38" x14ac:dyDescent="0.2">
      <c r="AH1995" s="2296"/>
      <c r="AK1995" s="2295"/>
      <c r="AL1995" s="2295"/>
    </row>
    <row r="1996" spans="9:38" x14ac:dyDescent="0.2">
      <c r="AH1996" s="2296"/>
      <c r="AK1996" s="2295"/>
      <c r="AL1996" s="2295"/>
    </row>
    <row r="1997" spans="9:38" x14ac:dyDescent="0.2">
      <c r="AH1997" s="2296"/>
      <c r="AK1997" s="2295"/>
      <c r="AL1997" s="2295"/>
    </row>
    <row r="1998" spans="9:38" x14ac:dyDescent="0.2">
      <c r="AH1998" s="2296"/>
      <c r="AK1998" s="2295"/>
      <c r="AL1998" s="2295"/>
    </row>
    <row r="1999" spans="9:38" x14ac:dyDescent="0.2">
      <c r="AH1999" s="2296"/>
      <c r="AK1999" s="2295"/>
      <c r="AL1999" s="2295"/>
    </row>
    <row r="2000" spans="9:38" x14ac:dyDescent="0.2">
      <c r="AH2000" s="2296"/>
      <c r="AK2000" s="2295"/>
      <c r="AL2000" s="2295"/>
    </row>
    <row r="2001" spans="34:38" x14ac:dyDescent="0.2">
      <c r="AH2001" s="2296"/>
      <c r="AK2001" s="2295"/>
      <c r="AL2001" s="2295"/>
    </row>
    <row r="2002" spans="34:38" x14ac:dyDescent="0.2">
      <c r="AH2002" s="2296"/>
      <c r="AK2002" s="2295"/>
      <c r="AL2002" s="2295"/>
    </row>
    <row r="2003" spans="34:38" x14ac:dyDescent="0.2">
      <c r="AH2003" s="2296"/>
      <c r="AK2003" s="2295"/>
      <c r="AL2003" s="2295"/>
    </row>
    <row r="2004" spans="34:38" x14ac:dyDescent="0.2">
      <c r="AH2004" s="2296"/>
      <c r="AK2004" s="2295"/>
      <c r="AL2004" s="2295"/>
    </row>
    <row r="2005" spans="34:38" x14ac:dyDescent="0.2">
      <c r="AH2005" s="2296"/>
      <c r="AK2005" s="2295"/>
      <c r="AL2005" s="2295"/>
    </row>
    <row r="2006" spans="34:38" x14ac:dyDescent="0.2">
      <c r="AH2006" s="2296"/>
      <c r="AK2006" s="2295"/>
      <c r="AL2006" s="2295"/>
    </row>
    <row r="2007" spans="34:38" x14ac:dyDescent="0.2">
      <c r="AH2007" s="2296"/>
      <c r="AK2007" s="2295"/>
      <c r="AL2007" s="2295"/>
    </row>
    <row r="2008" spans="34:38" x14ac:dyDescent="0.2">
      <c r="AH2008" s="2296"/>
      <c r="AK2008" s="2295"/>
      <c r="AL2008" s="2295"/>
    </row>
    <row r="2009" spans="34:38" x14ac:dyDescent="0.2">
      <c r="AH2009" s="2296"/>
      <c r="AK2009" s="2295"/>
      <c r="AL2009" s="2295"/>
    </row>
    <row r="2010" spans="34:38" x14ac:dyDescent="0.2">
      <c r="AH2010" s="2296"/>
      <c r="AK2010" s="2295"/>
      <c r="AL2010" s="2295"/>
    </row>
    <row r="2011" spans="34:38" x14ac:dyDescent="0.2">
      <c r="AH2011" s="2296"/>
      <c r="AK2011" s="2295"/>
      <c r="AL2011" s="2295"/>
    </row>
    <row r="2012" spans="34:38" x14ac:dyDescent="0.2">
      <c r="AH2012" s="2296"/>
      <c r="AK2012" s="2295"/>
      <c r="AL2012" s="2295"/>
    </row>
    <row r="2013" spans="34:38" x14ac:dyDescent="0.2">
      <c r="AH2013" s="2296"/>
      <c r="AK2013" s="2295"/>
      <c r="AL2013" s="2295"/>
    </row>
    <row r="2014" spans="34:38" x14ac:dyDescent="0.2">
      <c r="AH2014" s="2296"/>
      <c r="AK2014" s="2295"/>
      <c r="AL2014" s="2295"/>
    </row>
    <row r="2015" spans="34:38" x14ac:dyDescent="0.2">
      <c r="AH2015" s="2296"/>
      <c r="AK2015" s="2295"/>
      <c r="AL2015" s="2295"/>
    </row>
    <row r="2016" spans="34:38" x14ac:dyDescent="0.2">
      <c r="AH2016" s="2296"/>
      <c r="AK2016" s="2295"/>
      <c r="AL2016" s="2295"/>
    </row>
    <row r="2017" spans="34:38" x14ac:dyDescent="0.2">
      <c r="AH2017" s="2296"/>
      <c r="AK2017" s="2295"/>
      <c r="AL2017" s="2295"/>
    </row>
    <row r="2018" spans="34:38" x14ac:dyDescent="0.2">
      <c r="AH2018" s="2296"/>
      <c r="AK2018" s="2295"/>
      <c r="AL2018" s="2295"/>
    </row>
    <row r="2019" spans="34:38" x14ac:dyDescent="0.2">
      <c r="AH2019" s="2296"/>
      <c r="AK2019" s="2295"/>
      <c r="AL2019" s="2295"/>
    </row>
    <row r="2020" spans="34:38" x14ac:dyDescent="0.2">
      <c r="AH2020" s="2296"/>
      <c r="AK2020" s="2295"/>
      <c r="AL2020" s="2295"/>
    </row>
    <row r="2021" spans="34:38" x14ac:dyDescent="0.2">
      <c r="AH2021" s="2296"/>
      <c r="AK2021" s="2295"/>
      <c r="AL2021" s="2295"/>
    </row>
    <row r="2022" spans="34:38" x14ac:dyDescent="0.2">
      <c r="AH2022" s="2296"/>
      <c r="AK2022" s="2295"/>
      <c r="AL2022" s="2295"/>
    </row>
    <row r="2023" spans="34:38" x14ac:dyDescent="0.2">
      <c r="AH2023" s="2296"/>
      <c r="AK2023" s="2295"/>
      <c r="AL2023" s="2295"/>
    </row>
    <row r="2024" spans="34:38" x14ac:dyDescent="0.2">
      <c r="AH2024" s="2296"/>
      <c r="AK2024" s="2295"/>
      <c r="AL2024" s="2295"/>
    </row>
    <row r="2025" spans="34:38" x14ac:dyDescent="0.2">
      <c r="AH2025" s="2296"/>
      <c r="AK2025" s="2295"/>
      <c r="AL2025" s="2295"/>
    </row>
    <row r="2026" spans="34:38" x14ac:dyDescent="0.2">
      <c r="AH2026" s="2296"/>
      <c r="AK2026" s="2295"/>
      <c r="AL2026" s="2295"/>
    </row>
    <row r="2027" spans="34:38" x14ac:dyDescent="0.2">
      <c r="AH2027" s="2296"/>
      <c r="AK2027" s="2295"/>
      <c r="AL2027" s="2295"/>
    </row>
    <row r="2028" spans="34:38" x14ac:dyDescent="0.2">
      <c r="AH2028" s="2296"/>
      <c r="AK2028" s="2295"/>
      <c r="AL2028" s="2295"/>
    </row>
    <row r="2029" spans="34:38" x14ac:dyDescent="0.2">
      <c r="AH2029" s="2296"/>
      <c r="AK2029" s="2295"/>
      <c r="AL2029" s="2295"/>
    </row>
    <row r="2030" spans="34:38" x14ac:dyDescent="0.2">
      <c r="AH2030" s="2296"/>
      <c r="AK2030" s="2295"/>
      <c r="AL2030" s="2295"/>
    </row>
    <row r="2031" spans="34:38" x14ac:dyDescent="0.2">
      <c r="AH2031" s="2296"/>
      <c r="AK2031" s="2295"/>
      <c r="AL2031" s="2295"/>
    </row>
    <row r="2032" spans="34:38" x14ac:dyDescent="0.2">
      <c r="AH2032" s="2296"/>
      <c r="AK2032" s="2295"/>
      <c r="AL2032" s="2295"/>
    </row>
    <row r="2033" spans="34:38" x14ac:dyDescent="0.2">
      <c r="AH2033" s="2296"/>
      <c r="AK2033" s="2295"/>
      <c r="AL2033" s="2295"/>
    </row>
    <row r="2034" spans="34:38" x14ac:dyDescent="0.2">
      <c r="AH2034" s="2296"/>
      <c r="AK2034" s="2295"/>
      <c r="AL2034" s="2295"/>
    </row>
    <row r="2035" spans="34:38" x14ac:dyDescent="0.2">
      <c r="AH2035" s="2296"/>
      <c r="AK2035" s="2295"/>
      <c r="AL2035" s="2295"/>
    </row>
    <row r="2036" spans="34:38" x14ac:dyDescent="0.2">
      <c r="AH2036" s="2296"/>
      <c r="AK2036" s="2295"/>
      <c r="AL2036" s="2295"/>
    </row>
    <row r="2037" spans="34:38" x14ac:dyDescent="0.2">
      <c r="AH2037" s="2296"/>
      <c r="AK2037" s="2295"/>
      <c r="AL2037" s="2295"/>
    </row>
    <row r="2038" spans="34:38" x14ac:dyDescent="0.2">
      <c r="AH2038" s="2296"/>
      <c r="AK2038" s="2295"/>
      <c r="AL2038" s="2295"/>
    </row>
    <row r="2039" spans="34:38" x14ac:dyDescent="0.2">
      <c r="AH2039" s="2296"/>
      <c r="AK2039" s="2295"/>
      <c r="AL2039" s="2295"/>
    </row>
    <row r="2040" spans="34:38" x14ac:dyDescent="0.2">
      <c r="AH2040" s="2296"/>
      <c r="AK2040" s="2295"/>
      <c r="AL2040" s="2295"/>
    </row>
    <row r="2041" spans="34:38" x14ac:dyDescent="0.2">
      <c r="AH2041" s="2296"/>
      <c r="AK2041" s="2295"/>
      <c r="AL2041" s="2295"/>
    </row>
    <row r="2042" spans="34:38" x14ac:dyDescent="0.2">
      <c r="AH2042" s="2296"/>
      <c r="AK2042" s="2295"/>
      <c r="AL2042" s="2295"/>
    </row>
    <row r="2043" spans="34:38" x14ac:dyDescent="0.2">
      <c r="AH2043" s="2296"/>
      <c r="AK2043" s="2295"/>
      <c r="AL2043" s="2295"/>
    </row>
    <row r="2044" spans="34:38" x14ac:dyDescent="0.2">
      <c r="AH2044" s="2296"/>
      <c r="AK2044" s="2295"/>
      <c r="AL2044" s="2295"/>
    </row>
    <row r="2045" spans="34:38" x14ac:dyDescent="0.2">
      <c r="AH2045" s="2296"/>
      <c r="AK2045" s="2295"/>
      <c r="AL2045" s="2295"/>
    </row>
    <row r="2046" spans="34:38" x14ac:dyDescent="0.2">
      <c r="AH2046" s="2296"/>
      <c r="AK2046" s="2295"/>
      <c r="AL2046" s="2295"/>
    </row>
    <row r="2047" spans="34:38" x14ac:dyDescent="0.2">
      <c r="AH2047" s="2296"/>
      <c r="AK2047" s="2295"/>
      <c r="AL2047" s="2295"/>
    </row>
    <row r="2048" spans="34:38" x14ac:dyDescent="0.2">
      <c r="AH2048" s="2296"/>
      <c r="AK2048" s="2295"/>
      <c r="AL2048" s="2295"/>
    </row>
    <row r="2049" spans="34:38" x14ac:dyDescent="0.2">
      <c r="AH2049" s="2296"/>
      <c r="AK2049" s="2295"/>
      <c r="AL2049" s="2295"/>
    </row>
    <row r="2050" spans="34:38" x14ac:dyDescent="0.2">
      <c r="AH2050" s="2296"/>
      <c r="AK2050" s="2295"/>
      <c r="AL2050" s="2295"/>
    </row>
    <row r="2051" spans="34:38" x14ac:dyDescent="0.2">
      <c r="AH2051" s="2296"/>
      <c r="AK2051" s="2295"/>
      <c r="AL2051" s="2295"/>
    </row>
    <row r="2052" spans="34:38" x14ac:dyDescent="0.2">
      <c r="AH2052" s="2296"/>
      <c r="AK2052" s="2295"/>
      <c r="AL2052" s="2295"/>
    </row>
    <row r="2053" spans="34:38" x14ac:dyDescent="0.2">
      <c r="AH2053" s="2296"/>
      <c r="AK2053" s="2295"/>
      <c r="AL2053" s="2295"/>
    </row>
    <row r="2054" spans="34:38" x14ac:dyDescent="0.2">
      <c r="AH2054" s="2296"/>
      <c r="AK2054" s="2295"/>
      <c r="AL2054" s="2295"/>
    </row>
    <row r="2055" spans="34:38" x14ac:dyDescent="0.2">
      <c r="AH2055" s="2296"/>
      <c r="AK2055" s="2295"/>
      <c r="AL2055" s="2295"/>
    </row>
    <row r="2056" spans="34:38" x14ac:dyDescent="0.2">
      <c r="AH2056" s="2296"/>
      <c r="AK2056" s="2295"/>
      <c r="AL2056" s="2295"/>
    </row>
    <row r="2057" spans="34:38" x14ac:dyDescent="0.2">
      <c r="AH2057" s="2296"/>
      <c r="AK2057" s="2295"/>
      <c r="AL2057" s="2295"/>
    </row>
    <row r="2058" spans="34:38" x14ac:dyDescent="0.2">
      <c r="AH2058" s="2296"/>
      <c r="AK2058" s="2295"/>
      <c r="AL2058" s="2295"/>
    </row>
    <row r="2059" spans="34:38" x14ac:dyDescent="0.2">
      <c r="AH2059" s="2296"/>
      <c r="AK2059" s="2295"/>
      <c r="AL2059" s="2295"/>
    </row>
    <row r="2060" spans="34:38" x14ac:dyDescent="0.2">
      <c r="AH2060" s="2296"/>
      <c r="AK2060" s="2295"/>
      <c r="AL2060" s="2295"/>
    </row>
    <row r="2061" spans="34:38" x14ac:dyDescent="0.2">
      <c r="AH2061" s="2296"/>
      <c r="AK2061" s="2295"/>
      <c r="AL2061" s="2295"/>
    </row>
    <row r="2062" spans="34:38" x14ac:dyDescent="0.2">
      <c r="AH2062" s="2296"/>
      <c r="AK2062" s="2295"/>
      <c r="AL2062" s="2295"/>
    </row>
    <row r="2063" spans="34:38" x14ac:dyDescent="0.2">
      <c r="AH2063" s="2296"/>
      <c r="AK2063" s="2295"/>
      <c r="AL2063" s="2295"/>
    </row>
    <row r="2064" spans="34:38" x14ac:dyDescent="0.2">
      <c r="AH2064" s="2296"/>
      <c r="AK2064" s="2295"/>
      <c r="AL2064" s="2295"/>
    </row>
    <row r="2065" spans="34:38" x14ac:dyDescent="0.2">
      <c r="AH2065" s="2296"/>
      <c r="AK2065" s="2295"/>
      <c r="AL2065" s="2295"/>
    </row>
    <row r="2066" spans="34:38" x14ac:dyDescent="0.2">
      <c r="AH2066" s="2296"/>
      <c r="AK2066" s="2295"/>
      <c r="AL2066" s="2295"/>
    </row>
    <row r="2067" spans="34:38" x14ac:dyDescent="0.2">
      <c r="AH2067" s="2296"/>
      <c r="AK2067" s="2295"/>
      <c r="AL2067" s="2295"/>
    </row>
    <row r="2068" spans="34:38" x14ac:dyDescent="0.2">
      <c r="AH2068" s="2296"/>
      <c r="AK2068" s="2295"/>
      <c r="AL2068" s="2295"/>
    </row>
    <row r="2069" spans="34:38" x14ac:dyDescent="0.2">
      <c r="AH2069" s="2296"/>
      <c r="AK2069" s="2295"/>
      <c r="AL2069" s="2295"/>
    </row>
    <row r="2070" spans="34:38" x14ac:dyDescent="0.2">
      <c r="AH2070" s="2296"/>
      <c r="AK2070" s="2295"/>
      <c r="AL2070" s="2295"/>
    </row>
    <row r="2071" spans="34:38" x14ac:dyDescent="0.2">
      <c r="AH2071" s="2296"/>
      <c r="AK2071" s="2295"/>
      <c r="AL2071" s="2295"/>
    </row>
    <row r="2072" spans="34:38" x14ac:dyDescent="0.2">
      <c r="AH2072" s="2296"/>
      <c r="AK2072" s="2295"/>
      <c r="AL2072" s="2295"/>
    </row>
    <row r="2073" spans="34:38" x14ac:dyDescent="0.2">
      <c r="AH2073" s="2296"/>
      <c r="AK2073" s="2295"/>
      <c r="AL2073" s="2295"/>
    </row>
    <row r="2074" spans="34:38" x14ac:dyDescent="0.2">
      <c r="AH2074" s="2296"/>
      <c r="AK2074" s="2295"/>
      <c r="AL2074" s="2295"/>
    </row>
    <row r="2075" spans="34:38" x14ac:dyDescent="0.2">
      <c r="AH2075" s="2296"/>
      <c r="AK2075" s="2295"/>
      <c r="AL2075" s="2295"/>
    </row>
    <row r="2076" spans="34:38" x14ac:dyDescent="0.2">
      <c r="AH2076" s="2296"/>
      <c r="AK2076" s="2295"/>
      <c r="AL2076" s="2295"/>
    </row>
    <row r="2077" spans="34:38" x14ac:dyDescent="0.2">
      <c r="AH2077" s="2296"/>
      <c r="AK2077" s="2295"/>
      <c r="AL2077" s="2295"/>
    </row>
    <row r="2078" spans="34:38" x14ac:dyDescent="0.2">
      <c r="AH2078" s="2296"/>
      <c r="AK2078" s="2295"/>
      <c r="AL2078" s="2295"/>
    </row>
    <row r="2079" spans="34:38" x14ac:dyDescent="0.2">
      <c r="AH2079" s="2296"/>
      <c r="AK2079" s="2295"/>
      <c r="AL2079" s="2295"/>
    </row>
    <row r="2080" spans="34:38" x14ac:dyDescent="0.2">
      <c r="AH2080" s="2296"/>
      <c r="AK2080" s="2295"/>
      <c r="AL2080" s="2295"/>
    </row>
    <row r="2081" spans="34:38" x14ac:dyDescent="0.2">
      <c r="AH2081" s="2296"/>
      <c r="AK2081" s="2295"/>
      <c r="AL2081" s="2295"/>
    </row>
    <row r="2082" spans="34:38" x14ac:dyDescent="0.2">
      <c r="AH2082" s="2296"/>
      <c r="AK2082" s="2295"/>
      <c r="AL2082" s="2295"/>
    </row>
    <row r="2083" spans="34:38" x14ac:dyDescent="0.2">
      <c r="AH2083" s="2296"/>
      <c r="AK2083" s="2295"/>
      <c r="AL2083" s="2295"/>
    </row>
    <row r="2084" spans="34:38" x14ac:dyDescent="0.2">
      <c r="AH2084" s="2296"/>
      <c r="AK2084" s="2295"/>
      <c r="AL2084" s="2295"/>
    </row>
    <row r="2085" spans="34:38" x14ac:dyDescent="0.2">
      <c r="AH2085" s="2296"/>
      <c r="AK2085" s="2295"/>
      <c r="AL2085" s="2295"/>
    </row>
    <row r="2086" spans="34:38" x14ac:dyDescent="0.2">
      <c r="AH2086" s="2296"/>
      <c r="AK2086" s="2295"/>
      <c r="AL2086" s="2295"/>
    </row>
    <row r="2087" spans="34:38" x14ac:dyDescent="0.2">
      <c r="AH2087" s="2296"/>
      <c r="AK2087" s="2295"/>
      <c r="AL2087" s="2295"/>
    </row>
    <row r="2088" spans="34:38" x14ac:dyDescent="0.2">
      <c r="AH2088" s="2296"/>
      <c r="AK2088" s="2295"/>
      <c r="AL2088" s="2295"/>
    </row>
    <row r="2089" spans="34:38" x14ac:dyDescent="0.2">
      <c r="AH2089" s="2296"/>
      <c r="AK2089" s="2295"/>
      <c r="AL2089" s="2295"/>
    </row>
    <row r="2090" spans="34:38" x14ac:dyDescent="0.2">
      <c r="AH2090" s="2296"/>
      <c r="AK2090" s="2295"/>
      <c r="AL2090" s="2295"/>
    </row>
    <row r="2091" spans="34:38" x14ac:dyDescent="0.2">
      <c r="AH2091" s="2296"/>
      <c r="AK2091" s="2295"/>
      <c r="AL2091" s="2295"/>
    </row>
    <row r="2092" spans="34:38" x14ac:dyDescent="0.2">
      <c r="AH2092" s="2296"/>
      <c r="AK2092" s="2295"/>
      <c r="AL2092" s="2295"/>
    </row>
    <row r="2093" spans="34:38" x14ac:dyDescent="0.2">
      <c r="AH2093" s="2296"/>
      <c r="AK2093" s="2295"/>
      <c r="AL2093" s="2295"/>
    </row>
    <row r="2094" spans="34:38" x14ac:dyDescent="0.2">
      <c r="AH2094" s="2296"/>
      <c r="AK2094" s="2295"/>
      <c r="AL2094" s="2295"/>
    </row>
    <row r="2095" spans="34:38" x14ac:dyDescent="0.2">
      <c r="AH2095" s="2296"/>
      <c r="AK2095" s="2295"/>
      <c r="AL2095" s="2295"/>
    </row>
    <row r="2096" spans="34:38" x14ac:dyDescent="0.2">
      <c r="AH2096" s="2296"/>
      <c r="AK2096" s="2295"/>
      <c r="AL2096" s="2295"/>
    </row>
    <row r="2097" spans="34:38" x14ac:dyDescent="0.2">
      <c r="AH2097" s="2296"/>
      <c r="AK2097" s="2295"/>
      <c r="AL2097" s="2295"/>
    </row>
    <row r="2098" spans="34:38" x14ac:dyDescent="0.2">
      <c r="AH2098" s="2296"/>
      <c r="AK2098" s="2295"/>
      <c r="AL2098" s="2295"/>
    </row>
    <row r="2099" spans="34:38" x14ac:dyDescent="0.2">
      <c r="AH2099" s="2296"/>
      <c r="AK2099" s="2295"/>
      <c r="AL2099" s="2295"/>
    </row>
    <row r="2100" spans="34:38" x14ac:dyDescent="0.2">
      <c r="AH2100" s="2296"/>
      <c r="AK2100" s="2295"/>
      <c r="AL2100" s="2295"/>
    </row>
    <row r="2101" spans="34:38" x14ac:dyDescent="0.2">
      <c r="AH2101" s="2296"/>
      <c r="AK2101" s="2295"/>
      <c r="AL2101" s="2295"/>
    </row>
    <row r="2102" spans="34:38" x14ac:dyDescent="0.2">
      <c r="AH2102" s="2296"/>
      <c r="AK2102" s="2295"/>
      <c r="AL2102" s="2295"/>
    </row>
    <row r="2103" spans="34:38" x14ac:dyDescent="0.2">
      <c r="AH2103" s="2296"/>
      <c r="AK2103" s="2295"/>
      <c r="AL2103" s="2295"/>
    </row>
    <row r="2104" spans="34:38" x14ac:dyDescent="0.2">
      <c r="AH2104" s="2296"/>
      <c r="AK2104" s="2295"/>
      <c r="AL2104" s="2295"/>
    </row>
    <row r="2105" spans="34:38" x14ac:dyDescent="0.2">
      <c r="AH2105" s="2296"/>
      <c r="AK2105" s="2295"/>
      <c r="AL2105" s="2295"/>
    </row>
    <row r="2106" spans="34:38" x14ac:dyDescent="0.2">
      <c r="AH2106" s="2296"/>
      <c r="AK2106" s="2295"/>
      <c r="AL2106" s="2295"/>
    </row>
    <row r="2107" spans="34:38" x14ac:dyDescent="0.2">
      <c r="AH2107" s="2296"/>
      <c r="AK2107" s="2295"/>
      <c r="AL2107" s="2295"/>
    </row>
    <row r="2108" spans="34:38" x14ac:dyDescent="0.2">
      <c r="AH2108" s="2296"/>
      <c r="AK2108" s="2295"/>
      <c r="AL2108" s="2295"/>
    </row>
    <row r="2109" spans="34:38" x14ac:dyDescent="0.2">
      <c r="AH2109" s="2296"/>
      <c r="AK2109" s="2295"/>
      <c r="AL2109" s="2295"/>
    </row>
    <row r="2110" spans="34:38" x14ac:dyDescent="0.2">
      <c r="AH2110" s="2296"/>
      <c r="AK2110" s="2295"/>
      <c r="AL2110" s="2295"/>
    </row>
    <row r="2111" spans="34:38" x14ac:dyDescent="0.2">
      <c r="AH2111" s="2296"/>
      <c r="AK2111" s="2295"/>
      <c r="AL2111" s="2295"/>
    </row>
    <row r="2112" spans="34:38" x14ac:dyDescent="0.2">
      <c r="AH2112" s="2296"/>
      <c r="AK2112" s="2295"/>
      <c r="AL2112" s="2295"/>
    </row>
    <row r="2113" spans="34:38" x14ac:dyDescent="0.2">
      <c r="AH2113" s="2296"/>
      <c r="AK2113" s="2295"/>
      <c r="AL2113" s="2295"/>
    </row>
    <row r="2114" spans="34:38" x14ac:dyDescent="0.2">
      <c r="AH2114" s="2296"/>
      <c r="AK2114" s="2295"/>
      <c r="AL2114" s="2295"/>
    </row>
    <row r="2115" spans="34:38" x14ac:dyDescent="0.2">
      <c r="AH2115" s="2296"/>
      <c r="AK2115" s="2295"/>
      <c r="AL2115" s="2295"/>
    </row>
    <row r="2116" spans="34:38" x14ac:dyDescent="0.2">
      <c r="AH2116" s="2296"/>
      <c r="AK2116" s="2295"/>
      <c r="AL2116" s="2295"/>
    </row>
    <row r="2117" spans="34:38" x14ac:dyDescent="0.2">
      <c r="AH2117" s="2296"/>
      <c r="AK2117" s="2295"/>
      <c r="AL2117" s="2295"/>
    </row>
    <row r="2118" spans="34:38" x14ac:dyDescent="0.2">
      <c r="AH2118" s="2296"/>
      <c r="AK2118" s="2295"/>
      <c r="AL2118" s="2295"/>
    </row>
    <row r="2119" spans="34:38" x14ac:dyDescent="0.2">
      <c r="AH2119" s="2296"/>
      <c r="AK2119" s="2295"/>
      <c r="AL2119" s="2295"/>
    </row>
    <row r="2120" spans="34:38" x14ac:dyDescent="0.2">
      <c r="AH2120" s="2296"/>
      <c r="AK2120" s="2295"/>
      <c r="AL2120" s="2295"/>
    </row>
    <row r="2121" spans="34:38" x14ac:dyDescent="0.2">
      <c r="AH2121" s="2296"/>
      <c r="AK2121" s="2295"/>
      <c r="AL2121" s="2295"/>
    </row>
    <row r="2122" spans="34:38" x14ac:dyDescent="0.2">
      <c r="AH2122" s="2296"/>
      <c r="AK2122" s="2295"/>
      <c r="AL2122" s="2295"/>
    </row>
    <row r="2123" spans="34:38" x14ac:dyDescent="0.2">
      <c r="AH2123" s="2296"/>
      <c r="AK2123" s="2295"/>
      <c r="AL2123" s="2295"/>
    </row>
    <row r="2124" spans="34:38" x14ac:dyDescent="0.2">
      <c r="AH2124" s="2296"/>
      <c r="AK2124" s="2295"/>
      <c r="AL2124" s="2295"/>
    </row>
    <row r="2125" spans="34:38" x14ac:dyDescent="0.2">
      <c r="AH2125" s="2296"/>
      <c r="AK2125" s="2295"/>
      <c r="AL2125" s="2295"/>
    </row>
    <row r="2126" spans="34:38" x14ac:dyDescent="0.2">
      <c r="AH2126" s="2296"/>
      <c r="AK2126" s="2295"/>
      <c r="AL2126" s="2295"/>
    </row>
    <row r="2127" spans="34:38" x14ac:dyDescent="0.2">
      <c r="AH2127" s="2296"/>
      <c r="AK2127" s="2295"/>
      <c r="AL2127" s="2295"/>
    </row>
    <row r="2128" spans="34:38" x14ac:dyDescent="0.2">
      <c r="AH2128" s="2296"/>
      <c r="AK2128" s="2295"/>
      <c r="AL2128" s="2295"/>
    </row>
    <row r="2129" spans="34:38" x14ac:dyDescent="0.2">
      <c r="AH2129" s="2296"/>
      <c r="AK2129" s="2295"/>
      <c r="AL2129" s="2295"/>
    </row>
    <row r="2130" spans="34:38" x14ac:dyDescent="0.2">
      <c r="AH2130" s="2296"/>
      <c r="AK2130" s="2295"/>
      <c r="AL2130" s="2295"/>
    </row>
    <row r="2131" spans="34:38" x14ac:dyDescent="0.2">
      <c r="AH2131" s="2296"/>
      <c r="AK2131" s="2295"/>
      <c r="AL2131" s="2295"/>
    </row>
    <row r="2132" spans="34:38" x14ac:dyDescent="0.2">
      <c r="AH2132" s="2296"/>
      <c r="AK2132" s="2295"/>
      <c r="AL2132" s="2295"/>
    </row>
    <row r="2133" spans="34:38" x14ac:dyDescent="0.2">
      <c r="AH2133" s="2296"/>
      <c r="AK2133" s="2295"/>
      <c r="AL2133" s="2295"/>
    </row>
    <row r="2134" spans="34:38" x14ac:dyDescent="0.2">
      <c r="AH2134" s="2296"/>
      <c r="AK2134" s="2295"/>
      <c r="AL2134" s="2295"/>
    </row>
    <row r="2135" spans="34:38" x14ac:dyDescent="0.2">
      <c r="AH2135" s="2296"/>
      <c r="AK2135" s="2295"/>
      <c r="AL2135" s="2295"/>
    </row>
    <row r="2136" spans="34:38" x14ac:dyDescent="0.2">
      <c r="AH2136" s="2296"/>
      <c r="AK2136" s="2295"/>
      <c r="AL2136" s="2295"/>
    </row>
    <row r="2137" spans="34:38" x14ac:dyDescent="0.2">
      <c r="AH2137" s="2296"/>
      <c r="AK2137" s="2295"/>
      <c r="AL2137" s="2295"/>
    </row>
    <row r="2138" spans="34:38" x14ac:dyDescent="0.2">
      <c r="AH2138" s="2296"/>
      <c r="AK2138" s="2295"/>
      <c r="AL2138" s="2295"/>
    </row>
    <row r="2139" spans="34:38" x14ac:dyDescent="0.2">
      <c r="AH2139" s="2296"/>
      <c r="AK2139" s="2295"/>
      <c r="AL2139" s="2295"/>
    </row>
    <row r="2140" spans="34:38" x14ac:dyDescent="0.2">
      <c r="AH2140" s="2296"/>
      <c r="AK2140" s="2295"/>
      <c r="AL2140" s="2295"/>
    </row>
    <row r="2141" spans="34:38" x14ac:dyDescent="0.2">
      <c r="AH2141" s="2296"/>
      <c r="AK2141" s="2295"/>
      <c r="AL2141" s="2295"/>
    </row>
    <row r="2142" spans="34:38" x14ac:dyDescent="0.2">
      <c r="AH2142" s="2296"/>
      <c r="AK2142" s="2295"/>
      <c r="AL2142" s="2295"/>
    </row>
    <row r="2143" spans="34:38" x14ac:dyDescent="0.2">
      <c r="AH2143" s="2296"/>
      <c r="AK2143" s="2295"/>
      <c r="AL2143" s="2295"/>
    </row>
    <row r="2144" spans="34:38" x14ac:dyDescent="0.2">
      <c r="AH2144" s="2296"/>
      <c r="AK2144" s="2295"/>
      <c r="AL2144" s="2295"/>
    </row>
    <row r="2145" spans="34:38" x14ac:dyDescent="0.2">
      <c r="AH2145" s="2296"/>
      <c r="AK2145" s="2295"/>
      <c r="AL2145" s="2295"/>
    </row>
    <row r="2146" spans="34:38" x14ac:dyDescent="0.2">
      <c r="AH2146" s="2296"/>
      <c r="AK2146" s="2295"/>
      <c r="AL2146" s="2295"/>
    </row>
    <row r="2147" spans="34:38" x14ac:dyDescent="0.2">
      <c r="AH2147" s="2296"/>
      <c r="AK2147" s="2295"/>
      <c r="AL2147" s="2295"/>
    </row>
    <row r="2148" spans="34:38" x14ac:dyDescent="0.2">
      <c r="AH2148" s="2296"/>
      <c r="AK2148" s="2295"/>
      <c r="AL2148" s="2295"/>
    </row>
    <row r="2149" spans="34:38" x14ac:dyDescent="0.2">
      <c r="AH2149" s="2296"/>
      <c r="AK2149" s="2295"/>
      <c r="AL2149" s="2295"/>
    </row>
    <row r="2150" spans="34:38" x14ac:dyDescent="0.2">
      <c r="AH2150" s="2296"/>
      <c r="AK2150" s="2295"/>
      <c r="AL2150" s="2295"/>
    </row>
    <row r="2151" spans="34:38" x14ac:dyDescent="0.2">
      <c r="AH2151" s="2296"/>
      <c r="AK2151" s="2295"/>
      <c r="AL2151" s="2295"/>
    </row>
    <row r="2152" spans="34:38" x14ac:dyDescent="0.2">
      <c r="AH2152" s="2296"/>
      <c r="AK2152" s="2295"/>
      <c r="AL2152" s="2295"/>
    </row>
    <row r="2153" spans="34:38" x14ac:dyDescent="0.2">
      <c r="AH2153" s="2296"/>
      <c r="AK2153" s="2295"/>
      <c r="AL2153" s="2295"/>
    </row>
    <row r="2154" spans="34:38" x14ac:dyDescent="0.2">
      <c r="AH2154" s="2296"/>
      <c r="AK2154" s="2295"/>
      <c r="AL2154" s="2295"/>
    </row>
    <row r="2155" spans="34:38" x14ac:dyDescent="0.2">
      <c r="AH2155" s="2296"/>
      <c r="AK2155" s="2295"/>
      <c r="AL2155" s="2295"/>
    </row>
    <row r="2156" spans="34:38" x14ac:dyDescent="0.2">
      <c r="AH2156" s="2296"/>
      <c r="AK2156" s="2295"/>
      <c r="AL2156" s="2295"/>
    </row>
    <row r="2157" spans="34:38" x14ac:dyDescent="0.2">
      <c r="AH2157" s="2296"/>
      <c r="AK2157" s="2295"/>
      <c r="AL2157" s="2295"/>
    </row>
    <row r="2158" spans="34:38" x14ac:dyDescent="0.2">
      <c r="AH2158" s="2296"/>
      <c r="AK2158" s="2295"/>
      <c r="AL2158" s="2295"/>
    </row>
    <row r="2159" spans="34:38" x14ac:dyDescent="0.2">
      <c r="AH2159" s="2296"/>
      <c r="AK2159" s="2295"/>
      <c r="AL2159" s="2295"/>
    </row>
    <row r="2160" spans="34:38" x14ac:dyDescent="0.2">
      <c r="AH2160" s="2296"/>
      <c r="AK2160" s="2295"/>
      <c r="AL2160" s="2295"/>
    </row>
    <row r="2161" spans="34:38" x14ac:dyDescent="0.2">
      <c r="AH2161" s="2296"/>
      <c r="AK2161" s="2295"/>
      <c r="AL2161" s="2295"/>
    </row>
    <row r="2162" spans="34:38" x14ac:dyDescent="0.2">
      <c r="AH2162" s="2296"/>
      <c r="AK2162" s="2295"/>
      <c r="AL2162" s="2295"/>
    </row>
    <row r="2163" spans="34:38" x14ac:dyDescent="0.2">
      <c r="AH2163" s="2296"/>
      <c r="AK2163" s="2295"/>
      <c r="AL2163" s="2295"/>
    </row>
    <row r="2164" spans="34:38" x14ac:dyDescent="0.2">
      <c r="AH2164" s="2296"/>
      <c r="AK2164" s="2295"/>
      <c r="AL2164" s="2295"/>
    </row>
    <row r="2165" spans="34:38" x14ac:dyDescent="0.2">
      <c r="AH2165" s="2296"/>
      <c r="AK2165" s="2295"/>
      <c r="AL2165" s="2295"/>
    </row>
    <row r="2166" spans="34:38" x14ac:dyDescent="0.2">
      <c r="AH2166" s="2296"/>
      <c r="AK2166" s="2295"/>
      <c r="AL2166" s="2295"/>
    </row>
    <row r="2167" spans="34:38" x14ac:dyDescent="0.2">
      <c r="AH2167" s="2296"/>
      <c r="AK2167" s="2295"/>
      <c r="AL2167" s="2295"/>
    </row>
    <row r="2168" spans="34:38" x14ac:dyDescent="0.2">
      <c r="AH2168" s="2296"/>
      <c r="AK2168" s="2295"/>
      <c r="AL2168" s="2295"/>
    </row>
    <row r="2169" spans="34:38" x14ac:dyDescent="0.2">
      <c r="AH2169" s="2296"/>
      <c r="AK2169" s="2295"/>
      <c r="AL2169" s="2295"/>
    </row>
    <row r="2170" spans="34:38" x14ac:dyDescent="0.2">
      <c r="AH2170" s="2296"/>
      <c r="AK2170" s="2295"/>
      <c r="AL2170" s="2295"/>
    </row>
    <row r="2171" spans="34:38" x14ac:dyDescent="0.2">
      <c r="AH2171" s="2296"/>
      <c r="AK2171" s="2295"/>
      <c r="AL2171" s="2295"/>
    </row>
    <row r="2172" spans="34:38" x14ac:dyDescent="0.2">
      <c r="AH2172" s="2296"/>
      <c r="AK2172" s="2295"/>
      <c r="AL2172" s="2295"/>
    </row>
    <row r="2173" spans="34:38" x14ac:dyDescent="0.2">
      <c r="AH2173" s="2296"/>
      <c r="AK2173" s="2295"/>
      <c r="AL2173" s="2295"/>
    </row>
    <row r="2174" spans="34:38" x14ac:dyDescent="0.2">
      <c r="AH2174" s="2296"/>
      <c r="AK2174" s="2295"/>
      <c r="AL2174" s="2295"/>
    </row>
    <row r="2175" spans="34:38" x14ac:dyDescent="0.2">
      <c r="AH2175" s="2296"/>
      <c r="AK2175" s="2295"/>
      <c r="AL2175" s="2295"/>
    </row>
    <row r="2176" spans="34:38" x14ac:dyDescent="0.2">
      <c r="AH2176" s="2296"/>
      <c r="AK2176" s="2295"/>
      <c r="AL2176" s="2295"/>
    </row>
    <row r="2177" spans="34:38" x14ac:dyDescent="0.2">
      <c r="AH2177" s="2296"/>
      <c r="AK2177" s="2295"/>
      <c r="AL2177" s="2295"/>
    </row>
    <row r="2178" spans="34:38" x14ac:dyDescent="0.2">
      <c r="AH2178" s="2296"/>
      <c r="AK2178" s="2295"/>
      <c r="AL2178" s="2295"/>
    </row>
    <row r="2179" spans="34:38" x14ac:dyDescent="0.2">
      <c r="AH2179" s="2296"/>
      <c r="AK2179" s="2295"/>
      <c r="AL2179" s="2295"/>
    </row>
    <row r="2180" spans="34:38" x14ac:dyDescent="0.2">
      <c r="AH2180" s="2296"/>
      <c r="AK2180" s="2295"/>
      <c r="AL2180" s="2295"/>
    </row>
    <row r="2181" spans="34:38" x14ac:dyDescent="0.2">
      <c r="AH2181" s="2296"/>
      <c r="AK2181" s="2295"/>
      <c r="AL2181" s="2295"/>
    </row>
    <row r="2182" spans="34:38" x14ac:dyDescent="0.2">
      <c r="AH2182" s="2296"/>
      <c r="AK2182" s="2295"/>
      <c r="AL2182" s="2295"/>
    </row>
    <row r="2183" spans="34:38" x14ac:dyDescent="0.2">
      <c r="AH2183" s="2296"/>
      <c r="AK2183" s="2295"/>
      <c r="AL2183" s="2295"/>
    </row>
    <row r="2184" spans="34:38" x14ac:dyDescent="0.2">
      <c r="AH2184" s="2296"/>
      <c r="AK2184" s="2295"/>
      <c r="AL2184" s="2295"/>
    </row>
    <row r="2185" spans="34:38" x14ac:dyDescent="0.2">
      <c r="AH2185" s="2296"/>
      <c r="AK2185" s="2295"/>
      <c r="AL2185" s="2295"/>
    </row>
    <row r="2186" spans="34:38" x14ac:dyDescent="0.2">
      <c r="AH2186" s="2296"/>
      <c r="AK2186" s="2295"/>
      <c r="AL2186" s="2295"/>
    </row>
    <row r="2187" spans="34:38" x14ac:dyDescent="0.2">
      <c r="AH2187" s="2296"/>
      <c r="AK2187" s="2295"/>
      <c r="AL2187" s="2295"/>
    </row>
    <row r="1048203" spans="19:38" s="1904" customFormat="1" x14ac:dyDescent="0.2">
      <c r="S1048203" s="2149"/>
      <c r="X1048203" s="2424"/>
      <c r="Y1048203" s="2424"/>
      <c r="Z1048203" s="2428"/>
      <c r="AA1048203" s="2424"/>
      <c r="AB1048203" s="2424"/>
      <c r="AH1048203" s="2424"/>
      <c r="AI1048203" s="2424"/>
      <c r="AJ1048203" s="2424"/>
      <c r="AK1048203" s="2424"/>
      <c r="AL1048203" s="2424"/>
    </row>
  </sheetData>
  <sheetProtection selectLockedCells="1" selectUnlockedCells="1"/>
  <customSheetViews>
    <customSheetView guid="{6253D632-6DBB-4325-BCEA-2CD8430E5C69}" scale="85" showRuler="0">
      <pane xSplit="3" ySplit="3" topLeftCell="E295" activePane="bottomRight" state="frozen"/>
      <selection pane="bottomRight" activeCell="Y320" sqref="Y32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>
      <pane xSplit="3" ySplit="3" topLeftCell="D1654" activePane="bottomRight" state="frozen"/>
      <selection pane="bottomRight" activeCell="B1675" sqref="B1675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cale="115" showRuler="0">
      <pane xSplit="3" ySplit="3" topLeftCell="Q1514" activePane="bottomRight" state="frozen"/>
      <selection pane="bottomRight" activeCell="AD1472" sqref="AD147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4A32263-99D3-4627-8E19-5E90B1BA6A9B}" scale="85" showRuler="0">
      <pane xSplit="3" ySplit="3" topLeftCell="D1431" activePane="bottomRight" state="frozen"/>
      <selection pane="bottomRight" activeCell="C1450" sqref="C145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scale="85" showRuler="0">
      <pane xSplit="3" ySplit="3" topLeftCell="D310" activePane="bottomRight" state="frozen"/>
      <selection pane="bottomRight" activeCell="Y344" sqref="Y34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cale="85" showRuler="0">
      <pane xSplit="3" ySplit="3" topLeftCell="D1471" activePane="bottomRight" state="frozen"/>
      <selection pane="bottomRight" activeCell="H1398" sqref="H139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cale="85" showRuler="0" topLeftCell="A1379">
      <selection activeCell="M1339" sqref="M133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howRuler="0">
      <pane xSplit="2" ySplit="3" topLeftCell="C1654" activePane="bottomRight" state="frozen"/>
      <selection pane="bottomRight" activeCell="A1467" sqref="A1467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22CDCF1B-A998-4C66-A90E-5BC54F71D148}" scale="80" showPageBreaks="1" showRuler="0">
      <pane xSplit="3" ySplit="3" topLeftCell="D1640" activePane="bottomRight" state="frozen"/>
      <selection pane="bottomRight" activeCell="C1666" sqref="C1666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19" type="noConversion"/>
  <pageMargins left="0.12986111111111112" right="0.12986111111111112" top="1.1812499999999999" bottom="1.1812499999999999" header="0.78749999999999998" footer="0.78749999999999998"/>
  <pageSetup paperSize="9" firstPageNumber="0" pageOrder="overThenDown" orientation="landscape" horizontalDpi="300" verticalDpi="300" r:id="rId10"/>
  <headerFooter alignWithMargins="0">
    <oddHeader>&amp;C&amp;"Times New Roman,Standaard"&amp;12&amp;A</oddHeader>
    <oddFooter>&amp;C&amp;"Times New Roman,Standaard"&amp;12Pagina &amp;P</oddFooter>
  </headerFooter>
  <legacyDrawing r:id="rId1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pageSetUpPr fitToPage="1"/>
  </sheetPr>
  <dimension ref="A1:AJ127"/>
  <sheetViews>
    <sheetView tabSelected="1" showRuler="0" zoomScale="90" zoomScaleNormal="90" zoomScaleSheetLayoutView="100" workbookViewId="0">
      <pane xSplit="8" ySplit="2" topLeftCell="I3" activePane="bottomRight" state="frozen"/>
      <selection pane="topRight" activeCell="H1" sqref="H1"/>
      <selection pane="bottomLeft" activeCell="A3" sqref="A3"/>
      <selection pane="bottomRight" activeCell="B10" sqref="B10"/>
    </sheetView>
  </sheetViews>
  <sheetFormatPr defaultRowHeight="12.75" x14ac:dyDescent="0.2"/>
  <cols>
    <col min="1" max="1" width="10.5703125" style="1279" customWidth="1"/>
    <col min="2" max="2" width="13.85546875" style="4" customWidth="1"/>
    <col min="3" max="3" width="38.5703125" style="1282" customWidth="1"/>
    <col min="4" max="4" width="44.140625" style="1282" bestFit="1" customWidth="1"/>
    <col min="5" max="5" width="17" style="1323" customWidth="1"/>
    <col min="6" max="6" width="4" style="1339" customWidth="1"/>
    <col min="7" max="7" width="5.5703125" style="1339" customWidth="1"/>
    <col min="8" max="9" width="4.7109375" style="1339" customWidth="1"/>
    <col min="10" max="10" width="9.140625" style="1328" customWidth="1"/>
    <col min="11" max="11" width="10.5703125" style="1328" customWidth="1"/>
    <col min="12" max="12" width="6.28515625" style="1328" customWidth="1"/>
    <col min="13" max="13" width="4.7109375" style="1339" customWidth="1"/>
    <col min="14" max="16" width="3.28515625" style="1339" customWidth="1"/>
    <col min="17" max="17" width="3.28515625" style="1339" bestFit="1" customWidth="1"/>
    <col min="18" max="18" width="13.140625" style="1282" customWidth="1"/>
    <col min="19" max="19" width="12.42578125" style="1328" bestFit="1" customWidth="1"/>
    <col min="20" max="20" width="7.7109375" style="1339" customWidth="1"/>
    <col min="21" max="21" width="7.5703125" style="1330" customWidth="1"/>
    <col min="22" max="22" width="13.42578125" style="1323" customWidth="1"/>
    <col min="23" max="23" width="44.5703125" style="1323" customWidth="1"/>
    <col min="24" max="24" width="8.5703125" style="1332" bestFit="1" customWidth="1"/>
    <col min="25" max="25" width="7" style="1323" customWidth="1"/>
    <col min="26" max="26" width="8.140625" style="1323" customWidth="1"/>
    <col min="27" max="27" width="12.5703125" style="1282" customWidth="1"/>
    <col min="28" max="28" width="9.140625" style="1279"/>
    <col min="29" max="31" width="11.42578125" style="1283" customWidth="1"/>
    <col min="32" max="32" width="10.28515625" style="1284" customWidth="1"/>
    <col min="33" max="33" width="15.5703125" style="2306" customWidth="1"/>
    <col min="34" max="34" width="15.140625" style="1283" customWidth="1"/>
    <col min="35" max="35" width="14.7109375" style="2463" customWidth="1"/>
    <col min="36" max="37" width="9.140625" style="1279" customWidth="1"/>
    <col min="38" max="16384" width="9.140625" style="1279"/>
  </cols>
  <sheetData>
    <row r="1" spans="1:35" ht="12.75" customHeight="1" x14ac:dyDescent="0.2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 s="1280" t="str">
        <f>CONCATENATE("weken vol: ",Z1)</f>
        <v>weken vol: 7,5</v>
      </c>
      <c r="X1" s="1281">
        <f>SUM(X2:X1048576)</f>
        <v>2998.75</v>
      </c>
      <c r="Y1" s="1281">
        <v>400</v>
      </c>
      <c r="Z1" s="2190">
        <f>CEILING(X1/Y1,0.1)</f>
        <v>7.5</v>
      </c>
      <c r="AA1" s="1282" t="s">
        <v>508</v>
      </c>
    </row>
    <row r="2" spans="1:35" s="1289" customFormat="1" ht="37.5" customHeight="1" x14ac:dyDescent="0.2">
      <c r="B2" s="1287" t="s">
        <v>82</v>
      </c>
      <c r="C2" s="1288" t="s">
        <v>233</v>
      </c>
      <c r="D2" s="1288" t="s">
        <v>83</v>
      </c>
      <c r="E2" s="1289" t="s">
        <v>2</v>
      </c>
      <c r="F2" s="1277" t="s">
        <v>79</v>
      </c>
      <c r="G2" s="1277" t="s">
        <v>4</v>
      </c>
      <c r="H2" s="1277" t="s">
        <v>5</v>
      </c>
      <c r="I2" s="1277" t="s">
        <v>6</v>
      </c>
      <c r="J2" s="1278" t="s">
        <v>365</v>
      </c>
      <c r="K2" s="1278" t="s">
        <v>364</v>
      </c>
      <c r="L2" s="1278" t="s">
        <v>2444</v>
      </c>
      <c r="M2" s="1277" t="s">
        <v>367</v>
      </c>
      <c r="N2" s="1277" t="s">
        <v>214</v>
      </c>
      <c r="O2" s="1277" t="s">
        <v>215</v>
      </c>
      <c r="P2" s="1277" t="s">
        <v>216</v>
      </c>
      <c r="Q2" s="1277" t="s">
        <v>217</v>
      </c>
      <c r="R2" s="1290" t="s">
        <v>84</v>
      </c>
      <c r="S2" s="1291" t="s">
        <v>843</v>
      </c>
      <c r="T2" s="1292" t="s">
        <v>84</v>
      </c>
      <c r="U2" s="1293" t="s">
        <v>85</v>
      </c>
      <c r="V2" s="1294" t="s">
        <v>281</v>
      </c>
      <c r="W2" s="1294" t="s">
        <v>282</v>
      </c>
      <c r="X2" s="1295" t="s">
        <v>86</v>
      </c>
      <c r="Y2" s="1296" t="s">
        <v>87</v>
      </c>
      <c r="Z2" s="1297" t="s">
        <v>88</v>
      </c>
      <c r="AA2" s="1298" t="s">
        <v>765</v>
      </c>
      <c r="AC2" s="1299"/>
      <c r="AD2" s="1299"/>
      <c r="AE2" s="1299"/>
      <c r="AF2" s="1300" t="s">
        <v>66</v>
      </c>
      <c r="AG2" s="2307" t="s">
        <v>2532</v>
      </c>
      <c r="AH2" s="1299" t="s">
        <v>2552</v>
      </c>
      <c r="AI2" s="1301" t="s">
        <v>2551</v>
      </c>
    </row>
    <row r="3" spans="1:35" s="1315" customFormat="1" x14ac:dyDescent="0.2">
      <c r="B3" s="1038"/>
      <c r="C3" s="1314"/>
      <c r="D3" s="1912">
        <f>SUM(G3:I3)</f>
        <v>285</v>
      </c>
      <c r="E3" s="1913"/>
      <c r="F3" s="1914">
        <f>SUM(F4:F28)</f>
        <v>17</v>
      </c>
      <c r="G3" s="1914">
        <f>SUM(G4:G28)</f>
        <v>172</v>
      </c>
      <c r="H3" s="1914">
        <f>SUM(H4:H28)</f>
        <v>70</v>
      </c>
      <c r="I3" s="1914">
        <f>SUM(I4:I28)</f>
        <v>43</v>
      </c>
      <c r="J3" s="1915"/>
      <c r="K3" s="1915"/>
      <c r="L3" s="1915"/>
      <c r="M3" s="1914"/>
      <c r="N3" s="1914"/>
      <c r="O3" s="1914"/>
      <c r="P3" s="1914"/>
      <c r="Q3" s="1914"/>
      <c r="R3" s="1644">
        <v>28</v>
      </c>
      <c r="S3" s="1645"/>
      <c r="T3" s="1646"/>
      <c r="U3" s="1646"/>
      <c r="V3" s="1916"/>
      <c r="W3" s="1648">
        <f>SUM(X3:X28)</f>
        <v>439.75</v>
      </c>
      <c r="X3" s="1312"/>
      <c r="Y3" s="1312">
        <f>Productiemedewerkers!C527</f>
        <v>0</v>
      </c>
      <c r="Z3" s="1313">
        <f>W3-Y3</f>
        <v>439.75</v>
      </c>
      <c r="AA3" s="1314"/>
      <c r="AC3" s="1316"/>
      <c r="AD3" s="1316"/>
      <c r="AE3" s="1317" t="str">
        <f>CONCATENATE("week ",R3)</f>
        <v>week 28</v>
      </c>
      <c r="AF3" s="1318"/>
      <c r="AG3" s="2308">
        <f>SUM(AG4:AG28)</f>
        <v>67572.435000000012</v>
      </c>
      <c r="AH3" s="1316" t="str">
        <f>IF(B3="","",(IFERROR(VLOOKUP(B3,Projecten!A$4:W$2618,23,FALSE),"niet bekend")))</f>
        <v/>
      </c>
      <c r="AI3" s="1320" t="str">
        <f>IF(B3="","",(IFERROR(VLOOKUP(B3,Projecten!A$4:W$2618,12,FALSE),"niet bekend")))</f>
        <v/>
      </c>
    </row>
    <row r="4" spans="1:35" x14ac:dyDescent="0.2">
      <c r="B4" s="1321"/>
      <c r="C4" s="1438"/>
      <c r="D4" s="1446"/>
      <c r="E4" s="1444"/>
      <c r="F4" s="1445"/>
      <c r="G4" s="1445"/>
      <c r="H4" s="1445"/>
      <c r="I4" s="1445"/>
      <c r="J4" s="1326"/>
      <c r="K4" s="1326"/>
      <c r="L4" s="1326"/>
      <c r="M4" s="1327"/>
      <c r="N4" s="1327"/>
      <c r="O4" s="1327"/>
      <c r="P4" s="1327"/>
      <c r="Q4" s="1327"/>
      <c r="R4" s="1282" t="s">
        <v>3500</v>
      </c>
      <c r="T4" s="1329"/>
      <c r="W4" s="1344" t="s">
        <v>2493</v>
      </c>
      <c r="AF4" s="1403" t="str">
        <f>IF(B4="","",(IFERROR(VLOOKUP(B4,Projecten!A$4:W$2618,5,FALSE),"niet bekend")))</f>
        <v/>
      </c>
      <c r="AG4" s="2306" t="str">
        <f>IF(AF4="","",(IF(F4=0,AI4,(F4/AF4*AI4))))</f>
        <v/>
      </c>
      <c r="AH4" s="1283" t="str">
        <f>IF(B4="","",(IFERROR(VLOOKUP(B4,Projecten!A$4:W$2618,23,FALSE),"niet bekend")))</f>
        <v/>
      </c>
      <c r="AI4" s="2463" t="str">
        <f>IF(B4="","",(IFERROR(VLOOKUP(B4,Projecten!A$4:W$2618,12,FALSE),"niet bekend")))</f>
        <v/>
      </c>
    </row>
    <row r="5" spans="1:35" s="1452" customFormat="1" x14ac:dyDescent="0.2">
      <c r="A5" s="1452">
        <v>3</v>
      </c>
      <c r="B5" s="1406"/>
      <c r="C5" s="1405"/>
      <c r="D5" s="1405" t="s">
        <v>3168</v>
      </c>
      <c r="E5" s="1446"/>
      <c r="F5" s="1448"/>
      <c r="G5" s="1448">
        <v>0</v>
      </c>
      <c r="H5" s="1448">
        <v>0</v>
      </c>
      <c r="I5" s="1448">
        <v>0</v>
      </c>
      <c r="J5" s="1447"/>
      <c r="K5" s="1447"/>
      <c r="L5" s="1447"/>
      <c r="M5" s="1447"/>
      <c r="N5" s="1339"/>
      <c r="O5" s="1339"/>
      <c r="P5" s="1339"/>
      <c r="Q5" s="1339"/>
      <c r="R5" s="1405"/>
      <c r="S5" s="1447"/>
      <c r="T5" s="1449"/>
      <c r="U5" s="1450"/>
      <c r="V5" s="1446"/>
      <c r="W5" s="1446"/>
      <c r="X5" s="2605">
        <v>40</v>
      </c>
      <c r="Y5" s="2606"/>
      <c r="Z5" s="2606"/>
      <c r="AA5" s="2607"/>
      <c r="AC5" s="1453"/>
      <c r="AD5" s="1453"/>
      <c r="AE5" s="1453"/>
      <c r="AF5" s="1454" t="str">
        <f>IF(B5="","",(IFERROR(VLOOKUP(B5,Projecten!A$4:W$2618,5,FALSE),"niet bekend")))</f>
        <v/>
      </c>
      <c r="AG5" s="2306" t="str">
        <f>IF(AF5="","",(IF(F5=0,AI5,(F5/AF5*AI5))))</f>
        <v/>
      </c>
      <c r="AH5" s="1453" t="str">
        <f>IF(B5="","",(IFERROR(VLOOKUP(B5,Projecten!A$4:W$2618,23,FALSE),"niet bekend")))</f>
        <v/>
      </c>
      <c r="AI5" s="1455" t="str">
        <f>IF(B5="","",(IFERROR(VLOOKUP(B5,Projecten!A$4:W$2618,12,FALSE),"niet bekend")))</f>
        <v/>
      </c>
    </row>
    <row r="6" spans="1:35" s="1452" customFormat="1" x14ac:dyDescent="0.2">
      <c r="A6" s="1452">
        <v>4</v>
      </c>
      <c r="B6" s="1406"/>
      <c r="C6" s="1405"/>
      <c r="D6" s="1405" t="s">
        <v>3937</v>
      </c>
      <c r="E6" s="1446"/>
      <c r="F6" s="1448"/>
      <c r="G6" s="1448">
        <v>0</v>
      </c>
      <c r="H6" s="1448">
        <v>0</v>
      </c>
      <c r="I6" s="1448">
        <v>0</v>
      </c>
      <c r="J6" s="1447"/>
      <c r="K6" s="1447"/>
      <c r="L6" s="1447"/>
      <c r="M6" s="1447"/>
      <c r="N6" s="1339"/>
      <c r="O6" s="1339"/>
      <c r="P6" s="1339"/>
      <c r="Q6" s="1339"/>
      <c r="R6" s="1405"/>
      <c r="S6" s="1447"/>
      <c r="T6" s="1449"/>
      <c r="U6" s="1450"/>
      <c r="V6" s="1446"/>
      <c r="W6" s="1446"/>
      <c r="X6" s="2605">
        <v>13.25</v>
      </c>
      <c r="Y6" s="2606"/>
      <c r="Z6" s="2606"/>
      <c r="AA6" s="2607"/>
      <c r="AC6" s="1453"/>
      <c r="AD6" s="1453"/>
      <c r="AE6" s="1453"/>
      <c r="AF6" s="1454" t="str">
        <f>IF(B6="","",(IFERROR(VLOOKUP(B6,Projecten!A$4:W$2618,5,FALSE),"niet bekend")))</f>
        <v/>
      </c>
      <c r="AG6" s="2306" t="str">
        <f>IF(AF6="","",(IF(F6=0,AI6,(F6/AF6*AI6))))</f>
        <v/>
      </c>
      <c r="AH6" s="1453" t="str">
        <f>IF(B6="","",(IFERROR(VLOOKUP(B6,Projecten!A$4:W$2618,23,FALSE),"niet bekend")))</f>
        <v/>
      </c>
      <c r="AI6" s="1455" t="str">
        <f>IF(B6="","",(IFERROR(VLOOKUP(B6,Projecten!A$4:W$2618,12,FALSE),"niet bekend")))</f>
        <v/>
      </c>
    </row>
    <row r="7" spans="1:35" s="1452" customFormat="1" x14ac:dyDescent="0.2">
      <c r="A7" s="1452">
        <v>5</v>
      </c>
      <c r="B7" s="1406"/>
      <c r="C7" s="1405"/>
      <c r="D7" s="1405" t="s">
        <v>4121</v>
      </c>
      <c r="E7" s="1446"/>
      <c r="F7" s="1448"/>
      <c r="G7" s="1448">
        <v>0</v>
      </c>
      <c r="H7" s="1448">
        <v>0</v>
      </c>
      <c r="I7" s="1448">
        <v>0</v>
      </c>
      <c r="J7" s="1447"/>
      <c r="K7" s="1447"/>
      <c r="L7" s="1447"/>
      <c r="M7" s="1447"/>
      <c r="N7" s="1339"/>
      <c r="O7" s="1339"/>
      <c r="P7" s="1339"/>
      <c r="Q7" s="1339"/>
      <c r="R7" s="1405"/>
      <c r="S7" s="1447"/>
      <c r="T7" s="1449"/>
      <c r="U7" s="1450"/>
      <c r="V7" s="1446"/>
      <c r="W7" s="1446"/>
      <c r="X7" s="2605">
        <v>11.25</v>
      </c>
      <c r="Y7" s="2606"/>
      <c r="Z7" s="2606"/>
      <c r="AA7" s="2607"/>
      <c r="AC7" s="1453"/>
      <c r="AD7" s="1453"/>
      <c r="AE7" s="1453"/>
      <c r="AF7" s="1454" t="str">
        <f>IF(B7="","",(IFERROR(VLOOKUP(B7,Projecten!A$4:W$2618,5,FALSE),"niet bekend")))</f>
        <v/>
      </c>
      <c r="AG7" s="2306" t="str">
        <f>IF(AF7="","",(IF(F7=0,AI7,(F7/AF7*AI7))))</f>
        <v/>
      </c>
      <c r="AH7" s="1453" t="str">
        <f>IF(B7="","",(IFERROR(VLOOKUP(B7,Projecten!A$4:W$2618,23,FALSE),"niet bekend")))</f>
        <v/>
      </c>
      <c r="AI7" s="1455" t="str">
        <f>IF(B7="","",(IFERROR(VLOOKUP(B7,Projecten!A$4:W$2618,12,FALSE),"niet bekend")))</f>
        <v/>
      </c>
    </row>
    <row r="8" spans="1:35" s="1452" customFormat="1" x14ac:dyDescent="0.2">
      <c r="A8" s="1452">
        <v>6</v>
      </c>
      <c r="B8" s="1406"/>
      <c r="C8" s="1405"/>
      <c r="D8" s="1405" t="s">
        <v>4262</v>
      </c>
      <c r="E8" s="1446"/>
      <c r="F8" s="1448"/>
      <c r="G8" s="1448"/>
      <c r="H8" s="1448"/>
      <c r="I8" s="1448"/>
      <c r="J8" s="1447"/>
      <c r="K8" s="1447"/>
      <c r="L8" s="1447"/>
      <c r="M8" s="1447"/>
      <c r="N8" s="1339"/>
      <c r="O8" s="1339"/>
      <c r="P8" s="1339"/>
      <c r="Q8" s="1339"/>
      <c r="R8" s="1405"/>
      <c r="S8" s="1447"/>
      <c r="T8" s="1449"/>
      <c r="U8" s="1450"/>
      <c r="V8" s="1446"/>
      <c r="W8" s="1446"/>
      <c r="X8" s="2605"/>
      <c r="Y8" s="2606"/>
      <c r="Z8" s="2606"/>
      <c r="AA8" s="2607"/>
      <c r="AC8" s="1453"/>
      <c r="AD8" s="1453"/>
      <c r="AE8" s="1453"/>
      <c r="AF8" s="1454"/>
      <c r="AG8" s="2306"/>
      <c r="AH8" s="1453"/>
      <c r="AI8" s="1455"/>
    </row>
    <row r="9" spans="1:35" s="1452" customFormat="1" x14ac:dyDescent="0.2">
      <c r="B9" s="1406"/>
      <c r="C9" s="1405"/>
      <c r="D9" s="1405"/>
      <c r="E9" s="1446"/>
      <c r="F9" s="1448"/>
      <c r="G9" s="1448"/>
      <c r="H9" s="1448"/>
      <c r="I9" s="1448"/>
      <c r="J9" s="1447"/>
      <c r="K9" s="1447"/>
      <c r="L9" s="1447"/>
      <c r="M9" s="1447"/>
      <c r="N9" s="1339"/>
      <c r="O9" s="1339"/>
      <c r="P9" s="1339"/>
      <c r="Q9" s="1339"/>
      <c r="R9" s="1405"/>
      <c r="S9" s="1447"/>
      <c r="T9" s="1449"/>
      <c r="U9" s="1450"/>
      <c r="V9" s="1446"/>
      <c r="W9" s="1446"/>
      <c r="X9" s="2605"/>
      <c r="Y9" s="2606"/>
      <c r="Z9" s="2606"/>
      <c r="AA9" s="2607"/>
      <c r="AC9" s="1453"/>
      <c r="AD9" s="1453"/>
      <c r="AE9" s="1453"/>
      <c r="AF9" s="1454"/>
      <c r="AG9" s="2306"/>
      <c r="AH9" s="1453"/>
      <c r="AI9" s="1455"/>
    </row>
    <row r="10" spans="1:35" s="1452" customFormat="1" x14ac:dyDescent="0.2">
      <c r="A10" s="1452">
        <v>7</v>
      </c>
      <c r="B10" s="1341" t="s">
        <v>4150</v>
      </c>
      <c r="C10" s="2292" t="s">
        <v>1019</v>
      </c>
      <c r="D10" s="1341" t="s">
        <v>4040</v>
      </c>
      <c r="E10" s="1342" t="s">
        <v>68</v>
      </c>
      <c r="F10" s="1342">
        <v>4</v>
      </c>
      <c r="G10" s="1342">
        <v>32</v>
      </c>
      <c r="H10" s="1342">
        <v>16</v>
      </c>
      <c r="I10" s="1342">
        <v>16</v>
      </c>
      <c r="J10" s="2623">
        <v>42862</v>
      </c>
      <c r="K10" s="2623">
        <v>42862</v>
      </c>
      <c r="L10" s="2623" t="s">
        <v>1737</v>
      </c>
      <c r="M10" s="2623" t="s">
        <v>89</v>
      </c>
      <c r="N10" s="1339"/>
      <c r="O10" s="1339"/>
      <c r="P10" s="1339"/>
      <c r="Q10" s="1339"/>
      <c r="R10" s="1405"/>
      <c r="S10" s="1447" t="s">
        <v>4042</v>
      </c>
      <c r="T10" s="1329">
        <v>29</v>
      </c>
      <c r="U10" s="1330"/>
      <c r="V10" s="1323" t="s">
        <v>278</v>
      </c>
      <c r="W10" s="1323" t="s">
        <v>4207</v>
      </c>
      <c r="X10" s="2589">
        <f>F10*31</f>
        <v>124</v>
      </c>
      <c r="Y10" s="2606"/>
      <c r="Z10" s="2606"/>
      <c r="AA10" s="2591">
        <v>42906</v>
      </c>
      <c r="AC10" s="1453"/>
      <c r="AD10" s="1453"/>
      <c r="AE10" s="1453"/>
      <c r="AF10" s="1403">
        <f>IF(B10="","",(IFERROR(VLOOKUP(B10,Projecten!A$4:W$2618,5,FALSE),"niet bekend")))</f>
        <v>28</v>
      </c>
      <c r="AG10" s="2306">
        <f t="shared" ref="AG10:AG20" si="0">IF(AF10="","",(IF(F10=0,AI10,(F10/AF10*AI10))))</f>
        <v>26748.334285714285</v>
      </c>
      <c r="AH10" s="1283">
        <f>IF(B10="","",(IFERROR(VLOOKUP(B10,Projecten!A$4:W$2618,23,FALSE),"niet bekend")))</f>
        <v>0</v>
      </c>
      <c r="AI10" s="2463">
        <f>IF(B10="","",(IFERROR(VLOOKUP(B10,Projecten!A$4:W$2618,12,FALSE),"niet bekend")))</f>
        <v>187238.34</v>
      </c>
    </row>
    <row r="11" spans="1:35" s="1452" customFormat="1" x14ac:dyDescent="0.2">
      <c r="A11" s="1452">
        <v>8</v>
      </c>
      <c r="B11" s="1341" t="s">
        <v>4150</v>
      </c>
      <c r="C11" s="2292" t="s">
        <v>1019</v>
      </c>
      <c r="D11" s="1341" t="s">
        <v>4041</v>
      </c>
      <c r="E11" s="1342" t="s">
        <v>68</v>
      </c>
      <c r="F11" s="1342">
        <v>3</v>
      </c>
      <c r="G11" s="1342">
        <v>24</v>
      </c>
      <c r="H11" s="1342">
        <v>12</v>
      </c>
      <c r="I11" s="1342">
        <v>12</v>
      </c>
      <c r="J11" s="2624">
        <v>42862</v>
      </c>
      <c r="K11" s="2624">
        <v>42862</v>
      </c>
      <c r="L11" s="2624" t="s">
        <v>1737</v>
      </c>
      <c r="M11" s="2624" t="s">
        <v>89</v>
      </c>
      <c r="N11" s="1339"/>
      <c r="O11" s="1339"/>
      <c r="P11" s="1339"/>
      <c r="Q11" s="1339"/>
      <c r="R11" s="1405"/>
      <c r="S11" s="1447" t="s">
        <v>4043</v>
      </c>
      <c r="T11" s="1329">
        <v>29</v>
      </c>
      <c r="U11" s="1330"/>
      <c r="V11" s="1323" t="s">
        <v>278</v>
      </c>
      <c r="W11" s="1323" t="s">
        <v>4207</v>
      </c>
      <c r="X11" s="2589">
        <f>F11*31</f>
        <v>93</v>
      </c>
      <c r="Y11" s="2606"/>
      <c r="Z11" s="2606"/>
      <c r="AA11" s="2591">
        <v>42906</v>
      </c>
      <c r="AC11" s="1453"/>
      <c r="AD11" s="1453"/>
      <c r="AE11" s="1453"/>
      <c r="AF11" s="1403">
        <f>IF(B11="","",(IFERROR(VLOOKUP(B11,Projecten!A$4:W$2618,5,FALSE),"niet bekend")))</f>
        <v>28</v>
      </c>
      <c r="AG11" s="2306">
        <f t="shared" si="0"/>
        <v>20061.250714285714</v>
      </c>
      <c r="AH11" s="1283">
        <f>IF(B11="","",(IFERROR(VLOOKUP(B11,Projecten!A$4:W$2618,23,FALSE),"niet bekend")))</f>
        <v>0</v>
      </c>
      <c r="AI11" s="2463">
        <f>IF(B11="","",(IFERROR(VLOOKUP(B11,Projecten!A$4:W$2618,12,FALSE),"niet bekend")))</f>
        <v>187238.34</v>
      </c>
    </row>
    <row r="12" spans="1:35" x14ac:dyDescent="0.2">
      <c r="B12" s="1917"/>
      <c r="C12" s="1438"/>
      <c r="D12" s="1444"/>
      <c r="E12" s="1444"/>
      <c r="F12" s="1445"/>
      <c r="G12" s="1445"/>
      <c r="H12" s="1445"/>
      <c r="I12" s="1445"/>
      <c r="J12" s="2582"/>
      <c r="K12" s="2582"/>
      <c r="L12" s="2582"/>
      <c r="M12" s="2584"/>
      <c r="T12" s="1329"/>
      <c r="X12" s="2605"/>
      <c r="Y12" s="2588"/>
      <c r="Z12" s="2590"/>
      <c r="AA12" s="2591"/>
      <c r="AF12" s="1403" t="str">
        <f>IF(B12="","",(IFERROR(VLOOKUP(B12,Projecten!A$4:W$2618,5,FALSE),"niet bekend")))</f>
        <v/>
      </c>
      <c r="AG12" s="2306" t="str">
        <f t="shared" si="0"/>
        <v/>
      </c>
      <c r="AH12" s="1283" t="str">
        <f>IF(B12="","",(IFERROR(VLOOKUP(B12,Projecten!A$4:W$2618,23,FALSE),"niet bekend")))</f>
        <v/>
      </c>
      <c r="AI12" s="2463" t="str">
        <f>IF(B12="","",(IFERROR(VLOOKUP(B12,Projecten!A$4:W$2618,12,FALSE),"niet bekend")))</f>
        <v/>
      </c>
    </row>
    <row r="13" spans="1:35" x14ac:dyDescent="0.2">
      <c r="A13" s="1279">
        <v>9</v>
      </c>
      <c r="B13" s="2567">
        <v>2017470</v>
      </c>
      <c r="C13" s="2270" t="s">
        <v>1019</v>
      </c>
      <c r="D13" s="1438" t="s">
        <v>227</v>
      </c>
      <c r="E13" s="1444" t="s">
        <v>489</v>
      </c>
      <c r="F13" s="1444">
        <v>1</v>
      </c>
      <c r="G13" s="1444">
        <v>9</v>
      </c>
      <c r="H13" s="1444">
        <v>6</v>
      </c>
      <c r="I13" s="1444">
        <v>2</v>
      </c>
      <c r="J13" s="2624">
        <v>42832</v>
      </c>
      <c r="K13" s="2624">
        <v>42801</v>
      </c>
      <c r="L13" s="2624" t="s">
        <v>1737</v>
      </c>
      <c r="M13" s="2624" t="s">
        <v>1737</v>
      </c>
      <c r="T13" s="1329">
        <v>33</v>
      </c>
      <c r="V13" s="1323" t="s">
        <v>681</v>
      </c>
      <c r="X13" s="2589">
        <v>19</v>
      </c>
      <c r="Y13" s="2588"/>
      <c r="Z13" s="2590"/>
      <c r="AA13" s="2591">
        <v>42898</v>
      </c>
      <c r="AF13" s="1403">
        <f>IF(B13="","",(IFERROR(VLOOKUP(B13,Projecten!A$4:W$2618,5,FALSE),"niet bekend")))</f>
        <v>1</v>
      </c>
      <c r="AG13" s="2306">
        <f t="shared" si="0"/>
        <v>2973.98</v>
      </c>
      <c r="AH13" s="1283">
        <f>IF(B13="","",(IFERROR(VLOOKUP(B13,Projecten!A$4:W$2618,23,FALSE),"niet bekend")))</f>
        <v>0</v>
      </c>
      <c r="AI13" s="2463">
        <f>IF(B13="","",(IFERROR(VLOOKUP(B13,Projecten!A$4:W$2618,12,FALSE),"niet bekend")))</f>
        <v>2973.98</v>
      </c>
    </row>
    <row r="14" spans="1:35" x14ac:dyDescent="0.2">
      <c r="A14" s="1279">
        <v>1</v>
      </c>
      <c r="B14" s="2567"/>
      <c r="C14" s="2270"/>
      <c r="D14" s="1438" t="s">
        <v>3168</v>
      </c>
      <c r="E14" s="1444"/>
      <c r="F14" s="1444">
        <v>1</v>
      </c>
      <c r="G14" s="1444">
        <v>8</v>
      </c>
      <c r="H14" s="1444">
        <v>5</v>
      </c>
      <c r="I14" s="1444">
        <v>1</v>
      </c>
      <c r="J14" s="2624">
        <v>42920</v>
      </c>
      <c r="K14" s="2624">
        <v>42919</v>
      </c>
      <c r="L14" s="2624" t="s">
        <v>1737</v>
      </c>
      <c r="M14" s="2624" t="s">
        <v>1737</v>
      </c>
      <c r="T14" s="1329">
        <v>33</v>
      </c>
      <c r="V14" s="1323" t="s">
        <v>681</v>
      </c>
      <c r="X14" s="2589">
        <v>14</v>
      </c>
      <c r="Y14" s="2588"/>
      <c r="Z14" s="2590"/>
      <c r="AA14" s="2591">
        <v>42898</v>
      </c>
      <c r="AF14" s="1403" t="str">
        <f>IF(B14="","",(IFERROR(VLOOKUP(B14,Projecten!A$4:W$2618,5,FALSE),"niet bekend")))</f>
        <v/>
      </c>
      <c r="AG14" s="2306" t="str">
        <f t="shared" si="0"/>
        <v/>
      </c>
      <c r="AH14" s="1283" t="str">
        <f>IF(B14="","",(IFERROR(VLOOKUP(B14,Projecten!A$4:W$2618,23,FALSE),"niet bekend")))</f>
        <v/>
      </c>
      <c r="AI14" s="2463" t="str">
        <f>IF(B14="","",(IFERROR(VLOOKUP(B14,Projecten!A$4:W$2618,12,FALSE),"niet bekend")))</f>
        <v/>
      </c>
    </row>
    <row r="15" spans="1:35" x14ac:dyDescent="0.2">
      <c r="A15" s="1279">
        <v>11</v>
      </c>
      <c r="B15" s="2567">
        <v>2017473</v>
      </c>
      <c r="C15" s="2270" t="s">
        <v>1019</v>
      </c>
      <c r="D15" s="1438" t="s">
        <v>4079</v>
      </c>
      <c r="E15" s="1444" t="s">
        <v>489</v>
      </c>
      <c r="F15" s="1444">
        <v>1</v>
      </c>
      <c r="G15" s="1444">
        <v>8</v>
      </c>
      <c r="H15" s="1444">
        <v>5</v>
      </c>
      <c r="I15" s="1444">
        <v>2</v>
      </c>
      <c r="J15" s="2624">
        <v>42832</v>
      </c>
      <c r="K15" s="2624">
        <v>42801</v>
      </c>
      <c r="L15" s="2624" t="s">
        <v>1737</v>
      </c>
      <c r="M15" s="2624" t="s">
        <v>1737</v>
      </c>
      <c r="T15" s="1329">
        <v>33</v>
      </c>
      <c r="V15" s="1323" t="s">
        <v>681</v>
      </c>
      <c r="X15" s="2589">
        <v>16</v>
      </c>
      <c r="Y15" s="2588"/>
      <c r="Z15" s="2590"/>
      <c r="AA15" s="2591">
        <v>42898</v>
      </c>
      <c r="AF15" s="1403">
        <f>IF(B15="","",(IFERROR(VLOOKUP(B15,Projecten!A$4:W$2618,5,FALSE),"niet bekend")))</f>
        <v>1</v>
      </c>
      <c r="AG15" s="2306">
        <f t="shared" si="0"/>
        <v>2130.9</v>
      </c>
      <c r="AH15" s="1283">
        <f>IF(B15="","",(IFERROR(VLOOKUP(B15,Projecten!A$4:W$2618,23,FALSE),"niet bekend")))</f>
        <v>0</v>
      </c>
      <c r="AI15" s="2463">
        <f>IF(B15="","",(IFERROR(VLOOKUP(B15,Projecten!A$4:W$2618,12,FALSE),"niet bekend")))</f>
        <v>2130.9</v>
      </c>
    </row>
    <row r="16" spans="1:35" x14ac:dyDescent="0.2">
      <c r="A16" s="1279">
        <v>2</v>
      </c>
      <c r="B16" s="2567"/>
      <c r="C16" s="2270"/>
      <c r="D16" s="1438" t="s">
        <v>3168</v>
      </c>
      <c r="E16" s="1444"/>
      <c r="F16" s="1444">
        <v>1</v>
      </c>
      <c r="G16" s="1444">
        <v>8</v>
      </c>
      <c r="H16" s="1444">
        <v>5</v>
      </c>
      <c r="I16" s="1444">
        <v>3</v>
      </c>
      <c r="J16" s="2624">
        <v>42920</v>
      </c>
      <c r="K16" s="2624">
        <v>42919</v>
      </c>
      <c r="L16" s="2624" t="s">
        <v>1737</v>
      </c>
      <c r="M16" s="2624" t="s">
        <v>1737</v>
      </c>
      <c r="T16" s="1329">
        <v>33</v>
      </c>
      <c r="V16" s="1323" t="s">
        <v>681</v>
      </c>
      <c r="X16" s="2589">
        <v>15.25</v>
      </c>
      <c r="Y16" s="2588"/>
      <c r="Z16" s="2590"/>
      <c r="AA16" s="2591">
        <v>42898</v>
      </c>
      <c r="AF16" s="1403" t="str">
        <f>IF(B16="","",(IFERROR(VLOOKUP(B16,Projecten!A$4:W$2618,5,FALSE),"niet bekend")))</f>
        <v/>
      </c>
      <c r="AG16" s="2306" t="str">
        <f t="shared" si="0"/>
        <v/>
      </c>
      <c r="AH16" s="1283" t="str">
        <f>IF(B16="","",(IFERROR(VLOOKUP(B16,Projecten!A$4:W$2618,23,FALSE),"niet bekend")))</f>
        <v/>
      </c>
      <c r="AI16" s="2463" t="str">
        <f>IF(B16="","",(IFERROR(VLOOKUP(B16,Projecten!A$4:W$2618,12,FALSE),"niet bekend")))</f>
        <v/>
      </c>
    </row>
    <row r="17" spans="1:35" x14ac:dyDescent="0.2">
      <c r="A17" s="1279">
        <v>13</v>
      </c>
      <c r="B17" s="2567" t="s">
        <v>4089</v>
      </c>
      <c r="C17" s="2270" t="s">
        <v>1019</v>
      </c>
      <c r="D17" s="1438" t="s">
        <v>4078</v>
      </c>
      <c r="E17" s="1444" t="s">
        <v>489</v>
      </c>
      <c r="F17" s="1444">
        <v>0</v>
      </c>
      <c r="G17" s="1444">
        <v>13</v>
      </c>
      <c r="H17" s="1444">
        <v>0</v>
      </c>
      <c r="I17" s="1444">
        <v>0</v>
      </c>
      <c r="J17" s="2624" t="s">
        <v>4257</v>
      </c>
      <c r="K17" s="2624" t="s">
        <v>1737</v>
      </c>
      <c r="L17" s="2624" t="s">
        <v>1737</v>
      </c>
      <c r="M17" s="2624" t="s">
        <v>1737</v>
      </c>
      <c r="T17" s="1329">
        <v>33</v>
      </c>
      <c r="V17" s="1323" t="s">
        <v>681</v>
      </c>
      <c r="W17" s="1323" t="s">
        <v>4109</v>
      </c>
      <c r="X17" s="2589">
        <v>9.25</v>
      </c>
      <c r="Y17" s="2588"/>
      <c r="Z17" s="2590"/>
      <c r="AA17" s="2591">
        <v>42898</v>
      </c>
      <c r="AF17" s="1403">
        <f>IF(B17="","",(IFERROR(VLOOKUP(B17,Projecten!A$4:W$2618,5,FALSE),"niet bekend")))</f>
        <v>0</v>
      </c>
      <c r="AG17" s="2306">
        <f t="shared" si="0"/>
        <v>1479.73</v>
      </c>
      <c r="AH17" s="1283">
        <f>IF(B17="","",(IFERROR(VLOOKUP(B17,Projecten!A$4:W$2618,23,FALSE),"niet bekend")))</f>
        <v>0</v>
      </c>
      <c r="AI17" s="2463">
        <f>IF(B17="","",(IFERROR(VLOOKUP(B17,Projecten!A$4:W$2618,12,FALSE),"niet bekend")))</f>
        <v>1479.73</v>
      </c>
    </row>
    <row r="18" spans="1:35" x14ac:dyDescent="0.2">
      <c r="A18" s="1279">
        <v>14</v>
      </c>
      <c r="B18" s="2567" t="s">
        <v>4090</v>
      </c>
      <c r="C18" s="2270" t="s">
        <v>1019</v>
      </c>
      <c r="D18" s="1438" t="s">
        <v>4080</v>
      </c>
      <c r="E18" s="1444" t="s">
        <v>489</v>
      </c>
      <c r="F18" s="1444">
        <v>0</v>
      </c>
      <c r="G18" s="1444">
        <v>15</v>
      </c>
      <c r="H18" s="1444">
        <v>0</v>
      </c>
      <c r="I18" s="1444">
        <v>0</v>
      </c>
      <c r="J18" s="2624" t="s">
        <v>4257</v>
      </c>
      <c r="K18" s="2624" t="s">
        <v>1737</v>
      </c>
      <c r="L18" s="2624" t="s">
        <v>1737</v>
      </c>
      <c r="M18" s="2624" t="s">
        <v>1737</v>
      </c>
      <c r="T18" s="1329">
        <v>33</v>
      </c>
      <c r="V18" s="1323" t="s">
        <v>681</v>
      </c>
      <c r="W18" s="1323" t="s">
        <v>4109</v>
      </c>
      <c r="X18" s="2589">
        <v>11</v>
      </c>
      <c r="Y18" s="2588"/>
      <c r="Z18" s="2590"/>
      <c r="AA18" s="2591">
        <v>42898</v>
      </c>
      <c r="AF18" s="1403">
        <f>IF(B18="","",(IFERROR(VLOOKUP(B18,Projecten!A$4:W$2618,5,FALSE),"niet bekend")))</f>
        <v>0</v>
      </c>
      <c r="AG18" s="2306">
        <f t="shared" si="0"/>
        <v>1643.93</v>
      </c>
      <c r="AH18" s="1283">
        <f>IF(B18="","",(IFERROR(VLOOKUP(B18,Projecten!A$4:W$2618,23,FALSE),"niet bekend")))</f>
        <v>0</v>
      </c>
      <c r="AI18" s="2463">
        <f>IF(B18="","",(IFERROR(VLOOKUP(B18,Projecten!A$4:W$2618,12,FALSE),"niet bekend")))</f>
        <v>1643.93</v>
      </c>
    </row>
    <row r="19" spans="1:35" x14ac:dyDescent="0.2">
      <c r="A19" s="1279">
        <v>15</v>
      </c>
      <c r="B19" s="2567" t="s">
        <v>4092</v>
      </c>
      <c r="C19" s="2270" t="s">
        <v>1019</v>
      </c>
      <c r="D19" s="1438" t="s">
        <v>4082</v>
      </c>
      <c r="E19" s="1444" t="s">
        <v>489</v>
      </c>
      <c r="F19" s="1444">
        <v>0</v>
      </c>
      <c r="G19" s="1444">
        <v>13</v>
      </c>
      <c r="H19" s="1444">
        <v>0</v>
      </c>
      <c r="I19" s="1444">
        <v>0</v>
      </c>
      <c r="J19" s="2624" t="s">
        <v>4257</v>
      </c>
      <c r="K19" s="2624" t="s">
        <v>1737</v>
      </c>
      <c r="L19" s="2624" t="s">
        <v>1737</v>
      </c>
      <c r="M19" s="2624" t="s">
        <v>1737</v>
      </c>
      <c r="T19" s="1329">
        <v>33</v>
      </c>
      <c r="V19" s="1323" t="s">
        <v>681</v>
      </c>
      <c r="W19" s="1323" t="s">
        <v>4109</v>
      </c>
      <c r="X19" s="2589">
        <v>9.25</v>
      </c>
      <c r="Y19" s="2588"/>
      <c r="Z19" s="2590"/>
      <c r="AA19" s="2591">
        <v>42898</v>
      </c>
      <c r="AF19" s="1403">
        <f>IF(B19="","",(IFERROR(VLOOKUP(B19,Projecten!A$4:W$2618,5,FALSE),"niet bekend")))</f>
        <v>0</v>
      </c>
      <c r="AG19" s="2306">
        <f t="shared" si="0"/>
        <v>1590.03</v>
      </c>
      <c r="AH19" s="1283">
        <f>IF(B19="","",(IFERROR(VLOOKUP(B19,Projecten!A$4:W$2618,23,FALSE),"niet bekend")))</f>
        <v>0</v>
      </c>
      <c r="AI19" s="2463">
        <f>IF(B19="","",(IFERROR(VLOOKUP(B19,Projecten!A$4:W$2618,12,FALSE),"niet bekend")))</f>
        <v>1590.03</v>
      </c>
    </row>
    <row r="20" spans="1:35" x14ac:dyDescent="0.2">
      <c r="A20" s="1279">
        <v>16</v>
      </c>
      <c r="B20" s="1341" t="s">
        <v>4162</v>
      </c>
      <c r="C20" s="2270" t="s">
        <v>1019</v>
      </c>
      <c r="D20" s="1341" t="s">
        <v>4023</v>
      </c>
      <c r="E20" s="1342" t="s">
        <v>2383</v>
      </c>
      <c r="F20" s="1342">
        <v>1</v>
      </c>
      <c r="G20" s="1342">
        <v>10</v>
      </c>
      <c r="H20" s="1342">
        <v>0</v>
      </c>
      <c r="I20" s="1342">
        <v>0</v>
      </c>
      <c r="J20" s="2196">
        <v>42923</v>
      </c>
      <c r="K20" s="2196"/>
      <c r="L20" s="2196"/>
      <c r="M20" s="2196"/>
      <c r="N20" s="1339" t="s">
        <v>612</v>
      </c>
      <c r="O20" s="1339" t="s">
        <v>612</v>
      </c>
      <c r="P20" s="1339" t="s">
        <v>612</v>
      </c>
      <c r="Q20" s="1339" t="s">
        <v>612</v>
      </c>
      <c r="T20" s="1329">
        <v>29</v>
      </c>
      <c r="V20" s="1323" t="s">
        <v>2386</v>
      </c>
      <c r="X20" s="2589">
        <v>7</v>
      </c>
      <c r="Y20" s="2588"/>
      <c r="Z20" s="2590"/>
      <c r="AA20" s="2591">
        <v>42906</v>
      </c>
      <c r="AF20" s="1403">
        <f>IF(B20="","",(IFERROR(VLOOKUP(B20,Projecten!A$4:W$2618,5,FALSE),"niet bekend")))</f>
        <v>1</v>
      </c>
      <c r="AG20" s="2306">
        <f t="shared" si="0"/>
        <v>1246.76</v>
      </c>
      <c r="AH20" s="1283">
        <f>IF(B20="","",(IFERROR(VLOOKUP(B20,Projecten!A$4:W$2618,23,FALSE),"niet bekend")))</f>
        <v>0</v>
      </c>
      <c r="AI20" s="2463">
        <f>IF(B20="","",(IFERROR(VLOOKUP(B20,Projecten!A$4:W$2618,12,FALSE),"niet bekend")))</f>
        <v>1246.76</v>
      </c>
    </row>
    <row r="21" spans="1:35" x14ac:dyDescent="0.2">
      <c r="B21" s="2567"/>
      <c r="C21" s="4"/>
      <c r="D21" s="1438"/>
      <c r="E21" s="1444"/>
      <c r="F21" s="1444"/>
      <c r="G21" s="1444"/>
      <c r="H21" s="1444"/>
      <c r="I21" s="1444"/>
      <c r="J21" s="2582"/>
      <c r="K21" s="2582"/>
      <c r="L21" s="2582"/>
      <c r="M21" s="2584"/>
      <c r="T21" s="1329"/>
      <c r="X21" s="2605"/>
      <c r="Y21" s="2588"/>
      <c r="Z21" s="2590"/>
      <c r="AA21" s="2591"/>
      <c r="AF21" s="1403"/>
    </row>
    <row r="22" spans="1:35" x14ac:dyDescent="0.2">
      <c r="A22" s="1279">
        <v>17</v>
      </c>
      <c r="B22" s="1341">
        <v>2017485</v>
      </c>
      <c r="C22" s="2270" t="s">
        <v>1019</v>
      </c>
      <c r="D22" s="1341" t="s">
        <v>4102</v>
      </c>
      <c r="E22" s="1342" t="s">
        <v>451</v>
      </c>
      <c r="F22" s="1342">
        <v>0</v>
      </c>
      <c r="G22" s="1342">
        <v>1</v>
      </c>
      <c r="H22" s="1342">
        <v>1</v>
      </c>
      <c r="I22" s="1342">
        <v>0</v>
      </c>
      <c r="J22" s="2624"/>
      <c r="K22" s="2624"/>
      <c r="L22" s="2624"/>
      <c r="M22" s="2630"/>
      <c r="T22" s="1329">
        <v>29</v>
      </c>
      <c r="V22" s="1323" t="s">
        <v>934</v>
      </c>
      <c r="W22" s="1323" t="s">
        <v>4115</v>
      </c>
      <c r="X22" s="2589">
        <v>1.5</v>
      </c>
      <c r="Y22" s="2588"/>
      <c r="Z22" s="2590"/>
      <c r="AA22" s="2591">
        <v>42901</v>
      </c>
      <c r="AF22" s="1403">
        <f>IF(B22="","",(IFERROR(VLOOKUP(B22,Projecten!A$4:W$2618,5,FALSE),"niet bekend")))</f>
        <v>0</v>
      </c>
      <c r="AG22" s="2306">
        <f t="shared" ref="AG22:AG27" si="1">IF(AF22="","",(IF(F22=0,AI22,(F22/AF22*AI22))))</f>
        <v>217.36</v>
      </c>
      <c r="AH22" s="1283">
        <f>IF(B22="","",(IFERROR(VLOOKUP(B22,Projecten!A$4:W$2618,23,FALSE),"niet bekend")))</f>
        <v>0</v>
      </c>
      <c r="AI22" s="2463">
        <f>IF(B22="","",(IFERROR(VLOOKUP(B22,Projecten!A$4:W$2618,12,FALSE),"niet bekend")))</f>
        <v>217.36</v>
      </c>
    </row>
    <row r="23" spans="1:35" x14ac:dyDescent="0.2">
      <c r="A23" s="1279">
        <v>18</v>
      </c>
      <c r="B23" s="1341">
        <v>2017478</v>
      </c>
      <c r="C23" s="2270" t="s">
        <v>1019</v>
      </c>
      <c r="D23" s="1341" t="s">
        <v>4084</v>
      </c>
      <c r="E23" s="1342" t="s">
        <v>451</v>
      </c>
      <c r="F23" s="1342">
        <v>1</v>
      </c>
      <c r="G23" s="1342">
        <v>2</v>
      </c>
      <c r="H23" s="1342">
        <v>1</v>
      </c>
      <c r="I23" s="1342">
        <v>1</v>
      </c>
      <c r="J23" s="2624">
        <v>42832</v>
      </c>
      <c r="K23" s="2624" t="s">
        <v>1737</v>
      </c>
      <c r="L23" s="2624" t="s">
        <v>1737</v>
      </c>
      <c r="M23" s="2624" t="s">
        <v>1737</v>
      </c>
      <c r="T23" s="1329">
        <v>29</v>
      </c>
      <c r="V23" s="1323" t="s">
        <v>934</v>
      </c>
      <c r="X23" s="2589">
        <v>5</v>
      </c>
      <c r="Y23" s="2588"/>
      <c r="Z23" s="2590"/>
      <c r="AA23" s="2591">
        <v>42899</v>
      </c>
      <c r="AF23" s="1403">
        <f>IF(B23="","",(IFERROR(VLOOKUP(B23,Projecten!A$4:W$2618,5,FALSE),"niet bekend")))</f>
        <v>1</v>
      </c>
      <c r="AG23" s="2306">
        <f t="shared" si="1"/>
        <v>843.66</v>
      </c>
      <c r="AH23" s="1283">
        <f>IF(B23="","",(IFERROR(VLOOKUP(B23,Projecten!A$4:W$2618,23,FALSE),"niet bekend")))</f>
        <v>0</v>
      </c>
      <c r="AI23" s="2463">
        <f>IF(B23="","",(IFERROR(VLOOKUP(B23,Projecten!A$4:W$2618,12,FALSE),"niet bekend")))</f>
        <v>843.66</v>
      </c>
    </row>
    <row r="24" spans="1:35" x14ac:dyDescent="0.2">
      <c r="A24" s="1279">
        <v>19</v>
      </c>
      <c r="B24" s="1341">
        <v>2017480</v>
      </c>
      <c r="C24" s="2270" t="s">
        <v>1019</v>
      </c>
      <c r="D24" s="1341" t="s">
        <v>4086</v>
      </c>
      <c r="E24" s="1342" t="s">
        <v>451</v>
      </c>
      <c r="F24" s="1342">
        <v>1</v>
      </c>
      <c r="G24" s="1342">
        <v>3</v>
      </c>
      <c r="H24" s="1342">
        <v>1</v>
      </c>
      <c r="I24" s="1342">
        <v>3</v>
      </c>
      <c r="J24" s="2624">
        <v>42832</v>
      </c>
      <c r="K24" s="2624" t="s">
        <v>1737</v>
      </c>
      <c r="L24" s="2624" t="s">
        <v>1737</v>
      </c>
      <c r="M24" s="2624" t="s">
        <v>1737</v>
      </c>
      <c r="T24" s="1329">
        <v>29</v>
      </c>
      <c r="V24" s="1323" t="s">
        <v>934</v>
      </c>
      <c r="X24" s="2589">
        <v>10</v>
      </c>
      <c r="Y24" s="2588"/>
      <c r="Z24" s="2590"/>
      <c r="AA24" s="2591">
        <v>42899</v>
      </c>
      <c r="AF24" s="1403">
        <f>IF(B24="","",(IFERROR(VLOOKUP(B24,Projecten!A$4:W$2618,5,FALSE),"niet bekend")))</f>
        <v>1</v>
      </c>
      <c r="AG24" s="2306">
        <f t="shared" si="1"/>
        <v>1594.79</v>
      </c>
      <c r="AH24" s="1283">
        <f>IF(B24="","",(IFERROR(VLOOKUP(B24,Projecten!A$4:W$2618,23,FALSE),"niet bekend")))</f>
        <v>0</v>
      </c>
      <c r="AI24" s="2463">
        <f>IF(B24="","",(IFERROR(VLOOKUP(B24,Projecten!A$4:W$2618,12,FALSE),"niet bekend")))</f>
        <v>1594.79</v>
      </c>
    </row>
    <row r="25" spans="1:35" x14ac:dyDescent="0.2">
      <c r="A25" s="1279">
        <v>20</v>
      </c>
      <c r="B25" s="1341">
        <v>2017460</v>
      </c>
      <c r="C25" s="2270" t="s">
        <v>1019</v>
      </c>
      <c r="D25" s="1341" t="s">
        <v>4024</v>
      </c>
      <c r="E25" s="1342" t="s">
        <v>3876</v>
      </c>
      <c r="F25" s="1342">
        <v>1</v>
      </c>
      <c r="G25" s="1342">
        <v>11</v>
      </c>
      <c r="H25" s="1342">
        <v>8</v>
      </c>
      <c r="I25" s="1342">
        <v>1</v>
      </c>
      <c r="J25" s="2624">
        <v>42832</v>
      </c>
      <c r="K25" s="2624" t="s">
        <v>1737</v>
      </c>
      <c r="L25" s="2624" t="s">
        <v>1737</v>
      </c>
      <c r="M25" s="2624" t="s">
        <v>1737</v>
      </c>
      <c r="T25" s="1329">
        <v>29</v>
      </c>
      <c r="V25" s="1323" t="s">
        <v>2355</v>
      </c>
      <c r="X25" s="2589">
        <v>19</v>
      </c>
      <c r="Y25" s="2588"/>
      <c r="Z25" s="2590"/>
      <c r="AA25" s="2591">
        <v>42899</v>
      </c>
      <c r="AF25" s="1403">
        <f>IF(B25="","",(IFERROR(VLOOKUP(B25,Projecten!A$4:W$2618,5,FALSE),"niet bekend")))</f>
        <v>1</v>
      </c>
      <c r="AG25" s="2306">
        <f t="shared" si="1"/>
        <v>3562.69</v>
      </c>
      <c r="AH25" s="1283">
        <f>IF(B25="","",(IFERROR(VLOOKUP(B25,Projecten!A$4:W$2618,23,FALSE),"niet bekend")))</f>
        <v>0</v>
      </c>
      <c r="AI25" s="2463">
        <f>IF(B25="","",(IFERROR(VLOOKUP(B25,Projecten!A$4:W$2618,12,FALSE),"niet bekend")))</f>
        <v>3562.69</v>
      </c>
    </row>
    <row r="26" spans="1:35" x14ac:dyDescent="0.2">
      <c r="A26" s="1279">
        <v>21</v>
      </c>
      <c r="B26" s="1341">
        <v>2017461</v>
      </c>
      <c r="C26" s="2270" t="s">
        <v>1019</v>
      </c>
      <c r="D26" s="1341" t="s">
        <v>4025</v>
      </c>
      <c r="E26" s="1342" t="s">
        <v>3876</v>
      </c>
      <c r="F26" s="1342">
        <v>1</v>
      </c>
      <c r="G26" s="1342">
        <v>13</v>
      </c>
      <c r="H26" s="1342">
        <v>8</v>
      </c>
      <c r="I26" s="1342">
        <v>2</v>
      </c>
      <c r="J26" s="2624">
        <v>42832</v>
      </c>
      <c r="K26" s="2624" t="s">
        <v>1737</v>
      </c>
      <c r="L26" s="2624" t="s">
        <v>1737</v>
      </c>
      <c r="M26" s="2624" t="s">
        <v>1737</v>
      </c>
      <c r="T26" s="1329">
        <v>29</v>
      </c>
      <c r="V26" s="1323" t="s">
        <v>2355</v>
      </c>
      <c r="W26" s="1323" t="s">
        <v>4110</v>
      </c>
      <c r="X26" s="2589">
        <v>19</v>
      </c>
      <c r="Y26" s="2588"/>
      <c r="Z26" s="2590"/>
      <c r="AA26" s="2591">
        <v>42899</v>
      </c>
      <c r="AF26" s="1403">
        <f>IF(B26="","",(IFERROR(VLOOKUP(B26,Projecten!A$4:W$2618,5,FALSE),"niet bekend")))</f>
        <v>1</v>
      </c>
      <c r="AG26" s="2306">
        <f t="shared" si="1"/>
        <v>3085.86</v>
      </c>
      <c r="AH26" s="1283">
        <f>IF(B26="","",(IFERROR(VLOOKUP(B26,Projecten!A$4:W$2618,23,FALSE),"niet bekend")))</f>
        <v>0</v>
      </c>
      <c r="AI26" s="2463">
        <f>IF(B26="","",(IFERROR(VLOOKUP(B26,Projecten!A$4:W$2618,12,FALSE),"niet bekend")))</f>
        <v>3085.86</v>
      </c>
    </row>
    <row r="27" spans="1:35" x14ac:dyDescent="0.2">
      <c r="A27" s="1279">
        <v>22</v>
      </c>
      <c r="B27" s="1341">
        <v>2017482</v>
      </c>
      <c r="C27" s="2270" t="s">
        <v>1019</v>
      </c>
      <c r="D27" s="1341" t="s">
        <v>2163</v>
      </c>
      <c r="E27" s="1342" t="s">
        <v>1100</v>
      </c>
      <c r="F27" s="1342">
        <v>1</v>
      </c>
      <c r="G27" s="1342">
        <v>2</v>
      </c>
      <c r="H27" s="1342">
        <v>2</v>
      </c>
      <c r="I27" s="1342">
        <v>0</v>
      </c>
      <c r="J27" s="2624">
        <v>42832</v>
      </c>
      <c r="K27" s="2624" t="s">
        <v>1737</v>
      </c>
      <c r="L27" s="2624" t="s">
        <v>1737</v>
      </c>
      <c r="M27" s="2624" t="s">
        <v>1737</v>
      </c>
      <c r="T27" s="1329">
        <v>29</v>
      </c>
      <c r="V27" s="1323" t="s">
        <v>986</v>
      </c>
      <c r="W27" s="1323" t="s">
        <v>4108</v>
      </c>
      <c r="X27" s="2589">
        <v>3</v>
      </c>
      <c r="Y27" s="2588"/>
      <c r="Z27" s="2590"/>
      <c r="AA27" s="2591">
        <v>42807</v>
      </c>
      <c r="AF27" s="1403">
        <f>IF(B27="","",(IFERROR(VLOOKUP(B27,Projecten!A$4:W$2618,5,FALSE),"niet bekend")))</f>
        <v>1</v>
      </c>
      <c r="AG27" s="2306">
        <f t="shared" si="1"/>
        <v>393.16</v>
      </c>
      <c r="AH27" s="1283">
        <f>IF(B27="","",(IFERROR(VLOOKUP(B27,Projecten!A$4:W$2618,23,FALSE),"niet bekend")))</f>
        <v>0</v>
      </c>
      <c r="AI27" s="2463">
        <f>IF(B27="","",(IFERROR(VLOOKUP(B27,Projecten!A$4:W$2618,12,FALSE),"niet bekend")))</f>
        <v>393.16</v>
      </c>
    </row>
    <row r="28" spans="1:35" s="1377" customFormat="1" x14ac:dyDescent="0.2">
      <c r="B28" s="826"/>
      <c r="C28" s="1366"/>
      <c r="D28" s="1367"/>
      <c r="E28" s="1367"/>
      <c r="F28" s="1368"/>
      <c r="G28" s="1368"/>
      <c r="H28" s="1368"/>
      <c r="I28" s="1368"/>
      <c r="J28" s="1369"/>
      <c r="K28" s="1369"/>
      <c r="L28" s="1369"/>
      <c r="M28" s="1368"/>
      <c r="N28" s="1368"/>
      <c r="O28" s="1368"/>
      <c r="P28" s="1368"/>
      <c r="Q28" s="1368"/>
      <c r="R28" s="1370"/>
      <c r="S28" s="1371"/>
      <c r="T28" s="1372"/>
      <c r="U28" s="1372"/>
      <c r="V28" s="1373"/>
      <c r="W28" s="1373"/>
      <c r="X28" s="1373"/>
      <c r="Y28" s="1374"/>
      <c r="Z28" s="1375"/>
      <c r="AA28" s="1376"/>
      <c r="AC28" s="1378"/>
      <c r="AD28" s="1378"/>
      <c r="AE28" s="1378"/>
      <c r="AF28" s="1379"/>
      <c r="AG28" s="2310"/>
      <c r="AH28" s="1378" t="str">
        <f>IF(B28="","",(IFERROR(VLOOKUP(B28,Projecten!A$4:W$2618,23,FALSE),"niet bekend")))</f>
        <v/>
      </c>
      <c r="AI28" s="1381" t="str">
        <f>IF(B28="","",(IFERROR(VLOOKUP(B28,Projecten!A$4:W$2618,12,FALSE),"niet bekend")))</f>
        <v/>
      </c>
    </row>
    <row r="29" spans="1:35" s="1315" customFormat="1" x14ac:dyDescent="0.2">
      <c r="B29" s="1038"/>
      <c r="C29" s="1314"/>
      <c r="D29" s="1912">
        <f>SUM(G29:I29)</f>
        <v>245</v>
      </c>
      <c r="E29" s="1913"/>
      <c r="F29" s="1914">
        <f>SUM(F30:F55)</f>
        <v>14</v>
      </c>
      <c r="G29" s="1914">
        <f>SUM(G30:G55)</f>
        <v>134</v>
      </c>
      <c r="H29" s="1914">
        <f>SUM(H30:H55)</f>
        <v>68</v>
      </c>
      <c r="I29" s="1914">
        <f>SUM(I30:I55)</f>
        <v>43</v>
      </c>
      <c r="J29" s="1915"/>
      <c r="K29" s="1915"/>
      <c r="L29" s="1915"/>
      <c r="M29" s="1914"/>
      <c r="N29" s="1914"/>
      <c r="O29" s="1914"/>
      <c r="P29" s="1914"/>
      <c r="Q29" s="1914"/>
      <c r="R29" s="1644">
        <v>29</v>
      </c>
      <c r="S29" s="1645"/>
      <c r="T29" s="1646"/>
      <c r="U29" s="1646"/>
      <c r="V29" s="1916"/>
      <c r="W29" s="1648">
        <f>SUM(X29:X55)</f>
        <v>423.25</v>
      </c>
      <c r="X29" s="1312"/>
      <c r="Y29" s="1312">
        <f>Productiemedewerkers!C538</f>
        <v>0</v>
      </c>
      <c r="Z29" s="1313">
        <f>W29-Y29</f>
        <v>423.25</v>
      </c>
      <c r="AA29" s="1314"/>
      <c r="AC29" s="1316"/>
      <c r="AD29" s="1316"/>
      <c r="AE29" s="1317" t="str">
        <f>CONCATENATE("week ",R29)</f>
        <v>week 29</v>
      </c>
      <c r="AF29" s="1318"/>
      <c r="AG29" s="2308">
        <f>SUM(AG30:AG55)</f>
        <v>51745.564285714296</v>
      </c>
      <c r="AH29" s="1316" t="str">
        <f>IF(B29="","",(IFERROR(VLOOKUP(B29,Projecten!A$4:W$2618,23,FALSE),"niet bekend")))</f>
        <v/>
      </c>
      <c r="AI29" s="1320" t="str">
        <f>IF(B29="","",(IFERROR(VLOOKUP(B29,Projecten!A$4:W$2618,12,FALSE),"niet bekend")))</f>
        <v/>
      </c>
    </row>
    <row r="30" spans="1:35" x14ac:dyDescent="0.2">
      <c r="B30" s="1321"/>
      <c r="C30" s="1438"/>
      <c r="D30" s="1446"/>
      <c r="E30" s="1444"/>
      <c r="F30" s="1445"/>
      <c r="G30" s="1445"/>
      <c r="H30" s="1445"/>
      <c r="I30" s="1445"/>
      <c r="J30" s="1326"/>
      <c r="K30" s="1326"/>
      <c r="L30" s="1326"/>
      <c r="M30" s="1327"/>
      <c r="N30" s="1327"/>
      <c r="O30" s="1327"/>
      <c r="P30" s="1327"/>
      <c r="Q30" s="1327"/>
      <c r="R30" s="1282" t="s">
        <v>3501</v>
      </c>
      <c r="T30" s="1329"/>
      <c r="W30" s="1344" t="s">
        <v>2493</v>
      </c>
      <c r="AF30" s="1403" t="str">
        <f>IF(B30="","",(IFERROR(VLOOKUP(B30,Projecten!A$4:W$2618,5,FALSE),"niet bekend")))</f>
        <v/>
      </c>
      <c r="AG30" s="2306" t="str">
        <f>IF(AF30="","",(IF(F30=0,AI30,(F30/AF30*AI30))))</f>
        <v/>
      </c>
      <c r="AH30" s="1283" t="str">
        <f>IF(B30="","",(IFERROR(VLOOKUP(B30,Projecten!A$4:W$2618,23,FALSE),"niet bekend")))</f>
        <v/>
      </c>
      <c r="AI30" s="2463" t="str">
        <f>IF(B30="","",(IFERROR(VLOOKUP(B30,Projecten!A$4:W$2618,12,FALSE),"niet bekend")))</f>
        <v/>
      </c>
    </row>
    <row r="31" spans="1:35" s="1452" customFormat="1" x14ac:dyDescent="0.2">
      <c r="B31" s="1406"/>
      <c r="C31" s="1405"/>
      <c r="D31" s="1405"/>
      <c r="E31" s="1446"/>
      <c r="F31" s="1448"/>
      <c r="G31" s="1448"/>
      <c r="H31" s="1448"/>
      <c r="I31" s="1448"/>
      <c r="J31" s="1447"/>
      <c r="K31" s="1447"/>
      <c r="L31" s="1447"/>
      <c r="M31" s="1447"/>
      <c r="N31" s="1339"/>
      <c r="O31" s="1339"/>
      <c r="P31" s="1339"/>
      <c r="Q31" s="1339"/>
      <c r="R31" s="1405"/>
      <c r="S31" s="1447"/>
      <c r="T31" s="1449"/>
      <c r="U31" s="1450"/>
      <c r="V31" s="1446"/>
      <c r="W31" s="1446"/>
      <c r="X31" s="1385"/>
      <c r="Y31" s="1446"/>
      <c r="Z31" s="1446"/>
      <c r="AA31" s="1918"/>
      <c r="AC31" s="1453"/>
      <c r="AD31" s="1453"/>
      <c r="AE31" s="1453"/>
      <c r="AF31" s="1454" t="str">
        <f>IF(B31="","",(IFERROR(VLOOKUP(B31,Projecten!A$4:W$2618,5,FALSE),"niet bekend")))</f>
        <v/>
      </c>
      <c r="AG31" s="2306" t="str">
        <f>IF(AF31="","",(IF(F31=0,AI31,(F31/AF31*AI31))))</f>
        <v/>
      </c>
      <c r="AH31" s="1453" t="str">
        <f>IF(B31="","",(IFERROR(VLOOKUP(B31,Projecten!A$4:W$2618,23,FALSE),"niet bekend")))</f>
        <v/>
      </c>
      <c r="AI31" s="1455" t="str">
        <f>IF(B31="","",(IFERROR(VLOOKUP(B31,Projecten!A$4:W$2618,12,FALSE),"niet bekend")))</f>
        <v/>
      </c>
    </row>
    <row r="32" spans="1:35" s="1452" customFormat="1" x14ac:dyDescent="0.2">
      <c r="A32" s="1452">
        <v>23</v>
      </c>
      <c r="B32" s="1406"/>
      <c r="C32" s="1405"/>
      <c r="D32" s="1405" t="s">
        <v>3938</v>
      </c>
      <c r="E32" s="1446"/>
      <c r="F32" s="1448"/>
      <c r="G32" s="1448">
        <v>0</v>
      </c>
      <c r="H32" s="1448">
        <v>0</v>
      </c>
      <c r="I32" s="1448">
        <v>0</v>
      </c>
      <c r="J32" s="1447"/>
      <c r="K32" s="1447"/>
      <c r="L32" s="1447"/>
      <c r="M32" s="1447"/>
      <c r="N32" s="1339"/>
      <c r="O32" s="1339"/>
      <c r="P32" s="1339"/>
      <c r="Q32" s="1339"/>
      <c r="R32" s="1405"/>
      <c r="S32" s="1447"/>
      <c r="T32" s="1449"/>
      <c r="U32" s="1450"/>
      <c r="V32" s="1446"/>
      <c r="W32" s="1446"/>
      <c r="X32" s="2605">
        <v>16.5</v>
      </c>
      <c r="Y32" s="2606"/>
      <c r="Z32" s="2606"/>
      <c r="AA32" s="2607"/>
      <c r="AC32" s="1453"/>
      <c r="AD32" s="1453"/>
      <c r="AE32" s="1453"/>
      <c r="AF32" s="1454" t="str">
        <f>IF(B32="","",(IFERROR(VLOOKUP(B32,Projecten!A$4:W$2618,5,FALSE),"niet bekend")))</f>
        <v/>
      </c>
      <c r="AG32" s="2306" t="str">
        <f>IF(AF32="","",(IF(F32=0,AI32,(F32/AF32*AI32))))</f>
        <v/>
      </c>
      <c r="AH32" s="1453" t="str">
        <f>IF(B32="","",(IFERROR(VLOOKUP(B32,Projecten!A$4:W$2618,23,FALSE),"niet bekend")))</f>
        <v/>
      </c>
      <c r="AI32" s="1455" t="str">
        <f>IF(B32="","",(IFERROR(VLOOKUP(B32,Projecten!A$4:W$2618,12,FALSE),"niet bekend")))</f>
        <v/>
      </c>
    </row>
    <row r="33" spans="1:35" s="1452" customFormat="1" x14ac:dyDescent="0.2">
      <c r="A33" s="1452">
        <v>24</v>
      </c>
      <c r="B33" s="1406"/>
      <c r="C33" s="1405"/>
      <c r="D33" s="1405" t="s">
        <v>4071</v>
      </c>
      <c r="E33" s="1446"/>
      <c r="F33" s="1448"/>
      <c r="G33" s="1448">
        <v>0</v>
      </c>
      <c r="H33" s="1448">
        <v>0</v>
      </c>
      <c r="I33" s="1448">
        <v>0</v>
      </c>
      <c r="J33" s="1447"/>
      <c r="K33" s="1447"/>
      <c r="L33" s="1447"/>
      <c r="M33" s="1447"/>
      <c r="N33" s="1339"/>
      <c r="O33" s="1339"/>
      <c r="P33" s="1339"/>
      <c r="Q33" s="1339"/>
      <c r="R33" s="1405"/>
      <c r="S33" s="1447"/>
      <c r="T33" s="1449"/>
      <c r="U33" s="1450"/>
      <c r="V33" s="1446"/>
      <c r="W33" s="1446"/>
      <c r="X33" s="2605">
        <v>8.25</v>
      </c>
      <c r="Y33" s="2606"/>
      <c r="Z33" s="2606"/>
      <c r="AA33" s="2607"/>
      <c r="AC33" s="1453"/>
      <c r="AD33" s="1453"/>
      <c r="AE33" s="1453"/>
      <c r="AF33" s="1454" t="str">
        <f>IF(B33="","",(IFERROR(VLOOKUP(B33,Projecten!A$4:W$2618,5,FALSE),"niet bekend")))</f>
        <v/>
      </c>
      <c r="AG33" s="2306" t="str">
        <f>IF(AF33="","",(IF(F33=0,AI33,(F33/AF33*AI33))))</f>
        <v/>
      </c>
      <c r="AH33" s="1453" t="str">
        <f>IF(B33="","",(IFERROR(VLOOKUP(B33,Projecten!A$4:W$2618,23,FALSE),"niet bekend")))</f>
        <v/>
      </c>
      <c r="AI33" s="1455" t="str">
        <f>IF(B33="","",(IFERROR(VLOOKUP(B33,Projecten!A$4:W$2618,12,FALSE),"niet bekend")))</f>
        <v/>
      </c>
    </row>
    <row r="34" spans="1:35" s="1452" customFormat="1" x14ac:dyDescent="0.2">
      <c r="A34" s="1452">
        <v>25</v>
      </c>
      <c r="B34" s="1406"/>
      <c r="C34" s="1405"/>
      <c r="D34" s="1405" t="s">
        <v>4113</v>
      </c>
      <c r="E34" s="1446"/>
      <c r="F34" s="1448"/>
      <c r="G34" s="1448">
        <v>0</v>
      </c>
      <c r="H34" s="1448">
        <v>0</v>
      </c>
      <c r="I34" s="1448">
        <v>0</v>
      </c>
      <c r="J34" s="1447"/>
      <c r="K34" s="1447"/>
      <c r="L34" s="1447"/>
      <c r="M34" s="1447"/>
      <c r="N34" s="1339"/>
      <c r="O34" s="1339"/>
      <c r="P34" s="1339"/>
      <c r="Q34" s="1339"/>
      <c r="R34" s="1405"/>
      <c r="S34" s="1447"/>
      <c r="T34" s="1449"/>
      <c r="U34" s="1450"/>
      <c r="V34" s="1446"/>
      <c r="W34" s="1446"/>
      <c r="X34" s="2605">
        <v>11.25</v>
      </c>
      <c r="Y34" s="2606"/>
      <c r="Z34" s="2606"/>
      <c r="AA34" s="2607"/>
      <c r="AC34" s="1453"/>
      <c r="AD34" s="1453"/>
      <c r="AE34" s="1453"/>
      <c r="AF34" s="1454" t="str">
        <f>IF(B34="","",(IFERROR(VLOOKUP(B34,Projecten!A$4:W$2618,5,FALSE),"niet bekend")))</f>
        <v/>
      </c>
      <c r="AG34" s="2306" t="str">
        <f>IF(AF34="","",(IF(F34=0,AI34,(F34/AF34*AI34))))</f>
        <v/>
      </c>
      <c r="AH34" s="1453" t="str">
        <f>IF(B34="","",(IFERROR(VLOOKUP(B34,Projecten!A$4:W$2618,23,FALSE),"niet bekend")))</f>
        <v/>
      </c>
      <c r="AI34" s="1455" t="str">
        <f>IF(B34="","",(IFERROR(VLOOKUP(B34,Projecten!A$4:W$2618,12,FALSE),"niet bekend")))</f>
        <v/>
      </c>
    </row>
    <row r="35" spans="1:35" s="1452" customFormat="1" x14ac:dyDescent="0.2">
      <c r="A35" s="1452">
        <v>26</v>
      </c>
      <c r="B35" s="1406"/>
      <c r="C35" s="1405"/>
      <c r="D35" s="1405" t="s">
        <v>4236</v>
      </c>
      <c r="E35" s="1446"/>
      <c r="F35" s="1448"/>
      <c r="G35" s="1448">
        <v>0</v>
      </c>
      <c r="H35" s="1448">
        <v>0</v>
      </c>
      <c r="I35" s="1448">
        <v>0</v>
      </c>
      <c r="J35" s="1447"/>
      <c r="K35" s="1447"/>
      <c r="L35" s="1447"/>
      <c r="M35" s="1447"/>
      <c r="N35" s="1339"/>
      <c r="O35" s="1339"/>
      <c r="P35" s="1339"/>
      <c r="Q35" s="1339"/>
      <c r="R35" s="1405"/>
      <c r="S35" s="1447"/>
      <c r="T35" s="1449"/>
      <c r="U35" s="1450"/>
      <c r="V35" s="1446"/>
      <c r="W35" s="1446"/>
      <c r="X35" s="2605">
        <v>75</v>
      </c>
      <c r="Y35" s="2606"/>
      <c r="Z35" s="2606"/>
      <c r="AA35" s="2607"/>
      <c r="AC35" s="1453"/>
      <c r="AD35" s="1453"/>
      <c r="AE35" s="1453"/>
      <c r="AF35" s="1454"/>
      <c r="AG35" s="2306"/>
      <c r="AH35" s="1453"/>
      <c r="AI35" s="1455"/>
    </row>
    <row r="36" spans="1:35" s="1452" customFormat="1" x14ac:dyDescent="0.2">
      <c r="B36" s="1406"/>
      <c r="C36" s="1405"/>
      <c r="D36" s="1405"/>
      <c r="E36" s="1446"/>
      <c r="F36" s="1448"/>
      <c r="G36" s="1448"/>
      <c r="H36" s="1448"/>
      <c r="I36" s="1448"/>
      <c r="J36" s="1447"/>
      <c r="K36" s="1447"/>
      <c r="L36" s="1447"/>
      <c r="M36" s="1447"/>
      <c r="N36" s="1339"/>
      <c r="O36" s="1339"/>
      <c r="P36" s="1339"/>
      <c r="Q36" s="1339"/>
      <c r="R36" s="1405"/>
      <c r="S36" s="1447"/>
      <c r="T36" s="1449"/>
      <c r="U36" s="1450"/>
      <c r="V36" s="1446"/>
      <c r="W36" s="1446"/>
      <c r="X36" s="2605"/>
      <c r="Y36" s="2606"/>
      <c r="Z36" s="2606"/>
      <c r="AA36" s="2607"/>
      <c r="AC36" s="1453"/>
      <c r="AD36" s="1453"/>
      <c r="AE36" s="1453"/>
      <c r="AF36" s="1454"/>
      <c r="AG36" s="2306"/>
      <c r="AH36" s="1453"/>
      <c r="AI36" s="1455"/>
    </row>
    <row r="37" spans="1:35" x14ac:dyDescent="0.2">
      <c r="A37" s="1279">
        <v>27</v>
      </c>
      <c r="B37" s="1322" t="s">
        <v>3107</v>
      </c>
      <c r="C37" s="2292" t="s">
        <v>1019</v>
      </c>
      <c r="D37" s="1322" t="s">
        <v>2786</v>
      </c>
      <c r="E37" s="1324" t="s">
        <v>3104</v>
      </c>
      <c r="F37" s="1324">
        <v>1</v>
      </c>
      <c r="G37" s="1388">
        <v>23</v>
      </c>
      <c r="H37" s="1388">
        <v>17</v>
      </c>
      <c r="I37" s="1388">
        <v>4</v>
      </c>
      <c r="J37" s="2627" t="s">
        <v>89</v>
      </c>
      <c r="K37" s="2627" t="s">
        <v>89</v>
      </c>
      <c r="L37" s="2627" t="s">
        <v>89</v>
      </c>
      <c r="M37" s="2624" t="s">
        <v>1737</v>
      </c>
      <c r="N37" s="1327"/>
      <c r="O37" s="1327"/>
      <c r="P37" s="1327"/>
      <c r="Q37" s="1327"/>
      <c r="T37" s="1329">
        <v>30</v>
      </c>
      <c r="V37" s="1323" t="s">
        <v>3108</v>
      </c>
      <c r="W37" s="1323" t="s">
        <v>4250</v>
      </c>
      <c r="X37" s="2589">
        <v>46</v>
      </c>
      <c r="Y37" s="2588"/>
      <c r="Z37" s="2588"/>
      <c r="AA37" s="2585"/>
      <c r="AF37" s="1403">
        <f>IF(B37="","",(IFERROR(VLOOKUP(B37,Projecten!A$4:W$2618,5,FALSE),"niet bekend")))</f>
        <v>1</v>
      </c>
      <c r="AG37" s="2306">
        <f>IF(AF37="","",(IF(F37=0,AI37,(F37/AF37*AI37))))</f>
        <v>0</v>
      </c>
      <c r="AH37" s="1283">
        <f>IF(B37="","",(IFERROR(VLOOKUP(B37,Projecten!A$4:W$2618,23,FALSE),"niet bekend")))</f>
        <v>0</v>
      </c>
      <c r="AI37" s="2463">
        <f>IF(B37="","",(IFERROR(VLOOKUP(B37,Projecten!A$4:W$2618,12,FALSE),"niet bekend")))</f>
        <v>0</v>
      </c>
    </row>
    <row r="38" spans="1:35" x14ac:dyDescent="0.2">
      <c r="A38" s="1279">
        <v>28</v>
      </c>
      <c r="B38" s="1322" t="s">
        <v>4198</v>
      </c>
      <c r="C38" s="2292" t="s">
        <v>1019</v>
      </c>
      <c r="D38" s="1323" t="s">
        <v>4194</v>
      </c>
      <c r="E38" s="1324"/>
      <c r="F38" s="1324">
        <v>0</v>
      </c>
      <c r="G38" s="1388">
        <v>1</v>
      </c>
      <c r="H38" s="1388">
        <v>0</v>
      </c>
      <c r="I38" s="1388">
        <v>2</v>
      </c>
      <c r="J38" s="2627">
        <v>42832</v>
      </c>
      <c r="K38" s="2627">
        <v>42862</v>
      </c>
      <c r="L38" s="2624" t="s">
        <v>1737</v>
      </c>
      <c r="M38" s="2624" t="s">
        <v>1737</v>
      </c>
      <c r="N38" s="1327"/>
      <c r="O38" s="1327"/>
      <c r="P38" s="1327"/>
      <c r="Q38" s="1327"/>
      <c r="T38" s="1329">
        <v>33</v>
      </c>
      <c r="V38" s="1323" t="s">
        <v>1189</v>
      </c>
      <c r="W38" s="1323" t="s">
        <v>4195</v>
      </c>
      <c r="X38" s="2589">
        <v>7</v>
      </c>
      <c r="Y38" s="2588"/>
      <c r="Z38" s="2588"/>
      <c r="AA38" s="2585"/>
      <c r="AF38" s="1403" t="str">
        <f>IF(B38="","",(IFERROR(VLOOKUP(B38,Projecten!A$4:W$2618,5,FALSE),"niet bekend")))</f>
        <v>niet bekend</v>
      </c>
      <c r="AG38" s="2306" t="str">
        <f>IF(AF38="","",(IF(F38=0,AI38,(F38/AF38*AI38))))</f>
        <v>niet bekend</v>
      </c>
      <c r="AH38" s="1283" t="str">
        <f>IF(B38="","",(IFERROR(VLOOKUP(B38,Projecten!A$4:W$2618,23,FALSE),"niet bekend")))</f>
        <v>niet bekend</v>
      </c>
      <c r="AI38" s="2463" t="str">
        <f>IF(B38="","",(IFERROR(VLOOKUP(B38,Projecten!A$4:W$2618,12,FALSE),"niet bekend")))</f>
        <v>niet bekend</v>
      </c>
    </row>
    <row r="39" spans="1:35" s="1452" customFormat="1" x14ac:dyDescent="0.2">
      <c r="A39" s="1452">
        <v>29</v>
      </c>
      <c r="B39" s="1341">
        <v>2017422</v>
      </c>
      <c r="C39" s="2292" t="s">
        <v>1019</v>
      </c>
      <c r="D39" s="1341" t="s">
        <v>3871</v>
      </c>
      <c r="E39" s="1342" t="s">
        <v>830</v>
      </c>
      <c r="F39" s="1342">
        <v>1</v>
      </c>
      <c r="G39" s="1342">
        <v>11</v>
      </c>
      <c r="H39" s="1342">
        <v>8</v>
      </c>
      <c r="I39" s="1342">
        <v>1</v>
      </c>
      <c r="J39" s="2624" t="s">
        <v>89</v>
      </c>
      <c r="K39" s="2624" t="s">
        <v>1737</v>
      </c>
      <c r="L39" s="2624" t="s">
        <v>1737</v>
      </c>
      <c r="M39" s="2624" t="s">
        <v>1737</v>
      </c>
      <c r="N39" s="1339"/>
      <c r="O39" s="1339"/>
      <c r="P39" s="1339"/>
      <c r="Q39" s="1339"/>
      <c r="R39" s="1405"/>
      <c r="S39" s="1447"/>
      <c r="T39" s="1329">
        <v>30</v>
      </c>
      <c r="U39" s="1330"/>
      <c r="V39" s="1323" t="s">
        <v>3901</v>
      </c>
      <c r="W39" s="1323" t="s">
        <v>4242</v>
      </c>
      <c r="X39" s="2589">
        <v>20</v>
      </c>
      <c r="Y39" s="2606"/>
      <c r="Z39" s="2606"/>
      <c r="AA39" s="2607"/>
      <c r="AC39" s="1453"/>
      <c r="AD39" s="1453"/>
      <c r="AE39" s="1453"/>
      <c r="AF39" s="1403">
        <f>IF(B39="","",(IFERROR(VLOOKUP(B39,Projecten!A$4:W$2618,5,FALSE),"niet bekend")))</f>
        <v>1</v>
      </c>
      <c r="AG39" s="2306">
        <f>IF(AF39="","",(IF(F39=0,AI39,(F39/AF39*AI39))))</f>
        <v>3648.18</v>
      </c>
      <c r="AH39" s="1283">
        <f>IF(B39="","",(IFERROR(VLOOKUP(B39,Projecten!A$4:W$2618,23,FALSE),"niet bekend")))</f>
        <v>0</v>
      </c>
      <c r="AI39" s="2463">
        <f>IF(B39="","",(IFERROR(VLOOKUP(B39,Projecten!A$4:W$2618,12,FALSE),"niet bekend")))</f>
        <v>3648.18</v>
      </c>
    </row>
    <row r="40" spans="1:35" x14ac:dyDescent="0.2">
      <c r="B40" s="1322"/>
      <c r="C40" s="1322"/>
      <c r="D40" s="1322"/>
      <c r="E40" s="1324"/>
      <c r="F40" s="1324"/>
      <c r="G40" s="1388"/>
      <c r="H40" s="1388"/>
      <c r="I40" s="1388"/>
      <c r="J40" s="2621"/>
      <c r="K40" s="2621"/>
      <c r="L40" s="2621"/>
      <c r="M40" s="2622"/>
      <c r="N40" s="1327"/>
      <c r="O40" s="1327"/>
      <c r="P40" s="1327"/>
      <c r="Q40" s="1327"/>
      <c r="T40" s="1329"/>
      <c r="X40" s="2589"/>
      <c r="Y40" s="2588"/>
      <c r="Z40" s="2588"/>
      <c r="AA40" s="2585"/>
      <c r="AF40" s="1403"/>
    </row>
    <row r="41" spans="1:35" s="1452" customFormat="1" x14ac:dyDescent="0.2">
      <c r="A41" s="1452">
        <v>30</v>
      </c>
      <c r="B41" s="1341">
        <v>2017496</v>
      </c>
      <c r="C41" s="2292" t="s">
        <v>1019</v>
      </c>
      <c r="D41" s="1341" t="s">
        <v>4183</v>
      </c>
      <c r="E41" s="1342" t="s">
        <v>489</v>
      </c>
      <c r="F41" s="1342">
        <v>1</v>
      </c>
      <c r="G41" s="1342">
        <v>9</v>
      </c>
      <c r="H41" s="1342">
        <v>6</v>
      </c>
      <c r="I41" s="1342">
        <v>3</v>
      </c>
      <c r="J41" s="2624" t="s">
        <v>89</v>
      </c>
      <c r="K41" s="2624" t="s">
        <v>89</v>
      </c>
      <c r="L41" s="2624" t="s">
        <v>1737</v>
      </c>
      <c r="M41" s="2624" t="s">
        <v>1737</v>
      </c>
      <c r="N41" s="1339"/>
      <c r="O41" s="1339"/>
      <c r="P41" s="1339"/>
      <c r="Q41" s="1339"/>
      <c r="R41" s="1282"/>
      <c r="S41" s="1328"/>
      <c r="T41" s="1329">
        <v>33</v>
      </c>
      <c r="U41" s="1330"/>
      <c r="V41" s="1323" t="s">
        <v>681</v>
      </c>
      <c r="W41" s="1323" t="s">
        <v>1495</v>
      </c>
      <c r="X41" s="2589">
        <v>25</v>
      </c>
      <c r="Y41" s="2588"/>
      <c r="Z41" s="2588"/>
      <c r="AA41" s="2591">
        <v>42916</v>
      </c>
      <c r="AB41" s="1279"/>
      <c r="AC41" s="1283"/>
      <c r="AD41" s="1283"/>
      <c r="AE41" s="1283"/>
      <c r="AF41" s="1403">
        <f>IF(B41="","",(IFERROR(VLOOKUP(B41,Projecten!A$4:W$2618,5,FALSE),"niet bekend")))</f>
        <v>1</v>
      </c>
      <c r="AG41" s="2306">
        <f t="shared" ref="AG41:AG47" si="2">IF(AF41="","",(IF(F41=0,AI41,(F41/AF41*AI41))))</f>
        <v>4380.83</v>
      </c>
      <c r="AH41" s="1283">
        <f>IF(B41="","",(IFERROR(VLOOKUP(B41,Projecten!A$4:W$2618,23,FALSE),"niet bekend")))</f>
        <v>0</v>
      </c>
      <c r="AI41" s="2463">
        <f>IF(B41="","",(IFERROR(VLOOKUP(B41,Projecten!A$4:W$2618,12,FALSE),"niet bekend")))</f>
        <v>4380.83</v>
      </c>
    </row>
    <row r="42" spans="1:35" s="1452" customFormat="1" x14ac:dyDescent="0.2">
      <c r="A42" s="1452">
        <v>31</v>
      </c>
      <c r="B42" s="1341">
        <v>2017497</v>
      </c>
      <c r="C42" s="2292" t="s">
        <v>1019</v>
      </c>
      <c r="D42" s="1341" t="s">
        <v>4184</v>
      </c>
      <c r="E42" s="1342" t="s">
        <v>489</v>
      </c>
      <c r="F42" s="1342">
        <v>1</v>
      </c>
      <c r="G42" s="1342">
        <v>1</v>
      </c>
      <c r="H42" s="1342">
        <v>0</v>
      </c>
      <c r="I42" s="1342">
        <v>1</v>
      </c>
      <c r="J42" s="2624" t="s">
        <v>89</v>
      </c>
      <c r="K42" s="2624" t="s">
        <v>1737</v>
      </c>
      <c r="L42" s="2624" t="s">
        <v>1737</v>
      </c>
      <c r="M42" s="2624" t="s">
        <v>1737</v>
      </c>
      <c r="N42" s="1339"/>
      <c r="O42" s="1339"/>
      <c r="P42" s="1339"/>
      <c r="Q42" s="1339"/>
      <c r="R42" s="1282"/>
      <c r="S42" s="1328"/>
      <c r="T42" s="1329">
        <v>33</v>
      </c>
      <c r="U42" s="1330"/>
      <c r="V42" s="1323" t="s">
        <v>681</v>
      </c>
      <c r="W42" s="1323" t="s">
        <v>1495</v>
      </c>
      <c r="X42" s="2589">
        <v>6</v>
      </c>
      <c r="Y42" s="2588"/>
      <c r="Z42" s="2588"/>
      <c r="AA42" s="2591">
        <v>42916</v>
      </c>
      <c r="AB42" s="1279"/>
      <c r="AC42" s="1283"/>
      <c r="AD42" s="1283"/>
      <c r="AE42" s="1283"/>
      <c r="AF42" s="1403">
        <f>IF(B42="","",(IFERROR(VLOOKUP(B42,Projecten!A$4:W$2618,5,FALSE),"niet bekend")))</f>
        <v>1</v>
      </c>
      <c r="AG42" s="2306">
        <f t="shared" si="2"/>
        <v>762.2</v>
      </c>
      <c r="AH42" s="1283">
        <f>IF(B42="","",(IFERROR(VLOOKUP(B42,Projecten!A$4:W$2618,23,FALSE),"niet bekend")))</f>
        <v>0</v>
      </c>
      <c r="AI42" s="2463">
        <f>IF(B42="","",(IFERROR(VLOOKUP(B42,Projecten!A$4:W$2618,12,FALSE),"niet bekend")))</f>
        <v>762.2</v>
      </c>
    </row>
    <row r="43" spans="1:35" s="1452" customFormat="1" x14ac:dyDescent="0.2">
      <c r="A43" s="1452">
        <v>32</v>
      </c>
      <c r="B43" s="1341">
        <v>2017498</v>
      </c>
      <c r="C43" s="1341"/>
      <c r="D43" s="1341" t="s">
        <v>4185</v>
      </c>
      <c r="E43" s="1342" t="s">
        <v>489</v>
      </c>
      <c r="F43" s="1342">
        <v>1</v>
      </c>
      <c r="G43" s="1342">
        <v>1</v>
      </c>
      <c r="H43" s="1342">
        <v>0</v>
      </c>
      <c r="I43" s="1342">
        <v>1</v>
      </c>
      <c r="J43" s="2624"/>
      <c r="K43" s="2624"/>
      <c r="L43" s="2624"/>
      <c r="M43" s="2624"/>
      <c r="N43" s="1339"/>
      <c r="O43" s="1339"/>
      <c r="P43" s="1339"/>
      <c r="Q43" s="1339"/>
      <c r="R43" s="1282"/>
      <c r="S43" s="1328"/>
      <c r="T43" s="1329">
        <v>33</v>
      </c>
      <c r="U43" s="1330"/>
      <c r="V43" s="1323" t="s">
        <v>681</v>
      </c>
      <c r="W43" s="1323"/>
      <c r="X43" s="2589">
        <v>24</v>
      </c>
      <c r="Y43" s="2588"/>
      <c r="Z43" s="2588"/>
      <c r="AA43" s="2591">
        <v>42916</v>
      </c>
      <c r="AB43" s="1279"/>
      <c r="AC43" s="1283"/>
      <c r="AD43" s="1283"/>
      <c r="AE43" s="1283"/>
      <c r="AF43" s="1403">
        <f>IF(B43="","",(IFERROR(VLOOKUP(B43,Projecten!A$4:W$2618,5,FALSE),"niet bekend")))</f>
        <v>1</v>
      </c>
      <c r="AG43" s="2306">
        <f t="shared" si="2"/>
        <v>520.27</v>
      </c>
      <c r="AH43" s="1283">
        <f>IF(B43="","",(IFERROR(VLOOKUP(B43,Projecten!A$4:W$2618,23,FALSE),"niet bekend")))</f>
        <v>0</v>
      </c>
      <c r="AI43" s="2463">
        <f>IF(B43="","",(IFERROR(VLOOKUP(B43,Projecten!A$4:W$2618,12,FALSE),"niet bekend")))</f>
        <v>520.27</v>
      </c>
    </row>
    <row r="44" spans="1:35" s="1452" customFormat="1" x14ac:dyDescent="0.2">
      <c r="A44" s="1452">
        <v>33</v>
      </c>
      <c r="B44" s="1341">
        <v>2017499</v>
      </c>
      <c r="C44" s="1341"/>
      <c r="D44" s="1341" t="s">
        <v>4186</v>
      </c>
      <c r="E44" s="1342" t="s">
        <v>489</v>
      </c>
      <c r="F44" s="1342">
        <v>1</v>
      </c>
      <c r="G44" s="1342">
        <v>11</v>
      </c>
      <c r="H44" s="1342">
        <v>6</v>
      </c>
      <c r="I44" s="1342">
        <v>3</v>
      </c>
      <c r="J44" s="2624"/>
      <c r="K44" s="2624"/>
      <c r="L44" s="2624"/>
      <c r="M44" s="2624"/>
      <c r="N44" s="1339"/>
      <c r="O44" s="1339"/>
      <c r="P44" s="1339"/>
      <c r="Q44" s="1339"/>
      <c r="R44" s="1282"/>
      <c r="S44" s="1328"/>
      <c r="T44" s="1329">
        <v>33</v>
      </c>
      <c r="U44" s="1330"/>
      <c r="V44" s="1323" t="s">
        <v>681</v>
      </c>
      <c r="W44" s="1323"/>
      <c r="X44" s="2589">
        <v>3.75</v>
      </c>
      <c r="Y44" s="2588"/>
      <c r="Z44" s="2588"/>
      <c r="AA44" s="2591">
        <v>42916</v>
      </c>
      <c r="AB44" s="1279"/>
      <c r="AC44" s="1283"/>
      <c r="AD44" s="1283"/>
      <c r="AE44" s="1283"/>
      <c r="AF44" s="1403">
        <f>IF(B44="","",(IFERROR(VLOOKUP(B44,Projecten!A$4:W$2618,5,FALSE),"niet bekend")))</f>
        <v>1</v>
      </c>
      <c r="AG44" s="2306">
        <f t="shared" si="2"/>
        <v>3392.82</v>
      </c>
      <c r="AH44" s="1283">
        <f>IF(B44="","",(IFERROR(VLOOKUP(B44,Projecten!A$4:W$2618,23,FALSE),"niet bekend")))</f>
        <v>0</v>
      </c>
      <c r="AI44" s="2463">
        <f>IF(B44="","",(IFERROR(VLOOKUP(B44,Projecten!A$4:W$2618,12,FALSE),"niet bekend")))</f>
        <v>3392.82</v>
      </c>
    </row>
    <row r="45" spans="1:35" s="1452" customFormat="1" x14ac:dyDescent="0.2">
      <c r="A45" s="1452">
        <v>34</v>
      </c>
      <c r="B45" s="1341" t="s">
        <v>4191</v>
      </c>
      <c r="C45" s="1341"/>
      <c r="D45" s="1341" t="s">
        <v>4190</v>
      </c>
      <c r="E45" s="1342" t="s">
        <v>489</v>
      </c>
      <c r="F45" s="1342">
        <v>0</v>
      </c>
      <c r="G45" s="1342">
        <v>18</v>
      </c>
      <c r="H45" s="1342">
        <v>0</v>
      </c>
      <c r="I45" s="1342">
        <v>0</v>
      </c>
      <c r="J45" s="2624"/>
      <c r="K45" s="2624"/>
      <c r="L45" s="2624"/>
      <c r="M45" s="2624"/>
      <c r="N45" s="1339"/>
      <c r="O45" s="1339"/>
      <c r="P45" s="1339"/>
      <c r="Q45" s="1339"/>
      <c r="R45" s="1282"/>
      <c r="S45" s="1328"/>
      <c r="T45" s="1329">
        <v>33</v>
      </c>
      <c r="U45" s="1330"/>
      <c r="V45" s="1323" t="s">
        <v>681</v>
      </c>
      <c r="W45" s="1323"/>
      <c r="X45" s="2589">
        <v>13</v>
      </c>
      <c r="Y45" s="2588"/>
      <c r="Z45" s="2588"/>
      <c r="AA45" s="2591">
        <v>42916</v>
      </c>
      <c r="AB45" s="1279"/>
      <c r="AC45" s="1283"/>
      <c r="AD45" s="1283"/>
      <c r="AE45" s="1283"/>
      <c r="AF45" s="1403">
        <f>IF(B45="","",(IFERROR(VLOOKUP(B45,Projecten!A$4:W$2618,5,FALSE),"niet bekend")))</f>
        <v>0</v>
      </c>
      <c r="AG45" s="2306">
        <f t="shared" si="2"/>
        <v>2222.96</v>
      </c>
      <c r="AH45" s="1283">
        <f>IF(B45="","",(IFERROR(VLOOKUP(B45,Projecten!A$4:W$2618,23,FALSE),"niet bekend")))</f>
        <v>0</v>
      </c>
      <c r="AI45" s="2463">
        <f>IF(B45="","",(IFERROR(VLOOKUP(B45,Projecten!A$4:W$2618,12,FALSE),"niet bekend")))</f>
        <v>2222.96</v>
      </c>
    </row>
    <row r="46" spans="1:35" s="1452" customFormat="1" x14ac:dyDescent="0.2">
      <c r="A46" s="1452">
        <v>35</v>
      </c>
      <c r="B46" s="1341">
        <v>2017502</v>
      </c>
      <c r="C46" s="1341"/>
      <c r="D46" s="1341" t="s">
        <v>4196</v>
      </c>
      <c r="E46" s="1342" t="s">
        <v>489</v>
      </c>
      <c r="F46" s="1342">
        <v>1</v>
      </c>
      <c r="G46" s="1342">
        <v>9</v>
      </c>
      <c r="H46" s="1342">
        <v>7</v>
      </c>
      <c r="I46" s="1342">
        <v>3</v>
      </c>
      <c r="J46" s="2624"/>
      <c r="K46" s="2624"/>
      <c r="L46" s="2624"/>
      <c r="M46" s="2624"/>
      <c r="N46" s="1339"/>
      <c r="O46" s="1339"/>
      <c r="P46" s="1339"/>
      <c r="Q46" s="1339"/>
      <c r="R46" s="1282"/>
      <c r="S46" s="1328"/>
      <c r="T46" s="1329">
        <v>33</v>
      </c>
      <c r="U46" s="1330"/>
      <c r="V46" s="1323" t="s">
        <v>681</v>
      </c>
      <c r="W46" s="1323"/>
      <c r="X46" s="2589">
        <v>20</v>
      </c>
      <c r="Y46" s="2588"/>
      <c r="Z46" s="2588"/>
      <c r="AA46" s="2591">
        <v>42916</v>
      </c>
      <c r="AB46" s="1279"/>
      <c r="AC46" s="1283"/>
      <c r="AD46" s="1283"/>
      <c r="AE46" s="1283"/>
      <c r="AF46" s="1403">
        <f>IF(B46="","",(IFERROR(VLOOKUP(B46,Projecten!A$4:W$2618,5,FALSE),"niet bekend")))</f>
        <v>1</v>
      </c>
      <c r="AG46" s="2306">
        <f t="shared" si="2"/>
        <v>2728.63</v>
      </c>
      <c r="AH46" s="1283">
        <f>IF(B46="","",(IFERROR(VLOOKUP(B46,Projecten!A$4:W$2618,23,FALSE),"niet bekend")))</f>
        <v>0</v>
      </c>
      <c r="AI46" s="2463">
        <f>IF(B46="","",(IFERROR(VLOOKUP(B46,Projecten!A$4:W$2618,12,FALSE),"niet bekend")))</f>
        <v>2728.63</v>
      </c>
    </row>
    <row r="47" spans="1:35" s="1452" customFormat="1" x14ac:dyDescent="0.2">
      <c r="A47" s="1452">
        <v>36</v>
      </c>
      <c r="B47" s="1341">
        <v>2017503</v>
      </c>
      <c r="C47" s="1341"/>
      <c r="D47" s="1341" t="s">
        <v>4197</v>
      </c>
      <c r="E47" s="1342" t="s">
        <v>489</v>
      </c>
      <c r="F47" s="1342">
        <v>1</v>
      </c>
      <c r="G47" s="1342">
        <v>1</v>
      </c>
      <c r="H47" s="1342">
        <v>0</v>
      </c>
      <c r="I47" s="1342">
        <v>1</v>
      </c>
      <c r="J47" s="2624"/>
      <c r="K47" s="2624"/>
      <c r="L47" s="2624"/>
      <c r="M47" s="2624"/>
      <c r="N47" s="1339"/>
      <c r="O47" s="1339"/>
      <c r="P47" s="1339"/>
      <c r="Q47" s="1339"/>
      <c r="R47" s="1282"/>
      <c r="S47" s="1328"/>
      <c r="T47" s="1329">
        <v>33</v>
      </c>
      <c r="U47" s="1330"/>
      <c r="V47" s="1323" t="s">
        <v>681</v>
      </c>
      <c r="W47" s="1323"/>
      <c r="X47" s="2589">
        <v>3.75</v>
      </c>
      <c r="Y47" s="2588"/>
      <c r="Z47" s="2588"/>
      <c r="AA47" s="2591">
        <v>42916</v>
      </c>
      <c r="AB47" s="1279"/>
      <c r="AC47" s="1283"/>
      <c r="AD47" s="1283"/>
      <c r="AE47" s="1283"/>
      <c r="AF47" s="1403">
        <f>IF(B47="","",(IFERROR(VLOOKUP(B47,Projecten!A$4:W$2618,5,FALSE),"niet bekend")))</f>
        <v>1</v>
      </c>
      <c r="AG47" s="2306">
        <f t="shared" si="2"/>
        <v>520.27</v>
      </c>
      <c r="AH47" s="1283">
        <f>IF(B47="","",(IFERROR(VLOOKUP(B47,Projecten!A$4:W$2618,23,FALSE),"niet bekend")))</f>
        <v>0</v>
      </c>
      <c r="AI47" s="2463">
        <f>IF(B47="","",(IFERROR(VLOOKUP(B47,Projecten!A$4:W$2618,12,FALSE),"niet bekend")))</f>
        <v>520.27</v>
      </c>
    </row>
    <row r="48" spans="1:35" s="1452" customFormat="1" x14ac:dyDescent="0.2">
      <c r="A48" s="1452">
        <v>37</v>
      </c>
      <c r="B48" s="1341">
        <v>2017488</v>
      </c>
      <c r="C48" s="2270" t="s">
        <v>1019</v>
      </c>
      <c r="D48" s="1341" t="s">
        <v>4139</v>
      </c>
      <c r="E48" s="1342" t="s">
        <v>489</v>
      </c>
      <c r="F48" s="1342">
        <v>0</v>
      </c>
      <c r="G48" s="1342">
        <v>1</v>
      </c>
      <c r="H48" s="1342">
        <v>0</v>
      </c>
      <c r="I48" s="1342">
        <v>1</v>
      </c>
      <c r="J48" s="2624">
        <v>42832</v>
      </c>
      <c r="K48" s="2624" t="s">
        <v>1737</v>
      </c>
      <c r="L48" s="2624" t="s">
        <v>1737</v>
      </c>
      <c r="M48" s="2624" t="s">
        <v>1737</v>
      </c>
      <c r="N48" s="1339"/>
      <c r="O48" s="1339"/>
      <c r="P48" s="1339"/>
      <c r="Q48" s="1339"/>
      <c r="R48" s="1282"/>
      <c r="S48" s="1328"/>
      <c r="T48" s="1329">
        <v>34</v>
      </c>
      <c r="U48" s="1330"/>
      <c r="V48" s="1323" t="s">
        <v>681</v>
      </c>
      <c r="W48" s="1323"/>
      <c r="X48" s="2589">
        <v>3.75</v>
      </c>
      <c r="Y48" s="2588"/>
      <c r="Z48" s="2588"/>
      <c r="AA48" s="2591">
        <v>42916</v>
      </c>
      <c r="AB48" s="1279"/>
      <c r="AC48" s="1283"/>
      <c r="AD48" s="1283"/>
      <c r="AE48" s="1283"/>
      <c r="AF48" s="1403">
        <f>IF(B48="","",(IFERROR(VLOOKUP(B48,Projecten!A$4:W$2618,5,FALSE),"niet bekend")))</f>
        <v>0</v>
      </c>
      <c r="AG48" s="2306">
        <f>IF(AF48="","",(IF(F48=0,AI48,(F48/AF48*AI48))))</f>
        <v>520.27</v>
      </c>
      <c r="AH48" s="1283">
        <f>IF(B48="","",(IFERROR(VLOOKUP(B48,Projecten!A$4:W$2618,23,FALSE),"niet bekend")))</f>
        <v>0</v>
      </c>
      <c r="AI48" s="2463">
        <f>IF(B48="","",(IFERROR(VLOOKUP(B48,Projecten!A$4:W$2618,12,FALSE),"niet bekend")))</f>
        <v>520.27</v>
      </c>
    </row>
    <row r="49" spans="1:36" s="1452" customFormat="1" x14ac:dyDescent="0.2">
      <c r="B49" s="1341"/>
      <c r="C49" s="1348"/>
      <c r="D49" s="1341"/>
      <c r="E49" s="1342"/>
      <c r="F49" s="1342"/>
      <c r="G49" s="1342"/>
      <c r="H49" s="1342"/>
      <c r="I49" s="1342"/>
      <c r="J49" s="2582"/>
      <c r="K49" s="2582"/>
      <c r="L49" s="2582"/>
      <c r="M49" s="2582"/>
      <c r="N49" s="1339"/>
      <c r="O49" s="1339"/>
      <c r="P49" s="1339"/>
      <c r="Q49" s="1339"/>
      <c r="R49" s="1282"/>
      <c r="S49" s="1328"/>
      <c r="T49" s="1329"/>
      <c r="U49" s="1330"/>
      <c r="V49" s="1323"/>
      <c r="W49" s="1323"/>
      <c r="X49" s="2589"/>
      <c r="Y49" s="2588"/>
      <c r="Z49" s="2588"/>
      <c r="AA49" s="2591"/>
      <c r="AB49" s="1279"/>
      <c r="AC49" s="1283"/>
      <c r="AD49" s="1283"/>
      <c r="AE49" s="1283"/>
      <c r="AF49" s="1403"/>
      <c r="AG49" s="2306"/>
      <c r="AH49" s="1283"/>
      <c r="AI49" s="2463"/>
    </row>
    <row r="50" spans="1:36" s="1452" customFormat="1" x14ac:dyDescent="0.2">
      <c r="A50" s="1452">
        <v>38</v>
      </c>
      <c r="B50" s="1341">
        <v>2017505</v>
      </c>
      <c r="C50" s="2292" t="s">
        <v>1019</v>
      </c>
      <c r="D50" s="1341" t="s">
        <v>4205</v>
      </c>
      <c r="E50" s="1342" t="s">
        <v>451</v>
      </c>
      <c r="F50" s="1342">
        <v>1</v>
      </c>
      <c r="G50" s="1342">
        <v>7</v>
      </c>
      <c r="H50" s="1342">
        <v>4</v>
      </c>
      <c r="I50" s="1342">
        <v>3</v>
      </c>
      <c r="J50" s="2624" t="s">
        <v>89</v>
      </c>
      <c r="K50" s="2624" t="s">
        <v>89</v>
      </c>
      <c r="L50" s="2624" t="s">
        <v>1737</v>
      </c>
      <c r="M50" s="2624" t="s">
        <v>1737</v>
      </c>
      <c r="N50" s="1339"/>
      <c r="O50" s="1339"/>
      <c r="P50" s="1339"/>
      <c r="Q50" s="1339"/>
      <c r="R50" s="1282"/>
      <c r="S50" s="1328"/>
      <c r="T50" s="1329">
        <v>34</v>
      </c>
      <c r="U50" s="1330"/>
      <c r="V50" s="1323" t="s">
        <v>934</v>
      </c>
      <c r="W50" s="1323"/>
      <c r="X50" s="2589">
        <v>16</v>
      </c>
      <c r="Y50" s="2588"/>
      <c r="Z50" s="2588"/>
      <c r="AA50" s="2591">
        <v>42913</v>
      </c>
      <c r="AB50" s="1279"/>
      <c r="AC50" s="1283"/>
      <c r="AD50" s="1283"/>
      <c r="AE50" s="1283"/>
      <c r="AF50" s="1403">
        <f>IF(B50="","",(IFERROR(VLOOKUP(B50,Projecten!A$4:W$2618,5,FALSE),"niet bekend")))</f>
        <v>1</v>
      </c>
      <c r="AG50" s="2306">
        <f t="shared" ref="AG50:AG51" si="3">IF(AF50="","",(IF(F50=0,AI50,(F50/AF50*AI50))))</f>
        <v>2689.24</v>
      </c>
      <c r="AH50" s="1283">
        <f>IF(B50="","",(IFERROR(VLOOKUP(B50,Projecten!A$4:W$2618,23,FALSE),"niet bekend")))</f>
        <v>0</v>
      </c>
      <c r="AI50" s="2463">
        <f>IF(B50="","",(IFERROR(VLOOKUP(B50,Projecten!A$4:W$2618,12,FALSE),"niet bekend")))</f>
        <v>2689.24</v>
      </c>
    </row>
    <row r="51" spans="1:36" s="1452" customFormat="1" x14ac:dyDescent="0.2">
      <c r="A51" s="2604">
        <v>39</v>
      </c>
      <c r="B51" s="1726">
        <v>2017510</v>
      </c>
      <c r="C51" s="2292" t="s">
        <v>1019</v>
      </c>
      <c r="D51" s="1727" t="s">
        <v>4215</v>
      </c>
      <c r="E51" s="1713" t="s">
        <v>614</v>
      </c>
      <c r="F51" s="1713">
        <v>1</v>
      </c>
      <c r="G51" s="1713">
        <v>9</v>
      </c>
      <c r="H51" s="1713">
        <v>4</v>
      </c>
      <c r="I51" s="1713">
        <v>4</v>
      </c>
      <c r="J51" s="2624" t="s">
        <v>89</v>
      </c>
      <c r="K51" s="2624" t="s">
        <v>89</v>
      </c>
      <c r="L51" s="2624" t="s">
        <v>1737</v>
      </c>
      <c r="M51" s="2624" t="s">
        <v>1737</v>
      </c>
      <c r="N51" s="2630"/>
      <c r="O51" s="1339"/>
      <c r="P51" s="1339"/>
      <c r="Q51" s="1339"/>
      <c r="R51" s="1405"/>
      <c r="S51" s="1447"/>
      <c r="T51" s="1329">
        <v>34</v>
      </c>
      <c r="U51" s="1450"/>
      <c r="V51" s="1323" t="s">
        <v>986</v>
      </c>
      <c r="W51" s="1323" t="s">
        <v>2121</v>
      </c>
      <c r="X51" s="2589"/>
      <c r="Y51" s="2606"/>
      <c r="Z51" s="2606"/>
      <c r="AA51" s="2591" t="s">
        <v>4239</v>
      </c>
      <c r="AC51" s="1453"/>
      <c r="AD51" s="1453"/>
      <c r="AE51" s="1453"/>
      <c r="AF51" s="1403">
        <f>IF(B51="","",(IFERROR(VLOOKUP(B51,Projecten!A$4:W$2618,5,FALSE),"niet bekend")))</f>
        <v>1</v>
      </c>
      <c r="AG51" s="2306">
        <f t="shared" si="3"/>
        <v>3611.56</v>
      </c>
      <c r="AH51" s="1283">
        <f>IF(B51="","",(IFERROR(VLOOKUP(B51,Projecten!A$4:W$2618,23,FALSE),"niet bekend")))</f>
        <v>0</v>
      </c>
      <c r="AI51" s="2463">
        <f>IF(B51="","",(IFERROR(VLOOKUP(B51,Projecten!A$4:W$2618,12,FALSE),"niet bekend")))</f>
        <v>3611.56</v>
      </c>
    </row>
    <row r="52" spans="1:36" s="1452" customFormat="1" x14ac:dyDescent="0.2">
      <c r="B52" s="1341"/>
      <c r="C52" s="2568"/>
      <c r="D52" s="1341"/>
      <c r="E52" s="1342"/>
      <c r="F52" s="1342"/>
      <c r="G52" s="1342"/>
      <c r="H52" s="1342"/>
      <c r="I52" s="1342"/>
      <c r="J52" s="2582"/>
      <c r="K52" s="2582"/>
      <c r="L52" s="2582"/>
      <c r="M52" s="2582"/>
      <c r="N52" s="1339"/>
      <c r="O52" s="1339"/>
      <c r="P52" s="1339"/>
      <c r="Q52" s="1339"/>
      <c r="R52" s="1282"/>
      <c r="S52" s="1328"/>
      <c r="T52" s="1329"/>
      <c r="U52" s="1330"/>
      <c r="V52" s="1323"/>
      <c r="W52" s="1323"/>
      <c r="X52" s="2589"/>
      <c r="Y52" s="2588"/>
      <c r="Z52" s="2588"/>
      <c r="AA52" s="2591"/>
      <c r="AB52" s="1279"/>
      <c r="AC52" s="1283"/>
      <c r="AD52" s="1283"/>
      <c r="AE52" s="1283"/>
      <c r="AF52" s="1403"/>
      <c r="AG52" s="2306"/>
      <c r="AH52" s="1283"/>
      <c r="AI52" s="2463"/>
    </row>
    <row r="53" spans="1:36" s="1452" customFormat="1" x14ac:dyDescent="0.2">
      <c r="A53" s="1452">
        <v>40</v>
      </c>
      <c r="B53" s="1341" t="s">
        <v>4150</v>
      </c>
      <c r="C53" s="2292" t="s">
        <v>1019</v>
      </c>
      <c r="D53" s="1341" t="s">
        <v>4044</v>
      </c>
      <c r="E53" s="1342" t="s">
        <v>68</v>
      </c>
      <c r="F53" s="1342">
        <v>4</v>
      </c>
      <c r="G53" s="1342">
        <v>32</v>
      </c>
      <c r="H53" s="1342">
        <v>16</v>
      </c>
      <c r="I53" s="1342">
        <v>16</v>
      </c>
      <c r="J53" s="2624">
        <v>43076</v>
      </c>
      <c r="K53" s="2624">
        <v>43076</v>
      </c>
      <c r="L53" s="2624" t="s">
        <v>1737</v>
      </c>
      <c r="M53" s="2624" t="s">
        <v>89</v>
      </c>
      <c r="N53" s="1339"/>
      <c r="O53" s="1339"/>
      <c r="P53" s="1339"/>
      <c r="Q53" s="1339"/>
      <c r="R53" s="1405"/>
      <c r="S53" s="1447" t="s">
        <v>4046</v>
      </c>
      <c r="T53" s="1329">
        <v>35</v>
      </c>
      <c r="U53" s="1330"/>
      <c r="V53" s="1323" t="s">
        <v>278</v>
      </c>
      <c r="W53" s="1323" t="s">
        <v>4207</v>
      </c>
      <c r="X53" s="2589">
        <f>F53*31</f>
        <v>124</v>
      </c>
      <c r="Y53" s="2606"/>
      <c r="Z53" s="2606"/>
      <c r="AA53" s="2591">
        <v>42906</v>
      </c>
      <c r="AC53" s="1453"/>
      <c r="AD53" s="1453"/>
      <c r="AE53" s="1453"/>
      <c r="AF53" s="1403">
        <f>IF(B53="","",(IFERROR(VLOOKUP(B53,Projecten!A$4:W$2618,5,FALSE),"niet bekend")))</f>
        <v>28</v>
      </c>
      <c r="AG53" s="2306">
        <f>IF(AF53="","",(IF(F53=0,AI53,(F53/AF53*AI53))))</f>
        <v>26748.334285714285</v>
      </c>
      <c r="AH53" s="1283">
        <f>IF(B53="","",(IFERROR(VLOOKUP(B53,Projecten!A$4:W$2618,23,FALSE),"niet bekend")))</f>
        <v>0</v>
      </c>
      <c r="AI53" s="2463">
        <f>IF(B53="","",(IFERROR(VLOOKUP(B53,Projecten!A$4:W$2618,12,FALSE),"niet bekend")))</f>
        <v>187238.34</v>
      </c>
    </row>
    <row r="54" spans="1:36" s="1452" customFormat="1" x14ac:dyDescent="0.2">
      <c r="B54" s="1406"/>
      <c r="C54" s="1405"/>
      <c r="D54" s="1405"/>
      <c r="E54" s="1446"/>
      <c r="F54" s="1448"/>
      <c r="G54" s="1448"/>
      <c r="H54" s="1448"/>
      <c r="I54" s="1448"/>
      <c r="J54" s="2583"/>
      <c r="K54" s="2583"/>
      <c r="L54" s="2583"/>
      <c r="M54" s="2583"/>
      <c r="N54" s="1339"/>
      <c r="O54" s="1339"/>
      <c r="P54" s="1339"/>
      <c r="Q54" s="1339"/>
      <c r="R54" s="1405"/>
      <c r="S54" s="1447"/>
      <c r="T54" s="1449"/>
      <c r="U54" s="1450"/>
      <c r="V54" s="1446"/>
      <c r="W54" s="1446"/>
      <c r="X54" s="2605"/>
      <c r="Y54" s="2606"/>
      <c r="Z54" s="2606"/>
      <c r="AA54" s="2607"/>
      <c r="AC54" s="1453"/>
      <c r="AD54" s="1453"/>
      <c r="AE54" s="1453"/>
      <c r="AF54" s="1454" t="str">
        <f>IF(B54="","",(IFERROR(VLOOKUP(B54,Projecten!A$4:W$2618,5,FALSE),"niet bekend")))</f>
        <v/>
      </c>
      <c r="AG54" s="2306" t="str">
        <f>IF(AF54="","",(IF(F54=0,AI54,(F54/AF54*AI54))))</f>
        <v/>
      </c>
      <c r="AH54" s="1453" t="str">
        <f>IF(B54="","",(IFERROR(VLOOKUP(B54,Projecten!A$4:W$2618,23,FALSE),"niet bekend")))</f>
        <v/>
      </c>
      <c r="AI54" s="1455" t="str">
        <f>IF(B54="","",(IFERROR(VLOOKUP(B54,Projecten!A$4:W$2618,12,FALSE),"niet bekend")))</f>
        <v/>
      </c>
    </row>
    <row r="55" spans="1:36" s="1377" customFormat="1" x14ac:dyDescent="0.2">
      <c r="A55" s="1377">
        <v>41</v>
      </c>
      <c r="B55" s="826" t="s">
        <v>227</v>
      </c>
      <c r="C55" s="1366" t="s">
        <v>3998</v>
      </c>
      <c r="D55" s="1367"/>
      <c r="E55" s="1367"/>
      <c r="F55" s="1368">
        <v>0</v>
      </c>
      <c r="G55" s="1368">
        <v>0</v>
      </c>
      <c r="H55" s="1368">
        <v>0</v>
      </c>
      <c r="I55" s="1368">
        <v>0</v>
      </c>
      <c r="J55" s="2628"/>
      <c r="K55" s="2628"/>
      <c r="L55" s="2628"/>
      <c r="M55" s="2631"/>
      <c r="N55" s="1368"/>
      <c r="O55" s="1368"/>
      <c r="P55" s="1368"/>
      <c r="Q55" s="1368"/>
      <c r="R55" s="1370"/>
      <c r="S55" s="1371"/>
      <c r="T55" s="1372"/>
      <c r="U55" s="1372"/>
      <c r="V55" s="1373"/>
      <c r="W55" s="1373"/>
      <c r="X55" s="2615"/>
      <c r="Y55" s="2616"/>
      <c r="Z55" s="2617"/>
      <c r="AA55" s="2618"/>
      <c r="AC55" s="1378"/>
      <c r="AD55" s="1378"/>
      <c r="AE55" s="1378"/>
      <c r="AF55" s="1379"/>
      <c r="AG55" s="2310"/>
      <c r="AH55" s="1378" t="str">
        <f>IF(B55="","",(IFERROR(VLOOKUP(B55,Projecten!A$4:W$2618,23,FALSE),"niet bekend")))</f>
        <v>niet bekend</v>
      </c>
      <c r="AI55" s="1381" t="str">
        <f>IF(B55="","",(IFERROR(VLOOKUP(B55,Projecten!A$4:W$2618,12,FALSE),"niet bekend")))</f>
        <v>niet bekend</v>
      </c>
    </row>
    <row r="56" spans="1:36" x14ac:dyDescent="0.2">
      <c r="A56" s="1279">
        <v>42</v>
      </c>
      <c r="B56" s="2208" t="s">
        <v>227</v>
      </c>
      <c r="C56" s="2209"/>
      <c r="D56" s="1923" t="s">
        <v>3502</v>
      </c>
      <c r="E56" s="2095"/>
      <c r="F56" s="2210">
        <v>0</v>
      </c>
      <c r="G56" s="2210">
        <v>0</v>
      </c>
      <c r="H56" s="2210">
        <v>0</v>
      </c>
      <c r="I56" s="2210">
        <v>0</v>
      </c>
      <c r="J56" s="2624"/>
      <c r="K56" s="2624"/>
      <c r="L56" s="2624"/>
      <c r="M56" s="2630"/>
      <c r="N56" s="2210"/>
      <c r="O56" s="2210"/>
      <c r="P56" s="2210"/>
      <c r="Q56" s="2210"/>
      <c r="R56" s="2209"/>
      <c r="S56" s="2196"/>
      <c r="T56" s="2210"/>
      <c r="U56" s="2197"/>
      <c r="V56" s="2095"/>
      <c r="W56" s="2095"/>
      <c r="X56" s="2589"/>
      <c r="Y56" s="2588"/>
      <c r="Z56" s="2588"/>
      <c r="AA56" s="2585"/>
      <c r="AB56" s="2198"/>
      <c r="AC56" s="2194"/>
      <c r="AD56" s="2194"/>
      <c r="AE56" s="2194"/>
      <c r="AF56" s="2212"/>
      <c r="AG56" s="2312"/>
      <c r="AH56" s="2194"/>
      <c r="AI56" s="2195"/>
      <c r="AJ56" s="2198"/>
    </row>
    <row r="57" spans="1:36" x14ac:dyDescent="0.2">
      <c r="A57" s="1279">
        <v>43</v>
      </c>
      <c r="B57" s="2208"/>
      <c r="C57" s="2209"/>
      <c r="D57" s="1923" t="s">
        <v>3510</v>
      </c>
      <c r="E57" s="2095"/>
      <c r="F57" s="2210"/>
      <c r="G57" s="2210">
        <v>0</v>
      </c>
      <c r="H57" s="2210">
        <v>0</v>
      </c>
      <c r="I57" s="2210">
        <v>0</v>
      </c>
      <c r="J57" s="2196"/>
      <c r="K57" s="2196"/>
      <c r="L57" s="2196"/>
      <c r="M57" s="2210"/>
      <c r="N57" s="2210"/>
      <c r="O57" s="2210"/>
      <c r="P57" s="2210"/>
      <c r="Q57" s="2210"/>
      <c r="R57" s="2209"/>
      <c r="S57" s="2196"/>
      <c r="T57" s="2210"/>
      <c r="U57" s="2197"/>
      <c r="V57" s="2095"/>
      <c r="W57" s="2095"/>
      <c r="X57" s="2589"/>
      <c r="Y57" s="2588"/>
      <c r="Z57" s="2588"/>
      <c r="AA57" s="2585"/>
      <c r="AB57" s="2198"/>
      <c r="AC57" s="2194"/>
      <c r="AD57" s="2194"/>
      <c r="AE57" s="2194"/>
      <c r="AF57" s="2212"/>
      <c r="AG57" s="2312"/>
      <c r="AH57" s="2194"/>
      <c r="AI57" s="2195"/>
      <c r="AJ57" s="2198"/>
    </row>
    <row r="58" spans="1:36" s="1315" customFormat="1" x14ac:dyDescent="0.2">
      <c r="A58" s="1315">
        <v>44</v>
      </c>
      <c r="B58" s="1038"/>
      <c r="C58" s="1314"/>
      <c r="D58" s="1912">
        <v>0</v>
      </c>
      <c r="E58" s="1913"/>
      <c r="F58" s="1914"/>
      <c r="G58" s="1914">
        <v>0</v>
      </c>
      <c r="H58" s="1914">
        <v>0</v>
      </c>
      <c r="I58" s="1914">
        <v>0</v>
      </c>
      <c r="J58" s="1915"/>
      <c r="K58" s="1915"/>
      <c r="L58" s="1915"/>
      <c r="M58" s="1914"/>
      <c r="N58" s="1914"/>
      <c r="O58" s="1914"/>
      <c r="P58" s="1914"/>
      <c r="Q58" s="1914"/>
      <c r="R58" s="1644">
        <v>33</v>
      </c>
      <c r="S58" s="1645"/>
      <c r="T58" s="1646"/>
      <c r="U58" s="1646"/>
      <c r="V58" s="1916"/>
      <c r="W58" s="1648"/>
      <c r="X58" s="2589"/>
      <c r="Y58" s="2589">
        <f>Productiemedewerkers!C541</f>
        <v>0</v>
      </c>
      <c r="Z58" s="2590">
        <f>W58-Y58</f>
        <v>0</v>
      </c>
      <c r="AA58" s="2585"/>
      <c r="AC58" s="1316"/>
      <c r="AD58" s="1316"/>
      <c r="AE58" s="1317" t="str">
        <f>CONCATENATE("week ",R58)</f>
        <v>week 33</v>
      </c>
      <c r="AF58" s="1318"/>
      <c r="AG58" s="2308">
        <f>SUM(AG59:AG64)</f>
        <v>0</v>
      </c>
      <c r="AH58" s="1316" t="str">
        <f>IF(B58="","",(IFERROR(VLOOKUP(B58,Projecten!A$4:W$2618,23,FALSE),"niet bekend")))</f>
        <v/>
      </c>
      <c r="AI58" s="1320" t="str">
        <f>IF(B58="","",(IFERROR(VLOOKUP(B58,Projecten!A$4:W$2618,12,FALSE),"niet bekend")))</f>
        <v/>
      </c>
    </row>
    <row r="59" spans="1:36" x14ac:dyDescent="0.2">
      <c r="A59" s="1279">
        <v>45</v>
      </c>
      <c r="B59" s="1321"/>
      <c r="C59" s="1438"/>
      <c r="D59" s="1923" t="s">
        <v>4051</v>
      </c>
      <c r="G59" s="1445">
        <v>0</v>
      </c>
      <c r="H59" s="1445">
        <v>0</v>
      </c>
      <c r="I59" s="1445">
        <v>0</v>
      </c>
      <c r="J59" s="1326"/>
      <c r="K59" s="1326"/>
      <c r="L59" s="1326"/>
      <c r="M59" s="1327"/>
      <c r="N59" s="1327"/>
      <c r="O59" s="1327"/>
      <c r="P59" s="1327"/>
      <c r="Q59" s="1327"/>
      <c r="R59" s="1282" t="s">
        <v>4050</v>
      </c>
      <c r="T59" s="1329"/>
      <c r="W59" s="1445" t="s">
        <v>4259</v>
      </c>
      <c r="X59" s="2589"/>
      <c r="Y59" s="2588"/>
      <c r="Z59" s="2588"/>
      <c r="AA59" s="2585"/>
      <c r="AF59" s="1403" t="str">
        <f>IF(B59="","",(IFERROR(VLOOKUP(B59,Projecten!A$4:W$2618,5,FALSE),"niet bekend")))</f>
        <v/>
      </c>
      <c r="AG59" s="2306" t="str">
        <f>IF(AF59="","",(IF(W59=0,AI59,(W59/AF59*AI59))))</f>
        <v/>
      </c>
      <c r="AH59" s="1283" t="str">
        <f>IF(B59="","",(IFERROR(VLOOKUP(B59,Projecten!A$4:W$2618,23,FALSE),"niet bekend")))</f>
        <v/>
      </c>
      <c r="AI59" s="2463" t="str">
        <f>IF(B59="","",(IFERROR(VLOOKUP(B59,Projecten!A$4:W$2618,12,FALSE),"niet bekend")))</f>
        <v/>
      </c>
    </row>
    <row r="60" spans="1:36" x14ac:dyDescent="0.2">
      <c r="B60" s="1321"/>
      <c r="C60" s="1438"/>
      <c r="D60" s="1923"/>
      <c r="E60" s="1444"/>
      <c r="F60" s="1445"/>
      <c r="G60" s="1445"/>
      <c r="H60" s="1445"/>
      <c r="I60" s="1445"/>
      <c r="J60" s="1326"/>
      <c r="K60" s="1326"/>
      <c r="L60" s="1326"/>
      <c r="M60" s="1327"/>
      <c r="N60" s="1327"/>
      <c r="O60" s="1327"/>
      <c r="P60" s="1327"/>
      <c r="Q60" s="1327"/>
      <c r="T60" s="1329"/>
      <c r="W60" s="1344"/>
      <c r="X60" s="2589"/>
      <c r="Y60" s="2588"/>
      <c r="Z60" s="2588"/>
      <c r="AA60" s="2585"/>
      <c r="AF60" s="1403"/>
    </row>
    <row r="61" spans="1:36" s="1452" customFormat="1" x14ac:dyDescent="0.2">
      <c r="A61" s="1452">
        <v>46</v>
      </c>
      <c r="B61" s="1406"/>
      <c r="C61" s="1405"/>
      <c r="D61" s="1405" t="s">
        <v>4199</v>
      </c>
      <c r="E61" s="1446"/>
      <c r="F61" s="1448"/>
      <c r="G61" s="1448">
        <v>0</v>
      </c>
      <c r="H61" s="1448">
        <v>0</v>
      </c>
      <c r="I61" s="1448">
        <v>0</v>
      </c>
      <c r="J61" s="1447"/>
      <c r="K61" s="1447"/>
      <c r="L61" s="1447"/>
      <c r="M61" s="1447"/>
      <c r="N61" s="1339"/>
      <c r="O61" s="1339"/>
      <c r="P61" s="1339"/>
      <c r="Q61" s="1339"/>
      <c r="R61" s="1405"/>
      <c r="S61" s="1447"/>
      <c r="T61" s="1449"/>
      <c r="U61" s="1450"/>
      <c r="V61" s="1446"/>
      <c r="W61" s="1446"/>
      <c r="X61" s="2605"/>
      <c r="Y61" s="2606"/>
      <c r="Z61" s="2606"/>
      <c r="AA61" s="2607"/>
      <c r="AC61" s="1453"/>
      <c r="AD61" s="1453"/>
      <c r="AE61" s="1453"/>
      <c r="AF61" s="1454" t="str">
        <f>IF(B61="","",(IFERROR(VLOOKUP(B61,Projecten!A$4:W$2618,5,FALSE),"niet bekend")))</f>
        <v/>
      </c>
      <c r="AG61" s="2306" t="str">
        <f>IF(AF61="","",(IF(F61=0,AI61,(F61/AF61*AI61))))</f>
        <v/>
      </c>
      <c r="AH61" s="1453" t="str">
        <f>IF(B61="","",(IFERROR(VLOOKUP(B61,Projecten!A$4:W$2618,23,FALSE),"niet bekend")))</f>
        <v/>
      </c>
      <c r="AI61" s="1455" t="str">
        <f>IF(B61="","",(IFERROR(VLOOKUP(B61,Projecten!A$4:W$2618,12,FALSE),"niet bekend")))</f>
        <v/>
      </c>
    </row>
    <row r="62" spans="1:36" s="1452" customFormat="1" x14ac:dyDescent="0.2">
      <c r="B62" s="1406"/>
      <c r="C62" s="1405"/>
      <c r="D62" s="1405"/>
      <c r="E62" s="1446"/>
      <c r="F62" s="1448"/>
      <c r="G62" s="1448"/>
      <c r="H62" s="1448"/>
      <c r="I62" s="1448"/>
      <c r="J62" s="1447"/>
      <c r="K62" s="1447"/>
      <c r="L62" s="1447"/>
      <c r="M62" s="1447"/>
      <c r="N62" s="1339"/>
      <c r="O62" s="1339"/>
      <c r="P62" s="1339"/>
      <c r="Q62" s="1339"/>
      <c r="R62" s="1405"/>
      <c r="S62" s="1447"/>
      <c r="T62" s="1449"/>
      <c r="U62" s="1450"/>
      <c r="V62" s="1446"/>
      <c r="W62" s="1446"/>
      <c r="X62" s="2605"/>
      <c r="Y62" s="2606"/>
      <c r="Z62" s="2606"/>
      <c r="AA62" s="2607"/>
      <c r="AC62" s="1453"/>
      <c r="AD62" s="1453"/>
      <c r="AE62" s="1453"/>
      <c r="AF62" s="1454"/>
      <c r="AG62" s="2306"/>
      <c r="AH62" s="1453"/>
      <c r="AI62" s="1455"/>
    </row>
    <row r="63" spans="1:36" s="1452" customFormat="1" x14ac:dyDescent="0.2">
      <c r="B63" s="1406"/>
      <c r="C63" s="1405"/>
      <c r="D63" s="1405"/>
      <c r="E63" s="1446"/>
      <c r="F63" s="1448"/>
      <c r="G63" s="1448"/>
      <c r="H63" s="1448"/>
      <c r="I63" s="1448"/>
      <c r="J63" s="1447"/>
      <c r="K63" s="1447"/>
      <c r="L63" s="1447"/>
      <c r="M63" s="1447"/>
      <c r="N63" s="1339"/>
      <c r="O63" s="1339"/>
      <c r="P63" s="1339"/>
      <c r="Q63" s="1339"/>
      <c r="R63" s="1405"/>
      <c r="S63" s="1447"/>
      <c r="T63" s="1449"/>
      <c r="U63" s="1450"/>
      <c r="V63" s="1446"/>
      <c r="W63" s="1446"/>
      <c r="X63" s="2605"/>
      <c r="Y63" s="2606"/>
      <c r="Z63" s="2606"/>
      <c r="AA63" s="2607"/>
      <c r="AC63" s="1453"/>
      <c r="AD63" s="1453"/>
      <c r="AE63" s="1453"/>
      <c r="AF63" s="1454"/>
      <c r="AG63" s="2306"/>
      <c r="AH63" s="1453"/>
      <c r="AI63" s="1455"/>
    </row>
    <row r="64" spans="1:36" s="1377" customFormat="1" x14ac:dyDescent="0.2">
      <c r="B64" s="826"/>
      <c r="C64" s="1366"/>
      <c r="D64" s="1367"/>
      <c r="E64" s="1367"/>
      <c r="F64" s="1368"/>
      <c r="G64" s="1368"/>
      <c r="H64" s="1368"/>
      <c r="I64" s="1368"/>
      <c r="J64" s="1369"/>
      <c r="K64" s="1369"/>
      <c r="L64" s="1369"/>
      <c r="M64" s="1368"/>
      <c r="N64" s="1368"/>
      <c r="O64" s="1368"/>
      <c r="P64" s="1368"/>
      <c r="Q64" s="1368"/>
      <c r="R64" s="1370"/>
      <c r="S64" s="1371"/>
      <c r="T64" s="1372"/>
      <c r="U64" s="1372"/>
      <c r="V64" s="1373"/>
      <c r="W64" s="1373"/>
      <c r="X64" s="2615"/>
      <c r="Y64" s="2616"/>
      <c r="Z64" s="2617"/>
      <c r="AA64" s="2618"/>
      <c r="AC64" s="1378"/>
      <c r="AD64" s="1378"/>
      <c r="AE64" s="1378"/>
      <c r="AF64" s="1379"/>
      <c r="AG64" s="2310"/>
      <c r="AH64" s="1378" t="str">
        <f>IF(B64="","",(IFERROR(VLOOKUP(B64,Projecten!A$4:W$2618,23,FALSE),"niet bekend")))</f>
        <v/>
      </c>
      <c r="AI64" s="1381" t="str">
        <f>IF(B64="","",(IFERROR(VLOOKUP(B64,Projecten!A$4:W$2618,12,FALSE),"niet bekend")))</f>
        <v/>
      </c>
    </row>
    <row r="65" spans="1:35" s="1315" customFormat="1" x14ac:dyDescent="0.2">
      <c r="B65" s="1038"/>
      <c r="C65" s="1314"/>
      <c r="D65" s="1912">
        <f>SUM(G65:I65)</f>
        <v>203</v>
      </c>
      <c r="E65" s="1913"/>
      <c r="F65" s="1914">
        <f>SUM(F66:F76)</f>
        <v>11</v>
      </c>
      <c r="G65" s="1914">
        <f>SUM(G66:G76)</f>
        <v>105</v>
      </c>
      <c r="H65" s="1914">
        <f>SUM(H66:H76)</f>
        <v>54</v>
      </c>
      <c r="I65" s="1914">
        <f>SUM(I66:I76)</f>
        <v>44</v>
      </c>
      <c r="J65" s="1915"/>
      <c r="K65" s="1915"/>
      <c r="L65" s="1915"/>
      <c r="M65" s="1914"/>
      <c r="N65" s="1914"/>
      <c r="O65" s="1914"/>
      <c r="P65" s="1914"/>
      <c r="Q65" s="1914"/>
      <c r="R65" s="1644">
        <v>34</v>
      </c>
      <c r="S65" s="1645"/>
      <c r="T65" s="1646"/>
      <c r="U65" s="1646"/>
      <c r="V65" s="1916"/>
      <c r="W65" s="1648">
        <f>SUM(X65:X76)</f>
        <v>401.75</v>
      </c>
      <c r="X65" s="2589"/>
      <c r="Y65" s="2589">
        <f>Productiemedewerkers!C550</f>
        <v>0</v>
      </c>
      <c r="Z65" s="2590">
        <f>W65-Y65</f>
        <v>401.75</v>
      </c>
      <c r="AA65" s="2585"/>
      <c r="AC65" s="1316"/>
      <c r="AD65" s="1316"/>
      <c r="AE65" s="1317" t="str">
        <f>CONCATENATE("week ",R65)</f>
        <v>week 34</v>
      </c>
      <c r="AF65" s="1318"/>
      <c r="AG65" s="2308">
        <f>SUM(AG66:AG76)</f>
        <v>78434.484285714279</v>
      </c>
      <c r="AH65" s="1316" t="str">
        <f>IF(B65="","",(IFERROR(VLOOKUP(B65,Projecten!A$4:W$2618,23,FALSE),"niet bekend")))</f>
        <v/>
      </c>
      <c r="AI65" s="1320" t="str">
        <f>IF(B65="","",(IFERROR(VLOOKUP(B65,Projecten!A$4:W$2618,12,FALSE),"niet bekend")))</f>
        <v/>
      </c>
    </row>
    <row r="66" spans="1:35" x14ac:dyDescent="0.2">
      <c r="A66" s="1279">
        <v>47</v>
      </c>
      <c r="B66" s="1321"/>
      <c r="C66" s="1438"/>
      <c r="D66" s="1923" t="s">
        <v>3511</v>
      </c>
      <c r="E66" s="1444"/>
      <c r="G66" s="1445">
        <v>0</v>
      </c>
      <c r="H66" s="1445">
        <v>0</v>
      </c>
      <c r="I66" s="1445">
        <v>0</v>
      </c>
      <c r="J66" s="1326"/>
      <c r="K66" s="1326"/>
      <c r="L66" s="1326"/>
      <c r="M66" s="1327"/>
      <c r="N66" s="1327"/>
      <c r="O66" s="1327"/>
      <c r="P66" s="1327"/>
      <c r="Q66" s="1327"/>
      <c r="R66" s="1282" t="s">
        <v>3503</v>
      </c>
      <c r="T66" s="1329"/>
      <c r="W66" s="1445" t="s">
        <v>2493</v>
      </c>
      <c r="X66" s="2589"/>
      <c r="Y66" s="2588"/>
      <c r="Z66" s="2588"/>
      <c r="AA66" s="2585"/>
      <c r="AF66" s="1403" t="str">
        <f>IF(B66="","",(IFERROR(VLOOKUP(B66,Projecten!A$4:W$2618,5,FALSE),"niet bekend")))</f>
        <v/>
      </c>
      <c r="AG66" s="2306" t="str">
        <f>IF(AF66="","",(IF(W66=0,AI66,(W66/AF66*AI66))))</f>
        <v/>
      </c>
      <c r="AH66" s="1283" t="str">
        <f>IF(B66="","",(IFERROR(VLOOKUP(B66,Projecten!A$4:W$2618,23,FALSE),"niet bekend")))</f>
        <v/>
      </c>
      <c r="AI66" s="2463" t="str">
        <f>IF(B66="","",(IFERROR(VLOOKUP(B66,Projecten!A$4:W$2618,12,FALSE),"niet bekend")))</f>
        <v/>
      </c>
    </row>
    <row r="67" spans="1:35" x14ac:dyDescent="0.2">
      <c r="B67" s="1321"/>
      <c r="C67" s="1438"/>
      <c r="D67" s="1923"/>
      <c r="E67" s="1444"/>
      <c r="F67" s="1445"/>
      <c r="G67" s="1445"/>
      <c r="H67" s="1445"/>
      <c r="I67" s="1445"/>
      <c r="J67" s="1326"/>
      <c r="K67" s="1326"/>
      <c r="L67" s="1326"/>
      <c r="M67" s="1327"/>
      <c r="N67" s="1327"/>
      <c r="O67" s="1327"/>
      <c r="P67" s="1327"/>
      <c r="Q67" s="1327"/>
      <c r="T67" s="1329"/>
      <c r="W67" s="1344"/>
      <c r="X67" s="2589"/>
      <c r="Y67" s="2588"/>
      <c r="Z67" s="2588"/>
      <c r="AA67" s="2585"/>
      <c r="AF67" s="1403"/>
    </row>
    <row r="68" spans="1:35" x14ac:dyDescent="0.2">
      <c r="A68" s="1279">
        <v>48</v>
      </c>
      <c r="B68" s="1321"/>
      <c r="C68" s="1438"/>
      <c r="D68" s="1407" t="s">
        <v>4123</v>
      </c>
      <c r="E68" s="1444"/>
      <c r="F68" s="1445"/>
      <c r="G68" s="1445">
        <v>0</v>
      </c>
      <c r="H68" s="1445">
        <v>0</v>
      </c>
      <c r="I68" s="1445">
        <v>0</v>
      </c>
      <c r="J68" s="1326"/>
      <c r="K68" s="1326"/>
      <c r="L68" s="1326"/>
      <c r="M68" s="1327"/>
      <c r="N68" s="1327"/>
      <c r="O68" s="1327"/>
      <c r="P68" s="1327"/>
      <c r="Q68" s="1327"/>
      <c r="T68" s="1329"/>
      <c r="W68" s="1344"/>
      <c r="X68" s="2605">
        <v>29.75</v>
      </c>
      <c r="Y68" s="2588"/>
      <c r="Z68" s="2588"/>
      <c r="AA68" s="2585"/>
      <c r="AF68" s="1403"/>
    </row>
    <row r="69" spans="1:35" x14ac:dyDescent="0.2">
      <c r="B69" s="1321"/>
      <c r="C69" s="1438"/>
      <c r="D69" s="1407"/>
      <c r="E69" s="1444"/>
      <c r="F69" s="1445"/>
      <c r="G69" s="1445"/>
      <c r="H69" s="1445"/>
      <c r="I69" s="1445"/>
      <c r="J69" s="1326"/>
      <c r="K69" s="1326"/>
      <c r="L69" s="1326"/>
      <c r="M69" s="1327"/>
      <c r="N69" s="1327"/>
      <c r="O69" s="1327"/>
      <c r="P69" s="1327"/>
      <c r="Q69" s="1327"/>
      <c r="T69" s="1329"/>
      <c r="W69" s="1344"/>
      <c r="X69" s="2605"/>
      <c r="Y69" s="2588"/>
      <c r="Z69" s="2588"/>
      <c r="AA69" s="2585"/>
      <c r="AF69" s="1403"/>
    </row>
    <row r="70" spans="1:35" s="1452" customFormat="1" x14ac:dyDescent="0.2">
      <c r="A70" s="1452">
        <v>49</v>
      </c>
      <c r="B70" s="1341">
        <v>2017513</v>
      </c>
      <c r="C70" s="1341"/>
      <c r="D70" s="1341" t="s">
        <v>4226</v>
      </c>
      <c r="E70" s="1342" t="s">
        <v>489</v>
      </c>
      <c r="F70" s="1342">
        <v>1</v>
      </c>
      <c r="G70" s="1342">
        <v>10</v>
      </c>
      <c r="H70" s="1342">
        <v>4</v>
      </c>
      <c r="I70" s="1342">
        <v>4</v>
      </c>
      <c r="J70" s="2625"/>
      <c r="K70" s="2625"/>
      <c r="L70" s="2625"/>
      <c r="M70" s="2625"/>
      <c r="N70" s="1339"/>
      <c r="O70" s="1339"/>
      <c r="P70" s="1339"/>
      <c r="Q70" s="1339"/>
      <c r="R70" s="1405"/>
      <c r="S70" s="1447"/>
      <c r="T70" s="1329">
        <v>34</v>
      </c>
      <c r="U70" s="1330"/>
      <c r="V70" s="1323" t="s">
        <v>4234</v>
      </c>
      <c r="W70" s="1323" t="s">
        <v>4235</v>
      </c>
      <c r="X70" s="2589">
        <v>26</v>
      </c>
      <c r="Y70" s="2606"/>
      <c r="Z70" s="2606"/>
      <c r="AA70" s="2591">
        <v>42914</v>
      </c>
      <c r="AC70" s="1453"/>
      <c r="AD70" s="1453"/>
      <c r="AE70" s="1453"/>
      <c r="AF70" s="1403">
        <f>IF(B70="","",(IFERROR(VLOOKUP(B70,Projecten!A$4:W$2618,5,FALSE),"niet bekend")))</f>
        <v>1</v>
      </c>
      <c r="AG70" s="900">
        <f>IF(AF70="","",(IF(F70=0,AI70,(F70/AF70*AI70))))</f>
        <v>5063.54</v>
      </c>
      <c r="AH70" s="1283">
        <f>IF(B70="","",(IFERROR(VLOOKUP(B70,Projecten!A$4:W$2618,23,FALSE),"niet bekend")))</f>
        <v>0</v>
      </c>
      <c r="AI70" s="2463">
        <f>IF(B70="","",(IFERROR(VLOOKUP(B70,Projecten!A$4:W$2618,12,FALSE),"niet bekend")))</f>
        <v>5063.54</v>
      </c>
    </row>
    <row r="71" spans="1:35" s="1452" customFormat="1" x14ac:dyDescent="0.2">
      <c r="A71" s="1452">
        <v>50</v>
      </c>
      <c r="B71" s="1341">
        <v>2017514</v>
      </c>
      <c r="C71" s="1341"/>
      <c r="D71" s="1341" t="s">
        <v>4227</v>
      </c>
      <c r="E71" s="1342" t="s">
        <v>489</v>
      </c>
      <c r="F71" s="1342">
        <v>1</v>
      </c>
      <c r="G71" s="1342">
        <v>8</v>
      </c>
      <c r="H71" s="1342">
        <v>4</v>
      </c>
      <c r="I71" s="1342">
        <v>4</v>
      </c>
      <c r="J71" s="2625"/>
      <c r="K71" s="2625"/>
      <c r="L71" s="2625"/>
      <c r="M71" s="2625"/>
      <c r="N71" s="1339"/>
      <c r="O71" s="1339"/>
      <c r="P71" s="1339"/>
      <c r="Q71" s="1339"/>
      <c r="R71" s="1405"/>
      <c r="S71" s="1447"/>
      <c r="T71" s="1329">
        <v>35</v>
      </c>
      <c r="U71" s="1330"/>
      <c r="V71" s="1323" t="s">
        <v>4234</v>
      </c>
      <c r="W71" s="1323" t="s">
        <v>4235</v>
      </c>
      <c r="X71" s="2589">
        <v>24</v>
      </c>
      <c r="Y71" s="2606"/>
      <c r="Z71" s="2606"/>
      <c r="AA71" s="2591">
        <v>42914</v>
      </c>
      <c r="AC71" s="1453"/>
      <c r="AD71" s="1453"/>
      <c r="AE71" s="1453"/>
      <c r="AF71" s="1403">
        <f>IF(B71="","",(IFERROR(VLOOKUP(B71,Projecten!A$4:W$2618,5,FALSE),"niet bekend")))</f>
        <v>1</v>
      </c>
      <c r="AG71" s="900">
        <f>IF(AF71="","",(IF(F71=0,AI71,(F71/AF71*AI71))))</f>
        <v>5761.21</v>
      </c>
      <c r="AH71" s="1283">
        <f>IF(B71="","",(IFERROR(VLOOKUP(B71,Projecten!A$4:W$2618,23,FALSE),"niet bekend")))</f>
        <v>0</v>
      </c>
      <c r="AI71" s="2463">
        <f>IF(B71="","",(IFERROR(VLOOKUP(B71,Projecten!A$4:W$2618,12,FALSE),"niet bekend")))</f>
        <v>5761.21</v>
      </c>
    </row>
    <row r="72" spans="1:35" x14ac:dyDescent="0.2">
      <c r="B72" s="1321"/>
      <c r="C72" s="1438"/>
      <c r="D72" s="1407"/>
      <c r="E72" s="1444"/>
      <c r="F72" s="1445"/>
      <c r="G72" s="1445"/>
      <c r="H72" s="1445"/>
      <c r="I72" s="1445"/>
      <c r="J72" s="2621"/>
      <c r="K72" s="2621"/>
      <c r="L72" s="2621"/>
      <c r="M72" s="2622"/>
      <c r="N72" s="1327"/>
      <c r="O72" s="1327"/>
      <c r="P72" s="1327"/>
      <c r="Q72" s="1327"/>
      <c r="T72" s="1329"/>
      <c r="W72" s="1344"/>
      <c r="X72" s="2605"/>
      <c r="Y72" s="2588"/>
      <c r="Z72" s="2588"/>
      <c r="AA72" s="2585"/>
      <c r="AF72" s="1403"/>
    </row>
    <row r="73" spans="1:35" s="1452" customFormat="1" x14ac:dyDescent="0.2">
      <c r="A73" s="1452">
        <v>51</v>
      </c>
      <c r="B73" s="1341" t="s">
        <v>4150</v>
      </c>
      <c r="C73" s="2292" t="s">
        <v>1019</v>
      </c>
      <c r="D73" s="1341" t="s">
        <v>4045</v>
      </c>
      <c r="E73" s="1342" t="s">
        <v>68</v>
      </c>
      <c r="F73" s="1342">
        <v>4</v>
      </c>
      <c r="G73" s="1342">
        <v>32</v>
      </c>
      <c r="H73" s="1342">
        <v>16</v>
      </c>
      <c r="I73" s="1342">
        <v>16</v>
      </c>
      <c r="J73" s="2624">
        <v>43076</v>
      </c>
      <c r="K73" s="2624">
        <v>43076</v>
      </c>
      <c r="L73" s="2624" t="s">
        <v>1737</v>
      </c>
      <c r="M73" s="2624" t="s">
        <v>89</v>
      </c>
      <c r="N73" s="1339"/>
      <c r="O73" s="1339"/>
      <c r="P73" s="1339"/>
      <c r="Q73" s="1339"/>
      <c r="R73" s="1405"/>
      <c r="S73" s="1447" t="s">
        <v>4046</v>
      </c>
      <c r="T73" s="1329">
        <v>35</v>
      </c>
      <c r="U73" s="1330"/>
      <c r="V73" s="1323" t="s">
        <v>278</v>
      </c>
      <c r="W73" s="1323" t="s">
        <v>4207</v>
      </c>
      <c r="X73" s="2589">
        <f>F73*31</f>
        <v>124</v>
      </c>
      <c r="Y73" s="2606"/>
      <c r="Z73" s="2606"/>
      <c r="AA73" s="2591">
        <v>42906</v>
      </c>
      <c r="AC73" s="1453"/>
      <c r="AD73" s="1453"/>
      <c r="AE73" s="1453"/>
      <c r="AF73" s="1403">
        <f>IF(B73="","",(IFERROR(VLOOKUP(B73,Projecten!A$4:W$2618,5,FALSE),"niet bekend")))</f>
        <v>28</v>
      </c>
      <c r="AG73" s="2306">
        <f>IF(AF73="","",(IF(F73=0,AI73,(F73/AF73*AI73))))</f>
        <v>26748.334285714285</v>
      </c>
      <c r="AH73" s="1283">
        <f>IF(B73="","",(IFERROR(VLOOKUP(B73,Projecten!A$4:W$2618,23,FALSE),"niet bekend")))</f>
        <v>0</v>
      </c>
      <c r="AI73" s="2463">
        <f>IF(B73="","",(IFERROR(VLOOKUP(B73,Projecten!A$4:W$2618,12,FALSE),"niet bekend")))</f>
        <v>187238.34</v>
      </c>
    </row>
    <row r="74" spans="1:35" s="1359" customFormat="1" x14ac:dyDescent="0.2">
      <c r="A74" s="1359">
        <v>52</v>
      </c>
      <c r="B74" s="1348" t="s">
        <v>3610</v>
      </c>
      <c r="C74" s="2270" t="s">
        <v>1019</v>
      </c>
      <c r="D74" s="1486" t="s">
        <v>3821</v>
      </c>
      <c r="E74" s="1604" t="s">
        <v>68</v>
      </c>
      <c r="F74" s="1911">
        <v>5</v>
      </c>
      <c r="G74" s="2109">
        <v>55</v>
      </c>
      <c r="H74" s="2109">
        <v>30</v>
      </c>
      <c r="I74" s="2109">
        <v>20</v>
      </c>
      <c r="J74" s="2624" t="s">
        <v>89</v>
      </c>
      <c r="K74" s="2624" t="s">
        <v>89</v>
      </c>
      <c r="L74" s="2624" t="s">
        <v>89</v>
      </c>
      <c r="M74" s="2624" t="s">
        <v>1737</v>
      </c>
      <c r="N74" s="1351"/>
      <c r="O74" s="1351"/>
      <c r="P74" s="1351"/>
      <c r="Q74" s="1351"/>
      <c r="R74" s="2304"/>
      <c r="S74" s="1613" t="s">
        <v>3822</v>
      </c>
      <c r="T74" s="1353">
        <v>36</v>
      </c>
      <c r="U74" s="1354"/>
      <c r="V74" s="1600" t="s">
        <v>2739</v>
      </c>
      <c r="W74" s="1355" t="s">
        <v>3509</v>
      </c>
      <c r="X74" s="2589">
        <v>193</v>
      </c>
      <c r="Y74" s="2588"/>
      <c r="Z74" s="2590"/>
      <c r="AA74" s="2585"/>
      <c r="AC74" s="1360"/>
      <c r="AD74" s="1360"/>
      <c r="AE74" s="1360"/>
      <c r="AF74" s="1403">
        <f>IF(B74="","",(IFERROR(VLOOKUP(B74,Projecten!A$4:W$2618,5,FALSE),"niet bekend")))</f>
        <v>10</v>
      </c>
      <c r="AG74" s="2306">
        <f>IF(AF74="","",(IF(F74=0,AI74,(F74/AF74*AI74))))</f>
        <v>40861.4</v>
      </c>
      <c r="AH74" s="1283">
        <f>IF(B74="","",(IFERROR(VLOOKUP(B74,Projecten!A$4:W$2618,23,FALSE),"niet bekend")))</f>
        <v>0</v>
      </c>
      <c r="AI74" s="2463">
        <f>IF(B74="","",(IFERROR(VLOOKUP(B74,Projecten!A$4:W$2618,12,FALSE),"niet bekend")))</f>
        <v>81722.8</v>
      </c>
    </row>
    <row r="75" spans="1:35" s="1452" customFormat="1" x14ac:dyDescent="0.2">
      <c r="A75" s="1452">
        <v>53</v>
      </c>
      <c r="B75" s="1406"/>
      <c r="C75" s="1405"/>
      <c r="D75" s="1405" t="s">
        <v>1292</v>
      </c>
      <c r="E75" s="1446"/>
      <c r="F75" s="1448"/>
      <c r="G75" s="1448">
        <v>0</v>
      </c>
      <c r="H75" s="1448">
        <v>0</v>
      </c>
      <c r="I75" s="1448">
        <v>0</v>
      </c>
      <c r="J75" s="1447"/>
      <c r="K75" s="1447"/>
      <c r="L75" s="1447"/>
      <c r="M75" s="1447"/>
      <c r="N75" s="1339"/>
      <c r="O75" s="1339"/>
      <c r="P75" s="1339"/>
      <c r="Q75" s="1339"/>
      <c r="R75" s="1405"/>
      <c r="S75" s="1447"/>
      <c r="T75" s="1449">
        <v>36</v>
      </c>
      <c r="U75" s="1450"/>
      <c r="V75" s="1446"/>
      <c r="W75" s="1446"/>
      <c r="X75" s="2605">
        <v>5</v>
      </c>
      <c r="Y75" s="2606"/>
      <c r="Z75" s="2606"/>
      <c r="AA75" s="2607"/>
      <c r="AC75" s="1453"/>
      <c r="AD75" s="1453"/>
      <c r="AE75" s="1453"/>
      <c r="AF75" s="1454"/>
      <c r="AG75" s="2306"/>
      <c r="AH75" s="1453"/>
      <c r="AI75" s="1455"/>
    </row>
    <row r="76" spans="1:35" s="1377" customFormat="1" x14ac:dyDescent="0.2">
      <c r="B76" s="826"/>
      <c r="C76" s="1366"/>
      <c r="D76" s="1367"/>
      <c r="E76" s="1367"/>
      <c r="F76" s="1368"/>
      <c r="G76" s="1368"/>
      <c r="H76" s="1368"/>
      <c r="I76" s="1368"/>
      <c r="J76" s="1369"/>
      <c r="K76" s="1369"/>
      <c r="L76" s="1369"/>
      <c r="M76" s="1368"/>
      <c r="N76" s="1368"/>
      <c r="O76" s="1368"/>
      <c r="P76" s="1368"/>
      <c r="Q76" s="1368"/>
      <c r="R76" s="1370"/>
      <c r="S76" s="1371"/>
      <c r="T76" s="1372"/>
      <c r="U76" s="1372"/>
      <c r="V76" s="1373"/>
      <c r="W76" s="1373"/>
      <c r="X76" s="2615"/>
      <c r="Y76" s="2616"/>
      <c r="Z76" s="2617"/>
      <c r="AA76" s="2618"/>
      <c r="AC76" s="1378"/>
      <c r="AD76" s="1378"/>
      <c r="AE76" s="1378"/>
      <c r="AF76" s="1379"/>
      <c r="AG76" s="2310"/>
      <c r="AH76" s="1378" t="str">
        <f>IF(B76="","",(IFERROR(VLOOKUP(B76,Projecten!A$4:W$2618,23,FALSE),"niet bekend")))</f>
        <v/>
      </c>
      <c r="AI76" s="1381" t="str">
        <f>IF(B76="","",(IFERROR(VLOOKUP(B76,Projecten!A$4:W$2618,12,FALSE),"niet bekend")))</f>
        <v/>
      </c>
    </row>
    <row r="77" spans="1:35" s="1315" customFormat="1" x14ac:dyDescent="0.2">
      <c r="B77" s="1038"/>
      <c r="C77" s="1314"/>
      <c r="D77" s="1912">
        <f>SUM(G77:I77)</f>
        <v>171</v>
      </c>
      <c r="E77" s="1913"/>
      <c r="F77" s="1914">
        <f>SUM(F78:F87)</f>
        <v>18</v>
      </c>
      <c r="G77" s="1914">
        <f>SUM(G78:G87)</f>
        <v>88</v>
      </c>
      <c r="H77" s="1914">
        <f>SUM(H78:H87)</f>
        <v>49</v>
      </c>
      <c r="I77" s="1914">
        <f>SUM(I78:I87)</f>
        <v>34</v>
      </c>
      <c r="J77" s="1915"/>
      <c r="K77" s="1915"/>
      <c r="L77" s="1915"/>
      <c r="M77" s="1914"/>
      <c r="N77" s="1914"/>
      <c r="O77" s="1914"/>
      <c r="P77" s="1914"/>
      <c r="Q77" s="1914"/>
      <c r="R77" s="1644">
        <v>35</v>
      </c>
      <c r="S77" s="1645"/>
      <c r="T77" s="1646"/>
      <c r="U77" s="1646"/>
      <c r="V77" s="1916"/>
      <c r="W77" s="1648">
        <f>SUM(X77:X87)</f>
        <v>430</v>
      </c>
      <c r="X77" s="2589"/>
      <c r="Y77" s="2589">
        <f>Productiemedewerkers!C561</f>
        <v>0</v>
      </c>
      <c r="Z77" s="2590">
        <f>W77-Y77</f>
        <v>430</v>
      </c>
      <c r="AA77" s="2585"/>
      <c r="AC77" s="1316"/>
      <c r="AD77" s="1316"/>
      <c r="AE77" s="1317" t="str">
        <f>CONCATENATE("week ",R77)</f>
        <v>week 35</v>
      </c>
      <c r="AF77" s="1318"/>
      <c r="AG77" s="2308">
        <f>SUM(AG78:AG87)</f>
        <v>49550.751428571428</v>
      </c>
      <c r="AH77" s="1316" t="str">
        <f>IF(B77="","",(IFERROR(VLOOKUP(B77,Projecten!A$4:W$2618,23,FALSE),"niet bekend")))</f>
        <v/>
      </c>
      <c r="AI77" s="1320" t="str">
        <f>IF(B77="","",(IFERROR(VLOOKUP(B77,Projecten!A$4:W$2618,12,FALSE),"niet bekend")))</f>
        <v/>
      </c>
    </row>
    <row r="78" spans="1:35" x14ac:dyDescent="0.2">
      <c r="A78" s="1279">
        <v>54</v>
      </c>
      <c r="B78" s="1321"/>
      <c r="C78" s="1438"/>
      <c r="D78" s="1923" t="s">
        <v>3512</v>
      </c>
      <c r="E78" s="1444"/>
      <c r="G78" s="1445">
        <v>0</v>
      </c>
      <c r="H78" s="1445">
        <v>0</v>
      </c>
      <c r="I78" s="1445">
        <v>0</v>
      </c>
      <c r="J78" s="1326"/>
      <c r="K78" s="1326"/>
      <c r="L78" s="1326"/>
      <c r="M78" s="1327"/>
      <c r="N78" s="1327"/>
      <c r="O78" s="1327"/>
      <c r="P78" s="1327"/>
      <c r="Q78" s="1327"/>
      <c r="R78" s="1282" t="s">
        <v>3504</v>
      </c>
      <c r="T78" s="1329"/>
      <c r="W78" s="1445" t="s">
        <v>2493</v>
      </c>
      <c r="X78" s="2589"/>
      <c r="Y78" s="2588"/>
      <c r="Z78" s="2588"/>
      <c r="AA78" s="2585"/>
      <c r="AF78" s="1403" t="str">
        <f>IF(B78="","",(IFERROR(VLOOKUP(B78,Projecten!A$4:W$2618,5,FALSE),"niet bekend")))</f>
        <v/>
      </c>
      <c r="AG78" s="2306" t="str">
        <f>IF(AF78="","",(IF(W78=0,AI78,(W78/AF78*AI78))))</f>
        <v/>
      </c>
      <c r="AH78" s="1283" t="str">
        <f>IF(B78="","",(IFERROR(VLOOKUP(B78,Projecten!A$4:W$2618,23,FALSE),"niet bekend")))</f>
        <v/>
      </c>
      <c r="AI78" s="2463" t="str">
        <f>IF(B78="","",(IFERROR(VLOOKUP(B78,Projecten!A$4:W$2618,12,FALSE),"niet bekend")))</f>
        <v/>
      </c>
    </row>
    <row r="79" spans="1:35" s="1452" customFormat="1" x14ac:dyDescent="0.2">
      <c r="B79" s="1406"/>
      <c r="C79" s="1405"/>
      <c r="D79" s="1405"/>
      <c r="E79" s="1446"/>
      <c r="F79" s="1448"/>
      <c r="G79" s="1448"/>
      <c r="H79" s="1448"/>
      <c r="I79" s="1448"/>
      <c r="J79" s="1447"/>
      <c r="K79" s="1447"/>
      <c r="L79" s="1447"/>
      <c r="M79" s="1447"/>
      <c r="N79" s="1339"/>
      <c r="O79" s="1339"/>
      <c r="P79" s="1339"/>
      <c r="Q79" s="1339"/>
      <c r="R79" s="1405"/>
      <c r="S79" s="1447"/>
      <c r="T79" s="1449"/>
      <c r="U79" s="1450"/>
      <c r="V79" s="1446"/>
      <c r="W79" s="1446"/>
      <c r="X79" s="2605"/>
      <c r="Y79" s="2606"/>
      <c r="Z79" s="2606"/>
      <c r="AA79" s="2607"/>
      <c r="AC79" s="1453"/>
      <c r="AD79" s="1453"/>
      <c r="AE79" s="1453"/>
      <c r="AF79" s="1454" t="str">
        <f>IF(B79="","",(IFERROR(VLOOKUP(B79,Projecten!A$4:W$2618,5,FALSE),"niet bekend")))</f>
        <v/>
      </c>
      <c r="AG79" s="2306" t="str">
        <f t="shared" ref="AG79:AG83" si="4">IF(AF79="","",(IF(F79=0,AI79,(F79/AF79*AI79))))</f>
        <v/>
      </c>
      <c r="AH79" s="1453" t="str">
        <f>IF(B79="","",(IFERROR(VLOOKUP(B79,Projecten!A$4:W$2618,23,FALSE),"niet bekend")))</f>
        <v/>
      </c>
      <c r="AI79" s="1455" t="str">
        <f>IF(B79="","",(IFERROR(VLOOKUP(B79,Projecten!A$4:W$2618,12,FALSE),"niet bekend")))</f>
        <v/>
      </c>
    </row>
    <row r="80" spans="1:35" s="1452" customFormat="1" x14ac:dyDescent="0.2">
      <c r="A80" s="1452">
        <v>55</v>
      </c>
      <c r="B80" s="1341" t="s">
        <v>4150</v>
      </c>
      <c r="C80" s="2292" t="s">
        <v>1019</v>
      </c>
      <c r="D80" s="1341" t="s">
        <v>4048</v>
      </c>
      <c r="E80" s="1342" t="s">
        <v>68</v>
      </c>
      <c r="F80" s="1342">
        <v>4</v>
      </c>
      <c r="G80" s="1342">
        <v>32</v>
      </c>
      <c r="H80" s="1342">
        <v>16</v>
      </c>
      <c r="I80" s="1342">
        <v>16</v>
      </c>
      <c r="J80" s="2624" t="s">
        <v>4258</v>
      </c>
      <c r="K80" s="2624" t="s">
        <v>4258</v>
      </c>
      <c r="L80" s="2624" t="s">
        <v>1737</v>
      </c>
      <c r="M80" s="2624" t="s">
        <v>89</v>
      </c>
      <c r="N80" s="1339"/>
      <c r="O80" s="1339"/>
      <c r="P80" s="1339"/>
      <c r="Q80" s="1339"/>
      <c r="R80" s="1405"/>
      <c r="S80" s="1447" t="s">
        <v>4047</v>
      </c>
      <c r="T80" s="1329">
        <v>36</v>
      </c>
      <c r="U80" s="1330"/>
      <c r="V80" s="1323" t="s">
        <v>278</v>
      </c>
      <c r="W80" s="1323" t="s">
        <v>4207</v>
      </c>
      <c r="X80" s="2589">
        <f>F80*31</f>
        <v>124</v>
      </c>
      <c r="Y80" s="2606"/>
      <c r="Z80" s="2606"/>
      <c r="AA80" s="2591">
        <v>42906</v>
      </c>
      <c r="AC80" s="1453"/>
      <c r="AD80" s="1453"/>
      <c r="AE80" s="1453"/>
      <c r="AF80" s="1403">
        <f>IF(B80="","",(IFERROR(VLOOKUP(B80,Projecten!A$4:W$2618,5,FALSE),"niet bekend")))</f>
        <v>28</v>
      </c>
      <c r="AG80" s="2306">
        <f t="shared" si="4"/>
        <v>26748.334285714285</v>
      </c>
      <c r="AH80" s="1283">
        <f>IF(B80="","",(IFERROR(VLOOKUP(B80,Projecten!A$4:W$2618,23,FALSE),"niet bekend")))</f>
        <v>0</v>
      </c>
      <c r="AI80" s="2463">
        <f>IF(B80="","",(IFERROR(VLOOKUP(B80,Projecten!A$4:W$2618,12,FALSE),"niet bekend")))</f>
        <v>187238.34</v>
      </c>
    </row>
    <row r="81" spans="1:35" s="1452" customFormat="1" x14ac:dyDescent="0.2">
      <c r="A81" s="1452">
        <v>56</v>
      </c>
      <c r="B81" s="1341" t="s">
        <v>4150</v>
      </c>
      <c r="C81" s="2292" t="s">
        <v>1019</v>
      </c>
      <c r="D81" s="1341" t="s">
        <v>4049</v>
      </c>
      <c r="E81" s="1342" t="s">
        <v>68</v>
      </c>
      <c r="F81" s="1342">
        <v>2</v>
      </c>
      <c r="G81" s="1342">
        <v>16</v>
      </c>
      <c r="H81" s="1342">
        <v>8</v>
      </c>
      <c r="I81" s="1342">
        <v>8</v>
      </c>
      <c r="J81" s="2624" t="s">
        <v>4258</v>
      </c>
      <c r="K81" s="2624" t="s">
        <v>4258</v>
      </c>
      <c r="L81" s="2624" t="s">
        <v>1737</v>
      </c>
      <c r="M81" s="2624" t="s">
        <v>89</v>
      </c>
      <c r="N81" s="1339"/>
      <c r="O81" s="1339"/>
      <c r="P81" s="1339"/>
      <c r="Q81" s="1339"/>
      <c r="R81" s="1405"/>
      <c r="S81" s="1447" t="s">
        <v>4047</v>
      </c>
      <c r="T81" s="1329">
        <v>36</v>
      </c>
      <c r="U81" s="1330"/>
      <c r="V81" s="1323" t="s">
        <v>278</v>
      </c>
      <c r="W81" s="1323" t="s">
        <v>4207</v>
      </c>
      <c r="X81" s="2589">
        <f>F81*31</f>
        <v>62</v>
      </c>
      <c r="Y81" s="2606"/>
      <c r="Z81" s="2606"/>
      <c r="AA81" s="2591">
        <v>42906</v>
      </c>
      <c r="AC81" s="1453"/>
      <c r="AD81" s="1453"/>
      <c r="AE81" s="1453"/>
      <c r="AF81" s="1403">
        <f>IF(B81="","",(IFERROR(VLOOKUP(B81,Projecten!A$4:W$2618,5,FALSE),"niet bekend")))</f>
        <v>28</v>
      </c>
      <c r="AG81" s="1131">
        <f t="shared" si="4"/>
        <v>13374.167142857143</v>
      </c>
      <c r="AH81" s="1283">
        <f>IF(B81="","",(IFERROR(VLOOKUP(B81,Projecten!A$4:W$2618,23,FALSE),"niet bekend")))</f>
        <v>0</v>
      </c>
      <c r="AI81" s="2463">
        <f>IF(B81="","",(IFERROR(VLOOKUP(B81,Projecten!A$4:W$2618,12,FALSE),"niet bekend")))</f>
        <v>187238.34</v>
      </c>
    </row>
    <row r="82" spans="1:35" s="1452" customFormat="1" x14ac:dyDescent="0.2">
      <c r="A82" s="1452">
        <v>57</v>
      </c>
      <c r="B82" s="1341">
        <v>2017501</v>
      </c>
      <c r="C82" s="1341" t="s">
        <v>89</v>
      </c>
      <c r="D82" s="1341" t="s">
        <v>4192</v>
      </c>
      <c r="E82" s="1342" t="s">
        <v>68</v>
      </c>
      <c r="F82" s="1342">
        <v>5</v>
      </c>
      <c r="G82" s="1342">
        <v>40</v>
      </c>
      <c r="H82" s="1342">
        <v>25</v>
      </c>
      <c r="I82" s="1342">
        <v>10</v>
      </c>
      <c r="J82" s="2625"/>
      <c r="K82" s="2625"/>
      <c r="L82" s="2625"/>
      <c r="M82" s="2625"/>
      <c r="N82" s="1339"/>
      <c r="O82" s="1339"/>
      <c r="P82" s="1339"/>
      <c r="Q82" s="1339"/>
      <c r="R82" s="1405"/>
      <c r="S82" s="1447"/>
      <c r="T82" s="1329">
        <v>36</v>
      </c>
      <c r="U82" s="1330"/>
      <c r="V82" s="1323" t="s">
        <v>2739</v>
      </c>
      <c r="W82" s="1323" t="s">
        <v>4201</v>
      </c>
      <c r="X82" s="2589">
        <v>60</v>
      </c>
      <c r="Y82" s="2606"/>
      <c r="Z82" s="2606"/>
      <c r="AA82" s="2591"/>
      <c r="AC82" s="1453"/>
      <c r="AD82" s="1453"/>
      <c r="AE82" s="1453"/>
      <c r="AF82" s="1403">
        <f>IF(B82="","",(IFERROR(VLOOKUP(B82,Projecten!A$4:W$2618,5,FALSE),"niet bekend")))</f>
        <v>5</v>
      </c>
      <c r="AG82" s="900">
        <f t="shared" si="4"/>
        <v>9428.25</v>
      </c>
      <c r="AH82" s="1283">
        <f>IF(B82="","",(IFERROR(VLOOKUP(B82,Projecten!A$4:W$2618,23,FALSE),"niet bekend")))</f>
        <v>0</v>
      </c>
      <c r="AI82" s="2463">
        <f>IF(B82="","",(IFERROR(VLOOKUP(B82,Projecten!A$4:W$2618,12,FALSE),"niet bekend")))</f>
        <v>9428.25</v>
      </c>
    </row>
    <row r="83" spans="1:35" s="1452" customFormat="1" x14ac:dyDescent="0.2">
      <c r="A83" s="1452">
        <v>58</v>
      </c>
      <c r="B83" s="1341">
        <v>2017481</v>
      </c>
      <c r="C83" s="1341"/>
      <c r="D83" s="1341" t="s">
        <v>4087</v>
      </c>
      <c r="E83" s="1342" t="s">
        <v>4088</v>
      </c>
      <c r="F83" s="1342">
        <v>1</v>
      </c>
      <c r="G83" s="1342">
        <v>0</v>
      </c>
      <c r="H83" s="1342">
        <v>0</v>
      </c>
      <c r="I83" s="1342">
        <v>0</v>
      </c>
      <c r="J83" s="2625"/>
      <c r="K83" s="2625"/>
      <c r="L83" s="2625"/>
      <c r="M83" s="2625"/>
      <c r="N83" s="1339"/>
      <c r="O83" s="1339"/>
      <c r="P83" s="1339"/>
      <c r="Q83" s="1339"/>
      <c r="R83" s="1405"/>
      <c r="S83" s="1447"/>
      <c r="T83" s="1329">
        <v>36</v>
      </c>
      <c r="U83" s="1330"/>
      <c r="V83" s="1323"/>
      <c r="W83" s="1323"/>
      <c r="X83" s="2605">
        <v>30</v>
      </c>
      <c r="Y83" s="2606"/>
      <c r="Z83" s="2606"/>
      <c r="AA83" s="2591"/>
      <c r="AC83" s="1453"/>
      <c r="AD83" s="1453"/>
      <c r="AE83" s="1453"/>
      <c r="AF83" s="1403">
        <f>IF(B83="","",(IFERROR(VLOOKUP(B83,Projecten!A$4:W$2618,5,FALSE),"niet bekend")))</f>
        <v>1</v>
      </c>
      <c r="AG83" s="900">
        <f t="shared" si="4"/>
        <v>0</v>
      </c>
      <c r="AH83" s="1283">
        <f>IF(B83="","",(IFERROR(VLOOKUP(B83,Projecten!A$4:W$2618,23,FALSE),"niet bekend")))</f>
        <v>0</v>
      </c>
      <c r="AI83" s="2463">
        <f>IF(B83="","",(IFERROR(VLOOKUP(B83,Projecten!A$4:W$2618,12,FALSE),"niet bekend")))</f>
        <v>0</v>
      </c>
    </row>
    <row r="84" spans="1:35" s="1452" customFormat="1" x14ac:dyDescent="0.2">
      <c r="A84" s="1452">
        <v>59</v>
      </c>
      <c r="B84" s="1341"/>
      <c r="C84" s="1341"/>
      <c r="D84" s="1341" t="s">
        <v>4251</v>
      </c>
      <c r="E84" s="1342" t="s">
        <v>4252</v>
      </c>
      <c r="F84" s="1342">
        <v>2</v>
      </c>
      <c r="G84" s="1342">
        <v>0</v>
      </c>
      <c r="H84" s="1342">
        <v>0</v>
      </c>
      <c r="I84" s="1342">
        <v>0</v>
      </c>
      <c r="J84" s="2625"/>
      <c r="K84" s="2625"/>
      <c r="L84" s="2625"/>
      <c r="M84" s="2625"/>
      <c r="N84" s="1339"/>
      <c r="O84" s="1339"/>
      <c r="P84" s="1339"/>
      <c r="Q84" s="1339"/>
      <c r="R84" s="1405"/>
      <c r="S84" s="1447"/>
      <c r="T84" s="1329">
        <v>36</v>
      </c>
      <c r="U84" s="1330"/>
      <c r="V84" s="1323" t="s">
        <v>2355</v>
      </c>
      <c r="W84" s="1323"/>
      <c r="X84" s="2589">
        <v>34</v>
      </c>
      <c r="Y84" s="2606"/>
      <c r="Z84" s="2606"/>
      <c r="AA84" s="2607"/>
      <c r="AC84" s="1453"/>
      <c r="AD84" s="1453"/>
      <c r="AE84" s="1453"/>
      <c r="AF84" s="1403"/>
      <c r="AG84" s="2306"/>
      <c r="AH84" s="1283"/>
      <c r="AI84" s="2463"/>
    </row>
    <row r="85" spans="1:35" s="1452" customFormat="1" x14ac:dyDescent="0.2">
      <c r="B85" s="1341"/>
      <c r="C85" s="1341"/>
      <c r="D85" s="1341"/>
      <c r="E85" s="1342"/>
      <c r="F85" s="1342"/>
      <c r="G85" s="1342"/>
      <c r="H85" s="1342"/>
      <c r="I85" s="1342"/>
      <c r="J85" s="2583"/>
      <c r="K85" s="2583"/>
      <c r="L85" s="2583"/>
      <c r="M85" s="2583"/>
      <c r="N85" s="1339"/>
      <c r="O85" s="1339"/>
      <c r="P85" s="1339"/>
      <c r="Q85" s="1339"/>
      <c r="R85" s="1405"/>
      <c r="S85" s="1447"/>
      <c r="T85" s="1329"/>
      <c r="U85" s="1330"/>
      <c r="V85" s="1323"/>
      <c r="W85" s="1323"/>
      <c r="X85" s="2605"/>
      <c r="Y85" s="2606"/>
      <c r="Z85" s="2606"/>
      <c r="AA85" s="2591"/>
      <c r="AC85" s="1453"/>
      <c r="AD85" s="1453"/>
      <c r="AE85" s="1453"/>
      <c r="AF85" s="1454"/>
      <c r="AG85" s="2306"/>
      <c r="AH85" s="1453"/>
      <c r="AI85" s="1455"/>
    </row>
    <row r="86" spans="1:35" s="1398" customFormat="1" x14ac:dyDescent="0.2">
      <c r="A86" s="1398">
        <v>60</v>
      </c>
      <c r="B86" s="1941"/>
      <c r="C86" s="1456"/>
      <c r="D86" s="1456" t="s">
        <v>3927</v>
      </c>
      <c r="E86" s="1457" t="s">
        <v>68</v>
      </c>
      <c r="F86" s="1458">
        <v>4</v>
      </c>
      <c r="G86" s="1458">
        <v>0</v>
      </c>
      <c r="H86" s="1458">
        <v>0</v>
      </c>
      <c r="I86" s="1458">
        <v>0</v>
      </c>
      <c r="J86" s="2629"/>
      <c r="K86" s="2629"/>
      <c r="L86" s="2629"/>
      <c r="M86" s="2632"/>
      <c r="N86" s="1666"/>
      <c r="O86" s="1666"/>
      <c r="P86" s="1666"/>
      <c r="Q86" s="1666"/>
      <c r="R86" s="1393"/>
      <c r="S86" s="1391"/>
      <c r="T86" s="1394">
        <v>37</v>
      </c>
      <c r="U86" s="1395"/>
      <c r="V86" s="1396" t="s">
        <v>278</v>
      </c>
      <c r="W86" s="1396"/>
      <c r="X86" s="2605">
        <v>120</v>
      </c>
      <c r="Y86" s="2588"/>
      <c r="Z86" s="2590"/>
      <c r="AA86" s="2585"/>
      <c r="AC86" s="1399"/>
      <c r="AD86" s="1399"/>
      <c r="AE86" s="1399"/>
      <c r="AF86" s="1400"/>
      <c r="AG86" s="2311"/>
      <c r="AH86" s="1399"/>
      <c r="AI86" s="1401"/>
    </row>
    <row r="87" spans="1:35" s="1377" customFormat="1" x14ac:dyDescent="0.2">
      <c r="B87" s="826"/>
      <c r="C87" s="1366"/>
      <c r="D87" s="1367"/>
      <c r="E87" s="1367"/>
      <c r="F87" s="1368"/>
      <c r="G87" s="1368"/>
      <c r="H87" s="1368"/>
      <c r="I87" s="1368"/>
      <c r="J87" s="1369"/>
      <c r="K87" s="1369"/>
      <c r="L87" s="1369"/>
      <c r="M87" s="1368"/>
      <c r="N87" s="1368"/>
      <c r="O87" s="1368"/>
      <c r="P87" s="1368"/>
      <c r="Q87" s="1368"/>
      <c r="R87" s="1370"/>
      <c r="S87" s="1371"/>
      <c r="T87" s="1372"/>
      <c r="U87" s="1372"/>
      <c r="V87" s="1373"/>
      <c r="W87" s="1373"/>
      <c r="X87" s="2615"/>
      <c r="Y87" s="2616"/>
      <c r="Z87" s="2617"/>
      <c r="AA87" s="2618"/>
      <c r="AC87" s="1378"/>
      <c r="AD87" s="1378"/>
      <c r="AE87" s="1378"/>
      <c r="AF87" s="1379"/>
      <c r="AG87" s="2310"/>
      <c r="AH87" s="1378" t="str">
        <f>IF(B87="","",(IFERROR(VLOOKUP(B87,Projecten!A$4:W$2618,23,FALSE),"niet bekend")))</f>
        <v/>
      </c>
      <c r="AI87" s="1381" t="str">
        <f>IF(B87="","",(IFERROR(VLOOKUP(B87,Projecten!A$4:W$2618,12,FALSE),"niet bekend")))</f>
        <v/>
      </c>
    </row>
    <row r="88" spans="1:35" s="1315" customFormat="1" x14ac:dyDescent="0.2">
      <c r="B88" s="1038"/>
      <c r="C88" s="1314"/>
      <c r="D88" s="1912">
        <f>SUM(G88:I88)</f>
        <v>75</v>
      </c>
      <c r="E88" s="1913"/>
      <c r="F88" s="1914">
        <f>SUM(F89:F93)</f>
        <v>19</v>
      </c>
      <c r="G88" s="1914">
        <f>SUM(G89:G93)</f>
        <v>40</v>
      </c>
      <c r="H88" s="1914">
        <f>SUM(H89:H93)</f>
        <v>25</v>
      </c>
      <c r="I88" s="1914">
        <f>SUM(I89:I93)</f>
        <v>10</v>
      </c>
      <c r="J88" s="1915"/>
      <c r="K88" s="1915"/>
      <c r="L88" s="1915"/>
      <c r="M88" s="1914"/>
      <c r="N88" s="1914"/>
      <c r="O88" s="1914"/>
      <c r="P88" s="1914"/>
      <c r="Q88" s="1914"/>
      <c r="R88" s="1644">
        <v>36</v>
      </c>
      <c r="S88" s="1645"/>
      <c r="T88" s="1646"/>
      <c r="U88" s="1646"/>
      <c r="V88" s="1916"/>
      <c r="W88" s="1648">
        <f>SUM(X88:X93)</f>
        <v>380</v>
      </c>
      <c r="X88" s="2589"/>
      <c r="Y88" s="2589">
        <f>Productiemedewerkers!C572</f>
        <v>0</v>
      </c>
      <c r="Z88" s="2590">
        <f>W88-Y88</f>
        <v>380</v>
      </c>
      <c r="AA88" s="2585"/>
      <c r="AC88" s="1316"/>
      <c r="AD88" s="1316"/>
      <c r="AE88" s="1317" t="str">
        <f>CONCATENATE("week ",R88)</f>
        <v>week 36</v>
      </c>
      <c r="AF88" s="1318"/>
      <c r="AG88" s="2308">
        <f>SUM(AG89:AG93)</f>
        <v>0</v>
      </c>
      <c r="AH88" s="1316" t="str">
        <f>IF(B88="","",(IFERROR(VLOOKUP(B88,Projecten!A$4:W$2618,23,FALSE),"niet bekend")))</f>
        <v/>
      </c>
      <c r="AI88" s="1320" t="str">
        <f>IF(B88="","",(IFERROR(VLOOKUP(B88,Projecten!A$4:W$2618,12,FALSE),"niet bekend")))</f>
        <v/>
      </c>
    </row>
    <row r="89" spans="1:35" x14ac:dyDescent="0.2">
      <c r="B89" s="1321"/>
      <c r="C89" s="1438"/>
      <c r="D89" s="1446"/>
      <c r="E89" s="1444"/>
      <c r="F89" s="1445"/>
      <c r="G89" s="1445"/>
      <c r="H89" s="1445"/>
      <c r="I89" s="1445"/>
      <c r="J89" s="1326"/>
      <c r="K89" s="1326"/>
      <c r="L89" s="1326"/>
      <c r="M89" s="1327"/>
      <c r="N89" s="1327"/>
      <c r="O89" s="1327"/>
      <c r="P89" s="1327"/>
      <c r="Q89" s="1327"/>
      <c r="R89" s="1282" t="s">
        <v>3505</v>
      </c>
      <c r="T89" s="1329"/>
      <c r="W89" s="1344" t="s">
        <v>2493</v>
      </c>
      <c r="X89" s="2589"/>
      <c r="Y89" s="2588"/>
      <c r="Z89" s="2588"/>
      <c r="AA89" s="2585"/>
      <c r="AF89" s="1403" t="str">
        <f>IF(B89="","",(IFERROR(VLOOKUP(B89,Projecten!A$4:W$2618,5,FALSE),"niet bekend")))</f>
        <v/>
      </c>
      <c r="AG89" s="2306" t="str">
        <f>IF(AF89="","",(IF(F89=0,AI89,(F89/AF89*AI89))))</f>
        <v/>
      </c>
      <c r="AH89" s="1283" t="str">
        <f>IF(B89="","",(IFERROR(VLOOKUP(B89,Projecten!A$4:W$2618,23,FALSE),"niet bekend")))</f>
        <v/>
      </c>
      <c r="AI89" s="2463" t="str">
        <f>IF(B89="","",(IFERROR(VLOOKUP(B89,Projecten!A$4:W$2618,12,FALSE),"niet bekend")))</f>
        <v/>
      </c>
    </row>
    <row r="90" spans="1:35" s="1452" customFormat="1" x14ac:dyDescent="0.2">
      <c r="A90" s="1452">
        <v>61</v>
      </c>
      <c r="B90" s="1406"/>
      <c r="C90" s="1405"/>
      <c r="D90" s="1405" t="s">
        <v>3168</v>
      </c>
      <c r="E90" s="1446"/>
      <c r="F90" s="1448"/>
      <c r="G90" s="1448">
        <v>0</v>
      </c>
      <c r="H90" s="1448">
        <v>0</v>
      </c>
      <c r="I90" s="1448">
        <v>0</v>
      </c>
      <c r="J90" s="1447"/>
      <c r="K90" s="1447"/>
      <c r="L90" s="1447"/>
      <c r="M90" s="1447"/>
      <c r="N90" s="1339"/>
      <c r="O90" s="1339"/>
      <c r="P90" s="1339"/>
      <c r="Q90" s="1339"/>
      <c r="R90" s="1405"/>
      <c r="S90" s="1447"/>
      <c r="T90" s="1449"/>
      <c r="U90" s="1450"/>
      <c r="V90" s="1446"/>
      <c r="W90" s="1446"/>
      <c r="X90" s="2605">
        <v>40</v>
      </c>
      <c r="Y90" s="2606"/>
      <c r="Z90" s="2606"/>
      <c r="AA90" s="2607"/>
      <c r="AC90" s="1453"/>
      <c r="AD90" s="1453"/>
      <c r="AE90" s="1453"/>
      <c r="AF90" s="1454" t="str">
        <f>IF(B90="","",(IFERROR(VLOOKUP(B90,Projecten!A$4:W$2618,5,FALSE),"niet bekend")))</f>
        <v/>
      </c>
      <c r="AG90" s="2306" t="str">
        <f>IF(AF90="","",(IF(F90=0,AI90,(F90/AF90*AI90))))</f>
        <v/>
      </c>
      <c r="AH90" s="1453" t="str">
        <f>IF(B90="","",(IFERROR(VLOOKUP(B90,Projecten!A$4:W$2618,23,FALSE),"niet bekend")))</f>
        <v/>
      </c>
      <c r="AI90" s="1455" t="str">
        <f>IF(B90="","",(IFERROR(VLOOKUP(B90,Projecten!A$4:W$2618,12,FALSE),"niet bekend")))</f>
        <v/>
      </c>
    </row>
    <row r="91" spans="1:35" s="1452" customFormat="1" x14ac:dyDescent="0.2">
      <c r="A91" s="1452">
        <v>62</v>
      </c>
      <c r="B91" s="1341">
        <v>2017504</v>
      </c>
      <c r="C91" s="1341" t="s">
        <v>89</v>
      </c>
      <c r="D91" s="1341" t="s">
        <v>4200</v>
      </c>
      <c r="E91" s="1342" t="s">
        <v>68</v>
      </c>
      <c r="F91" s="1342">
        <v>5</v>
      </c>
      <c r="G91" s="1342">
        <v>40</v>
      </c>
      <c r="H91" s="1342">
        <v>25</v>
      </c>
      <c r="I91" s="1342">
        <v>10</v>
      </c>
      <c r="J91" s="2625"/>
      <c r="K91" s="2625"/>
      <c r="L91" s="2625"/>
      <c r="M91" s="2625"/>
      <c r="N91" s="1339"/>
      <c r="O91" s="1339"/>
      <c r="P91" s="1339"/>
      <c r="Q91" s="1339"/>
      <c r="R91" s="1405"/>
      <c r="S91" s="1447"/>
      <c r="T91" s="1329">
        <v>37</v>
      </c>
      <c r="U91" s="1330"/>
      <c r="V91" s="1323" t="s">
        <v>2739</v>
      </c>
      <c r="W91" s="1323" t="s">
        <v>4201</v>
      </c>
      <c r="X91" s="2589">
        <v>60</v>
      </c>
      <c r="Y91" s="2606"/>
      <c r="Z91" s="2606"/>
      <c r="AA91" s="2607"/>
      <c r="AC91" s="1453"/>
      <c r="AD91" s="1453"/>
      <c r="AE91" s="1453"/>
      <c r="AF91" s="1454"/>
      <c r="AG91" s="2306"/>
      <c r="AH91" s="1453"/>
      <c r="AI91" s="1455"/>
    </row>
    <row r="92" spans="1:35" s="1398" customFormat="1" x14ac:dyDescent="0.2">
      <c r="A92" s="1398">
        <v>63</v>
      </c>
      <c r="B92" s="1919"/>
      <c r="C92" s="1456"/>
      <c r="D92" s="1456" t="s">
        <v>4172</v>
      </c>
      <c r="E92" s="1457" t="s">
        <v>68</v>
      </c>
      <c r="F92" s="1458">
        <v>14</v>
      </c>
      <c r="G92" s="1458">
        <v>0</v>
      </c>
      <c r="H92" s="1458">
        <v>0</v>
      </c>
      <c r="I92" s="1458">
        <v>0</v>
      </c>
      <c r="J92" s="2624"/>
      <c r="K92" s="2624"/>
      <c r="L92" s="2624"/>
      <c r="M92" s="2630"/>
      <c r="N92" s="1392"/>
      <c r="O92" s="1392"/>
      <c r="P92" s="1392"/>
      <c r="Q92" s="1392"/>
      <c r="R92" s="1393"/>
      <c r="S92" s="1391"/>
      <c r="T92" s="1394">
        <v>37</v>
      </c>
      <c r="U92" s="1395"/>
      <c r="V92" s="1396" t="s">
        <v>278</v>
      </c>
      <c r="W92" s="1396"/>
      <c r="X92" s="2589">
        <v>280</v>
      </c>
      <c r="Y92" s="2588"/>
      <c r="Z92" s="2590"/>
      <c r="AA92" s="2585"/>
      <c r="AC92" s="1399"/>
      <c r="AD92" s="1399"/>
      <c r="AE92" s="1399"/>
      <c r="AF92" s="1400"/>
      <c r="AG92" s="2311"/>
      <c r="AH92" s="1399"/>
      <c r="AI92" s="1401"/>
    </row>
    <row r="93" spans="1:35" s="1377" customFormat="1" x14ac:dyDescent="0.2">
      <c r="B93" s="826"/>
      <c r="C93" s="1366"/>
      <c r="D93" s="1367"/>
      <c r="E93" s="1367"/>
      <c r="F93" s="1368"/>
      <c r="G93" s="1368"/>
      <c r="H93" s="1368"/>
      <c r="I93" s="1368"/>
      <c r="J93" s="1369"/>
      <c r="K93" s="1369"/>
      <c r="L93" s="1369"/>
      <c r="M93" s="1368"/>
      <c r="N93" s="1368"/>
      <c r="O93" s="1368"/>
      <c r="P93" s="1368"/>
      <c r="Q93" s="1368"/>
      <c r="R93" s="1370"/>
      <c r="S93" s="1371"/>
      <c r="T93" s="1372"/>
      <c r="U93" s="1372"/>
      <c r="V93" s="1373"/>
      <c r="W93" s="1373"/>
      <c r="X93" s="1373"/>
      <c r="Y93" s="1374"/>
      <c r="Z93" s="1375"/>
      <c r="AA93" s="1376"/>
      <c r="AC93" s="1378"/>
      <c r="AD93" s="1378"/>
      <c r="AE93" s="1378"/>
      <c r="AF93" s="1379"/>
      <c r="AG93" s="2310"/>
      <c r="AH93" s="1378" t="str">
        <f>IF(B93="","",(IFERROR(VLOOKUP(B93,Projecten!A$4:W$2618,23,FALSE),"niet bekend")))</f>
        <v/>
      </c>
      <c r="AI93" s="1381" t="str">
        <f>IF(B93="","",(IFERROR(VLOOKUP(B93,Projecten!A$4:W$2618,12,FALSE),"niet bekend")))</f>
        <v/>
      </c>
    </row>
    <row r="94" spans="1:35" s="1315" customFormat="1" x14ac:dyDescent="0.2">
      <c r="B94" s="1038"/>
      <c r="C94" s="1314"/>
      <c r="D94" s="1912">
        <f>SUM(G94:I94)</f>
        <v>0</v>
      </c>
      <c r="E94" s="1913"/>
      <c r="F94" s="1914">
        <f>SUM(F95:F103)</f>
        <v>10</v>
      </c>
      <c r="G94" s="1914">
        <f>SUM(G95:G103)</f>
        <v>0</v>
      </c>
      <c r="H94" s="1914">
        <f>SUM(H95:H103)</f>
        <v>0</v>
      </c>
      <c r="I94" s="1914">
        <f>SUM(I95:I103)</f>
        <v>0</v>
      </c>
      <c r="J94" s="1915"/>
      <c r="K94" s="1915"/>
      <c r="L94" s="1915"/>
      <c r="M94" s="1914"/>
      <c r="N94" s="1914"/>
      <c r="O94" s="1914"/>
      <c r="P94" s="1914"/>
      <c r="Q94" s="1914"/>
      <c r="R94" s="1644">
        <v>37</v>
      </c>
      <c r="S94" s="1645"/>
      <c r="T94" s="1646"/>
      <c r="U94" s="1646"/>
      <c r="V94" s="1916"/>
      <c r="W94" s="1648">
        <f>SUM(X94:X103)</f>
        <v>228</v>
      </c>
      <c r="X94" s="1312"/>
      <c r="Y94" s="1312">
        <f>Productiemedewerkers!C583</f>
        <v>0</v>
      </c>
      <c r="Z94" s="1313">
        <f>W94-Y94</f>
        <v>228</v>
      </c>
      <c r="AA94" s="1314"/>
      <c r="AC94" s="1316"/>
      <c r="AD94" s="1316"/>
      <c r="AE94" s="1317" t="str">
        <f>CONCATENATE("week ",R94)</f>
        <v>week 37</v>
      </c>
      <c r="AF94" s="1318"/>
      <c r="AG94" s="2308">
        <f>SUM(AG95:AG103)</f>
        <v>0</v>
      </c>
      <c r="AH94" s="1316" t="str">
        <f>IF(B94="","",(IFERROR(VLOOKUP(B94,Projecten!A$4:W$2618,23,FALSE),"niet bekend")))</f>
        <v/>
      </c>
      <c r="AI94" s="1320" t="str">
        <f>IF(B94="","",(IFERROR(VLOOKUP(B94,Projecten!A$4:W$2618,12,FALSE),"niet bekend")))</f>
        <v/>
      </c>
    </row>
    <row r="95" spans="1:35" x14ac:dyDescent="0.2">
      <c r="B95" s="1321"/>
      <c r="C95" s="1438"/>
      <c r="D95" s="1446"/>
      <c r="E95" s="1444"/>
      <c r="F95" s="1445"/>
      <c r="G95" s="1445"/>
      <c r="H95" s="1445"/>
      <c r="I95" s="1445"/>
      <c r="J95" s="1326"/>
      <c r="K95" s="1326"/>
      <c r="L95" s="1326"/>
      <c r="M95" s="1327"/>
      <c r="N95" s="1327"/>
      <c r="O95" s="1327"/>
      <c r="P95" s="1327"/>
      <c r="Q95" s="1327"/>
      <c r="R95" s="1282" t="s">
        <v>3506</v>
      </c>
      <c r="T95" s="1329"/>
      <c r="W95" s="1344" t="s">
        <v>2493</v>
      </c>
      <c r="AF95" s="1403" t="str">
        <f>IF(B95="","",(IFERROR(VLOOKUP(B95,Projecten!A$4:W$2618,5,FALSE),"niet bekend")))</f>
        <v/>
      </c>
      <c r="AG95" s="2306" t="str">
        <f>IF(AF95="","",(IF(F95=0,AI95,(F95/AF95*AI95))))</f>
        <v/>
      </c>
      <c r="AH95" s="1283" t="str">
        <f>IF(B95="","",(IFERROR(VLOOKUP(B95,Projecten!A$4:W$2618,23,FALSE),"niet bekend")))</f>
        <v/>
      </c>
      <c r="AI95" s="2463" t="str">
        <f>IF(B95="","",(IFERROR(VLOOKUP(B95,Projecten!A$4:W$2618,12,FALSE),"niet bekend")))</f>
        <v/>
      </c>
    </row>
    <row r="96" spans="1:35" s="1452" customFormat="1" x14ac:dyDescent="0.2">
      <c r="B96" s="1406"/>
      <c r="C96" s="1405"/>
      <c r="D96" s="1405"/>
      <c r="E96" s="1446"/>
      <c r="F96" s="1448"/>
      <c r="G96" s="1448"/>
      <c r="H96" s="1448"/>
      <c r="I96" s="1448"/>
      <c r="J96" s="1447"/>
      <c r="K96" s="1447"/>
      <c r="L96" s="1447"/>
      <c r="M96" s="1447"/>
      <c r="N96" s="1339"/>
      <c r="O96" s="1339"/>
      <c r="P96" s="1339"/>
      <c r="Q96" s="1339"/>
      <c r="R96" s="1405"/>
      <c r="S96" s="1447"/>
      <c r="T96" s="1449"/>
      <c r="U96" s="1450"/>
      <c r="V96" s="1446"/>
      <c r="W96" s="1446"/>
      <c r="X96" s="1385"/>
      <c r="Y96" s="1446"/>
      <c r="Z96" s="1446"/>
      <c r="AA96" s="1918"/>
      <c r="AC96" s="1453"/>
      <c r="AD96" s="1453"/>
      <c r="AE96" s="1453"/>
      <c r="AF96" s="1454" t="str">
        <f>IF(B96="","",(IFERROR(VLOOKUP(B96,Projecten!A$4:W$2618,5,FALSE),"niet bekend")))</f>
        <v/>
      </c>
      <c r="AG96" s="2306" t="str">
        <f>IF(AF96="","",(IF(F96=0,AI96,(F96/AF96*AI96))))</f>
        <v/>
      </c>
      <c r="AH96" s="1453" t="str">
        <f>IF(B96="","",(IFERROR(VLOOKUP(B96,Projecten!A$4:W$2618,23,FALSE),"niet bekend")))</f>
        <v/>
      </c>
      <c r="AI96" s="1455" t="str">
        <f>IF(B96="","",(IFERROR(VLOOKUP(B96,Projecten!A$4:W$2618,12,FALSE),"niet bekend")))</f>
        <v/>
      </c>
    </row>
    <row r="97" spans="1:35" s="1452" customFormat="1" x14ac:dyDescent="0.2">
      <c r="B97" s="1406"/>
      <c r="C97" s="1405"/>
      <c r="D97" s="1405"/>
      <c r="E97" s="1446"/>
      <c r="F97" s="1448"/>
      <c r="G97" s="1448"/>
      <c r="H97" s="1448"/>
      <c r="I97" s="1448"/>
      <c r="J97" s="1447"/>
      <c r="K97" s="1447"/>
      <c r="L97" s="1447"/>
      <c r="M97" s="1447"/>
      <c r="N97" s="1339"/>
      <c r="O97" s="1339"/>
      <c r="P97" s="1339"/>
      <c r="Q97" s="1339"/>
      <c r="R97" s="1405"/>
      <c r="S97" s="1447"/>
      <c r="T97" s="1449"/>
      <c r="U97" s="1450"/>
      <c r="V97" s="1446"/>
      <c r="W97" s="1446"/>
      <c r="X97" s="1385"/>
      <c r="Y97" s="1446"/>
      <c r="Z97" s="1446"/>
      <c r="AA97" s="1918"/>
      <c r="AC97" s="1453"/>
      <c r="AD97" s="1453"/>
      <c r="AE97" s="1453"/>
      <c r="AF97" s="1454"/>
      <c r="AG97" s="2306"/>
      <c r="AH97" s="1453"/>
      <c r="AI97" s="1455"/>
    </row>
    <row r="98" spans="1:35" s="1452" customFormat="1" x14ac:dyDescent="0.2">
      <c r="B98" s="1406"/>
      <c r="C98" s="1405"/>
      <c r="D98" s="1405"/>
      <c r="E98" s="1446"/>
      <c r="F98" s="1448"/>
      <c r="G98" s="1448"/>
      <c r="H98" s="1448"/>
      <c r="I98" s="1448"/>
      <c r="J98" s="1447"/>
      <c r="K98" s="1447"/>
      <c r="L98" s="1447"/>
      <c r="M98" s="1447"/>
      <c r="N98" s="1339"/>
      <c r="O98" s="1339"/>
      <c r="P98" s="1339"/>
      <c r="Q98" s="1339"/>
      <c r="R98" s="1405"/>
      <c r="S98" s="1447"/>
      <c r="T98" s="1449"/>
      <c r="U98" s="1450"/>
      <c r="V98" s="1446"/>
      <c r="W98" s="1446"/>
      <c r="X98" s="1385"/>
      <c r="Y98" s="1446"/>
      <c r="Z98" s="1446"/>
      <c r="AA98" s="1918"/>
      <c r="AC98" s="1453"/>
      <c r="AD98" s="1453"/>
      <c r="AE98" s="1453"/>
      <c r="AF98" s="1454"/>
      <c r="AG98" s="2306"/>
      <c r="AH98" s="1453"/>
      <c r="AI98" s="1455"/>
    </row>
    <row r="99" spans="1:35" x14ac:dyDescent="0.2">
      <c r="B99" s="1917"/>
      <c r="C99" s="1438"/>
      <c r="D99" s="1444"/>
      <c r="E99" s="1444"/>
      <c r="F99" s="1445"/>
      <c r="G99" s="1445"/>
      <c r="H99" s="1445"/>
      <c r="I99" s="1445"/>
      <c r="T99" s="1329"/>
      <c r="X99" s="1385"/>
      <c r="Z99" s="1337"/>
      <c r="AA99" s="2101"/>
      <c r="AF99" s="1404"/>
      <c r="AI99" s="1386"/>
    </row>
    <row r="100" spans="1:35" x14ac:dyDescent="0.2">
      <c r="B100" s="1917"/>
      <c r="C100" s="1438"/>
      <c r="D100" s="1438"/>
      <c r="E100" s="1444"/>
      <c r="F100" s="1445"/>
      <c r="G100" s="1445"/>
      <c r="H100" s="1445"/>
      <c r="I100" s="1445"/>
      <c r="J100" s="1326"/>
      <c r="K100" s="1326"/>
      <c r="L100" s="1326"/>
      <c r="M100" s="1327"/>
      <c r="N100" s="1327"/>
      <c r="O100" s="1327"/>
      <c r="P100" s="1327"/>
      <c r="Q100" s="1327"/>
      <c r="T100" s="1329"/>
      <c r="X100" s="1385"/>
      <c r="AF100" s="1403" t="str">
        <f>IF(B100="","",(IFERROR(VLOOKUP(B100,Projecten!A$4:W$2618,5,FALSE),"niet bekend")))</f>
        <v/>
      </c>
      <c r="AG100" s="2306" t="str">
        <f>IF(AF100="","",(IF(F100=0,AI100,(F100/AF100*AI100))))</f>
        <v/>
      </c>
      <c r="AH100" s="1283" t="str">
        <f>IF(B100="","",(IFERROR(VLOOKUP(B100,Projecten!A$4:W$2618,23,FALSE),"niet bekend")))</f>
        <v/>
      </c>
      <c r="AI100" s="2463" t="str">
        <f>IF(B100="","",(IFERROR(VLOOKUP(B100,Projecten!A$4:W$2618,12,FALSE),"niet bekend")))</f>
        <v/>
      </c>
    </row>
    <row r="101" spans="1:35" s="1932" customFormat="1" x14ac:dyDescent="0.2">
      <c r="A101" s="1932">
        <v>64</v>
      </c>
      <c r="B101" s="1936"/>
      <c r="C101" s="1924"/>
      <c r="D101" s="1924" t="s">
        <v>3514</v>
      </c>
      <c r="E101" s="1925" t="s">
        <v>68</v>
      </c>
      <c r="F101" s="1940">
        <v>1</v>
      </c>
      <c r="G101" s="1940">
        <v>0</v>
      </c>
      <c r="H101" s="1940">
        <v>0</v>
      </c>
      <c r="I101" s="1940">
        <v>0</v>
      </c>
      <c r="J101" s="1942"/>
      <c r="K101" s="1942"/>
      <c r="L101" s="1942"/>
      <c r="M101" s="1944"/>
      <c r="N101" s="1943"/>
      <c r="O101" s="1943"/>
      <c r="P101" s="1943"/>
      <c r="Q101" s="1943"/>
      <c r="R101" s="1927"/>
      <c r="S101" s="1926"/>
      <c r="T101" s="1928">
        <v>39</v>
      </c>
      <c r="U101" s="1929"/>
      <c r="V101" s="1930" t="s">
        <v>561</v>
      </c>
      <c r="W101" s="1930" t="s">
        <v>3928</v>
      </c>
      <c r="X101" s="1931">
        <v>48</v>
      </c>
      <c r="Y101" s="1930"/>
      <c r="Z101" s="1930"/>
      <c r="AA101" s="1937"/>
      <c r="AC101" s="1933"/>
      <c r="AD101" s="1933"/>
      <c r="AE101" s="1933"/>
      <c r="AF101" s="1934" t="str">
        <f>IF(B101="","",(IFERROR(VLOOKUP(B101,Projecten!A$4:W$2618,5,FALSE),"niet bekend")))</f>
        <v/>
      </c>
      <c r="AG101" s="2313" t="str">
        <f>IF(AF101="","",(IF(F101=0,AI101,(F101/AF101*AI101))))</f>
        <v/>
      </c>
      <c r="AH101" s="1933" t="str">
        <f>IF(B101="","",(IFERROR(VLOOKUP(B101,Projecten!A$4:W$2618,23,FALSE),"niet bekend")))</f>
        <v/>
      </c>
      <c r="AI101" s="1935" t="str">
        <f>IF(B101="","",(IFERROR(VLOOKUP(B101,Projecten!A$4:W$2618,12,FALSE),"niet bekend")))</f>
        <v/>
      </c>
    </row>
    <row r="102" spans="1:35" s="1398" customFormat="1" x14ac:dyDescent="0.2">
      <c r="A102" s="1398">
        <v>65</v>
      </c>
      <c r="B102" s="1919"/>
      <c r="C102" s="1456"/>
      <c r="D102" s="1456" t="s">
        <v>3513</v>
      </c>
      <c r="E102" s="1457" t="s">
        <v>68</v>
      </c>
      <c r="F102" s="1458">
        <v>9</v>
      </c>
      <c r="G102" s="1458">
        <v>0</v>
      </c>
      <c r="H102" s="1458">
        <v>0</v>
      </c>
      <c r="I102" s="1458">
        <v>0</v>
      </c>
      <c r="J102" s="2634"/>
      <c r="K102" s="2634"/>
      <c r="L102" s="2634"/>
      <c r="M102" s="2635"/>
      <c r="N102" s="1392"/>
      <c r="O102" s="1392"/>
      <c r="P102" s="1392"/>
      <c r="Q102" s="1392"/>
      <c r="R102" s="1393"/>
      <c r="S102" s="1391"/>
      <c r="T102" s="1394">
        <v>38</v>
      </c>
      <c r="U102" s="1395"/>
      <c r="V102" s="1396" t="s">
        <v>278</v>
      </c>
      <c r="W102" s="1396"/>
      <c r="X102" s="1459">
        <v>180</v>
      </c>
      <c r="Y102" s="1396"/>
      <c r="Z102" s="1397"/>
      <c r="AA102" s="1393"/>
      <c r="AC102" s="1399"/>
      <c r="AD102" s="1399"/>
      <c r="AE102" s="1399"/>
      <c r="AF102" s="1400"/>
      <c r="AG102" s="2311"/>
      <c r="AH102" s="1399"/>
      <c r="AI102" s="1401"/>
    </row>
    <row r="103" spans="1:35" s="1377" customFormat="1" x14ac:dyDescent="0.2">
      <c r="B103" s="826"/>
      <c r="C103" s="1366"/>
      <c r="D103" s="1367"/>
      <c r="E103" s="1367"/>
      <c r="F103" s="1368"/>
      <c r="G103" s="1368"/>
      <c r="H103" s="1368"/>
      <c r="I103" s="1368"/>
      <c r="J103" s="1369"/>
      <c r="K103" s="1369"/>
      <c r="L103" s="1369"/>
      <c r="M103" s="1368"/>
      <c r="N103" s="1368"/>
      <c r="O103" s="1368"/>
      <c r="P103" s="1368"/>
      <c r="Q103" s="1368"/>
      <c r="R103" s="1370"/>
      <c r="S103" s="1371"/>
      <c r="T103" s="1372"/>
      <c r="U103" s="1372"/>
      <c r="V103" s="1373"/>
      <c r="W103" s="1373"/>
      <c r="X103" s="1373"/>
      <c r="Y103" s="1374"/>
      <c r="Z103" s="1375"/>
      <c r="AA103" s="1376"/>
      <c r="AC103" s="1378"/>
      <c r="AD103" s="1378"/>
      <c r="AE103" s="1378"/>
      <c r="AF103" s="1379"/>
      <c r="AG103" s="2310"/>
      <c r="AH103" s="1378" t="str">
        <f>IF(B103="","",(IFERROR(VLOOKUP(B103,Projecten!A$4:W$2618,23,FALSE),"niet bekend")))</f>
        <v/>
      </c>
      <c r="AI103" s="1381" t="str">
        <f>IF(B103="","",(IFERROR(VLOOKUP(B103,Projecten!A$4:W$2618,12,FALSE),"niet bekend")))</f>
        <v/>
      </c>
    </row>
    <row r="104" spans="1:35" s="1315" customFormat="1" x14ac:dyDescent="0.2">
      <c r="B104" s="1038"/>
      <c r="C104" s="1314"/>
      <c r="D104" s="1912">
        <f>SUM(G104:I104)</f>
        <v>0</v>
      </c>
      <c r="E104" s="1913"/>
      <c r="F104" s="1914">
        <f>SUM(F105:F113)</f>
        <v>10</v>
      </c>
      <c r="G104" s="1914">
        <f>SUM(G105:G113)</f>
        <v>0</v>
      </c>
      <c r="H104" s="1914">
        <f>SUM(H105:H113)</f>
        <v>0</v>
      </c>
      <c r="I104" s="1914">
        <f>SUM(I105:I113)</f>
        <v>0</v>
      </c>
      <c r="J104" s="1915"/>
      <c r="K104" s="1915"/>
      <c r="L104" s="1915"/>
      <c r="M104" s="1914"/>
      <c r="N104" s="1914"/>
      <c r="O104" s="1914"/>
      <c r="P104" s="1914"/>
      <c r="Q104" s="1914"/>
      <c r="R104" s="1644">
        <v>38</v>
      </c>
      <c r="S104" s="1645"/>
      <c r="T104" s="1646"/>
      <c r="U104" s="1646"/>
      <c r="V104" s="1916"/>
      <c r="W104" s="1648">
        <f>SUM(X104:X113)</f>
        <v>328</v>
      </c>
      <c r="X104" s="1312"/>
      <c r="Y104" s="1312">
        <f>Productiemedewerkers!C594</f>
        <v>0</v>
      </c>
      <c r="Z104" s="1313">
        <f>W104-Y104</f>
        <v>328</v>
      </c>
      <c r="AA104" s="1314"/>
      <c r="AC104" s="1316"/>
      <c r="AD104" s="1316"/>
      <c r="AE104" s="1317" t="str">
        <f>CONCATENATE("week ",R104)</f>
        <v>week 38</v>
      </c>
      <c r="AF104" s="1318"/>
      <c r="AG104" s="2308">
        <f>SUM(AG105:AG113)</f>
        <v>0</v>
      </c>
      <c r="AH104" s="1316" t="str">
        <f>IF(B104="","",(IFERROR(VLOOKUP(B104,Projecten!A$4:W$2618,23,FALSE),"niet bekend")))</f>
        <v/>
      </c>
      <c r="AI104" s="1320" t="str">
        <f>IF(B104="","",(IFERROR(VLOOKUP(B104,Projecten!A$4:W$2618,12,FALSE),"niet bekend")))</f>
        <v/>
      </c>
    </row>
    <row r="105" spans="1:35" x14ac:dyDescent="0.2">
      <c r="B105" s="1321"/>
      <c r="C105" s="1438"/>
      <c r="D105" s="1446"/>
      <c r="E105" s="1444"/>
      <c r="F105" s="1445"/>
      <c r="G105" s="1445"/>
      <c r="H105" s="1445"/>
      <c r="I105" s="1445"/>
      <c r="J105" s="1326"/>
      <c r="K105" s="1326"/>
      <c r="L105" s="1326"/>
      <c r="M105" s="1327"/>
      <c r="N105" s="1327"/>
      <c r="O105" s="1327"/>
      <c r="P105" s="1327"/>
      <c r="Q105" s="1327"/>
      <c r="R105" s="1282" t="s">
        <v>3507</v>
      </c>
      <c r="T105" s="1329"/>
      <c r="W105" s="1344" t="s">
        <v>2493</v>
      </c>
      <c r="AF105" s="1403" t="str">
        <f>IF(B105="","",(IFERROR(VLOOKUP(B105,Projecten!A$4:W$2618,5,FALSE),"niet bekend")))</f>
        <v/>
      </c>
      <c r="AG105" s="2306" t="str">
        <f>IF(AF105="","",(IF(F105=0,AI105,(F105/AF105*AI105))))</f>
        <v/>
      </c>
      <c r="AH105" s="1283" t="str">
        <f>IF(B105="","",(IFERROR(VLOOKUP(B105,Projecten!A$4:W$2618,23,FALSE),"niet bekend")))</f>
        <v/>
      </c>
      <c r="AI105" s="2463" t="str">
        <f>IF(B105="","",(IFERROR(VLOOKUP(B105,Projecten!A$4:W$2618,12,FALSE),"niet bekend")))</f>
        <v/>
      </c>
    </row>
    <row r="106" spans="1:35" s="1452" customFormat="1" x14ac:dyDescent="0.2">
      <c r="B106" s="1406"/>
      <c r="C106" s="1405"/>
      <c r="D106" s="1405"/>
      <c r="E106" s="1446"/>
      <c r="F106" s="1448"/>
      <c r="G106" s="1448"/>
      <c r="H106" s="1448"/>
      <c r="I106" s="1448"/>
      <c r="J106" s="1447"/>
      <c r="K106" s="1447"/>
      <c r="L106" s="1447"/>
      <c r="M106" s="1447"/>
      <c r="N106" s="1339"/>
      <c r="O106" s="1339"/>
      <c r="P106" s="1339"/>
      <c r="Q106" s="1339"/>
      <c r="R106" s="1405"/>
      <c r="S106" s="1447"/>
      <c r="T106" s="1449"/>
      <c r="U106" s="1450"/>
      <c r="V106" s="1446"/>
      <c r="W106" s="1446"/>
      <c r="X106" s="1385"/>
      <c r="Y106" s="1446"/>
      <c r="Z106" s="1446"/>
      <c r="AA106" s="1918"/>
      <c r="AC106" s="1453"/>
      <c r="AD106" s="1453"/>
      <c r="AE106" s="1453"/>
      <c r="AF106" s="1454" t="str">
        <f>IF(B106="","",(IFERROR(VLOOKUP(B106,Projecten!A$4:W$2618,5,FALSE),"niet bekend")))</f>
        <v/>
      </c>
      <c r="AG106" s="2306" t="str">
        <f>IF(AF106="","",(IF(F106=0,AI106,(F106/AF106*AI106))))</f>
        <v/>
      </c>
      <c r="AH106" s="1453" t="str">
        <f>IF(B106="","",(IFERROR(VLOOKUP(B106,Projecten!A$4:W$2618,23,FALSE),"niet bekend")))</f>
        <v/>
      </c>
      <c r="AI106" s="1455" t="str">
        <f>IF(B106="","",(IFERROR(VLOOKUP(B106,Projecten!A$4:W$2618,12,FALSE),"niet bekend")))</f>
        <v/>
      </c>
    </row>
    <row r="107" spans="1:35" s="1452" customFormat="1" x14ac:dyDescent="0.2">
      <c r="B107" s="1406"/>
      <c r="C107" s="1405"/>
      <c r="D107" s="1405"/>
      <c r="E107" s="1446"/>
      <c r="F107" s="1448"/>
      <c r="G107" s="1448"/>
      <c r="H107" s="1448"/>
      <c r="I107" s="1448"/>
      <c r="J107" s="1447"/>
      <c r="K107" s="1447"/>
      <c r="L107" s="1447"/>
      <c r="M107" s="1447"/>
      <c r="N107" s="1339"/>
      <c r="O107" s="1339"/>
      <c r="P107" s="1339"/>
      <c r="Q107" s="1339"/>
      <c r="R107" s="1405"/>
      <c r="S107" s="1447"/>
      <c r="T107" s="1449"/>
      <c r="U107" s="1450"/>
      <c r="V107" s="1446"/>
      <c r="W107" s="1446"/>
      <c r="X107" s="1385"/>
      <c r="Y107" s="1446"/>
      <c r="Z107" s="1446"/>
      <c r="AA107" s="1918"/>
      <c r="AC107" s="1453"/>
      <c r="AD107" s="1453"/>
      <c r="AE107" s="1453"/>
      <c r="AF107" s="1454"/>
      <c r="AG107" s="2306"/>
      <c r="AH107" s="1453"/>
      <c r="AI107" s="1455"/>
    </row>
    <row r="108" spans="1:35" s="1452" customFormat="1" x14ac:dyDescent="0.2">
      <c r="B108" s="1406"/>
      <c r="C108" s="1405"/>
      <c r="D108" s="1405"/>
      <c r="E108" s="1446"/>
      <c r="F108" s="1448"/>
      <c r="G108" s="1448"/>
      <c r="H108" s="1448"/>
      <c r="I108" s="1448"/>
      <c r="J108" s="1447"/>
      <c r="K108" s="1447"/>
      <c r="L108" s="1447"/>
      <c r="M108" s="1447"/>
      <c r="N108" s="1339"/>
      <c r="O108" s="1339"/>
      <c r="P108" s="1339"/>
      <c r="Q108" s="1339"/>
      <c r="R108" s="1405"/>
      <c r="S108" s="1447"/>
      <c r="T108" s="1449"/>
      <c r="U108" s="1450"/>
      <c r="V108" s="1446"/>
      <c r="W108" s="1446"/>
      <c r="X108" s="1385"/>
      <c r="Y108" s="1446"/>
      <c r="Z108" s="1446"/>
      <c r="AA108" s="1918"/>
      <c r="AC108" s="1453"/>
      <c r="AD108" s="1453"/>
      <c r="AE108" s="1453"/>
      <c r="AF108" s="1454"/>
      <c r="AG108" s="2306"/>
      <c r="AH108" s="1453"/>
      <c r="AI108" s="1455"/>
    </row>
    <row r="109" spans="1:35" x14ac:dyDescent="0.2">
      <c r="B109" s="1917"/>
      <c r="C109" s="1438"/>
      <c r="D109" s="1444"/>
      <c r="E109" s="1444"/>
      <c r="F109" s="1445"/>
      <c r="G109" s="1445"/>
      <c r="H109" s="1445"/>
      <c r="I109" s="1445"/>
      <c r="T109" s="1329"/>
      <c r="X109" s="1385"/>
      <c r="Z109" s="1337"/>
      <c r="AA109" s="2101"/>
      <c r="AF109" s="1404"/>
      <c r="AI109" s="1386"/>
    </row>
    <row r="110" spans="1:35" x14ac:dyDescent="0.2">
      <c r="B110" s="1917"/>
      <c r="C110" s="1438"/>
      <c r="D110" s="1438"/>
      <c r="E110" s="1444"/>
      <c r="F110" s="1445"/>
      <c r="G110" s="1445"/>
      <c r="H110" s="1445"/>
      <c r="I110" s="1445"/>
      <c r="J110" s="1326"/>
      <c r="K110" s="1326"/>
      <c r="L110" s="1326"/>
      <c r="M110" s="1327"/>
      <c r="N110" s="1327"/>
      <c r="O110" s="1327"/>
      <c r="P110" s="1327"/>
      <c r="Q110" s="1327"/>
      <c r="T110" s="1329"/>
      <c r="X110" s="1385"/>
      <c r="AF110" s="1403" t="str">
        <f>IF(B110="","",(IFERROR(VLOOKUP(B110,Projecten!A$4:W$2618,5,FALSE),"niet bekend")))</f>
        <v/>
      </c>
      <c r="AG110" s="2306" t="str">
        <f>IF(AF110="","",(IF(F110=0,AI110,(F110/AF110*AI110))))</f>
        <v/>
      </c>
      <c r="AH110" s="1283" t="str">
        <f>IF(B110="","",(IFERROR(VLOOKUP(B110,Projecten!A$4:W$2618,23,FALSE),"niet bekend")))</f>
        <v/>
      </c>
      <c r="AI110" s="2463" t="str">
        <f>IF(B110="","",(IFERROR(VLOOKUP(B110,Projecten!A$4:W$2618,12,FALSE),"niet bekend")))</f>
        <v/>
      </c>
    </row>
    <row r="111" spans="1:35" s="1932" customFormat="1" x14ac:dyDescent="0.2">
      <c r="A111" s="1932">
        <v>66</v>
      </c>
      <c r="B111" s="1936"/>
      <c r="C111" s="1924"/>
      <c r="D111" s="1924" t="s">
        <v>3514</v>
      </c>
      <c r="E111" s="1925" t="s">
        <v>68</v>
      </c>
      <c r="F111" s="1940">
        <v>1</v>
      </c>
      <c r="G111" s="1940">
        <v>0</v>
      </c>
      <c r="H111" s="1940">
        <v>0</v>
      </c>
      <c r="I111" s="1940">
        <v>0</v>
      </c>
      <c r="J111" s="1942"/>
      <c r="K111" s="1942"/>
      <c r="L111" s="1942"/>
      <c r="M111" s="1944"/>
      <c r="N111" s="1943"/>
      <c r="O111" s="1943"/>
      <c r="P111" s="1943"/>
      <c r="Q111" s="1943"/>
      <c r="R111" s="1927"/>
      <c r="S111" s="1926"/>
      <c r="T111" s="1928">
        <v>40</v>
      </c>
      <c r="U111" s="1929"/>
      <c r="V111" s="1930" t="s">
        <v>561</v>
      </c>
      <c r="W111" s="1930"/>
      <c r="X111" s="1931">
        <v>48</v>
      </c>
      <c r="Y111" s="1930"/>
      <c r="Z111" s="1930"/>
      <c r="AA111" s="1937"/>
      <c r="AC111" s="1933"/>
      <c r="AD111" s="1933"/>
      <c r="AE111" s="1933"/>
      <c r="AF111" s="1934" t="str">
        <f>IF(B111="","",(IFERROR(VLOOKUP(B111,Projecten!A$4:W$2618,5,FALSE),"niet bekend")))</f>
        <v/>
      </c>
      <c r="AG111" s="2313" t="str">
        <f>IF(AF111="","",(IF(F111=0,AI111,(F111/AF111*AI111))))</f>
        <v/>
      </c>
      <c r="AH111" s="1933" t="str">
        <f>IF(B111="","",(IFERROR(VLOOKUP(B111,Projecten!A$4:W$2618,23,FALSE),"niet bekend")))</f>
        <v/>
      </c>
      <c r="AI111" s="1935" t="str">
        <f>IF(B111="","",(IFERROR(VLOOKUP(B111,Projecten!A$4:W$2618,12,FALSE),"niet bekend")))</f>
        <v/>
      </c>
    </row>
    <row r="112" spans="1:35" s="1398" customFormat="1" x14ac:dyDescent="0.2">
      <c r="A112" s="1398">
        <v>67</v>
      </c>
      <c r="B112" s="1919"/>
      <c r="C112" s="1456"/>
      <c r="D112" s="1456" t="s">
        <v>4172</v>
      </c>
      <c r="E112" s="1457" t="s">
        <v>68</v>
      </c>
      <c r="F112" s="1458">
        <v>9</v>
      </c>
      <c r="G112" s="1458">
        <v>0</v>
      </c>
      <c r="H112" s="1458">
        <v>0</v>
      </c>
      <c r="I112" s="1458">
        <v>0</v>
      </c>
      <c r="J112" s="2634"/>
      <c r="K112" s="2634"/>
      <c r="L112" s="2634"/>
      <c r="M112" s="2635"/>
      <c r="N112" s="1392"/>
      <c r="O112" s="1392"/>
      <c r="P112" s="1392"/>
      <c r="Q112" s="1392"/>
      <c r="R112" s="1393"/>
      <c r="S112" s="1391"/>
      <c r="T112" s="1394">
        <v>39</v>
      </c>
      <c r="U112" s="1395"/>
      <c r="V112" s="1396" t="s">
        <v>278</v>
      </c>
      <c r="W112" s="1396"/>
      <c r="X112" s="1459">
        <v>280</v>
      </c>
      <c r="Y112" s="1396"/>
      <c r="Z112" s="1397"/>
      <c r="AA112" s="1393"/>
      <c r="AC112" s="1399"/>
      <c r="AD112" s="1399"/>
      <c r="AE112" s="1399"/>
      <c r="AF112" s="1400"/>
      <c r="AG112" s="2311"/>
      <c r="AH112" s="1399"/>
      <c r="AI112" s="1401"/>
    </row>
    <row r="113" spans="2:35" s="1377" customFormat="1" x14ac:dyDescent="0.2">
      <c r="B113" s="826"/>
      <c r="C113" s="1366"/>
      <c r="D113" s="1367"/>
      <c r="E113" s="1367"/>
      <c r="F113" s="1368"/>
      <c r="G113" s="1368"/>
      <c r="H113" s="1368"/>
      <c r="I113" s="1368"/>
      <c r="J113" s="1369"/>
      <c r="K113" s="1369"/>
      <c r="L113" s="1369"/>
      <c r="M113" s="1368"/>
      <c r="N113" s="1368"/>
      <c r="O113" s="1368"/>
      <c r="P113" s="1368"/>
      <c r="Q113" s="1368"/>
      <c r="R113" s="1370"/>
      <c r="S113" s="1371"/>
      <c r="T113" s="1372"/>
      <c r="U113" s="1372"/>
      <c r="V113" s="1373"/>
      <c r="W113" s="1373"/>
      <c r="X113" s="1373"/>
      <c r="Y113" s="1374"/>
      <c r="Z113" s="1375"/>
      <c r="AA113" s="1376"/>
      <c r="AC113" s="1378"/>
      <c r="AD113" s="1378"/>
      <c r="AE113" s="1378"/>
      <c r="AF113" s="1379"/>
      <c r="AG113" s="2310"/>
      <c r="AH113" s="1378" t="str">
        <f>IF(B113="","",(IFERROR(VLOOKUP(B113,Projecten!A$4:W$2618,23,FALSE),"niet bekend")))</f>
        <v/>
      </c>
      <c r="AI113" s="1381" t="str">
        <f>IF(B113="","",(IFERROR(VLOOKUP(B113,Projecten!A$4:W$2618,12,FALSE),"niet bekend")))</f>
        <v/>
      </c>
    </row>
    <row r="114" spans="2:35" s="1315" customFormat="1" x14ac:dyDescent="0.2">
      <c r="B114" s="1038"/>
      <c r="C114" s="1314"/>
      <c r="D114" s="1912">
        <f>SUM(G114:I114)</f>
        <v>2017475</v>
      </c>
      <c r="E114" s="1913"/>
      <c r="F114" s="1914">
        <v>12</v>
      </c>
      <c r="G114" s="1914">
        <v>2017475</v>
      </c>
      <c r="H114" s="1914" t="s">
        <v>1019</v>
      </c>
      <c r="I114" s="1914" t="s">
        <v>4081</v>
      </c>
      <c r="J114" s="1915" t="s">
        <v>489</v>
      </c>
      <c r="K114" s="1915">
        <v>1</v>
      </c>
      <c r="L114" s="1915">
        <v>8</v>
      </c>
      <c r="M114" s="1914">
        <v>5</v>
      </c>
      <c r="N114" s="1914">
        <v>3</v>
      </c>
      <c r="O114" s="2637">
        <v>42832</v>
      </c>
      <c r="P114" s="2637">
        <v>42801</v>
      </c>
      <c r="Q114" s="2630" t="s">
        <v>1737</v>
      </c>
      <c r="R114" s="2638" t="s">
        <v>1737</v>
      </c>
      <c r="S114" s="1645"/>
      <c r="T114" s="1646"/>
      <c r="U114" s="1646"/>
      <c r="V114" s="1916"/>
      <c r="W114" s="1648">
        <f>SUM(X114:X123)</f>
        <v>328</v>
      </c>
      <c r="X114" s="1312"/>
      <c r="Y114" s="1312">
        <f>Productiemedewerkers!C605</f>
        <v>0</v>
      </c>
      <c r="Z114" s="1313">
        <f>W114-Y114</f>
        <v>328</v>
      </c>
      <c r="AA114" s="1314"/>
      <c r="AC114" s="1316"/>
      <c r="AD114" s="1316"/>
      <c r="AE114" s="1317" t="str">
        <f>CONCATENATE("week ",R114)</f>
        <v>week -</v>
      </c>
      <c r="AF114" s="1318"/>
      <c r="AG114" s="2308">
        <f>SUM(AG115:AG123)</f>
        <v>0</v>
      </c>
      <c r="AH114" s="1316" t="str">
        <f>IF(B114="","",(IFERROR(VLOOKUP(B114,Projecten!A$4:W$2618,23,FALSE),"niet bekend")))</f>
        <v/>
      </c>
      <c r="AI114" s="1320" t="str">
        <f>IF(B114="","",(IFERROR(VLOOKUP(B114,Projecten!A$4:W$2618,12,FALSE),"niet bekend")))</f>
        <v/>
      </c>
    </row>
    <row r="115" spans="2:35" x14ac:dyDescent="0.2">
      <c r="B115" s="1321"/>
      <c r="C115" s="1438"/>
      <c r="D115" s="1446"/>
      <c r="E115" s="1444"/>
      <c r="F115" s="1445"/>
      <c r="G115" s="1445"/>
      <c r="H115" s="1445"/>
      <c r="I115" s="1445"/>
      <c r="J115" s="1326"/>
      <c r="K115" s="1326"/>
      <c r="L115" s="1326"/>
      <c r="M115" s="1327"/>
      <c r="N115" s="1327"/>
      <c r="O115" s="1327"/>
      <c r="P115" s="1327"/>
      <c r="Q115" s="1327"/>
      <c r="R115" s="1282" t="s">
        <v>3508</v>
      </c>
      <c r="T115" s="1329"/>
      <c r="W115" s="1344" t="s">
        <v>2493</v>
      </c>
      <c r="AF115" s="1403" t="str">
        <f>IF(B115="","",(IFERROR(VLOOKUP(B115,Projecten!A$4:W$2618,5,FALSE),"niet bekend")))</f>
        <v/>
      </c>
      <c r="AG115" s="2306" t="str">
        <f>IF(AF115="","",(IF(F115=0,AI115,(F115/AF115*AI115))))</f>
        <v/>
      </c>
      <c r="AH115" s="1283" t="str">
        <f>IF(B115="","",(IFERROR(VLOOKUP(B115,Projecten!A$4:W$2618,23,FALSE),"niet bekend")))</f>
        <v/>
      </c>
      <c r="AI115" s="2463" t="str">
        <f>IF(B115="","",(IFERROR(VLOOKUP(B115,Projecten!A$4:W$2618,12,FALSE),"niet bekend")))</f>
        <v/>
      </c>
    </row>
    <row r="116" spans="2:35" s="1452" customFormat="1" x14ac:dyDescent="0.2">
      <c r="B116" s="1406"/>
      <c r="C116" s="1405"/>
      <c r="D116" s="1405"/>
      <c r="E116" s="1446"/>
      <c r="F116" s="1448"/>
      <c r="G116" s="1448"/>
      <c r="H116" s="1448"/>
      <c r="I116" s="1448"/>
      <c r="J116" s="1447"/>
      <c r="K116" s="1447"/>
      <c r="L116" s="1447"/>
      <c r="M116" s="1447"/>
      <c r="N116" s="1339"/>
      <c r="O116" s="1339"/>
      <c r="P116" s="1339"/>
      <c r="Q116" s="1339"/>
      <c r="R116" s="1405"/>
      <c r="S116" s="1447"/>
      <c r="T116" s="1449"/>
      <c r="U116" s="1450"/>
      <c r="V116" s="1446"/>
      <c r="W116" s="1446"/>
      <c r="X116" s="1385"/>
      <c r="Y116" s="1446"/>
      <c r="Z116" s="1446"/>
      <c r="AA116" s="1918"/>
      <c r="AC116" s="1453"/>
      <c r="AD116" s="1453"/>
      <c r="AE116" s="1453"/>
      <c r="AF116" s="1454" t="str">
        <f>IF(B116="","",(IFERROR(VLOOKUP(B116,Projecten!A$4:W$2618,5,FALSE),"niet bekend")))</f>
        <v/>
      </c>
      <c r="AG116" s="2306" t="str">
        <f>IF(AF116="","",(IF(F116=0,AI116,(F116/AF116*AI116))))</f>
        <v/>
      </c>
      <c r="AH116" s="1453" t="str">
        <f>IF(B116="","",(IFERROR(VLOOKUP(B116,Projecten!A$4:W$2618,23,FALSE),"niet bekend")))</f>
        <v/>
      </c>
      <c r="AI116" s="1455" t="str">
        <f>IF(B116="","",(IFERROR(VLOOKUP(B116,Projecten!A$4:W$2618,12,FALSE),"niet bekend")))</f>
        <v/>
      </c>
    </row>
    <row r="117" spans="2:35" s="1452" customFormat="1" x14ac:dyDescent="0.2">
      <c r="B117" s="1406"/>
      <c r="C117" s="1405"/>
      <c r="D117" s="1405"/>
      <c r="E117" s="1446"/>
      <c r="F117" s="1448"/>
      <c r="G117" s="1448"/>
      <c r="H117" s="1448"/>
      <c r="I117" s="1448"/>
      <c r="J117" s="1447"/>
      <c r="K117" s="1447"/>
      <c r="L117" s="1447"/>
      <c r="M117" s="1447"/>
      <c r="N117" s="1339"/>
      <c r="O117" s="1339"/>
      <c r="P117" s="1339"/>
      <c r="Q117" s="1339"/>
      <c r="R117" s="1405"/>
      <c r="S117" s="1447"/>
      <c r="T117" s="1449"/>
      <c r="U117" s="1450"/>
      <c r="V117" s="1446"/>
      <c r="W117" s="1446"/>
      <c r="X117" s="1385"/>
      <c r="Y117" s="1446"/>
      <c r="Z117" s="1446"/>
      <c r="AA117" s="1918"/>
      <c r="AC117" s="1453"/>
      <c r="AD117" s="1453"/>
      <c r="AE117" s="1453"/>
      <c r="AF117" s="1454"/>
      <c r="AG117" s="2306"/>
      <c r="AH117" s="1453"/>
      <c r="AI117" s="1455"/>
    </row>
    <row r="118" spans="2:35" s="1452" customFormat="1" x14ac:dyDescent="0.2">
      <c r="B118" s="1406"/>
      <c r="C118" s="1405"/>
      <c r="D118" s="1405"/>
      <c r="E118" s="1446"/>
      <c r="F118" s="1448"/>
      <c r="G118" s="1448"/>
      <c r="H118" s="1448"/>
      <c r="I118" s="1448"/>
      <c r="J118" s="1447"/>
      <c r="K118" s="1447"/>
      <c r="L118" s="1447"/>
      <c r="M118" s="1447"/>
      <c r="N118" s="1339"/>
      <c r="O118" s="1339"/>
      <c r="P118" s="1339"/>
      <c r="Q118" s="1339"/>
      <c r="R118" s="1405"/>
      <c r="S118" s="1447"/>
      <c r="T118" s="1449"/>
      <c r="U118" s="1450"/>
      <c r="V118" s="1446"/>
      <c r="W118" s="1446"/>
      <c r="X118" s="1385"/>
      <c r="Y118" s="1446"/>
      <c r="Z118" s="1446"/>
      <c r="AA118" s="1918"/>
      <c r="AC118" s="1453"/>
      <c r="AD118" s="1453"/>
      <c r="AE118" s="1453"/>
      <c r="AF118" s="1454"/>
      <c r="AG118" s="2306"/>
      <c r="AH118" s="1453"/>
      <c r="AI118" s="1455"/>
    </row>
    <row r="119" spans="2:35" x14ac:dyDescent="0.2">
      <c r="B119" s="1917"/>
      <c r="C119" s="1438"/>
      <c r="D119" s="1444"/>
      <c r="E119" s="1444"/>
      <c r="F119" s="1445"/>
      <c r="G119" s="1445"/>
      <c r="H119" s="1445"/>
      <c r="I119" s="1445"/>
      <c r="T119" s="1329"/>
      <c r="X119" s="1385"/>
      <c r="Z119" s="1337"/>
      <c r="AA119" s="2101"/>
      <c r="AF119" s="1404"/>
      <c r="AI119" s="1386"/>
    </row>
    <row r="120" spans="2:35" x14ac:dyDescent="0.2">
      <c r="B120" s="1917"/>
      <c r="C120" s="1438"/>
      <c r="D120" s="1438"/>
      <c r="E120" s="1444"/>
      <c r="F120" s="1445"/>
      <c r="G120" s="1445"/>
      <c r="H120" s="1445"/>
      <c r="I120" s="1445"/>
      <c r="J120" s="1326"/>
      <c r="K120" s="1326"/>
      <c r="L120" s="1326"/>
      <c r="M120" s="1327"/>
      <c r="N120" s="1327"/>
      <c r="O120" s="1327"/>
      <c r="P120" s="1327"/>
      <c r="Q120" s="1327"/>
      <c r="T120" s="1329"/>
      <c r="X120" s="1385"/>
      <c r="AF120" s="1403" t="str">
        <f>IF(B120="","",(IFERROR(VLOOKUP(B120,Projecten!A$4:W$2618,5,FALSE),"niet bekend")))</f>
        <v/>
      </c>
      <c r="AG120" s="2306" t="str">
        <f>IF(AF120="","",(IF(F120=0,AI120,(F120/AF120*AI120))))</f>
        <v/>
      </c>
      <c r="AH120" s="1283" t="str">
        <f>IF(B120="","",(IFERROR(VLOOKUP(B120,Projecten!A$4:W$2618,23,FALSE),"niet bekend")))</f>
        <v/>
      </c>
      <c r="AI120" s="2463" t="str">
        <f>IF(B120="","",(IFERROR(VLOOKUP(B120,Projecten!A$4:W$2618,12,FALSE),"niet bekend")))</f>
        <v/>
      </c>
    </row>
    <row r="121" spans="2:35" s="1932" customFormat="1" x14ac:dyDescent="0.2">
      <c r="B121" s="1936"/>
      <c r="C121" s="1924"/>
      <c r="D121" s="1924" t="s">
        <v>3514</v>
      </c>
      <c r="E121" s="1925" t="s">
        <v>68</v>
      </c>
      <c r="F121" s="1940">
        <v>1</v>
      </c>
      <c r="G121" s="1940"/>
      <c r="H121" s="1940"/>
      <c r="I121" s="1940"/>
      <c r="J121" s="1942"/>
      <c r="K121" s="1942"/>
      <c r="L121" s="1942"/>
      <c r="M121" s="1944"/>
      <c r="N121" s="1943"/>
      <c r="O121" s="1943"/>
      <c r="P121" s="1943"/>
      <c r="Q121" s="1943"/>
      <c r="R121" s="1927"/>
      <c r="S121" s="1926"/>
      <c r="T121" s="1928">
        <v>41</v>
      </c>
      <c r="U121" s="1929"/>
      <c r="V121" s="1930" t="s">
        <v>561</v>
      </c>
      <c r="W121" s="1930"/>
      <c r="X121" s="1931">
        <v>48</v>
      </c>
      <c r="Y121" s="1930"/>
      <c r="Z121" s="1930"/>
      <c r="AA121" s="1937"/>
      <c r="AC121" s="1933"/>
      <c r="AD121" s="1933"/>
      <c r="AE121" s="1933"/>
      <c r="AF121" s="1934" t="str">
        <f>IF(B121="","",(IFERROR(VLOOKUP(B121,Projecten!A$4:W$2618,5,FALSE),"niet bekend")))</f>
        <v/>
      </c>
      <c r="AG121" s="2313" t="str">
        <f>IF(AF121="","",(IF(F121=0,AI121,(F121/AF121*AI121))))</f>
        <v/>
      </c>
      <c r="AH121" s="1933" t="str">
        <f>IF(B121="","",(IFERROR(VLOOKUP(B121,Projecten!A$4:W$2618,23,FALSE),"niet bekend")))</f>
        <v/>
      </c>
      <c r="AI121" s="1935" t="str">
        <f>IF(B121="","",(IFERROR(VLOOKUP(B121,Projecten!A$4:W$2618,12,FALSE),"niet bekend")))</f>
        <v/>
      </c>
    </row>
    <row r="122" spans="2:35" s="1398" customFormat="1" x14ac:dyDescent="0.2">
      <c r="B122" s="1919"/>
      <c r="C122" s="1456"/>
      <c r="D122" s="1456" t="s">
        <v>4172</v>
      </c>
      <c r="E122" s="1457" t="s">
        <v>68</v>
      </c>
      <c r="F122" s="1458">
        <v>14</v>
      </c>
      <c r="G122" s="1458"/>
      <c r="H122" s="1458"/>
      <c r="I122" s="1458"/>
      <c r="J122" s="1391"/>
      <c r="K122" s="1391"/>
      <c r="L122" s="1391"/>
      <c r="M122" s="1392"/>
      <c r="N122" s="1392"/>
      <c r="O122" s="1392"/>
      <c r="P122" s="1392"/>
      <c r="Q122" s="1392"/>
      <c r="R122" s="1393"/>
      <c r="S122" s="1391"/>
      <c r="T122" s="1394">
        <v>40</v>
      </c>
      <c r="U122" s="1395"/>
      <c r="V122" s="1396" t="s">
        <v>278</v>
      </c>
      <c r="W122" s="1396"/>
      <c r="X122" s="1459">
        <v>280</v>
      </c>
      <c r="Y122" s="1396"/>
      <c r="Z122" s="1397"/>
      <c r="AA122" s="1393"/>
      <c r="AC122" s="1399"/>
      <c r="AD122" s="1399"/>
      <c r="AE122" s="1399"/>
      <c r="AF122" s="1400"/>
      <c r="AG122" s="2311"/>
      <c r="AH122" s="1399"/>
      <c r="AI122" s="1401"/>
    </row>
    <row r="123" spans="2:35" s="1377" customFormat="1" x14ac:dyDescent="0.2">
      <c r="B123" s="826"/>
      <c r="C123" s="1366"/>
      <c r="D123" s="1367"/>
      <c r="E123" s="1367"/>
      <c r="F123" s="1368"/>
      <c r="G123" s="1368"/>
      <c r="H123" s="1368"/>
      <c r="I123" s="1368"/>
      <c r="J123" s="1369"/>
      <c r="K123" s="1369"/>
      <c r="L123" s="1369"/>
      <c r="M123" s="1368"/>
      <c r="N123" s="1368"/>
      <c r="O123" s="1368"/>
      <c r="P123" s="1368"/>
      <c r="Q123" s="1368"/>
      <c r="R123" s="1370"/>
      <c r="S123" s="1371"/>
      <c r="T123" s="1372"/>
      <c r="U123" s="1372"/>
      <c r="V123" s="1373"/>
      <c r="W123" s="1373"/>
      <c r="X123" s="1373"/>
      <c r="Y123" s="1374"/>
      <c r="Z123" s="1375"/>
      <c r="AA123" s="1376"/>
      <c r="AC123" s="1378"/>
      <c r="AD123" s="1378"/>
      <c r="AE123" s="1378"/>
      <c r="AF123" s="1379"/>
      <c r="AG123" s="2310"/>
      <c r="AH123" s="1378" t="str">
        <f>IF(B123="","",(IFERROR(VLOOKUP(B123,Projecten!A$4:W$2618,23,FALSE),"niet bekend")))</f>
        <v/>
      </c>
      <c r="AI123" s="1381" t="str">
        <f>IF(B123="","",(IFERROR(VLOOKUP(B123,Projecten!A$4:W$2618,12,FALSE),"niet bekend")))</f>
        <v/>
      </c>
    </row>
    <row r="125" spans="2:35" x14ac:dyDescent="0.2">
      <c r="D125" s="1405" t="s">
        <v>3168</v>
      </c>
      <c r="X125" s="1332">
        <v>40</v>
      </c>
    </row>
    <row r="127" spans="2:35" s="1359" customFormat="1" x14ac:dyDescent="0.2">
      <c r="B127" s="1341" t="s">
        <v>3843</v>
      </c>
      <c r="C127" s="2270" t="s">
        <v>3933</v>
      </c>
      <c r="D127" s="1341">
        <v>647017</v>
      </c>
      <c r="E127" s="1342" t="s">
        <v>68</v>
      </c>
      <c r="F127" s="1342">
        <v>1</v>
      </c>
      <c r="G127" s="1342">
        <v>8</v>
      </c>
      <c r="H127" s="1342">
        <v>3</v>
      </c>
      <c r="I127" s="1342">
        <v>7</v>
      </c>
      <c r="J127" s="1343">
        <v>42885</v>
      </c>
      <c r="K127" s="2196">
        <v>42886</v>
      </c>
      <c r="L127" s="1343">
        <v>42878</v>
      </c>
      <c r="M127" s="2196" t="s">
        <v>3924</v>
      </c>
      <c r="N127" s="1390"/>
      <c r="O127" s="1390"/>
      <c r="P127" s="1390"/>
      <c r="Q127" s="1390"/>
      <c r="R127" s="1654"/>
      <c r="S127" s="1350"/>
      <c r="T127" s="1353">
        <v>24</v>
      </c>
      <c r="U127" s="1354"/>
      <c r="V127" s="1597" t="s">
        <v>278</v>
      </c>
      <c r="W127" s="1597" t="s">
        <v>3899</v>
      </c>
      <c r="X127" s="1347">
        <v>0</v>
      </c>
      <c r="Y127" s="1355"/>
      <c r="Z127" s="1357"/>
      <c r="AA127" s="2303">
        <v>42871</v>
      </c>
      <c r="AB127" s="1359" t="s">
        <v>4238</v>
      </c>
      <c r="AC127" s="1360"/>
      <c r="AD127" s="1360"/>
      <c r="AE127" s="1360"/>
      <c r="AF127" s="1403">
        <f>IF(B127="","",(IFERROR(VLOOKUP(B127,Projecten!A$4:W$2618,5,FALSE),"niet bekend")))</f>
        <v>1</v>
      </c>
      <c r="AG127" s="2306">
        <f>IF(AF127="","",(IF(F127=0,AI127,(F127/AF127*AI127))))</f>
        <v>7103.28</v>
      </c>
      <c r="AH127" s="1283">
        <f>IF(B127="","",(IFERROR(VLOOKUP(B127,Projecten!A$4:W$2618,23,FALSE),"niet bekend")))</f>
        <v>7103.28</v>
      </c>
      <c r="AI127" s="2463">
        <f>IF(B127="","",(IFERROR(VLOOKUP(B127,Projecten!A$4:W$2618,12,FALSE),"niet bekend")))</f>
        <v>7103.28</v>
      </c>
    </row>
  </sheetData>
  <sheetProtection selectLockedCells="1" selectUnlockedCells="1"/>
  <customSheetViews>
    <customSheetView guid="{6253D632-6DBB-4325-BCEA-2CD8430E5C69}" showPageBreaks="1" fitToPage="1" showRuler="0">
      <pane xSplit="7" ySplit="2" topLeftCell="H3" activePane="bottomRight" state="frozen"/>
      <selection pane="bottomRight" activeCell="A4" sqref="A4:W26"/>
      <pageMargins left="0.23622047244094491" right="0.23622047244094491" top="0.35433070866141736" bottom="0.35433070866141736" header="0.31496062992125984" footer="0.31496062992125984"/>
      <pageSetup paperSize="8" scale="42" firstPageNumber="0" orientation="landscape" r:id="rId1"/>
      <headerFooter alignWithMargins="0">
        <oddFooter>&amp;L&amp;Z&amp;F&amp;Rafgedrukt: &amp;D</oddFooter>
      </headerFooter>
    </customSheetView>
    <customSheetView guid="{43F5AAA3-B556-45FF-A35B-9AF3E75AD368}" scale="85" fitToPage="1" showRuler="0">
      <pane xSplit="7" ySplit="2" topLeftCell="H51" activePane="bottomRight" state="frozen"/>
      <selection pane="bottomRight" activeCell="C24" sqref="C24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2"/>
      <headerFooter alignWithMargins="0">
        <oddFooter>&amp;L&amp;Z&amp;F&amp;Rafgedrukt: &amp;D</oddFooter>
      </headerFooter>
    </customSheetView>
    <customSheetView guid="{5318FB8F-D1A9-4668-BD6C-B7D1DE58AAF3}" fitToPage="1" showRuler="0">
      <pane xSplit="7" ySplit="2" topLeftCell="H45" activePane="bottomRight" state="frozen"/>
      <selection pane="bottomRight" activeCell="K52" sqref="K52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3"/>
      <headerFooter alignWithMargins="0">
        <oddFooter>&amp;L&amp;Z&amp;F&amp;Rafgedrukt: &amp;D</oddFooter>
      </headerFooter>
    </customSheetView>
    <customSheetView guid="{44A32263-99D3-4627-8E19-5E90B1BA6A9B}" fitToPage="1" showRuler="0">
      <pane xSplit="7" ySplit="2" topLeftCell="H30" activePane="bottomRight" state="frozen"/>
      <selection pane="bottomRight" activeCell="I39" sqref="I39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4"/>
      <headerFooter alignWithMargins="0">
        <oddFooter>&amp;L&amp;Z&amp;F&amp;Rafgedrukt: &amp;D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scale="70" fitToPage="1" showRuler="0">
      <pane xSplit="7" ySplit="2" topLeftCell="H3" activePane="bottomRight" state="frozen"/>
      <selection pane="bottomRight" activeCell="C37" sqref="C37"/>
      <pageMargins left="0.25" right="0.25" top="0.75" bottom="0.75" header="0.3" footer="0.3"/>
      <pageSetup paperSize="8" scale="26" firstPageNumber="0" orientation="landscape" r:id="rId5"/>
      <headerFooter alignWithMargins="0">
        <oddFooter>&amp;L&amp;Z&amp;F&amp;Rafgedrukt: &amp;D</oddFooter>
      </headerFooter>
    </customSheetView>
    <customSheetView guid="{BE55C6D2-CFCD-43C4-899B-009D5EF25234}" fitToPage="1" showRuler="0">
      <pane xSplit="7" ySplit="2" topLeftCell="H60" activePane="bottomRight" state="frozen"/>
      <selection pane="bottomRight" activeCell="C83" sqref="C83"/>
      <pageMargins left="0.23622047244094491" right="0.23622047244094491" top="0.74803149606299213" bottom="0.74803149606299213" header="0.31496062992125984" footer="0.31496062992125984"/>
      <pageSetup paperSize="8" scale="37" firstPageNumber="0" orientation="landscape" r:id="rId6"/>
      <headerFooter alignWithMargins="0">
        <oddFooter>&amp;L&amp;Z&amp;F&amp;Rafgedrukt: &amp;D</oddFooter>
      </headerFooter>
    </customSheetView>
    <customSheetView guid="{B253F0B5-16E0-4030-8F1B-D810AA430E4F}" fitToPage="1" showRuler="0">
      <pane xSplit="16" ySplit="2" topLeftCell="Q22" activePane="bottomRight" state="frozen"/>
      <selection pane="bottomRight" activeCell="A108" sqref="A108"/>
      <pageMargins left="0.25" right="0.25" top="0.75" bottom="0.75" header="0.3" footer="0.3"/>
      <pageSetup paperSize="9" scale="10" firstPageNumber="0" orientation="landscape" r:id="rId7"/>
      <headerFooter alignWithMargins="0">
        <oddFooter>&amp;L&amp;Z&amp;F&amp;Rafgedrukt: &amp;D</oddFooter>
      </headerFooter>
    </customSheetView>
    <customSheetView guid="{EEF632F4-194A-46FA-A666-DFA3C20FCC0C}" showPageBreaks="1" fitToPage="1" showRuler="0">
      <pane ySplit="2" topLeftCell="A3" activePane="bottomLeft" state="frozen"/>
      <selection pane="bottomLeft" activeCell="C24" sqref="C24"/>
      <pageMargins left="0.25" right="0.25" top="0.75" bottom="0.75" header="0.3" footer="0.3"/>
      <pageSetup paperSize="8" scale="36" firstPageNumber="0" orientation="portrait" r:id="rId8"/>
      <headerFooter alignWithMargins="0">
        <oddFooter>&amp;L&amp;Z&amp;F&amp;Rafgedrukt: &amp;D</oddFooter>
      </headerFooter>
    </customSheetView>
    <customSheetView guid="{22CDCF1B-A998-4C66-A90E-5BC54F71D148}" scale="85" showPageBreaks="1" fitToPage="1" hiddenColumns="1" showRuler="0">
      <pane xSplit="7" ySplit="2" topLeftCell="H3" activePane="bottomRight" state="frozen"/>
      <selection pane="bottomRight" activeCell="A13" sqref="A13:XFD13"/>
      <pageMargins left="0.23622047244094491" right="0.23622047244094491" top="0.74803149606299213" bottom="0.74803149606299213" header="0.31496062992125984" footer="0.31496062992125984"/>
      <pageSetup paperSize="8" scale="10" firstPageNumber="0" orientation="landscape" r:id="rId9"/>
      <headerFooter alignWithMargins="0">
        <oddFooter>&amp;L&amp;Z&amp;F&amp;Rafgedrukt: &amp;D</oddFooter>
      </headerFooter>
    </customSheetView>
  </customSheetViews>
  <phoneticPr fontId="19" type="noConversion"/>
  <pageMargins left="0.23622047244094491" right="0.23622047244094491" top="0.35433070866141736" bottom="0.35433070866141736" header="0.31496062992125984" footer="0.31496062992125984"/>
  <pageSetup paperSize="8" scale="40" firstPageNumber="0" orientation="landscape" r:id="rId10"/>
  <headerFooter alignWithMargins="0">
    <oddFooter>&amp;L&amp;Z&amp;F&amp;Rafgedrukt: &amp;D</oddFooter>
  </headerFooter>
  <legacyDrawing r:id="rId1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>
    <pageSetUpPr fitToPage="1"/>
  </sheetPr>
  <dimension ref="A1:XFD3167"/>
  <sheetViews>
    <sheetView showRuler="0" zoomScaleNormal="100" workbookViewId="0">
      <pane xSplit="8" ySplit="2" topLeftCell="I2322" activePane="bottomRight" state="frozen"/>
      <selection pane="topRight" activeCell="I1" sqref="I1"/>
      <selection pane="bottomLeft" activeCell="A3" sqref="A3"/>
      <selection pane="bottomRight" activeCell="B2352" sqref="B2352"/>
    </sheetView>
  </sheetViews>
  <sheetFormatPr defaultRowHeight="12.75" x14ac:dyDescent="0.2"/>
  <cols>
    <col min="1" max="1" width="15" style="90" customWidth="1"/>
    <col min="2" max="2" width="21.85546875" style="1493" bestFit="1" customWidth="1"/>
    <col min="3" max="3" width="36.28515625" style="5" customWidth="1"/>
    <col min="4" max="4" width="19.28515625" style="6" customWidth="1"/>
    <col min="5" max="5" width="4.7109375" style="7" customWidth="1"/>
    <col min="6" max="7" width="4.7109375" style="6" customWidth="1"/>
    <col min="8" max="8" width="4.85546875" style="6" customWidth="1"/>
    <col min="9" max="10" width="6.28515625" style="7" customWidth="1"/>
    <col min="11" max="11" width="7" style="7" customWidth="1"/>
    <col min="12" max="12" width="5.28515625" style="7" customWidth="1"/>
    <col min="13" max="16" width="3.28515625" style="7" customWidth="1"/>
    <col min="17" max="17" width="9.85546875" style="7" customWidth="1"/>
    <col min="18" max="18" width="19.42578125" style="23" customWidth="1"/>
    <col min="19" max="19" width="6.5703125" style="7" customWidth="1"/>
    <col min="20" max="20" width="9.140625" style="177" bestFit="1"/>
    <col min="21" max="21" width="15.85546875" style="6" customWidth="1"/>
    <col min="22" max="22" width="40.85546875" style="6" customWidth="1"/>
    <col min="23" max="23" width="9.42578125" style="477" customWidth="1"/>
    <col min="24" max="24" width="8.28515625" style="5" customWidth="1"/>
    <col min="25" max="25" width="7.85546875" style="8" customWidth="1"/>
    <col min="26" max="26" width="15.28515625" style="8" customWidth="1"/>
    <col min="27" max="27" width="9.140625" style="8"/>
    <col min="28" max="29" width="10.7109375" style="8" bestFit="1" customWidth="1"/>
    <col min="32" max="32" width="14.140625" style="8" customWidth="1"/>
    <col min="33" max="33" width="12.7109375" style="1026" customWidth="1"/>
    <col min="34" max="34" width="14.5703125" style="1026" bestFit="1" customWidth="1"/>
    <col min="35" max="35" width="12.7109375" style="1026" customWidth="1"/>
    <col min="36" max="16384" width="9.140625" style="8"/>
  </cols>
  <sheetData>
    <row r="1" spans="1:35" s="4" customFormat="1" ht="12.75" customHeight="1" x14ac:dyDescent="0.2">
      <c r="A1" s="9" t="s">
        <v>2501</v>
      </c>
      <c r="B1" s="1487"/>
      <c r="C1" s="10"/>
      <c r="D1" s="134">
        <v>42005</v>
      </c>
      <c r="E1" s="11"/>
      <c r="F1" s="915"/>
      <c r="G1" s="915"/>
      <c r="H1" s="915"/>
      <c r="I1" s="11"/>
      <c r="J1" s="11"/>
      <c r="K1" s="11"/>
      <c r="L1" s="11"/>
      <c r="M1" s="10" t="s">
        <v>80</v>
      </c>
      <c r="N1" s="11"/>
      <c r="O1" s="11"/>
      <c r="P1" s="11"/>
      <c r="Q1" s="12"/>
      <c r="R1" s="2130"/>
      <c r="S1" s="1193" t="s">
        <v>81</v>
      </c>
      <c r="T1" s="954"/>
      <c r="U1" s="13"/>
      <c r="V1" s="13"/>
      <c r="W1" s="473">
        <f>SUM(W4:W1565)</f>
        <v>23659.491999999995</v>
      </c>
      <c r="X1" s="14">
        <f>(38*4-10)</f>
        <v>142</v>
      </c>
      <c r="Y1" s="15">
        <f>CEILING(W1/X1,0.1)</f>
        <v>166.70000000000002</v>
      </c>
      <c r="AG1" s="1026"/>
      <c r="AH1" s="1026"/>
      <c r="AI1" s="1026"/>
    </row>
    <row r="2" spans="1:35" s="17" customFormat="1" ht="39.75" customHeight="1" x14ac:dyDescent="0.25">
      <c r="A2" s="16" t="s">
        <v>82</v>
      </c>
      <c r="B2" s="1488" t="s">
        <v>233</v>
      </c>
      <c r="C2" s="16" t="s">
        <v>83</v>
      </c>
      <c r="D2" s="17" t="s">
        <v>2</v>
      </c>
      <c r="E2" s="11" t="s">
        <v>79</v>
      </c>
      <c r="F2" s="915" t="s">
        <v>4</v>
      </c>
      <c r="G2" s="915" t="s">
        <v>5</v>
      </c>
      <c r="H2" s="915" t="s">
        <v>6</v>
      </c>
      <c r="I2" s="11" t="s">
        <v>365</v>
      </c>
      <c r="J2" s="11" t="s">
        <v>364</v>
      </c>
      <c r="K2" s="11" t="s">
        <v>366</v>
      </c>
      <c r="L2" s="11" t="s">
        <v>367</v>
      </c>
      <c r="M2" s="88" t="s">
        <v>214</v>
      </c>
      <c r="N2" s="88" t="s">
        <v>215</v>
      </c>
      <c r="O2" s="88" t="s">
        <v>216</v>
      </c>
      <c r="P2" s="11" t="s">
        <v>209</v>
      </c>
      <c r="Q2" s="18" t="s">
        <v>84</v>
      </c>
      <c r="R2" s="2131" t="s">
        <v>283</v>
      </c>
      <c r="S2" s="18" t="s">
        <v>84</v>
      </c>
      <c r="T2" s="174" t="s">
        <v>85</v>
      </c>
      <c r="U2" s="19" t="s">
        <v>281</v>
      </c>
      <c r="V2" s="19" t="s">
        <v>307</v>
      </c>
      <c r="W2" s="474" t="s">
        <v>86</v>
      </c>
      <c r="X2" s="20" t="s">
        <v>87</v>
      </c>
      <c r="Y2" s="21" t="s">
        <v>88</v>
      </c>
      <c r="Z2" s="17" t="s">
        <v>765</v>
      </c>
      <c r="AE2" s="77" t="s">
        <v>2530</v>
      </c>
      <c r="AF2" s="77" t="s">
        <v>2532</v>
      </c>
      <c r="AG2" s="1148" t="s">
        <v>2531</v>
      </c>
      <c r="AH2" s="1148" t="s">
        <v>2533</v>
      </c>
      <c r="AI2" s="1148" t="s">
        <v>2553</v>
      </c>
    </row>
    <row r="3" spans="1:35" s="971" customFormat="1" ht="39.75" customHeight="1" x14ac:dyDescent="0.3">
      <c r="A3" s="1560"/>
      <c r="C3" s="971">
        <v>2015</v>
      </c>
      <c r="E3" s="1192"/>
      <c r="P3" s="1192"/>
      <c r="R3" s="2117"/>
      <c r="S3" s="1192"/>
      <c r="AG3" s="1079"/>
      <c r="AH3" s="1079">
        <f>SUM(AH4:AH363)</f>
        <v>1858263.31</v>
      </c>
      <c r="AI3" s="1079"/>
    </row>
    <row r="4" spans="1:35" s="1038" customFormat="1" ht="12.75" customHeight="1" x14ac:dyDescent="0.2">
      <c r="A4" s="1007"/>
      <c r="B4" s="1489"/>
      <c r="C4" s="1008">
        <f>SUM(F4:H4)</f>
        <v>55</v>
      </c>
      <c r="D4" s="1009"/>
      <c r="E4" s="1010">
        <f>SUM(E5:E8)</f>
        <v>3</v>
      </c>
      <c r="F4" s="1009">
        <f>SUM(F5:F8)</f>
        <v>27</v>
      </c>
      <c r="G4" s="1009">
        <f>SUM(G5:G8)</f>
        <v>20</v>
      </c>
      <c r="H4" s="1009">
        <f>SUM(H5:H8)</f>
        <v>8</v>
      </c>
      <c r="I4" s="1010"/>
      <c r="J4" s="1010"/>
      <c r="K4" s="1010"/>
      <c r="L4" s="1010"/>
      <c r="M4" s="1010"/>
      <c r="N4" s="1010"/>
      <c r="O4" s="1010"/>
      <c r="P4" s="1010"/>
      <c r="Q4" s="1045">
        <v>11</v>
      </c>
      <c r="R4" s="1045"/>
      <c r="S4" s="1045"/>
      <c r="T4" s="1046"/>
      <c r="U4" s="1068"/>
      <c r="V4" s="1047">
        <f>SUM(W4:W8)</f>
        <v>54</v>
      </c>
      <c r="W4" s="1051"/>
      <c r="X4" s="1077">
        <f>$X$1</f>
        <v>142</v>
      </c>
      <c r="Y4" s="968">
        <f>V4-X4</f>
        <v>-88</v>
      </c>
      <c r="AF4" s="1088">
        <f>SUM(AF5:AF8)</f>
        <v>7507</v>
      </c>
      <c r="AG4" s="1027"/>
      <c r="AH4" s="1027"/>
      <c r="AI4" s="1027"/>
    </row>
    <row r="5" spans="1:35" s="90" customFormat="1" ht="12.75" customHeight="1" x14ac:dyDescent="0.25">
      <c r="A5" s="138">
        <v>2015006</v>
      </c>
      <c r="B5" s="1490"/>
      <c r="C5" s="114" t="s">
        <v>92</v>
      </c>
      <c r="D5" s="114" t="s">
        <v>68</v>
      </c>
      <c r="E5" s="91">
        <v>1</v>
      </c>
      <c r="F5" s="94">
        <v>8</v>
      </c>
      <c r="G5" s="94">
        <v>5</v>
      </c>
      <c r="H5" s="94">
        <v>3</v>
      </c>
      <c r="I5" s="95" t="s">
        <v>89</v>
      </c>
      <c r="J5" s="76"/>
      <c r="K5" s="76"/>
      <c r="L5" s="76"/>
      <c r="M5" s="129"/>
      <c r="N5" s="129"/>
      <c r="O5" s="129"/>
      <c r="P5" s="531" t="s">
        <v>89</v>
      </c>
      <c r="R5" s="2122"/>
      <c r="S5" s="96">
        <f>IF(T5&lt;=0,"",(((T5-$D$1)/7)+1))</f>
        <v>11.714285714285714</v>
      </c>
      <c r="T5" s="175">
        <v>42080</v>
      </c>
      <c r="U5" s="97" t="s">
        <v>91</v>
      </c>
      <c r="V5" s="97"/>
      <c r="W5" s="475">
        <v>17</v>
      </c>
      <c r="AE5" s="90">
        <f>IF(A5="","",(IFERROR(VLOOKUP(A5,Projecten!A$4:W$2618,5,FALSE),"niet bekend")))</f>
        <v>1</v>
      </c>
      <c r="AF5" s="972">
        <f>IF(AE5="","",(E5/AE5*AH5))</f>
        <v>2144</v>
      </c>
      <c r="AG5" s="1028">
        <f>IF(A5="","",(IFERROR(VLOOKUP(A5,Projecten!A$4:W$2618,23,FALSE),"niet bekend")))</f>
        <v>2144</v>
      </c>
      <c r="AH5" s="1028">
        <f>IF(A5="","",(IFERROR(VLOOKUP(A5,Projecten!A$4:W$2618,12,FALSE),"niet bekend")))</f>
        <v>2144</v>
      </c>
      <c r="AI5" s="1028">
        <f>IF(AF5="","",(AH5-AF5))</f>
        <v>0</v>
      </c>
    </row>
    <row r="6" spans="1:35" s="90" customFormat="1" ht="12.75" customHeight="1" x14ac:dyDescent="0.25">
      <c r="A6" s="138">
        <v>2015007</v>
      </c>
      <c r="B6" s="1490"/>
      <c r="C6" s="114" t="s">
        <v>93</v>
      </c>
      <c r="D6" s="114" t="s">
        <v>68</v>
      </c>
      <c r="E6" s="91">
        <v>1</v>
      </c>
      <c r="F6" s="94">
        <v>10</v>
      </c>
      <c r="G6" s="94">
        <v>7</v>
      </c>
      <c r="H6" s="94">
        <v>4</v>
      </c>
      <c r="I6" s="95" t="s">
        <v>89</v>
      </c>
      <c r="J6" s="76"/>
      <c r="K6" s="76"/>
      <c r="L6" s="76"/>
      <c r="M6" s="130"/>
      <c r="N6" s="130"/>
      <c r="O6" s="130"/>
      <c r="P6" s="532" t="s">
        <v>89</v>
      </c>
      <c r="R6" s="2122"/>
      <c r="S6" s="96">
        <f>IF(T6&lt;=0,"",(((T6-$D$1)/7)+1))</f>
        <v>11.714285714285714</v>
      </c>
      <c r="T6" s="175">
        <v>42080</v>
      </c>
      <c r="U6" s="97" t="s">
        <v>91</v>
      </c>
      <c r="V6" s="97"/>
      <c r="W6" s="475">
        <v>18</v>
      </c>
      <c r="X6" s="122"/>
      <c r="Y6" s="123"/>
      <c r="AE6" s="90">
        <f>IF(A6="","",(IFERROR(VLOOKUP(A6,Projecten!A$4:W$2618,5,FALSE),"niet bekend")))</f>
        <v>1</v>
      </c>
      <c r="AF6" s="973">
        <f>IF(AE6="","",(E6/AE6*AH6))</f>
        <v>3303</v>
      </c>
      <c r="AG6" s="1028">
        <f>IF(A6="","",(IFERROR(VLOOKUP(A6,Projecten!A$4:W$2618,23,FALSE),"niet bekend")))</f>
        <v>3303</v>
      </c>
      <c r="AH6" s="1028">
        <f>IF(A6="","",(IFERROR(VLOOKUP(A6,Projecten!A$4:W$2618,12,FALSE),"niet bekend")))</f>
        <v>3303</v>
      </c>
      <c r="AI6" s="1028">
        <f>IF(AF6="","",(AH6-AF6))</f>
        <v>0</v>
      </c>
    </row>
    <row r="7" spans="1:35" s="90" customFormat="1" ht="12.75" customHeight="1" x14ac:dyDescent="0.25">
      <c r="A7" s="138">
        <v>2015008</v>
      </c>
      <c r="B7" s="1490"/>
      <c r="C7" s="114" t="s">
        <v>94</v>
      </c>
      <c r="D7" s="114" t="s">
        <v>68</v>
      </c>
      <c r="E7" s="91">
        <v>1</v>
      </c>
      <c r="F7" s="94">
        <v>9</v>
      </c>
      <c r="G7" s="94">
        <v>8</v>
      </c>
      <c r="H7" s="94">
        <v>1</v>
      </c>
      <c r="I7" s="95" t="s">
        <v>89</v>
      </c>
      <c r="J7" s="74"/>
      <c r="K7" s="74"/>
      <c r="L7" s="74"/>
      <c r="M7" s="98"/>
      <c r="N7" s="98"/>
      <c r="O7" s="98"/>
      <c r="P7" s="533" t="s">
        <v>89</v>
      </c>
      <c r="R7" s="2122"/>
      <c r="S7" s="96">
        <f>IF(T7&lt;=0,"",(((T7-$D$1)/7)+1))</f>
        <v>11.714285714285714</v>
      </c>
      <c r="T7" s="175">
        <v>42080</v>
      </c>
      <c r="U7" s="97" t="s">
        <v>91</v>
      </c>
      <c r="V7" s="97"/>
      <c r="W7" s="475">
        <v>19</v>
      </c>
      <c r="AE7" s="90">
        <f>IF(A7="","",(IFERROR(VLOOKUP(A7,Projecten!A$4:W$2618,5,FALSE),"niet bekend")))</f>
        <v>1</v>
      </c>
      <c r="AF7" s="972">
        <f>IF(AE7="","",(E7/AE7*AH7))</f>
        <v>2060</v>
      </c>
      <c r="AG7" s="1028">
        <f>IF(A7="","",(IFERROR(VLOOKUP(A7,Projecten!A$4:W$2618,23,FALSE),"niet bekend")))</f>
        <v>2060</v>
      </c>
      <c r="AH7" s="1028">
        <f>IF(A7="","",(IFERROR(VLOOKUP(A7,Projecten!A$4:W$2618,12,FALSE),"niet bekend")))</f>
        <v>2060</v>
      </c>
      <c r="AI7" s="1028">
        <f>IF(AF7="","",(AH7-AF7))</f>
        <v>0</v>
      </c>
    </row>
    <row r="8" spans="1:35" s="38" customFormat="1" ht="12.75" customHeight="1" x14ac:dyDescent="0.2">
      <c r="A8" s="30"/>
      <c r="B8" s="1491"/>
      <c r="C8" s="31"/>
      <c r="D8" s="31"/>
      <c r="E8" s="32"/>
      <c r="F8" s="31"/>
      <c r="G8" s="31"/>
      <c r="H8" s="31"/>
      <c r="I8" s="32"/>
      <c r="J8" s="33"/>
      <c r="K8" s="33"/>
      <c r="L8" s="33"/>
      <c r="M8" s="33"/>
      <c r="N8" s="33"/>
      <c r="O8" s="33"/>
      <c r="P8" s="32"/>
      <c r="Q8" s="33"/>
      <c r="R8" s="33"/>
      <c r="S8" s="1194"/>
      <c r="T8" s="176"/>
      <c r="U8" s="35"/>
      <c r="V8" s="35"/>
      <c r="W8" s="476"/>
      <c r="X8" s="36"/>
      <c r="Y8" s="37"/>
      <c r="AF8" s="983"/>
      <c r="AG8" s="1030"/>
      <c r="AH8" s="1030"/>
      <c r="AI8" s="1030"/>
    </row>
    <row r="9" spans="1:35" s="1038" customFormat="1" ht="12.75" customHeight="1" x14ac:dyDescent="0.2">
      <c r="A9" s="1007"/>
      <c r="B9" s="1489"/>
      <c r="C9" s="1008">
        <f>SUM(F9:H9)</f>
        <v>83</v>
      </c>
      <c r="D9" s="1009"/>
      <c r="E9" s="1010">
        <f>SUM(E10:E15)</f>
        <v>5</v>
      </c>
      <c r="F9" s="1009">
        <f>SUM(F10:F15)</f>
        <v>45</v>
      </c>
      <c r="G9" s="1009">
        <f>SUM(G10:G15)</f>
        <v>24</v>
      </c>
      <c r="H9" s="1009">
        <f>SUM(H10:H15)</f>
        <v>14</v>
      </c>
      <c r="I9" s="1010"/>
      <c r="J9" s="1065"/>
      <c r="K9" s="1065"/>
      <c r="L9" s="1065"/>
      <c r="M9" s="1065"/>
      <c r="N9" s="1065"/>
      <c r="O9" s="1065"/>
      <c r="P9" s="1010"/>
      <c r="Q9" s="1045">
        <v>12</v>
      </c>
      <c r="R9" s="1045"/>
      <c r="S9" s="1045"/>
      <c r="T9" s="1046"/>
      <c r="U9" s="1068"/>
      <c r="V9" s="1047">
        <f>SUM(W9:W14)</f>
        <v>72</v>
      </c>
      <c r="W9" s="1051"/>
      <c r="X9" s="1077">
        <f>$X$1</f>
        <v>142</v>
      </c>
      <c r="Y9" s="968">
        <f>V9-X9</f>
        <v>-70</v>
      </c>
      <c r="AE9" s="1038" t="str">
        <f>IF(A9="","",(IFERROR(VLOOKUP(A9,Projecten!A$4:W$2618,5,FALSE),"niet bekend")))</f>
        <v/>
      </c>
      <c r="AF9" s="1037">
        <f>SUM(AF10:AF15)</f>
        <v>11020</v>
      </c>
      <c r="AG9" s="1027" t="str">
        <f>IF(A9="","",(IFERROR(VLOOKUP(A9,Projecten!A$4:W$2618,23,FALSE),"niet bekend")))</f>
        <v/>
      </c>
      <c r="AH9" s="1027" t="str">
        <f>IF(A9="","",(IFERROR(VLOOKUP(A9,Projecten!A$4:W$2618,12,FALSE),"niet bekend")))</f>
        <v/>
      </c>
      <c r="AI9" s="1027"/>
    </row>
    <row r="10" spans="1:35" s="90" customFormat="1" ht="12.75" customHeight="1" x14ac:dyDescent="0.25">
      <c r="A10" s="138">
        <v>2015009</v>
      </c>
      <c r="B10" s="1490"/>
      <c r="C10" s="114" t="s">
        <v>203</v>
      </c>
      <c r="D10" s="114" t="s">
        <v>68</v>
      </c>
      <c r="E10" s="91">
        <v>1</v>
      </c>
      <c r="F10" s="94">
        <v>8</v>
      </c>
      <c r="G10" s="94">
        <v>5</v>
      </c>
      <c r="H10" s="94">
        <v>3</v>
      </c>
      <c r="I10" s="95" t="s">
        <v>89</v>
      </c>
      <c r="J10" s="74"/>
      <c r="K10" s="74"/>
      <c r="L10" s="74"/>
      <c r="M10" s="124"/>
      <c r="N10" s="124"/>
      <c r="O10" s="124"/>
      <c r="P10" s="74" t="s">
        <v>89</v>
      </c>
      <c r="R10" s="2122"/>
      <c r="S10" s="96">
        <f>IF(T10&lt;=0,"",(((T10-$D$1)/7)+1))</f>
        <v>12.714285714285714</v>
      </c>
      <c r="T10" s="175">
        <v>42087</v>
      </c>
      <c r="U10" s="97" t="s">
        <v>91</v>
      </c>
      <c r="V10" s="97"/>
      <c r="W10" s="475">
        <v>14</v>
      </c>
      <c r="AE10" s="90">
        <f>IF(A10="","",(IFERROR(VLOOKUP(A10,Projecten!A$4:W$2618,5,FALSE),"niet bekend")))</f>
        <v>1</v>
      </c>
      <c r="AF10" s="972">
        <f>IF(AE10="","",(E10/AE10*AH10))</f>
        <v>2109</v>
      </c>
      <c r="AG10" s="1028">
        <f>IF(A10="","",(IFERROR(VLOOKUP(A10,Projecten!A$4:W$2618,23,FALSE),"niet bekend")))</f>
        <v>2109</v>
      </c>
      <c r="AH10" s="1028">
        <f>IF(A10="","",(IFERROR(VLOOKUP(A10,Projecten!A$4:W$2618,12,FALSE),"niet bekend")))</f>
        <v>2109</v>
      </c>
      <c r="AI10" s="1028">
        <f>IF(AF10="","",(AH10-AF10))</f>
        <v>0</v>
      </c>
    </row>
    <row r="11" spans="1:35" s="90" customFormat="1" ht="12.75" customHeight="1" x14ac:dyDescent="0.25">
      <c r="A11" s="138">
        <v>2015012</v>
      </c>
      <c r="B11" s="1490"/>
      <c r="C11" s="114" t="s">
        <v>75</v>
      </c>
      <c r="D11" s="114" t="s">
        <v>68</v>
      </c>
      <c r="E11" s="91">
        <v>1</v>
      </c>
      <c r="F11" s="94">
        <v>11</v>
      </c>
      <c r="G11" s="94">
        <v>6</v>
      </c>
      <c r="H11" s="94">
        <v>3</v>
      </c>
      <c r="I11" s="95" t="s">
        <v>89</v>
      </c>
      <c r="J11" s="75"/>
      <c r="K11" s="75"/>
      <c r="L11" s="75"/>
      <c r="M11" s="125"/>
      <c r="N11" s="125"/>
      <c r="O11" s="125"/>
      <c r="P11" s="75" t="s">
        <v>89</v>
      </c>
      <c r="R11" s="2122"/>
      <c r="S11" s="96">
        <f>IF(T11&lt;=0,"",(((T11-'In Productie'!$E$1)/7)+1))</f>
        <v>6015.4285714285716</v>
      </c>
      <c r="T11" s="175">
        <v>42101</v>
      </c>
      <c r="U11" s="97" t="s">
        <v>91</v>
      </c>
      <c r="V11" s="97"/>
      <c r="W11" s="475">
        <v>15</v>
      </c>
      <c r="AE11" s="90">
        <f>IF(A11="","",(IFERROR(VLOOKUP(A11,Projecten!A$4:W$2618,5,FALSE),"niet bekend")))</f>
        <v>1</v>
      </c>
      <c r="AF11" s="972">
        <f>IF(AE11="","",(E11/AE11*AH11))</f>
        <v>2133</v>
      </c>
      <c r="AG11" s="1028">
        <f>IF(A11="","",(IFERROR(VLOOKUP(A11,Projecten!A$4:W$2618,23,FALSE),"niet bekend")))</f>
        <v>2133</v>
      </c>
      <c r="AH11" s="1028">
        <f>IF(A11="","",(IFERROR(VLOOKUP(A11,Projecten!A$4:W$2618,12,FALSE),"niet bekend")))</f>
        <v>2133</v>
      </c>
      <c r="AI11" s="1028">
        <f>IF(AF11="","",(AH11-AF11))</f>
        <v>0</v>
      </c>
    </row>
    <row r="12" spans="1:35" s="90" customFormat="1" ht="12.75" customHeight="1" x14ac:dyDescent="0.25">
      <c r="A12" s="138">
        <v>2015010</v>
      </c>
      <c r="B12" s="1490"/>
      <c r="C12" s="114" t="s">
        <v>73</v>
      </c>
      <c r="D12" s="114" t="s">
        <v>68</v>
      </c>
      <c r="E12" s="91">
        <v>1</v>
      </c>
      <c r="F12" s="94">
        <v>8</v>
      </c>
      <c r="G12" s="94">
        <v>4</v>
      </c>
      <c r="H12" s="94">
        <v>3</v>
      </c>
      <c r="I12" s="95" t="s">
        <v>89</v>
      </c>
      <c r="J12" s="75"/>
      <c r="K12" s="75"/>
      <c r="L12" s="75"/>
      <c r="M12" s="126"/>
      <c r="N12" s="126"/>
      <c r="O12" s="126"/>
      <c r="P12" s="127" t="s">
        <v>89</v>
      </c>
      <c r="R12" s="2122"/>
      <c r="S12" s="96">
        <f>IF(T12&lt;=0,"",(((T12-$D$1)/7)+1))</f>
        <v>12.714285714285714</v>
      </c>
      <c r="T12" s="175">
        <v>42087</v>
      </c>
      <c r="U12" s="97" t="s">
        <v>91</v>
      </c>
      <c r="V12" s="97"/>
      <c r="W12" s="475">
        <v>14</v>
      </c>
      <c r="AE12" s="90">
        <f>IF(A12="","",(IFERROR(VLOOKUP(A12,Projecten!A$4:W$2618,5,FALSE),"niet bekend")))</f>
        <v>1</v>
      </c>
      <c r="AF12" s="972">
        <f>IF(AE12="","",(E12/AE12*AH12))</f>
        <v>2296</v>
      </c>
      <c r="AG12" s="1028">
        <f>IF(A12="","",(IFERROR(VLOOKUP(A12,Projecten!A$4:W$2618,23,FALSE),"niet bekend")))</f>
        <v>2296</v>
      </c>
      <c r="AH12" s="1028">
        <f>IF(A12="","",(IFERROR(VLOOKUP(A12,Projecten!A$4:W$2618,12,FALSE),"niet bekend")))</f>
        <v>2296</v>
      </c>
      <c r="AI12" s="1028">
        <f>IF(AF12="","",(AH12-AF12))</f>
        <v>0</v>
      </c>
    </row>
    <row r="13" spans="1:35" s="90" customFormat="1" ht="12.75" customHeight="1" x14ac:dyDescent="0.25">
      <c r="A13" s="138">
        <v>2015011</v>
      </c>
      <c r="B13" s="1490"/>
      <c r="C13" s="114" t="s">
        <v>74</v>
      </c>
      <c r="D13" s="114" t="s">
        <v>68</v>
      </c>
      <c r="E13" s="91">
        <v>1</v>
      </c>
      <c r="F13" s="94">
        <v>8</v>
      </c>
      <c r="G13" s="94">
        <v>5</v>
      </c>
      <c r="H13" s="94">
        <v>3</v>
      </c>
      <c r="I13" s="95" t="s">
        <v>89</v>
      </c>
      <c r="J13" s="76"/>
      <c r="K13" s="76"/>
      <c r="L13" s="76"/>
      <c r="M13" s="128"/>
      <c r="N13" s="128"/>
      <c r="O13" s="128"/>
      <c r="P13" s="115" t="s">
        <v>89</v>
      </c>
      <c r="R13" s="2122"/>
      <c r="S13" s="96">
        <f>IF(T13&lt;=0,"",(((T13-$D$1)/7)+1))</f>
        <v>13.714285714285714</v>
      </c>
      <c r="T13" s="175">
        <v>42094</v>
      </c>
      <c r="U13" s="97" t="s">
        <v>91</v>
      </c>
      <c r="V13" s="97"/>
      <c r="W13" s="475">
        <v>14</v>
      </c>
      <c r="AE13" s="90">
        <f>IF(A13="","",(IFERROR(VLOOKUP(A13,Projecten!A$4:W$2618,5,FALSE),"niet bekend")))</f>
        <v>1</v>
      </c>
      <c r="AF13" s="972">
        <f>IF(AE13="","",(E13/AE13*AH13))</f>
        <v>2191</v>
      </c>
      <c r="AG13" s="1028">
        <f>IF(A13="","",(IFERROR(VLOOKUP(A13,Projecten!A$4:W$2618,23,FALSE),"niet bekend")))</f>
        <v>2191</v>
      </c>
      <c r="AH13" s="1028">
        <f>IF(A13="","",(IFERROR(VLOOKUP(A13,Projecten!A$4:W$2618,12,FALSE),"niet bekend")))</f>
        <v>2191</v>
      </c>
      <c r="AI13" s="1028">
        <f>IF(AF13="","",(AH13-AF13))</f>
        <v>0</v>
      </c>
    </row>
    <row r="14" spans="1:35" s="90" customFormat="1" ht="12.75" customHeight="1" x14ac:dyDescent="0.25">
      <c r="A14" s="138">
        <v>2015013</v>
      </c>
      <c r="B14" s="1490"/>
      <c r="C14" s="114" t="s">
        <v>76</v>
      </c>
      <c r="D14" s="114" t="s">
        <v>68</v>
      </c>
      <c r="E14" s="91">
        <v>1</v>
      </c>
      <c r="F14" s="94">
        <v>10</v>
      </c>
      <c r="G14" s="94">
        <v>4</v>
      </c>
      <c r="H14" s="94">
        <v>2</v>
      </c>
      <c r="I14" s="95" t="s">
        <v>89</v>
      </c>
      <c r="J14" s="76"/>
      <c r="K14" s="76"/>
      <c r="L14" s="76"/>
      <c r="M14" s="74"/>
      <c r="N14" s="74"/>
      <c r="O14" s="74"/>
      <c r="P14" s="74" t="s">
        <v>89</v>
      </c>
      <c r="R14" s="2122"/>
      <c r="S14" s="96">
        <f>IF(T14&lt;=0,"",(((T14-$D$1)/7)+1))</f>
        <v>14.714285714285714</v>
      </c>
      <c r="T14" s="175">
        <v>42101</v>
      </c>
      <c r="U14" s="97" t="s">
        <v>91</v>
      </c>
      <c r="V14" s="97"/>
      <c r="W14" s="475">
        <v>15</v>
      </c>
      <c r="AE14" s="90">
        <f>IF(A14="","",(IFERROR(VLOOKUP(A14,Projecten!A$4:W$2618,5,FALSE),"niet bekend")))</f>
        <v>1</v>
      </c>
      <c r="AF14" s="972">
        <f>IF(AE14="","",(E14/AE14*AH14))</f>
        <v>2291</v>
      </c>
      <c r="AG14" s="1028">
        <f>IF(A14="","",(IFERROR(VLOOKUP(A14,Projecten!A$4:W$2618,23,FALSE),"niet bekend")))</f>
        <v>2291</v>
      </c>
      <c r="AH14" s="1028">
        <f>IF(A14="","",(IFERROR(VLOOKUP(A14,Projecten!A$4:W$2618,12,FALSE),"niet bekend")))</f>
        <v>2291</v>
      </c>
      <c r="AI14" s="1028">
        <f>IF(AF14="","",(AH14-AF14))</f>
        <v>0</v>
      </c>
    </row>
    <row r="15" spans="1:35" s="38" customFormat="1" ht="12.75" customHeight="1" x14ac:dyDescent="0.2">
      <c r="A15" s="30"/>
      <c r="B15" s="1491"/>
      <c r="C15" s="31"/>
      <c r="D15" s="31"/>
      <c r="E15" s="32"/>
      <c r="F15" s="31"/>
      <c r="G15" s="31"/>
      <c r="H15" s="31"/>
      <c r="I15" s="32"/>
      <c r="J15" s="33"/>
      <c r="K15" s="33"/>
      <c r="L15" s="33"/>
      <c r="M15" s="33"/>
      <c r="N15" s="33"/>
      <c r="O15" s="33"/>
      <c r="P15" s="32"/>
      <c r="Q15" s="33"/>
      <c r="R15" s="33"/>
      <c r="S15" s="1194"/>
      <c r="T15" s="176"/>
      <c r="U15" s="35"/>
      <c r="V15" s="35"/>
      <c r="W15" s="476"/>
      <c r="X15" s="36"/>
      <c r="Y15" s="37"/>
      <c r="AF15" s="983"/>
      <c r="AG15" s="1030"/>
      <c r="AH15" s="1030"/>
      <c r="AI15" s="1030"/>
    </row>
    <row r="16" spans="1:35" s="1038" customFormat="1" ht="12.75" customHeight="1" x14ac:dyDescent="0.2">
      <c r="A16" s="1007"/>
      <c r="B16" s="1489"/>
      <c r="C16" s="1008">
        <f>SUM(F16:H16)</f>
        <v>38</v>
      </c>
      <c r="D16" s="1009"/>
      <c r="E16" s="1010">
        <f>SUM(E17:E19)</f>
        <v>2</v>
      </c>
      <c r="F16" s="1009">
        <f>SUM(F17:F19)</f>
        <v>20</v>
      </c>
      <c r="G16" s="1009">
        <f>SUM(G17:G19)</f>
        <v>12</v>
      </c>
      <c r="H16" s="1009">
        <f>SUM(H17:H19)</f>
        <v>6</v>
      </c>
      <c r="I16" s="1010"/>
      <c r="J16" s="1065"/>
      <c r="K16" s="1065"/>
      <c r="L16" s="1065"/>
      <c r="M16" s="1065"/>
      <c r="N16" s="1065"/>
      <c r="O16" s="1065"/>
      <c r="P16" s="1010"/>
      <c r="Q16" s="1045">
        <v>13</v>
      </c>
      <c r="R16" s="1045"/>
      <c r="S16" s="1195"/>
      <c r="T16" s="1046"/>
      <c r="U16" s="1068"/>
      <c r="V16" s="1047">
        <f>SUM(W16:W18)</f>
        <v>31</v>
      </c>
      <c r="W16" s="1051"/>
      <c r="X16" s="1077">
        <f>$X$1</f>
        <v>142</v>
      </c>
      <c r="Y16" s="968">
        <f>V16-X16</f>
        <v>-111</v>
      </c>
      <c r="AE16" s="1038" t="str">
        <f>IF(A16="","",(IFERROR(VLOOKUP(A16,Projecten!A$4:W$2618,5,FALSE),"niet bekend")))</f>
        <v/>
      </c>
      <c r="AF16" s="1037">
        <f>SUM(AF17:AF19)</f>
        <v>4673</v>
      </c>
      <c r="AG16" s="1027" t="str">
        <f>IF(A16="","",(IFERROR(VLOOKUP(A16,Projecten!A$4:W$2618,23,FALSE),"niet bekend")))</f>
        <v/>
      </c>
      <c r="AH16" s="1027" t="str">
        <f>IF(A16="","",(IFERROR(VLOOKUP(A16,Projecten!A$4:W$2618,12,FALSE),"niet bekend")))</f>
        <v/>
      </c>
      <c r="AI16" s="1027"/>
    </row>
    <row r="17" spans="1:35" s="90" customFormat="1" ht="12.75" customHeight="1" x14ac:dyDescent="0.25">
      <c r="A17" s="138">
        <v>2015014</v>
      </c>
      <c r="B17" s="1490"/>
      <c r="C17" s="114" t="s">
        <v>77</v>
      </c>
      <c r="D17" s="114" t="s">
        <v>68</v>
      </c>
      <c r="E17" s="91">
        <v>1</v>
      </c>
      <c r="F17" s="94">
        <v>9</v>
      </c>
      <c r="G17" s="94">
        <v>6</v>
      </c>
      <c r="H17" s="94">
        <v>3</v>
      </c>
      <c r="I17" s="95" t="s">
        <v>89</v>
      </c>
      <c r="J17" s="76"/>
      <c r="K17" s="76"/>
      <c r="L17" s="76"/>
      <c r="M17" s="121"/>
      <c r="N17" s="121"/>
      <c r="O17" s="121"/>
      <c r="P17" s="74" t="s">
        <v>89</v>
      </c>
      <c r="R17" s="2122"/>
      <c r="S17" s="96">
        <f>IF(T17&lt;=0,"",(((T17-'In Productie'!$E$1)/7)+1))</f>
        <v>6015.4285714285716</v>
      </c>
      <c r="T17" s="175">
        <v>42101</v>
      </c>
      <c r="U17" s="97" t="s">
        <v>91</v>
      </c>
      <c r="V17" s="97"/>
      <c r="W17" s="475">
        <v>15</v>
      </c>
      <c r="AE17" s="90">
        <f>IF(A17="","",(IFERROR(VLOOKUP(A17,Projecten!A$4:W$2618,5,FALSE),"niet bekend")))</f>
        <v>1</v>
      </c>
      <c r="AF17" s="972">
        <f>IF(AE17="","",(E17/AE17*AH17))</f>
        <v>2219</v>
      </c>
      <c r="AG17" s="1028">
        <f>IF(A17="","",(IFERROR(VLOOKUP(A17,Projecten!A$4:W$2618,23,FALSE),"niet bekend")))</f>
        <v>2219</v>
      </c>
      <c r="AH17" s="1028">
        <f>IF(A17="","",(IFERROR(VLOOKUP(A17,Projecten!A$4:W$2618,12,FALSE),"niet bekend")))</f>
        <v>2219</v>
      </c>
      <c r="AI17" s="1028">
        <f>IF(AF17="","",(AH17-AF17))</f>
        <v>0</v>
      </c>
    </row>
    <row r="18" spans="1:35" s="90" customFormat="1" ht="12.75" customHeight="1" x14ac:dyDescent="0.25">
      <c r="A18" s="138">
        <v>2015015</v>
      </c>
      <c r="B18" s="1490"/>
      <c r="C18" s="114" t="s">
        <v>78</v>
      </c>
      <c r="D18" s="114" t="s">
        <v>68</v>
      </c>
      <c r="E18" s="91">
        <v>1</v>
      </c>
      <c r="F18" s="94">
        <v>11</v>
      </c>
      <c r="G18" s="94">
        <v>6</v>
      </c>
      <c r="H18" s="94">
        <v>3</v>
      </c>
      <c r="I18" s="95" t="s">
        <v>89</v>
      </c>
      <c r="J18" s="74"/>
      <c r="K18" s="74"/>
      <c r="L18" s="74"/>
      <c r="M18" s="91"/>
      <c r="N18" s="91"/>
      <c r="O18" s="91"/>
      <c r="P18" s="74" t="s">
        <v>89</v>
      </c>
      <c r="R18" s="2122"/>
      <c r="S18" s="96">
        <f>IF(T18&lt;=0,"",(((T18-'In Productie'!$E$1)/7)+1))</f>
        <v>6016.4285714285716</v>
      </c>
      <c r="T18" s="175">
        <v>42108</v>
      </c>
      <c r="U18" s="97" t="s">
        <v>91</v>
      </c>
      <c r="V18" s="97"/>
      <c r="W18" s="475">
        <v>16</v>
      </c>
      <c r="X18" s="122"/>
      <c r="Y18" s="123"/>
      <c r="AE18" s="90">
        <f>IF(A18="","",(IFERROR(VLOOKUP(A18,Projecten!A$4:W$2618,5,FALSE),"niet bekend")))</f>
        <v>1</v>
      </c>
      <c r="AF18" s="972">
        <f>IF(AE18="","",(E18/AE18*AH18))</f>
        <v>2454</v>
      </c>
      <c r="AG18" s="1028">
        <f>IF(A18="","",(IFERROR(VLOOKUP(A18,Projecten!A$4:W$2618,23,FALSE),"niet bekend")))</f>
        <v>2454</v>
      </c>
      <c r="AH18" s="1028">
        <f>IF(A18="","",(IFERROR(VLOOKUP(A18,Projecten!A$4:W$2618,12,FALSE),"niet bekend")))</f>
        <v>2454</v>
      </c>
      <c r="AI18" s="1028">
        <f>IF(AF18="","",(AH18-AF18))</f>
        <v>0</v>
      </c>
    </row>
    <row r="19" spans="1:35" s="38" customFormat="1" ht="12.75" customHeight="1" x14ac:dyDescent="0.2">
      <c r="A19" s="30"/>
      <c r="B19" s="1491"/>
      <c r="C19" s="31"/>
      <c r="D19" s="31"/>
      <c r="E19" s="32"/>
      <c r="F19" s="31"/>
      <c r="G19" s="31"/>
      <c r="H19" s="31"/>
      <c r="I19" s="32"/>
      <c r="J19" s="33"/>
      <c r="K19" s="33"/>
      <c r="L19" s="33"/>
      <c r="M19" s="33"/>
      <c r="N19" s="33"/>
      <c r="O19" s="33"/>
      <c r="P19" s="32"/>
      <c r="Q19" s="33"/>
      <c r="R19" s="33"/>
      <c r="S19" s="1194"/>
      <c r="T19" s="176"/>
      <c r="U19" s="35"/>
      <c r="V19" s="35"/>
      <c r="W19" s="476"/>
      <c r="X19" s="36"/>
      <c r="Y19" s="37"/>
      <c r="AF19" s="983"/>
      <c r="AG19" s="1030"/>
      <c r="AH19" s="1030"/>
      <c r="AI19" s="1030"/>
    </row>
    <row r="20" spans="1:35" s="1038" customFormat="1" ht="12.75" customHeight="1" x14ac:dyDescent="0.2">
      <c r="A20" s="1007"/>
      <c r="B20" s="1489"/>
      <c r="C20" s="1008">
        <f>SUM(F20:H20)</f>
        <v>150</v>
      </c>
      <c r="D20" s="1009"/>
      <c r="E20" s="1010">
        <f>SUM(E21:E22)</f>
        <v>10</v>
      </c>
      <c r="F20" s="1009">
        <f>SUM(F21:F22)</f>
        <v>70</v>
      </c>
      <c r="G20" s="1009">
        <f>SUM(G21:G22)</f>
        <v>60</v>
      </c>
      <c r="H20" s="1009">
        <f>SUM(H21:H22)</f>
        <v>20</v>
      </c>
      <c r="I20" s="1010"/>
      <c r="J20" s="1065"/>
      <c r="K20" s="1065"/>
      <c r="L20" s="1065"/>
      <c r="M20" s="1065"/>
      <c r="N20" s="1065"/>
      <c r="O20" s="1065"/>
      <c r="P20" s="1010"/>
      <c r="Q20" s="1045">
        <v>14</v>
      </c>
      <c r="R20" s="1045"/>
      <c r="S20" s="1195"/>
      <c r="T20" s="1046"/>
      <c r="U20" s="1068"/>
      <c r="V20" s="1047">
        <f>SUM(W20:W22)</f>
        <v>148</v>
      </c>
      <c r="W20" s="1051"/>
      <c r="X20" s="1077">
        <f>'In Productie'!$Y$1</f>
        <v>400</v>
      </c>
      <c r="Y20" s="968">
        <f>V20-X20</f>
        <v>-252</v>
      </c>
      <c r="AE20" s="1038" t="str">
        <f>IF(A20="","",(IFERROR(VLOOKUP(A20,Projecten!A$4:W$2618,5,FALSE),"niet bekend")))</f>
        <v/>
      </c>
      <c r="AF20" s="1037">
        <f>SUM(AF21:AF23)</f>
        <v>22840</v>
      </c>
      <c r="AG20" s="1027" t="str">
        <f>IF(A20="","",(IFERROR(VLOOKUP(A20,Projecten!A$4:W$2618,23,FALSE),"niet bekend")))</f>
        <v/>
      </c>
      <c r="AH20" s="1027" t="str">
        <f>IF(A20="","",(IFERROR(VLOOKUP(A20,Projecten!A$4:W$2618,12,FALSE),"niet bekend")))</f>
        <v/>
      </c>
      <c r="AI20" s="1027"/>
    </row>
    <row r="21" spans="1:35" s="4" customFormat="1" ht="12" customHeight="1" x14ac:dyDescent="0.25">
      <c r="A21" s="138">
        <v>2015003</v>
      </c>
      <c r="B21" s="1492"/>
      <c r="C21" s="3" t="s">
        <v>182</v>
      </c>
      <c r="D21" s="3" t="s">
        <v>68</v>
      </c>
      <c r="E21" s="39">
        <v>10</v>
      </c>
      <c r="F21" s="1">
        <v>70</v>
      </c>
      <c r="G21" s="1">
        <v>60</v>
      </c>
      <c r="H21" s="1">
        <v>20</v>
      </c>
      <c r="I21" s="95" t="s">
        <v>89</v>
      </c>
      <c r="J21" s="74"/>
      <c r="K21" s="74"/>
      <c r="L21" s="74"/>
      <c r="M21" s="76"/>
      <c r="N21" s="76"/>
      <c r="O21" s="76"/>
      <c r="P21" s="534"/>
      <c r="Q21" s="23"/>
      <c r="R21" s="23"/>
      <c r="S21" s="23">
        <f>IF(T21&lt;=0,"",(((T21-'In Productie'!$E$1)/7)+1))</f>
        <v>6015.5714285714284</v>
      </c>
      <c r="T21" s="177">
        <v>42102</v>
      </c>
      <c r="U21" s="25" t="s">
        <v>90</v>
      </c>
      <c r="V21" s="25"/>
      <c r="W21" s="477">
        <v>130</v>
      </c>
      <c r="X21" s="26"/>
      <c r="AE21" s="4">
        <f>IF(A21="","",(IFERROR(VLOOKUP(A21,Projecten!A$4:W$2618,5,FALSE),"niet bekend")))</f>
        <v>10</v>
      </c>
      <c r="AF21" s="973">
        <f>IF(AE21="","",(E21/AE21*AH21))</f>
        <v>22840</v>
      </c>
      <c r="AG21" s="1028">
        <f>IF(A21="","",(IFERROR(VLOOKUP(A21,Projecten!A$4:W$2618,23,FALSE),"niet bekend")))</f>
        <v>22840</v>
      </c>
      <c r="AH21" s="1028">
        <f>IF(A21="","",(IFERROR(VLOOKUP(A21,Projecten!A$4:W$2618,12,FALSE),"niet bekend")))</f>
        <v>22840</v>
      </c>
      <c r="AI21" s="1026">
        <f>IF(AF21="","",(AH21-AF21))</f>
        <v>0</v>
      </c>
    </row>
    <row r="22" spans="1:35" s="4" customFormat="1" ht="12.75" customHeight="1" x14ac:dyDescent="0.2">
      <c r="A22" s="2"/>
      <c r="B22" s="1492"/>
      <c r="C22" s="71" t="s">
        <v>205</v>
      </c>
      <c r="D22" s="71"/>
      <c r="E22" s="72"/>
      <c r="F22" s="71"/>
      <c r="G22" s="71"/>
      <c r="H22" s="71"/>
      <c r="I22" s="72"/>
      <c r="J22" s="75"/>
      <c r="K22" s="75"/>
      <c r="L22" s="75"/>
      <c r="M22" s="74"/>
      <c r="N22" s="74"/>
      <c r="O22" s="74"/>
      <c r="P22" s="72"/>
      <c r="Q22" s="72"/>
      <c r="R22" s="2132"/>
      <c r="S22" s="73"/>
      <c r="T22" s="178"/>
      <c r="U22" s="69"/>
      <c r="V22" s="69"/>
      <c r="W22" s="478">
        <f>4.5*4</f>
        <v>18</v>
      </c>
      <c r="Y22" s="27"/>
      <c r="AE22" s="4" t="str">
        <f>IF(A22="","",(IFERROR(VLOOKUP(A22,Projecten!A$4:W$2618,5,FALSE),"niet bekend")))</f>
        <v/>
      </c>
      <c r="AF22" s="973" t="str">
        <f>IF(AE22="","",(E22/AE22*AH22))</f>
        <v/>
      </c>
      <c r="AG22" s="1028" t="str">
        <f>IF(A22="","",(IFERROR(VLOOKUP(A22,Projecten!A$4:W$2618,23,FALSE),"niet bekend")))</f>
        <v/>
      </c>
      <c r="AH22" s="1028" t="str">
        <f>IF(A22="","",(IFERROR(VLOOKUP(A22,Projecten!A$4:W$2618,12,FALSE),"niet bekend")))</f>
        <v/>
      </c>
      <c r="AI22" s="1026" t="str">
        <f>IF(AF22="","",(AH22-AF22))</f>
        <v/>
      </c>
    </row>
    <row r="23" spans="1:35" s="38" customFormat="1" ht="12.75" customHeight="1" x14ac:dyDescent="0.2">
      <c r="A23" s="30"/>
      <c r="B23" s="1491"/>
      <c r="C23" s="31"/>
      <c r="D23" s="31"/>
      <c r="E23" s="32"/>
      <c r="F23" s="31"/>
      <c r="G23" s="31"/>
      <c r="H23" s="31"/>
      <c r="I23" s="32"/>
      <c r="J23" s="33"/>
      <c r="K23" s="33"/>
      <c r="L23" s="33"/>
      <c r="M23" s="33"/>
      <c r="N23" s="33"/>
      <c r="O23" s="33"/>
      <c r="P23" s="32"/>
      <c r="Q23" s="33"/>
      <c r="R23" s="33"/>
      <c r="S23" s="1194"/>
      <c r="T23" s="176"/>
      <c r="U23" s="35"/>
      <c r="V23" s="35"/>
      <c r="W23" s="476"/>
      <c r="X23" s="36"/>
      <c r="Y23" s="37"/>
      <c r="AF23" s="983"/>
      <c r="AG23" s="1030"/>
      <c r="AH23" s="1030"/>
      <c r="AI23" s="1030"/>
    </row>
    <row r="24" spans="1:35" s="1038" customFormat="1" ht="12" customHeight="1" x14ac:dyDescent="0.2">
      <c r="A24" s="1561"/>
      <c r="B24" s="1069"/>
      <c r="C24" s="1070">
        <f>SUM(F24:H24)</f>
        <v>0</v>
      </c>
      <c r="D24" s="1071"/>
      <c r="E24" s="1946">
        <f>SUM(E25-E26)</f>
        <v>0</v>
      </c>
      <c r="F24" s="1072">
        <f>SUM(F25-F26)</f>
        <v>0</v>
      </c>
      <c r="G24" s="1072">
        <f>SUM(G25-G26)</f>
        <v>0</v>
      </c>
      <c r="H24" s="1072">
        <f>SUM(H25-H26)</f>
        <v>0</v>
      </c>
      <c r="I24" s="1073"/>
      <c r="J24" s="1065"/>
      <c r="K24" s="1065"/>
      <c r="L24" s="1065"/>
      <c r="M24" s="1074"/>
      <c r="N24" s="1074"/>
      <c r="O24" s="1074"/>
      <c r="P24" s="1075"/>
      <c r="Q24" s="1043">
        <v>15</v>
      </c>
      <c r="R24" s="1043"/>
      <c r="S24" s="1196"/>
      <c r="T24" s="1013"/>
      <c r="U24" s="1076">
        <f>SUM(W24:W26)</f>
        <v>33</v>
      </c>
      <c r="V24" s="1076"/>
      <c r="W24" s="960"/>
      <c r="X24" s="1077">
        <f>'In Productie'!$Y$1</f>
        <v>400</v>
      </c>
      <c r="Y24" s="1078">
        <f>U24-X24</f>
        <v>-367</v>
      </c>
      <c r="AE24" s="1038" t="str">
        <f>IF(A24="","",(IFERROR(VLOOKUP(A24,Projecten!A$4:W$2618,5,FALSE),"niet bekend")))</f>
        <v/>
      </c>
      <c r="AF24" s="1037">
        <f>SUM(AF25:AF26)</f>
        <v>0</v>
      </c>
      <c r="AG24" s="1027" t="str">
        <f>IF(A24="","",(IFERROR(VLOOKUP(A24,Projecten!A$4:W$2618,23,FALSE),"niet bekend")))</f>
        <v/>
      </c>
      <c r="AH24" s="1027" t="str">
        <f>IF(A24="","",(IFERROR(VLOOKUP(A24,Projecten!A$4:W$2618,12,FALSE),"niet bekend")))</f>
        <v/>
      </c>
      <c r="AI24" s="1027"/>
    </row>
    <row r="25" spans="1:35" s="4" customFormat="1" ht="12" customHeight="1" x14ac:dyDescent="0.2">
      <c r="A25" s="1562"/>
      <c r="B25" s="102"/>
      <c r="C25" s="103" t="s">
        <v>221</v>
      </c>
      <c r="D25" s="104"/>
      <c r="E25" s="535"/>
      <c r="F25" s="104"/>
      <c r="G25" s="104"/>
      <c r="H25" s="104"/>
      <c r="I25" s="104"/>
      <c r="J25" s="76"/>
      <c r="K25" s="76"/>
      <c r="L25" s="76"/>
      <c r="M25" s="105"/>
      <c r="N25" s="105"/>
      <c r="O25" s="105"/>
      <c r="P25" s="535"/>
      <c r="Q25" s="106"/>
      <c r="R25" s="2133"/>
      <c r="S25" s="107"/>
      <c r="T25" s="179"/>
      <c r="U25" s="110" t="s">
        <v>222</v>
      </c>
      <c r="V25" s="110"/>
      <c r="W25" s="479">
        <f>8.25*4</f>
        <v>33</v>
      </c>
      <c r="X25" s="108"/>
      <c r="Y25" s="109"/>
      <c r="AE25" s="4" t="str">
        <f>IF(A25="","",(IFERROR(VLOOKUP(A25,Projecten!A$4:W$2618,5,FALSE),"niet bekend")))</f>
        <v/>
      </c>
      <c r="AF25" s="973" t="str">
        <f>IF(AE25="","",(E25/AE25*AH25))</f>
        <v/>
      </c>
      <c r="AG25" s="1028" t="str">
        <f>IF(A25="","",(IFERROR(VLOOKUP(A25,Projecten!A$4:W$2618,23,FALSE),"niet bekend")))</f>
        <v/>
      </c>
      <c r="AH25" s="1028" t="str">
        <f>IF(A25="","",(IFERROR(VLOOKUP(A25,Projecten!A$4:W$2618,12,FALSE),"niet bekend")))</f>
        <v/>
      </c>
      <c r="AI25" s="1026" t="str">
        <f>IF(AF25="","",(AH25-AF25))</f>
        <v/>
      </c>
    </row>
    <row r="26" spans="1:35" s="38" customFormat="1" x14ac:dyDescent="0.2">
      <c r="A26" s="30"/>
      <c r="B26" s="1491"/>
      <c r="C26" s="31"/>
      <c r="D26" s="31"/>
      <c r="E26" s="32"/>
      <c r="F26" s="31"/>
      <c r="G26" s="31"/>
      <c r="H26" s="31"/>
      <c r="I26" s="32"/>
      <c r="J26" s="33"/>
      <c r="K26" s="33"/>
      <c r="L26" s="33"/>
      <c r="M26" s="33"/>
      <c r="N26" s="33"/>
      <c r="O26" s="33"/>
      <c r="P26" s="32"/>
      <c r="Q26" s="33"/>
      <c r="R26" s="33"/>
      <c r="S26" s="1194"/>
      <c r="T26" s="176"/>
      <c r="U26" s="35"/>
      <c r="V26" s="35"/>
      <c r="W26" s="476"/>
      <c r="X26" s="36"/>
      <c r="Y26" s="37"/>
      <c r="AF26" s="983"/>
      <c r="AG26" s="1030"/>
      <c r="AH26" s="1030"/>
      <c r="AI26" s="1030"/>
    </row>
    <row r="27" spans="1:35" s="1038" customFormat="1" ht="12.75" customHeight="1" x14ac:dyDescent="0.2">
      <c r="A27" s="1007"/>
      <c r="B27" s="1489"/>
      <c r="C27" s="1008">
        <f>SUM(F27:H27)</f>
        <v>83</v>
      </c>
      <c r="D27" s="1009"/>
      <c r="E27" s="1010">
        <f>SUM(E28:E32)</f>
        <v>4</v>
      </c>
      <c r="F27" s="1009">
        <f>SUM(F28:F32)</f>
        <v>41</v>
      </c>
      <c r="G27" s="1009">
        <f>SUM(G28:G32)</f>
        <v>30</v>
      </c>
      <c r="H27" s="1009">
        <f>SUM(H28:H32)</f>
        <v>12</v>
      </c>
      <c r="I27" s="1010"/>
      <c r="J27" s="1065"/>
      <c r="K27" s="1065"/>
      <c r="L27" s="1065"/>
      <c r="M27" s="1010"/>
      <c r="N27" s="1010"/>
      <c r="O27" s="1010"/>
      <c r="P27" s="1010"/>
      <c r="Q27" s="1045">
        <v>16</v>
      </c>
      <c r="R27" s="1045"/>
      <c r="S27" s="1195"/>
      <c r="T27" s="1046"/>
      <c r="U27" s="1068"/>
      <c r="V27" s="1047">
        <f>SUM(W27:W32)</f>
        <v>70</v>
      </c>
      <c r="W27" s="1067"/>
      <c r="X27" s="1049">
        <f>$X$1</f>
        <v>142</v>
      </c>
      <c r="Y27" s="961">
        <f>V27-X27</f>
        <v>-72</v>
      </c>
      <c r="AE27" s="1038" t="str">
        <f>IF(A27="","",(IFERROR(VLOOKUP(A27,Projecten!A$4:W$2618,5,FALSE),"niet bekend")))</f>
        <v/>
      </c>
      <c r="AF27" s="1037">
        <f>SUM(AF28:AF33)</f>
        <v>9552</v>
      </c>
      <c r="AG27" s="1027" t="str">
        <f>IF(A27="","",(IFERROR(VLOOKUP(A27,Projecten!A$4:W$2618,23,FALSE),"niet bekend")))</f>
        <v/>
      </c>
      <c r="AH27" s="1027" t="str">
        <f>IF(A27="","",(IFERROR(VLOOKUP(A27,Projecten!A$4:W$2618,12,FALSE),"niet bekend")))</f>
        <v/>
      </c>
      <c r="AI27" s="1027"/>
    </row>
    <row r="28" spans="1:35" s="90" customFormat="1" ht="12.75" customHeight="1" x14ac:dyDescent="0.25">
      <c r="A28" s="138">
        <v>2015019</v>
      </c>
      <c r="B28" s="1490"/>
      <c r="C28" s="94" t="s">
        <v>195</v>
      </c>
      <c r="D28" s="94" t="s">
        <v>68</v>
      </c>
      <c r="E28" s="91">
        <v>1</v>
      </c>
      <c r="F28" s="94">
        <v>11</v>
      </c>
      <c r="G28" s="94">
        <v>9</v>
      </c>
      <c r="H28" s="94">
        <v>3</v>
      </c>
      <c r="I28" s="131" t="s">
        <v>179</v>
      </c>
      <c r="J28" s="74"/>
      <c r="K28" s="74"/>
      <c r="L28" s="74"/>
      <c r="M28" s="91" t="s">
        <v>89</v>
      </c>
      <c r="N28" s="91" t="s">
        <v>89</v>
      </c>
      <c r="O28" s="91" t="s">
        <v>89</v>
      </c>
      <c r="P28" s="91" t="s">
        <v>89</v>
      </c>
      <c r="Q28" s="74"/>
      <c r="R28" s="2118"/>
      <c r="S28" s="96">
        <f>IF(T28&lt;=0,"",(((T28-$D$1)/7)+1))</f>
        <v>16.714285714285715</v>
      </c>
      <c r="T28" s="175">
        <v>42115</v>
      </c>
      <c r="U28" s="97" t="s">
        <v>91</v>
      </c>
      <c r="V28" s="97"/>
      <c r="W28" s="97">
        <v>17</v>
      </c>
      <c r="X28" s="100"/>
      <c r="Y28" s="101"/>
      <c r="AE28" s="90">
        <f>IF(A28="","",(IFERROR(VLOOKUP(A28,Projecten!A$4:W$2618,5,FALSE),"niet bekend")))</f>
        <v>1</v>
      </c>
      <c r="AF28" s="972">
        <f>IF(AE28="","",(E28/AE28*AH28))</f>
        <v>2600</v>
      </c>
      <c r="AG28" s="1028">
        <f>IF(A28="","",(IFERROR(VLOOKUP(A28,Projecten!A$4:W$2618,23,FALSE),"niet bekend")))</f>
        <v>2600</v>
      </c>
      <c r="AH28" s="1028">
        <f>IF(A28="","",(IFERROR(VLOOKUP(A28,Projecten!A$4:W$2618,12,FALSE),"niet bekend")))</f>
        <v>2600</v>
      </c>
      <c r="AI28" s="1028">
        <f>IF(AF28="","",(AH28-AF28))</f>
        <v>0</v>
      </c>
    </row>
    <row r="29" spans="1:35" s="90" customFormat="1" ht="12.75" customHeight="1" x14ac:dyDescent="0.2">
      <c r="A29" s="138">
        <v>2015022</v>
      </c>
      <c r="B29" s="1490"/>
      <c r="C29" s="94" t="s">
        <v>181</v>
      </c>
      <c r="D29" s="94" t="s">
        <v>68</v>
      </c>
      <c r="E29" s="91">
        <v>1</v>
      </c>
      <c r="F29" s="94">
        <v>8</v>
      </c>
      <c r="G29" s="94">
        <v>5</v>
      </c>
      <c r="H29" s="94">
        <v>3</v>
      </c>
      <c r="I29" s="132" t="s">
        <v>179</v>
      </c>
      <c r="J29" s="74"/>
      <c r="K29" s="74"/>
      <c r="L29" s="74"/>
      <c r="M29" s="76" t="s">
        <v>89</v>
      </c>
      <c r="N29" s="76" t="s">
        <v>89</v>
      </c>
      <c r="O29" s="76" t="s">
        <v>89</v>
      </c>
      <c r="P29" s="76" t="s">
        <v>89</v>
      </c>
      <c r="R29" s="2122"/>
      <c r="S29" s="96">
        <f>IF(T29&lt;=0,"",(((T29-$D$1)/7)+1))</f>
        <v>17.714285714285715</v>
      </c>
      <c r="T29" s="180">
        <v>42122</v>
      </c>
      <c r="U29" s="90" t="s">
        <v>91</v>
      </c>
      <c r="W29" s="481">
        <v>14</v>
      </c>
      <c r="X29" s="101"/>
      <c r="Y29" s="101"/>
      <c r="AE29" s="90">
        <f>IF(A29="","",(IFERROR(VLOOKUP(A29,Projecten!A$4:W$2618,5,FALSE),"niet bekend")))</f>
        <v>1</v>
      </c>
      <c r="AF29" s="972">
        <f>IF(AE29="","",(E29/AE29*AH29))</f>
        <v>2401</v>
      </c>
      <c r="AG29" s="1028">
        <f>IF(A29="","",(IFERROR(VLOOKUP(A29,Projecten!A$4:W$2618,23,FALSE),"niet bekend")))</f>
        <v>2401</v>
      </c>
      <c r="AH29" s="1028">
        <f>IF(A29="","",(IFERROR(VLOOKUP(A29,Projecten!A$4:W$2618,12,FALSE),"niet bekend")))</f>
        <v>2401</v>
      </c>
      <c r="AI29" s="1028">
        <f>IF(AF29="","",(AH29-AF29))</f>
        <v>0</v>
      </c>
    </row>
    <row r="30" spans="1:35" s="90" customFormat="1" ht="12.75" customHeight="1" x14ac:dyDescent="0.25">
      <c r="A30" s="138">
        <v>2015017</v>
      </c>
      <c r="B30" s="1490"/>
      <c r="C30" s="114" t="s">
        <v>193</v>
      </c>
      <c r="D30" s="114" t="s">
        <v>68</v>
      </c>
      <c r="E30" s="91">
        <v>1</v>
      </c>
      <c r="F30" s="94">
        <v>8</v>
      </c>
      <c r="G30" s="94">
        <v>5</v>
      </c>
      <c r="H30" s="94">
        <v>3</v>
      </c>
      <c r="I30" s="131" t="s">
        <v>89</v>
      </c>
      <c r="J30" s="74"/>
      <c r="K30" s="74"/>
      <c r="L30" s="74"/>
      <c r="M30" s="115" t="s">
        <v>89</v>
      </c>
      <c r="N30" s="115" t="s">
        <v>89</v>
      </c>
      <c r="O30" s="115" t="s">
        <v>89</v>
      </c>
      <c r="P30" s="115" t="s">
        <v>89</v>
      </c>
      <c r="Q30" s="74"/>
      <c r="R30" s="2118"/>
      <c r="S30" s="96">
        <f>IF(T30&lt;=0,"",(((T30-'Reeds geproduceerd'!$D$1)/7)+1))</f>
        <v>15.714285714285714</v>
      </c>
      <c r="T30" s="175">
        <v>42108</v>
      </c>
      <c r="U30" s="97" t="s">
        <v>91</v>
      </c>
      <c r="V30" s="97"/>
      <c r="W30" s="97">
        <v>14</v>
      </c>
      <c r="X30" s="100"/>
      <c r="Y30" s="101"/>
      <c r="AE30" s="90">
        <f>IF(A30="","",(IFERROR(VLOOKUP(A30,Projecten!A$4:W$2618,5,FALSE),"niet bekend")))</f>
        <v>1</v>
      </c>
      <c r="AF30" s="972">
        <f>IF(AE30="","",(E30/AE30*AH30))</f>
        <v>2128</v>
      </c>
      <c r="AG30" s="1028">
        <f>IF(A30="","",(IFERROR(VLOOKUP(A30,Projecten!A$4:W$2618,23,FALSE),"niet bekend")))</f>
        <v>2128</v>
      </c>
      <c r="AH30" s="1028">
        <f>IF(A30="","",(IFERROR(VLOOKUP(A30,Projecten!A$4:W$2618,12,FALSE),"niet bekend")))</f>
        <v>2128</v>
      </c>
      <c r="AI30" s="1028">
        <f>IF(AF30="","",(AH30-AF30))</f>
        <v>0</v>
      </c>
    </row>
    <row r="31" spans="1:35" s="90" customFormat="1" ht="12.75" customHeight="1" x14ac:dyDescent="0.25">
      <c r="A31" s="138">
        <v>2015018</v>
      </c>
      <c r="B31" s="1490"/>
      <c r="C31" s="94" t="s">
        <v>194</v>
      </c>
      <c r="D31" s="94" t="s">
        <v>68</v>
      </c>
      <c r="E31" s="91">
        <v>1</v>
      </c>
      <c r="F31" s="94">
        <v>11</v>
      </c>
      <c r="G31" s="94">
        <v>9</v>
      </c>
      <c r="H31" s="94">
        <v>3</v>
      </c>
      <c r="I31" s="131" t="s">
        <v>179</v>
      </c>
      <c r="J31" s="75"/>
      <c r="K31" s="75"/>
      <c r="L31" s="75"/>
      <c r="M31" s="91" t="s">
        <v>89</v>
      </c>
      <c r="N31" s="91" t="s">
        <v>89</v>
      </c>
      <c r="O31" s="91" t="s">
        <v>89</v>
      </c>
      <c r="P31" s="91" t="s">
        <v>89</v>
      </c>
      <c r="Q31" s="74"/>
      <c r="R31" s="2118"/>
      <c r="S31" s="96">
        <f>IF(T31&lt;=0,"",(((T31-$D$1)/7)+1))</f>
        <v>15.714285714285714</v>
      </c>
      <c r="T31" s="175">
        <v>42108</v>
      </c>
      <c r="U31" s="97" t="s">
        <v>91</v>
      </c>
      <c r="V31" s="97"/>
      <c r="W31" s="97">
        <v>17</v>
      </c>
      <c r="X31" s="100"/>
      <c r="Y31" s="116"/>
      <c r="AE31" s="90">
        <f>IF(A31="","",(IFERROR(VLOOKUP(A31,Projecten!A$4:W$2618,5,FALSE),"niet bekend")))</f>
        <v>1</v>
      </c>
      <c r="AF31" s="972">
        <f>IF(AE31="","",(E31/AE31*AH31))</f>
        <v>2423</v>
      </c>
      <c r="AG31" s="1028">
        <f>IF(A31="","",(IFERROR(VLOOKUP(A31,Projecten!A$4:W$2618,23,FALSE),"niet bekend")))</f>
        <v>2423</v>
      </c>
      <c r="AH31" s="1028">
        <f>IF(A31="","",(IFERROR(VLOOKUP(A31,Projecten!A$4:W$2618,12,FALSE),"niet bekend")))</f>
        <v>2423</v>
      </c>
      <c r="AI31" s="1028">
        <f>IF(AF31="","",(AH31-AF31))</f>
        <v>0</v>
      </c>
    </row>
    <row r="32" spans="1:35" s="90" customFormat="1" ht="12.75" customHeight="1" x14ac:dyDescent="0.25">
      <c r="A32" s="139">
        <v>2015020</v>
      </c>
      <c r="B32" s="1189"/>
      <c r="C32" s="118" t="s">
        <v>162</v>
      </c>
      <c r="D32" s="119" t="s">
        <v>161</v>
      </c>
      <c r="E32" s="1947">
        <v>0</v>
      </c>
      <c r="F32" s="119">
        <v>3</v>
      </c>
      <c r="G32" s="119">
        <v>2</v>
      </c>
      <c r="H32" s="119">
        <v>0</v>
      </c>
      <c r="I32" s="133" t="s">
        <v>89</v>
      </c>
      <c r="J32" s="74"/>
      <c r="K32" s="74"/>
      <c r="L32" s="74"/>
      <c r="M32" s="120" t="s">
        <v>89</v>
      </c>
      <c r="N32" s="74" t="s">
        <v>89</v>
      </c>
      <c r="O32" s="74" t="s">
        <v>89</v>
      </c>
      <c r="P32" s="74" t="s">
        <v>89</v>
      </c>
      <c r="Q32" s="96"/>
      <c r="R32" s="96"/>
      <c r="S32" s="96">
        <f>IF(T32&lt;=0,"",(((T32-$D$1)/7)+1))</f>
        <v>16.714285714285715</v>
      </c>
      <c r="T32" s="175">
        <v>42115</v>
      </c>
      <c r="U32" s="97" t="s">
        <v>91</v>
      </c>
      <c r="V32" s="97"/>
      <c r="W32" s="481">
        <v>8</v>
      </c>
      <c r="X32" s="100"/>
      <c r="Y32" s="101"/>
      <c r="AE32" s="90">
        <f>IF(A32="","",(IFERROR(VLOOKUP(A32,Projecten!A$4:W$2618,5,FALSE),"niet bekend")))</f>
        <v>0</v>
      </c>
      <c r="AF32" s="972"/>
      <c r="AG32" s="1028">
        <f>IF(A32="","",(IFERROR(VLOOKUP(A32,Projecten!A$4:W$2618,23,FALSE),"niet bekend")))</f>
        <v>2000</v>
      </c>
      <c r="AH32" s="1028">
        <f>IF(A32="","",(IFERROR(VLOOKUP(A32,Projecten!A$4:W$2618,12,FALSE),"niet bekend")))</f>
        <v>2000</v>
      </c>
      <c r="AI32" s="1028" t="str">
        <f>IF(AF32="","",(AH32-AF32))</f>
        <v/>
      </c>
    </row>
    <row r="33" spans="1:35" s="38" customFormat="1" x14ac:dyDescent="0.2">
      <c r="A33" s="30"/>
      <c r="B33" s="1491"/>
      <c r="C33" s="31"/>
      <c r="D33" s="31"/>
      <c r="E33" s="32"/>
      <c r="F33" s="31"/>
      <c r="G33" s="31"/>
      <c r="H33" s="31"/>
      <c r="I33" s="32"/>
      <c r="J33" s="33"/>
      <c r="K33" s="33"/>
      <c r="L33" s="33"/>
      <c r="M33" s="33"/>
      <c r="N33" s="33"/>
      <c r="O33" s="33"/>
      <c r="P33" s="32"/>
      <c r="Q33" s="33"/>
      <c r="R33" s="33"/>
      <c r="S33" s="1194"/>
      <c r="T33" s="176"/>
      <c r="U33" s="35"/>
      <c r="V33" s="35"/>
      <c r="W33" s="476"/>
      <c r="X33" s="36"/>
      <c r="Y33" s="37"/>
      <c r="AF33" s="983"/>
      <c r="AG33" s="1030"/>
      <c r="AH33" s="1030"/>
      <c r="AI33" s="1030"/>
    </row>
    <row r="34" spans="1:35" s="1038" customFormat="1" ht="12.75" customHeight="1" x14ac:dyDescent="0.2">
      <c r="A34" s="1007"/>
      <c r="B34" s="1489"/>
      <c r="C34" s="1008">
        <f>SUM(F34:H34)</f>
        <v>226</v>
      </c>
      <c r="D34" s="1009"/>
      <c r="E34" s="1010">
        <f>SUM(E35:E36)</f>
        <v>16</v>
      </c>
      <c r="F34" s="1009">
        <f>SUM(F35:F36)</f>
        <v>108</v>
      </c>
      <c r="G34" s="1009">
        <f>SUM(G35:G36)</f>
        <v>80</v>
      </c>
      <c r="H34" s="1009">
        <f>SUM(H35:H36)</f>
        <v>38</v>
      </c>
      <c r="I34" s="1010"/>
      <c r="J34" s="1065"/>
      <c r="K34" s="1065"/>
      <c r="L34" s="1065"/>
      <c r="M34" s="1010"/>
      <c r="N34" s="1010"/>
      <c r="O34" s="1010"/>
      <c r="P34" s="1010"/>
      <c r="Q34" s="1045">
        <v>17</v>
      </c>
      <c r="R34" s="1045"/>
      <c r="S34" s="1195"/>
      <c r="T34" s="1046"/>
      <c r="U34" s="1068"/>
      <c r="V34" s="1047">
        <f>SUM(W34:W38)</f>
        <v>198</v>
      </c>
      <c r="W34" s="1067"/>
      <c r="X34" s="1049">
        <f>$X$1</f>
        <v>142</v>
      </c>
      <c r="Y34" s="961">
        <f>V34-X34</f>
        <v>56</v>
      </c>
      <c r="AE34" s="1038" t="str">
        <f>IF(A34="","",(IFERROR(VLOOKUP(A34,Projecten!A$4:W$2618,5,FALSE),"niet bekend")))</f>
        <v/>
      </c>
      <c r="AF34" s="1037">
        <f>SUM(AF35:AF38)</f>
        <v>34258</v>
      </c>
      <c r="AG34" s="1027" t="str">
        <f>IF(A34="","",(IFERROR(VLOOKUP(A34,Projecten!A$4:W$2618,23,FALSE),"niet bekend")))</f>
        <v/>
      </c>
      <c r="AH34" s="1027" t="str">
        <f>IF(A34="","",(IFERROR(VLOOKUP(A34,Projecten!A$4:W$2618,12,FALSE),"niet bekend")))</f>
        <v/>
      </c>
      <c r="AI34" s="1027"/>
    </row>
    <row r="35" spans="1:35" s="4" customFormat="1" ht="12.75" customHeight="1" x14ac:dyDescent="0.2">
      <c r="A35" s="138">
        <v>2015021</v>
      </c>
      <c r="B35" s="1492">
        <v>120193</v>
      </c>
      <c r="C35" s="1" t="s">
        <v>204</v>
      </c>
      <c r="D35" s="1" t="s">
        <v>68</v>
      </c>
      <c r="E35" s="39">
        <v>6</v>
      </c>
      <c r="F35" s="1">
        <v>48</v>
      </c>
      <c r="G35" s="1">
        <v>30</v>
      </c>
      <c r="H35" s="1">
        <v>18</v>
      </c>
      <c r="I35" s="92" t="s">
        <v>89</v>
      </c>
      <c r="J35" s="76"/>
      <c r="K35" s="76"/>
      <c r="L35" s="76"/>
      <c r="M35" s="7" t="s">
        <v>89</v>
      </c>
      <c r="N35" s="7" t="s">
        <v>89</v>
      </c>
      <c r="O35" s="7" t="s">
        <v>89</v>
      </c>
      <c r="P35" s="7" t="s">
        <v>89</v>
      </c>
      <c r="R35" s="2124"/>
      <c r="S35" s="23">
        <f>IF(T35&lt;=0,"",(((T35-$D$1)/7)+1))</f>
        <v>18.857142857142858</v>
      </c>
      <c r="T35" s="177">
        <v>42130</v>
      </c>
      <c r="U35" s="4" t="s">
        <v>91</v>
      </c>
      <c r="W35" s="480">
        <v>78</v>
      </c>
      <c r="X35" s="80"/>
      <c r="Y35" s="82"/>
      <c r="AE35" s="4">
        <f>IF(A35="","",(IFERROR(VLOOKUP(A35,Projecten!A$4:W$2618,5,FALSE),"niet bekend")))</f>
        <v>11</v>
      </c>
      <c r="AF35" s="973">
        <f>IF(AE35="","",(E35/AE35*AH35))</f>
        <v>12617.999999999998</v>
      </c>
      <c r="AG35" s="1028">
        <f>IF(A35="","",(IFERROR(VLOOKUP(A35,Projecten!A$4:W$2618,23,FALSE),"niet bekend")))</f>
        <v>23133</v>
      </c>
      <c r="AH35" s="1028">
        <f>IF(A35="","",(IFERROR(VLOOKUP(A35,Projecten!A$4:W$2618,12,FALSE),"niet bekend")))</f>
        <v>23133</v>
      </c>
      <c r="AI35" s="1026">
        <f>IF(AF35="","",(AH35-AF35))</f>
        <v>10515.000000000002</v>
      </c>
    </row>
    <row r="36" spans="1:35" s="4" customFormat="1" ht="12.75" customHeight="1" x14ac:dyDescent="0.25">
      <c r="A36" s="138">
        <v>2015004</v>
      </c>
      <c r="B36" s="1492">
        <v>120154</v>
      </c>
      <c r="C36" s="3" t="s">
        <v>183</v>
      </c>
      <c r="D36" s="3" t="s">
        <v>68</v>
      </c>
      <c r="E36" s="39">
        <v>10</v>
      </c>
      <c r="F36" s="1">
        <v>60</v>
      </c>
      <c r="G36" s="1">
        <v>50</v>
      </c>
      <c r="H36" s="1">
        <v>20</v>
      </c>
      <c r="I36" s="68" t="s">
        <v>89</v>
      </c>
      <c r="J36" s="75"/>
      <c r="K36" s="75"/>
      <c r="L36" s="75"/>
      <c r="M36" s="89" t="s">
        <v>89</v>
      </c>
      <c r="N36" s="89" t="s">
        <v>89</v>
      </c>
      <c r="O36" s="89" t="s">
        <v>89</v>
      </c>
      <c r="P36" s="89" t="s">
        <v>89</v>
      </c>
      <c r="Q36" s="39"/>
      <c r="R36" s="2132"/>
      <c r="S36" s="23">
        <f>IF(T36&lt;=0,"",(((T36-'In Productie'!$E$1)/7)+1))</f>
        <v>6019.7142857142853</v>
      </c>
      <c r="T36" s="177">
        <v>42131</v>
      </c>
      <c r="U36" s="25" t="s">
        <v>90</v>
      </c>
      <c r="V36" s="25"/>
      <c r="W36" s="25">
        <v>115</v>
      </c>
      <c r="X36" s="80"/>
      <c r="Y36" s="82"/>
      <c r="AE36" s="4">
        <f>IF(A36="","",(IFERROR(VLOOKUP(A36,Projecten!A$4:W$2618,5,FALSE),"niet bekend")))</f>
        <v>10</v>
      </c>
      <c r="AF36" s="973">
        <f>IF(AE36="","",(E36/AE36*AH36))</f>
        <v>21640</v>
      </c>
      <c r="AG36" s="1028">
        <f>IF(A36="","",(IFERROR(VLOOKUP(A36,Projecten!A$4:W$2618,23,FALSE),"niet bekend")))</f>
        <v>21640</v>
      </c>
      <c r="AH36" s="1028">
        <f>IF(A36="","",(IFERROR(VLOOKUP(A36,Projecten!A$4:W$2618,12,FALSE),"niet bekend")))</f>
        <v>21640</v>
      </c>
      <c r="AI36" s="1026">
        <f>IF(AF36="","",(AH36-AF36))</f>
        <v>0</v>
      </c>
    </row>
    <row r="37" spans="1:35" x14ac:dyDescent="0.2">
      <c r="A37" s="5"/>
      <c r="C37" s="135" t="s">
        <v>230</v>
      </c>
      <c r="J37" s="74"/>
      <c r="K37" s="74"/>
      <c r="L37" s="74"/>
      <c r="W37" s="173">
        <v>5</v>
      </c>
      <c r="X37" s="6"/>
      <c r="Y37" s="6"/>
      <c r="AE37" s="4" t="str">
        <f>IF(A37="","",(IFERROR(VLOOKUP(A37,Projecten!A$4:W$2618,5,FALSE),"niet bekend")))</f>
        <v/>
      </c>
      <c r="AF37" s="973" t="str">
        <f>IF(AE37="","",(E37/AE37*AH37))</f>
        <v/>
      </c>
      <c r="AG37" s="1028" t="str">
        <f>IF(A37="","",(IFERROR(VLOOKUP(A37,Projecten!A$4:W$2618,23,FALSE),"niet bekend")))</f>
        <v/>
      </c>
      <c r="AH37" s="1028" t="str">
        <f>IF(A37="","",(IFERROR(VLOOKUP(A37,Projecten!A$4:W$2618,12,FALSE),"niet bekend")))</f>
        <v/>
      </c>
      <c r="AI37" s="1026" t="str">
        <f>IF(AF37="","",(AH37-AF37))</f>
        <v/>
      </c>
    </row>
    <row r="38" spans="1:35" s="38" customFormat="1" ht="12.75" customHeight="1" x14ac:dyDescent="0.2">
      <c r="A38" s="30"/>
      <c r="B38" s="1491"/>
      <c r="C38" s="31"/>
      <c r="D38" s="31"/>
      <c r="E38" s="32"/>
      <c r="F38" s="31"/>
      <c r="G38" s="31"/>
      <c r="H38" s="31"/>
      <c r="I38" s="32"/>
      <c r="J38" s="33"/>
      <c r="K38" s="33"/>
      <c r="L38" s="33"/>
      <c r="M38" s="32"/>
      <c r="N38" s="32"/>
      <c r="O38" s="32"/>
      <c r="P38" s="32"/>
      <c r="Q38" s="33"/>
      <c r="R38" s="33"/>
      <c r="S38" s="1194"/>
      <c r="T38" s="176"/>
      <c r="U38" s="35"/>
      <c r="V38" s="35"/>
      <c r="W38" s="35"/>
      <c r="X38" s="83"/>
      <c r="Y38" s="84"/>
      <c r="AF38" s="983"/>
      <c r="AG38" s="1030"/>
      <c r="AH38" s="1030"/>
      <c r="AI38" s="1030"/>
    </row>
    <row r="39" spans="1:35" s="1038" customFormat="1" ht="12.75" customHeight="1" x14ac:dyDescent="0.2">
      <c r="A39" s="1007"/>
      <c r="B39" s="1489"/>
      <c r="C39" s="1008">
        <f>SUM(F39:H39)</f>
        <v>0</v>
      </c>
      <c r="D39" s="1009"/>
      <c r="E39" s="1010">
        <f>SUM(E40)</f>
        <v>0</v>
      </c>
      <c r="F39" s="1009">
        <f>SUM(F40:F41)</f>
        <v>0</v>
      </c>
      <c r="G39" s="1009">
        <f>SUM(G40:G41)</f>
        <v>0</v>
      </c>
      <c r="H39" s="1009">
        <f>SUM(H40:H41)</f>
        <v>0</v>
      </c>
      <c r="I39" s="1010"/>
      <c r="J39" s="1065"/>
      <c r="K39" s="1065"/>
      <c r="L39" s="1065"/>
      <c r="M39" s="1010"/>
      <c r="N39" s="1010"/>
      <c r="O39" s="1010"/>
      <c r="P39" s="1010"/>
      <c r="Q39" s="1045">
        <v>18</v>
      </c>
      <c r="R39" s="1045"/>
      <c r="S39" s="1195"/>
      <c r="T39" s="1046"/>
      <c r="U39" s="1068"/>
      <c r="V39" s="1047">
        <f>SUM(W39:W41)</f>
        <v>33</v>
      </c>
      <c r="W39" s="1067"/>
      <c r="X39" s="1049">
        <f>'In Productie'!$Y$1</f>
        <v>400</v>
      </c>
      <c r="Y39" s="961">
        <f>V39-X39</f>
        <v>-367</v>
      </c>
      <c r="AE39" s="1038" t="str">
        <f>IF(A39="","",(IFERROR(VLOOKUP(A39,Projecten!A$4:W$2618,5,FALSE),"niet bekend")))</f>
        <v/>
      </c>
      <c r="AF39" s="1037">
        <f>SUM(AF40:AF41)</f>
        <v>0</v>
      </c>
      <c r="AG39" s="1027" t="str">
        <f>IF(A39="","",(IFERROR(VLOOKUP(A39,Projecten!A$4:W$2618,23,FALSE),"niet bekend")))</f>
        <v/>
      </c>
      <c r="AH39" s="1027" t="str">
        <f>IF(A39="","",(IFERROR(VLOOKUP(A39,Projecten!A$4:W$2618,12,FALSE),"niet bekend")))</f>
        <v/>
      </c>
      <c r="AI39" s="1027"/>
    </row>
    <row r="40" spans="1:35" s="4" customFormat="1" ht="12.75" customHeight="1" x14ac:dyDescent="0.2">
      <c r="A40" s="5"/>
      <c r="B40" s="1493"/>
      <c r="C40" s="70" t="s">
        <v>206</v>
      </c>
      <c r="D40" s="28"/>
      <c r="E40" s="29"/>
      <c r="F40" s="28"/>
      <c r="G40" s="28"/>
      <c r="H40" s="28"/>
      <c r="I40" s="29"/>
      <c r="J40" s="75"/>
      <c r="K40" s="75"/>
      <c r="L40" s="75"/>
      <c r="M40" s="29"/>
      <c r="N40" s="29"/>
      <c r="O40" s="29"/>
      <c r="P40" s="29"/>
      <c r="Q40" s="23"/>
      <c r="R40" s="23"/>
      <c r="S40" s="23" t="str">
        <f>IF(T40&lt;=0,"",(((T40-'In Productie'!$E$1)/7)+1))</f>
        <v/>
      </c>
      <c r="T40" s="177"/>
      <c r="U40" s="25"/>
      <c r="V40" s="25"/>
      <c r="W40" s="482">
        <f>4*8.25</f>
        <v>33</v>
      </c>
      <c r="X40" s="80"/>
      <c r="Y40" s="79"/>
      <c r="AE40" s="4" t="str">
        <f>IF(A40="","",(IFERROR(VLOOKUP(A40,Projecten!A$4:W$2618,5,FALSE),"niet bekend")))</f>
        <v/>
      </c>
      <c r="AF40" s="973" t="str">
        <f>IF(AE40="","",(E40/AE40*AH40))</f>
        <v/>
      </c>
      <c r="AG40" s="1028" t="str">
        <f>IF(A40="","",(IFERROR(VLOOKUP(A40,Projecten!A$4:W$2618,23,FALSE),"niet bekend")))</f>
        <v/>
      </c>
      <c r="AH40" s="1028" t="str">
        <f>IF(A40="","",(IFERROR(VLOOKUP(A40,Projecten!A$4:W$2618,12,FALSE),"niet bekend")))</f>
        <v/>
      </c>
      <c r="AI40" s="1026" t="str">
        <f>IF(AF40="","",(AH40-AF40))</f>
        <v/>
      </c>
    </row>
    <row r="41" spans="1:35" s="38" customFormat="1" ht="12.75" customHeight="1" x14ac:dyDescent="0.2">
      <c r="A41" s="30"/>
      <c r="B41" s="1491"/>
      <c r="C41" s="31"/>
      <c r="D41" s="31"/>
      <c r="E41" s="32"/>
      <c r="F41" s="31"/>
      <c r="G41" s="31"/>
      <c r="H41" s="31"/>
      <c r="I41" s="32"/>
      <c r="J41" s="33"/>
      <c r="K41" s="33"/>
      <c r="L41" s="33"/>
      <c r="M41" s="32"/>
      <c r="N41" s="32"/>
      <c r="O41" s="32"/>
      <c r="P41" s="32"/>
      <c r="Q41" s="33"/>
      <c r="R41" s="33"/>
      <c r="S41" s="1194"/>
      <c r="T41" s="176"/>
      <c r="U41" s="35"/>
      <c r="V41" s="35"/>
      <c r="W41" s="35"/>
      <c r="X41" s="83"/>
      <c r="Y41" s="84"/>
      <c r="AF41" s="983"/>
      <c r="AG41" s="1030"/>
      <c r="AH41" s="1030"/>
      <c r="AI41" s="1030"/>
    </row>
    <row r="42" spans="1:35" s="1038" customFormat="1" ht="12.75" customHeight="1" x14ac:dyDescent="0.2">
      <c r="A42" s="1007"/>
      <c r="B42" s="1489"/>
      <c r="C42" s="1008">
        <f>SUM(F42:H42)</f>
        <v>108</v>
      </c>
      <c r="D42" s="1009"/>
      <c r="E42" s="1010">
        <f>SUM(E43:E49)</f>
        <v>3</v>
      </c>
      <c r="F42" s="1009">
        <f>SUM(F43:F49)</f>
        <v>59</v>
      </c>
      <c r="G42" s="1009">
        <f>SUM(G43:G49)</f>
        <v>29</v>
      </c>
      <c r="H42" s="1009">
        <f>SUM(H43:H49)</f>
        <v>20</v>
      </c>
      <c r="I42" s="1010"/>
      <c r="J42" s="1065"/>
      <c r="K42" s="1065"/>
      <c r="L42" s="1065"/>
      <c r="M42" s="1010"/>
      <c r="N42" s="1010"/>
      <c r="O42" s="1010"/>
      <c r="P42" s="1010"/>
      <c r="Q42" s="1045">
        <v>19</v>
      </c>
      <c r="R42" s="1045"/>
      <c r="S42" s="1195"/>
      <c r="T42" s="1046"/>
      <c r="U42" s="1068"/>
      <c r="V42" s="1047">
        <f>SUM(W42:W49)</f>
        <v>97</v>
      </c>
      <c r="W42" s="1067"/>
      <c r="X42" s="1049">
        <f>$X$1+15</f>
        <v>157</v>
      </c>
      <c r="Y42" s="961">
        <f>V42-X42</f>
        <v>-60</v>
      </c>
      <c r="AE42" s="1038" t="str">
        <f>IF(A42="","",(IFERROR(VLOOKUP(A42,Projecten!A$4:W$2618,5,FALSE),"niet bekend")))</f>
        <v/>
      </c>
      <c r="AF42" s="1037">
        <f>SUM(AF43:AF49)</f>
        <v>8100</v>
      </c>
      <c r="AG42" s="1027" t="str">
        <f>IF(A42="","",(IFERROR(VLOOKUP(A42,Projecten!A$4:W$2618,23,FALSE),"niet bekend")))</f>
        <v/>
      </c>
      <c r="AH42" s="1027" t="str">
        <f>IF(A42="","",(IFERROR(VLOOKUP(A42,Projecten!A$4:W$2618,12,FALSE),"niet bekend")))</f>
        <v/>
      </c>
      <c r="AI42" s="1027"/>
    </row>
    <row r="43" spans="1:35" s="4" customFormat="1" ht="12.75" customHeight="1" x14ac:dyDescent="0.2">
      <c r="A43" s="5"/>
      <c r="B43" s="1493"/>
      <c r="C43" s="112" t="s">
        <v>212</v>
      </c>
      <c r="D43" s="28"/>
      <c r="E43" s="29"/>
      <c r="F43" s="28"/>
      <c r="G43" s="28"/>
      <c r="H43" s="28"/>
      <c r="I43" s="29"/>
      <c r="J43" s="76"/>
      <c r="K43" s="76"/>
      <c r="L43" s="76"/>
      <c r="M43" s="29"/>
      <c r="N43" s="29"/>
      <c r="O43" s="29"/>
      <c r="P43" s="29"/>
      <c r="Q43" s="23"/>
      <c r="R43" s="23"/>
      <c r="S43" s="23" t="str">
        <f>IF(T43&lt;=0,"",(((T43-$D$1)/7)+1))</f>
        <v/>
      </c>
      <c r="T43" s="177"/>
      <c r="U43" s="25"/>
      <c r="V43" s="25"/>
      <c r="W43" s="201">
        <v>33</v>
      </c>
      <c r="X43" s="80"/>
      <c r="Y43" s="79"/>
      <c r="AE43" s="4" t="str">
        <f>IF(A43="","",(IFERROR(VLOOKUP(A43,Projecten!A$4:W$2618,5,FALSE),"niet bekend")))</f>
        <v/>
      </c>
      <c r="AF43" s="973" t="str">
        <f t="shared" ref="AF43:AF48" si="0">IF(AE43="","",(E43/AE43*AH43))</f>
        <v/>
      </c>
      <c r="AG43" s="1028" t="str">
        <f>IF(A43="","",(IFERROR(VLOOKUP(A43,Projecten!A$4:W$2618,23,FALSE),"niet bekend")))</f>
        <v/>
      </c>
      <c r="AH43" s="1028" t="str">
        <f>IF(A43="","",(IFERROR(VLOOKUP(A43,Projecten!A$4:W$2618,12,FALSE),"niet bekend")))</f>
        <v/>
      </c>
      <c r="AI43" s="1026" t="str">
        <f t="shared" ref="AI43:AI48" si="1">IF(AF43="","",(AH43-AF43))</f>
        <v/>
      </c>
    </row>
    <row r="44" spans="1:35" s="4" customFormat="1" ht="12.75" customHeight="1" x14ac:dyDescent="0.2">
      <c r="A44" s="138">
        <v>2015025</v>
      </c>
      <c r="B44" s="1492">
        <v>120196</v>
      </c>
      <c r="C44" s="1" t="s">
        <v>218</v>
      </c>
      <c r="D44" s="1" t="s">
        <v>68</v>
      </c>
      <c r="E44" s="39">
        <v>1</v>
      </c>
      <c r="F44" s="1">
        <v>11</v>
      </c>
      <c r="G44" s="1">
        <v>10</v>
      </c>
      <c r="H44" s="1">
        <v>3</v>
      </c>
      <c r="I44" s="74" t="s">
        <v>89</v>
      </c>
      <c r="J44" s="76"/>
      <c r="K44" s="76"/>
      <c r="L44" s="76"/>
      <c r="M44" s="29" t="s">
        <v>89</v>
      </c>
      <c r="N44" s="29" t="s">
        <v>89</v>
      </c>
      <c r="O44" s="29" t="s">
        <v>89</v>
      </c>
      <c r="P44" s="29" t="s">
        <v>89</v>
      </c>
      <c r="Q44" s="23"/>
      <c r="R44" s="23"/>
      <c r="S44" s="23">
        <f>IF(T44&lt;=0,"",(((T44-$D$1)/7)+1))</f>
        <v>18.714285714285715</v>
      </c>
      <c r="T44" s="177">
        <v>42129</v>
      </c>
      <c r="U44" s="4" t="s">
        <v>91</v>
      </c>
      <c r="W44" s="480">
        <v>17</v>
      </c>
      <c r="X44" s="80"/>
      <c r="Y44" s="79"/>
      <c r="AE44" s="4">
        <f>IF(A44="","",(IFERROR(VLOOKUP(A44,Projecten!A$4:W$2618,5,FALSE),"niet bekend")))</f>
        <v>1</v>
      </c>
      <c r="AF44" s="973">
        <f t="shared" si="0"/>
        <v>2495</v>
      </c>
      <c r="AG44" s="1028">
        <f>IF(A44="","",(IFERROR(VLOOKUP(A44,Projecten!A$4:W$2618,23,FALSE),"niet bekend")))</f>
        <v>2495</v>
      </c>
      <c r="AH44" s="1028">
        <f>IF(A44="","",(IFERROR(VLOOKUP(A44,Projecten!A$4:W$2618,12,FALSE),"niet bekend")))</f>
        <v>2495</v>
      </c>
      <c r="AI44" s="1026">
        <f t="shared" si="1"/>
        <v>0</v>
      </c>
    </row>
    <row r="45" spans="1:35" s="4" customFormat="1" ht="12.75" customHeight="1" x14ac:dyDescent="0.2">
      <c r="A45" s="138" t="s">
        <v>273</v>
      </c>
      <c r="B45" s="1492"/>
      <c r="C45" s="1" t="s">
        <v>328</v>
      </c>
      <c r="D45" s="1" t="s">
        <v>68</v>
      </c>
      <c r="E45" s="39">
        <v>0</v>
      </c>
      <c r="F45" s="1">
        <v>1</v>
      </c>
      <c r="G45" s="1">
        <v>0</v>
      </c>
      <c r="H45" s="1">
        <v>10</v>
      </c>
      <c r="I45" s="74" t="s">
        <v>89</v>
      </c>
      <c r="J45" s="75"/>
      <c r="K45" s="75"/>
      <c r="L45" s="75"/>
      <c r="M45" s="29" t="s">
        <v>89</v>
      </c>
      <c r="N45" s="29" t="s">
        <v>89</v>
      </c>
      <c r="O45" s="29" t="s">
        <v>89</v>
      </c>
      <c r="P45" s="29" t="s">
        <v>89</v>
      </c>
      <c r="Q45" s="23"/>
      <c r="R45" s="23"/>
      <c r="S45" s="23">
        <f>IF(T45&lt;=0,"",(((T45-$D$1)/7)+1))</f>
        <v>18.714285714285715</v>
      </c>
      <c r="T45" s="177">
        <v>42129</v>
      </c>
      <c r="U45" s="4" t="s">
        <v>91</v>
      </c>
      <c r="W45" s="480">
        <v>3</v>
      </c>
      <c r="X45" s="80"/>
      <c r="Y45" s="79"/>
      <c r="AE45" s="4">
        <f>IF(A45="","",(IFERROR(VLOOKUP(A45,Projecten!A$4:W$2618,5,FALSE),"niet bekend")))</f>
        <v>1</v>
      </c>
      <c r="AF45" s="973">
        <f t="shared" si="0"/>
        <v>0</v>
      </c>
      <c r="AG45" s="1028">
        <f>IF(A45="","",(IFERROR(VLOOKUP(A45,Projecten!A$4:W$2618,23,FALSE),"niet bekend")))</f>
        <v>549</v>
      </c>
      <c r="AH45" s="1028">
        <f>IF(A45="","",(IFERROR(VLOOKUP(A45,Projecten!A$4:W$2618,12,FALSE),"niet bekend")))</f>
        <v>549</v>
      </c>
      <c r="AI45" s="1026">
        <f t="shared" si="1"/>
        <v>549</v>
      </c>
    </row>
    <row r="46" spans="1:35" s="4" customFormat="1" ht="12.75" customHeight="1" x14ac:dyDescent="0.2">
      <c r="A46" s="138">
        <v>2015028</v>
      </c>
      <c r="B46" s="1492">
        <v>120196</v>
      </c>
      <c r="C46" s="2" t="s">
        <v>219</v>
      </c>
      <c r="D46" s="1" t="s">
        <v>68</v>
      </c>
      <c r="E46" s="39">
        <v>1</v>
      </c>
      <c r="F46" s="1">
        <v>13</v>
      </c>
      <c r="G46" s="1">
        <v>10</v>
      </c>
      <c r="H46" s="1">
        <v>4</v>
      </c>
      <c r="I46" s="74" t="s">
        <v>89</v>
      </c>
      <c r="J46" s="74"/>
      <c r="K46" s="74"/>
      <c r="L46" s="74"/>
      <c r="M46" s="7" t="s">
        <v>89</v>
      </c>
      <c r="N46" s="7" t="s">
        <v>89</v>
      </c>
      <c r="O46" s="7" t="s">
        <v>89</v>
      </c>
      <c r="P46" s="7" t="s">
        <v>89</v>
      </c>
      <c r="R46" s="2124"/>
      <c r="S46" s="23">
        <f>IF(T46&lt;=0,"",(((T46-$D$1)/7)+1))</f>
        <v>18.857142857142858</v>
      </c>
      <c r="T46" s="177">
        <v>42130</v>
      </c>
      <c r="U46" s="4" t="s">
        <v>91</v>
      </c>
      <c r="W46" s="480">
        <v>21</v>
      </c>
      <c r="X46" s="80"/>
      <c r="Y46" s="82"/>
      <c r="AE46" s="4">
        <f>IF(A46="","",(IFERROR(VLOOKUP(A46,Projecten!A$4:W$2618,5,FALSE),"niet bekend")))</f>
        <v>1</v>
      </c>
      <c r="AF46" s="973">
        <f t="shared" si="0"/>
        <v>3110</v>
      </c>
      <c r="AG46" s="1028">
        <f>IF(A46="","",(IFERROR(VLOOKUP(A46,Projecten!A$4:W$2618,23,FALSE),"niet bekend")))</f>
        <v>3110</v>
      </c>
      <c r="AH46" s="1028">
        <f>IF(A46="","",(IFERROR(VLOOKUP(A46,Projecten!A$4:W$2618,12,FALSE),"niet bekend")))</f>
        <v>3110</v>
      </c>
      <c r="AI46" s="1026">
        <f t="shared" si="1"/>
        <v>0</v>
      </c>
    </row>
    <row r="47" spans="1:35" s="4" customFormat="1" ht="12.75" customHeight="1" x14ac:dyDescent="0.2">
      <c r="A47" s="145">
        <v>2015005</v>
      </c>
      <c r="B47" s="1493">
        <v>120199</v>
      </c>
      <c r="C47" s="28" t="s">
        <v>235</v>
      </c>
      <c r="D47" s="28" t="s">
        <v>68</v>
      </c>
      <c r="E47" s="29">
        <v>0</v>
      </c>
      <c r="F47" s="28">
        <v>23</v>
      </c>
      <c r="G47" s="28">
        <v>0</v>
      </c>
      <c r="H47" s="28">
        <v>0</v>
      </c>
      <c r="I47" s="29" t="s">
        <v>237</v>
      </c>
      <c r="J47" s="74"/>
      <c r="K47" s="74"/>
      <c r="L47" s="74"/>
      <c r="M47" s="29" t="s">
        <v>89</v>
      </c>
      <c r="N47" s="29" t="s">
        <v>89</v>
      </c>
      <c r="O47" s="29" t="s">
        <v>89</v>
      </c>
      <c r="P47" s="29" t="s">
        <v>89</v>
      </c>
      <c r="Q47" s="23"/>
      <c r="R47" s="23"/>
      <c r="S47" s="23">
        <f>IF(T47&lt;=0,"",(((T47-'In Productie'!$E$1)/7)+1))</f>
        <v>6020.2857142857147</v>
      </c>
      <c r="T47" s="177">
        <v>42135</v>
      </c>
      <c r="U47" s="25" t="s">
        <v>90</v>
      </c>
      <c r="V47" s="25"/>
      <c r="W47" s="25">
        <v>6</v>
      </c>
      <c r="X47" s="80"/>
      <c r="Y47" s="79"/>
      <c r="AE47" s="4">
        <f>IF(A47="","",(IFERROR(VLOOKUP(A47,Projecten!A$4:W$2618,5,FALSE),"niet bekend")))</f>
        <v>10</v>
      </c>
      <c r="AF47" s="973">
        <f t="shared" si="0"/>
        <v>0</v>
      </c>
      <c r="AG47" s="1028">
        <f>IF(A47="","",(IFERROR(VLOOKUP(A47,Projecten!A$4:W$2618,23,FALSE),"niet bekend")))</f>
        <v>22810</v>
      </c>
      <c r="AH47" s="1028">
        <f>IF(A47="","",(IFERROR(VLOOKUP(A47,Projecten!A$4:W$2618,12,FALSE),"niet bekend")))</f>
        <v>22810</v>
      </c>
      <c r="AI47" s="1026">
        <f t="shared" si="1"/>
        <v>22810</v>
      </c>
    </row>
    <row r="48" spans="1:35" s="4" customFormat="1" ht="12.75" customHeight="1" x14ac:dyDescent="0.2">
      <c r="A48" s="138">
        <v>2015031</v>
      </c>
      <c r="B48" s="1492">
        <v>120196</v>
      </c>
      <c r="C48" s="2" t="s">
        <v>220</v>
      </c>
      <c r="D48" s="1" t="s">
        <v>68</v>
      </c>
      <c r="E48" s="39">
        <v>1</v>
      </c>
      <c r="F48" s="1">
        <v>11</v>
      </c>
      <c r="G48" s="1">
        <v>9</v>
      </c>
      <c r="H48" s="1">
        <v>3</v>
      </c>
      <c r="I48" s="76" t="s">
        <v>89</v>
      </c>
      <c r="J48" s="74"/>
      <c r="K48" s="74"/>
      <c r="L48" s="74"/>
      <c r="M48" s="41" t="s">
        <v>89</v>
      </c>
      <c r="N48" s="41" t="s">
        <v>89</v>
      </c>
      <c r="O48" s="41" t="s">
        <v>89</v>
      </c>
      <c r="P48" s="41" t="s">
        <v>89</v>
      </c>
      <c r="R48" s="2124"/>
      <c r="S48" s="23">
        <f>IF(T48&lt;=0,"",(((T48-'In Productie'!$E$1)/7)+1))</f>
        <v>6020.2857142857147</v>
      </c>
      <c r="T48" s="177">
        <v>42135</v>
      </c>
      <c r="U48" s="4" t="s">
        <v>91</v>
      </c>
      <c r="W48" s="480">
        <v>17</v>
      </c>
      <c r="X48" s="80"/>
      <c r="Y48" s="79"/>
      <c r="AE48" s="4">
        <f>IF(A48="","",(IFERROR(VLOOKUP(A48,Projecten!A$4:W$2618,5,FALSE),"niet bekend")))</f>
        <v>1</v>
      </c>
      <c r="AF48" s="973">
        <f t="shared" si="0"/>
        <v>2495</v>
      </c>
      <c r="AG48" s="1028">
        <f>IF(A48="","",(IFERROR(VLOOKUP(A48,Projecten!A$4:W$2618,23,FALSE),"niet bekend")))</f>
        <v>2495</v>
      </c>
      <c r="AH48" s="1028">
        <f>IF(A48="","",(IFERROR(VLOOKUP(A48,Projecten!A$4:W$2618,12,FALSE),"niet bekend")))</f>
        <v>2495</v>
      </c>
      <c r="AI48" s="1026">
        <f t="shared" si="1"/>
        <v>0</v>
      </c>
    </row>
    <row r="49" spans="1:35" s="38" customFormat="1" ht="12.75" customHeight="1" x14ac:dyDescent="0.2">
      <c r="A49" s="30"/>
      <c r="B49" s="1491"/>
      <c r="C49" s="31"/>
      <c r="D49" s="31"/>
      <c r="E49" s="32"/>
      <c r="F49" s="31"/>
      <c r="G49" s="31"/>
      <c r="H49" s="31"/>
      <c r="I49" s="32"/>
      <c r="J49" s="33"/>
      <c r="K49" s="33"/>
      <c r="L49" s="33"/>
      <c r="M49" s="32"/>
      <c r="N49" s="32"/>
      <c r="O49" s="32"/>
      <c r="P49" s="32"/>
      <c r="Q49" s="33"/>
      <c r="R49" s="33"/>
      <c r="S49" s="1194"/>
      <c r="T49" s="176"/>
      <c r="U49" s="35"/>
      <c r="V49" s="35"/>
      <c r="W49" s="35"/>
      <c r="X49" s="83"/>
      <c r="Y49" s="84"/>
      <c r="AF49" s="983"/>
      <c r="AG49" s="1030"/>
      <c r="AH49" s="1030"/>
      <c r="AI49" s="1030"/>
    </row>
    <row r="50" spans="1:35" s="1038" customFormat="1" ht="12.75" customHeight="1" x14ac:dyDescent="0.2">
      <c r="A50" s="1007"/>
      <c r="B50" s="1489"/>
      <c r="C50" s="1008">
        <f>SUM(F50:H50)</f>
        <v>195</v>
      </c>
      <c r="D50" s="1009"/>
      <c r="E50" s="1010">
        <f>SUM(E51:E54)</f>
        <v>15</v>
      </c>
      <c r="F50" s="1009">
        <f>SUM(F51:F54)</f>
        <v>95</v>
      </c>
      <c r="G50" s="1009">
        <f>SUM(G51:G54)</f>
        <v>70</v>
      </c>
      <c r="H50" s="1009">
        <f>SUM(H51:H54)</f>
        <v>30</v>
      </c>
      <c r="I50" s="1010"/>
      <c r="J50" s="1065"/>
      <c r="K50" s="1065"/>
      <c r="L50" s="1065"/>
      <c r="M50" s="1010"/>
      <c r="N50" s="1010"/>
      <c r="O50" s="1010"/>
      <c r="P50" s="1010"/>
      <c r="Q50" s="1045">
        <v>20</v>
      </c>
      <c r="R50" s="1045"/>
      <c r="S50" s="1195"/>
      <c r="T50" s="1046"/>
      <c r="U50" s="1068"/>
      <c r="V50" s="1047">
        <f>SUM(W50:W54)</f>
        <v>264</v>
      </c>
      <c r="W50" s="1067"/>
      <c r="X50" s="1049">
        <f>'In Productie'!$Y$1+15</f>
        <v>415</v>
      </c>
      <c r="Y50" s="961">
        <f>V50-X50</f>
        <v>-151</v>
      </c>
      <c r="AE50" s="1038" t="str">
        <f>IF(A50="","",(IFERROR(VLOOKUP(A50,Projecten!A$4:W$2618,5,FALSE),"niet bekend")))</f>
        <v/>
      </c>
      <c r="AF50" s="1037">
        <f>SUM(AF51:AF54)</f>
        <v>41927</v>
      </c>
      <c r="AG50" s="1027" t="str">
        <f>IF(A50="","",(IFERROR(VLOOKUP(A50,Projecten!A$4:W$2618,23,FALSE),"niet bekend")))</f>
        <v/>
      </c>
      <c r="AH50" s="1027" t="str">
        <f>IF(A50="","",(IFERROR(VLOOKUP(A50,Projecten!A$4:W$2618,12,FALSE),"niet bekend")))</f>
        <v/>
      </c>
      <c r="AI50" s="1027"/>
    </row>
    <row r="51" spans="1:35" s="4" customFormat="1" ht="12.75" customHeight="1" x14ac:dyDescent="0.2">
      <c r="A51" s="138">
        <v>2015005</v>
      </c>
      <c r="B51" s="1492">
        <v>120155</v>
      </c>
      <c r="C51" s="3" t="s">
        <v>184</v>
      </c>
      <c r="D51" s="3" t="s">
        <v>68</v>
      </c>
      <c r="E51" s="39">
        <v>10</v>
      </c>
      <c r="F51" s="1">
        <v>60</v>
      </c>
      <c r="G51" s="1">
        <v>50</v>
      </c>
      <c r="H51" s="1">
        <v>20</v>
      </c>
      <c r="I51" s="142" t="s">
        <v>89</v>
      </c>
      <c r="J51" s="75"/>
      <c r="K51" s="75"/>
      <c r="L51" s="75"/>
      <c r="M51" s="67" t="s">
        <v>89</v>
      </c>
      <c r="N51" s="67" t="s">
        <v>89</v>
      </c>
      <c r="O51" s="67" t="s">
        <v>89</v>
      </c>
      <c r="P51" s="67" t="s">
        <v>89</v>
      </c>
      <c r="Q51" s="29"/>
      <c r="R51" s="2119"/>
      <c r="S51" s="23">
        <f>IF(T51&lt;=0,"",(((T51-'In Productie'!$E$1)/7)+1))</f>
        <v>6020.2857142857147</v>
      </c>
      <c r="T51" s="177">
        <v>42135</v>
      </c>
      <c r="U51" s="25" t="s">
        <v>90</v>
      </c>
      <c r="V51" s="25"/>
      <c r="W51" s="25">
        <v>118</v>
      </c>
      <c r="X51" s="80"/>
      <c r="Y51" s="81"/>
      <c r="AE51" s="4">
        <f>IF(A51="","",(IFERROR(VLOOKUP(A51,Projecten!A$4:W$2618,5,FALSE),"niet bekend")))</f>
        <v>10</v>
      </c>
      <c r="AF51" s="973">
        <f>IF(AE51="","",(E51/AE51*AH51))</f>
        <v>22810</v>
      </c>
      <c r="AG51" s="1028">
        <f>IF(A51="","",(IFERROR(VLOOKUP(A51,Projecten!A$4:W$2618,23,FALSE),"niet bekend")))</f>
        <v>22810</v>
      </c>
      <c r="AH51" s="1028">
        <f>IF(A51="","",(IFERROR(VLOOKUP(A51,Projecten!A$4:W$2618,12,FALSE),"niet bekend")))</f>
        <v>22810</v>
      </c>
      <c r="AI51" s="1026">
        <f>IF(AF51="","",(AH51-AF51))</f>
        <v>0</v>
      </c>
    </row>
    <row r="52" spans="1:35" s="4" customFormat="1" ht="12.75" customHeight="1" x14ac:dyDescent="0.2">
      <c r="A52" s="190">
        <v>2015029</v>
      </c>
      <c r="B52" s="1492" t="s">
        <v>236</v>
      </c>
      <c r="C52" s="2" t="s">
        <v>224</v>
      </c>
      <c r="D52" s="1" t="s">
        <v>68</v>
      </c>
      <c r="E52" s="39">
        <v>5</v>
      </c>
      <c r="F52" s="1">
        <v>35</v>
      </c>
      <c r="G52" s="1">
        <v>20</v>
      </c>
      <c r="H52" s="1">
        <v>10</v>
      </c>
      <c r="I52" s="141" t="s">
        <v>89</v>
      </c>
      <c r="J52" s="76"/>
      <c r="K52" s="76"/>
      <c r="L52" s="76"/>
      <c r="M52" s="41" t="s">
        <v>89</v>
      </c>
      <c r="N52" s="41" t="s">
        <v>89</v>
      </c>
      <c r="O52" s="41" t="s">
        <v>89</v>
      </c>
      <c r="P52" s="41" t="s">
        <v>89</v>
      </c>
      <c r="R52" s="2124"/>
      <c r="S52" s="23">
        <f>IF(T52&lt;=0,"",(((T52-'In Productie'!$E$1)/7)+1))</f>
        <v>6021.2857142857147</v>
      </c>
      <c r="T52" s="177">
        <v>42142</v>
      </c>
      <c r="U52" s="4" t="s">
        <v>91</v>
      </c>
      <c r="W52" s="480">
        <v>95</v>
      </c>
      <c r="X52" s="79"/>
      <c r="Y52" s="79"/>
      <c r="AE52" s="4">
        <f>IF(A52="","",(IFERROR(VLOOKUP(A52,Projecten!A$4:W$2618,5,FALSE),"niet bekend")))</f>
        <v>5</v>
      </c>
      <c r="AF52" s="973">
        <f>IF(AE52="","",(E52/AE52*AH52))</f>
        <v>19117</v>
      </c>
      <c r="AG52" s="1028">
        <f>IF(A52="","",(IFERROR(VLOOKUP(A52,Projecten!A$4:W$2618,23,FALSE),"niet bekend")))</f>
        <v>19117</v>
      </c>
      <c r="AH52" s="1028">
        <f>IF(A52="","",(IFERROR(VLOOKUP(A52,Projecten!A$4:W$2618,12,FALSE),"niet bekend")))</f>
        <v>19117</v>
      </c>
      <c r="AI52" s="1026">
        <f>IF(AF52="","",(AH52-AF52))</f>
        <v>0</v>
      </c>
    </row>
    <row r="53" spans="1:35" s="4" customFormat="1" ht="12.75" customHeight="1" x14ac:dyDescent="0.2">
      <c r="B53" s="1494"/>
      <c r="C53" s="70" t="s">
        <v>207</v>
      </c>
      <c r="D53" s="28"/>
      <c r="E53" s="29"/>
      <c r="F53" s="28"/>
      <c r="G53" s="28"/>
      <c r="H53" s="28"/>
      <c r="I53" s="29"/>
      <c r="J53" s="76"/>
      <c r="K53" s="76"/>
      <c r="L53" s="76"/>
      <c r="M53" s="29"/>
      <c r="N53" s="29"/>
      <c r="O53" s="29"/>
      <c r="P53" s="29"/>
      <c r="R53" s="2124"/>
      <c r="S53" s="23" t="str">
        <f>IF(T53&lt;=0,"",(((T53-'In Productie'!$E$1)/7)+1))</f>
        <v/>
      </c>
      <c r="T53" s="181"/>
      <c r="W53" s="482">
        <f>4*(8.25+4.5)</f>
        <v>51</v>
      </c>
      <c r="X53" s="79"/>
      <c r="Y53" s="79"/>
      <c r="AE53" s="4" t="str">
        <f>IF(A53="","",(IFERROR(VLOOKUP(A53,Projecten!A$4:W$2618,5,FALSE),"niet bekend")))</f>
        <v/>
      </c>
      <c r="AF53" s="973" t="str">
        <f>IF(AE53="","",(E53/AE53*AH53))</f>
        <v/>
      </c>
      <c r="AG53" s="1028" t="str">
        <f>IF(A53="","",(IFERROR(VLOOKUP(A53,Projecten!A$4:W$2618,23,FALSE),"niet bekend")))</f>
        <v/>
      </c>
      <c r="AH53" s="1028" t="str">
        <f>IF(A53="","",(IFERROR(VLOOKUP(A53,Projecten!A$4:W$2618,12,FALSE),"niet bekend")))</f>
        <v/>
      </c>
      <c r="AI53" s="1026" t="str">
        <f>IF(AF53="","",(AH53-AF53))</f>
        <v/>
      </c>
    </row>
    <row r="54" spans="1:35" s="38" customFormat="1" ht="12.75" customHeight="1" x14ac:dyDescent="0.2">
      <c r="A54" s="30"/>
      <c r="B54" s="1491"/>
      <c r="C54" s="31"/>
      <c r="D54" s="31"/>
      <c r="E54" s="32"/>
      <c r="F54" s="31"/>
      <c r="G54" s="31"/>
      <c r="H54" s="31"/>
      <c r="I54" s="32"/>
      <c r="J54" s="33"/>
      <c r="K54" s="33"/>
      <c r="L54" s="33"/>
      <c r="M54" s="32"/>
      <c r="N54" s="32"/>
      <c r="O54" s="32"/>
      <c r="P54" s="32"/>
      <c r="Q54" s="33"/>
      <c r="R54" s="33"/>
      <c r="S54" s="1194"/>
      <c r="T54" s="176"/>
      <c r="U54" s="35"/>
      <c r="V54" s="35"/>
      <c r="W54" s="35"/>
      <c r="X54" s="83"/>
      <c r="Y54" s="84"/>
      <c r="AF54" s="983"/>
      <c r="AG54" s="1030"/>
      <c r="AH54" s="1030"/>
      <c r="AI54" s="1030"/>
    </row>
    <row r="55" spans="1:35" s="1038" customFormat="1" ht="12.75" customHeight="1" x14ac:dyDescent="0.2">
      <c r="A55" s="1007"/>
      <c r="B55" s="1489"/>
      <c r="C55" s="1008">
        <f>SUM(F55:H55)</f>
        <v>160</v>
      </c>
      <c r="D55" s="1009"/>
      <c r="E55" s="1010">
        <f>SUM(E58:E63)</f>
        <v>9</v>
      </c>
      <c r="F55" s="1009">
        <f>SUM(F58:F63)</f>
        <v>80</v>
      </c>
      <c r="G55" s="1009">
        <f>SUM(G58:G63)</f>
        <v>55</v>
      </c>
      <c r="H55" s="1009">
        <f>SUM(H58:H63)</f>
        <v>25</v>
      </c>
      <c r="I55" s="1010"/>
      <c r="J55" s="1065"/>
      <c r="K55" s="1065"/>
      <c r="L55" s="1065"/>
      <c r="M55" s="1010"/>
      <c r="N55" s="1010"/>
      <c r="O55" s="1010"/>
      <c r="P55" s="1010"/>
      <c r="Q55" s="1045">
        <v>21</v>
      </c>
      <c r="R55" s="1045"/>
      <c r="S55" s="1195"/>
      <c r="T55" s="1046"/>
      <c r="U55" s="1068"/>
      <c r="V55" s="1047">
        <f>SUM(W55:W63)</f>
        <v>166.5</v>
      </c>
      <c r="W55" s="1067"/>
      <c r="X55" s="1049">
        <f>'In Productie'!$Y$1+60</f>
        <v>460</v>
      </c>
      <c r="Y55" s="961">
        <f>V55-X55</f>
        <v>-293.5</v>
      </c>
      <c r="AE55" s="1038" t="str">
        <f>IF(A55="","",(IFERROR(VLOOKUP(A55,Projecten!A$4:W$2618,5,FALSE),"niet bekend")))</f>
        <v/>
      </c>
      <c r="AF55" s="1037">
        <f>SUM(AF56:AF63)</f>
        <v>24032</v>
      </c>
      <c r="AG55" s="1027" t="str">
        <f>IF(A55="","",(IFERROR(VLOOKUP(A55,Projecten!A$4:W$2618,23,FALSE),"niet bekend")))</f>
        <v/>
      </c>
      <c r="AH55" s="1027" t="str">
        <f>IF(A55="","",(IFERROR(VLOOKUP(A55,Projecten!A$4:W$2618,12,FALSE),"niet bekend")))</f>
        <v/>
      </c>
      <c r="AI55" s="1027"/>
    </row>
    <row r="56" spans="1:35" s="4" customFormat="1" ht="12.75" customHeight="1" x14ac:dyDescent="0.2">
      <c r="A56" s="5"/>
      <c r="B56" s="1493"/>
      <c r="C56" s="136" t="s">
        <v>228</v>
      </c>
      <c r="D56" s="28"/>
      <c r="E56" s="29"/>
      <c r="F56" s="28"/>
      <c r="G56" s="28"/>
      <c r="H56" s="28"/>
      <c r="I56" s="29"/>
      <c r="J56" s="74"/>
      <c r="K56" s="74"/>
      <c r="L56" s="74"/>
      <c r="M56" s="29"/>
      <c r="N56" s="29"/>
      <c r="O56" s="29"/>
      <c r="P56" s="29"/>
      <c r="Q56" s="23"/>
      <c r="R56" s="23"/>
      <c r="S56" s="23" t="str">
        <f>IF(T56&lt;=0,"",(((T56-'In Productie'!$E$1)/7)+1))</f>
        <v/>
      </c>
      <c r="T56" s="177"/>
      <c r="U56" s="25"/>
      <c r="V56" s="25"/>
      <c r="W56" s="173">
        <v>8.25</v>
      </c>
      <c r="X56" s="80"/>
      <c r="Y56" s="79"/>
      <c r="AE56" s="4" t="str">
        <f>IF(A56="","",(IFERROR(VLOOKUP(A56,Projecten!A$4:W$2618,5,FALSE),"niet bekend")))</f>
        <v/>
      </c>
      <c r="AF56" s="973" t="str">
        <f t="shared" ref="AF56:AF62" si="2">IF(AE56="","",(E56/AE56*AH56))</f>
        <v/>
      </c>
      <c r="AG56" s="1028" t="str">
        <f>IF(A56="","",(IFERROR(VLOOKUP(A56,Projecten!A$4:W$2618,23,FALSE),"niet bekend")))</f>
        <v/>
      </c>
      <c r="AH56" s="1028" t="str">
        <f>IF(A56="","",(IFERROR(VLOOKUP(A56,Projecten!A$4:W$2618,12,FALSE),"niet bekend")))</f>
        <v/>
      </c>
      <c r="AI56" s="1026" t="str">
        <f>IF(AF56="","",(AH56-AF56))</f>
        <v/>
      </c>
    </row>
    <row r="57" spans="1:35" x14ac:dyDescent="0.2">
      <c r="A57" s="5"/>
      <c r="J57" s="74"/>
      <c r="K57" s="74"/>
      <c r="L57" s="74"/>
      <c r="AE57" s="4" t="str">
        <f>IF(A57="","",(IFERROR(VLOOKUP(A57,Projecten!A$4:W$2618,5,FALSE),"niet bekend")))</f>
        <v/>
      </c>
      <c r="AF57" s="973" t="str">
        <f t="shared" si="2"/>
        <v/>
      </c>
      <c r="AG57" s="1028" t="str">
        <f>IF(A57="","",(IFERROR(VLOOKUP(A57,Projecten!A$4:W$2618,23,FALSE),"niet bekend")))</f>
        <v/>
      </c>
      <c r="AH57" s="1028" t="str">
        <f>IF(A57="","",(IFERROR(VLOOKUP(A57,Projecten!A$4:W$2618,12,FALSE),"niet bekend")))</f>
        <v/>
      </c>
      <c r="AI57" s="1026" t="str">
        <f>IF(AF57="","",(AH57-AF57))</f>
        <v/>
      </c>
    </row>
    <row r="58" spans="1:35" s="4" customFormat="1" ht="12.75" customHeight="1" x14ac:dyDescent="0.2">
      <c r="A58" s="190">
        <v>2015021</v>
      </c>
      <c r="B58" s="1490">
        <v>120194</v>
      </c>
      <c r="C58" s="94" t="s">
        <v>201</v>
      </c>
      <c r="D58" s="1" t="s">
        <v>68</v>
      </c>
      <c r="E58" s="39">
        <v>5</v>
      </c>
      <c r="F58" s="1">
        <v>40</v>
      </c>
      <c r="G58" s="1">
        <v>25</v>
      </c>
      <c r="H58" s="1">
        <v>15</v>
      </c>
      <c r="I58" s="140" t="s">
        <v>89</v>
      </c>
      <c r="J58" s="75"/>
      <c r="K58" s="75"/>
      <c r="L58" s="75"/>
      <c r="M58" s="7" t="s">
        <v>89</v>
      </c>
      <c r="N58" s="7" t="s">
        <v>89</v>
      </c>
      <c r="O58" s="7" t="s">
        <v>89</v>
      </c>
      <c r="P58" s="7" t="s">
        <v>89</v>
      </c>
      <c r="R58" s="2124"/>
      <c r="S58" s="23">
        <f>IF(T58&lt;=0,"",(((T58-'In Productie'!$E$1)/7)+1))</f>
        <v>6021.8571428571431</v>
      </c>
      <c r="T58" s="177">
        <v>42146</v>
      </c>
      <c r="U58" s="4" t="s">
        <v>91</v>
      </c>
      <c r="W58" s="480">
        <v>65</v>
      </c>
      <c r="X58" s="80"/>
      <c r="Y58" s="82"/>
      <c r="AE58" s="4">
        <f>IF(A58="","",(IFERROR(VLOOKUP(A58,Projecten!A$4:W$2618,5,FALSE),"niet bekend")))</f>
        <v>11</v>
      </c>
      <c r="AF58" s="973">
        <f t="shared" si="2"/>
        <v>10515</v>
      </c>
      <c r="AG58" s="1028">
        <f>IF(A58="","",(IFERROR(VLOOKUP(A58,Projecten!A$4:W$2618,23,FALSE),"niet bekend")))</f>
        <v>23133</v>
      </c>
      <c r="AH58" s="1028">
        <f>IF(A58="","",(IFERROR(VLOOKUP(A58,Projecten!A$4:W$2618,12,FALSE),"niet bekend")))</f>
        <v>23133</v>
      </c>
      <c r="AI58" s="1026"/>
    </row>
    <row r="59" spans="1:35" s="4" customFormat="1" ht="12.75" customHeight="1" x14ac:dyDescent="0.2">
      <c r="A59" s="190">
        <v>2015027</v>
      </c>
      <c r="B59" s="1492">
        <v>120209</v>
      </c>
      <c r="C59" s="2" t="s">
        <v>232</v>
      </c>
      <c r="D59" s="1" t="s">
        <v>68</v>
      </c>
      <c r="E59" s="39">
        <v>1</v>
      </c>
      <c r="F59" s="1">
        <v>12</v>
      </c>
      <c r="G59" s="1">
        <v>10</v>
      </c>
      <c r="H59" s="1">
        <v>3</v>
      </c>
      <c r="I59" s="140" t="s">
        <v>89</v>
      </c>
      <c r="J59" s="74"/>
      <c r="K59" s="74"/>
      <c r="L59" s="74"/>
      <c r="M59" s="7" t="s">
        <v>89</v>
      </c>
      <c r="N59" s="7" t="s">
        <v>89</v>
      </c>
      <c r="O59" s="7" t="s">
        <v>89</v>
      </c>
      <c r="P59" s="7" t="s">
        <v>89</v>
      </c>
      <c r="R59" s="2124"/>
      <c r="S59" s="23">
        <f>IF(T59&lt;=0,"",(((T59-'In Productie'!$E$1)/7)+1))</f>
        <v>6021.7142857142853</v>
      </c>
      <c r="T59" s="177">
        <v>42145</v>
      </c>
      <c r="U59" s="4" t="s">
        <v>246</v>
      </c>
      <c r="W59" s="470">
        <v>19</v>
      </c>
      <c r="X59" s="80"/>
      <c r="Y59" s="82"/>
      <c r="AE59" s="4">
        <f>IF(A59="","",(IFERROR(VLOOKUP(A59,Projecten!A$4:W$2618,5,FALSE),"niet bekend")))</f>
        <v>1</v>
      </c>
      <c r="AF59" s="973">
        <f t="shared" si="2"/>
        <v>2637</v>
      </c>
      <c r="AG59" s="1028">
        <f>IF(A59="","",(IFERROR(VLOOKUP(A59,Projecten!A$4:W$2618,23,FALSE),"niet bekend")))</f>
        <v>2637</v>
      </c>
      <c r="AH59" s="1028">
        <f>IF(A59="","",(IFERROR(VLOOKUP(A59,Projecten!A$4:W$2618,12,FALSE),"niet bekend")))</f>
        <v>2637</v>
      </c>
      <c r="AI59" s="1026">
        <f>IF(AF59="","",(AH59-AF59))</f>
        <v>0</v>
      </c>
    </row>
    <row r="60" spans="1:35" s="4" customFormat="1" ht="12.75" customHeight="1" x14ac:dyDescent="0.2">
      <c r="A60" s="190">
        <v>2015032</v>
      </c>
      <c r="B60" s="1492">
        <v>120209</v>
      </c>
      <c r="C60" s="2" t="s">
        <v>238</v>
      </c>
      <c r="D60" s="1" t="s">
        <v>68</v>
      </c>
      <c r="E60" s="39">
        <v>1</v>
      </c>
      <c r="F60" s="1">
        <v>12</v>
      </c>
      <c r="G60" s="1">
        <v>10</v>
      </c>
      <c r="H60" s="1">
        <v>3</v>
      </c>
      <c r="I60" s="141" t="s">
        <v>89</v>
      </c>
      <c r="J60" s="75"/>
      <c r="K60" s="75"/>
      <c r="L60" s="75"/>
      <c r="M60" s="41" t="s">
        <v>89</v>
      </c>
      <c r="N60" s="41" t="s">
        <v>89</v>
      </c>
      <c r="O60" s="41" t="s">
        <v>89</v>
      </c>
      <c r="P60" s="41" t="s">
        <v>89</v>
      </c>
      <c r="R60" s="2124"/>
      <c r="S60" s="23">
        <f>IF(T60&lt;=0,"",(((T60-'In Productie'!$E$1)/7)+1))</f>
        <v>6021.8571428571431</v>
      </c>
      <c r="T60" s="177">
        <v>42146</v>
      </c>
      <c r="U60" s="4" t="s">
        <v>246</v>
      </c>
      <c r="W60" s="470">
        <v>19</v>
      </c>
      <c r="X60" s="79"/>
      <c r="Y60" s="79"/>
      <c r="AE60" s="4">
        <f>IF(A60="","",(IFERROR(VLOOKUP(A60,Projecten!A$4:W$2618,5,FALSE),"niet bekend")))</f>
        <v>1</v>
      </c>
      <c r="AF60" s="973">
        <f t="shared" si="2"/>
        <v>2920</v>
      </c>
      <c r="AG60" s="1028">
        <f>IF(A60="","",(IFERROR(VLOOKUP(A60,Projecten!A$4:W$2618,23,FALSE),"niet bekend")))</f>
        <v>2920</v>
      </c>
      <c r="AH60" s="1028">
        <f>IF(A60="","",(IFERROR(VLOOKUP(A60,Projecten!A$4:W$2618,12,FALSE),"niet bekend")))</f>
        <v>2920</v>
      </c>
      <c r="AI60" s="1026">
        <f>IF(AF60="","",(AH60-AF60))</f>
        <v>0</v>
      </c>
    </row>
    <row r="61" spans="1:35" s="4" customFormat="1" ht="12.75" customHeight="1" x14ac:dyDescent="0.2">
      <c r="A61" s="190">
        <v>2015026</v>
      </c>
      <c r="B61" s="1492" t="s">
        <v>245</v>
      </c>
      <c r="C61" s="2" t="s">
        <v>231</v>
      </c>
      <c r="D61" s="1" t="s">
        <v>68</v>
      </c>
      <c r="E61" s="39">
        <v>2</v>
      </c>
      <c r="F61" s="1">
        <f>40/5*2</f>
        <v>16</v>
      </c>
      <c r="G61" s="1">
        <f>25/5*2</f>
        <v>10</v>
      </c>
      <c r="H61" s="1">
        <f>10/5*2</f>
        <v>4</v>
      </c>
      <c r="I61" s="141" t="s">
        <v>89</v>
      </c>
      <c r="J61" s="76"/>
      <c r="K61" s="76"/>
      <c r="L61" s="76"/>
      <c r="M61" s="41" t="s">
        <v>89</v>
      </c>
      <c r="N61" s="41" t="s">
        <v>89</v>
      </c>
      <c r="O61" s="41" t="s">
        <v>89</v>
      </c>
      <c r="P61" s="41" t="s">
        <v>89</v>
      </c>
      <c r="R61" s="2124"/>
      <c r="S61" s="23">
        <f>IF(T61&lt;=0,"",(((T61-'In Productie'!$E$1)/7)+1))</f>
        <v>6021.7142857142853</v>
      </c>
      <c r="T61" s="177">
        <v>42145</v>
      </c>
      <c r="U61" s="4" t="s">
        <v>91</v>
      </c>
      <c r="W61" s="483">
        <f>105/5*2</f>
        <v>42</v>
      </c>
      <c r="X61" s="148"/>
      <c r="Y61" s="149"/>
      <c r="AE61" s="4">
        <f>IF(A61="","",(IFERROR(VLOOKUP(A61,Projecten!A$4:W$2618,5,FALSE),"niet bekend")))</f>
        <v>5</v>
      </c>
      <c r="AF61" s="973">
        <f t="shared" si="2"/>
        <v>7960</v>
      </c>
      <c r="AG61" s="1028">
        <f>IF(A61="","",(IFERROR(VLOOKUP(A61,Projecten!A$4:W$2618,23,FALSE),"niet bekend")))</f>
        <v>19900</v>
      </c>
      <c r="AH61" s="1028">
        <f>IF(A61="","",(IFERROR(VLOOKUP(A61,Projecten!A$4:W$2618,12,FALSE),"niet bekend")))</f>
        <v>19900</v>
      </c>
      <c r="AI61" s="1026">
        <f>IF(AF61="","",(AH61-AF61))</f>
        <v>11940</v>
      </c>
    </row>
    <row r="62" spans="1:35" s="4" customFormat="1" ht="12.75" customHeight="1" x14ac:dyDescent="0.2">
      <c r="B62" s="1494"/>
      <c r="C62" s="112" t="s">
        <v>342</v>
      </c>
      <c r="D62" s="28"/>
      <c r="E62" s="29"/>
      <c r="F62" s="28"/>
      <c r="G62" s="28"/>
      <c r="H62" s="28"/>
      <c r="I62" s="29"/>
      <c r="J62" s="76"/>
      <c r="K62" s="76"/>
      <c r="L62" s="76"/>
      <c r="M62" s="29"/>
      <c r="N62" s="29"/>
      <c r="O62" s="29"/>
      <c r="P62" s="29"/>
      <c r="R62" s="2124"/>
      <c r="S62" s="23" t="str">
        <f>IF(T62&lt;=0,"",(((T62-'In Productie'!$E$1)/7)+1))</f>
        <v/>
      </c>
      <c r="T62" s="181"/>
      <c r="W62" s="144">
        <v>13.25</v>
      </c>
      <c r="X62" s="79"/>
      <c r="Y62" s="79"/>
      <c r="AE62" s="4" t="str">
        <f>IF(A62="","",(IFERROR(VLOOKUP(A62,Projecten!A$4:W$2618,5,FALSE),"niet bekend")))</f>
        <v/>
      </c>
      <c r="AF62" s="973" t="str">
        <f t="shared" si="2"/>
        <v/>
      </c>
      <c r="AG62" s="1028" t="str">
        <f>IF(A62="","",(IFERROR(VLOOKUP(A62,Projecten!A$4:W$2618,23,FALSE),"niet bekend")))</f>
        <v/>
      </c>
      <c r="AH62" s="1028" t="str">
        <f>IF(A62="","",(IFERROR(VLOOKUP(A62,Projecten!A$4:W$2618,12,FALSE),"niet bekend")))</f>
        <v/>
      </c>
      <c r="AI62" s="1026" t="str">
        <f>IF(AF62="","",(AH62-AF62))</f>
        <v/>
      </c>
    </row>
    <row r="63" spans="1:35" s="38" customFormat="1" ht="12.75" customHeight="1" x14ac:dyDescent="0.2">
      <c r="A63" s="30"/>
      <c r="B63" s="1491"/>
      <c r="C63" s="31"/>
      <c r="D63" s="31"/>
      <c r="E63" s="32"/>
      <c r="F63" s="31"/>
      <c r="G63" s="31"/>
      <c r="H63" s="31"/>
      <c r="I63" s="32"/>
      <c r="J63" s="33"/>
      <c r="K63" s="33"/>
      <c r="L63" s="33"/>
      <c r="M63" s="32"/>
      <c r="N63" s="32"/>
      <c r="O63" s="32"/>
      <c r="P63" s="32"/>
      <c r="Q63" s="33"/>
      <c r="R63" s="33"/>
      <c r="S63" s="1194"/>
      <c r="T63" s="176"/>
      <c r="U63" s="35"/>
      <c r="V63" s="35"/>
      <c r="W63" s="35"/>
      <c r="X63" s="83"/>
      <c r="Y63" s="84"/>
      <c r="AF63" s="983"/>
      <c r="AG63" s="1030"/>
      <c r="AH63" s="1030"/>
      <c r="AI63" s="1030"/>
    </row>
    <row r="64" spans="1:35" s="1038" customFormat="1" ht="12.75" customHeight="1" x14ac:dyDescent="0.2">
      <c r="A64" s="1007"/>
      <c r="B64" s="1489"/>
      <c r="C64" s="1008">
        <f>SUM(F64:H64)</f>
        <v>159</v>
      </c>
      <c r="D64" s="1009"/>
      <c r="E64" s="1010">
        <f>SUM(E65:E71)</f>
        <v>10</v>
      </c>
      <c r="F64" s="1009">
        <f>SUM(F65:F71)</f>
        <v>82</v>
      </c>
      <c r="G64" s="1009">
        <f>SUM(G65:G71)</f>
        <v>50</v>
      </c>
      <c r="H64" s="1009">
        <f>SUM(H65:H71)</f>
        <v>27</v>
      </c>
      <c r="I64" s="1010"/>
      <c r="J64" s="1065"/>
      <c r="K64" s="1065"/>
      <c r="L64" s="1065"/>
      <c r="M64" s="1010"/>
      <c r="N64" s="1010"/>
      <c r="O64" s="1010"/>
      <c r="P64" s="1010"/>
      <c r="Q64" s="1045">
        <v>22</v>
      </c>
      <c r="R64" s="1045"/>
      <c r="S64" s="1045"/>
      <c r="T64" s="1046"/>
      <c r="U64" s="1065"/>
      <c r="V64" s="1047">
        <f>SUM(W64:W71)</f>
        <v>201</v>
      </c>
      <c r="W64" s="1067"/>
      <c r="X64" s="1049">
        <f>'In Productie'!$Y$1+29.5+30</f>
        <v>459.5</v>
      </c>
      <c r="Y64" s="961">
        <f>V64-X64</f>
        <v>-258.5</v>
      </c>
      <c r="AE64" s="1038" t="str">
        <f>IF(A64="","",(IFERROR(VLOOKUP(A64,Projecten!A$4:W$2618,5,FALSE),"niet bekend")))</f>
        <v/>
      </c>
      <c r="AF64" s="1037">
        <f>SUM(AF65:AF71)</f>
        <v>15653</v>
      </c>
      <c r="AG64" s="1027" t="str">
        <f>IF(A64="","",(IFERROR(VLOOKUP(A64,Projecten!A$4:W$2618,23,FALSE),"niet bekend")))</f>
        <v/>
      </c>
      <c r="AH64" s="1027" t="str">
        <f>IF(A64="","",(IFERROR(VLOOKUP(A64,Projecten!A$4:W$2618,12,FALSE),"niet bekend")))</f>
        <v/>
      </c>
      <c r="AI64" s="1027"/>
    </row>
    <row r="65" spans="1:35" s="4" customFormat="1" ht="12.75" customHeight="1" x14ac:dyDescent="0.2">
      <c r="A65" s="5"/>
      <c r="B65" s="1493"/>
      <c r="C65" s="70" t="s">
        <v>208</v>
      </c>
      <c r="D65" s="28"/>
      <c r="E65" s="29"/>
      <c r="F65" s="28"/>
      <c r="G65" s="28"/>
      <c r="H65" s="28"/>
      <c r="I65" s="29"/>
      <c r="J65" s="74"/>
      <c r="K65" s="74"/>
      <c r="L65" s="74"/>
      <c r="M65" s="29"/>
      <c r="N65" s="29"/>
      <c r="O65" s="29"/>
      <c r="P65" s="29"/>
      <c r="Q65" s="23"/>
      <c r="R65" s="23"/>
      <c r="S65" s="23"/>
      <c r="T65" s="182" t="str">
        <f>IF(U65&lt;=0,"",(((U65-'In Productie'!$E$1)/7)+1))</f>
        <v/>
      </c>
      <c r="U65" s="24"/>
      <c r="V65" s="24"/>
      <c r="W65" s="482">
        <f>8.25*4</f>
        <v>33</v>
      </c>
      <c r="X65" s="80"/>
      <c r="Y65" s="79"/>
      <c r="AE65" s="4" t="str">
        <f>IF(A65="","",(IFERROR(VLOOKUP(A65,Projecten!A$4:W$2618,5,FALSE),"niet bekend")))</f>
        <v/>
      </c>
      <c r="AF65" s="973" t="str">
        <f>IF(AE65="","",(E65/AE65*AH65))</f>
        <v/>
      </c>
      <c r="AG65" s="1028" t="str">
        <f>IF(A65="","",(IFERROR(VLOOKUP(A65,Projecten!A$4:W$2618,23,FALSE),"niet bekend")))</f>
        <v/>
      </c>
      <c r="AH65" s="1028" t="str">
        <f>IF(A65="","",(IFERROR(VLOOKUP(A65,Projecten!A$4:W$2618,12,FALSE),"niet bekend")))</f>
        <v/>
      </c>
      <c r="AI65" s="1026" t="str">
        <f>IF(AF65="","",(AH65-AF65))</f>
        <v/>
      </c>
    </row>
    <row r="66" spans="1:35" s="4" customFormat="1" ht="12.75" customHeight="1" x14ac:dyDescent="0.2">
      <c r="A66" s="138" t="s">
        <v>277</v>
      </c>
      <c r="B66" s="1490" t="s">
        <v>245</v>
      </c>
      <c r="C66" s="93" t="s">
        <v>231</v>
      </c>
      <c r="D66" s="94" t="s">
        <v>68</v>
      </c>
      <c r="E66" s="91">
        <v>3</v>
      </c>
      <c r="F66" s="94">
        <f>40/5*3</f>
        <v>24</v>
      </c>
      <c r="G66" s="94">
        <f>25/5*3</f>
        <v>15</v>
      </c>
      <c r="H66" s="94">
        <f>10/5*3</f>
        <v>6</v>
      </c>
      <c r="I66" s="75" t="s">
        <v>89</v>
      </c>
      <c r="J66" s="74"/>
      <c r="K66" s="74"/>
      <c r="L66" s="74"/>
      <c r="M66" s="75" t="s">
        <v>89</v>
      </c>
      <c r="N66" s="75" t="s">
        <v>89</v>
      </c>
      <c r="O66" s="75" t="s">
        <v>89</v>
      </c>
      <c r="P66" s="75" t="s">
        <v>89</v>
      </c>
      <c r="Q66" s="90"/>
      <c r="R66" s="2122"/>
      <c r="S66" s="96">
        <f>IF(T66&lt;=0,"",(((T66-'In Productie'!$E$1)/7)+1))</f>
        <v>6021.7142857142853</v>
      </c>
      <c r="T66" s="175">
        <v>42145</v>
      </c>
      <c r="U66" s="150" t="s">
        <v>278</v>
      </c>
      <c r="V66" s="150"/>
      <c r="W66" s="481">
        <f>105/5*3</f>
        <v>63</v>
      </c>
      <c r="X66" s="80"/>
      <c r="Y66" s="82"/>
      <c r="AE66" s="4">
        <f>IF(A66="","",(IFERROR(VLOOKUP(A66,Projecten!A$4:W$2618,5,FALSE),"niet bekend")))</f>
        <v>0</v>
      </c>
      <c r="AF66" s="973"/>
      <c r="AG66" s="1028">
        <f>IF(A66="","",(IFERROR(VLOOKUP(A66,Projecten!A$4:W$2618,23,FALSE),"niet bekend")))</f>
        <v>113.5</v>
      </c>
      <c r="AH66" s="1028">
        <f>IF(A66="","",(IFERROR(VLOOKUP(A66,Projecten!A$4:W$2618,12,FALSE),"niet bekend")))</f>
        <v>113.5</v>
      </c>
      <c r="AI66" s="1026" t="str">
        <f>IF(AF66="","",(AH66-AF66))</f>
        <v/>
      </c>
    </row>
    <row r="67" spans="1:35" s="4" customFormat="1" ht="12.75" customHeight="1" x14ac:dyDescent="0.2">
      <c r="A67" s="138">
        <v>2015033</v>
      </c>
      <c r="B67" s="1490">
        <v>120211</v>
      </c>
      <c r="C67" s="93" t="s">
        <v>244</v>
      </c>
      <c r="D67" s="94" t="s">
        <v>68</v>
      </c>
      <c r="E67" s="91">
        <v>1</v>
      </c>
      <c r="F67" s="94">
        <v>8</v>
      </c>
      <c r="G67" s="94">
        <v>5</v>
      </c>
      <c r="H67" s="94">
        <v>3</v>
      </c>
      <c r="I67" s="75" t="s">
        <v>89</v>
      </c>
      <c r="J67" s="75"/>
      <c r="K67" s="75"/>
      <c r="L67" s="75"/>
      <c r="M67" s="75" t="s">
        <v>89</v>
      </c>
      <c r="N67" s="75" t="s">
        <v>89</v>
      </c>
      <c r="O67" s="75" t="s">
        <v>89</v>
      </c>
      <c r="P67" s="75" t="s">
        <v>89</v>
      </c>
      <c r="Q67" s="90"/>
      <c r="R67" s="2122"/>
      <c r="S67" s="96">
        <f>IF(T67&lt;=0,"",(((T67-'In Productie'!$E$1)/7)+1))</f>
        <v>6022.5714285714284</v>
      </c>
      <c r="T67" s="180">
        <v>42151</v>
      </c>
      <c r="U67" s="90" t="s">
        <v>278</v>
      </c>
      <c r="V67" s="90"/>
      <c r="W67" s="466">
        <v>17</v>
      </c>
      <c r="X67" s="80"/>
      <c r="Y67" s="82"/>
      <c r="AE67" s="4">
        <f>IF(A67="","",(IFERROR(VLOOKUP(A67,Projecten!A$4:W$2618,5,FALSE),"niet bekend")))</f>
        <v>1</v>
      </c>
      <c r="AF67" s="973">
        <f>IF(AE67="","",(E67/AE67*AH67))</f>
        <v>3263</v>
      </c>
      <c r="AG67" s="1028">
        <f>IF(A67="","",(IFERROR(VLOOKUP(A67,Projecten!A$4:W$2618,23,FALSE),"niet bekend")))</f>
        <v>3263</v>
      </c>
      <c r="AH67" s="1028">
        <f>IF(A67="","",(IFERROR(VLOOKUP(A67,Projecten!A$4:W$2618,12,FALSE),"niet bekend")))</f>
        <v>3263</v>
      </c>
      <c r="AI67" s="1026">
        <f>IF(AF67="","",(AH67-AF67))</f>
        <v>0</v>
      </c>
    </row>
    <row r="68" spans="1:35" s="4" customFormat="1" ht="12.75" customHeight="1" x14ac:dyDescent="0.2">
      <c r="A68" s="138">
        <v>2015035</v>
      </c>
      <c r="B68" s="1490">
        <v>120212</v>
      </c>
      <c r="C68" s="93" t="s">
        <v>248</v>
      </c>
      <c r="D68" s="94" t="s">
        <v>68</v>
      </c>
      <c r="E68" s="91">
        <v>5</v>
      </c>
      <c r="F68" s="94">
        <v>40</v>
      </c>
      <c r="G68" s="94">
        <v>25</v>
      </c>
      <c r="H68" s="94">
        <v>15</v>
      </c>
      <c r="I68" s="75" t="s">
        <v>89</v>
      </c>
      <c r="J68" s="74"/>
      <c r="K68" s="74"/>
      <c r="L68" s="74"/>
      <c r="M68" s="75" t="s">
        <v>89</v>
      </c>
      <c r="N68" s="75" t="s">
        <v>89</v>
      </c>
      <c r="O68" s="75" t="s">
        <v>89</v>
      </c>
      <c r="P68" s="75" t="s">
        <v>89</v>
      </c>
      <c r="Q68" s="90"/>
      <c r="R68" s="2122"/>
      <c r="S68" s="96">
        <f>IF(T68&lt;=0,"",(((T68-'In Productie'!$E$1)/7)+1))</f>
        <v>6022.5714285714284</v>
      </c>
      <c r="T68" s="180">
        <v>42151</v>
      </c>
      <c r="U68" s="90" t="s">
        <v>279</v>
      </c>
      <c r="V68" s="90"/>
      <c r="W68" s="481">
        <v>69</v>
      </c>
      <c r="X68" s="80"/>
      <c r="Y68" s="82"/>
      <c r="AB68" s="4" t="s">
        <v>227</v>
      </c>
      <c r="AE68" s="4">
        <f>IF(A68="","",(IFERROR(VLOOKUP(A68,Projecten!A$4:W$2618,5,FALSE),"niet bekend")))</f>
        <v>15</v>
      </c>
      <c r="AF68" s="973">
        <f>IF(AE68="","",(E68/AE68*AH68))</f>
        <v>10380</v>
      </c>
      <c r="AG68" s="1028">
        <f>IF(A68="","",(IFERROR(VLOOKUP(A68,Projecten!A$4:W$2618,23,FALSE),"niet bekend")))</f>
        <v>31140</v>
      </c>
      <c r="AH68" s="1028">
        <f>IF(A68="","",(IFERROR(VLOOKUP(A68,Projecten!A$4:W$2618,12,FALSE),"niet bekend")))</f>
        <v>31140</v>
      </c>
      <c r="AI68" s="1026"/>
    </row>
    <row r="69" spans="1:35" s="4" customFormat="1" ht="12.75" customHeight="1" x14ac:dyDescent="0.2">
      <c r="A69" s="138">
        <v>2015034</v>
      </c>
      <c r="B69" s="1490">
        <v>120212</v>
      </c>
      <c r="C69" s="93" t="s">
        <v>247</v>
      </c>
      <c r="D69" s="94" t="s">
        <v>68</v>
      </c>
      <c r="E69" s="91">
        <v>1</v>
      </c>
      <c r="F69" s="94">
        <v>10</v>
      </c>
      <c r="G69" s="94">
        <v>5</v>
      </c>
      <c r="H69" s="94">
        <v>3</v>
      </c>
      <c r="I69" s="75" t="s">
        <v>89</v>
      </c>
      <c r="J69" s="75"/>
      <c r="K69" s="75"/>
      <c r="L69" s="75"/>
      <c r="M69" s="75" t="s">
        <v>89</v>
      </c>
      <c r="N69" s="75" t="s">
        <v>89</v>
      </c>
      <c r="O69" s="75" t="s">
        <v>89</v>
      </c>
      <c r="P69" s="75" t="s">
        <v>89</v>
      </c>
      <c r="Q69" s="90"/>
      <c r="R69" s="2122"/>
      <c r="S69" s="96">
        <f>IF(T69&lt;=0,"",(((T69-'In Productie'!$E$1)/7)+1))</f>
        <v>6022.5714285714284</v>
      </c>
      <c r="T69" s="180">
        <v>42151</v>
      </c>
      <c r="U69" s="90" t="s">
        <v>278</v>
      </c>
      <c r="V69" s="90"/>
      <c r="W69" s="481">
        <v>14</v>
      </c>
      <c r="X69" s="80"/>
      <c r="Y69" s="82"/>
      <c r="AE69" s="4">
        <f>IF(A69="","",(IFERROR(VLOOKUP(A69,Projecten!A$4:W$2618,5,FALSE),"niet bekend")))</f>
        <v>1</v>
      </c>
      <c r="AF69" s="973">
        <f>IF(AE69="","",(E69/AE69*AH69))</f>
        <v>2010</v>
      </c>
      <c r="AG69" s="1028">
        <f>IF(A69="","",(IFERROR(VLOOKUP(A69,Projecten!A$4:W$2618,23,FALSE),"niet bekend")))</f>
        <v>2010</v>
      </c>
      <c r="AH69" s="1028">
        <f>IF(A69="","",(IFERROR(VLOOKUP(A69,Projecten!A$4:W$2618,12,FALSE),"niet bekend")))</f>
        <v>2010</v>
      </c>
      <c r="AI69" s="1026">
        <f>IF(AF69="","",(AH69-AF69))</f>
        <v>0</v>
      </c>
    </row>
    <row r="70" spans="1:35" s="4" customFormat="1" ht="12.75" customHeight="1" x14ac:dyDescent="0.2">
      <c r="A70" s="2"/>
      <c r="B70" s="1493"/>
      <c r="C70" s="143" t="s">
        <v>293</v>
      </c>
      <c r="D70" s="28"/>
      <c r="E70" s="41"/>
      <c r="F70" s="40"/>
      <c r="G70" s="40"/>
      <c r="H70" s="40"/>
      <c r="I70" s="41"/>
      <c r="J70" s="76"/>
      <c r="K70" s="76"/>
      <c r="L70" s="76"/>
      <c r="M70" s="41"/>
      <c r="N70" s="41"/>
      <c r="O70" s="41"/>
      <c r="P70" s="41"/>
      <c r="R70" s="2124"/>
      <c r="S70" s="67"/>
      <c r="T70" s="182"/>
      <c r="U70" s="111"/>
      <c r="V70" s="111"/>
      <c r="W70" s="144">
        <v>5</v>
      </c>
      <c r="X70" s="79"/>
      <c r="Y70" s="79"/>
      <c r="AE70" s="4" t="str">
        <f>IF(A70="","",(IFERROR(VLOOKUP(A70,Projecten!A$4:W$2618,5,FALSE),"niet bekend")))</f>
        <v/>
      </c>
      <c r="AF70" s="973" t="str">
        <f>IF(AE70="","",(E70/AE70*AH70))</f>
        <v/>
      </c>
      <c r="AG70" s="1028" t="str">
        <f>IF(A70="","",(IFERROR(VLOOKUP(A70,Projecten!A$4:W$2618,23,FALSE),"niet bekend")))</f>
        <v/>
      </c>
      <c r="AH70" s="1028" t="str">
        <f>IF(A70="","",(IFERROR(VLOOKUP(A70,Projecten!A$4:W$2618,12,FALSE),"niet bekend")))</f>
        <v/>
      </c>
      <c r="AI70" s="1026" t="str">
        <f>IF(AF70="","",(AH70-AF70))</f>
        <v/>
      </c>
    </row>
    <row r="71" spans="1:35" s="38" customFormat="1" ht="12.75" customHeight="1" x14ac:dyDescent="0.2">
      <c r="A71" s="30"/>
      <c r="B71" s="1491"/>
      <c r="C71" s="31"/>
      <c r="D71" s="31"/>
      <c r="E71" s="32"/>
      <c r="F71" s="31"/>
      <c r="G71" s="31"/>
      <c r="H71" s="31"/>
      <c r="I71" s="32"/>
      <c r="J71" s="33"/>
      <c r="K71" s="33"/>
      <c r="L71" s="33"/>
      <c r="M71" s="32"/>
      <c r="N71" s="32"/>
      <c r="O71" s="32"/>
      <c r="P71" s="32"/>
      <c r="Q71" s="33"/>
      <c r="R71" s="33"/>
      <c r="S71" s="33"/>
      <c r="T71" s="176"/>
      <c r="U71" s="34"/>
      <c r="V71" s="34"/>
      <c r="W71" s="35"/>
      <c r="X71" s="35"/>
      <c r="Y71" s="83"/>
      <c r="Z71" s="83"/>
      <c r="AA71" s="84"/>
      <c r="AF71" s="983"/>
      <c r="AG71" s="1030"/>
      <c r="AH71" s="1030"/>
      <c r="AI71" s="1030"/>
    </row>
    <row r="72" spans="1:35" s="1038" customFormat="1" ht="12.75" customHeight="1" x14ac:dyDescent="0.2">
      <c r="A72" s="1007"/>
      <c r="B72" s="1489"/>
      <c r="C72" s="1008">
        <f>SUM(F72:H72)</f>
        <v>188</v>
      </c>
      <c r="D72" s="1009"/>
      <c r="E72" s="1010">
        <f>SUM(E73:E80)</f>
        <v>11</v>
      </c>
      <c r="F72" s="1009">
        <f>SUM(F73:F80)</f>
        <v>93</v>
      </c>
      <c r="G72" s="1009">
        <f>SUM(G73:G80)</f>
        <v>59</v>
      </c>
      <c r="H72" s="1009">
        <f>SUM(H73:H80)</f>
        <v>36</v>
      </c>
      <c r="I72" s="1010"/>
      <c r="J72" s="1065"/>
      <c r="K72" s="1065"/>
      <c r="L72" s="1065"/>
      <c r="M72" s="1010"/>
      <c r="N72" s="1010"/>
      <c r="O72" s="1010"/>
      <c r="P72" s="1010"/>
      <c r="Q72" s="1045">
        <v>23</v>
      </c>
      <c r="R72" s="1045"/>
      <c r="S72" s="1195"/>
      <c r="T72" s="1046"/>
      <c r="U72" s="1047"/>
      <c r="V72" s="1047">
        <f>SUM(W72:W80)</f>
        <v>168</v>
      </c>
      <c r="W72" s="1067"/>
      <c r="X72" s="1049">
        <f>'In Productie'!$Y$1+30+40</f>
        <v>470</v>
      </c>
      <c r="Y72" s="961">
        <f>U72-X72</f>
        <v>-470</v>
      </c>
      <c r="AE72" s="1038" t="str">
        <f>IF(A72="","",(IFERROR(VLOOKUP(A72,Projecten!A$4:W$2618,5,FALSE),"niet bekend")))</f>
        <v/>
      </c>
      <c r="AF72" s="1037">
        <f>SUM(AF73:AF80)</f>
        <v>26735</v>
      </c>
      <c r="AG72" s="1027" t="str">
        <f>IF(A72="","",(IFERROR(VLOOKUP(A72,Projecten!A$4:W$2618,23,FALSE),"niet bekend")))</f>
        <v/>
      </c>
      <c r="AH72" s="1027" t="str">
        <f>IF(A72="","",(IFERROR(VLOOKUP(A72,Projecten!A$4:W$2618,12,FALSE),"niet bekend")))</f>
        <v/>
      </c>
      <c r="AI72" s="1027"/>
    </row>
    <row r="73" spans="1:35" s="4" customFormat="1" ht="12.75" customHeight="1" x14ac:dyDescent="0.2">
      <c r="A73" s="190">
        <v>2015036</v>
      </c>
      <c r="B73" s="1492">
        <v>120215</v>
      </c>
      <c r="C73" s="2" t="s">
        <v>252</v>
      </c>
      <c r="D73" s="1" t="s">
        <v>68</v>
      </c>
      <c r="E73" s="39">
        <v>1</v>
      </c>
      <c r="F73" s="1">
        <v>9</v>
      </c>
      <c r="G73" s="1">
        <v>5</v>
      </c>
      <c r="H73" s="1">
        <v>3</v>
      </c>
      <c r="I73" s="141" t="s">
        <v>89</v>
      </c>
      <c r="J73" s="74"/>
      <c r="K73" s="74"/>
      <c r="L73" s="74"/>
      <c r="M73" s="41" t="s">
        <v>89</v>
      </c>
      <c r="N73" s="41" t="s">
        <v>89</v>
      </c>
      <c r="O73" s="152" t="s">
        <v>89</v>
      </c>
      <c r="P73" s="152" t="s">
        <v>89</v>
      </c>
      <c r="R73" s="2124">
        <v>1</v>
      </c>
      <c r="S73" s="23">
        <f>IF(T73&lt;=0,"",(((T73-'In Productie'!$E$1)/7)+1))</f>
        <v>6023.7142857142853</v>
      </c>
      <c r="T73" s="183">
        <v>42159</v>
      </c>
      <c r="U73" s="4" t="s">
        <v>278</v>
      </c>
      <c r="W73" s="480">
        <v>14</v>
      </c>
      <c r="X73" s="80"/>
      <c r="Y73" s="79"/>
      <c r="AE73" s="4">
        <f>IF(A73="","",(IFERROR(VLOOKUP(A73,Projecten!A$4:W$2618,5,FALSE),"niet bekend")))</f>
        <v>1</v>
      </c>
      <c r="AF73" s="973">
        <f t="shared" ref="AF73:AF79" si="3">IF(AE73="","",(E73/AE73*AH73))</f>
        <v>2337</v>
      </c>
      <c r="AG73" s="1028">
        <f>IF(A73="","",(IFERROR(VLOOKUP(A73,Projecten!A$4:W$2618,23,FALSE),"niet bekend")))</f>
        <v>2337</v>
      </c>
      <c r="AH73" s="1028">
        <f>IF(A73="","",(IFERROR(VLOOKUP(A73,Projecten!A$4:W$2618,12,FALSE),"niet bekend")))</f>
        <v>2337</v>
      </c>
      <c r="AI73" s="1026">
        <f>IF(AF73="","",(AH73-AF73))</f>
        <v>0</v>
      </c>
    </row>
    <row r="74" spans="1:35" s="4" customFormat="1" ht="12.75" customHeight="1" x14ac:dyDescent="0.2">
      <c r="A74" s="190">
        <v>2015037</v>
      </c>
      <c r="B74" s="1492">
        <v>120215</v>
      </c>
      <c r="C74" s="2" t="s">
        <v>258</v>
      </c>
      <c r="D74" s="1" t="s">
        <v>68</v>
      </c>
      <c r="E74" s="39">
        <v>1</v>
      </c>
      <c r="F74" s="1">
        <v>9</v>
      </c>
      <c r="G74" s="1">
        <v>5</v>
      </c>
      <c r="H74" s="1">
        <v>4</v>
      </c>
      <c r="I74" s="141" t="s">
        <v>89</v>
      </c>
      <c r="J74" s="74"/>
      <c r="K74" s="74"/>
      <c r="L74" s="74"/>
      <c r="M74" s="41" t="s">
        <v>89</v>
      </c>
      <c r="N74" s="41" t="s">
        <v>89</v>
      </c>
      <c r="O74" s="152" t="s">
        <v>89</v>
      </c>
      <c r="P74" s="152" t="s">
        <v>89</v>
      </c>
      <c r="R74" s="2124">
        <v>1</v>
      </c>
      <c r="S74" s="23">
        <f>IF(T74&lt;=0,"",(((T74-'In Productie'!$E$1)/7)+1))</f>
        <v>6023.7142857142853</v>
      </c>
      <c r="T74" s="183">
        <v>42159</v>
      </c>
      <c r="U74" s="4" t="s">
        <v>278</v>
      </c>
      <c r="W74" s="480">
        <v>17</v>
      </c>
      <c r="X74" s="79"/>
      <c r="Y74" s="79"/>
      <c r="AE74" s="4">
        <f>IF(A74="","",(IFERROR(VLOOKUP(A74,Projecten!A$4:W$2618,5,FALSE),"niet bekend")))</f>
        <v>1</v>
      </c>
      <c r="AF74" s="973">
        <f t="shared" si="3"/>
        <v>2536</v>
      </c>
      <c r="AG74" s="1028">
        <f>IF(A74="","",(IFERROR(VLOOKUP(A74,Projecten!A$4:W$2618,23,FALSE),"niet bekend")))</f>
        <v>2536</v>
      </c>
      <c r="AH74" s="1028">
        <f>IF(A74="","",(IFERROR(VLOOKUP(A74,Projecten!A$4:W$2618,12,FALSE),"niet bekend")))</f>
        <v>2536</v>
      </c>
      <c r="AI74" s="1026">
        <f>IF(AF74="","",(AH74-AF74))</f>
        <v>0</v>
      </c>
    </row>
    <row r="75" spans="1:35" s="4" customFormat="1" ht="12.75" customHeight="1" x14ac:dyDescent="0.2">
      <c r="A75" s="190">
        <v>2015039</v>
      </c>
      <c r="B75" s="1492">
        <v>120215</v>
      </c>
      <c r="C75" s="2" t="s">
        <v>257</v>
      </c>
      <c r="D75" s="1" t="s">
        <v>68</v>
      </c>
      <c r="E75" s="39">
        <v>1</v>
      </c>
      <c r="F75" s="1">
        <v>8</v>
      </c>
      <c r="G75" s="1">
        <v>6</v>
      </c>
      <c r="H75" s="1">
        <v>3</v>
      </c>
      <c r="I75" s="147" t="s">
        <v>89</v>
      </c>
      <c r="J75" s="74"/>
      <c r="K75" s="74"/>
      <c r="L75" s="74"/>
      <c r="M75" s="29" t="s">
        <v>89</v>
      </c>
      <c r="N75" s="29" t="s">
        <v>89</v>
      </c>
      <c r="O75" s="153" t="s">
        <v>89</v>
      </c>
      <c r="P75" s="153" t="s">
        <v>89</v>
      </c>
      <c r="R75" s="2124">
        <v>1</v>
      </c>
      <c r="S75" s="23">
        <f>IF(T75&lt;=0,"",(((T75-'In Productie'!$E$1)/7)+1))</f>
        <v>6023.7142857142853</v>
      </c>
      <c r="T75" s="183">
        <v>42159</v>
      </c>
      <c r="U75" s="4" t="s">
        <v>278</v>
      </c>
      <c r="W75" s="480">
        <v>14</v>
      </c>
      <c r="X75" s="79"/>
      <c r="Y75" s="79"/>
      <c r="AE75" s="4">
        <f>IF(A75="","",(IFERROR(VLOOKUP(A75,Projecten!A$4:W$2618,5,FALSE),"niet bekend")))</f>
        <v>1</v>
      </c>
      <c r="AF75" s="973">
        <f t="shared" si="3"/>
        <v>2096</v>
      </c>
      <c r="AG75" s="1028">
        <f>IF(A75="","",(IFERROR(VLOOKUP(A75,Projecten!A$4:W$2618,23,FALSE),"niet bekend")))</f>
        <v>2096</v>
      </c>
      <c r="AH75" s="1028">
        <f>IF(A75="","",(IFERROR(VLOOKUP(A75,Projecten!A$4:W$2618,12,FALSE),"niet bekend")))</f>
        <v>2096</v>
      </c>
      <c r="AI75" s="1026">
        <f>IF(AF75="","",(AH75-AF75))</f>
        <v>0</v>
      </c>
    </row>
    <row r="76" spans="1:35" s="4" customFormat="1" ht="12.75" customHeight="1" x14ac:dyDescent="0.2">
      <c r="A76" s="190">
        <v>2015035</v>
      </c>
      <c r="B76" s="1492">
        <v>120216</v>
      </c>
      <c r="C76" s="2" t="s">
        <v>248</v>
      </c>
      <c r="D76" s="1" t="s">
        <v>68</v>
      </c>
      <c r="E76" s="39">
        <v>5</v>
      </c>
      <c r="F76" s="1">
        <v>40</v>
      </c>
      <c r="G76" s="1">
        <v>25</v>
      </c>
      <c r="H76" s="1">
        <v>15</v>
      </c>
      <c r="I76" s="141" t="s">
        <v>89</v>
      </c>
      <c r="J76" s="75"/>
      <c r="K76" s="75"/>
      <c r="L76" s="75"/>
      <c r="M76" s="41" t="s">
        <v>89</v>
      </c>
      <c r="N76" s="41" t="s">
        <v>89</v>
      </c>
      <c r="O76" s="152" t="s">
        <v>89</v>
      </c>
      <c r="P76" s="152" t="s">
        <v>89</v>
      </c>
      <c r="R76" s="2124">
        <v>3</v>
      </c>
      <c r="S76" s="23">
        <f>IF(T76&lt;=0,"",(((T76-'In Productie'!$E$1)/7)+1))</f>
        <v>6023.7142857142853</v>
      </c>
      <c r="T76" s="183">
        <v>42159</v>
      </c>
      <c r="U76" s="4" t="s">
        <v>280</v>
      </c>
      <c r="W76" s="480">
        <v>69</v>
      </c>
      <c r="X76" s="80"/>
      <c r="Y76" s="79"/>
      <c r="AE76" s="4">
        <f>IF(A76="","",(IFERROR(VLOOKUP(A76,Projecten!A$4:W$2618,5,FALSE),"niet bekend")))</f>
        <v>15</v>
      </c>
      <c r="AF76" s="973">
        <f t="shared" si="3"/>
        <v>10380</v>
      </c>
      <c r="AG76" s="1028">
        <f>IF(A76="","",(IFERROR(VLOOKUP(A76,Projecten!A$4:W$2618,23,FALSE),"niet bekend")))</f>
        <v>31140</v>
      </c>
      <c r="AH76" s="1028">
        <f>IF(A76="","",(IFERROR(VLOOKUP(A76,Projecten!A$4:W$2618,12,FALSE),"niet bekend")))</f>
        <v>31140</v>
      </c>
      <c r="AI76" s="1026"/>
    </row>
    <row r="77" spans="1:35" s="4" customFormat="1" ht="12.75" customHeight="1" x14ac:dyDescent="0.2">
      <c r="A77" s="190">
        <v>2015038</v>
      </c>
      <c r="B77" s="1492">
        <v>120216</v>
      </c>
      <c r="C77" s="2" t="s">
        <v>254</v>
      </c>
      <c r="D77" s="1" t="s">
        <v>68</v>
      </c>
      <c r="E77" s="39">
        <v>1</v>
      </c>
      <c r="F77" s="1">
        <v>12</v>
      </c>
      <c r="G77" s="1">
        <v>10</v>
      </c>
      <c r="H77" s="1">
        <v>3</v>
      </c>
      <c r="I77" s="140" t="s">
        <v>89</v>
      </c>
      <c r="J77" s="74"/>
      <c r="K77" s="74"/>
      <c r="L77" s="74"/>
      <c r="M77" s="7" t="s">
        <v>89</v>
      </c>
      <c r="N77" s="7" t="s">
        <v>89</v>
      </c>
      <c r="O77" s="67" t="s">
        <v>89</v>
      </c>
      <c r="P77" s="67" t="s">
        <v>89</v>
      </c>
      <c r="R77" s="2124">
        <v>1</v>
      </c>
      <c r="S77" s="23">
        <f>IF(T77&lt;=0,"",(((T77-'In Productie'!$E$1)/7)+1))</f>
        <v>6023.7142857142853</v>
      </c>
      <c r="T77" s="183">
        <v>42159</v>
      </c>
      <c r="U77" s="4" t="s">
        <v>278</v>
      </c>
      <c r="W77" s="480">
        <v>19</v>
      </c>
      <c r="X77" s="80"/>
      <c r="Y77" s="82"/>
      <c r="AE77" s="4">
        <f>IF(A77="","",(IFERROR(VLOOKUP(A77,Projecten!A$4:W$2618,5,FALSE),"niet bekend")))</f>
        <v>1</v>
      </c>
      <c r="AF77" s="973">
        <f t="shared" si="3"/>
        <v>2637</v>
      </c>
      <c r="AG77" s="1028">
        <f>IF(A77="","",(IFERROR(VLOOKUP(A77,Projecten!A$4:W$2618,23,FALSE),"niet bekend")))</f>
        <v>2637</v>
      </c>
      <c r="AH77" s="1028">
        <f>IF(A77="","",(IFERROR(VLOOKUP(A77,Projecten!A$4:W$2618,12,FALSE),"niet bekend")))</f>
        <v>2637</v>
      </c>
      <c r="AI77" s="1026">
        <f>IF(AF77="","",(AH77-AF77))</f>
        <v>0</v>
      </c>
    </row>
    <row r="78" spans="1:35" s="4" customFormat="1" ht="12.75" customHeight="1" x14ac:dyDescent="0.2">
      <c r="A78" s="190">
        <v>2015040</v>
      </c>
      <c r="B78" s="1492">
        <v>120220</v>
      </c>
      <c r="C78" s="2" t="s">
        <v>256</v>
      </c>
      <c r="D78" s="1" t="s">
        <v>68</v>
      </c>
      <c r="E78" s="39">
        <v>1</v>
      </c>
      <c r="F78" s="1">
        <v>8</v>
      </c>
      <c r="G78" s="1">
        <v>5</v>
      </c>
      <c r="H78" s="1">
        <v>4</v>
      </c>
      <c r="I78" s="147" t="s">
        <v>89</v>
      </c>
      <c r="J78" s="75"/>
      <c r="K78" s="75"/>
      <c r="L78" s="75"/>
      <c r="M78" s="153" t="s">
        <v>89</v>
      </c>
      <c r="N78" s="29" t="s">
        <v>89</v>
      </c>
      <c r="O78" s="29" t="s">
        <v>89</v>
      </c>
      <c r="P78" s="29" t="s">
        <v>89</v>
      </c>
      <c r="Q78" s="23"/>
      <c r="R78" s="166">
        <v>1</v>
      </c>
      <c r="S78" s="23">
        <f>IF(T78&lt;=0,"",(((T78-'In Productie'!$E$1)/7)+1))</f>
        <v>6024.5714285714284</v>
      </c>
      <c r="T78" s="184">
        <v>42165</v>
      </c>
      <c r="U78" s="4" t="s">
        <v>278</v>
      </c>
      <c r="W78" s="470">
        <v>17</v>
      </c>
      <c r="X78" s="80"/>
      <c r="Y78" s="79"/>
      <c r="AE78" s="4">
        <f>IF(A78="","",(IFERROR(VLOOKUP(A78,Projecten!A$4:W$2618,5,FALSE),"niet bekend")))</f>
        <v>1</v>
      </c>
      <c r="AF78" s="973">
        <f t="shared" si="3"/>
        <v>2899</v>
      </c>
      <c r="AG78" s="1028">
        <f>IF(A78="","",(IFERROR(VLOOKUP(A78,Projecten!A$4:W$2618,23,FALSE),"niet bekend")))</f>
        <v>2899</v>
      </c>
      <c r="AH78" s="1028">
        <f>IF(A78="","",(IFERROR(VLOOKUP(A78,Projecten!A$4:W$2618,12,FALSE),"niet bekend")))</f>
        <v>2899</v>
      </c>
      <c r="AI78" s="1026">
        <f>IF(AF78="","",(AH78-AF78))</f>
        <v>0</v>
      </c>
    </row>
    <row r="79" spans="1:35" s="4" customFormat="1" ht="12" customHeight="1" x14ac:dyDescent="0.2">
      <c r="A79" s="190">
        <v>2015030</v>
      </c>
      <c r="B79" s="1492">
        <v>120220</v>
      </c>
      <c r="C79" s="2" t="s">
        <v>234</v>
      </c>
      <c r="D79" s="1" t="s">
        <v>68</v>
      </c>
      <c r="E79" s="39">
        <v>1</v>
      </c>
      <c r="F79" s="1">
        <v>7</v>
      </c>
      <c r="G79" s="1">
        <v>3</v>
      </c>
      <c r="H79" s="1">
        <v>4</v>
      </c>
      <c r="I79" s="141" t="s">
        <v>89</v>
      </c>
      <c r="J79" s="76"/>
      <c r="K79" s="76"/>
      <c r="L79" s="76"/>
      <c r="M79" s="152" t="s">
        <v>89</v>
      </c>
      <c r="N79" s="41" t="s">
        <v>89</v>
      </c>
      <c r="O79" s="41" t="s">
        <v>89</v>
      </c>
      <c r="P79" s="41" t="s">
        <v>89</v>
      </c>
      <c r="R79" s="2124">
        <v>1</v>
      </c>
      <c r="S79" s="23">
        <f>IF(T79&lt;=0,"",(((T79-'In Productie'!$E$1)/7)+1))</f>
        <v>6024.5714285714284</v>
      </c>
      <c r="T79" s="184">
        <v>42165</v>
      </c>
      <c r="U79" s="4" t="s">
        <v>90</v>
      </c>
      <c r="W79" s="470">
        <v>18</v>
      </c>
      <c r="X79" s="80"/>
      <c r="Y79" s="79"/>
      <c r="AE79" s="4">
        <f>IF(A79="","",(IFERROR(VLOOKUP(A79,Projecten!A$4:W$2618,5,FALSE),"niet bekend")))</f>
        <v>1</v>
      </c>
      <c r="AF79" s="973">
        <f t="shared" si="3"/>
        <v>3850</v>
      </c>
      <c r="AG79" s="1028">
        <f>IF(A79="","",(IFERROR(VLOOKUP(A79,Projecten!A$4:W$2618,23,FALSE),"niet bekend")))</f>
        <v>3850</v>
      </c>
      <c r="AH79" s="1028">
        <f>IF(A79="","",(IFERROR(VLOOKUP(A79,Projecten!A$4:W$2618,12,FALSE),"niet bekend")))</f>
        <v>3850</v>
      </c>
      <c r="AI79" s="1026">
        <f>IF(AF79="","",(AH79-AF79))</f>
        <v>0</v>
      </c>
    </row>
    <row r="80" spans="1:35" s="38" customFormat="1" ht="12.75" customHeight="1" x14ac:dyDescent="0.2">
      <c r="A80" s="30"/>
      <c r="B80" s="1491"/>
      <c r="C80" s="31"/>
      <c r="D80" s="31"/>
      <c r="E80" s="32"/>
      <c r="F80" s="31"/>
      <c r="G80" s="31"/>
      <c r="H80" s="31"/>
      <c r="I80" s="32"/>
      <c r="J80" s="33"/>
      <c r="K80" s="33"/>
      <c r="L80" s="33"/>
      <c r="M80" s="32"/>
      <c r="N80" s="32"/>
      <c r="O80" s="32"/>
      <c r="P80" s="32"/>
      <c r="Q80" s="33"/>
      <c r="R80" s="33"/>
      <c r="S80" s="1194"/>
      <c r="T80" s="176"/>
      <c r="U80" s="35"/>
      <c r="V80" s="35"/>
      <c r="W80" s="35"/>
      <c r="X80" s="83"/>
      <c r="Y80" s="84"/>
      <c r="AF80" s="983"/>
      <c r="AG80" s="1030"/>
      <c r="AH80" s="1030"/>
      <c r="AI80" s="1030"/>
    </row>
    <row r="81" spans="1:35" s="1038" customFormat="1" ht="12.75" customHeight="1" x14ac:dyDescent="0.2">
      <c r="A81" s="1007"/>
      <c r="B81" s="1489"/>
      <c r="C81" s="1008">
        <f>SUM(F81:H81)</f>
        <v>157</v>
      </c>
      <c r="D81" s="1009"/>
      <c r="E81" s="1010">
        <f>SUM(E83:E89)</f>
        <v>9</v>
      </c>
      <c r="F81" s="1009">
        <f>SUM(F83:F89)</f>
        <v>78</v>
      </c>
      <c r="G81" s="1009">
        <f>SUM(G83:G89)</f>
        <v>49</v>
      </c>
      <c r="H81" s="1009">
        <f>SUM(H83:H89)</f>
        <v>30</v>
      </c>
      <c r="I81" s="1010"/>
      <c r="J81" s="1065"/>
      <c r="K81" s="1065"/>
      <c r="L81" s="1065"/>
      <c r="M81" s="1010"/>
      <c r="N81" s="1010"/>
      <c r="O81" s="1010"/>
      <c r="P81" s="1010"/>
      <c r="Q81" s="1045">
        <v>24</v>
      </c>
      <c r="R81" s="1045"/>
      <c r="S81" s="1195"/>
      <c r="T81" s="1046"/>
      <c r="U81" s="1047"/>
      <c r="V81" s="1047">
        <f>SUM(W81:W89)</f>
        <v>149.75</v>
      </c>
      <c r="W81" s="1067"/>
      <c r="X81" s="1049">
        <f>'In Productie'!$Y$1+28</f>
        <v>428</v>
      </c>
      <c r="Y81" s="961">
        <f>V81-X81</f>
        <v>-278.25</v>
      </c>
      <c r="AE81" s="1038" t="str">
        <f>IF(A81="","",(IFERROR(VLOOKUP(A81,Projecten!A$4:W$2618,5,FALSE),"niet bekend")))</f>
        <v/>
      </c>
      <c r="AF81" s="1037">
        <f>SUM(AF82:AF90)</f>
        <v>22098</v>
      </c>
      <c r="AG81" s="1027" t="str">
        <f>IF(A81="","",(IFERROR(VLOOKUP(A81,Projecten!A$4:W$2618,23,FALSE),"niet bekend")))</f>
        <v/>
      </c>
      <c r="AH81" s="1027" t="str">
        <f>IF(A81="","",(IFERROR(VLOOKUP(A81,Projecten!A$4:W$2618,12,FALSE),"niet bekend")))</f>
        <v/>
      </c>
      <c r="AI81" s="1027"/>
    </row>
    <row r="82" spans="1:35" s="90" customFormat="1" ht="12.75" customHeight="1" x14ac:dyDescent="0.2">
      <c r="A82" s="160"/>
      <c r="B82" s="1495"/>
      <c r="C82" s="165" t="s">
        <v>324</v>
      </c>
      <c r="D82" s="99"/>
      <c r="E82" s="75"/>
      <c r="F82" s="99"/>
      <c r="G82" s="99"/>
      <c r="H82" s="99"/>
      <c r="I82" s="75"/>
      <c r="J82" s="74"/>
      <c r="K82" s="74"/>
      <c r="L82" s="74"/>
      <c r="M82" s="75"/>
      <c r="N82" s="75"/>
      <c r="O82" s="75"/>
      <c r="P82" s="75"/>
      <c r="Q82" s="161"/>
      <c r="R82" s="161"/>
      <c r="S82" s="1197"/>
      <c r="T82" s="185"/>
      <c r="U82" s="162"/>
      <c r="V82" s="162"/>
      <c r="W82" s="484">
        <v>8.25</v>
      </c>
      <c r="X82" s="163"/>
      <c r="Y82" s="164"/>
      <c r="AE82" s="90" t="str">
        <f>IF(A82="","",(IFERROR(VLOOKUP(A82,Projecten!A$4:W$2618,5,FALSE),"niet bekend")))</f>
        <v/>
      </c>
      <c r="AF82" s="972" t="str">
        <f t="shared" ref="AF82:AF87" si="4">IF(AE82="","",(E82/AE82*AH82))</f>
        <v/>
      </c>
      <c r="AG82" s="1028" t="str">
        <f>IF(A82="","",(IFERROR(VLOOKUP(A82,Projecten!A$4:W$2618,23,FALSE),"niet bekend")))</f>
        <v/>
      </c>
      <c r="AH82" s="1028" t="str">
        <f>IF(A82="","",(IFERROR(VLOOKUP(A82,Projecten!A$4:W$2618,12,FALSE),"niet bekend")))</f>
        <v/>
      </c>
      <c r="AI82" s="1028" t="str">
        <f>IF(AF82="","",(AH82-AF82))</f>
        <v/>
      </c>
    </row>
    <row r="83" spans="1:35" s="4" customFormat="1" ht="12.75" customHeight="1" x14ac:dyDescent="0.2">
      <c r="A83" s="190">
        <v>2015041</v>
      </c>
      <c r="B83" s="1492" t="s">
        <v>304</v>
      </c>
      <c r="C83" s="2" t="s">
        <v>270</v>
      </c>
      <c r="D83" s="1" t="s">
        <v>68</v>
      </c>
      <c r="E83" s="39">
        <v>1</v>
      </c>
      <c r="F83" s="1">
        <v>12</v>
      </c>
      <c r="G83" s="1">
        <v>9</v>
      </c>
      <c r="H83" s="1">
        <v>4</v>
      </c>
      <c r="I83" s="140" t="s">
        <v>89</v>
      </c>
      <c r="J83" s="74"/>
      <c r="K83" s="74"/>
      <c r="L83" s="74"/>
      <c r="M83" s="7" t="s">
        <v>89</v>
      </c>
      <c r="N83" s="7" t="s">
        <v>89</v>
      </c>
      <c r="O83" s="7" t="s">
        <v>89</v>
      </c>
      <c r="P83" s="7" t="s">
        <v>89</v>
      </c>
      <c r="R83" s="2124">
        <v>1</v>
      </c>
      <c r="S83" s="23">
        <f>IF(T83&lt;=0,"",(((T83-'In Productie'!$E$1)/7)+1))</f>
        <v>6024.7142857142853</v>
      </c>
      <c r="T83" s="184">
        <v>42166</v>
      </c>
      <c r="U83" s="4" t="s">
        <v>278</v>
      </c>
      <c r="W83" s="470">
        <v>23</v>
      </c>
      <c r="X83" s="80"/>
      <c r="Y83" s="82"/>
      <c r="AE83" s="4">
        <f>IF(A83="","",(IFERROR(VLOOKUP(A83,Projecten!A$4:W$2618,5,FALSE),"niet bekend")))</f>
        <v>1</v>
      </c>
      <c r="AF83" s="973">
        <f t="shared" si="4"/>
        <v>4187</v>
      </c>
      <c r="AG83" s="1028">
        <f>IF(A83="","",(IFERROR(VLOOKUP(A83,Projecten!A$4:W$2618,23,FALSE),"niet bekend")))</f>
        <v>4187</v>
      </c>
      <c r="AH83" s="1028">
        <f>IF(A83="","",(IFERROR(VLOOKUP(A83,Projecten!A$4:W$2618,12,FALSE),"niet bekend")))</f>
        <v>4187</v>
      </c>
      <c r="AI83" s="1026">
        <f>IF(AF83="","",(AH83-AF83))</f>
        <v>0</v>
      </c>
    </row>
    <row r="84" spans="1:35" s="4" customFormat="1" ht="12.75" customHeight="1" x14ac:dyDescent="0.2">
      <c r="A84" s="190">
        <v>2015042</v>
      </c>
      <c r="B84" s="1492">
        <v>120223</v>
      </c>
      <c r="C84" s="2" t="s">
        <v>269</v>
      </c>
      <c r="D84" s="1" t="s">
        <v>68</v>
      </c>
      <c r="E84" s="39">
        <v>1</v>
      </c>
      <c r="F84" s="1">
        <v>9</v>
      </c>
      <c r="G84" s="1">
        <v>5</v>
      </c>
      <c r="H84" s="1">
        <v>4</v>
      </c>
      <c r="I84" s="141" t="s">
        <v>89</v>
      </c>
      <c r="J84" s="74"/>
      <c r="K84" s="74"/>
      <c r="L84" s="74"/>
      <c r="M84" s="41" t="s">
        <v>89</v>
      </c>
      <c r="N84" s="41" t="s">
        <v>89</v>
      </c>
      <c r="O84" s="41" t="s">
        <v>89</v>
      </c>
      <c r="P84" s="41" t="s">
        <v>89</v>
      </c>
      <c r="R84" s="2124">
        <v>1</v>
      </c>
      <c r="S84" s="23">
        <f>IF(T84&lt;=0,"",(((T84-'In Productie'!$E$1)/7)+1))</f>
        <v>6024.7142857142853</v>
      </c>
      <c r="T84" s="184">
        <v>42166</v>
      </c>
      <c r="U84" s="4" t="s">
        <v>278</v>
      </c>
      <c r="W84" s="470">
        <v>17</v>
      </c>
      <c r="X84" s="80"/>
      <c r="Y84" s="79"/>
      <c r="AE84" s="4">
        <f>IF(A84="","",(IFERROR(VLOOKUP(A84,Projecten!A$4:W$2618,5,FALSE),"niet bekend")))</f>
        <v>1</v>
      </c>
      <c r="AF84" s="973">
        <f t="shared" si="4"/>
        <v>2972</v>
      </c>
      <c r="AG84" s="1028">
        <f>IF(A84="","",(IFERROR(VLOOKUP(A84,Projecten!A$4:W$2618,23,FALSE),"niet bekend")))</f>
        <v>2972</v>
      </c>
      <c r="AH84" s="1028">
        <f>IF(A84="","",(IFERROR(VLOOKUP(A84,Projecten!A$4:W$2618,12,FALSE),"niet bekend")))</f>
        <v>2972</v>
      </c>
      <c r="AI84" s="1026">
        <f>IF(AF84="","",(AH84-AF84))</f>
        <v>0</v>
      </c>
    </row>
    <row r="85" spans="1:35" s="4" customFormat="1" ht="12.75" customHeight="1" x14ac:dyDescent="0.2">
      <c r="A85" s="190">
        <v>2015043</v>
      </c>
      <c r="B85" s="1492">
        <v>120223</v>
      </c>
      <c r="C85" s="2" t="s">
        <v>271</v>
      </c>
      <c r="D85" s="1" t="s">
        <v>68</v>
      </c>
      <c r="E85" s="39">
        <v>1</v>
      </c>
      <c r="F85" s="1">
        <v>8</v>
      </c>
      <c r="G85" s="1">
        <v>5</v>
      </c>
      <c r="H85" s="1">
        <v>3</v>
      </c>
      <c r="I85" s="141" t="s">
        <v>89</v>
      </c>
      <c r="J85" s="75"/>
      <c r="K85" s="75"/>
      <c r="L85" s="75"/>
      <c r="M85" s="41" t="s">
        <v>89</v>
      </c>
      <c r="N85" s="41" t="s">
        <v>89</v>
      </c>
      <c r="O85" s="41" t="s">
        <v>89</v>
      </c>
      <c r="P85" s="41" t="s">
        <v>89</v>
      </c>
      <c r="R85" s="2124">
        <v>1</v>
      </c>
      <c r="S85" s="23">
        <f>IF(T85&lt;=0,"",(((T85-'In Productie'!$E$1)/7)+1))</f>
        <v>6024.7142857142853</v>
      </c>
      <c r="T85" s="184">
        <v>42166</v>
      </c>
      <c r="U85" s="4" t="s">
        <v>278</v>
      </c>
      <c r="W85" s="470">
        <v>14</v>
      </c>
      <c r="X85" s="79"/>
      <c r="Y85" s="79"/>
      <c r="AE85" s="4">
        <f>IF(A85="","",(IFERROR(VLOOKUP(A85,Projecten!A$4:W$2618,5,FALSE),"niet bekend")))</f>
        <v>1</v>
      </c>
      <c r="AF85" s="973">
        <f t="shared" si="4"/>
        <v>2450</v>
      </c>
      <c r="AG85" s="1028">
        <f>IF(A85="","",(IFERROR(VLOOKUP(A85,Projecten!A$4:W$2618,23,FALSE),"niet bekend")))</f>
        <v>2450</v>
      </c>
      <c r="AH85" s="1028">
        <f>IF(A85="","",(IFERROR(VLOOKUP(A85,Projecten!A$4:W$2618,12,FALSE),"niet bekend")))</f>
        <v>2450</v>
      </c>
      <c r="AI85" s="1026">
        <f>IF(AF85="","",(AH85-AF85))</f>
        <v>0</v>
      </c>
    </row>
    <row r="86" spans="1:35" s="4" customFormat="1" ht="12.75" customHeight="1" x14ac:dyDescent="0.2">
      <c r="A86" s="190">
        <v>2015044</v>
      </c>
      <c r="B86" s="1492">
        <v>120220</v>
      </c>
      <c r="C86" s="2" t="s">
        <v>264</v>
      </c>
      <c r="D86" s="1" t="s">
        <v>68</v>
      </c>
      <c r="E86" s="39">
        <v>1</v>
      </c>
      <c r="F86" s="1">
        <v>8</v>
      </c>
      <c r="G86" s="1">
        <v>5</v>
      </c>
      <c r="H86" s="1">
        <v>3</v>
      </c>
      <c r="I86" s="140" t="s">
        <v>89</v>
      </c>
      <c r="J86" s="74"/>
      <c r="K86" s="74"/>
      <c r="L86" s="74"/>
      <c r="M86" s="67" t="s">
        <v>89</v>
      </c>
      <c r="N86" s="7" t="s">
        <v>89</v>
      </c>
      <c r="O86" s="7" t="s">
        <v>89</v>
      </c>
      <c r="P86" s="7" t="s">
        <v>89</v>
      </c>
      <c r="R86" s="2124">
        <v>1</v>
      </c>
      <c r="S86" s="23">
        <f>IF(T86&lt;=0,"",(((T86-'In Productie'!$E$1)/7)+1))</f>
        <v>6024.7142857142853</v>
      </c>
      <c r="T86" s="184">
        <v>42166</v>
      </c>
      <c r="U86" s="4" t="s">
        <v>278</v>
      </c>
      <c r="W86" s="470">
        <v>14</v>
      </c>
      <c r="X86" s="80"/>
      <c r="Y86" s="82"/>
      <c r="AE86" s="4">
        <f>IF(A86="","",(IFERROR(VLOOKUP(A86,Projecten!A$4:W$2618,5,FALSE),"niet bekend")))</f>
        <v>1</v>
      </c>
      <c r="AF86" s="973">
        <f t="shared" si="4"/>
        <v>2109</v>
      </c>
      <c r="AG86" s="1028">
        <f>IF(A86="","",(IFERROR(VLOOKUP(A86,Projecten!A$4:W$2618,23,FALSE),"niet bekend")))</f>
        <v>2109</v>
      </c>
      <c r="AH86" s="1028">
        <f>IF(A86="","",(IFERROR(VLOOKUP(A86,Projecten!A$4:W$2618,12,FALSE),"niet bekend")))</f>
        <v>2109</v>
      </c>
      <c r="AI86" s="1026">
        <f>IF(AF86="","",(AH86-AF86))</f>
        <v>0</v>
      </c>
    </row>
    <row r="87" spans="1:35" s="4" customFormat="1" ht="12.75" customHeight="1" x14ac:dyDescent="0.2">
      <c r="A87" s="190">
        <v>2015035</v>
      </c>
      <c r="B87" s="1492">
        <v>120225</v>
      </c>
      <c r="C87" s="2" t="s">
        <v>248</v>
      </c>
      <c r="D87" s="1" t="s">
        <v>68</v>
      </c>
      <c r="E87" s="39">
        <v>5</v>
      </c>
      <c r="F87" s="1">
        <v>40</v>
      </c>
      <c r="G87" s="1">
        <v>25</v>
      </c>
      <c r="H87" s="1">
        <v>15</v>
      </c>
      <c r="I87" s="140" t="s">
        <v>89</v>
      </c>
      <c r="J87" s="75"/>
      <c r="K87" s="75"/>
      <c r="L87" s="75"/>
      <c r="M87" s="7" t="s">
        <v>89</v>
      </c>
      <c r="N87" s="7" t="s">
        <v>89</v>
      </c>
      <c r="O87" s="7" t="s">
        <v>89</v>
      </c>
      <c r="P87" s="7" t="s">
        <v>89</v>
      </c>
      <c r="R87" s="2124">
        <v>3</v>
      </c>
      <c r="S87" s="23">
        <f>IF(T87&lt;=0,"",(((T87-'In Productie'!$E$1)/7)+1))</f>
        <v>6024.7142857142853</v>
      </c>
      <c r="T87" s="184">
        <v>42166</v>
      </c>
      <c r="U87" s="4" t="s">
        <v>280</v>
      </c>
      <c r="W87" s="480">
        <v>69</v>
      </c>
      <c r="X87" s="80"/>
      <c r="Y87" s="82"/>
      <c r="AE87" s="4">
        <f>IF(A87="","",(IFERROR(VLOOKUP(A87,Projecten!A$4:W$2618,5,FALSE),"niet bekend")))</f>
        <v>15</v>
      </c>
      <c r="AF87" s="973">
        <f t="shared" si="4"/>
        <v>10380</v>
      </c>
      <c r="AG87" s="1028">
        <f>IF(A87="","",(IFERROR(VLOOKUP(A87,Projecten!A$4:W$2618,23,FALSE),"niet bekend")))</f>
        <v>31140</v>
      </c>
      <c r="AH87" s="1028">
        <f>IF(A87="","",(IFERROR(VLOOKUP(A87,Projecten!A$4:W$2618,12,FALSE),"niet bekend")))</f>
        <v>31140</v>
      </c>
      <c r="AI87" s="1026"/>
    </row>
    <row r="88" spans="1:35" s="4" customFormat="1" ht="12.75" customHeight="1" x14ac:dyDescent="0.2">
      <c r="A88" s="191">
        <v>2015058</v>
      </c>
      <c r="B88" s="155">
        <v>120227</v>
      </c>
      <c r="C88" s="158" t="s">
        <v>310</v>
      </c>
      <c r="D88" s="158" t="s">
        <v>68</v>
      </c>
      <c r="E88" s="1948">
        <v>0</v>
      </c>
      <c r="F88" s="158">
        <v>1</v>
      </c>
      <c r="G88" s="158">
        <v>0</v>
      </c>
      <c r="H88" s="158">
        <v>1</v>
      </c>
      <c r="I88" s="147" t="s">
        <v>89</v>
      </c>
      <c r="J88" s="76"/>
      <c r="K88" s="76"/>
      <c r="L88" s="76"/>
      <c r="M88" s="29" t="s">
        <v>89</v>
      </c>
      <c r="N88" s="29" t="s">
        <v>89</v>
      </c>
      <c r="O88" s="29" t="s">
        <v>89</v>
      </c>
      <c r="P88" s="29" t="s">
        <v>89</v>
      </c>
      <c r="Q88" s="23"/>
      <c r="R88" s="23"/>
      <c r="S88" s="23">
        <f>IF(T88&lt;=0,"",(((T88-'In Productie'!$E$1)/7)+1))</f>
        <v>6024.7142857142853</v>
      </c>
      <c r="T88" s="184">
        <v>42166</v>
      </c>
      <c r="U88" s="108" t="s">
        <v>278</v>
      </c>
      <c r="V88" s="25" t="s">
        <v>314</v>
      </c>
      <c r="W88" s="485">
        <v>3</v>
      </c>
      <c r="X88" s="80"/>
      <c r="Y88" s="79"/>
      <c r="AE88" s="4">
        <f>IF(A88="","",(IFERROR(VLOOKUP(A88,Projecten!A$4:W$2618,5,FALSE),"niet bekend")))</f>
        <v>0</v>
      </c>
      <c r="AF88" s="973"/>
      <c r="AG88" s="1028">
        <f>IF(A88="","",(IFERROR(VLOOKUP(A88,Projecten!A$4:W$2618,23,FALSE),"niet bekend")))</f>
        <v>450</v>
      </c>
      <c r="AH88" s="1028">
        <f>IF(A88="","",(IFERROR(VLOOKUP(A88,Projecten!A$4:W$2618,12,FALSE),"niet bekend")))</f>
        <v>450</v>
      </c>
      <c r="AI88" s="1026" t="str">
        <f>IF(AF88="","",(AH88-AF88))</f>
        <v/>
      </c>
    </row>
    <row r="89" spans="1:35" s="4" customFormat="1" ht="12.75" customHeight="1" x14ac:dyDescent="0.2">
      <c r="A89" s="2"/>
      <c r="B89" s="1492"/>
      <c r="C89" s="159" t="s">
        <v>321</v>
      </c>
      <c r="D89" s="1"/>
      <c r="E89" s="39"/>
      <c r="F89" s="1"/>
      <c r="G89" s="1"/>
      <c r="H89" s="1"/>
      <c r="I89" s="29"/>
      <c r="J89" s="76"/>
      <c r="K89" s="76"/>
      <c r="L89" s="76"/>
      <c r="M89" s="29"/>
      <c r="N89" s="29"/>
      <c r="O89" s="29"/>
      <c r="P89" s="29"/>
      <c r="R89" s="2124"/>
      <c r="S89" s="23"/>
      <c r="T89" s="181"/>
      <c r="W89" s="486">
        <v>1.5</v>
      </c>
      <c r="X89" s="79"/>
      <c r="Y89" s="79"/>
      <c r="AE89" s="4" t="str">
        <f>IF(A89="","",(IFERROR(VLOOKUP(A89,Projecten!A$4:W$2618,5,FALSE),"niet bekend")))</f>
        <v/>
      </c>
      <c r="AF89" s="973" t="str">
        <f>IF(AE89="","",(E89/AE89*AH89))</f>
        <v/>
      </c>
      <c r="AG89" s="1028" t="str">
        <f>IF(A89="","",(IFERROR(VLOOKUP(A89,Projecten!A$4:W$2618,23,FALSE),"niet bekend")))</f>
        <v/>
      </c>
      <c r="AH89" s="1028" t="str">
        <f>IF(A89="","",(IFERROR(VLOOKUP(A89,Projecten!A$4:W$2618,12,FALSE),"niet bekend")))</f>
        <v/>
      </c>
      <c r="AI89" s="1026" t="str">
        <f>IF(AF89="","",(AH89-AF89))</f>
        <v/>
      </c>
    </row>
    <row r="90" spans="1:35" s="38" customFormat="1" ht="12.75" customHeight="1" x14ac:dyDescent="0.2">
      <c r="A90" s="30"/>
      <c r="B90" s="1491"/>
      <c r="C90" s="31"/>
      <c r="D90" s="31"/>
      <c r="E90" s="32"/>
      <c r="F90" s="31"/>
      <c r="G90" s="31"/>
      <c r="H90" s="31"/>
      <c r="I90" s="32"/>
      <c r="J90" s="33"/>
      <c r="K90" s="33"/>
      <c r="L90" s="33"/>
      <c r="M90" s="32"/>
      <c r="N90" s="32"/>
      <c r="O90" s="32"/>
      <c r="P90" s="32"/>
      <c r="Q90" s="33"/>
      <c r="R90" s="33"/>
      <c r="S90" s="1194"/>
      <c r="T90" s="176"/>
      <c r="U90" s="35"/>
      <c r="V90" s="35"/>
      <c r="W90" s="35"/>
      <c r="X90" s="83"/>
      <c r="Y90" s="84"/>
      <c r="AF90" s="983"/>
      <c r="AG90" s="1030"/>
      <c r="AH90" s="1030"/>
      <c r="AI90" s="1030"/>
    </row>
    <row r="91" spans="1:35" s="1038" customFormat="1" ht="12.75" customHeight="1" x14ac:dyDescent="0.2">
      <c r="A91" s="1007"/>
      <c r="B91" s="1489"/>
      <c r="C91" s="1008">
        <f>SUM(F91:H91)</f>
        <v>142</v>
      </c>
      <c r="D91" s="1009"/>
      <c r="E91" s="1010">
        <f>SUM(E93:E104)</f>
        <v>9</v>
      </c>
      <c r="F91" s="1009">
        <f>SUM(F93:F104)</f>
        <v>75</v>
      </c>
      <c r="G91" s="1009">
        <f>SUM(G93:G104)</f>
        <v>44</v>
      </c>
      <c r="H91" s="1009">
        <f>SUM(H93:H104)</f>
        <v>23</v>
      </c>
      <c r="I91" s="1010"/>
      <c r="J91" s="1065"/>
      <c r="K91" s="1065"/>
      <c r="L91" s="1065"/>
      <c r="M91" s="1010"/>
      <c r="N91" s="1010"/>
      <c r="O91" s="1010"/>
      <c r="P91" s="1010"/>
      <c r="Q91" s="1045">
        <v>25</v>
      </c>
      <c r="R91" s="1045"/>
      <c r="S91" s="1195"/>
      <c r="T91" s="1046"/>
      <c r="U91" s="1047"/>
      <c r="V91" s="1047">
        <f>SUM(W91:W104)</f>
        <v>140</v>
      </c>
      <c r="W91" s="1067"/>
      <c r="X91" s="1049">
        <f>'In Productie'!$Y$1+19</f>
        <v>419</v>
      </c>
      <c r="Y91" s="961">
        <f>V91-X91</f>
        <v>-279</v>
      </c>
      <c r="AE91" s="1038" t="str">
        <f>IF(A91="","",(IFERROR(VLOOKUP(A91,Projecten!A$4:W$2618,5,FALSE),"niet bekend")))</f>
        <v/>
      </c>
      <c r="AF91" s="1037">
        <f>SUM(AF92:AF104)</f>
        <v>18928</v>
      </c>
      <c r="AG91" s="1027" t="str">
        <f>IF(A91="","",(IFERROR(VLOOKUP(A91,Projecten!A$4:W$2618,23,FALSE),"niet bekend")))</f>
        <v/>
      </c>
      <c r="AH91" s="1027" t="str">
        <f>IF(A91="","",(IFERROR(VLOOKUP(A91,Projecten!A$4:W$2618,12,FALSE),"niet bekend")))</f>
        <v/>
      </c>
      <c r="AI91" s="1027"/>
    </row>
    <row r="92" spans="1:35" s="90" customFormat="1" ht="12.75" customHeight="1" x14ac:dyDescent="0.2">
      <c r="A92" s="160"/>
      <c r="B92" s="1495"/>
      <c r="C92" s="165" t="s">
        <v>347</v>
      </c>
      <c r="D92" s="99"/>
      <c r="E92" s="75"/>
      <c r="F92" s="99"/>
      <c r="G92" s="99"/>
      <c r="H92" s="99"/>
      <c r="I92" s="75"/>
      <c r="J92" s="74"/>
      <c r="K92" s="74"/>
      <c r="L92" s="74"/>
      <c r="M92" s="75"/>
      <c r="N92" s="75"/>
      <c r="O92" s="75"/>
      <c r="P92" s="75"/>
      <c r="Q92" s="161"/>
      <c r="R92" s="161"/>
      <c r="S92" s="1197"/>
      <c r="T92" s="185"/>
      <c r="U92" s="162"/>
      <c r="V92" s="162"/>
      <c r="W92" s="484">
        <v>3</v>
      </c>
      <c r="X92" s="163"/>
      <c r="Y92" s="164"/>
      <c r="AE92" s="90" t="str">
        <f>IF(A92="","",(IFERROR(VLOOKUP(A92,Projecten!A$4:W$2618,5,FALSE),"niet bekend")))</f>
        <v/>
      </c>
      <c r="AF92" s="972" t="str">
        <f t="shared" ref="AF92:AF99" si="5">IF(AE92="","",(E92/AE92*AH92))</f>
        <v/>
      </c>
      <c r="AG92" s="1028" t="str">
        <f>IF(A92="","",(IFERROR(VLOOKUP(A92,Projecten!A$4:W$2618,23,FALSE),"niet bekend")))</f>
        <v/>
      </c>
      <c r="AH92" s="1028" t="str">
        <f>IF(A92="","",(IFERROR(VLOOKUP(A92,Projecten!A$4:W$2618,12,FALSE),"niet bekend")))</f>
        <v/>
      </c>
      <c r="AI92" s="1028" t="str">
        <f t="shared" ref="AI92:AI100" si="6">IF(AF92="","",(AH92-AF92))</f>
        <v/>
      </c>
    </row>
    <row r="93" spans="1:35" s="4" customFormat="1" ht="12.75" customHeight="1" x14ac:dyDescent="0.2">
      <c r="A93" s="190">
        <v>2015045</v>
      </c>
      <c r="B93" s="1492">
        <v>120228</v>
      </c>
      <c r="C93" s="2" t="s">
        <v>315</v>
      </c>
      <c r="D93" s="1" t="s">
        <v>68</v>
      </c>
      <c r="E93" s="39">
        <v>1</v>
      </c>
      <c r="F93" s="1">
        <v>8</v>
      </c>
      <c r="G93" s="1">
        <v>5</v>
      </c>
      <c r="H93" s="1">
        <v>3</v>
      </c>
      <c r="I93" s="140" t="s">
        <v>89</v>
      </c>
      <c r="J93" s="74"/>
      <c r="K93" s="74"/>
      <c r="L93" s="74"/>
      <c r="M93" s="7" t="s">
        <v>89</v>
      </c>
      <c r="N93" s="7" t="s">
        <v>89</v>
      </c>
      <c r="O93" s="7" t="s">
        <v>89</v>
      </c>
      <c r="P93" s="7" t="s">
        <v>89</v>
      </c>
      <c r="R93" s="2124"/>
      <c r="S93" s="23">
        <f>IF(T93&lt;=0,"",(((T93-'In Productie'!$E$1)/7)+1))</f>
        <v>6025.7142857142853</v>
      </c>
      <c r="T93" s="181">
        <v>42173</v>
      </c>
      <c r="U93" s="4" t="s">
        <v>278</v>
      </c>
      <c r="V93" s="4" t="s">
        <v>300</v>
      </c>
      <c r="W93" s="470">
        <v>13</v>
      </c>
      <c r="X93" s="80"/>
      <c r="Y93" s="82"/>
      <c r="AE93" s="4">
        <f>IF(A93="","",(IFERROR(VLOOKUP(A93,Projecten!A$4:W$2618,5,FALSE),"niet bekend")))</f>
        <v>1</v>
      </c>
      <c r="AF93" s="973">
        <f t="shared" si="5"/>
        <v>2450</v>
      </c>
      <c r="AG93" s="1028">
        <f>IF(A93="","",(IFERROR(VLOOKUP(A93,Projecten!A$4:W$2618,23,FALSE),"niet bekend")))</f>
        <v>2450</v>
      </c>
      <c r="AH93" s="1028">
        <f>IF(A93="","",(IFERROR(VLOOKUP(A93,Projecten!A$4:W$2618,12,FALSE),"niet bekend")))</f>
        <v>2450</v>
      </c>
      <c r="AI93" s="1026">
        <f t="shared" si="6"/>
        <v>0</v>
      </c>
    </row>
    <row r="94" spans="1:35" s="4" customFormat="1" ht="12.75" customHeight="1" x14ac:dyDescent="0.2">
      <c r="A94" s="190">
        <v>2015046</v>
      </c>
      <c r="B94" s="1492">
        <v>120228</v>
      </c>
      <c r="C94" s="2" t="s">
        <v>316</v>
      </c>
      <c r="D94" s="1" t="s">
        <v>68</v>
      </c>
      <c r="E94" s="39">
        <v>1</v>
      </c>
      <c r="F94" s="1">
        <v>9</v>
      </c>
      <c r="G94" s="1">
        <v>6</v>
      </c>
      <c r="H94" s="1">
        <v>2</v>
      </c>
      <c r="I94" s="141" t="s">
        <v>89</v>
      </c>
      <c r="J94" s="75"/>
      <c r="K94" s="75"/>
      <c r="L94" s="75"/>
      <c r="M94" s="41" t="s">
        <v>89</v>
      </c>
      <c r="N94" s="41" t="s">
        <v>89</v>
      </c>
      <c r="O94" s="41" t="s">
        <v>89</v>
      </c>
      <c r="P94" s="41" t="s">
        <v>89</v>
      </c>
      <c r="R94" s="2124"/>
      <c r="S94" s="23">
        <f>IF(T94&lt;=0,"",(((T94-'In Productie'!$E$1)/7)+1))</f>
        <v>6025.7142857142853</v>
      </c>
      <c r="T94" s="181">
        <v>42173</v>
      </c>
      <c r="U94" s="4" t="s">
        <v>278</v>
      </c>
      <c r="V94" s="4" t="s">
        <v>300</v>
      </c>
      <c r="W94" s="470">
        <v>14</v>
      </c>
      <c r="X94" s="80"/>
      <c r="Y94" s="79"/>
      <c r="AE94" s="4">
        <f>IF(A94="","",(IFERROR(VLOOKUP(A94,Projecten!A$4:W$2618,5,FALSE),"niet bekend")))</f>
        <v>1</v>
      </c>
      <c r="AF94" s="973">
        <f t="shared" si="5"/>
        <v>2341</v>
      </c>
      <c r="AG94" s="1028">
        <f>IF(A94="","",(IFERROR(VLOOKUP(A94,Projecten!A$4:W$2618,23,FALSE),"niet bekend")))</f>
        <v>2341</v>
      </c>
      <c r="AH94" s="1028">
        <f>IF(A94="","",(IFERROR(VLOOKUP(A94,Projecten!A$4:W$2618,12,FALSE),"niet bekend")))</f>
        <v>2341</v>
      </c>
      <c r="AI94" s="1026">
        <f t="shared" si="6"/>
        <v>0</v>
      </c>
    </row>
    <row r="95" spans="1:35" s="4" customFormat="1" ht="12.75" customHeight="1" x14ac:dyDescent="0.2">
      <c r="A95" s="190">
        <v>2015047</v>
      </c>
      <c r="B95" s="1492" t="s">
        <v>343</v>
      </c>
      <c r="C95" s="2" t="s">
        <v>303</v>
      </c>
      <c r="D95" s="1" t="s">
        <v>68</v>
      </c>
      <c r="E95" s="39">
        <v>1</v>
      </c>
      <c r="F95" s="1">
        <v>8</v>
      </c>
      <c r="G95" s="1">
        <v>4</v>
      </c>
      <c r="H95" s="1">
        <v>3</v>
      </c>
      <c r="I95" s="141" t="s">
        <v>89</v>
      </c>
      <c r="J95" s="74"/>
      <c r="K95" s="74"/>
      <c r="L95" s="74"/>
      <c r="M95" s="41" t="s">
        <v>89</v>
      </c>
      <c r="N95" s="41" t="s">
        <v>89</v>
      </c>
      <c r="O95" s="41" t="s">
        <v>89</v>
      </c>
      <c r="P95" s="41" t="s">
        <v>89</v>
      </c>
      <c r="R95" s="2124"/>
      <c r="S95" s="23">
        <f>IF(T95&lt;=0,"",(((T95-'In Productie'!$E$1)/7)+1))</f>
        <v>6025.7142857142853</v>
      </c>
      <c r="T95" s="181">
        <v>42173</v>
      </c>
      <c r="U95" s="4" t="s">
        <v>278</v>
      </c>
      <c r="V95" s="4" t="s">
        <v>300</v>
      </c>
      <c r="W95" s="470">
        <v>12</v>
      </c>
      <c r="X95" s="79"/>
      <c r="Y95" s="79"/>
      <c r="AE95" s="4">
        <f>IF(A95="","",(IFERROR(VLOOKUP(A95,Projecten!A$4:W$2618,5,FALSE),"niet bekend")))</f>
        <v>1</v>
      </c>
      <c r="AF95" s="973">
        <f t="shared" si="5"/>
        <v>2619</v>
      </c>
      <c r="AG95" s="1028">
        <f>IF(A95="","",(IFERROR(VLOOKUP(A95,Projecten!A$4:W$2618,23,FALSE),"niet bekend")))</f>
        <v>2619</v>
      </c>
      <c r="AH95" s="1028">
        <f>IF(A95="","",(IFERROR(VLOOKUP(A95,Projecten!A$4:W$2618,12,FALSE),"niet bekend")))</f>
        <v>2619</v>
      </c>
      <c r="AI95" s="1026">
        <f t="shared" si="6"/>
        <v>0</v>
      </c>
    </row>
    <row r="96" spans="1:35" s="4" customFormat="1" ht="12.75" customHeight="1" x14ac:dyDescent="0.2">
      <c r="A96" s="190">
        <v>2015048</v>
      </c>
      <c r="B96" s="1492">
        <v>120230</v>
      </c>
      <c r="C96" s="2" t="s">
        <v>268</v>
      </c>
      <c r="D96" s="1" t="s">
        <v>68</v>
      </c>
      <c r="E96" s="39">
        <v>1</v>
      </c>
      <c r="F96" s="1">
        <v>8</v>
      </c>
      <c r="G96" s="1">
        <v>6</v>
      </c>
      <c r="H96" s="1">
        <v>3</v>
      </c>
      <c r="I96" s="140" t="s">
        <v>89</v>
      </c>
      <c r="J96" s="75"/>
      <c r="K96" s="75"/>
      <c r="L96" s="75"/>
      <c r="M96" s="7" t="s">
        <v>89</v>
      </c>
      <c r="N96" s="7" t="s">
        <v>89</v>
      </c>
      <c r="O96" s="7" t="s">
        <v>89</v>
      </c>
      <c r="P96" s="7" t="s">
        <v>89</v>
      </c>
      <c r="R96" s="2124"/>
      <c r="S96" s="23">
        <f>IF(T96&lt;=0,"",(((T96-'In Productie'!$E$1)/7)+1))</f>
        <v>6025.7142857142853</v>
      </c>
      <c r="T96" s="181">
        <v>42173</v>
      </c>
      <c r="U96" s="4" t="s">
        <v>278</v>
      </c>
      <c r="W96" s="470">
        <v>14</v>
      </c>
      <c r="X96" s="80"/>
      <c r="Y96" s="82"/>
      <c r="AE96" s="4">
        <f>IF(A96="","",(IFERROR(VLOOKUP(A96,Projecten!A$4:W$2618,5,FALSE),"niet bekend")))</f>
        <v>1</v>
      </c>
      <c r="AF96" s="973">
        <f t="shared" si="5"/>
        <v>1784</v>
      </c>
      <c r="AG96" s="1028">
        <f>IF(A96="","",(IFERROR(VLOOKUP(A96,Projecten!A$4:W$2618,23,FALSE),"niet bekend")))</f>
        <v>1784</v>
      </c>
      <c r="AH96" s="1028">
        <f>IF(A96="","",(IFERROR(VLOOKUP(A96,Projecten!A$4:W$2618,12,FALSE),"niet bekend")))</f>
        <v>1784</v>
      </c>
      <c r="AI96" s="1026">
        <f t="shared" si="6"/>
        <v>0</v>
      </c>
    </row>
    <row r="97" spans="1:35" s="4" customFormat="1" ht="12.75" customHeight="1" x14ac:dyDescent="0.2">
      <c r="A97" s="190">
        <v>2015049</v>
      </c>
      <c r="B97" s="1492">
        <v>120230</v>
      </c>
      <c r="C97" s="2" t="s">
        <v>272</v>
      </c>
      <c r="D97" s="1" t="s">
        <v>68</v>
      </c>
      <c r="E97" s="39">
        <v>1</v>
      </c>
      <c r="F97" s="1">
        <v>3</v>
      </c>
      <c r="G97" s="1">
        <v>3</v>
      </c>
      <c r="H97" s="1">
        <v>0</v>
      </c>
      <c r="I97" s="147" t="s">
        <v>89</v>
      </c>
      <c r="J97" s="76"/>
      <c r="K97" s="76"/>
      <c r="L97" s="76"/>
      <c r="M97" s="29" t="s">
        <v>89</v>
      </c>
      <c r="N97" s="29" t="s">
        <v>89</v>
      </c>
      <c r="O97" s="29" t="s">
        <v>89</v>
      </c>
      <c r="P97" s="29" t="s">
        <v>89</v>
      </c>
      <c r="R97" s="2124"/>
      <c r="S97" s="23">
        <f>IF(T97&lt;=0,"",(((T97-'In Productie'!$E$1)/7)+1))</f>
        <v>6025.7142857142853</v>
      </c>
      <c r="T97" s="181">
        <v>42173</v>
      </c>
      <c r="U97" s="4" t="s">
        <v>280</v>
      </c>
      <c r="W97" s="470">
        <v>4</v>
      </c>
      <c r="X97" s="79"/>
      <c r="Y97" s="79"/>
      <c r="AE97" s="4">
        <f>IF(A97="","",(IFERROR(VLOOKUP(A97,Projecten!A$4:W$2618,5,FALSE),"niet bekend")))</f>
        <v>1</v>
      </c>
      <c r="AF97" s="973">
        <f t="shared" si="5"/>
        <v>397</v>
      </c>
      <c r="AG97" s="1028">
        <f>IF(A97="","",(IFERROR(VLOOKUP(A97,Projecten!A$4:W$2618,23,FALSE),"niet bekend")))</f>
        <v>397</v>
      </c>
      <c r="AH97" s="1028">
        <f>IF(A97="","",(IFERROR(VLOOKUP(A97,Projecten!A$4:W$2618,12,FALSE),"niet bekend")))</f>
        <v>397</v>
      </c>
      <c r="AI97" s="1026">
        <f t="shared" si="6"/>
        <v>0</v>
      </c>
    </row>
    <row r="98" spans="1:35" s="4" customFormat="1" ht="12.75" customHeight="1" x14ac:dyDescent="0.2">
      <c r="A98" s="190">
        <v>2015050</v>
      </c>
      <c r="B98" s="1492">
        <v>120228</v>
      </c>
      <c r="C98" s="2" t="s">
        <v>276</v>
      </c>
      <c r="D98" s="1" t="s">
        <v>68</v>
      </c>
      <c r="E98" s="39">
        <v>1</v>
      </c>
      <c r="F98" s="1">
        <v>9</v>
      </c>
      <c r="G98" s="1">
        <v>5</v>
      </c>
      <c r="H98" s="1">
        <v>4</v>
      </c>
      <c r="I98" s="147" t="s">
        <v>89</v>
      </c>
      <c r="J98" s="76"/>
      <c r="K98" s="76"/>
      <c r="L98" s="76"/>
      <c r="M98" s="29" t="s">
        <v>89</v>
      </c>
      <c r="N98" s="29" t="s">
        <v>89</v>
      </c>
      <c r="O98" s="29" t="s">
        <v>89</v>
      </c>
      <c r="P98" s="29" t="s">
        <v>89</v>
      </c>
      <c r="R98" s="2124"/>
      <c r="S98" s="23">
        <f>IF(T98&lt;=0,"",(((T98-'In Productie'!$E$1)/7)+1))</f>
        <v>6025.7142857142853</v>
      </c>
      <c r="T98" s="181">
        <v>42173</v>
      </c>
      <c r="U98" s="4" t="s">
        <v>278</v>
      </c>
      <c r="W98" s="470">
        <v>17</v>
      </c>
      <c r="X98" s="79"/>
      <c r="Y98" s="79"/>
      <c r="AE98" s="4">
        <f>IF(A98="","",(IFERROR(VLOOKUP(A98,Projecten!A$4:W$2618,5,FALSE),"niet bekend")))</f>
        <v>1</v>
      </c>
      <c r="AF98" s="973">
        <f t="shared" si="5"/>
        <v>2647</v>
      </c>
      <c r="AG98" s="1028">
        <f>IF(A98="","",(IFERROR(VLOOKUP(A98,Projecten!A$4:W$2618,23,FALSE),"niet bekend")))</f>
        <v>2647</v>
      </c>
      <c r="AH98" s="1028">
        <f>IF(A98="","",(IFERROR(VLOOKUP(A98,Projecten!A$4:W$2618,12,FALSE),"niet bekend")))</f>
        <v>2647</v>
      </c>
      <c r="AI98" s="1026">
        <f t="shared" si="6"/>
        <v>0</v>
      </c>
    </row>
    <row r="99" spans="1:35" s="4" customFormat="1" ht="12.75" customHeight="1" x14ac:dyDescent="0.2">
      <c r="A99" s="190">
        <v>2015051</v>
      </c>
      <c r="B99" s="1492">
        <v>120230</v>
      </c>
      <c r="C99" s="2" t="s">
        <v>301</v>
      </c>
      <c r="D99" s="1" t="s">
        <v>68</v>
      </c>
      <c r="E99" s="39">
        <v>1</v>
      </c>
      <c r="F99" s="1">
        <v>12</v>
      </c>
      <c r="G99" s="1">
        <v>5</v>
      </c>
      <c r="H99" s="1">
        <v>2</v>
      </c>
      <c r="I99" s="147" t="s">
        <v>89</v>
      </c>
      <c r="J99" s="75"/>
      <c r="K99" s="75"/>
      <c r="L99" s="75"/>
      <c r="M99" s="29" t="s">
        <v>89</v>
      </c>
      <c r="N99" s="29" t="s">
        <v>89</v>
      </c>
      <c r="O99" s="29" t="s">
        <v>89</v>
      </c>
      <c r="P99" s="29" t="s">
        <v>89</v>
      </c>
      <c r="R99" s="2124"/>
      <c r="S99" s="23">
        <f>IF(T99&lt;=0,"",(((T99-'In Productie'!$E$1)/7)+1))</f>
        <v>6025.7142857142853</v>
      </c>
      <c r="T99" s="181">
        <v>42173</v>
      </c>
      <c r="U99" s="4" t="s">
        <v>278</v>
      </c>
      <c r="V99" s="4" t="s">
        <v>302</v>
      </c>
      <c r="W99" s="470">
        <v>33</v>
      </c>
      <c r="X99" s="79"/>
      <c r="Y99" s="79"/>
      <c r="AE99" s="4">
        <f>IF(A99="","",(IFERROR(VLOOKUP(A99,Projecten!A$4:W$2618,5,FALSE),"niet bekend")))</f>
        <v>1</v>
      </c>
      <c r="AF99" s="973">
        <f t="shared" si="5"/>
        <v>2580</v>
      </c>
      <c r="AG99" s="1028">
        <f>IF(A99="","",(IFERROR(VLOOKUP(A99,Projecten!A$4:W$2618,23,FALSE),"niet bekend")))</f>
        <v>2580</v>
      </c>
      <c r="AH99" s="1028">
        <f>IF(A99="","",(IFERROR(VLOOKUP(A99,Projecten!A$4:W$2618,12,FALSE),"niet bekend")))</f>
        <v>2580</v>
      </c>
      <c r="AI99" s="1026">
        <f t="shared" si="6"/>
        <v>0</v>
      </c>
    </row>
    <row r="100" spans="1:35" s="4" customFormat="1" ht="12.75" customHeight="1" x14ac:dyDescent="0.2">
      <c r="A100" s="190" t="s">
        <v>333</v>
      </c>
      <c r="B100" s="1492">
        <v>120234</v>
      </c>
      <c r="C100" s="2" t="s">
        <v>331</v>
      </c>
      <c r="D100" s="1" t="s">
        <v>68</v>
      </c>
      <c r="E100" s="39">
        <v>0</v>
      </c>
      <c r="F100" s="1">
        <v>2</v>
      </c>
      <c r="G100" s="1">
        <v>0</v>
      </c>
      <c r="H100" s="1">
        <v>0</v>
      </c>
      <c r="I100" s="147" t="s">
        <v>89</v>
      </c>
      <c r="J100" s="74"/>
      <c r="K100" s="74"/>
      <c r="L100" s="74"/>
      <c r="M100" s="29" t="s">
        <v>89</v>
      </c>
      <c r="N100" s="29" t="s">
        <v>89</v>
      </c>
      <c r="O100" s="29" t="s">
        <v>89</v>
      </c>
      <c r="P100" s="29" t="s">
        <v>89</v>
      </c>
      <c r="R100" s="2124"/>
      <c r="S100" s="23">
        <f>IF(T100&lt;=0,"",(((T100-'In Productie'!$E$1)/7)+1))</f>
        <v>6025.7142857142853</v>
      </c>
      <c r="T100" s="181">
        <v>42173</v>
      </c>
      <c r="U100" s="4" t="s">
        <v>278</v>
      </c>
      <c r="V100" s="4" t="s">
        <v>332</v>
      </c>
      <c r="W100" s="470">
        <v>2</v>
      </c>
      <c r="X100" s="79"/>
      <c r="Y100" s="79"/>
      <c r="AE100" s="4">
        <f>IF(A100="","",(IFERROR(VLOOKUP(A100,Projecten!A$4:W$2618,5,FALSE),"niet bekend")))</f>
        <v>0</v>
      </c>
      <c r="AF100" s="973"/>
      <c r="AG100" s="1028">
        <f>IF(A100="","",(IFERROR(VLOOKUP(A100,Projecten!A$4:W$2618,23,FALSE),"niet bekend")))</f>
        <v>300</v>
      </c>
      <c r="AH100" s="1028">
        <f>IF(A100="","",(IFERROR(VLOOKUP(A100,Projecten!A$4:W$2618,12,FALSE),"niet bekend")))</f>
        <v>300</v>
      </c>
      <c r="AI100" s="1026" t="str">
        <f t="shared" si="6"/>
        <v/>
      </c>
    </row>
    <row r="101" spans="1:35" s="4" customFormat="1" ht="12.75" customHeight="1" x14ac:dyDescent="0.2">
      <c r="A101" s="190">
        <v>2015026</v>
      </c>
      <c r="B101" s="1492" t="s">
        <v>237</v>
      </c>
      <c r="C101" s="2" t="s">
        <v>327</v>
      </c>
      <c r="D101" s="1" t="s">
        <v>68</v>
      </c>
      <c r="E101" s="39"/>
      <c r="F101" s="1"/>
      <c r="G101" s="1"/>
      <c r="H101" s="1"/>
      <c r="I101" s="29"/>
      <c r="J101" s="74"/>
      <c r="K101" s="74"/>
      <c r="L101" s="74"/>
      <c r="M101" s="29"/>
      <c r="N101" s="29"/>
      <c r="O101" s="29"/>
      <c r="P101" s="29"/>
      <c r="R101" s="2124"/>
      <c r="S101" s="23">
        <f>IF(T101&lt;=0,"",(((T101-'In Productie'!$E$1)/7)+1))</f>
        <v>6025.7142857142853</v>
      </c>
      <c r="T101" s="181">
        <v>42173</v>
      </c>
      <c r="U101" s="4" t="s">
        <v>278</v>
      </c>
      <c r="V101" s="4" t="s">
        <v>325</v>
      </c>
      <c r="W101" s="470">
        <v>0</v>
      </c>
      <c r="X101" s="79"/>
      <c r="Y101" s="79"/>
      <c r="AE101" s="4">
        <f>IF(A101="","",(IFERROR(VLOOKUP(A101,Projecten!A$4:W$2618,5,FALSE),"niet bekend")))</f>
        <v>5</v>
      </c>
      <c r="AF101" s="973"/>
      <c r="AG101" s="1028"/>
      <c r="AH101" s="1028"/>
      <c r="AI101" s="1026"/>
    </row>
    <row r="102" spans="1:35" s="4" customFormat="1" ht="12.75" customHeight="1" x14ac:dyDescent="0.2">
      <c r="A102" s="190">
        <v>2015052</v>
      </c>
      <c r="B102" s="1492">
        <v>120235</v>
      </c>
      <c r="C102" s="2" t="s">
        <v>299</v>
      </c>
      <c r="D102" s="1" t="s">
        <v>68</v>
      </c>
      <c r="E102" s="39">
        <v>1</v>
      </c>
      <c r="F102" s="1">
        <v>8</v>
      </c>
      <c r="G102" s="1">
        <v>5</v>
      </c>
      <c r="H102" s="1">
        <v>3</v>
      </c>
      <c r="I102" s="147" t="s">
        <v>89</v>
      </c>
      <c r="J102" s="74"/>
      <c r="K102" s="74"/>
      <c r="L102" s="74"/>
      <c r="M102" s="29" t="s">
        <v>89</v>
      </c>
      <c r="N102" s="29" t="s">
        <v>89</v>
      </c>
      <c r="O102" s="29" t="s">
        <v>89</v>
      </c>
      <c r="P102" s="29" t="s">
        <v>89</v>
      </c>
      <c r="Q102" s="23"/>
      <c r="R102" s="23"/>
      <c r="S102" s="23">
        <f>IF(T102&lt;=0,"",(((T102-'In Productie'!$E$1)/7)+1))</f>
        <v>6026.7142857142853</v>
      </c>
      <c r="T102" s="177">
        <v>42180</v>
      </c>
      <c r="U102" s="4" t="s">
        <v>278</v>
      </c>
      <c r="V102" s="25"/>
      <c r="W102" s="470">
        <v>14</v>
      </c>
      <c r="X102" s="80"/>
      <c r="Y102" s="79"/>
      <c r="AE102" s="4">
        <f>IF(A102="","",(IFERROR(VLOOKUP(A102,Projecten!A$4:W$2618,5,FALSE),"niet bekend")))</f>
        <v>1</v>
      </c>
      <c r="AF102" s="973">
        <f>IF(AE102="","",(E102/AE102*AH102))</f>
        <v>2001</v>
      </c>
      <c r="AG102" s="1028">
        <f>IF(A102="","",(IFERROR(VLOOKUP(A102,Projecten!A$4:W$2618,23,FALSE),"niet bekend")))</f>
        <v>2001</v>
      </c>
      <c r="AH102" s="1028">
        <f>IF(A102="","",(IFERROR(VLOOKUP(A102,Projecten!A$4:W$2618,12,FALSE),"niet bekend")))</f>
        <v>2001</v>
      </c>
      <c r="AI102" s="1026">
        <f>IF(AF102="","",(AH102-AF102))</f>
        <v>0</v>
      </c>
    </row>
    <row r="103" spans="1:35" s="4" customFormat="1" ht="12.75" customHeight="1" x14ac:dyDescent="0.2">
      <c r="A103" s="190">
        <v>2015053</v>
      </c>
      <c r="B103" s="1492">
        <v>120236</v>
      </c>
      <c r="C103" s="2" t="s">
        <v>285</v>
      </c>
      <c r="D103" s="1" t="s">
        <v>68</v>
      </c>
      <c r="E103" s="39">
        <v>1</v>
      </c>
      <c r="F103" s="1">
        <v>8</v>
      </c>
      <c r="G103" s="1">
        <v>5</v>
      </c>
      <c r="H103" s="1">
        <v>3</v>
      </c>
      <c r="I103" s="140" t="s">
        <v>89</v>
      </c>
      <c r="J103" s="75"/>
      <c r="K103" s="75"/>
      <c r="L103" s="75"/>
      <c r="M103" s="7" t="s">
        <v>89</v>
      </c>
      <c r="N103" s="7" t="s">
        <v>89</v>
      </c>
      <c r="O103" s="7" t="s">
        <v>89</v>
      </c>
      <c r="P103" s="7" t="s">
        <v>89</v>
      </c>
      <c r="R103" s="2124"/>
      <c r="S103" s="23">
        <f>IF(T103&lt;=0,"",(((T103-'In Productie'!$E$1)/7)+1))</f>
        <v>6026.7142857142853</v>
      </c>
      <c r="T103" s="177">
        <v>42180</v>
      </c>
      <c r="U103" s="4" t="s">
        <v>278</v>
      </c>
      <c r="W103" s="470">
        <v>14</v>
      </c>
      <c r="X103" s="80"/>
      <c r="Y103" s="82"/>
      <c r="AE103" s="4">
        <f>IF(A103="","",(IFERROR(VLOOKUP(A103,Projecten!A$4:W$2618,5,FALSE),"niet bekend")))</f>
        <v>1</v>
      </c>
      <c r="AF103" s="973">
        <f>IF(AE103="","",(E103/AE103*AH103))</f>
        <v>2109</v>
      </c>
      <c r="AG103" s="1028">
        <f>IF(A103="","",(IFERROR(VLOOKUP(A103,Projecten!A$4:W$2618,23,FALSE),"niet bekend")))</f>
        <v>2109</v>
      </c>
      <c r="AH103" s="1028">
        <f>IF(A103="","",(IFERROR(VLOOKUP(A103,Projecten!A$4:W$2618,12,FALSE),"niet bekend")))</f>
        <v>2109</v>
      </c>
      <c r="AI103" s="1026">
        <f>IF(AF103="","",(AH103-AF103))</f>
        <v>0</v>
      </c>
    </row>
    <row r="104" spans="1:35" s="38" customFormat="1" ht="12.75" customHeight="1" x14ac:dyDescent="0.2">
      <c r="A104" s="30"/>
      <c r="B104" s="1491"/>
      <c r="C104" s="31"/>
      <c r="D104" s="31"/>
      <c r="E104" s="32"/>
      <c r="F104" s="31"/>
      <c r="G104" s="31"/>
      <c r="H104" s="31"/>
      <c r="I104" s="32"/>
      <c r="J104" s="33"/>
      <c r="K104" s="33"/>
      <c r="L104" s="33"/>
      <c r="M104" s="32"/>
      <c r="N104" s="32"/>
      <c r="O104" s="32"/>
      <c r="P104" s="32"/>
      <c r="Q104" s="33"/>
      <c r="R104" s="33"/>
      <c r="S104" s="1194"/>
      <c r="T104" s="176"/>
      <c r="U104" s="35"/>
      <c r="V104" s="35"/>
      <c r="W104" s="35"/>
      <c r="X104" s="83"/>
      <c r="Y104" s="84"/>
      <c r="AF104" s="983"/>
      <c r="AG104" s="1030"/>
      <c r="AH104" s="1030"/>
      <c r="AI104" s="1030"/>
    </row>
    <row r="105" spans="1:35" s="1038" customFormat="1" ht="12.75" customHeight="1" x14ac:dyDescent="0.2">
      <c r="A105" s="1007"/>
      <c r="B105" s="1489"/>
      <c r="C105" s="1008">
        <f>SUM(F105:H105)</f>
        <v>178</v>
      </c>
      <c r="D105" s="1009"/>
      <c r="E105" s="1010">
        <f>SUM(E106:E114)</f>
        <v>11</v>
      </c>
      <c r="F105" s="1009">
        <f>SUM(F106:F114)</f>
        <v>89</v>
      </c>
      <c r="G105" s="1009">
        <f>SUM(G106:G114)</f>
        <v>55</v>
      </c>
      <c r="H105" s="1009">
        <f>SUM(H106:H114)</f>
        <v>34</v>
      </c>
      <c r="I105" s="1010"/>
      <c r="J105" s="1010"/>
      <c r="K105" s="1010"/>
      <c r="L105" s="1010"/>
      <c r="M105" s="1010"/>
      <c r="N105" s="1010"/>
      <c r="O105" s="1010"/>
      <c r="P105" s="1010"/>
      <c r="Q105" s="1045">
        <v>26</v>
      </c>
      <c r="R105" s="1045"/>
      <c r="S105" s="1195"/>
      <c r="T105" s="1046"/>
      <c r="U105" s="1047"/>
      <c r="V105" s="1047">
        <f>SUM(W105:W114)</f>
        <v>162</v>
      </c>
      <c r="W105" s="1067"/>
      <c r="X105" s="1049">
        <f>'In Productie'!$Y$1</f>
        <v>400</v>
      </c>
      <c r="Y105" s="961">
        <f>V105-X105</f>
        <v>-238</v>
      </c>
      <c r="AE105" s="1038" t="str">
        <f>IF(A105="","",(IFERROR(VLOOKUP(A105,Projecten!A$4:W$2618,5,FALSE),"niet bekend")))</f>
        <v/>
      </c>
      <c r="AF105" s="1037">
        <f>SUM(AF106:AF114)</f>
        <v>24206</v>
      </c>
      <c r="AG105" s="1027" t="str">
        <f>IF(A105="","",(IFERROR(VLOOKUP(A105,Projecten!A$4:W$2618,23,FALSE),"niet bekend")))</f>
        <v/>
      </c>
      <c r="AH105" s="1027" t="str">
        <f>IF(A105="","",(IFERROR(VLOOKUP(A105,Projecten!A$4:W$2618,12,FALSE),"niet bekend")))</f>
        <v/>
      </c>
      <c r="AI105" s="1027"/>
    </row>
    <row r="106" spans="1:35" s="4" customFormat="1" ht="12.75" customHeight="1" x14ac:dyDescent="0.2">
      <c r="A106" s="190">
        <v>2015055</v>
      </c>
      <c r="B106" s="1492">
        <v>120236</v>
      </c>
      <c r="C106" s="1" t="s">
        <v>296</v>
      </c>
      <c r="D106" s="1" t="s">
        <v>68</v>
      </c>
      <c r="E106" s="39">
        <v>1</v>
      </c>
      <c r="F106" s="1">
        <v>8</v>
      </c>
      <c r="G106" s="1">
        <v>5</v>
      </c>
      <c r="H106" s="1">
        <v>3</v>
      </c>
      <c r="I106" s="141" t="s">
        <v>89</v>
      </c>
      <c r="J106" s="76" t="s">
        <v>309</v>
      </c>
      <c r="K106" s="76" t="s">
        <v>309</v>
      </c>
      <c r="L106" s="76" t="s">
        <v>309</v>
      </c>
      <c r="M106" s="41" t="s">
        <v>89</v>
      </c>
      <c r="N106" s="41" t="s">
        <v>89</v>
      </c>
      <c r="O106" s="41" t="s">
        <v>89</v>
      </c>
      <c r="P106" s="41" t="s">
        <v>89</v>
      </c>
      <c r="R106" s="2124"/>
      <c r="S106" s="23">
        <f>IF(T106&lt;=0,"",(((T106-'In Productie'!$E$1)/7)+1))</f>
        <v>6026.7142857142853</v>
      </c>
      <c r="T106" s="177">
        <v>42180</v>
      </c>
      <c r="U106" s="4" t="s">
        <v>278</v>
      </c>
      <c r="W106" s="470">
        <v>14</v>
      </c>
      <c r="X106" s="80"/>
      <c r="Y106" s="79"/>
      <c r="AE106" s="4">
        <f>IF(A106="","",(IFERROR(VLOOKUP(A106,Projecten!A$4:W$2618,5,FALSE),"niet bekend")))</f>
        <v>1</v>
      </c>
      <c r="AF106" s="973">
        <f t="shared" ref="AF106:AF113" si="7">IF(AE106="","",(E106/AE106*AH106))</f>
        <v>2109</v>
      </c>
      <c r="AG106" s="1028">
        <f>IF(A106="","",(IFERROR(VLOOKUP(A106,Projecten!A$4:W$2618,23,FALSE),"niet bekend")))</f>
        <v>2109</v>
      </c>
      <c r="AH106" s="1028">
        <f>IF(A106="","",(IFERROR(VLOOKUP(A106,Projecten!A$4:W$2618,12,FALSE),"niet bekend")))</f>
        <v>2109</v>
      </c>
      <c r="AI106" s="1026">
        <f>IF(AF106="","",(AH106-AF106))</f>
        <v>0</v>
      </c>
    </row>
    <row r="107" spans="1:35" s="4" customFormat="1" ht="12.75" customHeight="1" x14ac:dyDescent="0.2">
      <c r="A107" s="190">
        <v>2015056</v>
      </c>
      <c r="B107" s="1492">
        <v>120236</v>
      </c>
      <c r="C107" s="1" t="s">
        <v>297</v>
      </c>
      <c r="D107" s="1" t="s">
        <v>68</v>
      </c>
      <c r="E107" s="39">
        <v>1</v>
      </c>
      <c r="F107" s="1">
        <v>8</v>
      </c>
      <c r="G107" s="1">
        <v>5</v>
      </c>
      <c r="H107" s="1">
        <v>3</v>
      </c>
      <c r="I107" s="141" t="s">
        <v>89</v>
      </c>
      <c r="J107" s="141" t="s">
        <v>89</v>
      </c>
      <c r="K107" s="76" t="s">
        <v>309</v>
      </c>
      <c r="L107" s="76" t="s">
        <v>309</v>
      </c>
      <c r="M107" s="41" t="s">
        <v>89</v>
      </c>
      <c r="N107" s="41" t="s">
        <v>89</v>
      </c>
      <c r="O107" s="41" t="s">
        <v>89</v>
      </c>
      <c r="P107" s="41" t="s">
        <v>89</v>
      </c>
      <c r="R107" s="2124"/>
      <c r="S107" s="23">
        <f>IF(T107&lt;=0,"",(((T107-'In Productie'!$E$1)/7)+1))</f>
        <v>6026.7142857142853</v>
      </c>
      <c r="T107" s="177">
        <v>42180</v>
      </c>
      <c r="U107" s="4" t="s">
        <v>278</v>
      </c>
      <c r="W107" s="470">
        <v>16</v>
      </c>
      <c r="X107" s="79"/>
      <c r="Y107" s="79"/>
      <c r="AE107" s="4">
        <f>IF(A107="","",(IFERROR(VLOOKUP(A107,Projecten!A$4:W$2618,5,FALSE),"niet bekend")))</f>
        <v>1</v>
      </c>
      <c r="AF107" s="973">
        <f t="shared" si="7"/>
        <v>2745</v>
      </c>
      <c r="AG107" s="1028">
        <f>IF(A107="","",(IFERROR(VLOOKUP(A107,Projecten!A$4:W$2618,23,FALSE),"niet bekend")))</f>
        <v>2745</v>
      </c>
      <c r="AH107" s="1028">
        <f>IF(A107="","",(IFERROR(VLOOKUP(A107,Projecten!A$4:W$2618,12,FALSE),"niet bekend")))</f>
        <v>2745</v>
      </c>
      <c r="AI107" s="1026">
        <f>IF(AF107="","",(AH107-AF107))</f>
        <v>0</v>
      </c>
    </row>
    <row r="108" spans="1:35" s="4" customFormat="1" ht="12.75" customHeight="1" x14ac:dyDescent="0.2">
      <c r="A108" s="191">
        <v>2015059</v>
      </c>
      <c r="B108" s="1496">
        <v>120235</v>
      </c>
      <c r="C108" s="156" t="s">
        <v>313</v>
      </c>
      <c r="D108" s="157" t="s">
        <v>68</v>
      </c>
      <c r="E108" s="1948">
        <v>1</v>
      </c>
      <c r="F108" s="158">
        <v>8</v>
      </c>
      <c r="G108" s="158">
        <v>5</v>
      </c>
      <c r="H108" s="158">
        <v>3</v>
      </c>
      <c r="I108" s="147" t="s">
        <v>89</v>
      </c>
      <c r="J108" s="74" t="s">
        <v>309</v>
      </c>
      <c r="K108" s="74" t="s">
        <v>309</v>
      </c>
      <c r="L108" s="74" t="s">
        <v>309</v>
      </c>
      <c r="M108" s="29" t="s">
        <v>89</v>
      </c>
      <c r="N108" s="29" t="s">
        <v>89</v>
      </c>
      <c r="O108" s="29" t="s">
        <v>89</v>
      </c>
      <c r="P108" s="29" t="s">
        <v>89</v>
      </c>
      <c r="R108" s="2124"/>
      <c r="S108" s="23">
        <f>IF(T108&lt;=0,"",(((T108-'In Productie'!$E$1)/7)+1))</f>
        <v>6026.7142857142853</v>
      </c>
      <c r="T108" s="177">
        <v>42180</v>
      </c>
      <c r="U108" s="4" t="s">
        <v>278</v>
      </c>
      <c r="V108" s="4" t="s">
        <v>320</v>
      </c>
      <c r="W108" s="480">
        <v>14</v>
      </c>
      <c r="X108" s="79"/>
      <c r="Y108" s="79"/>
      <c r="AE108" s="4">
        <f>IF(A108="","",(IFERROR(VLOOKUP(A108,Projecten!A$4:W$2618,5,FALSE),"niet bekend")))</f>
        <v>1</v>
      </c>
      <c r="AF108" s="973">
        <f t="shared" si="7"/>
        <v>2401</v>
      </c>
      <c r="AG108" s="1028">
        <f>IF(A108="","",(IFERROR(VLOOKUP(A108,Projecten!A$4:W$2618,23,FALSE),"niet bekend")))</f>
        <v>2401</v>
      </c>
      <c r="AH108" s="1028">
        <f>IF(A108="","",(IFERROR(VLOOKUP(A108,Projecten!A$4:W$2618,12,FALSE),"niet bekend")))</f>
        <v>2401</v>
      </c>
      <c r="AI108" s="1026">
        <f>IF(AF108="","",(AH108-AF108))</f>
        <v>0</v>
      </c>
    </row>
    <row r="109" spans="1:35" s="4" customFormat="1" ht="12.75" customHeight="1" x14ac:dyDescent="0.2">
      <c r="A109" s="191">
        <v>2015060</v>
      </c>
      <c r="B109" s="1492">
        <v>120236</v>
      </c>
      <c r="C109" s="158" t="s">
        <v>312</v>
      </c>
      <c r="D109" s="158" t="s">
        <v>68</v>
      </c>
      <c r="E109" s="1948">
        <v>1</v>
      </c>
      <c r="F109" s="158">
        <v>9</v>
      </c>
      <c r="G109" s="158">
        <v>5</v>
      </c>
      <c r="H109" s="158">
        <v>4</v>
      </c>
      <c r="I109" s="147" t="s">
        <v>89</v>
      </c>
      <c r="J109" s="74" t="s">
        <v>309</v>
      </c>
      <c r="K109" s="74" t="s">
        <v>309</v>
      </c>
      <c r="L109" s="74" t="s">
        <v>309</v>
      </c>
      <c r="M109" s="29" t="s">
        <v>89</v>
      </c>
      <c r="N109" s="29" t="s">
        <v>89</v>
      </c>
      <c r="O109" s="29" t="s">
        <v>89</v>
      </c>
      <c r="P109" s="29" t="s">
        <v>89</v>
      </c>
      <c r="R109" s="2124"/>
      <c r="S109" s="23">
        <f>IF(T109&lt;=0,"",(((T109-'In Productie'!$E$1)/7)+1))</f>
        <v>6026.7142857142853</v>
      </c>
      <c r="T109" s="177">
        <v>42180</v>
      </c>
      <c r="U109" s="4" t="s">
        <v>278</v>
      </c>
      <c r="W109" s="480">
        <v>15</v>
      </c>
      <c r="X109" s="79"/>
      <c r="Y109" s="79"/>
      <c r="AE109" s="4">
        <f>IF(A109="","",(IFERROR(VLOOKUP(A109,Projecten!A$4:W$2618,5,FALSE),"niet bekend")))</f>
        <v>1</v>
      </c>
      <c r="AF109" s="973">
        <f t="shared" si="7"/>
        <v>2489</v>
      </c>
      <c r="AG109" s="1028">
        <f>IF(A109="","",(IFERROR(VLOOKUP(A109,Projecten!A$4:W$2618,23,FALSE),"niet bekend")))</f>
        <v>2489</v>
      </c>
      <c r="AH109" s="1028">
        <f>IF(A109="","",(IFERROR(VLOOKUP(A109,Projecten!A$4:W$2618,12,FALSE),"niet bekend")))</f>
        <v>2489</v>
      </c>
      <c r="AI109" s="1026">
        <f>IF(AF109="","",(AH109-AF109))</f>
        <v>0</v>
      </c>
    </row>
    <row r="110" spans="1:35" s="4" customFormat="1" ht="12.75" customHeight="1" x14ac:dyDescent="0.2">
      <c r="A110" s="191">
        <v>2015041</v>
      </c>
      <c r="B110" s="1496" t="s">
        <v>237</v>
      </c>
      <c r="C110" s="158" t="s">
        <v>326</v>
      </c>
      <c r="D110" s="158" t="s">
        <v>68</v>
      </c>
      <c r="E110" s="1948"/>
      <c r="F110" s="158"/>
      <c r="G110" s="158"/>
      <c r="H110" s="158"/>
      <c r="I110" s="29"/>
      <c r="J110" s="29"/>
      <c r="K110" s="29"/>
      <c r="L110" s="74"/>
      <c r="M110" s="29"/>
      <c r="N110" s="29"/>
      <c r="O110" s="29"/>
      <c r="P110" s="29"/>
      <c r="R110" s="2124"/>
      <c r="S110" s="23">
        <f>IF(T110&lt;=0,"",(((T110-'In Productie'!$E$1)/7)+1))</f>
        <v>6026.7142857142853</v>
      </c>
      <c r="T110" s="177">
        <v>42180</v>
      </c>
      <c r="U110" s="4" t="s">
        <v>278</v>
      </c>
      <c r="V110" s="4" t="s">
        <v>325</v>
      </c>
      <c r="W110" s="480">
        <v>0</v>
      </c>
      <c r="X110" s="79"/>
      <c r="Y110" s="79"/>
      <c r="AE110" s="4">
        <f>IF(A110="","",(IFERROR(VLOOKUP(A110,Projecten!A$4:W$2618,5,FALSE),"niet bekend")))</f>
        <v>1</v>
      </c>
      <c r="AF110" s="973">
        <f t="shared" si="7"/>
        <v>0</v>
      </c>
      <c r="AG110" s="1028">
        <f>IF(A110="","",(IFERROR(VLOOKUP(A110,Projecten!A$4:W$2618,23,FALSE),"niet bekend")))</f>
        <v>4187</v>
      </c>
      <c r="AH110" s="1028">
        <f>IF(A110="","",(IFERROR(VLOOKUP(A110,Projecten!A$4:W$2618,12,FALSE),"niet bekend")))</f>
        <v>4187</v>
      </c>
      <c r="AI110" s="1026"/>
    </row>
    <row r="111" spans="1:35" s="4" customFormat="1" ht="12.75" customHeight="1" x14ac:dyDescent="0.2">
      <c r="A111" s="190">
        <v>2015057</v>
      </c>
      <c r="B111" s="1492">
        <v>120237</v>
      </c>
      <c r="C111" s="1" t="s">
        <v>298</v>
      </c>
      <c r="D111" s="1" t="s">
        <v>68</v>
      </c>
      <c r="E111" s="39">
        <v>5</v>
      </c>
      <c r="F111" s="1">
        <v>40</v>
      </c>
      <c r="G111" s="1">
        <v>25</v>
      </c>
      <c r="H111" s="1">
        <v>15</v>
      </c>
      <c r="I111" s="140" t="s">
        <v>89</v>
      </c>
      <c r="J111" s="75" t="s">
        <v>309</v>
      </c>
      <c r="K111" s="75" t="s">
        <v>309</v>
      </c>
      <c r="L111" s="75" t="s">
        <v>309</v>
      </c>
      <c r="M111" s="7" t="s">
        <v>89</v>
      </c>
      <c r="N111" s="7" t="s">
        <v>89</v>
      </c>
      <c r="O111" s="7" t="s">
        <v>89</v>
      </c>
      <c r="P111" s="7" t="s">
        <v>89</v>
      </c>
      <c r="R111" s="2124"/>
      <c r="S111" s="23">
        <v>27</v>
      </c>
      <c r="T111" s="177">
        <v>42185</v>
      </c>
      <c r="U111" s="4" t="s">
        <v>90</v>
      </c>
      <c r="V111" s="4" t="s">
        <v>306</v>
      </c>
      <c r="W111" s="480">
        <v>70</v>
      </c>
      <c r="X111" s="80"/>
      <c r="Y111" s="82"/>
      <c r="AE111" s="4">
        <f>IF(A111="","",(IFERROR(VLOOKUP(A111,Projecten!A$4:W$2618,5,FALSE),"niet bekend")))</f>
        <v>10</v>
      </c>
      <c r="AF111" s="973">
        <f t="shared" si="7"/>
        <v>10330</v>
      </c>
      <c r="AG111" s="1028">
        <f>IF(A111="","",(IFERROR(VLOOKUP(A111,Projecten!A$4:W$2618,23,FALSE),"niet bekend")))</f>
        <v>20660</v>
      </c>
      <c r="AH111" s="1028">
        <f>IF(A111="","",(IFERROR(VLOOKUP(A111,Projecten!A$4:W$2618,12,FALSE),"niet bekend")))</f>
        <v>20660</v>
      </c>
      <c r="AI111" s="1026"/>
    </row>
    <row r="112" spans="1:35" s="4" customFormat="1" ht="12.75" customHeight="1" x14ac:dyDescent="0.2">
      <c r="A112" s="190">
        <v>2015057</v>
      </c>
      <c r="B112" s="1492">
        <v>120240</v>
      </c>
      <c r="C112" s="1" t="s">
        <v>298</v>
      </c>
      <c r="D112" s="1" t="s">
        <v>68</v>
      </c>
      <c r="E112" s="39">
        <v>2</v>
      </c>
      <c r="F112" s="1">
        <v>16</v>
      </c>
      <c r="G112" s="1">
        <v>10</v>
      </c>
      <c r="H112" s="1">
        <v>6</v>
      </c>
      <c r="I112" s="140" t="s">
        <v>89</v>
      </c>
      <c r="J112" s="75" t="s">
        <v>309</v>
      </c>
      <c r="K112" s="75" t="s">
        <v>309</v>
      </c>
      <c r="L112" s="75" t="s">
        <v>309</v>
      </c>
      <c r="M112" s="7" t="s">
        <v>89</v>
      </c>
      <c r="N112" s="7" t="s">
        <v>89</v>
      </c>
      <c r="O112" s="7" t="s">
        <v>89</v>
      </c>
      <c r="P112" s="7" t="s">
        <v>89</v>
      </c>
      <c r="R112" s="2124"/>
      <c r="S112" s="23">
        <f>IF(T112&lt;=0,"",(((T112-$D$1)/7)+1))</f>
        <v>26.714285714285715</v>
      </c>
      <c r="T112" s="177">
        <v>42185</v>
      </c>
      <c r="U112" s="4" t="s">
        <v>90</v>
      </c>
      <c r="V112" s="4" t="s">
        <v>306</v>
      </c>
      <c r="W112" s="480">
        <v>28</v>
      </c>
      <c r="X112" s="80"/>
      <c r="Y112" s="79"/>
      <c r="AE112" s="4">
        <f>IF(A112="","",(IFERROR(VLOOKUP(A112,Projecten!A$4:W$2618,5,FALSE),"niet bekend")))</f>
        <v>10</v>
      </c>
      <c r="AF112" s="973">
        <f t="shared" si="7"/>
        <v>4132</v>
      </c>
      <c r="AG112" s="1028">
        <f>IF(A112="","",(IFERROR(VLOOKUP(A112,Projecten!A$4:W$2618,23,FALSE),"niet bekend")))</f>
        <v>20660</v>
      </c>
      <c r="AH112" s="1028">
        <f>IF(A112="","",(IFERROR(VLOOKUP(A112,Projecten!A$4:W$2618,12,FALSE),"niet bekend")))</f>
        <v>20660</v>
      </c>
      <c r="AI112" s="1026"/>
    </row>
    <row r="113" spans="1:35" s="4" customFormat="1" ht="12.75" customHeight="1" x14ac:dyDescent="0.2">
      <c r="A113" s="5"/>
      <c r="B113" s="1493"/>
      <c r="C113" s="112" t="s">
        <v>305</v>
      </c>
      <c r="D113" s="28"/>
      <c r="E113" s="29"/>
      <c r="F113" s="28"/>
      <c r="G113" s="28"/>
      <c r="H113" s="28"/>
      <c r="I113" s="29"/>
      <c r="J113" s="29"/>
      <c r="K113" s="29"/>
      <c r="L113" s="29"/>
      <c r="M113" s="29"/>
      <c r="N113" s="29"/>
      <c r="O113" s="29"/>
      <c r="P113" s="29"/>
      <c r="Q113" s="23"/>
      <c r="R113" s="23"/>
      <c r="S113" s="23" t="str">
        <f>IF(T113&lt;=0,"",(((T113-'In Productie'!$E$1)/7)+1))</f>
        <v/>
      </c>
      <c r="T113" s="177"/>
      <c r="U113" s="25"/>
      <c r="V113" s="25"/>
      <c r="W113" s="173">
        <v>5</v>
      </c>
      <c r="X113" s="80"/>
      <c r="Y113" s="79"/>
      <c r="AE113" s="4" t="str">
        <f>IF(A113="","",(IFERROR(VLOOKUP(A113,Projecten!A$4:W$2618,5,FALSE),"niet bekend")))</f>
        <v/>
      </c>
      <c r="AF113" s="973" t="str">
        <f t="shared" si="7"/>
        <v/>
      </c>
      <c r="AG113" s="1028" t="str">
        <f>IF(A113="","",(IFERROR(VLOOKUP(A113,Projecten!A$4:W$2618,23,FALSE),"niet bekend")))</f>
        <v/>
      </c>
      <c r="AH113" s="1028" t="str">
        <f>IF(A113="","",(IFERROR(VLOOKUP(A113,Projecten!A$4:W$2618,12,FALSE),"niet bekend")))</f>
        <v/>
      </c>
      <c r="AI113" s="1026" t="str">
        <f>IF(AF113="","",(AH113-AF113))</f>
        <v/>
      </c>
    </row>
    <row r="114" spans="1:35" s="38" customFormat="1" ht="12.75" customHeight="1" x14ac:dyDescent="0.2">
      <c r="A114" s="30"/>
      <c r="B114" s="1491"/>
      <c r="C114" s="31"/>
      <c r="D114" s="31"/>
      <c r="E114" s="32"/>
      <c r="F114" s="31"/>
      <c r="G114" s="31"/>
      <c r="H114" s="31"/>
      <c r="I114" s="32"/>
      <c r="J114" s="32"/>
      <c r="K114" s="32"/>
      <c r="L114" s="32"/>
      <c r="M114" s="32"/>
      <c r="N114" s="32"/>
      <c r="O114" s="32"/>
      <c r="P114" s="32"/>
      <c r="Q114" s="33"/>
      <c r="R114" s="33"/>
      <c r="S114" s="1194"/>
      <c r="T114" s="176"/>
      <c r="U114" s="35"/>
      <c r="V114" s="35"/>
      <c r="W114" s="35"/>
      <c r="X114" s="83"/>
      <c r="Y114" s="84"/>
      <c r="AF114" s="983"/>
      <c r="AG114" s="1030"/>
      <c r="AH114" s="1030"/>
      <c r="AI114" s="1030"/>
    </row>
    <row r="115" spans="1:35" s="1038" customFormat="1" ht="12.75" customHeight="1" x14ac:dyDescent="0.2">
      <c r="A115" s="1007"/>
      <c r="B115" s="1489"/>
      <c r="C115" s="1008">
        <f>SUM(F115:H115)</f>
        <v>163</v>
      </c>
      <c r="D115" s="1009"/>
      <c r="E115" s="1010">
        <f>SUM(E116:E126)</f>
        <v>11</v>
      </c>
      <c r="F115" s="1009">
        <f>SUM(F116:F126)</f>
        <v>81</v>
      </c>
      <c r="G115" s="1009">
        <f>SUM(G116:G126)</f>
        <v>56</v>
      </c>
      <c r="H115" s="1009">
        <f>SUM(H116:H126)</f>
        <v>26</v>
      </c>
      <c r="I115" s="1010"/>
      <c r="J115" s="1010"/>
      <c r="K115" s="1010"/>
      <c r="L115" s="1010"/>
      <c r="M115" s="1010"/>
      <c r="N115" s="1010"/>
      <c r="O115" s="1010"/>
      <c r="P115" s="1010"/>
      <c r="Q115" s="1045">
        <v>27</v>
      </c>
      <c r="R115" s="1045"/>
      <c r="S115" s="1195"/>
      <c r="T115" s="1046"/>
      <c r="U115" s="1047"/>
      <c r="V115" s="1047">
        <f>SUM(W115:W126)</f>
        <v>194</v>
      </c>
      <c r="W115" s="1067"/>
      <c r="X115" s="1049">
        <f>'In Productie'!$Y$1+21.25</f>
        <v>421.25</v>
      </c>
      <c r="Y115" s="961">
        <f>V115-X115</f>
        <v>-227.25</v>
      </c>
      <c r="AE115" s="1038" t="str">
        <f>IF(A115="","",(IFERROR(VLOOKUP(A115,Projecten!A$4:W$2618,5,FALSE),"niet bekend")))</f>
        <v/>
      </c>
      <c r="AF115" s="1037">
        <f>SUM(AF116:AF126)</f>
        <v>23426.06</v>
      </c>
      <c r="AG115" s="1027" t="str">
        <f>IF(A115="","",(IFERROR(VLOOKUP(A115,Projecten!A$4:W$2618,23,FALSE),"niet bekend")))</f>
        <v/>
      </c>
      <c r="AH115" s="1027" t="str">
        <f>IF(A115="","",(IFERROR(VLOOKUP(A115,Projecten!A$4:W$2618,12,FALSE),"niet bekend")))</f>
        <v/>
      </c>
      <c r="AI115" s="1027"/>
    </row>
    <row r="116" spans="1:35" s="4" customFormat="1" ht="12.75" customHeight="1" x14ac:dyDescent="0.2">
      <c r="A116" s="5"/>
      <c r="B116" s="1493"/>
      <c r="C116" s="136" t="s">
        <v>229</v>
      </c>
      <c r="D116" s="28"/>
      <c r="E116" s="29"/>
      <c r="F116" s="28"/>
      <c r="G116" s="28"/>
      <c r="H116" s="28"/>
      <c r="I116" s="29"/>
      <c r="J116" s="29"/>
      <c r="K116" s="29"/>
      <c r="L116" s="29"/>
      <c r="M116" s="29"/>
      <c r="N116" s="29"/>
      <c r="O116" s="29"/>
      <c r="P116" s="29"/>
      <c r="Q116" s="23"/>
      <c r="R116" s="23"/>
      <c r="S116" s="23" t="str">
        <f>IF(T116&lt;=0,"",(((T116-'In Productie'!$E$1)/7)+1))</f>
        <v/>
      </c>
      <c r="T116" s="177"/>
      <c r="U116" s="25"/>
      <c r="V116" s="25"/>
      <c r="W116" s="173">
        <v>8.25</v>
      </c>
      <c r="X116" s="80"/>
      <c r="Y116" s="79"/>
      <c r="AE116" s="4" t="str">
        <f>IF(A116="","",(IFERROR(VLOOKUP(A116,Projecten!A$4:W$2618,5,FALSE),"niet bekend")))</f>
        <v/>
      </c>
      <c r="AF116" s="973" t="str">
        <f t="shared" ref="AF116:AF125" si="8">IF(AE116="","",(E116/AE116*AH116))</f>
        <v/>
      </c>
      <c r="AG116" s="1028" t="str">
        <f>IF(A116="","",(IFERROR(VLOOKUP(A116,Projecten!A$4:W$2618,23,FALSE),"niet bekend")))</f>
        <v/>
      </c>
      <c r="AH116" s="1028" t="str">
        <f>IF(A116="","",(IFERROR(VLOOKUP(A116,Projecten!A$4:W$2618,12,FALSE),"niet bekend")))</f>
        <v/>
      </c>
      <c r="AI116" s="1026" t="str">
        <f t="shared" ref="AI116:AI123" si="9">IF(AF116="","",(AH116-AF116))</f>
        <v/>
      </c>
    </row>
    <row r="117" spans="1:35" s="4" customFormat="1" ht="12.75" customHeight="1" x14ac:dyDescent="0.2">
      <c r="A117" s="5"/>
      <c r="B117" s="1493"/>
      <c r="C117" s="112" t="s">
        <v>384</v>
      </c>
      <c r="D117" s="28"/>
      <c r="E117" s="29"/>
      <c r="F117" s="28"/>
      <c r="G117" s="28"/>
      <c r="H117" s="28"/>
      <c r="I117" s="29"/>
      <c r="J117" s="29"/>
      <c r="K117" s="29"/>
      <c r="L117" s="29"/>
      <c r="M117" s="29"/>
      <c r="N117" s="29"/>
      <c r="O117" s="29"/>
      <c r="P117" s="29"/>
      <c r="Q117" s="23"/>
      <c r="R117" s="23"/>
      <c r="S117" s="23"/>
      <c r="T117" s="177"/>
      <c r="U117" s="25"/>
      <c r="V117" s="25"/>
      <c r="W117" s="173">
        <v>24.75</v>
      </c>
      <c r="X117" s="80"/>
      <c r="Y117" s="79"/>
      <c r="AE117" s="4" t="str">
        <f>IF(A117="","",(IFERROR(VLOOKUP(A117,Projecten!A$4:W$2618,5,FALSE),"niet bekend")))</f>
        <v/>
      </c>
      <c r="AF117" s="973" t="str">
        <f t="shared" si="8"/>
        <v/>
      </c>
      <c r="AG117" s="1028" t="str">
        <f>IF(A117="","",(IFERROR(VLOOKUP(A117,Projecten!A$4:W$2618,23,FALSE),"niet bekend")))</f>
        <v/>
      </c>
      <c r="AH117" s="1028" t="str">
        <f>IF(A117="","",(IFERROR(VLOOKUP(A117,Projecten!A$4:W$2618,12,FALSE),"niet bekend")))</f>
        <v/>
      </c>
      <c r="AI117" s="1026" t="str">
        <f t="shared" si="9"/>
        <v/>
      </c>
    </row>
    <row r="118" spans="1:35" s="4" customFormat="1" ht="12.75" customHeight="1" x14ac:dyDescent="0.2">
      <c r="A118" s="190">
        <v>2015061</v>
      </c>
      <c r="B118" s="1492">
        <v>120238</v>
      </c>
      <c r="C118" s="1" t="s">
        <v>317</v>
      </c>
      <c r="D118" s="1" t="s">
        <v>68</v>
      </c>
      <c r="E118" s="39">
        <v>1</v>
      </c>
      <c r="F118" s="1">
        <v>8</v>
      </c>
      <c r="G118" s="1">
        <v>7</v>
      </c>
      <c r="H118" s="1">
        <v>2</v>
      </c>
      <c r="I118" s="140" t="s">
        <v>89</v>
      </c>
      <c r="J118" s="140" t="s">
        <v>89</v>
      </c>
      <c r="K118" s="75" t="s">
        <v>309</v>
      </c>
      <c r="L118" s="140" t="s">
        <v>89</v>
      </c>
      <c r="M118" s="7" t="s">
        <v>89</v>
      </c>
      <c r="N118" s="7" t="s">
        <v>89</v>
      </c>
      <c r="O118" s="7" t="s">
        <v>89</v>
      </c>
      <c r="P118" s="7" t="s">
        <v>89</v>
      </c>
      <c r="R118" s="23">
        <v>0</v>
      </c>
      <c r="S118" s="23">
        <f>IF(T118&lt;=0,"",(((T118-'In Productie'!$E$1)/7)+1))</f>
        <v>6027.7142857142853</v>
      </c>
      <c r="T118" s="177">
        <v>42187</v>
      </c>
      <c r="U118" s="4" t="s">
        <v>278</v>
      </c>
      <c r="W118" s="480">
        <v>16</v>
      </c>
      <c r="X118" s="80"/>
      <c r="Y118" s="82"/>
      <c r="AE118" s="4">
        <f>IF(A118="","",(IFERROR(VLOOKUP(A118,Projecten!A$4:W$2618,5,FALSE),"niet bekend")))</f>
        <v>1</v>
      </c>
      <c r="AF118" s="973">
        <f t="shared" si="8"/>
        <v>2744</v>
      </c>
      <c r="AG118" s="1028">
        <f>IF(A118="","",(IFERROR(VLOOKUP(A118,Projecten!A$4:W$2618,23,FALSE),"niet bekend")))</f>
        <v>2744</v>
      </c>
      <c r="AH118" s="1028">
        <f>IF(A118="","",(IFERROR(VLOOKUP(A118,Projecten!A$4:W$2618,12,FALSE),"niet bekend")))</f>
        <v>2744</v>
      </c>
      <c r="AI118" s="1026">
        <f t="shared" si="9"/>
        <v>0</v>
      </c>
    </row>
    <row r="119" spans="1:35" s="4" customFormat="1" ht="12.75" customHeight="1" x14ac:dyDescent="0.2">
      <c r="A119" s="190">
        <v>2015062</v>
      </c>
      <c r="B119" s="1492">
        <v>120238</v>
      </c>
      <c r="C119" s="1" t="s">
        <v>319</v>
      </c>
      <c r="D119" s="1" t="s">
        <v>68</v>
      </c>
      <c r="E119" s="39">
        <v>1</v>
      </c>
      <c r="F119" s="1">
        <v>8</v>
      </c>
      <c r="G119" s="1">
        <v>5</v>
      </c>
      <c r="H119" s="1">
        <v>3</v>
      </c>
      <c r="I119" s="141" t="s">
        <v>89</v>
      </c>
      <c r="J119" s="76" t="s">
        <v>309</v>
      </c>
      <c r="K119" s="76" t="s">
        <v>309</v>
      </c>
      <c r="L119" s="76" t="s">
        <v>309</v>
      </c>
      <c r="M119" s="41" t="s">
        <v>89</v>
      </c>
      <c r="N119" s="41" t="s">
        <v>89</v>
      </c>
      <c r="O119" s="41" t="s">
        <v>89</v>
      </c>
      <c r="P119" s="41" t="s">
        <v>89</v>
      </c>
      <c r="R119" s="23">
        <v>1</v>
      </c>
      <c r="S119" s="23">
        <f>IF(T119&lt;=0,"",(((T119-'In Productie'!$E$1)/7)+1))</f>
        <v>6027.7142857142853</v>
      </c>
      <c r="T119" s="177">
        <v>42187</v>
      </c>
      <c r="U119" s="4" t="s">
        <v>278</v>
      </c>
      <c r="W119" s="470">
        <v>14</v>
      </c>
      <c r="X119" s="80"/>
      <c r="Y119" s="79"/>
      <c r="AE119" s="4">
        <f>IF(A119="","",(IFERROR(VLOOKUP(A119,Projecten!A$4:W$2618,5,FALSE),"niet bekend")))</f>
        <v>1</v>
      </c>
      <c r="AF119" s="973">
        <f t="shared" si="8"/>
        <v>2401</v>
      </c>
      <c r="AG119" s="1028">
        <f>IF(A119="","",(IFERROR(VLOOKUP(A119,Projecten!A$4:W$2618,23,FALSE),"niet bekend")))</f>
        <v>2401</v>
      </c>
      <c r="AH119" s="1028">
        <f>IF(A119="","",(IFERROR(VLOOKUP(A119,Projecten!A$4:W$2618,12,FALSE),"niet bekend")))</f>
        <v>2401</v>
      </c>
      <c r="AI119" s="1026">
        <f t="shared" si="9"/>
        <v>0</v>
      </c>
    </row>
    <row r="120" spans="1:35" s="4" customFormat="1" ht="12.75" customHeight="1" x14ac:dyDescent="0.2">
      <c r="A120" s="190">
        <v>2015063</v>
      </c>
      <c r="B120" s="1492" t="s">
        <v>352</v>
      </c>
      <c r="C120" s="1" t="s">
        <v>337</v>
      </c>
      <c r="D120" s="1" t="s">
        <v>68</v>
      </c>
      <c r="E120" s="39">
        <v>1</v>
      </c>
      <c r="F120" s="1">
        <v>9</v>
      </c>
      <c r="G120" s="1">
        <v>7</v>
      </c>
      <c r="H120" s="1">
        <v>3</v>
      </c>
      <c r="I120" s="141" t="s">
        <v>89</v>
      </c>
      <c r="J120" s="76" t="s">
        <v>309</v>
      </c>
      <c r="K120" s="76" t="s">
        <v>309</v>
      </c>
      <c r="L120" s="76" t="s">
        <v>309</v>
      </c>
      <c r="M120" s="41" t="s">
        <v>89</v>
      </c>
      <c r="N120" s="41" t="s">
        <v>89</v>
      </c>
      <c r="O120" s="41" t="s">
        <v>89</v>
      </c>
      <c r="P120" s="41" t="s">
        <v>89</v>
      </c>
      <c r="R120" s="23">
        <v>2</v>
      </c>
      <c r="S120" s="23">
        <f>IF(T120&lt;=0,"",(((T120-'In Productie'!$E$1)/7)+1))</f>
        <v>6027.7142857142853</v>
      </c>
      <c r="T120" s="177">
        <v>42187</v>
      </c>
      <c r="U120" s="4" t="s">
        <v>278</v>
      </c>
      <c r="W120" s="470">
        <v>17</v>
      </c>
      <c r="X120" s="79"/>
      <c r="Y120" s="79"/>
      <c r="AE120" s="4">
        <f>IF(A120="","",(IFERROR(VLOOKUP(A120,Projecten!A$4:W$2618,5,FALSE),"niet bekend")))</f>
        <v>1</v>
      </c>
      <c r="AF120" s="973">
        <f t="shared" si="8"/>
        <v>2622</v>
      </c>
      <c r="AG120" s="1028">
        <f>IF(A120="","",(IFERROR(VLOOKUP(A120,Projecten!A$4:W$2618,23,FALSE),"niet bekend")))</f>
        <v>2622</v>
      </c>
      <c r="AH120" s="1028">
        <f>IF(A120="","",(IFERROR(VLOOKUP(A120,Projecten!A$4:W$2618,12,FALSE),"niet bekend")))</f>
        <v>2622</v>
      </c>
      <c r="AI120" s="1026">
        <f t="shared" si="9"/>
        <v>0</v>
      </c>
    </row>
    <row r="121" spans="1:35" s="4" customFormat="1" ht="12.75" customHeight="1" x14ac:dyDescent="0.2">
      <c r="A121" s="190">
        <v>2015064</v>
      </c>
      <c r="B121" s="1492" t="s">
        <v>352</v>
      </c>
      <c r="C121" s="1" t="s">
        <v>336</v>
      </c>
      <c r="D121" s="1" t="s">
        <v>68</v>
      </c>
      <c r="E121" s="39">
        <v>1</v>
      </c>
      <c r="F121" s="1">
        <v>9</v>
      </c>
      <c r="G121" s="1">
        <v>7</v>
      </c>
      <c r="H121" s="1">
        <v>3</v>
      </c>
      <c r="I121" s="141" t="s">
        <v>89</v>
      </c>
      <c r="J121" s="76" t="s">
        <v>309</v>
      </c>
      <c r="K121" s="76" t="s">
        <v>309</v>
      </c>
      <c r="L121" s="76" t="s">
        <v>309</v>
      </c>
      <c r="M121" s="41" t="s">
        <v>89</v>
      </c>
      <c r="N121" s="41" t="s">
        <v>89</v>
      </c>
      <c r="O121" s="41" t="s">
        <v>89</v>
      </c>
      <c r="P121" s="41" t="s">
        <v>89</v>
      </c>
      <c r="R121" s="23">
        <v>2</v>
      </c>
      <c r="S121" s="23">
        <f>IF(T121&lt;=0,"",(((T121-'In Productie'!$E$1)/7)+1))</f>
        <v>6027.7142857142853</v>
      </c>
      <c r="T121" s="177">
        <v>42187</v>
      </c>
      <c r="U121" s="4" t="s">
        <v>278</v>
      </c>
      <c r="W121" s="470">
        <v>17</v>
      </c>
      <c r="X121" s="79"/>
      <c r="Y121" s="79"/>
      <c r="AE121" s="4">
        <f>IF(A121="","",(IFERROR(VLOOKUP(A121,Projecten!A$4:W$2618,5,FALSE),"niet bekend")))</f>
        <v>1</v>
      </c>
      <c r="AF121" s="973">
        <f t="shared" si="8"/>
        <v>2622</v>
      </c>
      <c r="AG121" s="1028">
        <f>IF(A121="","",(IFERROR(VLOOKUP(A121,Projecten!A$4:W$2618,23,FALSE),"niet bekend")))</f>
        <v>2622</v>
      </c>
      <c r="AH121" s="1028">
        <f>IF(A121="","",(IFERROR(VLOOKUP(A121,Projecten!A$4:W$2618,12,FALSE),"niet bekend")))</f>
        <v>2622</v>
      </c>
      <c r="AI121" s="1026">
        <f t="shared" si="9"/>
        <v>0</v>
      </c>
    </row>
    <row r="122" spans="1:35" s="4" customFormat="1" ht="12.75" customHeight="1" x14ac:dyDescent="0.2">
      <c r="A122" s="190">
        <v>2015065</v>
      </c>
      <c r="B122" s="1492">
        <v>120239</v>
      </c>
      <c r="C122" s="1" t="s">
        <v>339</v>
      </c>
      <c r="D122" s="1" t="s">
        <v>68</v>
      </c>
      <c r="E122" s="39">
        <v>1</v>
      </c>
      <c r="F122" s="1">
        <v>7</v>
      </c>
      <c r="G122" s="1">
        <v>5</v>
      </c>
      <c r="H122" s="1">
        <v>3</v>
      </c>
      <c r="I122" s="141" t="s">
        <v>89</v>
      </c>
      <c r="J122" s="76" t="s">
        <v>309</v>
      </c>
      <c r="K122" s="76" t="s">
        <v>309</v>
      </c>
      <c r="L122" s="76" t="s">
        <v>309</v>
      </c>
      <c r="M122" s="41" t="s">
        <v>89</v>
      </c>
      <c r="N122" s="41" t="s">
        <v>89</v>
      </c>
      <c r="O122" s="41" t="s">
        <v>89</v>
      </c>
      <c r="P122" s="41" t="s">
        <v>89</v>
      </c>
      <c r="R122" s="23">
        <v>1</v>
      </c>
      <c r="S122" s="23">
        <f>IF(T122&lt;=0,"",(((T122-'In Productie'!$E$1)/7)+1))</f>
        <v>6027.7142857142853</v>
      </c>
      <c r="T122" s="177">
        <v>42187</v>
      </c>
      <c r="U122" s="4" t="s">
        <v>278</v>
      </c>
      <c r="W122" s="470">
        <v>13</v>
      </c>
      <c r="X122" s="79"/>
      <c r="Y122" s="79"/>
      <c r="AE122" s="4">
        <f>IF(A122="","",(IFERROR(VLOOKUP(A122,Projecten!A$4:W$2618,5,FALSE),"niet bekend")))</f>
        <v>1</v>
      </c>
      <c r="AF122" s="973">
        <f t="shared" si="8"/>
        <v>2275</v>
      </c>
      <c r="AG122" s="1028">
        <f>IF(A122="","",(IFERROR(VLOOKUP(A122,Projecten!A$4:W$2618,23,FALSE),"niet bekend")))</f>
        <v>2275</v>
      </c>
      <c r="AH122" s="1028">
        <f>IF(A122="","",(IFERROR(VLOOKUP(A122,Projecten!A$4:W$2618,12,FALSE),"niet bekend")))</f>
        <v>2275</v>
      </c>
      <c r="AI122" s="1026">
        <f t="shared" si="9"/>
        <v>0</v>
      </c>
    </row>
    <row r="123" spans="1:35" s="4" customFormat="1" ht="12.75" customHeight="1" x14ac:dyDescent="0.2">
      <c r="A123" s="190">
        <v>2015076</v>
      </c>
      <c r="B123" s="1492">
        <v>120245</v>
      </c>
      <c r="C123" s="1" t="s">
        <v>378</v>
      </c>
      <c r="D123" s="1" t="s">
        <v>68</v>
      </c>
      <c r="E123" s="39">
        <v>3</v>
      </c>
      <c r="F123" s="1">
        <v>16</v>
      </c>
      <c r="G123" s="1">
        <v>10</v>
      </c>
      <c r="H123" s="1">
        <v>3</v>
      </c>
      <c r="I123" s="29" t="s">
        <v>89</v>
      </c>
      <c r="J123" s="29" t="s">
        <v>309</v>
      </c>
      <c r="K123" s="147" t="s">
        <v>89</v>
      </c>
      <c r="L123" s="29" t="s">
        <v>309</v>
      </c>
      <c r="M123" s="29" t="s">
        <v>89</v>
      </c>
      <c r="N123" s="29" t="s">
        <v>89</v>
      </c>
      <c r="O123" s="29" t="s">
        <v>89</v>
      </c>
      <c r="P123" s="29" t="s">
        <v>89</v>
      </c>
      <c r="Q123" s="23"/>
      <c r="R123" s="23"/>
      <c r="S123" s="23">
        <f>IF(T123&lt;=0,"",(((T123-'In Productie'!$E$1)/7)+1))</f>
        <v>6027.4285714285716</v>
      </c>
      <c r="T123" s="177">
        <v>42185</v>
      </c>
      <c r="U123" s="4" t="s">
        <v>278</v>
      </c>
      <c r="V123" s="25" t="s">
        <v>379</v>
      </c>
      <c r="W123" s="25">
        <v>24</v>
      </c>
      <c r="X123" s="80"/>
      <c r="Y123" s="79"/>
      <c r="AE123" s="4">
        <f>IF(A123="","",(IFERROR(VLOOKUP(A123,Projecten!A$4:W$2618,5,FALSE),"niet bekend")))</f>
        <v>3</v>
      </c>
      <c r="AF123" s="973">
        <f t="shared" si="8"/>
        <v>4564.0600000000004</v>
      </c>
      <c r="AG123" s="1028">
        <f>IF(A123="","",(IFERROR(VLOOKUP(A123,Projecten!A$4:W$2618,23,FALSE),"niet bekend")))</f>
        <v>4564.0600000000004</v>
      </c>
      <c r="AH123" s="1028">
        <f>IF(A123="","",(IFERROR(VLOOKUP(A123,Projecten!A$4:W$2618,12,FALSE),"niet bekend")))</f>
        <v>4564.0600000000004</v>
      </c>
      <c r="AI123" s="1026">
        <f t="shared" si="9"/>
        <v>0</v>
      </c>
    </row>
    <row r="124" spans="1:35" s="4" customFormat="1" ht="12.75" customHeight="1" x14ac:dyDescent="0.2">
      <c r="A124" s="190">
        <v>2015057</v>
      </c>
      <c r="B124" s="1492">
        <v>120240</v>
      </c>
      <c r="C124" s="1" t="s">
        <v>298</v>
      </c>
      <c r="D124" s="1" t="s">
        <v>68</v>
      </c>
      <c r="E124" s="39">
        <v>3</v>
      </c>
      <c r="F124" s="1">
        <v>24</v>
      </c>
      <c r="G124" s="1">
        <v>15</v>
      </c>
      <c r="H124" s="1">
        <v>9</v>
      </c>
      <c r="I124" s="140" t="s">
        <v>89</v>
      </c>
      <c r="J124" s="75" t="s">
        <v>309</v>
      </c>
      <c r="K124" s="75" t="s">
        <v>309</v>
      </c>
      <c r="L124" s="75" t="s">
        <v>309</v>
      </c>
      <c r="M124" s="7" t="s">
        <v>89</v>
      </c>
      <c r="N124" s="7" t="s">
        <v>89</v>
      </c>
      <c r="O124" s="7" t="s">
        <v>89</v>
      </c>
      <c r="P124" s="7" t="s">
        <v>89</v>
      </c>
      <c r="R124" s="2124"/>
      <c r="S124" s="23">
        <f>IF(T124&lt;=0,"",(((T124-'In Productie'!$E$1)/7)+1))</f>
        <v>6027.4285714285716</v>
      </c>
      <c r="T124" s="177">
        <v>42185</v>
      </c>
      <c r="U124" s="4" t="s">
        <v>90</v>
      </c>
      <c r="V124" s="4" t="s">
        <v>306</v>
      </c>
      <c r="W124" s="480">
        <v>42</v>
      </c>
      <c r="X124" s="80"/>
      <c r="Y124" s="79"/>
      <c r="AE124" s="4">
        <f>IF(A124="","",(IFERROR(VLOOKUP(A124,Projecten!A$4:W$2618,5,FALSE),"niet bekend")))</f>
        <v>10</v>
      </c>
      <c r="AF124" s="973">
        <f t="shared" si="8"/>
        <v>6198</v>
      </c>
      <c r="AG124" s="1028">
        <f>IF(A124="","",(IFERROR(VLOOKUP(A124,Projecten!A$4:W$2618,23,FALSE),"niet bekend")))</f>
        <v>20660</v>
      </c>
      <c r="AH124" s="1028">
        <f>IF(A124="","",(IFERROR(VLOOKUP(A124,Projecten!A$4:W$2618,12,FALSE),"niet bekend")))</f>
        <v>20660</v>
      </c>
      <c r="AI124" s="1026"/>
    </row>
    <row r="125" spans="1:35" s="4" customFormat="1" ht="12.75" customHeight="1" x14ac:dyDescent="0.2">
      <c r="A125" s="2"/>
      <c r="B125" s="1492"/>
      <c r="C125" s="188" t="s">
        <v>432</v>
      </c>
      <c r="D125" s="1"/>
      <c r="E125" s="39"/>
      <c r="F125" s="1"/>
      <c r="G125" s="1"/>
      <c r="H125" s="1"/>
      <c r="I125" s="29"/>
      <c r="J125" s="29"/>
      <c r="K125" s="29"/>
      <c r="L125" s="29"/>
      <c r="M125" s="29"/>
      <c r="N125" s="29"/>
      <c r="O125" s="29"/>
      <c r="P125" s="29"/>
      <c r="R125" s="2124"/>
      <c r="S125" s="23"/>
      <c r="T125" s="181"/>
      <c r="W125" s="169">
        <v>18</v>
      </c>
      <c r="X125" s="79"/>
      <c r="Y125" s="79"/>
      <c r="AE125" s="4" t="str">
        <f>IF(A125="","",(IFERROR(VLOOKUP(A125,Projecten!A$4:W$2618,5,FALSE),"niet bekend")))</f>
        <v/>
      </c>
      <c r="AF125" s="973" t="str">
        <f t="shared" si="8"/>
        <v/>
      </c>
      <c r="AG125" s="1028" t="str">
        <f>IF(A125="","",(IFERROR(VLOOKUP(A125,Projecten!A$4:W$2618,23,FALSE),"niet bekend")))</f>
        <v/>
      </c>
      <c r="AH125" s="1028" t="str">
        <f>IF(A125="","",(IFERROR(VLOOKUP(A125,Projecten!A$4:W$2618,12,FALSE),"niet bekend")))</f>
        <v/>
      </c>
      <c r="AI125" s="1026" t="str">
        <f>IF(AF125="","",(AH125-AF125))</f>
        <v/>
      </c>
    </row>
    <row r="126" spans="1:35" s="38" customFormat="1" ht="12.75" customHeight="1" x14ac:dyDescent="0.2">
      <c r="A126" s="30"/>
      <c r="B126" s="1491"/>
      <c r="C126" s="31"/>
      <c r="D126" s="31"/>
      <c r="E126" s="32"/>
      <c r="F126" s="31"/>
      <c r="G126" s="31"/>
      <c r="H126" s="31"/>
      <c r="I126" s="32"/>
      <c r="J126" s="32"/>
      <c r="K126" s="32"/>
      <c r="L126" s="32"/>
      <c r="M126" s="32"/>
      <c r="N126" s="32"/>
      <c r="O126" s="32"/>
      <c r="P126" s="32"/>
      <c r="Q126" s="33"/>
      <c r="R126" s="33"/>
      <c r="S126" s="1194"/>
      <c r="T126" s="176"/>
      <c r="U126" s="35"/>
      <c r="V126" s="35"/>
      <c r="W126" s="35"/>
      <c r="X126" s="83"/>
      <c r="Y126" s="84"/>
      <c r="AF126" s="983"/>
      <c r="AG126" s="1030"/>
      <c r="AH126" s="1030"/>
      <c r="AI126" s="1030"/>
    </row>
    <row r="127" spans="1:35" s="1038" customFormat="1" ht="12.75" customHeight="1" x14ac:dyDescent="0.2">
      <c r="A127" s="1007"/>
      <c r="B127" s="1489"/>
      <c r="C127" s="1008">
        <f>SUM(F127:H127)</f>
        <v>91</v>
      </c>
      <c r="D127" s="1009"/>
      <c r="E127" s="1010">
        <f>SUM(E128:E137)</f>
        <v>5</v>
      </c>
      <c r="F127" s="1009">
        <f>SUM(F128:F137)</f>
        <v>48</v>
      </c>
      <c r="G127" s="1009">
        <f>SUM(G128:G137)</f>
        <v>28</v>
      </c>
      <c r="H127" s="1009">
        <f>SUM(H128:H137)</f>
        <v>15</v>
      </c>
      <c r="I127" s="1010"/>
      <c r="J127" s="1010"/>
      <c r="K127" s="1010"/>
      <c r="L127" s="1010"/>
      <c r="M127" s="1010"/>
      <c r="N127" s="1010"/>
      <c r="O127" s="1010"/>
      <c r="P127" s="1010"/>
      <c r="Q127" s="1045">
        <v>28</v>
      </c>
      <c r="R127" s="1045"/>
      <c r="S127" s="1195"/>
      <c r="T127" s="1046"/>
      <c r="U127" s="1047"/>
      <c r="V127" s="1047">
        <f>SUM(W127:W137)</f>
        <v>125.25</v>
      </c>
      <c r="W127" s="1067"/>
      <c r="X127" s="1049">
        <f>'In Productie'!$Y$1</f>
        <v>400</v>
      </c>
      <c r="Y127" s="961">
        <f>V127-X127</f>
        <v>-274.75</v>
      </c>
      <c r="AE127" s="1038" t="str">
        <f>IF(A127="","",(IFERROR(VLOOKUP(A127,Projecten!A$4:W$2618,5,FALSE),"niet bekend")))</f>
        <v/>
      </c>
      <c r="AF127" s="1037">
        <f>SUM(AF128:AF137)</f>
        <v>13447</v>
      </c>
      <c r="AG127" s="1027" t="str">
        <f>IF(A127="","",(IFERROR(VLOOKUP(A127,Projecten!A$4:W$2618,23,FALSE),"niet bekend")))</f>
        <v/>
      </c>
      <c r="AH127" s="1027" t="str">
        <f>IF(A127="","",(IFERROR(VLOOKUP(A127,Projecten!A$4:W$2618,12,FALSE),"niet bekend")))</f>
        <v/>
      </c>
      <c r="AI127" s="1027"/>
    </row>
    <row r="128" spans="1:35" s="4" customFormat="1" ht="12.75" customHeight="1" x14ac:dyDescent="0.2">
      <c r="A128" s="190">
        <v>2015066</v>
      </c>
      <c r="B128" s="1492">
        <v>120239</v>
      </c>
      <c r="C128" s="1" t="s">
        <v>341</v>
      </c>
      <c r="D128" s="1" t="s">
        <v>68</v>
      </c>
      <c r="E128" s="39">
        <v>1</v>
      </c>
      <c r="F128" s="1">
        <v>10</v>
      </c>
      <c r="G128" s="1">
        <v>5</v>
      </c>
      <c r="H128" s="1">
        <v>3</v>
      </c>
      <c r="I128" s="141" t="s">
        <v>89</v>
      </c>
      <c r="J128" s="141" t="s">
        <v>89</v>
      </c>
      <c r="K128" s="141" t="s">
        <v>89</v>
      </c>
      <c r="L128" s="76" t="s">
        <v>309</v>
      </c>
      <c r="M128" s="41" t="s">
        <v>89</v>
      </c>
      <c r="N128" s="41" t="s">
        <v>89</v>
      </c>
      <c r="O128" s="67" t="s">
        <v>89</v>
      </c>
      <c r="P128" s="41" t="s">
        <v>89</v>
      </c>
      <c r="R128" s="23">
        <v>2</v>
      </c>
      <c r="S128" s="23">
        <f>IF(T128&lt;=0,"",(((T128-'In Productie'!$E$1)/7)+1))</f>
        <v>6027.7142857142853</v>
      </c>
      <c r="T128" s="177">
        <v>42187</v>
      </c>
      <c r="U128" s="4" t="s">
        <v>278</v>
      </c>
      <c r="V128" s="4" t="s">
        <v>359</v>
      </c>
      <c r="W128" s="470">
        <v>19</v>
      </c>
      <c r="X128" s="79"/>
      <c r="Y128" s="79"/>
      <c r="AE128" s="4">
        <f>IF(A128="","",(IFERROR(VLOOKUP(A128,Projecten!A$4:W$2618,5,FALSE),"niet bekend")))</f>
        <v>1</v>
      </c>
      <c r="AF128" s="973">
        <f>IF(AE128="","",(E128/AE128*AH128))</f>
        <v>3308</v>
      </c>
      <c r="AG128" s="1028">
        <f>IF(A128="","",(IFERROR(VLOOKUP(A128,Projecten!A$4:W$2618,23,FALSE),"niet bekend")))</f>
        <v>3308</v>
      </c>
      <c r="AH128" s="1028">
        <f>IF(A128="","",(IFERROR(VLOOKUP(A128,Projecten!A$4:W$2618,12,FALSE),"niet bekend")))</f>
        <v>3308</v>
      </c>
      <c r="AI128" s="1026">
        <f>IF(AF128="","",(AH128-AF128))</f>
        <v>0</v>
      </c>
    </row>
    <row r="129" spans="1:35" s="90" customFormat="1" ht="12.75" customHeight="1" x14ac:dyDescent="0.2">
      <c r="A129" s="190" t="s">
        <v>393</v>
      </c>
      <c r="B129" s="1492">
        <v>120251</v>
      </c>
      <c r="C129" s="2" t="s">
        <v>394</v>
      </c>
      <c r="D129" s="1" t="s">
        <v>68</v>
      </c>
      <c r="E129" s="39">
        <v>0</v>
      </c>
      <c r="F129" s="1">
        <v>1</v>
      </c>
      <c r="G129" s="1">
        <v>1</v>
      </c>
      <c r="H129" s="1">
        <v>0</v>
      </c>
      <c r="I129" s="140" t="s">
        <v>89</v>
      </c>
      <c r="J129" s="75" t="s">
        <v>309</v>
      </c>
      <c r="K129" s="75" t="s">
        <v>309</v>
      </c>
      <c r="L129" s="75" t="s">
        <v>309</v>
      </c>
      <c r="M129" s="75" t="s">
        <v>89</v>
      </c>
      <c r="N129" s="75" t="s">
        <v>89</v>
      </c>
      <c r="O129" s="75" t="s">
        <v>89</v>
      </c>
      <c r="P129" s="75" t="s">
        <v>89</v>
      </c>
      <c r="Q129" s="161"/>
      <c r="R129" s="161"/>
      <c r="S129" s="23">
        <f>IF(T129&lt;=0,"",(((T129-'In Productie'!$E$1)/7)+1))</f>
        <v>6028.7142857142853</v>
      </c>
      <c r="T129" s="186">
        <v>42194</v>
      </c>
      <c r="U129" s="4" t="s">
        <v>278</v>
      </c>
      <c r="V129" s="151"/>
      <c r="W129" s="481">
        <v>1</v>
      </c>
      <c r="X129" s="163"/>
      <c r="Y129" s="164"/>
      <c r="AE129" s="90">
        <f>IF(A129="","",(IFERROR(VLOOKUP(A129,Projecten!A$4:W$2618,5,FALSE),"niet bekend")))</f>
        <v>0</v>
      </c>
      <c r="AF129" s="972"/>
      <c r="AG129" s="1028">
        <f>IF(A129="","",(IFERROR(VLOOKUP(A129,Projecten!A$4:W$2618,23,FALSE),"niet bekend")))</f>
        <v>135</v>
      </c>
      <c r="AH129" s="1028">
        <f>IF(A129="","",(IFERROR(VLOOKUP(A129,Projecten!A$4:W$2618,12,FALSE),"niet bekend")))</f>
        <v>135</v>
      </c>
      <c r="AI129" s="1028"/>
    </row>
    <row r="130" spans="1:35" s="4" customFormat="1" ht="12.75" customHeight="1" x14ac:dyDescent="0.2">
      <c r="A130" s="190">
        <v>2015067</v>
      </c>
      <c r="B130" s="1492">
        <v>120242</v>
      </c>
      <c r="C130" s="1" t="s">
        <v>345</v>
      </c>
      <c r="D130" s="1" t="s">
        <v>68</v>
      </c>
      <c r="E130" s="39">
        <v>1</v>
      </c>
      <c r="F130" s="1">
        <v>10</v>
      </c>
      <c r="G130" s="1">
        <v>5</v>
      </c>
      <c r="H130" s="1">
        <v>3</v>
      </c>
      <c r="I130" s="140" t="s">
        <v>89</v>
      </c>
      <c r="J130" s="7" t="s">
        <v>309</v>
      </c>
      <c r="K130" s="7" t="s">
        <v>309</v>
      </c>
      <c r="L130" s="7" t="s">
        <v>309</v>
      </c>
      <c r="M130" s="7" t="s">
        <v>89</v>
      </c>
      <c r="N130" s="7" t="s">
        <v>89</v>
      </c>
      <c r="O130" s="7" t="s">
        <v>89</v>
      </c>
      <c r="P130" s="7" t="s">
        <v>89</v>
      </c>
      <c r="R130" s="2124"/>
      <c r="S130" s="23">
        <f>IF(T130&lt;=0,"",(((T130-'In Productie'!$E$1)/7)+1))</f>
        <v>6034.4285714285716</v>
      </c>
      <c r="T130" s="181">
        <v>42234</v>
      </c>
      <c r="U130" s="4" t="s">
        <v>278</v>
      </c>
      <c r="W130" s="470">
        <v>14</v>
      </c>
      <c r="X130" s="80"/>
      <c r="Y130" s="82"/>
      <c r="AE130" s="4">
        <f>IF(A130="","",(IFERROR(VLOOKUP(A130,Projecten!A$4:W$2618,5,FALSE),"niet bekend")))</f>
        <v>1</v>
      </c>
      <c r="AF130" s="973">
        <f t="shared" ref="AF130:AF136" si="10">IF(AE130="","",(E130/AE130*AH130))</f>
        <v>2007</v>
      </c>
      <c r="AG130" s="1028">
        <f>IF(A130="","",(IFERROR(VLOOKUP(A130,Projecten!A$4:W$2618,23,FALSE),"niet bekend")))</f>
        <v>2007</v>
      </c>
      <c r="AH130" s="1028">
        <f>IF(A130="","",(IFERROR(VLOOKUP(A130,Projecten!A$4:W$2618,12,FALSE),"niet bekend")))</f>
        <v>2007</v>
      </c>
      <c r="AI130" s="1026">
        <f t="shared" ref="AI130:AI136" si="11">IF(AF130="","",(AH130-AF130))</f>
        <v>0</v>
      </c>
    </row>
    <row r="131" spans="1:35" s="4" customFormat="1" ht="12.75" customHeight="1" x14ac:dyDescent="0.2">
      <c r="A131" s="190">
        <v>2015068</v>
      </c>
      <c r="B131" s="1492">
        <v>120242</v>
      </c>
      <c r="C131" s="1" t="s">
        <v>348</v>
      </c>
      <c r="D131" s="1" t="s">
        <v>68</v>
      </c>
      <c r="E131" s="39">
        <v>1</v>
      </c>
      <c r="F131" s="1">
        <v>5</v>
      </c>
      <c r="G131" s="1">
        <v>4</v>
      </c>
      <c r="H131" s="1">
        <v>2</v>
      </c>
      <c r="I131" s="141" t="s">
        <v>89</v>
      </c>
      <c r="J131" s="41" t="s">
        <v>309</v>
      </c>
      <c r="K131" s="41" t="s">
        <v>309</v>
      </c>
      <c r="L131" s="41" t="s">
        <v>309</v>
      </c>
      <c r="M131" s="41" t="s">
        <v>89</v>
      </c>
      <c r="N131" s="41" t="s">
        <v>89</v>
      </c>
      <c r="O131" s="41" t="s">
        <v>89</v>
      </c>
      <c r="P131" s="41" t="s">
        <v>89</v>
      </c>
      <c r="R131" s="2124"/>
      <c r="S131" s="23">
        <f>IF(T131&lt;=0,"",(((T131-'In Productie'!$E$1)/7)+1))</f>
        <v>6034.4285714285716</v>
      </c>
      <c r="T131" s="181">
        <v>42234</v>
      </c>
      <c r="U131" s="4" t="s">
        <v>278</v>
      </c>
      <c r="W131" s="480">
        <v>9</v>
      </c>
      <c r="X131" s="80"/>
      <c r="Y131" s="79"/>
      <c r="AE131" s="4">
        <f>IF(A131="","",(IFERROR(VLOOKUP(A131,Projecten!A$4:W$2618,5,FALSE),"niet bekend")))</f>
        <v>1</v>
      </c>
      <c r="AF131" s="973">
        <f t="shared" si="10"/>
        <v>1483</v>
      </c>
      <c r="AG131" s="1028">
        <f>IF(A131="","",(IFERROR(VLOOKUP(A131,Projecten!A$4:W$2618,23,FALSE),"niet bekend")))</f>
        <v>1483</v>
      </c>
      <c r="AH131" s="1028">
        <f>IF(A131="","",(IFERROR(VLOOKUP(A131,Projecten!A$4:W$2618,12,FALSE),"niet bekend")))</f>
        <v>1483</v>
      </c>
      <c r="AI131" s="1026">
        <f t="shared" si="11"/>
        <v>0</v>
      </c>
    </row>
    <row r="132" spans="1:35" s="4" customFormat="1" ht="12.75" customHeight="1" x14ac:dyDescent="0.2">
      <c r="A132" s="190">
        <v>2015069</v>
      </c>
      <c r="B132" s="1492">
        <v>120242</v>
      </c>
      <c r="C132" s="1" t="s">
        <v>349</v>
      </c>
      <c r="D132" s="1" t="s">
        <v>68</v>
      </c>
      <c r="E132" s="39">
        <v>1</v>
      </c>
      <c r="F132" s="1">
        <v>11</v>
      </c>
      <c r="G132" s="1">
        <v>8</v>
      </c>
      <c r="H132" s="1">
        <v>3</v>
      </c>
      <c r="I132" s="141" t="s">
        <v>89</v>
      </c>
      <c r="J132" s="41" t="s">
        <v>309</v>
      </c>
      <c r="K132" s="141" t="s">
        <v>89</v>
      </c>
      <c r="L132" s="41" t="s">
        <v>309</v>
      </c>
      <c r="M132" s="41" t="s">
        <v>89</v>
      </c>
      <c r="N132" s="41" t="s">
        <v>89</v>
      </c>
      <c r="O132" s="41" t="s">
        <v>89</v>
      </c>
      <c r="P132" s="41" t="s">
        <v>89</v>
      </c>
      <c r="R132" s="2124"/>
      <c r="S132" s="23">
        <f>IF(T132&lt;=0,"",(((T132-'In Productie'!$E$1)/7)+1))</f>
        <v>6034.4285714285716</v>
      </c>
      <c r="T132" s="181">
        <v>42234</v>
      </c>
      <c r="U132" s="4" t="s">
        <v>278</v>
      </c>
      <c r="W132" s="480">
        <v>17</v>
      </c>
      <c r="X132" s="79"/>
      <c r="Y132" s="79"/>
      <c r="AE132" s="4">
        <f>IF(A132="","",(IFERROR(VLOOKUP(A132,Projecten!A$4:W$2618,5,FALSE),"niet bekend")))</f>
        <v>1</v>
      </c>
      <c r="AF132" s="973">
        <f t="shared" si="10"/>
        <v>3094</v>
      </c>
      <c r="AG132" s="1028">
        <f>IF(A132="","",(IFERROR(VLOOKUP(A132,Projecten!A$4:W$2618,23,FALSE),"niet bekend")))</f>
        <v>3094</v>
      </c>
      <c r="AH132" s="1028">
        <f>IF(A132="","",(IFERROR(VLOOKUP(A132,Projecten!A$4:W$2618,12,FALSE),"niet bekend")))</f>
        <v>3094</v>
      </c>
      <c r="AI132" s="1026">
        <f t="shared" si="11"/>
        <v>0</v>
      </c>
    </row>
    <row r="133" spans="1:35" s="4" customFormat="1" ht="12.75" customHeight="1" x14ac:dyDescent="0.2">
      <c r="A133" s="190">
        <v>2015070</v>
      </c>
      <c r="B133" s="1492">
        <v>120242</v>
      </c>
      <c r="C133" s="1" t="s">
        <v>351</v>
      </c>
      <c r="D133" s="1" t="s">
        <v>68</v>
      </c>
      <c r="E133" s="39">
        <v>1</v>
      </c>
      <c r="F133" s="1">
        <v>11</v>
      </c>
      <c r="G133" s="1">
        <v>5</v>
      </c>
      <c r="H133" s="1">
        <v>4</v>
      </c>
      <c r="I133" s="140" t="s">
        <v>89</v>
      </c>
      <c r="J133" s="140" t="s">
        <v>89</v>
      </c>
      <c r="K133" s="140" t="s">
        <v>89</v>
      </c>
      <c r="L133" s="7" t="s">
        <v>309</v>
      </c>
      <c r="M133" s="7" t="s">
        <v>89</v>
      </c>
      <c r="N133" s="7" t="s">
        <v>89</v>
      </c>
      <c r="O133" s="7" t="s">
        <v>89</v>
      </c>
      <c r="P133" s="7" t="s">
        <v>89</v>
      </c>
      <c r="R133" s="2124"/>
      <c r="S133" s="23">
        <f>IF(T133&lt;=0,"",(((T133-'In Productie'!$E$1)/7)+1))</f>
        <v>6034.4285714285716</v>
      </c>
      <c r="T133" s="181">
        <v>42234</v>
      </c>
      <c r="U133" s="4" t="s">
        <v>278</v>
      </c>
      <c r="W133" s="480">
        <v>19</v>
      </c>
      <c r="X133" s="80"/>
      <c r="Y133" s="82"/>
      <c r="AE133" s="4">
        <f>IF(A133="","",(IFERROR(VLOOKUP(A133,Projecten!A$4:W$2618,5,FALSE),"niet bekend")))</f>
        <v>1</v>
      </c>
      <c r="AF133" s="973">
        <f t="shared" si="10"/>
        <v>3555</v>
      </c>
      <c r="AG133" s="1028">
        <f>IF(A133="","",(IFERROR(VLOOKUP(A133,Projecten!A$4:W$2618,23,FALSE),"niet bekend")))</f>
        <v>3555</v>
      </c>
      <c r="AH133" s="1028">
        <f>IF(A133="","",(IFERROR(VLOOKUP(A133,Projecten!A$4:W$2618,12,FALSE),"niet bekend")))</f>
        <v>3555</v>
      </c>
      <c r="AI133" s="1026">
        <f t="shared" si="11"/>
        <v>0</v>
      </c>
    </row>
    <row r="134" spans="1:35" s="4" customFormat="1" ht="12.75" customHeight="1" x14ac:dyDescent="0.2">
      <c r="A134" s="2"/>
      <c r="B134" s="1492"/>
      <c r="C134" s="170" t="s">
        <v>409</v>
      </c>
      <c r="D134" s="1"/>
      <c r="E134" s="39"/>
      <c r="F134" s="1"/>
      <c r="G134" s="1"/>
      <c r="H134" s="1"/>
      <c r="I134" s="75"/>
      <c r="J134" s="75"/>
      <c r="K134" s="75"/>
      <c r="L134" s="7"/>
      <c r="M134" s="7"/>
      <c r="N134" s="7"/>
      <c r="O134" s="7"/>
      <c r="P134" s="7"/>
      <c r="R134" s="2124"/>
      <c r="S134" s="23"/>
      <c r="T134" s="181"/>
      <c r="W134" s="169">
        <v>24.75</v>
      </c>
      <c r="X134" s="80"/>
      <c r="Y134" s="82"/>
      <c r="AE134" s="4" t="str">
        <f>IF(A134="","",(IFERROR(VLOOKUP(A134,Projecten!A$4:W$2618,5,FALSE),"niet bekend")))</f>
        <v/>
      </c>
      <c r="AF134" s="973" t="str">
        <f t="shared" si="10"/>
        <v/>
      </c>
      <c r="AG134" s="1028" t="str">
        <f>IF(A134="","",(IFERROR(VLOOKUP(A134,Projecten!A$4:W$2618,23,FALSE),"niet bekend")))</f>
        <v/>
      </c>
      <c r="AH134" s="1028" t="str">
        <f>IF(A134="","",(IFERROR(VLOOKUP(A134,Projecten!A$4:W$2618,12,FALSE),"niet bekend")))</f>
        <v/>
      </c>
      <c r="AI134" s="1026" t="str">
        <f t="shared" si="11"/>
        <v/>
      </c>
    </row>
    <row r="135" spans="1:35" s="4" customFormat="1" ht="12.75" customHeight="1" x14ac:dyDescent="0.2">
      <c r="A135" s="2"/>
      <c r="B135" s="1492"/>
      <c r="C135" s="170" t="s">
        <v>407</v>
      </c>
      <c r="D135" s="1"/>
      <c r="E135" s="39"/>
      <c r="F135" s="1"/>
      <c r="G135" s="1"/>
      <c r="H135" s="1"/>
      <c r="I135" s="75"/>
      <c r="J135" s="75"/>
      <c r="K135" s="75"/>
      <c r="L135" s="7"/>
      <c r="M135" s="7"/>
      <c r="N135" s="7"/>
      <c r="O135" s="7"/>
      <c r="P135" s="7"/>
      <c r="R135" s="2124"/>
      <c r="S135" s="23"/>
      <c r="T135" s="181"/>
      <c r="W135" s="169">
        <v>8.25</v>
      </c>
      <c r="X135" s="80"/>
      <c r="Y135" s="82"/>
      <c r="AE135" s="4" t="str">
        <f>IF(A135="","",(IFERROR(VLOOKUP(A135,Projecten!A$4:W$2618,5,FALSE),"niet bekend")))</f>
        <v/>
      </c>
      <c r="AF135" s="973" t="str">
        <f t="shared" si="10"/>
        <v/>
      </c>
      <c r="AG135" s="1028" t="str">
        <f>IF(A135="","",(IFERROR(VLOOKUP(A135,Projecten!A$4:W$2618,23,FALSE),"niet bekend")))</f>
        <v/>
      </c>
      <c r="AH135" s="1028" t="str">
        <f>IF(A135="","",(IFERROR(VLOOKUP(A135,Projecten!A$4:W$2618,12,FALSE),"niet bekend")))</f>
        <v/>
      </c>
      <c r="AI135" s="1026" t="str">
        <f t="shared" si="11"/>
        <v/>
      </c>
    </row>
    <row r="136" spans="1:35" s="4" customFormat="1" ht="11.25" customHeight="1" x14ac:dyDescent="0.2">
      <c r="B136" s="1494"/>
      <c r="C136" s="167" t="s">
        <v>372</v>
      </c>
      <c r="D136" s="28"/>
      <c r="E136" s="29"/>
      <c r="F136" s="28"/>
      <c r="G136" s="28"/>
      <c r="H136" s="28"/>
      <c r="I136" s="29"/>
      <c r="J136" s="29"/>
      <c r="K136" s="29"/>
      <c r="L136" s="29"/>
      <c r="M136" s="29"/>
      <c r="N136" s="29"/>
      <c r="O136" s="29"/>
      <c r="P136" s="29"/>
      <c r="R136" s="2124"/>
      <c r="S136" s="23" t="str">
        <f>IF(T136&lt;=0,"",(((T136-'In Productie'!$E$1)/7)+1))</f>
        <v/>
      </c>
      <c r="T136" s="181"/>
      <c r="W136" s="169">
        <v>13.25</v>
      </c>
      <c r="X136" s="79"/>
      <c r="Y136" s="79"/>
      <c r="AE136" s="4" t="str">
        <f>IF(A136="","",(IFERROR(VLOOKUP(A136,Projecten!A$4:W$2618,5,FALSE),"niet bekend")))</f>
        <v/>
      </c>
      <c r="AF136" s="973" t="str">
        <f t="shared" si="10"/>
        <v/>
      </c>
      <c r="AG136" s="1028" t="str">
        <f>IF(A136="","",(IFERROR(VLOOKUP(A136,Projecten!A$4:W$2618,23,FALSE),"niet bekend")))</f>
        <v/>
      </c>
      <c r="AH136" s="1028" t="str">
        <f>IF(A136="","",(IFERROR(VLOOKUP(A136,Projecten!A$4:W$2618,12,FALSE),"niet bekend")))</f>
        <v/>
      </c>
      <c r="AI136" s="1026" t="str">
        <f t="shared" si="11"/>
        <v/>
      </c>
    </row>
    <row r="137" spans="1:35" s="38" customFormat="1" ht="12.75" customHeight="1" x14ac:dyDescent="0.2">
      <c r="A137" s="30"/>
      <c r="B137" s="1491"/>
      <c r="C137" s="31"/>
      <c r="D137" s="31"/>
      <c r="E137" s="32"/>
      <c r="F137" s="31"/>
      <c r="G137" s="31"/>
      <c r="H137" s="31"/>
      <c r="I137" s="32"/>
      <c r="J137" s="32"/>
      <c r="K137" s="32"/>
      <c r="L137" s="32"/>
      <c r="M137" s="32"/>
      <c r="N137" s="32"/>
      <c r="O137" s="32"/>
      <c r="P137" s="32"/>
      <c r="Q137" s="33"/>
      <c r="R137" s="33"/>
      <c r="S137" s="1194"/>
      <c r="T137" s="176"/>
      <c r="U137" s="35"/>
      <c r="V137" s="35"/>
      <c r="W137" s="35"/>
      <c r="X137" s="83"/>
      <c r="Y137" s="84"/>
      <c r="AF137" s="983"/>
      <c r="AG137" s="1030"/>
      <c r="AH137" s="1030"/>
      <c r="AI137" s="1030"/>
    </row>
    <row r="138" spans="1:35" s="1038" customFormat="1" ht="12.75" customHeight="1" x14ac:dyDescent="0.2">
      <c r="A138" s="1007"/>
      <c r="B138" s="1489"/>
      <c r="C138" s="1008">
        <f>SUM(F138:H138)</f>
        <v>58</v>
      </c>
      <c r="D138" s="1009"/>
      <c r="E138" s="1010">
        <f>SUM(E139:E149)</f>
        <v>4</v>
      </c>
      <c r="F138" s="1009">
        <f>SUM(F139:F149)</f>
        <v>28</v>
      </c>
      <c r="G138" s="1009">
        <f>SUM(G139:G149)</f>
        <v>19</v>
      </c>
      <c r="H138" s="1009">
        <f>SUM(H139:H149)</f>
        <v>11</v>
      </c>
      <c r="I138" s="1010"/>
      <c r="J138" s="1010"/>
      <c r="K138" s="1010"/>
      <c r="L138" s="1010"/>
      <c r="M138" s="1010"/>
      <c r="N138" s="1010"/>
      <c r="O138" s="1010"/>
      <c r="P138" s="1010"/>
      <c r="Q138" s="1045">
        <v>29</v>
      </c>
      <c r="R138" s="1045"/>
      <c r="S138" s="1195"/>
      <c r="T138" s="1046"/>
      <c r="U138" s="1047"/>
      <c r="V138" s="1047">
        <f>SUM(W138:W149)</f>
        <v>106.5</v>
      </c>
      <c r="W138" s="1067"/>
      <c r="X138" s="1049">
        <f>'In Productie'!$Y$1</f>
        <v>400</v>
      </c>
      <c r="Y138" s="961">
        <f>V138-X138</f>
        <v>-293.5</v>
      </c>
      <c r="AE138" s="1038" t="str">
        <f>IF(A138="","",(IFERROR(VLOOKUP(A138,Projecten!A$4:W$2618,5,FALSE),"niet bekend")))</f>
        <v/>
      </c>
      <c r="AF138" s="1037">
        <f>SUM(AF139:AF149)</f>
        <v>8492.48</v>
      </c>
      <c r="AG138" s="1027" t="str">
        <f>IF(A138="","",(IFERROR(VLOOKUP(A138,Projecten!A$4:W$2618,23,FALSE),"niet bekend")))</f>
        <v/>
      </c>
      <c r="AH138" s="1027" t="str">
        <f>IF(A138="","",(IFERROR(VLOOKUP(A138,Projecten!A$4:W$2618,12,FALSE),"niet bekend")))</f>
        <v/>
      </c>
      <c r="AI138" s="1027"/>
    </row>
    <row r="139" spans="1:35" s="4" customFormat="1" ht="12.75" customHeight="1" x14ac:dyDescent="0.2">
      <c r="A139" s="5"/>
      <c r="B139" s="1493"/>
      <c r="C139" s="168" t="s">
        <v>358</v>
      </c>
      <c r="D139" s="28"/>
      <c r="E139" s="29"/>
      <c r="F139" s="28"/>
      <c r="G139" s="28"/>
      <c r="H139" s="28"/>
      <c r="I139" s="29"/>
      <c r="J139" s="29"/>
      <c r="K139" s="29"/>
      <c r="L139" s="29"/>
      <c r="M139" s="29"/>
      <c r="N139" s="29"/>
      <c r="O139" s="29"/>
      <c r="P139" s="29"/>
      <c r="Q139" s="23"/>
      <c r="R139" s="23"/>
      <c r="S139" s="23" t="str">
        <f>IF(T139&lt;=0,"",(((T139-'In Productie'!$E$1)/7)+1))</f>
        <v/>
      </c>
      <c r="T139" s="177"/>
      <c r="U139" s="25"/>
      <c r="V139" s="25"/>
      <c r="W139" s="169">
        <v>8.25</v>
      </c>
      <c r="X139" s="80"/>
      <c r="Y139" s="79"/>
      <c r="AE139" s="4" t="str">
        <f>IF(A139="","",(IFERROR(VLOOKUP(A139,Projecten!A$4:W$2618,5,FALSE),"niet bekend")))</f>
        <v/>
      </c>
      <c r="AF139" s="973" t="str">
        <f t="shared" ref="AF139:AF148" si="12">IF(AE139="","",(E139/AE139*AH139))</f>
        <v/>
      </c>
      <c r="AG139" s="1028" t="str">
        <f>IF(A139="","",(IFERROR(VLOOKUP(A139,Projecten!A$4:W$2618,23,FALSE),"niet bekend")))</f>
        <v/>
      </c>
      <c r="AH139" s="1028" t="str">
        <f>IF(A139="","",(IFERROR(VLOOKUP(A139,Projecten!A$4:W$2618,12,FALSE),"niet bekend")))</f>
        <v/>
      </c>
      <c r="AI139" s="1026" t="str">
        <f t="shared" ref="AI139:AI148" si="13">IF(AF139="","",(AH139-AF139))</f>
        <v/>
      </c>
    </row>
    <row r="140" spans="1:35" s="4" customFormat="1" ht="12.75" customHeight="1" x14ac:dyDescent="0.2">
      <c r="A140" s="5"/>
      <c r="B140" s="1493"/>
      <c r="C140" s="112" t="s">
        <v>427</v>
      </c>
      <c r="D140" s="28"/>
      <c r="E140" s="29"/>
      <c r="F140" s="28"/>
      <c r="G140" s="28"/>
      <c r="H140" s="28"/>
      <c r="I140" s="29"/>
      <c r="J140" s="29"/>
      <c r="K140" s="29"/>
      <c r="L140" s="29"/>
      <c r="M140" s="29"/>
      <c r="N140" s="29"/>
      <c r="O140" s="29"/>
      <c r="P140" s="29"/>
      <c r="Q140" s="23"/>
      <c r="R140" s="23"/>
      <c r="S140" s="23"/>
      <c r="T140" s="177"/>
      <c r="U140" s="25"/>
      <c r="V140" s="25"/>
      <c r="W140" s="169">
        <v>8.25</v>
      </c>
      <c r="X140" s="80"/>
      <c r="Y140" s="79"/>
      <c r="AE140" s="4" t="str">
        <f>IF(A140="","",(IFERROR(VLOOKUP(A140,Projecten!A$4:W$2618,5,FALSE),"niet bekend")))</f>
        <v/>
      </c>
      <c r="AF140" s="973" t="str">
        <f t="shared" si="12"/>
        <v/>
      </c>
      <c r="AG140" s="1028" t="str">
        <f>IF(A140="","",(IFERROR(VLOOKUP(A140,Projecten!A$4:W$2618,23,FALSE),"niet bekend")))</f>
        <v/>
      </c>
      <c r="AH140" s="1028" t="str">
        <f>IF(A140="","",(IFERROR(VLOOKUP(A140,Projecten!A$4:W$2618,12,FALSE),"niet bekend")))</f>
        <v/>
      </c>
      <c r="AI140" s="1026" t="str">
        <f t="shared" si="13"/>
        <v/>
      </c>
    </row>
    <row r="141" spans="1:35" s="4" customFormat="1" ht="12.75" customHeight="1" x14ac:dyDescent="0.2">
      <c r="A141" s="190">
        <v>2015073</v>
      </c>
      <c r="B141" s="1492">
        <v>120252</v>
      </c>
      <c r="C141" s="1" t="s">
        <v>362</v>
      </c>
      <c r="D141" s="1" t="s">
        <v>68</v>
      </c>
      <c r="E141" s="39">
        <v>1</v>
      </c>
      <c r="F141" s="1">
        <v>5</v>
      </c>
      <c r="G141" s="1">
        <v>4</v>
      </c>
      <c r="H141" s="1">
        <v>2</v>
      </c>
      <c r="I141" s="141" t="s">
        <v>89</v>
      </c>
      <c r="J141" s="41" t="s">
        <v>309</v>
      </c>
      <c r="K141" s="41" t="s">
        <v>309</v>
      </c>
      <c r="L141" s="41" t="s">
        <v>309</v>
      </c>
      <c r="M141" s="41" t="s">
        <v>89</v>
      </c>
      <c r="N141" s="41" t="s">
        <v>89</v>
      </c>
      <c r="O141" s="41" t="s">
        <v>89</v>
      </c>
      <c r="P141" s="41" t="s">
        <v>89</v>
      </c>
      <c r="R141" s="2124"/>
      <c r="S141" s="23">
        <f>IF(T141&lt;=0,"",(((T141-'In Productie'!$E$1)/7)+1))</f>
        <v>6034.4285714285716</v>
      </c>
      <c r="T141" s="181">
        <v>42234</v>
      </c>
      <c r="U141" s="4" t="s">
        <v>278</v>
      </c>
      <c r="W141" s="480">
        <v>9</v>
      </c>
      <c r="X141" s="80"/>
      <c r="Y141" s="79"/>
      <c r="AE141" s="4">
        <f>IF(A141="","",(IFERROR(VLOOKUP(A141,Projecten!A$4:W$2618,5,FALSE),"niet bekend")))</f>
        <v>1</v>
      </c>
      <c r="AF141" s="973">
        <f t="shared" si="12"/>
        <v>1483</v>
      </c>
      <c r="AG141" s="1028">
        <f>IF(A141="","",(IFERROR(VLOOKUP(A141,Projecten!A$4:W$2618,23,FALSE),"niet bekend")))</f>
        <v>1483</v>
      </c>
      <c r="AH141" s="1028">
        <f>IF(A141="","",(IFERROR(VLOOKUP(A141,Projecten!A$4:W$2618,12,FALSE),"niet bekend")))</f>
        <v>1483</v>
      </c>
      <c r="AI141" s="1026">
        <f t="shared" si="13"/>
        <v>0</v>
      </c>
    </row>
    <row r="142" spans="1:35" s="4" customFormat="1" ht="12.75" customHeight="1" x14ac:dyDescent="0.2">
      <c r="A142" s="190">
        <v>2015074</v>
      </c>
      <c r="B142" s="1492">
        <v>120252</v>
      </c>
      <c r="C142" s="1" t="s">
        <v>363</v>
      </c>
      <c r="D142" s="1" t="s">
        <v>68</v>
      </c>
      <c r="E142" s="39">
        <v>1</v>
      </c>
      <c r="F142" s="1">
        <v>8</v>
      </c>
      <c r="G142" s="1">
        <v>5</v>
      </c>
      <c r="H142" s="1">
        <v>3</v>
      </c>
      <c r="I142" s="141" t="s">
        <v>89</v>
      </c>
      <c r="J142" s="41" t="s">
        <v>309</v>
      </c>
      <c r="K142" s="41" t="s">
        <v>309</v>
      </c>
      <c r="L142" s="41" t="s">
        <v>309</v>
      </c>
      <c r="M142" s="41" t="s">
        <v>89</v>
      </c>
      <c r="N142" s="41" t="s">
        <v>89</v>
      </c>
      <c r="O142" s="41" t="s">
        <v>89</v>
      </c>
      <c r="P142" s="41" t="s">
        <v>89</v>
      </c>
      <c r="Q142" s="4" t="s">
        <v>350</v>
      </c>
      <c r="R142" s="2124"/>
      <c r="S142" s="23">
        <f>IF(T142&lt;=0,"",(((T142-'In Productie'!$E$1)/7)+1))</f>
        <v>6034.4285714285716</v>
      </c>
      <c r="T142" s="181">
        <v>42234</v>
      </c>
      <c r="U142" s="4" t="s">
        <v>278</v>
      </c>
      <c r="W142" s="480">
        <v>14</v>
      </c>
      <c r="X142" s="79"/>
      <c r="Y142" s="79"/>
      <c r="AE142" s="4">
        <f>IF(A142="","",(IFERROR(VLOOKUP(A142,Projecten!A$4:W$2618,5,FALSE),"niet bekend")))</f>
        <v>1</v>
      </c>
      <c r="AF142" s="973">
        <f t="shared" si="12"/>
        <v>2109</v>
      </c>
      <c r="AG142" s="1028">
        <f>IF(A142="","",(IFERROR(VLOOKUP(A142,Projecten!A$4:W$2618,23,FALSE),"niet bekend")))</f>
        <v>2109</v>
      </c>
      <c r="AH142" s="1028">
        <f>IF(A142="","",(IFERROR(VLOOKUP(A142,Projecten!A$4:W$2618,12,FALSE),"niet bekend")))</f>
        <v>2109</v>
      </c>
      <c r="AI142" s="1026">
        <f t="shared" si="13"/>
        <v>0</v>
      </c>
    </row>
    <row r="143" spans="1:35" s="4" customFormat="1" ht="12.75" customHeight="1" x14ac:dyDescent="0.2">
      <c r="A143" s="190">
        <v>2015077</v>
      </c>
      <c r="B143" s="1492">
        <v>120252</v>
      </c>
      <c r="C143" s="1" t="s">
        <v>380</v>
      </c>
      <c r="D143" s="1" t="s">
        <v>68</v>
      </c>
      <c r="E143" s="39">
        <v>1</v>
      </c>
      <c r="F143" s="1">
        <v>9</v>
      </c>
      <c r="G143" s="1">
        <v>7</v>
      </c>
      <c r="H143" s="1">
        <v>3</v>
      </c>
      <c r="I143" s="141" t="s">
        <v>89</v>
      </c>
      <c r="J143" s="41" t="s">
        <v>309</v>
      </c>
      <c r="K143" s="141" t="s">
        <v>89</v>
      </c>
      <c r="L143" s="41" t="s">
        <v>309</v>
      </c>
      <c r="M143" s="41" t="s">
        <v>89</v>
      </c>
      <c r="N143" s="41" t="s">
        <v>89</v>
      </c>
      <c r="O143" s="41" t="s">
        <v>89</v>
      </c>
      <c r="P143" s="41" t="s">
        <v>89</v>
      </c>
      <c r="R143" s="2124"/>
      <c r="S143" s="23">
        <f>IF(T143&lt;=0,"",(((T143-'In Productie'!$E$1)/7)+1))</f>
        <v>6034.4285714285716</v>
      </c>
      <c r="T143" s="181">
        <v>42234</v>
      </c>
      <c r="U143" s="4" t="s">
        <v>278</v>
      </c>
      <c r="V143" s="4" t="s">
        <v>381</v>
      </c>
      <c r="W143" s="480">
        <v>17</v>
      </c>
      <c r="X143" s="79"/>
      <c r="Y143" s="79"/>
      <c r="AE143" s="4">
        <f>IF(A143="","",(IFERROR(VLOOKUP(A143,Projecten!A$4:W$2618,5,FALSE),"niet bekend")))</f>
        <v>1</v>
      </c>
      <c r="AF143" s="973">
        <f t="shared" si="12"/>
        <v>2876</v>
      </c>
      <c r="AG143" s="1028">
        <f>IF(A143="","",(IFERROR(VLOOKUP(A143,Projecten!A$4:W$2618,23,FALSE),"niet bekend")))</f>
        <v>2876</v>
      </c>
      <c r="AH143" s="1028">
        <f>IF(A143="","",(IFERROR(VLOOKUP(A143,Projecten!A$4:W$2618,12,FALSE),"niet bekend")))</f>
        <v>2876</v>
      </c>
      <c r="AI143" s="1026">
        <f t="shared" si="13"/>
        <v>0</v>
      </c>
    </row>
    <row r="144" spans="1:35" s="4" customFormat="1" ht="12.75" customHeight="1" x14ac:dyDescent="0.2">
      <c r="A144" s="190">
        <v>2015071</v>
      </c>
      <c r="B144" s="1492">
        <v>120251</v>
      </c>
      <c r="C144" s="1" t="s">
        <v>346</v>
      </c>
      <c r="D144" s="1" t="s">
        <v>291</v>
      </c>
      <c r="E144" s="39">
        <v>1</v>
      </c>
      <c r="F144" s="1">
        <v>6</v>
      </c>
      <c r="G144" s="1">
        <v>3</v>
      </c>
      <c r="H144" s="1">
        <v>3</v>
      </c>
      <c r="I144" s="147" t="s">
        <v>89</v>
      </c>
      <c r="J144" s="147" t="s">
        <v>89</v>
      </c>
      <c r="K144" s="147" t="s">
        <v>89</v>
      </c>
      <c r="L144" s="29" t="s">
        <v>309</v>
      </c>
      <c r="M144" s="29" t="s">
        <v>89</v>
      </c>
      <c r="N144" s="29" t="s">
        <v>89</v>
      </c>
      <c r="O144" s="29" t="s">
        <v>89</v>
      </c>
      <c r="P144" s="29" t="s">
        <v>89</v>
      </c>
      <c r="R144" s="2124"/>
      <c r="S144" s="23">
        <f>IF(T144&lt;=0,"",(((T144-'In Productie'!$E$1)/7)+1))</f>
        <v>6030.5714285714284</v>
      </c>
      <c r="T144" s="181">
        <v>42207</v>
      </c>
      <c r="U144" s="4" t="s">
        <v>354</v>
      </c>
      <c r="V144" s="4" t="s">
        <v>376</v>
      </c>
      <c r="W144" s="480">
        <v>12</v>
      </c>
      <c r="X144" s="79"/>
      <c r="Y144" s="79"/>
      <c r="AE144" s="4">
        <f>IF(A144="","",(IFERROR(VLOOKUP(A144,Projecten!A$4:W$2618,5,FALSE),"niet bekend")))</f>
        <v>1</v>
      </c>
      <c r="AF144" s="973">
        <f t="shared" si="12"/>
        <v>2024.48</v>
      </c>
      <c r="AG144" s="1028">
        <f>IF(A144="","",(IFERROR(VLOOKUP(A144,Projecten!A$4:W$2618,23,FALSE),"niet bekend")))</f>
        <v>2024.48</v>
      </c>
      <c r="AH144" s="1028">
        <f>IF(A144="","",(IFERROR(VLOOKUP(A144,Projecten!A$4:W$2618,12,FALSE),"niet bekend")))</f>
        <v>2024.48</v>
      </c>
      <c r="AI144" s="1026">
        <f t="shared" si="13"/>
        <v>0</v>
      </c>
    </row>
    <row r="145" spans="1:35" x14ac:dyDescent="0.2">
      <c r="A145" s="4"/>
      <c r="AE145" s="4" t="str">
        <f>IF(A145="","",(IFERROR(VLOOKUP(A145,Projecten!A$4:W$2618,5,FALSE),"niet bekend")))</f>
        <v/>
      </c>
      <c r="AF145" s="973" t="str">
        <f t="shared" si="12"/>
        <v/>
      </c>
      <c r="AG145" s="1028" t="str">
        <f>IF(A145="","",(IFERROR(VLOOKUP(A145,Projecten!A$4:W$2618,23,FALSE),"niet bekend")))</f>
        <v/>
      </c>
      <c r="AH145" s="1028" t="str">
        <f>IF(A145="","",(IFERROR(VLOOKUP(A145,Projecten!A$4:W$2618,12,FALSE),"niet bekend")))</f>
        <v/>
      </c>
      <c r="AI145" s="1026" t="str">
        <f t="shared" si="13"/>
        <v/>
      </c>
    </row>
    <row r="146" spans="1:35" x14ac:dyDescent="0.2">
      <c r="A146" s="4"/>
      <c r="AE146" s="4" t="str">
        <f>IF(A146="","",(IFERROR(VLOOKUP(A146,Projecten!A$4:W$2618,5,FALSE),"niet bekend")))</f>
        <v/>
      </c>
      <c r="AF146" s="973" t="str">
        <f t="shared" si="12"/>
        <v/>
      </c>
      <c r="AG146" s="1028" t="str">
        <f>IF(A146="","",(IFERROR(VLOOKUP(A146,Projecten!A$4:W$2618,23,FALSE),"niet bekend")))</f>
        <v/>
      </c>
      <c r="AH146" s="1028" t="str">
        <f>IF(A146="","",(IFERROR(VLOOKUP(A146,Projecten!A$4:W$2618,12,FALSE),"niet bekend")))</f>
        <v/>
      </c>
      <c r="AI146" s="1026" t="str">
        <f t="shared" si="13"/>
        <v/>
      </c>
    </row>
    <row r="147" spans="1:35" s="4" customFormat="1" ht="12.75" customHeight="1" x14ac:dyDescent="0.2">
      <c r="A147" s="2"/>
      <c r="B147" s="1492"/>
      <c r="C147" s="170" t="s">
        <v>409</v>
      </c>
      <c r="D147" s="1"/>
      <c r="E147" s="39"/>
      <c r="F147" s="1"/>
      <c r="G147" s="1"/>
      <c r="H147" s="1"/>
      <c r="I147" s="75"/>
      <c r="J147" s="75"/>
      <c r="K147" s="75"/>
      <c r="L147" s="7"/>
      <c r="M147" s="7"/>
      <c r="N147" s="7"/>
      <c r="O147" s="7"/>
      <c r="P147" s="7"/>
      <c r="R147" s="2124"/>
      <c r="S147" s="23"/>
      <c r="T147" s="181"/>
      <c r="W147" s="169">
        <v>33</v>
      </c>
      <c r="X147" s="80"/>
      <c r="Y147" s="82"/>
      <c r="AE147" s="4" t="str">
        <f>IF(A147="","",(IFERROR(VLOOKUP(A147,Projecten!A$4:W$2618,5,FALSE),"niet bekend")))</f>
        <v/>
      </c>
      <c r="AF147" s="973" t="str">
        <f t="shared" si="12"/>
        <v/>
      </c>
      <c r="AG147" s="1028" t="str">
        <f>IF(A147="","",(IFERROR(VLOOKUP(A147,Projecten!A$4:W$2618,23,FALSE),"niet bekend")))</f>
        <v/>
      </c>
      <c r="AH147" s="1028" t="str">
        <f>IF(A147="","",(IFERROR(VLOOKUP(A147,Projecten!A$4:W$2618,12,FALSE),"niet bekend")))</f>
        <v/>
      </c>
      <c r="AI147" s="1026" t="str">
        <f t="shared" si="13"/>
        <v/>
      </c>
    </row>
    <row r="148" spans="1:35" s="4" customFormat="1" ht="12.75" customHeight="1" x14ac:dyDescent="0.2">
      <c r="B148" s="1494"/>
      <c r="C148" s="168" t="s">
        <v>371</v>
      </c>
      <c r="D148" s="28"/>
      <c r="E148" s="29"/>
      <c r="F148" s="28"/>
      <c r="G148" s="28"/>
      <c r="H148" s="28"/>
      <c r="I148" s="29"/>
      <c r="J148" s="29"/>
      <c r="K148" s="29"/>
      <c r="L148" s="29"/>
      <c r="M148" s="29"/>
      <c r="N148" s="29"/>
      <c r="O148" s="29"/>
      <c r="P148" s="29"/>
      <c r="R148" s="2124"/>
      <c r="S148" s="23" t="str">
        <f>IF(T148&lt;=0,"",(((T148-'In Productie'!$E$1)/7)+1))</f>
        <v/>
      </c>
      <c r="T148" s="181"/>
      <c r="W148" s="169">
        <v>5</v>
      </c>
      <c r="X148" s="79"/>
      <c r="Y148" s="79"/>
      <c r="AE148" s="4" t="str">
        <f>IF(A148="","",(IFERROR(VLOOKUP(A148,Projecten!A$4:W$2618,5,FALSE),"niet bekend")))</f>
        <v/>
      </c>
      <c r="AF148" s="973" t="str">
        <f t="shared" si="12"/>
        <v/>
      </c>
      <c r="AG148" s="1028" t="str">
        <f>IF(A148="","",(IFERROR(VLOOKUP(A148,Projecten!A$4:W$2618,23,FALSE),"niet bekend")))</f>
        <v/>
      </c>
      <c r="AH148" s="1028" t="str">
        <f>IF(A148="","",(IFERROR(VLOOKUP(A148,Projecten!A$4:W$2618,12,FALSE),"niet bekend")))</f>
        <v/>
      </c>
      <c r="AI148" s="1026" t="str">
        <f t="shared" si="13"/>
        <v/>
      </c>
    </row>
    <row r="149" spans="1:35" s="38" customFormat="1" ht="12.75" customHeight="1" x14ac:dyDescent="0.2">
      <c r="A149" s="30"/>
      <c r="B149" s="1491"/>
      <c r="C149" s="31"/>
      <c r="D149" s="31"/>
      <c r="E149" s="32"/>
      <c r="F149" s="31"/>
      <c r="G149" s="31"/>
      <c r="H149" s="31"/>
      <c r="I149" s="32"/>
      <c r="J149" s="32"/>
      <c r="K149" s="32"/>
      <c r="L149" s="32"/>
      <c r="M149" s="32"/>
      <c r="N149" s="32"/>
      <c r="O149" s="32"/>
      <c r="P149" s="32"/>
      <c r="Q149" s="33"/>
      <c r="R149" s="33"/>
      <c r="S149" s="1194"/>
      <c r="T149" s="176"/>
      <c r="U149" s="35"/>
      <c r="V149" s="35"/>
      <c r="W149" s="35"/>
      <c r="X149" s="83"/>
      <c r="Y149" s="84"/>
      <c r="AF149" s="983"/>
      <c r="AG149" s="1030"/>
      <c r="AH149" s="1030"/>
      <c r="AI149" s="1030"/>
    </row>
    <row r="150" spans="1:35" s="1038" customFormat="1" ht="12.75" customHeight="1" x14ac:dyDescent="0.2">
      <c r="A150" s="1007"/>
      <c r="B150" s="1489"/>
      <c r="C150" s="1008">
        <f>SUM(F150:H150)</f>
        <v>118</v>
      </c>
      <c r="D150" s="1009"/>
      <c r="E150" s="1010">
        <f>SUM(E151:E159)</f>
        <v>7</v>
      </c>
      <c r="F150" s="1009">
        <f>SUM(F151:F159)</f>
        <v>60</v>
      </c>
      <c r="G150" s="1009">
        <f>SUM(G151:G159)</f>
        <v>37</v>
      </c>
      <c r="H150" s="1009">
        <f>SUM(H151:H159)</f>
        <v>21</v>
      </c>
      <c r="I150" s="1010"/>
      <c r="J150" s="1010"/>
      <c r="K150" s="1010"/>
      <c r="L150" s="1010"/>
      <c r="M150" s="1010"/>
      <c r="N150" s="1010"/>
      <c r="O150" s="1010"/>
      <c r="P150" s="1010"/>
      <c r="Q150" s="1045">
        <v>30</v>
      </c>
      <c r="R150" s="1045"/>
      <c r="S150" s="1195"/>
      <c r="T150" s="1046"/>
      <c r="U150" s="1047"/>
      <c r="V150" s="1047">
        <f>SUM(W150:W159)</f>
        <v>133.5</v>
      </c>
      <c r="W150" s="1067"/>
      <c r="X150" s="1049">
        <f>'In Productie'!$Y$1</f>
        <v>400</v>
      </c>
      <c r="Y150" s="961">
        <f>V150-X150</f>
        <v>-266.5</v>
      </c>
      <c r="AE150" s="1038" t="str">
        <f>IF(A150="","",(IFERROR(VLOOKUP(A150,Projecten!A$4:W$2618,5,FALSE),"niet bekend")))</f>
        <v/>
      </c>
      <c r="AF150" s="1037">
        <f>SUM(AF151:AF159)</f>
        <v>13846</v>
      </c>
      <c r="AG150" s="1027" t="str">
        <f>IF(A150="","",(IFERROR(VLOOKUP(A150,Projecten!A$4:W$2618,23,FALSE),"niet bekend")))</f>
        <v/>
      </c>
      <c r="AH150" s="1027" t="str">
        <f>IF(A150="","",(IFERROR(VLOOKUP(A150,Projecten!A$4:W$2618,12,FALSE),"niet bekend")))</f>
        <v/>
      </c>
      <c r="AI150" s="1027"/>
    </row>
    <row r="151" spans="1:35" s="4" customFormat="1" ht="12.75" customHeight="1" x14ac:dyDescent="0.2">
      <c r="A151" s="5"/>
      <c r="B151" s="1493"/>
      <c r="C151" s="168" t="s">
        <v>370</v>
      </c>
      <c r="D151" s="28"/>
      <c r="E151" s="29"/>
      <c r="F151" s="28"/>
      <c r="G151" s="28"/>
      <c r="H151" s="28"/>
      <c r="I151" s="29"/>
      <c r="J151" s="29"/>
      <c r="K151" s="29"/>
      <c r="L151" s="29"/>
      <c r="M151" s="29"/>
      <c r="N151" s="29"/>
      <c r="O151" s="29"/>
      <c r="P151" s="29"/>
      <c r="Q151" s="23"/>
      <c r="R151" s="23"/>
      <c r="S151" s="23" t="str">
        <f>IF(T151&lt;=0,"",(((T151-'In Productie'!$E$1)/7)+1))</f>
        <v/>
      </c>
      <c r="T151" s="177"/>
      <c r="U151" s="25"/>
      <c r="V151" s="25"/>
      <c r="W151" s="169">
        <v>8.25</v>
      </c>
      <c r="X151" s="80"/>
      <c r="Y151" s="79"/>
      <c r="AE151" s="4" t="str">
        <f>IF(A151="","",(IFERROR(VLOOKUP(A151,Projecten!A$4:W$2618,5,FALSE),"niet bekend")))</f>
        <v/>
      </c>
      <c r="AF151" s="973" t="str">
        <f>IF(AE151="","",(E151/AE151*AH151))</f>
        <v/>
      </c>
      <c r="AG151" s="1028" t="str">
        <f>IF(A151="","",(IFERROR(VLOOKUP(A151,Projecten!A$4:W$2618,23,FALSE),"niet bekend")))</f>
        <v/>
      </c>
      <c r="AH151" s="1028" t="str">
        <f>IF(A151="","",(IFERROR(VLOOKUP(A151,Projecten!A$4:W$2618,12,FALSE),"niet bekend")))</f>
        <v/>
      </c>
      <c r="AI151" s="1026"/>
    </row>
    <row r="152" spans="1:35" s="4" customFormat="1" ht="12.75" customHeight="1" x14ac:dyDescent="0.2">
      <c r="A152" s="5"/>
      <c r="B152" s="1493"/>
      <c r="C152" s="112" t="s">
        <v>428</v>
      </c>
      <c r="D152" s="28"/>
      <c r="E152" s="29"/>
      <c r="F152" s="28"/>
      <c r="G152" s="28"/>
      <c r="H152" s="28"/>
      <c r="I152" s="29"/>
      <c r="J152" s="29"/>
      <c r="K152" s="29"/>
      <c r="L152" s="29"/>
      <c r="M152" s="29"/>
      <c r="N152" s="29" t="s">
        <v>227</v>
      </c>
      <c r="O152" s="29"/>
      <c r="P152" s="29"/>
      <c r="Q152" s="23"/>
      <c r="R152" s="23"/>
      <c r="S152" s="23"/>
      <c r="T152" s="177"/>
      <c r="U152" s="25"/>
      <c r="V152" s="25"/>
      <c r="W152" s="169">
        <v>1.5</v>
      </c>
      <c r="X152" s="80"/>
      <c r="Y152" s="79"/>
      <c r="AE152" s="4" t="str">
        <f>IF(A152="","",(IFERROR(VLOOKUP(A152,Projecten!A$4:W$2618,5,FALSE),"niet bekend")))</f>
        <v/>
      </c>
      <c r="AF152" s="973" t="str">
        <f>IF(AE152="","",(E152/AE152*AH152))</f>
        <v/>
      </c>
      <c r="AG152" s="1028" t="str">
        <f>IF(A152="","",(IFERROR(VLOOKUP(A152,Projecten!A$4:W$2618,23,FALSE),"niet bekend")))</f>
        <v/>
      </c>
      <c r="AH152" s="1028" t="str">
        <f>IF(A152="","",(IFERROR(VLOOKUP(A152,Projecten!A$4:W$2618,12,FALSE),"niet bekend")))</f>
        <v/>
      </c>
      <c r="AI152" s="1026" t="str">
        <f>IF(AF152="","",(AH152-AF152))</f>
        <v/>
      </c>
    </row>
    <row r="153" spans="1:35" s="4" customFormat="1" ht="12.75" customHeight="1" x14ac:dyDescent="0.2">
      <c r="A153" s="5"/>
      <c r="B153" s="1493"/>
      <c r="C153" s="112" t="s">
        <v>450</v>
      </c>
      <c r="D153" s="28"/>
      <c r="E153" s="29"/>
      <c r="F153" s="28"/>
      <c r="G153" s="28"/>
      <c r="H153" s="28"/>
      <c r="I153" s="29"/>
      <c r="J153" s="29"/>
      <c r="K153" s="29"/>
      <c r="L153" s="29"/>
      <c r="M153" s="29"/>
      <c r="N153" s="29"/>
      <c r="O153" s="29"/>
      <c r="P153" s="29"/>
      <c r="Q153" s="23"/>
      <c r="R153" s="23"/>
      <c r="S153" s="23"/>
      <c r="T153" s="177"/>
      <c r="U153" s="25"/>
      <c r="V153" s="25"/>
      <c r="W153" s="169">
        <v>3</v>
      </c>
      <c r="X153" s="80"/>
      <c r="Y153" s="79"/>
      <c r="AE153" s="4" t="str">
        <f>IF(A153="","",(IFERROR(VLOOKUP(A153,Projecten!A$4:W$2618,5,FALSE),"niet bekend")))</f>
        <v/>
      </c>
      <c r="AF153" s="973" t="str">
        <f>IF(AE153="","",(E153/AE153*AH153))</f>
        <v/>
      </c>
      <c r="AG153" s="1028" t="str">
        <f>IF(A153="","",(IFERROR(VLOOKUP(A153,Projecten!A$4:W$2618,23,FALSE),"niet bekend")))</f>
        <v/>
      </c>
      <c r="AH153" s="1028" t="str">
        <f>IF(A153="","",(IFERROR(VLOOKUP(A153,Projecten!A$4:W$2618,12,FALSE),"niet bekend")))</f>
        <v/>
      </c>
      <c r="AI153" s="1026" t="str">
        <f>IF(AF153="","",(AH153-AF153))</f>
        <v/>
      </c>
    </row>
    <row r="154" spans="1:35" s="4" customFormat="1" ht="12.75" customHeight="1" x14ac:dyDescent="0.2">
      <c r="A154" s="190">
        <v>2015072</v>
      </c>
      <c r="B154" s="1492">
        <v>120251</v>
      </c>
      <c r="C154" s="1" t="s">
        <v>353</v>
      </c>
      <c r="D154" s="1" t="s">
        <v>322</v>
      </c>
      <c r="E154" s="39">
        <v>0</v>
      </c>
      <c r="F154" s="1">
        <v>2</v>
      </c>
      <c r="G154" s="1">
        <v>0</v>
      </c>
      <c r="H154" s="1">
        <v>0</v>
      </c>
      <c r="I154" s="147" t="s">
        <v>89</v>
      </c>
      <c r="J154" s="29" t="s">
        <v>309</v>
      </c>
      <c r="K154" s="29" t="s">
        <v>309</v>
      </c>
      <c r="L154" s="29" t="s">
        <v>309</v>
      </c>
      <c r="M154" s="29" t="s">
        <v>89</v>
      </c>
      <c r="N154" s="29" t="s">
        <v>89</v>
      </c>
      <c r="O154" s="29" t="s">
        <v>89</v>
      </c>
      <c r="P154" s="29"/>
      <c r="Q154" s="23"/>
      <c r="R154" s="23"/>
      <c r="S154" s="23">
        <f>IF(T154&lt;=0,"",(((T154-'In Productie'!$E$1)/7)+1))</f>
        <v>6035.2857142857147</v>
      </c>
      <c r="T154" s="177">
        <v>42240</v>
      </c>
      <c r="U154" s="25" t="s">
        <v>353</v>
      </c>
      <c r="V154" s="25"/>
      <c r="W154" s="480">
        <v>4</v>
      </c>
      <c r="X154" s="80"/>
      <c r="Y154" s="79"/>
      <c r="AE154" s="4">
        <f>IF(A154="","",(IFERROR(VLOOKUP(A154,Projecten!A$4:W$2618,5,FALSE),"niet bekend")))</f>
        <v>0</v>
      </c>
      <c r="AF154" s="973"/>
      <c r="AG154" s="1028">
        <f>IF(A154="","",(IFERROR(VLOOKUP(A154,Projecten!A$4:W$2618,23,FALSE),"niet bekend")))</f>
        <v>1600</v>
      </c>
      <c r="AH154" s="1028">
        <f>IF(A154="","",(IFERROR(VLOOKUP(A154,Projecten!A$4:W$2618,12,FALSE),"niet bekend")))</f>
        <v>1600</v>
      </c>
      <c r="AI154" s="1026" t="str">
        <f>IF(AF154="","",(AH154-AF154))</f>
        <v/>
      </c>
    </row>
    <row r="155" spans="1:35" s="4" customFormat="1" ht="12.75" customHeight="1" x14ac:dyDescent="0.2">
      <c r="A155" s="190">
        <v>2015091</v>
      </c>
      <c r="B155" s="1492">
        <v>120255</v>
      </c>
      <c r="C155" s="1" t="s">
        <v>401</v>
      </c>
      <c r="D155" s="1" t="s">
        <v>413</v>
      </c>
      <c r="E155" s="39">
        <v>0</v>
      </c>
      <c r="F155" s="1">
        <v>2</v>
      </c>
      <c r="G155" s="1">
        <v>2</v>
      </c>
      <c r="H155" s="1">
        <v>0</v>
      </c>
      <c r="I155" s="147" t="s">
        <v>89</v>
      </c>
      <c r="J155" s="29" t="s">
        <v>309</v>
      </c>
      <c r="K155" s="29" t="s">
        <v>309</v>
      </c>
      <c r="L155" s="29" t="s">
        <v>309</v>
      </c>
      <c r="M155" s="29" t="s">
        <v>89</v>
      </c>
      <c r="N155" s="29" t="s">
        <v>89</v>
      </c>
      <c r="O155" s="29" t="s">
        <v>89</v>
      </c>
      <c r="P155" s="29" t="s">
        <v>89</v>
      </c>
      <c r="Q155" s="23"/>
      <c r="R155" s="23"/>
      <c r="S155" s="23">
        <f>IF(T155&lt;=0,"",(((T155-'In Productie'!$E$1)/7)+1))</f>
        <v>6030.2857142857147</v>
      </c>
      <c r="T155" s="177">
        <v>42205</v>
      </c>
      <c r="U155" s="25" t="s">
        <v>414</v>
      </c>
      <c r="V155" s="25"/>
      <c r="W155" s="480">
        <v>3</v>
      </c>
      <c r="X155" s="80"/>
      <c r="Y155" s="79"/>
      <c r="AE155" s="4">
        <f>IF(A155="","",(IFERROR(VLOOKUP(A155,Projecten!A$4:W$2618,5,FALSE),"niet bekend")))</f>
        <v>1</v>
      </c>
      <c r="AF155" s="973">
        <f>IF(AE155="","",(E155/AE155*AH155))</f>
        <v>0</v>
      </c>
      <c r="AG155" s="1028">
        <f>IF(A155="","",(IFERROR(VLOOKUP(A155,Projecten!A$4:W$2618,23,FALSE),"niet bekend")))</f>
        <v>425.84</v>
      </c>
      <c r="AH155" s="1028">
        <f>IF(A155="","",(IFERROR(VLOOKUP(A155,Projecten!A$4:W$2618,12,FALSE),"niet bekend")))</f>
        <v>425.84</v>
      </c>
      <c r="AI155" s="1026"/>
    </row>
    <row r="156" spans="1:35" s="4" customFormat="1" ht="12.75" customHeight="1" x14ac:dyDescent="0.2">
      <c r="A156" s="190">
        <v>2015079</v>
      </c>
      <c r="B156" s="1492">
        <v>120255</v>
      </c>
      <c r="C156" s="1" t="s">
        <v>386</v>
      </c>
      <c r="D156" s="1" t="s">
        <v>68</v>
      </c>
      <c r="E156" s="39">
        <v>5</v>
      </c>
      <c r="F156" s="1">
        <v>40</v>
      </c>
      <c r="G156" s="1">
        <v>25</v>
      </c>
      <c r="H156" s="1">
        <v>15</v>
      </c>
      <c r="I156" s="141" t="s">
        <v>89</v>
      </c>
      <c r="J156" s="41" t="s">
        <v>309</v>
      </c>
      <c r="K156" s="41" t="s">
        <v>309</v>
      </c>
      <c r="L156" s="41" t="s">
        <v>309</v>
      </c>
      <c r="M156" s="41" t="s">
        <v>89</v>
      </c>
      <c r="N156" s="41" t="s">
        <v>89</v>
      </c>
      <c r="O156" s="41" t="s">
        <v>89</v>
      </c>
      <c r="P156" s="41" t="s">
        <v>89</v>
      </c>
      <c r="R156" s="2124"/>
      <c r="S156" s="23">
        <f>IF(T156&lt;=0,"",(((T156-'In Productie'!$E$1)/7)+1))</f>
        <v>6035.2857142857147</v>
      </c>
      <c r="T156" s="181">
        <v>42240</v>
      </c>
      <c r="U156" s="4" t="s">
        <v>387</v>
      </c>
      <c r="V156" s="4" t="s">
        <v>306</v>
      </c>
      <c r="W156" s="480">
        <v>60</v>
      </c>
      <c r="X156" s="80"/>
      <c r="Y156" s="79"/>
      <c r="AE156" s="4">
        <f>IF(A156="","",(IFERROR(VLOOKUP(A156,Projecten!A$4:W$2618,5,FALSE),"niet bekend")))</f>
        <v>5</v>
      </c>
      <c r="AF156" s="973">
        <f>IF(AE156="","",(E156/AE156*AH156))</f>
        <v>9890</v>
      </c>
      <c r="AG156" s="1028">
        <f>IF(A156="","",(IFERROR(VLOOKUP(A156,Projecten!A$4:W$2618,23,FALSE),"niet bekend")))</f>
        <v>9890</v>
      </c>
      <c r="AH156" s="1028">
        <f>IF(A156="","",(IFERROR(VLOOKUP(A156,Projecten!A$4:W$2618,12,FALSE),"niet bekend")))</f>
        <v>9890</v>
      </c>
      <c r="AI156" s="1026">
        <f>IF(AF156="","",(AH156-AF156))</f>
        <v>0</v>
      </c>
    </row>
    <row r="157" spans="1:35" s="4" customFormat="1" ht="12.75" customHeight="1" x14ac:dyDescent="0.2">
      <c r="A157" s="190">
        <v>2015078</v>
      </c>
      <c r="B157" s="1492">
        <v>120247</v>
      </c>
      <c r="C157" s="1" t="s">
        <v>385</v>
      </c>
      <c r="D157" s="1" t="s">
        <v>68</v>
      </c>
      <c r="E157" s="39">
        <v>2</v>
      </c>
      <c r="F157" s="1">
        <v>16</v>
      </c>
      <c r="G157" s="1">
        <v>10</v>
      </c>
      <c r="H157" s="1">
        <v>6</v>
      </c>
      <c r="I157" s="140" t="s">
        <v>89</v>
      </c>
      <c r="J157" s="7" t="s">
        <v>309</v>
      </c>
      <c r="K157" s="7" t="s">
        <v>309</v>
      </c>
      <c r="L157" s="7" t="s">
        <v>309</v>
      </c>
      <c r="M157" s="7" t="s">
        <v>89</v>
      </c>
      <c r="N157" s="7" t="s">
        <v>89</v>
      </c>
      <c r="O157" s="7" t="s">
        <v>89</v>
      </c>
      <c r="P157" s="7"/>
      <c r="R157" s="2124"/>
      <c r="S157" s="23">
        <f>IF(T157&lt;=0,"",(((T157-'In Productie'!$E$1)/7)+1))</f>
        <v>6035.2857142857147</v>
      </c>
      <c r="T157" s="181">
        <v>42240</v>
      </c>
      <c r="U157" s="4" t="s">
        <v>90</v>
      </c>
      <c r="V157" s="4" t="s">
        <v>467</v>
      </c>
      <c r="W157" s="470">
        <v>24</v>
      </c>
      <c r="X157" s="80"/>
      <c r="Y157" s="82"/>
      <c r="AE157" s="4">
        <f>IF(A157="","",(IFERROR(VLOOKUP(A157,Projecten!A$4:W$2618,5,FALSE),"niet bekend")))</f>
        <v>5</v>
      </c>
      <c r="AF157" s="973">
        <f>IF(AE157="","",(E157/AE157*AH157))</f>
        <v>3956</v>
      </c>
      <c r="AG157" s="1028">
        <f>IF(A157="","",(IFERROR(VLOOKUP(A157,Projecten!A$4:W$2618,23,FALSE),"niet bekend")))</f>
        <v>9890</v>
      </c>
      <c r="AH157" s="1028">
        <f>IF(A157="","",(IFERROR(VLOOKUP(A157,Projecten!A$4:W$2618,12,FALSE),"niet bekend")))</f>
        <v>9890</v>
      </c>
      <c r="AI157" s="1026"/>
    </row>
    <row r="158" spans="1:35" s="4" customFormat="1" ht="12.75" customHeight="1" x14ac:dyDescent="0.2">
      <c r="A158" s="2"/>
      <c r="B158" s="1492"/>
      <c r="C158" s="170" t="s">
        <v>409</v>
      </c>
      <c r="D158" s="1"/>
      <c r="E158" s="39"/>
      <c r="F158" s="1"/>
      <c r="G158" s="1"/>
      <c r="H158" s="1"/>
      <c r="I158" s="75"/>
      <c r="J158" s="75"/>
      <c r="K158" s="75"/>
      <c r="L158" s="7"/>
      <c r="M158" s="7"/>
      <c r="N158" s="7"/>
      <c r="O158" s="7"/>
      <c r="P158" s="7"/>
      <c r="R158" s="2124"/>
      <c r="S158" s="23"/>
      <c r="T158" s="181"/>
      <c r="W158" s="169">
        <v>29.75</v>
      </c>
      <c r="X158" s="80"/>
      <c r="Y158" s="82"/>
      <c r="AE158" s="4" t="str">
        <f>IF(A158="","",(IFERROR(VLOOKUP(A158,Projecten!A$4:W$2618,5,FALSE),"niet bekend")))</f>
        <v/>
      </c>
      <c r="AF158" s="973" t="str">
        <f>IF(AE158="","",(E158/AE158*AH158))</f>
        <v/>
      </c>
      <c r="AG158" s="1028" t="str">
        <f>IF(A158="","",(IFERROR(VLOOKUP(A158,Projecten!A$4:W$2618,23,FALSE),"niet bekend")))</f>
        <v/>
      </c>
      <c r="AH158" s="1028" t="str">
        <f>IF(A158="","",(IFERROR(VLOOKUP(A158,Projecten!A$4:W$2618,12,FALSE),"niet bekend")))</f>
        <v/>
      </c>
      <c r="AI158" s="1026" t="str">
        <f>IF(AF158="","",(AH158-AF158))</f>
        <v/>
      </c>
    </row>
    <row r="159" spans="1:35" s="38" customFormat="1" ht="12.75" customHeight="1" x14ac:dyDescent="0.2">
      <c r="A159" s="30"/>
      <c r="B159" s="1491"/>
      <c r="C159" s="31"/>
      <c r="D159" s="31"/>
      <c r="E159" s="32"/>
      <c r="F159" s="31"/>
      <c r="G159" s="31"/>
      <c r="H159" s="31"/>
      <c r="I159" s="32"/>
      <c r="J159" s="32"/>
      <c r="K159" s="32"/>
      <c r="L159" s="32"/>
      <c r="M159" s="32"/>
      <c r="N159" s="32"/>
      <c r="O159" s="32"/>
      <c r="P159" s="32"/>
      <c r="Q159" s="33"/>
      <c r="R159" s="33"/>
      <c r="S159" s="1194"/>
      <c r="T159" s="176"/>
      <c r="U159" s="35"/>
      <c r="V159" s="35"/>
      <c r="W159" s="35"/>
      <c r="X159" s="83"/>
      <c r="Y159" s="84"/>
      <c r="AF159" s="983"/>
      <c r="AG159" s="1030"/>
      <c r="AH159" s="1030"/>
      <c r="AI159" s="1030"/>
    </row>
    <row r="160" spans="1:35" s="1038" customFormat="1" ht="12.75" customHeight="1" x14ac:dyDescent="0.2">
      <c r="A160" s="1007"/>
      <c r="B160" s="1489"/>
      <c r="C160" s="1008">
        <f>SUM(F160:H160)</f>
        <v>136</v>
      </c>
      <c r="D160" s="1009"/>
      <c r="E160" s="1010">
        <f>SUM(E161:E170)</f>
        <v>9</v>
      </c>
      <c r="F160" s="1009">
        <f>SUM(F161:F170)</f>
        <v>71</v>
      </c>
      <c r="G160" s="1009">
        <f>SUM(G161:G170)</f>
        <v>41</v>
      </c>
      <c r="H160" s="1009">
        <f>SUM(H161:H170)</f>
        <v>24</v>
      </c>
      <c r="I160" s="1010"/>
      <c r="J160" s="1010"/>
      <c r="K160" s="1010"/>
      <c r="L160" s="1010"/>
      <c r="M160" s="1010"/>
      <c r="N160" s="1010"/>
      <c r="O160" s="1010"/>
      <c r="P160" s="1010"/>
      <c r="Q160" s="1045">
        <v>34</v>
      </c>
      <c r="R160" s="1045"/>
      <c r="S160" s="1195"/>
      <c r="T160" s="1046"/>
      <c r="U160" s="1047"/>
      <c r="V160" s="1047">
        <f>SUM(W160:W170)</f>
        <v>131</v>
      </c>
      <c r="W160" s="1067"/>
      <c r="X160" s="1049">
        <f>'In Productie'!$Y$1+19</f>
        <v>419</v>
      </c>
      <c r="Y160" s="961">
        <f>V160-X160</f>
        <v>-288</v>
      </c>
      <c r="AE160" s="1038" t="str">
        <f>IF(A160="","",(IFERROR(VLOOKUP(A160,Projecten!A$4:W$2618,5,FALSE),"niet bekend")))</f>
        <v/>
      </c>
      <c r="AF160" s="1037">
        <f>SUM(AF161:AF170)</f>
        <v>20548</v>
      </c>
      <c r="AG160" s="1027" t="str">
        <f>IF(A160="","",(IFERROR(VLOOKUP(A160,Projecten!A$4:W$2618,23,FALSE),"niet bekend")))</f>
        <v/>
      </c>
      <c r="AH160" s="1027" t="str">
        <f>IF(A160="","",(IFERROR(VLOOKUP(A160,Projecten!A$4:W$2618,12,FALSE),"niet bekend")))</f>
        <v/>
      </c>
      <c r="AI160" s="1027"/>
    </row>
    <row r="161" spans="1:35" s="90" customFormat="1" ht="12.75" customHeight="1" x14ac:dyDescent="0.2">
      <c r="A161" s="160"/>
      <c r="B161" s="1495"/>
      <c r="C161" s="193" t="s">
        <v>409</v>
      </c>
      <c r="D161" s="99"/>
      <c r="E161" s="75"/>
      <c r="F161" s="99"/>
      <c r="G161" s="99"/>
      <c r="H161" s="99"/>
      <c r="I161" s="75"/>
      <c r="J161" s="75"/>
      <c r="K161" s="75"/>
      <c r="L161" s="75"/>
      <c r="M161" s="75"/>
      <c r="N161" s="75"/>
      <c r="O161" s="75"/>
      <c r="P161" s="75"/>
      <c r="Q161" s="161"/>
      <c r="R161" s="161"/>
      <c r="S161" s="1197"/>
      <c r="T161" s="185"/>
      <c r="U161" s="162"/>
      <c r="V161" s="162"/>
      <c r="W161" s="487">
        <v>0</v>
      </c>
      <c r="X161" s="163"/>
      <c r="Y161" s="164"/>
      <c r="AE161" s="90" t="str">
        <f>IF(A161="","",(IFERROR(VLOOKUP(A161,Projecten!A$4:W$2618,5,FALSE),"niet bekend")))</f>
        <v/>
      </c>
      <c r="AF161" s="972" t="str">
        <f t="shared" ref="AF161:AF169" si="14">IF(AE161="","",(E161/AE161*AH161))</f>
        <v/>
      </c>
      <c r="AG161" s="1028" t="str">
        <f>IF(A161="","",(IFERROR(VLOOKUP(A161,Projecten!A$4:W$2618,23,FALSE),"niet bekend")))</f>
        <v/>
      </c>
      <c r="AH161" s="1028" t="str">
        <f>IF(A161="","",(IFERROR(VLOOKUP(A161,Projecten!A$4:W$2618,12,FALSE),"niet bekend")))</f>
        <v/>
      </c>
      <c r="AI161" s="1028" t="str">
        <f>IF(AF161="","",(AH161-AF161))</f>
        <v/>
      </c>
    </row>
    <row r="162" spans="1:35" s="90" customFormat="1" ht="12.75" customHeight="1" x14ac:dyDescent="0.2">
      <c r="A162" s="160"/>
      <c r="B162" s="1495"/>
      <c r="C162" s="193" t="s">
        <v>455</v>
      </c>
      <c r="D162" s="99"/>
      <c r="E162" s="75"/>
      <c r="F162" s="99"/>
      <c r="G162" s="99"/>
      <c r="H162" s="99"/>
      <c r="I162" s="75"/>
      <c r="J162" s="75"/>
      <c r="K162" s="75"/>
      <c r="L162" s="75"/>
      <c r="M162" s="75"/>
      <c r="N162" s="75"/>
      <c r="O162" s="75"/>
      <c r="P162" s="75"/>
      <c r="Q162" s="161"/>
      <c r="R162" s="161"/>
      <c r="S162" s="1197"/>
      <c r="T162" s="185"/>
      <c r="U162" s="162"/>
      <c r="V162" s="162"/>
      <c r="W162" s="487">
        <v>8</v>
      </c>
      <c r="X162" s="163"/>
      <c r="Y162" s="164"/>
      <c r="AE162" s="90" t="str">
        <f>IF(A162="","",(IFERROR(VLOOKUP(A162,Projecten!A$4:W$2618,5,FALSE),"niet bekend")))</f>
        <v/>
      </c>
      <c r="AF162" s="972" t="str">
        <f t="shared" si="14"/>
        <v/>
      </c>
      <c r="AG162" s="1028" t="str">
        <f>IF(A162="","",(IFERROR(VLOOKUP(A162,Projecten!A$4:W$2618,23,FALSE),"niet bekend")))</f>
        <v/>
      </c>
      <c r="AH162" s="1028" t="str">
        <f>IF(A162="","",(IFERROR(VLOOKUP(A162,Projecten!A$4:W$2618,12,FALSE),"niet bekend")))</f>
        <v/>
      </c>
      <c r="AI162" s="1028" t="str">
        <f>IF(AF162="","",(AH162-AF162))</f>
        <v/>
      </c>
    </row>
    <row r="163" spans="1:35" s="4" customFormat="1" ht="12.75" customHeight="1" x14ac:dyDescent="0.2">
      <c r="A163" s="190">
        <v>2015078</v>
      </c>
      <c r="B163" s="1492">
        <v>120247</v>
      </c>
      <c r="C163" s="1" t="s">
        <v>385</v>
      </c>
      <c r="D163" s="1" t="s">
        <v>68</v>
      </c>
      <c r="E163" s="39">
        <v>3</v>
      </c>
      <c r="F163" s="1">
        <v>24</v>
      </c>
      <c r="G163" s="1">
        <v>15</v>
      </c>
      <c r="H163" s="1">
        <v>9</v>
      </c>
      <c r="I163" s="140" t="s">
        <v>89</v>
      </c>
      <c r="J163" s="7" t="s">
        <v>309</v>
      </c>
      <c r="K163" s="7" t="s">
        <v>309</v>
      </c>
      <c r="L163" s="7" t="s">
        <v>309</v>
      </c>
      <c r="M163" s="7" t="s">
        <v>89</v>
      </c>
      <c r="N163" s="7" t="s">
        <v>89</v>
      </c>
      <c r="O163" s="7" t="s">
        <v>89</v>
      </c>
      <c r="P163" s="7" t="s">
        <v>89</v>
      </c>
      <c r="R163" s="2124"/>
      <c r="S163" s="23">
        <f>IF(T163&lt;=0,"",(((T163-'In Productie'!$E$1)/7)+1))</f>
        <v>6035.7142857142853</v>
      </c>
      <c r="T163" s="181">
        <v>42243</v>
      </c>
      <c r="U163" s="4" t="s">
        <v>90</v>
      </c>
      <c r="V163" s="4" t="s">
        <v>467</v>
      </c>
      <c r="W163" s="78">
        <v>36</v>
      </c>
      <c r="X163" s="80"/>
      <c r="Y163" s="82"/>
      <c r="AE163" s="4">
        <f>IF(A163="","",(IFERROR(VLOOKUP(A163,Projecten!A$4:W$2618,5,FALSE),"niet bekend")))</f>
        <v>5</v>
      </c>
      <c r="AF163" s="973">
        <f t="shared" si="14"/>
        <v>5934</v>
      </c>
      <c r="AG163" s="1028">
        <f>IF(A163="","",(IFERROR(VLOOKUP(A163,Projecten!A$4:W$2618,23,FALSE),"niet bekend")))</f>
        <v>9890</v>
      </c>
      <c r="AH163" s="1028">
        <f>IF(A163="","",(IFERROR(VLOOKUP(A163,Projecten!A$4:W$2618,12,FALSE),"niet bekend")))</f>
        <v>9890</v>
      </c>
      <c r="AI163" s="1026"/>
    </row>
    <row r="164" spans="1:35" s="4" customFormat="1" ht="12.75" customHeight="1" x14ac:dyDescent="0.2">
      <c r="A164" s="190">
        <v>2015082</v>
      </c>
      <c r="B164" s="1492">
        <v>120258</v>
      </c>
      <c r="C164" s="1" t="s">
        <v>388</v>
      </c>
      <c r="D164" s="1" t="s">
        <v>68</v>
      </c>
      <c r="E164" s="39">
        <v>1</v>
      </c>
      <c r="F164" s="1">
        <v>7</v>
      </c>
      <c r="G164" s="1">
        <v>3</v>
      </c>
      <c r="H164" s="1">
        <v>4</v>
      </c>
      <c r="I164" s="140" t="s">
        <v>89</v>
      </c>
      <c r="J164" s="7" t="s">
        <v>309</v>
      </c>
      <c r="K164" s="140" t="s">
        <v>89</v>
      </c>
      <c r="L164" s="7" t="s">
        <v>309</v>
      </c>
      <c r="M164" s="7" t="s">
        <v>89</v>
      </c>
      <c r="N164" s="7" t="s">
        <v>89</v>
      </c>
      <c r="O164" s="7" t="s">
        <v>89</v>
      </c>
      <c r="P164" s="7" t="s">
        <v>89</v>
      </c>
      <c r="R164" s="2124"/>
      <c r="S164" s="23">
        <f>IF(T164&lt;=0,"",(((T164-'In Productie'!$E$1)/7)+1))</f>
        <v>6035.7142857142853</v>
      </c>
      <c r="T164" s="181">
        <v>42243</v>
      </c>
      <c r="U164" s="4" t="s">
        <v>278</v>
      </c>
      <c r="W164" s="78">
        <v>14</v>
      </c>
      <c r="X164" s="80"/>
      <c r="Y164" s="82"/>
      <c r="AE164" s="4">
        <f>IF(A164="","",(IFERROR(VLOOKUP(A164,Projecten!A$4:W$2618,5,FALSE),"niet bekend")))</f>
        <v>1</v>
      </c>
      <c r="AF164" s="973">
        <f t="shared" si="14"/>
        <v>2771</v>
      </c>
      <c r="AG164" s="1028">
        <f>IF(A164="","",(IFERROR(VLOOKUP(A164,Projecten!A$4:W$2618,23,FALSE),"niet bekend")))</f>
        <v>2771</v>
      </c>
      <c r="AH164" s="1028">
        <f>IF(A164="","",(IFERROR(VLOOKUP(A164,Projecten!A$4:W$2618,12,FALSE),"niet bekend")))</f>
        <v>2771</v>
      </c>
      <c r="AI164" s="1026">
        <f t="shared" ref="AI164:AI169" si="15">IF(AF164="","",(AH164-AF164))</f>
        <v>0</v>
      </c>
    </row>
    <row r="165" spans="1:35" s="4" customFormat="1" ht="12.75" customHeight="1" x14ac:dyDescent="0.2">
      <c r="A165" s="190">
        <v>2015083</v>
      </c>
      <c r="B165" s="1492">
        <v>120258</v>
      </c>
      <c r="C165" s="1" t="s">
        <v>389</v>
      </c>
      <c r="D165" s="1" t="s">
        <v>68</v>
      </c>
      <c r="E165" s="39">
        <v>1</v>
      </c>
      <c r="F165" s="1">
        <v>7</v>
      </c>
      <c r="G165" s="1">
        <v>3</v>
      </c>
      <c r="H165" s="1">
        <v>2</v>
      </c>
      <c r="I165" s="141" t="s">
        <v>89</v>
      </c>
      <c r="J165" s="141" t="s">
        <v>89</v>
      </c>
      <c r="K165" s="41" t="s">
        <v>309</v>
      </c>
      <c r="L165" s="41" t="s">
        <v>309</v>
      </c>
      <c r="M165" s="41" t="s">
        <v>89</v>
      </c>
      <c r="N165" s="41" t="s">
        <v>89</v>
      </c>
      <c r="O165" s="41" t="s">
        <v>89</v>
      </c>
      <c r="P165" s="41" t="s">
        <v>89</v>
      </c>
      <c r="R165" s="2124"/>
      <c r="S165" s="23">
        <f>IF(T165&lt;=0,"",(((T165-'In Productie'!$E$1)/7)+1))</f>
        <v>6035.7142857142853</v>
      </c>
      <c r="T165" s="181">
        <v>42243</v>
      </c>
      <c r="U165" s="4" t="s">
        <v>278</v>
      </c>
      <c r="W165" s="78">
        <v>12</v>
      </c>
      <c r="X165" s="80"/>
      <c r="Y165" s="79"/>
      <c r="AE165" s="4">
        <f>IF(A165="","",(IFERROR(VLOOKUP(A165,Projecten!A$4:W$2618,5,FALSE),"niet bekend")))</f>
        <v>1</v>
      </c>
      <c r="AF165" s="973">
        <f t="shared" si="14"/>
        <v>2526</v>
      </c>
      <c r="AG165" s="1028">
        <f>IF(A165="","",(IFERROR(VLOOKUP(A165,Projecten!A$4:W$2618,23,FALSE),"niet bekend")))</f>
        <v>2526</v>
      </c>
      <c r="AH165" s="1028">
        <f>IF(A165="","",(IFERROR(VLOOKUP(A165,Projecten!A$4:W$2618,12,FALSE),"niet bekend")))</f>
        <v>2526</v>
      </c>
      <c r="AI165" s="1026">
        <f t="shared" si="15"/>
        <v>0</v>
      </c>
    </row>
    <row r="166" spans="1:35" s="4" customFormat="1" ht="12.75" customHeight="1" x14ac:dyDescent="0.2">
      <c r="A166" s="190">
        <v>2015084</v>
      </c>
      <c r="B166" s="1492">
        <v>120258</v>
      </c>
      <c r="C166" s="1" t="s">
        <v>395</v>
      </c>
      <c r="D166" s="1" t="s">
        <v>68</v>
      </c>
      <c r="E166" s="39">
        <v>1</v>
      </c>
      <c r="F166" s="1">
        <v>9</v>
      </c>
      <c r="G166" s="1">
        <v>5</v>
      </c>
      <c r="H166" s="1">
        <v>4</v>
      </c>
      <c r="I166" s="141" t="s">
        <v>89</v>
      </c>
      <c r="J166" s="41" t="s">
        <v>309</v>
      </c>
      <c r="K166" s="141" t="s">
        <v>89</v>
      </c>
      <c r="L166" s="41" t="s">
        <v>309</v>
      </c>
      <c r="M166" s="41" t="s">
        <v>89</v>
      </c>
      <c r="N166" s="41" t="s">
        <v>89</v>
      </c>
      <c r="O166" s="41" t="s">
        <v>89</v>
      </c>
      <c r="P166" s="41" t="s">
        <v>89</v>
      </c>
      <c r="R166" s="2124"/>
      <c r="S166" s="23">
        <f>IF(T166&lt;=0,"",(((T166-'In Productie'!$E$1)/7)+1))</f>
        <v>6035.7142857142853</v>
      </c>
      <c r="T166" s="181">
        <v>42243</v>
      </c>
      <c r="U166" s="4" t="s">
        <v>278</v>
      </c>
      <c r="W166" s="470">
        <v>17</v>
      </c>
      <c r="X166" s="137"/>
      <c r="Y166" s="79"/>
      <c r="AE166" s="4">
        <f>IF(A166="","",(IFERROR(VLOOKUP(A166,Projecten!A$4:W$2618,5,FALSE),"niet bekend")))</f>
        <v>1</v>
      </c>
      <c r="AF166" s="973">
        <f t="shared" si="14"/>
        <v>2496</v>
      </c>
      <c r="AG166" s="1028">
        <f>IF(A166="","",(IFERROR(VLOOKUP(A166,Projecten!A$4:W$2618,23,FALSE),"niet bekend")))</f>
        <v>2496</v>
      </c>
      <c r="AH166" s="1028">
        <f>IF(A166="","",(IFERROR(VLOOKUP(A166,Projecten!A$4:W$2618,12,FALSE),"niet bekend")))</f>
        <v>2496</v>
      </c>
      <c r="AI166" s="1026">
        <f t="shared" si="15"/>
        <v>0</v>
      </c>
    </row>
    <row r="167" spans="1:35" s="4" customFormat="1" ht="12.75" customHeight="1" x14ac:dyDescent="0.2">
      <c r="A167" s="190">
        <v>2015085</v>
      </c>
      <c r="B167" s="1492">
        <v>120258</v>
      </c>
      <c r="C167" s="1" t="s">
        <v>396</v>
      </c>
      <c r="D167" s="1" t="s">
        <v>68</v>
      </c>
      <c r="E167" s="39">
        <v>1</v>
      </c>
      <c r="F167" s="1">
        <v>11</v>
      </c>
      <c r="G167" s="1">
        <v>5</v>
      </c>
      <c r="H167" s="1">
        <v>3</v>
      </c>
      <c r="I167" s="140" t="s">
        <v>89</v>
      </c>
      <c r="J167" s="7" t="s">
        <v>309</v>
      </c>
      <c r="K167" s="140" t="s">
        <v>89</v>
      </c>
      <c r="L167" s="7" t="s">
        <v>309</v>
      </c>
      <c r="M167" s="7" t="s">
        <v>89</v>
      </c>
      <c r="N167" s="7" t="s">
        <v>89</v>
      </c>
      <c r="O167" s="7" t="s">
        <v>89</v>
      </c>
      <c r="P167" s="7" t="s">
        <v>89</v>
      </c>
      <c r="R167" s="2124"/>
      <c r="S167" s="23">
        <f>IF(T167&lt;=0,"",(((T167-'In Productie'!$E$1)/7)+1))</f>
        <v>6035.7142857142853</v>
      </c>
      <c r="T167" s="181">
        <v>42243</v>
      </c>
      <c r="U167" s="4" t="s">
        <v>278</v>
      </c>
      <c r="V167" s="4" t="s">
        <v>411</v>
      </c>
      <c r="W167" s="470">
        <v>18</v>
      </c>
      <c r="X167" s="137"/>
      <c r="Y167" s="82"/>
      <c r="AE167" s="4">
        <f>IF(A167="","",(IFERROR(VLOOKUP(A167,Projecten!A$4:W$2618,5,FALSE),"niet bekend")))</f>
        <v>1</v>
      </c>
      <c r="AF167" s="973">
        <f t="shared" si="14"/>
        <v>3237</v>
      </c>
      <c r="AG167" s="1028">
        <f>IF(A167="","",(IFERROR(VLOOKUP(A167,Projecten!A$4:W$2618,23,FALSE),"niet bekend")))</f>
        <v>3237</v>
      </c>
      <c r="AH167" s="1028">
        <f>IF(A167="","",(IFERROR(VLOOKUP(A167,Projecten!A$4:W$2618,12,FALSE),"niet bekend")))</f>
        <v>3237</v>
      </c>
      <c r="AI167" s="1026">
        <f t="shared" si="15"/>
        <v>0</v>
      </c>
    </row>
    <row r="168" spans="1:35" s="4" customFormat="1" ht="12.75" customHeight="1" x14ac:dyDescent="0.2">
      <c r="A168" s="190">
        <v>2015086</v>
      </c>
      <c r="B168" s="1492">
        <v>120258</v>
      </c>
      <c r="C168" s="1" t="s">
        <v>397</v>
      </c>
      <c r="D168" s="1" t="s">
        <v>68</v>
      </c>
      <c r="E168" s="39">
        <v>1</v>
      </c>
      <c r="F168" s="1">
        <v>10</v>
      </c>
      <c r="G168" s="1">
        <v>7</v>
      </c>
      <c r="H168" s="1">
        <v>2</v>
      </c>
      <c r="I168" s="147" t="s">
        <v>89</v>
      </c>
      <c r="J168" s="147" t="s">
        <v>89</v>
      </c>
      <c r="K168" s="147" t="s">
        <v>89</v>
      </c>
      <c r="L168" s="29" t="s">
        <v>309</v>
      </c>
      <c r="M168" s="29" t="s">
        <v>89</v>
      </c>
      <c r="N168" s="29" t="s">
        <v>89</v>
      </c>
      <c r="O168" s="29" t="s">
        <v>89</v>
      </c>
      <c r="P168" s="29" t="s">
        <v>89</v>
      </c>
      <c r="R168" s="2124"/>
      <c r="S168" s="23">
        <f>IF(T168&lt;=0,"",(((T168-'In Productie'!$E$1)/7)+1))</f>
        <v>6035.7142857142853</v>
      </c>
      <c r="T168" s="181">
        <v>42243</v>
      </c>
      <c r="U168" s="4" t="s">
        <v>278</v>
      </c>
      <c r="W168" s="470">
        <v>21</v>
      </c>
      <c r="X168" s="137"/>
      <c r="Y168" s="79"/>
      <c r="AE168" s="4">
        <f>IF(A168="","",(IFERROR(VLOOKUP(A168,Projecten!A$4:W$2618,5,FALSE),"niet bekend")))</f>
        <v>1</v>
      </c>
      <c r="AF168" s="973">
        <f t="shared" si="14"/>
        <v>3204</v>
      </c>
      <c r="AG168" s="1028">
        <f>IF(A168="","",(IFERROR(VLOOKUP(A168,Projecten!A$4:W$2618,23,FALSE),"niet bekend")))</f>
        <v>3204</v>
      </c>
      <c r="AH168" s="1028">
        <f>IF(A168="","",(IFERROR(VLOOKUP(A168,Projecten!A$4:W$2618,12,FALSE),"niet bekend")))</f>
        <v>3204</v>
      </c>
      <c r="AI168" s="1026">
        <f t="shared" si="15"/>
        <v>0</v>
      </c>
    </row>
    <row r="169" spans="1:35" s="4" customFormat="1" ht="12.75" customHeight="1" x14ac:dyDescent="0.2">
      <c r="A169" s="190">
        <v>2015090</v>
      </c>
      <c r="B169" s="1492">
        <v>120258</v>
      </c>
      <c r="C169" s="1" t="s">
        <v>267</v>
      </c>
      <c r="D169" s="1" t="s">
        <v>68</v>
      </c>
      <c r="E169" s="39">
        <v>1</v>
      </c>
      <c r="F169" s="1">
        <v>3</v>
      </c>
      <c r="G169" s="1">
        <v>3</v>
      </c>
      <c r="H169" s="1">
        <v>0</v>
      </c>
      <c r="I169" s="141" t="s">
        <v>89</v>
      </c>
      <c r="J169" s="41" t="s">
        <v>309</v>
      </c>
      <c r="K169" s="41" t="s">
        <v>309</v>
      </c>
      <c r="L169" s="41" t="s">
        <v>309</v>
      </c>
      <c r="M169" s="41" t="s">
        <v>89</v>
      </c>
      <c r="N169" s="41" t="s">
        <v>89</v>
      </c>
      <c r="O169" s="41" t="s">
        <v>89</v>
      </c>
      <c r="P169" s="41" t="s">
        <v>89</v>
      </c>
      <c r="R169" s="2124"/>
      <c r="S169" s="23">
        <f>IF(T169&lt;=0,"",(((T169-'In Productie'!$E$1)/7)+1))</f>
        <v>6035.7142857142853</v>
      </c>
      <c r="T169" s="181">
        <v>42243</v>
      </c>
      <c r="U169" s="4" t="s">
        <v>387</v>
      </c>
      <c r="W169" s="480">
        <v>5</v>
      </c>
      <c r="X169" s="79"/>
      <c r="Y169" s="79"/>
      <c r="AE169" s="4">
        <f>IF(A169="","",(IFERROR(VLOOKUP(A169,Projecten!A$4:W$2618,5,FALSE),"niet bekend")))</f>
        <v>1</v>
      </c>
      <c r="AF169" s="973">
        <f t="shared" si="14"/>
        <v>380</v>
      </c>
      <c r="AG169" s="1028">
        <f>IF(A169="","",(IFERROR(VLOOKUP(A169,Projecten!A$4:W$2618,23,FALSE),"niet bekend")))</f>
        <v>380</v>
      </c>
      <c r="AH169" s="1028">
        <f>IF(A169="","",(IFERROR(VLOOKUP(A169,Projecten!A$4:W$2618,12,FALSE),"niet bekend")))</f>
        <v>380</v>
      </c>
      <c r="AI169" s="1026">
        <f t="shared" si="15"/>
        <v>0</v>
      </c>
    </row>
    <row r="170" spans="1:35" s="38" customFormat="1" ht="12.75" customHeight="1" x14ac:dyDescent="0.2">
      <c r="A170" s="30"/>
      <c r="B170" s="1491"/>
      <c r="C170" s="31"/>
      <c r="D170" s="31"/>
      <c r="E170" s="32"/>
      <c r="F170" s="31"/>
      <c r="G170" s="31"/>
      <c r="H170" s="31"/>
      <c r="I170" s="32"/>
      <c r="J170" s="32"/>
      <c r="K170" s="32"/>
      <c r="L170" s="32"/>
      <c r="M170" s="32"/>
      <c r="N170" s="32"/>
      <c r="O170" s="32"/>
      <c r="P170" s="32"/>
      <c r="Q170" s="33"/>
      <c r="R170" s="33"/>
      <c r="S170" s="1194"/>
      <c r="T170" s="176"/>
      <c r="U170" s="35"/>
      <c r="V170" s="35"/>
      <c r="W170" s="35"/>
      <c r="X170" s="83"/>
      <c r="Y170" s="84"/>
      <c r="AF170" s="983"/>
      <c r="AG170" s="1030"/>
      <c r="AH170" s="1030"/>
      <c r="AI170" s="1030"/>
    </row>
    <row r="171" spans="1:35" s="1038" customFormat="1" ht="12.75" customHeight="1" x14ac:dyDescent="0.2">
      <c r="A171" s="1007"/>
      <c r="B171" s="1489"/>
      <c r="C171" s="1008">
        <f>SUM(F171:H171)</f>
        <v>119</v>
      </c>
      <c r="D171" s="1009"/>
      <c r="E171" s="1010">
        <f>SUM(E172:E180)</f>
        <v>7</v>
      </c>
      <c r="F171" s="1009">
        <f>SUM(F172:F180)</f>
        <v>61</v>
      </c>
      <c r="G171" s="1009">
        <f>SUM(G172:G180)</f>
        <v>34</v>
      </c>
      <c r="H171" s="1009">
        <f>SUM(H172:H180)</f>
        <v>24</v>
      </c>
      <c r="I171" s="1010"/>
      <c r="J171" s="1010"/>
      <c r="K171" s="1010"/>
      <c r="L171" s="1010"/>
      <c r="M171" s="1010"/>
      <c r="N171" s="1010"/>
      <c r="O171" s="1010"/>
      <c r="P171" s="1010"/>
      <c r="Q171" s="1045">
        <v>35</v>
      </c>
      <c r="R171" s="1045"/>
      <c r="S171" s="1195"/>
      <c r="T171" s="1046"/>
      <c r="U171" s="1047"/>
      <c r="V171" s="1047">
        <f>SUM(W171:W180)</f>
        <v>114</v>
      </c>
      <c r="W171" s="1067"/>
      <c r="X171" s="1049">
        <f>'In Productie'!$Y$1+15+38</f>
        <v>453</v>
      </c>
      <c r="Y171" s="961">
        <f>V171-X171</f>
        <v>-339</v>
      </c>
      <c r="AE171" s="1038" t="str">
        <f>IF(A171="","",(IFERROR(VLOOKUP(A171,Projecten!A$4:W$2618,5,FALSE),"niet bekend")))</f>
        <v/>
      </c>
      <c r="AF171" s="1037">
        <f>SUM(AF172:AF180)</f>
        <v>18499.600000000002</v>
      </c>
      <c r="AG171" s="1027" t="str">
        <f>IF(A171="","",(IFERROR(VLOOKUP(A171,Projecten!A$4:W$2618,23,FALSE),"niet bekend")))</f>
        <v/>
      </c>
      <c r="AH171" s="1027" t="str">
        <f>IF(A171="","",(IFERROR(VLOOKUP(A171,Projecten!A$4:W$2618,12,FALSE),"niet bekend")))</f>
        <v/>
      </c>
      <c r="AI171" s="1027"/>
    </row>
    <row r="172" spans="1:35" s="90" customFormat="1" ht="12.75" customHeight="1" x14ac:dyDescent="0.2">
      <c r="A172" s="160"/>
      <c r="B172" s="1495"/>
      <c r="C172" s="193" t="s">
        <v>456</v>
      </c>
      <c r="D172" s="99"/>
      <c r="E172" s="75"/>
      <c r="F172" s="99"/>
      <c r="G172" s="99"/>
      <c r="H172" s="99"/>
      <c r="I172" s="75"/>
      <c r="J172" s="75"/>
      <c r="K172" s="75"/>
      <c r="L172" s="75"/>
      <c r="M172" s="75"/>
      <c r="N172" s="75"/>
      <c r="O172" s="75"/>
      <c r="P172" s="75"/>
      <c r="Q172" s="161"/>
      <c r="R172" s="161"/>
      <c r="S172" s="1197"/>
      <c r="T172" s="185"/>
      <c r="U172" s="162"/>
      <c r="V172" s="162"/>
      <c r="W172" s="487">
        <v>5</v>
      </c>
      <c r="X172" s="163"/>
      <c r="Y172" s="164"/>
      <c r="AE172" s="90" t="str">
        <f>IF(A172="","",(IFERROR(VLOOKUP(A172,Projecten!A$4:W$2618,5,FALSE),"niet bekend")))</f>
        <v/>
      </c>
      <c r="AF172" s="972" t="str">
        <f t="shared" ref="AF172:AF179" si="16">IF(AE172="","",(E172/AE172*AH172))</f>
        <v/>
      </c>
      <c r="AG172" s="1028" t="str">
        <f>IF(A172="","",(IFERROR(VLOOKUP(A172,Projecten!A$4:W$2618,23,FALSE),"niet bekend")))</f>
        <v/>
      </c>
      <c r="AH172" s="1028" t="str">
        <f>IF(A172="","",(IFERROR(VLOOKUP(A172,Projecten!A$4:W$2618,12,FALSE),"niet bekend")))</f>
        <v/>
      </c>
      <c r="AI172" s="1028" t="str">
        <f t="shared" ref="AI172:AI179" si="17">IF(AF172="","",(AH172-AF172))</f>
        <v/>
      </c>
    </row>
    <row r="173" spans="1:35" s="4" customFormat="1" ht="12.75" customHeight="1" x14ac:dyDescent="0.2">
      <c r="A173" s="190">
        <v>2015087</v>
      </c>
      <c r="B173" s="1492">
        <v>120264</v>
      </c>
      <c r="C173" s="1" t="s">
        <v>404</v>
      </c>
      <c r="D173" s="1" t="s">
        <v>68</v>
      </c>
      <c r="E173" s="39">
        <v>1</v>
      </c>
      <c r="F173" s="1">
        <v>9</v>
      </c>
      <c r="G173" s="1">
        <v>5</v>
      </c>
      <c r="H173" s="1">
        <v>3</v>
      </c>
      <c r="I173" s="147" t="s">
        <v>89</v>
      </c>
      <c r="J173" s="29" t="s">
        <v>309</v>
      </c>
      <c r="K173" s="29" t="s">
        <v>309</v>
      </c>
      <c r="L173" s="29" t="s">
        <v>309</v>
      </c>
      <c r="M173" s="29" t="s">
        <v>89</v>
      </c>
      <c r="N173" s="29" t="s">
        <v>89</v>
      </c>
      <c r="O173" s="29" t="s">
        <v>89</v>
      </c>
      <c r="P173" s="29" t="s">
        <v>89</v>
      </c>
      <c r="Q173" s="195"/>
      <c r="R173" s="23"/>
      <c r="S173" s="23">
        <f>IF(T173&lt;=0,"",(((T173-'In Productie'!$E$1)/7)+1))</f>
        <v>6036.7142857142853</v>
      </c>
      <c r="T173" s="177">
        <v>42250</v>
      </c>
      <c r="U173" s="4" t="s">
        <v>278</v>
      </c>
      <c r="V173" s="25" t="s">
        <v>412</v>
      </c>
      <c r="W173" s="470">
        <v>15</v>
      </c>
      <c r="X173" s="137"/>
      <c r="Y173" s="79"/>
      <c r="AE173" s="4">
        <f>IF(A173="","",(IFERROR(VLOOKUP(A173,Projecten!A$4:W$2618,5,FALSE),"niet bekend")))</f>
        <v>1</v>
      </c>
      <c r="AF173" s="973">
        <f t="shared" si="16"/>
        <v>2642.9</v>
      </c>
      <c r="AG173" s="1028">
        <f>IF(A173="","",(IFERROR(VLOOKUP(A173,Projecten!A$4:W$2618,23,FALSE),"niet bekend")))</f>
        <v>2642.9</v>
      </c>
      <c r="AH173" s="1028">
        <f>IF(A173="","",(IFERROR(VLOOKUP(A173,Projecten!A$4:W$2618,12,FALSE),"niet bekend")))</f>
        <v>2642.9</v>
      </c>
      <c r="AI173" s="1026">
        <f t="shared" si="17"/>
        <v>0</v>
      </c>
    </row>
    <row r="174" spans="1:35" s="4" customFormat="1" ht="12.75" customHeight="1" x14ac:dyDescent="0.2">
      <c r="A174" s="190">
        <v>2015088</v>
      </c>
      <c r="B174" s="1492">
        <v>120264</v>
      </c>
      <c r="C174" s="1" t="s">
        <v>405</v>
      </c>
      <c r="D174" s="1" t="s">
        <v>68</v>
      </c>
      <c r="E174" s="39">
        <v>1</v>
      </c>
      <c r="F174" s="1">
        <v>9</v>
      </c>
      <c r="G174" s="1">
        <v>5</v>
      </c>
      <c r="H174" s="1">
        <v>3</v>
      </c>
      <c r="I174" s="140" t="s">
        <v>89</v>
      </c>
      <c r="J174" s="7" t="s">
        <v>309</v>
      </c>
      <c r="K174" s="7" t="s">
        <v>309</v>
      </c>
      <c r="L174" s="7" t="s">
        <v>309</v>
      </c>
      <c r="M174" s="67" t="s">
        <v>89</v>
      </c>
      <c r="N174" s="7" t="s">
        <v>89</v>
      </c>
      <c r="O174" s="7" t="s">
        <v>89</v>
      </c>
      <c r="P174" s="7" t="s">
        <v>89</v>
      </c>
      <c r="R174" s="2124"/>
      <c r="S174" s="23">
        <f>IF(T174&lt;=0,"",(((T174-'In Productie'!$E$1)/7)+1))</f>
        <v>6036.7142857142853</v>
      </c>
      <c r="T174" s="177">
        <v>42250</v>
      </c>
      <c r="U174" s="4" t="s">
        <v>278</v>
      </c>
      <c r="V174" s="25" t="s">
        <v>412</v>
      </c>
      <c r="W174" s="470">
        <v>15</v>
      </c>
      <c r="X174" s="80"/>
      <c r="Y174" s="82"/>
      <c r="AE174" s="4">
        <f>IF(A174="","",(IFERROR(VLOOKUP(A174,Projecten!A$4:W$2618,5,FALSE),"niet bekend")))</f>
        <v>1</v>
      </c>
      <c r="AF174" s="973">
        <f t="shared" si="16"/>
        <v>2642.9</v>
      </c>
      <c r="AG174" s="1028">
        <f>IF(A174="","",(IFERROR(VLOOKUP(A174,Projecten!A$4:W$2618,23,FALSE),"niet bekend")))</f>
        <v>2642.9</v>
      </c>
      <c r="AH174" s="1028">
        <f>IF(A174="","",(IFERROR(VLOOKUP(A174,Projecten!A$4:W$2618,12,FALSE),"niet bekend")))</f>
        <v>2642.9</v>
      </c>
      <c r="AI174" s="1026">
        <f t="shared" si="17"/>
        <v>0</v>
      </c>
    </row>
    <row r="175" spans="1:35" s="4" customFormat="1" ht="12.75" customHeight="1" x14ac:dyDescent="0.2">
      <c r="A175" s="190">
        <v>2015089</v>
      </c>
      <c r="B175" s="1492">
        <v>120264</v>
      </c>
      <c r="C175" s="1" t="s">
        <v>406</v>
      </c>
      <c r="D175" s="1" t="s">
        <v>68</v>
      </c>
      <c r="E175" s="39">
        <v>1</v>
      </c>
      <c r="F175" s="1">
        <v>9</v>
      </c>
      <c r="G175" s="1">
        <v>5</v>
      </c>
      <c r="H175" s="1">
        <v>3</v>
      </c>
      <c r="I175" s="141" t="s">
        <v>89</v>
      </c>
      <c r="J175" s="41" t="s">
        <v>309</v>
      </c>
      <c r="K175" s="41" t="s">
        <v>309</v>
      </c>
      <c r="L175" s="41" t="s">
        <v>309</v>
      </c>
      <c r="M175" s="67" t="s">
        <v>89</v>
      </c>
      <c r="N175" s="41" t="s">
        <v>89</v>
      </c>
      <c r="O175" s="41" t="s">
        <v>89</v>
      </c>
      <c r="P175" s="41" t="s">
        <v>89</v>
      </c>
      <c r="R175" s="2124"/>
      <c r="S175" s="23">
        <f>IF(T175&lt;=0,"",(((T175-'In Productie'!$E$1)/7)+1))</f>
        <v>6036.7142857142853</v>
      </c>
      <c r="T175" s="177">
        <v>42250</v>
      </c>
      <c r="U175" s="4" t="s">
        <v>278</v>
      </c>
      <c r="V175" s="25" t="s">
        <v>412</v>
      </c>
      <c r="W175" s="470">
        <v>15</v>
      </c>
      <c r="X175" s="80"/>
      <c r="Y175" s="79"/>
      <c r="AE175" s="4">
        <f>IF(A175="","",(IFERROR(VLOOKUP(A175,Projecten!A$4:W$2618,5,FALSE),"niet bekend")))</f>
        <v>1</v>
      </c>
      <c r="AF175" s="973">
        <f t="shared" si="16"/>
        <v>2642.9</v>
      </c>
      <c r="AG175" s="1028">
        <f>IF(A175="","",(IFERROR(VLOOKUP(A175,Projecten!A$4:W$2618,23,FALSE),"niet bekend")))</f>
        <v>2642.9</v>
      </c>
      <c r="AH175" s="1028">
        <f>IF(A175="","",(IFERROR(VLOOKUP(A175,Projecten!A$4:W$2618,12,FALSE),"niet bekend")))</f>
        <v>2642.9</v>
      </c>
      <c r="AI175" s="1026">
        <f t="shared" si="17"/>
        <v>0</v>
      </c>
    </row>
    <row r="176" spans="1:35" s="4" customFormat="1" ht="12.75" customHeight="1" x14ac:dyDescent="0.2">
      <c r="A176" s="190">
        <v>2015092</v>
      </c>
      <c r="B176" s="1492">
        <v>120264</v>
      </c>
      <c r="C176" s="1" t="s">
        <v>424</v>
      </c>
      <c r="D176" s="1" t="s">
        <v>68</v>
      </c>
      <c r="E176" s="39">
        <v>1</v>
      </c>
      <c r="F176" s="1">
        <v>7</v>
      </c>
      <c r="G176" s="1">
        <v>4</v>
      </c>
      <c r="H176" s="1">
        <v>3</v>
      </c>
      <c r="I176" s="140" t="s">
        <v>89</v>
      </c>
      <c r="J176" s="7" t="s">
        <v>309</v>
      </c>
      <c r="K176" s="7" t="s">
        <v>309</v>
      </c>
      <c r="L176" s="7" t="s">
        <v>309</v>
      </c>
      <c r="M176" s="7" t="s">
        <v>89</v>
      </c>
      <c r="N176" s="7" t="s">
        <v>89</v>
      </c>
      <c r="O176" s="7" t="s">
        <v>89</v>
      </c>
      <c r="P176" s="7" t="s">
        <v>89</v>
      </c>
      <c r="R176" s="2124"/>
      <c r="S176" s="23">
        <f>IF(T176&lt;=0,"",(((T176-'In Productie'!$E$1)/7)+1))</f>
        <v>6036.7142857142853</v>
      </c>
      <c r="T176" s="177">
        <v>42250</v>
      </c>
      <c r="U176" s="4" t="s">
        <v>278</v>
      </c>
      <c r="W176" s="488">
        <v>14</v>
      </c>
      <c r="X176" s="79"/>
      <c r="Y176" s="82"/>
      <c r="AE176" s="4">
        <f>IF(A176="","",(IFERROR(VLOOKUP(A176,Projecten!A$4:W$2618,5,FALSE),"niet bekend")))</f>
        <v>1</v>
      </c>
      <c r="AF176" s="973">
        <f t="shared" si="16"/>
        <v>2147</v>
      </c>
      <c r="AG176" s="1028">
        <f>IF(A176="","",(IFERROR(VLOOKUP(A176,Projecten!A$4:W$2618,23,FALSE),"niet bekend")))</f>
        <v>2147</v>
      </c>
      <c r="AH176" s="1028">
        <f>IF(A176="","",(IFERROR(VLOOKUP(A176,Projecten!A$4:W$2618,12,FALSE),"niet bekend")))</f>
        <v>2147</v>
      </c>
      <c r="AI176" s="1026">
        <f t="shared" si="17"/>
        <v>0</v>
      </c>
    </row>
    <row r="177" spans="1:35" s="4" customFormat="1" ht="12.75" customHeight="1" x14ac:dyDescent="0.2">
      <c r="A177" s="190">
        <v>2015093</v>
      </c>
      <c r="B177" s="1492">
        <v>120264</v>
      </c>
      <c r="C177" s="1" t="s">
        <v>425</v>
      </c>
      <c r="D177" s="1" t="s">
        <v>68</v>
      </c>
      <c r="E177" s="39">
        <v>1</v>
      </c>
      <c r="F177" s="1">
        <v>9</v>
      </c>
      <c r="G177" s="1">
        <v>5</v>
      </c>
      <c r="H177" s="1">
        <v>4</v>
      </c>
      <c r="I177" s="147" t="s">
        <v>89</v>
      </c>
      <c r="J177" s="29" t="s">
        <v>309</v>
      </c>
      <c r="K177" s="147" t="s">
        <v>89</v>
      </c>
      <c r="L177" s="29" t="s">
        <v>309</v>
      </c>
      <c r="M177" s="29" t="s">
        <v>89</v>
      </c>
      <c r="N177" s="29" t="s">
        <v>89</v>
      </c>
      <c r="O177" s="29" t="s">
        <v>89</v>
      </c>
      <c r="P177" s="29" t="s">
        <v>89</v>
      </c>
      <c r="R177" s="2124"/>
      <c r="S177" s="23">
        <f>IF(T177&lt;=0,"",(((T177-'In Productie'!$E$1)/7)+1))</f>
        <v>6036.7142857142853</v>
      </c>
      <c r="T177" s="177">
        <v>42250</v>
      </c>
      <c r="U177" s="4" t="s">
        <v>278</v>
      </c>
      <c r="W177" s="470">
        <v>18</v>
      </c>
      <c r="X177" s="79"/>
      <c r="Y177" s="79"/>
      <c r="AE177" s="4">
        <f>IF(A177="","",(IFERROR(VLOOKUP(A177,Projecten!A$4:W$2618,5,FALSE),"niet bekend")))</f>
        <v>1</v>
      </c>
      <c r="AF177" s="973">
        <f t="shared" si="16"/>
        <v>2874</v>
      </c>
      <c r="AG177" s="1028">
        <f>IF(A177="","",(IFERROR(VLOOKUP(A177,Projecten!A$4:W$2618,23,FALSE),"niet bekend")))</f>
        <v>2874</v>
      </c>
      <c r="AH177" s="1028">
        <f>IF(A177="","",(IFERROR(VLOOKUP(A177,Projecten!A$4:W$2618,12,FALSE),"niet bekend")))</f>
        <v>2874</v>
      </c>
      <c r="AI177" s="1026">
        <f t="shared" si="17"/>
        <v>0</v>
      </c>
    </row>
    <row r="178" spans="1:35" s="4" customFormat="1" ht="12.75" customHeight="1" x14ac:dyDescent="0.2">
      <c r="A178" s="190">
        <v>2015094</v>
      </c>
      <c r="B178" s="1492">
        <v>120264</v>
      </c>
      <c r="C178" s="1" t="s">
        <v>426</v>
      </c>
      <c r="D178" s="1" t="s">
        <v>68</v>
      </c>
      <c r="E178" s="39">
        <v>1</v>
      </c>
      <c r="F178" s="1">
        <v>9</v>
      </c>
      <c r="G178" s="1">
        <v>5</v>
      </c>
      <c r="H178" s="1">
        <v>5</v>
      </c>
      <c r="I178" s="147" t="s">
        <v>89</v>
      </c>
      <c r="J178" s="29" t="s">
        <v>309</v>
      </c>
      <c r="K178" s="29" t="s">
        <v>309</v>
      </c>
      <c r="L178" s="29" t="s">
        <v>309</v>
      </c>
      <c r="M178" s="29" t="s">
        <v>89</v>
      </c>
      <c r="N178" s="29" t="s">
        <v>89</v>
      </c>
      <c r="O178" s="29" t="s">
        <v>89</v>
      </c>
      <c r="P178" s="29" t="s">
        <v>89</v>
      </c>
      <c r="R178" s="2124"/>
      <c r="S178" s="23">
        <f>IF(T178&lt;=0,"",(((T178-'In Productie'!$E$1)/7)+1))</f>
        <v>6036.7142857142853</v>
      </c>
      <c r="T178" s="177">
        <v>42250</v>
      </c>
      <c r="U178" s="4" t="s">
        <v>278</v>
      </c>
      <c r="W178" s="470">
        <v>17</v>
      </c>
      <c r="X178" s="79"/>
      <c r="Y178" s="79"/>
      <c r="AE178" s="4">
        <f>IF(A178="","",(IFERROR(VLOOKUP(A178,Projecten!A$4:W$2618,5,FALSE),"niet bekend")))</f>
        <v>1</v>
      </c>
      <c r="AF178" s="973">
        <f t="shared" si="16"/>
        <v>2907</v>
      </c>
      <c r="AG178" s="1028">
        <f>IF(A178="","",(IFERROR(VLOOKUP(A178,Projecten!A$4:W$2618,23,FALSE),"niet bekend")))</f>
        <v>2907</v>
      </c>
      <c r="AH178" s="1028">
        <f>IF(A178="","",(IFERROR(VLOOKUP(A178,Projecten!A$4:W$2618,12,FALSE),"niet bekend")))</f>
        <v>2907</v>
      </c>
      <c r="AI178" s="1026">
        <f t="shared" si="17"/>
        <v>0</v>
      </c>
    </row>
    <row r="179" spans="1:35" s="4" customFormat="1" ht="12.75" customHeight="1" x14ac:dyDescent="0.2">
      <c r="A179" s="190">
        <v>2015095</v>
      </c>
      <c r="B179" s="1492">
        <v>120264</v>
      </c>
      <c r="C179" s="1" t="s">
        <v>433</v>
      </c>
      <c r="D179" s="1" t="s">
        <v>68</v>
      </c>
      <c r="E179" s="39">
        <v>1</v>
      </c>
      <c r="F179" s="1">
        <v>9</v>
      </c>
      <c r="G179" s="1">
        <v>5</v>
      </c>
      <c r="H179" s="1">
        <v>3</v>
      </c>
      <c r="I179" s="147" t="s">
        <v>89</v>
      </c>
      <c r="J179" s="29" t="s">
        <v>309</v>
      </c>
      <c r="K179" s="29" t="s">
        <v>309</v>
      </c>
      <c r="L179" s="29" t="s">
        <v>309</v>
      </c>
      <c r="M179" s="29" t="s">
        <v>89</v>
      </c>
      <c r="N179" s="29" t="s">
        <v>89</v>
      </c>
      <c r="O179" s="29" t="s">
        <v>89</v>
      </c>
      <c r="P179" s="29" t="s">
        <v>89</v>
      </c>
      <c r="R179" s="2124"/>
      <c r="S179" s="23">
        <f>IF(T179&lt;=0,"",(((T179-'In Productie'!$E$1)/7)+1))</f>
        <v>6036.7142857142853</v>
      </c>
      <c r="T179" s="177">
        <v>42250</v>
      </c>
      <c r="U179" s="4" t="s">
        <v>278</v>
      </c>
      <c r="V179" s="25" t="s">
        <v>412</v>
      </c>
      <c r="W179" s="470">
        <v>15</v>
      </c>
      <c r="X179" s="79"/>
      <c r="Y179" s="79"/>
      <c r="AE179" s="4">
        <f>IF(A179="","",(IFERROR(VLOOKUP(A179,Projecten!A$4:W$2618,5,FALSE),"niet bekend")))</f>
        <v>1</v>
      </c>
      <c r="AF179" s="973">
        <f t="shared" si="16"/>
        <v>2642.9</v>
      </c>
      <c r="AG179" s="1028">
        <f>IF(A179="","",(IFERROR(VLOOKUP(A179,Projecten!A$4:W$2618,23,FALSE),"niet bekend")))</f>
        <v>2642.9</v>
      </c>
      <c r="AH179" s="1028">
        <f>IF(A179="","",(IFERROR(VLOOKUP(A179,Projecten!A$4:W$2618,12,FALSE),"niet bekend")))</f>
        <v>2642.9</v>
      </c>
      <c r="AI179" s="1026">
        <f t="shared" si="17"/>
        <v>0</v>
      </c>
    </row>
    <row r="180" spans="1:35" s="38" customFormat="1" ht="12.75" customHeight="1" x14ac:dyDescent="0.2">
      <c r="A180" s="30"/>
      <c r="B180" s="1491"/>
      <c r="C180" s="31"/>
      <c r="D180" s="31"/>
      <c r="E180" s="32"/>
      <c r="F180" s="31"/>
      <c r="G180" s="31"/>
      <c r="H180" s="31"/>
      <c r="I180" s="32"/>
      <c r="J180" s="32"/>
      <c r="K180" s="32"/>
      <c r="L180" s="32"/>
      <c r="M180" s="32"/>
      <c r="N180" s="32"/>
      <c r="O180" s="32"/>
      <c r="P180" s="32"/>
      <c r="Q180" s="33"/>
      <c r="R180" s="33"/>
      <c r="S180" s="1194"/>
      <c r="T180" s="176"/>
      <c r="U180" s="35"/>
      <c r="V180" s="35"/>
      <c r="W180" s="35"/>
      <c r="X180" s="83"/>
      <c r="Y180" s="84"/>
      <c r="AF180" s="983"/>
      <c r="AG180" s="1030"/>
      <c r="AH180" s="1030"/>
      <c r="AI180" s="1030"/>
    </row>
    <row r="181" spans="1:35" s="1038" customFormat="1" ht="12.75" customHeight="1" x14ac:dyDescent="0.2">
      <c r="A181" s="1007"/>
      <c r="B181" s="1489"/>
      <c r="C181" s="1008">
        <f>SUM(F181:H181)</f>
        <v>210</v>
      </c>
      <c r="D181" s="1009"/>
      <c r="E181" s="1010">
        <f>SUM(E182:E188)</f>
        <v>15</v>
      </c>
      <c r="F181" s="1009">
        <f>SUM(F182:F188)</f>
        <v>90</v>
      </c>
      <c r="G181" s="1009">
        <f>SUM(G182:G188)</f>
        <v>60</v>
      </c>
      <c r="H181" s="1009">
        <f>SUM(H182:H188)</f>
        <v>60</v>
      </c>
      <c r="I181" s="1010"/>
      <c r="J181" s="1010"/>
      <c r="K181" s="1010"/>
      <c r="L181" s="1010"/>
      <c r="M181" s="1010"/>
      <c r="N181" s="1010"/>
      <c r="O181" s="1010"/>
      <c r="P181" s="1010"/>
      <c r="Q181" s="1045">
        <v>36</v>
      </c>
      <c r="R181" s="1045"/>
      <c r="S181" s="1195"/>
      <c r="T181" s="1046"/>
      <c r="U181" s="1047"/>
      <c r="V181" s="1047">
        <f>SUM(W181:W188)</f>
        <v>230</v>
      </c>
      <c r="W181" s="1067"/>
      <c r="X181" s="1049">
        <f>'In Productie'!$Y$1+15+38</f>
        <v>453</v>
      </c>
      <c r="Y181" s="961">
        <f>V181-X181</f>
        <v>-223</v>
      </c>
      <c r="AE181" s="1038" t="str">
        <f>IF(A181="","",(IFERROR(VLOOKUP(A181,Projecten!A$4:W$2618,5,FALSE),"niet bekend")))</f>
        <v/>
      </c>
      <c r="AF181" s="1037">
        <f>SUM(AF182:AF188)</f>
        <v>35040</v>
      </c>
      <c r="AG181" s="1027" t="str">
        <f>IF(A181="","",(IFERROR(VLOOKUP(A181,Projecten!A$4:W$2618,23,FALSE),"niet bekend")))</f>
        <v/>
      </c>
      <c r="AH181" s="1027" t="str">
        <f>IF(A181="","",(IFERROR(VLOOKUP(A181,Projecten!A$4:W$2618,12,FALSE),"niet bekend")))</f>
        <v/>
      </c>
      <c r="AI181" s="1027"/>
    </row>
    <row r="182" spans="1:35" s="90" customFormat="1" ht="12.75" customHeight="1" x14ac:dyDescent="0.2">
      <c r="A182" s="160"/>
      <c r="B182" s="1495"/>
      <c r="C182" s="193" t="s">
        <v>468</v>
      </c>
      <c r="D182" s="99"/>
      <c r="E182" s="75"/>
      <c r="F182" s="99"/>
      <c r="G182" s="99"/>
      <c r="H182" s="99"/>
      <c r="I182" s="75"/>
      <c r="J182" s="75"/>
      <c r="K182" s="75"/>
      <c r="L182" s="75"/>
      <c r="M182" s="75"/>
      <c r="N182" s="75"/>
      <c r="O182" s="75"/>
      <c r="P182" s="75"/>
      <c r="Q182" s="161"/>
      <c r="R182" s="161"/>
      <c r="S182" s="1197"/>
      <c r="T182" s="185"/>
      <c r="U182" s="162"/>
      <c r="V182" s="162"/>
      <c r="W182" s="487">
        <v>5</v>
      </c>
      <c r="X182" s="163"/>
      <c r="Y182" s="164"/>
      <c r="AE182" s="90" t="str">
        <f>IF(A182="","",(IFERROR(VLOOKUP(A182,Projecten!A$4:W$2618,5,FALSE),"niet bekend")))</f>
        <v/>
      </c>
      <c r="AF182" s="972" t="str">
        <f t="shared" ref="AF182:AF187" si="18">IF(AE182="","",(E182/AE182*AH182))</f>
        <v/>
      </c>
      <c r="AG182" s="1028" t="str">
        <f>IF(A182="","",(IFERROR(VLOOKUP(A182,Projecten!A$4:W$2618,23,FALSE),"niet bekend")))</f>
        <v/>
      </c>
      <c r="AH182" s="1028" t="str">
        <f>IF(A182="","",(IFERROR(VLOOKUP(A182,Projecten!A$4:W$2618,12,FALSE),"niet bekend")))</f>
        <v/>
      </c>
      <c r="AI182" s="1028" t="str">
        <f>IF(AF182="","",(AH182-AF182))</f>
        <v/>
      </c>
    </row>
    <row r="183" spans="1:35" s="90" customFormat="1" ht="12.75" customHeight="1" x14ac:dyDescent="0.2">
      <c r="A183" s="160"/>
      <c r="B183" s="1495"/>
      <c r="C183" s="193" t="s">
        <v>475</v>
      </c>
      <c r="D183" s="99"/>
      <c r="E183" s="75"/>
      <c r="F183" s="99"/>
      <c r="G183" s="99"/>
      <c r="H183" s="99"/>
      <c r="I183" s="75"/>
      <c r="J183" s="75"/>
      <c r="K183" s="75"/>
      <c r="L183" s="75"/>
      <c r="M183" s="75"/>
      <c r="N183" s="75"/>
      <c r="O183" s="75"/>
      <c r="P183" s="75"/>
      <c r="Q183" s="161"/>
      <c r="R183" s="161"/>
      <c r="S183" s="1197"/>
      <c r="T183" s="185"/>
      <c r="U183" s="162"/>
      <c r="V183" s="162"/>
      <c r="W183" s="487"/>
      <c r="X183" s="163"/>
      <c r="Y183" s="164"/>
      <c r="AE183" s="90" t="str">
        <f>IF(A183="","",(IFERROR(VLOOKUP(A183,Projecten!A$4:W$2618,5,FALSE),"niet bekend")))</f>
        <v/>
      </c>
      <c r="AF183" s="972" t="str">
        <f t="shared" si="18"/>
        <v/>
      </c>
      <c r="AG183" s="1028" t="str">
        <f>IF(A183="","",(IFERROR(VLOOKUP(A183,Projecten!A$4:W$2618,23,FALSE),"niet bekend")))</f>
        <v/>
      </c>
      <c r="AH183" s="1028" t="str">
        <f>IF(A183="","",(IFERROR(VLOOKUP(A183,Projecten!A$4:W$2618,12,FALSE),"niet bekend")))</f>
        <v/>
      </c>
      <c r="AI183" s="1028" t="str">
        <f>IF(AF183="","",(AH183-AF183))</f>
        <v/>
      </c>
    </row>
    <row r="184" spans="1:35" s="4" customFormat="1" ht="12.75" customHeight="1" x14ac:dyDescent="0.2">
      <c r="A184" s="200">
        <v>2015102</v>
      </c>
      <c r="B184" s="1492" t="s">
        <v>474</v>
      </c>
      <c r="C184" s="1" t="s">
        <v>445</v>
      </c>
      <c r="D184" s="1" t="s">
        <v>68</v>
      </c>
      <c r="E184" s="39">
        <v>4</v>
      </c>
      <c r="F184" s="1">
        <v>24</v>
      </c>
      <c r="G184" s="1">
        <f>4*E184</f>
        <v>16</v>
      </c>
      <c r="H184" s="1">
        <f>4*E184</f>
        <v>16</v>
      </c>
      <c r="I184" s="141" t="s">
        <v>89</v>
      </c>
      <c r="J184" s="41" t="s">
        <v>309</v>
      </c>
      <c r="K184" s="41" t="s">
        <v>309</v>
      </c>
      <c r="L184" s="41" t="s">
        <v>309</v>
      </c>
      <c r="M184" s="41" t="s">
        <v>89</v>
      </c>
      <c r="N184" s="41" t="s">
        <v>89</v>
      </c>
      <c r="O184" s="41" t="s">
        <v>89</v>
      </c>
      <c r="P184" s="41" t="s">
        <v>89</v>
      </c>
      <c r="R184" s="2124"/>
      <c r="S184" s="23">
        <f>IF(T184&lt;=0,"",(((T184-'In Productie'!$E$1)/7)+1))</f>
        <v>6037.7142857142853</v>
      </c>
      <c r="T184" s="177">
        <v>42257</v>
      </c>
      <c r="U184" s="4" t="s">
        <v>444</v>
      </c>
      <c r="V184" s="4" t="s">
        <v>443</v>
      </c>
      <c r="W184" s="470">
        <f>E184*15</f>
        <v>60</v>
      </c>
      <c r="X184" s="80"/>
      <c r="Y184" s="79"/>
      <c r="AE184" s="4">
        <f>IF(A184="","",(IFERROR(VLOOKUP(A184,Projecten!A$4:W$2618,5,FALSE),"niet bekend")))</f>
        <v>10</v>
      </c>
      <c r="AF184" s="973">
        <f t="shared" si="18"/>
        <v>9344</v>
      </c>
      <c r="AG184" s="1028">
        <f>IF(A184="","",(IFERROR(VLOOKUP(A184,Projecten!A$4:W$2618,23,FALSE),"niet bekend")))</f>
        <v>23360</v>
      </c>
      <c r="AH184" s="1028">
        <f>IF(A184="","",(IFERROR(VLOOKUP(A184,Projecten!A$4:W$2618,12,FALSE),"niet bekend")))</f>
        <v>23360</v>
      </c>
      <c r="AI184" s="1026">
        <f>IF(AF184="","",(AH184-AF184))</f>
        <v>14016</v>
      </c>
    </row>
    <row r="185" spans="1:35" s="4" customFormat="1" ht="12.75" customHeight="1" x14ac:dyDescent="0.2">
      <c r="A185" s="200">
        <v>2015103</v>
      </c>
      <c r="B185" s="1492" t="s">
        <v>474</v>
      </c>
      <c r="C185" s="1" t="s">
        <v>446</v>
      </c>
      <c r="D185" s="1" t="s">
        <v>68</v>
      </c>
      <c r="E185" s="39">
        <v>4</v>
      </c>
      <c r="F185" s="1">
        <v>24</v>
      </c>
      <c r="G185" s="1">
        <f>4*E185</f>
        <v>16</v>
      </c>
      <c r="H185" s="1">
        <f>4*E185</f>
        <v>16</v>
      </c>
      <c r="I185" s="141" t="s">
        <v>89</v>
      </c>
      <c r="J185" s="41" t="s">
        <v>309</v>
      </c>
      <c r="K185" s="41" t="s">
        <v>309</v>
      </c>
      <c r="L185" s="41" t="s">
        <v>309</v>
      </c>
      <c r="M185" s="41" t="s">
        <v>89</v>
      </c>
      <c r="N185" s="41" t="s">
        <v>89</v>
      </c>
      <c r="O185" s="41" t="s">
        <v>89</v>
      </c>
      <c r="P185" s="41" t="s">
        <v>89</v>
      </c>
      <c r="R185" s="2124"/>
      <c r="S185" s="23">
        <f>IF(T185&lt;=0,"",(((T185-'In Productie'!$E$1)/7)+1))</f>
        <v>6037.7142857142853</v>
      </c>
      <c r="T185" s="177">
        <v>42257</v>
      </c>
      <c r="U185" s="4" t="s">
        <v>387</v>
      </c>
      <c r="V185" s="4" t="s">
        <v>443</v>
      </c>
      <c r="W185" s="470">
        <f>E185*15</f>
        <v>60</v>
      </c>
      <c r="X185" s="79"/>
      <c r="Y185" s="79"/>
      <c r="AE185" s="4">
        <f>IF(A185="","",(IFERROR(VLOOKUP(A185,Projecten!A$4:W$2618,5,FALSE),"niet bekend")))</f>
        <v>10</v>
      </c>
      <c r="AF185" s="973">
        <f t="shared" si="18"/>
        <v>9344</v>
      </c>
      <c r="AG185" s="1028">
        <f>IF(A185="","",(IFERROR(VLOOKUP(A185,Projecten!A$4:W$2618,23,FALSE),"niet bekend")))</f>
        <v>23360</v>
      </c>
      <c r="AH185" s="1028">
        <f>IF(A185="","",(IFERROR(VLOOKUP(A185,Projecten!A$4:W$2618,12,FALSE),"niet bekend")))</f>
        <v>23360</v>
      </c>
      <c r="AI185" s="1026"/>
    </row>
    <row r="186" spans="1:35" s="4" customFormat="1" ht="12.75" customHeight="1" x14ac:dyDescent="0.2">
      <c r="A186" s="200">
        <v>2015102</v>
      </c>
      <c r="B186" s="1492" t="s">
        <v>474</v>
      </c>
      <c r="C186" s="1" t="s">
        <v>447</v>
      </c>
      <c r="D186" s="1" t="s">
        <v>68</v>
      </c>
      <c r="E186" s="39">
        <v>4</v>
      </c>
      <c r="F186" s="1">
        <f>6*E186</f>
        <v>24</v>
      </c>
      <c r="G186" s="1">
        <f>4*E186</f>
        <v>16</v>
      </c>
      <c r="H186" s="1">
        <f>4*E186</f>
        <v>16</v>
      </c>
      <c r="I186" s="141" t="s">
        <v>89</v>
      </c>
      <c r="J186" s="41" t="s">
        <v>309</v>
      </c>
      <c r="K186" s="41" t="s">
        <v>309</v>
      </c>
      <c r="L186" s="41" t="s">
        <v>309</v>
      </c>
      <c r="M186" s="41" t="s">
        <v>89</v>
      </c>
      <c r="N186" s="41" t="s">
        <v>89</v>
      </c>
      <c r="O186" s="41" t="s">
        <v>89</v>
      </c>
      <c r="P186" s="41" t="s">
        <v>89</v>
      </c>
      <c r="R186" s="2124"/>
      <c r="S186" s="23">
        <f>IF(T186&lt;=0,"",(((T186-'In Productie'!$E$1)/7)+1))</f>
        <v>6038.7142857142853</v>
      </c>
      <c r="T186" s="177">
        <v>42264</v>
      </c>
      <c r="U186" s="4" t="s">
        <v>444</v>
      </c>
      <c r="V186" s="4" t="s">
        <v>443</v>
      </c>
      <c r="W186" s="470">
        <f>E186*15</f>
        <v>60</v>
      </c>
      <c r="X186" s="80"/>
      <c r="Y186" s="79"/>
      <c r="AE186" s="4">
        <f>IF(A186="","",(IFERROR(VLOOKUP(A186,Projecten!A$4:W$2618,5,FALSE),"niet bekend")))</f>
        <v>10</v>
      </c>
      <c r="AF186" s="973">
        <f t="shared" si="18"/>
        <v>9344</v>
      </c>
      <c r="AG186" s="1028">
        <f>IF(A186="","",(IFERROR(VLOOKUP(A186,Projecten!A$4:W$2618,23,FALSE),"niet bekend")))</f>
        <v>23360</v>
      </c>
      <c r="AH186" s="1028">
        <f>IF(A186="","",(IFERROR(VLOOKUP(A186,Projecten!A$4:W$2618,12,FALSE),"niet bekend")))</f>
        <v>23360</v>
      </c>
      <c r="AI186" s="1026">
        <f>IF(AF186="","",(AH186-AF186))</f>
        <v>14016</v>
      </c>
    </row>
    <row r="187" spans="1:35" s="4" customFormat="1" ht="12.75" customHeight="1" x14ac:dyDescent="0.2">
      <c r="A187" s="200">
        <v>2015103</v>
      </c>
      <c r="B187" s="1492" t="s">
        <v>474</v>
      </c>
      <c r="C187" s="1" t="s">
        <v>449</v>
      </c>
      <c r="D187" s="1" t="s">
        <v>68</v>
      </c>
      <c r="E187" s="39">
        <v>3</v>
      </c>
      <c r="F187" s="1">
        <f>6*E187</f>
        <v>18</v>
      </c>
      <c r="G187" s="1">
        <f>4*E187</f>
        <v>12</v>
      </c>
      <c r="H187" s="1">
        <f>4*E187</f>
        <v>12</v>
      </c>
      <c r="I187" s="140" t="s">
        <v>89</v>
      </c>
      <c r="J187" s="41" t="s">
        <v>309</v>
      </c>
      <c r="K187" s="41" t="s">
        <v>309</v>
      </c>
      <c r="L187" s="41" t="s">
        <v>309</v>
      </c>
      <c r="M187" s="41" t="s">
        <v>89</v>
      </c>
      <c r="N187" s="7" t="s">
        <v>89</v>
      </c>
      <c r="O187" s="7" t="s">
        <v>89</v>
      </c>
      <c r="P187" s="7" t="s">
        <v>89</v>
      </c>
      <c r="R187" s="2124"/>
      <c r="S187" s="23">
        <f>IF(T187&lt;=0,"",(((T187-'In Productie'!$E$1)/7)+1))</f>
        <v>6038.7142857142853</v>
      </c>
      <c r="T187" s="177">
        <v>42264</v>
      </c>
      <c r="U187" s="4" t="s">
        <v>387</v>
      </c>
      <c r="V187" s="4" t="s">
        <v>443</v>
      </c>
      <c r="W187" s="470">
        <f>E187*15</f>
        <v>45</v>
      </c>
      <c r="X187" s="80"/>
      <c r="Y187" s="82"/>
      <c r="AE187" s="4">
        <f>IF(A187="","",(IFERROR(VLOOKUP(A187,Projecten!A$4:W$2618,5,FALSE),"niet bekend")))</f>
        <v>10</v>
      </c>
      <c r="AF187" s="973">
        <f t="shared" si="18"/>
        <v>7008</v>
      </c>
      <c r="AG187" s="1028">
        <f>IF(A187="","",(IFERROR(VLOOKUP(A187,Projecten!A$4:W$2618,23,FALSE),"niet bekend")))</f>
        <v>23360</v>
      </c>
      <c r="AH187" s="1028">
        <f>IF(A187="","",(IFERROR(VLOOKUP(A187,Projecten!A$4:W$2618,12,FALSE),"niet bekend")))</f>
        <v>23360</v>
      </c>
      <c r="AI187" s="1026"/>
    </row>
    <row r="188" spans="1:35" s="38" customFormat="1" ht="12.75" customHeight="1" x14ac:dyDescent="0.2">
      <c r="A188" s="30"/>
      <c r="B188" s="1491"/>
      <c r="C188" s="31"/>
      <c r="D188" s="31"/>
      <c r="E188" s="32"/>
      <c r="F188" s="31"/>
      <c r="G188" s="31"/>
      <c r="H188" s="31"/>
      <c r="I188" s="32"/>
      <c r="J188" s="32"/>
      <c r="K188" s="32"/>
      <c r="L188" s="32"/>
      <c r="M188" s="32"/>
      <c r="N188" s="32"/>
      <c r="O188" s="32"/>
      <c r="P188" s="32"/>
      <c r="Q188" s="33"/>
      <c r="R188" s="33"/>
      <c r="S188" s="1194"/>
      <c r="T188" s="176"/>
      <c r="U188" s="35"/>
      <c r="V188" s="35"/>
      <c r="W188" s="35"/>
      <c r="X188" s="83"/>
      <c r="Y188" s="84"/>
      <c r="AF188" s="983"/>
      <c r="AG188" s="1030"/>
      <c r="AH188" s="1030"/>
      <c r="AI188" s="1030"/>
    </row>
    <row r="189" spans="1:35" s="1038" customFormat="1" ht="12.75" customHeight="1" x14ac:dyDescent="0.2">
      <c r="A189" s="1007"/>
      <c r="B189" s="1489"/>
      <c r="C189" s="1008">
        <f>SUM(F189:H189)</f>
        <v>141</v>
      </c>
      <c r="D189" s="1009"/>
      <c r="E189" s="1010">
        <f>SUM(E190:E201)</f>
        <v>9</v>
      </c>
      <c r="F189" s="1009">
        <f>SUM(F190:F201)</f>
        <v>69</v>
      </c>
      <c r="G189" s="1009">
        <f>SUM(G190:G201)</f>
        <v>38</v>
      </c>
      <c r="H189" s="1009">
        <f>SUM(H190:H201)</f>
        <v>34</v>
      </c>
      <c r="I189" s="1010"/>
      <c r="J189" s="1010"/>
      <c r="K189" s="1010"/>
      <c r="L189" s="1010"/>
      <c r="M189" s="1010"/>
      <c r="N189" s="1010"/>
      <c r="O189" s="1010"/>
      <c r="P189" s="1010"/>
      <c r="Q189" s="1045">
        <v>37</v>
      </c>
      <c r="R189" s="1045"/>
      <c r="S189" s="1195"/>
      <c r="T189" s="1046"/>
      <c r="U189" s="1047"/>
      <c r="V189" s="1047">
        <f>SUM(W189:W201)</f>
        <v>154.5</v>
      </c>
      <c r="W189" s="1067"/>
      <c r="X189" s="1049">
        <f>'In Productie'!$Y$1+15+38</f>
        <v>453</v>
      </c>
      <c r="Y189" s="961">
        <f>V189-X189</f>
        <v>-298.5</v>
      </c>
      <c r="AE189" s="1038" t="str">
        <f>IF(A189="","",(IFERROR(VLOOKUP(A189,Projecten!A$4:W$2618,5,FALSE),"niet bekend")))</f>
        <v/>
      </c>
      <c r="AF189" s="1037">
        <f>SUM(AF190:AF201)</f>
        <v>22528.999999999996</v>
      </c>
      <c r="AG189" s="1027" t="str">
        <f>IF(A189="","",(IFERROR(VLOOKUP(A189,Projecten!A$4:W$2618,23,FALSE),"niet bekend")))</f>
        <v/>
      </c>
      <c r="AH189" s="1027" t="str">
        <f>IF(A189="","",(IFERROR(VLOOKUP(A189,Projecten!A$4:W$2618,12,FALSE),"niet bekend")))</f>
        <v/>
      </c>
      <c r="AI189" s="1027"/>
    </row>
    <row r="190" spans="1:35" s="4" customFormat="1" ht="12.75" customHeight="1" x14ac:dyDescent="0.2">
      <c r="A190" s="5"/>
      <c r="B190" s="1493"/>
      <c r="C190" s="187" t="s">
        <v>431</v>
      </c>
      <c r="D190" s="28"/>
      <c r="E190" s="29"/>
      <c r="F190" s="28"/>
      <c r="G190" s="28"/>
      <c r="H190" s="28"/>
      <c r="I190" s="29"/>
      <c r="J190" s="29"/>
      <c r="K190" s="29"/>
      <c r="L190" s="29"/>
      <c r="M190" s="29"/>
      <c r="N190" s="29"/>
      <c r="O190" s="29"/>
      <c r="P190" s="29"/>
      <c r="Q190" s="23"/>
      <c r="R190" s="23"/>
      <c r="S190" s="23" t="str">
        <f>IF(T190&lt;=0,"",(((T190-'In Productie'!$E$1)/7)+1))</f>
        <v/>
      </c>
      <c r="T190" s="177"/>
      <c r="U190" s="25"/>
      <c r="V190" s="25"/>
      <c r="W190" s="489">
        <v>10.5</v>
      </c>
      <c r="X190" s="80"/>
      <c r="Y190" s="79"/>
      <c r="AE190" s="4" t="str">
        <f>IF(A190="","",(IFERROR(VLOOKUP(A190,Projecten!A$4:W$2618,5,FALSE),"niet bekend")))</f>
        <v/>
      </c>
      <c r="AF190" s="973" t="str">
        <f t="shared" ref="AF190:AF200" si="19">IF(AE190="","",(E190/AE190*AH190))</f>
        <v/>
      </c>
      <c r="AG190" s="1028" t="str">
        <f>IF(A190="","",(IFERROR(VLOOKUP(A190,Projecten!A$4:W$2618,23,FALSE),"niet bekend")))</f>
        <v/>
      </c>
      <c r="AH190" s="1028" t="str">
        <f>IF(A190="","",(IFERROR(VLOOKUP(A190,Projecten!A$4:W$2618,12,FALSE),"niet bekend")))</f>
        <v/>
      </c>
      <c r="AI190" s="1026" t="str">
        <f t="shared" ref="AI190:AI199" si="20">IF(AF190="","",(AH190-AF190))</f>
        <v/>
      </c>
    </row>
    <row r="191" spans="1:35" s="4" customFormat="1" ht="12" customHeight="1" x14ac:dyDescent="0.2">
      <c r="A191" s="200">
        <v>2015096</v>
      </c>
      <c r="B191" s="1492">
        <v>120271</v>
      </c>
      <c r="C191" s="1" t="s">
        <v>434</v>
      </c>
      <c r="D191" s="1" t="s">
        <v>68</v>
      </c>
      <c r="E191" s="39">
        <v>1</v>
      </c>
      <c r="F191" s="1">
        <v>9</v>
      </c>
      <c r="G191" s="1">
        <v>5</v>
      </c>
      <c r="H191" s="1">
        <v>3</v>
      </c>
      <c r="I191" s="198" t="s">
        <v>89</v>
      </c>
      <c r="J191" s="192" t="s">
        <v>309</v>
      </c>
      <c r="K191" s="192" t="s">
        <v>309</v>
      </c>
      <c r="L191" s="192" t="s">
        <v>309</v>
      </c>
      <c r="M191" s="146" t="s">
        <v>89</v>
      </c>
      <c r="N191" s="146" t="s">
        <v>89</v>
      </c>
      <c r="O191" s="146" t="s">
        <v>89</v>
      </c>
      <c r="P191" s="146" t="s">
        <v>89</v>
      </c>
      <c r="Q191" s="23"/>
      <c r="R191" s="23"/>
      <c r="S191" s="23">
        <f>IF(T191&lt;=0,"",(((T191-'In Productie'!$E$1)/7)+1))</f>
        <v>6037.7142857142853</v>
      </c>
      <c r="T191" s="177">
        <v>42257</v>
      </c>
      <c r="U191" s="4" t="s">
        <v>278</v>
      </c>
      <c r="V191" s="25" t="s">
        <v>412</v>
      </c>
      <c r="W191" s="470">
        <v>15</v>
      </c>
      <c r="X191" s="80"/>
      <c r="Y191" s="79"/>
      <c r="AE191" s="4">
        <f>IF(A191="","",(IFERROR(VLOOKUP(A191,Projecten!A$4:W$2618,5,FALSE),"niet bekend")))</f>
        <v>1</v>
      </c>
      <c r="AF191" s="973">
        <f t="shared" si="19"/>
        <v>2642.9</v>
      </c>
      <c r="AG191" s="1028">
        <f>IF(A191="","",(IFERROR(VLOOKUP(A191,Projecten!A$4:W$2618,23,FALSE),"niet bekend")))</f>
        <v>2642.9</v>
      </c>
      <c r="AH191" s="1028">
        <f>IF(A191="","",(IFERROR(VLOOKUP(A191,Projecten!A$4:W$2618,12,FALSE),"niet bekend")))</f>
        <v>2642.9</v>
      </c>
      <c r="AI191" s="1026">
        <f t="shared" si="20"/>
        <v>0</v>
      </c>
    </row>
    <row r="192" spans="1:35" s="4" customFormat="1" ht="12.75" customHeight="1" x14ac:dyDescent="0.2">
      <c r="A192" s="200">
        <v>2015097</v>
      </c>
      <c r="B192" s="1492">
        <v>120271</v>
      </c>
      <c r="C192" s="1" t="s">
        <v>435</v>
      </c>
      <c r="D192" s="1" t="s">
        <v>68</v>
      </c>
      <c r="E192" s="39">
        <v>1</v>
      </c>
      <c r="F192" s="1">
        <v>9</v>
      </c>
      <c r="G192" s="1">
        <v>5</v>
      </c>
      <c r="H192" s="1">
        <v>3</v>
      </c>
      <c r="I192" s="140" t="s">
        <v>89</v>
      </c>
      <c r="J192" s="7" t="s">
        <v>309</v>
      </c>
      <c r="K192" s="7" t="s">
        <v>309</v>
      </c>
      <c r="L192" s="7" t="s">
        <v>309</v>
      </c>
      <c r="M192" s="7" t="s">
        <v>89</v>
      </c>
      <c r="N192" s="7" t="s">
        <v>89</v>
      </c>
      <c r="O192" s="7" t="s">
        <v>89</v>
      </c>
      <c r="P192" s="7" t="s">
        <v>89</v>
      </c>
      <c r="R192" s="2124"/>
      <c r="S192" s="23">
        <f>IF(T192&lt;=0,"",(((T192-'In Productie'!$E$1)/7)+1))</f>
        <v>6037.7142857142853</v>
      </c>
      <c r="T192" s="177">
        <v>42257</v>
      </c>
      <c r="U192" s="4" t="s">
        <v>278</v>
      </c>
      <c r="V192" s="25" t="s">
        <v>412</v>
      </c>
      <c r="W192" s="470">
        <v>15</v>
      </c>
      <c r="X192" s="80"/>
      <c r="Y192" s="82"/>
      <c r="AE192" s="4">
        <f>IF(A192="","",(IFERROR(VLOOKUP(A192,Projecten!A$4:W$2618,5,FALSE),"niet bekend")))</f>
        <v>1</v>
      </c>
      <c r="AF192" s="973">
        <f t="shared" si="19"/>
        <v>2642.9</v>
      </c>
      <c r="AG192" s="1028">
        <f>IF(A192="","",(IFERROR(VLOOKUP(A192,Projecten!A$4:W$2618,23,FALSE),"niet bekend")))</f>
        <v>2642.9</v>
      </c>
      <c r="AH192" s="1028">
        <f>IF(A192="","",(IFERROR(VLOOKUP(A192,Projecten!A$4:W$2618,12,FALSE),"niet bekend")))</f>
        <v>2642.9</v>
      </c>
      <c r="AI192" s="1026">
        <f t="shared" si="20"/>
        <v>0</v>
      </c>
    </row>
    <row r="193" spans="1:35" s="4" customFormat="1" ht="12.75" customHeight="1" x14ac:dyDescent="0.2">
      <c r="A193" s="200">
        <v>2015098</v>
      </c>
      <c r="B193" s="1492">
        <v>120271</v>
      </c>
      <c r="C193" s="1" t="s">
        <v>436</v>
      </c>
      <c r="D193" s="1" t="s">
        <v>68</v>
      </c>
      <c r="E193" s="39">
        <v>1</v>
      </c>
      <c r="F193" s="1">
        <v>9</v>
      </c>
      <c r="G193" s="1">
        <v>5</v>
      </c>
      <c r="H193" s="1">
        <v>5</v>
      </c>
      <c r="I193" s="147" t="s">
        <v>89</v>
      </c>
      <c r="J193" s="7" t="s">
        <v>309</v>
      </c>
      <c r="K193" s="7" t="s">
        <v>309</v>
      </c>
      <c r="L193" s="7" t="s">
        <v>309</v>
      </c>
      <c r="M193" s="29" t="s">
        <v>89</v>
      </c>
      <c r="N193" s="29" t="s">
        <v>89</v>
      </c>
      <c r="O193" s="29" t="s">
        <v>89</v>
      </c>
      <c r="P193" s="29" t="s">
        <v>89</v>
      </c>
      <c r="Q193" s="23"/>
      <c r="R193" s="23"/>
      <c r="S193" s="23">
        <f>IF(T193&lt;=0,"",(((T193-'In Productie'!$E$1)/7)+1))</f>
        <v>6038.4285714285716</v>
      </c>
      <c r="T193" s="177">
        <v>42262</v>
      </c>
      <c r="U193" s="4" t="s">
        <v>278</v>
      </c>
      <c r="V193" s="25"/>
      <c r="W193" s="480">
        <v>18</v>
      </c>
      <c r="X193" s="80"/>
      <c r="Y193" s="79"/>
      <c r="AE193" s="4">
        <f>IF(A193="","",(IFERROR(VLOOKUP(A193,Projecten!A$4:W$2618,5,FALSE),"niet bekend")))</f>
        <v>1</v>
      </c>
      <c r="AF193" s="973">
        <f t="shared" si="19"/>
        <v>2825</v>
      </c>
      <c r="AG193" s="1028">
        <f>IF(A193="","",(IFERROR(VLOOKUP(A193,Projecten!A$4:W$2618,23,FALSE),"niet bekend")))</f>
        <v>2825</v>
      </c>
      <c r="AH193" s="1028">
        <f>IF(A193="","",(IFERROR(VLOOKUP(A193,Projecten!A$4:W$2618,12,FALSE),"niet bekend")))</f>
        <v>2825</v>
      </c>
      <c r="AI193" s="1026">
        <f t="shared" si="20"/>
        <v>0</v>
      </c>
    </row>
    <row r="194" spans="1:35" s="4" customFormat="1" ht="12.75" customHeight="1" x14ac:dyDescent="0.2">
      <c r="A194" s="200">
        <v>2015099</v>
      </c>
      <c r="B194" s="1492">
        <v>120271</v>
      </c>
      <c r="C194" s="1" t="s">
        <v>437</v>
      </c>
      <c r="D194" s="1" t="s">
        <v>68</v>
      </c>
      <c r="E194" s="39">
        <v>1</v>
      </c>
      <c r="F194" s="1">
        <v>8</v>
      </c>
      <c r="G194" s="1">
        <v>5</v>
      </c>
      <c r="H194" s="1">
        <v>3</v>
      </c>
      <c r="I194" s="141" t="s">
        <v>89</v>
      </c>
      <c r="J194" s="7" t="s">
        <v>309</v>
      </c>
      <c r="K194" s="7" t="s">
        <v>309</v>
      </c>
      <c r="L194" s="7" t="s">
        <v>309</v>
      </c>
      <c r="M194" s="41" t="s">
        <v>89</v>
      </c>
      <c r="N194" s="41" t="s">
        <v>89</v>
      </c>
      <c r="O194" s="41" t="s">
        <v>89</v>
      </c>
      <c r="P194" s="41" t="s">
        <v>89</v>
      </c>
      <c r="Q194" s="23"/>
      <c r="R194" s="2124"/>
      <c r="S194" s="23">
        <f>IF(T194&lt;=0,"",(((T194-'In Productie'!$E$1)/7)+1))</f>
        <v>6038.4285714285716</v>
      </c>
      <c r="T194" s="177">
        <v>42262</v>
      </c>
      <c r="U194" s="4" t="s">
        <v>278</v>
      </c>
      <c r="W194" s="470">
        <v>15</v>
      </c>
      <c r="X194" s="80"/>
      <c r="Y194" s="79"/>
      <c r="AE194" s="4">
        <f>IF(A194="","",(IFERROR(VLOOKUP(A194,Projecten!A$4:W$2618,5,FALSE),"niet bekend")))</f>
        <v>1</v>
      </c>
      <c r="AF194" s="973">
        <f t="shared" si="19"/>
        <v>2401</v>
      </c>
      <c r="AG194" s="1028">
        <f>IF(A194="","",(IFERROR(VLOOKUP(A194,Projecten!A$4:W$2618,23,FALSE),"niet bekend")))</f>
        <v>2401</v>
      </c>
      <c r="AH194" s="1028">
        <f>IF(A194="","",(IFERROR(VLOOKUP(A194,Projecten!A$4:W$2618,12,FALSE),"niet bekend")))</f>
        <v>2401</v>
      </c>
      <c r="AI194" s="1026">
        <f t="shared" si="20"/>
        <v>0</v>
      </c>
    </row>
    <row r="195" spans="1:35" s="4" customFormat="1" ht="12.75" customHeight="1" x14ac:dyDescent="0.2">
      <c r="A195" s="200">
        <v>2015100</v>
      </c>
      <c r="B195" s="1492">
        <v>120271</v>
      </c>
      <c r="C195" s="1" t="s">
        <v>438</v>
      </c>
      <c r="D195" s="1" t="s">
        <v>68</v>
      </c>
      <c r="E195" s="39">
        <v>1</v>
      </c>
      <c r="F195" s="1">
        <v>6</v>
      </c>
      <c r="G195" s="1">
        <v>5</v>
      </c>
      <c r="H195" s="1">
        <v>2</v>
      </c>
      <c r="I195" s="141" t="s">
        <v>89</v>
      </c>
      <c r="J195" s="7" t="s">
        <v>309</v>
      </c>
      <c r="K195" s="7" t="s">
        <v>309</v>
      </c>
      <c r="L195" s="7" t="s">
        <v>309</v>
      </c>
      <c r="M195" s="41" t="s">
        <v>89</v>
      </c>
      <c r="N195" s="41" t="s">
        <v>89</v>
      </c>
      <c r="O195" s="41" t="s">
        <v>89</v>
      </c>
      <c r="P195" s="41" t="s">
        <v>89</v>
      </c>
      <c r="Q195" s="23"/>
      <c r="R195" s="2124"/>
      <c r="S195" s="23">
        <f>IF(T195&lt;=0,"",(((T195-'In Productie'!$E$1)/7)+1))</f>
        <v>6038.4285714285716</v>
      </c>
      <c r="T195" s="177">
        <v>42262</v>
      </c>
      <c r="U195" s="4" t="s">
        <v>278</v>
      </c>
      <c r="W195" s="470">
        <v>11</v>
      </c>
      <c r="X195" s="80"/>
      <c r="Y195" s="79"/>
      <c r="AE195" s="4">
        <f>IF(A195="","",(IFERROR(VLOOKUP(A195,Projecten!A$4:W$2618,5,FALSE),"niet bekend")))</f>
        <v>1</v>
      </c>
      <c r="AF195" s="973">
        <f t="shared" si="19"/>
        <v>1637</v>
      </c>
      <c r="AG195" s="1028">
        <f>IF(A195="","",(IFERROR(VLOOKUP(A195,Projecten!A$4:W$2618,23,FALSE),"niet bekend")))</f>
        <v>1637</v>
      </c>
      <c r="AH195" s="1028">
        <f>IF(A195="","",(IFERROR(VLOOKUP(A195,Projecten!A$4:W$2618,12,FALSE),"niet bekend")))</f>
        <v>1637</v>
      </c>
      <c r="AI195" s="1026">
        <f t="shared" si="20"/>
        <v>0</v>
      </c>
    </row>
    <row r="196" spans="1:35" s="4" customFormat="1" ht="12.75" customHeight="1" x14ac:dyDescent="0.2">
      <c r="A196" s="200">
        <v>2015101</v>
      </c>
      <c r="B196" s="1492">
        <v>120271</v>
      </c>
      <c r="C196" s="1" t="s">
        <v>439</v>
      </c>
      <c r="D196" s="1" t="s">
        <v>68</v>
      </c>
      <c r="E196" s="39">
        <v>1</v>
      </c>
      <c r="F196" s="1">
        <v>6</v>
      </c>
      <c r="G196" s="1">
        <v>5</v>
      </c>
      <c r="H196" s="1">
        <v>2</v>
      </c>
      <c r="I196" s="141" t="s">
        <v>89</v>
      </c>
      <c r="J196" s="7" t="s">
        <v>309</v>
      </c>
      <c r="K196" s="7" t="s">
        <v>309</v>
      </c>
      <c r="L196" s="7" t="s">
        <v>309</v>
      </c>
      <c r="M196" s="41" t="s">
        <v>89</v>
      </c>
      <c r="N196" s="41" t="s">
        <v>89</v>
      </c>
      <c r="O196" s="41" t="s">
        <v>89</v>
      </c>
      <c r="P196" s="41" t="s">
        <v>89</v>
      </c>
      <c r="Q196" s="23"/>
      <c r="R196" s="2124"/>
      <c r="S196" s="23">
        <f>IF(T196&lt;=0,"",(((T196-'In Productie'!$E$1)/7)+1))</f>
        <v>6038.4285714285716</v>
      </c>
      <c r="T196" s="177">
        <v>42262</v>
      </c>
      <c r="U196" s="4" t="s">
        <v>278</v>
      </c>
      <c r="W196" s="470">
        <v>11</v>
      </c>
      <c r="X196" s="80"/>
      <c r="Y196" s="79"/>
      <c r="AE196" s="4">
        <f>IF(A196="","",(IFERROR(VLOOKUP(A196,Projecten!A$4:W$2618,5,FALSE),"niet bekend")))</f>
        <v>1</v>
      </c>
      <c r="AF196" s="973">
        <f t="shared" si="19"/>
        <v>1637</v>
      </c>
      <c r="AG196" s="1028">
        <f>IF(A196="","",(IFERROR(VLOOKUP(A196,Projecten!A$4:W$2618,23,FALSE),"niet bekend")))</f>
        <v>1637</v>
      </c>
      <c r="AH196" s="1028">
        <f>IF(A196="","",(IFERROR(VLOOKUP(A196,Projecten!A$4:W$2618,12,FALSE),"niet bekend")))</f>
        <v>1637</v>
      </c>
      <c r="AI196" s="1026">
        <f t="shared" si="20"/>
        <v>0</v>
      </c>
    </row>
    <row r="197" spans="1:35" s="4" customFormat="1" ht="12.75" customHeight="1" x14ac:dyDescent="0.2">
      <c r="A197" s="2"/>
      <c r="B197" s="1492"/>
      <c r="C197" s="1"/>
      <c r="D197" s="1"/>
      <c r="E197" s="39"/>
      <c r="F197" s="1"/>
      <c r="G197" s="1"/>
      <c r="H197" s="1"/>
      <c r="I197" s="141"/>
      <c r="J197" s="7"/>
      <c r="K197" s="7"/>
      <c r="L197" s="7"/>
      <c r="M197" s="41"/>
      <c r="N197" s="41"/>
      <c r="O197" s="41"/>
      <c r="P197" s="41"/>
      <c r="R197" s="2124"/>
      <c r="S197" s="23"/>
      <c r="T197" s="177"/>
      <c r="W197" s="470"/>
      <c r="X197" s="80"/>
      <c r="Y197" s="79"/>
      <c r="AE197" s="4" t="str">
        <f>IF(A197="","",(IFERROR(VLOOKUP(A197,Projecten!A$4:W$2618,5,FALSE),"niet bekend")))</f>
        <v/>
      </c>
      <c r="AF197" s="973" t="str">
        <f t="shared" si="19"/>
        <v/>
      </c>
      <c r="AG197" s="1028" t="str">
        <f>IF(A197="","",(IFERROR(VLOOKUP(A197,Projecten!A$4:W$2618,23,FALSE),"niet bekend")))</f>
        <v/>
      </c>
      <c r="AH197" s="1028" t="str">
        <f>IF(A197="","",(IFERROR(VLOOKUP(A197,Projecten!A$4:W$2618,12,FALSE),"niet bekend")))</f>
        <v/>
      </c>
      <c r="AI197" s="1026" t="str">
        <f t="shared" si="20"/>
        <v/>
      </c>
    </row>
    <row r="198" spans="1:35" s="4" customFormat="1" ht="12.75" customHeight="1" x14ac:dyDescent="0.2">
      <c r="A198" s="200">
        <v>2015122</v>
      </c>
      <c r="B198" s="1492">
        <v>120279</v>
      </c>
      <c r="C198" s="1" t="s">
        <v>479</v>
      </c>
      <c r="D198" s="1" t="s">
        <v>68</v>
      </c>
      <c r="E198" s="39">
        <v>1</v>
      </c>
      <c r="F198" s="1">
        <v>8</v>
      </c>
      <c r="G198" s="1">
        <v>2</v>
      </c>
      <c r="H198" s="1">
        <v>6</v>
      </c>
      <c r="I198" s="147" t="s">
        <v>89</v>
      </c>
      <c r="J198" s="29" t="s">
        <v>309</v>
      </c>
      <c r="K198" s="29" t="s">
        <v>309</v>
      </c>
      <c r="L198" s="29" t="s">
        <v>309</v>
      </c>
      <c r="M198" s="29" t="s">
        <v>89</v>
      </c>
      <c r="N198" s="29" t="s">
        <v>89</v>
      </c>
      <c r="O198" s="29" t="s">
        <v>89</v>
      </c>
      <c r="P198" s="29" t="s">
        <v>89</v>
      </c>
      <c r="Q198" s="23"/>
      <c r="R198" s="23"/>
      <c r="S198" s="23">
        <f>IF(T198&lt;=0,"",(((T198-'In Productie'!$E$1)/7)+1))</f>
        <v>6037.7142857142853</v>
      </c>
      <c r="T198" s="177">
        <v>42257</v>
      </c>
      <c r="U198" s="4" t="s">
        <v>387</v>
      </c>
      <c r="V198" s="4" t="s">
        <v>443</v>
      </c>
      <c r="W198" s="25">
        <v>22</v>
      </c>
      <c r="X198" s="80"/>
      <c r="Y198" s="79"/>
      <c r="AE198" s="4">
        <f>IF(A198="","",(IFERROR(VLOOKUP(A198,Projecten!A$4:W$2618,5,FALSE),"niet bekend")))</f>
        <v>1</v>
      </c>
      <c r="AF198" s="973">
        <f t="shared" si="19"/>
        <v>3203.6</v>
      </c>
      <c r="AG198" s="1028">
        <f>IF(A198="","",(IFERROR(VLOOKUP(A198,Projecten!A$4:W$2618,23,FALSE),"niet bekend")))</f>
        <v>3203.6</v>
      </c>
      <c r="AH198" s="1028">
        <f>IF(A198="","",(IFERROR(VLOOKUP(A198,Projecten!A$4:W$2618,12,FALSE),"niet bekend")))</f>
        <v>3203.6</v>
      </c>
      <c r="AI198" s="1026">
        <f t="shared" si="20"/>
        <v>0</v>
      </c>
    </row>
    <row r="199" spans="1:35" s="4" customFormat="1" ht="12.75" customHeight="1" x14ac:dyDescent="0.2">
      <c r="A199" s="200">
        <v>2015123</v>
      </c>
      <c r="B199" s="1492">
        <v>120279</v>
      </c>
      <c r="C199" s="1" t="s">
        <v>480</v>
      </c>
      <c r="D199" s="1" t="s">
        <v>68</v>
      </c>
      <c r="E199" s="39">
        <v>1</v>
      </c>
      <c r="F199" s="1">
        <v>8</v>
      </c>
      <c r="G199" s="1">
        <v>2</v>
      </c>
      <c r="H199" s="1">
        <v>6</v>
      </c>
      <c r="I199" s="147" t="s">
        <v>89</v>
      </c>
      <c r="J199" s="29" t="s">
        <v>309</v>
      </c>
      <c r="K199" s="29" t="s">
        <v>309</v>
      </c>
      <c r="L199" s="29" t="s">
        <v>309</v>
      </c>
      <c r="M199" s="29" t="s">
        <v>89</v>
      </c>
      <c r="N199" s="29" t="s">
        <v>89</v>
      </c>
      <c r="O199" s="29" t="s">
        <v>89</v>
      </c>
      <c r="P199" s="29" t="s">
        <v>89</v>
      </c>
      <c r="Q199" s="23"/>
      <c r="R199" s="23"/>
      <c r="S199" s="23">
        <f>IF(T199&lt;=0,"",(((T199-'In Productie'!$E$1)/7)+1))</f>
        <v>6037.7142857142853</v>
      </c>
      <c r="T199" s="177">
        <v>42257</v>
      </c>
      <c r="U199" s="4" t="s">
        <v>387</v>
      </c>
      <c r="V199" s="4" t="s">
        <v>443</v>
      </c>
      <c r="W199" s="25">
        <v>22</v>
      </c>
      <c r="X199" s="80"/>
      <c r="Y199" s="79"/>
      <c r="AE199" s="4">
        <f>IF(A199="","",(IFERROR(VLOOKUP(A199,Projecten!A$4:W$2618,5,FALSE),"niet bekend")))</f>
        <v>1</v>
      </c>
      <c r="AF199" s="973">
        <f t="shared" si="19"/>
        <v>3203.6</v>
      </c>
      <c r="AG199" s="1028">
        <f>IF(A199="","",(IFERROR(VLOOKUP(A199,Projecten!A$4:W$2618,23,FALSE),"niet bekend")))</f>
        <v>3203.6</v>
      </c>
      <c r="AH199" s="1028">
        <f>IF(A199="","",(IFERROR(VLOOKUP(A199,Projecten!A$4:W$2618,12,FALSE),"niet bekend")))</f>
        <v>3203.6</v>
      </c>
      <c r="AI199" s="1026">
        <f t="shared" si="20"/>
        <v>0</v>
      </c>
    </row>
    <row r="200" spans="1:35" s="4" customFormat="1" ht="12.75" customHeight="1" x14ac:dyDescent="0.2">
      <c r="A200" s="200">
        <v>2015103</v>
      </c>
      <c r="B200" s="1492" t="s">
        <v>474</v>
      </c>
      <c r="C200" s="1" t="s">
        <v>449</v>
      </c>
      <c r="D200" s="1" t="s">
        <v>68</v>
      </c>
      <c r="E200" s="39">
        <v>1</v>
      </c>
      <c r="F200" s="1">
        <f>6*E200</f>
        <v>6</v>
      </c>
      <c r="G200" s="1">
        <f>4*E200</f>
        <v>4</v>
      </c>
      <c r="H200" s="1">
        <f>4*E200</f>
        <v>4</v>
      </c>
      <c r="I200" s="140" t="s">
        <v>89</v>
      </c>
      <c r="J200" s="41" t="s">
        <v>309</v>
      </c>
      <c r="K200" s="41" t="s">
        <v>309</v>
      </c>
      <c r="L200" s="41" t="s">
        <v>309</v>
      </c>
      <c r="M200" s="41" t="s">
        <v>89</v>
      </c>
      <c r="N200" s="7" t="s">
        <v>89</v>
      </c>
      <c r="O200" s="7" t="s">
        <v>89</v>
      </c>
      <c r="P200" s="7" t="s">
        <v>89</v>
      </c>
      <c r="R200" s="2124"/>
      <c r="S200" s="23">
        <f>IF(T200&lt;=0,"",(((T200-'In Productie'!$E$1)/7)+1))</f>
        <v>6038.7142857142853</v>
      </c>
      <c r="T200" s="177">
        <v>42264</v>
      </c>
      <c r="U200" s="4" t="s">
        <v>387</v>
      </c>
      <c r="V200" s="4" t="s">
        <v>443</v>
      </c>
      <c r="W200" s="470">
        <f>E200*15</f>
        <v>15</v>
      </c>
      <c r="X200" s="80"/>
      <c r="Y200" s="82"/>
      <c r="AE200" s="4">
        <f>IF(A200="","",(IFERROR(VLOOKUP(A200,Projecten!A$4:W$2618,5,FALSE),"niet bekend")))</f>
        <v>10</v>
      </c>
      <c r="AF200" s="973">
        <f t="shared" si="19"/>
        <v>2336</v>
      </c>
      <c r="AG200" s="1028">
        <f>IF(A200="","",(IFERROR(VLOOKUP(A200,Projecten!A$4:W$2618,23,FALSE),"niet bekend")))</f>
        <v>23360</v>
      </c>
      <c r="AH200" s="1028">
        <f>IF(A200="","",(IFERROR(VLOOKUP(A200,Projecten!A$4:W$2618,12,FALSE),"niet bekend")))</f>
        <v>23360</v>
      </c>
      <c r="AI200" s="1026"/>
    </row>
    <row r="201" spans="1:35" s="38" customFormat="1" ht="12.75" customHeight="1" x14ac:dyDescent="0.2">
      <c r="A201" s="30"/>
      <c r="B201" s="1491"/>
      <c r="C201" s="31"/>
      <c r="D201" s="31"/>
      <c r="E201" s="32"/>
      <c r="F201" s="31"/>
      <c r="G201" s="31"/>
      <c r="H201" s="31"/>
      <c r="I201" s="32"/>
      <c r="J201" s="32"/>
      <c r="K201" s="32"/>
      <c r="L201" s="32"/>
      <c r="M201" s="32"/>
      <c r="N201" s="32"/>
      <c r="O201" s="32"/>
      <c r="P201" s="32"/>
      <c r="Q201" s="33"/>
      <c r="R201" s="33"/>
      <c r="S201" s="1194"/>
      <c r="T201" s="176"/>
      <c r="U201" s="35"/>
      <c r="V201" s="35"/>
      <c r="W201" s="35"/>
      <c r="X201" s="83"/>
      <c r="Y201" s="84"/>
      <c r="AF201" s="983"/>
      <c r="AG201" s="1030"/>
      <c r="AH201" s="1030"/>
      <c r="AI201" s="1030"/>
    </row>
    <row r="202" spans="1:35" s="1038" customFormat="1" ht="12.75" customHeight="1" x14ac:dyDescent="0.2">
      <c r="A202" s="1007"/>
      <c r="B202" s="1489"/>
      <c r="C202" s="1008">
        <f>SUM(F202:H202)</f>
        <v>139</v>
      </c>
      <c r="D202" s="1009"/>
      <c r="E202" s="1010">
        <f>SUM(E203:E215)</f>
        <v>10</v>
      </c>
      <c r="F202" s="1009">
        <f>SUM(F203:F215)</f>
        <v>72</v>
      </c>
      <c r="G202" s="1009">
        <f>SUM(G203:G215)</f>
        <v>42</v>
      </c>
      <c r="H202" s="1009">
        <f>SUM(H203:H215)</f>
        <v>25</v>
      </c>
      <c r="I202" s="1010"/>
      <c r="J202" s="1010"/>
      <c r="K202" s="1010"/>
      <c r="L202" s="1010"/>
      <c r="M202" s="1010"/>
      <c r="N202" s="1010"/>
      <c r="O202" s="1010"/>
      <c r="P202" s="1010"/>
      <c r="Q202" s="1045">
        <v>38</v>
      </c>
      <c r="R202" s="1045"/>
      <c r="S202" s="1195"/>
      <c r="T202" s="1046"/>
      <c r="U202" s="1047"/>
      <c r="V202" s="1048">
        <f>SUM(W202:W215)</f>
        <v>203.5</v>
      </c>
      <c r="W202" s="960"/>
      <c r="X202" s="1049">
        <f>'In Productie'!$Y$1+15+38</f>
        <v>453</v>
      </c>
      <c r="Y202" s="961">
        <f>V202-X202</f>
        <v>-249.5</v>
      </c>
      <c r="Z202" s="1066">
        <f>V202/C202</f>
        <v>1.4640287769784173</v>
      </c>
      <c r="AE202" s="1038" t="str">
        <f>IF(A202="","",(IFERROR(VLOOKUP(A202,Projecten!A$4:W$2618,5,FALSE),"niet bekend")))</f>
        <v/>
      </c>
      <c r="AF202" s="1037">
        <f>SUM(AF203:AF215)</f>
        <v>22470.6</v>
      </c>
      <c r="AG202" s="1027" t="str">
        <f>IF(A202="","",(IFERROR(VLOOKUP(A202,Projecten!A$4:W$2618,23,FALSE),"niet bekend")))</f>
        <v/>
      </c>
      <c r="AH202" s="1027" t="str">
        <f>IF(A202="","",(IFERROR(VLOOKUP(A202,Projecten!A$4:W$2618,12,FALSE),"niet bekend")))</f>
        <v/>
      </c>
      <c r="AI202" s="1027"/>
    </row>
    <row r="203" spans="1:35" s="4" customFormat="1" ht="12.75" customHeight="1" x14ac:dyDescent="0.2">
      <c r="A203" s="5"/>
      <c r="B203" s="1493"/>
      <c r="C203" s="168" t="s">
        <v>373</v>
      </c>
      <c r="D203" s="28"/>
      <c r="E203" s="29"/>
      <c r="F203" s="28"/>
      <c r="G203" s="28"/>
      <c r="H203" s="28"/>
      <c r="I203" s="29"/>
      <c r="J203" s="29"/>
      <c r="K203" s="29"/>
      <c r="L203" s="29"/>
      <c r="M203" s="29"/>
      <c r="N203" s="29"/>
      <c r="O203" s="29"/>
      <c r="P203" s="29"/>
      <c r="Q203" s="23"/>
      <c r="R203" s="23"/>
      <c r="S203" s="23" t="str">
        <f>IF(T203&lt;=0,"",(((T203-'In Productie'!$E$1)/7)+1))</f>
        <v/>
      </c>
      <c r="T203" s="177"/>
      <c r="U203" s="25"/>
      <c r="V203" s="25"/>
      <c r="W203" s="201">
        <v>38</v>
      </c>
      <c r="X203" s="171"/>
      <c r="Y203" s="79"/>
      <c r="AE203" s="4" t="str">
        <f>IF(A203="","",(IFERROR(VLOOKUP(A203,Projecten!A$4:W$2618,5,FALSE),"niet bekend")))</f>
        <v/>
      </c>
      <c r="AF203" s="973" t="str">
        <f t="shared" ref="AF203:AF212" si="21">IF(AE203="","",(E203/AE203*AH203))</f>
        <v/>
      </c>
      <c r="AG203" s="1028" t="str">
        <f>IF(A203="","",(IFERROR(VLOOKUP(A203,Projecten!A$4:W$2618,23,FALSE),"niet bekend")))</f>
        <v/>
      </c>
      <c r="AH203" s="1028" t="str">
        <f>IF(A203="","",(IFERROR(VLOOKUP(A203,Projecten!A$4:W$2618,12,FALSE),"niet bekend")))</f>
        <v/>
      </c>
      <c r="AI203" s="1026" t="str">
        <f t="shared" ref="AI203:AI213" si="22">IF(AF203="","",(AH203-AF203))</f>
        <v/>
      </c>
    </row>
    <row r="204" spans="1:35" s="4" customFormat="1" ht="12.75" customHeight="1" x14ac:dyDescent="0.2">
      <c r="A204" s="5"/>
      <c r="B204" s="1493"/>
      <c r="C204" s="172" t="s">
        <v>374</v>
      </c>
      <c r="D204" s="42"/>
      <c r="E204" s="7"/>
      <c r="F204" s="8"/>
      <c r="G204" s="8"/>
      <c r="H204" s="8"/>
      <c r="I204" s="7"/>
      <c r="J204" s="7"/>
      <c r="K204" s="7"/>
      <c r="L204" s="7"/>
      <c r="M204" s="7"/>
      <c r="N204" s="7"/>
      <c r="O204" s="7"/>
      <c r="P204" s="7"/>
      <c r="R204" s="2124"/>
      <c r="S204" s="23" t="str">
        <f>IF(T204&lt;=0,"",(((T204-'In Productie'!$E$1)/7)+1))</f>
        <v/>
      </c>
      <c r="T204" s="181"/>
      <c r="W204" s="201">
        <v>16.5</v>
      </c>
      <c r="X204" s="171"/>
      <c r="Y204" s="82"/>
      <c r="AE204" s="4" t="str">
        <f>IF(A204="","",(IFERROR(VLOOKUP(A204,Projecten!A$4:W$2618,5,FALSE),"niet bekend")))</f>
        <v/>
      </c>
      <c r="AF204" s="973" t="str">
        <f t="shared" si="21"/>
        <v/>
      </c>
      <c r="AG204" s="1028" t="str">
        <f>IF(A204="","",(IFERROR(VLOOKUP(A204,Projecten!A$4:W$2618,23,FALSE),"niet bekend")))</f>
        <v/>
      </c>
      <c r="AH204" s="1028" t="str">
        <f>IF(A204="","",(IFERROR(VLOOKUP(A204,Projecten!A$4:W$2618,12,FALSE),"niet bekend")))</f>
        <v/>
      </c>
      <c r="AI204" s="1026" t="str">
        <f t="shared" si="22"/>
        <v/>
      </c>
    </row>
    <row r="205" spans="1:35" s="4" customFormat="1" ht="12.75" customHeight="1" x14ac:dyDescent="0.2">
      <c r="A205" s="200">
        <v>2015124</v>
      </c>
      <c r="B205" s="1492">
        <v>120279</v>
      </c>
      <c r="C205" s="1" t="s">
        <v>481</v>
      </c>
      <c r="D205" s="1" t="s">
        <v>68</v>
      </c>
      <c r="E205" s="39">
        <v>1</v>
      </c>
      <c r="F205" s="1">
        <v>8</v>
      </c>
      <c r="G205" s="1">
        <v>2</v>
      </c>
      <c r="H205" s="1">
        <v>6</v>
      </c>
      <c r="I205" s="147" t="s">
        <v>89</v>
      </c>
      <c r="J205" s="29" t="s">
        <v>309</v>
      </c>
      <c r="K205" s="29" t="s">
        <v>309</v>
      </c>
      <c r="L205" s="29" t="s">
        <v>309</v>
      </c>
      <c r="M205" s="29" t="s">
        <v>89</v>
      </c>
      <c r="N205" s="29" t="s">
        <v>89</v>
      </c>
      <c r="O205" s="29" t="s">
        <v>89</v>
      </c>
      <c r="P205" s="29" t="s">
        <v>89</v>
      </c>
      <c r="Q205" s="23"/>
      <c r="R205" s="23"/>
      <c r="S205" s="23">
        <f>IF(T205&lt;=0,"",(((T205-'In Productie'!$E$1)/7)+1))</f>
        <v>6038.7142857142853</v>
      </c>
      <c r="T205" s="177">
        <v>42264</v>
      </c>
      <c r="U205" s="4" t="s">
        <v>387</v>
      </c>
      <c r="V205" s="4" t="s">
        <v>443</v>
      </c>
      <c r="W205" s="25">
        <v>22</v>
      </c>
      <c r="X205" s="80"/>
      <c r="Y205" s="79"/>
      <c r="AE205" s="4">
        <f>IF(A205="","",(IFERROR(VLOOKUP(A205,Projecten!A$4:W$2618,5,FALSE),"niet bekend")))</f>
        <v>1</v>
      </c>
      <c r="AF205" s="973">
        <f t="shared" si="21"/>
        <v>3203.6</v>
      </c>
      <c r="AG205" s="1028">
        <f>IF(A205="","",(IFERROR(VLOOKUP(A205,Projecten!A$4:W$2618,23,FALSE),"niet bekend")))</f>
        <v>3203.6</v>
      </c>
      <c r="AH205" s="1028">
        <f>IF(A205="","",(IFERROR(VLOOKUP(A205,Projecten!A$4:W$2618,12,FALSE),"niet bekend")))</f>
        <v>3203.6</v>
      </c>
      <c r="AI205" s="1026">
        <f t="shared" si="22"/>
        <v>0</v>
      </c>
    </row>
    <row r="206" spans="1:35" s="4" customFormat="1" ht="12.75" customHeight="1" x14ac:dyDescent="0.2">
      <c r="A206" s="203">
        <v>2015135</v>
      </c>
      <c r="B206" s="1493">
        <v>120288</v>
      </c>
      <c r="C206" s="42" t="s">
        <v>499</v>
      </c>
      <c r="D206" s="42" t="s">
        <v>68</v>
      </c>
      <c r="E206" s="7">
        <v>1</v>
      </c>
      <c r="F206" s="8">
        <v>1</v>
      </c>
      <c r="G206" s="8">
        <v>0</v>
      </c>
      <c r="H206" s="8">
        <v>1</v>
      </c>
      <c r="I206" s="140" t="s">
        <v>89</v>
      </c>
      <c r="J206" s="7" t="s">
        <v>309</v>
      </c>
      <c r="K206" s="7" t="s">
        <v>309</v>
      </c>
      <c r="L206" s="7" t="s">
        <v>309</v>
      </c>
      <c r="M206" s="7" t="s">
        <v>89</v>
      </c>
      <c r="N206" s="7" t="s">
        <v>89</v>
      </c>
      <c r="O206" s="7" t="s">
        <v>89</v>
      </c>
      <c r="P206" s="7" t="s">
        <v>89</v>
      </c>
      <c r="R206" s="2124"/>
      <c r="S206" s="23">
        <f>IF(T206&lt;=0,"",(((T206-'In Productie'!$E$1)/7)+1))</f>
        <v>6038.4285714285716</v>
      </c>
      <c r="T206" s="181">
        <v>42262</v>
      </c>
      <c r="U206" s="4" t="s">
        <v>278</v>
      </c>
      <c r="V206" s="4" t="s">
        <v>502</v>
      </c>
      <c r="W206" s="25">
        <v>4</v>
      </c>
      <c r="X206" s="171"/>
      <c r="Y206" s="82"/>
      <c r="AE206" s="4">
        <f>IF(A206="","",(IFERROR(VLOOKUP(A206,Projecten!A$4:W$2618,5,FALSE),"niet bekend")))</f>
        <v>1</v>
      </c>
      <c r="AF206" s="973">
        <f t="shared" si="21"/>
        <v>585</v>
      </c>
      <c r="AG206" s="1028">
        <f>IF(A206="","",(IFERROR(VLOOKUP(A206,Projecten!A$4:W$2618,23,FALSE),"niet bekend")))</f>
        <v>585</v>
      </c>
      <c r="AH206" s="1028">
        <f>IF(A206="","",(IFERROR(VLOOKUP(A206,Projecten!A$4:W$2618,12,FALSE),"niet bekend")))</f>
        <v>585</v>
      </c>
      <c r="AI206" s="1026">
        <f t="shared" si="22"/>
        <v>0</v>
      </c>
    </row>
    <row r="207" spans="1:35" s="4" customFormat="1" ht="12.75" customHeight="1" x14ac:dyDescent="0.2">
      <c r="A207" s="200">
        <v>2015108</v>
      </c>
      <c r="B207" s="1492">
        <v>120282</v>
      </c>
      <c r="C207" s="1" t="s">
        <v>459</v>
      </c>
      <c r="D207" s="1" t="s">
        <v>68</v>
      </c>
      <c r="E207" s="39">
        <v>1</v>
      </c>
      <c r="F207" s="1">
        <v>2</v>
      </c>
      <c r="G207" s="1">
        <v>1</v>
      </c>
      <c r="H207" s="1">
        <v>1</v>
      </c>
      <c r="I207" s="147" t="s">
        <v>89</v>
      </c>
      <c r="J207" s="29" t="s">
        <v>309</v>
      </c>
      <c r="K207" s="29" t="s">
        <v>309</v>
      </c>
      <c r="L207" s="29" t="s">
        <v>309</v>
      </c>
      <c r="M207" s="29" t="s">
        <v>89</v>
      </c>
      <c r="N207" s="29" t="s">
        <v>89</v>
      </c>
      <c r="O207" s="29" t="s">
        <v>89</v>
      </c>
      <c r="P207" s="29" t="s">
        <v>89</v>
      </c>
      <c r="R207" s="2124"/>
      <c r="S207" s="23">
        <f>IF(T207&lt;=0,"",(((T207-'In Productie'!$E$1)/7)+1))</f>
        <v>6038.7142857142853</v>
      </c>
      <c r="T207" s="177">
        <v>42264</v>
      </c>
      <c r="U207" s="4" t="s">
        <v>278</v>
      </c>
      <c r="W207" s="470">
        <v>5</v>
      </c>
      <c r="X207" s="79"/>
      <c r="Y207" s="79"/>
      <c r="AE207" s="4">
        <f>IF(A207="","",(IFERROR(VLOOKUP(A207,Projecten!A$4:W$2618,5,FALSE),"niet bekend")))</f>
        <v>1</v>
      </c>
      <c r="AF207" s="973">
        <f t="shared" si="21"/>
        <v>584</v>
      </c>
      <c r="AG207" s="1028">
        <f>IF(A207="","",(IFERROR(VLOOKUP(A207,Projecten!A$4:W$2618,23,FALSE),"niet bekend")))</f>
        <v>584</v>
      </c>
      <c r="AH207" s="1028">
        <f>IF(A207="","",(IFERROR(VLOOKUP(A207,Projecten!A$4:W$2618,12,FALSE),"niet bekend")))</f>
        <v>584</v>
      </c>
      <c r="AI207" s="1026">
        <f t="shared" si="22"/>
        <v>0</v>
      </c>
    </row>
    <row r="208" spans="1:35" s="4" customFormat="1" ht="12.75" customHeight="1" x14ac:dyDescent="0.2">
      <c r="A208" s="200">
        <v>2015109</v>
      </c>
      <c r="B208" s="1492">
        <v>120282</v>
      </c>
      <c r="C208" s="1" t="s">
        <v>460</v>
      </c>
      <c r="D208" s="1" t="s">
        <v>68</v>
      </c>
      <c r="E208" s="39">
        <v>1</v>
      </c>
      <c r="F208" s="1">
        <v>8</v>
      </c>
      <c r="G208" s="1">
        <v>5</v>
      </c>
      <c r="H208" s="1">
        <v>1</v>
      </c>
      <c r="I208" s="147" t="s">
        <v>89</v>
      </c>
      <c r="J208" s="29" t="s">
        <v>309</v>
      </c>
      <c r="K208" s="29" t="s">
        <v>309</v>
      </c>
      <c r="L208" s="29" t="s">
        <v>309</v>
      </c>
      <c r="M208" s="29" t="s">
        <v>89</v>
      </c>
      <c r="N208" s="29" t="s">
        <v>89</v>
      </c>
      <c r="O208" s="29" t="s">
        <v>89</v>
      </c>
      <c r="P208" s="29" t="s">
        <v>89</v>
      </c>
      <c r="R208" s="2124"/>
      <c r="S208" s="23">
        <f>IF(T208&lt;=0,"",(((T208-'In Productie'!$E$1)/7)+1))</f>
        <v>6038.7142857142853</v>
      </c>
      <c r="T208" s="177">
        <v>42264</v>
      </c>
      <c r="U208" s="4" t="s">
        <v>278</v>
      </c>
      <c r="W208" s="470">
        <v>15</v>
      </c>
      <c r="X208" s="79"/>
      <c r="Y208" s="79"/>
      <c r="AE208" s="4">
        <f>IF(A208="","",(IFERROR(VLOOKUP(A208,Projecten!A$4:W$2618,5,FALSE),"niet bekend")))</f>
        <v>1</v>
      </c>
      <c r="AF208" s="973">
        <f t="shared" si="21"/>
        <v>2378</v>
      </c>
      <c r="AG208" s="1028">
        <f>IF(A208="","",(IFERROR(VLOOKUP(A208,Projecten!A$4:W$2618,23,FALSE),"niet bekend")))</f>
        <v>2378</v>
      </c>
      <c r="AH208" s="1028">
        <f>IF(A208="","",(IFERROR(VLOOKUP(A208,Projecten!A$4:W$2618,12,FALSE),"niet bekend")))</f>
        <v>2378</v>
      </c>
      <c r="AI208" s="1026">
        <f t="shared" si="22"/>
        <v>0</v>
      </c>
    </row>
    <row r="209" spans="1:35" s="4" customFormat="1" ht="12.75" customHeight="1" x14ac:dyDescent="0.2">
      <c r="A209" s="200">
        <v>2015110</v>
      </c>
      <c r="B209" s="1492">
        <v>120282</v>
      </c>
      <c r="C209" s="1" t="s">
        <v>461</v>
      </c>
      <c r="D209" s="1" t="s">
        <v>68</v>
      </c>
      <c r="E209" s="39">
        <v>1</v>
      </c>
      <c r="F209" s="1">
        <v>8</v>
      </c>
      <c r="G209" s="1">
        <v>5</v>
      </c>
      <c r="H209" s="1">
        <v>1</v>
      </c>
      <c r="I209" s="147" t="s">
        <v>89</v>
      </c>
      <c r="J209" s="29" t="s">
        <v>309</v>
      </c>
      <c r="K209" s="29" t="s">
        <v>309</v>
      </c>
      <c r="L209" s="29" t="s">
        <v>309</v>
      </c>
      <c r="M209" s="29" t="s">
        <v>89</v>
      </c>
      <c r="N209" s="29" t="s">
        <v>89</v>
      </c>
      <c r="O209" s="29" t="s">
        <v>89</v>
      </c>
      <c r="P209" s="29" t="s">
        <v>89</v>
      </c>
      <c r="R209" s="2124"/>
      <c r="S209" s="23">
        <f>IF(T209&lt;=0,"",(((T209-'In Productie'!$E$1)/7)+1))</f>
        <v>6038.7142857142853</v>
      </c>
      <c r="T209" s="177">
        <v>42264</v>
      </c>
      <c r="U209" s="4" t="s">
        <v>278</v>
      </c>
      <c r="W209" s="470">
        <v>15</v>
      </c>
      <c r="X209" s="79"/>
      <c r="Y209" s="79"/>
      <c r="AE209" s="4">
        <f>IF(A209="","",(IFERROR(VLOOKUP(A209,Projecten!A$4:W$2618,5,FALSE),"niet bekend")))</f>
        <v>1</v>
      </c>
      <c r="AF209" s="973">
        <f t="shared" si="21"/>
        <v>2378</v>
      </c>
      <c r="AG209" s="1028">
        <f>IF(A209="","",(IFERROR(VLOOKUP(A209,Projecten!A$4:W$2618,23,FALSE),"niet bekend")))</f>
        <v>2378</v>
      </c>
      <c r="AH209" s="1028">
        <f>IF(A209="","",(IFERROR(VLOOKUP(A209,Projecten!A$4:W$2618,12,FALSE),"niet bekend")))</f>
        <v>2378</v>
      </c>
      <c r="AI209" s="1026">
        <f t="shared" si="22"/>
        <v>0</v>
      </c>
    </row>
    <row r="210" spans="1:35" s="4" customFormat="1" ht="12.75" customHeight="1" x14ac:dyDescent="0.2">
      <c r="A210" s="200">
        <v>2015111</v>
      </c>
      <c r="B210" s="1492">
        <v>120282</v>
      </c>
      <c r="C210" s="1" t="s">
        <v>462</v>
      </c>
      <c r="D210" s="1" t="s">
        <v>68</v>
      </c>
      <c r="E210" s="39">
        <v>1</v>
      </c>
      <c r="F210" s="1">
        <v>8</v>
      </c>
      <c r="G210" s="1">
        <v>5</v>
      </c>
      <c r="H210" s="1">
        <v>1</v>
      </c>
      <c r="I210" s="147" t="s">
        <v>89</v>
      </c>
      <c r="J210" s="29" t="s">
        <v>309</v>
      </c>
      <c r="K210" s="29" t="s">
        <v>309</v>
      </c>
      <c r="L210" s="29" t="s">
        <v>309</v>
      </c>
      <c r="M210" s="29" t="s">
        <v>89</v>
      </c>
      <c r="N210" s="29" t="s">
        <v>89</v>
      </c>
      <c r="O210" s="29" t="s">
        <v>89</v>
      </c>
      <c r="P210" s="29" t="s">
        <v>89</v>
      </c>
      <c r="R210" s="2124"/>
      <c r="S210" s="23">
        <f>IF(T210&lt;=0,"",(((T210-'In Productie'!$E$1)/7)+1))</f>
        <v>6038.7142857142853</v>
      </c>
      <c r="T210" s="177">
        <v>42264</v>
      </c>
      <c r="U210" s="4" t="s">
        <v>278</v>
      </c>
      <c r="W210" s="470">
        <v>15</v>
      </c>
      <c r="X210" s="79"/>
      <c r="Y210" s="79"/>
      <c r="AE210" s="4">
        <f>IF(A210="","",(IFERROR(VLOOKUP(A210,Projecten!A$4:W$2618,5,FALSE),"niet bekend")))</f>
        <v>1</v>
      </c>
      <c r="AF210" s="973">
        <f t="shared" si="21"/>
        <v>2378</v>
      </c>
      <c r="AG210" s="1028">
        <f>IF(A210="","",(IFERROR(VLOOKUP(A210,Projecten!A$4:W$2618,23,FALSE),"niet bekend")))</f>
        <v>2378</v>
      </c>
      <c r="AH210" s="1028">
        <f>IF(A210="","",(IFERROR(VLOOKUP(A210,Projecten!A$4:W$2618,12,FALSE),"niet bekend")))</f>
        <v>2378</v>
      </c>
      <c r="AI210" s="1026">
        <f t="shared" si="22"/>
        <v>0</v>
      </c>
    </row>
    <row r="211" spans="1:35" s="4" customFormat="1" ht="12.75" customHeight="1" x14ac:dyDescent="0.2">
      <c r="A211" s="200">
        <v>2015112</v>
      </c>
      <c r="B211" s="1492">
        <v>120282</v>
      </c>
      <c r="C211" s="1" t="s">
        <v>463</v>
      </c>
      <c r="D211" s="1" t="s">
        <v>68</v>
      </c>
      <c r="E211" s="39">
        <v>1</v>
      </c>
      <c r="F211" s="1">
        <v>11</v>
      </c>
      <c r="G211" s="1">
        <v>5</v>
      </c>
      <c r="H211" s="1">
        <v>3</v>
      </c>
      <c r="I211" s="147" t="s">
        <v>89</v>
      </c>
      <c r="J211" s="29" t="s">
        <v>309</v>
      </c>
      <c r="K211" s="29" t="s">
        <v>309</v>
      </c>
      <c r="L211" s="29" t="s">
        <v>309</v>
      </c>
      <c r="M211" s="29" t="s">
        <v>89</v>
      </c>
      <c r="N211" s="29" t="s">
        <v>89</v>
      </c>
      <c r="O211" s="29" t="s">
        <v>89</v>
      </c>
      <c r="P211" s="29" t="s">
        <v>89</v>
      </c>
      <c r="R211" s="2124"/>
      <c r="S211" s="23">
        <f>IF(T211&lt;=0,"",(((T211-'In Productie'!$E$1)/7)+1))</f>
        <v>6038.7142857142853</v>
      </c>
      <c r="T211" s="177">
        <v>42264</v>
      </c>
      <c r="U211" s="4" t="s">
        <v>278</v>
      </c>
      <c r="W211" s="470">
        <v>17</v>
      </c>
      <c r="X211" s="79"/>
      <c r="Y211" s="79"/>
      <c r="AE211" s="4">
        <f>IF(A211="","",(IFERROR(VLOOKUP(A211,Projecten!A$4:W$2618,5,FALSE),"niet bekend")))</f>
        <v>1</v>
      </c>
      <c r="AF211" s="973">
        <f t="shared" si="21"/>
        <v>3073</v>
      </c>
      <c r="AG211" s="1028">
        <f>IF(A211="","",(IFERROR(VLOOKUP(A211,Projecten!A$4:W$2618,23,FALSE),"niet bekend")))</f>
        <v>3073</v>
      </c>
      <c r="AH211" s="1028">
        <f>IF(A211="","",(IFERROR(VLOOKUP(A211,Projecten!A$4:W$2618,12,FALSE),"niet bekend")))</f>
        <v>3073</v>
      </c>
      <c r="AI211" s="1026">
        <f t="shared" si="22"/>
        <v>0</v>
      </c>
    </row>
    <row r="212" spans="1:35" s="4" customFormat="1" ht="12.75" customHeight="1" x14ac:dyDescent="0.2">
      <c r="A212" s="200">
        <v>2015113</v>
      </c>
      <c r="B212" s="1492">
        <v>120282</v>
      </c>
      <c r="C212" s="1" t="s">
        <v>464</v>
      </c>
      <c r="D212" s="1" t="s">
        <v>68</v>
      </c>
      <c r="E212" s="39">
        <v>1</v>
      </c>
      <c r="F212" s="1">
        <v>10</v>
      </c>
      <c r="G212" s="1">
        <v>7</v>
      </c>
      <c r="H212" s="1">
        <v>3</v>
      </c>
      <c r="I212" s="147" t="s">
        <v>89</v>
      </c>
      <c r="J212" s="29" t="s">
        <v>309</v>
      </c>
      <c r="K212" s="147" t="s">
        <v>89</v>
      </c>
      <c r="L212" s="29" t="s">
        <v>309</v>
      </c>
      <c r="M212" s="29" t="s">
        <v>89</v>
      </c>
      <c r="N212" s="29" t="s">
        <v>89</v>
      </c>
      <c r="O212" s="29" t="s">
        <v>89</v>
      </c>
      <c r="P212" s="29" t="s">
        <v>89</v>
      </c>
      <c r="R212" s="2124"/>
      <c r="S212" s="23">
        <f>IF(T212&lt;=0,"",(((T212-'In Productie'!$E$1)/7)+1))</f>
        <v>6038.7142857142853</v>
      </c>
      <c r="T212" s="177">
        <v>42264</v>
      </c>
      <c r="U212" s="4" t="s">
        <v>278</v>
      </c>
      <c r="W212" s="470">
        <v>20</v>
      </c>
      <c r="X212" s="79"/>
      <c r="Y212" s="79"/>
      <c r="AE212" s="4">
        <f>IF(A212="","",(IFERROR(VLOOKUP(A212,Projecten!A$4:W$2618,5,FALSE),"niet bekend")))</f>
        <v>1</v>
      </c>
      <c r="AF212" s="973">
        <f t="shared" si="21"/>
        <v>3219</v>
      </c>
      <c r="AG212" s="1028">
        <f>IF(A212="","",(IFERROR(VLOOKUP(A212,Projecten!A$4:W$2618,23,FALSE),"niet bekend")))</f>
        <v>3219</v>
      </c>
      <c r="AH212" s="1028">
        <f>IF(A212="","",(IFERROR(VLOOKUP(A212,Projecten!A$4:W$2618,12,FALSE),"niet bekend")))</f>
        <v>3219</v>
      </c>
      <c r="AI212" s="1026">
        <f t="shared" si="22"/>
        <v>0</v>
      </c>
    </row>
    <row r="213" spans="1:35" s="4" customFormat="1" ht="12.75" customHeight="1" x14ac:dyDescent="0.2">
      <c r="A213" s="200">
        <v>2015127</v>
      </c>
      <c r="B213" s="1492">
        <v>120286</v>
      </c>
      <c r="C213" s="1" t="s">
        <v>485</v>
      </c>
      <c r="D213" s="1" t="s">
        <v>322</v>
      </c>
      <c r="E213" s="39">
        <v>0</v>
      </c>
      <c r="F213" s="1">
        <v>4</v>
      </c>
      <c r="G213" s="1">
        <v>4</v>
      </c>
      <c r="H213" s="1">
        <v>0</v>
      </c>
      <c r="I213" s="140" t="s">
        <v>89</v>
      </c>
      <c r="J213" s="7" t="s">
        <v>309</v>
      </c>
      <c r="K213" s="7" t="s">
        <v>309</v>
      </c>
      <c r="L213" s="7" t="s">
        <v>309</v>
      </c>
      <c r="M213" s="7" t="s">
        <v>89</v>
      </c>
      <c r="N213" s="7" t="s">
        <v>89</v>
      </c>
      <c r="O213" s="7" t="s">
        <v>89</v>
      </c>
      <c r="P213" s="7" t="s">
        <v>89</v>
      </c>
      <c r="R213" s="2124"/>
      <c r="S213" s="23">
        <f>IF(T213&lt;=0,"",(((T213-'In Productie'!$E$1)/7)+1))</f>
        <v>6038.8571428571431</v>
      </c>
      <c r="T213" s="181">
        <v>42265</v>
      </c>
      <c r="U213" s="4" t="s">
        <v>486</v>
      </c>
      <c r="V213" s="4" t="s">
        <v>487</v>
      </c>
      <c r="W213" s="25">
        <v>6</v>
      </c>
      <c r="X213" s="171"/>
      <c r="Y213" s="82"/>
      <c r="AE213" s="4">
        <f>IF(A213="","",(IFERROR(VLOOKUP(A213,Projecten!A$4:W$2618,5,FALSE),"niet bekend")))</f>
        <v>0</v>
      </c>
      <c r="AF213" s="973"/>
      <c r="AG213" s="1028">
        <f>IF(A213="","",(IFERROR(VLOOKUP(A213,Projecten!A$4:W$2618,23,FALSE),"niet bekend")))</f>
        <v>1529.56</v>
      </c>
      <c r="AH213" s="1028">
        <f>IF(A213="","",(IFERROR(VLOOKUP(A213,Projecten!A$4:W$2618,12,FALSE),"niet bekend")))</f>
        <v>1529.56</v>
      </c>
      <c r="AI213" s="1026" t="str">
        <f t="shared" si="22"/>
        <v/>
      </c>
    </row>
    <row r="214" spans="1:35" s="4" customFormat="1" ht="12.75" customHeight="1" x14ac:dyDescent="0.2">
      <c r="A214" s="2">
        <v>2015102</v>
      </c>
      <c r="B214" s="1492">
        <v>120178</v>
      </c>
      <c r="C214" s="1" t="s">
        <v>448</v>
      </c>
      <c r="D214" s="1" t="s">
        <v>68</v>
      </c>
      <c r="E214" s="39">
        <v>2</v>
      </c>
      <c r="F214" s="1">
        <f>6*E214</f>
        <v>12</v>
      </c>
      <c r="G214" s="1">
        <f>4*E214</f>
        <v>8</v>
      </c>
      <c r="H214" s="1">
        <f>4*E214</f>
        <v>8</v>
      </c>
      <c r="I214" s="141" t="s">
        <v>89</v>
      </c>
      <c r="J214" s="41" t="s">
        <v>309</v>
      </c>
      <c r="K214" s="41" t="s">
        <v>309</v>
      </c>
      <c r="L214" s="41" t="s">
        <v>309</v>
      </c>
      <c r="M214" s="41" t="s">
        <v>89</v>
      </c>
      <c r="N214" s="41" t="s">
        <v>89</v>
      </c>
      <c r="O214" s="41" t="s">
        <v>89</v>
      </c>
      <c r="P214" s="41" t="s">
        <v>89</v>
      </c>
      <c r="R214" s="2124"/>
      <c r="S214" s="23">
        <f>IF(T214&lt;=0,"",(((T214-'In Productie'!$E$1)/7)+1))</f>
        <v>6039.7142857142853</v>
      </c>
      <c r="T214" s="181">
        <v>42271</v>
      </c>
      <c r="U214" s="4" t="s">
        <v>444</v>
      </c>
      <c r="V214" s="4" t="s">
        <v>443</v>
      </c>
      <c r="W214" s="470">
        <f>E214*15</f>
        <v>30</v>
      </c>
      <c r="X214" s="80"/>
      <c r="Y214" s="79"/>
      <c r="AE214" s="4">
        <f>IF(A214="","",(IFERROR(VLOOKUP(A214,Projecten!A$4:W$2618,5,FALSE),"niet bekend")))</f>
        <v>10</v>
      </c>
      <c r="AF214" s="973">
        <f>IF(AE214="","",(E214/AE214*AH214))</f>
        <v>4672</v>
      </c>
      <c r="AG214" s="1028">
        <f>IF(A214="","",(IFERROR(VLOOKUP(A214,Projecten!A$4:W$2618,23,FALSE),"niet bekend")))</f>
        <v>23360</v>
      </c>
      <c r="AH214" s="1028">
        <f>IF(A214="","",(IFERROR(VLOOKUP(A214,Projecten!A$4:W$2618,12,FALSE),"niet bekend")))</f>
        <v>23360</v>
      </c>
      <c r="AI214" s="1026"/>
    </row>
    <row r="215" spans="1:35" s="38" customFormat="1" ht="12.75" customHeight="1" x14ac:dyDescent="0.2">
      <c r="A215" s="30"/>
      <c r="B215" s="1491"/>
      <c r="C215" s="31"/>
      <c r="D215" s="31"/>
      <c r="E215" s="32"/>
      <c r="F215" s="31"/>
      <c r="G215" s="31"/>
      <c r="H215" s="31"/>
      <c r="I215" s="32"/>
      <c r="J215" s="32"/>
      <c r="K215" s="32"/>
      <c r="L215" s="32"/>
      <c r="M215" s="32"/>
      <c r="N215" s="32"/>
      <c r="O215" s="32"/>
      <c r="P215" s="32"/>
      <c r="Q215" s="33"/>
      <c r="R215" s="33"/>
      <c r="S215" s="1194"/>
      <c r="T215" s="176"/>
      <c r="U215" s="35"/>
      <c r="V215" s="35"/>
      <c r="W215" s="35"/>
      <c r="X215" s="83"/>
      <c r="Y215" s="84"/>
      <c r="AF215" s="983"/>
      <c r="AG215" s="1030"/>
      <c r="AH215" s="1030"/>
      <c r="AI215" s="1030"/>
    </row>
    <row r="216" spans="1:35" s="1038" customFormat="1" ht="12.75" customHeight="1" x14ac:dyDescent="0.2">
      <c r="A216" s="1007"/>
      <c r="B216" s="1489"/>
      <c r="C216" s="1008">
        <f>SUM(F216:H216)</f>
        <v>135</v>
      </c>
      <c r="D216" s="1009"/>
      <c r="E216" s="1010">
        <f>SUM(E217:E225)</f>
        <v>8</v>
      </c>
      <c r="F216" s="1009">
        <f>SUM(F217:F225)</f>
        <v>64</v>
      </c>
      <c r="G216" s="1009">
        <f>SUM(G217:G225)</f>
        <v>44</v>
      </c>
      <c r="H216" s="1009">
        <f>SUM(H217:H225)</f>
        <v>27</v>
      </c>
      <c r="I216" s="1010"/>
      <c r="J216" s="1010"/>
      <c r="K216" s="1010"/>
      <c r="L216" s="1010"/>
      <c r="M216" s="1010"/>
      <c r="N216" s="1010"/>
      <c r="O216" s="1010"/>
      <c r="P216" s="1010"/>
      <c r="Q216" s="1045">
        <v>39</v>
      </c>
      <c r="R216" s="1045"/>
      <c r="S216" s="1195"/>
      <c r="T216" s="1046"/>
      <c r="U216" s="1047"/>
      <c r="V216" s="1047">
        <f>SUM(W216:W225)</f>
        <v>152.5</v>
      </c>
      <c r="W216" s="960"/>
      <c r="X216" s="1049">
        <f>'In Productie'!$Y$1+15+38</f>
        <v>453</v>
      </c>
      <c r="Y216" s="961">
        <f>V216-X216</f>
        <v>-300.5</v>
      </c>
      <c r="Z216" s="1066">
        <f>V216/C216</f>
        <v>1.1296296296296295</v>
      </c>
      <c r="AE216" s="1038" t="str">
        <f>IF(A216="","",(IFERROR(VLOOKUP(A216,Projecten!A$4:W$2618,5,FALSE),"niet bekend")))</f>
        <v/>
      </c>
      <c r="AF216" s="1037">
        <f>SUM(AF217:AF225)</f>
        <v>22028</v>
      </c>
      <c r="AG216" s="1027" t="str">
        <f>IF(A216="","",(IFERROR(VLOOKUP(A216,Projecten!A$4:W$2618,23,FALSE),"niet bekend")))</f>
        <v/>
      </c>
      <c r="AH216" s="1027" t="str">
        <f>IF(A216="","",(IFERROR(VLOOKUP(A216,Projecten!A$4:W$2618,12,FALSE),"niet bekend")))</f>
        <v/>
      </c>
      <c r="AI216" s="1027"/>
    </row>
    <row r="217" spans="1:35" s="4" customFormat="1" ht="12.75" customHeight="1" x14ac:dyDescent="0.2">
      <c r="A217" s="5"/>
      <c r="B217" s="1493"/>
      <c r="C217" s="168" t="s">
        <v>375</v>
      </c>
      <c r="D217" s="28"/>
      <c r="E217" s="29"/>
      <c r="F217" s="28"/>
      <c r="G217" s="28"/>
      <c r="H217" s="28"/>
      <c r="I217" s="29"/>
      <c r="J217" s="29"/>
      <c r="K217" s="29"/>
      <c r="L217" s="29"/>
      <c r="M217" s="29"/>
      <c r="N217" s="29"/>
      <c r="O217" s="29"/>
      <c r="P217" s="29"/>
      <c r="Q217" s="23"/>
      <c r="R217" s="23"/>
      <c r="S217" s="23" t="str">
        <f>IF(T217&lt;=0,"",(((T217-'In Productie'!$E$1)/7)+1))</f>
        <v/>
      </c>
      <c r="T217" s="177"/>
      <c r="U217" s="25"/>
      <c r="V217" s="25"/>
      <c r="W217" s="201">
        <v>16.5</v>
      </c>
      <c r="X217" s="80"/>
      <c r="Y217" s="79"/>
      <c r="AE217" s="4" t="str">
        <f>IF(A217="","",(IFERROR(VLOOKUP(A217,Projecten!A$4:W$2618,5,FALSE),"niet bekend")))</f>
        <v/>
      </c>
      <c r="AF217" s="973" t="str">
        <f t="shared" ref="AF217:AF224" si="23">IF(AE217="","",(E217/AE217*AH217))</f>
        <v/>
      </c>
      <c r="AG217" s="1028" t="str">
        <f>IF(A217="","",(IFERROR(VLOOKUP(A217,Projecten!A$4:W$2618,23,FALSE),"niet bekend")))</f>
        <v/>
      </c>
      <c r="AH217" s="1028" t="str">
        <f>IF(A217="","",(IFERROR(VLOOKUP(A217,Projecten!A$4:W$2618,12,FALSE),"niet bekend")))</f>
        <v/>
      </c>
      <c r="AI217" s="1026" t="str">
        <f t="shared" ref="AI217:AI223" si="24">IF(AF217="","",(AH217-AF217))</f>
        <v/>
      </c>
    </row>
    <row r="218" spans="1:35" s="4" customFormat="1" ht="12.75" customHeight="1" x14ac:dyDescent="0.2">
      <c r="A218" s="200">
        <v>2015114</v>
      </c>
      <c r="B218" s="1492">
        <v>120287</v>
      </c>
      <c r="C218" s="1" t="s">
        <v>469</v>
      </c>
      <c r="D218" s="1" t="s">
        <v>68</v>
      </c>
      <c r="E218" s="39">
        <v>1</v>
      </c>
      <c r="F218" s="1">
        <v>9</v>
      </c>
      <c r="G218" s="1">
        <v>5</v>
      </c>
      <c r="H218" s="1">
        <v>3</v>
      </c>
      <c r="I218" s="141" t="s">
        <v>89</v>
      </c>
      <c r="J218" s="41" t="s">
        <v>309</v>
      </c>
      <c r="K218" s="141" t="s">
        <v>89</v>
      </c>
      <c r="L218" s="41" t="s">
        <v>309</v>
      </c>
      <c r="M218" s="41" t="s">
        <v>89</v>
      </c>
      <c r="N218" s="41" t="s">
        <v>89</v>
      </c>
      <c r="O218" s="41" t="s">
        <v>89</v>
      </c>
      <c r="P218" s="41" t="s">
        <v>89</v>
      </c>
      <c r="R218" s="2124"/>
      <c r="S218" s="23">
        <f>IF(T218&lt;=0,"",(((T218-'In Productie'!$E$1)/7)+1))</f>
        <v>6039.7142857142853</v>
      </c>
      <c r="T218" s="181">
        <v>42271</v>
      </c>
      <c r="U218" s="4" t="s">
        <v>278</v>
      </c>
      <c r="W218" s="470">
        <v>18</v>
      </c>
      <c r="X218" s="80"/>
      <c r="Y218" s="79"/>
      <c r="AE218" s="4">
        <f>IF(A218="","",(IFERROR(VLOOKUP(A218,Projecten!A$4:W$2618,5,FALSE),"niet bekend")))</f>
        <v>1</v>
      </c>
      <c r="AF218" s="973">
        <f t="shared" si="23"/>
        <v>2998</v>
      </c>
      <c r="AG218" s="1028">
        <f>IF(A218="","",(IFERROR(VLOOKUP(A218,Projecten!A$4:W$2618,23,FALSE),"niet bekend")))</f>
        <v>2998</v>
      </c>
      <c r="AH218" s="1028">
        <f>IF(A218="","",(IFERROR(VLOOKUP(A218,Projecten!A$4:W$2618,12,FALSE),"niet bekend")))</f>
        <v>2998</v>
      </c>
      <c r="AI218" s="1026">
        <f t="shared" si="24"/>
        <v>0</v>
      </c>
    </row>
    <row r="219" spans="1:35" s="4" customFormat="1" ht="12.75" customHeight="1" x14ac:dyDescent="0.2">
      <c r="A219" s="200">
        <v>2015115</v>
      </c>
      <c r="B219" s="1492">
        <v>120287</v>
      </c>
      <c r="C219" s="1" t="s">
        <v>470</v>
      </c>
      <c r="D219" s="1" t="s">
        <v>68</v>
      </c>
      <c r="E219" s="39">
        <v>1</v>
      </c>
      <c r="F219" s="1">
        <v>8</v>
      </c>
      <c r="G219" s="1">
        <v>5</v>
      </c>
      <c r="H219" s="1">
        <v>3</v>
      </c>
      <c r="I219" s="141" t="s">
        <v>89</v>
      </c>
      <c r="J219" s="41" t="s">
        <v>309</v>
      </c>
      <c r="K219" s="41" t="s">
        <v>309</v>
      </c>
      <c r="L219" s="41" t="s">
        <v>309</v>
      </c>
      <c r="M219" s="41" t="s">
        <v>89</v>
      </c>
      <c r="N219" s="41" t="s">
        <v>89</v>
      </c>
      <c r="O219" s="41" t="s">
        <v>89</v>
      </c>
      <c r="P219" s="41" t="s">
        <v>89</v>
      </c>
      <c r="R219" s="2124"/>
      <c r="S219" s="23">
        <f>IF(T219&lt;=0,"",(((T219-'In Productie'!$E$1)/7)+1))</f>
        <v>6039.7142857142853</v>
      </c>
      <c r="T219" s="181">
        <v>42271</v>
      </c>
      <c r="U219" s="4" t="s">
        <v>278</v>
      </c>
      <c r="W219" s="470">
        <v>15</v>
      </c>
      <c r="X219" s="79"/>
      <c r="Y219" s="79"/>
      <c r="AE219" s="4">
        <f>IF(A219="","",(IFERROR(VLOOKUP(A219,Projecten!A$4:W$2618,5,FALSE),"niet bekend")))</f>
        <v>1</v>
      </c>
      <c r="AF219" s="973">
        <f t="shared" si="23"/>
        <v>2109</v>
      </c>
      <c r="AG219" s="1028">
        <f>IF(A219="","",(IFERROR(VLOOKUP(A219,Projecten!A$4:W$2618,23,FALSE),"niet bekend")))</f>
        <v>2109</v>
      </c>
      <c r="AH219" s="1028">
        <f>IF(A219="","",(IFERROR(VLOOKUP(A219,Projecten!A$4:W$2618,12,FALSE),"niet bekend")))</f>
        <v>2109</v>
      </c>
      <c r="AI219" s="1026">
        <f t="shared" si="24"/>
        <v>0</v>
      </c>
    </row>
    <row r="220" spans="1:35" s="4" customFormat="1" ht="12.75" customHeight="1" x14ac:dyDescent="0.2">
      <c r="A220" s="200">
        <v>2015117</v>
      </c>
      <c r="B220" s="1492">
        <v>120287</v>
      </c>
      <c r="C220" s="1" t="s">
        <v>472</v>
      </c>
      <c r="D220" s="1" t="s">
        <v>68</v>
      </c>
      <c r="E220" s="39">
        <v>1</v>
      </c>
      <c r="F220" s="1">
        <v>9</v>
      </c>
      <c r="G220" s="1">
        <v>7</v>
      </c>
      <c r="H220" s="1">
        <v>3</v>
      </c>
      <c r="I220" s="147" t="s">
        <v>89</v>
      </c>
      <c r="J220" s="29" t="s">
        <v>309</v>
      </c>
      <c r="K220" s="147" t="s">
        <v>89</v>
      </c>
      <c r="L220" s="29" t="s">
        <v>309</v>
      </c>
      <c r="M220" s="29" t="s">
        <v>89</v>
      </c>
      <c r="N220" s="29" t="s">
        <v>89</v>
      </c>
      <c r="O220" s="29" t="s">
        <v>89</v>
      </c>
      <c r="P220" s="29" t="s">
        <v>89</v>
      </c>
      <c r="R220" s="2124"/>
      <c r="S220" s="23">
        <f>IF(T220&lt;=0,"",(((T220-'In Productie'!$E$1)/7)+1))</f>
        <v>6039.7142857142853</v>
      </c>
      <c r="T220" s="181">
        <v>42271</v>
      </c>
      <c r="U220" s="4" t="s">
        <v>278</v>
      </c>
      <c r="W220" s="470">
        <v>17</v>
      </c>
      <c r="X220" s="79"/>
      <c r="Y220" s="79"/>
      <c r="AE220" s="4">
        <f>IF(A220="","",(IFERROR(VLOOKUP(A220,Projecten!A$4:W$2618,5,FALSE),"niet bekend")))</f>
        <v>1</v>
      </c>
      <c r="AF220" s="973">
        <f t="shared" si="23"/>
        <v>3091</v>
      </c>
      <c r="AG220" s="1028">
        <f>IF(A220="","",(IFERROR(VLOOKUP(A220,Projecten!A$4:W$2618,23,FALSE),"niet bekend")))</f>
        <v>3091</v>
      </c>
      <c r="AH220" s="1028">
        <f>IF(A220="","",(IFERROR(VLOOKUP(A220,Projecten!A$4:W$2618,12,FALSE),"niet bekend")))</f>
        <v>3091</v>
      </c>
      <c r="AI220" s="1026">
        <f t="shared" si="24"/>
        <v>0</v>
      </c>
    </row>
    <row r="221" spans="1:35" s="4" customFormat="1" ht="12.75" customHeight="1" x14ac:dyDescent="0.2">
      <c r="A221" s="200">
        <v>2015119</v>
      </c>
      <c r="B221" s="1492">
        <v>120287</v>
      </c>
      <c r="C221" s="1" t="s">
        <v>476</v>
      </c>
      <c r="D221" s="1" t="s">
        <v>68</v>
      </c>
      <c r="E221" s="39">
        <v>1</v>
      </c>
      <c r="F221" s="1">
        <v>11</v>
      </c>
      <c r="G221" s="1">
        <v>8</v>
      </c>
      <c r="H221" s="1">
        <v>4</v>
      </c>
      <c r="I221" s="147" t="s">
        <v>89</v>
      </c>
      <c r="J221" s="147" t="s">
        <v>89</v>
      </c>
      <c r="K221" s="147" t="s">
        <v>89</v>
      </c>
      <c r="L221" s="29" t="s">
        <v>309</v>
      </c>
      <c r="M221" s="29" t="s">
        <v>89</v>
      </c>
      <c r="N221" s="29" t="s">
        <v>89</v>
      </c>
      <c r="O221" s="29" t="s">
        <v>89</v>
      </c>
      <c r="P221" s="29" t="s">
        <v>89</v>
      </c>
      <c r="R221" s="2124"/>
      <c r="S221" s="197">
        <f>IF(T221&lt;=0,"",(((T221-'In Productie'!$E$1)/7)+1))</f>
        <v>6039.7142857142853</v>
      </c>
      <c r="T221" s="181">
        <v>42271</v>
      </c>
      <c r="U221" s="4" t="s">
        <v>278</v>
      </c>
      <c r="W221" s="470">
        <v>24</v>
      </c>
      <c r="X221" s="79"/>
      <c r="Y221" s="79"/>
      <c r="AE221" s="4">
        <f>IF(A221="","",(IFERROR(VLOOKUP(A221,Projecten!A$4:W$2618,5,FALSE),"niet bekend")))</f>
        <v>1</v>
      </c>
      <c r="AF221" s="973">
        <f t="shared" si="23"/>
        <v>4084</v>
      </c>
      <c r="AG221" s="1028">
        <f>IF(A221="","",(IFERROR(VLOOKUP(A221,Projecten!A$4:W$2618,23,FALSE),"niet bekend")))</f>
        <v>4084.0000000000005</v>
      </c>
      <c r="AH221" s="1028">
        <f>IF(A221="","",(IFERROR(VLOOKUP(A221,Projecten!A$4:W$2618,12,FALSE),"niet bekend")))</f>
        <v>4084</v>
      </c>
      <c r="AI221" s="1026">
        <f t="shared" si="24"/>
        <v>0</v>
      </c>
    </row>
    <row r="222" spans="1:35" s="4" customFormat="1" ht="12.75" customHeight="1" x14ac:dyDescent="0.2">
      <c r="A222" s="200">
        <v>2015118</v>
      </c>
      <c r="B222" s="1492">
        <v>120287</v>
      </c>
      <c r="C222" s="1" t="s">
        <v>473</v>
      </c>
      <c r="D222" s="1" t="s">
        <v>68</v>
      </c>
      <c r="E222" s="39">
        <v>1</v>
      </c>
      <c r="F222" s="1">
        <v>8</v>
      </c>
      <c r="G222" s="1">
        <v>5</v>
      </c>
      <c r="H222" s="1">
        <v>3</v>
      </c>
      <c r="I222" s="147" t="s">
        <v>89</v>
      </c>
      <c r="J222" s="29" t="s">
        <v>309</v>
      </c>
      <c r="K222" s="29" t="s">
        <v>309</v>
      </c>
      <c r="L222" s="29" t="s">
        <v>309</v>
      </c>
      <c r="M222" s="29" t="s">
        <v>89</v>
      </c>
      <c r="N222" s="29" t="s">
        <v>89</v>
      </c>
      <c r="O222" s="29" t="s">
        <v>89</v>
      </c>
      <c r="P222" s="29" t="s">
        <v>89</v>
      </c>
      <c r="R222" s="2124"/>
      <c r="S222" s="23">
        <f>IF(T222&lt;=0,"",(((T222-'In Productie'!$E$1)/7)+1))</f>
        <v>6039.7142857142853</v>
      </c>
      <c r="T222" s="181">
        <v>42271</v>
      </c>
      <c r="U222" s="4" t="s">
        <v>278</v>
      </c>
      <c r="W222" s="470">
        <v>15</v>
      </c>
      <c r="X222" s="79"/>
      <c r="Y222" s="79"/>
      <c r="AE222" s="4">
        <f>IF(A222="","",(IFERROR(VLOOKUP(A222,Projecten!A$4:W$2618,5,FALSE),"niet bekend")))</f>
        <v>1</v>
      </c>
      <c r="AF222" s="973">
        <f t="shared" si="23"/>
        <v>2109</v>
      </c>
      <c r="AG222" s="1028">
        <f>IF(A222="","",(IFERROR(VLOOKUP(A222,Projecten!A$4:W$2618,23,FALSE),"niet bekend")))</f>
        <v>2109</v>
      </c>
      <c r="AH222" s="1028">
        <f>IF(A222="","",(IFERROR(VLOOKUP(A222,Projecten!A$4:W$2618,12,FALSE),"niet bekend")))</f>
        <v>2109</v>
      </c>
      <c r="AI222" s="1026">
        <f t="shared" si="24"/>
        <v>0</v>
      </c>
    </row>
    <row r="223" spans="1:35" s="4" customFormat="1" ht="12.75" customHeight="1" x14ac:dyDescent="0.2">
      <c r="A223" s="200">
        <v>2015116</v>
      </c>
      <c r="B223" s="1492">
        <v>120287</v>
      </c>
      <c r="C223" s="1" t="s">
        <v>471</v>
      </c>
      <c r="D223" s="1" t="s">
        <v>68</v>
      </c>
      <c r="E223" s="39">
        <v>1</v>
      </c>
      <c r="F223" s="1">
        <v>7</v>
      </c>
      <c r="G223" s="1">
        <v>6</v>
      </c>
      <c r="H223" s="1">
        <v>3</v>
      </c>
      <c r="I223" s="140" t="s">
        <v>89</v>
      </c>
      <c r="J223" s="7" t="s">
        <v>309</v>
      </c>
      <c r="K223" s="7" t="s">
        <v>309</v>
      </c>
      <c r="L223" s="7" t="s">
        <v>309</v>
      </c>
      <c r="M223" s="7" t="s">
        <v>89</v>
      </c>
      <c r="N223" s="7" t="s">
        <v>89</v>
      </c>
      <c r="O223" s="7" t="s">
        <v>89</v>
      </c>
      <c r="P223" s="7" t="s">
        <v>89</v>
      </c>
      <c r="R223" s="2124"/>
      <c r="S223" s="23">
        <f>IF(T223&lt;=0,"",(((T223-'In Productie'!$E$1)/7)+1))</f>
        <v>6039.7142857142853</v>
      </c>
      <c r="T223" s="181">
        <v>42271</v>
      </c>
      <c r="U223" s="4" t="s">
        <v>278</v>
      </c>
      <c r="W223" s="470">
        <v>17</v>
      </c>
      <c r="X223" s="80"/>
      <c r="Y223" s="82"/>
      <c r="AE223" s="4">
        <f>IF(A223="","",(IFERROR(VLOOKUP(A223,Projecten!A$4:W$2618,5,FALSE),"niet bekend")))</f>
        <v>1</v>
      </c>
      <c r="AF223" s="973">
        <f t="shared" si="23"/>
        <v>2965</v>
      </c>
      <c r="AG223" s="1028">
        <f>IF(A223="","",(IFERROR(VLOOKUP(A223,Projecten!A$4:W$2618,23,FALSE),"niet bekend")))</f>
        <v>2965</v>
      </c>
      <c r="AH223" s="1028">
        <f>IF(A223="","",(IFERROR(VLOOKUP(A223,Projecten!A$4:W$2618,12,FALSE),"niet bekend")))</f>
        <v>2965</v>
      </c>
      <c r="AI223" s="1026">
        <f t="shared" si="24"/>
        <v>0</v>
      </c>
    </row>
    <row r="224" spans="1:35" s="4" customFormat="1" ht="12.75" customHeight="1" x14ac:dyDescent="0.2">
      <c r="A224" s="200">
        <v>2015103</v>
      </c>
      <c r="B224" s="1492">
        <v>120178</v>
      </c>
      <c r="C224" s="1" t="s">
        <v>517</v>
      </c>
      <c r="D224" s="1" t="s">
        <v>68</v>
      </c>
      <c r="E224" s="39">
        <v>2</v>
      </c>
      <c r="F224" s="1">
        <f>6*E224</f>
        <v>12</v>
      </c>
      <c r="G224" s="1">
        <f>4*E224</f>
        <v>8</v>
      </c>
      <c r="H224" s="1">
        <f>4*E224</f>
        <v>8</v>
      </c>
      <c r="I224" s="140" t="s">
        <v>89</v>
      </c>
      <c r="J224" s="41" t="s">
        <v>309</v>
      </c>
      <c r="K224" s="41" t="s">
        <v>309</v>
      </c>
      <c r="L224" s="41" t="s">
        <v>309</v>
      </c>
      <c r="M224" s="41" t="s">
        <v>89</v>
      </c>
      <c r="N224" s="7" t="s">
        <v>89</v>
      </c>
      <c r="O224" s="7" t="s">
        <v>89</v>
      </c>
      <c r="P224" s="7" t="s">
        <v>89</v>
      </c>
      <c r="R224" s="2124"/>
      <c r="S224" s="23">
        <f>IF(T224&lt;=0,"",(((T224-'In Productie'!$E$1)/7)+1))</f>
        <v>6039.7142857142853</v>
      </c>
      <c r="T224" s="181">
        <v>42271</v>
      </c>
      <c r="U224" s="4" t="s">
        <v>444</v>
      </c>
      <c r="V224" s="4" t="s">
        <v>443</v>
      </c>
      <c r="W224" s="470">
        <f>E224*15</f>
        <v>30</v>
      </c>
      <c r="X224" s="80"/>
      <c r="Y224" s="82"/>
      <c r="AE224" s="4">
        <f>IF(A224="","",(IFERROR(VLOOKUP(A224,Projecten!A$4:W$2618,5,FALSE),"niet bekend")))</f>
        <v>10</v>
      </c>
      <c r="AF224" s="973">
        <f t="shared" si="23"/>
        <v>4672</v>
      </c>
      <c r="AG224" s="1028">
        <f>IF(A224="","",(IFERROR(VLOOKUP(A224,Projecten!A$4:W$2618,23,FALSE),"niet bekend")))</f>
        <v>23360</v>
      </c>
      <c r="AH224" s="1028">
        <f>IF(A224="","",(IFERROR(VLOOKUP(A224,Projecten!A$4:W$2618,12,FALSE),"niet bekend")))</f>
        <v>23360</v>
      </c>
      <c r="AI224" s="1026"/>
    </row>
    <row r="225" spans="1:35" s="38" customFormat="1" ht="12.75" customHeight="1" x14ac:dyDescent="0.2">
      <c r="A225" s="30"/>
      <c r="B225" s="1491"/>
      <c r="C225" s="31"/>
      <c r="D225" s="31"/>
      <c r="E225" s="32"/>
      <c r="F225" s="31"/>
      <c r="G225" s="31"/>
      <c r="H225" s="31"/>
      <c r="I225" s="32"/>
      <c r="J225" s="32"/>
      <c r="K225" s="32"/>
      <c r="L225" s="32"/>
      <c r="M225" s="32"/>
      <c r="N225" s="32"/>
      <c r="O225" s="32"/>
      <c r="P225" s="32"/>
      <c r="Q225" s="33"/>
      <c r="R225" s="33"/>
      <c r="S225" s="1194"/>
      <c r="T225" s="176"/>
      <c r="U225" s="35"/>
      <c r="V225" s="35"/>
      <c r="W225" s="35"/>
      <c r="X225" s="83"/>
      <c r="Y225" s="84"/>
      <c r="AF225" s="983"/>
      <c r="AG225" s="1030"/>
      <c r="AH225" s="1030"/>
      <c r="AI225" s="1030"/>
    </row>
    <row r="226" spans="1:35" s="1038" customFormat="1" ht="12.75" customHeight="1" x14ac:dyDescent="0.2">
      <c r="A226" s="1007"/>
      <c r="B226" s="1489"/>
      <c r="C226" s="1008">
        <f>SUM(F226:H226)</f>
        <v>98</v>
      </c>
      <c r="D226" s="1009"/>
      <c r="E226" s="1010">
        <f>SUM(E227:E234)</f>
        <v>8</v>
      </c>
      <c r="F226" s="1009">
        <f>SUM(F227:F234)</f>
        <v>52</v>
      </c>
      <c r="G226" s="1009">
        <f>SUM(G227:G234)</f>
        <v>32</v>
      </c>
      <c r="H226" s="1009">
        <f>SUM(H227:H234)</f>
        <v>14</v>
      </c>
      <c r="I226" s="1010"/>
      <c r="J226" s="1010"/>
      <c r="K226" s="1010"/>
      <c r="L226" s="1010"/>
      <c r="M226" s="1010"/>
      <c r="N226" s="1010"/>
      <c r="O226" s="1010"/>
      <c r="P226" s="1010"/>
      <c r="Q226" s="1045">
        <v>40</v>
      </c>
      <c r="R226" s="1045"/>
      <c r="S226" s="1195"/>
      <c r="T226" s="1046"/>
      <c r="U226" s="1047"/>
      <c r="V226" s="1047">
        <f>SUM(W226:W421)</f>
        <v>4135.75</v>
      </c>
      <c r="W226" s="960"/>
      <c r="X226" s="1049">
        <f>'In Productie'!$Y$1+15+38</f>
        <v>453</v>
      </c>
      <c r="Y226" s="961">
        <f>V226-X226</f>
        <v>3682.75</v>
      </c>
      <c r="Z226" s="1066">
        <f>V226/C226</f>
        <v>42.201530612244895</v>
      </c>
      <c r="AE226" s="1038" t="str">
        <f>IF(A226="","",(IFERROR(VLOOKUP(A226,Projecten!A$4:W$2618,5,FALSE),"niet bekend")))</f>
        <v/>
      </c>
      <c r="AF226" s="1037">
        <f>SUM(AF227:AF235)</f>
        <v>23115.67</v>
      </c>
      <c r="AG226" s="1027" t="str">
        <f>IF(A226="","",(IFERROR(VLOOKUP(A226,Projecten!A$4:W$2618,23,FALSE),"niet bekend")))</f>
        <v/>
      </c>
      <c r="AH226" s="1027" t="str">
        <f>IF(A226="","",(IFERROR(VLOOKUP(A226,Projecten!A$4:W$2618,12,FALSE),"niet bekend")))</f>
        <v/>
      </c>
      <c r="AI226" s="1027"/>
    </row>
    <row r="227" spans="1:35" s="4" customFormat="1" ht="12.75" customHeight="1" x14ac:dyDescent="0.2">
      <c r="A227" s="200">
        <v>2015104</v>
      </c>
      <c r="B227" s="1492">
        <v>120289</v>
      </c>
      <c r="C227" s="1" t="s">
        <v>454</v>
      </c>
      <c r="D227" s="1" t="s">
        <v>68</v>
      </c>
      <c r="E227" s="39">
        <v>1</v>
      </c>
      <c r="F227" s="1">
        <v>8</v>
      </c>
      <c r="G227" s="1">
        <v>4</v>
      </c>
      <c r="H227" s="1">
        <v>3</v>
      </c>
      <c r="I227" s="141" t="s">
        <v>89</v>
      </c>
      <c r="J227" s="141" t="s">
        <v>89</v>
      </c>
      <c r="K227" s="141" t="s">
        <v>89</v>
      </c>
      <c r="L227" s="41" t="s">
        <v>309</v>
      </c>
      <c r="M227" s="41" t="s">
        <v>89</v>
      </c>
      <c r="N227" s="41" t="s">
        <v>89</v>
      </c>
      <c r="O227" s="41" t="s">
        <v>89</v>
      </c>
      <c r="P227" s="41" t="s">
        <v>89</v>
      </c>
      <c r="R227" s="2124"/>
      <c r="S227" s="23">
        <f>IF(T227&lt;=0,"",(((T227-'In Productie'!$E$1)/7)+1))</f>
        <v>6039.5714285714284</v>
      </c>
      <c r="T227" s="177">
        <v>42270</v>
      </c>
      <c r="U227" s="4" t="s">
        <v>278</v>
      </c>
      <c r="V227" s="4" t="s">
        <v>457</v>
      </c>
      <c r="W227" s="25">
        <v>38</v>
      </c>
      <c r="X227" s="80"/>
      <c r="Y227" s="79"/>
      <c r="AE227" s="4">
        <f>IF(A227="","",(IFERROR(VLOOKUP(A227,Projecten!A$4:W$2618,5,FALSE),"niet bekend")))</f>
        <v>1</v>
      </c>
      <c r="AF227" s="973">
        <f t="shared" ref="AF227:AF234" si="25">IF(AE227="","",(E227/AE227*AH227))</f>
        <v>6352.22</v>
      </c>
      <c r="AG227" s="1028">
        <f>IF(A227="","",(IFERROR(VLOOKUP(A227,Projecten!A$4:W$2618,23,FALSE),"niet bekend")))</f>
        <v>6352.22</v>
      </c>
      <c r="AH227" s="1028">
        <f>IF(A227="","",(IFERROR(VLOOKUP(A227,Projecten!A$4:W$2618,12,FALSE),"niet bekend")))</f>
        <v>6352.22</v>
      </c>
      <c r="AI227" s="1026">
        <f t="shared" ref="AI227:AI234" si="26">IF(AF227="","",(AH227-AF227))</f>
        <v>0</v>
      </c>
    </row>
    <row r="228" spans="1:35" s="4" customFormat="1" ht="12.75" customHeight="1" x14ac:dyDescent="0.2">
      <c r="A228" s="200">
        <v>2015105</v>
      </c>
      <c r="B228" s="1492">
        <v>120290</v>
      </c>
      <c r="C228" s="1" t="s">
        <v>466</v>
      </c>
      <c r="D228" s="1" t="s">
        <v>68</v>
      </c>
      <c r="E228" s="39">
        <v>1</v>
      </c>
      <c r="F228" s="1">
        <v>8</v>
      </c>
      <c r="G228" s="1">
        <v>5</v>
      </c>
      <c r="H228" s="1">
        <v>2</v>
      </c>
      <c r="I228" s="141" t="s">
        <v>89</v>
      </c>
      <c r="J228" s="141" t="s">
        <v>89</v>
      </c>
      <c r="K228" s="141" t="s">
        <v>89</v>
      </c>
      <c r="L228" s="41" t="s">
        <v>309</v>
      </c>
      <c r="M228" s="41" t="s">
        <v>89</v>
      </c>
      <c r="N228" s="41" t="s">
        <v>89</v>
      </c>
      <c r="O228" s="41" t="s">
        <v>89</v>
      </c>
      <c r="P228" s="41" t="s">
        <v>89</v>
      </c>
      <c r="R228" s="2124"/>
      <c r="S228" s="23">
        <f>IF(T228&lt;=0,"",(((T228-'In Productie'!$E$1)/7)+1))</f>
        <v>6039.5714285714284</v>
      </c>
      <c r="T228" s="177">
        <v>42270</v>
      </c>
      <c r="U228" s="4" t="s">
        <v>278</v>
      </c>
      <c r="V228" s="4" t="s">
        <v>457</v>
      </c>
      <c r="W228" s="25">
        <v>25</v>
      </c>
      <c r="X228" s="79"/>
      <c r="Y228" s="79"/>
      <c r="AE228" s="4">
        <f>IF(A228="","",(IFERROR(VLOOKUP(A228,Projecten!A$4:W$2618,5,FALSE),"niet bekend")))</f>
        <v>1</v>
      </c>
      <c r="AF228" s="973">
        <f t="shared" si="25"/>
        <v>5562.62</v>
      </c>
      <c r="AG228" s="1028">
        <f>IF(A228="","",(IFERROR(VLOOKUP(A228,Projecten!A$4:W$2618,23,FALSE),"niet bekend")))</f>
        <v>5562.62</v>
      </c>
      <c r="AH228" s="1028">
        <f>IF(A228="","",(IFERROR(VLOOKUP(A228,Projecten!A$4:W$2618,12,FALSE),"niet bekend")))</f>
        <v>5562.62</v>
      </c>
      <c r="AI228" s="1026">
        <f t="shared" si="26"/>
        <v>0</v>
      </c>
    </row>
    <row r="229" spans="1:35" s="4" customFormat="1" ht="12.75" customHeight="1" x14ac:dyDescent="0.2">
      <c r="A229" s="200">
        <v>2015106</v>
      </c>
      <c r="B229" s="1492">
        <v>120291</v>
      </c>
      <c r="C229" s="2" t="s">
        <v>465</v>
      </c>
      <c r="D229" s="1" t="s">
        <v>68</v>
      </c>
      <c r="E229" s="39">
        <v>1</v>
      </c>
      <c r="F229" s="1">
        <v>9</v>
      </c>
      <c r="G229" s="1">
        <v>5</v>
      </c>
      <c r="H229" s="1">
        <v>3</v>
      </c>
      <c r="I229" s="140" t="s">
        <v>89</v>
      </c>
      <c r="J229" s="140" t="s">
        <v>89</v>
      </c>
      <c r="K229" s="140" t="s">
        <v>89</v>
      </c>
      <c r="L229" s="7" t="s">
        <v>309</v>
      </c>
      <c r="M229" s="7" t="s">
        <v>89</v>
      </c>
      <c r="N229" s="7" t="s">
        <v>89</v>
      </c>
      <c r="O229" s="7" t="s">
        <v>89</v>
      </c>
      <c r="P229" s="7" t="s">
        <v>89</v>
      </c>
      <c r="R229" s="2124"/>
      <c r="S229" s="23">
        <f>IF(T229&lt;=0,"",(((T229-'In Productie'!$E$1)/7)+1))</f>
        <v>6039.5714285714284</v>
      </c>
      <c r="T229" s="177">
        <v>42270</v>
      </c>
      <c r="U229" s="4" t="s">
        <v>278</v>
      </c>
      <c r="V229" s="4" t="s">
        <v>457</v>
      </c>
      <c r="W229" s="25">
        <v>25</v>
      </c>
      <c r="X229" s="80"/>
      <c r="Y229" s="82"/>
      <c r="AE229" s="4">
        <f>IF(A229="","",(IFERROR(VLOOKUP(A229,Projecten!A$4:W$2618,5,FALSE),"niet bekend")))</f>
        <v>1</v>
      </c>
      <c r="AF229" s="973">
        <f t="shared" si="25"/>
        <v>5025.83</v>
      </c>
      <c r="AG229" s="1028">
        <f>IF(A229="","",(IFERROR(VLOOKUP(A229,Projecten!A$4:W$2618,23,FALSE),"niet bekend")))</f>
        <v>5025.83</v>
      </c>
      <c r="AH229" s="1028">
        <f>IF(A229="","",(IFERROR(VLOOKUP(A229,Projecten!A$4:W$2618,12,FALSE),"niet bekend")))</f>
        <v>5025.83</v>
      </c>
      <c r="AI229" s="1026">
        <f t="shared" si="26"/>
        <v>0</v>
      </c>
    </row>
    <row r="230" spans="1:35" s="4" customFormat="1" ht="12.75" customHeight="1" x14ac:dyDescent="0.2">
      <c r="A230" s="200">
        <v>2015152</v>
      </c>
      <c r="B230" s="1492">
        <v>120293</v>
      </c>
      <c r="C230" s="1" t="s">
        <v>521</v>
      </c>
      <c r="D230" s="1" t="s">
        <v>68</v>
      </c>
      <c r="E230" s="39">
        <v>1</v>
      </c>
      <c r="F230" s="1">
        <v>1</v>
      </c>
      <c r="G230" s="1">
        <v>1</v>
      </c>
      <c r="H230" s="1">
        <v>0</v>
      </c>
      <c r="I230" s="140" t="s">
        <v>89</v>
      </c>
      <c r="J230" s="7" t="s">
        <v>309</v>
      </c>
      <c r="K230" s="7" t="s">
        <v>309</v>
      </c>
      <c r="L230" s="7" t="s">
        <v>309</v>
      </c>
      <c r="M230" s="7" t="s">
        <v>89</v>
      </c>
      <c r="N230" s="7" t="s">
        <v>89</v>
      </c>
      <c r="O230" s="7" t="s">
        <v>89</v>
      </c>
      <c r="P230" s="7" t="s">
        <v>89</v>
      </c>
      <c r="R230" s="2124"/>
      <c r="S230" s="23">
        <f>IF(T230&lt;=0,"",(((T230-'In Productie'!$E$1)/7)+1))</f>
        <v>6039.7142857142853</v>
      </c>
      <c r="T230" s="181">
        <v>42271</v>
      </c>
      <c r="U230" s="4" t="s">
        <v>278</v>
      </c>
      <c r="V230" s="4" t="s">
        <v>379</v>
      </c>
      <c r="W230" s="470">
        <v>1</v>
      </c>
      <c r="X230" s="80"/>
      <c r="Y230" s="82"/>
      <c r="AE230" s="4">
        <f>IF(A230="","",(IFERROR(VLOOKUP(A230,Projecten!A$4:W$2618,5,FALSE),"niet bekend")))</f>
        <v>1</v>
      </c>
      <c r="AF230" s="973">
        <f t="shared" si="25"/>
        <v>110</v>
      </c>
      <c r="AG230" s="1028">
        <f>IF(A230="","",(IFERROR(VLOOKUP(A230,Projecten!A$4:W$2618,23,FALSE),"niet bekend")))</f>
        <v>110</v>
      </c>
      <c r="AH230" s="1028">
        <f>IF(A230="","",(IFERROR(VLOOKUP(A230,Projecten!A$4:W$2618,12,FALSE),"niet bekend")))</f>
        <v>110</v>
      </c>
      <c r="AI230" s="1026">
        <f t="shared" si="26"/>
        <v>0</v>
      </c>
    </row>
    <row r="231" spans="1:35" s="90" customFormat="1" ht="12.75" customHeight="1" x14ac:dyDescent="0.2">
      <c r="A231" s="200">
        <v>2015154</v>
      </c>
      <c r="B231" s="1492">
        <v>120293</v>
      </c>
      <c r="C231" s="1" t="s">
        <v>525</v>
      </c>
      <c r="D231" s="1" t="s">
        <v>68</v>
      </c>
      <c r="E231" s="39">
        <v>1</v>
      </c>
      <c r="F231" s="1">
        <v>10</v>
      </c>
      <c r="G231" s="1">
        <v>10</v>
      </c>
      <c r="H231" s="1">
        <v>0</v>
      </c>
      <c r="I231" s="140" t="s">
        <v>89</v>
      </c>
      <c r="J231" s="75" t="s">
        <v>309</v>
      </c>
      <c r="K231" s="75" t="s">
        <v>309</v>
      </c>
      <c r="L231" s="75" t="s">
        <v>309</v>
      </c>
      <c r="M231" s="75" t="s">
        <v>89</v>
      </c>
      <c r="N231" s="75" t="s">
        <v>89</v>
      </c>
      <c r="O231" s="75" t="s">
        <v>89</v>
      </c>
      <c r="P231" s="75" t="s">
        <v>89</v>
      </c>
      <c r="Q231" s="161"/>
      <c r="R231" s="161"/>
      <c r="S231" s="23">
        <f>IF(T231&lt;=0,"",(((T231-'In Productie'!$E$1)/7)+1))</f>
        <v>6040.7142857142853</v>
      </c>
      <c r="T231" s="181">
        <v>42278</v>
      </c>
      <c r="U231" s="4" t="s">
        <v>278</v>
      </c>
      <c r="V231" s="4" t="s">
        <v>527</v>
      </c>
      <c r="W231" s="97">
        <v>13</v>
      </c>
      <c r="X231" s="163"/>
      <c r="Y231" s="164"/>
      <c r="Z231" s="204"/>
      <c r="AE231" s="90">
        <f>IF(A231="","",(IFERROR(VLOOKUP(A231,Projecten!A$4:W$2618,5,FALSE),"niet bekend")))</f>
        <v>1</v>
      </c>
      <c r="AF231" s="972">
        <f t="shared" si="25"/>
        <v>1350</v>
      </c>
      <c r="AG231" s="1028">
        <f>IF(A231="","",(IFERROR(VLOOKUP(A231,Projecten!A$4:W$2618,23,FALSE),"niet bekend")))</f>
        <v>1350</v>
      </c>
      <c r="AH231" s="1028">
        <f>IF(A231="","",(IFERROR(VLOOKUP(A231,Projecten!A$4:W$2618,12,FALSE),"niet bekend")))</f>
        <v>1350</v>
      </c>
      <c r="AI231" s="1028">
        <f t="shared" si="26"/>
        <v>0</v>
      </c>
    </row>
    <row r="232" spans="1:35" s="90" customFormat="1" ht="12.75" customHeight="1" x14ac:dyDescent="0.2">
      <c r="A232" s="200">
        <v>2015159</v>
      </c>
      <c r="B232" s="1492">
        <v>120295</v>
      </c>
      <c r="C232" s="1" t="s">
        <v>528</v>
      </c>
      <c r="D232" s="1" t="s">
        <v>68</v>
      </c>
      <c r="E232" s="39">
        <v>1</v>
      </c>
      <c r="F232" s="1">
        <v>3</v>
      </c>
      <c r="G232" s="1">
        <v>1</v>
      </c>
      <c r="H232" s="1">
        <v>0</v>
      </c>
      <c r="I232" s="75" t="s">
        <v>89</v>
      </c>
      <c r="J232" s="75" t="s">
        <v>309</v>
      </c>
      <c r="K232" s="75" t="s">
        <v>309</v>
      </c>
      <c r="L232" s="75" t="s">
        <v>309</v>
      </c>
      <c r="M232" s="75" t="s">
        <v>89</v>
      </c>
      <c r="N232" s="75" t="s">
        <v>89</v>
      </c>
      <c r="O232" s="75" t="s">
        <v>89</v>
      </c>
      <c r="P232" s="75" t="s">
        <v>89</v>
      </c>
      <c r="Q232" s="161"/>
      <c r="R232" s="161"/>
      <c r="S232" s="23">
        <f>IF(T232&lt;=0,"",(((T232-'In Productie'!$E$1)/7)+1))</f>
        <v>6040.7142857142853</v>
      </c>
      <c r="T232" s="181">
        <v>42278</v>
      </c>
      <c r="U232" s="4" t="s">
        <v>444</v>
      </c>
      <c r="V232" s="4" t="s">
        <v>527</v>
      </c>
      <c r="W232" s="97">
        <v>5</v>
      </c>
      <c r="X232" s="163"/>
      <c r="Y232" s="164"/>
      <c r="Z232" s="204"/>
      <c r="AE232" s="90">
        <f>IF(A232="","",(IFERROR(VLOOKUP(A232,Projecten!A$4:W$2618,5,FALSE),"niet bekend")))</f>
        <v>1</v>
      </c>
      <c r="AF232" s="972">
        <f t="shared" si="25"/>
        <v>405</v>
      </c>
      <c r="AG232" s="1028">
        <f>IF(A232="","",(IFERROR(VLOOKUP(A232,Projecten!A$4:W$2618,23,FALSE),"niet bekend")))</f>
        <v>405</v>
      </c>
      <c r="AH232" s="1028">
        <f>IF(A232="","",(IFERROR(VLOOKUP(A232,Projecten!A$4:W$2618,12,FALSE),"niet bekend")))</f>
        <v>405</v>
      </c>
      <c r="AI232" s="1028">
        <f t="shared" si="26"/>
        <v>0</v>
      </c>
    </row>
    <row r="233" spans="1:35" s="4" customFormat="1" ht="12.75" customHeight="1" x14ac:dyDescent="0.2">
      <c r="A233" s="200">
        <v>2015120</v>
      </c>
      <c r="B233" s="1492">
        <v>120295</v>
      </c>
      <c r="C233" s="205" t="s">
        <v>477</v>
      </c>
      <c r="D233" s="1" t="s">
        <v>68</v>
      </c>
      <c r="E233" s="39">
        <v>1</v>
      </c>
      <c r="F233" s="1">
        <v>11</v>
      </c>
      <c r="G233" s="1">
        <v>5</v>
      </c>
      <c r="H233" s="1">
        <v>5</v>
      </c>
      <c r="I233" s="140" t="s">
        <v>89</v>
      </c>
      <c r="J233" s="7" t="s">
        <v>309</v>
      </c>
      <c r="K233" s="7" t="s">
        <v>309</v>
      </c>
      <c r="L233" s="7" t="s">
        <v>309</v>
      </c>
      <c r="M233" s="7" t="s">
        <v>89</v>
      </c>
      <c r="N233" s="7" t="s">
        <v>89</v>
      </c>
      <c r="O233" s="7" t="s">
        <v>89</v>
      </c>
      <c r="P233" s="7" t="s">
        <v>89</v>
      </c>
      <c r="R233" s="2124"/>
      <c r="S233" s="23">
        <f>IF(T233&lt;=0,"",(((T233-'In Productie'!$E$1)/7)+1))</f>
        <v>6040.7142857142853</v>
      </c>
      <c r="T233" s="181">
        <v>42278</v>
      </c>
      <c r="U233" s="4" t="s">
        <v>278</v>
      </c>
      <c r="W233" s="470">
        <v>20</v>
      </c>
      <c r="X233" s="80"/>
      <c r="Y233" s="82"/>
      <c r="AE233" s="4">
        <f>IF(A233="","",(IFERROR(VLOOKUP(A233,Projecten!A$4:W$2618,5,FALSE),"niet bekend")))</f>
        <v>1</v>
      </c>
      <c r="AF233" s="973">
        <f t="shared" si="25"/>
        <v>3667</v>
      </c>
      <c r="AG233" s="1028">
        <f>IF(A233="","",(IFERROR(VLOOKUP(A233,Projecten!A$4:W$2618,23,FALSE),"niet bekend")))</f>
        <v>3667</v>
      </c>
      <c r="AH233" s="1028">
        <f>IF(A233="","",(IFERROR(VLOOKUP(A233,Projecten!A$4:W$2618,12,FALSE),"niet bekend")))</f>
        <v>3667</v>
      </c>
      <c r="AI233" s="1026">
        <f t="shared" si="26"/>
        <v>0</v>
      </c>
    </row>
    <row r="234" spans="1:35" s="4" customFormat="1" ht="12.75" customHeight="1" x14ac:dyDescent="0.2">
      <c r="A234" s="200">
        <v>2015132</v>
      </c>
      <c r="B234" s="1492">
        <v>120295</v>
      </c>
      <c r="C234" s="205" t="s">
        <v>526</v>
      </c>
      <c r="D234" s="1" t="s">
        <v>68</v>
      </c>
      <c r="E234" s="39">
        <v>1</v>
      </c>
      <c r="F234" s="1">
        <v>2</v>
      </c>
      <c r="G234" s="1">
        <v>1</v>
      </c>
      <c r="H234" s="1">
        <v>1</v>
      </c>
      <c r="I234" s="141" t="s">
        <v>89</v>
      </c>
      <c r="J234" s="41" t="s">
        <v>309</v>
      </c>
      <c r="K234" s="41" t="s">
        <v>309</v>
      </c>
      <c r="L234" s="41" t="s">
        <v>309</v>
      </c>
      <c r="M234" s="41" t="s">
        <v>89</v>
      </c>
      <c r="N234" s="41" t="s">
        <v>89</v>
      </c>
      <c r="O234" s="41" t="s">
        <v>89</v>
      </c>
      <c r="P234" s="41" t="s">
        <v>89</v>
      </c>
      <c r="R234" s="2124"/>
      <c r="S234" s="23">
        <f>IF(T234&lt;=0,"",(((T234-'In Productie'!$E$1)/7)+1))</f>
        <v>6040.7142857142853</v>
      </c>
      <c r="T234" s="181">
        <v>42278</v>
      </c>
      <c r="U234" s="4" t="s">
        <v>278</v>
      </c>
      <c r="W234" s="470">
        <v>4</v>
      </c>
      <c r="X234" s="79"/>
      <c r="Y234" s="79"/>
      <c r="AE234" s="4">
        <f>IF(A234="","",(IFERROR(VLOOKUP(A234,Projecten!A$4:W$2618,5,FALSE),"niet bekend")))</f>
        <v>1</v>
      </c>
      <c r="AF234" s="973">
        <f t="shared" si="25"/>
        <v>643</v>
      </c>
      <c r="AG234" s="1028">
        <f>IF(A234="","",(IFERROR(VLOOKUP(A234,Projecten!A$4:W$2618,23,FALSE),"niet bekend")))</f>
        <v>643</v>
      </c>
      <c r="AH234" s="1028">
        <f>IF(A234="","",(IFERROR(VLOOKUP(A234,Projecten!A$4:W$2618,12,FALSE),"niet bekend")))</f>
        <v>643</v>
      </c>
      <c r="AI234" s="1026">
        <f t="shared" si="26"/>
        <v>0</v>
      </c>
    </row>
    <row r="235" spans="1:35" s="38" customFormat="1" ht="12.75" customHeight="1" x14ac:dyDescent="0.2">
      <c r="A235" s="30"/>
      <c r="B235" s="1491"/>
      <c r="C235" s="31"/>
      <c r="D235" s="31"/>
      <c r="E235" s="32"/>
      <c r="F235" s="31"/>
      <c r="G235" s="31"/>
      <c r="H235" s="31"/>
      <c r="I235" s="32"/>
      <c r="J235" s="32"/>
      <c r="K235" s="32"/>
      <c r="L235" s="32"/>
      <c r="M235" s="32"/>
      <c r="N235" s="32"/>
      <c r="O235" s="32"/>
      <c r="P235" s="32"/>
      <c r="Q235" s="33"/>
      <c r="R235" s="33"/>
      <c r="S235" s="1194"/>
      <c r="T235" s="176"/>
      <c r="U235" s="35"/>
      <c r="V235" s="35"/>
      <c r="W235" s="35"/>
      <c r="X235" s="83"/>
      <c r="Y235" s="84"/>
      <c r="AF235" s="983"/>
      <c r="AG235" s="1030"/>
      <c r="AH235" s="1030"/>
      <c r="AI235" s="1030"/>
    </row>
    <row r="236" spans="1:35" s="1038" customFormat="1" ht="12.75" customHeight="1" x14ac:dyDescent="0.2">
      <c r="A236" s="1007"/>
      <c r="B236" s="1489"/>
      <c r="C236" s="1008">
        <f>SUM(F236:H236)</f>
        <v>143</v>
      </c>
      <c r="D236" s="1009"/>
      <c r="E236" s="1010">
        <f>SUM(E237:E244)</f>
        <v>9</v>
      </c>
      <c r="F236" s="1009">
        <f>SUM(F237:F244)</f>
        <v>68</v>
      </c>
      <c r="G236" s="1009">
        <f>SUM(G237:G244)</f>
        <v>47</v>
      </c>
      <c r="H236" s="1009">
        <f>SUM(H237:H244)</f>
        <v>28</v>
      </c>
      <c r="I236" s="1010"/>
      <c r="J236" s="1010"/>
      <c r="K236" s="1010"/>
      <c r="L236" s="1010"/>
      <c r="M236" s="1010"/>
      <c r="N236" s="1010"/>
      <c r="O236" s="1010"/>
      <c r="P236" s="1010"/>
      <c r="Q236" s="1045">
        <v>41</v>
      </c>
      <c r="R236" s="1045"/>
      <c r="S236" s="1195"/>
      <c r="T236" s="1046"/>
      <c r="U236" s="1047"/>
      <c r="V236" s="1047">
        <f>SUM(W236:W244)</f>
        <v>154.25</v>
      </c>
      <c r="W236" s="960"/>
      <c r="X236" s="1049">
        <f>'In Productie'!$Y$1+19+19+38</f>
        <v>476</v>
      </c>
      <c r="Y236" s="961">
        <f>V236-X236</f>
        <v>-321.75</v>
      </c>
      <c r="AE236" s="1038" t="str">
        <f>IF(A236="","",(IFERROR(VLOOKUP(A236,Projecten!A$4:W$2618,5,FALSE),"niet bekend")))</f>
        <v/>
      </c>
      <c r="AF236" s="1037">
        <f>SUM(AF237:AF244)</f>
        <v>22239</v>
      </c>
      <c r="AG236" s="1027" t="str">
        <f>IF(A236="","",(IFERROR(VLOOKUP(A236,Projecten!A$4:W$2618,23,FALSE),"niet bekend")))</f>
        <v/>
      </c>
      <c r="AH236" s="1027" t="str">
        <f>IF(A236="","",(IFERROR(VLOOKUP(A236,Projecten!A$4:W$2618,12,FALSE),"niet bekend")))</f>
        <v/>
      </c>
      <c r="AI236" s="1027"/>
    </row>
    <row r="237" spans="1:35" s="4" customFormat="1" ht="12.75" customHeight="1" x14ac:dyDescent="0.2">
      <c r="A237" s="5"/>
      <c r="B237" s="1493"/>
      <c r="C237" s="112" t="s">
        <v>492</v>
      </c>
      <c r="D237" s="28"/>
      <c r="E237" s="29"/>
      <c r="F237" s="28"/>
      <c r="G237" s="28"/>
      <c r="H237" s="28"/>
      <c r="I237" s="29"/>
      <c r="J237" s="29"/>
      <c r="K237" s="29"/>
      <c r="L237" s="29"/>
      <c r="M237" s="29"/>
      <c r="N237" s="29"/>
      <c r="O237" s="29"/>
      <c r="P237" s="29"/>
      <c r="Q237" s="23"/>
      <c r="R237" s="23"/>
      <c r="S237" s="23" t="str">
        <f>IF(T237&lt;=0,"",(((T237-'In Productie'!$E$1)/7)+1))</f>
        <v/>
      </c>
      <c r="T237" s="177"/>
      <c r="U237" s="25"/>
      <c r="V237" s="25"/>
      <c r="W237" s="201">
        <v>13.25</v>
      </c>
      <c r="X237" s="80"/>
      <c r="Y237" s="79"/>
      <c r="AE237" s="4" t="str">
        <f>IF(A237="","",(IFERROR(VLOOKUP(A237,Projecten!A$4:W$2618,5,FALSE),"niet bekend")))</f>
        <v/>
      </c>
      <c r="AF237" s="973" t="str">
        <f t="shared" ref="AF237:AF243" si="27">IF(AE237="","",(E237/AE237*AH237))</f>
        <v/>
      </c>
      <c r="AG237" s="1028" t="str">
        <f>IF(A237="","",(IFERROR(VLOOKUP(A237,Projecten!A$4:W$2618,23,FALSE),"niet bekend")))</f>
        <v/>
      </c>
      <c r="AH237" s="1028" t="str">
        <f>IF(A237="","",(IFERROR(VLOOKUP(A237,Projecten!A$4:W$2618,12,FALSE),"niet bekend")))</f>
        <v/>
      </c>
      <c r="AI237" s="1026" t="str">
        <f>IF(AF237="","",(AH237-AF237))</f>
        <v/>
      </c>
    </row>
    <row r="238" spans="1:35" s="4" customFormat="1" ht="12.75" customHeight="1" x14ac:dyDescent="0.2">
      <c r="A238" s="200">
        <v>2015146</v>
      </c>
      <c r="B238" s="1492">
        <v>120306</v>
      </c>
      <c r="C238" s="1" t="s">
        <v>531</v>
      </c>
      <c r="D238" s="1" t="s">
        <v>68</v>
      </c>
      <c r="E238" s="39">
        <v>4</v>
      </c>
      <c r="F238" s="1">
        <v>24</v>
      </c>
      <c r="G238" s="1">
        <v>16</v>
      </c>
      <c r="H238" s="1">
        <v>16</v>
      </c>
      <c r="I238" s="147" t="s">
        <v>89</v>
      </c>
      <c r="J238" s="29" t="s">
        <v>309</v>
      </c>
      <c r="K238" s="29" t="s">
        <v>309</v>
      </c>
      <c r="L238" s="29" t="s">
        <v>309</v>
      </c>
      <c r="M238" s="75" t="s">
        <v>89</v>
      </c>
      <c r="N238" s="75" t="s">
        <v>89</v>
      </c>
      <c r="O238" s="75" t="s">
        <v>89</v>
      </c>
      <c r="P238" s="75" t="s">
        <v>89</v>
      </c>
      <c r="Q238" s="161"/>
      <c r="R238" s="161"/>
      <c r="S238" s="23">
        <f>IF(T238&lt;=0,"",(((T238-'In Productie'!$E$1)/7)+1))</f>
        <v>6041.2857142857147</v>
      </c>
      <c r="T238" s="186">
        <v>42282</v>
      </c>
      <c r="U238" s="4" t="s">
        <v>444</v>
      </c>
      <c r="V238" s="151" t="s">
        <v>548</v>
      </c>
      <c r="W238" s="25">
        <v>60</v>
      </c>
      <c r="X238" s="78"/>
      <c r="Y238" s="81"/>
      <c r="Z238" s="202"/>
      <c r="AE238" s="4">
        <f>IF(A238="","",(IFERROR(VLOOKUP(A238,Projecten!A$4:W$2618,5,FALSE),"niet bekend")))</f>
        <v>10</v>
      </c>
      <c r="AF238" s="973">
        <f t="shared" si="27"/>
        <v>9344</v>
      </c>
      <c r="AG238" s="1028">
        <f>IF(A238="","",(IFERROR(VLOOKUP(A238,Projecten!A$4:W$2618,23,FALSE),"niet bekend")))</f>
        <v>23360</v>
      </c>
      <c r="AH238" s="1028">
        <f>IF(A238="","",(IFERROR(VLOOKUP(A238,Projecten!A$4:W$2618,12,FALSE),"niet bekend")))</f>
        <v>23360</v>
      </c>
      <c r="AI238" s="1026"/>
    </row>
    <row r="239" spans="1:35" s="4" customFormat="1" ht="12.75" customHeight="1" x14ac:dyDescent="0.2">
      <c r="A239" s="200">
        <v>2015126</v>
      </c>
      <c r="B239" s="1492">
        <v>120310</v>
      </c>
      <c r="C239" s="205" t="s">
        <v>484</v>
      </c>
      <c r="D239" s="1" t="s">
        <v>68</v>
      </c>
      <c r="E239" s="39">
        <v>1</v>
      </c>
      <c r="F239" s="1">
        <v>7</v>
      </c>
      <c r="G239" s="1">
        <v>5</v>
      </c>
      <c r="H239" s="1">
        <v>1</v>
      </c>
      <c r="I239" s="141" t="s">
        <v>89</v>
      </c>
      <c r="J239" s="41" t="s">
        <v>309</v>
      </c>
      <c r="K239" s="41" t="s">
        <v>309</v>
      </c>
      <c r="L239" s="41" t="s">
        <v>309</v>
      </c>
      <c r="M239" s="41" t="s">
        <v>89</v>
      </c>
      <c r="N239" s="41" t="s">
        <v>89</v>
      </c>
      <c r="O239" s="41" t="s">
        <v>89</v>
      </c>
      <c r="P239" s="41" t="s">
        <v>89</v>
      </c>
      <c r="R239" s="2124"/>
      <c r="S239" s="23">
        <f>IF(T239&lt;=0,"",(((T239-'In Productie'!$E$1)/7)+1))</f>
        <v>6041.7142857142853</v>
      </c>
      <c r="T239" s="180">
        <v>42285</v>
      </c>
      <c r="U239" s="4" t="s">
        <v>278</v>
      </c>
      <c r="W239" s="25">
        <v>13</v>
      </c>
      <c r="X239" s="79"/>
      <c r="Y239" s="79"/>
      <c r="AE239" s="4">
        <f>IF(A239="","",(IFERROR(VLOOKUP(A239,Projecten!A$4:W$2618,5,FALSE),"niet bekend")))</f>
        <v>1</v>
      </c>
      <c r="AF239" s="973">
        <f t="shared" si="27"/>
        <v>2257</v>
      </c>
      <c r="AG239" s="1028">
        <f>IF(A239="","",(IFERROR(VLOOKUP(A239,Projecten!A$4:W$2618,23,FALSE),"niet bekend")))</f>
        <v>2257</v>
      </c>
      <c r="AH239" s="1028">
        <f>IF(A239="","",(IFERROR(VLOOKUP(A239,Projecten!A$4:W$2618,12,FALSE),"niet bekend")))</f>
        <v>2257</v>
      </c>
      <c r="AI239" s="1026">
        <f>IF(AF239="","",(AH239-AF239))</f>
        <v>0</v>
      </c>
    </row>
    <row r="240" spans="1:35" s="4" customFormat="1" ht="12.75" customHeight="1" x14ac:dyDescent="0.2">
      <c r="A240" s="200">
        <v>2015129</v>
      </c>
      <c r="B240" s="1492">
        <v>120310</v>
      </c>
      <c r="C240" s="205" t="s">
        <v>494</v>
      </c>
      <c r="D240" s="1" t="s">
        <v>68</v>
      </c>
      <c r="E240" s="39">
        <v>1</v>
      </c>
      <c r="F240" s="1">
        <v>10</v>
      </c>
      <c r="G240" s="1">
        <v>5</v>
      </c>
      <c r="H240" s="1">
        <v>4</v>
      </c>
      <c r="I240" s="141" t="s">
        <v>89</v>
      </c>
      <c r="J240" s="141" t="s">
        <v>89</v>
      </c>
      <c r="K240" s="141" t="s">
        <v>89</v>
      </c>
      <c r="L240" s="41" t="s">
        <v>309</v>
      </c>
      <c r="M240" s="41" t="s">
        <v>89</v>
      </c>
      <c r="N240" s="41" t="s">
        <v>89</v>
      </c>
      <c r="O240" s="41" t="s">
        <v>89</v>
      </c>
      <c r="P240" s="41" t="s">
        <v>89</v>
      </c>
      <c r="R240" s="2124"/>
      <c r="S240" s="23">
        <f>IF(T240&lt;=0,"",(((T240-'In Productie'!$E$1)/7)+1))</f>
        <v>6041.7142857142853</v>
      </c>
      <c r="T240" s="180">
        <v>42285</v>
      </c>
      <c r="U240" s="4" t="s">
        <v>278</v>
      </c>
      <c r="W240" s="470">
        <v>19</v>
      </c>
      <c r="X240" s="79"/>
      <c r="Y240" s="79"/>
      <c r="AE240" s="4">
        <f>IF(A240="","",(IFERROR(VLOOKUP(A240,Projecten!A$4:W$2618,5,FALSE),"niet bekend")))</f>
        <v>1</v>
      </c>
      <c r="AF240" s="973">
        <f t="shared" si="27"/>
        <v>3238</v>
      </c>
      <c r="AG240" s="1028">
        <f>IF(A240="","",(IFERROR(VLOOKUP(A240,Projecten!A$4:W$2618,23,FALSE),"niet bekend")))</f>
        <v>3238</v>
      </c>
      <c r="AH240" s="1028">
        <f>IF(A240="","",(IFERROR(VLOOKUP(A240,Projecten!A$4:W$2618,12,FALSE),"niet bekend")))</f>
        <v>3238</v>
      </c>
      <c r="AI240" s="1026">
        <f>IF(AF240="","",(AH240-AF240))</f>
        <v>0</v>
      </c>
    </row>
    <row r="241" spans="1:35" s="4" customFormat="1" ht="12.75" customHeight="1" x14ac:dyDescent="0.2">
      <c r="A241" s="200">
        <v>2015130</v>
      </c>
      <c r="B241" s="1492">
        <v>120311</v>
      </c>
      <c r="C241" s="205" t="s">
        <v>556</v>
      </c>
      <c r="D241" s="1" t="s">
        <v>68</v>
      </c>
      <c r="E241" s="39">
        <v>1</v>
      </c>
      <c r="F241" s="1">
        <v>10</v>
      </c>
      <c r="G241" s="1">
        <v>7</v>
      </c>
      <c r="H241" s="1">
        <v>3</v>
      </c>
      <c r="I241" s="141" t="s">
        <v>89</v>
      </c>
      <c r="J241" s="141" t="s">
        <v>89</v>
      </c>
      <c r="K241" s="141" t="s">
        <v>89</v>
      </c>
      <c r="L241" s="41" t="s">
        <v>309</v>
      </c>
      <c r="M241" s="41" t="s">
        <v>89</v>
      </c>
      <c r="N241" s="41" t="s">
        <v>89</v>
      </c>
      <c r="O241" s="41" t="s">
        <v>89</v>
      </c>
      <c r="P241" s="41" t="s">
        <v>89</v>
      </c>
      <c r="R241" s="2124"/>
      <c r="S241" s="23">
        <f>IF(T241&lt;=0,"",(((T241-'In Productie'!$E$1)/7)+1))</f>
        <v>6042.2857142857147</v>
      </c>
      <c r="T241" s="180">
        <v>42289</v>
      </c>
      <c r="U241" s="4" t="s">
        <v>278</v>
      </c>
      <c r="W241" s="470">
        <v>20</v>
      </c>
      <c r="X241" s="79"/>
      <c r="Y241" s="79"/>
      <c r="AE241" s="4">
        <f>IF(A241="","",(IFERROR(VLOOKUP(A241,Projecten!A$4:W$2618,5,FALSE),"niet bekend")))</f>
        <v>1</v>
      </c>
      <c r="AF241" s="973">
        <f t="shared" si="27"/>
        <v>3104</v>
      </c>
      <c r="AG241" s="1028">
        <f>IF(A241="","",(IFERROR(VLOOKUP(A241,Projecten!A$4:W$2618,23,FALSE),"niet bekend")))</f>
        <v>3104</v>
      </c>
      <c r="AH241" s="1028">
        <f>IF(A241="","",(IFERROR(VLOOKUP(A241,Projecten!A$4:W$2618,12,FALSE),"niet bekend")))</f>
        <v>3104</v>
      </c>
      <c r="AI241" s="1026">
        <f>IF(AF241="","",(AH241-AF241))</f>
        <v>0</v>
      </c>
    </row>
    <row r="242" spans="1:35" s="4" customFormat="1" ht="14.25" customHeight="1" x14ac:dyDescent="0.2">
      <c r="A242" s="200">
        <v>2015131</v>
      </c>
      <c r="B242" s="1492">
        <v>120311</v>
      </c>
      <c r="C242" s="205" t="s">
        <v>557</v>
      </c>
      <c r="D242" s="1" t="s">
        <v>68</v>
      </c>
      <c r="E242" s="39">
        <v>1</v>
      </c>
      <c r="F242" s="1">
        <v>9</v>
      </c>
      <c r="G242" s="1">
        <v>7</v>
      </c>
      <c r="H242" s="1">
        <v>3</v>
      </c>
      <c r="I242" s="141" t="s">
        <v>89</v>
      </c>
      <c r="J242" s="41" t="s">
        <v>309</v>
      </c>
      <c r="K242" s="141" t="s">
        <v>89</v>
      </c>
      <c r="L242" s="41" t="s">
        <v>309</v>
      </c>
      <c r="M242" s="41" t="s">
        <v>89</v>
      </c>
      <c r="N242" s="41" t="s">
        <v>89</v>
      </c>
      <c r="O242" s="41" t="s">
        <v>89</v>
      </c>
      <c r="P242" s="41" t="s">
        <v>89</v>
      </c>
      <c r="R242" s="2124"/>
      <c r="S242" s="23">
        <f>IF(T242&lt;=0,"",(((T242-'In Productie'!$E$1)/7)+1))</f>
        <v>6042.2857142857147</v>
      </c>
      <c r="T242" s="180">
        <v>42289</v>
      </c>
      <c r="U242" s="4" t="s">
        <v>278</v>
      </c>
      <c r="W242" s="470">
        <v>16</v>
      </c>
      <c r="X242" s="79"/>
      <c r="Y242" s="79"/>
      <c r="AE242" s="4">
        <f>IF(A242="","",(IFERROR(VLOOKUP(A242,Projecten!A$4:W$2618,5,FALSE),"niet bekend")))</f>
        <v>1</v>
      </c>
      <c r="AF242" s="973">
        <f t="shared" si="27"/>
        <v>2418</v>
      </c>
      <c r="AG242" s="1028">
        <f>IF(A242="","",(IFERROR(VLOOKUP(A242,Projecten!A$4:W$2618,23,FALSE),"niet bekend")))</f>
        <v>2418</v>
      </c>
      <c r="AH242" s="1028">
        <f>IF(A242="","",(IFERROR(VLOOKUP(A242,Projecten!A$4:W$2618,12,FALSE),"niet bekend")))</f>
        <v>2418</v>
      </c>
      <c r="AI242" s="1026">
        <f>IF(AF242="","",(AH242-AF242))</f>
        <v>0</v>
      </c>
    </row>
    <row r="243" spans="1:35" s="4" customFormat="1" ht="12.75" customHeight="1" x14ac:dyDescent="0.2">
      <c r="A243" s="200">
        <v>2015133</v>
      </c>
      <c r="B243" s="1492">
        <v>120312</v>
      </c>
      <c r="C243" s="205" t="s">
        <v>558</v>
      </c>
      <c r="D243" s="1" t="s">
        <v>68</v>
      </c>
      <c r="E243" s="39">
        <v>1</v>
      </c>
      <c r="F243" s="1">
        <v>8</v>
      </c>
      <c r="G243" s="1">
        <v>7</v>
      </c>
      <c r="H243" s="1">
        <v>1</v>
      </c>
      <c r="I243" s="141" t="s">
        <v>89</v>
      </c>
      <c r="J243" s="41" t="s">
        <v>309</v>
      </c>
      <c r="K243" s="41" t="s">
        <v>309</v>
      </c>
      <c r="L243" s="41" t="s">
        <v>309</v>
      </c>
      <c r="M243" s="41" t="s">
        <v>89</v>
      </c>
      <c r="N243" s="41" t="s">
        <v>89</v>
      </c>
      <c r="O243" s="41" t="s">
        <v>89</v>
      </c>
      <c r="P243" s="41" t="s">
        <v>89</v>
      </c>
      <c r="R243" s="2124"/>
      <c r="S243" s="23">
        <f>IF(T243&lt;=0,"",(((T243-'In Productie'!$E$1)/7)+1))</f>
        <v>6042.2857142857147</v>
      </c>
      <c r="T243" s="180">
        <v>42289</v>
      </c>
      <c r="U243" s="4" t="s">
        <v>278</v>
      </c>
      <c r="W243" s="470">
        <v>13</v>
      </c>
      <c r="X243" s="79"/>
      <c r="Y243" s="79"/>
      <c r="AE243" s="4">
        <f>IF(A243="","",(IFERROR(VLOOKUP(A243,Projecten!A$4:W$2618,5,FALSE),"niet bekend")))</f>
        <v>1</v>
      </c>
      <c r="AF243" s="973">
        <f t="shared" si="27"/>
        <v>1878</v>
      </c>
      <c r="AG243" s="1028">
        <f>IF(A243="","",(IFERROR(VLOOKUP(A243,Projecten!A$4:W$2618,23,FALSE),"niet bekend")))</f>
        <v>1878</v>
      </c>
      <c r="AH243" s="1028">
        <f>IF(A243="","",(IFERROR(VLOOKUP(A243,Projecten!A$4:W$2618,12,FALSE),"niet bekend")))</f>
        <v>1878</v>
      </c>
      <c r="AI243" s="1026">
        <f>IF(AF243="","",(AH243-AF243))</f>
        <v>0</v>
      </c>
    </row>
    <row r="244" spans="1:35" s="38" customFormat="1" ht="12.75" customHeight="1" x14ac:dyDescent="0.2">
      <c r="A244" s="30"/>
      <c r="B244" s="1491"/>
      <c r="C244" s="31"/>
      <c r="D244" s="31"/>
      <c r="E244" s="32"/>
      <c r="F244" s="31"/>
      <c r="G244" s="31"/>
      <c r="H244" s="31"/>
      <c r="I244" s="32"/>
      <c r="J244" s="32"/>
      <c r="K244" s="32"/>
      <c r="L244" s="32"/>
      <c r="M244" s="32"/>
      <c r="N244" s="32"/>
      <c r="O244" s="32"/>
      <c r="P244" s="32"/>
      <c r="Q244" s="33"/>
      <c r="R244" s="33"/>
      <c r="S244" s="1194"/>
      <c r="T244" s="176"/>
      <c r="U244" s="35"/>
      <c r="V244" s="35"/>
      <c r="W244" s="35"/>
      <c r="X244" s="83"/>
      <c r="Y244" s="84"/>
      <c r="AF244" s="983"/>
      <c r="AG244" s="1030"/>
      <c r="AH244" s="1030"/>
      <c r="AI244" s="1030"/>
    </row>
    <row r="245" spans="1:35" s="1038" customFormat="1" ht="12.75" customHeight="1" x14ac:dyDescent="0.2">
      <c r="A245" s="1007">
        <v>42</v>
      </c>
      <c r="B245" s="1489"/>
      <c r="C245" s="1008">
        <f>SUM(F245:H245)</f>
        <v>175</v>
      </c>
      <c r="D245" s="1009"/>
      <c r="E245" s="1010">
        <f>SUM(E246:E259)</f>
        <v>12</v>
      </c>
      <c r="F245" s="1009">
        <f>SUM(F246:F259)</f>
        <v>81</v>
      </c>
      <c r="G245" s="1009">
        <f>SUM(G246:G259)</f>
        <v>53</v>
      </c>
      <c r="H245" s="1009">
        <f>SUM(H246:H259)</f>
        <v>41</v>
      </c>
      <c r="I245" s="1010"/>
      <c r="J245" s="1010"/>
      <c r="K245" s="1010"/>
      <c r="L245" s="1010"/>
      <c r="M245" s="1010"/>
      <c r="N245" s="1010"/>
      <c r="O245" s="1010"/>
      <c r="P245" s="1010"/>
      <c r="Q245" s="1045">
        <v>42</v>
      </c>
      <c r="R245" s="1045"/>
      <c r="S245" s="1195"/>
      <c r="T245" s="1046"/>
      <c r="U245" s="1047"/>
      <c r="V245" s="1047">
        <f>SUM(W245:W259)</f>
        <v>260.25</v>
      </c>
      <c r="W245" s="960"/>
      <c r="X245" s="1049">
        <f>'In Productie'!$Y$1+19+19+38</f>
        <v>476</v>
      </c>
      <c r="Y245" s="961">
        <f>V245-X245</f>
        <v>-215.75</v>
      </c>
      <c r="AF245" s="1037">
        <f>SUM(AF246:AF260)</f>
        <v>27177</v>
      </c>
      <c r="AG245" s="1027"/>
      <c r="AH245" s="1027"/>
      <c r="AI245" s="1027"/>
    </row>
    <row r="246" spans="1:35" s="4" customFormat="1" ht="12.75" customHeight="1" x14ac:dyDescent="0.2">
      <c r="A246" s="5"/>
      <c r="B246" s="1493"/>
      <c r="C246" s="199"/>
      <c r="D246" s="28"/>
      <c r="E246" s="29"/>
      <c r="F246" s="28"/>
      <c r="G246" s="28"/>
      <c r="H246" s="28"/>
      <c r="I246" s="29"/>
      <c r="J246" s="29"/>
      <c r="K246" s="29"/>
      <c r="L246" s="29"/>
      <c r="M246" s="29"/>
      <c r="N246" s="29"/>
      <c r="O246" s="29"/>
      <c r="P246" s="29"/>
      <c r="Q246" s="23"/>
      <c r="R246" s="23"/>
      <c r="S246" s="23" t="str">
        <f>IF(T246&lt;=0,"",(((T246-'In Productie'!$E$1)/7)+1))</f>
        <v/>
      </c>
      <c r="T246" s="177"/>
      <c r="U246" s="25"/>
      <c r="V246" s="199" t="s">
        <v>493</v>
      </c>
      <c r="W246" s="490">
        <v>8.25</v>
      </c>
      <c r="X246" s="80"/>
      <c r="Y246" s="79"/>
      <c r="AE246" s="4" t="str">
        <f>IF(A246="","",(IFERROR(VLOOKUP(A246,Projecten!A$4:W$2618,5,FALSE),"niet bekend")))</f>
        <v/>
      </c>
      <c r="AF246" s="973" t="str">
        <f t="shared" ref="AF246:AF259" si="28">IF(AE246="","",(E246/AE246*AH246))</f>
        <v/>
      </c>
      <c r="AG246" s="1028" t="str">
        <f>IF(A246="","",(IFERROR(VLOOKUP(A246,Projecten!A$4:W$2618,23,FALSE),"niet bekend")))</f>
        <v/>
      </c>
      <c r="AH246" s="1028" t="str">
        <f>IF(A246="","",(IFERROR(VLOOKUP(A246,Projecten!A$4:W$2618,12,FALSE),"niet bekend")))</f>
        <v/>
      </c>
      <c r="AI246" s="1026" t="str">
        <f>IF(AF246="","",(AH246-AF246))</f>
        <v/>
      </c>
    </row>
    <row r="247" spans="1:35" s="4" customFormat="1" ht="12.75" customHeight="1" x14ac:dyDescent="0.2">
      <c r="A247" s="200">
        <v>2015145</v>
      </c>
      <c r="B247" s="1492">
        <v>120306</v>
      </c>
      <c r="C247" s="1" t="s">
        <v>530</v>
      </c>
      <c r="D247" s="1" t="s">
        <v>68</v>
      </c>
      <c r="E247" s="39">
        <v>2</v>
      </c>
      <c r="F247" s="1">
        <v>12</v>
      </c>
      <c r="G247" s="1">
        <v>8</v>
      </c>
      <c r="H247" s="1">
        <v>8</v>
      </c>
      <c r="I247" s="147" t="s">
        <v>89</v>
      </c>
      <c r="J247" s="29" t="s">
        <v>309</v>
      </c>
      <c r="K247" s="29" t="s">
        <v>309</v>
      </c>
      <c r="L247" s="29" t="s">
        <v>309</v>
      </c>
      <c r="M247" s="75" t="s">
        <v>89</v>
      </c>
      <c r="N247" s="75" t="s">
        <v>89</v>
      </c>
      <c r="O247" s="75" t="s">
        <v>89</v>
      </c>
      <c r="P247" s="75" t="s">
        <v>89</v>
      </c>
      <c r="Q247" s="161"/>
      <c r="R247" s="161"/>
      <c r="S247" s="23">
        <f>IF(T247&lt;=0,"",(((T247-'In Productie'!$E$1)/7)+1))</f>
        <v>6042.4285714285716</v>
      </c>
      <c r="T247" s="186">
        <v>42290</v>
      </c>
      <c r="U247" s="4" t="s">
        <v>278</v>
      </c>
      <c r="V247" s="151" t="s">
        <v>562</v>
      </c>
      <c r="W247" s="25">
        <v>30</v>
      </c>
      <c r="X247" s="78"/>
      <c r="Y247" s="81"/>
      <c r="Z247" s="202"/>
      <c r="AE247" s="4">
        <f>IF(A247="","",(IFERROR(VLOOKUP(A247,Projecten!A$4:W$2618,5,FALSE),"niet bekend")))</f>
        <v>10</v>
      </c>
      <c r="AF247" s="973">
        <f t="shared" si="28"/>
        <v>4672</v>
      </c>
      <c r="AG247" s="1028">
        <f>IF(A247="","",(IFERROR(VLOOKUP(A247,Projecten!A$4:W$2618,23,FALSE),"niet bekend")))</f>
        <v>23360</v>
      </c>
      <c r="AH247" s="1028">
        <f>IF(A247="","",(IFERROR(VLOOKUP(A247,Projecten!A$4:W$2618,12,FALSE),"niet bekend")))</f>
        <v>23360</v>
      </c>
      <c r="AI247" s="1026"/>
    </row>
    <row r="248" spans="1:35" s="4" customFormat="1" ht="12.75" customHeight="1" x14ac:dyDescent="0.2">
      <c r="A248" s="200">
        <v>2015146</v>
      </c>
      <c r="B248" s="1492">
        <v>120306</v>
      </c>
      <c r="C248" s="1" t="s">
        <v>531</v>
      </c>
      <c r="D248" s="1" t="s">
        <v>68</v>
      </c>
      <c r="E248" s="39">
        <v>2</v>
      </c>
      <c r="F248" s="1">
        <v>12</v>
      </c>
      <c r="G248" s="1">
        <v>8</v>
      </c>
      <c r="H248" s="1">
        <v>8</v>
      </c>
      <c r="I248" s="147" t="s">
        <v>89</v>
      </c>
      <c r="J248" s="29" t="s">
        <v>309</v>
      </c>
      <c r="K248" s="29" t="s">
        <v>309</v>
      </c>
      <c r="L248" s="29" t="s">
        <v>309</v>
      </c>
      <c r="M248" s="75" t="s">
        <v>89</v>
      </c>
      <c r="N248" s="75" t="s">
        <v>89</v>
      </c>
      <c r="O248" s="75" t="s">
        <v>89</v>
      </c>
      <c r="P248" s="75" t="s">
        <v>89</v>
      </c>
      <c r="Q248" s="161"/>
      <c r="R248" s="161"/>
      <c r="S248" s="23">
        <f>IF(T248&lt;=0,"",(((T248-'In Productie'!$E$1)/7)+1))</f>
        <v>6042.4285714285716</v>
      </c>
      <c r="T248" s="186">
        <v>42290</v>
      </c>
      <c r="U248" s="4" t="s">
        <v>444</v>
      </c>
      <c r="V248" s="151" t="s">
        <v>562</v>
      </c>
      <c r="W248" s="25">
        <v>30</v>
      </c>
      <c r="X248" s="78"/>
      <c r="Y248" s="81"/>
      <c r="Z248" s="202"/>
      <c r="AE248" s="4">
        <f>IF(A248="","",(IFERROR(VLOOKUP(A248,Projecten!A$4:W$2618,5,FALSE),"niet bekend")))</f>
        <v>10</v>
      </c>
      <c r="AF248" s="973">
        <f t="shared" si="28"/>
        <v>4672</v>
      </c>
      <c r="AG248" s="1028">
        <f>IF(A248="","",(IFERROR(VLOOKUP(A248,Projecten!A$4:W$2618,23,FALSE),"niet bekend")))</f>
        <v>23360</v>
      </c>
      <c r="AH248" s="1028">
        <f>IF(A248="","",(IFERROR(VLOOKUP(A248,Projecten!A$4:W$2618,12,FALSE),"niet bekend")))</f>
        <v>23360</v>
      </c>
      <c r="AI248" s="1026"/>
    </row>
    <row r="249" spans="1:35" s="4" customFormat="1" ht="12.75" customHeight="1" x14ac:dyDescent="0.2">
      <c r="A249" s="2"/>
      <c r="B249" s="1492"/>
      <c r="C249" s="1"/>
      <c r="D249" s="1"/>
      <c r="E249" s="39"/>
      <c r="F249" s="1"/>
      <c r="G249" s="1"/>
      <c r="H249" s="1"/>
      <c r="I249" s="147"/>
      <c r="J249" s="29"/>
      <c r="K249" s="29"/>
      <c r="L249" s="29"/>
      <c r="M249" s="75"/>
      <c r="N249" s="75"/>
      <c r="O249" s="75"/>
      <c r="P249" s="75"/>
      <c r="Q249" s="161"/>
      <c r="R249" s="161"/>
      <c r="S249" s="23"/>
      <c r="T249" s="186"/>
      <c r="V249" s="151"/>
      <c r="W249" s="25"/>
      <c r="X249" s="78"/>
      <c r="Y249" s="81"/>
      <c r="Z249" s="202"/>
      <c r="AE249" s="4" t="str">
        <f>IF(A249="","",(IFERROR(VLOOKUP(A249,Projecten!A$4:W$2618,5,FALSE),"niet bekend")))</f>
        <v/>
      </c>
      <c r="AF249" s="973" t="str">
        <f t="shared" si="28"/>
        <v/>
      </c>
      <c r="AG249" s="1028" t="str">
        <f>IF(A249="","",(IFERROR(VLOOKUP(A249,Projecten!A$4:W$2618,23,FALSE),"niet bekend")))</f>
        <v/>
      </c>
      <c r="AH249" s="1028" t="str">
        <f>IF(A249="","",(IFERROR(VLOOKUP(A249,Projecten!A$4:W$2618,12,FALSE),"niet bekend")))</f>
        <v/>
      </c>
      <c r="AI249" s="1026"/>
    </row>
    <row r="250" spans="1:35" s="4" customFormat="1" ht="12.75" customHeight="1" x14ac:dyDescent="0.2">
      <c r="A250" s="200">
        <v>2015145</v>
      </c>
      <c r="B250" s="1492" t="s">
        <v>546</v>
      </c>
      <c r="C250" s="94" t="s">
        <v>532</v>
      </c>
      <c r="D250" s="1" t="s">
        <v>68</v>
      </c>
      <c r="E250" s="39">
        <v>2</v>
      </c>
      <c r="F250" s="1">
        <v>12</v>
      </c>
      <c r="G250" s="1">
        <v>8</v>
      </c>
      <c r="H250" s="1">
        <v>8</v>
      </c>
      <c r="I250" s="147" t="s">
        <v>89</v>
      </c>
      <c r="J250" s="29" t="s">
        <v>309</v>
      </c>
      <c r="K250" s="29" t="s">
        <v>309</v>
      </c>
      <c r="L250" s="29" t="s">
        <v>309</v>
      </c>
      <c r="M250" s="75" t="s">
        <v>89</v>
      </c>
      <c r="N250" s="75" t="s">
        <v>89</v>
      </c>
      <c r="O250" s="75" t="s">
        <v>89</v>
      </c>
      <c r="P250" s="75" t="s">
        <v>89</v>
      </c>
      <c r="Q250" s="161"/>
      <c r="R250" s="161"/>
      <c r="S250" s="23">
        <f>IF(T250&lt;=0,"",(((T250-'In Productie'!$E$1)/7)+1))</f>
        <v>6042.8571428571431</v>
      </c>
      <c r="T250" s="180">
        <v>42293</v>
      </c>
      <c r="U250" s="4" t="s">
        <v>561</v>
      </c>
      <c r="V250" s="151" t="s">
        <v>574</v>
      </c>
      <c r="W250" s="25">
        <v>60</v>
      </c>
      <c r="X250" s="78"/>
      <c r="Y250" s="81"/>
      <c r="Z250" s="202"/>
      <c r="AE250" s="4">
        <f>IF(A250="","",(IFERROR(VLOOKUP(A250,Projecten!A$4:W$2618,5,FALSE),"niet bekend")))</f>
        <v>10</v>
      </c>
      <c r="AF250" s="973">
        <f t="shared" si="28"/>
        <v>4672</v>
      </c>
      <c r="AG250" s="1028">
        <f>IF(A250="","",(IFERROR(VLOOKUP(A250,Projecten!A$4:W$2618,23,FALSE),"niet bekend")))</f>
        <v>23360</v>
      </c>
      <c r="AH250" s="1028">
        <f>IF(A250="","",(IFERROR(VLOOKUP(A250,Projecten!A$4:W$2618,12,FALSE),"niet bekend")))</f>
        <v>23360</v>
      </c>
      <c r="AI250" s="1026"/>
    </row>
    <row r="251" spans="1:35" s="4" customFormat="1" ht="12.75" customHeight="1" x14ac:dyDescent="0.2">
      <c r="A251" s="200">
        <v>2015145</v>
      </c>
      <c r="B251" s="1492" t="s">
        <v>546</v>
      </c>
      <c r="C251" s="94" t="s">
        <v>532</v>
      </c>
      <c r="D251" s="1" t="s">
        <v>68</v>
      </c>
      <c r="E251" s="39">
        <v>1</v>
      </c>
      <c r="F251" s="1">
        <v>6</v>
      </c>
      <c r="G251" s="1">
        <v>4</v>
      </c>
      <c r="H251" s="1">
        <v>4</v>
      </c>
      <c r="I251" s="147" t="s">
        <v>89</v>
      </c>
      <c r="J251" s="29" t="s">
        <v>309</v>
      </c>
      <c r="K251" s="29" t="s">
        <v>309</v>
      </c>
      <c r="L251" s="29" t="s">
        <v>309</v>
      </c>
      <c r="M251" s="75" t="s">
        <v>89</v>
      </c>
      <c r="N251" s="75" t="s">
        <v>89</v>
      </c>
      <c r="O251" s="75" t="s">
        <v>89</v>
      </c>
      <c r="P251" s="75" t="s">
        <v>89</v>
      </c>
      <c r="Q251" s="161"/>
      <c r="R251" s="161"/>
      <c r="S251" s="23">
        <f>IF(T251&lt;=0,"",(((T251-'In Productie'!$E$1)/7)+1))</f>
        <v>6042.8571428571431</v>
      </c>
      <c r="T251" s="180">
        <v>42293</v>
      </c>
      <c r="U251" s="4" t="s">
        <v>561</v>
      </c>
      <c r="V251" s="151" t="s">
        <v>577</v>
      </c>
      <c r="W251" s="25">
        <v>60</v>
      </c>
      <c r="X251" s="78"/>
      <c r="Y251" s="81"/>
      <c r="Z251" s="202"/>
      <c r="AE251" s="4">
        <f>IF(A251="","",(IFERROR(VLOOKUP(A251,Projecten!A$4:W$2618,5,FALSE),"niet bekend")))</f>
        <v>10</v>
      </c>
      <c r="AF251" s="973">
        <f t="shared" si="28"/>
        <v>2336</v>
      </c>
      <c r="AG251" s="1028">
        <f>IF(A251="","",(IFERROR(VLOOKUP(A251,Projecten!A$4:W$2618,23,FALSE),"niet bekend")))</f>
        <v>23360</v>
      </c>
      <c r="AH251" s="1028">
        <f>IF(A251="","",(IFERROR(VLOOKUP(A251,Projecten!A$4:W$2618,12,FALSE),"niet bekend")))</f>
        <v>23360</v>
      </c>
      <c r="AI251" s="1026"/>
    </row>
    <row r="252" spans="1:35" x14ac:dyDescent="0.2">
      <c r="A252" s="4"/>
      <c r="AE252" s="4" t="str">
        <f>IF(A252="","",(IFERROR(VLOOKUP(A252,Projecten!A$4:W$2618,5,FALSE),"niet bekend")))</f>
        <v/>
      </c>
      <c r="AF252" s="973" t="str">
        <f t="shared" si="28"/>
        <v/>
      </c>
      <c r="AG252" s="1028" t="str">
        <f>IF(A252="","",(IFERROR(VLOOKUP(A252,Projecten!A$4:W$2618,23,FALSE),"niet bekend")))</f>
        <v/>
      </c>
      <c r="AH252" s="1028" t="str">
        <f>IF(A252="","",(IFERROR(VLOOKUP(A252,Projecten!A$4:W$2618,12,FALSE),"niet bekend")))</f>
        <v/>
      </c>
      <c r="AI252" s="1026" t="str">
        <f t="shared" ref="AI252:AI259" si="29">IF(AF252="","",(AH252-AF252))</f>
        <v/>
      </c>
    </row>
    <row r="253" spans="1:35" x14ac:dyDescent="0.2">
      <c r="A253" s="4"/>
      <c r="AE253" s="4" t="str">
        <f>IF(A253="","",(IFERROR(VLOOKUP(A253,Projecten!A$4:W$2618,5,FALSE),"niet bekend")))</f>
        <v/>
      </c>
      <c r="AF253" s="973" t="str">
        <f t="shared" si="28"/>
        <v/>
      </c>
      <c r="AG253" s="1028" t="str">
        <f>IF(A253="","",(IFERROR(VLOOKUP(A253,Projecten!A$4:W$2618,23,FALSE),"niet bekend")))</f>
        <v/>
      </c>
      <c r="AH253" s="1028" t="str">
        <f>IF(A253="","",(IFERROR(VLOOKUP(A253,Projecten!A$4:W$2618,12,FALSE),"niet bekend")))</f>
        <v/>
      </c>
      <c r="AI253" s="1026" t="str">
        <f t="shared" si="29"/>
        <v/>
      </c>
    </row>
    <row r="254" spans="1:35" s="4" customFormat="1" ht="15" customHeight="1" x14ac:dyDescent="0.2">
      <c r="A254" s="2"/>
      <c r="B254" s="1492"/>
      <c r="C254" s="94"/>
      <c r="D254" s="1"/>
      <c r="E254" s="39"/>
      <c r="F254" s="1"/>
      <c r="G254" s="1"/>
      <c r="H254" s="1"/>
      <c r="I254" s="147"/>
      <c r="J254" s="29"/>
      <c r="K254" s="29"/>
      <c r="L254" s="29"/>
      <c r="M254" s="75"/>
      <c r="N254" s="75"/>
      <c r="O254" s="75"/>
      <c r="P254" s="75"/>
      <c r="Q254" s="161"/>
      <c r="R254" s="161"/>
      <c r="S254" s="23"/>
      <c r="T254" s="180"/>
      <c r="V254" s="151"/>
      <c r="W254" s="25"/>
      <c r="X254" s="78"/>
      <c r="Y254" s="81"/>
      <c r="Z254" s="202"/>
      <c r="AE254" s="4" t="str">
        <f>IF(A254="","",(IFERROR(VLOOKUP(A254,Projecten!A$4:W$2618,5,FALSE),"niet bekend")))</f>
        <v/>
      </c>
      <c r="AF254" s="973" t="str">
        <f t="shared" si="28"/>
        <v/>
      </c>
      <c r="AG254" s="1028" t="str">
        <f>IF(A254="","",(IFERROR(VLOOKUP(A254,Projecten!A$4:W$2618,23,FALSE),"niet bekend")))</f>
        <v/>
      </c>
      <c r="AH254" s="1028" t="str">
        <f>IF(A254="","",(IFERROR(VLOOKUP(A254,Projecten!A$4:W$2618,12,FALSE),"niet bekend")))</f>
        <v/>
      </c>
      <c r="AI254" s="1026" t="str">
        <f t="shared" si="29"/>
        <v/>
      </c>
    </row>
    <row r="255" spans="1:35" s="4" customFormat="1" ht="12.75" customHeight="1" x14ac:dyDescent="0.2">
      <c r="A255" s="203">
        <v>2015125</v>
      </c>
      <c r="B255" s="1492">
        <v>120312</v>
      </c>
      <c r="C255" s="215" t="s">
        <v>483</v>
      </c>
      <c r="D255" s="28" t="s">
        <v>68</v>
      </c>
      <c r="E255" s="41">
        <v>1</v>
      </c>
      <c r="F255" s="40">
        <v>2</v>
      </c>
      <c r="G255" s="40">
        <v>1</v>
      </c>
      <c r="H255" s="40">
        <v>1</v>
      </c>
      <c r="I255" s="141" t="s">
        <v>89</v>
      </c>
      <c r="J255" s="41" t="s">
        <v>309</v>
      </c>
      <c r="K255" s="41" t="s">
        <v>309</v>
      </c>
      <c r="L255" s="41" t="s">
        <v>309</v>
      </c>
      <c r="M255" s="41" t="s">
        <v>89</v>
      </c>
      <c r="N255" s="41" t="s">
        <v>89</v>
      </c>
      <c r="O255" s="41" t="s">
        <v>89</v>
      </c>
      <c r="P255" s="41" t="s">
        <v>89</v>
      </c>
      <c r="R255" s="2124"/>
      <c r="S255" s="23">
        <f>IF(T255&lt;=0,"",(((T255-'In Productie'!$E$1)/7)+1))</f>
        <v>6042.5714285714284</v>
      </c>
      <c r="T255" s="181">
        <v>42291</v>
      </c>
      <c r="U255" s="4" t="s">
        <v>278</v>
      </c>
      <c r="W255" s="25">
        <v>5</v>
      </c>
      <c r="X255" s="80"/>
      <c r="Y255" s="79"/>
      <c r="AE255" s="4">
        <f>IF(A255="","",(IFERROR(VLOOKUP(A255,Projecten!A$4:W$2618,5,FALSE),"niet bekend")))</f>
        <v>1</v>
      </c>
      <c r="AF255" s="973">
        <f t="shared" si="28"/>
        <v>523</v>
      </c>
      <c r="AG255" s="1028">
        <f>IF(A255="","",(IFERROR(VLOOKUP(A255,Projecten!A$4:W$2618,23,FALSE),"niet bekend")))</f>
        <v>523</v>
      </c>
      <c r="AH255" s="1028">
        <f>IF(A255="","",(IFERROR(VLOOKUP(A255,Projecten!A$4:W$2618,12,FALSE),"niet bekend")))</f>
        <v>523</v>
      </c>
      <c r="AI255" s="1026">
        <f t="shared" si="29"/>
        <v>0</v>
      </c>
    </row>
    <row r="256" spans="1:35" s="4" customFormat="1" ht="12.75" customHeight="1" x14ac:dyDescent="0.2">
      <c r="A256" s="200">
        <v>2015136</v>
      </c>
      <c r="B256" s="1492">
        <v>120312</v>
      </c>
      <c r="C256" s="94" t="s">
        <v>500</v>
      </c>
      <c r="D256" s="1" t="s">
        <v>68</v>
      </c>
      <c r="E256" s="39">
        <v>1</v>
      </c>
      <c r="F256" s="1">
        <v>7</v>
      </c>
      <c r="G256" s="1">
        <v>4</v>
      </c>
      <c r="H256" s="1">
        <v>3</v>
      </c>
      <c r="I256" s="147" t="s">
        <v>89</v>
      </c>
      <c r="J256" s="29" t="s">
        <v>309</v>
      </c>
      <c r="K256" s="147" t="s">
        <v>89</v>
      </c>
      <c r="L256" s="29" t="s">
        <v>309</v>
      </c>
      <c r="M256" s="29" t="s">
        <v>89</v>
      </c>
      <c r="N256" s="29" t="s">
        <v>89</v>
      </c>
      <c r="O256" s="29" t="s">
        <v>89</v>
      </c>
      <c r="P256" s="29" t="s">
        <v>89</v>
      </c>
      <c r="Q256" s="23"/>
      <c r="R256" s="23"/>
      <c r="S256" s="23">
        <f>IF(T256&lt;=0,"",(((T256-'In Productie'!$E$1)/7)+1))</f>
        <v>6042.5714285714284</v>
      </c>
      <c r="T256" s="181">
        <v>42291</v>
      </c>
      <c r="U256" s="4" t="s">
        <v>278</v>
      </c>
      <c r="W256" s="470">
        <v>13</v>
      </c>
      <c r="X256" s="80"/>
      <c r="Y256" s="79"/>
      <c r="AE256" s="4">
        <f>IF(A256="","",(IFERROR(VLOOKUP(A256,Projecten!A$4:W$2618,5,FALSE),"niet bekend")))</f>
        <v>1</v>
      </c>
      <c r="AF256" s="973">
        <f t="shared" si="28"/>
        <v>2136</v>
      </c>
      <c r="AG256" s="1028">
        <f>IF(A256="","",(IFERROR(VLOOKUP(A256,Projecten!A$4:W$2618,23,FALSE),"niet bekend")))</f>
        <v>2136</v>
      </c>
      <c r="AH256" s="1028">
        <f>IF(A256="","",(IFERROR(VLOOKUP(A256,Projecten!A$4:W$2618,12,FALSE),"niet bekend")))</f>
        <v>2136</v>
      </c>
      <c r="AI256" s="1026">
        <f t="shared" si="29"/>
        <v>0</v>
      </c>
    </row>
    <row r="257" spans="1:256" s="4" customFormat="1" ht="12.75" customHeight="1" x14ac:dyDescent="0.2">
      <c r="A257" s="200">
        <v>2015141</v>
      </c>
      <c r="B257" s="1492">
        <v>120312</v>
      </c>
      <c r="C257" s="94" t="s">
        <v>505</v>
      </c>
      <c r="D257" s="1" t="s">
        <v>68</v>
      </c>
      <c r="E257" s="39">
        <v>1</v>
      </c>
      <c r="F257" s="1">
        <v>9</v>
      </c>
      <c r="G257" s="1">
        <v>7</v>
      </c>
      <c r="H257" s="1">
        <v>3</v>
      </c>
      <c r="I257" s="141" t="s">
        <v>89</v>
      </c>
      <c r="J257" s="41" t="s">
        <v>309</v>
      </c>
      <c r="K257" s="41" t="s">
        <v>309</v>
      </c>
      <c r="L257" s="41" t="s">
        <v>309</v>
      </c>
      <c r="M257" s="41" t="s">
        <v>89</v>
      </c>
      <c r="N257" s="41" t="s">
        <v>89</v>
      </c>
      <c r="O257" s="41" t="s">
        <v>89</v>
      </c>
      <c r="P257" s="41" t="s">
        <v>89</v>
      </c>
      <c r="R257" s="2124"/>
      <c r="S257" s="23">
        <f>IF(T257&lt;=0,"",(((T257-'In Productie'!$E$1)/7)+1))</f>
        <v>6042.5714285714284</v>
      </c>
      <c r="T257" s="181">
        <v>42291</v>
      </c>
      <c r="U257" s="4" t="s">
        <v>278</v>
      </c>
      <c r="W257" s="470">
        <v>17</v>
      </c>
      <c r="X257" s="79"/>
      <c r="Y257" s="79"/>
      <c r="AE257" s="4">
        <f>IF(A257="","",(IFERROR(VLOOKUP(A257,Projecten!A$4:W$2618,5,FALSE),"niet bekend")))</f>
        <v>1</v>
      </c>
      <c r="AF257" s="973">
        <f t="shared" si="28"/>
        <v>2622</v>
      </c>
      <c r="AG257" s="1028">
        <f>IF(A257="","",(IFERROR(VLOOKUP(A257,Projecten!A$4:W$2618,23,FALSE),"niet bekend")))</f>
        <v>2622</v>
      </c>
      <c r="AH257" s="1028">
        <f>IF(A257="","",(IFERROR(VLOOKUP(A257,Projecten!A$4:W$2618,12,FALSE),"niet bekend")))</f>
        <v>2622</v>
      </c>
      <c r="AI257" s="1026">
        <f t="shared" si="29"/>
        <v>0</v>
      </c>
    </row>
    <row r="258" spans="1:256" s="4" customFormat="1" ht="12.75" customHeight="1" x14ac:dyDescent="0.2">
      <c r="A258" s="200">
        <v>2015137</v>
      </c>
      <c r="B258" s="1492">
        <v>120317</v>
      </c>
      <c r="C258" s="94" t="s">
        <v>501</v>
      </c>
      <c r="D258" s="1" t="s">
        <v>68</v>
      </c>
      <c r="E258" s="39">
        <v>1</v>
      </c>
      <c r="F258" s="1">
        <v>11</v>
      </c>
      <c r="G258" s="1">
        <v>5</v>
      </c>
      <c r="H258" s="1">
        <v>3</v>
      </c>
      <c r="I258" s="140" t="s">
        <v>89</v>
      </c>
      <c r="J258" s="7" t="s">
        <v>309</v>
      </c>
      <c r="K258" s="7" t="s">
        <v>309</v>
      </c>
      <c r="L258" s="7" t="s">
        <v>309</v>
      </c>
      <c r="M258" s="7" t="s">
        <v>89</v>
      </c>
      <c r="N258" s="7" t="s">
        <v>89</v>
      </c>
      <c r="O258" s="7" t="s">
        <v>89</v>
      </c>
      <c r="P258" s="7" t="s">
        <v>89</v>
      </c>
      <c r="R258" s="2124"/>
      <c r="S258" s="23">
        <f>IF(T258&lt;=0,"",(((T258-'In Productie'!$E$1)/7)+1))</f>
        <v>6042.7142857142853</v>
      </c>
      <c r="T258" s="181">
        <v>42292</v>
      </c>
      <c r="U258" s="4" t="s">
        <v>278</v>
      </c>
      <c r="W258" s="470">
        <v>19</v>
      </c>
      <c r="X258" s="80"/>
      <c r="Y258" s="82"/>
      <c r="AE258" s="4">
        <f>IF(A258="","",(IFERROR(VLOOKUP(A258,Projecten!A$4:W$2618,5,FALSE),"niet bekend")))</f>
        <v>1</v>
      </c>
      <c r="AF258" s="973">
        <f t="shared" si="28"/>
        <v>2484</v>
      </c>
      <c r="AG258" s="1028">
        <f>IF(A258="","",(IFERROR(VLOOKUP(A258,Projecten!A$4:W$2618,23,FALSE),"niet bekend")))</f>
        <v>2484</v>
      </c>
      <c r="AH258" s="1028">
        <f>IF(A258="","",(IFERROR(VLOOKUP(A258,Projecten!A$4:W$2618,12,FALSE),"niet bekend")))</f>
        <v>2484</v>
      </c>
      <c r="AI258" s="1026">
        <f t="shared" si="29"/>
        <v>0</v>
      </c>
    </row>
    <row r="259" spans="1:256" s="4" customFormat="1" ht="12.75" customHeight="1" x14ac:dyDescent="0.2">
      <c r="A259" s="200">
        <v>2015140</v>
      </c>
      <c r="B259" s="1492">
        <v>120317</v>
      </c>
      <c r="C259" s="94" t="s">
        <v>504</v>
      </c>
      <c r="D259" s="1" t="s">
        <v>68</v>
      </c>
      <c r="E259" s="39">
        <v>1</v>
      </c>
      <c r="F259" s="1">
        <v>10</v>
      </c>
      <c r="G259" s="1">
        <v>8</v>
      </c>
      <c r="H259" s="1">
        <v>3</v>
      </c>
      <c r="I259" s="141" t="s">
        <v>89</v>
      </c>
      <c r="J259" s="41" t="s">
        <v>309</v>
      </c>
      <c r="K259" s="141" t="s">
        <v>89</v>
      </c>
      <c r="L259" s="41" t="s">
        <v>309</v>
      </c>
      <c r="M259" s="41" t="s">
        <v>89</v>
      </c>
      <c r="N259" s="41" t="s">
        <v>89</v>
      </c>
      <c r="O259" s="41" t="s">
        <v>89</v>
      </c>
      <c r="P259" s="41" t="s">
        <v>89</v>
      </c>
      <c r="R259" s="2124"/>
      <c r="S259" s="23">
        <f>IF(T259&lt;=0,"",(((T259-'In Productie'!$E$1)/7)+1))</f>
        <v>6042.7142857142853</v>
      </c>
      <c r="T259" s="181">
        <v>42292</v>
      </c>
      <c r="U259" s="4" t="s">
        <v>278</v>
      </c>
      <c r="W259" s="470">
        <v>18</v>
      </c>
      <c r="X259" s="80"/>
      <c r="Y259" s="79"/>
      <c r="AE259" s="4">
        <f>IF(A259="","",(IFERROR(VLOOKUP(A259,Projecten!A$4:W$2618,5,FALSE),"niet bekend")))</f>
        <v>1</v>
      </c>
      <c r="AF259" s="973">
        <f t="shared" si="28"/>
        <v>3060</v>
      </c>
      <c r="AG259" s="1028">
        <f>IF(A259="","",(IFERROR(VLOOKUP(A259,Projecten!A$4:W$2618,23,FALSE),"niet bekend")))</f>
        <v>3060</v>
      </c>
      <c r="AH259" s="1028">
        <f>IF(A259="","",(IFERROR(VLOOKUP(A259,Projecten!A$4:W$2618,12,FALSE),"niet bekend")))</f>
        <v>3060</v>
      </c>
      <c r="AI259" s="1026">
        <f t="shared" si="29"/>
        <v>0</v>
      </c>
    </row>
    <row r="260" spans="1:256" s="992" customFormat="1" ht="12.75" customHeight="1" x14ac:dyDescent="0.2">
      <c r="A260" s="1563"/>
      <c r="B260" s="984"/>
      <c r="C260" s="985"/>
      <c r="D260" s="985"/>
      <c r="E260" s="1949"/>
      <c r="F260" s="985"/>
      <c r="G260" s="985"/>
      <c r="H260" s="985"/>
      <c r="I260" s="32"/>
      <c r="J260" s="32"/>
      <c r="K260" s="32"/>
      <c r="L260" s="32"/>
      <c r="M260" s="32"/>
      <c r="N260" s="32"/>
      <c r="O260" s="32"/>
      <c r="P260" s="32"/>
      <c r="Q260" s="986"/>
      <c r="R260" s="2134"/>
      <c r="S260" s="1194"/>
      <c r="T260" s="987"/>
      <c r="U260" s="988"/>
      <c r="V260" s="988"/>
      <c r="W260" s="989"/>
      <c r="X260" s="990"/>
      <c r="Y260" s="991"/>
      <c r="AF260" s="983"/>
      <c r="AG260" s="1030"/>
      <c r="AH260" s="1030"/>
      <c r="AI260" s="1030"/>
    </row>
    <row r="261" spans="1:256" s="1038" customFormat="1" ht="12.75" customHeight="1" x14ac:dyDescent="0.2">
      <c r="A261" s="1007">
        <v>43</v>
      </c>
      <c r="B261" s="1489"/>
      <c r="C261" s="1008">
        <f>SUM(F261:H261)</f>
        <v>278</v>
      </c>
      <c r="D261" s="1009"/>
      <c r="E261" s="1010">
        <f>SUM(E262:E277)</f>
        <v>21</v>
      </c>
      <c r="F261" s="1009">
        <f>SUM(F263:F276)</f>
        <v>127</v>
      </c>
      <c r="G261" s="1009">
        <f>SUM(G263:G276)</f>
        <v>80</v>
      </c>
      <c r="H261" s="1009">
        <f>SUM(H263:H276)</f>
        <v>71</v>
      </c>
      <c r="I261" s="1010"/>
      <c r="J261" s="1010"/>
      <c r="K261" s="1010"/>
      <c r="L261" s="1010"/>
      <c r="M261" s="1010"/>
      <c r="N261" s="1010"/>
      <c r="O261" s="1010"/>
      <c r="P261" s="1010"/>
      <c r="Q261" s="1045">
        <v>43</v>
      </c>
      <c r="R261" s="1045"/>
      <c r="S261" s="1195"/>
      <c r="T261" s="1046"/>
      <c r="U261" s="1047"/>
      <c r="V261" s="1047">
        <f>SUM(W261:W277)</f>
        <v>278.25</v>
      </c>
      <c r="W261" s="960"/>
      <c r="X261" s="1049">
        <f>'In Productie'!$Y$1+19+19+38+19</f>
        <v>495</v>
      </c>
      <c r="Y261" s="961">
        <f>V261-X261</f>
        <v>-216.75</v>
      </c>
      <c r="AF261" s="1037">
        <f>SUM(AF262:AF277)</f>
        <v>44628</v>
      </c>
      <c r="AG261" s="1027"/>
      <c r="AH261" s="1027"/>
      <c r="AI261" s="1027"/>
    </row>
    <row r="262" spans="1:256" s="4" customFormat="1" ht="12.75" customHeight="1" x14ac:dyDescent="0.2">
      <c r="A262" s="160"/>
      <c r="B262" s="1495"/>
      <c r="C262" s="207" t="s">
        <v>575</v>
      </c>
      <c r="D262" s="99"/>
      <c r="E262" s="75"/>
      <c r="F262" s="99"/>
      <c r="G262" s="99"/>
      <c r="H262" s="99"/>
      <c r="I262" s="75"/>
      <c r="J262" s="75"/>
      <c r="K262" s="75"/>
      <c r="L262" s="75"/>
      <c r="M262" s="75"/>
      <c r="N262" s="75"/>
      <c r="O262" s="75"/>
      <c r="P262" s="75"/>
      <c r="Q262" s="161"/>
      <c r="R262" s="161"/>
      <c r="S262" s="1197"/>
      <c r="T262" s="185"/>
      <c r="U262" s="162"/>
      <c r="V262" s="162"/>
      <c r="W262" s="491">
        <v>8.25</v>
      </c>
      <c r="X262" s="78"/>
      <c r="Y262" s="81"/>
      <c r="AE262" s="4" t="str">
        <f>IF(A262="","",(IFERROR(VLOOKUP(A262,Projecten!A$4:W$2618,5,FALSE),"niet bekend")))</f>
        <v/>
      </c>
      <c r="AF262" s="973" t="str">
        <f t="shared" ref="AF262:AF276" si="30">IF(AE262="","",(E262/AE262*AH262))</f>
        <v/>
      </c>
      <c r="AG262" s="1028" t="str">
        <f>IF(A262="","",(IFERROR(VLOOKUP(A262,Projecten!A$4:W$2618,23,FALSE),"niet bekend")))</f>
        <v/>
      </c>
      <c r="AH262" s="1028" t="str">
        <f>IF(A262="","",(IFERROR(VLOOKUP(A262,Projecten!A$4:W$2618,12,FALSE),"niet bekend")))</f>
        <v/>
      </c>
      <c r="AI262" s="1026" t="str">
        <f>IF(AF262="","",(AH262-AF262))</f>
        <v/>
      </c>
    </row>
    <row r="263" spans="1:256" s="4" customFormat="1" ht="12.75" customHeight="1" x14ac:dyDescent="0.2">
      <c r="A263" s="200">
        <v>2015145</v>
      </c>
      <c r="B263" s="1492" t="s">
        <v>546</v>
      </c>
      <c r="C263" s="94" t="s">
        <v>532</v>
      </c>
      <c r="D263" s="1" t="s">
        <v>68</v>
      </c>
      <c r="E263" s="39">
        <v>1</v>
      </c>
      <c r="F263" s="1">
        <v>6</v>
      </c>
      <c r="G263" s="1">
        <v>4</v>
      </c>
      <c r="H263" s="1">
        <v>4</v>
      </c>
      <c r="I263" s="147" t="s">
        <v>89</v>
      </c>
      <c r="J263" s="29" t="s">
        <v>309</v>
      </c>
      <c r="K263" s="29" t="s">
        <v>309</v>
      </c>
      <c r="L263" s="29" t="s">
        <v>309</v>
      </c>
      <c r="M263" s="75" t="s">
        <v>89</v>
      </c>
      <c r="N263" s="75" t="s">
        <v>89</v>
      </c>
      <c r="O263" s="75" t="s">
        <v>89</v>
      </c>
      <c r="P263" s="75" t="s">
        <v>89</v>
      </c>
      <c r="Q263" s="161"/>
      <c r="R263" s="161"/>
      <c r="S263" s="23">
        <f>IF(T263&lt;=0,"",(((T263-'In Productie'!$E$1)/7)+1))</f>
        <v>6042.8571428571431</v>
      </c>
      <c r="T263" s="180">
        <v>42293</v>
      </c>
      <c r="U263" s="4" t="s">
        <v>561</v>
      </c>
      <c r="V263" s="151" t="s">
        <v>576</v>
      </c>
      <c r="W263" s="25">
        <v>15</v>
      </c>
      <c r="X263" s="78"/>
      <c r="Y263" s="81"/>
      <c r="Z263" s="202"/>
      <c r="AE263" s="4">
        <f>IF(A263="","",(IFERROR(VLOOKUP(A263,Projecten!A$4:W$2618,5,FALSE),"niet bekend")))</f>
        <v>10</v>
      </c>
      <c r="AF263" s="973">
        <f t="shared" si="30"/>
        <v>2336</v>
      </c>
      <c r="AG263" s="1028">
        <f>IF(A263="","",(IFERROR(VLOOKUP(A263,Projecten!A$4:W$2618,23,FALSE),"niet bekend")))</f>
        <v>23360</v>
      </c>
      <c r="AH263" s="1028">
        <f>IF(A263="","",(IFERROR(VLOOKUP(A263,Projecten!A$4:W$2618,12,FALSE),"niet bekend")))</f>
        <v>23360</v>
      </c>
      <c r="AI263" s="1026"/>
    </row>
    <row r="264" spans="1:256" s="4" customFormat="1" ht="12.75" customHeight="1" x14ac:dyDescent="0.2">
      <c r="A264" s="200">
        <v>2015156</v>
      </c>
      <c r="B264" s="1492">
        <v>120316</v>
      </c>
      <c r="C264" s="94" t="s">
        <v>560</v>
      </c>
      <c r="D264" s="1" t="s">
        <v>68</v>
      </c>
      <c r="E264" s="39">
        <v>5</v>
      </c>
      <c r="F264" s="1">
        <v>20</v>
      </c>
      <c r="G264" s="1">
        <v>10</v>
      </c>
      <c r="H264" s="1">
        <v>20</v>
      </c>
      <c r="I264" s="147" t="s">
        <v>89</v>
      </c>
      <c r="J264" s="29" t="s">
        <v>309</v>
      </c>
      <c r="K264" s="29" t="s">
        <v>309</v>
      </c>
      <c r="L264" s="29" t="s">
        <v>309</v>
      </c>
      <c r="M264" s="75" t="s">
        <v>89</v>
      </c>
      <c r="N264" s="75" t="s">
        <v>89</v>
      </c>
      <c r="O264" s="75" t="s">
        <v>89</v>
      </c>
      <c r="P264" s="75" t="s">
        <v>89</v>
      </c>
      <c r="Q264" s="161"/>
      <c r="R264" s="161"/>
      <c r="S264" s="23">
        <f>IF(T264&lt;=0,"",(((T264-'In Productie'!$E$1)/7)+1))</f>
        <v>6043.7142857142853</v>
      </c>
      <c r="T264" s="180">
        <v>42299</v>
      </c>
      <c r="U264" s="4" t="s">
        <v>444</v>
      </c>
      <c r="V264" s="246">
        <v>42298</v>
      </c>
      <c r="W264" s="25">
        <v>60</v>
      </c>
      <c r="X264" s="78"/>
      <c r="Y264" s="81"/>
      <c r="Z264" s="202"/>
      <c r="AE264" s="4">
        <f>IF(A264="","",(IFERROR(VLOOKUP(A264,Projecten!A$4:W$2618,5,FALSE),"niet bekend")))</f>
        <v>5</v>
      </c>
      <c r="AF264" s="973">
        <f t="shared" si="30"/>
        <v>9100</v>
      </c>
      <c r="AG264" s="1028">
        <f>IF(A264="","",(IFERROR(VLOOKUP(A264,Projecten!A$4:W$2618,23,FALSE),"niet bekend")))</f>
        <v>9100</v>
      </c>
      <c r="AH264" s="1028">
        <f>IF(A264="","",(IFERROR(VLOOKUP(A264,Projecten!A$4:W$2618,12,FALSE),"niet bekend")))</f>
        <v>9100</v>
      </c>
      <c r="AI264" s="1026">
        <f t="shared" ref="AI264:AI269" si="31">IF(AF264="","",(AH264-AF264))</f>
        <v>0</v>
      </c>
    </row>
    <row r="265" spans="1:256" s="4" customFormat="1" ht="12.75" customHeight="1" x14ac:dyDescent="0.2">
      <c r="A265" s="200">
        <v>2015142</v>
      </c>
      <c r="B265" s="1492">
        <v>120318</v>
      </c>
      <c r="C265" s="94" t="s">
        <v>506</v>
      </c>
      <c r="D265" s="1" t="s">
        <v>68</v>
      </c>
      <c r="E265" s="39">
        <v>1</v>
      </c>
      <c r="F265" s="1">
        <v>8</v>
      </c>
      <c r="G265" s="1">
        <v>5</v>
      </c>
      <c r="H265" s="1">
        <v>3</v>
      </c>
      <c r="I265" s="140" t="s">
        <v>89</v>
      </c>
      <c r="J265" s="7" t="s">
        <v>309</v>
      </c>
      <c r="K265" s="7" t="s">
        <v>309</v>
      </c>
      <c r="L265" s="7" t="s">
        <v>309</v>
      </c>
      <c r="M265" s="7" t="s">
        <v>89</v>
      </c>
      <c r="N265" s="7" t="s">
        <v>89</v>
      </c>
      <c r="O265" s="7" t="s">
        <v>89</v>
      </c>
      <c r="P265" s="7" t="s">
        <v>89</v>
      </c>
      <c r="R265" s="2124"/>
      <c r="S265" s="23">
        <f>IF(T265&lt;=0,"",(((T265-'In Productie'!$E$1)/7)+1))</f>
        <v>6043.2857142857147</v>
      </c>
      <c r="T265" s="181">
        <v>42296</v>
      </c>
      <c r="U265" s="4" t="s">
        <v>278</v>
      </c>
      <c r="W265" s="470">
        <v>14</v>
      </c>
      <c r="X265" s="80"/>
      <c r="Y265" s="82"/>
      <c r="AE265" s="4">
        <f>IF(A265="","",(IFERROR(VLOOKUP(A265,Projecten!A$4:W$2618,5,FALSE),"niet bekend")))</f>
        <v>1</v>
      </c>
      <c r="AF265" s="973">
        <f t="shared" si="30"/>
        <v>1961</v>
      </c>
      <c r="AG265" s="1028">
        <f>IF(A265="","",(IFERROR(VLOOKUP(A265,Projecten!A$4:W$2618,23,FALSE),"niet bekend")))</f>
        <v>1961</v>
      </c>
      <c r="AH265" s="1028">
        <f>IF(A265="","",(IFERROR(VLOOKUP(A265,Projecten!A$4:W$2618,12,FALSE),"niet bekend")))</f>
        <v>1961</v>
      </c>
      <c r="AI265" s="1026">
        <f t="shared" si="31"/>
        <v>0</v>
      </c>
    </row>
    <row r="266" spans="1:256" s="4" customFormat="1" ht="12.75" customHeight="1" x14ac:dyDescent="0.2">
      <c r="A266" s="200">
        <v>2015143</v>
      </c>
      <c r="B266" s="1497">
        <v>120318</v>
      </c>
      <c r="C266" s="217" t="s">
        <v>510</v>
      </c>
      <c r="D266" s="218" t="s">
        <v>68</v>
      </c>
      <c r="E266" s="1950">
        <v>1</v>
      </c>
      <c r="F266" s="218">
        <v>8</v>
      </c>
      <c r="G266" s="218">
        <v>5</v>
      </c>
      <c r="H266" s="218">
        <v>3</v>
      </c>
      <c r="I266" s="219" t="s">
        <v>89</v>
      </c>
      <c r="J266" s="220" t="s">
        <v>89</v>
      </c>
      <c r="K266" s="221" t="s">
        <v>309</v>
      </c>
      <c r="L266" s="221" t="s">
        <v>309</v>
      </c>
      <c r="M266" s="221" t="s">
        <v>89</v>
      </c>
      <c r="N266" s="221" t="s">
        <v>89</v>
      </c>
      <c r="O266" s="221" t="s">
        <v>89</v>
      </c>
      <c r="P266" s="221" t="s">
        <v>89</v>
      </c>
      <c r="Q266" s="222"/>
      <c r="R266" s="2135"/>
      <c r="S266" s="23">
        <f>IF(T266&lt;=0,"",(((T266-'In Productie'!$E$1)/7)+1))</f>
        <v>6043.2857142857147</v>
      </c>
      <c r="T266" s="181">
        <v>42296</v>
      </c>
      <c r="U266" s="222" t="s">
        <v>278</v>
      </c>
      <c r="V266" s="222"/>
      <c r="W266" s="492">
        <v>16</v>
      </c>
      <c r="X266" s="80"/>
      <c r="Y266" s="82"/>
      <c r="AE266" s="4">
        <f>IF(A266="","",(IFERROR(VLOOKUP(A266,Projecten!A$4:W$2618,5,FALSE),"niet bekend")))</f>
        <v>1</v>
      </c>
      <c r="AF266" s="973">
        <f t="shared" si="30"/>
        <v>2517</v>
      </c>
      <c r="AG266" s="1028">
        <f>IF(A266="","",(IFERROR(VLOOKUP(A266,Projecten!A$4:W$2618,23,FALSE),"niet bekend")))</f>
        <v>2517</v>
      </c>
      <c r="AH266" s="1028">
        <f>IF(A266="","",(IFERROR(VLOOKUP(A266,Projecten!A$4:W$2618,12,FALSE),"niet bekend")))</f>
        <v>2517</v>
      </c>
      <c r="AI266" s="1026">
        <f t="shared" si="31"/>
        <v>0</v>
      </c>
    </row>
    <row r="267" spans="1:256" s="4" customFormat="1" ht="12.75" customHeight="1" x14ac:dyDescent="0.2">
      <c r="A267" s="200">
        <v>2015153</v>
      </c>
      <c r="B267" s="224">
        <v>120319</v>
      </c>
      <c r="C267" s="225" t="s">
        <v>522</v>
      </c>
      <c r="D267" s="226" t="s">
        <v>68</v>
      </c>
      <c r="E267" s="1951">
        <v>1</v>
      </c>
      <c r="F267" s="226">
        <v>2</v>
      </c>
      <c r="G267" s="226">
        <v>1</v>
      </c>
      <c r="H267" s="226">
        <v>1</v>
      </c>
      <c r="I267" s="227" t="s">
        <v>89</v>
      </c>
      <c r="J267" s="228" t="s">
        <v>309</v>
      </c>
      <c r="K267" s="228" t="s">
        <v>309</v>
      </c>
      <c r="L267" s="228" t="s">
        <v>309</v>
      </c>
      <c r="M267" s="228" t="s">
        <v>89</v>
      </c>
      <c r="N267" s="228" t="s">
        <v>89</v>
      </c>
      <c r="O267" s="228" t="s">
        <v>89</v>
      </c>
      <c r="P267" s="228" t="s">
        <v>89</v>
      </c>
      <c r="Q267" s="154"/>
      <c r="R267" s="2136"/>
      <c r="S267" s="229">
        <f>IF(T267&lt;=0,"",(((T267-'In Productie'!$E$1)/7)+1))</f>
        <v>6043.2857142857147</v>
      </c>
      <c r="T267" s="230">
        <v>42296</v>
      </c>
      <c r="U267" s="154" t="s">
        <v>278</v>
      </c>
      <c r="V267" s="154"/>
      <c r="W267" s="493">
        <v>5</v>
      </c>
      <c r="X267" s="216"/>
      <c r="Y267" s="79"/>
      <c r="AE267" s="4">
        <f>IF(A267="","",(IFERROR(VLOOKUP(A267,Projecten!A$4:W$2618,5,FALSE),"niet bekend")))</f>
        <v>1</v>
      </c>
      <c r="AF267" s="973">
        <f t="shared" si="30"/>
        <v>523</v>
      </c>
      <c r="AG267" s="1028">
        <f>IF(A267="","",(IFERROR(VLOOKUP(A267,Projecten!A$4:W$2618,23,FALSE),"niet bekend")))</f>
        <v>523</v>
      </c>
      <c r="AH267" s="1028">
        <f>IF(A267="","",(IFERROR(VLOOKUP(A267,Projecten!A$4:W$2618,12,FALSE),"niet bekend")))</f>
        <v>523</v>
      </c>
      <c r="AI267" s="1026">
        <f t="shared" si="31"/>
        <v>0</v>
      </c>
    </row>
    <row r="268" spans="1:256" s="4" customFormat="1" ht="12.75" customHeight="1" x14ac:dyDescent="0.2">
      <c r="A268" s="200">
        <v>2015144</v>
      </c>
      <c r="B268" s="1498">
        <v>120319</v>
      </c>
      <c r="C268" s="209" t="s">
        <v>511</v>
      </c>
      <c r="D268" s="210" t="s">
        <v>68</v>
      </c>
      <c r="E268" s="1952">
        <v>1</v>
      </c>
      <c r="F268" s="210">
        <v>2</v>
      </c>
      <c r="G268" s="210">
        <v>1</v>
      </c>
      <c r="H268" s="210">
        <v>1</v>
      </c>
      <c r="I268" s="214" t="s">
        <v>89</v>
      </c>
      <c r="J268" s="223" t="s">
        <v>309</v>
      </c>
      <c r="K268" s="223" t="s">
        <v>309</v>
      </c>
      <c r="L268" s="223" t="s">
        <v>309</v>
      </c>
      <c r="M268" s="223" t="s">
        <v>89</v>
      </c>
      <c r="N268" s="223" t="s">
        <v>89</v>
      </c>
      <c r="O268" s="223" t="s">
        <v>89</v>
      </c>
      <c r="P268" s="223" t="s">
        <v>89</v>
      </c>
      <c r="Q268" s="211"/>
      <c r="R268" s="2137"/>
      <c r="S268" s="212">
        <f>IF(T268&lt;=0,"",(((T268-'In Productie'!$E$1)/7)+1))</f>
        <v>6043.2857142857147</v>
      </c>
      <c r="T268" s="231">
        <v>42296</v>
      </c>
      <c r="U268" s="211" t="s">
        <v>278</v>
      </c>
      <c r="V268" s="211"/>
      <c r="W268" s="494">
        <v>4</v>
      </c>
      <c r="X268" s="80"/>
      <c r="Y268" s="82"/>
      <c r="AE268" s="4">
        <f>IF(A268="","",(IFERROR(VLOOKUP(A268,Projecten!A$4:W$2618,5,FALSE),"niet bekend")))</f>
        <v>1</v>
      </c>
      <c r="AF268" s="973">
        <f t="shared" si="30"/>
        <v>584</v>
      </c>
      <c r="AG268" s="1028">
        <f>IF(A268="","",(IFERROR(VLOOKUP(A268,Projecten!A$4:W$2618,23,FALSE),"niet bekend")))</f>
        <v>584</v>
      </c>
      <c r="AH268" s="1028">
        <f>IF(A268="","",(IFERROR(VLOOKUP(A268,Projecten!A$4:W$2618,12,FALSE),"niet bekend")))</f>
        <v>584</v>
      </c>
      <c r="AI268" s="1026">
        <f t="shared" si="31"/>
        <v>0</v>
      </c>
    </row>
    <row r="269" spans="1:256" s="4" customFormat="1" ht="12.75" customHeight="1" x14ac:dyDescent="0.2">
      <c r="A269" s="200">
        <v>2015147</v>
      </c>
      <c r="B269" s="1492">
        <v>120319</v>
      </c>
      <c r="C269" s="94" t="s">
        <v>514</v>
      </c>
      <c r="D269" s="1" t="s">
        <v>68</v>
      </c>
      <c r="E269" s="39">
        <v>1</v>
      </c>
      <c r="F269" s="1">
        <v>8</v>
      </c>
      <c r="G269" s="1">
        <v>5</v>
      </c>
      <c r="H269" s="1">
        <v>3</v>
      </c>
      <c r="I269" s="147" t="s">
        <v>89</v>
      </c>
      <c r="J269" s="7" t="s">
        <v>309</v>
      </c>
      <c r="K269" s="7" t="s">
        <v>309</v>
      </c>
      <c r="L269" s="7" t="s">
        <v>309</v>
      </c>
      <c r="M269" s="7" t="s">
        <v>89</v>
      </c>
      <c r="N269" s="7" t="s">
        <v>89</v>
      </c>
      <c r="O269" s="7" t="s">
        <v>89</v>
      </c>
      <c r="P269" s="7" t="s">
        <v>89</v>
      </c>
      <c r="R269" s="2124"/>
      <c r="S269" s="23">
        <f>IF(T269&lt;=0,"",(((T269-'In Productie'!$E$1)/7)+1))</f>
        <v>6043.2857142857147</v>
      </c>
      <c r="T269" s="213">
        <v>42296</v>
      </c>
      <c r="U269" s="4" t="s">
        <v>278</v>
      </c>
      <c r="W269" s="470">
        <v>15</v>
      </c>
      <c r="X269" s="80"/>
      <c r="Y269" s="82"/>
      <c r="AE269" s="4">
        <f>IF(A269="","",(IFERROR(VLOOKUP(A269,Projecten!A$4:W$2618,5,FALSE),"niet bekend")))</f>
        <v>1</v>
      </c>
      <c r="AF269" s="973">
        <f t="shared" si="30"/>
        <v>2000</v>
      </c>
      <c r="AG269" s="1028">
        <f>IF(A269="","",(IFERROR(VLOOKUP(A269,Projecten!A$4:W$2618,23,FALSE),"niet bekend")))</f>
        <v>2000</v>
      </c>
      <c r="AH269" s="1028">
        <f>IF(A269="","",(IFERROR(VLOOKUP(A269,Projecten!A$4:W$2618,12,FALSE),"niet bekend")))</f>
        <v>2000</v>
      </c>
      <c r="AI269" s="1026">
        <f t="shared" si="31"/>
        <v>0</v>
      </c>
    </row>
    <row r="270" spans="1:256" s="4" customFormat="1" ht="12.75" customHeight="1" x14ac:dyDescent="0.2">
      <c r="A270" s="2">
        <v>2015145</v>
      </c>
      <c r="B270" s="1492">
        <v>120323</v>
      </c>
      <c r="C270" s="94" t="s">
        <v>565</v>
      </c>
      <c r="D270" s="1" t="s">
        <v>68</v>
      </c>
      <c r="E270" s="39">
        <v>4</v>
      </c>
      <c r="F270" s="1">
        <v>24</v>
      </c>
      <c r="G270" s="1">
        <v>20</v>
      </c>
      <c r="H270" s="1">
        <v>20</v>
      </c>
      <c r="I270" s="147" t="s">
        <v>89</v>
      </c>
      <c r="J270" s="29" t="s">
        <v>309</v>
      </c>
      <c r="K270" s="29" t="s">
        <v>309</v>
      </c>
      <c r="L270" s="29" t="s">
        <v>309</v>
      </c>
      <c r="M270" s="75" t="s">
        <v>89</v>
      </c>
      <c r="N270" s="75" t="s">
        <v>89</v>
      </c>
      <c r="O270" s="75" t="s">
        <v>89</v>
      </c>
      <c r="P270" s="75" t="s">
        <v>89</v>
      </c>
      <c r="Q270" s="161"/>
      <c r="R270" s="161"/>
      <c r="S270" s="23">
        <f>IF(T270&lt;=0,"",(((T270-'In Productie'!$E$1)/7)+1))</f>
        <v>6044.2857142857147</v>
      </c>
      <c r="T270" s="186">
        <v>42303</v>
      </c>
      <c r="U270" s="4" t="s">
        <v>561</v>
      </c>
      <c r="V270" s="151" t="s">
        <v>594</v>
      </c>
      <c r="W270" s="470">
        <v>52</v>
      </c>
      <c r="X270" s="78"/>
      <c r="Y270" s="81"/>
      <c r="Z270" s="202"/>
      <c r="AE270" s="4">
        <f>IF(A270="","",(IFERROR(VLOOKUP(A270,Projecten!A$4:W$2618,5,FALSE),"niet bekend")))</f>
        <v>10</v>
      </c>
      <c r="AF270" s="973">
        <f t="shared" si="30"/>
        <v>9344</v>
      </c>
      <c r="AG270" s="1028">
        <f>IF(A270="","",(IFERROR(VLOOKUP(A270,Projecten!A$4:W$2618,23,FALSE),"niet bekend")))</f>
        <v>23360</v>
      </c>
      <c r="AH270" s="1028">
        <f>IF(A270="","",(IFERROR(VLOOKUP(A270,Projecten!A$4:W$2618,12,FALSE),"niet bekend")))</f>
        <v>23360</v>
      </c>
      <c r="AI270" s="1026"/>
    </row>
    <row r="271" spans="1:256" s="4" customFormat="1" ht="12.75" customHeight="1" x14ac:dyDescent="0.2">
      <c r="A271" s="200">
        <v>2015148</v>
      </c>
      <c r="B271" s="1492">
        <v>120325</v>
      </c>
      <c r="C271" s="94" t="s">
        <v>515</v>
      </c>
      <c r="D271" s="1" t="s">
        <v>68</v>
      </c>
      <c r="E271" s="39">
        <v>1</v>
      </c>
      <c r="F271" s="1">
        <v>9</v>
      </c>
      <c r="G271" s="1">
        <v>6</v>
      </c>
      <c r="H271" s="1">
        <v>3</v>
      </c>
      <c r="I271" s="147" t="s">
        <v>89</v>
      </c>
      <c r="J271" s="7" t="s">
        <v>309</v>
      </c>
      <c r="K271" s="7" t="s">
        <v>309</v>
      </c>
      <c r="L271" s="7" t="s">
        <v>309</v>
      </c>
      <c r="M271" s="7" t="s">
        <v>89</v>
      </c>
      <c r="N271" s="7" t="s">
        <v>89</v>
      </c>
      <c r="O271" s="7" t="s">
        <v>89</v>
      </c>
      <c r="P271" s="7" t="s">
        <v>89</v>
      </c>
      <c r="R271" s="2124"/>
      <c r="S271" s="23">
        <f>IF(T271&lt;=0,"",(((T271-'In Productie'!$E$1)/7)+1))</f>
        <v>6043.5714285714284</v>
      </c>
      <c r="T271" s="181">
        <v>42298</v>
      </c>
      <c r="U271" s="4" t="s">
        <v>278</v>
      </c>
      <c r="W271" s="470">
        <v>15</v>
      </c>
      <c r="X271" s="80"/>
      <c r="Y271" s="82"/>
      <c r="AE271" s="4">
        <f>IF(A271="","",(IFERROR(VLOOKUP(A271,Projecten!A$4:W$2618,5,FALSE),"niet bekend")))</f>
        <v>1</v>
      </c>
      <c r="AF271" s="973">
        <f t="shared" si="30"/>
        <v>2545</v>
      </c>
      <c r="AG271" s="1028">
        <f>IF(A271="","",(IFERROR(VLOOKUP(A271,Projecten!A$4:W$2618,23,FALSE),"niet bekend")))</f>
        <v>2545</v>
      </c>
      <c r="AH271" s="1028">
        <f>IF(A271="","",(IFERROR(VLOOKUP(A271,Projecten!A$4:W$2618,12,FALSE),"niet bekend")))</f>
        <v>2545</v>
      </c>
      <c r="AI271" s="1026">
        <f t="shared" ref="AI271:AI276" si="32">IF(AF271="","",(AH271-AF271))</f>
        <v>0</v>
      </c>
    </row>
    <row r="272" spans="1:256" s="211" customFormat="1" ht="12.75" customHeight="1" x14ac:dyDescent="0.2">
      <c r="A272" s="200">
        <v>2015149</v>
      </c>
      <c r="B272" s="224">
        <v>120325</v>
      </c>
      <c r="C272" s="225" t="s">
        <v>582</v>
      </c>
      <c r="D272" s="226" t="s">
        <v>68</v>
      </c>
      <c r="E272" s="1951">
        <v>1</v>
      </c>
      <c r="F272" s="226">
        <v>8</v>
      </c>
      <c r="G272" s="226">
        <v>5</v>
      </c>
      <c r="H272" s="226">
        <v>3</v>
      </c>
      <c r="I272" s="227" t="s">
        <v>89</v>
      </c>
      <c r="J272" s="227" t="s">
        <v>89</v>
      </c>
      <c r="K272" s="228" t="s">
        <v>309</v>
      </c>
      <c r="L272" s="228" t="s">
        <v>309</v>
      </c>
      <c r="M272" s="228" t="s">
        <v>89</v>
      </c>
      <c r="N272" s="228" t="s">
        <v>89</v>
      </c>
      <c r="O272" s="228" t="s">
        <v>89</v>
      </c>
      <c r="P272" s="228" t="s">
        <v>89</v>
      </c>
      <c r="Q272" s="154"/>
      <c r="R272" s="2136"/>
      <c r="S272" s="229">
        <f>IF(T272&lt;=0,"",(((T272-'In Productie'!$E$1)/7)+1))</f>
        <v>6043.5714285714284</v>
      </c>
      <c r="T272" s="242">
        <v>42298</v>
      </c>
      <c r="U272" s="154" t="s">
        <v>278</v>
      </c>
      <c r="V272" s="154"/>
      <c r="W272" s="493">
        <v>16</v>
      </c>
      <c r="X272" s="243" t="s">
        <v>579</v>
      </c>
      <c r="Y272" s="243"/>
      <c r="AE272" s="4">
        <f>IF(A272="","",(IFERROR(VLOOKUP(A272,Projecten!A$4:W$2618,5,FALSE),"niet bekend")))</f>
        <v>1</v>
      </c>
      <c r="AF272" s="973">
        <f t="shared" si="30"/>
        <v>2912</v>
      </c>
      <c r="AG272" s="1028">
        <f>IF(A272="","",(IFERROR(VLOOKUP(A272,Projecten!A$4:W$2618,23,FALSE),"niet bekend")))</f>
        <v>2912</v>
      </c>
      <c r="AH272" s="1028">
        <f>IF(A272="","",(IFERROR(VLOOKUP(A272,Projecten!A$4:W$2618,12,FALSE),"niet bekend")))</f>
        <v>2912</v>
      </c>
      <c r="AI272" s="1026">
        <f t="shared" si="32"/>
        <v>0</v>
      </c>
      <c r="IV272" s="247"/>
    </row>
    <row r="273" spans="1:256" s="222" customFormat="1" ht="12.75" customHeight="1" x14ac:dyDescent="0.2">
      <c r="A273" s="200">
        <v>2015150</v>
      </c>
      <c r="B273" s="1499">
        <v>120326</v>
      </c>
      <c r="C273" s="248" t="s">
        <v>518</v>
      </c>
      <c r="D273" s="249" t="s">
        <v>68</v>
      </c>
      <c r="E273" s="1953">
        <v>1</v>
      </c>
      <c r="F273" s="249">
        <v>6</v>
      </c>
      <c r="G273" s="249">
        <v>5</v>
      </c>
      <c r="H273" s="249">
        <v>1</v>
      </c>
      <c r="I273" s="250" t="s">
        <v>89</v>
      </c>
      <c r="J273" s="251" t="s">
        <v>309</v>
      </c>
      <c r="K273" s="251" t="s">
        <v>309</v>
      </c>
      <c r="L273" s="251" t="s">
        <v>309</v>
      </c>
      <c r="M273" s="251" t="s">
        <v>89</v>
      </c>
      <c r="N273" s="251" t="s">
        <v>89</v>
      </c>
      <c r="O273" s="251" t="s">
        <v>89</v>
      </c>
      <c r="P273" s="251" t="s">
        <v>89</v>
      </c>
      <c r="Q273" s="252"/>
      <c r="R273" s="2138"/>
      <c r="S273" s="253">
        <f>IF(T273&lt;=0,"",(((T273-'In Productie'!$E$1)/7)+1))</f>
        <v>6043.7142857142853</v>
      </c>
      <c r="T273" s="254">
        <v>42299</v>
      </c>
      <c r="U273" s="252" t="s">
        <v>278</v>
      </c>
      <c r="V273" s="252"/>
      <c r="W273" s="495">
        <v>11</v>
      </c>
      <c r="X273" s="243" t="s">
        <v>580</v>
      </c>
      <c r="Y273" s="255"/>
      <c r="AE273" s="4">
        <f>IF(A273="","",(IFERROR(VLOOKUP(A273,Projecten!A$4:W$2618,5,FALSE),"niet bekend")))</f>
        <v>1</v>
      </c>
      <c r="AF273" s="973">
        <f t="shared" si="30"/>
        <v>1643</v>
      </c>
      <c r="AG273" s="1028">
        <f>IF(A273="","",(IFERROR(VLOOKUP(A273,Projecten!A$4:W$2618,23,FALSE),"niet bekend")))</f>
        <v>1643</v>
      </c>
      <c r="AH273" s="1028">
        <f>IF(A273="","",(IFERROR(VLOOKUP(A273,Projecten!A$4:W$2618,12,FALSE),"niet bekend")))</f>
        <v>1643</v>
      </c>
      <c r="AI273" s="1026">
        <f t="shared" si="32"/>
        <v>0</v>
      </c>
      <c r="IV273" s="256"/>
    </row>
    <row r="274" spans="1:256" s="4" customFormat="1" ht="12.75" customHeight="1" x14ac:dyDescent="0.2">
      <c r="A274" s="200">
        <v>2015151</v>
      </c>
      <c r="B274" s="1497">
        <v>120326</v>
      </c>
      <c r="C274" s="217" t="s">
        <v>519</v>
      </c>
      <c r="D274" s="218" t="s">
        <v>68</v>
      </c>
      <c r="E274" s="1950">
        <v>1</v>
      </c>
      <c r="F274" s="218">
        <v>8</v>
      </c>
      <c r="G274" s="218">
        <v>5</v>
      </c>
      <c r="H274" s="218">
        <v>3</v>
      </c>
      <c r="I274" s="219" t="s">
        <v>89</v>
      </c>
      <c r="J274" s="234" t="s">
        <v>309</v>
      </c>
      <c r="K274" s="219" t="s">
        <v>89</v>
      </c>
      <c r="L274" s="234" t="s">
        <v>309</v>
      </c>
      <c r="M274" s="234" t="s">
        <v>89</v>
      </c>
      <c r="N274" s="234" t="s">
        <v>89</v>
      </c>
      <c r="O274" s="234" t="s">
        <v>89</v>
      </c>
      <c r="P274" s="234" t="s">
        <v>89</v>
      </c>
      <c r="Q274" s="222"/>
      <c r="R274" s="2135"/>
      <c r="S274" s="235">
        <f>IF(T274&lt;=0,"",(((T274-'In Productie'!$E$1)/7)+1))</f>
        <v>6043.7142857142853</v>
      </c>
      <c r="T274" s="236">
        <v>42299</v>
      </c>
      <c r="U274" s="222" t="s">
        <v>278</v>
      </c>
      <c r="V274" s="222"/>
      <c r="W274" s="492">
        <v>15</v>
      </c>
      <c r="X274" s="244"/>
      <c r="Y274" s="79"/>
      <c r="AE274" s="4">
        <f>IF(A274="","",(IFERROR(VLOOKUP(A274,Projecten!A$4:W$2618,5,FALSE),"niet bekend")))</f>
        <v>1</v>
      </c>
      <c r="AF274" s="973">
        <f t="shared" si="30"/>
        <v>2675</v>
      </c>
      <c r="AG274" s="1028">
        <f>IF(A274="","",(IFERROR(VLOOKUP(A274,Projecten!A$4:W$2618,23,FALSE),"niet bekend")))</f>
        <v>2675</v>
      </c>
      <c r="AH274" s="1028">
        <f>IF(A274="","",(IFERROR(VLOOKUP(A274,Projecten!A$4:W$2618,12,FALSE),"niet bekend")))</f>
        <v>2675</v>
      </c>
      <c r="AI274" s="1026">
        <f t="shared" si="32"/>
        <v>0</v>
      </c>
    </row>
    <row r="275" spans="1:256" s="4" customFormat="1" ht="12.75" customHeight="1" x14ac:dyDescent="0.2">
      <c r="A275" s="203">
        <v>2015155</v>
      </c>
      <c r="B275" s="224">
        <v>120326</v>
      </c>
      <c r="C275" s="237" t="s">
        <v>523</v>
      </c>
      <c r="D275" s="238" t="s">
        <v>68</v>
      </c>
      <c r="E275" s="241">
        <v>1</v>
      </c>
      <c r="F275" s="239">
        <v>7</v>
      </c>
      <c r="G275" s="239">
        <v>4</v>
      </c>
      <c r="H275" s="239">
        <v>3</v>
      </c>
      <c r="I275" s="240" t="s">
        <v>89</v>
      </c>
      <c r="J275" s="241" t="s">
        <v>309</v>
      </c>
      <c r="K275" s="241" t="s">
        <v>309</v>
      </c>
      <c r="L275" s="241" t="s">
        <v>309</v>
      </c>
      <c r="M275" s="241" t="s">
        <v>89</v>
      </c>
      <c r="N275" s="241" t="s">
        <v>89</v>
      </c>
      <c r="O275" s="241" t="s">
        <v>89</v>
      </c>
      <c r="P275" s="241" t="s">
        <v>89</v>
      </c>
      <c r="Q275" s="154"/>
      <c r="R275" s="2136"/>
      <c r="S275" s="229">
        <f>IF(T275&lt;=0,"",(((T275-'In Productie'!$E$1)/7)+1))</f>
        <v>6043.7142857142853</v>
      </c>
      <c r="T275" s="242">
        <v>42299</v>
      </c>
      <c r="U275" s="154" t="s">
        <v>278</v>
      </c>
      <c r="V275" s="154"/>
      <c r="W275" s="493">
        <v>13</v>
      </c>
      <c r="X275" s="243"/>
      <c r="Y275" s="216"/>
      <c r="AE275" s="4">
        <f>IF(A275="","",(IFERROR(VLOOKUP(A275,Projecten!A$4:W$2618,5,FALSE),"niet bekend")))</f>
        <v>1</v>
      </c>
      <c r="AF275" s="973">
        <f t="shared" si="30"/>
        <v>2377</v>
      </c>
      <c r="AG275" s="1028">
        <f>IF(A275="","",(IFERROR(VLOOKUP(A275,Projecten!A$4:W$2618,23,FALSE),"niet bekend")))</f>
        <v>2377</v>
      </c>
      <c r="AH275" s="1028">
        <f>IF(A275="","",(IFERROR(VLOOKUP(A275,Projecten!A$4:W$2618,12,FALSE),"niet bekend")))</f>
        <v>2377</v>
      </c>
      <c r="AI275" s="1026">
        <f t="shared" si="32"/>
        <v>0</v>
      </c>
    </row>
    <row r="276" spans="1:256" s="4" customFormat="1" ht="12.75" customHeight="1" x14ac:dyDescent="0.2">
      <c r="A276" s="200">
        <v>2015138</v>
      </c>
      <c r="B276" s="1492">
        <v>120327</v>
      </c>
      <c r="C276" s="1" t="s">
        <v>503</v>
      </c>
      <c r="D276" s="1" t="s">
        <v>68</v>
      </c>
      <c r="E276" s="39">
        <v>1</v>
      </c>
      <c r="F276" s="1">
        <v>11</v>
      </c>
      <c r="G276" s="1">
        <v>4</v>
      </c>
      <c r="H276" s="1">
        <v>3</v>
      </c>
      <c r="I276" s="140" t="s">
        <v>89</v>
      </c>
      <c r="J276" s="140" t="s">
        <v>89</v>
      </c>
      <c r="K276" s="7" t="s">
        <v>309</v>
      </c>
      <c r="L276" s="7" t="s">
        <v>309</v>
      </c>
      <c r="M276" s="7" t="s">
        <v>89</v>
      </c>
      <c r="N276" s="7" t="s">
        <v>89</v>
      </c>
      <c r="O276" s="7" t="s">
        <v>89</v>
      </c>
      <c r="P276" s="7" t="s">
        <v>89</v>
      </c>
      <c r="R276" s="2124"/>
      <c r="S276" s="23">
        <f>IF(T276&lt;=0,"",(((T276-'In Productie'!$E$1)/7)+1))</f>
        <v>6044.2857142857147</v>
      </c>
      <c r="T276" s="181">
        <v>42303</v>
      </c>
      <c r="U276" s="4" t="s">
        <v>278</v>
      </c>
      <c r="V276" s="189" t="s">
        <v>596</v>
      </c>
      <c r="W276" s="470">
        <v>19</v>
      </c>
      <c r="X276" s="80"/>
      <c r="Y276" s="82"/>
      <c r="AE276" s="4">
        <f>IF(A276="","",(IFERROR(VLOOKUP(A276,Projecten!A$4:W$2618,5,FALSE),"niet bekend")))</f>
        <v>1</v>
      </c>
      <c r="AF276" s="973">
        <f t="shared" si="30"/>
        <v>4111</v>
      </c>
      <c r="AG276" s="1028">
        <f>IF(A276="","",(IFERROR(VLOOKUP(A276,Projecten!A$4:W$2618,23,FALSE),"niet bekend")))</f>
        <v>4111</v>
      </c>
      <c r="AH276" s="1028">
        <f>IF(A276="","",(IFERROR(VLOOKUP(A276,Projecten!A$4:W$2618,12,FALSE),"niet bekend")))</f>
        <v>4111</v>
      </c>
      <c r="AI276" s="1026">
        <f t="shared" si="32"/>
        <v>0</v>
      </c>
    </row>
    <row r="277" spans="1:256" s="38" customFormat="1" ht="12.75" customHeight="1" x14ac:dyDescent="0.2">
      <c r="A277" s="30"/>
      <c r="B277" s="1491"/>
      <c r="C277" s="31"/>
      <c r="D277" s="31"/>
      <c r="E277" s="32"/>
      <c r="F277" s="31"/>
      <c r="G277" s="31"/>
      <c r="H277" s="31"/>
      <c r="I277" s="32"/>
      <c r="J277" s="32"/>
      <c r="K277" s="32"/>
      <c r="L277" s="32"/>
      <c r="M277" s="32"/>
      <c r="N277" s="32"/>
      <c r="O277" s="32"/>
      <c r="P277" s="32"/>
      <c r="Q277" s="33"/>
      <c r="R277" s="33"/>
      <c r="S277" s="1194"/>
      <c r="T277" s="176"/>
      <c r="U277" s="35"/>
      <c r="V277" s="35"/>
      <c r="W277" s="35"/>
      <c r="X277" s="83"/>
      <c r="Y277" s="84"/>
      <c r="AF277" s="983"/>
      <c r="AG277" s="1030"/>
      <c r="AH277" s="1030"/>
      <c r="AI277" s="1030"/>
    </row>
    <row r="278" spans="1:256" s="1038" customFormat="1" ht="12.75" customHeight="1" x14ac:dyDescent="0.2">
      <c r="A278" s="1007">
        <v>44</v>
      </c>
      <c r="B278" s="1489"/>
      <c r="C278" s="1008">
        <f>SUM(F278:H278)</f>
        <v>279</v>
      </c>
      <c r="D278" s="1009"/>
      <c r="E278" s="1010">
        <f>SUM(E281:E290)</f>
        <v>18</v>
      </c>
      <c r="F278" s="1009">
        <f>SUM(F281:F290)</f>
        <v>125</v>
      </c>
      <c r="G278" s="1009">
        <f>SUM(G281:G290)</f>
        <v>82</v>
      </c>
      <c r="H278" s="1009">
        <f>SUM(H281:H290)</f>
        <v>72</v>
      </c>
      <c r="I278" s="1010"/>
      <c r="J278" s="1010"/>
      <c r="K278" s="1010"/>
      <c r="L278" s="1010"/>
      <c r="M278" s="1010"/>
      <c r="N278" s="1010"/>
      <c r="O278" s="1010"/>
      <c r="P278" s="1010"/>
      <c r="Q278" s="1045">
        <v>44</v>
      </c>
      <c r="R278" s="1045"/>
      <c r="S278" s="1195"/>
      <c r="T278" s="1046"/>
      <c r="U278" s="1047"/>
      <c r="V278" s="1047">
        <f>SUM(W278:W290)</f>
        <v>285</v>
      </c>
      <c r="W278" s="960"/>
      <c r="X278" s="1049">
        <f>'In Productie'!$Y$1+24+30+38+19</f>
        <v>511</v>
      </c>
      <c r="Y278" s="961">
        <f>V278-X278</f>
        <v>-226</v>
      </c>
      <c r="AF278" s="1037">
        <f>SUM(AF279:AF290)</f>
        <v>27324</v>
      </c>
      <c r="AG278" s="1027"/>
      <c r="AH278" s="1027"/>
      <c r="AI278" s="1027"/>
    </row>
    <row r="279" spans="1:256" s="90" customFormat="1" ht="12.75" customHeight="1" x14ac:dyDescent="0.2">
      <c r="A279" s="160"/>
      <c r="B279" s="1495"/>
      <c r="C279" s="207" t="s">
        <v>595</v>
      </c>
      <c r="D279" s="99"/>
      <c r="E279" s="75"/>
      <c r="F279" s="99"/>
      <c r="G279" s="99"/>
      <c r="H279" s="99"/>
      <c r="I279" s="75"/>
      <c r="J279" s="75"/>
      <c r="K279" s="75"/>
      <c r="L279" s="75"/>
      <c r="M279" s="75"/>
      <c r="N279" s="75"/>
      <c r="O279" s="75"/>
      <c r="P279" s="75"/>
      <c r="Q279" s="161"/>
      <c r="R279" s="161"/>
      <c r="S279" s="1197"/>
      <c r="T279" s="185"/>
      <c r="U279" s="162"/>
      <c r="V279" s="162"/>
      <c r="W279" s="496">
        <v>1</v>
      </c>
      <c r="X279" s="163"/>
      <c r="Y279" s="164"/>
      <c r="AE279" s="90" t="str">
        <f>IF(A279="","",(IFERROR(VLOOKUP(A279,Projecten!A$4:W$2618,5,FALSE),"niet bekend")))</f>
        <v/>
      </c>
      <c r="AF279" s="972" t="str">
        <f t="shared" ref="AF279:AF289" si="33">IF(AE279="","",(E279/AE279*AH279))</f>
        <v/>
      </c>
      <c r="AG279" s="1028" t="str">
        <f>IF(A279="","",(IFERROR(VLOOKUP(A279,Projecten!A$4:W$2618,23,FALSE),"niet bekend")))</f>
        <v/>
      </c>
      <c r="AH279" s="1028" t="str">
        <f>IF(A279="","",(IFERROR(VLOOKUP(A279,Projecten!A$4:W$2618,12,FALSE),"niet bekend")))</f>
        <v/>
      </c>
      <c r="AI279" s="1028" t="str">
        <f>IF(AF279="","",(AH279-AF279))</f>
        <v/>
      </c>
    </row>
    <row r="280" spans="1:256" s="90" customFormat="1" ht="12.75" customHeight="1" x14ac:dyDescent="0.2">
      <c r="A280" s="160"/>
      <c r="B280" s="1495"/>
      <c r="C280" s="207" t="s">
        <v>597</v>
      </c>
      <c r="D280" s="99"/>
      <c r="E280" s="75"/>
      <c r="F280" s="99"/>
      <c r="G280" s="99"/>
      <c r="H280" s="99"/>
      <c r="I280" s="75"/>
      <c r="J280" s="75"/>
      <c r="K280" s="75"/>
      <c r="L280" s="75"/>
      <c r="M280" s="75"/>
      <c r="N280" s="75"/>
      <c r="O280" s="75"/>
      <c r="P280" s="75"/>
      <c r="Q280" s="161"/>
      <c r="R280" s="161"/>
      <c r="S280" s="1197"/>
      <c r="T280" s="185"/>
      <c r="U280" s="162"/>
      <c r="V280" s="162"/>
      <c r="W280" s="496">
        <v>3</v>
      </c>
      <c r="X280" s="257"/>
      <c r="Y280" s="164"/>
      <c r="AE280" s="90" t="str">
        <f>IF(A280="","",(IFERROR(VLOOKUP(A280,Projecten!A$4:W$2618,5,FALSE),"niet bekend")))</f>
        <v/>
      </c>
      <c r="AF280" s="972" t="str">
        <f t="shared" si="33"/>
        <v/>
      </c>
      <c r="AG280" s="1028" t="str">
        <f>IF(A280="","",(IFERROR(VLOOKUP(A280,Projecten!A$4:W$2618,23,FALSE),"niet bekend")))</f>
        <v/>
      </c>
      <c r="AH280" s="1028" t="str">
        <f>IF(A280="","",(IFERROR(VLOOKUP(A280,Projecten!A$4:W$2618,12,FALSE),"niet bekend")))</f>
        <v/>
      </c>
      <c r="AI280" s="1028" t="str">
        <f>IF(AF280="","",(AH280-AF280))</f>
        <v/>
      </c>
    </row>
    <row r="281" spans="1:256" s="90" customFormat="1" ht="13.5" customHeight="1" x14ac:dyDescent="0.2">
      <c r="A281" s="200">
        <v>2015146</v>
      </c>
      <c r="B281" s="1490">
        <v>120330</v>
      </c>
      <c r="C281" s="94" t="s">
        <v>565</v>
      </c>
      <c r="D281" s="94" t="s">
        <v>68</v>
      </c>
      <c r="E281" s="91">
        <v>4</v>
      </c>
      <c r="F281" s="94">
        <v>24</v>
      </c>
      <c r="G281" s="94">
        <v>16</v>
      </c>
      <c r="H281" s="94">
        <v>16</v>
      </c>
      <c r="I281" s="147" t="s">
        <v>89</v>
      </c>
      <c r="J281" s="74" t="s">
        <v>309</v>
      </c>
      <c r="K281" s="74" t="s">
        <v>309</v>
      </c>
      <c r="L281" s="74" t="s">
        <v>309</v>
      </c>
      <c r="M281" s="74" t="s">
        <v>89</v>
      </c>
      <c r="N281" s="74" t="s">
        <v>89</v>
      </c>
      <c r="O281" s="74" t="s">
        <v>89</v>
      </c>
      <c r="P281" s="74" t="s">
        <v>89</v>
      </c>
      <c r="R281" s="2122"/>
      <c r="S281" s="96">
        <f>IF(T281&lt;=0,"",(((T281-'In Productie'!$E$1)/7)+1))</f>
        <v>6044.5714285714284</v>
      </c>
      <c r="T281" s="181">
        <v>42305</v>
      </c>
      <c r="U281" s="4" t="s">
        <v>561</v>
      </c>
      <c r="V281" s="151" t="s">
        <v>598</v>
      </c>
      <c r="W281" s="97">
        <v>60</v>
      </c>
      <c r="X281" s="245" t="s">
        <v>581</v>
      </c>
      <c r="Y281" s="101"/>
      <c r="AE281" s="90">
        <f>IF(A281="","",(IFERROR(VLOOKUP(A281,Projecten!A$4:W$2618,5,FALSE),"niet bekend")))</f>
        <v>10</v>
      </c>
      <c r="AF281" s="972">
        <f t="shared" si="33"/>
        <v>9344</v>
      </c>
      <c r="AG281" s="1028">
        <f>IF(A281="","",(IFERROR(VLOOKUP(A281,Projecten!A$4:W$2618,23,FALSE),"niet bekend")))</f>
        <v>23360</v>
      </c>
      <c r="AH281" s="1028">
        <f>IF(A281="","",(IFERROR(VLOOKUP(A281,Projecten!A$4:W$2618,12,FALSE),"niet bekend")))</f>
        <v>23360</v>
      </c>
      <c r="AI281" s="1028"/>
    </row>
    <row r="282" spans="1:256" s="4" customFormat="1" ht="13.5" customHeight="1" x14ac:dyDescent="0.2">
      <c r="A282" s="200">
        <v>2015164</v>
      </c>
      <c r="B282" s="1492">
        <v>120327</v>
      </c>
      <c r="C282" s="1" t="s">
        <v>563</v>
      </c>
      <c r="D282" s="1" t="s">
        <v>68</v>
      </c>
      <c r="E282" s="39">
        <v>1</v>
      </c>
      <c r="F282" s="1">
        <v>9</v>
      </c>
      <c r="G282" s="1">
        <v>6</v>
      </c>
      <c r="H282" s="1">
        <v>2</v>
      </c>
      <c r="I282" s="141" t="s">
        <v>89</v>
      </c>
      <c r="J282" s="41" t="s">
        <v>309</v>
      </c>
      <c r="K282" s="41" t="s">
        <v>309</v>
      </c>
      <c r="L282" s="41" t="s">
        <v>309</v>
      </c>
      <c r="M282" s="41" t="s">
        <v>89</v>
      </c>
      <c r="N282" s="41" t="s">
        <v>89</v>
      </c>
      <c r="O282" s="41" t="s">
        <v>89</v>
      </c>
      <c r="P282" s="41" t="s">
        <v>89</v>
      </c>
      <c r="R282" s="2124"/>
      <c r="S282" s="23">
        <f>IF(T282&lt;=0,"",(((T282-'In Productie'!$E$1)/7)+1))</f>
        <v>6044.5714285714284</v>
      </c>
      <c r="T282" s="181">
        <v>42305</v>
      </c>
      <c r="U282" s="4" t="s">
        <v>278</v>
      </c>
      <c r="V282" s="206" t="s">
        <v>538</v>
      </c>
      <c r="W282" s="470">
        <v>17</v>
      </c>
      <c r="X282" s="79"/>
      <c r="Y282" s="79"/>
      <c r="AE282" s="4">
        <f>IF(A282="","",(IFERROR(VLOOKUP(A282,Projecten!A$4:W$2618,5,FALSE),"niet bekend")))</f>
        <v>1</v>
      </c>
      <c r="AF282" s="973">
        <f t="shared" si="33"/>
        <v>2999</v>
      </c>
      <c r="AG282" s="1028">
        <f>IF(A282="","",(IFERROR(VLOOKUP(A282,Projecten!A$4:W$2618,23,FALSE),"niet bekend")))</f>
        <v>2999</v>
      </c>
      <c r="AH282" s="1028">
        <f>IF(A282="","",(IFERROR(VLOOKUP(A282,Projecten!A$4:W$2618,12,FALSE),"niet bekend")))</f>
        <v>2999</v>
      </c>
      <c r="AI282" s="1026">
        <f t="shared" ref="AI282:AI287" si="34">IF(AF282="","",(AH282-AF282))</f>
        <v>0</v>
      </c>
    </row>
    <row r="283" spans="1:256" s="4" customFormat="1" ht="13.5" customHeight="1" x14ac:dyDescent="0.2">
      <c r="A283" s="200">
        <v>2015165</v>
      </c>
      <c r="B283" s="1492">
        <v>120327</v>
      </c>
      <c r="C283" s="1" t="s">
        <v>564</v>
      </c>
      <c r="D283" s="1" t="s">
        <v>68</v>
      </c>
      <c r="E283" s="39">
        <v>1</v>
      </c>
      <c r="F283" s="1">
        <v>9</v>
      </c>
      <c r="G283" s="1">
        <v>6</v>
      </c>
      <c r="H283" s="1">
        <v>3</v>
      </c>
      <c r="I283" s="140" t="s">
        <v>89</v>
      </c>
      <c r="J283" s="7" t="s">
        <v>309</v>
      </c>
      <c r="K283" s="7" t="s">
        <v>309</v>
      </c>
      <c r="L283" s="7" t="s">
        <v>309</v>
      </c>
      <c r="M283" s="7" t="s">
        <v>89</v>
      </c>
      <c r="N283" s="7" t="s">
        <v>89</v>
      </c>
      <c r="O283" s="7" t="s">
        <v>89</v>
      </c>
      <c r="P283" s="7" t="s">
        <v>89</v>
      </c>
      <c r="R283" s="2124"/>
      <c r="S283" s="23">
        <f>IF(T283&lt;=0,"",(((T283-'In Productie'!$E$1)/7)+1))</f>
        <v>6044.5714285714284</v>
      </c>
      <c r="T283" s="181">
        <v>42305</v>
      </c>
      <c r="U283" s="4" t="s">
        <v>278</v>
      </c>
      <c r="V283" s="206" t="s">
        <v>538</v>
      </c>
      <c r="W283" s="470">
        <v>17</v>
      </c>
      <c r="X283" s="80"/>
      <c r="Y283" s="82"/>
      <c r="AE283" s="4">
        <f>IF(A283="","",(IFERROR(VLOOKUP(A283,Projecten!A$4:W$2618,5,FALSE),"niet bekend")))</f>
        <v>1</v>
      </c>
      <c r="AF283" s="973">
        <f t="shared" si="33"/>
        <v>2999</v>
      </c>
      <c r="AG283" s="1028">
        <f>IF(A283="","",(IFERROR(VLOOKUP(A283,Projecten!A$4:W$2618,23,FALSE),"niet bekend")))</f>
        <v>2999</v>
      </c>
      <c r="AH283" s="1028">
        <f>IF(A283="","",(IFERROR(VLOOKUP(A283,Projecten!A$4:W$2618,12,FALSE),"niet bekend")))</f>
        <v>2999</v>
      </c>
      <c r="AI283" s="1026">
        <f t="shared" si="34"/>
        <v>0</v>
      </c>
    </row>
    <row r="284" spans="1:256" s="4" customFormat="1" ht="13.5" customHeight="1" x14ac:dyDescent="0.2">
      <c r="A284" s="200">
        <v>2015161</v>
      </c>
      <c r="B284" s="1492">
        <v>120329</v>
      </c>
      <c r="C284" s="94" t="s">
        <v>533</v>
      </c>
      <c r="D284" s="1" t="s">
        <v>68</v>
      </c>
      <c r="E284" s="39">
        <v>1</v>
      </c>
      <c r="F284" s="1">
        <v>9</v>
      </c>
      <c r="G284" s="1">
        <v>6</v>
      </c>
      <c r="H284" s="1">
        <v>2</v>
      </c>
      <c r="I284" s="140" t="s">
        <v>89</v>
      </c>
      <c r="J284" s="7" t="s">
        <v>309</v>
      </c>
      <c r="K284" s="7" t="s">
        <v>309</v>
      </c>
      <c r="L284" s="7" t="s">
        <v>309</v>
      </c>
      <c r="M284" s="7" t="s">
        <v>89</v>
      </c>
      <c r="N284" s="7" t="s">
        <v>89</v>
      </c>
      <c r="O284" s="7" t="s">
        <v>89</v>
      </c>
      <c r="P284" s="7" t="s">
        <v>89</v>
      </c>
      <c r="R284" s="2124"/>
      <c r="S284" s="23">
        <f>IF(T284&lt;=0,"",(((T284-'In Productie'!$E$1)/7)+1))</f>
        <v>6044.5714285714284</v>
      </c>
      <c r="T284" s="181">
        <v>42305</v>
      </c>
      <c r="U284" s="4" t="s">
        <v>278</v>
      </c>
      <c r="W284" s="470">
        <v>17</v>
      </c>
      <c r="X284" s="80"/>
      <c r="Y284" s="82"/>
      <c r="AE284" s="4">
        <f>IF(A284="","",(IFERROR(VLOOKUP(A284,Projecten!A$4:W$2618,5,FALSE),"niet bekend")))</f>
        <v>1</v>
      </c>
      <c r="AF284" s="973">
        <f t="shared" si="33"/>
        <v>2239</v>
      </c>
      <c r="AG284" s="1028">
        <f>IF(A284="","",(IFERROR(VLOOKUP(A284,Projecten!A$4:W$2618,23,FALSE),"niet bekend")))</f>
        <v>2239</v>
      </c>
      <c r="AH284" s="1028">
        <f>IF(A284="","",(IFERROR(VLOOKUP(A284,Projecten!A$4:W$2618,12,FALSE),"niet bekend")))</f>
        <v>2239</v>
      </c>
      <c r="AI284" s="1026">
        <f t="shared" si="34"/>
        <v>0</v>
      </c>
    </row>
    <row r="285" spans="1:256" s="4" customFormat="1" ht="13.5" customHeight="1" x14ac:dyDescent="0.2">
      <c r="A285" s="200">
        <v>2015162</v>
      </c>
      <c r="B285" s="1492">
        <v>120329</v>
      </c>
      <c r="C285" s="1" t="s">
        <v>534</v>
      </c>
      <c r="D285" s="1" t="s">
        <v>68</v>
      </c>
      <c r="E285" s="39">
        <v>1</v>
      </c>
      <c r="F285" s="1">
        <v>9</v>
      </c>
      <c r="G285" s="1">
        <v>6</v>
      </c>
      <c r="H285" s="1">
        <v>3</v>
      </c>
      <c r="I285" s="147" t="s">
        <v>89</v>
      </c>
      <c r="J285" s="29" t="s">
        <v>309</v>
      </c>
      <c r="K285" s="29" t="s">
        <v>309</v>
      </c>
      <c r="L285" s="29" t="s">
        <v>309</v>
      </c>
      <c r="M285" s="29" t="s">
        <v>89</v>
      </c>
      <c r="N285" s="29" t="s">
        <v>89</v>
      </c>
      <c r="O285" s="29" t="s">
        <v>89</v>
      </c>
      <c r="P285" s="29" t="s">
        <v>89</v>
      </c>
      <c r="R285" s="2124"/>
      <c r="S285" s="23">
        <f>IF(T285&lt;=0,"",(((T285-'In Productie'!$E$1)/7)+1))</f>
        <v>6044.5714285714284</v>
      </c>
      <c r="T285" s="181">
        <v>42305</v>
      </c>
      <c r="U285" s="4" t="s">
        <v>278</v>
      </c>
      <c r="V285" s="151"/>
      <c r="W285" s="470">
        <v>16</v>
      </c>
      <c r="X285" s="79"/>
      <c r="Y285" s="79"/>
      <c r="AE285" s="4">
        <f>IF(A285="","",(IFERROR(VLOOKUP(A285,Projecten!A$4:W$2618,5,FALSE),"niet bekend")))</f>
        <v>1</v>
      </c>
      <c r="AF285" s="973">
        <f t="shared" si="33"/>
        <v>2082</v>
      </c>
      <c r="AG285" s="1028">
        <f>IF(A285="","",(IFERROR(VLOOKUP(A285,Projecten!A$4:W$2618,23,FALSE),"niet bekend")))</f>
        <v>2082</v>
      </c>
      <c r="AH285" s="1028">
        <f>IF(A285="","",(IFERROR(VLOOKUP(A285,Projecten!A$4:W$2618,12,FALSE),"niet bekend")))</f>
        <v>2082</v>
      </c>
      <c r="AI285" s="1026">
        <f t="shared" si="34"/>
        <v>0</v>
      </c>
    </row>
    <row r="286" spans="1:256" s="4" customFormat="1" ht="13.5" customHeight="1" x14ac:dyDescent="0.2">
      <c r="A286" s="200">
        <v>2015166</v>
      </c>
      <c r="B286" s="1492">
        <v>120331</v>
      </c>
      <c r="C286" s="1" t="s">
        <v>539</v>
      </c>
      <c r="D286" s="1" t="s">
        <v>68</v>
      </c>
      <c r="E286" s="39">
        <v>1</v>
      </c>
      <c r="F286" s="1">
        <v>8</v>
      </c>
      <c r="G286" s="1">
        <v>5</v>
      </c>
      <c r="H286" s="1">
        <v>3</v>
      </c>
      <c r="I286" s="141" t="s">
        <v>89</v>
      </c>
      <c r="J286" s="141" t="s">
        <v>89</v>
      </c>
      <c r="K286" s="41" t="s">
        <v>309</v>
      </c>
      <c r="L286" s="141" t="s">
        <v>89</v>
      </c>
      <c r="M286" s="41" t="s">
        <v>89</v>
      </c>
      <c r="N286" s="41" t="s">
        <v>89</v>
      </c>
      <c r="O286" s="41" t="s">
        <v>89</v>
      </c>
      <c r="P286" s="41" t="s">
        <v>89</v>
      </c>
      <c r="R286" s="2124"/>
      <c r="S286" s="23">
        <f>IF(T286&lt;=0,"",(((T286-'In Productie'!$E$1)/7)+1))</f>
        <v>6044.7142857142853</v>
      </c>
      <c r="T286" s="181">
        <v>42306</v>
      </c>
      <c r="U286" s="90" t="s">
        <v>278</v>
      </c>
      <c r="V286" s="4" t="s">
        <v>550</v>
      </c>
      <c r="W286" s="470">
        <v>17</v>
      </c>
      <c r="X286" s="80"/>
      <c r="Y286" s="79"/>
      <c r="AE286" s="4">
        <f>IF(A286="","",(IFERROR(VLOOKUP(A286,Projecten!A$4:W$2618,5,FALSE),"niet bekend")))</f>
        <v>1</v>
      </c>
      <c r="AF286" s="973">
        <f t="shared" si="33"/>
        <v>3387</v>
      </c>
      <c r="AG286" s="1028">
        <f>IF(A286="","",(IFERROR(VLOOKUP(A286,Projecten!A$4:W$2618,23,FALSE),"niet bekend")))</f>
        <v>3387</v>
      </c>
      <c r="AH286" s="1028">
        <f>IF(A286="","",(IFERROR(VLOOKUP(A286,Projecten!A$4:W$2618,12,FALSE),"niet bekend")))</f>
        <v>3387</v>
      </c>
      <c r="AI286" s="1026">
        <f t="shared" si="34"/>
        <v>0</v>
      </c>
    </row>
    <row r="287" spans="1:256" s="4" customFormat="1" ht="12.75" customHeight="1" x14ac:dyDescent="0.2">
      <c r="A287" s="200">
        <v>2015163</v>
      </c>
      <c r="B287" s="1492">
        <v>120331</v>
      </c>
      <c r="C287" s="1" t="s">
        <v>535</v>
      </c>
      <c r="D287" s="1" t="s">
        <v>68</v>
      </c>
      <c r="E287" s="39">
        <v>1</v>
      </c>
      <c r="F287" s="1">
        <v>9</v>
      </c>
      <c r="G287" s="1">
        <v>5</v>
      </c>
      <c r="H287" s="1">
        <v>3</v>
      </c>
      <c r="I287" s="147" t="s">
        <v>89</v>
      </c>
      <c r="J287" s="29" t="s">
        <v>309</v>
      </c>
      <c r="K287" s="147" t="s">
        <v>89</v>
      </c>
      <c r="L287" s="29" t="s">
        <v>309</v>
      </c>
      <c r="M287" s="29" t="s">
        <v>89</v>
      </c>
      <c r="N287" s="29" t="s">
        <v>89</v>
      </c>
      <c r="O287" s="29" t="s">
        <v>89</v>
      </c>
      <c r="P287" s="29" t="s">
        <v>89</v>
      </c>
      <c r="R287" s="2124"/>
      <c r="S287" s="23">
        <f>IF(T287&lt;=0,"",(((T287-'In Productie'!$E$1)/7)+1))</f>
        <v>6044.7142857142853</v>
      </c>
      <c r="T287" s="181">
        <v>42306</v>
      </c>
      <c r="U287" s="4" t="s">
        <v>278</v>
      </c>
      <c r="W287" s="470">
        <v>17</v>
      </c>
      <c r="X287" s="79"/>
      <c r="Y287" s="79"/>
      <c r="AE287" s="4">
        <f>IF(A287="","",(IFERROR(VLOOKUP(A287,Projecten!A$4:W$2618,5,FALSE),"niet bekend")))</f>
        <v>1</v>
      </c>
      <c r="AF287" s="973">
        <f t="shared" si="33"/>
        <v>2874</v>
      </c>
      <c r="AG287" s="1028">
        <f>IF(A287="","",(IFERROR(VLOOKUP(A287,Projecten!A$4:W$2618,23,FALSE),"niet bekend")))</f>
        <v>2874</v>
      </c>
      <c r="AH287" s="1028">
        <f>IF(A287="","",(IFERROR(VLOOKUP(A287,Projecten!A$4:W$2618,12,FALSE),"niet bekend")))</f>
        <v>2874</v>
      </c>
      <c r="AI287" s="1026">
        <f t="shared" si="34"/>
        <v>0</v>
      </c>
    </row>
    <row r="288" spans="1:256" s="4" customFormat="1" ht="12.75" customHeight="1" x14ac:dyDescent="0.2">
      <c r="A288" s="200">
        <v>2015157</v>
      </c>
      <c r="B288" s="1492">
        <v>12033301</v>
      </c>
      <c r="C288" s="1" t="s">
        <v>583</v>
      </c>
      <c r="D288" s="1" t="s">
        <v>68</v>
      </c>
      <c r="E288" s="39">
        <v>5</v>
      </c>
      <c r="F288" s="1">
        <v>30</v>
      </c>
      <c r="G288" s="1">
        <v>20</v>
      </c>
      <c r="H288" s="1">
        <v>20</v>
      </c>
      <c r="I288" s="147" t="s">
        <v>89</v>
      </c>
      <c r="J288" s="29" t="s">
        <v>309</v>
      </c>
      <c r="K288" s="29" t="s">
        <v>309</v>
      </c>
      <c r="L288" s="29" t="s">
        <v>309</v>
      </c>
      <c r="M288" s="75" t="s">
        <v>89</v>
      </c>
      <c r="N288" s="75" t="s">
        <v>89</v>
      </c>
      <c r="O288" s="75" t="s">
        <v>89</v>
      </c>
      <c r="P288" s="75" t="s">
        <v>89</v>
      </c>
      <c r="Q288" s="161"/>
      <c r="R288" s="161"/>
      <c r="S288" s="23">
        <f>IF(T288&lt;=0,"",(((T288-'In Productie'!$E$1)/7)+1))</f>
        <v>6045.2857142857147</v>
      </c>
      <c r="T288" s="181">
        <v>42310</v>
      </c>
      <c r="U288" s="4" t="s">
        <v>444</v>
      </c>
      <c r="V288" s="151" t="s">
        <v>587</v>
      </c>
      <c r="W288" s="25">
        <v>75</v>
      </c>
      <c r="X288" s="78"/>
      <c r="Y288" s="81"/>
      <c r="Z288" s="202"/>
      <c r="AE288" s="4">
        <f>IF(A288="","",(IFERROR(VLOOKUP(A288,Projecten!A$4:W$2618,5,FALSE),"niet bekend")))</f>
        <v>1</v>
      </c>
      <c r="AF288" s="973">
        <f t="shared" si="33"/>
        <v>875</v>
      </c>
      <c r="AG288" s="1028">
        <f>IF(A288="","",(IFERROR(VLOOKUP(A288,Projecten!A$4:W$2618,23,FALSE),"niet bekend")))</f>
        <v>175</v>
      </c>
      <c r="AH288" s="1028">
        <f>IF(A288="","",(IFERROR(VLOOKUP(A288,Projecten!A$4:W$2618,12,FALSE),"niet bekend")))</f>
        <v>175</v>
      </c>
      <c r="AI288" s="1026"/>
    </row>
    <row r="289" spans="1:35" s="4" customFormat="1" ht="12.75" customHeight="1" x14ac:dyDescent="0.2">
      <c r="A289" s="200">
        <v>2015157</v>
      </c>
      <c r="B289" s="1500">
        <v>12033601</v>
      </c>
      <c r="C289" s="1" t="s">
        <v>584</v>
      </c>
      <c r="D289" s="1" t="s">
        <v>68</v>
      </c>
      <c r="E289" s="39">
        <v>3</v>
      </c>
      <c r="F289" s="1">
        <v>18</v>
      </c>
      <c r="G289" s="1">
        <v>12</v>
      </c>
      <c r="H289" s="1">
        <v>20</v>
      </c>
      <c r="I289" s="147" t="s">
        <v>89</v>
      </c>
      <c r="J289" s="29" t="s">
        <v>309</v>
      </c>
      <c r="K289" s="29" t="s">
        <v>309</v>
      </c>
      <c r="L289" s="29" t="s">
        <v>309</v>
      </c>
      <c r="M289" s="75" t="s">
        <v>89</v>
      </c>
      <c r="N289" s="75" t="s">
        <v>89</v>
      </c>
      <c r="O289" s="75" t="s">
        <v>89</v>
      </c>
      <c r="P289" s="75" t="s">
        <v>89</v>
      </c>
      <c r="Q289" s="161"/>
      <c r="R289" s="161"/>
      <c r="S289" s="23">
        <f>IF(T289&lt;=0,"",(((T289-'In Productie'!$E$1)/7)+1))</f>
        <v>6045.2857142857147</v>
      </c>
      <c r="T289" s="181">
        <v>42310</v>
      </c>
      <c r="U289" s="4" t="s">
        <v>561</v>
      </c>
      <c r="V289" s="151" t="s">
        <v>588</v>
      </c>
      <c r="W289" s="25">
        <v>45</v>
      </c>
      <c r="X289" s="78"/>
      <c r="Y289" s="81"/>
      <c r="Z289" s="202"/>
      <c r="AE289" s="4">
        <f>IF(A289="","",(IFERROR(VLOOKUP(A289,Projecten!A$4:W$2618,5,FALSE),"niet bekend")))</f>
        <v>1</v>
      </c>
      <c r="AF289" s="973">
        <f t="shared" si="33"/>
        <v>525</v>
      </c>
      <c r="AG289" s="1028">
        <f>IF(A289="","",(IFERROR(VLOOKUP(A289,Projecten!A$4:W$2618,23,FALSE),"niet bekend")))</f>
        <v>175</v>
      </c>
      <c r="AH289" s="1028">
        <f>IF(A289="","",(IFERROR(VLOOKUP(A289,Projecten!A$4:W$2618,12,FALSE),"niet bekend")))</f>
        <v>175</v>
      </c>
      <c r="AI289" s="1026"/>
    </row>
    <row r="290" spans="1:35" s="38" customFormat="1" ht="12.75" customHeight="1" x14ac:dyDescent="0.2">
      <c r="A290" s="30"/>
      <c r="B290" s="1491"/>
      <c r="C290" s="31"/>
      <c r="D290" s="31"/>
      <c r="E290" s="32"/>
      <c r="F290" s="31"/>
      <c r="G290" s="31"/>
      <c r="H290" s="31"/>
      <c r="I290" s="32"/>
      <c r="J290" s="32"/>
      <c r="K290" s="32"/>
      <c r="L290" s="32"/>
      <c r="M290" s="32"/>
      <c r="N290" s="32"/>
      <c r="O290" s="32"/>
      <c r="P290" s="32"/>
      <c r="Q290" s="33"/>
      <c r="R290" s="33"/>
      <c r="S290" s="1194"/>
      <c r="T290" s="176"/>
      <c r="U290" s="35"/>
      <c r="V290" s="35"/>
      <c r="W290" s="35"/>
      <c r="X290" s="83"/>
      <c r="Y290" s="84"/>
      <c r="AF290" s="983"/>
      <c r="AG290" s="1030"/>
      <c r="AH290" s="1030"/>
      <c r="AI290" s="1030"/>
    </row>
    <row r="291" spans="1:35" s="1038" customFormat="1" ht="12.75" customHeight="1" x14ac:dyDescent="0.2">
      <c r="A291" s="1007">
        <v>45</v>
      </c>
      <c r="B291" s="1489"/>
      <c r="C291" s="1008">
        <f>SUM(F291:H291)</f>
        <v>143</v>
      </c>
      <c r="D291" s="1009"/>
      <c r="E291" s="1010">
        <f>SUM(E292:E300)</f>
        <v>10</v>
      </c>
      <c r="F291" s="1009">
        <f>SUM(F292:F300)</f>
        <v>91</v>
      </c>
      <c r="G291" s="1009">
        <f>SUM(G292:G300)</f>
        <v>52</v>
      </c>
      <c r="H291" s="1009">
        <f>SUM(H300:H300)</f>
        <v>0</v>
      </c>
      <c r="I291" s="1010"/>
      <c r="J291" s="1010"/>
      <c r="K291" s="1010"/>
      <c r="L291" s="1010"/>
      <c r="M291" s="1010"/>
      <c r="N291" s="1010"/>
      <c r="O291" s="1010"/>
      <c r="P291" s="1010"/>
      <c r="Q291" s="1045">
        <v>45</v>
      </c>
      <c r="R291" s="1045"/>
      <c r="S291" s="1195"/>
      <c r="T291" s="1046"/>
      <c r="U291" s="1047"/>
      <c r="V291" s="1047">
        <f>SUM(W291:W300)</f>
        <v>211.25</v>
      </c>
      <c r="W291" s="960"/>
      <c r="X291" s="1049">
        <f>'In Productie'!$Y$1+24+30+38+38</f>
        <v>530</v>
      </c>
      <c r="Y291" s="961">
        <f>V291-X291</f>
        <v>-318.75</v>
      </c>
      <c r="AF291" s="1037">
        <f>SUM(AF292:AF300)</f>
        <v>28398</v>
      </c>
      <c r="AG291" s="1027"/>
      <c r="AH291" s="1027"/>
      <c r="AI291" s="1027"/>
    </row>
    <row r="292" spans="1:35" s="90" customFormat="1" ht="12.75" customHeight="1" x14ac:dyDescent="0.2">
      <c r="A292" s="160"/>
      <c r="B292" s="1495"/>
      <c r="C292" s="207" t="s">
        <v>547</v>
      </c>
      <c r="D292" s="99"/>
      <c r="E292" s="75"/>
      <c r="F292" s="99"/>
      <c r="G292" s="99"/>
      <c r="H292" s="99"/>
      <c r="I292" s="75"/>
      <c r="J292" s="75"/>
      <c r="K292" s="75"/>
      <c r="L292" s="75"/>
      <c r="M292" s="75"/>
      <c r="N292" s="75"/>
      <c r="O292" s="75"/>
      <c r="P292" s="75"/>
      <c r="Q292" s="161"/>
      <c r="R292" s="161"/>
      <c r="S292" s="1197"/>
      <c r="T292" s="185"/>
      <c r="U292" s="162"/>
      <c r="V292" s="207"/>
      <c r="W292" s="496">
        <v>8.25</v>
      </c>
      <c r="X292" s="163"/>
      <c r="Y292" s="164"/>
      <c r="AE292" s="90" t="str">
        <f>IF(A292="","",(IFERROR(VLOOKUP(A292,Projecten!A$4:W$2618,5,FALSE),"niet bekend")))</f>
        <v/>
      </c>
      <c r="AF292" s="972" t="str">
        <f t="shared" ref="AF292:AF298" si="35">IF(AE292="","",(E292/AE292*AH292))</f>
        <v/>
      </c>
      <c r="AG292" s="1028" t="str">
        <f>IF(A292="","",(IFERROR(VLOOKUP(A292,Projecten!A$4:W$2618,23,FALSE),"niet bekend")))</f>
        <v/>
      </c>
      <c r="AH292" s="1028" t="str">
        <f>IF(A292="","",(IFERROR(VLOOKUP(A292,Projecten!A$4:W$2618,12,FALSE),"niet bekend")))</f>
        <v/>
      </c>
      <c r="AI292" s="1028" t="str">
        <f t="shared" ref="AI292:AI297" si="36">IF(AF292="","",(AH292-AF292))</f>
        <v/>
      </c>
    </row>
    <row r="293" spans="1:35" s="4" customFormat="1" ht="12.75" customHeight="1" x14ac:dyDescent="0.2">
      <c r="A293" s="200">
        <v>2015167</v>
      </c>
      <c r="B293" s="1492">
        <v>120334</v>
      </c>
      <c r="C293" s="1" t="s">
        <v>540</v>
      </c>
      <c r="D293" s="1" t="s">
        <v>68</v>
      </c>
      <c r="E293" s="39">
        <v>1</v>
      </c>
      <c r="F293" s="1">
        <v>20</v>
      </c>
      <c r="G293" s="1">
        <v>7</v>
      </c>
      <c r="H293" s="1">
        <v>5</v>
      </c>
      <c r="I293" s="140" t="s">
        <v>89</v>
      </c>
      <c r="J293" s="140" t="s">
        <v>89</v>
      </c>
      <c r="K293" s="140" t="s">
        <v>89</v>
      </c>
      <c r="L293" s="140" t="s">
        <v>89</v>
      </c>
      <c r="M293" s="7" t="s">
        <v>89</v>
      </c>
      <c r="N293" s="7" t="s">
        <v>89</v>
      </c>
      <c r="O293" s="7" t="s">
        <v>89</v>
      </c>
      <c r="P293" s="7" t="s">
        <v>89</v>
      </c>
      <c r="R293" s="2124"/>
      <c r="S293" s="23">
        <f>IF(T293&lt;=0,"",(((T293-'In Productie'!$E$1)/7)+1))</f>
        <v>6045.4285714285716</v>
      </c>
      <c r="T293" s="259">
        <v>42311</v>
      </c>
      <c r="U293" s="90" t="s">
        <v>278</v>
      </c>
      <c r="V293" s="208" t="s">
        <v>602</v>
      </c>
      <c r="W293" s="470">
        <v>46</v>
      </c>
      <c r="X293" s="80"/>
      <c r="Y293" s="82"/>
      <c r="AE293" s="4">
        <f>IF(A293="","",(IFERROR(VLOOKUP(A293,Projecten!A$4:W$2618,5,FALSE),"niet bekend")))</f>
        <v>1</v>
      </c>
      <c r="AF293" s="973">
        <f t="shared" si="35"/>
        <v>13184</v>
      </c>
      <c r="AG293" s="1028">
        <f>IF(A293="","",(IFERROR(VLOOKUP(A293,Projecten!A$4:W$2618,23,FALSE),"niet bekend")))</f>
        <v>13184</v>
      </c>
      <c r="AH293" s="1028">
        <f>IF(A293="","",(IFERROR(VLOOKUP(A293,Projecten!A$4:W$2618,12,FALSE),"niet bekend")))</f>
        <v>13184</v>
      </c>
      <c r="AI293" s="1026">
        <f t="shared" si="36"/>
        <v>0</v>
      </c>
    </row>
    <row r="294" spans="1:35" s="4" customFormat="1" ht="12.75" customHeight="1" x14ac:dyDescent="0.2">
      <c r="A294" s="200">
        <v>2015176</v>
      </c>
      <c r="B294" s="1490">
        <v>12033801</v>
      </c>
      <c r="C294" s="94" t="s">
        <v>555</v>
      </c>
      <c r="D294" s="94" t="s">
        <v>68</v>
      </c>
      <c r="E294" s="91">
        <v>1</v>
      </c>
      <c r="F294" s="94">
        <v>7</v>
      </c>
      <c r="G294" s="94">
        <v>4</v>
      </c>
      <c r="H294" s="94">
        <v>5</v>
      </c>
      <c r="I294" s="147" t="s">
        <v>89</v>
      </c>
      <c r="J294" s="147" t="s">
        <v>89</v>
      </c>
      <c r="K294" s="74" t="s">
        <v>309</v>
      </c>
      <c r="L294" s="74" t="s">
        <v>309</v>
      </c>
      <c r="M294" s="74" t="s">
        <v>89</v>
      </c>
      <c r="N294" s="74" t="s">
        <v>89</v>
      </c>
      <c r="O294" s="74" t="s">
        <v>89</v>
      </c>
      <c r="P294" s="74" t="s">
        <v>89</v>
      </c>
      <c r="Q294" s="90"/>
      <c r="R294" s="2122"/>
      <c r="S294" s="96">
        <f>IF(T294&lt;=0,"",(((T294-'In Productie'!$E$1)/7)+1))</f>
        <v>6045.5714285714284</v>
      </c>
      <c r="T294" s="180">
        <v>42312</v>
      </c>
      <c r="U294" s="90" t="s">
        <v>278</v>
      </c>
      <c r="V294" s="4" t="s">
        <v>616</v>
      </c>
      <c r="W294" s="466">
        <v>19</v>
      </c>
      <c r="X294" s="79"/>
      <c r="Y294" s="79"/>
      <c r="AE294" s="4">
        <f>IF(A294="","",(IFERROR(VLOOKUP(A294,Projecten!A$4:W$2618,5,FALSE),"niet bekend")))</f>
        <v>1</v>
      </c>
      <c r="AF294" s="973">
        <f t="shared" si="35"/>
        <v>4416</v>
      </c>
      <c r="AG294" s="1028">
        <f>IF(A294="","",(IFERROR(VLOOKUP(A294,Projecten!A$4:W$2618,23,FALSE),"niet bekend")))</f>
        <v>4416</v>
      </c>
      <c r="AH294" s="1028">
        <f>IF(A294="","",(IFERROR(VLOOKUP(A294,Projecten!A$4:W$2618,12,FALSE),"niet bekend")))</f>
        <v>4416</v>
      </c>
      <c r="AI294" s="1026">
        <f t="shared" si="36"/>
        <v>0</v>
      </c>
    </row>
    <row r="295" spans="1:35" s="4" customFormat="1" ht="12.75" customHeight="1" x14ac:dyDescent="0.2">
      <c r="A295" s="200">
        <v>2015169</v>
      </c>
      <c r="B295" s="1492">
        <v>12033801</v>
      </c>
      <c r="C295" s="1" t="s">
        <v>542</v>
      </c>
      <c r="D295" s="1" t="s">
        <v>68</v>
      </c>
      <c r="E295" s="39">
        <v>1</v>
      </c>
      <c r="F295" s="1">
        <v>11</v>
      </c>
      <c r="G295" s="1">
        <v>5</v>
      </c>
      <c r="H295" s="1">
        <v>3</v>
      </c>
      <c r="I295" s="147" t="s">
        <v>89</v>
      </c>
      <c r="J295" s="29" t="s">
        <v>309</v>
      </c>
      <c r="K295" s="147" t="s">
        <v>89</v>
      </c>
      <c r="L295" s="29" t="s">
        <v>309</v>
      </c>
      <c r="M295" s="29" t="s">
        <v>89</v>
      </c>
      <c r="N295" s="29" t="s">
        <v>89</v>
      </c>
      <c r="O295" s="29" t="s">
        <v>89</v>
      </c>
      <c r="P295" s="29" t="s">
        <v>89</v>
      </c>
      <c r="R295" s="2124"/>
      <c r="S295" s="23">
        <f>IF(T295&lt;=0,"",(((T295-'In Productie'!$E$1)/7)+1))</f>
        <v>6045.7142857142853</v>
      </c>
      <c r="T295" s="181">
        <v>42313</v>
      </c>
      <c r="U295" s="4" t="s">
        <v>278</v>
      </c>
      <c r="W295" s="470">
        <v>16</v>
      </c>
      <c r="X295" s="79"/>
      <c r="Y295" s="79"/>
      <c r="AE295" s="4">
        <f>IF(A295="","",(IFERROR(VLOOKUP(A295,Projecten!A$4:W$2618,5,FALSE),"niet bekend")))</f>
        <v>1</v>
      </c>
      <c r="AF295" s="973">
        <f t="shared" si="35"/>
        <v>3605</v>
      </c>
      <c r="AG295" s="1028">
        <f>IF(A295="","",(IFERROR(VLOOKUP(A295,Projecten!A$4:W$2618,23,FALSE),"niet bekend")))</f>
        <v>3605</v>
      </c>
      <c r="AH295" s="1028">
        <f>IF(A295="","",(IFERROR(VLOOKUP(A295,Projecten!A$4:W$2618,12,FALSE),"niet bekend")))</f>
        <v>3605</v>
      </c>
      <c r="AI295" s="1026">
        <f t="shared" si="36"/>
        <v>0</v>
      </c>
    </row>
    <row r="296" spans="1:35" s="4" customFormat="1" ht="12.75" customHeight="1" x14ac:dyDescent="0.2">
      <c r="A296" s="200">
        <v>2015170</v>
      </c>
      <c r="B296" s="1492">
        <v>12033901</v>
      </c>
      <c r="C296" s="1" t="s">
        <v>543</v>
      </c>
      <c r="D296" s="1" t="s">
        <v>68</v>
      </c>
      <c r="E296" s="39">
        <v>1</v>
      </c>
      <c r="F296" s="1">
        <v>10</v>
      </c>
      <c r="G296" s="1">
        <v>7</v>
      </c>
      <c r="H296" s="1">
        <v>3</v>
      </c>
      <c r="I296" s="147" t="s">
        <v>89</v>
      </c>
      <c r="J296" s="29" t="s">
        <v>309</v>
      </c>
      <c r="K296" s="147" t="s">
        <v>89</v>
      </c>
      <c r="L296" s="29" t="s">
        <v>309</v>
      </c>
      <c r="M296" s="29" t="s">
        <v>89</v>
      </c>
      <c r="N296" s="29" t="s">
        <v>89</v>
      </c>
      <c r="O296" s="29" t="s">
        <v>89</v>
      </c>
      <c r="P296" s="29" t="s">
        <v>89</v>
      </c>
      <c r="R296" s="2124"/>
      <c r="S296" s="23">
        <f>IF(T296&lt;=0,"",(((T296-'In Productie'!$E$1)/7)+1))</f>
        <v>6045.7142857142853</v>
      </c>
      <c r="T296" s="181">
        <v>42313</v>
      </c>
      <c r="U296" s="4" t="s">
        <v>278</v>
      </c>
      <c r="W296" s="470">
        <v>20</v>
      </c>
      <c r="X296" s="79"/>
      <c r="Y296" s="79"/>
      <c r="AE296" s="4">
        <f>IF(A296="","",(IFERROR(VLOOKUP(A296,Projecten!A$4:W$2618,5,FALSE),"niet bekend")))</f>
        <v>1</v>
      </c>
      <c r="AF296" s="973">
        <f t="shared" si="35"/>
        <v>2774</v>
      </c>
      <c r="AG296" s="1028">
        <f>IF(A296="","",(IFERROR(VLOOKUP(A296,Projecten!A$4:W$2618,23,FALSE),"niet bekend")))</f>
        <v>2774</v>
      </c>
      <c r="AH296" s="1028">
        <f>IF(A296="","",(IFERROR(VLOOKUP(A296,Projecten!A$4:W$2618,12,FALSE),"niet bekend")))</f>
        <v>2774</v>
      </c>
      <c r="AI296" s="1026">
        <f t="shared" si="36"/>
        <v>0</v>
      </c>
    </row>
    <row r="297" spans="1:35" s="90" customFormat="1" ht="12.75" customHeight="1" x14ac:dyDescent="0.2">
      <c r="A297" s="200">
        <v>2015175</v>
      </c>
      <c r="B297" s="1490">
        <v>12033901</v>
      </c>
      <c r="C297" s="94" t="s">
        <v>554</v>
      </c>
      <c r="D297" s="94" t="s">
        <v>68</v>
      </c>
      <c r="E297" s="91">
        <v>1</v>
      </c>
      <c r="F297" s="94">
        <v>12</v>
      </c>
      <c r="G297" s="94">
        <v>9</v>
      </c>
      <c r="H297" s="94">
        <v>2</v>
      </c>
      <c r="I297" s="147" t="s">
        <v>89</v>
      </c>
      <c r="J297" s="74" t="s">
        <v>309</v>
      </c>
      <c r="K297" s="74" t="s">
        <v>309</v>
      </c>
      <c r="L297" s="74" t="s">
        <v>309</v>
      </c>
      <c r="M297" s="74" t="s">
        <v>89</v>
      </c>
      <c r="N297" s="74" t="s">
        <v>89</v>
      </c>
      <c r="O297" s="74" t="s">
        <v>89</v>
      </c>
      <c r="P297" s="74" t="s">
        <v>89</v>
      </c>
      <c r="R297" s="2122"/>
      <c r="S297" s="96">
        <f>IF(T297&lt;=0,"",(((T297-'In Productie'!$E$1)/7)+1))</f>
        <v>6045.4285714285716</v>
      </c>
      <c r="T297" s="259">
        <v>42311</v>
      </c>
      <c r="U297" s="90" t="s">
        <v>278</v>
      </c>
      <c r="W297" s="466">
        <v>23</v>
      </c>
      <c r="X297" s="101"/>
      <c r="Y297" s="101"/>
      <c r="AE297" s="90">
        <f>IF(A297="","",(IFERROR(VLOOKUP(A297,Projecten!A$4:W$2618,5,FALSE),"niet bekend")))</f>
        <v>1</v>
      </c>
      <c r="AF297" s="972">
        <f t="shared" si="35"/>
        <v>3544</v>
      </c>
      <c r="AG297" s="1028">
        <f>IF(A297="","",(IFERROR(VLOOKUP(A297,Projecten!A$4:W$2618,23,FALSE),"niet bekend")))</f>
        <v>3544</v>
      </c>
      <c r="AH297" s="1028">
        <f>IF(A297="","",(IFERROR(VLOOKUP(A297,Projecten!A$4:W$2618,12,FALSE),"niet bekend")))</f>
        <v>3544</v>
      </c>
      <c r="AI297" s="1028">
        <f t="shared" si="36"/>
        <v>0</v>
      </c>
    </row>
    <row r="298" spans="1:35" s="4" customFormat="1" ht="12.75" customHeight="1" x14ac:dyDescent="0.2">
      <c r="A298" s="200">
        <v>2015157</v>
      </c>
      <c r="B298" s="1492">
        <v>120349</v>
      </c>
      <c r="C298" s="1" t="s">
        <v>585</v>
      </c>
      <c r="D298" s="1" t="s">
        <v>68</v>
      </c>
      <c r="E298" s="39">
        <v>5</v>
      </c>
      <c r="F298" s="1">
        <v>30</v>
      </c>
      <c r="G298" s="1">
        <v>20</v>
      </c>
      <c r="H298" s="1">
        <v>20</v>
      </c>
      <c r="I298" s="147" t="s">
        <v>89</v>
      </c>
      <c r="J298" s="29" t="s">
        <v>309</v>
      </c>
      <c r="K298" s="29" t="s">
        <v>309</v>
      </c>
      <c r="L298" s="29" t="s">
        <v>309</v>
      </c>
      <c r="M298" s="75" t="s">
        <v>89</v>
      </c>
      <c r="N298" s="75" t="s">
        <v>89</v>
      </c>
      <c r="O298" s="75" t="s">
        <v>89</v>
      </c>
      <c r="P298" s="75" t="s">
        <v>89</v>
      </c>
      <c r="Q298" s="161"/>
      <c r="R298" s="161"/>
      <c r="S298" s="23">
        <f>IF(T298&lt;=0,"",(((T298-'In Productie'!$E$1)/7)+1))</f>
        <v>6046.2857142857147</v>
      </c>
      <c r="T298" s="181">
        <v>42317</v>
      </c>
      <c r="U298" s="4" t="s">
        <v>444</v>
      </c>
      <c r="V298" s="151" t="s">
        <v>621</v>
      </c>
      <c r="W298" s="25">
        <v>75</v>
      </c>
      <c r="X298" s="78"/>
      <c r="Y298" s="81"/>
      <c r="Z298" s="202"/>
      <c r="AE298" s="4">
        <f>IF(A298="","",(IFERROR(VLOOKUP(A298,Projecten!A$4:W$2618,5,FALSE),"niet bekend")))</f>
        <v>1</v>
      </c>
      <c r="AF298" s="973">
        <f t="shared" si="35"/>
        <v>875</v>
      </c>
      <c r="AG298" s="1028">
        <f>IF(A298="","",(IFERROR(VLOOKUP(A298,Projecten!A$4:W$2618,23,FALSE),"niet bekend")))</f>
        <v>175</v>
      </c>
      <c r="AH298" s="1028">
        <f>IF(A298="","",(IFERROR(VLOOKUP(A298,Projecten!A$4:W$2618,12,FALSE),"niet bekend")))</f>
        <v>175</v>
      </c>
      <c r="AI298" s="1026"/>
    </row>
    <row r="299" spans="1:35" s="90" customFormat="1" ht="12.75" customHeight="1" x14ac:dyDescent="0.2">
      <c r="A299" s="203">
        <v>2015185</v>
      </c>
      <c r="B299" s="1495">
        <v>120343</v>
      </c>
      <c r="C299" s="160" t="s">
        <v>599</v>
      </c>
      <c r="D299" s="99" t="s">
        <v>68</v>
      </c>
      <c r="E299" s="75">
        <v>0</v>
      </c>
      <c r="F299" s="99">
        <v>1</v>
      </c>
      <c r="G299" s="99">
        <v>0</v>
      </c>
      <c r="H299" s="99">
        <v>1</v>
      </c>
      <c r="I299" s="140" t="s">
        <v>89</v>
      </c>
      <c r="J299" s="75" t="s">
        <v>309</v>
      </c>
      <c r="K299" s="75" t="s">
        <v>309</v>
      </c>
      <c r="L299" s="75" t="s">
        <v>309</v>
      </c>
      <c r="M299" s="75" t="s">
        <v>89</v>
      </c>
      <c r="N299" s="75" t="s">
        <v>89</v>
      </c>
      <c r="O299" s="75" t="s">
        <v>89</v>
      </c>
      <c r="P299" s="75" t="s">
        <v>89</v>
      </c>
      <c r="Q299" s="161"/>
      <c r="R299" s="161"/>
      <c r="S299" s="23">
        <f>IF(T299&lt;=0,"",(((T299-'In Productie'!$E$1)/7)+1))</f>
        <v>6045.7142857142853</v>
      </c>
      <c r="T299" s="181">
        <v>42313</v>
      </c>
      <c r="U299" s="90" t="s">
        <v>278</v>
      </c>
      <c r="V299" s="207" t="s">
        <v>603</v>
      </c>
      <c r="W299" s="97">
        <v>4</v>
      </c>
      <c r="X299" s="163"/>
      <c r="Y299" s="164"/>
      <c r="AE299" s="90">
        <f>IF(A299="","",(IFERROR(VLOOKUP(A299,Projecten!A$4:W$2618,5,FALSE),"niet bekend")))</f>
        <v>0</v>
      </c>
      <c r="AF299" s="972"/>
      <c r="AG299" s="1028">
        <f>IF(A299="","",(IFERROR(VLOOKUP(A299,Projecten!A$4:W$2618,23,FALSE),"niet bekend")))</f>
        <v>410</v>
      </c>
      <c r="AH299" s="1028">
        <f>IF(A299="","",(IFERROR(VLOOKUP(A299,Projecten!A$4:W$2618,12,FALSE),"niet bekend")))</f>
        <v>410</v>
      </c>
      <c r="AI299" s="1028" t="str">
        <f>IF(AF299="","",(AH299-AF299))</f>
        <v/>
      </c>
    </row>
    <row r="300" spans="1:35" s="38" customFormat="1" ht="12.75" customHeight="1" x14ac:dyDescent="0.2">
      <c r="A300" s="30"/>
      <c r="B300" s="1491"/>
      <c r="C300" s="31"/>
      <c r="D300" s="31"/>
      <c r="E300" s="32"/>
      <c r="F300" s="31"/>
      <c r="G300" s="31"/>
      <c r="H300" s="31"/>
      <c r="I300" s="32"/>
      <c r="J300" s="32"/>
      <c r="K300" s="32"/>
      <c r="L300" s="32"/>
      <c r="M300" s="32"/>
      <c r="N300" s="32"/>
      <c r="O300" s="32"/>
      <c r="P300" s="32"/>
      <c r="Q300" s="33"/>
      <c r="R300" s="33"/>
      <c r="S300" s="1194"/>
      <c r="T300" s="176"/>
      <c r="U300" s="35"/>
      <c r="V300" s="35"/>
      <c r="W300" s="35"/>
      <c r="X300" s="83"/>
      <c r="Y300" s="84"/>
      <c r="AF300" s="983"/>
      <c r="AG300" s="1030"/>
      <c r="AH300" s="1030"/>
      <c r="AI300" s="1030"/>
    </row>
    <row r="301" spans="1:35" s="1038" customFormat="1" ht="12.75" customHeight="1" x14ac:dyDescent="0.2">
      <c r="A301" s="1007">
        <v>46</v>
      </c>
      <c r="B301" s="1489"/>
      <c r="C301" s="1008">
        <f>SUM(F301:H301)</f>
        <v>240</v>
      </c>
      <c r="D301" s="1009"/>
      <c r="E301" s="1010">
        <f>SUM(E304:E317)</f>
        <v>19</v>
      </c>
      <c r="F301" s="1009">
        <f>SUM(F304:F317)</f>
        <v>149</v>
      </c>
      <c r="G301" s="1009">
        <f>SUM(G304:G317)</f>
        <v>91</v>
      </c>
      <c r="H301" s="1009">
        <f>SUM(H317:H317)</f>
        <v>0</v>
      </c>
      <c r="I301" s="1010"/>
      <c r="J301" s="1010"/>
      <c r="K301" s="1010"/>
      <c r="L301" s="1010"/>
      <c r="M301" s="1010"/>
      <c r="N301" s="1010"/>
      <c r="O301" s="1010"/>
      <c r="P301" s="1010"/>
      <c r="Q301" s="1045">
        <v>46</v>
      </c>
      <c r="R301" s="1045"/>
      <c r="S301" s="1195"/>
      <c r="T301" s="1046"/>
      <c r="U301" s="1047"/>
      <c r="V301" s="1047">
        <f>SUM(W301:W317)</f>
        <v>313</v>
      </c>
      <c r="W301" s="960"/>
      <c r="X301" s="1049">
        <f>'In Productie'!$Y$1+24+30+38+38</f>
        <v>530</v>
      </c>
      <c r="Y301" s="961">
        <f>V301-X301</f>
        <v>-217</v>
      </c>
      <c r="AF301" s="1037">
        <f>SUM(AF302:AF317)</f>
        <v>30089</v>
      </c>
      <c r="AG301" s="1027"/>
      <c r="AH301" s="1027"/>
      <c r="AI301" s="1027"/>
    </row>
    <row r="302" spans="1:35" s="90" customFormat="1" ht="12.75" customHeight="1" x14ac:dyDescent="0.2">
      <c r="A302" s="160"/>
      <c r="B302" s="1495"/>
      <c r="C302" s="207" t="s">
        <v>631</v>
      </c>
      <c r="D302" s="99"/>
      <c r="E302" s="75">
        <f>E301+'Reeds geproduceerd'!E318+'Reeds geproduceerd'!E329+'Reeds geproduceerd'!E338+'Reeds geproduceerd'!E348+'Reeds geproduceerd'!E354+'Reeds geproduceerd'!E365+'Reeds geproduceerd'!E377+'Reeds geproduceerd'!E389</f>
        <v>155</v>
      </c>
      <c r="F302" s="99">
        <f>F301+'Reeds geproduceerd'!F318+'Reeds geproduceerd'!F329+'Reeds geproduceerd'!F338+'Reeds geproduceerd'!F348+'Reeds geproduceerd'!F354+'Reeds geproduceerd'!F365+'Reeds geproduceerd'!F377+'Reeds geproduceerd'!F389</f>
        <v>1136</v>
      </c>
      <c r="G302" s="99">
        <f>G301+'Reeds geproduceerd'!G318+'Reeds geproduceerd'!G329+'Reeds geproduceerd'!G338+'Reeds geproduceerd'!G348+'Reeds geproduceerd'!G354+'Reeds geproduceerd'!G365+'Reeds geproduceerd'!G377+'Reeds geproduceerd'!G389</f>
        <v>668</v>
      </c>
      <c r="H302" s="99">
        <f>H301+'Reeds geproduceerd'!H318+'Reeds geproduceerd'!H329+'Reeds geproduceerd'!H338+'Reeds geproduceerd'!H348+'Reeds geproduceerd'!H354+'Reeds geproduceerd'!H365+'Reeds geproduceerd'!H377+'Reeds geproduceerd'!H389</f>
        <v>511</v>
      </c>
      <c r="I302" s="75"/>
      <c r="J302" s="75"/>
      <c r="K302" s="75"/>
      <c r="L302" s="75"/>
      <c r="M302" s="75"/>
      <c r="N302" s="75"/>
      <c r="O302" s="75"/>
      <c r="P302" s="75"/>
      <c r="Q302" s="161"/>
      <c r="R302" s="161"/>
      <c r="S302" s="1197"/>
      <c r="T302" s="185"/>
      <c r="U302" s="162"/>
      <c r="V302" s="162"/>
      <c r="W302" s="496">
        <v>2</v>
      </c>
      <c r="X302" s="163"/>
      <c r="Y302" s="164"/>
      <c r="AE302" s="90" t="str">
        <f>IF(A302="","",(IFERROR(VLOOKUP(A302,Projecten!A$4:W$2618,5,FALSE),"niet bekend")))</f>
        <v/>
      </c>
      <c r="AF302" s="972" t="str">
        <f t="shared" ref="AF302:AF316" si="37">IF(AE302="","",(E302/AE302*AH302))</f>
        <v/>
      </c>
      <c r="AG302" s="1028" t="str">
        <f>IF(A302="","",(IFERROR(VLOOKUP(A302,Projecten!A$4:W$2618,23,FALSE),"niet bekend")))</f>
        <v/>
      </c>
      <c r="AH302" s="1028" t="str">
        <f>IF(A302="","",(IFERROR(VLOOKUP(A302,Projecten!A$4:W$2618,12,FALSE),"niet bekend")))</f>
        <v/>
      </c>
      <c r="AI302" s="1028" t="str">
        <f t="shared" ref="AI302:AI307" si="38">IF(AF302="","",(AH302-AF302))</f>
        <v/>
      </c>
    </row>
    <row r="303" spans="1:35" s="90" customFormat="1" ht="12.75" customHeight="1" x14ac:dyDescent="0.2">
      <c r="A303" s="160"/>
      <c r="B303" s="1495"/>
      <c r="C303" s="207" t="s">
        <v>644</v>
      </c>
      <c r="D303" s="99"/>
      <c r="E303" s="75"/>
      <c r="F303" s="99"/>
      <c r="G303" s="99"/>
      <c r="H303" s="99"/>
      <c r="I303" s="75"/>
      <c r="J303" s="75"/>
      <c r="K303" s="75"/>
      <c r="L303" s="75"/>
      <c r="M303" s="75"/>
      <c r="N303" s="75"/>
      <c r="O303" s="75"/>
      <c r="P303" s="75"/>
      <c r="Q303" s="161"/>
      <c r="R303" s="161"/>
      <c r="S303" s="1197"/>
      <c r="T303" s="185"/>
      <c r="U303" s="162"/>
      <c r="V303" s="162"/>
      <c r="W303" s="496">
        <v>4</v>
      </c>
      <c r="X303" s="163"/>
      <c r="Y303" s="164"/>
      <c r="AE303" s="90" t="str">
        <f>IF(A303="","",(IFERROR(VLOOKUP(A303,Projecten!A$4:W$2618,5,FALSE),"niet bekend")))</f>
        <v/>
      </c>
      <c r="AF303" s="972" t="str">
        <f t="shared" si="37"/>
        <v/>
      </c>
      <c r="AG303" s="1028" t="str">
        <f>IF(A303="","",(IFERROR(VLOOKUP(A303,Projecten!A$4:W$2618,23,FALSE),"niet bekend")))</f>
        <v/>
      </c>
      <c r="AH303" s="1028" t="str">
        <f>IF(A303="","",(IFERROR(VLOOKUP(A303,Projecten!A$4:W$2618,12,FALSE),"niet bekend")))</f>
        <v/>
      </c>
      <c r="AI303" s="1028" t="str">
        <f t="shared" si="38"/>
        <v/>
      </c>
    </row>
    <row r="304" spans="1:35" s="4" customFormat="1" ht="12.75" customHeight="1" x14ac:dyDescent="0.2">
      <c r="A304" s="261">
        <v>2015171</v>
      </c>
      <c r="B304" s="1492">
        <v>12034001</v>
      </c>
      <c r="C304" s="1" t="s">
        <v>559</v>
      </c>
      <c r="D304" s="1" t="s">
        <v>68</v>
      </c>
      <c r="E304" s="39">
        <v>1</v>
      </c>
      <c r="F304" s="1">
        <v>12</v>
      </c>
      <c r="G304" s="1">
        <v>5</v>
      </c>
      <c r="H304" s="1">
        <v>3</v>
      </c>
      <c r="I304" s="141" t="s">
        <v>89</v>
      </c>
      <c r="J304" s="141" t="s">
        <v>89</v>
      </c>
      <c r="K304" s="141" t="s">
        <v>89</v>
      </c>
      <c r="L304" s="41" t="s">
        <v>309</v>
      </c>
      <c r="M304" s="41" t="s">
        <v>89</v>
      </c>
      <c r="N304" s="41" t="s">
        <v>89</v>
      </c>
      <c r="O304" s="41" t="s">
        <v>89</v>
      </c>
      <c r="P304" s="41" t="s">
        <v>89</v>
      </c>
      <c r="R304" s="2124"/>
      <c r="S304" s="23">
        <f>IF(T304&lt;=0,"",(((T304-'In Productie'!$E$1)/7)+1))</f>
        <v>6046.2857142857147</v>
      </c>
      <c r="T304" s="181">
        <v>42317</v>
      </c>
      <c r="U304" s="90" t="s">
        <v>278</v>
      </c>
      <c r="V304" s="4" t="s">
        <v>617</v>
      </c>
      <c r="W304" s="470">
        <v>34</v>
      </c>
      <c r="X304" s="79"/>
      <c r="Y304" s="79"/>
      <c r="AE304" s="4">
        <f>IF(A304="","",(IFERROR(VLOOKUP(A304,Projecten!A$4:W$2618,5,FALSE),"niet bekend")))</f>
        <v>1</v>
      </c>
      <c r="AF304" s="973">
        <f t="shared" si="37"/>
        <v>5322</v>
      </c>
      <c r="AG304" s="1028">
        <f>IF(A304="","",(IFERROR(VLOOKUP(A304,Projecten!A$4:W$2618,23,FALSE),"niet bekend")))</f>
        <v>5322</v>
      </c>
      <c r="AH304" s="1028">
        <f>IF(A304="","",(IFERROR(VLOOKUP(A304,Projecten!A$4:W$2618,12,FALSE),"niet bekend")))</f>
        <v>5322</v>
      </c>
      <c r="AI304" s="1026">
        <f t="shared" si="38"/>
        <v>0</v>
      </c>
    </row>
    <row r="305" spans="1:35" s="4" customFormat="1" ht="12.75" customHeight="1" x14ac:dyDescent="0.2">
      <c r="A305" s="261">
        <v>2015172</v>
      </c>
      <c r="B305" s="1492">
        <v>12034001</v>
      </c>
      <c r="C305" s="1" t="s">
        <v>551</v>
      </c>
      <c r="D305" s="1" t="s">
        <v>68</v>
      </c>
      <c r="E305" s="39">
        <v>1</v>
      </c>
      <c r="F305" s="1">
        <v>9</v>
      </c>
      <c r="G305" s="1">
        <v>6</v>
      </c>
      <c r="H305" s="1">
        <v>3</v>
      </c>
      <c r="I305" s="140" t="s">
        <v>89</v>
      </c>
      <c r="J305" s="7" t="s">
        <v>309</v>
      </c>
      <c r="K305" s="7" t="s">
        <v>309</v>
      </c>
      <c r="L305" s="7" t="s">
        <v>309</v>
      </c>
      <c r="M305" s="7" t="s">
        <v>89</v>
      </c>
      <c r="N305" s="7" t="s">
        <v>89</v>
      </c>
      <c r="O305" s="7" t="s">
        <v>89</v>
      </c>
      <c r="P305" s="7" t="s">
        <v>89</v>
      </c>
      <c r="R305" s="2124"/>
      <c r="S305" s="23">
        <f>IF(T305&lt;=0,"",(((T305-'In Productie'!$E$1)/7)+1))</f>
        <v>6045.7142857142853</v>
      </c>
      <c r="T305" s="181">
        <v>42313</v>
      </c>
      <c r="U305" s="90" t="s">
        <v>278</v>
      </c>
      <c r="V305" s="4" t="s">
        <v>618</v>
      </c>
      <c r="W305" s="470">
        <v>16</v>
      </c>
      <c r="X305" s="80"/>
      <c r="Y305" s="82"/>
      <c r="AE305" s="4">
        <f>IF(A305="","",(IFERROR(VLOOKUP(A305,Projecten!A$4:W$2618,5,FALSE),"niet bekend")))</f>
        <v>1</v>
      </c>
      <c r="AF305" s="973">
        <f t="shared" si="37"/>
        <v>2297</v>
      </c>
      <c r="AG305" s="1028">
        <f>IF(A305="","",(IFERROR(VLOOKUP(A305,Projecten!A$4:W$2618,23,FALSE),"niet bekend")))</f>
        <v>2297</v>
      </c>
      <c r="AH305" s="1028">
        <f>IF(A305="","",(IFERROR(VLOOKUP(A305,Projecten!A$4:W$2618,12,FALSE),"niet bekend")))</f>
        <v>2297</v>
      </c>
      <c r="AI305" s="1026">
        <f t="shared" si="38"/>
        <v>0</v>
      </c>
    </row>
    <row r="306" spans="1:35" s="4" customFormat="1" ht="12.75" customHeight="1" x14ac:dyDescent="0.2">
      <c r="A306" s="261">
        <v>2015173</v>
      </c>
      <c r="B306" s="1501">
        <v>12034101</v>
      </c>
      <c r="C306" s="1" t="s">
        <v>552</v>
      </c>
      <c r="D306" s="1" t="s">
        <v>68</v>
      </c>
      <c r="E306" s="39">
        <v>1</v>
      </c>
      <c r="F306" s="1">
        <v>9</v>
      </c>
      <c r="G306" s="1">
        <v>6</v>
      </c>
      <c r="H306" s="1">
        <v>3</v>
      </c>
      <c r="I306" s="147" t="s">
        <v>89</v>
      </c>
      <c r="J306" s="29" t="s">
        <v>309</v>
      </c>
      <c r="K306" s="29" t="s">
        <v>309</v>
      </c>
      <c r="L306" s="29" t="s">
        <v>309</v>
      </c>
      <c r="M306" s="29" t="s">
        <v>89</v>
      </c>
      <c r="N306" s="29" t="s">
        <v>89</v>
      </c>
      <c r="O306" s="29" t="s">
        <v>89</v>
      </c>
      <c r="P306" s="29" t="s">
        <v>89</v>
      </c>
      <c r="R306" s="2124"/>
      <c r="S306" s="23">
        <f>IF(T306&lt;=0,"",(((T306-'In Productie'!$E$1)/7)+1))</f>
        <v>6045.7142857142853</v>
      </c>
      <c r="T306" s="181">
        <v>42313</v>
      </c>
      <c r="U306" s="90" t="s">
        <v>278</v>
      </c>
      <c r="V306" s="260">
        <v>42319</v>
      </c>
      <c r="W306" s="470">
        <v>16</v>
      </c>
      <c r="X306" s="79"/>
      <c r="Y306" s="79"/>
      <c r="AE306" s="4">
        <f>IF(A306="","",(IFERROR(VLOOKUP(A306,Projecten!A$4:W$2618,5,FALSE),"niet bekend")))</f>
        <v>1</v>
      </c>
      <c r="AF306" s="973">
        <f t="shared" si="37"/>
        <v>2297</v>
      </c>
      <c r="AG306" s="1028">
        <f>IF(A306="","",(IFERROR(VLOOKUP(A306,Projecten!A$4:W$2618,23,FALSE),"niet bekend")))</f>
        <v>2297</v>
      </c>
      <c r="AH306" s="1028">
        <f>IF(A306="","",(IFERROR(VLOOKUP(A306,Projecten!A$4:W$2618,12,FALSE),"niet bekend")))</f>
        <v>2297</v>
      </c>
      <c r="AI306" s="1026">
        <f t="shared" si="38"/>
        <v>0</v>
      </c>
    </row>
    <row r="307" spans="1:35" s="4" customFormat="1" ht="12.75" customHeight="1" x14ac:dyDescent="0.2">
      <c r="A307" s="261">
        <v>2015174</v>
      </c>
      <c r="B307" s="1501">
        <v>12034101</v>
      </c>
      <c r="C307" s="1" t="s">
        <v>553</v>
      </c>
      <c r="D307" s="1" t="s">
        <v>68</v>
      </c>
      <c r="E307" s="39">
        <v>1</v>
      </c>
      <c r="F307" s="1">
        <v>10</v>
      </c>
      <c r="G307" s="1">
        <v>7</v>
      </c>
      <c r="H307" s="1">
        <v>1</v>
      </c>
      <c r="I307" s="147" t="s">
        <v>89</v>
      </c>
      <c r="J307" s="29" t="s">
        <v>309</v>
      </c>
      <c r="K307" s="147" t="s">
        <v>89</v>
      </c>
      <c r="L307" s="29" t="s">
        <v>309</v>
      </c>
      <c r="M307" s="29" t="s">
        <v>89</v>
      </c>
      <c r="N307" s="29" t="s">
        <v>89</v>
      </c>
      <c r="O307" s="29" t="s">
        <v>89</v>
      </c>
      <c r="P307" s="29" t="s">
        <v>89</v>
      </c>
      <c r="R307" s="2124"/>
      <c r="S307" s="23">
        <f>IF(T307&lt;=0,"",(((T307-'In Productie'!$E$1)/7)+1))</f>
        <v>6045.7142857142853</v>
      </c>
      <c r="T307" s="181">
        <v>42313</v>
      </c>
      <c r="U307" s="90" t="s">
        <v>278</v>
      </c>
      <c r="V307" s="4" t="s">
        <v>619</v>
      </c>
      <c r="W307" s="470">
        <v>20</v>
      </c>
      <c r="X307" s="79"/>
      <c r="Y307" s="79"/>
      <c r="AE307" s="4">
        <f>IF(A307="","",(IFERROR(VLOOKUP(A307,Projecten!A$4:W$2618,5,FALSE),"niet bekend")))</f>
        <v>1</v>
      </c>
      <c r="AF307" s="973">
        <f t="shared" si="37"/>
        <v>3219</v>
      </c>
      <c r="AG307" s="1028">
        <f>IF(A307="","",(IFERROR(VLOOKUP(A307,Projecten!A$4:W$2618,23,FALSE),"niet bekend")))</f>
        <v>3219</v>
      </c>
      <c r="AH307" s="1028">
        <f>IF(A307="","",(IFERROR(VLOOKUP(A307,Projecten!A$4:W$2618,12,FALSE),"niet bekend")))</f>
        <v>3219</v>
      </c>
      <c r="AI307" s="1026">
        <f t="shared" si="38"/>
        <v>0</v>
      </c>
    </row>
    <row r="308" spans="1:35" s="4" customFormat="1" ht="12.75" customHeight="1" x14ac:dyDescent="0.2">
      <c r="A308" s="261">
        <v>2015157</v>
      </c>
      <c r="B308" s="1492">
        <v>120350</v>
      </c>
      <c r="C308" s="1" t="s">
        <v>586</v>
      </c>
      <c r="D308" s="1" t="s">
        <v>68</v>
      </c>
      <c r="E308" s="39">
        <v>3</v>
      </c>
      <c r="F308" s="1">
        <v>18</v>
      </c>
      <c r="G308" s="1">
        <v>12</v>
      </c>
      <c r="H308" s="1">
        <v>20</v>
      </c>
      <c r="I308" s="147" t="s">
        <v>89</v>
      </c>
      <c r="J308" s="29" t="s">
        <v>309</v>
      </c>
      <c r="K308" s="29" t="s">
        <v>309</v>
      </c>
      <c r="L308" s="29" t="s">
        <v>309</v>
      </c>
      <c r="M308" s="75" t="s">
        <v>89</v>
      </c>
      <c r="N308" s="75" t="s">
        <v>89</v>
      </c>
      <c r="O308" s="75" t="s">
        <v>89</v>
      </c>
      <c r="P308" s="75" t="s">
        <v>89</v>
      </c>
      <c r="Q308" s="161"/>
      <c r="R308" s="161"/>
      <c r="S308" s="23">
        <f>IF(T308&lt;=0,"",(((T308-'In Productie'!$E$1)/7)+1))</f>
        <v>6046.4285714285716</v>
      </c>
      <c r="T308" s="181">
        <v>42318</v>
      </c>
      <c r="U308" s="4" t="s">
        <v>561</v>
      </c>
      <c r="V308" s="151" t="s">
        <v>620</v>
      </c>
      <c r="W308" s="25">
        <v>47</v>
      </c>
      <c r="X308" s="78"/>
      <c r="Y308" s="81"/>
      <c r="Z308" s="202"/>
      <c r="AE308" s="4">
        <f>IF(A308="","",(IFERROR(VLOOKUP(A308,Projecten!A$4:W$2618,5,FALSE),"niet bekend")))</f>
        <v>1</v>
      </c>
      <c r="AF308" s="973">
        <f t="shared" si="37"/>
        <v>525</v>
      </c>
      <c r="AG308" s="1028">
        <f>IF(A308="","",(IFERROR(VLOOKUP(A308,Projecten!A$4:W$2618,23,FALSE),"niet bekend")))</f>
        <v>175</v>
      </c>
      <c r="AH308" s="1028">
        <f>IF(A308="","",(IFERROR(VLOOKUP(A308,Projecten!A$4:W$2618,12,FALSE),"niet bekend")))</f>
        <v>175</v>
      </c>
      <c r="AI308" s="1026"/>
    </row>
    <row r="309" spans="1:35" s="4" customFormat="1" ht="12.75" customHeight="1" x14ac:dyDescent="0.2">
      <c r="A309" s="261">
        <v>2015177</v>
      </c>
      <c r="B309" s="1490">
        <v>120351</v>
      </c>
      <c r="C309" s="94" t="s">
        <v>566</v>
      </c>
      <c r="D309" s="94" t="s">
        <v>68</v>
      </c>
      <c r="E309" s="91">
        <v>1</v>
      </c>
      <c r="F309" s="94">
        <v>9</v>
      </c>
      <c r="G309" s="94">
        <v>5</v>
      </c>
      <c r="H309" s="94">
        <v>1</v>
      </c>
      <c r="I309" s="147" t="s">
        <v>89</v>
      </c>
      <c r="J309" s="29" t="s">
        <v>309</v>
      </c>
      <c r="K309" s="29" t="s">
        <v>309</v>
      </c>
      <c r="L309" s="29" t="s">
        <v>309</v>
      </c>
      <c r="M309" s="75" t="s">
        <v>89</v>
      </c>
      <c r="N309" s="75" t="s">
        <v>89</v>
      </c>
      <c r="O309" s="75" t="s">
        <v>89</v>
      </c>
      <c r="P309" s="75" t="s">
        <v>89</v>
      </c>
      <c r="Q309" s="161"/>
      <c r="R309" s="161"/>
      <c r="S309" s="96">
        <f>IF(T309&lt;=0,"",(((T309-'In Productie'!$E$1)/7)+1))</f>
        <v>6046.2857142857147</v>
      </c>
      <c r="T309" s="180">
        <v>42317</v>
      </c>
      <c r="U309" s="90" t="s">
        <v>278</v>
      </c>
      <c r="V309" s="151" t="s">
        <v>622</v>
      </c>
      <c r="W309" s="466">
        <v>13</v>
      </c>
      <c r="X309" s="78"/>
      <c r="Y309" s="81"/>
      <c r="Z309" s="202"/>
      <c r="AE309" s="4">
        <f>IF(A309="","",(IFERROR(VLOOKUP(A309,Projecten!A$4:W$2618,5,FALSE),"niet bekend")))</f>
        <v>1</v>
      </c>
      <c r="AF309" s="973">
        <f t="shared" si="37"/>
        <v>2513</v>
      </c>
      <c r="AG309" s="1028">
        <f>IF(A309="","",(IFERROR(VLOOKUP(A309,Projecten!A$4:W$2618,23,FALSE),"niet bekend")))</f>
        <v>2513</v>
      </c>
      <c r="AH309" s="1028">
        <f>IF(A309="","",(IFERROR(VLOOKUP(A309,Projecten!A$4:W$2618,12,FALSE),"niet bekend")))</f>
        <v>2513</v>
      </c>
      <c r="AI309" s="1026">
        <f t="shared" ref="AI309:AI314" si="39">IF(AF309="","",(AH309-AF309))</f>
        <v>0</v>
      </c>
    </row>
    <row r="310" spans="1:35" s="4" customFormat="1" ht="12.75" customHeight="1" x14ac:dyDescent="0.2">
      <c r="A310" s="261">
        <v>2015178</v>
      </c>
      <c r="B310" s="1490">
        <v>120351</v>
      </c>
      <c r="C310" s="94" t="s">
        <v>567</v>
      </c>
      <c r="D310" s="94" t="s">
        <v>68</v>
      </c>
      <c r="E310" s="91">
        <v>1</v>
      </c>
      <c r="F310" s="94">
        <v>9</v>
      </c>
      <c r="G310" s="94">
        <v>5</v>
      </c>
      <c r="H310" s="94">
        <v>1</v>
      </c>
      <c r="I310" s="147" t="s">
        <v>89</v>
      </c>
      <c r="J310" s="29" t="s">
        <v>309</v>
      </c>
      <c r="K310" s="29" t="s">
        <v>309</v>
      </c>
      <c r="L310" s="29" t="s">
        <v>309</v>
      </c>
      <c r="M310" s="75" t="s">
        <v>89</v>
      </c>
      <c r="N310" s="75" t="s">
        <v>89</v>
      </c>
      <c r="O310" s="75" t="s">
        <v>89</v>
      </c>
      <c r="P310" s="75" t="s">
        <v>89</v>
      </c>
      <c r="Q310" s="161"/>
      <c r="R310" s="161"/>
      <c r="S310" s="96">
        <f>IF(T310&lt;=0,"",(((T310-'In Productie'!$E$1)/7)+1))</f>
        <v>6046.2857142857147</v>
      </c>
      <c r="T310" s="180">
        <v>42317</v>
      </c>
      <c r="U310" s="90" t="s">
        <v>278</v>
      </c>
      <c r="V310" s="151" t="s">
        <v>622</v>
      </c>
      <c r="W310" s="466">
        <v>13</v>
      </c>
      <c r="X310" s="78"/>
      <c r="Y310" s="81"/>
      <c r="Z310" s="202"/>
      <c r="AE310" s="4">
        <f>IF(A310="","",(IFERROR(VLOOKUP(A310,Projecten!A$4:W$2618,5,FALSE),"niet bekend")))</f>
        <v>1</v>
      </c>
      <c r="AF310" s="973">
        <f t="shared" si="37"/>
        <v>2513</v>
      </c>
      <c r="AG310" s="1028">
        <f>IF(A310="","",(IFERROR(VLOOKUP(A310,Projecten!A$4:W$2618,23,FALSE),"niet bekend")))</f>
        <v>2513</v>
      </c>
      <c r="AH310" s="1028">
        <f>IF(A310="","",(IFERROR(VLOOKUP(A310,Projecten!A$4:W$2618,12,FALSE),"niet bekend")))</f>
        <v>2513</v>
      </c>
      <c r="AI310" s="1026">
        <f t="shared" si="39"/>
        <v>0</v>
      </c>
    </row>
    <row r="311" spans="1:35" s="4" customFormat="1" ht="12.75" customHeight="1" x14ac:dyDescent="0.2">
      <c r="A311" s="261">
        <v>2015179</v>
      </c>
      <c r="B311" s="1490">
        <v>120352</v>
      </c>
      <c r="C311" s="94" t="s">
        <v>568</v>
      </c>
      <c r="D311" s="94" t="s">
        <v>68</v>
      </c>
      <c r="E311" s="91">
        <v>1</v>
      </c>
      <c r="F311" s="94">
        <v>9</v>
      </c>
      <c r="G311" s="94">
        <v>5</v>
      </c>
      <c r="H311" s="94">
        <v>1</v>
      </c>
      <c r="I311" s="147" t="s">
        <v>89</v>
      </c>
      <c r="J311" s="29" t="s">
        <v>309</v>
      </c>
      <c r="K311" s="29" t="s">
        <v>309</v>
      </c>
      <c r="L311" s="29" t="s">
        <v>309</v>
      </c>
      <c r="M311" s="75" t="s">
        <v>89</v>
      </c>
      <c r="N311" s="75" t="s">
        <v>89</v>
      </c>
      <c r="O311" s="75" t="s">
        <v>89</v>
      </c>
      <c r="P311" s="127" t="s">
        <v>89</v>
      </c>
      <c r="Q311" s="161"/>
      <c r="R311" s="161"/>
      <c r="S311" s="96">
        <f>IF(T311&lt;=0,"",(((T311-'In Productie'!$E$1)/7)+1))</f>
        <v>6046.5714285714284</v>
      </c>
      <c r="T311" s="180">
        <v>42319</v>
      </c>
      <c r="U311" s="90" t="s">
        <v>278</v>
      </c>
      <c r="V311" s="151" t="s">
        <v>227</v>
      </c>
      <c r="W311" s="466">
        <v>13</v>
      </c>
      <c r="X311" s="78"/>
      <c r="Y311" s="81"/>
      <c r="Z311" s="202"/>
      <c r="AE311" s="4">
        <f>IF(A311="","",(IFERROR(VLOOKUP(A311,Projecten!A$4:W$2618,5,FALSE),"niet bekend")))</f>
        <v>1</v>
      </c>
      <c r="AF311" s="973">
        <f t="shared" si="37"/>
        <v>2513</v>
      </c>
      <c r="AG311" s="1028">
        <f>IF(A311="","",(IFERROR(VLOOKUP(A311,Projecten!A$4:W$2618,23,FALSE),"niet bekend")))</f>
        <v>2513</v>
      </c>
      <c r="AH311" s="1028">
        <f>IF(A311="","",(IFERROR(VLOOKUP(A311,Projecten!A$4:W$2618,12,FALSE),"niet bekend")))</f>
        <v>2513</v>
      </c>
      <c r="AI311" s="1026">
        <f t="shared" si="39"/>
        <v>0</v>
      </c>
    </row>
    <row r="312" spans="1:35" s="4" customFormat="1" ht="12.75" customHeight="1" x14ac:dyDescent="0.2">
      <c r="A312" s="261">
        <v>2015182</v>
      </c>
      <c r="B312" s="1490">
        <v>120352</v>
      </c>
      <c r="C312" s="94" t="s">
        <v>571</v>
      </c>
      <c r="D312" s="94" t="s">
        <v>68</v>
      </c>
      <c r="E312" s="91">
        <v>1</v>
      </c>
      <c r="F312" s="94">
        <v>8</v>
      </c>
      <c r="G312" s="94">
        <v>5</v>
      </c>
      <c r="H312" s="94">
        <v>3</v>
      </c>
      <c r="I312" s="147" t="s">
        <v>89</v>
      </c>
      <c r="J312" s="29" t="s">
        <v>309</v>
      </c>
      <c r="K312" s="29" t="s">
        <v>309</v>
      </c>
      <c r="L312" s="29" t="s">
        <v>309</v>
      </c>
      <c r="M312" s="75" t="s">
        <v>89</v>
      </c>
      <c r="N312" s="75" t="s">
        <v>89</v>
      </c>
      <c r="O312" s="75" t="s">
        <v>89</v>
      </c>
      <c r="P312" s="75" t="s">
        <v>89</v>
      </c>
      <c r="Q312" s="161"/>
      <c r="R312" s="161"/>
      <c r="S312" s="96">
        <f>IF(T312&lt;=0,"",(((T312-'In Productie'!$E$1)/7)+1))</f>
        <v>6046.5714285714284</v>
      </c>
      <c r="T312" s="180">
        <v>42319</v>
      </c>
      <c r="U312" s="90" t="s">
        <v>278</v>
      </c>
      <c r="V312" s="151"/>
      <c r="W312" s="466">
        <v>15</v>
      </c>
      <c r="X312" s="78"/>
      <c r="Y312" s="81"/>
      <c r="Z312" s="202"/>
      <c r="AE312" s="4">
        <f>IF(A312="","",(IFERROR(VLOOKUP(A312,Projecten!A$4:W$2618,5,FALSE),"niet bekend")))</f>
        <v>1</v>
      </c>
      <c r="AF312" s="973">
        <f t="shared" si="37"/>
        <v>2450</v>
      </c>
      <c r="AG312" s="1028">
        <f>IF(A312="","",(IFERROR(VLOOKUP(A312,Projecten!A$4:W$2618,23,FALSE),"niet bekend")))</f>
        <v>2450</v>
      </c>
      <c r="AH312" s="1028">
        <f>IF(A312="","",(IFERROR(VLOOKUP(A312,Projecten!A$4:W$2618,12,FALSE),"niet bekend")))</f>
        <v>2450</v>
      </c>
      <c r="AI312" s="1026">
        <f t="shared" si="39"/>
        <v>0</v>
      </c>
    </row>
    <row r="313" spans="1:35" s="4" customFormat="1" ht="12.75" customHeight="1" x14ac:dyDescent="0.2">
      <c r="A313" s="261">
        <v>2015183</v>
      </c>
      <c r="B313" s="1490">
        <v>120353</v>
      </c>
      <c r="C313" s="94" t="s">
        <v>572</v>
      </c>
      <c r="D313" s="94" t="s">
        <v>68</v>
      </c>
      <c r="E313" s="91">
        <v>1</v>
      </c>
      <c r="F313" s="94">
        <v>11</v>
      </c>
      <c r="G313" s="94">
        <v>5</v>
      </c>
      <c r="H313" s="94">
        <v>3</v>
      </c>
      <c r="I313" s="147" t="s">
        <v>89</v>
      </c>
      <c r="J313" s="29" t="s">
        <v>309</v>
      </c>
      <c r="K313" s="29" t="s">
        <v>309</v>
      </c>
      <c r="L313" s="29" t="s">
        <v>309</v>
      </c>
      <c r="M313" s="75" t="s">
        <v>89</v>
      </c>
      <c r="N313" s="75" t="s">
        <v>89</v>
      </c>
      <c r="O313" s="75" t="s">
        <v>89</v>
      </c>
      <c r="P313" s="75" t="s">
        <v>89</v>
      </c>
      <c r="Q313" s="161"/>
      <c r="R313" s="161"/>
      <c r="S313" s="96">
        <f>IF(T313&lt;=0,"",(((T313-'In Productie'!$E$1)/7)+1))</f>
        <v>6046.7142857142853</v>
      </c>
      <c r="T313" s="180">
        <v>42320</v>
      </c>
      <c r="U313" s="90" t="s">
        <v>278</v>
      </c>
      <c r="V313" s="151"/>
      <c r="W313" s="466">
        <v>16</v>
      </c>
      <c r="X313" s="78"/>
      <c r="Y313" s="81"/>
      <c r="Z313" s="202"/>
      <c r="AE313" s="4">
        <f>IF(A313="","",(IFERROR(VLOOKUP(A313,Projecten!A$4:W$2618,5,FALSE),"niet bekend")))</f>
        <v>1</v>
      </c>
      <c r="AF313" s="973">
        <f t="shared" si="37"/>
        <v>3113</v>
      </c>
      <c r="AG313" s="1028">
        <f>IF(A313="","",(IFERROR(VLOOKUP(A313,Projecten!A$4:W$2618,23,FALSE),"niet bekend")))</f>
        <v>3113</v>
      </c>
      <c r="AH313" s="1028">
        <f>IF(A313="","",(IFERROR(VLOOKUP(A313,Projecten!A$4:W$2618,12,FALSE),"niet bekend")))</f>
        <v>3113</v>
      </c>
      <c r="AI313" s="1026">
        <f t="shared" si="39"/>
        <v>0</v>
      </c>
    </row>
    <row r="314" spans="1:35" s="4" customFormat="1" ht="12.75" customHeight="1" x14ac:dyDescent="0.2">
      <c r="A314" s="261">
        <v>2015184</v>
      </c>
      <c r="B314" s="1490">
        <v>120353</v>
      </c>
      <c r="C314" s="94" t="s">
        <v>573</v>
      </c>
      <c r="D314" s="94" t="s">
        <v>68</v>
      </c>
      <c r="E314" s="91">
        <v>1</v>
      </c>
      <c r="F314" s="94">
        <v>9</v>
      </c>
      <c r="G314" s="94">
        <v>6</v>
      </c>
      <c r="H314" s="94">
        <v>3</v>
      </c>
      <c r="I314" s="147" t="s">
        <v>89</v>
      </c>
      <c r="J314" s="74" t="s">
        <v>309</v>
      </c>
      <c r="K314" s="74" t="s">
        <v>309</v>
      </c>
      <c r="L314" s="74" t="s">
        <v>309</v>
      </c>
      <c r="M314" s="75" t="s">
        <v>89</v>
      </c>
      <c r="N314" s="75" t="s">
        <v>89</v>
      </c>
      <c r="O314" s="75" t="s">
        <v>89</v>
      </c>
      <c r="P314" s="75" t="s">
        <v>89</v>
      </c>
      <c r="Q314" s="161"/>
      <c r="R314" s="161"/>
      <c r="S314" s="96">
        <f>IF(T314&lt;=0,"",(((T314-'In Productie'!$E$1)/7)+1))</f>
        <v>6046.7142857142853</v>
      </c>
      <c r="T314" s="180">
        <v>42320</v>
      </c>
      <c r="U314" s="90" t="s">
        <v>278</v>
      </c>
      <c r="V314" s="151"/>
      <c r="W314" s="466">
        <v>16</v>
      </c>
      <c r="X314" s="78"/>
      <c r="Y314" s="81"/>
      <c r="Z314" s="202"/>
      <c r="AE314" s="4">
        <f>IF(A314="","",(IFERROR(VLOOKUP(A314,Projecten!A$4:W$2618,5,FALSE),"niet bekend")))</f>
        <v>1</v>
      </c>
      <c r="AF314" s="973">
        <f t="shared" si="37"/>
        <v>2277</v>
      </c>
      <c r="AG314" s="1028">
        <f>IF(A314="","",(IFERROR(VLOOKUP(A314,Projecten!A$4:W$2618,23,FALSE),"niet bekend")))</f>
        <v>2277</v>
      </c>
      <c r="AH314" s="1028">
        <f>IF(A314="","",(IFERROR(VLOOKUP(A314,Projecten!A$4:W$2618,12,FALSE),"niet bekend")))</f>
        <v>2277</v>
      </c>
      <c r="AI314" s="1026">
        <f t="shared" si="39"/>
        <v>0</v>
      </c>
    </row>
    <row r="315" spans="1:35" s="4" customFormat="1" ht="12.75" customHeight="1" x14ac:dyDescent="0.2">
      <c r="A315" s="261">
        <v>2015157</v>
      </c>
      <c r="B315" s="1492">
        <v>120355</v>
      </c>
      <c r="C315" s="1" t="s">
        <v>604</v>
      </c>
      <c r="D315" s="1" t="s">
        <v>68</v>
      </c>
      <c r="E315" s="39">
        <v>5</v>
      </c>
      <c r="F315" s="1">
        <v>30</v>
      </c>
      <c r="G315" s="1">
        <v>20</v>
      </c>
      <c r="H315" s="1">
        <v>20</v>
      </c>
      <c r="I315" s="147" t="s">
        <v>89</v>
      </c>
      <c r="J315" s="29" t="s">
        <v>309</v>
      </c>
      <c r="K315" s="29" t="s">
        <v>309</v>
      </c>
      <c r="L315" s="29" t="s">
        <v>309</v>
      </c>
      <c r="M315" s="75" t="s">
        <v>89</v>
      </c>
      <c r="N315" s="75" t="s">
        <v>89</v>
      </c>
      <c r="O315" s="127" t="s">
        <v>89</v>
      </c>
      <c r="P315" s="127" t="s">
        <v>89</v>
      </c>
      <c r="Q315" s="161"/>
      <c r="R315" s="161"/>
      <c r="S315" s="23">
        <f>IF(T315&lt;=0,"",(((T315-'In Productie'!$E$1)/7)+1))</f>
        <v>6047.2857142857147</v>
      </c>
      <c r="T315" s="181">
        <v>42324</v>
      </c>
      <c r="U315" s="4" t="s">
        <v>444</v>
      </c>
      <c r="V315" s="151" t="s">
        <v>640</v>
      </c>
      <c r="W315" s="25">
        <v>73</v>
      </c>
      <c r="X315" s="78"/>
      <c r="Y315" s="81"/>
      <c r="Z315" s="202"/>
      <c r="AE315" s="4">
        <f>IF(A315="","",(IFERROR(VLOOKUP(A315,Projecten!A$4:W$2618,5,FALSE),"niet bekend")))</f>
        <v>1</v>
      </c>
      <c r="AF315" s="973">
        <f t="shared" si="37"/>
        <v>875</v>
      </c>
      <c r="AG315" s="1028">
        <f>IF(A315="","",(IFERROR(VLOOKUP(A315,Projecten!A$4:W$2618,23,FALSE),"niet bekend")))</f>
        <v>175</v>
      </c>
      <c r="AH315" s="1028">
        <f>IF(A315="","",(IFERROR(VLOOKUP(A315,Projecten!A$4:W$2618,12,FALSE),"niet bekend")))</f>
        <v>175</v>
      </c>
      <c r="AI315" s="1026"/>
    </row>
    <row r="316" spans="1:35" s="4" customFormat="1" ht="12.75" customHeight="1" x14ac:dyDescent="0.2">
      <c r="A316" s="261">
        <v>2015157</v>
      </c>
      <c r="B316" s="1492">
        <v>120356</v>
      </c>
      <c r="C316" s="1" t="s">
        <v>638</v>
      </c>
      <c r="D316" s="1" t="s">
        <v>68</v>
      </c>
      <c r="E316" s="39">
        <v>1</v>
      </c>
      <c r="F316" s="1">
        <v>6</v>
      </c>
      <c r="G316" s="1">
        <v>4</v>
      </c>
      <c r="H316" s="1">
        <v>4</v>
      </c>
      <c r="I316" s="147" t="s">
        <v>89</v>
      </c>
      <c r="J316" s="29" t="s">
        <v>309</v>
      </c>
      <c r="K316" s="29" t="s">
        <v>309</v>
      </c>
      <c r="L316" s="29" t="s">
        <v>309</v>
      </c>
      <c r="M316" s="75" t="s">
        <v>89</v>
      </c>
      <c r="N316" s="75" t="s">
        <v>89</v>
      </c>
      <c r="O316" s="127" t="s">
        <v>89</v>
      </c>
      <c r="P316" s="127" t="s">
        <v>89</v>
      </c>
      <c r="Q316" s="161"/>
      <c r="R316" s="161"/>
      <c r="S316" s="23">
        <f>IF(T316&lt;=0,"",(((T316-'In Productie'!$E$1)/7)+1))</f>
        <v>6047.2857142857147</v>
      </c>
      <c r="T316" s="181">
        <v>42324</v>
      </c>
      <c r="U316" s="4" t="s">
        <v>444</v>
      </c>
      <c r="V316" s="151" t="s">
        <v>641</v>
      </c>
      <c r="W316" s="25">
        <v>15</v>
      </c>
      <c r="X316" s="78"/>
      <c r="Y316" s="81"/>
      <c r="Z316" s="202"/>
      <c r="AE316" s="4">
        <f>IF(A316="","",(IFERROR(VLOOKUP(A316,Projecten!A$4:W$2618,5,FALSE),"niet bekend")))</f>
        <v>1</v>
      </c>
      <c r="AF316" s="973">
        <f t="shared" si="37"/>
        <v>175</v>
      </c>
      <c r="AG316" s="1028">
        <f>IF(A316="","",(IFERROR(VLOOKUP(A316,Projecten!A$4:W$2618,23,FALSE),"niet bekend")))</f>
        <v>175</v>
      </c>
      <c r="AH316" s="1028">
        <f>IF(A316="","",(IFERROR(VLOOKUP(A316,Projecten!A$4:W$2618,12,FALSE),"niet bekend")))</f>
        <v>175</v>
      </c>
      <c r="AI316" s="1026">
        <f>IF(AF316="","",(AH316-AF316))</f>
        <v>0</v>
      </c>
    </row>
    <row r="317" spans="1:35" s="38" customFormat="1" ht="12.75" customHeight="1" x14ac:dyDescent="0.2">
      <c r="A317" s="30"/>
      <c r="B317" s="1491"/>
      <c r="C317" s="31"/>
      <c r="D317" s="31"/>
      <c r="E317" s="32"/>
      <c r="F317" s="31"/>
      <c r="G317" s="31"/>
      <c r="H317" s="31"/>
      <c r="I317" s="32"/>
      <c r="J317" s="32"/>
      <c r="K317" s="32"/>
      <c r="L317" s="32"/>
      <c r="M317" s="32"/>
      <c r="N317" s="32"/>
      <c r="O317" s="32"/>
      <c r="P317" s="32"/>
      <c r="Q317" s="33"/>
      <c r="R317" s="33"/>
      <c r="S317" s="1194"/>
      <c r="T317" s="176"/>
      <c r="U317" s="35"/>
      <c r="V317" s="35"/>
      <c r="W317" s="35"/>
      <c r="X317" s="83"/>
      <c r="Y317" s="84"/>
      <c r="AF317" s="983"/>
      <c r="AG317" s="1030"/>
      <c r="AH317" s="1030"/>
      <c r="AI317" s="1030"/>
    </row>
    <row r="318" spans="1:35" s="1038" customFormat="1" ht="12.75" customHeight="1" x14ac:dyDescent="0.2">
      <c r="A318" s="1007"/>
      <c r="B318" s="1489"/>
      <c r="C318" s="1008">
        <f>SUM(F318:H318)</f>
        <v>190</v>
      </c>
      <c r="D318" s="1009"/>
      <c r="E318" s="1010">
        <f>SUM(E320:E328)</f>
        <v>12</v>
      </c>
      <c r="F318" s="1009">
        <f>SUM(F320:F328)</f>
        <v>93</v>
      </c>
      <c r="G318" s="1009">
        <f>SUM(G320:G328)</f>
        <v>55</v>
      </c>
      <c r="H318" s="1009">
        <f>SUM(H320:H328)</f>
        <v>42</v>
      </c>
      <c r="I318" s="1010"/>
      <c r="J318" s="1010"/>
      <c r="K318" s="1010"/>
      <c r="L318" s="1010"/>
      <c r="M318" s="1010"/>
      <c r="N318" s="1010"/>
      <c r="O318" s="1010"/>
      <c r="P318" s="1010"/>
      <c r="Q318" s="1045">
        <v>47</v>
      </c>
      <c r="R318" s="1045"/>
      <c r="S318" s="1195"/>
      <c r="T318" s="1046"/>
      <c r="U318" s="1047"/>
      <c r="V318" s="1047">
        <f>SUM(W318:W328)</f>
        <v>207.5</v>
      </c>
      <c r="W318" s="960"/>
      <c r="X318" s="1049">
        <v>256</v>
      </c>
      <c r="Y318" s="961">
        <f>V318-X318</f>
        <v>-48.5</v>
      </c>
      <c r="AE318" s="1038" t="str">
        <f>IF(A318="","",(IFERROR(VLOOKUP(A318,Projecten!A$4:W$2618,5,FALSE),"niet bekend")))</f>
        <v/>
      </c>
      <c r="AF318" s="1037">
        <f>SUM(AF319:AF328)</f>
        <v>21833</v>
      </c>
      <c r="AG318" s="1027" t="str">
        <f>IF(A318="","",(IFERROR(VLOOKUP(A318,Projecten!A$4:W$2618,23,FALSE),"niet bekend")))</f>
        <v/>
      </c>
      <c r="AH318" s="1027" t="str">
        <f>IF(A318="","",(IFERROR(VLOOKUP(A318,Projecten!A$4:W$2618,12,FALSE),"niet bekend")))</f>
        <v/>
      </c>
      <c r="AI318" s="1027"/>
    </row>
    <row r="319" spans="1:35" s="90" customFormat="1" ht="12.75" customHeight="1" x14ac:dyDescent="0.2">
      <c r="A319" s="160"/>
      <c r="B319" s="1495"/>
      <c r="C319" s="207" t="s">
        <v>549</v>
      </c>
      <c r="D319" s="99"/>
      <c r="E319" s="75"/>
      <c r="F319" s="99"/>
      <c r="G319" s="99"/>
      <c r="H319" s="99"/>
      <c r="I319" s="75"/>
      <c r="J319" s="75"/>
      <c r="K319" s="75"/>
      <c r="L319" s="75"/>
      <c r="M319" s="75"/>
      <c r="N319" s="75"/>
      <c r="O319" s="75"/>
      <c r="P319" s="75"/>
      <c r="Q319" s="161"/>
      <c r="R319" s="161"/>
      <c r="S319" s="1197"/>
      <c r="T319" s="185"/>
      <c r="U319" s="162"/>
      <c r="V319" s="162"/>
      <c r="W319" s="496">
        <v>4</v>
      </c>
      <c r="X319" s="163"/>
      <c r="Y319" s="164"/>
      <c r="AE319" s="90" t="str">
        <f>IF(A319="","",(IFERROR(VLOOKUP(A319,Projecten!A$4:W$2618,5,FALSE),"niet bekend")))</f>
        <v/>
      </c>
      <c r="AF319" s="972" t="str">
        <f t="shared" ref="AF319:AF326" si="40">IF(AE319="","",(E319/AE319*AH319))</f>
        <v/>
      </c>
      <c r="AG319" s="1028" t="str">
        <f>IF(A319="","",(IFERROR(VLOOKUP(A319,Projecten!A$4:W$2618,23,FALSE),"niet bekend")))</f>
        <v/>
      </c>
      <c r="AH319" s="1028" t="str">
        <f>IF(A319="","",(IFERROR(VLOOKUP(A319,Projecten!A$4:W$2618,12,FALSE),"niet bekend")))</f>
        <v/>
      </c>
      <c r="AI319" s="1028" t="str">
        <f>IF(AF319="","",(AH319-AF319))</f>
        <v/>
      </c>
    </row>
    <row r="320" spans="1:35" s="90" customFormat="1" ht="12.75" customHeight="1" x14ac:dyDescent="0.2">
      <c r="A320" s="265">
        <v>2015180</v>
      </c>
      <c r="B320" s="1495">
        <v>120354</v>
      </c>
      <c r="C320" s="232" t="s">
        <v>569</v>
      </c>
      <c r="D320" s="232" t="s">
        <v>68</v>
      </c>
      <c r="E320" s="75">
        <v>1</v>
      </c>
      <c r="F320" s="150">
        <v>9</v>
      </c>
      <c r="G320" s="150">
        <v>5</v>
      </c>
      <c r="H320" s="150">
        <v>1</v>
      </c>
      <c r="I320" s="140" t="s">
        <v>89</v>
      </c>
      <c r="J320" s="74" t="s">
        <v>309</v>
      </c>
      <c r="K320" s="74" t="s">
        <v>309</v>
      </c>
      <c r="L320" s="74" t="s">
        <v>309</v>
      </c>
      <c r="M320" s="75" t="s">
        <v>89</v>
      </c>
      <c r="N320" s="75" t="s">
        <v>89</v>
      </c>
      <c r="O320" s="75" t="s">
        <v>89</v>
      </c>
      <c r="P320" s="75" t="s">
        <v>89</v>
      </c>
      <c r="R320" s="2122"/>
      <c r="S320" s="96">
        <f>IF(T320&lt;=0,"",(((T320-'In Productie'!$E$1)/7)+1))</f>
        <v>6046.7142857142853</v>
      </c>
      <c r="T320" s="180">
        <v>42320</v>
      </c>
      <c r="U320" s="90" t="s">
        <v>278</v>
      </c>
      <c r="W320" s="97">
        <v>13</v>
      </c>
      <c r="X320" s="100"/>
      <c r="Y320" s="116"/>
      <c r="AE320" s="90">
        <f>IF(A320="","",(IFERROR(VLOOKUP(A320,Projecten!A$4:W$2618,5,FALSE),"niet bekend")))</f>
        <v>1</v>
      </c>
      <c r="AF320" s="972">
        <f t="shared" si="40"/>
        <v>2513</v>
      </c>
      <c r="AG320" s="1028">
        <f>IF(A320="","",(IFERROR(VLOOKUP(A320,Projecten!A$4:W$2618,23,FALSE),"niet bekend")))</f>
        <v>2513</v>
      </c>
      <c r="AH320" s="1028">
        <f>IF(A320="","",(IFERROR(VLOOKUP(A320,Projecten!A$4:W$2618,12,FALSE),"niet bekend")))</f>
        <v>2513</v>
      </c>
      <c r="AI320" s="1028">
        <f>IF(AF320="","",(AH320-AF320))</f>
        <v>0</v>
      </c>
    </row>
    <row r="321" spans="1:35" s="90" customFormat="1" ht="12.75" customHeight="1" x14ac:dyDescent="0.2">
      <c r="A321" s="265">
        <v>2015181</v>
      </c>
      <c r="B321" s="1495">
        <v>120354</v>
      </c>
      <c r="C321" s="215" t="s">
        <v>570</v>
      </c>
      <c r="D321" s="215" t="s">
        <v>68</v>
      </c>
      <c r="E321" s="76">
        <v>1</v>
      </c>
      <c r="F321" s="233">
        <v>9</v>
      </c>
      <c r="G321" s="233">
        <v>5</v>
      </c>
      <c r="H321" s="233">
        <v>1</v>
      </c>
      <c r="I321" s="141" t="s">
        <v>89</v>
      </c>
      <c r="J321" s="74" t="s">
        <v>309</v>
      </c>
      <c r="K321" s="74" t="s">
        <v>309</v>
      </c>
      <c r="L321" s="74" t="s">
        <v>309</v>
      </c>
      <c r="M321" s="76" t="s">
        <v>89</v>
      </c>
      <c r="N321" s="76" t="s">
        <v>89</v>
      </c>
      <c r="O321" s="76" t="s">
        <v>89</v>
      </c>
      <c r="P321" s="76" t="s">
        <v>89</v>
      </c>
      <c r="R321" s="2122"/>
      <c r="S321" s="96">
        <f>IF(T321&lt;=0,"",(((T321-'In Productie'!$E$1)/7)+1))</f>
        <v>6046.7142857142853</v>
      </c>
      <c r="T321" s="180">
        <v>42320</v>
      </c>
      <c r="U321" s="90" t="s">
        <v>278</v>
      </c>
      <c r="W321" s="97">
        <v>13</v>
      </c>
      <c r="X321" s="100"/>
      <c r="Y321" s="101"/>
      <c r="AE321" s="90">
        <f>IF(A321="","",(IFERROR(VLOOKUP(A321,Projecten!A$4:W$2618,5,FALSE),"niet bekend")))</f>
        <v>1</v>
      </c>
      <c r="AF321" s="972">
        <f t="shared" si="40"/>
        <v>2513</v>
      </c>
      <c r="AG321" s="1028">
        <f>IF(A321="","",(IFERROR(VLOOKUP(A321,Projecten!A$4:W$2618,23,FALSE),"niet bekend")))</f>
        <v>2513</v>
      </c>
      <c r="AH321" s="1028">
        <f>IF(A321="","",(IFERROR(VLOOKUP(A321,Projecten!A$4:W$2618,12,FALSE),"niet bekend")))</f>
        <v>2513</v>
      </c>
      <c r="AI321" s="1028">
        <f>IF(AF321="","",(AH321-AF321))</f>
        <v>0</v>
      </c>
    </row>
    <row r="322" spans="1:35" s="4" customFormat="1" ht="12.75" customHeight="1" x14ac:dyDescent="0.2">
      <c r="A322" s="261">
        <v>2015157</v>
      </c>
      <c r="B322" s="1492">
        <v>120356</v>
      </c>
      <c r="C322" s="1" t="s">
        <v>651</v>
      </c>
      <c r="D322" s="1" t="s">
        <v>68</v>
      </c>
      <c r="E322" s="39">
        <v>2</v>
      </c>
      <c r="F322" s="1">
        <v>12</v>
      </c>
      <c r="G322" s="1">
        <v>8</v>
      </c>
      <c r="H322" s="1">
        <v>8</v>
      </c>
      <c r="I322" s="147" t="s">
        <v>89</v>
      </c>
      <c r="J322" s="29" t="s">
        <v>309</v>
      </c>
      <c r="K322" s="29" t="s">
        <v>309</v>
      </c>
      <c r="L322" s="29" t="s">
        <v>309</v>
      </c>
      <c r="M322" s="75" t="s">
        <v>89</v>
      </c>
      <c r="N322" s="75" t="s">
        <v>89</v>
      </c>
      <c r="O322" s="127" t="s">
        <v>89</v>
      </c>
      <c r="P322" s="75" t="s">
        <v>89</v>
      </c>
      <c r="Q322" s="161"/>
      <c r="R322" s="161"/>
      <c r="S322" s="23">
        <f>IF(T322&lt;=0,"",(((T322-'In Productie'!$E$1)/7)+1))</f>
        <v>6047.5714285714284</v>
      </c>
      <c r="T322" s="181">
        <v>42326</v>
      </c>
      <c r="U322" s="4" t="s">
        <v>561</v>
      </c>
      <c r="V322" s="151" t="s">
        <v>639</v>
      </c>
      <c r="W322" s="25">
        <v>29</v>
      </c>
      <c r="X322" s="78"/>
      <c r="Y322" s="81"/>
      <c r="Z322" s="202"/>
      <c r="AE322" s="4">
        <f>IF(A322="","",(IFERROR(VLOOKUP(A322,Projecten!A$4:W$2618,5,FALSE),"niet bekend")))</f>
        <v>1</v>
      </c>
      <c r="AF322" s="973">
        <f t="shared" si="40"/>
        <v>350</v>
      </c>
      <c r="AG322" s="1028">
        <f>IF(A322="","",(IFERROR(VLOOKUP(A322,Projecten!A$4:W$2618,23,FALSE),"niet bekend")))</f>
        <v>175</v>
      </c>
      <c r="AH322" s="1028">
        <f>IF(A322="","",(IFERROR(VLOOKUP(A322,Projecten!A$4:W$2618,12,FALSE),"niet bekend")))</f>
        <v>175</v>
      </c>
      <c r="AI322" s="1026"/>
    </row>
    <row r="323" spans="1:35" s="90" customFormat="1" ht="12.75" customHeight="1" x14ac:dyDescent="0.2">
      <c r="A323" s="261">
        <v>2015168</v>
      </c>
      <c r="B323" s="1490">
        <v>12035701</v>
      </c>
      <c r="C323" s="94" t="s">
        <v>578</v>
      </c>
      <c r="D323" s="94" t="s">
        <v>68</v>
      </c>
      <c r="E323" s="91">
        <v>1</v>
      </c>
      <c r="F323" s="94">
        <v>18</v>
      </c>
      <c r="G323" s="94">
        <v>7</v>
      </c>
      <c r="H323" s="94">
        <v>5</v>
      </c>
      <c r="I323" s="140" t="s">
        <v>89</v>
      </c>
      <c r="J323" s="140" t="s">
        <v>89</v>
      </c>
      <c r="K323" s="140" t="s">
        <v>89</v>
      </c>
      <c r="L323" s="75" t="s">
        <v>309</v>
      </c>
      <c r="M323" s="75" t="s">
        <v>89</v>
      </c>
      <c r="N323" s="75" t="s">
        <v>89</v>
      </c>
      <c r="O323" s="75" t="s">
        <v>89</v>
      </c>
      <c r="P323" s="75" t="s">
        <v>89</v>
      </c>
      <c r="R323" s="2122"/>
      <c r="S323" s="96">
        <f>IF(T323&lt;=0,"",(((T323-'In Productie'!$E$1)/7)+1))</f>
        <v>6047.4285714285716</v>
      </c>
      <c r="T323" s="180">
        <v>42325</v>
      </c>
      <c r="U323" s="90" t="s">
        <v>278</v>
      </c>
      <c r="V323" s="208" t="s">
        <v>541</v>
      </c>
      <c r="W323" s="97">
        <v>41</v>
      </c>
      <c r="X323" s="100"/>
      <c r="Y323" s="116"/>
      <c r="AE323" s="90">
        <f>IF(A323="","",(IFERROR(VLOOKUP(A323,Projecten!A$4:W$2618,5,FALSE),"niet bekend")))</f>
        <v>1</v>
      </c>
      <c r="AF323" s="972">
        <f t="shared" si="40"/>
        <v>12432</v>
      </c>
      <c r="AG323" s="1028">
        <f>IF(A323="","",(IFERROR(VLOOKUP(A323,Projecten!A$4:W$2618,23,FALSE),"niet bekend")))</f>
        <v>12432</v>
      </c>
      <c r="AH323" s="1028">
        <f>IF(A323="","",(IFERROR(VLOOKUP(A323,Projecten!A$4:W$2618,12,FALSE),"niet bekend")))</f>
        <v>12432</v>
      </c>
      <c r="AI323" s="1028">
        <f>IF(AF323="","",(AH323-AF323))</f>
        <v>0</v>
      </c>
    </row>
    <row r="324" spans="1:35" s="4" customFormat="1" ht="12.75" customHeight="1" x14ac:dyDescent="0.2">
      <c r="A324" s="265">
        <v>2015186</v>
      </c>
      <c r="B324" s="1493">
        <v>120363</v>
      </c>
      <c r="C324" s="28" t="s">
        <v>600</v>
      </c>
      <c r="D324" s="28" t="s">
        <v>68</v>
      </c>
      <c r="E324" s="41">
        <v>1</v>
      </c>
      <c r="F324" s="40">
        <v>8</v>
      </c>
      <c r="G324" s="40">
        <v>6</v>
      </c>
      <c r="H324" s="40">
        <v>3</v>
      </c>
      <c r="I324" s="141" t="s">
        <v>89</v>
      </c>
      <c r="J324" s="29" t="s">
        <v>309</v>
      </c>
      <c r="K324" s="29" t="s">
        <v>309</v>
      </c>
      <c r="L324" s="29" t="s">
        <v>309</v>
      </c>
      <c r="M324" s="41" t="s">
        <v>89</v>
      </c>
      <c r="N324" s="41" t="s">
        <v>89</v>
      </c>
      <c r="O324" s="41" t="s">
        <v>89</v>
      </c>
      <c r="P324" s="41" t="s">
        <v>89</v>
      </c>
      <c r="R324" s="2124"/>
      <c r="S324" s="96">
        <f>IF(T324&lt;=0,"",(((T324-'In Productie'!$E$1)/7)+1))</f>
        <v>6048.2857142857147</v>
      </c>
      <c r="T324" s="180">
        <v>42331</v>
      </c>
      <c r="U324" s="90" t="s">
        <v>278</v>
      </c>
      <c r="W324" s="25">
        <v>17</v>
      </c>
      <c r="X324" s="80"/>
      <c r="Y324" s="79"/>
      <c r="AE324" s="4">
        <f>IF(A324="","",(IFERROR(VLOOKUP(A324,Projecten!A$4:W$2618,5,FALSE),"niet bekend")))</f>
        <v>1</v>
      </c>
      <c r="AF324" s="973">
        <f t="shared" si="40"/>
        <v>2585</v>
      </c>
      <c r="AG324" s="1028">
        <f>IF(A324="","",(IFERROR(VLOOKUP(A324,Projecten!A$4:W$2618,23,FALSE),"niet bekend")))</f>
        <v>2585</v>
      </c>
      <c r="AH324" s="1028">
        <f>IF(A324="","",(IFERROR(VLOOKUP(A324,Projecten!A$4:W$2618,12,FALSE),"niet bekend")))</f>
        <v>2585</v>
      </c>
      <c r="AI324" s="1026">
        <f>IF(AF324="","",(AH324-AF324))</f>
        <v>0</v>
      </c>
    </row>
    <row r="325" spans="1:35" s="4" customFormat="1" ht="12.75" customHeight="1" x14ac:dyDescent="0.2">
      <c r="A325" s="261">
        <v>2015157</v>
      </c>
      <c r="B325" s="1492" t="s">
        <v>656</v>
      </c>
      <c r="C325" s="1" t="s">
        <v>605</v>
      </c>
      <c r="D325" s="1" t="s">
        <v>68</v>
      </c>
      <c r="E325" s="39">
        <v>5</v>
      </c>
      <c r="F325" s="1">
        <v>30</v>
      </c>
      <c r="G325" s="1">
        <v>20</v>
      </c>
      <c r="H325" s="1">
        <v>20</v>
      </c>
      <c r="I325" s="147" t="s">
        <v>89</v>
      </c>
      <c r="J325" s="29" t="s">
        <v>309</v>
      </c>
      <c r="K325" s="29" t="s">
        <v>309</v>
      </c>
      <c r="L325" s="29" t="s">
        <v>309</v>
      </c>
      <c r="M325" s="75" t="s">
        <v>89</v>
      </c>
      <c r="N325" s="75" t="s">
        <v>89</v>
      </c>
      <c r="O325" s="75" t="s">
        <v>89</v>
      </c>
      <c r="P325" s="75" t="s">
        <v>89</v>
      </c>
      <c r="Q325" s="161"/>
      <c r="R325" s="161"/>
      <c r="S325" s="23">
        <f>IF(T325&lt;=0,"",(((T325-'In Productie'!$E$1)/7)+1))</f>
        <v>6048.2857142857147</v>
      </c>
      <c r="T325" s="181">
        <v>42331</v>
      </c>
      <c r="U325" s="4" t="s">
        <v>444</v>
      </c>
      <c r="V325" s="151" t="s">
        <v>648</v>
      </c>
      <c r="W325" s="25">
        <v>73</v>
      </c>
      <c r="X325" s="78"/>
      <c r="Y325" s="81"/>
      <c r="Z325" s="202"/>
      <c r="AE325" s="4">
        <f>IF(A325="","",(IFERROR(VLOOKUP(A325,Projecten!A$4:W$2618,5,FALSE),"niet bekend")))</f>
        <v>1</v>
      </c>
      <c r="AF325" s="973">
        <f t="shared" si="40"/>
        <v>875</v>
      </c>
      <c r="AG325" s="1028">
        <f>IF(A325="","",(IFERROR(VLOOKUP(A325,Projecten!A$4:W$2618,23,FALSE),"niet bekend")))</f>
        <v>175</v>
      </c>
      <c r="AH325" s="1028">
        <f>IF(A325="","",(IFERROR(VLOOKUP(A325,Projecten!A$4:W$2618,12,FALSE),"niet bekend")))</f>
        <v>175</v>
      </c>
      <c r="AI325" s="1026"/>
    </row>
    <row r="326" spans="1:35" s="90" customFormat="1" ht="12.75" customHeight="1" x14ac:dyDescent="0.2">
      <c r="A326" s="265">
        <v>2015157</v>
      </c>
      <c r="B326" s="1495">
        <v>120364</v>
      </c>
      <c r="C326" s="215" t="s">
        <v>659</v>
      </c>
      <c r="D326" s="215" t="s">
        <v>68</v>
      </c>
      <c r="E326" s="76">
        <v>1</v>
      </c>
      <c r="F326" s="233">
        <v>6</v>
      </c>
      <c r="G326" s="233">
        <v>4</v>
      </c>
      <c r="H326" s="233">
        <v>4</v>
      </c>
      <c r="I326" s="141" t="s">
        <v>89</v>
      </c>
      <c r="J326" s="74" t="s">
        <v>309</v>
      </c>
      <c r="K326" s="74" t="s">
        <v>309</v>
      </c>
      <c r="L326" s="74" t="s">
        <v>309</v>
      </c>
      <c r="M326" s="76" t="s">
        <v>89</v>
      </c>
      <c r="N326" s="76" t="s">
        <v>89</v>
      </c>
      <c r="O326" s="76" t="s">
        <v>89</v>
      </c>
      <c r="P326" s="76" t="s">
        <v>89</v>
      </c>
      <c r="R326" s="2122"/>
      <c r="S326" s="96">
        <v>7</v>
      </c>
      <c r="T326" s="180">
        <v>42331</v>
      </c>
      <c r="U326" s="90" t="s">
        <v>561</v>
      </c>
      <c r="V326" s="90" t="s">
        <v>660</v>
      </c>
      <c r="W326" s="97">
        <v>14.5</v>
      </c>
      <c r="X326" s="100"/>
      <c r="Y326" s="101"/>
      <c r="AE326" s="90">
        <f>IF(A326="","",(IFERROR(VLOOKUP(A326,Projecten!A$4:W$2618,5,FALSE),"niet bekend")))</f>
        <v>1</v>
      </c>
      <c r="AF326" s="972">
        <f t="shared" si="40"/>
        <v>175</v>
      </c>
      <c r="AG326" s="1028">
        <f>IF(A326="","",(IFERROR(VLOOKUP(A326,Projecten!A$4:W$2618,23,FALSE),"niet bekend")))</f>
        <v>175</v>
      </c>
      <c r="AH326" s="1028">
        <f>IF(A326="","",(IFERROR(VLOOKUP(A326,Projecten!A$4:W$2618,12,FALSE),"niet bekend")))</f>
        <v>175</v>
      </c>
      <c r="AI326" s="1028">
        <f>IF(AF326="","",(AH326-AF326))</f>
        <v>0</v>
      </c>
    </row>
    <row r="327" spans="1:35" s="4" customFormat="1" ht="12.75" customHeight="1" x14ac:dyDescent="0.2">
      <c r="A327" s="261" t="s">
        <v>652</v>
      </c>
      <c r="B327" s="1492">
        <v>120367</v>
      </c>
      <c r="C327" s="1" t="s">
        <v>653</v>
      </c>
      <c r="D327" s="1" t="s">
        <v>68</v>
      </c>
      <c r="E327" s="39">
        <v>0</v>
      </c>
      <c r="F327" s="1">
        <v>1</v>
      </c>
      <c r="G327" s="1">
        <v>0</v>
      </c>
      <c r="H327" s="1">
        <v>0</v>
      </c>
      <c r="I327" s="29" t="s">
        <v>309</v>
      </c>
      <c r="J327" s="29" t="s">
        <v>309</v>
      </c>
      <c r="K327" s="29" t="s">
        <v>309</v>
      </c>
      <c r="L327" s="29" t="s">
        <v>309</v>
      </c>
      <c r="M327" s="29" t="s">
        <v>89</v>
      </c>
      <c r="N327" s="29" t="s">
        <v>89</v>
      </c>
      <c r="O327" s="29" t="s">
        <v>89</v>
      </c>
      <c r="P327" s="29" t="s">
        <v>89</v>
      </c>
      <c r="R327" s="2124"/>
      <c r="S327" s="23">
        <f>IF(T327&lt;=0,"",(((T327-'In Productie'!$E$1)/7)+1))</f>
        <v>6047.5714285714284</v>
      </c>
      <c r="T327" s="181">
        <v>42326</v>
      </c>
      <c r="U327" s="4" t="s">
        <v>278</v>
      </c>
      <c r="V327" s="264" t="s">
        <v>654</v>
      </c>
      <c r="W327" s="25">
        <v>3</v>
      </c>
      <c r="X327" s="79"/>
      <c r="Y327" s="79"/>
      <c r="AE327" s="4">
        <f>IF(A327="","",(IFERROR(VLOOKUP(A327,Projecten!A$4:W$2618,5,FALSE),"niet bekend")))</f>
        <v>0</v>
      </c>
      <c r="AF327" s="973">
        <f>AH327</f>
        <v>390</v>
      </c>
      <c r="AG327" s="1028">
        <f>IF(A327="","",(IFERROR(VLOOKUP(A327,Projecten!A$4:W$2618,23,FALSE),"niet bekend")))</f>
        <v>390</v>
      </c>
      <c r="AH327" s="1028">
        <f>IF(A327="","",(IFERROR(VLOOKUP(A327,Projecten!A$4:W$2618,12,FALSE),"niet bekend")))</f>
        <v>390</v>
      </c>
      <c r="AI327" s="1026">
        <f>IF(AF327="","",(AH327-AF327))</f>
        <v>0</v>
      </c>
    </row>
    <row r="328" spans="1:35" s="38" customFormat="1" ht="12.75" customHeight="1" x14ac:dyDescent="0.2">
      <c r="A328" s="30"/>
      <c r="B328" s="1491"/>
      <c r="C328" s="31"/>
      <c r="D328" s="31"/>
      <c r="E328" s="32"/>
      <c r="F328" s="31"/>
      <c r="G328" s="31"/>
      <c r="H328" s="31"/>
      <c r="I328" s="32"/>
      <c r="J328" s="32"/>
      <c r="K328" s="32"/>
      <c r="L328" s="32"/>
      <c r="M328" s="32"/>
      <c r="N328" s="32"/>
      <c r="O328" s="32"/>
      <c r="P328" s="32"/>
      <c r="Q328" s="33"/>
      <c r="R328" s="33"/>
      <c r="S328" s="1194"/>
      <c r="T328" s="176"/>
      <c r="U328" s="35"/>
      <c r="V328" s="35"/>
      <c r="W328" s="35"/>
      <c r="X328" s="83"/>
      <c r="Y328" s="84"/>
      <c r="AF328" s="983"/>
      <c r="AG328" s="1030"/>
      <c r="AH328" s="1030"/>
      <c r="AI328" s="1030"/>
    </row>
    <row r="329" spans="1:35" s="1038" customFormat="1" ht="12.75" customHeight="1" x14ac:dyDescent="0.2">
      <c r="A329" s="1007"/>
      <c r="B329" s="1489"/>
      <c r="C329" s="1008">
        <f>SUM(F329:H329)</f>
        <v>182</v>
      </c>
      <c r="D329" s="1009"/>
      <c r="E329" s="1010">
        <f>SUM(E330:E337)</f>
        <v>12</v>
      </c>
      <c r="F329" s="1009">
        <f>SUM(F330:F337)</f>
        <v>85</v>
      </c>
      <c r="G329" s="1009">
        <f>SUM(G330:G337)</f>
        <v>52</v>
      </c>
      <c r="H329" s="1009">
        <f>SUM(H330:H337)</f>
        <v>45</v>
      </c>
      <c r="I329" s="1010"/>
      <c r="J329" s="1010"/>
      <c r="K329" s="1010"/>
      <c r="L329" s="1010"/>
      <c r="M329" s="1010"/>
      <c r="N329" s="1010"/>
      <c r="O329" s="1010"/>
      <c r="P329" s="1010"/>
      <c r="Q329" s="1045">
        <v>48</v>
      </c>
      <c r="R329" s="1045"/>
      <c r="S329" s="1195"/>
      <c r="T329" s="1046"/>
      <c r="U329" s="1047"/>
      <c r="V329" s="1047">
        <f>SUM(W329:W337)</f>
        <v>200.5</v>
      </c>
      <c r="W329" s="960"/>
      <c r="X329" s="1049">
        <v>257.5</v>
      </c>
      <c r="Y329" s="961">
        <f>V329-X329</f>
        <v>-57</v>
      </c>
      <c r="AE329" s="1038" t="str">
        <f>IF(A329="","",(IFERROR(VLOOKUP(A329,Projecten!A$4:W$2618,5,FALSE),"niet bekend")))</f>
        <v/>
      </c>
      <c r="AF329" s="1037">
        <f>SUM(AF330:AF337)</f>
        <v>11316</v>
      </c>
      <c r="AG329" s="1027" t="str">
        <f>IF(A329="","",(IFERROR(VLOOKUP(A329,Projecten!A$4:W$2618,23,FALSE),"niet bekend")))</f>
        <v/>
      </c>
      <c r="AH329" s="1027" t="str">
        <f>IF(A329="","",(IFERROR(VLOOKUP(A329,Projecten!A$4:W$2618,12,FALSE),"niet bekend")))</f>
        <v/>
      </c>
      <c r="AI329" s="1027"/>
    </row>
    <row r="330" spans="1:35" s="90" customFormat="1" ht="12.75" customHeight="1" x14ac:dyDescent="0.2">
      <c r="A330" s="160"/>
      <c r="B330" s="1495"/>
      <c r="C330" s="207" t="s">
        <v>635</v>
      </c>
      <c r="D330" s="99"/>
      <c r="E330" s="75"/>
      <c r="F330" s="99"/>
      <c r="G330" s="99"/>
      <c r="H330" s="99"/>
      <c r="I330" s="75"/>
      <c r="J330" s="75"/>
      <c r="K330" s="75"/>
      <c r="L330" s="75"/>
      <c r="M330" s="75"/>
      <c r="N330" s="75"/>
      <c r="O330" s="75"/>
      <c r="P330" s="75"/>
      <c r="Q330" s="161"/>
      <c r="R330" s="161"/>
      <c r="S330" s="1197"/>
      <c r="T330" s="185"/>
      <c r="U330" s="162"/>
      <c r="V330" s="162"/>
      <c r="W330" s="496">
        <v>4</v>
      </c>
      <c r="X330" s="163"/>
      <c r="Y330" s="164"/>
      <c r="AE330" s="90" t="str">
        <f>IF(A330="","",(IFERROR(VLOOKUP(A330,Projecten!A$4:W$2618,5,FALSE),"niet bekend")))</f>
        <v/>
      </c>
      <c r="AF330" s="972" t="str">
        <f t="shared" ref="AF330:AF336" si="41">IF(AE330="","",(E330/AE330*AH330))</f>
        <v/>
      </c>
      <c r="AG330" s="1028" t="str">
        <f>IF(A330="","",(IFERROR(VLOOKUP(A330,Projecten!A$4:W$2618,23,FALSE),"niet bekend")))</f>
        <v/>
      </c>
      <c r="AH330" s="1028" t="str">
        <f>IF(A330="","",(IFERROR(VLOOKUP(A330,Projecten!A$4:W$2618,12,FALSE),"niet bekend")))</f>
        <v/>
      </c>
      <c r="AI330" s="1028" t="str">
        <f>IF(AF330="","",(AH330-AF330))</f>
        <v/>
      </c>
    </row>
    <row r="331" spans="1:35" s="90" customFormat="1" ht="12.75" customHeight="1" x14ac:dyDescent="0.2">
      <c r="A331" s="160"/>
      <c r="B331" s="1495"/>
      <c r="C331" s="266" t="s">
        <v>657</v>
      </c>
      <c r="D331" s="99"/>
      <c r="E331" s="75"/>
      <c r="F331" s="99"/>
      <c r="G331" s="99"/>
      <c r="H331" s="99"/>
      <c r="I331" s="75"/>
      <c r="J331" s="75"/>
      <c r="K331" s="75"/>
      <c r="L331" s="75"/>
      <c r="M331" s="75"/>
      <c r="N331" s="75"/>
      <c r="O331" s="75"/>
      <c r="P331" s="75"/>
      <c r="Q331" s="161"/>
      <c r="R331" s="161"/>
      <c r="S331" s="1197"/>
      <c r="T331" s="185"/>
      <c r="U331" s="162"/>
      <c r="V331" s="162"/>
      <c r="W331" s="496">
        <v>3</v>
      </c>
      <c r="X331" s="163"/>
      <c r="Y331" s="164"/>
      <c r="AE331" s="90" t="str">
        <f>IF(A331="","",(IFERROR(VLOOKUP(A331,Projecten!A$4:W$2618,5,FALSE),"niet bekend")))</f>
        <v/>
      </c>
      <c r="AF331" s="972" t="str">
        <f t="shared" si="41"/>
        <v/>
      </c>
      <c r="AG331" s="1028" t="str">
        <f>IF(A331="","",(IFERROR(VLOOKUP(A331,Projecten!A$4:W$2618,23,FALSE),"niet bekend")))</f>
        <v/>
      </c>
      <c r="AH331" s="1028" t="str">
        <f>IF(A331="","",(IFERROR(VLOOKUP(A331,Projecten!A$4:W$2618,12,FALSE),"niet bekend")))</f>
        <v/>
      </c>
      <c r="AI331" s="1028" t="str">
        <f>IF(AF331="","",(AH331-AF331))</f>
        <v/>
      </c>
    </row>
    <row r="332" spans="1:35" s="4" customFormat="1" ht="12.75" customHeight="1" x14ac:dyDescent="0.2">
      <c r="A332" s="269">
        <v>2015188</v>
      </c>
      <c r="B332" s="1492">
        <v>120365</v>
      </c>
      <c r="C332" s="1" t="s">
        <v>607</v>
      </c>
      <c r="D332" s="1" t="s">
        <v>68</v>
      </c>
      <c r="E332" s="39">
        <v>3</v>
      </c>
      <c r="F332" s="1">
        <f>E332*10</f>
        <v>30</v>
      </c>
      <c r="G332" s="1">
        <f>E332*5</f>
        <v>15</v>
      </c>
      <c r="H332" s="1">
        <f>E332*3</f>
        <v>9</v>
      </c>
      <c r="I332" s="267" t="s">
        <v>89</v>
      </c>
      <c r="J332" s="29" t="s">
        <v>309</v>
      </c>
      <c r="K332" s="29" t="s">
        <v>309</v>
      </c>
      <c r="L332" s="29" t="s">
        <v>309</v>
      </c>
      <c r="M332" s="41" t="s">
        <v>89</v>
      </c>
      <c r="N332" s="41" t="s">
        <v>89</v>
      </c>
      <c r="O332" s="41" t="s">
        <v>89</v>
      </c>
      <c r="P332" s="41" t="s">
        <v>89</v>
      </c>
      <c r="R332" s="2124"/>
      <c r="S332" s="23">
        <f>IF(T332&lt;=0,"",(((T332-'In Productie'!$E$1)/7)+1))</f>
        <v>6048.4285714285716</v>
      </c>
      <c r="T332" s="181">
        <v>42332</v>
      </c>
      <c r="U332" s="4" t="s">
        <v>278</v>
      </c>
      <c r="W332" s="25">
        <v>51</v>
      </c>
      <c r="X332" s="79"/>
      <c r="Y332" s="79"/>
      <c r="AE332" s="4">
        <f>IF(A332="","",(IFERROR(VLOOKUP(A332,Projecten!A$4:W$2618,5,FALSE),"niet bekend")))</f>
        <v>17</v>
      </c>
      <c r="AF332" s="973">
        <f t="shared" si="41"/>
        <v>9741</v>
      </c>
      <c r="AG332" s="1028">
        <f>IF(A332="","",(IFERROR(VLOOKUP(A332,Projecten!A$4:W$2618,23,FALSE),"niet bekend")))</f>
        <v>55199</v>
      </c>
      <c r="AH332" s="1028">
        <f>IF(A332="","",(IFERROR(VLOOKUP(A332,Projecten!A$4:W$2618,12,FALSE),"niet bekend")))</f>
        <v>55199</v>
      </c>
      <c r="AI332" s="1026"/>
    </row>
    <row r="333" spans="1:35" s="4" customFormat="1" ht="12.75" customHeight="1" x14ac:dyDescent="0.2">
      <c r="A333" s="269">
        <v>2015157</v>
      </c>
      <c r="B333" s="1492">
        <v>120364</v>
      </c>
      <c r="C333" s="1" t="s">
        <v>658</v>
      </c>
      <c r="D333" s="1" t="s">
        <v>68</v>
      </c>
      <c r="E333" s="39">
        <v>3</v>
      </c>
      <c r="F333" s="1">
        <v>18</v>
      </c>
      <c r="G333" s="1">
        <v>12</v>
      </c>
      <c r="H333" s="1">
        <v>12</v>
      </c>
      <c r="I333" s="268" t="s">
        <v>89</v>
      </c>
      <c r="J333" s="29" t="s">
        <v>309</v>
      </c>
      <c r="K333" s="29" t="s">
        <v>309</v>
      </c>
      <c r="L333" s="29" t="s">
        <v>309</v>
      </c>
      <c r="M333" s="75" t="s">
        <v>89</v>
      </c>
      <c r="N333" s="75" t="s">
        <v>89</v>
      </c>
      <c r="O333" s="75" t="s">
        <v>89</v>
      </c>
      <c r="P333" s="75" t="s">
        <v>89</v>
      </c>
      <c r="Q333" s="161"/>
      <c r="R333" s="161"/>
      <c r="S333" s="23">
        <f>IF(T333&lt;=0,"",(((T333-'In Productie'!$E$1)/7)+1))</f>
        <v>6048.4285714285716</v>
      </c>
      <c r="T333" s="181">
        <v>42332</v>
      </c>
      <c r="U333" s="4" t="s">
        <v>561</v>
      </c>
      <c r="V333" s="151" t="s">
        <v>589</v>
      </c>
      <c r="W333" s="25">
        <v>43.5</v>
      </c>
      <c r="X333" s="78"/>
      <c r="Y333" s="81"/>
      <c r="Z333" s="202"/>
      <c r="AE333" s="4">
        <f>IF(A333="","",(IFERROR(VLOOKUP(A333,Projecten!A$4:W$2618,5,FALSE),"niet bekend")))</f>
        <v>1</v>
      </c>
      <c r="AF333" s="973">
        <f t="shared" si="41"/>
        <v>525</v>
      </c>
      <c r="AG333" s="1028">
        <f>IF(A333="","",(IFERROR(VLOOKUP(A333,Projecten!A$4:W$2618,23,FALSE),"niet bekend")))</f>
        <v>175</v>
      </c>
      <c r="AH333" s="1028">
        <f>IF(A333="","",(IFERROR(VLOOKUP(A333,Projecten!A$4:W$2618,12,FALSE),"niet bekend")))</f>
        <v>175</v>
      </c>
      <c r="AI333" s="1026"/>
    </row>
    <row r="334" spans="1:35" s="4" customFormat="1" ht="12.75" customHeight="1" x14ac:dyDescent="0.2">
      <c r="A334" s="269">
        <v>2015157</v>
      </c>
      <c r="B334" s="1492">
        <v>120368</v>
      </c>
      <c r="C334" s="1" t="s">
        <v>650</v>
      </c>
      <c r="D334" s="1" t="s">
        <v>68</v>
      </c>
      <c r="E334" s="39">
        <v>6</v>
      </c>
      <c r="F334" s="1">
        <v>36</v>
      </c>
      <c r="G334" s="1">
        <v>24</v>
      </c>
      <c r="H334" s="1">
        <v>24</v>
      </c>
      <c r="I334" s="268" t="s">
        <v>89</v>
      </c>
      <c r="J334" s="29" t="s">
        <v>309</v>
      </c>
      <c r="K334" s="29" t="s">
        <v>309</v>
      </c>
      <c r="L334" s="29" t="s">
        <v>309</v>
      </c>
      <c r="M334" s="75" t="s">
        <v>89</v>
      </c>
      <c r="N334" s="75" t="s">
        <v>89</v>
      </c>
      <c r="O334" s="75" t="s">
        <v>89</v>
      </c>
      <c r="P334" s="75" t="s">
        <v>89</v>
      </c>
      <c r="Q334" s="161"/>
      <c r="R334" s="161"/>
      <c r="S334" s="23">
        <f>IF(T334&lt;=0,"",(((T334-'In Productie'!$E$1)/7)+1))</f>
        <v>6048.8571428571431</v>
      </c>
      <c r="T334" s="181">
        <v>42335</v>
      </c>
      <c r="U334" s="4" t="s">
        <v>444</v>
      </c>
      <c r="V334" s="263" t="s">
        <v>649</v>
      </c>
      <c r="W334" s="25">
        <v>96</v>
      </c>
      <c r="X334" s="78"/>
      <c r="Y334" s="81"/>
      <c r="Z334" s="202"/>
      <c r="AE334" s="4">
        <f>IF(A334="","",(IFERROR(VLOOKUP(A334,Projecten!A$4:W$2618,5,FALSE),"niet bekend")))</f>
        <v>1</v>
      </c>
      <c r="AF334" s="973">
        <f t="shared" si="41"/>
        <v>1050</v>
      </c>
      <c r="AG334" s="1028">
        <f>IF(A334="","",(IFERROR(VLOOKUP(A334,Projecten!A$4:W$2618,23,FALSE),"niet bekend")))</f>
        <v>175</v>
      </c>
      <c r="AH334" s="1028">
        <f>IF(A334="","",(IFERROR(VLOOKUP(A334,Projecten!A$4:W$2618,12,FALSE),"niet bekend")))</f>
        <v>175</v>
      </c>
      <c r="AI334" s="1026"/>
    </row>
    <row r="335" spans="1:35" s="4" customFormat="1" ht="12.75" customHeight="1" x14ac:dyDescent="0.2">
      <c r="A335" s="269">
        <v>2015171</v>
      </c>
      <c r="B335" s="1492" t="s">
        <v>89</v>
      </c>
      <c r="C335" s="1" t="s">
        <v>665</v>
      </c>
      <c r="D335" s="1" t="s">
        <v>68</v>
      </c>
      <c r="E335" s="39">
        <v>0</v>
      </c>
      <c r="F335" s="1">
        <v>1</v>
      </c>
      <c r="G335" s="1">
        <v>0</v>
      </c>
      <c r="H335" s="1">
        <v>0</v>
      </c>
      <c r="I335" s="75" t="s">
        <v>309</v>
      </c>
      <c r="J335" s="29" t="s">
        <v>309</v>
      </c>
      <c r="K335" s="29" t="s">
        <v>309</v>
      </c>
      <c r="L335" s="29" t="s">
        <v>309</v>
      </c>
      <c r="M335" s="7" t="s">
        <v>89</v>
      </c>
      <c r="N335" s="7" t="s">
        <v>89</v>
      </c>
      <c r="O335" s="7" t="s">
        <v>89</v>
      </c>
      <c r="P335" s="7" t="s">
        <v>89</v>
      </c>
      <c r="R335" s="2124"/>
      <c r="S335" s="23"/>
      <c r="T335" s="181">
        <v>42332</v>
      </c>
      <c r="U335" s="4" t="s">
        <v>561</v>
      </c>
      <c r="V335" s="206"/>
      <c r="W335" s="25">
        <v>1</v>
      </c>
      <c r="X335" s="80"/>
      <c r="Y335" s="82"/>
      <c r="AE335" s="4">
        <f>IF(A335="","",(IFERROR(VLOOKUP(A335,Projecten!A$4:W$2618,5,FALSE),"niet bekend")))</f>
        <v>1</v>
      </c>
      <c r="AF335" s="973">
        <f t="shared" si="41"/>
        <v>0</v>
      </c>
      <c r="AG335" s="1028">
        <f>IF(A335="","",(IFERROR(VLOOKUP(A335,Projecten!A$4:W$2618,23,FALSE),"niet bekend")))</f>
        <v>5322</v>
      </c>
      <c r="AH335" s="1028">
        <f>IF(A335="","",(IFERROR(VLOOKUP(A335,Projecten!A$4:W$2618,12,FALSE),"niet bekend")))</f>
        <v>5322</v>
      </c>
      <c r="AI335" s="1026"/>
    </row>
    <row r="336" spans="1:35" s="4" customFormat="1" ht="12.75" customHeight="1" x14ac:dyDescent="0.2">
      <c r="A336" s="269">
        <v>2015157</v>
      </c>
      <c r="B336" s="1492" t="s">
        <v>89</v>
      </c>
      <c r="C336" s="1" t="s">
        <v>664</v>
      </c>
      <c r="D336" s="1" t="s">
        <v>68</v>
      </c>
      <c r="E336" s="39">
        <v>0</v>
      </c>
      <c r="F336" s="1">
        <v>0</v>
      </c>
      <c r="G336" s="1">
        <v>1</v>
      </c>
      <c r="H336" s="1">
        <v>0</v>
      </c>
      <c r="I336" s="75" t="s">
        <v>309</v>
      </c>
      <c r="J336" s="29" t="s">
        <v>309</v>
      </c>
      <c r="K336" s="29" t="s">
        <v>309</v>
      </c>
      <c r="L336" s="29" t="s">
        <v>309</v>
      </c>
      <c r="M336" s="7" t="s">
        <v>89</v>
      </c>
      <c r="N336" s="7" t="s">
        <v>89</v>
      </c>
      <c r="O336" s="7" t="s">
        <v>89</v>
      </c>
      <c r="P336" s="7" t="s">
        <v>89</v>
      </c>
      <c r="R336" s="2124"/>
      <c r="S336" s="23"/>
      <c r="T336" s="181">
        <v>42332</v>
      </c>
      <c r="U336" s="4" t="s">
        <v>561</v>
      </c>
      <c r="V336" s="206"/>
      <c r="W336" s="25">
        <v>2</v>
      </c>
      <c r="X336" s="80"/>
      <c r="Y336" s="82"/>
      <c r="AE336" s="4">
        <f>IF(A336="","",(IFERROR(VLOOKUP(A336,Projecten!A$4:W$2618,5,FALSE),"niet bekend")))</f>
        <v>1</v>
      </c>
      <c r="AF336" s="973">
        <f t="shared" si="41"/>
        <v>0</v>
      </c>
      <c r="AG336" s="1028">
        <f>IF(A336="","",(IFERROR(VLOOKUP(A336,Projecten!A$4:W$2618,23,FALSE),"niet bekend")))</f>
        <v>175</v>
      </c>
      <c r="AH336" s="1028">
        <f>IF(A336="","",(IFERROR(VLOOKUP(A336,Projecten!A$4:W$2618,12,FALSE),"niet bekend")))</f>
        <v>175</v>
      </c>
      <c r="AI336" s="1026">
        <f>IF(AF336="","",(AH336-AF336))</f>
        <v>175</v>
      </c>
    </row>
    <row r="337" spans="1:35" s="38" customFormat="1" ht="12.75" customHeight="1" x14ac:dyDescent="0.2">
      <c r="A337" s="30"/>
      <c r="B337" s="1491"/>
      <c r="C337" s="31"/>
      <c r="D337" s="31"/>
      <c r="E337" s="32"/>
      <c r="F337" s="31"/>
      <c r="G337" s="31"/>
      <c r="H337" s="31"/>
      <c r="I337" s="32"/>
      <c r="J337" s="32"/>
      <c r="K337" s="32"/>
      <c r="L337" s="32"/>
      <c r="M337" s="32"/>
      <c r="N337" s="32"/>
      <c r="O337" s="32"/>
      <c r="P337" s="32"/>
      <c r="Q337" s="33"/>
      <c r="R337" s="33"/>
      <c r="S337" s="1194"/>
      <c r="T337" s="176"/>
      <c r="U337" s="35"/>
      <c r="V337" s="35"/>
      <c r="W337" s="35"/>
      <c r="X337" s="83"/>
      <c r="Y337" s="84"/>
      <c r="AF337" s="983"/>
      <c r="AG337" s="1030"/>
      <c r="AH337" s="1030"/>
      <c r="AI337" s="1030"/>
    </row>
    <row r="338" spans="1:35" s="1038" customFormat="1" ht="12.75" customHeight="1" x14ac:dyDescent="0.2">
      <c r="A338" s="1007"/>
      <c r="B338" s="1489"/>
      <c r="C338" s="1008">
        <f>SUM(F338:H338)</f>
        <v>321</v>
      </c>
      <c r="D338" s="1009"/>
      <c r="E338" s="1010">
        <f>SUM(E339:E347)</f>
        <v>20</v>
      </c>
      <c r="F338" s="1009">
        <f>SUM(F339:F347)</f>
        <v>153</v>
      </c>
      <c r="G338" s="1009">
        <f>SUM(G339:G347)</f>
        <v>88</v>
      </c>
      <c r="H338" s="1009">
        <f>SUM(H339:H347)</f>
        <v>80</v>
      </c>
      <c r="I338" s="1010"/>
      <c r="J338" s="1010"/>
      <c r="K338" s="1010"/>
      <c r="L338" s="1010"/>
      <c r="M338" s="1010"/>
      <c r="N338" s="1010"/>
      <c r="O338" s="1010"/>
      <c r="P338" s="1010"/>
      <c r="Q338" s="1045">
        <v>49</v>
      </c>
      <c r="R338" s="1045"/>
      <c r="S338" s="1195"/>
      <c r="T338" s="1046"/>
      <c r="U338" s="1047"/>
      <c r="V338" s="1047">
        <f>SUM(W338:W347)</f>
        <v>323.5</v>
      </c>
      <c r="W338" s="960"/>
      <c r="X338" s="1049">
        <v>257.5</v>
      </c>
      <c r="Y338" s="961">
        <f>V338-X338</f>
        <v>66</v>
      </c>
      <c r="AE338" s="1038" t="str">
        <f>IF(A338="","",(IFERROR(VLOOKUP(A338,Projecten!A$4:W$2618,5,FALSE),"niet bekend")))</f>
        <v/>
      </c>
      <c r="AF338" s="1037">
        <f>SUM(AF339:AF347)</f>
        <v>38431</v>
      </c>
      <c r="AG338" s="1027" t="str">
        <f>IF(A338="","",(IFERROR(VLOOKUP(A338,Projecten!A$4:W$2618,23,FALSE),"niet bekend")))</f>
        <v/>
      </c>
      <c r="AH338" s="1027" t="str">
        <f>IF(A338="","",(IFERROR(VLOOKUP(A338,Projecten!A$4:W$2618,12,FALSE),"niet bekend")))</f>
        <v/>
      </c>
      <c r="AI338" s="1027"/>
    </row>
    <row r="339" spans="1:35" s="4" customFormat="1" ht="12.75" customHeight="1" x14ac:dyDescent="0.2">
      <c r="A339" s="269">
        <v>2015157</v>
      </c>
      <c r="B339" s="1492">
        <v>120369</v>
      </c>
      <c r="C339" s="1" t="s">
        <v>606</v>
      </c>
      <c r="D339" s="1" t="s">
        <v>68</v>
      </c>
      <c r="E339" s="39">
        <v>3</v>
      </c>
      <c r="F339" s="1">
        <v>18</v>
      </c>
      <c r="G339" s="1">
        <v>12</v>
      </c>
      <c r="H339" s="1">
        <v>20</v>
      </c>
      <c r="I339" s="268" t="s">
        <v>89</v>
      </c>
      <c r="J339" s="29" t="s">
        <v>309</v>
      </c>
      <c r="K339" s="29" t="s">
        <v>309</v>
      </c>
      <c r="L339" s="29" t="s">
        <v>309</v>
      </c>
      <c r="M339" s="75" t="s">
        <v>89</v>
      </c>
      <c r="N339" s="75" t="s">
        <v>89</v>
      </c>
      <c r="O339" s="75" t="s">
        <v>89</v>
      </c>
      <c r="P339" s="75" t="s">
        <v>89</v>
      </c>
      <c r="Q339" s="161"/>
      <c r="R339" s="161"/>
      <c r="S339" s="23">
        <f>IF(T339&lt;=0,"",(((T339-'In Productie'!$E$1)/7)+1))</f>
        <v>6049.2857142857147</v>
      </c>
      <c r="T339" s="181">
        <v>42338</v>
      </c>
      <c r="U339" s="4" t="s">
        <v>561</v>
      </c>
      <c r="V339" s="151" t="s">
        <v>589</v>
      </c>
      <c r="W339" s="25">
        <v>44</v>
      </c>
      <c r="X339" s="78"/>
      <c r="Y339" s="81"/>
      <c r="Z339" s="202"/>
      <c r="AE339" s="4">
        <f>IF(A339="","",(IFERROR(VLOOKUP(A339,Projecten!A$4:W$2618,5,FALSE),"niet bekend")))</f>
        <v>1</v>
      </c>
      <c r="AF339" s="973">
        <f t="shared" ref="AF339:AF346" si="42">IF(AE339="","",(E339/AE339*AH339))</f>
        <v>525</v>
      </c>
      <c r="AG339" s="1028">
        <f>IF(A339="","",(IFERROR(VLOOKUP(A339,Projecten!A$4:W$2618,23,FALSE),"niet bekend")))</f>
        <v>175</v>
      </c>
      <c r="AH339" s="1028">
        <f>IF(A339="","",(IFERROR(VLOOKUP(A339,Projecten!A$4:W$2618,12,FALSE),"niet bekend")))</f>
        <v>175</v>
      </c>
      <c r="AI339" s="1026">
        <f>IF(AF339="","",(AH339-AF339))</f>
        <v>-350</v>
      </c>
    </row>
    <row r="340" spans="1:35" s="4" customFormat="1" ht="12.75" customHeight="1" x14ac:dyDescent="0.2">
      <c r="A340" s="269">
        <v>2015188</v>
      </c>
      <c r="B340" s="1492" t="s">
        <v>680</v>
      </c>
      <c r="C340" s="1" t="s">
        <v>608</v>
      </c>
      <c r="D340" s="1" t="s">
        <v>68</v>
      </c>
      <c r="E340" s="39">
        <v>4</v>
      </c>
      <c r="F340" s="1">
        <f>E340*10</f>
        <v>40</v>
      </c>
      <c r="G340" s="1">
        <f>E340*5</f>
        <v>20</v>
      </c>
      <c r="H340" s="1">
        <f>E340*3</f>
        <v>12</v>
      </c>
      <c r="I340" s="268" t="s">
        <v>89</v>
      </c>
      <c r="J340" s="29" t="s">
        <v>309</v>
      </c>
      <c r="K340" s="29" t="s">
        <v>309</v>
      </c>
      <c r="L340" s="7" t="s">
        <v>309</v>
      </c>
      <c r="M340" s="7" t="s">
        <v>89</v>
      </c>
      <c r="N340" s="7" t="s">
        <v>89</v>
      </c>
      <c r="O340" s="7" t="s">
        <v>89</v>
      </c>
      <c r="P340" s="7" t="s">
        <v>89</v>
      </c>
      <c r="R340" s="2124"/>
      <c r="S340" s="23">
        <f>IF(T340&lt;=0,"",(((T340-'In Productie'!$E$1)/7)+1))</f>
        <v>6049.2857142857147</v>
      </c>
      <c r="T340" s="181">
        <v>42338</v>
      </c>
      <c r="U340" s="4" t="s">
        <v>278</v>
      </c>
      <c r="V340" s="206" t="s">
        <v>688</v>
      </c>
      <c r="W340" s="25">
        <v>68</v>
      </c>
      <c r="X340" s="80"/>
      <c r="Y340" s="82"/>
      <c r="AE340" s="4">
        <f>IF(A340="","",(IFERROR(VLOOKUP(A340,Projecten!A$4:W$2618,5,FALSE),"niet bekend")))</f>
        <v>17</v>
      </c>
      <c r="AF340" s="973">
        <f t="shared" si="42"/>
        <v>12988</v>
      </c>
      <c r="AG340" s="1028">
        <f>IF(A340="","",(IFERROR(VLOOKUP(A340,Projecten!A$4:W$2618,23,FALSE),"niet bekend")))</f>
        <v>55199</v>
      </c>
      <c r="AH340" s="1028">
        <f>IF(A340="","",(IFERROR(VLOOKUP(A340,Projecten!A$4:W$2618,12,FALSE),"niet bekend")))</f>
        <v>55199</v>
      </c>
      <c r="AI340" s="1026">
        <f>IF(AF340="","",(AH340-AF340))</f>
        <v>42211</v>
      </c>
    </row>
    <row r="341" spans="1:35" s="90" customFormat="1" ht="13.5" customHeight="1" x14ac:dyDescent="0.2">
      <c r="A341" s="270"/>
      <c r="B341" s="1495"/>
      <c r="C341" s="266"/>
      <c r="D341" s="99"/>
      <c r="E341" s="75"/>
      <c r="F341" s="99"/>
      <c r="G341" s="99"/>
      <c r="H341" s="99"/>
      <c r="I341" s="75"/>
      <c r="J341" s="75"/>
      <c r="K341" s="75"/>
      <c r="L341" s="75"/>
      <c r="M341" s="75"/>
      <c r="N341" s="75"/>
      <c r="O341" s="75"/>
      <c r="P341" s="75"/>
      <c r="Q341" s="161"/>
      <c r="R341" s="161"/>
      <c r="S341" s="1197"/>
      <c r="T341" s="185"/>
      <c r="U341" s="162"/>
      <c r="V341" s="162"/>
      <c r="W341" s="496"/>
      <c r="X341" s="163"/>
      <c r="Y341" s="164"/>
      <c r="AE341" s="90" t="str">
        <f>IF(A341="","",(IFERROR(VLOOKUP(A341,Projecten!A$4:W$2618,5,FALSE),"niet bekend")))</f>
        <v/>
      </c>
      <c r="AF341" s="972" t="str">
        <f t="shared" si="42"/>
        <v/>
      </c>
      <c r="AG341" s="1028" t="str">
        <f>IF(A341="","",(IFERROR(VLOOKUP(A341,Projecten!A$4:W$2618,23,FALSE),"niet bekend")))</f>
        <v/>
      </c>
      <c r="AH341" s="1028" t="str">
        <f>IF(A341="","",(IFERROR(VLOOKUP(A341,Projecten!A$4:W$2618,12,FALSE),"niet bekend")))</f>
        <v/>
      </c>
      <c r="AI341" s="1028" t="str">
        <f>IF(AF341="","",(AH341-AF341))</f>
        <v/>
      </c>
    </row>
    <row r="342" spans="1:35" s="4" customFormat="1" ht="12.75" customHeight="1" x14ac:dyDescent="0.2">
      <c r="A342" s="269">
        <v>2015157</v>
      </c>
      <c r="B342" s="1492">
        <v>120375</v>
      </c>
      <c r="C342" s="1" t="s">
        <v>666</v>
      </c>
      <c r="D342" s="1" t="s">
        <v>68</v>
      </c>
      <c r="E342" s="39">
        <v>4</v>
      </c>
      <c r="F342" s="1">
        <v>24</v>
      </c>
      <c r="G342" s="1">
        <v>16</v>
      </c>
      <c r="H342" s="1">
        <v>16</v>
      </c>
      <c r="I342" s="268" t="s">
        <v>89</v>
      </c>
      <c r="J342" s="29" t="s">
        <v>309</v>
      </c>
      <c r="K342" s="29" t="s">
        <v>309</v>
      </c>
      <c r="L342" s="29" t="s">
        <v>309</v>
      </c>
      <c r="M342" s="75" t="s">
        <v>89</v>
      </c>
      <c r="N342" s="75" t="s">
        <v>89</v>
      </c>
      <c r="O342" s="75" t="s">
        <v>89</v>
      </c>
      <c r="P342" s="75" t="s">
        <v>89</v>
      </c>
      <c r="Q342" s="161"/>
      <c r="R342" s="161"/>
      <c r="S342" s="23">
        <f>IF(T342&lt;=0,"",(((T342-'In Productie'!$E$1)/7)+1))</f>
        <v>6049.7142857142853</v>
      </c>
      <c r="T342" s="186">
        <v>42341</v>
      </c>
      <c r="U342" s="4" t="s">
        <v>444</v>
      </c>
      <c r="V342" s="151" t="s">
        <v>667</v>
      </c>
      <c r="W342" s="25">
        <v>68</v>
      </c>
      <c r="X342" s="78"/>
      <c r="Y342" s="81"/>
      <c r="Z342" s="202"/>
      <c r="AE342" s="4">
        <f>IF(A342="","",(IFERROR(VLOOKUP(A342,Projecten!A$4:W$2618,5,FALSE),"niet bekend")))</f>
        <v>1</v>
      </c>
      <c r="AF342" s="973">
        <f t="shared" si="42"/>
        <v>700</v>
      </c>
      <c r="AG342" s="1028">
        <f>IF(A342="","",(IFERROR(VLOOKUP(A342,Projecten!A$4:W$2618,23,FALSE),"niet bekend")))</f>
        <v>175</v>
      </c>
      <c r="AH342" s="1028">
        <f>IF(A342="","",(IFERROR(VLOOKUP(A342,Projecten!A$4:W$2618,12,FALSE),"niet bekend")))</f>
        <v>175</v>
      </c>
      <c r="AI342" s="1026">
        <f>IF(AF342="","",(AH342-AF342))</f>
        <v>-525</v>
      </c>
    </row>
    <row r="343" spans="1:35" s="4" customFormat="1" ht="12.75" customHeight="1" x14ac:dyDescent="0.2">
      <c r="A343" s="269">
        <v>2015188</v>
      </c>
      <c r="B343" s="1492" t="s">
        <v>680</v>
      </c>
      <c r="C343" s="1" t="s">
        <v>609</v>
      </c>
      <c r="D343" s="1" t="s">
        <v>68</v>
      </c>
      <c r="E343" s="39">
        <v>4</v>
      </c>
      <c r="F343" s="1">
        <f>E343*10</f>
        <v>40</v>
      </c>
      <c r="G343" s="1">
        <f>E343*5</f>
        <v>20</v>
      </c>
      <c r="H343" s="1">
        <f>E343*3</f>
        <v>12</v>
      </c>
      <c r="I343" s="262" t="s">
        <v>89</v>
      </c>
      <c r="J343" s="29" t="s">
        <v>309</v>
      </c>
      <c r="K343" s="29" t="s">
        <v>309</v>
      </c>
      <c r="L343" s="29" t="s">
        <v>309</v>
      </c>
      <c r="M343" s="7" t="s">
        <v>89</v>
      </c>
      <c r="N343" s="7" t="s">
        <v>89</v>
      </c>
      <c r="O343" s="7" t="s">
        <v>89</v>
      </c>
      <c r="P343" s="7" t="s">
        <v>89</v>
      </c>
      <c r="R343" s="2124"/>
      <c r="S343" s="23">
        <f>IF(T343&lt;=0,"",(((T343-'In Productie'!$E$1)/7)+1))</f>
        <v>6050.2857142857147</v>
      </c>
      <c r="T343" s="186">
        <v>42345</v>
      </c>
      <c r="U343" s="4" t="s">
        <v>278</v>
      </c>
      <c r="V343" s="206"/>
      <c r="W343" s="25">
        <v>68</v>
      </c>
      <c r="X343" s="80"/>
      <c r="Y343" s="82"/>
      <c r="AE343" s="4">
        <f>IF(A343="","",(IFERROR(VLOOKUP(A343,Projecten!A$4:W$2618,5,FALSE),"niet bekend")))</f>
        <v>17</v>
      </c>
      <c r="AF343" s="973">
        <f t="shared" si="42"/>
        <v>12988</v>
      </c>
      <c r="AG343" s="1028">
        <f>IF(A343="","",(IFERROR(VLOOKUP(A343,Projecten!A$4:W$2618,23,FALSE),"niet bekend")))</f>
        <v>55199</v>
      </c>
      <c r="AH343" s="1028">
        <f>IF(A343="","",(IFERROR(VLOOKUP(A343,Projecten!A$4:W$2618,12,FALSE),"niet bekend")))</f>
        <v>55199</v>
      </c>
      <c r="AI343" s="1026"/>
    </row>
    <row r="344" spans="1:35" s="90" customFormat="1" ht="12.75" customHeight="1" x14ac:dyDescent="0.2">
      <c r="A344" s="270">
        <v>2015178</v>
      </c>
      <c r="B344" s="1495">
        <v>120376</v>
      </c>
      <c r="C344" s="160" t="s">
        <v>679</v>
      </c>
      <c r="D344" s="99" t="s">
        <v>68</v>
      </c>
      <c r="E344" s="75">
        <v>0</v>
      </c>
      <c r="F344" s="99">
        <v>1</v>
      </c>
      <c r="G344" s="99">
        <v>0</v>
      </c>
      <c r="H344" s="99">
        <v>0</v>
      </c>
      <c r="I344" s="75" t="s">
        <v>309</v>
      </c>
      <c r="J344" s="75" t="s">
        <v>309</v>
      </c>
      <c r="K344" s="75" t="s">
        <v>309</v>
      </c>
      <c r="L344" s="75" t="s">
        <v>309</v>
      </c>
      <c r="M344" s="75" t="s">
        <v>89</v>
      </c>
      <c r="N344" s="75" t="s">
        <v>89</v>
      </c>
      <c r="O344" s="75" t="s">
        <v>89</v>
      </c>
      <c r="P344" s="75" t="s">
        <v>89</v>
      </c>
      <c r="Q344" s="161"/>
      <c r="R344" s="161"/>
      <c r="S344" s="23">
        <f>IF(T344&lt;=0,"",(((T344-'In Productie'!$E$1)/7)+1))</f>
        <v>6049.4285714285716</v>
      </c>
      <c r="T344" s="186">
        <v>42339</v>
      </c>
      <c r="U344" s="4" t="s">
        <v>278</v>
      </c>
      <c r="V344" s="162"/>
      <c r="W344" s="97">
        <v>3</v>
      </c>
      <c r="X344" s="163"/>
      <c r="Y344" s="164"/>
      <c r="AE344" s="90">
        <f>IF(A344="","",(IFERROR(VLOOKUP(A344,Projecten!A$4:W$2618,5,FALSE),"niet bekend")))</f>
        <v>1</v>
      </c>
      <c r="AF344" s="972">
        <f t="shared" si="42"/>
        <v>0</v>
      </c>
      <c r="AG344" s="1028">
        <f>IF(A344="","",(IFERROR(VLOOKUP(A344,Projecten!A$4:W$2618,23,FALSE),"niet bekend")))</f>
        <v>2513</v>
      </c>
      <c r="AH344" s="1028">
        <f>IF(A344="","",(IFERROR(VLOOKUP(A344,Projecten!A$4:W$2618,12,FALSE),"niet bekend")))</f>
        <v>2513</v>
      </c>
      <c r="AI344" s="1028">
        <f>IF(AF344="","",(AH344-AF344))</f>
        <v>2513</v>
      </c>
    </row>
    <row r="345" spans="1:35" s="4" customFormat="1" ht="12.75" customHeight="1" x14ac:dyDescent="0.2">
      <c r="A345" s="269">
        <v>2015194</v>
      </c>
      <c r="B345" s="1492">
        <v>120377</v>
      </c>
      <c r="C345" s="1" t="s">
        <v>671</v>
      </c>
      <c r="D345" s="1" t="s">
        <v>68</v>
      </c>
      <c r="E345" s="39">
        <v>2</v>
      </c>
      <c r="F345" s="1">
        <f>E345*6</f>
        <v>12</v>
      </c>
      <c r="G345" s="1">
        <f>E345*4</f>
        <v>8</v>
      </c>
      <c r="H345" s="1">
        <f>E345*4</f>
        <v>8</v>
      </c>
      <c r="I345" s="268" t="s">
        <v>89</v>
      </c>
      <c r="J345" s="29" t="s">
        <v>309</v>
      </c>
      <c r="K345" s="29" t="s">
        <v>309</v>
      </c>
      <c r="L345" s="29" t="s">
        <v>309</v>
      </c>
      <c r="M345" s="75" t="s">
        <v>89</v>
      </c>
      <c r="N345" s="75" t="s">
        <v>89</v>
      </c>
      <c r="O345" s="75" t="s">
        <v>89</v>
      </c>
      <c r="P345" s="75" t="s">
        <v>89</v>
      </c>
      <c r="Q345" s="161"/>
      <c r="R345" s="161"/>
      <c r="S345" s="23">
        <f>IF(T345&lt;=0,"",(((T345-'In Productie'!$E$1)/7)+1))</f>
        <v>6049.8571428571431</v>
      </c>
      <c r="T345" s="186">
        <v>42342</v>
      </c>
      <c r="U345" s="4" t="s">
        <v>670</v>
      </c>
      <c r="V345" s="151" t="s">
        <v>700</v>
      </c>
      <c r="W345" s="25">
        <f>E345*14.5</f>
        <v>29</v>
      </c>
      <c r="X345" s="78"/>
      <c r="Y345" s="81"/>
      <c r="Z345" s="202"/>
      <c r="AE345" s="4">
        <f>IF(A345="","",(IFERROR(VLOOKUP(A345,Projecten!A$4:W$2618,5,FALSE),"niet bekend")))</f>
        <v>5</v>
      </c>
      <c r="AF345" s="973">
        <f t="shared" si="42"/>
        <v>4492</v>
      </c>
      <c r="AG345" s="1028">
        <f>IF(A345="","",(IFERROR(VLOOKUP(A345,Projecten!A$4:W$2618,23,FALSE),"niet bekend")))</f>
        <v>11230</v>
      </c>
      <c r="AH345" s="1028">
        <f>IF(A345="","",(IFERROR(VLOOKUP(A345,Projecten!A$4:W$2618,12,FALSE),"niet bekend")))</f>
        <v>11230</v>
      </c>
      <c r="AI345" s="1026">
        <f>IF(AF345="","",(AH345-AF345))</f>
        <v>6738</v>
      </c>
    </row>
    <row r="346" spans="1:35" s="4" customFormat="1" ht="12.75" customHeight="1" x14ac:dyDescent="0.2">
      <c r="A346" s="269">
        <v>2015194</v>
      </c>
      <c r="B346" s="1492">
        <v>120377</v>
      </c>
      <c r="C346" s="1" t="s">
        <v>671</v>
      </c>
      <c r="D346" s="1" t="s">
        <v>68</v>
      </c>
      <c r="E346" s="39">
        <v>3</v>
      </c>
      <c r="F346" s="1">
        <f>E346*6</f>
        <v>18</v>
      </c>
      <c r="G346" s="1">
        <f>E346*4</f>
        <v>12</v>
      </c>
      <c r="H346" s="1">
        <f>E346*4</f>
        <v>12</v>
      </c>
      <c r="I346" s="268" t="s">
        <v>89</v>
      </c>
      <c r="J346" s="29" t="s">
        <v>309</v>
      </c>
      <c r="K346" s="29" t="s">
        <v>309</v>
      </c>
      <c r="L346" s="29" t="s">
        <v>309</v>
      </c>
      <c r="M346" s="75" t="s">
        <v>89</v>
      </c>
      <c r="N346" s="75" t="s">
        <v>89</v>
      </c>
      <c r="O346" s="75" t="s">
        <v>89</v>
      </c>
      <c r="P346" s="75" t="s">
        <v>89</v>
      </c>
      <c r="Q346" s="161"/>
      <c r="R346" s="161"/>
      <c r="S346" s="23">
        <f>IF(T346&lt;=0,"",(((T346-'In Productie'!$E$1)/7)+1))</f>
        <v>6049.8571428571431</v>
      </c>
      <c r="T346" s="186">
        <v>42342</v>
      </c>
      <c r="U346" s="4" t="s">
        <v>670</v>
      </c>
      <c r="V346" s="151" t="s">
        <v>700</v>
      </c>
      <c r="W346" s="25">
        <f>E346*14.5</f>
        <v>43.5</v>
      </c>
      <c r="X346" s="78"/>
      <c r="Y346" s="81"/>
      <c r="Z346" s="202"/>
      <c r="AE346" s="4">
        <f>IF(A346="","",(IFERROR(VLOOKUP(A346,Projecten!A$4:W$2618,5,FALSE),"niet bekend")))</f>
        <v>5</v>
      </c>
      <c r="AF346" s="973">
        <f t="shared" si="42"/>
        <v>6738</v>
      </c>
      <c r="AG346" s="1028">
        <f>IF(A346="","",(IFERROR(VLOOKUP(A346,Projecten!A$4:W$2618,23,FALSE),"niet bekend")))</f>
        <v>11230</v>
      </c>
      <c r="AH346" s="1028">
        <f>IF(A346="","",(IFERROR(VLOOKUP(A346,Projecten!A$4:W$2618,12,FALSE),"niet bekend")))</f>
        <v>11230</v>
      </c>
      <c r="AI346" s="1026">
        <f>IF(AF346="","",(AH346-AF346))</f>
        <v>4492</v>
      </c>
    </row>
    <row r="347" spans="1:35" s="38" customFormat="1" ht="12.75" customHeight="1" x14ac:dyDescent="0.2">
      <c r="A347" s="30"/>
      <c r="B347" s="1491"/>
      <c r="C347" s="31"/>
      <c r="D347" s="31"/>
      <c r="E347" s="32"/>
      <c r="F347" s="31"/>
      <c r="G347" s="31"/>
      <c r="H347" s="31"/>
      <c r="I347" s="32"/>
      <c r="J347" s="32"/>
      <c r="K347" s="32"/>
      <c r="L347" s="32"/>
      <c r="M347" s="32"/>
      <c r="N347" s="32"/>
      <c r="O347" s="32"/>
      <c r="P347" s="32"/>
      <c r="Q347" s="33"/>
      <c r="R347" s="33"/>
      <c r="S347" s="1194"/>
      <c r="T347" s="176"/>
      <c r="U347" s="35"/>
      <c r="V347" s="35"/>
      <c r="W347" s="35"/>
      <c r="X347" s="83"/>
      <c r="Y347" s="84"/>
      <c r="AF347" s="983"/>
      <c r="AG347" s="1030"/>
      <c r="AH347" s="1030"/>
      <c r="AI347" s="1030"/>
    </row>
    <row r="348" spans="1:35" s="1038" customFormat="1" ht="12.75" customHeight="1" x14ac:dyDescent="0.2">
      <c r="A348" s="1007"/>
      <c r="B348" s="1489"/>
      <c r="C348" s="1008">
        <f>SUM(F348:H348)</f>
        <v>286</v>
      </c>
      <c r="D348" s="1009"/>
      <c r="E348" s="1010">
        <f>SUM(E349:E353)</f>
        <v>19</v>
      </c>
      <c r="F348" s="1009">
        <f>SUM(F349:F353)</f>
        <v>130</v>
      </c>
      <c r="G348" s="1009">
        <f>SUM(G349:G353)</f>
        <v>80</v>
      </c>
      <c r="H348" s="1009">
        <f>SUM(H349:H353)</f>
        <v>76</v>
      </c>
      <c r="I348" s="1010"/>
      <c r="J348" s="1010"/>
      <c r="K348" s="1010"/>
      <c r="L348" s="1010"/>
      <c r="M348" s="1010"/>
      <c r="N348" s="1010"/>
      <c r="O348" s="1010"/>
      <c r="P348" s="1010"/>
      <c r="Q348" s="1045">
        <v>50</v>
      </c>
      <c r="R348" s="1045"/>
      <c r="S348" s="1195"/>
      <c r="T348" s="1046"/>
      <c r="U348" s="1047"/>
      <c r="V348" s="1047">
        <f>SUM(W348:W353)</f>
        <v>285.5</v>
      </c>
      <c r="W348" s="960"/>
      <c r="X348" s="1049">
        <v>257.5</v>
      </c>
      <c r="Y348" s="961">
        <f>V348-X348</f>
        <v>28</v>
      </c>
      <c r="AE348" s="1038" t="str">
        <f>IF(A348="","",(IFERROR(VLOOKUP(A348,Projecten!A$4:W$2618,5,FALSE),"niet bekend")))</f>
        <v/>
      </c>
      <c r="AF348" s="1037">
        <f>SUM(AF349:AF353)</f>
        <v>46678</v>
      </c>
      <c r="AG348" s="1027" t="str">
        <f>IF(A348="","",(IFERROR(VLOOKUP(A348,Projecten!A$4:W$2618,23,FALSE),"niet bekend")))</f>
        <v/>
      </c>
      <c r="AH348" s="1027" t="str">
        <f>IF(A348="","",(IFERROR(VLOOKUP(A348,Projecten!A$4:W$2618,12,FALSE),"niet bekend")))</f>
        <v/>
      </c>
      <c r="AI348" s="1027"/>
    </row>
    <row r="349" spans="1:35" s="4" customFormat="1" ht="12.75" customHeight="1" x14ac:dyDescent="0.2">
      <c r="A349" s="269">
        <v>2015195</v>
      </c>
      <c r="B349" s="1492">
        <v>120382</v>
      </c>
      <c r="C349" s="1" t="s">
        <v>672</v>
      </c>
      <c r="D349" s="1" t="s">
        <v>68</v>
      </c>
      <c r="E349" s="39">
        <v>7</v>
      </c>
      <c r="F349" s="1">
        <f>E349*6</f>
        <v>42</v>
      </c>
      <c r="G349" s="1">
        <f>E349*4</f>
        <v>28</v>
      </c>
      <c r="H349" s="1">
        <f>E349*4</f>
        <v>28</v>
      </c>
      <c r="I349" s="268" t="s">
        <v>89</v>
      </c>
      <c r="J349" s="29" t="s">
        <v>309</v>
      </c>
      <c r="K349" s="29" t="s">
        <v>309</v>
      </c>
      <c r="L349" s="29" t="s">
        <v>309</v>
      </c>
      <c r="M349" s="75" t="s">
        <v>89</v>
      </c>
      <c r="N349" s="75" t="s">
        <v>89</v>
      </c>
      <c r="O349" s="75" t="s">
        <v>89</v>
      </c>
      <c r="P349" s="75" t="s">
        <v>89</v>
      </c>
      <c r="Q349" s="161"/>
      <c r="R349" s="161"/>
      <c r="S349" s="23">
        <f>IF(T349&lt;=0,"",(((T349-'In Productie'!$E$1)/7)+1))</f>
        <v>6050.4285714285716</v>
      </c>
      <c r="T349" s="186">
        <v>42346</v>
      </c>
      <c r="U349" s="4" t="s">
        <v>444</v>
      </c>
      <c r="V349" s="151" t="s">
        <v>675</v>
      </c>
      <c r="W349" s="25">
        <f>E349*14.5</f>
        <v>101.5</v>
      </c>
      <c r="X349" s="78"/>
      <c r="Y349" s="81"/>
      <c r="Z349" s="202"/>
      <c r="AE349" s="4">
        <f>IF(A349="","",(IFERROR(VLOOKUP(A349,Projecten!A$4:W$2618,5,FALSE),"niet bekend")))</f>
        <v>32</v>
      </c>
      <c r="AF349" s="973">
        <f>IF(AE349="","",(E349/AE349*AH349))</f>
        <v>15722</v>
      </c>
      <c r="AG349" s="1028">
        <f>IF(A349="","",(IFERROR(VLOOKUP(A349,Projecten!A$4:W$2618,23,FALSE),"niet bekend")))</f>
        <v>71872</v>
      </c>
      <c r="AH349" s="1028">
        <f>IF(A349="","",(IFERROR(VLOOKUP(A349,Projecten!A$4:W$2618,12,FALSE),"niet bekend")))</f>
        <v>71872</v>
      </c>
      <c r="AI349" s="1026">
        <f>IF(AF349="","",(AH349-AF349))</f>
        <v>56150</v>
      </c>
    </row>
    <row r="350" spans="1:35" s="4" customFormat="1" ht="12.75" customHeight="1" x14ac:dyDescent="0.2">
      <c r="A350" s="269">
        <v>2015188</v>
      </c>
      <c r="B350" s="1492" t="s">
        <v>690</v>
      </c>
      <c r="C350" s="1" t="s">
        <v>689</v>
      </c>
      <c r="D350" s="1" t="s">
        <v>68</v>
      </c>
      <c r="E350" s="39">
        <v>4</v>
      </c>
      <c r="F350" s="1">
        <v>40</v>
      </c>
      <c r="G350" s="1">
        <v>20</v>
      </c>
      <c r="H350" s="1">
        <v>16</v>
      </c>
      <c r="I350" s="268" t="s">
        <v>89</v>
      </c>
      <c r="J350" s="29" t="s">
        <v>309</v>
      </c>
      <c r="K350" s="29" t="s">
        <v>309</v>
      </c>
      <c r="L350" s="7" t="s">
        <v>309</v>
      </c>
      <c r="M350" s="7" t="s">
        <v>89</v>
      </c>
      <c r="N350" s="7" t="s">
        <v>89</v>
      </c>
      <c r="O350" s="7" t="s">
        <v>89</v>
      </c>
      <c r="P350" s="7" t="s">
        <v>89</v>
      </c>
      <c r="R350" s="2124"/>
      <c r="S350" s="23">
        <f>IF(T350&lt;=0,"",(((T350-'In Productie'!$E$1)/7)+1))</f>
        <v>6050.7142857142853</v>
      </c>
      <c r="T350" s="186">
        <v>42348</v>
      </c>
      <c r="U350" s="4" t="s">
        <v>278</v>
      </c>
      <c r="V350" s="206"/>
      <c r="W350" s="25">
        <v>68</v>
      </c>
      <c r="X350" s="79"/>
      <c r="Y350" s="79"/>
      <c r="AE350" s="4">
        <f>IF(A350="","",(IFERROR(VLOOKUP(A350,Projecten!A$4:W$2618,5,FALSE),"niet bekend")))</f>
        <v>17</v>
      </c>
      <c r="AF350" s="973">
        <f>IF(AE350="","",(E350/AE350*AH350))</f>
        <v>12988</v>
      </c>
      <c r="AG350" s="1028">
        <f>IF(A350="","",(IFERROR(VLOOKUP(A350,Projecten!A$4:W$2618,23,FALSE),"niet bekend")))</f>
        <v>55199</v>
      </c>
      <c r="AH350" s="1028">
        <f>IF(A350="","",(IFERROR(VLOOKUP(A350,Projecten!A$4:W$2618,12,FALSE),"niet bekend")))</f>
        <v>55199</v>
      </c>
      <c r="AI350" s="1026"/>
    </row>
    <row r="351" spans="1:35" s="4" customFormat="1" ht="12.75" customHeight="1" x14ac:dyDescent="0.2">
      <c r="A351" s="269">
        <v>2015195</v>
      </c>
      <c r="B351" s="1492">
        <v>120388</v>
      </c>
      <c r="C351" s="1" t="s">
        <v>672</v>
      </c>
      <c r="D351" s="1" t="s">
        <v>68</v>
      </c>
      <c r="E351" s="39">
        <v>6</v>
      </c>
      <c r="F351" s="1">
        <f>E351*6</f>
        <v>36</v>
      </c>
      <c r="G351" s="1">
        <f>E351*4</f>
        <v>24</v>
      </c>
      <c r="H351" s="1">
        <f>E351*4</f>
        <v>24</v>
      </c>
      <c r="I351" s="268" t="s">
        <v>89</v>
      </c>
      <c r="J351" s="29" t="s">
        <v>309</v>
      </c>
      <c r="K351" s="29" t="s">
        <v>309</v>
      </c>
      <c r="L351" s="29" t="s">
        <v>309</v>
      </c>
      <c r="M351" s="75" t="s">
        <v>89</v>
      </c>
      <c r="N351" s="75" t="s">
        <v>89</v>
      </c>
      <c r="O351" s="75" t="s">
        <v>89</v>
      </c>
      <c r="P351" s="75" t="s">
        <v>89</v>
      </c>
      <c r="Q351" s="161"/>
      <c r="R351" s="161"/>
      <c r="S351" s="23">
        <f>IF(T351&lt;=0,"",(((T351-'In Productie'!$E$1)/7)+1))</f>
        <v>6050.8571428571431</v>
      </c>
      <c r="T351" s="186">
        <v>42349</v>
      </c>
      <c r="U351" s="4" t="s">
        <v>444</v>
      </c>
      <c r="V351" s="151"/>
      <c r="W351" s="25">
        <f>E351*14.5</f>
        <v>87</v>
      </c>
      <c r="X351" s="78"/>
      <c r="Y351" s="81"/>
      <c r="Z351" s="202"/>
      <c r="AE351" s="4">
        <f>IF(A351="","",(IFERROR(VLOOKUP(A351,Projecten!A$4:W$2618,5,FALSE),"niet bekend")))</f>
        <v>32</v>
      </c>
      <c r="AF351" s="973">
        <f>IF(AE351="","",(E351/AE351*AH351))</f>
        <v>13476</v>
      </c>
      <c r="AG351" s="1028">
        <f>IF(A351="","",(IFERROR(VLOOKUP(A351,Projecten!A$4:W$2618,23,FALSE),"niet bekend")))</f>
        <v>71872</v>
      </c>
      <c r="AH351" s="1028">
        <f>IF(A351="","",(IFERROR(VLOOKUP(A351,Projecten!A$4:W$2618,12,FALSE),"niet bekend")))</f>
        <v>71872</v>
      </c>
      <c r="AI351" s="1026">
        <f>IF(AF351="","",(AH351-AF351))</f>
        <v>58396</v>
      </c>
    </row>
    <row r="352" spans="1:35" s="4" customFormat="1" ht="12.75" customHeight="1" x14ac:dyDescent="0.2">
      <c r="A352" s="269">
        <v>2015195</v>
      </c>
      <c r="B352" s="1492">
        <v>120388</v>
      </c>
      <c r="C352" s="1" t="s">
        <v>672</v>
      </c>
      <c r="D352" s="1" t="s">
        <v>68</v>
      </c>
      <c r="E352" s="39">
        <v>2</v>
      </c>
      <c r="F352" s="1">
        <f>E352*6</f>
        <v>12</v>
      </c>
      <c r="G352" s="1">
        <f>E352*4</f>
        <v>8</v>
      </c>
      <c r="H352" s="1">
        <f>E352*4</f>
        <v>8</v>
      </c>
      <c r="I352" s="268" t="s">
        <v>89</v>
      </c>
      <c r="J352" s="29" t="s">
        <v>309</v>
      </c>
      <c r="K352" s="29" t="s">
        <v>309</v>
      </c>
      <c r="L352" s="29" t="s">
        <v>309</v>
      </c>
      <c r="M352" s="75" t="s">
        <v>89</v>
      </c>
      <c r="N352" s="75" t="s">
        <v>89</v>
      </c>
      <c r="O352" s="75" t="s">
        <v>89</v>
      </c>
      <c r="P352" s="75" t="s">
        <v>89</v>
      </c>
      <c r="Q352" s="161"/>
      <c r="R352" s="161"/>
      <c r="S352" s="23">
        <f>IF(T352&lt;=0,"",(((T352-'In Productie'!$E$1)/7)+1))</f>
        <v>6051.7142857142853</v>
      </c>
      <c r="T352" s="186">
        <v>42355</v>
      </c>
      <c r="U352" s="4" t="s">
        <v>444</v>
      </c>
      <c r="V352" s="151"/>
      <c r="W352" s="25">
        <f>E352*14.5</f>
        <v>29</v>
      </c>
      <c r="X352" s="78"/>
      <c r="Y352" s="81"/>
      <c r="Z352" s="202"/>
      <c r="AE352" s="4">
        <f>IF(A352="","",(IFERROR(VLOOKUP(A352,Projecten!A$4:W$2618,5,FALSE),"niet bekend")))</f>
        <v>32</v>
      </c>
      <c r="AF352" s="973">
        <f>IF(AE352="","",(E352/AE352*AH352))</f>
        <v>4492</v>
      </c>
      <c r="AG352" s="1028">
        <f>IF(A352="","",(IFERROR(VLOOKUP(A352,Projecten!A$4:W$2618,23,FALSE),"niet bekend")))</f>
        <v>71872</v>
      </c>
      <c r="AH352" s="1028">
        <f>IF(A352="","",(IFERROR(VLOOKUP(A352,Projecten!A$4:W$2618,12,FALSE),"niet bekend")))</f>
        <v>71872</v>
      </c>
      <c r="AI352" s="1026">
        <f>IF(AF352="","",(AH352-AF352))</f>
        <v>67380</v>
      </c>
    </row>
    <row r="353" spans="1:35" s="38" customFormat="1" ht="12.75" customHeight="1" x14ac:dyDescent="0.2">
      <c r="A353" s="30"/>
      <c r="B353" s="1491"/>
      <c r="C353" s="31"/>
      <c r="D353" s="31"/>
      <c r="E353" s="32"/>
      <c r="F353" s="31"/>
      <c r="G353" s="31"/>
      <c r="H353" s="31"/>
      <c r="I353" s="32"/>
      <c r="J353" s="32"/>
      <c r="K353" s="32"/>
      <c r="L353" s="32"/>
      <c r="M353" s="32"/>
      <c r="N353" s="32"/>
      <c r="O353" s="32"/>
      <c r="P353" s="32"/>
      <c r="Q353" s="33"/>
      <c r="R353" s="33"/>
      <c r="S353" s="1194"/>
      <c r="T353" s="176"/>
      <c r="U353" s="35"/>
      <c r="V353" s="35"/>
      <c r="W353" s="35"/>
      <c r="X353" s="83"/>
      <c r="Y353" s="84"/>
      <c r="AF353" s="983"/>
      <c r="AG353" s="1030"/>
      <c r="AH353" s="1030"/>
      <c r="AI353" s="1030"/>
    </row>
    <row r="354" spans="1:35" s="1038" customFormat="1" ht="12.75" customHeight="1" x14ac:dyDescent="0.2">
      <c r="A354" s="1007"/>
      <c r="B354" s="1489"/>
      <c r="C354" s="1008">
        <f>SUM(F354:H354)</f>
        <v>276</v>
      </c>
      <c r="D354" s="1009"/>
      <c r="E354" s="1010">
        <f>SUM(E355:E363)</f>
        <v>18</v>
      </c>
      <c r="F354" s="1009">
        <f>SUM(F355:F363)</f>
        <v>138</v>
      </c>
      <c r="G354" s="1009">
        <f>SUM(G355:G363)</f>
        <v>73</v>
      </c>
      <c r="H354" s="1009">
        <f>SUM(H355:H363)</f>
        <v>65</v>
      </c>
      <c r="I354" s="1010"/>
      <c r="J354" s="1010"/>
      <c r="K354" s="1010"/>
      <c r="L354" s="1010"/>
      <c r="M354" s="1010"/>
      <c r="N354" s="1010"/>
      <c r="O354" s="1010"/>
      <c r="P354" s="1010"/>
      <c r="Q354" s="1045">
        <v>51</v>
      </c>
      <c r="R354" s="1045"/>
      <c r="S354" s="1195"/>
      <c r="T354" s="1046"/>
      <c r="U354" s="1047"/>
      <c r="V354" s="1047">
        <f>SUM(W354:W363)</f>
        <v>277</v>
      </c>
      <c r="W354" s="960"/>
      <c r="X354" s="1049">
        <v>257.5</v>
      </c>
      <c r="Y354" s="961">
        <f>V354-X354</f>
        <v>19.5</v>
      </c>
      <c r="AE354" s="1038" t="str">
        <f>IF(A354="","",(IFERROR(VLOOKUP(A354,Projecten!A$4:W$2618,5,FALSE),"niet bekend")))</f>
        <v/>
      </c>
      <c r="AF354" s="1037">
        <f>SUM(AF355:AF363)</f>
        <v>47675</v>
      </c>
      <c r="AG354" s="1027" t="str">
        <f>IF(A354="","",(IFERROR(VLOOKUP(A354,Projecten!A$4:W$2618,23,FALSE),"niet bekend")))</f>
        <v/>
      </c>
      <c r="AH354" s="1027" t="str">
        <f>IF(A354="","",(IFERROR(VLOOKUP(A354,Projecten!A$4:W$2618,12,FALSE),"niet bekend")))</f>
        <v/>
      </c>
      <c r="AI354" s="1027"/>
    </row>
    <row r="355" spans="1:35" s="4" customFormat="1" ht="12.75" customHeight="1" x14ac:dyDescent="0.2">
      <c r="A355" s="269">
        <v>2015190</v>
      </c>
      <c r="B355" s="1492">
        <v>120379</v>
      </c>
      <c r="C355" s="1" t="s">
        <v>629</v>
      </c>
      <c r="D355" s="1" t="s">
        <v>630</v>
      </c>
      <c r="E355" s="39">
        <v>0</v>
      </c>
      <c r="F355" s="1">
        <v>2</v>
      </c>
      <c r="G355" s="1">
        <v>0</v>
      </c>
      <c r="H355" s="1">
        <v>4</v>
      </c>
      <c r="I355" s="262" t="s">
        <v>89</v>
      </c>
      <c r="J355" s="7" t="s">
        <v>309</v>
      </c>
      <c r="K355" s="7" t="s">
        <v>309</v>
      </c>
      <c r="L355" s="7" t="s">
        <v>309</v>
      </c>
      <c r="M355" s="7" t="s">
        <v>89</v>
      </c>
      <c r="N355" s="7" t="s">
        <v>89</v>
      </c>
      <c r="O355" s="7" t="s">
        <v>89</v>
      </c>
      <c r="P355" s="7" t="s">
        <v>89</v>
      </c>
      <c r="R355" s="2124"/>
      <c r="S355" s="23">
        <f>IF(T355&lt;=0,"",(((T355-'In Productie'!$E$1)/7)+1))</f>
        <v>6050.8571428571431</v>
      </c>
      <c r="T355" s="181">
        <v>42349</v>
      </c>
      <c r="U355" s="4" t="s">
        <v>486</v>
      </c>
      <c r="V355" s="4" t="s">
        <v>637</v>
      </c>
      <c r="W355" s="25">
        <v>9</v>
      </c>
      <c r="X355" s="80"/>
      <c r="Y355" s="82"/>
      <c r="AE355" s="4">
        <f>IF(A355="","",(IFERROR(VLOOKUP(A355,Projecten!A$4:W$2618,5,FALSE),"niet bekend")))</f>
        <v>0</v>
      </c>
      <c r="AF355" s="973">
        <f t="shared" ref="AF355:AF362" si="43">IF(AE355="","",(IF(AE355=0,AH355,(E355/AE355*AH355))))</f>
        <v>1554</v>
      </c>
      <c r="AG355" s="1028">
        <f>IF(A355="","",(IFERROR(VLOOKUP(A355,Projecten!A$4:W$2618,23,FALSE),"niet bekend")))</f>
        <v>1554</v>
      </c>
      <c r="AH355" s="1028">
        <f>IF(A355="","",(IFERROR(VLOOKUP(A355,Projecten!A$4:W$2618,12,FALSE),"niet bekend")))</f>
        <v>1554</v>
      </c>
      <c r="AI355" s="1026">
        <f>IF(AF355="","",(AH355-AF355))</f>
        <v>0</v>
      </c>
    </row>
    <row r="356" spans="1:35" s="4" customFormat="1" ht="12.75" customHeight="1" x14ac:dyDescent="0.2">
      <c r="A356" s="269">
        <v>2015196</v>
      </c>
      <c r="B356" s="1492">
        <v>120389</v>
      </c>
      <c r="C356" s="1" t="s">
        <v>661</v>
      </c>
      <c r="D356" s="1" t="s">
        <v>68</v>
      </c>
      <c r="E356" s="39">
        <v>1</v>
      </c>
      <c r="F356" s="1">
        <v>8</v>
      </c>
      <c r="G356" s="1">
        <v>2</v>
      </c>
      <c r="H356" s="1">
        <v>2</v>
      </c>
      <c r="I356" s="268" t="s">
        <v>89</v>
      </c>
      <c r="J356" s="268" t="s">
        <v>89</v>
      </c>
      <c r="K356" s="29" t="s">
        <v>309</v>
      </c>
      <c r="L356" s="29" t="s">
        <v>309</v>
      </c>
      <c r="M356" s="29" t="s">
        <v>89</v>
      </c>
      <c r="N356" s="29" t="s">
        <v>89</v>
      </c>
      <c r="O356" s="29" t="s">
        <v>89</v>
      </c>
      <c r="P356" s="29" t="s">
        <v>89</v>
      </c>
      <c r="R356" s="2124"/>
      <c r="S356" s="23">
        <f>IF(T356&lt;=0,"",(((T356-'In Productie'!$E$1)/7)+1))</f>
        <v>6051.7142857142853</v>
      </c>
      <c r="T356" s="181">
        <v>42355</v>
      </c>
      <c r="U356" s="4" t="s">
        <v>278</v>
      </c>
      <c r="V356" s="151"/>
      <c r="W356" s="25">
        <v>14</v>
      </c>
      <c r="X356" s="79"/>
      <c r="Y356" s="79"/>
      <c r="AE356" s="4">
        <f>IF(A356="","",(IFERROR(VLOOKUP(A356,Projecten!A$4:W$2618,5,FALSE),"niet bekend")))</f>
        <v>1</v>
      </c>
      <c r="AF356" s="973">
        <f t="shared" si="43"/>
        <v>2690</v>
      </c>
      <c r="AG356" s="1028">
        <f>IF(A356="","",(IFERROR(VLOOKUP(A356,Projecten!A$4:W$2618,23,FALSE),"niet bekend")))</f>
        <v>2690</v>
      </c>
      <c r="AH356" s="1028">
        <f>IF(A356="","",(IFERROR(VLOOKUP(A356,Projecten!A$4:W$2618,12,FALSE),"niet bekend")))</f>
        <v>2690</v>
      </c>
      <c r="AI356" s="1026">
        <f>IF(AF356="","",(AH356-AF356))</f>
        <v>0</v>
      </c>
    </row>
    <row r="357" spans="1:35" s="4" customFormat="1" ht="12.75" customHeight="1" x14ac:dyDescent="0.2">
      <c r="A357" s="269">
        <v>2015195</v>
      </c>
      <c r="B357" s="1492">
        <v>120395</v>
      </c>
      <c r="C357" s="1" t="s">
        <v>716</v>
      </c>
      <c r="D357" s="1" t="s">
        <v>68</v>
      </c>
      <c r="E357" s="39">
        <v>0</v>
      </c>
      <c r="F357" s="1">
        <v>1</v>
      </c>
      <c r="G357" s="1">
        <v>1</v>
      </c>
      <c r="H357" s="1">
        <v>0</v>
      </c>
      <c r="I357" s="268" t="s">
        <v>89</v>
      </c>
      <c r="J357" s="268" t="s">
        <v>89</v>
      </c>
      <c r="K357" s="29" t="s">
        <v>309</v>
      </c>
      <c r="L357" s="29" t="s">
        <v>309</v>
      </c>
      <c r="M357" s="29" t="s">
        <v>89</v>
      </c>
      <c r="N357" s="29" t="s">
        <v>89</v>
      </c>
      <c r="O357" s="29" t="s">
        <v>89</v>
      </c>
      <c r="P357" s="29" t="s">
        <v>89</v>
      </c>
      <c r="R357" s="2124"/>
      <c r="S357" s="23">
        <f>IF(T357&lt;=0,"",(((T357-'In Productie'!$E$1)/7)+1))</f>
        <v>6051.7142857142853</v>
      </c>
      <c r="T357" s="181">
        <v>42355</v>
      </c>
      <c r="U357" s="4" t="s">
        <v>444</v>
      </c>
      <c r="V357" s="151"/>
      <c r="W357" s="25">
        <v>2</v>
      </c>
      <c r="X357" s="79"/>
      <c r="Y357" s="79"/>
      <c r="AE357" s="4">
        <f>IF(A357="","",(IFERROR(VLOOKUP(A357,Projecten!A$4:W$2618,5,FALSE),"niet bekend")))</f>
        <v>32</v>
      </c>
      <c r="AF357" s="973">
        <f t="shared" si="43"/>
        <v>0</v>
      </c>
      <c r="AG357" s="1028">
        <f>IF(A357="","",(IFERROR(VLOOKUP(A357,Projecten!A$4:W$2618,23,FALSE),"niet bekend")))</f>
        <v>71872</v>
      </c>
      <c r="AH357" s="1028">
        <f>IF(A357="","",(IFERROR(VLOOKUP(A357,Projecten!A$4:W$2618,12,FALSE),"niet bekend")))</f>
        <v>71872</v>
      </c>
      <c r="AI357" s="1026">
        <f>IF(AF357="","",(AH357-AF357))</f>
        <v>71872</v>
      </c>
    </row>
    <row r="358" spans="1:35" s="4" customFormat="1" ht="12.75" customHeight="1" x14ac:dyDescent="0.2">
      <c r="A358" s="269">
        <v>2015188</v>
      </c>
      <c r="B358" s="1502">
        <v>120391</v>
      </c>
      <c r="C358" s="1" t="s">
        <v>718</v>
      </c>
      <c r="D358" s="1" t="s">
        <v>68</v>
      </c>
      <c r="E358" s="39">
        <v>2</v>
      </c>
      <c r="F358" s="1">
        <v>20</v>
      </c>
      <c r="G358" s="1">
        <f>E358*5</f>
        <v>10</v>
      </c>
      <c r="H358" s="1">
        <v>8</v>
      </c>
      <c r="I358" s="268" t="s">
        <v>89</v>
      </c>
      <c r="J358" s="29" t="s">
        <v>309</v>
      </c>
      <c r="K358" s="29" t="s">
        <v>309</v>
      </c>
      <c r="L358" s="7" t="s">
        <v>309</v>
      </c>
      <c r="M358" s="7" t="s">
        <v>89</v>
      </c>
      <c r="N358" s="7" t="s">
        <v>89</v>
      </c>
      <c r="O358" s="7" t="s">
        <v>89</v>
      </c>
      <c r="P358" s="7" t="s">
        <v>89</v>
      </c>
      <c r="R358" s="2124"/>
      <c r="S358" s="23">
        <f>IF(T358&lt;=0,"",(((T358-'In Productie'!$E$1)/7)+1))</f>
        <v>6051.7142857142853</v>
      </c>
      <c r="T358" s="186">
        <v>42355</v>
      </c>
      <c r="U358" s="4" t="s">
        <v>278</v>
      </c>
      <c r="V358" s="206" t="s">
        <v>717</v>
      </c>
      <c r="W358" s="25">
        <v>34</v>
      </c>
      <c r="X358" s="80"/>
      <c r="Y358" s="82"/>
      <c r="AE358" s="4">
        <f>IF(A358="","",(IFERROR(VLOOKUP(A358,Projecten!A$4:W$2618,5,FALSE),"niet bekend")))</f>
        <v>17</v>
      </c>
      <c r="AF358" s="973">
        <f t="shared" si="43"/>
        <v>6494</v>
      </c>
      <c r="AG358" s="1028">
        <f>IF(A358="","",(IFERROR(VLOOKUP(A358,Projecten!A$4:W$2618,23,FALSE),"niet bekend")))</f>
        <v>55199</v>
      </c>
      <c r="AH358" s="1028">
        <f>IF(A358="","",(IFERROR(VLOOKUP(A358,Projecten!A$4:W$2618,12,FALSE),"niet bekend")))</f>
        <v>55199</v>
      </c>
      <c r="AI358" s="1026"/>
    </row>
    <row r="359" spans="1:35" s="4" customFormat="1" ht="12.75" customHeight="1" x14ac:dyDescent="0.2">
      <c r="A359" s="269">
        <v>2015191</v>
      </c>
      <c r="B359" s="1492">
        <v>120392</v>
      </c>
      <c r="C359" s="1" t="s">
        <v>720</v>
      </c>
      <c r="D359" s="1" t="s">
        <v>68</v>
      </c>
      <c r="E359" s="39">
        <v>3</v>
      </c>
      <c r="F359" s="1">
        <f>E359*10</f>
        <v>30</v>
      </c>
      <c r="G359" s="1">
        <f>E359*5</f>
        <v>15</v>
      </c>
      <c r="H359" s="1">
        <f>E359*3</f>
        <v>9</v>
      </c>
      <c r="I359" s="267" t="s">
        <v>89</v>
      </c>
      <c r="J359" s="41" t="s">
        <v>309</v>
      </c>
      <c r="K359" s="41" t="s">
        <v>309</v>
      </c>
      <c r="L359" s="41" t="s">
        <v>309</v>
      </c>
      <c r="M359" s="41" t="s">
        <v>89</v>
      </c>
      <c r="N359" s="41" t="s">
        <v>89</v>
      </c>
      <c r="O359" s="41" t="s">
        <v>89</v>
      </c>
      <c r="P359" s="41" t="s">
        <v>89</v>
      </c>
      <c r="R359" s="2124"/>
      <c r="S359" s="23">
        <f>IF(T359&lt;=0,"",(((T359-'In Productie'!$E$1)/7)+1))</f>
        <v>6051.7142857142853</v>
      </c>
      <c r="T359" s="186">
        <v>42355</v>
      </c>
      <c r="U359" s="4" t="s">
        <v>278</v>
      </c>
      <c r="V359" s="206" t="s">
        <v>721</v>
      </c>
      <c r="W359" s="25">
        <v>51</v>
      </c>
      <c r="X359" s="79"/>
      <c r="Y359" s="79"/>
      <c r="AE359" s="4">
        <f>IF(A359="","",(IFERROR(VLOOKUP(A359,Projecten!A$4:W$2618,5,FALSE),"niet bekend")))</f>
        <v>7</v>
      </c>
      <c r="AF359" s="973">
        <f t="shared" si="43"/>
        <v>9741</v>
      </c>
      <c r="AG359" s="1028">
        <f>IF(A359="","",(IFERROR(VLOOKUP(A359,Projecten!A$4:W$2618,23,FALSE),"niet bekend")))</f>
        <v>22729</v>
      </c>
      <c r="AH359" s="1028">
        <f>IF(A359="","",(IFERROR(VLOOKUP(A359,Projecten!A$4:W$2618,12,FALSE),"niet bekend")))</f>
        <v>22729</v>
      </c>
      <c r="AI359" s="1026">
        <f>IF(AF359="","",(AH359-AF359))</f>
        <v>12988</v>
      </c>
    </row>
    <row r="360" spans="1:35" s="4" customFormat="1" ht="12.75" customHeight="1" x14ac:dyDescent="0.2">
      <c r="A360" s="269">
        <v>2015195</v>
      </c>
      <c r="B360" s="1492">
        <v>120388</v>
      </c>
      <c r="C360" s="1" t="s">
        <v>719</v>
      </c>
      <c r="D360" s="1" t="s">
        <v>68</v>
      </c>
      <c r="E360" s="39">
        <v>8</v>
      </c>
      <c r="F360" s="1">
        <f>E360*6</f>
        <v>48</v>
      </c>
      <c r="G360" s="1">
        <f>E360*4</f>
        <v>32</v>
      </c>
      <c r="H360" s="1">
        <f>E360*4</f>
        <v>32</v>
      </c>
      <c r="I360" s="268" t="s">
        <v>89</v>
      </c>
      <c r="J360" s="29" t="s">
        <v>309</v>
      </c>
      <c r="K360" s="29" t="s">
        <v>309</v>
      </c>
      <c r="L360" s="29" t="s">
        <v>309</v>
      </c>
      <c r="M360" s="75" t="s">
        <v>89</v>
      </c>
      <c r="N360" s="75" t="s">
        <v>89</v>
      </c>
      <c r="O360" s="75" t="s">
        <v>89</v>
      </c>
      <c r="P360" s="75" t="s">
        <v>89</v>
      </c>
      <c r="Q360" s="161"/>
      <c r="R360" s="161"/>
      <c r="S360" s="23">
        <f>IF(T360&lt;=0,"",(((T360-'In Productie'!$E$1)/7)+1))</f>
        <v>6054.2857142857147</v>
      </c>
      <c r="T360" s="186">
        <v>42373</v>
      </c>
      <c r="U360" s="4" t="s">
        <v>444</v>
      </c>
      <c r="V360" s="278" t="s">
        <v>722</v>
      </c>
      <c r="W360" s="25">
        <f>E360*14.5</f>
        <v>116</v>
      </c>
      <c r="X360" s="78"/>
      <c r="Y360" s="81"/>
      <c r="Z360" s="202"/>
      <c r="AE360" s="4">
        <f>IF(A360="","",(IFERROR(VLOOKUP(A360,Projecten!A$4:W$2618,5,FALSE),"niet bekend")))</f>
        <v>32</v>
      </c>
      <c r="AF360" s="973">
        <f t="shared" si="43"/>
        <v>17968</v>
      </c>
      <c r="AG360" s="1028">
        <f>IF(A360="","",(IFERROR(VLOOKUP(A360,Projecten!A$4:W$2618,23,FALSE),"niet bekend")))</f>
        <v>71872</v>
      </c>
      <c r="AH360" s="1028">
        <f>IF(A360="","",(IFERROR(VLOOKUP(A360,Projecten!A$4:W$2618,12,FALSE),"niet bekend")))</f>
        <v>71872</v>
      </c>
      <c r="AI360" s="1026">
        <f>IF(AF360="","",(AH360-AF360))</f>
        <v>53904</v>
      </c>
    </row>
    <row r="361" spans="1:35" s="4" customFormat="1" ht="12.75" customHeight="1" x14ac:dyDescent="0.2">
      <c r="A361" s="269">
        <v>2015189</v>
      </c>
      <c r="B361" s="1492">
        <v>120396</v>
      </c>
      <c r="C361" s="1" t="s">
        <v>626</v>
      </c>
      <c r="D361" s="1" t="s">
        <v>68</v>
      </c>
      <c r="E361" s="39">
        <v>3</v>
      </c>
      <c r="F361" s="1">
        <f>E361*9</f>
        <v>27</v>
      </c>
      <c r="G361" s="1">
        <f>E361*4</f>
        <v>12</v>
      </c>
      <c r="H361" s="1">
        <f>E361*3</f>
        <v>9</v>
      </c>
      <c r="I361" s="267" t="s">
        <v>89</v>
      </c>
      <c r="J361" s="29" t="s">
        <v>309</v>
      </c>
      <c r="K361" s="29" t="s">
        <v>309</v>
      </c>
      <c r="L361" s="7" t="s">
        <v>309</v>
      </c>
      <c r="M361" s="41" t="s">
        <v>89</v>
      </c>
      <c r="N361" s="41" t="s">
        <v>89</v>
      </c>
      <c r="O361" s="41" t="s">
        <v>89</v>
      </c>
      <c r="P361" s="41" t="s">
        <v>89</v>
      </c>
      <c r="R361" s="2124"/>
      <c r="S361" s="23">
        <f>IF(T361&lt;=0,"",(((T361-'In Productie'!$E$1)/7)+1))</f>
        <v>6054.4285714285716</v>
      </c>
      <c r="T361" s="181">
        <v>42374</v>
      </c>
      <c r="U361" s="4" t="s">
        <v>561</v>
      </c>
      <c r="V361" s="206"/>
      <c r="W361" s="25">
        <v>45</v>
      </c>
      <c r="X361" s="79" t="s">
        <v>227</v>
      </c>
      <c r="Y361" s="79"/>
      <c r="AE361" s="4">
        <f>IF(A361="","",(IFERROR(VLOOKUP(A361,Projecten!A$4:W$2618,5,FALSE),"niet bekend")))</f>
        <v>11</v>
      </c>
      <c r="AF361" s="973">
        <f t="shared" si="43"/>
        <v>8445</v>
      </c>
      <c r="AG361" s="1028">
        <f>IF(A361="","",(IFERROR(VLOOKUP(A361,Projecten!A$4:W$2618,23,FALSE),"niet bekend")))</f>
        <v>30965</v>
      </c>
      <c r="AH361" s="1028">
        <f>IF(A361="","",(IFERROR(VLOOKUP(A361,Projecten!A$4:W$2618,12,FALSE),"niet bekend")))</f>
        <v>30965</v>
      </c>
      <c r="AI361" s="1026">
        <f>IF(AF361="","",(AH361-AF361))</f>
        <v>22520</v>
      </c>
    </row>
    <row r="362" spans="1:35" s="4" customFormat="1" ht="12.75" customHeight="1" x14ac:dyDescent="0.2">
      <c r="A362" s="269">
        <v>2015197</v>
      </c>
      <c r="B362" s="1492">
        <v>120398</v>
      </c>
      <c r="C362" s="1" t="s">
        <v>662</v>
      </c>
      <c r="D362" s="1" t="s">
        <v>68</v>
      </c>
      <c r="E362" s="39">
        <v>1</v>
      </c>
      <c r="F362" s="1">
        <v>2</v>
      </c>
      <c r="G362" s="1">
        <v>1</v>
      </c>
      <c r="H362" s="1">
        <v>1</v>
      </c>
      <c r="I362" s="268" t="s">
        <v>89</v>
      </c>
      <c r="J362" s="29" t="s">
        <v>309</v>
      </c>
      <c r="K362" s="29" t="s">
        <v>309</v>
      </c>
      <c r="L362" s="29" t="s">
        <v>309</v>
      </c>
      <c r="M362" s="41" t="s">
        <v>89</v>
      </c>
      <c r="N362" s="41" t="s">
        <v>89</v>
      </c>
      <c r="O362" s="41" t="s">
        <v>89</v>
      </c>
      <c r="P362" s="41" t="s">
        <v>89</v>
      </c>
      <c r="R362" s="2124"/>
      <c r="S362" s="23">
        <f>IF(T362&lt;=0,"",(((T362-'In Productie'!$E$1)/7)+1))</f>
        <v>6054.7142857142853</v>
      </c>
      <c r="T362" s="186">
        <v>42376</v>
      </c>
      <c r="U362" s="4" t="s">
        <v>278</v>
      </c>
      <c r="W362" s="25">
        <v>6</v>
      </c>
      <c r="X362" s="79"/>
      <c r="Y362" s="79"/>
      <c r="AE362" s="4">
        <f>IF(A362="","",(IFERROR(VLOOKUP(A362,Projecten!A$4:W$2618,5,FALSE),"niet bekend")))</f>
        <v>1</v>
      </c>
      <c r="AF362" s="973">
        <f t="shared" si="43"/>
        <v>783</v>
      </c>
      <c r="AG362" s="1028">
        <f>IF(A362="","",(IFERROR(VLOOKUP(A362,Projecten!A$4:W$2618,23,FALSE),"niet bekend")))</f>
        <v>783</v>
      </c>
      <c r="AH362" s="1028">
        <f>IF(A362="","",(IFERROR(VLOOKUP(A362,Projecten!A$4:W$2618,12,FALSE),"niet bekend")))</f>
        <v>783</v>
      </c>
      <c r="AI362" s="1026">
        <f>IF(AF362="","",(AH362-AF362))</f>
        <v>0</v>
      </c>
    </row>
    <row r="363" spans="1:35" s="38" customFormat="1" ht="12.75" customHeight="1" x14ac:dyDescent="0.2">
      <c r="A363" s="30"/>
      <c r="B363" s="1491"/>
      <c r="C363" s="31"/>
      <c r="D363" s="31"/>
      <c r="E363" s="32"/>
      <c r="F363" s="31"/>
      <c r="G363" s="31"/>
      <c r="H363" s="31"/>
      <c r="I363" s="32"/>
      <c r="J363" s="32"/>
      <c r="K363" s="32"/>
      <c r="L363" s="32"/>
      <c r="M363" s="32"/>
      <c r="N363" s="32"/>
      <c r="O363" s="32"/>
      <c r="P363" s="32"/>
      <c r="Q363" s="33"/>
      <c r="R363" s="33"/>
      <c r="S363" s="1194"/>
      <c r="T363" s="176"/>
      <c r="U363" s="35"/>
      <c r="V363" s="35"/>
      <c r="W363" s="35"/>
      <c r="X363" s="83"/>
      <c r="Y363" s="84"/>
      <c r="AF363" s="983"/>
      <c r="AG363" s="1030"/>
      <c r="AH363" s="1030"/>
      <c r="AI363" s="1030"/>
    </row>
    <row r="364" spans="1:35" s="1252" customFormat="1" ht="12.75" customHeight="1" x14ac:dyDescent="0.4">
      <c r="A364" s="1246"/>
      <c r="B364" s="1503"/>
      <c r="C364" s="1247">
        <v>2016</v>
      </c>
      <c r="D364" s="1248"/>
      <c r="E364" s="1249"/>
      <c r="F364" s="1248"/>
      <c r="G364" s="1248"/>
      <c r="H364" s="1248"/>
      <c r="I364" s="1249"/>
      <c r="J364" s="1249"/>
      <c r="K364" s="1249"/>
      <c r="L364" s="1249"/>
      <c r="M364" s="1249"/>
      <c r="N364" s="1249"/>
      <c r="O364" s="1249"/>
      <c r="P364" s="1249"/>
      <c r="Q364" s="1250"/>
      <c r="R364" s="2120"/>
      <c r="S364" s="1250"/>
      <c r="T364" s="1246"/>
      <c r="U364" s="1251"/>
      <c r="V364" s="1251"/>
      <c r="W364" s="1251"/>
      <c r="X364" s="1251"/>
      <c r="Y364" s="1251"/>
      <c r="AE364" s="1253"/>
      <c r="AF364" s="1254"/>
      <c r="AG364" s="1255"/>
      <c r="AH364" s="1255"/>
      <c r="AI364" s="1087"/>
    </row>
    <row r="365" spans="1:35" s="1038" customFormat="1" ht="12.75" customHeight="1" x14ac:dyDescent="0.2">
      <c r="A365" s="1007"/>
      <c r="B365" s="1489"/>
      <c r="C365" s="1008">
        <f>SUM(F365:H365)</f>
        <v>279</v>
      </c>
      <c r="D365" s="1009"/>
      <c r="E365" s="1010">
        <f>SUM(E367:E376)</f>
        <v>18</v>
      </c>
      <c r="F365" s="1009">
        <f>SUM(F367:F376)</f>
        <v>139</v>
      </c>
      <c r="G365" s="1009">
        <f>SUM(G367:G376)</f>
        <v>77</v>
      </c>
      <c r="H365" s="1009">
        <f>SUM(H367:H376)</f>
        <v>63</v>
      </c>
      <c r="I365" s="1010"/>
      <c r="J365" s="1010"/>
      <c r="K365" s="1010"/>
      <c r="L365" s="1010"/>
      <c r="M365" s="1010"/>
      <c r="N365" s="1010"/>
      <c r="O365" s="1010"/>
      <c r="P365" s="1010"/>
      <c r="Q365" s="1045">
        <v>1</v>
      </c>
      <c r="R365" s="1045"/>
      <c r="S365" s="1195"/>
      <c r="T365" s="1046"/>
      <c r="U365" s="1047"/>
      <c r="V365" s="1047">
        <f>SUM(W365:W376)</f>
        <v>289.5</v>
      </c>
      <c r="W365" s="960"/>
      <c r="X365" s="1049">
        <v>280.75</v>
      </c>
      <c r="Y365" s="961">
        <f>V365-X365</f>
        <v>8.75</v>
      </c>
      <c r="AE365" s="1038" t="str">
        <f>IF(A365="","",(IFERROR(VLOOKUP(A365,Projecten!A$4:W$2618,5,FALSE),"niet bekend")))</f>
        <v/>
      </c>
      <c r="AF365" s="1037">
        <f>SUM(AF366:AF374)</f>
        <v>47277</v>
      </c>
      <c r="AG365" s="1027" t="str">
        <f>IF(A365="","",(IFERROR(VLOOKUP(A365,Projecten!A$4:W$2618,23,FALSE),"niet bekend")))</f>
        <v/>
      </c>
      <c r="AH365" s="1027" t="str">
        <f>IF(A365="","",(IFERROR(VLOOKUP(A365,Projecten!A$4:W$2618,12,FALSE),"niet bekend")))</f>
        <v/>
      </c>
      <c r="AI365" s="1027"/>
    </row>
    <row r="366" spans="1:35" x14ac:dyDescent="0.2">
      <c r="A366" s="5"/>
      <c r="C366" s="279" t="s">
        <v>723</v>
      </c>
      <c r="W366" s="472">
        <v>0.75</v>
      </c>
      <c r="X366" s="6"/>
      <c r="Y366" s="6"/>
      <c r="AE366" s="4" t="str">
        <f>IF(A366="","",(IFERROR(VLOOKUP(A366,Projecten!A$4:W$2618,5,FALSE),"niet bekend")))</f>
        <v/>
      </c>
      <c r="AF366" s="973" t="str">
        <f t="shared" ref="AF366:AF375" si="44">IF(AE366="","",(E366/AE366*AH366))</f>
        <v/>
      </c>
      <c r="AG366" s="1028" t="str">
        <f>IF(A366="","",(IFERROR(VLOOKUP(A366,Projecten!A$4:W$2618,23,FALSE),"niet bekend")))</f>
        <v/>
      </c>
      <c r="AH366" s="1028" t="str">
        <f>IF(A366="","",(IFERROR(VLOOKUP(A366,Projecten!A$4:W$2618,12,FALSE),"niet bekend")))</f>
        <v/>
      </c>
      <c r="AI366" s="1026" t="str">
        <f t="shared" ref="AI366:AI375" si="45">IF(AF366="","",(AH366-AF366))</f>
        <v/>
      </c>
    </row>
    <row r="367" spans="1:35" s="4" customFormat="1" ht="12.75" customHeight="1" x14ac:dyDescent="0.2">
      <c r="A367" s="269">
        <v>2015189</v>
      </c>
      <c r="B367" s="1492">
        <v>120396</v>
      </c>
      <c r="C367" s="1" t="s">
        <v>626</v>
      </c>
      <c r="D367" s="1" t="s">
        <v>68</v>
      </c>
      <c r="E367" s="39">
        <v>1</v>
      </c>
      <c r="F367" s="1">
        <f>E367*9</f>
        <v>9</v>
      </c>
      <c r="G367" s="1">
        <f>E367*4</f>
        <v>4</v>
      </c>
      <c r="H367" s="1">
        <f>E367*3</f>
        <v>3</v>
      </c>
      <c r="I367" s="267" t="s">
        <v>89</v>
      </c>
      <c r="J367" s="29" t="s">
        <v>309</v>
      </c>
      <c r="K367" s="29" t="s">
        <v>309</v>
      </c>
      <c r="L367" s="7" t="s">
        <v>309</v>
      </c>
      <c r="M367" s="41" t="s">
        <v>89</v>
      </c>
      <c r="N367" s="41" t="s">
        <v>89</v>
      </c>
      <c r="O367" s="41" t="s">
        <v>89</v>
      </c>
      <c r="P367" s="41" t="s">
        <v>89</v>
      </c>
      <c r="R367" s="2124"/>
      <c r="S367" s="23">
        <f>IF(T367&lt;=0,"",(((T367-'In Productie'!$E$1)/7)+0.6))</f>
        <v>6054.0285714285719</v>
      </c>
      <c r="T367" s="181">
        <v>42374</v>
      </c>
      <c r="U367" s="4" t="s">
        <v>561</v>
      </c>
      <c r="V367" s="206"/>
      <c r="W367" s="25">
        <v>15</v>
      </c>
      <c r="X367" s="79" t="s">
        <v>227</v>
      </c>
      <c r="Y367" s="79"/>
      <c r="AE367" s="4">
        <f>IF(A367="","",(IFERROR(VLOOKUP(A367,Projecten!A$4:W$2618,5,FALSE),"niet bekend")))</f>
        <v>11</v>
      </c>
      <c r="AF367" s="973">
        <f t="shared" si="44"/>
        <v>2815</v>
      </c>
      <c r="AG367" s="1028">
        <f>IF(A367="","",(IFERROR(VLOOKUP(A367,Projecten!A$4:W$2618,23,FALSE),"niet bekend")))</f>
        <v>30965</v>
      </c>
      <c r="AH367" s="1028">
        <f>IF(A367="","",(IFERROR(VLOOKUP(A367,Projecten!A$4:W$2618,12,FALSE),"niet bekend")))</f>
        <v>30965</v>
      </c>
      <c r="AI367" s="1026">
        <f t="shared" si="45"/>
        <v>28150</v>
      </c>
    </row>
    <row r="368" spans="1:35" s="4" customFormat="1" ht="12.75" customHeight="1" x14ac:dyDescent="0.2">
      <c r="A368" s="269">
        <v>2015191</v>
      </c>
      <c r="B368" s="1492">
        <v>120197</v>
      </c>
      <c r="C368" s="1" t="s">
        <v>702</v>
      </c>
      <c r="D368" s="1" t="s">
        <v>68</v>
      </c>
      <c r="E368" s="39">
        <v>4</v>
      </c>
      <c r="F368" s="1">
        <f>E368*10</f>
        <v>40</v>
      </c>
      <c r="G368" s="1">
        <f>E368*5</f>
        <v>20</v>
      </c>
      <c r="H368" s="1">
        <f>E368*3</f>
        <v>12</v>
      </c>
      <c r="I368" s="267" t="s">
        <v>89</v>
      </c>
      <c r="J368" s="41" t="s">
        <v>309</v>
      </c>
      <c r="K368" s="41" t="s">
        <v>309</v>
      </c>
      <c r="L368" s="41" t="s">
        <v>309</v>
      </c>
      <c r="M368" s="41" t="s">
        <v>89</v>
      </c>
      <c r="N368" s="41" t="s">
        <v>89</v>
      </c>
      <c r="O368" s="41" t="s">
        <v>89</v>
      </c>
      <c r="P368" s="41" t="s">
        <v>89</v>
      </c>
      <c r="R368" s="2124"/>
      <c r="S368" s="23">
        <f>IF(T368&lt;=0,"",(((T368-'In Productie'!$E$1)/7)+0.6))</f>
        <v>6054.3142857142857</v>
      </c>
      <c r="T368" s="186">
        <v>42376</v>
      </c>
      <c r="U368" s="4" t="s">
        <v>278</v>
      </c>
      <c r="V368" s="206" t="s">
        <v>701</v>
      </c>
      <c r="W368" s="25">
        <v>68</v>
      </c>
      <c r="X368" s="79"/>
      <c r="Y368" s="79"/>
      <c r="AE368" s="4">
        <f>IF(A368="","",(IFERROR(VLOOKUP(A368,Projecten!A$4:W$2618,5,FALSE),"niet bekend")))</f>
        <v>7</v>
      </c>
      <c r="AF368" s="973">
        <f t="shared" si="44"/>
        <v>12988</v>
      </c>
      <c r="AG368" s="1028">
        <f>IF(A368="","",(IFERROR(VLOOKUP(A368,Projecten!A$4:W$2618,23,FALSE),"niet bekend")))</f>
        <v>22729</v>
      </c>
      <c r="AH368" s="1028">
        <f>IF(A368="","",(IFERROR(VLOOKUP(A368,Projecten!A$4:W$2618,12,FALSE),"niet bekend")))</f>
        <v>22729</v>
      </c>
      <c r="AI368" s="1026">
        <f t="shared" si="45"/>
        <v>9741</v>
      </c>
    </row>
    <row r="369" spans="1:35" s="4" customFormat="1" ht="12.75" customHeight="1" x14ac:dyDescent="0.2">
      <c r="A369" s="269">
        <v>2015188</v>
      </c>
      <c r="B369" s="1492">
        <v>120404</v>
      </c>
      <c r="C369" s="1" t="s">
        <v>724</v>
      </c>
      <c r="D369" s="1" t="s">
        <v>68</v>
      </c>
      <c r="E369" s="39">
        <v>0</v>
      </c>
      <c r="F369" s="1">
        <v>0</v>
      </c>
      <c r="G369" s="1">
        <v>1</v>
      </c>
      <c r="H369" s="1">
        <v>0</v>
      </c>
      <c r="I369" s="76" t="s">
        <v>309</v>
      </c>
      <c r="J369" s="41" t="s">
        <v>309</v>
      </c>
      <c r="K369" s="41" t="s">
        <v>309</v>
      </c>
      <c r="L369" s="41" t="s">
        <v>309</v>
      </c>
      <c r="M369" s="41" t="s">
        <v>89</v>
      </c>
      <c r="N369" s="41" t="s">
        <v>89</v>
      </c>
      <c r="O369" s="41" t="s">
        <v>89</v>
      </c>
      <c r="P369" s="41" t="s">
        <v>89</v>
      </c>
      <c r="R369" s="2124"/>
      <c r="S369" s="23">
        <f>IF(T369&lt;=0,"",(((T369-'In Productie'!$E$1)/7)+0.6))</f>
        <v>6054.4571428571435</v>
      </c>
      <c r="T369" s="181">
        <v>42377</v>
      </c>
      <c r="U369" s="4" t="s">
        <v>278</v>
      </c>
      <c r="V369" s="206"/>
      <c r="W369" s="25">
        <v>2</v>
      </c>
      <c r="X369" s="79"/>
      <c r="Y369" s="79"/>
      <c r="AE369" s="4">
        <f>IF(A369="","",(IFERROR(VLOOKUP(A369,Projecten!A$4:W$2618,5,FALSE),"niet bekend")))</f>
        <v>17</v>
      </c>
      <c r="AF369" s="973">
        <f t="shared" si="44"/>
        <v>0</v>
      </c>
      <c r="AG369" s="1028">
        <f>IF(A369="","",(IFERROR(VLOOKUP(A369,Projecten!A$4:W$2618,23,FALSE),"niet bekend")))</f>
        <v>55199</v>
      </c>
      <c r="AH369" s="1028">
        <f>IF(A369="","",(IFERROR(VLOOKUP(A369,Projecten!A$4:W$2618,12,FALSE),"niet bekend")))</f>
        <v>55199</v>
      </c>
      <c r="AI369" s="1026">
        <f t="shared" si="45"/>
        <v>55199</v>
      </c>
    </row>
    <row r="370" spans="1:35" s="4" customFormat="1" ht="12.75" customHeight="1" x14ac:dyDescent="0.2">
      <c r="A370" s="269">
        <v>2015189</v>
      </c>
      <c r="B370" s="1492">
        <v>120396</v>
      </c>
      <c r="C370" s="1" t="s">
        <v>627</v>
      </c>
      <c r="D370" s="1" t="s">
        <v>68</v>
      </c>
      <c r="E370" s="39">
        <v>4</v>
      </c>
      <c r="F370" s="1">
        <f>E370*9</f>
        <v>36</v>
      </c>
      <c r="G370" s="1">
        <f>E370*4</f>
        <v>16</v>
      </c>
      <c r="H370" s="1">
        <f>E370*3</f>
        <v>12</v>
      </c>
      <c r="I370" s="267" t="s">
        <v>89</v>
      </c>
      <c r="J370" s="29" t="s">
        <v>309</v>
      </c>
      <c r="K370" s="29" t="s">
        <v>309</v>
      </c>
      <c r="L370" s="7" t="s">
        <v>309</v>
      </c>
      <c r="M370" s="41" t="s">
        <v>89</v>
      </c>
      <c r="N370" s="41" t="s">
        <v>89</v>
      </c>
      <c r="O370" s="41" t="s">
        <v>89</v>
      </c>
      <c r="P370" s="41" t="s">
        <v>89</v>
      </c>
      <c r="R370" s="2124"/>
      <c r="S370" s="23">
        <f>IF(T370&lt;=0,"",(((T370-'In Productie'!$E$1)/7)+0.6))</f>
        <v>6055.0285714285719</v>
      </c>
      <c r="T370" s="181">
        <v>42381</v>
      </c>
      <c r="U370" s="4" t="s">
        <v>561</v>
      </c>
      <c r="V370" s="206"/>
      <c r="W370" s="25">
        <v>60</v>
      </c>
      <c r="X370" s="79" t="s">
        <v>227</v>
      </c>
      <c r="Y370" s="79"/>
      <c r="AE370" s="4">
        <f>IF(A370="","",(IFERROR(VLOOKUP(A370,Projecten!A$4:W$2618,5,FALSE),"niet bekend")))</f>
        <v>11</v>
      </c>
      <c r="AF370" s="973">
        <f t="shared" si="44"/>
        <v>11260</v>
      </c>
      <c r="AG370" s="1028">
        <f>IF(A370="","",(IFERROR(VLOOKUP(A370,Projecten!A$4:W$2618,23,FALSE),"niet bekend")))</f>
        <v>30965</v>
      </c>
      <c r="AH370" s="1028">
        <f>IF(A370="","",(IFERROR(VLOOKUP(A370,Projecten!A$4:W$2618,12,FALSE),"niet bekend")))</f>
        <v>30965</v>
      </c>
      <c r="AI370" s="1026">
        <f t="shared" si="45"/>
        <v>19705</v>
      </c>
    </row>
    <row r="371" spans="1:35" s="4" customFormat="1" ht="12.75" customHeight="1" x14ac:dyDescent="0.2">
      <c r="A371" s="269">
        <v>2015195</v>
      </c>
      <c r="B371" s="1492">
        <v>120388</v>
      </c>
      <c r="C371" s="1" t="s">
        <v>672</v>
      </c>
      <c r="D371" s="1" t="s">
        <v>68</v>
      </c>
      <c r="E371" s="39">
        <v>4</v>
      </c>
      <c r="F371" s="1">
        <f>E371*6</f>
        <v>24</v>
      </c>
      <c r="G371" s="1">
        <f>E371*4</f>
        <v>16</v>
      </c>
      <c r="H371" s="1">
        <f>E371*4</f>
        <v>16</v>
      </c>
      <c r="I371" s="268" t="s">
        <v>89</v>
      </c>
      <c r="J371" s="29" t="s">
        <v>309</v>
      </c>
      <c r="K371" s="29" t="s">
        <v>309</v>
      </c>
      <c r="L371" s="29" t="s">
        <v>309</v>
      </c>
      <c r="M371" s="75" t="s">
        <v>89</v>
      </c>
      <c r="N371" s="75" t="s">
        <v>89</v>
      </c>
      <c r="O371" s="75" t="s">
        <v>89</v>
      </c>
      <c r="P371" s="75" t="s">
        <v>89</v>
      </c>
      <c r="Q371" s="161"/>
      <c r="R371" s="161"/>
      <c r="S371" s="23">
        <f>IF(T371&lt;=0,"",(((T371-'In Productie'!$E$1)/7)+0.6))</f>
        <v>6054.4571428571435</v>
      </c>
      <c r="T371" s="186">
        <v>42377</v>
      </c>
      <c r="U371" s="4" t="s">
        <v>444</v>
      </c>
      <c r="V371" s="151"/>
      <c r="W371" s="25">
        <f>E371*14.5</f>
        <v>58</v>
      </c>
      <c r="X371" s="78"/>
      <c r="Y371" s="81"/>
      <c r="Z371" s="202"/>
      <c r="AE371" s="4">
        <f>IF(A371="","",(IFERROR(VLOOKUP(A371,Projecten!A$4:W$2618,5,FALSE),"niet bekend")))</f>
        <v>32</v>
      </c>
      <c r="AF371" s="973">
        <f t="shared" si="44"/>
        <v>8984</v>
      </c>
      <c r="AG371" s="1028">
        <f>IF(A371="","",(IFERROR(VLOOKUP(A371,Projecten!A$4:W$2618,23,FALSE),"niet bekend")))</f>
        <v>71872</v>
      </c>
      <c r="AH371" s="1028">
        <f>IF(A371="","",(IFERROR(VLOOKUP(A371,Projecten!A$4:W$2618,12,FALSE),"niet bekend")))</f>
        <v>71872</v>
      </c>
      <c r="AI371" s="1026">
        <f t="shared" si="45"/>
        <v>62888</v>
      </c>
    </row>
    <row r="372" spans="1:35" s="4" customFormat="1" ht="12.75" customHeight="1" x14ac:dyDescent="0.2">
      <c r="A372" s="269">
        <v>2015195</v>
      </c>
      <c r="B372" s="1492">
        <v>120388</v>
      </c>
      <c r="C372" s="1" t="s">
        <v>672</v>
      </c>
      <c r="D372" s="1" t="s">
        <v>68</v>
      </c>
      <c r="E372" s="39">
        <v>4</v>
      </c>
      <c r="F372" s="1">
        <f>E372*6</f>
        <v>24</v>
      </c>
      <c r="G372" s="1">
        <f>E372*4</f>
        <v>16</v>
      </c>
      <c r="H372" s="1">
        <f>E372*4</f>
        <v>16</v>
      </c>
      <c r="I372" s="268" t="s">
        <v>89</v>
      </c>
      <c r="J372" s="29" t="s">
        <v>309</v>
      </c>
      <c r="K372" s="29" t="s">
        <v>309</v>
      </c>
      <c r="L372" s="29" t="s">
        <v>309</v>
      </c>
      <c r="M372" s="75" t="s">
        <v>89</v>
      </c>
      <c r="N372" s="75" t="s">
        <v>89</v>
      </c>
      <c r="O372" s="75" t="s">
        <v>89</v>
      </c>
      <c r="P372" s="75" t="s">
        <v>89</v>
      </c>
      <c r="Q372" s="161"/>
      <c r="R372" s="161"/>
      <c r="S372" s="23">
        <f>IF(T372&lt;=0,"",(((T372-'In Productie'!$E$1)/7)+0.6))</f>
        <v>6054.4571428571435</v>
      </c>
      <c r="T372" s="186">
        <v>42377</v>
      </c>
      <c r="U372" s="4" t="s">
        <v>444</v>
      </c>
      <c r="V372" s="151"/>
      <c r="W372" s="25">
        <f>E372*14.5</f>
        <v>58</v>
      </c>
      <c r="X372" s="78"/>
      <c r="Y372" s="81"/>
      <c r="Z372" s="202"/>
      <c r="AE372" s="4">
        <f>IF(A372="","",(IFERROR(VLOOKUP(A372,Projecten!A$4:W$2618,5,FALSE),"niet bekend")))</f>
        <v>32</v>
      </c>
      <c r="AF372" s="973">
        <f t="shared" si="44"/>
        <v>8984</v>
      </c>
      <c r="AG372" s="1028">
        <f>IF(A372="","",(IFERROR(VLOOKUP(A372,Projecten!A$4:W$2618,23,FALSE),"niet bekend")))</f>
        <v>71872</v>
      </c>
      <c r="AH372" s="1028">
        <f>IF(A372="","",(IFERROR(VLOOKUP(A372,Projecten!A$4:W$2618,12,FALSE),"niet bekend")))</f>
        <v>71872</v>
      </c>
      <c r="AI372" s="1026">
        <f t="shared" si="45"/>
        <v>62888</v>
      </c>
    </row>
    <row r="373" spans="1:35" s="4" customFormat="1" ht="12.75" customHeight="1" x14ac:dyDescent="0.2">
      <c r="A373" s="269">
        <v>2015195</v>
      </c>
      <c r="B373" s="1492">
        <v>120399</v>
      </c>
      <c r="C373" s="1" t="s">
        <v>672</v>
      </c>
      <c r="D373" s="1" t="s">
        <v>68</v>
      </c>
      <c r="E373" s="39">
        <v>1</v>
      </c>
      <c r="F373" s="1">
        <f>E373*6</f>
        <v>6</v>
      </c>
      <c r="G373" s="1">
        <f>E373*4</f>
        <v>4</v>
      </c>
      <c r="H373" s="1">
        <f>E373*4</f>
        <v>4</v>
      </c>
      <c r="I373" s="268" t="s">
        <v>89</v>
      </c>
      <c r="J373" s="29" t="s">
        <v>309</v>
      </c>
      <c r="K373" s="29" t="s">
        <v>309</v>
      </c>
      <c r="L373" s="29" t="s">
        <v>309</v>
      </c>
      <c r="M373" s="75" t="s">
        <v>89</v>
      </c>
      <c r="N373" s="75" t="s">
        <v>89</v>
      </c>
      <c r="O373" s="75" t="s">
        <v>89</v>
      </c>
      <c r="P373" s="75" t="s">
        <v>89</v>
      </c>
      <c r="Q373" s="161"/>
      <c r="R373" s="161"/>
      <c r="S373" s="23">
        <f>IF(T373&lt;=0,"",(((T373-'In Productie'!$E$1)/7)+0.6))</f>
        <v>6054.4571428571435</v>
      </c>
      <c r="T373" s="186">
        <v>42377</v>
      </c>
      <c r="U373" s="4" t="s">
        <v>444</v>
      </c>
      <c r="V373" s="151"/>
      <c r="W373" s="25">
        <f>E373*14.5</f>
        <v>14.5</v>
      </c>
      <c r="X373" s="78"/>
      <c r="Y373" s="81"/>
      <c r="Z373" s="202"/>
      <c r="AE373" s="4">
        <f>IF(A373="","",(IFERROR(VLOOKUP(A373,Projecten!A$4:W$2618,5,FALSE),"niet bekend")))</f>
        <v>32</v>
      </c>
      <c r="AF373" s="973">
        <f t="shared" si="44"/>
        <v>2246</v>
      </c>
      <c r="AG373" s="1028">
        <f>IF(A373="","",(IFERROR(VLOOKUP(A373,Projecten!A$4:W$2618,23,FALSE),"niet bekend")))</f>
        <v>71872</v>
      </c>
      <c r="AH373" s="1028">
        <f>IF(A373="","",(IFERROR(VLOOKUP(A373,Projecten!A$4:W$2618,12,FALSE),"niet bekend")))</f>
        <v>71872</v>
      </c>
      <c r="AI373" s="1026">
        <f t="shared" si="45"/>
        <v>69626</v>
      </c>
    </row>
    <row r="374" spans="1:35" s="4" customFormat="1" ht="12.75" customHeight="1" x14ac:dyDescent="0.2">
      <c r="A374" s="2"/>
      <c r="B374" s="1492"/>
      <c r="C374" s="1" t="s">
        <v>740</v>
      </c>
      <c r="D374" s="1"/>
      <c r="E374" s="39"/>
      <c r="F374" s="1"/>
      <c r="G374" s="1"/>
      <c r="H374" s="1"/>
      <c r="I374" s="75"/>
      <c r="J374" s="75"/>
      <c r="K374" s="75"/>
      <c r="L374" s="75"/>
      <c r="M374" s="7"/>
      <c r="N374" s="7"/>
      <c r="O374" s="7"/>
      <c r="P374" s="7" t="s">
        <v>89</v>
      </c>
      <c r="R374" s="2124"/>
      <c r="S374" s="23"/>
      <c r="T374" s="181"/>
      <c r="V374" s="264"/>
      <c r="W374" s="201">
        <v>5</v>
      </c>
      <c r="X374" s="80"/>
      <c r="Y374" s="82"/>
      <c r="AE374" s="4" t="str">
        <f>IF(A374="","",(IFERROR(VLOOKUP(A374,Projecten!A$4:W$2618,5,FALSE),"niet bekend")))</f>
        <v/>
      </c>
      <c r="AF374" s="973" t="str">
        <f t="shared" si="44"/>
        <v/>
      </c>
      <c r="AG374" s="1028" t="str">
        <f>IF(A374="","",(IFERROR(VLOOKUP(A374,Projecten!A$4:W$2618,23,FALSE),"niet bekend")))</f>
        <v/>
      </c>
      <c r="AH374" s="1028" t="str">
        <f>IF(A374="","",(IFERROR(VLOOKUP(A374,Projecten!A$4:W$2618,12,FALSE),"niet bekend")))</f>
        <v/>
      </c>
      <c r="AI374" s="1026" t="str">
        <f t="shared" si="45"/>
        <v/>
      </c>
    </row>
    <row r="375" spans="1:35" s="4" customFormat="1" ht="12.75" customHeight="1" x14ac:dyDescent="0.2">
      <c r="A375" s="2"/>
      <c r="B375" s="1492"/>
      <c r="C375" s="2" t="s">
        <v>739</v>
      </c>
      <c r="D375" s="1"/>
      <c r="E375" s="39"/>
      <c r="F375" s="1"/>
      <c r="G375" s="1"/>
      <c r="H375" s="1"/>
      <c r="I375" s="41"/>
      <c r="J375" s="41"/>
      <c r="K375" s="41"/>
      <c r="L375" s="41"/>
      <c r="M375" s="41"/>
      <c r="N375" s="41"/>
      <c r="O375" s="41"/>
      <c r="P375" s="41" t="s">
        <v>89</v>
      </c>
      <c r="R375" s="2124"/>
      <c r="S375" s="23" t="str">
        <f>IF(T375&lt;=0,"",(((T375-'In Productie'!$E$1)/7)+0.6))</f>
        <v/>
      </c>
      <c r="T375" s="181"/>
      <c r="W375" s="201">
        <v>8.25</v>
      </c>
      <c r="X375" s="79"/>
      <c r="Y375" s="79"/>
      <c r="AE375" s="4" t="str">
        <f>IF(A375="","",(IFERROR(VLOOKUP(A375,Projecten!A$4:W$2618,5,FALSE),"niet bekend")))</f>
        <v/>
      </c>
      <c r="AF375" s="973" t="str">
        <f t="shared" si="44"/>
        <v/>
      </c>
      <c r="AG375" s="1028" t="str">
        <f>IF(A375="","",(IFERROR(VLOOKUP(A375,Projecten!A$4:W$2618,23,FALSE),"niet bekend")))</f>
        <v/>
      </c>
      <c r="AH375" s="1028" t="str">
        <f>IF(A375="","",(IFERROR(VLOOKUP(A375,Projecten!A$4:W$2618,12,FALSE),"niet bekend")))</f>
        <v/>
      </c>
      <c r="AI375" s="1026" t="str">
        <f t="shared" si="45"/>
        <v/>
      </c>
    </row>
    <row r="376" spans="1:35" s="38" customFormat="1" ht="12.75" customHeight="1" x14ac:dyDescent="0.2">
      <c r="A376" s="30"/>
      <c r="B376" s="1491"/>
      <c r="C376" s="31"/>
      <c r="D376" s="31"/>
      <c r="E376" s="32"/>
      <c r="F376" s="31"/>
      <c r="G376" s="31"/>
      <c r="H376" s="31"/>
      <c r="I376" s="32"/>
      <c r="J376" s="32"/>
      <c r="K376" s="32"/>
      <c r="L376" s="32"/>
      <c r="M376" s="32"/>
      <c r="N376" s="32"/>
      <c r="O376" s="32"/>
      <c r="P376" s="32"/>
      <c r="Q376" s="33"/>
      <c r="R376" s="33"/>
      <c r="S376" s="33"/>
      <c r="T376" s="176"/>
      <c r="U376" s="35"/>
      <c r="V376" s="35"/>
      <c r="W376" s="35"/>
      <c r="X376" s="83"/>
      <c r="Y376" s="84"/>
      <c r="AF376" s="983"/>
      <c r="AG376" s="1030"/>
      <c r="AH376" s="1030"/>
      <c r="AI376" s="1030"/>
    </row>
    <row r="377" spans="1:35" s="1038" customFormat="1" ht="12.75" customHeight="1" x14ac:dyDescent="0.2">
      <c r="A377" s="1007"/>
      <c r="B377" s="1489"/>
      <c r="C377" s="1008">
        <f>SUM(F377:H377)</f>
        <v>230</v>
      </c>
      <c r="D377" s="1009"/>
      <c r="E377" s="1010">
        <f>SUM(E378:E387)</f>
        <v>15</v>
      </c>
      <c r="F377" s="1009">
        <f>SUM(F378:F387)</f>
        <v>112</v>
      </c>
      <c r="G377" s="1009">
        <f>SUM(G378:G387)</f>
        <v>62</v>
      </c>
      <c r="H377" s="1009">
        <f>SUM(H378:H387)</f>
        <v>56</v>
      </c>
      <c r="I377" s="1010"/>
      <c r="J377" s="1010"/>
      <c r="K377" s="1010"/>
      <c r="L377" s="1010"/>
      <c r="M377" s="1010"/>
      <c r="N377" s="1010"/>
      <c r="O377" s="1010"/>
      <c r="P377" s="1010"/>
      <c r="Q377" s="1045">
        <v>2</v>
      </c>
      <c r="R377" s="1045"/>
      <c r="S377" s="1043"/>
      <c r="T377" s="1046"/>
      <c r="U377" s="1047"/>
      <c r="V377" s="1047">
        <f>SUM(W377:W387)</f>
        <v>263.75</v>
      </c>
      <c r="W377" s="960"/>
      <c r="X377" s="1049">
        <v>280.75</v>
      </c>
      <c r="Y377" s="961">
        <f>V377-X377</f>
        <v>-17</v>
      </c>
      <c r="Z377" s="1050"/>
      <c r="AE377" s="1038" t="str">
        <f>IF(A377="","",(IFERROR(VLOOKUP(A377,Projecten!A$4:W$2618,5,FALSE),"niet bekend")))</f>
        <v/>
      </c>
      <c r="AF377" s="1037">
        <f>SUM(AF378:AF388)</f>
        <v>38101.51</v>
      </c>
      <c r="AG377" s="1027" t="str">
        <f>IF(A377="","",(IFERROR(VLOOKUP(A377,Projecten!A$4:W$2618,23,FALSE),"niet bekend")))</f>
        <v/>
      </c>
      <c r="AH377" s="1027" t="str">
        <f>IF(A377="","",(IFERROR(VLOOKUP(A377,Projecten!A$4:W$2618,12,FALSE),"niet bekend")))</f>
        <v/>
      </c>
      <c r="AI377" s="1027"/>
    </row>
    <row r="378" spans="1:35" s="4" customFormat="1" ht="12.75" customHeight="1" x14ac:dyDescent="0.2">
      <c r="A378" s="269">
        <v>2015192</v>
      </c>
      <c r="B378" s="1500">
        <v>120366</v>
      </c>
      <c r="C378" s="1" t="s">
        <v>646</v>
      </c>
      <c r="D378" s="1" t="s">
        <v>611</v>
      </c>
      <c r="E378" s="39">
        <v>1</v>
      </c>
      <c r="F378" s="1">
        <v>14</v>
      </c>
      <c r="G378" s="1">
        <v>5</v>
      </c>
      <c r="H378" s="1">
        <v>3</v>
      </c>
      <c r="I378" s="262" t="s">
        <v>89</v>
      </c>
      <c r="J378" s="262" t="s">
        <v>89</v>
      </c>
      <c r="K378" s="7" t="s">
        <v>309</v>
      </c>
      <c r="L378" s="262" t="s">
        <v>89</v>
      </c>
      <c r="M378" s="7" t="s">
        <v>89</v>
      </c>
      <c r="N378" s="7" t="s">
        <v>89</v>
      </c>
      <c r="O378" s="7" t="s">
        <v>89</v>
      </c>
      <c r="P378" s="7" t="s">
        <v>89</v>
      </c>
      <c r="R378" s="2124"/>
      <c r="S378" s="23">
        <f>IF(T378&lt;=0,"",(((T378-'In Productie'!$E$1)/7)+0.6))</f>
        <v>6055.1714285714288</v>
      </c>
      <c r="T378" s="181">
        <v>42382</v>
      </c>
      <c r="U378" s="4" t="s">
        <v>647</v>
      </c>
      <c r="V378" s="277" t="s">
        <v>711</v>
      </c>
      <c r="W378" s="25">
        <v>34</v>
      </c>
      <c r="X378" s="80"/>
      <c r="Y378" s="82"/>
      <c r="Z378" s="272"/>
      <c r="AE378" s="4">
        <f>IF(A378="","",(IFERROR(VLOOKUP(A378,Projecten!A$4:W$2618,5,FALSE),"niet bekend")))</f>
        <v>1</v>
      </c>
      <c r="AF378" s="973">
        <f t="shared" ref="AF378:AF387" si="46">IF(AE378="","",(E378/AE378*AH378))</f>
        <v>4153.07</v>
      </c>
      <c r="AG378" s="1028">
        <f>IF(A378="","",(IFERROR(VLOOKUP(A378,Projecten!A$4:W$2618,23,FALSE),"niet bekend")))</f>
        <v>4153.07</v>
      </c>
      <c r="AH378" s="1028">
        <f>IF(A378="","",(IFERROR(VLOOKUP(A378,Projecten!A$4:W$2618,12,FALSE),"niet bekend")))</f>
        <v>4153.07</v>
      </c>
      <c r="AI378" s="1026">
        <f t="shared" ref="AI378:AI387" si="47">IF(AF378="","",(AH378-AF378))</f>
        <v>0</v>
      </c>
    </row>
    <row r="379" spans="1:35" s="4" customFormat="1" ht="12.75" customHeight="1" x14ac:dyDescent="0.2">
      <c r="A379" s="269">
        <v>2015198</v>
      </c>
      <c r="B379" s="1492">
        <v>120407</v>
      </c>
      <c r="C379" s="1" t="s">
        <v>676</v>
      </c>
      <c r="D379" s="1" t="s">
        <v>489</v>
      </c>
      <c r="E379" s="39">
        <v>1</v>
      </c>
      <c r="F379" s="1">
        <v>8</v>
      </c>
      <c r="G379" s="1">
        <v>5</v>
      </c>
      <c r="H379" s="1">
        <v>3</v>
      </c>
      <c r="I379" s="267" t="s">
        <v>89</v>
      </c>
      <c r="J379" s="267" t="s">
        <v>89</v>
      </c>
      <c r="K379" s="41" t="s">
        <v>309</v>
      </c>
      <c r="L379" s="41" t="s">
        <v>309</v>
      </c>
      <c r="M379" s="41" t="s">
        <v>89</v>
      </c>
      <c r="N379" s="41" t="s">
        <v>89</v>
      </c>
      <c r="O379" s="41" t="s">
        <v>89</v>
      </c>
      <c r="P379" s="41" t="s">
        <v>89</v>
      </c>
      <c r="R379" s="2124"/>
      <c r="S379" s="23">
        <f>IF(T379&lt;=0,"",(((T379-'In Productie'!$E$1)/7)+0.6))</f>
        <v>6056.1714285714288</v>
      </c>
      <c r="T379" s="181">
        <v>42389</v>
      </c>
      <c r="U379" s="4" t="s">
        <v>681</v>
      </c>
      <c r="V379" s="264" t="s">
        <v>686</v>
      </c>
      <c r="W379" s="25">
        <v>19</v>
      </c>
      <c r="X379" s="79"/>
      <c r="Y379" s="79"/>
      <c r="Z379" s="272"/>
      <c r="AE379" s="4">
        <f>IF(A379="","",(IFERROR(VLOOKUP(A379,Projecten!A$4:W$2618,5,FALSE),"niet bekend")))</f>
        <v>1</v>
      </c>
      <c r="AF379" s="973">
        <f t="shared" si="46"/>
        <v>2280.87</v>
      </c>
      <c r="AG379" s="1028">
        <f>IF(A379="","",(IFERROR(VLOOKUP(A379,Projecten!A$4:W$2618,23,FALSE),"niet bekend")))</f>
        <v>2280.87</v>
      </c>
      <c r="AH379" s="1028">
        <f>IF(A379="","",(IFERROR(VLOOKUP(A379,Projecten!A$4:W$2618,12,FALSE),"niet bekend")))</f>
        <v>2280.87</v>
      </c>
      <c r="AI379" s="1026">
        <f t="shared" si="47"/>
        <v>0</v>
      </c>
    </row>
    <row r="380" spans="1:35" s="4" customFormat="1" ht="12.75" customHeight="1" x14ac:dyDescent="0.2">
      <c r="A380" s="269">
        <v>2015198</v>
      </c>
      <c r="B380" s="1492">
        <v>120415</v>
      </c>
      <c r="C380" s="1" t="s">
        <v>750</v>
      </c>
      <c r="D380" s="1" t="s">
        <v>489</v>
      </c>
      <c r="E380" s="39">
        <v>0</v>
      </c>
      <c r="F380" s="1">
        <v>1</v>
      </c>
      <c r="G380" s="1">
        <v>0</v>
      </c>
      <c r="H380" s="1">
        <v>2</v>
      </c>
      <c r="I380" s="267" t="s">
        <v>89</v>
      </c>
      <c r="J380" s="76" t="s">
        <v>309</v>
      </c>
      <c r="K380" s="41" t="s">
        <v>309</v>
      </c>
      <c r="L380" s="41" t="s">
        <v>309</v>
      </c>
      <c r="M380" s="41" t="s">
        <v>89</v>
      </c>
      <c r="N380" s="41" t="s">
        <v>89</v>
      </c>
      <c r="O380" s="41" t="s">
        <v>89</v>
      </c>
      <c r="P380" s="41" t="s">
        <v>89</v>
      </c>
      <c r="R380" s="2124"/>
      <c r="S380" s="23">
        <f>IF(T380&lt;=0,"",(((T380-'In Productie'!$E$1)/7)+0.6))</f>
        <v>6056.1714285714288</v>
      </c>
      <c r="T380" s="181">
        <v>42389</v>
      </c>
      <c r="U380" s="4" t="s">
        <v>681</v>
      </c>
      <c r="V380" s="264"/>
      <c r="W380" s="25">
        <v>5</v>
      </c>
      <c r="X380" s="79"/>
      <c r="Y380" s="79"/>
      <c r="Z380" s="272"/>
      <c r="AE380" s="4">
        <f>IF(A380="","",(IFERROR(VLOOKUP(A380,Projecten!A$4:W$2618,5,FALSE),"niet bekend")))</f>
        <v>1</v>
      </c>
      <c r="AF380" s="973">
        <f t="shared" si="46"/>
        <v>0</v>
      </c>
      <c r="AG380" s="1028">
        <f>IF(A380="","",(IFERROR(VLOOKUP(A380,Projecten!A$4:W$2618,23,FALSE),"niet bekend")))</f>
        <v>2280.87</v>
      </c>
      <c r="AH380" s="1028">
        <f>IF(A380="","",(IFERROR(VLOOKUP(A380,Projecten!A$4:W$2618,12,FALSE),"niet bekend")))</f>
        <v>2280.87</v>
      </c>
      <c r="AI380" s="1026">
        <f t="shared" si="47"/>
        <v>2280.87</v>
      </c>
    </row>
    <row r="381" spans="1:35" s="4" customFormat="1" ht="12.75" customHeight="1" x14ac:dyDescent="0.2">
      <c r="A381" s="269">
        <v>2015199</v>
      </c>
      <c r="B381" s="1492">
        <v>120406</v>
      </c>
      <c r="C381" s="1" t="s">
        <v>663</v>
      </c>
      <c r="D381" s="1" t="s">
        <v>611</v>
      </c>
      <c r="E381" s="39">
        <v>1</v>
      </c>
      <c r="F381" s="1">
        <v>8</v>
      </c>
      <c r="G381" s="1">
        <v>4</v>
      </c>
      <c r="H381" s="1">
        <v>3</v>
      </c>
      <c r="I381" s="262" t="s">
        <v>89</v>
      </c>
      <c r="J381" s="262" t="s">
        <v>89</v>
      </c>
      <c r="K381" s="75" t="s">
        <v>309</v>
      </c>
      <c r="L381" s="262" t="s">
        <v>89</v>
      </c>
      <c r="M381" s="7" t="s">
        <v>89</v>
      </c>
      <c r="N381" s="7" t="s">
        <v>89</v>
      </c>
      <c r="O381" s="7" t="s">
        <v>89</v>
      </c>
      <c r="P381" s="7" t="s">
        <v>89</v>
      </c>
      <c r="R381" s="2124"/>
      <c r="S381" s="23">
        <f>IF(T381&lt;=0,"",(((T381-'In Productie'!$E$1)/7)+0.6))</f>
        <v>6057.1714285714288</v>
      </c>
      <c r="T381" s="181">
        <v>42396</v>
      </c>
      <c r="U381" s="4" t="s">
        <v>647</v>
      </c>
      <c r="V381" s="264" t="s">
        <v>687</v>
      </c>
      <c r="W381" s="25">
        <v>17</v>
      </c>
      <c r="X381" s="80"/>
      <c r="Y381" s="82"/>
      <c r="Z381" s="272"/>
      <c r="AE381" s="4">
        <f>IF(A381="","",(IFERROR(VLOOKUP(A381,Projecten!A$4:W$2618,5,FALSE),"niet bekend")))</f>
        <v>1</v>
      </c>
      <c r="AF381" s="973">
        <f t="shared" si="46"/>
        <v>2663.57</v>
      </c>
      <c r="AG381" s="1028">
        <f>IF(A381="","",(IFERROR(VLOOKUP(A381,Projecten!A$4:W$2618,23,FALSE),"niet bekend")))</f>
        <v>2663.57</v>
      </c>
      <c r="AH381" s="1028">
        <f>IF(A381="","",(IFERROR(VLOOKUP(A381,Projecten!A$4:W$2618,12,FALSE),"niet bekend")))</f>
        <v>2663.57</v>
      </c>
      <c r="AI381" s="1026">
        <f t="shared" si="47"/>
        <v>0</v>
      </c>
    </row>
    <row r="382" spans="1:35" s="4" customFormat="1" ht="12.75" customHeight="1" x14ac:dyDescent="0.2">
      <c r="A382" s="2"/>
      <c r="B382" s="1500"/>
      <c r="C382" s="1"/>
      <c r="D382" s="1"/>
      <c r="E382" s="39"/>
      <c r="F382" s="1"/>
      <c r="G382" s="1"/>
      <c r="H382" s="1"/>
      <c r="I382" s="75"/>
      <c r="J382" s="75"/>
      <c r="K382" s="75"/>
      <c r="L382" s="75"/>
      <c r="M382" s="7"/>
      <c r="N382" s="7"/>
      <c r="O382" s="7"/>
      <c r="P382" s="7"/>
      <c r="R382" s="2124"/>
      <c r="S382" s="23"/>
      <c r="T382" s="181"/>
      <c r="V382" s="277"/>
      <c r="W382" s="25"/>
      <c r="X382" s="80"/>
      <c r="Y382" s="82"/>
      <c r="Z382" s="272"/>
      <c r="AE382" s="4" t="str">
        <f>IF(A382="","",(IFERROR(VLOOKUP(A382,Projecten!A$4:W$2618,5,FALSE),"niet bekend")))</f>
        <v/>
      </c>
      <c r="AF382" s="973" t="str">
        <f t="shared" si="46"/>
        <v/>
      </c>
      <c r="AG382" s="1028" t="str">
        <f>IF(A382="","",(IFERROR(VLOOKUP(A382,Projecten!A$4:W$2618,23,FALSE),"niet bekend")))</f>
        <v/>
      </c>
      <c r="AH382" s="1028" t="str">
        <f>IF(A382="","",(IFERROR(VLOOKUP(A382,Projecten!A$4:W$2618,12,FALSE),"niet bekend")))</f>
        <v/>
      </c>
      <c r="AI382" s="1026" t="str">
        <f t="shared" si="47"/>
        <v/>
      </c>
    </row>
    <row r="383" spans="1:35" s="4" customFormat="1" ht="12.75" customHeight="1" x14ac:dyDescent="0.2">
      <c r="A383" s="269">
        <v>2015189</v>
      </c>
      <c r="B383" s="1492">
        <v>120408</v>
      </c>
      <c r="C383" s="1" t="s">
        <v>628</v>
      </c>
      <c r="D383" s="1" t="s">
        <v>68</v>
      </c>
      <c r="E383" s="39">
        <v>3</v>
      </c>
      <c r="F383" s="1">
        <f>E383*9</f>
        <v>27</v>
      </c>
      <c r="G383" s="1">
        <f>E383*4</f>
        <v>12</v>
      </c>
      <c r="H383" s="1">
        <f>E383*3</f>
        <v>9</v>
      </c>
      <c r="I383" s="267" t="s">
        <v>89</v>
      </c>
      <c r="J383" s="29" t="s">
        <v>309</v>
      </c>
      <c r="K383" s="29" t="s">
        <v>309</v>
      </c>
      <c r="L383" s="7" t="s">
        <v>309</v>
      </c>
      <c r="M383" s="41" t="s">
        <v>89</v>
      </c>
      <c r="N383" s="41" t="s">
        <v>89</v>
      </c>
      <c r="O383" s="41" t="s">
        <v>89</v>
      </c>
      <c r="P383" s="41" t="s">
        <v>89</v>
      </c>
      <c r="R383" s="2124"/>
      <c r="S383" s="23">
        <f>IF(T383&lt;=0,"",(((T383-'In Productie'!$E$1)/7)+0.6))</f>
        <v>6056.0285714285719</v>
      </c>
      <c r="T383" s="186">
        <v>42388</v>
      </c>
      <c r="U383" s="4" t="s">
        <v>561</v>
      </c>
      <c r="V383" s="264" t="s">
        <v>767</v>
      </c>
      <c r="W383" s="25">
        <v>45</v>
      </c>
      <c r="X383" s="80"/>
      <c r="Y383" s="82"/>
      <c r="Z383" s="272"/>
      <c r="AE383" s="4">
        <f>IF(A383="","",(IFERROR(VLOOKUP(A383,Projecten!A$4:W$2618,5,FALSE),"niet bekend")))</f>
        <v>11</v>
      </c>
      <c r="AF383" s="973">
        <f t="shared" si="46"/>
        <v>8445</v>
      </c>
      <c r="AG383" s="1028">
        <f>IF(A383="","",(IFERROR(VLOOKUP(A383,Projecten!A$4:W$2618,23,FALSE),"niet bekend")))</f>
        <v>30965</v>
      </c>
      <c r="AH383" s="1028">
        <f>IF(A383="","",(IFERROR(VLOOKUP(A383,Projecten!A$4:W$2618,12,FALSE),"niet bekend")))</f>
        <v>30965</v>
      </c>
      <c r="AI383" s="1026">
        <f t="shared" si="47"/>
        <v>22520</v>
      </c>
    </row>
    <row r="384" spans="1:35" s="4" customFormat="1" ht="12.75" customHeight="1" x14ac:dyDescent="0.2">
      <c r="A384" s="269" t="s">
        <v>591</v>
      </c>
      <c r="B384" s="1492">
        <v>120409</v>
      </c>
      <c r="C384" s="1" t="s">
        <v>674</v>
      </c>
      <c r="D384" s="1" t="s">
        <v>68</v>
      </c>
      <c r="E384" s="39">
        <v>4</v>
      </c>
      <c r="F384" s="1">
        <f>E384*6</f>
        <v>24</v>
      </c>
      <c r="G384" s="1">
        <f>E384*4</f>
        <v>16</v>
      </c>
      <c r="H384" s="1">
        <f>E384*4</f>
        <v>16</v>
      </c>
      <c r="I384" s="262" t="s">
        <v>89</v>
      </c>
      <c r="J384" s="7" t="s">
        <v>309</v>
      </c>
      <c r="K384" s="7" t="s">
        <v>309</v>
      </c>
      <c r="L384" s="7" t="s">
        <v>309</v>
      </c>
      <c r="M384" s="7" t="s">
        <v>89</v>
      </c>
      <c r="N384" s="7" t="s">
        <v>89</v>
      </c>
      <c r="O384" s="7" t="s">
        <v>89</v>
      </c>
      <c r="P384" s="7" t="s">
        <v>89</v>
      </c>
      <c r="R384" s="2124"/>
      <c r="S384" s="23">
        <f>IF(T384&lt;=0,"",(((T384-'In Productie'!$E$1)/7)+0.6))</f>
        <v>6056.1714285714288</v>
      </c>
      <c r="T384" s="181">
        <v>42389</v>
      </c>
      <c r="U384" s="4" t="s">
        <v>444</v>
      </c>
      <c r="V384" s="4" t="s">
        <v>757</v>
      </c>
      <c r="W384" s="25">
        <f>E384*14.5</f>
        <v>58</v>
      </c>
      <c r="X384" s="79"/>
      <c r="Y384" s="79"/>
      <c r="Z384" s="272"/>
      <c r="AE384" s="4">
        <f>IF(A384="","",(IFERROR(VLOOKUP(A384,Projecten!A$4:W$2618,5,FALSE),"niet bekend")))</f>
        <v>43</v>
      </c>
      <c r="AF384" s="973">
        <f t="shared" si="46"/>
        <v>8956</v>
      </c>
      <c r="AG384" s="1028">
        <f>IF(A384="","",(IFERROR(VLOOKUP(A384,Projecten!A$4:W$2618,23,FALSE),"niet bekend")))</f>
        <v>103818</v>
      </c>
      <c r="AH384" s="1028">
        <f>IF(A384="","",(IFERROR(VLOOKUP(A384,Projecten!A$4:W$2618,12,FALSE),"niet bekend")))</f>
        <v>96277</v>
      </c>
      <c r="AI384" s="1026">
        <f t="shared" si="47"/>
        <v>87321</v>
      </c>
    </row>
    <row r="385" spans="1:35" s="4" customFormat="1" ht="12.75" customHeight="1" x14ac:dyDescent="0.2">
      <c r="A385" s="269" t="s">
        <v>591</v>
      </c>
      <c r="B385" s="1492">
        <v>120409</v>
      </c>
      <c r="C385" s="1" t="s">
        <v>674</v>
      </c>
      <c r="D385" s="1" t="s">
        <v>68</v>
      </c>
      <c r="E385" s="39">
        <v>4</v>
      </c>
      <c r="F385" s="1">
        <f>E385*6</f>
        <v>24</v>
      </c>
      <c r="G385" s="1">
        <f>E385*4</f>
        <v>16</v>
      </c>
      <c r="H385" s="1">
        <f>E385*4</f>
        <v>16</v>
      </c>
      <c r="I385" s="262" t="s">
        <v>89</v>
      </c>
      <c r="J385" s="7" t="s">
        <v>309</v>
      </c>
      <c r="K385" s="7" t="s">
        <v>309</v>
      </c>
      <c r="L385" s="7" t="s">
        <v>309</v>
      </c>
      <c r="M385" s="7" t="s">
        <v>89</v>
      </c>
      <c r="N385" s="7" t="s">
        <v>89</v>
      </c>
      <c r="O385" s="7" t="s">
        <v>89</v>
      </c>
      <c r="P385" s="7" t="s">
        <v>89</v>
      </c>
      <c r="R385" s="2124"/>
      <c r="S385" s="23">
        <f>IF(T385&lt;=0,"",(((T385-'In Productie'!$E$1)/7)+0.6))</f>
        <v>6056.1714285714288</v>
      </c>
      <c r="T385" s="181">
        <v>42389</v>
      </c>
      <c r="U385" s="4" t="s">
        <v>444</v>
      </c>
      <c r="W385" s="25">
        <f>E385*14.5</f>
        <v>58</v>
      </c>
      <c r="X385" s="79"/>
      <c r="Y385" s="79"/>
      <c r="Z385" s="272"/>
      <c r="AE385" s="4">
        <f>IF(A385="","",(IFERROR(VLOOKUP(A385,Projecten!A$4:W$2618,5,FALSE),"niet bekend")))</f>
        <v>43</v>
      </c>
      <c r="AF385" s="973">
        <f t="shared" si="46"/>
        <v>8956</v>
      </c>
      <c r="AG385" s="1028">
        <f>IF(A385="","",(IFERROR(VLOOKUP(A385,Projecten!A$4:W$2618,23,FALSE),"niet bekend")))</f>
        <v>103818</v>
      </c>
      <c r="AH385" s="1028">
        <f>IF(A385="","",(IFERROR(VLOOKUP(A385,Projecten!A$4:W$2618,12,FALSE),"niet bekend")))</f>
        <v>96277</v>
      </c>
      <c r="AI385" s="1026">
        <f t="shared" si="47"/>
        <v>87321</v>
      </c>
    </row>
    <row r="386" spans="1:35" s="4" customFormat="1" ht="12.75" customHeight="1" x14ac:dyDescent="0.2">
      <c r="A386" s="269" t="s">
        <v>590</v>
      </c>
      <c r="B386" s="1492">
        <v>120413</v>
      </c>
      <c r="C386" s="1" t="s">
        <v>674</v>
      </c>
      <c r="D386" s="1" t="s">
        <v>68</v>
      </c>
      <c r="E386" s="39">
        <v>1</v>
      </c>
      <c r="F386" s="1">
        <f>E386*6</f>
        <v>6</v>
      </c>
      <c r="G386" s="1">
        <f>E386*4</f>
        <v>4</v>
      </c>
      <c r="H386" s="1">
        <f>E386*4</f>
        <v>4</v>
      </c>
      <c r="I386" s="262" t="s">
        <v>89</v>
      </c>
      <c r="J386" s="7" t="s">
        <v>309</v>
      </c>
      <c r="K386" s="7" t="s">
        <v>309</v>
      </c>
      <c r="L386" s="7" t="s">
        <v>309</v>
      </c>
      <c r="M386" s="7" t="s">
        <v>89</v>
      </c>
      <c r="N386" s="7" t="s">
        <v>89</v>
      </c>
      <c r="O386" s="7" t="s">
        <v>89</v>
      </c>
      <c r="P386" s="7" t="s">
        <v>89</v>
      </c>
      <c r="R386" s="2124"/>
      <c r="S386" s="23">
        <f>IF(T386&lt;=0,"",(((T386-'In Productie'!$E$1)/7)+0.6))</f>
        <v>6056.1714285714288</v>
      </c>
      <c r="T386" s="181">
        <v>42389</v>
      </c>
      <c r="U386" s="4" t="s">
        <v>444</v>
      </c>
      <c r="W386" s="25">
        <f>E386*14.5</f>
        <v>14.5</v>
      </c>
      <c r="X386" s="79"/>
      <c r="Y386" s="79"/>
      <c r="Z386" s="272"/>
      <c r="AE386" s="4">
        <f>IF(A386="","",(IFERROR(VLOOKUP(A386,Projecten!A$4:W$2618,5,FALSE),"niet bekend")))</f>
        <v>43</v>
      </c>
      <c r="AF386" s="973">
        <f t="shared" si="46"/>
        <v>2647</v>
      </c>
      <c r="AG386" s="1028">
        <f>IF(A386="","",(IFERROR(VLOOKUP(A386,Projecten!A$4:W$2618,23,FALSE),"niet bekend")))</f>
        <v>106280</v>
      </c>
      <c r="AH386" s="1028">
        <f>IF(A386="","",(IFERROR(VLOOKUP(A386,Projecten!A$4:W$2618,12,FALSE),"niet bekend")))</f>
        <v>113821</v>
      </c>
      <c r="AI386" s="1026">
        <f t="shared" si="47"/>
        <v>111174</v>
      </c>
    </row>
    <row r="387" spans="1:35" s="288" customFormat="1" ht="12.75" customHeight="1" x14ac:dyDescent="0.2">
      <c r="A387" s="279"/>
      <c r="B387" s="1504"/>
      <c r="C387" s="286" t="s">
        <v>768</v>
      </c>
      <c r="D387" s="286"/>
      <c r="E387" s="287"/>
      <c r="F387" s="286"/>
      <c r="G387" s="286"/>
      <c r="H387" s="286"/>
      <c r="I387" s="287"/>
      <c r="J387" s="287"/>
      <c r="K387" s="287"/>
      <c r="L387" s="287"/>
      <c r="M387" s="287"/>
      <c r="N387" s="287"/>
      <c r="O387" s="287"/>
      <c r="P387" s="287" t="s">
        <v>89</v>
      </c>
      <c r="R387" s="2124"/>
      <c r="S387" s="289"/>
      <c r="T387" s="285"/>
      <c r="V387" s="288" t="s">
        <v>769</v>
      </c>
      <c r="W387" s="472">
        <v>13.25</v>
      </c>
      <c r="X387" s="284"/>
      <c r="Y387" s="284"/>
      <c r="Z387" s="279"/>
      <c r="AE387" s="383" t="str">
        <f>IF(A387="","",(IFERROR(VLOOKUP(A387,Projecten!A$4:W$2618,5,FALSE),"niet bekend")))</f>
        <v/>
      </c>
      <c r="AF387" s="974" t="str">
        <f t="shared" si="46"/>
        <v/>
      </c>
      <c r="AG387" s="1028" t="str">
        <f>IF(A387="","",(IFERROR(VLOOKUP(A387,Projecten!A$4:W$2618,23,FALSE),"niet bekend")))</f>
        <v/>
      </c>
      <c r="AH387" s="1028" t="str">
        <f>IF(A387="","",(IFERROR(VLOOKUP(A387,Projecten!A$4:W$2618,12,FALSE),"niet bekend")))</f>
        <v/>
      </c>
      <c r="AI387" s="1026" t="str">
        <f t="shared" si="47"/>
        <v/>
      </c>
    </row>
    <row r="388" spans="1:35" s="38" customFormat="1" ht="12.75" customHeight="1" x14ac:dyDescent="0.2">
      <c r="A388" s="30"/>
      <c r="B388" s="1491"/>
      <c r="C388" s="31"/>
      <c r="D388" s="31"/>
      <c r="E388" s="32"/>
      <c r="F388" s="31"/>
      <c r="G388" s="31"/>
      <c r="H388" s="31"/>
      <c r="I388" s="32"/>
      <c r="J388" s="32"/>
      <c r="K388" s="32"/>
      <c r="L388" s="32"/>
      <c r="M388" s="32"/>
      <c r="N388" s="32"/>
      <c r="O388" s="32"/>
      <c r="P388" s="32"/>
      <c r="Q388" s="33"/>
      <c r="R388" s="33"/>
      <c r="S388" s="1198"/>
      <c r="T388" s="176"/>
      <c r="U388" s="35"/>
      <c r="V388" s="35"/>
      <c r="W388" s="35"/>
      <c r="X388" s="83"/>
      <c r="Y388" s="84"/>
      <c r="Z388" s="36"/>
      <c r="AF388" s="983"/>
      <c r="AG388" s="1030"/>
      <c r="AH388" s="1030"/>
      <c r="AI388" s="1030"/>
    </row>
    <row r="389" spans="1:35" s="1038" customFormat="1" ht="12.75" customHeight="1" x14ac:dyDescent="0.2">
      <c r="A389" s="1007"/>
      <c r="B389" s="1489"/>
      <c r="C389" s="1008">
        <f>SUM(F389:H389)</f>
        <v>311</v>
      </c>
      <c r="D389" s="1009"/>
      <c r="E389" s="1010">
        <f>SUM(E390:E401)</f>
        <v>22</v>
      </c>
      <c r="F389" s="1009">
        <f>SUM(F390:F401)</f>
        <v>137</v>
      </c>
      <c r="G389" s="1009">
        <f>SUM(G390:G401)</f>
        <v>90</v>
      </c>
      <c r="H389" s="1009">
        <f>SUM(H390:H401)</f>
        <v>84</v>
      </c>
      <c r="I389" s="1010"/>
      <c r="J389" s="1010"/>
      <c r="K389" s="1010"/>
      <c r="L389" s="1010"/>
      <c r="M389" s="1010"/>
      <c r="N389" s="1010"/>
      <c r="O389" s="1010"/>
      <c r="P389" s="1010"/>
      <c r="Q389" s="1045">
        <v>3</v>
      </c>
      <c r="R389" s="1045"/>
      <c r="S389" s="1199"/>
      <c r="T389" s="1046"/>
      <c r="U389" s="1047"/>
      <c r="V389" s="1047">
        <f>SUM(W389:W401)</f>
        <v>368</v>
      </c>
      <c r="W389" s="960"/>
      <c r="X389" s="1049">
        <v>280.75</v>
      </c>
      <c r="Y389" s="961">
        <f>V389-X389</f>
        <v>87.25</v>
      </c>
      <c r="Z389" s="1050"/>
      <c r="AE389" s="1038" t="str">
        <f>IF(A389="","",(IFERROR(VLOOKUP(A389,Projecten!A$4:W$2618,5,FALSE),"niet bekend")))</f>
        <v/>
      </c>
      <c r="AF389" s="1037">
        <f>SUM(AF390:AF401)</f>
        <v>58914</v>
      </c>
      <c r="AG389" s="1027" t="str">
        <f>IF(A389="","",(IFERROR(VLOOKUP(A389,Projecten!A$4:W$2618,23,FALSE),"niet bekend")))</f>
        <v/>
      </c>
      <c r="AH389" s="1027" t="str">
        <f>IF(A389="","",(IFERROR(VLOOKUP(A389,Projecten!A$4:W$2618,12,FALSE),"niet bekend")))</f>
        <v/>
      </c>
      <c r="AI389" s="1027"/>
    </row>
    <row r="390" spans="1:35" s="4" customFormat="1" ht="12.75" customHeight="1" x14ac:dyDescent="0.2">
      <c r="A390" s="269">
        <v>2015202</v>
      </c>
      <c r="B390" s="1492" t="s">
        <v>762</v>
      </c>
      <c r="C390" s="2" t="s">
        <v>730</v>
      </c>
      <c r="D390" s="1" t="s">
        <v>68</v>
      </c>
      <c r="E390" s="39">
        <v>1</v>
      </c>
      <c r="F390" s="1">
        <v>8</v>
      </c>
      <c r="G390" s="1">
        <v>5</v>
      </c>
      <c r="H390" s="1">
        <v>2</v>
      </c>
      <c r="I390" s="267" t="s">
        <v>89</v>
      </c>
      <c r="J390" s="267" t="s">
        <v>89</v>
      </c>
      <c r="K390" s="41" t="s">
        <v>309</v>
      </c>
      <c r="L390" s="41" t="s">
        <v>309</v>
      </c>
      <c r="M390" s="41" t="s">
        <v>89</v>
      </c>
      <c r="N390" s="41" t="s">
        <v>89</v>
      </c>
      <c r="O390" s="41" t="s">
        <v>89</v>
      </c>
      <c r="P390" s="41" t="s">
        <v>89</v>
      </c>
      <c r="Q390" s="4" t="s">
        <v>227</v>
      </c>
      <c r="R390" s="2124"/>
      <c r="S390" s="23">
        <f>IF(T390&lt;=0,"",(((T390-'In Productie'!$E$1)/7)+0.6))</f>
        <v>6056.1714285714288</v>
      </c>
      <c r="T390" s="181">
        <v>42389</v>
      </c>
      <c r="U390" s="4" t="s">
        <v>278</v>
      </c>
      <c r="W390" s="25">
        <v>23</v>
      </c>
      <c r="X390" s="79"/>
      <c r="Y390" s="79"/>
      <c r="Z390" s="272"/>
      <c r="AE390" s="4">
        <f>IF(A390="","",(IFERROR(VLOOKUP(A390,Projecten!A$4:W$2618,5,FALSE),"niet bekend")))</f>
        <v>1</v>
      </c>
      <c r="AF390" s="973">
        <f t="shared" ref="AF390:AF400" si="48">IF(AE390="","",(E390/AE390*AH390))</f>
        <v>5027</v>
      </c>
      <c r="AG390" s="1028">
        <f>IF(A390="","",(IFERROR(VLOOKUP(A390,Projecten!A$4:W$2618,23,FALSE),"niet bekend")))</f>
        <v>5027</v>
      </c>
      <c r="AH390" s="1028">
        <f>IF(A390="","",(IFERROR(VLOOKUP(A390,Projecten!A$4:W$2618,12,FALSE),"niet bekend")))</f>
        <v>5027</v>
      </c>
      <c r="AI390" s="1026">
        <f t="shared" ref="AI390:AI400" si="49">IF(AF390="","",(AH390-AF390))</f>
        <v>0</v>
      </c>
    </row>
    <row r="391" spans="1:35" s="4" customFormat="1" ht="12.75" customHeight="1" x14ac:dyDescent="0.2">
      <c r="A391" s="269">
        <v>2015203</v>
      </c>
      <c r="B391" s="1492" t="s">
        <v>762</v>
      </c>
      <c r="C391" s="1" t="s">
        <v>731</v>
      </c>
      <c r="D391" s="1" t="s">
        <v>68</v>
      </c>
      <c r="E391" s="39">
        <v>1</v>
      </c>
      <c r="F391" s="1">
        <v>8</v>
      </c>
      <c r="G391" s="1">
        <v>5</v>
      </c>
      <c r="H391" s="1">
        <v>2</v>
      </c>
      <c r="I391" s="267" t="s">
        <v>89</v>
      </c>
      <c r="J391" s="267" t="s">
        <v>89</v>
      </c>
      <c r="K391" s="41" t="s">
        <v>309</v>
      </c>
      <c r="L391" s="41" t="s">
        <v>309</v>
      </c>
      <c r="M391" s="7" t="s">
        <v>89</v>
      </c>
      <c r="N391" s="7" t="s">
        <v>89</v>
      </c>
      <c r="O391" s="7" t="s">
        <v>89</v>
      </c>
      <c r="P391" s="7" t="s">
        <v>89</v>
      </c>
      <c r="R391" s="2124"/>
      <c r="S391" s="23">
        <f>IF(T391&lt;=0,"",(((T391-'In Productie'!$E$1)/7)+0.6))</f>
        <v>6056.1714285714288</v>
      </c>
      <c r="T391" s="181">
        <v>42389</v>
      </c>
      <c r="U391" s="4" t="s">
        <v>278</v>
      </c>
      <c r="V391" s="294" t="s">
        <v>780</v>
      </c>
      <c r="W391" s="25">
        <v>23</v>
      </c>
      <c r="X391" s="80"/>
      <c r="Y391" s="82"/>
      <c r="Z391" s="272"/>
      <c r="AE391" s="4">
        <f>IF(A391="","",(IFERROR(VLOOKUP(A391,Projecten!A$4:W$2618,5,FALSE),"niet bekend")))</f>
        <v>1</v>
      </c>
      <c r="AF391" s="973">
        <f t="shared" si="48"/>
        <v>5027</v>
      </c>
      <c r="AG391" s="1028">
        <f>IF(A391="","",(IFERROR(VLOOKUP(A391,Projecten!A$4:W$2618,23,FALSE),"niet bekend")))</f>
        <v>5027</v>
      </c>
      <c r="AH391" s="1028">
        <f>IF(A391="","",(IFERROR(VLOOKUP(A391,Projecten!A$4:W$2618,12,FALSE),"niet bekend")))</f>
        <v>5027</v>
      </c>
      <c r="AI391" s="1026">
        <f t="shared" si="49"/>
        <v>0</v>
      </c>
    </row>
    <row r="392" spans="1:35" s="4" customFormat="1" ht="12.75" customHeight="1" x14ac:dyDescent="0.2">
      <c r="A392" s="300">
        <v>2016008</v>
      </c>
      <c r="B392" s="1502">
        <v>120424</v>
      </c>
      <c r="C392" s="28" t="s">
        <v>764</v>
      </c>
      <c r="D392" s="28" t="s">
        <v>489</v>
      </c>
      <c r="E392" s="29">
        <v>0</v>
      </c>
      <c r="F392" s="28">
        <v>1</v>
      </c>
      <c r="G392" s="28">
        <v>0</v>
      </c>
      <c r="H392" s="28">
        <v>0</v>
      </c>
      <c r="I392" s="29" t="s">
        <v>309</v>
      </c>
      <c r="J392" s="29" t="s">
        <v>309</v>
      </c>
      <c r="K392" s="29" t="s">
        <v>309</v>
      </c>
      <c r="L392" s="29" t="s">
        <v>309</v>
      </c>
      <c r="M392" s="29" t="s">
        <v>89</v>
      </c>
      <c r="N392" s="29" t="s">
        <v>89</v>
      </c>
      <c r="O392" s="29" t="s">
        <v>89</v>
      </c>
      <c r="P392" s="29" t="s">
        <v>89</v>
      </c>
      <c r="R392" s="2124"/>
      <c r="S392" s="23">
        <f>IF(T392&lt;=0,"",(((T392-'In Productie'!$E$1)/7)+0.6))</f>
        <v>6055.885714285715</v>
      </c>
      <c r="T392" s="181">
        <v>42387</v>
      </c>
      <c r="W392" s="25">
        <v>2</v>
      </c>
      <c r="X392" s="79"/>
      <c r="Y392" s="79"/>
      <c r="Z392" s="272"/>
      <c r="AE392" s="4">
        <f>IF(A392="","",(IFERROR(VLOOKUP(A392,Projecten!A$4:W$2618,5,FALSE),"niet bekend")))</f>
        <v>26</v>
      </c>
      <c r="AF392" s="973">
        <f t="shared" si="48"/>
        <v>0</v>
      </c>
      <c r="AG392" s="1028">
        <f>IF(A392="","",(IFERROR(VLOOKUP(A392,Projecten!A$4:W$2618,23,FALSE),"niet bekend")))</f>
        <v>34866</v>
      </c>
      <c r="AH392" s="1028">
        <f>IF(A392="","",(IFERROR(VLOOKUP(A392,Projecten!A$4:W$2618,12,FALSE),"niet bekend")))</f>
        <v>34866</v>
      </c>
      <c r="AI392" s="1026">
        <f t="shared" si="49"/>
        <v>34866</v>
      </c>
    </row>
    <row r="393" spans="1:35" s="4" customFormat="1" ht="12.75" customHeight="1" x14ac:dyDescent="0.2">
      <c r="A393" s="269" t="s">
        <v>590</v>
      </c>
      <c r="B393" s="1492">
        <v>120420</v>
      </c>
      <c r="C393" s="1" t="s">
        <v>673</v>
      </c>
      <c r="D393" s="1" t="s">
        <v>68</v>
      </c>
      <c r="E393" s="39">
        <v>4</v>
      </c>
      <c r="F393" s="1">
        <f t="shared" ref="F393:F398" si="50">E393*6</f>
        <v>24</v>
      </c>
      <c r="G393" s="1">
        <f t="shared" ref="G393:G398" si="51">E393*4</f>
        <v>16</v>
      </c>
      <c r="H393" s="1">
        <f t="shared" ref="H393:H398" si="52">E393*4</f>
        <v>16</v>
      </c>
      <c r="I393" s="262" t="s">
        <v>89</v>
      </c>
      <c r="J393" s="7" t="s">
        <v>309</v>
      </c>
      <c r="K393" s="7" t="s">
        <v>309</v>
      </c>
      <c r="L393" s="7" t="s">
        <v>309</v>
      </c>
      <c r="M393" s="7" t="s">
        <v>89</v>
      </c>
      <c r="N393" s="7" t="s">
        <v>89</v>
      </c>
      <c r="O393" s="7" t="s">
        <v>89</v>
      </c>
      <c r="P393" s="7" t="s">
        <v>89</v>
      </c>
      <c r="R393" s="2124"/>
      <c r="S393" s="23">
        <f>IF(T393&lt;=0,"",(((T393-'In Productie'!$E$1)/7)+0.6))</f>
        <v>6057.3142857142857</v>
      </c>
      <c r="T393" s="181">
        <v>42397</v>
      </c>
      <c r="U393" s="4" t="s">
        <v>444</v>
      </c>
      <c r="W393" s="25">
        <f>E393*17</f>
        <v>68</v>
      </c>
      <c r="X393" s="80"/>
      <c r="Y393" s="82"/>
      <c r="Z393" s="272"/>
      <c r="AE393" s="4">
        <f>IF(A393="","",(IFERROR(VLOOKUP(A393,Projecten!A$4:W$2618,5,FALSE),"niet bekend")))</f>
        <v>43</v>
      </c>
      <c r="AF393" s="973">
        <f t="shared" si="48"/>
        <v>10588</v>
      </c>
      <c r="AG393" s="1028">
        <f>IF(A393="","",(IFERROR(VLOOKUP(A393,Projecten!A$4:W$2618,23,FALSE),"niet bekend")))</f>
        <v>106280</v>
      </c>
      <c r="AH393" s="1028">
        <f>IF(A393="","",(IFERROR(VLOOKUP(A393,Projecten!A$4:W$2618,12,FALSE),"niet bekend")))</f>
        <v>113821</v>
      </c>
      <c r="AI393" s="1026">
        <f t="shared" si="49"/>
        <v>103233</v>
      </c>
    </row>
    <row r="394" spans="1:35" s="4" customFormat="1" ht="12.75" customHeight="1" x14ac:dyDescent="0.2">
      <c r="A394" s="269" t="s">
        <v>590</v>
      </c>
      <c r="B394" s="1492">
        <v>120421</v>
      </c>
      <c r="C394" s="1" t="s">
        <v>673</v>
      </c>
      <c r="D394" s="1" t="s">
        <v>68</v>
      </c>
      <c r="E394" s="39">
        <v>4</v>
      </c>
      <c r="F394" s="1">
        <f t="shared" si="50"/>
        <v>24</v>
      </c>
      <c r="G394" s="1">
        <f t="shared" si="51"/>
        <v>16</v>
      </c>
      <c r="H394" s="1">
        <f t="shared" si="52"/>
        <v>16</v>
      </c>
      <c r="I394" s="262" t="s">
        <v>89</v>
      </c>
      <c r="J394" s="7" t="s">
        <v>309</v>
      </c>
      <c r="K394" s="7" t="s">
        <v>309</v>
      </c>
      <c r="L394" s="7" t="s">
        <v>309</v>
      </c>
      <c r="M394" s="7" t="s">
        <v>89</v>
      </c>
      <c r="N394" s="7" t="s">
        <v>89</v>
      </c>
      <c r="O394" s="7" t="s">
        <v>89</v>
      </c>
      <c r="P394" s="7" t="s">
        <v>89</v>
      </c>
      <c r="R394" s="2124"/>
      <c r="S394" s="23">
        <f>IF(T394&lt;=0,"",(((T394-'In Productie'!$E$1)/7)+0.6))</f>
        <v>6057.3142857142857</v>
      </c>
      <c r="T394" s="181">
        <v>42397</v>
      </c>
      <c r="U394" s="4" t="s">
        <v>444</v>
      </c>
      <c r="W394" s="25">
        <f>E394*17</f>
        <v>68</v>
      </c>
      <c r="X394" s="80"/>
      <c r="Y394" s="82"/>
      <c r="Z394" s="272"/>
      <c r="AE394" s="4">
        <f>IF(A394="","",(IFERROR(VLOOKUP(A394,Projecten!A$4:W$2618,5,FALSE),"niet bekend")))</f>
        <v>43</v>
      </c>
      <c r="AF394" s="973">
        <f t="shared" si="48"/>
        <v>10588</v>
      </c>
      <c r="AG394" s="1028">
        <f>IF(A394="","",(IFERROR(VLOOKUP(A394,Projecten!A$4:W$2618,23,FALSE),"niet bekend")))</f>
        <v>106280</v>
      </c>
      <c r="AH394" s="1028">
        <f>IF(A394="","",(IFERROR(VLOOKUP(A394,Projecten!A$4:W$2618,12,FALSE),"niet bekend")))</f>
        <v>113821</v>
      </c>
      <c r="AI394" s="1026">
        <f t="shared" si="49"/>
        <v>103233</v>
      </c>
    </row>
    <row r="395" spans="1:35" s="4" customFormat="1" ht="12.75" customHeight="1" x14ac:dyDescent="0.2">
      <c r="A395" s="269" t="s">
        <v>590</v>
      </c>
      <c r="B395" s="1492">
        <v>120422</v>
      </c>
      <c r="C395" s="1" t="s">
        <v>673</v>
      </c>
      <c r="D395" s="1" t="s">
        <v>68</v>
      </c>
      <c r="E395" s="39">
        <v>2</v>
      </c>
      <c r="F395" s="1">
        <f t="shared" si="50"/>
        <v>12</v>
      </c>
      <c r="G395" s="1">
        <f t="shared" si="51"/>
        <v>8</v>
      </c>
      <c r="H395" s="1">
        <f t="shared" si="52"/>
        <v>8</v>
      </c>
      <c r="I395" s="262" t="s">
        <v>89</v>
      </c>
      <c r="J395" s="7" t="s">
        <v>309</v>
      </c>
      <c r="K395" s="7" t="s">
        <v>309</v>
      </c>
      <c r="L395" s="7" t="s">
        <v>309</v>
      </c>
      <c r="M395" s="7" t="s">
        <v>89</v>
      </c>
      <c r="N395" s="7" t="s">
        <v>89</v>
      </c>
      <c r="O395" s="7" t="s">
        <v>89</v>
      </c>
      <c r="P395" s="7" t="s">
        <v>89</v>
      </c>
      <c r="R395" s="2124"/>
      <c r="S395" s="23">
        <f>IF(T395&lt;=0,"",(((T395-'In Productie'!$E$1)/7)+0.6))</f>
        <v>6057.3142857142857</v>
      </c>
      <c r="T395" s="181">
        <v>42397</v>
      </c>
      <c r="U395" s="4" t="s">
        <v>444</v>
      </c>
      <c r="W395" s="25">
        <f>E395*17</f>
        <v>34</v>
      </c>
      <c r="X395" s="80"/>
      <c r="Y395" s="82"/>
      <c r="Z395" s="272"/>
      <c r="AE395" s="4">
        <f>IF(A395="","",(IFERROR(VLOOKUP(A395,Projecten!A$4:W$2618,5,FALSE),"niet bekend")))</f>
        <v>43</v>
      </c>
      <c r="AF395" s="973">
        <f t="shared" si="48"/>
        <v>5294</v>
      </c>
      <c r="AG395" s="1028">
        <f>IF(A395="","",(IFERROR(VLOOKUP(A395,Projecten!A$4:W$2618,23,FALSE),"niet bekend")))</f>
        <v>106280</v>
      </c>
      <c r="AH395" s="1028">
        <f>IF(A395="","",(IFERROR(VLOOKUP(A395,Projecten!A$4:W$2618,12,FALSE),"niet bekend")))</f>
        <v>113821</v>
      </c>
      <c r="AI395" s="1026">
        <f t="shared" si="49"/>
        <v>108527</v>
      </c>
    </row>
    <row r="396" spans="1:35" s="4" customFormat="1" ht="12.75" customHeight="1" x14ac:dyDescent="0.2">
      <c r="A396" s="269" t="s">
        <v>591</v>
      </c>
      <c r="B396" s="1490">
        <v>140427</v>
      </c>
      <c r="C396" s="1" t="s">
        <v>674</v>
      </c>
      <c r="D396" s="1" t="s">
        <v>68</v>
      </c>
      <c r="E396" s="39">
        <v>4</v>
      </c>
      <c r="F396" s="1">
        <f t="shared" si="50"/>
        <v>24</v>
      </c>
      <c r="G396" s="1">
        <f t="shared" si="51"/>
        <v>16</v>
      </c>
      <c r="H396" s="1">
        <f t="shared" si="52"/>
        <v>16</v>
      </c>
      <c r="I396" s="262" t="s">
        <v>89</v>
      </c>
      <c r="J396" s="7" t="s">
        <v>309</v>
      </c>
      <c r="K396" s="7" t="s">
        <v>309</v>
      </c>
      <c r="L396" s="7" t="s">
        <v>309</v>
      </c>
      <c r="M396" s="7" t="s">
        <v>89</v>
      </c>
      <c r="N396" s="7" t="s">
        <v>89</v>
      </c>
      <c r="O396" s="7" t="s">
        <v>89</v>
      </c>
      <c r="P396" s="7" t="s">
        <v>89</v>
      </c>
      <c r="R396" s="2124"/>
      <c r="S396" s="23">
        <f>IF(T396&lt;=0,"",(((T396-'In Productie'!$E$1)/7)+0.6))</f>
        <v>6058.3142857142857</v>
      </c>
      <c r="T396" s="181">
        <v>42404</v>
      </c>
      <c r="U396" s="4" t="s">
        <v>444</v>
      </c>
      <c r="W396" s="25">
        <f>E396*14.5</f>
        <v>58</v>
      </c>
      <c r="X396" s="79"/>
      <c r="Y396" s="79"/>
      <c r="Z396" s="272"/>
      <c r="AE396" s="4">
        <f>IF(A396="","",(IFERROR(VLOOKUP(A396,Projecten!A$4:W$2618,5,FALSE),"niet bekend")))</f>
        <v>43</v>
      </c>
      <c r="AF396" s="973">
        <f t="shared" si="48"/>
        <v>8956</v>
      </c>
      <c r="AG396" s="1028">
        <f>IF(A396="","",(IFERROR(VLOOKUP(A396,Projecten!A$4:W$2618,23,FALSE),"niet bekend")))</f>
        <v>103818</v>
      </c>
      <c r="AH396" s="1028">
        <f>IF(A396="","",(IFERROR(VLOOKUP(A396,Projecten!A$4:W$2618,12,FALSE),"niet bekend")))</f>
        <v>96277</v>
      </c>
      <c r="AI396" s="1026">
        <f t="shared" si="49"/>
        <v>87321</v>
      </c>
    </row>
    <row r="397" spans="1:35" s="4" customFormat="1" ht="12.75" customHeight="1" x14ac:dyDescent="0.2">
      <c r="A397" s="269" t="s">
        <v>591</v>
      </c>
      <c r="B397" s="1490">
        <v>140428</v>
      </c>
      <c r="C397" s="1" t="s">
        <v>674</v>
      </c>
      <c r="D397" s="1" t="s">
        <v>68</v>
      </c>
      <c r="E397" s="39">
        <v>4</v>
      </c>
      <c r="F397" s="1">
        <f t="shared" si="50"/>
        <v>24</v>
      </c>
      <c r="G397" s="1">
        <f t="shared" si="51"/>
        <v>16</v>
      </c>
      <c r="H397" s="1">
        <f t="shared" si="52"/>
        <v>16</v>
      </c>
      <c r="I397" s="262" t="s">
        <v>89</v>
      </c>
      <c r="J397" s="7" t="s">
        <v>309</v>
      </c>
      <c r="K397" s="7" t="s">
        <v>309</v>
      </c>
      <c r="L397" s="7" t="s">
        <v>309</v>
      </c>
      <c r="M397" s="7" t="s">
        <v>89</v>
      </c>
      <c r="N397" s="7" t="s">
        <v>89</v>
      </c>
      <c r="O397" s="7" t="s">
        <v>89</v>
      </c>
      <c r="P397" s="7" t="s">
        <v>89</v>
      </c>
      <c r="R397" s="2124"/>
      <c r="S397" s="23">
        <f>IF(T397&lt;=0,"",(((T397-'In Productie'!$E$1)/7)+0.6))</f>
        <v>6058.3142857142857</v>
      </c>
      <c r="T397" s="181">
        <v>42404</v>
      </c>
      <c r="U397" s="4" t="s">
        <v>444</v>
      </c>
      <c r="W397" s="25">
        <f>E397*14.5</f>
        <v>58</v>
      </c>
      <c r="X397" s="79"/>
      <c r="Y397" s="79"/>
      <c r="Z397" s="272"/>
      <c r="AE397" s="4">
        <f>IF(A397="","",(IFERROR(VLOOKUP(A397,Projecten!A$4:W$2618,5,FALSE),"niet bekend")))</f>
        <v>43</v>
      </c>
      <c r="AF397" s="973">
        <f t="shared" si="48"/>
        <v>8956</v>
      </c>
      <c r="AG397" s="1028">
        <f>IF(A397="","",(IFERROR(VLOOKUP(A397,Projecten!A$4:W$2618,23,FALSE),"niet bekend")))</f>
        <v>103818</v>
      </c>
      <c r="AH397" s="1028">
        <f>IF(A397="","",(IFERROR(VLOOKUP(A397,Projecten!A$4:W$2618,12,FALSE),"niet bekend")))</f>
        <v>96277</v>
      </c>
      <c r="AI397" s="1026">
        <f t="shared" si="49"/>
        <v>87321</v>
      </c>
    </row>
    <row r="398" spans="1:35" s="4" customFormat="1" ht="12.75" customHeight="1" x14ac:dyDescent="0.2">
      <c r="A398" s="269" t="s">
        <v>591</v>
      </c>
      <c r="B398" s="1490">
        <v>140429</v>
      </c>
      <c r="C398" s="1" t="s">
        <v>674</v>
      </c>
      <c r="D398" s="1" t="s">
        <v>68</v>
      </c>
      <c r="E398" s="39">
        <v>2</v>
      </c>
      <c r="F398" s="1">
        <f t="shared" si="50"/>
        <v>12</v>
      </c>
      <c r="G398" s="1">
        <f t="shared" si="51"/>
        <v>8</v>
      </c>
      <c r="H398" s="1">
        <f t="shared" si="52"/>
        <v>8</v>
      </c>
      <c r="I398" s="262" t="s">
        <v>89</v>
      </c>
      <c r="J398" s="7" t="s">
        <v>309</v>
      </c>
      <c r="K398" s="7" t="s">
        <v>309</v>
      </c>
      <c r="L398" s="7" t="s">
        <v>309</v>
      </c>
      <c r="M398" s="7" t="s">
        <v>783</v>
      </c>
      <c r="N398" s="7" t="s">
        <v>89</v>
      </c>
      <c r="O398" s="7" t="s">
        <v>89</v>
      </c>
      <c r="P398" s="7" t="s">
        <v>89</v>
      </c>
      <c r="R398" s="2124"/>
      <c r="S398" s="23">
        <f>IF(T398&lt;=0,"",(((T398-'In Productie'!$E$1)/7)+0.6))</f>
        <v>6058.3142857142857</v>
      </c>
      <c r="T398" s="181">
        <v>42404</v>
      </c>
      <c r="U398" s="4" t="s">
        <v>444</v>
      </c>
      <c r="W398" s="25">
        <f>E398*14.5</f>
        <v>29</v>
      </c>
      <c r="X398" s="79"/>
      <c r="Y398" s="79"/>
      <c r="Z398" s="272"/>
      <c r="AE398" s="4">
        <f>IF(A398="","",(IFERROR(VLOOKUP(A398,Projecten!A$4:W$2618,5,FALSE),"niet bekend")))</f>
        <v>43</v>
      </c>
      <c r="AF398" s="973">
        <f t="shared" si="48"/>
        <v>4478</v>
      </c>
      <c r="AG398" s="1028">
        <f>IF(A398="","",(IFERROR(VLOOKUP(A398,Projecten!A$4:W$2618,23,FALSE),"niet bekend")))</f>
        <v>103818</v>
      </c>
      <c r="AH398" s="1028">
        <f>IF(A398="","",(IFERROR(VLOOKUP(A398,Projecten!A$4:W$2618,12,FALSE),"niet bekend")))</f>
        <v>96277</v>
      </c>
      <c r="AI398" s="1026">
        <f t="shared" si="49"/>
        <v>91799</v>
      </c>
    </row>
    <row r="399" spans="1:35" s="4" customFormat="1" ht="12.75" customHeight="1" x14ac:dyDescent="0.2">
      <c r="A399" s="2"/>
      <c r="B399" s="1492"/>
      <c r="C399" s="297" t="s">
        <v>784</v>
      </c>
      <c r="D399" s="1"/>
      <c r="E399" s="39"/>
      <c r="F399" s="1"/>
      <c r="G399" s="1"/>
      <c r="H399" s="1"/>
      <c r="I399" s="74"/>
      <c r="J399" s="29"/>
      <c r="K399" s="29"/>
      <c r="L399" s="29"/>
      <c r="M399" s="29"/>
      <c r="N399" s="29"/>
      <c r="O399" s="29"/>
      <c r="P399" s="29"/>
      <c r="R399" s="2124"/>
      <c r="S399" s="23"/>
      <c r="T399" s="181"/>
      <c r="W399" s="471">
        <v>5</v>
      </c>
      <c r="X399" s="79"/>
      <c r="Y399" s="79"/>
      <c r="Z399" s="111"/>
      <c r="AE399" s="4" t="str">
        <f>IF(A399="","",(IFERROR(VLOOKUP(A399,Projecten!A$4:W$2618,5,FALSE),"niet bekend")))</f>
        <v/>
      </c>
      <c r="AF399" s="973" t="str">
        <f t="shared" si="48"/>
        <v/>
      </c>
      <c r="AG399" s="1028" t="str">
        <f>IF(A399="","",(IFERROR(VLOOKUP(A399,Projecten!A$4:W$2618,23,FALSE),"niet bekend")))</f>
        <v/>
      </c>
      <c r="AH399" s="1028" t="str">
        <f>IF(A399="","",(IFERROR(VLOOKUP(A399,Projecten!A$4:W$2618,12,FALSE),"niet bekend")))</f>
        <v/>
      </c>
      <c r="AI399" s="1026" t="str">
        <f t="shared" si="49"/>
        <v/>
      </c>
    </row>
    <row r="400" spans="1:35" s="4" customFormat="1" ht="12.75" customHeight="1" x14ac:dyDescent="0.2">
      <c r="A400" s="2"/>
      <c r="B400" s="1492"/>
      <c r="C400" s="273"/>
      <c r="D400" s="1"/>
      <c r="E400" s="39"/>
      <c r="F400" s="1"/>
      <c r="G400" s="1"/>
      <c r="H400" s="1"/>
      <c r="I400" s="29"/>
      <c r="J400" s="29"/>
      <c r="K400" s="29"/>
      <c r="L400" s="29"/>
      <c r="M400" s="29"/>
      <c r="N400" s="29"/>
      <c r="O400" s="29"/>
      <c r="P400" s="29"/>
      <c r="R400" s="2124"/>
      <c r="S400" s="23" t="str">
        <f>IF(T400&lt;=0,"",(((T400-'In Productie'!$E$1)/7)+0.6))</f>
        <v/>
      </c>
      <c r="T400" s="181"/>
      <c r="W400" s="470"/>
      <c r="X400" s="79"/>
      <c r="Y400" s="79"/>
      <c r="Z400" s="272"/>
      <c r="AE400" s="4" t="str">
        <f>IF(A400="","",(IFERROR(VLOOKUP(A400,Projecten!A$4:W$2618,5,FALSE),"niet bekend")))</f>
        <v/>
      </c>
      <c r="AF400" s="973" t="str">
        <f t="shared" si="48"/>
        <v/>
      </c>
      <c r="AG400" s="1028" t="str">
        <f>IF(A400="","",(IFERROR(VLOOKUP(A400,Projecten!A$4:W$2618,23,FALSE),"niet bekend")))</f>
        <v/>
      </c>
      <c r="AH400" s="1028" t="str">
        <f>IF(A400="","",(IFERROR(VLOOKUP(A400,Projecten!A$4:W$2618,12,FALSE),"niet bekend")))</f>
        <v/>
      </c>
      <c r="AI400" s="1026" t="str">
        <f t="shared" si="49"/>
        <v/>
      </c>
    </row>
    <row r="401" spans="1:35" s="38" customFormat="1" ht="12.75" customHeight="1" x14ac:dyDescent="0.2">
      <c r="A401" s="30"/>
      <c r="B401" s="1491"/>
      <c r="C401" s="31"/>
      <c r="D401" s="31"/>
      <c r="E401" s="32"/>
      <c r="F401" s="31"/>
      <c r="G401" s="31"/>
      <c r="H401" s="31"/>
      <c r="I401" s="32"/>
      <c r="J401" s="32"/>
      <c r="K401" s="32"/>
      <c r="L401" s="32"/>
      <c r="M401" s="32"/>
      <c r="N401" s="32"/>
      <c r="O401" s="32"/>
      <c r="P401" s="32"/>
      <c r="Q401" s="33"/>
      <c r="R401" s="33"/>
      <c r="S401" s="1198"/>
      <c r="T401" s="176"/>
      <c r="U401" s="35"/>
      <c r="V401" s="35"/>
      <c r="W401" s="35"/>
      <c r="X401" s="83"/>
      <c r="Y401" s="84"/>
      <c r="Z401" s="36"/>
      <c r="AF401" s="983"/>
      <c r="AG401" s="1030"/>
      <c r="AH401" s="1030"/>
      <c r="AI401" s="1030"/>
    </row>
    <row r="402" spans="1:35" s="1038" customFormat="1" ht="12.75" customHeight="1" x14ac:dyDescent="0.2">
      <c r="A402" s="1007"/>
      <c r="B402" s="1489"/>
      <c r="C402" s="1008">
        <f>SUM(F402:H402)</f>
        <v>217</v>
      </c>
      <c r="D402" s="1009"/>
      <c r="E402" s="1010">
        <f>SUM(E403:E414)</f>
        <v>13</v>
      </c>
      <c r="F402" s="1009">
        <f>SUM(F403:F414)</f>
        <v>105</v>
      </c>
      <c r="G402" s="1009">
        <f>SUM(G403:G414)</f>
        <v>76</v>
      </c>
      <c r="H402" s="1009">
        <f>SUM(H403:H414)</f>
        <v>36</v>
      </c>
      <c r="I402" s="1010"/>
      <c r="J402" s="1010"/>
      <c r="K402" s="1010"/>
      <c r="L402" s="1010"/>
      <c r="M402" s="1010"/>
      <c r="N402" s="1010"/>
      <c r="O402" s="1010"/>
      <c r="P402" s="1010"/>
      <c r="Q402" s="1045">
        <v>4</v>
      </c>
      <c r="R402" s="1045"/>
      <c r="S402" s="1199"/>
      <c r="T402" s="1046"/>
      <c r="U402" s="1047"/>
      <c r="V402" s="1047">
        <f>SUM(W403:W417)</f>
        <v>267.75</v>
      </c>
      <c r="W402" s="960"/>
      <c r="X402" s="1049">
        <v>287</v>
      </c>
      <c r="Y402" s="961">
        <f>V402-X402</f>
        <v>-19.25</v>
      </c>
      <c r="Z402" s="1050"/>
      <c r="AE402" s="1038" t="str">
        <f>IF(A402="","",(IFERROR(VLOOKUP(A402,Projecten!A$4:W$2618,5,FALSE),"niet bekend")))</f>
        <v/>
      </c>
      <c r="AF402" s="1037">
        <f>SUM(AF403:AF418)</f>
        <v>53760</v>
      </c>
      <c r="AG402" s="1027" t="str">
        <f>IF(A402="","",(IFERROR(VLOOKUP(A402,Projecten!A$4:W$2618,23,FALSE),"niet bekend")))</f>
        <v/>
      </c>
      <c r="AH402" s="1027" t="str">
        <f>IF(A402="","",(IFERROR(VLOOKUP(A402,Projecten!A$4:W$2618,12,FALSE),"niet bekend")))</f>
        <v/>
      </c>
      <c r="AI402" s="1027"/>
    </row>
    <row r="403" spans="1:35" s="4" customFormat="1" ht="12.75" customHeight="1" x14ac:dyDescent="0.2">
      <c r="A403" s="269">
        <v>2016006</v>
      </c>
      <c r="B403" s="1492">
        <v>120426</v>
      </c>
      <c r="C403" s="273" t="s">
        <v>744</v>
      </c>
      <c r="D403" s="1" t="s">
        <v>68</v>
      </c>
      <c r="E403" s="39">
        <v>3</v>
      </c>
      <c r="F403" s="1">
        <f>E403*9</f>
        <v>27</v>
      </c>
      <c r="G403" s="1">
        <f>E403*7</f>
        <v>21</v>
      </c>
      <c r="H403" s="1">
        <f>E403*2</f>
        <v>6</v>
      </c>
      <c r="I403" s="268" t="s">
        <v>89</v>
      </c>
      <c r="J403" s="29" t="s">
        <v>309</v>
      </c>
      <c r="K403" s="29" t="s">
        <v>309</v>
      </c>
      <c r="L403" s="29" t="s">
        <v>309</v>
      </c>
      <c r="M403" s="29" t="s">
        <v>89</v>
      </c>
      <c r="N403" s="29" t="s">
        <v>89</v>
      </c>
      <c r="O403" s="29" t="s">
        <v>89</v>
      </c>
      <c r="P403" s="29" t="s">
        <v>89</v>
      </c>
      <c r="R403" s="2124"/>
      <c r="S403" s="23">
        <f>IF(T403&lt;=0,"",(((T403-'In Productie'!$E$1)/7)+0.6))</f>
        <v>6057.3142857142857</v>
      </c>
      <c r="T403" s="181">
        <v>42397</v>
      </c>
      <c r="U403" s="4" t="s">
        <v>278</v>
      </c>
      <c r="V403" s="4" t="s">
        <v>751</v>
      </c>
      <c r="W403" s="470">
        <f>E403*13</f>
        <v>39</v>
      </c>
      <c r="X403" s="79"/>
      <c r="Y403" s="79"/>
      <c r="Z403" s="111">
        <v>42380</v>
      </c>
      <c r="AE403" s="4">
        <f>IF(A403="","",(IFERROR(VLOOKUP(A403,Projecten!A$4:W$2618,5,FALSE),"niet bekend")))</f>
        <v>10</v>
      </c>
      <c r="AF403" s="973">
        <f t="shared" ref="AF403:AF417" si="53">IF(AE403="","",(E403/AE403*AH403))</f>
        <v>8094</v>
      </c>
      <c r="AG403" s="1028">
        <f>IF(A403="","",(IFERROR(VLOOKUP(A403,Projecten!A$4:W$2618,23,FALSE),"niet bekend")))</f>
        <v>26980</v>
      </c>
      <c r="AH403" s="1028">
        <f>IF(A403="","",(IFERROR(VLOOKUP(A403,Projecten!A$4:W$2618,12,FALSE),"niet bekend")))</f>
        <v>26980</v>
      </c>
      <c r="AI403" s="1026">
        <f t="shared" ref="AI403:AI417" si="54">IF(AF403="","",(AH403-AF403))</f>
        <v>18886</v>
      </c>
    </row>
    <row r="404" spans="1:35" s="4" customFormat="1" ht="12.75" customHeight="1" x14ac:dyDescent="0.2">
      <c r="A404" s="269">
        <v>2015213</v>
      </c>
      <c r="B404" s="1490">
        <v>120444</v>
      </c>
      <c r="C404" s="273" t="s">
        <v>706</v>
      </c>
      <c r="D404" s="1" t="s">
        <v>68</v>
      </c>
      <c r="E404" s="39">
        <v>1</v>
      </c>
      <c r="F404" s="1">
        <v>10</v>
      </c>
      <c r="G404" s="1">
        <v>6</v>
      </c>
      <c r="H404" s="1">
        <v>4</v>
      </c>
      <c r="I404" s="268" t="s">
        <v>89</v>
      </c>
      <c r="J404" s="29" t="s">
        <v>309</v>
      </c>
      <c r="K404" s="29" t="s">
        <v>309</v>
      </c>
      <c r="L404" s="29" t="s">
        <v>309</v>
      </c>
      <c r="M404" s="29" t="s">
        <v>89</v>
      </c>
      <c r="N404" s="29" t="s">
        <v>89</v>
      </c>
      <c r="O404" s="29" t="s">
        <v>89</v>
      </c>
      <c r="P404" s="29" t="s">
        <v>89</v>
      </c>
      <c r="R404" s="2124"/>
      <c r="S404" s="23">
        <f>IF(T404&lt;=0,"",(((T404-'In Productie'!$E$1)/7)+0.6))</f>
        <v>6057.3142857142857</v>
      </c>
      <c r="T404" s="181">
        <v>42397</v>
      </c>
      <c r="U404" s="4" t="s">
        <v>278</v>
      </c>
      <c r="W404" s="470">
        <v>23</v>
      </c>
      <c r="X404" s="79"/>
      <c r="Y404" s="79"/>
      <c r="Z404" s="272"/>
      <c r="AE404" s="4">
        <f>IF(A404="","",(IFERROR(VLOOKUP(A404,Projecten!A$4:W$2618,5,FALSE),"niet bekend")))</f>
        <v>1</v>
      </c>
      <c r="AF404" s="973">
        <f t="shared" si="53"/>
        <v>3927</v>
      </c>
      <c r="AG404" s="1028">
        <f>IF(A404="","",(IFERROR(VLOOKUP(A404,Projecten!A$4:W$2618,23,FALSE),"niet bekend")))</f>
        <v>3927</v>
      </c>
      <c r="AH404" s="1028">
        <f>IF(A404="","",(IFERROR(VLOOKUP(A404,Projecten!A$4:W$2618,12,FALSE),"niet bekend")))</f>
        <v>3927</v>
      </c>
      <c r="AI404" s="1026">
        <f t="shared" si="54"/>
        <v>0</v>
      </c>
    </row>
    <row r="405" spans="1:35" s="4" customFormat="1" ht="12.75" customHeight="1" x14ac:dyDescent="0.2">
      <c r="A405" s="269">
        <v>2015214</v>
      </c>
      <c r="B405" s="1490">
        <v>120444</v>
      </c>
      <c r="C405" s="273" t="s">
        <v>707</v>
      </c>
      <c r="D405" s="1" t="s">
        <v>68</v>
      </c>
      <c r="E405" s="39">
        <v>1</v>
      </c>
      <c r="F405" s="1">
        <v>10</v>
      </c>
      <c r="G405" s="1">
        <v>6</v>
      </c>
      <c r="H405" s="1">
        <v>4</v>
      </c>
      <c r="I405" s="268" t="s">
        <v>89</v>
      </c>
      <c r="J405" s="29" t="s">
        <v>309</v>
      </c>
      <c r="K405" s="29" t="s">
        <v>309</v>
      </c>
      <c r="L405" s="29" t="s">
        <v>309</v>
      </c>
      <c r="M405" s="29" t="s">
        <v>89</v>
      </c>
      <c r="N405" s="29" t="s">
        <v>89</v>
      </c>
      <c r="O405" s="29" t="s">
        <v>89</v>
      </c>
      <c r="P405" s="29" t="s">
        <v>89</v>
      </c>
      <c r="R405" s="2124"/>
      <c r="S405" s="23">
        <f>IF(T405&lt;=0,"",(((T405-'In Productie'!$E$1)/7)+0.6))</f>
        <v>6057.3142857142857</v>
      </c>
      <c r="T405" s="181">
        <v>42397</v>
      </c>
      <c r="U405" s="4" t="s">
        <v>278</v>
      </c>
      <c r="W405" s="470">
        <v>23</v>
      </c>
      <c r="X405" s="79"/>
      <c r="Y405" s="79"/>
      <c r="Z405" s="272"/>
      <c r="AE405" s="4">
        <f>IF(A405="","",(IFERROR(VLOOKUP(A405,Projecten!A$4:W$2618,5,FALSE),"niet bekend")))</f>
        <v>1</v>
      </c>
      <c r="AF405" s="973">
        <f t="shared" si="53"/>
        <v>3927</v>
      </c>
      <c r="AG405" s="1028">
        <f>IF(A405="","",(IFERROR(VLOOKUP(A405,Projecten!A$4:W$2618,23,FALSE),"niet bekend")))</f>
        <v>3927</v>
      </c>
      <c r="AH405" s="1028">
        <f>IF(A405="","",(IFERROR(VLOOKUP(A405,Projecten!A$4:W$2618,12,FALSE),"niet bekend")))</f>
        <v>3927</v>
      </c>
      <c r="AI405" s="1026">
        <f t="shared" si="54"/>
        <v>0</v>
      </c>
    </row>
    <row r="406" spans="1:35" s="4" customFormat="1" ht="12.75" customHeight="1" x14ac:dyDescent="0.2">
      <c r="A406" s="269">
        <v>2015215</v>
      </c>
      <c r="B406" s="1490">
        <v>120444</v>
      </c>
      <c r="C406" s="273" t="s">
        <v>708</v>
      </c>
      <c r="D406" s="1" t="s">
        <v>68</v>
      </c>
      <c r="E406" s="39">
        <v>1</v>
      </c>
      <c r="F406" s="1">
        <v>10</v>
      </c>
      <c r="G406" s="1">
        <v>6</v>
      </c>
      <c r="H406" s="1">
        <v>4</v>
      </c>
      <c r="I406" s="268" t="s">
        <v>89</v>
      </c>
      <c r="J406" s="29" t="s">
        <v>309</v>
      </c>
      <c r="K406" s="29" t="s">
        <v>309</v>
      </c>
      <c r="L406" s="29" t="s">
        <v>309</v>
      </c>
      <c r="M406" s="29" t="s">
        <v>89</v>
      </c>
      <c r="N406" s="29" t="s">
        <v>89</v>
      </c>
      <c r="O406" s="29" t="s">
        <v>89</v>
      </c>
      <c r="P406" s="29" t="s">
        <v>89</v>
      </c>
      <c r="R406" s="2124"/>
      <c r="S406" s="23">
        <f>IF(T406&lt;=0,"",(((T406-'In Productie'!$E$1)/7)+0.6))</f>
        <v>6057.3142857142857</v>
      </c>
      <c r="T406" s="181">
        <v>42397</v>
      </c>
      <c r="U406" s="4" t="s">
        <v>278</v>
      </c>
      <c r="W406" s="470">
        <v>23</v>
      </c>
      <c r="X406" s="79"/>
      <c r="Y406" s="79"/>
      <c r="Z406" s="272"/>
      <c r="AE406" s="4">
        <f>IF(A406="","",(IFERROR(VLOOKUP(A406,Projecten!A$4:W$2618,5,FALSE),"niet bekend")))</f>
        <v>1</v>
      </c>
      <c r="AF406" s="973">
        <f t="shared" si="53"/>
        <v>3927</v>
      </c>
      <c r="AG406" s="1028">
        <f>IF(A406="","",(IFERROR(VLOOKUP(A406,Projecten!A$4:W$2618,23,FALSE),"niet bekend")))</f>
        <v>3927</v>
      </c>
      <c r="AH406" s="1028">
        <f>IF(A406="","",(IFERROR(VLOOKUP(A406,Projecten!A$4:W$2618,12,FALSE),"niet bekend")))</f>
        <v>3927</v>
      </c>
      <c r="AI406" s="1026">
        <f t="shared" si="54"/>
        <v>0</v>
      </c>
    </row>
    <row r="407" spans="1:35" s="4" customFormat="1" ht="12.75" customHeight="1" x14ac:dyDescent="0.2">
      <c r="A407" s="269">
        <v>2015216</v>
      </c>
      <c r="B407" s="1490">
        <v>120444</v>
      </c>
      <c r="C407" s="273" t="s">
        <v>709</v>
      </c>
      <c r="D407" s="1" t="s">
        <v>68</v>
      </c>
      <c r="E407" s="39">
        <v>1</v>
      </c>
      <c r="F407" s="1">
        <v>10</v>
      </c>
      <c r="G407" s="1">
        <v>6</v>
      </c>
      <c r="H407" s="1">
        <v>4</v>
      </c>
      <c r="I407" s="268" t="s">
        <v>89</v>
      </c>
      <c r="J407" s="29" t="s">
        <v>309</v>
      </c>
      <c r="K407" s="29" t="s">
        <v>309</v>
      </c>
      <c r="L407" s="29" t="s">
        <v>309</v>
      </c>
      <c r="M407" s="29" t="s">
        <v>89</v>
      </c>
      <c r="N407" s="29" t="s">
        <v>89</v>
      </c>
      <c r="O407" s="29" t="s">
        <v>89</v>
      </c>
      <c r="P407" s="29" t="s">
        <v>89</v>
      </c>
      <c r="R407" s="2124"/>
      <c r="S407" s="23">
        <f>IF(T407&lt;=0,"",(((T407-'In Productie'!$E$1)/7)+0.6))</f>
        <v>6057.3142857142857</v>
      </c>
      <c r="T407" s="181">
        <v>42397</v>
      </c>
      <c r="U407" s="4" t="s">
        <v>278</v>
      </c>
      <c r="W407" s="470">
        <v>23</v>
      </c>
      <c r="X407" s="79"/>
      <c r="Y407" s="79"/>
      <c r="Z407" s="272"/>
      <c r="AE407" s="4">
        <f>IF(A407="","",(IFERROR(VLOOKUP(A407,Projecten!A$4:W$2618,5,FALSE),"niet bekend")))</f>
        <v>1</v>
      </c>
      <c r="AF407" s="973">
        <f t="shared" si="53"/>
        <v>3927</v>
      </c>
      <c r="AG407" s="1028">
        <f>IF(A407="","",(IFERROR(VLOOKUP(A407,Projecten!A$4:W$2618,23,FALSE),"niet bekend")))</f>
        <v>3927</v>
      </c>
      <c r="AH407" s="1028">
        <f>IF(A407="","",(IFERROR(VLOOKUP(A407,Projecten!A$4:W$2618,12,FALSE),"niet bekend")))</f>
        <v>3927</v>
      </c>
      <c r="AI407" s="1026">
        <f t="shared" si="54"/>
        <v>0</v>
      </c>
    </row>
    <row r="408" spans="1:35" s="4" customFormat="1" ht="12.75" customHeight="1" x14ac:dyDescent="0.2">
      <c r="A408" s="301">
        <v>2015217</v>
      </c>
      <c r="B408" s="1490">
        <v>120444</v>
      </c>
      <c r="C408" s="274" t="s">
        <v>710</v>
      </c>
      <c r="D408" s="275" t="s">
        <v>68</v>
      </c>
      <c r="E408" s="1954">
        <v>1</v>
      </c>
      <c r="F408" s="276">
        <v>10</v>
      </c>
      <c r="G408" s="276">
        <v>6</v>
      </c>
      <c r="H408" s="276">
        <v>4</v>
      </c>
      <c r="I408" s="262" t="s">
        <v>89</v>
      </c>
      <c r="J408" s="29" t="s">
        <v>309</v>
      </c>
      <c r="K408" s="29" t="s">
        <v>309</v>
      </c>
      <c r="L408" s="29" t="s">
        <v>309</v>
      </c>
      <c r="M408" s="29" t="s">
        <v>89</v>
      </c>
      <c r="N408" s="29" t="s">
        <v>89</v>
      </c>
      <c r="O408" s="29" t="s">
        <v>89</v>
      </c>
      <c r="P408" s="29" t="s">
        <v>89</v>
      </c>
      <c r="Q408" s="4" t="s">
        <v>227</v>
      </c>
      <c r="R408" s="2124"/>
      <c r="S408" s="23">
        <f>IF(T408&lt;=0,"",(((T408-'In Productie'!$E$1)/7)+0.6))</f>
        <v>6058.3142857142857</v>
      </c>
      <c r="T408" s="181">
        <v>42404</v>
      </c>
      <c r="U408" s="4" t="s">
        <v>278</v>
      </c>
      <c r="W408" s="497">
        <v>23</v>
      </c>
      <c r="X408" s="80"/>
      <c r="Y408" s="82"/>
      <c r="Z408" s="272"/>
      <c r="AE408" s="4">
        <f>IF(A408="","",(IFERROR(VLOOKUP(A408,Projecten!A$4:W$2618,5,FALSE),"niet bekend")))</f>
        <v>1</v>
      </c>
      <c r="AF408" s="973">
        <f t="shared" si="53"/>
        <v>3927</v>
      </c>
      <c r="AG408" s="1028">
        <f>IF(A408="","",(IFERROR(VLOOKUP(A408,Projecten!A$4:W$2618,23,FALSE),"niet bekend")))</f>
        <v>3927</v>
      </c>
      <c r="AH408" s="1028">
        <f>IF(A408="","",(IFERROR(VLOOKUP(A408,Projecten!A$4:W$2618,12,FALSE),"niet bekend")))</f>
        <v>3927</v>
      </c>
      <c r="AI408" s="1026">
        <f t="shared" si="54"/>
        <v>0</v>
      </c>
    </row>
    <row r="409" spans="1:35" x14ac:dyDescent="0.2">
      <c r="A409" s="4"/>
      <c r="AE409" s="4" t="str">
        <f>IF(A409="","",(IFERROR(VLOOKUP(A409,Projecten!A$4:W$2618,5,FALSE),"niet bekend")))</f>
        <v/>
      </c>
      <c r="AF409" s="973" t="str">
        <f t="shared" si="53"/>
        <v/>
      </c>
      <c r="AG409" s="1028" t="str">
        <f>IF(A409="","",(IFERROR(VLOOKUP(A409,Projecten!A$4:W$2618,23,FALSE),"niet bekend")))</f>
        <v/>
      </c>
      <c r="AH409" s="1028" t="str">
        <f>IF(A409="","",(IFERROR(VLOOKUP(A409,Projecten!A$4:W$2618,12,FALSE),"niet bekend")))</f>
        <v/>
      </c>
      <c r="AI409" s="1026" t="str">
        <f t="shared" si="54"/>
        <v/>
      </c>
    </row>
    <row r="410" spans="1:35" s="4" customFormat="1" ht="12.75" customHeight="1" x14ac:dyDescent="0.2">
      <c r="A410" s="269">
        <v>2015204</v>
      </c>
      <c r="B410" s="1492" t="s">
        <v>761</v>
      </c>
      <c r="C410" s="1" t="s">
        <v>775</v>
      </c>
      <c r="D410" s="1" t="s">
        <v>68</v>
      </c>
      <c r="E410" s="39">
        <v>1</v>
      </c>
      <c r="F410" s="1">
        <v>8</v>
      </c>
      <c r="G410" s="1">
        <v>5</v>
      </c>
      <c r="H410" s="1">
        <v>2</v>
      </c>
      <c r="I410" s="267" t="s">
        <v>89</v>
      </c>
      <c r="J410" s="267" t="s">
        <v>89</v>
      </c>
      <c r="K410" s="41" t="s">
        <v>309</v>
      </c>
      <c r="L410" s="41" t="s">
        <v>309</v>
      </c>
      <c r="M410" s="29" t="s">
        <v>89</v>
      </c>
      <c r="N410" s="29" t="s">
        <v>89</v>
      </c>
      <c r="O410" s="29" t="s">
        <v>89</v>
      </c>
      <c r="P410" s="29" t="s">
        <v>89</v>
      </c>
      <c r="R410" s="2124"/>
      <c r="S410" s="23">
        <f>IF(T410&lt;=0,"",(((T410-'In Productie'!$E$1)/7)+0.6))</f>
        <v>6056.4571428571435</v>
      </c>
      <c r="T410" s="181">
        <v>42391</v>
      </c>
      <c r="U410" s="4" t="s">
        <v>278</v>
      </c>
      <c r="V410" s="294" t="s">
        <v>780</v>
      </c>
      <c r="W410" s="25">
        <v>23</v>
      </c>
      <c r="X410" s="79"/>
      <c r="Y410" s="79"/>
      <c r="Z410" s="272"/>
      <c r="AE410" s="4">
        <f>IF(A410="","",(IFERROR(VLOOKUP(A410,Projecten!A$4:W$2618,5,FALSE),"niet bekend")))</f>
        <v>1</v>
      </c>
      <c r="AF410" s="973">
        <f t="shared" si="53"/>
        <v>5027</v>
      </c>
      <c r="AG410" s="1028">
        <f>IF(A410="","",(IFERROR(VLOOKUP(A410,Projecten!A$4:W$2618,23,FALSE),"niet bekend")))</f>
        <v>5027</v>
      </c>
      <c r="AH410" s="1028">
        <f>IF(A410="","",(IFERROR(VLOOKUP(A410,Projecten!A$4:W$2618,12,FALSE),"niet bekend")))</f>
        <v>5027</v>
      </c>
      <c r="AI410" s="1026">
        <f t="shared" si="54"/>
        <v>0</v>
      </c>
    </row>
    <row r="411" spans="1:35" s="4" customFormat="1" ht="12.75" customHeight="1" x14ac:dyDescent="0.2">
      <c r="A411" s="269">
        <v>2015205</v>
      </c>
      <c r="B411" s="1492" t="s">
        <v>782</v>
      </c>
      <c r="C411" s="1" t="s">
        <v>776</v>
      </c>
      <c r="D411" s="1" t="s">
        <v>68</v>
      </c>
      <c r="E411" s="39">
        <v>1</v>
      </c>
      <c r="F411" s="1">
        <v>5</v>
      </c>
      <c r="G411" s="1">
        <v>5</v>
      </c>
      <c r="H411" s="1">
        <v>2</v>
      </c>
      <c r="I411" s="267" t="s">
        <v>89</v>
      </c>
      <c r="J411" s="267" t="s">
        <v>89</v>
      </c>
      <c r="K411" s="41" t="s">
        <v>309</v>
      </c>
      <c r="L411" s="41" t="s">
        <v>309</v>
      </c>
      <c r="M411" s="29" t="s">
        <v>89</v>
      </c>
      <c r="N411" s="29" t="s">
        <v>89</v>
      </c>
      <c r="O411" s="29" t="s">
        <v>89</v>
      </c>
      <c r="P411" s="29" t="s">
        <v>89</v>
      </c>
      <c r="R411" s="2124"/>
      <c r="S411" s="23">
        <f>IF(T411&lt;=0,"",(((T411-'In Productie'!$E$1)/7)+0.6))</f>
        <v>6056.885714285715</v>
      </c>
      <c r="T411" s="181">
        <v>42394</v>
      </c>
      <c r="U411" s="4" t="s">
        <v>278</v>
      </c>
      <c r="V411" s="189" t="s">
        <v>803</v>
      </c>
      <c r="W411" s="25">
        <v>20</v>
      </c>
      <c r="X411" s="79"/>
      <c r="Y411" s="79"/>
      <c r="Z411" s="272"/>
      <c r="AE411" s="4">
        <f>IF(A411="","",(IFERROR(VLOOKUP(A411,Projecten!A$4:W$2618,5,FALSE),"niet bekend")))</f>
        <v>1</v>
      </c>
      <c r="AF411" s="973">
        <f t="shared" si="53"/>
        <v>5251</v>
      </c>
      <c r="AG411" s="1028">
        <f>IF(A411="","",(IFERROR(VLOOKUP(A411,Projecten!A$4:W$2618,23,FALSE),"niet bekend")))</f>
        <v>5251</v>
      </c>
      <c r="AH411" s="1028">
        <f>IF(A411="","",(IFERROR(VLOOKUP(A411,Projecten!A$4:W$2618,12,FALSE),"niet bekend")))</f>
        <v>5251</v>
      </c>
      <c r="AI411" s="1026">
        <f t="shared" si="54"/>
        <v>0</v>
      </c>
    </row>
    <row r="412" spans="1:35" s="4" customFormat="1" ht="12.75" customHeight="1" x14ac:dyDescent="0.2">
      <c r="A412" s="269">
        <v>2015206</v>
      </c>
      <c r="B412" s="1492" t="s">
        <v>782</v>
      </c>
      <c r="C412" s="1" t="s">
        <v>777</v>
      </c>
      <c r="D412" s="1" t="s">
        <v>68</v>
      </c>
      <c r="E412" s="39">
        <v>1</v>
      </c>
      <c r="F412" s="1">
        <v>5</v>
      </c>
      <c r="G412" s="1">
        <v>5</v>
      </c>
      <c r="H412" s="1">
        <v>2</v>
      </c>
      <c r="I412" s="267" t="s">
        <v>89</v>
      </c>
      <c r="J412" s="267" t="s">
        <v>89</v>
      </c>
      <c r="K412" s="41" t="s">
        <v>309</v>
      </c>
      <c r="L412" s="41" t="s">
        <v>309</v>
      </c>
      <c r="M412" s="29" t="s">
        <v>89</v>
      </c>
      <c r="N412" s="29" t="s">
        <v>89</v>
      </c>
      <c r="O412" s="29" t="s">
        <v>89</v>
      </c>
      <c r="P412" s="29" t="s">
        <v>89</v>
      </c>
      <c r="R412" s="2124"/>
      <c r="S412" s="23">
        <f>IF(T412&lt;=0,"",(((T412-'In Productie'!$E$1)/7)+0.6))</f>
        <v>6057.1714285714288</v>
      </c>
      <c r="T412" s="181">
        <v>42396</v>
      </c>
      <c r="U412" s="4" t="s">
        <v>278</v>
      </c>
      <c r="V412" s="189" t="s">
        <v>803</v>
      </c>
      <c r="W412" s="25">
        <v>20</v>
      </c>
      <c r="X412" s="79"/>
      <c r="Y412" s="79"/>
      <c r="Z412" s="272"/>
      <c r="AE412" s="4">
        <f>IF(A412="","",(IFERROR(VLOOKUP(A412,Projecten!A$4:W$2618,5,FALSE),"niet bekend")))</f>
        <v>1</v>
      </c>
      <c r="AF412" s="973">
        <f t="shared" si="53"/>
        <v>5251</v>
      </c>
      <c r="AG412" s="1028">
        <f>IF(A412="","",(IFERROR(VLOOKUP(A412,Projecten!A$4:W$2618,23,FALSE),"niet bekend")))</f>
        <v>5251</v>
      </c>
      <c r="AH412" s="1028">
        <f>IF(A412="","",(IFERROR(VLOOKUP(A412,Projecten!A$4:W$2618,12,FALSE),"niet bekend")))</f>
        <v>5251</v>
      </c>
      <c r="AI412" s="1026">
        <f t="shared" si="54"/>
        <v>0</v>
      </c>
    </row>
    <row r="413" spans="1:35" s="4" customFormat="1" ht="12.75" customHeight="1" x14ac:dyDescent="0.2">
      <c r="A413" s="269">
        <v>2015207</v>
      </c>
      <c r="B413" s="1492" t="s">
        <v>782</v>
      </c>
      <c r="C413" s="1" t="s">
        <v>732</v>
      </c>
      <c r="D413" s="1" t="s">
        <v>68</v>
      </c>
      <c r="E413" s="39">
        <v>1</v>
      </c>
      <c r="F413" s="1">
        <v>5</v>
      </c>
      <c r="G413" s="1">
        <v>5</v>
      </c>
      <c r="H413" s="1">
        <v>2</v>
      </c>
      <c r="I413" s="267" t="s">
        <v>89</v>
      </c>
      <c r="J413" s="267" t="s">
        <v>89</v>
      </c>
      <c r="K413" s="41" t="s">
        <v>309</v>
      </c>
      <c r="L413" s="41" t="s">
        <v>309</v>
      </c>
      <c r="M413" s="41" t="s">
        <v>89</v>
      </c>
      <c r="N413" s="41" t="s">
        <v>89</v>
      </c>
      <c r="O413" s="41" t="s">
        <v>89</v>
      </c>
      <c r="P413" s="41" t="s">
        <v>89</v>
      </c>
      <c r="R413" s="2124"/>
      <c r="S413" s="23">
        <f>IF(T413&lt;=0,"",(((T413-'In Productie'!$E$1)/7)+0.6))</f>
        <v>6057.4571428571435</v>
      </c>
      <c r="T413" s="181">
        <v>42398</v>
      </c>
      <c r="U413" s="4" t="s">
        <v>278</v>
      </c>
      <c r="V413" s="189" t="s">
        <v>803</v>
      </c>
      <c r="W413" s="470">
        <v>20</v>
      </c>
      <c r="X413" s="79"/>
      <c r="Y413" s="79"/>
      <c r="Z413" s="272"/>
      <c r="AE413" s="4">
        <f>IF(A413="","",(IFERROR(VLOOKUP(A413,Projecten!A$4:W$2618,5,FALSE),"niet bekend")))</f>
        <v>1</v>
      </c>
      <c r="AF413" s="973">
        <f t="shared" si="53"/>
        <v>5251</v>
      </c>
      <c r="AG413" s="1028">
        <f>IF(A413="","",(IFERROR(VLOOKUP(A413,Projecten!A$4:W$2618,23,FALSE),"niet bekend")))</f>
        <v>5251</v>
      </c>
      <c r="AH413" s="1028">
        <f>IF(A413="","",(IFERROR(VLOOKUP(A413,Projecten!A$4:W$2618,12,FALSE),"niet bekend")))</f>
        <v>5251</v>
      </c>
      <c r="AI413" s="1026">
        <f t="shared" si="54"/>
        <v>0</v>
      </c>
    </row>
    <row r="414" spans="1:35" s="4" customFormat="1" ht="12.75" customHeight="1" x14ac:dyDescent="0.2">
      <c r="A414" s="269">
        <v>2015208</v>
      </c>
      <c r="B414" s="1492" t="s">
        <v>782</v>
      </c>
      <c r="C414" s="1" t="s">
        <v>733</v>
      </c>
      <c r="D414" s="1" t="s">
        <v>68</v>
      </c>
      <c r="E414" s="39">
        <v>1</v>
      </c>
      <c r="F414" s="1">
        <v>5</v>
      </c>
      <c r="G414" s="1">
        <v>5</v>
      </c>
      <c r="H414" s="1">
        <v>2</v>
      </c>
      <c r="I414" s="267" t="s">
        <v>89</v>
      </c>
      <c r="J414" s="267" t="s">
        <v>89</v>
      </c>
      <c r="K414" s="41" t="s">
        <v>309</v>
      </c>
      <c r="L414" s="41" t="s">
        <v>309</v>
      </c>
      <c r="M414" s="41" t="s">
        <v>89</v>
      </c>
      <c r="N414" s="41" t="s">
        <v>89</v>
      </c>
      <c r="O414" s="41" t="s">
        <v>89</v>
      </c>
      <c r="P414" s="41" t="s">
        <v>89</v>
      </c>
      <c r="R414" s="2124"/>
      <c r="S414" s="23">
        <f>IF(T414&lt;=0,"",(((T414-'In Productie'!$E$1)/7)+0.6))</f>
        <v>6057.885714285715</v>
      </c>
      <c r="T414" s="181">
        <v>42401</v>
      </c>
      <c r="U414" s="4" t="s">
        <v>278</v>
      </c>
      <c r="V414" s="189" t="s">
        <v>803</v>
      </c>
      <c r="W414" s="470">
        <v>20</v>
      </c>
      <c r="X414" s="79"/>
      <c r="Y414" s="299"/>
      <c r="Z414" s="272"/>
      <c r="AE414" s="4">
        <f>IF(A414="","",(IFERROR(VLOOKUP(A414,Projecten!A$4:W$2618,5,FALSE),"niet bekend")))</f>
        <v>1</v>
      </c>
      <c r="AF414" s="973">
        <f t="shared" si="53"/>
        <v>5251</v>
      </c>
      <c r="AG414" s="1028">
        <f>IF(A414="","",(IFERROR(VLOOKUP(A414,Projecten!A$4:W$2618,23,FALSE),"niet bekend")))</f>
        <v>5251</v>
      </c>
      <c r="AH414" s="1028">
        <f>IF(A414="","",(IFERROR(VLOOKUP(A414,Projecten!A$4:W$2618,12,FALSE),"niet bekend")))</f>
        <v>5251</v>
      </c>
      <c r="AI414" s="1026">
        <f t="shared" si="54"/>
        <v>0</v>
      </c>
    </row>
    <row r="415" spans="1:35" s="4" customFormat="1" ht="12.75" customHeight="1" x14ac:dyDescent="0.2">
      <c r="A415" s="2"/>
      <c r="B415" s="1492"/>
      <c r="C415" s="188" t="s">
        <v>784</v>
      </c>
      <c r="D415" s="1"/>
      <c r="E415" s="39"/>
      <c r="F415" s="1"/>
      <c r="G415" s="1"/>
      <c r="H415" s="1"/>
      <c r="I415" s="267"/>
      <c r="J415" s="267"/>
      <c r="K415" s="41"/>
      <c r="L415" s="41"/>
      <c r="M415" s="41"/>
      <c r="N415" s="41"/>
      <c r="O415" s="41"/>
      <c r="P415" s="41"/>
      <c r="R415" s="2124"/>
      <c r="S415" s="23"/>
      <c r="T415" s="181"/>
      <c r="V415" s="189"/>
      <c r="W415" s="471">
        <v>3</v>
      </c>
      <c r="X415" s="79"/>
      <c r="Y415" s="299"/>
      <c r="Z415" s="272"/>
      <c r="AE415" s="4" t="str">
        <f>IF(A415="","",(IFERROR(VLOOKUP(A415,Projecten!A$4:W$2618,5,FALSE),"niet bekend")))</f>
        <v/>
      </c>
      <c r="AF415" s="973" t="str">
        <f t="shared" si="53"/>
        <v/>
      </c>
      <c r="AG415" s="1028" t="str">
        <f>IF(A415="","",(IFERROR(VLOOKUP(A415,Projecten!A$4:W$2618,23,FALSE),"niet bekend")))</f>
        <v/>
      </c>
      <c r="AH415" s="1028" t="str">
        <f>IF(A415="","",(IFERROR(VLOOKUP(A415,Projecten!A$4:W$2618,12,FALSE),"niet bekend")))</f>
        <v/>
      </c>
      <c r="AI415" s="1026" t="str">
        <f t="shared" si="54"/>
        <v/>
      </c>
    </row>
    <row r="416" spans="1:35" s="4" customFormat="1" ht="12.75" customHeight="1" x14ac:dyDescent="0.2">
      <c r="A416" s="2"/>
      <c r="B416" s="1492"/>
      <c r="C416" s="188" t="s">
        <v>768</v>
      </c>
      <c r="D416" s="1"/>
      <c r="E416" s="39"/>
      <c r="F416" s="1"/>
      <c r="G416" s="1"/>
      <c r="H416" s="1"/>
      <c r="I416" s="267"/>
      <c r="J416" s="267"/>
      <c r="K416" s="41"/>
      <c r="L416" s="41"/>
      <c r="M416" s="41"/>
      <c r="N416" s="41"/>
      <c r="O416" s="41"/>
      <c r="P416" s="41"/>
      <c r="R416" s="2124"/>
      <c r="S416" s="23"/>
      <c r="T416" s="181"/>
      <c r="V416" s="189"/>
      <c r="W416" s="471">
        <v>5.25</v>
      </c>
      <c r="X416" s="79"/>
      <c r="Y416" s="299"/>
      <c r="Z416" s="272"/>
      <c r="AE416" s="4" t="str">
        <f>IF(A416="","",(IFERROR(VLOOKUP(A416,Projecten!A$4:W$2618,5,FALSE),"niet bekend")))</f>
        <v/>
      </c>
      <c r="AF416" s="973" t="str">
        <f t="shared" si="53"/>
        <v/>
      </c>
      <c r="AG416" s="1028" t="str">
        <f>IF(A416="","",(IFERROR(VLOOKUP(A416,Projecten!A$4:W$2618,23,FALSE),"niet bekend")))</f>
        <v/>
      </c>
      <c r="AH416" s="1028" t="str">
        <f>IF(A416="","",(IFERROR(VLOOKUP(A416,Projecten!A$4:W$2618,12,FALSE),"niet bekend")))</f>
        <v/>
      </c>
      <c r="AI416" s="1026" t="str">
        <f t="shared" si="54"/>
        <v/>
      </c>
    </row>
    <row r="417" spans="1:35" s="4" customFormat="1" ht="12.75" customHeight="1" x14ac:dyDescent="0.2">
      <c r="A417" s="2"/>
      <c r="B417" s="1492"/>
      <c r="C417" s="188" t="s">
        <v>804</v>
      </c>
      <c r="D417" s="1"/>
      <c r="E417" s="39"/>
      <c r="F417" s="1"/>
      <c r="G417" s="1"/>
      <c r="H417" s="1"/>
      <c r="I417" s="267"/>
      <c r="J417" s="267"/>
      <c r="K417" s="41"/>
      <c r="L417" s="41"/>
      <c r="M417" s="41"/>
      <c r="N417" s="41"/>
      <c r="O417" s="41"/>
      <c r="P417" s="41"/>
      <c r="R417" s="2124"/>
      <c r="S417" s="23"/>
      <c r="T417" s="181"/>
      <c r="V417" s="189"/>
      <c r="W417" s="471">
        <v>2.5</v>
      </c>
      <c r="X417" s="79"/>
      <c r="Y417" s="299"/>
      <c r="Z417" s="272"/>
      <c r="AE417" s="4" t="str">
        <f>IF(A417="","",(IFERROR(VLOOKUP(A417,Projecten!A$4:W$2618,5,FALSE),"niet bekend")))</f>
        <v/>
      </c>
      <c r="AF417" s="973" t="str">
        <f t="shared" si="53"/>
        <v/>
      </c>
      <c r="AG417" s="1028" t="str">
        <f>IF(A417="","",(IFERROR(VLOOKUP(A417,Projecten!A$4:W$2618,23,FALSE),"niet bekend")))</f>
        <v/>
      </c>
      <c r="AH417" s="1028" t="str">
        <f>IF(A417="","",(IFERROR(VLOOKUP(A417,Projecten!A$4:W$2618,12,FALSE),"niet bekend")))</f>
        <v/>
      </c>
      <c r="AI417" s="1026" t="str">
        <f t="shared" si="54"/>
        <v/>
      </c>
    </row>
    <row r="418" spans="1:35" s="38" customFormat="1" ht="12.75" customHeight="1" x14ac:dyDescent="0.2">
      <c r="A418" s="30"/>
      <c r="B418" s="1491"/>
      <c r="C418" s="31"/>
      <c r="D418" s="31"/>
      <c r="E418" s="32"/>
      <c r="F418" s="31"/>
      <c r="G418" s="31"/>
      <c r="H418" s="31"/>
      <c r="I418" s="32"/>
      <c r="J418" s="32"/>
      <c r="K418" s="32"/>
      <c r="L418" s="32"/>
      <c r="M418" s="32"/>
      <c r="N418" s="32"/>
      <c r="O418" s="32"/>
      <c r="P418" s="32"/>
      <c r="Q418" s="33"/>
      <c r="R418" s="33"/>
      <c r="S418" s="1198"/>
      <c r="T418" s="176"/>
      <c r="U418" s="35"/>
      <c r="V418" s="35"/>
      <c r="W418" s="35"/>
      <c r="X418" s="83"/>
      <c r="Y418" s="84"/>
      <c r="Z418" s="36"/>
      <c r="AF418" s="983"/>
      <c r="AG418" s="1030"/>
      <c r="AH418" s="1030"/>
      <c r="AI418" s="1030"/>
    </row>
    <row r="419" spans="1:35" s="957" customFormat="1" x14ac:dyDescent="0.2">
      <c r="A419" s="1007"/>
      <c r="B419" s="1489"/>
      <c r="C419" s="1008">
        <f>SUM(F419:H419)</f>
        <v>360</v>
      </c>
      <c r="D419" s="1009"/>
      <c r="E419" s="1010">
        <f>SUM(E420:E437)</f>
        <v>21</v>
      </c>
      <c r="F419" s="1009">
        <f>SUM(F420:F437)</f>
        <v>181</v>
      </c>
      <c r="G419" s="1009">
        <f>SUM(G420:G437)</f>
        <v>135</v>
      </c>
      <c r="H419" s="1009">
        <f>SUM(H420:H437)</f>
        <v>44</v>
      </c>
      <c r="I419" s="1010"/>
      <c r="J419" s="1010"/>
      <c r="K419" s="1010"/>
      <c r="L419" s="1010"/>
      <c r="M419" s="1010"/>
      <c r="N419" s="1010"/>
      <c r="O419" s="1010"/>
      <c r="P419" s="1010"/>
      <c r="Q419" s="1062">
        <v>5</v>
      </c>
      <c r="R419" s="1043"/>
      <c r="S419" s="1200"/>
      <c r="T419" s="1063"/>
      <c r="U419" s="1064"/>
      <c r="V419" s="1064">
        <f>SUM(W419:W437)</f>
        <v>347.75</v>
      </c>
      <c r="W419" s="960"/>
      <c r="X419" s="960">
        <v>287</v>
      </c>
      <c r="Y419" s="968">
        <f>V419-X419</f>
        <v>60.75</v>
      </c>
      <c r="Z419" s="969"/>
      <c r="AD419" s="959"/>
      <c r="AE419" s="1038" t="str">
        <f>IF(A419="","",(IFERROR(VLOOKUP(A419,Projecten!A$4:W$2618,5,FALSE),"niet bekend")))</f>
        <v/>
      </c>
      <c r="AF419" s="1037">
        <f>SUM(AF420:AF440)</f>
        <v>48366</v>
      </c>
      <c r="AG419" s="1027" t="str">
        <f>IF(A419="","",(IFERROR(VLOOKUP(A419,Projecten!A$4:W$2618,23,FALSE),"niet bekend")))</f>
        <v/>
      </c>
      <c r="AH419" s="1027" t="str">
        <f>IF(A419="","",(IFERROR(VLOOKUP(A419,Projecten!A$4:W$2618,12,FALSE),"niet bekend")))</f>
        <v/>
      </c>
      <c r="AI419" s="1027"/>
    </row>
    <row r="420" spans="1:35" x14ac:dyDescent="0.2">
      <c r="A420" s="5"/>
      <c r="C420" s="302" t="s">
        <v>779</v>
      </c>
      <c r="Q420" s="303"/>
      <c r="R420" s="316"/>
      <c r="S420" s="1201"/>
      <c r="T420" s="304"/>
      <c r="U420" s="305"/>
      <c r="V420" s="305"/>
      <c r="W420" s="498">
        <v>4</v>
      </c>
      <c r="X420" s="25"/>
      <c r="Y420" s="22"/>
      <c r="Z420" s="26"/>
      <c r="AE420" s="4" t="str">
        <f>IF(A420="","",(IFERROR(VLOOKUP(A420,Projecten!A$4:W$2618,5,FALSE),"niet bekend")))</f>
        <v/>
      </c>
      <c r="AF420" s="973" t="str">
        <f t="shared" ref="AF420:AF439" si="55">IF(AE420="","",(E420/AE420*AH420))</f>
        <v/>
      </c>
      <c r="AG420" s="1028" t="str">
        <f>IF(A420="","",(IFERROR(VLOOKUP(A420,Projecten!A$4:W$2618,23,FALSE),"niet bekend")))</f>
        <v/>
      </c>
      <c r="AH420" s="1028" t="str">
        <f>IF(A420="","",(IFERROR(VLOOKUP(A420,Projecten!A$4:W$2618,12,FALSE),"niet bekend")))</f>
        <v/>
      </c>
      <c r="AI420" s="1026" t="str">
        <f t="shared" ref="AI420:AI439" si="56">IF(AF420="","",(AH420-AF420))</f>
        <v/>
      </c>
    </row>
    <row r="421" spans="1:35" x14ac:dyDescent="0.2">
      <c r="A421" s="5"/>
      <c r="C421" s="315" t="s">
        <v>821</v>
      </c>
      <c r="Q421" s="303"/>
      <c r="R421" s="316"/>
      <c r="S421" s="1201"/>
      <c r="T421" s="304"/>
      <c r="U421" s="305"/>
      <c r="V421" s="305"/>
      <c r="W421" s="498">
        <v>15.75</v>
      </c>
      <c r="X421" s="25"/>
      <c r="Y421" s="22"/>
      <c r="Z421" s="26"/>
      <c r="AE421" s="4" t="str">
        <f>IF(A421="","",(IFERROR(VLOOKUP(A421,Projecten!A$4:W$2618,5,FALSE),"niet bekend")))</f>
        <v/>
      </c>
      <c r="AF421" s="973" t="str">
        <f t="shared" si="55"/>
        <v/>
      </c>
      <c r="AG421" s="1028" t="str">
        <f>IF(A421="","",(IFERROR(VLOOKUP(A421,Projecten!A$4:W$2618,23,FALSE),"niet bekend")))</f>
        <v/>
      </c>
      <c r="AH421" s="1028" t="str">
        <f>IF(A421="","",(IFERROR(VLOOKUP(A421,Projecten!A$4:W$2618,12,FALSE),"niet bekend")))</f>
        <v/>
      </c>
      <c r="AI421" s="1026" t="str">
        <f t="shared" si="56"/>
        <v/>
      </c>
    </row>
    <row r="422" spans="1:35" s="4" customFormat="1" ht="12.75" customHeight="1" x14ac:dyDescent="0.2">
      <c r="A422" s="269">
        <v>2015205</v>
      </c>
      <c r="B422" s="1492" t="s">
        <v>782</v>
      </c>
      <c r="C422" s="1" t="s">
        <v>776</v>
      </c>
      <c r="D422" s="1" t="s">
        <v>68</v>
      </c>
      <c r="E422" s="39">
        <v>0</v>
      </c>
      <c r="F422" s="1">
        <v>3</v>
      </c>
      <c r="G422" s="1">
        <v>5</v>
      </c>
      <c r="H422" s="1">
        <v>2</v>
      </c>
      <c r="I422" s="267" t="s">
        <v>89</v>
      </c>
      <c r="J422" s="267" t="s">
        <v>89</v>
      </c>
      <c r="K422" s="41" t="s">
        <v>309</v>
      </c>
      <c r="L422" s="41" t="s">
        <v>309</v>
      </c>
      <c r="M422" s="29" t="s">
        <v>89</v>
      </c>
      <c r="N422" s="29" t="s">
        <v>89</v>
      </c>
      <c r="O422" s="29" t="s">
        <v>89</v>
      </c>
      <c r="P422" s="29" t="s">
        <v>89</v>
      </c>
      <c r="R422" s="2124"/>
      <c r="S422" s="23">
        <f>IF(T422&lt;=0,"",(((T422-'In Productie'!$E$1)/7)+0.6))</f>
        <v>6058.0285714285719</v>
      </c>
      <c r="T422" s="181">
        <v>42402</v>
      </c>
      <c r="U422" s="4" t="s">
        <v>278</v>
      </c>
      <c r="W422" s="25">
        <v>7</v>
      </c>
      <c r="X422" s="79"/>
      <c r="Y422" s="79"/>
      <c r="Z422" s="272"/>
      <c r="AE422" s="4">
        <f>IF(A422="","",(IFERROR(VLOOKUP(A422,Projecten!A$4:W$2618,5,FALSE),"niet bekend")))</f>
        <v>1</v>
      </c>
      <c r="AF422" s="973">
        <f t="shared" si="55"/>
        <v>0</v>
      </c>
      <c r="AG422" s="1028">
        <f>IF(A422="","",(IFERROR(VLOOKUP(A422,Projecten!A$4:W$2618,23,FALSE),"niet bekend")))</f>
        <v>5251</v>
      </c>
      <c r="AH422" s="1028">
        <f>IF(A422="","",(IFERROR(VLOOKUP(A422,Projecten!A$4:W$2618,12,FALSE),"niet bekend")))</f>
        <v>5251</v>
      </c>
      <c r="AI422" s="1026">
        <f t="shared" si="56"/>
        <v>5251</v>
      </c>
    </row>
    <row r="423" spans="1:35" s="4" customFormat="1" ht="12.75" customHeight="1" x14ac:dyDescent="0.2">
      <c r="A423" s="269">
        <v>2015207</v>
      </c>
      <c r="B423" s="1492" t="s">
        <v>782</v>
      </c>
      <c r="C423" s="1" t="s">
        <v>732</v>
      </c>
      <c r="D423" s="1" t="s">
        <v>68</v>
      </c>
      <c r="E423" s="39">
        <v>0</v>
      </c>
      <c r="F423" s="1">
        <v>3</v>
      </c>
      <c r="G423" s="1">
        <v>5</v>
      </c>
      <c r="H423" s="1">
        <v>2</v>
      </c>
      <c r="I423" s="267" t="s">
        <v>89</v>
      </c>
      <c r="J423" s="267" t="s">
        <v>89</v>
      </c>
      <c r="K423" s="41" t="s">
        <v>309</v>
      </c>
      <c r="L423" s="41" t="s">
        <v>309</v>
      </c>
      <c r="M423" s="41" t="s">
        <v>89</v>
      </c>
      <c r="N423" s="41" t="s">
        <v>89</v>
      </c>
      <c r="O423" s="41" t="s">
        <v>89</v>
      </c>
      <c r="P423" s="41" t="s">
        <v>89</v>
      </c>
      <c r="R423" s="2124"/>
      <c r="S423" s="23">
        <f>IF(T423&lt;=0,"",(((T423-'In Productie'!$E$1)/7)+0.6))</f>
        <v>6058.0285714285719</v>
      </c>
      <c r="T423" s="181">
        <v>42402</v>
      </c>
      <c r="U423" s="4" t="s">
        <v>278</v>
      </c>
      <c r="W423" s="470">
        <v>7</v>
      </c>
      <c r="X423" s="79"/>
      <c r="Y423" s="79"/>
      <c r="Z423" s="272"/>
      <c r="AE423" s="4">
        <f>IF(A423="","",(IFERROR(VLOOKUP(A423,Projecten!A$4:W$2618,5,FALSE),"niet bekend")))</f>
        <v>1</v>
      </c>
      <c r="AF423" s="973">
        <f t="shared" si="55"/>
        <v>0</v>
      </c>
      <c r="AG423" s="1028">
        <f>IF(A423="","",(IFERROR(VLOOKUP(A423,Projecten!A$4:W$2618,23,FALSE),"niet bekend")))</f>
        <v>5251</v>
      </c>
      <c r="AH423" s="1028">
        <f>IF(A423="","",(IFERROR(VLOOKUP(A423,Projecten!A$4:W$2618,12,FALSE),"niet bekend")))</f>
        <v>5251</v>
      </c>
      <c r="AI423" s="1026">
        <f t="shared" si="56"/>
        <v>5251</v>
      </c>
    </row>
    <row r="424" spans="1:35" s="4" customFormat="1" ht="12.75" customHeight="1" x14ac:dyDescent="0.2">
      <c r="A424" s="269">
        <v>2015206</v>
      </c>
      <c r="B424" s="1492" t="s">
        <v>782</v>
      </c>
      <c r="C424" s="1" t="s">
        <v>777</v>
      </c>
      <c r="D424" s="1" t="s">
        <v>68</v>
      </c>
      <c r="E424" s="39">
        <v>0</v>
      </c>
      <c r="F424" s="1">
        <v>3</v>
      </c>
      <c r="G424" s="1">
        <v>5</v>
      </c>
      <c r="H424" s="1">
        <v>2</v>
      </c>
      <c r="I424" s="267" t="s">
        <v>89</v>
      </c>
      <c r="J424" s="267" t="s">
        <v>89</v>
      </c>
      <c r="K424" s="41" t="s">
        <v>309</v>
      </c>
      <c r="L424" s="41" t="s">
        <v>309</v>
      </c>
      <c r="M424" s="29" t="s">
        <v>89</v>
      </c>
      <c r="N424" s="29" t="s">
        <v>89</v>
      </c>
      <c r="O424" s="29" t="s">
        <v>89</v>
      </c>
      <c r="P424" s="29" t="s">
        <v>89</v>
      </c>
      <c r="R424" s="2124"/>
      <c r="S424" s="23">
        <f>IF(T424&lt;=0,"",(((T424-'In Productie'!$E$1)/7)+0.6))</f>
        <v>6058.0285714285719</v>
      </c>
      <c r="T424" s="181">
        <v>42402</v>
      </c>
      <c r="U424" s="4" t="s">
        <v>278</v>
      </c>
      <c r="W424" s="25">
        <v>7</v>
      </c>
      <c r="X424" s="79"/>
      <c r="Y424" s="79"/>
      <c r="Z424" s="272"/>
      <c r="AE424" s="4">
        <f>IF(A424="","",(IFERROR(VLOOKUP(A424,Projecten!A$4:W$2618,5,FALSE),"niet bekend")))</f>
        <v>1</v>
      </c>
      <c r="AF424" s="973">
        <f t="shared" si="55"/>
        <v>0</v>
      </c>
      <c r="AG424" s="1028">
        <f>IF(A424="","",(IFERROR(VLOOKUP(A424,Projecten!A$4:W$2618,23,FALSE),"niet bekend")))</f>
        <v>5251</v>
      </c>
      <c r="AH424" s="1028">
        <f>IF(A424="","",(IFERROR(VLOOKUP(A424,Projecten!A$4:W$2618,12,FALSE),"niet bekend")))</f>
        <v>5251</v>
      </c>
      <c r="AI424" s="1026">
        <f t="shared" si="56"/>
        <v>5251</v>
      </c>
    </row>
    <row r="425" spans="1:35" s="4" customFormat="1" ht="12.75" customHeight="1" x14ac:dyDescent="0.2">
      <c r="A425" s="269">
        <v>2016006</v>
      </c>
      <c r="B425" s="1492">
        <v>120450</v>
      </c>
      <c r="C425" s="273" t="s">
        <v>745</v>
      </c>
      <c r="D425" s="1" t="s">
        <v>68</v>
      </c>
      <c r="E425" s="39">
        <v>3</v>
      </c>
      <c r="F425" s="1">
        <f>E425*9</f>
        <v>27</v>
      </c>
      <c r="G425" s="1">
        <f>E425*7</f>
        <v>21</v>
      </c>
      <c r="H425" s="1">
        <f>E425*2</f>
        <v>6</v>
      </c>
      <c r="I425" s="267" t="s">
        <v>89</v>
      </c>
      <c r="J425" s="41" t="s">
        <v>309</v>
      </c>
      <c r="K425" s="41" t="s">
        <v>309</v>
      </c>
      <c r="L425" s="41" t="s">
        <v>309</v>
      </c>
      <c r="M425" s="41" t="s">
        <v>89</v>
      </c>
      <c r="N425" s="41" t="s">
        <v>89</v>
      </c>
      <c r="O425" s="41" t="s">
        <v>89</v>
      </c>
      <c r="P425" s="41" t="s">
        <v>89</v>
      </c>
      <c r="R425" s="2124"/>
      <c r="S425" s="23">
        <f>IF(T425&lt;=0,"",(((T425-'In Productie'!$E$1)/7)+1))</f>
        <v>6058.7142857142853</v>
      </c>
      <c r="T425" s="181">
        <v>42404</v>
      </c>
      <c r="U425" s="4" t="s">
        <v>561</v>
      </c>
      <c r="W425" s="470">
        <f>E425*13</f>
        <v>39</v>
      </c>
      <c r="X425" s="79"/>
      <c r="Y425" s="79"/>
      <c r="Z425" s="111">
        <v>42380</v>
      </c>
      <c r="AE425" s="4">
        <f>IF(A425="","",(IFERROR(VLOOKUP(A425,Projecten!A$4:W$2618,5,FALSE),"niet bekend")))</f>
        <v>10</v>
      </c>
      <c r="AF425" s="973">
        <f t="shared" si="55"/>
        <v>8094</v>
      </c>
      <c r="AG425" s="1028">
        <f>IF(A425="","",(IFERROR(VLOOKUP(A425,Projecten!A$4:W$2618,23,FALSE),"niet bekend")))</f>
        <v>26980</v>
      </c>
      <c r="AH425" s="1028">
        <f>IF(A425="","",(IFERROR(VLOOKUP(A425,Projecten!A$4:W$2618,12,FALSE),"niet bekend")))</f>
        <v>26980</v>
      </c>
      <c r="AI425" s="1026">
        <f t="shared" si="56"/>
        <v>18886</v>
      </c>
    </row>
    <row r="426" spans="1:35" s="4" customFormat="1" ht="12.75" customHeight="1" x14ac:dyDescent="0.2">
      <c r="A426" s="269">
        <v>2015208</v>
      </c>
      <c r="B426" s="1492" t="s">
        <v>782</v>
      </c>
      <c r="C426" s="1" t="s">
        <v>733</v>
      </c>
      <c r="D426" s="1" t="s">
        <v>68</v>
      </c>
      <c r="E426" s="39">
        <v>0</v>
      </c>
      <c r="F426" s="1">
        <v>3</v>
      </c>
      <c r="G426" s="1">
        <v>5</v>
      </c>
      <c r="H426" s="1">
        <v>2</v>
      </c>
      <c r="I426" s="267" t="s">
        <v>89</v>
      </c>
      <c r="J426" s="267" t="s">
        <v>89</v>
      </c>
      <c r="K426" s="41" t="s">
        <v>309</v>
      </c>
      <c r="L426" s="41" t="s">
        <v>309</v>
      </c>
      <c r="M426" s="7" t="s">
        <v>89</v>
      </c>
      <c r="N426" s="7" t="s">
        <v>89</v>
      </c>
      <c r="O426" s="7" t="s">
        <v>89</v>
      </c>
      <c r="P426" s="7" t="s">
        <v>89</v>
      </c>
      <c r="R426" s="2124"/>
      <c r="S426" s="23">
        <f>IF(T426&lt;=0,"",(((T426-'In Productie'!$E$1)/7)+0.6))</f>
        <v>6058.0285714285719</v>
      </c>
      <c r="T426" s="181">
        <v>42402</v>
      </c>
      <c r="U426" s="4" t="s">
        <v>278</v>
      </c>
      <c r="W426" s="470">
        <v>7</v>
      </c>
      <c r="X426" s="80"/>
      <c r="Y426" s="82"/>
      <c r="Z426" s="272"/>
      <c r="AE426" s="4">
        <f>IF(A426="","",(IFERROR(VLOOKUP(A426,Projecten!A$4:W$2618,5,FALSE),"niet bekend")))</f>
        <v>1</v>
      </c>
      <c r="AF426" s="973">
        <f t="shared" si="55"/>
        <v>0</v>
      </c>
      <c r="AG426" s="1028">
        <f>IF(A426="","",(IFERROR(VLOOKUP(A426,Projecten!A$4:W$2618,23,FALSE),"niet bekend")))</f>
        <v>5251</v>
      </c>
      <c r="AH426" s="1028">
        <f>IF(A426="","",(IFERROR(VLOOKUP(A426,Projecten!A$4:W$2618,12,FALSE),"niet bekend")))</f>
        <v>5251</v>
      </c>
      <c r="AI426" s="1026">
        <f t="shared" si="56"/>
        <v>5251</v>
      </c>
    </row>
    <row r="427" spans="1:35" s="4" customFormat="1" ht="12.75" customHeight="1" x14ac:dyDescent="0.2">
      <c r="A427" s="269">
        <v>2015209</v>
      </c>
      <c r="B427" s="1492" t="s">
        <v>790</v>
      </c>
      <c r="C427" s="1" t="s">
        <v>734</v>
      </c>
      <c r="D427" s="1" t="s">
        <v>68</v>
      </c>
      <c r="E427" s="39">
        <v>1</v>
      </c>
      <c r="F427" s="1">
        <v>8</v>
      </c>
      <c r="G427" s="1">
        <v>5</v>
      </c>
      <c r="H427" s="1">
        <v>2</v>
      </c>
      <c r="I427" s="267" t="s">
        <v>89</v>
      </c>
      <c r="J427" s="267" t="s">
        <v>89</v>
      </c>
      <c r="K427" s="41" t="s">
        <v>309</v>
      </c>
      <c r="L427" s="41" t="s">
        <v>309</v>
      </c>
      <c r="M427" s="29" t="s">
        <v>89</v>
      </c>
      <c r="N427" s="29" t="s">
        <v>89</v>
      </c>
      <c r="O427" s="29" t="s">
        <v>89</v>
      </c>
      <c r="P427" s="29" t="s">
        <v>89</v>
      </c>
      <c r="R427" s="2124"/>
      <c r="S427" s="23">
        <f>IF(T427&lt;=0,"",(((T427-'In Productie'!$E$1)/7)+0.6))</f>
        <v>6058.0285714285719</v>
      </c>
      <c r="T427" s="181">
        <v>42402</v>
      </c>
      <c r="U427" s="4" t="s">
        <v>278</v>
      </c>
      <c r="W427" s="470">
        <v>27</v>
      </c>
      <c r="X427" s="79"/>
      <c r="Y427" s="79"/>
      <c r="Z427" s="272"/>
      <c r="AE427" s="4">
        <f>IF(A427="","",(IFERROR(VLOOKUP(A427,Projecten!A$4:W$2618,5,FALSE),"niet bekend")))</f>
        <v>1</v>
      </c>
      <c r="AF427" s="973">
        <f t="shared" si="55"/>
        <v>5251</v>
      </c>
      <c r="AG427" s="1028">
        <f>IF(A427="","",(IFERROR(VLOOKUP(A427,Projecten!A$4:W$2618,23,FALSE),"niet bekend")))</f>
        <v>5251</v>
      </c>
      <c r="AH427" s="1028">
        <f>IF(A427="","",(IFERROR(VLOOKUP(A427,Projecten!A$4:W$2618,12,FALSE),"niet bekend")))</f>
        <v>5251</v>
      </c>
      <c r="AI427" s="1026">
        <f t="shared" si="56"/>
        <v>0</v>
      </c>
    </row>
    <row r="428" spans="1:35" s="4" customFormat="1" ht="12.75" customHeight="1" x14ac:dyDescent="0.2">
      <c r="A428" s="269">
        <v>2015210</v>
      </c>
      <c r="B428" s="1492" t="s">
        <v>791</v>
      </c>
      <c r="C428" s="1" t="s">
        <v>735</v>
      </c>
      <c r="D428" s="1" t="s">
        <v>68</v>
      </c>
      <c r="E428" s="39">
        <v>1</v>
      </c>
      <c r="F428" s="1">
        <v>8</v>
      </c>
      <c r="G428" s="1">
        <v>5</v>
      </c>
      <c r="H428" s="1">
        <v>2</v>
      </c>
      <c r="I428" s="268" t="s">
        <v>89</v>
      </c>
      <c r="J428" s="268" t="s">
        <v>89</v>
      </c>
      <c r="K428" s="29" t="s">
        <v>89</v>
      </c>
      <c r="L428" s="29" t="s">
        <v>309</v>
      </c>
      <c r="M428" s="29" t="s">
        <v>89</v>
      </c>
      <c r="N428" s="29" t="s">
        <v>89</v>
      </c>
      <c r="O428" s="29" t="s">
        <v>89</v>
      </c>
      <c r="P428" s="29" t="s">
        <v>89</v>
      </c>
      <c r="R428" s="2124"/>
      <c r="S428" s="23">
        <f>IF(T428&lt;=0,"",(((T428-'In Productie'!$E$1)/7)+0.6))</f>
        <v>6058.1714285714288</v>
      </c>
      <c r="T428" s="181">
        <v>42403</v>
      </c>
      <c r="U428" s="4" t="s">
        <v>278</v>
      </c>
      <c r="W428" s="470">
        <v>38</v>
      </c>
      <c r="X428" s="79"/>
      <c r="Y428" s="79"/>
      <c r="Z428" s="272"/>
      <c r="AE428" s="4">
        <f>IF(A428="","",(IFERROR(VLOOKUP(A428,Projecten!A$4:W$2618,5,FALSE),"niet bekend")))</f>
        <v>1</v>
      </c>
      <c r="AF428" s="973">
        <f t="shared" si="55"/>
        <v>4330</v>
      </c>
      <c r="AG428" s="1028">
        <f>IF(A428="","",(IFERROR(VLOOKUP(A428,Projecten!A$4:W$2618,23,FALSE),"niet bekend")))</f>
        <v>4330</v>
      </c>
      <c r="AH428" s="1028">
        <f>IF(A428="","",(IFERROR(VLOOKUP(A428,Projecten!A$4:W$2618,12,FALSE),"niet bekend")))</f>
        <v>4330</v>
      </c>
      <c r="AI428" s="1026">
        <f t="shared" si="56"/>
        <v>0</v>
      </c>
    </row>
    <row r="429" spans="1:35" s="4" customFormat="1" ht="12.75" customHeight="1" x14ac:dyDescent="0.2">
      <c r="A429" s="269">
        <v>2016001</v>
      </c>
      <c r="B429" s="1492">
        <v>120451</v>
      </c>
      <c r="C429" s="273" t="s">
        <v>729</v>
      </c>
      <c r="D429" s="1" t="s">
        <v>68</v>
      </c>
      <c r="E429" s="39">
        <v>1</v>
      </c>
      <c r="F429" s="1">
        <v>9</v>
      </c>
      <c r="G429" s="1">
        <v>8</v>
      </c>
      <c r="H429" s="1">
        <v>1</v>
      </c>
      <c r="I429" s="268" t="s">
        <v>89</v>
      </c>
      <c r="J429" s="29" t="s">
        <v>309</v>
      </c>
      <c r="K429" s="29" t="s">
        <v>309</v>
      </c>
      <c r="L429" s="29" t="s">
        <v>309</v>
      </c>
      <c r="M429" s="29" t="s">
        <v>89</v>
      </c>
      <c r="N429" s="29" t="s">
        <v>89</v>
      </c>
      <c r="O429" s="29" t="s">
        <v>89</v>
      </c>
      <c r="P429" s="29" t="s">
        <v>89</v>
      </c>
      <c r="R429" s="2124"/>
      <c r="S429" s="23">
        <f>IF(T429&lt;=0,"",(((T429-'In Productie'!$E$1)/7)+0.6))</f>
        <v>6058.3142857142857</v>
      </c>
      <c r="T429" s="181">
        <v>42404</v>
      </c>
      <c r="U429" s="4" t="s">
        <v>561</v>
      </c>
      <c r="W429" s="470">
        <v>13</v>
      </c>
      <c r="X429" s="79"/>
      <c r="Y429" s="79"/>
      <c r="Z429" s="111">
        <v>42374</v>
      </c>
      <c r="AE429" s="4">
        <f>IF(A429="","",(IFERROR(VLOOKUP(A429,Projecten!A$4:W$2618,5,FALSE),"niet bekend")))</f>
        <v>1</v>
      </c>
      <c r="AF429" s="973">
        <f t="shared" si="55"/>
        <v>2513</v>
      </c>
      <c r="AG429" s="1028">
        <f>IF(A429="","",(IFERROR(VLOOKUP(A429,Projecten!A$4:W$2618,23,FALSE),"niet bekend")))</f>
        <v>2513</v>
      </c>
      <c r="AH429" s="1028">
        <f>IF(A429="","",(IFERROR(VLOOKUP(A429,Projecten!A$4:W$2618,12,FALSE),"niet bekend")))</f>
        <v>2513</v>
      </c>
      <c r="AI429" s="1026">
        <f t="shared" si="56"/>
        <v>0</v>
      </c>
    </row>
    <row r="430" spans="1:35" s="4" customFormat="1" ht="12.75" customHeight="1" x14ac:dyDescent="0.2">
      <c r="A430" s="269">
        <v>2016002</v>
      </c>
      <c r="B430" s="1492">
        <v>120451</v>
      </c>
      <c r="C430" s="273" t="s">
        <v>725</v>
      </c>
      <c r="D430" s="1" t="s">
        <v>68</v>
      </c>
      <c r="E430" s="39">
        <v>1</v>
      </c>
      <c r="F430" s="1">
        <v>9</v>
      </c>
      <c r="G430" s="1">
        <v>8</v>
      </c>
      <c r="H430" s="1">
        <v>1</v>
      </c>
      <c r="I430" s="268" t="s">
        <v>89</v>
      </c>
      <c r="J430" s="29" t="s">
        <v>309</v>
      </c>
      <c r="K430" s="29" t="s">
        <v>309</v>
      </c>
      <c r="L430" s="29" t="s">
        <v>309</v>
      </c>
      <c r="M430" s="29" t="s">
        <v>89</v>
      </c>
      <c r="N430" s="29" t="s">
        <v>89</v>
      </c>
      <c r="O430" s="29" t="s">
        <v>89</v>
      </c>
      <c r="P430" s="29" t="s">
        <v>89</v>
      </c>
      <c r="R430" s="2124"/>
      <c r="S430" s="23">
        <f>IF(T430&lt;=0,"",(((T430-'In Productie'!$E$1)/7)+0.6))</f>
        <v>6058.3142857142857</v>
      </c>
      <c r="T430" s="181">
        <v>42404</v>
      </c>
      <c r="U430" s="4" t="s">
        <v>561</v>
      </c>
      <c r="W430" s="470">
        <v>13</v>
      </c>
      <c r="X430" s="79"/>
      <c r="Y430" s="79"/>
      <c r="Z430" s="111">
        <v>42374</v>
      </c>
      <c r="AE430" s="4">
        <f>IF(A430="","",(IFERROR(VLOOKUP(A430,Projecten!A$4:W$2618,5,FALSE),"niet bekend")))</f>
        <v>1</v>
      </c>
      <c r="AF430" s="973">
        <f t="shared" si="55"/>
        <v>2513</v>
      </c>
      <c r="AG430" s="1028">
        <f>IF(A430="","",(IFERROR(VLOOKUP(A430,Projecten!A$4:W$2618,23,FALSE),"niet bekend")))</f>
        <v>2513</v>
      </c>
      <c r="AH430" s="1028">
        <f>IF(A430="","",(IFERROR(VLOOKUP(A430,Projecten!A$4:W$2618,12,FALSE),"niet bekend")))</f>
        <v>2513</v>
      </c>
      <c r="AI430" s="1026">
        <f t="shared" si="56"/>
        <v>0</v>
      </c>
    </row>
    <row r="431" spans="1:35" s="4" customFormat="1" ht="12.75" customHeight="1" x14ac:dyDescent="0.2">
      <c r="A431" s="269">
        <v>2016003</v>
      </c>
      <c r="B431" s="1492">
        <v>120451</v>
      </c>
      <c r="C431" s="273" t="s">
        <v>726</v>
      </c>
      <c r="D431" s="1" t="s">
        <v>68</v>
      </c>
      <c r="E431" s="39">
        <v>1</v>
      </c>
      <c r="F431" s="1">
        <v>9</v>
      </c>
      <c r="G431" s="1">
        <v>8</v>
      </c>
      <c r="H431" s="1">
        <v>1</v>
      </c>
      <c r="I431" s="268" t="s">
        <v>89</v>
      </c>
      <c r="J431" s="29" t="s">
        <v>309</v>
      </c>
      <c r="K431" s="29" t="s">
        <v>309</v>
      </c>
      <c r="L431" s="29" t="s">
        <v>309</v>
      </c>
      <c r="M431" s="29" t="s">
        <v>89</v>
      </c>
      <c r="N431" s="29" t="s">
        <v>89</v>
      </c>
      <c r="O431" s="29" t="s">
        <v>89</v>
      </c>
      <c r="P431" s="29" t="s">
        <v>89</v>
      </c>
      <c r="R431" s="2124"/>
      <c r="S431" s="23">
        <f>IF(T431&lt;=0,"",(((T431-'In Productie'!$E$1)/7)+1))</f>
        <v>6058.7142857142853</v>
      </c>
      <c r="T431" s="181">
        <v>42404</v>
      </c>
      <c r="U431" s="4" t="s">
        <v>561</v>
      </c>
      <c r="W431" s="470">
        <v>13</v>
      </c>
      <c r="X431" s="79"/>
      <c r="Y431" s="79"/>
      <c r="Z431" s="111">
        <v>42374</v>
      </c>
      <c r="AE431" s="4">
        <f>IF(A431="","",(IFERROR(VLOOKUP(A431,Projecten!A$4:W$2618,5,FALSE),"niet bekend")))</f>
        <v>1</v>
      </c>
      <c r="AF431" s="973">
        <f t="shared" si="55"/>
        <v>2513</v>
      </c>
      <c r="AG431" s="1028">
        <f>IF(A431="","",(IFERROR(VLOOKUP(A431,Projecten!A$4:W$2618,23,FALSE),"niet bekend")))</f>
        <v>2513</v>
      </c>
      <c r="AH431" s="1028">
        <f>IF(A431="","",(IFERROR(VLOOKUP(A431,Projecten!A$4:W$2618,12,FALSE),"niet bekend")))</f>
        <v>2513</v>
      </c>
      <c r="AI431" s="1026">
        <f t="shared" si="56"/>
        <v>0</v>
      </c>
    </row>
    <row r="432" spans="1:35" s="4" customFormat="1" ht="12.75" customHeight="1" x14ac:dyDescent="0.2">
      <c r="A432" s="2">
        <v>2016008</v>
      </c>
      <c r="B432" s="1492" t="s">
        <v>815</v>
      </c>
      <c r="C432" s="1" t="s">
        <v>760</v>
      </c>
      <c r="D432" s="1" t="s">
        <v>489</v>
      </c>
      <c r="E432" s="39">
        <v>6</v>
      </c>
      <c r="F432" s="1">
        <f>E432*7</f>
        <v>42</v>
      </c>
      <c r="G432" s="1">
        <f>E432*4</f>
        <v>24</v>
      </c>
      <c r="H432" s="1">
        <f>E432*1</f>
        <v>6</v>
      </c>
      <c r="I432" s="268" t="s">
        <v>89</v>
      </c>
      <c r="J432" s="29" t="s">
        <v>89</v>
      </c>
      <c r="K432" s="29" t="s">
        <v>309</v>
      </c>
      <c r="L432" s="29" t="s">
        <v>309</v>
      </c>
      <c r="M432" s="29" t="s">
        <v>89</v>
      </c>
      <c r="N432" s="29" t="s">
        <v>89</v>
      </c>
      <c r="O432" s="29" t="s">
        <v>89</v>
      </c>
      <c r="P432" s="29" t="s">
        <v>89</v>
      </c>
      <c r="R432" s="2124"/>
      <c r="S432" s="23">
        <f>IF(T432&lt;=0,"",(((T432-'In Productie'!$E$1)/7)+0.6))</f>
        <v>6058.3142857142857</v>
      </c>
      <c r="T432" s="181">
        <v>42404</v>
      </c>
      <c r="U432" s="4" t="s">
        <v>681</v>
      </c>
      <c r="V432" s="4" t="s">
        <v>812</v>
      </c>
      <c r="W432" s="25">
        <f>E432*11</f>
        <v>66</v>
      </c>
      <c r="X432" s="79"/>
      <c r="Y432" s="79"/>
      <c r="Z432" s="111">
        <v>42381</v>
      </c>
      <c r="AE432" s="4">
        <f>IF(A432="","",(IFERROR(VLOOKUP(A432,Projecten!A$4:W$2618,5,FALSE),"niet bekend")))</f>
        <v>26</v>
      </c>
      <c r="AF432" s="973">
        <f t="shared" si="55"/>
        <v>8046</v>
      </c>
      <c r="AG432" s="1028">
        <f>IF(A432="","",(IFERROR(VLOOKUP(A432,Projecten!A$4:W$2618,23,FALSE),"niet bekend")))</f>
        <v>34866</v>
      </c>
      <c r="AH432" s="1028">
        <f>IF(A432="","",(IFERROR(VLOOKUP(A432,Projecten!A$4:W$2618,12,FALSE),"niet bekend")))</f>
        <v>34866</v>
      </c>
      <c r="AI432" s="1026">
        <f t="shared" si="56"/>
        <v>26820</v>
      </c>
    </row>
    <row r="433" spans="1:35" s="4" customFormat="1" ht="12.75" customHeight="1" x14ac:dyDescent="0.2">
      <c r="A433" s="2">
        <v>2016008</v>
      </c>
      <c r="B433" s="1492">
        <v>120458</v>
      </c>
      <c r="C433" s="1" t="s">
        <v>760</v>
      </c>
      <c r="D433" s="1" t="s">
        <v>489</v>
      </c>
      <c r="E433" s="39">
        <v>4</v>
      </c>
      <c r="F433" s="1">
        <f>E433*7</f>
        <v>28</v>
      </c>
      <c r="G433" s="1">
        <f>E433*4</f>
        <v>16</v>
      </c>
      <c r="H433" s="1">
        <f>E433*1</f>
        <v>4</v>
      </c>
      <c r="I433" s="268" t="s">
        <v>89</v>
      </c>
      <c r="J433" s="29" t="s">
        <v>89</v>
      </c>
      <c r="K433" s="29" t="s">
        <v>309</v>
      </c>
      <c r="L433" s="29" t="s">
        <v>309</v>
      </c>
      <c r="M433" s="29" t="s">
        <v>89</v>
      </c>
      <c r="N433" s="29" t="s">
        <v>89</v>
      </c>
      <c r="O433" s="29" t="s">
        <v>89</v>
      </c>
      <c r="P433" s="29" t="s">
        <v>89</v>
      </c>
      <c r="R433" s="2124"/>
      <c r="S433" s="23">
        <f>IF(T433&lt;=0,"",(((T433-'In Productie'!$E$1)/7)+0.6))</f>
        <v>6058.3142857142857</v>
      </c>
      <c r="T433" s="181">
        <v>42404</v>
      </c>
      <c r="U433" s="4" t="s">
        <v>681</v>
      </c>
      <c r="W433" s="25">
        <f>E433*11</f>
        <v>44</v>
      </c>
      <c r="X433" s="79"/>
      <c r="Y433" s="79"/>
      <c r="Z433" s="111">
        <v>42381</v>
      </c>
      <c r="AE433" s="4">
        <f>IF(A433="","",(IFERROR(VLOOKUP(A433,Projecten!A$4:W$2618,5,FALSE),"niet bekend")))</f>
        <v>26</v>
      </c>
      <c r="AF433" s="973">
        <f t="shared" si="55"/>
        <v>5364</v>
      </c>
      <c r="AG433" s="1028">
        <f>IF(A433="","",(IFERROR(VLOOKUP(A433,Projecten!A$4:W$2618,23,FALSE),"niet bekend")))</f>
        <v>34866</v>
      </c>
      <c r="AH433" s="1028">
        <f>IF(A433="","",(IFERROR(VLOOKUP(A433,Projecten!A$4:W$2618,12,FALSE),"niet bekend")))</f>
        <v>34866</v>
      </c>
      <c r="AI433" s="1026">
        <f t="shared" si="56"/>
        <v>29502</v>
      </c>
    </row>
    <row r="434" spans="1:35" x14ac:dyDescent="0.2">
      <c r="A434" s="5"/>
      <c r="C434" s="302"/>
      <c r="Q434" s="303"/>
      <c r="R434" s="316"/>
      <c r="S434" s="1201"/>
      <c r="T434" s="304"/>
      <c r="U434" s="305"/>
      <c r="V434" s="305"/>
      <c r="W434" s="498"/>
      <c r="X434" s="25"/>
      <c r="Y434" s="22"/>
      <c r="Z434" s="26"/>
      <c r="AE434" s="4" t="str">
        <f>IF(A434="","",(IFERROR(VLOOKUP(A434,Projecten!A$4:W$2618,5,FALSE),"niet bekend")))</f>
        <v/>
      </c>
      <c r="AF434" s="973" t="str">
        <f t="shared" si="55"/>
        <v/>
      </c>
      <c r="AG434" s="1028" t="str">
        <f>IF(A434="","",(IFERROR(VLOOKUP(A434,Projecten!A$4:W$2618,23,FALSE),"niet bekend")))</f>
        <v/>
      </c>
      <c r="AH434" s="1028" t="str">
        <f>IF(A434="","",(IFERROR(VLOOKUP(A434,Projecten!A$4:W$2618,12,FALSE),"niet bekend")))</f>
        <v/>
      </c>
      <c r="AI434" s="1026" t="str">
        <f t="shared" si="56"/>
        <v/>
      </c>
    </row>
    <row r="435" spans="1:35" x14ac:dyDescent="0.2">
      <c r="A435" s="319">
        <v>2016015</v>
      </c>
      <c r="B435" s="1505" t="s">
        <v>810</v>
      </c>
      <c r="C435" s="280" t="s">
        <v>809</v>
      </c>
      <c r="D435" s="307" t="s">
        <v>68</v>
      </c>
      <c r="E435" s="1955">
        <v>1</v>
      </c>
      <c r="F435" s="307">
        <v>7</v>
      </c>
      <c r="G435" s="307">
        <v>4</v>
      </c>
      <c r="H435" s="307">
        <v>7</v>
      </c>
      <c r="I435" s="309" t="s">
        <v>89</v>
      </c>
      <c r="J435" s="310" t="s">
        <v>309</v>
      </c>
      <c r="K435" s="29" t="s">
        <v>309</v>
      </c>
      <c r="L435" s="29" t="s">
        <v>309</v>
      </c>
      <c r="M435" s="29" t="s">
        <v>89</v>
      </c>
      <c r="N435" s="29" t="s">
        <v>89</v>
      </c>
      <c r="O435" s="29" t="s">
        <v>89</v>
      </c>
      <c r="P435" s="29" t="s">
        <v>89</v>
      </c>
      <c r="Q435" s="6"/>
      <c r="R435" s="2121"/>
      <c r="S435" s="23">
        <f>IF(T435&lt;=0,"",(((T435-'In Productie'!$E$1)/7)+0.6))</f>
        <v>6058.1714285714288</v>
      </c>
      <c r="T435" s="177">
        <v>42403</v>
      </c>
      <c r="U435" s="6" t="s">
        <v>444</v>
      </c>
      <c r="V435" s="306"/>
      <c r="W435" s="497">
        <v>7</v>
      </c>
      <c r="X435" s="6"/>
      <c r="Z435" s="308">
        <v>42387</v>
      </c>
      <c r="AE435" s="4">
        <f>IF(A435="","",(IFERROR(VLOOKUP(A435,Projecten!A$4:W$2618,5,FALSE),"niet bekend")))</f>
        <v>1</v>
      </c>
      <c r="AF435" s="973">
        <f t="shared" si="55"/>
        <v>3486</v>
      </c>
      <c r="AG435" s="1028">
        <f>IF(A435="","",(IFERROR(VLOOKUP(A435,Projecten!A$4:W$2618,23,FALSE),"niet bekend")))</f>
        <v>3486</v>
      </c>
      <c r="AH435" s="1028">
        <f>IF(A435="","",(IFERROR(VLOOKUP(A435,Projecten!A$4:W$2618,12,FALSE),"niet bekend")))</f>
        <v>3486</v>
      </c>
      <c r="AI435" s="1026">
        <f t="shared" si="56"/>
        <v>0</v>
      </c>
    </row>
    <row r="436" spans="1:35" s="4" customFormat="1" ht="12.75" customHeight="1" x14ac:dyDescent="0.2">
      <c r="A436" s="269">
        <v>2016007</v>
      </c>
      <c r="B436" s="1492">
        <v>120418</v>
      </c>
      <c r="C436" s="1" t="s">
        <v>747</v>
      </c>
      <c r="D436" s="1" t="s">
        <v>68</v>
      </c>
      <c r="E436" s="39">
        <v>1</v>
      </c>
      <c r="F436" s="1">
        <f>E436*11</f>
        <v>11</v>
      </c>
      <c r="G436" s="1">
        <f>E436*8</f>
        <v>8</v>
      </c>
      <c r="H436" s="1">
        <f>E436*3</f>
        <v>3</v>
      </c>
      <c r="I436" s="267" t="s">
        <v>89</v>
      </c>
      <c r="J436" s="41" t="s">
        <v>309</v>
      </c>
      <c r="K436" s="41" t="s">
        <v>309</v>
      </c>
      <c r="L436" s="41" t="s">
        <v>309</v>
      </c>
      <c r="M436" s="41" t="s">
        <v>89</v>
      </c>
      <c r="N436" s="41" t="s">
        <v>89</v>
      </c>
      <c r="O436" s="41" t="s">
        <v>89</v>
      </c>
      <c r="P436" s="41" t="s">
        <v>89</v>
      </c>
      <c r="R436" s="2124"/>
      <c r="S436" s="23">
        <f>IF(T436&lt;=0,"",(((T436-'In Productie'!$E$1)/7)+0.6))</f>
        <v>6058.1714285714288</v>
      </c>
      <c r="T436" s="285">
        <v>42403</v>
      </c>
      <c r="U436" s="4" t="s">
        <v>561</v>
      </c>
      <c r="W436" s="25">
        <f>E436*20</f>
        <v>20</v>
      </c>
      <c r="X436" s="79"/>
      <c r="Y436" s="79"/>
      <c r="Z436" s="111">
        <v>42380</v>
      </c>
      <c r="AE436" s="4">
        <f>IF(A436="","",(IFERROR(VLOOKUP(A436,Projecten!A$4:W$2618,5,FALSE),"niet bekend")))</f>
        <v>5</v>
      </c>
      <c r="AF436" s="973">
        <f t="shared" si="55"/>
        <v>3128</v>
      </c>
      <c r="AG436" s="1028">
        <f>IF(A436="","",(IFERROR(VLOOKUP(A436,Projecten!A$4:W$2618,23,FALSE),"niet bekend")))</f>
        <v>15640</v>
      </c>
      <c r="AH436" s="1028">
        <f>IF(A436="","",(IFERROR(VLOOKUP(A436,Projecten!A$4:W$2618,12,FALSE),"niet bekend")))</f>
        <v>15640</v>
      </c>
      <c r="AI436" s="1026">
        <f t="shared" si="56"/>
        <v>12512</v>
      </c>
    </row>
    <row r="437" spans="1:35" s="4" customFormat="1" ht="12.75" customHeight="1" x14ac:dyDescent="0.2">
      <c r="A437" s="269">
        <v>2016007</v>
      </c>
      <c r="B437" s="1492">
        <v>120418</v>
      </c>
      <c r="C437" s="1" t="s">
        <v>748</v>
      </c>
      <c r="D437" s="1" t="s">
        <v>68</v>
      </c>
      <c r="E437" s="39">
        <v>1</v>
      </c>
      <c r="F437" s="1">
        <f>E437*11</f>
        <v>11</v>
      </c>
      <c r="G437" s="1">
        <f>E437*8</f>
        <v>8</v>
      </c>
      <c r="H437" s="1">
        <f>E437*3</f>
        <v>3</v>
      </c>
      <c r="I437" s="267" t="s">
        <v>89</v>
      </c>
      <c r="J437" s="41" t="s">
        <v>309</v>
      </c>
      <c r="K437" s="41" t="s">
        <v>309</v>
      </c>
      <c r="L437" s="41" t="s">
        <v>309</v>
      </c>
      <c r="M437" s="41" t="s">
        <v>89</v>
      </c>
      <c r="N437" s="41" t="s">
        <v>89</v>
      </c>
      <c r="O437" s="41" t="s">
        <v>89</v>
      </c>
      <c r="P437" s="41" t="s">
        <v>89</v>
      </c>
      <c r="R437" s="2124"/>
      <c r="S437" s="23">
        <f>IF(T437&lt;=0,"",(((T437-'In Productie'!$E$1)/7)+0.6))</f>
        <v>6058.3142857142857</v>
      </c>
      <c r="T437" s="181">
        <v>42404</v>
      </c>
      <c r="U437" s="4" t="s">
        <v>561</v>
      </c>
      <c r="W437" s="25">
        <f>E437*20</f>
        <v>20</v>
      </c>
      <c r="X437" s="80"/>
      <c r="Y437" s="82"/>
      <c r="Z437" s="111">
        <v>42380</v>
      </c>
      <c r="AE437" s="4">
        <f>IF(A437="","",(IFERROR(VLOOKUP(A437,Projecten!A$4:W$2618,5,FALSE),"niet bekend")))</f>
        <v>5</v>
      </c>
      <c r="AF437" s="973">
        <f t="shared" si="55"/>
        <v>3128</v>
      </c>
      <c r="AG437" s="1028">
        <f>IF(A437="","",(IFERROR(VLOOKUP(A437,Projecten!A$4:W$2618,23,FALSE),"niet bekend")))</f>
        <v>15640</v>
      </c>
      <c r="AH437" s="1028">
        <f>IF(A437="","",(IFERROR(VLOOKUP(A437,Projecten!A$4:W$2618,12,FALSE),"niet bekend")))</f>
        <v>15640</v>
      </c>
      <c r="AI437" s="1026">
        <f t="shared" si="56"/>
        <v>12512</v>
      </c>
    </row>
    <row r="438" spans="1:35" x14ac:dyDescent="0.2">
      <c r="A438" s="280"/>
      <c r="B438" s="313"/>
      <c r="C438" s="313"/>
      <c r="D438" s="311"/>
      <c r="E438" s="1956"/>
      <c r="F438" s="311"/>
      <c r="G438" s="311"/>
      <c r="H438" s="311"/>
      <c r="I438" s="309"/>
      <c r="J438" s="310"/>
      <c r="K438" s="29"/>
      <c r="L438" s="29"/>
      <c r="M438" s="29"/>
      <c r="N438" s="29"/>
      <c r="O438" s="29"/>
      <c r="P438" s="29"/>
      <c r="Q438" s="6"/>
      <c r="R438" s="2121"/>
      <c r="S438" s="23"/>
      <c r="V438" s="306"/>
      <c r="W438" s="497"/>
      <c r="X438" s="6"/>
      <c r="Z438" s="308"/>
      <c r="AE438" s="4" t="str">
        <f>IF(A438="","",(IFERROR(VLOOKUP(A438,Projecten!A$4:W$2618,5,FALSE),"niet bekend")))</f>
        <v/>
      </c>
      <c r="AF438" s="973" t="str">
        <f t="shared" si="55"/>
        <v/>
      </c>
      <c r="AG438" s="1028" t="str">
        <f>IF(A438="","",(IFERROR(VLOOKUP(A438,Projecten!A$4:W$2618,23,FALSE),"niet bekend")))</f>
        <v/>
      </c>
      <c r="AH438" s="1028" t="str">
        <f>IF(A438="","",(IFERROR(VLOOKUP(A438,Projecten!A$4:W$2618,12,FALSE),"niet bekend")))</f>
        <v/>
      </c>
      <c r="AI438" s="1026" t="str">
        <f t="shared" si="56"/>
        <v/>
      </c>
    </row>
    <row r="439" spans="1:35" x14ac:dyDescent="0.2">
      <c r="A439" s="1564"/>
      <c r="B439" s="281"/>
      <c r="C439" s="281"/>
      <c r="D439" s="281"/>
      <c r="E439" s="1957"/>
      <c r="F439" s="281"/>
      <c r="G439" s="281"/>
      <c r="H439" s="281"/>
      <c r="J439" s="75"/>
      <c r="K439" s="75"/>
      <c r="L439" s="75"/>
      <c r="M439" s="76"/>
      <c r="N439" s="76"/>
      <c r="O439" s="76"/>
      <c r="P439" s="76"/>
      <c r="S439" s="23"/>
      <c r="W439" s="25"/>
      <c r="X439" s="6"/>
      <c r="Z439" s="308"/>
      <c r="AE439" s="4" t="str">
        <f>IF(A439="","",(IFERROR(VLOOKUP(A439,Projecten!A$4:W$2618,5,FALSE),"niet bekend")))</f>
        <v/>
      </c>
      <c r="AF439" s="973" t="str">
        <f t="shared" si="55"/>
        <v/>
      </c>
      <c r="AG439" s="1028" t="str">
        <f>IF(A439="","",(IFERROR(VLOOKUP(A439,Projecten!A$4:W$2618,23,FALSE),"niet bekend")))</f>
        <v/>
      </c>
      <c r="AH439" s="1028" t="str">
        <f>IF(A439="","",(IFERROR(VLOOKUP(A439,Projecten!A$4:W$2618,12,FALSE),"niet bekend")))</f>
        <v/>
      </c>
      <c r="AI439" s="1026" t="str">
        <f t="shared" si="56"/>
        <v/>
      </c>
    </row>
    <row r="440" spans="1:35" s="38" customFormat="1" x14ac:dyDescent="0.2">
      <c r="A440" s="30"/>
      <c r="B440" s="1491"/>
      <c r="C440" s="31"/>
      <c r="D440" s="31"/>
      <c r="E440" s="32"/>
      <c r="F440" s="31"/>
      <c r="G440" s="31"/>
      <c r="H440" s="31"/>
      <c r="I440" s="32"/>
      <c r="J440" s="32"/>
      <c r="K440" s="32"/>
      <c r="L440" s="32"/>
      <c r="M440" s="32"/>
      <c r="N440" s="32"/>
      <c r="O440" s="32"/>
      <c r="P440" s="32"/>
      <c r="Q440" s="33"/>
      <c r="R440" s="33"/>
      <c r="S440" s="1198"/>
      <c r="T440" s="176"/>
      <c r="U440" s="35"/>
      <c r="V440" s="35"/>
      <c r="W440" s="35"/>
      <c r="X440" s="83"/>
      <c r="Y440" s="37"/>
      <c r="Z440" s="312"/>
      <c r="AF440" s="983"/>
      <c r="AG440" s="1030"/>
      <c r="AH440" s="1030"/>
      <c r="AI440" s="1030"/>
    </row>
    <row r="441" spans="1:35" s="957" customFormat="1" x14ac:dyDescent="0.2">
      <c r="A441" s="1007"/>
      <c r="B441" s="1489"/>
      <c r="C441" s="1008">
        <f>SUM(F441:H441)</f>
        <v>297</v>
      </c>
      <c r="D441" s="1009"/>
      <c r="E441" s="1010">
        <f>SUM(E445:E455)</f>
        <v>19</v>
      </c>
      <c r="F441" s="1009">
        <f>SUM(F445:F455)</f>
        <v>151</v>
      </c>
      <c r="G441" s="1009">
        <f>SUM(G445:G455)</f>
        <v>100</v>
      </c>
      <c r="H441" s="1009">
        <f>SUM(H445:H455)</f>
        <v>46</v>
      </c>
      <c r="I441" s="1010"/>
      <c r="J441" s="1010"/>
      <c r="K441" s="1010"/>
      <c r="L441" s="1010"/>
      <c r="M441" s="1010"/>
      <c r="N441" s="1010"/>
      <c r="O441" s="1010"/>
      <c r="P441" s="1010"/>
      <c r="Q441" s="1043">
        <v>6</v>
      </c>
      <c r="R441" s="1043"/>
      <c r="S441" s="1199"/>
      <c r="T441" s="1013"/>
      <c r="U441" s="1014"/>
      <c r="V441" s="1014">
        <f>SUM(W441:W455)</f>
        <v>347.5</v>
      </c>
      <c r="W441" s="960"/>
      <c r="X441" s="960">
        <v>316.75</v>
      </c>
      <c r="Y441" s="961">
        <f>V441-X441</f>
        <v>30.75</v>
      </c>
      <c r="Z441" s="956"/>
      <c r="AD441" s="959"/>
      <c r="AE441" s="1038" t="str">
        <f>IF(A441="","",(IFERROR(VLOOKUP(A441,Projecten!A$4:W$2618,5,FALSE),"niet bekend")))</f>
        <v/>
      </c>
      <c r="AF441" s="1037">
        <f>SUM(AF442:AF456)</f>
        <v>44883</v>
      </c>
      <c r="AG441" s="1027" t="str">
        <f>IF(A441="","",(IFERROR(VLOOKUP(A441,Projecten!A$4:W$2618,23,FALSE),"niet bekend")))</f>
        <v/>
      </c>
      <c r="AH441" s="1027" t="str">
        <f>IF(A441="","",(IFERROR(VLOOKUP(A441,Projecten!A$4:W$2618,12,FALSE),"niet bekend")))</f>
        <v/>
      </c>
      <c r="AI441" s="1027"/>
    </row>
    <row r="442" spans="1:35" x14ac:dyDescent="0.2">
      <c r="A442" s="5"/>
      <c r="C442" s="315" t="s">
        <v>802</v>
      </c>
      <c r="Q442" s="316"/>
      <c r="R442" s="316"/>
      <c r="S442" s="1202"/>
      <c r="T442" s="317"/>
      <c r="U442" s="318"/>
      <c r="V442" s="318"/>
      <c r="W442" s="471">
        <v>24.75</v>
      </c>
      <c r="X442" s="25"/>
      <c r="Y442" s="81"/>
      <c r="Z442" s="5"/>
      <c r="AE442" s="4" t="str">
        <f>IF(A442="","",(IFERROR(VLOOKUP(A442,Projecten!A$4:W$2618,5,FALSE),"niet bekend")))</f>
        <v/>
      </c>
      <c r="AF442" s="973" t="str">
        <f t="shared" ref="AF442:AF455" si="57">IF(AE442="","",(E442/AE442*AH442))</f>
        <v/>
      </c>
      <c r="AG442" s="1028" t="str">
        <f>IF(A442="","",(IFERROR(VLOOKUP(A442,Projecten!A$4:W$2618,23,FALSE),"niet bekend")))</f>
        <v/>
      </c>
      <c r="AH442" s="1028" t="str">
        <f>IF(A442="","",(IFERROR(VLOOKUP(A442,Projecten!A$4:W$2618,12,FALSE),"niet bekend")))</f>
        <v/>
      </c>
      <c r="AI442" s="1026" t="str">
        <f t="shared" ref="AI442:AI455" si="58">IF(AF442="","",(AH442-AF442))</f>
        <v/>
      </c>
    </row>
    <row r="443" spans="1:35" x14ac:dyDescent="0.2">
      <c r="A443" s="5"/>
      <c r="C443" s="315" t="s">
        <v>834</v>
      </c>
      <c r="Q443" s="316"/>
      <c r="R443" s="316"/>
      <c r="S443" s="1202"/>
      <c r="T443" s="317"/>
      <c r="U443" s="318"/>
      <c r="V443" s="318"/>
      <c r="W443" s="471">
        <v>4.75</v>
      </c>
      <c r="X443" s="25"/>
      <c r="Y443" s="81"/>
      <c r="Z443" s="5"/>
      <c r="AE443" s="4" t="str">
        <f>IF(A443="","",(IFERROR(VLOOKUP(A443,Projecten!A$4:W$2618,5,FALSE),"niet bekend")))</f>
        <v/>
      </c>
      <c r="AF443" s="973" t="str">
        <f t="shared" si="57"/>
        <v/>
      </c>
      <c r="AG443" s="1028" t="str">
        <f>IF(A443="","",(IFERROR(VLOOKUP(A443,Projecten!A$4:W$2618,23,FALSE),"niet bekend")))</f>
        <v/>
      </c>
      <c r="AH443" s="1028" t="str">
        <f>IF(A443="","",(IFERROR(VLOOKUP(A443,Projecten!A$4:W$2618,12,FALSE),"niet bekend")))</f>
        <v/>
      </c>
      <c r="AI443" s="1026" t="str">
        <f t="shared" si="58"/>
        <v/>
      </c>
    </row>
    <row r="444" spans="1:35" x14ac:dyDescent="0.2">
      <c r="A444" s="5"/>
      <c r="C444" s="315" t="s">
        <v>833</v>
      </c>
      <c r="Q444" s="316"/>
      <c r="R444" s="316"/>
      <c r="S444" s="1202"/>
      <c r="T444" s="317"/>
      <c r="U444" s="318"/>
      <c r="V444" s="318"/>
      <c r="W444" s="471">
        <v>18</v>
      </c>
      <c r="X444" s="25"/>
      <c r="Y444" s="81"/>
      <c r="Z444" s="5"/>
      <c r="AE444" s="4" t="str">
        <f>IF(A444="","",(IFERROR(VLOOKUP(A444,Projecten!A$4:W$2618,5,FALSE),"niet bekend")))</f>
        <v/>
      </c>
      <c r="AF444" s="973" t="str">
        <f t="shared" si="57"/>
        <v/>
      </c>
      <c r="AG444" s="1028" t="str">
        <f>IF(A444="","",(IFERROR(VLOOKUP(A444,Projecten!A$4:W$2618,23,FALSE),"niet bekend")))</f>
        <v/>
      </c>
      <c r="AH444" s="1028" t="str">
        <f>IF(A444="","",(IFERROR(VLOOKUP(A444,Projecten!A$4:W$2618,12,FALSE),"niet bekend")))</f>
        <v/>
      </c>
      <c r="AI444" s="1026" t="str">
        <f t="shared" si="58"/>
        <v/>
      </c>
    </row>
    <row r="445" spans="1:35" x14ac:dyDescent="0.2">
      <c r="A445" s="117">
        <v>2015211</v>
      </c>
      <c r="B445" s="1506" t="s">
        <v>791</v>
      </c>
      <c r="C445" s="292" t="s">
        <v>736</v>
      </c>
      <c r="D445" s="292" t="s">
        <v>68</v>
      </c>
      <c r="E445" s="999">
        <v>1</v>
      </c>
      <c r="F445" s="292">
        <v>8</v>
      </c>
      <c r="G445" s="292">
        <v>5</v>
      </c>
      <c r="H445" s="292">
        <v>2</v>
      </c>
      <c r="I445" s="74" t="s">
        <v>89</v>
      </c>
      <c r="J445" s="74" t="s">
        <v>89</v>
      </c>
      <c r="K445" s="74" t="s">
        <v>89</v>
      </c>
      <c r="L445" s="29" t="s">
        <v>309</v>
      </c>
      <c r="M445" s="29" t="s">
        <v>89</v>
      </c>
      <c r="N445" s="29" t="s">
        <v>89</v>
      </c>
      <c r="O445" s="29" t="s">
        <v>89</v>
      </c>
      <c r="P445" s="29" t="s">
        <v>89</v>
      </c>
      <c r="Q445" s="23"/>
      <c r="S445" s="23">
        <f>IF(T445&lt;=0,"",(((T445-'In Productie'!$E$1)/7)+0.6))</f>
        <v>6058.3142857142857</v>
      </c>
      <c r="T445" s="177">
        <v>42404</v>
      </c>
      <c r="U445" s="6" t="s">
        <v>278</v>
      </c>
      <c r="V445" s="6" t="s">
        <v>408</v>
      </c>
      <c r="W445" s="470">
        <v>38</v>
      </c>
      <c r="X445" s="6"/>
      <c r="Y445" s="6"/>
      <c r="Z445" s="5"/>
      <c r="AE445" s="4">
        <f>IF(A445="","",(IFERROR(VLOOKUP(A445,Projecten!A$4:W$2618,5,FALSE),"niet bekend")))</f>
        <v>1</v>
      </c>
      <c r="AF445" s="973">
        <f t="shared" si="57"/>
        <v>4330</v>
      </c>
      <c r="AG445" s="1028">
        <f>IF(A445="","",(IFERROR(VLOOKUP(A445,Projecten!A$4:W$2618,23,FALSE),"niet bekend")))</f>
        <v>4330</v>
      </c>
      <c r="AH445" s="1028">
        <f>IF(A445="","",(IFERROR(VLOOKUP(A445,Projecten!A$4:W$2618,12,FALSE),"niet bekend")))</f>
        <v>4330</v>
      </c>
      <c r="AI445" s="1026">
        <f t="shared" si="58"/>
        <v>0</v>
      </c>
    </row>
    <row r="446" spans="1:35" s="4" customFormat="1" ht="12.75" customHeight="1" x14ac:dyDescent="0.2">
      <c r="A446" s="93">
        <v>2016008</v>
      </c>
      <c r="B446" s="1492">
        <v>120470</v>
      </c>
      <c r="C446" s="1" t="s">
        <v>760</v>
      </c>
      <c r="D446" s="1" t="s">
        <v>489</v>
      </c>
      <c r="E446" s="39">
        <v>4</v>
      </c>
      <c r="F446" s="1">
        <f>E446*7</f>
        <v>28</v>
      </c>
      <c r="G446" s="1">
        <f>E446*4</f>
        <v>16</v>
      </c>
      <c r="H446" s="1">
        <f>E446*1</f>
        <v>4</v>
      </c>
      <c r="I446" s="74" t="s">
        <v>89</v>
      </c>
      <c r="J446" s="74" t="s">
        <v>89</v>
      </c>
      <c r="K446" s="74" t="s">
        <v>309</v>
      </c>
      <c r="L446" s="29" t="s">
        <v>309</v>
      </c>
      <c r="M446" s="29" t="s">
        <v>89</v>
      </c>
      <c r="N446" s="29" t="s">
        <v>89</v>
      </c>
      <c r="O446" s="29" t="s">
        <v>89</v>
      </c>
      <c r="P446" s="29" t="s">
        <v>89</v>
      </c>
      <c r="R446" s="2124"/>
      <c r="S446" s="23">
        <f>IF(T446&lt;=0,"",(((T446-'In Productie'!$E$1)/7)+0.6))</f>
        <v>6059.3142857142857</v>
      </c>
      <c r="T446" s="181">
        <v>42411</v>
      </c>
      <c r="U446" s="4" t="s">
        <v>681</v>
      </c>
      <c r="V446" s="4" t="s">
        <v>814</v>
      </c>
      <c r="W446" s="25">
        <f>E446*11</f>
        <v>44</v>
      </c>
      <c r="X446" s="79"/>
      <c r="Y446" s="79"/>
      <c r="Z446" s="111">
        <v>42381</v>
      </c>
      <c r="AE446" s="4">
        <f>IF(A446="","",(IFERROR(VLOOKUP(A446,Projecten!A$4:W$2618,5,FALSE),"niet bekend")))</f>
        <v>26</v>
      </c>
      <c r="AF446" s="973">
        <f t="shared" si="57"/>
        <v>5364</v>
      </c>
      <c r="AG446" s="1028">
        <f>IF(A446="","",(IFERROR(VLOOKUP(A446,Projecten!A$4:W$2618,23,FALSE),"niet bekend")))</f>
        <v>34866</v>
      </c>
      <c r="AH446" s="1028">
        <f>IF(A446="","",(IFERROR(VLOOKUP(A446,Projecten!A$4:W$2618,12,FALSE),"niet bekend")))</f>
        <v>34866</v>
      </c>
      <c r="AI446" s="1026">
        <f t="shared" si="58"/>
        <v>29502</v>
      </c>
    </row>
    <row r="447" spans="1:35" s="4" customFormat="1" ht="12.75" customHeight="1" x14ac:dyDescent="0.2">
      <c r="A447" s="2">
        <v>2016009</v>
      </c>
      <c r="B447" s="1492">
        <v>120459</v>
      </c>
      <c r="C447" s="1" t="s">
        <v>753</v>
      </c>
      <c r="D447" s="1" t="s">
        <v>68</v>
      </c>
      <c r="E447" s="39">
        <v>1</v>
      </c>
      <c r="F447" s="1">
        <f>E447*7</f>
        <v>7</v>
      </c>
      <c r="G447" s="1">
        <f>E447*6</f>
        <v>6</v>
      </c>
      <c r="H447" s="1">
        <f>E447*2</f>
        <v>2</v>
      </c>
      <c r="I447" s="298" t="s">
        <v>89</v>
      </c>
      <c r="J447" s="298" t="s">
        <v>309</v>
      </c>
      <c r="K447" s="74" t="s">
        <v>309</v>
      </c>
      <c r="L447" s="29" t="s">
        <v>309</v>
      </c>
      <c r="M447" s="29" t="s">
        <v>89</v>
      </c>
      <c r="N447" s="29" t="s">
        <v>89</v>
      </c>
      <c r="O447" s="29" t="s">
        <v>89</v>
      </c>
      <c r="P447" s="29" t="s">
        <v>89</v>
      </c>
      <c r="R447" s="2124"/>
      <c r="S447" s="23">
        <f>IF(T447&lt;=0,"",(((T447-'In Productie'!$E$1)/7)+0.6))</f>
        <v>6058.3142857142857</v>
      </c>
      <c r="T447" s="181">
        <v>42404</v>
      </c>
      <c r="U447" s="4" t="s">
        <v>278</v>
      </c>
      <c r="W447" s="470">
        <v>12</v>
      </c>
      <c r="X447" s="79"/>
      <c r="Y447" s="79"/>
      <c r="Z447" s="111">
        <v>42380</v>
      </c>
      <c r="AE447" s="4">
        <f>IF(A447="","",(IFERROR(VLOOKUP(A447,Projecten!A$4:W$2618,5,FALSE),"niet bekend")))</f>
        <v>5</v>
      </c>
      <c r="AF447" s="973">
        <f t="shared" si="57"/>
        <v>1670</v>
      </c>
      <c r="AG447" s="1028">
        <f>IF(A447="","",(IFERROR(VLOOKUP(A447,Projecten!A$4:W$2618,23,FALSE),"niet bekend")))</f>
        <v>8350</v>
      </c>
      <c r="AH447" s="1028">
        <f>IF(A447="","",(IFERROR(VLOOKUP(A447,Projecten!A$4:W$2618,12,FALSE),"niet bekend")))</f>
        <v>8350</v>
      </c>
      <c r="AI447" s="1026">
        <f t="shared" si="58"/>
        <v>6680</v>
      </c>
    </row>
    <row r="448" spans="1:35" s="4" customFormat="1" ht="12.75" customHeight="1" x14ac:dyDescent="0.2">
      <c r="A448" s="2">
        <v>2016009</v>
      </c>
      <c r="B448" s="1492">
        <v>120459</v>
      </c>
      <c r="C448" s="1" t="s">
        <v>754</v>
      </c>
      <c r="D448" s="1" t="s">
        <v>68</v>
      </c>
      <c r="E448" s="39">
        <v>1</v>
      </c>
      <c r="F448" s="1">
        <f>E448*7</f>
        <v>7</v>
      </c>
      <c r="G448" s="1">
        <f>E448*6</f>
        <v>6</v>
      </c>
      <c r="H448" s="1">
        <f>E448*2</f>
        <v>2</v>
      </c>
      <c r="I448" s="298" t="s">
        <v>89</v>
      </c>
      <c r="J448" s="298" t="s">
        <v>309</v>
      </c>
      <c r="K448" s="74" t="s">
        <v>309</v>
      </c>
      <c r="L448" s="29" t="s">
        <v>309</v>
      </c>
      <c r="M448" s="29" t="s">
        <v>89</v>
      </c>
      <c r="N448" s="29" t="s">
        <v>89</v>
      </c>
      <c r="O448" s="29" t="s">
        <v>89</v>
      </c>
      <c r="P448" s="29" t="s">
        <v>89</v>
      </c>
      <c r="R448" s="2124"/>
      <c r="S448" s="23">
        <f>IF(T448&lt;=0,"",(((T448-'In Productie'!$E$1)/7)+0.6))</f>
        <v>6059.3142857142857</v>
      </c>
      <c r="T448" s="181">
        <v>42411</v>
      </c>
      <c r="U448" s="4" t="s">
        <v>278</v>
      </c>
      <c r="W448" s="470">
        <v>12</v>
      </c>
      <c r="X448" s="79"/>
      <c r="Y448" s="79"/>
      <c r="Z448" s="111">
        <v>42380</v>
      </c>
      <c r="AE448" s="4">
        <f>IF(A448="","",(IFERROR(VLOOKUP(A448,Projecten!A$4:W$2618,5,FALSE),"niet bekend")))</f>
        <v>5</v>
      </c>
      <c r="AF448" s="973">
        <f t="shared" si="57"/>
        <v>1670</v>
      </c>
      <c r="AG448" s="1028">
        <f>IF(A448="","",(IFERROR(VLOOKUP(A448,Projecten!A$4:W$2618,23,FALSE),"niet bekend")))</f>
        <v>8350</v>
      </c>
      <c r="AH448" s="1028">
        <f>IF(A448="","",(IFERROR(VLOOKUP(A448,Projecten!A$4:W$2618,12,FALSE),"niet bekend")))</f>
        <v>8350</v>
      </c>
      <c r="AI448" s="1026">
        <f t="shared" si="58"/>
        <v>6680</v>
      </c>
    </row>
    <row r="449" spans="1:35" s="4" customFormat="1" ht="12.75" customHeight="1" x14ac:dyDescent="0.2">
      <c r="A449" s="2">
        <v>2016007</v>
      </c>
      <c r="B449" s="1492">
        <v>120464</v>
      </c>
      <c r="C449" s="1" t="s">
        <v>749</v>
      </c>
      <c r="D449" s="1" t="s">
        <v>68</v>
      </c>
      <c r="E449" s="39">
        <v>3</v>
      </c>
      <c r="F449" s="1">
        <f>E449*11</f>
        <v>33</v>
      </c>
      <c r="G449" s="1">
        <f>E449*8</f>
        <v>24</v>
      </c>
      <c r="H449" s="1">
        <f>E449*3</f>
        <v>9</v>
      </c>
      <c r="I449" s="76" t="s">
        <v>89</v>
      </c>
      <c r="J449" s="76" t="s">
        <v>309</v>
      </c>
      <c r="K449" s="76" t="s">
        <v>309</v>
      </c>
      <c r="L449" s="41" t="s">
        <v>309</v>
      </c>
      <c r="M449" s="41" t="s">
        <v>89</v>
      </c>
      <c r="N449" s="41" t="s">
        <v>89</v>
      </c>
      <c r="O449" s="41" t="s">
        <v>89</v>
      </c>
      <c r="P449" s="41" t="s">
        <v>89</v>
      </c>
      <c r="R449" s="2124"/>
      <c r="S449" s="23">
        <f>IF(T449&lt;=0,"",(((T449-'In Productie'!$E$1)/7)+0.6))</f>
        <v>6058.885714285715</v>
      </c>
      <c r="T449" s="181">
        <v>42408</v>
      </c>
      <c r="U449" s="4" t="s">
        <v>278</v>
      </c>
      <c r="W449" s="25">
        <f>E449*20</f>
        <v>60</v>
      </c>
      <c r="X449" s="79"/>
      <c r="Y449" s="79"/>
      <c r="Z449" s="111">
        <v>42380</v>
      </c>
      <c r="AE449" s="4">
        <f>IF(A449="","",(IFERROR(VLOOKUP(A449,Projecten!A$4:W$2618,5,FALSE),"niet bekend")))</f>
        <v>5</v>
      </c>
      <c r="AF449" s="973">
        <f t="shared" si="57"/>
        <v>9384</v>
      </c>
      <c r="AG449" s="1028">
        <f>IF(A449="","",(IFERROR(VLOOKUP(A449,Projecten!A$4:W$2618,23,FALSE),"niet bekend")))</f>
        <v>15640</v>
      </c>
      <c r="AH449" s="1028">
        <f>IF(A449="","",(IFERROR(VLOOKUP(A449,Projecten!A$4:W$2618,12,FALSE),"niet bekend")))</f>
        <v>15640</v>
      </c>
      <c r="AI449" s="1026">
        <f t="shared" si="58"/>
        <v>6256</v>
      </c>
    </row>
    <row r="450" spans="1:35" s="4" customFormat="1" ht="12.75" customHeight="1" x14ac:dyDescent="0.2">
      <c r="A450" s="2">
        <v>2016018</v>
      </c>
      <c r="B450" s="1492">
        <v>120463</v>
      </c>
      <c r="C450" s="1" t="s">
        <v>773</v>
      </c>
      <c r="D450" s="1" t="s">
        <v>68</v>
      </c>
      <c r="E450" s="39">
        <v>5</v>
      </c>
      <c r="F450" s="1">
        <f>E450*9</f>
        <v>45</v>
      </c>
      <c r="G450" s="1">
        <f>E450*6</f>
        <v>30</v>
      </c>
      <c r="H450" s="1">
        <f>E450*3</f>
        <v>15</v>
      </c>
      <c r="I450" s="76" t="s">
        <v>89</v>
      </c>
      <c r="J450" s="76" t="s">
        <v>89</v>
      </c>
      <c r="K450" s="76" t="s">
        <v>309</v>
      </c>
      <c r="L450" s="41" t="s">
        <v>309</v>
      </c>
      <c r="M450" s="41" t="s">
        <v>89</v>
      </c>
      <c r="N450" s="41" t="s">
        <v>89</v>
      </c>
      <c r="O450" s="41" t="s">
        <v>89</v>
      </c>
      <c r="P450" s="41" t="s">
        <v>89</v>
      </c>
      <c r="R450" s="2124"/>
      <c r="S450" s="23">
        <f>IF(T450&lt;=0,"",(((T450-'In Productie'!$E$1)/7)+0.6))</f>
        <v>6059.885714285715</v>
      </c>
      <c r="T450" s="181">
        <v>42415</v>
      </c>
      <c r="U450" s="4" t="s">
        <v>444</v>
      </c>
      <c r="W450" s="470">
        <v>85</v>
      </c>
      <c r="X450" s="79"/>
      <c r="Y450" s="79"/>
      <c r="Z450" s="111">
        <v>42387</v>
      </c>
      <c r="AE450" s="4">
        <f>IF(A450="","",(IFERROR(VLOOKUP(A450,Projecten!A$4:W$2618,5,FALSE),"niet bekend")))</f>
        <v>10</v>
      </c>
      <c r="AF450" s="973">
        <f t="shared" si="57"/>
        <v>13185</v>
      </c>
      <c r="AG450" s="1028">
        <f>IF(A450="","",(IFERROR(VLOOKUP(A450,Projecten!A$4:W$2618,23,FALSE),"niet bekend")))</f>
        <v>26370</v>
      </c>
      <c r="AH450" s="1028">
        <f>IF(A450="","",(IFERROR(VLOOKUP(A450,Projecten!A$4:W$2618,12,FALSE),"niet bekend")))</f>
        <v>26370</v>
      </c>
      <c r="AI450" s="1026">
        <f t="shared" si="58"/>
        <v>13185</v>
      </c>
    </row>
    <row r="451" spans="1:35" ht="12.75" customHeight="1" x14ac:dyDescent="0.2">
      <c r="A451" s="2">
        <v>2016015</v>
      </c>
      <c r="B451" s="1492" t="s">
        <v>816</v>
      </c>
      <c r="C451" s="2" t="s">
        <v>817</v>
      </c>
      <c r="D451" s="1" t="s">
        <v>68</v>
      </c>
      <c r="E451" s="39">
        <v>1</v>
      </c>
      <c r="F451" s="1">
        <v>4</v>
      </c>
      <c r="G451" s="1">
        <v>2</v>
      </c>
      <c r="H451" s="1">
        <v>4</v>
      </c>
      <c r="I451" s="298" t="s">
        <v>89</v>
      </c>
      <c r="J451" s="298" t="s">
        <v>309</v>
      </c>
      <c r="K451" s="74" t="s">
        <v>309</v>
      </c>
      <c r="L451" s="29" t="s">
        <v>309</v>
      </c>
      <c r="M451" s="29" t="s">
        <v>89</v>
      </c>
      <c r="N451" s="29" t="s">
        <v>89</v>
      </c>
      <c r="O451" s="29" t="s">
        <v>89</v>
      </c>
      <c r="P451" s="29" t="s">
        <v>89</v>
      </c>
      <c r="Q451" s="4"/>
      <c r="R451" s="2124"/>
      <c r="S451" s="23">
        <f>IF(T451&lt;=0,"",(((T451-'In Productie'!$E$1)/7)+0.6))</f>
        <v>6060.0285714285719</v>
      </c>
      <c r="T451" s="181">
        <v>42416</v>
      </c>
      <c r="U451" s="4" t="s">
        <v>444</v>
      </c>
      <c r="V451" s="294"/>
      <c r="W451" s="470">
        <v>15</v>
      </c>
      <c r="X451" s="6"/>
      <c r="Y451" s="6"/>
      <c r="Z451" s="111">
        <v>42387</v>
      </c>
      <c r="AE451" s="4">
        <f>IF(A451="","",(IFERROR(VLOOKUP(A451,Projecten!A$4:W$2618,5,FALSE),"niet bekend")))</f>
        <v>1</v>
      </c>
      <c r="AF451" s="973">
        <f t="shared" si="57"/>
        <v>3486</v>
      </c>
      <c r="AG451" s="1028">
        <f>IF(A451="","",(IFERROR(VLOOKUP(A451,Projecten!A$4:W$2618,23,FALSE),"niet bekend")))</f>
        <v>3486</v>
      </c>
      <c r="AH451" s="1028">
        <f>IF(A451="","",(IFERROR(VLOOKUP(A451,Projecten!A$4:W$2618,12,FALSE),"niet bekend")))</f>
        <v>3486</v>
      </c>
      <c r="AI451" s="1026">
        <f t="shared" si="58"/>
        <v>0</v>
      </c>
    </row>
    <row r="452" spans="1:35" ht="12.75" customHeight="1" x14ac:dyDescent="0.2">
      <c r="A452" s="2">
        <v>2016019</v>
      </c>
      <c r="B452" s="1492">
        <v>120465</v>
      </c>
      <c r="C452" s="2">
        <v>559016</v>
      </c>
      <c r="D452" s="1" t="s">
        <v>68</v>
      </c>
      <c r="E452" s="39">
        <v>1</v>
      </c>
      <c r="F452" s="1">
        <v>8</v>
      </c>
      <c r="G452" s="1">
        <v>5</v>
      </c>
      <c r="H452" s="1">
        <v>3</v>
      </c>
      <c r="I452" s="298" t="s">
        <v>89</v>
      </c>
      <c r="J452" s="298" t="s">
        <v>309</v>
      </c>
      <c r="K452" s="74" t="s">
        <v>309</v>
      </c>
      <c r="L452" s="29" t="s">
        <v>309</v>
      </c>
      <c r="M452" s="29" t="s">
        <v>89</v>
      </c>
      <c r="N452" s="29" t="s">
        <v>89</v>
      </c>
      <c r="O452" s="29" t="s">
        <v>89</v>
      </c>
      <c r="P452" s="29" t="s">
        <v>89</v>
      </c>
      <c r="Q452" s="4"/>
      <c r="R452" s="2124"/>
      <c r="S452" s="23">
        <f>IF(T452&lt;=0,"",(((T452-'In Productie'!$E$1)/7)+0.6))</f>
        <v>6060.0285714285719</v>
      </c>
      <c r="T452" s="181">
        <v>42416</v>
      </c>
      <c r="U452" s="4" t="s">
        <v>278</v>
      </c>
      <c r="V452" s="294"/>
      <c r="W452" s="470">
        <v>14</v>
      </c>
      <c r="X452" s="6"/>
      <c r="Y452" s="6"/>
      <c r="Z452" s="111">
        <v>42388</v>
      </c>
      <c r="AE452" s="4">
        <f>IF(A452="","",(IFERROR(VLOOKUP(A452,Projecten!A$4:W$2618,5,FALSE),"niet bekend")))</f>
        <v>1</v>
      </c>
      <c r="AF452" s="973">
        <f t="shared" si="57"/>
        <v>2450</v>
      </c>
      <c r="AG452" s="1028">
        <f>IF(A452="","",(IFERROR(VLOOKUP(A452,Projecten!A$4:W$2618,23,FALSE),"niet bekend")))</f>
        <v>2450</v>
      </c>
      <c r="AH452" s="1028">
        <f>IF(A452="","",(IFERROR(VLOOKUP(A452,Projecten!A$4:W$2618,12,FALSE),"niet bekend")))</f>
        <v>2450</v>
      </c>
      <c r="AI452" s="1026">
        <f t="shared" si="58"/>
        <v>0</v>
      </c>
    </row>
    <row r="453" spans="1:35" ht="12.75" customHeight="1" x14ac:dyDescent="0.2">
      <c r="A453" s="290">
        <v>2016013</v>
      </c>
      <c r="B453" s="314">
        <v>120465</v>
      </c>
      <c r="C453" s="290">
        <v>576216</v>
      </c>
      <c r="D453" s="292" t="s">
        <v>68</v>
      </c>
      <c r="E453" s="999">
        <v>1</v>
      </c>
      <c r="F453" s="292">
        <v>8</v>
      </c>
      <c r="G453" s="292">
        <v>5</v>
      </c>
      <c r="H453" s="292">
        <v>3</v>
      </c>
      <c r="I453" s="75" t="s">
        <v>89</v>
      </c>
      <c r="J453" s="75" t="s">
        <v>309</v>
      </c>
      <c r="K453" s="75" t="s">
        <v>309</v>
      </c>
      <c r="L453" s="7" t="s">
        <v>309</v>
      </c>
      <c r="M453" s="7" t="s">
        <v>89</v>
      </c>
      <c r="N453" s="7" t="s">
        <v>89</v>
      </c>
      <c r="O453" s="7" t="s">
        <v>89</v>
      </c>
      <c r="P453" s="7" t="s">
        <v>89</v>
      </c>
      <c r="S453" s="96">
        <f>IF(T453&lt;=0,"",(((T453-'In Productie'!$E$1)/7)+0.6))</f>
        <v>6059.3142857142857</v>
      </c>
      <c r="T453" s="177">
        <v>42411</v>
      </c>
      <c r="U453" s="6" t="s">
        <v>278</v>
      </c>
      <c r="W453" s="25">
        <v>14</v>
      </c>
      <c r="X453" s="6"/>
      <c r="Y453" s="6"/>
      <c r="Z453" s="293">
        <v>42383</v>
      </c>
      <c r="AE453" s="4">
        <f>IF(A453="","",(IFERROR(VLOOKUP(A453,Projecten!A$4:W$2618,5,FALSE),"niet bekend")))</f>
        <v>1</v>
      </c>
      <c r="AF453" s="973">
        <f t="shared" si="57"/>
        <v>2401</v>
      </c>
      <c r="AG453" s="1028">
        <f>IF(A453="","",(IFERROR(VLOOKUP(A453,Projecten!A$4:W$2618,23,FALSE),"niet bekend")))</f>
        <v>2401</v>
      </c>
      <c r="AH453" s="1028">
        <f>IF(A453="","",(IFERROR(VLOOKUP(A453,Projecten!A$4:W$2618,12,FALSE),"niet bekend")))</f>
        <v>2401</v>
      </c>
      <c r="AI453" s="1026">
        <f t="shared" si="58"/>
        <v>0</v>
      </c>
    </row>
    <row r="454" spans="1:35" ht="12.75" customHeight="1" x14ac:dyDescent="0.2">
      <c r="A454" s="2">
        <v>2016016</v>
      </c>
      <c r="B454" s="1492">
        <v>120466</v>
      </c>
      <c r="C454" s="2" t="s">
        <v>771</v>
      </c>
      <c r="D454" s="1" t="s">
        <v>68</v>
      </c>
      <c r="E454" s="39">
        <v>1</v>
      </c>
      <c r="F454" s="1">
        <v>3</v>
      </c>
      <c r="G454" s="1">
        <v>1</v>
      </c>
      <c r="H454" s="1">
        <v>2</v>
      </c>
      <c r="I454" s="75" t="s">
        <v>89</v>
      </c>
      <c r="J454" s="75" t="s">
        <v>309</v>
      </c>
      <c r="K454" s="75" t="s">
        <v>309</v>
      </c>
      <c r="L454" s="7" t="s">
        <v>309</v>
      </c>
      <c r="M454" s="7" t="s">
        <v>89</v>
      </c>
      <c r="N454" s="7" t="s">
        <v>89</v>
      </c>
      <c r="O454" s="7" t="s">
        <v>89</v>
      </c>
      <c r="P454" s="7" t="s">
        <v>89</v>
      </c>
      <c r="S454" s="96">
        <f>IF(T454&lt;=0,"",(((T454-'In Productie'!$E$1)/7)+0.6))</f>
        <v>6059.3142857142857</v>
      </c>
      <c r="T454" s="177">
        <v>42411</v>
      </c>
      <c r="U454" s="6" t="s">
        <v>278</v>
      </c>
      <c r="W454" s="25">
        <v>6</v>
      </c>
      <c r="X454" s="6"/>
      <c r="Y454" s="6"/>
      <c r="Z454" s="293">
        <v>42382</v>
      </c>
      <c r="AE454" s="4">
        <f>IF(A454="","",(IFERROR(VLOOKUP(A454,Projecten!A$4:W$2618,5,FALSE),"niet bekend")))</f>
        <v>1</v>
      </c>
      <c r="AF454" s="973">
        <f t="shared" si="57"/>
        <v>943</v>
      </c>
      <c r="AG454" s="1028">
        <f>IF(A454="","",(IFERROR(VLOOKUP(A454,Projecten!A$4:W$2618,23,FALSE),"niet bekend")))</f>
        <v>943</v>
      </c>
      <c r="AH454" s="1028">
        <f>IF(A454="","",(IFERROR(VLOOKUP(A454,Projecten!A$4:W$2618,12,FALSE),"niet bekend")))</f>
        <v>943</v>
      </c>
      <c r="AI454" s="1026">
        <f t="shared" si="58"/>
        <v>0</v>
      </c>
    </row>
    <row r="455" spans="1:35" x14ac:dyDescent="0.2">
      <c r="A455" s="347"/>
      <c r="B455" s="291"/>
      <c r="C455" s="291"/>
      <c r="D455" s="291"/>
      <c r="E455" s="1958"/>
      <c r="F455" s="291"/>
      <c r="G455" s="291"/>
      <c r="H455" s="291"/>
      <c r="I455" s="75"/>
      <c r="J455" s="76"/>
      <c r="K455" s="76"/>
      <c r="L455" s="76"/>
      <c r="M455" s="76"/>
      <c r="N455" s="76"/>
      <c r="O455" s="76"/>
      <c r="P455" s="76"/>
      <c r="S455" s="23"/>
      <c r="W455" s="25"/>
      <c r="X455" s="6"/>
      <c r="Z455" s="308"/>
      <c r="AE455" s="4" t="str">
        <f>IF(A455="","",(IFERROR(VLOOKUP(A455,Projecten!A$4:W$2618,5,FALSE),"niet bekend")))</f>
        <v/>
      </c>
      <c r="AF455" s="973" t="str">
        <f t="shared" si="57"/>
        <v/>
      </c>
      <c r="AG455" s="1028" t="str">
        <f>IF(A455="","",(IFERROR(VLOOKUP(A455,Projecten!A$4:W$2618,23,FALSE),"niet bekend")))</f>
        <v/>
      </c>
      <c r="AH455" s="1028" t="str">
        <f>IF(A455="","",(IFERROR(VLOOKUP(A455,Projecten!A$4:W$2618,12,FALSE),"niet bekend")))</f>
        <v/>
      </c>
      <c r="AI455" s="1026" t="str">
        <f t="shared" si="58"/>
        <v/>
      </c>
    </row>
    <row r="456" spans="1:35" s="38" customFormat="1" x14ac:dyDescent="0.2">
      <c r="A456" s="30"/>
      <c r="B456" s="1491"/>
      <c r="C456" s="31"/>
      <c r="D456" s="31"/>
      <c r="E456" s="32"/>
      <c r="F456" s="31"/>
      <c r="G456" s="31"/>
      <c r="H456" s="31"/>
      <c r="I456" s="32"/>
      <c r="J456" s="32"/>
      <c r="K456" s="32"/>
      <c r="L456" s="32"/>
      <c r="M456" s="32"/>
      <c r="N456" s="32"/>
      <c r="O456" s="32"/>
      <c r="P456" s="32"/>
      <c r="Q456" s="33"/>
      <c r="R456" s="33"/>
      <c r="S456" s="1198"/>
      <c r="T456" s="176"/>
      <c r="U456" s="35"/>
      <c r="V456" s="35"/>
      <c r="W456" s="35"/>
      <c r="X456" s="83"/>
      <c r="Y456" s="37"/>
      <c r="Z456" s="312"/>
      <c r="AF456" s="983"/>
      <c r="AG456" s="1030"/>
      <c r="AH456" s="1030"/>
      <c r="AI456" s="1030"/>
    </row>
    <row r="457" spans="1:35" s="1038" customFormat="1" ht="12.75" customHeight="1" x14ac:dyDescent="0.2">
      <c r="A457" s="1007"/>
      <c r="B457" s="1489"/>
      <c r="C457" s="1008">
        <f>SUM(F457:H457)</f>
        <v>430</v>
      </c>
      <c r="D457" s="1009"/>
      <c r="E457" s="1010">
        <f>SUM(E458:E475)</f>
        <v>29</v>
      </c>
      <c r="F457" s="1009">
        <f>SUM(F458:F475)</f>
        <v>227</v>
      </c>
      <c r="G457" s="1009">
        <f>SUM(G458:G475)</f>
        <v>150</v>
      </c>
      <c r="H457" s="1009">
        <f>SUM(H458:H475)</f>
        <v>53</v>
      </c>
      <c r="I457" s="1010"/>
      <c r="J457" s="1010"/>
      <c r="K457" s="1010"/>
      <c r="L457" s="1010"/>
      <c r="M457" s="1010"/>
      <c r="N457" s="1010"/>
      <c r="O457" s="1010"/>
      <c r="P457" s="1010"/>
      <c r="Q457" s="1045">
        <v>7</v>
      </c>
      <c r="R457" s="1045"/>
      <c r="S457" s="1199"/>
      <c r="T457" s="1046"/>
      <c r="U457" s="1047"/>
      <c r="V457" s="1047">
        <f>SUM(W457:W475)</f>
        <v>403</v>
      </c>
      <c r="W457" s="960"/>
      <c r="X457" s="1049">
        <v>305</v>
      </c>
      <c r="Y457" s="961">
        <f>V457-X457</f>
        <v>98</v>
      </c>
      <c r="Z457" s="1050"/>
      <c r="AE457" s="1038" t="str">
        <f>IF(A457="","",(IFERROR(VLOOKUP(A457,Projecten!A$4:W$2618,5,FALSE),"niet bekend")))</f>
        <v/>
      </c>
      <c r="AF457" s="1037">
        <f>SUM(AF458:AF476)</f>
        <v>59947.38</v>
      </c>
      <c r="AG457" s="1027" t="str">
        <f>IF(A457="","",(IFERROR(VLOOKUP(A457,Projecten!A$4:W$2618,23,FALSE),"niet bekend")))</f>
        <v/>
      </c>
      <c r="AH457" s="1027" t="str">
        <f>IF(A457="","",(IFERROR(VLOOKUP(A457,Projecten!A$4:W$2618,12,FALSE),"niet bekend")))</f>
        <v/>
      </c>
      <c r="AI457" s="1027"/>
    </row>
    <row r="458" spans="1:35" s="4" customFormat="1" ht="12.75" customHeight="1" x14ac:dyDescent="0.2">
      <c r="A458" s="160"/>
      <c r="B458" s="1495"/>
      <c r="C458" s="296" t="s">
        <v>778</v>
      </c>
      <c r="D458" s="99"/>
      <c r="E458" s="75"/>
      <c r="F458" s="99"/>
      <c r="G458" s="99"/>
      <c r="H458" s="99"/>
      <c r="I458" s="75"/>
      <c r="J458" s="75"/>
      <c r="K458" s="75"/>
      <c r="L458" s="75"/>
      <c r="M458" s="75"/>
      <c r="N458" s="75"/>
      <c r="O458" s="75"/>
      <c r="P458" s="75"/>
      <c r="Q458" s="161"/>
      <c r="R458" s="161"/>
      <c r="S458" s="1203"/>
      <c r="T458" s="185"/>
      <c r="U458" s="162"/>
      <c r="V458" s="162"/>
      <c r="W458" s="472">
        <v>8.25</v>
      </c>
      <c r="X458" s="78"/>
      <c r="Y458" s="81"/>
      <c r="Z458" s="272"/>
      <c r="AE458" s="4" t="str">
        <f>IF(A458="","",(IFERROR(VLOOKUP(A458,Projecten!A$4:W$2618,5,FALSE),"niet bekend")))</f>
        <v/>
      </c>
      <c r="AF458" s="973" t="str">
        <f t="shared" ref="AF458:AF471" si="59">IF(AE458="","",(E458/AE458*AH458))</f>
        <v/>
      </c>
      <c r="AG458" s="1028" t="str">
        <f>IF(A458="","",(IFERROR(VLOOKUP(A458,Projecten!A$4:W$2618,23,FALSE),"niet bekend")))</f>
        <v/>
      </c>
      <c r="AH458" s="1028" t="str">
        <f>IF(A458="","",(IFERROR(VLOOKUP(A458,Projecten!A$4:W$2618,12,FALSE),"niet bekend")))</f>
        <v/>
      </c>
      <c r="AI458" s="1026" t="str">
        <f t="shared" ref="AI458:AI475" si="60">IF(AF458="","",(AH458-AF458))</f>
        <v/>
      </c>
    </row>
    <row r="459" spans="1:35" s="4" customFormat="1" ht="12.75" customHeight="1" x14ac:dyDescent="0.2">
      <c r="A459" s="160"/>
      <c r="B459" s="1495"/>
      <c r="C459" s="296" t="s">
        <v>846</v>
      </c>
      <c r="D459" s="99"/>
      <c r="E459" s="75"/>
      <c r="F459" s="99"/>
      <c r="G459" s="99"/>
      <c r="H459" s="99"/>
      <c r="I459" s="75"/>
      <c r="J459" s="75"/>
      <c r="K459" s="75"/>
      <c r="L459" s="75"/>
      <c r="M459" s="75"/>
      <c r="N459" s="75"/>
      <c r="O459" s="75"/>
      <c r="P459" s="75"/>
      <c r="Q459" s="161"/>
      <c r="R459" s="161"/>
      <c r="S459" s="1203"/>
      <c r="T459" s="185"/>
      <c r="U459" s="162"/>
      <c r="V459" s="162"/>
      <c r="W459" s="472">
        <v>8.25</v>
      </c>
      <c r="X459" s="78"/>
      <c r="Y459" s="81"/>
      <c r="Z459" s="272"/>
      <c r="AE459" s="4" t="str">
        <f>IF(A459="","",(IFERROR(VLOOKUP(A459,Projecten!A$4:W$2618,5,FALSE),"niet bekend")))</f>
        <v/>
      </c>
      <c r="AF459" s="973" t="str">
        <f t="shared" si="59"/>
        <v/>
      </c>
      <c r="AG459" s="1028" t="str">
        <f>IF(A459="","",(IFERROR(VLOOKUP(A459,Projecten!A$4:W$2618,23,FALSE),"niet bekend")))</f>
        <v/>
      </c>
      <c r="AH459" s="1028" t="str">
        <f>IF(A459="","",(IFERROR(VLOOKUP(A459,Projecten!A$4:W$2618,12,FALSE),"niet bekend")))</f>
        <v/>
      </c>
      <c r="AI459" s="1026" t="str">
        <f t="shared" si="60"/>
        <v/>
      </c>
    </row>
    <row r="460" spans="1:35" s="4" customFormat="1" ht="12.75" customHeight="1" x14ac:dyDescent="0.2">
      <c r="A460" s="160"/>
      <c r="B460" s="1495"/>
      <c r="C460" s="296" t="s">
        <v>845</v>
      </c>
      <c r="D460" s="99"/>
      <c r="E460" s="75"/>
      <c r="F460" s="99"/>
      <c r="G460" s="99"/>
      <c r="H460" s="99"/>
      <c r="I460" s="75"/>
      <c r="J460" s="75"/>
      <c r="K460" s="75"/>
      <c r="L460" s="75"/>
      <c r="M460" s="75"/>
      <c r="N460" s="75"/>
      <c r="O460" s="75"/>
      <c r="P460" s="75"/>
      <c r="Q460" s="161"/>
      <c r="R460" s="161"/>
      <c r="S460" s="1203"/>
      <c r="T460" s="185"/>
      <c r="U460" s="162"/>
      <c r="V460" s="162"/>
      <c r="W460" s="472">
        <v>2.5</v>
      </c>
      <c r="X460" s="78"/>
      <c r="Y460" s="81"/>
      <c r="Z460" s="272"/>
      <c r="AE460" s="4" t="str">
        <f>IF(A460="","",(IFERROR(VLOOKUP(A460,Projecten!A$4:W$2618,5,FALSE),"niet bekend")))</f>
        <v/>
      </c>
      <c r="AF460" s="973" t="str">
        <f t="shared" si="59"/>
        <v/>
      </c>
      <c r="AG460" s="1028" t="str">
        <f>IF(A460="","",(IFERROR(VLOOKUP(A460,Projecten!A$4:W$2618,23,FALSE),"niet bekend")))</f>
        <v/>
      </c>
      <c r="AH460" s="1028" t="str">
        <f>IF(A460="","",(IFERROR(VLOOKUP(A460,Projecten!A$4:W$2618,12,FALSE),"niet bekend")))</f>
        <v/>
      </c>
      <c r="AI460" s="1026" t="str">
        <f t="shared" si="60"/>
        <v/>
      </c>
    </row>
    <row r="461" spans="1:35" s="4" customFormat="1" ht="12.75" customHeight="1" x14ac:dyDescent="0.2">
      <c r="A461" s="160"/>
      <c r="B461" s="1495"/>
      <c r="C461" s="296" t="s">
        <v>847</v>
      </c>
      <c r="D461" s="99"/>
      <c r="E461" s="75"/>
      <c r="F461" s="99"/>
      <c r="G461" s="99"/>
      <c r="H461" s="99"/>
      <c r="I461" s="75"/>
      <c r="J461" s="75"/>
      <c r="K461" s="75"/>
      <c r="L461" s="75"/>
      <c r="M461" s="75"/>
      <c r="N461" s="75"/>
      <c r="O461" s="75"/>
      <c r="P461" s="75"/>
      <c r="Q461" s="161"/>
      <c r="R461" s="161"/>
      <c r="S461" s="1203"/>
      <c r="T461" s="185"/>
      <c r="U461" s="162"/>
      <c r="V461" s="162"/>
      <c r="W461" s="472">
        <v>5</v>
      </c>
      <c r="X461" s="78"/>
      <c r="Y461" s="81"/>
      <c r="Z461" s="272"/>
      <c r="AE461" s="4" t="str">
        <f>IF(A461="","",(IFERROR(VLOOKUP(A461,Projecten!A$4:W$2618,5,FALSE),"niet bekend")))</f>
        <v/>
      </c>
      <c r="AF461" s="973" t="str">
        <f t="shared" si="59"/>
        <v/>
      </c>
      <c r="AG461" s="1028" t="str">
        <f>IF(A461="","",(IFERROR(VLOOKUP(A461,Projecten!A$4:W$2618,23,FALSE),"niet bekend")))</f>
        <v/>
      </c>
      <c r="AH461" s="1028" t="str">
        <f>IF(A461="","",(IFERROR(VLOOKUP(A461,Projecten!A$4:W$2618,12,FALSE),"niet bekend")))</f>
        <v/>
      </c>
      <c r="AI461" s="1026" t="str">
        <f t="shared" si="60"/>
        <v/>
      </c>
    </row>
    <row r="462" spans="1:35" s="4" customFormat="1" ht="12.75" customHeight="1" x14ac:dyDescent="0.2">
      <c r="A462" s="2">
        <v>2016008</v>
      </c>
      <c r="B462" s="1492">
        <v>120471</v>
      </c>
      <c r="C462" s="1" t="s">
        <v>760</v>
      </c>
      <c r="D462" s="1" t="s">
        <v>489</v>
      </c>
      <c r="E462" s="39">
        <v>4</v>
      </c>
      <c r="F462" s="1">
        <f>E462*7</f>
        <v>28</v>
      </c>
      <c r="G462" s="1">
        <f>E462*4</f>
        <v>16</v>
      </c>
      <c r="H462" s="1">
        <f>E462*1</f>
        <v>4</v>
      </c>
      <c r="I462" s="74" t="s">
        <v>89</v>
      </c>
      <c r="J462" s="74" t="s">
        <v>89</v>
      </c>
      <c r="K462" s="29" t="s">
        <v>309</v>
      </c>
      <c r="L462" s="29" t="s">
        <v>309</v>
      </c>
      <c r="M462" s="29" t="s">
        <v>89</v>
      </c>
      <c r="N462" s="29" t="s">
        <v>89</v>
      </c>
      <c r="O462" s="29" t="s">
        <v>89</v>
      </c>
      <c r="P462" s="29" t="s">
        <v>89</v>
      </c>
      <c r="R462" s="2124"/>
      <c r="S462" s="23">
        <f>IF(T462&lt;=0,"",(((T462-'In Productie'!$E$1)/7)+0.6))</f>
        <v>6060.3142857142857</v>
      </c>
      <c r="T462" s="181">
        <v>42418</v>
      </c>
      <c r="U462" s="4" t="s">
        <v>681</v>
      </c>
      <c r="V462" s="4" t="s">
        <v>814</v>
      </c>
      <c r="W462" s="25">
        <f>E462*11</f>
        <v>44</v>
      </c>
      <c r="X462" s="79"/>
      <c r="Y462" s="79"/>
      <c r="Z462" s="111">
        <v>42381</v>
      </c>
      <c r="AE462" s="4">
        <f>IF(A462="","",(IFERROR(VLOOKUP(A462,Projecten!A$4:W$2618,5,FALSE),"niet bekend")))</f>
        <v>26</v>
      </c>
      <c r="AF462" s="973">
        <f t="shared" si="59"/>
        <v>5364</v>
      </c>
      <c r="AG462" s="1028">
        <f>IF(A462="","",(IFERROR(VLOOKUP(A462,Projecten!A$4:W$2618,23,FALSE),"niet bekend")))</f>
        <v>34866</v>
      </c>
      <c r="AH462" s="1028">
        <f>IF(A462="","",(IFERROR(VLOOKUP(A462,Projecten!A$4:W$2618,12,FALSE),"niet bekend")))</f>
        <v>34866</v>
      </c>
      <c r="AI462" s="1026">
        <f t="shared" si="60"/>
        <v>29502</v>
      </c>
    </row>
    <row r="463" spans="1:35" s="4" customFormat="1" ht="12.75" customHeight="1" x14ac:dyDescent="0.2">
      <c r="A463" s="2">
        <v>2016006</v>
      </c>
      <c r="B463" s="1492">
        <v>120474</v>
      </c>
      <c r="C463" s="273" t="s">
        <v>746</v>
      </c>
      <c r="D463" s="1" t="s">
        <v>68</v>
      </c>
      <c r="E463" s="39">
        <v>4</v>
      </c>
      <c r="F463" s="1">
        <f>E463*9</f>
        <v>36</v>
      </c>
      <c r="G463" s="1">
        <f>E463*7</f>
        <v>28</v>
      </c>
      <c r="H463" s="1">
        <f>E463*2</f>
        <v>8</v>
      </c>
      <c r="I463" s="75" t="s">
        <v>89</v>
      </c>
      <c r="J463" s="75" t="s">
        <v>309</v>
      </c>
      <c r="K463" s="7" t="s">
        <v>309</v>
      </c>
      <c r="L463" s="7" t="s">
        <v>309</v>
      </c>
      <c r="M463" s="7" t="s">
        <v>89</v>
      </c>
      <c r="N463" s="7" t="s">
        <v>89</v>
      </c>
      <c r="O463" s="7" t="s">
        <v>89</v>
      </c>
      <c r="P463" s="7" t="s">
        <v>89</v>
      </c>
      <c r="R463" s="2124"/>
      <c r="S463" s="23">
        <f>IF(T463&lt;=0,"",(((T463-'In Productie'!$E$1)/7)+0.6))</f>
        <v>6060.3142857142857</v>
      </c>
      <c r="T463" s="181">
        <v>42418</v>
      </c>
      <c r="U463" s="4" t="s">
        <v>561</v>
      </c>
      <c r="V463" s="4" t="s">
        <v>227</v>
      </c>
      <c r="W463" s="470">
        <f>E463*13</f>
        <v>52</v>
      </c>
      <c r="X463" s="80"/>
      <c r="Y463" s="82"/>
      <c r="Z463" s="111">
        <v>42380</v>
      </c>
      <c r="AE463" s="4">
        <f>IF(A463="","",(IFERROR(VLOOKUP(A463,Projecten!A$4:W$2618,5,FALSE),"niet bekend")))</f>
        <v>10</v>
      </c>
      <c r="AF463" s="973">
        <f t="shared" si="59"/>
        <v>10792</v>
      </c>
      <c r="AG463" s="1028">
        <f>IF(A463="","",(IFERROR(VLOOKUP(A463,Projecten!A$4:W$2618,23,FALSE),"niet bekend")))</f>
        <v>26980</v>
      </c>
      <c r="AH463" s="1028">
        <f>IF(A463="","",(IFERROR(VLOOKUP(A463,Projecten!A$4:W$2618,12,FALSE),"niet bekend")))</f>
        <v>26980</v>
      </c>
      <c r="AI463" s="1026">
        <f t="shared" si="60"/>
        <v>16188</v>
      </c>
    </row>
    <row r="464" spans="1:35" s="4" customFormat="1" ht="12.75" customHeight="1" x14ac:dyDescent="0.2">
      <c r="A464" s="2">
        <v>2016008</v>
      </c>
      <c r="B464" s="1492">
        <v>120472</v>
      </c>
      <c r="C464" s="1" t="s">
        <v>760</v>
      </c>
      <c r="D464" s="1" t="s">
        <v>489</v>
      </c>
      <c r="E464" s="39">
        <v>4</v>
      </c>
      <c r="F464" s="1">
        <f>E464*7</f>
        <v>28</v>
      </c>
      <c r="G464" s="1">
        <f>E464*4</f>
        <v>16</v>
      </c>
      <c r="H464" s="1">
        <f>E464*1</f>
        <v>4</v>
      </c>
      <c r="I464" s="74" t="s">
        <v>89</v>
      </c>
      <c r="J464" s="74" t="s">
        <v>89</v>
      </c>
      <c r="K464" s="29" t="s">
        <v>309</v>
      </c>
      <c r="L464" s="29" t="s">
        <v>309</v>
      </c>
      <c r="M464" s="29" t="s">
        <v>89</v>
      </c>
      <c r="N464" s="29" t="s">
        <v>89</v>
      </c>
      <c r="O464" s="29" t="s">
        <v>89</v>
      </c>
      <c r="P464" s="29" t="s">
        <v>89</v>
      </c>
      <c r="R464" s="2124"/>
      <c r="S464" s="23">
        <f>IF(T464&lt;=0,"",(((T464-'In Productie'!$E$1)/7)+0.6))</f>
        <v>6060.3142857142857</v>
      </c>
      <c r="T464" s="181">
        <v>42418</v>
      </c>
      <c r="U464" s="4" t="s">
        <v>681</v>
      </c>
      <c r="V464" s="4" t="s">
        <v>814</v>
      </c>
      <c r="W464" s="25">
        <f>E464*11</f>
        <v>44</v>
      </c>
      <c r="X464" s="79"/>
      <c r="Y464" s="79"/>
      <c r="Z464" s="111">
        <v>42381</v>
      </c>
      <c r="AE464" s="4">
        <f>IF(A464="","",(IFERROR(VLOOKUP(A464,Projecten!A$4:W$2618,5,FALSE),"niet bekend")))</f>
        <v>26</v>
      </c>
      <c r="AF464" s="973">
        <f t="shared" si="59"/>
        <v>5364</v>
      </c>
      <c r="AG464" s="1028">
        <f>IF(A464="","",(IFERROR(VLOOKUP(A464,Projecten!A$4:W$2618,23,FALSE),"niet bekend")))</f>
        <v>34866</v>
      </c>
      <c r="AH464" s="1028">
        <f>IF(A464="","",(IFERROR(VLOOKUP(A464,Projecten!A$4:W$2618,12,FALSE),"niet bekend")))</f>
        <v>34866</v>
      </c>
      <c r="AI464" s="1026">
        <f t="shared" si="60"/>
        <v>29502</v>
      </c>
    </row>
    <row r="465" spans="1:35" s="4" customFormat="1" ht="12.75" customHeight="1" x14ac:dyDescent="0.2">
      <c r="A465" s="2">
        <v>2016008</v>
      </c>
      <c r="B465" s="1492">
        <v>120473</v>
      </c>
      <c r="C465" s="1" t="s">
        <v>760</v>
      </c>
      <c r="D465" s="1" t="s">
        <v>489</v>
      </c>
      <c r="E465" s="39">
        <v>4</v>
      </c>
      <c r="F465" s="1">
        <f>E465*7</f>
        <v>28</v>
      </c>
      <c r="G465" s="1">
        <f>E465*4</f>
        <v>16</v>
      </c>
      <c r="H465" s="1">
        <f>E465*1</f>
        <v>4</v>
      </c>
      <c r="I465" s="74" t="s">
        <v>89</v>
      </c>
      <c r="J465" s="74" t="s">
        <v>89</v>
      </c>
      <c r="K465" s="29" t="s">
        <v>309</v>
      </c>
      <c r="L465" s="29" t="s">
        <v>309</v>
      </c>
      <c r="M465" s="29" t="s">
        <v>89</v>
      </c>
      <c r="N465" s="29" t="s">
        <v>89</v>
      </c>
      <c r="O465" s="29" t="s">
        <v>89</v>
      </c>
      <c r="P465" s="29" t="s">
        <v>89</v>
      </c>
      <c r="R465" s="2124"/>
      <c r="S465" s="23">
        <f>IF(T465&lt;=0,"",(((T465-'In Productie'!$E$1)/7)+0.6))</f>
        <v>6061.3142857142857</v>
      </c>
      <c r="T465" s="181">
        <v>42425</v>
      </c>
      <c r="U465" s="4" t="s">
        <v>681</v>
      </c>
      <c r="V465" s="4" t="s">
        <v>814</v>
      </c>
      <c r="W465" s="25">
        <f>E465*11</f>
        <v>44</v>
      </c>
      <c r="X465" s="79"/>
      <c r="Y465" s="79"/>
      <c r="Z465" s="111">
        <v>42381</v>
      </c>
      <c r="AE465" s="4">
        <f>IF(A465="","",(IFERROR(VLOOKUP(A465,Projecten!A$4:W$2618,5,FALSE),"niet bekend")))</f>
        <v>26</v>
      </c>
      <c r="AF465" s="973">
        <f t="shared" si="59"/>
        <v>5364</v>
      </c>
      <c r="AG465" s="1028">
        <f>IF(A465="","",(IFERROR(VLOOKUP(A465,Projecten!A$4:W$2618,23,FALSE),"niet bekend")))</f>
        <v>34866</v>
      </c>
      <c r="AH465" s="1028">
        <f>IF(A465="","",(IFERROR(VLOOKUP(A465,Projecten!A$4:W$2618,12,FALSE),"niet bekend")))</f>
        <v>34866</v>
      </c>
      <c r="AI465" s="1026">
        <f t="shared" si="60"/>
        <v>29502</v>
      </c>
    </row>
    <row r="466" spans="1:35" ht="12.75" customHeight="1" x14ac:dyDescent="0.2">
      <c r="A466" s="2">
        <v>2016014</v>
      </c>
      <c r="B466" s="1492">
        <v>120482</v>
      </c>
      <c r="C466" s="273" t="s">
        <v>799</v>
      </c>
      <c r="D466" s="1" t="s">
        <v>68</v>
      </c>
      <c r="E466" s="39">
        <v>1</v>
      </c>
      <c r="F466" s="1">
        <v>11</v>
      </c>
      <c r="G466" s="1">
        <v>5</v>
      </c>
      <c r="H466" s="1">
        <v>3</v>
      </c>
      <c r="I466" s="298" t="s">
        <v>89</v>
      </c>
      <c r="J466" s="298" t="s">
        <v>309</v>
      </c>
      <c r="K466" s="29" t="s">
        <v>309</v>
      </c>
      <c r="L466" s="29" t="s">
        <v>309</v>
      </c>
      <c r="M466" s="29" t="s">
        <v>89</v>
      </c>
      <c r="N466" s="29" t="s">
        <v>89</v>
      </c>
      <c r="O466" s="29" t="s">
        <v>89</v>
      </c>
      <c r="P466" s="29" t="s">
        <v>89</v>
      </c>
      <c r="Q466" s="4"/>
      <c r="R466" s="2124"/>
      <c r="S466" s="23">
        <f>IF(T466&lt;=0,"",(((T466-'In Productie'!$E$1)/7)+0.6))</f>
        <v>6060.3142857142857</v>
      </c>
      <c r="T466" s="181">
        <v>42418</v>
      </c>
      <c r="U466" s="4" t="s">
        <v>278</v>
      </c>
      <c r="V466" s="8" t="s">
        <v>1578</v>
      </c>
      <c r="W466" s="470">
        <v>17</v>
      </c>
      <c r="X466" s="6"/>
      <c r="Y466" s="6"/>
      <c r="Z466" s="111">
        <v>42383</v>
      </c>
      <c r="AE466" s="4">
        <f>IF(A466="","",(IFERROR(VLOOKUP(A466,Projecten!A$4:W$2618,5,FALSE),"niet bekend")))</f>
        <v>1</v>
      </c>
      <c r="AF466" s="973">
        <f t="shared" si="59"/>
        <v>4367</v>
      </c>
      <c r="AG466" s="1028">
        <f>IF(A466="","",(IFERROR(VLOOKUP(A466,Projecten!A$4:W$2618,23,FALSE),"niet bekend")))</f>
        <v>4367</v>
      </c>
      <c r="AH466" s="1028">
        <f>IF(A466="","",(IFERROR(VLOOKUP(A466,Projecten!A$4:W$2618,12,FALSE),"niet bekend")))</f>
        <v>4367</v>
      </c>
      <c r="AI466" s="1026">
        <f t="shared" si="60"/>
        <v>0</v>
      </c>
    </row>
    <row r="467" spans="1:35" ht="12.75" customHeight="1" x14ac:dyDescent="0.2">
      <c r="A467" s="2">
        <v>2016022</v>
      </c>
      <c r="B467" s="1492">
        <v>120479</v>
      </c>
      <c r="C467" s="2" t="s">
        <v>787</v>
      </c>
      <c r="D467" s="1" t="s">
        <v>68</v>
      </c>
      <c r="E467" s="39">
        <v>1</v>
      </c>
      <c r="F467" s="1">
        <v>8</v>
      </c>
      <c r="G467" s="1">
        <v>4</v>
      </c>
      <c r="H467" s="1">
        <v>5</v>
      </c>
      <c r="I467" s="298" t="s">
        <v>89</v>
      </c>
      <c r="J467" s="298" t="s">
        <v>89</v>
      </c>
      <c r="K467" s="29" t="s">
        <v>309</v>
      </c>
      <c r="L467" s="29" t="s">
        <v>309</v>
      </c>
      <c r="M467" s="29" t="s">
        <v>89</v>
      </c>
      <c r="N467" s="29" t="s">
        <v>89</v>
      </c>
      <c r="O467" s="29" t="s">
        <v>89</v>
      </c>
      <c r="P467" s="29" t="s">
        <v>89</v>
      </c>
      <c r="Q467" s="4"/>
      <c r="R467" s="2124"/>
      <c r="S467" s="23">
        <f>IF(T467&lt;=0,"",(((T467-'In Productie'!$E$1)/7)+0.6))</f>
        <v>6060.3142857142857</v>
      </c>
      <c r="T467" s="181">
        <v>42418</v>
      </c>
      <c r="U467" s="4" t="s">
        <v>278</v>
      </c>
      <c r="V467" s="8" t="s">
        <v>786</v>
      </c>
      <c r="W467" s="470">
        <v>22</v>
      </c>
      <c r="X467" s="6"/>
      <c r="Y467" s="6"/>
      <c r="Z467" s="111">
        <v>42390</v>
      </c>
      <c r="AE467" s="4">
        <f>IF(A467="","",(IFERROR(VLOOKUP(A467,Projecten!A$4:W$2618,5,FALSE),"niet bekend")))</f>
        <v>1</v>
      </c>
      <c r="AF467" s="973">
        <f t="shared" si="59"/>
        <v>4521</v>
      </c>
      <c r="AG467" s="1028">
        <f>IF(A467="","",(IFERROR(VLOOKUP(A467,Projecten!A$4:W$2618,23,FALSE),"niet bekend")))</f>
        <v>4521</v>
      </c>
      <c r="AH467" s="1028">
        <f>IF(A467="","",(IFERROR(VLOOKUP(A467,Projecten!A$4:W$2618,12,FALSE),"niet bekend")))</f>
        <v>4521</v>
      </c>
      <c r="AI467" s="1026">
        <f t="shared" si="60"/>
        <v>0</v>
      </c>
    </row>
    <row r="468" spans="1:35" ht="12.75" customHeight="1" x14ac:dyDescent="0.2">
      <c r="A468" s="2">
        <v>2016024</v>
      </c>
      <c r="B468" s="1492">
        <v>120479</v>
      </c>
      <c r="C468" s="2" t="s">
        <v>788</v>
      </c>
      <c r="D468" s="1" t="s">
        <v>68</v>
      </c>
      <c r="E468" s="39">
        <v>1</v>
      </c>
      <c r="F468" s="1">
        <v>4</v>
      </c>
      <c r="G468" s="1">
        <v>1</v>
      </c>
      <c r="H468" s="1">
        <v>3</v>
      </c>
      <c r="I468" s="298" t="s">
        <v>89</v>
      </c>
      <c r="J468" s="298" t="s">
        <v>309</v>
      </c>
      <c r="K468" s="29" t="s">
        <v>309</v>
      </c>
      <c r="L468" s="29" t="s">
        <v>309</v>
      </c>
      <c r="M468" s="29" t="s">
        <v>89</v>
      </c>
      <c r="N468" s="29" t="s">
        <v>89</v>
      </c>
      <c r="O468" s="29" t="s">
        <v>89</v>
      </c>
      <c r="P468" s="29" t="s">
        <v>89</v>
      </c>
      <c r="Q468" s="4"/>
      <c r="R468" s="2124"/>
      <c r="S468" s="23">
        <f>IF(T468&lt;=0,"",(((T468-'In Productie'!$E$1)/7)+0.6))</f>
        <v>6060.3142857142857</v>
      </c>
      <c r="T468" s="181">
        <v>42418</v>
      </c>
      <c r="U468" s="4" t="s">
        <v>278</v>
      </c>
      <c r="V468" s="8"/>
      <c r="W468" s="470">
        <v>12</v>
      </c>
      <c r="X468" s="6"/>
      <c r="Y468" s="6"/>
      <c r="Z468" s="111">
        <v>42396</v>
      </c>
      <c r="AE468" s="4">
        <f>IF(A468="","",(IFERROR(VLOOKUP(A468,Projecten!A$4:W$2618,5,FALSE),"niet bekend")))</f>
        <v>1</v>
      </c>
      <c r="AF468" s="973">
        <f t="shared" si="59"/>
        <v>1464</v>
      </c>
      <c r="AG468" s="1028">
        <f>IF(A468="","",(IFERROR(VLOOKUP(A468,Projecten!A$4:W$2618,23,FALSE),"niet bekend")))</f>
        <v>1464</v>
      </c>
      <c r="AH468" s="1028">
        <f>IF(A468="","",(IFERROR(VLOOKUP(A468,Projecten!A$4:W$2618,12,FALSE),"niet bekend")))</f>
        <v>1464</v>
      </c>
      <c r="AI468" s="1026">
        <f t="shared" si="60"/>
        <v>0</v>
      </c>
    </row>
    <row r="469" spans="1:35" s="4" customFormat="1" ht="12.75" customHeight="1" x14ac:dyDescent="0.2">
      <c r="A469" s="280">
        <v>2016004</v>
      </c>
      <c r="B469" s="1507">
        <v>120475</v>
      </c>
      <c r="C469" s="282" t="s">
        <v>727</v>
      </c>
      <c r="D469" s="283" t="s">
        <v>68</v>
      </c>
      <c r="E469" s="1959">
        <v>1</v>
      </c>
      <c r="F469" s="283">
        <v>9</v>
      </c>
      <c r="G469" s="283">
        <v>8</v>
      </c>
      <c r="H469" s="283">
        <v>1</v>
      </c>
      <c r="I469" s="76" t="s">
        <v>89</v>
      </c>
      <c r="J469" s="76" t="s">
        <v>309</v>
      </c>
      <c r="K469" s="41" t="s">
        <v>309</v>
      </c>
      <c r="L469" s="41" t="s">
        <v>309</v>
      </c>
      <c r="M469" s="41" t="s">
        <v>89</v>
      </c>
      <c r="N469" s="41" t="s">
        <v>89</v>
      </c>
      <c r="O469" s="41" t="s">
        <v>89</v>
      </c>
      <c r="P469" s="41" t="s">
        <v>89</v>
      </c>
      <c r="R469" s="2124">
        <v>42422</v>
      </c>
      <c r="S469" s="23">
        <f>IF(T469&lt;=0,"",(((T469-'In Productie'!$E$1)/7)+0.6))</f>
        <v>6060.3142857142857</v>
      </c>
      <c r="T469" s="181">
        <v>42418</v>
      </c>
      <c r="U469" s="4" t="s">
        <v>561</v>
      </c>
      <c r="W469" s="25">
        <v>13</v>
      </c>
      <c r="X469" s="79"/>
      <c r="Y469" s="79"/>
      <c r="Z469" s="111">
        <v>42374</v>
      </c>
      <c r="AE469" s="4">
        <f>IF(A469="","",(IFERROR(VLOOKUP(A469,Projecten!A$4:W$2618,5,FALSE),"niet bekend")))</f>
        <v>1</v>
      </c>
      <c r="AF469" s="973">
        <f t="shared" si="59"/>
        <v>2513</v>
      </c>
      <c r="AG469" s="1028">
        <f>IF(A469="","",(IFERROR(VLOOKUP(A469,Projecten!A$4:W$2618,23,FALSE),"niet bekend")))</f>
        <v>2513</v>
      </c>
      <c r="AH469" s="1028">
        <f>IF(A469="","",(IFERROR(VLOOKUP(A469,Projecten!A$4:W$2618,12,FALSE),"niet bekend")))</f>
        <v>2513</v>
      </c>
      <c r="AI469" s="1026">
        <f t="shared" si="60"/>
        <v>0</v>
      </c>
    </row>
    <row r="470" spans="1:35" s="4" customFormat="1" ht="12.75" customHeight="1" x14ac:dyDescent="0.2">
      <c r="A470" s="280">
        <v>2016005</v>
      </c>
      <c r="B470" s="321">
        <v>120475</v>
      </c>
      <c r="C470" s="282" t="s">
        <v>728</v>
      </c>
      <c r="D470" s="283" t="s">
        <v>68</v>
      </c>
      <c r="E470" s="1959">
        <v>1</v>
      </c>
      <c r="F470" s="283">
        <v>9</v>
      </c>
      <c r="G470" s="283">
        <v>8</v>
      </c>
      <c r="H470" s="283">
        <v>1</v>
      </c>
      <c r="I470" s="76" t="s">
        <v>89</v>
      </c>
      <c r="J470" s="76" t="s">
        <v>309</v>
      </c>
      <c r="K470" s="41" t="s">
        <v>309</v>
      </c>
      <c r="L470" s="41" t="s">
        <v>309</v>
      </c>
      <c r="M470" s="41" t="s">
        <v>89</v>
      </c>
      <c r="N470" s="41" t="s">
        <v>89</v>
      </c>
      <c r="O470" s="41" t="s">
        <v>89</v>
      </c>
      <c r="P470" s="41" t="s">
        <v>89</v>
      </c>
      <c r="R470" s="2124">
        <v>42423</v>
      </c>
      <c r="S470" s="23">
        <f>IF(T470&lt;=0,"",(((T470-'In Productie'!$E$1)/7)+0.6))</f>
        <v>6060.3142857142857</v>
      </c>
      <c r="T470" s="181">
        <v>42418</v>
      </c>
      <c r="U470" s="4" t="s">
        <v>561</v>
      </c>
      <c r="W470" s="25">
        <v>13</v>
      </c>
      <c r="X470" s="79"/>
      <c r="Y470" s="79"/>
      <c r="Z470" s="111">
        <v>42374</v>
      </c>
      <c r="AE470" s="4">
        <f>IF(A470="","",(IFERROR(VLOOKUP(A470,Projecten!A$4:W$2618,5,FALSE),"niet bekend")))</f>
        <v>1</v>
      </c>
      <c r="AF470" s="973">
        <f t="shared" si="59"/>
        <v>2513</v>
      </c>
      <c r="AG470" s="1028">
        <f>IF(A470="","",(IFERROR(VLOOKUP(A470,Projecten!A$4:W$2618,23,FALSE),"niet bekend")))</f>
        <v>2513</v>
      </c>
      <c r="AH470" s="1028">
        <f>IF(A470="","",(IFERROR(VLOOKUP(A470,Projecten!A$4:W$2618,12,FALSE),"niet bekend")))</f>
        <v>2513</v>
      </c>
      <c r="AI470" s="1026">
        <f t="shared" si="60"/>
        <v>0</v>
      </c>
    </row>
    <row r="471" spans="1:35" ht="12.75" customHeight="1" x14ac:dyDescent="0.2">
      <c r="A471" s="2">
        <v>2016017</v>
      </c>
      <c r="B471" s="1508">
        <v>120475</v>
      </c>
      <c r="C471" s="2">
        <v>566716</v>
      </c>
      <c r="D471" s="1" t="s">
        <v>68</v>
      </c>
      <c r="E471" s="39">
        <v>1</v>
      </c>
      <c r="F471" s="1">
        <v>7</v>
      </c>
      <c r="G471" s="1">
        <v>6</v>
      </c>
      <c r="H471" s="1">
        <v>2</v>
      </c>
      <c r="I471" s="298" t="s">
        <v>89</v>
      </c>
      <c r="J471" s="298" t="s">
        <v>309</v>
      </c>
      <c r="K471" s="29" t="s">
        <v>309</v>
      </c>
      <c r="L471" s="29" t="s">
        <v>309</v>
      </c>
      <c r="M471" s="29" t="s">
        <v>89</v>
      </c>
      <c r="N471" s="29" t="s">
        <v>89</v>
      </c>
      <c r="O471" s="29" t="s">
        <v>89</v>
      </c>
      <c r="P471" s="29" t="s">
        <v>89</v>
      </c>
      <c r="Q471" s="4"/>
      <c r="R471" s="2124">
        <v>42425</v>
      </c>
      <c r="S471" s="23">
        <f>IF(T471&lt;=0,"",(((T471-'In Productie'!$E$1)/7)+0.6))</f>
        <v>6060.3142857142857</v>
      </c>
      <c r="T471" s="181">
        <v>42418</v>
      </c>
      <c r="U471" s="4" t="s">
        <v>278</v>
      </c>
      <c r="V471" s="294"/>
      <c r="W471" s="470">
        <v>12</v>
      </c>
      <c r="X471" s="6"/>
      <c r="Y471" s="6"/>
      <c r="Z471" s="111">
        <v>42387</v>
      </c>
      <c r="AE471" s="4">
        <f>IF(A471="","",(IFERROR(VLOOKUP(A471,Projecten!A$4:W$2618,5,FALSE),"niet bekend")))</f>
        <v>1</v>
      </c>
      <c r="AF471" s="973">
        <f t="shared" si="59"/>
        <v>1570</v>
      </c>
      <c r="AG471" s="1028">
        <f>IF(A471="","",(IFERROR(VLOOKUP(A471,Projecten!A$4:W$2618,23,FALSE),"niet bekend")))</f>
        <v>1570</v>
      </c>
      <c r="AH471" s="1028">
        <f>IF(A471="","",(IFERROR(VLOOKUP(A471,Projecten!A$4:W$2618,12,FALSE),"niet bekend")))</f>
        <v>1570</v>
      </c>
      <c r="AI471" s="1026">
        <f t="shared" si="60"/>
        <v>0</v>
      </c>
    </row>
    <row r="472" spans="1:35" s="4" customFormat="1" ht="12.75" customHeight="1" x14ac:dyDescent="0.2">
      <c r="A472" s="2">
        <v>2016035</v>
      </c>
      <c r="B472" s="1492">
        <v>120485</v>
      </c>
      <c r="C472" s="2" t="s">
        <v>818</v>
      </c>
      <c r="D472" s="1" t="s">
        <v>322</v>
      </c>
      <c r="E472" s="39">
        <v>0</v>
      </c>
      <c r="F472" s="1">
        <v>2</v>
      </c>
      <c r="G472" s="1">
        <v>0</v>
      </c>
      <c r="H472" s="1">
        <v>0</v>
      </c>
      <c r="I472" s="75" t="s">
        <v>89</v>
      </c>
      <c r="J472" s="75" t="s">
        <v>309</v>
      </c>
      <c r="K472" s="75" t="s">
        <v>309</v>
      </c>
      <c r="L472" s="75" t="s">
        <v>309</v>
      </c>
      <c r="M472" s="75" t="s">
        <v>89</v>
      </c>
      <c r="N472" s="75" t="s">
        <v>89</v>
      </c>
      <c r="O472" s="75" t="s">
        <v>89</v>
      </c>
      <c r="P472" s="75" t="s">
        <v>89</v>
      </c>
      <c r="Q472" s="161"/>
      <c r="R472" s="161"/>
      <c r="S472" s="23">
        <f>IF(T472&lt;=0,"",(((T472-'In Productie'!$E$1)/7)+0.6))</f>
        <v>6060.4571428571435</v>
      </c>
      <c r="T472" s="186">
        <v>42419</v>
      </c>
      <c r="U472" s="151" t="s">
        <v>486</v>
      </c>
      <c r="V472" s="162"/>
      <c r="W472" s="499">
        <v>3</v>
      </c>
      <c r="X472" s="78"/>
      <c r="Y472" s="81"/>
      <c r="Z472" s="111">
        <v>42405</v>
      </c>
      <c r="AE472" s="4">
        <f>IF(A472="","",(IFERROR(VLOOKUP(A472,Projecten!A$4:W$2618,5,FALSE),"niet bekend")))</f>
        <v>0</v>
      </c>
      <c r="AF472" s="973">
        <f>AH472</f>
        <v>557.38</v>
      </c>
      <c r="AG472" s="1028">
        <f>IF(A472="","",(IFERROR(VLOOKUP(A472,Projecten!A$4:W$2618,23,FALSE),"niet bekend")))</f>
        <v>557.38</v>
      </c>
      <c r="AH472" s="1028">
        <f>IF(A472="","",(IFERROR(VLOOKUP(A472,Projecten!A$4:W$2618,12,FALSE),"niet bekend")))</f>
        <v>557.38</v>
      </c>
      <c r="AI472" s="1026">
        <f t="shared" si="60"/>
        <v>0</v>
      </c>
    </row>
    <row r="473" spans="1:35" s="4" customFormat="1" ht="12.75" customHeight="1" x14ac:dyDescent="0.2">
      <c r="A473" s="2">
        <v>2016009</v>
      </c>
      <c r="B473" s="1492">
        <v>120478</v>
      </c>
      <c r="C473" s="1" t="s">
        <v>755</v>
      </c>
      <c r="D473" s="1" t="s">
        <v>68</v>
      </c>
      <c r="E473" s="39">
        <v>3</v>
      </c>
      <c r="F473" s="1">
        <f>E473*7</f>
        <v>21</v>
      </c>
      <c r="G473" s="1">
        <f>E473*6</f>
        <v>18</v>
      </c>
      <c r="H473" s="1">
        <f>E473*2</f>
        <v>6</v>
      </c>
      <c r="I473" s="323" t="s">
        <v>89</v>
      </c>
      <c r="J473" s="323" t="s">
        <v>309</v>
      </c>
      <c r="K473" s="29" t="s">
        <v>309</v>
      </c>
      <c r="L473" s="29" t="s">
        <v>309</v>
      </c>
      <c r="M473" s="29" t="s">
        <v>89</v>
      </c>
      <c r="N473" s="29" t="s">
        <v>89</v>
      </c>
      <c r="O473" s="29" t="s">
        <v>89</v>
      </c>
      <c r="P473" s="29" t="s">
        <v>89</v>
      </c>
      <c r="R473" s="2124">
        <v>42422</v>
      </c>
      <c r="S473" s="23">
        <f>IF(T473&lt;=0,"",(((T473-'In Productie'!$E$1)/7)+0.6))</f>
        <v>6060.3142857142857</v>
      </c>
      <c r="T473" s="181">
        <v>42418</v>
      </c>
      <c r="U473" s="4" t="s">
        <v>278</v>
      </c>
      <c r="V473" s="4" t="s">
        <v>756</v>
      </c>
      <c r="W473" s="470">
        <v>35</v>
      </c>
      <c r="X473" s="79"/>
      <c r="Y473" s="79"/>
      <c r="Z473" s="111">
        <v>42380</v>
      </c>
      <c r="AE473" s="4">
        <f>IF(A473="","",(IFERROR(VLOOKUP(A473,Projecten!A$4:W$2618,5,FALSE),"niet bekend")))</f>
        <v>5</v>
      </c>
      <c r="AF473" s="973">
        <f>IF(AE473="","",(E473/AE473*AH473))</f>
        <v>5010</v>
      </c>
      <c r="AG473" s="1028">
        <f>IF(A473="","",(IFERROR(VLOOKUP(A473,Projecten!A$4:W$2618,23,FALSE),"niet bekend")))</f>
        <v>8350</v>
      </c>
      <c r="AH473" s="1028">
        <f>IF(A473="","",(IFERROR(VLOOKUP(A473,Projecten!A$4:W$2618,12,FALSE),"niet bekend")))</f>
        <v>8350</v>
      </c>
      <c r="AI473" s="1026">
        <f t="shared" si="60"/>
        <v>3340</v>
      </c>
    </row>
    <row r="474" spans="1:35" x14ac:dyDescent="0.2">
      <c r="A474" s="325">
        <v>2016018</v>
      </c>
      <c r="B474" s="1509">
        <v>120480</v>
      </c>
      <c r="C474" s="326" t="s">
        <v>774</v>
      </c>
      <c r="D474" s="326" t="s">
        <v>68</v>
      </c>
      <c r="E474" s="1960">
        <v>4</v>
      </c>
      <c r="F474" s="326">
        <f>E474*9</f>
        <v>36</v>
      </c>
      <c r="G474" s="326">
        <f>E474*6</f>
        <v>24</v>
      </c>
      <c r="H474" s="326">
        <f>E474*3</f>
        <v>12</v>
      </c>
      <c r="I474" s="75" t="s">
        <v>89</v>
      </c>
      <c r="J474" s="75" t="s">
        <v>89</v>
      </c>
      <c r="K474" s="7" t="s">
        <v>309</v>
      </c>
      <c r="L474" s="7" t="s">
        <v>309</v>
      </c>
      <c r="M474" s="7" t="s">
        <v>89</v>
      </c>
      <c r="N474" s="7" t="s">
        <v>89</v>
      </c>
      <c r="O474" s="7" t="s">
        <v>89</v>
      </c>
      <c r="P474" s="7" t="s">
        <v>89</v>
      </c>
      <c r="Q474" s="6"/>
      <c r="R474" s="2121"/>
      <c r="S474" s="23">
        <f>IF(T474&lt;=0,"",(((T474-'In Productie'!$E$1)/7)+0.6))</f>
        <v>6060.885714285715</v>
      </c>
      <c r="T474" s="177">
        <v>42422</v>
      </c>
      <c r="U474" s="6" t="s">
        <v>444</v>
      </c>
      <c r="V474" s="6" t="s">
        <v>842</v>
      </c>
      <c r="W474" s="497">
        <v>68</v>
      </c>
      <c r="X474" s="6"/>
      <c r="Y474" s="6"/>
      <c r="Z474" s="293">
        <v>42387</v>
      </c>
      <c r="AE474" s="4">
        <f>IF(A474="","",(IFERROR(VLOOKUP(A474,Projecten!A$4:W$2618,5,FALSE),"niet bekend")))</f>
        <v>10</v>
      </c>
      <c r="AF474" s="973">
        <f>IF(AE474="","",(E474/AE474*AH474))</f>
        <v>10548</v>
      </c>
      <c r="AG474" s="1028">
        <f>IF(A474="","",(IFERROR(VLOOKUP(A474,Projecten!A$4:W$2618,23,FALSE),"niet bekend")))</f>
        <v>26370</v>
      </c>
      <c r="AH474" s="1028">
        <f>IF(A474="","",(IFERROR(VLOOKUP(A474,Projecten!A$4:W$2618,12,FALSE),"niet bekend")))</f>
        <v>26370</v>
      </c>
      <c r="AI474" s="1026">
        <f t="shared" si="60"/>
        <v>15822</v>
      </c>
    </row>
    <row r="475" spans="1:35" s="4" customFormat="1" ht="12.75" customHeight="1" x14ac:dyDescent="0.2">
      <c r="A475" s="2"/>
      <c r="B475" s="1492"/>
      <c r="C475" s="2"/>
      <c r="D475" s="1"/>
      <c r="E475" s="39"/>
      <c r="F475" s="1"/>
      <c r="G475" s="1"/>
      <c r="H475" s="1"/>
      <c r="I475" s="75"/>
      <c r="J475" s="75"/>
      <c r="K475" s="75"/>
      <c r="L475" s="75"/>
      <c r="M475" s="75"/>
      <c r="N475" s="75"/>
      <c r="O475" s="75"/>
      <c r="P475" s="75"/>
      <c r="Q475" s="161"/>
      <c r="R475" s="161"/>
      <c r="S475" s="23"/>
      <c r="T475" s="186"/>
      <c r="U475" s="151"/>
      <c r="V475" s="162"/>
      <c r="W475" s="499"/>
      <c r="X475" s="78"/>
      <c r="Y475" s="81"/>
      <c r="Z475" s="111"/>
      <c r="AE475" s="4" t="str">
        <f>IF(A475="","",(IFERROR(VLOOKUP(A475,Projecten!A$4:W$2618,5,FALSE),"niet bekend")))</f>
        <v/>
      </c>
      <c r="AF475" s="973" t="str">
        <f>IF(AE475="","",(E475/AE475*AH475))</f>
        <v/>
      </c>
      <c r="AG475" s="1028" t="str">
        <f>IF(A475="","",(IFERROR(VLOOKUP(A475,Projecten!A$4:W$2618,23,FALSE),"niet bekend")))</f>
        <v/>
      </c>
      <c r="AH475" s="1028" t="str">
        <f>IF(A475="","",(IFERROR(VLOOKUP(A475,Projecten!A$4:W$2618,12,FALSE),"niet bekend")))</f>
        <v/>
      </c>
      <c r="AI475" s="1026" t="str">
        <f t="shared" si="60"/>
        <v/>
      </c>
    </row>
    <row r="476" spans="1:35" s="38" customFormat="1" ht="12.75" customHeight="1" x14ac:dyDescent="0.2">
      <c r="A476" s="30"/>
      <c r="B476" s="1491"/>
      <c r="C476" s="31"/>
      <c r="D476" s="31"/>
      <c r="E476" s="32"/>
      <c r="F476" s="31"/>
      <c r="G476" s="31"/>
      <c r="H476" s="31"/>
      <c r="I476" s="32"/>
      <c r="J476" s="32"/>
      <c r="K476" s="32"/>
      <c r="L476" s="32"/>
      <c r="M476" s="32"/>
      <c r="N476" s="32"/>
      <c r="O476" s="32"/>
      <c r="P476" s="32"/>
      <c r="Q476" s="33"/>
      <c r="R476" s="33"/>
      <c r="S476" s="1198"/>
      <c r="T476" s="176"/>
      <c r="U476" s="35"/>
      <c r="V476" s="35"/>
      <c r="W476" s="35"/>
      <c r="X476" s="83"/>
      <c r="Y476" s="84"/>
      <c r="Z476" s="36"/>
      <c r="AF476" s="983"/>
      <c r="AG476" s="1030"/>
      <c r="AH476" s="1030"/>
      <c r="AI476" s="1030"/>
    </row>
    <row r="477" spans="1:35" s="957" customFormat="1" x14ac:dyDescent="0.2">
      <c r="A477" s="1007"/>
      <c r="B477" s="1489"/>
      <c r="C477" s="1008">
        <f>SUM(F477:H477)</f>
        <v>366</v>
      </c>
      <c r="D477" s="1009"/>
      <c r="E477" s="1010">
        <f>SUM(E481:E494)</f>
        <v>23</v>
      </c>
      <c r="F477" s="1009">
        <f>SUM(F481:F494)</f>
        <v>185</v>
      </c>
      <c r="G477" s="1009">
        <f>SUM(G481:G494)</f>
        <v>125</v>
      </c>
      <c r="H477" s="1009">
        <f>SUM(H481:H494)</f>
        <v>56</v>
      </c>
      <c r="I477" s="1010"/>
      <c r="J477" s="1061"/>
      <c r="K477" s="1061"/>
      <c r="L477" s="1061"/>
      <c r="M477" s="1010"/>
      <c r="N477" s="1010"/>
      <c r="O477" s="1010"/>
      <c r="P477" s="1061"/>
      <c r="Q477" s="1043">
        <v>8</v>
      </c>
      <c r="R477" s="1043"/>
      <c r="S477" s="1199"/>
      <c r="T477" s="1013"/>
      <c r="U477" s="1014"/>
      <c r="V477" s="1014">
        <f>SUM(W477:W494)</f>
        <v>338.25</v>
      </c>
      <c r="W477" s="960"/>
      <c r="X477" s="960">
        <v>305</v>
      </c>
      <c r="Y477" s="968">
        <f>V477-X477</f>
        <v>33.25</v>
      </c>
      <c r="Z477" s="969"/>
      <c r="AD477" s="959"/>
      <c r="AE477" s="1038" t="str">
        <f>IF(A477="","",(IFERROR(VLOOKUP(A477,Projecten!A$4:W$2618,5,FALSE),"niet bekend")))</f>
        <v/>
      </c>
      <c r="AF477" s="1037">
        <f>SUM(AF478:AF496)</f>
        <v>53184.15</v>
      </c>
      <c r="AG477" s="1027" t="str">
        <f>IF(A477="","",(IFERROR(VLOOKUP(A477,Projecten!A$4:W$2618,23,FALSE),"niet bekend")))</f>
        <v/>
      </c>
      <c r="AH477" s="1027" t="str">
        <f>IF(A477="","",(IFERROR(VLOOKUP(A477,Projecten!A$4:W$2618,12,FALSE),"niet bekend")))</f>
        <v/>
      </c>
      <c r="AI477" s="1027"/>
    </row>
    <row r="478" spans="1:35" x14ac:dyDescent="0.2">
      <c r="A478" s="5"/>
      <c r="C478" s="315" t="s">
        <v>856</v>
      </c>
      <c r="J478" s="75"/>
      <c r="K478" s="75"/>
      <c r="L478" s="75"/>
      <c r="M478" s="76"/>
      <c r="N478" s="76"/>
      <c r="O478" s="76"/>
      <c r="P478" s="76"/>
      <c r="W478" s="471">
        <v>0.5</v>
      </c>
      <c r="X478" s="6"/>
      <c r="Z478" s="26"/>
      <c r="AE478" s="4" t="str">
        <f>IF(A478="","",(IFERROR(VLOOKUP(A478,Projecten!A$4:W$2618,5,FALSE),"niet bekend")))</f>
        <v/>
      </c>
      <c r="AF478" s="973" t="str">
        <f t="shared" ref="AF478:AF495" si="61">IF(AE478="","",(E478/AE478*AH478))</f>
        <v/>
      </c>
      <c r="AG478" s="1028" t="str">
        <f>IF(A478="","",(IFERROR(VLOOKUP(A478,Projecten!A$4:W$2618,23,FALSE),"niet bekend")))</f>
        <v/>
      </c>
      <c r="AH478" s="1028" t="str">
        <f>IF(A478="","",(IFERROR(VLOOKUP(A478,Projecten!A$4:W$2618,12,FALSE),"niet bekend")))</f>
        <v/>
      </c>
      <c r="AI478" s="1026" t="str">
        <f t="shared" ref="AI478:AI495" si="62">IF(AF478="","",(AH478-AF478))</f>
        <v/>
      </c>
    </row>
    <row r="479" spans="1:35" s="4" customFormat="1" ht="12.75" customHeight="1" x14ac:dyDescent="0.2">
      <c r="A479" s="2"/>
      <c r="B479" s="1492"/>
      <c r="C479" s="188" t="s">
        <v>740</v>
      </c>
      <c r="D479" s="1"/>
      <c r="E479" s="39"/>
      <c r="F479" s="1"/>
      <c r="G479" s="1"/>
      <c r="H479" s="1"/>
      <c r="I479" s="76"/>
      <c r="J479" s="76"/>
      <c r="K479" s="76"/>
      <c r="L479" s="41"/>
      <c r="M479" s="41"/>
      <c r="N479" s="41"/>
      <c r="O479" s="41"/>
      <c r="P479" s="41"/>
      <c r="R479" s="2124"/>
      <c r="S479" s="23"/>
      <c r="T479" s="181"/>
      <c r="W479" s="471">
        <v>19.5</v>
      </c>
      <c r="X479" s="79"/>
      <c r="Y479" s="79"/>
      <c r="Z479" s="111"/>
      <c r="AE479" s="4" t="str">
        <f>IF(A479="","",(IFERROR(VLOOKUP(A479,Projecten!A$4:W$2618,5,FALSE),"niet bekend")))</f>
        <v/>
      </c>
      <c r="AF479" s="973" t="str">
        <f t="shared" si="61"/>
        <v/>
      </c>
      <c r="AG479" s="1028" t="str">
        <f>IF(A479="","",(IFERROR(VLOOKUP(A479,Projecten!A$4:W$2618,23,FALSE),"niet bekend")))</f>
        <v/>
      </c>
      <c r="AH479" s="1028" t="str">
        <f>IF(A479="","",(IFERROR(VLOOKUP(A479,Projecten!A$4:W$2618,12,FALSE),"niet bekend")))</f>
        <v/>
      </c>
      <c r="AI479" s="1026" t="str">
        <f t="shared" si="62"/>
        <v/>
      </c>
    </row>
    <row r="480" spans="1:35" x14ac:dyDescent="0.2">
      <c r="A480" s="5"/>
      <c r="B480" s="329"/>
      <c r="C480" s="330" t="s">
        <v>877</v>
      </c>
      <c r="D480" s="331"/>
      <c r="E480" s="363"/>
      <c r="F480" s="331"/>
      <c r="G480" s="331"/>
      <c r="H480" s="331"/>
      <c r="J480" s="75"/>
      <c r="K480" s="75"/>
      <c r="L480" s="75"/>
      <c r="M480" s="76"/>
      <c r="N480" s="76"/>
      <c r="O480" s="76"/>
      <c r="P480" s="76"/>
      <c r="W480" s="471">
        <v>8.25</v>
      </c>
      <c r="X480" s="6"/>
      <c r="Z480" s="26"/>
      <c r="AE480" s="4" t="str">
        <f>IF(A480="","",(IFERROR(VLOOKUP(A480,Projecten!A$4:W$2618,5,FALSE),"niet bekend")))</f>
        <v/>
      </c>
      <c r="AF480" s="973" t="str">
        <f t="shared" si="61"/>
        <v/>
      </c>
      <c r="AG480" s="1028" t="str">
        <f>IF(A480="","",(IFERROR(VLOOKUP(A480,Projecten!A$4:W$2618,23,FALSE),"niet bekend")))</f>
        <v/>
      </c>
      <c r="AH480" s="1028" t="str">
        <f>IF(A480="","",(IFERROR(VLOOKUP(A480,Projecten!A$4:W$2618,12,FALSE),"niet bekend")))</f>
        <v/>
      </c>
      <c r="AI480" s="1026" t="str">
        <f t="shared" si="62"/>
        <v/>
      </c>
    </row>
    <row r="481" spans="1:35" x14ac:dyDescent="0.2">
      <c r="A481" s="290">
        <v>2016018</v>
      </c>
      <c r="B481" s="1506">
        <v>120480</v>
      </c>
      <c r="C481" s="292" t="s">
        <v>774</v>
      </c>
      <c r="D481" s="292" t="s">
        <v>68</v>
      </c>
      <c r="E481" s="999">
        <v>1</v>
      </c>
      <c r="F481" s="292">
        <f>E481*9</f>
        <v>9</v>
      </c>
      <c r="G481" s="292">
        <f>E481*6</f>
        <v>6</v>
      </c>
      <c r="H481" s="292">
        <f>E481*3</f>
        <v>3</v>
      </c>
      <c r="I481" s="75" t="s">
        <v>89</v>
      </c>
      <c r="J481" s="76" t="s">
        <v>89</v>
      </c>
      <c r="K481" s="76" t="s">
        <v>309</v>
      </c>
      <c r="L481" s="76" t="s">
        <v>309</v>
      </c>
      <c r="M481" s="76" t="s">
        <v>89</v>
      </c>
      <c r="N481" s="76" t="s">
        <v>89</v>
      </c>
      <c r="O481" s="76" t="s">
        <v>89</v>
      </c>
      <c r="P481" s="75" t="s">
        <v>89</v>
      </c>
      <c r="Q481" s="6"/>
      <c r="R481" s="2121"/>
      <c r="S481" s="23">
        <f>IF(T481&lt;=0,"",(((T481-'In Productie'!$E$1)/7)+0.6))</f>
        <v>6060.885714285715</v>
      </c>
      <c r="T481" s="177">
        <v>42422</v>
      </c>
      <c r="U481" s="6" t="s">
        <v>444</v>
      </c>
      <c r="V481" s="6" t="s">
        <v>842</v>
      </c>
      <c r="W481" s="470">
        <v>17</v>
      </c>
      <c r="X481" s="6"/>
      <c r="Z481" s="308">
        <v>42387</v>
      </c>
      <c r="AE481" s="4">
        <f>IF(A481="","",(IFERROR(VLOOKUP(A481,Projecten!A$4:W$2618,5,FALSE),"niet bekend")))</f>
        <v>10</v>
      </c>
      <c r="AF481" s="973">
        <f t="shared" si="61"/>
        <v>2637</v>
      </c>
      <c r="AG481" s="1028">
        <f>IF(A481="","",(IFERROR(VLOOKUP(A481,Projecten!A$4:W$2618,23,FALSE),"niet bekend")))</f>
        <v>26370</v>
      </c>
      <c r="AH481" s="1028">
        <f>IF(A481="","",(IFERROR(VLOOKUP(A481,Projecten!A$4:W$2618,12,FALSE),"niet bekend")))</f>
        <v>26370</v>
      </c>
      <c r="AI481" s="1026">
        <f t="shared" si="62"/>
        <v>23733</v>
      </c>
    </row>
    <row r="482" spans="1:35" s="4" customFormat="1" ht="12.75" customHeight="1" x14ac:dyDescent="0.2">
      <c r="A482" s="2">
        <v>2016040</v>
      </c>
      <c r="B482" s="1492">
        <v>120487</v>
      </c>
      <c r="C482" s="2" t="s">
        <v>826</v>
      </c>
      <c r="D482" s="1" t="s">
        <v>68</v>
      </c>
      <c r="E482" s="1961">
        <v>3</v>
      </c>
      <c r="F482" s="1">
        <f>E482*6</f>
        <v>18</v>
      </c>
      <c r="G482" s="1">
        <f>E482*5</f>
        <v>15</v>
      </c>
      <c r="H482" s="1">
        <f>E482*1</f>
        <v>3</v>
      </c>
      <c r="I482" s="74" t="s">
        <v>89</v>
      </c>
      <c r="J482" s="74" t="s">
        <v>309</v>
      </c>
      <c r="K482" s="29" t="s">
        <v>309</v>
      </c>
      <c r="L482" s="29" t="s">
        <v>309</v>
      </c>
      <c r="M482" s="29" t="s">
        <v>89</v>
      </c>
      <c r="N482" s="29" t="s">
        <v>89</v>
      </c>
      <c r="O482" s="29" t="s">
        <v>89</v>
      </c>
      <c r="P482" s="29" t="s">
        <v>89</v>
      </c>
      <c r="R482" s="2124"/>
      <c r="S482" s="23">
        <f>IF(T482&lt;=0,"",(((T482-'In Productie'!$E$1)/7)+0.6))</f>
        <v>6061.885714285715</v>
      </c>
      <c r="T482" s="181">
        <v>42429</v>
      </c>
      <c r="U482" s="4" t="s">
        <v>444</v>
      </c>
      <c r="W482" s="25">
        <v>31</v>
      </c>
      <c r="X482" s="79"/>
      <c r="Y482" s="79"/>
      <c r="Z482" s="111">
        <v>42405</v>
      </c>
      <c r="AE482" s="4">
        <f>IF(A482="","",(IFERROR(VLOOKUP(A482,Projecten!A$4:W$2618,5,FALSE),"niet bekend")))</f>
        <v>3</v>
      </c>
      <c r="AF482" s="973">
        <f t="shared" si="61"/>
        <v>4929</v>
      </c>
      <c r="AG482" s="1028">
        <f>IF(A482="","",(IFERROR(VLOOKUP(A482,Projecten!A$4:W$2618,23,FALSE),"niet bekend")))</f>
        <v>4929</v>
      </c>
      <c r="AH482" s="1028">
        <f>IF(A482="","",(IFERROR(VLOOKUP(A482,Projecten!A$4:W$2618,12,FALSE),"niet bekend")))</f>
        <v>4929</v>
      </c>
      <c r="AI482" s="1026">
        <f t="shared" si="62"/>
        <v>0</v>
      </c>
    </row>
    <row r="483" spans="1:35" s="4" customFormat="1" ht="12.75" customHeight="1" x14ac:dyDescent="0.2">
      <c r="A483" s="2">
        <v>2016012</v>
      </c>
      <c r="B483" s="1510">
        <v>120484</v>
      </c>
      <c r="C483" s="1" t="s">
        <v>766</v>
      </c>
      <c r="D483" s="1" t="s">
        <v>611</v>
      </c>
      <c r="E483" s="91">
        <v>1</v>
      </c>
      <c r="F483" s="1">
        <v>6</v>
      </c>
      <c r="G483" s="1">
        <v>4</v>
      </c>
      <c r="H483" s="1">
        <v>3</v>
      </c>
      <c r="I483" s="74" t="s">
        <v>89</v>
      </c>
      <c r="J483" s="74" t="s">
        <v>89</v>
      </c>
      <c r="K483" s="29" t="s">
        <v>309</v>
      </c>
      <c r="L483" s="29" t="s">
        <v>309</v>
      </c>
      <c r="M483" s="29" t="s">
        <v>89</v>
      </c>
      <c r="N483" s="29" t="s">
        <v>89</v>
      </c>
      <c r="O483" s="29" t="s">
        <v>89</v>
      </c>
      <c r="P483" s="29" t="s">
        <v>89</v>
      </c>
      <c r="R483" s="2124"/>
      <c r="S483" s="23">
        <f>IF(T483&lt;=0,"",(((T483-'In Productie'!$E$1)/7)+0.6))</f>
        <v>6061.1714285714288</v>
      </c>
      <c r="T483" s="181">
        <v>42424</v>
      </c>
      <c r="U483" s="4" t="s">
        <v>647</v>
      </c>
      <c r="W483" s="25">
        <v>13</v>
      </c>
      <c r="X483" s="79"/>
      <c r="Y483" s="79"/>
      <c r="Z483" s="111">
        <v>42377</v>
      </c>
      <c r="AE483" s="4">
        <f>IF(A483="","",(IFERROR(VLOOKUP(A483,Projecten!A$4:W$2618,5,FALSE),"niet bekend")))</f>
        <v>1</v>
      </c>
      <c r="AF483" s="973">
        <f t="shared" si="61"/>
        <v>1827.15</v>
      </c>
      <c r="AG483" s="1028">
        <f>IF(A483="","",(IFERROR(VLOOKUP(A483,Projecten!A$4:W$2618,23,FALSE),"niet bekend")))</f>
        <v>1827.15</v>
      </c>
      <c r="AH483" s="1028">
        <f>IF(A483="","",(IFERROR(VLOOKUP(A483,Projecten!A$4:W$2618,12,FALSE),"niet bekend")))</f>
        <v>1827.15</v>
      </c>
      <c r="AI483" s="1026">
        <f t="shared" si="62"/>
        <v>0</v>
      </c>
    </row>
    <row r="484" spans="1:35" s="4" customFormat="1" ht="12.75" customHeight="1" x14ac:dyDescent="0.2">
      <c r="A484" s="295">
        <v>2016021</v>
      </c>
      <c r="B484" s="1492">
        <v>120491</v>
      </c>
      <c r="C484" s="2" t="s">
        <v>795</v>
      </c>
      <c r="D484" s="1" t="s">
        <v>68</v>
      </c>
      <c r="E484" s="1961">
        <v>1</v>
      </c>
      <c r="F484" s="1">
        <v>12</v>
      </c>
      <c r="G484" s="1">
        <v>7</v>
      </c>
      <c r="H484" s="1">
        <v>3</v>
      </c>
      <c r="I484" s="75" t="s">
        <v>89</v>
      </c>
      <c r="J484" s="75" t="s">
        <v>309</v>
      </c>
      <c r="K484" s="7" t="s">
        <v>309</v>
      </c>
      <c r="L484" s="7" t="s">
        <v>309</v>
      </c>
      <c r="M484" s="7" t="s">
        <v>89</v>
      </c>
      <c r="N484" s="7" t="s">
        <v>89</v>
      </c>
      <c r="O484" s="7" t="s">
        <v>89</v>
      </c>
      <c r="P484" s="7" t="s">
        <v>89</v>
      </c>
      <c r="R484" s="2124">
        <v>42431</v>
      </c>
      <c r="S484" s="23">
        <f>IF(T484&lt;=0,"",(((T484-'In Productie'!$E$1)/7)+0.6))</f>
        <v>6061.3142857142857</v>
      </c>
      <c r="T484" s="181">
        <v>42425</v>
      </c>
      <c r="U484" s="4" t="s">
        <v>278</v>
      </c>
      <c r="V484" s="4" t="s">
        <v>828</v>
      </c>
      <c r="W484" s="499">
        <v>17</v>
      </c>
      <c r="X484" s="80"/>
      <c r="Y484" s="82"/>
      <c r="Z484" s="111">
        <v>42396</v>
      </c>
      <c r="AE484" s="4">
        <f>IF(A484="","",(IFERROR(VLOOKUP(A484,Projecten!A$4:W$2618,5,FALSE),"niet bekend")))</f>
        <v>1</v>
      </c>
      <c r="AF484" s="973">
        <f t="shared" si="61"/>
        <v>3746</v>
      </c>
      <c r="AG484" s="1028">
        <f>IF(A484="","",(IFERROR(VLOOKUP(A484,Projecten!A$4:W$2618,23,FALSE),"niet bekend")))</f>
        <v>3746</v>
      </c>
      <c r="AH484" s="1028">
        <f>IF(A484="","",(IFERROR(VLOOKUP(A484,Projecten!A$4:W$2618,12,FALSE),"niet bekend")))</f>
        <v>3746</v>
      </c>
      <c r="AI484" s="1026">
        <f t="shared" si="62"/>
        <v>0</v>
      </c>
    </row>
    <row r="485" spans="1:35" s="4" customFormat="1" ht="12.75" customHeight="1" x14ac:dyDescent="0.2">
      <c r="A485" s="295">
        <v>2016028</v>
      </c>
      <c r="B485" s="1492">
        <v>120492</v>
      </c>
      <c r="C485" s="2" t="s">
        <v>794</v>
      </c>
      <c r="D485" s="1" t="s">
        <v>68</v>
      </c>
      <c r="E485" s="1961">
        <v>1</v>
      </c>
      <c r="F485" s="1">
        <v>10</v>
      </c>
      <c r="G485" s="1">
        <v>6</v>
      </c>
      <c r="H485" s="1">
        <v>3</v>
      </c>
      <c r="I485" s="75" t="s">
        <v>89</v>
      </c>
      <c r="J485" s="75" t="s">
        <v>309</v>
      </c>
      <c r="K485" s="7" t="s">
        <v>309</v>
      </c>
      <c r="L485" s="7" t="s">
        <v>309</v>
      </c>
      <c r="M485" s="7" t="s">
        <v>89</v>
      </c>
      <c r="N485" s="7" t="s">
        <v>89</v>
      </c>
      <c r="O485" s="7" t="s">
        <v>89</v>
      </c>
      <c r="P485" s="7" t="s">
        <v>89</v>
      </c>
      <c r="R485" s="2124">
        <v>42431</v>
      </c>
      <c r="S485" s="23">
        <f>IF(T485&lt;=0,"",(((T485-'In Productie'!$E$1)/7)+0.6))</f>
        <v>6061.3142857142857</v>
      </c>
      <c r="T485" s="181">
        <v>42425</v>
      </c>
      <c r="U485" s="4" t="s">
        <v>278</v>
      </c>
      <c r="V485" s="4" t="s">
        <v>828</v>
      </c>
      <c r="W485" s="499">
        <v>17</v>
      </c>
      <c r="X485" s="80"/>
      <c r="Y485" s="82"/>
      <c r="Z485" s="111">
        <v>42396</v>
      </c>
      <c r="AE485" s="4">
        <f>IF(A485="","",(IFERROR(VLOOKUP(A485,Projecten!A$4:W$2618,5,FALSE),"niet bekend")))</f>
        <v>1</v>
      </c>
      <c r="AF485" s="973">
        <f t="shared" si="61"/>
        <v>4422</v>
      </c>
      <c r="AG485" s="1028">
        <f>IF(A485="","",(IFERROR(VLOOKUP(A485,Projecten!A$4:W$2618,23,FALSE),"niet bekend")))</f>
        <v>4422</v>
      </c>
      <c r="AH485" s="1028">
        <f>IF(A485="","",(IFERROR(VLOOKUP(A485,Projecten!A$4:W$2618,12,FALSE),"niet bekend")))</f>
        <v>4422</v>
      </c>
      <c r="AI485" s="1026">
        <f t="shared" si="62"/>
        <v>0</v>
      </c>
    </row>
    <row r="486" spans="1:35" s="4" customFormat="1" ht="12.75" customHeight="1" x14ac:dyDescent="0.2">
      <c r="A486" s="295">
        <v>2016029</v>
      </c>
      <c r="B486" s="1492">
        <v>120491</v>
      </c>
      <c r="C486" s="2" t="s">
        <v>796</v>
      </c>
      <c r="D486" s="1" t="s">
        <v>68</v>
      </c>
      <c r="E486" s="1961">
        <v>1</v>
      </c>
      <c r="F486" s="1">
        <v>12</v>
      </c>
      <c r="G486" s="1">
        <v>7</v>
      </c>
      <c r="H486" s="1">
        <v>3</v>
      </c>
      <c r="I486" s="75" t="s">
        <v>89</v>
      </c>
      <c r="J486" s="75" t="s">
        <v>309</v>
      </c>
      <c r="K486" s="7" t="s">
        <v>309</v>
      </c>
      <c r="L486" s="7" t="s">
        <v>309</v>
      </c>
      <c r="M486" s="7" t="s">
        <v>89</v>
      </c>
      <c r="N486" s="7" t="s">
        <v>89</v>
      </c>
      <c r="O486" s="7" t="s">
        <v>89</v>
      </c>
      <c r="P486" s="7" t="s">
        <v>89</v>
      </c>
      <c r="R486" s="2124">
        <v>42433</v>
      </c>
      <c r="S486" s="23">
        <f>IF(T486&lt;=0,"",(((T486-'In Productie'!$E$1)/7)+0.6))</f>
        <v>6061.3142857142857</v>
      </c>
      <c r="T486" s="181">
        <v>42425</v>
      </c>
      <c r="U486" s="4" t="s">
        <v>278</v>
      </c>
      <c r="V486" s="4" t="s">
        <v>828</v>
      </c>
      <c r="W486" s="499">
        <v>17</v>
      </c>
      <c r="X486" s="80"/>
      <c r="Y486" s="82"/>
      <c r="Z486" s="111">
        <v>42396</v>
      </c>
      <c r="AE486" s="4">
        <f>IF(A486="","",(IFERROR(VLOOKUP(A486,Projecten!A$4:W$2618,5,FALSE),"niet bekend")))</f>
        <v>1</v>
      </c>
      <c r="AF486" s="973">
        <f t="shared" si="61"/>
        <v>3746</v>
      </c>
      <c r="AG486" s="1028">
        <f>IF(A486="","",(IFERROR(VLOOKUP(A486,Projecten!A$4:W$2618,23,FALSE),"niet bekend")))</f>
        <v>3746</v>
      </c>
      <c r="AH486" s="1028">
        <f>IF(A486="","",(IFERROR(VLOOKUP(A486,Projecten!A$4:W$2618,12,FALSE),"niet bekend")))</f>
        <v>3746</v>
      </c>
      <c r="AI486" s="1026">
        <f t="shared" si="62"/>
        <v>0</v>
      </c>
    </row>
    <row r="487" spans="1:35" s="4" customFormat="1" ht="12.75" customHeight="1" x14ac:dyDescent="0.2">
      <c r="A487" s="2">
        <v>2016027</v>
      </c>
      <c r="B487" s="1492">
        <v>120491</v>
      </c>
      <c r="C487" s="2">
        <v>492216</v>
      </c>
      <c r="D487" s="1" t="s">
        <v>68</v>
      </c>
      <c r="E487" s="1961">
        <v>1</v>
      </c>
      <c r="F487" s="1">
        <v>7</v>
      </c>
      <c r="G487" s="1">
        <v>3</v>
      </c>
      <c r="H487" s="1">
        <v>5</v>
      </c>
      <c r="I487" s="75" t="s">
        <v>89</v>
      </c>
      <c r="J487" s="75" t="s">
        <v>89</v>
      </c>
      <c r="K487" s="7" t="s">
        <v>309</v>
      </c>
      <c r="L487" s="7" t="s">
        <v>309</v>
      </c>
      <c r="M487" s="7" t="s">
        <v>89</v>
      </c>
      <c r="N487" s="7" t="s">
        <v>89</v>
      </c>
      <c r="O487" s="7" t="s">
        <v>89</v>
      </c>
      <c r="P487" s="7" t="s">
        <v>89</v>
      </c>
      <c r="R487" s="2124">
        <v>42429</v>
      </c>
      <c r="S487" s="23">
        <f>IF(T487&lt;=0,"",(((T487-'In Productie'!$E$1)/7)+0.6))</f>
        <v>6061.3142857142857</v>
      </c>
      <c r="T487" s="181">
        <v>42425</v>
      </c>
      <c r="U487" s="4" t="s">
        <v>278</v>
      </c>
      <c r="V487" s="4" t="s">
        <v>838</v>
      </c>
      <c r="W487" s="499">
        <v>17</v>
      </c>
      <c r="X487" s="80"/>
      <c r="Y487" s="82"/>
      <c r="Z487" s="111">
        <v>42396</v>
      </c>
      <c r="AE487" s="4">
        <f>IF(A487="","",(IFERROR(VLOOKUP(A487,Projecten!A$4:W$2618,5,FALSE),"niet bekend")))</f>
        <v>1</v>
      </c>
      <c r="AF487" s="973">
        <f t="shared" si="61"/>
        <v>2736</v>
      </c>
      <c r="AG487" s="1028">
        <f>IF(A487="","",(IFERROR(VLOOKUP(A487,Projecten!A$4:W$2618,23,FALSE),"niet bekend")))</f>
        <v>2736</v>
      </c>
      <c r="AH487" s="1028">
        <f>IF(A487="","",(IFERROR(VLOOKUP(A487,Projecten!A$4:W$2618,12,FALSE),"niet bekend")))</f>
        <v>2736</v>
      </c>
      <c r="AI487" s="1026">
        <f t="shared" si="62"/>
        <v>0</v>
      </c>
    </row>
    <row r="488" spans="1:35" s="4" customFormat="1" ht="12.75" customHeight="1" x14ac:dyDescent="0.2">
      <c r="A488" s="2">
        <v>2016031</v>
      </c>
      <c r="B488" s="1492">
        <v>120491</v>
      </c>
      <c r="C488" s="2">
        <v>556016</v>
      </c>
      <c r="D488" s="1" t="s">
        <v>68</v>
      </c>
      <c r="E488" s="1961">
        <v>1</v>
      </c>
      <c r="F488" s="1">
        <v>10</v>
      </c>
      <c r="G488" s="1">
        <v>5</v>
      </c>
      <c r="H488" s="1">
        <v>3</v>
      </c>
      <c r="I488" s="75" t="s">
        <v>89</v>
      </c>
      <c r="J488" s="75" t="s">
        <v>309</v>
      </c>
      <c r="K488" s="7" t="s">
        <v>309</v>
      </c>
      <c r="L488" s="7" t="s">
        <v>309</v>
      </c>
      <c r="M488" s="7" t="s">
        <v>89</v>
      </c>
      <c r="N488" s="7" t="s">
        <v>89</v>
      </c>
      <c r="O488" s="7" t="s">
        <v>89</v>
      </c>
      <c r="P488" s="7" t="s">
        <v>89</v>
      </c>
      <c r="R488" s="2124">
        <v>42432</v>
      </c>
      <c r="S488" s="23">
        <f>IF(T488&lt;=0,"",(((T488-'In Productie'!$E$1)/7)+0.6))</f>
        <v>6061.3142857142857</v>
      </c>
      <c r="T488" s="181">
        <v>42425</v>
      </c>
      <c r="U488" s="4" t="s">
        <v>278</v>
      </c>
      <c r="W488" s="499">
        <v>15</v>
      </c>
      <c r="X488" s="80"/>
      <c r="Y488" s="82"/>
      <c r="Z488" s="111">
        <v>42396</v>
      </c>
      <c r="AE488" s="4">
        <f>IF(A488="","",(IFERROR(VLOOKUP(A488,Projecten!A$4:W$2618,5,FALSE),"niet bekend")))</f>
        <v>1</v>
      </c>
      <c r="AF488" s="973">
        <f t="shared" si="61"/>
        <v>2007</v>
      </c>
      <c r="AG488" s="1028">
        <f>IF(A488="","",(IFERROR(VLOOKUP(A488,Projecten!A$4:W$2618,23,FALSE),"niet bekend")))</f>
        <v>2007</v>
      </c>
      <c r="AH488" s="1028">
        <f>IF(A488="","",(IFERROR(VLOOKUP(A488,Projecten!A$4:W$2618,12,FALSE),"niet bekend")))</f>
        <v>2007</v>
      </c>
      <c r="AI488" s="1026">
        <f t="shared" si="62"/>
        <v>0</v>
      </c>
    </row>
    <row r="489" spans="1:35" ht="12.75" customHeight="1" x14ac:dyDescent="0.2">
      <c r="A489" s="2">
        <v>2016041</v>
      </c>
      <c r="B489" s="1492">
        <v>120497</v>
      </c>
      <c r="C489" s="2">
        <v>568216</v>
      </c>
      <c r="D489" s="1" t="s">
        <v>68</v>
      </c>
      <c r="E489" s="1961">
        <v>4</v>
      </c>
      <c r="F489" s="1">
        <v>32</v>
      </c>
      <c r="G489" s="1">
        <v>20</v>
      </c>
      <c r="H489" s="1">
        <v>8</v>
      </c>
      <c r="I489" s="75" t="s">
        <v>89</v>
      </c>
      <c r="J489" s="75" t="s">
        <v>309</v>
      </c>
      <c r="K489" s="7" t="s">
        <v>309</v>
      </c>
      <c r="L489" s="7" t="s">
        <v>309</v>
      </c>
      <c r="M489" s="7" t="s">
        <v>89</v>
      </c>
      <c r="N489" s="7" t="s">
        <v>89</v>
      </c>
      <c r="O489" s="7" t="s">
        <v>89</v>
      </c>
      <c r="P489" s="7" t="s">
        <v>89</v>
      </c>
      <c r="S489" s="23">
        <f>IF(T489&lt;=0,"",(((T489-'In Productie'!$E$1)/7)+0.6))</f>
        <v>6062.0285714285719</v>
      </c>
      <c r="T489" s="181">
        <v>42430</v>
      </c>
      <c r="U489" s="4" t="s">
        <v>561</v>
      </c>
      <c r="V489" s="4" t="s">
        <v>840</v>
      </c>
      <c r="W489" s="25">
        <v>46</v>
      </c>
      <c r="X489" s="80"/>
      <c r="Y489" s="82"/>
      <c r="Z489" s="111">
        <v>42405</v>
      </c>
      <c r="AE489" s="4">
        <f>IF(A489="","",(IFERROR(VLOOKUP(A489,Projecten!A$4:W$2618,5,FALSE),"niet bekend")))</f>
        <v>4</v>
      </c>
      <c r="AF489" s="973">
        <f t="shared" si="61"/>
        <v>7824</v>
      </c>
      <c r="AG489" s="1028">
        <f>IF(A489="","",(IFERROR(VLOOKUP(A489,Projecten!A$4:W$2618,23,FALSE),"niet bekend")))</f>
        <v>7824</v>
      </c>
      <c r="AH489" s="1028">
        <f>IF(A489="","",(IFERROR(VLOOKUP(A489,Projecten!A$4:W$2618,12,FALSE),"niet bekend")))</f>
        <v>7824</v>
      </c>
      <c r="AI489" s="1026">
        <f t="shared" si="62"/>
        <v>0</v>
      </c>
    </row>
    <row r="490" spans="1:35" s="4" customFormat="1" ht="12.75" customHeight="1" x14ac:dyDescent="0.2">
      <c r="A490" s="2">
        <v>2016030</v>
      </c>
      <c r="B490" s="1508">
        <v>120494</v>
      </c>
      <c r="C490" s="2" t="s">
        <v>797</v>
      </c>
      <c r="D490" s="1" t="s">
        <v>68</v>
      </c>
      <c r="E490" s="1961">
        <v>1</v>
      </c>
      <c r="F490" s="1">
        <v>12</v>
      </c>
      <c r="G490" s="1">
        <v>7</v>
      </c>
      <c r="H490" s="1">
        <v>3</v>
      </c>
      <c r="I490" s="74" t="s">
        <v>89</v>
      </c>
      <c r="J490" s="74" t="s">
        <v>309</v>
      </c>
      <c r="K490" s="29" t="s">
        <v>309</v>
      </c>
      <c r="L490" s="29" t="s">
        <v>309</v>
      </c>
      <c r="M490" s="29" t="s">
        <v>89</v>
      </c>
      <c r="N490" s="29" t="s">
        <v>89</v>
      </c>
      <c r="O490" s="29" t="s">
        <v>89</v>
      </c>
      <c r="P490" s="29" t="s">
        <v>89</v>
      </c>
      <c r="R490" s="2124"/>
      <c r="S490" s="23">
        <f>IF(T490&lt;=0,"",(((T490-'In Productie'!$E$1)/7)+0.6))</f>
        <v>6062.3142857142857</v>
      </c>
      <c r="T490" s="181">
        <v>42432</v>
      </c>
      <c r="U490" s="4" t="s">
        <v>278</v>
      </c>
      <c r="W490" s="499">
        <v>17</v>
      </c>
      <c r="X490" s="79"/>
      <c r="Y490" s="79"/>
      <c r="Z490" s="111">
        <v>42396</v>
      </c>
      <c r="AE490" s="4">
        <f>IF(A490="","",(IFERROR(VLOOKUP(A490,Projecten!A$4:W$2618,5,FALSE),"niet bekend")))</f>
        <v>1</v>
      </c>
      <c r="AF490" s="973">
        <f t="shared" si="61"/>
        <v>3746</v>
      </c>
      <c r="AG490" s="1028">
        <f>IF(A490="","",(IFERROR(VLOOKUP(A490,Projecten!A$4:W$2618,23,FALSE),"niet bekend")))</f>
        <v>3746</v>
      </c>
      <c r="AH490" s="1028">
        <f>IF(A490="","",(IFERROR(VLOOKUP(A490,Projecten!A$4:W$2618,12,FALSE),"niet bekend")))</f>
        <v>3746</v>
      </c>
      <c r="AI490" s="1026">
        <f t="shared" si="62"/>
        <v>0</v>
      </c>
    </row>
    <row r="491" spans="1:35" s="4" customFormat="1" ht="12.75" customHeight="1" x14ac:dyDescent="0.2">
      <c r="A491" s="2">
        <v>2016036</v>
      </c>
      <c r="B491" s="1508">
        <v>120494</v>
      </c>
      <c r="C491" s="2">
        <v>574316</v>
      </c>
      <c r="D491" s="1" t="s">
        <v>68</v>
      </c>
      <c r="E491" s="1961">
        <v>1</v>
      </c>
      <c r="F491" s="1">
        <v>7</v>
      </c>
      <c r="G491" s="1">
        <v>5</v>
      </c>
      <c r="H491" s="1">
        <v>2</v>
      </c>
      <c r="I491" s="76" t="s">
        <v>89</v>
      </c>
      <c r="J491" s="76" t="s">
        <v>89</v>
      </c>
      <c r="K491" s="41" t="s">
        <v>309</v>
      </c>
      <c r="L491" s="41" t="s">
        <v>309</v>
      </c>
      <c r="M491" s="41" t="s">
        <v>89</v>
      </c>
      <c r="N491" s="41" t="s">
        <v>89</v>
      </c>
      <c r="O491" s="41" t="s">
        <v>89</v>
      </c>
      <c r="P491" s="41" t="s">
        <v>89</v>
      </c>
      <c r="R491" s="2124"/>
      <c r="S491" s="23">
        <f>IF(T491&lt;=0,"",(((T491-'In Productie'!$E$1)/7)+0.6))</f>
        <v>6062.3142857142857</v>
      </c>
      <c r="T491" s="181">
        <v>42432</v>
      </c>
      <c r="U491" s="4" t="s">
        <v>278</v>
      </c>
      <c r="W491" s="25">
        <v>13</v>
      </c>
      <c r="X491" s="79"/>
      <c r="Y491" s="79"/>
      <c r="Z491" s="111">
        <v>42404</v>
      </c>
      <c r="AE491" s="4">
        <f>IF(A491="","",(IFERROR(VLOOKUP(A491,Projecten!A$4:W$2618,5,FALSE),"niet bekend")))</f>
        <v>1</v>
      </c>
      <c r="AF491" s="973">
        <f t="shared" si="61"/>
        <v>1872</v>
      </c>
      <c r="AG491" s="1028">
        <f>IF(A491="","",(IFERROR(VLOOKUP(A491,Projecten!A$4:W$2618,23,FALSE),"niet bekend")))</f>
        <v>1872</v>
      </c>
      <c r="AH491" s="1028">
        <f>IF(A491="","",(IFERROR(VLOOKUP(A491,Projecten!A$4:W$2618,12,FALSE),"niet bekend")))</f>
        <v>1872</v>
      </c>
      <c r="AI491" s="1026">
        <f t="shared" si="62"/>
        <v>0</v>
      </c>
    </row>
    <row r="492" spans="1:35" s="4" customFormat="1" ht="12.75" customHeight="1" x14ac:dyDescent="0.2">
      <c r="A492" s="2">
        <v>2016039</v>
      </c>
      <c r="B492" s="1500" t="s">
        <v>848</v>
      </c>
      <c r="C492" s="2" t="s">
        <v>825</v>
      </c>
      <c r="D492" s="1" t="s">
        <v>68</v>
      </c>
      <c r="E492" s="1961">
        <v>3</v>
      </c>
      <c r="F492" s="1">
        <f>E492*7</f>
        <v>21</v>
      </c>
      <c r="G492" s="1">
        <f>E492*6</f>
        <v>18</v>
      </c>
      <c r="H492" s="1">
        <f>E492*2</f>
        <v>6</v>
      </c>
      <c r="I492" s="75" t="s">
        <v>89</v>
      </c>
      <c r="J492" s="75" t="s">
        <v>309</v>
      </c>
      <c r="K492" s="7" t="s">
        <v>309</v>
      </c>
      <c r="L492" s="7" t="s">
        <v>309</v>
      </c>
      <c r="M492" s="7" t="s">
        <v>89</v>
      </c>
      <c r="N492" s="7" t="s">
        <v>89</v>
      </c>
      <c r="O492" s="7" t="s">
        <v>89</v>
      </c>
      <c r="P492" s="7" t="s">
        <v>89</v>
      </c>
      <c r="R492" s="2124"/>
      <c r="S492" s="23">
        <f>IF(T492&lt;=0,"",(((T492-'In Productie'!$E$1)/7)+0.6))</f>
        <v>6062.3142857142857</v>
      </c>
      <c r="T492" s="181">
        <v>42432</v>
      </c>
      <c r="U492" s="4" t="s">
        <v>444</v>
      </c>
      <c r="V492" s="4" t="s">
        <v>840</v>
      </c>
      <c r="W492" s="25">
        <f>E492*12</f>
        <v>36</v>
      </c>
      <c r="X492" s="80"/>
      <c r="Y492" s="82"/>
      <c r="Z492" s="111">
        <v>42405</v>
      </c>
      <c r="AE492" s="4">
        <f>IF(A492="","",(IFERROR(VLOOKUP(A492,Projecten!A$4:W$2618,5,FALSE),"niet bekend")))</f>
        <v>7</v>
      </c>
      <c r="AF492" s="973">
        <f t="shared" si="61"/>
        <v>5259</v>
      </c>
      <c r="AG492" s="1028">
        <f>IF(A492="","",(IFERROR(VLOOKUP(A492,Projecten!A$4:W$2618,23,FALSE),"niet bekend")))</f>
        <v>12271</v>
      </c>
      <c r="AH492" s="1028">
        <f>IF(A492="","",(IFERROR(VLOOKUP(A492,Projecten!A$4:W$2618,12,FALSE),"niet bekend")))</f>
        <v>12271</v>
      </c>
      <c r="AI492" s="1026">
        <f t="shared" si="62"/>
        <v>7012</v>
      </c>
    </row>
    <row r="493" spans="1:35" s="4" customFormat="1" ht="12.75" customHeight="1" x14ac:dyDescent="0.2">
      <c r="A493" s="2">
        <v>2016032</v>
      </c>
      <c r="B493" s="1508">
        <v>120494</v>
      </c>
      <c r="C493" s="2">
        <v>557216</v>
      </c>
      <c r="D493" s="1" t="s">
        <v>68</v>
      </c>
      <c r="E493" s="1961">
        <v>1</v>
      </c>
      <c r="F493" s="1">
        <v>8</v>
      </c>
      <c r="G493" s="1">
        <v>4</v>
      </c>
      <c r="H493" s="1">
        <v>5</v>
      </c>
      <c r="I493" s="74" t="s">
        <v>89</v>
      </c>
      <c r="J493" s="74" t="s">
        <v>89</v>
      </c>
      <c r="K493" s="29" t="s">
        <v>309</v>
      </c>
      <c r="L493" s="29" t="s">
        <v>309</v>
      </c>
      <c r="M493" s="29" t="s">
        <v>89</v>
      </c>
      <c r="N493" s="29" t="s">
        <v>89</v>
      </c>
      <c r="O493" s="29" t="s">
        <v>89</v>
      </c>
      <c r="P493" s="29" t="s">
        <v>89</v>
      </c>
      <c r="R493" s="2124">
        <v>42432</v>
      </c>
      <c r="S493" s="23">
        <f>IF(T493&lt;=0,"",(((T493-'In Productie'!$E$1)/7)+0.6))</f>
        <v>6062.3142857142857</v>
      </c>
      <c r="T493" s="181">
        <v>42432</v>
      </c>
      <c r="U493" s="4" t="s">
        <v>278</v>
      </c>
      <c r="W493" s="25">
        <v>18</v>
      </c>
      <c r="X493" s="79"/>
      <c r="Y493" s="79"/>
      <c r="Z493" s="111">
        <v>42409</v>
      </c>
      <c r="AE493" s="4">
        <f>IF(A493="","",(IFERROR(VLOOKUP(A493,Projecten!A$4:W$2618,5,FALSE),"niet bekend")))</f>
        <v>1</v>
      </c>
      <c r="AF493" s="973">
        <f t="shared" si="61"/>
        <v>3174</v>
      </c>
      <c r="AG493" s="1028">
        <f>IF(A493="","",(IFERROR(VLOOKUP(A493,Projecten!A$4:W$2618,23,FALSE),"niet bekend")))</f>
        <v>3174</v>
      </c>
      <c r="AH493" s="1028">
        <f>IF(A493="","",(IFERROR(VLOOKUP(A493,Projecten!A$4:W$2618,12,FALSE),"niet bekend")))</f>
        <v>3174</v>
      </c>
      <c r="AI493" s="1026">
        <f t="shared" si="62"/>
        <v>0</v>
      </c>
    </row>
    <row r="494" spans="1:35" x14ac:dyDescent="0.2">
      <c r="A494" s="290">
        <v>2016039</v>
      </c>
      <c r="B494" s="1493" t="s">
        <v>848</v>
      </c>
      <c r="C494" s="290" t="s">
        <v>825</v>
      </c>
      <c r="D494" s="292" t="s">
        <v>68</v>
      </c>
      <c r="E494" s="1962">
        <v>3</v>
      </c>
      <c r="F494" s="292">
        <f>E494*7</f>
        <v>21</v>
      </c>
      <c r="G494" s="292">
        <f>E494*6</f>
        <v>18</v>
      </c>
      <c r="H494" s="292">
        <f>E494*2</f>
        <v>6</v>
      </c>
      <c r="I494" s="75" t="s">
        <v>89</v>
      </c>
      <c r="J494" s="75" t="s">
        <v>309</v>
      </c>
      <c r="K494" s="7" t="s">
        <v>309</v>
      </c>
      <c r="L494" s="7" t="s">
        <v>309</v>
      </c>
      <c r="M494" s="7" t="s">
        <v>89</v>
      </c>
      <c r="N494" s="7" t="s">
        <v>89</v>
      </c>
      <c r="O494" s="7" t="s">
        <v>89</v>
      </c>
      <c r="P494" s="7" t="s">
        <v>89</v>
      </c>
      <c r="Q494" s="6"/>
      <c r="R494" s="2121"/>
      <c r="S494" s="23">
        <f>IF(T494&lt;=0,"",(((T494-'In Productie'!$E$1)/7)+0.6))</f>
        <v>6063.0285714285719</v>
      </c>
      <c r="T494" s="177">
        <v>42437</v>
      </c>
      <c r="U494" s="6" t="s">
        <v>444</v>
      </c>
      <c r="W494" s="25">
        <f>E494*12</f>
        <v>36</v>
      </c>
      <c r="X494" s="6"/>
      <c r="Y494" s="81"/>
      <c r="Z494" s="293">
        <v>42405</v>
      </c>
      <c r="AD494" s="4"/>
      <c r="AE494" s="4">
        <f>IF(A494="","",(IFERROR(VLOOKUP(A494,Projecten!A$4:W$2618,5,FALSE),"niet bekend")))</f>
        <v>7</v>
      </c>
      <c r="AF494" s="973">
        <f t="shared" si="61"/>
        <v>5259</v>
      </c>
      <c r="AG494" s="1028">
        <f>IF(A494="","",(IFERROR(VLOOKUP(A494,Projecten!A$4:W$2618,23,FALSE),"niet bekend")))</f>
        <v>12271</v>
      </c>
      <c r="AH494" s="1028">
        <f>IF(A494="","",(IFERROR(VLOOKUP(A494,Projecten!A$4:W$2618,12,FALSE),"niet bekend")))</f>
        <v>12271</v>
      </c>
      <c r="AI494" s="1026">
        <f t="shared" si="62"/>
        <v>7012</v>
      </c>
    </row>
    <row r="495" spans="1:35" x14ac:dyDescent="0.2">
      <c r="A495" s="5"/>
      <c r="J495" s="75"/>
      <c r="K495" s="75"/>
      <c r="L495" s="75"/>
      <c r="M495" s="76"/>
      <c r="N495" s="76"/>
      <c r="O495" s="76"/>
      <c r="P495" s="75"/>
      <c r="AE495" s="4" t="str">
        <f>IF(A495="","",(IFERROR(VLOOKUP(A495,Projecten!A$4:W$2618,5,FALSE),"niet bekend")))</f>
        <v/>
      </c>
      <c r="AF495" s="973" t="str">
        <f t="shared" si="61"/>
        <v/>
      </c>
      <c r="AG495" s="1028" t="str">
        <f>IF(A495="","",(IFERROR(VLOOKUP(A495,Projecten!A$4:W$2618,23,FALSE),"niet bekend")))</f>
        <v/>
      </c>
      <c r="AH495" s="1028" t="str">
        <f>IF(A495="","",(IFERROR(VLOOKUP(A495,Projecten!A$4:W$2618,12,FALSE),"niet bekend")))</f>
        <v/>
      </c>
      <c r="AI495" s="1026" t="str">
        <f t="shared" si="62"/>
        <v/>
      </c>
    </row>
    <row r="496" spans="1:35" s="38" customFormat="1" x14ac:dyDescent="0.2">
      <c r="A496" s="30"/>
      <c r="B496" s="1491"/>
      <c r="C496" s="31"/>
      <c r="D496" s="31"/>
      <c r="E496" s="32"/>
      <c r="F496" s="31"/>
      <c r="G496" s="31"/>
      <c r="H496" s="31"/>
      <c r="I496" s="32"/>
      <c r="J496" s="32"/>
      <c r="K496" s="32"/>
      <c r="L496" s="32"/>
      <c r="M496" s="32"/>
      <c r="N496" s="32"/>
      <c r="O496" s="32"/>
      <c r="P496" s="32"/>
      <c r="Q496" s="33"/>
      <c r="R496" s="33"/>
      <c r="S496" s="1198"/>
      <c r="T496" s="176"/>
      <c r="U496" s="35"/>
      <c r="V496" s="35"/>
      <c r="W496" s="35"/>
      <c r="X496" s="83"/>
      <c r="Y496" s="37"/>
      <c r="Z496" s="312"/>
      <c r="AF496" s="983"/>
      <c r="AG496" s="1030"/>
      <c r="AH496" s="1030"/>
      <c r="AI496" s="1030"/>
    </row>
    <row r="497" spans="1:35" s="957" customFormat="1" x14ac:dyDescent="0.2">
      <c r="A497" s="1007"/>
      <c r="B497" s="1489"/>
      <c r="C497" s="1008">
        <f>SUM(F497:H497)</f>
        <v>257</v>
      </c>
      <c r="D497" s="1009"/>
      <c r="E497" s="1010">
        <f>SUM(E498:E515)</f>
        <v>16</v>
      </c>
      <c r="F497" s="1009">
        <f>SUM(F498:F515)</f>
        <v>132</v>
      </c>
      <c r="G497" s="1009">
        <f>SUM(G502:G515)</f>
        <v>86</v>
      </c>
      <c r="H497" s="1009">
        <f>SUM(H502:H515)</f>
        <v>39</v>
      </c>
      <c r="I497" s="1010"/>
      <c r="J497" s="1010"/>
      <c r="K497" s="1010"/>
      <c r="L497" s="1010"/>
      <c r="M497" s="1061"/>
      <c r="N497" s="1061"/>
      <c r="O497" s="1061"/>
      <c r="P497" s="1061"/>
      <c r="Q497" s="1043">
        <v>9</v>
      </c>
      <c r="R497" s="1043"/>
      <c r="S497" s="1199"/>
      <c r="T497" s="1013"/>
      <c r="U497" s="1014"/>
      <c r="V497" s="1014">
        <f>SUM(W497:W515)</f>
        <v>345.25</v>
      </c>
      <c r="W497" s="960"/>
      <c r="X497" s="960">
        <v>305</v>
      </c>
      <c r="Y497" s="968">
        <f>V497-X497</f>
        <v>40.25</v>
      </c>
      <c r="Z497" s="969"/>
      <c r="AD497" s="959"/>
      <c r="AE497" s="1038" t="str">
        <f>IF(A497="","",(IFERROR(VLOOKUP(A497,Projecten!A$4:W$2618,5,FALSE),"niet bekend")))</f>
        <v/>
      </c>
      <c r="AF497" s="1037">
        <f>SUM(AF498:AF516)</f>
        <v>40692.340000000004</v>
      </c>
      <c r="AG497" s="1027" t="str">
        <f>IF(A497="","",(IFERROR(VLOOKUP(A497,Projecten!A$4:W$2618,23,FALSE),"niet bekend")))</f>
        <v/>
      </c>
      <c r="AH497" s="1027" t="str">
        <f>IF(A497="","",(IFERROR(VLOOKUP(A497,Projecten!A$4:W$2618,12,FALSE),"niet bekend")))</f>
        <v/>
      </c>
      <c r="AI497" s="1027"/>
    </row>
    <row r="498" spans="1:35" x14ac:dyDescent="0.2">
      <c r="A498" s="5"/>
      <c r="C498" s="315" t="s">
        <v>878</v>
      </c>
      <c r="J498" s="76"/>
      <c r="K498" s="76"/>
      <c r="L498" s="76"/>
      <c r="M498" s="76"/>
      <c r="N498" s="76"/>
      <c r="O498" s="76"/>
      <c r="P498" s="76"/>
      <c r="W498" s="471">
        <v>30</v>
      </c>
      <c r="X498" s="6"/>
      <c r="Z498" s="26"/>
      <c r="AD498" s="4"/>
      <c r="AE498" s="4" t="str">
        <f>IF(A498="","",(IFERROR(VLOOKUP(A498,Projecten!A$4:W$2618,5,FALSE),"niet bekend")))</f>
        <v/>
      </c>
      <c r="AF498" s="973" t="str">
        <f t="shared" ref="AF498:AF503" si="63">IF(AE498="","",(E498/AE498*AH498))</f>
        <v/>
      </c>
      <c r="AG498" s="1028" t="str">
        <f>IF(A498="","",(IFERROR(VLOOKUP(A498,Projecten!A$4:W$2618,23,FALSE),"niet bekend")))</f>
        <v/>
      </c>
      <c r="AH498" s="1028" t="str">
        <f>IF(A498="","",(IFERROR(VLOOKUP(A498,Projecten!A$4:W$2618,12,FALSE),"niet bekend")))</f>
        <v/>
      </c>
      <c r="AI498" s="1026" t="str">
        <f t="shared" ref="AI498:AI515" si="64">IF(AF498="","",(AH498-AF498))</f>
        <v/>
      </c>
    </row>
    <row r="499" spans="1:35" x14ac:dyDescent="0.2">
      <c r="A499" s="5"/>
      <c r="C499" s="315" t="s">
        <v>879</v>
      </c>
      <c r="J499" s="76"/>
      <c r="K499" s="76"/>
      <c r="L499" s="76"/>
      <c r="M499" s="76"/>
      <c r="N499" s="76"/>
      <c r="O499" s="76"/>
      <c r="P499" s="76"/>
      <c r="W499" s="471">
        <v>20</v>
      </c>
      <c r="X499" s="6"/>
      <c r="Z499" s="26"/>
      <c r="AD499" s="4"/>
      <c r="AE499" s="4" t="str">
        <f>IF(A499="","",(IFERROR(VLOOKUP(A499,Projecten!A$4:W$2618,5,FALSE),"niet bekend")))</f>
        <v/>
      </c>
      <c r="AF499" s="973" t="str">
        <f t="shared" si="63"/>
        <v/>
      </c>
      <c r="AG499" s="1028" t="str">
        <f>IF(A499="","",(IFERROR(VLOOKUP(A499,Projecten!A$4:W$2618,23,FALSE),"niet bekend")))</f>
        <v/>
      </c>
      <c r="AH499" s="1028" t="str">
        <f>IF(A499="","",(IFERROR(VLOOKUP(A499,Projecten!A$4:W$2618,12,FALSE),"niet bekend")))</f>
        <v/>
      </c>
      <c r="AI499" s="1026" t="str">
        <f t="shared" si="64"/>
        <v/>
      </c>
    </row>
    <row r="500" spans="1:35" x14ac:dyDescent="0.2">
      <c r="A500" s="5"/>
      <c r="C500" s="315" t="s">
        <v>885</v>
      </c>
      <c r="J500" s="76"/>
      <c r="K500" s="76"/>
      <c r="L500" s="76"/>
      <c r="M500" s="76"/>
      <c r="N500" s="76"/>
      <c r="O500" s="76"/>
      <c r="P500" s="76"/>
      <c r="W500" s="471">
        <v>16.5</v>
      </c>
      <c r="X500" s="6"/>
      <c r="Z500" s="26"/>
      <c r="AD500" s="4"/>
      <c r="AE500" s="4" t="str">
        <f>IF(A500="","",(IFERROR(VLOOKUP(A500,Projecten!A$4:W$2618,5,FALSE),"niet bekend")))</f>
        <v/>
      </c>
      <c r="AF500" s="973" t="str">
        <f t="shared" si="63"/>
        <v/>
      </c>
      <c r="AG500" s="1028" t="str">
        <f>IF(A500="","",(IFERROR(VLOOKUP(A500,Projecten!A$4:W$2618,23,FALSE),"niet bekend")))</f>
        <v/>
      </c>
      <c r="AH500" s="1028" t="str">
        <f>IF(A500="","",(IFERROR(VLOOKUP(A500,Projecten!A$4:W$2618,12,FALSE),"niet bekend")))</f>
        <v/>
      </c>
      <c r="AI500" s="1026" t="str">
        <f t="shared" si="64"/>
        <v/>
      </c>
    </row>
    <row r="501" spans="1:35" x14ac:dyDescent="0.2">
      <c r="A501" s="5"/>
      <c r="C501" s="327" t="s">
        <v>740</v>
      </c>
      <c r="W501" s="201">
        <v>14.75</v>
      </c>
      <c r="X501" s="6"/>
      <c r="Y501" s="6"/>
      <c r="Z501" s="5"/>
      <c r="AD501" s="4"/>
      <c r="AE501" s="4" t="str">
        <f>IF(A501="","",(IFERROR(VLOOKUP(A501,Projecten!A$4:W$2618,5,FALSE),"niet bekend")))</f>
        <v/>
      </c>
      <c r="AF501" s="973" t="str">
        <f t="shared" si="63"/>
        <v/>
      </c>
      <c r="AG501" s="1028" t="str">
        <f>IF(A501="","",(IFERROR(VLOOKUP(A501,Projecten!A$4:W$2618,23,FALSE),"niet bekend")))</f>
        <v/>
      </c>
      <c r="AH501" s="1028" t="str">
        <f>IF(A501="","",(IFERROR(VLOOKUP(A501,Projecten!A$4:W$2618,12,FALSE),"niet bekend")))</f>
        <v/>
      </c>
      <c r="AI501" s="1026" t="str">
        <f t="shared" si="64"/>
        <v/>
      </c>
    </row>
    <row r="502" spans="1:35" s="4" customFormat="1" ht="12.75" customHeight="1" x14ac:dyDescent="0.2">
      <c r="A502" s="93">
        <v>2016037</v>
      </c>
      <c r="B502" s="1508">
        <v>120494</v>
      </c>
      <c r="C502" s="2" t="s">
        <v>839</v>
      </c>
      <c r="D502" s="1" t="s">
        <v>68</v>
      </c>
      <c r="E502" s="1961">
        <v>1</v>
      </c>
      <c r="F502" s="1">
        <v>11</v>
      </c>
      <c r="G502" s="1">
        <v>10</v>
      </c>
      <c r="H502" s="1">
        <v>1</v>
      </c>
      <c r="I502" s="76" t="s">
        <v>89</v>
      </c>
      <c r="J502" s="76" t="s">
        <v>309</v>
      </c>
      <c r="K502" s="76" t="s">
        <v>309</v>
      </c>
      <c r="L502" s="41" t="s">
        <v>309</v>
      </c>
      <c r="M502" s="41" t="s">
        <v>89</v>
      </c>
      <c r="N502" s="41" t="s">
        <v>89</v>
      </c>
      <c r="O502" s="41" t="s">
        <v>89</v>
      </c>
      <c r="P502" s="41" t="s">
        <v>89</v>
      </c>
      <c r="R502" s="2124">
        <v>42438</v>
      </c>
      <c r="S502" s="23">
        <f>IF(T502&lt;=0,"",(((T502-'In Productie'!$E$1)/7)+0.6))</f>
        <v>6062.3142857142857</v>
      </c>
      <c r="T502" s="181">
        <v>42432</v>
      </c>
      <c r="U502" s="4" t="s">
        <v>278</v>
      </c>
      <c r="V502" s="260" t="s">
        <v>874</v>
      </c>
      <c r="W502" s="25">
        <v>16</v>
      </c>
      <c r="X502" s="79"/>
      <c r="Y502" s="79"/>
      <c r="Z502" s="111">
        <v>42404</v>
      </c>
      <c r="AE502" s="4">
        <f>IF(A502="","",(IFERROR(VLOOKUP(A502,Projecten!A$4:W$2618,5,FALSE),"niet bekend")))</f>
        <v>1</v>
      </c>
      <c r="AF502" s="973">
        <f t="shared" si="63"/>
        <v>3434</v>
      </c>
      <c r="AG502" s="1028">
        <f>IF(A502="","",(IFERROR(VLOOKUP(A502,Projecten!A$4:W$2618,23,FALSE),"niet bekend")))</f>
        <v>3434</v>
      </c>
      <c r="AH502" s="1028">
        <f>IF(A502="","",(IFERROR(VLOOKUP(A502,Projecten!A$4:W$2618,12,FALSE),"niet bekend")))</f>
        <v>3434</v>
      </c>
      <c r="AI502" s="1026">
        <f t="shared" si="64"/>
        <v>0</v>
      </c>
    </row>
    <row r="503" spans="1:35" s="4" customFormat="1" ht="12.75" customHeight="1" x14ac:dyDescent="0.2">
      <c r="A503" s="93">
        <v>2016039</v>
      </c>
      <c r="B503" s="1500" t="s">
        <v>848</v>
      </c>
      <c r="C503" s="2" t="s">
        <v>825</v>
      </c>
      <c r="D503" s="1" t="s">
        <v>68</v>
      </c>
      <c r="E503" s="91">
        <v>1</v>
      </c>
      <c r="F503" s="1">
        <f>E503*7</f>
        <v>7</v>
      </c>
      <c r="G503" s="1">
        <f>E503*6</f>
        <v>6</v>
      </c>
      <c r="H503" s="1">
        <f>E503*2</f>
        <v>2</v>
      </c>
      <c r="I503" s="75" t="s">
        <v>89</v>
      </c>
      <c r="J503" s="75" t="s">
        <v>309</v>
      </c>
      <c r="K503" s="75" t="s">
        <v>309</v>
      </c>
      <c r="L503" s="7" t="s">
        <v>309</v>
      </c>
      <c r="M503" s="7" t="s">
        <v>89</v>
      </c>
      <c r="N503" s="7" t="s">
        <v>89</v>
      </c>
      <c r="O503" s="7" t="s">
        <v>89</v>
      </c>
      <c r="P503" s="7" t="s">
        <v>89</v>
      </c>
      <c r="R503" s="2124"/>
      <c r="S503" s="23">
        <f>IF(T503&lt;=0,"",(((T503-'In Productie'!$E$1)/7)+0.6))</f>
        <v>6063.0285714285719</v>
      </c>
      <c r="T503" s="181">
        <v>42437</v>
      </c>
      <c r="U503" s="4" t="s">
        <v>444</v>
      </c>
      <c r="W503" s="25">
        <f>E503*12</f>
        <v>12</v>
      </c>
      <c r="X503" s="80"/>
      <c r="Y503" s="82"/>
      <c r="Z503" s="111">
        <v>42405</v>
      </c>
      <c r="AE503" s="4">
        <f>IF(A503="","",(IFERROR(VLOOKUP(A503,Projecten!A$4:W$2618,5,FALSE),"niet bekend")))</f>
        <v>7</v>
      </c>
      <c r="AF503" s="973">
        <f t="shared" si="63"/>
        <v>1753</v>
      </c>
      <c r="AG503" s="1028">
        <f>IF(A503="","",(IFERROR(VLOOKUP(A503,Projecten!A$4:W$2618,23,FALSE),"niet bekend")))</f>
        <v>12271</v>
      </c>
      <c r="AH503" s="1028">
        <f>IF(A503="","",(IFERROR(VLOOKUP(A503,Projecten!A$4:W$2618,12,FALSE),"niet bekend")))</f>
        <v>12271</v>
      </c>
      <c r="AI503" s="1026">
        <f t="shared" si="64"/>
        <v>10518</v>
      </c>
    </row>
    <row r="504" spans="1:35" s="4" customFormat="1" ht="12.75" customHeight="1" x14ac:dyDescent="0.2">
      <c r="A504" s="93">
        <v>2016023</v>
      </c>
      <c r="B504" s="1492">
        <v>120486</v>
      </c>
      <c r="C504" s="2">
        <v>121491</v>
      </c>
      <c r="D504" s="1" t="s">
        <v>642</v>
      </c>
      <c r="E504" s="39">
        <v>0</v>
      </c>
      <c r="F504" s="1">
        <v>1</v>
      </c>
      <c r="G504" s="1">
        <v>0</v>
      </c>
      <c r="H504" s="1">
        <v>2</v>
      </c>
      <c r="I504" s="75" t="s">
        <v>89</v>
      </c>
      <c r="J504" s="75" t="s">
        <v>309</v>
      </c>
      <c r="K504" s="75" t="s">
        <v>89</v>
      </c>
      <c r="L504" s="75" t="s">
        <v>309</v>
      </c>
      <c r="M504" s="75" t="s">
        <v>89</v>
      </c>
      <c r="N504" s="75" t="s">
        <v>89</v>
      </c>
      <c r="O504" s="75" t="s">
        <v>89</v>
      </c>
      <c r="P504" s="75" t="s">
        <v>89</v>
      </c>
      <c r="Q504" s="161"/>
      <c r="R504" s="161"/>
      <c r="S504" s="23">
        <f>IF(T504&lt;=0,"",(((T504-'In Productie'!$E$1)/7)+0.6))</f>
        <v>6061.1714285714288</v>
      </c>
      <c r="T504" s="186">
        <v>42424</v>
      </c>
      <c r="U504" s="151" t="s">
        <v>819</v>
      </c>
      <c r="V504" s="162" t="s">
        <v>687</v>
      </c>
      <c r="W504" s="499">
        <v>6</v>
      </c>
      <c r="X504" s="78"/>
      <c r="Y504" s="81"/>
      <c r="Z504" s="111">
        <v>42401</v>
      </c>
      <c r="AE504" s="4">
        <f>IF(A504="","",(IFERROR(VLOOKUP(A504,Projecten!A$4:W$2618,5,FALSE),"niet bekend")))</f>
        <v>0</v>
      </c>
      <c r="AF504" s="973">
        <f>AH504</f>
        <v>1000</v>
      </c>
      <c r="AG504" s="1028">
        <f>IF(A504="","",(IFERROR(VLOOKUP(A504,Projecten!A$4:W$2618,23,FALSE),"niet bekend")))</f>
        <v>1000</v>
      </c>
      <c r="AH504" s="1028">
        <f>IF(A504="","",(IFERROR(VLOOKUP(A504,Projecten!A$4:W$2618,12,FALSE),"niet bekend")))</f>
        <v>1000</v>
      </c>
      <c r="AI504" s="1026">
        <f t="shared" si="64"/>
        <v>0</v>
      </c>
    </row>
    <row r="505" spans="1:35" s="4" customFormat="1" ht="12.75" customHeight="1" x14ac:dyDescent="0.2">
      <c r="A505" s="93">
        <v>2016033</v>
      </c>
      <c r="B505" s="1500">
        <v>120503</v>
      </c>
      <c r="C505" s="2" t="s">
        <v>806</v>
      </c>
      <c r="D505" s="1" t="s">
        <v>322</v>
      </c>
      <c r="E505" s="1961">
        <v>0</v>
      </c>
      <c r="F505" s="1">
        <v>6</v>
      </c>
      <c r="G505" s="1">
        <v>2</v>
      </c>
      <c r="H505" s="1">
        <v>0</v>
      </c>
      <c r="I505" s="76" t="s">
        <v>89</v>
      </c>
      <c r="J505" s="76" t="s">
        <v>309</v>
      </c>
      <c r="K505" s="76" t="s">
        <v>309</v>
      </c>
      <c r="L505" s="41" t="s">
        <v>309</v>
      </c>
      <c r="M505" s="41" t="s">
        <v>89</v>
      </c>
      <c r="N505" s="41" t="s">
        <v>89</v>
      </c>
      <c r="O505" s="41" t="s">
        <v>89</v>
      </c>
      <c r="P505" s="41" t="s">
        <v>89</v>
      </c>
      <c r="R505" s="2124"/>
      <c r="S505" s="23">
        <f>IF(T505&lt;=0,"",(((T505-'In Productie'!$E$1)/7)+0.6))</f>
        <v>6062.1714285714288</v>
      </c>
      <c r="T505" s="181">
        <v>42431</v>
      </c>
      <c r="U505" s="4" t="s">
        <v>807</v>
      </c>
      <c r="W505" s="470">
        <v>10</v>
      </c>
      <c r="X505" s="79"/>
      <c r="Y505" s="79"/>
      <c r="Z505" s="111">
        <v>42396</v>
      </c>
      <c r="AE505" s="4">
        <f>IF(A505="","",(IFERROR(VLOOKUP(A505,Projecten!A$4:W$2618,5,FALSE),"niet bekend")))</f>
        <v>0</v>
      </c>
      <c r="AF505" s="973">
        <f>AH505</f>
        <v>1369.62</v>
      </c>
      <c r="AG505" s="1028">
        <f>IF(A505="","",(IFERROR(VLOOKUP(A505,Projecten!A$4:W$2618,23,FALSE),"niet bekend")))</f>
        <v>1369.62</v>
      </c>
      <c r="AH505" s="1028">
        <f>IF(A505="","",(IFERROR(VLOOKUP(A505,Projecten!A$4:W$2618,12,FALSE),"niet bekend")))</f>
        <v>1369.62</v>
      </c>
      <c r="AI505" s="1026">
        <f t="shared" si="64"/>
        <v>0</v>
      </c>
    </row>
    <row r="506" spans="1:35" s="4" customFormat="1" ht="12.75" customHeight="1" x14ac:dyDescent="0.2">
      <c r="A506" s="93">
        <v>2016034</v>
      </c>
      <c r="B506" s="1500">
        <v>120505</v>
      </c>
      <c r="C506" s="2" t="s">
        <v>813</v>
      </c>
      <c r="D506" s="1" t="s">
        <v>642</v>
      </c>
      <c r="E506" s="1961">
        <v>1</v>
      </c>
      <c r="F506" s="1">
        <v>4</v>
      </c>
      <c r="G506" s="1">
        <v>2</v>
      </c>
      <c r="H506" s="1">
        <v>2</v>
      </c>
      <c r="I506" s="76" t="s">
        <v>89</v>
      </c>
      <c r="J506" s="76" t="s">
        <v>309</v>
      </c>
      <c r="K506" s="76" t="s">
        <v>309</v>
      </c>
      <c r="L506" s="41" t="s">
        <v>309</v>
      </c>
      <c r="M506" s="41" t="s">
        <v>89</v>
      </c>
      <c r="N506" s="41" t="s">
        <v>89</v>
      </c>
      <c r="O506" s="41" t="s">
        <v>89</v>
      </c>
      <c r="P506" s="41" t="s">
        <v>89</v>
      </c>
      <c r="R506" s="2124"/>
      <c r="S506" s="23">
        <v>9</v>
      </c>
      <c r="T506" s="181">
        <v>42432</v>
      </c>
      <c r="U506" s="4" t="s">
        <v>819</v>
      </c>
      <c r="V506" s="4" t="s">
        <v>887</v>
      </c>
      <c r="W506" s="25">
        <v>10</v>
      </c>
      <c r="X506" s="79"/>
      <c r="Y506" s="79"/>
      <c r="Z506" s="111">
        <v>42403</v>
      </c>
      <c r="AE506" s="4">
        <f>IF(A506="","",(IFERROR(VLOOKUP(A506,Projecten!A$4:W$2618,5,FALSE),"niet bekend")))</f>
        <v>1</v>
      </c>
      <c r="AF506" s="973">
        <f t="shared" ref="AF506:AF512" si="65">IF(AE506="","",(E506/AE506*AH506))</f>
        <v>1318.28</v>
      </c>
      <c r="AG506" s="1028">
        <f>IF(A506="","",(IFERROR(VLOOKUP(A506,Projecten!A$4:W$2618,23,FALSE),"niet bekend")))</f>
        <v>1318.28</v>
      </c>
      <c r="AH506" s="1028">
        <f>IF(A506="","",(IFERROR(VLOOKUP(A506,Projecten!A$4:W$2618,12,FALSE),"niet bekend")))</f>
        <v>1318.28</v>
      </c>
      <c r="AI506" s="1026">
        <f t="shared" si="64"/>
        <v>0</v>
      </c>
    </row>
    <row r="507" spans="1:35" s="4" customFormat="1" ht="12.75" customHeight="1" x14ac:dyDescent="0.2">
      <c r="A507" s="93">
        <v>2016043</v>
      </c>
      <c r="B507" s="1500">
        <v>120502</v>
      </c>
      <c r="C507" s="2" t="s">
        <v>827</v>
      </c>
      <c r="D507" s="1" t="s">
        <v>68</v>
      </c>
      <c r="E507" s="39">
        <v>4</v>
      </c>
      <c r="F507" s="1">
        <v>32</v>
      </c>
      <c r="G507" s="1">
        <v>20</v>
      </c>
      <c r="H507" s="1">
        <v>3</v>
      </c>
      <c r="I507" s="75" t="s">
        <v>89</v>
      </c>
      <c r="J507" s="75" t="s">
        <v>309</v>
      </c>
      <c r="K507" s="75" t="s">
        <v>309</v>
      </c>
      <c r="L507" s="7" t="s">
        <v>309</v>
      </c>
      <c r="M507" s="7" t="s">
        <v>89</v>
      </c>
      <c r="N507" s="7" t="s">
        <v>89</v>
      </c>
      <c r="O507" s="7" t="s">
        <v>89</v>
      </c>
      <c r="P507" s="7" t="s">
        <v>89</v>
      </c>
      <c r="R507" s="2124"/>
      <c r="S507" s="23">
        <f>IF(T507&lt;=0,"",(((T507-'In Productie'!$E$1)/7)+0.6))</f>
        <v>6063.0285714285719</v>
      </c>
      <c r="T507" s="181">
        <v>42437</v>
      </c>
      <c r="U507" s="4" t="s">
        <v>561</v>
      </c>
      <c r="W507" s="25">
        <v>58</v>
      </c>
      <c r="X507" s="80"/>
      <c r="Y507" s="82"/>
      <c r="Z507" s="111">
        <v>42405</v>
      </c>
      <c r="AE507" s="4">
        <f>IF(A507="","",(IFERROR(VLOOKUP(A507,Projecten!A$4:W$2618,5,FALSE),"niet bekend")))</f>
        <v>4</v>
      </c>
      <c r="AF507" s="973">
        <f t="shared" si="65"/>
        <v>8952</v>
      </c>
      <c r="AG507" s="1028">
        <f>IF(A507="","",(IFERROR(VLOOKUP(A507,Projecten!A$4:W$2618,23,FALSE),"niet bekend")))</f>
        <v>8952</v>
      </c>
      <c r="AH507" s="1028">
        <f>IF(A507="","",(IFERROR(VLOOKUP(A507,Projecten!A$4:W$2618,12,FALSE),"niet bekend")))</f>
        <v>8952</v>
      </c>
      <c r="AI507" s="1026">
        <f t="shared" si="64"/>
        <v>0</v>
      </c>
    </row>
    <row r="508" spans="1:35" s="4" customFormat="1" ht="12.75" customHeight="1" x14ac:dyDescent="0.2">
      <c r="A508" s="93">
        <v>2016038</v>
      </c>
      <c r="B508" s="1500" t="s">
        <v>868</v>
      </c>
      <c r="C508" s="2" t="s">
        <v>858</v>
      </c>
      <c r="D508" s="1" t="s">
        <v>642</v>
      </c>
      <c r="E508" s="39">
        <v>1</v>
      </c>
      <c r="F508" s="1">
        <v>7</v>
      </c>
      <c r="G508" s="1">
        <v>6</v>
      </c>
      <c r="H508" s="1">
        <v>3</v>
      </c>
      <c r="I508" s="74" t="s">
        <v>89</v>
      </c>
      <c r="J508" s="74" t="s">
        <v>89</v>
      </c>
      <c r="K508" s="74" t="s">
        <v>309</v>
      </c>
      <c r="L508" s="29" t="s">
        <v>309</v>
      </c>
      <c r="M508" s="29" t="s">
        <v>89</v>
      </c>
      <c r="N508" s="29" t="s">
        <v>89</v>
      </c>
      <c r="O508" s="29" t="s">
        <v>89</v>
      </c>
      <c r="P508" s="29" t="s">
        <v>89</v>
      </c>
      <c r="R508" s="2124"/>
      <c r="S508" s="23">
        <v>9</v>
      </c>
      <c r="T508" s="181">
        <v>42439</v>
      </c>
      <c r="U508" s="4" t="s">
        <v>819</v>
      </c>
      <c r="V508" s="4" t="s">
        <v>886</v>
      </c>
      <c r="W508" s="25">
        <v>21</v>
      </c>
      <c r="X508" s="79"/>
      <c r="Y508" s="79"/>
      <c r="Z508" s="111">
        <v>42408</v>
      </c>
      <c r="AE508" s="4">
        <f>IF(A508="","",(IFERROR(VLOOKUP(A508,Projecten!A$4:W$2618,5,FALSE),"niet bekend")))</f>
        <v>1</v>
      </c>
      <c r="AF508" s="973">
        <f t="shared" si="65"/>
        <v>3102.62</v>
      </c>
      <c r="AG508" s="1028">
        <f>IF(A508="","",(IFERROR(VLOOKUP(A508,Projecten!A$4:W$2618,23,FALSE),"niet bekend")))</f>
        <v>3102.62</v>
      </c>
      <c r="AH508" s="1028">
        <f>IF(A508="","",(IFERROR(VLOOKUP(A508,Projecten!A$4:W$2618,12,FALSE),"niet bekend")))</f>
        <v>3102.62</v>
      </c>
      <c r="AI508" s="1026">
        <f t="shared" si="64"/>
        <v>0</v>
      </c>
    </row>
    <row r="509" spans="1:35" s="4" customFormat="1" ht="12.75" customHeight="1" x14ac:dyDescent="0.2">
      <c r="A509" s="93">
        <v>2016044</v>
      </c>
      <c r="B509" s="1500">
        <v>120511</v>
      </c>
      <c r="C509" s="2">
        <v>568916</v>
      </c>
      <c r="D509" s="1" t="s">
        <v>68</v>
      </c>
      <c r="E509" s="39">
        <v>1</v>
      </c>
      <c r="F509" s="1">
        <v>10</v>
      </c>
      <c r="G509" s="1">
        <v>5</v>
      </c>
      <c r="H509" s="1">
        <v>5</v>
      </c>
      <c r="I509" s="74" t="s">
        <v>89</v>
      </c>
      <c r="J509" s="74" t="s">
        <v>309</v>
      </c>
      <c r="K509" s="74" t="s">
        <v>309</v>
      </c>
      <c r="L509" s="29" t="s">
        <v>309</v>
      </c>
      <c r="M509" s="29" t="s">
        <v>89</v>
      </c>
      <c r="N509" s="29" t="s">
        <v>89</v>
      </c>
      <c r="O509" s="29" t="s">
        <v>89</v>
      </c>
      <c r="P509" s="29" t="s">
        <v>89</v>
      </c>
      <c r="R509" s="2124"/>
      <c r="S509" s="23">
        <f>IF(T509&lt;=0,"",(((T509-'In Productie'!$E$1)/7)+0.6))</f>
        <v>6063.3142857142857</v>
      </c>
      <c r="T509" s="181">
        <v>42439</v>
      </c>
      <c r="U509" s="4" t="s">
        <v>278</v>
      </c>
      <c r="W509" s="25">
        <v>21</v>
      </c>
      <c r="X509" s="79"/>
      <c r="Y509" s="79"/>
      <c r="Z509" s="111">
        <v>42405</v>
      </c>
      <c r="AE509" s="4">
        <f>IF(A509="","",(IFERROR(VLOOKUP(A509,Projecten!A$4:W$2618,5,FALSE),"niet bekend")))</f>
        <v>1</v>
      </c>
      <c r="AF509" s="973">
        <f t="shared" si="65"/>
        <v>3571</v>
      </c>
      <c r="AG509" s="1028">
        <f>IF(A509="","",(IFERROR(VLOOKUP(A509,Projecten!A$4:W$2618,23,FALSE),"niet bekend")))</f>
        <v>3571</v>
      </c>
      <c r="AH509" s="1028">
        <f>IF(A509="","",(IFERROR(VLOOKUP(A509,Projecten!A$4:W$2618,12,FALSE),"niet bekend")))</f>
        <v>3571</v>
      </c>
      <c r="AI509" s="1026">
        <f t="shared" si="64"/>
        <v>0</v>
      </c>
    </row>
    <row r="510" spans="1:35" s="4" customFormat="1" ht="12.75" customHeight="1" x14ac:dyDescent="0.2">
      <c r="A510" s="93">
        <v>2016047</v>
      </c>
      <c r="B510" s="1500">
        <v>120511</v>
      </c>
      <c r="C510" s="2" t="s">
        <v>831</v>
      </c>
      <c r="D510" s="1" t="s">
        <v>68</v>
      </c>
      <c r="E510" s="39">
        <v>1</v>
      </c>
      <c r="F510" s="1">
        <v>2</v>
      </c>
      <c r="G510" s="1">
        <v>1</v>
      </c>
      <c r="H510" s="1">
        <v>1</v>
      </c>
      <c r="I510" s="74" t="s">
        <v>89</v>
      </c>
      <c r="J510" s="74" t="s">
        <v>309</v>
      </c>
      <c r="K510" s="74" t="s">
        <v>309</v>
      </c>
      <c r="L510" s="29" t="s">
        <v>309</v>
      </c>
      <c r="M510" s="29" t="s">
        <v>89</v>
      </c>
      <c r="N510" s="29" t="s">
        <v>89</v>
      </c>
      <c r="O510" s="29" t="s">
        <v>89</v>
      </c>
      <c r="P510" s="29" t="s">
        <v>89</v>
      </c>
      <c r="R510" s="2124"/>
      <c r="S510" s="23">
        <f>IF(T510&lt;=0,"",(((T510-'In Productie'!$E$1)/7)+0.6))</f>
        <v>6063.3142857142857</v>
      </c>
      <c r="T510" s="181">
        <v>42439</v>
      </c>
      <c r="U510" s="4" t="s">
        <v>278</v>
      </c>
      <c r="W510" s="25">
        <v>5</v>
      </c>
      <c r="X510" s="79"/>
      <c r="Y510" s="79"/>
      <c r="Z510" s="111">
        <v>42410</v>
      </c>
      <c r="AE510" s="4">
        <f>IF(A510="","",(IFERROR(VLOOKUP(A510,Projecten!A$4:W$2618,5,FALSE),"niet bekend")))</f>
        <v>1</v>
      </c>
      <c r="AF510" s="973">
        <f t="shared" si="65"/>
        <v>523</v>
      </c>
      <c r="AG510" s="1028">
        <f>IF(A510="","",(IFERROR(VLOOKUP(A510,Projecten!A$4:W$2618,23,FALSE),"niet bekend")))</f>
        <v>523</v>
      </c>
      <c r="AH510" s="1028">
        <f>IF(A510="","",(IFERROR(VLOOKUP(A510,Projecten!A$4:W$2618,12,FALSE),"niet bekend")))</f>
        <v>523</v>
      </c>
      <c r="AI510" s="1026">
        <f t="shared" si="64"/>
        <v>0</v>
      </c>
    </row>
    <row r="511" spans="1:35" s="4" customFormat="1" ht="12.75" customHeight="1" x14ac:dyDescent="0.2">
      <c r="A511" s="93">
        <v>2016048</v>
      </c>
      <c r="B511" s="1500">
        <v>120511</v>
      </c>
      <c r="C511" s="2">
        <v>518816</v>
      </c>
      <c r="D511" s="1" t="s">
        <v>68</v>
      </c>
      <c r="E511" s="39">
        <v>1</v>
      </c>
      <c r="F511" s="1">
        <v>9</v>
      </c>
      <c r="G511" s="1">
        <v>5</v>
      </c>
      <c r="H511" s="1">
        <v>5</v>
      </c>
      <c r="I511" s="74" t="s">
        <v>89</v>
      </c>
      <c r="J511" s="74" t="s">
        <v>309</v>
      </c>
      <c r="K511" s="74" t="s">
        <v>309</v>
      </c>
      <c r="L511" s="29" t="s">
        <v>309</v>
      </c>
      <c r="M511" s="29" t="s">
        <v>89</v>
      </c>
      <c r="N511" s="29" t="s">
        <v>89</v>
      </c>
      <c r="O511" s="29" t="s">
        <v>89</v>
      </c>
      <c r="P511" s="29" t="s">
        <v>89</v>
      </c>
      <c r="R511" s="2124"/>
      <c r="S511" s="23">
        <f>IF(T511&lt;=0,"",(((T511-'In Productie'!$E$1)/7)+0.6))</f>
        <v>6063.3142857142857</v>
      </c>
      <c r="T511" s="181">
        <v>42439</v>
      </c>
      <c r="U511" s="4" t="s">
        <v>278</v>
      </c>
      <c r="W511" s="25">
        <v>21</v>
      </c>
      <c r="X511" s="79"/>
      <c r="Y511" s="79"/>
      <c r="Z511" s="111">
        <v>42410</v>
      </c>
      <c r="AE511" s="4">
        <f>IF(A511="","",(IFERROR(VLOOKUP(A511,Projecten!A$4:W$2618,5,FALSE),"niet bekend")))</f>
        <v>1</v>
      </c>
      <c r="AF511" s="973">
        <f t="shared" si="65"/>
        <v>3075</v>
      </c>
      <c r="AG511" s="1028">
        <f>IF(A511="","",(IFERROR(VLOOKUP(A511,Projecten!A$4:W$2618,23,FALSE),"niet bekend")))</f>
        <v>3075</v>
      </c>
      <c r="AH511" s="1028">
        <f>IF(A511="","",(IFERROR(VLOOKUP(A511,Projecten!A$4:W$2618,12,FALSE),"niet bekend")))</f>
        <v>3075</v>
      </c>
      <c r="AI511" s="1026">
        <f t="shared" si="64"/>
        <v>0</v>
      </c>
    </row>
    <row r="512" spans="1:35" s="4" customFormat="1" ht="12.75" customHeight="1" x14ac:dyDescent="0.2">
      <c r="A512" s="93">
        <v>2016056</v>
      </c>
      <c r="B512" s="1500">
        <v>120510</v>
      </c>
      <c r="C512" s="2" t="s">
        <v>859</v>
      </c>
      <c r="D512" s="1" t="s">
        <v>68</v>
      </c>
      <c r="E512" s="39">
        <v>4</v>
      </c>
      <c r="F512" s="1">
        <f>E512*8</f>
        <v>32</v>
      </c>
      <c r="G512" s="1">
        <f>E512*5</f>
        <v>20</v>
      </c>
      <c r="H512" s="1">
        <f>E512*3</f>
        <v>12</v>
      </c>
      <c r="I512" s="74" t="s">
        <v>89</v>
      </c>
      <c r="J512" s="74" t="s">
        <v>309</v>
      </c>
      <c r="K512" s="74" t="s">
        <v>309</v>
      </c>
      <c r="L512" s="29" t="s">
        <v>309</v>
      </c>
      <c r="M512" s="29" t="s">
        <v>89</v>
      </c>
      <c r="N512" s="29" t="s">
        <v>89</v>
      </c>
      <c r="O512" s="29" t="s">
        <v>89</v>
      </c>
      <c r="P512" s="29" t="s">
        <v>89</v>
      </c>
      <c r="R512" s="2124"/>
      <c r="S512" s="23">
        <f>IF(T512&lt;=0,"",(((T512-'In Productie'!$E$1)/7)+0.6))</f>
        <v>6064.3142857142857</v>
      </c>
      <c r="T512" s="181">
        <v>42446</v>
      </c>
      <c r="U512" s="4" t="s">
        <v>444</v>
      </c>
      <c r="V512" s="4" t="s">
        <v>888</v>
      </c>
      <c r="W512" s="25">
        <v>56</v>
      </c>
      <c r="X512" s="79"/>
      <c r="Y512" s="79"/>
      <c r="Z512" s="111">
        <v>42419</v>
      </c>
      <c r="AE512" s="4">
        <f>IF(A512="","",(IFERROR(VLOOKUP(A512,Projecten!A$4:W$2618,5,FALSE),"niet bekend")))</f>
        <v>7</v>
      </c>
      <c r="AF512" s="973">
        <f t="shared" si="65"/>
        <v>9548</v>
      </c>
      <c r="AG512" s="1028">
        <f>IF(A512="","",(IFERROR(VLOOKUP(A512,Projecten!A$4:W$2618,23,FALSE),"niet bekend")))</f>
        <v>16709</v>
      </c>
      <c r="AH512" s="1028">
        <f>IF(A512="","",(IFERROR(VLOOKUP(A512,Projecten!A$4:W$2618,12,FALSE),"niet bekend")))</f>
        <v>16709</v>
      </c>
      <c r="AI512" s="1026">
        <f t="shared" si="64"/>
        <v>7161</v>
      </c>
    </row>
    <row r="513" spans="1:35" s="4" customFormat="1" ht="12.75" customHeight="1" x14ac:dyDescent="0.2">
      <c r="A513" s="93">
        <v>2015201</v>
      </c>
      <c r="B513" s="1500">
        <v>120493</v>
      </c>
      <c r="C513" s="271" t="s">
        <v>684</v>
      </c>
      <c r="D513" s="1" t="s">
        <v>441</v>
      </c>
      <c r="E513" s="1961">
        <v>0</v>
      </c>
      <c r="F513" s="1">
        <v>2</v>
      </c>
      <c r="G513" s="1">
        <v>4</v>
      </c>
      <c r="H513" s="1">
        <v>0</v>
      </c>
      <c r="I513" s="74" t="s">
        <v>309</v>
      </c>
      <c r="J513" s="74" t="s">
        <v>309</v>
      </c>
      <c r="K513" s="74" t="s">
        <v>309</v>
      </c>
      <c r="L513" s="29" t="s">
        <v>309</v>
      </c>
      <c r="M513" s="29" t="s">
        <v>89</v>
      </c>
      <c r="N513" s="29" t="s">
        <v>89</v>
      </c>
      <c r="O513" s="29" t="s">
        <v>89</v>
      </c>
      <c r="P513" s="29" t="s">
        <v>89</v>
      </c>
      <c r="R513" s="2124"/>
      <c r="S513" s="23">
        <f>IF(T513&lt;=0,"",(((T513-'In Productie'!$E$1)/7)+0.6))</f>
        <v>6061.885714285715</v>
      </c>
      <c r="T513" s="181">
        <v>42429</v>
      </c>
      <c r="U513" s="4" t="s">
        <v>683</v>
      </c>
      <c r="V513" s="264" t="s">
        <v>685</v>
      </c>
      <c r="W513" s="25">
        <v>13</v>
      </c>
      <c r="X513" s="79"/>
      <c r="Y513" s="79"/>
      <c r="Z513" s="272"/>
      <c r="AE513" s="4">
        <f>IF(A513="","",(IFERROR(VLOOKUP(A513,Projecten!A$4:W$2618,5,FALSE),"niet bekend")))</f>
        <v>0</v>
      </c>
      <c r="AF513" s="973">
        <f>AH513</f>
        <v>638.82000000000005</v>
      </c>
      <c r="AG513" s="1028">
        <f>IF(A513="","",(IFERROR(VLOOKUP(A513,Projecten!A$4:W$2618,23,FALSE),"niet bekend")))</f>
        <v>638.82000000000005</v>
      </c>
      <c r="AH513" s="1028">
        <f>IF(A513="","",(IFERROR(VLOOKUP(A513,Projecten!A$4:W$2618,12,FALSE),"niet bekend")))</f>
        <v>638.82000000000005</v>
      </c>
      <c r="AI513" s="1026">
        <f t="shared" si="64"/>
        <v>0</v>
      </c>
    </row>
    <row r="514" spans="1:35" s="4" customFormat="1" ht="12.75" customHeight="1" x14ac:dyDescent="0.2">
      <c r="A514" s="93">
        <v>2016042</v>
      </c>
      <c r="B514" s="1500">
        <v>120511</v>
      </c>
      <c r="C514" s="2">
        <v>568616</v>
      </c>
      <c r="D514" s="1" t="s">
        <v>68</v>
      </c>
      <c r="E514" s="39">
        <v>1</v>
      </c>
      <c r="F514" s="1">
        <v>9</v>
      </c>
      <c r="G514" s="1">
        <v>5</v>
      </c>
      <c r="H514" s="1">
        <v>3</v>
      </c>
      <c r="I514" s="76" t="s">
        <v>89</v>
      </c>
      <c r="J514" s="76" t="s">
        <v>309</v>
      </c>
      <c r="K514" s="76" t="s">
        <v>309</v>
      </c>
      <c r="L514" s="41" t="s">
        <v>309</v>
      </c>
      <c r="M514" s="41" t="s">
        <v>89</v>
      </c>
      <c r="N514" s="41" t="s">
        <v>89</v>
      </c>
      <c r="O514" s="41" t="s">
        <v>89</v>
      </c>
      <c r="P514" s="41" t="s">
        <v>89</v>
      </c>
      <c r="R514" s="2124"/>
      <c r="S514" s="23">
        <f>IF(T514&lt;=0,"",(((T514-'In Productie'!$E$1)/7)+0.6))</f>
        <v>6063.3142857142857</v>
      </c>
      <c r="T514" s="181">
        <v>42439</v>
      </c>
      <c r="U514" s="4" t="s">
        <v>278</v>
      </c>
      <c r="W514" s="25">
        <v>15</v>
      </c>
      <c r="X514" s="79"/>
      <c r="Y514" s="79"/>
      <c r="Z514" s="111">
        <v>42405</v>
      </c>
      <c r="AE514" s="4">
        <f>IF(A514="","",(IFERROR(VLOOKUP(A514,Projecten!A$4:W$2618,5,FALSE),"niet bekend")))</f>
        <v>1</v>
      </c>
      <c r="AF514" s="973">
        <f>IF(AE514="","",(E514/AE514*AH514))</f>
        <v>2407</v>
      </c>
      <c r="AG514" s="1028">
        <f>IF(A514="","",(IFERROR(VLOOKUP(A514,Projecten!A$4:W$2618,23,FALSE),"niet bekend")))</f>
        <v>2407</v>
      </c>
      <c r="AH514" s="1028">
        <f>IF(A514="","",(IFERROR(VLOOKUP(A514,Projecten!A$4:W$2618,12,FALSE),"niet bekend")))</f>
        <v>2407</v>
      </c>
      <c r="AI514" s="1026">
        <f t="shared" si="64"/>
        <v>0</v>
      </c>
    </row>
    <row r="515" spans="1:35" x14ac:dyDescent="0.2">
      <c r="A515" s="347"/>
      <c r="B515" s="291"/>
      <c r="C515" s="291"/>
      <c r="D515" s="291"/>
      <c r="E515" s="1958"/>
      <c r="F515" s="291"/>
      <c r="G515" s="291"/>
      <c r="H515" s="291"/>
      <c r="I515" s="29"/>
      <c r="J515" s="74"/>
      <c r="K515" s="74"/>
      <c r="L515" s="74"/>
      <c r="M515" s="74"/>
      <c r="N515" s="74"/>
      <c r="O515" s="74"/>
      <c r="P515" s="74"/>
      <c r="Q515" s="6"/>
      <c r="R515" s="2121"/>
      <c r="S515" s="23"/>
      <c r="W515" s="471"/>
      <c r="X515" s="6"/>
      <c r="Z515" s="308"/>
      <c r="AE515" s="4" t="str">
        <f>IF(A515="","",(IFERROR(VLOOKUP(A515,Projecten!A$4:W$2618,5,FALSE),"niet bekend")))</f>
        <v/>
      </c>
      <c r="AF515" s="973" t="str">
        <f>IF(AE515="","",(E515/AE515*AH515))</f>
        <v/>
      </c>
      <c r="AG515" s="1028" t="str">
        <f>IF(A515="","",(IFERROR(VLOOKUP(A515,Projecten!A$4:W$2618,23,FALSE),"niet bekend")))</f>
        <v/>
      </c>
      <c r="AH515" s="1028" t="str">
        <f>IF(A515="","",(IFERROR(VLOOKUP(A515,Projecten!A$4:W$2618,12,FALSE),"niet bekend")))</f>
        <v/>
      </c>
      <c r="AI515" s="1026" t="str">
        <f t="shared" si="64"/>
        <v/>
      </c>
    </row>
    <row r="516" spans="1:35" s="38" customFormat="1" x14ac:dyDescent="0.2">
      <c r="A516" s="30"/>
      <c r="B516" s="1491"/>
      <c r="C516" s="31"/>
      <c r="D516" s="31"/>
      <c r="E516" s="32"/>
      <c r="F516" s="31"/>
      <c r="G516" s="31"/>
      <c r="H516" s="31"/>
      <c r="I516" s="32"/>
      <c r="J516" s="32"/>
      <c r="K516" s="32"/>
      <c r="L516" s="32"/>
      <c r="M516" s="32"/>
      <c r="N516" s="32"/>
      <c r="O516" s="32"/>
      <c r="P516" s="32"/>
      <c r="Q516" s="33"/>
      <c r="R516" s="33"/>
      <c r="S516" s="1198"/>
      <c r="T516" s="176"/>
      <c r="U516" s="35"/>
      <c r="V516" s="35"/>
      <c r="W516" s="35"/>
      <c r="X516" s="83"/>
      <c r="Y516" s="37"/>
      <c r="Z516" s="312"/>
      <c r="AF516" s="983"/>
      <c r="AG516" s="1030"/>
      <c r="AH516" s="1030"/>
      <c r="AI516" s="1030"/>
    </row>
    <row r="517" spans="1:35" s="957" customFormat="1" x14ac:dyDescent="0.2">
      <c r="A517" s="1007"/>
      <c r="B517" s="1489"/>
      <c r="C517" s="1008">
        <f>SUM(F517:H517)</f>
        <v>139</v>
      </c>
      <c r="D517" s="1009"/>
      <c r="E517" s="1010">
        <f>SUM(E523:E531)</f>
        <v>8</v>
      </c>
      <c r="F517" s="1009">
        <f>SUM(F523:F531)</f>
        <v>68</v>
      </c>
      <c r="G517" s="1009">
        <f>SUM(G523:G531)</f>
        <v>43</v>
      </c>
      <c r="H517" s="1009">
        <f>SUM(H523:H531)</f>
        <v>28</v>
      </c>
      <c r="I517" s="1010"/>
      <c r="J517" s="1010"/>
      <c r="K517" s="1010"/>
      <c r="L517" s="1010"/>
      <c r="M517" s="1061"/>
      <c r="N517" s="1061"/>
      <c r="O517" s="1061"/>
      <c r="P517" s="1061"/>
      <c r="Q517" s="1043">
        <v>10</v>
      </c>
      <c r="R517" s="1043"/>
      <c r="S517" s="1199"/>
      <c r="T517" s="1013"/>
      <c r="U517" s="1014"/>
      <c r="V517" s="1014">
        <f>SUM(W517:W530)</f>
        <v>236</v>
      </c>
      <c r="W517" s="960"/>
      <c r="X517" s="960">
        <v>305</v>
      </c>
      <c r="Y517" s="968">
        <f>V517-X517</f>
        <v>-69</v>
      </c>
      <c r="Z517" s="969"/>
      <c r="AD517" s="959"/>
      <c r="AE517" s="1038" t="str">
        <f>IF(A517="","",(IFERROR(VLOOKUP(A517,Projecten!A$4:W$2618,5,FALSE),"niet bekend")))</f>
        <v/>
      </c>
      <c r="AF517" s="1037">
        <f>SUM(AF518:AF531)</f>
        <v>21674</v>
      </c>
      <c r="AG517" s="1027" t="str">
        <f>IF(A517="","",(IFERROR(VLOOKUP(A517,Projecten!A$4:W$2618,23,FALSE),"niet bekend")))</f>
        <v/>
      </c>
      <c r="AH517" s="1027" t="str">
        <f>IF(A517="","",(IFERROR(VLOOKUP(A517,Projecten!A$4:W$2618,12,FALSE),"niet bekend")))</f>
        <v/>
      </c>
      <c r="AI517" s="1027"/>
    </row>
    <row r="518" spans="1:35" x14ac:dyDescent="0.2">
      <c r="A518" s="5"/>
      <c r="C518" s="315" t="s">
        <v>864</v>
      </c>
      <c r="J518" s="76"/>
      <c r="K518" s="76"/>
      <c r="L518" s="76"/>
      <c r="M518" s="76"/>
      <c r="N518" s="76"/>
      <c r="O518" s="76"/>
      <c r="P518" s="76"/>
      <c r="W518" s="471">
        <v>60</v>
      </c>
      <c r="X518" s="6"/>
      <c r="Z518" s="26"/>
      <c r="AE518" s="4" t="str">
        <f>IF(A518="","",(IFERROR(VLOOKUP(A518,Projecten!A$4:W$2618,5,FALSE),"niet bekend")))</f>
        <v/>
      </c>
      <c r="AF518" s="973" t="str">
        <f t="shared" ref="AF518:AF530" si="66">IF(AE518="","",(E518/AE518*AH518))</f>
        <v/>
      </c>
      <c r="AG518" s="1028" t="str">
        <f>IF(A518="","",(IFERROR(VLOOKUP(A518,Projecten!A$4:W$2618,23,FALSE),"niet bekend")))</f>
        <v/>
      </c>
      <c r="AH518" s="1028" t="str">
        <f>IF(A518="","",(IFERROR(VLOOKUP(A518,Projecten!A$4:W$2618,12,FALSE),"niet bekend")))</f>
        <v/>
      </c>
      <c r="AI518" s="1026" t="str">
        <f t="shared" ref="AI518:AI530" si="67">IF(AF518="","",(AH518-AF518))</f>
        <v/>
      </c>
    </row>
    <row r="519" spans="1:35" x14ac:dyDescent="0.2">
      <c r="A519" s="5"/>
      <c r="C519" s="315" t="s">
        <v>884</v>
      </c>
      <c r="I519" s="75"/>
      <c r="J519" s="76"/>
      <c r="K519" s="76"/>
      <c r="L519" s="76"/>
      <c r="M519" s="76"/>
      <c r="N519" s="76"/>
      <c r="O519" s="76"/>
      <c r="P519" s="75"/>
      <c r="W519" s="471">
        <v>29.75</v>
      </c>
      <c r="X519" s="6"/>
      <c r="Z519" s="26"/>
      <c r="AE519" s="4" t="str">
        <f>IF(A519="","",(IFERROR(VLOOKUP(A519,Projecten!A$4:W$2618,5,FALSE),"niet bekend")))</f>
        <v/>
      </c>
      <c r="AF519" s="973" t="str">
        <f t="shared" si="66"/>
        <v/>
      </c>
      <c r="AG519" s="1028" t="str">
        <f>IF(A519="","",(IFERROR(VLOOKUP(A519,Projecten!A$4:W$2618,23,FALSE),"niet bekend")))</f>
        <v/>
      </c>
      <c r="AH519" s="1028" t="str">
        <f>IF(A519="","",(IFERROR(VLOOKUP(A519,Projecten!A$4:W$2618,12,FALSE),"niet bekend")))</f>
        <v/>
      </c>
      <c r="AI519" s="1026" t="str">
        <f t="shared" si="67"/>
        <v/>
      </c>
    </row>
    <row r="520" spans="1:35" x14ac:dyDescent="0.2">
      <c r="A520" s="5"/>
      <c r="C520" s="330" t="s">
        <v>895</v>
      </c>
      <c r="I520" s="75"/>
      <c r="J520" s="76"/>
      <c r="K520" s="76"/>
      <c r="L520" s="76"/>
      <c r="M520" s="76"/>
      <c r="N520" s="76"/>
      <c r="O520" s="76"/>
      <c r="P520" s="75"/>
      <c r="W520" s="471">
        <v>8.25</v>
      </c>
      <c r="X520" s="6"/>
      <c r="Z520" s="26"/>
      <c r="AE520" s="4" t="str">
        <f>IF(A520="","",(IFERROR(VLOOKUP(A520,Projecten!A$4:W$2618,5,FALSE),"niet bekend")))</f>
        <v/>
      </c>
      <c r="AF520" s="973" t="str">
        <f t="shared" si="66"/>
        <v/>
      </c>
      <c r="AG520" s="1028" t="str">
        <f>IF(A520="","",(IFERROR(VLOOKUP(A520,Projecten!A$4:W$2618,23,FALSE),"niet bekend")))</f>
        <v/>
      </c>
      <c r="AH520" s="1028" t="str">
        <f>IF(A520="","",(IFERROR(VLOOKUP(A520,Projecten!A$4:W$2618,12,FALSE),"niet bekend")))</f>
        <v/>
      </c>
      <c r="AI520" s="1026" t="str">
        <f t="shared" si="67"/>
        <v/>
      </c>
    </row>
    <row r="521" spans="1:35" x14ac:dyDescent="0.2">
      <c r="A521" s="5"/>
      <c r="C521" s="335" t="s">
        <v>894</v>
      </c>
      <c r="I521" s="75"/>
      <c r="J521" s="75"/>
      <c r="K521" s="75"/>
      <c r="L521" s="75"/>
      <c r="M521" s="75"/>
      <c r="N521" s="75"/>
      <c r="O521" s="75"/>
      <c r="P521" s="76"/>
      <c r="W521" s="471">
        <v>3</v>
      </c>
      <c r="X521" s="6"/>
      <c r="Z521" s="26"/>
      <c r="AE521" s="4" t="str">
        <f>IF(A521="","",(IFERROR(VLOOKUP(A521,Projecten!A$4:W$2618,5,FALSE),"niet bekend")))</f>
        <v/>
      </c>
      <c r="AF521" s="973" t="str">
        <f t="shared" si="66"/>
        <v/>
      </c>
      <c r="AG521" s="1028" t="str">
        <f>IF(A521="","",(IFERROR(VLOOKUP(A521,Projecten!A$4:W$2618,23,FALSE),"niet bekend")))</f>
        <v/>
      </c>
      <c r="AH521" s="1028" t="str">
        <f>IF(A521="","",(IFERROR(VLOOKUP(A521,Projecten!A$4:W$2618,12,FALSE),"niet bekend")))</f>
        <v/>
      </c>
      <c r="AI521" s="1026" t="str">
        <f t="shared" si="67"/>
        <v/>
      </c>
    </row>
    <row r="522" spans="1:35" x14ac:dyDescent="0.2">
      <c r="A522" s="5"/>
      <c r="C522" s="335" t="s">
        <v>902</v>
      </c>
      <c r="I522" s="75"/>
      <c r="J522" s="75"/>
      <c r="K522" s="75"/>
      <c r="L522" s="75"/>
      <c r="M522" s="75"/>
      <c r="N522" s="75"/>
      <c r="O522" s="75"/>
      <c r="P522" s="76"/>
      <c r="W522" s="471">
        <v>3</v>
      </c>
      <c r="X522" s="6"/>
      <c r="Z522" s="26"/>
      <c r="AE522" s="4" t="str">
        <f>IF(A522="","",(IFERROR(VLOOKUP(A522,Projecten!A$4:W$2618,5,FALSE),"niet bekend")))</f>
        <v/>
      </c>
      <c r="AF522" s="973" t="str">
        <f t="shared" si="66"/>
        <v/>
      </c>
      <c r="AG522" s="1028" t="str">
        <f>IF(A522="","",(IFERROR(VLOOKUP(A522,Projecten!A$4:W$2618,23,FALSE),"niet bekend")))</f>
        <v/>
      </c>
      <c r="AH522" s="1028" t="str">
        <f>IF(A522="","",(IFERROR(VLOOKUP(A522,Projecten!A$4:W$2618,12,FALSE),"niet bekend")))</f>
        <v/>
      </c>
      <c r="AI522" s="1026" t="str">
        <f t="shared" si="67"/>
        <v/>
      </c>
    </row>
    <row r="523" spans="1:35" s="4" customFormat="1" ht="12.75" customHeight="1" x14ac:dyDescent="0.2">
      <c r="A523" s="2">
        <v>2016045</v>
      </c>
      <c r="B523" s="1500">
        <v>120520</v>
      </c>
      <c r="C523" s="2">
        <v>569016</v>
      </c>
      <c r="D523" s="1" t="s">
        <v>68</v>
      </c>
      <c r="E523" s="39">
        <v>1</v>
      </c>
      <c r="F523" s="1">
        <v>10</v>
      </c>
      <c r="G523" s="1">
        <v>5</v>
      </c>
      <c r="H523" s="1">
        <v>5</v>
      </c>
      <c r="I523" s="74" t="s">
        <v>89</v>
      </c>
      <c r="J523" s="29" t="s">
        <v>309</v>
      </c>
      <c r="K523" s="29" t="s">
        <v>309</v>
      </c>
      <c r="L523" s="29" t="s">
        <v>309</v>
      </c>
      <c r="M523" s="29" t="s">
        <v>89</v>
      </c>
      <c r="N523" s="29" t="s">
        <v>89</v>
      </c>
      <c r="O523" s="29" t="s">
        <v>89</v>
      </c>
      <c r="P523" s="29" t="s">
        <v>89</v>
      </c>
      <c r="R523" s="2124"/>
      <c r="S523" s="23">
        <f>IF(T523&lt;=0,"",(((T523-'In Productie'!$E$1)/7)+0.6))</f>
        <v>6064.3142857142857</v>
      </c>
      <c r="T523" s="181">
        <v>42446</v>
      </c>
      <c r="U523" s="4" t="s">
        <v>278</v>
      </c>
      <c r="W523" s="25">
        <v>21</v>
      </c>
      <c r="X523" s="79"/>
      <c r="Y523" s="79"/>
      <c r="Z523" s="111">
        <v>42405</v>
      </c>
      <c r="AE523" s="4">
        <f>IF(A523="","",(IFERROR(VLOOKUP(A523,Projecten!A$4:W$2618,5,FALSE),"niet bekend")))</f>
        <v>1</v>
      </c>
      <c r="AF523" s="973">
        <f t="shared" si="66"/>
        <v>3571</v>
      </c>
      <c r="AG523" s="1028">
        <f>IF(A523="","",(IFERROR(VLOOKUP(A523,Projecten!A$4:W$2618,23,FALSE),"niet bekend")))</f>
        <v>3571</v>
      </c>
      <c r="AH523" s="1028">
        <f>IF(A523="","",(IFERROR(VLOOKUP(A523,Projecten!A$4:W$2618,12,FALSE),"niet bekend")))</f>
        <v>3571</v>
      </c>
      <c r="AI523" s="1026">
        <f t="shared" si="67"/>
        <v>0</v>
      </c>
    </row>
    <row r="524" spans="1:35" s="4" customFormat="1" ht="12.75" customHeight="1" x14ac:dyDescent="0.2">
      <c r="A524" s="2">
        <v>2016052</v>
      </c>
      <c r="B524" s="1500">
        <v>120520</v>
      </c>
      <c r="C524" s="2">
        <v>586516</v>
      </c>
      <c r="D524" s="1" t="s">
        <v>68</v>
      </c>
      <c r="E524" s="39">
        <v>1</v>
      </c>
      <c r="F524" s="1">
        <v>6</v>
      </c>
      <c r="G524" s="1">
        <v>3</v>
      </c>
      <c r="H524" s="1">
        <v>3</v>
      </c>
      <c r="I524" s="74" t="s">
        <v>89</v>
      </c>
      <c r="J524" s="29" t="s">
        <v>309</v>
      </c>
      <c r="K524" s="29" t="s">
        <v>309</v>
      </c>
      <c r="L524" s="29" t="s">
        <v>309</v>
      </c>
      <c r="M524" s="29" t="s">
        <v>89</v>
      </c>
      <c r="N524" s="29" t="s">
        <v>89</v>
      </c>
      <c r="O524" s="29" t="s">
        <v>89</v>
      </c>
      <c r="P524" s="29" t="s">
        <v>89</v>
      </c>
      <c r="R524" s="2124"/>
      <c r="S524" s="23">
        <f>IF(T524&lt;=0,"",(((T524-'In Productie'!$E$1)/7)+0.6))</f>
        <v>6064.3142857142857</v>
      </c>
      <c r="T524" s="181">
        <v>42446</v>
      </c>
      <c r="U524" s="4" t="s">
        <v>278</v>
      </c>
      <c r="W524" s="25">
        <v>14</v>
      </c>
      <c r="X524" s="79"/>
      <c r="Y524" s="79"/>
      <c r="Z524" s="111">
        <v>42412</v>
      </c>
      <c r="AE524" s="4">
        <f>IF(A524="","",(IFERROR(VLOOKUP(A524,Projecten!A$4:W$2618,5,FALSE),"niet bekend")))</f>
        <v>1</v>
      </c>
      <c r="AF524" s="973">
        <f t="shared" si="66"/>
        <v>2310</v>
      </c>
      <c r="AG524" s="1028">
        <f>IF(A524="","",(IFERROR(VLOOKUP(A524,Projecten!A$4:W$2618,23,FALSE),"niet bekend")))</f>
        <v>2310</v>
      </c>
      <c r="AH524" s="1028">
        <f>IF(A524="","",(IFERROR(VLOOKUP(A524,Projecten!A$4:W$2618,12,FALSE),"niet bekend")))</f>
        <v>2310</v>
      </c>
      <c r="AI524" s="1026">
        <f t="shared" si="67"/>
        <v>0</v>
      </c>
    </row>
    <row r="525" spans="1:35" s="4" customFormat="1" ht="12.75" customHeight="1" x14ac:dyDescent="0.2">
      <c r="A525" s="2">
        <v>2016049</v>
      </c>
      <c r="B525" s="1500">
        <v>120520</v>
      </c>
      <c r="C525" s="2">
        <v>566216</v>
      </c>
      <c r="D525" s="1" t="s">
        <v>68</v>
      </c>
      <c r="E525" s="39">
        <v>1</v>
      </c>
      <c r="F525" s="1">
        <v>11</v>
      </c>
      <c r="G525" s="1">
        <v>7</v>
      </c>
      <c r="H525" s="1">
        <v>5</v>
      </c>
      <c r="I525" s="74" t="s">
        <v>89</v>
      </c>
      <c r="J525" s="29" t="s">
        <v>309</v>
      </c>
      <c r="K525" s="29" t="s">
        <v>309</v>
      </c>
      <c r="L525" s="29" t="s">
        <v>309</v>
      </c>
      <c r="M525" s="29" t="s">
        <v>89</v>
      </c>
      <c r="N525" s="29" t="s">
        <v>89</v>
      </c>
      <c r="O525" s="29" t="s">
        <v>89</v>
      </c>
      <c r="P525" s="29" t="s">
        <v>89</v>
      </c>
      <c r="R525" s="2124"/>
      <c r="S525" s="23">
        <f>IF(T525&lt;=0,"",(((T525-'In Productie'!$E$1)/7)+0.6))</f>
        <v>6064.3142857142857</v>
      </c>
      <c r="T525" s="181">
        <v>42446</v>
      </c>
      <c r="U525" s="4" t="s">
        <v>278</v>
      </c>
      <c r="W525" s="25">
        <v>21</v>
      </c>
      <c r="X525" s="79"/>
      <c r="Y525" s="79"/>
      <c r="Z525" s="111">
        <v>42411</v>
      </c>
      <c r="AE525" s="4">
        <f>IF(A525="","",(IFERROR(VLOOKUP(A525,Projecten!A$4:W$2618,5,FALSE),"niet bekend")))</f>
        <v>1</v>
      </c>
      <c r="AF525" s="973">
        <f t="shared" si="66"/>
        <v>3608</v>
      </c>
      <c r="AG525" s="1028">
        <f>IF(A525="","",(IFERROR(VLOOKUP(A525,Projecten!A$4:W$2618,23,FALSE),"niet bekend")))</f>
        <v>3608</v>
      </c>
      <c r="AH525" s="1028">
        <f>IF(A525="","",(IFERROR(VLOOKUP(A525,Projecten!A$4:W$2618,12,FALSE),"niet bekend")))</f>
        <v>3608</v>
      </c>
      <c r="AI525" s="1026">
        <f t="shared" si="67"/>
        <v>0</v>
      </c>
    </row>
    <row r="526" spans="1:35" x14ac:dyDescent="0.2">
      <c r="A526" s="5">
        <v>2016032</v>
      </c>
      <c r="B526" s="1493">
        <v>120542</v>
      </c>
      <c r="C526" s="5" t="s">
        <v>892</v>
      </c>
      <c r="D526" s="6" t="s">
        <v>68</v>
      </c>
      <c r="E526" s="7">
        <v>0</v>
      </c>
      <c r="F526" s="6">
        <v>1</v>
      </c>
      <c r="G526" s="6">
        <v>2</v>
      </c>
      <c r="H526" s="6">
        <v>0</v>
      </c>
      <c r="I526" s="75"/>
      <c r="J526" s="75"/>
      <c r="K526" s="75"/>
      <c r="L526" s="75"/>
      <c r="M526" s="76" t="s">
        <v>89</v>
      </c>
      <c r="N526" s="76" t="s">
        <v>89</v>
      </c>
      <c r="O526" s="76" t="s">
        <v>89</v>
      </c>
      <c r="P526" s="75" t="s">
        <v>89</v>
      </c>
      <c r="S526" s="7">
        <v>10</v>
      </c>
      <c r="T526" s="177">
        <v>42436</v>
      </c>
      <c r="U526" s="6" t="s">
        <v>278</v>
      </c>
      <c r="V526" s="6" t="s">
        <v>893</v>
      </c>
      <c r="W526" s="25">
        <v>3</v>
      </c>
      <c r="X526" s="6"/>
      <c r="Z526" s="308">
        <v>42434</v>
      </c>
      <c r="AE526" s="4">
        <f>IF(A526="","",(IFERROR(VLOOKUP(A526,Projecten!A$4:W$2618,5,FALSE),"niet bekend")))</f>
        <v>1</v>
      </c>
      <c r="AF526" s="973">
        <f t="shared" si="66"/>
        <v>0</v>
      </c>
      <c r="AG526" s="1028">
        <f>IF(A526="","",(IFERROR(VLOOKUP(A526,Projecten!A$4:W$2618,23,FALSE),"niet bekend")))</f>
        <v>3174</v>
      </c>
      <c r="AH526" s="1028">
        <f>IF(A526="","",(IFERROR(VLOOKUP(A526,Projecten!A$4:W$2618,12,FALSE),"niet bekend")))</f>
        <v>3174</v>
      </c>
      <c r="AI526" s="1026">
        <f t="shared" si="67"/>
        <v>3174</v>
      </c>
    </row>
    <row r="527" spans="1:35" s="4" customFormat="1" ht="12.75" customHeight="1" x14ac:dyDescent="0.2">
      <c r="A527" s="2">
        <v>2016050</v>
      </c>
      <c r="B527" s="1500">
        <v>121520</v>
      </c>
      <c r="C527" s="2">
        <v>566316</v>
      </c>
      <c r="D527" s="1" t="s">
        <v>68</v>
      </c>
      <c r="E527" s="39">
        <v>1</v>
      </c>
      <c r="F527" s="1">
        <v>11</v>
      </c>
      <c r="G527" s="1">
        <v>7</v>
      </c>
      <c r="H527" s="1">
        <v>5</v>
      </c>
      <c r="I527" s="74" t="s">
        <v>89</v>
      </c>
      <c r="J527" s="29" t="s">
        <v>309</v>
      </c>
      <c r="K527" s="29" t="s">
        <v>309</v>
      </c>
      <c r="L527" s="29" t="s">
        <v>309</v>
      </c>
      <c r="M527" s="29" t="s">
        <v>89</v>
      </c>
      <c r="N527" s="29" t="s">
        <v>89</v>
      </c>
      <c r="O527" s="29" t="s">
        <v>89</v>
      </c>
      <c r="P527" s="29" t="s">
        <v>89</v>
      </c>
      <c r="R527" s="2124"/>
      <c r="S527" s="23">
        <f>IF(T527&lt;=0,"",(((T527-'In Productie'!$E$1)/7)+0.6))</f>
        <v>6064.3142857142857</v>
      </c>
      <c r="T527" s="181">
        <v>42446</v>
      </c>
      <c r="U527" s="4" t="s">
        <v>278</v>
      </c>
      <c r="W527" s="25">
        <v>21</v>
      </c>
      <c r="X527" s="79"/>
      <c r="Y527" s="79"/>
      <c r="Z527" s="111">
        <v>42411</v>
      </c>
      <c r="AE527" s="4">
        <f>IF(A527="","",(IFERROR(VLOOKUP(A527,Projecten!A$4:W$2618,5,FALSE),"niet bekend")))</f>
        <v>1</v>
      </c>
      <c r="AF527" s="973">
        <f t="shared" si="66"/>
        <v>3608</v>
      </c>
      <c r="AG527" s="1028">
        <f>IF(A527="","",(IFERROR(VLOOKUP(A527,Projecten!A$4:W$2618,23,FALSE),"niet bekend")))</f>
        <v>3608</v>
      </c>
      <c r="AH527" s="1028">
        <f>IF(A527="","",(IFERROR(VLOOKUP(A527,Projecten!A$4:W$2618,12,FALSE),"niet bekend")))</f>
        <v>3608</v>
      </c>
      <c r="AI527" s="1026">
        <f t="shared" si="67"/>
        <v>0</v>
      </c>
    </row>
    <row r="528" spans="1:35" s="4" customFormat="1" ht="12.75" customHeight="1" x14ac:dyDescent="0.2">
      <c r="A528" s="2">
        <v>2016053</v>
      </c>
      <c r="B528" s="1500">
        <v>120520</v>
      </c>
      <c r="C528" s="273">
        <v>590316</v>
      </c>
      <c r="D528" s="1" t="s">
        <v>68</v>
      </c>
      <c r="E528" s="39">
        <v>1</v>
      </c>
      <c r="F528" s="1">
        <v>5</v>
      </c>
      <c r="G528" s="1">
        <v>4</v>
      </c>
      <c r="H528" s="1">
        <v>1</v>
      </c>
      <c r="I528" s="76" t="s">
        <v>89</v>
      </c>
      <c r="J528" s="41" t="s">
        <v>309</v>
      </c>
      <c r="K528" s="41" t="s">
        <v>309</v>
      </c>
      <c r="L528" s="41" t="s">
        <v>309</v>
      </c>
      <c r="M528" s="41" t="s">
        <v>89</v>
      </c>
      <c r="N528" s="41" t="s">
        <v>89</v>
      </c>
      <c r="O528" s="41" t="s">
        <v>89</v>
      </c>
      <c r="P528" s="41" t="s">
        <v>89</v>
      </c>
      <c r="R528" s="2124"/>
      <c r="S528" s="23">
        <f>IF(T528&lt;=0,"",(((T528-'In Productie'!$E$1)/7)+0.6))</f>
        <v>6064.3142857142857</v>
      </c>
      <c r="T528" s="181">
        <v>42446</v>
      </c>
      <c r="U528" s="4" t="s">
        <v>278</v>
      </c>
      <c r="W528" s="470">
        <v>8</v>
      </c>
      <c r="X528" s="79"/>
      <c r="Y528" s="79"/>
      <c r="Z528" s="111">
        <v>42412</v>
      </c>
      <c r="AE528" s="4">
        <f>IF(A528="","",(IFERROR(VLOOKUP(A528,Projecten!A$4:W$2618,5,FALSE),"niet bekend")))</f>
        <v>1</v>
      </c>
      <c r="AF528" s="973">
        <f t="shared" si="66"/>
        <v>974</v>
      </c>
      <c r="AG528" s="1028">
        <f>IF(A528="","",(IFERROR(VLOOKUP(A528,Projecten!A$4:W$2618,23,FALSE),"niet bekend")))</f>
        <v>974</v>
      </c>
      <c r="AH528" s="1028">
        <f>IF(A528="","",(IFERROR(VLOOKUP(A528,Projecten!A$4:W$2618,12,FALSE),"niet bekend")))</f>
        <v>974</v>
      </c>
      <c r="AI528" s="1026">
        <f t="shared" si="67"/>
        <v>0</v>
      </c>
    </row>
    <row r="529" spans="1:35" x14ac:dyDescent="0.2">
      <c r="A529" s="290">
        <v>2016056</v>
      </c>
      <c r="B529" s="1507">
        <v>120510</v>
      </c>
      <c r="C529" s="290" t="s">
        <v>860</v>
      </c>
      <c r="D529" s="347" t="s">
        <v>68</v>
      </c>
      <c r="E529" s="999">
        <v>2</v>
      </c>
      <c r="F529" s="347">
        <f>E529*8</f>
        <v>16</v>
      </c>
      <c r="G529" s="347">
        <f>E529*5</f>
        <v>10</v>
      </c>
      <c r="H529" s="347">
        <f>E529*3</f>
        <v>6</v>
      </c>
      <c r="I529" s="74" t="s">
        <v>89</v>
      </c>
      <c r="J529" s="74" t="s">
        <v>309</v>
      </c>
      <c r="K529" s="74" t="s">
        <v>309</v>
      </c>
      <c r="L529" s="74" t="s">
        <v>309</v>
      </c>
      <c r="M529" s="74" t="s">
        <v>89</v>
      </c>
      <c r="N529" s="74" t="s">
        <v>89</v>
      </c>
      <c r="O529" s="74" t="s">
        <v>89</v>
      </c>
      <c r="P529" s="74" t="s">
        <v>89</v>
      </c>
      <c r="Q529" s="6"/>
      <c r="R529" s="2121"/>
      <c r="S529" s="23">
        <f>IF(T529&lt;=0,"",(((T529-'In Productie'!$E$1)/7)+0.6))</f>
        <v>6064.3142857142857</v>
      </c>
      <c r="T529" s="177">
        <v>42446</v>
      </c>
      <c r="U529" s="6" t="s">
        <v>444</v>
      </c>
      <c r="V529" s="6" t="s">
        <v>888</v>
      </c>
      <c r="W529" s="25">
        <v>28</v>
      </c>
      <c r="X529" s="6"/>
      <c r="Z529" s="308">
        <v>42419</v>
      </c>
      <c r="AE529" s="4">
        <f>IF(A529="","",(IFERROR(VLOOKUP(A529,Projecten!A$4:W$2618,5,FALSE),"niet bekend")))</f>
        <v>7</v>
      </c>
      <c r="AF529" s="973">
        <f t="shared" si="66"/>
        <v>4774</v>
      </c>
      <c r="AG529" s="1028">
        <f>IF(A529="","",(IFERROR(VLOOKUP(A529,Projecten!A$4:W$2618,23,FALSE),"niet bekend")))</f>
        <v>16709</v>
      </c>
      <c r="AH529" s="1028">
        <f>IF(A529="","",(IFERROR(VLOOKUP(A529,Projecten!A$4:W$2618,12,FALSE),"niet bekend")))</f>
        <v>16709</v>
      </c>
      <c r="AI529" s="1026">
        <f t="shared" si="67"/>
        <v>11935</v>
      </c>
    </row>
    <row r="530" spans="1:35" s="4" customFormat="1" ht="12.75" customHeight="1" x14ac:dyDescent="0.2">
      <c r="A530" s="2">
        <v>2016051</v>
      </c>
      <c r="B530" s="1500">
        <v>120549</v>
      </c>
      <c r="C530" s="2" t="s">
        <v>835</v>
      </c>
      <c r="D530" s="1" t="s">
        <v>68</v>
      </c>
      <c r="E530" s="39">
        <v>1</v>
      </c>
      <c r="F530" s="1">
        <v>8</v>
      </c>
      <c r="G530" s="1">
        <v>5</v>
      </c>
      <c r="H530" s="1">
        <v>3</v>
      </c>
      <c r="I530" s="74" t="s">
        <v>89</v>
      </c>
      <c r="J530" s="29" t="s">
        <v>309</v>
      </c>
      <c r="K530" s="29" t="s">
        <v>309</v>
      </c>
      <c r="L530" s="29" t="s">
        <v>309</v>
      </c>
      <c r="M530" s="29" t="s">
        <v>89</v>
      </c>
      <c r="N530" s="29" t="s">
        <v>89</v>
      </c>
      <c r="O530" s="29" t="s">
        <v>89</v>
      </c>
      <c r="P530" s="29" t="s">
        <v>89</v>
      </c>
      <c r="R530" s="2124"/>
      <c r="S530" s="23">
        <f>IF(T530&lt;=0,"",(((T530-'In Productie'!$E$1)/7)+0.6))</f>
        <v>6064.3142857142857</v>
      </c>
      <c r="T530" s="181">
        <v>42446</v>
      </c>
      <c r="U530" s="4" t="s">
        <v>278</v>
      </c>
      <c r="W530" s="25">
        <v>16</v>
      </c>
      <c r="X530" s="79"/>
      <c r="Y530" s="79"/>
      <c r="Z530" s="111">
        <v>42411</v>
      </c>
      <c r="AE530" s="4">
        <f>IF(A530="","",(IFERROR(VLOOKUP(A530,Projecten!A$4:W$2618,5,FALSE),"niet bekend")))</f>
        <v>1</v>
      </c>
      <c r="AF530" s="973">
        <f t="shared" si="66"/>
        <v>2829</v>
      </c>
      <c r="AG530" s="1028">
        <f>IF(A530="","",(IFERROR(VLOOKUP(A530,Projecten!A$4:W$2618,23,FALSE),"niet bekend")))</f>
        <v>2829</v>
      </c>
      <c r="AH530" s="1028">
        <f>IF(A530="","",(IFERROR(VLOOKUP(A530,Projecten!A$4:W$2618,12,FALSE),"niet bekend")))</f>
        <v>2829</v>
      </c>
      <c r="AI530" s="1026">
        <f t="shared" si="67"/>
        <v>0</v>
      </c>
    </row>
    <row r="531" spans="1:35" s="38" customFormat="1" x14ac:dyDescent="0.2">
      <c r="A531" s="30"/>
      <c r="B531" s="1491"/>
      <c r="C531" s="31"/>
      <c r="D531" s="31"/>
      <c r="E531" s="32"/>
      <c r="F531" s="31"/>
      <c r="G531" s="31"/>
      <c r="H531" s="31"/>
      <c r="I531" s="32"/>
      <c r="J531" s="32"/>
      <c r="K531" s="32"/>
      <c r="L531" s="32"/>
      <c r="M531" s="32"/>
      <c r="N531" s="32"/>
      <c r="O531" s="32"/>
      <c r="P531" s="32"/>
      <c r="Q531" s="33"/>
      <c r="R531" s="33"/>
      <c r="S531" s="1198"/>
      <c r="T531" s="176"/>
      <c r="U531" s="35"/>
      <c r="V531" s="35"/>
      <c r="W531" s="35"/>
      <c r="X531" s="83"/>
      <c r="Y531" s="37"/>
      <c r="Z531" s="312"/>
      <c r="AF531" s="983"/>
      <c r="AG531" s="1030"/>
      <c r="AH531" s="1030"/>
      <c r="AI531" s="1030"/>
    </row>
    <row r="532" spans="1:35" s="1038" customFormat="1" ht="12.75" customHeight="1" x14ac:dyDescent="0.2">
      <c r="A532" s="1007"/>
      <c r="B532" s="1489"/>
      <c r="C532" s="1008">
        <f>SUM(F532:H532)</f>
        <v>360</v>
      </c>
      <c r="D532" s="1009"/>
      <c r="E532" s="1010">
        <f>SUM(E536:E552)</f>
        <v>22</v>
      </c>
      <c r="F532" s="1009">
        <f>SUM(F536:F552)</f>
        <v>190</v>
      </c>
      <c r="G532" s="1009">
        <f>SUM(G536:G552)</f>
        <v>116</v>
      </c>
      <c r="H532" s="1009">
        <f>SUM(H536:H552)</f>
        <v>54</v>
      </c>
      <c r="I532" s="1010"/>
      <c r="J532" s="1010"/>
      <c r="K532" s="1010"/>
      <c r="L532" s="1010"/>
      <c r="M532" s="1010"/>
      <c r="N532" s="1010"/>
      <c r="O532" s="1010"/>
      <c r="P532" s="1010"/>
      <c r="Q532" s="1045">
        <v>11</v>
      </c>
      <c r="R532" s="1045"/>
      <c r="S532" s="1199"/>
      <c r="T532" s="1046"/>
      <c r="U532" s="1047"/>
      <c r="V532" s="1047">
        <f>SUM(W532:W552)</f>
        <v>349.75</v>
      </c>
      <c r="W532" s="960"/>
      <c r="X532" s="1049">
        <v>305</v>
      </c>
      <c r="Y532" s="961">
        <f>V532-X532</f>
        <v>44.75</v>
      </c>
      <c r="Z532" s="1050"/>
      <c r="AE532" s="1038" t="str">
        <f>IF(A532="","",(IFERROR(VLOOKUP(A532,Projecten!A$4:W$2618,5,FALSE),"niet bekend")))</f>
        <v/>
      </c>
      <c r="AF532" s="1037">
        <f>SUM(AF533:AF552)</f>
        <v>54324.31</v>
      </c>
      <c r="AG532" s="1027" t="str">
        <f>IF(A532="","",(IFERROR(VLOOKUP(A532,Projecten!A$4:W$2618,23,FALSE),"niet bekend")))</f>
        <v/>
      </c>
      <c r="AH532" s="1027" t="str">
        <f>IF(A532="","",(IFERROR(VLOOKUP(A532,Projecten!A$4:W$2618,12,FALSE),"niet bekend")))</f>
        <v/>
      </c>
      <c r="AI532" s="1027"/>
    </row>
    <row r="533" spans="1:35" x14ac:dyDescent="0.2">
      <c r="A533" s="5"/>
      <c r="C533" s="327" t="s">
        <v>883</v>
      </c>
      <c r="W533" s="201">
        <v>8.25</v>
      </c>
      <c r="X533" s="6"/>
      <c r="Y533" s="6"/>
      <c r="Z533" s="5"/>
      <c r="AE533" s="4" t="str">
        <f>IF(A533="","",(IFERROR(VLOOKUP(A533,Projecten!A$4:W$2618,5,FALSE),"niet bekend")))</f>
        <v/>
      </c>
      <c r="AF533" s="973" t="str">
        <f t="shared" ref="AF533:AF546" si="68">IF(AE533="","",(E533/AE533*AH533))</f>
        <v/>
      </c>
      <c r="AG533" s="1028" t="str">
        <f>IF(A533="","",(IFERROR(VLOOKUP(A533,Projecten!A$4:W$2618,23,FALSE),"niet bekend")))</f>
        <v/>
      </c>
      <c r="AH533" s="1028" t="str">
        <f>IF(A533="","",(IFERROR(VLOOKUP(A533,Projecten!A$4:W$2618,12,FALSE),"niet bekend")))</f>
        <v/>
      </c>
      <c r="AI533" s="1026" t="str">
        <f t="shared" ref="AI533:AI551" si="69">IF(AF533="","",(AH533-AF533))</f>
        <v/>
      </c>
    </row>
    <row r="534" spans="1:35" x14ac:dyDescent="0.2">
      <c r="A534" s="5"/>
      <c r="C534" s="188" t="s">
        <v>857</v>
      </c>
      <c r="W534" s="201">
        <v>8.75</v>
      </c>
      <c r="X534" s="6"/>
      <c r="Y534" s="6"/>
      <c r="Z534" s="5"/>
      <c r="AE534" s="4" t="str">
        <f>IF(A534="","",(IFERROR(VLOOKUP(A534,Projecten!A$4:W$2618,5,FALSE),"niet bekend")))</f>
        <v/>
      </c>
      <c r="AF534" s="973" t="str">
        <f t="shared" si="68"/>
        <v/>
      </c>
      <c r="AG534" s="1028" t="str">
        <f>IF(A534="","",(IFERROR(VLOOKUP(A534,Projecten!A$4:W$2618,23,FALSE),"niet bekend")))</f>
        <v/>
      </c>
      <c r="AH534" s="1028" t="str">
        <f>IF(A534="","",(IFERROR(VLOOKUP(A534,Projecten!A$4:W$2618,12,FALSE),"niet bekend")))</f>
        <v/>
      </c>
      <c r="AI534" s="1026" t="str">
        <f t="shared" si="69"/>
        <v/>
      </c>
    </row>
    <row r="535" spans="1:35" x14ac:dyDescent="0.2">
      <c r="A535" s="5"/>
      <c r="C535" s="188" t="s">
        <v>935</v>
      </c>
      <c r="I535" s="75"/>
      <c r="J535" s="75"/>
      <c r="K535" s="75"/>
      <c r="L535" s="75"/>
      <c r="W535" s="201">
        <v>6.25</v>
      </c>
      <c r="X535" s="6"/>
      <c r="Y535" s="6"/>
      <c r="Z535" s="5"/>
      <c r="AE535" s="4" t="str">
        <f>IF(A535="","",(IFERROR(VLOOKUP(A535,Projecten!A$4:W$2618,5,FALSE),"niet bekend")))</f>
        <v/>
      </c>
      <c r="AF535" s="973" t="str">
        <f t="shared" si="68"/>
        <v/>
      </c>
      <c r="AG535" s="1028" t="str">
        <f>IF(A535="","",(IFERROR(VLOOKUP(A535,Projecten!A$4:W$2618,23,FALSE),"niet bekend")))</f>
        <v/>
      </c>
      <c r="AH535" s="1028" t="str">
        <f>IF(A535="","",(IFERROR(VLOOKUP(A535,Projecten!A$4:W$2618,12,FALSE),"niet bekend")))</f>
        <v/>
      </c>
      <c r="AI535" s="1026" t="str">
        <f t="shared" si="69"/>
        <v/>
      </c>
    </row>
    <row r="536" spans="1:35" s="4" customFormat="1" ht="12.75" customHeight="1" x14ac:dyDescent="0.2">
      <c r="A536" s="2">
        <v>2016058</v>
      </c>
      <c r="B536" s="1500">
        <v>120545</v>
      </c>
      <c r="C536" s="2" t="s">
        <v>861</v>
      </c>
      <c r="D536" s="1" t="s">
        <v>68</v>
      </c>
      <c r="E536" s="39">
        <v>1</v>
      </c>
      <c r="F536" s="1">
        <v>2</v>
      </c>
      <c r="G536" s="1">
        <v>1</v>
      </c>
      <c r="H536" s="1">
        <v>1</v>
      </c>
      <c r="I536" s="76" t="s">
        <v>89</v>
      </c>
      <c r="J536" s="76" t="s">
        <v>309</v>
      </c>
      <c r="K536" s="76" t="s">
        <v>309</v>
      </c>
      <c r="L536" s="76" t="s">
        <v>309</v>
      </c>
      <c r="M536" s="41" t="s">
        <v>89</v>
      </c>
      <c r="N536" s="41" t="s">
        <v>89</v>
      </c>
      <c r="O536" s="41" t="s">
        <v>89</v>
      </c>
      <c r="P536" s="41" t="s">
        <v>89</v>
      </c>
      <c r="R536" s="2124"/>
      <c r="S536" s="23">
        <f>IF(T536&lt;=0,"",(((T536-'In Productie'!$E$1)/7)+0.6))</f>
        <v>6064.3142857142857</v>
      </c>
      <c r="T536" s="181">
        <v>42446</v>
      </c>
      <c r="U536" s="4" t="s">
        <v>278</v>
      </c>
      <c r="W536" s="25">
        <v>5</v>
      </c>
      <c r="X536" s="79"/>
      <c r="Y536" s="79"/>
      <c r="Z536" s="111">
        <v>42422</v>
      </c>
      <c r="AE536" s="4">
        <f>IF(A536="","",(IFERROR(VLOOKUP(A536,Projecten!A$4:W$2618,5,FALSE),"niet bekend")))</f>
        <v>1</v>
      </c>
      <c r="AF536" s="973">
        <f t="shared" si="68"/>
        <v>523</v>
      </c>
      <c r="AG536" s="1028">
        <f>IF(A536="","",(IFERROR(VLOOKUP(A536,Projecten!A$4:W$2618,23,FALSE),"niet bekend")))</f>
        <v>523</v>
      </c>
      <c r="AH536" s="1028">
        <f>IF(A536="","",(IFERROR(VLOOKUP(A536,Projecten!A$4:W$2618,12,FALSE),"niet bekend")))</f>
        <v>523</v>
      </c>
      <c r="AI536" s="1026">
        <f t="shared" si="69"/>
        <v>0</v>
      </c>
    </row>
    <row r="537" spans="1:35" ht="12.75" customHeight="1" x14ac:dyDescent="0.2">
      <c r="A537" s="2">
        <v>2016026</v>
      </c>
      <c r="B537" s="1508">
        <v>120564</v>
      </c>
      <c r="C537" s="2" t="s">
        <v>909</v>
      </c>
      <c r="D537" s="1" t="s">
        <v>800</v>
      </c>
      <c r="E537" s="39">
        <v>0</v>
      </c>
      <c r="F537" s="1">
        <v>1</v>
      </c>
      <c r="G537" s="1">
        <v>0</v>
      </c>
      <c r="H537" s="1">
        <v>0</v>
      </c>
      <c r="I537" s="75"/>
      <c r="J537" s="75"/>
      <c r="M537" s="7" t="s">
        <v>89</v>
      </c>
      <c r="N537" s="7" t="s">
        <v>89</v>
      </c>
      <c r="O537" s="7" t="s">
        <v>89</v>
      </c>
      <c r="P537" s="7" t="s">
        <v>89</v>
      </c>
      <c r="S537" s="23"/>
      <c r="T537" s="181"/>
      <c r="U537" s="4" t="s">
        <v>805</v>
      </c>
      <c r="V537" s="318"/>
      <c r="W537" s="25">
        <v>1.5</v>
      </c>
      <c r="X537" s="6"/>
      <c r="Y537" s="6"/>
      <c r="Z537" s="111"/>
      <c r="AE537" s="4">
        <f>IF(A537="","",(IFERROR(VLOOKUP(A537,Projecten!A$4:W$2618,5,FALSE),"niet bekend")))</f>
        <v>1</v>
      </c>
      <c r="AF537" s="973">
        <f t="shared" si="68"/>
        <v>0</v>
      </c>
      <c r="AG537" s="1028">
        <f>IF(A537="","",(IFERROR(VLOOKUP(A537,Projecten!A$4:W$2618,23,FALSE),"niet bekend")))</f>
        <v>3159.56</v>
      </c>
      <c r="AH537" s="1028">
        <f>IF(A537="","",(IFERROR(VLOOKUP(A537,Projecten!A$4:W$2618,12,FALSE),"niet bekend")))</f>
        <v>3159.56</v>
      </c>
      <c r="AI537" s="1026">
        <f t="shared" si="69"/>
        <v>3159.56</v>
      </c>
    </row>
    <row r="538" spans="1:35" s="4" customFormat="1" ht="12.75" customHeight="1" x14ac:dyDescent="0.2">
      <c r="A538" s="2">
        <v>2016037</v>
      </c>
      <c r="B538" s="1500">
        <v>120565</v>
      </c>
      <c r="C538" s="273" t="s">
        <v>910</v>
      </c>
      <c r="D538" s="1" t="s">
        <v>68</v>
      </c>
      <c r="E538" s="39">
        <v>0</v>
      </c>
      <c r="F538" s="1">
        <v>0</v>
      </c>
      <c r="G538" s="1">
        <v>0</v>
      </c>
      <c r="H538" s="94">
        <v>1</v>
      </c>
      <c r="I538" s="74"/>
      <c r="J538" s="74"/>
      <c r="K538" s="74"/>
      <c r="L538" s="74"/>
      <c r="M538" s="74" t="s">
        <v>89</v>
      </c>
      <c r="N538" s="74" t="s">
        <v>89</v>
      </c>
      <c r="O538" s="29" t="s">
        <v>89</v>
      </c>
      <c r="P538" s="29" t="s">
        <v>89</v>
      </c>
      <c r="R538" s="2124"/>
      <c r="S538" s="23"/>
      <c r="T538" s="181"/>
      <c r="U538" s="4" t="s">
        <v>278</v>
      </c>
      <c r="W538" s="25">
        <v>1.5</v>
      </c>
      <c r="X538" s="79"/>
      <c r="Y538" s="79"/>
      <c r="Z538" s="111"/>
      <c r="AE538" s="4">
        <f>IF(A538="","",(IFERROR(VLOOKUP(A538,Projecten!A$4:W$2618,5,FALSE),"niet bekend")))</f>
        <v>1</v>
      </c>
      <c r="AF538" s="973">
        <f t="shared" si="68"/>
        <v>0</v>
      </c>
      <c r="AG538" s="1028">
        <f>IF(A538="","",(IFERROR(VLOOKUP(A538,Projecten!A$4:W$2618,23,FALSE),"niet bekend")))</f>
        <v>3434</v>
      </c>
      <c r="AH538" s="1028">
        <f>IF(A538="","",(IFERROR(VLOOKUP(A538,Projecten!A$4:W$2618,12,FALSE),"niet bekend")))</f>
        <v>3434</v>
      </c>
      <c r="AI538" s="1026">
        <f t="shared" si="69"/>
        <v>3434</v>
      </c>
    </row>
    <row r="539" spans="1:35" s="4" customFormat="1" ht="12.75" customHeight="1" x14ac:dyDescent="0.2">
      <c r="A539" s="2">
        <v>2016026</v>
      </c>
      <c r="B539" s="1508" t="s">
        <v>889</v>
      </c>
      <c r="C539" s="2" t="s">
        <v>792</v>
      </c>
      <c r="D539" s="1" t="s">
        <v>800</v>
      </c>
      <c r="E539" s="39">
        <v>1</v>
      </c>
      <c r="F539" s="1">
        <v>8</v>
      </c>
      <c r="G539" s="1">
        <v>5</v>
      </c>
      <c r="H539" s="94">
        <v>3</v>
      </c>
      <c r="I539" s="74" t="s">
        <v>89</v>
      </c>
      <c r="J539" s="74" t="s">
        <v>89</v>
      </c>
      <c r="K539" s="74" t="s">
        <v>89</v>
      </c>
      <c r="L539" s="74" t="s">
        <v>309</v>
      </c>
      <c r="M539" s="74" t="s">
        <v>89</v>
      </c>
      <c r="N539" s="74" t="s">
        <v>89</v>
      </c>
      <c r="O539" s="29" t="s">
        <v>89</v>
      </c>
      <c r="P539" s="29" t="s">
        <v>89</v>
      </c>
      <c r="R539" s="2124"/>
      <c r="S539" s="23">
        <f>IF(T539&lt;=0,"",(((T539-'In Productie'!$E$1)/7)+0.6))</f>
        <v>6063.3142857142857</v>
      </c>
      <c r="T539" s="181">
        <v>42439</v>
      </c>
      <c r="U539" s="4" t="s">
        <v>805</v>
      </c>
      <c r="V539" s="206" t="s">
        <v>801</v>
      </c>
      <c r="W539" s="25">
        <v>18</v>
      </c>
      <c r="X539" s="79"/>
      <c r="Y539" s="79"/>
      <c r="Z539" s="111">
        <v>42405</v>
      </c>
      <c r="AE539" s="4">
        <f>IF(A539="","",(IFERROR(VLOOKUP(A539,Projecten!A$4:W$2618,5,FALSE),"niet bekend")))</f>
        <v>1</v>
      </c>
      <c r="AF539" s="973">
        <f t="shared" si="68"/>
        <v>3159.56</v>
      </c>
      <c r="AG539" s="1028">
        <f>IF(A539="","",(IFERROR(VLOOKUP(A539,Projecten!A$4:W$2618,23,FALSE),"niet bekend")))</f>
        <v>3159.56</v>
      </c>
      <c r="AH539" s="1028">
        <f>IF(A539="","",(IFERROR(VLOOKUP(A539,Projecten!A$4:W$2618,12,FALSE),"niet bekend")))</f>
        <v>3159.56</v>
      </c>
      <c r="AI539" s="1026">
        <f t="shared" si="69"/>
        <v>0</v>
      </c>
    </row>
    <row r="540" spans="1:35" s="4" customFormat="1" ht="12.75" customHeight="1" x14ac:dyDescent="0.2">
      <c r="A540" s="2">
        <v>2016056</v>
      </c>
      <c r="B540" s="1500">
        <v>120510</v>
      </c>
      <c r="C540" s="2" t="s">
        <v>860</v>
      </c>
      <c r="D540" s="1" t="s">
        <v>68</v>
      </c>
      <c r="E540" s="39">
        <v>1</v>
      </c>
      <c r="F540" s="1">
        <f>E540*8</f>
        <v>8</v>
      </c>
      <c r="G540" s="1">
        <f>E540*5</f>
        <v>5</v>
      </c>
      <c r="H540" s="94">
        <f>E540*3</f>
        <v>3</v>
      </c>
      <c r="I540" s="74" t="s">
        <v>89</v>
      </c>
      <c r="J540" s="74" t="s">
        <v>309</v>
      </c>
      <c r="K540" s="74" t="s">
        <v>309</v>
      </c>
      <c r="L540" s="74" t="s">
        <v>309</v>
      </c>
      <c r="M540" s="74" t="s">
        <v>89</v>
      </c>
      <c r="N540" s="74" t="s">
        <v>89</v>
      </c>
      <c r="O540" s="29" t="s">
        <v>89</v>
      </c>
      <c r="P540" s="29" t="s">
        <v>89</v>
      </c>
      <c r="R540" s="2124"/>
      <c r="S540" s="23">
        <f>IF(T540&lt;=0,"",(((T540-'In Productie'!$E$1)/7)+0.6))</f>
        <v>6064.3142857142857</v>
      </c>
      <c r="T540" s="181">
        <v>42446</v>
      </c>
      <c r="U540" s="4" t="s">
        <v>444</v>
      </c>
      <c r="V540" s="350" t="s">
        <v>888</v>
      </c>
      <c r="W540" s="25">
        <v>15</v>
      </c>
      <c r="X540" s="79"/>
      <c r="Y540" s="79"/>
      <c r="Z540" s="111">
        <v>42419</v>
      </c>
      <c r="AE540" s="4">
        <f>IF(A540="","",(IFERROR(VLOOKUP(A540,Projecten!A$4:W$2618,5,FALSE),"niet bekend")))</f>
        <v>7</v>
      </c>
      <c r="AF540" s="973">
        <f t="shared" si="68"/>
        <v>2387</v>
      </c>
      <c r="AG540" s="1028">
        <f>IF(A540="","",(IFERROR(VLOOKUP(A540,Projecten!A$4:W$2618,23,FALSE),"niet bekend")))</f>
        <v>16709</v>
      </c>
      <c r="AH540" s="1028">
        <f>IF(A540="","",(IFERROR(VLOOKUP(A540,Projecten!A$4:W$2618,12,FALSE),"niet bekend")))</f>
        <v>16709</v>
      </c>
      <c r="AI540" s="1026">
        <f t="shared" si="69"/>
        <v>14322</v>
      </c>
    </row>
    <row r="541" spans="1:35" s="4" customFormat="1" ht="12.75" customHeight="1" x14ac:dyDescent="0.2">
      <c r="A541" s="2">
        <v>2016059</v>
      </c>
      <c r="B541" s="1500">
        <v>120546</v>
      </c>
      <c r="C541" s="2" t="s">
        <v>1123</v>
      </c>
      <c r="D541" s="1" t="s">
        <v>68</v>
      </c>
      <c r="E541" s="39">
        <v>5</v>
      </c>
      <c r="F541" s="1">
        <f>E541*10</f>
        <v>50</v>
      </c>
      <c r="G541" s="1">
        <f>E541*6</f>
        <v>30</v>
      </c>
      <c r="H541" s="94">
        <f>E541*2</f>
        <v>10</v>
      </c>
      <c r="I541" s="76" t="s">
        <v>89</v>
      </c>
      <c r="J541" s="76" t="s">
        <v>309</v>
      </c>
      <c r="K541" s="76" t="s">
        <v>309</v>
      </c>
      <c r="L541" s="76" t="s">
        <v>309</v>
      </c>
      <c r="M541" s="76" t="s">
        <v>89</v>
      </c>
      <c r="N541" s="76" t="s">
        <v>89</v>
      </c>
      <c r="O541" s="41" t="s">
        <v>89</v>
      </c>
      <c r="P541" s="41" t="s">
        <v>89</v>
      </c>
      <c r="R541" s="2124"/>
      <c r="S541" s="23">
        <f>IF(T541&lt;=0,"",(((T541-'In Productie'!$E$1)/7)+0.6))</f>
        <v>6065.0285714285719</v>
      </c>
      <c r="T541" s="181">
        <v>42451</v>
      </c>
      <c r="U541" s="4" t="s">
        <v>444</v>
      </c>
      <c r="V541" s="4" t="s">
        <v>869</v>
      </c>
      <c r="W541" s="470">
        <v>79</v>
      </c>
      <c r="X541" s="79"/>
      <c r="Y541" s="79"/>
      <c r="Z541" s="111">
        <v>42422</v>
      </c>
      <c r="AE541" s="4">
        <f>IF(A541="","",(IFERROR(VLOOKUP(A541,Projecten!A$4:W$2618,5,FALSE),"niet bekend")))</f>
        <v>10</v>
      </c>
      <c r="AF541" s="973">
        <f t="shared" si="68"/>
        <v>14415</v>
      </c>
      <c r="AG541" s="1028">
        <f>IF(A541="","",(IFERROR(VLOOKUP(A541,Projecten!A$4:W$2618,23,FALSE),"niet bekend")))</f>
        <v>28830</v>
      </c>
      <c r="AH541" s="1028">
        <f>IF(A541="","",(IFERROR(VLOOKUP(A541,Projecten!A$4:W$2618,12,FALSE),"niet bekend")))</f>
        <v>28830</v>
      </c>
      <c r="AI541" s="1026">
        <f t="shared" si="69"/>
        <v>14415</v>
      </c>
    </row>
    <row r="542" spans="1:35" x14ac:dyDescent="0.2">
      <c r="A542" s="5">
        <v>2016059</v>
      </c>
      <c r="B542" s="1493">
        <v>120570</v>
      </c>
      <c r="C542" s="5" t="s">
        <v>1124</v>
      </c>
      <c r="D542" s="6" t="s">
        <v>68</v>
      </c>
      <c r="E542" s="7">
        <v>0</v>
      </c>
      <c r="F542" s="6">
        <v>2</v>
      </c>
      <c r="G542" s="6">
        <v>0</v>
      </c>
      <c r="H542" s="99">
        <v>0</v>
      </c>
      <c r="I542" s="75"/>
      <c r="J542" s="75"/>
      <c r="K542" s="75"/>
      <c r="L542" s="75"/>
      <c r="M542" s="75" t="s">
        <v>89</v>
      </c>
      <c r="N542" s="75" t="s">
        <v>89</v>
      </c>
      <c r="O542" s="7" t="s">
        <v>89</v>
      </c>
      <c r="P542" s="7" t="s">
        <v>89</v>
      </c>
      <c r="S542" s="7">
        <v>12</v>
      </c>
      <c r="T542" s="177">
        <v>42451</v>
      </c>
      <c r="U542" s="6" t="s">
        <v>444</v>
      </c>
      <c r="W542" s="25">
        <v>1.5</v>
      </c>
      <c r="X542" s="6"/>
      <c r="Y542" s="6"/>
      <c r="Z542" s="5"/>
      <c r="AE542" s="4">
        <f>IF(A542="","",(IFERROR(VLOOKUP(A542,Projecten!A$4:W$2618,5,FALSE),"niet bekend")))</f>
        <v>10</v>
      </c>
      <c r="AF542" s="973">
        <f t="shared" si="68"/>
        <v>0</v>
      </c>
      <c r="AG542" s="1028">
        <f>IF(A542="","",(IFERROR(VLOOKUP(A542,Projecten!A$4:W$2618,23,FALSE),"niet bekend")))</f>
        <v>28830</v>
      </c>
      <c r="AH542" s="1028">
        <f>IF(A542="","",(IFERROR(VLOOKUP(A542,Projecten!A$4:W$2618,12,FALSE),"niet bekend")))</f>
        <v>28830</v>
      </c>
      <c r="AI542" s="1026">
        <f t="shared" si="69"/>
        <v>28830</v>
      </c>
    </row>
    <row r="543" spans="1:35" s="4" customFormat="1" ht="12.75" customHeight="1" x14ac:dyDescent="0.2">
      <c r="A543" s="2">
        <v>2016059</v>
      </c>
      <c r="B543" s="1500">
        <v>120547</v>
      </c>
      <c r="C543" s="2" t="s">
        <v>865</v>
      </c>
      <c r="D543" s="1" t="s">
        <v>68</v>
      </c>
      <c r="E543" s="39">
        <v>5</v>
      </c>
      <c r="F543" s="1">
        <f>E543*10</f>
        <v>50</v>
      </c>
      <c r="G543" s="1">
        <f>E543*6</f>
        <v>30</v>
      </c>
      <c r="H543" s="94">
        <f>E543*2</f>
        <v>10</v>
      </c>
      <c r="I543" s="76" t="s">
        <v>89</v>
      </c>
      <c r="J543" s="76" t="s">
        <v>309</v>
      </c>
      <c r="K543" s="76" t="s">
        <v>309</v>
      </c>
      <c r="L543" s="76" t="s">
        <v>309</v>
      </c>
      <c r="M543" s="76" t="s">
        <v>89</v>
      </c>
      <c r="N543" s="76" t="s">
        <v>89</v>
      </c>
      <c r="O543" s="41" t="s">
        <v>89</v>
      </c>
      <c r="P543" s="41" t="s">
        <v>89</v>
      </c>
      <c r="R543" s="2124"/>
      <c r="S543" s="23">
        <f>IF(T543&lt;=0,"",(((T543-'In Productie'!$E$1)/7)+0.6))</f>
        <v>6065.0285714285719</v>
      </c>
      <c r="T543" s="181">
        <v>42451</v>
      </c>
      <c r="U543" s="4" t="s">
        <v>444</v>
      </c>
      <c r="W543" s="470">
        <v>79</v>
      </c>
      <c r="X543" s="79"/>
      <c r="Y543" s="79"/>
      <c r="Z543" s="111">
        <v>42422</v>
      </c>
      <c r="AE543" s="4">
        <f>IF(A543="","",(IFERROR(VLOOKUP(A543,Projecten!A$4:W$2618,5,FALSE),"niet bekend")))</f>
        <v>10</v>
      </c>
      <c r="AF543" s="973">
        <f t="shared" si="68"/>
        <v>14415</v>
      </c>
      <c r="AG543" s="1028">
        <f>IF(A543="","",(IFERROR(VLOOKUP(A543,Projecten!A$4:W$2618,23,FALSE),"niet bekend")))</f>
        <v>28830</v>
      </c>
      <c r="AH543" s="1028">
        <f>IF(A543="","",(IFERROR(VLOOKUP(A543,Projecten!A$4:W$2618,12,FALSE),"niet bekend")))</f>
        <v>28830</v>
      </c>
      <c r="AI543" s="1026">
        <f t="shared" si="69"/>
        <v>14415</v>
      </c>
    </row>
    <row r="544" spans="1:35" s="4" customFormat="1" ht="12.75" customHeight="1" x14ac:dyDescent="0.2">
      <c r="A544" s="2">
        <v>2016060</v>
      </c>
      <c r="B544" s="1508">
        <v>120548</v>
      </c>
      <c r="C544" s="2">
        <v>568016</v>
      </c>
      <c r="D544" s="1" t="s">
        <v>68</v>
      </c>
      <c r="E544" s="39">
        <v>1</v>
      </c>
      <c r="F544" s="1">
        <v>8</v>
      </c>
      <c r="G544" s="1">
        <v>5</v>
      </c>
      <c r="H544" s="94">
        <v>3</v>
      </c>
      <c r="I544" s="76" t="s">
        <v>89</v>
      </c>
      <c r="J544" s="76" t="s">
        <v>309</v>
      </c>
      <c r="K544" s="76" t="s">
        <v>309</v>
      </c>
      <c r="L544" s="76" t="s">
        <v>309</v>
      </c>
      <c r="M544" s="76" t="s">
        <v>89</v>
      </c>
      <c r="N544" s="76" t="s">
        <v>89</v>
      </c>
      <c r="O544" s="41" t="s">
        <v>89</v>
      </c>
      <c r="P544" s="41" t="s">
        <v>89</v>
      </c>
      <c r="R544" s="2124"/>
      <c r="S544" s="23">
        <f>IF(T544&lt;=0,"",(((T544-'In Productie'!$E$1)/7)+0.6))</f>
        <v>6065.3142857142857</v>
      </c>
      <c r="T544" s="181">
        <v>42453</v>
      </c>
      <c r="U544" s="4" t="s">
        <v>278</v>
      </c>
      <c r="W544" s="25">
        <v>15</v>
      </c>
      <c r="X544" s="79"/>
      <c r="Y544" s="79"/>
      <c r="Z544" s="111">
        <v>42423</v>
      </c>
      <c r="AE544" s="4">
        <f>IF(A544="","",(IFERROR(VLOOKUP(A544,Projecten!A$4:W$2618,5,FALSE),"niet bekend")))</f>
        <v>1</v>
      </c>
      <c r="AF544" s="973">
        <f t="shared" si="68"/>
        <v>2022</v>
      </c>
      <c r="AG544" s="1028">
        <f>IF(A544="","",(IFERROR(VLOOKUP(A544,Projecten!A$4:W$2618,23,FALSE),"niet bekend")))</f>
        <v>2022</v>
      </c>
      <c r="AH544" s="1028">
        <f>IF(A544="","",(IFERROR(VLOOKUP(A544,Projecten!A$4:W$2618,12,FALSE),"niet bekend")))</f>
        <v>2022</v>
      </c>
      <c r="AI544" s="1026">
        <f t="shared" si="69"/>
        <v>0</v>
      </c>
    </row>
    <row r="545" spans="1:35" ht="12.75" customHeight="1" x14ac:dyDescent="0.2">
      <c r="A545" s="2">
        <v>2016065</v>
      </c>
      <c r="B545" s="1508">
        <v>120548</v>
      </c>
      <c r="C545" s="2">
        <v>586716</v>
      </c>
      <c r="D545" s="1" t="s">
        <v>68</v>
      </c>
      <c r="E545" s="39">
        <v>1</v>
      </c>
      <c r="F545" s="1">
        <v>7</v>
      </c>
      <c r="G545" s="1">
        <v>5</v>
      </c>
      <c r="H545" s="94">
        <v>2</v>
      </c>
      <c r="I545" s="76" t="s">
        <v>89</v>
      </c>
      <c r="J545" s="76" t="s">
        <v>309</v>
      </c>
      <c r="K545" s="76" t="s">
        <v>309</v>
      </c>
      <c r="L545" s="76" t="s">
        <v>309</v>
      </c>
      <c r="M545" s="75" t="s">
        <v>89</v>
      </c>
      <c r="N545" s="75" t="s">
        <v>89</v>
      </c>
      <c r="O545" s="7" t="s">
        <v>89</v>
      </c>
      <c r="P545" s="7" t="s">
        <v>89</v>
      </c>
      <c r="S545" s="23">
        <f>IF(T545&lt;=0,"",(((T545-'In Productie'!$E$1)/7)+0.6))</f>
        <v>6065.3142857142857</v>
      </c>
      <c r="T545" s="181">
        <v>42453</v>
      </c>
      <c r="U545" s="4" t="s">
        <v>278</v>
      </c>
      <c r="W545" s="25">
        <v>10</v>
      </c>
      <c r="X545" s="6"/>
      <c r="Y545" s="6"/>
      <c r="Z545" s="111">
        <v>42424</v>
      </c>
      <c r="AE545" s="4">
        <f>IF(A545="","",(IFERROR(VLOOKUP(A545,Projecten!A$4:W$2618,5,FALSE),"niet bekend")))</f>
        <v>1</v>
      </c>
      <c r="AF545" s="973">
        <f t="shared" si="68"/>
        <v>1462</v>
      </c>
      <c r="AG545" s="1028">
        <f>IF(A545="","",(IFERROR(VLOOKUP(A545,Projecten!A$4:W$2618,23,FALSE),"niet bekend")))</f>
        <v>1462</v>
      </c>
      <c r="AH545" s="1028">
        <f>IF(A545="","",(IFERROR(VLOOKUP(A545,Projecten!A$4:W$2618,12,FALSE),"niet bekend")))</f>
        <v>1462</v>
      </c>
      <c r="AI545" s="1026">
        <f t="shared" si="69"/>
        <v>0</v>
      </c>
    </row>
    <row r="546" spans="1:35" ht="12.75" customHeight="1" x14ac:dyDescent="0.2">
      <c r="A546" s="2">
        <v>2016066</v>
      </c>
      <c r="B546" s="1508">
        <v>120548</v>
      </c>
      <c r="C546" s="2">
        <v>586916</v>
      </c>
      <c r="D546" s="1" t="s">
        <v>68</v>
      </c>
      <c r="E546" s="39">
        <v>1</v>
      </c>
      <c r="F546" s="1">
        <v>8</v>
      </c>
      <c r="G546" s="1">
        <v>5</v>
      </c>
      <c r="H546" s="94">
        <v>3</v>
      </c>
      <c r="I546" s="75" t="s">
        <v>89</v>
      </c>
      <c r="J546" s="75" t="s">
        <v>309</v>
      </c>
      <c r="K546" s="75" t="s">
        <v>309</v>
      </c>
      <c r="L546" s="75" t="s">
        <v>309</v>
      </c>
      <c r="M546" s="75" t="s">
        <v>89</v>
      </c>
      <c r="N546" s="75" t="s">
        <v>89</v>
      </c>
      <c r="O546" s="7" t="s">
        <v>89</v>
      </c>
      <c r="P546" s="7" t="s">
        <v>89</v>
      </c>
      <c r="S546" s="23">
        <f>IF(T546&lt;=0,"",(((T546-'In Productie'!$E$1)/7)+0.6))</f>
        <v>6065.3142857142857</v>
      </c>
      <c r="T546" s="181">
        <v>42453</v>
      </c>
      <c r="U546" s="4" t="s">
        <v>278</v>
      </c>
      <c r="W546" s="25">
        <v>15</v>
      </c>
      <c r="X546" s="6"/>
      <c r="Y546" s="6"/>
      <c r="Z546" s="111">
        <v>42424</v>
      </c>
      <c r="AE546" s="4">
        <f>IF(A546="","",(IFERROR(VLOOKUP(A546,Projecten!A$4:W$2618,5,FALSE),"niet bekend")))</f>
        <v>1</v>
      </c>
      <c r="AF546" s="973">
        <f t="shared" si="68"/>
        <v>2401</v>
      </c>
      <c r="AG546" s="1028">
        <f>IF(A546="","",(IFERROR(VLOOKUP(A546,Projecten!A$4:W$2618,23,FALSE),"niet bekend")))</f>
        <v>2401</v>
      </c>
      <c r="AH546" s="1028">
        <f>IF(A546="","",(IFERROR(VLOOKUP(A546,Projecten!A$4:W$2618,12,FALSE),"niet bekend")))</f>
        <v>2401</v>
      </c>
      <c r="AI546" s="1026">
        <f t="shared" si="69"/>
        <v>0</v>
      </c>
    </row>
    <row r="547" spans="1:35" ht="12.75" customHeight="1" x14ac:dyDescent="0.2">
      <c r="A547" s="2">
        <v>2016070</v>
      </c>
      <c r="B547" s="1508">
        <v>120560</v>
      </c>
      <c r="C547" s="2" t="s">
        <v>871</v>
      </c>
      <c r="D547" s="1" t="s">
        <v>611</v>
      </c>
      <c r="E547" s="39">
        <v>0</v>
      </c>
      <c r="F547" s="1">
        <v>1</v>
      </c>
      <c r="G547" s="1">
        <v>0</v>
      </c>
      <c r="H547" s="94">
        <v>2</v>
      </c>
      <c r="I547" s="75" t="s">
        <v>89</v>
      </c>
      <c r="J547" s="75" t="s">
        <v>309</v>
      </c>
      <c r="K547" s="75" t="s">
        <v>309</v>
      </c>
      <c r="L547" s="75" t="s">
        <v>309</v>
      </c>
      <c r="M547" s="75" t="s">
        <v>89</v>
      </c>
      <c r="N547" s="75" t="s">
        <v>89</v>
      </c>
      <c r="O547" s="7" t="s">
        <v>89</v>
      </c>
      <c r="P547" s="7" t="s">
        <v>89</v>
      </c>
      <c r="S547" s="23">
        <f>IF(T547&lt;=0,"",(((T547-'In Productie'!$E$1)/7)+0.6))</f>
        <v>6065.0285714285719</v>
      </c>
      <c r="T547" s="181">
        <v>42451</v>
      </c>
      <c r="U547" s="4" t="s">
        <v>872</v>
      </c>
      <c r="V547" s="6" t="s">
        <v>873</v>
      </c>
      <c r="W547" s="25">
        <v>10</v>
      </c>
      <c r="X547" s="6"/>
      <c r="Y547" s="6"/>
      <c r="Z547" s="111">
        <v>42425</v>
      </c>
      <c r="AE547" s="4">
        <f>IF(A547="","",(IFERROR(VLOOKUP(A547,Projecten!A$4:W$2618,5,FALSE),"niet bekend")))</f>
        <v>0</v>
      </c>
      <c r="AF547" s="973">
        <f>AH547</f>
        <v>1144.75</v>
      </c>
      <c r="AG547" s="1028">
        <f>IF(A547="","",(IFERROR(VLOOKUP(A547,Projecten!A$4:W$2618,23,FALSE),"niet bekend")))</f>
        <v>1144.75</v>
      </c>
      <c r="AH547" s="1028">
        <f>IF(A547="","",(IFERROR(VLOOKUP(A547,Projecten!A$4:W$2618,12,FALSE),"niet bekend")))</f>
        <v>1144.75</v>
      </c>
      <c r="AI547" s="1026">
        <f t="shared" si="69"/>
        <v>0</v>
      </c>
    </row>
    <row r="548" spans="1:35" ht="12.75" customHeight="1" x14ac:dyDescent="0.2">
      <c r="A548" s="2">
        <v>2016067</v>
      </c>
      <c r="B548" s="1508">
        <v>120558</v>
      </c>
      <c r="C548" s="2" t="s">
        <v>882</v>
      </c>
      <c r="D548" s="1" t="s">
        <v>68</v>
      </c>
      <c r="E548" s="39">
        <v>1</v>
      </c>
      <c r="F548" s="1">
        <v>6</v>
      </c>
      <c r="G548" s="1">
        <v>5</v>
      </c>
      <c r="H548" s="94">
        <v>2</v>
      </c>
      <c r="I548" s="75" t="s">
        <v>89</v>
      </c>
      <c r="J548" s="75" t="s">
        <v>309</v>
      </c>
      <c r="K548" s="75" t="s">
        <v>309</v>
      </c>
      <c r="L548" s="75" t="s">
        <v>89</v>
      </c>
      <c r="M548" s="75" t="s">
        <v>89</v>
      </c>
      <c r="N548" s="75" t="s">
        <v>89</v>
      </c>
      <c r="O548" s="7" t="s">
        <v>89</v>
      </c>
      <c r="P548" s="7" t="s">
        <v>89</v>
      </c>
      <c r="S548" s="23">
        <f>IF(T548&lt;=0,"",(((T548-'In Productie'!$E$1)/7)+0.6))</f>
        <v>6065.3142857142857</v>
      </c>
      <c r="T548" s="181">
        <v>42453</v>
      </c>
      <c r="U548" s="4" t="s">
        <v>278</v>
      </c>
      <c r="W548" s="25">
        <v>10</v>
      </c>
      <c r="X548" s="6"/>
      <c r="Y548" s="6"/>
      <c r="Z548" s="111">
        <v>42424</v>
      </c>
      <c r="AE548" s="4">
        <f>IF(A548="","",(IFERROR(VLOOKUP(A548,Projecten!A$4:W$2618,5,FALSE),"niet bekend")))</f>
        <v>1</v>
      </c>
      <c r="AF548" s="973">
        <f>IF(AE548="","",(E548/AE548*AH548))</f>
        <v>1880</v>
      </c>
      <c r="AG548" s="1028">
        <f>IF(A548="","",(IFERROR(VLOOKUP(A548,Projecten!A$4:W$2618,23,FALSE),"niet bekend")))</f>
        <v>1880</v>
      </c>
      <c r="AH548" s="1028">
        <f>IF(A548="","",(IFERROR(VLOOKUP(A548,Projecten!A$4:W$2618,12,FALSE),"niet bekend")))</f>
        <v>1880</v>
      </c>
      <c r="AI548" s="1026">
        <f t="shared" si="69"/>
        <v>0</v>
      </c>
    </row>
    <row r="549" spans="1:35" s="4" customFormat="1" ht="12.75" customHeight="1" x14ac:dyDescent="0.2">
      <c r="A549" s="2">
        <v>2016061</v>
      </c>
      <c r="B549" s="1508">
        <v>120548</v>
      </c>
      <c r="C549" s="2">
        <v>527116</v>
      </c>
      <c r="D549" s="1" t="s">
        <v>68</v>
      </c>
      <c r="E549" s="39">
        <v>1</v>
      </c>
      <c r="F549" s="1">
        <v>8</v>
      </c>
      <c r="G549" s="1">
        <v>5</v>
      </c>
      <c r="H549" s="94">
        <v>3</v>
      </c>
      <c r="I549" s="75" t="s">
        <v>89</v>
      </c>
      <c r="J549" s="75" t="s">
        <v>89</v>
      </c>
      <c r="K549" s="75" t="s">
        <v>309</v>
      </c>
      <c r="L549" s="75" t="s">
        <v>309</v>
      </c>
      <c r="M549" s="75" t="s">
        <v>89</v>
      </c>
      <c r="N549" s="75" t="s">
        <v>89</v>
      </c>
      <c r="O549" s="7" t="s">
        <v>89</v>
      </c>
      <c r="P549" s="7" t="s">
        <v>89</v>
      </c>
      <c r="R549" s="2124"/>
      <c r="S549" s="23">
        <f>IF(T549&lt;=0,"",(((T549-'In Productie'!$E$1)/7)+0.6))</f>
        <v>6065.3142857142857</v>
      </c>
      <c r="T549" s="181">
        <v>42453</v>
      </c>
      <c r="U549" s="4" t="s">
        <v>278</v>
      </c>
      <c r="W549" s="25">
        <v>14</v>
      </c>
      <c r="X549" s="80"/>
      <c r="Y549" s="82"/>
      <c r="Z549" s="111">
        <v>42423</v>
      </c>
      <c r="AE549" s="4">
        <f>IF(A549="","",(IFERROR(VLOOKUP(A549,Projecten!A$4:W$2618,5,FALSE),"niet bekend")))</f>
        <v>1</v>
      </c>
      <c r="AF549" s="973">
        <f>IF(AE549="","",(E549/AE549*AH549))</f>
        <v>2627</v>
      </c>
      <c r="AG549" s="1028">
        <f>IF(A549="","",(IFERROR(VLOOKUP(A549,Projecten!A$4:W$2618,23,FALSE),"niet bekend")))</f>
        <v>2627</v>
      </c>
      <c r="AH549" s="1028">
        <f>IF(A549="","",(IFERROR(VLOOKUP(A549,Projecten!A$4:W$2618,12,FALSE),"niet bekend")))</f>
        <v>2627</v>
      </c>
      <c r="AI549" s="1026">
        <f t="shared" si="69"/>
        <v>0</v>
      </c>
    </row>
    <row r="550" spans="1:35" s="4" customFormat="1" ht="12.75" customHeight="1" x14ac:dyDescent="0.2">
      <c r="A550" s="2">
        <v>2016064</v>
      </c>
      <c r="B550" s="1508">
        <v>120548</v>
      </c>
      <c r="C550" s="2">
        <v>586616</v>
      </c>
      <c r="D550" s="1" t="s">
        <v>68</v>
      </c>
      <c r="E550" s="39">
        <v>1</v>
      </c>
      <c r="F550" s="1">
        <v>7</v>
      </c>
      <c r="G550" s="1">
        <v>5</v>
      </c>
      <c r="H550" s="94">
        <v>2</v>
      </c>
      <c r="I550" s="76" t="s">
        <v>89</v>
      </c>
      <c r="J550" s="76" t="s">
        <v>309</v>
      </c>
      <c r="K550" s="76" t="s">
        <v>309</v>
      </c>
      <c r="L550" s="76" t="s">
        <v>309</v>
      </c>
      <c r="M550" s="74" t="s">
        <v>89</v>
      </c>
      <c r="N550" s="74" t="s">
        <v>89</v>
      </c>
      <c r="O550" s="29" t="s">
        <v>89</v>
      </c>
      <c r="P550" s="29" t="s">
        <v>89</v>
      </c>
      <c r="R550" s="2124"/>
      <c r="S550" s="23">
        <f>IF(T550&lt;=0,"",(((T550-'In Productie'!$E$1)/7)+0.6))</f>
        <v>6065.3142857142857</v>
      </c>
      <c r="T550" s="181">
        <v>42453</v>
      </c>
      <c r="U550" s="4" t="s">
        <v>278</v>
      </c>
      <c r="W550" s="25">
        <v>10</v>
      </c>
      <c r="X550" s="79"/>
      <c r="Y550" s="79"/>
      <c r="Z550" s="111">
        <v>42424</v>
      </c>
      <c r="AE550" s="4">
        <f>IF(A550="","",(IFERROR(VLOOKUP(A550,Projecten!A$4:W$2618,5,FALSE),"niet bekend")))</f>
        <v>1</v>
      </c>
      <c r="AF550" s="973">
        <f>IF(AE550="","",(E550/AE550*AH550))</f>
        <v>1462</v>
      </c>
      <c r="AG550" s="1028">
        <f>IF(A550="","",(IFERROR(VLOOKUP(A550,Projecten!A$4:W$2618,23,FALSE),"niet bekend")))</f>
        <v>1462</v>
      </c>
      <c r="AH550" s="1028">
        <f>IF(A550="","",(IFERROR(VLOOKUP(A550,Projecten!A$4:W$2618,12,FALSE),"niet bekend")))</f>
        <v>1462</v>
      </c>
      <c r="AI550" s="1026">
        <f t="shared" si="69"/>
        <v>0</v>
      </c>
    </row>
    <row r="551" spans="1:35" s="4" customFormat="1" ht="12.75" customHeight="1" x14ac:dyDescent="0.2">
      <c r="A551" s="2">
        <v>2016076</v>
      </c>
      <c r="B551" s="1500">
        <v>120561</v>
      </c>
      <c r="C551" s="2" t="s">
        <v>896</v>
      </c>
      <c r="D551" s="1" t="s">
        <v>68</v>
      </c>
      <c r="E551" s="39">
        <v>3</v>
      </c>
      <c r="F551" s="1">
        <f>E551*8</f>
        <v>24</v>
      </c>
      <c r="G551" s="1">
        <f>E551*5</f>
        <v>15</v>
      </c>
      <c r="H551" s="94">
        <f>E551*3</f>
        <v>9</v>
      </c>
      <c r="I551" s="75" t="s">
        <v>89</v>
      </c>
      <c r="J551" s="75" t="s">
        <v>309</v>
      </c>
      <c r="K551" s="75" t="s">
        <v>309</v>
      </c>
      <c r="L551" s="75" t="s">
        <v>309</v>
      </c>
      <c r="M551" s="75" t="s">
        <v>89</v>
      </c>
      <c r="N551" s="75" t="s">
        <v>89</v>
      </c>
      <c r="O551" s="7" t="s">
        <v>89</v>
      </c>
      <c r="P551" s="7" t="s">
        <v>89</v>
      </c>
      <c r="R551" s="2124"/>
      <c r="S551" s="23">
        <f>IF(T551&lt;=0,"",(((T551-'In Productie'!$E$1)/7)+0.6))</f>
        <v>6066.3142857142857</v>
      </c>
      <c r="T551" s="181">
        <v>42460</v>
      </c>
      <c r="U551" s="4" t="s">
        <v>280</v>
      </c>
      <c r="V551" s="4" t="s">
        <v>907</v>
      </c>
      <c r="W551" s="25">
        <f>E551*14</f>
        <v>42</v>
      </c>
      <c r="X551" s="80"/>
      <c r="Y551" s="82"/>
      <c r="Z551" s="111">
        <v>42431</v>
      </c>
      <c r="AE551" s="4">
        <f>IF(A551="","",(IFERROR(VLOOKUP(A551,Projecten!A$4:W$2618,5,FALSE),"niet bekend")))</f>
        <v>10</v>
      </c>
      <c r="AF551" s="973">
        <f>IF(AE551="","",(E551/AE551*AH551))</f>
        <v>6426</v>
      </c>
      <c r="AG551" s="1028">
        <f>IF(A551="","",(IFERROR(VLOOKUP(A551,Projecten!A$4:W$2618,23,FALSE),"niet bekend")))</f>
        <v>21420</v>
      </c>
      <c r="AH551" s="1028">
        <f>IF(A551="","",(IFERROR(VLOOKUP(A551,Projecten!A$4:W$2618,12,FALSE),"niet bekend")))</f>
        <v>21420</v>
      </c>
      <c r="AI551" s="1026">
        <f t="shared" si="69"/>
        <v>14994</v>
      </c>
    </row>
    <row r="552" spans="1:35" s="38" customFormat="1" ht="12.75" customHeight="1" x14ac:dyDescent="0.2">
      <c r="A552" s="30"/>
      <c r="B552" s="1491"/>
      <c r="C552" s="31"/>
      <c r="D552" s="31"/>
      <c r="E552" s="32"/>
      <c r="F552" s="31"/>
      <c r="G552" s="31"/>
      <c r="H552" s="31"/>
      <c r="I552" s="32"/>
      <c r="J552" s="32"/>
      <c r="K552" s="32"/>
      <c r="L552" s="32"/>
      <c r="M552" s="32"/>
      <c r="N552" s="32"/>
      <c r="O552" s="32"/>
      <c r="P552" s="32"/>
      <c r="Q552" s="33"/>
      <c r="R552" s="33"/>
      <c r="S552" s="1198"/>
      <c r="T552" s="176"/>
      <c r="U552" s="35"/>
      <c r="V552" s="35"/>
      <c r="W552" s="35"/>
      <c r="X552" s="83"/>
      <c r="Y552" s="84"/>
      <c r="Z552" s="36"/>
      <c r="AF552" s="983"/>
      <c r="AG552" s="1030"/>
      <c r="AH552" s="1030"/>
      <c r="AI552" s="1030"/>
    </row>
    <row r="553" spans="1:35" s="1038" customFormat="1" ht="12.75" customHeight="1" x14ac:dyDescent="0.2">
      <c r="A553" s="1007"/>
      <c r="B553" s="1489"/>
      <c r="C553" s="1008">
        <f>SUM(F553:H553)</f>
        <v>252</v>
      </c>
      <c r="D553" s="1009"/>
      <c r="E553" s="1010">
        <f>SUM(E554:E566)</f>
        <v>15</v>
      </c>
      <c r="F553" s="1009">
        <f>SUM(F554:F566)</f>
        <v>124</v>
      </c>
      <c r="G553" s="1009">
        <f>SUM(G554:G566)</f>
        <v>79</v>
      </c>
      <c r="H553" s="1009">
        <f>SUM(H554:H566)</f>
        <v>49</v>
      </c>
      <c r="I553" s="1010"/>
      <c r="J553" s="1010"/>
      <c r="K553" s="1010"/>
      <c r="L553" s="1010"/>
      <c r="M553" s="1010"/>
      <c r="N553" s="1010"/>
      <c r="O553" s="1010"/>
      <c r="P553" s="1010"/>
      <c r="Q553" s="1045">
        <v>12</v>
      </c>
      <c r="R553" s="1045"/>
      <c r="S553" s="1199"/>
      <c r="T553" s="1046"/>
      <c r="U553" s="1047"/>
      <c r="V553" s="1047">
        <f>SUM(W553:W566)</f>
        <v>288</v>
      </c>
      <c r="W553" s="960"/>
      <c r="X553" s="1049">
        <v>305</v>
      </c>
      <c r="Y553" s="961">
        <f>V553-X553</f>
        <v>-17</v>
      </c>
      <c r="Z553" s="1050"/>
      <c r="AE553" s="1038" t="str">
        <f>IF(A553="","",(IFERROR(VLOOKUP(A553,Projecten!A$4:W$2618,5,FALSE),"niet bekend")))</f>
        <v/>
      </c>
      <c r="AF553" s="1037">
        <f>SUM(AF554:AF566)</f>
        <v>34281.49</v>
      </c>
      <c r="AG553" s="1027" t="str">
        <f>IF(A553="","",(IFERROR(VLOOKUP(A553,Projecten!A$4:W$2618,23,FALSE),"niet bekend")))</f>
        <v/>
      </c>
      <c r="AH553" s="1027" t="str">
        <f>IF(A553="","",(IFERROR(VLOOKUP(A553,Projecten!A$4:W$2618,12,FALSE),"niet bekend")))</f>
        <v/>
      </c>
      <c r="AI553" s="1027"/>
    </row>
    <row r="554" spans="1:35" s="4" customFormat="1" ht="12.75" customHeight="1" x14ac:dyDescent="0.2">
      <c r="B554" s="1494"/>
      <c r="C554" s="288" t="s">
        <v>852</v>
      </c>
      <c r="E554" s="67"/>
      <c r="P554" s="67"/>
      <c r="R554" s="2124"/>
      <c r="S554" s="67"/>
      <c r="W554" s="464">
        <v>60</v>
      </c>
      <c r="X554" s="79"/>
      <c r="Y554" s="79"/>
      <c r="Z554" s="272"/>
      <c r="AE554" s="4" t="str">
        <f>IF(A554="","",(IFERROR(VLOOKUP(A554,Projecten!A$4:W$2618,5,FALSE),"niet bekend")))</f>
        <v/>
      </c>
      <c r="AF554" s="973" t="str">
        <f t="shared" ref="AF554:AF565" si="70">IF(AE554="","",(E554/AE554*AH554))</f>
        <v/>
      </c>
      <c r="AG554" s="1028" t="str">
        <f>IF(A554="","",(IFERROR(VLOOKUP(A554,Projecten!A$4:W$2618,23,FALSE),"niet bekend")))</f>
        <v/>
      </c>
      <c r="AH554" s="1028" t="str">
        <f>IF(A554="","",(IFERROR(VLOOKUP(A554,Projecten!A$4:W$2618,12,FALSE),"niet bekend")))</f>
        <v/>
      </c>
      <c r="AI554" s="1026" t="str">
        <f t="shared" ref="AI554:AI565" si="71">IF(AF554="","",(AH554-AF554))</f>
        <v/>
      </c>
    </row>
    <row r="555" spans="1:35" s="4" customFormat="1" ht="12.75" customHeight="1" x14ac:dyDescent="0.2">
      <c r="B555" s="1494"/>
      <c r="C555" s="288" t="s">
        <v>937</v>
      </c>
      <c r="E555" s="67"/>
      <c r="P555" s="67"/>
      <c r="R555" s="2124"/>
      <c r="S555" s="67"/>
      <c r="W555" s="464">
        <v>3</v>
      </c>
      <c r="X555" s="79"/>
      <c r="Y555" s="79"/>
      <c r="Z555" s="272"/>
      <c r="AE555" s="4" t="str">
        <f>IF(A555="","",(IFERROR(VLOOKUP(A555,Projecten!A$4:W$2618,5,FALSE),"niet bekend")))</f>
        <v/>
      </c>
      <c r="AF555" s="973" t="str">
        <f t="shared" si="70"/>
        <v/>
      </c>
      <c r="AG555" s="1028" t="str">
        <f>IF(A555="","",(IFERROR(VLOOKUP(A555,Projecten!A$4:W$2618,23,FALSE),"niet bekend")))</f>
        <v/>
      </c>
      <c r="AH555" s="1028" t="str">
        <f>IF(A555="","",(IFERROR(VLOOKUP(A555,Projecten!A$4:W$2618,12,FALSE),"niet bekend")))</f>
        <v/>
      </c>
      <c r="AI555" s="1026" t="str">
        <f t="shared" si="71"/>
        <v/>
      </c>
    </row>
    <row r="556" spans="1:35" s="4" customFormat="1" ht="12.75" customHeight="1" x14ac:dyDescent="0.2">
      <c r="A556" s="2" t="s">
        <v>932</v>
      </c>
      <c r="B556" s="1492">
        <v>120576</v>
      </c>
      <c r="C556" s="372" t="s">
        <v>933</v>
      </c>
      <c r="D556" s="1" t="s">
        <v>68</v>
      </c>
      <c r="E556" s="39">
        <v>1</v>
      </c>
      <c r="F556" s="1">
        <v>4</v>
      </c>
      <c r="G556" s="1">
        <v>0</v>
      </c>
      <c r="H556" s="1">
        <v>5</v>
      </c>
      <c r="I556" s="76" t="s">
        <v>309</v>
      </c>
      <c r="J556" s="41" t="s">
        <v>309</v>
      </c>
      <c r="K556" s="41" t="s">
        <v>309</v>
      </c>
      <c r="L556" s="41" t="s">
        <v>309</v>
      </c>
      <c r="M556" s="41" t="s">
        <v>89</v>
      </c>
      <c r="N556" s="41" t="s">
        <v>89</v>
      </c>
      <c r="O556" s="41" t="s">
        <v>89</v>
      </c>
      <c r="P556" s="41" t="s">
        <v>89</v>
      </c>
      <c r="R556" s="2124"/>
      <c r="S556" s="23">
        <f>IF(T556&lt;=0,"",(((T556-'In Productie'!$E$1)/7)+0.6))</f>
        <v>6065.1714285714288</v>
      </c>
      <c r="T556" s="181">
        <v>42452</v>
      </c>
      <c r="U556" s="4" t="s">
        <v>278</v>
      </c>
      <c r="W556" s="470">
        <v>16</v>
      </c>
      <c r="X556" s="79"/>
      <c r="Y556" s="79"/>
      <c r="Z556" s="111">
        <v>42447</v>
      </c>
      <c r="AE556" s="4">
        <f>IF(A556="","",(IFERROR(VLOOKUP(A556,Projecten!A$4:W$2618,5,FALSE),"niet bekend")))</f>
        <v>1</v>
      </c>
      <c r="AF556" s="973">
        <f t="shared" si="70"/>
        <v>2250</v>
      </c>
      <c r="AG556" s="1028">
        <f>IF(A556="","",(IFERROR(VLOOKUP(A556,Projecten!A$4:W$2618,23,FALSE),"niet bekend")))</f>
        <v>2250</v>
      </c>
      <c r="AH556" s="1028">
        <f>IF(A556="","",(IFERROR(VLOOKUP(A556,Projecten!A$4:W$2618,12,FALSE),"niet bekend")))</f>
        <v>2250</v>
      </c>
      <c r="AI556" s="1026">
        <f t="shared" si="71"/>
        <v>0</v>
      </c>
    </row>
    <row r="557" spans="1:35" ht="12.75" customHeight="1" x14ac:dyDescent="0.2">
      <c r="A557" s="2">
        <v>2016026</v>
      </c>
      <c r="B557" s="1508">
        <v>120568</v>
      </c>
      <c r="C557" s="2" t="s">
        <v>792</v>
      </c>
      <c r="D557" s="1" t="s">
        <v>793</v>
      </c>
      <c r="E557" s="39">
        <v>0</v>
      </c>
      <c r="F557" s="1">
        <v>1</v>
      </c>
      <c r="G557" s="1">
        <v>1</v>
      </c>
      <c r="H557" s="94">
        <v>0</v>
      </c>
      <c r="I557" s="75" t="s">
        <v>89</v>
      </c>
      <c r="J557" s="75" t="s">
        <v>309</v>
      </c>
      <c r="K557" s="75" t="s">
        <v>309</v>
      </c>
      <c r="L557" s="75" t="s">
        <v>309</v>
      </c>
      <c r="M557" s="75" t="s">
        <v>89</v>
      </c>
      <c r="N557" s="75" t="s">
        <v>89</v>
      </c>
      <c r="O557" s="75" t="s">
        <v>89</v>
      </c>
      <c r="P557" s="7" t="s">
        <v>89</v>
      </c>
      <c r="S557" s="23">
        <f>IF(T557&lt;=0,"",(((T557-'In Productie'!$E$1)/7)+0.6))</f>
        <v>6065.1714285714288</v>
      </c>
      <c r="T557" s="181">
        <v>42452</v>
      </c>
      <c r="U557" s="4" t="s">
        <v>805</v>
      </c>
      <c r="V557" s="318" t="s">
        <v>914</v>
      </c>
      <c r="W557" s="25">
        <v>2</v>
      </c>
      <c r="X557" s="6"/>
      <c r="Y557" s="6"/>
      <c r="Z557" s="111"/>
      <c r="AE557" s="4">
        <f>IF(A557="","",(IFERROR(VLOOKUP(A557,Projecten!A$4:W$2618,5,FALSE),"niet bekend")))</f>
        <v>1</v>
      </c>
      <c r="AF557" s="973">
        <f t="shared" si="70"/>
        <v>0</v>
      </c>
      <c r="AG557" s="1028">
        <f>IF(A557="","",(IFERROR(VLOOKUP(A557,Projecten!A$4:W$2618,23,FALSE),"niet bekend")))</f>
        <v>3159.56</v>
      </c>
      <c r="AH557" s="1028">
        <f>IF(A557="","",(IFERROR(VLOOKUP(A557,Projecten!A$4:W$2618,12,FALSE),"niet bekend")))</f>
        <v>3159.56</v>
      </c>
      <c r="AI557" s="1026">
        <f t="shared" si="71"/>
        <v>3159.56</v>
      </c>
    </row>
    <row r="558" spans="1:35" s="4" customFormat="1" ht="12.75" customHeight="1" x14ac:dyDescent="0.2">
      <c r="A558" s="93">
        <v>2016055</v>
      </c>
      <c r="B558" s="1508">
        <v>120516</v>
      </c>
      <c r="C558" s="2" t="s">
        <v>841</v>
      </c>
      <c r="D558" s="1" t="s">
        <v>611</v>
      </c>
      <c r="E558" s="39">
        <v>1</v>
      </c>
      <c r="F558" s="1">
        <v>8</v>
      </c>
      <c r="G558" s="1">
        <v>6</v>
      </c>
      <c r="H558" s="94">
        <v>3</v>
      </c>
      <c r="I558" s="76" t="s">
        <v>89</v>
      </c>
      <c r="J558" s="75" t="s">
        <v>89</v>
      </c>
      <c r="K558" s="75" t="s">
        <v>309</v>
      </c>
      <c r="L558" s="75" t="s">
        <v>89</v>
      </c>
      <c r="M558" s="75" t="s">
        <v>89</v>
      </c>
      <c r="N558" s="75" t="s">
        <v>89</v>
      </c>
      <c r="O558" s="75" t="s">
        <v>89</v>
      </c>
      <c r="P558" s="7" t="s">
        <v>89</v>
      </c>
      <c r="R558" s="2124"/>
      <c r="S558" s="23">
        <f>IF(T558&lt;=0,"",(((T558-'In Productie'!$E$1)/7)+0.6))</f>
        <v>6065.0285714285719</v>
      </c>
      <c r="T558" s="181">
        <v>42451</v>
      </c>
      <c r="U558" s="4" t="s">
        <v>647</v>
      </c>
      <c r="V558" s="4" t="s">
        <v>862</v>
      </c>
      <c r="W558" s="25">
        <v>19</v>
      </c>
      <c r="X558" s="80"/>
      <c r="Y558" s="82"/>
      <c r="Z558" s="111">
        <v>42417</v>
      </c>
      <c r="AE558" s="4">
        <f>IF(A558="","",(IFERROR(VLOOKUP(A558,Projecten!A$4:W$2618,5,FALSE),"niet bekend")))</f>
        <v>1</v>
      </c>
      <c r="AF558" s="973">
        <f t="shared" si="70"/>
        <v>2773.49</v>
      </c>
      <c r="AG558" s="1028">
        <f>IF(A558="","",(IFERROR(VLOOKUP(A558,Projecten!A$4:W$2618,23,FALSE),"niet bekend")))</f>
        <v>2773.49</v>
      </c>
      <c r="AH558" s="1028">
        <f>IF(A558="","",(IFERROR(VLOOKUP(A558,Projecten!A$4:W$2618,12,FALSE),"niet bekend")))</f>
        <v>2773.49</v>
      </c>
      <c r="AI558" s="1026">
        <f t="shared" si="71"/>
        <v>0</v>
      </c>
    </row>
    <row r="559" spans="1:35" s="4" customFormat="1" ht="12.75" customHeight="1" x14ac:dyDescent="0.2">
      <c r="A559" s="160">
        <v>2016068</v>
      </c>
      <c r="B559" s="1493">
        <v>120573</v>
      </c>
      <c r="C559" s="332" t="s">
        <v>870</v>
      </c>
      <c r="D559" s="28" t="s">
        <v>68</v>
      </c>
      <c r="E559" s="41">
        <v>1</v>
      </c>
      <c r="F559" s="40">
        <v>6</v>
      </c>
      <c r="G559" s="40">
        <v>6</v>
      </c>
      <c r="H559" s="233">
        <v>0</v>
      </c>
      <c r="I559" s="76" t="s">
        <v>89</v>
      </c>
      <c r="J559" s="76" t="s">
        <v>309</v>
      </c>
      <c r="K559" s="76" t="s">
        <v>309</v>
      </c>
      <c r="L559" s="76" t="s">
        <v>89</v>
      </c>
      <c r="M559" s="76" t="s">
        <v>89</v>
      </c>
      <c r="N559" s="76" t="s">
        <v>89</v>
      </c>
      <c r="O559" s="76" t="s">
        <v>89</v>
      </c>
      <c r="P559" s="41" t="s">
        <v>89</v>
      </c>
      <c r="R559" s="2124"/>
      <c r="S559" s="23">
        <f>IF(T559&lt;=0,"",(((T559-'In Productie'!$E$1)/7)+0.6))</f>
        <v>6066.3142857142857</v>
      </c>
      <c r="T559" s="181">
        <v>42460</v>
      </c>
      <c r="U559" s="4" t="s">
        <v>278</v>
      </c>
      <c r="W559" s="25">
        <v>7</v>
      </c>
      <c r="X559" s="79"/>
      <c r="Y559" s="79"/>
      <c r="Z559" s="111">
        <v>42425</v>
      </c>
      <c r="AE559" s="4">
        <f>IF(A559="","",(IFERROR(VLOOKUP(A559,Projecten!A$4:W$2618,5,FALSE),"niet bekend")))</f>
        <v>1</v>
      </c>
      <c r="AF559" s="973">
        <f t="shared" si="70"/>
        <v>1006</v>
      </c>
      <c r="AG559" s="1028">
        <f>IF(A559="","",(IFERROR(VLOOKUP(A559,Projecten!A$4:W$2618,23,FALSE),"niet bekend")))</f>
        <v>1006</v>
      </c>
      <c r="AH559" s="1028">
        <f>IF(A559="","",(IFERROR(VLOOKUP(A559,Projecten!A$4:W$2618,12,FALSE),"niet bekend")))</f>
        <v>1006</v>
      </c>
      <c r="AI559" s="1026">
        <f t="shared" si="71"/>
        <v>0</v>
      </c>
    </row>
    <row r="560" spans="1:35" s="4" customFormat="1" ht="12.75" customHeight="1" x14ac:dyDescent="0.2">
      <c r="A560" s="93">
        <v>2016069</v>
      </c>
      <c r="B560" s="1500">
        <v>120575</v>
      </c>
      <c r="C560" s="2">
        <v>575116</v>
      </c>
      <c r="D560" s="1" t="s">
        <v>68</v>
      </c>
      <c r="E560" s="39">
        <v>1</v>
      </c>
      <c r="F560" s="1">
        <v>13</v>
      </c>
      <c r="G560" s="1">
        <v>7</v>
      </c>
      <c r="H560" s="94">
        <v>3</v>
      </c>
      <c r="I560" s="75" t="s">
        <v>89</v>
      </c>
      <c r="J560" s="75" t="s">
        <v>309</v>
      </c>
      <c r="K560" s="75" t="s">
        <v>309</v>
      </c>
      <c r="L560" s="75" t="s">
        <v>309</v>
      </c>
      <c r="M560" s="75" t="s">
        <v>89</v>
      </c>
      <c r="N560" s="75" t="s">
        <v>89</v>
      </c>
      <c r="O560" s="75" t="s">
        <v>89</v>
      </c>
      <c r="P560" s="7" t="s">
        <v>89</v>
      </c>
      <c r="R560" s="2124"/>
      <c r="S560" s="23">
        <f>IF(T560&lt;=0,"",(((T560-'In Productie'!$E$1)/7)+0.6))</f>
        <v>6066.3142857142857</v>
      </c>
      <c r="T560" s="181">
        <v>42460</v>
      </c>
      <c r="U560" s="4" t="s">
        <v>278</v>
      </c>
      <c r="W560" s="25">
        <v>16</v>
      </c>
      <c r="X560" s="80"/>
      <c r="Y560" s="82"/>
      <c r="Z560" s="111">
        <v>42425</v>
      </c>
      <c r="AE560" s="4">
        <f>IF(A560="","",(IFERROR(VLOOKUP(A560,Projecten!A$4:W$2618,5,FALSE),"niet bekend")))</f>
        <v>1</v>
      </c>
      <c r="AF560" s="973">
        <f t="shared" si="70"/>
        <v>3113</v>
      </c>
      <c r="AG560" s="1028">
        <f>IF(A560="","",(IFERROR(VLOOKUP(A560,Projecten!A$4:W$2618,23,FALSE),"niet bekend")))</f>
        <v>3113</v>
      </c>
      <c r="AH560" s="1028">
        <f>IF(A560="","",(IFERROR(VLOOKUP(A560,Projecten!A$4:W$2618,12,FALSE),"niet bekend")))</f>
        <v>3113</v>
      </c>
      <c r="AI560" s="1026">
        <f t="shared" si="71"/>
        <v>0</v>
      </c>
    </row>
    <row r="561" spans="1:35" s="4" customFormat="1" ht="12.75" customHeight="1" x14ac:dyDescent="0.2">
      <c r="A561" s="93">
        <v>2016071</v>
      </c>
      <c r="B561" s="1500">
        <v>120575</v>
      </c>
      <c r="C561" s="2">
        <v>586816</v>
      </c>
      <c r="D561" s="1" t="s">
        <v>68</v>
      </c>
      <c r="E561" s="39">
        <v>1</v>
      </c>
      <c r="F561" s="1">
        <v>8</v>
      </c>
      <c r="G561" s="1">
        <v>5</v>
      </c>
      <c r="H561" s="94">
        <v>3</v>
      </c>
      <c r="I561" s="75" t="s">
        <v>89</v>
      </c>
      <c r="J561" s="75" t="s">
        <v>309</v>
      </c>
      <c r="K561" s="75" t="s">
        <v>309</v>
      </c>
      <c r="L561" s="75" t="s">
        <v>309</v>
      </c>
      <c r="M561" s="75" t="s">
        <v>89</v>
      </c>
      <c r="N561" s="75" t="s">
        <v>89</v>
      </c>
      <c r="O561" s="75" t="s">
        <v>89</v>
      </c>
      <c r="P561" s="7" t="s">
        <v>89</v>
      </c>
      <c r="R561" s="2124"/>
      <c r="S561" s="23">
        <f>IF(T561&lt;=0,"",(((T561-'In Productie'!$E$1)/7)+0.6))</f>
        <v>6066.3142857142857</v>
      </c>
      <c r="T561" s="181">
        <v>42460</v>
      </c>
      <c r="U561" s="4" t="s">
        <v>278</v>
      </c>
      <c r="W561" s="25">
        <v>14</v>
      </c>
      <c r="X561" s="80"/>
      <c r="Y561" s="82"/>
      <c r="Z561" s="111">
        <v>42430</v>
      </c>
      <c r="AE561" s="4">
        <f>IF(A561="","",(IFERROR(VLOOKUP(A561,Projecten!A$4:W$2618,5,FALSE),"niet bekend")))</f>
        <v>1</v>
      </c>
      <c r="AF561" s="973">
        <f t="shared" si="70"/>
        <v>2109</v>
      </c>
      <c r="AG561" s="1028">
        <f>IF(A561="","",(IFERROR(VLOOKUP(A561,Projecten!A$4:W$2618,23,FALSE),"niet bekend")))</f>
        <v>2109</v>
      </c>
      <c r="AH561" s="1028">
        <f>IF(A561="","",(IFERROR(VLOOKUP(A561,Projecten!A$4:W$2618,12,FALSE),"niet bekend")))</f>
        <v>2109</v>
      </c>
      <c r="AI561" s="1026">
        <f t="shared" si="71"/>
        <v>0</v>
      </c>
    </row>
    <row r="562" spans="1:35" s="4" customFormat="1" ht="12.75" customHeight="1" x14ac:dyDescent="0.2">
      <c r="A562" s="93">
        <v>2016073</v>
      </c>
      <c r="B562" s="1500">
        <v>120575</v>
      </c>
      <c r="C562" s="2">
        <v>576316</v>
      </c>
      <c r="D562" s="1" t="s">
        <v>68</v>
      </c>
      <c r="E562" s="39">
        <v>1</v>
      </c>
      <c r="F562" s="1">
        <v>8</v>
      </c>
      <c r="G562" s="1">
        <v>5</v>
      </c>
      <c r="H562" s="94">
        <v>5</v>
      </c>
      <c r="I562" s="75" t="s">
        <v>89</v>
      </c>
      <c r="J562" s="75" t="s">
        <v>309</v>
      </c>
      <c r="K562" s="75" t="s">
        <v>309</v>
      </c>
      <c r="L562" s="75" t="s">
        <v>309</v>
      </c>
      <c r="M562" s="75" t="s">
        <v>89</v>
      </c>
      <c r="N562" s="75" t="s">
        <v>89</v>
      </c>
      <c r="O562" s="75" t="s">
        <v>89</v>
      </c>
      <c r="P562" s="7" t="s">
        <v>89</v>
      </c>
      <c r="R562" s="2124"/>
      <c r="S562" s="23">
        <f>IF(T562&lt;=0,"",(((T562-'In Productie'!$E$1)/7)+0.6))</f>
        <v>6066.3142857142857</v>
      </c>
      <c r="T562" s="181">
        <v>42460</v>
      </c>
      <c r="U562" s="4" t="s">
        <v>278</v>
      </c>
      <c r="W562" s="25">
        <v>14</v>
      </c>
      <c r="X562" s="80"/>
      <c r="Y562" s="82"/>
      <c r="Z562" s="111">
        <v>42431</v>
      </c>
      <c r="AE562" s="4">
        <f>IF(A562="","",(IFERROR(VLOOKUP(A562,Projecten!A$4:W$2618,5,FALSE),"niet bekend")))</f>
        <v>1</v>
      </c>
      <c r="AF562" s="973">
        <f t="shared" si="70"/>
        <v>2476</v>
      </c>
      <c r="AG562" s="1028">
        <f>IF(A562="","",(IFERROR(VLOOKUP(A562,Projecten!A$4:W$2618,23,FALSE),"niet bekend")))</f>
        <v>2476</v>
      </c>
      <c r="AH562" s="1028">
        <f>IF(A562="","",(IFERROR(VLOOKUP(A562,Projecten!A$4:W$2618,12,FALSE),"niet bekend")))</f>
        <v>2476</v>
      </c>
      <c r="AI562" s="1026">
        <f t="shared" si="71"/>
        <v>0</v>
      </c>
    </row>
    <row r="563" spans="1:35" s="4" customFormat="1" ht="12.75" customHeight="1" x14ac:dyDescent="0.2">
      <c r="A563" s="93">
        <v>2016074</v>
      </c>
      <c r="B563" s="1500">
        <v>120575</v>
      </c>
      <c r="C563" s="2">
        <v>589016</v>
      </c>
      <c r="D563" s="1" t="s">
        <v>68</v>
      </c>
      <c r="E563" s="39">
        <v>1</v>
      </c>
      <c r="F563" s="1">
        <v>9</v>
      </c>
      <c r="G563" s="1">
        <v>6</v>
      </c>
      <c r="H563" s="94">
        <v>3</v>
      </c>
      <c r="I563" s="75" t="s">
        <v>89</v>
      </c>
      <c r="J563" s="75" t="s">
        <v>309</v>
      </c>
      <c r="K563" s="75" t="s">
        <v>309</v>
      </c>
      <c r="L563" s="75" t="s">
        <v>309</v>
      </c>
      <c r="M563" s="75" t="s">
        <v>89</v>
      </c>
      <c r="N563" s="75" t="s">
        <v>89</v>
      </c>
      <c r="O563" s="75" t="s">
        <v>89</v>
      </c>
      <c r="P563" s="7" t="s">
        <v>89</v>
      </c>
      <c r="R563" s="2124"/>
      <c r="S563" s="23">
        <f>IF(T563&lt;=0,"",(((T563-'In Productie'!$E$1)/7)+0.6))</f>
        <v>6066.3142857142857</v>
      </c>
      <c r="T563" s="181">
        <v>42460</v>
      </c>
      <c r="U563" s="4" t="s">
        <v>278</v>
      </c>
      <c r="W563" s="25">
        <v>16</v>
      </c>
      <c r="X563" s="80"/>
      <c r="Y563" s="82"/>
      <c r="Z563" s="111">
        <v>42431</v>
      </c>
      <c r="AE563" s="4">
        <f>IF(A563="","",(IFERROR(VLOOKUP(A563,Projecten!A$4:W$2618,5,FALSE),"niet bekend")))</f>
        <v>1</v>
      </c>
      <c r="AF563" s="973">
        <f t="shared" si="70"/>
        <v>2277</v>
      </c>
      <c r="AG563" s="1028">
        <f>IF(A563="","",(IFERROR(VLOOKUP(A563,Projecten!A$4:W$2618,23,FALSE),"niet bekend")))</f>
        <v>2277</v>
      </c>
      <c r="AH563" s="1028">
        <f>IF(A563="","",(IFERROR(VLOOKUP(A563,Projecten!A$4:W$2618,12,FALSE),"niet bekend")))</f>
        <v>2277</v>
      </c>
      <c r="AI563" s="1026">
        <f t="shared" si="71"/>
        <v>0</v>
      </c>
    </row>
    <row r="564" spans="1:35" s="4" customFormat="1" ht="12.75" customHeight="1" x14ac:dyDescent="0.2">
      <c r="A564" s="93">
        <v>2016075</v>
      </c>
      <c r="B564" s="1500">
        <v>120575</v>
      </c>
      <c r="C564" s="2">
        <v>527216</v>
      </c>
      <c r="D564" s="1" t="s">
        <v>68</v>
      </c>
      <c r="E564" s="39">
        <v>1</v>
      </c>
      <c r="F564" s="1">
        <v>11</v>
      </c>
      <c r="G564" s="1">
        <v>8</v>
      </c>
      <c r="H564" s="94">
        <v>6</v>
      </c>
      <c r="I564" s="75" t="s">
        <v>89</v>
      </c>
      <c r="J564" s="75" t="s">
        <v>89</v>
      </c>
      <c r="K564" s="75" t="s">
        <v>309</v>
      </c>
      <c r="L564" s="75" t="s">
        <v>309</v>
      </c>
      <c r="M564" s="75" t="s">
        <v>89</v>
      </c>
      <c r="N564" s="75" t="s">
        <v>89</v>
      </c>
      <c r="O564" s="75" t="s">
        <v>89</v>
      </c>
      <c r="P564" s="7" t="s">
        <v>89</v>
      </c>
      <c r="R564" s="2124"/>
      <c r="S564" s="23">
        <f>IF(T564&lt;=0,"",(((T564-'In Productie'!$E$1)/7)+0.6))</f>
        <v>6066.3142857142857</v>
      </c>
      <c r="T564" s="181">
        <v>42460</v>
      </c>
      <c r="U564" s="4" t="s">
        <v>278</v>
      </c>
      <c r="W564" s="25">
        <v>23</v>
      </c>
      <c r="X564" s="80"/>
      <c r="Y564" s="82"/>
      <c r="Z564" s="111">
        <v>42431</v>
      </c>
      <c r="AE564" s="4">
        <f>IF(A564="","",(IFERROR(VLOOKUP(A564,Projecten!A$4:W$2618,5,FALSE),"niet bekend")))</f>
        <v>1</v>
      </c>
      <c r="AF564" s="973">
        <f t="shared" si="70"/>
        <v>3283</v>
      </c>
      <c r="AG564" s="1028">
        <f>IF(A564="","",(IFERROR(VLOOKUP(A564,Projecten!A$4:W$2618,23,FALSE),"niet bekend")))</f>
        <v>3283</v>
      </c>
      <c r="AH564" s="1028">
        <f>IF(A564="","",(IFERROR(VLOOKUP(A564,Projecten!A$4:W$2618,12,FALSE),"niet bekend")))</f>
        <v>3283</v>
      </c>
      <c r="AI564" s="1026">
        <f t="shared" si="71"/>
        <v>0</v>
      </c>
    </row>
    <row r="565" spans="1:35" s="4" customFormat="1" ht="12.75" customHeight="1" x14ac:dyDescent="0.2">
      <c r="A565" s="117">
        <v>2016076</v>
      </c>
      <c r="B565" s="321">
        <v>120562</v>
      </c>
      <c r="C565" s="290" t="s">
        <v>896</v>
      </c>
      <c r="D565" s="347" t="s">
        <v>68</v>
      </c>
      <c r="E565" s="1963">
        <v>7</v>
      </c>
      <c r="F565" s="349">
        <f>E565*8</f>
        <v>56</v>
      </c>
      <c r="G565" s="349">
        <f>E565*5</f>
        <v>35</v>
      </c>
      <c r="H565" s="119">
        <f>E565*3</f>
        <v>21</v>
      </c>
      <c r="I565" s="76" t="s">
        <v>89</v>
      </c>
      <c r="J565" s="76" t="s">
        <v>309</v>
      </c>
      <c r="K565" s="76" t="s">
        <v>309</v>
      </c>
      <c r="L565" s="76" t="s">
        <v>309</v>
      </c>
      <c r="M565" s="76" t="s">
        <v>89</v>
      </c>
      <c r="N565" s="76" t="s">
        <v>89</v>
      </c>
      <c r="O565" s="76" t="s">
        <v>89</v>
      </c>
      <c r="P565" s="41" t="s">
        <v>89</v>
      </c>
      <c r="R565" s="2124"/>
      <c r="S565" s="23">
        <f>IF(T565&lt;=0,"",(((T565-'In Productie'!$E$1)/7)+0.6))</f>
        <v>6066.3142857142857</v>
      </c>
      <c r="T565" s="181">
        <v>42460</v>
      </c>
      <c r="U565" s="4" t="s">
        <v>280</v>
      </c>
      <c r="W565" s="25">
        <f>E565*14</f>
        <v>98</v>
      </c>
      <c r="X565" s="79"/>
      <c r="Y565" s="299"/>
      <c r="Z565" s="111">
        <v>42431</v>
      </c>
      <c r="AE565" s="4">
        <f>IF(A565="","",(IFERROR(VLOOKUP(A565,Projecten!A$4:W$2618,5,FALSE),"niet bekend")))</f>
        <v>10</v>
      </c>
      <c r="AF565" s="973">
        <f t="shared" si="70"/>
        <v>14993.999999999998</v>
      </c>
      <c r="AG565" s="1028">
        <f>IF(A565="","",(IFERROR(VLOOKUP(A565,Projecten!A$4:W$2618,23,FALSE),"niet bekend")))</f>
        <v>21420</v>
      </c>
      <c r="AH565" s="1028">
        <f>IF(A565="","",(IFERROR(VLOOKUP(A565,Projecten!A$4:W$2618,12,FALSE),"niet bekend")))</f>
        <v>21420</v>
      </c>
      <c r="AI565" s="1026">
        <f t="shared" si="71"/>
        <v>6426.0000000000018</v>
      </c>
    </row>
    <row r="566" spans="1:35" s="38" customFormat="1" ht="12.75" customHeight="1" x14ac:dyDescent="0.2">
      <c r="A566" s="30"/>
      <c r="B566" s="1491"/>
      <c r="C566" s="31"/>
      <c r="D566" s="31"/>
      <c r="E566" s="32"/>
      <c r="F566" s="31"/>
      <c r="G566" s="31"/>
      <c r="H566" s="31"/>
      <c r="I566" s="32"/>
      <c r="J566" s="32"/>
      <c r="K566" s="32"/>
      <c r="L566" s="32"/>
      <c r="M566" s="32"/>
      <c r="N566" s="32"/>
      <c r="O566" s="32"/>
      <c r="P566" s="32"/>
      <c r="Q566" s="33"/>
      <c r="R566" s="33"/>
      <c r="S566" s="1198"/>
      <c r="T566" s="176"/>
      <c r="U566" s="35"/>
      <c r="V566" s="35"/>
      <c r="W566" s="35"/>
      <c r="X566" s="83"/>
      <c r="Y566" s="84"/>
      <c r="Z566" s="36"/>
      <c r="AF566" s="983"/>
      <c r="AG566" s="1030"/>
      <c r="AH566" s="1030"/>
      <c r="AI566" s="1030"/>
    </row>
    <row r="567" spans="1:35" s="1038" customFormat="1" ht="12.75" customHeight="1" x14ac:dyDescent="0.2">
      <c r="A567" s="1007"/>
      <c r="B567" s="1489"/>
      <c r="C567" s="1008">
        <f>SUM(F567:H567)</f>
        <v>210</v>
      </c>
      <c r="D567" s="1009"/>
      <c r="E567" s="1010">
        <f>SUM(E569:E581)</f>
        <v>12</v>
      </c>
      <c r="F567" s="1009">
        <f>SUM(F569:F581)</f>
        <v>108</v>
      </c>
      <c r="G567" s="1009">
        <f>SUM(G569:G581)</f>
        <v>66</v>
      </c>
      <c r="H567" s="1009">
        <f>SUM(H569:H581)</f>
        <v>36</v>
      </c>
      <c r="I567" s="1010"/>
      <c r="J567" s="1010"/>
      <c r="K567" s="1010"/>
      <c r="L567" s="1010"/>
      <c r="M567" s="1010"/>
      <c r="N567" s="1010"/>
      <c r="O567" s="1010"/>
      <c r="P567" s="1010"/>
      <c r="Q567" s="1045">
        <v>13</v>
      </c>
      <c r="R567" s="1045"/>
      <c r="S567" s="1199"/>
      <c r="T567" s="1046"/>
      <c r="U567" s="1047"/>
      <c r="V567" s="1047">
        <f>SUM(W567:W580)</f>
        <v>306.5</v>
      </c>
      <c r="W567" s="960"/>
      <c r="X567" s="1049">
        <v>305</v>
      </c>
      <c r="Y567" s="961">
        <f>V567-X567</f>
        <v>1.5</v>
      </c>
      <c r="Z567" s="1050"/>
      <c r="AE567" s="1038" t="str">
        <f>IF(A567="","",(IFERROR(VLOOKUP(A567,Projecten!A$4:W$2618,5,FALSE),"niet bekend")))</f>
        <v/>
      </c>
      <c r="AF567" s="1037">
        <f>SUM(AF568:AF581)</f>
        <v>32092.699999999997</v>
      </c>
      <c r="AG567" s="1027" t="str">
        <f>IF(A567="","",(IFERROR(VLOOKUP(A567,Projecten!A$4:W$2618,23,FALSE),"niet bekend")))</f>
        <v/>
      </c>
      <c r="AH567" s="1027" t="str">
        <f>IF(A567="","",(IFERROR(VLOOKUP(A567,Projecten!A$4:W$2618,12,FALSE),"niet bekend")))</f>
        <v/>
      </c>
      <c r="AI567" s="1027"/>
    </row>
    <row r="568" spans="1:35" x14ac:dyDescent="0.2">
      <c r="A568" s="5"/>
      <c r="Q568" s="7" t="s">
        <v>966</v>
      </c>
      <c r="W568" s="25"/>
      <c r="X568" s="6"/>
      <c r="Y568" s="6"/>
      <c r="Z568" s="5"/>
      <c r="AE568" s="4" t="str">
        <f>IF(A568="","",(IFERROR(VLOOKUP(A568,Projecten!A$4:W$2618,5,FALSE),"niet bekend")))</f>
        <v/>
      </c>
      <c r="AF568" s="973" t="str">
        <f t="shared" ref="AF568:AF575" si="72">IF(AE568="","",(E568/AE568*AH568))</f>
        <v/>
      </c>
      <c r="AG568" s="1028" t="str">
        <f>IF(A568="","",(IFERROR(VLOOKUP(A568,Projecten!A$4:W$2618,23,FALSE),"niet bekend")))</f>
        <v/>
      </c>
      <c r="AH568" s="1028" t="str">
        <f>IF(A568="","",(IFERROR(VLOOKUP(A568,Projecten!A$4:W$2618,12,FALSE),"niet bekend")))</f>
        <v/>
      </c>
      <c r="AI568" s="1026" t="str">
        <f t="shared" ref="AI568:AI580" si="73">IF(AF568="","",(AH568-AF568))</f>
        <v/>
      </c>
    </row>
    <row r="569" spans="1:35" s="4" customFormat="1" ht="12.75" customHeight="1" x14ac:dyDescent="0.2">
      <c r="A569" s="2"/>
      <c r="B569" s="1492"/>
      <c r="C569" s="328" t="s">
        <v>853</v>
      </c>
      <c r="D569" s="1"/>
      <c r="E569" s="39"/>
      <c r="F569" s="1"/>
      <c r="G569" s="1"/>
      <c r="H569" s="1"/>
      <c r="I569" s="74"/>
      <c r="J569" s="29"/>
      <c r="K569" s="29"/>
      <c r="L569" s="29"/>
      <c r="M569" s="29"/>
      <c r="N569" s="29"/>
      <c r="O569" s="29"/>
      <c r="P569" s="29"/>
      <c r="R569" s="2124"/>
      <c r="S569" s="23"/>
      <c r="T569" s="181"/>
      <c r="W569" s="472">
        <v>99</v>
      </c>
      <c r="X569" s="79"/>
      <c r="Y569" s="79"/>
      <c r="Z569" s="272"/>
      <c r="AE569" s="4" t="str">
        <f>IF(A569="","",(IFERROR(VLOOKUP(A569,Projecten!A$4:W$2618,5,FALSE),"niet bekend")))</f>
        <v/>
      </c>
      <c r="AF569" s="973" t="str">
        <f t="shared" si="72"/>
        <v/>
      </c>
      <c r="AG569" s="1028" t="str">
        <f>IF(A569="","",(IFERROR(VLOOKUP(A569,Projecten!A$4:W$2618,23,FALSE),"niet bekend")))</f>
        <v/>
      </c>
      <c r="AH569" s="1028" t="str">
        <f>IF(A569="","",(IFERROR(VLOOKUP(A569,Projecten!A$4:W$2618,12,FALSE),"niet bekend")))</f>
        <v/>
      </c>
      <c r="AI569" s="1026" t="str">
        <f t="shared" si="73"/>
        <v/>
      </c>
    </row>
    <row r="570" spans="1:35" s="4" customFormat="1" ht="12.75" customHeight="1" x14ac:dyDescent="0.2">
      <c r="A570" s="2"/>
      <c r="B570" s="1492"/>
      <c r="C570" s="328" t="s">
        <v>976</v>
      </c>
      <c r="D570" s="1"/>
      <c r="E570" s="39"/>
      <c r="F570" s="1"/>
      <c r="G570" s="1"/>
      <c r="H570" s="1"/>
      <c r="I570" s="74"/>
      <c r="J570" s="74"/>
      <c r="K570" s="29"/>
      <c r="L570" s="29"/>
      <c r="M570" s="29"/>
      <c r="N570" s="29"/>
      <c r="O570" s="29"/>
      <c r="P570" s="29"/>
      <c r="R570" s="2124"/>
      <c r="S570" s="23"/>
      <c r="T570" s="181"/>
      <c r="W570" s="472">
        <v>16.5</v>
      </c>
      <c r="X570" s="79"/>
      <c r="Y570" s="79"/>
      <c r="Z570" s="272"/>
      <c r="AE570" s="4" t="str">
        <f>IF(A570="","",(IFERROR(VLOOKUP(A570,Projecten!A$4:W$2618,5,FALSE),"niet bekend")))</f>
        <v/>
      </c>
      <c r="AF570" s="973" t="str">
        <f t="shared" si="72"/>
        <v/>
      </c>
      <c r="AG570" s="1028" t="str">
        <f>IF(A570="","",(IFERROR(VLOOKUP(A570,Projecten!A$4:W$2618,23,FALSE),"niet bekend")))</f>
        <v/>
      </c>
      <c r="AH570" s="1028" t="str">
        <f>IF(A570="","",(IFERROR(VLOOKUP(A570,Projecten!A$4:W$2618,12,FALSE),"niet bekend")))</f>
        <v/>
      </c>
      <c r="AI570" s="1026" t="str">
        <f t="shared" si="73"/>
        <v/>
      </c>
    </row>
    <row r="571" spans="1:35" s="4" customFormat="1" ht="12.75" customHeight="1" x14ac:dyDescent="0.2">
      <c r="A571" s="93">
        <v>2016081</v>
      </c>
      <c r="B571" s="1500">
        <v>120577</v>
      </c>
      <c r="C571" s="2">
        <v>503016</v>
      </c>
      <c r="D571" s="1" t="s">
        <v>68</v>
      </c>
      <c r="E571" s="39">
        <v>1</v>
      </c>
      <c r="F571" s="1">
        <v>8</v>
      </c>
      <c r="G571" s="1">
        <v>5</v>
      </c>
      <c r="H571" s="1">
        <v>3</v>
      </c>
      <c r="I571" s="74" t="s">
        <v>89</v>
      </c>
      <c r="J571" s="74" t="s">
        <v>309</v>
      </c>
      <c r="K571" s="29" t="s">
        <v>309</v>
      </c>
      <c r="L571" s="29" t="s">
        <v>309</v>
      </c>
      <c r="M571" s="29" t="s">
        <v>89</v>
      </c>
      <c r="N571" s="29" t="s">
        <v>89</v>
      </c>
      <c r="O571" s="29" t="s">
        <v>89</v>
      </c>
      <c r="P571" s="29" t="s">
        <v>89</v>
      </c>
      <c r="R571" s="2124"/>
      <c r="S571" s="23">
        <f>IF(T571&lt;=0,"",(((T571-'In Productie'!$E$1)/7)+0.6))</f>
        <v>6067.3142857142857</v>
      </c>
      <c r="T571" s="181">
        <v>42467</v>
      </c>
      <c r="U571" s="4" t="s">
        <v>278</v>
      </c>
      <c r="W571" s="25">
        <v>14</v>
      </c>
      <c r="X571" s="79"/>
      <c r="Y571" s="79"/>
      <c r="Z571" s="272"/>
      <c r="AE571" s="4">
        <f>IF(A571="","",(IFERROR(VLOOKUP(A571,Projecten!A$4:W$2618,5,FALSE),"niet bekend")))</f>
        <v>1</v>
      </c>
      <c r="AF571" s="973">
        <f t="shared" si="72"/>
        <v>2109</v>
      </c>
      <c r="AG571" s="1028">
        <f>IF(A571="","",(IFERROR(VLOOKUP(A571,Projecten!A$4:W$2618,23,FALSE),"niet bekend")))</f>
        <v>2109</v>
      </c>
      <c r="AH571" s="1028">
        <f>IF(A571="","",(IFERROR(VLOOKUP(A571,Projecten!A$4:W$2618,12,FALSE),"niet bekend")))</f>
        <v>2109</v>
      </c>
      <c r="AI571" s="1026">
        <f t="shared" si="73"/>
        <v>0</v>
      </c>
    </row>
    <row r="572" spans="1:35" s="4" customFormat="1" ht="12.75" customHeight="1" x14ac:dyDescent="0.2">
      <c r="A572" s="93">
        <v>2016046</v>
      </c>
      <c r="B572" s="1508">
        <v>120557</v>
      </c>
      <c r="C572" s="273" t="s">
        <v>832</v>
      </c>
      <c r="D572" s="1" t="s">
        <v>830</v>
      </c>
      <c r="E572" s="39">
        <v>1</v>
      </c>
      <c r="F572" s="1">
        <v>1</v>
      </c>
      <c r="G572" s="1">
        <v>1</v>
      </c>
      <c r="H572" s="94">
        <v>0</v>
      </c>
      <c r="I572" s="74" t="s">
        <v>89</v>
      </c>
      <c r="J572" s="74" t="s">
        <v>309</v>
      </c>
      <c r="K572" s="74" t="s">
        <v>309</v>
      </c>
      <c r="L572" s="29" t="s">
        <v>309</v>
      </c>
      <c r="M572" s="29" t="s">
        <v>89</v>
      </c>
      <c r="N572" s="29" t="s">
        <v>89</v>
      </c>
      <c r="O572" s="29" t="s">
        <v>89</v>
      </c>
      <c r="P572" s="29" t="s">
        <v>89</v>
      </c>
      <c r="R572" s="2124"/>
      <c r="S572" s="23">
        <f>IF(T572&lt;=0,"",(((T572-'In Productie'!$E$1)/7)+0.6))</f>
        <v>6063.885714285715</v>
      </c>
      <c r="T572" s="181">
        <v>42443</v>
      </c>
      <c r="U572" s="4" t="s">
        <v>486</v>
      </c>
      <c r="W572" s="25">
        <v>3</v>
      </c>
      <c r="X572" s="79"/>
      <c r="Y572" s="79"/>
      <c r="Z572" s="111">
        <v>42409</v>
      </c>
      <c r="AE572" s="4">
        <f>IF(A572="","",(IFERROR(VLOOKUP(A572,Projecten!A$4:W$2618,5,FALSE),"niet bekend")))</f>
        <v>1</v>
      </c>
      <c r="AF572" s="973">
        <f t="shared" si="72"/>
        <v>648.64</v>
      </c>
      <c r="AG572" s="1028">
        <f>IF(A572="","",(IFERROR(VLOOKUP(A572,Projecten!A$4:W$2618,23,FALSE),"niet bekend")))</f>
        <v>648.64</v>
      </c>
      <c r="AH572" s="1028">
        <f>IF(A572="","",(IFERROR(VLOOKUP(A572,Projecten!A$4:W$2618,12,FALSE),"niet bekend")))</f>
        <v>648.64</v>
      </c>
      <c r="AI572" s="1026">
        <f t="shared" si="73"/>
        <v>0</v>
      </c>
    </row>
    <row r="573" spans="1:35" s="4" customFormat="1" ht="12.75" customHeight="1" x14ac:dyDescent="0.2">
      <c r="A573" s="93">
        <v>2016079</v>
      </c>
      <c r="B573" s="1500">
        <v>120577</v>
      </c>
      <c r="C573" s="2">
        <v>589216</v>
      </c>
      <c r="D573" s="1" t="s">
        <v>68</v>
      </c>
      <c r="E573" s="39">
        <v>1</v>
      </c>
      <c r="F573" s="1">
        <v>9</v>
      </c>
      <c r="G573" s="1">
        <v>6</v>
      </c>
      <c r="H573" s="1">
        <v>3</v>
      </c>
      <c r="I573" s="74" t="s">
        <v>89</v>
      </c>
      <c r="J573" s="74" t="s">
        <v>309</v>
      </c>
      <c r="K573" s="29" t="s">
        <v>309</v>
      </c>
      <c r="L573" s="29" t="s">
        <v>309</v>
      </c>
      <c r="M573" s="29" t="s">
        <v>89</v>
      </c>
      <c r="N573" s="29" t="s">
        <v>89</v>
      </c>
      <c r="O573" s="29" t="s">
        <v>89</v>
      </c>
      <c r="P573" s="29" t="s">
        <v>89</v>
      </c>
      <c r="R573" s="2124"/>
      <c r="S573" s="23">
        <f>IF(T573&lt;=0,"",(((T573-'In Productie'!$E$1)/7)+0.6))</f>
        <v>6067.3142857142857</v>
      </c>
      <c r="T573" s="181">
        <v>42467</v>
      </c>
      <c r="U573" s="4" t="s">
        <v>278</v>
      </c>
      <c r="W573" s="25">
        <v>16</v>
      </c>
      <c r="X573" s="79"/>
      <c r="Y573" s="79"/>
      <c r="Z573" s="272"/>
      <c r="AE573" s="4">
        <f>IF(A573="","",(IFERROR(VLOOKUP(A573,Projecten!A$4:W$2618,5,FALSE),"niet bekend")))</f>
        <v>1</v>
      </c>
      <c r="AF573" s="973">
        <f t="shared" si="72"/>
        <v>2277</v>
      </c>
      <c r="AG573" s="1028">
        <f>IF(A573="","",(IFERROR(VLOOKUP(A573,Projecten!A$4:W$2618,23,FALSE),"niet bekend")))</f>
        <v>2277</v>
      </c>
      <c r="AH573" s="1028">
        <f>IF(A573="","",(IFERROR(VLOOKUP(A573,Projecten!A$4:W$2618,12,FALSE),"niet bekend")))</f>
        <v>2277</v>
      </c>
      <c r="AI573" s="1026">
        <f t="shared" si="73"/>
        <v>0</v>
      </c>
    </row>
    <row r="574" spans="1:35" s="4" customFormat="1" ht="12.75" customHeight="1" x14ac:dyDescent="0.2">
      <c r="A574" s="93">
        <v>2016078</v>
      </c>
      <c r="B574" s="1510">
        <v>120577</v>
      </c>
      <c r="C574" s="2">
        <v>589116</v>
      </c>
      <c r="D574" s="1" t="s">
        <v>68</v>
      </c>
      <c r="E574" s="39">
        <v>1</v>
      </c>
      <c r="F574" s="1">
        <v>9</v>
      </c>
      <c r="G574" s="1">
        <v>6</v>
      </c>
      <c r="H574" s="1">
        <v>3</v>
      </c>
      <c r="I574" s="74" t="s">
        <v>89</v>
      </c>
      <c r="J574" s="74" t="s">
        <v>309</v>
      </c>
      <c r="K574" s="29" t="s">
        <v>309</v>
      </c>
      <c r="L574" s="29" t="s">
        <v>309</v>
      </c>
      <c r="M574" s="29" t="s">
        <v>89</v>
      </c>
      <c r="N574" s="29" t="s">
        <v>89</v>
      </c>
      <c r="O574" s="29" t="s">
        <v>89</v>
      </c>
      <c r="P574" s="29" t="s">
        <v>89</v>
      </c>
      <c r="R574" s="2124"/>
      <c r="S574" s="23">
        <f>IF(T574&lt;=0,"",(((T574-'In Productie'!$E$1)/7)+0.6))</f>
        <v>6067.3142857142857</v>
      </c>
      <c r="T574" s="181">
        <v>42467</v>
      </c>
      <c r="U574" s="4" t="s">
        <v>278</v>
      </c>
      <c r="W574" s="25">
        <v>16</v>
      </c>
      <c r="X574" s="79"/>
      <c r="Y574" s="79"/>
      <c r="Z574" s="272"/>
      <c r="AE574" s="4">
        <f>IF(A574="","",(IFERROR(VLOOKUP(A574,Projecten!A$4:W$2618,5,FALSE),"niet bekend")))</f>
        <v>1</v>
      </c>
      <c r="AF574" s="973">
        <f t="shared" si="72"/>
        <v>2277</v>
      </c>
      <c r="AG574" s="1028">
        <f>IF(A574="","",(IFERROR(VLOOKUP(A574,Projecten!A$4:W$2618,23,FALSE),"niet bekend")))</f>
        <v>2277</v>
      </c>
      <c r="AH574" s="1028">
        <f>IF(A574="","",(IFERROR(VLOOKUP(A574,Projecten!A$4:W$2618,12,FALSE),"niet bekend")))</f>
        <v>2277</v>
      </c>
      <c r="AI574" s="1026">
        <f t="shared" si="73"/>
        <v>0</v>
      </c>
    </row>
    <row r="575" spans="1:35" s="4" customFormat="1" ht="12.75" customHeight="1" x14ac:dyDescent="0.2">
      <c r="A575" s="93">
        <v>2016083</v>
      </c>
      <c r="B575" s="1500">
        <v>120577</v>
      </c>
      <c r="C575" s="2">
        <v>591416</v>
      </c>
      <c r="D575" s="1" t="s">
        <v>68</v>
      </c>
      <c r="E575" s="39">
        <v>1</v>
      </c>
      <c r="F575" s="1">
        <v>9</v>
      </c>
      <c r="G575" s="1">
        <v>5</v>
      </c>
      <c r="H575" s="1">
        <v>2</v>
      </c>
      <c r="I575" s="74" t="s">
        <v>89</v>
      </c>
      <c r="J575" s="74" t="s">
        <v>309</v>
      </c>
      <c r="K575" s="29" t="s">
        <v>309</v>
      </c>
      <c r="L575" s="29" t="s">
        <v>309</v>
      </c>
      <c r="M575" s="29" t="s">
        <v>89</v>
      </c>
      <c r="N575" s="29" t="s">
        <v>89</v>
      </c>
      <c r="O575" s="29" t="s">
        <v>89</v>
      </c>
      <c r="P575" s="29" t="s">
        <v>89</v>
      </c>
      <c r="R575" s="2124"/>
      <c r="S575" s="23">
        <f>IF(T575&lt;=0,"",(((T575-'In Productie'!$E$1)/7)+0.6))</f>
        <v>6067.3142857142857</v>
      </c>
      <c r="T575" s="181">
        <v>42467</v>
      </c>
      <c r="U575" s="4" t="s">
        <v>278</v>
      </c>
      <c r="W575" s="25">
        <v>13</v>
      </c>
      <c r="X575" s="79"/>
      <c r="Y575" s="79"/>
      <c r="Z575" s="272"/>
      <c r="AE575" s="4">
        <f>IF(A575="","",(IFERROR(VLOOKUP(A575,Projecten!A$4:W$2618,5,FALSE),"niet bekend")))</f>
        <v>1</v>
      </c>
      <c r="AF575" s="973">
        <f t="shared" si="72"/>
        <v>2245</v>
      </c>
      <c r="AG575" s="1028">
        <f>IF(A575="","",(IFERROR(VLOOKUP(A575,Projecten!A$4:W$2618,23,FALSE),"niet bekend")))</f>
        <v>2245</v>
      </c>
      <c r="AH575" s="1028">
        <f>IF(A575="","",(IFERROR(VLOOKUP(A575,Projecten!A$4:W$2618,12,FALSE),"niet bekend")))</f>
        <v>2245</v>
      </c>
      <c r="AI575" s="1026">
        <f t="shared" si="73"/>
        <v>0</v>
      </c>
    </row>
    <row r="576" spans="1:35" s="4" customFormat="1" ht="12.75" customHeight="1" x14ac:dyDescent="0.2">
      <c r="A576" s="290">
        <v>2016106</v>
      </c>
      <c r="B576" s="378">
        <v>120588</v>
      </c>
      <c r="C576" s="351" t="s">
        <v>938</v>
      </c>
      <c r="D576" s="349" t="s">
        <v>322</v>
      </c>
      <c r="E576" s="1964">
        <v>0</v>
      </c>
      <c r="F576" s="349">
        <v>2</v>
      </c>
      <c r="G576" s="349">
        <v>0</v>
      </c>
      <c r="H576" s="349">
        <v>0</v>
      </c>
      <c r="I576" s="76" t="s">
        <v>89</v>
      </c>
      <c r="J576" s="41" t="s">
        <v>309</v>
      </c>
      <c r="K576" s="41" t="s">
        <v>309</v>
      </c>
      <c r="L576" s="41" t="s">
        <v>309</v>
      </c>
      <c r="M576" s="41" t="s">
        <v>89</v>
      </c>
      <c r="N576" s="41" t="s">
        <v>89</v>
      </c>
      <c r="O576" s="41" t="s">
        <v>89</v>
      </c>
      <c r="P576" s="41" t="s">
        <v>89</v>
      </c>
      <c r="R576" s="2124"/>
      <c r="S576" s="23">
        <f>IF(T576&lt;=0,"",(((T576-'In Productie'!$E$1)/7)+0.6))</f>
        <v>6066.885714285715</v>
      </c>
      <c r="T576" s="181">
        <v>42464</v>
      </c>
      <c r="U576" s="4" t="s">
        <v>486</v>
      </c>
      <c r="W576" s="25">
        <v>2</v>
      </c>
      <c r="X576" s="79"/>
      <c r="Y576" s="79"/>
      <c r="Z576" s="272"/>
      <c r="AE576" s="4">
        <f>IF(A576="","",(IFERROR(VLOOKUP(A576,Projecten!A$4:W$2618,5,FALSE),"niet bekend")))</f>
        <v>0</v>
      </c>
      <c r="AF576" s="973">
        <f>AH576</f>
        <v>731.24</v>
      </c>
      <c r="AG576" s="1028">
        <f>IF(A576="","",(IFERROR(VLOOKUP(A576,Projecten!A$4:W$2618,23,FALSE),"niet bekend")))</f>
        <v>731.24</v>
      </c>
      <c r="AH576" s="1028">
        <f>IF(A576="","",(IFERROR(VLOOKUP(A576,Projecten!A$4:W$2618,12,FALSE),"niet bekend")))</f>
        <v>731.24</v>
      </c>
      <c r="AI576" s="1026">
        <f t="shared" si="73"/>
        <v>0</v>
      </c>
    </row>
    <row r="577" spans="1:35" x14ac:dyDescent="0.2">
      <c r="A577" s="380">
        <v>2016105</v>
      </c>
      <c r="B577" s="371">
        <v>120580</v>
      </c>
      <c r="C577" s="366">
        <v>590316</v>
      </c>
      <c r="D577" s="373" t="s">
        <v>68</v>
      </c>
      <c r="E577" s="1965">
        <v>1</v>
      </c>
      <c r="F577" s="373">
        <v>8</v>
      </c>
      <c r="G577" s="373">
        <v>7</v>
      </c>
      <c r="H577" s="373">
        <v>1</v>
      </c>
      <c r="I577" s="75" t="s">
        <v>89</v>
      </c>
      <c r="J577" s="7" t="s">
        <v>309</v>
      </c>
      <c r="K577" s="7" t="s">
        <v>309</v>
      </c>
      <c r="L577" s="7" t="s">
        <v>309</v>
      </c>
      <c r="M577" s="7" t="s">
        <v>89</v>
      </c>
      <c r="N577" s="7" t="s">
        <v>89</v>
      </c>
      <c r="O577" s="7" t="s">
        <v>89</v>
      </c>
      <c r="P577" s="7" t="s">
        <v>89</v>
      </c>
      <c r="S577" s="23">
        <f>IF(T577&lt;=0,"",(((T577-'In Productie'!$E$1)/7)+0.6))</f>
        <v>6066.0285714285719</v>
      </c>
      <c r="T577" s="177">
        <v>42458</v>
      </c>
      <c r="U577" s="6" t="s">
        <v>278</v>
      </c>
      <c r="V577" s="374" t="s">
        <v>379</v>
      </c>
      <c r="W577" s="25">
        <v>11</v>
      </c>
      <c r="X577" s="6"/>
      <c r="Y577" s="6"/>
      <c r="Z577" s="293">
        <v>42450</v>
      </c>
      <c r="AE577" s="4">
        <f>IF(A577="","",(IFERROR(VLOOKUP(A577,Projecten!A$4:W$2618,5,FALSE),"niet bekend")))</f>
        <v>1</v>
      </c>
      <c r="AF577" s="973">
        <f>IF(AE577="","",(E577/AE577*AH577))</f>
        <v>1397</v>
      </c>
      <c r="AG577" s="1028">
        <f>IF(A577="","",(IFERROR(VLOOKUP(A577,Projecten!A$4:W$2618,23,FALSE),"niet bekend")))</f>
        <v>1397</v>
      </c>
      <c r="AH577" s="1028">
        <f>IF(A577="","",(IFERROR(VLOOKUP(A577,Projecten!A$4:W$2618,12,FALSE),"niet bekend")))</f>
        <v>1397</v>
      </c>
      <c r="AI577" s="1026">
        <f t="shared" si="73"/>
        <v>0</v>
      </c>
    </row>
    <row r="578" spans="1:35" s="4" customFormat="1" ht="12.75" customHeight="1" x14ac:dyDescent="0.2">
      <c r="A578" s="2">
        <v>2016089</v>
      </c>
      <c r="B578" s="1500">
        <v>120579</v>
      </c>
      <c r="C578" s="2" t="s">
        <v>901</v>
      </c>
      <c r="D578" s="1" t="s">
        <v>68</v>
      </c>
      <c r="E578" s="39">
        <v>5</v>
      </c>
      <c r="F578" s="1">
        <v>50</v>
      </c>
      <c r="G578" s="1">
        <v>25</v>
      </c>
      <c r="H578" s="1">
        <v>20</v>
      </c>
      <c r="I578" s="75" t="s">
        <v>89</v>
      </c>
      <c r="J578" s="7" t="s">
        <v>309</v>
      </c>
      <c r="K578" s="7" t="s">
        <v>309</v>
      </c>
      <c r="L578" s="7" t="s">
        <v>309</v>
      </c>
      <c r="M578" s="7" t="s">
        <v>89</v>
      </c>
      <c r="N578" s="7" t="s">
        <v>89</v>
      </c>
      <c r="O578" s="7" t="s">
        <v>89</v>
      </c>
      <c r="P578" s="7" t="s">
        <v>89</v>
      </c>
      <c r="R578" s="2124"/>
      <c r="S578" s="23">
        <f>IF(T578&lt;=0,"",(((T578-'In Productie'!$E$1)/7)+0.6))</f>
        <v>6067.885714285715</v>
      </c>
      <c r="T578" s="181">
        <v>42471</v>
      </c>
      <c r="U578" s="4" t="s">
        <v>444</v>
      </c>
      <c r="W578" s="25">
        <f>E578*18</f>
        <v>90</v>
      </c>
      <c r="X578" s="80"/>
      <c r="Y578" s="82"/>
      <c r="Z578" s="272"/>
      <c r="AE578" s="4">
        <f>IF(A578="","",(IFERROR(VLOOKUP(A578,Projecten!A$4:W$2618,5,FALSE),"niet bekend")))</f>
        <v>6</v>
      </c>
      <c r="AF578" s="973">
        <f>IF(AE578="","",(E578/AE578*AH578))</f>
        <v>16955</v>
      </c>
      <c r="AG578" s="1028">
        <f>IF(A578="","",(IFERROR(VLOOKUP(A578,Projecten!A$4:W$2618,23,FALSE),"niet bekend")))</f>
        <v>20346</v>
      </c>
      <c r="AH578" s="1028">
        <f>IF(A578="","",(IFERROR(VLOOKUP(A578,Projecten!A$4:W$2618,12,FALSE),"niet bekend")))</f>
        <v>20346</v>
      </c>
      <c r="AI578" s="1026">
        <f t="shared" si="73"/>
        <v>3391</v>
      </c>
    </row>
    <row r="579" spans="1:35" s="4" customFormat="1" ht="12.75" customHeight="1" x14ac:dyDescent="0.2">
      <c r="A579" s="2">
        <v>2016080</v>
      </c>
      <c r="B579" s="1500"/>
      <c r="C579" s="2">
        <v>570516</v>
      </c>
      <c r="D579" s="1" t="s">
        <v>68</v>
      </c>
      <c r="E579" s="39">
        <v>1</v>
      </c>
      <c r="F579" s="226">
        <v>9</v>
      </c>
      <c r="G579" s="226">
        <v>6</v>
      </c>
      <c r="H579" s="1">
        <v>4</v>
      </c>
      <c r="I579" s="75"/>
      <c r="J579" s="7"/>
      <c r="K579" s="7"/>
      <c r="L579" s="7"/>
      <c r="M579" s="7" t="s">
        <v>89</v>
      </c>
      <c r="N579" s="7" t="s">
        <v>89</v>
      </c>
      <c r="O579" s="7" t="s">
        <v>89</v>
      </c>
      <c r="P579" s="7" t="s">
        <v>89</v>
      </c>
      <c r="R579" s="2124"/>
      <c r="S579" s="23"/>
      <c r="T579" s="181"/>
      <c r="U579" s="4" t="s">
        <v>278</v>
      </c>
      <c r="W579" s="25">
        <v>17</v>
      </c>
      <c r="X579" s="80"/>
      <c r="Y579" s="82"/>
      <c r="Z579" s="272"/>
      <c r="AE579" s="4">
        <f>IF(A579="","",(IFERROR(VLOOKUP(A579,Projecten!A$4:W$2618,5,FALSE),"niet bekend")))</f>
        <v>1</v>
      </c>
      <c r="AF579" s="973">
        <f>IF(AE579="","",(E579/AE579*AH579))</f>
        <v>2814</v>
      </c>
      <c r="AG579" s="1028">
        <f>IF(A579="","",(IFERROR(VLOOKUP(A579,Projecten!A$4:W$2618,23,FALSE),"niet bekend")))</f>
        <v>2814</v>
      </c>
      <c r="AH579" s="1028">
        <f>IF(A579="","",(IFERROR(VLOOKUP(A579,Projecten!A$4:W$2618,12,FALSE),"niet bekend")))</f>
        <v>2814</v>
      </c>
      <c r="AI579" s="1026">
        <f t="shared" si="73"/>
        <v>0</v>
      </c>
    </row>
    <row r="580" spans="1:35" x14ac:dyDescent="0.2">
      <c r="A580" s="290">
        <v>2015201</v>
      </c>
      <c r="B580" s="1507">
        <v>120493</v>
      </c>
      <c r="C580" s="336" t="s">
        <v>684</v>
      </c>
      <c r="D580" s="292" t="s">
        <v>441</v>
      </c>
      <c r="E580" s="1966">
        <v>0</v>
      </c>
      <c r="F580" s="291">
        <v>3</v>
      </c>
      <c r="G580" s="291">
        <v>5</v>
      </c>
      <c r="H580" s="292">
        <v>0</v>
      </c>
      <c r="I580" s="29" t="s">
        <v>309</v>
      </c>
      <c r="J580" s="29" t="s">
        <v>309</v>
      </c>
      <c r="K580" s="29" t="s">
        <v>309</v>
      </c>
      <c r="L580" s="29" t="s">
        <v>309</v>
      </c>
      <c r="M580" s="29" t="s">
        <v>89</v>
      </c>
      <c r="N580" s="29" t="s">
        <v>89</v>
      </c>
      <c r="O580" s="29" t="s">
        <v>89</v>
      </c>
      <c r="P580" s="29" t="s">
        <v>89</v>
      </c>
      <c r="Q580" s="6"/>
      <c r="R580" s="2121"/>
      <c r="S580" s="23">
        <f>IF(T580&lt;=0,"",(((T580-'In Productie'!$E$1)/7)+0.6))</f>
        <v>6061.885714285715</v>
      </c>
      <c r="T580" s="177">
        <v>42429</v>
      </c>
      <c r="U580" s="6" t="s">
        <v>683</v>
      </c>
      <c r="V580" s="334" t="s">
        <v>685</v>
      </c>
      <c r="W580" s="25">
        <v>9</v>
      </c>
      <c r="X580" s="6"/>
      <c r="Y580" s="6"/>
      <c r="Z580" s="5"/>
      <c r="AE580" s="4">
        <f>IF(A580="","",(IFERROR(VLOOKUP(A580,Projecten!A$4:W$2618,5,FALSE),"niet bekend")))</f>
        <v>0</v>
      </c>
      <c r="AF580" s="973">
        <f>AH580</f>
        <v>638.82000000000005</v>
      </c>
      <c r="AG580" s="1028">
        <f>IF(A580="","",(IFERROR(VLOOKUP(A580,Projecten!A$4:W$2618,23,FALSE),"niet bekend")))</f>
        <v>638.82000000000005</v>
      </c>
      <c r="AH580" s="1028">
        <f>IF(A580="","",(IFERROR(VLOOKUP(A580,Projecten!A$4:W$2618,12,FALSE),"niet bekend")))</f>
        <v>638.82000000000005</v>
      </c>
      <c r="AI580" s="1026">
        <f t="shared" si="73"/>
        <v>0</v>
      </c>
    </row>
    <row r="581" spans="1:35" s="38" customFormat="1" ht="12.75" customHeight="1" x14ac:dyDescent="0.2">
      <c r="A581" s="30"/>
      <c r="B581" s="1491"/>
      <c r="C581" s="31"/>
      <c r="D581" s="31"/>
      <c r="E581" s="32"/>
      <c r="F581" s="31"/>
      <c r="G581" s="31"/>
      <c r="H581" s="31"/>
      <c r="I581" s="32"/>
      <c r="J581" s="32"/>
      <c r="K581" s="32"/>
      <c r="L581" s="32"/>
      <c r="M581" s="32"/>
      <c r="N581" s="32"/>
      <c r="O581" s="32"/>
      <c r="P581" s="32"/>
      <c r="Q581" s="33"/>
      <c r="R581" s="33"/>
      <c r="S581" s="1198"/>
      <c r="T581" s="176"/>
      <c r="U581" s="35"/>
      <c r="V581" s="35"/>
      <c r="W581" s="35"/>
      <c r="X581" s="83"/>
      <c r="Y581" s="84"/>
      <c r="Z581" s="36"/>
      <c r="AF581" s="983"/>
      <c r="AG581" s="1030"/>
      <c r="AH581" s="1030"/>
      <c r="AI581" s="1030"/>
    </row>
    <row r="582" spans="1:35" s="1038" customFormat="1" ht="12.75" customHeight="1" x14ac:dyDescent="0.2">
      <c r="A582" s="1007"/>
      <c r="B582" s="1489"/>
      <c r="C582" s="1008">
        <f>SUM(F582:H582)</f>
        <v>287</v>
      </c>
      <c r="D582" s="1009"/>
      <c r="E582" s="1010">
        <f>SUM(E583:E603)</f>
        <v>13.25</v>
      </c>
      <c r="F582" s="1009">
        <f>SUM(F583:F603)</f>
        <v>195</v>
      </c>
      <c r="G582" s="1009">
        <f>SUM(G583:G603)</f>
        <v>59</v>
      </c>
      <c r="H582" s="1009">
        <f>SUM(H583:H603)</f>
        <v>33</v>
      </c>
      <c r="I582" s="1010"/>
      <c r="J582" s="1010"/>
      <c r="K582" s="1010"/>
      <c r="L582" s="1010"/>
      <c r="M582" s="1010"/>
      <c r="N582" s="1010"/>
      <c r="O582" s="1010"/>
      <c r="P582" s="1010"/>
      <c r="Q582" s="1045">
        <v>14</v>
      </c>
      <c r="R582" s="1045"/>
      <c r="S582" s="1199"/>
      <c r="T582" s="1046"/>
      <c r="U582" s="1047"/>
      <c r="V582" s="1047">
        <f>SUM(W582:W602)</f>
        <v>297.5</v>
      </c>
      <c r="W582" s="960"/>
      <c r="X582" s="1049">
        <v>305</v>
      </c>
      <c r="Y582" s="961">
        <f>V582-X582</f>
        <v>-7.5</v>
      </c>
      <c r="Z582" s="1050"/>
      <c r="AE582" s="1038" t="str">
        <f>IF(A582="","",(IFERROR(VLOOKUP(A582,Projecten!A$4:W$2618,5,FALSE),"niet bekend")))</f>
        <v/>
      </c>
      <c r="AF582" s="1037">
        <f>SUM(AF583:AF603)</f>
        <v>39230.659999999996</v>
      </c>
      <c r="AG582" s="1027" t="str">
        <f>IF(A582="","",(IFERROR(VLOOKUP(A582,Projecten!A$4:W$2618,23,FALSE),"niet bekend")))</f>
        <v/>
      </c>
      <c r="AH582" s="1027" t="str">
        <f>IF(A582="","",(IFERROR(VLOOKUP(A582,Projecten!A$4:W$2618,12,FALSE),"niet bekend")))</f>
        <v/>
      </c>
      <c r="AI582" s="1027"/>
    </row>
    <row r="583" spans="1:35" s="4" customFormat="1" ht="12.75" customHeight="1" x14ac:dyDescent="0.2">
      <c r="A583" s="160"/>
      <c r="B583" s="1495"/>
      <c r="C583" s="375"/>
      <c r="D583" s="99"/>
      <c r="E583" s="75"/>
      <c r="F583" s="99"/>
      <c r="G583" s="99"/>
      <c r="H583" s="99"/>
      <c r="I583" s="75"/>
      <c r="J583" s="75"/>
      <c r="K583" s="75"/>
      <c r="L583" s="75"/>
      <c r="M583" s="75"/>
      <c r="N583" s="75"/>
      <c r="O583" s="75"/>
      <c r="P583" s="75"/>
      <c r="Q583" s="379" t="s">
        <v>967</v>
      </c>
      <c r="R583" s="161"/>
      <c r="S583" s="1203"/>
      <c r="T583" s="185"/>
      <c r="U583" s="162"/>
      <c r="V583" s="162"/>
      <c r="W583" s="97"/>
      <c r="X583" s="163"/>
      <c r="Y583" s="81"/>
      <c r="Z583" s="272"/>
      <c r="AE583" s="4" t="str">
        <f>IF(A583="","",(IFERROR(VLOOKUP(A583,Projecten!A$4:W$2618,5,FALSE),"niet bekend")))</f>
        <v/>
      </c>
      <c r="AF583" s="973" t="str">
        <f>IF(AE583="","",(E583/AE583*AH583))</f>
        <v/>
      </c>
      <c r="AG583" s="1028" t="str">
        <f>IF(A583="","",(IFERROR(VLOOKUP(A583,Projecten!A$4:W$2618,23,FALSE),"niet bekend")))</f>
        <v/>
      </c>
      <c r="AH583" s="1028" t="str">
        <f>IF(A583="","",(IFERROR(VLOOKUP(A583,Projecten!A$4:W$2618,12,FALSE),"niet bekend")))</f>
        <v/>
      </c>
      <c r="AI583" s="1026" t="str">
        <f t="shared" ref="AI583:AI594" si="74">IF(AF583="","",(AH583-AF583))</f>
        <v/>
      </c>
    </row>
    <row r="584" spans="1:35" x14ac:dyDescent="0.2">
      <c r="A584" s="290"/>
      <c r="B584" s="1507"/>
      <c r="C584" s="336"/>
      <c r="D584" s="292"/>
      <c r="E584" s="1966"/>
      <c r="F584" s="291"/>
      <c r="G584" s="291"/>
      <c r="H584" s="292"/>
      <c r="I584" s="74"/>
      <c r="J584" s="74"/>
      <c r="K584" s="74"/>
      <c r="L584" s="74"/>
      <c r="M584" s="29"/>
      <c r="N584" s="29"/>
      <c r="O584" s="29"/>
      <c r="P584" s="29"/>
      <c r="Q584" s="6"/>
      <c r="R584" s="2121"/>
      <c r="S584" s="23"/>
      <c r="V584" s="334"/>
      <c r="W584" s="25"/>
      <c r="X584" s="6"/>
      <c r="Y584" s="6"/>
      <c r="Z584" s="5"/>
      <c r="AE584" s="4" t="str">
        <f>IF(A584="","",(IFERROR(VLOOKUP(A584,Projecten!A$4:W$2618,5,FALSE),"niet bekend")))</f>
        <v/>
      </c>
      <c r="AF584" s="973" t="str">
        <f>IF(AE584="","",(E584/AE584*AH584))</f>
        <v/>
      </c>
      <c r="AG584" s="1028" t="str">
        <f>IF(A584="","",(IFERROR(VLOOKUP(A584,Projecten!A$4:W$2618,23,FALSE),"niet bekend")))</f>
        <v/>
      </c>
      <c r="AH584" s="1028" t="str">
        <f>IF(A584="","",(IFERROR(VLOOKUP(A584,Projecten!A$4:W$2618,12,FALSE),"niet bekend")))</f>
        <v/>
      </c>
      <c r="AI584" s="1026" t="str">
        <f t="shared" si="74"/>
        <v/>
      </c>
    </row>
    <row r="585" spans="1:35" s="4" customFormat="1" ht="12.75" customHeight="1" x14ac:dyDescent="0.2">
      <c r="A585" s="160"/>
      <c r="B585" s="1495"/>
      <c r="C585" s="296" t="s">
        <v>976</v>
      </c>
      <c r="D585" s="99"/>
      <c r="E585" s="75"/>
      <c r="F585" s="99"/>
      <c r="G585" s="99"/>
      <c r="H585" s="99"/>
      <c r="I585" s="75"/>
      <c r="J585" s="75"/>
      <c r="K585" s="75"/>
      <c r="L585" s="75"/>
      <c r="M585" s="75"/>
      <c r="N585" s="75"/>
      <c r="O585" s="75"/>
      <c r="P585" s="75"/>
      <c r="Q585" s="379"/>
      <c r="R585" s="161"/>
      <c r="S585" s="1203"/>
      <c r="T585" s="185"/>
      <c r="U585" s="162"/>
      <c r="V585" s="162"/>
      <c r="W585" s="465">
        <v>21.5</v>
      </c>
      <c r="X585" s="163"/>
      <c r="Y585" s="81"/>
      <c r="Z585" s="272"/>
      <c r="AE585" s="4" t="str">
        <f>IF(A585="","",(IFERROR(VLOOKUP(A585,Projecten!A$4:W$2618,5,FALSE),"niet bekend")))</f>
        <v/>
      </c>
      <c r="AF585" s="973" t="str">
        <f>IF(AE585="","",(E585/AE585*AH585))</f>
        <v/>
      </c>
      <c r="AG585" s="1028" t="str">
        <f>IF(A585="","",(IFERROR(VLOOKUP(A585,Projecten!A$4:W$2618,23,FALSE),"niet bekend")))</f>
        <v/>
      </c>
      <c r="AH585" s="1028" t="str">
        <f>IF(A585="","",(IFERROR(VLOOKUP(A585,Projecten!A$4:W$2618,12,FALSE),"niet bekend")))</f>
        <v/>
      </c>
      <c r="AI585" s="1026" t="str">
        <f t="shared" si="74"/>
        <v/>
      </c>
    </row>
    <row r="586" spans="1:35" s="4" customFormat="1" ht="12.75" customHeight="1" x14ac:dyDescent="0.2">
      <c r="A586" s="160"/>
      <c r="B586" s="1495"/>
      <c r="C586" s="296" t="s">
        <v>994</v>
      </c>
      <c r="D586" s="99"/>
      <c r="E586" s="75"/>
      <c r="F586" s="99"/>
      <c r="G586" s="99"/>
      <c r="H586" s="99"/>
      <c r="I586" s="75"/>
      <c r="J586" s="75"/>
      <c r="K586" s="75"/>
      <c r="L586" s="75"/>
      <c r="M586" s="75"/>
      <c r="N586" s="75"/>
      <c r="O586" s="75"/>
      <c r="P586" s="75"/>
      <c r="Q586" s="379"/>
      <c r="R586" s="161"/>
      <c r="S586" s="1203"/>
      <c r="T586" s="185"/>
      <c r="U586" s="162"/>
      <c r="V586" s="162"/>
      <c r="W586" s="465">
        <v>3.5</v>
      </c>
      <c r="X586" s="163"/>
      <c r="Y586" s="81"/>
      <c r="Z586" s="272"/>
      <c r="AE586" s="4" t="str">
        <f>IF(A586="","",(IFERROR(VLOOKUP(A586,Projecten!A$4:W$2618,5,FALSE),"niet bekend")))</f>
        <v/>
      </c>
      <c r="AF586" s="973" t="str">
        <f>IF(AE586="","",(E586/AE586*AH586))</f>
        <v/>
      </c>
      <c r="AG586" s="1028" t="str">
        <f>IF(A586="","",(IFERROR(VLOOKUP(A586,Projecten!A$4:W$2618,23,FALSE),"niet bekend")))</f>
        <v/>
      </c>
      <c r="AH586" s="1028" t="str">
        <f>IF(A586="","",(IFERROR(VLOOKUP(A586,Projecten!A$4:W$2618,12,FALSE),"niet bekend")))</f>
        <v/>
      </c>
      <c r="AI586" s="1026" t="str">
        <f t="shared" si="74"/>
        <v/>
      </c>
    </row>
    <row r="587" spans="1:35" s="4" customFormat="1" ht="12.75" customHeight="1" x14ac:dyDescent="0.2">
      <c r="A587" s="290">
        <v>2016095</v>
      </c>
      <c r="B587" s="314" t="s">
        <v>981</v>
      </c>
      <c r="C587" s="290" t="s">
        <v>912</v>
      </c>
      <c r="D587" s="347" t="s">
        <v>68</v>
      </c>
      <c r="E587" s="1964">
        <v>0.25</v>
      </c>
      <c r="F587" s="348">
        <v>100</v>
      </c>
      <c r="G587" s="349">
        <v>0</v>
      </c>
      <c r="H587" s="349">
        <v>0</v>
      </c>
      <c r="I587" s="147" t="s">
        <v>89</v>
      </c>
      <c r="J587" s="29" t="s">
        <v>309</v>
      </c>
      <c r="K587" s="29" t="s">
        <v>309</v>
      </c>
      <c r="L587" s="29" t="s">
        <v>309</v>
      </c>
      <c r="M587" s="29" t="s">
        <v>89</v>
      </c>
      <c r="N587" s="29" t="s">
        <v>89</v>
      </c>
      <c r="O587" s="29" t="s">
        <v>89</v>
      </c>
      <c r="P587" s="29" t="s">
        <v>89</v>
      </c>
      <c r="R587" s="2124"/>
      <c r="S587" s="23">
        <f>IF(T587&lt;=0,"",(((T587-'In Productie'!$E$1)/7)+0.6))</f>
        <v>6068.885714285715</v>
      </c>
      <c r="T587" s="181">
        <v>42478</v>
      </c>
      <c r="U587" s="4" t="s">
        <v>444</v>
      </c>
      <c r="W587" s="25">
        <v>65.5</v>
      </c>
      <c r="X587" s="79"/>
      <c r="Y587" s="79"/>
      <c r="Z587" s="586">
        <v>42431</v>
      </c>
      <c r="AE587" s="4">
        <f>IF(A587="","",(IFERROR(VLOOKUP(A587,Projecten!A$4:W$2618,5,FALSE),"niet bekend")))</f>
        <v>1</v>
      </c>
      <c r="AF587" s="973">
        <f>IF(AE587="","",(E587/AE587*AH587))</f>
        <v>6913</v>
      </c>
      <c r="AG587" s="1028">
        <f>IF(A587="","",(IFERROR(VLOOKUP(A587,Projecten!A$4:W$2618,23,FALSE),"niet bekend")))</f>
        <v>27652</v>
      </c>
      <c r="AH587" s="1028">
        <f>IF(A587="","",(IFERROR(VLOOKUP(A587,Projecten!A$4:W$2618,12,FALSE),"niet bekend")))</f>
        <v>27652</v>
      </c>
      <c r="AI587" s="1026">
        <f t="shared" si="74"/>
        <v>20739</v>
      </c>
    </row>
    <row r="588" spans="1:35" x14ac:dyDescent="0.2">
      <c r="A588" s="290">
        <v>2015201</v>
      </c>
      <c r="B588" s="1507">
        <v>120493</v>
      </c>
      <c r="C588" s="336" t="s">
        <v>684</v>
      </c>
      <c r="D588" s="292" t="s">
        <v>441</v>
      </c>
      <c r="E588" s="1966">
        <v>0</v>
      </c>
      <c r="F588" s="291">
        <v>1</v>
      </c>
      <c r="G588" s="291">
        <v>2</v>
      </c>
      <c r="H588" s="292">
        <v>0</v>
      </c>
      <c r="I588" s="29" t="s">
        <v>309</v>
      </c>
      <c r="J588" s="29" t="s">
        <v>309</v>
      </c>
      <c r="K588" s="29" t="s">
        <v>309</v>
      </c>
      <c r="L588" s="29" t="s">
        <v>309</v>
      </c>
      <c r="M588" s="29" t="s">
        <v>89</v>
      </c>
      <c r="N588" s="29" t="s">
        <v>89</v>
      </c>
      <c r="O588" s="29" t="s">
        <v>89</v>
      </c>
      <c r="P588" s="29" t="s">
        <v>89</v>
      </c>
      <c r="Q588" s="6"/>
      <c r="R588" s="2121"/>
      <c r="S588" s="23">
        <f>IF(T588&lt;=0,"",(((T588-'In Productie'!$E$1)/7)+0.6))</f>
        <v>6061.885714285715</v>
      </c>
      <c r="T588" s="177">
        <v>42429</v>
      </c>
      <c r="U588" s="6" t="s">
        <v>683</v>
      </c>
      <c r="V588" s="334" t="s">
        <v>685</v>
      </c>
      <c r="W588" s="25">
        <v>3</v>
      </c>
      <c r="X588" s="6"/>
      <c r="Y588" s="6"/>
      <c r="Z588" s="5"/>
      <c r="AE588" s="4">
        <f>IF(A588="","",(IFERROR(VLOOKUP(A588,Projecten!A$4:W$2618,5,FALSE),"niet bekend")))</f>
        <v>0</v>
      </c>
      <c r="AF588" s="973">
        <f>AH588</f>
        <v>638.82000000000005</v>
      </c>
      <c r="AG588" s="1028">
        <f>IF(A588="","",(IFERROR(VLOOKUP(A588,Projecten!A$4:W$2618,23,FALSE),"niet bekend")))</f>
        <v>638.82000000000005</v>
      </c>
      <c r="AH588" s="1028">
        <f>IF(A588="","",(IFERROR(VLOOKUP(A588,Projecten!A$4:W$2618,12,FALSE),"niet bekend")))</f>
        <v>638.82000000000005</v>
      </c>
      <c r="AI588" s="1026">
        <f t="shared" si="74"/>
        <v>0</v>
      </c>
    </row>
    <row r="589" spans="1:35" s="4" customFormat="1" ht="12.75" customHeight="1" x14ac:dyDescent="0.2">
      <c r="A589" s="93">
        <v>2016072</v>
      </c>
      <c r="B589" s="1508">
        <v>120556</v>
      </c>
      <c r="C589" s="2">
        <v>121591</v>
      </c>
      <c r="D589" s="1" t="s">
        <v>642</v>
      </c>
      <c r="E589" s="39">
        <v>1</v>
      </c>
      <c r="F589" s="1">
        <v>5</v>
      </c>
      <c r="G589" s="1">
        <v>3</v>
      </c>
      <c r="H589" s="1">
        <v>3</v>
      </c>
      <c r="I589" s="75" t="s">
        <v>89</v>
      </c>
      <c r="J589" s="75" t="s">
        <v>309</v>
      </c>
      <c r="K589" s="75" t="s">
        <v>89</v>
      </c>
      <c r="L589" s="75" t="s">
        <v>309</v>
      </c>
      <c r="M589" s="75" t="s">
        <v>89</v>
      </c>
      <c r="N589" s="75" t="s">
        <v>89</v>
      </c>
      <c r="O589" s="7" t="s">
        <v>89</v>
      </c>
      <c r="P589" s="7" t="s">
        <v>89</v>
      </c>
      <c r="R589" s="2124"/>
      <c r="S589" s="23">
        <f>IF(T589&lt;=0,"",(((T589-'In Productie'!$E$1)/7)+0.6))</f>
        <v>6065.3142857142857</v>
      </c>
      <c r="T589" s="181">
        <v>42453</v>
      </c>
      <c r="U589" s="4" t="s">
        <v>819</v>
      </c>
      <c r="W589" s="25">
        <v>14</v>
      </c>
      <c r="X589" s="80"/>
      <c r="Y589" s="82"/>
      <c r="Z589" s="111">
        <v>42429</v>
      </c>
      <c r="AE589" s="4">
        <f>IF(A589="","",(IFERROR(VLOOKUP(A589,Projecten!A$4:W$2618,5,FALSE),"niet bekend")))</f>
        <v>1</v>
      </c>
      <c r="AF589" s="973">
        <f t="shared" ref="AF589:AF602" si="75">IF(AE589="","",(E589/AE589*AH589))</f>
        <v>2230.37</v>
      </c>
      <c r="AG589" s="1028">
        <f>IF(A589="","",(IFERROR(VLOOKUP(A589,Projecten!A$4:W$2618,23,FALSE),"niet bekend")))</f>
        <v>2230.37</v>
      </c>
      <c r="AH589" s="1028">
        <f>IF(A589="","",(IFERROR(VLOOKUP(A589,Projecten!A$4:W$2618,12,FALSE),"niet bekend")))</f>
        <v>2230.37</v>
      </c>
      <c r="AI589" s="1026">
        <f t="shared" si="74"/>
        <v>0</v>
      </c>
    </row>
    <row r="590" spans="1:35" s="4" customFormat="1" ht="12.75" customHeight="1" x14ac:dyDescent="0.2">
      <c r="A590" s="93">
        <v>2016085</v>
      </c>
      <c r="B590" s="1492">
        <v>120585</v>
      </c>
      <c r="C590" s="2">
        <v>589416</v>
      </c>
      <c r="D590" s="1" t="s">
        <v>68</v>
      </c>
      <c r="E590" s="39">
        <v>1</v>
      </c>
      <c r="F590" s="1">
        <v>9</v>
      </c>
      <c r="G590" s="1">
        <v>6</v>
      </c>
      <c r="H590" s="1">
        <v>3</v>
      </c>
      <c r="I590" s="74" t="s">
        <v>89</v>
      </c>
      <c r="J590" s="74" t="s">
        <v>309</v>
      </c>
      <c r="K590" s="74" t="s">
        <v>309</v>
      </c>
      <c r="L590" s="74" t="s">
        <v>309</v>
      </c>
      <c r="M590" s="76" t="s">
        <v>89</v>
      </c>
      <c r="N590" s="76" t="s">
        <v>89</v>
      </c>
      <c r="O590" s="41" t="s">
        <v>89</v>
      </c>
      <c r="P590" s="41" t="s">
        <v>89</v>
      </c>
      <c r="R590" s="2124"/>
      <c r="S590" s="23">
        <f>IF(T590&lt;=0,"",(((T590-'In Productie'!$E$1)/7)+0.6))</f>
        <v>6068.3142857142857</v>
      </c>
      <c r="T590" s="181">
        <v>42474</v>
      </c>
      <c r="U590" s="4" t="s">
        <v>278</v>
      </c>
      <c r="W590" s="470">
        <v>16</v>
      </c>
      <c r="X590" s="79"/>
      <c r="Y590" s="79"/>
      <c r="Z590" s="586">
        <v>42438</v>
      </c>
      <c r="AE590" s="4">
        <f>IF(A590="","",(IFERROR(VLOOKUP(A590,Projecten!A$4:W$2618,5,FALSE),"niet bekend")))</f>
        <v>1</v>
      </c>
      <c r="AF590" s="973">
        <f t="shared" si="75"/>
        <v>2277</v>
      </c>
      <c r="AG590" s="1028">
        <f>IF(A590="","",(IFERROR(VLOOKUP(A590,Projecten!A$4:W$2618,23,FALSE),"niet bekend")))</f>
        <v>2277</v>
      </c>
      <c r="AH590" s="1028">
        <f>IF(A590="","",(IFERROR(VLOOKUP(A590,Projecten!A$4:W$2618,12,FALSE),"niet bekend")))</f>
        <v>2277</v>
      </c>
      <c r="AI590" s="1026">
        <f t="shared" si="74"/>
        <v>0</v>
      </c>
    </row>
    <row r="591" spans="1:35" s="4" customFormat="1" ht="12.75" customHeight="1" x14ac:dyDescent="0.2">
      <c r="A591" s="93">
        <v>2016084</v>
      </c>
      <c r="B591" s="1492">
        <v>120585</v>
      </c>
      <c r="C591" s="2">
        <v>589316</v>
      </c>
      <c r="D591" s="1" t="s">
        <v>68</v>
      </c>
      <c r="E591" s="39">
        <v>1</v>
      </c>
      <c r="F591" s="1">
        <v>9</v>
      </c>
      <c r="G591" s="1">
        <v>6</v>
      </c>
      <c r="H591" s="1">
        <v>3</v>
      </c>
      <c r="I591" s="74" t="s">
        <v>89</v>
      </c>
      <c r="J591" s="74" t="s">
        <v>309</v>
      </c>
      <c r="K591" s="74" t="s">
        <v>309</v>
      </c>
      <c r="L591" s="74" t="s">
        <v>309</v>
      </c>
      <c r="M591" s="74" t="s">
        <v>89</v>
      </c>
      <c r="N591" s="74" t="s">
        <v>89</v>
      </c>
      <c r="O591" s="29" t="s">
        <v>89</v>
      </c>
      <c r="P591" s="29" t="s">
        <v>89</v>
      </c>
      <c r="R591" s="2124"/>
      <c r="S591" s="23">
        <f>IF(T591&lt;=0,"",(((T591-'In Productie'!$E$1)/7)+0.6))</f>
        <v>6068.3142857142857</v>
      </c>
      <c r="T591" s="181">
        <v>42474</v>
      </c>
      <c r="U591" s="4" t="s">
        <v>278</v>
      </c>
      <c r="W591" s="470">
        <v>16</v>
      </c>
      <c r="X591" s="79"/>
      <c r="Y591" s="79"/>
      <c r="Z591" s="586">
        <v>42438</v>
      </c>
      <c r="AE591" s="4">
        <f>IF(A591="","",(IFERROR(VLOOKUP(A591,Projecten!A$4:W$2618,5,FALSE),"niet bekend")))</f>
        <v>1</v>
      </c>
      <c r="AF591" s="973">
        <f t="shared" si="75"/>
        <v>2277</v>
      </c>
      <c r="AG591" s="1028">
        <f>IF(A591="","",(IFERROR(VLOOKUP(A591,Projecten!A$4:W$2618,23,FALSE),"niet bekend")))</f>
        <v>2277</v>
      </c>
      <c r="AH591" s="1028">
        <f>IF(A591="","",(IFERROR(VLOOKUP(A591,Projecten!A$4:W$2618,12,FALSE),"niet bekend")))</f>
        <v>2277</v>
      </c>
      <c r="AI591" s="1026">
        <f t="shared" si="74"/>
        <v>0</v>
      </c>
    </row>
    <row r="592" spans="1:35" s="4" customFormat="1" ht="12.75" customHeight="1" x14ac:dyDescent="0.2">
      <c r="A592" s="93">
        <v>2016089</v>
      </c>
      <c r="B592" s="1500">
        <v>120579</v>
      </c>
      <c r="C592" s="2" t="s">
        <v>901</v>
      </c>
      <c r="D592" s="1" t="s">
        <v>68</v>
      </c>
      <c r="E592" s="39">
        <v>1</v>
      </c>
      <c r="F592" s="1">
        <v>10</v>
      </c>
      <c r="G592" s="1">
        <v>5</v>
      </c>
      <c r="H592" s="1">
        <v>4</v>
      </c>
      <c r="I592" s="75" t="s">
        <v>89</v>
      </c>
      <c r="J592" s="75" t="s">
        <v>309</v>
      </c>
      <c r="K592" s="75" t="s">
        <v>309</v>
      </c>
      <c r="L592" s="75" t="s">
        <v>309</v>
      </c>
      <c r="M592" s="75" t="s">
        <v>89</v>
      </c>
      <c r="N592" s="75" t="s">
        <v>89</v>
      </c>
      <c r="O592" s="7" t="s">
        <v>89</v>
      </c>
      <c r="P592" s="7" t="s">
        <v>89</v>
      </c>
      <c r="R592" s="2124"/>
      <c r="S592" s="23">
        <f>IF(T592&lt;=0,"",(((T592-'In Productie'!$E$1)/7)+0.6))</f>
        <v>6067.885714285715</v>
      </c>
      <c r="T592" s="181">
        <v>42471</v>
      </c>
      <c r="U592" s="4" t="s">
        <v>444</v>
      </c>
      <c r="W592" s="25">
        <f>E592*18</f>
        <v>18</v>
      </c>
      <c r="X592" s="80"/>
      <c r="Y592" s="82"/>
      <c r="Z592" s="586">
        <v>42439</v>
      </c>
      <c r="AE592" s="4">
        <f>IF(A592="","",(IFERROR(VLOOKUP(A592,Projecten!A$4:W$2618,5,FALSE),"niet bekend")))</f>
        <v>6</v>
      </c>
      <c r="AF592" s="973">
        <f t="shared" si="75"/>
        <v>3391</v>
      </c>
      <c r="AG592" s="1028">
        <f>IF(A592="","",(IFERROR(VLOOKUP(A592,Projecten!A$4:W$2618,23,FALSE),"niet bekend")))</f>
        <v>20346</v>
      </c>
      <c r="AH592" s="1028">
        <f>IF(A592="","",(IFERROR(VLOOKUP(A592,Projecten!A$4:W$2618,12,FALSE),"niet bekend")))</f>
        <v>20346</v>
      </c>
      <c r="AI592" s="1026">
        <f t="shared" si="74"/>
        <v>16955</v>
      </c>
    </row>
    <row r="593" spans="1:35" s="4" customFormat="1" ht="12.75" customHeight="1" x14ac:dyDescent="0.2">
      <c r="A593" s="93">
        <v>2016087</v>
      </c>
      <c r="B593" s="1492">
        <v>120585</v>
      </c>
      <c r="C593" s="2" t="s">
        <v>897</v>
      </c>
      <c r="D593" s="1" t="s">
        <v>68</v>
      </c>
      <c r="E593" s="39">
        <v>1</v>
      </c>
      <c r="F593" s="1">
        <v>5</v>
      </c>
      <c r="G593" s="1">
        <v>1</v>
      </c>
      <c r="H593" s="1">
        <v>3</v>
      </c>
      <c r="I593" s="74" t="s">
        <v>89</v>
      </c>
      <c r="J593" s="74" t="s">
        <v>309</v>
      </c>
      <c r="K593" s="74" t="s">
        <v>309</v>
      </c>
      <c r="L593" s="74" t="s">
        <v>309</v>
      </c>
      <c r="M593" s="76" t="s">
        <v>89</v>
      </c>
      <c r="N593" s="76" t="s">
        <v>89</v>
      </c>
      <c r="O593" s="41" t="s">
        <v>89</v>
      </c>
      <c r="P593" s="41" t="s">
        <v>89</v>
      </c>
      <c r="R593" s="2124"/>
      <c r="S593" s="23">
        <f>IF(T593&lt;=0,"",(((T593-'In Productie'!$E$1)/7)+0.6))</f>
        <v>6068.3142857142857</v>
      </c>
      <c r="T593" s="181">
        <v>42474</v>
      </c>
      <c r="U593" s="4" t="s">
        <v>278</v>
      </c>
      <c r="W593" s="25">
        <v>9</v>
      </c>
      <c r="X593" s="79"/>
      <c r="Y593" s="79"/>
      <c r="Z593" s="586">
        <v>42439</v>
      </c>
      <c r="AE593" s="4">
        <f>IF(A593="","",(IFERROR(VLOOKUP(A593,Projecten!A$4:W$2618,5,FALSE),"niet bekend")))</f>
        <v>1</v>
      </c>
      <c r="AF593" s="973">
        <f t="shared" si="75"/>
        <v>1482</v>
      </c>
      <c r="AG593" s="1028">
        <f>IF(A593="","",(IFERROR(VLOOKUP(A593,Projecten!A$4:W$2618,23,FALSE),"niet bekend")))</f>
        <v>1482</v>
      </c>
      <c r="AH593" s="1028">
        <f>IF(A593="","",(IFERROR(VLOOKUP(A593,Projecten!A$4:W$2618,12,FALSE),"niet bekend")))</f>
        <v>1482</v>
      </c>
      <c r="AI593" s="1026">
        <f t="shared" si="74"/>
        <v>0</v>
      </c>
    </row>
    <row r="594" spans="1:35" x14ac:dyDescent="0.2">
      <c r="A594" s="93">
        <v>2016090</v>
      </c>
      <c r="B594" s="1500">
        <v>120583</v>
      </c>
      <c r="C594" s="2" t="s">
        <v>903</v>
      </c>
      <c r="D594" s="1" t="s">
        <v>68</v>
      </c>
      <c r="E594" s="39">
        <v>2</v>
      </c>
      <c r="F594" s="1">
        <v>18</v>
      </c>
      <c r="G594" s="1">
        <v>10</v>
      </c>
      <c r="H594" s="1">
        <v>4</v>
      </c>
      <c r="I594" s="74" t="s">
        <v>89</v>
      </c>
      <c r="J594" s="74" t="s">
        <v>309</v>
      </c>
      <c r="K594" s="74" t="s">
        <v>309</v>
      </c>
      <c r="L594" s="74" t="s">
        <v>309</v>
      </c>
      <c r="M594" s="74" t="s">
        <v>89</v>
      </c>
      <c r="N594" s="74" t="s">
        <v>89</v>
      </c>
      <c r="O594" s="29" t="s">
        <v>89</v>
      </c>
      <c r="P594" s="29" t="s">
        <v>89</v>
      </c>
      <c r="Q594" s="4"/>
      <c r="R594" s="2124"/>
      <c r="S594" s="23">
        <f>IF(T594&lt;=0,"",(((T594-'In Productie'!$E$1)/7)+0.6))</f>
        <v>6068.885714285715</v>
      </c>
      <c r="T594" s="181">
        <v>42478</v>
      </c>
      <c r="U594" s="4" t="s">
        <v>444</v>
      </c>
      <c r="V594" s="4"/>
      <c r="W594" s="25">
        <v>36</v>
      </c>
      <c r="X594" s="6"/>
      <c r="Y594" s="6"/>
      <c r="Z594" s="587">
        <v>42439</v>
      </c>
      <c r="AE594" s="4">
        <f>IF(A594="","",(IFERROR(VLOOKUP(A594,Projecten!A$4:W$2618,5,FALSE),"niet bekend")))</f>
        <v>2</v>
      </c>
      <c r="AF594" s="973">
        <f t="shared" si="75"/>
        <v>5898</v>
      </c>
      <c r="AG594" s="1028">
        <f>IF(A594="","",(IFERROR(VLOOKUP(A594,Projecten!A$4:W$2618,23,FALSE),"niet bekend")))</f>
        <v>5898</v>
      </c>
      <c r="AH594" s="1028">
        <f>IF(A594="","",(IFERROR(VLOOKUP(A594,Projecten!A$4:W$2618,12,FALSE),"niet bekend")))</f>
        <v>5898</v>
      </c>
      <c r="AI594" s="1026">
        <f t="shared" si="74"/>
        <v>0</v>
      </c>
    </row>
    <row r="595" spans="1:35" s="4" customFormat="1" ht="12.75" customHeight="1" x14ac:dyDescent="0.2">
      <c r="A595" s="93">
        <v>2016049</v>
      </c>
      <c r="B595" s="1500">
        <v>120598</v>
      </c>
      <c r="C595" s="2" t="s">
        <v>978</v>
      </c>
      <c r="D595" s="1" t="s">
        <v>68</v>
      </c>
      <c r="E595" s="39">
        <v>0</v>
      </c>
      <c r="F595" s="1">
        <v>0</v>
      </c>
      <c r="G595" s="1">
        <v>1</v>
      </c>
      <c r="H595" s="1">
        <v>0</v>
      </c>
      <c r="I595" s="75" t="s">
        <v>309</v>
      </c>
      <c r="J595" s="75" t="s">
        <v>309</v>
      </c>
      <c r="K595" s="75" t="s">
        <v>309</v>
      </c>
      <c r="L595" s="75" t="s">
        <v>309</v>
      </c>
      <c r="M595" s="75" t="s">
        <v>89</v>
      </c>
      <c r="N595" s="75" t="s">
        <v>89</v>
      </c>
      <c r="O595" s="7" t="s">
        <v>89</v>
      </c>
      <c r="P595" s="7" t="s">
        <v>89</v>
      </c>
      <c r="R595" s="2124"/>
      <c r="S595" s="23">
        <f>IF(T595&lt;=0,"",(((T595-'In Productie'!$E$1)/7)+0.6))</f>
        <v>6067.4571428571435</v>
      </c>
      <c r="T595" s="181">
        <v>42468</v>
      </c>
      <c r="U595" s="4" t="s">
        <v>278</v>
      </c>
      <c r="W595" s="25">
        <v>2</v>
      </c>
      <c r="X595" s="80"/>
      <c r="Y595" s="82"/>
      <c r="Z595" s="586">
        <v>42411</v>
      </c>
      <c r="AE595" s="4">
        <f>IF(A595="","",(IFERROR(VLOOKUP(A595,Projecten!A$4:W$2618,5,FALSE),"niet bekend")))</f>
        <v>1</v>
      </c>
      <c r="AF595" s="973">
        <f t="shared" si="75"/>
        <v>0</v>
      </c>
      <c r="AG595" s="1028"/>
      <c r="AH595" s="1028"/>
      <c r="AI595" s="1026"/>
    </row>
    <row r="596" spans="1:35" s="4" customFormat="1" ht="12.75" customHeight="1" x14ac:dyDescent="0.2">
      <c r="A596" s="93">
        <v>2016110</v>
      </c>
      <c r="B596" s="1508">
        <v>120600</v>
      </c>
      <c r="C596" s="2">
        <v>575116</v>
      </c>
      <c r="D596" s="1" t="s">
        <v>68</v>
      </c>
      <c r="E596" s="39">
        <v>1</v>
      </c>
      <c r="F596" s="1">
        <v>2</v>
      </c>
      <c r="G596" s="1">
        <v>2</v>
      </c>
      <c r="H596" s="1">
        <v>0</v>
      </c>
      <c r="I596" s="75" t="s">
        <v>89</v>
      </c>
      <c r="J596" s="75" t="s">
        <v>309</v>
      </c>
      <c r="K596" s="75" t="s">
        <v>309</v>
      </c>
      <c r="L596" s="75" t="s">
        <v>309</v>
      </c>
      <c r="M596" s="75" t="s">
        <v>89</v>
      </c>
      <c r="N596" s="75" t="s">
        <v>89</v>
      </c>
      <c r="O596" s="7" t="s">
        <v>89</v>
      </c>
      <c r="P596" s="7" t="s">
        <v>89</v>
      </c>
      <c r="R596" s="2124"/>
      <c r="S596" s="23">
        <f>IF(T596&lt;=0,"",(((T596-'In Productie'!$E$1)/7)+0.6))</f>
        <v>6067.4571428571435</v>
      </c>
      <c r="T596" s="181">
        <v>42468</v>
      </c>
      <c r="U596" s="4" t="s">
        <v>278</v>
      </c>
      <c r="W596" s="25">
        <v>3</v>
      </c>
      <c r="X596" s="80"/>
      <c r="Y596" s="82"/>
      <c r="Z596" s="586">
        <v>42450</v>
      </c>
      <c r="AE596" s="4">
        <f>IF(A596="","",(IFERROR(VLOOKUP(A596,Projecten!A$4:W$2618,5,FALSE),"niet bekend")))</f>
        <v>1</v>
      </c>
      <c r="AF596" s="973">
        <f t="shared" si="75"/>
        <v>220</v>
      </c>
      <c r="AG596" s="1028">
        <f>IF(A596="","",(IFERROR(VLOOKUP(A596,Projecten!A$4:W$2618,23,FALSE),"niet bekend")))</f>
        <v>220</v>
      </c>
      <c r="AH596" s="1028">
        <f>IF(A596="","",(IFERROR(VLOOKUP(A596,Projecten!A$4:W$2618,12,FALSE),"niet bekend")))</f>
        <v>220</v>
      </c>
      <c r="AI596" s="1026">
        <f t="shared" ref="AI596:AI602" si="76">IF(AF596="","",(AH596-AF596))</f>
        <v>0</v>
      </c>
    </row>
    <row r="597" spans="1:35" ht="12.75" customHeight="1" x14ac:dyDescent="0.2">
      <c r="A597" s="93">
        <v>2016097</v>
      </c>
      <c r="B597" s="1492">
        <v>120591</v>
      </c>
      <c r="C597" s="2" t="s">
        <v>922</v>
      </c>
      <c r="D597" s="1" t="s">
        <v>611</v>
      </c>
      <c r="E597" s="39">
        <v>1</v>
      </c>
      <c r="F597" s="1">
        <v>8</v>
      </c>
      <c r="G597" s="1">
        <v>4</v>
      </c>
      <c r="H597" s="1">
        <v>3</v>
      </c>
      <c r="I597" s="75" t="s">
        <v>89</v>
      </c>
      <c r="J597" s="75" t="s">
        <v>89</v>
      </c>
      <c r="K597" s="75" t="s">
        <v>309</v>
      </c>
      <c r="L597" s="75" t="s">
        <v>309</v>
      </c>
      <c r="M597" s="75" t="s">
        <v>89</v>
      </c>
      <c r="N597" s="75" t="s">
        <v>89</v>
      </c>
      <c r="O597" s="7" t="s">
        <v>89</v>
      </c>
      <c r="P597" s="7" t="s">
        <v>89</v>
      </c>
      <c r="S597" s="23">
        <f>IF(T597&lt;=0,"",(((T597-'In Productie'!$E$1)/7)+0.6))</f>
        <v>6068.885714285715</v>
      </c>
      <c r="T597" s="181">
        <v>42478</v>
      </c>
      <c r="U597" s="4" t="s">
        <v>647</v>
      </c>
      <c r="W597" s="25">
        <v>15</v>
      </c>
      <c r="X597" s="6"/>
      <c r="Y597" s="6"/>
      <c r="Z597" s="587">
        <v>42445</v>
      </c>
      <c r="AE597" s="4">
        <f>IF(A597="","",(IFERROR(VLOOKUP(A597,Projecten!A$4:W$2618,5,FALSE),"niet bekend")))</f>
        <v>1</v>
      </c>
      <c r="AF597" s="973">
        <f t="shared" si="75"/>
        <v>2171.0500000000002</v>
      </c>
      <c r="AG597" s="1028">
        <f>IF(A597="","",(IFERROR(VLOOKUP(A597,Projecten!A$4:W$2618,23,FALSE),"niet bekend")))</f>
        <v>2171.0500000000002</v>
      </c>
      <c r="AH597" s="1028">
        <f>IF(A597="","",(IFERROR(VLOOKUP(A597,Projecten!A$4:W$2618,12,FALSE),"niet bekend")))</f>
        <v>2171.0500000000002</v>
      </c>
      <c r="AI597" s="1026">
        <f t="shared" si="76"/>
        <v>0</v>
      </c>
    </row>
    <row r="598" spans="1:35" ht="12.75" customHeight="1" x14ac:dyDescent="0.2">
      <c r="A598" s="93">
        <v>2016062</v>
      </c>
      <c r="B598" s="1508">
        <v>120559</v>
      </c>
      <c r="C598" s="2" t="s">
        <v>880</v>
      </c>
      <c r="D598" s="1" t="s">
        <v>451</v>
      </c>
      <c r="E598" s="39">
        <v>1</v>
      </c>
      <c r="F598" s="1">
        <v>8</v>
      </c>
      <c r="G598" s="1">
        <v>5</v>
      </c>
      <c r="H598" s="1">
        <v>3</v>
      </c>
      <c r="I598" s="75" t="s">
        <v>89</v>
      </c>
      <c r="J598" s="75" t="s">
        <v>89</v>
      </c>
      <c r="K598" s="75" t="s">
        <v>309</v>
      </c>
      <c r="L598" s="75" t="s">
        <v>309</v>
      </c>
      <c r="M598" s="75" t="s">
        <v>89</v>
      </c>
      <c r="N598" s="75" t="s">
        <v>89</v>
      </c>
      <c r="O598" s="7" t="s">
        <v>89</v>
      </c>
      <c r="P598" s="7" t="s">
        <v>89</v>
      </c>
      <c r="S598" s="23">
        <f>IF(T598&lt;=0,"",(((T598-'In Productie'!$E$1)/7)+0.6))</f>
        <v>6065.3142857142857</v>
      </c>
      <c r="T598" s="181">
        <v>42453</v>
      </c>
      <c r="U598" s="4" t="s">
        <v>934</v>
      </c>
      <c r="V598" s="318" t="s">
        <v>687</v>
      </c>
      <c r="W598" s="25">
        <v>27</v>
      </c>
      <c r="X598" s="6"/>
      <c r="Y598" s="6"/>
      <c r="Z598" s="111">
        <v>42424</v>
      </c>
      <c r="AE598" s="4">
        <f>IF(A598="","",(IFERROR(VLOOKUP(A598,Projecten!A$4:W$2618,5,FALSE),"niet bekend")))</f>
        <v>1</v>
      </c>
      <c r="AF598" s="973">
        <f t="shared" si="75"/>
        <v>3923.7</v>
      </c>
      <c r="AG598" s="1028">
        <f>IF(A598="","",(IFERROR(VLOOKUP(A598,Projecten!A$4:W$2618,23,FALSE),"niet bekend")))</f>
        <v>3923.7</v>
      </c>
      <c r="AH598" s="1028">
        <f>IF(A598="","",(IFERROR(VLOOKUP(A598,Projecten!A$4:W$2618,12,FALSE),"niet bekend")))</f>
        <v>3923.7</v>
      </c>
      <c r="AI598" s="1026">
        <f t="shared" si="76"/>
        <v>0</v>
      </c>
    </row>
    <row r="599" spans="1:35" ht="12.75" customHeight="1" x14ac:dyDescent="0.2">
      <c r="A599" s="93">
        <v>2016063</v>
      </c>
      <c r="B599" s="1508">
        <v>120599</v>
      </c>
      <c r="C599" s="2" t="s">
        <v>881</v>
      </c>
      <c r="D599" s="1" t="s">
        <v>451</v>
      </c>
      <c r="E599" s="39">
        <v>1</v>
      </c>
      <c r="F599" s="1">
        <v>9</v>
      </c>
      <c r="G599" s="1">
        <v>7</v>
      </c>
      <c r="H599" s="1">
        <v>2</v>
      </c>
      <c r="I599" s="75" t="s">
        <v>89</v>
      </c>
      <c r="J599" s="75" t="s">
        <v>89</v>
      </c>
      <c r="K599" s="75" t="s">
        <v>309</v>
      </c>
      <c r="L599" s="75" t="s">
        <v>309</v>
      </c>
      <c r="M599" s="75" t="s">
        <v>89</v>
      </c>
      <c r="N599" s="75" t="s">
        <v>89</v>
      </c>
      <c r="O599" s="7" t="s">
        <v>89</v>
      </c>
      <c r="P599" s="7" t="s">
        <v>89</v>
      </c>
      <c r="S599" s="23">
        <f>IF(T599&lt;=0,"",(((T599-'In Productie'!$E$1)/7)+0.6))</f>
        <v>6065.3142857142857</v>
      </c>
      <c r="T599" s="181">
        <v>42453</v>
      </c>
      <c r="U599" s="4" t="s">
        <v>934</v>
      </c>
      <c r="V599" s="318" t="s">
        <v>908</v>
      </c>
      <c r="W599" s="25">
        <v>25</v>
      </c>
      <c r="X599" s="6"/>
      <c r="Y599" s="6"/>
      <c r="Z599" s="111">
        <v>42424</v>
      </c>
      <c r="AE599" s="4">
        <f>IF(A599="","",(IFERROR(VLOOKUP(A599,Projecten!A$4:W$2618,5,FALSE),"niet bekend")))</f>
        <v>1</v>
      </c>
      <c r="AF599" s="973">
        <f t="shared" si="75"/>
        <v>4471.72</v>
      </c>
      <c r="AG599" s="1028">
        <f>IF(A599="","",(IFERROR(VLOOKUP(A599,Projecten!A$4:W$2618,23,FALSE),"niet bekend")))</f>
        <v>4471.72</v>
      </c>
      <c r="AH599" s="1028">
        <f>IF(A599="","",(IFERROR(VLOOKUP(A599,Projecten!A$4:W$2618,12,FALSE),"niet bekend")))</f>
        <v>4471.72</v>
      </c>
      <c r="AI599" s="1026">
        <f t="shared" si="76"/>
        <v>0</v>
      </c>
    </row>
    <row r="600" spans="1:35" s="4" customFormat="1" ht="12.75" customHeight="1" x14ac:dyDescent="0.2">
      <c r="A600" s="93">
        <v>2016080</v>
      </c>
      <c r="B600" s="1500">
        <v>120577</v>
      </c>
      <c r="C600" s="2">
        <v>570516</v>
      </c>
      <c r="D600" s="1" t="s">
        <v>68</v>
      </c>
      <c r="E600" s="39">
        <v>1</v>
      </c>
      <c r="F600" s="1">
        <v>9</v>
      </c>
      <c r="G600" s="1">
        <v>6</v>
      </c>
      <c r="H600" s="1">
        <v>4</v>
      </c>
      <c r="I600" s="74" t="s">
        <v>89</v>
      </c>
      <c r="J600" s="74" t="s">
        <v>309</v>
      </c>
      <c r="K600" s="74" t="s">
        <v>309</v>
      </c>
      <c r="L600" s="74" t="s">
        <v>309</v>
      </c>
      <c r="M600" s="74" t="s">
        <v>89</v>
      </c>
      <c r="N600" s="74" t="s">
        <v>89</v>
      </c>
      <c r="O600" s="29" t="s">
        <v>89</v>
      </c>
      <c r="P600" s="29" t="s">
        <v>89</v>
      </c>
      <c r="R600" s="2124"/>
      <c r="S600" s="23">
        <f>IF(T600&lt;=0,"",(((T600-'In Productie'!$E$1)/7)+0.6))</f>
        <v>6067.3142857142857</v>
      </c>
      <c r="T600" s="181">
        <v>42467</v>
      </c>
      <c r="U600" s="4" t="s">
        <v>278</v>
      </c>
      <c r="W600" s="25">
        <v>18</v>
      </c>
      <c r="X600" s="79"/>
      <c r="Y600" s="79"/>
      <c r="Z600" s="272"/>
      <c r="AE600" s="4">
        <f>IF(A600="","",(IFERROR(VLOOKUP(A600,Projecten!A$4:W$2618,5,FALSE),"niet bekend")))</f>
        <v>1</v>
      </c>
      <c r="AF600" s="973">
        <f t="shared" si="75"/>
        <v>2814</v>
      </c>
      <c r="AG600" s="1028">
        <f>IF(A600="","",(IFERROR(VLOOKUP(A600,Projecten!A$4:W$2618,23,FALSE),"niet bekend")))</f>
        <v>2814</v>
      </c>
      <c r="AH600" s="1028">
        <f>IF(A600="","",(IFERROR(VLOOKUP(A600,Projecten!A$4:W$2618,12,FALSE),"niet bekend")))</f>
        <v>2814</v>
      </c>
      <c r="AI600" s="1026">
        <f t="shared" si="76"/>
        <v>0</v>
      </c>
    </row>
    <row r="601" spans="1:35" ht="12.75" customHeight="1" x14ac:dyDescent="0.2">
      <c r="A601" s="93">
        <v>2016107</v>
      </c>
      <c r="B601" s="1492">
        <v>120589</v>
      </c>
      <c r="C601" s="2" t="s">
        <v>940</v>
      </c>
      <c r="D601" s="1" t="s">
        <v>68</v>
      </c>
      <c r="E601" s="39">
        <v>1</v>
      </c>
      <c r="F601" s="1">
        <v>2</v>
      </c>
      <c r="G601" s="1">
        <v>1</v>
      </c>
      <c r="H601" s="1">
        <v>1</v>
      </c>
      <c r="I601" s="75" t="s">
        <v>89</v>
      </c>
      <c r="J601" s="75" t="s">
        <v>309</v>
      </c>
      <c r="K601" s="75" t="s">
        <v>309</v>
      </c>
      <c r="L601" s="75" t="s">
        <v>309</v>
      </c>
      <c r="M601" s="75" t="s">
        <v>89</v>
      </c>
      <c r="N601" s="75" t="s">
        <v>89</v>
      </c>
      <c r="O601" s="7" t="s">
        <v>89</v>
      </c>
      <c r="P601" s="7" t="s">
        <v>89</v>
      </c>
      <c r="S601" s="23">
        <f>IF(T601&lt;=0,"",(((T601-'In Productie'!$E$1)/7)+0.6))</f>
        <v>6068.3142857142857</v>
      </c>
      <c r="T601" s="181">
        <v>42474</v>
      </c>
      <c r="U601" s="4" t="s">
        <v>278</v>
      </c>
      <c r="W601" s="25">
        <v>5</v>
      </c>
      <c r="X601" s="6"/>
      <c r="Y601" s="6"/>
      <c r="Z601" s="587">
        <v>42453</v>
      </c>
      <c r="AE601" s="4">
        <f>IF(A601="","",(IFERROR(VLOOKUP(A601,Projecten!A$4:W$2618,5,FALSE),"niet bekend")))</f>
        <v>1</v>
      </c>
      <c r="AF601" s="973">
        <f t="shared" si="75"/>
        <v>523</v>
      </c>
      <c r="AG601" s="1028">
        <f>IF(A601="","",(IFERROR(VLOOKUP(A601,Projecten!A$4:W$2618,23,FALSE),"niet bekend")))</f>
        <v>523</v>
      </c>
      <c r="AH601" s="1028">
        <f>IF(A601="","",(IFERROR(VLOOKUP(A601,Projecten!A$4:W$2618,12,FALSE),"niet bekend")))</f>
        <v>523</v>
      </c>
      <c r="AI601" s="1026">
        <f t="shared" si="76"/>
        <v>0</v>
      </c>
    </row>
    <row r="602" spans="1:35" ht="12.75" customHeight="1" x14ac:dyDescent="0.2">
      <c r="A602" s="2"/>
      <c r="B602" s="1492"/>
      <c r="C602" s="2"/>
      <c r="D602" s="1"/>
      <c r="E602" s="39"/>
      <c r="F602" s="1"/>
      <c r="G602" s="1"/>
      <c r="H602" s="1"/>
      <c r="I602" s="75"/>
      <c r="J602" s="75"/>
      <c r="K602" s="75"/>
      <c r="L602" s="75"/>
      <c r="M602" s="75"/>
      <c r="N602" s="75"/>
      <c r="S602" s="23"/>
      <c r="T602" s="181"/>
      <c r="U602" s="4"/>
      <c r="W602" s="25"/>
      <c r="X602" s="6"/>
      <c r="Y602" s="6"/>
      <c r="Z602" s="5"/>
      <c r="AE602" s="4" t="str">
        <f>IF(A602="","",(IFERROR(VLOOKUP(A602,Projecten!A$4:W$2618,5,FALSE),"niet bekend")))</f>
        <v/>
      </c>
      <c r="AF602" s="973" t="str">
        <f t="shared" si="75"/>
        <v/>
      </c>
      <c r="AG602" s="1028" t="str">
        <f>IF(A602="","",(IFERROR(VLOOKUP(A602,Projecten!A$4:W$2618,23,FALSE),"niet bekend")))</f>
        <v/>
      </c>
      <c r="AH602" s="1028" t="str">
        <f>IF(A602="","",(IFERROR(VLOOKUP(A602,Projecten!A$4:W$2618,12,FALSE),"niet bekend")))</f>
        <v/>
      </c>
      <c r="AI602" s="1026" t="str">
        <f t="shared" si="76"/>
        <v/>
      </c>
    </row>
    <row r="603" spans="1:35" s="38" customFormat="1" ht="12.75" customHeight="1" x14ac:dyDescent="0.2">
      <c r="A603" s="30"/>
      <c r="B603" s="1491"/>
      <c r="C603" s="31"/>
      <c r="D603" s="31"/>
      <c r="E603" s="32"/>
      <c r="F603" s="31"/>
      <c r="G603" s="31"/>
      <c r="H603" s="31"/>
      <c r="I603" s="32"/>
      <c r="J603" s="32"/>
      <c r="K603" s="32"/>
      <c r="L603" s="32"/>
      <c r="M603" s="32"/>
      <c r="N603" s="32"/>
      <c r="O603" s="32"/>
      <c r="P603" s="32"/>
      <c r="Q603" s="33"/>
      <c r="R603" s="33"/>
      <c r="S603" s="1198"/>
      <c r="T603" s="176"/>
      <c r="U603" s="35"/>
      <c r="V603" s="35"/>
      <c r="W603" s="35"/>
      <c r="X603" s="83"/>
      <c r="Y603" s="84"/>
      <c r="Z603" s="36"/>
      <c r="AF603" s="983"/>
      <c r="AG603" s="1030"/>
      <c r="AH603" s="1030"/>
      <c r="AI603" s="1030"/>
    </row>
    <row r="604" spans="1:35" s="1038" customFormat="1" ht="12.75" customHeight="1" x14ac:dyDescent="0.2">
      <c r="A604" s="956"/>
      <c r="B604" s="1511"/>
      <c r="C604" s="1053">
        <f>SUM(F604:H604)</f>
        <v>364</v>
      </c>
      <c r="D604" s="1054"/>
      <c r="E604" s="1055">
        <f>SUM(E607:E620)</f>
        <v>16.25</v>
      </c>
      <c r="F604" s="1054">
        <f>SUM(F607:F620)</f>
        <v>252</v>
      </c>
      <c r="G604" s="1054">
        <f>SUM(G607:G620)</f>
        <v>80</v>
      </c>
      <c r="H604" s="1054">
        <f>SUM(H607:H620)</f>
        <v>32</v>
      </c>
      <c r="I604" s="1055"/>
      <c r="J604" s="1055"/>
      <c r="K604" s="1055"/>
      <c r="L604" s="1055"/>
      <c r="M604" s="1055"/>
      <c r="N604" s="1055"/>
      <c r="O604" s="1055"/>
      <c r="P604" s="1055"/>
      <c r="Q604" s="1057">
        <v>15</v>
      </c>
      <c r="R604" s="1057"/>
      <c r="S604" s="1204"/>
      <c r="T604" s="1058"/>
      <c r="U604" s="1059"/>
      <c r="V604" s="1059">
        <f>SUM(W604:W621)</f>
        <v>377.75</v>
      </c>
      <c r="W604" s="960"/>
      <c r="X604" s="1049">
        <v>305</v>
      </c>
      <c r="Y604" s="961">
        <f>V604-X604</f>
        <v>72.75</v>
      </c>
      <c r="Z604" s="1050"/>
      <c r="AE604" s="1038" t="str">
        <f>IF(A604="","",(IFERROR(VLOOKUP(A604,Projecten!A$4:W$2618,5,FALSE),"niet bekend")))</f>
        <v/>
      </c>
      <c r="AF604" s="1037">
        <f>SUM(AF605:AF621)</f>
        <v>56628</v>
      </c>
      <c r="AG604" s="1027" t="str">
        <f>IF(A604="","",(IFERROR(VLOOKUP(A604,Projecten!A$4:W$2618,23,FALSE),"niet bekend")))</f>
        <v/>
      </c>
      <c r="AH604" s="1027" t="str">
        <f>IF(A604="","",(IFERROR(VLOOKUP(A604,Projecten!A$4:W$2618,12,FALSE),"niet bekend")))</f>
        <v/>
      </c>
      <c r="AI604" s="1027"/>
    </row>
    <row r="605" spans="1:35" x14ac:dyDescent="0.2">
      <c r="A605" s="5"/>
      <c r="Q605" s="7" t="s">
        <v>968</v>
      </c>
      <c r="W605" s="25"/>
      <c r="X605" s="6"/>
      <c r="Y605" s="6"/>
      <c r="Z605" s="5"/>
      <c r="AE605" s="4" t="str">
        <f>IF(A605="","",(IFERROR(VLOOKUP(A605,Projecten!A$4:W$2618,5,FALSE),"niet bekend")))</f>
        <v/>
      </c>
      <c r="AF605" s="973" t="str">
        <f t="shared" ref="AF605:AF620" si="77">IF(AE605="","",(E605/AE605*AH605))</f>
        <v/>
      </c>
      <c r="AG605" s="1028" t="str">
        <f>IF(A605="","",(IFERROR(VLOOKUP(A605,Projecten!A$4:W$2618,23,FALSE),"niet bekend")))</f>
        <v/>
      </c>
      <c r="AH605" s="1028" t="str">
        <f>IF(A605="","",(IFERROR(VLOOKUP(A605,Projecten!A$4:W$2618,12,FALSE),"niet bekend")))</f>
        <v/>
      </c>
      <c r="AI605" s="1026" t="str">
        <f t="shared" ref="AI605:AI620" si="78">IF(AF605="","",(AH605-AF605))</f>
        <v/>
      </c>
    </row>
    <row r="606" spans="1:35" x14ac:dyDescent="0.2">
      <c r="A606" s="5"/>
      <c r="C606" s="279" t="s">
        <v>969</v>
      </c>
      <c r="W606" s="472">
        <v>3.5</v>
      </c>
      <c r="X606" s="6"/>
      <c r="Y606" s="6"/>
      <c r="Z606" s="5"/>
      <c r="AE606" s="4" t="str">
        <f>IF(A606="","",(IFERROR(VLOOKUP(A606,Projecten!A$4:W$2618,5,FALSE),"niet bekend")))</f>
        <v/>
      </c>
      <c r="AF606" s="973" t="str">
        <f t="shared" si="77"/>
        <v/>
      </c>
      <c r="AG606" s="1028" t="str">
        <f>IF(A606="","",(IFERROR(VLOOKUP(A606,Projecten!A$4:W$2618,23,FALSE),"niet bekend")))</f>
        <v/>
      </c>
      <c r="AH606" s="1028" t="str">
        <f>IF(A606="","",(IFERROR(VLOOKUP(A606,Projecten!A$4:W$2618,12,FALSE),"niet bekend")))</f>
        <v/>
      </c>
      <c r="AI606" s="1026" t="str">
        <f t="shared" si="78"/>
        <v/>
      </c>
    </row>
    <row r="607" spans="1:35" s="4" customFormat="1" ht="12.75" customHeight="1" x14ac:dyDescent="0.2">
      <c r="A607" s="2"/>
      <c r="B607" s="1492"/>
      <c r="C607" s="188" t="s">
        <v>1033</v>
      </c>
      <c r="D607" s="1"/>
      <c r="E607" s="39"/>
      <c r="F607" s="1"/>
      <c r="G607" s="1"/>
      <c r="H607" s="1"/>
      <c r="I607" s="74"/>
      <c r="J607" s="29"/>
      <c r="K607" s="29"/>
      <c r="L607" s="29"/>
      <c r="M607" s="29"/>
      <c r="N607" s="29"/>
      <c r="O607" s="29"/>
      <c r="P607" s="29"/>
      <c r="R607" s="2124"/>
      <c r="S607" s="23"/>
      <c r="T607" s="181"/>
      <c r="W607" s="472">
        <v>8.25</v>
      </c>
      <c r="X607" s="113"/>
      <c r="Y607" s="79"/>
      <c r="Z607" s="272"/>
      <c r="AE607" s="4" t="str">
        <f>IF(A607="","",(IFERROR(VLOOKUP(A607,Projecten!A$4:W$2618,5,FALSE),"niet bekend")))</f>
        <v/>
      </c>
      <c r="AF607" s="973" t="str">
        <f t="shared" si="77"/>
        <v/>
      </c>
      <c r="AG607" s="1028" t="str">
        <f>IF(A607="","",(IFERROR(VLOOKUP(A607,Projecten!A$4:W$2618,23,FALSE),"niet bekend")))</f>
        <v/>
      </c>
      <c r="AH607" s="1028" t="str">
        <f>IF(A607="","",(IFERROR(VLOOKUP(A607,Projecten!A$4:W$2618,12,FALSE),"niet bekend")))</f>
        <v/>
      </c>
      <c r="AI607" s="1026" t="str">
        <f t="shared" si="78"/>
        <v/>
      </c>
    </row>
    <row r="608" spans="1:35" s="4" customFormat="1" ht="12.75" customHeight="1" x14ac:dyDescent="0.2">
      <c r="A608" s="2"/>
      <c r="B608" s="1492"/>
      <c r="C608" s="188" t="s">
        <v>1032</v>
      </c>
      <c r="D608" s="1"/>
      <c r="E608" s="39"/>
      <c r="F608" s="1"/>
      <c r="G608" s="1"/>
      <c r="H608" s="1"/>
      <c r="I608" s="74"/>
      <c r="J608" s="29"/>
      <c r="K608" s="29"/>
      <c r="L608" s="29"/>
      <c r="M608" s="29"/>
      <c r="N608" s="29"/>
      <c r="O608" s="29"/>
      <c r="P608" s="29"/>
      <c r="R608" s="2124"/>
      <c r="S608" s="23"/>
      <c r="T608" s="181"/>
      <c r="W608" s="472">
        <v>3</v>
      </c>
      <c r="X608" s="113"/>
      <c r="Y608" s="79"/>
      <c r="Z608" s="272"/>
      <c r="AE608" s="4" t="str">
        <f>IF(A608="","",(IFERROR(VLOOKUP(A608,Projecten!A$4:W$2618,5,FALSE),"niet bekend")))</f>
        <v/>
      </c>
      <c r="AF608" s="973" t="str">
        <f t="shared" si="77"/>
        <v/>
      </c>
      <c r="AG608" s="1028" t="str">
        <f>IF(A608="","",(IFERROR(VLOOKUP(A608,Projecten!A$4:W$2618,23,FALSE),"niet bekend")))</f>
        <v/>
      </c>
      <c r="AH608" s="1028" t="str">
        <f>IF(A608="","",(IFERROR(VLOOKUP(A608,Projecten!A$4:W$2618,12,FALSE),"niet bekend")))</f>
        <v/>
      </c>
      <c r="AI608" s="1026" t="str">
        <f t="shared" si="78"/>
        <v/>
      </c>
    </row>
    <row r="609" spans="1:35" s="4" customFormat="1" ht="12.75" customHeight="1" x14ac:dyDescent="0.2">
      <c r="A609" s="2"/>
      <c r="B609" s="1492"/>
      <c r="C609" s="188" t="s">
        <v>1058</v>
      </c>
      <c r="D609" s="1"/>
      <c r="E609" s="39"/>
      <c r="F609" s="1"/>
      <c r="G609" s="1"/>
      <c r="H609" s="1"/>
      <c r="I609" s="74"/>
      <c r="J609" s="29"/>
      <c r="K609" s="29"/>
      <c r="L609" s="29"/>
      <c r="M609" s="29"/>
      <c r="N609" s="29"/>
      <c r="O609" s="29"/>
      <c r="P609" s="29"/>
      <c r="R609" s="2124"/>
      <c r="S609" s="23"/>
      <c r="T609" s="181"/>
      <c r="W609" s="472">
        <v>16.5</v>
      </c>
      <c r="X609" s="113"/>
      <c r="Y609" s="79"/>
      <c r="Z609" s="272"/>
      <c r="AE609" s="4" t="str">
        <f>IF(A609="","",(IFERROR(VLOOKUP(A609,Projecten!A$4:W$2618,5,FALSE),"niet bekend")))</f>
        <v/>
      </c>
      <c r="AF609" s="973" t="str">
        <f t="shared" si="77"/>
        <v/>
      </c>
      <c r="AG609" s="1028" t="str">
        <f>IF(A609="","",(IFERROR(VLOOKUP(A609,Projecten!A$4:W$2618,23,FALSE),"niet bekend")))</f>
        <v/>
      </c>
      <c r="AH609" s="1028" t="str">
        <f>IF(A609="","",(IFERROR(VLOOKUP(A609,Projecten!A$4:W$2618,12,FALSE),"niet bekend")))</f>
        <v/>
      </c>
      <c r="AI609" s="1026" t="str">
        <f t="shared" si="78"/>
        <v/>
      </c>
    </row>
    <row r="610" spans="1:35" s="4" customFormat="1" ht="12.75" customHeight="1" x14ac:dyDescent="0.2">
      <c r="A610" s="2"/>
      <c r="B610" s="1492"/>
      <c r="C610" s="188"/>
      <c r="D610" s="1"/>
      <c r="E610" s="39"/>
      <c r="F610" s="1"/>
      <c r="G610" s="1"/>
      <c r="H610" s="1"/>
      <c r="I610" s="74"/>
      <c r="J610" s="29"/>
      <c r="K610" s="29"/>
      <c r="L610" s="29"/>
      <c r="M610" s="29"/>
      <c r="N610" s="29"/>
      <c r="O610" s="29"/>
      <c r="P610" s="29"/>
      <c r="R610" s="2124"/>
      <c r="S610" s="23"/>
      <c r="T610" s="181"/>
      <c r="W610" s="472"/>
      <c r="X610" s="113"/>
      <c r="Y610" s="79"/>
      <c r="Z610" s="272"/>
      <c r="AE610" s="4" t="str">
        <f>IF(A610="","",(IFERROR(VLOOKUP(A610,Projecten!A$4:W$2618,5,FALSE),"niet bekend")))</f>
        <v/>
      </c>
      <c r="AF610" s="973" t="str">
        <f t="shared" si="77"/>
        <v/>
      </c>
      <c r="AG610" s="1028" t="str">
        <f>IF(A610="","",(IFERROR(VLOOKUP(A610,Projecten!A$4:W$2618,23,FALSE),"niet bekend")))</f>
        <v/>
      </c>
      <c r="AH610" s="1028" t="str">
        <f>IF(A610="","",(IFERROR(VLOOKUP(A610,Projecten!A$4:W$2618,12,FALSE),"niet bekend")))</f>
        <v/>
      </c>
      <c r="AI610" s="1026" t="str">
        <f t="shared" si="78"/>
        <v/>
      </c>
    </row>
    <row r="611" spans="1:35" s="4" customFormat="1" ht="12.75" customHeight="1" x14ac:dyDescent="0.2">
      <c r="A611" s="93">
        <v>2016082</v>
      </c>
      <c r="B611" s="1508">
        <v>120578</v>
      </c>
      <c r="C611" s="2" t="s">
        <v>891</v>
      </c>
      <c r="D611" s="1" t="s">
        <v>68</v>
      </c>
      <c r="E611" s="39">
        <v>1</v>
      </c>
      <c r="F611" s="1">
        <v>8</v>
      </c>
      <c r="G611" s="1">
        <v>5</v>
      </c>
      <c r="H611" s="1">
        <v>2</v>
      </c>
      <c r="I611" s="74" t="s">
        <v>89</v>
      </c>
      <c r="J611" s="74" t="s">
        <v>89</v>
      </c>
      <c r="K611" s="74" t="s">
        <v>309</v>
      </c>
      <c r="L611" s="29" t="s">
        <v>309</v>
      </c>
      <c r="M611" s="29" t="s">
        <v>89</v>
      </c>
      <c r="N611" s="29" t="s">
        <v>89</v>
      </c>
      <c r="O611" s="29" t="s">
        <v>89</v>
      </c>
      <c r="P611" s="29" t="s">
        <v>89</v>
      </c>
      <c r="R611" s="2124"/>
      <c r="S611" s="23">
        <f>IF(T611&lt;=0,"",(((T611-'In Productie'!$E$1)/7)+0.6))</f>
        <v>6068.3142857142857</v>
      </c>
      <c r="T611" s="181">
        <v>42474</v>
      </c>
      <c r="U611" s="4" t="s">
        <v>278</v>
      </c>
      <c r="W611" s="25">
        <v>23</v>
      </c>
      <c r="X611" s="79"/>
      <c r="Y611" s="79"/>
      <c r="Z611" s="586">
        <v>42433</v>
      </c>
      <c r="AE611" s="4">
        <f>IF(A611="","",(IFERROR(VLOOKUP(A611,Projecten!A$4:W$2618,5,FALSE),"niet bekend")))</f>
        <v>1</v>
      </c>
      <c r="AF611" s="973">
        <f t="shared" si="77"/>
        <v>4991</v>
      </c>
      <c r="AG611" s="1028">
        <f>IF(A611="","",(IFERROR(VLOOKUP(A611,Projecten!A$4:W$2618,23,FALSE),"niet bekend")))</f>
        <v>4991</v>
      </c>
      <c r="AH611" s="1028">
        <f>IF(A611="","",(IFERROR(VLOOKUP(A611,Projecten!A$4:W$2618,12,FALSE),"niet bekend")))</f>
        <v>4991</v>
      </c>
      <c r="AI611" s="1026">
        <f t="shared" si="78"/>
        <v>0</v>
      </c>
    </row>
    <row r="612" spans="1:35" s="4" customFormat="1" ht="12.75" customHeight="1" x14ac:dyDescent="0.2">
      <c r="A612" s="290">
        <v>2016095</v>
      </c>
      <c r="B612" s="314" t="s">
        <v>989</v>
      </c>
      <c r="C612" s="290" t="s">
        <v>912</v>
      </c>
      <c r="D612" s="347" t="s">
        <v>68</v>
      </c>
      <c r="E612" s="1964">
        <v>0.25</v>
      </c>
      <c r="F612" s="348">
        <v>100</v>
      </c>
      <c r="G612" s="349">
        <v>0</v>
      </c>
      <c r="H612" s="349">
        <v>0</v>
      </c>
      <c r="I612" s="74" t="s">
        <v>89</v>
      </c>
      <c r="J612" s="29" t="s">
        <v>309</v>
      </c>
      <c r="K612" s="29" t="s">
        <v>309</v>
      </c>
      <c r="L612" s="29" t="s">
        <v>309</v>
      </c>
      <c r="M612" s="29" t="s">
        <v>89</v>
      </c>
      <c r="N612" s="29" t="s">
        <v>89</v>
      </c>
      <c r="O612" s="29" t="s">
        <v>89</v>
      </c>
      <c r="P612" s="29" t="s">
        <v>89</v>
      </c>
      <c r="R612" s="2124"/>
      <c r="S612" s="23">
        <f>IF(T612&lt;=0,"",(((T612-'In Productie'!$E$1)/7)+0.6))</f>
        <v>6068.885714285715</v>
      </c>
      <c r="T612" s="181">
        <v>42478</v>
      </c>
      <c r="U612" s="4" t="s">
        <v>444</v>
      </c>
      <c r="W612" s="25">
        <v>65.5</v>
      </c>
      <c r="X612" s="79"/>
      <c r="Y612" s="79"/>
      <c r="Z612" s="586">
        <v>42431</v>
      </c>
      <c r="AE612" s="4">
        <f>IF(A612="","",(IFERROR(VLOOKUP(A612,Projecten!A$4:W$2618,5,FALSE),"niet bekend")))</f>
        <v>1</v>
      </c>
      <c r="AF612" s="973">
        <f t="shared" si="77"/>
        <v>6913</v>
      </c>
      <c r="AG612" s="1028">
        <f>IF(A612="","",(IFERROR(VLOOKUP(A612,Projecten!A$4:W$2618,23,FALSE),"niet bekend")))</f>
        <v>27652</v>
      </c>
      <c r="AH612" s="1028">
        <f>IF(A612="","",(IFERROR(VLOOKUP(A612,Projecten!A$4:W$2618,12,FALSE),"niet bekend")))</f>
        <v>27652</v>
      </c>
      <c r="AI612" s="1026">
        <f t="shared" si="78"/>
        <v>20739</v>
      </c>
    </row>
    <row r="613" spans="1:35" s="4" customFormat="1" ht="12.75" customHeight="1" x14ac:dyDescent="0.2">
      <c r="A613" s="2">
        <v>2016091</v>
      </c>
      <c r="B613" s="1492">
        <v>120595</v>
      </c>
      <c r="C613" s="2" t="s">
        <v>904</v>
      </c>
      <c r="D613" s="1" t="s">
        <v>68</v>
      </c>
      <c r="E613" s="39">
        <v>7</v>
      </c>
      <c r="F613" s="1">
        <v>70</v>
      </c>
      <c r="G613" s="1">
        <v>35</v>
      </c>
      <c r="H613" s="1">
        <v>4</v>
      </c>
      <c r="I613" s="127" t="s">
        <v>89</v>
      </c>
      <c r="J613" s="67" t="s">
        <v>309</v>
      </c>
      <c r="K613" s="67" t="s">
        <v>309</v>
      </c>
      <c r="L613" s="67" t="s">
        <v>309</v>
      </c>
      <c r="M613" s="67" t="s">
        <v>89</v>
      </c>
      <c r="N613" s="67" t="s">
        <v>89</v>
      </c>
      <c r="O613" s="67" t="s">
        <v>89</v>
      </c>
      <c r="P613" s="67" t="s">
        <v>89</v>
      </c>
      <c r="R613" s="2124"/>
      <c r="S613" s="23">
        <f>IF(T613&lt;=0,"",(((T613-'In Productie'!$E$1)/7)+0.6))</f>
        <v>6069.1714285714288</v>
      </c>
      <c r="T613" s="181">
        <v>42480</v>
      </c>
      <c r="U613" s="4" t="s">
        <v>444</v>
      </c>
      <c r="V613" s="4" t="s">
        <v>928</v>
      </c>
      <c r="W613" s="468">
        <v>124</v>
      </c>
      <c r="X613" s="79"/>
      <c r="Y613" s="79"/>
      <c r="Z613" s="586">
        <v>42439</v>
      </c>
      <c r="AE613" s="4">
        <f>IF(A613="","",(IFERROR(VLOOKUP(A613,Projecten!A$4:W$2618,5,FALSE),"niet bekend")))</f>
        <v>7</v>
      </c>
      <c r="AF613" s="973">
        <f t="shared" si="77"/>
        <v>22477</v>
      </c>
      <c r="AG613" s="1028">
        <f>IF(A613="","",(IFERROR(VLOOKUP(A613,Projecten!A$4:W$2618,23,FALSE),"niet bekend")))</f>
        <v>22477</v>
      </c>
      <c r="AH613" s="1028">
        <f>IF(A613="","",(IFERROR(VLOOKUP(A613,Projecten!A$4:W$2618,12,FALSE),"niet bekend")))</f>
        <v>22477</v>
      </c>
      <c r="AI613" s="1026">
        <f t="shared" si="78"/>
        <v>0</v>
      </c>
    </row>
    <row r="614" spans="1:35" s="4" customFormat="1" ht="12.75" customHeight="1" x14ac:dyDescent="0.2">
      <c r="A614" s="2">
        <v>2016092</v>
      </c>
      <c r="B614" s="1492">
        <v>120605</v>
      </c>
      <c r="C614" s="2" t="s">
        <v>915</v>
      </c>
      <c r="D614" s="1" t="s">
        <v>68</v>
      </c>
      <c r="E614" s="39">
        <v>3</v>
      </c>
      <c r="F614" s="1">
        <v>30</v>
      </c>
      <c r="G614" s="1">
        <v>15</v>
      </c>
      <c r="H614" s="1">
        <v>12</v>
      </c>
      <c r="I614" s="127" t="s">
        <v>89</v>
      </c>
      <c r="J614" s="67" t="s">
        <v>309</v>
      </c>
      <c r="K614" s="67" t="s">
        <v>309</v>
      </c>
      <c r="L614" s="67" t="s">
        <v>309</v>
      </c>
      <c r="M614" s="41" t="s">
        <v>89</v>
      </c>
      <c r="N614" s="41" t="s">
        <v>89</v>
      </c>
      <c r="O614" s="41" t="s">
        <v>89</v>
      </c>
      <c r="P614" s="41" t="s">
        <v>89</v>
      </c>
      <c r="R614" s="2124"/>
      <c r="S614" s="23">
        <f>IF(T614&lt;=0,"",(((T614-'In Productie'!$E$1)/7)+0.6))</f>
        <v>6074.0285714285719</v>
      </c>
      <c r="T614" s="181">
        <v>42514</v>
      </c>
      <c r="U614" s="4" t="s">
        <v>444</v>
      </c>
      <c r="W614" s="25">
        <v>53</v>
      </c>
      <c r="X614" s="79"/>
      <c r="Y614" s="79"/>
      <c r="Z614" s="586">
        <v>42439</v>
      </c>
      <c r="AE614" s="4">
        <f>IF(A614="","",(IFERROR(VLOOKUP(A614,Projecten!A$4:W$2618,5,FALSE),"niet bekend")))</f>
        <v>3</v>
      </c>
      <c r="AF614" s="973">
        <f t="shared" si="77"/>
        <v>9633</v>
      </c>
      <c r="AG614" s="1028">
        <f>IF(A614="","",(IFERROR(VLOOKUP(A614,Projecten!A$4:W$2618,23,FALSE),"niet bekend")))</f>
        <v>9633</v>
      </c>
      <c r="AH614" s="1028">
        <f>IF(A614="","",(IFERROR(VLOOKUP(A614,Projecten!A$4:W$2618,12,FALSE),"niet bekend")))</f>
        <v>9633</v>
      </c>
      <c r="AI614" s="1026">
        <f t="shared" si="78"/>
        <v>0</v>
      </c>
    </row>
    <row r="615" spans="1:35" s="4" customFormat="1" ht="12.75" customHeight="1" x14ac:dyDescent="0.2">
      <c r="A615" s="2">
        <v>2016098</v>
      </c>
      <c r="B615" s="1492">
        <v>120593</v>
      </c>
      <c r="C615" s="2">
        <v>503016</v>
      </c>
      <c r="D615" s="1" t="s">
        <v>68</v>
      </c>
      <c r="E615" s="39">
        <v>1</v>
      </c>
      <c r="F615" s="1">
        <v>11</v>
      </c>
      <c r="G615" s="1">
        <v>7</v>
      </c>
      <c r="H615" s="1">
        <v>3</v>
      </c>
      <c r="I615" s="75" t="s">
        <v>89</v>
      </c>
      <c r="J615" s="7" t="s">
        <v>89</v>
      </c>
      <c r="K615" s="7" t="s">
        <v>309</v>
      </c>
      <c r="L615" s="7" t="s">
        <v>309</v>
      </c>
      <c r="M615" s="7" t="s">
        <v>89</v>
      </c>
      <c r="N615" s="7" t="s">
        <v>89</v>
      </c>
      <c r="O615" s="7" t="s">
        <v>89</v>
      </c>
      <c r="P615" s="7" t="s">
        <v>89</v>
      </c>
      <c r="R615" s="2124"/>
      <c r="S615" s="23">
        <v>16.028571428571428</v>
      </c>
      <c r="T615" s="181">
        <v>42481</v>
      </c>
      <c r="U615" s="4" t="s">
        <v>278</v>
      </c>
      <c r="V615" s="206"/>
      <c r="W615" s="25">
        <v>21</v>
      </c>
      <c r="X615" s="79"/>
      <c r="Y615" s="79"/>
      <c r="Z615" s="111">
        <v>42445</v>
      </c>
      <c r="AE615" s="4">
        <f>IF(A615="","",(IFERROR(VLOOKUP(A615,Projecten!A$4:W$2618,5,FALSE),"niet bekend")))</f>
        <v>1</v>
      </c>
      <c r="AF615" s="973">
        <f t="shared" si="77"/>
        <v>3660</v>
      </c>
      <c r="AG615" s="1028">
        <f>IF(A615="","",(IFERROR(VLOOKUP(A615,Projecten!A$4:W$2618,23,FALSE),"niet bekend")))</f>
        <v>3660</v>
      </c>
      <c r="AH615" s="1028">
        <f>IF(A615="","",(IFERROR(VLOOKUP(A615,Projecten!A$4:W$2618,12,FALSE),"niet bekend")))</f>
        <v>3660</v>
      </c>
      <c r="AI615" s="1026">
        <f t="shared" si="78"/>
        <v>0</v>
      </c>
    </row>
    <row r="616" spans="1:35" s="4" customFormat="1" ht="12.75" customHeight="1" x14ac:dyDescent="0.2">
      <c r="A616" s="2">
        <v>2016100</v>
      </c>
      <c r="B616" s="1492">
        <v>120593</v>
      </c>
      <c r="C616" s="2">
        <v>573716</v>
      </c>
      <c r="D616" s="1" t="s">
        <v>68</v>
      </c>
      <c r="E616" s="39">
        <v>1</v>
      </c>
      <c r="F616" s="1">
        <v>6</v>
      </c>
      <c r="G616" s="1">
        <v>4</v>
      </c>
      <c r="H616" s="1">
        <v>3</v>
      </c>
      <c r="I616" s="75" t="s">
        <v>89</v>
      </c>
      <c r="J616" s="7" t="s">
        <v>309</v>
      </c>
      <c r="K616" s="7" t="s">
        <v>309</v>
      </c>
      <c r="L616" s="7" t="s">
        <v>309</v>
      </c>
      <c r="M616" s="7" t="s">
        <v>89</v>
      </c>
      <c r="N616" s="7" t="s">
        <v>89</v>
      </c>
      <c r="O616" s="7" t="s">
        <v>89</v>
      </c>
      <c r="P616" s="7" t="s">
        <v>89</v>
      </c>
      <c r="R616" s="2124"/>
      <c r="S616" s="23">
        <f>IF(T616&lt;=0,"",(((T616-'In Productie'!$E$1)/7)+0.6))</f>
        <v>6069.3142857142857</v>
      </c>
      <c r="T616" s="181">
        <v>42481</v>
      </c>
      <c r="U616" s="4" t="s">
        <v>278</v>
      </c>
      <c r="V616" s="206"/>
      <c r="W616" s="25">
        <v>15</v>
      </c>
      <c r="X616" s="79"/>
      <c r="Y616" s="79"/>
      <c r="Z616" s="111">
        <v>42446</v>
      </c>
      <c r="AE616" s="4">
        <f>IF(A616="","",(IFERROR(VLOOKUP(A616,Projecten!A$4:W$2618,5,FALSE),"niet bekend")))</f>
        <v>1</v>
      </c>
      <c r="AF616" s="973">
        <f t="shared" si="77"/>
        <v>2195</v>
      </c>
      <c r="AG616" s="1028">
        <f>IF(A616="","",(IFERROR(VLOOKUP(A616,Projecten!A$4:W$2618,23,FALSE),"niet bekend")))</f>
        <v>2195</v>
      </c>
      <c r="AH616" s="1028">
        <f>IF(A616="","",(IFERROR(VLOOKUP(A616,Projecten!A$4:W$2618,12,FALSE),"niet bekend")))</f>
        <v>2195</v>
      </c>
      <c r="AI616" s="1026">
        <f t="shared" si="78"/>
        <v>0</v>
      </c>
    </row>
    <row r="617" spans="1:35" s="4" customFormat="1" ht="12.75" customHeight="1" x14ac:dyDescent="0.2">
      <c r="A617" s="2">
        <v>2016101</v>
      </c>
      <c r="B617" s="1492">
        <v>120593</v>
      </c>
      <c r="C617" s="2">
        <v>573816</v>
      </c>
      <c r="D617" s="1" t="s">
        <v>68</v>
      </c>
      <c r="E617" s="39">
        <v>1</v>
      </c>
      <c r="F617" s="1">
        <v>6</v>
      </c>
      <c r="G617" s="1">
        <v>4</v>
      </c>
      <c r="H617" s="1">
        <v>3</v>
      </c>
      <c r="I617" s="75" t="s">
        <v>89</v>
      </c>
      <c r="J617" s="7" t="s">
        <v>309</v>
      </c>
      <c r="K617" s="7" t="s">
        <v>309</v>
      </c>
      <c r="L617" s="7" t="s">
        <v>309</v>
      </c>
      <c r="M617" s="7" t="s">
        <v>89</v>
      </c>
      <c r="N617" s="7" t="s">
        <v>89</v>
      </c>
      <c r="O617" s="7" t="s">
        <v>89</v>
      </c>
      <c r="P617" s="7" t="s">
        <v>89</v>
      </c>
      <c r="R617" s="2124"/>
      <c r="S617" s="23">
        <f>IF(T617&lt;=0,"",(((T617-'In Productie'!$E$1)/7)+0.6))</f>
        <v>6069.3142857142857</v>
      </c>
      <c r="T617" s="181">
        <v>42481</v>
      </c>
      <c r="U617" s="4" t="s">
        <v>278</v>
      </c>
      <c r="V617" s="206"/>
      <c r="W617" s="25">
        <v>12</v>
      </c>
      <c r="X617" s="79"/>
      <c r="Y617" s="79"/>
      <c r="Z617" s="111">
        <v>42446</v>
      </c>
      <c r="AE617" s="4">
        <f>IF(A617="","",(IFERROR(VLOOKUP(A617,Projecten!A$4:W$2618,5,FALSE),"niet bekend")))</f>
        <v>1</v>
      </c>
      <c r="AF617" s="973">
        <f t="shared" si="77"/>
        <v>1900</v>
      </c>
      <c r="AG617" s="1028">
        <f>IF(A617="","",(IFERROR(VLOOKUP(A617,Projecten!A$4:W$2618,23,FALSE),"niet bekend")))</f>
        <v>1900</v>
      </c>
      <c r="AH617" s="1028">
        <f>IF(A617="","",(IFERROR(VLOOKUP(A617,Projecten!A$4:W$2618,12,FALSE),"niet bekend")))</f>
        <v>1900</v>
      </c>
      <c r="AI617" s="1026">
        <f t="shared" si="78"/>
        <v>0</v>
      </c>
    </row>
    <row r="618" spans="1:35" s="4" customFormat="1" ht="12.75" customHeight="1" x14ac:dyDescent="0.2">
      <c r="A618" s="2">
        <v>2016086</v>
      </c>
      <c r="B618" s="1492">
        <v>120593</v>
      </c>
      <c r="C618" s="2">
        <v>502616</v>
      </c>
      <c r="D618" s="1" t="s">
        <v>68</v>
      </c>
      <c r="E618" s="39">
        <v>1</v>
      </c>
      <c r="F618" s="1">
        <v>9</v>
      </c>
      <c r="G618" s="1">
        <v>6</v>
      </c>
      <c r="H618" s="1">
        <v>3</v>
      </c>
      <c r="I618" s="127" t="s">
        <v>89</v>
      </c>
      <c r="J618" s="67" t="s">
        <v>309</v>
      </c>
      <c r="K618" s="67" t="s">
        <v>309</v>
      </c>
      <c r="L618" s="67" t="s">
        <v>309</v>
      </c>
      <c r="M618" s="41" t="s">
        <v>89</v>
      </c>
      <c r="N618" s="41" t="s">
        <v>89</v>
      </c>
      <c r="O618" s="41" t="s">
        <v>89</v>
      </c>
      <c r="P618" s="41" t="s">
        <v>89</v>
      </c>
      <c r="R618" s="2124"/>
      <c r="S618" s="23">
        <f>IF(T618&lt;=0,"",(((T618-'In Productie'!$E$1)/7)+0.6))</f>
        <v>6069.3142857142857</v>
      </c>
      <c r="T618" s="181">
        <v>42481</v>
      </c>
      <c r="U618" s="4" t="s">
        <v>278</v>
      </c>
      <c r="W618" s="25">
        <v>16</v>
      </c>
      <c r="X618" s="79"/>
      <c r="Y618" s="79"/>
      <c r="Z618" s="586">
        <v>42438</v>
      </c>
      <c r="AE618" s="4">
        <f>IF(A618="","",(IFERROR(VLOOKUP(A618,Projecten!A$4:W$2618,5,FALSE),"niet bekend")))</f>
        <v>1</v>
      </c>
      <c r="AF618" s="973">
        <f t="shared" si="77"/>
        <v>2277</v>
      </c>
      <c r="AG618" s="1028">
        <f>IF(A618="","",(IFERROR(VLOOKUP(A618,Projecten!A$4:W$2618,23,FALSE),"niet bekend")))</f>
        <v>2277</v>
      </c>
      <c r="AH618" s="1028">
        <f>IF(A618="","",(IFERROR(VLOOKUP(A618,Projecten!A$4:W$2618,12,FALSE),"niet bekend")))</f>
        <v>2277</v>
      </c>
      <c r="AI618" s="1026">
        <f t="shared" si="78"/>
        <v>0</v>
      </c>
    </row>
    <row r="619" spans="1:35" s="4" customFormat="1" ht="12.75" customHeight="1" x14ac:dyDescent="0.2">
      <c r="A619" s="2"/>
      <c r="B619" s="1492">
        <v>2016618</v>
      </c>
      <c r="C619" s="2" t="s">
        <v>1055</v>
      </c>
      <c r="D619" s="1"/>
      <c r="E619" s="39"/>
      <c r="F619" s="1"/>
      <c r="G619" s="1"/>
      <c r="H619" s="1"/>
      <c r="I619" s="75"/>
      <c r="J619" s="75"/>
      <c r="K619" s="75"/>
      <c r="L619" s="7"/>
      <c r="M619" s="7" t="s">
        <v>89</v>
      </c>
      <c r="N619" s="7" t="s">
        <v>89</v>
      </c>
      <c r="O619" s="7" t="s">
        <v>89</v>
      </c>
      <c r="P619" s="7" t="s">
        <v>89</v>
      </c>
      <c r="R619" s="2124"/>
      <c r="S619" s="23"/>
      <c r="T619" s="181"/>
      <c r="V619" s="206"/>
      <c r="W619" s="25">
        <v>2</v>
      </c>
      <c r="X619" s="79"/>
      <c r="Y619" s="79"/>
      <c r="Z619" s="111"/>
      <c r="AE619" s="4" t="str">
        <f>IF(A619="","",(IFERROR(VLOOKUP(A619,Projecten!A$4:W$2618,5,FALSE),"niet bekend")))</f>
        <v/>
      </c>
      <c r="AF619" s="973" t="str">
        <f t="shared" si="77"/>
        <v/>
      </c>
      <c r="AG619" s="1028" t="str">
        <f>IF(A619="","",(IFERROR(VLOOKUP(A619,Projecten!A$4:W$2618,23,FALSE),"niet bekend")))</f>
        <v/>
      </c>
      <c r="AH619" s="1028" t="str">
        <f>IF(A619="","",(IFERROR(VLOOKUP(A619,Projecten!A$4:W$2618,12,FALSE),"niet bekend")))</f>
        <v/>
      </c>
      <c r="AI619" s="1026" t="str">
        <f t="shared" si="78"/>
        <v/>
      </c>
    </row>
    <row r="620" spans="1:35" s="4" customFormat="1" ht="12.75" customHeight="1" x14ac:dyDescent="0.2">
      <c r="A620" s="2">
        <v>2016088</v>
      </c>
      <c r="B620" s="1492">
        <v>120593</v>
      </c>
      <c r="C620" s="2">
        <v>557316</v>
      </c>
      <c r="D620" s="1" t="s">
        <v>68</v>
      </c>
      <c r="E620" s="39">
        <v>1</v>
      </c>
      <c r="F620" s="1">
        <v>12</v>
      </c>
      <c r="G620" s="1">
        <v>4</v>
      </c>
      <c r="H620" s="1">
        <v>2</v>
      </c>
      <c r="I620" s="75" t="s">
        <v>89</v>
      </c>
      <c r="J620" s="7" t="s">
        <v>309</v>
      </c>
      <c r="K620" s="7" t="s">
        <v>309</v>
      </c>
      <c r="L620" s="7" t="s">
        <v>309</v>
      </c>
      <c r="M620" s="7" t="s">
        <v>89</v>
      </c>
      <c r="N620" s="7" t="s">
        <v>89</v>
      </c>
      <c r="O620" s="7" t="s">
        <v>89</v>
      </c>
      <c r="P620" s="7" t="s">
        <v>89</v>
      </c>
      <c r="R620" s="2124" t="s">
        <v>936</v>
      </c>
      <c r="S620" s="23">
        <f>IF(T620&lt;=0,"",(((T620-'In Productie'!$E$1)/7)+0.6))</f>
        <v>6069.3142857142857</v>
      </c>
      <c r="T620" s="181">
        <v>42481</v>
      </c>
      <c r="U620" s="4" t="s">
        <v>278</v>
      </c>
      <c r="V620" s="4" t="s">
        <v>972</v>
      </c>
      <c r="W620" s="25">
        <v>15</v>
      </c>
      <c r="X620" s="80"/>
      <c r="Y620" s="82"/>
      <c r="Z620" s="586">
        <v>42439</v>
      </c>
      <c r="AE620" s="4">
        <f>IF(A620="","",(IFERROR(VLOOKUP(A620,Projecten!A$4:W$2618,5,FALSE),"niet bekend")))</f>
        <v>1</v>
      </c>
      <c r="AF620" s="973">
        <f t="shared" si="77"/>
        <v>2582</v>
      </c>
      <c r="AG620" s="1028">
        <f>IF(A620="","",(IFERROR(VLOOKUP(A620,Projecten!A$4:W$2618,23,FALSE),"niet bekend")))</f>
        <v>2582</v>
      </c>
      <c r="AH620" s="1028">
        <f>IF(A620="","",(IFERROR(VLOOKUP(A620,Projecten!A$4:W$2618,12,FALSE),"niet bekend")))</f>
        <v>2582</v>
      </c>
      <c r="AI620" s="1026">
        <f t="shared" si="78"/>
        <v>0</v>
      </c>
    </row>
    <row r="621" spans="1:35" s="38" customFormat="1" ht="12.75" customHeight="1" x14ac:dyDescent="0.2">
      <c r="A621" s="30"/>
      <c r="B621" s="1491"/>
      <c r="C621" s="31"/>
      <c r="D621" s="31"/>
      <c r="E621" s="32"/>
      <c r="F621" s="31"/>
      <c r="G621" s="31"/>
      <c r="H621" s="31"/>
      <c r="I621" s="32"/>
      <c r="J621" s="32"/>
      <c r="K621" s="32"/>
      <c r="L621" s="32"/>
      <c r="M621" s="32"/>
      <c r="N621" s="32"/>
      <c r="O621" s="32"/>
      <c r="P621" s="32"/>
      <c r="Q621" s="33"/>
      <c r="R621" s="33"/>
      <c r="S621" s="1198"/>
      <c r="T621" s="176"/>
      <c r="U621" s="35"/>
      <c r="V621" s="35"/>
      <c r="W621" s="35"/>
      <c r="X621" s="83"/>
      <c r="Y621" s="84"/>
      <c r="Z621" s="36"/>
      <c r="AF621" s="983"/>
      <c r="AG621" s="1030"/>
      <c r="AH621" s="1030"/>
      <c r="AI621" s="1030"/>
    </row>
    <row r="622" spans="1:35" s="1038" customFormat="1" ht="12.75" customHeight="1" x14ac:dyDescent="0.2">
      <c r="A622" s="956"/>
      <c r="B622" s="1511"/>
      <c r="C622" s="1053">
        <f>SUM(F622:H622)</f>
        <v>255</v>
      </c>
      <c r="D622" s="1054"/>
      <c r="E622" s="1055">
        <f>SUM(E624:E658)</f>
        <v>17</v>
      </c>
      <c r="F622" s="1054">
        <f>SUM(F624:F658)</f>
        <v>130</v>
      </c>
      <c r="G622" s="1054">
        <f>SUM(G624:G658)</f>
        <v>70</v>
      </c>
      <c r="H622" s="1054">
        <f>SUM(H624:H658)</f>
        <v>55</v>
      </c>
      <c r="I622" s="1055"/>
      <c r="J622" s="1055"/>
      <c r="K622" s="1055"/>
      <c r="L622" s="1055"/>
      <c r="M622" s="1055"/>
      <c r="N622" s="1055"/>
      <c r="O622" s="1055"/>
      <c r="P622" s="1055"/>
      <c r="Q622" s="1057">
        <v>16</v>
      </c>
      <c r="R622" s="1057"/>
      <c r="S622" s="1204"/>
      <c r="T622" s="1058"/>
      <c r="U622" s="1059"/>
      <c r="V622" s="1059">
        <f>SUM(W622:W659)</f>
        <v>326.25</v>
      </c>
      <c r="W622" s="960"/>
      <c r="X622" s="1049">
        <v>305</v>
      </c>
      <c r="Y622" s="961">
        <f>V622-X622</f>
        <v>21.25</v>
      </c>
      <c r="Z622" s="1050"/>
      <c r="AE622" s="1038" t="str">
        <f>IF(A622="","",(IFERROR(VLOOKUP(A622,Projecten!A$4:W$2618,5,FALSE),"niet bekend")))</f>
        <v/>
      </c>
      <c r="AF622" s="1037">
        <f>SUM(AF624:AF659)</f>
        <v>50072.070000000007</v>
      </c>
      <c r="AG622" s="1027" t="str">
        <f>IF(A622="","",(IFERROR(VLOOKUP(A622,Projecten!A$4:W$2618,23,FALSE),"niet bekend")))</f>
        <v/>
      </c>
      <c r="AH622" s="1027" t="str">
        <f>IF(A622="","",(IFERROR(VLOOKUP(A622,Projecten!A$4:W$2618,12,FALSE),"niet bekend")))</f>
        <v/>
      </c>
      <c r="AI622" s="1027"/>
    </row>
    <row r="623" spans="1:35" x14ac:dyDescent="0.2">
      <c r="A623" s="5"/>
      <c r="C623" s="5" t="s">
        <v>227</v>
      </c>
      <c r="Q623" s="7" t="s">
        <v>970</v>
      </c>
      <c r="W623" s="25"/>
      <c r="X623" s="6"/>
      <c r="Y623" s="6"/>
      <c r="Z623" s="5"/>
      <c r="AE623" s="4" t="str">
        <f>IF(A623="","",(IFERROR(VLOOKUP(A623,Projecten!A$4:W$2618,5,FALSE),"niet bekend")))</f>
        <v/>
      </c>
      <c r="AF623" s="973" t="str">
        <f>IF(AE623="","",(E623/AE623*AH623))</f>
        <v/>
      </c>
      <c r="AG623" s="1028" t="str">
        <f>IF(A623="","",(IFERROR(VLOOKUP(A623,Projecten!A$4:W$2618,23,FALSE),"niet bekend")))</f>
        <v/>
      </c>
      <c r="AH623" s="1028" t="str">
        <f>IF(A623="","",(IFERROR(VLOOKUP(A623,Projecten!A$4:W$2618,12,FALSE),"niet bekend")))</f>
        <v/>
      </c>
      <c r="AI623" s="1026" t="str">
        <f t="shared" ref="AI623:AI652" si="79">IF(AF623="","",(AH623-AF623))</f>
        <v/>
      </c>
    </row>
    <row r="624" spans="1:35" s="4" customFormat="1" ht="12.75" customHeight="1" x14ac:dyDescent="0.2">
      <c r="A624" s="2"/>
      <c r="B624" s="1492"/>
      <c r="C624" s="188" t="s">
        <v>971</v>
      </c>
      <c r="D624" s="1"/>
      <c r="E624" s="39"/>
      <c r="F624" s="1"/>
      <c r="G624" s="1"/>
      <c r="H624" s="1"/>
      <c r="I624" s="74"/>
      <c r="J624" s="29"/>
      <c r="K624" s="29"/>
      <c r="L624" s="29"/>
      <c r="M624" s="29"/>
      <c r="N624" s="29"/>
      <c r="O624" s="29"/>
      <c r="P624" s="29"/>
      <c r="R624" s="2124"/>
      <c r="S624" s="23"/>
      <c r="T624" s="181"/>
      <c r="W624" s="201">
        <v>8.25</v>
      </c>
      <c r="X624" s="79"/>
      <c r="Y624" s="79"/>
      <c r="Z624" s="272"/>
      <c r="AE624" s="4" t="str">
        <f>IF(A624="","",(IFERROR(VLOOKUP(A624,Projecten!A$4:W$2618,5,FALSE),"niet bekend")))</f>
        <v/>
      </c>
      <c r="AF624" s="973" t="str">
        <f>IF(AE624="","",(E624/AE624*AH624))</f>
        <v/>
      </c>
      <c r="AG624" s="1028" t="str">
        <f>IF(A624="","",(IFERROR(VLOOKUP(A624,Projecten!A$4:W$2618,23,FALSE),"niet bekend")))</f>
        <v/>
      </c>
      <c r="AH624" s="1028" t="str">
        <f>IF(A624="","",(IFERROR(VLOOKUP(A624,Projecten!A$4:W$2618,12,FALSE),"niet bekend")))</f>
        <v/>
      </c>
      <c r="AI624" s="1026" t="str">
        <f t="shared" si="79"/>
        <v/>
      </c>
    </row>
    <row r="625" spans="1:35" s="4" customFormat="1" ht="12.75" customHeight="1" x14ac:dyDescent="0.2">
      <c r="A625" s="2"/>
      <c r="B625" s="1492"/>
      <c r="C625" s="188" t="s">
        <v>851</v>
      </c>
      <c r="D625" s="1"/>
      <c r="E625" s="39"/>
      <c r="F625" s="1"/>
      <c r="G625" s="1"/>
      <c r="H625" s="1"/>
      <c r="I625" s="74"/>
      <c r="J625" s="29"/>
      <c r="K625" s="29"/>
      <c r="L625" s="29"/>
      <c r="M625" s="29"/>
      <c r="N625" s="29"/>
      <c r="O625" s="29"/>
      <c r="P625" s="29"/>
      <c r="R625" s="2124"/>
      <c r="S625" s="23"/>
      <c r="T625" s="181"/>
      <c r="W625" s="201">
        <v>5</v>
      </c>
      <c r="X625" s="79"/>
      <c r="Y625" s="79"/>
      <c r="Z625" s="272"/>
      <c r="AE625" s="4" t="str">
        <f>IF(A625="","",(IFERROR(VLOOKUP(A625,Projecten!A$4:W$2618,5,FALSE),"niet bekend")))</f>
        <v/>
      </c>
      <c r="AF625" s="973" t="str">
        <f>IF(AE625="","",(E625/AE625*AH625))</f>
        <v/>
      </c>
      <c r="AG625" s="1028" t="str">
        <f>IF(A625="","",(IFERROR(VLOOKUP(A625,Projecten!A$4:W$2618,23,FALSE),"niet bekend")))</f>
        <v/>
      </c>
      <c r="AH625" s="1028" t="str">
        <f>IF(A625="","",(IFERROR(VLOOKUP(A625,Projecten!A$4:W$2618,12,FALSE),"niet bekend")))</f>
        <v/>
      </c>
      <c r="AI625" s="1026" t="str">
        <f t="shared" si="79"/>
        <v/>
      </c>
    </row>
    <row r="626" spans="1:35" s="4" customFormat="1" ht="12.75" customHeight="1" x14ac:dyDescent="0.2">
      <c r="A626" s="2" t="s">
        <v>227</v>
      </c>
      <c r="B626" s="1492"/>
      <c r="C626" s="188" t="s">
        <v>1109</v>
      </c>
      <c r="D626" s="1"/>
      <c r="E626" s="39"/>
      <c r="F626" s="1"/>
      <c r="G626" s="1"/>
      <c r="H626" s="1"/>
      <c r="I626" s="74"/>
      <c r="J626" s="29"/>
      <c r="K626" s="29"/>
      <c r="L626" s="29"/>
      <c r="M626" s="29"/>
      <c r="N626" s="29"/>
      <c r="O626" s="29"/>
      <c r="P626" s="29"/>
      <c r="R626" s="2124"/>
      <c r="S626" s="23"/>
      <c r="T626" s="181"/>
      <c r="W626" s="201">
        <v>6.25</v>
      </c>
      <c r="X626" s="79"/>
      <c r="Y626" s="79"/>
      <c r="Z626" s="272"/>
      <c r="AE626" s="4" t="str">
        <f>IF(A626="","",(IFERROR(VLOOKUP(A626,Projecten!A$4:W$2618,5,FALSE),"niet bekend")))</f>
        <v>niet bekend</v>
      </c>
      <c r="AF626" s="973"/>
      <c r="AG626" s="1028" t="str">
        <f>IF(A626="","",(IFERROR(VLOOKUP(A626,Projecten!A$4:W$2618,23,FALSE),"niet bekend")))</f>
        <v>niet bekend</v>
      </c>
      <c r="AH626" s="1028" t="str">
        <f>IF(A626="","",(IFERROR(VLOOKUP(A626,Projecten!A$4:W$2618,12,FALSE),"niet bekend")))</f>
        <v>niet bekend</v>
      </c>
      <c r="AI626" s="1026" t="str">
        <f t="shared" si="79"/>
        <v/>
      </c>
    </row>
    <row r="627" spans="1:35" s="4" customFormat="1" ht="12.75" customHeight="1" x14ac:dyDescent="0.2">
      <c r="A627" s="2"/>
      <c r="B627" s="1492"/>
      <c r="C627" s="188" t="s">
        <v>1116</v>
      </c>
      <c r="D627" s="1"/>
      <c r="E627" s="39"/>
      <c r="F627" s="1"/>
      <c r="G627" s="1"/>
      <c r="H627" s="1"/>
      <c r="I627" s="74"/>
      <c r="J627" s="29"/>
      <c r="K627" s="29"/>
      <c r="L627" s="29"/>
      <c r="M627" s="29"/>
      <c r="N627" s="29"/>
      <c r="O627" s="29"/>
      <c r="P627" s="29"/>
      <c r="R627" s="2124"/>
      <c r="S627" s="23"/>
      <c r="T627" s="181"/>
      <c r="W627" s="201">
        <v>5</v>
      </c>
      <c r="X627" s="79"/>
      <c r="Y627" s="79"/>
      <c r="Z627" s="272"/>
      <c r="AE627" s="4" t="str">
        <f>IF(A627="","",(IFERROR(VLOOKUP(A627,Projecten!A$4:W$2618,5,FALSE),"niet bekend")))</f>
        <v/>
      </c>
      <c r="AF627" s="973" t="str">
        <f t="shared" ref="AF627:AF647" si="80">IF(AE627="","",(E627/AE627*AH627))</f>
        <v/>
      </c>
      <c r="AG627" s="1028" t="str">
        <f>IF(A627="","",(IFERROR(VLOOKUP(A627,Projecten!A$4:W$2618,23,FALSE),"niet bekend")))</f>
        <v/>
      </c>
      <c r="AH627" s="1028" t="str">
        <f>IF(A627="","",(IFERROR(VLOOKUP(A627,Projecten!A$4:W$2618,12,FALSE),"niet bekend")))</f>
        <v/>
      </c>
      <c r="AI627" s="1026" t="str">
        <f t="shared" si="79"/>
        <v/>
      </c>
    </row>
    <row r="628" spans="1:35" s="4" customFormat="1" ht="12.75" customHeight="1" x14ac:dyDescent="0.2">
      <c r="A628" s="2"/>
      <c r="B628" s="1492"/>
      <c r="C628" s="188" t="s">
        <v>1127</v>
      </c>
      <c r="D628" s="1"/>
      <c r="E628" s="39"/>
      <c r="F628" s="1"/>
      <c r="G628" s="1"/>
      <c r="H628" s="1"/>
      <c r="I628" s="74"/>
      <c r="J628" s="29"/>
      <c r="K628" s="29"/>
      <c r="L628" s="29"/>
      <c r="M628" s="29"/>
      <c r="N628" s="29"/>
      <c r="O628" s="29"/>
      <c r="P628" s="29"/>
      <c r="R628" s="2124"/>
      <c r="S628" s="23"/>
      <c r="T628" s="181"/>
      <c r="W628" s="201">
        <v>2.25</v>
      </c>
      <c r="X628" s="79"/>
      <c r="Y628" s="79"/>
      <c r="Z628" s="272"/>
      <c r="AE628" s="4" t="str">
        <f>IF(A628="","",(IFERROR(VLOOKUP(A628,Projecten!A$4:W$2618,5,FALSE),"niet bekend")))</f>
        <v/>
      </c>
      <c r="AF628" s="973" t="str">
        <f t="shared" si="80"/>
        <v/>
      </c>
      <c r="AG628" s="1028" t="str">
        <f>IF(A628="","",(IFERROR(VLOOKUP(A628,Projecten!A$4:W$2618,23,FALSE),"niet bekend")))</f>
        <v/>
      </c>
      <c r="AH628" s="1028" t="str">
        <f>IF(A628="","",(IFERROR(VLOOKUP(A628,Projecten!A$4:W$2618,12,FALSE),"niet bekend")))</f>
        <v/>
      </c>
      <c r="AI628" s="1026" t="str">
        <f t="shared" si="79"/>
        <v/>
      </c>
    </row>
    <row r="629" spans="1:35" s="4" customFormat="1" ht="12.75" customHeight="1" x14ac:dyDescent="0.2">
      <c r="A629" s="2"/>
      <c r="B629" s="1492"/>
      <c r="C629" s="188"/>
      <c r="D629" s="1"/>
      <c r="E629" s="39"/>
      <c r="F629" s="1"/>
      <c r="G629" s="1"/>
      <c r="H629" s="94"/>
      <c r="I629" s="74"/>
      <c r="J629" s="74"/>
      <c r="K629" s="74"/>
      <c r="L629" s="29"/>
      <c r="M629" s="29"/>
      <c r="N629" s="29"/>
      <c r="O629" s="29"/>
      <c r="P629" s="29"/>
      <c r="R629" s="2124"/>
      <c r="S629" s="23"/>
      <c r="T629" s="181"/>
      <c r="W629" s="201"/>
      <c r="X629" s="79"/>
      <c r="Y629" s="79"/>
      <c r="Z629" s="272"/>
      <c r="AE629" s="4" t="str">
        <f>IF(A629="","",(IFERROR(VLOOKUP(A629,Projecten!A$4:W$2618,5,FALSE),"niet bekend")))</f>
        <v/>
      </c>
      <c r="AF629" s="973" t="str">
        <f t="shared" si="80"/>
        <v/>
      </c>
      <c r="AG629" s="1028" t="str">
        <f>IF(A629="","",(IFERROR(VLOOKUP(A629,Projecten!A$4:W$2618,23,FALSE),"niet bekend")))</f>
        <v/>
      </c>
      <c r="AH629" s="1028" t="str">
        <f>IF(A629="","",(IFERROR(VLOOKUP(A629,Projecten!A$4:W$2618,12,FALSE),"niet bekend")))</f>
        <v/>
      </c>
      <c r="AI629" s="1026" t="str">
        <f t="shared" si="79"/>
        <v/>
      </c>
    </row>
    <row r="630" spans="1:35" s="4" customFormat="1" ht="12.75" customHeight="1" x14ac:dyDescent="0.2">
      <c r="A630" s="404">
        <v>2016117</v>
      </c>
      <c r="B630" s="1512">
        <v>120607</v>
      </c>
      <c r="C630" s="404">
        <v>569716</v>
      </c>
      <c r="D630" s="405"/>
      <c r="E630" s="1967">
        <v>1</v>
      </c>
      <c r="F630" s="405">
        <v>10</v>
      </c>
      <c r="G630" s="405">
        <v>7</v>
      </c>
      <c r="H630" s="405">
        <v>4</v>
      </c>
      <c r="I630" s="435" t="s">
        <v>89</v>
      </c>
      <c r="J630" s="394" t="s">
        <v>309</v>
      </c>
      <c r="K630" s="394" t="s">
        <v>309</v>
      </c>
      <c r="L630" s="394" t="s">
        <v>309</v>
      </c>
      <c r="M630" s="75" t="s">
        <v>89</v>
      </c>
      <c r="N630" s="75" t="s">
        <v>89</v>
      </c>
      <c r="O630" s="75" t="s">
        <v>89</v>
      </c>
      <c r="P630" s="75" t="s">
        <v>89</v>
      </c>
      <c r="Q630" s="150"/>
      <c r="R630" s="2122"/>
      <c r="S630" s="96">
        <v>16.028571428571428</v>
      </c>
      <c r="T630" s="175">
        <v>42480</v>
      </c>
      <c r="U630" s="150" t="s">
        <v>278</v>
      </c>
      <c r="V630" s="401"/>
      <c r="W630" s="97">
        <v>20</v>
      </c>
      <c r="X630" s="79"/>
      <c r="Y630" s="79"/>
      <c r="Z630" s="111">
        <v>42467</v>
      </c>
      <c r="AE630" s="4">
        <f>IF(A630="","",(IFERROR(VLOOKUP(A630,Projecten!A$4:W$2618,5,FALSE),"niet bekend")))</f>
        <v>1</v>
      </c>
      <c r="AF630" s="973">
        <f t="shared" si="80"/>
        <v>3303</v>
      </c>
      <c r="AG630" s="1028">
        <f>IF(A630="","",(IFERROR(VLOOKUP(A630,Projecten!A$4:W$2618,23,FALSE),"niet bekend")))</f>
        <v>3303</v>
      </c>
      <c r="AH630" s="1028">
        <f>IF(A630="","",(IFERROR(VLOOKUP(A630,Projecten!A$4:W$2618,12,FALSE),"niet bekend")))</f>
        <v>3303</v>
      </c>
      <c r="AI630" s="1026">
        <f t="shared" si="79"/>
        <v>0</v>
      </c>
    </row>
    <row r="631" spans="1:35" s="4" customFormat="1" ht="12.75" customHeight="1" x14ac:dyDescent="0.2">
      <c r="A631" s="404">
        <v>2016118</v>
      </c>
      <c r="B631" s="1512">
        <v>120607</v>
      </c>
      <c r="C631" s="404">
        <v>583116</v>
      </c>
      <c r="D631" s="405"/>
      <c r="E631" s="1967">
        <v>1</v>
      </c>
      <c r="F631" s="405">
        <v>8</v>
      </c>
      <c r="G631" s="405">
        <v>6</v>
      </c>
      <c r="H631" s="405">
        <v>3</v>
      </c>
      <c r="I631" s="435" t="s">
        <v>89</v>
      </c>
      <c r="J631" s="394" t="s">
        <v>309</v>
      </c>
      <c r="K631" s="394" t="s">
        <v>309</v>
      </c>
      <c r="L631" s="394" t="s">
        <v>309</v>
      </c>
      <c r="M631" s="75" t="s">
        <v>89</v>
      </c>
      <c r="N631" s="75" t="s">
        <v>89</v>
      </c>
      <c r="O631" s="75" t="s">
        <v>89</v>
      </c>
      <c r="P631" s="75" t="s">
        <v>89</v>
      </c>
      <c r="Q631" s="150"/>
      <c r="R631" s="2122"/>
      <c r="S631" s="96">
        <v>16.028571428571428</v>
      </c>
      <c r="T631" s="175">
        <v>42481</v>
      </c>
      <c r="U631" s="150" t="s">
        <v>278</v>
      </c>
      <c r="V631" s="401"/>
      <c r="W631" s="97">
        <v>14</v>
      </c>
      <c r="X631" s="79"/>
      <c r="Y631" s="79"/>
      <c r="Z631" s="111">
        <v>42467</v>
      </c>
      <c r="AE631" s="4">
        <f>IF(A631="","",(IFERROR(VLOOKUP(A631,Projecten!A$4:W$2618,5,FALSE),"niet bekend")))</f>
        <v>1</v>
      </c>
      <c r="AF631" s="973">
        <f t="shared" si="80"/>
        <v>1959</v>
      </c>
      <c r="AG631" s="1028">
        <f>IF(A631="","",(IFERROR(VLOOKUP(A631,Projecten!A$4:W$2618,23,FALSE),"niet bekend")))</f>
        <v>1959</v>
      </c>
      <c r="AH631" s="1028">
        <f>IF(A631="","",(IFERROR(VLOOKUP(A631,Projecten!A$4:W$2618,12,FALSE),"niet bekend")))</f>
        <v>1959</v>
      </c>
      <c r="AI631" s="1026">
        <f t="shared" si="79"/>
        <v>0</v>
      </c>
    </row>
    <row r="632" spans="1:35" s="90" customFormat="1" ht="12.75" customHeight="1" x14ac:dyDescent="0.2">
      <c r="A632" s="404">
        <v>2016115</v>
      </c>
      <c r="B632" s="1512">
        <v>120614</v>
      </c>
      <c r="C632" s="404">
        <v>560416</v>
      </c>
      <c r="D632" s="405" t="s">
        <v>68</v>
      </c>
      <c r="E632" s="1967">
        <v>1</v>
      </c>
      <c r="F632" s="405">
        <v>10</v>
      </c>
      <c r="G632" s="405">
        <v>3</v>
      </c>
      <c r="H632" s="405">
        <v>5</v>
      </c>
      <c r="I632" s="415" t="s">
        <v>89</v>
      </c>
      <c r="J632" s="415" t="s">
        <v>89</v>
      </c>
      <c r="K632" s="415" t="s">
        <v>309</v>
      </c>
      <c r="L632" s="415" t="s">
        <v>309</v>
      </c>
      <c r="M632" s="75" t="s">
        <v>89</v>
      </c>
      <c r="N632" s="75" t="s">
        <v>89</v>
      </c>
      <c r="O632" s="75" t="s">
        <v>89</v>
      </c>
      <c r="P632" s="75" t="s">
        <v>89</v>
      </c>
      <c r="Q632" s="150"/>
      <c r="R632" s="2122"/>
      <c r="S632" s="96">
        <v>16.028571428571428</v>
      </c>
      <c r="T632" s="175">
        <v>42481</v>
      </c>
      <c r="U632" s="150" t="s">
        <v>278</v>
      </c>
      <c r="V632" s="401" t="s">
        <v>1054</v>
      </c>
      <c r="W632" s="97">
        <v>23</v>
      </c>
      <c r="X632" s="101"/>
      <c r="Y632" s="101"/>
      <c r="Z632" s="402">
        <v>42467</v>
      </c>
      <c r="AE632" s="90">
        <f>IF(A632="","",(IFERROR(VLOOKUP(A632,Projecten!A$4:W$2618,5,FALSE),"niet bekend")))</f>
        <v>1</v>
      </c>
      <c r="AF632" s="972">
        <f t="shared" si="80"/>
        <v>4610</v>
      </c>
      <c r="AG632" s="1028">
        <f>IF(A632="","",(IFERROR(VLOOKUP(A632,Projecten!A$4:W$2618,23,FALSE),"niet bekend")))</f>
        <v>4610</v>
      </c>
      <c r="AH632" s="1028">
        <f>IF(A632="","",(IFERROR(VLOOKUP(A632,Projecten!A$4:W$2618,12,FALSE),"niet bekend")))</f>
        <v>4610</v>
      </c>
      <c r="AI632" s="1028">
        <f t="shared" si="79"/>
        <v>0</v>
      </c>
    </row>
    <row r="633" spans="1:35" s="4" customFormat="1" ht="12.75" customHeight="1" x14ac:dyDescent="0.2">
      <c r="A633" s="404">
        <v>2016116</v>
      </c>
      <c r="B633" s="1512">
        <v>120607</v>
      </c>
      <c r="C633" s="404">
        <v>561416</v>
      </c>
      <c r="D633" s="405" t="s">
        <v>68</v>
      </c>
      <c r="E633" s="1967">
        <v>1</v>
      </c>
      <c r="F633" s="405">
        <v>7</v>
      </c>
      <c r="G633" s="405">
        <v>4</v>
      </c>
      <c r="H633" s="405">
        <v>5</v>
      </c>
      <c r="I633" s="394" t="s">
        <v>89</v>
      </c>
      <c r="J633" s="394" t="s">
        <v>89</v>
      </c>
      <c r="K633" s="394" t="s">
        <v>309</v>
      </c>
      <c r="L633" s="394" t="s">
        <v>309</v>
      </c>
      <c r="M633" s="75" t="s">
        <v>89</v>
      </c>
      <c r="N633" s="75" t="s">
        <v>89</v>
      </c>
      <c r="O633" s="75" t="s">
        <v>89</v>
      </c>
      <c r="P633" s="75" t="s">
        <v>89</v>
      </c>
      <c r="Q633" s="150"/>
      <c r="R633" s="2122"/>
      <c r="S633" s="379">
        <v>16.028571428571428</v>
      </c>
      <c r="T633" s="175">
        <v>42480</v>
      </c>
      <c r="U633" s="150" t="s">
        <v>278</v>
      </c>
      <c r="V633" s="406" t="s">
        <v>992</v>
      </c>
      <c r="W633" s="97">
        <v>19</v>
      </c>
      <c r="X633" s="79"/>
      <c r="Y633" s="79"/>
      <c r="Z633" s="111">
        <v>42467</v>
      </c>
      <c r="AE633" s="4">
        <f>IF(A633="","",(IFERROR(VLOOKUP(A633,Projecten!A$4:W$2618,5,FALSE),"niet bekend")))</f>
        <v>1</v>
      </c>
      <c r="AF633" s="973">
        <f t="shared" si="80"/>
        <v>4426</v>
      </c>
      <c r="AG633" s="1028">
        <f>IF(A633="","",(IFERROR(VLOOKUP(A633,Projecten!A$4:W$2618,23,FALSE),"niet bekend")))</f>
        <v>4426</v>
      </c>
      <c r="AH633" s="1028">
        <f>IF(A633="","",(IFERROR(VLOOKUP(A633,Projecten!A$4:W$2618,12,FALSE),"niet bekend")))</f>
        <v>4426</v>
      </c>
      <c r="AI633" s="1026">
        <f t="shared" si="79"/>
        <v>0</v>
      </c>
    </row>
    <row r="634" spans="1:35" ht="12.75" customHeight="1" x14ac:dyDescent="0.2">
      <c r="A634" s="419">
        <v>2016119</v>
      </c>
      <c r="B634" s="1512">
        <v>120616</v>
      </c>
      <c r="C634" s="419">
        <v>563316</v>
      </c>
      <c r="D634" s="405" t="s">
        <v>68</v>
      </c>
      <c r="E634" s="748">
        <v>1</v>
      </c>
      <c r="F634" s="99">
        <v>13</v>
      </c>
      <c r="G634" s="99">
        <v>4</v>
      </c>
      <c r="H634" s="99">
        <v>5</v>
      </c>
      <c r="I634" s="75" t="s">
        <v>89</v>
      </c>
      <c r="J634" s="75" t="s">
        <v>89</v>
      </c>
      <c r="K634" s="75" t="s">
        <v>309</v>
      </c>
      <c r="L634" s="75" t="s">
        <v>309</v>
      </c>
      <c r="M634" s="75" t="s">
        <v>89</v>
      </c>
      <c r="N634" s="75" t="s">
        <v>89</v>
      </c>
      <c r="O634" s="75" t="s">
        <v>89</v>
      </c>
      <c r="P634" s="75" t="s">
        <v>89</v>
      </c>
      <c r="Q634" s="75"/>
      <c r="R634" s="2123"/>
      <c r="S634" s="418">
        <v>16.028571428571428</v>
      </c>
      <c r="T634" s="175">
        <v>42481</v>
      </c>
      <c r="U634" s="150" t="s">
        <v>278</v>
      </c>
      <c r="V634" s="151" t="s">
        <v>1053</v>
      </c>
      <c r="W634" s="97">
        <v>25</v>
      </c>
      <c r="X634" s="6"/>
      <c r="Y634" s="6"/>
      <c r="Z634" s="293">
        <v>42473</v>
      </c>
      <c r="AE634" s="4">
        <f>IF(A634="","",(IFERROR(VLOOKUP(A634,Projecten!A$4:W$2618,5,FALSE),"niet bekend")))</f>
        <v>1</v>
      </c>
      <c r="AF634" s="973">
        <f t="shared" si="80"/>
        <v>6040</v>
      </c>
      <c r="AG634" s="1028">
        <f>IF(A634="","",(IFERROR(VLOOKUP(A634,Projecten!A$4:W$2618,23,FALSE),"niet bekend")))</f>
        <v>6040</v>
      </c>
      <c r="AH634" s="1028">
        <f>IF(A634="","",(IFERROR(VLOOKUP(A634,Projecten!A$4:W$2618,12,FALSE),"niet bekend")))</f>
        <v>6040</v>
      </c>
      <c r="AI634" s="1026">
        <f t="shared" si="79"/>
        <v>0</v>
      </c>
    </row>
    <row r="635" spans="1:35" s="4" customFormat="1" ht="12.75" customHeight="1" x14ac:dyDescent="0.2">
      <c r="A635" s="423">
        <v>2016120</v>
      </c>
      <c r="B635" s="1513">
        <v>120626</v>
      </c>
      <c r="C635" s="424">
        <v>502416</v>
      </c>
      <c r="D635" s="417" t="s">
        <v>68</v>
      </c>
      <c r="E635" s="1968">
        <v>1</v>
      </c>
      <c r="F635" s="426">
        <v>9</v>
      </c>
      <c r="G635" s="425">
        <v>2</v>
      </c>
      <c r="H635" s="425">
        <v>9</v>
      </c>
      <c r="I635" s="74" t="s">
        <v>89</v>
      </c>
      <c r="J635" s="74" t="s">
        <v>309</v>
      </c>
      <c r="K635" s="74" t="s">
        <v>309</v>
      </c>
      <c r="L635" s="74" t="s">
        <v>309</v>
      </c>
      <c r="M635" s="74" t="s">
        <v>89</v>
      </c>
      <c r="N635" s="74" t="s">
        <v>89</v>
      </c>
      <c r="O635" s="74" t="s">
        <v>89</v>
      </c>
      <c r="P635" s="74" t="s">
        <v>89</v>
      </c>
      <c r="Q635" s="400"/>
      <c r="R635" s="2122"/>
      <c r="S635" s="379">
        <f>IF(T635&lt;=0,"",(((T635-'In Productie'!$E$1)/7)+0.6))</f>
        <v>6069.885714285715</v>
      </c>
      <c r="T635" s="186">
        <v>42485</v>
      </c>
      <c r="U635" s="406" t="s">
        <v>278</v>
      </c>
      <c r="V635" s="150" t="s">
        <v>1030</v>
      </c>
      <c r="W635" s="97">
        <v>22.5</v>
      </c>
      <c r="X635" s="79"/>
      <c r="Y635" s="79"/>
      <c r="Z635" s="586">
        <v>42468</v>
      </c>
      <c r="AE635" s="4">
        <f>IF(A635="","",(IFERROR(VLOOKUP(A635,Projecten!A$4:W$2618,5,FALSE),"niet bekend")))</f>
        <v>1</v>
      </c>
      <c r="AF635" s="973">
        <f t="shared" si="80"/>
        <v>3710</v>
      </c>
      <c r="AG635" s="1028">
        <f>IF(A635="","",(IFERROR(VLOOKUP(A635,Projecten!A$4:W$2618,23,FALSE),"niet bekend")))</f>
        <v>3710</v>
      </c>
      <c r="AH635" s="1028">
        <f>IF(A635="","",(IFERROR(VLOOKUP(A635,Projecten!A$4:W$2618,12,FALSE),"niet bekend")))</f>
        <v>3710</v>
      </c>
      <c r="AI635" s="1026">
        <f t="shared" si="79"/>
        <v>0</v>
      </c>
    </row>
    <row r="636" spans="1:35" s="4" customFormat="1" ht="12.75" customHeight="1" x14ac:dyDescent="0.2">
      <c r="A636" s="423">
        <v>2016127</v>
      </c>
      <c r="B636" s="1513">
        <v>120627</v>
      </c>
      <c r="C636" s="424" t="s">
        <v>980</v>
      </c>
      <c r="D636" s="417" t="s">
        <v>68</v>
      </c>
      <c r="E636" s="1968">
        <v>2</v>
      </c>
      <c r="F636" s="333">
        <v>14</v>
      </c>
      <c r="G636" s="119">
        <v>12</v>
      </c>
      <c r="H636" s="119">
        <v>2</v>
      </c>
      <c r="I636" s="74" t="s">
        <v>89</v>
      </c>
      <c r="J636" s="74" t="s">
        <v>309</v>
      </c>
      <c r="K636" s="74" t="s">
        <v>309</v>
      </c>
      <c r="L636" s="74" t="s">
        <v>309</v>
      </c>
      <c r="M636" s="74" t="s">
        <v>89</v>
      </c>
      <c r="N636" s="74" t="s">
        <v>89</v>
      </c>
      <c r="O636" s="74" t="s">
        <v>89</v>
      </c>
      <c r="P636" s="74" t="s">
        <v>89</v>
      </c>
      <c r="Q636" s="90"/>
      <c r="R636" s="2122"/>
      <c r="S636" s="379">
        <f>IF(T636&lt;=0,"",(((T636-'In Productie'!$E$1)/7)+0.6))</f>
        <v>6071.885714285715</v>
      </c>
      <c r="T636" s="186">
        <v>42499</v>
      </c>
      <c r="U636" s="406" t="s">
        <v>561</v>
      </c>
      <c r="V636" s="90"/>
      <c r="W636" s="97">
        <v>22</v>
      </c>
      <c r="X636" s="79"/>
      <c r="Y636" s="79"/>
      <c r="Z636" s="586">
        <v>42468</v>
      </c>
      <c r="AE636" s="4">
        <f>IF(A636="","",(IFERROR(VLOOKUP(A636,Projecten!A$4:W$2618,5,FALSE),"niet bekend")))</f>
        <v>8</v>
      </c>
      <c r="AF636" s="973">
        <f t="shared" si="80"/>
        <v>2786</v>
      </c>
      <c r="AG636" s="1028">
        <f>IF(A636="","",(IFERROR(VLOOKUP(A636,Projecten!A$4:W$2618,23,FALSE),"niet bekend")))</f>
        <v>11144</v>
      </c>
      <c r="AH636" s="1028">
        <f>IF(A636="","",(IFERROR(VLOOKUP(A636,Projecten!A$4:W$2618,12,FALSE),"niet bekend")))</f>
        <v>11144</v>
      </c>
      <c r="AI636" s="1026">
        <f t="shared" si="79"/>
        <v>8358</v>
      </c>
    </row>
    <row r="637" spans="1:35" s="4" customFormat="1" ht="12.75" customHeight="1" x14ac:dyDescent="0.2">
      <c r="A637" s="387"/>
      <c r="B637" s="1514"/>
      <c r="C637" s="387"/>
      <c r="D637" s="347"/>
      <c r="E637" s="1969"/>
      <c r="F637" s="395"/>
      <c r="G637" s="395"/>
      <c r="H637" s="425"/>
      <c r="I637" s="74"/>
      <c r="J637" s="74"/>
      <c r="K637" s="74"/>
      <c r="L637" s="29"/>
      <c r="M637" s="29"/>
      <c r="N637" s="29"/>
      <c r="O637" s="29"/>
      <c r="P637" s="29"/>
      <c r="Q637" s="8"/>
      <c r="R637" s="2124"/>
      <c r="S637" s="384"/>
      <c r="T637" s="386"/>
      <c r="U637" s="8"/>
      <c r="W637" s="25"/>
      <c r="X637" s="79"/>
      <c r="Y637" s="79"/>
      <c r="Z637" s="272"/>
      <c r="AE637" s="4" t="str">
        <f>IF(A637="","",(IFERROR(VLOOKUP(A637,Projecten!A$4:W$2618,5,FALSE),"niet bekend")))</f>
        <v/>
      </c>
      <c r="AF637" s="973" t="str">
        <f t="shared" si="80"/>
        <v/>
      </c>
      <c r="AG637" s="1028" t="str">
        <f>IF(A637="","",(IFERROR(VLOOKUP(A637,Projecten!A$4:W$2618,23,FALSE),"niet bekend")))</f>
        <v/>
      </c>
      <c r="AH637" s="1028" t="str">
        <f>IF(A637="","",(IFERROR(VLOOKUP(A637,Projecten!A$4:W$2618,12,FALSE),"niet bekend")))</f>
        <v/>
      </c>
      <c r="AI637" s="1026" t="str">
        <f t="shared" si="79"/>
        <v/>
      </c>
    </row>
    <row r="638" spans="1:35" s="4" customFormat="1" ht="12.75" customHeight="1" x14ac:dyDescent="0.2">
      <c r="A638" s="419">
        <v>2016112</v>
      </c>
      <c r="B638" s="1507">
        <v>120608</v>
      </c>
      <c r="C638" s="389" t="s">
        <v>829</v>
      </c>
      <c r="D638" s="390" t="s">
        <v>322</v>
      </c>
      <c r="E638" s="1970">
        <v>1</v>
      </c>
      <c r="F638" s="291">
        <v>1</v>
      </c>
      <c r="G638" s="349">
        <v>0</v>
      </c>
      <c r="H638" s="119">
        <v>0</v>
      </c>
      <c r="I638" s="74" t="s">
        <v>89</v>
      </c>
      <c r="J638" s="74" t="s">
        <v>309</v>
      </c>
      <c r="K638" s="74" t="s">
        <v>309</v>
      </c>
      <c r="L638" s="29" t="s">
        <v>309</v>
      </c>
      <c r="M638" s="29" t="s">
        <v>89</v>
      </c>
      <c r="N638" s="29" t="s">
        <v>89</v>
      </c>
      <c r="O638" s="29" t="s">
        <v>89</v>
      </c>
      <c r="P638" s="29" t="s">
        <v>89</v>
      </c>
      <c r="R638" s="2124"/>
      <c r="S638" s="23">
        <f>IF(T638&lt;=0,"",(((T638-'In Productie'!$E$1)/7)+0.6))</f>
        <v>6069.4571428571435</v>
      </c>
      <c r="T638" s="181">
        <v>42482</v>
      </c>
      <c r="U638" s="4" t="s">
        <v>486</v>
      </c>
      <c r="V638" s="44"/>
      <c r="W638" s="25">
        <v>2</v>
      </c>
      <c r="X638" s="79"/>
      <c r="Y638" s="79"/>
      <c r="Z638" s="586">
        <v>42467</v>
      </c>
      <c r="AE638" s="4">
        <f>IF(A638="","",(IFERROR(VLOOKUP(A638,Projecten!A$4:W$2618,5,FALSE),"niet bekend")))</f>
        <v>1</v>
      </c>
      <c r="AF638" s="973">
        <f t="shared" si="80"/>
        <v>421</v>
      </c>
      <c r="AG638" s="1028">
        <f>IF(A638="","",(IFERROR(VLOOKUP(A638,Projecten!A$4:W$2618,23,FALSE),"niet bekend")))</f>
        <v>421</v>
      </c>
      <c r="AH638" s="1028">
        <f>IF(A638="","",(IFERROR(VLOOKUP(A638,Projecten!A$4:W$2618,12,FALSE),"niet bekend")))</f>
        <v>421</v>
      </c>
      <c r="AI638" s="1026">
        <f t="shared" si="79"/>
        <v>0</v>
      </c>
    </row>
    <row r="639" spans="1:35" s="4" customFormat="1" ht="12.75" customHeight="1" x14ac:dyDescent="0.2">
      <c r="A639" s="295">
        <v>2016113</v>
      </c>
      <c r="B639" s="1500">
        <v>120606</v>
      </c>
      <c r="C639" s="295" t="s">
        <v>987</v>
      </c>
      <c r="D639" s="1" t="s">
        <v>451</v>
      </c>
      <c r="E639" s="39">
        <v>1</v>
      </c>
      <c r="F639" s="1">
        <v>1</v>
      </c>
      <c r="G639" s="1">
        <v>1</v>
      </c>
      <c r="H639" s="94">
        <v>0</v>
      </c>
      <c r="I639" s="75" t="s">
        <v>309</v>
      </c>
      <c r="J639" s="75" t="s">
        <v>309</v>
      </c>
      <c r="K639" s="75" t="s">
        <v>309</v>
      </c>
      <c r="L639" s="7" t="s">
        <v>309</v>
      </c>
      <c r="M639" s="7" t="s">
        <v>89</v>
      </c>
      <c r="N639" s="7" t="s">
        <v>89</v>
      </c>
      <c r="O639" s="7" t="s">
        <v>89</v>
      </c>
      <c r="P639" s="7" t="s">
        <v>89</v>
      </c>
      <c r="R639" s="2124"/>
      <c r="S639" s="23">
        <v>16.028571428571428</v>
      </c>
      <c r="T639" s="181">
        <v>42481</v>
      </c>
      <c r="U639" s="4" t="s">
        <v>934</v>
      </c>
      <c r="V639" s="206" t="s">
        <v>993</v>
      </c>
      <c r="W639" s="25">
        <v>3</v>
      </c>
      <c r="X639" s="79"/>
      <c r="Y639" s="79"/>
      <c r="Z639" s="111">
        <v>42467</v>
      </c>
      <c r="AE639" s="4">
        <f>IF(A639="","",(IFERROR(VLOOKUP(A639,Projecten!A$4:W$2618,5,FALSE),"niet bekend")))</f>
        <v>1</v>
      </c>
      <c r="AF639" s="973">
        <f t="shared" si="80"/>
        <v>351.48</v>
      </c>
      <c r="AG639" s="1028">
        <f>IF(A639="","",(IFERROR(VLOOKUP(A639,Projecten!A$4:W$2618,23,FALSE),"niet bekend")))</f>
        <v>351.48</v>
      </c>
      <c r="AH639" s="1028">
        <f>IF(A639="","",(IFERROR(VLOOKUP(A639,Projecten!A$4:W$2618,12,FALSE),"niet bekend")))</f>
        <v>351.48</v>
      </c>
      <c r="AI639" s="1026">
        <f t="shared" si="79"/>
        <v>0</v>
      </c>
    </row>
    <row r="640" spans="1:35" s="4" customFormat="1" ht="12.75" customHeight="1" x14ac:dyDescent="0.2">
      <c r="A640" s="93">
        <v>2016099</v>
      </c>
      <c r="B640" s="1492">
        <v>120603</v>
      </c>
      <c r="C640" s="2" t="s">
        <v>924</v>
      </c>
      <c r="D640" s="1" t="s">
        <v>925</v>
      </c>
      <c r="E640" s="39">
        <v>1</v>
      </c>
      <c r="F640" s="1">
        <v>8</v>
      </c>
      <c r="G640" s="1">
        <v>5</v>
      </c>
      <c r="H640" s="94">
        <v>3</v>
      </c>
      <c r="I640" s="75" t="s">
        <v>89</v>
      </c>
      <c r="J640" s="75" t="s">
        <v>89</v>
      </c>
      <c r="K640" s="75" t="s">
        <v>309</v>
      </c>
      <c r="L640" s="7" t="s">
        <v>309</v>
      </c>
      <c r="M640" s="7" t="s">
        <v>89</v>
      </c>
      <c r="N640" s="7" t="s">
        <v>89</v>
      </c>
      <c r="O640" s="7" t="s">
        <v>89</v>
      </c>
      <c r="P640" s="7" t="s">
        <v>89</v>
      </c>
      <c r="R640" s="2124"/>
      <c r="S640" s="23">
        <f>IF(T640&lt;=0,"",(((T640-'In Productie'!$E$1)/7)+0.6))</f>
        <v>6070.0285714285719</v>
      </c>
      <c r="T640" s="181">
        <v>42486</v>
      </c>
      <c r="U640" s="4" t="s">
        <v>926</v>
      </c>
      <c r="V640" s="206" t="s">
        <v>927</v>
      </c>
      <c r="W640" s="25">
        <v>17</v>
      </c>
      <c r="X640" s="79"/>
      <c r="Y640" s="79"/>
      <c r="Z640" s="111">
        <v>42446</v>
      </c>
      <c r="AE640" s="4">
        <f>IF(A640="","",(IFERROR(VLOOKUP(A640,Projecten!A$4:W$2618,5,FALSE),"niet bekend")))</f>
        <v>1</v>
      </c>
      <c r="AF640" s="973">
        <f t="shared" si="80"/>
        <v>2618.89</v>
      </c>
      <c r="AG640" s="1028">
        <f>IF(A640="","",(IFERROR(VLOOKUP(A640,Projecten!A$4:W$2618,23,FALSE),"niet bekend")))</f>
        <v>2618.89</v>
      </c>
      <c r="AH640" s="1028">
        <f>IF(A640="","",(IFERROR(VLOOKUP(A640,Projecten!A$4:W$2618,12,FALSE),"niet bekend")))</f>
        <v>2618.89</v>
      </c>
      <c r="AI640" s="1026">
        <f t="shared" si="79"/>
        <v>0</v>
      </c>
    </row>
    <row r="641" spans="1:35" s="4" customFormat="1" ht="12.75" customHeight="1" x14ac:dyDescent="0.2">
      <c r="A641" s="419" t="s">
        <v>1021</v>
      </c>
      <c r="B641" s="1514">
        <v>120617</v>
      </c>
      <c r="C641" s="387" t="s">
        <v>1022</v>
      </c>
      <c r="D641" s="347" t="s">
        <v>925</v>
      </c>
      <c r="E641" s="1969">
        <v>1</v>
      </c>
      <c r="F641" s="395">
        <v>4</v>
      </c>
      <c r="G641" s="395">
        <v>4</v>
      </c>
      <c r="H641" s="395">
        <v>0</v>
      </c>
      <c r="I641" s="29" t="s">
        <v>309</v>
      </c>
      <c r="J641" s="29" t="s">
        <v>309</v>
      </c>
      <c r="K641" s="29" t="s">
        <v>309</v>
      </c>
      <c r="L641" s="29" t="s">
        <v>309</v>
      </c>
      <c r="M641" s="29" t="s">
        <v>89</v>
      </c>
      <c r="N641" s="29" t="s">
        <v>89</v>
      </c>
      <c r="O641" s="29" t="s">
        <v>89</v>
      </c>
      <c r="P641" s="29" t="s">
        <v>89</v>
      </c>
      <c r="Q641" s="8"/>
      <c r="R641" s="2124"/>
      <c r="S641" s="384">
        <f>IF(T641&lt;=0,"",(((T641-'In Productie'!$E$1)/7)+0.6))</f>
        <v>6071.1714285714288</v>
      </c>
      <c r="T641" s="386">
        <v>42494</v>
      </c>
      <c r="U641" s="8" t="s">
        <v>926</v>
      </c>
      <c r="W641" s="25">
        <v>6</v>
      </c>
      <c r="X641" s="79"/>
      <c r="Y641" s="79"/>
      <c r="Z641" s="586">
        <v>42472</v>
      </c>
      <c r="AE641" s="4">
        <f>IF(A641="","",(IFERROR(VLOOKUP(A641,Projecten!A$4:W$2618,5,FALSE),"niet bekend")))</f>
        <v>1</v>
      </c>
      <c r="AF641" s="973">
        <f t="shared" si="80"/>
        <v>599.9</v>
      </c>
      <c r="AG641" s="1028">
        <f>IF(A641="","",(IFERROR(VLOOKUP(A641,Projecten!A$4:W$2618,23,FALSE),"niet bekend")))</f>
        <v>599.9</v>
      </c>
      <c r="AH641" s="1028">
        <f>IF(A641="","",(IFERROR(VLOOKUP(A641,Projecten!A$4:W$2618,12,FALSE),"niet bekend")))</f>
        <v>599.9</v>
      </c>
      <c r="AI641" s="1026">
        <f t="shared" si="79"/>
        <v>0</v>
      </c>
    </row>
    <row r="642" spans="1:35" s="4" customFormat="1" ht="12.75" customHeight="1" x14ac:dyDescent="0.2">
      <c r="A642" s="419"/>
      <c r="B642" s="1507"/>
      <c r="C642" s="389"/>
      <c r="D642" s="390"/>
      <c r="E642" s="1970"/>
      <c r="F642" s="291"/>
      <c r="G642" s="349"/>
      <c r="H642" s="119"/>
      <c r="I642" s="74"/>
      <c r="J642" s="74"/>
      <c r="K642" s="74"/>
      <c r="L642" s="29"/>
      <c r="M642" s="29"/>
      <c r="N642" s="29"/>
      <c r="O642" s="29"/>
      <c r="P642" s="29"/>
      <c r="R642" s="2124"/>
      <c r="S642" s="23"/>
      <c r="T642" s="181"/>
      <c r="V642" s="44"/>
      <c r="W642" s="25"/>
      <c r="X642" s="79"/>
      <c r="Y642" s="79"/>
      <c r="Z642" s="272"/>
      <c r="AE642" s="4" t="str">
        <f>IF(A642="","",(IFERROR(VLOOKUP(A642,Projecten!A$4:W$2618,5,FALSE),"niet bekend")))</f>
        <v/>
      </c>
      <c r="AF642" s="973" t="str">
        <f t="shared" si="80"/>
        <v/>
      </c>
      <c r="AG642" s="1028" t="str">
        <f>IF(A642="","",(IFERROR(VLOOKUP(A642,Projecten!A$4:W$2618,23,FALSE),"niet bekend")))</f>
        <v/>
      </c>
      <c r="AH642" s="1028" t="str">
        <f>IF(A642="","",(IFERROR(VLOOKUP(A642,Projecten!A$4:W$2618,12,FALSE),"niet bekend")))</f>
        <v/>
      </c>
      <c r="AI642" s="1026" t="str">
        <f t="shared" si="79"/>
        <v/>
      </c>
    </row>
    <row r="643" spans="1:35" s="4" customFormat="1" ht="12.75" customHeight="1" x14ac:dyDescent="0.2">
      <c r="A643" s="290" t="s">
        <v>1013</v>
      </c>
      <c r="B643" s="314">
        <v>120610</v>
      </c>
      <c r="C643" s="351" t="s">
        <v>1015</v>
      </c>
      <c r="D643" s="349" t="s">
        <v>489</v>
      </c>
      <c r="E643" s="1964">
        <v>1</v>
      </c>
      <c r="F643" s="349">
        <v>10</v>
      </c>
      <c r="G643" s="349">
        <v>7</v>
      </c>
      <c r="H643" s="119">
        <v>4</v>
      </c>
      <c r="I643" s="436" t="s">
        <v>89</v>
      </c>
      <c r="J643" s="436" t="s">
        <v>89</v>
      </c>
      <c r="K643" s="76" t="s">
        <v>309</v>
      </c>
      <c r="L643" s="41" t="s">
        <v>309</v>
      </c>
      <c r="M643" s="41" t="s">
        <v>89</v>
      </c>
      <c r="N643" s="41" t="s">
        <v>89</v>
      </c>
      <c r="O643" s="41" t="s">
        <v>89</v>
      </c>
      <c r="P643" s="41" t="s">
        <v>89</v>
      </c>
      <c r="Q643" s="4" t="s">
        <v>1097</v>
      </c>
      <c r="R643" s="2124"/>
      <c r="S643" s="23">
        <f>IF(T643&lt;=0,"",(((T643-'In Productie'!$E$1)/7)+0.6))</f>
        <v>6069.3142857142857</v>
      </c>
      <c r="T643" s="181">
        <v>42481</v>
      </c>
      <c r="U643" s="4" t="s">
        <v>681</v>
      </c>
      <c r="V643" s="44" t="s">
        <v>1020</v>
      </c>
      <c r="W643" s="25">
        <v>26</v>
      </c>
      <c r="X643" s="79"/>
      <c r="Y643" s="79"/>
      <c r="Z643" s="586">
        <v>42468</v>
      </c>
      <c r="AE643" s="4">
        <f>IF(A643="","",(IFERROR(VLOOKUP(A643,Projecten!A$4:W$2618,5,FALSE),"niet bekend")))</f>
        <v>1</v>
      </c>
      <c r="AF643" s="973">
        <f t="shared" si="80"/>
        <v>3725</v>
      </c>
      <c r="AG643" s="1028">
        <f>IF(A643="","",(IFERROR(VLOOKUP(A643,Projecten!A$4:W$2618,23,FALSE),"niet bekend")))</f>
        <v>3725</v>
      </c>
      <c r="AH643" s="1028">
        <f>IF(A643="","",(IFERROR(VLOOKUP(A643,Projecten!A$4:W$2618,12,FALSE),"niet bekend")))</f>
        <v>3725</v>
      </c>
      <c r="AI643" s="1026">
        <f t="shared" si="79"/>
        <v>0</v>
      </c>
    </row>
    <row r="644" spans="1:35" s="4" customFormat="1" ht="12.75" customHeight="1" x14ac:dyDescent="0.2">
      <c r="A644" s="290" t="s">
        <v>1012</v>
      </c>
      <c r="B644" s="314">
        <v>120610</v>
      </c>
      <c r="C644" s="351" t="s">
        <v>1014</v>
      </c>
      <c r="D644" s="349" t="s">
        <v>489</v>
      </c>
      <c r="E644" s="1964">
        <v>1</v>
      </c>
      <c r="F644" s="349">
        <v>9</v>
      </c>
      <c r="G644" s="349">
        <v>6</v>
      </c>
      <c r="H644" s="119">
        <v>4</v>
      </c>
      <c r="I644" s="436" t="s">
        <v>89</v>
      </c>
      <c r="J644" s="436" t="s">
        <v>89</v>
      </c>
      <c r="K644" s="76" t="s">
        <v>309</v>
      </c>
      <c r="L644" s="41" t="s">
        <v>309</v>
      </c>
      <c r="M644" s="41" t="s">
        <v>89</v>
      </c>
      <c r="N644" s="41" t="s">
        <v>89</v>
      </c>
      <c r="O644" s="41" t="s">
        <v>89</v>
      </c>
      <c r="P644" s="41" t="s">
        <v>89</v>
      </c>
      <c r="Q644" s="4" t="s">
        <v>1097</v>
      </c>
      <c r="R644" s="2124"/>
      <c r="S644" s="23">
        <f>IF(T644&lt;=0,"",(((T644-'In Productie'!$E$1)/7)+0.6))</f>
        <v>6069.3142857142857</v>
      </c>
      <c r="T644" s="181">
        <v>42481</v>
      </c>
      <c r="U644" s="4" t="s">
        <v>681</v>
      </c>
      <c r="V644" s="44" t="s">
        <v>1020</v>
      </c>
      <c r="W644" s="25">
        <v>24</v>
      </c>
      <c r="X644" s="79"/>
      <c r="Y644" s="79"/>
      <c r="Z644" s="586">
        <v>42468</v>
      </c>
      <c r="AE644" s="4">
        <f>IF(A644="","",(IFERROR(VLOOKUP(A644,Projecten!A$4:W$2618,5,FALSE),"niet bekend")))</f>
        <v>1</v>
      </c>
      <c r="AF644" s="973">
        <f t="shared" si="80"/>
        <v>3573</v>
      </c>
      <c r="AG644" s="1028">
        <f>IF(A644="","",(IFERROR(VLOOKUP(A644,Projecten!A$4:W$2618,23,FALSE),"niet bekend")))</f>
        <v>3573</v>
      </c>
      <c r="AH644" s="1028">
        <f>IF(A644="","",(IFERROR(VLOOKUP(A644,Projecten!A$4:W$2618,12,FALSE),"niet bekend")))</f>
        <v>3573</v>
      </c>
      <c r="AI644" s="1026">
        <f t="shared" si="79"/>
        <v>0</v>
      </c>
    </row>
    <row r="645" spans="1:35" s="4" customFormat="1" x14ac:dyDescent="0.2">
      <c r="A645" s="93" t="s">
        <v>1000</v>
      </c>
      <c r="B645" s="1490">
        <v>120609</v>
      </c>
      <c r="C645" s="399" t="s">
        <v>1005</v>
      </c>
      <c r="D645" s="94" t="s">
        <v>489</v>
      </c>
      <c r="E645" s="91">
        <v>1</v>
      </c>
      <c r="F645" s="94">
        <v>11</v>
      </c>
      <c r="G645" s="94">
        <v>4</v>
      </c>
      <c r="H645" s="94">
        <v>4</v>
      </c>
      <c r="I645" s="76" t="s">
        <v>89</v>
      </c>
      <c r="J645" s="76" t="s">
        <v>89</v>
      </c>
      <c r="K645" s="76" t="s">
        <v>309</v>
      </c>
      <c r="L645" s="76" t="s">
        <v>309</v>
      </c>
      <c r="M645" s="76" t="s">
        <v>89</v>
      </c>
      <c r="N645" s="76" t="s">
        <v>89</v>
      </c>
      <c r="O645" s="76" t="s">
        <v>89</v>
      </c>
      <c r="P645" s="76" t="s">
        <v>89</v>
      </c>
      <c r="Q645" s="90" t="s">
        <v>1097</v>
      </c>
      <c r="R645" s="2122"/>
      <c r="S645" s="96">
        <f>IF(T645&lt;=0,"",(((T645-'In Productie'!$E$1)/7)+0.6))</f>
        <v>6070.0285714285719</v>
      </c>
      <c r="T645" s="180">
        <v>42486</v>
      </c>
      <c r="U645" s="90" t="s">
        <v>681</v>
      </c>
      <c r="V645" s="90"/>
      <c r="W645" s="466">
        <v>29</v>
      </c>
      <c r="X645" s="79"/>
      <c r="Y645" s="79"/>
      <c r="Z645" s="272"/>
      <c r="AE645" s="4">
        <f>IF(A645="","",(IFERROR(VLOOKUP(A645,Projecten!A$4:W$2618,5,FALSE),"niet bekend")))</f>
        <v>1</v>
      </c>
      <c r="AF645" s="973">
        <f t="shared" si="80"/>
        <v>4908</v>
      </c>
      <c r="AG645" s="1028">
        <f>IF(A645="","",(IFERROR(VLOOKUP(A645,Projecten!A$4:W$2618,23,FALSE),"niet bekend")))</f>
        <v>4908</v>
      </c>
      <c r="AH645" s="1028">
        <f>IF(A645="","",(IFERROR(VLOOKUP(A645,Projecten!A$4:W$2618,12,FALSE),"niet bekend")))</f>
        <v>4908</v>
      </c>
      <c r="AI645" s="1026">
        <f t="shared" si="79"/>
        <v>0</v>
      </c>
    </row>
    <row r="646" spans="1:35" s="4" customFormat="1" x14ac:dyDescent="0.2">
      <c r="A646" s="93" t="s">
        <v>1001</v>
      </c>
      <c r="B646" s="1490">
        <v>120621</v>
      </c>
      <c r="C646" s="399">
        <v>351</v>
      </c>
      <c r="D646" s="94" t="s">
        <v>489</v>
      </c>
      <c r="E646" s="91">
        <v>1</v>
      </c>
      <c r="F646" s="94">
        <v>11</v>
      </c>
      <c r="G646" s="94">
        <v>4</v>
      </c>
      <c r="H646" s="94">
        <v>4</v>
      </c>
      <c r="I646" s="76" t="s">
        <v>89</v>
      </c>
      <c r="J646" s="76" t="s">
        <v>89</v>
      </c>
      <c r="K646" s="76" t="s">
        <v>309</v>
      </c>
      <c r="L646" s="76" t="s">
        <v>309</v>
      </c>
      <c r="M646" s="76" t="s">
        <v>89</v>
      </c>
      <c r="N646" s="76" t="s">
        <v>89</v>
      </c>
      <c r="O646" s="76" t="s">
        <v>89</v>
      </c>
      <c r="P646" s="76" t="s">
        <v>89</v>
      </c>
      <c r="Q646" s="90" t="s">
        <v>1097</v>
      </c>
      <c r="R646" s="2122"/>
      <c r="S646" s="96">
        <f>IF(T646&lt;=0,"",(((T646-'In Productie'!$E$1)/7)+0.6))</f>
        <v>6070.0285714285719</v>
      </c>
      <c r="T646" s="180">
        <v>42486</v>
      </c>
      <c r="U646" s="90" t="s">
        <v>681</v>
      </c>
      <c r="V646" s="90"/>
      <c r="W646" s="466">
        <v>29</v>
      </c>
      <c r="X646" s="79"/>
      <c r="Y646" s="79"/>
      <c r="Z646" s="272"/>
      <c r="AE646" s="4">
        <f>IF(A646="","",(IFERROR(VLOOKUP(A646,Projecten!A$4:W$2618,5,FALSE),"niet bekend")))</f>
        <v>1</v>
      </c>
      <c r="AF646" s="973">
        <f t="shared" si="80"/>
        <v>4908</v>
      </c>
      <c r="AG646" s="1028">
        <f>IF(A646="","",(IFERROR(VLOOKUP(A646,Projecten!A$4:W$2618,23,FALSE),"niet bekend")))</f>
        <v>4908</v>
      </c>
      <c r="AH646" s="1028">
        <f>IF(A646="","",(IFERROR(VLOOKUP(A646,Projecten!A$4:W$2618,12,FALSE),"niet bekend")))</f>
        <v>4908</v>
      </c>
      <c r="AI646" s="1026">
        <f t="shared" si="79"/>
        <v>0</v>
      </c>
    </row>
    <row r="647" spans="1:35" s="4" customFormat="1" ht="12.75" customHeight="1" x14ac:dyDescent="0.2">
      <c r="A647" s="290">
        <v>2016138</v>
      </c>
      <c r="B647" s="314">
        <v>120624</v>
      </c>
      <c r="C647" s="351" t="s">
        <v>995</v>
      </c>
      <c r="D647" s="349" t="s">
        <v>489</v>
      </c>
      <c r="E647" s="1964">
        <v>1</v>
      </c>
      <c r="F647" s="349">
        <v>1</v>
      </c>
      <c r="G647" s="349">
        <v>0</v>
      </c>
      <c r="H647" s="119">
        <v>1</v>
      </c>
      <c r="I647" s="76" t="s">
        <v>89</v>
      </c>
      <c r="J647" s="76" t="s">
        <v>309</v>
      </c>
      <c r="K647" s="76" t="s">
        <v>309</v>
      </c>
      <c r="L647" s="41" t="s">
        <v>309</v>
      </c>
      <c r="M647" s="41" t="s">
        <v>89</v>
      </c>
      <c r="N647" s="41" t="s">
        <v>89</v>
      </c>
      <c r="O647" s="41" t="s">
        <v>89</v>
      </c>
      <c r="P647" s="41" t="s">
        <v>89</v>
      </c>
      <c r="R647" s="2124"/>
      <c r="S647" s="23">
        <f>IF(T647&lt;=0,"",(((T647-'In Productie'!$E$1)/7)+0.6))</f>
        <v>6070.0285714285719</v>
      </c>
      <c r="T647" s="181">
        <v>42486</v>
      </c>
      <c r="U647" s="4" t="s">
        <v>681</v>
      </c>
      <c r="W647" s="25">
        <v>4</v>
      </c>
      <c r="X647" s="79"/>
      <c r="Y647" s="79"/>
      <c r="Z647" s="586">
        <v>42471</v>
      </c>
      <c r="AE647" s="4">
        <f>IF(A647="","",(IFERROR(VLOOKUP(A647,Projecten!A$4:W$2618,5,FALSE),"niet bekend")))</f>
        <v>1</v>
      </c>
      <c r="AF647" s="973">
        <f t="shared" si="80"/>
        <v>492.9</v>
      </c>
      <c r="AG647" s="1028">
        <f>IF(A647="","",(IFERROR(VLOOKUP(A647,Projecten!A$4:W$2618,23,FALSE),"niet bekend")))</f>
        <v>492.9</v>
      </c>
      <c r="AH647" s="1028">
        <f>IF(A647="","",(IFERROR(VLOOKUP(A647,Projecten!A$4:W$2618,12,FALSE),"niet bekend")))</f>
        <v>492.9</v>
      </c>
      <c r="AI647" s="1026">
        <f t="shared" si="79"/>
        <v>0</v>
      </c>
    </row>
    <row r="648" spans="1:35" s="4" customFormat="1" ht="12.75" customHeight="1" x14ac:dyDescent="0.2">
      <c r="A648" s="295">
        <v>2016150</v>
      </c>
      <c r="B648" s="1508" t="s">
        <v>1120</v>
      </c>
      <c r="C648" s="416" t="s">
        <v>1027</v>
      </c>
      <c r="D648" s="1" t="s">
        <v>489</v>
      </c>
      <c r="E648" s="39">
        <v>0</v>
      </c>
      <c r="F648" s="1">
        <v>0</v>
      </c>
      <c r="G648" s="1">
        <v>0</v>
      </c>
      <c r="H648" s="94">
        <v>0</v>
      </c>
      <c r="I648" s="75" t="s">
        <v>309</v>
      </c>
      <c r="J648" s="75" t="s">
        <v>309</v>
      </c>
      <c r="K648" s="75" t="s">
        <v>309</v>
      </c>
      <c r="L648" s="7" t="s">
        <v>309</v>
      </c>
      <c r="M648" s="7" t="s">
        <v>89</v>
      </c>
      <c r="N648" s="7" t="s">
        <v>89</v>
      </c>
      <c r="O648" s="7" t="s">
        <v>89</v>
      </c>
      <c r="P648" s="7" t="s">
        <v>89</v>
      </c>
      <c r="R648" s="2124"/>
      <c r="S648" s="23">
        <v>16.028571428571428</v>
      </c>
      <c r="T648" s="181">
        <v>42481</v>
      </c>
      <c r="U648" s="4" t="s">
        <v>681</v>
      </c>
      <c r="V648" s="206" t="s">
        <v>1029</v>
      </c>
      <c r="W648" s="25">
        <v>1</v>
      </c>
      <c r="X648" s="79"/>
      <c r="Y648" s="79"/>
      <c r="Z648" s="111"/>
      <c r="AE648" s="4">
        <f>IF(A648="","",(IFERROR(VLOOKUP(A648,Projecten!A$4:W$2618,5,FALSE),"niet bekend")))</f>
        <v>0</v>
      </c>
      <c r="AF648" s="973">
        <f>AH648</f>
        <v>351</v>
      </c>
      <c r="AG648" s="1028">
        <f>IF(A648="","",(IFERROR(VLOOKUP(A648,Projecten!A$4:W$2618,23,FALSE),"niet bekend")))</f>
        <v>351</v>
      </c>
      <c r="AH648" s="1028">
        <f>IF(A648="","",(IFERROR(VLOOKUP(A648,Projecten!A$4:W$2618,12,FALSE),"niet bekend")))</f>
        <v>351</v>
      </c>
      <c r="AI648" s="1026">
        <f t="shared" si="79"/>
        <v>0</v>
      </c>
    </row>
    <row r="649" spans="1:35" s="4" customFormat="1" ht="12.75" customHeight="1" x14ac:dyDescent="0.2">
      <c r="A649" s="290"/>
      <c r="B649" s="314"/>
      <c r="C649" s="351"/>
      <c r="D649" s="349"/>
      <c r="E649" s="1964"/>
      <c r="F649" s="349"/>
      <c r="G649" s="349"/>
      <c r="H649" s="119"/>
      <c r="I649" s="76"/>
      <c r="J649" s="76"/>
      <c r="K649" s="76"/>
      <c r="L649" s="41"/>
      <c r="M649" s="41"/>
      <c r="N649" s="41"/>
      <c r="O649" s="41"/>
      <c r="P649" s="41"/>
      <c r="R649" s="2124"/>
      <c r="S649" s="23"/>
      <c r="T649" s="181"/>
      <c r="W649" s="25"/>
      <c r="X649" s="79"/>
      <c r="Y649" s="79"/>
      <c r="Z649" s="272"/>
      <c r="AE649" s="4" t="str">
        <f>IF(A649="","",(IFERROR(VLOOKUP(A649,Projecten!A$4:W$2618,5,FALSE),"niet bekend")))</f>
        <v/>
      </c>
      <c r="AF649" s="973" t="str">
        <f>IF(AE649="","",(E649/AE649*AH649))</f>
        <v/>
      </c>
      <c r="AG649" s="1028" t="str">
        <f>IF(A649="","",(IFERROR(VLOOKUP(A649,Projecten!A$4:W$2618,23,FALSE),"niet bekend")))</f>
        <v/>
      </c>
      <c r="AH649" s="1028" t="str">
        <f>IF(A649="","",(IFERROR(VLOOKUP(A649,Projecten!A$4:W$2618,12,FALSE),"niet bekend")))</f>
        <v/>
      </c>
      <c r="AI649" s="1026" t="str">
        <f t="shared" si="79"/>
        <v/>
      </c>
    </row>
    <row r="650" spans="1:35" s="4" customFormat="1" ht="12.75" customHeight="1" x14ac:dyDescent="0.2">
      <c r="A650" s="290"/>
      <c r="B650" s="314"/>
      <c r="C650" s="351"/>
      <c r="D650" s="349"/>
      <c r="E650" s="1964"/>
      <c r="F650" s="349"/>
      <c r="G650" s="349"/>
      <c r="H650" s="119"/>
      <c r="I650" s="76"/>
      <c r="J650" s="76"/>
      <c r="K650" s="76"/>
      <c r="L650" s="41"/>
      <c r="M650" s="41"/>
      <c r="N650" s="41"/>
      <c r="O650" s="41"/>
      <c r="P650" s="41"/>
      <c r="R650" s="2124"/>
      <c r="S650" s="23"/>
      <c r="T650" s="181"/>
      <c r="W650" s="201"/>
      <c r="X650" s="79"/>
      <c r="Y650" s="79"/>
      <c r="Z650" s="272"/>
      <c r="AE650" s="4" t="str">
        <f>IF(A650="","",(IFERROR(VLOOKUP(A650,Projecten!A$4:W$2618,5,FALSE),"niet bekend")))</f>
        <v/>
      </c>
      <c r="AF650" s="973" t="str">
        <f>IF(AE650="","",(E650/AE650*AH650))</f>
        <v/>
      </c>
      <c r="AG650" s="1028" t="str">
        <f>IF(A650="","",(IFERROR(VLOOKUP(A650,Projecten!A$4:W$2618,23,FALSE),"niet bekend")))</f>
        <v/>
      </c>
      <c r="AH650" s="1028" t="str">
        <f>IF(A650="","",(IFERROR(VLOOKUP(A650,Projecten!A$4:W$2618,12,FALSE),"niet bekend")))</f>
        <v/>
      </c>
      <c r="AI650" s="1026" t="str">
        <f t="shared" si="79"/>
        <v/>
      </c>
    </row>
    <row r="651" spans="1:35" x14ac:dyDescent="0.2">
      <c r="A651" s="5">
        <v>2016158</v>
      </c>
      <c r="B651" s="1493">
        <v>120619</v>
      </c>
      <c r="C651" s="5" t="s">
        <v>1035</v>
      </c>
      <c r="D651" s="6" t="s">
        <v>68</v>
      </c>
      <c r="E651" s="7">
        <v>0</v>
      </c>
      <c r="F651" s="6">
        <v>1</v>
      </c>
      <c r="G651" s="6">
        <v>0</v>
      </c>
      <c r="H651" s="6">
        <v>1</v>
      </c>
      <c r="I651" s="7" t="s">
        <v>309</v>
      </c>
      <c r="J651" s="7" t="s">
        <v>309</v>
      </c>
      <c r="K651" s="7" t="s">
        <v>309</v>
      </c>
      <c r="L651" s="7" t="s">
        <v>309</v>
      </c>
      <c r="M651" s="7" t="s">
        <v>89</v>
      </c>
      <c r="N651" s="7" t="s">
        <v>89</v>
      </c>
      <c r="O651" s="7" t="s">
        <v>89</v>
      </c>
      <c r="P651" s="7" t="s">
        <v>89</v>
      </c>
      <c r="W651" s="25">
        <v>3</v>
      </c>
      <c r="X651" s="6"/>
      <c r="Y651" s="6"/>
      <c r="Z651" s="587">
        <v>42472</v>
      </c>
      <c r="AE651" s="4">
        <f>IF(A651="","",(IFERROR(VLOOKUP(A651,Projecten!A$4:W$2618,5,FALSE),"niet bekend")))</f>
        <v>0</v>
      </c>
      <c r="AF651" s="973">
        <f t="shared" ref="AF651:AF658" si="81">AH651</f>
        <v>450</v>
      </c>
      <c r="AG651" s="1028">
        <f>IF(A651="","",(IFERROR(VLOOKUP(A651,Projecten!A$4:W$2618,23,FALSE),"niet bekend")))</f>
        <v>450</v>
      </c>
      <c r="AH651" s="1028">
        <f>IF(A651="","",(IFERROR(VLOOKUP(A651,Projecten!A$4:W$2618,12,FALSE),"niet bekend")))</f>
        <v>450</v>
      </c>
      <c r="AI651" s="1026">
        <f t="shared" si="79"/>
        <v>0</v>
      </c>
    </row>
    <row r="652" spans="1:35" x14ac:dyDescent="0.2">
      <c r="A652" s="5" t="s">
        <v>1041</v>
      </c>
      <c r="B652" s="1493">
        <v>120625</v>
      </c>
      <c r="C652" s="5" t="s">
        <v>1042</v>
      </c>
      <c r="D652" s="6" t="s">
        <v>68</v>
      </c>
      <c r="E652" s="7">
        <v>0</v>
      </c>
      <c r="F652" s="6">
        <v>1</v>
      </c>
      <c r="G652" s="6">
        <v>1</v>
      </c>
      <c r="H652" s="6">
        <v>0</v>
      </c>
      <c r="I652" s="7" t="s">
        <v>309</v>
      </c>
      <c r="J652" s="7" t="s">
        <v>309</v>
      </c>
      <c r="K652" s="7" t="s">
        <v>309</v>
      </c>
      <c r="L652" s="7" t="s">
        <v>309</v>
      </c>
      <c r="M652" s="7" t="s">
        <v>89</v>
      </c>
      <c r="N652" s="7" t="s">
        <v>89</v>
      </c>
      <c r="O652" s="7" t="s">
        <v>89</v>
      </c>
      <c r="P652" s="7" t="s">
        <v>89</v>
      </c>
      <c r="S652" s="23">
        <v>16.028571428571428</v>
      </c>
      <c r="T652" s="177">
        <v>42480</v>
      </c>
      <c r="U652" s="137" t="s">
        <v>278</v>
      </c>
      <c r="W652" s="25">
        <v>2</v>
      </c>
      <c r="X652" s="6"/>
      <c r="Y652" s="6"/>
      <c r="Z652" s="587">
        <v>42431</v>
      </c>
      <c r="AE652" s="4">
        <f>IF(A652="","",(IFERROR(VLOOKUP(A652,Projecten!A$4:W$2618,5,FALSE),"niet bekend")))</f>
        <v>0</v>
      </c>
      <c r="AF652" s="973">
        <f t="shared" si="81"/>
        <v>75</v>
      </c>
      <c r="AG652" s="1028">
        <f>IF(A652="","",(IFERROR(VLOOKUP(A652,Projecten!A$4:W$2618,23,FALSE),"niet bekend")))</f>
        <v>75</v>
      </c>
      <c r="AH652" s="1028">
        <f>IF(A652="","",(IFERROR(VLOOKUP(A652,Projecten!A$4:W$2618,12,FALSE),"niet bekend")))</f>
        <v>75</v>
      </c>
      <c r="AI652" s="1026">
        <f t="shared" si="79"/>
        <v>0</v>
      </c>
    </row>
    <row r="653" spans="1:35" x14ac:dyDescent="0.2">
      <c r="A653" s="743" t="s">
        <v>1046</v>
      </c>
      <c r="B653" s="1493">
        <v>120625</v>
      </c>
      <c r="C653" s="5" t="s">
        <v>1047</v>
      </c>
      <c r="D653" s="431" t="s">
        <v>68</v>
      </c>
      <c r="E653" s="7">
        <v>0</v>
      </c>
      <c r="F653" s="331">
        <v>1</v>
      </c>
      <c r="G653" s="6">
        <v>0</v>
      </c>
      <c r="H653" s="6">
        <v>1</v>
      </c>
      <c r="I653" s="7" t="s">
        <v>309</v>
      </c>
      <c r="J653" s="7" t="s">
        <v>309</v>
      </c>
      <c r="K653" s="7" t="s">
        <v>309</v>
      </c>
      <c r="L653" s="7" t="s">
        <v>309</v>
      </c>
      <c r="M653" s="7" t="s">
        <v>89</v>
      </c>
      <c r="N653" s="7" t="s">
        <v>89</v>
      </c>
      <c r="O653" s="7" t="s">
        <v>89</v>
      </c>
      <c r="P653" s="7" t="s">
        <v>89</v>
      </c>
      <c r="S653" s="23">
        <v>16.028571428571428</v>
      </c>
      <c r="T653" s="177">
        <v>42486</v>
      </c>
      <c r="U653" s="137" t="s">
        <v>278</v>
      </c>
      <c r="W653" s="25">
        <v>2</v>
      </c>
      <c r="X653" s="6"/>
      <c r="Y653" s="6"/>
      <c r="Z653" s="587">
        <v>42433</v>
      </c>
      <c r="AE653" s="4" t="str">
        <f>IF(A653="","",(IFERROR(VLOOKUP(A653,Projecten!A$4:W$2618,5,FALSE),"niet bekend")))</f>
        <v>niet bekend</v>
      </c>
      <c r="AF653" s="973" t="str">
        <f t="shared" si="81"/>
        <v>niet bekend</v>
      </c>
      <c r="AG653" s="1028" t="str">
        <f>IF(A653="","",(IFERROR(VLOOKUP(A653,Projecten!A$4:W$2618,23,FALSE),"niet bekend")))</f>
        <v>niet bekend</v>
      </c>
      <c r="AH653" s="1028" t="str">
        <f>IF(A653="","",(IFERROR(VLOOKUP(A653,Projecten!A$4:W$2618,12,FALSE),"niet bekend")))</f>
        <v>niet bekend</v>
      </c>
      <c r="AI653" s="1026" t="str">
        <f>IFERROR(IF(AF653="","",(AH653-AF653)),"")</f>
        <v/>
      </c>
    </row>
    <row r="654" spans="1:35" x14ac:dyDescent="0.2">
      <c r="A654" s="290">
        <v>2016161</v>
      </c>
      <c r="B654" s="396" t="s">
        <v>1120</v>
      </c>
      <c r="C654" s="291" t="s">
        <v>1052</v>
      </c>
      <c r="D654" s="292" t="s">
        <v>68</v>
      </c>
      <c r="E654" s="1958">
        <v>0</v>
      </c>
      <c r="F654" s="347">
        <v>0</v>
      </c>
      <c r="G654" s="347">
        <v>0</v>
      </c>
      <c r="H654" s="291">
        <v>0</v>
      </c>
      <c r="I654" s="7" t="s">
        <v>309</v>
      </c>
      <c r="J654" s="7" t="s">
        <v>309</v>
      </c>
      <c r="K654" s="7" t="s">
        <v>309</v>
      </c>
      <c r="L654" s="7" t="s">
        <v>309</v>
      </c>
      <c r="M654" s="7" t="s">
        <v>89</v>
      </c>
      <c r="N654" s="7" t="s">
        <v>89</v>
      </c>
      <c r="O654" s="7" t="s">
        <v>89</v>
      </c>
      <c r="P654" s="7" t="s">
        <v>89</v>
      </c>
      <c r="S654" s="23">
        <v>16.028571428571428</v>
      </c>
      <c r="T654" s="177">
        <v>42480</v>
      </c>
      <c r="U654" s="137" t="s">
        <v>278</v>
      </c>
      <c r="W654" s="25">
        <v>2</v>
      </c>
      <c r="X654" s="6"/>
      <c r="Y654" s="6"/>
      <c r="Z654" s="5"/>
      <c r="AE654" s="4">
        <f>IF(A654="","",(IFERROR(VLOOKUP(A654,Projecten!A$4:W$2618,5,FALSE),"niet bekend")))</f>
        <v>0</v>
      </c>
      <c r="AF654" s="973">
        <f t="shared" si="81"/>
        <v>360</v>
      </c>
      <c r="AG654" s="1028">
        <f>IF(A654="","",(IFERROR(VLOOKUP(A654,Projecten!A$4:W$2618,23,FALSE),"niet bekend")))</f>
        <v>360</v>
      </c>
      <c r="AH654" s="1028">
        <f>IF(A654="","",(IFERROR(VLOOKUP(A654,Projecten!A$4:W$2618,12,FALSE),"niet bekend")))</f>
        <v>360</v>
      </c>
      <c r="AI654" s="1026">
        <f>IFERROR(IF(AF654="","",(AH654-AF654)),"")</f>
        <v>0</v>
      </c>
    </row>
    <row r="655" spans="1:35" s="4" customFormat="1" ht="12.75" customHeight="1" x14ac:dyDescent="0.2">
      <c r="A655" s="295">
        <v>2016129</v>
      </c>
      <c r="B655" s="1500" t="s">
        <v>1120</v>
      </c>
      <c r="C655" s="295" t="s">
        <v>1040</v>
      </c>
      <c r="D655" s="1" t="s">
        <v>68</v>
      </c>
      <c r="E655" s="39">
        <v>0</v>
      </c>
      <c r="F655" s="1">
        <v>0</v>
      </c>
      <c r="G655" s="1">
        <v>0</v>
      </c>
      <c r="H655" s="1">
        <v>0</v>
      </c>
      <c r="I655" s="75" t="s">
        <v>309</v>
      </c>
      <c r="J655" s="75" t="s">
        <v>309</v>
      </c>
      <c r="K655" s="7" t="s">
        <v>309</v>
      </c>
      <c r="L655" s="7" t="s">
        <v>309</v>
      </c>
      <c r="M655" s="7" t="s">
        <v>89</v>
      </c>
      <c r="N655" s="7" t="s">
        <v>89</v>
      </c>
      <c r="O655" s="7" t="s">
        <v>89</v>
      </c>
      <c r="P655" s="7" t="s">
        <v>89</v>
      </c>
      <c r="R655" s="2124"/>
      <c r="S655" s="23">
        <v>16.028571428571428</v>
      </c>
      <c r="T655" s="181">
        <v>42480</v>
      </c>
      <c r="U655" s="189" t="s">
        <v>278</v>
      </c>
      <c r="V655" s="206"/>
      <c r="W655" s="25">
        <v>1</v>
      </c>
      <c r="X655" s="79"/>
      <c r="Y655" s="79"/>
      <c r="Z655" s="111"/>
      <c r="AE655" s="4">
        <f>IF(A655="","",(IFERROR(VLOOKUP(A655,Projecten!A$4:W$2618,5,FALSE),"niet bekend")))</f>
        <v>0</v>
      </c>
      <c r="AF655" s="973">
        <f t="shared" si="81"/>
        <v>50</v>
      </c>
      <c r="AG655" s="1028">
        <f>IF(A655="","",(IFERROR(VLOOKUP(A655,Projecten!A$4:W$2618,23,FALSE),"niet bekend")))</f>
        <v>50</v>
      </c>
      <c r="AH655" s="1028">
        <f>IF(A655="","",(IFERROR(VLOOKUP(A655,Projecten!A$4:W$2618,12,FALSE),"niet bekend")))</f>
        <v>50</v>
      </c>
      <c r="AI655" s="1026">
        <f>IFERROR(IF(AF655="","",(AH655-AF655)),"")</f>
        <v>0</v>
      </c>
    </row>
    <row r="656" spans="1:35" s="4" customFormat="1" ht="12.75" customHeight="1" x14ac:dyDescent="0.2">
      <c r="A656" s="295">
        <v>2016180</v>
      </c>
      <c r="B656" s="444" t="s">
        <v>1120</v>
      </c>
      <c r="C656" s="450" t="s">
        <v>1118</v>
      </c>
      <c r="D656" s="1" t="s">
        <v>68</v>
      </c>
      <c r="E656" s="1951">
        <v>0</v>
      </c>
      <c r="F656" s="226">
        <v>0</v>
      </c>
      <c r="G656" s="226">
        <v>0</v>
      </c>
      <c r="H656" s="226">
        <v>0</v>
      </c>
      <c r="I656" s="75" t="s">
        <v>309</v>
      </c>
      <c r="J656" s="75" t="s">
        <v>309</v>
      </c>
      <c r="K656" s="7" t="s">
        <v>309</v>
      </c>
      <c r="L656" s="7" t="s">
        <v>309</v>
      </c>
      <c r="M656" s="7" t="s">
        <v>89</v>
      </c>
      <c r="N656" s="7" t="s">
        <v>89</v>
      </c>
      <c r="O656" s="7" t="s">
        <v>89</v>
      </c>
      <c r="P656" s="7" t="s">
        <v>89</v>
      </c>
      <c r="R656" s="2124"/>
      <c r="S656" s="23"/>
      <c r="T656" s="181"/>
      <c r="U656" s="189"/>
      <c r="V656" s="206"/>
      <c r="W656" s="25">
        <v>1</v>
      </c>
      <c r="X656" s="79"/>
      <c r="Y656" s="79"/>
      <c r="Z656" s="111"/>
      <c r="AE656" s="4">
        <f>IF(A656="","",(IFERROR(VLOOKUP(A656,Projecten!A$4:W$2618,5,FALSE),"niet bekend")))</f>
        <v>0</v>
      </c>
      <c r="AF656" s="973">
        <f t="shared" si="81"/>
        <v>318</v>
      </c>
      <c r="AG656" s="1028">
        <f>IF(A656="","",(IFERROR(VLOOKUP(A656,Projecten!A$4:W$2618,23,FALSE),"niet bekend")))</f>
        <v>318</v>
      </c>
      <c r="AH656" s="1028">
        <f>IF(A656="","",(IFERROR(VLOOKUP(A656,Projecten!A$4:W$2618,12,FALSE),"niet bekend")))</f>
        <v>318</v>
      </c>
      <c r="AI656" s="1026">
        <f>IFERROR(IF(AF656="","",(AH656-AF656)),"")</f>
        <v>0</v>
      </c>
    </row>
    <row r="657" spans="1:35" x14ac:dyDescent="0.2">
      <c r="A657" s="290">
        <v>2016080</v>
      </c>
      <c r="B657" s="396" t="s">
        <v>1120</v>
      </c>
      <c r="C657" s="291" t="s">
        <v>1048</v>
      </c>
      <c r="D657" s="292" t="s">
        <v>68</v>
      </c>
      <c r="E657" s="1958">
        <v>0</v>
      </c>
      <c r="F657" s="291">
        <v>0</v>
      </c>
      <c r="G657" s="385">
        <v>0</v>
      </c>
      <c r="H657" s="291">
        <v>0</v>
      </c>
      <c r="I657" s="7" t="s">
        <v>309</v>
      </c>
      <c r="J657" s="7" t="s">
        <v>309</v>
      </c>
      <c r="K657" s="7" t="s">
        <v>309</v>
      </c>
      <c r="L657" s="7" t="s">
        <v>309</v>
      </c>
      <c r="M657" s="7" t="s">
        <v>89</v>
      </c>
      <c r="N657" s="7" t="s">
        <v>89</v>
      </c>
      <c r="O657" s="7" t="s">
        <v>89</v>
      </c>
      <c r="P657" s="7" t="s">
        <v>89</v>
      </c>
      <c r="S657" s="23">
        <v>16.028571428571428</v>
      </c>
      <c r="T657" s="177">
        <v>42480</v>
      </c>
      <c r="U657" s="137" t="s">
        <v>278</v>
      </c>
      <c r="W657" s="25">
        <v>1</v>
      </c>
      <c r="X657" s="6"/>
      <c r="Y657" s="6"/>
      <c r="Z657" s="5"/>
      <c r="AE657" s="4">
        <f>IF(A657="","",(IFERROR(VLOOKUP(A657,Projecten!A$4:W$2618,5,FALSE),"niet bekend")))</f>
        <v>1</v>
      </c>
      <c r="AF657" s="973">
        <f t="shared" si="81"/>
        <v>0</v>
      </c>
      <c r="AG657" s="1028"/>
      <c r="AH657" s="1028"/>
      <c r="AI657" s="1026">
        <f>IF(AF657="","",(AH657-AF657))</f>
        <v>0</v>
      </c>
    </row>
    <row r="658" spans="1:35" x14ac:dyDescent="0.2">
      <c r="A658" s="290">
        <v>2016179</v>
      </c>
      <c r="B658" s="396" t="s">
        <v>1120</v>
      </c>
      <c r="C658" s="2" t="s">
        <v>1110</v>
      </c>
      <c r="D658" s="292" t="s">
        <v>68</v>
      </c>
      <c r="E658" s="1958">
        <v>0</v>
      </c>
      <c r="F658" s="291">
        <v>0</v>
      </c>
      <c r="G658" s="385">
        <v>0</v>
      </c>
      <c r="H658" s="291">
        <v>0</v>
      </c>
      <c r="I658" s="7" t="s">
        <v>309</v>
      </c>
      <c r="J658" s="7" t="s">
        <v>309</v>
      </c>
      <c r="K658" s="7" t="s">
        <v>309</v>
      </c>
      <c r="L658" s="7" t="s">
        <v>309</v>
      </c>
      <c r="M658" s="7" t="s">
        <v>89</v>
      </c>
      <c r="N658" s="7" t="s">
        <v>89</v>
      </c>
      <c r="O658" s="7" t="s">
        <v>89</v>
      </c>
      <c r="P658" s="7" t="s">
        <v>89</v>
      </c>
      <c r="S658" s="23"/>
      <c r="U658" s="137"/>
      <c r="W658" s="25">
        <v>1</v>
      </c>
      <c r="X658" s="6"/>
      <c r="Y658" s="6"/>
      <c r="Z658" s="5"/>
      <c r="AE658" s="4">
        <f>IF(A658="","",(IFERROR(VLOOKUP(A658,Projecten!A$4:W$2618,5,FALSE),"niet bekend")))</f>
        <v>0</v>
      </c>
      <c r="AF658" s="973">
        <f t="shared" si="81"/>
        <v>35.9</v>
      </c>
      <c r="AG658" s="1028">
        <f>IF(A658="","",(IFERROR(VLOOKUP(A658,Projecten!A$4:W$2618,23,FALSE),"niet bekend")))</f>
        <v>35.9</v>
      </c>
      <c r="AH658" s="1028">
        <f>IF(A658="","",(IFERROR(VLOOKUP(A658,Projecten!A$4:W$2618,12,FALSE),"niet bekend")))</f>
        <v>35.9</v>
      </c>
      <c r="AI658" s="1026">
        <f>IF(AF658="","",(AH658-AF658))</f>
        <v>0</v>
      </c>
    </row>
    <row r="659" spans="1:35" s="38" customFormat="1" ht="12.75" customHeight="1" x14ac:dyDescent="0.2">
      <c r="A659" s="30"/>
      <c r="B659" s="1491"/>
      <c r="C659" s="31"/>
      <c r="D659" s="31"/>
      <c r="E659" s="32"/>
      <c r="F659" s="31"/>
      <c r="G659" s="31"/>
      <c r="H659" s="31"/>
      <c r="I659" s="32"/>
      <c r="J659" s="32"/>
      <c r="K659" s="32"/>
      <c r="L659" s="32"/>
      <c r="M659" s="32"/>
      <c r="N659" s="32"/>
      <c r="O659" s="32"/>
      <c r="P659" s="32"/>
      <c r="Q659" s="33"/>
      <c r="R659" s="33"/>
      <c r="S659" s="1198"/>
      <c r="T659" s="176"/>
      <c r="U659" s="35"/>
      <c r="V659" s="35"/>
      <c r="W659" s="35"/>
      <c r="X659" s="83"/>
      <c r="Y659" s="84"/>
      <c r="Z659" s="36"/>
      <c r="AF659" s="983"/>
      <c r="AG659" s="1030"/>
      <c r="AH659" s="1030"/>
      <c r="AI659" s="1030"/>
    </row>
    <row r="660" spans="1:35" s="1038" customFormat="1" ht="12.75" customHeight="1" x14ac:dyDescent="0.2">
      <c r="A660" s="956"/>
      <c r="B660" s="1511"/>
      <c r="C660" s="1053">
        <f>SUM(F660:H660)</f>
        <v>221</v>
      </c>
      <c r="D660" s="1054"/>
      <c r="E660" s="1055">
        <f>SUM(E668:E679)</f>
        <v>14</v>
      </c>
      <c r="F660" s="1054">
        <f>SUM(F668:F679)</f>
        <v>117</v>
      </c>
      <c r="G660" s="1054">
        <f>SUM(G668:G679)</f>
        <v>72</v>
      </c>
      <c r="H660" s="1054">
        <f>SUM(H668:H679)</f>
        <v>32</v>
      </c>
      <c r="I660" s="1055"/>
      <c r="J660" s="1055"/>
      <c r="K660" s="1055"/>
      <c r="L660" s="1055"/>
      <c r="M660" s="1055"/>
      <c r="N660" s="1055"/>
      <c r="O660" s="1055"/>
      <c r="P660" s="1055"/>
      <c r="Q660" s="1057">
        <v>17</v>
      </c>
      <c r="R660" s="1057"/>
      <c r="S660" s="1204"/>
      <c r="T660" s="1058"/>
      <c r="U660" s="1059"/>
      <c r="V660" s="1059">
        <f>SUM(W660:W680)</f>
        <v>352.25</v>
      </c>
      <c r="W660" s="960"/>
      <c r="X660" s="1049">
        <v>284</v>
      </c>
      <c r="Y660" s="961">
        <f>V660-X660</f>
        <v>68.25</v>
      </c>
      <c r="Z660" s="1050"/>
      <c r="AE660" s="1038" t="str">
        <f>IF(A660="","",(IFERROR(VLOOKUP(A660,Projecten!A$4:W$2618,5,FALSE),"niet bekend")))</f>
        <v/>
      </c>
      <c r="AF660" s="1037">
        <f>SUM(AF661:AF680)</f>
        <v>36961.870000000003</v>
      </c>
      <c r="AG660" s="1027" t="str">
        <f>IF(A660="","",(IFERROR(VLOOKUP(A660,Projecten!A$4:W$2618,23,FALSE),"niet bekend")))</f>
        <v/>
      </c>
      <c r="AH660" s="1027" t="str">
        <f>IF(A660="","",(IFERROR(VLOOKUP(A660,Projecten!A$4:W$2618,12,FALSE),"niet bekend")))</f>
        <v/>
      </c>
      <c r="AI660" s="1027"/>
    </row>
    <row r="661" spans="1:35" s="90" customFormat="1" ht="12.75" customHeight="1" x14ac:dyDescent="0.2">
      <c r="A661" s="160"/>
      <c r="B661" s="1495"/>
      <c r="C661" s="375"/>
      <c r="D661" s="99"/>
      <c r="E661" s="75"/>
      <c r="F661" s="99"/>
      <c r="G661" s="99"/>
      <c r="H661" s="99"/>
      <c r="I661" s="75"/>
      <c r="J661" s="75"/>
      <c r="K661" s="75"/>
      <c r="L661" s="75"/>
      <c r="M661" s="75"/>
      <c r="N661" s="75"/>
      <c r="O661" s="75"/>
      <c r="P661" s="75"/>
      <c r="Q661" s="4" t="s">
        <v>997</v>
      </c>
      <c r="R661" s="161"/>
      <c r="S661" s="1203"/>
      <c r="T661" s="185"/>
      <c r="U661" s="162"/>
      <c r="V661" s="162"/>
      <c r="W661" s="97"/>
      <c r="X661" s="163"/>
      <c r="Y661" s="164"/>
      <c r="Z661" s="382"/>
      <c r="AE661" s="90" t="str">
        <f>IF(A661="","",(IFERROR(VLOOKUP(A661,Projecten!A$4:W$2618,5,FALSE),"niet bekend")))</f>
        <v/>
      </c>
      <c r="AF661" s="972" t="str">
        <f t="shared" ref="AF661:AF678" si="82">IF(AE661="","",(E661/AE661*AH661))</f>
        <v/>
      </c>
      <c r="AG661" s="1028" t="str">
        <f>IF(A661="","",(IFERROR(VLOOKUP(A661,Projecten!A$4:W$2618,23,FALSE),"niet bekend")))</f>
        <v/>
      </c>
      <c r="AH661" s="1028" t="str">
        <f>IF(A661="","",(IFERROR(VLOOKUP(A661,Projecten!A$4:W$2618,12,FALSE),"niet bekend")))</f>
        <v/>
      </c>
      <c r="AI661" s="1028" t="str">
        <f t="shared" ref="AI661:AI679" si="83">IF(AF661="","",(AH661-AF661))</f>
        <v/>
      </c>
    </row>
    <row r="662" spans="1:35" s="4" customFormat="1" ht="12.75" customHeight="1" x14ac:dyDescent="0.2">
      <c r="A662" s="2"/>
      <c r="B662" s="1492"/>
      <c r="C662" s="433" t="s">
        <v>1056</v>
      </c>
      <c r="D662" s="1"/>
      <c r="E662" s="39"/>
      <c r="F662" s="1"/>
      <c r="G662" s="1"/>
      <c r="H662" s="1"/>
      <c r="I662" s="74"/>
      <c r="J662" s="29"/>
      <c r="K662" s="29"/>
      <c r="L662" s="29"/>
      <c r="M662" s="29"/>
      <c r="N662" s="29"/>
      <c r="O662" s="29"/>
      <c r="P662" s="29"/>
      <c r="R662" s="2124"/>
      <c r="S662" s="23"/>
      <c r="T662" s="181"/>
      <c r="W662" s="464">
        <v>90.75</v>
      </c>
      <c r="X662" s="79"/>
      <c r="Y662" s="79"/>
      <c r="Z662" s="272"/>
      <c r="AE662" s="4" t="str">
        <f>IF(A662="","",(IFERROR(VLOOKUP(A662,Projecten!A$4:W$2618,5,FALSE),"niet bekend")))</f>
        <v/>
      </c>
      <c r="AF662" s="973" t="str">
        <f t="shared" si="82"/>
        <v/>
      </c>
      <c r="AG662" s="1028" t="str">
        <f>IF(A662="","",(IFERROR(VLOOKUP(A662,Projecten!A$4:W$2618,23,FALSE),"niet bekend")))</f>
        <v/>
      </c>
      <c r="AH662" s="1028" t="str">
        <f>IF(A662="","",(IFERROR(VLOOKUP(A662,Projecten!A$4:W$2618,12,FALSE),"niet bekend")))</f>
        <v/>
      </c>
      <c r="AI662" s="1026" t="str">
        <f t="shared" si="83"/>
        <v/>
      </c>
    </row>
    <row r="663" spans="1:35" s="90" customFormat="1" ht="12.75" customHeight="1" x14ac:dyDescent="0.2">
      <c r="A663" s="160"/>
      <c r="B663" s="1495"/>
      <c r="C663" s="296" t="s">
        <v>1126</v>
      </c>
      <c r="D663" s="99"/>
      <c r="E663" s="75"/>
      <c r="F663" s="99"/>
      <c r="G663" s="99"/>
      <c r="H663" s="99"/>
      <c r="I663" s="75"/>
      <c r="J663" s="75"/>
      <c r="K663" s="75"/>
      <c r="L663" s="75"/>
      <c r="M663" s="75"/>
      <c r="N663" s="75"/>
      <c r="O663" s="75"/>
      <c r="P663" s="75"/>
      <c r="Q663" s="161"/>
      <c r="R663" s="161"/>
      <c r="S663" s="1203"/>
      <c r="T663" s="185"/>
      <c r="U663" s="162"/>
      <c r="V663" s="162"/>
      <c r="W663" s="465">
        <v>3</v>
      </c>
      <c r="X663" s="163"/>
      <c r="Y663" s="164"/>
      <c r="Z663" s="382"/>
      <c r="AE663" s="90" t="str">
        <f>IF(A663="","",(IFERROR(VLOOKUP(A663,Projecten!A$4:W$2618,5,FALSE),"niet bekend")))</f>
        <v/>
      </c>
      <c r="AF663" s="972" t="str">
        <f t="shared" si="82"/>
        <v/>
      </c>
      <c r="AG663" s="1028" t="str">
        <f>IF(A663="","",(IFERROR(VLOOKUP(A663,Projecten!A$4:W$2618,23,FALSE),"niet bekend")))</f>
        <v/>
      </c>
      <c r="AH663" s="1028" t="str">
        <f>IF(A663="","",(IFERROR(VLOOKUP(A663,Projecten!A$4:W$2618,12,FALSE),"niet bekend")))</f>
        <v/>
      </c>
      <c r="AI663" s="1028" t="str">
        <f t="shared" si="83"/>
        <v/>
      </c>
    </row>
    <row r="664" spans="1:35" s="90" customFormat="1" ht="12.75" customHeight="1" x14ac:dyDescent="0.2">
      <c r="A664" s="160"/>
      <c r="B664" s="1495"/>
      <c r="C664" s="296" t="s">
        <v>1170</v>
      </c>
      <c r="D664" s="99"/>
      <c r="E664" s="75"/>
      <c r="F664" s="99"/>
      <c r="G664" s="99"/>
      <c r="H664" s="99"/>
      <c r="I664" s="75"/>
      <c r="J664" s="75"/>
      <c r="K664" s="75"/>
      <c r="L664" s="75"/>
      <c r="M664" s="75"/>
      <c r="N664" s="75"/>
      <c r="O664" s="75"/>
      <c r="P664" s="75"/>
      <c r="Q664" s="161"/>
      <c r="R664" s="161"/>
      <c r="S664" s="1203"/>
      <c r="T664" s="185"/>
      <c r="U664" s="162"/>
      <c r="V664" s="162"/>
      <c r="W664" s="465">
        <v>2.5</v>
      </c>
      <c r="X664" s="163"/>
      <c r="Y664" s="164"/>
      <c r="Z664" s="382"/>
      <c r="AE664" s="90" t="str">
        <f>IF(A664="","",(IFERROR(VLOOKUP(A664,Projecten!A$4:W$2618,5,FALSE),"niet bekend")))</f>
        <v/>
      </c>
      <c r="AF664" s="972" t="str">
        <f t="shared" si="82"/>
        <v/>
      </c>
      <c r="AG664" s="1028" t="str">
        <f>IF(A664="","",(IFERROR(VLOOKUP(A664,Projecten!A$4:W$2618,23,FALSE),"niet bekend")))</f>
        <v/>
      </c>
      <c r="AH664" s="1028" t="str">
        <f>IF(A664="","",(IFERROR(VLOOKUP(A664,Projecten!A$4:W$2618,12,FALSE),"niet bekend")))</f>
        <v/>
      </c>
      <c r="AI664" s="1028" t="str">
        <f t="shared" si="83"/>
        <v/>
      </c>
    </row>
    <row r="665" spans="1:35" s="90" customFormat="1" ht="12.75" customHeight="1" x14ac:dyDescent="0.2">
      <c r="A665" s="160"/>
      <c r="B665" s="1495"/>
      <c r="C665" s="296" t="s">
        <v>1169</v>
      </c>
      <c r="D665" s="99"/>
      <c r="E665" s="75"/>
      <c r="F665" s="99"/>
      <c r="G665" s="99"/>
      <c r="H665" s="99"/>
      <c r="I665" s="75"/>
      <c r="J665" s="75"/>
      <c r="K665" s="75"/>
      <c r="L665" s="75"/>
      <c r="M665" s="75"/>
      <c r="N665" s="75"/>
      <c r="O665" s="75"/>
      <c r="P665" s="75"/>
      <c r="Q665" s="161"/>
      <c r="R665" s="161"/>
      <c r="S665" s="1203"/>
      <c r="T665" s="185"/>
      <c r="U665" s="162"/>
      <c r="V665" s="162"/>
      <c r="W665" s="465">
        <v>1</v>
      </c>
      <c r="X665" s="163"/>
      <c r="Y665" s="164"/>
      <c r="Z665" s="382"/>
      <c r="AE665" s="90" t="str">
        <f>IF(A665="","",(IFERROR(VLOOKUP(A665,Projecten!A$4:W$2618,5,FALSE),"niet bekend")))</f>
        <v/>
      </c>
      <c r="AF665" s="972" t="str">
        <f t="shared" si="82"/>
        <v/>
      </c>
      <c r="AG665" s="1028" t="str">
        <f>IF(A665="","",(IFERROR(VLOOKUP(A665,Projecten!A$4:W$2618,23,FALSE),"niet bekend")))</f>
        <v/>
      </c>
      <c r="AH665" s="1028" t="str">
        <f>IF(A665="","",(IFERROR(VLOOKUP(A665,Projecten!A$4:W$2618,12,FALSE),"niet bekend")))</f>
        <v/>
      </c>
      <c r="AI665" s="1028" t="str">
        <f t="shared" si="83"/>
        <v/>
      </c>
    </row>
    <row r="666" spans="1:35" s="90" customFormat="1" ht="12.75" customHeight="1" x14ac:dyDescent="0.2">
      <c r="A666" s="160"/>
      <c r="B666" s="1495"/>
      <c r="C666" s="296" t="s">
        <v>1172</v>
      </c>
      <c r="D666" s="99"/>
      <c r="E666" s="75"/>
      <c r="F666" s="99"/>
      <c r="G666" s="99"/>
      <c r="H666" s="99"/>
      <c r="I666" s="75"/>
      <c r="J666" s="75"/>
      <c r="K666" s="75"/>
      <c r="L666" s="75"/>
      <c r="M666" s="75"/>
      <c r="N666" s="75"/>
      <c r="O666" s="75"/>
      <c r="P666" s="75"/>
      <c r="Q666" s="161"/>
      <c r="R666" s="161"/>
      <c r="S666" s="1203"/>
      <c r="T666" s="185"/>
      <c r="U666" s="162"/>
      <c r="V666" s="162"/>
      <c r="W666" s="465">
        <v>13.25</v>
      </c>
      <c r="X666" s="163"/>
      <c r="Y666" s="164"/>
      <c r="Z666" s="382"/>
      <c r="AE666" s="90" t="str">
        <f>IF(A666="","",(IFERROR(VLOOKUP(A666,Projecten!A$4:W$2618,5,FALSE),"niet bekend")))</f>
        <v/>
      </c>
      <c r="AF666" s="972" t="str">
        <f t="shared" si="82"/>
        <v/>
      </c>
      <c r="AG666" s="1028" t="str">
        <f>IF(A666="","",(IFERROR(VLOOKUP(A666,Projecten!A$4:W$2618,23,FALSE),"niet bekend")))</f>
        <v/>
      </c>
      <c r="AH666" s="1028" t="str">
        <f>IF(A666="","",(IFERROR(VLOOKUP(A666,Projecten!A$4:W$2618,12,FALSE),"niet bekend")))</f>
        <v/>
      </c>
      <c r="AI666" s="1028" t="str">
        <f t="shared" si="83"/>
        <v/>
      </c>
    </row>
    <row r="667" spans="1:35" s="90" customFormat="1" ht="12.75" customHeight="1" x14ac:dyDescent="0.2">
      <c r="A667" s="160"/>
      <c r="B667" s="1495"/>
      <c r="C667" s="296" t="s">
        <v>1183</v>
      </c>
      <c r="D667" s="99"/>
      <c r="E667" s="75"/>
      <c r="F667" s="99"/>
      <c r="G667" s="99"/>
      <c r="H667" s="99"/>
      <c r="I667" s="75"/>
      <c r="J667" s="75"/>
      <c r="K667" s="75"/>
      <c r="L667" s="75"/>
      <c r="M667" s="75"/>
      <c r="N667" s="75"/>
      <c r="O667" s="75"/>
      <c r="P667" s="75"/>
      <c r="Q667" s="161"/>
      <c r="R667" s="161"/>
      <c r="S667" s="1203"/>
      <c r="T667" s="185"/>
      <c r="U667" s="162"/>
      <c r="V667" s="162"/>
      <c r="W667" s="465">
        <v>1.75</v>
      </c>
      <c r="X667" s="163"/>
      <c r="Y667" s="164"/>
      <c r="Z667" s="382"/>
      <c r="AE667" s="90" t="str">
        <f>IF(A667="","",(IFERROR(VLOOKUP(A667,Projecten!A$4:W$2618,5,FALSE),"niet bekend")))</f>
        <v/>
      </c>
      <c r="AF667" s="972" t="str">
        <f t="shared" si="82"/>
        <v/>
      </c>
      <c r="AG667" s="1028" t="str">
        <f>IF(A667="","",(IFERROR(VLOOKUP(A667,Projecten!A$4:W$2618,23,FALSE),"niet bekend")))</f>
        <v/>
      </c>
      <c r="AH667" s="1028" t="str">
        <f>IF(A667="","",(IFERROR(VLOOKUP(A667,Projecten!A$4:W$2618,12,FALSE),"niet bekend")))</f>
        <v/>
      </c>
      <c r="AI667" s="1028" t="str">
        <f t="shared" si="83"/>
        <v/>
      </c>
    </row>
    <row r="668" spans="1:35" s="4" customFormat="1" ht="12.75" customHeight="1" x14ac:dyDescent="0.2">
      <c r="A668" s="423">
        <v>2016121</v>
      </c>
      <c r="B668" s="1513">
        <v>120626</v>
      </c>
      <c r="C668" s="424">
        <v>587516</v>
      </c>
      <c r="D668" s="417" t="s">
        <v>68</v>
      </c>
      <c r="E668" s="1968">
        <v>1</v>
      </c>
      <c r="F668" s="426">
        <v>10</v>
      </c>
      <c r="G668" s="425">
        <v>5</v>
      </c>
      <c r="H668" s="425">
        <v>3</v>
      </c>
      <c r="I668" s="147" t="s">
        <v>89</v>
      </c>
      <c r="J668" s="147" t="s">
        <v>89</v>
      </c>
      <c r="K668" s="74" t="s">
        <v>309</v>
      </c>
      <c r="L668" s="74" t="s">
        <v>309</v>
      </c>
      <c r="M668" s="74" t="s">
        <v>89</v>
      </c>
      <c r="N668" s="74" t="s">
        <v>89</v>
      </c>
      <c r="O668" s="74" t="s">
        <v>89</v>
      </c>
      <c r="P668" s="74"/>
      <c r="Q668" s="400"/>
      <c r="R668" s="2122"/>
      <c r="S668" s="379">
        <f>IF(T668&lt;=0,"",(((T668-'In Productie'!$E$1)/7)+0.6))</f>
        <v>6070.0285714285719</v>
      </c>
      <c r="T668" s="186">
        <v>42486</v>
      </c>
      <c r="U668" s="406" t="s">
        <v>278</v>
      </c>
      <c r="V668" s="150" t="s">
        <v>1030</v>
      </c>
      <c r="W668" s="97">
        <v>15</v>
      </c>
      <c r="X668" s="79"/>
      <c r="Y668" s="79"/>
      <c r="Z668" s="586">
        <v>42472</v>
      </c>
      <c r="AE668" s="4">
        <f>IF(A668="","",(IFERROR(VLOOKUP(A668,Projecten!A$4:W$2618,5,FALSE),"niet bekend")))</f>
        <v>1</v>
      </c>
      <c r="AF668" s="973">
        <f t="shared" si="82"/>
        <v>2602</v>
      </c>
      <c r="AG668" s="1028">
        <f>IF(A668="","",(IFERROR(VLOOKUP(A668,Projecten!A$4:W$2618,23,FALSE),"niet bekend")))</f>
        <v>2602</v>
      </c>
      <c r="AH668" s="1028">
        <f>IF(A668="","",(IFERROR(VLOOKUP(A668,Projecten!A$4:W$2618,12,FALSE),"niet bekend")))</f>
        <v>2602</v>
      </c>
      <c r="AI668" s="1026">
        <f t="shared" si="83"/>
        <v>0</v>
      </c>
    </row>
    <row r="669" spans="1:35" s="4" customFormat="1" ht="12.75" customHeight="1" x14ac:dyDescent="0.2">
      <c r="A669" s="423">
        <v>2016127</v>
      </c>
      <c r="B669" s="1513">
        <v>120627</v>
      </c>
      <c r="C669" s="424" t="s">
        <v>980</v>
      </c>
      <c r="D669" s="417" t="s">
        <v>68</v>
      </c>
      <c r="E669" s="1968">
        <v>6</v>
      </c>
      <c r="F669" s="333">
        <v>42</v>
      </c>
      <c r="G669" s="119">
        <v>36</v>
      </c>
      <c r="H669" s="119">
        <v>6</v>
      </c>
      <c r="I669" s="147" t="s">
        <v>89</v>
      </c>
      <c r="J669" s="74" t="s">
        <v>309</v>
      </c>
      <c r="K669" s="74" t="s">
        <v>309</v>
      </c>
      <c r="L669" s="74" t="s">
        <v>309</v>
      </c>
      <c r="M669" s="74" t="s">
        <v>89</v>
      </c>
      <c r="N669" s="74" t="s">
        <v>89</v>
      </c>
      <c r="O669" s="74" t="s">
        <v>612</v>
      </c>
      <c r="P669" s="74"/>
      <c r="Q669" s="90" t="s">
        <v>1117</v>
      </c>
      <c r="R669" s="2122"/>
      <c r="S669" s="379">
        <f>IF(T669&lt;=0,"",(((T669-'In Productie'!$E$1)/7)+0.6))</f>
        <v>6071.885714285715</v>
      </c>
      <c r="T669" s="186">
        <v>42499</v>
      </c>
      <c r="U669" s="406" t="s">
        <v>561</v>
      </c>
      <c r="V669" s="90"/>
      <c r="W669" s="97">
        <v>66</v>
      </c>
      <c r="X669" s="79"/>
      <c r="Y669" s="79"/>
      <c r="Z669" s="586">
        <v>42468</v>
      </c>
      <c r="AE669" s="4">
        <f>IF(A669="","",(IFERROR(VLOOKUP(A669,Projecten!A$4:W$2618,5,FALSE),"niet bekend")))</f>
        <v>8</v>
      </c>
      <c r="AF669" s="973">
        <f t="shared" si="82"/>
        <v>8358</v>
      </c>
      <c r="AG669" s="1028">
        <f>IF(A669="","",(IFERROR(VLOOKUP(A669,Projecten!A$4:W$2618,23,FALSE),"niet bekend")))</f>
        <v>11144</v>
      </c>
      <c r="AH669" s="1028">
        <f>IF(A669="","",(IFERROR(VLOOKUP(A669,Projecten!A$4:W$2618,12,FALSE),"niet bekend")))</f>
        <v>11144</v>
      </c>
      <c r="AI669" s="1026">
        <f t="shared" si="83"/>
        <v>2786</v>
      </c>
    </row>
    <row r="670" spans="1:35" s="4" customFormat="1" ht="12.75" customHeight="1" x14ac:dyDescent="0.2">
      <c r="A670" s="423"/>
      <c r="B670" s="1513"/>
      <c r="C670" s="424"/>
      <c r="D670" s="417"/>
      <c r="E670" s="1968"/>
      <c r="F670" s="426"/>
      <c r="G670" s="425"/>
      <c r="H670" s="425"/>
      <c r="I670" s="147"/>
      <c r="J670" s="147"/>
      <c r="K670" s="74"/>
      <c r="L670" s="74"/>
      <c r="M670" s="74"/>
      <c r="N670" s="74"/>
      <c r="O670" s="74"/>
      <c r="P670" s="74"/>
      <c r="Q670" s="400"/>
      <c r="R670" s="2122"/>
      <c r="S670" s="379"/>
      <c r="T670" s="186"/>
      <c r="U670" s="406"/>
      <c r="V670" s="150"/>
      <c r="W670" s="97"/>
      <c r="X670" s="79"/>
      <c r="Y670" s="79"/>
      <c r="Z670" s="272"/>
      <c r="AE670" s="4" t="str">
        <f>IF(A670="","",(IFERROR(VLOOKUP(A670,Projecten!A$4:W$2618,5,FALSE),"niet bekend")))</f>
        <v/>
      </c>
      <c r="AF670" s="973" t="str">
        <f t="shared" si="82"/>
        <v/>
      </c>
      <c r="AG670" s="1028" t="str">
        <f>IF(A670="","",(IFERROR(VLOOKUP(A670,Projecten!A$4:W$2618,23,FALSE),"niet bekend")))</f>
        <v/>
      </c>
      <c r="AH670" s="1028" t="str">
        <f>IF(A670="","",(IFERROR(VLOOKUP(A670,Projecten!A$4:W$2618,12,FALSE),"niet bekend")))</f>
        <v/>
      </c>
      <c r="AI670" s="1026" t="str">
        <f t="shared" si="83"/>
        <v/>
      </c>
    </row>
    <row r="671" spans="1:35" s="4" customFormat="1" ht="12.75" customHeight="1" x14ac:dyDescent="0.2">
      <c r="A671" s="2">
        <v>2016169</v>
      </c>
      <c r="B671" s="1492">
        <v>120630</v>
      </c>
      <c r="C671" s="189" t="s">
        <v>1106</v>
      </c>
      <c r="D671" s="1" t="s">
        <v>611</v>
      </c>
      <c r="E671" s="39">
        <v>1</v>
      </c>
      <c r="F671" s="1">
        <v>0</v>
      </c>
      <c r="G671" s="1">
        <v>1</v>
      </c>
      <c r="H671" s="1">
        <v>0</v>
      </c>
      <c r="I671" s="147" t="s">
        <v>89</v>
      </c>
      <c r="J671" s="29" t="s">
        <v>309</v>
      </c>
      <c r="K671" s="29" t="s">
        <v>309</v>
      </c>
      <c r="L671" s="29" t="s">
        <v>309</v>
      </c>
      <c r="M671" s="29" t="s">
        <v>89</v>
      </c>
      <c r="N671" s="29" t="s">
        <v>89</v>
      </c>
      <c r="O671" s="29" t="s">
        <v>89</v>
      </c>
      <c r="P671" s="29" t="s">
        <v>89</v>
      </c>
      <c r="R671" s="2124"/>
      <c r="S671" s="23">
        <f>IF(T671&lt;=0,"",(((T671-'In Productie'!$E$1)/7)+0.6))</f>
        <v>6070.1714285714288</v>
      </c>
      <c r="T671" s="181">
        <v>42487</v>
      </c>
      <c r="U671" s="4" t="s">
        <v>647</v>
      </c>
      <c r="V671" s="4" t="s">
        <v>1107</v>
      </c>
      <c r="W671" s="468">
        <v>2</v>
      </c>
      <c r="X671" s="79"/>
      <c r="Y671" s="79"/>
      <c r="Z671" s="586">
        <v>42479</v>
      </c>
      <c r="AE671" s="4">
        <f>IF(A671="","",(IFERROR(VLOOKUP(A671,Projecten!A$4:W$2618,5,FALSE),"niet bekend")))</f>
        <v>1</v>
      </c>
      <c r="AF671" s="973">
        <f t="shared" si="82"/>
        <v>200</v>
      </c>
      <c r="AG671" s="1028">
        <f>IF(A671="","",(IFERROR(VLOOKUP(A671,Projecten!A$4:W$2618,23,FALSE),"niet bekend")))</f>
        <v>200</v>
      </c>
      <c r="AH671" s="1028">
        <f>IF(A671="","",(IFERROR(VLOOKUP(A671,Projecten!A$4:W$2618,12,FALSE),"niet bekend")))</f>
        <v>200</v>
      </c>
      <c r="AI671" s="1026">
        <f t="shared" si="83"/>
        <v>0</v>
      </c>
    </row>
    <row r="672" spans="1:35" s="4" customFormat="1" x14ac:dyDescent="0.2">
      <c r="A672" s="451">
        <v>2016145</v>
      </c>
      <c r="B672" s="1515">
        <v>120623</v>
      </c>
      <c r="C672" s="408" t="s">
        <v>1017</v>
      </c>
      <c r="D672" s="409" t="s">
        <v>451</v>
      </c>
      <c r="E672" s="1971">
        <v>1</v>
      </c>
      <c r="F672" s="409">
        <v>13</v>
      </c>
      <c r="G672" s="410">
        <v>8</v>
      </c>
      <c r="H672" s="410">
        <v>4</v>
      </c>
      <c r="I672" s="432" t="s">
        <v>89</v>
      </c>
      <c r="J672" s="411" t="s">
        <v>309</v>
      </c>
      <c r="K672" s="411" t="s">
        <v>309</v>
      </c>
      <c r="L672" s="411" t="s">
        <v>309</v>
      </c>
      <c r="M672" s="411" t="s">
        <v>89</v>
      </c>
      <c r="N672" s="411" t="s">
        <v>89</v>
      </c>
      <c r="O672" s="411" t="s">
        <v>89</v>
      </c>
      <c r="P672" s="411" t="s">
        <v>89</v>
      </c>
      <c r="R672" s="2124"/>
      <c r="S672" s="412">
        <f>IF(T672&lt;=0,"",(((T672-'In Productie'!$E$1)/7)+0.6))</f>
        <v>6070.3142857142857</v>
      </c>
      <c r="T672" s="413">
        <v>42488</v>
      </c>
      <c r="U672" s="4" t="s">
        <v>934</v>
      </c>
      <c r="V672" s="44" t="s">
        <v>1024</v>
      </c>
      <c r="W672" s="467">
        <v>21</v>
      </c>
      <c r="Z672" s="591">
        <v>42473</v>
      </c>
      <c r="AE672" s="4">
        <f>IF(A672="","",(IFERROR(VLOOKUP(A672,Projecten!A$4:W$2618,5,FALSE),"niet bekend")))</f>
        <v>1</v>
      </c>
      <c r="AF672" s="973">
        <f t="shared" si="82"/>
        <v>3419.94</v>
      </c>
      <c r="AG672" s="1028">
        <f>IF(A672="","",(IFERROR(VLOOKUP(A672,Projecten!A$4:W$2618,23,FALSE),"niet bekend")))</f>
        <v>3419.94</v>
      </c>
      <c r="AH672" s="1028">
        <f>IF(A672="","",(IFERROR(VLOOKUP(A672,Projecten!A$4:W$2618,12,FALSE),"niet bekend")))</f>
        <v>3419.94</v>
      </c>
      <c r="AI672" s="1026">
        <f t="shared" si="83"/>
        <v>0</v>
      </c>
    </row>
    <row r="673" spans="1:35" s="4" customFormat="1" ht="12.75" customHeight="1" x14ac:dyDescent="0.2">
      <c r="A673" s="387">
        <v>2016146</v>
      </c>
      <c r="B673" s="1507">
        <v>120631</v>
      </c>
      <c r="C673" s="387" t="s">
        <v>1018</v>
      </c>
      <c r="D673" s="403" t="s">
        <v>451</v>
      </c>
      <c r="E673" s="1969">
        <v>1</v>
      </c>
      <c r="F673" s="395">
        <v>7</v>
      </c>
      <c r="G673" s="395">
        <v>5</v>
      </c>
      <c r="H673" s="395">
        <v>3</v>
      </c>
      <c r="I673" s="147" t="s">
        <v>89</v>
      </c>
      <c r="J673" s="147" t="s">
        <v>89</v>
      </c>
      <c r="K673" s="29" t="s">
        <v>309</v>
      </c>
      <c r="L673" s="29" t="s">
        <v>309</v>
      </c>
      <c r="M673" s="29" t="s">
        <v>89</v>
      </c>
      <c r="N673" s="29" t="s">
        <v>89</v>
      </c>
      <c r="O673" s="29" t="s">
        <v>89</v>
      </c>
      <c r="P673" s="29" t="s">
        <v>89</v>
      </c>
      <c r="Q673" s="8"/>
      <c r="R673" s="2124"/>
      <c r="S673" s="384">
        <f>IF(T673&lt;=0,"",(((T673-'In Productie'!$E$1)/7)+0.6))</f>
        <v>6071.1714285714288</v>
      </c>
      <c r="T673" s="386">
        <v>42494</v>
      </c>
      <c r="U673" s="383" t="s">
        <v>934</v>
      </c>
      <c r="W673" s="25">
        <v>16</v>
      </c>
      <c r="X673" s="79"/>
      <c r="Y673" s="79"/>
      <c r="Z673" s="586">
        <v>42473</v>
      </c>
      <c r="AE673" s="4">
        <f>IF(A673="","",(IFERROR(VLOOKUP(A673,Projecten!A$4:W$2618,5,FALSE),"niet bekend")))</f>
        <v>1</v>
      </c>
      <c r="AF673" s="973">
        <f t="shared" si="82"/>
        <v>2592.11</v>
      </c>
      <c r="AG673" s="1028">
        <f>IF(A673="","",(IFERROR(VLOOKUP(A673,Projecten!A$4:W$2618,23,FALSE),"niet bekend")))</f>
        <v>2592.11</v>
      </c>
      <c r="AH673" s="1028">
        <f>IF(A673="","",(IFERROR(VLOOKUP(A673,Projecten!A$4:W$2618,12,FALSE),"niet bekend")))</f>
        <v>2592.11</v>
      </c>
      <c r="AI673" s="1026">
        <f t="shared" si="83"/>
        <v>0</v>
      </c>
    </row>
    <row r="674" spans="1:35" s="4" customFormat="1" x14ac:dyDescent="0.2">
      <c r="A674" s="451"/>
      <c r="B674" s="1515"/>
      <c r="C674" s="408"/>
      <c r="D674" s="409"/>
      <c r="E674" s="1971"/>
      <c r="F674" s="409"/>
      <c r="G674" s="410"/>
      <c r="H674" s="410"/>
      <c r="I674" s="437"/>
      <c r="J674" s="437"/>
      <c r="K674" s="437"/>
      <c r="L674" s="411"/>
      <c r="M674" s="411"/>
      <c r="N674" s="411"/>
      <c r="O674" s="411"/>
      <c r="P674" s="411"/>
      <c r="R674" s="2124"/>
      <c r="S674" s="412"/>
      <c r="T674" s="413"/>
      <c r="V674" s="44"/>
      <c r="W674" s="467"/>
      <c r="Z674" s="414"/>
      <c r="AE674" s="4" t="str">
        <f>IF(A674="","",(IFERROR(VLOOKUP(A674,Projecten!A$4:W$2618,5,FALSE),"niet bekend")))</f>
        <v/>
      </c>
      <c r="AF674" s="973" t="str">
        <f t="shared" si="82"/>
        <v/>
      </c>
      <c r="AG674" s="1028" t="str">
        <f>IF(A674="","",(IFERROR(VLOOKUP(A674,Projecten!A$4:W$2618,23,FALSE),"niet bekend")))</f>
        <v/>
      </c>
      <c r="AH674" s="1028" t="str">
        <f>IF(A674="","",(IFERROR(VLOOKUP(A674,Projecten!A$4:W$2618,12,FALSE),"niet bekend")))</f>
        <v/>
      </c>
      <c r="AI674" s="1026" t="str">
        <f t="shared" si="83"/>
        <v/>
      </c>
    </row>
    <row r="675" spans="1:35" s="4" customFormat="1" x14ac:dyDescent="0.2">
      <c r="A675" s="93" t="s">
        <v>1002</v>
      </c>
      <c r="B675" s="1490">
        <v>120621</v>
      </c>
      <c r="C675" s="399" t="s">
        <v>1005</v>
      </c>
      <c r="D675" s="94" t="s">
        <v>489</v>
      </c>
      <c r="E675" s="91">
        <v>1</v>
      </c>
      <c r="F675" s="94">
        <v>11</v>
      </c>
      <c r="G675" s="94">
        <v>4</v>
      </c>
      <c r="H675" s="94">
        <v>4</v>
      </c>
      <c r="I675" s="141" t="s">
        <v>89</v>
      </c>
      <c r="J675" s="141" t="s">
        <v>89</v>
      </c>
      <c r="K675" s="76" t="s">
        <v>309</v>
      </c>
      <c r="L675" s="76" t="s">
        <v>309</v>
      </c>
      <c r="M675" s="76" t="s">
        <v>89</v>
      </c>
      <c r="N675" s="76" t="s">
        <v>89</v>
      </c>
      <c r="O675" s="76" t="s">
        <v>89</v>
      </c>
      <c r="P675" s="76" t="s">
        <v>89</v>
      </c>
      <c r="Q675" s="90"/>
      <c r="R675" s="2122"/>
      <c r="S675" s="96">
        <f>IF(T675&lt;=0,"",(((T675-'In Productie'!$E$1)/7)+0.6))</f>
        <v>6070.0285714285719</v>
      </c>
      <c r="T675" s="180">
        <v>42486</v>
      </c>
      <c r="U675" s="90" t="s">
        <v>681</v>
      </c>
      <c r="V675" s="90" t="s">
        <v>1166</v>
      </c>
      <c r="W675" s="466">
        <v>29</v>
      </c>
      <c r="X675" s="79"/>
      <c r="Y675" s="79"/>
      <c r="Z675" s="272"/>
      <c r="AE675" s="4">
        <f>IF(A675="","",(IFERROR(VLOOKUP(A675,Projecten!A$4:W$2618,5,FALSE),"niet bekend")))</f>
        <v>1</v>
      </c>
      <c r="AF675" s="973">
        <f t="shared" si="82"/>
        <v>4908</v>
      </c>
      <c r="AG675" s="1028">
        <f>IF(A675="","",(IFERROR(VLOOKUP(A675,Projecten!A$4:W$2618,23,FALSE),"niet bekend")))</f>
        <v>4908</v>
      </c>
      <c r="AH675" s="1028">
        <f>IF(A675="","",(IFERROR(VLOOKUP(A675,Projecten!A$4:W$2618,12,FALSE),"niet bekend")))</f>
        <v>4908</v>
      </c>
      <c r="AI675" s="1026">
        <f t="shared" si="83"/>
        <v>0</v>
      </c>
    </row>
    <row r="676" spans="1:35" s="4" customFormat="1" x14ac:dyDescent="0.2">
      <c r="A676" s="93" t="s">
        <v>1004</v>
      </c>
      <c r="B676" s="1490">
        <v>120622</v>
      </c>
      <c r="C676" s="399" t="s">
        <v>1006</v>
      </c>
      <c r="D676" s="94" t="s">
        <v>489</v>
      </c>
      <c r="E676" s="91">
        <v>1</v>
      </c>
      <c r="F676" s="94">
        <v>10</v>
      </c>
      <c r="G676" s="94">
        <v>5</v>
      </c>
      <c r="H676" s="94">
        <v>4</v>
      </c>
      <c r="I676" s="141" t="s">
        <v>89</v>
      </c>
      <c r="J676" s="141" t="s">
        <v>89</v>
      </c>
      <c r="K676" s="76" t="s">
        <v>309</v>
      </c>
      <c r="L676" s="76" t="s">
        <v>309</v>
      </c>
      <c r="M676" s="76" t="s">
        <v>89</v>
      </c>
      <c r="N676" s="76" t="s">
        <v>89</v>
      </c>
      <c r="O676" s="76" t="s">
        <v>89</v>
      </c>
      <c r="P676" s="76" t="s">
        <v>89</v>
      </c>
      <c r="Q676" s="90"/>
      <c r="R676" s="2122"/>
      <c r="S676" s="96">
        <f>IF(T676&lt;=0,"",(((T676-'In Productie'!$E$1)/7)+0.6))</f>
        <v>6070.0285714285719</v>
      </c>
      <c r="T676" s="180">
        <v>42486</v>
      </c>
      <c r="U676" s="90" t="s">
        <v>681</v>
      </c>
      <c r="V676" s="90"/>
      <c r="W676" s="466">
        <v>29</v>
      </c>
      <c r="X676" s="79"/>
      <c r="Y676" s="79"/>
      <c r="Z676" s="272"/>
      <c r="AE676" s="4">
        <f>IF(A676="","",(IFERROR(VLOOKUP(A676,Projecten!A$4:W$2618,5,FALSE),"niet bekend")))</f>
        <v>1</v>
      </c>
      <c r="AF676" s="973">
        <f t="shared" si="82"/>
        <v>4993</v>
      </c>
      <c r="AG676" s="1028">
        <f>IF(A676="","",(IFERROR(VLOOKUP(A676,Projecten!A$4:W$2618,23,FALSE),"niet bekend")))</f>
        <v>4993</v>
      </c>
      <c r="AH676" s="1028">
        <f>IF(A676="","",(IFERROR(VLOOKUP(A676,Projecten!A$4:W$2618,12,FALSE),"niet bekend")))</f>
        <v>4993</v>
      </c>
      <c r="AI676" s="1026">
        <f t="shared" si="83"/>
        <v>0</v>
      </c>
    </row>
    <row r="677" spans="1:35" s="4" customFormat="1" x14ac:dyDescent="0.2">
      <c r="A677" s="93" t="s">
        <v>1003</v>
      </c>
      <c r="B677" s="1490">
        <v>120621</v>
      </c>
      <c r="C677" s="399" t="s">
        <v>1005</v>
      </c>
      <c r="D677" s="94" t="s">
        <v>489</v>
      </c>
      <c r="E677" s="91">
        <v>1</v>
      </c>
      <c r="F677" s="94">
        <v>11</v>
      </c>
      <c r="G677" s="94">
        <v>4</v>
      </c>
      <c r="H677" s="94">
        <v>4</v>
      </c>
      <c r="I677" s="141" t="s">
        <v>89</v>
      </c>
      <c r="J677" s="141" t="s">
        <v>89</v>
      </c>
      <c r="K677" s="76" t="s">
        <v>309</v>
      </c>
      <c r="L677" s="76" t="s">
        <v>309</v>
      </c>
      <c r="M677" s="76" t="s">
        <v>89</v>
      </c>
      <c r="N677" s="76" t="s">
        <v>89</v>
      </c>
      <c r="O677" s="76" t="s">
        <v>89</v>
      </c>
      <c r="P677" s="76" t="s">
        <v>89</v>
      </c>
      <c r="Q677" s="90"/>
      <c r="R677" s="2122"/>
      <c r="S677" s="96">
        <f>IF(T677&lt;=0,"",(((T677-'In Productie'!$E$1)/7)+0.6))</f>
        <v>6070.0285714285719</v>
      </c>
      <c r="T677" s="180">
        <v>42486</v>
      </c>
      <c r="U677" s="90" t="s">
        <v>681</v>
      </c>
      <c r="V677" s="90"/>
      <c r="W677" s="466">
        <v>29</v>
      </c>
      <c r="X677" s="79"/>
      <c r="Y677" s="79"/>
      <c r="Z677" s="272"/>
      <c r="AE677" s="4">
        <f>IF(A677="","",(IFERROR(VLOOKUP(A677,Projecten!A$4:W$2618,5,FALSE),"niet bekend")))</f>
        <v>1</v>
      </c>
      <c r="AF677" s="973">
        <f t="shared" si="82"/>
        <v>4908</v>
      </c>
      <c r="AG677" s="1028">
        <f>IF(A677="","",(IFERROR(VLOOKUP(A677,Projecten!A$4:W$2618,23,FALSE),"niet bekend")))</f>
        <v>4908</v>
      </c>
      <c r="AH677" s="1028">
        <f>IF(A677="","",(IFERROR(VLOOKUP(A677,Projecten!A$4:W$2618,12,FALSE),"niet bekend")))</f>
        <v>4908</v>
      </c>
      <c r="AI677" s="1026">
        <f t="shared" si="83"/>
        <v>0</v>
      </c>
    </row>
    <row r="678" spans="1:35" s="4" customFormat="1" ht="12.75" customHeight="1" x14ac:dyDescent="0.2">
      <c r="A678" s="2" t="s">
        <v>1007</v>
      </c>
      <c r="B678" s="1492">
        <v>120621</v>
      </c>
      <c r="C678" s="397" t="s">
        <v>1005</v>
      </c>
      <c r="D678" s="1" t="s">
        <v>489</v>
      </c>
      <c r="E678" s="39">
        <v>1</v>
      </c>
      <c r="F678" s="1">
        <v>11</v>
      </c>
      <c r="G678" s="1">
        <v>4</v>
      </c>
      <c r="H678" s="1">
        <v>4</v>
      </c>
      <c r="I678" s="141" t="s">
        <v>89</v>
      </c>
      <c r="J678" s="141" t="s">
        <v>89</v>
      </c>
      <c r="K678" s="29" t="s">
        <v>309</v>
      </c>
      <c r="L678" s="29" t="s">
        <v>309</v>
      </c>
      <c r="M678" s="41" t="s">
        <v>89</v>
      </c>
      <c r="N678" s="41" t="s">
        <v>89</v>
      </c>
      <c r="O678" s="41" t="s">
        <v>89</v>
      </c>
      <c r="P678" s="41" t="s">
        <v>89</v>
      </c>
      <c r="R678" s="2124"/>
      <c r="S678" s="23">
        <f>IF(T678&lt;=0,"",(((T678-'In Productie'!$E$1)/7)+0.6))</f>
        <v>6071.1714285714288</v>
      </c>
      <c r="T678" s="181">
        <v>42494</v>
      </c>
      <c r="U678" s="4" t="s">
        <v>681</v>
      </c>
      <c r="W678" s="470">
        <v>29</v>
      </c>
      <c r="X678" s="79"/>
      <c r="Y678" s="299"/>
      <c r="Z678" s="586">
        <v>42468</v>
      </c>
      <c r="AE678" s="4">
        <f>IF(A678="","",(IFERROR(VLOOKUP(A678,Projecten!A$4:W$2618,5,FALSE),"niet bekend")))</f>
        <v>1</v>
      </c>
      <c r="AF678" s="973">
        <f t="shared" si="82"/>
        <v>4908</v>
      </c>
      <c r="AG678" s="1028">
        <f>IF(A678="","",(IFERROR(VLOOKUP(A678,Projecten!A$4:W$2618,23,FALSE),"niet bekend")))</f>
        <v>4908</v>
      </c>
      <c r="AH678" s="1028">
        <f>IF(A678="","",(IFERROR(VLOOKUP(A678,Projecten!A$4:W$2618,12,FALSE),"niet bekend")))</f>
        <v>4908</v>
      </c>
      <c r="AI678" s="1026">
        <f t="shared" si="83"/>
        <v>0</v>
      </c>
    </row>
    <row r="679" spans="1:35" x14ac:dyDescent="0.2">
      <c r="A679" s="5" t="s">
        <v>1165</v>
      </c>
      <c r="B679" s="1493">
        <v>120638</v>
      </c>
      <c r="C679" s="5" t="s">
        <v>1168</v>
      </c>
      <c r="F679" s="6">
        <v>2</v>
      </c>
      <c r="W679" s="25">
        <v>4</v>
      </c>
      <c r="X679" s="6"/>
      <c r="Y679" s="6"/>
      <c r="Z679" s="587">
        <v>42468</v>
      </c>
      <c r="AE679" s="4">
        <f>IF(A679="","",(IFERROR(VLOOKUP(A679,Projecten!A$4:W$2618,5,FALSE),"niet bekend")))</f>
        <v>0</v>
      </c>
      <c r="AF679" s="973">
        <f>AH679</f>
        <v>72.819999999999993</v>
      </c>
      <c r="AG679" s="1028">
        <f>IF(A679="","",(IFERROR(VLOOKUP(A679,Projecten!A$4:W$2618,23,FALSE),"niet bekend")))</f>
        <v>72.819999999999993</v>
      </c>
      <c r="AH679" s="1028">
        <f>IF(A679="","",(IFERROR(VLOOKUP(A679,Projecten!A$4:W$2618,12,FALSE),"niet bekend")))</f>
        <v>72.819999999999993</v>
      </c>
      <c r="AI679" s="1026">
        <f t="shared" si="83"/>
        <v>0</v>
      </c>
    </row>
    <row r="680" spans="1:35" s="38" customFormat="1" ht="12.75" customHeight="1" x14ac:dyDescent="0.2">
      <c r="A680" s="30"/>
      <c r="B680" s="1491"/>
      <c r="C680" s="31"/>
      <c r="D680" s="31"/>
      <c r="E680" s="32"/>
      <c r="F680" s="31"/>
      <c r="G680" s="31"/>
      <c r="H680" s="31"/>
      <c r="I680" s="32"/>
      <c r="J680" s="32"/>
      <c r="K680" s="32"/>
      <c r="L680" s="32"/>
      <c r="M680" s="32"/>
      <c r="N680" s="32"/>
      <c r="O680" s="32"/>
      <c r="P680" s="32"/>
      <c r="Q680" s="33"/>
      <c r="R680" s="33"/>
      <c r="S680" s="1198"/>
      <c r="T680" s="176"/>
      <c r="U680" s="35"/>
      <c r="V680" s="35"/>
      <c r="W680" s="35"/>
      <c r="X680" s="83"/>
      <c r="Y680" s="84"/>
      <c r="Z680" s="36"/>
      <c r="AF680" s="983"/>
      <c r="AG680" s="1030"/>
      <c r="AH680" s="1030"/>
      <c r="AI680" s="1030"/>
    </row>
    <row r="681" spans="1:35" s="1038" customFormat="1" ht="12.75" customHeight="1" x14ac:dyDescent="0.2">
      <c r="A681" s="1007"/>
      <c r="B681" s="1489"/>
      <c r="C681" s="1008">
        <f>SUM(F681:H681)</f>
        <v>192</v>
      </c>
      <c r="D681" s="1009"/>
      <c r="E681" s="1010">
        <f>SUM(E683:E699)</f>
        <v>12</v>
      </c>
      <c r="F681" s="1009">
        <f>SUM(F683:F699)</f>
        <v>102</v>
      </c>
      <c r="G681" s="1009">
        <f>SUM(G683:G699)</f>
        <v>55</v>
      </c>
      <c r="H681" s="1009">
        <f>SUM(H683:H699)</f>
        <v>35</v>
      </c>
      <c r="I681" s="1010"/>
      <c r="J681" s="1010"/>
      <c r="K681" s="1010"/>
      <c r="L681" s="1010"/>
      <c r="M681" s="1010"/>
      <c r="N681" s="1010"/>
      <c r="O681" s="1010"/>
      <c r="P681" s="1010"/>
      <c r="Q681" s="1045">
        <v>18</v>
      </c>
      <c r="R681" s="1045"/>
      <c r="S681" s="1199"/>
      <c r="T681" s="1046"/>
      <c r="U681" s="1047"/>
      <c r="V681" s="1048">
        <f>SUM(W681:W699)</f>
        <v>404.25</v>
      </c>
      <c r="W681" s="960"/>
      <c r="X681" s="1049">
        <v>284</v>
      </c>
      <c r="Y681" s="961">
        <f>V681-X681</f>
        <v>120.25</v>
      </c>
      <c r="Z681" s="1050"/>
      <c r="AE681" s="1038" t="str">
        <f>IF(A681="","",(IFERROR(VLOOKUP(A681,Projecten!A$4:W$2618,5,FALSE),"niet bekend")))</f>
        <v/>
      </c>
      <c r="AF681" s="1037">
        <f>SUM(AF682:AF700)</f>
        <v>39353.009999999995</v>
      </c>
      <c r="AG681" s="1027" t="str">
        <f>IF(A681="","",(IFERROR(VLOOKUP(A681,Projecten!A$4:W$2618,23,FALSE),"niet bekend")))</f>
        <v/>
      </c>
      <c r="AH681" s="1027" t="str">
        <f>IF(A681="","",(IFERROR(VLOOKUP(A681,Projecten!A$4:W$2618,12,FALSE),"niet bekend")))</f>
        <v/>
      </c>
      <c r="AI681" s="1027"/>
    </row>
    <row r="682" spans="1:35" x14ac:dyDescent="0.2">
      <c r="A682" s="5"/>
      <c r="Q682" s="7" t="s">
        <v>998</v>
      </c>
      <c r="W682" s="25"/>
      <c r="X682" s="6"/>
      <c r="Y682" s="6"/>
      <c r="Z682" s="5"/>
      <c r="AE682" s="4" t="str">
        <f>IF(A682="","",(IFERROR(VLOOKUP(A682,Projecten!A$4:W$2618,5,FALSE),"niet bekend")))</f>
        <v/>
      </c>
      <c r="AF682" s="973" t="str">
        <f t="shared" ref="AF682:AF699" si="84">IF(AE682="","",(E682/AE682*AH682))</f>
        <v/>
      </c>
      <c r="AG682" s="1028" t="str">
        <f>IF(A682="","",(IFERROR(VLOOKUP(A682,Projecten!A$4:W$2618,23,FALSE),"niet bekend")))</f>
        <v/>
      </c>
      <c r="AH682" s="1028" t="str">
        <f>IF(A682="","",(IFERROR(VLOOKUP(A682,Projecten!A$4:W$2618,12,FALSE),"niet bekend")))</f>
        <v/>
      </c>
      <c r="AI682" s="1026" t="str">
        <f t="shared" ref="AI682:AI699" si="85">IF(AF682="","",(AH682-AF682))</f>
        <v/>
      </c>
    </row>
    <row r="683" spans="1:35" s="4" customFormat="1" ht="12.75" customHeight="1" x14ac:dyDescent="0.2">
      <c r="A683" s="2"/>
      <c r="B683" s="1492"/>
      <c r="C683" s="188" t="s">
        <v>811</v>
      </c>
      <c r="D683" s="1"/>
      <c r="E683" s="39"/>
      <c r="F683" s="1"/>
      <c r="G683" s="1"/>
      <c r="H683" s="1"/>
      <c r="I683" s="74"/>
      <c r="J683" s="29"/>
      <c r="K683" s="29"/>
      <c r="L683" s="29"/>
      <c r="M683" s="29"/>
      <c r="N683" s="29"/>
      <c r="O683" s="29"/>
      <c r="P683" s="29"/>
      <c r="R683" s="2124"/>
      <c r="S683" s="23"/>
      <c r="T683" s="181"/>
      <c r="W683" s="469">
        <v>16.5</v>
      </c>
      <c r="X683" s="113"/>
      <c r="Y683" s="79"/>
      <c r="Z683" s="272"/>
      <c r="AE683" s="4" t="str">
        <f>IF(A683="","",(IFERROR(VLOOKUP(A683,Projecten!A$4:W$2618,5,FALSE),"niet bekend")))</f>
        <v/>
      </c>
      <c r="AF683" s="973" t="str">
        <f t="shared" si="84"/>
        <v/>
      </c>
      <c r="AG683" s="1028" t="str">
        <f>IF(A683="","",(IFERROR(VLOOKUP(A683,Projecten!A$4:W$2618,23,FALSE),"niet bekend")))</f>
        <v/>
      </c>
      <c r="AH683" s="1028" t="str">
        <f>IF(A683="","",(IFERROR(VLOOKUP(A683,Projecten!A$4:W$2618,12,FALSE),"niet bekend")))</f>
        <v/>
      </c>
      <c r="AI683" s="1026" t="str">
        <f t="shared" si="85"/>
        <v/>
      </c>
    </row>
    <row r="684" spans="1:35" s="4" customFormat="1" ht="12.75" customHeight="1" x14ac:dyDescent="0.2">
      <c r="A684" s="2"/>
      <c r="B684" s="1492"/>
      <c r="C684" s="328" t="s">
        <v>854</v>
      </c>
      <c r="D684" s="1"/>
      <c r="E684" s="39"/>
      <c r="F684" s="1"/>
      <c r="G684" s="1"/>
      <c r="H684" s="1"/>
      <c r="I684" s="76"/>
      <c r="J684" s="41"/>
      <c r="K684" s="41"/>
      <c r="L684" s="41"/>
      <c r="M684" s="41"/>
      <c r="N684" s="41"/>
      <c r="O684" s="41"/>
      <c r="P684" s="41"/>
      <c r="R684" s="2124"/>
      <c r="S684" s="23"/>
      <c r="T684" s="181"/>
      <c r="W684" s="469">
        <v>145.75</v>
      </c>
      <c r="X684" s="79"/>
      <c r="Y684" s="79"/>
      <c r="Z684" s="272"/>
      <c r="AE684" s="4" t="str">
        <f>IF(A684="","",(IFERROR(VLOOKUP(A684,Projecten!A$4:W$2618,5,FALSE),"niet bekend")))</f>
        <v/>
      </c>
      <c r="AF684" s="973" t="str">
        <f t="shared" si="84"/>
        <v/>
      </c>
      <c r="AG684" s="1028" t="str">
        <f>IF(A684="","",(IFERROR(VLOOKUP(A684,Projecten!A$4:W$2618,23,FALSE),"niet bekend")))</f>
        <v/>
      </c>
      <c r="AH684" s="1028" t="str">
        <f>IF(A684="","",(IFERROR(VLOOKUP(A684,Projecten!A$4:W$2618,12,FALSE),"niet bekend")))</f>
        <v/>
      </c>
      <c r="AI684" s="1026" t="str">
        <f t="shared" si="85"/>
        <v/>
      </c>
    </row>
    <row r="685" spans="1:35" s="4" customFormat="1" ht="12.75" customHeight="1" x14ac:dyDescent="0.2">
      <c r="A685" s="2"/>
      <c r="B685" s="1492"/>
      <c r="C685" s="328" t="s">
        <v>1194</v>
      </c>
      <c r="D685" s="1"/>
      <c r="E685" s="39"/>
      <c r="F685" s="1"/>
      <c r="G685" s="1"/>
      <c r="H685" s="1"/>
      <c r="I685" s="76"/>
      <c r="J685" s="41"/>
      <c r="K685" s="41"/>
      <c r="L685" s="41"/>
      <c r="M685" s="41"/>
      <c r="N685" s="41"/>
      <c r="O685" s="41"/>
      <c r="P685" s="41"/>
      <c r="R685" s="2124"/>
      <c r="S685" s="23"/>
      <c r="T685" s="181"/>
      <c r="W685" s="469">
        <v>12</v>
      </c>
      <c r="X685" s="79"/>
      <c r="Y685" s="79"/>
      <c r="Z685" s="272"/>
      <c r="AE685" s="4" t="str">
        <f>IF(A685="","",(IFERROR(VLOOKUP(A685,Projecten!A$4:W$2618,5,FALSE),"niet bekend")))</f>
        <v/>
      </c>
      <c r="AF685" s="973" t="str">
        <f t="shared" si="84"/>
        <v/>
      </c>
      <c r="AG685" s="1028" t="str">
        <f>IF(A685="","",(IFERROR(VLOOKUP(A685,Projecten!A$4:W$2618,23,FALSE),"niet bekend")))</f>
        <v/>
      </c>
      <c r="AH685" s="1028" t="str">
        <f>IF(A685="","",(IFERROR(VLOOKUP(A685,Projecten!A$4:W$2618,12,FALSE),"niet bekend")))</f>
        <v/>
      </c>
      <c r="AI685" s="1026" t="str">
        <f t="shared" si="85"/>
        <v/>
      </c>
    </row>
    <row r="686" spans="1:35" s="4" customFormat="1" ht="12.75" customHeight="1" x14ac:dyDescent="0.2">
      <c r="A686" s="2" t="s">
        <v>1008</v>
      </c>
      <c r="B686" s="1492">
        <v>120639</v>
      </c>
      <c r="C686" s="398" t="s">
        <v>1005</v>
      </c>
      <c r="D686" s="1" t="s">
        <v>489</v>
      </c>
      <c r="E686" s="39">
        <v>1</v>
      </c>
      <c r="F686" s="1">
        <v>11</v>
      </c>
      <c r="G686" s="1">
        <v>4</v>
      </c>
      <c r="H686" s="94">
        <v>4</v>
      </c>
      <c r="I686" s="76" t="s">
        <v>89</v>
      </c>
      <c r="J686" s="76" t="s">
        <v>89</v>
      </c>
      <c r="K686" s="74" t="s">
        <v>309</v>
      </c>
      <c r="L686" s="29" t="s">
        <v>309</v>
      </c>
      <c r="M686" s="41" t="s">
        <v>89</v>
      </c>
      <c r="N686" s="41" t="s">
        <v>89</v>
      </c>
      <c r="O686" s="41" t="s">
        <v>89</v>
      </c>
      <c r="P686" s="41" t="s">
        <v>89</v>
      </c>
      <c r="R686" s="2124"/>
      <c r="S686" s="23">
        <f>IF(T686&lt;=0,"",(((T686-'In Productie'!$E$1)/7)+0.6))</f>
        <v>6071.1714285714288</v>
      </c>
      <c r="T686" s="181">
        <v>42494</v>
      </c>
      <c r="U686" s="4" t="s">
        <v>681</v>
      </c>
      <c r="W686" s="470">
        <v>29</v>
      </c>
      <c r="X686" s="79"/>
      <c r="Y686" s="299"/>
      <c r="Z686" s="586">
        <v>42468</v>
      </c>
      <c r="AE686" s="4">
        <f>IF(A686="","",(IFERROR(VLOOKUP(A686,Projecten!A$4:W$2618,5,FALSE),"niet bekend")))</f>
        <v>1</v>
      </c>
      <c r="AF686" s="973">
        <f t="shared" si="84"/>
        <v>4908</v>
      </c>
      <c r="AG686" s="1028">
        <f>IF(A686="","",(IFERROR(VLOOKUP(A686,Projecten!A$4:W$2618,23,FALSE),"niet bekend")))</f>
        <v>4908</v>
      </c>
      <c r="AH686" s="1028">
        <f>IF(A686="","",(IFERROR(VLOOKUP(A686,Projecten!A$4:W$2618,12,FALSE),"niet bekend")))</f>
        <v>4908</v>
      </c>
      <c r="AI686" s="1026">
        <f t="shared" si="85"/>
        <v>0</v>
      </c>
    </row>
    <row r="687" spans="1:35" s="4" customFormat="1" ht="12.75" customHeight="1" x14ac:dyDescent="0.2">
      <c r="A687" s="93" t="s">
        <v>1011</v>
      </c>
      <c r="B687" s="1492">
        <v>120622</v>
      </c>
      <c r="C687" s="398" t="s">
        <v>1006</v>
      </c>
      <c r="D687" s="1" t="s">
        <v>489</v>
      </c>
      <c r="E687" s="39">
        <v>1</v>
      </c>
      <c r="F687" s="1">
        <v>10</v>
      </c>
      <c r="G687" s="1">
        <v>5</v>
      </c>
      <c r="H687" s="94">
        <v>4</v>
      </c>
      <c r="I687" s="76" t="s">
        <v>89</v>
      </c>
      <c r="J687" s="76" t="s">
        <v>89</v>
      </c>
      <c r="K687" s="74" t="s">
        <v>309</v>
      </c>
      <c r="L687" s="29" t="s">
        <v>309</v>
      </c>
      <c r="M687" s="41" t="s">
        <v>89</v>
      </c>
      <c r="N687" s="41" t="s">
        <v>89</v>
      </c>
      <c r="O687" s="41" t="s">
        <v>89</v>
      </c>
      <c r="P687" s="41" t="s">
        <v>89</v>
      </c>
      <c r="R687" s="2124"/>
      <c r="S687" s="23">
        <f>IF(T687&lt;=0,"",(((T687-'In Productie'!$E$1)/7)+0.6))</f>
        <v>6071.1714285714288</v>
      </c>
      <c r="T687" s="181">
        <v>42494</v>
      </c>
      <c r="U687" s="4" t="s">
        <v>681</v>
      </c>
      <c r="W687" s="470">
        <v>29</v>
      </c>
      <c r="X687" s="79"/>
      <c r="Y687" s="299"/>
      <c r="Z687" s="586">
        <v>42468</v>
      </c>
      <c r="AE687" s="4">
        <f>IF(A687="","",(IFERROR(VLOOKUP(A687,Projecten!A$4:W$2618,5,FALSE),"niet bekend")))</f>
        <v>1</v>
      </c>
      <c r="AF687" s="973">
        <f t="shared" si="84"/>
        <v>4993</v>
      </c>
      <c r="AG687" s="1028">
        <f>IF(A687="","",(IFERROR(VLOOKUP(A687,Projecten!A$4:W$2618,23,FALSE),"niet bekend")))</f>
        <v>4993</v>
      </c>
      <c r="AH687" s="1028">
        <f>IF(A687="","",(IFERROR(VLOOKUP(A687,Projecten!A$4:W$2618,12,FALSE),"niet bekend")))</f>
        <v>4993</v>
      </c>
      <c r="AI687" s="1026">
        <f t="shared" si="85"/>
        <v>0</v>
      </c>
    </row>
    <row r="688" spans="1:35" s="4" customFormat="1" ht="12.75" customHeight="1" x14ac:dyDescent="0.2">
      <c r="A688" s="2" t="s">
        <v>1009</v>
      </c>
      <c r="B688" s="1492">
        <v>120639</v>
      </c>
      <c r="C688" s="398" t="s">
        <v>1036</v>
      </c>
      <c r="D688" s="1" t="s">
        <v>489</v>
      </c>
      <c r="E688" s="39">
        <v>1</v>
      </c>
      <c r="F688" s="1">
        <v>11</v>
      </c>
      <c r="G688" s="1">
        <v>4</v>
      </c>
      <c r="H688" s="94">
        <v>4</v>
      </c>
      <c r="I688" s="76" t="s">
        <v>89</v>
      </c>
      <c r="J688" s="76" t="s">
        <v>89</v>
      </c>
      <c r="K688" s="74" t="s">
        <v>309</v>
      </c>
      <c r="L688" s="29" t="s">
        <v>309</v>
      </c>
      <c r="M688" s="41" t="s">
        <v>89</v>
      </c>
      <c r="N688" s="41" t="s">
        <v>89</v>
      </c>
      <c r="O688" s="41" t="s">
        <v>89</v>
      </c>
      <c r="P688" s="41" t="s">
        <v>89</v>
      </c>
      <c r="R688" s="2124"/>
      <c r="S688" s="23">
        <f>IF(T688&lt;=0,"",(((T688-'In Productie'!$E$1)/7)+0.6))</f>
        <v>6071.1714285714288</v>
      </c>
      <c r="T688" s="181">
        <v>42494</v>
      </c>
      <c r="U688" s="4" t="s">
        <v>681</v>
      </c>
      <c r="W688" s="470">
        <v>29</v>
      </c>
      <c r="X688" s="79"/>
      <c r="Y688" s="299"/>
      <c r="Z688" s="586">
        <v>42468</v>
      </c>
      <c r="AE688" s="4">
        <f>IF(A688="","",(IFERROR(VLOOKUP(A688,Projecten!A$4:W$2618,5,FALSE),"niet bekend")))</f>
        <v>1</v>
      </c>
      <c r="AF688" s="973">
        <f t="shared" si="84"/>
        <v>4993</v>
      </c>
      <c r="AG688" s="1028">
        <f>IF(A688="","",(IFERROR(VLOOKUP(A688,Projecten!A$4:W$2618,23,FALSE),"niet bekend")))</f>
        <v>4993</v>
      </c>
      <c r="AH688" s="1028">
        <f>IF(A688="","",(IFERROR(VLOOKUP(A688,Projecten!A$4:W$2618,12,FALSE),"niet bekend")))</f>
        <v>4993</v>
      </c>
      <c r="AI688" s="1026">
        <f t="shared" si="85"/>
        <v>0</v>
      </c>
    </row>
    <row r="689" spans="1:35" s="4" customFormat="1" ht="12.75" customHeight="1" x14ac:dyDescent="0.2">
      <c r="A689" s="2" t="s">
        <v>1010</v>
      </c>
      <c r="B689" s="1492">
        <v>120639</v>
      </c>
      <c r="C689" s="398" t="s">
        <v>1036</v>
      </c>
      <c r="D689" s="1" t="s">
        <v>489</v>
      </c>
      <c r="E689" s="39">
        <v>1</v>
      </c>
      <c r="F689" s="1">
        <v>11</v>
      </c>
      <c r="G689" s="1">
        <v>4</v>
      </c>
      <c r="H689" s="94">
        <v>4</v>
      </c>
      <c r="I689" s="76" t="s">
        <v>89</v>
      </c>
      <c r="J689" s="76" t="s">
        <v>89</v>
      </c>
      <c r="K689" s="74" t="s">
        <v>309</v>
      </c>
      <c r="L689" s="29" t="s">
        <v>309</v>
      </c>
      <c r="M689" s="41" t="s">
        <v>89</v>
      </c>
      <c r="N689" s="41" t="s">
        <v>89</v>
      </c>
      <c r="O689" s="41" t="s">
        <v>89</v>
      </c>
      <c r="P689" s="41" t="s">
        <v>89</v>
      </c>
      <c r="R689" s="2124"/>
      <c r="S689" s="23">
        <f>IF(T689&lt;=0,"",(((T689-'In Productie'!$E$1)/7)+0.6))</f>
        <v>6071.1714285714288</v>
      </c>
      <c r="T689" s="181">
        <v>42494</v>
      </c>
      <c r="U689" s="4" t="s">
        <v>681</v>
      </c>
      <c r="W689" s="470">
        <v>29</v>
      </c>
      <c r="X689" s="79"/>
      <c r="Y689" s="299"/>
      <c r="Z689" s="586">
        <v>42468</v>
      </c>
      <c r="AE689" s="4">
        <f>IF(A689="","",(IFERROR(VLOOKUP(A689,Projecten!A$4:W$2618,5,FALSE),"niet bekend")))</f>
        <v>1</v>
      </c>
      <c r="AF689" s="973">
        <f t="shared" si="84"/>
        <v>4993</v>
      </c>
      <c r="AG689" s="1028">
        <f>IF(A689="","",(IFERROR(VLOOKUP(A689,Projecten!A$4:W$2618,23,FALSE),"niet bekend")))</f>
        <v>4993</v>
      </c>
      <c r="AH689" s="1028">
        <f>IF(A689="","",(IFERROR(VLOOKUP(A689,Projecten!A$4:W$2618,12,FALSE),"niet bekend")))</f>
        <v>4993</v>
      </c>
      <c r="AI689" s="1026">
        <f t="shared" si="85"/>
        <v>0</v>
      </c>
    </row>
    <row r="690" spans="1:35" s="4" customFormat="1" ht="12.75" customHeight="1" x14ac:dyDescent="0.2">
      <c r="A690" s="2"/>
      <c r="B690" s="224"/>
      <c r="C690" s="398"/>
      <c r="D690" s="1"/>
      <c r="E690" s="39"/>
      <c r="F690" s="226"/>
      <c r="G690" s="1"/>
      <c r="H690" s="94"/>
      <c r="I690" s="76"/>
      <c r="J690" s="76"/>
      <c r="K690" s="74"/>
      <c r="L690" s="29"/>
      <c r="M690" s="41"/>
      <c r="N690" s="41"/>
      <c r="O690" s="41"/>
      <c r="P690" s="41"/>
      <c r="R690" s="2124"/>
      <c r="S690" s="23"/>
      <c r="T690" s="181"/>
      <c r="W690" s="470"/>
      <c r="X690" s="79"/>
      <c r="Y690" s="299"/>
      <c r="Z690" s="272"/>
      <c r="AE690" s="4" t="str">
        <f>IF(A690="","",(IFERROR(VLOOKUP(A690,Projecten!A$4:W$2618,5,FALSE),"niet bekend")))</f>
        <v/>
      </c>
      <c r="AF690" s="973" t="str">
        <f t="shared" si="84"/>
        <v/>
      </c>
      <c r="AG690" s="1028" t="str">
        <f>IF(A690="","",(IFERROR(VLOOKUP(A690,Projecten!A$4:W$2618,23,FALSE),"niet bekend")))</f>
        <v/>
      </c>
      <c r="AH690" s="1028" t="str">
        <f>IF(A690="","",(IFERROR(VLOOKUP(A690,Projecten!A$4:W$2618,12,FALSE),"niet bekend")))</f>
        <v/>
      </c>
      <c r="AI690" s="1026" t="str">
        <f t="shared" si="85"/>
        <v/>
      </c>
    </row>
    <row r="691" spans="1:35" s="4" customFormat="1" ht="12.75" customHeight="1" x14ac:dyDescent="0.2">
      <c r="A691" s="117">
        <v>2016131</v>
      </c>
      <c r="B691" s="314">
        <v>120629</v>
      </c>
      <c r="C691" s="351" t="s">
        <v>983</v>
      </c>
      <c r="D691" s="349" t="s">
        <v>614</v>
      </c>
      <c r="E691" s="1964">
        <v>1</v>
      </c>
      <c r="F691" s="291">
        <v>12</v>
      </c>
      <c r="G691" s="349">
        <v>10</v>
      </c>
      <c r="H691" s="119">
        <v>2</v>
      </c>
      <c r="I691" s="74" t="s">
        <v>89</v>
      </c>
      <c r="J691" s="74" t="s">
        <v>89</v>
      </c>
      <c r="K691" s="74" t="s">
        <v>309</v>
      </c>
      <c r="L691" s="29" t="s">
        <v>309</v>
      </c>
      <c r="M691" s="29" t="s">
        <v>89</v>
      </c>
      <c r="N691" s="29" t="s">
        <v>89</v>
      </c>
      <c r="O691" s="29" t="s">
        <v>89</v>
      </c>
      <c r="P691" s="29" t="s">
        <v>89</v>
      </c>
      <c r="R691" s="2124"/>
      <c r="S691" s="23">
        <f>IF(T691&lt;=0,"",(((T691-'In Productie'!$E$1)/7)+0.6))</f>
        <v>6071.1714285714288</v>
      </c>
      <c r="T691" s="181">
        <v>42494</v>
      </c>
      <c r="U691" s="4" t="s">
        <v>986</v>
      </c>
      <c r="V691" s="44" t="s">
        <v>985</v>
      </c>
      <c r="W691" s="25">
        <v>25</v>
      </c>
      <c r="X691" s="79"/>
      <c r="Y691" s="79"/>
      <c r="Z691" s="586">
        <v>42467</v>
      </c>
      <c r="AE691" s="4">
        <f>IF(A691="","",(IFERROR(VLOOKUP(A691,Projecten!A$4:W$2618,5,FALSE),"niet bekend")))</f>
        <v>1</v>
      </c>
      <c r="AF691" s="973">
        <f t="shared" si="84"/>
        <v>3549.05</v>
      </c>
      <c r="AG691" s="1028">
        <f>IF(A691="","",(IFERROR(VLOOKUP(A691,Projecten!A$4:W$2618,23,FALSE),"niet bekend")))</f>
        <v>3549.05</v>
      </c>
      <c r="AH691" s="1028">
        <f>IF(A691="","",(IFERROR(VLOOKUP(A691,Projecten!A$4:W$2618,12,FALSE),"niet bekend")))</f>
        <v>3549.05</v>
      </c>
      <c r="AI691" s="1026">
        <f t="shared" si="85"/>
        <v>0</v>
      </c>
    </row>
    <row r="692" spans="1:35" s="4" customFormat="1" ht="12.75" customHeight="1" x14ac:dyDescent="0.2">
      <c r="A692" s="117"/>
      <c r="B692" s="314"/>
      <c r="C692" s="351"/>
      <c r="D692" s="349"/>
      <c r="E692" s="1964"/>
      <c r="F692" s="291"/>
      <c r="G692" s="349"/>
      <c r="H692" s="119"/>
      <c r="I692" s="74"/>
      <c r="J692" s="74"/>
      <c r="K692" s="74"/>
      <c r="L692" s="29"/>
      <c r="M692" s="29"/>
      <c r="N692" s="29"/>
      <c r="O692" s="29"/>
      <c r="P692" s="29"/>
      <c r="R692" s="2124"/>
      <c r="S692" s="23"/>
      <c r="T692" s="181"/>
      <c r="V692" s="44"/>
      <c r="W692" s="25"/>
      <c r="X692" s="79"/>
      <c r="Y692" s="79"/>
      <c r="Z692" s="272"/>
      <c r="AE692" s="4" t="str">
        <f>IF(A692="","",(IFERROR(VLOOKUP(A692,Projecten!A$4:W$2618,5,FALSE),"niet bekend")))</f>
        <v/>
      </c>
      <c r="AF692" s="973" t="str">
        <f t="shared" si="84"/>
        <v/>
      </c>
      <c r="AG692" s="1028" t="str">
        <f>IF(A692="","",(IFERROR(VLOOKUP(A692,Projecten!A$4:W$2618,23,FALSE),"niet bekend")))</f>
        <v/>
      </c>
      <c r="AH692" s="1028" t="str">
        <f>IF(A692="","",(IFERROR(VLOOKUP(A692,Projecten!A$4:W$2618,12,FALSE),"niet bekend")))</f>
        <v/>
      </c>
      <c r="AI692" s="1026" t="str">
        <f t="shared" si="85"/>
        <v/>
      </c>
    </row>
    <row r="693" spans="1:35" s="4" customFormat="1" ht="12.75" customHeight="1" x14ac:dyDescent="0.2">
      <c r="A693" s="290">
        <v>2016104</v>
      </c>
      <c r="B693" s="314">
        <v>120633</v>
      </c>
      <c r="C693" s="290">
        <v>522516</v>
      </c>
      <c r="D693" s="347" t="s">
        <v>68</v>
      </c>
      <c r="E693" s="1964">
        <v>1</v>
      </c>
      <c r="F693" s="349">
        <v>7</v>
      </c>
      <c r="G693" s="349">
        <v>3</v>
      </c>
      <c r="H693" s="119">
        <v>3</v>
      </c>
      <c r="I693" s="74" t="s">
        <v>89</v>
      </c>
      <c r="J693" s="74" t="s">
        <v>309</v>
      </c>
      <c r="K693" s="268" t="s">
        <v>89</v>
      </c>
      <c r="L693" s="29" t="s">
        <v>309</v>
      </c>
      <c r="M693" s="29" t="s">
        <v>89</v>
      </c>
      <c r="N693" s="29" t="s">
        <v>89</v>
      </c>
      <c r="O693" s="29" t="s">
        <v>89</v>
      </c>
      <c r="P693" s="29" t="s">
        <v>89</v>
      </c>
      <c r="R693" s="2122"/>
      <c r="S693" s="23">
        <f>IF(T693&lt;=0,"",(((T693-'In Productie'!$E$1)/7)+0.6))</f>
        <v>6072.1714285714288</v>
      </c>
      <c r="T693" s="181">
        <v>42501</v>
      </c>
      <c r="U693" s="4" t="s">
        <v>278</v>
      </c>
      <c r="V693" s="4" t="s">
        <v>1164</v>
      </c>
      <c r="W693" s="25">
        <v>16</v>
      </c>
      <c r="X693" s="79"/>
      <c r="Y693" s="79"/>
      <c r="Z693" s="586">
        <v>42447</v>
      </c>
      <c r="AE693" s="4">
        <f>IF(A693="","",(IFERROR(VLOOKUP(A693,Projecten!A$4:W$2618,5,FALSE),"niet bekend")))</f>
        <v>1</v>
      </c>
      <c r="AF693" s="973">
        <f t="shared" si="84"/>
        <v>4165.51</v>
      </c>
      <c r="AG693" s="1028">
        <f>IF(A693="","",(IFERROR(VLOOKUP(A693,Projecten!A$4:W$2618,23,FALSE),"niet bekend")))</f>
        <v>4165.51</v>
      </c>
      <c r="AH693" s="1028">
        <f>IF(A693="","",(IFERROR(VLOOKUP(A693,Projecten!A$4:W$2618,12,FALSE),"niet bekend")))</f>
        <v>4165.51</v>
      </c>
      <c r="AI693" s="1026">
        <f t="shared" si="85"/>
        <v>0</v>
      </c>
    </row>
    <row r="694" spans="1:35" s="4" customFormat="1" ht="12.75" customHeight="1" x14ac:dyDescent="0.2">
      <c r="A694" s="290">
        <v>2016125</v>
      </c>
      <c r="B694" s="314">
        <v>120632</v>
      </c>
      <c r="C694" s="290">
        <v>400113</v>
      </c>
      <c r="D694" s="347" t="s">
        <v>68</v>
      </c>
      <c r="E694" s="1964">
        <v>1</v>
      </c>
      <c r="F694" s="349">
        <v>3</v>
      </c>
      <c r="G694" s="349">
        <v>1</v>
      </c>
      <c r="H694" s="119">
        <v>1</v>
      </c>
      <c r="I694" s="74" t="s">
        <v>89</v>
      </c>
      <c r="J694" s="74" t="s">
        <v>309</v>
      </c>
      <c r="K694" s="74" t="s">
        <v>309</v>
      </c>
      <c r="L694" s="29" t="s">
        <v>309</v>
      </c>
      <c r="M694" s="29" t="s">
        <v>89</v>
      </c>
      <c r="N694" s="29" t="s">
        <v>89</v>
      </c>
      <c r="O694" s="29" t="s">
        <v>89</v>
      </c>
      <c r="P694" s="29" t="s">
        <v>89</v>
      </c>
      <c r="R694" s="2124"/>
      <c r="S694" s="384">
        <f>IF(T694&lt;=0,"",(((T694-'In Productie'!$E$1)/7)+0.6))</f>
        <v>6072.4571428571435</v>
      </c>
      <c r="T694" s="386">
        <v>42503</v>
      </c>
      <c r="U694" s="383" t="s">
        <v>278</v>
      </c>
      <c r="V694" s="8" t="s">
        <v>1039</v>
      </c>
      <c r="W694" s="25">
        <v>6</v>
      </c>
      <c r="X694" s="79"/>
      <c r="Y694" s="79"/>
      <c r="Z694" s="586">
        <v>42464</v>
      </c>
      <c r="AE694" s="4">
        <f>IF(A694="","",(IFERROR(VLOOKUP(A694,Projecten!A$4:W$2618,5,FALSE),"niet bekend")))</f>
        <v>1</v>
      </c>
      <c r="AF694" s="973">
        <f t="shared" si="84"/>
        <v>1042.45</v>
      </c>
      <c r="AG694" s="1028">
        <f>IF(A694="","",(IFERROR(VLOOKUP(A694,Projecten!A$4:W$2618,23,FALSE),"niet bekend")))</f>
        <v>1042.45</v>
      </c>
      <c r="AH694" s="1028">
        <f>IF(A694="","",(IFERROR(VLOOKUP(A694,Projecten!A$4:W$2618,12,FALSE),"niet bekend")))</f>
        <v>1042.45</v>
      </c>
      <c r="AI694" s="1026">
        <f t="shared" si="85"/>
        <v>0</v>
      </c>
    </row>
    <row r="695" spans="1:35" s="90" customFormat="1" ht="12.75" customHeight="1" x14ac:dyDescent="0.2">
      <c r="A695" s="380">
        <v>2016128</v>
      </c>
      <c r="B695" s="1189">
        <v>120632</v>
      </c>
      <c r="C695" s="380">
        <v>587616</v>
      </c>
      <c r="D695" s="347" t="s">
        <v>68</v>
      </c>
      <c r="E695" s="1972">
        <v>1</v>
      </c>
      <c r="F695" s="428">
        <v>9</v>
      </c>
      <c r="G695" s="428">
        <v>6</v>
      </c>
      <c r="H695" s="428">
        <v>3</v>
      </c>
      <c r="I695" s="74" t="s">
        <v>89</v>
      </c>
      <c r="J695" s="74" t="s">
        <v>309</v>
      </c>
      <c r="K695" s="74" t="s">
        <v>309</v>
      </c>
      <c r="L695" s="74" t="s">
        <v>309</v>
      </c>
      <c r="M695" s="74" t="s">
        <v>89</v>
      </c>
      <c r="N695" s="74" t="s">
        <v>89</v>
      </c>
      <c r="O695" s="74" t="s">
        <v>89</v>
      </c>
      <c r="P695" s="74" t="s">
        <v>89</v>
      </c>
      <c r="Q695" s="4"/>
      <c r="R695" s="2122"/>
      <c r="S695" s="418">
        <f>IF(T695&lt;=0,"",(((T695-'In Productie'!$E$1)/7)+0.6))</f>
        <v>6072.1714285714288</v>
      </c>
      <c r="T695" s="429">
        <v>42501</v>
      </c>
      <c r="U695" s="430" t="s">
        <v>278</v>
      </c>
      <c r="V695" s="150" t="s">
        <v>1039</v>
      </c>
      <c r="W695" s="97">
        <v>16</v>
      </c>
      <c r="X695" s="101"/>
      <c r="Y695" s="101"/>
      <c r="Z695" s="588">
        <v>42466</v>
      </c>
      <c r="AE695" s="90">
        <f>IF(A695="","",(IFERROR(VLOOKUP(A695,Projecten!A$4:W$2618,5,FALSE),"niet bekend")))</f>
        <v>1</v>
      </c>
      <c r="AF695" s="972">
        <f t="shared" si="84"/>
        <v>2571</v>
      </c>
      <c r="AG695" s="1028">
        <f>IF(A695="","",(IFERROR(VLOOKUP(A695,Projecten!A$4:W$2618,23,FALSE),"niet bekend")))</f>
        <v>2571</v>
      </c>
      <c r="AH695" s="1028">
        <f>IF(A695="","",(IFERROR(VLOOKUP(A695,Projecten!A$4:W$2618,12,FALSE),"niet bekend")))</f>
        <v>2571</v>
      </c>
      <c r="AI695" s="1028">
        <f t="shared" si="85"/>
        <v>0</v>
      </c>
    </row>
    <row r="696" spans="1:35" s="90" customFormat="1" ht="12.75" customHeight="1" x14ac:dyDescent="0.2">
      <c r="A696" s="423">
        <v>2016122</v>
      </c>
      <c r="B696" s="1513">
        <v>120632</v>
      </c>
      <c r="C696" s="423">
        <v>569816</v>
      </c>
      <c r="D696" s="347" t="s">
        <v>68</v>
      </c>
      <c r="E696" s="1968">
        <v>1</v>
      </c>
      <c r="F696" s="425">
        <v>9</v>
      </c>
      <c r="G696" s="425">
        <v>5</v>
      </c>
      <c r="H696" s="425">
        <v>4</v>
      </c>
      <c r="I696" s="192" t="s">
        <v>89</v>
      </c>
      <c r="J696" s="192" t="s">
        <v>309</v>
      </c>
      <c r="K696" s="192" t="s">
        <v>309</v>
      </c>
      <c r="L696" s="192" t="s">
        <v>309</v>
      </c>
      <c r="M696" s="192" t="s">
        <v>89</v>
      </c>
      <c r="N696" s="192" t="s">
        <v>89</v>
      </c>
      <c r="O696" s="192" t="s">
        <v>89</v>
      </c>
      <c r="P696" s="192" t="s">
        <v>89</v>
      </c>
      <c r="Q696" s="4"/>
      <c r="R696" s="2139"/>
      <c r="S696" s="379">
        <f>IF(T696&lt;=0,"",(((T696-'In Productie'!$E$1)/7)+0.6))</f>
        <v>6072.1714285714288</v>
      </c>
      <c r="T696" s="175">
        <v>42501</v>
      </c>
      <c r="U696" s="150" t="s">
        <v>278</v>
      </c>
      <c r="V696" s="150" t="s">
        <v>1039</v>
      </c>
      <c r="W696" s="97">
        <v>17</v>
      </c>
      <c r="X696" s="101"/>
      <c r="Y696" s="101"/>
      <c r="Z696" s="588">
        <v>42465</v>
      </c>
      <c r="AE696" s="90">
        <f>IF(A696="","",(IFERROR(VLOOKUP(A696,Projecten!A$4:W$2618,5,FALSE),"niet bekend")))</f>
        <v>1</v>
      </c>
      <c r="AF696" s="972">
        <f t="shared" si="84"/>
        <v>2861</v>
      </c>
      <c r="AG696" s="1028">
        <f>IF(A696="","",(IFERROR(VLOOKUP(A696,Projecten!A$4:W$2618,23,FALSE),"niet bekend")))</f>
        <v>2861</v>
      </c>
      <c r="AH696" s="1028">
        <f>IF(A696="","",(IFERROR(VLOOKUP(A696,Projecten!A$4:W$2618,12,FALSE),"niet bekend")))</f>
        <v>2861</v>
      </c>
      <c r="AI696" s="1028">
        <f t="shared" si="85"/>
        <v>0</v>
      </c>
    </row>
    <row r="697" spans="1:35" s="90" customFormat="1" ht="12.75" customHeight="1" x14ac:dyDescent="0.2">
      <c r="A697" s="423">
        <v>2016123</v>
      </c>
      <c r="B697" s="1513">
        <v>120633</v>
      </c>
      <c r="C697" s="423">
        <v>587616</v>
      </c>
      <c r="D697" s="347" t="s">
        <v>68</v>
      </c>
      <c r="E697" s="1968">
        <v>1</v>
      </c>
      <c r="F697" s="425">
        <v>9</v>
      </c>
      <c r="G697" s="425">
        <v>6</v>
      </c>
      <c r="H697" s="425">
        <v>3</v>
      </c>
      <c r="I697" s="192" t="s">
        <v>89</v>
      </c>
      <c r="J697" s="192" t="s">
        <v>309</v>
      </c>
      <c r="K697" s="192" t="s">
        <v>309</v>
      </c>
      <c r="L697" s="192" t="s">
        <v>309</v>
      </c>
      <c r="M697" s="192" t="s">
        <v>89</v>
      </c>
      <c r="N697" s="192" t="s">
        <v>89</v>
      </c>
      <c r="O697" s="192" t="s">
        <v>89</v>
      </c>
      <c r="P697" s="192" t="s">
        <v>89</v>
      </c>
      <c r="Q697" s="4"/>
      <c r="R697" s="2139"/>
      <c r="S697" s="379">
        <f>IF(T697&lt;=0,"",(((T697-'In Productie'!$E$1)/7)+0.6))</f>
        <v>6072.1714285714288</v>
      </c>
      <c r="T697" s="175">
        <v>42501</v>
      </c>
      <c r="U697" s="150" t="s">
        <v>278</v>
      </c>
      <c r="V697" s="150" t="s">
        <v>1039</v>
      </c>
      <c r="W697" s="97">
        <v>16</v>
      </c>
      <c r="X697" s="101"/>
      <c r="Y697" s="101"/>
      <c r="Z697" s="588">
        <v>42472</v>
      </c>
      <c r="AE697" s="90">
        <f>IF(A697="","",(IFERROR(VLOOKUP(A697,Projecten!A$4:W$2618,5,FALSE),"niet bekend")))</f>
        <v>1</v>
      </c>
      <c r="AF697" s="972">
        <f t="shared" si="84"/>
        <v>2629</v>
      </c>
      <c r="AG697" s="1028">
        <f>IF(A697="","",(IFERROR(VLOOKUP(A697,Projecten!A$4:W$2618,23,FALSE),"niet bekend")))</f>
        <v>2629</v>
      </c>
      <c r="AH697" s="1028">
        <f>IF(A697="","",(IFERROR(VLOOKUP(A697,Projecten!A$4:W$2618,12,FALSE),"niet bekend")))</f>
        <v>2629</v>
      </c>
      <c r="AI697" s="1028">
        <f t="shared" si="85"/>
        <v>0</v>
      </c>
    </row>
    <row r="698" spans="1:35" s="90" customFormat="1" ht="12.75" customHeight="1" x14ac:dyDescent="0.2">
      <c r="A698" s="423">
        <v>2016124</v>
      </c>
      <c r="B698" s="1513">
        <v>120633</v>
      </c>
      <c r="C698" s="423">
        <v>426016</v>
      </c>
      <c r="D698" s="347" t="s">
        <v>68</v>
      </c>
      <c r="E698" s="1968">
        <v>1</v>
      </c>
      <c r="F698" s="425">
        <v>8</v>
      </c>
      <c r="G698" s="425">
        <v>5</v>
      </c>
      <c r="H698" s="425">
        <v>3</v>
      </c>
      <c r="I698" s="192" t="s">
        <v>89</v>
      </c>
      <c r="J698" s="192" t="s">
        <v>309</v>
      </c>
      <c r="K698" s="192" t="s">
        <v>309</v>
      </c>
      <c r="L698" s="192" t="s">
        <v>309</v>
      </c>
      <c r="M698" s="74" t="s">
        <v>89</v>
      </c>
      <c r="N698" s="74" t="s">
        <v>89</v>
      </c>
      <c r="O698" s="74" t="s">
        <v>89</v>
      </c>
      <c r="P698" s="74" t="s">
        <v>89</v>
      </c>
      <c r="Q698" s="4"/>
      <c r="R698" s="2122"/>
      <c r="S698" s="379">
        <f>IF(T698&lt;=0,"",(((T698-'In Productie'!$E$1)/7)+0.6))</f>
        <v>6072.4571428571435</v>
      </c>
      <c r="T698" s="175">
        <v>42503</v>
      </c>
      <c r="U698" s="150" t="s">
        <v>278</v>
      </c>
      <c r="V698" s="150" t="s">
        <v>1039</v>
      </c>
      <c r="W698" s="97">
        <v>15</v>
      </c>
      <c r="X698" s="101"/>
      <c r="Y698" s="101"/>
      <c r="Z698" s="588">
        <v>42472</v>
      </c>
      <c r="AE698" s="90">
        <f>IF(A698="","",(IFERROR(VLOOKUP(A698,Projecten!A$4:W$2618,5,FALSE),"niet bekend")))</f>
        <v>1</v>
      </c>
      <c r="AF698" s="972">
        <f t="shared" si="84"/>
        <v>2410</v>
      </c>
      <c r="AG698" s="1028">
        <f>IF(A698="","",(IFERROR(VLOOKUP(A698,Projecten!A$4:W$2618,23,FALSE),"niet bekend")))</f>
        <v>2410</v>
      </c>
      <c r="AH698" s="1028">
        <f>IF(A698="","",(IFERROR(VLOOKUP(A698,Projecten!A$4:W$2618,12,FALSE),"niet bekend")))</f>
        <v>2410</v>
      </c>
      <c r="AI698" s="1028">
        <f t="shared" si="85"/>
        <v>0</v>
      </c>
    </row>
    <row r="699" spans="1:35" s="4" customFormat="1" ht="12.75" customHeight="1" x14ac:dyDescent="0.2">
      <c r="A699" s="2">
        <v>2016197</v>
      </c>
      <c r="B699" s="1492">
        <v>120642</v>
      </c>
      <c r="C699" s="504" t="s">
        <v>1167</v>
      </c>
      <c r="D699" s="1" t="s">
        <v>68</v>
      </c>
      <c r="E699" s="39">
        <v>1</v>
      </c>
      <c r="F699" s="1">
        <v>2</v>
      </c>
      <c r="G699" s="1">
        <v>2</v>
      </c>
      <c r="H699" s="1">
        <v>0</v>
      </c>
      <c r="I699" s="76" t="s">
        <v>89</v>
      </c>
      <c r="J699" s="41" t="s">
        <v>309</v>
      </c>
      <c r="K699" s="41" t="s">
        <v>309</v>
      </c>
      <c r="L699" s="41" t="s">
        <v>309</v>
      </c>
      <c r="M699" s="41" t="s">
        <v>89</v>
      </c>
      <c r="N699" s="41" t="s">
        <v>89</v>
      </c>
      <c r="O699" s="41" t="s">
        <v>89</v>
      </c>
      <c r="P699" s="41" t="s">
        <v>89</v>
      </c>
      <c r="R699" s="2124"/>
      <c r="S699" s="23">
        <f>IF(T699&lt;=0,"",(((T699-'In Productie'!$E$1)/7)+0.6))</f>
        <v>6071.1714285714288</v>
      </c>
      <c r="T699" s="181">
        <v>42494</v>
      </c>
      <c r="U699" s="4" t="s">
        <v>486</v>
      </c>
      <c r="W699" s="470">
        <v>3</v>
      </c>
      <c r="X699" s="79"/>
      <c r="Y699" s="79"/>
      <c r="Z699" s="272" t="s">
        <v>1182</v>
      </c>
      <c r="AE699" s="4">
        <f>IF(A699="","",(IFERROR(VLOOKUP(A699,Projecten!A$4:W$2618,5,FALSE),"niet bekend")))</f>
        <v>1</v>
      </c>
      <c r="AF699" s="973">
        <f t="shared" si="84"/>
        <v>238</v>
      </c>
      <c r="AG699" s="1028">
        <f>IF(A699="","",(IFERROR(VLOOKUP(A699,Projecten!A$4:W$2618,23,FALSE),"niet bekend")))</f>
        <v>0</v>
      </c>
      <c r="AH699" s="1028">
        <f>IF(A699="","",(IFERROR(VLOOKUP(A699,Projecten!A$4:W$2618,12,FALSE),"niet bekend")))</f>
        <v>238</v>
      </c>
      <c r="AI699" s="1026">
        <f t="shared" si="85"/>
        <v>0</v>
      </c>
    </row>
    <row r="700" spans="1:35" s="38" customFormat="1" ht="12.75" customHeight="1" x14ac:dyDescent="0.2">
      <c r="A700" s="30"/>
      <c r="B700" s="1491"/>
      <c r="C700" s="31"/>
      <c r="D700" s="31"/>
      <c r="E700" s="32"/>
      <c r="F700" s="31"/>
      <c r="G700" s="31"/>
      <c r="H700" s="31"/>
      <c r="I700" s="32"/>
      <c r="J700" s="32"/>
      <c r="K700" s="32"/>
      <c r="L700" s="32"/>
      <c r="M700" s="32"/>
      <c r="N700" s="32"/>
      <c r="O700" s="32"/>
      <c r="P700" s="32"/>
      <c r="Q700" s="33"/>
      <c r="R700" s="33"/>
      <c r="S700" s="1198"/>
      <c r="T700" s="176"/>
      <c r="U700" s="35"/>
      <c r="V700" s="35"/>
      <c r="W700" s="35"/>
      <c r="X700" s="83"/>
      <c r="Y700" s="84"/>
      <c r="Z700" s="36"/>
      <c r="AF700" s="983"/>
      <c r="AG700" s="1030"/>
      <c r="AH700" s="1030"/>
      <c r="AI700" s="1030"/>
    </row>
    <row r="701" spans="1:35" s="1038" customFormat="1" ht="12.75" customHeight="1" x14ac:dyDescent="0.2">
      <c r="A701" s="1007"/>
      <c r="B701" s="1489"/>
      <c r="C701" s="1008">
        <f>SUM(F701:H701)</f>
        <v>262</v>
      </c>
      <c r="D701" s="1009"/>
      <c r="E701" s="1010">
        <f>SUM(E702:E721)</f>
        <v>15</v>
      </c>
      <c r="F701" s="1009">
        <f>SUM(F702:F721)</f>
        <v>129</v>
      </c>
      <c r="G701" s="1009">
        <f>SUM(G702:G721)</f>
        <v>79</v>
      </c>
      <c r="H701" s="1009">
        <f>SUM(H702:H721)</f>
        <v>54</v>
      </c>
      <c r="I701" s="1010"/>
      <c r="J701" s="1010"/>
      <c r="K701" s="1010"/>
      <c r="L701" s="1010"/>
      <c r="M701" s="1010"/>
      <c r="N701" s="1010"/>
      <c r="O701" s="1010"/>
      <c r="P701" s="1010"/>
      <c r="Q701" s="1045">
        <v>19</v>
      </c>
      <c r="R701" s="1045"/>
      <c r="S701" s="1199"/>
      <c r="T701" s="1046"/>
      <c r="U701" s="1047"/>
      <c r="V701" s="1048">
        <f>SUM(W701:W721)</f>
        <v>287.25</v>
      </c>
      <c r="W701" s="960"/>
      <c r="X701" s="1049">
        <v>284</v>
      </c>
      <c r="Y701" s="961">
        <f>V701-X701</f>
        <v>3.25</v>
      </c>
      <c r="Z701" s="1050"/>
      <c r="AE701" s="1038" t="str">
        <f>IF(A701="","",(IFERROR(VLOOKUP(A701,Projecten!A$4:W$2618,5,FALSE),"niet bekend")))</f>
        <v/>
      </c>
      <c r="AF701" s="1037">
        <f>SUM(AF702:AF721)</f>
        <v>43955.159999999996</v>
      </c>
      <c r="AG701" s="1027" t="str">
        <f>IF(A701="","",(IFERROR(VLOOKUP(A701,Projecten!A$4:W$2618,23,FALSE),"niet bekend")))</f>
        <v/>
      </c>
      <c r="AH701" s="1027" t="str">
        <f>IF(A701="","",(IFERROR(VLOOKUP(A701,Projecten!A$4:W$2618,12,FALSE),"niet bekend")))</f>
        <v/>
      </c>
      <c r="AI701" s="1027"/>
    </row>
    <row r="702" spans="1:35" s="4" customFormat="1" ht="12.75" customHeight="1" x14ac:dyDescent="0.2">
      <c r="A702" s="2"/>
      <c r="B702" s="1492"/>
      <c r="C702" s="328"/>
      <c r="D702" s="1"/>
      <c r="E702" s="39"/>
      <c r="F702" s="1"/>
      <c r="G702" s="1"/>
      <c r="H702" s="1"/>
      <c r="I702" s="74"/>
      <c r="J702" s="29"/>
      <c r="K702" s="29"/>
      <c r="L702" s="29"/>
      <c r="M702" s="29"/>
      <c r="N702" s="29"/>
      <c r="O702" s="29"/>
      <c r="P702" s="29"/>
      <c r="Q702" s="4" t="s">
        <v>999</v>
      </c>
      <c r="R702" s="2124"/>
      <c r="S702" s="23"/>
      <c r="T702" s="181"/>
      <c r="W702" s="472"/>
      <c r="X702" s="79"/>
      <c r="Y702" s="79"/>
      <c r="Z702" s="272"/>
      <c r="AE702" s="4" t="str">
        <f>IF(A702="","",(IFERROR(VLOOKUP(A702,Projecten!A$4:W$2618,5,FALSE),"niet bekend")))</f>
        <v/>
      </c>
      <c r="AF702" s="973" t="str">
        <f t="shared" ref="AF702:AF720" si="86">IF(AE702="","",(E702/AE702*AH702))</f>
        <v/>
      </c>
      <c r="AG702" s="1028" t="str">
        <f>IF(A702="","",(IFERROR(VLOOKUP(A702,Projecten!A$4:W$2618,23,FALSE),"niet bekend")))</f>
        <v/>
      </c>
      <c r="AH702" s="1028" t="str">
        <f>IF(A702="","",(IFERROR(VLOOKUP(A702,Projecten!A$4:W$2618,12,FALSE),"niet bekend")))</f>
        <v/>
      </c>
      <c r="AI702" s="1026" t="str">
        <f t="shared" ref="AI702:AI720" si="87">IF(AF702="","",(AH702-AF702))</f>
        <v/>
      </c>
    </row>
    <row r="703" spans="1:35" s="4" customFormat="1" ht="12.75" customHeight="1" x14ac:dyDescent="0.2">
      <c r="A703" s="2"/>
      <c r="B703" s="1492"/>
      <c r="C703" s="328" t="s">
        <v>1228</v>
      </c>
      <c r="D703" s="1"/>
      <c r="E703" s="39"/>
      <c r="F703" s="1"/>
      <c r="G703" s="1"/>
      <c r="H703" s="1"/>
      <c r="I703" s="74"/>
      <c r="J703" s="29"/>
      <c r="K703" s="29"/>
      <c r="L703" s="29"/>
      <c r="M703" s="29"/>
      <c r="N703" s="29"/>
      <c r="O703" s="29"/>
      <c r="P703" s="29"/>
      <c r="R703" s="2124"/>
      <c r="S703" s="23"/>
      <c r="T703" s="181"/>
      <c r="W703" s="472">
        <v>8.25</v>
      </c>
      <c r="X703" s="79"/>
      <c r="Y703" s="79"/>
      <c r="Z703" s="272"/>
      <c r="AE703" s="4" t="str">
        <f>IF(A703="","",(IFERROR(VLOOKUP(A703,Projecten!A$4:W$2618,5,FALSE),"niet bekend")))</f>
        <v/>
      </c>
      <c r="AF703" s="973" t="str">
        <f t="shared" si="86"/>
        <v/>
      </c>
      <c r="AG703" s="1028" t="str">
        <f>IF(A703="","",(IFERROR(VLOOKUP(A703,Projecten!A$4:W$2618,23,FALSE),"niet bekend")))</f>
        <v/>
      </c>
      <c r="AH703" s="1028" t="str">
        <f>IF(A703="","",(IFERROR(VLOOKUP(A703,Projecten!A$4:W$2618,12,FALSE),"niet bekend")))</f>
        <v/>
      </c>
      <c r="AI703" s="1026" t="str">
        <f t="shared" si="87"/>
        <v/>
      </c>
    </row>
    <row r="704" spans="1:35" s="4" customFormat="1" ht="12.75" customHeight="1" x14ac:dyDescent="0.2">
      <c r="A704" s="2"/>
      <c r="B704" s="1492"/>
      <c r="C704" s="328" t="s">
        <v>1230</v>
      </c>
      <c r="D704" s="1"/>
      <c r="E704" s="39"/>
      <c r="F704" s="1"/>
      <c r="G704" s="1"/>
      <c r="H704" s="1"/>
      <c r="I704" s="74"/>
      <c r="J704" s="29"/>
      <c r="K704" s="29"/>
      <c r="L704" s="29"/>
      <c r="M704" s="29"/>
      <c r="N704" s="29"/>
      <c r="O704" s="29"/>
      <c r="P704" s="29"/>
      <c r="R704" s="2124"/>
      <c r="S704" s="23"/>
      <c r="T704" s="181"/>
      <c r="W704" s="472">
        <v>16.5</v>
      </c>
      <c r="X704" s="79"/>
      <c r="Y704" s="79"/>
      <c r="Z704" s="272"/>
      <c r="AE704" s="4" t="str">
        <f>IF(A704="","",(IFERROR(VLOOKUP(A704,Projecten!A$4:W$2618,5,FALSE),"niet bekend")))</f>
        <v/>
      </c>
      <c r="AF704" s="973" t="str">
        <f t="shared" si="86"/>
        <v/>
      </c>
      <c r="AG704" s="1028" t="str">
        <f>IF(A704="","",(IFERROR(VLOOKUP(A704,Projecten!A$4:W$2618,23,FALSE),"niet bekend")))</f>
        <v/>
      </c>
      <c r="AH704" s="1028" t="str">
        <f>IF(A704="","",(IFERROR(VLOOKUP(A704,Projecten!A$4:W$2618,12,FALSE),"niet bekend")))</f>
        <v/>
      </c>
      <c r="AI704" s="1026" t="str">
        <f t="shared" si="87"/>
        <v/>
      </c>
    </row>
    <row r="705" spans="1:35" s="4" customFormat="1" ht="12.75" customHeight="1" x14ac:dyDescent="0.2">
      <c r="A705" s="2"/>
      <c r="B705" s="1492"/>
      <c r="C705" s="328" t="s">
        <v>1231</v>
      </c>
      <c r="D705" s="1"/>
      <c r="E705" s="39"/>
      <c r="F705" s="1"/>
      <c r="G705" s="1"/>
      <c r="H705" s="1"/>
      <c r="I705" s="74"/>
      <c r="J705" s="29"/>
      <c r="K705" s="29"/>
      <c r="L705" s="29"/>
      <c r="M705" s="29"/>
      <c r="N705" s="29"/>
      <c r="O705" s="29"/>
      <c r="P705" s="29"/>
      <c r="R705" s="2124"/>
      <c r="S705" s="23"/>
      <c r="T705" s="181"/>
      <c r="W705" s="472">
        <v>3</v>
      </c>
      <c r="X705" s="79"/>
      <c r="Y705" s="79"/>
      <c r="Z705" s="272"/>
      <c r="AE705" s="4" t="str">
        <f>IF(A705="","",(IFERROR(VLOOKUP(A705,Projecten!A$4:W$2618,5,FALSE),"niet bekend")))</f>
        <v/>
      </c>
      <c r="AF705" s="973" t="str">
        <f t="shared" si="86"/>
        <v/>
      </c>
      <c r="AG705" s="1028" t="str">
        <f>IF(A705="","",(IFERROR(VLOOKUP(A705,Projecten!A$4:W$2618,23,FALSE),"niet bekend")))</f>
        <v/>
      </c>
      <c r="AH705" s="1028" t="str">
        <f>IF(A705="","",(IFERROR(VLOOKUP(A705,Projecten!A$4:W$2618,12,FALSE),"niet bekend")))</f>
        <v/>
      </c>
      <c r="AI705" s="1026" t="str">
        <f t="shared" si="87"/>
        <v/>
      </c>
    </row>
    <row r="706" spans="1:35" s="4" customFormat="1" ht="12.75" customHeight="1" x14ac:dyDescent="0.2">
      <c r="A706" s="380">
        <v>2016108</v>
      </c>
      <c r="B706" s="446">
        <v>120636</v>
      </c>
      <c r="C706" s="380">
        <v>502916</v>
      </c>
      <c r="D706" s="417" t="s">
        <v>68</v>
      </c>
      <c r="E706" s="1972">
        <v>1</v>
      </c>
      <c r="F706" s="428">
        <v>8</v>
      </c>
      <c r="G706" s="428">
        <v>5</v>
      </c>
      <c r="H706" s="428">
        <v>3</v>
      </c>
      <c r="I706" s="74" t="s">
        <v>89</v>
      </c>
      <c r="J706" s="74" t="s">
        <v>309</v>
      </c>
      <c r="K706" s="74" t="s">
        <v>309</v>
      </c>
      <c r="L706" s="74" t="s">
        <v>309</v>
      </c>
      <c r="M706" s="74" t="s">
        <v>89</v>
      </c>
      <c r="N706" s="74" t="s">
        <v>89</v>
      </c>
      <c r="O706" s="74" t="s">
        <v>89</v>
      </c>
      <c r="P706" s="74" t="s">
        <v>89</v>
      </c>
      <c r="Q706" s="90"/>
      <c r="R706" s="2122">
        <v>42507</v>
      </c>
      <c r="S706" s="96">
        <f>IF(T706&lt;=0,"",(((T706-'In Productie'!$E$1)/7)+0.6))</f>
        <v>6072.3142857142857</v>
      </c>
      <c r="T706" s="180">
        <v>42502</v>
      </c>
      <c r="U706" s="90" t="s">
        <v>278</v>
      </c>
      <c r="V706" s="90"/>
      <c r="W706" s="466">
        <v>14</v>
      </c>
      <c r="X706" s="79"/>
      <c r="Y706" s="79"/>
      <c r="Z706" s="586">
        <v>42464</v>
      </c>
      <c r="AE706" s="4">
        <f>IF(A706="","",(IFERROR(VLOOKUP(A706,Projecten!A$4:W$2618,5,FALSE),"niet bekend")))</f>
        <v>1</v>
      </c>
      <c r="AF706" s="973">
        <f t="shared" si="86"/>
        <v>2122</v>
      </c>
      <c r="AG706" s="1028">
        <f>IF(A706="","",(IFERROR(VLOOKUP(A706,Projecten!A$4:W$2618,23,FALSE),"niet bekend")))</f>
        <v>2122</v>
      </c>
      <c r="AH706" s="1028">
        <f>IF(A706="","",(IFERROR(VLOOKUP(A706,Projecten!A$4:W$2618,12,FALSE),"niet bekend")))</f>
        <v>2122</v>
      </c>
      <c r="AI706" s="1026">
        <f t="shared" si="87"/>
        <v>0</v>
      </c>
    </row>
    <row r="707" spans="1:35" s="90" customFormat="1" ht="12.75" customHeight="1" x14ac:dyDescent="0.2">
      <c r="A707" s="380">
        <v>2016132</v>
      </c>
      <c r="B707" s="446">
        <v>120637</v>
      </c>
      <c r="C707" s="380">
        <v>514216</v>
      </c>
      <c r="D707" s="417" t="s">
        <v>68</v>
      </c>
      <c r="E707" s="1972">
        <v>1</v>
      </c>
      <c r="F707" s="428">
        <v>10</v>
      </c>
      <c r="G707" s="428">
        <v>7</v>
      </c>
      <c r="H707" s="428">
        <v>4</v>
      </c>
      <c r="I707" s="76" t="s">
        <v>89</v>
      </c>
      <c r="J707" s="76" t="s">
        <v>89</v>
      </c>
      <c r="K707" s="76" t="s">
        <v>309</v>
      </c>
      <c r="L707" s="76" t="s">
        <v>309</v>
      </c>
      <c r="M707" s="76" t="s">
        <v>89</v>
      </c>
      <c r="N707" s="76" t="s">
        <v>89</v>
      </c>
      <c r="O707" s="76" t="s">
        <v>89</v>
      </c>
      <c r="P707" s="76" t="s">
        <v>89</v>
      </c>
      <c r="R707" s="2122">
        <v>42509</v>
      </c>
      <c r="S707" s="96">
        <v>20.5</v>
      </c>
      <c r="T707" s="180">
        <v>42502</v>
      </c>
      <c r="U707" s="90" t="s">
        <v>278</v>
      </c>
      <c r="W707" s="466">
        <v>20</v>
      </c>
      <c r="X707" s="101"/>
      <c r="Y707" s="447"/>
      <c r="Z707" s="588">
        <v>42467</v>
      </c>
      <c r="AE707" s="90">
        <f>IF(A707="","",(IFERROR(VLOOKUP(A707,Projecten!A$4:W$2618,5,FALSE),"niet bekend")))</f>
        <v>1</v>
      </c>
      <c r="AF707" s="972">
        <f t="shared" si="86"/>
        <v>3617</v>
      </c>
      <c r="AG707" s="1028">
        <f>IF(A707="","",(IFERROR(VLOOKUP(A707,Projecten!A$4:W$2618,23,FALSE),"niet bekend")))</f>
        <v>3617</v>
      </c>
      <c r="AH707" s="1028">
        <f>IF(A707="","",(IFERROR(VLOOKUP(A707,Projecten!A$4:W$2618,12,FALSE),"niet bekend")))</f>
        <v>3617</v>
      </c>
      <c r="AI707" s="1028">
        <f t="shared" si="87"/>
        <v>0</v>
      </c>
    </row>
    <row r="708" spans="1:35" s="90" customFormat="1" ht="12.75" customHeight="1" x14ac:dyDescent="0.2">
      <c r="A708" s="419">
        <v>2016111</v>
      </c>
      <c r="B708" s="1513">
        <v>120636</v>
      </c>
      <c r="C708" s="419">
        <v>474616</v>
      </c>
      <c r="D708" s="417" t="s">
        <v>68</v>
      </c>
      <c r="E708" s="1972">
        <v>1</v>
      </c>
      <c r="F708" s="428">
        <v>10</v>
      </c>
      <c r="G708" s="428">
        <v>5</v>
      </c>
      <c r="H708" s="428">
        <v>6</v>
      </c>
      <c r="I708" s="76" t="s">
        <v>89</v>
      </c>
      <c r="J708" s="76" t="s">
        <v>309</v>
      </c>
      <c r="K708" s="76" t="s">
        <v>309</v>
      </c>
      <c r="L708" s="76" t="s">
        <v>309</v>
      </c>
      <c r="M708" s="76" t="s">
        <v>89</v>
      </c>
      <c r="N708" s="76" t="s">
        <v>89</v>
      </c>
      <c r="O708" s="76" t="s">
        <v>89</v>
      </c>
      <c r="P708" s="76" t="s">
        <v>89</v>
      </c>
      <c r="R708" s="2122">
        <v>42507</v>
      </c>
      <c r="S708" s="96">
        <v>20</v>
      </c>
      <c r="T708" s="180">
        <v>42502</v>
      </c>
      <c r="U708" s="90" t="s">
        <v>278</v>
      </c>
      <c r="W708" s="466">
        <v>20</v>
      </c>
      <c r="X708" s="101"/>
      <c r="Y708" s="447"/>
      <c r="Z708" s="588">
        <v>42466</v>
      </c>
      <c r="AE708" s="90">
        <f>IF(A708="","",(IFERROR(VLOOKUP(A708,Projecten!A$4:W$2618,5,FALSE),"niet bekend")))</f>
        <v>1</v>
      </c>
      <c r="AF708" s="972">
        <f t="shared" si="86"/>
        <v>3172</v>
      </c>
      <c r="AG708" s="1028">
        <f>IF(A708="","",(IFERROR(VLOOKUP(A708,Projecten!A$4:W$2618,23,FALSE),"niet bekend")))</f>
        <v>3172</v>
      </c>
      <c r="AH708" s="1028">
        <f>IF(A708="","",(IFERROR(VLOOKUP(A708,Projecten!A$4:W$2618,12,FALSE),"niet bekend")))</f>
        <v>3172</v>
      </c>
      <c r="AI708" s="1028">
        <f t="shared" si="87"/>
        <v>0</v>
      </c>
    </row>
    <row r="709" spans="1:35" s="4" customFormat="1" ht="12.75" customHeight="1" x14ac:dyDescent="0.2">
      <c r="A709" s="380">
        <v>2016133</v>
      </c>
      <c r="B709" s="314">
        <v>120637</v>
      </c>
      <c r="C709" s="368" t="s">
        <v>990</v>
      </c>
      <c r="D709" s="369" t="s">
        <v>68</v>
      </c>
      <c r="E709" s="1965">
        <v>1</v>
      </c>
      <c r="F709" s="370">
        <v>10</v>
      </c>
      <c r="G709" s="370">
        <v>3</v>
      </c>
      <c r="H709" s="370">
        <v>5</v>
      </c>
      <c r="I709" s="75" t="s">
        <v>89</v>
      </c>
      <c r="J709" s="75" t="s">
        <v>89</v>
      </c>
      <c r="K709" s="75" t="s">
        <v>309</v>
      </c>
      <c r="L709" s="7" t="s">
        <v>309</v>
      </c>
      <c r="M709" s="7" t="s">
        <v>89</v>
      </c>
      <c r="N709" s="7" t="s">
        <v>89</v>
      </c>
      <c r="O709" s="7" t="s">
        <v>89</v>
      </c>
      <c r="P709" s="7" t="s">
        <v>89</v>
      </c>
      <c r="R709" s="2122">
        <v>42508</v>
      </c>
      <c r="S709" s="23">
        <f>IF(T709&lt;=0,"",(((T709-'In Productie'!$E$1)/7)+0.6))</f>
        <v>6072.3142857142857</v>
      </c>
      <c r="T709" s="181">
        <v>42502</v>
      </c>
      <c r="U709" s="4" t="s">
        <v>278</v>
      </c>
      <c r="W709" s="470">
        <v>20</v>
      </c>
      <c r="X709" s="80"/>
      <c r="Y709" s="82"/>
      <c r="Z709" s="586">
        <v>42467</v>
      </c>
      <c r="AE709" s="4">
        <f>IF(A709="","",(IFERROR(VLOOKUP(A709,Projecten!A$4:W$2618,5,FALSE),"niet bekend")))</f>
        <v>1</v>
      </c>
      <c r="AF709" s="973">
        <f t="shared" si="86"/>
        <v>4610</v>
      </c>
      <c r="AG709" s="1028">
        <f>IF(A709="","",(IFERROR(VLOOKUP(A709,Projecten!A$4:W$2618,23,FALSE),"niet bekend")))</f>
        <v>4610</v>
      </c>
      <c r="AH709" s="1028">
        <f>IF(A709="","",(IFERROR(VLOOKUP(A709,Projecten!A$4:W$2618,12,FALSE),"niet bekend")))</f>
        <v>4610</v>
      </c>
      <c r="AI709" s="1026">
        <f t="shared" si="87"/>
        <v>0</v>
      </c>
    </row>
    <row r="710" spans="1:35" s="90" customFormat="1" ht="12.75" customHeight="1" x14ac:dyDescent="0.2">
      <c r="A710" s="117">
        <v>2016135</v>
      </c>
      <c r="B710" s="1189">
        <v>120640</v>
      </c>
      <c r="C710" s="117">
        <v>591616</v>
      </c>
      <c r="D710" s="448" t="s">
        <v>68</v>
      </c>
      <c r="E710" s="1947">
        <v>1</v>
      </c>
      <c r="F710" s="119">
        <v>3</v>
      </c>
      <c r="G710" s="119">
        <v>0</v>
      </c>
      <c r="H710" s="119">
        <v>3</v>
      </c>
      <c r="I710" s="76" t="s">
        <v>89</v>
      </c>
      <c r="J710" s="76" t="s">
        <v>309</v>
      </c>
      <c r="K710" s="76" t="s">
        <v>309</v>
      </c>
      <c r="L710" s="76" t="s">
        <v>309</v>
      </c>
      <c r="M710" s="76" t="s">
        <v>89</v>
      </c>
      <c r="N710" s="76" t="s">
        <v>89</v>
      </c>
      <c r="O710" s="76" t="s">
        <v>89</v>
      </c>
      <c r="P710" s="76" t="s">
        <v>89</v>
      </c>
      <c r="R710" s="2122">
        <v>42510</v>
      </c>
      <c r="S710" s="96">
        <v>14</v>
      </c>
      <c r="T710" s="180">
        <v>42502</v>
      </c>
      <c r="U710" s="90" t="s">
        <v>278</v>
      </c>
      <c r="W710" s="466">
        <v>8</v>
      </c>
      <c r="X710" s="101"/>
      <c r="Y710" s="447"/>
      <c r="Z710" s="588">
        <v>42467</v>
      </c>
      <c r="AE710" s="90">
        <f>IF(A710="","",(IFERROR(VLOOKUP(A710,Projecten!A$4:W$2618,5,FALSE),"niet bekend")))</f>
        <v>1</v>
      </c>
      <c r="AF710" s="972">
        <f t="shared" si="86"/>
        <v>1475</v>
      </c>
      <c r="AG710" s="1028">
        <f>IF(A710="","",(IFERROR(VLOOKUP(A710,Projecten!A$4:W$2618,23,FALSE),"niet bekend")))</f>
        <v>1475</v>
      </c>
      <c r="AH710" s="1028">
        <f>IF(A710="","",(IFERROR(VLOOKUP(A710,Projecten!A$4:W$2618,12,FALSE),"niet bekend")))</f>
        <v>1475</v>
      </c>
      <c r="AI710" s="1028">
        <f t="shared" si="87"/>
        <v>0</v>
      </c>
    </row>
    <row r="711" spans="1:35" s="4" customFormat="1" ht="12.75" customHeight="1" x14ac:dyDescent="0.2">
      <c r="A711" s="423">
        <v>2016141</v>
      </c>
      <c r="B711" s="1507">
        <v>120640</v>
      </c>
      <c r="C711" s="320" t="s">
        <v>1016</v>
      </c>
      <c r="D711" s="396" t="s">
        <v>68</v>
      </c>
      <c r="E711" s="1973">
        <v>1</v>
      </c>
      <c r="F711" s="395">
        <v>2</v>
      </c>
      <c r="G711" s="395">
        <v>1</v>
      </c>
      <c r="H711" s="395">
        <v>1</v>
      </c>
      <c r="I711" s="74" t="s">
        <v>89</v>
      </c>
      <c r="J711" s="74" t="s">
        <v>309</v>
      </c>
      <c r="K711" s="74" t="s">
        <v>309</v>
      </c>
      <c r="L711" s="29" t="s">
        <v>309</v>
      </c>
      <c r="M711" s="67" t="s">
        <v>89</v>
      </c>
      <c r="N711" s="29" t="s">
        <v>89</v>
      </c>
      <c r="O711" s="29" t="s">
        <v>89</v>
      </c>
      <c r="P711" s="29" t="s">
        <v>89</v>
      </c>
      <c r="Q711" s="8"/>
      <c r="R711" s="2122">
        <v>42513</v>
      </c>
      <c r="S711" s="393">
        <f>IF(T711&lt;=0,"",(((T711-'In Productie'!$E$1)/7)+0.6))</f>
        <v>6072.3142857142857</v>
      </c>
      <c r="T711" s="177">
        <v>42502</v>
      </c>
      <c r="U711" s="8" t="s">
        <v>278</v>
      </c>
      <c r="W711" s="25">
        <v>5</v>
      </c>
      <c r="X711" s="79"/>
      <c r="Y711" s="79"/>
      <c r="Z711" s="586">
        <v>42472</v>
      </c>
      <c r="AE711" s="4">
        <f>IF(A711="","",(IFERROR(VLOOKUP(A711,Projecten!A$4:W$2618,5,FALSE),"niet bekend")))</f>
        <v>1</v>
      </c>
      <c r="AF711" s="973">
        <f t="shared" si="86"/>
        <v>523</v>
      </c>
      <c r="AG711" s="1028">
        <f>IF(A711="","",(IFERROR(VLOOKUP(A711,Projecten!A$4:W$2618,23,FALSE),"niet bekend")))</f>
        <v>523</v>
      </c>
      <c r="AH711" s="1028">
        <f>IF(A711="","",(IFERROR(VLOOKUP(A711,Projecten!A$4:W$2618,12,FALSE),"niet bekend")))</f>
        <v>523</v>
      </c>
      <c r="AI711" s="1026">
        <f t="shared" si="87"/>
        <v>0</v>
      </c>
    </row>
    <row r="712" spans="1:35" s="90" customFormat="1" ht="12.75" customHeight="1" x14ac:dyDescent="0.2">
      <c r="A712" s="380">
        <v>2016134</v>
      </c>
      <c r="B712" s="446">
        <v>120637</v>
      </c>
      <c r="C712" s="380">
        <v>561516</v>
      </c>
      <c r="D712" s="417" t="s">
        <v>68</v>
      </c>
      <c r="E712" s="1972">
        <v>1</v>
      </c>
      <c r="F712" s="428">
        <v>7</v>
      </c>
      <c r="G712" s="428">
        <v>4</v>
      </c>
      <c r="H712" s="428">
        <v>5</v>
      </c>
      <c r="I712" s="76" t="s">
        <v>89</v>
      </c>
      <c r="J712" s="76" t="s">
        <v>89</v>
      </c>
      <c r="K712" s="76" t="s">
        <v>309</v>
      </c>
      <c r="L712" s="76" t="s">
        <v>309</v>
      </c>
      <c r="M712" s="76" t="s">
        <v>89</v>
      </c>
      <c r="N712" s="76" t="s">
        <v>89</v>
      </c>
      <c r="O712" s="76" t="s">
        <v>89</v>
      </c>
      <c r="P712" s="76" t="s">
        <v>89</v>
      </c>
      <c r="R712" s="2122">
        <v>42510</v>
      </c>
      <c r="S712" s="96">
        <f>IF(T712&lt;=0,"",(((T712-'In Productie'!$E$1)/7)+0.6))</f>
        <v>6072.3142857142857</v>
      </c>
      <c r="T712" s="180">
        <v>42502</v>
      </c>
      <c r="U712" s="90" t="s">
        <v>278</v>
      </c>
      <c r="V712" s="90" t="s">
        <v>1102</v>
      </c>
      <c r="W712" s="466">
        <v>19</v>
      </c>
      <c r="X712" s="101"/>
      <c r="Y712" s="447"/>
      <c r="Z712" s="588">
        <v>42467</v>
      </c>
      <c r="AE712" s="90">
        <f>IF(A712="","",(IFERROR(VLOOKUP(A712,Projecten!A$4:W$2618,5,FALSE),"niet bekend")))</f>
        <v>1</v>
      </c>
      <c r="AF712" s="972">
        <f t="shared" si="86"/>
        <v>4426</v>
      </c>
      <c r="AG712" s="1028">
        <f>IF(A712="","",(IFERROR(VLOOKUP(A712,Projecten!A$4:W$2618,23,FALSE),"niet bekend")))</f>
        <v>4426</v>
      </c>
      <c r="AH712" s="1028">
        <f>IF(A712="","",(IFERROR(VLOOKUP(A712,Projecten!A$4:W$2618,12,FALSE),"niet bekend")))</f>
        <v>4426</v>
      </c>
      <c r="AI712" s="1028">
        <f t="shared" si="87"/>
        <v>0</v>
      </c>
    </row>
    <row r="713" spans="1:35" s="4" customFormat="1" ht="12.75" customHeight="1" x14ac:dyDescent="0.2">
      <c r="A713" s="93">
        <v>2016109</v>
      </c>
      <c r="B713" s="445">
        <v>120636</v>
      </c>
      <c r="C713" s="93">
        <v>573916</v>
      </c>
      <c r="D713" s="94" t="s">
        <v>68</v>
      </c>
      <c r="E713" s="91">
        <v>1</v>
      </c>
      <c r="F713" s="94">
        <v>10</v>
      </c>
      <c r="G713" s="94">
        <v>6</v>
      </c>
      <c r="H713" s="94">
        <v>4</v>
      </c>
      <c r="I713" s="76" t="s">
        <v>89</v>
      </c>
      <c r="J713" s="76" t="s">
        <v>89</v>
      </c>
      <c r="K713" s="76" t="s">
        <v>309</v>
      </c>
      <c r="L713" s="76" t="s">
        <v>309</v>
      </c>
      <c r="M713" s="76" t="s">
        <v>89</v>
      </c>
      <c r="N713" s="76" t="s">
        <v>89</v>
      </c>
      <c r="O713" s="76" t="s">
        <v>89</v>
      </c>
      <c r="P713" s="76" t="s">
        <v>89</v>
      </c>
      <c r="Q713" s="90"/>
      <c r="R713" s="2122">
        <v>42503</v>
      </c>
      <c r="S713" s="96">
        <f>IF(T713&lt;=0,"",(((T713-'In Productie'!$E$1)/7)+0.6))</f>
        <v>6071.885714285715</v>
      </c>
      <c r="T713" s="180">
        <v>42499</v>
      </c>
      <c r="U713" s="90" t="s">
        <v>278</v>
      </c>
      <c r="V713" s="90"/>
      <c r="W713" s="466">
        <v>19.5</v>
      </c>
      <c r="X713" s="79"/>
      <c r="Y713" s="79"/>
      <c r="Z713" s="586">
        <v>42464</v>
      </c>
      <c r="AE713" s="4">
        <f>IF(A713="","",(IFERROR(VLOOKUP(A713,Projecten!A$4:W$2618,5,FALSE),"niet bekend")))</f>
        <v>1</v>
      </c>
      <c r="AF713" s="973">
        <f t="shared" si="86"/>
        <v>3224</v>
      </c>
      <c r="AG713" s="1028">
        <f>IF(A713="","",(IFERROR(VLOOKUP(A713,Projecten!A$4:W$2618,23,FALSE),"niet bekend")))</f>
        <v>3224</v>
      </c>
      <c r="AH713" s="1028">
        <f>IF(A713="","",(IFERROR(VLOOKUP(A713,Projecten!A$4:W$2618,12,FALSE),"niet bekend")))</f>
        <v>3224</v>
      </c>
      <c r="AI713" s="1026">
        <f t="shared" si="87"/>
        <v>0</v>
      </c>
    </row>
    <row r="714" spans="1:35" s="4" customFormat="1" ht="12.75" customHeight="1" x14ac:dyDescent="0.2">
      <c r="A714" s="117">
        <v>2016137</v>
      </c>
      <c r="B714" s="1506">
        <v>120640</v>
      </c>
      <c r="C714" s="391">
        <v>561216</v>
      </c>
      <c r="D714" s="385" t="s">
        <v>68</v>
      </c>
      <c r="E714" s="1974">
        <v>1</v>
      </c>
      <c r="F714" s="388">
        <v>11</v>
      </c>
      <c r="G714" s="388">
        <v>7</v>
      </c>
      <c r="H714" s="388">
        <v>2</v>
      </c>
      <c r="I714" s="76" t="s">
        <v>89</v>
      </c>
      <c r="J714" s="41" t="s">
        <v>309</v>
      </c>
      <c r="K714" s="41" t="s">
        <v>309</v>
      </c>
      <c r="L714" s="41" t="s">
        <v>309</v>
      </c>
      <c r="M714" s="41" t="s">
        <v>89</v>
      </c>
      <c r="N714" s="41" t="s">
        <v>89</v>
      </c>
      <c r="O714" s="41" t="s">
        <v>89</v>
      </c>
      <c r="P714" s="41" t="s">
        <v>89</v>
      </c>
      <c r="R714" s="2124">
        <v>42513</v>
      </c>
      <c r="S714" s="23">
        <f>IF(T714&lt;=0,"",(((T714-'In Productie'!$E$1)/7)+0.6))</f>
        <v>6072.3142857142857</v>
      </c>
      <c r="T714" s="181">
        <v>42502</v>
      </c>
      <c r="U714" s="4" t="s">
        <v>278</v>
      </c>
      <c r="V714" s="4" t="s">
        <v>1105</v>
      </c>
      <c r="W714" s="470">
        <v>17</v>
      </c>
      <c r="X714" s="79"/>
      <c r="Y714" s="299"/>
      <c r="Z714" s="586">
        <v>42468</v>
      </c>
      <c r="AE714" s="4">
        <f>IF(A714="","",(IFERROR(VLOOKUP(A714,Projecten!A$4:W$2618,5,FALSE),"niet bekend")))</f>
        <v>1</v>
      </c>
      <c r="AF714" s="973">
        <f t="shared" si="86"/>
        <v>3049.5</v>
      </c>
      <c r="AG714" s="1028">
        <f>IF(A714="","",(IFERROR(VLOOKUP(A714,Projecten!A$4:W$2618,23,FALSE),"niet bekend")))</f>
        <v>3049.5</v>
      </c>
      <c r="AH714" s="1028">
        <f>IF(A714="","",(IFERROR(VLOOKUP(A714,Projecten!A$4:W$2618,12,FALSE),"niet bekend")))</f>
        <v>3049.5</v>
      </c>
      <c r="AI714" s="1026">
        <f t="shared" si="87"/>
        <v>0</v>
      </c>
    </row>
    <row r="715" spans="1:35" s="4" customFormat="1" ht="12.75" customHeight="1" x14ac:dyDescent="0.2">
      <c r="A715" s="423">
        <v>2016142</v>
      </c>
      <c r="B715" s="1507">
        <v>120640</v>
      </c>
      <c r="C715" s="320">
        <v>587216</v>
      </c>
      <c r="D715" s="396" t="s">
        <v>68</v>
      </c>
      <c r="E715" s="1973">
        <v>1</v>
      </c>
      <c r="F715" s="395">
        <v>9</v>
      </c>
      <c r="G715" s="395">
        <v>4</v>
      </c>
      <c r="H715" s="395">
        <v>7</v>
      </c>
      <c r="I715" s="74" t="s">
        <v>89</v>
      </c>
      <c r="J715" s="29" t="s">
        <v>309</v>
      </c>
      <c r="K715" s="29" t="s">
        <v>309</v>
      </c>
      <c r="L715" s="29" t="s">
        <v>309</v>
      </c>
      <c r="M715" s="29" t="s">
        <v>89</v>
      </c>
      <c r="N715" s="29" t="s">
        <v>89</v>
      </c>
      <c r="O715" s="29" t="s">
        <v>89</v>
      </c>
      <c r="P715" s="29" t="s">
        <v>89</v>
      </c>
      <c r="Q715" s="8"/>
      <c r="R715" s="2124">
        <v>42514</v>
      </c>
      <c r="S715" s="393">
        <f>IF(T715&lt;=0,"",(((T715-'In Productie'!$E$1)/7)+0.6))</f>
        <v>6072.3142857142857</v>
      </c>
      <c r="T715" s="177">
        <v>42502</v>
      </c>
      <c r="U715" s="8" t="s">
        <v>278</v>
      </c>
      <c r="V715" s="8"/>
      <c r="W715" s="25">
        <v>21</v>
      </c>
      <c r="X715" s="79"/>
      <c r="Y715" s="79"/>
      <c r="Z715" s="586">
        <v>42472</v>
      </c>
      <c r="AE715" s="4">
        <f>IF(A715="","",(IFERROR(VLOOKUP(A715,Projecten!A$4:W$2618,5,FALSE),"niet bekend")))</f>
        <v>1</v>
      </c>
      <c r="AF715" s="973">
        <f t="shared" si="86"/>
        <v>3075</v>
      </c>
      <c r="AG715" s="1028">
        <f>IF(A715="","",(IFERROR(VLOOKUP(A715,Projecten!A$4:W$2618,23,FALSE),"niet bekend")))</f>
        <v>3075</v>
      </c>
      <c r="AH715" s="1028">
        <f>IF(A715="","",(IFERROR(VLOOKUP(A715,Projecten!A$4:W$2618,12,FALSE),"niet bekend")))</f>
        <v>3075</v>
      </c>
      <c r="AI715" s="1026">
        <f t="shared" si="87"/>
        <v>0</v>
      </c>
    </row>
    <row r="716" spans="1:35" s="4" customFormat="1" ht="12.75" customHeight="1" x14ac:dyDescent="0.2">
      <c r="A716" s="2">
        <v>2016093</v>
      </c>
      <c r="B716" s="1492">
        <v>120645</v>
      </c>
      <c r="C716" s="2" t="s">
        <v>906</v>
      </c>
      <c r="D716" s="1" t="s">
        <v>68</v>
      </c>
      <c r="E716" s="39">
        <v>2</v>
      </c>
      <c r="F716" s="1">
        <v>20</v>
      </c>
      <c r="G716" s="1">
        <v>14</v>
      </c>
      <c r="H716" s="94">
        <v>6</v>
      </c>
      <c r="I716" s="76" t="s">
        <v>89</v>
      </c>
      <c r="J716" s="76" t="s">
        <v>309</v>
      </c>
      <c r="K716" s="76" t="s">
        <v>309</v>
      </c>
      <c r="L716" s="41" t="s">
        <v>309</v>
      </c>
      <c r="M716" s="41" t="s">
        <v>89</v>
      </c>
      <c r="N716" s="41" t="s">
        <v>89</v>
      </c>
      <c r="O716" s="41" t="s">
        <v>89</v>
      </c>
      <c r="P716" s="41" t="s">
        <v>89</v>
      </c>
      <c r="R716" s="2124">
        <v>42516</v>
      </c>
      <c r="S716" s="23">
        <f>IF(T716&lt;=0,"",(((T716-'In Productie'!$E$1)/7)+0.6))</f>
        <v>6073.0285714285719</v>
      </c>
      <c r="T716" s="181">
        <v>42507</v>
      </c>
      <c r="U716" s="4" t="s">
        <v>444</v>
      </c>
      <c r="V716" s="4" t="s">
        <v>227</v>
      </c>
      <c r="W716" s="470">
        <v>35</v>
      </c>
      <c r="X716" s="79"/>
      <c r="Y716" s="79"/>
      <c r="Z716" s="586">
        <v>42439</v>
      </c>
      <c r="AE716" s="4">
        <f>IF(A716="","",(IFERROR(VLOOKUP(A716,Projecten!A$4:W$2618,5,FALSE),"niet bekend")))</f>
        <v>8</v>
      </c>
      <c r="AF716" s="973">
        <f t="shared" si="86"/>
        <v>5640</v>
      </c>
      <c r="AG716" s="1028">
        <f>IF(A716="","",(IFERROR(VLOOKUP(A716,Projecten!A$4:W$2618,23,FALSE),"niet bekend")))</f>
        <v>22560</v>
      </c>
      <c r="AH716" s="1028">
        <f>IF(A716="","",(IFERROR(VLOOKUP(A716,Projecten!A$4:W$2618,12,FALSE),"niet bekend")))</f>
        <v>22560</v>
      </c>
      <c r="AI716" s="1026">
        <f t="shared" si="87"/>
        <v>16920</v>
      </c>
    </row>
    <row r="717" spans="1:35" s="4" customFormat="1" ht="12.75" customHeight="1" x14ac:dyDescent="0.2">
      <c r="A717" s="2"/>
      <c r="B717" s="1492"/>
      <c r="C717" s="2"/>
      <c r="D717" s="1"/>
      <c r="E717" s="39"/>
      <c r="F717" s="1"/>
      <c r="G717" s="1"/>
      <c r="H717" s="94"/>
      <c r="I717" s="76"/>
      <c r="J717" s="76"/>
      <c r="K717" s="76"/>
      <c r="L717" s="41"/>
      <c r="M717" s="41"/>
      <c r="N717" s="41"/>
      <c r="O717" s="41"/>
      <c r="P717" s="41"/>
      <c r="R717" s="2124"/>
      <c r="S717" s="23"/>
      <c r="T717" s="181"/>
      <c r="W717" s="470"/>
      <c r="X717" s="79"/>
      <c r="Y717" s="79"/>
      <c r="Z717" s="272"/>
      <c r="AE717" s="4" t="str">
        <f>IF(A717="","",(IFERROR(VLOOKUP(A717,Projecten!A$4:W$2618,5,FALSE),"niet bekend")))</f>
        <v/>
      </c>
      <c r="AF717" s="973" t="str">
        <f t="shared" si="86"/>
        <v/>
      </c>
      <c r="AG717" s="1028" t="str">
        <f>IF(A717="","",(IFERROR(VLOOKUP(A717,Projecten!A$4:W$2618,23,FALSE),"niet bekend")))</f>
        <v/>
      </c>
      <c r="AH717" s="1028" t="str">
        <f>IF(A717="","",(IFERROR(VLOOKUP(A717,Projecten!A$4:W$2618,12,FALSE),"niet bekend")))</f>
        <v/>
      </c>
      <c r="AI717" s="1026" t="str">
        <f t="shared" si="87"/>
        <v/>
      </c>
    </row>
    <row r="718" spans="1:35" s="4" customFormat="1" ht="12.75" customHeight="1" x14ac:dyDescent="0.2">
      <c r="A718" s="93">
        <v>2016147</v>
      </c>
      <c r="B718" s="1492">
        <v>120641</v>
      </c>
      <c r="C718" s="398" t="s">
        <v>1023</v>
      </c>
      <c r="D718" s="1" t="s">
        <v>451</v>
      </c>
      <c r="E718" s="39">
        <v>1</v>
      </c>
      <c r="F718" s="1">
        <v>9</v>
      </c>
      <c r="G718" s="1">
        <v>7</v>
      </c>
      <c r="H718" s="94">
        <v>3</v>
      </c>
      <c r="I718" s="74" t="s">
        <v>89</v>
      </c>
      <c r="J718" s="74" t="s">
        <v>89</v>
      </c>
      <c r="K718" s="74" t="s">
        <v>309</v>
      </c>
      <c r="L718" s="29" t="s">
        <v>309</v>
      </c>
      <c r="M718" s="29" t="s">
        <v>89</v>
      </c>
      <c r="N718" s="29" t="s">
        <v>89</v>
      </c>
      <c r="O718" s="29" t="s">
        <v>89</v>
      </c>
      <c r="P718" s="29" t="s">
        <v>89</v>
      </c>
      <c r="R718" s="2124"/>
      <c r="S718" s="23">
        <f>IF(T718&lt;=0,"",(((T718-'In Productie'!$E$1)/7)+0.6))</f>
        <v>6073.3142857142857</v>
      </c>
      <c r="T718" s="181">
        <v>42509</v>
      </c>
      <c r="U718" s="4" t="s">
        <v>934</v>
      </c>
      <c r="W718" s="470">
        <v>20</v>
      </c>
      <c r="X718" s="79"/>
      <c r="Y718" s="79"/>
      <c r="Z718" s="586">
        <v>42458</v>
      </c>
      <c r="AE718" s="4">
        <f>IF(A718="","",(IFERROR(VLOOKUP(A718,Projecten!A$4:W$2618,5,FALSE),"niet bekend")))</f>
        <v>1</v>
      </c>
      <c r="AF718" s="973">
        <f t="shared" si="86"/>
        <v>2864.1</v>
      </c>
      <c r="AG718" s="1028">
        <f>IF(A718="","",(IFERROR(VLOOKUP(A718,Projecten!A$4:W$2618,23,FALSE),"niet bekend")))</f>
        <v>2864.1</v>
      </c>
      <c r="AH718" s="1028">
        <f>IF(A718="","",(IFERROR(VLOOKUP(A718,Projecten!A$4:W$2618,12,FALSE),"niet bekend")))</f>
        <v>2864.1</v>
      </c>
      <c r="AI718" s="1026">
        <f t="shared" si="87"/>
        <v>0</v>
      </c>
    </row>
    <row r="719" spans="1:35" s="4" customFormat="1" ht="12.75" customHeight="1" x14ac:dyDescent="0.2">
      <c r="A719" s="93">
        <v>2016148</v>
      </c>
      <c r="B719" s="1492">
        <v>120641</v>
      </c>
      <c r="C719" s="398" t="s">
        <v>1025</v>
      </c>
      <c r="D719" s="1" t="s">
        <v>451</v>
      </c>
      <c r="E719" s="39">
        <v>1</v>
      </c>
      <c r="F719" s="1">
        <v>8</v>
      </c>
      <c r="G719" s="1">
        <v>6</v>
      </c>
      <c r="H719" s="94">
        <v>3</v>
      </c>
      <c r="I719" s="74" t="s">
        <v>89</v>
      </c>
      <c r="J719" s="74" t="s">
        <v>89</v>
      </c>
      <c r="K719" s="74" t="s">
        <v>309</v>
      </c>
      <c r="L719" s="29" t="s">
        <v>309</v>
      </c>
      <c r="M719" s="29" t="s">
        <v>89</v>
      </c>
      <c r="N719" s="29" t="s">
        <v>89</v>
      </c>
      <c r="O719" s="29" t="s">
        <v>89</v>
      </c>
      <c r="P719" s="29" t="s">
        <v>89</v>
      </c>
      <c r="R719" s="2124"/>
      <c r="S719" s="23">
        <f>IF(T719&lt;=0,"",(((T719-'In Productie'!$E$1)/7)+0.6))</f>
        <v>6073.3142857142857</v>
      </c>
      <c r="T719" s="181">
        <v>42509</v>
      </c>
      <c r="U719" s="4" t="s">
        <v>934</v>
      </c>
      <c r="W719" s="470">
        <v>18</v>
      </c>
      <c r="X719" s="79"/>
      <c r="Y719" s="79"/>
      <c r="Z719" s="586">
        <v>42451</v>
      </c>
      <c r="AE719" s="4">
        <f>IF(A719="","",(IFERROR(VLOOKUP(A719,Projecten!A$4:W$2618,5,FALSE),"niet bekend")))</f>
        <v>1</v>
      </c>
      <c r="AF719" s="973">
        <f t="shared" si="86"/>
        <v>2515.63</v>
      </c>
      <c r="AG719" s="1028">
        <f>IF(A719="","",(IFERROR(VLOOKUP(A719,Projecten!A$4:W$2618,23,FALSE),"niet bekend")))</f>
        <v>2515.63</v>
      </c>
      <c r="AH719" s="1028">
        <f>IF(A719="","",(IFERROR(VLOOKUP(A719,Projecten!A$4:W$2618,12,FALSE),"niet bekend")))</f>
        <v>2515.63</v>
      </c>
      <c r="AI719" s="1026">
        <f t="shared" si="87"/>
        <v>0</v>
      </c>
    </row>
    <row r="720" spans="1:35" s="4" customFormat="1" ht="12.75" customHeight="1" x14ac:dyDescent="0.2">
      <c r="A720" s="93">
        <v>2016149</v>
      </c>
      <c r="B720" s="1492">
        <v>120641</v>
      </c>
      <c r="C720" s="398" t="s">
        <v>1026</v>
      </c>
      <c r="D720" s="1" t="s">
        <v>451</v>
      </c>
      <c r="E720" s="39">
        <v>1</v>
      </c>
      <c r="F720" s="1">
        <v>12</v>
      </c>
      <c r="G720" s="1">
        <v>10</v>
      </c>
      <c r="H720" s="94">
        <v>2</v>
      </c>
      <c r="I720" s="74" t="s">
        <v>89</v>
      </c>
      <c r="J720" s="74" t="s">
        <v>89</v>
      </c>
      <c r="K720" s="74" t="s">
        <v>309</v>
      </c>
      <c r="L720" s="29" t="s">
        <v>309</v>
      </c>
      <c r="M720" s="29" t="s">
        <v>89</v>
      </c>
      <c r="N720" s="29" t="s">
        <v>89</v>
      </c>
      <c r="O720" s="29" t="s">
        <v>89</v>
      </c>
      <c r="P720" s="29" t="s">
        <v>89</v>
      </c>
      <c r="R720" s="2124"/>
      <c r="S720" s="23">
        <f>IF(T720&lt;=0,"",(((T720-'In Productie'!$E$1)/7)+0.6))</f>
        <v>6073.3142857142857</v>
      </c>
      <c r="T720" s="181">
        <v>42509</v>
      </c>
      <c r="U720" s="4" t="s">
        <v>934</v>
      </c>
      <c r="W720" s="470">
        <v>23</v>
      </c>
      <c r="X720" s="79"/>
      <c r="Y720" s="79"/>
      <c r="Z720" s="586">
        <v>42440</v>
      </c>
      <c r="AE720" s="4">
        <f>IF(A720="","",(IFERROR(VLOOKUP(A720,Projecten!A$4:W$2618,5,FALSE),"niet bekend")))</f>
        <v>1</v>
      </c>
      <c r="AF720" s="973">
        <f t="shared" si="86"/>
        <v>3641.93</v>
      </c>
      <c r="AG720" s="1028">
        <f>IF(A720="","",(IFERROR(VLOOKUP(A720,Projecten!A$4:W$2618,23,FALSE),"niet bekend")))</f>
        <v>3641.93</v>
      </c>
      <c r="AH720" s="1028">
        <f>IF(A720="","",(IFERROR(VLOOKUP(A720,Projecten!A$4:W$2618,12,FALSE),"niet bekend")))</f>
        <v>3641.93</v>
      </c>
      <c r="AI720" s="1026">
        <f t="shared" si="87"/>
        <v>0</v>
      </c>
    </row>
    <row r="721" spans="1:35" s="38" customFormat="1" ht="12.75" customHeight="1" x14ac:dyDescent="0.2">
      <c r="A721" s="30"/>
      <c r="B721" s="1491"/>
      <c r="C721" s="31"/>
      <c r="D721" s="31"/>
      <c r="E721" s="32"/>
      <c r="F721" s="31"/>
      <c r="G721" s="31"/>
      <c r="H721" s="31"/>
      <c r="I721" s="32"/>
      <c r="J721" s="32"/>
      <c r="K721" s="32"/>
      <c r="L721" s="32"/>
      <c r="M721" s="32"/>
      <c r="N721" s="32"/>
      <c r="O721" s="32"/>
      <c r="P721" s="32"/>
      <c r="Q721" s="33"/>
      <c r="R721" s="33"/>
      <c r="S721" s="1198"/>
      <c r="T721" s="176"/>
      <c r="U721" s="35"/>
      <c r="V721" s="35"/>
      <c r="W721" s="35"/>
      <c r="X721" s="83"/>
      <c r="Y721" s="84"/>
      <c r="Z721" s="36"/>
      <c r="AF721" s="983"/>
      <c r="AG721" s="1030"/>
      <c r="AH721" s="1030"/>
      <c r="AI721" s="1030"/>
    </row>
    <row r="722" spans="1:35" s="1038" customFormat="1" ht="12.75" customHeight="1" x14ac:dyDescent="0.2">
      <c r="A722" s="1007"/>
      <c r="B722" s="1489"/>
      <c r="C722" s="1008">
        <f>SUM(F722:H722)</f>
        <v>305</v>
      </c>
      <c r="D722" s="1009"/>
      <c r="E722" s="1010">
        <f>SUM(E727:E738)</f>
        <v>8.375313283208019</v>
      </c>
      <c r="F722" s="1009">
        <f>SUM(F727:F738)</f>
        <v>228</v>
      </c>
      <c r="G722" s="1009">
        <f>SUM(G727:G738)</f>
        <v>53</v>
      </c>
      <c r="H722" s="1009">
        <f>SUM(H727:H738)</f>
        <v>24</v>
      </c>
      <c r="I722" s="1010"/>
      <c r="J722" s="1010"/>
      <c r="K722" s="1010"/>
      <c r="L722" s="1010"/>
      <c r="M722" s="1010"/>
      <c r="N722" s="1010"/>
      <c r="O722" s="1010"/>
      <c r="P722" s="1010"/>
      <c r="Q722" s="1045">
        <v>20</v>
      </c>
      <c r="R722" s="1045"/>
      <c r="S722" s="1199"/>
      <c r="T722" s="1046"/>
      <c r="U722" s="1047"/>
      <c r="V722" s="1048">
        <f>SUM(W722:W738)</f>
        <v>385.5</v>
      </c>
      <c r="W722" s="960"/>
      <c r="X722" s="1049">
        <v>284</v>
      </c>
      <c r="Y722" s="961">
        <f>V722-X722</f>
        <v>101.5</v>
      </c>
      <c r="Z722" s="1050"/>
      <c r="AE722" s="1038" t="str">
        <f>IF(A722="","",(IFERROR(VLOOKUP(A722,Projecten!A$4:W$2618,5,FALSE),"niet bekend")))</f>
        <v/>
      </c>
      <c r="AF722" s="1037">
        <f>SUM(AF723:AF738)</f>
        <v>32126.662907268172</v>
      </c>
      <c r="AG722" s="1027" t="str">
        <f>IF(A722="","",(IFERROR(VLOOKUP(A722,Projecten!A$4:W$2618,23,FALSE),"niet bekend")))</f>
        <v/>
      </c>
      <c r="AH722" s="1027" t="str">
        <f>IF(A722="","",(IFERROR(VLOOKUP(A722,Projecten!A$4:W$2618,12,FALSE),"niet bekend")))</f>
        <v/>
      </c>
      <c r="AI722" s="1027"/>
    </row>
    <row r="723" spans="1:35" s="90" customFormat="1" ht="12.75" customHeight="1" x14ac:dyDescent="0.2">
      <c r="A723" s="160"/>
      <c r="B723" s="1495"/>
      <c r="C723" s="375"/>
      <c r="D723" s="99"/>
      <c r="E723" s="75"/>
      <c r="F723" s="99"/>
      <c r="G723" s="99"/>
      <c r="H723" s="99"/>
      <c r="I723" s="75"/>
      <c r="J723" s="75"/>
      <c r="K723" s="75"/>
      <c r="L723" s="75"/>
      <c r="M723" s="75"/>
      <c r="N723" s="75"/>
      <c r="O723" s="75"/>
      <c r="P723" s="75"/>
      <c r="Q723" s="379" t="s">
        <v>1031</v>
      </c>
      <c r="R723" s="161"/>
      <c r="S723" s="1203"/>
      <c r="T723" s="185"/>
      <c r="U723" s="162"/>
      <c r="V723" s="162"/>
      <c r="W723" s="97"/>
      <c r="X723" s="163"/>
      <c r="Y723" s="164"/>
      <c r="Z723" s="382"/>
      <c r="AE723" s="90" t="str">
        <f>IF(A723="","",(IFERROR(VLOOKUP(A723,Projecten!A$4:W$2618,5,FALSE),"niet bekend")))</f>
        <v/>
      </c>
      <c r="AF723" s="972" t="str">
        <f t="shared" ref="AF723:AF737" si="88">IF(AE723="","",(E723/AE723*AH723))</f>
        <v/>
      </c>
      <c r="AG723" s="1028" t="str">
        <f>IF(A723="","",(IFERROR(VLOOKUP(A723,Projecten!A$4:W$2618,23,FALSE),"niet bekend")))</f>
        <v/>
      </c>
      <c r="AH723" s="1028" t="str">
        <f>IF(A723="","",(IFERROR(VLOOKUP(A723,Projecten!A$4:W$2618,12,FALSE),"niet bekend")))</f>
        <v/>
      </c>
      <c r="AI723" s="1028" t="str">
        <f t="shared" ref="AI723:AI737" si="89">IF(AF723="","",(AH723-AF723))</f>
        <v/>
      </c>
    </row>
    <row r="724" spans="1:35" s="90" customFormat="1" ht="12.75" customHeight="1" x14ac:dyDescent="0.2">
      <c r="A724" s="160"/>
      <c r="B724" s="1495"/>
      <c r="C724" s="328" t="s">
        <v>855</v>
      </c>
      <c r="D724" s="99"/>
      <c r="E724" s="75"/>
      <c r="F724" s="99"/>
      <c r="G724" s="99"/>
      <c r="H724" s="99"/>
      <c r="I724" s="75"/>
      <c r="J724" s="75"/>
      <c r="K724" s="75"/>
      <c r="L724" s="75"/>
      <c r="M724" s="75"/>
      <c r="N724" s="75"/>
      <c r="O724" s="75"/>
      <c r="P724" s="75"/>
      <c r="Q724" s="379"/>
      <c r="R724" s="161"/>
      <c r="S724" s="1203"/>
      <c r="T724" s="185"/>
      <c r="U724" s="162"/>
      <c r="V724" s="162"/>
      <c r="W724" s="465">
        <v>82.5</v>
      </c>
      <c r="X724" s="163"/>
      <c r="Y724" s="164"/>
      <c r="Z724" s="382"/>
      <c r="AE724" s="90" t="str">
        <f>IF(A724="","",(IFERROR(VLOOKUP(A724,Projecten!A$4:W$2618,5,FALSE),"niet bekend")))</f>
        <v/>
      </c>
      <c r="AF724" s="972" t="str">
        <f t="shared" si="88"/>
        <v/>
      </c>
      <c r="AG724" s="1028" t="str">
        <f>IF(A724="","",(IFERROR(VLOOKUP(A724,Projecten!A$4:W$2618,23,FALSE),"niet bekend")))</f>
        <v/>
      </c>
      <c r="AH724" s="1028" t="str">
        <f>IF(A724="","",(IFERROR(VLOOKUP(A724,Projecten!A$4:W$2618,12,FALSE),"niet bekend")))</f>
        <v/>
      </c>
      <c r="AI724" s="1028" t="str">
        <f t="shared" si="89"/>
        <v/>
      </c>
    </row>
    <row r="725" spans="1:35" s="90" customFormat="1" ht="12.75" customHeight="1" x14ac:dyDescent="0.2">
      <c r="A725" s="160"/>
      <c r="B725" s="1495"/>
      <c r="C725" s="296" t="s">
        <v>1215</v>
      </c>
      <c r="D725" s="99"/>
      <c r="E725" s="75"/>
      <c r="F725" s="99"/>
      <c r="G725" s="99"/>
      <c r="H725" s="99"/>
      <c r="I725" s="75"/>
      <c r="J725" s="75"/>
      <c r="K725" s="75"/>
      <c r="L725" s="75"/>
      <c r="M725" s="75"/>
      <c r="N725" s="75"/>
      <c r="O725" s="75"/>
      <c r="P725" s="75"/>
      <c r="Q725" s="379"/>
      <c r="R725" s="161"/>
      <c r="S725" s="1203"/>
      <c r="T725" s="185"/>
      <c r="U725" s="162"/>
      <c r="V725" s="162"/>
      <c r="W725" s="465">
        <v>5</v>
      </c>
      <c r="X725" s="163"/>
      <c r="Y725" s="164"/>
      <c r="Z725" s="382"/>
      <c r="AE725" s="90" t="str">
        <f>IF(A725="","",(IFERROR(VLOOKUP(A725,Projecten!A$4:W$2618,5,FALSE),"niet bekend")))</f>
        <v/>
      </c>
      <c r="AF725" s="972" t="str">
        <f t="shared" si="88"/>
        <v/>
      </c>
      <c r="AG725" s="1028" t="str">
        <f>IF(A725="","",(IFERROR(VLOOKUP(A725,Projecten!A$4:W$2618,23,FALSE),"niet bekend")))</f>
        <v/>
      </c>
      <c r="AH725" s="1028" t="str">
        <f>IF(A725="","",(IFERROR(VLOOKUP(A725,Projecten!A$4:W$2618,12,FALSE),"niet bekend")))</f>
        <v/>
      </c>
      <c r="AI725" s="1028" t="str">
        <f t="shared" si="89"/>
        <v/>
      </c>
    </row>
    <row r="726" spans="1:35" s="90" customFormat="1" ht="12.75" customHeight="1" x14ac:dyDescent="0.2">
      <c r="A726" s="160"/>
      <c r="B726" s="1495"/>
      <c r="C726" s="434" t="s">
        <v>1057</v>
      </c>
      <c r="D726" s="99"/>
      <c r="E726" s="75"/>
      <c r="F726" s="99"/>
      <c r="G726" s="99"/>
      <c r="H726" s="99"/>
      <c r="I726" s="75"/>
      <c r="J726" s="75"/>
      <c r="K726" s="75"/>
      <c r="L726" s="75"/>
      <c r="M726" s="75"/>
      <c r="N726" s="75"/>
      <c r="O726" s="75"/>
      <c r="P726" s="75"/>
      <c r="Q726" s="379"/>
      <c r="R726" s="161"/>
      <c r="S726" s="1203"/>
      <c r="T726" s="185"/>
      <c r="U726" s="162"/>
      <c r="V726" s="162"/>
      <c r="W726" s="465">
        <v>5</v>
      </c>
      <c r="X726" s="163"/>
      <c r="Y726" s="164"/>
      <c r="Z726" s="382"/>
      <c r="AE726" s="90" t="str">
        <f>IF(A726="","",(IFERROR(VLOOKUP(A726,Projecten!A$4:W$2618,5,FALSE),"niet bekend")))</f>
        <v/>
      </c>
      <c r="AF726" s="972" t="str">
        <f t="shared" si="88"/>
        <v/>
      </c>
      <c r="AG726" s="1028" t="str">
        <f>IF(A726="","",(IFERROR(VLOOKUP(A726,Projecten!A$4:W$2618,23,FALSE),"niet bekend")))</f>
        <v/>
      </c>
      <c r="AH726" s="1028" t="str">
        <f>IF(A726="","",(IFERROR(VLOOKUP(A726,Projecten!A$4:W$2618,12,FALSE),"niet bekend")))</f>
        <v/>
      </c>
      <c r="AI726" s="1028" t="str">
        <f t="shared" si="89"/>
        <v/>
      </c>
    </row>
    <row r="727" spans="1:35" s="4" customFormat="1" ht="12.75" customHeight="1" x14ac:dyDescent="0.2">
      <c r="A727" s="2"/>
      <c r="B727" s="1492"/>
      <c r="C727" s="188" t="s">
        <v>785</v>
      </c>
      <c r="D727" s="1"/>
      <c r="E727" s="39"/>
      <c r="F727" s="1"/>
      <c r="G727" s="1"/>
      <c r="H727" s="1"/>
      <c r="I727" s="74"/>
      <c r="J727" s="29"/>
      <c r="K727" s="29"/>
      <c r="L727" s="29"/>
      <c r="M727" s="29"/>
      <c r="N727" s="29"/>
      <c r="O727" s="29"/>
      <c r="P727" s="29"/>
      <c r="R727" s="2124"/>
      <c r="S727" s="23"/>
      <c r="T727" s="181"/>
      <c r="W727" s="201">
        <v>29.75</v>
      </c>
      <c r="X727" s="79"/>
      <c r="Y727" s="79"/>
      <c r="Z727" s="272"/>
      <c r="AE727" s="4" t="str">
        <f>IF(A727="","",(IFERROR(VLOOKUP(A727,Projecten!A$4:W$2618,5,FALSE),"niet bekend")))</f>
        <v/>
      </c>
      <c r="AF727" s="973" t="str">
        <f t="shared" si="88"/>
        <v/>
      </c>
      <c r="AG727" s="1028" t="str">
        <f>IF(A727="","",(IFERROR(VLOOKUP(A727,Projecten!A$4:W$2618,23,FALSE),"niet bekend")))</f>
        <v/>
      </c>
      <c r="AH727" s="1028" t="str">
        <f>IF(A727="","",(IFERROR(VLOOKUP(A727,Projecten!A$4:W$2618,12,FALSE),"niet bekend")))</f>
        <v/>
      </c>
      <c r="AI727" s="1026" t="str">
        <f t="shared" si="89"/>
        <v/>
      </c>
    </row>
    <row r="728" spans="1:35" s="4" customFormat="1" ht="12.75" customHeight="1" x14ac:dyDescent="0.2">
      <c r="A728" s="2"/>
      <c r="B728" s="1492"/>
      <c r="C728" s="188" t="s">
        <v>1229</v>
      </c>
      <c r="D728" s="1"/>
      <c r="E728" s="39"/>
      <c r="F728" s="1"/>
      <c r="G728" s="1"/>
      <c r="H728" s="1"/>
      <c r="I728" s="74"/>
      <c r="J728" s="29"/>
      <c r="K728" s="29"/>
      <c r="L728" s="29"/>
      <c r="M728" s="29"/>
      <c r="N728" s="29"/>
      <c r="O728" s="29"/>
      <c r="P728" s="29"/>
      <c r="R728" s="2124"/>
      <c r="S728" s="23"/>
      <c r="T728" s="181"/>
      <c r="W728" s="201">
        <v>0.5</v>
      </c>
      <c r="X728" s="79"/>
      <c r="Y728" s="79"/>
      <c r="Z728" s="272"/>
      <c r="AE728" s="4" t="str">
        <f>IF(A728="","",(IFERROR(VLOOKUP(A728,Projecten!A$4:W$2618,5,FALSE),"niet bekend")))</f>
        <v/>
      </c>
      <c r="AF728" s="973" t="str">
        <f t="shared" si="88"/>
        <v/>
      </c>
      <c r="AG728" s="1028" t="str">
        <f>IF(A728="","",(IFERROR(VLOOKUP(A728,Projecten!A$4:W$2618,23,FALSE),"niet bekend")))</f>
        <v/>
      </c>
      <c r="AH728" s="1028" t="str">
        <f>IF(A728="","",(IFERROR(VLOOKUP(A728,Projecten!A$4:W$2618,12,FALSE),"niet bekend")))</f>
        <v/>
      </c>
      <c r="AI728" s="1026" t="str">
        <f t="shared" si="89"/>
        <v/>
      </c>
    </row>
    <row r="729" spans="1:35" s="4" customFormat="1" ht="12.75" customHeight="1" x14ac:dyDescent="0.2">
      <c r="A729" s="2"/>
      <c r="B729" s="1492"/>
      <c r="C729" s="188" t="s">
        <v>1233</v>
      </c>
      <c r="D729" s="1"/>
      <c r="E729" s="39"/>
      <c r="F729" s="1"/>
      <c r="G729" s="1"/>
      <c r="H729" s="1"/>
      <c r="I729" s="74"/>
      <c r="J729" s="29"/>
      <c r="K729" s="29"/>
      <c r="L729" s="29"/>
      <c r="M729" s="29"/>
      <c r="N729" s="29"/>
      <c r="O729" s="29"/>
      <c r="P729" s="29"/>
      <c r="R729" s="2124"/>
      <c r="S729" s="23"/>
      <c r="T729" s="181"/>
      <c r="W729" s="201">
        <v>25.75</v>
      </c>
      <c r="X729" s="79"/>
      <c r="Y729" s="79"/>
      <c r="Z729" s="272"/>
      <c r="AE729" s="4" t="str">
        <f>IF(A729="","",(IFERROR(VLOOKUP(A729,Projecten!A$4:W$2618,5,FALSE),"niet bekend")))</f>
        <v/>
      </c>
      <c r="AF729" s="973" t="str">
        <f t="shared" si="88"/>
        <v/>
      </c>
      <c r="AG729" s="1028" t="str">
        <f>IF(A729="","",(IFERROR(VLOOKUP(A729,Projecten!A$4:W$2618,23,FALSE),"niet bekend")))</f>
        <v/>
      </c>
      <c r="AH729" s="1028" t="str">
        <f>IF(A729="","",(IFERROR(VLOOKUP(A729,Projecten!A$4:W$2618,12,FALSE),"niet bekend")))</f>
        <v/>
      </c>
      <c r="AI729" s="1026" t="str">
        <f t="shared" si="89"/>
        <v/>
      </c>
    </row>
    <row r="730" spans="1:35" s="4" customFormat="1" ht="12.75" customHeight="1" x14ac:dyDescent="0.2">
      <c r="A730" s="2">
        <v>2016093</v>
      </c>
      <c r="B730" s="1492">
        <v>120645</v>
      </c>
      <c r="C730" s="2" t="s">
        <v>906</v>
      </c>
      <c r="D730" s="1" t="s">
        <v>68</v>
      </c>
      <c r="E730" s="39">
        <v>2</v>
      </c>
      <c r="F730" s="1">
        <v>20</v>
      </c>
      <c r="G730" s="1">
        <v>14</v>
      </c>
      <c r="H730" s="94">
        <v>6</v>
      </c>
      <c r="I730" s="76" t="s">
        <v>89</v>
      </c>
      <c r="J730" s="76" t="s">
        <v>309</v>
      </c>
      <c r="K730" s="76" t="s">
        <v>309</v>
      </c>
      <c r="L730" s="41" t="s">
        <v>309</v>
      </c>
      <c r="M730" s="41" t="s">
        <v>89</v>
      </c>
      <c r="N730" s="41" t="s">
        <v>89</v>
      </c>
      <c r="O730" s="41" t="s">
        <v>89</v>
      </c>
      <c r="P730" s="41" t="s">
        <v>89</v>
      </c>
      <c r="R730" s="2124">
        <v>42516</v>
      </c>
      <c r="S730" s="23">
        <f>IF(T730&lt;=0,"",(((T730-'In Productie'!$E$1)/7)+0.6))</f>
        <v>6073.0285714285719</v>
      </c>
      <c r="T730" s="181">
        <v>42507</v>
      </c>
      <c r="U730" s="4" t="s">
        <v>444</v>
      </c>
      <c r="V730" s="4" t="s">
        <v>227</v>
      </c>
      <c r="W730" s="470">
        <v>35</v>
      </c>
      <c r="X730" s="79"/>
      <c r="Y730" s="79"/>
      <c r="Z730" s="586">
        <v>42439</v>
      </c>
      <c r="AE730" s="4">
        <f>IF(A730="","",(IFERROR(VLOOKUP(A730,Projecten!A$4:W$2618,5,FALSE),"niet bekend")))</f>
        <v>8</v>
      </c>
      <c r="AF730" s="973">
        <f t="shared" si="88"/>
        <v>5640</v>
      </c>
      <c r="AG730" s="1028">
        <f>IF(A730="","",(IFERROR(VLOOKUP(A730,Projecten!A$4:W$2618,23,FALSE),"niet bekend")))</f>
        <v>22560</v>
      </c>
      <c r="AH730" s="1028">
        <f>IF(A730="","",(IFERROR(VLOOKUP(A730,Projecten!A$4:W$2618,12,FALSE),"niet bekend")))</f>
        <v>22560</v>
      </c>
      <c r="AI730" s="1026">
        <f t="shared" si="89"/>
        <v>16920</v>
      </c>
    </row>
    <row r="731" spans="1:35" s="4" customFormat="1" ht="12.75" customHeight="1" x14ac:dyDescent="0.2">
      <c r="A731" s="2">
        <v>2016093</v>
      </c>
      <c r="B731" s="1492">
        <v>120646</v>
      </c>
      <c r="C731" s="2" t="s">
        <v>906</v>
      </c>
      <c r="D731" s="1" t="s">
        <v>68</v>
      </c>
      <c r="E731" s="39">
        <v>4</v>
      </c>
      <c r="F731" s="1">
        <v>40</v>
      </c>
      <c r="G731" s="1">
        <v>28</v>
      </c>
      <c r="H731" s="1">
        <v>12</v>
      </c>
      <c r="I731" s="76" t="s">
        <v>89</v>
      </c>
      <c r="J731" s="41" t="s">
        <v>309</v>
      </c>
      <c r="K731" s="41" t="s">
        <v>309</v>
      </c>
      <c r="L731" s="41" t="s">
        <v>309</v>
      </c>
      <c r="M731" s="41" t="s">
        <v>89</v>
      </c>
      <c r="N731" s="41" t="s">
        <v>89</v>
      </c>
      <c r="O731" s="41" t="s">
        <v>89</v>
      </c>
      <c r="P731" s="41" t="s">
        <v>89</v>
      </c>
      <c r="R731" s="2124">
        <v>42516</v>
      </c>
      <c r="S731" s="23">
        <f>IF(T731&lt;=0,"",(((T731-'In Productie'!$E$1)/7)+0.6))</f>
        <v>6073.0285714285719</v>
      </c>
      <c r="T731" s="181">
        <v>42507</v>
      </c>
      <c r="U731" s="4" t="s">
        <v>444</v>
      </c>
      <c r="V731" s="4" t="s">
        <v>227</v>
      </c>
      <c r="W731" s="470">
        <v>70</v>
      </c>
      <c r="X731" s="79"/>
      <c r="Y731" s="79"/>
      <c r="Z731" s="586">
        <v>42439</v>
      </c>
      <c r="AE731" s="4">
        <f>IF(A731="","",(IFERROR(VLOOKUP(A731,Projecten!A$4:W$2618,5,FALSE),"niet bekend")))</f>
        <v>8</v>
      </c>
      <c r="AF731" s="973">
        <f t="shared" si="88"/>
        <v>11280</v>
      </c>
      <c r="AG731" s="1028">
        <f>IF(A731="","",(IFERROR(VLOOKUP(A731,Projecten!A$4:W$2618,23,FALSE),"niet bekend")))</f>
        <v>22560</v>
      </c>
      <c r="AH731" s="1028">
        <f>IF(A731="","",(IFERROR(VLOOKUP(A731,Projecten!A$4:W$2618,12,FALSE),"niet bekend")))</f>
        <v>22560</v>
      </c>
      <c r="AI731" s="1026">
        <f t="shared" si="89"/>
        <v>11280</v>
      </c>
    </row>
    <row r="732" spans="1:35" s="4" customFormat="1" ht="12.75" customHeight="1" x14ac:dyDescent="0.2">
      <c r="A732" s="2"/>
      <c r="B732" s="224"/>
      <c r="C732" s="2"/>
      <c r="D732" s="1"/>
      <c r="E732" s="39"/>
      <c r="F732" s="226"/>
      <c r="G732" s="1"/>
      <c r="H732" s="1"/>
      <c r="I732" s="76"/>
      <c r="J732" s="41"/>
      <c r="K732" s="41"/>
      <c r="L732" s="41"/>
      <c r="M732" s="41"/>
      <c r="N732" s="41"/>
      <c r="O732" s="41"/>
      <c r="P732" s="41"/>
      <c r="R732" s="2124"/>
      <c r="S732" s="23"/>
      <c r="T732" s="181"/>
      <c r="W732" s="470"/>
      <c r="X732" s="79"/>
      <c r="Y732" s="79"/>
      <c r="Z732" s="272"/>
      <c r="AE732" s="4" t="str">
        <f>IF(A732="","",(IFERROR(VLOOKUP(A732,Projecten!A$4:W$2618,5,FALSE),"niet bekend")))</f>
        <v/>
      </c>
      <c r="AF732" s="973" t="str">
        <f t="shared" si="88"/>
        <v/>
      </c>
      <c r="AG732" s="1028" t="str">
        <f>IF(A732="","",(IFERROR(VLOOKUP(A732,Projecten!A$4:W$2618,23,FALSE),"niet bekend")))</f>
        <v/>
      </c>
      <c r="AH732" s="1028" t="str">
        <f>IF(A732="","",(IFERROR(VLOOKUP(A732,Projecten!A$4:W$2618,12,FALSE),"niet bekend")))</f>
        <v/>
      </c>
      <c r="AI732" s="1026" t="str">
        <f t="shared" si="89"/>
        <v/>
      </c>
    </row>
    <row r="733" spans="1:35" s="4" customFormat="1" ht="12.75" customHeight="1" x14ac:dyDescent="0.2">
      <c r="A733" s="290">
        <v>2016095</v>
      </c>
      <c r="B733" s="314">
        <v>120601</v>
      </c>
      <c r="C733" s="351" t="s">
        <v>912</v>
      </c>
      <c r="D733" s="349" t="s">
        <v>68</v>
      </c>
      <c r="E733" s="1964">
        <v>0.25</v>
      </c>
      <c r="F733" s="291">
        <v>99</v>
      </c>
      <c r="G733" s="349">
        <v>0</v>
      </c>
      <c r="H733" s="349">
        <v>0</v>
      </c>
      <c r="I733" s="74" t="s">
        <v>89</v>
      </c>
      <c r="J733" s="29" t="s">
        <v>309</v>
      </c>
      <c r="K733" s="29" t="s">
        <v>309</v>
      </c>
      <c r="L733" s="29" t="s">
        <v>309</v>
      </c>
      <c r="M733" s="29" t="s">
        <v>89</v>
      </c>
      <c r="N733" s="29" t="s">
        <v>89</v>
      </c>
      <c r="O733" s="29" t="s">
        <v>89</v>
      </c>
      <c r="P733" s="29" t="s">
        <v>89</v>
      </c>
      <c r="R733" s="2124">
        <v>42508</v>
      </c>
      <c r="S733" s="23">
        <f>IF(T733&lt;=0,"",(((T733-'In Productie'!$E$1)/7)+0.6))</f>
        <v>6073.885714285715</v>
      </c>
      <c r="T733" s="181">
        <v>42513</v>
      </c>
      <c r="U733" s="4" t="s">
        <v>444</v>
      </c>
      <c r="W733" s="25">
        <v>65</v>
      </c>
      <c r="X733" s="79"/>
      <c r="Y733" s="79"/>
      <c r="Z733" s="272"/>
      <c r="AE733" s="4">
        <f>IF(A733="","",(IFERROR(VLOOKUP(A733,Projecten!A$4:W$2618,5,FALSE),"niet bekend")))</f>
        <v>1</v>
      </c>
      <c r="AF733" s="973">
        <f t="shared" si="88"/>
        <v>6913</v>
      </c>
      <c r="AG733" s="1028">
        <f>IF(A733="","",(IFERROR(VLOOKUP(A733,Projecten!A$4:W$2618,23,FALSE),"niet bekend")))</f>
        <v>27652</v>
      </c>
      <c r="AH733" s="1028">
        <f>IF(A733="","",(IFERROR(VLOOKUP(A733,Projecten!A$4:W$2618,12,FALSE),"niet bekend")))</f>
        <v>27652</v>
      </c>
      <c r="AI733" s="1026">
        <f t="shared" si="89"/>
        <v>20739</v>
      </c>
    </row>
    <row r="734" spans="1:35" s="4" customFormat="1" ht="12.75" customHeight="1" x14ac:dyDescent="0.2">
      <c r="A734" s="290">
        <v>2016095</v>
      </c>
      <c r="B734" s="314">
        <v>120601</v>
      </c>
      <c r="C734" s="351" t="s">
        <v>912</v>
      </c>
      <c r="D734" s="349" t="s">
        <v>68</v>
      </c>
      <c r="E734" s="1964">
        <f>F734/399</f>
        <v>0.12531328320802004</v>
      </c>
      <c r="F734" s="291">
        <v>50</v>
      </c>
      <c r="G734" s="349">
        <v>0</v>
      </c>
      <c r="H734" s="349">
        <v>0</v>
      </c>
      <c r="I734" s="74" t="s">
        <v>89</v>
      </c>
      <c r="J734" s="29" t="s">
        <v>309</v>
      </c>
      <c r="K734" s="29" t="s">
        <v>309</v>
      </c>
      <c r="L734" s="29" t="s">
        <v>309</v>
      </c>
      <c r="M734" s="29" t="s">
        <v>89</v>
      </c>
      <c r="N734" s="29" t="s">
        <v>89</v>
      </c>
      <c r="O734" s="29" t="s">
        <v>89</v>
      </c>
      <c r="P734" s="29" t="s">
        <v>89</v>
      </c>
      <c r="R734" s="2124">
        <v>42508</v>
      </c>
      <c r="S734" s="23">
        <f>IF(T734&lt;=0,"",(((T734-'In Productie'!$E$1)/7)+0.6))</f>
        <v>6073.885714285715</v>
      </c>
      <c r="T734" s="181">
        <v>42513</v>
      </c>
      <c r="U734" s="4" t="s">
        <v>444</v>
      </c>
      <c r="W734" s="25">
        <v>33</v>
      </c>
      <c r="X734" s="79"/>
      <c r="Y734" s="79"/>
      <c r="Z734" s="272"/>
      <c r="AE734" s="4">
        <f>IF(A734="","",(IFERROR(VLOOKUP(A734,Projecten!A$4:W$2618,5,FALSE),"niet bekend")))</f>
        <v>1</v>
      </c>
      <c r="AF734" s="973">
        <f t="shared" si="88"/>
        <v>3465.1629072681703</v>
      </c>
      <c r="AG734" s="1028">
        <f>IF(A734="","",(IFERROR(VLOOKUP(A734,Projecten!A$4:W$2618,23,FALSE),"niet bekend")))</f>
        <v>27652</v>
      </c>
      <c r="AH734" s="1028">
        <f>IF(A734="","",(IFERROR(VLOOKUP(A734,Projecten!A$4:W$2618,12,FALSE),"niet bekend")))</f>
        <v>27652</v>
      </c>
      <c r="AI734" s="1026">
        <f t="shared" si="89"/>
        <v>24186.837092731828</v>
      </c>
    </row>
    <row r="735" spans="1:35" s="4" customFormat="1" ht="12.75" customHeight="1" x14ac:dyDescent="0.2">
      <c r="A735" s="290"/>
      <c r="B735" s="314"/>
      <c r="C735" s="351"/>
      <c r="D735" s="349"/>
      <c r="E735" s="1964"/>
      <c r="F735" s="291"/>
      <c r="G735" s="349"/>
      <c r="H735" s="349"/>
      <c r="I735" s="74"/>
      <c r="J735" s="29"/>
      <c r="K735" s="29"/>
      <c r="L735" s="29"/>
      <c r="M735" s="29"/>
      <c r="N735" s="29"/>
      <c r="O735" s="29"/>
      <c r="P735" s="29"/>
      <c r="R735" s="2124"/>
      <c r="S735" s="23"/>
      <c r="T735" s="181"/>
      <c r="W735" s="25"/>
      <c r="X735" s="79"/>
      <c r="Y735" s="79"/>
      <c r="Z735" s="272"/>
      <c r="AE735" s="4" t="str">
        <f>IF(A735="","",(IFERROR(VLOOKUP(A735,Projecten!A$4:W$2618,5,FALSE),"niet bekend")))</f>
        <v/>
      </c>
      <c r="AF735" s="973" t="str">
        <f t="shared" si="88"/>
        <v/>
      </c>
      <c r="AG735" s="1028" t="str">
        <f>IF(A735="","",(IFERROR(VLOOKUP(A735,Projecten!A$4:W$2618,23,FALSE),"niet bekend")))</f>
        <v/>
      </c>
      <c r="AH735" s="1028" t="str">
        <f>IF(A735="","",(IFERROR(VLOOKUP(A735,Projecten!A$4:W$2618,12,FALSE),"niet bekend")))</f>
        <v/>
      </c>
      <c r="AI735" s="1026" t="str">
        <f t="shared" si="89"/>
        <v/>
      </c>
    </row>
    <row r="736" spans="1:35" s="90" customFormat="1" ht="12.75" customHeight="1" x14ac:dyDescent="0.2">
      <c r="A736" s="117">
        <v>2016136</v>
      </c>
      <c r="B736" s="446" t="s">
        <v>1226</v>
      </c>
      <c r="C736" s="118">
        <v>591716</v>
      </c>
      <c r="D736" s="449" t="s">
        <v>68</v>
      </c>
      <c r="E736" s="1002">
        <v>1</v>
      </c>
      <c r="F736" s="448">
        <v>8</v>
      </c>
      <c r="G736" s="448">
        <v>5</v>
      </c>
      <c r="H736" s="448">
        <v>3</v>
      </c>
      <c r="I736" s="75" t="s">
        <v>89</v>
      </c>
      <c r="J736" s="75" t="s">
        <v>309</v>
      </c>
      <c r="K736" s="75" t="s">
        <v>309</v>
      </c>
      <c r="L736" s="75" t="s">
        <v>309</v>
      </c>
      <c r="M736" s="75" t="s">
        <v>89</v>
      </c>
      <c r="N736" s="75" t="s">
        <v>89</v>
      </c>
      <c r="O736" s="75" t="s">
        <v>89</v>
      </c>
      <c r="P736" s="75" t="s">
        <v>89</v>
      </c>
      <c r="R736" s="2122">
        <v>42513</v>
      </c>
      <c r="S736" s="96">
        <v>14</v>
      </c>
      <c r="T736" s="180">
        <v>42509</v>
      </c>
      <c r="U736" s="90" t="s">
        <v>278</v>
      </c>
      <c r="W736" s="97">
        <v>15</v>
      </c>
      <c r="X736" s="100"/>
      <c r="Y736" s="116"/>
      <c r="Z736" s="588">
        <v>42468</v>
      </c>
      <c r="AE736" s="90">
        <f>IF(A736="","",(IFERROR(VLOOKUP(A736,Projecten!A$4:W$2618,5,FALSE),"niet bekend")))</f>
        <v>1</v>
      </c>
      <c r="AF736" s="972">
        <f t="shared" si="88"/>
        <v>2023</v>
      </c>
      <c r="AG736" s="1028">
        <f>IF(A736="","",(IFERROR(VLOOKUP(A736,Projecten!A$4:W$2618,23,FALSE),"niet bekend")))</f>
        <v>2023</v>
      </c>
      <c r="AH736" s="1028">
        <f>IF(A736="","",(IFERROR(VLOOKUP(A736,Projecten!A$4:W$2618,12,FALSE),"niet bekend")))</f>
        <v>2023</v>
      </c>
      <c r="AI736" s="1028">
        <f t="shared" si="89"/>
        <v>0</v>
      </c>
    </row>
    <row r="737" spans="1:35" ht="12.75" customHeight="1" x14ac:dyDescent="0.2">
      <c r="A737" s="423">
        <v>2016143</v>
      </c>
      <c r="B737" s="1507">
        <v>120644</v>
      </c>
      <c r="C737" s="320">
        <v>574016</v>
      </c>
      <c r="D737" s="396" t="s">
        <v>68</v>
      </c>
      <c r="E737" s="1973">
        <v>1</v>
      </c>
      <c r="F737" s="395">
        <v>11</v>
      </c>
      <c r="G737" s="395">
        <v>6</v>
      </c>
      <c r="H737" s="395">
        <v>3</v>
      </c>
      <c r="I737" s="74" t="s">
        <v>89</v>
      </c>
      <c r="J737" s="29" t="s">
        <v>309</v>
      </c>
      <c r="K737" s="29" t="s">
        <v>309</v>
      </c>
      <c r="L737" s="29" t="s">
        <v>309</v>
      </c>
      <c r="M737" s="29" t="s">
        <v>89</v>
      </c>
      <c r="N737" s="29" t="s">
        <v>89</v>
      </c>
      <c r="O737" s="29" t="s">
        <v>89</v>
      </c>
      <c r="P737" s="29" t="s">
        <v>89</v>
      </c>
      <c r="Q737" s="8"/>
      <c r="R737" s="2124">
        <v>42515</v>
      </c>
      <c r="S737" s="393">
        <f>IF(T737&lt;=0,"",(((T737-'In Productie'!$E$1)/7)+0.6))</f>
        <v>6072.3142857142857</v>
      </c>
      <c r="T737" s="177">
        <v>42502</v>
      </c>
      <c r="U737" s="8" t="s">
        <v>278</v>
      </c>
      <c r="V737" s="8" t="s">
        <v>1051</v>
      </c>
      <c r="W737" s="25">
        <v>19</v>
      </c>
      <c r="X737" s="6"/>
      <c r="Y737" s="6"/>
      <c r="Z737" s="587">
        <v>42472</v>
      </c>
      <c r="AE737" s="4">
        <f>IF(A737="","",(IFERROR(VLOOKUP(A737,Projecten!A$4:W$2618,5,FALSE),"niet bekend")))</f>
        <v>1</v>
      </c>
      <c r="AF737" s="973">
        <f t="shared" si="88"/>
        <v>2805.5</v>
      </c>
      <c r="AG737" s="1028">
        <f>IF(A737="","",(IFERROR(VLOOKUP(A737,Projecten!A$4:W$2618,23,FALSE),"niet bekend")))</f>
        <v>2805.5</v>
      </c>
      <c r="AH737" s="1028">
        <f>IF(A737="","",(IFERROR(VLOOKUP(A737,Projecten!A$4:W$2618,12,FALSE),"niet bekend")))</f>
        <v>2805.5</v>
      </c>
      <c r="AI737" s="1026">
        <f t="shared" si="89"/>
        <v>0</v>
      </c>
    </row>
    <row r="738" spans="1:35" s="38" customFormat="1" ht="12.75" customHeight="1" x14ac:dyDescent="0.2">
      <c r="A738" s="30"/>
      <c r="B738" s="1491"/>
      <c r="C738" s="31"/>
      <c r="D738" s="31"/>
      <c r="E738" s="32"/>
      <c r="F738" s="31"/>
      <c r="G738" s="31"/>
      <c r="H738" s="31"/>
      <c r="I738" s="32"/>
      <c r="J738" s="32"/>
      <c r="K738" s="32"/>
      <c r="L738" s="32"/>
      <c r="M738" s="32"/>
      <c r="N738" s="32"/>
      <c r="O738" s="32"/>
      <c r="P738" s="32"/>
      <c r="Q738" s="33"/>
      <c r="R738" s="33"/>
      <c r="S738" s="1198"/>
      <c r="T738" s="176"/>
      <c r="U738" s="35"/>
      <c r="V738" s="35"/>
      <c r="W738" s="35"/>
      <c r="X738" s="83"/>
      <c r="Y738" s="84"/>
      <c r="Z738" s="36"/>
      <c r="AA738" s="38" t="s">
        <v>1332</v>
      </c>
      <c r="AB738" s="38" t="s">
        <v>1269</v>
      </c>
      <c r="AC738" s="38" t="s">
        <v>1333</v>
      </c>
      <c r="AF738" s="983"/>
      <c r="AG738" s="1030"/>
      <c r="AH738" s="1030"/>
      <c r="AI738" s="1030"/>
    </row>
    <row r="739" spans="1:35" s="957" customFormat="1" x14ac:dyDescent="0.2">
      <c r="A739" s="1007"/>
      <c r="B739" s="1489"/>
      <c r="C739" s="1008">
        <f>SUM(F739:H739)</f>
        <v>250</v>
      </c>
      <c r="D739" s="1009"/>
      <c r="E739" s="1010">
        <f>SUM(E743:E760)</f>
        <v>11.125313283208019</v>
      </c>
      <c r="F739" s="1009">
        <f>SUM(F743:F760)</f>
        <v>153</v>
      </c>
      <c r="G739" s="1009">
        <f>SUM(G743:G760)</f>
        <v>68</v>
      </c>
      <c r="H739" s="1009">
        <f>SUM(H743:H760)</f>
        <v>29</v>
      </c>
      <c r="I739" s="1010"/>
      <c r="J739" s="1010"/>
      <c r="K739" s="1010"/>
      <c r="L739" s="1010"/>
      <c r="M739" s="1010"/>
      <c r="N739" s="1010"/>
      <c r="O739" s="1010"/>
      <c r="P739" s="1010"/>
      <c r="Q739" s="1043">
        <v>21</v>
      </c>
      <c r="R739" s="1043"/>
      <c r="S739" s="1199"/>
      <c r="T739" s="1013"/>
      <c r="U739" s="1014"/>
      <c r="V739" s="1015">
        <f>SUM(W739:W760)</f>
        <v>330.8</v>
      </c>
      <c r="W739" s="960"/>
      <c r="X739" s="960">
        <v>284</v>
      </c>
      <c r="Y739" s="968">
        <f>V739-X739</f>
        <v>46.800000000000011</v>
      </c>
      <c r="Z739" s="969"/>
      <c r="AA739" s="957">
        <v>405.25</v>
      </c>
      <c r="AB739" s="957">
        <v>180</v>
      </c>
      <c r="AC739" s="957">
        <f>AA739-AB739</f>
        <v>225.25</v>
      </c>
      <c r="AD739" s="959"/>
      <c r="AE739" s="1038" t="str">
        <f>IF(A739="","",(IFERROR(VLOOKUP(A739,Projecten!A$4:W$2618,5,FALSE),"niet bekend")))</f>
        <v/>
      </c>
      <c r="AF739" s="1037">
        <f>SUM(AF740:AF760)</f>
        <v>40456.31290726817</v>
      </c>
      <c r="AG739" s="1027" t="str">
        <f>IF(A739="","",(IFERROR(VLOOKUP(A739,Projecten!A$4:W$2618,23,FALSE),"niet bekend")))</f>
        <v/>
      </c>
      <c r="AH739" s="1027" t="str">
        <f>IF(A739="","",(IFERROR(VLOOKUP(A739,Projecten!A$4:W$2618,12,FALSE),"niet bekend")))</f>
        <v/>
      </c>
      <c r="AI739" s="1027"/>
    </row>
    <row r="740" spans="1:35" x14ac:dyDescent="0.2">
      <c r="A740" s="5"/>
      <c r="C740" s="519"/>
      <c r="M740" s="75"/>
      <c r="N740" s="75"/>
      <c r="O740" s="75"/>
      <c r="P740" s="75"/>
      <c r="Q740" s="393" t="s">
        <v>1031</v>
      </c>
      <c r="R740" s="316"/>
      <c r="S740" s="1202"/>
      <c r="T740" s="317"/>
      <c r="U740" s="318"/>
      <c r="V740" s="318"/>
      <c r="W740" s="25"/>
      <c r="X740" s="25"/>
      <c r="Y740" s="22"/>
      <c r="Z740" s="26"/>
      <c r="AE740" s="4" t="str">
        <f>IF(A740="","",(IFERROR(VLOOKUP(A740,Projecten!A$4:W$2618,5,FALSE),"niet bekend")))</f>
        <v/>
      </c>
      <c r="AF740" s="973" t="str">
        <f t="shared" ref="AF740:AF755" si="90">IF(AE740="","",(E740/AE740*AH740))</f>
        <v/>
      </c>
      <c r="AG740" s="1028" t="str">
        <f>IF(A740="","",(IFERROR(VLOOKUP(A740,Projecten!A$4:W$2618,23,FALSE),"niet bekend")))</f>
        <v/>
      </c>
      <c r="AH740" s="1028" t="str">
        <f>IF(A740="","",(IFERROR(VLOOKUP(A740,Projecten!A$4:W$2618,12,FALSE),"niet bekend")))</f>
        <v/>
      </c>
      <c r="AI740" s="1026" t="str">
        <f t="shared" ref="AI740:AI759" si="91">IF(AF740="","",(AH740-AF740))</f>
        <v/>
      </c>
    </row>
    <row r="741" spans="1:35" s="540" customFormat="1" x14ac:dyDescent="0.2">
      <c r="A741" s="539"/>
      <c r="B741" s="567"/>
      <c r="C741" s="539" t="s">
        <v>1128</v>
      </c>
      <c r="D741" s="546"/>
      <c r="E741" s="542"/>
      <c r="F741" s="546"/>
      <c r="G741" s="546"/>
      <c r="H741" s="546"/>
      <c r="I741" s="541"/>
      <c r="J741" s="541"/>
      <c r="K741" s="541"/>
      <c r="L741" s="541"/>
      <c r="M741" s="568"/>
      <c r="N741" s="568"/>
      <c r="O741" s="568"/>
      <c r="P741" s="568"/>
      <c r="Q741" s="569"/>
      <c r="R741" s="2140"/>
      <c r="S741" s="543"/>
      <c r="T741" s="544"/>
      <c r="U741" s="546"/>
      <c r="V741" s="546"/>
      <c r="W741" s="545">
        <v>6.25</v>
      </c>
      <c r="X741" s="569"/>
      <c r="Y741" s="570"/>
      <c r="Z741" s="571"/>
      <c r="AE741" s="383" t="str">
        <f>IF(A741="","",(IFERROR(VLOOKUP(A741,Projecten!A$4:W$2618,5,FALSE),"niet bekend")))</f>
        <v/>
      </c>
      <c r="AF741" s="975" t="str">
        <f t="shared" si="90"/>
        <v/>
      </c>
      <c r="AG741" s="1028" t="str">
        <f>IF(A741="","",(IFERROR(VLOOKUP(A741,Projecten!A$4:W$2618,23,FALSE),"niet bekend")))</f>
        <v/>
      </c>
      <c r="AH741" s="1028" t="str">
        <f>IF(A741="","",(IFERROR(VLOOKUP(A741,Projecten!A$4:W$2618,12,FALSE),"niet bekend")))</f>
        <v/>
      </c>
      <c r="AI741" s="1026" t="str">
        <f t="shared" si="91"/>
        <v/>
      </c>
    </row>
    <row r="742" spans="1:35" s="540" customFormat="1" x14ac:dyDescent="0.2">
      <c r="A742" s="539"/>
      <c r="B742" s="567"/>
      <c r="C742" s="539" t="s">
        <v>1290</v>
      </c>
      <c r="D742" s="546"/>
      <c r="E742" s="542"/>
      <c r="F742" s="546"/>
      <c r="G742" s="546"/>
      <c r="H742" s="546"/>
      <c r="I742" s="541"/>
      <c r="J742" s="541"/>
      <c r="K742" s="541"/>
      <c r="L742" s="541"/>
      <c r="M742" s="568"/>
      <c r="N742" s="568"/>
      <c r="O742" s="568"/>
      <c r="P742" s="568"/>
      <c r="Q742" s="569"/>
      <c r="R742" s="2140"/>
      <c r="S742" s="543"/>
      <c r="T742" s="544"/>
      <c r="U742" s="546"/>
      <c r="V742" s="546"/>
      <c r="W742" s="545">
        <v>38</v>
      </c>
      <c r="X742" s="569"/>
      <c r="Y742" s="570"/>
      <c r="Z742" s="571"/>
      <c r="AE742" s="383" t="str">
        <f>IF(A742="","",(IFERROR(VLOOKUP(A742,Projecten!A$4:W$2618,5,FALSE),"niet bekend")))</f>
        <v/>
      </c>
      <c r="AF742" s="975" t="str">
        <f t="shared" si="90"/>
        <v/>
      </c>
      <c r="AG742" s="1028" t="str">
        <f>IF(A742="","",(IFERROR(VLOOKUP(A742,Projecten!A$4:W$2618,23,FALSE),"niet bekend")))</f>
        <v/>
      </c>
      <c r="AH742" s="1028" t="str">
        <f>IF(A742="","",(IFERROR(VLOOKUP(A742,Projecten!A$4:W$2618,12,FALSE),"niet bekend")))</f>
        <v/>
      </c>
      <c r="AI742" s="1026" t="str">
        <f t="shared" si="91"/>
        <v/>
      </c>
    </row>
    <row r="743" spans="1:35" s="540" customFormat="1" x14ac:dyDescent="0.2">
      <c r="A743" s="539"/>
      <c r="B743" s="567"/>
      <c r="C743" s="539" t="s">
        <v>1291</v>
      </c>
      <c r="D743" s="546"/>
      <c r="E743" s="542"/>
      <c r="F743" s="546"/>
      <c r="G743" s="546"/>
      <c r="H743" s="546"/>
      <c r="I743" s="541"/>
      <c r="J743" s="541"/>
      <c r="K743" s="541"/>
      <c r="L743" s="541"/>
      <c r="M743" s="568"/>
      <c r="N743" s="568"/>
      <c r="O743" s="568"/>
      <c r="P743" s="568"/>
      <c r="Q743" s="546"/>
      <c r="R743" s="2140"/>
      <c r="S743" s="543"/>
      <c r="T743" s="544"/>
      <c r="U743" s="546"/>
      <c r="V743" s="546"/>
      <c r="W743" s="545">
        <v>38</v>
      </c>
      <c r="X743" s="546"/>
      <c r="Z743" s="571"/>
      <c r="AE743" s="383" t="str">
        <f>IF(A743="","",(IFERROR(VLOOKUP(A743,Projecten!A$4:W$2618,5,FALSE),"niet bekend")))</f>
        <v/>
      </c>
      <c r="AF743" s="975" t="str">
        <f t="shared" si="90"/>
        <v/>
      </c>
      <c r="AG743" s="1028" t="str">
        <f>IF(A743="","",(IFERROR(VLOOKUP(A743,Projecten!A$4:W$2618,23,FALSE),"niet bekend")))</f>
        <v/>
      </c>
      <c r="AH743" s="1028" t="str">
        <f>IF(A743="","",(IFERROR(VLOOKUP(A743,Projecten!A$4:W$2618,12,FALSE),"niet bekend")))</f>
        <v/>
      </c>
      <c r="AI743" s="1026" t="str">
        <f t="shared" si="91"/>
        <v/>
      </c>
    </row>
    <row r="744" spans="1:35" s="540" customFormat="1" x14ac:dyDescent="0.2">
      <c r="A744" s="539"/>
      <c r="B744" s="1516"/>
      <c r="C744" s="539" t="s">
        <v>1296</v>
      </c>
      <c r="D744" s="546"/>
      <c r="E744" s="542"/>
      <c r="F744" s="546"/>
      <c r="G744" s="546"/>
      <c r="H744" s="546"/>
      <c r="I744" s="542"/>
      <c r="J744" s="542"/>
      <c r="K744" s="542"/>
      <c r="L744" s="542"/>
      <c r="M744" s="572"/>
      <c r="N744" s="572"/>
      <c r="O744" s="572"/>
      <c r="P744" s="572"/>
      <c r="Q744" s="542"/>
      <c r="R744" s="384"/>
      <c r="S744" s="542"/>
      <c r="T744" s="544"/>
      <c r="U744" s="546"/>
      <c r="V744" s="546"/>
      <c r="W744" s="545">
        <v>15.25</v>
      </c>
      <c r="X744" s="546"/>
      <c r="Z744" s="571"/>
      <c r="AE744" s="383" t="str">
        <f>IF(A744="","",(IFERROR(VLOOKUP(A744,Projecten!A$4:W$2618,5,FALSE),"niet bekend")))</f>
        <v/>
      </c>
      <c r="AF744" s="975" t="str">
        <f t="shared" si="90"/>
        <v/>
      </c>
      <c r="AG744" s="1028" t="str">
        <f>IF(A744="","",(IFERROR(VLOOKUP(A744,Projecten!A$4:W$2618,23,FALSE),"niet bekend")))</f>
        <v/>
      </c>
      <c r="AH744" s="1028" t="str">
        <f>IF(A744="","",(IFERROR(VLOOKUP(A744,Projecten!A$4:W$2618,12,FALSE),"niet bekend")))</f>
        <v/>
      </c>
      <c r="AI744" s="1026" t="str">
        <f t="shared" si="91"/>
        <v/>
      </c>
    </row>
    <row r="745" spans="1:35" s="540" customFormat="1" x14ac:dyDescent="0.2">
      <c r="A745" s="539"/>
      <c r="B745" s="1516"/>
      <c r="C745" s="539" t="s">
        <v>1315</v>
      </c>
      <c r="D745" s="546"/>
      <c r="E745" s="542"/>
      <c r="F745" s="546"/>
      <c r="G745" s="546"/>
      <c r="H745" s="546"/>
      <c r="I745" s="542"/>
      <c r="J745" s="542"/>
      <c r="K745" s="542"/>
      <c r="L745" s="542"/>
      <c r="M745" s="572"/>
      <c r="N745" s="572"/>
      <c r="O745" s="572"/>
      <c r="P745" s="572"/>
      <c r="Q745" s="542"/>
      <c r="R745" s="384"/>
      <c r="S745" s="542"/>
      <c r="T745" s="544"/>
      <c r="U745" s="546"/>
      <c r="V745" s="546"/>
      <c r="W745" s="545">
        <v>4</v>
      </c>
      <c r="X745" s="546"/>
      <c r="Z745" s="571"/>
      <c r="AE745" s="383" t="str">
        <f>IF(A745="","",(IFERROR(VLOOKUP(A745,Projecten!A$4:W$2618,5,FALSE),"niet bekend")))</f>
        <v/>
      </c>
      <c r="AF745" s="975" t="str">
        <f t="shared" si="90"/>
        <v/>
      </c>
      <c r="AG745" s="1028" t="str">
        <f>IF(A745="","",(IFERROR(VLOOKUP(A745,Projecten!A$4:W$2618,23,FALSE),"niet bekend")))</f>
        <v/>
      </c>
      <c r="AH745" s="1028" t="str">
        <f>IF(A745="","",(IFERROR(VLOOKUP(A745,Projecten!A$4:W$2618,12,FALSE),"niet bekend")))</f>
        <v/>
      </c>
      <c r="AI745" s="1026" t="str">
        <f t="shared" si="91"/>
        <v/>
      </c>
    </row>
    <row r="746" spans="1:35" x14ac:dyDescent="0.2">
      <c r="A746" s="5"/>
      <c r="B746" s="329"/>
      <c r="C746" s="279"/>
      <c r="F746" s="331"/>
      <c r="M746" s="75"/>
      <c r="N746" s="75"/>
      <c r="O746" s="75"/>
      <c r="P746" s="75"/>
      <c r="W746" s="472"/>
      <c r="X746" s="6"/>
      <c r="Z746" s="26"/>
      <c r="AD746" s="1161"/>
      <c r="AE746" s="4" t="str">
        <f>IF(A746="","",(IFERROR(VLOOKUP(A746,Projecten!A$4:W$2618,5,FALSE),"niet bekend")))</f>
        <v/>
      </c>
      <c r="AF746" s="973" t="str">
        <f t="shared" si="90"/>
        <v/>
      </c>
      <c r="AG746" s="1028" t="str">
        <f>IF(A746="","",(IFERROR(VLOOKUP(A746,Projecten!A$4:W$2618,23,FALSE),"niet bekend")))</f>
        <v/>
      </c>
      <c r="AH746" s="1028" t="str">
        <f>IF(A746="","",(IFERROR(VLOOKUP(A746,Projecten!A$4:W$2618,12,FALSE),"niet bekend")))</f>
        <v/>
      </c>
      <c r="AI746" s="1026" t="str">
        <f t="shared" si="91"/>
        <v/>
      </c>
    </row>
    <row r="747" spans="1:35" x14ac:dyDescent="0.2">
      <c r="A747" s="117">
        <v>2016095</v>
      </c>
      <c r="B747" s="391">
        <v>120601</v>
      </c>
      <c r="C747" s="290" t="s">
        <v>912</v>
      </c>
      <c r="D747" s="292" t="s">
        <v>68</v>
      </c>
      <c r="E747" s="999">
        <f>F747/399</f>
        <v>0.12531328320802004</v>
      </c>
      <c r="F747" s="520">
        <v>50</v>
      </c>
      <c r="G747" s="292">
        <v>0</v>
      </c>
      <c r="H747" s="292">
        <v>0</v>
      </c>
      <c r="I747" s="74" t="s">
        <v>89</v>
      </c>
      <c r="J747" s="29" t="s">
        <v>309</v>
      </c>
      <c r="K747" s="29" t="s">
        <v>309</v>
      </c>
      <c r="L747" s="29" t="s">
        <v>309</v>
      </c>
      <c r="M747" s="74" t="s">
        <v>89</v>
      </c>
      <c r="N747" s="74" t="s">
        <v>89</v>
      </c>
      <c r="O747" s="74" t="s">
        <v>89</v>
      </c>
      <c r="P747" s="74" t="s">
        <v>89</v>
      </c>
      <c r="Q747" s="6"/>
      <c r="R747" s="2121">
        <v>42508</v>
      </c>
      <c r="S747" s="23">
        <f>IF(T747&lt;=0,"",(((T747-'In Productie'!$E$1)/7)+0.6))</f>
        <v>6073.885714285715</v>
      </c>
      <c r="T747" s="177">
        <v>42513</v>
      </c>
      <c r="U747" s="6" t="s">
        <v>444</v>
      </c>
      <c r="W747" s="25">
        <v>33</v>
      </c>
      <c r="X747" s="6"/>
      <c r="Z747" s="26"/>
      <c r="AD747" s="1161"/>
      <c r="AE747" s="4">
        <f>IF(A747="","",(IFERROR(VLOOKUP(A747,Projecten!A$4:W$2618,5,FALSE),"niet bekend")))</f>
        <v>1</v>
      </c>
      <c r="AF747" s="973">
        <f t="shared" si="90"/>
        <v>3465.1629072681703</v>
      </c>
      <c r="AG747" s="1028">
        <f>IF(A747="","",(IFERROR(VLOOKUP(A747,Projecten!A$4:W$2618,23,FALSE),"niet bekend")))</f>
        <v>27652</v>
      </c>
      <c r="AH747" s="1028">
        <f>IF(A747="","",(IFERROR(VLOOKUP(A747,Projecten!A$4:W$2618,12,FALSE),"niet bekend")))</f>
        <v>27652</v>
      </c>
      <c r="AI747" s="1026">
        <f t="shared" si="91"/>
        <v>24186.837092731828</v>
      </c>
    </row>
    <row r="748" spans="1:35" x14ac:dyDescent="0.2">
      <c r="A748" s="117">
        <v>2016173</v>
      </c>
      <c r="B748" s="1506">
        <v>120660</v>
      </c>
      <c r="C748" s="521">
        <v>514916</v>
      </c>
      <c r="D748" s="292" t="s">
        <v>68</v>
      </c>
      <c r="E748" s="999">
        <v>3</v>
      </c>
      <c r="F748" s="292">
        <v>27</v>
      </c>
      <c r="G748" s="292">
        <v>18</v>
      </c>
      <c r="H748" s="292">
        <v>6</v>
      </c>
      <c r="I748" s="74" t="s">
        <v>89</v>
      </c>
      <c r="J748" s="29" t="s">
        <v>309</v>
      </c>
      <c r="K748" s="29" t="s">
        <v>309</v>
      </c>
      <c r="L748" s="29" t="s">
        <v>309</v>
      </c>
      <c r="M748" s="74" t="s">
        <v>89</v>
      </c>
      <c r="N748" s="74" t="s">
        <v>89</v>
      </c>
      <c r="O748" s="74" t="s">
        <v>89</v>
      </c>
      <c r="P748" s="74" t="s">
        <v>89</v>
      </c>
      <c r="Q748" s="6"/>
      <c r="R748" s="2121">
        <v>42515</v>
      </c>
      <c r="S748" s="23">
        <f>IF(T748&lt;=0,"",(((T748-'In Productie'!$E$1)/7)+0.6))</f>
        <v>6073.885714285715</v>
      </c>
      <c r="T748" s="177">
        <v>42513</v>
      </c>
      <c r="U748" s="6" t="s">
        <v>1104</v>
      </c>
      <c r="W748" s="25">
        <v>37.799999999999997</v>
      </c>
      <c r="X748" s="25"/>
      <c r="Z748" s="589">
        <v>42480</v>
      </c>
      <c r="AD748" s="1161"/>
      <c r="AE748" s="4">
        <f>IF(A748="","",(IFERROR(VLOOKUP(A748,Projecten!A$4:W$2618,5,FALSE),"niet bekend")))</f>
        <v>3</v>
      </c>
      <c r="AF748" s="973">
        <f t="shared" si="90"/>
        <v>5202</v>
      </c>
      <c r="AG748" s="1028">
        <f>IF(A748="","",(IFERROR(VLOOKUP(A748,Projecten!A$4:W$2618,23,FALSE),"niet bekend")))</f>
        <v>5202</v>
      </c>
      <c r="AH748" s="1028">
        <f>IF(A748="","",(IFERROR(VLOOKUP(A748,Projecten!A$4:W$2618,12,FALSE),"niet bekend")))</f>
        <v>5202</v>
      </c>
      <c r="AI748" s="1026">
        <f t="shared" si="91"/>
        <v>0</v>
      </c>
    </row>
    <row r="749" spans="1:35" s="4" customFormat="1" ht="12.75" customHeight="1" x14ac:dyDescent="0.2">
      <c r="A749" s="117">
        <v>2016155</v>
      </c>
      <c r="B749" s="314" t="s">
        <v>1226</v>
      </c>
      <c r="C749" s="290">
        <v>574216</v>
      </c>
      <c r="D749" s="347" t="s">
        <v>68</v>
      </c>
      <c r="E749" s="1964">
        <v>1</v>
      </c>
      <c r="F749" s="349">
        <v>10</v>
      </c>
      <c r="G749" s="349">
        <v>7</v>
      </c>
      <c r="H749" s="119">
        <v>3</v>
      </c>
      <c r="I749" s="74" t="s">
        <v>89</v>
      </c>
      <c r="J749" s="74" t="s">
        <v>309</v>
      </c>
      <c r="K749" s="74" t="s">
        <v>309</v>
      </c>
      <c r="L749" s="74" t="s">
        <v>309</v>
      </c>
      <c r="M749" s="74" t="s">
        <v>89</v>
      </c>
      <c r="N749" s="74" t="s">
        <v>89</v>
      </c>
      <c r="O749" s="29" t="s">
        <v>89</v>
      </c>
      <c r="P749" s="29" t="s">
        <v>89</v>
      </c>
      <c r="R749" s="2124">
        <v>42517</v>
      </c>
      <c r="S749" s="23">
        <f>IF(T749&lt;=0,"",(((T749-'In Productie'!$E$1)/7)+0.6))</f>
        <v>6073.3142857142857</v>
      </c>
      <c r="T749" s="181">
        <v>42509</v>
      </c>
      <c r="U749" s="4" t="s">
        <v>278</v>
      </c>
      <c r="V749" s="4" t="s">
        <v>1171</v>
      </c>
      <c r="W749" s="25">
        <v>20</v>
      </c>
      <c r="X749" s="79"/>
      <c r="Y749" s="79"/>
      <c r="Z749" s="586">
        <v>42474</v>
      </c>
      <c r="AE749" s="4">
        <f>IF(A749="","",(IFERROR(VLOOKUP(A749,Projecten!A$4:W$2618,5,FALSE),"niet bekend")))</f>
        <v>1</v>
      </c>
      <c r="AF749" s="973">
        <f t="shared" si="90"/>
        <v>3219</v>
      </c>
      <c r="AG749" s="1028">
        <f>IF(A749="","",(IFERROR(VLOOKUP(A749,Projecten!A$4:W$2618,23,FALSE),"niet bekend")))</f>
        <v>3219</v>
      </c>
      <c r="AH749" s="1028">
        <f>IF(A749="","",(IFERROR(VLOOKUP(A749,Projecten!A$4:W$2618,12,FALSE),"niet bekend")))</f>
        <v>3219</v>
      </c>
      <c r="AI749" s="1026">
        <f t="shared" si="91"/>
        <v>0</v>
      </c>
    </row>
    <row r="750" spans="1:35" s="4" customFormat="1" ht="12.75" customHeight="1" x14ac:dyDescent="0.2">
      <c r="A750" s="117" t="s">
        <v>1207</v>
      </c>
      <c r="B750" s="314">
        <v>120648</v>
      </c>
      <c r="C750" s="290" t="s">
        <v>1037</v>
      </c>
      <c r="D750" s="347" t="s">
        <v>68</v>
      </c>
      <c r="E750" s="1964">
        <v>1</v>
      </c>
      <c r="F750" s="349">
        <v>8</v>
      </c>
      <c r="G750" s="349">
        <v>5</v>
      </c>
      <c r="H750" s="119">
        <v>2</v>
      </c>
      <c r="I750" s="74" t="s">
        <v>89</v>
      </c>
      <c r="J750" s="74" t="s">
        <v>89</v>
      </c>
      <c r="K750" s="74" t="s">
        <v>309</v>
      </c>
      <c r="L750" s="74" t="s">
        <v>89</v>
      </c>
      <c r="M750" s="74" t="s">
        <v>89</v>
      </c>
      <c r="N750" s="74" t="s">
        <v>89</v>
      </c>
      <c r="O750" s="29" t="s">
        <v>89</v>
      </c>
      <c r="P750" s="29" t="s">
        <v>89</v>
      </c>
      <c r="Q750" s="272"/>
      <c r="R750" s="23">
        <v>42516</v>
      </c>
      <c r="S750" s="23">
        <f>IF(T750&lt;=0,"",(((T750-'In Productie'!$E$1)/7)+0.6))</f>
        <v>6073.3142857142857</v>
      </c>
      <c r="T750" s="181">
        <v>42509</v>
      </c>
      <c r="U750" s="4" t="s">
        <v>278</v>
      </c>
      <c r="V750" s="4" t="s">
        <v>1162</v>
      </c>
      <c r="W750" s="25">
        <v>23</v>
      </c>
      <c r="X750" s="79"/>
      <c r="Y750" s="79"/>
      <c r="Z750" s="586">
        <v>42474</v>
      </c>
      <c r="AE750" s="4">
        <f>IF(A750="","",(IFERROR(VLOOKUP(A750,Projecten!A$4:W$2618,5,FALSE),"niet bekend")))</f>
        <v>1</v>
      </c>
      <c r="AF750" s="973">
        <f t="shared" si="90"/>
        <v>5374</v>
      </c>
      <c r="AG750" s="1028">
        <f>IF(A750="","",(IFERROR(VLOOKUP(A750,Projecten!A$4:W$2618,23,FALSE),"niet bekend")))</f>
        <v>5374</v>
      </c>
      <c r="AH750" s="1028">
        <f>IF(A750="","",(IFERROR(VLOOKUP(A750,Projecten!A$4:W$2618,12,FALSE),"niet bekend")))</f>
        <v>5374</v>
      </c>
      <c r="AI750" s="1026">
        <f t="shared" si="91"/>
        <v>0</v>
      </c>
    </row>
    <row r="751" spans="1:35" s="4" customFormat="1" ht="12.75" customHeight="1" x14ac:dyDescent="0.2">
      <c r="A751" s="117">
        <v>2016159</v>
      </c>
      <c r="B751" s="314">
        <v>120654</v>
      </c>
      <c r="C751" s="290">
        <v>590616</v>
      </c>
      <c r="D751" s="347" t="s">
        <v>68</v>
      </c>
      <c r="E751" s="1964">
        <v>1</v>
      </c>
      <c r="F751" s="349">
        <v>6</v>
      </c>
      <c r="G751" s="349">
        <v>4</v>
      </c>
      <c r="H751" s="119">
        <v>3</v>
      </c>
      <c r="I751" s="74" t="s">
        <v>89</v>
      </c>
      <c r="J751" s="74" t="s">
        <v>309</v>
      </c>
      <c r="K751" s="74" t="s">
        <v>309</v>
      </c>
      <c r="L751" s="74" t="s">
        <v>309</v>
      </c>
      <c r="M751" s="74" t="s">
        <v>89</v>
      </c>
      <c r="N751" s="74" t="s">
        <v>89</v>
      </c>
      <c r="O751" s="29" t="s">
        <v>89</v>
      </c>
      <c r="P751" s="29" t="s">
        <v>89</v>
      </c>
      <c r="Q751" s="272"/>
      <c r="R751" s="23">
        <v>42515</v>
      </c>
      <c r="S751" s="23">
        <f>IF(T751&lt;=0,"",(((T751-'In Productie'!$E$1)/7)+0.6))</f>
        <v>6073.3142857142857</v>
      </c>
      <c r="T751" s="181">
        <v>42509</v>
      </c>
      <c r="U751" s="4" t="s">
        <v>278</v>
      </c>
      <c r="V751" s="4" t="s">
        <v>1171</v>
      </c>
      <c r="W751" s="25">
        <v>12</v>
      </c>
      <c r="X751" s="79"/>
      <c r="Y751" s="79"/>
      <c r="Z751" s="586">
        <v>42473</v>
      </c>
      <c r="AE751" s="4">
        <f>IF(A751="","",(IFERROR(VLOOKUP(A751,Projecten!A$4:W$2618,5,FALSE),"niet bekend")))</f>
        <v>1</v>
      </c>
      <c r="AF751" s="973">
        <f t="shared" si="90"/>
        <v>2078</v>
      </c>
      <c r="AG751" s="1028">
        <f>IF(A751="","",(IFERROR(VLOOKUP(A751,Projecten!A$4:W$2618,23,FALSE),"niet bekend")))</f>
        <v>2078</v>
      </c>
      <c r="AH751" s="1028">
        <f>IF(A751="","",(IFERROR(VLOOKUP(A751,Projecten!A$4:W$2618,12,FALSE),"niet bekend")))</f>
        <v>2078</v>
      </c>
      <c r="AI751" s="1026">
        <f t="shared" si="91"/>
        <v>0</v>
      </c>
    </row>
    <row r="752" spans="1:35" s="4" customFormat="1" ht="12.75" customHeight="1" x14ac:dyDescent="0.2">
      <c r="A752" s="380">
        <v>2016163</v>
      </c>
      <c r="B752" s="1506">
        <v>120654</v>
      </c>
      <c r="C752" s="366">
        <v>587416</v>
      </c>
      <c r="D752" s="370" t="s">
        <v>68</v>
      </c>
      <c r="E752" s="1970">
        <v>1</v>
      </c>
      <c r="F752" s="381">
        <v>13</v>
      </c>
      <c r="G752" s="381">
        <v>8</v>
      </c>
      <c r="H752" s="381">
        <v>4</v>
      </c>
      <c r="I752" s="74" t="s">
        <v>89</v>
      </c>
      <c r="J752" s="29" t="s">
        <v>309</v>
      </c>
      <c r="K752" s="29" t="s">
        <v>309</v>
      </c>
      <c r="L752" s="29" t="s">
        <v>309</v>
      </c>
      <c r="M752" s="29" t="s">
        <v>89</v>
      </c>
      <c r="N752" s="29" t="s">
        <v>89</v>
      </c>
      <c r="O752" s="29" t="s">
        <v>89</v>
      </c>
      <c r="P752" s="29" t="s">
        <v>89</v>
      </c>
      <c r="Q752" s="272"/>
      <c r="R752" s="23">
        <v>42517</v>
      </c>
      <c r="S752" s="23">
        <f>IF(T752&lt;=0,"",(((T752-'In Productie'!$E$1)/7)+0.6))</f>
        <v>6073.3142857142857</v>
      </c>
      <c r="T752" s="181">
        <v>42509</v>
      </c>
      <c r="U752" s="4" t="s">
        <v>278</v>
      </c>
      <c r="V752" s="4" t="s">
        <v>1171</v>
      </c>
      <c r="W752" s="25">
        <v>21</v>
      </c>
      <c r="X752" s="79"/>
      <c r="Y752" s="79"/>
      <c r="Z752" s="586">
        <v>42478</v>
      </c>
      <c r="AE752" s="4">
        <f>IF(A752="","",(IFERROR(VLOOKUP(A752,Projecten!A$4:W$2618,5,FALSE),"niet bekend")))</f>
        <v>1</v>
      </c>
      <c r="AF752" s="973">
        <f t="shared" si="90"/>
        <v>3505</v>
      </c>
      <c r="AG752" s="1028">
        <f>IF(A752="","",(IFERROR(VLOOKUP(A752,Projecten!A$4:W$2618,23,FALSE),"niet bekend")))</f>
        <v>3505</v>
      </c>
      <c r="AH752" s="1028">
        <f>IF(A752="","",(IFERROR(VLOOKUP(A752,Projecten!A$4:W$2618,12,FALSE),"niet bekend")))</f>
        <v>3505</v>
      </c>
      <c r="AI752" s="1026">
        <f t="shared" si="91"/>
        <v>0</v>
      </c>
    </row>
    <row r="753" spans="1:35" s="4" customFormat="1" ht="12.75" customHeight="1" x14ac:dyDescent="0.2">
      <c r="A753" s="380" t="s">
        <v>1206</v>
      </c>
      <c r="B753" s="314" t="s">
        <v>1216</v>
      </c>
      <c r="C753" s="2" t="s">
        <v>929</v>
      </c>
      <c r="D753" s="347" t="s">
        <v>68</v>
      </c>
      <c r="E753" s="1970">
        <v>1</v>
      </c>
      <c r="F753" s="381">
        <v>9</v>
      </c>
      <c r="G753" s="381">
        <v>4</v>
      </c>
      <c r="H753" s="381">
        <v>2</v>
      </c>
      <c r="I753" s="76" t="s">
        <v>89</v>
      </c>
      <c r="J753" s="76" t="s">
        <v>89</v>
      </c>
      <c r="K753" s="76" t="s">
        <v>309</v>
      </c>
      <c r="L753" s="76" t="s">
        <v>89</v>
      </c>
      <c r="M753" s="41" t="s">
        <v>89</v>
      </c>
      <c r="N753" s="41" t="s">
        <v>89</v>
      </c>
      <c r="O753" s="41" t="s">
        <v>89</v>
      </c>
      <c r="P753" s="41" t="s">
        <v>89</v>
      </c>
      <c r="Q753" s="5"/>
      <c r="R753" s="23">
        <v>42521</v>
      </c>
      <c r="S753" s="23">
        <f>IF(T753&lt;=0,"",(((T753-'In Productie'!$E$1)/7)+0.6))</f>
        <v>6073.3142857142857</v>
      </c>
      <c r="T753" s="181">
        <v>42509</v>
      </c>
      <c r="U753" s="4" t="s">
        <v>278</v>
      </c>
      <c r="V753" s="4" t="s">
        <v>991</v>
      </c>
      <c r="W753" s="470">
        <v>24</v>
      </c>
      <c r="X753" s="79"/>
      <c r="Y753" s="299"/>
      <c r="Z753" s="586">
        <v>42477</v>
      </c>
      <c r="AE753" s="4">
        <f>IF(A753="","",(IFERROR(VLOOKUP(A753,Projecten!A$4:W$2618,5,FALSE),"niet bekend")))</f>
        <v>1</v>
      </c>
      <c r="AF753" s="973">
        <f t="shared" si="90"/>
        <v>8763.5</v>
      </c>
      <c r="AG753" s="1028">
        <f>IF(A753="","",(IFERROR(VLOOKUP(A753,Projecten!A$4:W$2618,23,FALSE),"niet bekend")))</f>
        <v>8763.5</v>
      </c>
      <c r="AH753" s="1028">
        <f>IF(A753="","",(IFERROR(VLOOKUP(A753,Projecten!A$4:W$2618,12,FALSE),"niet bekend")))</f>
        <v>8763.5</v>
      </c>
      <c r="AI753" s="1026">
        <f t="shared" si="91"/>
        <v>0</v>
      </c>
    </row>
    <row r="754" spans="1:35" ht="12.75" customHeight="1" x14ac:dyDescent="0.2">
      <c r="A754" s="290">
        <v>2016175</v>
      </c>
      <c r="B754" s="378" t="s">
        <v>1285</v>
      </c>
      <c r="C754" s="290">
        <v>476016</v>
      </c>
      <c r="D754" s="292" t="s">
        <v>68</v>
      </c>
      <c r="E754" s="999">
        <v>1</v>
      </c>
      <c r="F754" s="292">
        <v>9</v>
      </c>
      <c r="G754" s="292">
        <v>5</v>
      </c>
      <c r="H754" s="292">
        <v>4</v>
      </c>
      <c r="I754" s="75" t="s">
        <v>89</v>
      </c>
      <c r="J754" s="75" t="s">
        <v>89</v>
      </c>
      <c r="K754" s="7" t="s">
        <v>309</v>
      </c>
      <c r="L754" s="7" t="s">
        <v>309</v>
      </c>
      <c r="M754" s="7" t="s">
        <v>89</v>
      </c>
      <c r="N754" s="7" t="s">
        <v>89</v>
      </c>
      <c r="O754" s="7" t="s">
        <v>89</v>
      </c>
      <c r="P754" s="7" t="s">
        <v>89</v>
      </c>
      <c r="Q754" s="5"/>
      <c r="R754" s="23">
        <v>42522</v>
      </c>
      <c r="S754" s="96">
        <f>IF(T754&lt;=0,"",(((T754-'In Productie'!$E$1)/7)+0.6))</f>
        <v>6074.3142857142857</v>
      </c>
      <c r="T754" s="177">
        <v>42516</v>
      </c>
      <c r="U754" s="6" t="s">
        <v>278</v>
      </c>
      <c r="W754" s="25">
        <v>19</v>
      </c>
      <c r="X754" s="6"/>
      <c r="Y754" s="6"/>
      <c r="Z754" s="587">
        <v>42482</v>
      </c>
      <c r="AE754" s="4">
        <f>IF(A754="","",(IFERROR(VLOOKUP(A754,Projecten!A$4:W$2618,5,FALSE),"niet bekend")))</f>
        <v>1</v>
      </c>
      <c r="AF754" s="973">
        <f t="shared" si="90"/>
        <v>2961</v>
      </c>
      <c r="AG754" s="1028">
        <f>IF(A754="","",(IFERROR(VLOOKUP(A754,Projecten!A$4:W$2618,23,FALSE),"niet bekend")))</f>
        <v>2961</v>
      </c>
      <c r="AH754" s="1028">
        <f>IF(A754="","",(IFERROR(VLOOKUP(A754,Projecten!A$4:W$2618,12,FALSE),"niet bekend")))</f>
        <v>2961</v>
      </c>
      <c r="AI754" s="1026">
        <f t="shared" si="91"/>
        <v>0</v>
      </c>
    </row>
    <row r="755" spans="1:35" s="4" customFormat="1" ht="12.75" customHeight="1" x14ac:dyDescent="0.2">
      <c r="A755" s="117"/>
      <c r="B755" s="314"/>
      <c r="C755" s="290"/>
      <c r="D755" s="347"/>
      <c r="E755" s="1964"/>
      <c r="F755" s="349"/>
      <c r="G755" s="349"/>
      <c r="H755" s="119"/>
      <c r="I755" s="74"/>
      <c r="J755" s="74"/>
      <c r="K755" s="74"/>
      <c r="L755" s="74"/>
      <c r="M755" s="74"/>
      <c r="N755" s="74"/>
      <c r="O755" s="29"/>
      <c r="P755" s="29"/>
      <c r="R755" s="2124"/>
      <c r="S755" s="23"/>
      <c r="T755" s="181"/>
      <c r="W755" s="25"/>
      <c r="X755" s="79"/>
      <c r="Y755" s="79"/>
      <c r="Z755" s="272"/>
      <c r="AE755" s="4" t="str">
        <f>IF(A755="","",(IFERROR(VLOOKUP(A755,Projecten!A$4:W$2618,5,FALSE),"niet bekend")))</f>
        <v/>
      </c>
      <c r="AF755" s="973" t="str">
        <f t="shared" si="90"/>
        <v/>
      </c>
      <c r="AG755" s="1028" t="str">
        <f>IF(A755="","",(IFERROR(VLOOKUP(A755,Projecten!A$4:W$2618,23,FALSE),"niet bekend")))</f>
        <v/>
      </c>
      <c r="AH755" s="1028" t="str">
        <f>IF(A755="","",(IFERROR(VLOOKUP(A755,Projecten!A$4:W$2618,12,FALSE),"niet bekend")))</f>
        <v/>
      </c>
      <c r="AI755" s="1026" t="str">
        <f t="shared" si="91"/>
        <v/>
      </c>
    </row>
    <row r="756" spans="1:35" ht="12.75" customHeight="1" x14ac:dyDescent="0.2">
      <c r="A756" s="290" t="s">
        <v>1208</v>
      </c>
      <c r="B756" s="314">
        <v>120651</v>
      </c>
      <c r="C756" s="290" t="s">
        <v>1071</v>
      </c>
      <c r="D756" s="292" t="s">
        <v>441</v>
      </c>
      <c r="E756" s="999">
        <v>0</v>
      </c>
      <c r="F756" s="292">
        <v>2</v>
      </c>
      <c r="G756" s="292">
        <v>3</v>
      </c>
      <c r="H756" s="292">
        <v>0</v>
      </c>
      <c r="I756" s="7" t="s">
        <v>309</v>
      </c>
      <c r="J756" s="7" t="s">
        <v>309</v>
      </c>
      <c r="K756" s="7" t="s">
        <v>309</v>
      </c>
      <c r="L756" s="7" t="s">
        <v>309</v>
      </c>
      <c r="M756" s="7" t="s">
        <v>89</v>
      </c>
      <c r="N756" s="7" t="s">
        <v>89</v>
      </c>
      <c r="O756" s="7" t="s">
        <v>89</v>
      </c>
      <c r="P756" s="7" t="s">
        <v>89</v>
      </c>
      <c r="Q756" s="5"/>
      <c r="R756" s="23">
        <v>42524</v>
      </c>
      <c r="S756" s="96">
        <f>IF(T756&lt;=0,"",(((T756-'In Productie'!$E$1)/7)+0.6))</f>
        <v>6074.0285714285719</v>
      </c>
      <c r="T756" s="177">
        <v>42514</v>
      </c>
      <c r="U756" s="6" t="s">
        <v>683</v>
      </c>
      <c r="V756" s="6" t="s">
        <v>1191</v>
      </c>
      <c r="W756" s="25">
        <v>5</v>
      </c>
      <c r="X756" s="6"/>
      <c r="Y756" s="6"/>
      <c r="Z756" s="587">
        <v>42478</v>
      </c>
      <c r="AE756" s="4">
        <f>IF(A756="","",(IFERROR(VLOOKUP(A756,Projecten!A$4:W$2618,5,FALSE),"niet bekend")))</f>
        <v>0</v>
      </c>
      <c r="AF756" s="973">
        <f>AH756</f>
        <v>522.72</v>
      </c>
      <c r="AG756" s="1028">
        <f>IF(A756="","",(IFERROR(VLOOKUP(A756,Projecten!A$4:W$2618,23,FALSE),"niet bekend")))</f>
        <v>522.72</v>
      </c>
      <c r="AH756" s="1028">
        <f>IF(A756="","",(IFERROR(VLOOKUP(A756,Projecten!A$4:W$2618,12,FALSE),"niet bekend")))</f>
        <v>522.72</v>
      </c>
      <c r="AI756" s="1026">
        <f t="shared" si="91"/>
        <v>0</v>
      </c>
    </row>
    <row r="757" spans="1:35" s="4" customFormat="1" ht="12.75" customHeight="1" x14ac:dyDescent="0.2">
      <c r="A757" s="117">
        <v>2016140</v>
      </c>
      <c r="B757" s="314">
        <v>120656</v>
      </c>
      <c r="C757" s="290" t="s">
        <v>996</v>
      </c>
      <c r="D757" s="347" t="s">
        <v>611</v>
      </c>
      <c r="E757" s="1964">
        <v>1</v>
      </c>
      <c r="F757" s="349">
        <v>11</v>
      </c>
      <c r="G757" s="349">
        <v>9</v>
      </c>
      <c r="H757" s="119">
        <v>2</v>
      </c>
      <c r="I757" s="74" t="s">
        <v>89</v>
      </c>
      <c r="J757" s="74" t="s">
        <v>89</v>
      </c>
      <c r="K757" s="74" t="s">
        <v>309</v>
      </c>
      <c r="L757" s="74" t="s">
        <v>89</v>
      </c>
      <c r="M757" s="74" t="s">
        <v>89</v>
      </c>
      <c r="N757" s="74" t="s">
        <v>89</v>
      </c>
      <c r="O757" s="29" t="s">
        <v>89</v>
      </c>
      <c r="P757" s="29" t="s">
        <v>89</v>
      </c>
      <c r="Q757" s="272"/>
      <c r="R757" s="23"/>
      <c r="S757" s="23">
        <f>IF(T757&lt;=0,"",(((T757-'In Productie'!$E$1)/7)+0.6))</f>
        <v>6074.3142857142857</v>
      </c>
      <c r="T757" s="181">
        <v>42516</v>
      </c>
      <c r="U757" s="4" t="s">
        <v>647</v>
      </c>
      <c r="W757" s="25">
        <v>18</v>
      </c>
      <c r="X757" s="79"/>
      <c r="Y757" s="79"/>
      <c r="Z757" s="586">
        <v>42473</v>
      </c>
      <c r="AE757" s="4">
        <f>IF(A757="","",(IFERROR(VLOOKUP(A757,Projecten!A$4:W$2618,5,FALSE),"niet bekend")))</f>
        <v>1</v>
      </c>
      <c r="AF757" s="973">
        <f>IF(AE757="","",(E757/AE757*AH757))</f>
        <v>2725.22</v>
      </c>
      <c r="AG757" s="1028">
        <f>IF(A757="","",(IFERROR(VLOOKUP(A757,Projecten!A$4:W$2618,23,FALSE),"niet bekend")))</f>
        <v>2725.22</v>
      </c>
      <c r="AH757" s="1028">
        <f>IF(A757="","",(IFERROR(VLOOKUP(A757,Projecten!A$4:W$2618,12,FALSE),"niet bekend")))</f>
        <v>2725.22</v>
      </c>
      <c r="AI757" s="1026">
        <f t="shared" si="91"/>
        <v>0</v>
      </c>
    </row>
    <row r="758" spans="1:35" x14ac:dyDescent="0.2">
      <c r="A758" s="2">
        <v>2016206</v>
      </c>
      <c r="B758" s="1492" t="s">
        <v>237</v>
      </c>
      <c r="C758" s="2" t="s">
        <v>1214</v>
      </c>
      <c r="D758" s="1" t="s">
        <v>611</v>
      </c>
      <c r="E758" s="39">
        <v>0</v>
      </c>
      <c r="F758" s="1">
        <v>0</v>
      </c>
      <c r="G758" s="1">
        <v>0</v>
      </c>
      <c r="H758" s="94">
        <v>0</v>
      </c>
      <c r="I758" s="75" t="s">
        <v>309</v>
      </c>
      <c r="J758" s="75" t="s">
        <v>309</v>
      </c>
      <c r="K758" s="75" t="s">
        <v>309</v>
      </c>
      <c r="L758" s="75" t="s">
        <v>89</v>
      </c>
      <c r="M758" s="75"/>
      <c r="N758" s="75"/>
      <c r="Q758" s="5"/>
      <c r="S758" s="23">
        <f>IF(T758&lt;=0,"",(((T758-'In Productie'!$E$1)/7)+0.6))</f>
        <v>6074.3142857142857</v>
      </c>
      <c r="T758" s="181">
        <v>42516</v>
      </c>
      <c r="U758" s="4" t="s">
        <v>647</v>
      </c>
      <c r="V758" s="4" t="s">
        <v>1303</v>
      </c>
      <c r="W758" s="25">
        <v>0.5</v>
      </c>
      <c r="X758" s="6"/>
      <c r="Y758" s="6"/>
      <c r="Z758" s="587">
        <v>42499</v>
      </c>
      <c r="AE758" s="4">
        <f>IF(A758="","",(IFERROR(VLOOKUP(A758,Projecten!A$4:W$2618,5,FALSE),"niet bekend")))</f>
        <v>0</v>
      </c>
      <c r="AF758" s="973">
        <f>AH758</f>
        <v>90</v>
      </c>
      <c r="AG758" s="1028">
        <f>IF(A758="","",(IFERROR(VLOOKUP(A758,Projecten!A$4:W$2618,23,FALSE),"niet bekend")))</f>
        <v>90</v>
      </c>
      <c r="AH758" s="1028">
        <f>IF(A758="","",(IFERROR(VLOOKUP(A758,Projecten!A$4:W$2618,12,FALSE),"niet bekend")))</f>
        <v>90</v>
      </c>
      <c r="AI758" s="1026">
        <f t="shared" si="91"/>
        <v>0</v>
      </c>
    </row>
    <row r="759" spans="1:35" ht="12.75" customHeight="1" x14ac:dyDescent="0.2">
      <c r="A759" s="380">
        <v>2016162</v>
      </c>
      <c r="B759" s="314" t="s">
        <v>1234</v>
      </c>
      <c r="C759" s="351" t="s">
        <v>1059</v>
      </c>
      <c r="D759" s="369" t="s">
        <v>614</v>
      </c>
      <c r="E759" s="1965">
        <v>1</v>
      </c>
      <c r="F759" s="370">
        <v>8</v>
      </c>
      <c r="G759" s="370">
        <v>5</v>
      </c>
      <c r="H759" s="417">
        <v>3</v>
      </c>
      <c r="I759" s="75" t="s">
        <v>89</v>
      </c>
      <c r="J759" s="75" t="s">
        <v>89</v>
      </c>
      <c r="K759" s="75" t="s">
        <v>309</v>
      </c>
      <c r="L759" s="75" t="s">
        <v>309</v>
      </c>
      <c r="M759" s="75" t="s">
        <v>89</v>
      </c>
      <c r="N759" s="75" t="s">
        <v>89</v>
      </c>
      <c r="O759" s="7" t="s">
        <v>89</v>
      </c>
      <c r="P759" s="7" t="s">
        <v>89</v>
      </c>
      <c r="Q759" s="272"/>
      <c r="S759" s="23">
        <f>IF(T759&lt;=0,"",(((T759-'In Productie'!$E$1)/7)+0.6))</f>
        <v>6075.3142857142857</v>
      </c>
      <c r="T759" s="181">
        <v>42523</v>
      </c>
      <c r="U759" s="4" t="s">
        <v>986</v>
      </c>
      <c r="V759" s="4"/>
      <c r="W759" s="25">
        <v>16</v>
      </c>
      <c r="X759" s="6"/>
      <c r="Y759" s="6"/>
      <c r="Z759" s="587">
        <v>42478</v>
      </c>
      <c r="AE759" s="4">
        <f>IF(A759="","",(IFERROR(VLOOKUP(A759,Projecten!A$4:W$2618,5,FALSE),"niet bekend")))</f>
        <v>1</v>
      </c>
      <c r="AF759" s="973">
        <f>IF(AE759="","",(E759/AE759*AH759))</f>
        <v>2550.71</v>
      </c>
      <c r="AG759" s="1028">
        <f>IF(A759="","",(IFERROR(VLOOKUP(A759,Projecten!A$4:W$2618,23,FALSE),"niet bekend")))</f>
        <v>2550.71</v>
      </c>
      <c r="AH759" s="1028">
        <f>IF(A759="","",(IFERROR(VLOOKUP(A759,Projecten!A$4:W$2618,12,FALSE),"niet bekend")))</f>
        <v>2550.71</v>
      </c>
      <c r="AI759" s="1026">
        <f t="shared" si="91"/>
        <v>0</v>
      </c>
    </row>
    <row r="760" spans="1:35" s="38" customFormat="1" x14ac:dyDescent="0.2">
      <c r="A760" s="30"/>
      <c r="B760" s="1491"/>
      <c r="C760" s="31"/>
      <c r="D760" s="31"/>
      <c r="E760" s="32"/>
      <c r="F760" s="31"/>
      <c r="G760" s="31"/>
      <c r="H760" s="31"/>
      <c r="I760" s="32"/>
      <c r="J760" s="32"/>
      <c r="K760" s="32"/>
      <c r="L760" s="32"/>
      <c r="M760" s="32"/>
      <c r="N760" s="32"/>
      <c r="O760" s="32"/>
      <c r="P760" s="32"/>
      <c r="Q760" s="33"/>
      <c r="R760" s="33"/>
      <c r="S760" s="1198"/>
      <c r="T760" s="176"/>
      <c r="U760" s="35"/>
      <c r="V760" s="35"/>
      <c r="W760" s="35"/>
      <c r="X760" s="83"/>
      <c r="Y760" s="37"/>
      <c r="Z760" s="312"/>
      <c r="AA760" s="38" t="s">
        <v>1332</v>
      </c>
      <c r="AB760" s="38" t="s">
        <v>1269</v>
      </c>
      <c r="AC760" s="38" t="s">
        <v>1333</v>
      </c>
      <c r="AF760" s="983"/>
      <c r="AG760" s="1030"/>
      <c r="AH760" s="1030"/>
      <c r="AI760" s="1030"/>
    </row>
    <row r="761" spans="1:35" s="1038" customFormat="1" ht="12.75" customHeight="1" x14ac:dyDescent="0.2">
      <c r="A761" s="956"/>
      <c r="B761" s="1511"/>
      <c r="C761" s="1053">
        <f>SUM(F761:H761)</f>
        <v>306</v>
      </c>
      <c r="D761" s="1054"/>
      <c r="E761" s="1055">
        <f>SUM(E763:E788)</f>
        <v>21</v>
      </c>
      <c r="F761" s="1054">
        <f>SUM(F763:F788)</f>
        <v>161</v>
      </c>
      <c r="G761" s="1054">
        <f>SUM(G763:G788)</f>
        <v>87</v>
      </c>
      <c r="H761" s="1054">
        <f>SUM(H763:H788)</f>
        <v>58</v>
      </c>
      <c r="I761" s="1055"/>
      <c r="J761" s="1055"/>
      <c r="K761" s="1055"/>
      <c r="L761" s="1055"/>
      <c r="M761" s="1055"/>
      <c r="N761" s="1055"/>
      <c r="O761" s="1055"/>
      <c r="P761" s="1055"/>
      <c r="Q761" s="1056">
        <v>22</v>
      </c>
      <c r="R761" s="1057"/>
      <c r="S761" s="1204"/>
      <c r="T761" s="1058"/>
      <c r="U761" s="1059"/>
      <c r="V761" s="1060">
        <f>SUM(W763:W788)</f>
        <v>403.44</v>
      </c>
      <c r="W761" s="960"/>
      <c r="X761" s="1049">
        <v>291</v>
      </c>
      <c r="Y761" s="961">
        <f>V761-X761</f>
        <v>112.44</v>
      </c>
      <c r="Z761" s="1050"/>
      <c r="AA761" s="1038">
        <v>450.25</v>
      </c>
      <c r="AB761" s="1038">
        <v>180</v>
      </c>
      <c r="AC761" s="1038">
        <f>SUM(AA761-AB761)</f>
        <v>270.25</v>
      </c>
      <c r="AE761" s="1038" t="str">
        <f>IF(A761="","",(IFERROR(VLOOKUP(A761,Projecten!A$4:W$2618,5,FALSE),"niet bekend")))</f>
        <v/>
      </c>
      <c r="AF761" s="1037">
        <f>SUM(AF762:AF789)</f>
        <v>50666.34</v>
      </c>
      <c r="AG761" s="1027" t="str">
        <f>IF(A761="","",(IFERROR(VLOOKUP(A761,Projecten!A$4:W$2618,23,FALSE),"niet bekend")))</f>
        <v/>
      </c>
      <c r="AH761" s="1027" t="str">
        <f>IF(A761="","",(IFERROR(VLOOKUP(A761,Projecten!A$4:W$2618,12,FALSE),"niet bekend")))</f>
        <v/>
      </c>
      <c r="AI761" s="1027"/>
    </row>
    <row r="762" spans="1:35" x14ac:dyDescent="0.2">
      <c r="A762" s="5"/>
      <c r="Q762" s="5" t="s">
        <v>1129</v>
      </c>
      <c r="W762" s="25"/>
      <c r="X762" s="6"/>
      <c r="Y762" s="6"/>
      <c r="Z762" s="5"/>
      <c r="AE762" s="4" t="str">
        <f>IF(A762="","",(IFERROR(VLOOKUP(A762,Projecten!A$4:W$2618,5,FALSE),"niet bekend")))</f>
        <v/>
      </c>
      <c r="AF762" s="973" t="str">
        <f t="shared" ref="AF762:AF776" si="92">IF(AE762="","",(E762/AE762*AH762))</f>
        <v/>
      </c>
      <c r="AG762" s="1028" t="str">
        <f>IF(A762="","",(IFERROR(VLOOKUP(A762,Projecten!A$4:W$2618,23,FALSE),"niet bekend")))</f>
        <v/>
      </c>
      <c r="AH762" s="1028" t="str">
        <f>IF(A762="","",(IFERROR(VLOOKUP(A762,Projecten!A$4:W$2618,12,FALSE),"niet bekend")))</f>
        <v/>
      </c>
      <c r="AI762" s="1026" t="str">
        <f t="shared" ref="AI762:AI788" si="93">IF(AF762="","",(AH762-AF762))</f>
        <v/>
      </c>
    </row>
    <row r="763" spans="1:35" s="555" customFormat="1" ht="12.75" customHeight="1" x14ac:dyDescent="0.2">
      <c r="A763" s="547"/>
      <c r="B763" s="1517"/>
      <c r="C763" s="548" t="s">
        <v>1185</v>
      </c>
      <c r="D763" s="548"/>
      <c r="E763" s="1975"/>
      <c r="F763" s="548"/>
      <c r="G763" s="548"/>
      <c r="H763" s="548"/>
      <c r="I763" s="549"/>
      <c r="J763" s="550"/>
      <c r="K763" s="550"/>
      <c r="L763" s="550"/>
      <c r="M763" s="550"/>
      <c r="N763" s="550"/>
      <c r="O763" s="550"/>
      <c r="P763" s="550"/>
      <c r="Q763" s="551"/>
      <c r="R763" s="23"/>
      <c r="S763" s="553"/>
      <c r="T763" s="554"/>
      <c r="W763" s="556">
        <v>0.5</v>
      </c>
      <c r="X763" s="557"/>
      <c r="Y763" s="557"/>
      <c r="Z763" s="551"/>
      <c r="AE763" s="383" t="str">
        <f>IF(A763="","",(IFERROR(VLOOKUP(A763,Projecten!A$4:W$2618,5,FALSE),"niet bekend")))</f>
        <v/>
      </c>
      <c r="AF763" s="976" t="str">
        <f t="shared" si="92"/>
        <v/>
      </c>
      <c r="AG763" s="1028" t="str">
        <f>IF(A763="","",(IFERROR(VLOOKUP(A763,Projecten!A$4:W$2618,23,FALSE),"niet bekend")))</f>
        <v/>
      </c>
      <c r="AH763" s="1028" t="str">
        <f>IF(A763="","",(IFERROR(VLOOKUP(A763,Projecten!A$4:W$2618,12,FALSE),"niet bekend")))</f>
        <v/>
      </c>
      <c r="AI763" s="1026" t="str">
        <f t="shared" si="93"/>
        <v/>
      </c>
    </row>
    <row r="764" spans="1:35" s="555" customFormat="1" ht="12.75" customHeight="1" x14ac:dyDescent="0.2">
      <c r="A764" s="551"/>
      <c r="B764" s="558"/>
      <c r="C764" s="551" t="s">
        <v>1291</v>
      </c>
      <c r="E764" s="617"/>
      <c r="F764" s="559"/>
      <c r="G764" s="559"/>
      <c r="H764" s="559"/>
      <c r="I764" s="550"/>
      <c r="J764" s="550"/>
      <c r="K764" s="550"/>
      <c r="L764" s="550"/>
      <c r="M764" s="550"/>
      <c r="N764" s="550"/>
      <c r="O764" s="550"/>
      <c r="P764" s="550"/>
      <c r="Q764" s="551"/>
      <c r="R764" s="23"/>
      <c r="S764" s="553"/>
      <c r="T764" s="554"/>
      <c r="W764" s="556">
        <v>38</v>
      </c>
      <c r="X764" s="557"/>
      <c r="Y764" s="557"/>
      <c r="Z764" s="551"/>
      <c r="AE764" s="383" t="str">
        <f>IF(A764="","",(IFERROR(VLOOKUP(A764,Projecten!A$4:W$2618,5,FALSE),"niet bekend")))</f>
        <v/>
      </c>
      <c r="AF764" s="976" t="str">
        <f t="shared" si="92"/>
        <v/>
      </c>
      <c r="AG764" s="1028" t="str">
        <f>IF(A764="","",(IFERROR(VLOOKUP(A764,Projecten!A$4:W$2618,23,FALSE),"niet bekend")))</f>
        <v/>
      </c>
      <c r="AH764" s="1028" t="str">
        <f>IF(A764="","",(IFERROR(VLOOKUP(A764,Projecten!A$4:W$2618,12,FALSE),"niet bekend")))</f>
        <v/>
      </c>
      <c r="AI764" s="1026" t="str">
        <f t="shared" si="93"/>
        <v/>
      </c>
    </row>
    <row r="765" spans="1:35" s="555" customFormat="1" ht="12.75" customHeight="1" x14ac:dyDescent="0.2">
      <c r="A765" s="551"/>
      <c r="B765" s="558"/>
      <c r="C765" s="551" t="s">
        <v>1317</v>
      </c>
      <c r="E765" s="617"/>
      <c r="F765" s="559"/>
      <c r="G765" s="559"/>
      <c r="H765" s="559"/>
      <c r="I765" s="550"/>
      <c r="J765" s="550"/>
      <c r="K765" s="550"/>
      <c r="L765" s="550"/>
      <c r="M765" s="550"/>
      <c r="N765" s="550"/>
      <c r="O765" s="550"/>
      <c r="P765" s="550"/>
      <c r="Q765" s="551"/>
      <c r="R765" s="23"/>
      <c r="S765" s="553"/>
      <c r="T765" s="554"/>
      <c r="W765" s="556">
        <v>38</v>
      </c>
      <c r="X765" s="557"/>
      <c r="Y765" s="557"/>
      <c r="Z765" s="551"/>
      <c r="AE765" s="383" t="str">
        <f>IF(A765="","",(IFERROR(VLOOKUP(A765,Projecten!A$4:W$2618,5,FALSE),"niet bekend")))</f>
        <v/>
      </c>
      <c r="AF765" s="976" t="str">
        <f t="shared" si="92"/>
        <v/>
      </c>
      <c r="AG765" s="1028" t="str">
        <f>IF(A765="","",(IFERROR(VLOOKUP(A765,Projecten!A$4:W$2618,23,FALSE),"niet bekend")))</f>
        <v/>
      </c>
      <c r="AH765" s="1028" t="str">
        <f>IF(A765="","",(IFERROR(VLOOKUP(A765,Projecten!A$4:W$2618,12,FALSE),"niet bekend")))</f>
        <v/>
      </c>
      <c r="AI765" s="1026" t="str">
        <f t="shared" si="93"/>
        <v/>
      </c>
    </row>
    <row r="766" spans="1:35" s="555" customFormat="1" ht="12.75" customHeight="1" x14ac:dyDescent="0.2">
      <c r="A766" s="551"/>
      <c r="B766" s="558"/>
      <c r="C766" s="551" t="s">
        <v>1352</v>
      </c>
      <c r="E766" s="617"/>
      <c r="F766" s="559"/>
      <c r="G766" s="559"/>
      <c r="H766" s="559"/>
      <c r="I766" s="550"/>
      <c r="J766" s="550"/>
      <c r="K766" s="550"/>
      <c r="L766" s="550"/>
      <c r="M766" s="550"/>
      <c r="N766" s="550"/>
      <c r="O766" s="550"/>
      <c r="P766" s="550"/>
      <c r="Q766" s="551"/>
      <c r="R766" s="23"/>
      <c r="S766" s="553"/>
      <c r="T766" s="554"/>
      <c r="W766" s="556">
        <v>5</v>
      </c>
      <c r="X766" s="557"/>
      <c r="Y766" s="557"/>
      <c r="Z766" s="551"/>
      <c r="AE766" s="383" t="str">
        <f>IF(A766="","",(IFERROR(VLOOKUP(A766,Projecten!A$4:W$2618,5,FALSE),"niet bekend")))</f>
        <v/>
      </c>
      <c r="AF766" s="976" t="str">
        <f t="shared" si="92"/>
        <v/>
      </c>
      <c r="AG766" s="1028" t="str">
        <f>IF(A766="","",(IFERROR(VLOOKUP(A766,Projecten!A$4:W$2618,23,FALSE),"niet bekend")))</f>
        <v/>
      </c>
      <c r="AH766" s="1028" t="str">
        <f>IF(A766="","",(IFERROR(VLOOKUP(A766,Projecten!A$4:W$2618,12,FALSE),"niet bekend")))</f>
        <v/>
      </c>
      <c r="AI766" s="1026" t="str">
        <f t="shared" si="93"/>
        <v/>
      </c>
    </row>
    <row r="767" spans="1:35" s="294" customFormat="1" ht="12.75" customHeight="1" x14ac:dyDescent="0.2">
      <c r="A767" s="315"/>
      <c r="B767" s="522"/>
      <c r="C767" s="315"/>
      <c r="D767" s="523"/>
      <c r="E767" s="1976"/>
      <c r="F767" s="524"/>
      <c r="G767" s="524"/>
      <c r="H767" s="524"/>
      <c r="I767" s="525"/>
      <c r="J767" s="525"/>
      <c r="K767" s="525"/>
      <c r="L767" s="525"/>
      <c r="M767" s="525"/>
      <c r="N767" s="525"/>
      <c r="O767" s="525"/>
      <c r="P767" s="525"/>
      <c r="Q767" s="327"/>
      <c r="R767" s="23"/>
      <c r="S767" s="526"/>
      <c r="T767" s="183"/>
      <c r="W767" s="201"/>
      <c r="X767" s="113"/>
      <c r="Y767" s="113"/>
      <c r="Z767" s="327"/>
      <c r="AE767" s="383" t="str">
        <f>IF(A767="","",(IFERROR(VLOOKUP(A767,Projecten!A$4:W$2618,5,FALSE),"niet bekend")))</f>
        <v/>
      </c>
      <c r="AF767" s="977" t="str">
        <f t="shared" si="92"/>
        <v/>
      </c>
      <c r="AG767" s="1028" t="str">
        <f>IF(A767="","",(IFERROR(VLOOKUP(A767,Projecten!A$4:W$2618,23,FALSE),"niet bekend")))</f>
        <v/>
      </c>
      <c r="AH767" s="1028" t="str">
        <f>IF(A767="","",(IFERROR(VLOOKUP(A767,Projecten!A$4:W$2618,12,FALSE),"niet bekend")))</f>
        <v/>
      </c>
      <c r="AI767" s="1026" t="str">
        <f t="shared" si="93"/>
        <v/>
      </c>
    </row>
    <row r="768" spans="1:35" s="433" customFormat="1" ht="12.75" customHeight="1" x14ac:dyDescent="0.2">
      <c r="A768" s="452"/>
      <c r="B768" s="560"/>
      <c r="C768" s="452" t="s">
        <v>1350</v>
      </c>
      <c r="E768" s="1977"/>
      <c r="F768" s="561"/>
      <c r="G768" s="561"/>
      <c r="H768" s="561"/>
      <c r="I768" s="562"/>
      <c r="J768" s="562"/>
      <c r="K768" s="562"/>
      <c r="L768" s="562"/>
      <c r="M768" s="562"/>
      <c r="N768" s="562"/>
      <c r="O768" s="562"/>
      <c r="P768" s="562"/>
      <c r="Q768" s="452"/>
      <c r="R768" s="384"/>
      <c r="S768" s="564"/>
      <c r="T768" s="565"/>
      <c r="W768" s="469">
        <v>16</v>
      </c>
      <c r="X768" s="566"/>
      <c r="Y768" s="566"/>
      <c r="Z768" s="452"/>
      <c r="AE768" s="383" t="str">
        <f>IF(A768="","",(IFERROR(VLOOKUP(A768,Projecten!A$4:W$2618,5,FALSE),"niet bekend")))</f>
        <v/>
      </c>
      <c r="AF768" s="978" t="str">
        <f t="shared" si="92"/>
        <v/>
      </c>
      <c r="AG768" s="1028" t="str">
        <f>IF(A768="","",(IFERROR(VLOOKUP(A768,Projecten!A$4:W$2618,23,FALSE),"niet bekend")))</f>
        <v/>
      </c>
      <c r="AH768" s="1028" t="str">
        <f>IF(A768="","",(IFERROR(VLOOKUP(A768,Projecten!A$4:W$2618,12,FALSE),"niet bekend")))</f>
        <v/>
      </c>
      <c r="AI768" s="1026" t="str">
        <f t="shared" si="93"/>
        <v/>
      </c>
    </row>
    <row r="769" spans="1:35" s="433" customFormat="1" ht="12.75" customHeight="1" x14ac:dyDescent="0.2">
      <c r="A769" s="452"/>
      <c r="B769" s="560"/>
      <c r="C769" s="452" t="s">
        <v>1351</v>
      </c>
      <c r="E769" s="1977"/>
      <c r="F769" s="561"/>
      <c r="G769" s="561"/>
      <c r="H769" s="561"/>
      <c r="I769" s="562"/>
      <c r="J769" s="562"/>
      <c r="K769" s="562"/>
      <c r="L769" s="562"/>
      <c r="M769" s="562"/>
      <c r="N769" s="562"/>
      <c r="O769" s="562"/>
      <c r="P769" s="562"/>
      <c r="Q769" s="452"/>
      <c r="R769" s="384"/>
      <c r="S769" s="564"/>
      <c r="T769" s="565"/>
      <c r="W769" s="469">
        <v>6</v>
      </c>
      <c r="X769" s="566"/>
      <c r="Y769" s="566"/>
      <c r="Z769" s="452"/>
      <c r="AE769" s="383" t="str">
        <f>IF(A769="","",(IFERROR(VLOOKUP(A769,Projecten!A$4:W$2618,5,FALSE),"niet bekend")))</f>
        <v/>
      </c>
      <c r="AF769" s="978" t="str">
        <f t="shared" si="92"/>
        <v/>
      </c>
      <c r="AG769" s="1028" t="str">
        <f>IF(A769="","",(IFERROR(VLOOKUP(A769,Projecten!A$4:W$2618,23,FALSE),"niet bekend")))</f>
        <v/>
      </c>
      <c r="AH769" s="1028" t="str">
        <f>IF(A769="","",(IFERROR(VLOOKUP(A769,Projecten!A$4:W$2618,12,FALSE),"niet bekend")))</f>
        <v/>
      </c>
      <c r="AI769" s="1026" t="str">
        <f t="shared" si="93"/>
        <v/>
      </c>
    </row>
    <row r="770" spans="1:35" x14ac:dyDescent="0.2">
      <c r="A770" s="5"/>
      <c r="I770" s="75"/>
      <c r="J770" s="75"/>
      <c r="Q770" s="5"/>
      <c r="W770" s="25"/>
      <c r="X770" s="6"/>
      <c r="Y770" s="6"/>
      <c r="Z770" s="5"/>
      <c r="AE770" s="4" t="str">
        <f>IF(A770="","",(IFERROR(VLOOKUP(A770,Projecten!A$4:W$2618,5,FALSE),"niet bekend")))</f>
        <v/>
      </c>
      <c r="AF770" s="973" t="str">
        <f t="shared" si="92"/>
        <v/>
      </c>
      <c r="AG770" s="1028" t="str">
        <f>IF(A770="","",(IFERROR(VLOOKUP(A770,Projecten!A$4:W$2618,23,FALSE),"niet bekend")))</f>
        <v/>
      </c>
      <c r="AH770" s="1028" t="str">
        <f>IF(A770="","",(IFERROR(VLOOKUP(A770,Projecten!A$4:W$2618,12,FALSE),"niet bekend")))</f>
        <v/>
      </c>
      <c r="AI770" s="1026" t="str">
        <f t="shared" si="93"/>
        <v/>
      </c>
    </row>
    <row r="771" spans="1:35" s="4" customFormat="1" ht="12.75" customHeight="1" x14ac:dyDescent="0.2">
      <c r="A771" s="380">
        <v>2016186</v>
      </c>
      <c r="B771" s="378" t="s">
        <v>1286</v>
      </c>
      <c r="C771" s="290" t="s">
        <v>1159</v>
      </c>
      <c r="D771" s="370" t="s">
        <v>68</v>
      </c>
      <c r="E771" s="1970">
        <v>5</v>
      </c>
      <c r="F771" s="381">
        <v>40</v>
      </c>
      <c r="G771" s="381">
        <v>25</v>
      </c>
      <c r="H771" s="381">
        <v>15</v>
      </c>
      <c r="I771" s="74" t="s">
        <v>89</v>
      </c>
      <c r="J771" s="74" t="s">
        <v>309</v>
      </c>
      <c r="K771" s="29" t="s">
        <v>309</v>
      </c>
      <c r="L771" s="29" t="s">
        <v>309</v>
      </c>
      <c r="M771" s="29" t="s">
        <v>89</v>
      </c>
      <c r="N771" s="29" t="s">
        <v>89</v>
      </c>
      <c r="O771" s="29" t="s">
        <v>89</v>
      </c>
      <c r="P771" s="29" t="s">
        <v>89</v>
      </c>
      <c r="Q771" s="111"/>
      <c r="R771" s="23">
        <v>42520</v>
      </c>
      <c r="S771" s="23">
        <f>IF(T771&lt;=0,"",(((T771-'In Productie'!$E$1)/7)+0.6))</f>
        <v>6074.885714285715</v>
      </c>
      <c r="T771" s="181">
        <v>42520</v>
      </c>
      <c r="U771" s="4" t="s">
        <v>561</v>
      </c>
      <c r="V771" s="44" t="s">
        <v>1220</v>
      </c>
      <c r="W771" s="25">
        <v>71</v>
      </c>
      <c r="X771" s="79"/>
      <c r="Y771" s="79"/>
      <c r="Z771" s="586">
        <v>42485</v>
      </c>
      <c r="AE771" s="4">
        <f>IF(A771="","",(IFERROR(VLOOKUP(A771,Projecten!A$4:W$2618,5,FALSE),"niet bekend")))</f>
        <v>5</v>
      </c>
      <c r="AF771" s="973">
        <f t="shared" si="92"/>
        <v>10530</v>
      </c>
      <c r="AG771" s="1028">
        <f>IF(A771="","",(IFERROR(VLOOKUP(A771,Projecten!A$4:W$2618,23,FALSE),"niet bekend")))</f>
        <v>10530</v>
      </c>
      <c r="AH771" s="1028">
        <f>IF(A771="","",(IFERROR(VLOOKUP(A771,Projecten!A$4:W$2618,12,FALSE),"niet bekend")))</f>
        <v>10530</v>
      </c>
      <c r="AI771" s="1026">
        <f t="shared" si="93"/>
        <v>0</v>
      </c>
    </row>
    <row r="772" spans="1:35" s="4" customFormat="1" ht="12.75" customHeight="1" x14ac:dyDescent="0.2">
      <c r="A772" s="380">
        <v>2016166</v>
      </c>
      <c r="B772" s="314">
        <v>120661</v>
      </c>
      <c r="C772" s="2" t="s">
        <v>1069</v>
      </c>
      <c r="D772" s="370" t="s">
        <v>68</v>
      </c>
      <c r="E772" s="67">
        <v>1</v>
      </c>
      <c r="F772" s="4">
        <v>10</v>
      </c>
      <c r="G772" s="4">
        <v>3</v>
      </c>
      <c r="H772" s="4">
        <v>5</v>
      </c>
      <c r="I772" s="127" t="s">
        <v>89</v>
      </c>
      <c r="J772" s="127" t="s">
        <v>89</v>
      </c>
      <c r="K772" s="67" t="s">
        <v>309</v>
      </c>
      <c r="L772" s="67" t="s">
        <v>309</v>
      </c>
      <c r="M772" s="67" t="s">
        <v>89</v>
      </c>
      <c r="N772" s="67" t="s">
        <v>89</v>
      </c>
      <c r="O772" s="67" t="s">
        <v>89</v>
      </c>
      <c r="P772" s="67" t="s">
        <v>89</v>
      </c>
      <c r="Q772" s="272"/>
      <c r="R772" s="23">
        <v>42520</v>
      </c>
      <c r="S772" s="412">
        <f>IF(T772&lt;=0,"",(((T772-'In Productie'!$E$1)/7)+0.6))</f>
        <v>6074.3142857142857</v>
      </c>
      <c r="T772" s="413">
        <v>42516</v>
      </c>
      <c r="U772" s="4" t="s">
        <v>278</v>
      </c>
      <c r="W772" s="467">
        <v>23.43</v>
      </c>
      <c r="X772" s="80"/>
      <c r="Y772" s="82"/>
      <c r="Z772" s="586">
        <v>42478</v>
      </c>
      <c r="AE772" s="4">
        <f>IF(A772="","",(IFERROR(VLOOKUP(A772,Projecten!A$4:W$2618,5,FALSE),"niet bekend")))</f>
        <v>1</v>
      </c>
      <c r="AF772" s="973">
        <f t="shared" si="92"/>
        <v>4610</v>
      </c>
      <c r="AG772" s="1028">
        <f>IF(A772="","",(IFERROR(VLOOKUP(A772,Projecten!A$4:W$2618,23,FALSE),"niet bekend")))</f>
        <v>4610</v>
      </c>
      <c r="AH772" s="1028">
        <f>IF(A772="","",(IFERROR(VLOOKUP(A772,Projecten!A$4:W$2618,12,FALSE),"niet bekend")))</f>
        <v>4610</v>
      </c>
      <c r="AI772" s="1026">
        <f t="shared" si="93"/>
        <v>0</v>
      </c>
    </row>
    <row r="773" spans="1:35" s="4" customFormat="1" ht="12.75" customHeight="1" x14ac:dyDescent="0.2">
      <c r="A773" s="380">
        <v>2016167</v>
      </c>
      <c r="B773" s="314">
        <v>120661</v>
      </c>
      <c r="C773" s="366">
        <v>554716</v>
      </c>
      <c r="D773" s="370" t="s">
        <v>68</v>
      </c>
      <c r="E773" s="1970">
        <v>1</v>
      </c>
      <c r="F773" s="381">
        <v>6</v>
      </c>
      <c r="G773" s="381">
        <v>4</v>
      </c>
      <c r="H773" s="381">
        <v>3</v>
      </c>
      <c r="I773" s="74" t="s">
        <v>89</v>
      </c>
      <c r="J773" s="74" t="s">
        <v>309</v>
      </c>
      <c r="K773" s="74" t="s">
        <v>309</v>
      </c>
      <c r="L773" s="74" t="s">
        <v>309</v>
      </c>
      <c r="M773" s="74" t="s">
        <v>89</v>
      </c>
      <c r="N773" s="29" t="s">
        <v>89</v>
      </c>
      <c r="O773" s="29" t="s">
        <v>89</v>
      </c>
      <c r="P773" s="29" t="s">
        <v>89</v>
      </c>
      <c r="Q773" s="272"/>
      <c r="R773" s="23">
        <v>42521</v>
      </c>
      <c r="S773" s="23">
        <f>IF(T773&lt;=0,"",(((T773-'In Productie'!$E$1)/7)+0.6))</f>
        <v>6074.3142857142857</v>
      </c>
      <c r="T773" s="181">
        <v>42516</v>
      </c>
      <c r="U773" s="4" t="s">
        <v>278</v>
      </c>
      <c r="W773" s="25">
        <v>11</v>
      </c>
      <c r="X773" s="79"/>
      <c r="Y773" s="79"/>
      <c r="Z773" s="586">
        <v>42478</v>
      </c>
      <c r="AE773" s="4">
        <f>IF(A773="","",(IFERROR(VLOOKUP(A773,Projecten!A$4:W$2618,5,FALSE),"niet bekend")))</f>
        <v>1</v>
      </c>
      <c r="AF773" s="973">
        <f t="shared" si="92"/>
        <v>1774</v>
      </c>
      <c r="AG773" s="1028">
        <f>IF(A773="","",(IFERROR(VLOOKUP(A773,Projecten!A$4:W$2618,23,FALSE),"niet bekend")))</f>
        <v>1774</v>
      </c>
      <c r="AH773" s="1028">
        <f>IF(A773="","",(IFERROR(VLOOKUP(A773,Projecten!A$4:W$2618,12,FALSE),"niet bekend")))</f>
        <v>1774</v>
      </c>
      <c r="AI773" s="1026">
        <f t="shared" si="93"/>
        <v>0</v>
      </c>
    </row>
    <row r="774" spans="1:35" ht="12.75" customHeight="1" x14ac:dyDescent="0.2">
      <c r="A774" s="117">
        <v>2016176</v>
      </c>
      <c r="B774" s="314">
        <v>120663</v>
      </c>
      <c r="C774" s="290">
        <v>590716</v>
      </c>
      <c r="D774" s="292" t="s">
        <v>68</v>
      </c>
      <c r="E774" s="999">
        <v>1</v>
      </c>
      <c r="F774" s="292">
        <v>9</v>
      </c>
      <c r="G774" s="292">
        <v>5</v>
      </c>
      <c r="H774" s="292">
        <v>2</v>
      </c>
      <c r="I774" s="75" t="s">
        <v>89</v>
      </c>
      <c r="J774" s="75" t="s">
        <v>309</v>
      </c>
      <c r="K774" s="75" t="s">
        <v>309</v>
      </c>
      <c r="L774" s="75" t="s">
        <v>309</v>
      </c>
      <c r="M774" s="75" t="s">
        <v>89</v>
      </c>
      <c r="N774" s="7" t="s">
        <v>89</v>
      </c>
      <c r="O774" s="7" t="s">
        <v>89</v>
      </c>
      <c r="P774" s="7" t="s">
        <v>89</v>
      </c>
      <c r="Q774" s="5"/>
      <c r="R774" s="23">
        <v>42523</v>
      </c>
      <c r="S774" s="96">
        <f>IF(T774&lt;=0,"",(((T774-'In Productie'!$E$1)/7)+0.6))</f>
        <v>6074.3142857142857</v>
      </c>
      <c r="T774" s="177">
        <v>42516</v>
      </c>
      <c r="U774" s="6" t="s">
        <v>278</v>
      </c>
      <c r="V774" s="6" t="s">
        <v>1162</v>
      </c>
      <c r="W774" s="25">
        <v>13.4</v>
      </c>
      <c r="X774" s="6"/>
      <c r="Y774" s="6"/>
      <c r="Z774" s="587">
        <v>42482</v>
      </c>
      <c r="AE774" s="4">
        <f>IF(A774="","",(IFERROR(VLOOKUP(A774,Projecten!A$4:W$2618,5,FALSE),"niet bekend")))</f>
        <v>1</v>
      </c>
      <c r="AF774" s="973">
        <f t="shared" si="92"/>
        <v>2709</v>
      </c>
      <c r="AG774" s="1028">
        <f>IF(A774="","",(IFERROR(VLOOKUP(A774,Projecten!A$4:W$2618,23,FALSE),"niet bekend")))</f>
        <v>2709</v>
      </c>
      <c r="AH774" s="1028">
        <f>IF(A774="","",(IFERROR(VLOOKUP(A774,Projecten!A$4:W$2618,12,FALSE),"niet bekend")))</f>
        <v>2709</v>
      </c>
      <c r="AI774" s="1026">
        <f t="shared" si="93"/>
        <v>0</v>
      </c>
    </row>
    <row r="775" spans="1:35" ht="12.75" customHeight="1" x14ac:dyDescent="0.2">
      <c r="A775" s="290">
        <v>2016177</v>
      </c>
      <c r="B775" s="378" t="s">
        <v>1285</v>
      </c>
      <c r="C775" s="290">
        <v>589516</v>
      </c>
      <c r="D775" s="292" t="s">
        <v>68</v>
      </c>
      <c r="E775" s="999">
        <v>1</v>
      </c>
      <c r="F775" s="292">
        <v>11</v>
      </c>
      <c r="G775" s="292">
        <v>5</v>
      </c>
      <c r="H775" s="292">
        <v>3</v>
      </c>
      <c r="I775" s="75" t="s">
        <v>89</v>
      </c>
      <c r="J775" s="75" t="s">
        <v>309</v>
      </c>
      <c r="K775" s="75" t="s">
        <v>309</v>
      </c>
      <c r="L775" s="75" t="s">
        <v>309</v>
      </c>
      <c r="M775" s="75" t="s">
        <v>89</v>
      </c>
      <c r="N775" s="7" t="s">
        <v>89</v>
      </c>
      <c r="O775" s="7" t="s">
        <v>89</v>
      </c>
      <c r="P775" s="7" t="s">
        <v>89</v>
      </c>
      <c r="Q775" s="5"/>
      <c r="R775" s="23">
        <v>42523</v>
      </c>
      <c r="S775" s="96">
        <f>IF(T775&lt;=0,"",(((T775-'In Productie'!$E$1)/7)+0.6))</f>
        <v>6074.3142857142857</v>
      </c>
      <c r="T775" s="177">
        <v>42516</v>
      </c>
      <c r="U775" s="6" t="s">
        <v>278</v>
      </c>
      <c r="W775" s="25">
        <v>16.100000000000001</v>
      </c>
      <c r="X775" s="6"/>
      <c r="Y775" s="6"/>
      <c r="Z775" s="587">
        <v>42482</v>
      </c>
      <c r="AE775" s="4">
        <f>IF(A775="","",(IFERROR(VLOOKUP(A775,Projecten!A$4:W$2618,5,FALSE),"niet bekend")))</f>
        <v>1</v>
      </c>
      <c r="AF775" s="973">
        <f t="shared" si="92"/>
        <v>3197</v>
      </c>
      <c r="AG775" s="1028">
        <f>IF(A775="","",(IFERROR(VLOOKUP(A775,Projecten!A$4:W$2618,23,FALSE),"niet bekend")))</f>
        <v>3197</v>
      </c>
      <c r="AH775" s="1028">
        <f>IF(A775="","",(IFERROR(VLOOKUP(A775,Projecten!A$4:W$2618,12,FALSE),"niet bekend")))</f>
        <v>3197</v>
      </c>
      <c r="AI775" s="1026">
        <f t="shared" si="93"/>
        <v>0</v>
      </c>
    </row>
    <row r="776" spans="1:35" ht="12.75" customHeight="1" x14ac:dyDescent="0.2">
      <c r="A776" s="290">
        <v>2016178</v>
      </c>
      <c r="B776" s="314">
        <v>120663</v>
      </c>
      <c r="C776" s="290">
        <v>591016</v>
      </c>
      <c r="D776" s="292" t="s">
        <v>68</v>
      </c>
      <c r="E776" s="999">
        <v>1</v>
      </c>
      <c r="F776" s="292">
        <v>9</v>
      </c>
      <c r="G776" s="292">
        <v>5</v>
      </c>
      <c r="H776" s="292">
        <v>2</v>
      </c>
      <c r="I776" s="75" t="s">
        <v>89</v>
      </c>
      <c r="J776" s="75" t="s">
        <v>309</v>
      </c>
      <c r="K776" s="75" t="s">
        <v>309</v>
      </c>
      <c r="L776" s="75" t="s">
        <v>309</v>
      </c>
      <c r="M776" s="75" t="s">
        <v>89</v>
      </c>
      <c r="N776" s="75" t="s">
        <v>89</v>
      </c>
      <c r="O776" s="75" t="s">
        <v>89</v>
      </c>
      <c r="P776" s="75" t="s">
        <v>89</v>
      </c>
      <c r="Q776" s="160"/>
      <c r="R776" s="23">
        <v>42524</v>
      </c>
      <c r="S776" s="96">
        <f>IF(T776&lt;=0,"",(((T776-'In Productie'!$E$1)/7)+0.6))</f>
        <v>6074.3142857142857</v>
      </c>
      <c r="T776" s="177">
        <v>42516</v>
      </c>
      <c r="U776" s="6" t="s">
        <v>278</v>
      </c>
      <c r="V776" s="6" t="s">
        <v>1162</v>
      </c>
      <c r="W776" s="470">
        <v>14.51</v>
      </c>
      <c r="X776" s="6"/>
      <c r="Y776" s="6"/>
      <c r="Z776" s="587">
        <v>42482</v>
      </c>
      <c r="AE776" s="4">
        <f>IF(A776="","",(IFERROR(VLOOKUP(A776,Projecten!A$4:W$2618,5,FALSE),"niet bekend")))</f>
        <v>1</v>
      </c>
      <c r="AF776" s="973">
        <f t="shared" si="92"/>
        <v>2819</v>
      </c>
      <c r="AG776" s="1028">
        <f>IF(A776="","",(IFERROR(VLOOKUP(A776,Projecten!A$4:W$2618,23,FALSE),"niet bekend")))</f>
        <v>2819</v>
      </c>
      <c r="AH776" s="1028">
        <f>IF(A776="","",(IFERROR(VLOOKUP(A776,Projecten!A$4:W$2618,12,FALSE),"niet bekend")))</f>
        <v>2819</v>
      </c>
      <c r="AI776" s="1026">
        <f t="shared" si="93"/>
        <v>0</v>
      </c>
    </row>
    <row r="777" spans="1:35" s="4" customFormat="1" ht="12.75" customHeight="1" x14ac:dyDescent="0.2">
      <c r="A777" s="117" t="s">
        <v>2535</v>
      </c>
      <c r="B777" s="314" t="s">
        <v>1216</v>
      </c>
      <c r="C777" s="2" t="s">
        <v>929</v>
      </c>
      <c r="D777" s="347" t="s">
        <v>68</v>
      </c>
      <c r="E777" s="1970">
        <v>0</v>
      </c>
      <c r="F777" s="381">
        <v>2</v>
      </c>
      <c r="G777" s="381">
        <v>0</v>
      </c>
      <c r="H777" s="381">
        <v>1</v>
      </c>
      <c r="I777" s="76" t="s">
        <v>89</v>
      </c>
      <c r="J777" s="76" t="s">
        <v>89</v>
      </c>
      <c r="K777" s="76" t="s">
        <v>309</v>
      </c>
      <c r="L777" s="76" t="s">
        <v>89</v>
      </c>
      <c r="M777" s="76" t="s">
        <v>89</v>
      </c>
      <c r="N777" s="41" t="s">
        <v>89</v>
      </c>
      <c r="O777" s="41" t="s">
        <v>89</v>
      </c>
      <c r="P777" s="41" t="s">
        <v>89</v>
      </c>
      <c r="Q777" s="5"/>
      <c r="R777" s="23">
        <v>42521</v>
      </c>
      <c r="S777" s="23">
        <f>IF(T777&lt;=0,"",(((T777-'In Productie'!$E$1)/7)+0.6))</f>
        <v>6073.3142857142857</v>
      </c>
      <c r="T777" s="181">
        <v>42509</v>
      </c>
      <c r="U777" s="4" t="s">
        <v>278</v>
      </c>
      <c r="V777" s="4" t="s">
        <v>991</v>
      </c>
      <c r="W777" s="470">
        <v>4</v>
      </c>
      <c r="X777" s="79"/>
      <c r="Y777" s="299"/>
      <c r="Z777" s="586">
        <v>42481</v>
      </c>
      <c r="AE777" s="4">
        <f>IF(A777="","",(IFERROR(VLOOKUP(A777,Projecten!A$4:W$2618,5,FALSE),"niet bekend")))</f>
        <v>0</v>
      </c>
      <c r="AF777" s="973">
        <f>AH777</f>
        <v>88.4</v>
      </c>
      <c r="AG777" s="1028">
        <f>IF(A777="","",(IFERROR(VLOOKUP(A777,Projecten!A$4:W$2618,23,FALSE),"niet bekend")))</f>
        <v>88.4</v>
      </c>
      <c r="AH777" s="1028">
        <f>IF(A777="","",(IFERROR(VLOOKUP(A777,Projecten!A$4:W$2618,12,FALSE),"niet bekend")))</f>
        <v>88.4</v>
      </c>
      <c r="AI777" s="1026">
        <f t="shared" si="93"/>
        <v>0</v>
      </c>
    </row>
    <row r="778" spans="1:35" s="90" customFormat="1" ht="12.75" customHeight="1" x14ac:dyDescent="0.2">
      <c r="A778" s="117">
        <v>2016219</v>
      </c>
      <c r="B778" s="1506">
        <v>120695</v>
      </c>
      <c r="C778" s="118" t="s">
        <v>1278</v>
      </c>
      <c r="D778" s="449" t="s">
        <v>68</v>
      </c>
      <c r="E778" s="1002">
        <v>1</v>
      </c>
      <c r="F778" s="448">
        <v>3</v>
      </c>
      <c r="G778" s="448">
        <v>0</v>
      </c>
      <c r="H778" s="448">
        <v>0</v>
      </c>
      <c r="I778" s="75" t="s">
        <v>309</v>
      </c>
      <c r="J778" s="75" t="s">
        <v>309</v>
      </c>
      <c r="K778" s="75" t="s">
        <v>309</v>
      </c>
      <c r="L778" s="75" t="s">
        <v>309</v>
      </c>
      <c r="M778" s="75" t="s">
        <v>89</v>
      </c>
      <c r="N778" s="75" t="s">
        <v>89</v>
      </c>
      <c r="O778" s="75" t="s">
        <v>89</v>
      </c>
      <c r="P778" s="75" t="s">
        <v>89</v>
      </c>
      <c r="Q778" s="402"/>
      <c r="R778" s="96"/>
      <c r="S778" s="96">
        <f>IF(T778&lt;=0,"",(((T778-'In Productie'!$E$1)/7)+0.6))</f>
        <v>6076.1714285714288</v>
      </c>
      <c r="T778" s="180">
        <v>42529</v>
      </c>
      <c r="U778" s="90" t="s">
        <v>278</v>
      </c>
      <c r="V778" s="90" t="s">
        <v>1327</v>
      </c>
      <c r="W778" s="466">
        <v>3</v>
      </c>
      <c r="X778" s="100"/>
      <c r="Y778" s="116"/>
      <c r="Z778" s="588">
        <v>42508</v>
      </c>
      <c r="AE778" s="90">
        <f>IF(A778="","",(IFERROR(VLOOKUP(A778,Projecten!A$4:W$2618,5,FALSE),"niet bekend")))</f>
        <v>1</v>
      </c>
      <c r="AF778" s="972">
        <f t="shared" ref="AF778:AF784" si="94">IF(AE778="","",(E778/AE778*AH778))</f>
        <v>319.49</v>
      </c>
      <c r="AG778" s="1028">
        <f>IF(A778="","",(IFERROR(VLOOKUP(A778,Projecten!A$4:W$2618,23,FALSE),"niet bekend")))</f>
        <v>319.49</v>
      </c>
      <c r="AH778" s="1028">
        <f>IF(A778="","",(IFERROR(VLOOKUP(A778,Projecten!A$4:W$2618,12,FALSE),"niet bekend")))</f>
        <v>319.49</v>
      </c>
      <c r="AI778" s="1028">
        <f t="shared" si="93"/>
        <v>0</v>
      </c>
    </row>
    <row r="779" spans="1:35" s="4" customFormat="1" ht="12.75" customHeight="1" x14ac:dyDescent="0.2">
      <c r="A779" s="380">
        <v>2016187</v>
      </c>
      <c r="B779" s="1506">
        <v>120679</v>
      </c>
      <c r="C779" s="366">
        <v>563416</v>
      </c>
      <c r="D779" s="370" t="s">
        <v>68</v>
      </c>
      <c r="E779" s="1974">
        <v>1</v>
      </c>
      <c r="F779" s="407">
        <v>13</v>
      </c>
      <c r="G779" s="407">
        <v>4</v>
      </c>
      <c r="H779" s="407">
        <v>5</v>
      </c>
      <c r="I779" s="74" t="s">
        <v>89</v>
      </c>
      <c r="J779" s="74" t="s">
        <v>89</v>
      </c>
      <c r="K779" s="74" t="s">
        <v>309</v>
      </c>
      <c r="L779" s="74" t="s">
        <v>309</v>
      </c>
      <c r="M779" s="74" t="s">
        <v>89</v>
      </c>
      <c r="N779" s="538" t="s">
        <v>89</v>
      </c>
      <c r="O779" s="538" t="s">
        <v>89</v>
      </c>
      <c r="P779" s="29" t="s">
        <v>89</v>
      </c>
      <c r="Q779" s="111"/>
      <c r="R779" s="23">
        <v>42527</v>
      </c>
      <c r="S779" s="23">
        <f>IF(T779&lt;=0,"",(((T779-'In Productie'!$E$1)/7)+0.6))</f>
        <v>6074.885714285715</v>
      </c>
      <c r="T779" s="181">
        <v>42520</v>
      </c>
      <c r="U779" s="4" t="s">
        <v>278</v>
      </c>
      <c r="V779" s="4" t="s">
        <v>1219</v>
      </c>
      <c r="W779" s="25">
        <v>27</v>
      </c>
      <c r="X779" s="79"/>
      <c r="Y779" s="79"/>
      <c r="Z779" s="586">
        <v>42485</v>
      </c>
      <c r="AE779" s="4">
        <f>IF(A779="","",(IFERROR(VLOOKUP(A779,Projecten!A$4:W$2618,5,FALSE),"niet bekend")))</f>
        <v>1</v>
      </c>
      <c r="AF779" s="973">
        <f t="shared" si="94"/>
        <v>6040</v>
      </c>
      <c r="AG779" s="1028">
        <f>IF(A779="","",(IFERROR(VLOOKUP(A779,Projecten!A$4:W$2618,23,FALSE),"niet bekend")))</f>
        <v>6040</v>
      </c>
      <c r="AH779" s="1028">
        <f>IF(A779="","",(IFERROR(VLOOKUP(A779,Projecten!A$4:W$2618,12,FALSE),"niet bekend")))</f>
        <v>6040</v>
      </c>
      <c r="AI779" s="1026">
        <f t="shared" si="93"/>
        <v>0</v>
      </c>
    </row>
    <row r="780" spans="1:35" s="90" customFormat="1" ht="12.75" customHeight="1" x14ac:dyDescent="0.2">
      <c r="A780" s="380">
        <v>2016193</v>
      </c>
      <c r="B780" s="446">
        <v>120679</v>
      </c>
      <c r="C780" s="461">
        <v>590916</v>
      </c>
      <c r="D780" s="462" t="s">
        <v>68</v>
      </c>
      <c r="E780" s="1978">
        <v>1</v>
      </c>
      <c r="F780" s="427">
        <v>9</v>
      </c>
      <c r="G780" s="427">
        <v>5</v>
      </c>
      <c r="H780" s="427">
        <v>2</v>
      </c>
      <c r="I780" s="75" t="s">
        <v>89</v>
      </c>
      <c r="J780" s="75" t="s">
        <v>309</v>
      </c>
      <c r="K780" s="75" t="s">
        <v>309</v>
      </c>
      <c r="L780" s="75" t="s">
        <v>309</v>
      </c>
      <c r="M780" s="75" t="s">
        <v>89</v>
      </c>
      <c r="N780" s="75" t="s">
        <v>89</v>
      </c>
      <c r="O780" s="75" t="s">
        <v>89</v>
      </c>
      <c r="P780" s="75" t="s">
        <v>89</v>
      </c>
      <c r="Q780" s="402"/>
      <c r="R780" s="96">
        <v>42527</v>
      </c>
      <c r="S780" s="96">
        <f>IF(T780&lt;=0,"",(((T780-'In Productie'!$E$1)/7)+0.6))</f>
        <v>6075.3142857142857</v>
      </c>
      <c r="T780" s="180">
        <v>42523</v>
      </c>
      <c r="U780" s="90" t="s">
        <v>278</v>
      </c>
      <c r="V780" s="44" t="s">
        <v>1224</v>
      </c>
      <c r="W780" s="466">
        <v>13.4</v>
      </c>
      <c r="X780" s="100"/>
      <c r="Y780" s="116"/>
      <c r="Z780" s="588">
        <v>42485</v>
      </c>
      <c r="AE780" s="90">
        <f>IF(A780="","",(IFERROR(VLOOKUP(A780,Projecten!A$4:W$2618,5,FALSE),"niet bekend")))</f>
        <v>1</v>
      </c>
      <c r="AF780" s="972">
        <f t="shared" si="94"/>
        <v>2709</v>
      </c>
      <c r="AG780" s="1028">
        <f>IF(A780="","",(IFERROR(VLOOKUP(A780,Projecten!A$4:W$2618,23,FALSE),"niet bekend")))</f>
        <v>2709</v>
      </c>
      <c r="AH780" s="1028">
        <f>IF(A780="","",(IFERROR(VLOOKUP(A780,Projecten!A$4:W$2618,12,FALSE),"niet bekend")))</f>
        <v>2709</v>
      </c>
      <c r="AI780" s="1028">
        <f t="shared" si="93"/>
        <v>0</v>
      </c>
    </row>
    <row r="781" spans="1:35" s="4" customFormat="1" ht="12.75" customHeight="1" x14ac:dyDescent="0.2">
      <c r="A781" s="117">
        <v>2016157</v>
      </c>
      <c r="B781" s="314">
        <v>120687</v>
      </c>
      <c r="C781" s="290" t="s">
        <v>1038</v>
      </c>
      <c r="D781" s="347" t="s">
        <v>68</v>
      </c>
      <c r="E781" s="1964">
        <v>4</v>
      </c>
      <c r="F781" s="349">
        <v>24</v>
      </c>
      <c r="G781" s="349">
        <v>20</v>
      </c>
      <c r="H781" s="349">
        <v>4</v>
      </c>
      <c r="I781" s="74" t="s">
        <v>89</v>
      </c>
      <c r="J781" s="29" t="s">
        <v>309</v>
      </c>
      <c r="K781" s="29" t="s">
        <v>309</v>
      </c>
      <c r="L781" s="29" t="s">
        <v>309</v>
      </c>
      <c r="M781" s="29" t="s">
        <v>89</v>
      </c>
      <c r="N781" s="29" t="s">
        <v>89</v>
      </c>
      <c r="O781" s="29" t="s">
        <v>612</v>
      </c>
      <c r="P781" s="29"/>
      <c r="Q781" s="272"/>
      <c r="R781" s="23">
        <v>42529</v>
      </c>
      <c r="S781" s="23">
        <f>IF(T781&lt;=0,"",(((T781-'In Productie'!$E$1)/7)+0.6))</f>
        <v>6076.1714285714288</v>
      </c>
      <c r="T781" s="181">
        <v>42529</v>
      </c>
      <c r="U781" s="4" t="s">
        <v>561</v>
      </c>
      <c r="W781" s="25">
        <v>40.799999999999997</v>
      </c>
      <c r="X781" s="80"/>
      <c r="Y781" s="82"/>
      <c r="Z781" s="586">
        <v>42475</v>
      </c>
      <c r="AE781" s="4">
        <f>IF(A781="","",(IFERROR(VLOOKUP(A781,Projecten!A$4:W$2618,5,FALSE),"niet bekend")))</f>
        <v>5</v>
      </c>
      <c r="AF781" s="973">
        <f t="shared" si="94"/>
        <v>5272</v>
      </c>
      <c r="AG781" s="1028">
        <f>IF(A781="","",(IFERROR(VLOOKUP(A781,Projecten!A$4:W$2618,23,FALSE),"niet bekend")))</f>
        <v>6590</v>
      </c>
      <c r="AH781" s="1028">
        <f>IF(A781="","",(IFERROR(VLOOKUP(A781,Projecten!A$4:W$2618,12,FALSE),"niet bekend")))</f>
        <v>6590</v>
      </c>
      <c r="AI781" s="1026">
        <f t="shared" si="93"/>
        <v>1318</v>
      </c>
    </row>
    <row r="782" spans="1:35" s="4" customFormat="1" ht="12.75" customHeight="1" x14ac:dyDescent="0.2">
      <c r="A782" s="290"/>
      <c r="B782" s="314"/>
      <c r="C782" s="351"/>
      <c r="D782" s="349"/>
      <c r="E782" s="1964"/>
      <c r="F782" s="349"/>
      <c r="G782" s="349"/>
      <c r="H782" s="349"/>
      <c r="I782" s="76"/>
      <c r="J782" s="76"/>
      <c r="K782" s="76"/>
      <c r="L782" s="76"/>
      <c r="M782" s="76"/>
      <c r="N782" s="41"/>
      <c r="O782" s="41"/>
      <c r="P782" s="41"/>
      <c r="Q782" s="272"/>
      <c r="R782" s="23"/>
      <c r="S782" s="23"/>
      <c r="T782" s="181"/>
      <c r="V782" s="8"/>
      <c r="W782" s="25"/>
      <c r="X782" s="79"/>
      <c r="Y782" s="79"/>
      <c r="Z782" s="272"/>
      <c r="AE782" s="4" t="str">
        <f>IF(A782="","",(IFERROR(VLOOKUP(A782,Projecten!A$4:W$2618,5,FALSE),"niet bekend")))</f>
        <v/>
      </c>
      <c r="AF782" s="973" t="str">
        <f t="shared" si="94"/>
        <v/>
      </c>
      <c r="AG782" s="1028" t="str">
        <f>IF(A782="","",(IFERROR(VLOOKUP(A782,Projecten!A$4:W$2618,23,FALSE),"niet bekend")))</f>
        <v/>
      </c>
      <c r="AH782" s="1028" t="str">
        <f>IF(A782="","",(IFERROR(VLOOKUP(A782,Projecten!A$4:W$2618,12,FALSE),"niet bekend")))</f>
        <v/>
      </c>
      <c r="AI782" s="1026" t="str">
        <f t="shared" si="93"/>
        <v/>
      </c>
    </row>
    <row r="783" spans="1:35" s="4" customFormat="1" ht="12.75" customHeight="1" x14ac:dyDescent="0.2">
      <c r="A783" s="2">
        <v>2016170</v>
      </c>
      <c r="B783" s="1492">
        <v>120675</v>
      </c>
      <c r="C783" s="273" t="s">
        <v>1099</v>
      </c>
      <c r="D783" s="1" t="s">
        <v>1100</v>
      </c>
      <c r="E783" s="39">
        <v>1</v>
      </c>
      <c r="F783" s="1">
        <v>2</v>
      </c>
      <c r="G783" s="1">
        <v>1</v>
      </c>
      <c r="H783" s="1">
        <v>1</v>
      </c>
      <c r="I783" s="76" t="s">
        <v>89</v>
      </c>
      <c r="J783" s="76" t="s">
        <v>309</v>
      </c>
      <c r="K783" s="76" t="s">
        <v>309</v>
      </c>
      <c r="L783" s="76" t="s">
        <v>309</v>
      </c>
      <c r="M783" s="76" t="s">
        <v>89</v>
      </c>
      <c r="N783" s="41" t="s">
        <v>89</v>
      </c>
      <c r="O783" s="41" t="s">
        <v>89</v>
      </c>
      <c r="P783" s="41" t="s">
        <v>89</v>
      </c>
      <c r="Q783" s="272"/>
      <c r="R783" s="23"/>
      <c r="S783" s="23">
        <f>IF(T783&lt;=0,"",(((T783-'In Productie'!$E$1)/7)+0.6))</f>
        <v>6075.3142857142857</v>
      </c>
      <c r="T783" s="181">
        <v>42523</v>
      </c>
      <c r="U783" s="4" t="s">
        <v>986</v>
      </c>
      <c r="W783" s="470">
        <v>3.7</v>
      </c>
      <c r="X783" s="79"/>
      <c r="Y783" s="79"/>
      <c r="Z783" s="586">
        <v>42480</v>
      </c>
      <c r="AE783" s="4">
        <f>IF(A783="","",(IFERROR(VLOOKUP(A783,Projecten!A$4:W$2618,5,FALSE),"niet bekend")))</f>
        <v>1</v>
      </c>
      <c r="AF783" s="973">
        <f t="shared" si="94"/>
        <v>575.83000000000004</v>
      </c>
      <c r="AG783" s="1028">
        <f>IF(A783="","",(IFERROR(VLOOKUP(A783,Projecten!A$4:W$2618,23,FALSE),"niet bekend")))</f>
        <v>575.83000000000004</v>
      </c>
      <c r="AH783" s="1028">
        <f>IF(A783="","",(IFERROR(VLOOKUP(A783,Projecten!A$4:W$2618,12,FALSE),"niet bekend")))</f>
        <v>575.83000000000004</v>
      </c>
      <c r="AI783" s="1026">
        <f t="shared" si="93"/>
        <v>0</v>
      </c>
    </row>
    <row r="784" spans="1:35" s="4" customFormat="1" ht="12.75" customHeight="1" x14ac:dyDescent="0.2">
      <c r="A784" s="290">
        <v>2016171</v>
      </c>
      <c r="B784" s="314">
        <v>120634</v>
      </c>
      <c r="C784" s="351" t="s">
        <v>1101</v>
      </c>
      <c r="D784" s="349" t="s">
        <v>1100</v>
      </c>
      <c r="E784" s="1964">
        <v>1</v>
      </c>
      <c r="F784" s="349">
        <v>6</v>
      </c>
      <c r="G784" s="349">
        <v>5</v>
      </c>
      <c r="H784" s="349">
        <v>1</v>
      </c>
      <c r="I784" s="76" t="s">
        <v>89</v>
      </c>
      <c r="J784" s="76" t="s">
        <v>89</v>
      </c>
      <c r="K784" s="76" t="s">
        <v>309</v>
      </c>
      <c r="L784" s="76" t="s">
        <v>309</v>
      </c>
      <c r="M784" s="76" t="s">
        <v>89</v>
      </c>
      <c r="N784" s="41" t="s">
        <v>89</v>
      </c>
      <c r="O784" s="41" t="s">
        <v>89</v>
      </c>
      <c r="P784" s="41" t="s">
        <v>89</v>
      </c>
      <c r="Q784" s="272"/>
      <c r="R784" s="23"/>
      <c r="S784" s="23">
        <f>IF(T784&lt;=0,"",(((T784-'In Productie'!$E$1)/7)+0.6))</f>
        <v>6075.3142857142857</v>
      </c>
      <c r="T784" s="181">
        <v>42523</v>
      </c>
      <c r="U784" s="4" t="s">
        <v>986</v>
      </c>
      <c r="V784" s="8" t="s">
        <v>1141</v>
      </c>
      <c r="W784" s="25">
        <v>11.3</v>
      </c>
      <c r="X784" s="79"/>
      <c r="Y784" s="79"/>
      <c r="Z784" s="586">
        <v>42480</v>
      </c>
      <c r="AE784" s="4">
        <f>IF(A784="","",(IFERROR(VLOOKUP(A784,Projecten!A$4:W$2618,5,FALSE),"niet bekend")))</f>
        <v>1</v>
      </c>
      <c r="AF784" s="973">
        <f t="shared" si="94"/>
        <v>1802.84</v>
      </c>
      <c r="AG784" s="1028">
        <f>IF(A784="","",(IFERROR(VLOOKUP(A784,Projecten!A$4:W$2618,23,FALSE),"niet bekend")))</f>
        <v>1802.84</v>
      </c>
      <c r="AH784" s="1028">
        <f>IF(A784="","",(IFERROR(VLOOKUP(A784,Projecten!A$4:W$2618,12,FALSE),"niet bekend")))</f>
        <v>1802.84</v>
      </c>
      <c r="AI784" s="1026">
        <f t="shared" si="93"/>
        <v>0</v>
      </c>
    </row>
    <row r="785" spans="1:35" s="4" customFormat="1" ht="12.75" customHeight="1" x14ac:dyDescent="0.2">
      <c r="A785" s="290" t="s">
        <v>1195</v>
      </c>
      <c r="B785" s="314">
        <v>120634</v>
      </c>
      <c r="C785" s="351" t="s">
        <v>1196</v>
      </c>
      <c r="D785" s="349" t="s">
        <v>1100</v>
      </c>
      <c r="E785" s="1964">
        <v>0</v>
      </c>
      <c r="F785" s="349">
        <v>2</v>
      </c>
      <c r="G785" s="349">
        <v>1</v>
      </c>
      <c r="H785" s="349">
        <v>1</v>
      </c>
      <c r="I785" s="76" t="s">
        <v>89</v>
      </c>
      <c r="J785" s="76" t="s">
        <v>309</v>
      </c>
      <c r="K785" s="76" t="s">
        <v>309</v>
      </c>
      <c r="L785" s="76" t="s">
        <v>309</v>
      </c>
      <c r="M785" s="76" t="s">
        <v>89</v>
      </c>
      <c r="N785" s="41" t="s">
        <v>89</v>
      </c>
      <c r="O785" s="41" t="s">
        <v>89</v>
      </c>
      <c r="P785" s="41" t="s">
        <v>89</v>
      </c>
      <c r="Q785" s="272"/>
      <c r="R785" s="23"/>
      <c r="S785" s="23">
        <f>IF(T785&lt;=0,"",(((T785-'In Productie'!$E$1)/7)+0.6))</f>
        <v>6075.3142857142857</v>
      </c>
      <c r="T785" s="181">
        <v>42523</v>
      </c>
      <c r="U785" s="4" t="s">
        <v>986</v>
      </c>
      <c r="V785" s="8" t="s">
        <v>1141</v>
      </c>
      <c r="W785" s="25">
        <v>4.7</v>
      </c>
      <c r="X785" s="79"/>
      <c r="Y785" s="79"/>
      <c r="Z785" s="586">
        <v>42494</v>
      </c>
      <c r="AE785" s="4">
        <f>IF(A785="","",(IFERROR(VLOOKUP(A785,Projecten!A$4:W$2618,5,FALSE),"niet bekend")))</f>
        <v>0</v>
      </c>
      <c r="AF785" s="973">
        <f>AH785</f>
        <v>747.09</v>
      </c>
      <c r="AG785" s="1028">
        <f>IF(A785="","",(IFERROR(VLOOKUP(A785,Projecten!A$4:W$2618,23,FALSE),"niet bekend")))</f>
        <v>747.09</v>
      </c>
      <c r="AH785" s="1028">
        <f>IF(A785="","",(IFERROR(VLOOKUP(A785,Projecten!A$4:W$2618,12,FALSE),"niet bekend")))</f>
        <v>747.09</v>
      </c>
      <c r="AI785" s="1026">
        <f t="shared" si="93"/>
        <v>0</v>
      </c>
    </row>
    <row r="786" spans="1:35" s="4" customFormat="1" ht="12.75" customHeight="1" x14ac:dyDescent="0.2">
      <c r="A786" s="5">
        <v>2016165</v>
      </c>
      <c r="B786" s="1493">
        <v>120635</v>
      </c>
      <c r="C786" s="42" t="s">
        <v>1063</v>
      </c>
      <c r="D786" s="42" t="s">
        <v>1064</v>
      </c>
      <c r="E786" s="7">
        <v>1</v>
      </c>
      <c r="F786" s="8">
        <v>11</v>
      </c>
      <c r="G786" s="8">
        <v>2</v>
      </c>
      <c r="H786" s="8">
        <v>11</v>
      </c>
      <c r="I786" s="75" t="s">
        <v>89</v>
      </c>
      <c r="J786" s="75" t="s">
        <v>309</v>
      </c>
      <c r="K786" s="75" t="s">
        <v>309</v>
      </c>
      <c r="L786" s="75" t="s">
        <v>309</v>
      </c>
      <c r="M786" s="75" t="s">
        <v>89</v>
      </c>
      <c r="N786" s="7" t="s">
        <v>89</v>
      </c>
      <c r="O786" s="7" t="s">
        <v>89</v>
      </c>
      <c r="P786" s="7" t="s">
        <v>89</v>
      </c>
      <c r="Q786" s="272"/>
      <c r="R786" s="23"/>
      <c r="S786" s="23">
        <f>IF(T786&lt;=0,"",(((T786-'In Productie'!$E$1)/7)+0.6))</f>
        <v>6075.3142857142857</v>
      </c>
      <c r="T786" s="181">
        <v>42523</v>
      </c>
      <c r="U786" s="4" t="s">
        <v>1113</v>
      </c>
      <c r="V786" s="4" t="s">
        <v>1223</v>
      </c>
      <c r="W786" s="25">
        <v>32</v>
      </c>
      <c r="X786" s="80"/>
      <c r="Y786" s="82"/>
      <c r="Z786" s="586">
        <v>42479</v>
      </c>
      <c r="AE786" s="4">
        <f>IF(A786="","",(IFERROR(VLOOKUP(A786,Projecten!A$4:W$2618,5,FALSE),"niet bekend")))</f>
        <v>1</v>
      </c>
      <c r="AF786" s="973">
        <f>IF(AE786="","",(E786/AE786*AH786))</f>
        <v>6167</v>
      </c>
      <c r="AG786" s="1028">
        <f>IF(A786="","",(IFERROR(VLOOKUP(A786,Projecten!A$4:W$2618,23,FALSE),"niet bekend")))</f>
        <v>6167</v>
      </c>
      <c r="AH786" s="1028">
        <f>IF(A786="","",(IFERROR(VLOOKUP(A786,Projecten!A$4:W$2618,12,FALSE),"niet bekend")))</f>
        <v>6167</v>
      </c>
      <c r="AI786" s="1026">
        <f t="shared" si="93"/>
        <v>0</v>
      </c>
    </row>
    <row r="787" spans="1:35" s="4" customFormat="1" ht="12.75" customHeight="1" x14ac:dyDescent="0.2">
      <c r="A787" s="2">
        <v>2016233</v>
      </c>
      <c r="B787" s="1492">
        <v>120677</v>
      </c>
      <c r="C787" s="2" t="s">
        <v>938</v>
      </c>
      <c r="D787" s="1" t="s">
        <v>1064</v>
      </c>
      <c r="E787" s="39">
        <v>1</v>
      </c>
      <c r="F787" s="1">
        <v>2</v>
      </c>
      <c r="G787" s="1">
        <v>0</v>
      </c>
      <c r="H787" s="1">
        <v>2</v>
      </c>
      <c r="I787" s="75" t="s">
        <v>89</v>
      </c>
      <c r="J787" s="75" t="s">
        <v>309</v>
      </c>
      <c r="K787" s="75" t="s">
        <v>309</v>
      </c>
      <c r="L787" s="75" t="s">
        <v>309</v>
      </c>
      <c r="M787" s="75" t="s">
        <v>89</v>
      </c>
      <c r="N787" s="7" t="s">
        <v>89</v>
      </c>
      <c r="O787" s="7" t="s">
        <v>89</v>
      </c>
      <c r="P787" s="7" t="s">
        <v>89</v>
      </c>
      <c r="Q787" s="272"/>
      <c r="R787" s="23"/>
      <c r="S787" s="23">
        <v>22</v>
      </c>
      <c r="T787" s="181">
        <v>42523</v>
      </c>
      <c r="U787" s="4" t="s">
        <v>1113</v>
      </c>
      <c r="V787" s="4" t="s">
        <v>1297</v>
      </c>
      <c r="W787" s="25">
        <v>5.6</v>
      </c>
      <c r="X787" s="80"/>
      <c r="Y787" s="82"/>
      <c r="Z787" s="111">
        <v>42513</v>
      </c>
      <c r="AE787" s="4">
        <f>IF(A787="","",(IFERROR(VLOOKUP(A787,Projecten!A$4:W$2618,5,FALSE),"niet bekend")))</f>
        <v>1</v>
      </c>
      <c r="AF787" s="973">
        <f>IF(AE787="","",(E787/AE787*AH787))</f>
        <v>831.57</v>
      </c>
      <c r="AG787" s="1028">
        <f>IF(A787="","",(IFERROR(VLOOKUP(A787,Projecten!A$4:W$2618,23,FALSE),"niet bekend")))</f>
        <v>831.57</v>
      </c>
      <c r="AH787" s="1028">
        <f>IF(A787="","",(IFERROR(VLOOKUP(A787,Projecten!A$4:W$2618,12,FALSE),"niet bekend")))</f>
        <v>831.57</v>
      </c>
      <c r="AI787" s="1026">
        <f t="shared" si="93"/>
        <v>0</v>
      </c>
    </row>
    <row r="788" spans="1:35" s="4" customFormat="1" ht="12.75" customHeight="1" x14ac:dyDescent="0.2">
      <c r="A788" s="2" t="s">
        <v>1225</v>
      </c>
      <c r="B788" s="1492">
        <v>120651</v>
      </c>
      <c r="C788" s="273" t="s">
        <v>1198</v>
      </c>
      <c r="D788" s="1" t="s">
        <v>441</v>
      </c>
      <c r="E788" s="39">
        <v>0</v>
      </c>
      <c r="F788" s="1">
        <v>2</v>
      </c>
      <c r="G788" s="1">
        <v>2</v>
      </c>
      <c r="H788" s="1">
        <v>0</v>
      </c>
      <c r="I788" s="76" t="s">
        <v>309</v>
      </c>
      <c r="J788" s="41" t="s">
        <v>309</v>
      </c>
      <c r="K788" s="41" t="s">
        <v>309</v>
      </c>
      <c r="L788" s="41" t="s">
        <v>309</v>
      </c>
      <c r="M788" s="41" t="s">
        <v>89</v>
      </c>
      <c r="N788" s="41" t="s">
        <v>89</v>
      </c>
      <c r="O788" s="41" t="s">
        <v>89</v>
      </c>
      <c r="P788" s="41" t="s">
        <v>89</v>
      </c>
      <c r="Q788" s="272"/>
      <c r="R788" s="23"/>
      <c r="S788" s="23">
        <f>IF(T788&lt;=0,"",(((T788-'In Productie'!$E$1)/7)+0.6))</f>
        <v>6075.4571428571435</v>
      </c>
      <c r="T788" s="181">
        <v>42524</v>
      </c>
      <c r="U788" s="4" t="s">
        <v>683</v>
      </c>
      <c r="V788" s="4" t="s">
        <v>1353</v>
      </c>
      <c r="W788" s="470">
        <v>5</v>
      </c>
      <c r="X788" s="79"/>
      <c r="Y788" s="79"/>
      <c r="Z788" s="586">
        <v>42500</v>
      </c>
      <c r="AE788" s="4">
        <f>IF(A788="","",(IFERROR(VLOOKUP(A788,Projecten!A$4:W$2618,5,FALSE),"niet bekend")))</f>
        <v>0</v>
      </c>
      <c r="AF788" s="973">
        <f>AH788</f>
        <v>474.12</v>
      </c>
      <c r="AG788" s="1028">
        <f>IF(A788="","",(IFERROR(VLOOKUP(A788,Projecten!A$4:W$2618,23,FALSE),"niet bekend")))</f>
        <v>474.12</v>
      </c>
      <c r="AH788" s="1028">
        <f>IF(A788="","",(IFERROR(VLOOKUP(A788,Projecten!A$4:W$2618,12,FALSE),"niet bekend")))</f>
        <v>474.12</v>
      </c>
      <c r="AI788" s="1026">
        <f t="shared" si="93"/>
        <v>0</v>
      </c>
    </row>
    <row r="789" spans="1:35" s="607" customFormat="1" x14ac:dyDescent="0.2">
      <c r="A789" s="602"/>
      <c r="B789" s="1518"/>
      <c r="C789" s="602"/>
      <c r="D789" s="603"/>
      <c r="E789" s="604"/>
      <c r="F789" s="603"/>
      <c r="G789" s="603"/>
      <c r="H789" s="603"/>
      <c r="I789" s="604"/>
      <c r="J789" s="604"/>
      <c r="K789" s="604"/>
      <c r="L789" s="604"/>
      <c r="M789" s="604"/>
      <c r="N789" s="604"/>
      <c r="O789" s="604"/>
      <c r="P789" s="604"/>
      <c r="Q789" s="604"/>
      <c r="R789" s="2125"/>
      <c r="S789" s="604"/>
      <c r="T789" s="605"/>
      <c r="U789" s="603"/>
      <c r="V789" s="603"/>
      <c r="W789" s="606"/>
      <c r="X789" s="602"/>
      <c r="AA789" s="608" t="s">
        <v>1332</v>
      </c>
      <c r="AB789" s="608" t="s">
        <v>1269</v>
      </c>
      <c r="AC789" s="608" t="s">
        <v>1333</v>
      </c>
      <c r="AE789" s="38"/>
      <c r="AF789" s="983"/>
      <c r="AG789" s="1030"/>
      <c r="AH789" s="1030"/>
      <c r="AI789" s="1030"/>
    </row>
    <row r="790" spans="1:35" s="1038" customFormat="1" ht="12.75" customHeight="1" x14ac:dyDescent="0.2">
      <c r="A790" s="956"/>
      <c r="B790" s="1511"/>
      <c r="C790" s="1053">
        <f>SUM(F790:H790)</f>
        <v>335</v>
      </c>
      <c r="D790" s="1054"/>
      <c r="E790" s="1055">
        <f>SUM(E791:E819)</f>
        <v>18</v>
      </c>
      <c r="F790" s="1054">
        <f>SUM(F791:F819)</f>
        <v>181</v>
      </c>
      <c r="G790" s="1054">
        <f>SUM(G791:G819)</f>
        <v>98</v>
      </c>
      <c r="H790" s="1054">
        <f>SUM(H791:H819)</f>
        <v>56</v>
      </c>
      <c r="I790" s="1055"/>
      <c r="J790" s="1055"/>
      <c r="K790" s="1055"/>
      <c r="L790" s="1055"/>
      <c r="M790" s="1055"/>
      <c r="N790" s="1055"/>
      <c r="O790" s="1055"/>
      <c r="P790" s="1055"/>
      <c r="Q790" s="1056">
        <v>23</v>
      </c>
      <c r="R790" s="1057"/>
      <c r="S790" s="1204"/>
      <c r="T790" s="1058"/>
      <c r="U790" s="1059"/>
      <c r="V790" s="1060">
        <f>SUM(W790:W820)</f>
        <v>472.72</v>
      </c>
      <c r="W790" s="960"/>
      <c r="X790" s="1049">
        <v>291</v>
      </c>
      <c r="Y790" s="961">
        <f>V790-X790</f>
        <v>181.72000000000003</v>
      </c>
      <c r="Z790" s="1050"/>
      <c r="AA790" s="1038">
        <v>508</v>
      </c>
      <c r="AB790" s="1038">
        <v>180</v>
      </c>
      <c r="AC790" s="1038">
        <f>SUM(AA790-AB790)</f>
        <v>328</v>
      </c>
      <c r="AE790" s="1038" t="str">
        <f>IF(A790="","",(IFERROR(VLOOKUP(A790,Projecten!A$4:W$2618,5,FALSE),"niet bekend")))</f>
        <v/>
      </c>
      <c r="AF790" s="1037">
        <f>SUM(AF791:AF820)</f>
        <v>58309.7</v>
      </c>
      <c r="AG790" s="1027" t="str">
        <f>IF(A790="","",(IFERROR(VLOOKUP(A790,Projecten!A$4:W$2618,23,FALSE),"niet bekend")))</f>
        <v/>
      </c>
      <c r="AH790" s="1027" t="str">
        <f>IF(A790="","",(IFERROR(VLOOKUP(A790,Projecten!A$4:W$2618,12,FALSE),"niet bekend")))</f>
        <v/>
      </c>
      <c r="AI790" s="1027"/>
    </row>
    <row r="791" spans="1:35" s="4" customFormat="1" ht="12.75" customHeight="1" x14ac:dyDescent="0.2">
      <c r="A791" s="2"/>
      <c r="B791" s="1492"/>
      <c r="C791" s="1"/>
      <c r="D791" s="1"/>
      <c r="E791" s="39"/>
      <c r="F791" s="1"/>
      <c r="G791" s="1"/>
      <c r="H791" s="1"/>
      <c r="I791" s="74"/>
      <c r="J791" s="29"/>
      <c r="K791" s="29"/>
      <c r="L791" s="29"/>
      <c r="M791" s="29"/>
      <c r="N791" s="29"/>
      <c r="O791" s="29"/>
      <c r="P791" s="29"/>
      <c r="Q791" s="272" t="s">
        <v>1130</v>
      </c>
      <c r="R791" s="23"/>
      <c r="S791" s="23"/>
      <c r="T791" s="181"/>
      <c r="W791" s="25"/>
      <c r="X791" s="79"/>
      <c r="Y791" s="79"/>
      <c r="Z791" s="272"/>
      <c r="AE791" s="4" t="str">
        <f>IF(A791="","",(IFERROR(VLOOKUP(A791,Projecten!A$4:W$2618,5,FALSE),"niet bekend")))</f>
        <v/>
      </c>
      <c r="AF791" s="973" t="str">
        <f t="shared" ref="AF791:AF811" si="95">IF(AE791="","",(E791/AE791*AH791))</f>
        <v/>
      </c>
      <c r="AG791" s="1028" t="str">
        <f>IF(A791="","",(IFERROR(VLOOKUP(A791,Projecten!A$4:W$2618,23,FALSE),"niet bekend")))</f>
        <v/>
      </c>
      <c r="AH791" s="1028" t="str">
        <f>IF(A791="","",(IFERROR(VLOOKUP(A791,Projecten!A$4:W$2618,12,FALSE),"niet bekend")))</f>
        <v/>
      </c>
      <c r="AI791" s="1026" t="str">
        <f t="shared" ref="AI791:AI819" si="96">IF(AF791="","",(AH791-AF791))</f>
        <v/>
      </c>
    </row>
    <row r="792" spans="1:35" s="555" customFormat="1" ht="12.75" customHeight="1" x14ac:dyDescent="0.2">
      <c r="A792" s="539"/>
      <c r="B792" s="597"/>
      <c r="C792" s="539" t="s">
        <v>1291</v>
      </c>
      <c r="D792" s="540"/>
      <c r="E792" s="735"/>
      <c r="F792" s="598"/>
      <c r="G792" s="598"/>
      <c r="H792" s="598"/>
      <c r="I792" s="550"/>
      <c r="J792" s="550"/>
      <c r="K792" s="550"/>
      <c r="L792" s="550"/>
      <c r="M792" s="550"/>
      <c r="N792" s="550"/>
      <c r="O792" s="550"/>
      <c r="P792" s="550"/>
      <c r="Q792" s="551"/>
      <c r="R792" s="23"/>
      <c r="S792" s="553"/>
      <c r="T792" s="554"/>
      <c r="W792" s="556">
        <v>38</v>
      </c>
      <c r="X792" s="557"/>
      <c r="Y792" s="557"/>
      <c r="Z792" s="551"/>
      <c r="AE792" s="383" t="str">
        <f>IF(A792="","",(IFERROR(VLOOKUP(A792,Projecten!A$4:W$2618,5,FALSE),"niet bekend")))</f>
        <v/>
      </c>
      <c r="AF792" s="976" t="str">
        <f t="shared" si="95"/>
        <v/>
      </c>
      <c r="AG792" s="1028" t="str">
        <f>IF(A792="","",(IFERROR(VLOOKUP(A792,Projecten!A$4:W$2618,23,FALSE),"niet bekend")))</f>
        <v/>
      </c>
      <c r="AH792" s="1028" t="str">
        <f>IF(A792="","",(IFERROR(VLOOKUP(A792,Projecten!A$4:W$2618,12,FALSE),"niet bekend")))</f>
        <v/>
      </c>
      <c r="AI792" s="1026" t="str">
        <f t="shared" si="96"/>
        <v/>
      </c>
    </row>
    <row r="793" spans="1:35" s="555" customFormat="1" ht="12.75" customHeight="1" x14ac:dyDescent="0.2">
      <c r="A793" s="539"/>
      <c r="B793" s="597"/>
      <c r="C793" s="539" t="s">
        <v>1317</v>
      </c>
      <c r="D793" s="540"/>
      <c r="E793" s="735"/>
      <c r="F793" s="598"/>
      <c r="G793" s="598"/>
      <c r="H793" s="598"/>
      <c r="I793" s="550"/>
      <c r="J793" s="550"/>
      <c r="K793" s="550"/>
      <c r="L793" s="550"/>
      <c r="M793" s="550"/>
      <c r="N793" s="550"/>
      <c r="O793" s="550"/>
      <c r="P793" s="550"/>
      <c r="Q793" s="551"/>
      <c r="R793" s="23"/>
      <c r="S793" s="553"/>
      <c r="T793" s="554"/>
      <c r="W793" s="556">
        <v>38</v>
      </c>
      <c r="X793" s="557"/>
      <c r="Y793" s="557"/>
      <c r="Z793" s="551"/>
      <c r="AE793" s="383" t="str">
        <f>IF(A793="","",(IFERROR(VLOOKUP(A793,Projecten!A$4:W$2618,5,FALSE),"niet bekend")))</f>
        <v/>
      </c>
      <c r="AF793" s="976" t="str">
        <f t="shared" si="95"/>
        <v/>
      </c>
      <c r="AG793" s="1028" t="str">
        <f>IF(A793="","",(IFERROR(VLOOKUP(A793,Projecten!A$4:W$2618,23,FALSE),"niet bekend")))</f>
        <v/>
      </c>
      <c r="AH793" s="1028" t="str">
        <f>IF(A793="","",(IFERROR(VLOOKUP(A793,Projecten!A$4:W$2618,12,FALSE),"niet bekend")))</f>
        <v/>
      </c>
      <c r="AI793" s="1026" t="str">
        <f t="shared" si="96"/>
        <v/>
      </c>
    </row>
    <row r="794" spans="1:35" s="555" customFormat="1" ht="12.75" customHeight="1" x14ac:dyDescent="0.2">
      <c r="A794" s="539"/>
      <c r="B794" s="597"/>
      <c r="C794" s="539" t="s">
        <v>1418</v>
      </c>
      <c r="D794" s="540"/>
      <c r="E794" s="735"/>
      <c r="F794" s="598"/>
      <c r="G794" s="598"/>
      <c r="H794" s="598"/>
      <c r="I794" s="550"/>
      <c r="J794" s="550"/>
      <c r="K794" s="550"/>
      <c r="L794" s="550"/>
      <c r="M794" s="550"/>
      <c r="N794" s="550"/>
      <c r="O794" s="550"/>
      <c r="P794" s="550"/>
      <c r="Q794" s="551"/>
      <c r="R794" s="23"/>
      <c r="S794" s="553"/>
      <c r="T794" s="554"/>
      <c r="W794" s="556">
        <v>8.25</v>
      </c>
      <c r="X794" s="557"/>
      <c r="Y794" s="557"/>
      <c r="Z794" s="551"/>
      <c r="AE794" s="383" t="str">
        <f>IF(A794="","",(IFERROR(VLOOKUP(A794,Projecten!A$4:W$2618,5,FALSE),"niet bekend")))</f>
        <v/>
      </c>
      <c r="AF794" s="976" t="str">
        <f t="shared" si="95"/>
        <v/>
      </c>
      <c r="AG794" s="1028" t="str">
        <f>IF(A794="","",(IFERROR(VLOOKUP(A794,Projecten!A$4:W$2618,23,FALSE),"niet bekend")))</f>
        <v/>
      </c>
      <c r="AH794" s="1028" t="str">
        <f>IF(A794="","",(IFERROR(VLOOKUP(A794,Projecten!A$4:W$2618,12,FALSE),"niet bekend")))</f>
        <v/>
      </c>
      <c r="AI794" s="1026" t="str">
        <f t="shared" si="96"/>
        <v/>
      </c>
    </row>
    <row r="795" spans="1:35" s="555" customFormat="1" ht="12.75" customHeight="1" x14ac:dyDescent="0.2">
      <c r="A795" s="539"/>
      <c r="B795" s="597"/>
      <c r="C795" s="539"/>
      <c r="D795" s="540"/>
      <c r="E795" s="735"/>
      <c r="F795" s="598"/>
      <c r="G795" s="598"/>
      <c r="H795" s="598"/>
      <c r="I795" s="550"/>
      <c r="J795" s="550"/>
      <c r="K795" s="550"/>
      <c r="L795" s="550"/>
      <c r="M795" s="550"/>
      <c r="N795" s="550"/>
      <c r="O795" s="550"/>
      <c r="P795" s="550"/>
      <c r="Q795" s="551"/>
      <c r="R795" s="23"/>
      <c r="S795" s="553"/>
      <c r="T795" s="554"/>
      <c r="W795" s="556"/>
      <c r="X795" s="557"/>
      <c r="Y795" s="557"/>
      <c r="Z795" s="551"/>
      <c r="AE795" s="383" t="str">
        <f>IF(A795="","",(IFERROR(VLOOKUP(A795,Projecten!A$4:W$2618,5,FALSE),"niet bekend")))</f>
        <v/>
      </c>
      <c r="AF795" s="976" t="str">
        <f t="shared" si="95"/>
        <v/>
      </c>
      <c r="AG795" s="1028" t="str">
        <f>IF(A795="","",(IFERROR(VLOOKUP(A795,Projecten!A$4:W$2618,23,FALSE),"niet bekend")))</f>
        <v/>
      </c>
      <c r="AH795" s="1028" t="str">
        <f>IF(A795="","",(IFERROR(VLOOKUP(A795,Projecten!A$4:W$2618,12,FALSE),"niet bekend")))</f>
        <v/>
      </c>
      <c r="AI795" s="1026" t="str">
        <f t="shared" si="96"/>
        <v/>
      </c>
    </row>
    <row r="796" spans="1:35" s="433" customFormat="1" ht="12.75" customHeight="1" x14ac:dyDescent="0.2">
      <c r="A796" s="452"/>
      <c r="B796" s="560"/>
      <c r="C796" s="452" t="s">
        <v>1391</v>
      </c>
      <c r="E796" s="1977"/>
      <c r="F796" s="561"/>
      <c r="G796" s="561"/>
      <c r="H796" s="561"/>
      <c r="I796" s="562"/>
      <c r="J796" s="562"/>
      <c r="K796" s="562"/>
      <c r="L796" s="562"/>
      <c r="M796" s="562"/>
      <c r="N796" s="562"/>
      <c r="O796" s="562"/>
      <c r="P796" s="562"/>
      <c r="Q796" s="452"/>
      <c r="R796" s="384"/>
      <c r="S796" s="564"/>
      <c r="T796" s="565"/>
      <c r="W796" s="469">
        <v>2</v>
      </c>
      <c r="X796" s="566"/>
      <c r="Y796" s="566"/>
      <c r="Z796" s="452"/>
      <c r="AE796" s="383" t="str">
        <f>IF(A796="","",(IFERROR(VLOOKUP(A796,Projecten!A$4:W$2618,5,FALSE),"niet bekend")))</f>
        <v/>
      </c>
      <c r="AF796" s="978" t="str">
        <f t="shared" si="95"/>
        <v/>
      </c>
      <c r="AG796" s="1028" t="str">
        <f>IF(A796="","",(IFERROR(VLOOKUP(A796,Projecten!A$4:W$2618,23,FALSE),"niet bekend")))</f>
        <v/>
      </c>
      <c r="AH796" s="1028" t="str">
        <f>IF(A796="","",(IFERROR(VLOOKUP(A796,Projecten!A$4:W$2618,12,FALSE),"niet bekend")))</f>
        <v/>
      </c>
      <c r="AI796" s="1026" t="str">
        <f t="shared" si="96"/>
        <v/>
      </c>
    </row>
    <row r="797" spans="1:35" s="433" customFormat="1" ht="12.75" customHeight="1" x14ac:dyDescent="0.2">
      <c r="A797" s="452"/>
      <c r="B797" s="560"/>
      <c r="C797" s="452" t="s">
        <v>1402</v>
      </c>
      <c r="E797" s="1977"/>
      <c r="F797" s="561"/>
      <c r="G797" s="561"/>
      <c r="H797" s="561"/>
      <c r="I797" s="562"/>
      <c r="J797" s="562"/>
      <c r="K797" s="562"/>
      <c r="L797" s="562"/>
      <c r="M797" s="562"/>
      <c r="N797" s="562"/>
      <c r="O797" s="562"/>
      <c r="P797" s="562"/>
      <c r="Q797" s="452"/>
      <c r="R797" s="384"/>
      <c r="S797" s="564"/>
      <c r="T797" s="565"/>
      <c r="W797" s="469">
        <v>2</v>
      </c>
      <c r="X797" s="566"/>
      <c r="Y797" s="566"/>
      <c r="Z797" s="452"/>
      <c r="AE797" s="383" t="str">
        <f>IF(A797="","",(IFERROR(VLOOKUP(A797,Projecten!A$4:W$2618,5,FALSE),"niet bekend")))</f>
        <v/>
      </c>
      <c r="AF797" s="978" t="str">
        <f t="shared" si="95"/>
        <v/>
      </c>
      <c r="AG797" s="1028" t="str">
        <f>IF(A797="","",(IFERROR(VLOOKUP(A797,Projecten!A$4:W$2618,23,FALSE),"niet bekend")))</f>
        <v/>
      </c>
      <c r="AH797" s="1028" t="str">
        <f>IF(A797="","",(IFERROR(VLOOKUP(A797,Projecten!A$4:W$2618,12,FALSE),"niet bekend")))</f>
        <v/>
      </c>
      <c r="AI797" s="1026" t="str">
        <f t="shared" si="96"/>
        <v/>
      </c>
    </row>
    <row r="798" spans="1:35" s="433" customFormat="1" ht="12.75" customHeight="1" x14ac:dyDescent="0.2">
      <c r="A798" s="452"/>
      <c r="B798" s="560"/>
      <c r="C798" s="452" t="s">
        <v>1419</v>
      </c>
      <c r="E798" s="1977"/>
      <c r="F798" s="561"/>
      <c r="G798" s="561"/>
      <c r="H798" s="561"/>
      <c r="I798" s="562"/>
      <c r="J798" s="562"/>
      <c r="K798" s="562"/>
      <c r="L798" s="562"/>
      <c r="M798" s="562"/>
      <c r="N798" s="562"/>
      <c r="O798" s="562"/>
      <c r="P798" s="562"/>
      <c r="Q798" s="452"/>
      <c r="R798" s="384"/>
      <c r="S798" s="564"/>
      <c r="T798" s="565"/>
      <c r="W798" s="469">
        <v>2</v>
      </c>
      <c r="X798" s="566"/>
      <c r="Y798" s="566"/>
      <c r="Z798" s="452"/>
      <c r="AE798" s="383" t="str">
        <f>IF(A798="","",(IFERROR(VLOOKUP(A798,Projecten!A$4:W$2618,5,FALSE),"niet bekend")))</f>
        <v/>
      </c>
      <c r="AF798" s="978" t="str">
        <f t="shared" si="95"/>
        <v/>
      </c>
      <c r="AG798" s="1028" t="str">
        <f>IF(A798="","",(IFERROR(VLOOKUP(A798,Projecten!A$4:W$2618,23,FALSE),"niet bekend")))</f>
        <v/>
      </c>
      <c r="AH798" s="1028" t="str">
        <f>IF(A798="","",(IFERROR(VLOOKUP(A798,Projecten!A$4:W$2618,12,FALSE),"niet bekend")))</f>
        <v/>
      </c>
      <c r="AI798" s="1026" t="str">
        <f t="shared" si="96"/>
        <v/>
      </c>
    </row>
    <row r="799" spans="1:35" s="294" customFormat="1" ht="12.75" customHeight="1" x14ac:dyDescent="0.2">
      <c r="A799" s="315"/>
      <c r="B799" s="522"/>
      <c r="C799" s="315"/>
      <c r="D799" s="523"/>
      <c r="E799" s="1976"/>
      <c r="F799" s="524"/>
      <c r="G799" s="524"/>
      <c r="H799" s="524"/>
      <c r="I799" s="525"/>
      <c r="J799" s="525"/>
      <c r="K799" s="525"/>
      <c r="L799" s="525"/>
      <c r="M799" s="525"/>
      <c r="N799" s="525"/>
      <c r="O799" s="525"/>
      <c r="P799" s="525"/>
      <c r="Q799" s="327"/>
      <c r="R799" s="23"/>
      <c r="S799" s="526"/>
      <c r="T799" s="183"/>
      <c r="W799" s="201"/>
      <c r="X799" s="113"/>
      <c r="Y799" s="113"/>
      <c r="Z799" s="327"/>
      <c r="AE799" s="383" t="str">
        <f>IF(A799="","",(IFERROR(VLOOKUP(A799,Projecten!A$4:W$2618,5,FALSE),"niet bekend")))</f>
        <v/>
      </c>
      <c r="AF799" s="977" t="str">
        <f t="shared" si="95"/>
        <v/>
      </c>
      <c r="AG799" s="1028" t="str">
        <f>IF(A799="","",(IFERROR(VLOOKUP(A799,Projecten!A$4:W$2618,23,FALSE),"niet bekend")))</f>
        <v/>
      </c>
      <c r="AH799" s="1028" t="str">
        <f>IF(A799="","",(IFERROR(VLOOKUP(A799,Projecten!A$4:W$2618,12,FALSE),"niet bekend")))</f>
        <v/>
      </c>
      <c r="AI799" s="1026" t="str">
        <f t="shared" si="96"/>
        <v/>
      </c>
    </row>
    <row r="800" spans="1:35" s="4" customFormat="1" ht="12.75" customHeight="1" x14ac:dyDescent="0.2">
      <c r="A800" s="380">
        <v>2016188</v>
      </c>
      <c r="B800" s="314">
        <v>120683</v>
      </c>
      <c r="C800" s="2">
        <v>520116</v>
      </c>
      <c r="D800" s="369" t="s">
        <v>68</v>
      </c>
      <c r="E800" s="1965">
        <v>1</v>
      </c>
      <c r="F800" s="370">
        <v>9</v>
      </c>
      <c r="G800" s="370">
        <v>7</v>
      </c>
      <c r="H800" s="370">
        <v>3</v>
      </c>
      <c r="I800" s="75" t="s">
        <v>89</v>
      </c>
      <c r="J800" s="7" t="s">
        <v>309</v>
      </c>
      <c r="K800" s="7" t="s">
        <v>309</v>
      </c>
      <c r="L800" s="7" t="s">
        <v>309</v>
      </c>
      <c r="M800" s="7" t="s">
        <v>89</v>
      </c>
      <c r="N800" s="7" t="s">
        <v>89</v>
      </c>
      <c r="O800" s="7" t="s">
        <v>89</v>
      </c>
      <c r="P800" s="7" t="s">
        <v>89</v>
      </c>
      <c r="Q800" s="111"/>
      <c r="R800" s="23">
        <v>42528</v>
      </c>
      <c r="S800" s="23">
        <f>IF(T800&lt;=0,"",(((T800-'In Productie'!$E$1)/7)+0.6))</f>
        <v>6075.3142857142857</v>
      </c>
      <c r="T800" s="181">
        <v>42523</v>
      </c>
      <c r="U800" s="4" t="s">
        <v>278</v>
      </c>
      <c r="W800" s="25">
        <v>16.7</v>
      </c>
      <c r="X800" s="80"/>
      <c r="Y800" s="82"/>
      <c r="Z800" s="585">
        <v>42485</v>
      </c>
      <c r="AE800" s="4">
        <f>IF(A800="","",(IFERROR(VLOOKUP(A800,Projecten!A$4:W$2618,5,FALSE),"niet bekend")))</f>
        <v>1</v>
      </c>
      <c r="AF800" s="973">
        <f t="shared" si="95"/>
        <v>2677</v>
      </c>
      <c r="AG800" s="1028">
        <f>IF(A800="","",(IFERROR(VLOOKUP(A800,Projecten!A$4:W$2618,23,FALSE),"niet bekend")))</f>
        <v>2677</v>
      </c>
      <c r="AH800" s="1028">
        <f>IF(A800="","",(IFERROR(VLOOKUP(A800,Projecten!A$4:W$2618,12,FALSE),"niet bekend")))</f>
        <v>2677</v>
      </c>
      <c r="AI800" s="1026">
        <f t="shared" si="96"/>
        <v>0</v>
      </c>
    </row>
    <row r="801" spans="1:35" s="4" customFormat="1" ht="12.75" customHeight="1" x14ac:dyDescent="0.2">
      <c r="A801" s="117">
        <v>2016157</v>
      </c>
      <c r="B801" s="314">
        <v>120687</v>
      </c>
      <c r="C801" s="290" t="s">
        <v>1038</v>
      </c>
      <c r="D801" s="347" t="s">
        <v>68</v>
      </c>
      <c r="E801" s="1964">
        <v>1</v>
      </c>
      <c r="F801" s="349">
        <v>6</v>
      </c>
      <c r="G801" s="349">
        <v>5</v>
      </c>
      <c r="H801" s="349">
        <v>1</v>
      </c>
      <c r="I801" s="74" t="s">
        <v>89</v>
      </c>
      <c r="J801" s="29" t="s">
        <v>309</v>
      </c>
      <c r="K801" s="29" t="s">
        <v>309</v>
      </c>
      <c r="L801" s="29" t="s">
        <v>309</v>
      </c>
      <c r="M801" s="29" t="s">
        <v>89</v>
      </c>
      <c r="N801" s="29" t="s">
        <v>89</v>
      </c>
      <c r="O801" s="29" t="s">
        <v>89</v>
      </c>
      <c r="P801" s="29" t="s">
        <v>89</v>
      </c>
      <c r="Q801" s="272"/>
      <c r="R801" s="23">
        <v>42529</v>
      </c>
      <c r="S801" s="23">
        <f>IF(T801&lt;=0,"",(((T801-'In Productie'!$E$1)/7)+0.6))</f>
        <v>6076.1714285714288</v>
      </c>
      <c r="T801" s="181">
        <v>42529</v>
      </c>
      <c r="U801" s="4" t="s">
        <v>561</v>
      </c>
      <c r="W801" s="25">
        <v>10.199999999999999</v>
      </c>
      <c r="X801" s="80"/>
      <c r="Y801" s="82"/>
      <c r="Z801" s="586">
        <v>42475</v>
      </c>
      <c r="AE801" s="4">
        <f>IF(A801="","",(IFERROR(VLOOKUP(A801,Projecten!A$4:W$2618,5,FALSE),"niet bekend")))</f>
        <v>5</v>
      </c>
      <c r="AF801" s="973">
        <f t="shared" si="95"/>
        <v>1318</v>
      </c>
      <c r="AG801" s="1028">
        <f>IF(A801="","",(IFERROR(VLOOKUP(A801,Projecten!A$4:W$2618,23,FALSE),"niet bekend")))</f>
        <v>6590</v>
      </c>
      <c r="AH801" s="1028">
        <f>IF(A801="","",(IFERROR(VLOOKUP(A801,Projecten!A$4:W$2618,12,FALSE),"niet bekend")))</f>
        <v>6590</v>
      </c>
      <c r="AI801" s="1026">
        <f t="shared" si="96"/>
        <v>5272</v>
      </c>
    </row>
    <row r="802" spans="1:35" s="4" customFormat="1" ht="12.75" customHeight="1" x14ac:dyDescent="0.2">
      <c r="A802" s="380">
        <v>2016190</v>
      </c>
      <c r="B802" s="314">
        <v>120683</v>
      </c>
      <c r="C802" s="368">
        <v>591516</v>
      </c>
      <c r="D802" s="369" t="s">
        <v>68</v>
      </c>
      <c r="E802" s="1965">
        <v>1</v>
      </c>
      <c r="F802" s="370">
        <v>9</v>
      </c>
      <c r="G802" s="370">
        <v>8</v>
      </c>
      <c r="H802" s="370">
        <v>2</v>
      </c>
      <c r="I802" s="75" t="s">
        <v>89</v>
      </c>
      <c r="J802" s="7" t="s">
        <v>309</v>
      </c>
      <c r="K802" s="7" t="s">
        <v>309</v>
      </c>
      <c r="L802" s="7" t="s">
        <v>309</v>
      </c>
      <c r="M802" s="7" t="s">
        <v>89</v>
      </c>
      <c r="N802" s="7" t="s">
        <v>89</v>
      </c>
      <c r="O802" s="7" t="s">
        <v>89</v>
      </c>
      <c r="P802" s="7" t="s">
        <v>89</v>
      </c>
      <c r="Q802" s="111"/>
      <c r="R802" s="23">
        <v>42529</v>
      </c>
      <c r="S802" s="23">
        <f>IF(T802&lt;=0,"",(((T802-'In Productie'!$E$1)/7)+0.6))</f>
        <v>6075.3142857142857</v>
      </c>
      <c r="T802" s="181">
        <v>42523</v>
      </c>
      <c r="U802" s="4" t="s">
        <v>278</v>
      </c>
      <c r="W802" s="25">
        <v>14</v>
      </c>
      <c r="X802" s="80"/>
      <c r="Y802" s="82"/>
      <c r="Z802" s="585">
        <v>42485</v>
      </c>
      <c r="AE802" s="4">
        <f>IF(A802="","",(IFERROR(VLOOKUP(A802,Projecten!A$4:W$2618,5,FALSE),"niet bekend")))</f>
        <v>1</v>
      </c>
      <c r="AF802" s="973">
        <f t="shared" si="95"/>
        <v>1879</v>
      </c>
      <c r="AG802" s="1028">
        <f>IF(A802="","",(IFERROR(VLOOKUP(A802,Projecten!A$4:W$2618,23,FALSE),"niet bekend")))</f>
        <v>1879</v>
      </c>
      <c r="AH802" s="1028">
        <f>IF(A802="","",(IFERROR(VLOOKUP(A802,Projecten!A$4:W$2618,12,FALSE),"niet bekend")))</f>
        <v>1879</v>
      </c>
      <c r="AI802" s="1026">
        <f t="shared" si="96"/>
        <v>0</v>
      </c>
    </row>
    <row r="803" spans="1:35" s="90" customFormat="1" ht="12.75" customHeight="1" x14ac:dyDescent="0.2">
      <c r="A803" s="380">
        <v>2016194</v>
      </c>
      <c r="B803" s="446">
        <v>120684</v>
      </c>
      <c r="C803" s="461">
        <v>591116</v>
      </c>
      <c r="D803" s="462" t="s">
        <v>68</v>
      </c>
      <c r="E803" s="1978">
        <v>1</v>
      </c>
      <c r="F803" s="427">
        <v>9</v>
      </c>
      <c r="G803" s="427">
        <v>5</v>
      </c>
      <c r="H803" s="427">
        <v>2</v>
      </c>
      <c r="I803" s="75" t="s">
        <v>89</v>
      </c>
      <c r="J803" s="75" t="s">
        <v>309</v>
      </c>
      <c r="K803" s="75" t="s">
        <v>309</v>
      </c>
      <c r="L803" s="75" t="s">
        <v>309</v>
      </c>
      <c r="M803" s="75" t="s">
        <v>89</v>
      </c>
      <c r="N803" s="75" t="s">
        <v>89</v>
      </c>
      <c r="O803" s="75" t="s">
        <v>89</v>
      </c>
      <c r="P803" s="75" t="s">
        <v>89</v>
      </c>
      <c r="Q803" s="402"/>
      <c r="R803" s="96">
        <v>42528</v>
      </c>
      <c r="S803" s="96">
        <f>IF(T803&lt;=0,"",(((T803-'In Productie'!$E$1)/7)+0.6))</f>
        <v>6075.3142857142857</v>
      </c>
      <c r="T803" s="180">
        <v>42523</v>
      </c>
      <c r="U803" s="90" t="s">
        <v>278</v>
      </c>
      <c r="V803" s="90" t="s">
        <v>1222</v>
      </c>
      <c r="W803" s="466">
        <v>14.9</v>
      </c>
      <c r="X803" s="100"/>
      <c r="Y803" s="116"/>
      <c r="Z803" s="584">
        <v>42485</v>
      </c>
      <c r="AE803" s="90">
        <f>IF(A803="","",(IFERROR(VLOOKUP(A803,Projecten!A$4:W$2618,5,FALSE),"niet bekend")))</f>
        <v>1</v>
      </c>
      <c r="AF803" s="972">
        <f t="shared" si="95"/>
        <v>2819</v>
      </c>
      <c r="AG803" s="1028">
        <f>IF(A803="","",(IFERROR(VLOOKUP(A803,Projecten!A$4:W$2618,23,FALSE),"niet bekend")))</f>
        <v>2819</v>
      </c>
      <c r="AH803" s="1028">
        <f>IF(A803="","",(IFERROR(VLOOKUP(A803,Projecten!A$4:W$2618,12,FALSE),"niet bekend")))</f>
        <v>2819</v>
      </c>
      <c r="AI803" s="1028">
        <f t="shared" si="96"/>
        <v>0</v>
      </c>
    </row>
    <row r="804" spans="1:35" s="4" customFormat="1" ht="12.75" customHeight="1" x14ac:dyDescent="0.2">
      <c r="A804" s="380">
        <v>2016192</v>
      </c>
      <c r="B804" s="314">
        <v>120684</v>
      </c>
      <c r="C804" s="459">
        <v>590816</v>
      </c>
      <c r="D804" s="460" t="s">
        <v>68</v>
      </c>
      <c r="E804" s="1979">
        <v>1</v>
      </c>
      <c r="F804" s="367">
        <v>9</v>
      </c>
      <c r="G804" s="367">
        <v>5</v>
      </c>
      <c r="H804" s="367">
        <v>2</v>
      </c>
      <c r="I804" s="75" t="s">
        <v>89</v>
      </c>
      <c r="J804" s="75" t="s">
        <v>309</v>
      </c>
      <c r="K804" s="75" t="s">
        <v>309</v>
      </c>
      <c r="L804" s="7" t="s">
        <v>309</v>
      </c>
      <c r="M804" s="7" t="s">
        <v>89</v>
      </c>
      <c r="N804" s="7" t="s">
        <v>89</v>
      </c>
      <c r="O804" s="7" t="s">
        <v>89</v>
      </c>
      <c r="P804" s="7" t="s">
        <v>89</v>
      </c>
      <c r="Q804" s="111"/>
      <c r="R804" s="23">
        <v>42530</v>
      </c>
      <c r="S804" s="23">
        <f>IF(T804&lt;=0,"",(((T804-'In Productie'!$E$1)/7)+0.6))</f>
        <v>6075.3142857142857</v>
      </c>
      <c r="T804" s="181">
        <v>42523</v>
      </c>
      <c r="U804" s="4" t="s">
        <v>278</v>
      </c>
      <c r="V804" s="4" t="s">
        <v>1221</v>
      </c>
      <c r="W804" s="470">
        <v>13.4</v>
      </c>
      <c r="X804" s="80"/>
      <c r="Y804" s="82"/>
      <c r="Z804" s="586">
        <v>42485</v>
      </c>
      <c r="AE804" s="4">
        <f>IF(A804="","",(IFERROR(VLOOKUP(A804,Projecten!A$4:W$2618,5,FALSE),"niet bekend")))</f>
        <v>1</v>
      </c>
      <c r="AF804" s="973">
        <f t="shared" si="95"/>
        <v>2709</v>
      </c>
      <c r="AG804" s="1028">
        <f>IF(A804="","",(IFERROR(VLOOKUP(A804,Projecten!A$4:W$2618,23,FALSE),"niet bekend")))</f>
        <v>2709</v>
      </c>
      <c r="AH804" s="1028">
        <f>IF(A804="","",(IFERROR(VLOOKUP(A804,Projecten!A$4:W$2618,12,FALSE),"niet bekend")))</f>
        <v>2709</v>
      </c>
      <c r="AI804" s="1026">
        <f t="shared" si="96"/>
        <v>0</v>
      </c>
    </row>
    <row r="805" spans="1:35" s="4" customFormat="1" ht="12.75" customHeight="1" x14ac:dyDescent="0.2">
      <c r="A805" s="380">
        <v>2016189</v>
      </c>
      <c r="B805" s="314">
        <v>120686</v>
      </c>
      <c r="C805" s="368" t="s">
        <v>1160</v>
      </c>
      <c r="D805" s="369" t="s">
        <v>68</v>
      </c>
      <c r="E805" s="1965">
        <v>1</v>
      </c>
      <c r="F805" s="370">
        <v>7</v>
      </c>
      <c r="G805" s="370">
        <v>4</v>
      </c>
      <c r="H805" s="370">
        <v>5</v>
      </c>
      <c r="I805" s="75" t="s">
        <v>89</v>
      </c>
      <c r="J805" s="75" t="s">
        <v>89</v>
      </c>
      <c r="K805" s="75" t="s">
        <v>309</v>
      </c>
      <c r="L805" s="7" t="s">
        <v>309</v>
      </c>
      <c r="M805" s="7" t="s">
        <v>89</v>
      </c>
      <c r="N805" s="7" t="s">
        <v>89</v>
      </c>
      <c r="O805" s="7" t="s">
        <v>89</v>
      </c>
      <c r="P805" s="7" t="s">
        <v>89</v>
      </c>
      <c r="Q805" s="111"/>
      <c r="R805" s="23">
        <v>42529</v>
      </c>
      <c r="S805" s="23">
        <f>IF(T805&lt;=0,"",(((T805-'In Productie'!$E$1)/7)+0.6))</f>
        <v>6075.3142857142857</v>
      </c>
      <c r="T805" s="181">
        <v>42523</v>
      </c>
      <c r="U805" s="4" t="s">
        <v>278</v>
      </c>
      <c r="V805" s="4" t="s">
        <v>1161</v>
      </c>
      <c r="W805" s="25">
        <v>18.34</v>
      </c>
      <c r="X805" s="80"/>
      <c r="Y805" s="82"/>
      <c r="Z805" s="585">
        <v>42485</v>
      </c>
      <c r="AE805" s="4">
        <f>IF(A805="","",(IFERROR(VLOOKUP(A805,Projecten!A$4:W$2618,5,FALSE),"niet bekend")))</f>
        <v>1</v>
      </c>
      <c r="AF805" s="973">
        <f t="shared" si="95"/>
        <v>4426</v>
      </c>
      <c r="AG805" s="1028">
        <f>IF(A805="","",(IFERROR(VLOOKUP(A805,Projecten!A$4:W$2618,23,FALSE),"niet bekend")))</f>
        <v>4426</v>
      </c>
      <c r="AH805" s="1028">
        <f>IF(A805="","",(IFERROR(VLOOKUP(A805,Projecten!A$4:W$2618,12,FALSE),"niet bekend")))</f>
        <v>4426</v>
      </c>
      <c r="AI805" s="1026">
        <f t="shared" si="96"/>
        <v>0</v>
      </c>
    </row>
    <row r="806" spans="1:35" s="4" customFormat="1" ht="12.75" customHeight="1" x14ac:dyDescent="0.2">
      <c r="A806" s="380">
        <v>2016191</v>
      </c>
      <c r="B806" s="314">
        <v>120685</v>
      </c>
      <c r="C806" s="368">
        <v>536816</v>
      </c>
      <c r="D806" s="369" t="s">
        <v>68</v>
      </c>
      <c r="E806" s="1965">
        <v>1</v>
      </c>
      <c r="F806" s="370">
        <v>11</v>
      </c>
      <c r="G806" s="370">
        <v>6</v>
      </c>
      <c r="H806" s="370">
        <v>4</v>
      </c>
      <c r="I806" s="75" t="s">
        <v>89</v>
      </c>
      <c r="J806" s="75" t="s">
        <v>89</v>
      </c>
      <c r="K806" s="75" t="s">
        <v>309</v>
      </c>
      <c r="L806" s="7" t="s">
        <v>309</v>
      </c>
      <c r="M806" s="7" t="s">
        <v>89</v>
      </c>
      <c r="N806" s="7" t="s">
        <v>89</v>
      </c>
      <c r="O806" s="7" t="s">
        <v>89</v>
      </c>
      <c r="P806" s="7" t="s">
        <v>89</v>
      </c>
      <c r="Q806" s="111"/>
      <c r="R806" s="23">
        <v>42531</v>
      </c>
      <c r="S806" s="23">
        <f>IF(T806&lt;=0,"",(((T806-'In Productie'!$E$1)/7)+0.6))</f>
        <v>6075.3142857142857</v>
      </c>
      <c r="T806" s="181">
        <v>42523</v>
      </c>
      <c r="U806" s="4" t="s">
        <v>278</v>
      </c>
      <c r="V806" s="206" t="s">
        <v>1224</v>
      </c>
      <c r="W806" s="25">
        <v>27.5</v>
      </c>
      <c r="X806" s="80"/>
      <c r="Y806" s="82"/>
      <c r="Z806" s="586">
        <v>42485</v>
      </c>
      <c r="AE806" s="4">
        <f>IF(A806="","",(IFERROR(VLOOKUP(A806,Projecten!A$4:W$2618,5,FALSE),"niet bekend")))</f>
        <v>1</v>
      </c>
      <c r="AF806" s="973">
        <f t="shared" si="95"/>
        <v>4956</v>
      </c>
      <c r="AG806" s="1028">
        <f>IF(A806="","",(IFERROR(VLOOKUP(A806,Projecten!A$4:W$2618,23,FALSE),"niet bekend")))</f>
        <v>4956</v>
      </c>
      <c r="AH806" s="1028">
        <f>IF(A806="","",(IFERROR(VLOOKUP(A806,Projecten!A$4:W$2618,12,FALSE),"niet bekend")))</f>
        <v>4956</v>
      </c>
      <c r="AI806" s="1026">
        <f t="shared" si="96"/>
        <v>0</v>
      </c>
    </row>
    <row r="807" spans="1:35" s="90" customFormat="1" ht="12.75" customHeight="1" x14ac:dyDescent="0.2">
      <c r="A807" s="380">
        <v>2016195</v>
      </c>
      <c r="B807" s="446">
        <v>120685</v>
      </c>
      <c r="C807" s="461">
        <v>591216</v>
      </c>
      <c r="D807" s="462" t="s">
        <v>68</v>
      </c>
      <c r="E807" s="1978">
        <v>1</v>
      </c>
      <c r="F807" s="427">
        <v>9</v>
      </c>
      <c r="G807" s="427">
        <v>5</v>
      </c>
      <c r="H807" s="427">
        <v>2</v>
      </c>
      <c r="I807" s="75" t="s">
        <v>89</v>
      </c>
      <c r="J807" s="75" t="s">
        <v>309</v>
      </c>
      <c r="K807" s="75" t="s">
        <v>309</v>
      </c>
      <c r="L807" s="75" t="s">
        <v>309</v>
      </c>
      <c r="M807" s="75" t="s">
        <v>89</v>
      </c>
      <c r="N807" s="75" t="s">
        <v>89</v>
      </c>
      <c r="O807" s="75" t="s">
        <v>89</v>
      </c>
      <c r="P807" s="75" t="s">
        <v>89</v>
      </c>
      <c r="Q807" s="402"/>
      <c r="R807" s="96">
        <v>42531</v>
      </c>
      <c r="S807" s="96">
        <f>IF(T807&lt;=0,"",(((T807-'In Productie'!$E$1)/7)+0.6))</f>
        <v>6075.3142857142857</v>
      </c>
      <c r="T807" s="180">
        <v>42523</v>
      </c>
      <c r="U807" s="90" t="s">
        <v>278</v>
      </c>
      <c r="V807" s="90" t="s">
        <v>1222</v>
      </c>
      <c r="W807" s="466">
        <v>14.9</v>
      </c>
      <c r="X807" s="100"/>
      <c r="Y807" s="116"/>
      <c r="Z807" s="588">
        <v>42485</v>
      </c>
      <c r="AE807" s="90">
        <f>IF(A807="","",(IFERROR(VLOOKUP(A807,Projecten!A$4:W$2618,5,FALSE),"niet bekend")))</f>
        <v>1</v>
      </c>
      <c r="AF807" s="972">
        <f t="shared" si="95"/>
        <v>2819</v>
      </c>
      <c r="AG807" s="1028">
        <f>IF(A807="","",(IFERROR(VLOOKUP(A807,Projecten!A$4:W$2618,23,FALSE),"niet bekend")))</f>
        <v>2819</v>
      </c>
      <c r="AH807" s="1028">
        <f>IF(A807="","",(IFERROR(VLOOKUP(A807,Projecten!A$4:W$2618,12,FALSE),"niet bekend")))</f>
        <v>2819</v>
      </c>
      <c r="AI807" s="1028">
        <f t="shared" si="96"/>
        <v>0</v>
      </c>
    </row>
    <row r="808" spans="1:35" s="4" customFormat="1" ht="12.75" customHeight="1" x14ac:dyDescent="0.2">
      <c r="A808" s="290">
        <v>2016200</v>
      </c>
      <c r="B808" s="314">
        <v>120701</v>
      </c>
      <c r="C808" s="391">
        <v>585716</v>
      </c>
      <c r="D808" s="385" t="s">
        <v>68</v>
      </c>
      <c r="E808" s="1974">
        <v>1</v>
      </c>
      <c r="F808" s="388">
        <v>8</v>
      </c>
      <c r="G808" s="388">
        <v>5</v>
      </c>
      <c r="H808" s="388">
        <v>3</v>
      </c>
      <c r="I808" s="74" t="s">
        <v>89</v>
      </c>
      <c r="J808" s="29" t="s">
        <v>309</v>
      </c>
      <c r="K808" s="29" t="s">
        <v>309</v>
      </c>
      <c r="L808" s="29" t="s">
        <v>309</v>
      </c>
      <c r="M808" s="29" t="s">
        <v>89</v>
      </c>
      <c r="N808" s="29" t="s">
        <v>89</v>
      </c>
      <c r="O808" s="29" t="s">
        <v>89</v>
      </c>
      <c r="P808" s="29" t="s">
        <v>89</v>
      </c>
      <c r="Q808" s="272"/>
      <c r="R808" s="23">
        <v>42529</v>
      </c>
      <c r="S808" s="23">
        <f>IF(T808&lt;=0,"",(((T808-'In Productie'!$E$1)/7)+0.6))</f>
        <v>6076.1714285714288</v>
      </c>
      <c r="T808" s="181">
        <v>42529</v>
      </c>
      <c r="U808" s="4" t="s">
        <v>561</v>
      </c>
      <c r="V808" s="4" t="s">
        <v>1328</v>
      </c>
      <c r="W808" s="25">
        <v>14.13</v>
      </c>
      <c r="X808" s="80"/>
      <c r="Y808" s="506"/>
      <c r="Z808" s="586">
        <v>42494</v>
      </c>
      <c r="AE808" s="4">
        <f>IF(A808="","",(IFERROR(VLOOKUP(A808,Projecten!A$4:W$2618,5,FALSE),"niet bekend")))</f>
        <v>5</v>
      </c>
      <c r="AF808" s="973">
        <f t="shared" si="95"/>
        <v>2142</v>
      </c>
      <c r="AG808" s="1028">
        <f>IF(A808="","",(IFERROR(VLOOKUP(A808,Projecten!A$4:W$2618,23,FALSE),"niet bekend")))</f>
        <v>10710</v>
      </c>
      <c r="AH808" s="1028">
        <f>IF(A808="","",(IFERROR(VLOOKUP(A808,Projecten!A$4:W$2618,12,FALSE),"niet bekend")))</f>
        <v>10710</v>
      </c>
      <c r="AI808" s="1026">
        <f t="shared" si="96"/>
        <v>8568</v>
      </c>
    </row>
    <row r="809" spans="1:35" s="90" customFormat="1" ht="12.75" customHeight="1" x14ac:dyDescent="0.2">
      <c r="A809" s="380">
        <v>2016200</v>
      </c>
      <c r="B809" s="446">
        <v>120701</v>
      </c>
      <c r="C809" s="117" t="s">
        <v>1235</v>
      </c>
      <c r="D809" s="417" t="s">
        <v>68</v>
      </c>
      <c r="E809" s="1972">
        <v>4</v>
      </c>
      <c r="F809" s="428">
        <v>32</v>
      </c>
      <c r="G809" s="428">
        <v>20</v>
      </c>
      <c r="H809" s="428">
        <v>12</v>
      </c>
      <c r="I809" s="74" t="s">
        <v>89</v>
      </c>
      <c r="J809" s="74" t="s">
        <v>309</v>
      </c>
      <c r="K809" s="74" t="s">
        <v>309</v>
      </c>
      <c r="L809" s="74" t="s">
        <v>309</v>
      </c>
      <c r="M809" s="74" t="s">
        <v>89</v>
      </c>
      <c r="N809" s="74" t="s">
        <v>89</v>
      </c>
      <c r="O809" s="74" t="s">
        <v>89</v>
      </c>
      <c r="P809" s="74" t="s">
        <v>89</v>
      </c>
      <c r="Q809" s="382"/>
      <c r="R809" s="2141">
        <v>42536</v>
      </c>
      <c r="S809" s="96">
        <f>IF(T809&lt;=0,"",(((T809-'In Productie'!$E$1)/7)+0.6))</f>
        <v>6077.1714285714288</v>
      </c>
      <c r="T809" s="180">
        <v>42536</v>
      </c>
      <c r="U809" s="90" t="s">
        <v>561</v>
      </c>
      <c r="W809" s="97">
        <v>56.5</v>
      </c>
      <c r="X809" s="101"/>
      <c r="Y809" s="101"/>
      <c r="Z809" s="588">
        <v>42494</v>
      </c>
      <c r="AE809" s="90">
        <f>IF(A809="","",(IFERROR(VLOOKUP(A809,Projecten!A$4:W$2618,5,FALSE),"niet bekend")))</f>
        <v>5</v>
      </c>
      <c r="AF809" s="972">
        <f t="shared" si="95"/>
        <v>8568</v>
      </c>
      <c r="AG809" s="1028">
        <f>IF(A809="","",(IFERROR(VLOOKUP(A809,Projecten!A$4:W$2618,23,FALSE),"niet bekend")))</f>
        <v>10710</v>
      </c>
      <c r="AH809" s="1028">
        <f>IF(A809="","",(IFERROR(VLOOKUP(A809,Projecten!A$4:W$2618,12,FALSE),"niet bekend")))</f>
        <v>10710</v>
      </c>
      <c r="AI809" s="1028">
        <f t="shared" si="96"/>
        <v>2142</v>
      </c>
    </row>
    <row r="810" spans="1:35" s="4" customFormat="1" ht="12.75" customHeight="1" x14ac:dyDescent="0.2">
      <c r="A810" s="2">
        <v>2016103</v>
      </c>
      <c r="B810" s="1492" t="s">
        <v>1417</v>
      </c>
      <c r="C810" s="2" t="s">
        <v>930</v>
      </c>
      <c r="D810" s="1" t="s">
        <v>68</v>
      </c>
      <c r="E810" s="39">
        <v>0</v>
      </c>
      <c r="F810" s="1">
        <v>4</v>
      </c>
      <c r="G810" s="1">
        <v>4</v>
      </c>
      <c r="H810" s="1">
        <v>0</v>
      </c>
      <c r="I810" s="76" t="s">
        <v>89</v>
      </c>
      <c r="J810" s="41" t="s">
        <v>89</v>
      </c>
      <c r="K810" s="41" t="s">
        <v>309</v>
      </c>
      <c r="L810" s="41" t="s">
        <v>89</v>
      </c>
      <c r="M810" s="41" t="s">
        <v>89</v>
      </c>
      <c r="N810" s="41" t="s">
        <v>89</v>
      </c>
      <c r="O810" s="41"/>
      <c r="P810" s="41"/>
      <c r="Q810" s="586" t="s">
        <v>1163</v>
      </c>
      <c r="R810" s="23">
        <v>42536</v>
      </c>
      <c r="S810" s="23">
        <f>IF(T810&lt;=0,"",(((T810-'In Productie'!$E$1)/7)+0.6))</f>
        <v>6077.1714285714288</v>
      </c>
      <c r="T810" s="181">
        <v>42536</v>
      </c>
      <c r="U810" s="4" t="s">
        <v>278</v>
      </c>
      <c r="V810" s="4" t="s">
        <v>1416</v>
      </c>
      <c r="W810" s="470">
        <v>44</v>
      </c>
      <c r="X810" s="80"/>
      <c r="Y810" s="82"/>
      <c r="Z810" s="586">
        <v>42520</v>
      </c>
      <c r="AE810" s="4">
        <f>IF(A810="","",(IFERROR(VLOOKUP(A810,Projecten!A$4:W$2618,5,FALSE),"niet bekend")))</f>
        <v>1</v>
      </c>
      <c r="AF810" s="973">
        <f t="shared" si="95"/>
        <v>0</v>
      </c>
      <c r="AG810" s="1028">
        <f>IF(A810="","",(IFERROR(VLOOKUP(A810,Projecten!A$4:W$2618,23,FALSE),"niet bekend")))</f>
        <v>7766.89</v>
      </c>
      <c r="AH810" s="1028">
        <f>IF(A810="","",(IFERROR(VLOOKUP(A810,Projecten!A$4:W$2618,12,FALSE),"niet bekend")))</f>
        <v>7766.89</v>
      </c>
      <c r="AI810" s="1026">
        <f t="shared" si="96"/>
        <v>7766.89</v>
      </c>
    </row>
    <row r="811" spans="1:35" x14ac:dyDescent="0.2">
      <c r="A811" s="160"/>
      <c r="B811" s="1495"/>
      <c r="C811" s="160"/>
      <c r="D811" s="99"/>
      <c r="E811" s="75"/>
      <c r="F811" s="99"/>
      <c r="G811" s="99"/>
      <c r="H811" s="99"/>
      <c r="I811" s="75"/>
      <c r="J811" s="75"/>
      <c r="K811" s="75"/>
      <c r="L811" s="75"/>
      <c r="M811" s="75"/>
      <c r="N811" s="75"/>
      <c r="O811" s="75"/>
      <c r="P811" s="75"/>
      <c r="Q811" s="160"/>
      <c r="W811" s="25"/>
      <c r="X811" s="6"/>
      <c r="Y811" s="6"/>
      <c r="Z811" s="5"/>
      <c r="AE811" s="4" t="str">
        <f>IF(A811="","",(IFERROR(VLOOKUP(A811,Projecten!A$4:W$2618,5,FALSE),"niet bekend")))</f>
        <v/>
      </c>
      <c r="AF811" s="973" t="str">
        <f t="shared" si="95"/>
        <v/>
      </c>
      <c r="AG811" s="1028" t="str">
        <f>IF(A811="","",(IFERROR(VLOOKUP(A811,Projecten!A$4:W$2618,23,FALSE),"niet bekend")))</f>
        <v/>
      </c>
      <c r="AH811" s="1028" t="str">
        <f>IF(A811="","",(IFERROR(VLOOKUP(A811,Projecten!A$4:W$2618,12,FALSE),"niet bekend")))</f>
        <v/>
      </c>
      <c r="AI811" s="1026" t="str">
        <f t="shared" si="96"/>
        <v/>
      </c>
    </row>
    <row r="812" spans="1:35" s="90" customFormat="1" ht="12.75" customHeight="1" x14ac:dyDescent="0.2">
      <c r="A812" s="117" t="s">
        <v>1378</v>
      </c>
      <c r="B812" s="446" t="s">
        <v>1019</v>
      </c>
      <c r="C812" s="117" t="s">
        <v>1299</v>
      </c>
      <c r="D812" s="448" t="s">
        <v>68</v>
      </c>
      <c r="E812" s="1972">
        <v>0</v>
      </c>
      <c r="F812" s="428">
        <v>4</v>
      </c>
      <c r="G812" s="428">
        <v>0</v>
      </c>
      <c r="H812" s="428">
        <v>0</v>
      </c>
      <c r="I812" s="74" t="s">
        <v>309</v>
      </c>
      <c r="J812" s="74" t="s">
        <v>309</v>
      </c>
      <c r="K812" s="74" t="s">
        <v>309</v>
      </c>
      <c r="L812" s="74" t="s">
        <v>309</v>
      </c>
      <c r="M812" s="74" t="s">
        <v>89</v>
      </c>
      <c r="N812" s="74" t="s">
        <v>89</v>
      </c>
      <c r="O812" s="74" t="s">
        <v>89</v>
      </c>
      <c r="P812" s="74" t="s">
        <v>89</v>
      </c>
      <c r="Q812" s="382"/>
      <c r="R812" s="96">
        <v>42534</v>
      </c>
      <c r="S812" s="96">
        <f>IF(T812&lt;=0,"",(((T812-'In Productie'!$E$1)/7)+0.6))</f>
        <v>6075.885714285715</v>
      </c>
      <c r="T812" s="180">
        <v>42527</v>
      </c>
      <c r="U812" s="90" t="s">
        <v>1201</v>
      </c>
      <c r="V812" s="90" t="s">
        <v>1300</v>
      </c>
      <c r="W812" s="97">
        <v>2</v>
      </c>
      <c r="X812" s="101"/>
      <c r="Y812" s="101"/>
      <c r="Z812" s="588">
        <v>42494</v>
      </c>
      <c r="AE812" s="90">
        <f>IF(A812="","",(IFERROR(VLOOKUP(A812,Projecten!A$4:W$2618,5,FALSE),"niet bekend")))</f>
        <v>1</v>
      </c>
      <c r="AF812" s="972">
        <f>AH812</f>
        <v>956.24</v>
      </c>
      <c r="AG812" s="1028">
        <f>IF(A812="","",(IFERROR(VLOOKUP(A812,Projecten!A$4:W$2618,23,FALSE),"niet bekend")))</f>
        <v>956.24</v>
      </c>
      <c r="AH812" s="1028">
        <f>IF(A812="","",(IFERROR(VLOOKUP(A812,Projecten!A$4:W$2618,12,FALSE),"niet bekend")))</f>
        <v>956.24</v>
      </c>
      <c r="AI812" s="1028">
        <f t="shared" si="96"/>
        <v>0</v>
      </c>
    </row>
    <row r="813" spans="1:35" s="4" customFormat="1" ht="12.75" customHeight="1" x14ac:dyDescent="0.2">
      <c r="A813" s="423" t="s">
        <v>1393</v>
      </c>
      <c r="B813" s="1507" t="s">
        <v>1019</v>
      </c>
      <c r="C813" s="320" t="s">
        <v>979</v>
      </c>
      <c r="D813" s="189" t="s">
        <v>68</v>
      </c>
      <c r="E813" s="1973">
        <v>0</v>
      </c>
      <c r="F813" s="395">
        <v>14</v>
      </c>
      <c r="G813" s="395">
        <v>0</v>
      </c>
      <c r="H813" s="395">
        <v>0</v>
      </c>
      <c r="I813" s="74" t="s">
        <v>89</v>
      </c>
      <c r="J813" s="29" t="s">
        <v>309</v>
      </c>
      <c r="K813" s="29" t="s">
        <v>309</v>
      </c>
      <c r="L813" s="29" t="s">
        <v>309</v>
      </c>
      <c r="M813" s="29" t="s">
        <v>89</v>
      </c>
      <c r="N813" s="29" t="s">
        <v>89</v>
      </c>
      <c r="O813" s="29" t="s">
        <v>89</v>
      </c>
      <c r="P813" s="29" t="s">
        <v>89</v>
      </c>
      <c r="Q813" s="5"/>
      <c r="R813" s="23">
        <v>42499</v>
      </c>
      <c r="S813" s="23">
        <f>IF(T813&lt;=0,"",(((T813-'In Productie'!$E$1)/7)+0.6))</f>
        <v>6073.3142857142857</v>
      </c>
      <c r="T813" s="177">
        <v>42509</v>
      </c>
      <c r="U813" s="189" t="s">
        <v>278</v>
      </c>
      <c r="V813" s="8" t="s">
        <v>1394</v>
      </c>
      <c r="W813" s="25">
        <v>7.2</v>
      </c>
      <c r="X813" s="79"/>
      <c r="Y813" s="79"/>
      <c r="Z813" s="272"/>
      <c r="AE813" s="4">
        <f>IF(A813="","",(IFERROR(VLOOKUP(A813,Projecten!A$4:W$2618,5,FALSE),"niet bekend")))</f>
        <v>14</v>
      </c>
      <c r="AF813" s="973">
        <f>AH813</f>
        <v>925.46</v>
      </c>
      <c r="AG813" s="1028">
        <f>IF(A813="","",(IFERROR(VLOOKUP(A813,Projecten!A$4:W$2618,23,FALSE),"niet bekend")))</f>
        <v>925.46</v>
      </c>
      <c r="AH813" s="1028">
        <f>IF(A813="","",(IFERROR(VLOOKUP(A813,Projecten!A$4:W$2618,12,FALSE),"niet bekend")))</f>
        <v>925.46</v>
      </c>
      <c r="AI813" s="1026">
        <f t="shared" si="96"/>
        <v>0</v>
      </c>
    </row>
    <row r="814" spans="1:35" s="90" customFormat="1" ht="12.75" customHeight="1" x14ac:dyDescent="0.2">
      <c r="A814" s="117"/>
      <c r="B814" s="1189"/>
      <c r="C814" s="424"/>
      <c r="D814" s="449"/>
      <c r="E814" s="1002"/>
      <c r="F814" s="448"/>
      <c r="G814" s="448"/>
      <c r="H814" s="448"/>
      <c r="I814" s="75"/>
      <c r="J814" s="75"/>
      <c r="K814" s="75"/>
      <c r="L814" s="75"/>
      <c r="M814" s="75"/>
      <c r="N814" s="75"/>
      <c r="O814" s="75"/>
      <c r="P814" s="75"/>
      <c r="Q814" s="382"/>
      <c r="R814" s="96"/>
      <c r="S814" s="96"/>
      <c r="T814" s="180"/>
      <c r="W814" s="466"/>
      <c r="X814" s="100"/>
      <c r="Y814" s="116"/>
      <c r="Z814" s="584"/>
      <c r="AE814" s="90" t="str">
        <f>IF(A814="","",(IFERROR(VLOOKUP(A814,Projecten!A$4:W$2618,5,FALSE),"niet bekend")))</f>
        <v/>
      </c>
      <c r="AF814" s="972" t="str">
        <f t="shared" ref="AF814:AF819" si="97">IF(AE814="","",(E814/AE814*AH814))</f>
        <v/>
      </c>
      <c r="AG814" s="1028" t="str">
        <f>IF(A814="","",(IFERROR(VLOOKUP(A814,Projecten!A$4:W$2618,23,FALSE),"niet bekend")))</f>
        <v/>
      </c>
      <c r="AH814" s="1028" t="str">
        <f>IF(A814="","",(IFERROR(VLOOKUP(A814,Projecten!A$4:W$2618,12,FALSE),"niet bekend")))</f>
        <v/>
      </c>
      <c r="AI814" s="1028" t="str">
        <f t="shared" si="96"/>
        <v/>
      </c>
    </row>
    <row r="815" spans="1:35" s="90" customFormat="1" ht="12.75" customHeight="1" x14ac:dyDescent="0.2">
      <c r="A815" s="117" t="s">
        <v>1177</v>
      </c>
      <c r="B815" s="1506" t="s">
        <v>1372</v>
      </c>
      <c r="C815" s="424" t="s">
        <v>1180</v>
      </c>
      <c r="D815" s="449" t="s">
        <v>489</v>
      </c>
      <c r="E815" s="1002">
        <v>1</v>
      </c>
      <c r="F815" s="448">
        <v>11</v>
      </c>
      <c r="G815" s="448">
        <v>4</v>
      </c>
      <c r="H815" s="448">
        <v>4</v>
      </c>
      <c r="I815" s="75" t="s">
        <v>89</v>
      </c>
      <c r="J815" s="75" t="s">
        <v>89</v>
      </c>
      <c r="K815" s="75" t="s">
        <v>309</v>
      </c>
      <c r="L815" s="75" t="s">
        <v>309</v>
      </c>
      <c r="M815" s="75" t="s">
        <v>89</v>
      </c>
      <c r="N815" s="75" t="s">
        <v>89</v>
      </c>
      <c r="O815" s="75" t="s">
        <v>89</v>
      </c>
      <c r="P815" s="75" t="s">
        <v>89</v>
      </c>
      <c r="Q815" s="382"/>
      <c r="R815" s="96">
        <v>42531</v>
      </c>
      <c r="S815" s="96">
        <f>IF(T815&lt;=0,"",(((T815-'In Productie'!$E$1)/7)+0.6))</f>
        <v>6076.1714285714288</v>
      </c>
      <c r="T815" s="180">
        <v>42529</v>
      </c>
      <c r="U815" s="90" t="s">
        <v>681</v>
      </c>
      <c r="V815" s="90" t="s">
        <v>1181</v>
      </c>
      <c r="W815" s="466">
        <v>28.6</v>
      </c>
      <c r="X815" s="100"/>
      <c r="Y815" s="116"/>
      <c r="Z815" s="584">
        <v>42486</v>
      </c>
      <c r="AE815" s="90">
        <f>IF(A815="","",(IFERROR(VLOOKUP(A815,Projecten!A$4:W$2618,5,FALSE),"niet bekend")))</f>
        <v>1</v>
      </c>
      <c r="AF815" s="972">
        <f t="shared" si="97"/>
        <v>4864</v>
      </c>
      <c r="AG815" s="1028">
        <f>IF(A815="","",(IFERROR(VLOOKUP(A815,Projecten!A$4:W$2618,23,FALSE),"niet bekend")))</f>
        <v>4864</v>
      </c>
      <c r="AH815" s="1028">
        <f>IF(A815="","",(IFERROR(VLOOKUP(A815,Projecten!A$4:W$2618,12,FALSE),"niet bekend")))</f>
        <v>4864</v>
      </c>
      <c r="AI815" s="1028">
        <f t="shared" si="96"/>
        <v>0</v>
      </c>
    </row>
    <row r="816" spans="1:35" s="90" customFormat="1" ht="12.75" customHeight="1" x14ac:dyDescent="0.2">
      <c r="A816" s="117" t="s">
        <v>1173</v>
      </c>
      <c r="B816" s="1506" t="s">
        <v>1369</v>
      </c>
      <c r="C816" s="424" t="s">
        <v>1178</v>
      </c>
      <c r="D816" s="449" t="s">
        <v>489</v>
      </c>
      <c r="E816" s="1002">
        <v>1</v>
      </c>
      <c r="F816" s="448">
        <v>9</v>
      </c>
      <c r="G816" s="448">
        <v>5</v>
      </c>
      <c r="H816" s="448">
        <v>4</v>
      </c>
      <c r="I816" s="75" t="s">
        <v>89</v>
      </c>
      <c r="J816" s="75" t="s">
        <v>89</v>
      </c>
      <c r="K816" s="75" t="s">
        <v>309</v>
      </c>
      <c r="L816" s="75" t="s">
        <v>309</v>
      </c>
      <c r="M816" s="75" t="s">
        <v>89</v>
      </c>
      <c r="N816" s="75" t="s">
        <v>89</v>
      </c>
      <c r="O816" s="75" t="s">
        <v>89</v>
      </c>
      <c r="P816" s="75" t="s">
        <v>89</v>
      </c>
      <c r="Q816" s="382"/>
      <c r="R816" s="96">
        <v>42531</v>
      </c>
      <c r="S816" s="96">
        <f>IF(T816&lt;=0,"",(((T816-'In Productie'!$E$1)/7)+0.6))</f>
        <v>6076.1714285714288</v>
      </c>
      <c r="T816" s="180">
        <v>42529</v>
      </c>
      <c r="U816" s="90" t="s">
        <v>681</v>
      </c>
      <c r="V816" s="90" t="s">
        <v>1181</v>
      </c>
      <c r="W816" s="466">
        <v>23.9</v>
      </c>
      <c r="X816" s="100"/>
      <c r="Y816" s="116"/>
      <c r="Z816" s="584">
        <v>42486</v>
      </c>
      <c r="AE816" s="90">
        <f>IF(A816="","",(IFERROR(VLOOKUP(A816,Projecten!A$4:W$2618,5,FALSE),"niet bekend")))</f>
        <v>1</v>
      </c>
      <c r="AF816" s="972">
        <f t="shared" si="97"/>
        <v>4144</v>
      </c>
      <c r="AG816" s="1028">
        <f>IF(A816="","",(IFERROR(VLOOKUP(A816,Projecten!A$4:W$2618,23,FALSE),"niet bekend")))</f>
        <v>4525.8999999999996</v>
      </c>
      <c r="AH816" s="1028">
        <f>IF(A816="","",(IFERROR(VLOOKUP(A816,Projecten!A$4:W$2618,12,FALSE),"niet bekend")))</f>
        <v>4144</v>
      </c>
      <c r="AI816" s="1028">
        <f t="shared" si="96"/>
        <v>0</v>
      </c>
    </row>
    <row r="817" spans="1:35" s="90" customFormat="1" ht="12.75" customHeight="1" x14ac:dyDescent="0.2">
      <c r="A817" s="117" t="s">
        <v>1174</v>
      </c>
      <c r="B817" s="1506" t="s">
        <v>1369</v>
      </c>
      <c r="C817" s="424" t="s">
        <v>1178</v>
      </c>
      <c r="D817" s="449" t="s">
        <v>489</v>
      </c>
      <c r="E817" s="1002">
        <v>1</v>
      </c>
      <c r="F817" s="448">
        <v>9</v>
      </c>
      <c r="G817" s="448">
        <v>5</v>
      </c>
      <c r="H817" s="448">
        <v>4</v>
      </c>
      <c r="I817" s="75" t="s">
        <v>89</v>
      </c>
      <c r="J817" s="75" t="s">
        <v>89</v>
      </c>
      <c r="K817" s="75" t="s">
        <v>309</v>
      </c>
      <c r="L817" s="75" t="s">
        <v>309</v>
      </c>
      <c r="M817" s="75" t="s">
        <v>89</v>
      </c>
      <c r="N817" s="75" t="s">
        <v>89</v>
      </c>
      <c r="O817" s="75" t="s">
        <v>89</v>
      </c>
      <c r="P817" s="75" t="s">
        <v>89</v>
      </c>
      <c r="Q817" s="382"/>
      <c r="R817" s="96">
        <v>42531</v>
      </c>
      <c r="S817" s="96">
        <f>IF(T817&lt;=0,"",(((T817-'In Productie'!$E$1)/7)+0.6))</f>
        <v>6076.1714285714288</v>
      </c>
      <c r="T817" s="180">
        <v>42529</v>
      </c>
      <c r="U817" s="90" t="s">
        <v>681</v>
      </c>
      <c r="V817" s="90" t="s">
        <v>1181</v>
      </c>
      <c r="W817" s="466">
        <v>23.9</v>
      </c>
      <c r="X817" s="100"/>
      <c r="Y817" s="116"/>
      <c r="Z817" s="584">
        <v>42486</v>
      </c>
      <c r="AE817" s="90">
        <f>IF(A817="","",(IFERROR(VLOOKUP(A817,Projecten!A$4:W$2618,5,FALSE),"niet bekend")))</f>
        <v>1</v>
      </c>
      <c r="AF817" s="972">
        <f t="shared" si="97"/>
        <v>4144</v>
      </c>
      <c r="AG817" s="1028">
        <f>IF(A817="","",(IFERROR(VLOOKUP(A817,Projecten!A$4:W$2618,23,FALSE),"niet bekend")))</f>
        <v>4144</v>
      </c>
      <c r="AH817" s="1028">
        <f>IF(A817="","",(IFERROR(VLOOKUP(A817,Projecten!A$4:W$2618,12,FALSE),"niet bekend")))</f>
        <v>4144</v>
      </c>
      <c r="AI817" s="1028">
        <f t="shared" si="96"/>
        <v>0</v>
      </c>
    </row>
    <row r="818" spans="1:35" s="90" customFormat="1" ht="12.75" customHeight="1" x14ac:dyDescent="0.2">
      <c r="A818" s="117" t="s">
        <v>1175</v>
      </c>
      <c r="B818" s="1506" t="s">
        <v>1370</v>
      </c>
      <c r="C818" s="424" t="s">
        <v>1179</v>
      </c>
      <c r="D818" s="449" t="s">
        <v>489</v>
      </c>
      <c r="E818" s="1002">
        <v>1</v>
      </c>
      <c r="F818" s="448">
        <v>10</v>
      </c>
      <c r="G818" s="448">
        <v>6</v>
      </c>
      <c r="H818" s="448">
        <v>4</v>
      </c>
      <c r="I818" s="75" t="s">
        <v>89</v>
      </c>
      <c r="J818" s="75" t="s">
        <v>89</v>
      </c>
      <c r="K818" s="75" t="s">
        <v>309</v>
      </c>
      <c r="L818" s="75" t="s">
        <v>309</v>
      </c>
      <c r="M818" s="75" t="s">
        <v>89</v>
      </c>
      <c r="N818" s="75" t="s">
        <v>89</v>
      </c>
      <c r="O818" s="75" t="s">
        <v>89</v>
      </c>
      <c r="P818" s="75" t="s">
        <v>89</v>
      </c>
      <c r="Q818" s="382"/>
      <c r="R818" s="96">
        <v>42531</v>
      </c>
      <c r="S818" s="96">
        <f>IF(T818&lt;=0,"",(((T818-'In Productie'!$E$1)/7)+0.6))</f>
        <v>6076.1714285714288</v>
      </c>
      <c r="T818" s="180">
        <v>42529</v>
      </c>
      <c r="U818" s="90" t="s">
        <v>681</v>
      </c>
      <c r="V818" s="90" t="s">
        <v>1181</v>
      </c>
      <c r="W818" s="466">
        <v>23.7</v>
      </c>
      <c r="X818" s="100"/>
      <c r="Y818" s="116"/>
      <c r="Z818" s="584">
        <v>42486</v>
      </c>
      <c r="AE818" s="90">
        <f>IF(A818="","",(IFERROR(VLOOKUP(A818,Projecten!A$4:W$2618,5,FALSE),"niet bekend")))</f>
        <v>1</v>
      </c>
      <c r="AF818" s="972">
        <f t="shared" si="97"/>
        <v>4099</v>
      </c>
      <c r="AG818" s="1028">
        <f>IF(A818="","",(IFERROR(VLOOKUP(A818,Projecten!A$4:W$2618,23,FALSE),"niet bekend")))</f>
        <v>4099</v>
      </c>
      <c r="AH818" s="1028">
        <f>IF(A818="","",(IFERROR(VLOOKUP(A818,Projecten!A$4:W$2618,12,FALSE),"niet bekend")))</f>
        <v>4099</v>
      </c>
      <c r="AI818" s="1028">
        <f t="shared" si="96"/>
        <v>0</v>
      </c>
    </row>
    <row r="819" spans="1:35" s="90" customFormat="1" ht="12.75" customHeight="1" x14ac:dyDescent="0.2">
      <c r="A819" s="117" t="s">
        <v>1176</v>
      </c>
      <c r="B819" s="1506" t="s">
        <v>1371</v>
      </c>
      <c r="C819" s="424" t="s">
        <v>1180</v>
      </c>
      <c r="D819" s="449" t="s">
        <v>489</v>
      </c>
      <c r="E819" s="1002">
        <v>1</v>
      </c>
      <c r="F819" s="448">
        <v>11</v>
      </c>
      <c r="G819" s="448">
        <v>4</v>
      </c>
      <c r="H819" s="448">
        <v>4</v>
      </c>
      <c r="I819" s="75" t="s">
        <v>89</v>
      </c>
      <c r="J819" s="75" t="s">
        <v>89</v>
      </c>
      <c r="K819" s="75" t="s">
        <v>309</v>
      </c>
      <c r="L819" s="75" t="s">
        <v>309</v>
      </c>
      <c r="M819" s="75" t="s">
        <v>89</v>
      </c>
      <c r="N819" s="75" t="s">
        <v>89</v>
      </c>
      <c r="O819" s="75" t="s">
        <v>89</v>
      </c>
      <c r="P819" s="75" t="s">
        <v>89</v>
      </c>
      <c r="Q819" s="382"/>
      <c r="R819" s="96">
        <v>42531</v>
      </c>
      <c r="S819" s="96">
        <f>IF(T819&lt;=0,"",(((T819-'In Productie'!$E$1)/7)+0.6))</f>
        <v>6076.1714285714288</v>
      </c>
      <c r="T819" s="180">
        <v>42529</v>
      </c>
      <c r="U819" s="90" t="s">
        <v>681</v>
      </c>
      <c r="V819" s="90" t="s">
        <v>1181</v>
      </c>
      <c r="W819" s="466">
        <v>28.6</v>
      </c>
      <c r="X819" s="100"/>
      <c r="Y819" s="116"/>
      <c r="Z819" s="584">
        <v>42486</v>
      </c>
      <c r="AE819" s="90">
        <f>IF(A819="","",(IFERROR(VLOOKUP(A819,Projecten!A$4:W$2618,5,FALSE),"niet bekend")))</f>
        <v>1</v>
      </c>
      <c r="AF819" s="972">
        <f t="shared" si="97"/>
        <v>4864</v>
      </c>
      <c r="AG819" s="1028">
        <f>IF(A819="","",(IFERROR(VLOOKUP(A819,Projecten!A$4:W$2618,23,FALSE),"niet bekend")))</f>
        <v>4864</v>
      </c>
      <c r="AH819" s="1028">
        <f>IF(A819="","",(IFERROR(VLOOKUP(A819,Projecten!A$4:W$2618,12,FALSE),"niet bekend")))</f>
        <v>4864</v>
      </c>
      <c r="AI819" s="1028">
        <f t="shared" si="96"/>
        <v>0</v>
      </c>
    </row>
    <row r="820" spans="1:35" s="38" customFormat="1" ht="12.75" customHeight="1" x14ac:dyDescent="0.2">
      <c r="A820" s="30"/>
      <c r="B820" s="1491"/>
      <c r="C820" s="31"/>
      <c r="D820" s="31"/>
      <c r="E820" s="32"/>
      <c r="F820" s="31"/>
      <c r="G820" s="31"/>
      <c r="H820" s="31"/>
      <c r="I820" s="32"/>
      <c r="J820" s="32"/>
      <c r="K820" s="32"/>
      <c r="L820" s="32"/>
      <c r="M820" s="32"/>
      <c r="N820" s="32"/>
      <c r="O820" s="32"/>
      <c r="P820" s="32"/>
      <c r="Q820" s="527"/>
      <c r="R820" s="33"/>
      <c r="S820" s="1198"/>
      <c r="T820" s="176"/>
      <c r="U820" s="35"/>
      <c r="V820" s="35"/>
      <c r="W820" s="35"/>
      <c r="X820" s="83"/>
      <c r="Y820" s="84"/>
      <c r="Z820" s="36"/>
      <c r="AA820" s="608" t="s">
        <v>1332</v>
      </c>
      <c r="AB820" s="608" t="s">
        <v>1269</v>
      </c>
      <c r="AC820" s="608" t="s">
        <v>1333</v>
      </c>
      <c r="AF820" s="983"/>
      <c r="AG820" s="1030"/>
      <c r="AH820" s="1030"/>
      <c r="AI820" s="1030"/>
    </row>
    <row r="821" spans="1:35" s="1038" customFormat="1" ht="12.75" customHeight="1" x14ac:dyDescent="0.2">
      <c r="A821" s="956" t="s">
        <v>350</v>
      </c>
      <c r="B821" s="1511"/>
      <c r="C821" s="1053">
        <f>SUM(F821:H821)</f>
        <v>222</v>
      </c>
      <c r="D821" s="1054"/>
      <c r="E821" s="1055">
        <f>SUM(E822:E846)</f>
        <v>12</v>
      </c>
      <c r="F821" s="1054">
        <f>SUM(F822:F846)</f>
        <v>120</v>
      </c>
      <c r="G821" s="1054">
        <f>SUM(G822:G846)</f>
        <v>62</v>
      </c>
      <c r="H821" s="1054">
        <f>SUM(H822:H846)</f>
        <v>40</v>
      </c>
      <c r="I821" s="1055"/>
      <c r="J821" s="1055"/>
      <c r="K821" s="1055"/>
      <c r="L821" s="1055"/>
      <c r="M821" s="1055"/>
      <c r="N821" s="1055"/>
      <c r="O821" s="1055"/>
      <c r="P821" s="1055"/>
      <c r="Q821" s="1056">
        <v>24</v>
      </c>
      <c r="R821" s="1057"/>
      <c r="S821" s="1204"/>
      <c r="T821" s="1058"/>
      <c r="U821" s="1059"/>
      <c r="V821" s="1060">
        <f>SUM(W821:W847)</f>
        <v>340.75</v>
      </c>
      <c r="W821" s="960"/>
      <c r="X821" s="1049">
        <v>291</v>
      </c>
      <c r="Y821" s="961">
        <f>V821-X821</f>
        <v>49.75</v>
      </c>
      <c r="Z821" s="1050"/>
      <c r="AA821" s="1038">
        <v>451.5</v>
      </c>
      <c r="AB821" s="1038">
        <v>180</v>
      </c>
      <c r="AC821" s="1038">
        <f>SUM(AA821-AB821)</f>
        <v>271.5</v>
      </c>
      <c r="AF821" s="1037">
        <f>SUM(AF822:AF847)</f>
        <v>53133.82</v>
      </c>
      <c r="AG821" s="1027"/>
      <c r="AH821" s="1027"/>
      <c r="AI821" s="1027"/>
    </row>
    <row r="822" spans="1:35" s="4" customFormat="1" ht="12.75" customHeight="1" x14ac:dyDescent="0.2">
      <c r="A822" s="2"/>
      <c r="B822" s="1492"/>
      <c r="C822" s="1"/>
      <c r="D822" s="1"/>
      <c r="E822" s="39"/>
      <c r="F822" s="1"/>
      <c r="G822" s="1"/>
      <c r="H822" s="1"/>
      <c r="I822" s="74"/>
      <c r="J822" s="29"/>
      <c r="K822" s="29"/>
      <c r="L822" s="29"/>
      <c r="M822" s="29"/>
      <c r="N822" s="29"/>
      <c r="O822" s="29"/>
      <c r="P822" s="29"/>
      <c r="Q822" s="272" t="s">
        <v>1131</v>
      </c>
      <c r="R822" s="23"/>
      <c r="S822" s="23"/>
      <c r="T822" s="181"/>
      <c r="W822" s="25"/>
      <c r="X822" s="79"/>
      <c r="Y822" s="79"/>
      <c r="Z822" s="272"/>
      <c r="AE822" s="4" t="str">
        <f>IF(A822="","",(IFERROR(VLOOKUP(A822,Projecten!A$4:W$2618,5,FALSE),"niet bekend")))</f>
        <v/>
      </c>
      <c r="AF822" s="973" t="str">
        <f t="shared" ref="AF822:AF842" si="98">IF(AE822="","",(E822/AE822*AH822))</f>
        <v/>
      </c>
      <c r="AG822" s="1028" t="str">
        <f>IF(A822="","",(IFERROR(VLOOKUP(A822,Projecten!A$4:W$2618,23,FALSE),"niet bekend")))</f>
        <v/>
      </c>
      <c r="AH822" s="1028" t="str">
        <f>IF(A822="","",(IFERROR(VLOOKUP(A822,Projecten!A$4:W$2618,12,FALSE),"niet bekend")))</f>
        <v/>
      </c>
      <c r="AI822" s="1026" t="str">
        <f t="shared" ref="AI822:AI846" si="99">IF(AF822="","",(AH822-AF822))</f>
        <v/>
      </c>
    </row>
    <row r="823" spans="1:35" s="555" customFormat="1" ht="12.75" customHeight="1" x14ac:dyDescent="0.2">
      <c r="A823" s="547"/>
      <c r="B823" s="1517"/>
      <c r="C823" s="548" t="s">
        <v>1403</v>
      </c>
      <c r="D823" s="548"/>
      <c r="E823" s="1975"/>
      <c r="F823" s="548"/>
      <c r="G823" s="548"/>
      <c r="H823" s="548"/>
      <c r="I823" s="616"/>
      <c r="J823" s="617"/>
      <c r="K823" s="617"/>
      <c r="L823" s="617"/>
      <c r="M823" s="617"/>
      <c r="N823" s="617"/>
      <c r="O823" s="617"/>
      <c r="P823" s="617"/>
      <c r="Q823" s="551"/>
      <c r="R823" s="23"/>
      <c r="S823" s="553"/>
      <c r="T823" s="554"/>
      <c r="W823" s="556">
        <v>1</v>
      </c>
      <c r="X823" s="557"/>
      <c r="Y823" s="557"/>
      <c r="Z823" s="551"/>
      <c r="AB823" s="636"/>
      <c r="AE823" s="383" t="str">
        <f>IF(A823="","",(IFERROR(VLOOKUP(A823,Projecten!A$4:W$2618,5,FALSE),"niet bekend")))</f>
        <v/>
      </c>
      <c r="AF823" s="976" t="str">
        <f t="shared" si="98"/>
        <v/>
      </c>
      <c r="AG823" s="1028" t="str">
        <f>IF(A823="","",(IFERROR(VLOOKUP(A823,Projecten!A$4:W$2618,23,FALSE),"niet bekend")))</f>
        <v/>
      </c>
      <c r="AH823" s="1028" t="str">
        <f>IF(A823="","",(IFERROR(VLOOKUP(A823,Projecten!A$4:W$2618,12,FALSE),"niet bekend")))</f>
        <v/>
      </c>
      <c r="AI823" s="1026" t="str">
        <f t="shared" si="99"/>
        <v/>
      </c>
    </row>
    <row r="824" spans="1:35" s="555" customFormat="1" ht="12.75" customHeight="1" x14ac:dyDescent="0.2">
      <c r="B824" s="619"/>
      <c r="C824" s="547" t="s">
        <v>1291</v>
      </c>
      <c r="D824" s="618"/>
      <c r="E824" s="1980"/>
      <c r="F824" s="618"/>
      <c r="G824" s="618"/>
      <c r="H824" s="618"/>
      <c r="I824" s="549"/>
      <c r="J824" s="550"/>
      <c r="K824" s="550"/>
      <c r="L824" s="550"/>
      <c r="M824" s="550"/>
      <c r="N824" s="550"/>
      <c r="O824" s="550"/>
      <c r="P824" s="550"/>
      <c r="Q824" s="551"/>
      <c r="R824" s="23"/>
      <c r="S824" s="553"/>
      <c r="T824" s="554"/>
      <c r="W824" s="556">
        <v>29</v>
      </c>
      <c r="X824" s="557"/>
      <c r="Y824" s="557"/>
      <c r="Z824" s="551"/>
      <c r="AE824" s="383" t="str">
        <f>IF(A824="","",(IFERROR(VLOOKUP(A824,Projecten!A$4:W$2618,5,FALSE),"niet bekend")))</f>
        <v/>
      </c>
      <c r="AF824" s="976" t="str">
        <f t="shared" si="98"/>
        <v/>
      </c>
      <c r="AG824" s="1028" t="str">
        <f>IF(A824="","",(IFERROR(VLOOKUP(A824,Projecten!A$4:W$2618,23,FALSE),"niet bekend")))</f>
        <v/>
      </c>
      <c r="AH824" s="1028" t="str">
        <f>IF(A824="","",(IFERROR(VLOOKUP(A824,Projecten!A$4:W$2618,12,FALSE),"niet bekend")))</f>
        <v/>
      </c>
      <c r="AI824" s="1026" t="str">
        <f t="shared" si="99"/>
        <v/>
      </c>
    </row>
    <row r="825" spans="1:35" s="555" customFormat="1" ht="12.75" customHeight="1" x14ac:dyDescent="0.2">
      <c r="B825" s="619"/>
      <c r="C825" s="547" t="s">
        <v>1317</v>
      </c>
      <c r="D825" s="618"/>
      <c r="E825" s="1980"/>
      <c r="F825" s="618"/>
      <c r="G825" s="618"/>
      <c r="H825" s="618"/>
      <c r="I825" s="549"/>
      <c r="J825" s="550"/>
      <c r="K825" s="550"/>
      <c r="L825" s="550"/>
      <c r="M825" s="550"/>
      <c r="N825" s="550"/>
      <c r="O825" s="550"/>
      <c r="P825" s="550"/>
      <c r="Q825" s="551"/>
      <c r="R825" s="23"/>
      <c r="S825" s="553"/>
      <c r="T825" s="554"/>
      <c r="W825" s="556">
        <v>38</v>
      </c>
      <c r="X825" s="557"/>
      <c r="Y825" s="557"/>
      <c r="Z825" s="551"/>
      <c r="AE825" s="383" t="str">
        <f>IF(A825="","",(IFERROR(VLOOKUP(A825,Projecten!A$4:W$2618,5,FALSE),"niet bekend")))</f>
        <v/>
      </c>
      <c r="AF825" s="976" t="str">
        <f t="shared" si="98"/>
        <v/>
      </c>
      <c r="AG825" s="1028" t="str">
        <f>IF(A825="","",(IFERROR(VLOOKUP(A825,Projecten!A$4:W$2618,23,FALSE),"niet bekend")))</f>
        <v/>
      </c>
      <c r="AH825" s="1028" t="str">
        <f>IF(A825="","",(IFERROR(VLOOKUP(A825,Projecten!A$4:W$2618,12,FALSE),"niet bekend")))</f>
        <v/>
      </c>
      <c r="AI825" s="1026" t="str">
        <f t="shared" si="99"/>
        <v/>
      </c>
    </row>
    <row r="826" spans="1:35" s="294" customFormat="1" ht="12.75" customHeight="1" x14ac:dyDescent="0.2">
      <c r="A826" s="1565"/>
      <c r="B826" s="594"/>
      <c r="C826" s="595"/>
      <c r="D826" s="593"/>
      <c r="E826" s="1981"/>
      <c r="F826" s="593"/>
      <c r="G826" s="593"/>
      <c r="H826" s="593"/>
      <c r="I826" s="530"/>
      <c r="J826" s="525"/>
      <c r="K826" s="525"/>
      <c r="L826" s="525"/>
      <c r="M826" s="525"/>
      <c r="N826" s="525"/>
      <c r="O826" s="525"/>
      <c r="P826" s="525"/>
      <c r="Q826" s="327"/>
      <c r="R826" s="23"/>
      <c r="S826" s="526"/>
      <c r="T826" s="183"/>
      <c r="W826" s="201"/>
      <c r="X826" s="113"/>
      <c r="Y826" s="113"/>
      <c r="Z826" s="327"/>
      <c r="AE826" s="383" t="str">
        <f>IF(A826="","",(IFERROR(VLOOKUP(A826,Projecten!A$4:W$2618,5,FALSE),"niet bekend")))</f>
        <v/>
      </c>
      <c r="AF826" s="977" t="str">
        <f t="shared" si="98"/>
        <v/>
      </c>
      <c r="AG826" s="1028" t="str">
        <f>IF(A826="","",(IFERROR(VLOOKUP(A826,Projecten!A$4:W$2618,23,FALSE),"niet bekend")))</f>
        <v/>
      </c>
      <c r="AH826" s="1028" t="str">
        <f>IF(A826="","",(IFERROR(VLOOKUP(A826,Projecten!A$4:W$2618,12,FALSE),"niet bekend")))</f>
        <v/>
      </c>
      <c r="AI826" s="1026" t="str">
        <f t="shared" si="99"/>
        <v/>
      </c>
    </row>
    <row r="827" spans="1:35" s="294" customFormat="1" ht="12.75" customHeight="1" x14ac:dyDescent="0.2">
      <c r="A827" s="1565"/>
      <c r="B827" s="594"/>
      <c r="C827" s="452" t="s">
        <v>1419</v>
      </c>
      <c r="D827" s="593"/>
      <c r="E827" s="1981"/>
      <c r="F827" s="593"/>
      <c r="G827" s="593"/>
      <c r="H827" s="593"/>
      <c r="I827" s="530"/>
      <c r="J827" s="525"/>
      <c r="K827" s="525"/>
      <c r="L827" s="525"/>
      <c r="M827" s="525"/>
      <c r="N827" s="525"/>
      <c r="O827" s="525"/>
      <c r="P827" s="525"/>
      <c r="Q827" s="327"/>
      <c r="R827" s="23"/>
      <c r="S827" s="526"/>
      <c r="T827" s="183"/>
      <c r="W827" s="201">
        <v>2</v>
      </c>
      <c r="X827" s="113"/>
      <c r="Y827" s="113"/>
      <c r="Z827" s="327"/>
      <c r="AE827" s="383" t="str">
        <f>IF(A827="","",(IFERROR(VLOOKUP(A827,Projecten!A$4:W$2618,5,FALSE),"niet bekend")))</f>
        <v/>
      </c>
      <c r="AF827" s="977" t="str">
        <f t="shared" si="98"/>
        <v/>
      </c>
      <c r="AG827" s="1028" t="str">
        <f>IF(A827="","",(IFERROR(VLOOKUP(A827,Projecten!A$4:W$2618,23,FALSE),"niet bekend")))</f>
        <v/>
      </c>
      <c r="AH827" s="1028" t="str">
        <f>IF(A827="","",(IFERROR(VLOOKUP(A827,Projecten!A$4:W$2618,12,FALSE),"niet bekend")))</f>
        <v/>
      </c>
      <c r="AI827" s="1026" t="str">
        <f t="shared" si="99"/>
        <v/>
      </c>
    </row>
    <row r="828" spans="1:35" s="294" customFormat="1" ht="12.75" customHeight="1" x14ac:dyDescent="0.2">
      <c r="A828" s="1565"/>
      <c r="B828" s="594"/>
      <c r="C828" s="615" t="s">
        <v>1439</v>
      </c>
      <c r="D828" s="593"/>
      <c r="E828" s="1981"/>
      <c r="F828" s="593"/>
      <c r="G828" s="593"/>
      <c r="H828" s="593"/>
      <c r="I828" s="530"/>
      <c r="J828" s="525"/>
      <c r="K828" s="525"/>
      <c r="L828" s="525"/>
      <c r="M828" s="525"/>
      <c r="N828" s="525"/>
      <c r="O828" s="525"/>
      <c r="P828" s="525"/>
      <c r="Q828" s="327"/>
      <c r="R828" s="23"/>
      <c r="S828" s="526"/>
      <c r="T828" s="183"/>
      <c r="W828" s="201">
        <v>2</v>
      </c>
      <c r="X828" s="113"/>
      <c r="Y828" s="113"/>
      <c r="Z828" s="327"/>
      <c r="AE828" s="383" t="str">
        <f>IF(A828="","",(IFERROR(VLOOKUP(A828,Projecten!A$4:W$2618,5,FALSE),"niet bekend")))</f>
        <v/>
      </c>
      <c r="AF828" s="977" t="str">
        <f t="shared" si="98"/>
        <v/>
      </c>
      <c r="AG828" s="1028" t="str">
        <f>IF(A828="","",(IFERROR(VLOOKUP(A828,Projecten!A$4:W$2618,23,FALSE),"niet bekend")))</f>
        <v/>
      </c>
      <c r="AH828" s="1028" t="str">
        <f>IF(A828="","",(IFERROR(VLOOKUP(A828,Projecten!A$4:W$2618,12,FALSE),"niet bekend")))</f>
        <v/>
      </c>
      <c r="AI828" s="1026" t="str">
        <f t="shared" si="99"/>
        <v/>
      </c>
    </row>
    <row r="829" spans="1:35" s="294" customFormat="1" ht="12.75" customHeight="1" x14ac:dyDescent="0.2">
      <c r="A829" s="1565"/>
      <c r="B829" s="594"/>
      <c r="C829" s="615" t="s">
        <v>1440</v>
      </c>
      <c r="D829" s="593"/>
      <c r="E829" s="1981"/>
      <c r="F829" s="593"/>
      <c r="G829" s="593"/>
      <c r="H829" s="593"/>
      <c r="I829" s="530"/>
      <c r="J829" s="525"/>
      <c r="K829" s="525"/>
      <c r="L829" s="525"/>
      <c r="M829" s="525"/>
      <c r="N829" s="525"/>
      <c r="O829" s="525"/>
      <c r="P829" s="525"/>
      <c r="Q829" s="327"/>
      <c r="R829" s="23"/>
      <c r="S829" s="526"/>
      <c r="T829" s="183"/>
      <c r="W829" s="201">
        <v>4</v>
      </c>
      <c r="X829" s="113"/>
      <c r="Y829" s="113"/>
      <c r="Z829" s="327"/>
      <c r="AE829" s="383" t="str">
        <f>IF(A829="","",(IFERROR(VLOOKUP(A829,Projecten!A$4:W$2618,5,FALSE),"niet bekend")))</f>
        <v/>
      </c>
      <c r="AF829" s="977" t="str">
        <f t="shared" si="98"/>
        <v/>
      </c>
      <c r="AG829" s="1028" t="str">
        <f>IF(A829="","",(IFERROR(VLOOKUP(A829,Projecten!A$4:W$2618,23,FALSE),"niet bekend")))</f>
        <v/>
      </c>
      <c r="AH829" s="1028" t="str">
        <f>IF(A829="","",(IFERROR(VLOOKUP(A829,Projecten!A$4:W$2618,12,FALSE),"niet bekend")))</f>
        <v/>
      </c>
      <c r="AI829" s="1026" t="str">
        <f t="shared" si="99"/>
        <v/>
      </c>
    </row>
    <row r="830" spans="1:35" s="294" customFormat="1" ht="12.75" customHeight="1" x14ac:dyDescent="0.2">
      <c r="A830" s="1565"/>
      <c r="B830" s="594"/>
      <c r="C830" s="615" t="s">
        <v>1445</v>
      </c>
      <c r="D830" s="593"/>
      <c r="E830" s="1981"/>
      <c r="F830" s="593"/>
      <c r="G830" s="593"/>
      <c r="H830" s="593"/>
      <c r="I830" s="530"/>
      <c r="J830" s="525"/>
      <c r="K830" s="525"/>
      <c r="L830" s="525"/>
      <c r="M830" s="525"/>
      <c r="N830" s="525"/>
      <c r="O830" s="525"/>
      <c r="P830" s="525"/>
      <c r="Q830" s="327"/>
      <c r="R830" s="23"/>
      <c r="S830" s="526"/>
      <c r="T830" s="183"/>
      <c r="W830" s="201">
        <v>2</v>
      </c>
      <c r="X830" s="113"/>
      <c r="Y830" s="113"/>
      <c r="Z830" s="327"/>
      <c r="AE830" s="383" t="str">
        <f>IF(A830="","",(IFERROR(VLOOKUP(A830,Projecten!A$4:W$2618,5,FALSE),"niet bekend")))</f>
        <v/>
      </c>
      <c r="AF830" s="977" t="str">
        <f t="shared" si="98"/>
        <v/>
      </c>
      <c r="AG830" s="1028" t="str">
        <f>IF(A830="","",(IFERROR(VLOOKUP(A830,Projecten!A$4:W$2618,23,FALSE),"niet bekend")))</f>
        <v/>
      </c>
      <c r="AH830" s="1028" t="str">
        <f>IF(A830="","",(IFERROR(VLOOKUP(A830,Projecten!A$4:W$2618,12,FALSE),"niet bekend")))</f>
        <v/>
      </c>
      <c r="AI830" s="1026" t="str">
        <f t="shared" si="99"/>
        <v/>
      </c>
    </row>
    <row r="831" spans="1:35" s="294" customFormat="1" ht="12.75" customHeight="1" x14ac:dyDescent="0.2">
      <c r="A831" s="1565"/>
      <c r="B831" s="594"/>
      <c r="C831" s="615" t="s">
        <v>1449</v>
      </c>
      <c r="D831" s="593"/>
      <c r="E831" s="1981"/>
      <c r="F831" s="593"/>
      <c r="G831" s="593"/>
      <c r="H831" s="593"/>
      <c r="I831" s="530"/>
      <c r="J831" s="525"/>
      <c r="K831" s="525"/>
      <c r="L831" s="525"/>
      <c r="M831" s="525"/>
      <c r="N831" s="525"/>
      <c r="O831" s="525"/>
      <c r="P831" s="525"/>
      <c r="Q831" s="327"/>
      <c r="R831" s="23"/>
      <c r="S831" s="526"/>
      <c r="T831" s="183"/>
      <c r="W831" s="201">
        <v>8</v>
      </c>
      <c r="X831" s="113"/>
      <c r="Y831" s="113"/>
      <c r="Z831" s="327"/>
      <c r="AE831" s="383" t="str">
        <f>IF(A831="","",(IFERROR(VLOOKUP(A831,Projecten!A$4:W$2618,5,FALSE),"niet bekend")))</f>
        <v/>
      </c>
      <c r="AF831" s="977" t="str">
        <f t="shared" si="98"/>
        <v/>
      </c>
      <c r="AG831" s="1028" t="str">
        <f>IF(A831="","",(IFERROR(VLOOKUP(A831,Projecten!A$4:W$2618,23,FALSE),"niet bekend")))</f>
        <v/>
      </c>
      <c r="AH831" s="1028" t="str">
        <f>IF(A831="","",(IFERROR(VLOOKUP(A831,Projecten!A$4:W$2618,12,FALSE),"niet bekend")))</f>
        <v/>
      </c>
      <c r="AI831" s="1026" t="str">
        <f t="shared" si="99"/>
        <v/>
      </c>
    </row>
    <row r="832" spans="1:35" s="294" customFormat="1" ht="12.75" customHeight="1" x14ac:dyDescent="0.2">
      <c r="A832" s="1565"/>
      <c r="B832" s="594"/>
      <c r="C832" s="595"/>
      <c r="D832" s="593"/>
      <c r="E832" s="1981"/>
      <c r="F832" s="593"/>
      <c r="G832" s="593"/>
      <c r="H832" s="593"/>
      <c r="I832" s="530"/>
      <c r="J832" s="525"/>
      <c r="K832" s="525"/>
      <c r="L832" s="525"/>
      <c r="M832" s="525"/>
      <c r="N832" s="525"/>
      <c r="O832" s="525"/>
      <c r="P832" s="525"/>
      <c r="Q832" s="327"/>
      <c r="R832" s="23"/>
      <c r="S832" s="526"/>
      <c r="T832" s="183"/>
      <c r="W832" s="201"/>
      <c r="X832" s="113"/>
      <c r="Y832" s="113"/>
      <c r="Z832" s="327"/>
      <c r="AE832" s="383" t="str">
        <f>IF(A832="","",(IFERROR(VLOOKUP(A832,Projecten!A$4:W$2618,5,FALSE),"niet bekend")))</f>
        <v/>
      </c>
      <c r="AF832" s="977" t="str">
        <f t="shared" si="98"/>
        <v/>
      </c>
      <c r="AG832" s="1028" t="str">
        <f>IF(A832="","",(IFERROR(VLOOKUP(A832,Projecten!A$4:W$2618,23,FALSE),"niet bekend")))</f>
        <v/>
      </c>
      <c r="AH832" s="1028" t="str">
        <f>IF(A832="","",(IFERROR(VLOOKUP(A832,Projecten!A$4:W$2618,12,FALSE),"niet bekend")))</f>
        <v/>
      </c>
      <c r="AI832" s="1026" t="str">
        <f t="shared" si="99"/>
        <v/>
      </c>
    </row>
    <row r="833" spans="1:35" s="90" customFormat="1" ht="12.75" customHeight="1" x14ac:dyDescent="0.2">
      <c r="A833" s="380">
        <v>2016204</v>
      </c>
      <c r="B833" s="446">
        <v>120710</v>
      </c>
      <c r="C833" s="380" t="s">
        <v>1213</v>
      </c>
      <c r="D833" s="417" t="s">
        <v>68</v>
      </c>
      <c r="E833" s="1968">
        <v>1</v>
      </c>
      <c r="F833" s="425">
        <v>10</v>
      </c>
      <c r="G833" s="425">
        <v>3</v>
      </c>
      <c r="H833" s="425">
        <v>5</v>
      </c>
      <c r="I833" s="268" t="s">
        <v>89</v>
      </c>
      <c r="J833" s="74" t="s">
        <v>89</v>
      </c>
      <c r="K833" s="74" t="s">
        <v>309</v>
      </c>
      <c r="L833" s="74" t="s">
        <v>309</v>
      </c>
      <c r="M833" s="74" t="s">
        <v>89</v>
      </c>
      <c r="N833" s="74" t="s">
        <v>89</v>
      </c>
      <c r="O833" s="74" t="s">
        <v>89</v>
      </c>
      <c r="P833" s="74" t="s">
        <v>89</v>
      </c>
      <c r="Q833" s="382"/>
      <c r="R833" s="96">
        <v>42535</v>
      </c>
      <c r="S833" s="96">
        <f>IF(T833&lt;=0,"",(((T833-'In Productie'!$E$1)/7)+0.6))</f>
        <v>6076.3142857142857</v>
      </c>
      <c r="T833" s="180">
        <v>42530</v>
      </c>
      <c r="U833" s="90" t="s">
        <v>1201</v>
      </c>
      <c r="W833" s="97">
        <v>24</v>
      </c>
      <c r="X833" s="101"/>
      <c r="Y833" s="101"/>
      <c r="Z833" s="588">
        <v>42499</v>
      </c>
      <c r="AE833" s="90">
        <f>IF(A833="","",(IFERROR(VLOOKUP(A833,Projecten!A$4:W$2618,5,FALSE),"niet bekend")))</f>
        <v>1</v>
      </c>
      <c r="AF833" s="972">
        <f t="shared" si="98"/>
        <v>4610</v>
      </c>
      <c r="AG833" s="1028">
        <f>IF(A833="","",(IFERROR(VLOOKUP(A833,Projecten!A$4:W$2618,23,FALSE),"niet bekend")))</f>
        <v>4610</v>
      </c>
      <c r="AH833" s="1028">
        <f>IF(A833="","",(IFERROR(VLOOKUP(A833,Projecten!A$4:W$2618,12,FALSE),"niet bekend")))</f>
        <v>4610</v>
      </c>
      <c r="AI833" s="1028">
        <f t="shared" si="99"/>
        <v>0</v>
      </c>
    </row>
    <row r="834" spans="1:35" s="90" customFormat="1" ht="12.75" customHeight="1" x14ac:dyDescent="0.2">
      <c r="A834" s="117" t="s">
        <v>1378</v>
      </c>
      <c r="B834" s="446">
        <v>120706</v>
      </c>
      <c r="C834" s="117" t="s">
        <v>1298</v>
      </c>
      <c r="D834" s="417" t="s">
        <v>68</v>
      </c>
      <c r="E834" s="1972">
        <v>1</v>
      </c>
      <c r="F834" s="428">
        <v>3</v>
      </c>
      <c r="G834" s="428">
        <v>2</v>
      </c>
      <c r="H834" s="428">
        <v>1</v>
      </c>
      <c r="I834" s="268" t="s">
        <v>89</v>
      </c>
      <c r="J834" s="74" t="s">
        <v>309</v>
      </c>
      <c r="K834" s="74" t="s">
        <v>309</v>
      </c>
      <c r="L834" s="74" t="s">
        <v>309</v>
      </c>
      <c r="M834" s="74" t="s">
        <v>89</v>
      </c>
      <c r="N834" s="74" t="s">
        <v>89</v>
      </c>
      <c r="O834" s="74" t="s">
        <v>89</v>
      </c>
      <c r="P834" s="74" t="s">
        <v>89</v>
      </c>
      <c r="Q834" s="382"/>
      <c r="R834" s="96">
        <v>42534</v>
      </c>
      <c r="S834" s="96">
        <f>IF(T834&lt;=0,"",(((T834-'In Productie'!$E$1)/7)+0.6))</f>
        <v>6075.885714285715</v>
      </c>
      <c r="T834" s="180">
        <v>42527</v>
      </c>
      <c r="U834" s="90" t="s">
        <v>1201</v>
      </c>
      <c r="W834" s="97">
        <v>6</v>
      </c>
      <c r="X834" s="101"/>
      <c r="Y834" s="101"/>
      <c r="Z834" s="588">
        <v>42494</v>
      </c>
      <c r="AE834" s="90">
        <f>IF(A834="","",(IFERROR(VLOOKUP(A834,Projecten!A$4:W$2618,5,FALSE),"niet bekend")))</f>
        <v>1</v>
      </c>
      <c r="AF834" s="972">
        <f t="shared" si="98"/>
        <v>956.24</v>
      </c>
      <c r="AG834" s="1028">
        <f>IF(A834="","",(IFERROR(VLOOKUP(A834,Projecten!A$4:W$2618,23,FALSE),"niet bekend")))</f>
        <v>956.24</v>
      </c>
      <c r="AH834" s="1028">
        <f>IF(A834="","",(IFERROR(VLOOKUP(A834,Projecten!A$4:W$2618,12,FALSE),"niet bekend")))</f>
        <v>956.24</v>
      </c>
      <c r="AI834" s="1028">
        <f t="shared" si="99"/>
        <v>0</v>
      </c>
    </row>
    <row r="835" spans="1:35" s="4" customFormat="1" ht="12.75" customHeight="1" x14ac:dyDescent="0.2">
      <c r="A835" s="117">
        <v>2016196</v>
      </c>
      <c r="B835" s="314">
        <v>120706</v>
      </c>
      <c r="C835" s="351">
        <v>591316</v>
      </c>
      <c r="D835" s="463" t="s">
        <v>68</v>
      </c>
      <c r="E835" s="999">
        <v>1</v>
      </c>
      <c r="F835" s="347">
        <v>9</v>
      </c>
      <c r="G835" s="347">
        <v>5</v>
      </c>
      <c r="H835" s="347">
        <v>2</v>
      </c>
      <c r="I835" s="262" t="s">
        <v>89</v>
      </c>
      <c r="J835" s="7" t="s">
        <v>309</v>
      </c>
      <c r="K835" s="7" t="s">
        <v>309</v>
      </c>
      <c r="L835" s="7" t="s">
        <v>309</v>
      </c>
      <c r="M835" s="7" t="s">
        <v>89</v>
      </c>
      <c r="N835" s="7" t="s">
        <v>89</v>
      </c>
      <c r="O835" s="7" t="s">
        <v>89</v>
      </c>
      <c r="P835" s="7" t="s">
        <v>89</v>
      </c>
      <c r="Q835" s="111"/>
      <c r="R835" s="23">
        <v>42534</v>
      </c>
      <c r="S835" s="23">
        <f>IF(T835&lt;=0,"",(((T835-'In Productie'!$E$1)/7)+0.6))</f>
        <v>6075.3142857142857</v>
      </c>
      <c r="T835" s="181">
        <v>42523</v>
      </c>
      <c r="U835" s="4" t="s">
        <v>278</v>
      </c>
      <c r="V835" s="4" t="s">
        <v>1162</v>
      </c>
      <c r="W835" s="470">
        <v>16</v>
      </c>
      <c r="X835" s="80"/>
      <c r="Y835" s="82"/>
      <c r="Z835" s="586">
        <v>42485</v>
      </c>
      <c r="AE835" s="4">
        <f>IF(A835="","",(IFERROR(VLOOKUP(A835,Projecten!A$4:W$2618,5,FALSE),"niet bekend")))</f>
        <v>1</v>
      </c>
      <c r="AF835" s="973">
        <f t="shared" si="98"/>
        <v>2819</v>
      </c>
      <c r="AG835" s="1028">
        <f>IF(A835="","",(IFERROR(VLOOKUP(A835,Projecten!A$4:W$2618,23,FALSE),"niet bekend")))</f>
        <v>2819</v>
      </c>
      <c r="AH835" s="1028">
        <f>IF(A835="","",(IFERROR(VLOOKUP(A835,Projecten!A$4:W$2618,12,FALSE),"niet bekend")))</f>
        <v>2819</v>
      </c>
      <c r="AI835" s="1026">
        <f t="shared" si="99"/>
        <v>0</v>
      </c>
    </row>
    <row r="836" spans="1:35" s="90" customFormat="1" ht="12.75" customHeight="1" x14ac:dyDescent="0.2">
      <c r="A836" s="380">
        <v>2016205</v>
      </c>
      <c r="B836" s="446">
        <v>120711</v>
      </c>
      <c r="C836" s="380">
        <v>502716</v>
      </c>
      <c r="D836" s="417" t="s">
        <v>68</v>
      </c>
      <c r="E836" s="1972">
        <v>1</v>
      </c>
      <c r="F836" s="428">
        <v>9</v>
      </c>
      <c r="G836" s="428">
        <v>6</v>
      </c>
      <c r="H836" s="428">
        <v>3</v>
      </c>
      <c r="I836" s="268" t="s">
        <v>89</v>
      </c>
      <c r="J836" s="74" t="s">
        <v>309</v>
      </c>
      <c r="K836" s="74" t="s">
        <v>309</v>
      </c>
      <c r="L836" s="74" t="s">
        <v>309</v>
      </c>
      <c r="M836" s="74" t="s">
        <v>89</v>
      </c>
      <c r="N836" s="74" t="s">
        <v>89</v>
      </c>
      <c r="O836" s="74" t="s">
        <v>89</v>
      </c>
      <c r="P836" s="74" t="s">
        <v>89</v>
      </c>
      <c r="Q836" s="382"/>
      <c r="R836" s="96">
        <v>42536</v>
      </c>
      <c r="S836" s="96">
        <f>IF(T836&lt;=0,"",(((T836-'In Productie'!$E$1)/7)+0.6))</f>
        <v>6076.3142857142857</v>
      </c>
      <c r="T836" s="180">
        <v>42530</v>
      </c>
      <c r="U836" s="90" t="s">
        <v>1201</v>
      </c>
      <c r="W836" s="97">
        <v>15.5</v>
      </c>
      <c r="X836" s="101"/>
      <c r="Y836" s="101"/>
      <c r="Z836" s="588">
        <v>42499</v>
      </c>
      <c r="AE836" s="90">
        <f>IF(A836="","",(IFERROR(VLOOKUP(A836,Projecten!A$4:W$2618,5,FALSE),"niet bekend")))</f>
        <v>1</v>
      </c>
      <c r="AF836" s="972">
        <f t="shared" si="98"/>
        <v>2277</v>
      </c>
      <c r="AG836" s="1028">
        <f>IF(A836="","",(IFERROR(VLOOKUP(A836,Projecten!A$4:W$2618,23,FALSE),"niet bekend")))</f>
        <v>2277</v>
      </c>
      <c r="AH836" s="1028">
        <f>IF(A836="","",(IFERROR(VLOOKUP(A836,Projecten!A$4:W$2618,12,FALSE),"niet bekend")))</f>
        <v>2277</v>
      </c>
      <c r="AI836" s="1028">
        <f t="shared" si="99"/>
        <v>0</v>
      </c>
    </row>
    <row r="837" spans="1:35" s="90" customFormat="1" ht="12.75" customHeight="1" x14ac:dyDescent="0.2">
      <c r="A837" s="380">
        <v>2016207</v>
      </c>
      <c r="B837" s="446">
        <v>120711</v>
      </c>
      <c r="C837" s="380">
        <v>561616</v>
      </c>
      <c r="D837" s="417" t="s">
        <v>68</v>
      </c>
      <c r="E837" s="1972">
        <v>1</v>
      </c>
      <c r="F837" s="428">
        <v>7</v>
      </c>
      <c r="G837" s="428">
        <v>4</v>
      </c>
      <c r="H837" s="428">
        <v>3</v>
      </c>
      <c r="I837" s="268" t="s">
        <v>89</v>
      </c>
      <c r="J837" s="74" t="s">
        <v>309</v>
      </c>
      <c r="K837" s="74" t="s">
        <v>309</v>
      </c>
      <c r="L837" s="74" t="s">
        <v>309</v>
      </c>
      <c r="M837" s="74" t="s">
        <v>89</v>
      </c>
      <c r="N837" s="74" t="s">
        <v>89</v>
      </c>
      <c r="O837" s="74" t="s">
        <v>89</v>
      </c>
      <c r="P837" s="74" t="s">
        <v>89</v>
      </c>
      <c r="Q837" s="382"/>
      <c r="R837" s="96">
        <v>42536</v>
      </c>
      <c r="S837" s="96">
        <f>IF(T837&lt;=0,"",(((T837-'In Productie'!$E$1)/7)+0.6))</f>
        <v>6076.3142857142857</v>
      </c>
      <c r="T837" s="180">
        <v>42530</v>
      </c>
      <c r="U837" s="90" t="s">
        <v>1201</v>
      </c>
      <c r="W837" s="97">
        <v>14.5</v>
      </c>
      <c r="X837" s="101"/>
      <c r="Y837" s="101"/>
      <c r="Z837" s="588">
        <v>42499</v>
      </c>
      <c r="AE837" s="90">
        <f>IF(A837="","",(IFERROR(VLOOKUP(A837,Projecten!A$4:W$2618,5,FALSE),"niet bekend")))</f>
        <v>1</v>
      </c>
      <c r="AF837" s="972">
        <f t="shared" si="98"/>
        <v>3104</v>
      </c>
      <c r="AG837" s="1028">
        <f>IF(A837="","",(IFERROR(VLOOKUP(A837,Projecten!A$4:W$2618,23,FALSE),"niet bekend")))</f>
        <v>3104</v>
      </c>
      <c r="AH837" s="1028">
        <f>IF(A837="","",(IFERROR(VLOOKUP(A837,Projecten!A$4:W$2618,12,FALSE),"niet bekend")))</f>
        <v>3104</v>
      </c>
      <c r="AI837" s="1028">
        <f t="shared" si="99"/>
        <v>0</v>
      </c>
    </row>
    <row r="838" spans="1:35" s="4" customFormat="1" ht="12.75" customHeight="1" x14ac:dyDescent="0.2">
      <c r="A838" s="93">
        <v>2016103</v>
      </c>
      <c r="B838" s="1492">
        <v>120707</v>
      </c>
      <c r="C838" s="2" t="s">
        <v>930</v>
      </c>
      <c r="D838" s="1" t="s">
        <v>68</v>
      </c>
      <c r="E838" s="39">
        <v>1</v>
      </c>
      <c r="F838" s="1">
        <v>10</v>
      </c>
      <c r="G838" s="1">
        <v>4</v>
      </c>
      <c r="H838" s="1">
        <v>4</v>
      </c>
      <c r="I838" s="267" t="s">
        <v>89</v>
      </c>
      <c r="J838" s="76" t="s">
        <v>89</v>
      </c>
      <c r="K838" s="76" t="s">
        <v>309</v>
      </c>
      <c r="L838" s="41" t="s">
        <v>89</v>
      </c>
      <c r="M838" s="41" t="s">
        <v>89</v>
      </c>
      <c r="N838" s="41" t="s">
        <v>89</v>
      </c>
      <c r="O838" s="41" t="s">
        <v>89</v>
      </c>
      <c r="P838" s="41" t="s">
        <v>89</v>
      </c>
      <c r="Q838" s="111"/>
      <c r="R838" s="23">
        <v>42536</v>
      </c>
      <c r="S838" s="23">
        <f>IF(T838&lt;=0,"",(((T838-'In Productie'!$E$1)/7)+0.6))</f>
        <v>6077.1714285714288</v>
      </c>
      <c r="T838" s="181">
        <v>42536</v>
      </c>
      <c r="U838" s="4" t="s">
        <v>278</v>
      </c>
      <c r="V838" s="4" t="s">
        <v>1067</v>
      </c>
      <c r="W838" s="470">
        <v>18</v>
      </c>
      <c r="X838" s="80"/>
      <c r="Y838" s="82"/>
      <c r="Z838" s="586">
        <v>42520</v>
      </c>
      <c r="AE838" s="4">
        <f>IF(A838="","",(IFERROR(VLOOKUP(A838,Projecten!A$4:W$2618,5,FALSE),"niet bekend")))</f>
        <v>1</v>
      </c>
      <c r="AF838" s="973">
        <f t="shared" si="98"/>
        <v>7766.89</v>
      </c>
      <c r="AG838" s="1028">
        <f>IF(A838="","",(IFERROR(VLOOKUP(A838,Projecten!A$4:W$2618,23,FALSE),"niet bekend")))</f>
        <v>7766.89</v>
      </c>
      <c r="AH838" s="1028">
        <f>IF(A838="","",(IFERROR(VLOOKUP(A838,Projecten!A$4:W$2618,12,FALSE),"niet bekend")))</f>
        <v>7766.89</v>
      </c>
      <c r="AI838" s="1026">
        <f t="shared" si="99"/>
        <v>0</v>
      </c>
    </row>
    <row r="839" spans="1:35" s="90" customFormat="1" ht="12.75" customHeight="1" x14ac:dyDescent="0.2">
      <c r="A839" s="380">
        <v>2016208</v>
      </c>
      <c r="B839" s="446">
        <v>120714</v>
      </c>
      <c r="C839" s="380">
        <v>592316</v>
      </c>
      <c r="D839" s="417" t="s">
        <v>68</v>
      </c>
      <c r="E839" s="1972">
        <v>1</v>
      </c>
      <c r="F839" s="428">
        <v>13</v>
      </c>
      <c r="G839" s="428">
        <v>7</v>
      </c>
      <c r="H839" s="428">
        <v>5</v>
      </c>
      <c r="I839" s="268" t="s">
        <v>89</v>
      </c>
      <c r="J839" s="74" t="s">
        <v>89</v>
      </c>
      <c r="K839" s="74" t="s">
        <v>309</v>
      </c>
      <c r="L839" s="74" t="s">
        <v>309</v>
      </c>
      <c r="M839" s="74" t="s">
        <v>89</v>
      </c>
      <c r="N839" s="74" t="s">
        <v>89</v>
      </c>
      <c r="O839" s="74" t="s">
        <v>89</v>
      </c>
      <c r="P839" s="74" t="s">
        <v>89</v>
      </c>
      <c r="Q839" s="382"/>
      <c r="R839" s="96">
        <v>42537</v>
      </c>
      <c r="S839" s="96">
        <f>IF(T839&lt;=0,"",(((T839-'In Productie'!$E$1)/7)+0.6))</f>
        <v>6076.3142857142857</v>
      </c>
      <c r="T839" s="180">
        <v>42530</v>
      </c>
      <c r="U839" s="90" t="s">
        <v>1201</v>
      </c>
      <c r="V839" s="90" t="s">
        <v>1309</v>
      </c>
      <c r="W839" s="97">
        <v>35.299999999999997</v>
      </c>
      <c r="X839" s="101"/>
      <c r="Y839" s="101"/>
      <c r="Z839" s="588">
        <v>42500</v>
      </c>
      <c r="AE839" s="90">
        <f>IF(A839="","",(IFERROR(VLOOKUP(A839,Projecten!A$4:W$2618,5,FALSE),"niet bekend")))</f>
        <v>1</v>
      </c>
      <c r="AF839" s="972">
        <f t="shared" si="98"/>
        <v>6264.82</v>
      </c>
      <c r="AG839" s="1028">
        <f>IF(A839="","",(IFERROR(VLOOKUP(A839,Projecten!A$4:W$2618,23,FALSE),"niet bekend")))</f>
        <v>6264.82</v>
      </c>
      <c r="AH839" s="1028">
        <f>IF(A839="","",(IFERROR(VLOOKUP(A839,Projecten!A$4:W$2618,12,FALSE),"niet bekend")))</f>
        <v>6264.82</v>
      </c>
      <c r="AI839" s="1028">
        <f t="shared" si="99"/>
        <v>0</v>
      </c>
    </row>
    <row r="840" spans="1:35" s="90" customFormat="1" ht="12.75" customHeight="1" x14ac:dyDescent="0.2">
      <c r="A840" s="380">
        <v>2016211</v>
      </c>
      <c r="B840" s="446">
        <v>120714</v>
      </c>
      <c r="C840" s="380">
        <v>561816</v>
      </c>
      <c r="D840" s="417" t="s">
        <v>68</v>
      </c>
      <c r="E840" s="1972">
        <v>1</v>
      </c>
      <c r="F840" s="428">
        <v>7</v>
      </c>
      <c r="G840" s="428">
        <v>4</v>
      </c>
      <c r="H840" s="428">
        <v>5</v>
      </c>
      <c r="I840" s="268" t="s">
        <v>89</v>
      </c>
      <c r="J840" s="74" t="s">
        <v>89</v>
      </c>
      <c r="K840" s="74" t="s">
        <v>309</v>
      </c>
      <c r="L840" s="74" t="s">
        <v>309</v>
      </c>
      <c r="M840" s="74" t="s">
        <v>89</v>
      </c>
      <c r="N840" s="74" t="s">
        <v>89</v>
      </c>
      <c r="O840" s="74" t="s">
        <v>89</v>
      </c>
      <c r="P840" s="74" t="s">
        <v>89</v>
      </c>
      <c r="Q840" s="382"/>
      <c r="R840" s="96">
        <v>42537</v>
      </c>
      <c r="S840" s="96">
        <f>IF(T840&lt;=0,"",(((T840-'In Productie'!$E$1)/7)+0.6))</f>
        <v>6076.3142857142857</v>
      </c>
      <c r="T840" s="180">
        <v>42530</v>
      </c>
      <c r="U840" s="90" t="s">
        <v>1201</v>
      </c>
      <c r="V840" s="90" t="s">
        <v>1162</v>
      </c>
      <c r="W840" s="97">
        <v>18.3</v>
      </c>
      <c r="X840" s="101"/>
      <c r="Y840" s="101"/>
      <c r="Z840" s="588">
        <v>42502</v>
      </c>
      <c r="AE840" s="90">
        <f>IF(A840="","",(IFERROR(VLOOKUP(A840,Projecten!A$4:W$2618,5,FALSE),"niet bekend")))</f>
        <v>1</v>
      </c>
      <c r="AF840" s="972">
        <f t="shared" si="98"/>
        <v>4426</v>
      </c>
      <c r="AG840" s="1028">
        <f>IF(A840="","",(IFERROR(VLOOKUP(A840,Projecten!A$4:W$2618,23,FALSE),"niet bekend")))</f>
        <v>4426</v>
      </c>
      <c r="AH840" s="1028">
        <f>IF(A840="","",(IFERROR(VLOOKUP(A840,Projecten!A$4:W$2618,12,FALSE),"niet bekend")))</f>
        <v>4426</v>
      </c>
      <c r="AI840" s="1028">
        <f t="shared" si="99"/>
        <v>0</v>
      </c>
    </row>
    <row r="841" spans="1:35" s="90" customFormat="1" ht="12.75" customHeight="1" x14ac:dyDescent="0.2">
      <c r="A841" s="380" t="s">
        <v>1212</v>
      </c>
      <c r="B841" s="609">
        <v>12070801</v>
      </c>
      <c r="C841" s="380">
        <v>574916</v>
      </c>
      <c r="D841" s="417" t="s">
        <v>68</v>
      </c>
      <c r="E841" s="1972">
        <v>1</v>
      </c>
      <c r="F841" s="428">
        <v>12</v>
      </c>
      <c r="G841" s="428">
        <v>5</v>
      </c>
      <c r="H841" s="428">
        <v>2</v>
      </c>
      <c r="I841" s="268" t="s">
        <v>89</v>
      </c>
      <c r="J841" s="268" t="s">
        <v>89</v>
      </c>
      <c r="K841" s="268" t="s">
        <v>89</v>
      </c>
      <c r="L841" s="74" t="s">
        <v>309</v>
      </c>
      <c r="M841" s="74" t="s">
        <v>89</v>
      </c>
      <c r="N841" s="74" t="s">
        <v>89</v>
      </c>
      <c r="O841" s="74" t="s">
        <v>89</v>
      </c>
      <c r="P841" s="74" t="s">
        <v>89</v>
      </c>
      <c r="Q841" s="382"/>
      <c r="R841" s="96">
        <v>42535</v>
      </c>
      <c r="S841" s="96">
        <f>IF(T841&lt;=0,"",(((T841-'In Productie'!$E$1)/7)+0.6))</f>
        <v>6076.3142857142857</v>
      </c>
      <c r="T841" s="180">
        <v>42530</v>
      </c>
      <c r="U841" s="90" t="s">
        <v>1201</v>
      </c>
      <c r="V841" s="90" t="s">
        <v>1312</v>
      </c>
      <c r="W841" s="97">
        <v>29</v>
      </c>
      <c r="X841" s="101"/>
      <c r="Y841" s="101"/>
      <c r="Z841" s="588">
        <v>42499</v>
      </c>
      <c r="AE841" s="90">
        <f>IF(A841="","",(IFERROR(VLOOKUP(A841,Projecten!A$4:W$2618,5,FALSE),"niet bekend")))</f>
        <v>1</v>
      </c>
      <c r="AF841" s="972">
        <f t="shared" si="98"/>
        <v>7558.09</v>
      </c>
      <c r="AG841" s="1028">
        <f>IF(A841="","",(IFERROR(VLOOKUP(A841,Projecten!A$4:W$2618,23,FALSE),"niet bekend")))</f>
        <v>7558.09</v>
      </c>
      <c r="AH841" s="1028">
        <f>IF(A841="","",(IFERROR(VLOOKUP(A841,Projecten!A$4:W$2618,12,FALSE),"niet bekend")))</f>
        <v>7558.09</v>
      </c>
      <c r="AI841" s="1028">
        <f t="shared" si="99"/>
        <v>0</v>
      </c>
    </row>
    <row r="842" spans="1:35" s="90" customFormat="1" ht="12.75" customHeight="1" x14ac:dyDescent="0.2">
      <c r="A842" s="380"/>
      <c r="B842" s="446"/>
      <c r="C842" s="380"/>
      <c r="D842" s="417"/>
      <c r="E842" s="1968"/>
      <c r="F842" s="425"/>
      <c r="G842" s="425"/>
      <c r="H842" s="425"/>
      <c r="I842" s="74"/>
      <c r="J842" s="74"/>
      <c r="K842" s="74"/>
      <c r="L842" s="74"/>
      <c r="M842" s="74"/>
      <c r="N842" s="74"/>
      <c r="O842" s="74"/>
      <c r="P842" s="74"/>
      <c r="Q842" s="382"/>
      <c r="R842" s="96"/>
      <c r="S842" s="96"/>
      <c r="T842" s="180"/>
      <c r="W842" s="97"/>
      <c r="X842" s="101"/>
      <c r="Y842" s="101"/>
      <c r="Z842" s="588"/>
      <c r="AE842" s="90" t="str">
        <f>IF(A842="","",(IFERROR(VLOOKUP(A842,Projecten!A$4:W$2618,5,FALSE),"niet bekend")))</f>
        <v/>
      </c>
      <c r="AF842" s="972" t="str">
        <f t="shared" si="98"/>
        <v/>
      </c>
      <c r="AG842" s="1028" t="str">
        <f>IF(A842="","",(IFERROR(VLOOKUP(A842,Projecten!A$4:W$2618,23,FALSE),"niet bekend")))</f>
        <v/>
      </c>
      <c r="AH842" s="1028" t="str">
        <f>IF(A842="","",(IFERROR(VLOOKUP(A842,Projecten!A$4:W$2618,12,FALSE),"niet bekend")))</f>
        <v/>
      </c>
      <c r="AI842" s="1028" t="str">
        <f t="shared" si="99"/>
        <v/>
      </c>
    </row>
    <row r="843" spans="1:35" x14ac:dyDescent="0.2">
      <c r="A843" s="290">
        <v>2016198</v>
      </c>
      <c r="B843" s="314">
        <v>120713</v>
      </c>
      <c r="C843" s="290" t="s">
        <v>1188</v>
      </c>
      <c r="D843" s="292" t="s">
        <v>322</v>
      </c>
      <c r="E843" s="999">
        <v>0</v>
      </c>
      <c r="F843" s="292">
        <v>1</v>
      </c>
      <c r="G843" s="292">
        <v>0</v>
      </c>
      <c r="H843" s="292">
        <v>0</v>
      </c>
      <c r="I843" s="75" t="s">
        <v>89</v>
      </c>
      <c r="J843" s="7" t="s">
        <v>309</v>
      </c>
      <c r="K843" s="7" t="s">
        <v>309</v>
      </c>
      <c r="L843" s="7" t="s">
        <v>309</v>
      </c>
      <c r="M843" s="7" t="s">
        <v>89</v>
      </c>
      <c r="N843" s="7" t="s">
        <v>89</v>
      </c>
      <c r="O843" s="7" t="s">
        <v>89</v>
      </c>
      <c r="P843" s="7" t="s">
        <v>89</v>
      </c>
      <c r="Q843" s="5"/>
      <c r="S843" s="96">
        <f>IF(T843&lt;=0,"",(((T843-'In Productie'!$E$1)/7)+0.6))</f>
        <v>6077.1714285714288</v>
      </c>
      <c r="T843" s="177">
        <v>42536</v>
      </c>
      <c r="U843" s="6" t="s">
        <v>1189</v>
      </c>
      <c r="W843" s="25">
        <v>3</v>
      </c>
      <c r="X843" s="6"/>
      <c r="Y843" s="6"/>
      <c r="Z843" s="587">
        <v>42510</v>
      </c>
      <c r="AE843" s="4">
        <f>IF(A843="","",(IFERROR(VLOOKUP(A843,Projecten!A$4:W$2618,5,FALSE),"niet bekend")))</f>
        <v>0</v>
      </c>
      <c r="AF843" s="973">
        <f>AH843</f>
        <v>616.55999999999995</v>
      </c>
      <c r="AG843" s="1028">
        <f>IF(A843="","",(IFERROR(VLOOKUP(A843,Projecten!A$4:W$2618,23,FALSE),"niet bekend")))</f>
        <v>616.55999999999995</v>
      </c>
      <c r="AH843" s="1028">
        <f>IF(A843="","",(IFERROR(VLOOKUP(A843,Projecten!A$4:W$2618,12,FALSE),"niet bekend")))</f>
        <v>616.55999999999995</v>
      </c>
      <c r="AI843" s="1026">
        <f t="shared" si="99"/>
        <v>0</v>
      </c>
    </row>
    <row r="844" spans="1:35" x14ac:dyDescent="0.2">
      <c r="A844" s="117">
        <v>2016174</v>
      </c>
      <c r="B844" s="314">
        <v>120705</v>
      </c>
      <c r="C844" s="290" t="s">
        <v>1108</v>
      </c>
      <c r="D844" s="292" t="s">
        <v>614</v>
      </c>
      <c r="E844" s="999">
        <v>1</v>
      </c>
      <c r="F844" s="292">
        <v>26</v>
      </c>
      <c r="G844" s="292">
        <v>14</v>
      </c>
      <c r="H844" s="292">
        <v>6</v>
      </c>
      <c r="I844" s="75" t="s">
        <v>89</v>
      </c>
      <c r="J844" s="75" t="s">
        <v>89</v>
      </c>
      <c r="K844" s="7" t="s">
        <v>309</v>
      </c>
      <c r="L844" s="7" t="s">
        <v>309</v>
      </c>
      <c r="M844" s="7" t="s">
        <v>89</v>
      </c>
      <c r="N844" s="7" t="s">
        <v>89</v>
      </c>
      <c r="O844" s="7" t="s">
        <v>89</v>
      </c>
      <c r="P844" s="7" t="s">
        <v>89</v>
      </c>
      <c r="Q844" s="5"/>
      <c r="S844" s="23">
        <f>IF(T844&lt;=0,"",(((T844-'In Productie'!$E$1)/7)+0.6))</f>
        <v>6077.3142857142857</v>
      </c>
      <c r="T844" s="177">
        <v>42537</v>
      </c>
      <c r="U844" s="6" t="s">
        <v>986</v>
      </c>
      <c r="W844" s="25">
        <v>45.15</v>
      </c>
      <c r="X844" s="6"/>
      <c r="Y844" s="6"/>
      <c r="Z844" s="587">
        <v>42488</v>
      </c>
      <c r="AE844" s="4">
        <f>IF(A844="","",(IFERROR(VLOOKUP(A844,Projecten!A$4:W$2618,5,FALSE),"niet bekend")))</f>
        <v>1</v>
      </c>
      <c r="AF844" s="973">
        <f>IF(AE844="","",(E844/AE844*AH844))</f>
        <v>6722.08</v>
      </c>
      <c r="AG844" s="1028">
        <f>IF(A844="","",(IFERROR(VLOOKUP(A844,Projecten!A$4:W$2618,23,FALSE),"niet bekend")))</f>
        <v>6722.08</v>
      </c>
      <c r="AH844" s="1028">
        <f>IF(A844="","",(IFERROR(VLOOKUP(A844,Projecten!A$4:W$2618,12,FALSE),"niet bekend")))</f>
        <v>6722.08</v>
      </c>
      <c r="AI844" s="1026">
        <f t="shared" si="99"/>
        <v>0</v>
      </c>
    </row>
    <row r="845" spans="1:35" x14ac:dyDescent="0.2">
      <c r="A845" s="5">
        <v>2016217</v>
      </c>
      <c r="B845" s="1519">
        <v>12071201</v>
      </c>
      <c r="C845" s="5" t="s">
        <v>1276</v>
      </c>
      <c r="D845" s="6" t="s">
        <v>830</v>
      </c>
      <c r="E845" s="7">
        <v>1</v>
      </c>
      <c r="F845" s="6">
        <v>4</v>
      </c>
      <c r="G845" s="6">
        <v>4</v>
      </c>
      <c r="H845" s="6">
        <v>0</v>
      </c>
      <c r="I845" s="75" t="s">
        <v>89</v>
      </c>
      <c r="J845" s="75" t="s">
        <v>89</v>
      </c>
      <c r="K845" s="7" t="s">
        <v>309</v>
      </c>
      <c r="L845" s="7" t="s">
        <v>309</v>
      </c>
      <c r="M845" s="7" t="s">
        <v>89</v>
      </c>
      <c r="N845" s="7" t="s">
        <v>89</v>
      </c>
      <c r="O845" s="7" t="s">
        <v>89</v>
      </c>
      <c r="P845" s="7" t="s">
        <v>89</v>
      </c>
      <c r="Q845" s="5"/>
      <c r="S845" s="96">
        <v>25</v>
      </c>
      <c r="U845" s="6" t="s">
        <v>1189</v>
      </c>
      <c r="W845" s="25">
        <v>9.3000000000000007</v>
      </c>
      <c r="X845" s="6"/>
      <c r="Y845" s="6"/>
      <c r="Z845" s="587">
        <v>42508</v>
      </c>
      <c r="AE845" s="4">
        <f>IF(A845="","",(IFERROR(VLOOKUP(A845,Projecten!A$4:W$2618,5,FALSE),"niet bekend")))</f>
        <v>1</v>
      </c>
      <c r="AF845" s="973">
        <f>IF(AE845="","",(E845/AE845*AH845))</f>
        <v>2070.61</v>
      </c>
      <c r="AG845" s="1028">
        <f>IF(A845="","",(IFERROR(VLOOKUP(A845,Projecten!A$4:W$2618,23,FALSE),"niet bekend")))</f>
        <v>2070.61</v>
      </c>
      <c r="AH845" s="1028">
        <f>IF(A845="","",(IFERROR(VLOOKUP(A845,Projecten!A$4:W$2618,12,FALSE),"niet bekend")))</f>
        <v>2070.61</v>
      </c>
      <c r="AI845" s="1026">
        <f t="shared" si="99"/>
        <v>0</v>
      </c>
    </row>
    <row r="846" spans="1:35" s="4" customFormat="1" ht="12.75" customHeight="1" x14ac:dyDescent="0.2">
      <c r="A846" s="2" t="s">
        <v>1202</v>
      </c>
      <c r="B846" s="1492">
        <v>120716</v>
      </c>
      <c r="C846" s="1" t="s">
        <v>1204</v>
      </c>
      <c r="D846" s="1" t="s">
        <v>489</v>
      </c>
      <c r="E846" s="39">
        <v>1</v>
      </c>
      <c r="F846" s="1">
        <v>9</v>
      </c>
      <c r="G846" s="1">
        <v>4</v>
      </c>
      <c r="H846" s="1">
        <v>4</v>
      </c>
      <c r="I846" s="76" t="s">
        <v>89</v>
      </c>
      <c r="J846" s="76" t="s">
        <v>89</v>
      </c>
      <c r="K846" s="41" t="s">
        <v>309</v>
      </c>
      <c r="L846" s="41" t="s">
        <v>309</v>
      </c>
      <c r="M846" s="67" t="s">
        <v>89</v>
      </c>
      <c r="N846" s="41" t="s">
        <v>89</v>
      </c>
      <c r="O846" s="41" t="s">
        <v>89</v>
      </c>
      <c r="P846" s="41" t="s">
        <v>89</v>
      </c>
      <c r="Q846" s="272"/>
      <c r="R846" s="23"/>
      <c r="S846" s="23">
        <v>24</v>
      </c>
      <c r="T846" s="181"/>
      <c r="U846" s="4" t="s">
        <v>681</v>
      </c>
      <c r="V846" s="4" t="s">
        <v>1294</v>
      </c>
      <c r="W846" s="470">
        <v>20.7</v>
      </c>
      <c r="X846" s="79"/>
      <c r="Y846" s="79"/>
      <c r="Z846" s="585">
        <v>42489</v>
      </c>
      <c r="AE846" s="4">
        <f>IF(A846="","",(IFERROR(VLOOKUP(A846,Projecten!A$4:W$2618,5,FALSE),"niet bekend")))</f>
        <v>1</v>
      </c>
      <c r="AF846" s="973">
        <f>IF(AE846="","",(E846/AE846*AH846))</f>
        <v>3942.53</v>
      </c>
      <c r="AG846" s="1028">
        <f>IF(A846="","",(IFERROR(VLOOKUP(A846,Projecten!A$4:W$2618,23,FALSE),"niet bekend")))</f>
        <v>3942.53</v>
      </c>
      <c r="AH846" s="1028">
        <f>IF(A846="","",(IFERROR(VLOOKUP(A846,Projecten!A$4:W$2618,12,FALSE),"niet bekend")))</f>
        <v>3942.53</v>
      </c>
      <c r="AI846" s="1026">
        <f t="shared" si="99"/>
        <v>0</v>
      </c>
    </row>
    <row r="847" spans="1:35" s="38" customFormat="1" ht="12.75" customHeight="1" x14ac:dyDescent="0.2">
      <c r="A847" s="30"/>
      <c r="B847" s="1491"/>
      <c r="C847" s="31"/>
      <c r="D847" s="31"/>
      <c r="E847" s="32"/>
      <c r="F847" s="31"/>
      <c r="G847" s="31"/>
      <c r="H847" s="31"/>
      <c r="I847" s="32"/>
      <c r="J847" s="32"/>
      <c r="K847" s="32"/>
      <c r="L847" s="32"/>
      <c r="M847" s="32"/>
      <c r="N847" s="32"/>
      <c r="O847" s="32"/>
      <c r="P847" s="32"/>
      <c r="Q847" s="527"/>
      <c r="R847" s="33"/>
      <c r="S847" s="1198"/>
      <c r="T847" s="176"/>
      <c r="U847" s="35"/>
      <c r="V847" s="35"/>
      <c r="W847" s="35"/>
      <c r="X847" s="83"/>
      <c r="Y847" s="84"/>
      <c r="Z847" s="36"/>
      <c r="AA847" s="608" t="s">
        <v>1332</v>
      </c>
      <c r="AB847" s="608" t="s">
        <v>1269</v>
      </c>
      <c r="AC847" s="608" t="s">
        <v>1333</v>
      </c>
      <c r="AF847" s="983"/>
      <c r="AG847" s="1030"/>
      <c r="AH847" s="1030"/>
      <c r="AI847" s="1030"/>
    </row>
    <row r="848" spans="1:35" s="1038" customFormat="1" ht="12.75" customHeight="1" x14ac:dyDescent="0.2">
      <c r="A848" s="1007" t="s">
        <v>227</v>
      </c>
      <c r="B848" s="1489"/>
      <c r="C848" s="1008">
        <f>SUM(F848:H848)</f>
        <v>218</v>
      </c>
      <c r="D848" s="1009"/>
      <c r="E848" s="1010">
        <f>SUM(E849:E876)</f>
        <v>14</v>
      </c>
      <c r="F848" s="1009">
        <f>SUM(F849:F876)</f>
        <v>111</v>
      </c>
      <c r="G848" s="1009">
        <f>SUM(G849:G876)</f>
        <v>64</v>
      </c>
      <c r="H848" s="1009">
        <f>SUM(H849:H876)</f>
        <v>43</v>
      </c>
      <c r="I848" s="1010"/>
      <c r="J848" s="1010"/>
      <c r="K848" s="1010"/>
      <c r="L848" s="1010"/>
      <c r="M848" s="1010"/>
      <c r="N848" s="1010"/>
      <c r="O848" s="1010"/>
      <c r="P848" s="1010"/>
      <c r="Q848" s="1044">
        <v>25</v>
      </c>
      <c r="R848" s="1045"/>
      <c r="S848" s="1199"/>
      <c r="T848" s="1046"/>
      <c r="U848" s="1047"/>
      <c r="V848" s="1048">
        <f>SUM(W848:W876)</f>
        <v>320.85000000000002</v>
      </c>
      <c r="W848" s="960"/>
      <c r="X848" s="1049">
        <v>291</v>
      </c>
      <c r="Y848" s="961">
        <f>V848-X848</f>
        <v>29.850000000000023</v>
      </c>
      <c r="Z848" s="1050"/>
      <c r="AA848" s="1038">
        <v>471.25</v>
      </c>
      <c r="AB848" s="1038">
        <v>180</v>
      </c>
      <c r="AC848" s="1038">
        <f>AA848-AB848</f>
        <v>291.25</v>
      </c>
      <c r="AF848" s="1037">
        <f>SUM(AF849:AF876)</f>
        <v>34561.22</v>
      </c>
      <c r="AG848" s="1027"/>
      <c r="AH848" s="1027"/>
      <c r="AI848" s="1027"/>
    </row>
    <row r="849" spans="1:35" s="4" customFormat="1" ht="12.75" customHeight="1" x14ac:dyDescent="0.2">
      <c r="A849" s="2"/>
      <c r="B849" s="1492"/>
      <c r="C849" s="1"/>
      <c r="D849" s="1"/>
      <c r="E849" s="39"/>
      <c r="F849" s="1"/>
      <c r="G849" s="1"/>
      <c r="H849" s="1"/>
      <c r="I849" s="74"/>
      <c r="J849" s="29"/>
      <c r="K849" s="29"/>
      <c r="L849" s="29"/>
      <c r="M849" s="29"/>
      <c r="N849" s="29"/>
      <c r="O849" s="29"/>
      <c r="P849" s="29"/>
      <c r="Q849" s="272" t="s">
        <v>1132</v>
      </c>
      <c r="R849" s="23"/>
      <c r="S849" s="23"/>
      <c r="T849" s="181"/>
      <c r="W849" s="25"/>
      <c r="X849" s="79"/>
      <c r="Y849" s="79"/>
      <c r="Z849" s="272"/>
      <c r="AF849" s="973"/>
      <c r="AG849" s="1028"/>
      <c r="AH849" s="1028"/>
      <c r="AI849" s="1026"/>
    </row>
    <row r="850" spans="1:35" s="4" customFormat="1" ht="12.75" customHeight="1" x14ac:dyDescent="0.2">
      <c r="A850" s="2"/>
      <c r="B850" s="1492"/>
      <c r="C850" s="1"/>
      <c r="D850" s="1"/>
      <c r="E850" s="39"/>
      <c r="F850" s="1"/>
      <c r="G850" s="1"/>
      <c r="H850" s="1"/>
      <c r="I850" s="74"/>
      <c r="J850" s="29"/>
      <c r="K850" s="29"/>
      <c r="L850" s="29"/>
      <c r="M850" s="29"/>
      <c r="N850" s="29"/>
      <c r="O850" s="29"/>
      <c r="P850" s="29"/>
      <c r="Q850" s="272"/>
      <c r="R850" s="23"/>
      <c r="S850" s="23"/>
      <c r="T850" s="181"/>
      <c r="W850" s="25"/>
      <c r="X850" s="79"/>
      <c r="Y850" s="79"/>
      <c r="Z850" s="272"/>
      <c r="AE850" s="4" t="str">
        <f>IF(A850="","",(IFERROR(VLOOKUP(A850,Projecten!A$4:W$2618,5,FALSE),"niet bekend")))</f>
        <v/>
      </c>
      <c r="AF850" s="973" t="str">
        <f t="shared" ref="AF850:AF875" si="100">IF(AE850="","",(E850/AE850*AH850))</f>
        <v/>
      </c>
      <c r="AG850" s="1028" t="str">
        <f>IF(A850="","",(IFERROR(VLOOKUP(A850,Projecten!A$4:W$2618,23,FALSE),"niet bekend")))</f>
        <v/>
      </c>
      <c r="AH850" s="1028" t="str">
        <f>IF(A850="","",(IFERROR(VLOOKUP(A850,Projecten!A$4:W$2618,12,FALSE),"niet bekend")))</f>
        <v/>
      </c>
      <c r="AI850" s="1026" t="str">
        <f t="shared" ref="AI850:AI875" si="101">IF(AF850="","",(AH850-AF850))</f>
        <v/>
      </c>
    </row>
    <row r="851" spans="1:35" s="540" customFormat="1" ht="12.75" customHeight="1" x14ac:dyDescent="0.2">
      <c r="B851" s="626"/>
      <c r="C851" s="627" t="s">
        <v>1317</v>
      </c>
      <c r="D851" s="625"/>
      <c r="E851" s="1982"/>
      <c r="F851" s="625"/>
      <c r="G851" s="625"/>
      <c r="H851" s="625"/>
      <c r="I851" s="568"/>
      <c r="J851" s="541"/>
      <c r="K851" s="541"/>
      <c r="L851" s="541"/>
      <c r="M851" s="541"/>
      <c r="N851" s="541"/>
      <c r="O851" s="541"/>
      <c r="P851" s="541"/>
      <c r="Q851" s="539"/>
      <c r="R851" s="384"/>
      <c r="S851" s="543"/>
      <c r="T851" s="544"/>
      <c r="W851" s="545">
        <v>38</v>
      </c>
      <c r="X851" s="546"/>
      <c r="Y851" s="546"/>
      <c r="Z851" s="539"/>
      <c r="AE851" s="383" t="str">
        <f>IF(A851="","",(IFERROR(VLOOKUP(A851,Projecten!A$4:W$2618,5,FALSE),"niet bekend")))</f>
        <v/>
      </c>
      <c r="AF851" s="975" t="str">
        <f t="shared" si="100"/>
        <v/>
      </c>
      <c r="AG851" s="1028" t="str">
        <f>IF(A851="","",(IFERROR(VLOOKUP(A851,Projecten!A$4:W$2618,23,FALSE),"niet bekend")))</f>
        <v/>
      </c>
      <c r="AH851" s="1028" t="str">
        <f>IF(A851="","",(IFERROR(VLOOKUP(A851,Projecten!A$4:W$2618,12,FALSE),"niet bekend")))</f>
        <v/>
      </c>
      <c r="AI851" s="1026" t="str">
        <f t="shared" si="101"/>
        <v/>
      </c>
    </row>
    <row r="852" spans="1:35" s="540" customFormat="1" ht="12.75" customHeight="1" x14ac:dyDescent="0.2">
      <c r="B852" s="626"/>
      <c r="C852" s="627" t="s">
        <v>1291</v>
      </c>
      <c r="D852" s="625"/>
      <c r="E852" s="1982"/>
      <c r="F852" s="625"/>
      <c r="G852" s="625"/>
      <c r="H852" s="625"/>
      <c r="I852" s="568"/>
      <c r="J852" s="541"/>
      <c r="K852" s="541"/>
      <c r="L852" s="541"/>
      <c r="M852" s="541"/>
      <c r="N852" s="541"/>
      <c r="O852" s="541"/>
      <c r="P852" s="541"/>
      <c r="Q852" s="539"/>
      <c r="R852" s="384"/>
      <c r="S852" s="543"/>
      <c r="T852" s="544"/>
      <c r="W852" s="545">
        <v>13</v>
      </c>
      <c r="X852" s="546"/>
      <c r="Y852" s="546"/>
      <c r="Z852" s="539"/>
      <c r="AE852" s="383" t="str">
        <f>IF(A852="","",(IFERROR(VLOOKUP(A852,Projecten!A$4:W$2618,5,FALSE),"niet bekend")))</f>
        <v/>
      </c>
      <c r="AF852" s="975" t="str">
        <f t="shared" si="100"/>
        <v/>
      </c>
      <c r="AG852" s="1028" t="str">
        <f>IF(A852="","",(IFERROR(VLOOKUP(A852,Projecten!A$4:W$2618,23,FALSE),"niet bekend")))</f>
        <v/>
      </c>
      <c r="AH852" s="1028" t="str">
        <f>IF(A852="","",(IFERROR(VLOOKUP(A852,Projecten!A$4:W$2618,12,FALSE),"niet bekend")))</f>
        <v/>
      </c>
      <c r="AI852" s="1026" t="str">
        <f t="shared" si="101"/>
        <v/>
      </c>
    </row>
    <row r="853" spans="1:35" s="294" customFormat="1" ht="12.75" customHeight="1" x14ac:dyDescent="0.2">
      <c r="A853" s="1565"/>
      <c r="B853" s="594"/>
      <c r="C853" s="595"/>
      <c r="D853" s="593"/>
      <c r="E853" s="1981"/>
      <c r="F853" s="593"/>
      <c r="G853" s="593"/>
      <c r="H853" s="593"/>
      <c r="I853" s="530"/>
      <c r="J853" s="525"/>
      <c r="K853" s="525"/>
      <c r="L853" s="525"/>
      <c r="M853" s="525"/>
      <c r="N853" s="525"/>
      <c r="O853" s="525"/>
      <c r="P853" s="525"/>
      <c r="Q853" s="327"/>
      <c r="R853" s="23"/>
      <c r="S853" s="526"/>
      <c r="T853" s="183"/>
      <c r="W853" s="201"/>
      <c r="X853" s="113"/>
      <c r="Y853" s="113"/>
      <c r="Z853" s="327"/>
      <c r="AE853" s="383" t="str">
        <f>IF(A853="","",(IFERROR(VLOOKUP(A853,Projecten!A$4:W$2618,5,FALSE),"niet bekend")))</f>
        <v/>
      </c>
      <c r="AF853" s="977" t="str">
        <f t="shared" si="100"/>
        <v/>
      </c>
      <c r="AG853" s="1028" t="str">
        <f>IF(A853="","",(IFERROR(VLOOKUP(A853,Projecten!A$4:W$2618,23,FALSE),"niet bekend")))</f>
        <v/>
      </c>
      <c r="AH853" s="1028" t="str">
        <f>IF(A853="","",(IFERROR(VLOOKUP(A853,Projecten!A$4:W$2618,12,FALSE),"niet bekend")))</f>
        <v/>
      </c>
      <c r="AI853" s="1026" t="str">
        <f t="shared" si="101"/>
        <v/>
      </c>
    </row>
    <row r="854" spans="1:35" s="294" customFormat="1" ht="12.75" customHeight="1" x14ac:dyDescent="0.2">
      <c r="A854" s="1565"/>
      <c r="B854" s="594"/>
      <c r="C854" s="615" t="s">
        <v>1445</v>
      </c>
      <c r="D854" s="593"/>
      <c r="E854" s="1981"/>
      <c r="F854" s="593"/>
      <c r="G854" s="593"/>
      <c r="H854" s="593"/>
      <c r="I854" s="530"/>
      <c r="J854" s="525"/>
      <c r="K854" s="525"/>
      <c r="L854" s="525"/>
      <c r="M854" s="525"/>
      <c r="N854" s="525"/>
      <c r="O854" s="525"/>
      <c r="P854" s="525"/>
      <c r="Q854" s="327"/>
      <c r="R854" s="23"/>
      <c r="S854" s="526"/>
      <c r="T854" s="183"/>
      <c r="W854" s="201">
        <v>2</v>
      </c>
      <c r="X854" s="113"/>
      <c r="Y854" s="113"/>
      <c r="Z854" s="327"/>
      <c r="AE854" s="383" t="str">
        <f>IF(A854="","",(IFERROR(VLOOKUP(A854,Projecten!A$4:W$2618,5,FALSE),"niet bekend")))</f>
        <v/>
      </c>
      <c r="AF854" s="977" t="str">
        <f t="shared" si="100"/>
        <v/>
      </c>
      <c r="AG854" s="1028" t="str">
        <f>IF(A854="","",(IFERROR(VLOOKUP(A854,Projecten!A$4:W$2618,23,FALSE),"niet bekend")))</f>
        <v/>
      </c>
      <c r="AH854" s="1028" t="str">
        <f>IF(A854="","",(IFERROR(VLOOKUP(A854,Projecten!A$4:W$2618,12,FALSE),"niet bekend")))</f>
        <v/>
      </c>
      <c r="AI854" s="1026" t="str">
        <f t="shared" si="101"/>
        <v/>
      </c>
    </row>
    <row r="855" spans="1:35" s="294" customFormat="1" ht="12.75" customHeight="1" x14ac:dyDescent="0.2">
      <c r="A855" s="1565"/>
      <c r="B855" s="594"/>
      <c r="C855" s="615" t="s">
        <v>1449</v>
      </c>
      <c r="D855" s="593"/>
      <c r="E855" s="1981"/>
      <c r="F855" s="593"/>
      <c r="G855" s="593"/>
      <c r="H855" s="593"/>
      <c r="I855" s="530"/>
      <c r="J855" s="525"/>
      <c r="K855" s="525"/>
      <c r="L855" s="525"/>
      <c r="M855" s="525"/>
      <c r="N855" s="525"/>
      <c r="O855" s="525"/>
      <c r="P855" s="525"/>
      <c r="Q855" s="327"/>
      <c r="R855" s="23"/>
      <c r="S855" s="526"/>
      <c r="T855" s="183"/>
      <c r="W855" s="201">
        <v>30</v>
      </c>
      <c r="X855" s="113"/>
      <c r="Y855" s="113"/>
      <c r="Z855" s="327"/>
      <c r="AE855" s="383" t="str">
        <f>IF(A855="","",(IFERROR(VLOOKUP(A855,Projecten!A$4:W$2618,5,FALSE),"niet bekend")))</f>
        <v/>
      </c>
      <c r="AF855" s="977" t="str">
        <f t="shared" si="100"/>
        <v/>
      </c>
      <c r="AG855" s="1028" t="str">
        <f>IF(A855="","",(IFERROR(VLOOKUP(A855,Projecten!A$4:W$2618,23,FALSE),"niet bekend")))</f>
        <v/>
      </c>
      <c r="AH855" s="1028" t="str">
        <f>IF(A855="","",(IFERROR(VLOOKUP(A855,Projecten!A$4:W$2618,12,FALSE),"niet bekend")))</f>
        <v/>
      </c>
      <c r="AI855" s="1026" t="str">
        <f t="shared" si="101"/>
        <v/>
      </c>
    </row>
    <row r="856" spans="1:35" s="294" customFormat="1" ht="12.75" customHeight="1" x14ac:dyDescent="0.2">
      <c r="A856" s="1565"/>
      <c r="B856" s="594"/>
      <c r="C856" s="615" t="s">
        <v>1451</v>
      </c>
      <c r="D856" s="593"/>
      <c r="E856" s="1981"/>
      <c r="F856" s="593"/>
      <c r="G856" s="593"/>
      <c r="H856" s="593"/>
      <c r="I856" s="530"/>
      <c r="J856" s="525"/>
      <c r="K856" s="525"/>
      <c r="L856" s="525"/>
      <c r="M856" s="525"/>
      <c r="N856" s="525"/>
      <c r="O856" s="525"/>
      <c r="P856" s="525"/>
      <c r="Q856" s="327"/>
      <c r="R856" s="23"/>
      <c r="S856" s="526"/>
      <c r="T856" s="183"/>
      <c r="W856" s="201">
        <v>2</v>
      </c>
      <c r="X856" s="113"/>
      <c r="Y856" s="113"/>
      <c r="Z856" s="327"/>
      <c r="AE856" s="383" t="str">
        <f>IF(A856="","",(IFERROR(VLOOKUP(A856,Projecten!A$4:W$2618,5,FALSE),"niet bekend")))</f>
        <v/>
      </c>
      <c r="AF856" s="977" t="str">
        <f t="shared" si="100"/>
        <v/>
      </c>
      <c r="AG856" s="1028" t="str">
        <f>IF(A856="","",(IFERROR(VLOOKUP(A856,Projecten!A$4:W$2618,23,FALSE),"niet bekend")))</f>
        <v/>
      </c>
      <c r="AH856" s="1028" t="str">
        <f>IF(A856="","",(IFERROR(VLOOKUP(A856,Projecten!A$4:W$2618,12,FALSE),"niet bekend")))</f>
        <v/>
      </c>
      <c r="AI856" s="1026" t="str">
        <f t="shared" si="101"/>
        <v/>
      </c>
    </row>
    <row r="857" spans="1:35" s="294" customFormat="1" ht="12.75" customHeight="1" x14ac:dyDescent="0.2">
      <c r="A857" s="1565"/>
      <c r="B857" s="594"/>
      <c r="C857" s="615" t="s">
        <v>1455</v>
      </c>
      <c r="D857" s="593"/>
      <c r="E857" s="1981"/>
      <c r="F857" s="593"/>
      <c r="G857" s="593"/>
      <c r="H857" s="593"/>
      <c r="I857" s="530"/>
      <c r="J857" s="525"/>
      <c r="K857" s="525"/>
      <c r="L857" s="525"/>
      <c r="M857" s="525"/>
      <c r="N857" s="525"/>
      <c r="O857" s="525"/>
      <c r="P857" s="525"/>
      <c r="Q857" s="327"/>
      <c r="R857" s="23"/>
      <c r="S857" s="526"/>
      <c r="T857" s="183"/>
      <c r="W857" s="201">
        <v>2.5</v>
      </c>
      <c r="X857" s="113"/>
      <c r="Y857" s="113"/>
      <c r="Z857" s="327"/>
      <c r="AE857" s="383" t="str">
        <f>IF(A857="","",(IFERROR(VLOOKUP(A857,Projecten!A$4:W$2618,5,FALSE),"niet bekend")))</f>
        <v/>
      </c>
      <c r="AF857" s="977" t="str">
        <f t="shared" si="100"/>
        <v/>
      </c>
      <c r="AG857" s="1028" t="str">
        <f>IF(A857="","",(IFERROR(VLOOKUP(A857,Projecten!A$4:W$2618,23,FALSE),"niet bekend")))</f>
        <v/>
      </c>
      <c r="AH857" s="1028" t="str">
        <f>IF(A857="","",(IFERROR(VLOOKUP(A857,Projecten!A$4:W$2618,12,FALSE),"niet bekend")))</f>
        <v/>
      </c>
      <c r="AI857" s="1026" t="str">
        <f t="shared" si="101"/>
        <v/>
      </c>
    </row>
    <row r="858" spans="1:35" s="294" customFormat="1" ht="12.75" customHeight="1" x14ac:dyDescent="0.2">
      <c r="A858" s="1565"/>
      <c r="B858" s="594"/>
      <c r="C858" s="615" t="s">
        <v>1456</v>
      </c>
      <c r="D858" s="593"/>
      <c r="E858" s="1981"/>
      <c r="F858" s="593"/>
      <c r="G858" s="593"/>
      <c r="H858" s="593"/>
      <c r="I858" s="530"/>
      <c r="J858" s="525"/>
      <c r="K858" s="525"/>
      <c r="L858" s="525"/>
      <c r="M858" s="525"/>
      <c r="N858" s="525"/>
      <c r="O858" s="525"/>
      <c r="P858" s="525"/>
      <c r="Q858" s="327"/>
      <c r="R858" s="23"/>
      <c r="S858" s="526"/>
      <c r="T858" s="183"/>
      <c r="W858" s="201">
        <v>5</v>
      </c>
      <c r="X858" s="113"/>
      <c r="Y858" s="113"/>
      <c r="Z858" s="327"/>
      <c r="AE858" s="383" t="str">
        <f>IF(A858="","",(IFERROR(VLOOKUP(A858,Projecten!A$4:W$2618,5,FALSE),"niet bekend")))</f>
        <v/>
      </c>
      <c r="AF858" s="977" t="str">
        <f t="shared" si="100"/>
        <v/>
      </c>
      <c r="AG858" s="1028" t="str">
        <f>IF(A858="","",(IFERROR(VLOOKUP(A858,Projecten!A$4:W$2618,23,FALSE),"niet bekend")))</f>
        <v/>
      </c>
      <c r="AH858" s="1028" t="str">
        <f>IF(A858="","",(IFERROR(VLOOKUP(A858,Projecten!A$4:W$2618,12,FALSE),"niet bekend")))</f>
        <v/>
      </c>
      <c r="AI858" s="1026" t="str">
        <f t="shared" si="101"/>
        <v/>
      </c>
    </row>
    <row r="859" spans="1:35" s="294" customFormat="1" ht="12.75" customHeight="1" x14ac:dyDescent="0.2">
      <c r="A859" s="1565"/>
      <c r="B859" s="594"/>
      <c r="C859" s="615" t="s">
        <v>1457</v>
      </c>
      <c r="D859" s="593"/>
      <c r="E859" s="1981"/>
      <c r="F859" s="593"/>
      <c r="G859" s="593"/>
      <c r="H859" s="593"/>
      <c r="I859" s="530"/>
      <c r="J859" s="525"/>
      <c r="K859" s="525"/>
      <c r="L859" s="525"/>
      <c r="M859" s="525"/>
      <c r="N859" s="525"/>
      <c r="O859" s="525"/>
      <c r="P859" s="525"/>
      <c r="Q859" s="327"/>
      <c r="R859" s="23"/>
      <c r="S859" s="526"/>
      <c r="T859" s="183"/>
      <c r="W859" s="201">
        <v>2</v>
      </c>
      <c r="X859" s="113"/>
      <c r="Y859" s="113"/>
      <c r="Z859" s="327"/>
      <c r="AE859" s="383" t="str">
        <f>IF(A859="","",(IFERROR(VLOOKUP(A859,Projecten!A$4:W$2618,5,FALSE),"niet bekend")))</f>
        <v/>
      </c>
      <c r="AF859" s="977" t="str">
        <f t="shared" si="100"/>
        <v/>
      </c>
      <c r="AG859" s="1028" t="str">
        <f>IF(A859="","",(IFERROR(VLOOKUP(A859,Projecten!A$4:W$2618,23,FALSE),"niet bekend")))</f>
        <v/>
      </c>
      <c r="AH859" s="1028" t="str">
        <f>IF(A859="","",(IFERROR(VLOOKUP(A859,Projecten!A$4:W$2618,12,FALSE),"niet bekend")))</f>
        <v/>
      </c>
      <c r="AI859" s="1026" t="str">
        <f t="shared" si="101"/>
        <v/>
      </c>
    </row>
    <row r="860" spans="1:35" s="294" customFormat="1" ht="12.75" customHeight="1" x14ac:dyDescent="0.2">
      <c r="A860" s="1565"/>
      <c r="B860" s="594"/>
      <c r="C860" s="615" t="s">
        <v>1468</v>
      </c>
      <c r="D860" s="593"/>
      <c r="E860" s="1981"/>
      <c r="F860" s="593"/>
      <c r="G860" s="593"/>
      <c r="H860" s="593"/>
      <c r="I860" s="530"/>
      <c r="J860" s="525"/>
      <c r="K860" s="525"/>
      <c r="L860" s="525"/>
      <c r="M860" s="525"/>
      <c r="N860" s="525"/>
      <c r="O860" s="525"/>
      <c r="P860" s="525"/>
      <c r="Q860" s="327"/>
      <c r="R860" s="23"/>
      <c r="S860" s="526"/>
      <c r="T860" s="183"/>
      <c r="W860" s="201">
        <v>1.5</v>
      </c>
      <c r="X860" s="113"/>
      <c r="Y860" s="113"/>
      <c r="Z860" s="327"/>
      <c r="AE860" s="383" t="str">
        <f>IF(A860="","",(IFERROR(VLOOKUP(A860,Projecten!A$4:W$2618,5,FALSE),"niet bekend")))</f>
        <v/>
      </c>
      <c r="AF860" s="977" t="str">
        <f t="shared" si="100"/>
        <v/>
      </c>
      <c r="AG860" s="1028" t="str">
        <f>IF(A860="","",(IFERROR(VLOOKUP(A860,Projecten!A$4:W$2618,23,FALSE),"niet bekend")))</f>
        <v/>
      </c>
      <c r="AH860" s="1028" t="str">
        <f>IF(A860="","",(IFERROR(VLOOKUP(A860,Projecten!A$4:W$2618,12,FALSE),"niet bekend")))</f>
        <v/>
      </c>
      <c r="AI860" s="1026" t="str">
        <f t="shared" si="101"/>
        <v/>
      </c>
    </row>
    <row r="861" spans="1:35" s="4" customFormat="1" ht="12.75" customHeight="1" x14ac:dyDescent="0.2">
      <c r="A861" s="2"/>
      <c r="B861" s="1492"/>
      <c r="C861" s="1"/>
      <c r="D861" s="1"/>
      <c r="E861" s="39"/>
      <c r="F861" s="1"/>
      <c r="G861" s="1"/>
      <c r="H861" s="1"/>
      <c r="I861" s="74"/>
      <c r="J861" s="29"/>
      <c r="K861" s="29"/>
      <c r="L861" s="29"/>
      <c r="M861" s="29"/>
      <c r="N861" s="29"/>
      <c r="O861" s="29"/>
      <c r="P861" s="29"/>
      <c r="Q861" s="272"/>
      <c r="R861" s="23"/>
      <c r="S861" s="23"/>
      <c r="T861" s="181"/>
      <c r="W861" s="25"/>
      <c r="X861" s="79"/>
      <c r="Y861" s="79"/>
      <c r="Z861" s="272"/>
      <c r="AE861" s="4" t="str">
        <f>IF(A861="","",(IFERROR(VLOOKUP(A861,Projecten!A$4:W$2618,5,FALSE),"niet bekend")))</f>
        <v/>
      </c>
      <c r="AF861" s="973" t="str">
        <f t="shared" si="100"/>
        <v/>
      </c>
      <c r="AG861" s="1028" t="str">
        <f>IF(A861="","",(IFERROR(VLOOKUP(A861,Projecten!A$4:W$2618,23,FALSE),"niet bekend")))</f>
        <v/>
      </c>
      <c r="AH861" s="1028" t="str">
        <f>IF(A861="","",(IFERROR(VLOOKUP(A861,Projecten!A$4:W$2618,12,FALSE),"niet bekend")))</f>
        <v/>
      </c>
      <c r="AI861" s="1026" t="str">
        <f t="shared" si="101"/>
        <v/>
      </c>
    </row>
    <row r="862" spans="1:35" s="4" customFormat="1" ht="12.75" customHeight="1" x14ac:dyDescent="0.2">
      <c r="A862" s="5" t="s">
        <v>1203</v>
      </c>
      <c r="B862" s="1506">
        <v>120716</v>
      </c>
      <c r="C862" s="28" t="s">
        <v>1205</v>
      </c>
      <c r="D862" s="28" t="s">
        <v>489</v>
      </c>
      <c r="E862" s="41">
        <v>1</v>
      </c>
      <c r="F862" s="40">
        <v>9</v>
      </c>
      <c r="G862" s="40">
        <v>4</v>
      </c>
      <c r="H862" s="40">
        <v>4</v>
      </c>
      <c r="I862" s="76" t="s">
        <v>89</v>
      </c>
      <c r="J862" s="267" t="s">
        <v>89</v>
      </c>
      <c r="K862" s="41" t="s">
        <v>309</v>
      </c>
      <c r="L862" s="41" t="s">
        <v>309</v>
      </c>
      <c r="M862" s="41" t="s">
        <v>89</v>
      </c>
      <c r="N862" s="41" t="s">
        <v>89</v>
      </c>
      <c r="O862" s="41" t="s">
        <v>89</v>
      </c>
      <c r="P862" s="41" t="s">
        <v>89</v>
      </c>
      <c r="Q862" s="272"/>
      <c r="R862" s="23"/>
      <c r="S862" s="23">
        <v>24</v>
      </c>
      <c r="T862" s="181"/>
      <c r="U862" s="4" t="s">
        <v>681</v>
      </c>
      <c r="V862" s="4" t="s">
        <v>1294</v>
      </c>
      <c r="W862" s="497">
        <v>20.7</v>
      </c>
      <c r="X862" s="79"/>
      <c r="Y862" s="79"/>
      <c r="Z862" s="585">
        <v>42489</v>
      </c>
      <c r="AE862" s="4">
        <f>IF(A862="","",(IFERROR(VLOOKUP(A862,Projecten!A$4:W$2618,5,FALSE),"niet bekend")))</f>
        <v>1</v>
      </c>
      <c r="AF862" s="973">
        <f t="shared" si="100"/>
        <v>3823.24</v>
      </c>
      <c r="AG862" s="1028">
        <f>IF(A862="","",(IFERROR(VLOOKUP(A862,Projecten!A$4:W$2618,23,FALSE),"niet bekend")))</f>
        <v>3823.24</v>
      </c>
      <c r="AH862" s="1028">
        <f>IF(A862="","",(IFERROR(VLOOKUP(A862,Projecten!A$4:W$2618,12,FALSE),"niet bekend")))</f>
        <v>3823.24</v>
      </c>
      <c r="AI862" s="1026">
        <f t="shared" si="101"/>
        <v>0</v>
      </c>
    </row>
    <row r="863" spans="1:35" x14ac:dyDescent="0.2">
      <c r="A863" s="117">
        <v>2016216</v>
      </c>
      <c r="B863" s="1492">
        <v>120728</v>
      </c>
      <c r="C863" s="290" t="s">
        <v>1275</v>
      </c>
      <c r="D863" s="6" t="s">
        <v>489</v>
      </c>
      <c r="E863" s="7">
        <v>1</v>
      </c>
      <c r="F863" s="6">
        <v>8</v>
      </c>
      <c r="G863" s="6">
        <v>4</v>
      </c>
      <c r="H863" s="6">
        <v>3</v>
      </c>
      <c r="I863" s="75" t="s">
        <v>89</v>
      </c>
      <c r="J863" s="75" t="s">
        <v>89</v>
      </c>
      <c r="K863" s="7" t="s">
        <v>309</v>
      </c>
      <c r="L863" s="7" t="s">
        <v>309</v>
      </c>
      <c r="M863" s="7" t="s">
        <v>89</v>
      </c>
      <c r="N863" s="7" t="s">
        <v>89</v>
      </c>
      <c r="O863" s="7" t="s">
        <v>89</v>
      </c>
      <c r="P863" s="7" t="s">
        <v>89</v>
      </c>
      <c r="Q863" s="5"/>
      <c r="S863" s="96">
        <v>26</v>
      </c>
      <c r="T863" s="177">
        <v>42550</v>
      </c>
      <c r="U863" s="6" t="s">
        <v>681</v>
      </c>
      <c r="V863" s="374" t="s">
        <v>1446</v>
      </c>
      <c r="W863" s="25">
        <v>15.8</v>
      </c>
      <c r="X863" s="6"/>
      <c r="Y863" s="6"/>
      <c r="Z863" s="587">
        <v>42515</v>
      </c>
      <c r="AE863" s="4">
        <f>IF(A863="","",(IFERROR(VLOOKUP(A863,Projecten!A$4:W$2618,5,FALSE),"niet bekend")))</f>
        <v>1</v>
      </c>
      <c r="AF863" s="973">
        <f t="shared" si="100"/>
        <v>2471.0700000000002</v>
      </c>
      <c r="AG863" s="1028">
        <f>IF(A863="","",(IFERROR(VLOOKUP(A863,Projecten!A$4:W$2618,23,FALSE),"niet bekend")))</f>
        <v>2471.0700000000002</v>
      </c>
      <c r="AH863" s="1028">
        <f>IF(A863="","",(IFERROR(VLOOKUP(A863,Projecten!A$4:W$2618,12,FALSE),"niet bekend")))</f>
        <v>2471.0700000000002</v>
      </c>
      <c r="AI863" s="1026">
        <f t="shared" si="101"/>
        <v>0</v>
      </c>
    </row>
    <row r="864" spans="1:35" x14ac:dyDescent="0.2">
      <c r="A864" s="117">
        <v>2016212</v>
      </c>
      <c r="B864" s="1492">
        <v>120725</v>
      </c>
      <c r="C864" s="290" t="s">
        <v>1232</v>
      </c>
      <c r="D864" s="6" t="s">
        <v>489</v>
      </c>
      <c r="E864" s="1958">
        <v>1</v>
      </c>
      <c r="F864" s="292">
        <v>8</v>
      </c>
      <c r="G864" s="292">
        <v>6</v>
      </c>
      <c r="H864" s="292">
        <v>3</v>
      </c>
      <c r="I864" s="75" t="s">
        <v>89</v>
      </c>
      <c r="J864" s="75" t="s">
        <v>89</v>
      </c>
      <c r="K864" s="7" t="s">
        <v>309</v>
      </c>
      <c r="L864" s="7" t="s">
        <v>309</v>
      </c>
      <c r="M864" s="7" t="s">
        <v>89</v>
      </c>
      <c r="N864" s="7" t="s">
        <v>89</v>
      </c>
      <c r="O864" s="7" t="s">
        <v>89</v>
      </c>
      <c r="P864" s="7" t="s">
        <v>89</v>
      </c>
      <c r="Q864" s="5"/>
      <c r="S864" s="96">
        <v>26</v>
      </c>
      <c r="T864" s="177">
        <v>42550</v>
      </c>
      <c r="U864" s="6" t="s">
        <v>681</v>
      </c>
      <c r="W864" s="25">
        <v>15.8</v>
      </c>
      <c r="X864" s="6"/>
      <c r="Y864" s="6"/>
      <c r="Z864" s="587">
        <v>42515</v>
      </c>
      <c r="AE864" s="4">
        <f>IF(A864="","",(IFERROR(VLOOKUP(A864,Projecten!A$4:W$2618,5,FALSE),"niet bekend")))</f>
        <v>1</v>
      </c>
      <c r="AF864" s="973">
        <f t="shared" si="100"/>
        <v>2321.67</v>
      </c>
      <c r="AG864" s="1028">
        <f>IF(A864="","",(IFERROR(VLOOKUP(A864,Projecten!A$4:W$2618,23,FALSE),"niet bekend")))</f>
        <v>2321.67</v>
      </c>
      <c r="AH864" s="1028">
        <f>IF(A864="","",(IFERROR(VLOOKUP(A864,Projecten!A$4:W$2618,12,FALSE),"niet bekend")))</f>
        <v>2321.67</v>
      </c>
      <c r="AI864" s="1026">
        <f t="shared" si="101"/>
        <v>0</v>
      </c>
    </row>
    <row r="865" spans="1:35" x14ac:dyDescent="0.2">
      <c r="A865" s="117">
        <v>2016213</v>
      </c>
      <c r="B865" s="1492">
        <v>120725</v>
      </c>
      <c r="C865" s="290" t="s">
        <v>1272</v>
      </c>
      <c r="D865" s="6" t="s">
        <v>489</v>
      </c>
      <c r="E865" s="1958">
        <v>1</v>
      </c>
      <c r="F865" s="292">
        <v>1</v>
      </c>
      <c r="G865" s="292">
        <v>0</v>
      </c>
      <c r="H865" s="292">
        <v>2</v>
      </c>
      <c r="I865" s="75" t="s">
        <v>89</v>
      </c>
      <c r="J865" s="75" t="s">
        <v>309</v>
      </c>
      <c r="K865" s="7" t="s">
        <v>309</v>
      </c>
      <c r="L865" s="7" t="s">
        <v>309</v>
      </c>
      <c r="M865" s="7" t="s">
        <v>89</v>
      </c>
      <c r="N865" s="7" t="s">
        <v>89</v>
      </c>
      <c r="O865" s="7" t="s">
        <v>89</v>
      </c>
      <c r="P865" s="7" t="s">
        <v>89</v>
      </c>
      <c r="Q865" s="5"/>
      <c r="S865" s="96">
        <v>26</v>
      </c>
      <c r="T865" s="177">
        <v>42550</v>
      </c>
      <c r="U865" s="6" t="s">
        <v>681</v>
      </c>
      <c r="W865" s="25">
        <v>6.1</v>
      </c>
      <c r="X865" s="6"/>
      <c r="Y865" s="6"/>
      <c r="Z865" s="587">
        <v>42508</v>
      </c>
      <c r="AE865" s="4">
        <f>IF(A865="","",(IFERROR(VLOOKUP(A865,Projecten!A$4:W$2618,5,FALSE),"niet bekend")))</f>
        <v>1</v>
      </c>
      <c r="AF865" s="973">
        <f t="shared" si="100"/>
        <v>700.63</v>
      </c>
      <c r="AG865" s="1028">
        <f>IF(A865="","",(IFERROR(VLOOKUP(A865,Projecten!A$4:W$2618,23,FALSE),"niet bekend")))</f>
        <v>700.63</v>
      </c>
      <c r="AH865" s="1028">
        <f>IF(A865="","",(IFERROR(VLOOKUP(A865,Projecten!A$4:W$2618,12,FALSE),"niet bekend")))</f>
        <v>700.63</v>
      </c>
      <c r="AI865" s="1026">
        <f t="shared" si="101"/>
        <v>0</v>
      </c>
    </row>
    <row r="866" spans="1:35" x14ac:dyDescent="0.2">
      <c r="A866" s="117">
        <v>2016214</v>
      </c>
      <c r="B866" s="1490">
        <v>120727</v>
      </c>
      <c r="C866" s="290" t="s">
        <v>1273</v>
      </c>
      <c r="D866" s="6" t="s">
        <v>489</v>
      </c>
      <c r="E866" s="1958">
        <v>3</v>
      </c>
      <c r="F866" s="292">
        <v>24</v>
      </c>
      <c r="G866" s="292">
        <v>15</v>
      </c>
      <c r="H866" s="292">
        <v>6</v>
      </c>
      <c r="I866" s="75" t="s">
        <v>89</v>
      </c>
      <c r="J866" s="75" t="s">
        <v>89</v>
      </c>
      <c r="K866" s="7" t="s">
        <v>309</v>
      </c>
      <c r="L866" s="7" t="s">
        <v>309</v>
      </c>
      <c r="M866" s="7" t="s">
        <v>89</v>
      </c>
      <c r="N866" s="7" t="s">
        <v>89</v>
      </c>
      <c r="O866" s="7" t="s">
        <v>89</v>
      </c>
      <c r="P866" s="7" t="s">
        <v>89</v>
      </c>
      <c r="Q866" s="5"/>
      <c r="S866" s="96">
        <v>26</v>
      </c>
      <c r="T866" s="177">
        <v>42550</v>
      </c>
      <c r="U866" s="6" t="s">
        <v>681</v>
      </c>
      <c r="W866" s="25">
        <v>45.7</v>
      </c>
      <c r="X866" s="6"/>
      <c r="Y866" s="6"/>
      <c r="Z866" s="587">
        <v>42515</v>
      </c>
      <c r="AE866" s="4">
        <f>IF(A866="","",(IFERROR(VLOOKUP(A866,Projecten!A$4:W$2618,5,FALSE),"niet bekend")))</f>
        <v>3</v>
      </c>
      <c r="AF866" s="973">
        <f t="shared" si="100"/>
        <v>4678.6099999999997</v>
      </c>
      <c r="AG866" s="1028">
        <f>IF(A866="","",(IFERROR(VLOOKUP(A866,Projecten!A$4:W$2618,23,FALSE),"niet bekend")))</f>
        <v>4678.6099999999997</v>
      </c>
      <c r="AH866" s="1028">
        <f>IF(A866="","",(IFERROR(VLOOKUP(A866,Projecten!A$4:W$2618,12,FALSE),"niet bekend")))</f>
        <v>4678.6099999999997</v>
      </c>
      <c r="AI866" s="1026">
        <f t="shared" si="101"/>
        <v>0</v>
      </c>
    </row>
    <row r="867" spans="1:35" x14ac:dyDescent="0.2">
      <c r="A867" s="2"/>
      <c r="B867" s="1492"/>
      <c r="C867" s="2"/>
      <c r="D867" s="1"/>
      <c r="E867" s="39"/>
      <c r="F867" s="1"/>
      <c r="G867" s="1"/>
      <c r="H867" s="1"/>
      <c r="I867" s="75"/>
      <c r="J867" s="75"/>
      <c r="K867" s="75"/>
      <c r="L867" s="75"/>
      <c r="Q867" s="5"/>
      <c r="S867" s="96"/>
      <c r="W867" s="25"/>
      <c r="X867" s="6"/>
      <c r="Y867" s="6"/>
      <c r="Z867" s="587"/>
      <c r="AE867" s="4" t="str">
        <f>IF(A867="","",(IFERROR(VLOOKUP(A867,Projecten!A$4:W$2618,5,FALSE),"niet bekend")))</f>
        <v/>
      </c>
      <c r="AF867" s="973" t="str">
        <f t="shared" si="100"/>
        <v/>
      </c>
      <c r="AG867" s="1028" t="str">
        <f>IF(A867="","",(IFERROR(VLOOKUP(A867,Projecten!A$4:W$2618,23,FALSE),"niet bekend")))</f>
        <v/>
      </c>
      <c r="AH867" s="1028" t="str">
        <f>IF(A867="","",(IFERROR(VLOOKUP(A867,Projecten!A$4:W$2618,12,FALSE),"niet bekend")))</f>
        <v/>
      </c>
      <c r="AI867" s="1026" t="str">
        <f t="shared" si="101"/>
        <v/>
      </c>
    </row>
    <row r="868" spans="1:35" s="90" customFormat="1" ht="12.75" customHeight="1" x14ac:dyDescent="0.2">
      <c r="A868" s="2">
        <v>2016225</v>
      </c>
      <c r="B868" s="1492">
        <v>120721</v>
      </c>
      <c r="C868" s="2" t="s">
        <v>1281</v>
      </c>
      <c r="D868" s="1" t="s">
        <v>68</v>
      </c>
      <c r="E868" s="1983">
        <v>1</v>
      </c>
      <c r="F868" s="422">
        <v>13</v>
      </c>
      <c r="G868" s="422">
        <v>4</v>
      </c>
      <c r="H868" s="422">
        <v>5</v>
      </c>
      <c r="I868" s="74" t="s">
        <v>89</v>
      </c>
      <c r="J868" s="74" t="s">
        <v>89</v>
      </c>
      <c r="K868" s="74" t="s">
        <v>309</v>
      </c>
      <c r="L868" s="74" t="s">
        <v>309</v>
      </c>
      <c r="M868" s="74" t="s">
        <v>89</v>
      </c>
      <c r="N868" s="74" t="s">
        <v>89</v>
      </c>
      <c r="O868" s="74" t="s">
        <v>89</v>
      </c>
      <c r="P868" s="74" t="s">
        <v>89</v>
      </c>
      <c r="Q868" s="402"/>
      <c r="R868" s="2141">
        <v>42543</v>
      </c>
      <c r="S868" s="96">
        <f>IF(T868&lt;=0,"",(((T868-'In Productie'!$E$1)/7)+0.6))</f>
        <v>6077.3142857142857</v>
      </c>
      <c r="T868" s="180">
        <v>42537</v>
      </c>
      <c r="U868" s="6" t="s">
        <v>278</v>
      </c>
      <c r="V868" s="90" t="s">
        <v>1307</v>
      </c>
      <c r="W868" s="97">
        <v>27</v>
      </c>
      <c r="X868" s="101"/>
      <c r="Y868" s="101"/>
      <c r="Z868" s="588">
        <v>42508</v>
      </c>
      <c r="AE868" s="90">
        <f>IF(A868="","",(IFERROR(VLOOKUP(A868,Projecten!A$4:W$2618,5,FALSE),"niet bekend")))</f>
        <v>1</v>
      </c>
      <c r="AF868" s="972">
        <f t="shared" si="100"/>
        <v>6040</v>
      </c>
      <c r="AG868" s="1028">
        <f>IF(A868="","",(IFERROR(VLOOKUP(A868,Projecten!A$4:W$2618,23,FALSE),"niet bekend")))</f>
        <v>6040</v>
      </c>
      <c r="AH868" s="1028">
        <f>IF(A868="","",(IFERROR(VLOOKUP(A868,Projecten!A$4:W$2618,12,FALSE),"niet bekend")))</f>
        <v>6040</v>
      </c>
      <c r="AI868" s="1028">
        <f t="shared" si="101"/>
        <v>0</v>
      </c>
    </row>
    <row r="869" spans="1:35" s="90" customFormat="1" ht="12.75" customHeight="1" x14ac:dyDescent="0.2">
      <c r="A869" s="93">
        <v>2016223</v>
      </c>
      <c r="B869" s="1492" t="s">
        <v>227</v>
      </c>
      <c r="C869" s="2">
        <v>574116</v>
      </c>
      <c r="D869" s="1" t="s">
        <v>68</v>
      </c>
      <c r="E869" s="39">
        <v>1</v>
      </c>
      <c r="F869" s="1">
        <v>10</v>
      </c>
      <c r="G869" s="1">
        <v>7</v>
      </c>
      <c r="H869" s="94">
        <v>4</v>
      </c>
      <c r="I869" s="74" t="s">
        <v>89</v>
      </c>
      <c r="J869" s="74" t="s">
        <v>89</v>
      </c>
      <c r="K869" s="74" t="s">
        <v>309</v>
      </c>
      <c r="L869" s="74" t="s">
        <v>309</v>
      </c>
      <c r="M869" s="74" t="s">
        <v>89</v>
      </c>
      <c r="N869" s="74" t="s">
        <v>89</v>
      </c>
      <c r="O869" s="74" t="s">
        <v>89</v>
      </c>
      <c r="P869" s="74" t="s">
        <v>89</v>
      </c>
      <c r="Q869" s="402"/>
      <c r="R869" s="2141">
        <v>42542</v>
      </c>
      <c r="S869" s="96">
        <f>IF(T869&lt;=0,"",(((T869-'In Productie'!$E$1)/7)+0.6))</f>
        <v>6077.3142857142857</v>
      </c>
      <c r="T869" s="180">
        <v>42537</v>
      </c>
      <c r="U869" s="6" t="s">
        <v>278</v>
      </c>
      <c r="W869" s="97">
        <v>19</v>
      </c>
      <c r="X869" s="101"/>
      <c r="Y869" s="101"/>
      <c r="Z869" s="588">
        <v>42508</v>
      </c>
      <c r="AE869" s="90">
        <f>IF(A869="","",(IFERROR(VLOOKUP(A869,Projecten!A$4:W$2618,5,FALSE),"niet bekend")))</f>
        <v>1</v>
      </c>
      <c r="AF869" s="972">
        <f t="shared" si="100"/>
        <v>3177</v>
      </c>
      <c r="AG869" s="1028">
        <f>IF(A869="","",(IFERROR(VLOOKUP(A869,Projecten!A$4:W$2618,23,FALSE),"niet bekend")))</f>
        <v>3177</v>
      </c>
      <c r="AH869" s="1028">
        <f>IF(A869="","",(IFERROR(VLOOKUP(A869,Projecten!A$4:W$2618,12,FALSE),"niet bekend")))</f>
        <v>3177</v>
      </c>
      <c r="AI869" s="1028">
        <f t="shared" si="101"/>
        <v>0</v>
      </c>
    </row>
    <row r="870" spans="1:35" s="90" customFormat="1" ht="12.75" customHeight="1" x14ac:dyDescent="0.2">
      <c r="A870" s="2">
        <v>2016222</v>
      </c>
      <c r="B870" s="1492">
        <v>120718</v>
      </c>
      <c r="C870" s="2">
        <v>592516</v>
      </c>
      <c r="D870" s="1" t="s">
        <v>68</v>
      </c>
      <c r="E870" s="39">
        <v>1</v>
      </c>
      <c r="F870" s="1">
        <v>8</v>
      </c>
      <c r="G870" s="1">
        <v>5</v>
      </c>
      <c r="H870" s="1">
        <v>3</v>
      </c>
      <c r="I870" s="74" t="s">
        <v>89</v>
      </c>
      <c r="J870" s="74" t="s">
        <v>309</v>
      </c>
      <c r="K870" s="74" t="s">
        <v>309</v>
      </c>
      <c r="L870" s="74" t="s">
        <v>309</v>
      </c>
      <c r="M870" s="74" t="s">
        <v>89</v>
      </c>
      <c r="N870" s="74" t="s">
        <v>89</v>
      </c>
      <c r="O870" s="74" t="s">
        <v>89</v>
      </c>
      <c r="P870" s="74" t="s">
        <v>89</v>
      </c>
      <c r="Q870" s="402"/>
      <c r="R870" s="2141">
        <v>42542</v>
      </c>
      <c r="S870" s="96">
        <f>IF(T870&lt;=0,"",(((T870-'In Productie'!$E$1)/7)+0.6))</f>
        <v>6077.3142857142857</v>
      </c>
      <c r="T870" s="180">
        <v>42537</v>
      </c>
      <c r="U870" s="6" t="s">
        <v>278</v>
      </c>
      <c r="W870" s="97">
        <v>14.2</v>
      </c>
      <c r="X870" s="101"/>
      <c r="Y870" s="101"/>
      <c r="Z870" s="588">
        <v>42508</v>
      </c>
      <c r="AE870" s="90">
        <f>IF(A870="","",(IFERROR(VLOOKUP(A870,Projecten!A$4:W$2618,5,FALSE),"niet bekend")))</f>
        <v>1</v>
      </c>
      <c r="AF870" s="972">
        <f t="shared" si="100"/>
        <v>2023</v>
      </c>
      <c r="AG870" s="1028">
        <f>IF(A870="","",(IFERROR(VLOOKUP(A870,Projecten!A$4:W$2618,23,FALSE),"niet bekend")))</f>
        <v>2023</v>
      </c>
      <c r="AH870" s="1028">
        <f>IF(A870="","",(IFERROR(VLOOKUP(A870,Projecten!A$4:W$2618,12,FALSE),"niet bekend")))</f>
        <v>2023</v>
      </c>
      <c r="AI870" s="1028">
        <f t="shared" si="101"/>
        <v>0</v>
      </c>
    </row>
    <row r="871" spans="1:35" s="90" customFormat="1" ht="12.75" customHeight="1" x14ac:dyDescent="0.2">
      <c r="A871" s="2">
        <v>2016209</v>
      </c>
      <c r="B871" s="1492">
        <v>120717</v>
      </c>
      <c r="C871" s="2">
        <v>587316</v>
      </c>
      <c r="D871" s="1" t="s">
        <v>68</v>
      </c>
      <c r="E871" s="39">
        <v>1</v>
      </c>
      <c r="F871" s="1">
        <v>8</v>
      </c>
      <c r="G871" s="1">
        <v>5</v>
      </c>
      <c r="H871" s="1">
        <v>3</v>
      </c>
      <c r="I871" s="74" t="s">
        <v>89</v>
      </c>
      <c r="J871" s="74" t="s">
        <v>89</v>
      </c>
      <c r="K871" s="74" t="s">
        <v>309</v>
      </c>
      <c r="L871" s="74" t="s">
        <v>309</v>
      </c>
      <c r="M871" s="74" t="s">
        <v>89</v>
      </c>
      <c r="N871" s="74" t="s">
        <v>89</v>
      </c>
      <c r="O871" s="74" t="s">
        <v>89</v>
      </c>
      <c r="P871" s="74" t="s">
        <v>89</v>
      </c>
      <c r="Q871" s="382"/>
      <c r="R871" s="96">
        <v>42538</v>
      </c>
      <c r="S871" s="96">
        <f>IF(T871&lt;=0,"",(((T871-'In Productie'!$E$1)/7)+0.6))</f>
        <v>6076.3142857142857</v>
      </c>
      <c r="T871" s="180">
        <v>42530</v>
      </c>
      <c r="U871" s="90" t="s">
        <v>1201</v>
      </c>
      <c r="W871" s="97">
        <v>15.75</v>
      </c>
      <c r="X871" s="101"/>
      <c r="Y871" s="101"/>
      <c r="Z871" s="588">
        <v>42501</v>
      </c>
      <c r="AE871" s="90">
        <f>IF(A871="","",(IFERROR(VLOOKUP(A871,Projecten!A$4:W$2618,5,FALSE),"niet bekend")))</f>
        <v>1</v>
      </c>
      <c r="AF871" s="972">
        <f t="shared" si="100"/>
        <v>2503</v>
      </c>
      <c r="AG871" s="1028">
        <f>IF(A871="","",(IFERROR(VLOOKUP(A871,Projecten!A$4:W$2618,23,FALSE),"niet bekend")))</f>
        <v>2503</v>
      </c>
      <c r="AH871" s="1028">
        <f>IF(A871="","",(IFERROR(VLOOKUP(A871,Projecten!A$4:W$2618,12,FALSE),"niet bekend")))</f>
        <v>2503</v>
      </c>
      <c r="AI871" s="1028">
        <f t="shared" si="101"/>
        <v>0</v>
      </c>
    </row>
    <row r="872" spans="1:35" s="90" customFormat="1" ht="12.75" customHeight="1" x14ac:dyDescent="0.2">
      <c r="A872" s="2">
        <v>2016224</v>
      </c>
      <c r="B872" s="1492">
        <v>120719</v>
      </c>
      <c r="C872" s="2">
        <v>502816</v>
      </c>
      <c r="D872" s="1" t="s">
        <v>68</v>
      </c>
      <c r="E872" s="39">
        <v>1</v>
      </c>
      <c r="F872" s="1">
        <v>8</v>
      </c>
      <c r="G872" s="1">
        <v>6</v>
      </c>
      <c r="H872" s="1">
        <v>3</v>
      </c>
      <c r="I872" s="74" t="s">
        <v>89</v>
      </c>
      <c r="J872" s="74" t="s">
        <v>309</v>
      </c>
      <c r="K872" s="74" t="s">
        <v>309</v>
      </c>
      <c r="L872" s="74" t="s">
        <v>309</v>
      </c>
      <c r="M872" s="74" t="s">
        <v>89</v>
      </c>
      <c r="N872" s="74" t="s">
        <v>89</v>
      </c>
      <c r="O872" s="74" t="s">
        <v>89</v>
      </c>
      <c r="P872" s="74" t="s">
        <v>89</v>
      </c>
      <c r="Q872" s="402"/>
      <c r="R872" s="2141">
        <v>42543</v>
      </c>
      <c r="S872" s="96">
        <f>IF(T872&lt;=0,"",(((T872-'In Productie'!$E$1)/7)+0.6))</f>
        <v>6077.3142857142857</v>
      </c>
      <c r="T872" s="180">
        <v>42537</v>
      </c>
      <c r="U872" s="6" t="s">
        <v>278</v>
      </c>
      <c r="W872" s="97">
        <v>14.1</v>
      </c>
      <c r="X872" s="101"/>
      <c r="Y872" s="101"/>
      <c r="Z872" s="588">
        <v>42508</v>
      </c>
      <c r="AE872" s="90">
        <f>IF(A872="","",(IFERROR(VLOOKUP(A872,Projecten!A$4:W$2618,5,FALSE),"niet bekend")))</f>
        <v>1</v>
      </c>
      <c r="AF872" s="972">
        <f t="shared" si="100"/>
        <v>2122</v>
      </c>
      <c r="AG872" s="1028">
        <f>IF(A872="","",(IFERROR(VLOOKUP(A872,Projecten!A$4:W$2618,23,FALSE),"niet bekend")))</f>
        <v>2122</v>
      </c>
      <c r="AH872" s="1028">
        <f>IF(A872="","",(IFERROR(VLOOKUP(A872,Projecten!A$4:W$2618,12,FALSE),"niet bekend")))</f>
        <v>2122</v>
      </c>
      <c r="AI872" s="1028">
        <f t="shared" si="101"/>
        <v>0</v>
      </c>
    </row>
    <row r="873" spans="1:35" s="90" customFormat="1" ht="12.75" customHeight="1" x14ac:dyDescent="0.2">
      <c r="A873" s="2">
        <v>2016226</v>
      </c>
      <c r="B873" s="1492">
        <v>120719</v>
      </c>
      <c r="C873" s="2">
        <v>575016</v>
      </c>
      <c r="D873" s="1" t="s">
        <v>68</v>
      </c>
      <c r="E873" s="39">
        <v>1</v>
      </c>
      <c r="F873" s="1">
        <v>10</v>
      </c>
      <c r="G873" s="1">
        <v>7</v>
      </c>
      <c r="H873" s="1">
        <v>3</v>
      </c>
      <c r="I873" s="76" t="s">
        <v>89</v>
      </c>
      <c r="J873" s="76" t="s">
        <v>309</v>
      </c>
      <c r="K873" s="76" t="s">
        <v>309</v>
      </c>
      <c r="L873" s="76" t="s">
        <v>309</v>
      </c>
      <c r="M873" s="74" t="s">
        <v>89</v>
      </c>
      <c r="N873" s="74" t="s">
        <v>89</v>
      </c>
      <c r="O873" s="74" t="s">
        <v>89</v>
      </c>
      <c r="P873" s="74" t="s">
        <v>89</v>
      </c>
      <c r="Q873" s="402"/>
      <c r="R873" s="23">
        <v>42544</v>
      </c>
      <c r="S873" s="96">
        <f>IF(T873&lt;=0,"",(((T873-'In Productie'!$E$1)/7)+0.6))</f>
        <v>6078.3142857142857</v>
      </c>
      <c r="T873" s="180">
        <v>42544</v>
      </c>
      <c r="U873" s="6" t="s">
        <v>278</v>
      </c>
      <c r="V873" s="592" t="s">
        <v>1373</v>
      </c>
      <c r="W873" s="97">
        <v>19.399999999999999</v>
      </c>
      <c r="X873" s="101"/>
      <c r="Y873" s="101"/>
      <c r="Z873" s="588">
        <v>42508</v>
      </c>
      <c r="AE873" s="90">
        <f>IF(A873="","",(IFERROR(VLOOKUP(A873,Projecten!A$4:W$2618,5,FALSE),"niet bekend")))</f>
        <v>1</v>
      </c>
      <c r="AF873" s="972">
        <f t="shared" si="100"/>
        <v>3318</v>
      </c>
      <c r="AG873" s="1028">
        <f>IF(A873="","",(IFERROR(VLOOKUP(A873,Projecten!A$4:W$2618,23,FALSE),"niet bekend")))</f>
        <v>3318</v>
      </c>
      <c r="AH873" s="1028">
        <f>IF(A873="","",(IFERROR(VLOOKUP(A873,Projecten!A$4:W$2618,12,FALSE),"niet bekend")))</f>
        <v>3318</v>
      </c>
      <c r="AI873" s="1028">
        <f t="shared" si="101"/>
        <v>0</v>
      </c>
    </row>
    <row r="874" spans="1:35" x14ac:dyDescent="0.2">
      <c r="A874" s="272">
        <v>2016103</v>
      </c>
      <c r="B874" s="1493">
        <v>120732</v>
      </c>
      <c r="C874" s="5">
        <v>592616</v>
      </c>
      <c r="D874" s="6" t="s">
        <v>68</v>
      </c>
      <c r="E874" s="7">
        <v>0</v>
      </c>
      <c r="F874" s="6">
        <v>1</v>
      </c>
      <c r="G874" s="6">
        <v>0</v>
      </c>
      <c r="H874" s="6">
        <v>1</v>
      </c>
      <c r="I874" s="7" t="s">
        <v>89</v>
      </c>
      <c r="J874" s="7" t="s">
        <v>89</v>
      </c>
      <c r="K874" s="7" t="s">
        <v>89</v>
      </c>
      <c r="L874" s="7" t="s">
        <v>89</v>
      </c>
      <c r="M874" s="7" t="s">
        <v>89</v>
      </c>
      <c r="N874" s="7" t="s">
        <v>89</v>
      </c>
      <c r="O874" s="7" t="s">
        <v>89</v>
      </c>
      <c r="P874" s="7" t="s">
        <v>89</v>
      </c>
      <c r="Q874" s="5"/>
      <c r="U874" s="6" t="s">
        <v>278</v>
      </c>
      <c r="V874" s="6" t="s">
        <v>1450</v>
      </c>
      <c r="W874" s="25">
        <v>3</v>
      </c>
      <c r="X874" s="6"/>
      <c r="Y874" s="6"/>
      <c r="Z874" s="5"/>
      <c r="AE874" s="4">
        <f>IF(A874="","",(IFERROR(VLOOKUP(A874,Projecten!A$4:W$2618,5,FALSE),"niet bekend")))</f>
        <v>1</v>
      </c>
      <c r="AF874" s="973">
        <f t="shared" si="100"/>
        <v>0</v>
      </c>
      <c r="AG874" s="1028">
        <f>IF(A874="","",(IFERROR(VLOOKUP(A874,Projecten!A$4:W$2618,23,FALSE),"niet bekend")))</f>
        <v>7766.89</v>
      </c>
      <c r="AH874" s="1028">
        <f>IF(A874="","",(IFERROR(VLOOKUP(A874,Projecten!A$4:W$2618,12,FALSE),"niet bekend")))</f>
        <v>7766.89</v>
      </c>
      <c r="AI874" s="1026">
        <f t="shared" si="101"/>
        <v>7766.89</v>
      </c>
    </row>
    <row r="875" spans="1:35" s="4" customFormat="1" ht="12.75" customHeight="1" x14ac:dyDescent="0.2">
      <c r="A875" s="93">
        <v>2016234</v>
      </c>
      <c r="B875" s="1492">
        <v>120722</v>
      </c>
      <c r="C875" s="2" t="s">
        <v>1292</v>
      </c>
      <c r="D875" s="1" t="s">
        <v>68</v>
      </c>
      <c r="E875" s="39">
        <v>1</v>
      </c>
      <c r="F875" s="1">
        <v>3</v>
      </c>
      <c r="G875" s="1">
        <v>1</v>
      </c>
      <c r="H875" s="1">
        <v>3</v>
      </c>
      <c r="I875" s="75" t="s">
        <v>89</v>
      </c>
      <c r="J875" s="7" t="s">
        <v>309</v>
      </c>
      <c r="K875" s="7" t="s">
        <v>309</v>
      </c>
      <c r="L875" s="7" t="s">
        <v>309</v>
      </c>
      <c r="M875" s="7" t="s">
        <v>89</v>
      </c>
      <c r="N875" s="7" t="s">
        <v>89</v>
      </c>
      <c r="O875" s="7" t="s">
        <v>89</v>
      </c>
      <c r="P875" s="7" t="s">
        <v>89</v>
      </c>
      <c r="Q875" s="272"/>
      <c r="R875" s="23">
        <v>42548</v>
      </c>
      <c r="S875" s="96">
        <f>IF(T875&lt;=0,"",(((T875-'In Productie'!$E$1)/7)+0.6))</f>
        <v>6078.3142857142857</v>
      </c>
      <c r="T875" s="177">
        <v>42544</v>
      </c>
      <c r="U875" s="6" t="s">
        <v>278</v>
      </c>
      <c r="V875" s="44" t="s">
        <v>1373</v>
      </c>
      <c r="W875" s="25">
        <v>8.3000000000000007</v>
      </c>
      <c r="X875" s="80"/>
      <c r="Y875" s="82"/>
      <c r="Z875" s="586">
        <v>42513</v>
      </c>
      <c r="AE875" s="4">
        <f>IF(A875="","",(IFERROR(VLOOKUP(A875,Projecten!A$4:W$2618,5,FALSE),"niet bekend")))</f>
        <v>1</v>
      </c>
      <c r="AF875" s="973">
        <f t="shared" si="100"/>
        <v>1383</v>
      </c>
      <c r="AG875" s="1028">
        <f>IF(A875="","",(IFERROR(VLOOKUP(A875,Projecten!A$4:W$2618,23,FALSE),"niet bekend")))</f>
        <v>1383</v>
      </c>
      <c r="AH875" s="1028">
        <f>IF(A875="","",(IFERROR(VLOOKUP(A875,Projecten!A$4:W$2618,12,FALSE),"niet bekend")))</f>
        <v>1383</v>
      </c>
      <c r="AI875" s="1026">
        <f t="shared" si="101"/>
        <v>0</v>
      </c>
    </row>
    <row r="876" spans="1:35" s="38" customFormat="1" ht="12.75" customHeight="1" x14ac:dyDescent="0.2">
      <c r="A876" s="30"/>
      <c r="B876" s="1491"/>
      <c r="C876" s="31"/>
      <c r="D876" s="31"/>
      <c r="E876" s="32"/>
      <c r="F876" s="31"/>
      <c r="G876" s="31"/>
      <c r="H876" s="31"/>
      <c r="I876" s="32"/>
      <c r="J876" s="32"/>
      <c r="K876" s="32"/>
      <c r="L876" s="32"/>
      <c r="M876" s="32"/>
      <c r="N876" s="32"/>
      <c r="O876" s="32"/>
      <c r="P876" s="32"/>
      <c r="Q876" s="527"/>
      <c r="R876" s="33"/>
      <c r="S876" s="1198"/>
      <c r="T876" s="176"/>
      <c r="U876" s="35"/>
      <c r="V876" s="35"/>
      <c r="W876" s="35"/>
      <c r="X876" s="83"/>
      <c r="Y876" s="84"/>
      <c r="Z876" s="36"/>
      <c r="AA876" s="608" t="s">
        <v>1332</v>
      </c>
      <c r="AB876" s="608" t="s">
        <v>1269</v>
      </c>
      <c r="AC876" s="608" t="s">
        <v>1333</v>
      </c>
      <c r="AF876" s="983"/>
      <c r="AG876" s="1030"/>
      <c r="AH876" s="1030"/>
      <c r="AI876" s="1030"/>
    </row>
    <row r="877" spans="1:35" s="1038" customFormat="1" ht="12.75" customHeight="1" x14ac:dyDescent="0.2">
      <c r="A877" s="1007"/>
      <c r="B877" s="1489"/>
      <c r="C877" s="1008">
        <f>SUM(F877:H877)</f>
        <v>404</v>
      </c>
      <c r="D877" s="1009"/>
      <c r="E877" s="1010">
        <f>SUM(E878:E912)</f>
        <v>22</v>
      </c>
      <c r="F877" s="1009">
        <f>SUM(F878:F912)</f>
        <v>238</v>
      </c>
      <c r="G877" s="1009">
        <f>SUM(G878:G912)</f>
        <v>111</v>
      </c>
      <c r="H877" s="1009">
        <f>SUM(H878:H912)</f>
        <v>55</v>
      </c>
      <c r="I877" s="1010"/>
      <c r="J877" s="1010"/>
      <c r="K877" s="1010"/>
      <c r="L877" s="1010"/>
      <c r="M877" s="1010"/>
      <c r="N877" s="1010"/>
      <c r="O877" s="1010"/>
      <c r="P877" s="1010"/>
      <c r="Q877" s="1044">
        <v>26</v>
      </c>
      <c r="R877" s="1045"/>
      <c r="S877" s="1199"/>
      <c r="T877" s="1046"/>
      <c r="U877" s="1047"/>
      <c r="V877" s="1048">
        <f>SUM(W877:W912)</f>
        <v>464.25</v>
      </c>
      <c r="W877" s="960"/>
      <c r="X877" s="1049">
        <v>291</v>
      </c>
      <c r="Y877" s="961">
        <f>V877-X877</f>
        <v>173.25</v>
      </c>
      <c r="Z877" s="1050"/>
      <c r="AA877" s="1038">
        <v>507.5</v>
      </c>
      <c r="AB877" s="1038">
        <v>180</v>
      </c>
      <c r="AC877" s="1038">
        <f>AA877-AB877</f>
        <v>327.5</v>
      </c>
      <c r="AE877" s="1038" t="str">
        <f>IF(A877="","",(IFERROR(VLOOKUP(A877,Projecten!A$4:W$2618,5,FALSE),"niet bekend")))</f>
        <v/>
      </c>
      <c r="AF877" s="1037">
        <f>SUM(AF878:AF912)</f>
        <v>64603.03</v>
      </c>
      <c r="AG877" s="1027" t="str">
        <f>IF(A877="","",(IFERROR(VLOOKUP(A877,Projecten!A$4:W$2618,23,FALSE),"niet bekend")))</f>
        <v/>
      </c>
      <c r="AH877" s="1027" t="str">
        <f>IF(A877="","",(IFERROR(VLOOKUP(A877,Projecten!A$4:W$2618,12,FALSE),"niet bekend")))</f>
        <v/>
      </c>
      <c r="AI877" s="1027"/>
    </row>
    <row r="878" spans="1:35" s="4" customFormat="1" ht="12.75" customHeight="1" x14ac:dyDescent="0.2">
      <c r="A878" s="2"/>
      <c r="B878" s="1492"/>
      <c r="C878" s="1"/>
      <c r="D878" s="1"/>
      <c r="E878" s="39"/>
      <c r="F878" s="1"/>
      <c r="G878" s="1"/>
      <c r="H878" s="1"/>
      <c r="I878" s="74"/>
      <c r="J878" s="29"/>
      <c r="K878" s="29"/>
      <c r="L878" s="29"/>
      <c r="M878" s="29"/>
      <c r="N878" s="29"/>
      <c r="O878" s="29"/>
      <c r="P878" s="29"/>
      <c r="Q878" s="272" t="s">
        <v>1133</v>
      </c>
      <c r="R878" s="23"/>
      <c r="S878" s="23"/>
      <c r="T878" s="181"/>
      <c r="W878" s="25"/>
      <c r="X878" s="79"/>
      <c r="Y878" s="79"/>
      <c r="Z878" s="272"/>
      <c r="AE878" s="4" t="str">
        <f>IF(A878="","",(IFERROR(VLOOKUP(A878,Projecten!A$4:W$2618,5,FALSE),"niet bekend")))</f>
        <v/>
      </c>
      <c r="AF878" s="973" t="str">
        <f t="shared" ref="AF878:AF889" si="102">IF(AE878="","",(E878/AE878*AH878))</f>
        <v/>
      </c>
      <c r="AG878" s="1028" t="str">
        <f>IF(A878="","",(IFERROR(VLOOKUP(A878,Projecten!A$4:W$2618,23,FALSE),"niet bekend")))</f>
        <v/>
      </c>
      <c r="AH878" s="1028" t="str">
        <f>IF(A878="","",(IFERROR(VLOOKUP(A878,Projecten!A$4:W$2618,12,FALSE),"niet bekend")))</f>
        <v/>
      </c>
      <c r="AI878" s="1026" t="str">
        <f t="shared" ref="AI878:AI911" si="103">IF(AF878="","",(AH878-AF878))</f>
        <v/>
      </c>
    </row>
    <row r="879" spans="1:35" s="555" customFormat="1" ht="12.75" customHeight="1" x14ac:dyDescent="0.2">
      <c r="A879" s="547"/>
      <c r="B879" s="1517"/>
      <c r="C879" s="548" t="s">
        <v>1138</v>
      </c>
      <c r="D879" s="548"/>
      <c r="E879" s="1975"/>
      <c r="F879" s="548"/>
      <c r="G879" s="548"/>
      <c r="H879" s="548"/>
      <c r="I879" s="616"/>
      <c r="J879" s="617"/>
      <c r="K879" s="617"/>
      <c r="L879" s="617"/>
      <c r="M879" s="617"/>
      <c r="N879" s="617"/>
      <c r="O879" s="617"/>
      <c r="P879" s="617"/>
      <c r="Q879" s="551"/>
      <c r="R879" s="23"/>
      <c r="S879" s="553"/>
      <c r="T879" s="554"/>
      <c r="W879" s="556">
        <v>8.25</v>
      </c>
      <c r="X879" s="557"/>
      <c r="Y879" s="557"/>
      <c r="Z879" s="551"/>
      <c r="AE879" s="383" t="str">
        <f>IF(A879="","",(IFERROR(VLOOKUP(A879,Projecten!A$4:W$2618,5,FALSE),"niet bekend")))</f>
        <v/>
      </c>
      <c r="AF879" s="976" t="str">
        <f t="shared" si="102"/>
        <v/>
      </c>
      <c r="AG879" s="1028" t="str">
        <f>IF(A879="","",(IFERROR(VLOOKUP(A879,Projecten!A$4:W$2618,23,FALSE),"niet bekend")))</f>
        <v/>
      </c>
      <c r="AH879" s="1028" t="str">
        <f>IF(A879="","",(IFERROR(VLOOKUP(A879,Projecten!A$4:W$2618,12,FALSE),"niet bekend")))</f>
        <v/>
      </c>
      <c r="AI879" s="1026" t="str">
        <f t="shared" si="103"/>
        <v/>
      </c>
    </row>
    <row r="880" spans="1:35" s="555" customFormat="1" ht="12.75" customHeight="1" x14ac:dyDescent="0.2">
      <c r="A880" s="551"/>
      <c r="B880" s="1520"/>
      <c r="C880" s="655" t="s">
        <v>1139</v>
      </c>
      <c r="D880" s="655"/>
      <c r="E880" s="617"/>
      <c r="F880" s="559"/>
      <c r="G880" s="559"/>
      <c r="H880" s="559"/>
      <c r="I880" s="617"/>
      <c r="J880" s="617"/>
      <c r="K880" s="617"/>
      <c r="L880" s="617"/>
      <c r="M880" s="617"/>
      <c r="N880" s="617"/>
      <c r="O880" s="617"/>
      <c r="P880" s="617"/>
      <c r="Q880" s="551"/>
      <c r="R880" s="23"/>
      <c r="S880" s="553" t="str">
        <f>IF(T880&lt;=0,"",(((T880-'In Productie'!$E$1)/7)+0.6))</f>
        <v/>
      </c>
      <c r="T880" s="554"/>
      <c r="W880" s="556">
        <v>8.25</v>
      </c>
      <c r="X880" s="557"/>
      <c r="Y880" s="557"/>
      <c r="Z880" s="551"/>
      <c r="AE880" s="383" t="str">
        <f>IF(A880="","",(IFERROR(VLOOKUP(A880,Projecten!A$4:W$2618,5,FALSE),"niet bekend")))</f>
        <v/>
      </c>
      <c r="AF880" s="976" t="str">
        <f t="shared" si="102"/>
        <v/>
      </c>
      <c r="AG880" s="1028" t="str">
        <f>IF(A880="","",(IFERROR(VLOOKUP(A880,Projecten!A$4:W$2618,23,FALSE),"niet bekend")))</f>
        <v/>
      </c>
      <c r="AH880" s="1028" t="str">
        <f>IF(A880="","",(IFERROR(VLOOKUP(A880,Projecten!A$4:W$2618,12,FALSE),"niet bekend")))</f>
        <v/>
      </c>
      <c r="AI880" s="1026" t="str">
        <f t="shared" si="103"/>
        <v/>
      </c>
    </row>
    <row r="881" spans="1:35" s="555" customFormat="1" ht="12.75" customHeight="1" x14ac:dyDescent="0.2">
      <c r="A881" s="551"/>
      <c r="B881" s="656"/>
      <c r="C881" s="655" t="s">
        <v>1184</v>
      </c>
      <c r="D881" s="655"/>
      <c r="E881" s="617"/>
      <c r="F881" s="559"/>
      <c r="G881" s="559"/>
      <c r="H881" s="559"/>
      <c r="I881" s="617"/>
      <c r="J881" s="617"/>
      <c r="K881" s="617"/>
      <c r="L881" s="617"/>
      <c r="M881" s="617"/>
      <c r="N881" s="617"/>
      <c r="O881" s="617"/>
      <c r="P881" s="617"/>
      <c r="Q881" s="551"/>
      <c r="R881" s="23"/>
      <c r="S881" s="553"/>
      <c r="T881" s="554"/>
      <c r="W881" s="556">
        <v>0.5</v>
      </c>
      <c r="X881" s="557"/>
      <c r="Y881" s="557"/>
      <c r="Z881" s="551"/>
      <c r="AE881" s="383" t="str">
        <f>IF(A881="","",(IFERROR(VLOOKUP(A881,Projecten!A$4:W$2618,5,FALSE),"niet bekend")))</f>
        <v/>
      </c>
      <c r="AF881" s="976" t="str">
        <f t="shared" si="102"/>
        <v/>
      </c>
      <c r="AG881" s="1028" t="str">
        <f>IF(A881="","",(IFERROR(VLOOKUP(A881,Projecten!A$4:W$2618,23,FALSE),"niet bekend")))</f>
        <v/>
      </c>
      <c r="AH881" s="1028" t="str">
        <f>IF(A881="","",(IFERROR(VLOOKUP(A881,Projecten!A$4:W$2618,12,FALSE),"niet bekend")))</f>
        <v/>
      </c>
      <c r="AI881" s="1026" t="str">
        <f t="shared" si="103"/>
        <v/>
      </c>
    </row>
    <row r="882" spans="1:35" s="555" customFormat="1" ht="12.75" customHeight="1" x14ac:dyDescent="0.2">
      <c r="B882" s="619"/>
      <c r="C882" s="547" t="s">
        <v>1317</v>
      </c>
      <c r="D882" s="618"/>
      <c r="E882" s="1980"/>
      <c r="F882" s="618"/>
      <c r="G882" s="618"/>
      <c r="H882" s="618"/>
      <c r="I882" s="549"/>
      <c r="J882" s="550"/>
      <c r="K882" s="550"/>
      <c r="L882" s="550"/>
      <c r="M882" s="550"/>
      <c r="N882" s="550"/>
      <c r="O882" s="550"/>
      <c r="P882" s="550"/>
      <c r="Q882" s="551"/>
      <c r="R882" s="23"/>
      <c r="S882" s="553"/>
      <c r="T882" s="554"/>
      <c r="W882" s="556">
        <v>38</v>
      </c>
      <c r="X882" s="557"/>
      <c r="Y882" s="557"/>
      <c r="Z882" s="551"/>
      <c r="AE882" s="383" t="str">
        <f>IF(A882="","",(IFERROR(VLOOKUP(A882,Projecten!A$4:W$2618,5,FALSE),"niet bekend")))</f>
        <v/>
      </c>
      <c r="AF882" s="976" t="str">
        <f t="shared" si="102"/>
        <v/>
      </c>
      <c r="AG882" s="1028" t="str">
        <f>IF(A882="","",(IFERROR(VLOOKUP(A882,Projecten!A$4:W$2618,23,FALSE),"niet bekend")))</f>
        <v/>
      </c>
      <c r="AH882" s="1028" t="str">
        <f>IF(A882="","",(IFERROR(VLOOKUP(A882,Projecten!A$4:W$2618,12,FALSE),"niet bekend")))</f>
        <v/>
      </c>
      <c r="AI882" s="1026" t="str">
        <f t="shared" si="103"/>
        <v/>
      </c>
    </row>
    <row r="883" spans="1:35" s="555" customFormat="1" ht="12.75" customHeight="1" x14ac:dyDescent="0.2">
      <c r="B883" s="619"/>
      <c r="C883" s="657" t="s">
        <v>1474</v>
      </c>
      <c r="D883" s="618"/>
      <c r="E883" s="1980"/>
      <c r="F883" s="618"/>
      <c r="G883" s="618"/>
      <c r="H883" s="618"/>
      <c r="I883" s="658"/>
      <c r="J883" s="659"/>
      <c r="K883" s="550"/>
      <c r="L883" s="550"/>
      <c r="M883" s="550"/>
      <c r="N883" s="550"/>
      <c r="O883" s="550"/>
      <c r="P883" s="550"/>
      <c r="Q883" s="551"/>
      <c r="R883" s="23"/>
      <c r="S883" s="553"/>
      <c r="T883" s="554"/>
      <c r="W883" s="556">
        <v>8.25</v>
      </c>
      <c r="X883" s="557"/>
      <c r="Y883" s="557"/>
      <c r="Z883" s="551"/>
      <c r="AE883" s="383" t="str">
        <f>IF(A883="","",(IFERROR(VLOOKUP(A883,Projecten!A$4:W$2618,5,FALSE),"niet bekend")))</f>
        <v/>
      </c>
      <c r="AF883" s="976" t="str">
        <f t="shared" si="102"/>
        <v/>
      </c>
      <c r="AG883" s="1028" t="str">
        <f>IF(A883="","",(IFERROR(VLOOKUP(A883,Projecten!A$4:W$2618,23,FALSE),"niet bekend")))</f>
        <v/>
      </c>
      <c r="AH883" s="1028" t="str">
        <f>IF(A883="","",(IFERROR(VLOOKUP(A883,Projecten!A$4:W$2618,12,FALSE),"niet bekend")))</f>
        <v/>
      </c>
      <c r="AI883" s="1026" t="str">
        <f t="shared" si="103"/>
        <v/>
      </c>
    </row>
    <row r="884" spans="1:35" s="294" customFormat="1" ht="12.75" customHeight="1" x14ac:dyDescent="0.2">
      <c r="A884" s="1565"/>
      <c r="B884" s="594"/>
      <c r="C884" s="668" t="s">
        <v>1493</v>
      </c>
      <c r="D884" s="593"/>
      <c r="E884" s="1981"/>
      <c r="F884" s="593"/>
      <c r="G884" s="593"/>
      <c r="H884" s="593"/>
      <c r="I884" s="643"/>
      <c r="J884" s="644"/>
      <c r="K884" s="525"/>
      <c r="L884" s="525"/>
      <c r="M884" s="525"/>
      <c r="N884" s="525"/>
      <c r="O884" s="525"/>
      <c r="P884" s="525"/>
      <c r="Q884" s="327"/>
      <c r="R884" s="23"/>
      <c r="S884" s="526"/>
      <c r="T884" s="183"/>
      <c r="W884" s="556">
        <v>3</v>
      </c>
      <c r="X884" s="113"/>
      <c r="Y884" s="113"/>
      <c r="Z884" s="327"/>
      <c r="AE884" s="383" t="str">
        <f>IF(A884="","",(IFERROR(VLOOKUP(A884,Projecten!A$4:W$2618,5,FALSE),"niet bekend")))</f>
        <v/>
      </c>
      <c r="AF884" s="977" t="str">
        <f t="shared" si="102"/>
        <v/>
      </c>
      <c r="AG884" s="1028" t="str">
        <f>IF(A884="","",(IFERROR(VLOOKUP(A884,Projecten!A$4:W$2618,23,FALSE),"niet bekend")))</f>
        <v/>
      </c>
      <c r="AH884" s="1028" t="str">
        <f>IF(A884="","",(IFERROR(VLOOKUP(A884,Projecten!A$4:W$2618,12,FALSE),"niet bekend")))</f>
        <v/>
      </c>
      <c r="AI884" s="1026" t="str">
        <f t="shared" si="103"/>
        <v/>
      </c>
    </row>
    <row r="885" spans="1:35" s="4" customFormat="1" ht="12.75" customHeight="1" x14ac:dyDescent="0.2">
      <c r="A885" s="5"/>
      <c r="B885" s="329"/>
      <c r="C885" s="628"/>
      <c r="D885" s="28"/>
      <c r="E885" s="241"/>
      <c r="F885" s="239"/>
      <c r="G885" s="239"/>
      <c r="H885" s="239"/>
      <c r="I885" s="241"/>
      <c r="J885" s="241"/>
      <c r="K885" s="41"/>
      <c r="L885" s="41"/>
      <c r="M885" s="41"/>
      <c r="N885" s="41"/>
      <c r="O885" s="41"/>
      <c r="P885" s="41"/>
      <c r="Q885" s="272"/>
      <c r="R885" s="23"/>
      <c r="S885" s="23"/>
      <c r="T885" s="181"/>
      <c r="W885" s="469"/>
      <c r="X885" s="79"/>
      <c r="Y885" s="79"/>
      <c r="Z885" s="272"/>
      <c r="AE885" s="4" t="str">
        <f>IF(A885="","",(IFERROR(VLOOKUP(A885,Projecten!A$4:W$2618,5,FALSE),"niet bekend")))</f>
        <v/>
      </c>
      <c r="AF885" s="973" t="str">
        <f t="shared" si="102"/>
        <v/>
      </c>
      <c r="AG885" s="1028" t="str">
        <f>IF(A885="","",(IFERROR(VLOOKUP(A885,Projecten!A$4:W$2618,23,FALSE),"niet bekend")))</f>
        <v/>
      </c>
      <c r="AH885" s="1028" t="str">
        <f>IF(A885="","",(IFERROR(VLOOKUP(A885,Projecten!A$4:W$2618,12,FALSE),"niet bekend")))</f>
        <v/>
      </c>
      <c r="AI885" s="1026" t="str">
        <f t="shared" si="103"/>
        <v/>
      </c>
    </row>
    <row r="886" spans="1:35" s="288" customFormat="1" ht="12.75" customHeight="1" x14ac:dyDescent="0.2">
      <c r="A886" s="279"/>
      <c r="B886" s="660">
        <v>120479</v>
      </c>
      <c r="C886" s="661" t="s">
        <v>1486</v>
      </c>
      <c r="D886" s="286"/>
      <c r="E886" s="663"/>
      <c r="F886" s="662"/>
      <c r="G886" s="662"/>
      <c r="H886" s="662"/>
      <c r="I886" s="663"/>
      <c r="J886" s="663"/>
      <c r="K886" s="503"/>
      <c r="L886" s="503"/>
      <c r="M886" s="503"/>
      <c r="N886" s="503"/>
      <c r="O886" s="503"/>
      <c r="P886" s="503"/>
      <c r="Q886" s="279"/>
      <c r="R886" s="23"/>
      <c r="S886" s="289"/>
      <c r="T886" s="285"/>
      <c r="W886" s="472">
        <v>2</v>
      </c>
      <c r="X886" s="284"/>
      <c r="Y886" s="284"/>
      <c r="Z886" s="279"/>
      <c r="AE886" s="383" t="str">
        <f>IF(A886="","",(IFERROR(VLOOKUP(A886,Projecten!A$4:W$2618,5,FALSE),"niet bekend")))</f>
        <v/>
      </c>
      <c r="AF886" s="974" t="str">
        <f t="shared" si="102"/>
        <v/>
      </c>
      <c r="AG886" s="1028" t="str">
        <f>IF(A886="","",(IFERROR(VLOOKUP(A886,Projecten!A$4:W$2618,23,FALSE),"niet bekend")))</f>
        <v/>
      </c>
      <c r="AH886" s="1028" t="str">
        <f>IF(A886="","",(IFERROR(VLOOKUP(A886,Projecten!A$4:W$2618,12,FALSE),"niet bekend")))</f>
        <v/>
      </c>
      <c r="AI886" s="1026" t="str">
        <f t="shared" si="103"/>
        <v/>
      </c>
    </row>
    <row r="887" spans="1:35" s="523" customFormat="1" x14ac:dyDescent="0.2">
      <c r="A887" s="676"/>
      <c r="B887" s="672"/>
      <c r="C887" s="315" t="s">
        <v>1449</v>
      </c>
      <c r="D887" s="672"/>
      <c r="E887" s="1984"/>
      <c r="F887" s="672"/>
      <c r="G887" s="672"/>
      <c r="H887" s="672"/>
      <c r="I887" s="673"/>
      <c r="J887" s="673"/>
      <c r="K887" s="673"/>
      <c r="L887" s="673"/>
      <c r="M887" s="673"/>
      <c r="N887" s="673"/>
      <c r="O887" s="673"/>
      <c r="P887" s="673"/>
      <c r="Q887" s="315"/>
      <c r="R887" s="384"/>
      <c r="S887" s="674"/>
      <c r="T887" s="675"/>
      <c r="U887" s="676"/>
      <c r="V887" s="676"/>
      <c r="W887" s="471">
        <v>24</v>
      </c>
      <c r="X887" s="676"/>
      <c r="Z887" s="677"/>
      <c r="AE887" s="383" t="str">
        <f>IF(A887="","",(IFERROR(VLOOKUP(A887,Projecten!A$4:W$2618,5,FALSE),"niet bekend")))</f>
        <v/>
      </c>
      <c r="AF887" s="979" t="str">
        <f t="shared" si="102"/>
        <v/>
      </c>
      <c r="AG887" s="1028" t="str">
        <f>IF(A887="","",(IFERROR(VLOOKUP(A887,Projecten!A$4:W$2618,23,FALSE),"niet bekend")))</f>
        <v/>
      </c>
      <c r="AH887" s="1028" t="str">
        <f>IF(A887="","",(IFERROR(VLOOKUP(A887,Projecten!A$4:W$2618,12,FALSE),"niet bekend")))</f>
        <v/>
      </c>
      <c r="AI887" s="1026" t="str">
        <f t="shared" si="103"/>
        <v/>
      </c>
    </row>
    <row r="888" spans="1:35" s="523" customFormat="1" x14ac:dyDescent="0.2">
      <c r="A888" s="676"/>
      <c r="B888" s="330">
        <v>120747</v>
      </c>
      <c r="C888" s="315" t="s">
        <v>1506</v>
      </c>
      <c r="D888" s="672"/>
      <c r="E888" s="1984"/>
      <c r="F888" s="672"/>
      <c r="G888" s="672"/>
      <c r="H888" s="672"/>
      <c r="I888" s="673"/>
      <c r="J888" s="673"/>
      <c r="K888" s="673"/>
      <c r="L888" s="673"/>
      <c r="M888" s="673"/>
      <c r="N888" s="673"/>
      <c r="O888" s="673"/>
      <c r="P888" s="673"/>
      <c r="Q888" s="315"/>
      <c r="R888" s="384"/>
      <c r="S888" s="674"/>
      <c r="T888" s="675"/>
      <c r="U888" s="676"/>
      <c r="V888" s="676"/>
      <c r="W888" s="471">
        <v>2</v>
      </c>
      <c r="X888" s="676"/>
      <c r="Z888" s="677"/>
      <c r="AE888" s="383" t="str">
        <f>IF(A888="","",(IFERROR(VLOOKUP(A888,Projecten!A$4:W$2618,5,FALSE),"niet bekend")))</f>
        <v/>
      </c>
      <c r="AF888" s="979" t="str">
        <f t="shared" si="102"/>
        <v/>
      </c>
      <c r="AG888" s="1028" t="str">
        <f>IF(A888="","",(IFERROR(VLOOKUP(A888,Projecten!A$4:W$2618,23,FALSE),"niet bekend")))</f>
        <v/>
      </c>
      <c r="AH888" s="1028" t="str">
        <f>IF(A888="","",(IFERROR(VLOOKUP(A888,Projecten!A$4:W$2618,12,FALSE),"niet bekend")))</f>
        <v/>
      </c>
      <c r="AI888" s="1026" t="str">
        <f t="shared" si="103"/>
        <v/>
      </c>
    </row>
    <row r="889" spans="1:35" s="523" customFormat="1" x14ac:dyDescent="0.2">
      <c r="A889" s="676"/>
      <c r="B889" s="672"/>
      <c r="C889" s="315"/>
      <c r="D889" s="672"/>
      <c r="E889" s="1984"/>
      <c r="F889" s="672"/>
      <c r="G889" s="672"/>
      <c r="H889" s="672"/>
      <c r="I889" s="673"/>
      <c r="J889" s="673"/>
      <c r="K889" s="673"/>
      <c r="L889" s="673"/>
      <c r="M889" s="673"/>
      <c r="N889" s="673"/>
      <c r="O889" s="673"/>
      <c r="P889" s="673"/>
      <c r="Q889" s="315"/>
      <c r="R889" s="384"/>
      <c r="S889" s="674"/>
      <c r="T889" s="675"/>
      <c r="U889" s="676"/>
      <c r="V889" s="676"/>
      <c r="W889" s="471"/>
      <c r="X889" s="676"/>
      <c r="Z889" s="677"/>
      <c r="AE889" s="383" t="str">
        <f>IF(A889="","",(IFERROR(VLOOKUP(A889,Projecten!A$4:W$2618,5,FALSE),"niet bekend")))</f>
        <v/>
      </c>
      <c r="AF889" s="979" t="str">
        <f t="shared" si="102"/>
        <v/>
      </c>
      <c r="AG889" s="1028" t="str">
        <f>IF(A889="","",(IFERROR(VLOOKUP(A889,Projecten!A$4:W$2618,23,FALSE),"niet bekend")))</f>
        <v/>
      </c>
      <c r="AH889" s="1028" t="str">
        <f>IF(A889="","",(IFERROR(VLOOKUP(A889,Projecten!A$4:W$2618,12,FALSE),"niet bekend")))</f>
        <v/>
      </c>
      <c r="AI889" s="1026" t="str">
        <f t="shared" si="103"/>
        <v/>
      </c>
    </row>
    <row r="890" spans="1:35" s="4" customFormat="1" ht="12.75" customHeight="1" x14ac:dyDescent="0.2">
      <c r="A890" s="2" t="s">
        <v>1504</v>
      </c>
      <c r="B890" s="1521" t="s">
        <v>1469</v>
      </c>
      <c r="C890" s="273" t="s">
        <v>1470</v>
      </c>
      <c r="D890" s="1" t="s">
        <v>68</v>
      </c>
      <c r="E890" s="39">
        <v>0</v>
      </c>
      <c r="F890" s="1">
        <v>0</v>
      </c>
      <c r="G890" s="1">
        <v>0</v>
      </c>
      <c r="H890" s="1">
        <v>0</v>
      </c>
      <c r="I890" s="76"/>
      <c r="J890" s="76"/>
      <c r="K890" s="76"/>
      <c r="L890" s="41"/>
      <c r="M890" s="41"/>
      <c r="N890" s="41"/>
      <c r="O890" s="41"/>
      <c r="P890" s="41"/>
      <c r="Q890" s="272"/>
      <c r="R890" s="23">
        <v>42550</v>
      </c>
      <c r="S890" s="23">
        <f>IF(T890&lt;=0,"",(((T890-'In Productie'!$E$1)/7)+0.6))</f>
        <v>6078.885714285715</v>
      </c>
      <c r="T890" s="181">
        <v>42548</v>
      </c>
      <c r="U890" s="4" t="s">
        <v>444</v>
      </c>
      <c r="V890" s="383"/>
      <c r="W890" s="497">
        <v>4</v>
      </c>
      <c r="X890" s="79"/>
      <c r="Y890" s="79"/>
      <c r="Z890" s="611"/>
      <c r="AE890" s="4">
        <f>IF(A890="","",(IFERROR(VLOOKUP(A890,Projecten!A$4:W$2618,5,FALSE),"niet bekend")))</f>
        <v>0</v>
      </c>
      <c r="AF890" s="973">
        <f>AH890</f>
        <v>833</v>
      </c>
      <c r="AG890" s="1028">
        <f>IF(A890="","",(IFERROR(VLOOKUP(A890,Projecten!A$4:W$2618,23,FALSE),"niet bekend")))</f>
        <v>833</v>
      </c>
      <c r="AH890" s="1028">
        <f>IF(A890="","",(IFERROR(VLOOKUP(A890,Projecten!A$4:W$2618,12,FALSE),"niet bekend")))</f>
        <v>833</v>
      </c>
      <c r="AI890" s="1026">
        <f t="shared" si="103"/>
        <v>0</v>
      </c>
    </row>
    <row r="891" spans="1:35" x14ac:dyDescent="0.2">
      <c r="A891" s="93">
        <v>2016230</v>
      </c>
      <c r="B891" s="1521">
        <v>120735</v>
      </c>
      <c r="C891" s="2">
        <v>504900</v>
      </c>
      <c r="D891" s="1" t="s">
        <v>68</v>
      </c>
      <c r="E891" s="39">
        <v>1</v>
      </c>
      <c r="F891" s="1">
        <v>10</v>
      </c>
      <c r="G891" s="1">
        <v>5</v>
      </c>
      <c r="H891" s="1">
        <v>6</v>
      </c>
      <c r="I891" s="75" t="s">
        <v>89</v>
      </c>
      <c r="J891" s="75" t="s">
        <v>89</v>
      </c>
      <c r="K891" s="7" t="s">
        <v>309</v>
      </c>
      <c r="L891" s="7" t="s">
        <v>309</v>
      </c>
      <c r="M891" s="7" t="s">
        <v>89</v>
      </c>
      <c r="N891" s="7" t="s">
        <v>89</v>
      </c>
      <c r="O891" s="7" t="s">
        <v>89</v>
      </c>
      <c r="P891" s="7" t="s">
        <v>89</v>
      </c>
      <c r="Q891" s="5"/>
      <c r="R891" s="23">
        <v>42548</v>
      </c>
      <c r="S891" s="96">
        <f>IF(T891&lt;=0,"",(((T891-'In Productie'!$E$1)/7)+0.6))</f>
        <v>6078.3142857142857</v>
      </c>
      <c r="T891" s="177">
        <v>42544</v>
      </c>
      <c r="U891" s="6" t="s">
        <v>278</v>
      </c>
      <c r="V891" s="374"/>
      <c r="W891" s="25">
        <v>21.2</v>
      </c>
      <c r="X891" s="6"/>
      <c r="Y891" s="6"/>
      <c r="Z891" s="587">
        <v>42510</v>
      </c>
      <c r="AE891" s="4">
        <f>IF(A891="","",(IFERROR(VLOOKUP(A891,Projecten!A$4:W$2618,5,FALSE),"niet bekend")))</f>
        <v>1</v>
      </c>
      <c r="AF891" s="973">
        <f t="shared" ref="AF891:AF898" si="104">IF(AE891="","",(E891/AE891*AH891))</f>
        <v>4103</v>
      </c>
      <c r="AG891" s="1028">
        <f>IF(A891="","",(IFERROR(VLOOKUP(A891,Projecten!A$4:W$2618,23,FALSE),"niet bekend")))</f>
        <v>4103</v>
      </c>
      <c r="AH891" s="1028">
        <f>IF(A891="","",(IFERROR(VLOOKUP(A891,Projecten!A$4:W$2618,12,FALSE),"niet bekend")))</f>
        <v>4103</v>
      </c>
      <c r="AI891" s="1026">
        <f t="shared" si="103"/>
        <v>0</v>
      </c>
    </row>
    <row r="892" spans="1:35" s="4" customFormat="1" ht="12.75" customHeight="1" x14ac:dyDescent="0.2">
      <c r="A892" s="290">
        <v>2016251</v>
      </c>
      <c r="B892" s="632">
        <v>102737</v>
      </c>
      <c r="C892" s="351">
        <v>581216</v>
      </c>
      <c r="D892" s="463" t="s">
        <v>68</v>
      </c>
      <c r="E892" s="999">
        <v>5</v>
      </c>
      <c r="F892" s="383">
        <v>40</v>
      </c>
      <c r="G892" s="347">
        <v>20</v>
      </c>
      <c r="H892" s="347">
        <v>15</v>
      </c>
      <c r="I892" s="75" t="s">
        <v>89</v>
      </c>
      <c r="J892" s="7" t="s">
        <v>309</v>
      </c>
      <c r="K892" s="7" t="s">
        <v>309</v>
      </c>
      <c r="L892" s="7" t="s">
        <v>309</v>
      </c>
      <c r="M892" s="7" t="s">
        <v>89</v>
      </c>
      <c r="N892" s="7" t="s">
        <v>89</v>
      </c>
      <c r="O892" s="7" t="s">
        <v>89</v>
      </c>
      <c r="P892" s="7" t="s">
        <v>89</v>
      </c>
      <c r="Q892" s="272"/>
      <c r="R892" s="23">
        <v>42550</v>
      </c>
      <c r="S892" s="23">
        <f>IF(T892&lt;=0,"",(((T892-'In Productie'!$E$1)/7)+0.6))</f>
        <v>6079.1714285714288</v>
      </c>
      <c r="T892" s="181">
        <v>42550</v>
      </c>
      <c r="U892" s="4" t="s">
        <v>670</v>
      </c>
      <c r="W892" s="25">
        <v>60</v>
      </c>
      <c r="X892" s="80"/>
      <c r="Y892" s="82"/>
      <c r="Z892" s="586">
        <v>42522</v>
      </c>
      <c r="AE892" s="4">
        <f>IF(A892="","",(IFERROR(VLOOKUP(A892,Projecten!A$4:W$2618,5,FALSE),"niet bekend")))</f>
        <v>5</v>
      </c>
      <c r="AF892" s="973">
        <f t="shared" si="104"/>
        <v>9890</v>
      </c>
      <c r="AG892" s="1028">
        <f>IF(A892="","",(IFERROR(VLOOKUP(A892,Projecten!A$4:W$2618,23,FALSE),"niet bekend")))</f>
        <v>9890</v>
      </c>
      <c r="AH892" s="1028">
        <f>IF(A892="","",(IFERROR(VLOOKUP(A892,Projecten!A$4:W$2618,12,FALSE),"niet bekend")))</f>
        <v>9890</v>
      </c>
      <c r="AI892" s="1026">
        <f t="shared" si="103"/>
        <v>0</v>
      </c>
    </row>
    <row r="893" spans="1:35" s="90" customFormat="1" ht="12.75" customHeight="1" x14ac:dyDescent="0.2">
      <c r="A893" s="2" t="s">
        <v>1379</v>
      </c>
      <c r="B893" s="1521">
        <v>120739</v>
      </c>
      <c r="C893" s="2" t="s">
        <v>1301</v>
      </c>
      <c r="D893" s="1" t="s">
        <v>68</v>
      </c>
      <c r="E893" s="39">
        <v>1</v>
      </c>
      <c r="F893" s="1">
        <v>16</v>
      </c>
      <c r="G893" s="1">
        <v>7</v>
      </c>
      <c r="H893" s="1">
        <v>3</v>
      </c>
      <c r="I893" s="74" t="s">
        <v>89</v>
      </c>
      <c r="J893" s="74" t="s">
        <v>309</v>
      </c>
      <c r="K893" s="74" t="s">
        <v>309</v>
      </c>
      <c r="L893" s="74" t="s">
        <v>309</v>
      </c>
      <c r="M893" s="74" t="s">
        <v>89</v>
      </c>
      <c r="N893" s="74" t="s">
        <v>89</v>
      </c>
      <c r="O893" s="74" t="s">
        <v>89</v>
      </c>
      <c r="P893" s="74" t="s">
        <v>89</v>
      </c>
      <c r="Q893" s="382"/>
      <c r="R893" s="2141">
        <v>42551</v>
      </c>
      <c r="S893" s="96">
        <f>IF(T893&lt;=0,"",(((T893-'In Productie'!$E$1)/7)+0.6))</f>
        <v>6079.3142857142857</v>
      </c>
      <c r="T893" s="180">
        <v>42551</v>
      </c>
      <c r="U893" s="6" t="s">
        <v>278</v>
      </c>
      <c r="V893" s="90" t="s">
        <v>1302</v>
      </c>
      <c r="W893" s="97">
        <v>8</v>
      </c>
      <c r="X893" s="101"/>
      <c r="Y893" s="101"/>
      <c r="Z893" s="588">
        <v>42508</v>
      </c>
      <c r="AE893" s="90">
        <f>IF(A893="","",(IFERROR(VLOOKUP(A893,Projecten!A$4:W$2618,5,FALSE),"niet bekend")))</f>
        <v>1</v>
      </c>
      <c r="AF893" s="972">
        <f t="shared" si="104"/>
        <v>1815.73</v>
      </c>
      <c r="AG893" s="1028">
        <f>IF(A893="","",(IFERROR(VLOOKUP(A893,Projecten!A$4:W$2618,23,FALSE),"niet bekend")))</f>
        <v>1815.73</v>
      </c>
      <c r="AH893" s="1028">
        <f>IF(A893="","",(IFERROR(VLOOKUP(A893,Projecten!A$4:W$2618,12,FALSE),"niet bekend")))</f>
        <v>1815.73</v>
      </c>
      <c r="AI893" s="1028">
        <f t="shared" si="103"/>
        <v>0</v>
      </c>
    </row>
    <row r="894" spans="1:35" s="4" customFormat="1" ht="12.75" customHeight="1" x14ac:dyDescent="0.2">
      <c r="A894" s="93" t="s">
        <v>1288</v>
      </c>
      <c r="B894" s="1521">
        <v>120741</v>
      </c>
      <c r="C894" s="2" t="s">
        <v>1287</v>
      </c>
      <c r="D894" s="1" t="s">
        <v>68</v>
      </c>
      <c r="E894" s="39">
        <v>1</v>
      </c>
      <c r="F894" s="1">
        <v>8</v>
      </c>
      <c r="G894" s="1">
        <v>5</v>
      </c>
      <c r="H894" s="1">
        <v>2</v>
      </c>
      <c r="I894" s="76" t="s">
        <v>89</v>
      </c>
      <c r="J894" s="76" t="s">
        <v>89</v>
      </c>
      <c r="K894" s="76" t="s">
        <v>309</v>
      </c>
      <c r="L894" s="41" t="s">
        <v>309</v>
      </c>
      <c r="M894" s="41" t="s">
        <v>89</v>
      </c>
      <c r="N894" s="41" t="s">
        <v>89</v>
      </c>
      <c r="O894" s="41" t="s">
        <v>89</v>
      </c>
      <c r="P894" s="41" t="s">
        <v>89</v>
      </c>
      <c r="Q894" s="272"/>
      <c r="R894" s="23">
        <v>42551</v>
      </c>
      <c r="S894" s="96">
        <f>IF(T894&lt;=0,"",(((T894-'In Productie'!$E$1)/7)+0.6))</f>
        <v>6078.3142857142857</v>
      </c>
      <c r="T894" s="177">
        <v>42544</v>
      </c>
      <c r="U894" s="6" t="s">
        <v>278</v>
      </c>
      <c r="V894" s="6" t="s">
        <v>1448</v>
      </c>
      <c r="W894" s="25">
        <v>22.4</v>
      </c>
      <c r="X894" s="79"/>
      <c r="Y894" s="79"/>
      <c r="Z894" s="586">
        <v>42510</v>
      </c>
      <c r="AE894" s="4">
        <f>IF(A894="","",(IFERROR(VLOOKUP(A894,Projecten!A$4:W$2618,5,FALSE),"niet bekend")))</f>
        <v>1</v>
      </c>
      <c r="AF894" s="973">
        <f t="shared" si="104"/>
        <v>5263</v>
      </c>
      <c r="AG894" s="1028">
        <f>IF(A894="","",(IFERROR(VLOOKUP(A894,Projecten!A$4:W$2618,23,FALSE),"niet bekend")))</f>
        <v>5263</v>
      </c>
      <c r="AH894" s="1028">
        <f>IF(A894="","",(IFERROR(VLOOKUP(A894,Projecten!A$4:W$2618,12,FALSE),"niet bekend")))</f>
        <v>5263</v>
      </c>
      <c r="AI894" s="1026">
        <f t="shared" si="103"/>
        <v>0</v>
      </c>
    </row>
    <row r="895" spans="1:35" x14ac:dyDescent="0.2">
      <c r="A895" s="93">
        <v>2016229</v>
      </c>
      <c r="B895" s="1492">
        <v>120723</v>
      </c>
      <c r="C895" s="2">
        <v>592816</v>
      </c>
      <c r="D895" s="1" t="s">
        <v>68</v>
      </c>
      <c r="E895" s="39">
        <v>1</v>
      </c>
      <c r="F895" s="1">
        <v>8</v>
      </c>
      <c r="G895" s="1">
        <v>4</v>
      </c>
      <c r="H895" s="1">
        <v>3</v>
      </c>
      <c r="I895" s="75" t="s">
        <v>89</v>
      </c>
      <c r="J895" s="75" t="s">
        <v>89</v>
      </c>
      <c r="K895" s="75" t="s">
        <v>309</v>
      </c>
      <c r="L895" s="7" t="s">
        <v>309</v>
      </c>
      <c r="M895" s="7" t="s">
        <v>89</v>
      </c>
      <c r="N895" s="7" t="s">
        <v>89</v>
      </c>
      <c r="O895" s="7" t="s">
        <v>89</v>
      </c>
      <c r="P895" s="7" t="s">
        <v>89</v>
      </c>
      <c r="Q895" s="5"/>
      <c r="R895" s="23">
        <v>42548</v>
      </c>
      <c r="S895" s="96">
        <f>IF(T895&lt;=0,"",(((T895-'In Productie'!$E$1)/7)+0.6))</f>
        <v>6078.3142857142857</v>
      </c>
      <c r="T895" s="177">
        <v>42544</v>
      </c>
      <c r="U895" s="6" t="s">
        <v>278</v>
      </c>
      <c r="V895" s="6" t="s">
        <v>1162</v>
      </c>
      <c r="W895" s="25">
        <v>18</v>
      </c>
      <c r="X895" s="6"/>
      <c r="Y895" s="6"/>
      <c r="Z895" s="587">
        <v>42510</v>
      </c>
      <c r="AE895" s="4">
        <f>IF(A895="","",(IFERROR(VLOOKUP(A895,Projecten!A$4:W$2618,5,FALSE),"niet bekend")))</f>
        <v>1</v>
      </c>
      <c r="AF895" s="973">
        <f t="shared" si="104"/>
        <v>3659</v>
      </c>
      <c r="AG895" s="1028">
        <f>IF(A895="","",(IFERROR(VLOOKUP(A895,Projecten!A$4:W$2618,23,FALSE),"niet bekend")))</f>
        <v>3659</v>
      </c>
      <c r="AH895" s="1028">
        <f>IF(A895="","",(IFERROR(VLOOKUP(A895,Projecten!A$4:W$2618,12,FALSE),"niet bekend")))</f>
        <v>3659</v>
      </c>
      <c r="AI895" s="1026">
        <f t="shared" si="103"/>
        <v>0</v>
      </c>
    </row>
    <row r="896" spans="1:35" s="90" customFormat="1" ht="12.75" customHeight="1" x14ac:dyDescent="0.2">
      <c r="A896" s="93" t="s">
        <v>1289</v>
      </c>
      <c r="B896" s="1492">
        <v>120723</v>
      </c>
      <c r="C896" s="2" t="s">
        <v>1282</v>
      </c>
      <c r="D896" s="1" t="s">
        <v>68</v>
      </c>
      <c r="E896" s="39">
        <v>1</v>
      </c>
      <c r="F896" s="1">
        <v>8</v>
      </c>
      <c r="G896" s="1">
        <v>4</v>
      </c>
      <c r="H896" s="1">
        <v>3</v>
      </c>
      <c r="I896" s="74" t="s">
        <v>89</v>
      </c>
      <c r="J896" s="74" t="s">
        <v>89</v>
      </c>
      <c r="K896" s="74" t="s">
        <v>89</v>
      </c>
      <c r="L896" s="74" t="s">
        <v>309</v>
      </c>
      <c r="M896" s="74" t="s">
        <v>89</v>
      </c>
      <c r="N896" s="74" t="s">
        <v>89</v>
      </c>
      <c r="O896" s="74" t="s">
        <v>89</v>
      </c>
      <c r="P896" s="74" t="s">
        <v>89</v>
      </c>
      <c r="Q896" s="382"/>
      <c r="R896" s="23">
        <v>42545</v>
      </c>
      <c r="S896" s="96">
        <f>IF(T896&lt;=0,"",(((T896-'In Productie'!$E$1)/7)+0.6))</f>
        <v>6077.3142857142857</v>
      </c>
      <c r="T896" s="180">
        <v>42537</v>
      </c>
      <c r="U896" s="6" t="s">
        <v>278</v>
      </c>
      <c r="V896" s="90" t="s">
        <v>1447</v>
      </c>
      <c r="W896" s="97">
        <v>19.5</v>
      </c>
      <c r="X896" s="101"/>
      <c r="Y896" s="101"/>
      <c r="Z896" s="588">
        <v>42509</v>
      </c>
      <c r="AE896" s="90">
        <f>IF(A896="","",(IFERROR(VLOOKUP(A896,Projecten!A$4:W$2618,5,FALSE),"niet bekend")))</f>
        <v>1</v>
      </c>
      <c r="AF896" s="972">
        <f t="shared" si="104"/>
        <v>5115.5200000000004</v>
      </c>
      <c r="AG896" s="1028">
        <f>IF(A896="","",(IFERROR(VLOOKUP(A896,Projecten!A$4:W$2618,23,FALSE),"niet bekend")))</f>
        <v>5115.5200000000004</v>
      </c>
      <c r="AH896" s="1028">
        <f>IF(A896="","",(IFERROR(VLOOKUP(A896,Projecten!A$4:W$2618,12,FALSE),"niet bekend")))</f>
        <v>5115.5200000000004</v>
      </c>
      <c r="AI896" s="1028">
        <f t="shared" si="103"/>
        <v>0</v>
      </c>
    </row>
    <row r="897" spans="1:35" s="90" customFormat="1" ht="12.75" customHeight="1" x14ac:dyDescent="0.2">
      <c r="A897" s="93">
        <v>2016056</v>
      </c>
      <c r="B897" s="1490">
        <v>120745</v>
      </c>
      <c r="C897" s="93" t="s">
        <v>1409</v>
      </c>
      <c r="D897" s="94" t="s">
        <v>68</v>
      </c>
      <c r="E897" s="1967">
        <v>0</v>
      </c>
      <c r="F897" s="405">
        <v>0</v>
      </c>
      <c r="G897" s="405">
        <v>9</v>
      </c>
      <c r="H897" s="405">
        <v>0</v>
      </c>
      <c r="I897" s="664" t="s">
        <v>309</v>
      </c>
      <c r="J897" s="664" t="s">
        <v>309</v>
      </c>
      <c r="K897" s="76" t="s">
        <v>309</v>
      </c>
      <c r="L897" s="76" t="s">
        <v>309</v>
      </c>
      <c r="M897" s="76" t="s">
        <v>89</v>
      </c>
      <c r="N897" s="76" t="s">
        <v>89</v>
      </c>
      <c r="O897" s="76" t="s">
        <v>89</v>
      </c>
      <c r="P897" s="76" t="s">
        <v>89</v>
      </c>
      <c r="Q897" s="382"/>
      <c r="R897" s="96"/>
      <c r="S897" s="96" t="s">
        <v>1467</v>
      </c>
      <c r="T897" s="180"/>
      <c r="W897" s="610">
        <v>9</v>
      </c>
      <c r="X897" s="101"/>
      <c r="Y897" s="101"/>
      <c r="Z897" s="588"/>
      <c r="AE897" s="90">
        <f>IF(A897="","",(IFERROR(VLOOKUP(A897,Projecten!A$4:W$2618,5,FALSE),"niet bekend")))</f>
        <v>7</v>
      </c>
      <c r="AF897" s="972">
        <f t="shared" si="104"/>
        <v>0</v>
      </c>
      <c r="AG897" s="1028">
        <f>IF(A897="","",(IFERROR(VLOOKUP(A897,Projecten!A$4:W$2618,23,FALSE),"niet bekend")))</f>
        <v>16709</v>
      </c>
      <c r="AH897" s="1028">
        <f>IF(A897="","",(IFERROR(VLOOKUP(A897,Projecten!A$4:W$2618,12,FALSE),"niet bekend")))</f>
        <v>16709</v>
      </c>
      <c r="AI897" s="1028">
        <f t="shared" si="103"/>
        <v>16709</v>
      </c>
    </row>
    <row r="898" spans="1:35" x14ac:dyDescent="0.2">
      <c r="A898" s="258">
        <v>2016228</v>
      </c>
      <c r="B898" s="1522">
        <v>120747</v>
      </c>
      <c r="C898" s="2" t="s">
        <v>1283</v>
      </c>
      <c r="D898" s="1" t="s">
        <v>68</v>
      </c>
      <c r="E898" s="1985">
        <v>1</v>
      </c>
      <c r="F898" s="392">
        <v>10</v>
      </c>
      <c r="G898" s="392">
        <v>3</v>
      </c>
      <c r="H898" s="392">
        <v>5</v>
      </c>
      <c r="I898" s="75" t="s">
        <v>89</v>
      </c>
      <c r="J898" s="75" t="s">
        <v>89</v>
      </c>
      <c r="K898" s="7" t="s">
        <v>309</v>
      </c>
      <c r="L898" s="7" t="s">
        <v>309</v>
      </c>
      <c r="M898" s="7" t="s">
        <v>89</v>
      </c>
      <c r="N898" s="7" t="s">
        <v>89</v>
      </c>
      <c r="O898" s="7" t="s">
        <v>89</v>
      </c>
      <c r="P898" s="7" t="s">
        <v>89</v>
      </c>
      <c r="Q898" s="5"/>
      <c r="R898" s="23">
        <v>42549</v>
      </c>
      <c r="S898" s="96">
        <f>IF(T898&lt;=0,"",(((T898-'In Productie'!$E$1)/7)+0.6))</f>
        <v>6078.3142857142857</v>
      </c>
      <c r="T898" s="177">
        <v>42544</v>
      </c>
      <c r="U898" s="6" t="s">
        <v>278</v>
      </c>
      <c r="W898" s="25">
        <v>22.4</v>
      </c>
      <c r="X898" s="6"/>
      <c r="Y898" s="6"/>
      <c r="Z898" s="587">
        <v>42509</v>
      </c>
      <c r="AE898" s="4">
        <f>IF(A898="","",(IFERROR(VLOOKUP(A898,Projecten!A$4:W$2618,5,FALSE),"niet bekend")))</f>
        <v>1</v>
      </c>
      <c r="AF898" s="973">
        <f t="shared" si="104"/>
        <v>4610</v>
      </c>
      <c r="AG898" s="1028">
        <f>IF(A898="","",(IFERROR(VLOOKUP(A898,Projecten!A$4:W$2618,23,FALSE),"niet bekend")))</f>
        <v>4610</v>
      </c>
      <c r="AH898" s="1028">
        <f>IF(A898="","",(IFERROR(VLOOKUP(A898,Projecten!A$4:W$2618,12,FALSE),"niet bekend")))</f>
        <v>4610</v>
      </c>
      <c r="AI898" s="1026">
        <f t="shared" si="103"/>
        <v>0</v>
      </c>
    </row>
    <row r="899" spans="1:35" s="90" customFormat="1" ht="12.75" customHeight="1" x14ac:dyDescent="0.2">
      <c r="A899" s="93">
        <v>2016293</v>
      </c>
      <c r="B899" s="1490">
        <v>120746</v>
      </c>
      <c r="C899" s="634" t="s">
        <v>1459</v>
      </c>
      <c r="D899" s="94" t="s">
        <v>68</v>
      </c>
      <c r="E899" s="91">
        <v>0</v>
      </c>
      <c r="F899" s="94">
        <v>1</v>
      </c>
      <c r="G899" s="94">
        <v>0</v>
      </c>
      <c r="H899" s="94">
        <v>0</v>
      </c>
      <c r="I899" s="74" t="s">
        <v>89</v>
      </c>
      <c r="J899" s="74" t="s">
        <v>89</v>
      </c>
      <c r="K899" s="74" t="s">
        <v>309</v>
      </c>
      <c r="L899" s="74" t="s">
        <v>309</v>
      </c>
      <c r="M899" s="74" t="s">
        <v>89</v>
      </c>
      <c r="N899" s="74" t="s">
        <v>89</v>
      </c>
      <c r="O899" s="74" t="s">
        <v>89</v>
      </c>
      <c r="P899" s="74" t="s">
        <v>89</v>
      </c>
      <c r="Q899" s="382"/>
      <c r="R899" s="96">
        <v>42548</v>
      </c>
      <c r="S899" s="96">
        <f>IF(T899&lt;=0,"",(((T899-'In Productie'!$E$1)/7)+0.6))</f>
        <v>6078.885714285715</v>
      </c>
      <c r="T899" s="180">
        <v>42548</v>
      </c>
      <c r="U899" s="90" t="s">
        <v>444</v>
      </c>
      <c r="W899" s="97">
        <v>2</v>
      </c>
      <c r="X899" s="101"/>
      <c r="Y899" s="101"/>
      <c r="Z899" s="382"/>
      <c r="AE899" s="90">
        <f>IF(A899="","",(IFERROR(VLOOKUP(A899,Projecten!A$4:W$2618,5,FALSE),"niet bekend")))</f>
        <v>0</v>
      </c>
      <c r="AF899" s="972">
        <f>AH899</f>
        <v>163</v>
      </c>
      <c r="AG899" s="1028">
        <f>IF(A899="","",(IFERROR(VLOOKUP(A899,Projecten!A$4:W$2618,23,FALSE),"niet bekend")))</f>
        <v>163</v>
      </c>
      <c r="AH899" s="1028">
        <f>IF(A899="","",(IFERROR(VLOOKUP(A899,Projecten!A$4:W$2618,12,FALSE),"niet bekend")))</f>
        <v>163</v>
      </c>
      <c r="AI899" s="1028">
        <f t="shared" si="103"/>
        <v>0</v>
      </c>
    </row>
    <row r="900" spans="1:35" s="4" customFormat="1" ht="12.75" customHeight="1" x14ac:dyDescent="0.2">
      <c r="A900" s="2">
        <v>2016247</v>
      </c>
      <c r="B900" s="1521" t="s">
        <v>1487</v>
      </c>
      <c r="C900" s="273" t="s">
        <v>1395</v>
      </c>
      <c r="D900" s="1" t="s">
        <v>68</v>
      </c>
      <c r="E900" s="39">
        <v>7</v>
      </c>
      <c r="F900" s="1">
        <v>58</v>
      </c>
      <c r="G900" s="1">
        <v>43</v>
      </c>
      <c r="H900" s="94">
        <v>8</v>
      </c>
      <c r="I900" s="76" t="s">
        <v>89</v>
      </c>
      <c r="J900" s="76" t="s">
        <v>89</v>
      </c>
      <c r="K900" s="41" t="s">
        <v>309</v>
      </c>
      <c r="L900" s="41" t="s">
        <v>309</v>
      </c>
      <c r="M900" s="41" t="s">
        <v>89</v>
      </c>
      <c r="N900" s="41" t="s">
        <v>89</v>
      </c>
      <c r="O900" s="41" t="s">
        <v>89</v>
      </c>
      <c r="P900" s="41" t="s">
        <v>89</v>
      </c>
      <c r="Q900" s="272"/>
      <c r="R900" s="23">
        <v>42550</v>
      </c>
      <c r="S900" s="23">
        <f>IF(T900&lt;=0,"",(((T900-'In Productie'!$E$1)/7)+0.6))</f>
        <v>6078.885714285715</v>
      </c>
      <c r="T900" s="181">
        <v>42548</v>
      </c>
      <c r="U900" s="4" t="s">
        <v>444</v>
      </c>
      <c r="V900" s="383" t="s">
        <v>1426</v>
      </c>
      <c r="W900" s="497">
        <v>107</v>
      </c>
      <c r="X900" s="79"/>
      <c r="Y900" s="79"/>
      <c r="Z900" s="586">
        <v>42520</v>
      </c>
      <c r="AE900" s="4">
        <f>IF(A900="","",(IFERROR(VLOOKUP(A900,Projecten!A$4:W$2618,5,FALSE),"niet bekend")))</f>
        <v>7</v>
      </c>
      <c r="AF900" s="973">
        <f t="shared" ref="AF900:AF907" si="105">IF(AE900="","",(E900/AE900*AH900))</f>
        <v>21186</v>
      </c>
      <c r="AG900" s="1028">
        <f>IF(A900="","",(IFERROR(VLOOKUP(A900,Projecten!A$4:W$2618,23,FALSE),"niet bekend")))</f>
        <v>21186</v>
      </c>
      <c r="AH900" s="1028">
        <f>IF(A900="","",(IFERROR(VLOOKUP(A900,Projecten!A$4:W$2618,12,FALSE),"niet bekend")))</f>
        <v>21186</v>
      </c>
      <c r="AI900" s="1026">
        <f t="shared" si="103"/>
        <v>0</v>
      </c>
    </row>
    <row r="901" spans="1:35" s="647" customFormat="1" ht="12.75" customHeight="1" x14ac:dyDescent="0.2">
      <c r="A901" s="648"/>
      <c r="B901" s="1523"/>
      <c r="C901" s="649"/>
      <c r="D901" s="650"/>
      <c r="E901" s="1986"/>
      <c r="F901" s="650"/>
      <c r="G901" s="650"/>
      <c r="H901" s="650"/>
      <c r="I901" s="651"/>
      <c r="J901" s="651"/>
      <c r="K901" s="651"/>
      <c r="L901" s="651"/>
      <c r="M901" s="651"/>
      <c r="N901" s="651"/>
      <c r="O901" s="651"/>
      <c r="P901" s="651"/>
      <c r="Q901" s="296"/>
      <c r="R901" s="96"/>
      <c r="S901" s="652"/>
      <c r="T901" s="653"/>
      <c r="W901" s="465"/>
      <c r="X901" s="646"/>
      <c r="Y901" s="646"/>
      <c r="Z901" s="296"/>
      <c r="AE901" s="430" t="str">
        <f>IF(A901="","",(IFERROR(VLOOKUP(A901,Projecten!A$4:W$2618,5,FALSE),"niet bekend")))</f>
        <v/>
      </c>
      <c r="AF901" s="980" t="str">
        <f t="shared" si="105"/>
        <v/>
      </c>
      <c r="AG901" s="1028" t="str">
        <f>IF(A901="","",(IFERROR(VLOOKUP(A901,Projecten!A$4:W$2618,23,FALSE),"niet bekend")))</f>
        <v/>
      </c>
      <c r="AH901" s="1028" t="str">
        <f>IF(A901="","",(IFERROR(VLOOKUP(A901,Projecten!A$4:W$2618,12,FALSE),"niet bekend")))</f>
        <v/>
      </c>
      <c r="AI901" s="1028" t="str">
        <f t="shared" si="103"/>
        <v/>
      </c>
    </row>
    <row r="902" spans="1:35" s="4" customFormat="1" ht="12.75" customHeight="1" x14ac:dyDescent="0.2">
      <c r="A902" s="93">
        <v>2016272</v>
      </c>
      <c r="B902" s="1492">
        <v>120728</v>
      </c>
      <c r="C902" s="2" t="s">
        <v>1392</v>
      </c>
      <c r="D902" s="1" t="s">
        <v>489</v>
      </c>
      <c r="E902" s="1985">
        <v>1</v>
      </c>
      <c r="F902" s="392">
        <v>1</v>
      </c>
      <c r="G902" s="392">
        <v>0</v>
      </c>
      <c r="H902" s="392">
        <v>1</v>
      </c>
      <c r="I902" s="613" t="s">
        <v>89</v>
      </c>
      <c r="J902" s="613" t="s">
        <v>89</v>
      </c>
      <c r="K902" s="41" t="s">
        <v>309</v>
      </c>
      <c r="L902" s="41" t="s">
        <v>309</v>
      </c>
      <c r="M902" s="41" t="s">
        <v>89</v>
      </c>
      <c r="N902" s="41" t="s">
        <v>89</v>
      </c>
      <c r="O902" s="41" t="s">
        <v>89</v>
      </c>
      <c r="P902" s="41" t="s">
        <v>89</v>
      </c>
      <c r="Q902" s="272"/>
      <c r="R902" s="23"/>
      <c r="S902" s="384">
        <v>26</v>
      </c>
      <c r="T902" s="181">
        <v>42550</v>
      </c>
      <c r="U902" s="4" t="s">
        <v>681</v>
      </c>
      <c r="W902" s="497">
        <v>4.5</v>
      </c>
      <c r="X902" s="79"/>
      <c r="Y902" s="79"/>
      <c r="Z902" s="586" t="s">
        <v>1428</v>
      </c>
      <c r="AE902" s="4">
        <f>IF(A902="","",(IFERROR(VLOOKUP(A902,Projecten!A$4:W$2618,5,FALSE),"niet bekend")))</f>
        <v>1</v>
      </c>
      <c r="AF902" s="973">
        <f t="shared" si="105"/>
        <v>747.15</v>
      </c>
      <c r="AG902" s="1028">
        <f>IF(A902="","",(IFERROR(VLOOKUP(A902,Projecten!A$4:W$2618,23,FALSE),"niet bekend")))</f>
        <v>747.15</v>
      </c>
      <c r="AH902" s="1028">
        <f>IF(A902="","",(IFERROR(VLOOKUP(A902,Projecten!A$4:W$2618,12,FALSE),"niet bekend")))</f>
        <v>747.15</v>
      </c>
      <c r="AI902" s="1026">
        <f t="shared" si="103"/>
        <v>0</v>
      </c>
    </row>
    <row r="903" spans="1:35" x14ac:dyDescent="0.2">
      <c r="A903" s="290">
        <v>2016215</v>
      </c>
      <c r="B903" s="1492">
        <v>120729</v>
      </c>
      <c r="C903" s="290" t="s">
        <v>1274</v>
      </c>
      <c r="D903" s="6" t="s">
        <v>489</v>
      </c>
      <c r="E903" s="7">
        <v>1</v>
      </c>
      <c r="F903" s="292">
        <v>8</v>
      </c>
      <c r="G903" s="292">
        <v>5</v>
      </c>
      <c r="H903" s="292">
        <v>3</v>
      </c>
      <c r="I903" s="75" t="s">
        <v>89</v>
      </c>
      <c r="J903" s="75" t="s">
        <v>89</v>
      </c>
      <c r="K903" s="7" t="s">
        <v>309</v>
      </c>
      <c r="L903" s="7" t="s">
        <v>309</v>
      </c>
      <c r="M903" s="7" t="s">
        <v>89</v>
      </c>
      <c r="N903" s="7" t="s">
        <v>89</v>
      </c>
      <c r="O903" s="7" t="s">
        <v>89</v>
      </c>
      <c r="P903" s="7" t="s">
        <v>89</v>
      </c>
      <c r="Q903" s="5"/>
      <c r="S903" s="96">
        <v>26</v>
      </c>
      <c r="T903" s="177">
        <v>42558</v>
      </c>
      <c r="U903" s="6" t="s">
        <v>681</v>
      </c>
      <c r="W903" s="25">
        <v>17.399999999999999</v>
      </c>
      <c r="X903" s="6"/>
      <c r="Y903" s="6"/>
      <c r="Z903" s="587">
        <v>42515</v>
      </c>
      <c r="AE903" s="4">
        <f>IF(A903="","",(IFERROR(VLOOKUP(A903,Projecten!A$4:W$2618,5,FALSE),"niet bekend")))</f>
        <v>1</v>
      </c>
      <c r="AF903" s="973">
        <f t="shared" si="105"/>
        <v>2517.67</v>
      </c>
      <c r="AG903" s="1028">
        <f>IF(A903="","",(IFERROR(VLOOKUP(A903,Projecten!A$4:W$2618,23,FALSE),"niet bekend")))</f>
        <v>2517.67</v>
      </c>
      <c r="AH903" s="1028">
        <f>IF(A903="","",(IFERROR(VLOOKUP(A903,Projecten!A$4:W$2618,12,FALSE),"niet bekend")))</f>
        <v>2517.67</v>
      </c>
      <c r="AI903" s="1026">
        <f t="shared" si="103"/>
        <v>0</v>
      </c>
    </row>
    <row r="904" spans="1:35" s="90" customFormat="1" ht="12.75" customHeight="1" x14ac:dyDescent="0.2">
      <c r="A904" s="2" t="s">
        <v>1380</v>
      </c>
      <c r="B904" s="1521">
        <v>120739</v>
      </c>
      <c r="C904" s="2" t="s">
        <v>1324</v>
      </c>
      <c r="D904" s="1" t="s">
        <v>489</v>
      </c>
      <c r="E904" s="39">
        <v>0</v>
      </c>
      <c r="F904" s="1">
        <v>13</v>
      </c>
      <c r="G904" s="1">
        <v>0</v>
      </c>
      <c r="H904" s="1">
        <v>0</v>
      </c>
      <c r="I904" s="74" t="s">
        <v>89</v>
      </c>
      <c r="J904" s="74" t="s">
        <v>309</v>
      </c>
      <c r="K904" s="74" t="s">
        <v>309</v>
      </c>
      <c r="L904" s="74" t="s">
        <v>309</v>
      </c>
      <c r="M904" s="74" t="s">
        <v>89</v>
      </c>
      <c r="N904" s="74" t="s">
        <v>89</v>
      </c>
      <c r="O904" s="74" t="s">
        <v>89</v>
      </c>
      <c r="P904" s="74" t="s">
        <v>89</v>
      </c>
      <c r="Q904" s="382"/>
      <c r="R904" s="2141"/>
      <c r="S904" s="96">
        <v>26</v>
      </c>
      <c r="T904" s="180"/>
      <c r="U904" s="6" t="s">
        <v>681</v>
      </c>
      <c r="W904" s="97">
        <v>7</v>
      </c>
      <c r="X904" s="101"/>
      <c r="Y904" s="101"/>
      <c r="Z904" s="588">
        <v>42514</v>
      </c>
      <c r="AE904" s="90">
        <f>IF(A904="","",(IFERROR(VLOOKUP(A904,Projecten!A$4:W$2618,5,FALSE),"niet bekend")))</f>
        <v>1</v>
      </c>
      <c r="AF904" s="972">
        <f t="shared" si="105"/>
        <v>0</v>
      </c>
      <c r="AG904" s="1028">
        <f>IF(A904="","",(IFERROR(VLOOKUP(A904,Projecten!A$4:W$2618,23,FALSE),"niet bekend")))</f>
        <v>1448.25</v>
      </c>
      <c r="AH904" s="1028">
        <f>IF(A904="","",(IFERROR(VLOOKUP(A904,Projecten!A$4:W$2618,12,FALSE),"niet bekend")))</f>
        <v>1448.25</v>
      </c>
      <c r="AI904" s="1028">
        <f t="shared" si="103"/>
        <v>1448.25</v>
      </c>
    </row>
    <row r="905" spans="1:35" s="90" customFormat="1" ht="12.75" customHeight="1" x14ac:dyDescent="0.2">
      <c r="A905" s="2" t="s">
        <v>1381</v>
      </c>
      <c r="B905" s="1521">
        <v>120739</v>
      </c>
      <c r="C905" s="2" t="s">
        <v>1325</v>
      </c>
      <c r="D905" s="1" t="s">
        <v>489</v>
      </c>
      <c r="E905" s="39">
        <v>0</v>
      </c>
      <c r="F905" s="1">
        <v>13</v>
      </c>
      <c r="G905" s="1">
        <v>0</v>
      </c>
      <c r="H905" s="1">
        <v>0</v>
      </c>
      <c r="I905" s="74" t="s">
        <v>89</v>
      </c>
      <c r="J905" s="74" t="s">
        <v>309</v>
      </c>
      <c r="K905" s="74" t="s">
        <v>309</v>
      </c>
      <c r="L905" s="74" t="s">
        <v>309</v>
      </c>
      <c r="M905" s="74" t="s">
        <v>89</v>
      </c>
      <c r="N905" s="74" t="s">
        <v>89</v>
      </c>
      <c r="O905" s="74" t="s">
        <v>89</v>
      </c>
      <c r="P905" s="74" t="s">
        <v>89</v>
      </c>
      <c r="Q905" s="382"/>
      <c r="R905" s="2141"/>
      <c r="S905" s="96">
        <v>26</v>
      </c>
      <c r="T905" s="180"/>
      <c r="U905" s="6" t="s">
        <v>681</v>
      </c>
      <c r="W905" s="97">
        <v>7</v>
      </c>
      <c r="X905" s="101"/>
      <c r="Y905" s="101"/>
      <c r="Z905" s="588">
        <v>42514</v>
      </c>
      <c r="AE905" s="90">
        <f>IF(A905="","",(IFERROR(VLOOKUP(A905,Projecten!A$4:W$2618,5,FALSE),"niet bekend")))</f>
        <v>1</v>
      </c>
      <c r="AF905" s="972">
        <f t="shared" si="105"/>
        <v>0</v>
      </c>
      <c r="AG905" s="1028">
        <f>IF(A905="","",(IFERROR(VLOOKUP(A905,Projecten!A$4:W$2618,23,FALSE),"niet bekend")))</f>
        <v>1378.72</v>
      </c>
      <c r="AH905" s="1028">
        <f>IF(A905="","",(IFERROR(VLOOKUP(A905,Projecten!A$4:W$2618,12,FALSE),"niet bekend")))</f>
        <v>1378.72</v>
      </c>
      <c r="AI905" s="1028">
        <f t="shared" si="103"/>
        <v>1378.72</v>
      </c>
    </row>
    <row r="906" spans="1:35" s="90" customFormat="1" ht="12.75" customHeight="1" x14ac:dyDescent="0.2">
      <c r="A906" s="2" t="s">
        <v>1382</v>
      </c>
      <c r="B906" s="1521">
        <v>120739</v>
      </c>
      <c r="C906" s="2" t="s">
        <v>1326</v>
      </c>
      <c r="D906" s="1" t="s">
        <v>489</v>
      </c>
      <c r="E906" s="39">
        <v>0</v>
      </c>
      <c r="F906" s="1">
        <v>7</v>
      </c>
      <c r="G906" s="1">
        <v>0</v>
      </c>
      <c r="H906" s="1">
        <v>0</v>
      </c>
      <c r="I906" s="74" t="s">
        <v>89</v>
      </c>
      <c r="J906" s="74" t="s">
        <v>309</v>
      </c>
      <c r="K906" s="74" t="s">
        <v>309</v>
      </c>
      <c r="L906" s="74" t="s">
        <v>309</v>
      </c>
      <c r="M906" s="74" t="s">
        <v>89</v>
      </c>
      <c r="N906" s="74" t="s">
        <v>89</v>
      </c>
      <c r="O906" s="74" t="s">
        <v>89</v>
      </c>
      <c r="P906" s="74" t="s">
        <v>89</v>
      </c>
      <c r="Q906" s="382"/>
      <c r="R906" s="2141"/>
      <c r="S906" s="96">
        <v>26</v>
      </c>
      <c r="T906" s="180"/>
      <c r="U906" s="6" t="s">
        <v>681</v>
      </c>
      <c r="W906" s="97">
        <v>4</v>
      </c>
      <c r="X906" s="101"/>
      <c r="Y906" s="101"/>
      <c r="Z906" s="588">
        <v>42514</v>
      </c>
      <c r="AE906" s="90">
        <f>IF(A906="","",(IFERROR(VLOOKUP(A906,Projecten!A$4:W$2618,5,FALSE),"niet bekend")))</f>
        <v>1</v>
      </c>
      <c r="AF906" s="972">
        <f t="shared" si="105"/>
        <v>0</v>
      </c>
      <c r="AG906" s="1028">
        <f>IF(A906="","",(IFERROR(VLOOKUP(A906,Projecten!A$4:W$2618,23,FALSE),"niet bekend")))</f>
        <v>803.45</v>
      </c>
      <c r="AH906" s="1028">
        <f>IF(A906="","",(IFERROR(VLOOKUP(A906,Projecten!A$4:W$2618,12,FALSE),"niet bekend")))</f>
        <v>803.45</v>
      </c>
      <c r="AI906" s="1028">
        <f t="shared" si="103"/>
        <v>803.45</v>
      </c>
    </row>
    <row r="907" spans="1:35" s="90" customFormat="1" ht="12.75" customHeight="1" x14ac:dyDescent="0.2">
      <c r="A907" s="2" t="s">
        <v>1383</v>
      </c>
      <c r="B907" s="1521">
        <v>120743</v>
      </c>
      <c r="C907" s="2" t="s">
        <v>1322</v>
      </c>
      <c r="D907" s="1" t="s">
        <v>489</v>
      </c>
      <c r="E907" s="39">
        <v>0</v>
      </c>
      <c r="F907" s="1">
        <v>14</v>
      </c>
      <c r="G907" s="1">
        <v>0</v>
      </c>
      <c r="H907" s="1">
        <v>0</v>
      </c>
      <c r="I907" s="74" t="s">
        <v>89</v>
      </c>
      <c r="J907" s="74" t="s">
        <v>309</v>
      </c>
      <c r="K907" s="74" t="s">
        <v>309</v>
      </c>
      <c r="L907" s="74" t="s">
        <v>309</v>
      </c>
      <c r="M907" s="74" t="s">
        <v>89</v>
      </c>
      <c r="N907" s="74" t="s">
        <v>89</v>
      </c>
      <c r="O907" s="74" t="s">
        <v>89</v>
      </c>
      <c r="P907" s="74" t="s">
        <v>89</v>
      </c>
      <c r="Q907" s="382"/>
      <c r="R907" s="2141"/>
      <c r="S907" s="96">
        <v>26</v>
      </c>
      <c r="T907" s="180"/>
      <c r="U907" s="6" t="s">
        <v>681</v>
      </c>
      <c r="W907" s="97">
        <v>7</v>
      </c>
      <c r="X907" s="101"/>
      <c r="Y907" s="101"/>
      <c r="Z907" s="588">
        <v>42520</v>
      </c>
      <c r="AE907" s="90">
        <f>IF(A907="","",(IFERROR(VLOOKUP(A907,Projecten!A$4:W$2618,5,FALSE),"niet bekend")))</f>
        <v>1</v>
      </c>
      <c r="AF907" s="972">
        <f t="shared" si="105"/>
        <v>0</v>
      </c>
      <c r="AG907" s="1028">
        <f>IF(A907="","",(IFERROR(VLOOKUP(A907,Projecten!A$4:W$2618,23,FALSE),"niet bekend")))</f>
        <v>1477.27</v>
      </c>
      <c r="AH907" s="1028">
        <f>IF(A907="","",(IFERROR(VLOOKUP(A907,Projecten!A$4:W$2618,12,FALSE),"niet bekend")))</f>
        <v>1477.27</v>
      </c>
      <c r="AI907" s="1028">
        <f t="shared" si="103"/>
        <v>1477.27</v>
      </c>
    </row>
    <row r="908" spans="1:35" s="90" customFormat="1" ht="12.75" customHeight="1" x14ac:dyDescent="0.2">
      <c r="A908" s="2" t="s">
        <v>1384</v>
      </c>
      <c r="B908" s="1521">
        <v>120743</v>
      </c>
      <c r="C908" s="2" t="s">
        <v>1103</v>
      </c>
      <c r="D908" s="1" t="s">
        <v>489</v>
      </c>
      <c r="E908" s="39">
        <v>0</v>
      </c>
      <c r="F908" s="1">
        <v>13</v>
      </c>
      <c r="G908" s="1">
        <v>0</v>
      </c>
      <c r="H908" s="1">
        <v>0</v>
      </c>
      <c r="I908" s="74" t="s">
        <v>89</v>
      </c>
      <c r="J908" s="74" t="s">
        <v>309</v>
      </c>
      <c r="K908" s="74" t="s">
        <v>309</v>
      </c>
      <c r="L908" s="74" t="s">
        <v>309</v>
      </c>
      <c r="M908" s="74" t="s">
        <v>89</v>
      </c>
      <c r="N908" s="74" t="s">
        <v>89</v>
      </c>
      <c r="O908" s="74" t="s">
        <v>89</v>
      </c>
      <c r="P908" s="74" t="s">
        <v>89</v>
      </c>
      <c r="Q908" s="382"/>
      <c r="R908" s="2141"/>
      <c r="S908" s="96">
        <v>26</v>
      </c>
      <c r="T908" s="180"/>
      <c r="U908" s="6" t="s">
        <v>681</v>
      </c>
      <c r="W908" s="97">
        <v>7</v>
      </c>
      <c r="X908" s="101"/>
      <c r="Y908" s="101"/>
      <c r="Z908" s="588">
        <v>42514</v>
      </c>
      <c r="AE908" s="90">
        <f>IF(A908="","",(IFERROR(VLOOKUP(A908,Projecten!A$4:W$2618,5,FALSE),"niet bekend")))</f>
        <v>0</v>
      </c>
      <c r="AF908" s="972">
        <f>AH908</f>
        <v>1378.72</v>
      </c>
      <c r="AG908" s="1028">
        <f>IF(A908="","",(IFERROR(VLOOKUP(A908,Projecten!A$4:W$2618,23,FALSE),"niet bekend")))</f>
        <v>1378.72</v>
      </c>
      <c r="AH908" s="1028">
        <f>IF(A908="","",(IFERROR(VLOOKUP(A908,Projecten!A$4:W$2618,12,FALSE),"niet bekend")))</f>
        <v>1378.72</v>
      </c>
      <c r="AI908" s="1028">
        <f t="shared" si="103"/>
        <v>0</v>
      </c>
    </row>
    <row r="909" spans="1:35" s="4" customFormat="1" ht="12.75" customHeight="1" x14ac:dyDescent="0.2">
      <c r="A909" s="290"/>
      <c r="B909" s="629"/>
      <c r="C909" s="351"/>
      <c r="D909" s="349"/>
      <c r="E909" s="1964"/>
      <c r="F909" s="349"/>
      <c r="G909" s="349"/>
      <c r="H909" s="119"/>
      <c r="I909" s="76"/>
      <c r="J909" s="76"/>
      <c r="K909" s="76"/>
      <c r="L909" s="76"/>
      <c r="M909" s="76"/>
      <c r="N909" s="41"/>
      <c r="O909" s="41"/>
      <c r="P909" s="41"/>
      <c r="Q909" s="272"/>
      <c r="R909" s="23"/>
      <c r="S909" s="23"/>
      <c r="T909" s="181"/>
      <c r="W909" s="25"/>
      <c r="X909" s="79"/>
      <c r="Y909" s="79"/>
      <c r="Z909" s="611"/>
      <c r="AE909" s="4" t="str">
        <f>IF(A909="","",(IFERROR(VLOOKUP(A909,Projecten!A$4:W$2618,5,FALSE),"niet bekend")))</f>
        <v/>
      </c>
      <c r="AF909" s="973" t="str">
        <f>IF(AE909="","",(E909/AE909*AH909))</f>
        <v/>
      </c>
      <c r="AG909" s="1028" t="str">
        <f>IF(A909="","",(IFERROR(VLOOKUP(A909,Projecten!A$4:W$2618,23,FALSE),"niet bekend")))</f>
        <v/>
      </c>
      <c r="AH909" s="1028" t="str">
        <f>IF(A909="","",(IFERROR(VLOOKUP(A909,Projecten!A$4:W$2618,12,FALSE),"niet bekend")))</f>
        <v/>
      </c>
      <c r="AI909" s="1026" t="str">
        <f t="shared" si="103"/>
        <v/>
      </c>
    </row>
    <row r="910" spans="1:35" x14ac:dyDescent="0.2">
      <c r="A910" s="117">
        <v>2016256</v>
      </c>
      <c r="B910" s="1492">
        <v>120730</v>
      </c>
      <c r="C910" s="290" t="s">
        <v>1472</v>
      </c>
      <c r="D910" s="292" t="s">
        <v>451</v>
      </c>
      <c r="E910" s="999">
        <v>1</v>
      </c>
      <c r="F910" s="292">
        <v>1</v>
      </c>
      <c r="G910" s="292">
        <v>0</v>
      </c>
      <c r="H910" s="292">
        <v>1</v>
      </c>
      <c r="I910" s="75" t="s">
        <v>89</v>
      </c>
      <c r="J910" s="75" t="s">
        <v>309</v>
      </c>
      <c r="K910" s="7" t="s">
        <v>309</v>
      </c>
      <c r="L910" s="7" t="s">
        <v>309</v>
      </c>
      <c r="M910" s="7" t="s">
        <v>89</v>
      </c>
      <c r="N910" s="7" t="s">
        <v>89</v>
      </c>
      <c r="O910" s="7" t="s">
        <v>89</v>
      </c>
      <c r="P910" s="7" t="s">
        <v>89</v>
      </c>
      <c r="Q910" s="5"/>
      <c r="S910" s="96">
        <v>25</v>
      </c>
      <c r="U910" s="6" t="s">
        <v>807</v>
      </c>
      <c r="V910" s="374" t="s">
        <v>1427</v>
      </c>
      <c r="W910" s="25">
        <v>4</v>
      </c>
      <c r="X910" s="6"/>
      <c r="Y910" s="6"/>
      <c r="Z910" s="587">
        <v>42527</v>
      </c>
      <c r="AE910" s="4">
        <f>IF(A910="","",(IFERROR(VLOOKUP(A910,Projecten!A$4:W$2618,5,FALSE),"niet bekend")))</f>
        <v>1</v>
      </c>
      <c r="AF910" s="973">
        <f>IF(AE910="","",(E910/AE910*AH910))</f>
        <v>499.53</v>
      </c>
      <c r="AG910" s="1028">
        <f>IF(A910="","",(IFERROR(VLOOKUP(A910,Projecten!A$4:W$2618,23,FALSE),"niet bekend")))</f>
        <v>499.53</v>
      </c>
      <c r="AH910" s="1028">
        <f>IF(A910="","",(IFERROR(VLOOKUP(A910,Projecten!A$4:W$2618,12,FALSE),"niet bekend")))</f>
        <v>499.53</v>
      </c>
      <c r="AI910" s="1026">
        <f t="shared" si="103"/>
        <v>0</v>
      </c>
    </row>
    <row r="911" spans="1:35" x14ac:dyDescent="0.2">
      <c r="A911" s="419">
        <v>2016218</v>
      </c>
      <c r="B911" s="1492">
        <v>120730</v>
      </c>
      <c r="C911" s="290" t="s">
        <v>1277</v>
      </c>
      <c r="D911" s="292" t="s">
        <v>451</v>
      </c>
      <c r="E911" s="999">
        <v>1</v>
      </c>
      <c r="F911" s="292">
        <v>9</v>
      </c>
      <c r="G911" s="292">
        <v>6</v>
      </c>
      <c r="H911" s="292">
        <v>5</v>
      </c>
      <c r="I911" s="75" t="s">
        <v>89</v>
      </c>
      <c r="J911" s="75" t="s">
        <v>89</v>
      </c>
      <c r="K911" s="7" t="s">
        <v>309</v>
      </c>
      <c r="L911" s="7" t="s">
        <v>309</v>
      </c>
      <c r="M911" s="7" t="s">
        <v>89</v>
      </c>
      <c r="N911" s="7" t="s">
        <v>89</v>
      </c>
      <c r="O911" s="7" t="s">
        <v>89</v>
      </c>
      <c r="P911" s="7" t="s">
        <v>89</v>
      </c>
      <c r="Q911" s="5"/>
      <c r="S911" s="96">
        <v>25</v>
      </c>
      <c r="U911" s="6" t="s">
        <v>934</v>
      </c>
      <c r="W911" s="25">
        <v>18.600000000000001</v>
      </c>
      <c r="X911" s="6"/>
      <c r="Y911" s="6"/>
      <c r="Z911" s="587">
        <v>42513</v>
      </c>
      <c r="AE911" s="4">
        <f>IF(A911="","",(IFERROR(VLOOKUP(A911,Projecten!A$4:W$2618,5,FALSE),"niet bekend")))</f>
        <v>1</v>
      </c>
      <c r="AF911" s="973">
        <f>IF(AE911="","",(E911/AE911*AH911))</f>
        <v>2821.71</v>
      </c>
      <c r="AG911" s="1028">
        <f>IF(A911="","",(IFERROR(VLOOKUP(A911,Projecten!A$4:W$2618,23,FALSE),"niet bekend")))</f>
        <v>2821.71</v>
      </c>
      <c r="AH911" s="1028">
        <f>IF(A911="","",(IFERROR(VLOOKUP(A911,Projecten!A$4:W$2618,12,FALSE),"niet bekend")))</f>
        <v>2821.71</v>
      </c>
      <c r="AI911" s="1026">
        <f t="shared" si="103"/>
        <v>0</v>
      </c>
    </row>
    <row r="912" spans="1:35" s="38" customFormat="1" ht="12.75" customHeight="1" x14ac:dyDescent="0.2">
      <c r="A912" s="30"/>
      <c r="B912" s="1491"/>
      <c r="C912" s="31"/>
      <c r="D912" s="31"/>
      <c r="E912" s="32"/>
      <c r="F912" s="31"/>
      <c r="G912" s="31"/>
      <c r="H912" s="31"/>
      <c r="I912" s="32"/>
      <c r="J912" s="32"/>
      <c r="K912" s="32"/>
      <c r="L912" s="32"/>
      <c r="M912" s="32"/>
      <c r="N912" s="32"/>
      <c r="O912" s="32"/>
      <c r="P912" s="32"/>
      <c r="Q912" s="527"/>
      <c r="R912" s="33"/>
      <c r="S912" s="1198"/>
      <c r="T912" s="176"/>
      <c r="U912" s="35"/>
      <c r="V912" s="35"/>
      <c r="W912" s="35"/>
      <c r="X912" s="83"/>
      <c r="Y912" s="84"/>
      <c r="Z912" s="36"/>
      <c r="AA912" s="608" t="s">
        <v>1332</v>
      </c>
      <c r="AB912" s="608" t="s">
        <v>1269</v>
      </c>
      <c r="AC912" s="608" t="s">
        <v>1333</v>
      </c>
      <c r="AF912" s="983"/>
      <c r="AG912" s="1030"/>
      <c r="AH912" s="1030"/>
      <c r="AI912" s="1030"/>
    </row>
    <row r="913" spans="1:35" s="1038" customFormat="1" ht="12.75" customHeight="1" x14ac:dyDescent="0.2">
      <c r="A913" s="1007"/>
      <c r="B913" s="1489"/>
      <c r="C913" s="1008">
        <f>SUM(F913:H913)</f>
        <v>363</v>
      </c>
      <c r="D913" s="1009"/>
      <c r="E913" s="1010">
        <f>SUM(E914:E950)</f>
        <v>22</v>
      </c>
      <c r="F913" s="1009">
        <f>SUM(F914:F950)</f>
        <v>186</v>
      </c>
      <c r="G913" s="1009">
        <f>SUM(G914:G950)</f>
        <v>107</v>
      </c>
      <c r="H913" s="1009">
        <f>SUM(H914:H950)</f>
        <v>70</v>
      </c>
      <c r="I913" s="1010"/>
      <c r="J913" s="1010"/>
      <c r="K913" s="1010"/>
      <c r="L913" s="1010"/>
      <c r="M913" s="1010"/>
      <c r="N913" s="1010"/>
      <c r="O913" s="1010"/>
      <c r="P913" s="1010"/>
      <c r="Q913" s="1044">
        <v>27</v>
      </c>
      <c r="R913" s="1045"/>
      <c r="S913" s="1199"/>
      <c r="T913" s="1046"/>
      <c r="U913" s="1047"/>
      <c r="V913" s="1048">
        <f>SUM(W913:W951)</f>
        <v>433.51560000000012</v>
      </c>
      <c r="W913" s="960"/>
      <c r="X913" s="1049">
        <v>314</v>
      </c>
      <c r="Y913" s="961">
        <f>V913-X913</f>
        <v>119.51560000000012</v>
      </c>
      <c r="Z913" s="1050"/>
      <c r="AA913" s="1038">
        <v>673.75</v>
      </c>
      <c r="AB913" s="1038">
        <v>208.25</v>
      </c>
      <c r="AC913" s="1038">
        <f>AA913-AB913</f>
        <v>465.5</v>
      </c>
      <c r="AE913" s="1038" t="str">
        <f>IF(A913="","",(IFERROR(VLOOKUP(A913,Projecten!A$4:W$2618,5,FALSE),"niet bekend")))</f>
        <v/>
      </c>
      <c r="AF913" s="1037">
        <f>SUM(AF914:AF951)</f>
        <v>71841.460000000006</v>
      </c>
      <c r="AG913" s="1027" t="str">
        <f>IF(A913="","",(IFERROR(VLOOKUP(A913,Projecten!A$4:W$2618,23,FALSE),"niet bekend")))</f>
        <v/>
      </c>
      <c r="AH913" s="1027" t="str">
        <f>IF(A913="","",(IFERROR(VLOOKUP(A913,Projecten!A$4:W$2618,12,FALSE),"niet bekend")))</f>
        <v/>
      </c>
      <c r="AI913" s="1027"/>
    </row>
    <row r="914" spans="1:35" s="4" customFormat="1" ht="12.75" customHeight="1" x14ac:dyDescent="0.2">
      <c r="A914" s="2"/>
      <c r="B914" s="1492"/>
      <c r="C914" s="1"/>
      <c r="D914" s="1"/>
      <c r="E914" s="39"/>
      <c r="F914" s="1"/>
      <c r="G914" s="1"/>
      <c r="H914" s="1"/>
      <c r="I914" s="74"/>
      <c r="J914" s="29"/>
      <c r="K914" s="29"/>
      <c r="L914" s="29"/>
      <c r="M914" s="29"/>
      <c r="N914" s="29"/>
      <c r="O914" s="29"/>
      <c r="P914" s="29"/>
      <c r="Q914" s="272" t="s">
        <v>1134</v>
      </c>
      <c r="R914" s="23"/>
      <c r="S914" s="23"/>
      <c r="T914" s="181"/>
      <c r="W914" s="25"/>
      <c r="X914" s="79"/>
      <c r="Y914" s="79"/>
      <c r="Z914" s="272"/>
      <c r="AE914" s="4" t="str">
        <f>IF(A914="","",(IFERROR(VLOOKUP(A914,Projecten!A$4:W$2618,5,FALSE),"niet bekend")))</f>
        <v/>
      </c>
      <c r="AF914" s="973" t="str">
        <f t="shared" ref="AF914:AF931" si="106">IF(AE914="","",(E914/AE914*AH914))</f>
        <v/>
      </c>
      <c r="AG914" s="1028" t="str">
        <f>IF(A914="","",(IFERROR(VLOOKUP(A914,Projecten!A$4:W$2618,23,FALSE),"niet bekend")))</f>
        <v/>
      </c>
      <c r="AH914" s="1028" t="str">
        <f>IF(A914="","",(IFERROR(VLOOKUP(A914,Projecten!A$4:W$2618,12,FALSE),"niet bekend")))</f>
        <v/>
      </c>
      <c r="AI914" s="1026" t="str">
        <f t="shared" ref="AI914:AI950" si="107">IF(AF914="","",(AH914-AF914))</f>
        <v/>
      </c>
    </row>
    <row r="915" spans="1:35" s="90" customFormat="1" ht="12.75" customHeight="1" x14ac:dyDescent="0.2">
      <c r="A915" s="93"/>
      <c r="B915" s="1490"/>
      <c r="C915" s="94"/>
      <c r="D915" s="94"/>
      <c r="E915" s="91"/>
      <c r="F915" s="94"/>
      <c r="G915" s="94"/>
      <c r="H915" s="685"/>
      <c r="I915" s="74"/>
      <c r="J915" s="74"/>
      <c r="K915" s="74"/>
      <c r="L915" s="74"/>
      <c r="M915" s="74"/>
      <c r="N915" s="74"/>
      <c r="O915" s="74"/>
      <c r="P915" s="74"/>
      <c r="Q915" s="382"/>
      <c r="R915" s="96"/>
      <c r="S915" s="96"/>
      <c r="T915" s="180"/>
      <c r="W915" s="97"/>
      <c r="X915" s="101"/>
      <c r="Y915" s="101"/>
      <c r="Z915" s="382"/>
      <c r="AE915" s="90" t="str">
        <f>IF(A915="","",(IFERROR(VLOOKUP(A915,Projecten!A$4:W$2618,5,FALSE),"niet bekend")))</f>
        <v/>
      </c>
      <c r="AF915" s="972" t="str">
        <f t="shared" si="106"/>
        <v/>
      </c>
      <c r="AG915" s="1028" t="str">
        <f>IF(A915="","",(IFERROR(VLOOKUP(A915,Projecten!A$4:W$2618,23,FALSE),"niet bekend")))</f>
        <v/>
      </c>
      <c r="AH915" s="1028" t="str">
        <f>IF(A915="","",(IFERROR(VLOOKUP(A915,Projecten!A$4:W$2618,12,FALSE),"niet bekend")))</f>
        <v/>
      </c>
      <c r="AI915" s="1028" t="str">
        <f t="shared" si="107"/>
        <v/>
      </c>
    </row>
    <row r="916" spans="1:35" s="540" customFormat="1" ht="12.75" customHeight="1" x14ac:dyDescent="0.2">
      <c r="B916" s="626"/>
      <c r="C916" s="627" t="s">
        <v>1317</v>
      </c>
      <c r="D916" s="625"/>
      <c r="E916" s="1982"/>
      <c r="F916" s="625"/>
      <c r="G916" s="693"/>
      <c r="H916" s="694"/>
      <c r="I916" s="568"/>
      <c r="J916" s="541"/>
      <c r="K916" s="541"/>
      <c r="L916" s="541"/>
      <c r="M916" s="541"/>
      <c r="N916" s="541"/>
      <c r="O916" s="541"/>
      <c r="P916" s="541"/>
      <c r="Q916" s="539"/>
      <c r="R916" s="384"/>
      <c r="S916" s="543"/>
      <c r="T916" s="544"/>
      <c r="W916" s="545">
        <v>24.25</v>
      </c>
      <c r="X916" s="546"/>
      <c r="Y916" s="546"/>
      <c r="Z916" s="539"/>
      <c r="AE916" s="383" t="str">
        <f>IF(A916="","",(IFERROR(VLOOKUP(A916,Projecten!A$4:W$2618,5,FALSE),"niet bekend")))</f>
        <v/>
      </c>
      <c r="AF916" s="975" t="str">
        <f t="shared" si="106"/>
        <v/>
      </c>
      <c r="AG916" s="1028" t="str">
        <f>IF(A916="","",(IFERROR(VLOOKUP(A916,Projecten!A$4:W$2618,23,FALSE),"niet bekend")))</f>
        <v/>
      </c>
      <c r="AH916" s="1028" t="str">
        <f>IF(A916="","",(IFERROR(VLOOKUP(A916,Projecten!A$4:W$2618,12,FALSE),"niet bekend")))</f>
        <v/>
      </c>
      <c r="AI916" s="1026" t="str">
        <f t="shared" si="107"/>
        <v/>
      </c>
    </row>
    <row r="917" spans="1:35" s="540" customFormat="1" ht="12.75" customHeight="1" x14ac:dyDescent="0.2">
      <c r="B917" s="626"/>
      <c r="C917" s="627" t="s">
        <v>1565</v>
      </c>
      <c r="D917" s="625"/>
      <c r="E917" s="1982"/>
      <c r="F917" s="625"/>
      <c r="G917" s="693"/>
      <c r="H917" s="694"/>
      <c r="I917" s="568"/>
      <c r="J917" s="541"/>
      <c r="K917" s="541"/>
      <c r="L917" s="541"/>
      <c r="M917" s="541"/>
      <c r="N917" s="541"/>
      <c r="O917" s="541"/>
      <c r="P917" s="541"/>
      <c r="Q917" s="539"/>
      <c r="R917" s="384"/>
      <c r="S917" s="543"/>
      <c r="T917" s="544"/>
      <c r="W917" s="545">
        <v>13.25</v>
      </c>
      <c r="X917" s="546"/>
      <c r="Y917" s="546"/>
      <c r="Z917" s="539"/>
      <c r="AE917" s="383" t="str">
        <f>IF(A917="","",(IFERROR(VLOOKUP(A917,Projecten!A$4:W$2618,5,FALSE),"niet bekend")))</f>
        <v/>
      </c>
      <c r="AF917" s="975" t="str">
        <f t="shared" si="106"/>
        <v/>
      </c>
      <c r="AG917" s="1028" t="str">
        <f>IF(A917="","",(IFERROR(VLOOKUP(A917,Projecten!A$4:W$2618,23,FALSE),"niet bekend")))</f>
        <v/>
      </c>
      <c r="AH917" s="1028" t="str">
        <f>IF(A917="","",(IFERROR(VLOOKUP(A917,Projecten!A$4:W$2618,12,FALSE),"niet bekend")))</f>
        <v/>
      </c>
      <c r="AI917" s="1026" t="str">
        <f t="shared" si="107"/>
        <v/>
      </c>
    </row>
    <row r="918" spans="1:35" s="540" customFormat="1" ht="12.75" customHeight="1" x14ac:dyDescent="0.2">
      <c r="B918" s="626"/>
      <c r="C918" s="627" t="s">
        <v>1513</v>
      </c>
      <c r="D918" s="625"/>
      <c r="E918" s="1982"/>
      <c r="F918" s="625"/>
      <c r="G918" s="693"/>
      <c r="H918" s="694"/>
      <c r="I918" s="568"/>
      <c r="J918" s="541"/>
      <c r="K918" s="541"/>
      <c r="L918" s="541"/>
      <c r="M918" s="541"/>
      <c r="N918" s="541"/>
      <c r="O918" s="541"/>
      <c r="P918" s="541"/>
      <c r="Q918" s="539"/>
      <c r="R918" s="384"/>
      <c r="S918" s="543"/>
      <c r="T918" s="544"/>
      <c r="W918" s="545">
        <v>0.5</v>
      </c>
      <c r="X918" s="546"/>
      <c r="Y918" s="546"/>
      <c r="Z918" s="539"/>
      <c r="AE918" s="383" t="str">
        <f>IF(A918="","",(IFERROR(VLOOKUP(A918,Projecten!A$4:W$2618,5,FALSE),"niet bekend")))</f>
        <v/>
      </c>
      <c r="AF918" s="975" t="str">
        <f t="shared" si="106"/>
        <v/>
      </c>
      <c r="AG918" s="1028" t="str">
        <f>IF(A918="","",(IFERROR(VLOOKUP(A918,Projecten!A$4:W$2618,23,FALSE),"niet bekend")))</f>
        <v/>
      </c>
      <c r="AH918" s="1028" t="str">
        <f>IF(A918="","",(IFERROR(VLOOKUP(A918,Projecten!A$4:W$2618,12,FALSE),"niet bekend")))</f>
        <v/>
      </c>
      <c r="AI918" s="1026" t="str">
        <f t="shared" si="107"/>
        <v/>
      </c>
    </row>
    <row r="919" spans="1:35" s="540" customFormat="1" ht="12.75" customHeight="1" x14ac:dyDescent="0.2">
      <c r="B919" s="626"/>
      <c r="C919" s="627"/>
      <c r="D919" s="625"/>
      <c r="E919" s="1982"/>
      <c r="F919" s="625"/>
      <c r="G919" s="693"/>
      <c r="H919" s="694"/>
      <c r="I919" s="568"/>
      <c r="J919" s="541"/>
      <c r="K919" s="541"/>
      <c r="L919" s="541"/>
      <c r="M919" s="541"/>
      <c r="N919" s="541"/>
      <c r="O919" s="541"/>
      <c r="P919" s="541"/>
      <c r="Q919" s="539"/>
      <c r="R919" s="384"/>
      <c r="S919" s="543"/>
      <c r="T919" s="544"/>
      <c r="W919" s="545"/>
      <c r="X919" s="546"/>
      <c r="Y919" s="546"/>
      <c r="Z919" s="539"/>
      <c r="AE919" s="383" t="str">
        <f>IF(A919="","",(IFERROR(VLOOKUP(A919,Projecten!A$4:W$2618,5,FALSE),"niet bekend")))</f>
        <v/>
      </c>
      <c r="AF919" s="975" t="str">
        <f t="shared" si="106"/>
        <v/>
      </c>
      <c r="AG919" s="1028" t="str">
        <f>IF(A919="","",(IFERROR(VLOOKUP(A919,Projecten!A$4:W$2618,23,FALSE),"niet bekend")))</f>
        <v/>
      </c>
      <c r="AH919" s="1028" t="str">
        <f>IF(A919="","",(IFERROR(VLOOKUP(A919,Projecten!A$4:W$2618,12,FALSE),"niet bekend")))</f>
        <v/>
      </c>
      <c r="AI919" s="1026" t="str">
        <f t="shared" si="107"/>
        <v/>
      </c>
    </row>
    <row r="920" spans="1:35" s="433" customFormat="1" ht="12.75" customHeight="1" x14ac:dyDescent="0.2">
      <c r="B920" s="697"/>
      <c r="C920" s="698" t="s">
        <v>1525</v>
      </c>
      <c r="D920" s="633"/>
      <c r="E920" s="536"/>
      <c r="F920" s="633"/>
      <c r="G920" s="699"/>
      <c r="H920" s="700"/>
      <c r="I920" s="701"/>
      <c r="J920" s="562"/>
      <c r="K920" s="562"/>
      <c r="L920" s="562"/>
      <c r="M920" s="562"/>
      <c r="N920" s="562"/>
      <c r="O920" s="562"/>
      <c r="P920" s="562"/>
      <c r="Q920" s="452"/>
      <c r="R920" s="384"/>
      <c r="S920" s="564"/>
      <c r="T920" s="565"/>
      <c r="W920" s="469">
        <v>2.5</v>
      </c>
      <c r="X920" s="566"/>
      <c r="Y920" s="566"/>
      <c r="Z920" s="452"/>
      <c r="AE920" s="383" t="str">
        <f>IF(A920="","",(IFERROR(VLOOKUP(A920,Projecten!A$4:W$2618,5,FALSE),"niet bekend")))</f>
        <v/>
      </c>
      <c r="AF920" s="978" t="str">
        <f t="shared" si="106"/>
        <v/>
      </c>
      <c r="AG920" s="1028" t="str">
        <f>IF(A920="","",(IFERROR(VLOOKUP(A920,Projecten!A$4:W$2618,23,FALSE),"niet bekend")))</f>
        <v/>
      </c>
      <c r="AH920" s="1028" t="str">
        <f>IF(A920="","",(IFERROR(VLOOKUP(A920,Projecten!A$4:W$2618,12,FALSE),"niet bekend")))</f>
        <v/>
      </c>
      <c r="AI920" s="1026" t="str">
        <f t="shared" si="107"/>
        <v/>
      </c>
    </row>
    <row r="921" spans="1:35" s="433" customFormat="1" ht="12.75" customHeight="1" x14ac:dyDescent="0.2">
      <c r="B921" s="697"/>
      <c r="C921" s="698" t="s">
        <v>1527</v>
      </c>
      <c r="D921" s="633"/>
      <c r="E921" s="536"/>
      <c r="F921" s="633"/>
      <c r="G921" s="699"/>
      <c r="H921" s="700"/>
      <c r="I921" s="701"/>
      <c r="J921" s="562"/>
      <c r="K921" s="562"/>
      <c r="L921" s="562"/>
      <c r="M921" s="562"/>
      <c r="N921" s="562"/>
      <c r="O921" s="562"/>
      <c r="P921" s="562"/>
      <c r="Q921" s="452"/>
      <c r="R921" s="384"/>
      <c r="S921" s="564"/>
      <c r="T921" s="565"/>
      <c r="W921" s="469">
        <v>2.5</v>
      </c>
      <c r="X921" s="566"/>
      <c r="Y921" s="566"/>
      <c r="Z921" s="452"/>
      <c r="AE921" s="383" t="str">
        <f>IF(A921="","",(IFERROR(VLOOKUP(A921,Projecten!A$4:W$2618,5,FALSE),"niet bekend")))</f>
        <v/>
      </c>
      <c r="AF921" s="978" t="str">
        <f t="shared" si="106"/>
        <v/>
      </c>
      <c r="AG921" s="1028" t="str">
        <f>IF(A921="","",(IFERROR(VLOOKUP(A921,Projecten!A$4:W$2618,23,FALSE),"niet bekend")))</f>
        <v/>
      </c>
      <c r="AH921" s="1028" t="str">
        <f>IF(A921="","",(IFERROR(VLOOKUP(A921,Projecten!A$4:W$2618,12,FALSE),"niet bekend")))</f>
        <v/>
      </c>
      <c r="AI921" s="1026" t="str">
        <f t="shared" si="107"/>
        <v/>
      </c>
    </row>
    <row r="922" spans="1:35" s="433" customFormat="1" ht="12.75" customHeight="1" x14ac:dyDescent="0.2">
      <c r="B922" s="697"/>
      <c r="C922" s="698" t="s">
        <v>1582</v>
      </c>
      <c r="D922" s="633"/>
      <c r="E922" s="536"/>
      <c r="F922" s="633"/>
      <c r="G922" s="699"/>
      <c r="H922" s="700"/>
      <c r="I922" s="701"/>
      <c r="J922" s="562"/>
      <c r="K922" s="562"/>
      <c r="L922" s="562"/>
      <c r="M922" s="562"/>
      <c r="N922" s="562"/>
      <c r="O922" s="562"/>
      <c r="P922" s="562"/>
      <c r="Q922" s="452"/>
      <c r="R922" s="384"/>
      <c r="S922" s="564"/>
      <c r="T922" s="565"/>
      <c r="W922" s="469">
        <v>2</v>
      </c>
      <c r="X922" s="566"/>
      <c r="Y922" s="566"/>
      <c r="Z922" s="452"/>
      <c r="AE922" s="383" t="str">
        <f>IF(A922="","",(IFERROR(VLOOKUP(A922,Projecten!A$4:W$2618,5,FALSE),"niet bekend")))</f>
        <v/>
      </c>
      <c r="AF922" s="978" t="str">
        <f t="shared" si="106"/>
        <v/>
      </c>
      <c r="AG922" s="1028" t="str">
        <f>IF(A922="","",(IFERROR(VLOOKUP(A922,Projecten!A$4:W$2618,23,FALSE),"niet bekend")))</f>
        <v/>
      </c>
      <c r="AH922" s="1028" t="str">
        <f>IF(A922="","",(IFERROR(VLOOKUP(A922,Projecten!A$4:W$2618,12,FALSE),"niet bekend")))</f>
        <v/>
      </c>
      <c r="AI922" s="1026" t="str">
        <f t="shared" si="107"/>
        <v/>
      </c>
    </row>
    <row r="923" spans="1:35" s="433" customFormat="1" ht="12.75" customHeight="1" x14ac:dyDescent="0.2">
      <c r="B923" s="697"/>
      <c r="C923" s="698" t="s">
        <v>1583</v>
      </c>
      <c r="D923" s="633"/>
      <c r="E923" s="536"/>
      <c r="F923" s="633"/>
      <c r="G923" s="699"/>
      <c r="H923" s="700"/>
      <c r="I923" s="701"/>
      <c r="J923" s="562"/>
      <c r="K923" s="562"/>
      <c r="L923" s="562"/>
      <c r="M923" s="562"/>
      <c r="N923" s="562"/>
      <c r="O923" s="562"/>
      <c r="P923" s="562"/>
      <c r="Q923" s="452"/>
      <c r="R923" s="384"/>
      <c r="S923" s="564"/>
      <c r="T923" s="565"/>
      <c r="W923" s="469">
        <v>2</v>
      </c>
      <c r="X923" s="566"/>
      <c r="Y923" s="566"/>
      <c r="Z923" s="452"/>
      <c r="AE923" s="383" t="str">
        <f>IF(A923="","",(IFERROR(VLOOKUP(A923,Projecten!A$4:W$2618,5,FALSE),"niet bekend")))</f>
        <v/>
      </c>
      <c r="AF923" s="978" t="str">
        <f t="shared" si="106"/>
        <v/>
      </c>
      <c r="AG923" s="1028" t="str">
        <f>IF(A923="","",(IFERROR(VLOOKUP(A923,Projecten!A$4:W$2618,23,FALSE),"niet bekend")))</f>
        <v/>
      </c>
      <c r="AH923" s="1028" t="str">
        <f>IF(A923="","",(IFERROR(VLOOKUP(A923,Projecten!A$4:W$2618,12,FALSE),"niet bekend")))</f>
        <v/>
      </c>
      <c r="AI923" s="1026" t="str">
        <f t="shared" si="107"/>
        <v/>
      </c>
    </row>
    <row r="924" spans="1:35" s="433" customFormat="1" ht="12.75" customHeight="1" x14ac:dyDescent="0.2">
      <c r="B924" s="697"/>
      <c r="C924" s="698" t="s">
        <v>1620</v>
      </c>
      <c r="D924" s="633"/>
      <c r="E924" s="536"/>
      <c r="F924" s="633"/>
      <c r="G924" s="699"/>
      <c r="H924" s="700"/>
      <c r="I924" s="701"/>
      <c r="J924" s="562"/>
      <c r="K924" s="562"/>
      <c r="L924" s="562"/>
      <c r="M924" s="562"/>
      <c r="N924" s="562"/>
      <c r="O924" s="562"/>
      <c r="P924" s="562"/>
      <c r="Q924" s="452"/>
      <c r="R924" s="384"/>
      <c r="S924" s="564"/>
      <c r="T924" s="565"/>
      <c r="W924" s="469">
        <v>6</v>
      </c>
      <c r="X924" s="566"/>
      <c r="Y924" s="566"/>
      <c r="Z924" s="452"/>
      <c r="AE924" s="383" t="str">
        <f>IF(A924="","",(IFERROR(VLOOKUP(A924,Projecten!A$4:W$2618,5,FALSE),"niet bekend")))</f>
        <v/>
      </c>
      <c r="AF924" s="978" t="str">
        <f t="shared" si="106"/>
        <v/>
      </c>
      <c r="AG924" s="1028" t="str">
        <f>IF(A924="","",(IFERROR(VLOOKUP(A924,Projecten!A$4:W$2618,23,FALSE),"niet bekend")))</f>
        <v/>
      </c>
      <c r="AH924" s="1028" t="str">
        <f>IF(A924="","",(IFERROR(VLOOKUP(A924,Projecten!A$4:W$2618,12,FALSE),"niet bekend")))</f>
        <v/>
      </c>
      <c r="AI924" s="1026" t="str">
        <f t="shared" si="107"/>
        <v/>
      </c>
    </row>
    <row r="925" spans="1:35" x14ac:dyDescent="0.2">
      <c r="A925" s="4"/>
      <c r="Q925" s="5"/>
      <c r="W925" s="25"/>
      <c r="X925" s="6"/>
      <c r="Y925" s="6"/>
      <c r="Z925" s="5"/>
      <c r="AE925" s="4" t="str">
        <f>IF(A925="","",(IFERROR(VLOOKUP(A925,Projecten!A$4:W$2618,5,FALSE),"niet bekend")))</f>
        <v/>
      </c>
      <c r="AF925" s="973" t="str">
        <f t="shared" si="106"/>
        <v/>
      </c>
      <c r="AG925" s="1028" t="str">
        <f>IF(A925="","",(IFERROR(VLOOKUP(A925,Projecten!A$4:W$2618,23,FALSE),"niet bekend")))</f>
        <v/>
      </c>
      <c r="AH925" s="1028" t="str">
        <f>IF(A925="","",(IFERROR(VLOOKUP(A925,Projecten!A$4:W$2618,12,FALSE),"niet bekend")))</f>
        <v/>
      </c>
      <c r="AI925" s="1026" t="str">
        <f t="shared" si="107"/>
        <v/>
      </c>
    </row>
    <row r="926" spans="1:35" x14ac:dyDescent="0.2">
      <c r="A926" s="93">
        <v>2016245</v>
      </c>
      <c r="B926" s="1521">
        <v>120748</v>
      </c>
      <c r="C926" s="2">
        <v>525016</v>
      </c>
      <c r="D926" s="1" t="s">
        <v>68</v>
      </c>
      <c r="E926" s="39">
        <v>1</v>
      </c>
      <c r="F926" s="1">
        <v>10</v>
      </c>
      <c r="G926" s="1">
        <v>5</v>
      </c>
      <c r="H926" s="1">
        <v>3</v>
      </c>
      <c r="I926" s="75" t="s">
        <v>89</v>
      </c>
      <c r="J926" s="75" t="s">
        <v>89</v>
      </c>
      <c r="K926" s="75" t="s">
        <v>309</v>
      </c>
      <c r="L926" s="75" t="s">
        <v>309</v>
      </c>
      <c r="M926" s="75" t="s">
        <v>89</v>
      </c>
      <c r="N926" s="7" t="s">
        <v>89</v>
      </c>
      <c r="O926" s="7" t="s">
        <v>89</v>
      </c>
      <c r="P926" s="7" t="s">
        <v>89</v>
      </c>
      <c r="Q926" s="5"/>
      <c r="R926" s="23">
        <v>42550</v>
      </c>
      <c r="S926" s="96">
        <f>IF(T926&lt;=0,"",(((T926-'In Productie'!$E$1)/7)+0.6))</f>
        <v>6078.3142857142857</v>
      </c>
      <c r="T926" s="177">
        <v>42544</v>
      </c>
      <c r="U926" s="6" t="s">
        <v>278</v>
      </c>
      <c r="V926" s="6" t="s">
        <v>1162</v>
      </c>
      <c r="W926" s="25">
        <v>16.399999999999999</v>
      </c>
      <c r="X926" s="6"/>
      <c r="Y926" s="6"/>
      <c r="Z926" s="587">
        <v>42516</v>
      </c>
      <c r="AE926" s="4">
        <f>IF(A926="","",(IFERROR(VLOOKUP(A926,Projecten!A$4:W$2618,5,FALSE),"niet bekend")))</f>
        <v>1</v>
      </c>
      <c r="AF926" s="973">
        <f t="shared" si="106"/>
        <v>3410</v>
      </c>
      <c r="AG926" s="1028">
        <f>IF(A926="","",(IFERROR(VLOOKUP(A926,Projecten!A$4:W$2618,23,FALSE),"niet bekend")))</f>
        <v>3410</v>
      </c>
      <c r="AH926" s="1028">
        <f>IF(A926="","",(IFERROR(VLOOKUP(A926,Projecten!A$4:W$2618,12,FALSE),"niet bekend")))</f>
        <v>3410</v>
      </c>
      <c r="AI926" s="1026">
        <f t="shared" si="107"/>
        <v>0</v>
      </c>
    </row>
    <row r="927" spans="1:35" x14ac:dyDescent="0.2">
      <c r="A927" s="93">
        <v>2016231</v>
      </c>
      <c r="B927" s="1521">
        <v>120748</v>
      </c>
      <c r="C927" s="2" t="s">
        <v>1396</v>
      </c>
      <c r="D927" s="1" t="s">
        <v>68</v>
      </c>
      <c r="E927" s="39">
        <v>1</v>
      </c>
      <c r="F927" s="1">
        <v>7</v>
      </c>
      <c r="G927" s="1">
        <v>4</v>
      </c>
      <c r="H927" s="1">
        <v>5</v>
      </c>
      <c r="I927" s="75" t="s">
        <v>89</v>
      </c>
      <c r="J927" s="75" t="s">
        <v>89</v>
      </c>
      <c r="K927" s="75" t="s">
        <v>309</v>
      </c>
      <c r="L927" s="75" t="s">
        <v>309</v>
      </c>
      <c r="M927" s="75" t="s">
        <v>89</v>
      </c>
      <c r="N927" s="7" t="s">
        <v>89</v>
      </c>
      <c r="O927" s="7" t="s">
        <v>89</v>
      </c>
      <c r="P927" s="7" t="s">
        <v>89</v>
      </c>
      <c r="Q927" s="5"/>
      <c r="R927" s="23">
        <v>42550</v>
      </c>
      <c r="S927" s="96">
        <f>IF(T927&lt;=0,"",(((T927-'In Productie'!$E$1)/7)+0.6))</f>
        <v>6078.3142857142857</v>
      </c>
      <c r="T927" s="177">
        <v>42544</v>
      </c>
      <c r="U927" s="6" t="s">
        <v>278</v>
      </c>
      <c r="V927" s="6" t="s">
        <v>1162</v>
      </c>
      <c r="W927" s="25">
        <v>18.3</v>
      </c>
      <c r="X927" s="6"/>
      <c r="Y927" s="6"/>
      <c r="Z927" s="587">
        <v>42515</v>
      </c>
      <c r="AE927" s="4">
        <f>IF(A927="","",(IFERROR(VLOOKUP(A927,Projecten!A$4:W$2618,5,FALSE),"niet bekend")))</f>
        <v>1</v>
      </c>
      <c r="AF927" s="973">
        <f t="shared" si="106"/>
        <v>4426</v>
      </c>
      <c r="AG927" s="1028">
        <f>IF(A927="","",(IFERROR(VLOOKUP(A927,Projecten!A$4:W$2618,23,FALSE),"niet bekend")))</f>
        <v>4426</v>
      </c>
      <c r="AH927" s="1028">
        <f>IF(A927="","",(IFERROR(VLOOKUP(A927,Projecten!A$4:W$2618,12,FALSE),"niet bekend")))</f>
        <v>4426</v>
      </c>
      <c r="AI927" s="1026">
        <f t="shared" si="107"/>
        <v>0</v>
      </c>
    </row>
    <row r="928" spans="1:35" s="4" customFormat="1" ht="12.75" customHeight="1" x14ac:dyDescent="0.2">
      <c r="A928" s="117" t="s">
        <v>1349</v>
      </c>
      <c r="B928" s="1506">
        <v>120751</v>
      </c>
      <c r="C928" s="351" t="s">
        <v>1348</v>
      </c>
      <c r="D928" s="463" t="s">
        <v>68</v>
      </c>
      <c r="E928" s="999">
        <v>1</v>
      </c>
      <c r="F928" s="347">
        <v>8</v>
      </c>
      <c r="G928" s="347">
        <v>4</v>
      </c>
      <c r="H928" s="347">
        <v>3</v>
      </c>
      <c r="I928" s="75" t="s">
        <v>89</v>
      </c>
      <c r="J928" s="75" t="s">
        <v>89</v>
      </c>
      <c r="K928" s="75" t="s">
        <v>89</v>
      </c>
      <c r="L928" s="7" t="s">
        <v>309</v>
      </c>
      <c r="M928" s="7" t="s">
        <v>89</v>
      </c>
      <c r="N928" s="7" t="s">
        <v>89</v>
      </c>
      <c r="O928" s="7" t="s">
        <v>89</v>
      </c>
      <c r="P928" s="7" t="s">
        <v>89</v>
      </c>
      <c r="Q928" s="272"/>
      <c r="R928" s="23">
        <v>42555</v>
      </c>
      <c r="S928" s="23">
        <f>IF(T928&lt;=0,"",(((T928-'In Productie'!$E$1)/7)+0.6))</f>
        <v>6079.3142857142857</v>
      </c>
      <c r="T928" s="181">
        <v>42551</v>
      </c>
      <c r="U928" s="4" t="s">
        <v>278</v>
      </c>
      <c r="V928" s="4" t="s">
        <v>1447</v>
      </c>
      <c r="W928" s="25">
        <v>19.5</v>
      </c>
      <c r="X928" s="80"/>
      <c r="Y928" s="82"/>
      <c r="Z928" s="586">
        <v>42522</v>
      </c>
      <c r="AE928" s="4">
        <f>IF(A928="","",(IFERROR(VLOOKUP(A928,Projecten!A$4:W$2618,5,FALSE),"niet bekend")))</f>
        <v>1</v>
      </c>
      <c r="AF928" s="973">
        <f t="shared" si="106"/>
        <v>4943.62</v>
      </c>
      <c r="AG928" s="1028">
        <f>IF(A928="","",(IFERROR(VLOOKUP(A928,Projecten!A$4:W$2618,23,FALSE),"niet bekend")))</f>
        <v>4943.62</v>
      </c>
      <c r="AH928" s="1028">
        <f>IF(A928="","",(IFERROR(VLOOKUP(A928,Projecten!A$4:W$2618,12,FALSE),"niet bekend")))</f>
        <v>4943.62</v>
      </c>
      <c r="AI928" s="1026">
        <f t="shared" si="107"/>
        <v>0</v>
      </c>
    </row>
    <row r="929" spans="1:35" x14ac:dyDescent="0.2">
      <c r="A929" s="93">
        <v>2016246</v>
      </c>
      <c r="B929" s="1521">
        <v>120752</v>
      </c>
      <c r="C929" s="2">
        <v>537616</v>
      </c>
      <c r="D929" s="1" t="s">
        <v>68</v>
      </c>
      <c r="E929" s="39">
        <v>1</v>
      </c>
      <c r="F929" s="1">
        <v>10</v>
      </c>
      <c r="G929" s="1">
        <v>5</v>
      </c>
      <c r="H929" s="1">
        <v>3</v>
      </c>
      <c r="I929" s="75" t="s">
        <v>89</v>
      </c>
      <c r="J929" s="75" t="s">
        <v>89</v>
      </c>
      <c r="K929" s="7" t="s">
        <v>309</v>
      </c>
      <c r="L929" s="7" t="s">
        <v>309</v>
      </c>
      <c r="M929" s="7" t="s">
        <v>89</v>
      </c>
      <c r="N929" s="7" t="s">
        <v>89</v>
      </c>
      <c r="O929" s="7" t="s">
        <v>89</v>
      </c>
      <c r="P929" s="7" t="s">
        <v>89</v>
      </c>
      <c r="Q929" s="5"/>
      <c r="R929" s="23">
        <v>42551</v>
      </c>
      <c r="S929" s="96">
        <f>IF(T929&lt;=0,"",(((T929-'In Productie'!$E$1)/7)+0.6))</f>
        <v>6078.3142857142857</v>
      </c>
      <c r="T929" s="177">
        <v>42544</v>
      </c>
      <c r="U929" s="6" t="s">
        <v>278</v>
      </c>
      <c r="V929" s="6" t="s">
        <v>1482</v>
      </c>
      <c r="W929" s="25">
        <v>21</v>
      </c>
      <c r="X929" s="6"/>
      <c r="Y929" s="6"/>
      <c r="Z929" s="587">
        <v>42521</v>
      </c>
      <c r="AE929" s="4">
        <f>IF(A929="","",(IFERROR(VLOOKUP(A929,Projecten!A$4:W$2618,5,FALSE),"niet bekend")))</f>
        <v>1</v>
      </c>
      <c r="AF929" s="973">
        <f t="shared" si="106"/>
        <v>4859.57</v>
      </c>
      <c r="AG929" s="1028">
        <f>IF(A929="","",(IFERROR(VLOOKUP(A929,Projecten!A$4:W$2618,23,FALSE),"niet bekend")))</f>
        <v>4859.57</v>
      </c>
      <c r="AH929" s="1028">
        <f>IF(A929="","",(IFERROR(VLOOKUP(A929,Projecten!A$4:W$2618,12,FALSE),"niet bekend")))</f>
        <v>4859.57</v>
      </c>
      <c r="AI929" s="1026">
        <f t="shared" si="107"/>
        <v>0</v>
      </c>
    </row>
    <row r="930" spans="1:35" x14ac:dyDescent="0.2">
      <c r="A930" s="117">
        <v>2016248</v>
      </c>
      <c r="B930" s="314">
        <v>120753</v>
      </c>
      <c r="C930" s="290">
        <v>536016</v>
      </c>
      <c r="D930" s="292" t="s">
        <v>68</v>
      </c>
      <c r="E930" s="999">
        <v>1</v>
      </c>
      <c r="F930" s="292">
        <v>11</v>
      </c>
      <c r="G930" s="292">
        <v>6</v>
      </c>
      <c r="H930" s="292">
        <v>3</v>
      </c>
      <c r="I930" s="75" t="s">
        <v>89</v>
      </c>
      <c r="J930" s="75" t="s">
        <v>89</v>
      </c>
      <c r="K930" s="7" t="s">
        <v>309</v>
      </c>
      <c r="L930" s="7" t="s">
        <v>309</v>
      </c>
      <c r="M930" s="7" t="s">
        <v>89</v>
      </c>
      <c r="N930" s="7" t="s">
        <v>89</v>
      </c>
      <c r="O930" s="7" t="s">
        <v>89</v>
      </c>
      <c r="P930" s="7" t="s">
        <v>89</v>
      </c>
      <c r="Q930" s="5"/>
      <c r="R930" s="23">
        <v>42552</v>
      </c>
      <c r="S930" s="23">
        <f>IF(T930&lt;=0,"",(((T930-'In Productie'!$E$1)/7)+0.6))</f>
        <v>6079.3142857142857</v>
      </c>
      <c r="T930" s="177">
        <v>42551</v>
      </c>
      <c r="U930" s="284" t="s">
        <v>278</v>
      </c>
      <c r="W930" s="25">
        <v>20.399999999999999</v>
      </c>
      <c r="X930" s="6"/>
      <c r="Y930" s="6"/>
      <c r="Z930" s="587">
        <v>42521</v>
      </c>
      <c r="AE930" s="4">
        <f>IF(A930="","",(IFERROR(VLOOKUP(A930,Projecten!A$4:W$2618,5,FALSE),"niet bekend")))</f>
        <v>1</v>
      </c>
      <c r="AF930" s="973">
        <f t="shared" si="106"/>
        <v>3846.52</v>
      </c>
      <c r="AG930" s="1028">
        <f>IF(A930="","",(IFERROR(VLOOKUP(A930,Projecten!A$4:W$2618,23,FALSE),"niet bekend")))</f>
        <v>3846.52</v>
      </c>
      <c r="AH930" s="1028">
        <f>IF(A930="","",(IFERROR(VLOOKUP(A930,Projecten!A$4:W$2618,12,FALSE),"niet bekend")))</f>
        <v>3846.52</v>
      </c>
      <c r="AI930" s="1026">
        <f t="shared" si="107"/>
        <v>0</v>
      </c>
    </row>
    <row r="931" spans="1:35" s="4" customFormat="1" ht="12.75" customHeight="1" x14ac:dyDescent="0.2">
      <c r="A931" s="117">
        <v>2016250</v>
      </c>
      <c r="B931" s="314">
        <v>120753</v>
      </c>
      <c r="C931" s="2">
        <v>566116</v>
      </c>
      <c r="D931" s="349" t="s">
        <v>68</v>
      </c>
      <c r="E931" s="1964">
        <v>1</v>
      </c>
      <c r="F931" s="349">
        <v>6</v>
      </c>
      <c r="G931" s="349">
        <v>3</v>
      </c>
      <c r="H931" s="349">
        <v>0</v>
      </c>
      <c r="I931" s="76" t="s">
        <v>89</v>
      </c>
      <c r="J931" s="76" t="s">
        <v>309</v>
      </c>
      <c r="K931" s="41" t="s">
        <v>309</v>
      </c>
      <c r="L931" s="41" t="s">
        <v>309</v>
      </c>
      <c r="M931" s="41" t="s">
        <v>89</v>
      </c>
      <c r="N931" s="41" t="s">
        <v>89</v>
      </c>
      <c r="O931" s="41" t="s">
        <v>89</v>
      </c>
      <c r="P931" s="41" t="s">
        <v>89</v>
      </c>
      <c r="Q931" s="272"/>
      <c r="R931" s="23">
        <v>42555</v>
      </c>
      <c r="S931" s="23">
        <f>IF(T931&lt;=0,"",(((T931-'In Productie'!$E$1)/7)+0.6))</f>
        <v>6079.3142857142857</v>
      </c>
      <c r="T931" s="181">
        <v>42551</v>
      </c>
      <c r="U931" s="4" t="s">
        <v>278</v>
      </c>
      <c r="W931" s="25">
        <v>5.7</v>
      </c>
      <c r="X931" s="79"/>
      <c r="Y931" s="79"/>
      <c r="Z931" s="586">
        <v>42522</v>
      </c>
      <c r="AE931" s="4">
        <f>IF(A931="","",(IFERROR(VLOOKUP(A931,Projecten!A$4:W$2618,5,FALSE),"niet bekend")))</f>
        <v>1</v>
      </c>
      <c r="AF931" s="973">
        <f t="shared" si="106"/>
        <v>685</v>
      </c>
      <c r="AG931" s="1028">
        <f>IF(A931="","",(IFERROR(VLOOKUP(A931,Projecten!A$4:W$2618,23,FALSE),"niet bekend")))</f>
        <v>685</v>
      </c>
      <c r="AH931" s="1028">
        <f>IF(A931="","",(IFERROR(VLOOKUP(A931,Projecten!A$4:W$2618,12,FALSE),"niet bekend")))</f>
        <v>685</v>
      </c>
      <c r="AI931" s="1026">
        <f t="shared" si="107"/>
        <v>0</v>
      </c>
    </row>
    <row r="932" spans="1:35" s="90" customFormat="1" ht="12.75" customHeight="1" x14ac:dyDescent="0.2">
      <c r="A932" s="93" t="s">
        <v>2419</v>
      </c>
      <c r="B932" s="1490">
        <v>120744</v>
      </c>
      <c r="C932" s="634" t="s">
        <v>1461</v>
      </c>
      <c r="D932" s="94" t="s">
        <v>68</v>
      </c>
      <c r="E932" s="91">
        <v>0</v>
      </c>
      <c r="F932" s="94">
        <v>0</v>
      </c>
      <c r="G932" s="94">
        <v>1</v>
      </c>
      <c r="H932" s="94">
        <v>0</v>
      </c>
      <c r="I932" s="74" t="s">
        <v>309</v>
      </c>
      <c r="J932" s="74" t="s">
        <v>309</v>
      </c>
      <c r="K932" s="74" t="s">
        <v>309</v>
      </c>
      <c r="L932" s="74" t="s">
        <v>309</v>
      </c>
      <c r="M932" s="74" t="s">
        <v>89</v>
      </c>
      <c r="N932" s="74" t="s">
        <v>89</v>
      </c>
      <c r="O932" s="74" t="s">
        <v>89</v>
      </c>
      <c r="P932" s="74" t="s">
        <v>89</v>
      </c>
      <c r="Q932" s="382"/>
      <c r="R932" s="96"/>
      <c r="S932" s="96" t="s">
        <v>1462</v>
      </c>
      <c r="T932" s="180"/>
      <c r="U932" s="90" t="s">
        <v>278</v>
      </c>
      <c r="W932" s="97">
        <v>2</v>
      </c>
      <c r="X932" s="101"/>
      <c r="Y932" s="101"/>
      <c r="Z932" s="382"/>
      <c r="AE932" s="90">
        <f>IF(A932="","",(IFERROR(VLOOKUP(A932,Projecten!A$4:W$2618,5,FALSE),"niet bekend")))</f>
        <v>0</v>
      </c>
      <c r="AF932" s="972">
        <f>AH932</f>
        <v>766.6</v>
      </c>
      <c r="AG932" s="1028">
        <f>IF(A932="","",(IFERROR(VLOOKUP(A932,Projecten!A$4:W$2618,23,FALSE),"niet bekend")))</f>
        <v>766.6</v>
      </c>
      <c r="AH932" s="1028">
        <f>IF(A932="","",(IFERROR(VLOOKUP(A932,Projecten!A$4:W$2618,12,FALSE),"niet bekend")))</f>
        <v>766.6</v>
      </c>
      <c r="AI932" s="1028">
        <f t="shared" si="107"/>
        <v>0</v>
      </c>
    </row>
    <row r="933" spans="1:35" s="90" customFormat="1" ht="12.75" customHeight="1" x14ac:dyDescent="0.2">
      <c r="A933" s="93">
        <v>2016252</v>
      </c>
      <c r="B933" s="1521">
        <v>120754</v>
      </c>
      <c r="C933" s="2">
        <v>569216</v>
      </c>
      <c r="D933" s="1" t="s">
        <v>68</v>
      </c>
      <c r="E933" s="39">
        <v>1</v>
      </c>
      <c r="F933" s="1">
        <v>7</v>
      </c>
      <c r="G933" s="1">
        <v>4</v>
      </c>
      <c r="H933" s="1">
        <v>3</v>
      </c>
      <c r="I933" s="74" t="s">
        <v>89</v>
      </c>
      <c r="J933" s="74" t="s">
        <v>309</v>
      </c>
      <c r="K933" s="74" t="s">
        <v>309</v>
      </c>
      <c r="L933" s="74" t="s">
        <v>309</v>
      </c>
      <c r="M933" s="74" t="s">
        <v>89</v>
      </c>
      <c r="N933" s="74" t="s">
        <v>89</v>
      </c>
      <c r="O933" s="74" t="s">
        <v>89</v>
      </c>
      <c r="P933" s="74" t="s">
        <v>89</v>
      </c>
      <c r="Q933" s="382"/>
      <c r="R933" s="23">
        <v>42556</v>
      </c>
      <c r="S933" s="96">
        <f>IF(T933&lt;=0,"",(((T933-'In Productie'!$E$1)/7)+0.6))</f>
        <v>6079.3142857142857</v>
      </c>
      <c r="T933" s="180">
        <v>42551</v>
      </c>
      <c r="U933" s="6" t="s">
        <v>278</v>
      </c>
      <c r="W933" s="97">
        <v>14.4</v>
      </c>
      <c r="X933" s="101"/>
      <c r="Y933" s="101"/>
      <c r="Z933" s="588">
        <v>42522</v>
      </c>
      <c r="AE933" s="90">
        <f>IF(A933="","",(IFERROR(VLOOKUP(A933,Projecten!A$4:W$2618,5,FALSE),"niet bekend")))</f>
        <v>1</v>
      </c>
      <c r="AF933" s="972">
        <f t="shared" ref="AF933:AF950" si="108">IF(AE933="","",(E933/AE933*AH933))</f>
        <v>1983</v>
      </c>
      <c r="AG933" s="1028">
        <f>IF(A933="","",(IFERROR(VLOOKUP(A933,Projecten!A$4:W$2618,23,FALSE),"niet bekend")))</f>
        <v>1983</v>
      </c>
      <c r="AH933" s="1028">
        <f>IF(A933="","",(IFERROR(VLOOKUP(A933,Projecten!A$4:W$2618,12,FALSE),"niet bekend")))</f>
        <v>1983</v>
      </c>
      <c r="AI933" s="1028">
        <f t="shared" si="107"/>
        <v>0</v>
      </c>
    </row>
    <row r="934" spans="1:35" s="90" customFormat="1" ht="12.75" customHeight="1" x14ac:dyDescent="0.2">
      <c r="A934" s="93">
        <v>2016253</v>
      </c>
      <c r="B934" s="1521">
        <v>120754</v>
      </c>
      <c r="C934" s="2">
        <v>581116</v>
      </c>
      <c r="D934" s="1" t="s">
        <v>68</v>
      </c>
      <c r="E934" s="39">
        <v>1</v>
      </c>
      <c r="F934" s="1">
        <v>8</v>
      </c>
      <c r="G934" s="1">
        <v>4</v>
      </c>
      <c r="H934" s="1">
        <v>1</v>
      </c>
      <c r="I934" s="74" t="s">
        <v>89</v>
      </c>
      <c r="J934" s="74" t="s">
        <v>309</v>
      </c>
      <c r="K934" s="74" t="s">
        <v>309</v>
      </c>
      <c r="L934" s="74" t="s">
        <v>309</v>
      </c>
      <c r="M934" s="74" t="s">
        <v>89</v>
      </c>
      <c r="N934" s="74" t="s">
        <v>89</v>
      </c>
      <c r="O934" s="74" t="s">
        <v>89</v>
      </c>
      <c r="P934" s="74" t="s">
        <v>89</v>
      </c>
      <c r="Q934" s="382"/>
      <c r="R934" s="23">
        <v>42556</v>
      </c>
      <c r="S934" s="96">
        <f>IF(T934&lt;=0,"",(((T934-'In Productie'!$E$1)/7)+0.6))</f>
        <v>6079.3142857142857</v>
      </c>
      <c r="T934" s="180">
        <v>42551</v>
      </c>
      <c r="U934" s="6" t="s">
        <v>278</v>
      </c>
      <c r="W934" s="97">
        <v>9.9</v>
      </c>
      <c r="X934" s="101"/>
      <c r="Y934" s="101"/>
      <c r="Z934" s="588">
        <v>42522</v>
      </c>
      <c r="AE934" s="90">
        <f>IF(A934="","",(IFERROR(VLOOKUP(A934,Projecten!A$4:W$2618,5,FALSE),"niet bekend")))</f>
        <v>1</v>
      </c>
      <c r="AF934" s="972">
        <f t="shared" si="108"/>
        <v>1453</v>
      </c>
      <c r="AG934" s="1028">
        <f>IF(A934="","",(IFERROR(VLOOKUP(A934,Projecten!A$4:W$2618,23,FALSE),"niet bekend")))</f>
        <v>1453</v>
      </c>
      <c r="AH934" s="1028">
        <f>IF(A934="","",(IFERROR(VLOOKUP(A934,Projecten!A$4:W$2618,12,FALSE),"niet bekend")))</f>
        <v>1453</v>
      </c>
      <c r="AI934" s="1028">
        <f t="shared" si="107"/>
        <v>0</v>
      </c>
    </row>
    <row r="935" spans="1:35" s="90" customFormat="1" ht="12.75" customHeight="1" x14ac:dyDescent="0.2">
      <c r="A935" s="93">
        <v>2016254</v>
      </c>
      <c r="B935" s="1521" t="s">
        <v>1528</v>
      </c>
      <c r="C935" s="2" t="s">
        <v>1347</v>
      </c>
      <c r="D935" s="1" t="s">
        <v>68</v>
      </c>
      <c r="E935" s="39">
        <v>1</v>
      </c>
      <c r="F935" s="1">
        <v>7</v>
      </c>
      <c r="G935" s="1">
        <v>4</v>
      </c>
      <c r="H935" s="1">
        <v>5</v>
      </c>
      <c r="I935" s="74" t="s">
        <v>89</v>
      </c>
      <c r="J935" s="74" t="s">
        <v>89</v>
      </c>
      <c r="K935" s="74" t="s">
        <v>309</v>
      </c>
      <c r="L935" s="74" t="s">
        <v>309</v>
      </c>
      <c r="M935" s="74" t="s">
        <v>89</v>
      </c>
      <c r="N935" s="74" t="s">
        <v>89</v>
      </c>
      <c r="O935" s="74" t="s">
        <v>89</v>
      </c>
      <c r="P935" s="74" t="s">
        <v>89</v>
      </c>
      <c r="Q935" s="382"/>
      <c r="R935" s="23">
        <v>42557</v>
      </c>
      <c r="S935" s="96">
        <f>IF(T935&lt;=0,"",(((T935-'In Productie'!$E$1)/7)+0.6))</f>
        <v>6079.3142857142857</v>
      </c>
      <c r="T935" s="180">
        <v>42551</v>
      </c>
      <c r="U935" s="6" t="s">
        <v>278</v>
      </c>
      <c r="V935" s="90" t="s">
        <v>1162</v>
      </c>
      <c r="W935" s="97">
        <v>18.3</v>
      </c>
      <c r="X935" s="101"/>
      <c r="Y935" s="101"/>
      <c r="Z935" s="588">
        <v>42522</v>
      </c>
      <c r="AE935" s="90">
        <f>IF(A935="","",(IFERROR(VLOOKUP(A935,Projecten!A$4:W$2618,5,FALSE),"niet bekend")))</f>
        <v>1</v>
      </c>
      <c r="AF935" s="972">
        <f t="shared" si="108"/>
        <v>4426</v>
      </c>
      <c r="AG935" s="1028">
        <f>IF(A935="","",(IFERROR(VLOOKUP(A935,Projecten!A$4:W$2618,23,FALSE),"niet bekend")))</f>
        <v>4426</v>
      </c>
      <c r="AH935" s="1028">
        <f>IF(A935="","",(IFERROR(VLOOKUP(A935,Projecten!A$4:W$2618,12,FALSE),"niet bekend")))</f>
        <v>4426</v>
      </c>
      <c r="AI935" s="1028">
        <f t="shared" si="107"/>
        <v>0</v>
      </c>
    </row>
    <row r="936" spans="1:35" s="4" customFormat="1" ht="12.75" customHeight="1" x14ac:dyDescent="0.2">
      <c r="A936" s="707">
        <v>2016258</v>
      </c>
      <c r="B936" s="314" t="s">
        <v>1529</v>
      </c>
      <c r="C936" s="579">
        <v>503116</v>
      </c>
      <c r="D936" s="580" t="s">
        <v>68</v>
      </c>
      <c r="E936" s="999">
        <v>1</v>
      </c>
      <c r="F936" s="581">
        <v>10</v>
      </c>
      <c r="G936" s="581">
        <v>7</v>
      </c>
      <c r="H936" s="581">
        <v>4</v>
      </c>
      <c r="I936" s="75" t="s">
        <v>89</v>
      </c>
      <c r="J936" s="75" t="s">
        <v>309</v>
      </c>
      <c r="K936" s="75" t="s">
        <v>309</v>
      </c>
      <c r="L936" s="75" t="s">
        <v>309</v>
      </c>
      <c r="M936" s="75" t="s">
        <v>89</v>
      </c>
      <c r="N936" s="7" t="s">
        <v>89</v>
      </c>
      <c r="O936" s="7" t="s">
        <v>89</v>
      </c>
      <c r="P936" s="7" t="s">
        <v>89</v>
      </c>
      <c r="Q936" s="272"/>
      <c r="R936" s="23">
        <v>42557</v>
      </c>
      <c r="S936" s="23">
        <f>IF(T936&lt;=0,"",(((T936-'In Productie'!$E$1)/7)+0.6))</f>
        <v>6079.3142857142857</v>
      </c>
      <c r="T936" s="181">
        <v>42551</v>
      </c>
      <c r="U936" s="4" t="s">
        <v>278</v>
      </c>
      <c r="W936" s="25">
        <v>20.2</v>
      </c>
      <c r="X936" s="80"/>
      <c r="Y936" s="82"/>
      <c r="Z936" s="586">
        <v>42523</v>
      </c>
      <c r="AE936" s="4">
        <f>IF(A936="","",(IFERROR(VLOOKUP(A936,Projecten!A$4:W$2618,5,FALSE),"niet bekend")))</f>
        <v>1</v>
      </c>
      <c r="AF936" s="973">
        <f t="shared" si="108"/>
        <v>3363</v>
      </c>
      <c r="AG936" s="1028">
        <f>IF(A936="","",(IFERROR(VLOOKUP(A936,Projecten!A$4:W$2618,23,FALSE),"niet bekend")))</f>
        <v>3363</v>
      </c>
      <c r="AH936" s="1028">
        <f>IF(A936="","",(IFERROR(VLOOKUP(A936,Projecten!A$4:W$2618,12,FALSE),"niet bekend")))</f>
        <v>3363</v>
      </c>
      <c r="AI936" s="1026">
        <f t="shared" si="107"/>
        <v>0</v>
      </c>
    </row>
    <row r="937" spans="1:35" s="4" customFormat="1" ht="12.75" customHeight="1" x14ac:dyDescent="0.2">
      <c r="A937" s="707">
        <v>2016257</v>
      </c>
      <c r="B937" s="314" t="s">
        <v>1530</v>
      </c>
      <c r="C937" s="579">
        <v>588716</v>
      </c>
      <c r="D937" s="580" t="s">
        <v>68</v>
      </c>
      <c r="E937" s="1987">
        <v>1</v>
      </c>
      <c r="F937" s="581">
        <v>12</v>
      </c>
      <c r="G937" s="581">
        <v>8</v>
      </c>
      <c r="H937" s="581">
        <v>1</v>
      </c>
      <c r="I937" s="75" t="s">
        <v>89</v>
      </c>
      <c r="J937" s="75" t="s">
        <v>309</v>
      </c>
      <c r="K937" s="75" t="s">
        <v>309</v>
      </c>
      <c r="L937" s="75" t="s">
        <v>309</v>
      </c>
      <c r="M937" s="75" t="s">
        <v>89</v>
      </c>
      <c r="N937" s="7" t="s">
        <v>89</v>
      </c>
      <c r="O937" s="7" t="s">
        <v>89</v>
      </c>
      <c r="P937" s="7" t="s">
        <v>89</v>
      </c>
      <c r="Q937" s="272"/>
      <c r="R937" s="23">
        <v>42558</v>
      </c>
      <c r="S937" s="23">
        <f>IF(T937&lt;=0,"",(((T937-'In Productie'!$E$1)/7)+0.6))</f>
        <v>6079.3142857142857</v>
      </c>
      <c r="T937" s="181">
        <v>42551</v>
      </c>
      <c r="U937" s="4" t="s">
        <v>278</v>
      </c>
      <c r="W937" s="25">
        <v>15</v>
      </c>
      <c r="X937" s="80"/>
      <c r="Y937" s="82"/>
      <c r="Z937" s="272" t="s">
        <v>1374</v>
      </c>
      <c r="AE937" s="4">
        <f>IF(A937="","",(IFERROR(VLOOKUP(A937,Projecten!A$4:W$2618,5,FALSE),"niet bekend")))</f>
        <v>1</v>
      </c>
      <c r="AF937" s="973">
        <f t="shared" si="108"/>
        <v>2280</v>
      </c>
      <c r="AG937" s="1028">
        <f>IF(A937="","",(IFERROR(VLOOKUP(A937,Projecten!A$4:W$2618,23,FALSE),"niet bekend")))</f>
        <v>2280</v>
      </c>
      <c r="AH937" s="1028">
        <f>IF(A937="","",(IFERROR(VLOOKUP(A937,Projecten!A$4:W$2618,12,FALSE),"niet bekend")))</f>
        <v>2280</v>
      </c>
      <c r="AI937" s="1026">
        <f t="shared" si="107"/>
        <v>0</v>
      </c>
    </row>
    <row r="938" spans="1:35" s="4" customFormat="1" ht="12.75" customHeight="1" x14ac:dyDescent="0.2">
      <c r="A938" s="707">
        <v>2016260</v>
      </c>
      <c r="B938" s="314" t="s">
        <v>1531</v>
      </c>
      <c r="C938" s="579">
        <v>582416</v>
      </c>
      <c r="D938" s="580" t="s">
        <v>68</v>
      </c>
      <c r="E938" s="1987">
        <v>1</v>
      </c>
      <c r="F938" s="581">
        <v>10</v>
      </c>
      <c r="G938" s="581">
        <v>5</v>
      </c>
      <c r="H938" s="581">
        <v>3</v>
      </c>
      <c r="I938" s="75" t="s">
        <v>89</v>
      </c>
      <c r="J938" s="75" t="s">
        <v>89</v>
      </c>
      <c r="K938" s="75" t="s">
        <v>309</v>
      </c>
      <c r="L938" s="75" t="s">
        <v>89</v>
      </c>
      <c r="M938" s="75" t="s">
        <v>89</v>
      </c>
      <c r="N938" s="7" t="s">
        <v>89</v>
      </c>
      <c r="O938" s="7" t="s">
        <v>89</v>
      </c>
      <c r="P938" s="7" t="s">
        <v>89</v>
      </c>
      <c r="Q938" s="382" t="s">
        <v>1454</v>
      </c>
      <c r="R938" s="23">
        <v>42562</v>
      </c>
      <c r="S938" s="23">
        <f>IF(T938&lt;=0,"",(((T938-'In Productie'!$E$1)/7)+0.6))</f>
        <v>6079.3142857142857</v>
      </c>
      <c r="T938" s="181">
        <v>42551</v>
      </c>
      <c r="U938" s="4" t="s">
        <v>278</v>
      </c>
      <c r="V938" s="4" t="s">
        <v>1484</v>
      </c>
      <c r="W938" s="25">
        <v>30</v>
      </c>
      <c r="X938" s="80"/>
      <c r="Y938" s="82"/>
      <c r="Z938" s="586">
        <v>42523</v>
      </c>
      <c r="AE938" s="4">
        <f>IF(A938="","",(IFERROR(VLOOKUP(A938,Projecten!A$4:W$2618,5,FALSE),"niet bekend")))</f>
        <v>1</v>
      </c>
      <c r="AF938" s="973">
        <f t="shared" si="108"/>
        <v>5850</v>
      </c>
      <c r="AG938" s="1028">
        <f>IF(A938="","",(IFERROR(VLOOKUP(A938,Projecten!A$4:W$2618,23,FALSE),"niet bekend")))</f>
        <v>5850</v>
      </c>
      <c r="AH938" s="1028">
        <f>IF(A938="","",(IFERROR(VLOOKUP(A938,Projecten!A$4:W$2618,12,FALSE),"niet bekend")))</f>
        <v>5850</v>
      </c>
      <c r="AI938" s="1026">
        <f t="shared" si="107"/>
        <v>0</v>
      </c>
    </row>
    <row r="939" spans="1:35" s="4" customFormat="1" ht="12.75" customHeight="1" x14ac:dyDescent="0.2">
      <c r="A939" s="93">
        <v>2016267</v>
      </c>
      <c r="B939" s="1522" t="s">
        <v>1532</v>
      </c>
      <c r="C939" s="2">
        <v>593016</v>
      </c>
      <c r="D939" s="1" t="s">
        <v>68</v>
      </c>
      <c r="E939" s="39">
        <v>1</v>
      </c>
      <c r="F939" s="1">
        <v>7</v>
      </c>
      <c r="G939" s="1">
        <v>5</v>
      </c>
      <c r="H939" s="1">
        <v>3</v>
      </c>
      <c r="I939" s="664" t="s">
        <v>89</v>
      </c>
      <c r="J939" s="664" t="s">
        <v>309</v>
      </c>
      <c r="K939" s="76" t="s">
        <v>309</v>
      </c>
      <c r="L939" s="76" t="s">
        <v>309</v>
      </c>
      <c r="M939" s="76" t="s">
        <v>89</v>
      </c>
      <c r="N939" s="41" t="s">
        <v>89</v>
      </c>
      <c r="O939" s="41" t="s">
        <v>89</v>
      </c>
      <c r="P939" s="41" t="s">
        <v>89</v>
      </c>
      <c r="Q939" s="272"/>
      <c r="R939" s="23">
        <v>42559</v>
      </c>
      <c r="S939" s="23">
        <f>IF(T939&lt;=0,"",(((T939-'In Productie'!$E$1)/7)+0.6))</f>
        <v>6080.3142857142857</v>
      </c>
      <c r="T939" s="181">
        <v>42558</v>
      </c>
      <c r="U939" s="4" t="s">
        <v>278</v>
      </c>
      <c r="W939" s="497">
        <v>13</v>
      </c>
      <c r="X939" s="79"/>
      <c r="Y939" s="79"/>
      <c r="Z939" s="586">
        <v>42524</v>
      </c>
      <c r="AE939" s="4">
        <f>IF(A939="","",(IFERROR(VLOOKUP(A939,Projecten!A$4:W$2618,5,FALSE),"niet bekend")))</f>
        <v>1</v>
      </c>
      <c r="AF939" s="973">
        <f t="shared" si="108"/>
        <v>1948</v>
      </c>
      <c r="AG939" s="1028">
        <f>IF(A939="","",(IFERROR(VLOOKUP(A939,Projecten!A$4:W$2618,23,FALSE),"niet bekend")))</f>
        <v>1948</v>
      </c>
      <c r="AH939" s="1028">
        <f>IF(A939="","",(IFERROR(VLOOKUP(A939,Projecten!A$4:W$2618,12,FALSE),"niet bekend")))</f>
        <v>1948</v>
      </c>
      <c r="AI939" s="1026">
        <f t="shared" si="107"/>
        <v>0</v>
      </c>
    </row>
    <row r="940" spans="1:35" s="4" customFormat="1" ht="12.75" customHeight="1" x14ac:dyDescent="0.2">
      <c r="A940" s="93">
        <v>2016265</v>
      </c>
      <c r="B940" s="1522" t="s">
        <v>1533</v>
      </c>
      <c r="C940" s="2" t="s">
        <v>1377</v>
      </c>
      <c r="D940" s="1" t="s">
        <v>68</v>
      </c>
      <c r="E940" s="39">
        <v>1</v>
      </c>
      <c r="F940" s="1">
        <v>7</v>
      </c>
      <c r="G940" s="1">
        <v>4</v>
      </c>
      <c r="H940" s="1">
        <v>5</v>
      </c>
      <c r="I940" s="664" t="s">
        <v>89</v>
      </c>
      <c r="J940" s="664" t="s">
        <v>89</v>
      </c>
      <c r="K940" s="76" t="s">
        <v>309</v>
      </c>
      <c r="L940" s="76" t="s">
        <v>309</v>
      </c>
      <c r="M940" s="76" t="s">
        <v>89</v>
      </c>
      <c r="N940" s="41" t="s">
        <v>89</v>
      </c>
      <c r="O940" s="41" t="s">
        <v>89</v>
      </c>
      <c r="P940" s="41" t="s">
        <v>89</v>
      </c>
      <c r="Q940" s="160"/>
      <c r="R940" s="23">
        <v>42558</v>
      </c>
      <c r="S940" s="23">
        <f>IF(T940&lt;=0,"",(((T940-'In Productie'!$E$1)/7)+0.6))</f>
        <v>6080.3142857142857</v>
      </c>
      <c r="T940" s="181">
        <v>42558</v>
      </c>
      <c r="U940" s="4" t="s">
        <v>278</v>
      </c>
      <c r="V940" s="4" t="s">
        <v>1162</v>
      </c>
      <c r="W940" s="497">
        <v>18.3</v>
      </c>
      <c r="X940" s="79"/>
      <c r="Y940" s="79"/>
      <c r="Z940" s="586">
        <v>42527</v>
      </c>
      <c r="AE940" s="4">
        <f>IF(A940="","",(IFERROR(VLOOKUP(A940,Projecten!A$4:W$2618,5,FALSE),"niet bekend")))</f>
        <v>1</v>
      </c>
      <c r="AF940" s="973">
        <f t="shared" si="108"/>
        <v>4426</v>
      </c>
      <c r="AG940" s="1028">
        <f>IF(A940="","",(IFERROR(VLOOKUP(A940,Projecten!A$4:W$2618,23,FALSE),"niet bekend")))</f>
        <v>4426</v>
      </c>
      <c r="AH940" s="1028">
        <f>IF(A940="","",(IFERROR(VLOOKUP(A940,Projecten!A$4:W$2618,12,FALSE),"niet bekend")))</f>
        <v>4426</v>
      </c>
      <c r="AI940" s="1026">
        <f t="shared" si="107"/>
        <v>0</v>
      </c>
    </row>
    <row r="941" spans="1:35" s="4" customFormat="1" ht="12.75" customHeight="1" x14ac:dyDescent="0.2">
      <c r="A941" s="578"/>
      <c r="B941" s="314"/>
      <c r="C941" s="579"/>
      <c r="D941" s="580"/>
      <c r="E941" s="1987"/>
      <c r="F941" s="581"/>
      <c r="G941" s="581"/>
      <c r="H941" s="581"/>
      <c r="I941" s="75"/>
      <c r="J941" s="75"/>
      <c r="K941" s="75"/>
      <c r="L941" s="75"/>
      <c r="M941" s="75"/>
      <c r="N941" s="7"/>
      <c r="O941" s="7"/>
      <c r="P941" s="7"/>
      <c r="Q941" s="272"/>
      <c r="R941" s="23"/>
      <c r="S941" s="23"/>
      <c r="T941" s="181"/>
      <c r="W941" s="25"/>
      <c r="X941" s="80"/>
      <c r="Y941" s="82"/>
      <c r="Z941" s="272"/>
      <c r="AE941" s="4" t="str">
        <f>IF(A941="","",(IFERROR(VLOOKUP(A941,Projecten!A$4:W$2618,5,FALSE),"niet bekend")))</f>
        <v/>
      </c>
      <c r="AF941" s="973" t="str">
        <f t="shared" si="108"/>
        <v/>
      </c>
      <c r="AG941" s="1028" t="str">
        <f>IF(A941="","",(IFERROR(VLOOKUP(A941,Projecten!A$4:W$2618,23,FALSE),"niet bekend")))</f>
        <v/>
      </c>
      <c r="AH941" s="1028" t="str">
        <f>IF(A941="","",(IFERROR(VLOOKUP(A941,Projecten!A$4:W$2618,12,FALSE),"niet bekend")))</f>
        <v/>
      </c>
      <c r="AI941" s="1026" t="str">
        <f t="shared" si="107"/>
        <v/>
      </c>
    </row>
    <row r="942" spans="1:35" s="90" customFormat="1" ht="12.75" customHeight="1" x14ac:dyDescent="0.2">
      <c r="A942" s="117">
        <v>2016281</v>
      </c>
      <c r="B942" s="1524" t="s">
        <v>1534</v>
      </c>
      <c r="C942" s="118" t="s">
        <v>1488</v>
      </c>
      <c r="D942" s="333" t="s">
        <v>68</v>
      </c>
      <c r="E942" s="1002">
        <v>3</v>
      </c>
      <c r="F942" s="448">
        <v>21</v>
      </c>
      <c r="G942" s="448">
        <v>15</v>
      </c>
      <c r="H942" s="448">
        <v>12</v>
      </c>
      <c r="I942" s="621" t="s">
        <v>89</v>
      </c>
      <c r="J942" s="621" t="s">
        <v>309</v>
      </c>
      <c r="K942" s="76" t="s">
        <v>309</v>
      </c>
      <c r="L942" s="76" t="s">
        <v>309</v>
      </c>
      <c r="M942" s="76" t="s">
        <v>89</v>
      </c>
      <c r="N942" s="76" t="s">
        <v>89</v>
      </c>
      <c r="O942" s="76" t="s">
        <v>89</v>
      </c>
      <c r="P942" s="76" t="s">
        <v>89</v>
      </c>
      <c r="Q942" s="382"/>
      <c r="R942" s="96">
        <v>42557</v>
      </c>
      <c r="S942" s="96">
        <v>27</v>
      </c>
      <c r="T942" s="180"/>
      <c r="U942" s="90" t="s">
        <v>444</v>
      </c>
      <c r="V942" s="90" t="s">
        <v>1434</v>
      </c>
      <c r="W942" s="612">
        <v>46.5</v>
      </c>
      <c r="X942" s="101"/>
      <c r="Y942" s="101"/>
      <c r="Z942" s="588">
        <v>42531</v>
      </c>
      <c r="AE942" s="90">
        <f>IF(A942="","",(IFERROR(VLOOKUP(A942,Projecten!A$4:W$2618,5,FALSE),"niet bekend")))</f>
        <v>6</v>
      </c>
      <c r="AF942" s="972">
        <f t="shared" si="108"/>
        <v>7827</v>
      </c>
      <c r="AG942" s="1028">
        <f>IF(A942="","",(IFERROR(VLOOKUP(A942,Projecten!A$4:W$2618,23,FALSE),"niet bekend")))</f>
        <v>15654</v>
      </c>
      <c r="AH942" s="1028">
        <f>IF(A942="","",(IFERROR(VLOOKUP(A942,Projecten!A$4:W$2618,12,FALSE),"niet bekend")))</f>
        <v>15654</v>
      </c>
      <c r="AI942" s="1028">
        <f t="shared" si="107"/>
        <v>7827</v>
      </c>
    </row>
    <row r="943" spans="1:35" s="4" customFormat="1" ht="12.75" customHeight="1" x14ac:dyDescent="0.2">
      <c r="A943" s="2"/>
      <c r="B943" s="1522"/>
      <c r="C943" s="2"/>
      <c r="D943" s="1"/>
      <c r="E943" s="39"/>
      <c r="F943" s="1"/>
      <c r="G943" s="1"/>
      <c r="H943" s="1"/>
      <c r="I943" s="664"/>
      <c r="J943" s="664"/>
      <c r="K943" s="76"/>
      <c r="L943" s="76"/>
      <c r="M943" s="76"/>
      <c r="N943" s="41"/>
      <c r="O943" s="41"/>
      <c r="P943" s="41"/>
      <c r="Q943" s="160"/>
      <c r="R943" s="23"/>
      <c r="S943" s="23"/>
      <c r="T943" s="181"/>
      <c r="W943" s="497"/>
      <c r="X943" s="79"/>
      <c r="Y943" s="79"/>
      <c r="Z943" s="671"/>
      <c r="AE943" s="4" t="str">
        <f>IF(A943="","",(IFERROR(VLOOKUP(A943,Projecten!A$4:W$2618,5,FALSE),"niet bekend")))</f>
        <v/>
      </c>
      <c r="AF943" s="973" t="str">
        <f t="shared" si="108"/>
        <v/>
      </c>
      <c r="AG943" s="1028" t="str">
        <f>IF(A943="","",(IFERROR(VLOOKUP(A943,Projecten!A$4:W$2618,23,FALSE),"niet bekend")))</f>
        <v/>
      </c>
      <c r="AH943" s="1028" t="str">
        <f>IF(A943="","",(IFERROR(VLOOKUP(A943,Projecten!A$4:W$2618,12,FALSE),"niet bekend")))</f>
        <v/>
      </c>
      <c r="AI943" s="1026" t="str">
        <f t="shared" si="107"/>
        <v/>
      </c>
    </row>
    <row r="944" spans="1:35" s="383" customFormat="1" ht="12.75" customHeight="1" x14ac:dyDescent="0.2">
      <c r="A944" s="387" t="s">
        <v>1550</v>
      </c>
      <c r="B944" s="1514">
        <v>120768</v>
      </c>
      <c r="C944" s="623" t="s">
        <v>1551</v>
      </c>
      <c r="D944" s="383" t="s">
        <v>489</v>
      </c>
      <c r="E944" s="1988">
        <v>1</v>
      </c>
      <c r="F944" s="383">
        <v>2</v>
      </c>
      <c r="G944" s="383">
        <v>0</v>
      </c>
      <c r="H944" s="383">
        <v>0</v>
      </c>
      <c r="I944" s="624"/>
      <c r="J944" s="695"/>
      <c r="K944" s="695"/>
      <c r="L944" s="695"/>
      <c r="M944" s="695" t="s">
        <v>89</v>
      </c>
      <c r="N944" s="695" t="s">
        <v>89</v>
      </c>
      <c r="O944" s="695" t="s">
        <v>89</v>
      </c>
      <c r="P944" s="695" t="s">
        <v>89</v>
      </c>
      <c r="Q944" s="387"/>
      <c r="R944" s="384">
        <v>42556</v>
      </c>
      <c r="S944" s="384">
        <v>27</v>
      </c>
      <c r="T944" s="386"/>
      <c r="U944" s="383" t="s">
        <v>681</v>
      </c>
      <c r="V944" s="387">
        <v>7030</v>
      </c>
      <c r="W944" s="497">
        <v>2</v>
      </c>
      <c r="X944" s="696"/>
      <c r="Y944" s="696"/>
      <c r="Z944" s="387"/>
      <c r="AE944" s="383">
        <f>IF(A944="","",(IFERROR(VLOOKUP(A944,Projecten!A$4:W$2618,5,FALSE),"niet bekend")))</f>
        <v>1</v>
      </c>
      <c r="AF944" s="973">
        <f t="shared" si="108"/>
        <v>381.9</v>
      </c>
      <c r="AG944" s="1028">
        <f>IF(A944="","",(IFERROR(VLOOKUP(A944,Projecten!A$4:W$2618,23,FALSE),"niet bekend")))</f>
        <v>0</v>
      </c>
      <c r="AH944" s="1028">
        <f>IF(A944="","",(IFERROR(VLOOKUP(A944,Projecten!A$4:W$2618,12,FALSE),"niet bekend")))</f>
        <v>381.9</v>
      </c>
      <c r="AI944" s="1026">
        <f t="shared" si="107"/>
        <v>0</v>
      </c>
    </row>
    <row r="945" spans="1:35" s="150" customFormat="1" ht="12.75" customHeight="1" x14ac:dyDescent="0.2">
      <c r="A945" s="430" t="s">
        <v>1203</v>
      </c>
      <c r="B945" s="704" t="s">
        <v>1535</v>
      </c>
      <c r="C945" s="705" t="s">
        <v>1494</v>
      </c>
      <c r="D945" s="420" t="s">
        <v>489</v>
      </c>
      <c r="E945" s="748">
        <v>0</v>
      </c>
      <c r="F945" s="420">
        <v>2</v>
      </c>
      <c r="G945" s="706">
        <v>0</v>
      </c>
      <c r="H945" s="420">
        <v>0</v>
      </c>
      <c r="I945" s="74" t="s">
        <v>309</v>
      </c>
      <c r="J945" s="74" t="s">
        <v>309</v>
      </c>
      <c r="K945" s="74" t="s">
        <v>309</v>
      </c>
      <c r="L945" s="74" t="s">
        <v>309</v>
      </c>
      <c r="M945" s="74" t="s">
        <v>89</v>
      </c>
      <c r="N945" s="74" t="s">
        <v>89</v>
      </c>
      <c r="O945" s="74" t="s">
        <v>89</v>
      </c>
      <c r="P945" s="74" t="s">
        <v>89</v>
      </c>
      <c r="Q945" s="160"/>
      <c r="R945" s="418">
        <v>42558</v>
      </c>
      <c r="S945" s="418">
        <v>27</v>
      </c>
      <c r="T945" s="429"/>
      <c r="U945" s="430" t="s">
        <v>681</v>
      </c>
      <c r="V945" s="430" t="s">
        <v>1430</v>
      </c>
      <c r="W945" s="97">
        <v>3</v>
      </c>
      <c r="X945" s="99"/>
      <c r="Y945" s="99"/>
      <c r="Z945" s="160"/>
      <c r="AE945" s="150">
        <f>IF(A945="","",(IFERROR(VLOOKUP(A945,Projecten!A$4:W$2618,5,FALSE),"niet bekend")))</f>
        <v>1</v>
      </c>
      <c r="AF945" s="972">
        <f t="shared" si="108"/>
        <v>0</v>
      </c>
      <c r="AG945" s="1028">
        <f>IF(A945="","",(IFERROR(VLOOKUP(A945,Projecten!A$4:W$2618,23,FALSE),"niet bekend")))</f>
        <v>3823.24</v>
      </c>
      <c r="AH945" s="1028">
        <f>IF(A945="","",(IFERROR(VLOOKUP(A945,Projecten!A$4:W$2618,12,FALSE),"niet bekend")))</f>
        <v>3823.24</v>
      </c>
      <c r="AI945" s="1028">
        <f t="shared" si="107"/>
        <v>3823.24</v>
      </c>
    </row>
    <row r="946" spans="1:35" s="4" customFormat="1" ht="12.75" customHeight="1" x14ac:dyDescent="0.2">
      <c r="A946" s="160" t="s">
        <v>1361</v>
      </c>
      <c r="B946" s="1514" t="s">
        <v>1536</v>
      </c>
      <c r="C946" s="583" t="s">
        <v>1368</v>
      </c>
      <c r="D946" s="40" t="s">
        <v>489</v>
      </c>
      <c r="E946" s="1989">
        <v>1</v>
      </c>
      <c r="F946" s="590">
        <v>12</v>
      </c>
      <c r="G946" s="669">
        <v>8</v>
      </c>
      <c r="H946" s="8">
        <v>3</v>
      </c>
      <c r="I946" s="621" t="s">
        <v>89</v>
      </c>
      <c r="J946" s="621" t="s">
        <v>89</v>
      </c>
      <c r="K946" s="41" t="s">
        <v>309</v>
      </c>
      <c r="L946" s="41" t="s">
        <v>309</v>
      </c>
      <c r="M946" s="41" t="s">
        <v>89</v>
      </c>
      <c r="N946" s="41" t="s">
        <v>89</v>
      </c>
      <c r="O946" s="41" t="s">
        <v>89</v>
      </c>
      <c r="P946" s="41" t="s">
        <v>89</v>
      </c>
      <c r="Q946" s="272"/>
      <c r="R946" s="23">
        <v>42558</v>
      </c>
      <c r="S946" s="384">
        <v>27</v>
      </c>
      <c r="T946" s="181"/>
      <c r="U946" s="4" t="s">
        <v>681</v>
      </c>
      <c r="V946" s="4" t="s">
        <v>1430</v>
      </c>
      <c r="W946" s="497">
        <v>25.615600000000001</v>
      </c>
      <c r="X946" s="79"/>
      <c r="Y946" s="79"/>
      <c r="Z946" s="586">
        <v>42521</v>
      </c>
      <c r="AE946" s="4">
        <f>IF(A946="","",(IFERROR(VLOOKUP(A946,Projecten!A$4:W$2618,5,FALSE),"niet bekend")))</f>
        <v>1</v>
      </c>
      <c r="AF946" s="973">
        <f t="shared" si="108"/>
        <v>4321.22</v>
      </c>
      <c r="AG946" s="1028">
        <f>IF(A946="","",(IFERROR(VLOOKUP(A946,Projecten!A$4:W$2618,23,FALSE),"niet bekend")))</f>
        <v>4321.22</v>
      </c>
      <c r="AH946" s="1028">
        <f>IF(A946="","",(IFERROR(VLOOKUP(A946,Projecten!A$4:W$2618,12,FALSE),"niet bekend")))</f>
        <v>4321.22</v>
      </c>
      <c r="AI946" s="1026">
        <f t="shared" si="107"/>
        <v>0</v>
      </c>
    </row>
    <row r="947" spans="1:35" s="4" customFormat="1" ht="12.75" customHeight="1" x14ac:dyDescent="0.2">
      <c r="A947" s="5"/>
      <c r="B947" s="329"/>
      <c r="C947" s="628"/>
      <c r="D947" s="28"/>
      <c r="E947" s="241"/>
      <c r="F947" s="239"/>
      <c r="G947" s="670"/>
      <c r="H947" s="239"/>
      <c r="I947" s="654"/>
      <c r="J947" s="654"/>
      <c r="K947" s="76"/>
      <c r="L947" s="76"/>
      <c r="M947" s="76"/>
      <c r="N947" s="41"/>
      <c r="O947" s="41"/>
      <c r="P947" s="41"/>
      <c r="Q947" s="272"/>
      <c r="R947" s="23"/>
      <c r="S947" s="23"/>
      <c r="T947" s="181"/>
      <c r="W947" s="469"/>
      <c r="X947" s="79"/>
      <c r="Y947" s="79"/>
      <c r="Z947" s="272"/>
      <c r="AE947" s="4" t="str">
        <f>IF(A947="","",(IFERROR(VLOOKUP(A947,Projecten!A$4:W$2618,5,FALSE),"niet bekend")))</f>
        <v/>
      </c>
      <c r="AF947" s="973" t="str">
        <f t="shared" si="108"/>
        <v/>
      </c>
      <c r="AG947" s="1028" t="str">
        <f>IF(A947="","",(IFERROR(VLOOKUP(A947,Projecten!A$4:W$2618,23,FALSE),"niet bekend")))</f>
        <v/>
      </c>
      <c r="AH947" s="1028" t="str">
        <f>IF(A947="","",(IFERROR(VLOOKUP(A947,Projecten!A$4:W$2618,12,FALSE),"niet bekend")))</f>
        <v/>
      </c>
      <c r="AI947" s="1026" t="str">
        <f t="shared" si="107"/>
        <v/>
      </c>
    </row>
    <row r="948" spans="1:35" s="4" customFormat="1" ht="12.75" customHeight="1" x14ac:dyDescent="0.2">
      <c r="A948" s="160">
        <v>2016242</v>
      </c>
      <c r="B948" s="1514">
        <v>120763</v>
      </c>
      <c r="C948" s="583" t="s">
        <v>1319</v>
      </c>
      <c r="D948" s="40" t="s">
        <v>451</v>
      </c>
      <c r="E948" s="1989">
        <v>1</v>
      </c>
      <c r="F948" s="590">
        <v>11</v>
      </c>
      <c r="G948" s="669">
        <v>7</v>
      </c>
      <c r="H948" s="8">
        <v>3</v>
      </c>
      <c r="I948" s="621" t="s">
        <v>89</v>
      </c>
      <c r="J948" s="621" t="s">
        <v>89</v>
      </c>
      <c r="K948" s="41" t="s">
        <v>309</v>
      </c>
      <c r="L948" s="41" t="s">
        <v>309</v>
      </c>
      <c r="M948" s="41" t="s">
        <v>89</v>
      </c>
      <c r="N948" s="41" t="s">
        <v>89</v>
      </c>
      <c r="O948" s="41" t="s">
        <v>89</v>
      </c>
      <c r="P948" s="41" t="s">
        <v>89</v>
      </c>
      <c r="Q948" s="272"/>
      <c r="R948" s="23">
        <v>42559</v>
      </c>
      <c r="S948" s="384">
        <v>27</v>
      </c>
      <c r="T948" s="181"/>
      <c r="U948" s="4" t="s">
        <v>934</v>
      </c>
      <c r="V948" s="44" t="s">
        <v>1562</v>
      </c>
      <c r="W948" s="497">
        <v>20.6</v>
      </c>
      <c r="X948" s="79"/>
      <c r="Y948" s="79"/>
      <c r="Z948" s="586">
        <v>42522</v>
      </c>
      <c r="AE948" s="4">
        <f>IF(A948="","",(IFERROR(VLOOKUP(A948,Projecten!A$4:W$2618,5,FALSE),"niet bekend")))</f>
        <v>1</v>
      </c>
      <c r="AF948" s="973">
        <f t="shared" si="108"/>
        <v>3385.01</v>
      </c>
      <c r="AG948" s="1028">
        <f>IF(A948="","",(IFERROR(VLOOKUP(A948,Projecten!A$4:W$2618,23,FALSE),"niet bekend")))</f>
        <v>3385.01</v>
      </c>
      <c r="AH948" s="1028">
        <f>IF(A948="","",(IFERROR(VLOOKUP(A948,Projecten!A$4:W$2618,12,FALSE),"niet bekend")))</f>
        <v>3385.01</v>
      </c>
      <c r="AI948" s="1026">
        <f t="shared" si="107"/>
        <v>0</v>
      </c>
    </row>
    <row r="949" spans="1:35" s="4" customFormat="1" ht="12.75" customHeight="1" x14ac:dyDescent="0.2">
      <c r="A949" s="5">
        <v>2016243</v>
      </c>
      <c r="B949" s="1514">
        <v>120763</v>
      </c>
      <c r="C949" s="583" t="s">
        <v>1320</v>
      </c>
      <c r="D949" s="40" t="s">
        <v>451</v>
      </c>
      <c r="E949" s="1989">
        <v>1</v>
      </c>
      <c r="F949" s="590">
        <v>9</v>
      </c>
      <c r="G949" s="669">
        <v>4</v>
      </c>
      <c r="H949" s="8">
        <v>5</v>
      </c>
      <c r="I949" s="621" t="s">
        <v>89</v>
      </c>
      <c r="J949" s="620" t="s">
        <v>309</v>
      </c>
      <c r="K949" s="41" t="s">
        <v>309</v>
      </c>
      <c r="L949" s="41" t="s">
        <v>309</v>
      </c>
      <c r="M949" s="41" t="s">
        <v>89</v>
      </c>
      <c r="N949" s="41" t="s">
        <v>89</v>
      </c>
      <c r="O949" s="41" t="s">
        <v>89</v>
      </c>
      <c r="P949" s="41" t="s">
        <v>89</v>
      </c>
      <c r="Q949" s="272"/>
      <c r="R949" s="23"/>
      <c r="S949" s="23">
        <v>27</v>
      </c>
      <c r="T949" s="181"/>
      <c r="U949" s="4" t="s">
        <v>934</v>
      </c>
      <c r="W949" s="497">
        <v>19.100000000000001</v>
      </c>
      <c r="X949" s="79"/>
      <c r="Y949" s="79"/>
      <c r="Z949" s="586">
        <v>42522</v>
      </c>
      <c r="AE949" s="4">
        <f>IF(A949="","",(IFERROR(VLOOKUP(A949,Projecten!A$4:W$2618,5,FALSE),"niet bekend")))</f>
        <v>1</v>
      </c>
      <c r="AF949" s="973">
        <f t="shared" si="108"/>
        <v>3379.05</v>
      </c>
      <c r="AG949" s="1028">
        <f>IF(A949="","",(IFERROR(VLOOKUP(A949,Projecten!A$4:W$2618,23,FALSE),"niet bekend")))</f>
        <v>3379.05</v>
      </c>
      <c r="AH949" s="1028">
        <f>IF(A949="","",(IFERROR(VLOOKUP(A949,Projecten!A$4:W$2618,12,FALSE),"niet bekend")))</f>
        <v>3379.05</v>
      </c>
      <c r="AI949" s="1026">
        <f t="shared" si="107"/>
        <v>0</v>
      </c>
    </row>
    <row r="950" spans="1:35" s="4" customFormat="1" ht="12.75" customHeight="1" x14ac:dyDescent="0.2">
      <c r="A950" s="5">
        <v>2016244</v>
      </c>
      <c r="B950" s="1514">
        <v>120763</v>
      </c>
      <c r="C950" s="583" t="s">
        <v>1321</v>
      </c>
      <c r="D950" s="40" t="s">
        <v>451</v>
      </c>
      <c r="E950" s="1989">
        <v>1</v>
      </c>
      <c r="F950" s="590">
        <v>9</v>
      </c>
      <c r="G950" s="669">
        <v>4</v>
      </c>
      <c r="H950" s="8">
        <v>5</v>
      </c>
      <c r="I950" s="621" t="s">
        <v>89</v>
      </c>
      <c r="J950" s="620" t="s">
        <v>309</v>
      </c>
      <c r="K950" s="41" t="s">
        <v>309</v>
      </c>
      <c r="L950" s="41" t="s">
        <v>309</v>
      </c>
      <c r="M950" s="41" t="s">
        <v>89</v>
      </c>
      <c r="N950" s="41" t="s">
        <v>89</v>
      </c>
      <c r="O950" s="41" t="s">
        <v>89</v>
      </c>
      <c r="P950" s="41" t="s">
        <v>89</v>
      </c>
      <c r="Q950" s="272"/>
      <c r="R950" s="23"/>
      <c r="S950" s="23">
        <v>27</v>
      </c>
      <c r="T950" s="181"/>
      <c r="U950" s="4" t="s">
        <v>934</v>
      </c>
      <c r="V950" s="4" t="s">
        <v>1431</v>
      </c>
      <c r="W950" s="497">
        <v>21.3</v>
      </c>
      <c r="X950" s="79"/>
      <c r="Y950" s="79"/>
      <c r="Z950" s="586">
        <v>42522</v>
      </c>
      <c r="AE950" s="4">
        <f>IF(A950="","",(IFERROR(VLOOKUP(A950,Projecten!A$4:W$2618,5,FALSE),"niet bekend")))</f>
        <v>1</v>
      </c>
      <c r="AF950" s="973">
        <f t="shared" si="108"/>
        <v>3880.97</v>
      </c>
      <c r="AG950" s="1028">
        <f>IF(A950="","",(IFERROR(VLOOKUP(A950,Projecten!A$4:W$2618,23,FALSE),"niet bekend")))</f>
        <v>3880.97</v>
      </c>
      <c r="AH950" s="1028">
        <f>IF(A950="","",(IFERROR(VLOOKUP(A950,Projecten!A$4:W$2618,12,FALSE),"niet bekend")))</f>
        <v>3880.97</v>
      </c>
      <c r="AI950" s="1026">
        <f t="shared" si="107"/>
        <v>0</v>
      </c>
    </row>
    <row r="951" spans="1:35" s="38" customFormat="1" ht="12.75" customHeight="1" x14ac:dyDescent="0.2">
      <c r="A951" s="30"/>
      <c r="B951" s="1491"/>
      <c r="C951" s="31"/>
      <c r="D951" s="31"/>
      <c r="E951" s="32"/>
      <c r="F951" s="31"/>
      <c r="G951" s="31"/>
      <c r="H951" s="31"/>
      <c r="I951" s="32"/>
      <c r="J951" s="32"/>
      <c r="K951" s="32"/>
      <c r="L951" s="32"/>
      <c r="M951" s="32"/>
      <c r="N951" s="32"/>
      <c r="O951" s="32"/>
      <c r="P951" s="32"/>
      <c r="Q951" s="527"/>
      <c r="R951" s="33"/>
      <c r="S951" s="1198"/>
      <c r="T951" s="176"/>
      <c r="U951" s="35"/>
      <c r="V951" s="35"/>
      <c r="W951" s="35"/>
      <c r="X951" s="83"/>
      <c r="Y951" s="84"/>
      <c r="Z951" s="36"/>
      <c r="AA951" s="608" t="s">
        <v>1332</v>
      </c>
      <c r="AB951" s="608" t="s">
        <v>1269</v>
      </c>
      <c r="AC951" s="608" t="s">
        <v>1333</v>
      </c>
      <c r="AF951" s="983"/>
      <c r="AG951" s="1030"/>
      <c r="AH951" s="1030"/>
      <c r="AI951" s="1030"/>
    </row>
    <row r="952" spans="1:35" s="1038" customFormat="1" ht="12.75" customHeight="1" x14ac:dyDescent="0.2">
      <c r="A952" s="1007"/>
      <c r="B952" s="1489"/>
      <c r="C952" s="1008">
        <f>SUM(F952:H952)</f>
        <v>313</v>
      </c>
      <c r="D952" s="1009"/>
      <c r="E952" s="1010">
        <f>SUM(E953:E992)</f>
        <v>23</v>
      </c>
      <c r="F952" s="1009">
        <f>SUM(F953:F992)</f>
        <v>159</v>
      </c>
      <c r="G952" s="1009">
        <f>SUM(G953:G992)</f>
        <v>92</v>
      </c>
      <c r="H952" s="1009">
        <f>SUM(H953:H992)</f>
        <v>62</v>
      </c>
      <c r="I952" s="1010"/>
      <c r="J952" s="1010"/>
      <c r="K952" s="1010"/>
      <c r="L952" s="1010"/>
      <c r="M952" s="1010"/>
      <c r="N952" s="1010"/>
      <c r="O952" s="1010"/>
      <c r="P952" s="1010"/>
      <c r="Q952" s="1044">
        <v>28</v>
      </c>
      <c r="R952" s="1045"/>
      <c r="S952" s="1199"/>
      <c r="T952" s="1046"/>
      <c r="U952" s="1047"/>
      <c r="V952" s="1048">
        <f>SUM(W952:W993)</f>
        <v>415.50639999999999</v>
      </c>
      <c r="W952" s="960"/>
      <c r="X952" s="1049">
        <v>307.5</v>
      </c>
      <c r="Y952" s="961">
        <f>V952-X952</f>
        <v>108.00639999999999</v>
      </c>
      <c r="Z952" s="1050"/>
      <c r="AA952" s="1038">
        <v>635.5</v>
      </c>
      <c r="AB952" s="1038">
        <v>208.5</v>
      </c>
      <c r="AC952" s="1038">
        <f>AA952-AB952</f>
        <v>427</v>
      </c>
      <c r="AE952" s="1038" t="str">
        <f>IF(A952="","",(IFERROR(VLOOKUP(A952,Projecten!A$4:W$2618,5,FALSE),"niet bekend")))</f>
        <v/>
      </c>
      <c r="AF952" s="1037">
        <f>SUM(AF953:AF993)</f>
        <v>56844.06</v>
      </c>
      <c r="AG952" s="1027" t="str">
        <f>IF(A952="","",(IFERROR(VLOOKUP(A952,Projecten!A$4:W$2618,23,FALSE),"niet bekend")))</f>
        <v/>
      </c>
      <c r="AH952" s="1027" t="str">
        <f>IF(A952="","",(IFERROR(VLOOKUP(A952,Projecten!A$4:W$2618,12,FALSE),"niet bekend")))</f>
        <v/>
      </c>
      <c r="AI952" s="1027"/>
    </row>
    <row r="953" spans="1:35" s="4" customFormat="1" ht="12.75" customHeight="1" x14ac:dyDescent="0.2">
      <c r="A953" s="2"/>
      <c r="B953" s="1492"/>
      <c r="C953" s="1"/>
      <c r="D953" s="1"/>
      <c r="E953" s="39"/>
      <c r="F953" s="1"/>
      <c r="G953" s="1"/>
      <c r="H953" s="1"/>
      <c r="I953" s="74"/>
      <c r="J953" s="29"/>
      <c r="K953" s="29"/>
      <c r="L953" s="29"/>
      <c r="M953" s="29"/>
      <c r="N953" s="29"/>
      <c r="O953" s="29"/>
      <c r="P953" s="29"/>
      <c r="Q953" s="272" t="s">
        <v>1135</v>
      </c>
      <c r="R953" s="23"/>
      <c r="S953" s="23"/>
      <c r="T953" s="181"/>
      <c r="W953" s="25"/>
      <c r="X953" s="79"/>
      <c r="Y953" s="79"/>
      <c r="Z953" s="272"/>
      <c r="AE953" s="4" t="str">
        <f>IF(A953="","",(IFERROR(VLOOKUP(A953,Projecten!A$4:W$2618,5,FALSE),"niet bekend")))</f>
        <v/>
      </c>
      <c r="AF953" s="973" t="str">
        <f t="shared" ref="AF953:AF960" si="109">IF(AE953="","",(E953/AE953*AH953))</f>
        <v/>
      </c>
      <c r="AG953" s="1028" t="str">
        <f>IF(A953="","",(IFERROR(VLOOKUP(A953,Projecten!A$4:W$2618,23,FALSE),"niet bekend")))</f>
        <v/>
      </c>
      <c r="AH953" s="1028" t="str">
        <f>IF(A953="","",(IFERROR(VLOOKUP(A953,Projecten!A$4:W$2618,12,FALSE),"niet bekend")))</f>
        <v/>
      </c>
      <c r="AI953" s="1026" t="str">
        <f t="shared" ref="AI953:AI992" si="110">IF(AF953="","",(AH953-AF953))</f>
        <v/>
      </c>
    </row>
    <row r="954" spans="1:35" s="540" customFormat="1" ht="12.75" customHeight="1" x14ac:dyDescent="0.2">
      <c r="B954" s="626"/>
      <c r="C954" s="627" t="s">
        <v>1317</v>
      </c>
      <c r="D954" s="625"/>
      <c r="E954" s="1982"/>
      <c r="F954" s="625"/>
      <c r="G954" s="693"/>
      <c r="H954" s="694"/>
      <c r="I954" s="568"/>
      <c r="J954" s="541"/>
      <c r="K954" s="541"/>
      <c r="L954" s="541"/>
      <c r="M954" s="541"/>
      <c r="N954" s="541"/>
      <c r="O954" s="541"/>
      <c r="P954" s="541"/>
      <c r="Q954" s="539"/>
      <c r="R954" s="384"/>
      <c r="S954" s="543"/>
      <c r="T954" s="544"/>
      <c r="W954" s="545">
        <v>38</v>
      </c>
      <c r="X954" s="546"/>
      <c r="Y954" s="546"/>
      <c r="Z954" s="539"/>
      <c r="AE954" s="383" t="str">
        <f>IF(A954="","",(IFERROR(VLOOKUP(A954,Projecten!A$4:W$2618,5,FALSE),"niet bekend")))</f>
        <v/>
      </c>
      <c r="AF954" s="975" t="str">
        <f t="shared" si="109"/>
        <v/>
      </c>
      <c r="AG954" s="1028" t="str">
        <f>IF(A954="","",(IFERROR(VLOOKUP(A954,Projecten!A$4:W$2618,23,FALSE),"niet bekend")))</f>
        <v/>
      </c>
      <c r="AH954" s="1028" t="str">
        <f>IF(A954="","",(IFERROR(VLOOKUP(A954,Projecten!A$4:W$2618,12,FALSE),"niet bekend")))</f>
        <v/>
      </c>
      <c r="AI954" s="1026" t="str">
        <f t="shared" si="110"/>
        <v/>
      </c>
    </row>
    <row r="955" spans="1:35" s="540" customFormat="1" ht="12.75" customHeight="1" x14ac:dyDescent="0.2">
      <c r="B955" s="626"/>
      <c r="C955" s="627" t="s">
        <v>1609</v>
      </c>
      <c r="D955" s="625"/>
      <c r="E955" s="1982"/>
      <c r="F955" s="625"/>
      <c r="G955" s="693"/>
      <c r="H955" s="694"/>
      <c r="I955" s="568"/>
      <c r="J955" s="568"/>
      <c r="K955" s="568"/>
      <c r="L955" s="568"/>
      <c r="M955" s="568"/>
      <c r="N955" s="568"/>
      <c r="O955" s="568"/>
      <c r="P955" s="568"/>
      <c r="Q955" s="709"/>
      <c r="R955" s="384"/>
      <c r="S955" s="543"/>
      <c r="T955" s="544"/>
      <c r="W955" s="545">
        <v>8.25</v>
      </c>
      <c r="X955" s="546"/>
      <c r="Y955" s="546"/>
      <c r="Z955" s="539"/>
      <c r="AE955" s="383" t="str">
        <f>IF(A955="","",(IFERROR(VLOOKUP(A955,Projecten!A$4:W$2618,5,FALSE),"niet bekend")))</f>
        <v/>
      </c>
      <c r="AF955" s="975" t="str">
        <f t="shared" si="109"/>
        <v/>
      </c>
      <c r="AG955" s="1028" t="str">
        <f>IF(A955="","",(IFERROR(VLOOKUP(A955,Projecten!A$4:W$2618,23,FALSE),"niet bekend")))</f>
        <v/>
      </c>
      <c r="AH955" s="1028" t="str">
        <f>IF(A955="","",(IFERROR(VLOOKUP(A955,Projecten!A$4:W$2618,12,FALSE),"niet bekend")))</f>
        <v/>
      </c>
      <c r="AI955" s="1026" t="str">
        <f t="shared" si="110"/>
        <v/>
      </c>
    </row>
    <row r="956" spans="1:35" s="540" customFormat="1" ht="12.75" customHeight="1" x14ac:dyDescent="0.2">
      <c r="B956" s="626"/>
      <c r="C956" s="627"/>
      <c r="D956" s="625"/>
      <c r="E956" s="1982"/>
      <c r="F956" s="625"/>
      <c r="G956" s="693"/>
      <c r="H956" s="694"/>
      <c r="I956" s="568"/>
      <c r="J956" s="568"/>
      <c r="K956" s="568"/>
      <c r="L956" s="568"/>
      <c r="M956" s="568"/>
      <c r="N956" s="568"/>
      <c r="O956" s="568"/>
      <c r="P956" s="568"/>
      <c r="Q956" s="709"/>
      <c r="R956" s="384"/>
      <c r="S956" s="543"/>
      <c r="T956" s="544"/>
      <c r="W956" s="545"/>
      <c r="X956" s="546"/>
      <c r="Y956" s="546"/>
      <c r="Z956" s="539"/>
      <c r="AE956" s="383" t="str">
        <f>IF(A956="","",(IFERROR(VLOOKUP(A956,Projecten!A$4:W$2618,5,FALSE),"niet bekend")))</f>
        <v/>
      </c>
      <c r="AF956" s="975" t="str">
        <f t="shared" si="109"/>
        <v/>
      </c>
      <c r="AG956" s="1028" t="str">
        <f>IF(A956="","",(IFERROR(VLOOKUP(A956,Projecten!A$4:W$2618,23,FALSE),"niet bekend")))</f>
        <v/>
      </c>
      <c r="AH956" s="1028" t="str">
        <f>IF(A956="","",(IFERROR(VLOOKUP(A956,Projecten!A$4:W$2618,12,FALSE),"niet bekend")))</f>
        <v/>
      </c>
      <c r="AI956" s="1026" t="str">
        <f t="shared" si="110"/>
        <v/>
      </c>
    </row>
    <row r="957" spans="1:35" s="433" customFormat="1" ht="12.75" customHeight="1" x14ac:dyDescent="0.2">
      <c r="B957" s="697"/>
      <c r="C957" s="698" t="s">
        <v>1652</v>
      </c>
      <c r="D957" s="633"/>
      <c r="E957" s="536"/>
      <c r="F957" s="633"/>
      <c r="G957" s="699"/>
      <c r="H957" s="700"/>
      <c r="I957" s="701"/>
      <c r="J957" s="701"/>
      <c r="K957" s="701"/>
      <c r="L957" s="701"/>
      <c r="M957" s="701"/>
      <c r="N957" s="701"/>
      <c r="O957" s="701"/>
      <c r="P957" s="701"/>
      <c r="Q957" s="434"/>
      <c r="R957" s="384"/>
      <c r="S957" s="564"/>
      <c r="T957" s="565"/>
      <c r="W957" s="469">
        <v>9.75</v>
      </c>
      <c r="X957" s="566"/>
      <c r="Y957" s="566"/>
      <c r="Z957" s="452"/>
      <c r="AE957" s="383" t="str">
        <f>IF(A957="","",(IFERROR(VLOOKUP(A957,Projecten!A$4:W$2618,5,FALSE),"niet bekend")))</f>
        <v/>
      </c>
      <c r="AF957" s="978" t="str">
        <f t="shared" si="109"/>
        <v/>
      </c>
      <c r="AG957" s="1028" t="str">
        <f>IF(A957="","",(IFERROR(VLOOKUP(A957,Projecten!A$4:W$2618,23,FALSE),"niet bekend")))</f>
        <v/>
      </c>
      <c r="AH957" s="1028" t="str">
        <f>IF(A957="","",(IFERROR(VLOOKUP(A957,Projecten!A$4:W$2618,12,FALSE),"niet bekend")))</f>
        <v/>
      </c>
      <c r="AI957" s="1026" t="str">
        <f t="shared" si="110"/>
        <v/>
      </c>
    </row>
    <row r="958" spans="1:35" s="433" customFormat="1" ht="12.75" customHeight="1" x14ac:dyDescent="0.2">
      <c r="B958" s="697"/>
      <c r="C958" s="698" t="s">
        <v>1653</v>
      </c>
      <c r="D958" s="633"/>
      <c r="E958" s="536"/>
      <c r="F958" s="633"/>
      <c r="G958" s="699"/>
      <c r="H958" s="700"/>
      <c r="I958" s="701"/>
      <c r="J958" s="701"/>
      <c r="K958" s="701"/>
      <c r="L958" s="701"/>
      <c r="M958" s="701"/>
      <c r="N958" s="701"/>
      <c r="O958" s="701"/>
      <c r="P958" s="701"/>
      <c r="Q958" s="434"/>
      <c r="R958" s="384"/>
      <c r="S958" s="564"/>
      <c r="T958" s="565"/>
      <c r="W958" s="469">
        <v>20</v>
      </c>
      <c r="X958" s="566"/>
      <c r="Y958" s="566"/>
      <c r="Z958" s="452"/>
      <c r="AE958" s="383" t="str">
        <f>IF(A958="","",(IFERROR(VLOOKUP(A958,Projecten!A$4:W$2618,5,FALSE),"niet bekend")))</f>
        <v/>
      </c>
      <c r="AF958" s="978" t="str">
        <f t="shared" si="109"/>
        <v/>
      </c>
      <c r="AG958" s="1028" t="str">
        <f>IF(A958="","",(IFERROR(VLOOKUP(A958,Projecten!A$4:W$2618,23,FALSE),"niet bekend")))</f>
        <v/>
      </c>
      <c r="AH958" s="1028" t="str">
        <f>IF(A958="","",(IFERROR(VLOOKUP(A958,Projecten!A$4:W$2618,12,FALSE),"niet bekend")))</f>
        <v/>
      </c>
      <c r="AI958" s="1026" t="str">
        <f t="shared" si="110"/>
        <v/>
      </c>
    </row>
    <row r="959" spans="1:35" s="433" customFormat="1" ht="12.75" customHeight="1" x14ac:dyDescent="0.2">
      <c r="B959" s="697"/>
      <c r="C959" s="698" t="s">
        <v>1654</v>
      </c>
      <c r="D959" s="633"/>
      <c r="E959" s="536"/>
      <c r="F959" s="633"/>
      <c r="G959" s="699"/>
      <c r="H959" s="700"/>
      <c r="I959" s="701"/>
      <c r="J959" s="701"/>
      <c r="K959" s="701"/>
      <c r="L959" s="701"/>
      <c r="M959" s="701"/>
      <c r="N959" s="701"/>
      <c r="O959" s="701"/>
      <c r="P959" s="701"/>
      <c r="Q959" s="434"/>
      <c r="R959" s="384"/>
      <c r="S959" s="564"/>
      <c r="T959" s="565"/>
      <c r="W959" s="469">
        <v>6.5</v>
      </c>
      <c r="X959" s="566"/>
      <c r="Y959" s="566"/>
      <c r="Z959" s="452"/>
      <c r="AE959" s="383" t="str">
        <f>IF(A959="","",(IFERROR(VLOOKUP(A959,Projecten!A$4:W$2618,5,FALSE),"niet bekend")))</f>
        <v/>
      </c>
      <c r="AF959" s="978" t="str">
        <f t="shared" si="109"/>
        <v/>
      </c>
      <c r="AG959" s="1028" t="str">
        <f>IF(A959="","",(IFERROR(VLOOKUP(A959,Projecten!A$4:W$2618,23,FALSE),"niet bekend")))</f>
        <v/>
      </c>
      <c r="AH959" s="1028" t="str">
        <f>IF(A959="","",(IFERROR(VLOOKUP(A959,Projecten!A$4:W$2618,12,FALSE),"niet bekend")))</f>
        <v/>
      </c>
      <c r="AI959" s="1026" t="str">
        <f t="shared" si="110"/>
        <v/>
      </c>
    </row>
    <row r="960" spans="1:35" s="540" customFormat="1" ht="12.75" customHeight="1" x14ac:dyDescent="0.2">
      <c r="B960" s="626"/>
      <c r="C960" s="627"/>
      <c r="D960" s="625"/>
      <c r="E960" s="1982"/>
      <c r="F960" s="625"/>
      <c r="G960" s="693"/>
      <c r="H960" s="694"/>
      <c r="I960" s="568"/>
      <c r="J960" s="568"/>
      <c r="K960" s="568"/>
      <c r="L960" s="568"/>
      <c r="M960" s="568"/>
      <c r="N960" s="568"/>
      <c r="O960" s="568"/>
      <c r="P960" s="568"/>
      <c r="Q960" s="709"/>
      <c r="R960" s="384"/>
      <c r="S960" s="543"/>
      <c r="T960" s="544"/>
      <c r="W960" s="545"/>
      <c r="X960" s="546"/>
      <c r="Y960" s="546"/>
      <c r="Z960" s="539"/>
      <c r="AE960" s="383" t="str">
        <f>IF(A960="","",(IFERROR(VLOOKUP(A960,Projecten!A$4:W$2618,5,FALSE),"niet bekend")))</f>
        <v/>
      </c>
      <c r="AF960" s="975" t="str">
        <f t="shared" si="109"/>
        <v/>
      </c>
      <c r="AG960" s="1028" t="str">
        <f>IF(A960="","",(IFERROR(VLOOKUP(A960,Projecten!A$4:W$2618,23,FALSE),"niet bekend")))</f>
        <v/>
      </c>
      <c r="AH960" s="1028" t="str">
        <f>IF(A960="","",(IFERROR(VLOOKUP(A960,Projecten!A$4:W$2618,12,FALSE),"niet bekend")))</f>
        <v/>
      </c>
      <c r="AI960" s="1026" t="str">
        <f t="shared" si="110"/>
        <v/>
      </c>
    </row>
    <row r="961" spans="1:35" s="90" customFormat="1" ht="12.75" customHeight="1" x14ac:dyDescent="0.2">
      <c r="A961" s="93">
        <v>2016339</v>
      </c>
      <c r="B961" s="314" t="s">
        <v>1598</v>
      </c>
      <c r="C961" s="93" t="s">
        <v>1587</v>
      </c>
      <c r="D961" s="94" t="s">
        <v>489</v>
      </c>
      <c r="E961" s="1967">
        <v>0</v>
      </c>
      <c r="F961" s="405">
        <v>1</v>
      </c>
      <c r="G961" s="405">
        <v>0</v>
      </c>
      <c r="H961" s="405">
        <v>3</v>
      </c>
      <c r="I961" s="664" t="s">
        <v>309</v>
      </c>
      <c r="J961" s="664" t="s">
        <v>309</v>
      </c>
      <c r="K961" s="76" t="s">
        <v>309</v>
      </c>
      <c r="L961" s="76" t="s">
        <v>309</v>
      </c>
      <c r="M961" s="76" t="s">
        <v>89</v>
      </c>
      <c r="N961" s="76" t="s">
        <v>89</v>
      </c>
      <c r="O961" s="76" t="s">
        <v>89</v>
      </c>
      <c r="P961" s="76" t="s">
        <v>89</v>
      </c>
      <c r="Q961" s="382" t="s">
        <v>237</v>
      </c>
      <c r="R961" s="96">
        <v>42565</v>
      </c>
      <c r="S961" s="418">
        <v>28</v>
      </c>
      <c r="T961" s="180"/>
      <c r="U961" s="90" t="s">
        <v>681</v>
      </c>
      <c r="V961" s="430" t="s">
        <v>1588</v>
      </c>
      <c r="W961" s="612">
        <v>6</v>
      </c>
      <c r="X961" s="101"/>
      <c r="Y961" s="101"/>
      <c r="Z961" s="667"/>
      <c r="AE961" s="90">
        <f>IF(A961="","",(IFERROR(VLOOKUP(A961,Projecten!A$4:W$2618,5,FALSE),"niet bekend")))</f>
        <v>0</v>
      </c>
      <c r="AF961" s="972">
        <f>AH961</f>
        <v>898.81</v>
      </c>
      <c r="AG961" s="1028">
        <f>IF(A961="","",(IFERROR(VLOOKUP(A961,Projecten!A$4:W$2618,23,FALSE),"niet bekend")))</f>
        <v>898.81</v>
      </c>
      <c r="AH961" s="1028">
        <f>IF(A961="","",(IFERROR(VLOOKUP(A961,Projecten!A$4:W$2618,12,FALSE),"niet bekend")))</f>
        <v>898.81</v>
      </c>
      <c r="AI961" s="1028">
        <f t="shared" si="110"/>
        <v>0</v>
      </c>
    </row>
    <row r="962" spans="1:35" s="4" customFormat="1" ht="12.75" customHeight="1" x14ac:dyDescent="0.2">
      <c r="A962" s="5" t="s">
        <v>1359</v>
      </c>
      <c r="B962" s="1514" t="s">
        <v>1599</v>
      </c>
      <c r="C962" s="582" t="s">
        <v>1362</v>
      </c>
      <c r="D962" s="40" t="s">
        <v>489</v>
      </c>
      <c r="E962" s="1989">
        <v>1</v>
      </c>
      <c r="F962" s="590">
        <v>8</v>
      </c>
      <c r="G962" s="669">
        <v>4</v>
      </c>
      <c r="H962" s="150">
        <v>3</v>
      </c>
      <c r="I962" s="621" t="s">
        <v>89</v>
      </c>
      <c r="J962" s="621" t="s">
        <v>89</v>
      </c>
      <c r="K962" s="76" t="s">
        <v>309</v>
      </c>
      <c r="L962" s="41" t="s">
        <v>309</v>
      </c>
      <c r="M962" s="41" t="s">
        <v>89</v>
      </c>
      <c r="N962" s="41" t="s">
        <v>89</v>
      </c>
      <c r="O962" s="41" t="s">
        <v>89</v>
      </c>
      <c r="P962" s="41" t="s">
        <v>89</v>
      </c>
      <c r="Q962" s="272" t="s">
        <v>1163</v>
      </c>
      <c r="R962" s="23">
        <v>42565</v>
      </c>
      <c r="S962" s="384">
        <v>28</v>
      </c>
      <c r="T962" s="181"/>
      <c r="U962" s="4" t="s">
        <v>681</v>
      </c>
      <c r="V962" s="4" t="s">
        <v>1430</v>
      </c>
      <c r="W962" s="497">
        <v>17.972799999999999</v>
      </c>
      <c r="X962" s="79"/>
      <c r="Y962" s="79"/>
      <c r="Z962" s="585">
        <v>42521</v>
      </c>
      <c r="AE962" s="4">
        <f>IF(A962="","",(IFERROR(VLOOKUP(A962,Projecten!A$4:W$2618,5,FALSE),"niet bekend")))</f>
        <v>1</v>
      </c>
      <c r="AF962" s="973">
        <f t="shared" ref="AF962:AF980" si="111">IF(AE962="","",(E962/AE962*AH962))</f>
        <v>3413.07</v>
      </c>
      <c r="AG962" s="1028">
        <f>IF(A962="","",(IFERROR(VLOOKUP(A962,Projecten!A$4:W$2618,23,FALSE),"niet bekend")))</f>
        <v>3413.07</v>
      </c>
      <c r="AH962" s="1028">
        <f>IF(A962="","",(IFERROR(VLOOKUP(A962,Projecten!A$4:W$2618,12,FALSE),"niet bekend")))</f>
        <v>3413.07</v>
      </c>
      <c r="AI962" s="1026">
        <f t="shared" si="110"/>
        <v>0</v>
      </c>
    </row>
    <row r="963" spans="1:35" s="4" customFormat="1" ht="12.75" customHeight="1" x14ac:dyDescent="0.2">
      <c r="A963" s="5" t="s">
        <v>2582</v>
      </c>
      <c r="B963" s="1514" t="s">
        <v>1599</v>
      </c>
      <c r="C963" s="583" t="s">
        <v>1366</v>
      </c>
      <c r="D963" s="40" t="s">
        <v>489</v>
      </c>
      <c r="E963" s="1989">
        <v>1</v>
      </c>
      <c r="F963" s="590">
        <v>1</v>
      </c>
      <c r="G963" s="669">
        <v>0</v>
      </c>
      <c r="H963" s="8">
        <v>1</v>
      </c>
      <c r="I963" s="712" t="s">
        <v>309</v>
      </c>
      <c r="J963" s="712" t="s">
        <v>309</v>
      </c>
      <c r="K963" s="41" t="s">
        <v>309</v>
      </c>
      <c r="L963" s="41" t="s">
        <v>309</v>
      </c>
      <c r="M963" s="41" t="s">
        <v>89</v>
      </c>
      <c r="N963" s="41" t="s">
        <v>89</v>
      </c>
      <c r="O963" s="41" t="s">
        <v>89</v>
      </c>
      <c r="P963" s="41" t="s">
        <v>89</v>
      </c>
      <c r="Q963" s="272" t="s">
        <v>1163</v>
      </c>
      <c r="R963" s="23">
        <v>42565</v>
      </c>
      <c r="S963" s="384">
        <v>28</v>
      </c>
      <c r="T963" s="181"/>
      <c r="U963" s="4" t="s">
        <v>681</v>
      </c>
      <c r="V963" s="4" t="s">
        <v>1430</v>
      </c>
      <c r="W963" s="497">
        <v>3.3427999999999995</v>
      </c>
      <c r="X963" s="79"/>
      <c r="Y963" s="79"/>
      <c r="Z963" s="585">
        <v>42521</v>
      </c>
      <c r="AE963" s="4">
        <f>IF(A963="","",(IFERROR(VLOOKUP(A963,Projecten!A$4:W$2618,5,FALSE),"niet bekend")))</f>
        <v>1</v>
      </c>
      <c r="AF963" s="973">
        <f t="shared" si="111"/>
        <v>502.39</v>
      </c>
      <c r="AG963" s="1028">
        <f>IF(A963="","",(IFERROR(VLOOKUP(A963,Projecten!A$4:W$2618,23,FALSE),"niet bekend")))</f>
        <v>502.39</v>
      </c>
      <c r="AH963" s="1028">
        <f>IF(A963="","",(IFERROR(VLOOKUP(A963,Projecten!A$4:W$2618,12,FALSE),"niet bekend")))</f>
        <v>502.39</v>
      </c>
      <c r="AI963" s="1026">
        <f t="shared" si="110"/>
        <v>0</v>
      </c>
    </row>
    <row r="964" spans="1:35" s="4" customFormat="1" ht="12.75" customHeight="1" x14ac:dyDescent="0.2">
      <c r="A964" s="717" t="s">
        <v>1466</v>
      </c>
      <c r="B964" s="1514" t="s">
        <v>1600</v>
      </c>
      <c r="C964" s="583" t="s">
        <v>1363</v>
      </c>
      <c r="D964" s="40" t="s">
        <v>489</v>
      </c>
      <c r="E964" s="1989">
        <v>1</v>
      </c>
      <c r="F964" s="590">
        <v>8</v>
      </c>
      <c r="G964" s="669">
        <v>4</v>
      </c>
      <c r="H964" s="8">
        <v>3</v>
      </c>
      <c r="I964" s="712" t="s">
        <v>89</v>
      </c>
      <c r="J964" s="712" t="s">
        <v>89</v>
      </c>
      <c r="K964" s="41" t="s">
        <v>309</v>
      </c>
      <c r="L964" s="41" t="s">
        <v>309</v>
      </c>
      <c r="M964" s="41" t="s">
        <v>89</v>
      </c>
      <c r="N964" s="41" t="s">
        <v>89</v>
      </c>
      <c r="O964" s="41" t="s">
        <v>89</v>
      </c>
      <c r="P964" s="41" t="s">
        <v>89</v>
      </c>
      <c r="Q964" s="272" t="s">
        <v>1163</v>
      </c>
      <c r="R964" s="23">
        <v>42565</v>
      </c>
      <c r="S964" s="384">
        <v>28</v>
      </c>
      <c r="T964" s="181"/>
      <c r="U964" s="4" t="s">
        <v>681</v>
      </c>
      <c r="V964" s="4" t="s">
        <v>1430</v>
      </c>
      <c r="W964" s="497">
        <v>17.972799999999999</v>
      </c>
      <c r="X964" s="79"/>
      <c r="Y964" s="79"/>
      <c r="Z964" s="585">
        <v>42521</v>
      </c>
      <c r="AE964" s="4">
        <f>IF(A964="","",(IFERROR(VLOOKUP(A964,Projecten!A$4:W$2618,5,FALSE),"niet bekend")))</f>
        <v>1</v>
      </c>
      <c r="AF964" s="973">
        <f t="shared" si="111"/>
        <v>3413.07</v>
      </c>
      <c r="AG964" s="1028">
        <f>IF(A964="","",(IFERROR(VLOOKUP(A964,Projecten!A$4:W$2618,23,FALSE),"niet bekend")))</f>
        <v>3413.07</v>
      </c>
      <c r="AH964" s="1028">
        <f>IF(A964="","",(IFERROR(VLOOKUP(A964,Projecten!A$4:W$2618,12,FALSE),"niet bekend")))</f>
        <v>3413.07</v>
      </c>
      <c r="AI964" s="1026">
        <f t="shared" si="110"/>
        <v>0</v>
      </c>
    </row>
    <row r="965" spans="1:35" s="4" customFormat="1" ht="12.75" customHeight="1" x14ac:dyDescent="0.2">
      <c r="A965" s="717" t="s">
        <v>2583</v>
      </c>
      <c r="B965" s="1514" t="s">
        <v>1600</v>
      </c>
      <c r="C965" s="583" t="s">
        <v>1364</v>
      </c>
      <c r="D965" s="40" t="s">
        <v>489</v>
      </c>
      <c r="E965" s="1989">
        <v>1</v>
      </c>
      <c r="F965" s="590">
        <v>1</v>
      </c>
      <c r="G965" s="669">
        <v>0</v>
      </c>
      <c r="H965" s="8">
        <v>1</v>
      </c>
      <c r="I965" s="712" t="s">
        <v>309</v>
      </c>
      <c r="J965" s="712" t="s">
        <v>309</v>
      </c>
      <c r="K965" s="41" t="s">
        <v>309</v>
      </c>
      <c r="L965" s="41" t="s">
        <v>309</v>
      </c>
      <c r="M965" s="41" t="s">
        <v>89</v>
      </c>
      <c r="N965" s="41" t="s">
        <v>89</v>
      </c>
      <c r="O965" s="41" t="s">
        <v>89</v>
      </c>
      <c r="P965" s="41" t="s">
        <v>89</v>
      </c>
      <c r="Q965" s="272" t="s">
        <v>1163</v>
      </c>
      <c r="R965" s="23">
        <v>42565</v>
      </c>
      <c r="S965" s="384">
        <v>28</v>
      </c>
      <c r="T965" s="181"/>
      <c r="U965" s="4" t="s">
        <v>681</v>
      </c>
      <c r="V965" s="4" t="s">
        <v>1430</v>
      </c>
      <c r="W965" s="497">
        <v>3.3427999999999995</v>
      </c>
      <c r="X965" s="79"/>
      <c r="Y965" s="79"/>
      <c r="Z965" s="586">
        <v>42521</v>
      </c>
      <c r="AE965" s="4">
        <f>IF(A965="","",(IFERROR(VLOOKUP(A965,Projecten!A$4:W$2618,5,FALSE),"niet bekend")))</f>
        <v>1</v>
      </c>
      <c r="AF965" s="973">
        <f t="shared" si="111"/>
        <v>502.39</v>
      </c>
      <c r="AG965" s="1028">
        <f>IF(A965="","",(IFERROR(VLOOKUP(A965,Projecten!A$4:W$2618,23,FALSE),"niet bekend")))</f>
        <v>502.39</v>
      </c>
      <c r="AH965" s="1028">
        <f>IF(A965="","",(IFERROR(VLOOKUP(A965,Projecten!A$4:W$2618,12,FALSE),"niet bekend")))</f>
        <v>502.39</v>
      </c>
      <c r="AI965" s="1026">
        <f t="shared" si="110"/>
        <v>0</v>
      </c>
    </row>
    <row r="966" spans="1:35" s="4" customFormat="1" ht="12.75" customHeight="1" x14ac:dyDescent="0.2">
      <c r="A966" s="717" t="s">
        <v>1360</v>
      </c>
      <c r="B966" s="1514" t="s">
        <v>1601</v>
      </c>
      <c r="C966" s="583" t="s">
        <v>1365</v>
      </c>
      <c r="D966" s="40" t="s">
        <v>489</v>
      </c>
      <c r="E966" s="1989">
        <v>1</v>
      </c>
      <c r="F966" s="590">
        <v>7</v>
      </c>
      <c r="G966" s="669">
        <v>2</v>
      </c>
      <c r="H966" s="8">
        <v>3</v>
      </c>
      <c r="I966" s="712" t="s">
        <v>89</v>
      </c>
      <c r="J966" s="712" t="s">
        <v>89</v>
      </c>
      <c r="K966" s="41" t="s">
        <v>309</v>
      </c>
      <c r="L966" s="41" t="s">
        <v>309</v>
      </c>
      <c r="M966" s="41" t="s">
        <v>89</v>
      </c>
      <c r="N966" s="41" t="s">
        <v>89</v>
      </c>
      <c r="O966" s="41" t="s">
        <v>89</v>
      </c>
      <c r="P966" s="41" t="s">
        <v>89</v>
      </c>
      <c r="Q966" s="272" t="s">
        <v>1163</v>
      </c>
      <c r="R966" s="23">
        <v>42565</v>
      </c>
      <c r="S966" s="384">
        <v>28</v>
      </c>
      <c r="T966" s="181"/>
      <c r="U966" s="4" t="s">
        <v>681</v>
      </c>
      <c r="V966" s="4" t="s">
        <v>1430</v>
      </c>
      <c r="W966" s="497">
        <v>15.132400000000001</v>
      </c>
      <c r="X966" s="79"/>
      <c r="Y966" s="79"/>
      <c r="Z966" s="586">
        <v>42521</v>
      </c>
      <c r="AE966" s="4">
        <f>IF(A966="","",(IFERROR(VLOOKUP(A966,Projecten!A$4:W$2618,5,FALSE),"niet bekend")))</f>
        <v>1</v>
      </c>
      <c r="AF966" s="973">
        <f t="shared" si="111"/>
        <v>3086.35</v>
      </c>
      <c r="AG966" s="1028">
        <f>IF(A966="","",(IFERROR(VLOOKUP(A966,Projecten!A$4:W$2618,23,FALSE),"niet bekend")))</f>
        <v>3086.35</v>
      </c>
      <c r="AH966" s="1028">
        <f>IF(A966="","",(IFERROR(VLOOKUP(A966,Projecten!A$4:W$2618,12,FALSE),"niet bekend")))</f>
        <v>3086.35</v>
      </c>
      <c r="AI966" s="1026">
        <f t="shared" si="110"/>
        <v>0</v>
      </c>
    </row>
    <row r="967" spans="1:35" s="4" customFormat="1" ht="12.75" customHeight="1" x14ac:dyDescent="0.2">
      <c r="A967" s="717" t="s">
        <v>2584</v>
      </c>
      <c r="B967" s="1514" t="s">
        <v>1601</v>
      </c>
      <c r="C967" s="583" t="s">
        <v>1367</v>
      </c>
      <c r="D967" s="40" t="s">
        <v>489</v>
      </c>
      <c r="E967" s="1989">
        <v>1</v>
      </c>
      <c r="F967" s="590">
        <v>1</v>
      </c>
      <c r="G967" s="669">
        <v>0</v>
      </c>
      <c r="H967" s="8">
        <v>1</v>
      </c>
      <c r="I967" s="712" t="s">
        <v>309</v>
      </c>
      <c r="J967" s="712" t="s">
        <v>309</v>
      </c>
      <c r="K967" s="41" t="s">
        <v>309</v>
      </c>
      <c r="L967" s="41" t="s">
        <v>309</v>
      </c>
      <c r="M967" s="41" t="s">
        <v>89</v>
      </c>
      <c r="N967" s="41" t="s">
        <v>89</v>
      </c>
      <c r="O967" s="41" t="s">
        <v>89</v>
      </c>
      <c r="P967" s="41" t="s">
        <v>89</v>
      </c>
      <c r="Q967" s="272" t="s">
        <v>1163</v>
      </c>
      <c r="R967" s="23">
        <v>42565</v>
      </c>
      <c r="S967" s="384">
        <v>28</v>
      </c>
      <c r="T967" s="181"/>
      <c r="U967" s="4" t="s">
        <v>681</v>
      </c>
      <c r="V967" s="4" t="s">
        <v>1430</v>
      </c>
      <c r="W967" s="497">
        <v>3.3427999999999995</v>
      </c>
      <c r="X967" s="79"/>
      <c r="Y967" s="79"/>
      <c r="Z967" s="586">
        <v>42521</v>
      </c>
      <c r="AE967" s="4">
        <f>IF(A967="","",(IFERROR(VLOOKUP(A967,Projecten!A$4:W$2618,5,FALSE),"niet bekend")))</f>
        <v>1</v>
      </c>
      <c r="AF967" s="973">
        <f t="shared" si="111"/>
        <v>502.39</v>
      </c>
      <c r="AG967" s="1028">
        <f>IF(A967="","",(IFERROR(VLOOKUP(A967,Projecten!A$4:W$2618,23,FALSE),"niet bekend")))</f>
        <v>502.39</v>
      </c>
      <c r="AH967" s="1028">
        <f>IF(A967="","",(IFERROR(VLOOKUP(A967,Projecten!A$4:W$2618,12,FALSE),"niet bekend")))</f>
        <v>502.39</v>
      </c>
      <c r="AI967" s="1026">
        <f t="shared" si="110"/>
        <v>0</v>
      </c>
    </row>
    <row r="968" spans="1:35" s="4" customFormat="1" ht="12.75" customHeight="1" x14ac:dyDescent="0.2">
      <c r="A968" s="93">
        <v>2016275</v>
      </c>
      <c r="B968" s="1522" t="s">
        <v>1604</v>
      </c>
      <c r="C968" s="2" t="s">
        <v>1277</v>
      </c>
      <c r="D968" s="1" t="s">
        <v>489</v>
      </c>
      <c r="E968" s="1985">
        <v>1</v>
      </c>
      <c r="F968" s="392">
        <v>3</v>
      </c>
      <c r="G968" s="392">
        <v>2</v>
      </c>
      <c r="H968" s="392">
        <v>0</v>
      </c>
      <c r="I968" s="664" t="s">
        <v>89</v>
      </c>
      <c r="J968" s="664" t="s">
        <v>89</v>
      </c>
      <c r="K968" s="41" t="s">
        <v>309</v>
      </c>
      <c r="L968" s="41" t="s">
        <v>309</v>
      </c>
      <c r="M968" s="41" t="s">
        <v>89</v>
      </c>
      <c r="N968" s="41" t="s">
        <v>89</v>
      </c>
      <c r="O968" s="41" t="s">
        <v>89</v>
      </c>
      <c r="P968" s="41" t="s">
        <v>89</v>
      </c>
      <c r="Q968" s="272" t="s">
        <v>1526</v>
      </c>
      <c r="R968" s="23"/>
      <c r="S968" s="23">
        <v>28</v>
      </c>
      <c r="T968" s="181"/>
      <c r="U968" s="4" t="s">
        <v>681</v>
      </c>
      <c r="W968" s="497">
        <v>3.5</v>
      </c>
      <c r="X968" s="79"/>
      <c r="Y968" s="79"/>
      <c r="Z968" s="586">
        <v>42529</v>
      </c>
      <c r="AE968" s="4">
        <f>IF(A968="","",(IFERROR(VLOOKUP(A968,Projecten!A$4:W$2618,5,FALSE),"niet bekend")))</f>
        <v>1</v>
      </c>
      <c r="AF968" s="973">
        <f t="shared" si="111"/>
        <v>569.57000000000005</v>
      </c>
      <c r="AG968" s="1028">
        <f>IF(A968="","",(IFERROR(VLOOKUP(A968,Projecten!A$4:W$2618,23,FALSE),"niet bekend")))</f>
        <v>569.57000000000005</v>
      </c>
      <c r="AH968" s="1028">
        <f>IF(A968="","",(IFERROR(VLOOKUP(A968,Projecten!A$4:W$2618,12,FALSE),"niet bekend")))</f>
        <v>569.57000000000005</v>
      </c>
      <c r="AI968" s="1026">
        <f t="shared" si="110"/>
        <v>0</v>
      </c>
    </row>
    <row r="969" spans="1:35" s="4" customFormat="1" ht="12.75" customHeight="1" x14ac:dyDescent="0.2">
      <c r="A969" s="2">
        <v>2016268</v>
      </c>
      <c r="B969" s="1522">
        <v>120787</v>
      </c>
      <c r="C969" s="2" t="s">
        <v>1385</v>
      </c>
      <c r="D969" s="1" t="s">
        <v>489</v>
      </c>
      <c r="E969" s="1985">
        <v>1</v>
      </c>
      <c r="F969" s="392">
        <v>9</v>
      </c>
      <c r="G969" s="392">
        <v>7</v>
      </c>
      <c r="H969" s="392">
        <v>2</v>
      </c>
      <c r="I969" s="664" t="s">
        <v>89</v>
      </c>
      <c r="J969" s="664" t="s">
        <v>89</v>
      </c>
      <c r="K969" s="41" t="s">
        <v>309</v>
      </c>
      <c r="L969" s="41" t="s">
        <v>309</v>
      </c>
      <c r="M969" s="41" t="s">
        <v>89</v>
      </c>
      <c r="N969" s="41" t="s">
        <v>89</v>
      </c>
      <c r="O969" s="41" t="s">
        <v>89</v>
      </c>
      <c r="P969" s="41" t="s">
        <v>89</v>
      </c>
      <c r="Q969" s="272" t="s">
        <v>1163</v>
      </c>
      <c r="R969" s="23"/>
      <c r="S969" s="384">
        <v>33</v>
      </c>
      <c r="T969" s="181"/>
      <c r="U969" s="4" t="s">
        <v>681</v>
      </c>
      <c r="W969" s="497">
        <v>16.8</v>
      </c>
      <c r="X969" s="79"/>
      <c r="Y969" s="79"/>
      <c r="Z969" s="586">
        <v>42529</v>
      </c>
      <c r="AE969" s="4">
        <f>IF(A969="","",(IFERROR(VLOOKUP(A969,Projecten!A$4:W$2618,5,FALSE),"niet bekend")))</f>
        <v>1</v>
      </c>
      <c r="AF969" s="973">
        <f t="shared" si="111"/>
        <v>2470.38</v>
      </c>
      <c r="AG969" s="1028">
        <f>IF(A969="","",(IFERROR(VLOOKUP(A969,Projecten!A$4:W$2618,23,FALSE),"niet bekend")))</f>
        <v>2470.38</v>
      </c>
      <c r="AH969" s="1028">
        <f>IF(A969="","",(IFERROR(VLOOKUP(A969,Projecten!A$4:W$2618,12,FALSE),"niet bekend")))</f>
        <v>2470.38</v>
      </c>
      <c r="AI969" s="1026">
        <f t="shared" si="110"/>
        <v>0</v>
      </c>
    </row>
    <row r="970" spans="1:35" s="4" customFormat="1" ht="12.75" customHeight="1" x14ac:dyDescent="0.2">
      <c r="A970" s="93"/>
      <c r="B970" s="1522"/>
      <c r="C970" s="2"/>
      <c r="D970" s="1"/>
      <c r="E970" s="1990"/>
      <c r="F970" s="678"/>
      <c r="G970" s="726"/>
      <c r="H970" s="727"/>
      <c r="I970" s="728"/>
      <c r="J970" s="728"/>
      <c r="K970" s="41"/>
      <c r="L970" s="41"/>
      <c r="M970" s="41"/>
      <c r="N970" s="41"/>
      <c r="O970" s="41"/>
      <c r="P970" s="41"/>
      <c r="Q970" s="272"/>
      <c r="R970" s="23"/>
      <c r="S970" s="23"/>
      <c r="T970" s="181"/>
      <c r="W970" s="497"/>
      <c r="X970" s="79"/>
      <c r="Y970" s="79"/>
      <c r="Z970" s="708"/>
      <c r="AE970" s="4" t="str">
        <f>IF(A970="","",(IFERROR(VLOOKUP(A970,Projecten!A$4:W$2618,5,FALSE),"niet bekend")))</f>
        <v/>
      </c>
      <c r="AF970" s="973" t="str">
        <f t="shared" si="111"/>
        <v/>
      </c>
      <c r="AG970" s="1028" t="str">
        <f>IF(A970="","",(IFERROR(VLOOKUP(A970,Projecten!A$4:W$2618,23,FALSE),"niet bekend")))</f>
        <v/>
      </c>
      <c r="AH970" s="1028" t="str">
        <f>IF(A970="","",(IFERROR(VLOOKUP(A970,Projecten!A$4:W$2618,12,FALSE),"niet bekend")))</f>
        <v/>
      </c>
      <c r="AI970" s="1026" t="str">
        <f t="shared" si="110"/>
        <v/>
      </c>
    </row>
    <row r="971" spans="1:35" s="4" customFormat="1" ht="12.75" customHeight="1" x14ac:dyDescent="0.2">
      <c r="A971" s="717"/>
      <c r="B971" s="1514"/>
      <c r="C971" s="583"/>
      <c r="D971" s="40"/>
      <c r="E971" s="1989"/>
      <c r="F971" s="590"/>
      <c r="G971" s="669"/>
      <c r="H971" s="8"/>
      <c r="I971" s="712"/>
      <c r="J971" s="712"/>
      <c r="K971" s="41"/>
      <c r="L971" s="41"/>
      <c r="M971" s="41"/>
      <c r="N971" s="41"/>
      <c r="O971" s="41"/>
      <c r="P971" s="41"/>
      <c r="Q971" s="272"/>
      <c r="R971" s="23"/>
      <c r="S971" s="23"/>
      <c r="T971" s="181"/>
      <c r="V971" s="44"/>
      <c r="W971" s="497"/>
      <c r="X971" s="79"/>
      <c r="Y971" s="79"/>
      <c r="Z971" s="708"/>
      <c r="AE971" s="4" t="str">
        <f>IF(A971="","",(IFERROR(VLOOKUP(A971,Projecten!A$4:W$2618,5,FALSE),"niet bekend")))</f>
        <v/>
      </c>
      <c r="AF971" s="973" t="str">
        <f t="shared" si="111"/>
        <v/>
      </c>
      <c r="AG971" s="1028" t="str">
        <f>IF(A971="","",(IFERROR(VLOOKUP(A971,Projecten!A$4:W$2618,23,FALSE),"niet bekend")))</f>
        <v/>
      </c>
      <c r="AH971" s="1028" t="str">
        <f>IF(A971="","",(IFERROR(VLOOKUP(A971,Projecten!A$4:W$2618,12,FALSE),"niet bekend")))</f>
        <v/>
      </c>
      <c r="AI971" s="1026" t="str">
        <f t="shared" si="110"/>
        <v/>
      </c>
    </row>
    <row r="972" spans="1:35" s="4" customFormat="1" ht="12.75" customHeight="1" x14ac:dyDescent="0.2">
      <c r="A972" s="347" t="s">
        <v>1211</v>
      </c>
      <c r="B972" s="314">
        <v>120792</v>
      </c>
      <c r="C972" s="351" t="s">
        <v>1210</v>
      </c>
      <c r="D972" s="463" t="s">
        <v>642</v>
      </c>
      <c r="E972" s="999">
        <v>1</v>
      </c>
      <c r="F972" s="347">
        <v>8</v>
      </c>
      <c r="G972" s="347">
        <v>7</v>
      </c>
      <c r="H972" s="347">
        <v>2</v>
      </c>
      <c r="I972" s="75" t="s">
        <v>89</v>
      </c>
      <c r="J972" s="75" t="s">
        <v>89</v>
      </c>
      <c r="K972" s="75" t="s">
        <v>89</v>
      </c>
      <c r="L972" s="7" t="s">
        <v>309</v>
      </c>
      <c r="M972" s="7" t="s">
        <v>89</v>
      </c>
      <c r="N972" s="7" t="s">
        <v>89</v>
      </c>
      <c r="O972" s="7" t="s">
        <v>89</v>
      </c>
      <c r="P972" s="7" t="s">
        <v>89</v>
      </c>
      <c r="Q972" s="382" t="s">
        <v>1572</v>
      </c>
      <c r="R972" s="23"/>
      <c r="S972" s="23">
        <v>25</v>
      </c>
      <c r="T972" s="181"/>
      <c r="U972" s="4" t="s">
        <v>819</v>
      </c>
      <c r="W972" s="25">
        <v>22.7</v>
      </c>
      <c r="X972" s="80"/>
      <c r="Y972" s="82"/>
      <c r="Z972" s="586">
        <v>42499</v>
      </c>
      <c r="AE972" s="4">
        <f>IF(A972="","",(IFERROR(VLOOKUP(A972,Projecten!A$4:W$2618,5,FALSE),"niet bekend")))</f>
        <v>1</v>
      </c>
      <c r="AF972" s="973">
        <f t="shared" si="111"/>
        <v>3538.81</v>
      </c>
      <c r="AG972" s="1028">
        <f>IF(A972="","",(IFERROR(VLOOKUP(A972,Projecten!A$4:W$2618,23,FALSE),"niet bekend")))</f>
        <v>3538.81</v>
      </c>
      <c r="AH972" s="1028">
        <f>IF(A972="","",(IFERROR(VLOOKUP(A972,Projecten!A$4:W$2618,12,FALSE),"niet bekend")))</f>
        <v>3538.81</v>
      </c>
      <c r="AI972" s="1026">
        <f t="shared" si="110"/>
        <v>0</v>
      </c>
    </row>
    <row r="973" spans="1:35" s="4" customFormat="1" ht="12.75" customHeight="1" x14ac:dyDescent="0.2">
      <c r="A973" s="717"/>
      <c r="B973" s="1493"/>
      <c r="C973" s="583"/>
      <c r="D973" s="40"/>
      <c r="E973" s="1989"/>
      <c r="F973" s="590"/>
      <c r="G973" s="669"/>
      <c r="H973" s="8"/>
      <c r="I973" s="712"/>
      <c r="J973" s="712"/>
      <c r="K973" s="41"/>
      <c r="L973" s="41"/>
      <c r="M973" s="41"/>
      <c r="N973" s="41"/>
      <c r="O973" s="41"/>
      <c r="P973" s="41"/>
      <c r="Q973" s="272"/>
      <c r="R973" s="23"/>
      <c r="S973" s="23"/>
      <c r="T973" s="181"/>
      <c r="W973" s="497"/>
      <c r="X973" s="79"/>
      <c r="Y973" s="79"/>
      <c r="Z973" s="586"/>
      <c r="AE973" s="4" t="str">
        <f>IF(A973="","",(IFERROR(VLOOKUP(A973,Projecten!A$4:W$2618,5,FALSE),"niet bekend")))</f>
        <v/>
      </c>
      <c r="AF973" s="973" t="str">
        <f t="shared" si="111"/>
        <v/>
      </c>
      <c r="AG973" s="1028" t="str">
        <f>IF(A973="","",(IFERROR(VLOOKUP(A973,Projecten!A$4:W$2618,23,FALSE),"niet bekend")))</f>
        <v/>
      </c>
      <c r="AH973" s="1028" t="str">
        <f>IF(A973="","",(IFERROR(VLOOKUP(A973,Projecten!A$4:W$2618,12,FALSE),"niet bekend")))</f>
        <v/>
      </c>
      <c r="AI973" s="1026" t="str">
        <f t="shared" si="110"/>
        <v/>
      </c>
    </row>
    <row r="974" spans="1:35" s="4" customFormat="1" ht="12.75" customHeight="1" x14ac:dyDescent="0.2">
      <c r="A974" s="717">
        <v>2016210</v>
      </c>
      <c r="B974" s="1514" t="s">
        <v>1597</v>
      </c>
      <c r="C974" s="583" t="s">
        <v>1227</v>
      </c>
      <c r="D974" s="40" t="s">
        <v>68</v>
      </c>
      <c r="E974" s="1989">
        <v>1</v>
      </c>
      <c r="F974" s="590">
        <v>2</v>
      </c>
      <c r="G974" s="669">
        <v>2</v>
      </c>
      <c r="H974" s="622">
        <v>1</v>
      </c>
      <c r="I974" s="723" t="s">
        <v>89</v>
      </c>
      <c r="J974" s="723" t="s">
        <v>309</v>
      </c>
      <c r="K974" s="41" t="s">
        <v>309</v>
      </c>
      <c r="L974" s="41" t="s">
        <v>309</v>
      </c>
      <c r="M974" s="41" t="s">
        <v>89</v>
      </c>
      <c r="N974" s="41" t="s">
        <v>89</v>
      </c>
      <c r="O974" s="41" t="s">
        <v>89</v>
      </c>
      <c r="P974" s="41" t="s">
        <v>89</v>
      </c>
      <c r="Q974" s="272" t="s">
        <v>1163</v>
      </c>
      <c r="R974" s="23"/>
      <c r="S974" s="23">
        <v>27</v>
      </c>
      <c r="T974" s="181"/>
      <c r="U974" s="4" t="s">
        <v>278</v>
      </c>
      <c r="V974" s="44" t="s">
        <v>1481</v>
      </c>
      <c r="W974" s="497">
        <v>6</v>
      </c>
      <c r="X974" s="79"/>
      <c r="Y974" s="79"/>
      <c r="Z974" s="586">
        <v>42502</v>
      </c>
      <c r="AE974" s="4">
        <f>IF(A974="","",(IFERROR(VLOOKUP(A974,Projecten!A$4:W$2618,5,FALSE),"niet bekend")))</f>
        <v>1</v>
      </c>
      <c r="AF974" s="973">
        <f t="shared" si="111"/>
        <v>892.18</v>
      </c>
      <c r="AG974" s="1028">
        <f>IF(A974="","",(IFERROR(VLOOKUP(A974,Projecten!A$4:W$2618,23,FALSE),"niet bekend")))</f>
        <v>892.18</v>
      </c>
      <c r="AH974" s="1028">
        <f>IF(A974="","",(IFERROR(VLOOKUP(A974,Projecten!A$4:W$2618,12,FALSE),"niet bekend")))</f>
        <v>892.18</v>
      </c>
      <c r="AI974" s="1026">
        <f t="shared" si="110"/>
        <v>0</v>
      </c>
    </row>
    <row r="975" spans="1:35" s="4" customFormat="1" ht="12.75" customHeight="1" x14ac:dyDescent="0.2">
      <c r="A975" s="717"/>
      <c r="B975" s="1514"/>
      <c r="C975" s="583"/>
      <c r="D975" s="40"/>
      <c r="E975" s="1989"/>
      <c r="F975" s="590"/>
      <c r="G975" s="669"/>
      <c r="H975" s="8"/>
      <c r="I975" s="712"/>
      <c r="J975" s="712"/>
      <c r="K975" s="76"/>
      <c r="L975" s="76"/>
      <c r="M975" s="76"/>
      <c r="N975" s="76"/>
      <c r="O975" s="76"/>
      <c r="P975" s="76"/>
      <c r="Q975" s="382"/>
      <c r="R975" s="23"/>
      <c r="S975" s="384"/>
      <c r="T975" s="181"/>
      <c r="W975" s="497"/>
      <c r="X975" s="79"/>
      <c r="Y975" s="79"/>
      <c r="Z975" s="708"/>
      <c r="AE975" s="4" t="str">
        <f>IF(A975="","",(IFERROR(VLOOKUP(A975,Projecten!A$4:W$2618,5,FALSE),"niet bekend")))</f>
        <v/>
      </c>
      <c r="AF975" s="973" t="str">
        <f t="shared" si="111"/>
        <v/>
      </c>
      <c r="AG975" s="1028" t="str">
        <f>IF(A975="","",(IFERROR(VLOOKUP(A975,Projecten!A$4:W$2618,23,FALSE),"niet bekend")))</f>
        <v/>
      </c>
      <c r="AH975" s="1028" t="str">
        <f>IF(A975="","",(IFERROR(VLOOKUP(A975,Projecten!A$4:W$2618,12,FALSE),"niet bekend")))</f>
        <v/>
      </c>
      <c r="AI975" s="1026" t="str">
        <f t="shared" si="110"/>
        <v/>
      </c>
    </row>
    <row r="976" spans="1:35" x14ac:dyDescent="0.2">
      <c r="A976" s="721">
        <v>2016284</v>
      </c>
      <c r="B976" s="1492" t="s">
        <v>1596</v>
      </c>
      <c r="C976" s="2" t="s">
        <v>1425</v>
      </c>
      <c r="D976" s="1" t="s">
        <v>1100</v>
      </c>
      <c r="E976" s="39">
        <v>0</v>
      </c>
      <c r="F976" s="1">
        <v>1</v>
      </c>
      <c r="G976" s="1">
        <v>1</v>
      </c>
      <c r="H976" s="1">
        <v>0</v>
      </c>
      <c r="I976" s="724" t="s">
        <v>89</v>
      </c>
      <c r="J976" s="724" t="s">
        <v>309</v>
      </c>
      <c r="K976" s="7" t="s">
        <v>309</v>
      </c>
      <c r="L976" s="7" t="s">
        <v>309</v>
      </c>
      <c r="M976" s="7" t="s">
        <v>89</v>
      </c>
      <c r="N976" s="7" t="s">
        <v>89</v>
      </c>
      <c r="O976" s="7" t="s">
        <v>89</v>
      </c>
      <c r="P976" s="7" t="s">
        <v>89</v>
      </c>
      <c r="Q976" s="5" t="s">
        <v>1163</v>
      </c>
      <c r="S976" s="96">
        <v>26</v>
      </c>
      <c r="U976" s="6" t="s">
        <v>986</v>
      </c>
      <c r="W976" s="25">
        <v>1.5</v>
      </c>
      <c r="X976" s="6"/>
      <c r="Y976" s="6"/>
      <c r="Z976" s="587">
        <v>42534</v>
      </c>
      <c r="AE976" s="4">
        <f>IF(A976="","",(IFERROR(VLOOKUP(A976,Projecten!A$4:W$2618,5,FALSE),"niet bekend")))</f>
        <v>1</v>
      </c>
      <c r="AF976" s="973">
        <f t="shared" si="111"/>
        <v>0</v>
      </c>
      <c r="AG976" s="1028">
        <f>IF(A976="","",(IFERROR(VLOOKUP(A976,Projecten!A$4:W$2618,23,FALSE),"niet bekend")))</f>
        <v>175.63</v>
      </c>
      <c r="AH976" s="1028">
        <f>IF(A976="","",(IFERROR(VLOOKUP(A976,Projecten!A$4:W$2618,12,FALSE),"niet bekend")))</f>
        <v>175.63</v>
      </c>
      <c r="AI976" s="1026">
        <f t="shared" si="110"/>
        <v>175.63</v>
      </c>
    </row>
    <row r="977" spans="1:35" s="4" customFormat="1" ht="12.75" customHeight="1" x14ac:dyDescent="0.2">
      <c r="A977" s="717"/>
      <c r="B977" s="1514"/>
      <c r="C977" s="583"/>
      <c r="D977" s="40"/>
      <c r="E977" s="1989"/>
      <c r="F977" s="590"/>
      <c r="G977" s="669"/>
      <c r="H977" s="8"/>
      <c r="I977" s="712"/>
      <c r="J977" s="712"/>
      <c r="K977" s="76"/>
      <c r="L977" s="76"/>
      <c r="M977" s="76"/>
      <c r="N977" s="76"/>
      <c r="O977" s="76"/>
      <c r="P977" s="76"/>
      <c r="Q977" s="382"/>
      <c r="R977" s="23"/>
      <c r="S977" s="384"/>
      <c r="T977" s="181"/>
      <c r="W977" s="497"/>
      <c r="X977" s="79"/>
      <c r="Y977" s="79"/>
      <c r="Z977" s="708"/>
      <c r="AE977" s="4" t="str">
        <f>IF(A977="","",(IFERROR(VLOOKUP(A977,Projecten!A$4:W$2618,5,FALSE),"niet bekend")))</f>
        <v/>
      </c>
      <c r="AF977" s="973" t="str">
        <f t="shared" si="111"/>
        <v/>
      </c>
      <c r="AG977" s="1028" t="str">
        <f>IF(A977="","",(IFERROR(VLOOKUP(A977,Projecten!A$4:W$2618,23,FALSE),"niet bekend")))</f>
        <v/>
      </c>
      <c r="AH977" s="1028" t="str">
        <f>IF(A977="","",(IFERROR(VLOOKUP(A977,Projecten!A$4:W$2618,12,FALSE),"niet bekend")))</f>
        <v/>
      </c>
      <c r="AI977" s="1026" t="str">
        <f t="shared" si="110"/>
        <v/>
      </c>
    </row>
    <row r="978" spans="1:35" s="90" customFormat="1" ht="12.75" customHeight="1" x14ac:dyDescent="0.2">
      <c r="A978" s="722">
        <v>2016283</v>
      </c>
      <c r="B978" s="1524" t="s">
        <v>1555</v>
      </c>
      <c r="C978" s="118" t="s">
        <v>1496</v>
      </c>
      <c r="D978" s="333" t="s">
        <v>68</v>
      </c>
      <c r="E978" s="1002">
        <v>3</v>
      </c>
      <c r="F978" s="448">
        <v>24</v>
      </c>
      <c r="G978" s="448">
        <v>15</v>
      </c>
      <c r="H978" s="448">
        <v>9</v>
      </c>
      <c r="I978" s="712" t="s">
        <v>89</v>
      </c>
      <c r="J978" s="712" t="s">
        <v>309</v>
      </c>
      <c r="K978" s="76" t="s">
        <v>309</v>
      </c>
      <c r="L978" s="76" t="s">
        <v>309</v>
      </c>
      <c r="M978" s="76" t="s">
        <v>89</v>
      </c>
      <c r="N978" s="76" t="s">
        <v>89</v>
      </c>
      <c r="O978" s="76" t="s">
        <v>89</v>
      </c>
      <c r="P978" s="76" t="s">
        <v>89</v>
      </c>
      <c r="Q978" s="382" t="s">
        <v>1163</v>
      </c>
      <c r="R978" s="96">
        <v>42562</v>
      </c>
      <c r="S978" s="96">
        <v>28</v>
      </c>
      <c r="T978" s="635">
        <v>42562</v>
      </c>
      <c r="U978" s="90" t="s">
        <v>561</v>
      </c>
      <c r="V978" s="90" t="s">
        <v>1435</v>
      </c>
      <c r="W978" s="612">
        <v>43.2</v>
      </c>
      <c r="X978" s="101"/>
      <c r="Y978" s="101"/>
      <c r="Z978" s="588"/>
      <c r="AE978" s="90">
        <f>IF(A978="","",(IFERROR(VLOOKUP(A978,Projecten!A$4:W$2618,5,FALSE),"niet bekend")))</f>
        <v>5</v>
      </c>
      <c r="AF978" s="972">
        <f t="shared" si="111"/>
        <v>6426</v>
      </c>
      <c r="AG978" s="1028">
        <f>IF(A978="","",(IFERROR(VLOOKUP(A978,Projecten!A$4:W$2618,23,FALSE),"niet bekend")))</f>
        <v>10710</v>
      </c>
      <c r="AH978" s="1028">
        <f>IF(A978="","",(IFERROR(VLOOKUP(A978,Projecten!A$4:W$2618,12,FALSE),"niet bekend")))</f>
        <v>10710</v>
      </c>
      <c r="AI978" s="1028">
        <f t="shared" si="110"/>
        <v>4284</v>
      </c>
    </row>
    <row r="979" spans="1:35" s="4" customFormat="1" ht="12.75" customHeight="1" x14ac:dyDescent="0.2">
      <c r="A979" s="721">
        <v>2016264</v>
      </c>
      <c r="B979" s="1522" t="s">
        <v>1557</v>
      </c>
      <c r="C979" s="2">
        <v>582916</v>
      </c>
      <c r="D979" s="1" t="s">
        <v>68</v>
      </c>
      <c r="E979" s="39">
        <v>1</v>
      </c>
      <c r="F979" s="1">
        <v>12</v>
      </c>
      <c r="G979" s="1">
        <v>5</v>
      </c>
      <c r="H979" s="1">
        <v>2</v>
      </c>
      <c r="I979" s="720" t="s">
        <v>89</v>
      </c>
      <c r="J979" s="720" t="s">
        <v>309</v>
      </c>
      <c r="K979" s="41" t="s">
        <v>309</v>
      </c>
      <c r="L979" s="41" t="s">
        <v>309</v>
      </c>
      <c r="M979" s="41" t="s">
        <v>89</v>
      </c>
      <c r="N979" s="41" t="s">
        <v>89</v>
      </c>
      <c r="O979" s="41" t="s">
        <v>89</v>
      </c>
      <c r="P979" s="41" t="s">
        <v>89</v>
      </c>
      <c r="Q979" s="272" t="s">
        <v>1163</v>
      </c>
      <c r="R979" s="23">
        <v>42563</v>
      </c>
      <c r="S979" s="23">
        <f>IF(T979&lt;=0,"",(((T979-'In Productie'!$E$1)/7)+0.6))</f>
        <v>6080.3142857142857</v>
      </c>
      <c r="T979" s="181">
        <v>42558</v>
      </c>
      <c r="U979" s="4" t="s">
        <v>278</v>
      </c>
      <c r="V979" s="44" t="s">
        <v>1483</v>
      </c>
      <c r="W979" s="497">
        <v>18.2</v>
      </c>
      <c r="X979" s="79"/>
      <c r="Y979" s="79"/>
      <c r="Z979" s="586">
        <v>42527</v>
      </c>
      <c r="AE979" s="4">
        <f>IF(A979="","",(IFERROR(VLOOKUP(A979,Projecten!A$4:W$2618,5,FALSE),"niet bekend")))</f>
        <v>1</v>
      </c>
      <c r="AF979" s="973">
        <f t="shared" si="111"/>
        <v>3403</v>
      </c>
      <c r="AG979" s="1028">
        <f>IF(A979="","",(IFERROR(VLOOKUP(A979,Projecten!A$4:W$2618,23,FALSE),"niet bekend")))</f>
        <v>3403</v>
      </c>
      <c r="AH979" s="1028">
        <f>IF(A979="","",(IFERROR(VLOOKUP(A979,Projecten!A$4:W$2618,12,FALSE),"niet bekend")))</f>
        <v>3403</v>
      </c>
      <c r="AI979" s="1026">
        <f t="shared" si="110"/>
        <v>0</v>
      </c>
    </row>
    <row r="980" spans="1:35" s="4" customFormat="1" ht="12.75" customHeight="1" x14ac:dyDescent="0.2">
      <c r="A980" s="721">
        <v>2016266</v>
      </c>
      <c r="B980" s="1522" t="s">
        <v>1557</v>
      </c>
      <c r="C980" s="2">
        <v>581716</v>
      </c>
      <c r="D980" s="1" t="s">
        <v>68</v>
      </c>
      <c r="E980" s="39">
        <v>1</v>
      </c>
      <c r="F980" s="1">
        <v>8</v>
      </c>
      <c r="G980" s="1">
        <v>5</v>
      </c>
      <c r="H980" s="1">
        <v>1</v>
      </c>
      <c r="I980" s="720" t="s">
        <v>89</v>
      </c>
      <c r="J980" s="720" t="s">
        <v>309</v>
      </c>
      <c r="K980" s="41" t="s">
        <v>309</v>
      </c>
      <c r="L980" s="41" t="s">
        <v>309</v>
      </c>
      <c r="M980" s="41" t="s">
        <v>89</v>
      </c>
      <c r="N980" s="41" t="s">
        <v>89</v>
      </c>
      <c r="O980" s="41" t="s">
        <v>89</v>
      </c>
      <c r="P980" s="41" t="s">
        <v>89</v>
      </c>
      <c r="Q980" s="272" t="s">
        <v>1163</v>
      </c>
      <c r="R980" s="23">
        <v>42562</v>
      </c>
      <c r="S980" s="23">
        <f>IF(T980&lt;=0,"",(((T980-'In Productie'!$E$1)/7)+0.6))</f>
        <v>6080.3142857142857</v>
      </c>
      <c r="T980" s="181">
        <v>42558</v>
      </c>
      <c r="U980" s="4" t="s">
        <v>278</v>
      </c>
      <c r="W980" s="497">
        <v>14.8</v>
      </c>
      <c r="X980" s="79"/>
      <c r="Y980" s="79"/>
      <c r="Z980" s="586">
        <v>42527</v>
      </c>
      <c r="AE980" s="4">
        <f>IF(A980="","",(IFERROR(VLOOKUP(A980,Projecten!A$4:W$2618,5,FALSE),"niet bekend")))</f>
        <v>1</v>
      </c>
      <c r="AF980" s="973">
        <f t="shared" si="111"/>
        <v>2234.1</v>
      </c>
      <c r="AG980" s="1028">
        <f>IF(A980="","",(IFERROR(VLOOKUP(A980,Projecten!A$4:W$2618,23,FALSE),"niet bekend")))</f>
        <v>2234.1</v>
      </c>
      <c r="AH980" s="1028">
        <f>IF(A980="","",(IFERROR(VLOOKUP(A980,Projecten!A$4:W$2618,12,FALSE),"niet bekend")))</f>
        <v>2234.1</v>
      </c>
      <c r="AI980" s="1026">
        <f t="shared" si="110"/>
        <v>0</v>
      </c>
    </row>
    <row r="981" spans="1:35" s="90" customFormat="1" ht="12.75" customHeight="1" x14ac:dyDescent="0.2">
      <c r="A981" s="721">
        <v>2016330</v>
      </c>
      <c r="B981" s="718">
        <v>120778</v>
      </c>
      <c r="C981" s="93" t="s">
        <v>1561</v>
      </c>
      <c r="D981" s="94" t="s">
        <v>68</v>
      </c>
      <c r="E981" s="1967">
        <v>0</v>
      </c>
      <c r="F981" s="405">
        <v>1</v>
      </c>
      <c r="G981" s="405">
        <v>0</v>
      </c>
      <c r="H981" s="405">
        <v>1</v>
      </c>
      <c r="I981" s="720" t="s">
        <v>89</v>
      </c>
      <c r="J981" s="720" t="s">
        <v>309</v>
      </c>
      <c r="K981" s="76" t="s">
        <v>309</v>
      </c>
      <c r="L981" s="76" t="s">
        <v>309</v>
      </c>
      <c r="M981" s="76" t="s">
        <v>89</v>
      </c>
      <c r="N981" s="76" t="s">
        <v>89</v>
      </c>
      <c r="O981" s="76" t="s">
        <v>89</v>
      </c>
      <c r="P981" s="76" t="s">
        <v>89</v>
      </c>
      <c r="Q981" s="382" t="s">
        <v>1163</v>
      </c>
      <c r="R981" s="96">
        <v>42565</v>
      </c>
      <c r="S981" s="418">
        <v>34</v>
      </c>
      <c r="T981" s="180"/>
      <c r="U981" s="90" t="s">
        <v>278</v>
      </c>
      <c r="V981" s="719" t="s">
        <v>1606</v>
      </c>
      <c r="W981" s="612">
        <v>3</v>
      </c>
      <c r="X981" s="101"/>
      <c r="Y981" s="101"/>
      <c r="Z981" s="667">
        <v>42562</v>
      </c>
      <c r="AE981" s="90">
        <f>IF(A981="","",(IFERROR(VLOOKUP(A981,Projecten!A$4:W$2618,5,FALSE),"niet bekend")))</f>
        <v>0</v>
      </c>
      <c r="AF981" s="972">
        <f>AH981</f>
        <v>498</v>
      </c>
      <c r="AG981" s="1028">
        <f>IF(A981="","",(IFERROR(VLOOKUP(A981,Projecten!A$4:W$2618,23,FALSE),"niet bekend")))</f>
        <v>498</v>
      </c>
      <c r="AH981" s="1028">
        <f>IF(A981="","",(IFERROR(VLOOKUP(A981,Projecten!A$4:W$2618,12,FALSE),"niet bekend")))</f>
        <v>498</v>
      </c>
      <c r="AI981" s="1028">
        <f t="shared" si="110"/>
        <v>0</v>
      </c>
    </row>
    <row r="982" spans="1:35" s="4" customFormat="1" ht="12.75" customHeight="1" x14ac:dyDescent="0.2">
      <c r="A982" s="721">
        <v>2016263</v>
      </c>
      <c r="B982" s="1522" t="s">
        <v>1558</v>
      </c>
      <c r="C982" s="2">
        <v>581916</v>
      </c>
      <c r="D982" s="1" t="s">
        <v>68</v>
      </c>
      <c r="E982" s="39">
        <v>1</v>
      </c>
      <c r="F982" s="1">
        <v>8</v>
      </c>
      <c r="G982" s="1">
        <v>5</v>
      </c>
      <c r="H982" s="1">
        <v>1</v>
      </c>
      <c r="I982" s="720" t="s">
        <v>89</v>
      </c>
      <c r="J982" s="720" t="s">
        <v>309</v>
      </c>
      <c r="K982" s="41" t="s">
        <v>309</v>
      </c>
      <c r="L982" s="41" t="s">
        <v>309</v>
      </c>
      <c r="M982" s="41" t="s">
        <v>89</v>
      </c>
      <c r="N982" s="41" t="s">
        <v>89</v>
      </c>
      <c r="O982" s="41" t="s">
        <v>89</v>
      </c>
      <c r="P982" s="41" t="s">
        <v>89</v>
      </c>
      <c r="Q982" s="272" t="s">
        <v>1163</v>
      </c>
      <c r="R982" s="23">
        <v>42563</v>
      </c>
      <c r="S982" s="23">
        <f>IF(T982&lt;=0,"",(((T982-'In Productie'!$E$1)/7)+0.6))</f>
        <v>6080.3142857142857</v>
      </c>
      <c r="T982" s="181">
        <v>42558</v>
      </c>
      <c r="U982" s="4" t="s">
        <v>278</v>
      </c>
      <c r="V982" s="4" t="s">
        <v>1437</v>
      </c>
      <c r="W982" s="497">
        <v>11.5</v>
      </c>
      <c r="X982" s="79"/>
      <c r="Y982" s="79"/>
      <c r="Z982" s="586">
        <v>42527</v>
      </c>
      <c r="AE982" s="4">
        <f>IF(A982="","",(IFERROR(VLOOKUP(A982,Projecten!A$4:W$2618,5,FALSE),"niet bekend")))</f>
        <v>1</v>
      </c>
      <c r="AF982" s="973">
        <f t="shared" ref="AF982:AF987" si="112">IF(AE982="","",(E982/AE982*AH982))</f>
        <v>2003</v>
      </c>
      <c r="AG982" s="1028">
        <f>IF(A982="","",(IFERROR(VLOOKUP(A982,Projecten!A$4:W$2618,23,FALSE),"niet bekend")))</f>
        <v>2003</v>
      </c>
      <c r="AH982" s="1028">
        <f>IF(A982="","",(IFERROR(VLOOKUP(A982,Projecten!A$4:W$2618,12,FALSE),"niet bekend")))</f>
        <v>2003</v>
      </c>
      <c r="AI982" s="1026">
        <f t="shared" si="110"/>
        <v>0</v>
      </c>
    </row>
    <row r="983" spans="1:35" s="4" customFormat="1" ht="12.75" customHeight="1" x14ac:dyDescent="0.2">
      <c r="A983" s="721">
        <v>2016262</v>
      </c>
      <c r="B983" s="1522" t="s">
        <v>1558</v>
      </c>
      <c r="C983" s="2" t="s">
        <v>1376</v>
      </c>
      <c r="D983" s="1" t="s">
        <v>68</v>
      </c>
      <c r="E983" s="1983">
        <v>1</v>
      </c>
      <c r="F983" s="422">
        <v>13</v>
      </c>
      <c r="G983" s="422">
        <v>4</v>
      </c>
      <c r="H983" s="422">
        <v>5</v>
      </c>
      <c r="I983" s="720" t="s">
        <v>89</v>
      </c>
      <c r="J983" s="720" t="s">
        <v>89</v>
      </c>
      <c r="K983" s="41" t="s">
        <v>309</v>
      </c>
      <c r="L983" s="41" t="s">
        <v>309</v>
      </c>
      <c r="M983" s="41" t="s">
        <v>89</v>
      </c>
      <c r="N983" s="41" t="s">
        <v>89</v>
      </c>
      <c r="O983" s="41" t="s">
        <v>89</v>
      </c>
      <c r="P983" s="41" t="s">
        <v>89</v>
      </c>
      <c r="Q983" s="272" t="s">
        <v>1163</v>
      </c>
      <c r="R983" s="23">
        <v>42564</v>
      </c>
      <c r="S983" s="23">
        <f>IF(T983&lt;=0,"",(((T983-'In Productie'!$E$1)/7)+0.6))</f>
        <v>6080.3142857142857</v>
      </c>
      <c r="T983" s="181">
        <v>42558</v>
      </c>
      <c r="U983" s="4" t="s">
        <v>278</v>
      </c>
      <c r="W983" s="497">
        <v>27</v>
      </c>
      <c r="X983" s="79"/>
      <c r="Y983" s="79"/>
      <c r="Z983" s="586">
        <v>42527</v>
      </c>
      <c r="AE983" s="4">
        <f>IF(A983="","",(IFERROR(VLOOKUP(A983,Projecten!A$4:W$2618,5,FALSE),"niet bekend")))</f>
        <v>1</v>
      </c>
      <c r="AF983" s="973">
        <f t="shared" si="112"/>
        <v>6040</v>
      </c>
      <c r="AG983" s="1028">
        <f>IF(A983="","",(IFERROR(VLOOKUP(A983,Projecten!A$4:W$2618,23,FALSE),"niet bekend")))</f>
        <v>6040</v>
      </c>
      <c r="AH983" s="1028">
        <f>IF(A983="","",(IFERROR(VLOOKUP(A983,Projecten!A$4:W$2618,12,FALSE),"niet bekend")))</f>
        <v>6040</v>
      </c>
      <c r="AI983" s="1026">
        <f t="shared" si="110"/>
        <v>0</v>
      </c>
    </row>
    <row r="984" spans="1:35" s="90" customFormat="1" ht="12.75" customHeight="1" x14ac:dyDescent="0.2">
      <c r="A984" s="117">
        <v>2016281</v>
      </c>
      <c r="B984" s="1524" t="s">
        <v>1556</v>
      </c>
      <c r="C984" s="118" t="s">
        <v>1489</v>
      </c>
      <c r="D984" s="333" t="s">
        <v>68</v>
      </c>
      <c r="E984" s="1002">
        <v>3</v>
      </c>
      <c r="F984" s="448">
        <v>21</v>
      </c>
      <c r="G984" s="448">
        <v>15</v>
      </c>
      <c r="H984" s="448">
        <v>12</v>
      </c>
      <c r="I984" s="621" t="s">
        <v>89</v>
      </c>
      <c r="J984" s="621" t="s">
        <v>309</v>
      </c>
      <c r="K984" s="76" t="s">
        <v>309</v>
      </c>
      <c r="L984" s="76" t="s">
        <v>309</v>
      </c>
      <c r="M984" s="76" t="s">
        <v>89</v>
      </c>
      <c r="N984" s="76" t="s">
        <v>89</v>
      </c>
      <c r="O984" s="76" t="s">
        <v>89</v>
      </c>
      <c r="P984" s="76" t="s">
        <v>89</v>
      </c>
      <c r="Q984" s="382" t="s">
        <v>1163</v>
      </c>
      <c r="R984" s="96">
        <v>42564</v>
      </c>
      <c r="S984" s="96">
        <v>28</v>
      </c>
      <c r="T984" s="180"/>
      <c r="U984" s="90" t="s">
        <v>444</v>
      </c>
      <c r="V984" s="90" t="s">
        <v>1434</v>
      </c>
      <c r="W984" s="612">
        <v>46.5</v>
      </c>
      <c r="X984" s="101"/>
      <c r="Y984" s="101"/>
      <c r="Z984" s="588">
        <v>42531</v>
      </c>
      <c r="AE984" s="90">
        <f>IF(A984="","",(IFERROR(VLOOKUP(A984,Projecten!A$4:W$2618,5,FALSE),"niet bekend")))</f>
        <v>6</v>
      </c>
      <c r="AF984" s="972">
        <f t="shared" si="112"/>
        <v>7827</v>
      </c>
      <c r="AG984" s="1028">
        <f>IF(A984="","",(IFERROR(VLOOKUP(A984,Projecten!A$4:W$2618,23,FALSE),"niet bekend")))</f>
        <v>15654</v>
      </c>
      <c r="AH984" s="1028">
        <f>IF(A984="","",(IFERROR(VLOOKUP(A984,Projecten!A$4:W$2618,12,FALSE),"niet bekend")))</f>
        <v>15654</v>
      </c>
      <c r="AI984" s="1028">
        <f t="shared" si="110"/>
        <v>7827</v>
      </c>
    </row>
    <row r="985" spans="1:35" s="4" customFormat="1" ht="12.75" customHeight="1" x14ac:dyDescent="0.2">
      <c r="A985" s="93">
        <v>2016261</v>
      </c>
      <c r="B985" s="1522" t="s">
        <v>1559</v>
      </c>
      <c r="C985" s="2" t="s">
        <v>1375</v>
      </c>
      <c r="D985" s="1" t="s">
        <v>68</v>
      </c>
      <c r="E985" s="1985">
        <v>1</v>
      </c>
      <c r="F985" s="392">
        <v>10</v>
      </c>
      <c r="G985" s="392">
        <v>3</v>
      </c>
      <c r="H985" s="392">
        <v>5</v>
      </c>
      <c r="I985" s="664" t="s">
        <v>89</v>
      </c>
      <c r="J985" s="664" t="s">
        <v>89</v>
      </c>
      <c r="K985" s="41" t="s">
        <v>309</v>
      </c>
      <c r="L985" s="41" t="s">
        <v>309</v>
      </c>
      <c r="M985" s="41" t="s">
        <v>89</v>
      </c>
      <c r="N985" s="41" t="s">
        <v>89</v>
      </c>
      <c r="O985" s="41" t="s">
        <v>89</v>
      </c>
      <c r="P985" s="41" t="s">
        <v>89</v>
      </c>
      <c r="Q985" s="272" t="s">
        <v>1163</v>
      </c>
      <c r="R985" s="23">
        <v>42565</v>
      </c>
      <c r="S985" s="23">
        <f>IF(T985&lt;=0,"",(((T985-'In Productie'!$E$1)/7)+0.6))</f>
        <v>6080.3142857142857</v>
      </c>
      <c r="T985" s="181">
        <v>42558</v>
      </c>
      <c r="U985" s="4" t="s">
        <v>278</v>
      </c>
      <c r="W985" s="497">
        <v>22.4</v>
      </c>
      <c r="X985" s="79"/>
      <c r="Y985" s="79"/>
      <c r="Z985" s="586">
        <v>42527</v>
      </c>
      <c r="AE985" s="4">
        <f>IF(A985="","",(IFERROR(VLOOKUP(A985,Projecten!A$4:W$2618,5,FALSE),"niet bekend")))</f>
        <v>1</v>
      </c>
      <c r="AF985" s="973">
        <f t="shared" si="112"/>
        <v>4610</v>
      </c>
      <c r="AG985" s="1028">
        <f>IF(A985="","",(IFERROR(VLOOKUP(A985,Projecten!A$4:W$2618,23,FALSE),"niet bekend")))</f>
        <v>4610</v>
      </c>
      <c r="AH985" s="1028">
        <f>IF(A985="","",(IFERROR(VLOOKUP(A985,Projecten!A$4:W$2618,12,FALSE),"niet bekend")))</f>
        <v>4610</v>
      </c>
      <c r="AI985" s="1026">
        <f t="shared" si="110"/>
        <v>0</v>
      </c>
    </row>
    <row r="986" spans="1:35" s="4" customFormat="1" ht="12.75" customHeight="1" x14ac:dyDescent="0.2">
      <c r="A986" s="93">
        <v>2016273</v>
      </c>
      <c r="B986" s="1522" t="s">
        <v>1560</v>
      </c>
      <c r="C986" s="2" t="s">
        <v>897</v>
      </c>
      <c r="D986" s="1" t="s">
        <v>68</v>
      </c>
      <c r="E986" s="1985">
        <v>1</v>
      </c>
      <c r="F986" s="392">
        <v>5</v>
      </c>
      <c r="G986" s="392">
        <v>1</v>
      </c>
      <c r="H986" s="392">
        <v>4</v>
      </c>
      <c r="I986" s="664" t="s">
        <v>89</v>
      </c>
      <c r="J986" s="614" t="s">
        <v>309</v>
      </c>
      <c r="K986" s="41" t="s">
        <v>309</v>
      </c>
      <c r="L986" s="41" t="s">
        <v>309</v>
      </c>
      <c r="M986" s="41" t="s">
        <v>89</v>
      </c>
      <c r="N986" s="41" t="s">
        <v>89</v>
      </c>
      <c r="O986" s="41" t="s">
        <v>89</v>
      </c>
      <c r="P986" s="41" t="s">
        <v>89</v>
      </c>
      <c r="Q986" s="272" t="s">
        <v>1163</v>
      </c>
      <c r="R986" s="23"/>
      <c r="S986" s="23">
        <f>IF(T986&lt;=0,"",(((T986-'In Productie'!$E$1)/7)+0.6))</f>
        <v>6081.3142857142857</v>
      </c>
      <c r="T986" s="181">
        <v>42565</v>
      </c>
      <c r="U986" s="4" t="s">
        <v>278</v>
      </c>
      <c r="W986" s="497">
        <v>8.8000000000000007</v>
      </c>
      <c r="X986" s="79"/>
      <c r="Y986" s="79"/>
      <c r="Z986" s="586">
        <v>42529</v>
      </c>
      <c r="AE986" s="4">
        <f>IF(A986="","",(IFERROR(VLOOKUP(A986,Projecten!A$4:W$2618,5,FALSE),"niet bekend")))</f>
        <v>1</v>
      </c>
      <c r="AF986" s="973">
        <f t="shared" si="112"/>
        <v>1482</v>
      </c>
      <c r="AG986" s="1028">
        <f>IF(A986="","",(IFERROR(VLOOKUP(A986,Projecten!A$4:W$2618,23,FALSE),"niet bekend")))</f>
        <v>1482</v>
      </c>
      <c r="AH986" s="1028">
        <f>IF(A986="","",(IFERROR(VLOOKUP(A986,Projecten!A$4:W$2618,12,FALSE),"niet bekend")))</f>
        <v>1482</v>
      </c>
      <c r="AI986" s="1026">
        <f t="shared" si="110"/>
        <v>0</v>
      </c>
    </row>
    <row r="987" spans="1:35" s="4" customFormat="1" ht="12.75" customHeight="1" x14ac:dyDescent="0.2">
      <c r="A987" s="117">
        <v>2016278</v>
      </c>
      <c r="B987" s="1514" t="s">
        <v>1602</v>
      </c>
      <c r="C987" s="351" t="s">
        <v>1401</v>
      </c>
      <c r="D987" s="463" t="s">
        <v>68</v>
      </c>
      <c r="E987" s="999">
        <v>1</v>
      </c>
      <c r="F987" s="347">
        <v>2</v>
      </c>
      <c r="G987" s="347">
        <v>2</v>
      </c>
      <c r="H987" s="347">
        <v>0</v>
      </c>
      <c r="I987" s="710" t="s">
        <v>89</v>
      </c>
      <c r="J987" s="363" t="s">
        <v>309</v>
      </c>
      <c r="K987" s="7" t="s">
        <v>309</v>
      </c>
      <c r="L987" s="7" t="s">
        <v>309</v>
      </c>
      <c r="M987" s="7" t="s">
        <v>89</v>
      </c>
      <c r="N987" s="7" t="s">
        <v>89</v>
      </c>
      <c r="O987" s="7" t="s">
        <v>89</v>
      </c>
      <c r="P987" s="7" t="s">
        <v>89</v>
      </c>
      <c r="Q987" s="272" t="s">
        <v>1526</v>
      </c>
      <c r="R987" s="23"/>
      <c r="S987" s="23">
        <f>IF(T987&lt;=0,"",(((T987-'In Productie'!$E$1)/7)+0.6))</f>
        <v>6081.3142857142857</v>
      </c>
      <c r="T987" s="181">
        <v>42565</v>
      </c>
      <c r="U987" s="4" t="s">
        <v>278</v>
      </c>
      <c r="W987" s="25">
        <v>2.6</v>
      </c>
      <c r="X987" s="80"/>
      <c r="Y987" s="82"/>
      <c r="Z987" s="714">
        <v>42529</v>
      </c>
      <c r="AE987" s="4">
        <f>IF(A987="","",(IFERROR(VLOOKUP(A987,Projecten!A$4:W$2618,5,FALSE),"niet bekend")))</f>
        <v>1</v>
      </c>
      <c r="AF987" s="973">
        <f t="shared" si="112"/>
        <v>342.55</v>
      </c>
      <c r="AG987" s="1028">
        <f>IF(A987="","",(IFERROR(VLOOKUP(A987,Projecten!A$4:W$2618,23,FALSE),"niet bekend")))</f>
        <v>342.55</v>
      </c>
      <c r="AH987" s="1028">
        <f>IF(A987="","",(IFERROR(VLOOKUP(A987,Projecten!A$4:W$2618,12,FALSE),"niet bekend")))</f>
        <v>342.55</v>
      </c>
      <c r="AI987" s="1026">
        <f t="shared" si="110"/>
        <v>0</v>
      </c>
    </row>
    <row r="988" spans="1:35" s="4" customFormat="1" ht="12.75" customHeight="1" x14ac:dyDescent="0.2">
      <c r="A988" s="117">
        <v>2016341</v>
      </c>
      <c r="B988" s="314" t="s">
        <v>1625</v>
      </c>
      <c r="C988" s="118" t="s">
        <v>1618</v>
      </c>
      <c r="D988" s="463" t="s">
        <v>68</v>
      </c>
      <c r="E988" s="999">
        <v>0</v>
      </c>
      <c r="F988" s="347">
        <v>1</v>
      </c>
      <c r="G988" s="347">
        <v>0</v>
      </c>
      <c r="H988" s="347">
        <v>2</v>
      </c>
      <c r="I988" s="75"/>
      <c r="J988" s="7" t="s">
        <v>309</v>
      </c>
      <c r="K988" s="7" t="s">
        <v>309</v>
      </c>
      <c r="L988" s="7" t="s">
        <v>309</v>
      </c>
      <c r="M988" s="7" t="s">
        <v>89</v>
      </c>
      <c r="N988" s="7" t="s">
        <v>89</v>
      </c>
      <c r="O988" s="7" t="s">
        <v>89</v>
      </c>
      <c r="P988" s="7" t="s">
        <v>89</v>
      </c>
      <c r="Q988" s="272" t="s">
        <v>1163</v>
      </c>
      <c r="R988" s="23"/>
      <c r="S988" s="23">
        <v>34</v>
      </c>
      <c r="T988" s="181"/>
      <c r="U988" s="4" t="s">
        <v>278</v>
      </c>
      <c r="V988" s="90" t="s">
        <v>1592</v>
      </c>
      <c r="W988" s="25">
        <v>4</v>
      </c>
      <c r="X988" s="80"/>
      <c r="Y988" s="82"/>
      <c r="Z988" s="714">
        <v>42562</v>
      </c>
      <c r="AE988" s="4">
        <f>IF(A988="","",(IFERROR(VLOOKUP(A988,Projecten!A$4:W$2618,5,FALSE),"niet bekend")))</f>
        <v>0</v>
      </c>
      <c r="AF988" s="973">
        <f>AH988</f>
        <v>677</v>
      </c>
      <c r="AG988" s="1028">
        <f>IF(A988="","",(IFERROR(VLOOKUP(A988,Projecten!A$4:W$2618,23,FALSE),"niet bekend")))</f>
        <v>677</v>
      </c>
      <c r="AH988" s="1028">
        <f>IF(A988="","",(IFERROR(VLOOKUP(A988,Projecten!A$4:W$2618,12,FALSE),"niet bekend")))</f>
        <v>677</v>
      </c>
      <c r="AI988" s="1026">
        <f t="shared" si="110"/>
        <v>0</v>
      </c>
    </row>
    <row r="989" spans="1:35" s="4" customFormat="1" ht="12.75" customHeight="1" x14ac:dyDescent="0.2">
      <c r="A989" s="2" t="s">
        <v>1485</v>
      </c>
      <c r="B989" s="1492" t="s">
        <v>1552</v>
      </c>
      <c r="C989" s="398" t="s">
        <v>1501</v>
      </c>
      <c r="D989" s="1" t="s">
        <v>68</v>
      </c>
      <c r="E989" s="39">
        <v>0</v>
      </c>
      <c r="F989" s="1">
        <v>0</v>
      </c>
      <c r="G989" s="1">
        <v>1</v>
      </c>
      <c r="H989" s="1">
        <v>0</v>
      </c>
      <c r="I989" s="76" t="s">
        <v>89</v>
      </c>
      <c r="J989" s="76" t="s">
        <v>89</v>
      </c>
      <c r="K989" s="76" t="s">
        <v>309</v>
      </c>
      <c r="L989" s="76" t="s">
        <v>89</v>
      </c>
      <c r="M989" s="41" t="s">
        <v>89</v>
      </c>
      <c r="N989" s="41" t="s">
        <v>89</v>
      </c>
      <c r="O989" s="41" t="s">
        <v>89</v>
      </c>
      <c r="P989" s="41" t="s">
        <v>89</v>
      </c>
      <c r="Q989" s="272" t="s">
        <v>1526</v>
      </c>
      <c r="R989" s="23"/>
      <c r="S989" s="23">
        <f>IF(T989&lt;=0,"",(((T989-'In Productie'!$E$1)/7)+0.6))</f>
        <v>6088.3142857142857</v>
      </c>
      <c r="T989" s="181">
        <v>42614</v>
      </c>
      <c r="U989" s="4" t="s">
        <v>278</v>
      </c>
      <c r="W989" s="497">
        <v>2</v>
      </c>
      <c r="X989" s="79"/>
      <c r="Y989" s="79"/>
      <c r="Z989" s="714">
        <v>42551</v>
      </c>
      <c r="AE989" s="4">
        <f>IF(A989="","",(IFERROR(VLOOKUP(A989,Projecten!A$4:W$2618,5,FALSE),"niet bekend")))</f>
        <v>0</v>
      </c>
      <c r="AF989" s="973">
        <f>AH989</f>
        <v>269</v>
      </c>
      <c r="AG989" s="1028">
        <f>IF(A989="","",(IFERROR(VLOOKUP(A989,Projecten!A$4:W$2618,23,FALSE),"niet bekend")))</f>
        <v>269</v>
      </c>
      <c r="AH989" s="1028">
        <f>IF(A989="","",(IFERROR(VLOOKUP(A989,Projecten!A$4:W$2618,12,FALSE),"niet bekend")))</f>
        <v>269</v>
      </c>
      <c r="AI989" s="1026">
        <f t="shared" si="110"/>
        <v>0</v>
      </c>
    </row>
    <row r="990" spans="1:35" s="4" customFormat="1" ht="12.75" customHeight="1" x14ac:dyDescent="0.2">
      <c r="A990" s="2"/>
      <c r="B990" s="1522"/>
      <c r="C990" s="2"/>
      <c r="D990" s="1"/>
      <c r="E990" s="1985"/>
      <c r="F990" s="392"/>
      <c r="G990" s="392"/>
      <c r="H990" s="392"/>
      <c r="I990" s="664"/>
      <c r="J990" s="664"/>
      <c r="K990" s="76"/>
      <c r="L990" s="76"/>
      <c r="M990" s="76"/>
      <c r="N990" s="76"/>
      <c r="O990" s="76"/>
      <c r="P990" s="76"/>
      <c r="Q990" s="382"/>
      <c r="R990" s="23"/>
      <c r="S990" s="23"/>
      <c r="T990" s="181"/>
      <c r="W990" s="497"/>
      <c r="X990" s="79"/>
      <c r="Y990" s="79"/>
      <c r="Z990" s="708"/>
      <c r="AE990" s="4" t="str">
        <f>IF(A990="","",(IFERROR(VLOOKUP(A990,Projecten!A$4:W$2618,5,FALSE),"niet bekend")))</f>
        <v/>
      </c>
      <c r="AF990" s="973" t="str">
        <f>IF(AE990="","",(E990/AE990*AH990))</f>
        <v/>
      </c>
      <c r="AG990" s="1028" t="str">
        <f>IF(A990="","",(IFERROR(VLOOKUP(A990,Projecten!A$4:W$2618,23,FALSE),"niet bekend")))</f>
        <v/>
      </c>
      <c r="AH990" s="1028" t="str">
        <f>IF(A990="","",(IFERROR(VLOOKUP(A990,Projecten!A$4:W$2618,12,FALSE),"niet bekend")))</f>
        <v/>
      </c>
      <c r="AI990" s="1026" t="str">
        <f t="shared" si="110"/>
        <v/>
      </c>
    </row>
    <row r="991" spans="1:35" s="4" customFormat="1" ht="12.75" customHeight="1" x14ac:dyDescent="0.2">
      <c r="A991" s="2" t="s">
        <v>1408</v>
      </c>
      <c r="B991" s="1522" t="s">
        <v>1603</v>
      </c>
      <c r="C991" s="273" t="s">
        <v>1405</v>
      </c>
      <c r="D991" s="1" t="s">
        <v>441</v>
      </c>
      <c r="E991" s="39">
        <v>0</v>
      </c>
      <c r="F991" s="1">
        <v>1</v>
      </c>
      <c r="G991" s="1">
        <v>2</v>
      </c>
      <c r="H991" s="1">
        <v>0</v>
      </c>
      <c r="I991" s="74" t="s">
        <v>309</v>
      </c>
      <c r="J991" s="29" t="s">
        <v>309</v>
      </c>
      <c r="K991" s="29" t="s">
        <v>309</v>
      </c>
      <c r="L991" s="29" t="s">
        <v>309</v>
      </c>
      <c r="M991" s="29" t="s">
        <v>89</v>
      </c>
      <c r="N991" s="29" t="s">
        <v>89</v>
      </c>
      <c r="O991" s="29" t="s">
        <v>89</v>
      </c>
      <c r="P991" s="29" t="s">
        <v>89</v>
      </c>
      <c r="Q991" s="272" t="s">
        <v>1526</v>
      </c>
      <c r="R991" s="23"/>
      <c r="S991" s="23">
        <v>28</v>
      </c>
      <c r="T991" s="181"/>
      <c r="U991" s="4" t="s">
        <v>1406</v>
      </c>
      <c r="V991" s="4" t="s">
        <v>1436</v>
      </c>
      <c r="W991" s="25">
        <v>3.4</v>
      </c>
      <c r="X991" s="79"/>
      <c r="Y991" s="79"/>
      <c r="Z991" s="272"/>
      <c r="AE991" s="4">
        <f>IF(A991="","",(IFERROR(VLOOKUP(A991,Projecten!A$4:W$2618,5,FALSE),"niet bekend")))</f>
        <v>0</v>
      </c>
      <c r="AF991" s="973">
        <f>AH991</f>
        <v>435</v>
      </c>
      <c r="AG991" s="1028">
        <f>IF(A991="","",(IFERROR(VLOOKUP(A991,Projecten!A$4:W$2618,23,FALSE),"niet bekend")))</f>
        <v>435</v>
      </c>
      <c r="AH991" s="1028">
        <f>IF(A991="","",(IFERROR(VLOOKUP(A991,Projecten!A$4:W$2618,12,FALSE),"niet bekend")))</f>
        <v>435</v>
      </c>
      <c r="AI991" s="1026">
        <f t="shared" si="110"/>
        <v>0</v>
      </c>
    </row>
    <row r="992" spans="1:35" s="4" customFormat="1" ht="12.75" customHeight="1" x14ac:dyDescent="0.2">
      <c r="A992" s="290" t="s">
        <v>2536</v>
      </c>
      <c r="B992" s="314" t="s">
        <v>1605</v>
      </c>
      <c r="C992" s="351" t="s">
        <v>1571</v>
      </c>
      <c r="D992" s="349" t="s">
        <v>441</v>
      </c>
      <c r="E992" s="1964">
        <v>0</v>
      </c>
      <c r="F992" s="349">
        <v>3</v>
      </c>
      <c r="G992" s="349">
        <v>5</v>
      </c>
      <c r="H992" s="349">
        <v>0</v>
      </c>
      <c r="I992" s="41" t="s">
        <v>309</v>
      </c>
      <c r="J992" s="41" t="s">
        <v>309</v>
      </c>
      <c r="K992" s="41" t="s">
        <v>309</v>
      </c>
      <c r="L992" s="41" t="s">
        <v>309</v>
      </c>
      <c r="M992" s="41" t="s">
        <v>89</v>
      </c>
      <c r="N992" s="41" t="s">
        <v>89</v>
      </c>
      <c r="O992" s="41" t="s">
        <v>89</v>
      </c>
      <c r="P992" s="41" t="s">
        <v>89</v>
      </c>
      <c r="Q992" s="272" t="s">
        <v>1526</v>
      </c>
      <c r="R992" s="23"/>
      <c r="S992" s="384">
        <v>34</v>
      </c>
      <c r="T992" s="181"/>
      <c r="U992" s="4" t="s">
        <v>683</v>
      </c>
      <c r="V992" s="90" t="s">
        <v>1586</v>
      </c>
      <c r="W992" s="497">
        <v>8</v>
      </c>
      <c r="X992" s="79"/>
      <c r="Y992" s="79"/>
      <c r="Z992" s="714">
        <v>42558</v>
      </c>
      <c r="AE992" s="4">
        <f>IF(A992="","",(IFERROR(VLOOKUP(A992,Projecten!A$4:W$2618,5,FALSE),"niet bekend")))</f>
        <v>0</v>
      </c>
      <c r="AF992" s="973">
        <f>AH992</f>
        <v>808</v>
      </c>
      <c r="AG992" s="1028">
        <f>IF(A992="","",(IFERROR(VLOOKUP(A992,Projecten!A$4:W$2618,23,FALSE),"niet bekend")))</f>
        <v>808</v>
      </c>
      <c r="AH992" s="1028">
        <f>IF(A992="","",(IFERROR(VLOOKUP(A992,Projecten!A$4:W$2618,12,FALSE),"niet bekend")))</f>
        <v>808</v>
      </c>
      <c r="AI992" s="1026">
        <f t="shared" si="110"/>
        <v>0</v>
      </c>
    </row>
    <row r="993" spans="1:35" s="38" customFormat="1" ht="12.75" customHeight="1" x14ac:dyDescent="0.2">
      <c r="A993" s="30"/>
      <c r="B993" s="1491"/>
      <c r="C993" s="31"/>
      <c r="D993" s="31"/>
      <c r="E993" s="32"/>
      <c r="F993" s="31"/>
      <c r="G993" s="31"/>
      <c r="H993" s="31"/>
      <c r="I993" s="32"/>
      <c r="J993" s="32"/>
      <c r="K993" s="32"/>
      <c r="L993" s="32"/>
      <c r="M993" s="32"/>
      <c r="N993" s="32"/>
      <c r="O993" s="32"/>
      <c r="P993" s="32"/>
      <c r="Q993" s="527"/>
      <c r="R993" s="33"/>
      <c r="S993" s="1198"/>
      <c r="T993" s="176"/>
      <c r="U993" s="35"/>
      <c r="V993" s="35"/>
      <c r="W993" s="35"/>
      <c r="X993" s="83"/>
      <c r="Y993" s="84"/>
      <c r="Z993" s="36"/>
      <c r="AA993" s="608" t="s">
        <v>1332</v>
      </c>
      <c r="AB993" s="608" t="s">
        <v>1269</v>
      </c>
      <c r="AC993" s="608" t="s">
        <v>1333</v>
      </c>
      <c r="AF993" s="983"/>
      <c r="AG993" s="1030"/>
      <c r="AH993" s="1030"/>
      <c r="AI993" s="1030"/>
    </row>
    <row r="994" spans="1:35" s="1038" customFormat="1" ht="12.75" customHeight="1" x14ac:dyDescent="0.2">
      <c r="A994" s="1007"/>
      <c r="B994" s="1489"/>
      <c r="C994" s="1008">
        <f>SUM(F994:H994)</f>
        <v>367</v>
      </c>
      <c r="D994" s="1009"/>
      <c r="E994" s="1010">
        <f>SUM(E995:E1022)</f>
        <v>22</v>
      </c>
      <c r="F994" s="1009">
        <f>SUM(F995:F1022)</f>
        <v>175</v>
      </c>
      <c r="G994" s="1009">
        <f>SUM(G995:G1022)</f>
        <v>101</v>
      </c>
      <c r="H994" s="1009">
        <f>SUM(H995:H1022)</f>
        <v>91</v>
      </c>
      <c r="I994" s="1010"/>
      <c r="J994" s="1010"/>
      <c r="K994" s="1010"/>
      <c r="L994" s="1010"/>
      <c r="M994" s="1010"/>
      <c r="N994" s="1010"/>
      <c r="O994" s="1010"/>
      <c r="P994" s="1010"/>
      <c r="Q994" s="1044">
        <v>29</v>
      </c>
      <c r="R994" s="1045"/>
      <c r="S994" s="1199"/>
      <c r="T994" s="1046"/>
      <c r="U994" s="1047"/>
      <c r="V994" s="1048">
        <f>SUM(W994:W1023)</f>
        <v>521.29999999999995</v>
      </c>
      <c r="W994" s="960"/>
      <c r="X994" s="1049">
        <v>307.5</v>
      </c>
      <c r="Y994" s="1051">
        <f>V994-X994</f>
        <v>213.79999999999995</v>
      </c>
      <c r="Z994" s="1050"/>
      <c r="AA994" s="1052">
        <v>448.5</v>
      </c>
      <c r="AB994" s="1038">
        <v>208.5</v>
      </c>
      <c r="AC994" s="1038">
        <f>AA994-AB994</f>
        <v>240</v>
      </c>
      <c r="AE994" s="1038" t="str">
        <f>IF(A994="","",(IFERROR(VLOOKUP(A994,Projecten!A$4:W$2618,5,FALSE),"niet bekend")))</f>
        <v/>
      </c>
      <c r="AF994" s="1037">
        <f>SUM(AF995:AF1023)</f>
        <v>58172.46</v>
      </c>
      <c r="AG994" s="1027" t="str">
        <f>IF(A994="","",(IFERROR(VLOOKUP(A994,Projecten!A$4:W$2618,23,FALSE),"niet bekend")))</f>
        <v/>
      </c>
      <c r="AH994" s="1027" t="str">
        <f>IF(A994="","",(IFERROR(VLOOKUP(A994,Projecten!A$4:W$2618,12,FALSE),"niet bekend")))</f>
        <v/>
      </c>
      <c r="AI994" s="1027"/>
    </row>
    <row r="995" spans="1:35" s="4" customFormat="1" ht="12.75" customHeight="1" x14ac:dyDescent="0.2">
      <c r="A995" s="2"/>
      <c r="B995" s="1492"/>
      <c r="D995" s="1"/>
      <c r="E995" s="39"/>
      <c r="F995" s="1"/>
      <c r="G995" s="1"/>
      <c r="H995" s="1"/>
      <c r="I995" s="74"/>
      <c r="J995" s="29"/>
      <c r="K995" s="29"/>
      <c r="L995" s="29"/>
      <c r="M995" s="29"/>
      <c r="N995" s="29"/>
      <c r="O995" s="29"/>
      <c r="P995" s="29"/>
      <c r="Q995" s="272" t="s">
        <v>1136</v>
      </c>
      <c r="R995" s="23"/>
      <c r="S995" s="23"/>
      <c r="T995" s="181"/>
      <c r="W995" s="472"/>
      <c r="X995" s="79"/>
      <c r="Y995" s="79"/>
      <c r="Z995" s="272"/>
      <c r="AE995" s="4" t="str">
        <f>IF(A995="","",(IFERROR(VLOOKUP(A995,Projecten!A$4:W$2618,5,FALSE),"niet bekend")))</f>
        <v/>
      </c>
      <c r="AF995" s="973" t="str">
        <f t="shared" ref="AF995:AF1020" si="113">IF(AE995="","",(E995/AE995*AH995))</f>
        <v/>
      </c>
      <c r="AG995" s="1028" t="str">
        <f>IF(A995="","",(IFERROR(VLOOKUP(A995,Projecten!A$4:W$2618,23,FALSE),"niet bekend")))</f>
        <v/>
      </c>
      <c r="AH995" s="1028" t="str">
        <f>IF(A995="","",(IFERROR(VLOOKUP(A995,Projecten!A$4:W$2618,12,FALSE),"niet bekend")))</f>
        <v/>
      </c>
      <c r="AI995" s="1026" t="str">
        <f t="shared" ref="AI995:AI1022" si="114">IF(AF995="","",(AH995-AF995))</f>
        <v/>
      </c>
    </row>
    <row r="996" spans="1:35" s="540" customFormat="1" ht="12.75" customHeight="1" x14ac:dyDescent="0.2">
      <c r="A996" s="627"/>
      <c r="B996" s="1525"/>
      <c r="C996" s="733" t="s">
        <v>939</v>
      </c>
      <c r="D996" s="733"/>
      <c r="E996" s="1991"/>
      <c r="F996" s="733"/>
      <c r="G996" s="733"/>
      <c r="H996" s="733"/>
      <c r="I996" s="568"/>
      <c r="J996" s="541"/>
      <c r="K996" s="541"/>
      <c r="L996" s="541"/>
      <c r="M996" s="541"/>
      <c r="N996" s="541"/>
      <c r="O996" s="541"/>
      <c r="P996" s="541"/>
      <c r="Q996" s="539"/>
      <c r="R996" s="384"/>
      <c r="S996" s="543"/>
      <c r="T996" s="544"/>
      <c r="W996" s="545"/>
      <c r="X996" s="546"/>
      <c r="Y996" s="546"/>
      <c r="Z996" s="539"/>
      <c r="AE996" s="383" t="str">
        <f>IF(A996="","",(IFERROR(VLOOKUP(A996,Projecten!A$4:W$2618,5,FALSE),"niet bekend")))</f>
        <v/>
      </c>
      <c r="AF996" s="975" t="str">
        <f t="shared" si="113"/>
        <v/>
      </c>
      <c r="AG996" s="1028" t="str">
        <f>IF(A996="","",(IFERROR(VLOOKUP(A996,Projecten!A$4:W$2618,23,FALSE),"niet bekend")))</f>
        <v/>
      </c>
      <c r="AH996" s="1028" t="str">
        <f>IF(A996="","",(IFERROR(VLOOKUP(A996,Projecten!A$4:W$2618,12,FALSE),"niet bekend")))</f>
        <v/>
      </c>
      <c r="AI996" s="1026" t="str">
        <f t="shared" si="114"/>
        <v/>
      </c>
    </row>
    <row r="997" spans="1:35" s="540" customFormat="1" ht="12.75" customHeight="1" x14ac:dyDescent="0.2">
      <c r="A997" s="627"/>
      <c r="B997" s="1525"/>
      <c r="C997" s="733" t="s">
        <v>1703</v>
      </c>
      <c r="D997" s="733"/>
      <c r="E997" s="1991"/>
      <c r="F997" s="733"/>
      <c r="G997" s="733"/>
      <c r="H997" s="733"/>
      <c r="I997" s="734"/>
      <c r="J997" s="735"/>
      <c r="K997" s="735"/>
      <c r="L997" s="735"/>
      <c r="M997" s="735"/>
      <c r="N997" s="735"/>
      <c r="O997" s="735"/>
      <c r="P997" s="735"/>
      <c r="Q997" s="539"/>
      <c r="R997" s="384"/>
      <c r="S997" s="543"/>
      <c r="T997" s="544"/>
      <c r="W997" s="545">
        <v>16.5</v>
      </c>
      <c r="X997" s="546"/>
      <c r="Y997" s="546"/>
      <c r="Z997" s="539"/>
      <c r="AE997" s="383" t="str">
        <f>IF(A997="","",(IFERROR(VLOOKUP(A997,Projecten!A$4:W$2618,5,FALSE),"niet bekend")))</f>
        <v/>
      </c>
      <c r="AF997" s="975" t="str">
        <f t="shared" si="113"/>
        <v/>
      </c>
      <c r="AG997" s="1028" t="str">
        <f>IF(A997="","",(IFERROR(VLOOKUP(A997,Projecten!A$4:W$2618,23,FALSE),"niet bekend")))</f>
        <v/>
      </c>
      <c r="AH997" s="1028" t="str">
        <f>IF(A997="","",(IFERROR(VLOOKUP(A997,Projecten!A$4:W$2618,12,FALSE),"niet bekend")))</f>
        <v/>
      </c>
      <c r="AI997" s="1026" t="str">
        <f t="shared" si="114"/>
        <v/>
      </c>
    </row>
    <row r="998" spans="1:35" s="288" customFormat="1" ht="12.75" customHeight="1" x14ac:dyDescent="0.2">
      <c r="A998" s="501"/>
      <c r="B998" s="1526"/>
      <c r="C998" s="328"/>
      <c r="D998" s="328"/>
      <c r="E998" s="1992"/>
      <c r="F998" s="328"/>
      <c r="G998" s="328"/>
      <c r="H998" s="328"/>
      <c r="I998" s="502"/>
      <c r="J998" s="503"/>
      <c r="K998" s="503"/>
      <c r="L998" s="503"/>
      <c r="M998" s="503"/>
      <c r="N998" s="503"/>
      <c r="O998" s="503"/>
      <c r="P998" s="503"/>
      <c r="Q998" s="279"/>
      <c r="R998" s="23"/>
      <c r="S998" s="289"/>
      <c r="T998" s="285"/>
      <c r="W998" s="472"/>
      <c r="X998" s="284"/>
      <c r="Y998" s="284"/>
      <c r="Z998" s="279"/>
      <c r="AE998" s="383" t="str">
        <f>IF(A998="","",(IFERROR(VLOOKUP(A998,Projecten!A$4:W$2618,5,FALSE),"niet bekend")))</f>
        <v/>
      </c>
      <c r="AF998" s="974" t="str">
        <f t="shared" si="113"/>
        <v/>
      </c>
      <c r="AG998" s="1028" t="str">
        <f>IF(A998="","",(IFERROR(VLOOKUP(A998,Projecten!A$4:W$2618,23,FALSE),"niet bekend")))</f>
        <v/>
      </c>
      <c r="AH998" s="1028" t="str">
        <f>IF(A998="","",(IFERROR(VLOOKUP(A998,Projecten!A$4:W$2618,12,FALSE),"niet bekend")))</f>
        <v/>
      </c>
      <c r="AI998" s="1026" t="str">
        <f t="shared" si="114"/>
        <v/>
      </c>
    </row>
    <row r="999" spans="1:35" s="288" customFormat="1" ht="12.75" customHeight="1" x14ac:dyDescent="0.2">
      <c r="A999" s="501"/>
      <c r="B999" s="1526"/>
      <c r="C999" s="328" t="s">
        <v>1662</v>
      </c>
      <c r="D999" s="328"/>
      <c r="E999" s="1992"/>
      <c r="F999" s="328"/>
      <c r="G999" s="328"/>
      <c r="H999" s="328"/>
      <c r="I999" s="502"/>
      <c r="J999" s="503"/>
      <c r="K999" s="503"/>
      <c r="L999" s="503"/>
      <c r="M999" s="503"/>
      <c r="N999" s="503"/>
      <c r="O999" s="503"/>
      <c r="P999" s="503"/>
      <c r="Q999" s="279"/>
      <c r="R999" s="23"/>
      <c r="S999" s="289"/>
      <c r="T999" s="285"/>
      <c r="W999" s="472">
        <v>4.25</v>
      </c>
      <c r="X999" s="284"/>
      <c r="Y999" s="284"/>
      <c r="Z999" s="279"/>
      <c r="AE999" s="383" t="str">
        <f>IF(A999="","",(IFERROR(VLOOKUP(A999,Projecten!A$4:W$2618,5,FALSE),"niet bekend")))</f>
        <v/>
      </c>
      <c r="AF999" s="974" t="str">
        <f t="shared" si="113"/>
        <v/>
      </c>
      <c r="AG999" s="1028" t="str">
        <f>IF(A999="","",(IFERROR(VLOOKUP(A999,Projecten!A$4:W$2618,23,FALSE),"niet bekend")))</f>
        <v/>
      </c>
      <c r="AH999" s="1028" t="str">
        <f>IF(A999="","",(IFERROR(VLOOKUP(A999,Projecten!A$4:W$2618,12,FALSE),"niet bekend")))</f>
        <v/>
      </c>
      <c r="AI999" s="1026" t="str">
        <f t="shared" si="114"/>
        <v/>
      </c>
    </row>
    <row r="1000" spans="1:35" s="288" customFormat="1" ht="12.75" customHeight="1" x14ac:dyDescent="0.2">
      <c r="A1000" s="501"/>
      <c r="B1000" s="1526"/>
      <c r="C1000" s="328" t="s">
        <v>1661</v>
      </c>
      <c r="D1000" s="328"/>
      <c r="E1000" s="1992"/>
      <c r="F1000" s="328"/>
      <c r="G1000" s="328"/>
      <c r="H1000" s="328"/>
      <c r="I1000" s="502"/>
      <c r="J1000" s="503"/>
      <c r="K1000" s="503"/>
      <c r="L1000" s="503"/>
      <c r="M1000" s="503"/>
      <c r="N1000" s="503"/>
      <c r="O1000" s="503"/>
      <c r="P1000" s="503"/>
      <c r="Q1000" s="279"/>
      <c r="R1000" s="23"/>
      <c r="S1000" s="289"/>
      <c r="T1000" s="285"/>
      <c r="W1000" s="472">
        <v>4</v>
      </c>
      <c r="X1000" s="284"/>
      <c r="Y1000" s="284"/>
      <c r="Z1000" s="279"/>
      <c r="AE1000" s="383" t="str">
        <f>IF(A1000="","",(IFERROR(VLOOKUP(A1000,Projecten!A$4:W$2618,5,FALSE),"niet bekend")))</f>
        <v/>
      </c>
      <c r="AF1000" s="974" t="str">
        <f t="shared" si="113"/>
        <v/>
      </c>
      <c r="AG1000" s="1028" t="str">
        <f>IF(A1000="","",(IFERROR(VLOOKUP(A1000,Projecten!A$4:W$2618,23,FALSE),"niet bekend")))</f>
        <v/>
      </c>
      <c r="AH1000" s="1028" t="str">
        <f>IF(A1000="","",(IFERROR(VLOOKUP(A1000,Projecten!A$4:W$2618,12,FALSE),"niet bekend")))</f>
        <v/>
      </c>
      <c r="AI1000" s="1026" t="str">
        <f t="shared" si="114"/>
        <v/>
      </c>
    </row>
    <row r="1001" spans="1:35" s="288" customFormat="1" ht="12.75" customHeight="1" x14ac:dyDescent="0.2">
      <c r="A1001" s="501"/>
      <c r="B1001" s="1526"/>
      <c r="C1001" s="328" t="s">
        <v>1673</v>
      </c>
      <c r="D1001" s="328"/>
      <c r="E1001" s="1992"/>
      <c r="F1001" s="328"/>
      <c r="G1001" s="328"/>
      <c r="H1001" s="328"/>
      <c r="I1001" s="502"/>
      <c r="J1001" s="503"/>
      <c r="K1001" s="503"/>
      <c r="L1001" s="503"/>
      <c r="M1001" s="503"/>
      <c r="N1001" s="503"/>
      <c r="O1001" s="503"/>
      <c r="P1001" s="503"/>
      <c r="Q1001" s="279"/>
      <c r="R1001" s="23"/>
      <c r="S1001" s="289"/>
      <c r="T1001" s="285"/>
      <c r="W1001" s="472">
        <v>8.25</v>
      </c>
      <c r="X1001" s="284"/>
      <c r="Y1001" s="284"/>
      <c r="Z1001" s="279"/>
      <c r="AE1001" s="383" t="str">
        <f>IF(A1001="","",(IFERROR(VLOOKUP(A1001,Projecten!A$4:W$2618,5,FALSE),"niet bekend")))</f>
        <v/>
      </c>
      <c r="AF1001" s="974" t="str">
        <f t="shared" si="113"/>
        <v/>
      </c>
      <c r="AG1001" s="1028" t="str">
        <f>IF(A1001="","",(IFERROR(VLOOKUP(A1001,Projecten!A$4:W$2618,23,FALSE),"niet bekend")))</f>
        <v/>
      </c>
      <c r="AH1001" s="1028" t="str">
        <f>IF(A1001="","",(IFERROR(VLOOKUP(A1001,Projecten!A$4:W$2618,12,FALSE),"niet bekend")))</f>
        <v/>
      </c>
      <c r="AI1001" s="1026" t="str">
        <f t="shared" si="114"/>
        <v/>
      </c>
    </row>
    <row r="1002" spans="1:35" s="288" customFormat="1" ht="12.75" customHeight="1" x14ac:dyDescent="0.2">
      <c r="A1002" s="501"/>
      <c r="B1002" s="1526"/>
      <c r="C1002" s="328" t="s">
        <v>1674</v>
      </c>
      <c r="D1002" s="328"/>
      <c r="E1002" s="1992"/>
      <c r="F1002" s="328"/>
      <c r="G1002" s="328"/>
      <c r="H1002" s="328"/>
      <c r="I1002" s="502"/>
      <c r="J1002" s="503"/>
      <c r="K1002" s="503"/>
      <c r="L1002" s="503"/>
      <c r="M1002" s="503"/>
      <c r="N1002" s="503"/>
      <c r="O1002" s="503"/>
      <c r="P1002" s="503"/>
      <c r="Q1002" s="279"/>
      <c r="R1002" s="23"/>
      <c r="S1002" s="289"/>
      <c r="T1002" s="285"/>
      <c r="W1002" s="472">
        <v>16.5</v>
      </c>
      <c r="X1002" s="284"/>
      <c r="Y1002" s="284"/>
      <c r="Z1002" s="279"/>
      <c r="AE1002" s="383" t="str">
        <f>IF(A1002="","",(IFERROR(VLOOKUP(A1002,Projecten!A$4:W$2618,5,FALSE),"niet bekend")))</f>
        <v/>
      </c>
      <c r="AF1002" s="974" t="str">
        <f t="shared" si="113"/>
        <v/>
      </c>
      <c r="AG1002" s="1028" t="str">
        <f>IF(A1002="","",(IFERROR(VLOOKUP(A1002,Projecten!A$4:W$2618,23,FALSE),"niet bekend")))</f>
        <v/>
      </c>
      <c r="AH1002" s="1028" t="str">
        <f>IF(A1002="","",(IFERROR(VLOOKUP(A1002,Projecten!A$4:W$2618,12,FALSE),"niet bekend")))</f>
        <v/>
      </c>
      <c r="AI1002" s="1026" t="str">
        <f t="shared" si="114"/>
        <v/>
      </c>
    </row>
    <row r="1003" spans="1:35" s="288" customFormat="1" ht="12.75" customHeight="1" x14ac:dyDescent="0.2">
      <c r="A1003" s="501"/>
      <c r="B1003" s="1526"/>
      <c r="C1003" s="328" t="s">
        <v>1700</v>
      </c>
      <c r="D1003" s="328"/>
      <c r="E1003" s="1992"/>
      <c r="F1003" s="328"/>
      <c r="G1003" s="328"/>
      <c r="H1003" s="328"/>
      <c r="I1003" s="502"/>
      <c r="J1003" s="503"/>
      <c r="K1003" s="503"/>
      <c r="L1003" s="503"/>
      <c r="M1003" s="503"/>
      <c r="N1003" s="503"/>
      <c r="O1003" s="503"/>
      <c r="P1003" s="503"/>
      <c r="Q1003" s="279"/>
      <c r="R1003" s="23"/>
      <c r="S1003" s="289"/>
      <c r="T1003" s="285"/>
      <c r="W1003" s="472">
        <v>40</v>
      </c>
      <c r="X1003" s="284"/>
      <c r="Y1003" s="284"/>
      <c r="Z1003" s="279"/>
      <c r="AE1003" s="383" t="str">
        <f>IF(A1003="","",(IFERROR(VLOOKUP(A1003,Projecten!A$4:W$2618,5,FALSE),"niet bekend")))</f>
        <v/>
      </c>
      <c r="AF1003" s="974" t="str">
        <f t="shared" si="113"/>
        <v/>
      </c>
      <c r="AG1003" s="1028" t="str">
        <f>IF(A1003="","",(IFERROR(VLOOKUP(A1003,Projecten!A$4:W$2618,23,FALSE),"niet bekend")))</f>
        <v/>
      </c>
      <c r="AH1003" s="1028" t="str">
        <f>IF(A1003="","",(IFERROR(VLOOKUP(A1003,Projecten!A$4:W$2618,12,FALSE),"niet bekend")))</f>
        <v/>
      </c>
      <c r="AI1003" s="1026" t="str">
        <f t="shared" si="114"/>
        <v/>
      </c>
    </row>
    <row r="1004" spans="1:35" s="288" customFormat="1" ht="12.75" customHeight="1" x14ac:dyDescent="0.2">
      <c r="A1004" s="501"/>
      <c r="B1004" s="1526"/>
      <c r="C1004" s="328" t="s">
        <v>1701</v>
      </c>
      <c r="D1004" s="328"/>
      <c r="E1004" s="1992"/>
      <c r="F1004" s="328"/>
      <c r="G1004" s="328"/>
      <c r="H1004" s="328"/>
      <c r="I1004" s="502"/>
      <c r="J1004" s="503"/>
      <c r="K1004" s="503"/>
      <c r="L1004" s="503"/>
      <c r="M1004" s="503"/>
      <c r="N1004" s="503"/>
      <c r="O1004" s="503"/>
      <c r="P1004" s="503"/>
      <c r="Q1004" s="279"/>
      <c r="R1004" s="23"/>
      <c r="S1004" s="289"/>
      <c r="T1004" s="285"/>
      <c r="W1004" s="472">
        <v>40</v>
      </c>
      <c r="X1004" s="284"/>
      <c r="Y1004" s="284"/>
      <c r="Z1004" s="279"/>
      <c r="AE1004" s="383" t="str">
        <f>IF(A1004="","",(IFERROR(VLOOKUP(A1004,Projecten!A$4:W$2618,5,FALSE),"niet bekend")))</f>
        <v/>
      </c>
      <c r="AF1004" s="974" t="str">
        <f t="shared" si="113"/>
        <v/>
      </c>
      <c r="AG1004" s="1028" t="str">
        <f>IF(A1004="","",(IFERROR(VLOOKUP(A1004,Projecten!A$4:W$2618,23,FALSE),"niet bekend")))</f>
        <v/>
      </c>
      <c r="AH1004" s="1028" t="str">
        <f>IF(A1004="","",(IFERROR(VLOOKUP(A1004,Projecten!A$4:W$2618,12,FALSE),"niet bekend")))</f>
        <v/>
      </c>
      <c r="AI1004" s="1026" t="str">
        <f t="shared" si="114"/>
        <v/>
      </c>
    </row>
    <row r="1005" spans="1:35" s="288" customFormat="1" ht="12.75" customHeight="1" x14ac:dyDescent="0.2">
      <c r="A1005" s="501"/>
      <c r="B1005" s="1526"/>
      <c r="C1005" s="328" t="s">
        <v>1702</v>
      </c>
      <c r="D1005" s="328"/>
      <c r="E1005" s="1992"/>
      <c r="F1005" s="328"/>
      <c r="G1005" s="328"/>
      <c r="H1005" s="328"/>
      <c r="I1005" s="502"/>
      <c r="J1005" s="503"/>
      <c r="K1005" s="503"/>
      <c r="L1005" s="503"/>
      <c r="M1005" s="503"/>
      <c r="N1005" s="503"/>
      <c r="O1005" s="503"/>
      <c r="P1005" s="503"/>
      <c r="Q1005" s="279"/>
      <c r="R1005" s="23"/>
      <c r="S1005" s="289"/>
      <c r="T1005" s="285"/>
      <c r="W1005" s="472">
        <v>8</v>
      </c>
      <c r="X1005" s="284"/>
      <c r="Y1005" s="284"/>
      <c r="Z1005" s="279"/>
      <c r="AE1005" s="383" t="str">
        <f>IF(A1005="","",(IFERROR(VLOOKUP(A1005,Projecten!A$4:W$2618,5,FALSE),"niet bekend")))</f>
        <v/>
      </c>
      <c r="AF1005" s="974" t="str">
        <f t="shared" si="113"/>
        <v/>
      </c>
      <c r="AG1005" s="1028" t="str">
        <f>IF(A1005="","",(IFERROR(VLOOKUP(A1005,Projecten!A$4:W$2618,23,FALSE),"niet bekend")))</f>
        <v/>
      </c>
      <c r="AH1005" s="1028" t="str">
        <f>IF(A1005="","",(IFERROR(VLOOKUP(A1005,Projecten!A$4:W$2618,12,FALSE),"niet bekend")))</f>
        <v/>
      </c>
      <c r="AI1005" s="1026" t="str">
        <f t="shared" si="114"/>
        <v/>
      </c>
    </row>
    <row r="1006" spans="1:35" s="288" customFormat="1" ht="12.75" customHeight="1" x14ac:dyDescent="0.2">
      <c r="A1006" s="501"/>
      <c r="B1006" s="1526"/>
      <c r="C1006" s="328"/>
      <c r="D1006" s="328"/>
      <c r="E1006" s="1992"/>
      <c r="F1006" s="328"/>
      <c r="G1006" s="328"/>
      <c r="H1006" s="328"/>
      <c r="I1006" s="502"/>
      <c r="J1006" s="502"/>
      <c r="K1006" s="503"/>
      <c r="L1006" s="503"/>
      <c r="M1006" s="503"/>
      <c r="N1006" s="503"/>
      <c r="O1006" s="503"/>
      <c r="P1006" s="503"/>
      <c r="Q1006" s="279"/>
      <c r="R1006" s="23"/>
      <c r="S1006" s="289"/>
      <c r="T1006" s="285"/>
      <c r="W1006" s="472"/>
      <c r="X1006" s="284"/>
      <c r="Y1006" s="284"/>
      <c r="Z1006" s="279"/>
      <c r="AE1006" s="383" t="str">
        <f>IF(A1006="","",(IFERROR(VLOOKUP(A1006,Projecten!A$4:W$2618,5,FALSE),"niet bekend")))</f>
        <v/>
      </c>
      <c r="AF1006" s="974" t="str">
        <f t="shared" si="113"/>
        <v/>
      </c>
      <c r="AG1006" s="1028" t="str">
        <f>IF(A1006="","",(IFERROR(VLOOKUP(A1006,Projecten!A$4:W$2618,23,FALSE),"niet bekend")))</f>
        <v/>
      </c>
      <c r="AH1006" s="1028" t="str">
        <f>IF(A1006="","",(IFERROR(VLOOKUP(A1006,Projecten!A$4:W$2618,12,FALSE),"niet bekend")))</f>
        <v/>
      </c>
      <c r="AI1006" s="1026" t="str">
        <f t="shared" si="114"/>
        <v/>
      </c>
    </row>
    <row r="1007" spans="1:35" s="4" customFormat="1" ht="12.75" customHeight="1" x14ac:dyDescent="0.2">
      <c r="A1007" s="93">
        <v>2016270</v>
      </c>
      <c r="B1007" s="1522">
        <v>120788</v>
      </c>
      <c r="C1007" s="2" t="s">
        <v>1387</v>
      </c>
      <c r="D1007" s="1" t="s">
        <v>489</v>
      </c>
      <c r="E1007" s="1985">
        <v>1</v>
      </c>
      <c r="F1007" s="392">
        <v>8</v>
      </c>
      <c r="G1007" s="392">
        <v>6</v>
      </c>
      <c r="H1007" s="392">
        <v>3</v>
      </c>
      <c r="I1007" s="664" t="s">
        <v>89</v>
      </c>
      <c r="J1007" s="664" t="s">
        <v>89</v>
      </c>
      <c r="K1007" s="41" t="s">
        <v>309</v>
      </c>
      <c r="L1007" s="41" t="s">
        <v>309</v>
      </c>
      <c r="M1007" s="41" t="s">
        <v>89</v>
      </c>
      <c r="N1007" s="41" t="s">
        <v>89</v>
      </c>
      <c r="O1007" s="41" t="s">
        <v>89</v>
      </c>
      <c r="P1007" s="41" t="s">
        <v>89</v>
      </c>
      <c r="Q1007" s="272"/>
      <c r="R1007" s="23"/>
      <c r="S1007" s="384">
        <v>33</v>
      </c>
      <c r="T1007" s="181"/>
      <c r="U1007" s="4" t="s">
        <v>681</v>
      </c>
      <c r="V1007" s="4" t="s">
        <v>1431</v>
      </c>
      <c r="W1007" s="497">
        <v>17</v>
      </c>
      <c r="X1007" s="79"/>
      <c r="Y1007" s="79"/>
      <c r="Z1007" s="586">
        <v>42529</v>
      </c>
      <c r="AE1007" s="4">
        <f>IF(A1007="","",(IFERROR(VLOOKUP(A1007,Projecten!A$4:W$2618,5,FALSE),"niet bekend")))</f>
        <v>1</v>
      </c>
      <c r="AF1007" s="973">
        <f t="shared" si="113"/>
        <v>2622.08</v>
      </c>
      <c r="AG1007" s="1028">
        <f>IF(A1007="","",(IFERROR(VLOOKUP(A1007,Projecten!A$4:W$2618,23,FALSE),"niet bekend")))</f>
        <v>2622.08</v>
      </c>
      <c r="AH1007" s="1028">
        <f>IF(A1007="","",(IFERROR(VLOOKUP(A1007,Projecten!A$4:W$2618,12,FALSE),"niet bekend")))</f>
        <v>2622.08</v>
      </c>
      <c r="AI1007" s="1026">
        <f t="shared" si="114"/>
        <v>0</v>
      </c>
    </row>
    <row r="1008" spans="1:35" s="4" customFormat="1" ht="12.75" customHeight="1" x14ac:dyDescent="0.2">
      <c r="A1008" s="93">
        <v>2016269</v>
      </c>
      <c r="B1008" s="1522">
        <v>120787</v>
      </c>
      <c r="C1008" s="2" t="s">
        <v>1386</v>
      </c>
      <c r="D1008" s="1" t="s">
        <v>489</v>
      </c>
      <c r="E1008" s="1985">
        <v>1</v>
      </c>
      <c r="F1008" s="392">
        <v>8</v>
      </c>
      <c r="G1008" s="392">
        <v>2</v>
      </c>
      <c r="H1008" s="392">
        <v>3</v>
      </c>
      <c r="I1008" s="664" t="s">
        <v>89</v>
      </c>
      <c r="J1008" s="664" t="s">
        <v>89</v>
      </c>
      <c r="K1008" s="41" t="s">
        <v>309</v>
      </c>
      <c r="L1008" s="41" t="s">
        <v>309</v>
      </c>
      <c r="M1008" s="41" t="s">
        <v>89</v>
      </c>
      <c r="N1008" s="41" t="s">
        <v>89</v>
      </c>
      <c r="O1008" s="41" t="s">
        <v>89</v>
      </c>
      <c r="P1008" s="41" t="s">
        <v>89</v>
      </c>
      <c r="Q1008" s="272"/>
      <c r="R1008" s="23"/>
      <c r="S1008" s="384">
        <v>33</v>
      </c>
      <c r="T1008" s="181"/>
      <c r="U1008" s="4" t="s">
        <v>681</v>
      </c>
      <c r="W1008" s="497">
        <v>17.2</v>
      </c>
      <c r="X1008" s="79"/>
      <c r="Y1008" s="79"/>
      <c r="Z1008" s="586">
        <v>42529</v>
      </c>
      <c r="AE1008" s="4">
        <f>IF(A1008="","",(IFERROR(VLOOKUP(A1008,Projecten!A$4:W$2618,5,FALSE),"niet bekend")))</f>
        <v>1</v>
      </c>
      <c r="AF1008" s="973">
        <f t="shared" si="113"/>
        <v>2440.6</v>
      </c>
      <c r="AG1008" s="1028">
        <f>IF(A1008="","",(IFERROR(VLOOKUP(A1008,Projecten!A$4:W$2618,23,FALSE),"niet bekend")))</f>
        <v>2440.6</v>
      </c>
      <c r="AH1008" s="1028">
        <f>IF(A1008="","",(IFERROR(VLOOKUP(A1008,Projecten!A$4:W$2618,12,FALSE),"niet bekend")))</f>
        <v>2440.6</v>
      </c>
      <c r="AI1008" s="1026">
        <f t="shared" si="114"/>
        <v>0</v>
      </c>
    </row>
    <row r="1009" spans="1:35" s="4" customFormat="1" ht="12.75" customHeight="1" x14ac:dyDescent="0.2">
      <c r="A1009" s="93">
        <v>2016271</v>
      </c>
      <c r="B1009" s="1522">
        <v>120789</v>
      </c>
      <c r="C1009" s="2" t="s">
        <v>1388</v>
      </c>
      <c r="D1009" s="1" t="s">
        <v>489</v>
      </c>
      <c r="E1009" s="1985">
        <v>1</v>
      </c>
      <c r="F1009" s="392">
        <v>7</v>
      </c>
      <c r="G1009" s="392">
        <v>4</v>
      </c>
      <c r="H1009" s="392">
        <v>3</v>
      </c>
      <c r="I1009" s="664" t="s">
        <v>89</v>
      </c>
      <c r="J1009" s="664" t="s">
        <v>89</v>
      </c>
      <c r="K1009" s="41" t="s">
        <v>309</v>
      </c>
      <c r="L1009" s="41" t="s">
        <v>309</v>
      </c>
      <c r="M1009" s="41" t="s">
        <v>89</v>
      </c>
      <c r="N1009" s="41" t="s">
        <v>89</v>
      </c>
      <c r="O1009" s="41" t="s">
        <v>89</v>
      </c>
      <c r="P1009" s="41" t="s">
        <v>89</v>
      </c>
      <c r="Q1009" s="272"/>
      <c r="R1009" s="23"/>
      <c r="S1009" s="384">
        <v>33</v>
      </c>
      <c r="T1009" s="181"/>
      <c r="U1009" s="4" t="s">
        <v>681</v>
      </c>
      <c r="W1009" s="497">
        <v>16</v>
      </c>
      <c r="X1009" s="79"/>
      <c r="Y1009" s="79"/>
      <c r="Z1009" s="586">
        <v>42529</v>
      </c>
      <c r="AE1009" s="4">
        <f>IF(A1009="","",(IFERROR(VLOOKUP(A1009,Projecten!A$4:W$2618,5,FALSE),"niet bekend")))</f>
        <v>1</v>
      </c>
      <c r="AF1009" s="973">
        <f t="shared" si="113"/>
        <v>2321.5100000000002</v>
      </c>
      <c r="AG1009" s="1028">
        <f>IF(A1009="","",(IFERROR(VLOOKUP(A1009,Projecten!A$4:W$2618,23,FALSE),"niet bekend")))</f>
        <v>2321.5100000000002</v>
      </c>
      <c r="AH1009" s="1028">
        <f>IF(A1009="","",(IFERROR(VLOOKUP(A1009,Projecten!A$4:W$2618,12,FALSE),"niet bekend")))</f>
        <v>2321.5100000000002</v>
      </c>
      <c r="AI1009" s="1026">
        <f t="shared" si="114"/>
        <v>0</v>
      </c>
    </row>
    <row r="1010" spans="1:35" s="4" customFormat="1" ht="12.75" customHeight="1" x14ac:dyDescent="0.2">
      <c r="A1010" s="93">
        <v>2016277</v>
      </c>
      <c r="B1010" s="1514">
        <v>120789</v>
      </c>
      <c r="C1010" s="2" t="s">
        <v>1399</v>
      </c>
      <c r="D1010" s="1" t="s">
        <v>489</v>
      </c>
      <c r="E1010" s="1985">
        <v>1</v>
      </c>
      <c r="F1010" s="392">
        <v>8</v>
      </c>
      <c r="G1010" s="392">
        <v>7</v>
      </c>
      <c r="H1010" s="392">
        <v>1</v>
      </c>
      <c r="I1010" s="664" t="s">
        <v>89</v>
      </c>
      <c r="J1010" s="664" t="s">
        <v>89</v>
      </c>
      <c r="K1010" s="41" t="s">
        <v>309</v>
      </c>
      <c r="L1010" s="41" t="s">
        <v>309</v>
      </c>
      <c r="M1010" s="41" t="s">
        <v>89</v>
      </c>
      <c r="N1010" s="41" t="s">
        <v>89</v>
      </c>
      <c r="O1010" s="41" t="s">
        <v>89</v>
      </c>
      <c r="P1010" s="41" t="s">
        <v>89</v>
      </c>
      <c r="Q1010" s="272"/>
      <c r="R1010" s="23"/>
      <c r="S1010" s="384">
        <v>33</v>
      </c>
      <c r="T1010" s="181"/>
      <c r="U1010" s="4" t="s">
        <v>681</v>
      </c>
      <c r="W1010" s="497">
        <v>13.5</v>
      </c>
      <c r="X1010" s="79"/>
      <c r="Y1010" s="79"/>
      <c r="Z1010" s="611">
        <v>42530</v>
      </c>
      <c r="AE1010" s="4">
        <f>IF(A1010="","",(IFERROR(VLOOKUP(A1010,Projecten!A$4:W$2618,5,FALSE),"niet bekend")))</f>
        <v>1</v>
      </c>
      <c r="AF1010" s="973">
        <f t="shared" si="113"/>
        <v>1823.15</v>
      </c>
      <c r="AG1010" s="1028">
        <f>IF(A1010="","",(IFERROR(VLOOKUP(A1010,Projecten!A$4:W$2618,23,FALSE),"niet bekend")))</f>
        <v>1823.15</v>
      </c>
      <c r="AH1010" s="1028">
        <f>IF(A1010="","",(IFERROR(VLOOKUP(A1010,Projecten!A$4:W$2618,12,FALSE),"niet bekend")))</f>
        <v>1823.15</v>
      </c>
      <c r="AI1010" s="1026">
        <f t="shared" si="114"/>
        <v>0</v>
      </c>
    </row>
    <row r="1011" spans="1:35" s="4" customFormat="1" ht="12.75" customHeight="1" x14ac:dyDescent="0.2">
      <c r="A1011" s="93">
        <v>2016276</v>
      </c>
      <c r="B1011" s="1514">
        <v>120789</v>
      </c>
      <c r="C1011" s="2" t="s">
        <v>1398</v>
      </c>
      <c r="D1011" s="1" t="s">
        <v>489</v>
      </c>
      <c r="E1011" s="1985">
        <v>1</v>
      </c>
      <c r="F1011" s="392">
        <v>8</v>
      </c>
      <c r="G1011" s="392">
        <v>7</v>
      </c>
      <c r="H1011" s="392">
        <v>2</v>
      </c>
      <c r="I1011" s="664" t="s">
        <v>89</v>
      </c>
      <c r="J1011" s="664" t="s">
        <v>89</v>
      </c>
      <c r="K1011" s="76" t="s">
        <v>309</v>
      </c>
      <c r="L1011" s="41" t="s">
        <v>309</v>
      </c>
      <c r="M1011" s="41" t="s">
        <v>89</v>
      </c>
      <c r="N1011" s="41" t="s">
        <v>89</v>
      </c>
      <c r="O1011" s="41" t="s">
        <v>89</v>
      </c>
      <c r="P1011" s="41" t="s">
        <v>89</v>
      </c>
      <c r="Q1011" s="272"/>
      <c r="R1011" s="23"/>
      <c r="S1011" s="384">
        <v>33</v>
      </c>
      <c r="T1011" s="181"/>
      <c r="U1011" s="4" t="s">
        <v>681</v>
      </c>
      <c r="W1011" s="497">
        <v>15.3</v>
      </c>
      <c r="X1011" s="79"/>
      <c r="Y1011" s="79"/>
      <c r="Z1011" s="611">
        <v>42530</v>
      </c>
      <c r="AE1011" s="4">
        <f>IF(A1011="","",(IFERROR(VLOOKUP(A1011,Projecten!A$4:W$2618,5,FALSE),"niet bekend")))</f>
        <v>1</v>
      </c>
      <c r="AF1011" s="973">
        <f t="shared" si="113"/>
        <v>1953.54</v>
      </c>
      <c r="AG1011" s="1028">
        <f>IF(A1011="","",(IFERROR(VLOOKUP(A1011,Projecten!A$4:W$2618,23,FALSE),"niet bekend")))</f>
        <v>1953.54</v>
      </c>
      <c r="AH1011" s="1028">
        <f>IF(A1011="","",(IFERROR(VLOOKUP(A1011,Projecten!A$4:W$2618,12,FALSE),"niet bekend")))</f>
        <v>1953.54</v>
      </c>
      <c r="AI1011" s="1026">
        <f t="shared" si="114"/>
        <v>0</v>
      </c>
    </row>
    <row r="1012" spans="1:35" x14ac:dyDescent="0.2">
      <c r="A1012" s="4"/>
      <c r="I1012" s="75"/>
      <c r="J1012" s="75"/>
      <c r="K1012" s="75"/>
      <c r="Q1012" s="5"/>
      <c r="W1012" s="25"/>
      <c r="X1012" s="6"/>
      <c r="Y1012" s="6"/>
      <c r="Z1012" s="5"/>
      <c r="AE1012" s="4" t="str">
        <f>IF(A1012="","",(IFERROR(VLOOKUP(A1012,Projecten!A$4:W$2618,5,FALSE),"niet bekend")))</f>
        <v/>
      </c>
      <c r="AF1012" s="973" t="str">
        <f t="shared" si="113"/>
        <v/>
      </c>
      <c r="AG1012" s="1028" t="str">
        <f>IF(A1012="","",(IFERROR(VLOOKUP(A1012,Projecten!A$4:W$2618,23,FALSE),"niet bekend")))</f>
        <v/>
      </c>
      <c r="AH1012" s="1028" t="str">
        <f>IF(A1012="","",(IFERROR(VLOOKUP(A1012,Projecten!A$4:W$2618,12,FALSE),"niet bekend")))</f>
        <v/>
      </c>
      <c r="AI1012" s="1026" t="str">
        <f t="shared" si="114"/>
        <v/>
      </c>
    </row>
    <row r="1013" spans="1:35" s="90" customFormat="1" ht="12.75" customHeight="1" x14ac:dyDescent="0.2">
      <c r="A1013" s="690">
        <v>2016322</v>
      </c>
      <c r="B1013" s="1527">
        <v>120790</v>
      </c>
      <c r="C1013" s="690" t="s">
        <v>1520</v>
      </c>
      <c r="D1013" s="691" t="s">
        <v>1519</v>
      </c>
      <c r="E1013" s="1993">
        <v>1</v>
      </c>
      <c r="F1013" s="692">
        <v>9</v>
      </c>
      <c r="G1013" s="692">
        <v>6</v>
      </c>
      <c r="H1013" s="692">
        <v>3</v>
      </c>
      <c r="I1013" s="666" t="s">
        <v>89</v>
      </c>
      <c r="J1013" s="666" t="s">
        <v>309</v>
      </c>
      <c r="K1013" s="76" t="s">
        <v>309</v>
      </c>
      <c r="L1013" s="76" t="s">
        <v>309</v>
      </c>
      <c r="M1013" s="76" t="s">
        <v>89</v>
      </c>
      <c r="N1013" s="76" t="s">
        <v>89</v>
      </c>
      <c r="O1013" s="76" t="s">
        <v>89</v>
      </c>
      <c r="P1013" s="76" t="s">
        <v>89</v>
      </c>
      <c r="Q1013" s="382"/>
      <c r="R1013" s="96"/>
      <c r="S1013" s="96">
        <v>34</v>
      </c>
      <c r="T1013" s="180"/>
      <c r="U1013" s="90" t="s">
        <v>1522</v>
      </c>
      <c r="V1013" s="592" t="s">
        <v>1523</v>
      </c>
      <c r="W1013" s="612">
        <v>18.5</v>
      </c>
      <c r="X1013" s="101"/>
      <c r="Y1013" s="101"/>
      <c r="Z1013" s="667"/>
      <c r="AE1013" s="90">
        <f>IF(A1013="","",(IFERROR(VLOOKUP(A1013,Projecten!A$4:W$2618,5,FALSE),"niet bekend")))</f>
        <v>1</v>
      </c>
      <c r="AF1013" s="972">
        <f t="shared" si="113"/>
        <v>2500</v>
      </c>
      <c r="AG1013" s="1028">
        <f>IF(A1013="","",(IFERROR(VLOOKUP(A1013,Projecten!A$4:W$2618,23,FALSE),"niet bekend")))</f>
        <v>2500</v>
      </c>
      <c r="AH1013" s="1028">
        <f>IF(A1013="","",(IFERROR(VLOOKUP(A1013,Projecten!A$4:W$2618,12,FALSE),"niet bekend")))</f>
        <v>2500</v>
      </c>
      <c r="AI1013" s="1028">
        <f t="shared" si="114"/>
        <v>0</v>
      </c>
    </row>
    <row r="1014" spans="1:35" s="90" customFormat="1" ht="12.75" customHeight="1" x14ac:dyDescent="0.2">
      <c r="A1014" s="690"/>
      <c r="B1014" s="1527"/>
      <c r="C1014" s="690"/>
      <c r="D1014" s="665"/>
      <c r="E1014" s="1994"/>
      <c r="F1014" s="730"/>
      <c r="G1014" s="730"/>
      <c r="H1014" s="730"/>
      <c r="I1014" s="666"/>
      <c r="J1014" s="666"/>
      <c r="K1014" s="76"/>
      <c r="L1014" s="76"/>
      <c r="M1014" s="76"/>
      <c r="N1014" s="76"/>
      <c r="O1014" s="76"/>
      <c r="P1014" s="76"/>
      <c r="Q1014" s="382"/>
      <c r="R1014" s="96"/>
      <c r="S1014" s="96"/>
      <c r="T1014" s="180"/>
      <c r="V1014" s="592"/>
      <c r="W1014" s="612"/>
      <c r="X1014" s="101"/>
      <c r="Y1014" s="101"/>
      <c r="Z1014" s="667"/>
      <c r="AE1014" s="90" t="str">
        <f>IF(A1014="","",(IFERROR(VLOOKUP(A1014,Projecten!A$4:W$2618,5,FALSE),"niet bekend")))</f>
        <v/>
      </c>
      <c r="AF1014" s="972" t="str">
        <f t="shared" si="113"/>
        <v/>
      </c>
      <c r="AG1014" s="1028" t="str">
        <f>IF(A1014="","",(IFERROR(VLOOKUP(A1014,Projecten!A$4:W$2618,23,FALSE),"niet bekend")))</f>
        <v/>
      </c>
      <c r="AH1014" s="1028" t="str">
        <f>IF(A1014="","",(IFERROR(VLOOKUP(A1014,Projecten!A$4:W$2618,12,FALSE),"niet bekend")))</f>
        <v/>
      </c>
      <c r="AI1014" s="1028" t="str">
        <f t="shared" si="114"/>
        <v/>
      </c>
    </row>
    <row r="1015" spans="1:35" s="150" customFormat="1" ht="12.75" customHeight="1" x14ac:dyDescent="0.2">
      <c r="A1015" s="117">
        <v>2016372</v>
      </c>
      <c r="B1015" s="333"/>
      <c r="C1015" s="118" t="s">
        <v>1638</v>
      </c>
      <c r="D1015" s="731" t="s">
        <v>451</v>
      </c>
      <c r="E1015" s="1962">
        <v>0</v>
      </c>
      <c r="F1015" s="333">
        <v>1</v>
      </c>
      <c r="G1015" s="333">
        <v>0</v>
      </c>
      <c r="H1015" s="333">
        <v>2</v>
      </c>
      <c r="I1015" s="75" t="s">
        <v>89</v>
      </c>
      <c r="J1015" s="75" t="s">
        <v>309</v>
      </c>
      <c r="K1015" s="75" t="s">
        <v>309</v>
      </c>
      <c r="L1015" s="75" t="s">
        <v>309</v>
      </c>
      <c r="M1015" s="75" t="s">
        <v>89</v>
      </c>
      <c r="N1015" s="75" t="s">
        <v>89</v>
      </c>
      <c r="O1015" s="75" t="s">
        <v>89</v>
      </c>
      <c r="P1015" s="75" t="s">
        <v>89</v>
      </c>
      <c r="Q1015" s="160"/>
      <c r="R1015" s="96"/>
      <c r="S1015" s="96">
        <v>37</v>
      </c>
      <c r="T1015" s="175"/>
      <c r="U1015" s="99" t="s">
        <v>934</v>
      </c>
      <c r="V1015" s="99" t="s">
        <v>1495</v>
      </c>
      <c r="W1015" s="97">
        <v>4</v>
      </c>
      <c r="X1015" s="99"/>
      <c r="Y1015" s="164"/>
      <c r="Z1015" s="160"/>
      <c r="AE1015" s="150">
        <f>IF(A1015="","",(IFERROR(VLOOKUP(A1015,Projecten!A$4:W$2618,5,FALSE),"niet bekend")))</f>
        <v>1</v>
      </c>
      <c r="AF1015" s="972">
        <f t="shared" si="113"/>
        <v>0</v>
      </c>
      <c r="AG1015" s="1028">
        <f>IF(A1015="","",(IFERROR(VLOOKUP(A1015,Projecten!A$4:W$2618,23,FALSE),"niet bekend")))</f>
        <v>792.56</v>
      </c>
      <c r="AH1015" s="1028">
        <f>IF(A1015="","",(IFERROR(VLOOKUP(A1015,Projecten!A$4:W$2618,12,FALSE),"niet bekend")))</f>
        <v>792.56</v>
      </c>
      <c r="AI1015" s="1028">
        <f t="shared" si="114"/>
        <v>792.56</v>
      </c>
    </row>
    <row r="1016" spans="1:35" s="90" customFormat="1" ht="12.75" customHeight="1" x14ac:dyDescent="0.2">
      <c r="A1016" s="117">
        <v>2016298</v>
      </c>
      <c r="B1016" s="1189"/>
      <c r="C1016" s="448" t="s">
        <v>1425</v>
      </c>
      <c r="D1016" s="449" t="s">
        <v>451</v>
      </c>
      <c r="E1016" s="1002">
        <v>1</v>
      </c>
      <c r="F1016" s="732">
        <v>1</v>
      </c>
      <c r="G1016" s="732">
        <v>0</v>
      </c>
      <c r="H1016" s="732">
        <v>1</v>
      </c>
      <c r="I1016" s="75" t="s">
        <v>89</v>
      </c>
      <c r="J1016" s="75" t="s">
        <v>309</v>
      </c>
      <c r="K1016" s="75" t="s">
        <v>309</v>
      </c>
      <c r="L1016" s="75" t="s">
        <v>309</v>
      </c>
      <c r="M1016" s="75" t="s">
        <v>89</v>
      </c>
      <c r="N1016" s="75" t="s">
        <v>89</v>
      </c>
      <c r="O1016" s="75" t="s">
        <v>89</v>
      </c>
      <c r="P1016" s="75" t="s">
        <v>89</v>
      </c>
      <c r="Q1016" s="382"/>
      <c r="R1016" s="96"/>
      <c r="S1016" s="96">
        <v>35</v>
      </c>
      <c r="T1016" s="180"/>
      <c r="U1016" s="90" t="s">
        <v>934</v>
      </c>
      <c r="V1016" s="90" t="s">
        <v>1495</v>
      </c>
      <c r="W1016" s="97">
        <v>4</v>
      </c>
      <c r="X1016" s="100"/>
      <c r="Y1016" s="116"/>
      <c r="Z1016" s="667">
        <v>42549</v>
      </c>
      <c r="AE1016" s="90">
        <f>IF(A1016="","",(IFERROR(VLOOKUP(A1016,Projecten!A$4:W$2618,5,FALSE),"niet bekend")))</f>
        <v>1</v>
      </c>
      <c r="AF1016" s="972">
        <f t="shared" si="113"/>
        <v>586.08000000000004</v>
      </c>
      <c r="AG1016" s="1028">
        <f>IF(A1016="","",(IFERROR(VLOOKUP(A1016,Projecten!A$4:W$2618,23,FALSE),"niet bekend")))</f>
        <v>586.08000000000004</v>
      </c>
      <c r="AH1016" s="1028">
        <f>IF(A1016="","",(IFERROR(VLOOKUP(A1016,Projecten!A$4:W$2618,12,FALSE),"niet bekend")))</f>
        <v>586.08000000000004</v>
      </c>
      <c r="AI1016" s="1028">
        <f t="shared" si="114"/>
        <v>0</v>
      </c>
    </row>
    <row r="1017" spans="1:35" s="90" customFormat="1" ht="12.75" customHeight="1" x14ac:dyDescent="0.2">
      <c r="A1017" s="117"/>
      <c r="B1017" s="1189"/>
      <c r="C1017" s="448"/>
      <c r="D1017" s="449"/>
      <c r="E1017" s="1002"/>
      <c r="F1017" s="732"/>
      <c r="G1017" s="732"/>
      <c r="H1017" s="732"/>
      <c r="I1017" s="75"/>
      <c r="J1017" s="75"/>
      <c r="K1017" s="75"/>
      <c r="L1017" s="75"/>
      <c r="M1017" s="75"/>
      <c r="N1017" s="75"/>
      <c r="O1017" s="75"/>
      <c r="P1017" s="75"/>
      <c r="Q1017" s="382"/>
      <c r="R1017" s="96"/>
      <c r="S1017" s="96"/>
      <c r="T1017" s="180"/>
      <c r="W1017" s="97"/>
      <c r="X1017" s="100"/>
      <c r="Y1017" s="116"/>
      <c r="Z1017" s="667"/>
      <c r="AE1017" s="90" t="str">
        <f>IF(A1017="","",(IFERROR(VLOOKUP(A1017,Projecten!A$4:W$2618,5,FALSE),"niet bekend")))</f>
        <v/>
      </c>
      <c r="AF1017" s="972" t="str">
        <f t="shared" si="113"/>
        <v/>
      </c>
      <c r="AG1017" s="1028" t="str">
        <f>IF(A1017="","",(IFERROR(VLOOKUP(A1017,Projecten!A$4:W$2618,23,FALSE),"niet bekend")))</f>
        <v/>
      </c>
      <c r="AH1017" s="1028" t="str">
        <f>IF(A1017="","",(IFERROR(VLOOKUP(A1017,Projecten!A$4:W$2618,12,FALSE),"niet bekend")))</f>
        <v/>
      </c>
      <c r="AI1017" s="1028" t="str">
        <f t="shared" si="114"/>
        <v/>
      </c>
    </row>
    <row r="1018" spans="1:35" s="90" customFormat="1" ht="12.75" customHeight="1" x14ac:dyDescent="0.2">
      <c r="A1018" s="117">
        <v>2016282</v>
      </c>
      <c r="B1018" s="1189">
        <v>120794</v>
      </c>
      <c r="C1018" s="333" t="s">
        <v>1422</v>
      </c>
      <c r="D1018" s="333" t="s">
        <v>68</v>
      </c>
      <c r="E1018" s="1002">
        <v>7</v>
      </c>
      <c r="F1018" s="448">
        <v>49</v>
      </c>
      <c r="G1018" s="448">
        <v>35</v>
      </c>
      <c r="H1018" s="448">
        <v>28</v>
      </c>
      <c r="I1018" s="664" t="s">
        <v>89</v>
      </c>
      <c r="J1018" s="664" t="s">
        <v>309</v>
      </c>
      <c r="K1018" s="76" t="s">
        <v>309</v>
      </c>
      <c r="L1018" s="76" t="s">
        <v>309</v>
      </c>
      <c r="M1018" s="76" t="s">
        <v>89</v>
      </c>
      <c r="N1018" s="76" t="s">
        <v>89</v>
      </c>
      <c r="O1018" s="76" t="s">
        <v>89</v>
      </c>
      <c r="P1018" s="76" t="s">
        <v>89</v>
      </c>
      <c r="Q1018" s="382"/>
      <c r="R1018" s="96">
        <v>42613</v>
      </c>
      <c r="S1018" s="96">
        <f>IF(T1018&lt;=0,"",(((T1018-'In Productie'!$E$1)/7)+0.6))</f>
        <v>6087.885714285715</v>
      </c>
      <c r="T1018" s="180">
        <v>42611</v>
      </c>
      <c r="U1018" s="90" t="s">
        <v>444</v>
      </c>
      <c r="V1018" s="90" t="s">
        <v>1521</v>
      </c>
      <c r="W1018" s="612">
        <v>115.5</v>
      </c>
      <c r="X1018" s="101"/>
      <c r="Y1018" s="101"/>
      <c r="Z1018" s="667">
        <v>42531</v>
      </c>
      <c r="AE1018" s="90">
        <f>IF(A1018="","",(IFERROR(VLOOKUP(A1018,Projecten!A$4:W$2618,5,FALSE),"niet bekend")))</f>
        <v>14</v>
      </c>
      <c r="AF1018" s="972">
        <f t="shared" si="113"/>
        <v>19411</v>
      </c>
      <c r="AG1018" s="1028">
        <f>IF(A1018="","",(IFERROR(VLOOKUP(A1018,Projecten!A$4:W$2618,23,FALSE),"niet bekend")))</f>
        <v>38822</v>
      </c>
      <c r="AH1018" s="1028">
        <f>IF(A1018="","",(IFERROR(VLOOKUP(A1018,Projecten!A$4:W$2618,12,FALSE),"niet bekend")))</f>
        <v>38822</v>
      </c>
      <c r="AI1018" s="1028">
        <f t="shared" si="114"/>
        <v>19411</v>
      </c>
    </row>
    <row r="1019" spans="1:35" s="4" customFormat="1" ht="12.75" customHeight="1" x14ac:dyDescent="0.2">
      <c r="A1019" s="690">
        <v>2016329</v>
      </c>
      <c r="B1019" s="1528" t="s">
        <v>1643</v>
      </c>
      <c r="C1019" s="686" t="s">
        <v>1547</v>
      </c>
      <c r="D1019" s="687" t="s">
        <v>68</v>
      </c>
      <c r="E1019" s="1995">
        <v>3</v>
      </c>
      <c r="F1019" s="688">
        <f>E1019*10</f>
        <v>30</v>
      </c>
      <c r="G1019" s="688">
        <f>E1019*4</f>
        <v>12</v>
      </c>
      <c r="H1019" s="688">
        <f>E1019*6</f>
        <v>18</v>
      </c>
      <c r="I1019" s="75" t="s">
        <v>89</v>
      </c>
      <c r="J1019" s="7" t="s">
        <v>309</v>
      </c>
      <c r="K1019" s="7" t="s">
        <v>309</v>
      </c>
      <c r="L1019" s="7" t="s">
        <v>309</v>
      </c>
      <c r="M1019" s="7" t="s">
        <v>89</v>
      </c>
      <c r="N1019" s="7" t="s">
        <v>89</v>
      </c>
      <c r="O1019" s="7" t="s">
        <v>89</v>
      </c>
      <c r="P1019" s="7" t="s">
        <v>89</v>
      </c>
      <c r="Q1019" s="272"/>
      <c r="R1019" s="23"/>
      <c r="S1019" s="96">
        <f>IF(T1019&lt;=0,"",(((T1019-'In Productie'!$E$1)/7)+0.6))</f>
        <v>6088.3142857142857</v>
      </c>
      <c r="T1019" s="180">
        <v>42614</v>
      </c>
      <c r="U1019" s="4" t="s">
        <v>561</v>
      </c>
      <c r="V1019" s="4" t="s">
        <v>1524</v>
      </c>
      <c r="W1019" s="497">
        <v>66</v>
      </c>
      <c r="X1019" s="80"/>
      <c r="Y1019" s="506"/>
      <c r="Z1019" s="714">
        <v>42556</v>
      </c>
      <c r="AE1019" s="4">
        <f>IF(A1019="","",(IFERROR(VLOOKUP(A1019,Projecten!A$4:W$2618,5,FALSE),"niet bekend")))</f>
        <v>6</v>
      </c>
      <c r="AF1019" s="973">
        <f t="shared" si="113"/>
        <v>9924</v>
      </c>
      <c r="AG1019" s="1028">
        <f>IF(A1019="","",(IFERROR(VLOOKUP(A1019,Projecten!A$4:W$2618,23,FALSE),"niet bekend")))</f>
        <v>19848</v>
      </c>
      <c r="AH1019" s="1028">
        <f>IF(A1019="","",(IFERROR(VLOOKUP(A1019,Projecten!A$4:W$2618,12,FALSE),"niet bekend")))</f>
        <v>19848</v>
      </c>
      <c r="AI1019" s="1026">
        <f t="shared" si="114"/>
        <v>9924</v>
      </c>
    </row>
    <row r="1020" spans="1:35" s="4" customFormat="1" ht="12.75" customHeight="1" x14ac:dyDescent="0.2">
      <c r="A1020" s="690">
        <v>2016329</v>
      </c>
      <c r="B1020" s="1528" t="s">
        <v>1643</v>
      </c>
      <c r="C1020" s="686" t="s">
        <v>1548</v>
      </c>
      <c r="D1020" s="687" t="s">
        <v>68</v>
      </c>
      <c r="E1020" s="1995">
        <v>3</v>
      </c>
      <c r="F1020" s="688">
        <f>E1020*10</f>
        <v>30</v>
      </c>
      <c r="G1020" s="688">
        <f>E1020*4</f>
        <v>12</v>
      </c>
      <c r="H1020" s="688">
        <f>E1020*6</f>
        <v>18</v>
      </c>
      <c r="I1020" s="75" t="s">
        <v>89</v>
      </c>
      <c r="J1020" s="7" t="s">
        <v>309</v>
      </c>
      <c r="K1020" s="7" t="s">
        <v>309</v>
      </c>
      <c r="L1020" s="7" t="s">
        <v>309</v>
      </c>
      <c r="M1020" s="7" t="s">
        <v>89</v>
      </c>
      <c r="N1020" s="7" t="s">
        <v>89</v>
      </c>
      <c r="O1020" s="7" t="s">
        <v>89</v>
      </c>
      <c r="P1020" s="7" t="s">
        <v>89</v>
      </c>
      <c r="Q1020" s="272"/>
      <c r="R1020" s="23"/>
      <c r="S1020" s="96">
        <f>IF(T1020&lt;=0,"",(((T1020-'In Productie'!$E$1)/7)+0.6))</f>
        <v>6089.1714285714288</v>
      </c>
      <c r="T1020" s="180">
        <v>42620</v>
      </c>
      <c r="U1020" s="4" t="s">
        <v>561</v>
      </c>
      <c r="W1020" s="497">
        <v>66</v>
      </c>
      <c r="X1020" s="80"/>
      <c r="Y1020" s="506"/>
      <c r="Z1020" s="714">
        <v>42556</v>
      </c>
      <c r="AE1020" s="4">
        <f>IF(A1020="","",(IFERROR(VLOOKUP(A1020,Projecten!A$4:W$2618,5,FALSE),"niet bekend")))</f>
        <v>6</v>
      </c>
      <c r="AF1020" s="973">
        <f t="shared" si="113"/>
        <v>9924</v>
      </c>
      <c r="AG1020" s="1028">
        <f>IF(A1020="","",(IFERROR(VLOOKUP(A1020,Projecten!A$4:W$2618,23,FALSE),"niet bekend")))</f>
        <v>19848</v>
      </c>
      <c r="AH1020" s="1028">
        <f>IF(A1020="","",(IFERROR(VLOOKUP(A1020,Projecten!A$4:W$2618,12,FALSE),"niet bekend")))</f>
        <v>19848</v>
      </c>
      <c r="AI1020" s="1026">
        <f t="shared" si="114"/>
        <v>9924</v>
      </c>
    </row>
    <row r="1021" spans="1:35" s="90" customFormat="1" ht="12.75" customHeight="1" x14ac:dyDescent="0.2">
      <c r="A1021" s="117" t="s">
        <v>1553</v>
      </c>
      <c r="B1021" s="1189">
        <v>120800</v>
      </c>
      <c r="C1021" s="448" t="s">
        <v>1554</v>
      </c>
      <c r="D1021" s="448" t="s">
        <v>68</v>
      </c>
      <c r="E1021" s="1947">
        <v>0</v>
      </c>
      <c r="F1021" s="119">
        <v>0</v>
      </c>
      <c r="G1021" s="119">
        <v>0</v>
      </c>
      <c r="H1021" s="119">
        <v>0</v>
      </c>
      <c r="I1021" s="74" t="s">
        <v>89</v>
      </c>
      <c r="J1021" s="74" t="s">
        <v>309</v>
      </c>
      <c r="K1021" s="74" t="s">
        <v>309</v>
      </c>
      <c r="L1021" s="74" t="s">
        <v>309</v>
      </c>
      <c r="M1021" s="74" t="s">
        <v>89</v>
      </c>
      <c r="N1021" s="74" t="s">
        <v>89</v>
      </c>
      <c r="O1021" s="74" t="s">
        <v>89</v>
      </c>
      <c r="P1021" s="74" t="s">
        <v>89</v>
      </c>
      <c r="Q1021" s="382"/>
      <c r="R1021" s="96"/>
      <c r="S1021" s="96">
        <v>33</v>
      </c>
      <c r="T1021" s="180"/>
      <c r="U1021" s="90" t="s">
        <v>278</v>
      </c>
      <c r="W1021" s="97">
        <v>2</v>
      </c>
      <c r="X1021" s="101"/>
      <c r="Y1021" s="101"/>
      <c r="Z1021" s="382"/>
      <c r="AE1021" s="90">
        <f>IF(A1021="","",(IFERROR(VLOOKUP(A1021,Projecten!A$4:W$2618,5,FALSE),"niet bekend")))</f>
        <v>0</v>
      </c>
      <c r="AF1021" s="972">
        <f>AH1021</f>
        <v>382.5</v>
      </c>
      <c r="AG1021" s="1028">
        <f>IF(A1021="","",(IFERROR(VLOOKUP(A1021,Projecten!A$4:W$2618,23,FALSE),"niet bekend")))</f>
        <v>382.5</v>
      </c>
      <c r="AH1021" s="1028">
        <f>IF(A1021="","",(IFERROR(VLOOKUP(A1021,Projecten!A$4:W$2618,12,FALSE),"niet bekend")))</f>
        <v>382.5</v>
      </c>
      <c r="AI1021" s="1028">
        <f t="shared" si="114"/>
        <v>0</v>
      </c>
    </row>
    <row r="1022" spans="1:35" s="90" customFormat="1" ht="12.75" customHeight="1" x14ac:dyDescent="0.2">
      <c r="A1022" s="117">
        <v>2016283</v>
      </c>
      <c r="B1022" s="1527">
        <v>120784</v>
      </c>
      <c r="C1022" s="117" t="s">
        <v>1497</v>
      </c>
      <c r="D1022" s="665" t="s">
        <v>68</v>
      </c>
      <c r="E1022" s="1962">
        <v>2</v>
      </c>
      <c r="F1022" s="333">
        <v>16</v>
      </c>
      <c r="G1022" s="333">
        <v>10</v>
      </c>
      <c r="H1022" s="333">
        <v>9</v>
      </c>
      <c r="I1022" s="666" t="s">
        <v>89</v>
      </c>
      <c r="J1022" s="666" t="s">
        <v>309</v>
      </c>
      <c r="K1022" s="76" t="s">
        <v>309</v>
      </c>
      <c r="L1022" s="76" t="s">
        <v>309</v>
      </c>
      <c r="M1022" s="76" t="s">
        <v>89</v>
      </c>
      <c r="N1022" s="76" t="s">
        <v>89</v>
      </c>
      <c r="O1022" s="76" t="s">
        <v>89</v>
      </c>
      <c r="P1022" s="76" t="s">
        <v>89</v>
      </c>
      <c r="Q1022" s="382"/>
      <c r="R1022" s="96">
        <v>42611</v>
      </c>
      <c r="S1022" s="96">
        <f>IF(T1022&lt;=0,"",(((T1022-'In Productie'!$E$1)/7)+0.6))</f>
        <v>6087.885714285715</v>
      </c>
      <c r="T1022" s="180">
        <v>42611</v>
      </c>
      <c r="U1022" s="90" t="s">
        <v>561</v>
      </c>
      <c r="V1022" s="90" t="s">
        <v>1435</v>
      </c>
      <c r="W1022" s="612">
        <v>28.8</v>
      </c>
      <c r="X1022" s="101"/>
      <c r="Y1022" s="101"/>
      <c r="Z1022" s="667">
        <v>42531</v>
      </c>
      <c r="AE1022" s="90">
        <f>IF(A1022="","",(IFERROR(VLOOKUP(A1022,Projecten!A$4:W$2618,5,FALSE),"niet bekend")))</f>
        <v>5</v>
      </c>
      <c r="AF1022" s="972">
        <f>IF(AE1022="","",(E1022/AE1022*AH1022))</f>
        <v>4284</v>
      </c>
      <c r="AG1022" s="1028">
        <f>IF(A1022="","",(IFERROR(VLOOKUP(A1022,Projecten!A$4:W$2618,23,FALSE),"niet bekend")))</f>
        <v>10710</v>
      </c>
      <c r="AH1022" s="1028">
        <f>IF(A1022="","",(IFERROR(VLOOKUP(A1022,Projecten!A$4:W$2618,12,FALSE),"niet bekend")))</f>
        <v>10710</v>
      </c>
      <c r="AI1022" s="1028">
        <f t="shared" si="114"/>
        <v>6426</v>
      </c>
    </row>
    <row r="1023" spans="1:35" s="38" customFormat="1" ht="12.75" customHeight="1" x14ac:dyDescent="0.2">
      <c r="A1023" s="30"/>
      <c r="B1023" s="1491"/>
      <c r="C1023" s="31"/>
      <c r="D1023" s="31"/>
      <c r="E1023" s="32"/>
      <c r="F1023" s="31"/>
      <c r="G1023" s="31"/>
      <c r="H1023" s="31"/>
      <c r="I1023" s="32"/>
      <c r="J1023" s="32"/>
      <c r="K1023" s="32"/>
      <c r="L1023" s="32"/>
      <c r="M1023" s="32"/>
      <c r="N1023" s="32"/>
      <c r="O1023" s="32"/>
      <c r="P1023" s="32"/>
      <c r="Q1023" s="527"/>
      <c r="R1023" s="33"/>
      <c r="S1023" s="1198"/>
      <c r="T1023" s="176"/>
      <c r="U1023" s="35"/>
      <c r="V1023" s="35"/>
      <c r="W1023" s="35"/>
      <c r="X1023" s="83"/>
      <c r="Y1023" s="84"/>
      <c r="Z1023" s="36"/>
      <c r="AA1023" s="608" t="s">
        <v>1332</v>
      </c>
      <c r="AB1023" s="608" t="s">
        <v>1269</v>
      </c>
      <c r="AC1023" s="608" t="s">
        <v>1333</v>
      </c>
      <c r="AF1023" s="983"/>
      <c r="AG1023" s="1030"/>
      <c r="AH1023" s="1030"/>
      <c r="AI1023" s="1030"/>
    </row>
    <row r="1024" spans="1:35" s="1038" customFormat="1" ht="12.75" customHeight="1" x14ac:dyDescent="0.2">
      <c r="A1024" s="1007"/>
      <c r="B1024" s="1489"/>
      <c r="C1024" s="1008">
        <f>SUM(F1024:H1024)</f>
        <v>182</v>
      </c>
      <c r="D1024" s="1009"/>
      <c r="E1024" s="1010">
        <f>SUM(E1025:E1043)</f>
        <v>11</v>
      </c>
      <c r="F1024" s="1009">
        <f>SUM(F1025:F1043)</f>
        <v>96</v>
      </c>
      <c r="G1024" s="1009">
        <f>SUM(G1025:G1043)</f>
        <v>49</v>
      </c>
      <c r="H1024" s="1009">
        <f>SUM(H1025:H1043)</f>
        <v>37</v>
      </c>
      <c r="I1024" s="1010"/>
      <c r="J1024" s="1010"/>
      <c r="K1024" s="1010"/>
      <c r="L1024" s="1010"/>
      <c r="M1024" s="1010"/>
      <c r="N1024" s="1010"/>
      <c r="O1024" s="1010"/>
      <c r="P1024" s="1010"/>
      <c r="Q1024" s="1044">
        <v>34</v>
      </c>
      <c r="R1024" s="1045"/>
      <c r="S1024" s="1199"/>
      <c r="T1024" s="1046"/>
      <c r="U1024" s="1047"/>
      <c r="V1024" s="1048">
        <f>SUM(W1024:W1043)</f>
        <v>250.99999999999997</v>
      </c>
      <c r="W1024" s="960"/>
      <c r="X1024" s="1049">
        <v>329.5</v>
      </c>
      <c r="Y1024" s="961">
        <f>V1024-X1024</f>
        <v>-78.500000000000028</v>
      </c>
      <c r="Z1024" s="1050"/>
      <c r="AA1024" s="1038">
        <v>497.25</v>
      </c>
      <c r="AB1024" s="1038">
        <v>179.5</v>
      </c>
      <c r="AC1024" s="1038">
        <f>AA1024-AB1024</f>
        <v>317.75</v>
      </c>
      <c r="AE1024" s="1038" t="str">
        <f>IF(A1024="","",(IFERROR(VLOOKUP(A1024,Projecten!A$4:W$2618,5,FALSE),"niet bekend")))</f>
        <v/>
      </c>
      <c r="AF1024" s="1037">
        <f>SUM(AF1025:AF1043)</f>
        <v>42382.01</v>
      </c>
      <c r="AG1024" s="1027" t="str">
        <f>IF(A1024="","",(IFERROR(VLOOKUP(A1024,Projecten!A$4:W$2618,23,FALSE),"niet bekend")))</f>
        <v/>
      </c>
      <c r="AH1024" s="1027" t="str">
        <f>IF(A1024="","",(IFERROR(VLOOKUP(A1024,Projecten!A$4:W$2618,12,FALSE),"niet bekend")))</f>
        <v/>
      </c>
      <c r="AI1024" s="1027"/>
    </row>
    <row r="1025" spans="1:35" s="555" customFormat="1" ht="12.75" customHeight="1" x14ac:dyDescent="0.2">
      <c r="A1025" s="547"/>
      <c r="B1025" s="1517"/>
      <c r="C1025" s="555" t="s">
        <v>1663</v>
      </c>
      <c r="D1025" s="548"/>
      <c r="E1025" s="1975"/>
      <c r="F1025" s="548"/>
      <c r="G1025" s="548"/>
      <c r="H1025" s="548"/>
      <c r="I1025" s="549"/>
      <c r="J1025" s="550"/>
      <c r="K1025" s="550"/>
      <c r="L1025" s="550"/>
      <c r="M1025" s="550"/>
      <c r="N1025" s="550"/>
      <c r="O1025" s="550"/>
      <c r="P1025" s="550"/>
      <c r="Q1025" s="551" t="s">
        <v>1137</v>
      </c>
      <c r="R1025" s="23"/>
      <c r="S1025" s="553"/>
      <c r="T1025" s="554"/>
      <c r="V1025" s="747"/>
      <c r="W1025" s="556"/>
      <c r="X1025" s="557"/>
      <c r="Y1025" s="557"/>
      <c r="Z1025" s="551"/>
      <c r="AE1025" s="383" t="str">
        <f>IF(A1025="","",(IFERROR(VLOOKUP(A1025,Projecten!A$4:W$2618,5,FALSE),"niet bekend")))</f>
        <v/>
      </c>
      <c r="AF1025" s="976" t="str">
        <f t="shared" ref="AF1025:AF1030" si="115">IF(AE1025="","",(E1025/AE1025*AH1025))</f>
        <v/>
      </c>
      <c r="AG1025" s="1028" t="str">
        <f>IF(A1025="","",(IFERROR(VLOOKUP(A1025,Projecten!A$4:W$2618,23,FALSE),"niet bekend")))</f>
        <v/>
      </c>
      <c r="AH1025" s="1028" t="str">
        <f>IF(A1025="","",(IFERROR(VLOOKUP(A1025,Projecten!A$4:W$2618,12,FALSE),"niet bekend")))</f>
        <v/>
      </c>
      <c r="AI1025" s="1026" t="str">
        <f t="shared" ref="AI1025:AI1042" si="116">IF(AF1025="","",(AH1025-AF1025))</f>
        <v/>
      </c>
    </row>
    <row r="1026" spans="1:35" s="555" customFormat="1" ht="12.75" customHeight="1" x14ac:dyDescent="0.2">
      <c r="A1026" s="547"/>
      <c r="B1026" s="1517"/>
      <c r="C1026" s="548" t="s">
        <v>1318</v>
      </c>
      <c r="D1026" s="548"/>
      <c r="E1026" s="1975"/>
      <c r="F1026" s="548"/>
      <c r="G1026" s="548"/>
      <c r="H1026" s="548"/>
      <c r="I1026" s="616"/>
      <c r="J1026" s="617"/>
      <c r="K1026" s="617"/>
      <c r="L1026" s="617"/>
      <c r="M1026" s="617"/>
      <c r="N1026" s="617"/>
      <c r="O1026" s="617"/>
      <c r="P1026" s="617"/>
      <c r="Q1026" s="551"/>
      <c r="R1026" s="23"/>
      <c r="S1026" s="553"/>
      <c r="T1026" s="554"/>
      <c r="W1026" s="556">
        <v>5</v>
      </c>
      <c r="X1026" s="557"/>
      <c r="Y1026" s="557"/>
      <c r="Z1026" s="551"/>
      <c r="AE1026" s="383" t="str">
        <f>IF(A1026="","",(IFERROR(VLOOKUP(A1026,Projecten!A$4:W$2618,5,FALSE),"niet bekend")))</f>
        <v/>
      </c>
      <c r="AF1026" s="976" t="str">
        <f t="shared" si="115"/>
        <v/>
      </c>
      <c r="AG1026" s="1028" t="str">
        <f>IF(A1026="","",(IFERROR(VLOOKUP(A1026,Projecten!A$4:W$2618,23,FALSE),"niet bekend")))</f>
        <v/>
      </c>
      <c r="AH1026" s="1028" t="str">
        <f>IF(A1026="","",(IFERROR(VLOOKUP(A1026,Projecten!A$4:W$2618,12,FALSE),"niet bekend")))</f>
        <v/>
      </c>
      <c r="AI1026" s="1026" t="str">
        <f t="shared" si="116"/>
        <v/>
      </c>
    </row>
    <row r="1027" spans="1:35" s="4" customFormat="1" ht="12.75" customHeight="1" x14ac:dyDescent="0.2">
      <c r="A1027" s="2"/>
      <c r="B1027" s="1492"/>
      <c r="C1027" s="328"/>
      <c r="D1027" s="1"/>
      <c r="E1027" s="1951"/>
      <c r="F1027" s="1"/>
      <c r="G1027" s="1"/>
      <c r="H1027" s="1"/>
      <c r="I1027" s="654"/>
      <c r="J1027" s="241"/>
      <c r="K1027" s="41"/>
      <c r="L1027" s="41"/>
      <c r="M1027" s="41"/>
      <c r="N1027" s="41"/>
      <c r="O1027" s="41"/>
      <c r="P1027" s="41"/>
      <c r="Q1027" s="272"/>
      <c r="R1027" s="23"/>
      <c r="S1027" s="23"/>
      <c r="T1027" s="181"/>
      <c r="W1027" s="469"/>
      <c r="X1027" s="79"/>
      <c r="Y1027" s="79"/>
      <c r="Z1027" s="272"/>
      <c r="AE1027" s="4" t="str">
        <f>IF(A1027="","",(IFERROR(VLOOKUP(A1027,Projecten!A$4:W$2618,5,FALSE),"niet bekend")))</f>
        <v/>
      </c>
      <c r="AF1027" s="973" t="str">
        <f t="shared" si="115"/>
        <v/>
      </c>
      <c r="AG1027" s="1028" t="str">
        <f>IF(A1027="","",(IFERROR(VLOOKUP(A1027,Projecten!A$4:W$2618,23,FALSE),"niet bekend")))</f>
        <v/>
      </c>
      <c r="AH1027" s="1028" t="str">
        <f>IF(A1027="","",(IFERROR(VLOOKUP(A1027,Projecten!A$4:W$2618,12,FALSE),"niet bekend")))</f>
        <v/>
      </c>
      <c r="AI1027" s="1026" t="str">
        <f t="shared" si="116"/>
        <v/>
      </c>
    </row>
    <row r="1028" spans="1:35" s="4" customFormat="1" ht="12.75" customHeight="1" x14ac:dyDescent="0.2">
      <c r="A1028" s="2"/>
      <c r="B1028" s="1492"/>
      <c r="C1028" s="328" t="s">
        <v>1757</v>
      </c>
      <c r="D1028" s="1"/>
      <c r="E1028" s="1951"/>
      <c r="F1028" s="1"/>
      <c r="G1028" s="1"/>
      <c r="H1028" s="1"/>
      <c r="I1028" s="654"/>
      <c r="J1028" s="241"/>
      <c r="K1028" s="41"/>
      <c r="L1028" s="41"/>
      <c r="M1028" s="41"/>
      <c r="N1028" s="41"/>
      <c r="O1028" s="41"/>
      <c r="P1028" s="41"/>
      <c r="Q1028" s="272"/>
      <c r="R1028" s="23"/>
      <c r="S1028" s="23"/>
      <c r="T1028" s="181"/>
      <c r="W1028" s="469">
        <v>20</v>
      </c>
      <c r="X1028" s="79"/>
      <c r="Y1028" s="79"/>
      <c r="Z1028" s="272"/>
      <c r="AE1028" s="4" t="str">
        <f>IF(A1028="","",(IFERROR(VLOOKUP(A1028,Projecten!A$4:W$2618,5,FALSE),"niet bekend")))</f>
        <v/>
      </c>
      <c r="AF1028" s="973" t="str">
        <f t="shared" si="115"/>
        <v/>
      </c>
      <c r="AG1028" s="1028" t="str">
        <f>IF(A1028="","",(IFERROR(VLOOKUP(A1028,Projecten!A$4:W$2618,23,FALSE),"niet bekend")))</f>
        <v/>
      </c>
      <c r="AH1028" s="1028" t="str">
        <f>IF(A1028="","",(IFERROR(VLOOKUP(A1028,Projecten!A$4:W$2618,12,FALSE),"niet bekend")))</f>
        <v/>
      </c>
      <c r="AI1028" s="1026" t="str">
        <f t="shared" si="116"/>
        <v/>
      </c>
    </row>
    <row r="1029" spans="1:35" s="4" customFormat="1" ht="12.75" customHeight="1" x14ac:dyDescent="0.2">
      <c r="A1029" s="2"/>
      <c r="B1029" s="1492"/>
      <c r="C1029" s="328" t="s">
        <v>1763</v>
      </c>
      <c r="D1029" s="1"/>
      <c r="E1029" s="1951"/>
      <c r="F1029" s="1"/>
      <c r="G1029" s="1"/>
      <c r="H1029" s="1"/>
      <c r="I1029" s="654"/>
      <c r="J1029" s="241"/>
      <c r="K1029" s="41"/>
      <c r="L1029" s="41"/>
      <c r="M1029" s="41"/>
      <c r="N1029" s="41"/>
      <c r="O1029" s="41"/>
      <c r="P1029" s="41"/>
      <c r="Q1029" s="272"/>
      <c r="R1029" s="23"/>
      <c r="S1029" s="23"/>
      <c r="T1029" s="181"/>
      <c r="W1029" s="469">
        <v>6</v>
      </c>
      <c r="X1029" s="79"/>
      <c r="Y1029" s="79"/>
      <c r="Z1029" s="272"/>
      <c r="AE1029" s="4" t="str">
        <f>IF(A1029="","",(IFERROR(VLOOKUP(A1029,Projecten!A$4:W$2618,5,FALSE),"niet bekend")))</f>
        <v/>
      </c>
      <c r="AF1029" s="973" t="str">
        <f t="shared" si="115"/>
        <v/>
      </c>
      <c r="AG1029" s="1028" t="str">
        <f>IF(A1029="","",(IFERROR(VLOOKUP(A1029,Projecten!A$4:W$2618,23,FALSE),"niet bekend")))</f>
        <v/>
      </c>
      <c r="AH1029" s="1028" t="str">
        <f>IF(A1029="","",(IFERROR(VLOOKUP(A1029,Projecten!A$4:W$2618,12,FALSE),"niet bekend")))</f>
        <v/>
      </c>
      <c r="AI1029" s="1026" t="str">
        <f t="shared" si="116"/>
        <v/>
      </c>
    </row>
    <row r="1030" spans="1:35" s="90" customFormat="1" ht="12.75" customHeight="1" x14ac:dyDescent="0.2">
      <c r="A1030" s="117"/>
      <c r="B1030" s="1189"/>
      <c r="C1030" s="333"/>
      <c r="D1030" s="333"/>
      <c r="E1030" s="1002"/>
      <c r="F1030" s="448"/>
      <c r="G1030" s="448"/>
      <c r="H1030" s="448"/>
      <c r="I1030" s="664"/>
      <c r="J1030" s="664"/>
      <c r="K1030" s="76"/>
      <c r="L1030" s="76"/>
      <c r="M1030" s="76"/>
      <c r="N1030" s="76"/>
      <c r="O1030" s="76"/>
      <c r="P1030" s="76"/>
      <c r="Q1030" s="382"/>
      <c r="R1030" s="96"/>
      <c r="S1030" s="96"/>
      <c r="T1030" s="180"/>
      <c r="W1030" s="612"/>
      <c r="X1030" s="101"/>
      <c r="Y1030" s="101"/>
      <c r="Z1030" s="667"/>
      <c r="AE1030" s="90" t="str">
        <f>IF(A1030="","",(IFERROR(VLOOKUP(A1030,Projecten!A$4:W$2618,5,FALSE),"niet bekend")))</f>
        <v/>
      </c>
      <c r="AF1030" s="972" t="str">
        <f t="shared" si="115"/>
        <v/>
      </c>
      <c r="AG1030" s="1028" t="str">
        <f>IF(A1030="","",(IFERROR(VLOOKUP(A1030,Projecten!A$4:W$2618,23,FALSE),"niet bekend")))</f>
        <v/>
      </c>
      <c r="AH1030" s="1028" t="str">
        <f>IF(A1030="","",(IFERROR(VLOOKUP(A1030,Projecten!A$4:W$2618,12,FALSE),"niet bekend")))</f>
        <v/>
      </c>
      <c r="AI1030" s="1028" t="str">
        <f t="shared" si="116"/>
        <v/>
      </c>
    </row>
    <row r="1031" spans="1:35" ht="12.75" customHeight="1" x14ac:dyDescent="0.2">
      <c r="A1031" s="117">
        <v>2016353</v>
      </c>
      <c r="B1031" s="1506">
        <v>120798</v>
      </c>
      <c r="C1031" s="290" t="s">
        <v>1619</v>
      </c>
      <c r="D1031" s="347" t="s">
        <v>68</v>
      </c>
      <c r="E1031" s="999">
        <v>0</v>
      </c>
      <c r="F1031" s="347">
        <v>6</v>
      </c>
      <c r="G1031" s="347">
        <v>0</v>
      </c>
      <c r="H1031" s="347">
        <v>6</v>
      </c>
      <c r="I1031" s="76" t="s">
        <v>89</v>
      </c>
      <c r="J1031" s="41" t="s">
        <v>1737</v>
      </c>
      <c r="K1031" s="41" t="s">
        <v>1737</v>
      </c>
      <c r="L1031" s="41" t="s">
        <v>1737</v>
      </c>
      <c r="M1031" s="29" t="s">
        <v>89</v>
      </c>
      <c r="N1031" s="29" t="s">
        <v>89</v>
      </c>
      <c r="O1031" s="29" t="s">
        <v>89</v>
      </c>
      <c r="P1031" s="29" t="s">
        <v>89</v>
      </c>
      <c r="Q1031" s="5"/>
      <c r="S1031" s="23">
        <v>36</v>
      </c>
      <c r="U1031" s="6" t="s">
        <v>444</v>
      </c>
      <c r="V1031" s="696"/>
      <c r="W1031" s="25">
        <v>20</v>
      </c>
      <c r="X1031" s="6"/>
      <c r="Y1031" s="6"/>
      <c r="Z1031" s="715">
        <v>42563</v>
      </c>
      <c r="AE1031" s="4">
        <f>IF(A1031="","",(IFERROR(VLOOKUP(A1031,Projecten!A$4:W$2618,5,FALSE),"niet bekend")))</f>
        <v>0</v>
      </c>
      <c r="AF1031" s="973">
        <f>AH1031</f>
        <v>4074</v>
      </c>
      <c r="AG1031" s="1028">
        <f>IF(A1031="","",(IFERROR(VLOOKUP(A1031,Projecten!A$4:W$2618,23,FALSE),"niet bekend")))</f>
        <v>4074</v>
      </c>
      <c r="AH1031" s="1028">
        <f>IF(A1031="","",(IFERROR(VLOOKUP(A1031,Projecten!A$4:W$2618,12,FALSE),"niet bekend")))</f>
        <v>4074</v>
      </c>
      <c r="AI1031" s="1026">
        <f t="shared" si="116"/>
        <v>0</v>
      </c>
    </row>
    <row r="1032" spans="1:35" s="4" customFormat="1" ht="12.75" customHeight="1" x14ac:dyDescent="0.2">
      <c r="A1032" s="117">
        <v>2016274</v>
      </c>
      <c r="B1032" s="1506">
        <v>120801</v>
      </c>
      <c r="C1032" s="351" t="s">
        <v>1656</v>
      </c>
      <c r="D1032" s="463" t="s">
        <v>68</v>
      </c>
      <c r="E1032" s="1983">
        <v>1</v>
      </c>
      <c r="F1032" s="383">
        <v>13</v>
      </c>
      <c r="G1032" s="383">
        <v>5</v>
      </c>
      <c r="H1032" s="383">
        <v>3</v>
      </c>
      <c r="I1032" s="75" t="s">
        <v>89</v>
      </c>
      <c r="J1032" s="75" t="s">
        <v>89</v>
      </c>
      <c r="K1032" s="7" t="s">
        <v>1737</v>
      </c>
      <c r="L1032" s="7" t="s">
        <v>1737</v>
      </c>
      <c r="M1032" s="7" t="s">
        <v>89</v>
      </c>
      <c r="N1032" s="7" t="s">
        <v>89</v>
      </c>
      <c r="O1032" s="7" t="s">
        <v>89</v>
      </c>
      <c r="P1032" s="7" t="s">
        <v>89</v>
      </c>
      <c r="Q1032" s="5"/>
      <c r="R1032" s="23">
        <v>42611</v>
      </c>
      <c r="S1032" s="23">
        <f>IF(T1032&lt;=0,"",(((T1032-'In Productie'!$E$1)/7)+0.6))</f>
        <v>6087.885714285715</v>
      </c>
      <c r="T1032" s="181">
        <v>42611</v>
      </c>
      <c r="U1032" s="4" t="s">
        <v>278</v>
      </c>
      <c r="V1032" s="90" t="s">
        <v>1590</v>
      </c>
      <c r="W1032" s="25">
        <v>23</v>
      </c>
      <c r="X1032" s="80"/>
      <c r="Y1032" s="82"/>
      <c r="Z1032" s="714">
        <v>42538</v>
      </c>
      <c r="AE1032" s="4">
        <f>IF(A1032="","",(IFERROR(VLOOKUP(A1032,Projecten!A$4:W$2618,5,FALSE),"niet bekend")))</f>
        <v>1</v>
      </c>
      <c r="AF1032" s="973">
        <f t="shared" ref="AF1032:AF1042" si="117">IF(AE1032="","",(E1032/AE1032*AH1032))</f>
        <v>5269.27</v>
      </c>
      <c r="AG1032" s="1028">
        <f>IF(A1032="","",(IFERROR(VLOOKUP(A1032,Projecten!A$4:W$2618,23,FALSE),"niet bekend")))</f>
        <v>5269.27</v>
      </c>
      <c r="AH1032" s="1028">
        <f>IF(A1032="","",(IFERROR(VLOOKUP(A1032,Projecten!A$4:W$2618,12,FALSE),"niet bekend")))</f>
        <v>5269.27</v>
      </c>
      <c r="AI1032" s="1026">
        <f t="shared" si="116"/>
        <v>0</v>
      </c>
    </row>
    <row r="1033" spans="1:35" s="4" customFormat="1" ht="12.75" customHeight="1" x14ac:dyDescent="0.2">
      <c r="A1033" s="117">
        <v>2016296</v>
      </c>
      <c r="B1033" s="1506">
        <v>120803</v>
      </c>
      <c r="C1033" s="351">
        <v>592916</v>
      </c>
      <c r="D1033" s="463" t="s">
        <v>68</v>
      </c>
      <c r="E1033" s="999">
        <v>1</v>
      </c>
      <c r="F1033" s="347">
        <v>7</v>
      </c>
      <c r="G1033" s="347">
        <v>5</v>
      </c>
      <c r="H1033" s="347">
        <v>3</v>
      </c>
      <c r="I1033" s="75" t="s">
        <v>89</v>
      </c>
      <c r="J1033" s="75" t="s">
        <v>1737</v>
      </c>
      <c r="K1033" s="7" t="s">
        <v>1737</v>
      </c>
      <c r="L1033" s="7" t="s">
        <v>1737</v>
      </c>
      <c r="M1033" s="7" t="s">
        <v>89</v>
      </c>
      <c r="N1033" s="7" t="s">
        <v>89</v>
      </c>
      <c r="O1033" s="7" t="s">
        <v>89</v>
      </c>
      <c r="P1033" s="7" t="s">
        <v>89</v>
      </c>
      <c r="Q1033" s="5"/>
      <c r="R1033" s="23">
        <v>42611</v>
      </c>
      <c r="S1033" s="23">
        <f>IF(T1033&lt;=0,"",(((T1033-'In Productie'!$E$1)/7)+0.6))</f>
        <v>6087.885714285715</v>
      </c>
      <c r="T1033" s="181">
        <v>42611</v>
      </c>
      <c r="U1033" s="4" t="s">
        <v>278</v>
      </c>
      <c r="W1033" s="25">
        <v>13</v>
      </c>
      <c r="X1033" s="80"/>
      <c r="Y1033" s="82"/>
      <c r="Z1033" s="708">
        <v>42541</v>
      </c>
      <c r="AE1033" s="4">
        <f>IF(A1033="","",(IFERROR(VLOOKUP(A1033,Projecten!A$4:W$2618,5,FALSE),"niet bekend")))</f>
        <v>1</v>
      </c>
      <c r="AF1033" s="973">
        <f t="shared" si="117"/>
        <v>1826</v>
      </c>
      <c r="AG1033" s="1028">
        <f>IF(A1033="","",(IFERROR(VLOOKUP(A1033,Projecten!A$4:W$2618,23,FALSE),"niet bekend")))</f>
        <v>1826</v>
      </c>
      <c r="AH1033" s="1028">
        <f>IF(A1033="","",(IFERROR(VLOOKUP(A1033,Projecten!A$4:W$2618,12,FALSE),"niet bekend")))</f>
        <v>1826</v>
      </c>
      <c r="AI1033" s="1026">
        <f t="shared" si="116"/>
        <v>0</v>
      </c>
    </row>
    <row r="1034" spans="1:35" s="4" customFormat="1" ht="12.75" customHeight="1" x14ac:dyDescent="0.2">
      <c r="A1034" s="117">
        <v>2016287</v>
      </c>
      <c r="B1034" s="314">
        <v>120803</v>
      </c>
      <c r="C1034" s="351">
        <v>536116</v>
      </c>
      <c r="D1034" s="349" t="s">
        <v>68</v>
      </c>
      <c r="E1034" s="1964">
        <v>1</v>
      </c>
      <c r="F1034" s="349">
        <v>6</v>
      </c>
      <c r="G1034" s="349">
        <v>5</v>
      </c>
      <c r="H1034" s="349">
        <v>2</v>
      </c>
      <c r="I1034" s="76" t="s">
        <v>89</v>
      </c>
      <c r="J1034" s="76" t="s">
        <v>1737</v>
      </c>
      <c r="K1034" s="41" t="s">
        <v>1737</v>
      </c>
      <c r="L1034" s="41" t="s">
        <v>1737</v>
      </c>
      <c r="M1034" s="41" t="s">
        <v>89</v>
      </c>
      <c r="N1034" s="41" t="s">
        <v>89</v>
      </c>
      <c r="O1034" s="41" t="s">
        <v>89</v>
      </c>
      <c r="P1034" s="41" t="s">
        <v>89</v>
      </c>
      <c r="Q1034" s="5"/>
      <c r="R1034" s="23">
        <v>42611</v>
      </c>
      <c r="S1034" s="23">
        <f>IF(T1034&lt;=0,"",(((T1034-'In Productie'!$E$1)/7)+0.6))</f>
        <v>6087.885714285715</v>
      </c>
      <c r="T1034" s="181">
        <v>42611</v>
      </c>
      <c r="U1034" s="4" t="s">
        <v>278</v>
      </c>
      <c r="W1034" s="25">
        <v>13.1</v>
      </c>
      <c r="X1034" s="79"/>
      <c r="Y1034" s="79"/>
      <c r="Z1034" s="714">
        <v>42536</v>
      </c>
      <c r="AE1034" s="4">
        <f>IF(A1034="","",(IFERROR(VLOOKUP(A1034,Projecten!A$4:W$2618,5,FALSE),"niet bekend")))</f>
        <v>1</v>
      </c>
      <c r="AF1034" s="973">
        <f t="shared" si="117"/>
        <v>2083</v>
      </c>
      <c r="AG1034" s="1028">
        <f>IF(A1034="","",(IFERROR(VLOOKUP(A1034,Projecten!A$4:W$2618,23,FALSE),"niet bekend")))</f>
        <v>2083</v>
      </c>
      <c r="AH1034" s="1028">
        <f>IF(A1034="","",(IFERROR(VLOOKUP(A1034,Projecten!A$4:W$2618,12,FALSE),"niet bekend")))</f>
        <v>2083</v>
      </c>
      <c r="AI1034" s="1026">
        <f t="shared" si="116"/>
        <v>0</v>
      </c>
    </row>
    <row r="1035" spans="1:35" s="4" customFormat="1" ht="12.75" customHeight="1" x14ac:dyDescent="0.2">
      <c r="A1035" s="419">
        <v>2016289</v>
      </c>
      <c r="B1035" s="1529">
        <v>120805</v>
      </c>
      <c r="C1035" s="351">
        <v>581816</v>
      </c>
      <c r="D1035" s="463" t="s">
        <v>68</v>
      </c>
      <c r="E1035" s="999">
        <v>1</v>
      </c>
      <c r="F1035" s="347">
        <v>8</v>
      </c>
      <c r="G1035" s="347">
        <v>5</v>
      </c>
      <c r="H1035" s="347">
        <v>3</v>
      </c>
      <c r="I1035" s="74" t="s">
        <v>89</v>
      </c>
      <c r="J1035" s="76" t="s">
        <v>1737</v>
      </c>
      <c r="K1035" s="41" t="s">
        <v>1737</v>
      </c>
      <c r="L1035" s="41" t="s">
        <v>1737</v>
      </c>
      <c r="M1035" s="7" t="s">
        <v>89</v>
      </c>
      <c r="N1035" s="7" t="s">
        <v>89</v>
      </c>
      <c r="O1035" s="7" t="s">
        <v>89</v>
      </c>
      <c r="P1035" s="7" t="s">
        <v>89</v>
      </c>
      <c r="Q1035" s="5"/>
      <c r="R1035" s="23">
        <v>42611</v>
      </c>
      <c r="S1035" s="23">
        <f>IF(T1035&lt;=0,"",(((T1035-'In Productie'!$E$1)/7)+0.6))</f>
        <v>6087.885714285715</v>
      </c>
      <c r="T1035" s="181">
        <v>42611</v>
      </c>
      <c r="U1035" s="4" t="s">
        <v>278</v>
      </c>
      <c r="W1035" s="25">
        <v>14.3</v>
      </c>
      <c r="X1035" s="80"/>
      <c r="Y1035" s="82"/>
      <c r="Z1035" s="714">
        <v>42537</v>
      </c>
      <c r="AE1035" s="4">
        <f>IF(A1035="","",(IFERROR(VLOOKUP(A1035,Projecten!A$4:W$2618,5,FALSE),"niet bekend")))</f>
        <v>1</v>
      </c>
      <c r="AF1035" s="973">
        <f t="shared" si="117"/>
        <v>2410</v>
      </c>
      <c r="AG1035" s="1028">
        <f>IF(A1035="","",(IFERROR(VLOOKUP(A1035,Projecten!A$4:W$2618,23,FALSE),"niet bekend")))</f>
        <v>2410</v>
      </c>
      <c r="AH1035" s="1028">
        <f>IF(A1035="","",(IFERROR(VLOOKUP(A1035,Projecten!A$4:W$2618,12,FALSE),"niet bekend")))</f>
        <v>2410</v>
      </c>
      <c r="AI1035" s="1026">
        <f t="shared" si="116"/>
        <v>0</v>
      </c>
    </row>
    <row r="1036" spans="1:35" s="4" customFormat="1" ht="12.75" customHeight="1" x14ac:dyDescent="0.2">
      <c r="A1036" s="117">
        <v>2016292</v>
      </c>
      <c r="B1036" s="1506">
        <v>120802</v>
      </c>
      <c r="C1036" s="351" t="s">
        <v>1443</v>
      </c>
      <c r="D1036" s="463" t="s">
        <v>68</v>
      </c>
      <c r="E1036" s="1988">
        <v>1</v>
      </c>
      <c r="F1036" s="383">
        <v>10</v>
      </c>
      <c r="G1036" s="383">
        <v>3</v>
      </c>
      <c r="H1036" s="383">
        <v>5</v>
      </c>
      <c r="I1036" s="75" t="s">
        <v>89</v>
      </c>
      <c r="J1036" s="75" t="s">
        <v>89</v>
      </c>
      <c r="K1036" s="7" t="s">
        <v>1737</v>
      </c>
      <c r="L1036" s="7" t="s">
        <v>1737</v>
      </c>
      <c r="M1036" s="7" t="s">
        <v>89</v>
      </c>
      <c r="N1036" s="7" t="s">
        <v>89</v>
      </c>
      <c r="O1036" s="7" t="s">
        <v>89</v>
      </c>
      <c r="P1036" s="7" t="s">
        <v>89</v>
      </c>
      <c r="Q1036" s="5"/>
      <c r="R1036" s="23">
        <v>42611</v>
      </c>
      <c r="S1036" s="23">
        <f>IF(T1036&lt;=0,"",(((T1036-'In Productie'!$E$1)/7)+0.6))</f>
        <v>6087.885714285715</v>
      </c>
      <c r="T1036" s="181">
        <v>42611</v>
      </c>
      <c r="U1036" s="4" t="s">
        <v>278</v>
      </c>
      <c r="W1036" s="25">
        <v>22.4</v>
      </c>
      <c r="X1036" s="80"/>
      <c r="Y1036" s="82"/>
      <c r="Z1036" s="714">
        <v>42538</v>
      </c>
      <c r="AE1036" s="4">
        <f>IF(A1036="","",(IFERROR(VLOOKUP(A1036,Projecten!A$4:W$2618,5,FALSE),"niet bekend")))</f>
        <v>1</v>
      </c>
      <c r="AF1036" s="973">
        <f t="shared" si="117"/>
        <v>4610</v>
      </c>
      <c r="AG1036" s="1028">
        <f>IF(A1036="","",(IFERROR(VLOOKUP(A1036,Projecten!A$4:W$2618,23,FALSE),"niet bekend")))</f>
        <v>4610</v>
      </c>
      <c r="AH1036" s="1028">
        <f>IF(A1036="","",(IFERROR(VLOOKUP(A1036,Projecten!A$4:W$2618,12,FALSE),"niet bekend")))</f>
        <v>4610</v>
      </c>
      <c r="AI1036" s="1026">
        <f t="shared" si="116"/>
        <v>0</v>
      </c>
    </row>
    <row r="1037" spans="1:35" s="4" customFormat="1" ht="12.75" customHeight="1" x14ac:dyDescent="0.2">
      <c r="A1037" s="117">
        <v>2016312</v>
      </c>
      <c r="B1037" s="1506">
        <v>120808</v>
      </c>
      <c r="C1037" s="290">
        <v>582016</v>
      </c>
      <c r="D1037" s="463" t="s">
        <v>68</v>
      </c>
      <c r="E1037" s="999">
        <v>1</v>
      </c>
      <c r="F1037" s="347">
        <v>8</v>
      </c>
      <c r="G1037" s="347">
        <v>5</v>
      </c>
      <c r="H1037" s="347">
        <v>3</v>
      </c>
      <c r="I1037" s="74" t="s">
        <v>89</v>
      </c>
      <c r="J1037" s="76" t="s">
        <v>1737</v>
      </c>
      <c r="K1037" s="41" t="s">
        <v>1737</v>
      </c>
      <c r="L1037" s="41" t="s">
        <v>1737</v>
      </c>
      <c r="M1037" s="7" t="s">
        <v>89</v>
      </c>
      <c r="N1037" s="7" t="s">
        <v>89</v>
      </c>
      <c r="O1037" s="7" t="s">
        <v>89</v>
      </c>
      <c r="P1037" s="7" t="s">
        <v>89</v>
      </c>
      <c r="Q1037" s="5"/>
      <c r="R1037" s="23">
        <v>42611</v>
      </c>
      <c r="S1037" s="23">
        <f>IF(T1037&lt;=0,"",(((T1037-'In Productie'!$E$1)/7)+0.6))</f>
        <v>6087.885714285715</v>
      </c>
      <c r="T1037" s="181">
        <v>42611</v>
      </c>
      <c r="U1037" s="4" t="s">
        <v>278</v>
      </c>
      <c r="W1037" s="25">
        <v>17</v>
      </c>
      <c r="X1037" s="80"/>
      <c r="Y1037" s="82"/>
      <c r="Z1037" s="671">
        <v>42552</v>
      </c>
      <c r="AE1037" s="4">
        <f>IF(A1037="","",(IFERROR(VLOOKUP(A1037,Projecten!A$4:W$2618,5,FALSE),"niet bekend")))</f>
        <v>1</v>
      </c>
      <c r="AF1037" s="973">
        <f t="shared" si="117"/>
        <v>2109</v>
      </c>
      <c r="AG1037" s="1028">
        <f>IF(A1037="","",(IFERROR(VLOOKUP(A1037,Projecten!A$4:W$2618,23,FALSE),"niet bekend")))</f>
        <v>2109</v>
      </c>
      <c r="AH1037" s="1028">
        <f>IF(A1037="","",(IFERROR(VLOOKUP(A1037,Projecten!A$4:W$2618,12,FALSE),"niet bekend")))</f>
        <v>2109</v>
      </c>
      <c r="AI1037" s="1026">
        <f t="shared" si="116"/>
        <v>0</v>
      </c>
    </row>
    <row r="1038" spans="1:35" s="4" customFormat="1" ht="12.75" customHeight="1" x14ac:dyDescent="0.2">
      <c r="A1038" s="117">
        <v>2016297</v>
      </c>
      <c r="B1038" s="1506">
        <v>120809</v>
      </c>
      <c r="C1038" s="290" t="s">
        <v>1621</v>
      </c>
      <c r="D1038" s="347" t="s">
        <v>68</v>
      </c>
      <c r="E1038" s="999">
        <v>1</v>
      </c>
      <c r="F1038" s="347">
        <v>11</v>
      </c>
      <c r="G1038" s="347">
        <v>6</v>
      </c>
      <c r="H1038" s="347">
        <v>3</v>
      </c>
      <c r="I1038" s="75" t="s">
        <v>89</v>
      </c>
      <c r="J1038" s="75" t="s">
        <v>1737</v>
      </c>
      <c r="K1038" s="7" t="s">
        <v>1737</v>
      </c>
      <c r="L1038" s="7" t="s">
        <v>1737</v>
      </c>
      <c r="M1038" s="7" t="s">
        <v>89</v>
      </c>
      <c r="N1038" s="7" t="s">
        <v>89</v>
      </c>
      <c r="O1038" s="7" t="s">
        <v>89</v>
      </c>
      <c r="P1038" s="7" t="s">
        <v>89</v>
      </c>
      <c r="Q1038" s="5"/>
      <c r="R1038" s="23"/>
      <c r="S1038" s="23">
        <f>IF(T1038&lt;=0,"",(((T1038-'In Productie'!$E$1)/7)+0.6))</f>
        <v>6088.3142857142857</v>
      </c>
      <c r="T1038" s="181">
        <v>42614</v>
      </c>
      <c r="U1038" s="4" t="s">
        <v>278</v>
      </c>
      <c r="V1038" s="90" t="s">
        <v>1581</v>
      </c>
      <c r="W1038" s="25">
        <v>15</v>
      </c>
      <c r="X1038" s="80"/>
      <c r="Y1038" s="82"/>
      <c r="Z1038" s="714">
        <v>42542</v>
      </c>
      <c r="AE1038" s="4">
        <f>IF(A1038="","",(IFERROR(VLOOKUP(A1038,Projecten!A$4:W$2618,5,FALSE),"niet bekend")))</f>
        <v>1</v>
      </c>
      <c r="AF1038" s="973">
        <f t="shared" si="117"/>
        <v>4618</v>
      </c>
      <c r="AG1038" s="1028">
        <f>IF(A1038="","",(IFERROR(VLOOKUP(A1038,Projecten!A$4:W$2618,23,FALSE),"niet bekend")))</f>
        <v>4618</v>
      </c>
      <c r="AH1038" s="1028">
        <f>IF(A1038="","",(IFERROR(VLOOKUP(A1038,Projecten!A$4:W$2618,12,FALSE),"niet bekend")))</f>
        <v>4618</v>
      </c>
      <c r="AI1038" s="1026">
        <f t="shared" si="116"/>
        <v>0</v>
      </c>
    </row>
    <row r="1039" spans="1:35" s="4" customFormat="1" ht="12.75" customHeight="1" x14ac:dyDescent="0.2">
      <c r="A1039" s="419" t="s">
        <v>1640</v>
      </c>
      <c r="B1039" s="1514">
        <v>120804</v>
      </c>
      <c r="C1039" s="351" t="s">
        <v>1438</v>
      </c>
      <c r="D1039" s="349" t="s">
        <v>68</v>
      </c>
      <c r="E1039" s="1964">
        <v>1</v>
      </c>
      <c r="F1039" s="349">
        <v>8</v>
      </c>
      <c r="G1039" s="349">
        <v>5</v>
      </c>
      <c r="H1039" s="349">
        <v>2</v>
      </c>
      <c r="I1039" s="76" t="s">
        <v>89</v>
      </c>
      <c r="J1039" s="76" t="s">
        <v>89</v>
      </c>
      <c r="K1039" s="41" t="s">
        <v>1737</v>
      </c>
      <c r="L1039" s="41" t="s">
        <v>1737</v>
      </c>
      <c r="M1039" s="41" t="s">
        <v>89</v>
      </c>
      <c r="N1039" s="41" t="s">
        <v>89</v>
      </c>
      <c r="O1039" s="41" t="s">
        <v>89</v>
      </c>
      <c r="P1039" s="41" t="s">
        <v>89</v>
      </c>
      <c r="Q1039" s="5"/>
      <c r="R1039" s="23">
        <v>42611</v>
      </c>
      <c r="S1039" s="23">
        <f>IF(T1039&lt;=0,"",(((T1039-'In Productie'!$E$1)/7)+0.6))</f>
        <v>6087.885714285715</v>
      </c>
      <c r="T1039" s="181">
        <v>42611</v>
      </c>
      <c r="U1039" s="4" t="s">
        <v>278</v>
      </c>
      <c r="V1039" s="4" t="s">
        <v>1639</v>
      </c>
      <c r="W1039" s="25">
        <v>21.5</v>
      </c>
      <c r="X1039" s="79"/>
      <c r="Y1039" s="79"/>
      <c r="Z1039" s="714">
        <v>42536</v>
      </c>
      <c r="AE1039" s="4">
        <f>IF(A1039="","",(IFERROR(VLOOKUP(A1039,Projecten!A$4:W$2618,5,FALSE),"niet bekend")))</f>
        <v>1</v>
      </c>
      <c r="AF1039" s="973">
        <f t="shared" si="117"/>
        <v>5441</v>
      </c>
      <c r="AG1039" s="1028">
        <f>IF(A1039="","",(IFERROR(VLOOKUP(A1039,Projecten!A$4:W$2618,23,FALSE),"niet bekend")))</f>
        <v>5441</v>
      </c>
      <c r="AH1039" s="1028">
        <f>IF(A1039="","",(IFERROR(VLOOKUP(A1039,Projecten!A$4:W$2618,12,FALSE),"niet bekend")))</f>
        <v>5441</v>
      </c>
      <c r="AI1039" s="1026">
        <f t="shared" si="116"/>
        <v>0</v>
      </c>
    </row>
    <row r="1040" spans="1:35" s="4" customFormat="1" ht="12.75" customHeight="1" x14ac:dyDescent="0.2">
      <c r="A1040" s="117">
        <v>2016301</v>
      </c>
      <c r="B1040" s="1506">
        <v>120807</v>
      </c>
      <c r="C1040" s="290" t="s">
        <v>1566</v>
      </c>
      <c r="D1040" s="347" t="s">
        <v>68</v>
      </c>
      <c r="E1040" s="1964">
        <v>1</v>
      </c>
      <c r="F1040" s="349">
        <v>9</v>
      </c>
      <c r="G1040" s="349">
        <v>5</v>
      </c>
      <c r="H1040" s="349">
        <v>3</v>
      </c>
      <c r="I1040" s="74" t="s">
        <v>89</v>
      </c>
      <c r="J1040" s="76" t="s">
        <v>1737</v>
      </c>
      <c r="K1040" s="41" t="s">
        <v>1737</v>
      </c>
      <c r="L1040" s="41" t="s">
        <v>1737</v>
      </c>
      <c r="M1040" s="29" t="s">
        <v>89</v>
      </c>
      <c r="N1040" s="29" t="s">
        <v>89</v>
      </c>
      <c r="O1040" s="29" t="s">
        <v>89</v>
      </c>
      <c r="P1040" s="29" t="s">
        <v>89</v>
      </c>
      <c r="Q1040" s="5"/>
      <c r="R1040" s="23">
        <v>42611</v>
      </c>
      <c r="S1040" s="23">
        <f>IF(T1040&lt;=0,"",(((T1040-'In Productie'!$E$1)/7)+0.6))</f>
        <v>6087.885714285715</v>
      </c>
      <c r="T1040" s="181">
        <v>42611</v>
      </c>
      <c r="U1040" s="4" t="s">
        <v>278</v>
      </c>
      <c r="V1040" s="4" t="s">
        <v>1162</v>
      </c>
      <c r="W1040" s="25">
        <v>28</v>
      </c>
      <c r="X1040" s="79"/>
      <c r="Y1040" s="79"/>
      <c r="Z1040" s="714">
        <v>42550</v>
      </c>
      <c r="AE1040" s="4">
        <f>IF(A1040="","",(IFERROR(VLOOKUP(A1040,Projecten!A$4:W$2618,5,FALSE),"niet bekend")))</f>
        <v>1</v>
      </c>
      <c r="AF1040" s="973">
        <f t="shared" si="117"/>
        <v>4884.42</v>
      </c>
      <c r="AG1040" s="1028">
        <f>IF(A1040="","",(IFERROR(VLOOKUP(A1040,Projecten!A$4:W$2618,23,FALSE),"niet bekend")))</f>
        <v>4884.42</v>
      </c>
      <c r="AH1040" s="1028">
        <f>IF(A1040="","",(IFERROR(VLOOKUP(A1040,Projecten!A$4:W$2618,12,FALSE),"niet bekend")))</f>
        <v>4884.42</v>
      </c>
      <c r="AI1040" s="1026">
        <f t="shared" si="116"/>
        <v>0</v>
      </c>
    </row>
    <row r="1041" spans="1:35" s="4" customFormat="1" ht="12.75" customHeight="1" x14ac:dyDescent="0.2">
      <c r="A1041" s="117">
        <v>2016302</v>
      </c>
      <c r="B1041" s="1506">
        <v>120807</v>
      </c>
      <c r="C1041" s="290" t="s">
        <v>1567</v>
      </c>
      <c r="D1041" s="347" t="s">
        <v>68</v>
      </c>
      <c r="E1041" s="1964">
        <v>1</v>
      </c>
      <c r="F1041" s="349">
        <v>8</v>
      </c>
      <c r="G1041" s="349">
        <v>4</v>
      </c>
      <c r="H1041" s="349">
        <v>3</v>
      </c>
      <c r="I1041" s="74" t="s">
        <v>89</v>
      </c>
      <c r="J1041" s="689" t="s">
        <v>1737</v>
      </c>
      <c r="K1041" s="41" t="s">
        <v>1737</v>
      </c>
      <c r="L1041" s="41" t="s">
        <v>1737</v>
      </c>
      <c r="M1041" s="29" t="s">
        <v>89</v>
      </c>
      <c r="N1041" s="29" t="s">
        <v>89</v>
      </c>
      <c r="O1041" s="29" t="s">
        <v>89</v>
      </c>
      <c r="P1041" s="29" t="s">
        <v>89</v>
      </c>
      <c r="Q1041" s="5"/>
      <c r="R1041" s="23">
        <v>42611</v>
      </c>
      <c r="S1041" s="23">
        <f>IF(T1041&lt;=0,"",(((T1041-'In Productie'!$E$1)/7)+0.6))</f>
        <v>6087.885714285715</v>
      </c>
      <c r="T1041" s="181">
        <v>42611</v>
      </c>
      <c r="U1041" s="4" t="s">
        <v>278</v>
      </c>
      <c r="V1041" s="4" t="s">
        <v>1162</v>
      </c>
      <c r="W1041" s="25">
        <v>28</v>
      </c>
      <c r="X1041" s="79"/>
      <c r="Y1041" s="79"/>
      <c r="Z1041" s="714">
        <v>42550</v>
      </c>
      <c r="AE1041" s="4">
        <f>IF(A1041="","",(IFERROR(VLOOKUP(A1041,Projecten!A$4:W$2618,5,FALSE),"niet bekend")))</f>
        <v>1</v>
      </c>
      <c r="AF1041" s="973">
        <f t="shared" si="117"/>
        <v>4534.32</v>
      </c>
      <c r="AG1041" s="1028">
        <f>IF(A1041="","",(IFERROR(VLOOKUP(A1041,Projecten!A$4:W$2618,23,FALSE),"niet bekend")))</f>
        <v>4534.32</v>
      </c>
      <c r="AH1041" s="1028">
        <f>IF(A1041="","",(IFERROR(VLOOKUP(A1041,Projecten!A$4:W$2618,12,FALSE),"niet bekend")))</f>
        <v>4534.32</v>
      </c>
      <c r="AI1041" s="1026">
        <f t="shared" si="116"/>
        <v>0</v>
      </c>
    </row>
    <row r="1042" spans="1:35" s="4" customFormat="1" ht="12.75" customHeight="1" x14ac:dyDescent="0.2">
      <c r="A1042" s="117">
        <v>2016300</v>
      </c>
      <c r="B1042" s="314">
        <v>120805</v>
      </c>
      <c r="C1042" s="290">
        <v>585916</v>
      </c>
      <c r="D1042" s="347" t="s">
        <v>68</v>
      </c>
      <c r="E1042" s="1964">
        <v>1</v>
      </c>
      <c r="F1042" s="349">
        <v>2</v>
      </c>
      <c r="G1042" s="349">
        <v>1</v>
      </c>
      <c r="H1042" s="349">
        <v>1</v>
      </c>
      <c r="I1042" s="74" t="s">
        <v>89</v>
      </c>
      <c r="J1042" s="41" t="s">
        <v>1737</v>
      </c>
      <c r="K1042" s="41" t="s">
        <v>1737</v>
      </c>
      <c r="L1042" s="41" t="s">
        <v>1737</v>
      </c>
      <c r="M1042" s="29" t="s">
        <v>89</v>
      </c>
      <c r="N1042" s="29" t="s">
        <v>89</v>
      </c>
      <c r="O1042" s="29" t="s">
        <v>89</v>
      </c>
      <c r="P1042" s="29" t="s">
        <v>89</v>
      </c>
      <c r="Q1042" s="5"/>
      <c r="R1042" s="23">
        <v>42611</v>
      </c>
      <c r="S1042" s="23">
        <f>IF(T1042&lt;=0,"",(((T1042-'In Productie'!$E$1)/7)+0.6))</f>
        <v>6087.885714285715</v>
      </c>
      <c r="T1042" s="181">
        <v>42611</v>
      </c>
      <c r="U1042" s="4" t="s">
        <v>278</v>
      </c>
      <c r="W1042" s="25">
        <v>4.7</v>
      </c>
      <c r="X1042" s="79"/>
      <c r="Y1042" s="79"/>
      <c r="Z1042" s="714">
        <v>42548</v>
      </c>
      <c r="AE1042" s="4">
        <f>IF(A1042="","",(IFERROR(VLOOKUP(A1042,Projecten!A$4:W$2618,5,FALSE),"niet bekend")))</f>
        <v>1</v>
      </c>
      <c r="AF1042" s="973">
        <f t="shared" si="117"/>
        <v>523</v>
      </c>
      <c r="AG1042" s="1028">
        <f>IF(A1042="","",(IFERROR(VLOOKUP(A1042,Projecten!A$4:W$2618,23,FALSE),"niet bekend")))</f>
        <v>523</v>
      </c>
      <c r="AH1042" s="1028">
        <f>IF(A1042="","",(IFERROR(VLOOKUP(A1042,Projecten!A$4:W$2618,12,FALSE),"niet bekend")))</f>
        <v>523</v>
      </c>
      <c r="AI1042" s="1026">
        <f t="shared" si="116"/>
        <v>0</v>
      </c>
    </row>
    <row r="1043" spans="1:35" s="38" customFormat="1" ht="12.75" customHeight="1" x14ac:dyDescent="0.2">
      <c r="A1043" s="30"/>
      <c r="B1043" s="1491"/>
      <c r="C1043" s="31"/>
      <c r="D1043" s="31"/>
      <c r="E1043" s="32"/>
      <c r="F1043" s="31"/>
      <c r="G1043" s="31"/>
      <c r="H1043" s="31"/>
      <c r="I1043" s="32"/>
      <c r="J1043" s="32"/>
      <c r="K1043" s="32"/>
      <c r="L1043" s="32"/>
      <c r="M1043" s="32"/>
      <c r="N1043" s="32"/>
      <c r="O1043" s="32"/>
      <c r="P1043" s="32"/>
      <c r="Q1043" s="527"/>
      <c r="R1043" s="33"/>
      <c r="S1043" s="1198"/>
      <c r="T1043" s="176"/>
      <c r="U1043" s="35"/>
      <c r="V1043" s="35"/>
      <c r="W1043" s="35"/>
      <c r="X1043" s="83"/>
      <c r="Y1043" s="84"/>
      <c r="Z1043" s="36"/>
      <c r="AA1043" s="608" t="s">
        <v>1332</v>
      </c>
      <c r="AB1043" s="608" t="s">
        <v>1269</v>
      </c>
      <c r="AC1043" s="608" t="s">
        <v>1333</v>
      </c>
      <c r="AF1043" s="983"/>
      <c r="AG1043" s="1030"/>
      <c r="AH1043" s="1030"/>
      <c r="AI1043" s="1030"/>
    </row>
    <row r="1044" spans="1:35" s="957" customFormat="1" ht="12.75" customHeight="1" x14ac:dyDescent="0.2">
      <c r="A1044" s="1007"/>
      <c r="B1044" s="1489"/>
      <c r="C1044" s="1008">
        <f>SUM(F1044:H1044)</f>
        <v>324</v>
      </c>
      <c r="D1044" s="1009"/>
      <c r="E1044" s="1010">
        <f>SUM(E1045:E1082)</f>
        <v>21</v>
      </c>
      <c r="F1044" s="1009">
        <f>SUM(F1045:F1082)</f>
        <v>176</v>
      </c>
      <c r="G1044" s="1009">
        <f>SUM(G1045:G1082)</f>
        <v>108</v>
      </c>
      <c r="H1044" s="1009">
        <f>SUM(H1045:H1082)</f>
        <v>40</v>
      </c>
      <c r="I1044" s="1010"/>
      <c r="J1044" s="1010"/>
      <c r="K1044" s="1010"/>
      <c r="L1044" s="1010"/>
      <c r="M1044" s="1010"/>
      <c r="N1044" s="1010"/>
      <c r="O1044" s="1010"/>
      <c r="P1044" s="1010"/>
      <c r="Q1044" s="1012">
        <v>35</v>
      </c>
      <c r="R1044" s="1043"/>
      <c r="S1044" s="1199"/>
      <c r="T1044" s="1013"/>
      <c r="U1044" s="1014"/>
      <c r="V1044" s="1015">
        <f>SUM(W1044:W1082)</f>
        <v>355.59999999999997</v>
      </c>
      <c r="W1044" s="960"/>
      <c r="X1044" s="960">
        <v>329.5</v>
      </c>
      <c r="Y1044" s="961">
        <f>V1044-X1044</f>
        <v>26.099999999999966</v>
      </c>
      <c r="Z1044" s="956"/>
      <c r="AA1044" s="957">
        <v>512.5</v>
      </c>
      <c r="AB1044" s="957">
        <v>179.5</v>
      </c>
      <c r="AC1044" s="957">
        <f>AA1044-AB1044</f>
        <v>333</v>
      </c>
      <c r="AD1044" s="959"/>
      <c r="AE1044" s="1038" t="str">
        <f>IF(A1044="","",(IFERROR(VLOOKUP(A1044,Projecten!A$4:W$2618,5,FALSE),"niet bekend")))</f>
        <v/>
      </c>
      <c r="AF1044" s="1037">
        <f>SUM(AF1045:AF1082)</f>
        <v>50483.68</v>
      </c>
      <c r="AG1044" s="1027"/>
      <c r="AH1044" s="1027"/>
      <c r="AI1044" s="1027"/>
    </row>
    <row r="1045" spans="1:35" ht="12.75" customHeight="1" x14ac:dyDescent="0.2">
      <c r="A1045" s="347"/>
      <c r="B1045" s="757"/>
      <c r="C1045" s="6"/>
      <c r="D1045" s="713"/>
      <c r="E1045" s="1996"/>
      <c r="F1045" s="713"/>
      <c r="G1045" s="713"/>
      <c r="H1045" s="713"/>
      <c r="I1045" s="29"/>
      <c r="J1045" s="29"/>
      <c r="K1045" s="29"/>
      <c r="L1045" s="29"/>
      <c r="M1045" s="29"/>
      <c r="N1045" s="29"/>
      <c r="O1045" s="29"/>
      <c r="P1045" s="29"/>
      <c r="Q1045" s="5" t="s">
        <v>1508</v>
      </c>
      <c r="S1045" s="23"/>
      <c r="V1045" s="600" t="s">
        <v>1397</v>
      </c>
      <c r="W1045" s="25"/>
      <c r="X1045" s="6"/>
      <c r="Y1045" s="6"/>
      <c r="Z1045" s="5"/>
      <c r="AE1045" s="4" t="str">
        <f>IF(A1045="","",(IFERROR(VLOOKUP(A1045,Projecten!A$4:W$2618,5,FALSE),"niet bekend")))</f>
        <v/>
      </c>
      <c r="AF1045" s="973" t="str">
        <f t="shared" ref="AF1045:AF1060" si="118">IF(AE1045="","",(E1045/AE1045*AH1045))</f>
        <v/>
      </c>
      <c r="AG1045" s="1028" t="str">
        <f>IF(A1045="","",(IFERROR(VLOOKUP(A1045,Projecten!A$4:W$2618,23,FALSE),"niet bekend")))</f>
        <v/>
      </c>
      <c r="AH1045" s="1028" t="str">
        <f>IF(A1045="","",(IFERROR(VLOOKUP(A1045,Projecten!A$4:W$2618,12,FALSE),"niet bekend")))</f>
        <v/>
      </c>
      <c r="AI1045" s="1026" t="str">
        <f t="shared" ref="AI1045:AI1081" si="119">IF(AF1045="","",(AH1045-AF1045))</f>
        <v/>
      </c>
    </row>
    <row r="1046" spans="1:35" ht="12.75" customHeight="1" x14ac:dyDescent="0.2">
      <c r="A1046" s="347"/>
      <c r="B1046" s="757"/>
      <c r="C1046" s="6"/>
      <c r="D1046" s="713"/>
      <c r="E1046" s="1996"/>
      <c r="F1046" s="713"/>
      <c r="G1046" s="713"/>
      <c r="H1046" s="713"/>
      <c r="I1046" s="29"/>
      <c r="J1046" s="29"/>
      <c r="K1046" s="29"/>
      <c r="L1046" s="29"/>
      <c r="M1046" s="29"/>
      <c r="N1046" s="29"/>
      <c r="O1046" s="29"/>
      <c r="P1046" s="29"/>
      <c r="Q1046" s="5"/>
      <c r="S1046" s="23"/>
      <c r="V1046" s="600"/>
      <c r="W1046" s="25"/>
      <c r="X1046" s="6"/>
      <c r="Y1046" s="6"/>
      <c r="Z1046" s="5"/>
      <c r="AE1046" s="4" t="str">
        <f>IF(A1046="","",(IFERROR(VLOOKUP(A1046,Projecten!A$4:W$2618,5,FALSE),"niet bekend")))</f>
        <v/>
      </c>
      <c r="AF1046" s="973" t="str">
        <f t="shared" si="118"/>
        <v/>
      </c>
      <c r="AG1046" s="1028" t="str">
        <f>IF(A1046="","",(IFERROR(VLOOKUP(A1046,Projecten!A$4:W$2618,23,FALSE),"niet bekend")))</f>
        <v/>
      </c>
      <c r="AH1046" s="1028" t="str">
        <f>IF(A1046="","",(IFERROR(VLOOKUP(A1046,Projecten!A$4:W$2618,12,FALSE),"niet bekend")))</f>
        <v/>
      </c>
      <c r="AI1046" s="1026" t="str">
        <f t="shared" si="119"/>
        <v/>
      </c>
    </row>
    <row r="1047" spans="1:35" s="433" customFormat="1" ht="12.75" customHeight="1" x14ac:dyDescent="0.2">
      <c r="B1047" s="802"/>
      <c r="C1047" s="566" t="s">
        <v>1773</v>
      </c>
      <c r="D1047" s="753"/>
      <c r="E1047" s="1997"/>
      <c r="F1047" s="753"/>
      <c r="G1047" s="753"/>
      <c r="H1047" s="753"/>
      <c r="I1047" s="562"/>
      <c r="J1047" s="562"/>
      <c r="K1047" s="562"/>
      <c r="L1047" s="562"/>
      <c r="M1047" s="562"/>
      <c r="N1047" s="562"/>
      <c r="O1047" s="562"/>
      <c r="P1047" s="562"/>
      <c r="Q1047" s="452"/>
      <c r="R1047" s="384"/>
      <c r="S1047" s="564"/>
      <c r="T1047" s="565"/>
      <c r="U1047" s="566"/>
      <c r="V1047" s="600"/>
      <c r="W1047" s="469">
        <v>13.25</v>
      </c>
      <c r="X1047" s="566"/>
      <c r="Y1047" s="566"/>
      <c r="Z1047" s="452"/>
      <c r="AE1047" s="383" t="str">
        <f>IF(A1047="","",(IFERROR(VLOOKUP(A1047,Projecten!A$4:W$2618,5,FALSE),"niet bekend")))</f>
        <v/>
      </c>
      <c r="AF1047" s="978" t="str">
        <f t="shared" si="118"/>
        <v/>
      </c>
      <c r="AG1047" s="1028" t="str">
        <f>IF(A1047="","",(IFERROR(VLOOKUP(A1047,Projecten!A$4:W$2618,23,FALSE),"niet bekend")))</f>
        <v/>
      </c>
      <c r="AH1047" s="1028" t="str">
        <f>IF(A1047="","",(IFERROR(VLOOKUP(A1047,Projecten!A$4:W$2618,12,FALSE),"niet bekend")))</f>
        <v/>
      </c>
      <c r="AI1047" s="1026" t="str">
        <f t="shared" si="119"/>
        <v/>
      </c>
    </row>
    <row r="1048" spans="1:35" s="433" customFormat="1" ht="12.75" customHeight="1" x14ac:dyDescent="0.2">
      <c r="B1048" s="802"/>
      <c r="C1048" s="566" t="s">
        <v>1781</v>
      </c>
      <c r="D1048" s="753"/>
      <c r="E1048" s="1997"/>
      <c r="F1048" s="753"/>
      <c r="G1048" s="753"/>
      <c r="H1048" s="753"/>
      <c r="I1048" s="562"/>
      <c r="J1048" s="562"/>
      <c r="K1048" s="562"/>
      <c r="L1048" s="562"/>
      <c r="M1048" s="562"/>
      <c r="N1048" s="562"/>
      <c r="O1048" s="562"/>
      <c r="P1048" s="562"/>
      <c r="Q1048" s="452"/>
      <c r="R1048" s="384"/>
      <c r="S1048" s="564"/>
      <c r="T1048" s="565"/>
      <c r="U1048" s="566"/>
      <c r="V1048" s="600"/>
      <c r="W1048" s="469">
        <v>3</v>
      </c>
      <c r="X1048" s="566"/>
      <c r="Y1048" s="566"/>
      <c r="Z1048" s="452"/>
      <c r="AE1048" s="383" t="str">
        <f>IF(A1048="","",(IFERROR(VLOOKUP(A1048,Projecten!A$4:W$2618,5,FALSE),"niet bekend")))</f>
        <v/>
      </c>
      <c r="AF1048" s="978" t="str">
        <f t="shared" si="118"/>
        <v/>
      </c>
      <c r="AG1048" s="1028" t="str">
        <f>IF(A1048="","",(IFERROR(VLOOKUP(A1048,Projecten!A$4:W$2618,23,FALSE),"niet bekend")))</f>
        <v/>
      </c>
      <c r="AH1048" s="1028" t="str">
        <f>IF(A1048="","",(IFERROR(VLOOKUP(A1048,Projecten!A$4:W$2618,12,FALSE),"niet bekend")))</f>
        <v/>
      </c>
      <c r="AI1048" s="1026" t="str">
        <f t="shared" si="119"/>
        <v/>
      </c>
    </row>
    <row r="1049" spans="1:35" s="433" customFormat="1" ht="12.75" customHeight="1" x14ac:dyDescent="0.2">
      <c r="B1049" s="802"/>
      <c r="C1049" s="566" t="s">
        <v>1799</v>
      </c>
      <c r="D1049" s="753"/>
      <c r="E1049" s="1997"/>
      <c r="F1049" s="753"/>
      <c r="G1049" s="753"/>
      <c r="H1049" s="753"/>
      <c r="I1049" s="562"/>
      <c r="J1049" s="562"/>
      <c r="K1049" s="562"/>
      <c r="L1049" s="562"/>
      <c r="M1049" s="562"/>
      <c r="N1049" s="562"/>
      <c r="O1049" s="562"/>
      <c r="P1049" s="562"/>
      <c r="Q1049" s="452"/>
      <c r="R1049" s="384"/>
      <c r="S1049" s="564"/>
      <c r="T1049" s="565"/>
      <c r="U1049" s="566"/>
      <c r="V1049" s="600"/>
      <c r="W1049" s="469">
        <v>7.25</v>
      </c>
      <c r="X1049" s="566"/>
      <c r="Y1049" s="566"/>
      <c r="Z1049" s="452"/>
      <c r="AE1049" s="383" t="str">
        <f>IF(A1049="","",(IFERROR(VLOOKUP(A1049,Projecten!A$4:W$2618,5,FALSE),"niet bekend")))</f>
        <v/>
      </c>
      <c r="AF1049" s="978" t="str">
        <f t="shared" si="118"/>
        <v/>
      </c>
      <c r="AG1049" s="1028" t="str">
        <f>IF(A1049="","",(IFERROR(VLOOKUP(A1049,Projecten!A$4:W$2618,23,FALSE),"niet bekend")))</f>
        <v/>
      </c>
      <c r="AH1049" s="1028" t="str">
        <f>IF(A1049="","",(IFERROR(VLOOKUP(A1049,Projecten!A$4:W$2618,12,FALSE),"niet bekend")))</f>
        <v/>
      </c>
      <c r="AI1049" s="1026" t="str">
        <f t="shared" si="119"/>
        <v/>
      </c>
    </row>
    <row r="1050" spans="1:35" s="433" customFormat="1" ht="12.75" customHeight="1" x14ac:dyDescent="0.2">
      <c r="B1050" s="802"/>
      <c r="C1050" s="566" t="s">
        <v>1800</v>
      </c>
      <c r="D1050" s="753"/>
      <c r="E1050" s="1997"/>
      <c r="F1050" s="753"/>
      <c r="G1050" s="753"/>
      <c r="H1050" s="753"/>
      <c r="I1050" s="562"/>
      <c r="J1050" s="562"/>
      <c r="K1050" s="562"/>
      <c r="L1050" s="562"/>
      <c r="M1050" s="562"/>
      <c r="N1050" s="562"/>
      <c r="O1050" s="562"/>
      <c r="P1050" s="562"/>
      <c r="Q1050" s="452"/>
      <c r="R1050" s="384"/>
      <c r="S1050" s="564"/>
      <c r="T1050" s="565"/>
      <c r="U1050" s="566"/>
      <c r="V1050" s="600"/>
      <c r="W1050" s="469">
        <v>5</v>
      </c>
      <c r="X1050" s="566"/>
      <c r="Y1050" s="566"/>
      <c r="Z1050" s="452"/>
      <c r="AE1050" s="383" t="str">
        <f>IF(A1050="","",(IFERROR(VLOOKUP(A1050,Projecten!A$4:W$2618,5,FALSE),"niet bekend")))</f>
        <v/>
      </c>
      <c r="AF1050" s="978" t="str">
        <f t="shared" si="118"/>
        <v/>
      </c>
      <c r="AG1050" s="1028" t="str">
        <f>IF(A1050="","",(IFERROR(VLOOKUP(A1050,Projecten!A$4:W$2618,23,FALSE),"niet bekend")))</f>
        <v/>
      </c>
      <c r="AH1050" s="1028" t="str">
        <f>IF(A1050="","",(IFERROR(VLOOKUP(A1050,Projecten!A$4:W$2618,12,FALSE),"niet bekend")))</f>
        <v/>
      </c>
      <c r="AI1050" s="1026" t="str">
        <f t="shared" si="119"/>
        <v/>
      </c>
    </row>
    <row r="1051" spans="1:35" ht="12.75" customHeight="1" x14ac:dyDescent="0.2">
      <c r="A1051" s="347"/>
      <c r="B1051" s="1530"/>
      <c r="C1051" s="6"/>
      <c r="D1051" s="347"/>
      <c r="E1051" s="999"/>
      <c r="F1051" s="347"/>
      <c r="G1051" s="347"/>
      <c r="H1051" s="347"/>
      <c r="I1051" s="29"/>
      <c r="J1051" s="29"/>
      <c r="K1051" s="29"/>
      <c r="L1051" s="29"/>
      <c r="M1051" s="29"/>
      <c r="N1051" s="29"/>
      <c r="O1051" s="29"/>
      <c r="P1051" s="29"/>
      <c r="Q1051" s="5"/>
      <c r="S1051" s="23"/>
      <c r="V1051" s="600"/>
      <c r="W1051" s="25"/>
      <c r="X1051" s="6"/>
      <c r="Y1051" s="6"/>
      <c r="Z1051" s="5"/>
      <c r="AE1051" s="4" t="str">
        <f>IF(A1051="","",(IFERROR(VLOOKUP(A1051,Projecten!A$4:W$2618,5,FALSE),"niet bekend")))</f>
        <v/>
      </c>
      <c r="AF1051" s="973" t="str">
        <f t="shared" si="118"/>
        <v/>
      </c>
      <c r="AG1051" s="1028" t="str">
        <f>IF(A1051="","",(IFERROR(VLOOKUP(A1051,Projecten!A$4:W$2618,23,FALSE),"niet bekend")))</f>
        <v/>
      </c>
      <c r="AH1051" s="1028" t="str">
        <f>IF(A1051="","",(IFERROR(VLOOKUP(A1051,Projecten!A$4:W$2618,12,FALSE),"niet bekend")))</f>
        <v/>
      </c>
      <c r="AI1051" s="1026" t="str">
        <f t="shared" si="119"/>
        <v/>
      </c>
    </row>
    <row r="1052" spans="1:35" s="150" customFormat="1" x14ac:dyDescent="0.2">
      <c r="A1052" s="690">
        <v>2016400</v>
      </c>
      <c r="B1052" s="745">
        <v>120813</v>
      </c>
      <c r="C1052" s="333" t="s">
        <v>1733</v>
      </c>
      <c r="D1052" s="744" t="s">
        <v>1720</v>
      </c>
      <c r="E1052" s="1993">
        <v>1</v>
      </c>
      <c r="F1052" s="744">
        <v>12</v>
      </c>
      <c r="G1052" s="744">
        <v>0</v>
      </c>
      <c r="H1052" s="744">
        <v>0</v>
      </c>
      <c r="I1052" s="75" t="s">
        <v>1737</v>
      </c>
      <c r="J1052" s="75" t="s">
        <v>309</v>
      </c>
      <c r="K1052" s="75" t="s">
        <v>1737</v>
      </c>
      <c r="L1052" s="75" t="s">
        <v>1737</v>
      </c>
      <c r="M1052" s="75" t="s">
        <v>89</v>
      </c>
      <c r="N1052" s="75" t="s">
        <v>89</v>
      </c>
      <c r="O1052" s="75" t="s">
        <v>89</v>
      </c>
      <c r="P1052" s="75" t="s">
        <v>89</v>
      </c>
      <c r="Q1052" s="5" t="s">
        <v>1163</v>
      </c>
      <c r="R1052" s="96"/>
      <c r="S1052" s="75">
        <v>36</v>
      </c>
      <c r="T1052" s="175"/>
      <c r="U1052" s="99" t="s">
        <v>807</v>
      </c>
      <c r="V1052" s="99"/>
      <c r="W1052" s="97">
        <v>10.199999999999999</v>
      </c>
      <c r="X1052" s="99"/>
      <c r="Y1052" s="99"/>
      <c r="Z1052" s="160"/>
      <c r="AE1052" s="150">
        <f>IF(A1052="","",(IFERROR(VLOOKUP(A1052,Projecten!A$4:W$2618,5,FALSE),"niet bekend")))</f>
        <v>1</v>
      </c>
      <c r="AF1052" s="972">
        <f t="shared" si="118"/>
        <v>1740.32</v>
      </c>
      <c r="AG1052" s="1028">
        <f>IF(A1052="","",(IFERROR(VLOOKUP(A1052,Projecten!A$4:W$2618,23,FALSE),"niet bekend")))</f>
        <v>1740.32</v>
      </c>
      <c r="AH1052" s="1028">
        <f>IF(A1052="","",(IFERROR(VLOOKUP(A1052,Projecten!A$4:W$2618,12,FALSE),"niet bekend")))</f>
        <v>1740.32</v>
      </c>
      <c r="AI1052" s="1028">
        <f t="shared" si="119"/>
        <v>0</v>
      </c>
    </row>
    <row r="1053" spans="1:35" s="150" customFormat="1" x14ac:dyDescent="0.2">
      <c r="A1053" s="690"/>
      <c r="B1053" s="745"/>
      <c r="C1053" s="333"/>
      <c r="D1053" s="744"/>
      <c r="E1053" s="1993"/>
      <c r="F1053" s="744"/>
      <c r="G1053" s="744"/>
      <c r="H1053" s="744"/>
      <c r="I1053" s="75"/>
      <c r="J1053" s="75"/>
      <c r="K1053" s="75"/>
      <c r="L1053" s="75"/>
      <c r="M1053" s="75"/>
      <c r="N1053" s="75"/>
      <c r="O1053" s="75"/>
      <c r="P1053" s="75"/>
      <c r="Q1053" s="5"/>
      <c r="R1053" s="96"/>
      <c r="S1053" s="75"/>
      <c r="T1053" s="175"/>
      <c r="U1053" s="99"/>
      <c r="V1053" s="99"/>
      <c r="W1053" s="97"/>
      <c r="X1053" s="99"/>
      <c r="Y1053" s="99"/>
      <c r="Z1053" s="160"/>
      <c r="AE1053" s="150" t="str">
        <f>IF(A1053="","",(IFERROR(VLOOKUP(A1053,Projecten!A$4:W$2618,5,FALSE),"niet bekend")))</f>
        <v/>
      </c>
      <c r="AF1053" s="972" t="str">
        <f t="shared" si="118"/>
        <v/>
      </c>
      <c r="AG1053" s="1028" t="str">
        <f>IF(A1053="","",(IFERROR(VLOOKUP(A1053,Projecten!A$4:W$2618,23,FALSE),"niet bekend")))</f>
        <v/>
      </c>
      <c r="AH1053" s="1028" t="str">
        <f>IF(A1053="","",(IFERROR(VLOOKUP(A1053,Projecten!A$4:W$2618,12,FALSE),"niet bekend")))</f>
        <v/>
      </c>
      <c r="AI1053" s="1028" t="str">
        <f t="shared" si="119"/>
        <v/>
      </c>
    </row>
    <row r="1054" spans="1:35" s="150" customFormat="1" ht="12.75" customHeight="1" x14ac:dyDescent="0.2">
      <c r="A1054" s="117">
        <v>2016299</v>
      </c>
      <c r="B1054" s="1189">
        <v>120820</v>
      </c>
      <c r="C1054" s="117" t="s">
        <v>1475</v>
      </c>
      <c r="D1054" s="448" t="s">
        <v>614</v>
      </c>
      <c r="E1054" s="1962">
        <v>1</v>
      </c>
      <c r="F1054" s="448">
        <v>10</v>
      </c>
      <c r="G1054" s="448">
        <v>6</v>
      </c>
      <c r="H1054" s="448">
        <v>3</v>
      </c>
      <c r="I1054" s="75" t="s">
        <v>89</v>
      </c>
      <c r="J1054" s="75" t="s">
        <v>89</v>
      </c>
      <c r="K1054" s="75" t="s">
        <v>1737</v>
      </c>
      <c r="L1054" s="75" t="s">
        <v>1737</v>
      </c>
      <c r="M1054" s="75" t="s">
        <v>89</v>
      </c>
      <c r="N1054" s="75" t="s">
        <v>89</v>
      </c>
      <c r="O1054" s="75" t="s">
        <v>89</v>
      </c>
      <c r="P1054" s="75" t="s">
        <v>89</v>
      </c>
      <c r="Q1054" s="160" t="s">
        <v>1163</v>
      </c>
      <c r="R1054" s="96"/>
      <c r="S1054" s="96">
        <v>36</v>
      </c>
      <c r="T1054" s="175"/>
      <c r="U1054" s="99" t="s">
        <v>986</v>
      </c>
      <c r="V1054" s="162" t="s">
        <v>1641</v>
      </c>
      <c r="W1054" s="612">
        <v>23</v>
      </c>
      <c r="X1054" s="99"/>
      <c r="Y1054" s="99"/>
      <c r="Z1054" s="746">
        <v>42549</v>
      </c>
      <c r="AE1054" s="150">
        <f>IF(A1054="","",(IFERROR(VLOOKUP(A1054,Projecten!A$4:W$2618,5,FALSE),"niet bekend")))</f>
        <v>1</v>
      </c>
      <c r="AF1054" s="972">
        <f t="shared" si="118"/>
        <v>3374.01</v>
      </c>
      <c r="AG1054" s="1028">
        <f>IF(A1054="","",(IFERROR(VLOOKUP(A1054,Projecten!A$4:W$2618,23,FALSE),"niet bekend")))</f>
        <v>3374.01</v>
      </c>
      <c r="AH1054" s="1028">
        <f>IF(A1054="","",(IFERROR(VLOOKUP(A1054,Projecten!A$4:W$2618,12,FALSE),"niet bekend")))</f>
        <v>3374.01</v>
      </c>
      <c r="AI1054" s="1028">
        <f t="shared" si="119"/>
        <v>0</v>
      </c>
    </row>
    <row r="1055" spans="1:35" s="150" customFormat="1" x14ac:dyDescent="0.2">
      <c r="A1055" s="690"/>
      <c r="B1055" s="745"/>
      <c r="C1055" s="333"/>
      <c r="D1055" s="744"/>
      <c r="E1055" s="1993"/>
      <c r="F1055" s="744"/>
      <c r="G1055" s="744"/>
      <c r="H1055" s="744"/>
      <c r="I1055" s="75"/>
      <c r="J1055" s="75"/>
      <c r="K1055" s="75"/>
      <c r="L1055" s="75"/>
      <c r="M1055" s="75"/>
      <c r="N1055" s="75"/>
      <c r="O1055" s="75"/>
      <c r="P1055" s="75"/>
      <c r="Q1055" s="5"/>
      <c r="R1055" s="96"/>
      <c r="S1055" s="75"/>
      <c r="T1055" s="175"/>
      <c r="U1055" s="99"/>
      <c r="V1055" s="99"/>
      <c r="W1055" s="97"/>
      <c r="X1055" s="99"/>
      <c r="Y1055" s="99"/>
      <c r="Z1055" s="160"/>
      <c r="AE1055" s="150" t="str">
        <f>IF(A1055="","",(IFERROR(VLOOKUP(A1055,Projecten!A$4:W$2618,5,FALSE),"niet bekend")))</f>
        <v/>
      </c>
      <c r="AF1055" s="972" t="str">
        <f t="shared" si="118"/>
        <v/>
      </c>
      <c r="AG1055" s="1028" t="str">
        <f>IF(A1055="","",(IFERROR(VLOOKUP(A1055,Projecten!A$4:W$2618,23,FALSE),"niet bekend")))</f>
        <v/>
      </c>
      <c r="AH1055" s="1028" t="str">
        <f>IF(A1055="","",(IFERROR(VLOOKUP(A1055,Projecten!A$4:W$2618,12,FALSE),"niet bekend")))</f>
        <v/>
      </c>
      <c r="AI1055" s="1028" t="str">
        <f t="shared" si="119"/>
        <v/>
      </c>
    </row>
    <row r="1056" spans="1:35" s="4" customFormat="1" ht="12.75" customHeight="1" x14ac:dyDescent="0.2">
      <c r="A1056" s="749">
        <v>2016303</v>
      </c>
      <c r="B1056" s="1506">
        <v>102810</v>
      </c>
      <c r="C1056" s="290" t="s">
        <v>1568</v>
      </c>
      <c r="D1056" s="347" t="s">
        <v>68</v>
      </c>
      <c r="E1056" s="1964">
        <v>1</v>
      </c>
      <c r="F1056" s="349">
        <v>8</v>
      </c>
      <c r="G1056" s="349">
        <v>4</v>
      </c>
      <c r="H1056" s="349">
        <v>3</v>
      </c>
      <c r="I1056" s="74" t="s">
        <v>89</v>
      </c>
      <c r="J1056" s="76" t="s">
        <v>1737</v>
      </c>
      <c r="K1056" s="76" t="s">
        <v>1737</v>
      </c>
      <c r="L1056" s="76" t="s">
        <v>1737</v>
      </c>
      <c r="M1056" s="29" t="s">
        <v>89</v>
      </c>
      <c r="N1056" s="29" t="s">
        <v>89</v>
      </c>
      <c r="O1056" s="29" t="s">
        <v>89</v>
      </c>
      <c r="P1056" s="29" t="s">
        <v>89</v>
      </c>
      <c r="Q1056" s="5" t="s">
        <v>1163</v>
      </c>
      <c r="R1056" s="23"/>
      <c r="S1056" s="23">
        <f>IF(T1056&lt;=0,"",(((T1056-'In Productie'!$E$1)/7)+0.6))</f>
        <v>6088.3142857142857</v>
      </c>
      <c r="T1056" s="181">
        <v>42614</v>
      </c>
      <c r="U1056" s="4" t="s">
        <v>278</v>
      </c>
      <c r="V1056" s="4" t="s">
        <v>1162</v>
      </c>
      <c r="W1056" s="25">
        <v>28</v>
      </c>
      <c r="X1056" s="79"/>
      <c r="Y1056" s="79"/>
      <c r="Z1056" s="714">
        <v>42550</v>
      </c>
      <c r="AE1056" s="4">
        <f>IF(A1056="","",(IFERROR(VLOOKUP(A1056,Projecten!A$4:W$2618,5,FALSE),"niet bekend")))</f>
        <v>1</v>
      </c>
      <c r="AF1056" s="973">
        <f t="shared" si="118"/>
        <v>4534.32</v>
      </c>
      <c r="AG1056" s="1028">
        <f>IF(A1056="","",(IFERROR(VLOOKUP(A1056,Projecten!A$4:W$2618,23,FALSE),"niet bekend")))</f>
        <v>4534.32</v>
      </c>
      <c r="AH1056" s="1028">
        <f>IF(A1056="","",(IFERROR(VLOOKUP(A1056,Projecten!A$4:W$2618,12,FALSE),"niet bekend")))</f>
        <v>4534.32</v>
      </c>
      <c r="AI1056" s="1026">
        <f t="shared" si="119"/>
        <v>0</v>
      </c>
    </row>
    <row r="1057" spans="1:35" s="4" customFormat="1" ht="12.75" customHeight="1" x14ac:dyDescent="0.2">
      <c r="A1057" s="749">
        <v>2016295</v>
      </c>
      <c r="B1057" s="1506">
        <v>120815</v>
      </c>
      <c r="C1057" s="351">
        <v>597816</v>
      </c>
      <c r="D1057" s="463" t="s">
        <v>68</v>
      </c>
      <c r="E1057" s="999">
        <v>1</v>
      </c>
      <c r="F1057" s="347">
        <v>10</v>
      </c>
      <c r="G1057" s="347">
        <v>6</v>
      </c>
      <c r="H1057" s="347">
        <v>3</v>
      </c>
      <c r="I1057" s="75" t="s">
        <v>89</v>
      </c>
      <c r="J1057" s="75" t="s">
        <v>89</v>
      </c>
      <c r="K1057" s="75" t="s">
        <v>1737</v>
      </c>
      <c r="L1057" s="75" t="s">
        <v>1737</v>
      </c>
      <c r="M1057" s="7" t="s">
        <v>89</v>
      </c>
      <c r="N1057" s="7" t="s">
        <v>89</v>
      </c>
      <c r="O1057" s="7" t="s">
        <v>89</v>
      </c>
      <c r="P1057" s="7" t="s">
        <v>89</v>
      </c>
      <c r="Q1057" s="272" t="s">
        <v>1163</v>
      </c>
      <c r="R1057" s="23"/>
      <c r="S1057" s="23">
        <f>IF(T1057&lt;=0,"",(((T1057-'In Productie'!$E$1)/7)+0.6))</f>
        <v>6088.3142857142857</v>
      </c>
      <c r="T1057" s="180">
        <v>42614</v>
      </c>
      <c r="U1057" s="4" t="s">
        <v>278</v>
      </c>
      <c r="W1057" s="25">
        <v>16.7</v>
      </c>
      <c r="X1057" s="80"/>
      <c r="Y1057" s="82"/>
      <c r="Z1057" s="714">
        <v>42541</v>
      </c>
      <c r="AE1057" s="4">
        <f>IF(A1057="","",(IFERROR(VLOOKUP(A1057,Projecten!A$4:W$2618,5,FALSE),"niet bekend")))</f>
        <v>1</v>
      </c>
      <c r="AF1057" s="973">
        <f t="shared" si="118"/>
        <v>2663</v>
      </c>
      <c r="AG1057" s="1028">
        <f>IF(A1057="","",(IFERROR(VLOOKUP(A1057,Projecten!A$4:W$2618,23,FALSE),"niet bekend")))</f>
        <v>2663</v>
      </c>
      <c r="AH1057" s="1028">
        <f>IF(A1057="","",(IFERROR(VLOOKUP(A1057,Projecten!A$4:W$2618,12,FALSE),"niet bekend")))</f>
        <v>2663</v>
      </c>
      <c r="AI1057" s="1026">
        <f t="shared" si="119"/>
        <v>0</v>
      </c>
    </row>
    <row r="1058" spans="1:35" s="90" customFormat="1" ht="12.75" customHeight="1" x14ac:dyDescent="0.2">
      <c r="A1058" s="690">
        <v>2016320</v>
      </c>
      <c r="B1058" s="1531">
        <v>120816</v>
      </c>
      <c r="C1058" s="750">
        <v>582816</v>
      </c>
      <c r="D1058" s="751" t="s">
        <v>68</v>
      </c>
      <c r="E1058" s="1993">
        <v>1</v>
      </c>
      <c r="F1058" s="692">
        <v>7</v>
      </c>
      <c r="G1058" s="692">
        <v>4</v>
      </c>
      <c r="H1058" s="692">
        <v>3</v>
      </c>
      <c r="I1058" s="75" t="s">
        <v>89</v>
      </c>
      <c r="J1058" s="75" t="s">
        <v>89</v>
      </c>
      <c r="K1058" s="75" t="s">
        <v>1737</v>
      </c>
      <c r="L1058" s="75" t="s">
        <v>1737</v>
      </c>
      <c r="M1058" s="75" t="s">
        <v>89</v>
      </c>
      <c r="N1058" s="75" t="s">
        <v>89</v>
      </c>
      <c r="O1058" s="75" t="s">
        <v>89</v>
      </c>
      <c r="P1058" s="75" t="s">
        <v>89</v>
      </c>
      <c r="Q1058" s="382" t="s">
        <v>1163</v>
      </c>
      <c r="R1058" s="96"/>
      <c r="S1058" s="96">
        <f>IF(T1058&lt;=0,"",(((T1058-'In Productie'!$E$1)/7)+0.6))</f>
        <v>6088.3142857142857</v>
      </c>
      <c r="T1058" s="180">
        <v>42614</v>
      </c>
      <c r="U1058" s="90" t="s">
        <v>278</v>
      </c>
      <c r="W1058" s="612">
        <v>16</v>
      </c>
      <c r="X1058" s="100"/>
      <c r="Y1058" s="752"/>
      <c r="Z1058" s="667">
        <v>42555</v>
      </c>
      <c r="AE1058" s="90">
        <f>IF(A1058="","",(IFERROR(VLOOKUP(A1058,Projecten!A$4:W$2618,5,FALSE),"niet bekend")))</f>
        <v>1</v>
      </c>
      <c r="AF1058" s="972">
        <f t="shared" si="118"/>
        <v>2575</v>
      </c>
      <c r="AG1058" s="1028">
        <f>IF(A1058="","",(IFERROR(VLOOKUP(A1058,Projecten!A$4:W$2618,23,FALSE),"niet bekend")))</f>
        <v>2575</v>
      </c>
      <c r="AH1058" s="1028">
        <f>IF(A1058="","",(IFERROR(VLOOKUP(A1058,Projecten!A$4:W$2618,12,FALSE),"niet bekend")))</f>
        <v>2575</v>
      </c>
      <c r="AI1058" s="1028">
        <f t="shared" si="119"/>
        <v>0</v>
      </c>
    </row>
    <row r="1059" spans="1:35" s="90" customFormat="1" ht="12.75" customHeight="1" x14ac:dyDescent="0.2">
      <c r="A1059" s="690">
        <v>2016318</v>
      </c>
      <c r="B1059" s="1531">
        <v>120816</v>
      </c>
      <c r="C1059" s="750">
        <v>582516</v>
      </c>
      <c r="D1059" s="751" t="s">
        <v>68</v>
      </c>
      <c r="E1059" s="1993">
        <v>1</v>
      </c>
      <c r="F1059" s="692">
        <v>10</v>
      </c>
      <c r="G1059" s="692">
        <v>7</v>
      </c>
      <c r="H1059" s="692">
        <v>4</v>
      </c>
      <c r="I1059" s="75" t="s">
        <v>89</v>
      </c>
      <c r="J1059" s="75" t="s">
        <v>89</v>
      </c>
      <c r="K1059" s="75" t="s">
        <v>1737</v>
      </c>
      <c r="L1059" s="75" t="s">
        <v>1737</v>
      </c>
      <c r="M1059" s="75" t="s">
        <v>89</v>
      </c>
      <c r="N1059" s="75" t="s">
        <v>89</v>
      </c>
      <c r="O1059" s="75" t="s">
        <v>89</v>
      </c>
      <c r="P1059" s="75" t="s">
        <v>89</v>
      </c>
      <c r="Q1059" s="382" t="s">
        <v>1163</v>
      </c>
      <c r="R1059" s="96"/>
      <c r="S1059" s="96">
        <f>IF(T1059&lt;=0,"",(((T1059-'In Productie'!$E$1)/7)+0.6))</f>
        <v>6088.3142857142857</v>
      </c>
      <c r="T1059" s="180">
        <v>42614</v>
      </c>
      <c r="U1059" s="90" t="s">
        <v>278</v>
      </c>
      <c r="W1059" s="612">
        <v>22.2</v>
      </c>
      <c r="X1059" s="100"/>
      <c r="Y1059" s="752"/>
      <c r="Z1059" s="667">
        <v>42555</v>
      </c>
      <c r="AE1059" s="90">
        <f>IF(A1059="","",(IFERROR(VLOOKUP(A1059,Projecten!A$4:W$2618,5,FALSE),"niet bekend")))</f>
        <v>1</v>
      </c>
      <c r="AF1059" s="972">
        <f t="shared" si="118"/>
        <v>3205</v>
      </c>
      <c r="AG1059" s="1028">
        <f>IF(A1059="","",(IFERROR(VLOOKUP(A1059,Projecten!A$4:W$2618,23,FALSE),"niet bekend")))</f>
        <v>3205</v>
      </c>
      <c r="AH1059" s="1028">
        <f>IF(A1059="","",(IFERROR(VLOOKUP(A1059,Projecten!A$4:W$2618,12,FALSE),"niet bekend")))</f>
        <v>3205</v>
      </c>
      <c r="AI1059" s="1028">
        <f t="shared" si="119"/>
        <v>0</v>
      </c>
    </row>
    <row r="1060" spans="1:35" s="90" customFormat="1" ht="12.75" customHeight="1" x14ac:dyDescent="0.2">
      <c r="A1060" s="117">
        <v>2016311</v>
      </c>
      <c r="B1060" s="1189">
        <v>120815</v>
      </c>
      <c r="C1060" s="117">
        <v>536716</v>
      </c>
      <c r="D1060" s="448" t="s">
        <v>68</v>
      </c>
      <c r="E1060" s="1947">
        <v>1</v>
      </c>
      <c r="F1060" s="119">
        <v>8</v>
      </c>
      <c r="G1060" s="119">
        <v>6</v>
      </c>
      <c r="H1060" s="119">
        <v>2</v>
      </c>
      <c r="I1060" s="74" t="s">
        <v>89</v>
      </c>
      <c r="J1060" s="76" t="s">
        <v>1737</v>
      </c>
      <c r="K1060" s="76" t="s">
        <v>1737</v>
      </c>
      <c r="L1060" s="76" t="s">
        <v>1737</v>
      </c>
      <c r="M1060" s="74" t="s">
        <v>89</v>
      </c>
      <c r="N1060" s="74" t="s">
        <v>89</v>
      </c>
      <c r="O1060" s="74" t="s">
        <v>89</v>
      </c>
      <c r="P1060" s="74" t="s">
        <v>89</v>
      </c>
      <c r="Q1060" s="382" t="s">
        <v>1163</v>
      </c>
      <c r="R1060" s="96"/>
      <c r="S1060" s="96">
        <f>IF(T1060&lt;=0,"",(((T1060-'In Productie'!$E$1)/7)+0.6))</f>
        <v>6088.3142857142857</v>
      </c>
      <c r="T1060" s="180">
        <v>42614</v>
      </c>
      <c r="U1060" s="90" t="s">
        <v>278</v>
      </c>
      <c r="W1060" s="97">
        <v>20</v>
      </c>
      <c r="X1060" s="101"/>
      <c r="Y1060" s="101"/>
      <c r="Z1060" s="667">
        <v>42551</v>
      </c>
      <c r="AE1060" s="90">
        <f>IF(A1060="","",(IFERROR(VLOOKUP(A1060,Projecten!A$4:W$2618,5,FALSE),"niet bekend")))</f>
        <v>1</v>
      </c>
      <c r="AF1060" s="972">
        <f t="shared" si="118"/>
        <v>2472</v>
      </c>
      <c r="AG1060" s="1028">
        <f>IF(A1060="","",(IFERROR(VLOOKUP(A1060,Projecten!A$4:W$2618,23,FALSE),"niet bekend")))</f>
        <v>2472</v>
      </c>
      <c r="AH1060" s="1028">
        <f>IF(A1060="","",(IFERROR(VLOOKUP(A1060,Projecten!A$4:W$2618,12,FALSE),"niet bekend")))</f>
        <v>2472</v>
      </c>
      <c r="AI1060" s="1028">
        <f t="shared" si="119"/>
        <v>0</v>
      </c>
    </row>
    <row r="1061" spans="1:35" s="150" customFormat="1" ht="12.75" customHeight="1" x14ac:dyDescent="0.2">
      <c r="A1061" s="117">
        <v>2016377</v>
      </c>
      <c r="B1061" s="446">
        <v>120822</v>
      </c>
      <c r="C1061" s="118" t="s">
        <v>1647</v>
      </c>
      <c r="D1061" s="731" t="s">
        <v>68</v>
      </c>
      <c r="E1061" s="1962">
        <v>0</v>
      </c>
      <c r="F1061" s="333">
        <v>1</v>
      </c>
      <c r="G1061" s="333">
        <v>0</v>
      </c>
      <c r="H1061" s="333">
        <v>1</v>
      </c>
      <c r="I1061" s="75" t="s">
        <v>89</v>
      </c>
      <c r="J1061" s="75" t="s">
        <v>1737</v>
      </c>
      <c r="K1061" s="75" t="s">
        <v>1737</v>
      </c>
      <c r="L1061" s="75" t="s">
        <v>1737</v>
      </c>
      <c r="M1061" s="75" t="s">
        <v>89</v>
      </c>
      <c r="N1061" s="75" t="s">
        <v>89</v>
      </c>
      <c r="O1061" s="75" t="s">
        <v>89</v>
      </c>
      <c r="P1061" s="75" t="s">
        <v>89</v>
      </c>
      <c r="Q1061" s="382" t="s">
        <v>1163</v>
      </c>
      <c r="R1061" s="96"/>
      <c r="S1061" s="96">
        <v>36</v>
      </c>
      <c r="T1061" s="175"/>
      <c r="U1061" s="99" t="s">
        <v>278</v>
      </c>
      <c r="V1061" s="99" t="s">
        <v>1765</v>
      </c>
      <c r="W1061" s="97">
        <v>3</v>
      </c>
      <c r="X1061" s="99"/>
      <c r="Y1061" s="164"/>
      <c r="Z1061" s="160"/>
      <c r="AE1061" s="150">
        <f>IF(A1061="","",(IFERROR(VLOOKUP(A1061,Projecten!A$4:W$2618,5,FALSE),"niet bekend")))</f>
        <v>0</v>
      </c>
      <c r="AF1061" s="972">
        <f>AH1061</f>
        <v>450</v>
      </c>
      <c r="AG1061" s="1028">
        <f>IF(A1061="","",(IFERROR(VLOOKUP(A1061,Projecten!A$4:W$2618,23,FALSE),"niet bekend")))</f>
        <v>450</v>
      </c>
      <c r="AH1061" s="1028">
        <f>IF(A1061="","",(IFERROR(VLOOKUP(A1061,Projecten!A$4:W$2618,12,FALSE),"niet bekend")))</f>
        <v>450</v>
      </c>
      <c r="AI1061" s="1028">
        <f t="shared" si="119"/>
        <v>0</v>
      </c>
    </row>
    <row r="1062" spans="1:35" s="90" customFormat="1" ht="12.75" customHeight="1" x14ac:dyDescent="0.2">
      <c r="A1062" s="690">
        <v>2016323</v>
      </c>
      <c r="B1062" s="1531">
        <v>120823</v>
      </c>
      <c r="C1062" s="750">
        <v>534016</v>
      </c>
      <c r="D1062" s="751" t="s">
        <v>68</v>
      </c>
      <c r="E1062" s="1993">
        <v>1</v>
      </c>
      <c r="F1062" s="692">
        <v>8</v>
      </c>
      <c r="G1062" s="692">
        <v>5</v>
      </c>
      <c r="H1062" s="692">
        <v>3</v>
      </c>
      <c r="I1062" s="75" t="s">
        <v>89</v>
      </c>
      <c r="J1062" s="75" t="s">
        <v>1737</v>
      </c>
      <c r="K1062" s="75" t="s">
        <v>1737</v>
      </c>
      <c r="L1062" s="75" t="s">
        <v>1737</v>
      </c>
      <c r="M1062" s="75" t="s">
        <v>89</v>
      </c>
      <c r="N1062" s="75" t="s">
        <v>89</v>
      </c>
      <c r="O1062" s="75" t="s">
        <v>89</v>
      </c>
      <c r="P1062" s="75" t="s">
        <v>89</v>
      </c>
      <c r="Q1062" s="160" t="s">
        <v>1163</v>
      </c>
      <c r="R1062" s="96"/>
      <c r="S1062" s="96">
        <v>36</v>
      </c>
      <c r="T1062" s="180"/>
      <c r="U1062" s="90" t="s">
        <v>278</v>
      </c>
      <c r="W1062" s="612">
        <v>15.4</v>
      </c>
      <c r="X1062" s="100"/>
      <c r="Y1062" s="752"/>
      <c r="Z1062" s="667">
        <v>42555</v>
      </c>
      <c r="AE1062" s="90">
        <f>IF(A1062="","",(IFERROR(VLOOKUP(A1062,Projecten!A$4:W$2618,5,FALSE),"niet bekend")))</f>
        <v>1</v>
      </c>
      <c r="AF1062" s="972">
        <f>IF(AE1062="","",(E1062/AE1062*AH1062))</f>
        <v>2401</v>
      </c>
      <c r="AG1062" s="1028">
        <f>IF(A1062="","",(IFERROR(VLOOKUP(A1062,Projecten!A$4:W$2618,23,FALSE),"niet bekend")))</f>
        <v>2401</v>
      </c>
      <c r="AH1062" s="1028">
        <f>IF(A1062="","",(IFERROR(VLOOKUP(A1062,Projecten!A$4:W$2618,12,FALSE),"niet bekend")))</f>
        <v>2401</v>
      </c>
      <c r="AI1062" s="1028">
        <f t="shared" si="119"/>
        <v>0</v>
      </c>
    </row>
    <row r="1063" spans="1:35" s="90" customFormat="1" ht="12.75" customHeight="1" x14ac:dyDescent="0.2">
      <c r="A1063" s="690">
        <v>2016319</v>
      </c>
      <c r="B1063" s="1531">
        <v>120824</v>
      </c>
      <c r="C1063" s="750">
        <v>582716</v>
      </c>
      <c r="D1063" s="751" t="s">
        <v>68</v>
      </c>
      <c r="E1063" s="1993">
        <v>1</v>
      </c>
      <c r="F1063" s="692">
        <v>8</v>
      </c>
      <c r="G1063" s="692">
        <v>4</v>
      </c>
      <c r="H1063" s="692">
        <v>4</v>
      </c>
      <c r="I1063" s="75" t="s">
        <v>89</v>
      </c>
      <c r="J1063" s="75" t="s">
        <v>89</v>
      </c>
      <c r="K1063" s="75" t="s">
        <v>1737</v>
      </c>
      <c r="L1063" s="75" t="s">
        <v>1737</v>
      </c>
      <c r="M1063" s="75" t="s">
        <v>89</v>
      </c>
      <c r="N1063" s="75" t="s">
        <v>89</v>
      </c>
      <c r="O1063" s="75" t="s">
        <v>89</v>
      </c>
      <c r="P1063" s="75" t="s">
        <v>89</v>
      </c>
      <c r="Q1063" s="160" t="s">
        <v>1163</v>
      </c>
      <c r="R1063" s="96"/>
      <c r="S1063" s="96">
        <v>36</v>
      </c>
      <c r="T1063" s="180"/>
      <c r="U1063" s="90" t="s">
        <v>278</v>
      </c>
      <c r="W1063" s="612">
        <v>18.5</v>
      </c>
      <c r="X1063" s="100"/>
      <c r="Y1063" s="116"/>
      <c r="Z1063" s="667">
        <v>42555</v>
      </c>
      <c r="AE1063" s="90">
        <f>IF(A1063="","",(IFERROR(VLOOKUP(A1063,Projecten!A$4:W$2618,5,FALSE),"niet bekend")))</f>
        <v>1</v>
      </c>
      <c r="AF1063" s="972">
        <f>IF(AE1063="","",(E1063/AE1063*AH1063))</f>
        <v>3028</v>
      </c>
      <c r="AG1063" s="1028">
        <f>IF(A1063="","",(IFERROR(VLOOKUP(A1063,Projecten!A$4:W$2618,23,FALSE),"niet bekend")))</f>
        <v>3028</v>
      </c>
      <c r="AH1063" s="1028">
        <f>IF(A1063="","",(IFERROR(VLOOKUP(A1063,Projecten!A$4:W$2618,12,FALSE),"niet bekend")))</f>
        <v>3028</v>
      </c>
      <c r="AI1063" s="1028">
        <f t="shared" si="119"/>
        <v>0</v>
      </c>
    </row>
    <row r="1064" spans="1:35" s="90" customFormat="1" ht="12.75" customHeight="1" x14ac:dyDescent="0.2">
      <c r="A1064" s="117">
        <v>2016349</v>
      </c>
      <c r="B1064" s="446">
        <v>120826</v>
      </c>
      <c r="C1064" s="333" t="s">
        <v>1622</v>
      </c>
      <c r="D1064" s="449" t="s">
        <v>68</v>
      </c>
      <c r="E1064" s="1002">
        <v>1</v>
      </c>
      <c r="F1064" s="448">
        <v>11</v>
      </c>
      <c r="G1064" s="448">
        <v>6</v>
      </c>
      <c r="H1064" s="448">
        <v>3</v>
      </c>
      <c r="I1064" s="75" t="s">
        <v>89</v>
      </c>
      <c r="J1064" s="75" t="s">
        <v>1737</v>
      </c>
      <c r="K1064" s="75" t="s">
        <v>1737</v>
      </c>
      <c r="L1064" s="75" t="s">
        <v>1737</v>
      </c>
      <c r="M1064" s="75" t="s">
        <v>89</v>
      </c>
      <c r="N1064" s="75" t="s">
        <v>89</v>
      </c>
      <c r="O1064" s="75" t="s">
        <v>89</v>
      </c>
      <c r="P1064" s="75" t="s">
        <v>89</v>
      </c>
      <c r="Q1064" s="160" t="s">
        <v>1163</v>
      </c>
      <c r="R1064" s="96"/>
      <c r="S1064" s="96">
        <f>IF(T1064&lt;=0,"",(((T1064-'In Productie'!$E$1)/7)+0.6))</f>
        <v>6089.3142857142857</v>
      </c>
      <c r="T1064" s="180">
        <v>42621</v>
      </c>
      <c r="U1064" s="90" t="s">
        <v>278</v>
      </c>
      <c r="V1064" s="90" t="s">
        <v>1649</v>
      </c>
      <c r="W1064" s="612">
        <v>19</v>
      </c>
      <c r="X1064" s="100"/>
      <c r="Y1064" s="752"/>
      <c r="Z1064" s="667">
        <v>42563</v>
      </c>
      <c r="AE1064" s="90">
        <f>IF(A1064="","",(IFERROR(VLOOKUP(A1064,Projecten!A$4:W$2618,5,FALSE),"niet bekend")))</f>
        <v>1</v>
      </c>
      <c r="AF1064" s="972">
        <f>IF(AE1064="","",(E1064/AE1064*AH1064))</f>
        <v>4603</v>
      </c>
      <c r="AG1064" s="1028">
        <f>IF(A1064="","",(IFERROR(VLOOKUP(A1064,Projecten!A$4:W$2618,23,FALSE),"niet bekend")))</f>
        <v>4603</v>
      </c>
      <c r="AH1064" s="1028">
        <f>IF(A1064="","",(IFERROR(VLOOKUP(A1064,Projecten!A$4:W$2618,12,FALSE),"niet bekend")))</f>
        <v>4603</v>
      </c>
      <c r="AI1064" s="1028">
        <f t="shared" si="119"/>
        <v>0</v>
      </c>
    </row>
    <row r="1065" spans="1:35" s="90" customFormat="1" ht="12.75" customHeight="1" x14ac:dyDescent="0.2">
      <c r="A1065" s="117">
        <v>2016355</v>
      </c>
      <c r="B1065" s="446">
        <v>120824</v>
      </c>
      <c r="C1065" s="118">
        <v>570516</v>
      </c>
      <c r="D1065" s="449" t="s">
        <v>68</v>
      </c>
      <c r="E1065" s="1002">
        <v>0</v>
      </c>
      <c r="F1065" s="448">
        <v>1</v>
      </c>
      <c r="G1065" s="448">
        <v>1</v>
      </c>
      <c r="H1065" s="448">
        <v>0</v>
      </c>
      <c r="I1065" s="75" t="s">
        <v>89</v>
      </c>
      <c r="J1065" s="75" t="s">
        <v>1737</v>
      </c>
      <c r="K1065" s="75" t="s">
        <v>1737</v>
      </c>
      <c r="L1065" s="75" t="s">
        <v>1737</v>
      </c>
      <c r="M1065" s="75" t="s">
        <v>89</v>
      </c>
      <c r="N1065" s="75" t="s">
        <v>89</v>
      </c>
      <c r="O1065" s="75" t="s">
        <v>89</v>
      </c>
      <c r="P1065" s="75" t="s">
        <v>89</v>
      </c>
      <c r="Q1065" s="160" t="s">
        <v>1163</v>
      </c>
      <c r="R1065" s="96"/>
      <c r="S1065" s="96">
        <f>IF(T1065&lt;=0,"",(((T1065-'In Productie'!$E$1)/7)+0.6))</f>
        <v>6089.3142857142857</v>
      </c>
      <c r="T1065" s="180">
        <v>42621</v>
      </c>
      <c r="U1065" s="90" t="s">
        <v>278</v>
      </c>
      <c r="W1065" s="612">
        <v>2</v>
      </c>
      <c r="X1065" s="100"/>
      <c r="Y1065" s="752"/>
      <c r="Z1065" s="667">
        <v>42563</v>
      </c>
      <c r="AE1065" s="90">
        <f>IF(A1065="","",(IFERROR(VLOOKUP(A1065,Projecten!A$4:W$2618,5,FALSE),"niet bekend")))</f>
        <v>0</v>
      </c>
      <c r="AF1065" s="972">
        <f>AH1065</f>
        <v>170</v>
      </c>
      <c r="AG1065" s="1028">
        <f>IF(A1065="","",(IFERROR(VLOOKUP(A1065,Projecten!A$4:W$2618,23,FALSE),"niet bekend")))</f>
        <v>170</v>
      </c>
      <c r="AH1065" s="1028">
        <f>IF(A1065="","",(IFERROR(VLOOKUP(A1065,Projecten!A$4:W$2618,12,FALSE),"niet bekend")))</f>
        <v>170</v>
      </c>
      <c r="AI1065" s="1028">
        <f t="shared" si="119"/>
        <v>0</v>
      </c>
    </row>
    <row r="1066" spans="1:35" s="90" customFormat="1" ht="12.75" customHeight="1" x14ac:dyDescent="0.2">
      <c r="A1066" s="117">
        <v>2016354</v>
      </c>
      <c r="B1066" s="446">
        <v>120825</v>
      </c>
      <c r="C1066" s="118">
        <v>547416</v>
      </c>
      <c r="D1066" s="449" t="s">
        <v>68</v>
      </c>
      <c r="E1066" s="1002">
        <v>1</v>
      </c>
      <c r="F1066" s="448">
        <v>8</v>
      </c>
      <c r="G1066" s="448">
        <v>5</v>
      </c>
      <c r="H1066" s="448">
        <v>3</v>
      </c>
      <c r="I1066" s="75" t="s">
        <v>89</v>
      </c>
      <c r="J1066" s="75" t="s">
        <v>89</v>
      </c>
      <c r="K1066" s="75" t="s">
        <v>1737</v>
      </c>
      <c r="L1066" s="75" t="s">
        <v>1737</v>
      </c>
      <c r="M1066" s="75" t="s">
        <v>89</v>
      </c>
      <c r="N1066" s="75" t="s">
        <v>89</v>
      </c>
      <c r="O1066" s="75" t="s">
        <v>89</v>
      </c>
      <c r="P1066" s="75" t="s">
        <v>89</v>
      </c>
      <c r="Q1066" s="160" t="s">
        <v>1163</v>
      </c>
      <c r="R1066" s="96"/>
      <c r="S1066" s="96">
        <f>IF(T1066&lt;=0,"",(((T1066-'In Productie'!$E$1)/7)+0.6))</f>
        <v>6089.3142857142857</v>
      </c>
      <c r="T1066" s="180">
        <v>42621</v>
      </c>
      <c r="U1066" s="90" t="s">
        <v>278</v>
      </c>
      <c r="V1066" s="90" t="s">
        <v>1162</v>
      </c>
      <c r="W1066" s="612">
        <v>18.8</v>
      </c>
      <c r="X1066" s="100"/>
      <c r="Y1066" s="752"/>
      <c r="Z1066" s="667">
        <v>42563</v>
      </c>
      <c r="AE1066" s="90">
        <f>IF(A1066="","",(IFERROR(VLOOKUP(A1066,Projecten!A$4:W$2618,5,FALSE),"niet bekend")))</f>
        <v>1</v>
      </c>
      <c r="AF1066" s="972">
        <f t="shared" ref="AF1066:AF1079" si="120">IF(AE1066="","",(E1066/AE1066*AH1066))</f>
        <v>3444</v>
      </c>
      <c r="AG1066" s="1028">
        <f>IF(A1066="","",(IFERROR(VLOOKUP(A1066,Projecten!A$4:W$2618,23,FALSE),"niet bekend")))</f>
        <v>3444</v>
      </c>
      <c r="AH1066" s="1028">
        <f>IF(A1066="","",(IFERROR(VLOOKUP(A1066,Projecten!A$4:W$2618,12,FALSE),"niet bekend")))</f>
        <v>3444</v>
      </c>
      <c r="AI1066" s="1028">
        <f t="shared" si="119"/>
        <v>0</v>
      </c>
    </row>
    <row r="1067" spans="1:35" s="90" customFormat="1" ht="12.75" customHeight="1" x14ac:dyDescent="0.2">
      <c r="A1067" s="690"/>
      <c r="B1067" s="1531"/>
      <c r="C1067" s="750"/>
      <c r="D1067" s="751"/>
      <c r="E1067" s="1993"/>
      <c r="F1067" s="692"/>
      <c r="G1067" s="692"/>
      <c r="H1067" s="692"/>
      <c r="I1067" s="75"/>
      <c r="J1067" s="75"/>
      <c r="K1067" s="75"/>
      <c r="L1067" s="75"/>
      <c r="M1067" s="75"/>
      <c r="N1067" s="75"/>
      <c r="O1067" s="75"/>
      <c r="P1067" s="75"/>
      <c r="Q1067" s="382"/>
      <c r="R1067" s="96"/>
      <c r="S1067" s="96"/>
      <c r="T1067" s="180"/>
      <c r="W1067" s="612"/>
      <c r="X1067" s="100"/>
      <c r="Y1067" s="752"/>
      <c r="Z1067" s="667"/>
      <c r="AE1067" s="90" t="str">
        <f>IF(A1067="","",(IFERROR(VLOOKUP(A1067,Projecten!A$4:W$2618,5,FALSE),"niet bekend")))</f>
        <v/>
      </c>
      <c r="AF1067" s="972" t="str">
        <f t="shared" si="120"/>
        <v/>
      </c>
      <c r="AG1067" s="1028" t="str">
        <f>IF(A1067="","",(IFERROR(VLOOKUP(A1067,Projecten!A$4:W$2618,23,FALSE),"niet bekend")))</f>
        <v/>
      </c>
      <c r="AH1067" s="1028" t="str">
        <f>IF(A1067="","",(IFERROR(VLOOKUP(A1067,Projecten!A$4:W$2618,12,FALSE),"niet bekend")))</f>
        <v/>
      </c>
      <c r="AI1067" s="1028" t="str">
        <f t="shared" si="119"/>
        <v/>
      </c>
    </row>
    <row r="1068" spans="1:35" s="150" customFormat="1" ht="12.75" customHeight="1" x14ac:dyDescent="0.2">
      <c r="A1068" s="117">
        <v>2016334</v>
      </c>
      <c r="B1068" s="1189">
        <v>120817</v>
      </c>
      <c r="C1068" s="118" t="s">
        <v>1574</v>
      </c>
      <c r="D1068" s="449" t="s">
        <v>1575</v>
      </c>
      <c r="E1068" s="1002">
        <v>1</v>
      </c>
      <c r="F1068" s="448">
        <v>12</v>
      </c>
      <c r="G1068" s="448">
        <v>7</v>
      </c>
      <c r="H1068" s="448">
        <v>1</v>
      </c>
      <c r="I1068" s="75" t="s">
        <v>89</v>
      </c>
      <c r="J1068" s="75" t="s">
        <v>1737</v>
      </c>
      <c r="K1068" s="75" t="s">
        <v>1737</v>
      </c>
      <c r="L1068" s="75" t="s">
        <v>1737</v>
      </c>
      <c r="M1068" s="75" t="s">
        <v>89</v>
      </c>
      <c r="N1068" s="75" t="s">
        <v>89</v>
      </c>
      <c r="O1068" s="75" t="s">
        <v>89</v>
      </c>
      <c r="P1068" s="75" t="s">
        <v>89</v>
      </c>
      <c r="Q1068" s="160" t="s">
        <v>1526</v>
      </c>
      <c r="R1068" s="96"/>
      <c r="S1068" s="96">
        <v>36</v>
      </c>
      <c r="T1068" s="175"/>
      <c r="U1068" s="99" t="s">
        <v>807</v>
      </c>
      <c r="V1068" s="99" t="s">
        <v>1642</v>
      </c>
      <c r="W1068" s="754">
        <v>14.3</v>
      </c>
      <c r="X1068" s="99"/>
      <c r="Y1068" s="164"/>
      <c r="Z1068" s="746">
        <v>42559</v>
      </c>
      <c r="AE1068" s="150">
        <f>IF(A1068="","",(IFERROR(VLOOKUP(A1068,Projecten!A$4:W$2618,5,FALSE),"niet bekend")))</f>
        <v>1</v>
      </c>
      <c r="AF1068" s="972">
        <f t="shared" si="120"/>
        <v>2092.79</v>
      </c>
      <c r="AG1068" s="1028">
        <f>IF(A1068="","",(IFERROR(VLOOKUP(A1068,Projecten!A$4:W$2618,23,FALSE),"niet bekend")))</f>
        <v>2092.79</v>
      </c>
      <c r="AH1068" s="1028">
        <f>IF(A1068="","",(IFERROR(VLOOKUP(A1068,Projecten!A$4:W$2618,12,FALSE),"niet bekend")))</f>
        <v>2092.79</v>
      </c>
      <c r="AI1068" s="1028">
        <f t="shared" si="119"/>
        <v>0</v>
      </c>
    </row>
    <row r="1069" spans="1:35" s="150" customFormat="1" ht="12.75" customHeight="1" x14ac:dyDescent="0.2">
      <c r="A1069" s="117">
        <v>2016335</v>
      </c>
      <c r="B1069" s="1189">
        <v>120817</v>
      </c>
      <c r="C1069" s="118" t="s">
        <v>1576</v>
      </c>
      <c r="D1069" s="449" t="s">
        <v>1575</v>
      </c>
      <c r="E1069" s="1002">
        <v>1</v>
      </c>
      <c r="F1069" s="448">
        <v>10</v>
      </c>
      <c r="G1069" s="448">
        <v>7</v>
      </c>
      <c r="H1069" s="448">
        <v>1</v>
      </c>
      <c r="I1069" s="75" t="s">
        <v>89</v>
      </c>
      <c r="J1069" s="75" t="s">
        <v>1737</v>
      </c>
      <c r="K1069" s="75" t="s">
        <v>1737</v>
      </c>
      <c r="L1069" s="75" t="s">
        <v>1737</v>
      </c>
      <c r="M1069" s="75" t="s">
        <v>89</v>
      </c>
      <c r="N1069" s="75" t="s">
        <v>89</v>
      </c>
      <c r="O1069" s="75" t="s">
        <v>89</v>
      </c>
      <c r="P1069" s="75" t="s">
        <v>89</v>
      </c>
      <c r="Q1069" s="160" t="s">
        <v>1526</v>
      </c>
      <c r="R1069" s="96"/>
      <c r="S1069" s="96">
        <v>36</v>
      </c>
      <c r="T1069" s="175"/>
      <c r="U1069" s="99" t="s">
        <v>807</v>
      </c>
      <c r="V1069" s="99" t="s">
        <v>1642</v>
      </c>
      <c r="W1069" s="754">
        <v>12.8</v>
      </c>
      <c r="X1069" s="99"/>
      <c r="Y1069" s="164"/>
      <c r="Z1069" s="746">
        <v>42559</v>
      </c>
      <c r="AE1069" s="150">
        <f>IF(A1069="","",(IFERROR(VLOOKUP(A1069,Projecten!A$4:W$2618,5,FALSE),"niet bekend")))</f>
        <v>1</v>
      </c>
      <c r="AF1069" s="972">
        <f t="shared" si="120"/>
        <v>1856.27</v>
      </c>
      <c r="AG1069" s="1028">
        <f>IF(A1069="","",(IFERROR(VLOOKUP(A1069,Projecten!A$4:W$2618,23,FALSE),"niet bekend")))</f>
        <v>1856.27</v>
      </c>
      <c r="AH1069" s="1028">
        <f>IF(A1069="","",(IFERROR(VLOOKUP(A1069,Projecten!A$4:W$2618,12,FALSE),"niet bekend")))</f>
        <v>1856.27</v>
      </c>
      <c r="AI1069" s="1028">
        <f t="shared" si="119"/>
        <v>0</v>
      </c>
    </row>
    <row r="1070" spans="1:35" s="150" customFormat="1" ht="12.75" customHeight="1" x14ac:dyDescent="0.2">
      <c r="A1070" s="117">
        <v>2016336</v>
      </c>
      <c r="B1070" s="1189">
        <v>120817</v>
      </c>
      <c r="C1070" s="118" t="s">
        <v>1577</v>
      </c>
      <c r="D1070" s="449" t="s">
        <v>1575</v>
      </c>
      <c r="E1070" s="1002">
        <v>1</v>
      </c>
      <c r="F1070" s="448">
        <v>9</v>
      </c>
      <c r="G1070" s="448">
        <v>7</v>
      </c>
      <c r="H1070" s="448">
        <v>1</v>
      </c>
      <c r="I1070" s="75" t="s">
        <v>89</v>
      </c>
      <c r="J1070" s="75" t="s">
        <v>1737</v>
      </c>
      <c r="K1070" s="75" t="s">
        <v>1737</v>
      </c>
      <c r="L1070" s="75" t="s">
        <v>1737</v>
      </c>
      <c r="M1070" s="75" t="s">
        <v>89</v>
      </c>
      <c r="N1070" s="75" t="s">
        <v>89</v>
      </c>
      <c r="O1070" s="75" t="s">
        <v>89</v>
      </c>
      <c r="P1070" s="75" t="s">
        <v>89</v>
      </c>
      <c r="Q1070" s="160" t="s">
        <v>1526</v>
      </c>
      <c r="R1070" s="96"/>
      <c r="S1070" s="96">
        <v>36</v>
      </c>
      <c r="T1070" s="175"/>
      <c r="U1070" s="99" t="s">
        <v>807</v>
      </c>
      <c r="V1070" s="99" t="s">
        <v>1642</v>
      </c>
      <c r="W1070" s="754">
        <v>12.5</v>
      </c>
      <c r="X1070" s="99"/>
      <c r="Y1070" s="164"/>
      <c r="Z1070" s="746">
        <v>42559</v>
      </c>
      <c r="AE1070" s="150">
        <f>IF(A1070="","",(IFERROR(VLOOKUP(A1070,Projecten!A$4:W$2618,5,FALSE),"niet bekend")))</f>
        <v>1</v>
      </c>
      <c r="AF1070" s="972">
        <f t="shared" si="120"/>
        <v>1821.48</v>
      </c>
      <c r="AG1070" s="1028">
        <f>IF(A1070="","",(IFERROR(VLOOKUP(A1070,Projecten!A$4:W$2618,23,FALSE),"niet bekend")))</f>
        <v>1821.48</v>
      </c>
      <c r="AH1070" s="1028">
        <f>IF(A1070="","",(IFERROR(VLOOKUP(A1070,Projecten!A$4:W$2618,12,FALSE),"niet bekend")))</f>
        <v>1821.48</v>
      </c>
      <c r="AI1070" s="1028">
        <f t="shared" si="119"/>
        <v>0</v>
      </c>
    </row>
    <row r="1071" spans="1:35" s="150" customFormat="1" ht="12.75" customHeight="1" x14ac:dyDescent="0.2">
      <c r="A1071" s="117">
        <v>2016337</v>
      </c>
      <c r="B1071" s="1189">
        <v>120817</v>
      </c>
      <c r="C1071" s="118" t="s">
        <v>1579</v>
      </c>
      <c r="D1071" s="449" t="s">
        <v>1575</v>
      </c>
      <c r="E1071" s="1002">
        <v>1</v>
      </c>
      <c r="F1071" s="448">
        <v>1</v>
      </c>
      <c r="G1071" s="448">
        <v>0</v>
      </c>
      <c r="H1071" s="448">
        <v>0</v>
      </c>
      <c r="I1071" s="75" t="s">
        <v>89</v>
      </c>
      <c r="J1071" s="75" t="s">
        <v>1737</v>
      </c>
      <c r="K1071" s="75" t="s">
        <v>1737</v>
      </c>
      <c r="L1071" s="75" t="s">
        <v>1737</v>
      </c>
      <c r="M1071" s="75" t="s">
        <v>89</v>
      </c>
      <c r="N1071" s="75" t="s">
        <v>89</v>
      </c>
      <c r="O1071" s="75" t="s">
        <v>89</v>
      </c>
      <c r="P1071" s="75" t="s">
        <v>89</v>
      </c>
      <c r="Q1071" s="160" t="s">
        <v>1526</v>
      </c>
      <c r="R1071" s="96"/>
      <c r="S1071" s="96">
        <v>36</v>
      </c>
      <c r="T1071" s="175"/>
      <c r="U1071" s="99" t="s">
        <v>807</v>
      </c>
      <c r="V1071" s="99" t="s">
        <v>1642</v>
      </c>
      <c r="W1071" s="754">
        <v>1</v>
      </c>
      <c r="X1071" s="99"/>
      <c r="Y1071" s="164"/>
      <c r="Z1071" s="746">
        <v>42559</v>
      </c>
      <c r="AE1071" s="150">
        <f>IF(A1071="","",(IFERROR(VLOOKUP(A1071,Projecten!A$4:W$2618,5,FALSE),"niet bekend")))</f>
        <v>1</v>
      </c>
      <c r="AF1071" s="972">
        <f t="shared" si="120"/>
        <v>471.79</v>
      </c>
      <c r="AG1071" s="1028">
        <f>IF(A1071="","",(IFERROR(VLOOKUP(A1071,Projecten!A$4:W$2618,23,FALSE),"niet bekend")))</f>
        <v>471.79</v>
      </c>
      <c r="AH1071" s="1028">
        <f>IF(A1071="","",(IFERROR(VLOOKUP(A1071,Projecten!A$4:W$2618,12,FALSE),"niet bekend")))</f>
        <v>471.79</v>
      </c>
      <c r="AI1071" s="1028">
        <f t="shared" si="119"/>
        <v>0</v>
      </c>
    </row>
    <row r="1072" spans="1:35" s="90" customFormat="1" ht="12.75" customHeight="1" x14ac:dyDescent="0.2">
      <c r="A1072" s="117"/>
      <c r="B1072" s="755"/>
      <c r="C1072" s="333"/>
      <c r="D1072" s="449"/>
      <c r="E1072" s="1002"/>
      <c r="F1072" s="448"/>
      <c r="G1072" s="448"/>
      <c r="H1072" s="448"/>
      <c r="I1072" s="75"/>
      <c r="J1072" s="75"/>
      <c r="K1072" s="75"/>
      <c r="L1072" s="75"/>
      <c r="M1072" s="75"/>
      <c r="N1072" s="75"/>
      <c r="O1072" s="75"/>
      <c r="P1072" s="75"/>
      <c r="Q1072" s="382"/>
      <c r="R1072" s="96"/>
      <c r="S1072" s="96"/>
      <c r="T1072" s="180"/>
      <c r="W1072" s="612"/>
      <c r="X1072" s="100"/>
      <c r="Y1072" s="752"/>
      <c r="Z1072" s="667"/>
      <c r="AE1072" s="90" t="str">
        <f>IF(A1072="","",(IFERROR(VLOOKUP(A1072,Projecten!A$4:W$2618,5,FALSE),"niet bekend")))</f>
        <v/>
      </c>
      <c r="AF1072" s="972" t="str">
        <f t="shared" si="120"/>
        <v/>
      </c>
      <c r="AG1072" s="1028" t="str">
        <f>IF(A1072="","",(IFERROR(VLOOKUP(A1072,Projecten!A$4:W$2618,23,FALSE),"niet bekend")))</f>
        <v/>
      </c>
      <c r="AH1072" s="1028" t="str">
        <f>IF(A1072="","",(IFERROR(VLOOKUP(A1072,Projecten!A$4:W$2618,12,FALSE),"niet bekend")))</f>
        <v/>
      </c>
      <c r="AI1072" s="1028" t="str">
        <f t="shared" si="119"/>
        <v/>
      </c>
    </row>
    <row r="1073" spans="1:35" s="150" customFormat="1" ht="12.75" customHeight="1" x14ac:dyDescent="0.2">
      <c r="A1073" s="117">
        <v>2016358</v>
      </c>
      <c r="B1073" s="446">
        <v>120818</v>
      </c>
      <c r="C1073" s="118" t="s">
        <v>1626</v>
      </c>
      <c r="D1073" s="449" t="s">
        <v>1549</v>
      </c>
      <c r="E1073" s="1002">
        <v>1</v>
      </c>
      <c r="F1073" s="448">
        <v>7</v>
      </c>
      <c r="G1073" s="448">
        <v>5</v>
      </c>
      <c r="H1073" s="448">
        <v>2</v>
      </c>
      <c r="I1073" s="75" t="s">
        <v>89</v>
      </c>
      <c r="J1073" s="75" t="s">
        <v>1737</v>
      </c>
      <c r="K1073" s="75" t="s">
        <v>1737</v>
      </c>
      <c r="L1073" s="75" t="s">
        <v>1737</v>
      </c>
      <c r="M1073" s="75" t="s">
        <v>89</v>
      </c>
      <c r="N1073" s="75" t="s">
        <v>89</v>
      </c>
      <c r="O1073" s="75" t="s">
        <v>89</v>
      </c>
      <c r="P1073" s="75" t="s">
        <v>89</v>
      </c>
      <c r="Q1073" s="160" t="s">
        <v>1526</v>
      </c>
      <c r="R1073" s="96"/>
      <c r="S1073" s="96">
        <v>36</v>
      </c>
      <c r="T1073" s="175"/>
      <c r="U1073" s="99" t="s">
        <v>1630</v>
      </c>
      <c r="V1073" s="99" t="s">
        <v>1631</v>
      </c>
      <c r="W1073" s="739">
        <v>10.4</v>
      </c>
      <c r="X1073" s="99"/>
      <c r="Y1073" s="164"/>
      <c r="Z1073" s="160"/>
      <c r="AE1073" s="150">
        <f>IF(A1073="","",(IFERROR(VLOOKUP(A1073,Projecten!A$4:W$2618,5,FALSE),"niet bekend")))</f>
        <v>1</v>
      </c>
      <c r="AF1073" s="972">
        <f t="shared" si="120"/>
        <v>1688.68</v>
      </c>
      <c r="AG1073" s="1028">
        <f>IF(A1073="","",(IFERROR(VLOOKUP(A1073,Projecten!A$4:W$2618,23,FALSE),"niet bekend")))</f>
        <v>1688.68</v>
      </c>
      <c r="AH1073" s="1028">
        <f>IF(A1073="","",(IFERROR(VLOOKUP(A1073,Projecten!A$4:W$2618,12,FALSE),"niet bekend")))</f>
        <v>1688.68</v>
      </c>
      <c r="AI1073" s="1028">
        <f t="shared" si="119"/>
        <v>0</v>
      </c>
    </row>
    <row r="1074" spans="1:35" s="150" customFormat="1" ht="12.75" customHeight="1" x14ac:dyDescent="0.2">
      <c r="A1074" s="117">
        <v>2016359</v>
      </c>
      <c r="B1074" s="446">
        <v>120818</v>
      </c>
      <c r="C1074" s="118" t="s">
        <v>1627</v>
      </c>
      <c r="D1074" s="449" t="s">
        <v>1549</v>
      </c>
      <c r="E1074" s="1002">
        <v>1</v>
      </c>
      <c r="F1074" s="448">
        <v>8</v>
      </c>
      <c r="G1074" s="448">
        <v>5</v>
      </c>
      <c r="H1074" s="448">
        <v>0</v>
      </c>
      <c r="I1074" s="75" t="s">
        <v>89</v>
      </c>
      <c r="J1074" s="75" t="s">
        <v>1737</v>
      </c>
      <c r="K1074" s="75" t="s">
        <v>1737</v>
      </c>
      <c r="L1074" s="75" t="s">
        <v>1737</v>
      </c>
      <c r="M1074" s="75" t="s">
        <v>89</v>
      </c>
      <c r="N1074" s="75" t="s">
        <v>89</v>
      </c>
      <c r="O1074" s="75" t="s">
        <v>89</v>
      </c>
      <c r="P1074" s="75" t="s">
        <v>89</v>
      </c>
      <c r="Q1074" s="160" t="s">
        <v>1526</v>
      </c>
      <c r="R1074" s="96"/>
      <c r="S1074" s="96">
        <v>36</v>
      </c>
      <c r="T1074" s="175"/>
      <c r="U1074" s="99" t="s">
        <v>1630</v>
      </c>
      <c r="V1074" s="99" t="s">
        <v>1631</v>
      </c>
      <c r="W1074" s="739">
        <v>7.7</v>
      </c>
      <c r="X1074" s="99"/>
      <c r="Y1074" s="164"/>
      <c r="Z1074" s="160"/>
      <c r="AE1074" s="150">
        <f>IF(A1074="","",(IFERROR(VLOOKUP(A1074,Projecten!A$4:W$2618,5,FALSE),"niet bekend")))</f>
        <v>1</v>
      </c>
      <c r="AF1074" s="972">
        <f t="shared" si="120"/>
        <v>1205.29</v>
      </c>
      <c r="AG1074" s="1028">
        <f>IF(A1074="","",(IFERROR(VLOOKUP(A1074,Projecten!A$4:W$2618,23,FALSE),"niet bekend")))</f>
        <v>1205.29</v>
      </c>
      <c r="AH1074" s="1028">
        <f>IF(A1074="","",(IFERROR(VLOOKUP(A1074,Projecten!A$4:W$2618,12,FALSE),"niet bekend")))</f>
        <v>1205.29</v>
      </c>
      <c r="AI1074" s="1028">
        <f t="shared" si="119"/>
        <v>0</v>
      </c>
    </row>
    <row r="1075" spans="1:35" s="150" customFormat="1" ht="12.75" customHeight="1" x14ac:dyDescent="0.2">
      <c r="A1075" s="117">
        <v>2016360</v>
      </c>
      <c r="B1075" s="446">
        <v>120819</v>
      </c>
      <c r="C1075" s="118" t="s">
        <v>1628</v>
      </c>
      <c r="D1075" s="449" t="s">
        <v>1549</v>
      </c>
      <c r="E1075" s="1002">
        <v>1</v>
      </c>
      <c r="F1075" s="448">
        <v>3</v>
      </c>
      <c r="G1075" s="448">
        <v>4</v>
      </c>
      <c r="H1075" s="448">
        <v>0</v>
      </c>
      <c r="I1075" s="75" t="s">
        <v>89</v>
      </c>
      <c r="J1075" s="75" t="s">
        <v>1737</v>
      </c>
      <c r="K1075" s="75" t="s">
        <v>1737</v>
      </c>
      <c r="L1075" s="75" t="s">
        <v>1737</v>
      </c>
      <c r="M1075" s="75" t="s">
        <v>89</v>
      </c>
      <c r="N1075" s="75" t="s">
        <v>89</v>
      </c>
      <c r="O1075" s="75" t="s">
        <v>89</v>
      </c>
      <c r="P1075" s="75" t="s">
        <v>89</v>
      </c>
      <c r="Q1075" s="160" t="s">
        <v>1526</v>
      </c>
      <c r="R1075" s="96"/>
      <c r="S1075" s="96">
        <v>36</v>
      </c>
      <c r="T1075" s="175"/>
      <c r="U1075" s="99" t="s">
        <v>1630</v>
      </c>
      <c r="V1075" s="99"/>
      <c r="W1075" s="739">
        <v>5</v>
      </c>
      <c r="X1075" s="99"/>
      <c r="Y1075" s="164"/>
      <c r="Z1075" s="160"/>
      <c r="AE1075" s="150">
        <f>IF(A1075="","",(IFERROR(VLOOKUP(A1075,Projecten!A$4:W$2618,5,FALSE),"niet bekend")))</f>
        <v>1</v>
      </c>
      <c r="AF1075" s="972">
        <f t="shared" si="120"/>
        <v>568.74</v>
      </c>
      <c r="AG1075" s="1028">
        <f>IF(A1075="","",(IFERROR(VLOOKUP(A1075,Projecten!A$4:W$2618,23,FALSE),"niet bekend")))</f>
        <v>568.74</v>
      </c>
      <c r="AH1075" s="1028">
        <f>IF(A1075="","",(IFERROR(VLOOKUP(A1075,Projecten!A$4:W$2618,12,FALSE),"niet bekend")))</f>
        <v>568.74</v>
      </c>
      <c r="AI1075" s="1028">
        <f t="shared" si="119"/>
        <v>0</v>
      </c>
    </row>
    <row r="1076" spans="1:35" s="150" customFormat="1" ht="12.75" customHeight="1" x14ac:dyDescent="0.2">
      <c r="A1076" s="117">
        <v>2016361</v>
      </c>
      <c r="B1076" s="446">
        <v>120819</v>
      </c>
      <c r="C1076" s="118" t="s">
        <v>1629</v>
      </c>
      <c r="D1076" s="449" t="s">
        <v>1549</v>
      </c>
      <c r="E1076" s="1002">
        <v>1</v>
      </c>
      <c r="F1076" s="448">
        <v>7</v>
      </c>
      <c r="G1076" s="448">
        <v>3</v>
      </c>
      <c r="H1076" s="448">
        <v>1</v>
      </c>
      <c r="I1076" s="75" t="s">
        <v>89</v>
      </c>
      <c r="J1076" s="75" t="s">
        <v>1737</v>
      </c>
      <c r="K1076" s="75" t="s">
        <v>1737</v>
      </c>
      <c r="L1076" s="75" t="s">
        <v>1737</v>
      </c>
      <c r="M1076" s="75" t="s">
        <v>89</v>
      </c>
      <c r="N1076" s="75" t="s">
        <v>89</v>
      </c>
      <c r="O1076" s="75" t="s">
        <v>89</v>
      </c>
      <c r="P1076" s="75" t="s">
        <v>89</v>
      </c>
      <c r="Q1076" s="160" t="s">
        <v>1526</v>
      </c>
      <c r="R1076" s="96"/>
      <c r="S1076" s="96">
        <v>36</v>
      </c>
      <c r="T1076" s="175"/>
      <c r="U1076" s="99" t="s">
        <v>1630</v>
      </c>
      <c r="V1076" s="162"/>
      <c r="W1076" s="739">
        <v>7.9</v>
      </c>
      <c r="X1076" s="99"/>
      <c r="Y1076" s="164"/>
      <c r="Z1076" s="160"/>
      <c r="AE1076" s="150">
        <f>IF(A1076="","",(IFERROR(VLOOKUP(A1076,Projecten!A$4:W$2618,5,FALSE),"niet bekend")))</f>
        <v>1</v>
      </c>
      <c r="AF1076" s="972">
        <f t="shared" si="120"/>
        <v>1295.6600000000001</v>
      </c>
      <c r="AG1076" s="1028">
        <f>IF(A1076="","",(IFERROR(VLOOKUP(A1076,Projecten!A$4:W$2618,23,FALSE),"niet bekend")))</f>
        <v>1295.6600000000001</v>
      </c>
      <c r="AH1076" s="1028">
        <f>IF(A1076="","",(IFERROR(VLOOKUP(A1076,Projecten!A$4:W$2618,12,FALSE),"niet bekend")))</f>
        <v>1295.6600000000001</v>
      </c>
      <c r="AI1076" s="1028">
        <f t="shared" si="119"/>
        <v>0</v>
      </c>
    </row>
    <row r="1077" spans="1:35" s="150" customFormat="1" ht="12.75" customHeight="1" x14ac:dyDescent="0.2">
      <c r="A1077" s="117">
        <v>2016367</v>
      </c>
      <c r="B1077" s="446">
        <v>120819</v>
      </c>
      <c r="C1077" s="118" t="s">
        <v>1636</v>
      </c>
      <c r="D1077" s="449" t="s">
        <v>1549</v>
      </c>
      <c r="E1077" s="1002">
        <v>1</v>
      </c>
      <c r="F1077" s="448">
        <v>1</v>
      </c>
      <c r="G1077" s="448">
        <v>1</v>
      </c>
      <c r="H1077" s="448">
        <v>0</v>
      </c>
      <c r="I1077" s="75" t="s">
        <v>89</v>
      </c>
      <c r="J1077" s="75" t="s">
        <v>1737</v>
      </c>
      <c r="K1077" s="75" t="s">
        <v>1737</v>
      </c>
      <c r="L1077" s="75" t="s">
        <v>1737</v>
      </c>
      <c r="M1077" s="75" t="s">
        <v>89</v>
      </c>
      <c r="N1077" s="75" t="s">
        <v>89</v>
      </c>
      <c r="O1077" s="75" t="s">
        <v>89</v>
      </c>
      <c r="P1077" s="75" t="s">
        <v>89</v>
      </c>
      <c r="Q1077" s="160" t="s">
        <v>1526</v>
      </c>
      <c r="R1077" s="96"/>
      <c r="S1077" s="96">
        <v>36</v>
      </c>
      <c r="T1077" s="175"/>
      <c r="U1077" s="99" t="s">
        <v>1630</v>
      </c>
      <c r="V1077" s="162"/>
      <c r="W1077" s="739">
        <v>1.5</v>
      </c>
      <c r="X1077" s="99"/>
      <c r="Y1077" s="164"/>
      <c r="Z1077" s="160"/>
      <c r="AE1077" s="150">
        <f>IF(A1077="","",(IFERROR(VLOOKUP(A1077,Projecten!A$4:W$2618,5,FALSE),"niet bekend")))</f>
        <v>1</v>
      </c>
      <c r="AF1077" s="972">
        <f t="shared" si="120"/>
        <v>172.1</v>
      </c>
      <c r="AG1077" s="1028">
        <f>IF(A1077="","",(IFERROR(VLOOKUP(A1077,Projecten!A$4:W$2618,23,FALSE),"niet bekend")))</f>
        <v>172.1</v>
      </c>
      <c r="AH1077" s="1028">
        <f>IF(A1077="","",(IFERROR(VLOOKUP(A1077,Projecten!A$4:W$2618,12,FALSE),"niet bekend")))</f>
        <v>172.1</v>
      </c>
      <c r="AI1077" s="1028">
        <f t="shared" si="119"/>
        <v>0</v>
      </c>
    </row>
    <row r="1078" spans="1:35" s="150" customFormat="1" ht="12.75" customHeight="1" x14ac:dyDescent="0.2">
      <c r="A1078" s="117">
        <v>2016383</v>
      </c>
      <c r="B1078" s="446">
        <v>120819</v>
      </c>
      <c r="C1078" s="118" t="s">
        <v>1660</v>
      </c>
      <c r="D1078" s="449" t="s">
        <v>1549</v>
      </c>
      <c r="E1078" s="1002">
        <v>1</v>
      </c>
      <c r="F1078" s="448">
        <v>11</v>
      </c>
      <c r="G1078" s="448">
        <v>6</v>
      </c>
      <c r="H1078" s="448">
        <v>2</v>
      </c>
      <c r="I1078" s="75" t="s">
        <v>89</v>
      </c>
      <c r="J1078" s="75" t="s">
        <v>1737</v>
      </c>
      <c r="K1078" s="75" t="s">
        <v>1737</v>
      </c>
      <c r="L1078" s="75" t="s">
        <v>1737</v>
      </c>
      <c r="M1078" s="75" t="s">
        <v>89</v>
      </c>
      <c r="N1078" s="75" t="s">
        <v>89</v>
      </c>
      <c r="O1078" s="75" t="s">
        <v>89</v>
      </c>
      <c r="P1078" s="75" t="s">
        <v>89</v>
      </c>
      <c r="Q1078" s="160" t="s">
        <v>1526</v>
      </c>
      <c r="R1078" s="96"/>
      <c r="S1078" s="96">
        <v>36</v>
      </c>
      <c r="T1078" s="175"/>
      <c r="U1078" s="99" t="s">
        <v>1630</v>
      </c>
      <c r="V1078" s="162"/>
      <c r="W1078" s="739">
        <v>13.7</v>
      </c>
      <c r="X1078" s="99"/>
      <c r="Y1078" s="164"/>
      <c r="Z1078" s="160"/>
      <c r="AE1078" s="150">
        <f>IF(A1078="","",(IFERROR(VLOOKUP(A1078,Projecten!A$4:W$2618,5,FALSE),"niet bekend")))</f>
        <v>1</v>
      </c>
      <c r="AF1078" s="972">
        <f t="shared" si="120"/>
        <v>2117.9499999999998</v>
      </c>
      <c r="AG1078" s="1028">
        <f>IF(A1078="","",(IFERROR(VLOOKUP(A1078,Projecten!A$4:W$2618,23,FALSE),"niet bekend")))</f>
        <v>2117.9499999999998</v>
      </c>
      <c r="AH1078" s="1028">
        <f>IF(A1078="","",(IFERROR(VLOOKUP(A1078,Projecten!A$4:W$2618,12,FALSE),"niet bekend")))</f>
        <v>2117.9499999999998</v>
      </c>
      <c r="AI1078" s="1028">
        <f t="shared" si="119"/>
        <v>0</v>
      </c>
    </row>
    <row r="1079" spans="1:35" ht="12.75" customHeight="1" x14ac:dyDescent="0.2">
      <c r="A1079" s="290"/>
      <c r="B1079" s="314"/>
      <c r="C1079" s="351"/>
      <c r="D1079" s="463"/>
      <c r="E1079" s="999"/>
      <c r="F1079" s="347"/>
      <c r="G1079" s="347"/>
      <c r="H1079" s="347"/>
      <c r="I1079" s="75"/>
      <c r="J1079" s="75"/>
      <c r="K1079" s="75"/>
      <c r="L1079" s="75"/>
      <c r="Q1079" s="5"/>
      <c r="S1079" s="96"/>
      <c r="T1079" s="175"/>
      <c r="W1079" s="716"/>
      <c r="X1079" s="6"/>
      <c r="Y1079" s="81"/>
      <c r="Z1079" s="5"/>
      <c r="AE1079" s="4" t="str">
        <f>IF(A1079="","",(IFERROR(VLOOKUP(A1079,Projecten!A$4:W$2618,5,FALSE),"niet bekend")))</f>
        <v/>
      </c>
      <c r="AF1079" s="973" t="str">
        <f t="shared" si="120"/>
        <v/>
      </c>
      <c r="AG1079" s="1028" t="str">
        <f>IF(A1079="","",(IFERROR(VLOOKUP(A1079,Projecten!A$4:W$2618,23,FALSE),"niet bekend")))</f>
        <v/>
      </c>
      <c r="AH1079" s="1028" t="str">
        <f>IF(A1079="","",(IFERROR(VLOOKUP(A1079,Projecten!A$4:W$2618,12,FALSE),"niet bekend")))</f>
        <v/>
      </c>
      <c r="AI1079" s="1026" t="str">
        <f t="shared" si="119"/>
        <v/>
      </c>
    </row>
    <row r="1080" spans="1:35" s="4" customFormat="1" ht="12.75" customHeight="1" x14ac:dyDescent="0.2">
      <c r="A1080" s="93" t="s">
        <v>1498</v>
      </c>
      <c r="B1080" s="1492">
        <v>120811</v>
      </c>
      <c r="C1080" s="398" t="s">
        <v>1458</v>
      </c>
      <c r="D1080" s="1" t="s">
        <v>441</v>
      </c>
      <c r="E1080" s="1990">
        <v>0</v>
      </c>
      <c r="F1080" s="392">
        <v>3</v>
      </c>
      <c r="G1080" s="392">
        <v>3</v>
      </c>
      <c r="H1080" s="392">
        <v>0</v>
      </c>
      <c r="I1080" s="76" t="s">
        <v>1737</v>
      </c>
      <c r="J1080" s="41" t="s">
        <v>1737</v>
      </c>
      <c r="K1080" s="41" t="s">
        <v>1737</v>
      </c>
      <c r="L1080" s="41" t="s">
        <v>1737</v>
      </c>
      <c r="M1080" s="41" t="s">
        <v>89</v>
      </c>
      <c r="N1080" s="41" t="s">
        <v>89</v>
      </c>
      <c r="O1080" s="41" t="s">
        <v>89</v>
      </c>
      <c r="P1080" s="41" t="s">
        <v>89</v>
      </c>
      <c r="Q1080" s="272" t="s">
        <v>237</v>
      </c>
      <c r="R1080" s="23"/>
      <c r="S1080" s="23">
        <v>35</v>
      </c>
      <c r="T1080" s="181"/>
      <c r="U1080" s="4" t="s">
        <v>683</v>
      </c>
      <c r="V1080" s="44" t="s">
        <v>1499</v>
      </c>
      <c r="W1080" s="497">
        <v>20</v>
      </c>
      <c r="X1080" s="79"/>
      <c r="Y1080" s="79"/>
      <c r="Z1080" s="714">
        <v>42543</v>
      </c>
      <c r="AE1080" s="4">
        <f>IF(A1080="","",(IFERROR(VLOOKUP(A1080,Projecten!A$4:W$2618,5,FALSE),"niet bekend")))</f>
        <v>0</v>
      </c>
      <c r="AF1080" s="973">
        <f>AH1080</f>
        <v>1685.28</v>
      </c>
      <c r="AG1080" s="1028">
        <f>IF(A1080="","",(IFERROR(VLOOKUP(A1080,Projecten!A$4:W$2618,23,FALSE),"niet bekend")))</f>
        <v>1685.28</v>
      </c>
      <c r="AH1080" s="1028">
        <f>IF(A1080="","",(IFERROR(VLOOKUP(A1080,Projecten!A$4:W$2618,12,FALSE),"niet bekend")))</f>
        <v>1685.28</v>
      </c>
      <c r="AI1080" s="1026">
        <f t="shared" si="119"/>
        <v>0</v>
      </c>
    </row>
    <row r="1081" spans="1:35" s="4" customFormat="1" ht="12.75" customHeight="1" x14ac:dyDescent="0.2">
      <c r="A1081" s="347" t="s">
        <v>1645</v>
      </c>
      <c r="B1081" s="1506">
        <v>120811</v>
      </c>
      <c r="C1081" s="290" t="s">
        <v>1644</v>
      </c>
      <c r="D1081" s="463" t="s">
        <v>441</v>
      </c>
      <c r="E1081" s="999">
        <v>0</v>
      </c>
      <c r="F1081" s="347">
        <v>2</v>
      </c>
      <c r="G1081" s="347">
        <v>6</v>
      </c>
      <c r="H1081" s="347">
        <v>0</v>
      </c>
      <c r="I1081" s="7" t="s">
        <v>1737</v>
      </c>
      <c r="J1081" s="7" t="s">
        <v>1737</v>
      </c>
      <c r="K1081" s="7" t="s">
        <v>1737</v>
      </c>
      <c r="L1081" s="7" t="s">
        <v>1737</v>
      </c>
      <c r="M1081" s="7" t="s">
        <v>89</v>
      </c>
      <c r="N1081" s="7" t="s">
        <v>89</v>
      </c>
      <c r="O1081" s="7" t="s">
        <v>89</v>
      </c>
      <c r="P1081" s="7" t="s">
        <v>89</v>
      </c>
      <c r="Q1081" s="272" t="s">
        <v>237</v>
      </c>
      <c r="R1081" s="23"/>
      <c r="S1081" s="23">
        <v>36</v>
      </c>
      <c r="T1081" s="181"/>
      <c r="U1081" s="4" t="s">
        <v>683</v>
      </c>
      <c r="V1081" s="4" t="s">
        <v>1646</v>
      </c>
      <c r="W1081" s="25">
        <v>7.5</v>
      </c>
      <c r="X1081" s="80"/>
      <c r="Y1081" s="82"/>
      <c r="Z1081" s="714"/>
      <c r="AE1081" s="4">
        <f>IF(A1081="","",(IFERROR(VLOOKUP(A1081,Projecten!A$4:W$2618,5,FALSE),"niet bekend")))</f>
        <v>0</v>
      </c>
      <c r="AF1081" s="973">
        <f>AH1081</f>
        <v>848</v>
      </c>
      <c r="AG1081" s="1028">
        <f>IF(A1081="","",(IFERROR(VLOOKUP(A1081,Projecten!A$4:W$2618,23,FALSE),"niet bekend")))</f>
        <v>848</v>
      </c>
      <c r="AH1081" s="1028">
        <f>IF(A1081="","",(IFERROR(VLOOKUP(A1081,Projecten!A$4:W$2618,12,FALSE),"niet bekend")))</f>
        <v>848</v>
      </c>
      <c r="AI1081" s="1026">
        <f t="shared" si="119"/>
        <v>0</v>
      </c>
    </row>
    <row r="1082" spans="1:35" s="38" customFormat="1" ht="12.75" customHeight="1" x14ac:dyDescent="0.2">
      <c r="A1082" s="30"/>
      <c r="B1082" s="1491"/>
      <c r="C1082" s="31"/>
      <c r="D1082" s="31"/>
      <c r="E1082" s="32"/>
      <c r="F1082" s="31"/>
      <c r="G1082" s="31"/>
      <c r="H1082" s="31"/>
      <c r="I1082" s="32"/>
      <c r="J1082" s="32"/>
      <c r="K1082" s="32"/>
      <c r="L1082" s="32"/>
      <c r="M1082" s="32"/>
      <c r="N1082" s="32"/>
      <c r="O1082" s="32"/>
      <c r="P1082" s="32"/>
      <c r="Q1082" s="527"/>
      <c r="R1082" s="33"/>
      <c r="S1082" s="1198"/>
      <c r="T1082" s="176"/>
      <c r="U1082" s="35"/>
      <c r="V1082" s="35"/>
      <c r="W1082" s="35"/>
      <c r="X1082" s="83"/>
      <c r="Y1082" s="84"/>
      <c r="Z1082" s="36"/>
      <c r="AA1082" s="608" t="s">
        <v>1332</v>
      </c>
      <c r="AB1082" s="608" t="s">
        <v>1269</v>
      </c>
      <c r="AC1082" s="608" t="s">
        <v>1333</v>
      </c>
      <c r="AF1082" s="983"/>
      <c r="AG1082" s="1030"/>
      <c r="AH1082" s="1030"/>
      <c r="AI1082" s="1030"/>
    </row>
    <row r="1083" spans="1:35" s="957" customFormat="1" ht="12.75" customHeight="1" x14ac:dyDescent="0.2">
      <c r="A1083" s="1007"/>
      <c r="B1083" s="1489"/>
      <c r="C1083" s="1008">
        <f>SUM(F1083:H1083)</f>
        <v>318</v>
      </c>
      <c r="D1083" s="1009"/>
      <c r="E1083" s="1010">
        <f>SUM(E1084:E1112)</f>
        <v>19</v>
      </c>
      <c r="F1083" s="1009">
        <f>SUM(F1084:F1112)</f>
        <v>169</v>
      </c>
      <c r="G1083" s="1009">
        <f>SUM(G1084:G1112)</f>
        <v>99</v>
      </c>
      <c r="H1083" s="1009">
        <f>SUM(H1084:H1112)</f>
        <v>50</v>
      </c>
      <c r="I1083" s="1010"/>
      <c r="J1083" s="1010"/>
      <c r="K1083" s="1010"/>
      <c r="L1083" s="1010"/>
      <c r="M1083" s="1010"/>
      <c r="N1083" s="1010"/>
      <c r="O1083" s="1010"/>
      <c r="P1083" s="1010"/>
      <c r="Q1083" s="1012">
        <v>36</v>
      </c>
      <c r="R1083" s="1043"/>
      <c r="S1083" s="1199"/>
      <c r="T1083" s="1013"/>
      <c r="U1083" s="1014"/>
      <c r="V1083" s="1015">
        <f>SUM(W1083:W1112)</f>
        <v>386.2000000000001</v>
      </c>
      <c r="W1083" s="960"/>
      <c r="X1083" s="960">
        <v>340.5</v>
      </c>
      <c r="Y1083" s="961">
        <f>V1083-X1083</f>
        <v>45.700000000000102</v>
      </c>
      <c r="Z1083" s="956"/>
      <c r="AA1083" s="957">
        <v>604.5</v>
      </c>
      <c r="AB1083" s="957">
        <v>244.5</v>
      </c>
      <c r="AC1083" s="957">
        <f>AA1083-AB1083</f>
        <v>360</v>
      </c>
      <c r="AD1083" s="959"/>
      <c r="AE1083" s="1038" t="str">
        <f>IF(A1083="","",(IFERROR(VLOOKUP(A1083,Projecten!A$4:W$2618,5,FALSE),"niet bekend")))</f>
        <v/>
      </c>
      <c r="AF1083" s="1037">
        <f>SUM(AF1084:AF1112)</f>
        <v>54988.67</v>
      </c>
      <c r="AG1083" s="1027" t="str">
        <f>IF(A1083="","",(IFERROR(VLOOKUP(A1083,Projecten!A$4:W$2618,23,FALSE),"niet bekend")))</f>
        <v/>
      </c>
      <c r="AH1083" s="1027" t="str">
        <f>IF(A1083="","",(IFERROR(VLOOKUP(A1083,Projecten!A$4:W$2618,12,FALSE),"niet bekend")))</f>
        <v/>
      </c>
      <c r="AI1083" s="1027"/>
    </row>
    <row r="1084" spans="1:35" ht="12.75" customHeight="1" x14ac:dyDescent="0.2">
      <c r="A1084" s="347"/>
      <c r="B1084" s="291"/>
      <c r="C1084" s="6"/>
      <c r="D1084" s="291"/>
      <c r="E1084" s="1958"/>
      <c r="F1084" s="291"/>
      <c r="G1084" s="291"/>
      <c r="H1084" s="291"/>
      <c r="I1084" s="29"/>
      <c r="J1084" s="29"/>
      <c r="K1084" s="29"/>
      <c r="L1084" s="29"/>
      <c r="M1084" s="29"/>
      <c r="N1084" s="29"/>
      <c r="O1084" s="29"/>
      <c r="P1084" s="29"/>
      <c r="Q1084" s="5" t="s">
        <v>1509</v>
      </c>
      <c r="S1084" s="23"/>
      <c r="V1084" s="600" t="s">
        <v>1397</v>
      </c>
      <c r="W1084" s="25"/>
      <c r="X1084" s="6"/>
      <c r="Y1084" s="6"/>
      <c r="Z1084" s="5"/>
      <c r="AE1084" s="4" t="str">
        <f>IF(A1084="","",(IFERROR(VLOOKUP(A1084,Projecten!A$4:W$2618,5,FALSE),"niet bekend")))</f>
        <v/>
      </c>
      <c r="AF1084" s="973" t="str">
        <f t="shared" ref="AF1084:AF1097" si="121">IF(AE1084="","",(E1084/AE1084*AH1084))</f>
        <v/>
      </c>
      <c r="AG1084" s="1028" t="str">
        <f>IF(A1084="","",(IFERROR(VLOOKUP(A1084,Projecten!A$4:W$2618,23,FALSE),"niet bekend")))</f>
        <v/>
      </c>
      <c r="AH1084" s="1028" t="str">
        <f>IF(A1084="","",(IFERROR(VLOOKUP(A1084,Projecten!A$4:W$2618,12,FALSE),"niet bekend")))</f>
        <v/>
      </c>
      <c r="AI1084" s="1026" t="str">
        <f t="shared" ref="AI1084:AI1111" si="122">IF(AF1084="","",(AH1084-AF1084))</f>
        <v/>
      </c>
    </row>
    <row r="1085" spans="1:35" s="540" customFormat="1" ht="12.75" customHeight="1" x14ac:dyDescent="0.2">
      <c r="B1085" s="625"/>
      <c r="C1085" s="546" t="s">
        <v>1785</v>
      </c>
      <c r="D1085" s="625"/>
      <c r="E1085" s="1982"/>
      <c r="F1085" s="625"/>
      <c r="G1085" s="625"/>
      <c r="H1085" s="625"/>
      <c r="I1085" s="541"/>
      <c r="J1085" s="541"/>
      <c r="K1085" s="541"/>
      <c r="L1085" s="541"/>
      <c r="M1085" s="541"/>
      <c r="N1085" s="541"/>
      <c r="O1085" s="541"/>
      <c r="P1085" s="541"/>
      <c r="Q1085" s="539"/>
      <c r="R1085" s="384"/>
      <c r="S1085" s="543"/>
      <c r="T1085" s="544"/>
      <c r="U1085" s="546"/>
      <c r="V1085" s="761"/>
      <c r="W1085" s="545"/>
      <c r="X1085" s="546"/>
      <c r="Y1085" s="546"/>
      <c r="Z1085" s="539"/>
      <c r="AE1085" s="383" t="str">
        <f>IF(A1085="","",(IFERROR(VLOOKUP(A1085,Projecten!A$4:W$2618,5,FALSE),"niet bekend")))</f>
        <v/>
      </c>
      <c r="AF1085" s="975" t="str">
        <f t="shared" si="121"/>
        <v/>
      </c>
      <c r="AG1085" s="1028" t="str">
        <f>IF(A1085="","",(IFERROR(VLOOKUP(A1085,Projecten!A$4:W$2618,23,FALSE),"niet bekend")))</f>
        <v/>
      </c>
      <c r="AH1085" s="1028" t="str">
        <f>IF(A1085="","",(IFERROR(VLOOKUP(A1085,Projecten!A$4:W$2618,12,FALSE),"niet bekend")))</f>
        <v/>
      </c>
      <c r="AI1085" s="1026" t="str">
        <f t="shared" si="122"/>
        <v/>
      </c>
    </row>
    <row r="1086" spans="1:35" ht="12.75" customHeight="1" x14ac:dyDescent="0.2">
      <c r="A1086" s="347"/>
      <c r="B1086" s="291"/>
      <c r="C1086" s="6"/>
      <c r="D1086" s="291"/>
      <c r="E1086" s="1958"/>
      <c r="F1086" s="291"/>
      <c r="G1086" s="291"/>
      <c r="H1086" s="291"/>
      <c r="I1086" s="29"/>
      <c r="J1086" s="29"/>
      <c r="K1086" s="29"/>
      <c r="L1086" s="29"/>
      <c r="M1086" s="29"/>
      <c r="N1086" s="29"/>
      <c r="O1086" s="29"/>
      <c r="P1086" s="29"/>
      <c r="Q1086" s="5"/>
      <c r="S1086" s="23"/>
      <c r="V1086" s="600"/>
      <c r="W1086" s="25"/>
      <c r="X1086" s="6"/>
      <c r="Y1086" s="6"/>
      <c r="Z1086" s="5"/>
      <c r="AE1086" s="4" t="str">
        <f>IF(A1086="","",(IFERROR(VLOOKUP(A1086,Projecten!A$4:W$2618,5,FALSE),"niet bekend")))</f>
        <v/>
      </c>
      <c r="AF1086" s="973" t="str">
        <f t="shared" si="121"/>
        <v/>
      </c>
      <c r="AG1086" s="1028" t="str">
        <f>IF(A1086="","",(IFERROR(VLOOKUP(A1086,Projecten!A$4:W$2618,23,FALSE),"niet bekend")))</f>
        <v/>
      </c>
      <c r="AH1086" s="1028" t="str">
        <f>IF(A1086="","",(IFERROR(VLOOKUP(A1086,Projecten!A$4:W$2618,12,FALSE),"niet bekend")))</f>
        <v/>
      </c>
      <c r="AI1086" s="1026" t="str">
        <f t="shared" si="122"/>
        <v/>
      </c>
    </row>
    <row r="1087" spans="1:35" s="433" customFormat="1" ht="12.75" customHeight="1" x14ac:dyDescent="0.2">
      <c r="A1087" s="452"/>
      <c r="B1087" s="560"/>
      <c r="C1087" s="763" t="s">
        <v>1826</v>
      </c>
      <c r="D1087" s="561"/>
      <c r="E1087" s="563"/>
      <c r="I1087" s="764"/>
      <c r="J1087" s="764"/>
      <c r="K1087" s="563"/>
      <c r="L1087" s="563"/>
      <c r="M1087" s="563"/>
      <c r="N1087" s="563"/>
      <c r="O1087" s="563"/>
      <c r="P1087" s="563"/>
      <c r="Q1087" s="452"/>
      <c r="R1087" s="384"/>
      <c r="S1087" s="564"/>
      <c r="T1087" s="565"/>
      <c r="U1087" s="566"/>
      <c r="V1087" s="566"/>
      <c r="W1087" s="469">
        <v>2</v>
      </c>
      <c r="X1087" s="566"/>
      <c r="Y1087" s="566"/>
      <c r="Z1087" s="452"/>
      <c r="AE1087" s="383" t="str">
        <f>IF(A1087="","",(IFERROR(VLOOKUP(A1087,Projecten!A$4:W$2618,5,FALSE),"niet bekend")))</f>
        <v/>
      </c>
      <c r="AF1087" s="978" t="str">
        <f t="shared" si="121"/>
        <v/>
      </c>
      <c r="AG1087" s="1028" t="str">
        <f>IF(A1087="","",(IFERROR(VLOOKUP(A1087,Projecten!A$4:W$2618,23,FALSE),"niet bekend")))</f>
        <v/>
      </c>
      <c r="AH1087" s="1028" t="str">
        <f>IF(A1087="","",(IFERROR(VLOOKUP(A1087,Projecten!A$4:W$2618,12,FALSE),"niet bekend")))</f>
        <v/>
      </c>
      <c r="AI1087" s="1026" t="str">
        <f t="shared" si="122"/>
        <v/>
      </c>
    </row>
    <row r="1088" spans="1:35" s="433" customFormat="1" ht="12.75" customHeight="1" x14ac:dyDescent="0.2">
      <c r="A1088" s="452"/>
      <c r="B1088" s="560"/>
      <c r="C1088" s="763" t="s">
        <v>1839</v>
      </c>
      <c r="D1088" s="561"/>
      <c r="E1088" s="563"/>
      <c r="I1088" s="764"/>
      <c r="J1088" s="764"/>
      <c r="K1088" s="563"/>
      <c r="L1088" s="563"/>
      <c r="M1088" s="563"/>
      <c r="N1088" s="563"/>
      <c r="O1088" s="563"/>
      <c r="P1088" s="563"/>
      <c r="Q1088" s="452"/>
      <c r="R1088" s="384"/>
      <c r="S1088" s="564"/>
      <c r="T1088" s="565"/>
      <c r="U1088" s="566"/>
      <c r="V1088" s="566"/>
      <c r="W1088" s="469">
        <v>12</v>
      </c>
      <c r="X1088" s="566"/>
      <c r="Y1088" s="566"/>
      <c r="Z1088" s="452"/>
      <c r="AE1088" s="383" t="str">
        <f>IF(A1088="","",(IFERROR(VLOOKUP(A1088,Projecten!A$4:W$2618,5,FALSE),"niet bekend")))</f>
        <v/>
      </c>
      <c r="AF1088" s="978" t="str">
        <f t="shared" si="121"/>
        <v/>
      </c>
      <c r="AG1088" s="1028" t="str">
        <f>IF(A1088="","",(IFERROR(VLOOKUP(A1088,Projecten!A$4:W$2618,23,FALSE),"niet bekend")))</f>
        <v/>
      </c>
      <c r="AH1088" s="1028" t="str">
        <f>IF(A1088="","",(IFERROR(VLOOKUP(A1088,Projecten!A$4:W$2618,12,FALSE),"niet bekend")))</f>
        <v/>
      </c>
      <c r="AI1088" s="1026" t="str">
        <f t="shared" si="122"/>
        <v/>
      </c>
    </row>
    <row r="1089" spans="1:35" s="433" customFormat="1" ht="12.75" customHeight="1" x14ac:dyDescent="0.2">
      <c r="A1089" s="452"/>
      <c r="B1089" s="560"/>
      <c r="C1089" s="763" t="s">
        <v>1845</v>
      </c>
      <c r="D1089" s="561"/>
      <c r="E1089" s="563"/>
      <c r="I1089" s="764"/>
      <c r="J1089" s="764"/>
      <c r="K1089" s="563"/>
      <c r="L1089" s="563"/>
      <c r="M1089" s="563"/>
      <c r="N1089" s="563"/>
      <c r="O1089" s="563"/>
      <c r="P1089" s="563"/>
      <c r="Q1089" s="452"/>
      <c r="R1089" s="384"/>
      <c r="S1089" s="564"/>
      <c r="T1089" s="565"/>
      <c r="U1089" s="566"/>
      <c r="V1089" s="566"/>
      <c r="W1089" s="469">
        <v>6</v>
      </c>
      <c r="X1089" s="566"/>
      <c r="Y1089" s="566"/>
      <c r="Z1089" s="452"/>
      <c r="AE1089" s="383" t="str">
        <f>IF(A1089="","",(IFERROR(VLOOKUP(A1089,Projecten!A$4:W$2618,5,FALSE),"niet bekend")))</f>
        <v/>
      </c>
      <c r="AF1089" s="978" t="str">
        <f t="shared" si="121"/>
        <v/>
      </c>
      <c r="AG1089" s="1028" t="str">
        <f>IF(A1089="","",(IFERROR(VLOOKUP(A1089,Projecten!A$4:W$2618,23,FALSE),"niet bekend")))</f>
        <v/>
      </c>
      <c r="AH1089" s="1028" t="str">
        <f>IF(A1089="","",(IFERROR(VLOOKUP(A1089,Projecten!A$4:W$2618,12,FALSE),"niet bekend")))</f>
        <v/>
      </c>
      <c r="AI1089" s="1026" t="str">
        <f t="shared" si="122"/>
        <v/>
      </c>
    </row>
    <row r="1090" spans="1:35" s="433" customFormat="1" ht="12.75" customHeight="1" x14ac:dyDescent="0.2">
      <c r="A1090" s="452"/>
      <c r="B1090" s="560"/>
      <c r="C1090" s="763" t="s">
        <v>1846</v>
      </c>
      <c r="D1090" s="561"/>
      <c r="E1090" s="563"/>
      <c r="I1090" s="764"/>
      <c r="J1090" s="764"/>
      <c r="K1090" s="563"/>
      <c r="L1090" s="563"/>
      <c r="M1090" s="563"/>
      <c r="N1090" s="563"/>
      <c r="O1090" s="563"/>
      <c r="P1090" s="563"/>
      <c r="Q1090" s="452"/>
      <c r="R1090" s="384"/>
      <c r="S1090" s="564"/>
      <c r="T1090" s="565"/>
      <c r="U1090" s="566"/>
      <c r="V1090" s="566"/>
      <c r="W1090" s="469">
        <v>8</v>
      </c>
      <c r="X1090" s="566"/>
      <c r="Y1090" s="566"/>
      <c r="Z1090" s="452"/>
      <c r="AE1090" s="383" t="str">
        <f>IF(A1090="","",(IFERROR(VLOOKUP(A1090,Projecten!A$4:W$2618,5,FALSE),"niet bekend")))</f>
        <v/>
      </c>
      <c r="AF1090" s="978" t="str">
        <f t="shared" si="121"/>
        <v/>
      </c>
      <c r="AG1090" s="1028" t="str">
        <f>IF(A1090="","",(IFERROR(VLOOKUP(A1090,Projecten!A$4:W$2618,23,FALSE),"niet bekend")))</f>
        <v/>
      </c>
      <c r="AH1090" s="1028" t="str">
        <f>IF(A1090="","",(IFERROR(VLOOKUP(A1090,Projecten!A$4:W$2618,12,FALSE),"niet bekend")))</f>
        <v/>
      </c>
      <c r="AI1090" s="1026" t="str">
        <f t="shared" si="122"/>
        <v/>
      </c>
    </row>
    <row r="1091" spans="1:35" ht="12.75" customHeight="1" x14ac:dyDescent="0.2">
      <c r="A1091" s="290"/>
      <c r="B1091" s="314"/>
      <c r="C1091" s="351"/>
      <c r="D1091" s="349"/>
      <c r="E1091" s="999"/>
      <c r="F1091" s="347"/>
      <c r="G1091" s="347"/>
      <c r="H1091" s="347"/>
      <c r="I1091" s="75"/>
      <c r="J1091" s="75"/>
      <c r="Q1091" s="5"/>
      <c r="S1091" s="23"/>
      <c r="W1091" s="25"/>
      <c r="X1091" s="6"/>
      <c r="Y1091" s="6"/>
      <c r="Z1091" s="5"/>
      <c r="AE1091" s="4" t="str">
        <f>IF(A1091="","",(IFERROR(VLOOKUP(A1091,Projecten!A$4:W$2618,5,FALSE),"niet bekend")))</f>
        <v/>
      </c>
      <c r="AF1091" s="973" t="str">
        <f t="shared" si="121"/>
        <v/>
      </c>
      <c r="AG1091" s="1028" t="str">
        <f>IF(A1091="","",(IFERROR(VLOOKUP(A1091,Projecten!A$4:W$2618,23,FALSE),"niet bekend")))</f>
        <v/>
      </c>
      <c r="AH1091" s="1028" t="str">
        <f>IF(A1091="","",(IFERROR(VLOOKUP(A1091,Projecten!A$4:W$2618,12,FALSE),"niet bekend")))</f>
        <v/>
      </c>
      <c r="AI1091" s="1026" t="str">
        <f t="shared" si="122"/>
        <v/>
      </c>
    </row>
    <row r="1092" spans="1:35" s="90" customFormat="1" ht="12.75" customHeight="1" x14ac:dyDescent="0.2">
      <c r="A1092" s="117">
        <v>2016356</v>
      </c>
      <c r="B1092" s="446">
        <v>120829</v>
      </c>
      <c r="C1092" s="118">
        <v>545216</v>
      </c>
      <c r="D1092" s="449" t="s">
        <v>68</v>
      </c>
      <c r="E1092" s="1002">
        <v>1</v>
      </c>
      <c r="F1092" s="448">
        <v>9</v>
      </c>
      <c r="G1092" s="448">
        <v>5</v>
      </c>
      <c r="H1092" s="448">
        <v>3</v>
      </c>
      <c r="I1092" s="75" t="s">
        <v>89</v>
      </c>
      <c r="J1092" s="75" t="s">
        <v>1737</v>
      </c>
      <c r="K1092" s="75" t="s">
        <v>1737</v>
      </c>
      <c r="L1092" s="75" t="s">
        <v>1737</v>
      </c>
      <c r="M1092" s="75" t="s">
        <v>89</v>
      </c>
      <c r="N1092" s="75" t="s">
        <v>89</v>
      </c>
      <c r="O1092" s="75" t="s">
        <v>89</v>
      </c>
      <c r="P1092" s="75" t="s">
        <v>89</v>
      </c>
      <c r="Q1092" s="382" t="s">
        <v>1163</v>
      </c>
      <c r="R1092" s="96"/>
      <c r="S1092" s="96">
        <f>IF(T1092&lt;=0,"",(((T1092-'In Productie'!$E$1)/7)+0.6))</f>
        <v>6089.3142857142857</v>
      </c>
      <c r="T1092" s="180">
        <v>42621</v>
      </c>
      <c r="U1092" s="90" t="s">
        <v>278</v>
      </c>
      <c r="W1092" s="612">
        <v>16.100000000000001</v>
      </c>
      <c r="X1092" s="100"/>
      <c r="Y1092" s="752"/>
      <c r="Z1092" s="667">
        <v>42563</v>
      </c>
      <c r="AE1092" s="90">
        <f>IF(A1092="","",(IFERROR(VLOOKUP(A1092,Projecten!A$4:W$2618,5,FALSE),"niet bekend")))</f>
        <v>1</v>
      </c>
      <c r="AF1092" s="972">
        <f t="shared" si="121"/>
        <v>2638</v>
      </c>
      <c r="AG1092" s="1028">
        <f>IF(A1092="","",(IFERROR(VLOOKUP(A1092,Projecten!A$4:W$2618,23,FALSE),"niet bekend")))</f>
        <v>2638</v>
      </c>
      <c r="AH1092" s="1028">
        <f>IF(A1092="","",(IFERROR(VLOOKUP(A1092,Projecten!A$4:W$2618,12,FALSE),"niet bekend")))</f>
        <v>2638</v>
      </c>
      <c r="AI1092" s="1028">
        <f t="shared" si="122"/>
        <v>0</v>
      </c>
    </row>
    <row r="1093" spans="1:35" s="90" customFormat="1" ht="12.75" customHeight="1" x14ac:dyDescent="0.2">
      <c r="A1093" s="690">
        <v>2016321</v>
      </c>
      <c r="B1093" s="1531">
        <v>120823</v>
      </c>
      <c r="C1093" s="93" t="s">
        <v>1517</v>
      </c>
      <c r="D1093" s="751" t="s">
        <v>68</v>
      </c>
      <c r="E1093" s="1998">
        <v>1</v>
      </c>
      <c r="F1093" s="756">
        <v>10</v>
      </c>
      <c r="G1093" s="756">
        <v>3</v>
      </c>
      <c r="H1093" s="756">
        <v>5</v>
      </c>
      <c r="I1093" s="75" t="s">
        <v>89</v>
      </c>
      <c r="J1093" s="75" t="s">
        <v>89</v>
      </c>
      <c r="K1093" s="75" t="s">
        <v>1737</v>
      </c>
      <c r="L1093" s="75" t="s">
        <v>1737</v>
      </c>
      <c r="M1093" s="75" t="s">
        <v>89</v>
      </c>
      <c r="N1093" s="75" t="s">
        <v>89</v>
      </c>
      <c r="O1093" s="75" t="s">
        <v>89</v>
      </c>
      <c r="P1093" s="75" t="s">
        <v>89</v>
      </c>
      <c r="Q1093" s="160" t="s">
        <v>1163</v>
      </c>
      <c r="R1093" s="96"/>
      <c r="S1093" s="96">
        <v>36</v>
      </c>
      <c r="T1093" s="180"/>
      <c r="U1093" s="90" t="s">
        <v>278</v>
      </c>
      <c r="W1093" s="754">
        <v>27.3</v>
      </c>
      <c r="X1093" s="100"/>
      <c r="Y1093" s="116"/>
      <c r="Z1093" s="667">
        <v>42555</v>
      </c>
      <c r="AE1093" s="90">
        <f>IF(A1093="","",(IFERROR(VLOOKUP(A1093,Projecten!A$4:W$2618,5,FALSE),"niet bekend")))</f>
        <v>1</v>
      </c>
      <c r="AF1093" s="972">
        <f t="shared" si="121"/>
        <v>4610</v>
      </c>
      <c r="AG1093" s="1028">
        <f>IF(A1093="","",(IFERROR(VLOOKUP(A1093,Projecten!A$4:W$2618,23,FALSE),"niet bekend")))</f>
        <v>4610</v>
      </c>
      <c r="AH1093" s="1028">
        <f>IF(A1093="","",(IFERROR(VLOOKUP(A1093,Projecten!A$4:W$2618,12,FALSE),"niet bekend")))</f>
        <v>4610</v>
      </c>
      <c r="AI1093" s="1028">
        <f t="shared" si="122"/>
        <v>0</v>
      </c>
    </row>
    <row r="1094" spans="1:35" s="90" customFormat="1" ht="12.75" customHeight="1" x14ac:dyDescent="0.2">
      <c r="A1094" s="117">
        <v>2016366</v>
      </c>
      <c r="B1094" s="1189">
        <v>120831</v>
      </c>
      <c r="C1094" s="118">
        <v>536216</v>
      </c>
      <c r="D1094" s="449" t="s">
        <v>68</v>
      </c>
      <c r="E1094" s="1002">
        <v>1</v>
      </c>
      <c r="F1094" s="448">
        <v>10</v>
      </c>
      <c r="G1094" s="448">
        <v>5</v>
      </c>
      <c r="H1094" s="448">
        <v>3</v>
      </c>
      <c r="I1094" s="75" t="s">
        <v>89</v>
      </c>
      <c r="J1094" s="75" t="s">
        <v>1737</v>
      </c>
      <c r="K1094" s="75" t="s">
        <v>1737</v>
      </c>
      <c r="L1094" s="75" t="s">
        <v>1737</v>
      </c>
      <c r="M1094" s="75" t="s">
        <v>89</v>
      </c>
      <c r="N1094" s="75" t="s">
        <v>89</v>
      </c>
      <c r="O1094" s="75" t="s">
        <v>89</v>
      </c>
      <c r="P1094" s="75" t="s">
        <v>89</v>
      </c>
      <c r="Q1094" s="382" t="s">
        <v>1163</v>
      </c>
      <c r="R1094" s="96"/>
      <c r="S1094" s="96">
        <f>IF(T1094&lt;=0,"",(((T1094-'In Productie'!$E$1)/7)+0.6))</f>
        <v>6089.3142857142857</v>
      </c>
      <c r="T1094" s="180">
        <v>42621</v>
      </c>
      <c r="U1094" s="90" t="s">
        <v>278</v>
      </c>
      <c r="W1094" s="754">
        <v>15.5</v>
      </c>
      <c r="X1094" s="100"/>
      <c r="Y1094" s="752"/>
      <c r="Z1094" s="667">
        <v>42564</v>
      </c>
      <c r="AE1094" s="90">
        <f>IF(A1094="","",(IFERROR(VLOOKUP(A1094,Projecten!A$4:W$2618,5,FALSE),"niet bekend")))</f>
        <v>1</v>
      </c>
      <c r="AF1094" s="972">
        <f t="shared" si="121"/>
        <v>2010</v>
      </c>
      <c r="AG1094" s="1028">
        <f>IF(A1094="","",(IFERROR(VLOOKUP(A1094,Projecten!A$4:W$2618,23,FALSE),"niet bekend")))</f>
        <v>2010</v>
      </c>
      <c r="AH1094" s="1028">
        <f>IF(A1094="","",(IFERROR(VLOOKUP(A1094,Projecten!A$4:W$2618,12,FALSE),"niet bekend")))</f>
        <v>2010</v>
      </c>
      <c r="AI1094" s="1028">
        <f t="shared" si="122"/>
        <v>0</v>
      </c>
    </row>
    <row r="1095" spans="1:35" s="90" customFormat="1" ht="12.75" customHeight="1" x14ac:dyDescent="0.2">
      <c r="A1095" s="117">
        <v>2016368</v>
      </c>
      <c r="B1095" s="1189">
        <v>120831</v>
      </c>
      <c r="C1095" s="118">
        <v>566416</v>
      </c>
      <c r="D1095" s="449" t="s">
        <v>68</v>
      </c>
      <c r="E1095" s="1002">
        <v>1</v>
      </c>
      <c r="F1095" s="448">
        <v>7</v>
      </c>
      <c r="G1095" s="448">
        <v>5</v>
      </c>
      <c r="H1095" s="448">
        <v>4</v>
      </c>
      <c r="I1095" s="75" t="s">
        <v>89</v>
      </c>
      <c r="J1095" s="75" t="s">
        <v>1737</v>
      </c>
      <c r="K1095" s="75" t="s">
        <v>1737</v>
      </c>
      <c r="L1095" s="75" t="s">
        <v>1737</v>
      </c>
      <c r="M1095" s="75" t="s">
        <v>89</v>
      </c>
      <c r="N1095" s="75" t="s">
        <v>89</v>
      </c>
      <c r="O1095" s="75" t="s">
        <v>89</v>
      </c>
      <c r="P1095" s="75" t="s">
        <v>89</v>
      </c>
      <c r="Q1095" s="382" t="s">
        <v>1163</v>
      </c>
      <c r="R1095" s="96"/>
      <c r="S1095" s="96">
        <f>IF(T1095&lt;=0,"",(((T1095-'In Productie'!$E$1)/7)+0.6))</f>
        <v>6090.3142857142857</v>
      </c>
      <c r="T1095" s="180">
        <v>42628</v>
      </c>
      <c r="U1095" s="90" t="s">
        <v>278</v>
      </c>
      <c r="W1095" s="612">
        <v>15.1</v>
      </c>
      <c r="X1095" s="100"/>
      <c r="Y1095" s="752"/>
      <c r="Z1095" s="667"/>
      <c r="AE1095" s="90">
        <f>IF(A1095="","",(IFERROR(VLOOKUP(A1095,Projecten!A$4:W$2618,5,FALSE),"niet bekend")))</f>
        <v>1</v>
      </c>
      <c r="AF1095" s="972">
        <f t="shared" si="121"/>
        <v>2001</v>
      </c>
      <c r="AG1095" s="1028">
        <f>IF(A1095="","",(IFERROR(VLOOKUP(A1095,Projecten!A$4:W$2618,23,FALSE),"niet bekend")))</f>
        <v>2001</v>
      </c>
      <c r="AH1095" s="1028">
        <f>IF(A1095="","",(IFERROR(VLOOKUP(A1095,Projecten!A$4:W$2618,12,FALSE),"niet bekend")))</f>
        <v>2001</v>
      </c>
      <c r="AI1095" s="1028">
        <f t="shared" si="122"/>
        <v>0</v>
      </c>
    </row>
    <row r="1096" spans="1:35" s="90" customFormat="1" ht="12.75" customHeight="1" x14ac:dyDescent="0.2">
      <c r="A1096" s="117">
        <v>2016363</v>
      </c>
      <c r="B1096" s="1189">
        <v>120829</v>
      </c>
      <c r="C1096" s="118">
        <v>580616</v>
      </c>
      <c r="D1096" s="449" t="s">
        <v>68</v>
      </c>
      <c r="E1096" s="1002">
        <v>1</v>
      </c>
      <c r="F1096" s="448">
        <v>12</v>
      </c>
      <c r="G1096" s="448">
        <v>6</v>
      </c>
      <c r="H1096" s="448">
        <v>4</v>
      </c>
      <c r="I1096" s="75" t="s">
        <v>89</v>
      </c>
      <c r="J1096" s="75" t="s">
        <v>1737</v>
      </c>
      <c r="K1096" s="75" t="s">
        <v>1737</v>
      </c>
      <c r="L1096" s="75" t="s">
        <v>1737</v>
      </c>
      <c r="M1096" s="75" t="s">
        <v>89</v>
      </c>
      <c r="N1096" s="75" t="s">
        <v>89</v>
      </c>
      <c r="O1096" s="75" t="s">
        <v>89</v>
      </c>
      <c r="P1096" s="75" t="s">
        <v>89</v>
      </c>
      <c r="Q1096" s="382" t="s">
        <v>1163</v>
      </c>
      <c r="R1096" s="96"/>
      <c r="S1096" s="96">
        <f>IF(T1096&lt;=0,"",(((T1096-'In Productie'!$E$1)/7)+0.6))</f>
        <v>6089.3142857142857</v>
      </c>
      <c r="T1096" s="180">
        <v>42621</v>
      </c>
      <c r="U1096" s="90" t="s">
        <v>278</v>
      </c>
      <c r="W1096" s="754">
        <v>23.9</v>
      </c>
      <c r="X1096" s="100"/>
      <c r="Y1096" s="752"/>
      <c r="Z1096" s="667">
        <v>42563</v>
      </c>
      <c r="AE1096" s="90">
        <f>IF(A1096="","",(IFERROR(VLOOKUP(A1096,Projecten!A$4:W$2618,5,FALSE),"niet bekend")))</f>
        <v>1</v>
      </c>
      <c r="AF1096" s="972">
        <f t="shared" si="121"/>
        <v>3610</v>
      </c>
      <c r="AG1096" s="1028">
        <f>IF(A1096="","",(IFERROR(VLOOKUP(A1096,Projecten!A$4:W$2618,23,FALSE),"niet bekend")))</f>
        <v>3610</v>
      </c>
      <c r="AH1096" s="1028">
        <f>IF(A1096="","",(IFERROR(VLOOKUP(A1096,Projecten!A$4:W$2618,12,FALSE),"niet bekend")))</f>
        <v>3610</v>
      </c>
      <c r="AI1096" s="1028">
        <f t="shared" si="122"/>
        <v>0</v>
      </c>
    </row>
    <row r="1097" spans="1:35" s="90" customFormat="1" ht="12.75" customHeight="1" x14ac:dyDescent="0.2">
      <c r="A1097" s="117">
        <v>2016364</v>
      </c>
      <c r="B1097" s="1189">
        <v>120832</v>
      </c>
      <c r="C1097" s="118" t="s">
        <v>1633</v>
      </c>
      <c r="D1097" s="449" t="s">
        <v>68</v>
      </c>
      <c r="E1097" s="1002">
        <v>1</v>
      </c>
      <c r="F1097" s="448">
        <v>17</v>
      </c>
      <c r="G1097" s="448">
        <v>10</v>
      </c>
      <c r="H1097" s="448">
        <v>3</v>
      </c>
      <c r="I1097" s="75" t="s">
        <v>89</v>
      </c>
      <c r="J1097" s="75" t="s">
        <v>1737</v>
      </c>
      <c r="K1097" s="75" t="s">
        <v>1737</v>
      </c>
      <c r="L1097" s="75" t="s">
        <v>1737</v>
      </c>
      <c r="M1097" s="75" t="s">
        <v>89</v>
      </c>
      <c r="N1097" s="75" t="s">
        <v>89</v>
      </c>
      <c r="O1097" s="75" t="s">
        <v>89</v>
      </c>
      <c r="P1097" s="75" t="s">
        <v>89</v>
      </c>
      <c r="Q1097" s="382" t="s">
        <v>1163</v>
      </c>
      <c r="R1097" s="96"/>
      <c r="S1097" s="96">
        <f>IF(T1097&lt;=0,"",(((T1097-'In Productie'!$E$1)/7)+0.6))</f>
        <v>6090.3142857142857</v>
      </c>
      <c r="T1097" s="180">
        <v>42628</v>
      </c>
      <c r="U1097" s="90" t="s">
        <v>278</v>
      </c>
      <c r="W1097" s="612">
        <v>40.200000000000003</v>
      </c>
      <c r="X1097" s="100"/>
      <c r="Y1097" s="752"/>
      <c r="Z1097" s="667">
        <v>42563</v>
      </c>
      <c r="AE1097" s="90">
        <f>IF(A1097="","",(IFERROR(VLOOKUP(A1097,Projecten!A$4:W$2618,5,FALSE),"niet bekend")))</f>
        <v>1</v>
      </c>
      <c r="AF1097" s="972">
        <f t="shared" si="121"/>
        <v>4928.29</v>
      </c>
      <c r="AG1097" s="1028">
        <f>IF(A1097="","",(IFERROR(VLOOKUP(A1097,Projecten!A$4:W$2618,23,FALSE),"niet bekend")))</f>
        <v>4928.29</v>
      </c>
      <c r="AH1097" s="1028">
        <f>IF(A1097="","",(IFERROR(VLOOKUP(A1097,Projecten!A$4:W$2618,12,FALSE),"niet bekend")))</f>
        <v>4928.29</v>
      </c>
      <c r="AI1097" s="1028">
        <f t="shared" si="122"/>
        <v>0</v>
      </c>
    </row>
    <row r="1098" spans="1:35" s="150" customFormat="1" ht="12.75" customHeight="1" x14ac:dyDescent="0.2">
      <c r="A1098" s="93">
        <v>2016398</v>
      </c>
      <c r="B1098" s="1532">
        <v>120833</v>
      </c>
      <c r="C1098" s="93">
        <v>238209</v>
      </c>
      <c r="D1098" s="94" t="s">
        <v>68</v>
      </c>
      <c r="E1098" s="91">
        <v>0</v>
      </c>
      <c r="F1098" s="94">
        <v>1</v>
      </c>
      <c r="G1098" s="94">
        <v>1</v>
      </c>
      <c r="H1098" s="94">
        <v>0</v>
      </c>
      <c r="I1098" s="75"/>
      <c r="J1098" s="75"/>
      <c r="K1098" s="75"/>
      <c r="L1098" s="75"/>
      <c r="M1098" s="75" t="s">
        <v>89</v>
      </c>
      <c r="N1098" s="75" t="s">
        <v>89</v>
      </c>
      <c r="O1098" s="75" t="s">
        <v>89</v>
      </c>
      <c r="P1098" s="75" t="s">
        <v>89</v>
      </c>
      <c r="Q1098" s="160" t="s">
        <v>1163</v>
      </c>
      <c r="R1098" s="96"/>
      <c r="S1098" s="96">
        <f>IF(T1098&lt;=0,"",(((T1098-'In Productie'!$E$1)/7)+0.6))</f>
        <v>6090.3142857142857</v>
      </c>
      <c r="T1098" s="175">
        <v>42628</v>
      </c>
      <c r="U1098" s="99" t="s">
        <v>278</v>
      </c>
      <c r="V1098" s="99"/>
      <c r="W1098" s="97">
        <v>1.4</v>
      </c>
      <c r="X1098" s="99"/>
      <c r="Y1098" s="99"/>
      <c r="Z1098" s="160"/>
      <c r="AE1098" s="150">
        <f>IF(A1098="","",(IFERROR(VLOOKUP(A1098,Projecten!A$4:W$2618,5,FALSE),"niet bekend")))</f>
        <v>0</v>
      </c>
      <c r="AF1098" s="972">
        <f t="shared" ref="AF1098:AF1111" si="123">IF(AE1098="","",(IF(E1098=0,AH1098,(E1098/AE1098*AH1098))))</f>
        <v>170</v>
      </c>
      <c r="AG1098" s="1028">
        <f>IF(A1098="","",(IFERROR(VLOOKUP(A1098,Projecten!A$4:W$2618,23,FALSE),"niet bekend")))</f>
        <v>170</v>
      </c>
      <c r="AH1098" s="1028">
        <f>IF(A1098="","",(IFERROR(VLOOKUP(A1098,Projecten!A$4:W$2618,12,FALSE),"niet bekend")))</f>
        <v>170</v>
      </c>
      <c r="AI1098" s="1028">
        <f t="shared" si="122"/>
        <v>0</v>
      </c>
    </row>
    <row r="1099" spans="1:35" s="150" customFormat="1" ht="12.75" customHeight="1" x14ac:dyDescent="0.2">
      <c r="A1099" s="117">
        <v>2016308</v>
      </c>
      <c r="B1099" s="1533">
        <v>120845</v>
      </c>
      <c r="C1099" s="118" t="s">
        <v>329</v>
      </c>
      <c r="D1099" s="119" t="s">
        <v>68</v>
      </c>
      <c r="E1099" s="1002">
        <v>1</v>
      </c>
      <c r="F1099" s="738">
        <v>7</v>
      </c>
      <c r="G1099" s="738">
        <v>0</v>
      </c>
      <c r="H1099" s="738">
        <v>0</v>
      </c>
      <c r="I1099" s="75" t="s">
        <v>89</v>
      </c>
      <c r="J1099" s="75" t="s">
        <v>1737</v>
      </c>
      <c r="K1099" s="75" t="s">
        <v>1737</v>
      </c>
      <c r="L1099" s="75" t="s">
        <v>1737</v>
      </c>
      <c r="M1099" s="75" t="s">
        <v>89</v>
      </c>
      <c r="N1099" s="75" t="s">
        <v>89</v>
      </c>
      <c r="O1099" s="75" t="s">
        <v>89</v>
      </c>
      <c r="P1099" s="75" t="s">
        <v>89</v>
      </c>
      <c r="Q1099" s="160" t="s">
        <v>1526</v>
      </c>
      <c r="R1099" s="96"/>
      <c r="S1099" s="96">
        <v>37</v>
      </c>
      <c r="T1099" s="175"/>
      <c r="U1099" s="99" t="s">
        <v>278</v>
      </c>
      <c r="V1099" s="99" t="s">
        <v>1624</v>
      </c>
      <c r="W1099" s="97">
        <v>4.5</v>
      </c>
      <c r="X1099" s="99"/>
      <c r="Y1099" s="99"/>
      <c r="Z1099" s="160"/>
      <c r="AE1099" s="150">
        <f>IF(A1099="","",(IFERROR(VLOOKUP(A1099,Projecten!A$4:W$2618,5,FALSE),"niet bekend")))</f>
        <v>1</v>
      </c>
      <c r="AF1099" s="972">
        <f t="shared" si="123"/>
        <v>539.09</v>
      </c>
      <c r="AG1099" s="1028">
        <f>IF(A1099="","",(IFERROR(VLOOKUP(A1099,Projecten!A$4:W$2618,23,FALSE),"niet bekend")))</f>
        <v>539.09</v>
      </c>
      <c r="AH1099" s="1028">
        <f>IF(A1099="","",(IFERROR(VLOOKUP(A1099,Projecten!A$4:W$2618,12,FALSE),"niet bekend")))</f>
        <v>539.09</v>
      </c>
      <c r="AI1099" s="1028">
        <f t="shared" si="122"/>
        <v>0</v>
      </c>
    </row>
    <row r="1100" spans="1:35" s="150" customFormat="1" ht="12.75" customHeight="1" x14ac:dyDescent="0.2">
      <c r="A1100" s="117">
        <v>2016374</v>
      </c>
      <c r="B1100" s="1189">
        <v>120833</v>
      </c>
      <c r="C1100" s="118">
        <v>580416</v>
      </c>
      <c r="D1100" s="119" t="s">
        <v>68</v>
      </c>
      <c r="E1100" s="1002">
        <v>1</v>
      </c>
      <c r="F1100" s="738">
        <v>9</v>
      </c>
      <c r="G1100" s="738">
        <v>7</v>
      </c>
      <c r="H1100" s="738">
        <v>3</v>
      </c>
      <c r="I1100" s="75" t="s">
        <v>89</v>
      </c>
      <c r="J1100" s="75" t="s">
        <v>1737</v>
      </c>
      <c r="K1100" s="75" t="s">
        <v>1737</v>
      </c>
      <c r="L1100" s="75" t="s">
        <v>1737</v>
      </c>
      <c r="M1100" s="75" t="s">
        <v>89</v>
      </c>
      <c r="N1100" s="75" t="s">
        <v>89</v>
      </c>
      <c r="O1100" s="75" t="s">
        <v>89</v>
      </c>
      <c r="P1100" s="75" t="s">
        <v>89</v>
      </c>
      <c r="Q1100" s="160" t="s">
        <v>1163</v>
      </c>
      <c r="R1100" s="96"/>
      <c r="S1100" s="96">
        <f>IF(T1100&lt;=0,"",(((T1100-'In Productie'!$E$1)/7)+0.6))</f>
        <v>6090.3142857142857</v>
      </c>
      <c r="T1100" s="175">
        <v>42628</v>
      </c>
      <c r="U1100" s="99" t="s">
        <v>278</v>
      </c>
      <c r="V1100" s="99"/>
      <c r="W1100" s="97">
        <v>16.8</v>
      </c>
      <c r="X1100" s="99"/>
      <c r="Y1100" s="99"/>
      <c r="Z1100" s="160"/>
      <c r="AE1100" s="150">
        <f>IF(A1100="","",(IFERROR(VLOOKUP(A1100,Projecten!A$4:W$2618,5,FALSE),"niet bekend")))</f>
        <v>1</v>
      </c>
      <c r="AF1100" s="972">
        <f t="shared" si="123"/>
        <v>2456</v>
      </c>
      <c r="AG1100" s="1028">
        <f>IF(A1100="","",(IFERROR(VLOOKUP(A1100,Projecten!A$4:W$2618,23,FALSE),"niet bekend")))</f>
        <v>2456</v>
      </c>
      <c r="AH1100" s="1028">
        <f>IF(A1100="","",(IFERROR(VLOOKUP(A1100,Projecten!A$4:W$2618,12,FALSE),"niet bekend")))</f>
        <v>2456</v>
      </c>
      <c r="AI1100" s="1028">
        <f t="shared" si="122"/>
        <v>0</v>
      </c>
    </row>
    <row r="1101" spans="1:35" s="90" customFormat="1" ht="12.75" customHeight="1" x14ac:dyDescent="0.2">
      <c r="A1101" s="117" t="s">
        <v>1683</v>
      </c>
      <c r="B1101" s="446">
        <v>120830</v>
      </c>
      <c r="C1101" s="118" t="s">
        <v>1623</v>
      </c>
      <c r="D1101" s="449" t="s">
        <v>68</v>
      </c>
      <c r="E1101" s="1002">
        <v>1</v>
      </c>
      <c r="F1101" s="448">
        <v>8</v>
      </c>
      <c r="G1101" s="448">
        <v>4</v>
      </c>
      <c r="H1101" s="448">
        <v>3</v>
      </c>
      <c r="I1101" s="75" t="s">
        <v>89</v>
      </c>
      <c r="J1101" s="75" t="s">
        <v>89</v>
      </c>
      <c r="K1101" s="75" t="s">
        <v>89</v>
      </c>
      <c r="L1101" s="75" t="s">
        <v>1737</v>
      </c>
      <c r="M1101" s="75" t="s">
        <v>89</v>
      </c>
      <c r="N1101" s="75" t="s">
        <v>89</v>
      </c>
      <c r="O1101" s="75" t="s">
        <v>89</v>
      </c>
      <c r="P1101" s="75" t="s">
        <v>89</v>
      </c>
      <c r="Q1101" s="382" t="s">
        <v>1163</v>
      </c>
      <c r="R1101" s="96"/>
      <c r="S1101" s="96">
        <f>IF(T1101&lt;=0,"",(((T1101-'In Productie'!$E$1)/7)+0.6))</f>
        <v>6089.3142857142857</v>
      </c>
      <c r="T1101" s="180">
        <v>42621</v>
      </c>
      <c r="U1101" s="90" t="s">
        <v>278</v>
      </c>
      <c r="V1101" s="90" t="s">
        <v>1162</v>
      </c>
      <c r="W1101" s="612">
        <v>21.4</v>
      </c>
      <c r="X1101" s="100"/>
      <c r="Y1101" s="752"/>
      <c r="Z1101" s="667">
        <v>42563</v>
      </c>
      <c r="AE1101" s="90">
        <f>IF(A1101="","",(IFERROR(VLOOKUP(A1101,Projecten!A$4:W$2618,5,FALSE),"niet bekend")))</f>
        <v>1</v>
      </c>
      <c r="AF1101" s="972">
        <f t="shared" si="123"/>
        <v>5046.84</v>
      </c>
      <c r="AG1101" s="1028">
        <f>IF(A1101="","",(IFERROR(VLOOKUP(A1101,Projecten!A$4:W$2618,23,FALSE),"niet bekend")))</f>
        <v>5046.84</v>
      </c>
      <c r="AH1101" s="1028">
        <f>IF(A1101="","",(IFERROR(VLOOKUP(A1101,Projecten!A$4:W$2618,12,FALSE),"niet bekend")))</f>
        <v>5046.84</v>
      </c>
      <c r="AI1101" s="1028">
        <f t="shared" si="122"/>
        <v>0</v>
      </c>
    </row>
    <row r="1102" spans="1:35" s="150" customFormat="1" ht="12.75" customHeight="1" x14ac:dyDescent="0.2">
      <c r="A1102" s="93"/>
      <c r="B1102" s="1534"/>
      <c r="C1102" s="93"/>
      <c r="D1102" s="94"/>
      <c r="E1102" s="91"/>
      <c r="F1102" s="94"/>
      <c r="G1102" s="94"/>
      <c r="H1102" s="94"/>
      <c r="I1102" s="75"/>
      <c r="J1102" s="75"/>
      <c r="K1102" s="75"/>
      <c r="L1102" s="75"/>
      <c r="M1102" s="75"/>
      <c r="N1102" s="75"/>
      <c r="O1102" s="75"/>
      <c r="P1102" s="75"/>
      <c r="Q1102" s="160"/>
      <c r="R1102" s="96"/>
      <c r="S1102" s="96"/>
      <c r="T1102" s="175"/>
      <c r="U1102" s="99"/>
      <c r="V1102" s="99"/>
      <c r="W1102" s="97"/>
      <c r="X1102" s="99"/>
      <c r="Y1102" s="99"/>
      <c r="Z1102" s="160"/>
      <c r="AE1102" s="150" t="str">
        <f>IF(A1102="","",(IFERROR(VLOOKUP(A1102,Projecten!A$4:W$2618,5,FALSE),"niet bekend")))</f>
        <v/>
      </c>
      <c r="AF1102" s="972" t="str">
        <f t="shared" si="123"/>
        <v/>
      </c>
      <c r="AG1102" s="1028" t="str">
        <f>IF(A1102="","",(IFERROR(VLOOKUP(A1102,Projecten!A$4:W$2618,23,FALSE),"niet bekend")))</f>
        <v/>
      </c>
      <c r="AH1102" s="1028" t="str">
        <f>IF(A1102="","",(IFERROR(VLOOKUP(A1102,Projecten!A$4:W$2618,12,FALSE),"niet bekend")))</f>
        <v/>
      </c>
      <c r="AI1102" s="1028" t="str">
        <f t="shared" si="122"/>
        <v/>
      </c>
    </row>
    <row r="1103" spans="1:35" s="150" customFormat="1" ht="12.75" customHeight="1" x14ac:dyDescent="0.2">
      <c r="A1103" s="93"/>
      <c r="B1103" s="445"/>
      <c r="C1103" s="93"/>
      <c r="D1103" s="94"/>
      <c r="E1103" s="91"/>
      <c r="F1103" s="94"/>
      <c r="G1103" s="94"/>
      <c r="H1103" s="94"/>
      <c r="I1103" s="75"/>
      <c r="J1103" s="75"/>
      <c r="K1103" s="75"/>
      <c r="L1103" s="75"/>
      <c r="M1103" s="75"/>
      <c r="N1103" s="75"/>
      <c r="O1103" s="75"/>
      <c r="P1103" s="75"/>
      <c r="Q1103" s="160"/>
      <c r="R1103" s="96"/>
      <c r="S1103" s="96"/>
      <c r="T1103" s="175"/>
      <c r="U1103" s="99"/>
      <c r="V1103" s="99"/>
      <c r="W1103" s="97"/>
      <c r="X1103" s="99"/>
      <c r="Y1103" s="99"/>
      <c r="Z1103" s="160"/>
      <c r="AE1103" s="150" t="str">
        <f>IF(A1103="","",(IFERROR(VLOOKUP(A1103,Projecten!A$4:W$2618,5,FALSE),"niet bekend")))</f>
        <v/>
      </c>
      <c r="AF1103" s="972" t="str">
        <f t="shared" si="123"/>
        <v/>
      </c>
      <c r="AG1103" s="1028" t="str">
        <f>IF(A1103="","",(IFERROR(VLOOKUP(A1103,Projecten!A$4:W$2618,23,FALSE),"niet bekend")))</f>
        <v/>
      </c>
      <c r="AH1103" s="1028" t="str">
        <f>IF(A1103="","",(IFERROR(VLOOKUP(A1103,Projecten!A$4:W$2618,12,FALSE),"niet bekend")))</f>
        <v/>
      </c>
      <c r="AI1103" s="1028" t="str">
        <f t="shared" si="122"/>
        <v/>
      </c>
    </row>
    <row r="1104" spans="1:35" s="150" customFormat="1" ht="12.75" customHeight="1" x14ac:dyDescent="0.2">
      <c r="A1104" s="117">
        <v>2016345</v>
      </c>
      <c r="B1104" s="446">
        <v>120835</v>
      </c>
      <c r="C1104" s="118" t="s">
        <v>1611</v>
      </c>
      <c r="D1104" s="119" t="s">
        <v>489</v>
      </c>
      <c r="E1104" s="1002">
        <v>1</v>
      </c>
      <c r="F1104" s="738">
        <v>8</v>
      </c>
      <c r="G1104" s="738">
        <v>5</v>
      </c>
      <c r="H1104" s="738">
        <v>3</v>
      </c>
      <c r="I1104" s="75" t="s">
        <v>89</v>
      </c>
      <c r="J1104" s="75" t="s">
        <v>89</v>
      </c>
      <c r="K1104" s="75" t="s">
        <v>1737</v>
      </c>
      <c r="L1104" s="75" t="s">
        <v>1737</v>
      </c>
      <c r="M1104" s="75" t="s">
        <v>89</v>
      </c>
      <c r="N1104" s="75" t="s">
        <v>89</v>
      </c>
      <c r="O1104" s="75" t="s">
        <v>89</v>
      </c>
      <c r="P1104" s="75" t="s">
        <v>89</v>
      </c>
      <c r="Q1104" s="160" t="s">
        <v>1163</v>
      </c>
      <c r="R1104" s="96"/>
      <c r="S1104" s="96">
        <v>37</v>
      </c>
      <c r="T1104" s="175"/>
      <c r="U1104" s="99" t="s">
        <v>681</v>
      </c>
      <c r="V1104" s="99"/>
      <c r="W1104" s="97">
        <v>17.7</v>
      </c>
      <c r="X1104" s="99"/>
      <c r="Y1104" s="99"/>
      <c r="Z1104" s="160"/>
      <c r="AE1104" s="150">
        <f>IF(A1104="","",(IFERROR(VLOOKUP(A1104,Projecten!A$4:W$2618,5,FALSE),"niet bekend")))</f>
        <v>1</v>
      </c>
      <c r="AF1104" s="972">
        <f t="shared" si="123"/>
        <v>2473.64</v>
      </c>
      <c r="AG1104" s="1028">
        <f>IF(A1104="","",(IFERROR(VLOOKUP(A1104,Projecten!A$4:W$2618,23,FALSE),"niet bekend")))</f>
        <v>2473.64</v>
      </c>
      <c r="AH1104" s="1028">
        <f>IF(A1104="","",(IFERROR(VLOOKUP(A1104,Projecten!A$4:W$2618,12,FALSE),"niet bekend")))</f>
        <v>2473.64</v>
      </c>
      <c r="AI1104" s="1028">
        <f t="shared" si="122"/>
        <v>0</v>
      </c>
    </row>
    <row r="1105" spans="1:35" s="150" customFormat="1" ht="12.75" customHeight="1" x14ac:dyDescent="0.2">
      <c r="A1105" s="117">
        <v>2016344</v>
      </c>
      <c r="B1105" s="446">
        <v>120835</v>
      </c>
      <c r="C1105" s="118" t="s">
        <v>1610</v>
      </c>
      <c r="D1105" s="119" t="s">
        <v>489</v>
      </c>
      <c r="E1105" s="1002">
        <v>1</v>
      </c>
      <c r="F1105" s="738">
        <v>8</v>
      </c>
      <c r="G1105" s="738">
        <v>5</v>
      </c>
      <c r="H1105" s="738">
        <v>3</v>
      </c>
      <c r="I1105" s="75" t="s">
        <v>89</v>
      </c>
      <c r="J1105" s="75" t="s">
        <v>89</v>
      </c>
      <c r="K1105" s="75" t="s">
        <v>1737</v>
      </c>
      <c r="L1105" s="75" t="s">
        <v>1737</v>
      </c>
      <c r="M1105" s="75" t="s">
        <v>89</v>
      </c>
      <c r="N1105" s="75" t="s">
        <v>89</v>
      </c>
      <c r="O1105" s="75" t="s">
        <v>89</v>
      </c>
      <c r="P1105" s="75" t="s">
        <v>89</v>
      </c>
      <c r="Q1105" s="160" t="s">
        <v>1163</v>
      </c>
      <c r="R1105" s="96"/>
      <c r="S1105" s="96">
        <v>37</v>
      </c>
      <c r="T1105" s="175"/>
      <c r="U1105" s="99" t="s">
        <v>681</v>
      </c>
      <c r="V1105" s="99"/>
      <c r="W1105" s="97">
        <v>19.600000000000001</v>
      </c>
      <c r="X1105" s="99"/>
      <c r="Y1105" s="99"/>
      <c r="Z1105" s="160"/>
      <c r="AE1105" s="150">
        <f>IF(A1105="","",(IFERROR(VLOOKUP(A1105,Projecten!A$4:W$2618,5,FALSE),"niet bekend")))</f>
        <v>1</v>
      </c>
      <c r="AF1105" s="972">
        <f t="shared" si="123"/>
        <v>2456.3200000000002</v>
      </c>
      <c r="AG1105" s="1028">
        <f>IF(A1105="","",(IFERROR(VLOOKUP(A1105,Projecten!A$4:W$2618,23,FALSE),"niet bekend")))</f>
        <v>2456.3200000000002</v>
      </c>
      <c r="AH1105" s="1028">
        <f>IF(A1105="","",(IFERROR(VLOOKUP(A1105,Projecten!A$4:W$2618,12,FALSE),"niet bekend")))</f>
        <v>2456.3200000000002</v>
      </c>
      <c r="AI1105" s="1028">
        <f t="shared" si="122"/>
        <v>0</v>
      </c>
    </row>
    <row r="1106" spans="1:35" s="150" customFormat="1" ht="12.75" customHeight="1" x14ac:dyDescent="0.2">
      <c r="A1106" s="117">
        <v>2016402</v>
      </c>
      <c r="B1106" s="1189">
        <v>120837</v>
      </c>
      <c r="C1106" s="118" t="s">
        <v>1729</v>
      </c>
      <c r="D1106" s="119" t="s">
        <v>489</v>
      </c>
      <c r="E1106" s="1002">
        <v>1</v>
      </c>
      <c r="F1106" s="448">
        <v>1</v>
      </c>
      <c r="G1106" s="738">
        <v>0</v>
      </c>
      <c r="H1106" s="738">
        <v>1</v>
      </c>
      <c r="I1106" s="75" t="s">
        <v>89</v>
      </c>
      <c r="J1106" s="75" t="s">
        <v>1737</v>
      </c>
      <c r="K1106" s="75" t="s">
        <v>1737</v>
      </c>
      <c r="L1106" s="75" t="s">
        <v>1737</v>
      </c>
      <c r="M1106" s="75" t="s">
        <v>89</v>
      </c>
      <c r="N1106" s="75" t="s">
        <v>89</v>
      </c>
      <c r="O1106" s="75" t="s">
        <v>89</v>
      </c>
      <c r="P1106" s="75" t="s">
        <v>89</v>
      </c>
      <c r="Q1106" s="160" t="s">
        <v>1163</v>
      </c>
      <c r="R1106" s="96"/>
      <c r="S1106" s="96">
        <v>37</v>
      </c>
      <c r="T1106" s="175"/>
      <c r="U1106" s="99" t="s">
        <v>681</v>
      </c>
      <c r="V1106" s="99"/>
      <c r="W1106" s="97">
        <v>4</v>
      </c>
      <c r="X1106" s="99"/>
      <c r="Y1106" s="99"/>
      <c r="Z1106" s="160"/>
      <c r="AE1106" s="150">
        <f>IF(A1106="","",(IFERROR(VLOOKUP(A1106,Projecten!A$4:W$2618,5,FALSE),"niet bekend")))</f>
        <v>1</v>
      </c>
      <c r="AF1106" s="972">
        <f t="shared" si="123"/>
        <v>492.72</v>
      </c>
      <c r="AG1106" s="1028">
        <f>IF(A1106="","",(IFERROR(VLOOKUP(A1106,Projecten!A$4:W$2618,23,FALSE),"niet bekend")))</f>
        <v>492.72</v>
      </c>
      <c r="AH1106" s="1028">
        <f>IF(A1106="","",(IFERROR(VLOOKUP(A1106,Projecten!A$4:W$2618,12,FALSE),"niet bekend")))</f>
        <v>492.72</v>
      </c>
      <c r="AI1106" s="1028">
        <f t="shared" si="122"/>
        <v>0</v>
      </c>
    </row>
    <row r="1107" spans="1:35" s="150" customFormat="1" ht="12.75" customHeight="1" x14ac:dyDescent="0.2">
      <c r="A1107" s="117">
        <v>2016347</v>
      </c>
      <c r="B1107" s="446">
        <v>120836</v>
      </c>
      <c r="C1107" s="118" t="s">
        <v>1613</v>
      </c>
      <c r="D1107" s="119" t="s">
        <v>489</v>
      </c>
      <c r="E1107" s="1002">
        <v>1</v>
      </c>
      <c r="F1107" s="738">
        <v>9</v>
      </c>
      <c r="G1107" s="738">
        <v>6</v>
      </c>
      <c r="H1107" s="738">
        <v>3</v>
      </c>
      <c r="I1107" s="75" t="s">
        <v>89</v>
      </c>
      <c r="J1107" s="75" t="s">
        <v>89</v>
      </c>
      <c r="K1107" s="75" t="s">
        <v>1737</v>
      </c>
      <c r="L1107" s="75" t="s">
        <v>1737</v>
      </c>
      <c r="M1107" s="75" t="s">
        <v>89</v>
      </c>
      <c r="N1107" s="75" t="s">
        <v>89</v>
      </c>
      <c r="O1107" s="75" t="s">
        <v>89</v>
      </c>
      <c r="P1107" s="75" t="s">
        <v>89</v>
      </c>
      <c r="Q1107" s="160" t="s">
        <v>1163</v>
      </c>
      <c r="R1107" s="96"/>
      <c r="S1107" s="96">
        <v>37</v>
      </c>
      <c r="T1107" s="175"/>
      <c r="U1107" s="99" t="s">
        <v>681</v>
      </c>
      <c r="V1107" s="99"/>
      <c r="W1107" s="97">
        <v>20.2</v>
      </c>
      <c r="X1107" s="99"/>
      <c r="Y1107" s="99"/>
      <c r="Z1107" s="160"/>
      <c r="AE1107" s="150">
        <f>IF(A1107="","",(IFERROR(VLOOKUP(A1107,Projecten!A$4:W$2618,5,FALSE),"niet bekend")))</f>
        <v>1</v>
      </c>
      <c r="AF1107" s="972">
        <f t="shared" si="123"/>
        <v>2715.02</v>
      </c>
      <c r="AG1107" s="1028">
        <f>IF(A1107="","",(IFERROR(VLOOKUP(A1107,Projecten!A$4:W$2618,23,FALSE),"niet bekend")))</f>
        <v>2715.02</v>
      </c>
      <c r="AH1107" s="1028">
        <f>IF(A1107="","",(IFERROR(VLOOKUP(A1107,Projecten!A$4:W$2618,12,FALSE),"niet bekend")))</f>
        <v>2715.02</v>
      </c>
      <c r="AI1107" s="1028">
        <f t="shared" si="122"/>
        <v>0</v>
      </c>
    </row>
    <row r="1108" spans="1:35" s="150" customFormat="1" ht="12.75" customHeight="1" x14ac:dyDescent="0.2">
      <c r="A1108" s="117">
        <v>2016348</v>
      </c>
      <c r="B1108" s="446">
        <v>120837</v>
      </c>
      <c r="C1108" s="118" t="s">
        <v>1614</v>
      </c>
      <c r="D1108" s="119" t="s">
        <v>489</v>
      </c>
      <c r="E1108" s="1002">
        <v>1</v>
      </c>
      <c r="F1108" s="738">
        <v>12</v>
      </c>
      <c r="G1108" s="738">
        <v>7</v>
      </c>
      <c r="H1108" s="738">
        <v>5</v>
      </c>
      <c r="I1108" s="75" t="s">
        <v>89</v>
      </c>
      <c r="J1108" s="75" t="s">
        <v>89</v>
      </c>
      <c r="K1108" s="75" t="s">
        <v>1737</v>
      </c>
      <c r="L1108" s="75" t="s">
        <v>1737</v>
      </c>
      <c r="M1108" s="75" t="s">
        <v>89</v>
      </c>
      <c r="N1108" s="75" t="s">
        <v>89</v>
      </c>
      <c r="O1108" s="75" t="s">
        <v>89</v>
      </c>
      <c r="P1108" s="75" t="s">
        <v>89</v>
      </c>
      <c r="Q1108" s="160" t="s">
        <v>1163</v>
      </c>
      <c r="R1108" s="96"/>
      <c r="S1108" s="96">
        <v>37</v>
      </c>
      <c r="T1108" s="175"/>
      <c r="U1108" s="99" t="s">
        <v>681</v>
      </c>
      <c r="V1108" s="99"/>
      <c r="W1108" s="97">
        <v>28.3</v>
      </c>
      <c r="X1108" s="99"/>
      <c r="Y1108" s="99"/>
      <c r="Z1108" s="160"/>
      <c r="AE1108" s="150">
        <f>IF(A1108="","",(IFERROR(VLOOKUP(A1108,Projecten!A$4:W$2618,5,FALSE),"niet bekend")))</f>
        <v>1</v>
      </c>
      <c r="AF1108" s="972">
        <f t="shared" si="123"/>
        <v>3718.43</v>
      </c>
      <c r="AG1108" s="1028">
        <f>IF(A1108="","",(IFERROR(VLOOKUP(A1108,Projecten!A$4:W$2618,23,FALSE),"niet bekend")))</f>
        <v>3718.43</v>
      </c>
      <c r="AH1108" s="1028">
        <f>IF(A1108="","",(IFERROR(VLOOKUP(A1108,Projecten!A$4:W$2618,12,FALSE),"niet bekend")))</f>
        <v>3718.43</v>
      </c>
      <c r="AI1108" s="1028">
        <f t="shared" si="122"/>
        <v>0</v>
      </c>
    </row>
    <row r="1109" spans="1:35" s="150" customFormat="1" ht="12.75" customHeight="1" x14ac:dyDescent="0.2">
      <c r="A1109" s="117">
        <v>2016346</v>
      </c>
      <c r="B1109" s="446">
        <v>120836</v>
      </c>
      <c r="C1109" s="118" t="s">
        <v>1612</v>
      </c>
      <c r="D1109" s="119" t="s">
        <v>489</v>
      </c>
      <c r="E1109" s="1002">
        <v>1</v>
      </c>
      <c r="F1109" s="738">
        <v>9</v>
      </c>
      <c r="G1109" s="738">
        <v>6</v>
      </c>
      <c r="H1109" s="738">
        <v>3</v>
      </c>
      <c r="I1109" s="75" t="s">
        <v>89</v>
      </c>
      <c r="J1109" s="75" t="s">
        <v>89</v>
      </c>
      <c r="K1109" s="75" t="s">
        <v>1737</v>
      </c>
      <c r="L1109" s="75" t="s">
        <v>1737</v>
      </c>
      <c r="M1109" s="75" t="s">
        <v>89</v>
      </c>
      <c r="N1109" s="75" t="s">
        <v>89</v>
      </c>
      <c r="O1109" s="75" t="s">
        <v>89</v>
      </c>
      <c r="P1109" s="75" t="s">
        <v>89</v>
      </c>
      <c r="Q1109" s="160" t="s">
        <v>1163</v>
      </c>
      <c r="R1109" s="96" t="s">
        <v>1838</v>
      </c>
      <c r="S1109" s="96">
        <v>37</v>
      </c>
      <c r="T1109" s="175"/>
      <c r="U1109" s="99" t="s">
        <v>681</v>
      </c>
      <c r="V1109" s="99"/>
      <c r="W1109" s="97">
        <v>28.1</v>
      </c>
      <c r="X1109" s="99"/>
      <c r="Y1109" s="99"/>
      <c r="Z1109" s="160"/>
      <c r="AE1109" s="150">
        <f>IF(A1109="","",(IFERROR(VLOOKUP(A1109,Projecten!A$4:W$2618,5,FALSE),"niet bekend")))</f>
        <v>1</v>
      </c>
      <c r="AF1109" s="972">
        <f t="shared" si="123"/>
        <v>3735.32</v>
      </c>
      <c r="AG1109" s="1028">
        <f>IF(A1109="","",(IFERROR(VLOOKUP(A1109,Projecten!A$4:W$2618,23,FALSE),"niet bekend")))</f>
        <v>3735.32</v>
      </c>
      <c r="AH1109" s="1028">
        <f>IF(A1109="","",(IFERROR(VLOOKUP(A1109,Projecten!A$4:W$2618,12,FALSE),"niet bekend")))</f>
        <v>3735.32</v>
      </c>
      <c r="AI1109" s="1028">
        <f t="shared" si="122"/>
        <v>0</v>
      </c>
    </row>
    <row r="1110" spans="1:35" s="150" customFormat="1" ht="12.75" customHeight="1" x14ac:dyDescent="0.2">
      <c r="A1110" s="117"/>
      <c r="B1110" s="1189"/>
      <c r="C1110" s="118"/>
      <c r="D1110" s="119"/>
      <c r="E1110" s="1002"/>
      <c r="F1110" s="448"/>
      <c r="G1110" s="738"/>
      <c r="H1110" s="738"/>
      <c r="I1110" s="75"/>
      <c r="J1110" s="75"/>
      <c r="K1110" s="75"/>
      <c r="L1110" s="75"/>
      <c r="M1110" s="75"/>
      <c r="N1110" s="75"/>
      <c r="O1110" s="75"/>
      <c r="P1110" s="75"/>
      <c r="Q1110" s="160"/>
      <c r="R1110" s="96"/>
      <c r="S1110" s="96"/>
      <c r="T1110" s="175"/>
      <c r="U1110" s="99"/>
      <c r="V1110" s="99"/>
      <c r="W1110" s="97"/>
      <c r="X1110" s="99"/>
      <c r="Y1110" s="99"/>
      <c r="Z1110" s="160"/>
      <c r="AE1110" s="150" t="str">
        <f>IF(A1110="","",(IFERROR(VLOOKUP(A1110,Projecten!A$4:W$2618,5,FALSE),"niet bekend")))</f>
        <v/>
      </c>
      <c r="AF1110" s="972" t="str">
        <f t="shared" si="123"/>
        <v/>
      </c>
      <c r="AG1110" s="1028" t="str">
        <f>IF(A1110="","",(IFERROR(VLOOKUP(A1110,Projecten!A$4:W$2618,23,FALSE),"niet bekend")))</f>
        <v/>
      </c>
      <c r="AH1110" s="1028" t="str">
        <f>IF(A1110="","",(IFERROR(VLOOKUP(A1110,Projecten!A$4:W$2618,12,FALSE),"niet bekend")))</f>
        <v/>
      </c>
      <c r="AI1110" s="1028" t="str">
        <f t="shared" si="122"/>
        <v/>
      </c>
    </row>
    <row r="1111" spans="1:35" s="150" customFormat="1" ht="12.75" customHeight="1" x14ac:dyDescent="0.2">
      <c r="A1111" s="117">
        <v>2016378</v>
      </c>
      <c r="B1111" s="446">
        <v>120838</v>
      </c>
      <c r="C1111" s="118" t="s">
        <v>1786</v>
      </c>
      <c r="D1111" s="119" t="s">
        <v>68</v>
      </c>
      <c r="E1111" s="1002">
        <v>4</v>
      </c>
      <c r="F1111" s="448">
        <v>32</v>
      </c>
      <c r="G1111" s="448">
        <v>24</v>
      </c>
      <c r="H1111" s="448">
        <v>4</v>
      </c>
      <c r="I1111" s="75" t="s">
        <v>89</v>
      </c>
      <c r="J1111" s="75" t="s">
        <v>89</v>
      </c>
      <c r="K1111" s="75" t="s">
        <v>1737</v>
      </c>
      <c r="L1111" s="75" t="s">
        <v>1737</v>
      </c>
      <c r="M1111" s="75" t="s">
        <v>89</v>
      </c>
      <c r="N1111" s="75" t="s">
        <v>89</v>
      </c>
      <c r="O1111" s="75" t="s">
        <v>89</v>
      </c>
      <c r="P1111" s="75" t="s">
        <v>89</v>
      </c>
      <c r="Q1111" s="160" t="s">
        <v>1163</v>
      </c>
      <c r="R1111" s="96"/>
      <c r="S1111" s="96">
        <v>37</v>
      </c>
      <c r="T1111" s="175"/>
      <c r="U1111" s="99" t="s">
        <v>444</v>
      </c>
      <c r="V1111" s="99"/>
      <c r="W1111" s="97">
        <v>58.1</v>
      </c>
      <c r="X1111" s="99"/>
      <c r="Y1111" s="99"/>
      <c r="Z1111" s="160"/>
      <c r="AE1111" s="150">
        <f>IF(A1111="","",(IFERROR(VLOOKUP(A1111,Projecten!A$4:W$2618,5,FALSE),"niet bekend")))</f>
        <v>12</v>
      </c>
      <c r="AF1111" s="972">
        <f t="shared" si="123"/>
        <v>11388</v>
      </c>
      <c r="AG1111" s="1028">
        <f>IF(A1111="","",(IFERROR(VLOOKUP(A1111,Projecten!A$4:W$2618,23,FALSE),"niet bekend")))</f>
        <v>34164</v>
      </c>
      <c r="AH1111" s="1028">
        <f>IF(A1111="","",(IFERROR(VLOOKUP(A1111,Projecten!A$4:W$2618,12,FALSE),"niet bekend")))</f>
        <v>34164</v>
      </c>
      <c r="AI1111" s="1028">
        <f t="shared" si="122"/>
        <v>22776</v>
      </c>
    </row>
    <row r="1112" spans="1:35" s="38" customFormat="1" ht="12.75" customHeight="1" x14ac:dyDescent="0.2">
      <c r="A1112" s="30"/>
      <c r="B1112" s="1491"/>
      <c r="C1112" s="31"/>
      <c r="D1112" s="31"/>
      <c r="E1112" s="32"/>
      <c r="F1112" s="31"/>
      <c r="G1112" s="31"/>
      <c r="H1112" s="31"/>
      <c r="I1112" s="32"/>
      <c r="J1112" s="32"/>
      <c r="K1112" s="32"/>
      <c r="L1112" s="32"/>
      <c r="M1112" s="32"/>
      <c r="N1112" s="32"/>
      <c r="O1112" s="32"/>
      <c r="P1112" s="32"/>
      <c r="Q1112" s="527"/>
      <c r="R1112" s="33"/>
      <c r="S1112" s="1198"/>
      <c r="T1112" s="176"/>
      <c r="U1112" s="35"/>
      <c r="V1112" s="35"/>
      <c r="W1112" s="35"/>
      <c r="X1112" s="83"/>
      <c r="Y1112" s="84"/>
      <c r="Z1112" s="36"/>
      <c r="AA1112" s="608" t="s">
        <v>1332</v>
      </c>
      <c r="AB1112" s="608" t="s">
        <v>1269</v>
      </c>
      <c r="AC1112" s="608" t="s">
        <v>1333</v>
      </c>
      <c r="AF1112" s="983"/>
      <c r="AG1112" s="1030"/>
      <c r="AH1112" s="1030"/>
      <c r="AI1112" s="1030"/>
    </row>
    <row r="1113" spans="1:35" s="957" customFormat="1" ht="12.75" customHeight="1" x14ac:dyDescent="0.2">
      <c r="A1113" s="1007"/>
      <c r="B1113" s="1489"/>
      <c r="C1113" s="1008">
        <f>SUM(F1113:H1113)</f>
        <v>512</v>
      </c>
      <c r="D1113" s="1009"/>
      <c r="E1113" s="1010">
        <f>SUM(E1114:E1157)</f>
        <v>30</v>
      </c>
      <c r="F1113" s="1009">
        <f>SUM(F1114:F1157)</f>
        <v>283</v>
      </c>
      <c r="G1113" s="1009">
        <f>SUM(G1114:G1157)</f>
        <v>157</v>
      </c>
      <c r="H1113" s="1009">
        <f>SUM(H1114:H1157)</f>
        <v>72</v>
      </c>
      <c r="I1113" s="1010"/>
      <c r="J1113" s="1010"/>
      <c r="K1113" s="1010"/>
      <c r="L1113" s="1010"/>
      <c r="M1113" s="1010"/>
      <c r="N1113" s="1010"/>
      <c r="O1113" s="1010"/>
      <c r="P1113" s="1010"/>
      <c r="Q1113" s="1012">
        <v>37</v>
      </c>
      <c r="R1113" s="1043"/>
      <c r="S1113" s="1199"/>
      <c r="T1113" s="1013"/>
      <c r="U1113" s="1014"/>
      <c r="V1113" s="1015">
        <f>SUM(W1113:W1157)</f>
        <v>582.75</v>
      </c>
      <c r="W1113" s="960"/>
      <c r="X1113" s="960">
        <v>340.5</v>
      </c>
      <c r="Y1113" s="961">
        <f>V1113-X1113</f>
        <v>242.25</v>
      </c>
      <c r="Z1113" s="956"/>
      <c r="AA1113" s="957">
        <v>622.5</v>
      </c>
      <c r="AB1113" s="957">
        <v>244.5</v>
      </c>
      <c r="AC1113" s="957">
        <f>AA1113-AB1113</f>
        <v>378</v>
      </c>
      <c r="AD1113" s="1038"/>
      <c r="AE1113" s="1038" t="str">
        <f>IF(A1113="","",(IFERROR(VLOOKUP(A1113,Projecten!A$4:W$2618,5,FALSE),"niet bekend")))</f>
        <v/>
      </c>
      <c r="AF1113" s="1037">
        <f>SUM(AF1114:AF1157)</f>
        <v>89176.089999999982</v>
      </c>
      <c r="AG1113" s="1027"/>
      <c r="AH1113" s="1027"/>
      <c r="AI1113" s="1027"/>
    </row>
    <row r="1114" spans="1:35" ht="12.75" customHeight="1" x14ac:dyDescent="0.2">
      <c r="A1114" s="347"/>
      <c r="B1114" s="291"/>
      <c r="C1114" s="6"/>
      <c r="D1114" s="291"/>
      <c r="E1114" s="1958"/>
      <c r="F1114" s="291"/>
      <c r="G1114" s="291"/>
      <c r="H1114" s="291"/>
      <c r="I1114" s="29"/>
      <c r="J1114" s="29"/>
      <c r="K1114" s="29"/>
      <c r="L1114" s="29"/>
      <c r="M1114" s="29"/>
      <c r="N1114" s="29"/>
      <c r="O1114" s="29"/>
      <c r="P1114" s="29"/>
      <c r="Q1114" s="5" t="s">
        <v>1684</v>
      </c>
      <c r="S1114" s="23"/>
      <c r="V1114" s="600" t="s">
        <v>1397</v>
      </c>
      <c r="W1114" s="25"/>
      <c r="X1114" s="6"/>
      <c r="Y1114" s="6"/>
      <c r="Z1114" s="5"/>
      <c r="AE1114" s="4" t="str">
        <f>IF(A1114="","",(IFERROR(VLOOKUP(A1114,Projecten!A$4:W$2618,5,FALSE),"niet bekend")))</f>
        <v/>
      </c>
      <c r="AF1114" s="973" t="str">
        <f t="shared" ref="AF1114:AF1156" si="124">IF(AE1114="","",(IF(E1114=0,AH1114,(E1114/AE1114*AH1114))))</f>
        <v/>
      </c>
      <c r="AG1114" s="1028" t="str">
        <f>IF(A1114="","",(IFERROR(VLOOKUP(A1114,Projecten!A$4:W$2618,23,FALSE),"niet bekend")))</f>
        <v/>
      </c>
      <c r="AH1114" s="1028" t="str">
        <f>IF(A1114="","",(IFERROR(VLOOKUP(A1114,Projecten!A$4:W$2618,12,FALSE),"niet bekend")))</f>
        <v/>
      </c>
      <c r="AI1114" s="1026" t="str">
        <f t="shared" ref="AI1114:AI1156" si="125">IF(AF1114="","",(AH1114-AF1114))</f>
        <v/>
      </c>
    </row>
    <row r="1115" spans="1:35" s="540" customFormat="1" ht="12.75" customHeight="1" x14ac:dyDescent="0.2">
      <c r="B1115" s="625"/>
      <c r="C1115" s="776" t="s">
        <v>1685</v>
      </c>
      <c r="D1115" s="625"/>
      <c r="E1115" s="1982"/>
      <c r="F1115" s="625"/>
      <c r="G1115" s="625"/>
      <c r="H1115" s="625"/>
      <c r="I1115" s="541"/>
      <c r="J1115" s="541"/>
      <c r="K1115" s="541"/>
      <c r="L1115" s="541"/>
      <c r="M1115" s="541"/>
      <c r="N1115" s="541"/>
      <c r="O1115" s="541"/>
      <c r="P1115" s="541"/>
      <c r="Q1115" s="539"/>
      <c r="R1115" s="384"/>
      <c r="S1115" s="543"/>
      <c r="T1115" s="544"/>
      <c r="U1115" s="546"/>
      <c r="V1115" s="761"/>
      <c r="W1115" s="545">
        <v>16.5</v>
      </c>
      <c r="X1115" s="546"/>
      <c r="Y1115" s="546"/>
      <c r="Z1115" s="539"/>
      <c r="AE1115" s="383" t="str">
        <f>IF(A1115="","",(IFERROR(VLOOKUP(A1115,Projecten!A$4:W$2618,5,FALSE),"niet bekend")))</f>
        <v/>
      </c>
      <c r="AF1115" s="975" t="str">
        <f t="shared" si="124"/>
        <v/>
      </c>
      <c r="AG1115" s="1028" t="str">
        <f>IF(A1115="","",(IFERROR(VLOOKUP(A1115,Projecten!A$4:W$2618,23,FALSE),"niet bekend")))</f>
        <v/>
      </c>
      <c r="AH1115" s="1028" t="str">
        <f>IF(A1115="","",(IFERROR(VLOOKUP(A1115,Projecten!A$4:W$2618,12,FALSE),"niet bekend")))</f>
        <v/>
      </c>
      <c r="AI1115" s="1026" t="str">
        <f t="shared" si="125"/>
        <v/>
      </c>
    </row>
    <row r="1116" spans="1:35" s="540" customFormat="1" ht="12.75" customHeight="1" x14ac:dyDescent="0.2">
      <c r="B1116" s="625"/>
      <c r="C1116" s="546" t="s">
        <v>1872</v>
      </c>
      <c r="D1116" s="625"/>
      <c r="E1116" s="1982"/>
      <c r="F1116" s="625"/>
      <c r="G1116" s="625"/>
      <c r="H1116" s="625"/>
      <c r="I1116" s="541"/>
      <c r="J1116" s="541"/>
      <c r="K1116" s="541"/>
      <c r="L1116" s="541"/>
      <c r="M1116" s="541"/>
      <c r="N1116" s="541"/>
      <c r="O1116" s="541"/>
      <c r="P1116" s="541"/>
      <c r="Q1116" s="539"/>
      <c r="R1116" s="384"/>
      <c r="S1116" s="543"/>
      <c r="T1116" s="544"/>
      <c r="U1116" s="546"/>
      <c r="V1116" s="761"/>
      <c r="W1116" s="545"/>
      <c r="X1116" s="546"/>
      <c r="Y1116" s="546"/>
      <c r="Z1116" s="539"/>
      <c r="AE1116" s="383" t="str">
        <f>IF(A1116="","",(IFERROR(VLOOKUP(A1116,Projecten!A$4:W$2618,5,FALSE),"niet bekend")))</f>
        <v/>
      </c>
      <c r="AF1116" s="975" t="str">
        <f t="shared" si="124"/>
        <v/>
      </c>
      <c r="AG1116" s="1028" t="str">
        <f>IF(A1116="","",(IFERROR(VLOOKUP(A1116,Projecten!A$4:W$2618,23,FALSE),"niet bekend")))</f>
        <v/>
      </c>
      <c r="AH1116" s="1028" t="str">
        <f>IF(A1116="","",(IFERROR(VLOOKUP(A1116,Projecten!A$4:W$2618,12,FALSE),"niet bekend")))</f>
        <v/>
      </c>
      <c r="AI1116" s="1026" t="str">
        <f t="shared" si="125"/>
        <v/>
      </c>
    </row>
    <row r="1117" spans="1:35" s="540" customFormat="1" ht="12.75" customHeight="1" x14ac:dyDescent="0.2">
      <c r="B1117" s="625"/>
      <c r="C1117" s="777" t="s">
        <v>1490</v>
      </c>
      <c r="D1117" s="625"/>
      <c r="E1117" s="1982"/>
      <c r="F1117" s="625"/>
      <c r="G1117" s="625"/>
      <c r="H1117" s="625"/>
      <c r="I1117" s="542"/>
      <c r="J1117" s="542"/>
      <c r="K1117" s="542"/>
      <c r="L1117" s="542"/>
      <c r="M1117" s="542"/>
      <c r="N1117" s="542"/>
      <c r="O1117" s="542"/>
      <c r="P1117" s="542"/>
      <c r="Q1117" s="539"/>
      <c r="R1117" s="384"/>
      <c r="S1117" s="543"/>
      <c r="T1117" s="544"/>
      <c r="U1117" s="546"/>
      <c r="V1117" s="546"/>
      <c r="W1117" s="545">
        <v>40</v>
      </c>
      <c r="X1117" s="546"/>
      <c r="Y1117" s="546"/>
      <c r="Z1117" s="539"/>
      <c r="AE1117" s="383" t="str">
        <f>IF(A1117="","",(IFERROR(VLOOKUP(A1117,Projecten!A$4:W$2618,5,FALSE),"niet bekend")))</f>
        <v/>
      </c>
      <c r="AF1117" s="975" t="str">
        <f t="shared" si="124"/>
        <v/>
      </c>
      <c r="AG1117" s="1028" t="str">
        <f>IF(A1117="","",(IFERROR(VLOOKUP(A1117,Projecten!A$4:W$2618,23,FALSE),"niet bekend")))</f>
        <v/>
      </c>
      <c r="AH1117" s="1028" t="str">
        <f>IF(A1117="","",(IFERROR(VLOOKUP(A1117,Projecten!A$4:W$2618,12,FALSE),"niet bekend")))</f>
        <v/>
      </c>
      <c r="AI1117" s="1026" t="str">
        <f t="shared" si="125"/>
        <v/>
      </c>
    </row>
    <row r="1118" spans="1:35" s="540" customFormat="1" ht="12.75" customHeight="1" x14ac:dyDescent="0.2">
      <c r="B1118" s="625"/>
      <c r="C1118" s="777" t="s">
        <v>1891</v>
      </c>
      <c r="D1118" s="625"/>
      <c r="E1118" s="1982"/>
      <c r="F1118" s="625"/>
      <c r="G1118" s="625"/>
      <c r="H1118" s="625"/>
      <c r="I1118" s="542"/>
      <c r="J1118" s="542"/>
      <c r="K1118" s="542"/>
      <c r="L1118" s="542"/>
      <c r="M1118" s="542"/>
      <c r="N1118" s="542"/>
      <c r="O1118" s="542"/>
      <c r="P1118" s="542"/>
      <c r="Q1118" s="539"/>
      <c r="R1118" s="384"/>
      <c r="S1118" s="543"/>
      <c r="T1118" s="544"/>
      <c r="U1118" s="546"/>
      <c r="V1118" s="546"/>
      <c r="W1118" s="545">
        <v>8</v>
      </c>
      <c r="X1118" s="546"/>
      <c r="Y1118" s="546"/>
      <c r="Z1118" s="539"/>
      <c r="AE1118" s="383" t="str">
        <f>IF(A1118="","",(IFERROR(VLOOKUP(A1118,Projecten!A$4:W$2618,5,FALSE),"niet bekend")))</f>
        <v/>
      </c>
      <c r="AF1118" s="975" t="str">
        <f t="shared" si="124"/>
        <v/>
      </c>
      <c r="AG1118" s="1028" t="str">
        <f>IF(A1118="","",(IFERROR(VLOOKUP(A1118,Projecten!A$4:W$2618,23,FALSE),"niet bekend")))</f>
        <v/>
      </c>
      <c r="AH1118" s="1028" t="str">
        <f>IF(A1118="","",(IFERROR(VLOOKUP(A1118,Projecten!A$4:W$2618,12,FALSE),"niet bekend")))</f>
        <v/>
      </c>
      <c r="AI1118" s="1026" t="str">
        <f t="shared" si="125"/>
        <v/>
      </c>
    </row>
    <row r="1119" spans="1:35" s="540" customFormat="1" ht="12.75" customHeight="1" x14ac:dyDescent="0.2">
      <c r="B1119" s="625"/>
      <c r="C1119" s="777" t="s">
        <v>1907</v>
      </c>
      <c r="D1119" s="625"/>
      <c r="E1119" s="1982"/>
      <c r="F1119" s="625"/>
      <c r="G1119" s="625"/>
      <c r="H1119" s="625"/>
      <c r="I1119" s="542"/>
      <c r="J1119" s="542"/>
      <c r="K1119" s="542"/>
      <c r="L1119" s="542"/>
      <c r="M1119" s="542"/>
      <c r="N1119" s="542"/>
      <c r="O1119" s="542"/>
      <c r="P1119" s="542"/>
      <c r="Q1119" s="539"/>
      <c r="R1119" s="384"/>
      <c r="S1119" s="543"/>
      <c r="T1119" s="544"/>
      <c r="U1119" s="546"/>
      <c r="V1119" s="546"/>
      <c r="W1119" s="545"/>
      <c r="X1119" s="546"/>
      <c r="Y1119" s="546"/>
      <c r="Z1119" s="539"/>
      <c r="AE1119" s="383" t="str">
        <f>IF(A1119="","",(IFERROR(VLOOKUP(A1119,Projecten!A$4:W$2618,5,FALSE),"niet bekend")))</f>
        <v/>
      </c>
      <c r="AF1119" s="975" t="str">
        <f t="shared" si="124"/>
        <v/>
      </c>
      <c r="AG1119" s="1028" t="str">
        <f>IF(A1119="","",(IFERROR(VLOOKUP(A1119,Projecten!A$4:W$2618,23,FALSE),"niet bekend")))</f>
        <v/>
      </c>
      <c r="AH1119" s="1028" t="str">
        <f>IF(A1119="","",(IFERROR(VLOOKUP(A1119,Projecten!A$4:W$2618,12,FALSE),"niet bekend")))</f>
        <v/>
      </c>
      <c r="AI1119" s="1026" t="str">
        <f t="shared" si="125"/>
        <v/>
      </c>
    </row>
    <row r="1120" spans="1:35" s="150" customFormat="1" ht="12.75" customHeight="1" x14ac:dyDescent="0.2">
      <c r="A1120" s="117"/>
      <c r="B1120" s="446"/>
      <c r="C1120" s="118"/>
      <c r="D1120" s="119"/>
      <c r="E1120" s="1002"/>
      <c r="F1120" s="448"/>
      <c r="G1120" s="448"/>
      <c r="H1120" s="448"/>
      <c r="I1120" s="75"/>
      <c r="J1120" s="75"/>
      <c r="K1120" s="75"/>
      <c r="L1120" s="75"/>
      <c r="M1120" s="75"/>
      <c r="N1120" s="75"/>
      <c r="O1120" s="75"/>
      <c r="P1120" s="75"/>
      <c r="Q1120" s="160"/>
      <c r="R1120" s="96"/>
      <c r="S1120" s="96"/>
      <c r="T1120" s="175"/>
      <c r="U1120" s="99"/>
      <c r="V1120" s="99"/>
      <c r="W1120" s="97"/>
      <c r="X1120" s="99"/>
      <c r="Y1120" s="99"/>
      <c r="Z1120" s="160"/>
      <c r="AE1120" s="150" t="str">
        <f>IF(A1120="","",(IFERROR(VLOOKUP(A1120,Projecten!A$4:W$2618,5,FALSE),"niet bekend")))</f>
        <v/>
      </c>
      <c r="AF1120" s="972" t="str">
        <f t="shared" si="124"/>
        <v/>
      </c>
      <c r="AG1120" s="1028" t="str">
        <f>IF(A1120="","",(IFERROR(VLOOKUP(A1120,Projecten!A$4:W$2618,23,FALSE),"niet bekend")))</f>
        <v/>
      </c>
      <c r="AH1120" s="1028" t="str">
        <f>IF(A1120="","",(IFERROR(VLOOKUP(A1120,Projecten!A$4:W$2618,12,FALSE),"niet bekend")))</f>
        <v/>
      </c>
      <c r="AI1120" s="1028" t="str">
        <f t="shared" si="125"/>
        <v/>
      </c>
    </row>
    <row r="1121" spans="1:35" s="775" customFormat="1" ht="12.75" customHeight="1" x14ac:dyDescent="0.2">
      <c r="A1121" s="434"/>
      <c r="B1121" s="768"/>
      <c r="C1121" s="769" t="s">
        <v>1904</v>
      </c>
      <c r="D1121" s="770"/>
      <c r="E1121" s="1999"/>
      <c r="F1121" s="771"/>
      <c r="G1121" s="771"/>
      <c r="H1121" s="771"/>
      <c r="I1121" s="764"/>
      <c r="J1121" s="764"/>
      <c r="K1121" s="764"/>
      <c r="L1121" s="764"/>
      <c r="M1121" s="764"/>
      <c r="N1121" s="764"/>
      <c r="O1121" s="764"/>
      <c r="P1121" s="764"/>
      <c r="Q1121" s="434"/>
      <c r="R1121" s="418"/>
      <c r="S1121" s="772"/>
      <c r="T1121" s="773"/>
      <c r="U1121" s="774"/>
      <c r="V1121" s="774"/>
      <c r="W1121" s="610">
        <v>6</v>
      </c>
      <c r="X1121" s="774"/>
      <c r="Y1121" s="774"/>
      <c r="Z1121" s="434"/>
      <c r="AE1121" s="430" t="str">
        <f>IF(A1121="","",(IFERROR(VLOOKUP(A1121,Projecten!A$4:W$2618,5,FALSE),"niet bekend")))</f>
        <v/>
      </c>
      <c r="AF1121" s="981" t="str">
        <f t="shared" si="124"/>
        <v/>
      </c>
      <c r="AG1121" s="1028" t="str">
        <f>IF(A1121="","",(IFERROR(VLOOKUP(A1121,Projecten!A$4:W$2618,23,FALSE),"niet bekend")))</f>
        <v/>
      </c>
      <c r="AH1121" s="1028" t="str">
        <f>IF(A1121="","",(IFERROR(VLOOKUP(A1121,Projecten!A$4:W$2618,12,FALSE),"niet bekend")))</f>
        <v/>
      </c>
      <c r="AI1121" s="1028" t="str">
        <f t="shared" si="125"/>
        <v/>
      </c>
    </row>
    <row r="1122" spans="1:35" s="775" customFormat="1" ht="12.75" customHeight="1" x14ac:dyDescent="0.2">
      <c r="A1122" s="434"/>
      <c r="B1122" s="768"/>
      <c r="C1122" s="769" t="s">
        <v>1905</v>
      </c>
      <c r="D1122" s="770"/>
      <c r="E1122" s="1999"/>
      <c r="F1122" s="771"/>
      <c r="G1122" s="771"/>
      <c r="H1122" s="771"/>
      <c r="I1122" s="764"/>
      <c r="J1122" s="764"/>
      <c r="K1122" s="764"/>
      <c r="L1122" s="764"/>
      <c r="M1122" s="764"/>
      <c r="N1122" s="764"/>
      <c r="O1122" s="764"/>
      <c r="P1122" s="764"/>
      <c r="Q1122" s="434"/>
      <c r="R1122" s="418"/>
      <c r="S1122" s="772"/>
      <c r="T1122" s="773"/>
      <c r="U1122" s="774"/>
      <c r="V1122" s="774"/>
      <c r="W1122" s="610">
        <v>6.5</v>
      </c>
      <c r="X1122" s="774"/>
      <c r="Y1122" s="774"/>
      <c r="Z1122" s="434"/>
      <c r="AE1122" s="430" t="str">
        <f>IF(A1122="","",(IFERROR(VLOOKUP(A1122,Projecten!A$4:W$2618,5,FALSE),"niet bekend")))</f>
        <v/>
      </c>
      <c r="AF1122" s="981" t="str">
        <f t="shared" si="124"/>
        <v/>
      </c>
      <c r="AG1122" s="1028" t="str">
        <f>IF(A1122="","",(IFERROR(VLOOKUP(A1122,Projecten!A$4:W$2618,23,FALSE),"niet bekend")))</f>
        <v/>
      </c>
      <c r="AH1122" s="1028" t="str">
        <f>IF(A1122="","",(IFERROR(VLOOKUP(A1122,Projecten!A$4:W$2618,12,FALSE),"niet bekend")))</f>
        <v/>
      </c>
      <c r="AI1122" s="1028" t="str">
        <f t="shared" si="125"/>
        <v/>
      </c>
    </row>
    <row r="1123" spans="1:35" s="775" customFormat="1" ht="12.75" customHeight="1" x14ac:dyDescent="0.2">
      <c r="A1123" s="434"/>
      <c r="B1123" s="768"/>
      <c r="C1123" s="769" t="s">
        <v>1906</v>
      </c>
      <c r="D1123" s="770"/>
      <c r="E1123" s="1999"/>
      <c r="F1123" s="771"/>
      <c r="G1123" s="771"/>
      <c r="H1123" s="771"/>
      <c r="I1123" s="764"/>
      <c r="J1123" s="764"/>
      <c r="K1123" s="764"/>
      <c r="L1123" s="764"/>
      <c r="M1123" s="764"/>
      <c r="N1123" s="764"/>
      <c r="O1123" s="764"/>
      <c r="P1123" s="764"/>
      <c r="Q1123" s="434"/>
      <c r="R1123" s="418"/>
      <c r="S1123" s="772"/>
      <c r="T1123" s="773"/>
      <c r="U1123" s="774"/>
      <c r="V1123" s="774"/>
      <c r="W1123" s="610">
        <v>3.25</v>
      </c>
      <c r="X1123" s="774"/>
      <c r="Y1123" s="774"/>
      <c r="Z1123" s="434"/>
      <c r="AE1123" s="430" t="str">
        <f>IF(A1123="","",(IFERROR(VLOOKUP(A1123,Projecten!A$4:W$2618,5,FALSE),"niet bekend")))</f>
        <v/>
      </c>
      <c r="AF1123" s="981" t="str">
        <f t="shared" si="124"/>
        <v/>
      </c>
      <c r="AG1123" s="1028" t="str">
        <f>IF(A1123="","",(IFERROR(VLOOKUP(A1123,Projecten!A$4:W$2618,23,FALSE),"niet bekend")))</f>
        <v/>
      </c>
      <c r="AH1123" s="1028" t="str">
        <f>IF(A1123="","",(IFERROR(VLOOKUP(A1123,Projecten!A$4:W$2618,12,FALSE),"niet bekend")))</f>
        <v/>
      </c>
      <c r="AI1123" s="1028" t="str">
        <f t="shared" si="125"/>
        <v/>
      </c>
    </row>
    <row r="1124" spans="1:35" s="150" customFormat="1" ht="12.75" customHeight="1" x14ac:dyDescent="0.2">
      <c r="A1124" s="448"/>
      <c r="B1124" s="333"/>
      <c r="C1124" s="766"/>
      <c r="D1124" s="333"/>
      <c r="E1124" s="1962"/>
      <c r="F1124" s="333"/>
      <c r="G1124" s="333"/>
      <c r="H1124" s="333"/>
      <c r="I1124" s="75"/>
      <c r="J1124" s="75"/>
      <c r="K1124" s="75"/>
      <c r="L1124" s="75"/>
      <c r="M1124" s="75"/>
      <c r="N1124" s="75"/>
      <c r="O1124" s="75"/>
      <c r="P1124" s="75"/>
      <c r="Q1124" s="160"/>
      <c r="R1124" s="96"/>
      <c r="S1124" s="96"/>
      <c r="T1124" s="175"/>
      <c r="U1124" s="99"/>
      <c r="V1124" s="99"/>
      <c r="W1124" s="610"/>
      <c r="X1124" s="99"/>
      <c r="Y1124" s="99"/>
      <c r="Z1124" s="160"/>
      <c r="AE1124" s="150" t="str">
        <f>IF(A1124="","",(IFERROR(VLOOKUP(A1124,Projecten!A$4:W$2618,5,FALSE),"niet bekend")))</f>
        <v/>
      </c>
      <c r="AF1124" s="972" t="str">
        <f t="shared" si="124"/>
        <v/>
      </c>
      <c r="AG1124" s="1028" t="str">
        <f>IF(A1124="","",(IFERROR(VLOOKUP(A1124,Projecten!A$4:W$2618,23,FALSE),"niet bekend")))</f>
        <v/>
      </c>
      <c r="AH1124" s="1028" t="str">
        <f>IF(A1124="","",(IFERROR(VLOOKUP(A1124,Projecten!A$4:W$2618,12,FALSE),"niet bekend")))</f>
        <v/>
      </c>
      <c r="AI1124" s="1028" t="str">
        <f t="shared" si="125"/>
        <v/>
      </c>
    </row>
    <row r="1125" spans="1:35" s="150" customFormat="1" ht="12.75" customHeight="1" x14ac:dyDescent="0.2">
      <c r="A1125" s="117">
        <v>2016378</v>
      </c>
      <c r="B1125" s="446">
        <v>120839</v>
      </c>
      <c r="C1125" s="118" t="s">
        <v>1786</v>
      </c>
      <c r="D1125" s="119" t="s">
        <v>68</v>
      </c>
      <c r="E1125" s="1002">
        <v>4</v>
      </c>
      <c r="F1125" s="448">
        <v>32</v>
      </c>
      <c r="G1125" s="448">
        <v>24</v>
      </c>
      <c r="H1125" s="448">
        <v>4</v>
      </c>
      <c r="I1125" s="75" t="s">
        <v>89</v>
      </c>
      <c r="J1125" s="75" t="s">
        <v>89</v>
      </c>
      <c r="K1125" s="75" t="s">
        <v>1737</v>
      </c>
      <c r="L1125" s="75" t="s">
        <v>1737</v>
      </c>
      <c r="M1125" s="75" t="s">
        <v>89</v>
      </c>
      <c r="N1125" s="75" t="s">
        <v>89</v>
      </c>
      <c r="O1125" s="75" t="s">
        <v>89</v>
      </c>
      <c r="P1125" s="75" t="s">
        <v>89</v>
      </c>
      <c r="Q1125" s="160" t="s">
        <v>1163</v>
      </c>
      <c r="R1125" s="96"/>
      <c r="S1125" s="96">
        <v>37</v>
      </c>
      <c r="T1125" s="175"/>
      <c r="U1125" s="99" t="s">
        <v>444</v>
      </c>
      <c r="V1125" s="99" t="s">
        <v>1704</v>
      </c>
      <c r="W1125" s="97">
        <v>58.1</v>
      </c>
      <c r="X1125" s="99"/>
      <c r="Y1125" s="99"/>
      <c r="Z1125" s="160"/>
      <c r="AE1125" s="150">
        <f>IF(A1125="","",(IFERROR(VLOOKUP(A1125,Projecten!A$4:W$2618,5,FALSE),"niet bekend")))</f>
        <v>12</v>
      </c>
      <c r="AF1125" s="972">
        <f t="shared" si="124"/>
        <v>11388</v>
      </c>
      <c r="AG1125" s="1028">
        <f>IF(A1125="","",(IFERROR(VLOOKUP(A1125,Projecten!A$4:W$2618,23,FALSE),"niet bekend")))</f>
        <v>34164</v>
      </c>
      <c r="AH1125" s="1028">
        <f>IF(A1125="","",(IFERROR(VLOOKUP(A1125,Projecten!A$4:W$2618,12,FALSE),"niet bekend")))</f>
        <v>34164</v>
      </c>
      <c r="AI1125" s="1028">
        <f t="shared" si="125"/>
        <v>22776</v>
      </c>
    </row>
    <row r="1126" spans="1:35" s="150" customFormat="1" ht="12.75" customHeight="1" x14ac:dyDescent="0.2">
      <c r="A1126" s="117">
        <v>2016378</v>
      </c>
      <c r="B1126" s="1189">
        <v>120840</v>
      </c>
      <c r="C1126" s="118" t="s">
        <v>1786</v>
      </c>
      <c r="D1126" s="448" t="s">
        <v>68</v>
      </c>
      <c r="E1126" s="1002">
        <v>4</v>
      </c>
      <c r="F1126" s="448">
        <v>32</v>
      </c>
      <c r="G1126" s="448">
        <v>24</v>
      </c>
      <c r="H1126" s="448">
        <v>4</v>
      </c>
      <c r="I1126" s="75" t="s">
        <v>89</v>
      </c>
      <c r="J1126" s="75" t="s">
        <v>89</v>
      </c>
      <c r="K1126" s="75" t="s">
        <v>1737</v>
      </c>
      <c r="L1126" s="75" t="s">
        <v>1737</v>
      </c>
      <c r="M1126" s="75" t="s">
        <v>89</v>
      </c>
      <c r="N1126" s="75" t="s">
        <v>89</v>
      </c>
      <c r="O1126" s="75" t="s">
        <v>89</v>
      </c>
      <c r="P1126" s="75" t="s">
        <v>89</v>
      </c>
      <c r="Q1126" s="160" t="s">
        <v>1163</v>
      </c>
      <c r="R1126" s="96"/>
      <c r="S1126" s="96">
        <v>38</v>
      </c>
      <c r="T1126" s="175">
        <v>42632</v>
      </c>
      <c r="U1126" s="99" t="s">
        <v>444</v>
      </c>
      <c r="V1126" s="99"/>
      <c r="W1126" s="612">
        <v>58.1</v>
      </c>
      <c r="X1126" s="99"/>
      <c r="Y1126" s="99"/>
      <c r="Z1126" s="160"/>
      <c r="AE1126" s="150">
        <f>IF(A1126="","",(IFERROR(VLOOKUP(A1126,Projecten!A$4:W$2618,5,FALSE),"niet bekend")))</f>
        <v>12</v>
      </c>
      <c r="AF1126" s="972">
        <f t="shared" si="124"/>
        <v>11388</v>
      </c>
      <c r="AG1126" s="1028">
        <f>IF(A1126="","",(IFERROR(VLOOKUP(A1126,Projecten!A$4:W$2618,23,FALSE),"niet bekend")))</f>
        <v>34164</v>
      </c>
      <c r="AH1126" s="1028">
        <f>IF(A1126="","",(IFERROR(VLOOKUP(A1126,Projecten!A$4:W$2618,12,FALSE),"niet bekend")))</f>
        <v>34164</v>
      </c>
      <c r="AI1126" s="1028">
        <f t="shared" si="125"/>
        <v>22776</v>
      </c>
    </row>
    <row r="1127" spans="1:35" s="150" customFormat="1" ht="12.75" customHeight="1" x14ac:dyDescent="0.2">
      <c r="A1127" s="117"/>
      <c r="B1127" s="1531"/>
      <c r="C1127" s="118"/>
      <c r="D1127" s="119"/>
      <c r="E1127" s="1002"/>
      <c r="F1127" s="738"/>
      <c r="G1127" s="738"/>
      <c r="H1127" s="738"/>
      <c r="I1127" s="75"/>
      <c r="J1127" s="75"/>
      <c r="K1127" s="75"/>
      <c r="L1127" s="75"/>
      <c r="M1127" s="75"/>
      <c r="N1127" s="75"/>
      <c r="O1127" s="75"/>
      <c r="P1127" s="75"/>
      <c r="Q1127" s="160"/>
      <c r="R1127" s="96"/>
      <c r="S1127" s="96"/>
      <c r="T1127" s="175"/>
      <c r="U1127" s="99"/>
      <c r="V1127" s="99"/>
      <c r="W1127" s="97"/>
      <c r="X1127" s="99"/>
      <c r="Y1127" s="99"/>
      <c r="Z1127" s="160"/>
      <c r="AE1127" s="150" t="str">
        <f>IF(A1127="","",(IFERROR(VLOOKUP(A1127,Projecten!A$4:W$2618,5,FALSE),"niet bekend")))</f>
        <v/>
      </c>
      <c r="AF1127" s="972" t="str">
        <f t="shared" si="124"/>
        <v/>
      </c>
      <c r="AG1127" s="1028" t="str">
        <f>IF(A1127="","",(IFERROR(VLOOKUP(A1127,Projecten!A$4:W$2618,23,FALSE),"niet bekend")))</f>
        <v/>
      </c>
      <c r="AH1127" s="1028" t="str">
        <f>IF(A1127="","",(IFERROR(VLOOKUP(A1127,Projecten!A$4:W$2618,12,FALSE),"niet bekend")))</f>
        <v/>
      </c>
      <c r="AI1127" s="1028" t="str">
        <f t="shared" si="125"/>
        <v/>
      </c>
    </row>
    <row r="1128" spans="1:35" s="150" customFormat="1" ht="12.75" customHeight="1" x14ac:dyDescent="0.2">
      <c r="A1128" s="93">
        <v>2016391</v>
      </c>
      <c r="B1128" s="1534">
        <v>120847</v>
      </c>
      <c r="C1128" s="93">
        <v>591816</v>
      </c>
      <c r="D1128" s="94" t="s">
        <v>68</v>
      </c>
      <c r="E1128" s="91">
        <v>1</v>
      </c>
      <c r="F1128" s="94">
        <v>5</v>
      </c>
      <c r="G1128" s="94">
        <v>3</v>
      </c>
      <c r="H1128" s="94">
        <v>2</v>
      </c>
      <c r="I1128" s="75" t="s">
        <v>89</v>
      </c>
      <c r="J1128" s="75" t="s">
        <v>1737</v>
      </c>
      <c r="K1128" s="75" t="s">
        <v>1737</v>
      </c>
      <c r="L1128" s="75" t="s">
        <v>1737</v>
      </c>
      <c r="M1128" s="75" t="s">
        <v>89</v>
      </c>
      <c r="N1128" s="75" t="s">
        <v>89</v>
      </c>
      <c r="O1128" s="75" t="s">
        <v>89</v>
      </c>
      <c r="P1128" s="75" t="s">
        <v>89</v>
      </c>
      <c r="Q1128" s="160" t="s">
        <v>1163</v>
      </c>
      <c r="R1128" s="96"/>
      <c r="S1128" s="96">
        <f>IF(T1128&lt;=0,"",(((T1128-'In Productie'!$E$1)/7)+0.6))</f>
        <v>6090.3142857142857</v>
      </c>
      <c r="T1128" s="175">
        <v>42628</v>
      </c>
      <c r="U1128" s="99" t="s">
        <v>278</v>
      </c>
      <c r="V1128" s="99"/>
      <c r="W1128" s="97">
        <v>9.6</v>
      </c>
      <c r="X1128" s="99"/>
      <c r="Y1128" s="99"/>
      <c r="Z1128" s="160"/>
      <c r="AE1128" s="150">
        <f>IF(A1128="","",(IFERROR(VLOOKUP(A1128,Projecten!A$4:W$2618,5,FALSE),"niet bekend")))</f>
        <v>1</v>
      </c>
      <c r="AF1128" s="972">
        <f t="shared" si="124"/>
        <v>1323</v>
      </c>
      <c r="AG1128" s="1028">
        <f>IF(A1128="","",(IFERROR(VLOOKUP(A1128,Projecten!A$4:W$2618,23,FALSE),"niet bekend")))</f>
        <v>1323</v>
      </c>
      <c r="AH1128" s="1028">
        <f>IF(A1128="","",(IFERROR(VLOOKUP(A1128,Projecten!A$4:W$2618,12,FALSE),"niet bekend")))</f>
        <v>1323</v>
      </c>
      <c r="AI1128" s="1028">
        <f t="shared" si="125"/>
        <v>0</v>
      </c>
    </row>
    <row r="1129" spans="1:35" s="150" customFormat="1" ht="12.75" customHeight="1" x14ac:dyDescent="0.2">
      <c r="A1129" s="117">
        <v>2016350</v>
      </c>
      <c r="B1129" s="1189">
        <v>120848</v>
      </c>
      <c r="C1129" s="118" t="s">
        <v>1616</v>
      </c>
      <c r="D1129" s="119" t="s">
        <v>68</v>
      </c>
      <c r="E1129" s="1002">
        <v>1</v>
      </c>
      <c r="F1129" s="738">
        <v>11</v>
      </c>
      <c r="G1129" s="738">
        <v>6</v>
      </c>
      <c r="H1129" s="738">
        <v>3</v>
      </c>
      <c r="I1129" s="75" t="s">
        <v>89</v>
      </c>
      <c r="J1129" s="75" t="s">
        <v>1737</v>
      </c>
      <c r="K1129" s="75" t="s">
        <v>1737</v>
      </c>
      <c r="L1129" s="75" t="s">
        <v>1737</v>
      </c>
      <c r="M1129" s="75" t="s">
        <v>89</v>
      </c>
      <c r="N1129" s="75" t="s">
        <v>89</v>
      </c>
      <c r="O1129" s="75" t="s">
        <v>89</v>
      </c>
      <c r="P1129" s="75" t="s">
        <v>89</v>
      </c>
      <c r="Q1129" s="160" t="s">
        <v>1163</v>
      </c>
      <c r="R1129" s="96"/>
      <c r="S1129" s="96">
        <f>IF(T1129&lt;=0,"",(((T1129-'In Productie'!$E$1)/7)+0.6))</f>
        <v>6090.3142857142857</v>
      </c>
      <c r="T1129" s="175">
        <v>42628</v>
      </c>
      <c r="U1129" s="99" t="s">
        <v>278</v>
      </c>
      <c r="V1129" s="99" t="s">
        <v>1738</v>
      </c>
      <c r="W1129" s="97">
        <v>17.899999999999999</v>
      </c>
      <c r="X1129" s="99"/>
      <c r="Y1129" s="99"/>
      <c r="Z1129" s="160"/>
      <c r="AE1129" s="150">
        <f>IF(A1129="","",(IFERROR(VLOOKUP(A1129,Projecten!A$4:W$2618,5,FALSE),"niet bekend")))</f>
        <v>1</v>
      </c>
      <c r="AF1129" s="972">
        <f t="shared" si="124"/>
        <v>4355</v>
      </c>
      <c r="AG1129" s="1028">
        <f>IF(A1129="","",(IFERROR(VLOOKUP(A1129,Projecten!A$4:W$2618,23,FALSE),"niet bekend")))</f>
        <v>4355</v>
      </c>
      <c r="AH1129" s="1028">
        <f>IF(A1129="","",(IFERROR(VLOOKUP(A1129,Projecten!A$4:W$2618,12,FALSE),"niet bekend")))</f>
        <v>4355</v>
      </c>
      <c r="AI1129" s="1028">
        <f t="shared" si="125"/>
        <v>0</v>
      </c>
    </row>
    <row r="1130" spans="1:35" s="150" customFormat="1" ht="12.75" customHeight="1" x14ac:dyDescent="0.2">
      <c r="A1130" s="117">
        <v>2016351</v>
      </c>
      <c r="B1130" s="1531">
        <v>120846</v>
      </c>
      <c r="C1130" s="118" t="s">
        <v>1617</v>
      </c>
      <c r="D1130" s="119" t="s">
        <v>68</v>
      </c>
      <c r="E1130" s="1002">
        <v>1</v>
      </c>
      <c r="F1130" s="738">
        <v>13</v>
      </c>
      <c r="G1130" s="738">
        <v>6</v>
      </c>
      <c r="H1130" s="738">
        <v>4</v>
      </c>
      <c r="I1130" s="75" t="s">
        <v>89</v>
      </c>
      <c r="J1130" s="75" t="s">
        <v>1737</v>
      </c>
      <c r="K1130" s="75" t="s">
        <v>1737</v>
      </c>
      <c r="L1130" s="75" t="s">
        <v>1737</v>
      </c>
      <c r="M1130" s="75" t="s">
        <v>89</v>
      </c>
      <c r="N1130" s="75" t="s">
        <v>89</v>
      </c>
      <c r="O1130" s="75" t="s">
        <v>89</v>
      </c>
      <c r="P1130" s="75" t="s">
        <v>89</v>
      </c>
      <c r="Q1130" s="160" t="s">
        <v>1163</v>
      </c>
      <c r="R1130" s="96"/>
      <c r="S1130" s="96">
        <f>IF(T1130&lt;=0,"",(((T1130-'In Productie'!$E$1)/7)+0.6))</f>
        <v>6090.3142857142857</v>
      </c>
      <c r="T1130" s="175">
        <v>42628</v>
      </c>
      <c r="U1130" s="99" t="s">
        <v>278</v>
      </c>
      <c r="V1130" s="99" t="s">
        <v>1679</v>
      </c>
      <c r="W1130" s="97">
        <v>21.6</v>
      </c>
      <c r="X1130" s="99"/>
      <c r="Y1130" s="99"/>
      <c r="Z1130" s="160"/>
      <c r="AE1130" s="150">
        <f>IF(A1130="","",(IFERROR(VLOOKUP(A1130,Projecten!A$4:W$2618,5,FALSE),"niet bekend")))</f>
        <v>1</v>
      </c>
      <c r="AF1130" s="972">
        <f t="shared" si="124"/>
        <v>3818</v>
      </c>
      <c r="AG1130" s="1028">
        <f>IF(A1130="","",(IFERROR(VLOOKUP(A1130,Projecten!A$4:W$2618,23,FALSE),"niet bekend")))</f>
        <v>3818</v>
      </c>
      <c r="AH1130" s="1028">
        <f>IF(A1130="","",(IFERROR(VLOOKUP(A1130,Projecten!A$4:W$2618,12,FALSE),"niet bekend")))</f>
        <v>3818</v>
      </c>
      <c r="AI1130" s="1028">
        <f t="shared" si="125"/>
        <v>0</v>
      </c>
    </row>
    <row r="1131" spans="1:35" s="150" customFormat="1" ht="12.75" customHeight="1" x14ac:dyDescent="0.2">
      <c r="A1131" s="117">
        <v>2016380</v>
      </c>
      <c r="B1131" s="1531">
        <v>120850</v>
      </c>
      <c r="C1131" s="118">
        <v>591916</v>
      </c>
      <c r="D1131" s="119" t="s">
        <v>68</v>
      </c>
      <c r="E1131" s="1002">
        <v>1</v>
      </c>
      <c r="F1131" s="738">
        <v>8</v>
      </c>
      <c r="G1131" s="738">
        <v>5</v>
      </c>
      <c r="H1131" s="738">
        <v>3</v>
      </c>
      <c r="I1131" s="75" t="s">
        <v>89</v>
      </c>
      <c r="J1131" s="75" t="s">
        <v>1737</v>
      </c>
      <c r="K1131" s="75" t="s">
        <v>1737</v>
      </c>
      <c r="L1131" s="75" t="s">
        <v>1737</v>
      </c>
      <c r="M1131" s="75" t="s">
        <v>89</v>
      </c>
      <c r="N1131" s="75" t="s">
        <v>89</v>
      </c>
      <c r="O1131" s="75" t="s">
        <v>89</v>
      </c>
      <c r="P1131" s="75" t="s">
        <v>89</v>
      </c>
      <c r="Q1131" s="160" t="s">
        <v>1163</v>
      </c>
      <c r="R1131" s="96"/>
      <c r="S1131" s="96">
        <f>IF(T1131&lt;=0,"",(((T1131-'In Productie'!$E$1)/7)+0.6))</f>
        <v>6091.3142857142857</v>
      </c>
      <c r="T1131" s="175">
        <v>42635</v>
      </c>
      <c r="U1131" s="99" t="s">
        <v>278</v>
      </c>
      <c r="V1131" s="99"/>
      <c r="W1131" s="97">
        <v>11.5</v>
      </c>
      <c r="X1131" s="99"/>
      <c r="Y1131" s="99"/>
      <c r="Z1131" s="160"/>
      <c r="AE1131" s="150">
        <f>IF(A1131="","",(IFERROR(VLOOKUP(A1131,Projecten!A$4:W$2618,5,FALSE),"niet bekend")))</f>
        <v>1</v>
      </c>
      <c r="AF1131" s="972">
        <f t="shared" si="124"/>
        <v>1894</v>
      </c>
      <c r="AG1131" s="1028">
        <f>IF(A1131="","",(IFERROR(VLOOKUP(A1131,Projecten!A$4:W$2618,23,FALSE),"niet bekend")))</f>
        <v>1894</v>
      </c>
      <c r="AH1131" s="1028">
        <f>IF(A1131="","",(IFERROR(VLOOKUP(A1131,Projecten!A$4:W$2618,12,FALSE),"niet bekend")))</f>
        <v>1894</v>
      </c>
      <c r="AI1131" s="1028">
        <f t="shared" si="125"/>
        <v>0</v>
      </c>
    </row>
    <row r="1132" spans="1:35" s="150" customFormat="1" ht="12.75" customHeight="1" x14ac:dyDescent="0.2">
      <c r="A1132" s="93">
        <v>2016389</v>
      </c>
      <c r="B1132" s="1534">
        <v>120847</v>
      </c>
      <c r="C1132" s="93" t="s">
        <v>1678</v>
      </c>
      <c r="D1132" s="94" t="s">
        <v>68</v>
      </c>
      <c r="E1132" s="91">
        <v>1</v>
      </c>
      <c r="F1132" s="94">
        <v>11</v>
      </c>
      <c r="G1132" s="94">
        <v>5</v>
      </c>
      <c r="H1132" s="94">
        <v>3</v>
      </c>
      <c r="I1132" s="75" t="s">
        <v>89</v>
      </c>
      <c r="J1132" s="75" t="s">
        <v>1737</v>
      </c>
      <c r="K1132" s="75" t="s">
        <v>1737</v>
      </c>
      <c r="L1132" s="75" t="s">
        <v>1737</v>
      </c>
      <c r="M1132" s="75" t="s">
        <v>89</v>
      </c>
      <c r="N1132" s="75" t="s">
        <v>89</v>
      </c>
      <c r="O1132" s="75" t="s">
        <v>89</v>
      </c>
      <c r="P1132" s="75" t="s">
        <v>89</v>
      </c>
      <c r="Q1132" s="160" t="s">
        <v>1163</v>
      </c>
      <c r="R1132" s="96"/>
      <c r="S1132" s="96">
        <f>IF(T1132&lt;=0,"",(((T1132-'In Productie'!$E$1)/7)+0.6))</f>
        <v>6090.3142857142857</v>
      </c>
      <c r="T1132" s="175">
        <v>42628</v>
      </c>
      <c r="U1132" s="99" t="s">
        <v>278</v>
      </c>
      <c r="V1132" s="99" t="s">
        <v>1679</v>
      </c>
      <c r="W1132" s="97">
        <v>16.600000000000001</v>
      </c>
      <c r="X1132" s="99"/>
      <c r="Y1132" s="99"/>
      <c r="Z1132" s="160"/>
      <c r="AE1132" s="150">
        <f>IF(A1132="","",(IFERROR(VLOOKUP(A1132,Projecten!A$4:W$2618,5,FALSE),"niet bekend")))</f>
        <v>1</v>
      </c>
      <c r="AF1132" s="972">
        <f t="shared" si="124"/>
        <v>2872</v>
      </c>
      <c r="AG1132" s="1028">
        <f>IF(A1132="","",(IFERROR(VLOOKUP(A1132,Projecten!A$4:W$2618,23,FALSE),"niet bekend")))</f>
        <v>2872</v>
      </c>
      <c r="AH1132" s="1028">
        <f>IF(A1132="","",(IFERROR(VLOOKUP(A1132,Projecten!A$4:W$2618,12,FALSE),"niet bekend")))</f>
        <v>2872</v>
      </c>
      <c r="AI1132" s="1028">
        <f t="shared" si="125"/>
        <v>0</v>
      </c>
    </row>
    <row r="1133" spans="1:35" s="150" customFormat="1" ht="12.75" customHeight="1" x14ac:dyDescent="0.2">
      <c r="A1133" s="117" t="s">
        <v>2537</v>
      </c>
      <c r="B1133" s="446">
        <v>120834</v>
      </c>
      <c r="C1133" s="118" t="s">
        <v>1637</v>
      </c>
      <c r="D1133" s="119" t="s">
        <v>68</v>
      </c>
      <c r="E1133" s="1002">
        <v>0</v>
      </c>
      <c r="F1133" s="738">
        <v>10</v>
      </c>
      <c r="G1133" s="738">
        <v>0</v>
      </c>
      <c r="H1133" s="738">
        <v>0</v>
      </c>
      <c r="I1133" s="75" t="s">
        <v>1737</v>
      </c>
      <c r="J1133" s="75" t="s">
        <v>1737</v>
      </c>
      <c r="K1133" s="75" t="s">
        <v>1737</v>
      </c>
      <c r="L1133" s="75" t="s">
        <v>1737</v>
      </c>
      <c r="M1133" s="75" t="s">
        <v>89</v>
      </c>
      <c r="N1133" s="75" t="s">
        <v>89</v>
      </c>
      <c r="O1133" s="75" t="s">
        <v>89</v>
      </c>
      <c r="P1133" s="75" t="s">
        <v>89</v>
      </c>
      <c r="Q1133" s="160" t="s">
        <v>1526</v>
      </c>
      <c r="R1133" s="96"/>
      <c r="S1133" s="96">
        <f>IF(T1133&lt;=0,"",(((T1133-'In Productie'!$E$1)/7)+0.6))</f>
        <v>6090.3142857142857</v>
      </c>
      <c r="T1133" s="175">
        <v>42628</v>
      </c>
      <c r="U1133" s="99" t="s">
        <v>278</v>
      </c>
      <c r="V1133" s="99" t="s">
        <v>1655</v>
      </c>
      <c r="W1133" s="97">
        <v>5.4</v>
      </c>
      <c r="X1133" s="99"/>
      <c r="Y1133" s="99"/>
      <c r="Z1133" s="160"/>
      <c r="AE1133" s="150">
        <f>IF(A1133="","",(IFERROR(VLOOKUP(A1133,Projecten!A$4:W$2618,5,FALSE),"niet bekend")))</f>
        <v>0</v>
      </c>
      <c r="AF1133" s="972">
        <f t="shared" si="124"/>
        <v>697.93</v>
      </c>
      <c r="AG1133" s="1028">
        <f>IF(A1133="","",(IFERROR(VLOOKUP(A1133,Projecten!A$4:W$2618,23,FALSE),"niet bekend")))</f>
        <v>697.93</v>
      </c>
      <c r="AH1133" s="1028">
        <f>IF(A1133="","",(IFERROR(VLOOKUP(A1133,Projecten!A$4:W$2618,12,FALSE),"niet bekend")))</f>
        <v>697.93</v>
      </c>
      <c r="AI1133" s="1028">
        <f t="shared" si="125"/>
        <v>0</v>
      </c>
    </row>
    <row r="1134" spans="1:35" s="150" customFormat="1" ht="12.75" customHeight="1" x14ac:dyDescent="0.2">
      <c r="A1134" s="93">
        <v>2016382</v>
      </c>
      <c r="B1134" s="1490">
        <v>120850</v>
      </c>
      <c r="C1134" s="93" t="s">
        <v>1721</v>
      </c>
      <c r="D1134" s="94" t="s">
        <v>68</v>
      </c>
      <c r="E1134" s="91">
        <v>1</v>
      </c>
      <c r="F1134" s="94">
        <v>1</v>
      </c>
      <c r="G1134" s="94">
        <v>0</v>
      </c>
      <c r="H1134" s="94">
        <v>0</v>
      </c>
      <c r="I1134" s="75" t="s">
        <v>1737</v>
      </c>
      <c r="J1134" s="75" t="s">
        <v>1737</v>
      </c>
      <c r="K1134" s="75" t="s">
        <v>89</v>
      </c>
      <c r="L1134" s="75" t="s">
        <v>1737</v>
      </c>
      <c r="M1134" s="75" t="s">
        <v>89</v>
      </c>
      <c r="N1134" s="75" t="s">
        <v>89</v>
      </c>
      <c r="O1134" s="75" t="s">
        <v>89</v>
      </c>
      <c r="P1134" s="75" t="s">
        <v>89</v>
      </c>
      <c r="Q1134" s="160" t="s">
        <v>1163</v>
      </c>
      <c r="R1134" s="96"/>
      <c r="S1134" s="96">
        <v>38</v>
      </c>
      <c r="T1134" s="175">
        <v>42635</v>
      </c>
      <c r="U1134" s="99" t="s">
        <v>278</v>
      </c>
      <c r="V1134" s="99"/>
      <c r="W1134" s="612">
        <v>2</v>
      </c>
      <c r="X1134" s="99"/>
      <c r="Y1134" s="99"/>
      <c r="Z1134" s="160"/>
      <c r="AE1134" s="150">
        <f>IF(A1134="","",(IFERROR(VLOOKUP(A1134,Projecten!A$4:W$2618,5,FALSE),"niet bekend")))</f>
        <v>1</v>
      </c>
      <c r="AF1134" s="972">
        <f t="shared" si="124"/>
        <v>227.74</v>
      </c>
      <c r="AG1134" s="1028">
        <f>IF(A1134="","",(IFERROR(VLOOKUP(A1134,Projecten!A$4:W$2618,23,FALSE),"niet bekend")))</f>
        <v>568.86</v>
      </c>
      <c r="AH1134" s="1028">
        <f>IF(A1134="","",(IFERROR(VLOOKUP(A1134,Projecten!A$4:W$2618,12,FALSE),"niet bekend")))</f>
        <v>227.74</v>
      </c>
      <c r="AI1134" s="1028">
        <f t="shared" si="125"/>
        <v>0</v>
      </c>
    </row>
    <row r="1135" spans="1:35" s="150" customFormat="1" ht="12.75" customHeight="1" x14ac:dyDescent="0.2">
      <c r="A1135" s="117">
        <v>2016379</v>
      </c>
      <c r="B1135" s="1531">
        <v>120846</v>
      </c>
      <c r="C1135" s="118">
        <v>597516</v>
      </c>
      <c r="D1135" s="119" t="s">
        <v>68</v>
      </c>
      <c r="E1135" s="1002">
        <v>1</v>
      </c>
      <c r="F1135" s="738">
        <v>9</v>
      </c>
      <c r="G1135" s="738">
        <v>8</v>
      </c>
      <c r="H1135" s="738">
        <v>2</v>
      </c>
      <c r="I1135" s="75" t="s">
        <v>89</v>
      </c>
      <c r="J1135" s="75" t="s">
        <v>1737</v>
      </c>
      <c r="K1135" s="75" t="s">
        <v>1737</v>
      </c>
      <c r="L1135" s="75" t="s">
        <v>1737</v>
      </c>
      <c r="M1135" s="75" t="s">
        <v>89</v>
      </c>
      <c r="N1135" s="75" t="s">
        <v>89</v>
      </c>
      <c r="O1135" s="75" t="s">
        <v>89</v>
      </c>
      <c r="P1135" s="75" t="s">
        <v>89</v>
      </c>
      <c r="Q1135" s="160" t="s">
        <v>1163</v>
      </c>
      <c r="R1135" s="96"/>
      <c r="S1135" s="96">
        <f>IF(T1135&lt;=0,"",(((T1135-'In Productie'!$E$1)/7)+0.6))</f>
        <v>6090.3142857142857</v>
      </c>
      <c r="T1135" s="175">
        <v>42628</v>
      </c>
      <c r="U1135" s="99" t="s">
        <v>278</v>
      </c>
      <c r="V1135" s="99" t="s">
        <v>1751</v>
      </c>
      <c r="W1135" s="97">
        <v>14</v>
      </c>
      <c r="X1135" s="99"/>
      <c r="Y1135" s="99"/>
      <c r="Z1135" s="160"/>
      <c r="AE1135" s="150">
        <f>IF(A1135="","",(IFERROR(VLOOKUP(A1135,Projecten!A$4:W$2618,5,FALSE),"niet bekend")))</f>
        <v>1</v>
      </c>
      <c r="AF1135" s="972">
        <f t="shared" si="124"/>
        <v>1931</v>
      </c>
      <c r="AG1135" s="1028">
        <f>IF(A1135="","",(IFERROR(VLOOKUP(A1135,Projecten!A$4:W$2618,23,FALSE),"niet bekend")))</f>
        <v>1931</v>
      </c>
      <c r="AH1135" s="1028">
        <f>IF(A1135="","",(IFERROR(VLOOKUP(A1135,Projecten!A$4:W$2618,12,FALSE),"niet bekend")))</f>
        <v>1931</v>
      </c>
      <c r="AI1135" s="1028">
        <f t="shared" si="125"/>
        <v>0</v>
      </c>
    </row>
    <row r="1136" spans="1:35" s="150" customFormat="1" ht="12.75" customHeight="1" x14ac:dyDescent="0.2">
      <c r="A1136" s="93" t="s">
        <v>1676</v>
      </c>
      <c r="B1136" s="1535">
        <v>120841</v>
      </c>
      <c r="C1136" s="93" t="s">
        <v>1675</v>
      </c>
      <c r="D1136" s="94" t="s">
        <v>68</v>
      </c>
      <c r="E1136" s="91">
        <v>1</v>
      </c>
      <c r="F1136" s="94">
        <v>8</v>
      </c>
      <c r="G1136" s="94">
        <v>4</v>
      </c>
      <c r="H1136" s="94">
        <v>3</v>
      </c>
      <c r="I1136" s="75" t="s">
        <v>89</v>
      </c>
      <c r="J1136" s="75" t="s">
        <v>89</v>
      </c>
      <c r="K1136" s="75" t="s">
        <v>1737</v>
      </c>
      <c r="L1136" s="75" t="s">
        <v>1737</v>
      </c>
      <c r="M1136" s="75" t="s">
        <v>89</v>
      </c>
      <c r="N1136" s="75" t="s">
        <v>89</v>
      </c>
      <c r="O1136" s="75" t="s">
        <v>89</v>
      </c>
      <c r="P1136" s="75" t="s">
        <v>89</v>
      </c>
      <c r="Q1136" s="160" t="s">
        <v>1163</v>
      </c>
      <c r="R1136" s="96"/>
      <c r="S1136" s="96">
        <f>IF(T1136&lt;=0,"",(((T1136-'In Productie'!$E$1)/7)+0.6))</f>
        <v>6090.3142857142857</v>
      </c>
      <c r="T1136" s="175">
        <v>42628</v>
      </c>
      <c r="U1136" s="99" t="s">
        <v>278</v>
      </c>
      <c r="V1136" s="99" t="s">
        <v>1677</v>
      </c>
      <c r="W1136" s="97">
        <v>26.5</v>
      </c>
      <c r="X1136" s="99"/>
      <c r="Y1136" s="99"/>
      <c r="Z1136" s="160"/>
      <c r="AE1136" s="150">
        <f>IF(A1136="","",(IFERROR(VLOOKUP(A1136,Projecten!A$4:W$2618,5,FALSE),"niet bekend")))</f>
        <v>1</v>
      </c>
      <c r="AF1136" s="972">
        <f t="shared" si="124"/>
        <v>6061.67</v>
      </c>
      <c r="AG1136" s="1028">
        <f>IF(A1136="","",(IFERROR(VLOOKUP(A1136,Projecten!A$4:W$2618,23,FALSE),"niet bekend")))</f>
        <v>6061.67</v>
      </c>
      <c r="AH1136" s="1028">
        <f>IF(A1136="","",(IFERROR(VLOOKUP(A1136,Projecten!A$4:W$2618,12,FALSE),"niet bekend")))</f>
        <v>6061.67</v>
      </c>
      <c r="AI1136" s="1028">
        <f t="shared" si="125"/>
        <v>0</v>
      </c>
    </row>
    <row r="1137" spans="1:35" s="150" customFormat="1" ht="12.75" customHeight="1" x14ac:dyDescent="0.2">
      <c r="A1137" s="93">
        <v>2016413</v>
      </c>
      <c r="B1137" s="1490">
        <v>120849</v>
      </c>
      <c r="C1137" s="93" t="s">
        <v>1753</v>
      </c>
      <c r="D1137" s="94" t="s">
        <v>68</v>
      </c>
      <c r="E1137" s="91">
        <v>2</v>
      </c>
      <c r="F1137" s="94">
        <f>E1137*10</f>
        <v>20</v>
      </c>
      <c r="G1137" s="94">
        <f>E1137*6</f>
        <v>12</v>
      </c>
      <c r="H1137" s="94">
        <f>E1137*4</f>
        <v>8</v>
      </c>
      <c r="I1137" s="75" t="s">
        <v>89</v>
      </c>
      <c r="J1137" s="75" t="s">
        <v>1737</v>
      </c>
      <c r="K1137" s="75" t="s">
        <v>1737</v>
      </c>
      <c r="L1137" s="75" t="s">
        <v>1737</v>
      </c>
      <c r="M1137" s="75" t="s">
        <v>89</v>
      </c>
      <c r="N1137" s="75" t="s">
        <v>89</v>
      </c>
      <c r="O1137" s="75" t="s">
        <v>89</v>
      </c>
      <c r="P1137" s="75" t="s">
        <v>89</v>
      </c>
      <c r="Q1137" s="160" t="s">
        <v>1163</v>
      </c>
      <c r="R1137" s="96"/>
      <c r="S1137" s="96">
        <f>IF(T1137&lt;=0,"",(((T1137-'In Productie'!$E$1)/7)+0.6))</f>
        <v>6090.1714285714288</v>
      </c>
      <c r="T1137" s="175">
        <v>42627</v>
      </c>
      <c r="U1137" s="99" t="s">
        <v>561</v>
      </c>
      <c r="V1137" s="99"/>
      <c r="W1137" s="97">
        <f>E1137*19.2</f>
        <v>38.4</v>
      </c>
      <c r="X1137" s="99"/>
      <c r="Y1137" s="99"/>
      <c r="Z1137" s="160"/>
      <c r="AE1137" s="150">
        <f>IF(A1137="","",(IFERROR(VLOOKUP(A1137,Projecten!A$4:W$2618,5,FALSE),"niet bekend")))</f>
        <v>6</v>
      </c>
      <c r="AF1137" s="972">
        <f t="shared" si="124"/>
        <v>5902</v>
      </c>
      <c r="AG1137" s="1028">
        <f>IF(A1137="","",(IFERROR(VLOOKUP(A1137,Projecten!A$4:W$2618,23,FALSE),"niet bekend")))</f>
        <v>17706</v>
      </c>
      <c r="AH1137" s="1028">
        <f>IF(A1137="","",(IFERROR(VLOOKUP(A1137,Projecten!A$4:W$2618,12,FALSE),"niet bekend")))</f>
        <v>17706</v>
      </c>
      <c r="AI1137" s="1028">
        <f t="shared" si="125"/>
        <v>11804</v>
      </c>
    </row>
    <row r="1138" spans="1:35" s="150" customFormat="1" ht="12.75" customHeight="1" x14ac:dyDescent="0.2">
      <c r="A1138" s="117">
        <v>2016379</v>
      </c>
      <c r="B1138" s="1531">
        <v>120846</v>
      </c>
      <c r="C1138" s="118">
        <v>597516</v>
      </c>
      <c r="D1138" s="119" t="s">
        <v>68</v>
      </c>
      <c r="E1138" s="1002">
        <v>1</v>
      </c>
      <c r="F1138" s="738">
        <v>9</v>
      </c>
      <c r="G1138" s="738">
        <v>8</v>
      </c>
      <c r="H1138" s="738">
        <v>2</v>
      </c>
      <c r="I1138" s="75" t="s">
        <v>89</v>
      </c>
      <c r="J1138" s="75" t="s">
        <v>1737</v>
      </c>
      <c r="K1138" s="75" t="s">
        <v>1737</v>
      </c>
      <c r="L1138" s="75" t="s">
        <v>1737</v>
      </c>
      <c r="M1138" s="75" t="s">
        <v>89</v>
      </c>
      <c r="N1138" s="75" t="s">
        <v>89</v>
      </c>
      <c r="O1138" s="75" t="s">
        <v>89</v>
      </c>
      <c r="P1138" s="75" t="s">
        <v>89</v>
      </c>
      <c r="Q1138" s="160" t="s">
        <v>1163</v>
      </c>
      <c r="R1138" s="96"/>
      <c r="S1138" s="96">
        <f>IF(T1138&lt;=0,"",(((T1138-'In Productie'!$E$1)/7)+0.6))</f>
        <v>6090.3142857142857</v>
      </c>
      <c r="T1138" s="175">
        <v>42628</v>
      </c>
      <c r="U1138" s="99" t="s">
        <v>278</v>
      </c>
      <c r="V1138" s="99" t="s">
        <v>1751</v>
      </c>
      <c r="W1138" s="97">
        <v>14</v>
      </c>
      <c r="X1138" s="99"/>
      <c r="Y1138" s="99"/>
      <c r="Z1138" s="160"/>
      <c r="AE1138" s="150">
        <f>IF(A1138="","",(IFERROR(VLOOKUP(A1138,Projecten!A$4:W$2618,5,FALSE),"niet bekend")))</f>
        <v>1</v>
      </c>
      <c r="AF1138" s="972">
        <f t="shared" si="124"/>
        <v>1931</v>
      </c>
      <c r="AG1138" s="1028">
        <f>IF(A1138="","",(IFERROR(VLOOKUP(A1138,Projecten!A$4:W$2618,23,FALSE),"niet bekend")))</f>
        <v>1931</v>
      </c>
      <c r="AH1138" s="1028">
        <f>IF(A1138="","",(IFERROR(VLOOKUP(A1138,Projecten!A$4:W$2618,12,FALSE),"niet bekend")))</f>
        <v>1931</v>
      </c>
      <c r="AI1138" s="1028">
        <f t="shared" si="125"/>
        <v>0</v>
      </c>
    </row>
    <row r="1139" spans="1:35" s="150" customFormat="1" ht="12.75" customHeight="1" x14ac:dyDescent="0.2">
      <c r="A1139" s="93" t="s">
        <v>1676</v>
      </c>
      <c r="B1139" s="1535">
        <v>120841</v>
      </c>
      <c r="C1139" s="93" t="s">
        <v>1675</v>
      </c>
      <c r="D1139" s="94" t="s">
        <v>68</v>
      </c>
      <c r="E1139" s="91">
        <v>1</v>
      </c>
      <c r="F1139" s="94">
        <v>8</v>
      </c>
      <c r="G1139" s="94">
        <v>4</v>
      </c>
      <c r="H1139" s="94">
        <v>3</v>
      </c>
      <c r="I1139" s="75" t="s">
        <v>89</v>
      </c>
      <c r="J1139" s="75" t="s">
        <v>89</v>
      </c>
      <c r="K1139" s="75" t="s">
        <v>1737</v>
      </c>
      <c r="L1139" s="75" t="s">
        <v>1737</v>
      </c>
      <c r="M1139" s="75" t="s">
        <v>89</v>
      </c>
      <c r="N1139" s="75" t="s">
        <v>89</v>
      </c>
      <c r="O1139" s="75" t="s">
        <v>89</v>
      </c>
      <c r="P1139" s="75" t="s">
        <v>89</v>
      </c>
      <c r="Q1139" s="160" t="s">
        <v>1163</v>
      </c>
      <c r="R1139" s="96"/>
      <c r="S1139" s="96">
        <f>IF(T1139&lt;=0,"",(((T1139-'In Productie'!$E$1)/7)+0.6))</f>
        <v>6090.3142857142857</v>
      </c>
      <c r="T1139" s="175">
        <v>42628</v>
      </c>
      <c r="U1139" s="99" t="s">
        <v>278</v>
      </c>
      <c r="V1139" s="99" t="s">
        <v>1677</v>
      </c>
      <c r="W1139" s="97">
        <v>26.5</v>
      </c>
      <c r="X1139" s="99"/>
      <c r="Y1139" s="99"/>
      <c r="Z1139" s="160"/>
      <c r="AE1139" s="150">
        <f>IF(A1139="","",(IFERROR(VLOOKUP(A1139,Projecten!A$4:W$2618,5,FALSE),"niet bekend")))</f>
        <v>1</v>
      </c>
      <c r="AF1139" s="972">
        <f t="shared" si="124"/>
        <v>6061.67</v>
      </c>
      <c r="AG1139" s="1028">
        <f>IF(A1139="","",(IFERROR(VLOOKUP(A1139,Projecten!A$4:W$2618,23,FALSE),"niet bekend")))</f>
        <v>6061.67</v>
      </c>
      <c r="AH1139" s="1028">
        <f>IF(A1139="","",(IFERROR(VLOOKUP(A1139,Projecten!A$4:W$2618,12,FALSE),"niet bekend")))</f>
        <v>6061.67</v>
      </c>
      <c r="AI1139" s="1028">
        <f t="shared" si="125"/>
        <v>0</v>
      </c>
    </row>
    <row r="1140" spans="1:35" s="150" customFormat="1" ht="12.75" customHeight="1" x14ac:dyDescent="0.2">
      <c r="A1140" s="93">
        <v>2016413</v>
      </c>
      <c r="B1140" s="1490">
        <v>120849</v>
      </c>
      <c r="C1140" s="93" t="s">
        <v>1753</v>
      </c>
      <c r="D1140" s="94" t="s">
        <v>68</v>
      </c>
      <c r="E1140" s="91">
        <v>2</v>
      </c>
      <c r="F1140" s="94">
        <f>E1140*10</f>
        <v>20</v>
      </c>
      <c r="G1140" s="94">
        <f>E1140*6</f>
        <v>12</v>
      </c>
      <c r="H1140" s="94">
        <f>E1140*4</f>
        <v>8</v>
      </c>
      <c r="I1140" s="75" t="s">
        <v>89</v>
      </c>
      <c r="J1140" s="75" t="s">
        <v>1737</v>
      </c>
      <c r="K1140" s="75" t="s">
        <v>1737</v>
      </c>
      <c r="L1140" s="75" t="s">
        <v>1737</v>
      </c>
      <c r="M1140" s="75" t="s">
        <v>89</v>
      </c>
      <c r="N1140" s="75" t="s">
        <v>89</v>
      </c>
      <c r="O1140" s="75" t="s">
        <v>89</v>
      </c>
      <c r="P1140" s="75" t="s">
        <v>89</v>
      </c>
      <c r="Q1140" s="160" t="s">
        <v>1163</v>
      </c>
      <c r="R1140" s="96"/>
      <c r="S1140" s="96">
        <f>IF(T1140&lt;=0,"",(((T1140-'In Productie'!$E$1)/7)+0.6))</f>
        <v>6090.1714285714288</v>
      </c>
      <c r="T1140" s="175">
        <v>42627</v>
      </c>
      <c r="U1140" s="99" t="s">
        <v>561</v>
      </c>
      <c r="V1140" s="99"/>
      <c r="W1140" s="97">
        <f>E1140*19.2</f>
        <v>38.4</v>
      </c>
      <c r="X1140" s="99"/>
      <c r="Y1140" s="99"/>
      <c r="Z1140" s="160"/>
      <c r="AE1140" s="150">
        <f>IF(A1140="","",(IFERROR(VLOOKUP(A1140,Projecten!A$4:W$2618,5,FALSE),"niet bekend")))</f>
        <v>6</v>
      </c>
      <c r="AF1140" s="972">
        <f t="shared" si="124"/>
        <v>5902</v>
      </c>
      <c r="AG1140" s="1028">
        <f>IF(A1140="","",(IFERROR(VLOOKUP(A1140,Projecten!A$4:W$2618,23,FALSE),"niet bekend")))</f>
        <v>17706</v>
      </c>
      <c r="AH1140" s="1028">
        <f>IF(A1140="","",(IFERROR(VLOOKUP(A1140,Projecten!A$4:W$2618,12,FALSE),"niet bekend")))</f>
        <v>17706</v>
      </c>
      <c r="AI1140" s="1028">
        <f t="shared" si="125"/>
        <v>11804</v>
      </c>
    </row>
    <row r="1141" spans="1:35" s="150" customFormat="1" ht="12.75" customHeight="1" x14ac:dyDescent="0.2">
      <c r="A1141" s="93"/>
      <c r="B1141" s="1490"/>
      <c r="C1141" s="93"/>
      <c r="D1141" s="94"/>
      <c r="E1141" s="91"/>
      <c r="F1141" s="94"/>
      <c r="G1141" s="94"/>
      <c r="H1141" s="94"/>
      <c r="I1141" s="75"/>
      <c r="J1141" s="75"/>
      <c r="K1141" s="75"/>
      <c r="L1141" s="75"/>
      <c r="M1141" s="75"/>
      <c r="N1141" s="75"/>
      <c r="O1141" s="75"/>
      <c r="P1141" s="75"/>
      <c r="Q1141" s="160"/>
      <c r="R1141" s="96"/>
      <c r="S1141" s="96"/>
      <c r="T1141" s="175"/>
      <c r="U1141" s="99"/>
      <c r="V1141" s="99"/>
      <c r="W1141" s="612"/>
      <c r="X1141" s="99"/>
      <c r="Y1141" s="99"/>
      <c r="Z1141" s="160"/>
      <c r="AE1141" s="150" t="str">
        <f>IF(A1141="","",(IFERROR(VLOOKUP(A1141,Projecten!A$4:W$2618,5,FALSE),"niet bekend")))</f>
        <v/>
      </c>
      <c r="AF1141" s="972" t="str">
        <f t="shared" si="124"/>
        <v/>
      </c>
      <c r="AG1141" s="1028" t="str">
        <f>IF(A1141="","",(IFERROR(VLOOKUP(A1141,Projecten!A$4:W$2618,23,FALSE),"niet bekend")))</f>
        <v/>
      </c>
      <c r="AH1141" s="1028" t="str">
        <f>IF(A1141="","",(IFERROR(VLOOKUP(A1141,Projecten!A$4:W$2618,12,FALSE),"niet bekend")))</f>
        <v/>
      </c>
      <c r="AI1141" s="1028" t="str">
        <f t="shared" si="125"/>
        <v/>
      </c>
    </row>
    <row r="1142" spans="1:35" s="150" customFormat="1" ht="12.75" customHeight="1" x14ac:dyDescent="0.2">
      <c r="A1142" s="448" t="s">
        <v>1664</v>
      </c>
      <c r="B1142" s="1189">
        <v>120834</v>
      </c>
      <c r="C1142" s="118" t="s">
        <v>1657</v>
      </c>
      <c r="D1142" s="119" t="s">
        <v>489</v>
      </c>
      <c r="E1142" s="1962">
        <v>0</v>
      </c>
      <c r="F1142" s="333">
        <v>15</v>
      </c>
      <c r="G1142" s="738">
        <v>0</v>
      </c>
      <c r="H1142" s="738">
        <v>0</v>
      </c>
      <c r="I1142" s="75" t="s">
        <v>89</v>
      </c>
      <c r="J1142" s="75" t="s">
        <v>1737</v>
      </c>
      <c r="K1142" s="75" t="s">
        <v>1737</v>
      </c>
      <c r="L1142" s="75" t="s">
        <v>1737</v>
      </c>
      <c r="M1142" s="75" t="s">
        <v>89</v>
      </c>
      <c r="N1142" s="75" t="s">
        <v>89</v>
      </c>
      <c r="O1142" s="75" t="s">
        <v>89</v>
      </c>
      <c r="P1142" s="75" t="s">
        <v>89</v>
      </c>
      <c r="Q1142" s="160" t="s">
        <v>1526</v>
      </c>
      <c r="R1142" s="96"/>
      <c r="S1142" s="96">
        <v>37</v>
      </c>
      <c r="T1142" s="175"/>
      <c r="U1142" s="99" t="s">
        <v>681</v>
      </c>
      <c r="V1142" s="99"/>
      <c r="W1142" s="97">
        <v>8.6</v>
      </c>
      <c r="X1142" s="99"/>
      <c r="Y1142" s="99"/>
      <c r="Z1142" s="160"/>
      <c r="AE1142" s="150">
        <f>IF(A1142="","",(IFERROR(VLOOKUP(A1142,Projecten!A$4:W$2618,5,FALSE),"niet bekend")))</f>
        <v>1</v>
      </c>
      <c r="AF1142" s="972">
        <f t="shared" si="124"/>
        <v>1380.93</v>
      </c>
      <c r="AG1142" s="1028">
        <f>IF(A1142="","",(IFERROR(VLOOKUP(A1142,Projecten!A$4:W$2618,23,FALSE),"niet bekend")))</f>
        <v>1380.93</v>
      </c>
      <c r="AH1142" s="1028">
        <f>IF(A1142="","",(IFERROR(VLOOKUP(A1142,Projecten!A$4:W$2618,12,FALSE),"niet bekend")))</f>
        <v>1380.93</v>
      </c>
      <c r="AI1142" s="1028">
        <f t="shared" si="125"/>
        <v>0</v>
      </c>
    </row>
    <row r="1143" spans="1:35" s="150" customFormat="1" x14ac:dyDescent="0.2">
      <c r="A1143" s="382">
        <v>2016513</v>
      </c>
      <c r="B1143" s="1495">
        <v>120871</v>
      </c>
      <c r="C1143" s="160" t="s">
        <v>1889</v>
      </c>
      <c r="D1143" s="99" t="s">
        <v>489</v>
      </c>
      <c r="E1143" s="75">
        <v>0</v>
      </c>
      <c r="F1143" s="99">
        <v>0</v>
      </c>
      <c r="G1143" s="99">
        <v>0</v>
      </c>
      <c r="H1143" s="99">
        <v>1</v>
      </c>
      <c r="I1143" s="75" t="s">
        <v>1737</v>
      </c>
      <c r="J1143" s="75" t="s">
        <v>1737</v>
      </c>
      <c r="K1143" s="75" t="s">
        <v>1737</v>
      </c>
      <c r="L1143" s="75" t="s">
        <v>1737</v>
      </c>
      <c r="M1143" s="75" t="s">
        <v>89</v>
      </c>
      <c r="N1143" s="75" t="s">
        <v>89</v>
      </c>
      <c r="O1143" s="75" t="s">
        <v>89</v>
      </c>
      <c r="P1143" s="75" t="s">
        <v>89</v>
      </c>
      <c r="Q1143" s="160" t="s">
        <v>1526</v>
      </c>
      <c r="R1143" s="96"/>
      <c r="S1143" s="96">
        <v>37</v>
      </c>
      <c r="T1143" s="175"/>
      <c r="U1143" s="99" t="s">
        <v>681</v>
      </c>
      <c r="V1143" s="99"/>
      <c r="W1143" s="97">
        <v>2</v>
      </c>
      <c r="X1143" s="99"/>
      <c r="Y1143" s="99"/>
      <c r="Z1143" s="160"/>
      <c r="AE1143" s="150">
        <f>IF(A1143="","",(IFERROR(VLOOKUP(A1143,Projecten!A$4:W$2618,5,FALSE),"niet bekend")))</f>
        <v>0</v>
      </c>
      <c r="AF1143" s="972">
        <f t="shared" si="124"/>
        <v>265</v>
      </c>
      <c r="AG1143" s="1028">
        <f>IF(A1143="","",(IFERROR(VLOOKUP(A1143,Projecten!A$4:W$2618,23,FALSE),"niet bekend")))</f>
        <v>265</v>
      </c>
      <c r="AH1143" s="1028">
        <f>IF(A1143="","",(IFERROR(VLOOKUP(A1143,Projecten!A$4:W$2618,12,FALSE),"niet bekend")))</f>
        <v>265</v>
      </c>
      <c r="AI1143" s="1028">
        <f t="shared" si="125"/>
        <v>0</v>
      </c>
    </row>
    <row r="1144" spans="1:35" s="150" customFormat="1" ht="12.75" customHeight="1" x14ac:dyDescent="0.2">
      <c r="A1144" s="117"/>
      <c r="B1144" s="446"/>
      <c r="C1144" s="118"/>
      <c r="D1144" s="119"/>
      <c r="E1144" s="1002"/>
      <c r="F1144" s="738"/>
      <c r="G1144" s="738"/>
      <c r="H1144" s="738"/>
      <c r="I1144" s="75"/>
      <c r="J1144" s="75"/>
      <c r="K1144" s="75"/>
      <c r="L1144" s="75"/>
      <c r="M1144" s="75"/>
      <c r="N1144" s="75"/>
      <c r="O1144" s="75"/>
      <c r="P1144" s="75"/>
      <c r="Q1144" s="160"/>
      <c r="R1144" s="96"/>
      <c r="S1144" s="96"/>
      <c r="T1144" s="175"/>
      <c r="U1144" s="99"/>
      <c r="V1144" s="99"/>
      <c r="W1144" s="97"/>
      <c r="X1144" s="99"/>
      <c r="Y1144" s="164"/>
      <c r="Z1144" s="160"/>
      <c r="AE1144" s="150" t="str">
        <f>IF(A1144="","",(IFERROR(VLOOKUP(A1144,Projecten!A$4:W$2618,5,FALSE),"niet bekend")))</f>
        <v/>
      </c>
      <c r="AF1144" s="972" t="str">
        <f t="shared" si="124"/>
        <v/>
      </c>
      <c r="AG1144" s="1028" t="str">
        <f>IF(A1144="","",(IFERROR(VLOOKUP(A1144,Projecten!A$4:W$2618,23,FALSE),"niet bekend")))</f>
        <v/>
      </c>
      <c r="AH1144" s="1028" t="str">
        <f>IF(A1144="","",(IFERROR(VLOOKUP(A1144,Projecten!A$4:W$2618,12,FALSE),"niet bekend")))</f>
        <v/>
      </c>
      <c r="AI1144" s="1028" t="str">
        <f t="shared" si="125"/>
        <v/>
      </c>
    </row>
    <row r="1145" spans="1:35" s="150" customFormat="1" ht="12.75" customHeight="1" x14ac:dyDescent="0.2">
      <c r="A1145" s="117">
        <v>2016338</v>
      </c>
      <c r="B1145" s="1189">
        <v>120844</v>
      </c>
      <c r="C1145" s="118" t="s">
        <v>1584</v>
      </c>
      <c r="D1145" s="119" t="s">
        <v>451</v>
      </c>
      <c r="E1145" s="1002">
        <v>1</v>
      </c>
      <c r="F1145" s="738">
        <v>10</v>
      </c>
      <c r="G1145" s="738">
        <v>5</v>
      </c>
      <c r="H1145" s="738">
        <v>7</v>
      </c>
      <c r="I1145" s="75" t="s">
        <v>89</v>
      </c>
      <c r="J1145" s="75" t="s">
        <v>1737</v>
      </c>
      <c r="K1145" s="75" t="s">
        <v>1737</v>
      </c>
      <c r="L1145" s="75" t="s">
        <v>1737</v>
      </c>
      <c r="M1145" s="75" t="s">
        <v>89</v>
      </c>
      <c r="N1145" s="75" t="s">
        <v>89</v>
      </c>
      <c r="O1145" s="75" t="s">
        <v>89</v>
      </c>
      <c r="P1145" s="75" t="s">
        <v>89</v>
      </c>
      <c r="Q1145" s="160" t="s">
        <v>1163</v>
      </c>
      <c r="R1145" s="96"/>
      <c r="S1145" s="96">
        <v>37</v>
      </c>
      <c r="T1145" s="175"/>
      <c r="U1145" s="99" t="s">
        <v>934</v>
      </c>
      <c r="V1145" s="99"/>
      <c r="W1145" s="97">
        <v>22.5</v>
      </c>
      <c r="X1145" s="99"/>
      <c r="Y1145" s="99"/>
      <c r="Z1145" s="746">
        <v>42562</v>
      </c>
      <c r="AE1145" s="150">
        <f>IF(A1145="","",(IFERROR(VLOOKUP(A1145,Projecten!A$4:W$2618,5,FALSE),"niet bekend")))</f>
        <v>1</v>
      </c>
      <c r="AF1145" s="972">
        <f t="shared" si="124"/>
        <v>4061.22</v>
      </c>
      <c r="AG1145" s="1028">
        <f>IF(A1145="","",(IFERROR(VLOOKUP(A1145,Projecten!A$4:W$2618,23,FALSE),"niet bekend")))</f>
        <v>4061.22</v>
      </c>
      <c r="AH1145" s="1028">
        <f>IF(A1145="","",(IFERROR(VLOOKUP(A1145,Projecten!A$4:W$2618,12,FALSE),"niet bekend")))</f>
        <v>4061.22</v>
      </c>
      <c r="AI1145" s="1028">
        <f t="shared" si="125"/>
        <v>0</v>
      </c>
    </row>
    <row r="1146" spans="1:35" s="150" customFormat="1" ht="12.75" customHeight="1" x14ac:dyDescent="0.2">
      <c r="A1146" s="117">
        <v>2016404</v>
      </c>
      <c r="B1146" s="446">
        <v>120854</v>
      </c>
      <c r="C1146" s="118" t="s">
        <v>1734</v>
      </c>
      <c r="D1146" s="119" t="s">
        <v>451</v>
      </c>
      <c r="E1146" s="1002">
        <v>1</v>
      </c>
      <c r="F1146" s="738">
        <v>3</v>
      </c>
      <c r="G1146" s="738">
        <v>2</v>
      </c>
      <c r="H1146" s="738">
        <v>1</v>
      </c>
      <c r="I1146" s="75" t="s">
        <v>89</v>
      </c>
      <c r="J1146" s="75" t="s">
        <v>1737</v>
      </c>
      <c r="K1146" s="75" t="s">
        <v>1737</v>
      </c>
      <c r="L1146" s="75" t="s">
        <v>1737</v>
      </c>
      <c r="M1146" s="75" t="s">
        <v>89</v>
      </c>
      <c r="N1146" s="75" t="s">
        <v>89</v>
      </c>
      <c r="O1146" s="75" t="s">
        <v>89</v>
      </c>
      <c r="P1146" s="75" t="s">
        <v>89</v>
      </c>
      <c r="Q1146" s="160" t="s">
        <v>1163</v>
      </c>
      <c r="R1146" s="96"/>
      <c r="S1146" s="96">
        <v>38</v>
      </c>
      <c r="T1146" s="175"/>
      <c r="U1146" s="99" t="s">
        <v>934</v>
      </c>
      <c r="V1146" s="99" t="s">
        <v>1750</v>
      </c>
      <c r="W1146" s="97">
        <v>6</v>
      </c>
      <c r="X1146" s="99"/>
      <c r="Y1146" s="164"/>
      <c r="Z1146" s="160"/>
      <c r="AE1146" s="150">
        <f>IF(A1146="","",(IFERROR(VLOOKUP(A1146,Projecten!A$4:W$2618,5,FALSE),"niet bekend")))</f>
        <v>1</v>
      </c>
      <c r="AF1146" s="972">
        <f t="shared" si="124"/>
        <v>917.37</v>
      </c>
      <c r="AG1146" s="1028">
        <f>IF(A1146="","",(IFERROR(VLOOKUP(A1146,Projecten!A$4:W$2618,23,FALSE),"niet bekend")))</f>
        <v>917.37</v>
      </c>
      <c r="AH1146" s="1028">
        <f>IF(A1146="","",(IFERROR(VLOOKUP(A1146,Projecten!A$4:W$2618,12,FALSE),"niet bekend")))</f>
        <v>917.37</v>
      </c>
      <c r="AI1146" s="1028">
        <f t="shared" si="125"/>
        <v>0</v>
      </c>
    </row>
    <row r="1147" spans="1:35" s="150" customFormat="1" ht="12.75" customHeight="1" x14ac:dyDescent="0.2">
      <c r="A1147" s="117">
        <v>2016403</v>
      </c>
      <c r="B1147" s="446">
        <v>120854</v>
      </c>
      <c r="C1147" s="118" t="s">
        <v>1730</v>
      </c>
      <c r="D1147" s="119" t="s">
        <v>451</v>
      </c>
      <c r="E1147" s="1002">
        <v>1</v>
      </c>
      <c r="F1147" s="738">
        <v>14</v>
      </c>
      <c r="G1147" s="738">
        <v>7</v>
      </c>
      <c r="H1147" s="738">
        <v>4</v>
      </c>
      <c r="I1147" s="75" t="s">
        <v>89</v>
      </c>
      <c r="J1147" s="75" t="s">
        <v>89</v>
      </c>
      <c r="K1147" s="75" t="s">
        <v>1737</v>
      </c>
      <c r="L1147" s="75" t="s">
        <v>1737</v>
      </c>
      <c r="M1147" s="75" t="s">
        <v>89</v>
      </c>
      <c r="N1147" s="75" t="s">
        <v>89</v>
      </c>
      <c r="O1147" s="75" t="s">
        <v>89</v>
      </c>
      <c r="P1147" s="75" t="s">
        <v>89</v>
      </c>
      <c r="Q1147" s="160" t="s">
        <v>1163</v>
      </c>
      <c r="R1147" s="96"/>
      <c r="S1147" s="96">
        <v>38</v>
      </c>
      <c r="T1147" s="175"/>
      <c r="U1147" s="99" t="s">
        <v>934</v>
      </c>
      <c r="V1147" s="99" t="s">
        <v>1750</v>
      </c>
      <c r="W1147" s="97">
        <v>26</v>
      </c>
      <c r="X1147" s="99"/>
      <c r="Y1147" s="164"/>
      <c r="Z1147" s="160"/>
      <c r="AE1147" s="150">
        <f>IF(A1147="","",(IFERROR(VLOOKUP(A1147,Projecten!A$4:W$2618,5,FALSE),"niet bekend")))</f>
        <v>1</v>
      </c>
      <c r="AF1147" s="972">
        <f t="shared" si="124"/>
        <v>4163.04</v>
      </c>
      <c r="AG1147" s="1028">
        <f>IF(A1147="","",(IFERROR(VLOOKUP(A1147,Projecten!A$4:W$2618,23,FALSE),"niet bekend")))</f>
        <v>4163.04</v>
      </c>
      <c r="AH1147" s="1028">
        <f>IF(A1147="","",(IFERROR(VLOOKUP(A1147,Projecten!A$4:W$2618,12,FALSE),"niet bekend")))</f>
        <v>4163.04</v>
      </c>
      <c r="AI1147" s="1028">
        <f t="shared" si="125"/>
        <v>0</v>
      </c>
    </row>
    <row r="1148" spans="1:35" s="150" customFormat="1" ht="12.75" customHeight="1" x14ac:dyDescent="0.2">
      <c r="A1148" s="117">
        <v>2016376</v>
      </c>
      <c r="B1148" s="446">
        <v>120854</v>
      </c>
      <c r="C1148" s="118" t="s">
        <v>1354</v>
      </c>
      <c r="D1148" s="119" t="s">
        <v>451</v>
      </c>
      <c r="E1148" s="1002">
        <v>1</v>
      </c>
      <c r="F1148" s="738">
        <v>1</v>
      </c>
      <c r="G1148" s="738">
        <v>0</v>
      </c>
      <c r="H1148" s="738">
        <v>1</v>
      </c>
      <c r="I1148" s="75" t="s">
        <v>89</v>
      </c>
      <c r="J1148" s="75" t="s">
        <v>1737</v>
      </c>
      <c r="K1148" s="75" t="s">
        <v>1737</v>
      </c>
      <c r="L1148" s="75" t="s">
        <v>1737</v>
      </c>
      <c r="M1148" s="75" t="s">
        <v>89</v>
      </c>
      <c r="N1148" s="75" t="s">
        <v>89</v>
      </c>
      <c r="O1148" s="75" t="s">
        <v>89</v>
      </c>
      <c r="P1148" s="75" t="s">
        <v>89</v>
      </c>
      <c r="Q1148" s="160" t="s">
        <v>1163</v>
      </c>
      <c r="R1148" s="96"/>
      <c r="S1148" s="96">
        <v>38</v>
      </c>
      <c r="T1148" s="175"/>
      <c r="U1148" s="99" t="s">
        <v>934</v>
      </c>
      <c r="V1148" s="99" t="s">
        <v>1750</v>
      </c>
      <c r="W1148" s="97">
        <v>3</v>
      </c>
      <c r="X1148" s="99"/>
      <c r="Y1148" s="164"/>
      <c r="Z1148" s="160"/>
      <c r="AE1148" s="150">
        <f>IF(A1148="","",(IFERROR(VLOOKUP(A1148,Projecten!A$4:W$2618,5,FALSE),"niet bekend")))</f>
        <v>1</v>
      </c>
      <c r="AF1148" s="972">
        <f t="shared" si="124"/>
        <v>623.76</v>
      </c>
      <c r="AG1148" s="1028">
        <f>IF(A1148="","",(IFERROR(VLOOKUP(A1148,Projecten!A$4:W$2618,23,FALSE),"niet bekend")))</f>
        <v>623.76</v>
      </c>
      <c r="AH1148" s="1028">
        <f>IF(A1148="","",(IFERROR(VLOOKUP(A1148,Projecten!A$4:W$2618,12,FALSE),"niet bekend")))</f>
        <v>623.76</v>
      </c>
      <c r="AI1148" s="1028">
        <f t="shared" si="125"/>
        <v>0</v>
      </c>
    </row>
    <row r="1149" spans="1:35" s="150" customFormat="1" ht="12.75" customHeight="1" x14ac:dyDescent="0.2">
      <c r="A1149" s="117" t="s">
        <v>1745</v>
      </c>
      <c r="B1149" s="446">
        <v>120834</v>
      </c>
      <c r="C1149" s="117" t="s">
        <v>1670</v>
      </c>
      <c r="D1149" s="448" t="s">
        <v>451</v>
      </c>
      <c r="E1149" s="1002">
        <v>1</v>
      </c>
      <c r="F1149" s="333">
        <v>12</v>
      </c>
      <c r="G1149" s="448">
        <v>0</v>
      </c>
      <c r="H1149" s="448">
        <v>0</v>
      </c>
      <c r="I1149" s="75" t="s">
        <v>89</v>
      </c>
      <c r="J1149" s="75" t="s">
        <v>1737</v>
      </c>
      <c r="K1149" s="75" t="s">
        <v>1737</v>
      </c>
      <c r="L1149" s="75" t="s">
        <v>1737</v>
      </c>
      <c r="M1149" s="75" t="s">
        <v>89</v>
      </c>
      <c r="N1149" s="75" t="s">
        <v>89</v>
      </c>
      <c r="O1149" s="75" t="s">
        <v>89</v>
      </c>
      <c r="P1149" s="75" t="s">
        <v>89</v>
      </c>
      <c r="Q1149" s="160" t="s">
        <v>1526</v>
      </c>
      <c r="R1149" s="96"/>
      <c r="S1149" s="96">
        <v>37</v>
      </c>
      <c r="T1149" s="175"/>
      <c r="U1149" s="99"/>
      <c r="V1149" s="99"/>
      <c r="W1149" s="612">
        <v>7</v>
      </c>
      <c r="X1149" s="99"/>
      <c r="Y1149" s="99"/>
      <c r="Z1149" s="160"/>
      <c r="AE1149" s="150">
        <f>IF(A1149="","",(IFERROR(VLOOKUP(A1149,Projecten!A$4:W$2618,5,FALSE),"niet bekend")))</f>
        <v>1</v>
      </c>
      <c r="AF1149" s="972">
        <f t="shared" si="124"/>
        <v>1345.85</v>
      </c>
      <c r="AG1149" s="1028">
        <f>IF(A1149="","",(IFERROR(VLOOKUP(A1149,Projecten!A$4:W$2618,23,FALSE),"niet bekend")))</f>
        <v>1345.85</v>
      </c>
      <c r="AH1149" s="1028">
        <f>IF(A1149="","",(IFERROR(VLOOKUP(A1149,Projecten!A$4:W$2618,12,FALSE),"niet bekend")))</f>
        <v>1345.85</v>
      </c>
      <c r="AI1149" s="1028">
        <f t="shared" si="125"/>
        <v>0</v>
      </c>
    </row>
    <row r="1150" spans="1:35" s="150" customFormat="1" ht="12.75" customHeight="1" x14ac:dyDescent="0.2">
      <c r="A1150" s="117" t="s">
        <v>1746</v>
      </c>
      <c r="B1150" s="446">
        <v>120842</v>
      </c>
      <c r="C1150" s="118" t="s">
        <v>1718</v>
      </c>
      <c r="D1150" s="119" t="s">
        <v>451</v>
      </c>
      <c r="E1150" s="1002">
        <v>1</v>
      </c>
      <c r="F1150" s="738">
        <v>11</v>
      </c>
      <c r="G1150" s="738">
        <v>8</v>
      </c>
      <c r="H1150" s="738">
        <v>3</v>
      </c>
      <c r="I1150" s="75" t="s">
        <v>89</v>
      </c>
      <c r="J1150" s="75" t="s">
        <v>89</v>
      </c>
      <c r="K1150" s="75" t="s">
        <v>89</v>
      </c>
      <c r="L1150" s="75" t="s">
        <v>1737</v>
      </c>
      <c r="M1150" s="75" t="s">
        <v>89</v>
      </c>
      <c r="N1150" s="75" t="s">
        <v>89</v>
      </c>
      <c r="O1150" s="75" t="s">
        <v>89</v>
      </c>
      <c r="P1150" s="75" t="s">
        <v>89</v>
      </c>
      <c r="Q1150" s="160" t="s">
        <v>1163</v>
      </c>
      <c r="R1150" s="96"/>
      <c r="S1150" s="96">
        <v>37</v>
      </c>
      <c r="T1150" s="175"/>
      <c r="U1150" s="99"/>
      <c r="V1150" s="99" t="s">
        <v>1749</v>
      </c>
      <c r="W1150" s="97">
        <v>24.1</v>
      </c>
      <c r="X1150" s="99"/>
      <c r="Y1150" s="99"/>
      <c r="Z1150" s="160"/>
      <c r="AE1150" s="150">
        <f>IF(A1150="","",(IFERROR(VLOOKUP(A1150,Projecten!A$4:W$2618,5,FALSE),"niet bekend")))</f>
        <v>1</v>
      </c>
      <c r="AF1150" s="972">
        <f t="shared" si="124"/>
        <v>4371.16</v>
      </c>
      <c r="AG1150" s="1028">
        <f>IF(A1150="","",(IFERROR(VLOOKUP(A1150,Projecten!A$4:W$2618,23,FALSE),"niet bekend")))</f>
        <v>4371.16</v>
      </c>
      <c r="AH1150" s="1028">
        <f>IF(A1150="","",(IFERROR(VLOOKUP(A1150,Projecten!A$4:W$2618,12,FALSE),"niet bekend")))</f>
        <v>4371.16</v>
      </c>
      <c r="AI1150" s="1028">
        <f t="shared" si="125"/>
        <v>0</v>
      </c>
    </row>
    <row r="1151" spans="1:35" s="150" customFormat="1" ht="12.75" customHeight="1" x14ac:dyDescent="0.2">
      <c r="A1151" s="448"/>
      <c r="B1151" s="1189"/>
      <c r="C1151" s="118"/>
      <c r="D1151" s="119"/>
      <c r="E1151" s="1962"/>
      <c r="F1151" s="333"/>
      <c r="G1151" s="738"/>
      <c r="H1151" s="738"/>
      <c r="I1151" s="75"/>
      <c r="J1151" s="75"/>
      <c r="K1151" s="75"/>
      <c r="L1151" s="75"/>
      <c r="M1151" s="75"/>
      <c r="N1151" s="75"/>
      <c r="O1151" s="75"/>
      <c r="P1151" s="75"/>
      <c r="Q1151" s="160"/>
      <c r="R1151" s="96"/>
      <c r="S1151" s="96"/>
      <c r="T1151" s="175"/>
      <c r="U1151" s="99"/>
      <c r="V1151" s="99"/>
      <c r="W1151" s="97"/>
      <c r="X1151" s="99"/>
      <c r="Y1151" s="99"/>
      <c r="Z1151" s="160"/>
      <c r="AE1151" s="150" t="str">
        <f>IF(A1151="","",(IFERROR(VLOOKUP(A1151,Projecten!A$4:W$2618,5,FALSE),"niet bekend")))</f>
        <v/>
      </c>
      <c r="AF1151" s="972" t="str">
        <f t="shared" si="124"/>
        <v/>
      </c>
      <c r="AG1151" s="1028" t="str">
        <f>IF(A1151="","",(IFERROR(VLOOKUP(A1151,Projecten!A$4:W$2618,23,FALSE),"niet bekend")))</f>
        <v/>
      </c>
      <c r="AH1151" s="1028" t="str">
        <f>IF(A1151="","",(IFERROR(VLOOKUP(A1151,Projecten!A$4:W$2618,12,FALSE),"niet bekend")))</f>
        <v/>
      </c>
      <c r="AI1151" s="1028" t="str">
        <f t="shared" si="125"/>
        <v/>
      </c>
    </row>
    <row r="1152" spans="1:35" s="90" customFormat="1" ht="12.75" customHeight="1" x14ac:dyDescent="0.2">
      <c r="A1152" s="117">
        <v>2016305</v>
      </c>
      <c r="B1152" s="1189">
        <v>120853</v>
      </c>
      <c r="C1152" s="448" t="s">
        <v>1478</v>
      </c>
      <c r="D1152" s="449" t="s">
        <v>614</v>
      </c>
      <c r="E1152" s="1002">
        <v>2</v>
      </c>
      <c r="F1152" s="448">
        <v>16</v>
      </c>
      <c r="G1152" s="448">
        <v>10</v>
      </c>
      <c r="H1152" s="448">
        <v>6</v>
      </c>
      <c r="I1152" s="75" t="s">
        <v>89</v>
      </c>
      <c r="J1152" s="75" t="s">
        <v>89</v>
      </c>
      <c r="K1152" s="75" t="s">
        <v>1737</v>
      </c>
      <c r="L1152" s="75" t="s">
        <v>1737</v>
      </c>
      <c r="M1152" s="75" t="s">
        <v>89</v>
      </c>
      <c r="N1152" s="75" t="s">
        <v>89</v>
      </c>
      <c r="O1152" s="75" t="s">
        <v>89</v>
      </c>
      <c r="P1152" s="75" t="s">
        <v>89</v>
      </c>
      <c r="Q1152" s="382" t="s">
        <v>1163</v>
      </c>
      <c r="R1152" s="96"/>
      <c r="S1152" s="96">
        <v>38</v>
      </c>
      <c r="T1152" s="180"/>
      <c r="U1152" s="90" t="s">
        <v>986</v>
      </c>
      <c r="W1152" s="97">
        <v>32.5</v>
      </c>
      <c r="X1152" s="100"/>
      <c r="Y1152" s="116"/>
      <c r="Z1152" s="667">
        <v>42549</v>
      </c>
      <c r="AE1152" s="90">
        <f>IF(A1152="","",(IFERROR(VLOOKUP(A1152,Projecten!A$4:W$2618,5,FALSE),"niet bekend")))</f>
        <v>2</v>
      </c>
      <c r="AF1152" s="972">
        <f t="shared" si="124"/>
        <v>5130.75</v>
      </c>
      <c r="AG1152" s="1028">
        <f>IF(A1152="","",(IFERROR(VLOOKUP(A1152,Projecten!A$4:W$2618,23,FALSE),"niet bekend")))</f>
        <v>5130.75</v>
      </c>
      <c r="AH1152" s="1028">
        <f>IF(A1152="","",(IFERROR(VLOOKUP(A1152,Projecten!A$4:W$2618,12,FALSE),"niet bekend")))</f>
        <v>5130.75</v>
      </c>
      <c r="AI1152" s="1028">
        <f t="shared" si="125"/>
        <v>0</v>
      </c>
    </row>
    <row r="1153" spans="1:35" s="150" customFormat="1" ht="12.75" customHeight="1" x14ac:dyDescent="0.2">
      <c r="A1153" s="117"/>
      <c r="B1153" s="446"/>
      <c r="C1153" s="118"/>
      <c r="D1153" s="119"/>
      <c r="E1153" s="1002"/>
      <c r="F1153" s="738"/>
      <c r="G1153" s="738"/>
      <c r="H1153" s="738"/>
      <c r="I1153" s="75"/>
      <c r="J1153" s="75"/>
      <c r="K1153" s="75"/>
      <c r="L1153" s="75"/>
      <c r="M1153" s="75"/>
      <c r="N1153" s="75"/>
      <c r="O1153" s="75"/>
      <c r="P1153" s="75"/>
      <c r="Q1153" s="160"/>
      <c r="R1153" s="96"/>
      <c r="S1153" s="96"/>
      <c r="T1153" s="175"/>
      <c r="U1153" s="99"/>
      <c r="V1153" s="99"/>
      <c r="W1153" s="97"/>
      <c r="X1153" s="99"/>
      <c r="Y1153" s="99"/>
      <c r="Z1153" s="160"/>
      <c r="AE1153" s="150" t="str">
        <f>IF(A1153="","",(IFERROR(VLOOKUP(A1153,Projecten!A$4:W$2618,5,FALSE),"niet bekend")))</f>
        <v/>
      </c>
      <c r="AF1153" s="972" t="str">
        <f t="shared" si="124"/>
        <v/>
      </c>
      <c r="AG1153" s="1028" t="str">
        <f>IF(A1153="","",(IFERROR(VLOOKUP(A1153,Projecten!A$4:W$2618,23,FALSE),"niet bekend")))</f>
        <v/>
      </c>
      <c r="AH1153" s="1028" t="str">
        <f>IF(A1153="","",(IFERROR(VLOOKUP(A1153,Projecten!A$4:W$2618,12,FALSE),"niet bekend")))</f>
        <v/>
      </c>
      <c r="AI1153" s="1028" t="str">
        <f t="shared" si="125"/>
        <v/>
      </c>
    </row>
    <row r="1154" spans="1:35" s="150" customFormat="1" ht="12.75" customHeight="1" x14ac:dyDescent="0.2">
      <c r="A1154" s="448" t="s">
        <v>1760</v>
      </c>
      <c r="B1154" s="1189">
        <v>120843</v>
      </c>
      <c r="C1154" s="118" t="s">
        <v>1758</v>
      </c>
      <c r="D1154" s="119" t="s">
        <v>441</v>
      </c>
      <c r="E1154" s="1002">
        <v>0</v>
      </c>
      <c r="F1154" s="738">
        <v>2</v>
      </c>
      <c r="G1154" s="738">
        <v>2</v>
      </c>
      <c r="H1154" s="748" t="s">
        <v>1737</v>
      </c>
      <c r="I1154" s="75" t="s">
        <v>1737</v>
      </c>
      <c r="J1154" s="75" t="s">
        <v>1737</v>
      </c>
      <c r="K1154" s="75" t="s">
        <v>1737</v>
      </c>
      <c r="L1154" s="75"/>
      <c r="M1154" s="75" t="s">
        <v>89</v>
      </c>
      <c r="N1154" s="75" t="s">
        <v>89</v>
      </c>
      <c r="O1154" s="75" t="s">
        <v>89</v>
      </c>
      <c r="P1154" s="75" t="s">
        <v>89</v>
      </c>
      <c r="Q1154" s="160" t="s">
        <v>1526</v>
      </c>
      <c r="R1154" s="96"/>
      <c r="S1154" s="96">
        <v>38</v>
      </c>
      <c r="T1154" s="175"/>
      <c r="U1154" s="99" t="s">
        <v>683</v>
      </c>
      <c r="V1154" s="99" t="s">
        <v>1631</v>
      </c>
      <c r="W1154" s="97">
        <v>6.1</v>
      </c>
      <c r="X1154" s="99"/>
      <c r="Y1154" s="99"/>
      <c r="Z1154" s="160"/>
      <c r="AE1154" s="150">
        <f>IF(A1154="","",(IFERROR(VLOOKUP(A1154,Projecten!A$4:W$2618,5,FALSE),"niet bekend")))</f>
        <v>0</v>
      </c>
      <c r="AF1154" s="972">
        <f t="shared" si="124"/>
        <v>582</v>
      </c>
      <c r="AG1154" s="1028">
        <f>IF(A1154="","",(IFERROR(VLOOKUP(A1154,Projecten!A$4:W$2618,23,FALSE),"niet bekend")))</f>
        <v>582</v>
      </c>
      <c r="AH1154" s="1028">
        <f>IF(A1154="","",(IFERROR(VLOOKUP(A1154,Projecten!A$4:W$2618,12,FALSE),"niet bekend")))</f>
        <v>582</v>
      </c>
      <c r="AI1154" s="1028">
        <f t="shared" si="125"/>
        <v>0</v>
      </c>
    </row>
    <row r="1155" spans="1:35" s="150" customFormat="1" ht="12.75" customHeight="1" x14ac:dyDescent="0.2">
      <c r="A1155" s="448" t="s">
        <v>1761</v>
      </c>
      <c r="B1155" s="1189">
        <v>120843</v>
      </c>
      <c r="C1155" s="333" t="s">
        <v>1759</v>
      </c>
      <c r="D1155" s="119" t="s">
        <v>441</v>
      </c>
      <c r="E1155" s="1002">
        <v>0</v>
      </c>
      <c r="F1155" s="738">
        <v>2</v>
      </c>
      <c r="G1155" s="738">
        <v>2</v>
      </c>
      <c r="H1155" s="748" t="s">
        <v>1737</v>
      </c>
      <c r="I1155" s="75" t="s">
        <v>1737</v>
      </c>
      <c r="J1155" s="75" t="s">
        <v>1737</v>
      </c>
      <c r="K1155" s="75" t="s">
        <v>1737</v>
      </c>
      <c r="L1155" s="75"/>
      <c r="M1155" s="75" t="s">
        <v>89</v>
      </c>
      <c r="N1155" s="75" t="s">
        <v>89</v>
      </c>
      <c r="O1155" s="75" t="s">
        <v>89</v>
      </c>
      <c r="P1155" s="75" t="s">
        <v>89</v>
      </c>
      <c r="Q1155" s="160" t="s">
        <v>1526</v>
      </c>
      <c r="R1155" s="96"/>
      <c r="S1155" s="96">
        <v>38</v>
      </c>
      <c r="T1155" s="175"/>
      <c r="U1155" s="99" t="s">
        <v>683</v>
      </c>
      <c r="V1155" s="99" t="s">
        <v>1631</v>
      </c>
      <c r="W1155" s="97">
        <v>6.1</v>
      </c>
      <c r="X1155" s="99"/>
      <c r="Y1155" s="99"/>
      <c r="Z1155" s="160"/>
      <c r="AE1155" s="150">
        <f>IF(A1155="","",(IFERROR(VLOOKUP(A1155,Projecten!A$4:W$2618,5,FALSE),"niet bekend")))</f>
        <v>0</v>
      </c>
      <c r="AF1155" s="972">
        <f t="shared" si="124"/>
        <v>582</v>
      </c>
      <c r="AG1155" s="1028">
        <f>IF(A1155="","",(IFERROR(VLOOKUP(A1155,Projecten!A$4:W$2618,23,FALSE),"niet bekend")))</f>
        <v>582</v>
      </c>
      <c r="AH1155" s="1028">
        <f>IF(A1155="","",(IFERROR(VLOOKUP(A1155,Projecten!A$4:W$2618,12,FALSE),"niet bekend")))</f>
        <v>582</v>
      </c>
      <c r="AI1155" s="1028">
        <f t="shared" si="125"/>
        <v>0</v>
      </c>
    </row>
    <row r="1156" spans="1:35" s="150" customFormat="1" ht="12.75" customHeight="1" x14ac:dyDescent="0.2">
      <c r="A1156" s="117"/>
      <c r="B1156" s="1536"/>
      <c r="C1156" s="117"/>
      <c r="D1156" s="738"/>
      <c r="E1156" s="1947"/>
      <c r="F1156" s="119"/>
      <c r="G1156" s="119"/>
      <c r="H1156" s="119"/>
      <c r="I1156" s="76"/>
      <c r="J1156" s="76"/>
      <c r="K1156" s="76"/>
      <c r="L1156" s="76"/>
      <c r="M1156" s="76"/>
      <c r="N1156" s="76"/>
      <c r="O1156" s="76"/>
      <c r="P1156" s="76"/>
      <c r="Q1156" s="160"/>
      <c r="R1156" s="96"/>
      <c r="S1156" s="96"/>
      <c r="T1156" s="175"/>
      <c r="U1156" s="99"/>
      <c r="V1156" s="99"/>
      <c r="W1156" s="610"/>
      <c r="X1156" s="99"/>
      <c r="Y1156" s="765"/>
      <c r="Z1156" s="160"/>
      <c r="AE1156" s="150" t="str">
        <f>IF(A1156="","",(IFERROR(VLOOKUP(A1156,Projecten!A$4:W$2618,5,FALSE),"niet bekend")))</f>
        <v/>
      </c>
      <c r="AF1156" s="972" t="str">
        <f t="shared" si="124"/>
        <v/>
      </c>
      <c r="AG1156" s="1028" t="str">
        <f>IF(A1156="","",(IFERROR(VLOOKUP(A1156,Projecten!A$4:W$2618,23,FALSE),"niet bekend")))</f>
        <v/>
      </c>
      <c r="AH1156" s="1028" t="str">
        <f>IF(A1156="","",(IFERROR(VLOOKUP(A1156,Projecten!A$4:W$2618,12,FALSE),"niet bekend")))</f>
        <v/>
      </c>
      <c r="AI1156" s="1028" t="str">
        <f t="shared" si="125"/>
        <v/>
      </c>
    </row>
    <row r="1157" spans="1:35" s="38" customFormat="1" ht="12.75" customHeight="1" x14ac:dyDescent="0.2">
      <c r="A1157" s="30"/>
      <c r="B1157" s="1491"/>
      <c r="C1157" s="31"/>
      <c r="D1157" s="31"/>
      <c r="E1157" s="32"/>
      <c r="F1157" s="31"/>
      <c r="G1157" s="31"/>
      <c r="H1157" s="31"/>
      <c r="I1157" s="32"/>
      <c r="J1157" s="32"/>
      <c r="K1157" s="32"/>
      <c r="L1157" s="32"/>
      <c r="M1157" s="32"/>
      <c r="N1157" s="32"/>
      <c r="O1157" s="32"/>
      <c r="P1157" s="32"/>
      <c r="Q1157" s="527"/>
      <c r="R1157" s="33"/>
      <c r="S1157" s="1198"/>
      <c r="T1157" s="176"/>
      <c r="U1157" s="35"/>
      <c r="V1157" s="35"/>
      <c r="W1157" s="35"/>
      <c r="X1157" s="83"/>
      <c r="Y1157" s="84"/>
      <c r="Z1157" s="36"/>
      <c r="AA1157" s="608" t="s">
        <v>1332</v>
      </c>
      <c r="AB1157" s="608" t="s">
        <v>1269</v>
      </c>
      <c r="AC1157" s="608" t="s">
        <v>1333</v>
      </c>
      <c r="AF1157" s="983"/>
      <c r="AG1157" s="1030"/>
      <c r="AH1157" s="1030"/>
      <c r="AI1157" s="1030"/>
    </row>
    <row r="1158" spans="1:35" s="957" customFormat="1" x14ac:dyDescent="0.2">
      <c r="A1158" s="1007"/>
      <c r="B1158" s="1489"/>
      <c r="C1158" s="1008">
        <f>SUM(F1158:H1158)</f>
        <v>385</v>
      </c>
      <c r="D1158" s="1009"/>
      <c r="E1158" s="1010">
        <f>SUM(E1159:E1185)</f>
        <v>24</v>
      </c>
      <c r="F1158" s="1009">
        <f>SUM(F1159:F1185)</f>
        <v>194</v>
      </c>
      <c r="G1158" s="1009">
        <f>SUM(G1159:G1185)</f>
        <v>124</v>
      </c>
      <c r="H1158" s="1009">
        <f>SUM(H1159:H1185)</f>
        <v>67</v>
      </c>
      <c r="I1158" s="1010"/>
      <c r="J1158" s="1010"/>
      <c r="K1158" s="1010"/>
      <c r="L1158" s="1010"/>
      <c r="M1158" s="1010"/>
      <c r="N1158" s="1010"/>
      <c r="O1158" s="1010"/>
      <c r="P1158" s="1010"/>
      <c r="Q1158" s="1012">
        <v>38</v>
      </c>
      <c r="R1158" s="1043"/>
      <c r="S1158" s="1199"/>
      <c r="T1158" s="1013"/>
      <c r="U1158" s="1014"/>
      <c r="V1158" s="1015">
        <f>SUM(W1158:W1185)</f>
        <v>430.90000000000003</v>
      </c>
      <c r="W1158" s="960"/>
      <c r="X1158" s="960">
        <v>340.5</v>
      </c>
      <c r="Y1158" s="968">
        <f>V1158-X1158</f>
        <v>90.400000000000034</v>
      </c>
      <c r="Z1158" s="969"/>
      <c r="AA1158" s="957">
        <v>458.5</v>
      </c>
      <c r="AB1158" s="957">
        <v>244.5</v>
      </c>
      <c r="AC1158" s="957">
        <f>AA1158-AB1158</f>
        <v>214</v>
      </c>
      <c r="AD1158" s="959"/>
      <c r="AE1158" s="1038" t="str">
        <f>IF(A1158="","",(IFERROR(VLOOKUP(A1158,Projecten!A$4:W$2618,5,FALSE),"niet bekend")))</f>
        <v/>
      </c>
      <c r="AF1158" s="1037">
        <f>SUM(AF1159:AF1185)</f>
        <v>57228.78</v>
      </c>
      <c r="AG1158" s="1027"/>
      <c r="AH1158" s="1027"/>
      <c r="AI1158" s="1027"/>
    </row>
    <row r="1159" spans="1:35" x14ac:dyDescent="0.2">
      <c r="A1159" s="292"/>
      <c r="B1159" s="1537"/>
      <c r="C1159" s="6"/>
      <c r="D1159" s="292"/>
      <c r="E1159" s="999"/>
      <c r="F1159" s="292"/>
      <c r="G1159" s="292"/>
      <c r="H1159" s="292"/>
      <c r="I1159" s="29"/>
      <c r="J1159" s="29"/>
      <c r="K1159" s="29"/>
      <c r="L1159" s="29"/>
      <c r="M1159" s="29"/>
      <c r="N1159" s="29"/>
      <c r="O1159" s="29"/>
      <c r="P1159" s="29"/>
      <c r="Q1159" s="5" t="s">
        <v>1686</v>
      </c>
      <c r="S1159" s="23"/>
      <c r="V1159" s="600" t="s">
        <v>1397</v>
      </c>
      <c r="W1159" s="25"/>
      <c r="X1159" s="6"/>
      <c r="Z1159" s="26"/>
      <c r="AE1159" s="4" t="str">
        <f>IF(A1159="","",(IFERROR(VLOOKUP(A1159,Projecten!A$4:W$2618,5,FALSE),"niet bekend")))</f>
        <v/>
      </c>
      <c r="AF1159" s="973" t="str">
        <f t="shared" ref="AF1159:AF1184" si="126">IF(AE1159="","",(IF(E1159=0,AH1159,(E1159/AE1159*AH1159))))</f>
        <v/>
      </c>
      <c r="AG1159" s="1028" t="str">
        <f>IF(A1159="","",(IFERROR(VLOOKUP(A1159,Projecten!A$4:W$2618,23,FALSE),"niet bekend")))</f>
        <v/>
      </c>
      <c r="AH1159" s="1028" t="str">
        <f>IF(A1159="","",(IFERROR(VLOOKUP(A1159,Projecten!A$4:W$2618,12,FALSE),"niet bekend")))</f>
        <v/>
      </c>
      <c r="AI1159" s="1026" t="str">
        <f t="shared" ref="AI1159:AI1184" si="127">IF(AF1159="","",(AH1159-AF1159))</f>
        <v/>
      </c>
    </row>
    <row r="1160" spans="1:35" s="540" customFormat="1" x14ac:dyDescent="0.2">
      <c r="A1160" s="546"/>
      <c r="B1160" s="1538"/>
      <c r="C1160" s="546" t="s">
        <v>1813</v>
      </c>
      <c r="D1160" s="546"/>
      <c r="E1160" s="542"/>
      <c r="F1160" s="546"/>
      <c r="G1160" s="546"/>
      <c r="H1160" s="546"/>
      <c r="I1160" s="541"/>
      <c r="J1160" s="541"/>
      <c r="K1160" s="541"/>
      <c r="L1160" s="541"/>
      <c r="M1160" s="541"/>
      <c r="N1160" s="541"/>
      <c r="O1160" s="541"/>
      <c r="P1160" s="541"/>
      <c r="Q1160" s="539"/>
      <c r="R1160" s="384"/>
      <c r="S1160" s="543"/>
      <c r="T1160" s="544"/>
      <c r="U1160" s="546"/>
      <c r="V1160" s="761"/>
      <c r="W1160" s="545">
        <v>31.5</v>
      </c>
      <c r="X1160" s="546"/>
      <c r="Z1160" s="571"/>
      <c r="AE1160" s="383" t="str">
        <f>IF(A1160="","",(IFERROR(VLOOKUP(A1160,Projecten!A$4:W$2618,5,FALSE),"niet bekend")))</f>
        <v/>
      </c>
      <c r="AF1160" s="975" t="str">
        <f t="shared" si="126"/>
        <v/>
      </c>
      <c r="AG1160" s="1028" t="str">
        <f>IF(A1160="","",(IFERROR(VLOOKUP(A1160,Projecten!A$4:W$2618,23,FALSE),"niet bekend")))</f>
        <v/>
      </c>
      <c r="AH1160" s="1028" t="str">
        <f>IF(A1160="","",(IFERROR(VLOOKUP(A1160,Projecten!A$4:W$2618,12,FALSE),"niet bekend")))</f>
        <v/>
      </c>
      <c r="AI1160" s="1026" t="str">
        <f t="shared" si="127"/>
        <v/>
      </c>
    </row>
    <row r="1161" spans="1:35" s="540" customFormat="1" x14ac:dyDescent="0.2">
      <c r="A1161" s="546"/>
      <c r="B1161" s="1538"/>
      <c r="C1161" s="546" t="s">
        <v>1812</v>
      </c>
      <c r="D1161" s="546"/>
      <c r="E1161" s="542"/>
      <c r="F1161" s="546"/>
      <c r="G1161" s="546"/>
      <c r="H1161" s="546"/>
      <c r="I1161" s="541"/>
      <c r="J1161" s="541"/>
      <c r="K1161" s="541"/>
      <c r="L1161" s="541"/>
      <c r="M1161" s="541"/>
      <c r="N1161" s="541"/>
      <c r="O1161" s="541"/>
      <c r="P1161" s="541"/>
      <c r="Q1161" s="539"/>
      <c r="R1161" s="384"/>
      <c r="S1161" s="543"/>
      <c r="T1161" s="544"/>
      <c r="U1161" s="546"/>
      <c r="V1161" s="761"/>
      <c r="W1161" s="545">
        <v>16.5</v>
      </c>
      <c r="X1161" s="546"/>
      <c r="Z1161" s="571"/>
      <c r="AE1161" s="383" t="str">
        <f>IF(A1161="","",(IFERROR(VLOOKUP(A1161,Projecten!A$4:W$2618,5,FALSE),"niet bekend")))</f>
        <v/>
      </c>
      <c r="AF1161" s="975" t="str">
        <f t="shared" si="126"/>
        <v/>
      </c>
      <c r="AG1161" s="1028" t="str">
        <f>IF(A1161="","",(IFERROR(VLOOKUP(A1161,Projecten!A$4:W$2618,23,FALSE),"niet bekend")))</f>
        <v/>
      </c>
      <c r="AH1161" s="1028" t="str">
        <f>IF(A1161="","",(IFERROR(VLOOKUP(A1161,Projecten!A$4:W$2618,12,FALSE),"niet bekend")))</f>
        <v/>
      </c>
      <c r="AI1161" s="1026" t="str">
        <f t="shared" si="127"/>
        <v/>
      </c>
    </row>
    <row r="1162" spans="1:35" s="540" customFormat="1" x14ac:dyDescent="0.2">
      <c r="A1162" s="546"/>
      <c r="B1162" s="1538"/>
      <c r="C1162" s="546" t="s">
        <v>1902</v>
      </c>
      <c r="D1162" s="546"/>
      <c r="E1162" s="542"/>
      <c r="F1162" s="546"/>
      <c r="G1162" s="546"/>
      <c r="H1162" s="546"/>
      <c r="I1162" s="542"/>
      <c r="J1162" s="542"/>
      <c r="K1162" s="542"/>
      <c r="L1162" s="542"/>
      <c r="M1162" s="542"/>
      <c r="N1162" s="542"/>
      <c r="O1162" s="542"/>
      <c r="P1162" s="542"/>
      <c r="Q1162" s="539"/>
      <c r="R1162" s="384"/>
      <c r="S1162" s="543"/>
      <c r="T1162" s="544"/>
      <c r="U1162" s="546"/>
      <c r="V1162" s="546"/>
      <c r="W1162" s="545">
        <v>5</v>
      </c>
      <c r="X1162" s="546"/>
      <c r="Z1162" s="571"/>
      <c r="AE1162" s="383" t="str">
        <f>IF(A1162="","",(IFERROR(VLOOKUP(A1162,Projecten!A$4:W$2618,5,FALSE),"niet bekend")))</f>
        <v/>
      </c>
      <c r="AF1162" s="975" t="str">
        <f t="shared" si="126"/>
        <v/>
      </c>
      <c r="AG1162" s="1028" t="str">
        <f>IF(A1162="","",(IFERROR(VLOOKUP(A1162,Projecten!A$4:W$2618,23,FALSE),"niet bekend")))</f>
        <v/>
      </c>
      <c r="AH1162" s="1028" t="str">
        <f>IF(A1162="","",(IFERROR(VLOOKUP(A1162,Projecten!A$4:W$2618,12,FALSE),"niet bekend")))</f>
        <v/>
      </c>
      <c r="AI1162" s="1026" t="str">
        <f t="shared" si="127"/>
        <v/>
      </c>
    </row>
    <row r="1163" spans="1:35" s="540" customFormat="1" x14ac:dyDescent="0.2">
      <c r="A1163" s="546"/>
      <c r="B1163" s="1538"/>
      <c r="C1163" s="546" t="s">
        <v>1903</v>
      </c>
      <c r="D1163" s="546"/>
      <c r="E1163" s="542"/>
      <c r="F1163" s="546"/>
      <c r="G1163" s="546"/>
      <c r="H1163" s="546"/>
      <c r="I1163" s="542"/>
      <c r="J1163" s="542"/>
      <c r="K1163" s="542"/>
      <c r="L1163" s="542"/>
      <c r="M1163" s="542"/>
      <c r="N1163" s="542"/>
      <c r="O1163" s="542"/>
      <c r="P1163" s="542"/>
      <c r="Q1163" s="539"/>
      <c r="R1163" s="384"/>
      <c r="S1163" s="543"/>
      <c r="T1163" s="544"/>
      <c r="U1163" s="546"/>
      <c r="V1163" s="546"/>
      <c r="W1163" s="545">
        <v>0.5</v>
      </c>
      <c r="X1163" s="546"/>
      <c r="Z1163" s="571"/>
      <c r="AE1163" s="383" t="str">
        <f>IF(A1163="","",(IFERROR(VLOOKUP(A1163,Projecten!A$4:W$2618,5,FALSE),"niet bekend")))</f>
        <v/>
      </c>
      <c r="AF1163" s="975" t="str">
        <f t="shared" si="126"/>
        <v/>
      </c>
      <c r="AG1163" s="1028" t="str">
        <f>IF(A1163="","",(IFERROR(VLOOKUP(A1163,Projecten!A$4:W$2618,23,FALSE),"niet bekend")))</f>
        <v/>
      </c>
      <c r="AH1163" s="1028" t="str">
        <f>IF(A1163="","",(IFERROR(VLOOKUP(A1163,Projecten!A$4:W$2618,12,FALSE),"niet bekend")))</f>
        <v/>
      </c>
      <c r="AI1163" s="1026" t="str">
        <f t="shared" si="127"/>
        <v/>
      </c>
    </row>
    <row r="1164" spans="1:35" s="540" customFormat="1" x14ac:dyDescent="0.2">
      <c r="A1164" s="546"/>
      <c r="B1164" s="1538"/>
      <c r="C1164" s="546" t="s">
        <v>1929</v>
      </c>
      <c r="D1164" s="546"/>
      <c r="E1164" s="542"/>
      <c r="F1164" s="546"/>
      <c r="G1164" s="546"/>
      <c r="H1164" s="546"/>
      <c r="I1164" s="542"/>
      <c r="J1164" s="542"/>
      <c r="K1164" s="542"/>
      <c r="L1164" s="542"/>
      <c r="M1164" s="542"/>
      <c r="N1164" s="542"/>
      <c r="O1164" s="542"/>
      <c r="P1164" s="542"/>
      <c r="Q1164" s="539"/>
      <c r="R1164" s="384"/>
      <c r="S1164" s="543"/>
      <c r="T1164" s="544"/>
      <c r="U1164" s="546"/>
      <c r="V1164" s="546"/>
      <c r="W1164" s="545">
        <v>2</v>
      </c>
      <c r="X1164" s="546"/>
      <c r="Z1164" s="571"/>
      <c r="AE1164" s="383" t="str">
        <f>IF(A1164="","",(IFERROR(VLOOKUP(A1164,Projecten!A$4:W$2618,5,FALSE),"niet bekend")))</f>
        <v/>
      </c>
      <c r="AF1164" s="975" t="str">
        <f t="shared" si="126"/>
        <v/>
      </c>
      <c r="AG1164" s="1028" t="str">
        <f>IF(A1164="","",(IFERROR(VLOOKUP(A1164,Projecten!A$4:W$2618,23,FALSE),"niet bekend")))</f>
        <v/>
      </c>
      <c r="AH1164" s="1028" t="str">
        <f>IF(A1164="","",(IFERROR(VLOOKUP(A1164,Projecten!A$4:W$2618,12,FALSE),"niet bekend")))</f>
        <v/>
      </c>
      <c r="AI1164" s="1026" t="str">
        <f t="shared" si="127"/>
        <v/>
      </c>
    </row>
    <row r="1165" spans="1:35" x14ac:dyDescent="0.2">
      <c r="A1165" s="292"/>
      <c r="B1165" s="1537"/>
      <c r="C1165" s="566"/>
      <c r="D1165" s="292"/>
      <c r="E1165" s="999"/>
      <c r="F1165" s="292"/>
      <c r="G1165" s="292"/>
      <c r="H1165" s="292"/>
      <c r="Q1165" s="5"/>
      <c r="S1165" s="23"/>
      <c r="W1165" s="469"/>
      <c r="X1165" s="6"/>
      <c r="Z1165" s="26"/>
      <c r="AE1165" s="4" t="str">
        <f>IF(A1165="","",(IFERROR(VLOOKUP(A1165,Projecten!A$4:W$2618,5,FALSE),"niet bekend")))</f>
        <v/>
      </c>
      <c r="AF1165" s="973" t="str">
        <f t="shared" si="126"/>
        <v/>
      </c>
      <c r="AG1165" s="1028" t="str">
        <f>IF(A1165="","",(IFERROR(VLOOKUP(A1165,Projecten!A$4:W$2618,23,FALSE),"niet bekend")))</f>
        <v/>
      </c>
      <c r="AH1165" s="1028" t="str">
        <f>IF(A1165="","",(IFERROR(VLOOKUP(A1165,Projecten!A$4:W$2618,12,FALSE),"niet bekend")))</f>
        <v/>
      </c>
      <c r="AI1165" s="1026" t="str">
        <f t="shared" si="127"/>
        <v/>
      </c>
    </row>
    <row r="1166" spans="1:35" s="150" customFormat="1" x14ac:dyDescent="0.2">
      <c r="A1166" s="117">
        <v>2016413</v>
      </c>
      <c r="B1166" s="1189">
        <v>120849</v>
      </c>
      <c r="C1166" s="117" t="s">
        <v>1754</v>
      </c>
      <c r="D1166" s="738" t="s">
        <v>68</v>
      </c>
      <c r="E1166" s="1002">
        <v>4</v>
      </c>
      <c r="F1166" s="738">
        <f>E1166*10</f>
        <v>40</v>
      </c>
      <c r="G1166" s="738">
        <f>E1166*6</f>
        <v>24</v>
      </c>
      <c r="H1166" s="738">
        <f>E1166*4</f>
        <v>16</v>
      </c>
      <c r="I1166" s="75" t="s">
        <v>89</v>
      </c>
      <c r="J1166" s="75" t="s">
        <v>1737</v>
      </c>
      <c r="K1166" s="75" t="s">
        <v>1737</v>
      </c>
      <c r="L1166" s="75" t="s">
        <v>1737</v>
      </c>
      <c r="M1166" s="75" t="s">
        <v>89</v>
      </c>
      <c r="N1166" s="75" t="s">
        <v>89</v>
      </c>
      <c r="O1166" s="75" t="s">
        <v>89</v>
      </c>
      <c r="P1166" s="75" t="s">
        <v>89</v>
      </c>
      <c r="Q1166" s="160" t="s">
        <v>1163</v>
      </c>
      <c r="R1166" s="96"/>
      <c r="S1166" s="96">
        <f>IF(T1166&lt;=0,"",(((T1166-'In Productie'!$E$1)/7)+0.6))</f>
        <v>6091.1714285714288</v>
      </c>
      <c r="T1166" s="175">
        <v>42634</v>
      </c>
      <c r="U1166" s="99" t="s">
        <v>561</v>
      </c>
      <c r="V1166" s="99"/>
      <c r="W1166" s="612">
        <f>E1166*19.2</f>
        <v>76.8</v>
      </c>
      <c r="X1166" s="99"/>
      <c r="Z1166" s="122"/>
      <c r="AE1166" s="150">
        <f>IF(A1166="","",(IFERROR(VLOOKUP(A1166,Projecten!A$4:W$2618,5,FALSE),"niet bekend")))</f>
        <v>6</v>
      </c>
      <c r="AF1166" s="972">
        <f t="shared" si="126"/>
        <v>11804</v>
      </c>
      <c r="AG1166" s="1028">
        <f>IF(A1166="","",(IFERROR(VLOOKUP(A1166,Projecten!A$4:W$2618,23,FALSE),"niet bekend")))</f>
        <v>17706</v>
      </c>
      <c r="AH1166" s="1028">
        <f>IF(A1166="","",(IFERROR(VLOOKUP(A1166,Projecten!A$4:W$2618,12,FALSE),"niet bekend")))</f>
        <v>17706</v>
      </c>
      <c r="AI1166" s="1028">
        <f t="shared" si="127"/>
        <v>5902</v>
      </c>
    </row>
    <row r="1167" spans="1:35" s="150" customFormat="1" x14ac:dyDescent="0.2">
      <c r="A1167" s="117">
        <v>2016416</v>
      </c>
      <c r="B1167" s="1189">
        <v>120862</v>
      </c>
      <c r="C1167" s="122">
        <v>565116</v>
      </c>
      <c r="D1167" s="738" t="s">
        <v>68</v>
      </c>
      <c r="E1167" s="1002">
        <v>1</v>
      </c>
      <c r="F1167" s="738">
        <v>7</v>
      </c>
      <c r="G1167" s="738">
        <v>4</v>
      </c>
      <c r="H1167" s="738">
        <v>3</v>
      </c>
      <c r="I1167" s="75" t="s">
        <v>89</v>
      </c>
      <c r="J1167" s="75" t="s">
        <v>1737</v>
      </c>
      <c r="K1167" s="75" t="s">
        <v>1737</v>
      </c>
      <c r="L1167" s="75" t="s">
        <v>1737</v>
      </c>
      <c r="M1167" s="75" t="s">
        <v>89</v>
      </c>
      <c r="N1167" s="75" t="s">
        <v>89</v>
      </c>
      <c r="O1167" s="75" t="s">
        <v>89</v>
      </c>
      <c r="P1167" s="75" t="s">
        <v>89</v>
      </c>
      <c r="Q1167" s="160" t="s">
        <v>1163</v>
      </c>
      <c r="R1167" s="2123">
        <v>42640</v>
      </c>
      <c r="S1167" s="96">
        <f>IF(T1167&lt;=0,"",(((T1167-'In Productie'!$E$1)/7)+0.6))</f>
        <v>6091.3142857142857</v>
      </c>
      <c r="T1167" s="175">
        <v>42635</v>
      </c>
      <c r="U1167" s="99" t="s">
        <v>278</v>
      </c>
      <c r="V1167" s="99"/>
      <c r="W1167" s="612">
        <v>13.3</v>
      </c>
      <c r="X1167" s="99"/>
      <c r="Z1167" s="780"/>
      <c r="AE1167" s="150">
        <f>IF(A1167="","",(IFERROR(VLOOKUP(A1167,Projecten!A$4:W$2618,5,FALSE),"niet bekend")))</f>
        <v>1</v>
      </c>
      <c r="AF1167" s="972">
        <f t="shared" si="126"/>
        <v>1988</v>
      </c>
      <c r="AG1167" s="1028">
        <f>IF(A1167="","",(IFERROR(VLOOKUP(A1167,Projecten!A$4:W$2618,23,FALSE),"niet bekend")))</f>
        <v>1988</v>
      </c>
      <c r="AH1167" s="1028">
        <f>IF(A1167="","",(IFERROR(VLOOKUP(A1167,Projecten!A$4:W$2618,12,FALSE),"niet bekend")))</f>
        <v>1988</v>
      </c>
      <c r="AI1167" s="1028">
        <f t="shared" si="127"/>
        <v>0</v>
      </c>
    </row>
    <row r="1168" spans="1:35" s="150" customFormat="1" x14ac:dyDescent="0.2">
      <c r="A1168" s="117">
        <v>2016417</v>
      </c>
      <c r="B1168" s="1189">
        <v>120862</v>
      </c>
      <c r="C1168" s="122">
        <v>597416</v>
      </c>
      <c r="D1168" s="738" t="s">
        <v>68</v>
      </c>
      <c r="E1168" s="1002">
        <v>1</v>
      </c>
      <c r="F1168" s="738">
        <v>9</v>
      </c>
      <c r="G1168" s="738">
        <v>5</v>
      </c>
      <c r="H1168" s="738">
        <v>3</v>
      </c>
      <c r="I1168" s="75" t="s">
        <v>89</v>
      </c>
      <c r="J1168" s="75" t="s">
        <v>1737</v>
      </c>
      <c r="K1168" s="75" t="s">
        <v>1737</v>
      </c>
      <c r="L1168" s="75" t="s">
        <v>1737</v>
      </c>
      <c r="M1168" s="75" t="s">
        <v>89</v>
      </c>
      <c r="N1168" s="75" t="s">
        <v>89</v>
      </c>
      <c r="O1168" s="75" t="s">
        <v>89</v>
      </c>
      <c r="P1168" s="75" t="s">
        <v>89</v>
      </c>
      <c r="Q1168" s="160" t="s">
        <v>1163</v>
      </c>
      <c r="R1168" s="2123">
        <v>42639</v>
      </c>
      <c r="S1168" s="96">
        <f>IF(T1168&lt;=0,"",(((T1168-'In Productie'!$E$1)/7)+0.6))</f>
        <v>6091.3142857142857</v>
      </c>
      <c r="T1168" s="175">
        <v>42635</v>
      </c>
      <c r="U1168" s="99" t="s">
        <v>278</v>
      </c>
      <c r="V1168" s="99"/>
      <c r="W1168" s="612">
        <v>16.100000000000001</v>
      </c>
      <c r="X1168" s="99"/>
      <c r="Z1168" s="780"/>
      <c r="AE1168" s="150">
        <f>IF(A1168="","",(IFERROR(VLOOKUP(A1168,Projecten!A$4:W$2618,5,FALSE),"niet bekend")))</f>
        <v>1</v>
      </c>
      <c r="AF1168" s="972">
        <f t="shared" si="126"/>
        <v>2622</v>
      </c>
      <c r="AG1168" s="1028">
        <f>IF(A1168="","",(IFERROR(VLOOKUP(A1168,Projecten!A$4:W$2618,23,FALSE),"niet bekend")))</f>
        <v>2622</v>
      </c>
      <c r="AH1168" s="1028">
        <f>IF(A1168="","",(IFERROR(VLOOKUP(A1168,Projecten!A$4:W$2618,12,FALSE),"niet bekend")))</f>
        <v>2622</v>
      </c>
      <c r="AI1168" s="1028">
        <f t="shared" si="127"/>
        <v>0</v>
      </c>
    </row>
    <row r="1169" spans="1:35" s="150" customFormat="1" x14ac:dyDescent="0.2">
      <c r="A1169" s="117">
        <v>2016419</v>
      </c>
      <c r="B1169" s="1189">
        <v>120863</v>
      </c>
      <c r="C1169" s="122">
        <v>566516</v>
      </c>
      <c r="D1169" s="738" t="s">
        <v>68</v>
      </c>
      <c r="E1169" s="1002">
        <v>1</v>
      </c>
      <c r="F1169" s="738">
        <v>7</v>
      </c>
      <c r="G1169" s="738">
        <v>4</v>
      </c>
      <c r="H1169" s="738">
        <v>3</v>
      </c>
      <c r="I1169" s="75" t="s">
        <v>89</v>
      </c>
      <c r="J1169" s="75" t="s">
        <v>1737</v>
      </c>
      <c r="K1169" s="75" t="s">
        <v>1737</v>
      </c>
      <c r="L1169" s="75" t="s">
        <v>1737</v>
      </c>
      <c r="M1169" s="75" t="s">
        <v>89</v>
      </c>
      <c r="N1169" s="75" t="s">
        <v>89</v>
      </c>
      <c r="O1169" s="75" t="s">
        <v>89</v>
      </c>
      <c r="P1169" s="75" t="s">
        <v>89</v>
      </c>
      <c r="Q1169" s="160"/>
      <c r="R1169" s="2123">
        <v>42639</v>
      </c>
      <c r="S1169" s="96">
        <f>IF(T1169&lt;=0,"",(((T1169-'In Productie'!$E$1)/7)+0.6))</f>
        <v>6091.3142857142857</v>
      </c>
      <c r="T1169" s="175">
        <v>42635</v>
      </c>
      <c r="U1169" s="99" t="s">
        <v>278</v>
      </c>
      <c r="V1169" s="99"/>
      <c r="W1169" s="612">
        <v>14.2</v>
      </c>
      <c r="X1169" s="99"/>
      <c r="Z1169" s="780"/>
      <c r="AE1169" s="150">
        <f>IF(A1169="","",(IFERROR(VLOOKUP(A1169,Projecten!A$4:W$2618,5,FALSE),"niet bekend")))</f>
        <v>1</v>
      </c>
      <c r="AF1169" s="972">
        <f t="shared" si="126"/>
        <v>2239</v>
      </c>
      <c r="AG1169" s="1028">
        <f>IF(A1169="","",(IFERROR(VLOOKUP(A1169,Projecten!A$4:W$2618,23,FALSE),"niet bekend")))</f>
        <v>2239</v>
      </c>
      <c r="AH1169" s="1028">
        <f>IF(A1169="","",(IFERROR(VLOOKUP(A1169,Projecten!A$4:W$2618,12,FALSE),"niet bekend")))</f>
        <v>2239</v>
      </c>
      <c r="AI1169" s="1028">
        <f t="shared" si="127"/>
        <v>0</v>
      </c>
    </row>
    <row r="1170" spans="1:35" s="150" customFormat="1" x14ac:dyDescent="0.2">
      <c r="A1170" s="117">
        <v>2016420</v>
      </c>
      <c r="B1170" s="1189">
        <v>120863</v>
      </c>
      <c r="C1170" s="122">
        <v>590516</v>
      </c>
      <c r="D1170" s="738" t="s">
        <v>68</v>
      </c>
      <c r="E1170" s="1002">
        <v>1</v>
      </c>
      <c r="F1170" s="738">
        <v>8</v>
      </c>
      <c r="G1170" s="738">
        <v>6</v>
      </c>
      <c r="H1170" s="738">
        <v>2</v>
      </c>
      <c r="I1170" s="75" t="s">
        <v>89</v>
      </c>
      <c r="J1170" s="75" t="s">
        <v>1737</v>
      </c>
      <c r="K1170" s="75" t="s">
        <v>1737</v>
      </c>
      <c r="L1170" s="75" t="s">
        <v>1737</v>
      </c>
      <c r="M1170" s="75" t="s">
        <v>89</v>
      </c>
      <c r="N1170" s="75" t="s">
        <v>89</v>
      </c>
      <c r="O1170" s="75" t="s">
        <v>89</v>
      </c>
      <c r="P1170" s="75" t="s">
        <v>89</v>
      </c>
      <c r="Q1170" s="160"/>
      <c r="R1170" s="2123">
        <v>42641</v>
      </c>
      <c r="S1170" s="96">
        <f>IF(T1170&lt;=0,"",(((T1170-'In Productie'!$E$1)/7)+0.6))</f>
        <v>6091.3142857142857</v>
      </c>
      <c r="T1170" s="175">
        <v>42635</v>
      </c>
      <c r="U1170" s="99" t="s">
        <v>278</v>
      </c>
      <c r="V1170" s="99"/>
      <c r="W1170" s="612">
        <v>14</v>
      </c>
      <c r="X1170" s="99"/>
      <c r="Z1170" s="780"/>
      <c r="AE1170" s="150">
        <f>IF(A1170="","",(IFERROR(VLOOKUP(A1170,Projecten!A$4:W$2618,5,FALSE),"niet bekend")))</f>
        <v>1</v>
      </c>
      <c r="AF1170" s="972">
        <f t="shared" si="126"/>
        <v>1996</v>
      </c>
      <c r="AG1170" s="1028">
        <f>IF(A1170="","",(IFERROR(VLOOKUP(A1170,Projecten!A$4:W$2618,23,FALSE),"niet bekend")))</f>
        <v>1996</v>
      </c>
      <c r="AH1170" s="1028">
        <f>IF(A1170="","",(IFERROR(VLOOKUP(A1170,Projecten!A$4:W$2618,12,FALSE),"niet bekend")))</f>
        <v>1996</v>
      </c>
      <c r="AI1170" s="1028">
        <f t="shared" si="127"/>
        <v>0</v>
      </c>
    </row>
    <row r="1171" spans="1:35" s="150" customFormat="1" x14ac:dyDescent="0.2">
      <c r="A1171" s="117">
        <v>2016428</v>
      </c>
      <c r="B1171" s="1189">
        <v>120864</v>
      </c>
      <c r="C1171" s="122">
        <v>597916</v>
      </c>
      <c r="D1171" s="738" t="s">
        <v>68</v>
      </c>
      <c r="E1171" s="1002">
        <v>1</v>
      </c>
      <c r="F1171" s="738">
        <v>11</v>
      </c>
      <c r="G1171" s="738">
        <v>6</v>
      </c>
      <c r="H1171" s="738">
        <v>3</v>
      </c>
      <c r="I1171" s="75" t="s">
        <v>89</v>
      </c>
      <c r="J1171" s="75" t="s">
        <v>89</v>
      </c>
      <c r="K1171" s="75" t="s">
        <v>1737</v>
      </c>
      <c r="L1171" s="75" t="s">
        <v>1737</v>
      </c>
      <c r="M1171" s="75" t="s">
        <v>89</v>
      </c>
      <c r="N1171" s="75" t="s">
        <v>89</v>
      </c>
      <c r="O1171" s="75" t="s">
        <v>89</v>
      </c>
      <c r="P1171" s="75" t="s">
        <v>89</v>
      </c>
      <c r="Q1171" s="160"/>
      <c r="R1171" s="2123">
        <v>42642</v>
      </c>
      <c r="S1171" s="96">
        <v>39</v>
      </c>
      <c r="T1171" s="175">
        <v>42642</v>
      </c>
      <c r="U1171" s="99" t="s">
        <v>278</v>
      </c>
      <c r="V1171" s="99"/>
      <c r="W1171" s="612">
        <v>24</v>
      </c>
      <c r="X1171" s="99"/>
      <c r="Z1171" s="780"/>
      <c r="AE1171" s="150">
        <f>IF(A1171="","",(IFERROR(VLOOKUP(A1171,Projecten!A$4:W$2618,5,FALSE),"niet bekend")))</f>
        <v>1</v>
      </c>
      <c r="AF1171" s="972">
        <f t="shared" si="126"/>
        <v>4558</v>
      </c>
      <c r="AG1171" s="1028">
        <f>IF(A1171="","",(IFERROR(VLOOKUP(A1171,Projecten!A$4:W$2618,23,FALSE),"niet bekend")))</f>
        <v>4558</v>
      </c>
      <c r="AH1171" s="1028">
        <f>IF(A1171="","",(IFERROR(VLOOKUP(A1171,Projecten!A$4:W$2618,12,FALSE),"niet bekend")))</f>
        <v>4558</v>
      </c>
      <c r="AI1171" s="1028">
        <f t="shared" si="127"/>
        <v>0</v>
      </c>
    </row>
    <row r="1172" spans="1:35" s="150" customFormat="1" x14ac:dyDescent="0.2">
      <c r="A1172" s="117">
        <v>2016432</v>
      </c>
      <c r="B1172" s="1189">
        <v>120865</v>
      </c>
      <c r="C1172" s="122">
        <v>594416</v>
      </c>
      <c r="D1172" s="738" t="s">
        <v>68</v>
      </c>
      <c r="E1172" s="1002">
        <v>1</v>
      </c>
      <c r="F1172" s="738">
        <v>10</v>
      </c>
      <c r="G1172" s="738">
        <v>5</v>
      </c>
      <c r="H1172" s="738">
        <v>3</v>
      </c>
      <c r="I1172" s="75" t="s">
        <v>89</v>
      </c>
      <c r="J1172" s="75" t="s">
        <v>89</v>
      </c>
      <c r="K1172" s="75" t="s">
        <v>1737</v>
      </c>
      <c r="L1172" s="75" t="s">
        <v>1737</v>
      </c>
      <c r="M1172" s="75" t="s">
        <v>89</v>
      </c>
      <c r="N1172" s="75" t="s">
        <v>89</v>
      </c>
      <c r="O1172" s="75" t="s">
        <v>89</v>
      </c>
      <c r="P1172" s="75" t="s">
        <v>89</v>
      </c>
      <c r="Q1172" s="160"/>
      <c r="R1172" s="2123">
        <v>42641</v>
      </c>
      <c r="S1172" s="96">
        <v>39</v>
      </c>
      <c r="T1172" s="175">
        <v>42642</v>
      </c>
      <c r="U1172" s="99" t="s">
        <v>278</v>
      </c>
      <c r="V1172" s="99"/>
      <c r="W1172" s="612">
        <v>24</v>
      </c>
      <c r="X1172" s="99"/>
      <c r="Z1172" s="780">
        <v>42612</v>
      </c>
      <c r="AE1172" s="150">
        <f>IF(A1172="","",(IFERROR(VLOOKUP(A1172,Projecten!A$4:W$2618,5,FALSE),"niet bekend")))</f>
        <v>1</v>
      </c>
      <c r="AF1172" s="972">
        <f t="shared" si="126"/>
        <v>4400.87</v>
      </c>
      <c r="AG1172" s="1028">
        <f>IF(A1172="","",(IFERROR(VLOOKUP(A1172,Projecten!A$4:W$2618,23,FALSE),"niet bekend")))</f>
        <v>4400.87</v>
      </c>
      <c r="AH1172" s="1028">
        <f>IF(A1172="","",(IFERROR(VLOOKUP(A1172,Projecten!A$4:W$2618,12,FALSE),"niet bekend")))</f>
        <v>4400.87</v>
      </c>
      <c r="AI1172" s="1028">
        <f t="shared" si="127"/>
        <v>0</v>
      </c>
    </row>
    <row r="1173" spans="1:35" s="150" customFormat="1" x14ac:dyDescent="0.2">
      <c r="A1173" s="117">
        <v>2016435</v>
      </c>
      <c r="B1173" s="1189">
        <v>120865</v>
      </c>
      <c r="C1173" s="122" t="s">
        <v>1788</v>
      </c>
      <c r="D1173" s="738" t="s">
        <v>68</v>
      </c>
      <c r="E1173" s="1002">
        <v>1</v>
      </c>
      <c r="F1173" s="738">
        <v>4</v>
      </c>
      <c r="G1173" s="738">
        <v>2</v>
      </c>
      <c r="H1173" s="738">
        <v>2</v>
      </c>
      <c r="I1173" s="75" t="s">
        <v>89</v>
      </c>
      <c r="J1173" s="75" t="s">
        <v>1737</v>
      </c>
      <c r="K1173" s="75" t="s">
        <v>1737</v>
      </c>
      <c r="L1173" s="75" t="s">
        <v>1737</v>
      </c>
      <c r="M1173" s="75" t="s">
        <v>89</v>
      </c>
      <c r="N1173" s="75" t="s">
        <v>89</v>
      </c>
      <c r="O1173" s="75" t="s">
        <v>89</v>
      </c>
      <c r="P1173" s="75" t="s">
        <v>89</v>
      </c>
      <c r="Q1173" s="160"/>
      <c r="R1173" s="2123"/>
      <c r="S1173" s="96">
        <v>39</v>
      </c>
      <c r="T1173" s="175">
        <v>42642</v>
      </c>
      <c r="U1173" s="99" t="s">
        <v>278</v>
      </c>
      <c r="V1173" s="99"/>
      <c r="W1173" s="612">
        <v>10</v>
      </c>
      <c r="X1173" s="99"/>
      <c r="Z1173" s="780">
        <v>42612</v>
      </c>
      <c r="AE1173" s="150">
        <f>IF(A1173="","",(IFERROR(VLOOKUP(A1173,Projecten!A$4:W$2618,5,FALSE),"niet bekend")))</f>
        <v>1</v>
      </c>
      <c r="AF1173" s="972">
        <f t="shared" si="126"/>
        <v>1168</v>
      </c>
      <c r="AG1173" s="1028">
        <f>IF(A1173="","",(IFERROR(VLOOKUP(A1173,Projecten!A$4:W$2618,23,FALSE),"niet bekend")))</f>
        <v>1168</v>
      </c>
      <c r="AH1173" s="1028">
        <f>IF(A1173="","",(IFERROR(VLOOKUP(A1173,Projecten!A$4:W$2618,12,FALSE),"niet bekend")))</f>
        <v>1168</v>
      </c>
      <c r="AI1173" s="1028">
        <f t="shared" si="127"/>
        <v>0</v>
      </c>
    </row>
    <row r="1174" spans="1:35" s="150" customFormat="1" x14ac:dyDescent="0.2">
      <c r="A1174" s="117">
        <v>2016438</v>
      </c>
      <c r="B1174" s="505">
        <v>120866</v>
      </c>
      <c r="C1174" s="117">
        <v>570616</v>
      </c>
      <c r="D1174" s="781" t="s">
        <v>68</v>
      </c>
      <c r="E1174" s="2000">
        <v>1</v>
      </c>
      <c r="F1174" s="781">
        <v>11</v>
      </c>
      <c r="G1174" s="781">
        <v>4</v>
      </c>
      <c r="H1174" s="781">
        <v>3</v>
      </c>
      <c r="I1174" s="74" t="s">
        <v>89</v>
      </c>
      <c r="J1174" s="74" t="s">
        <v>89</v>
      </c>
      <c r="K1174" s="75" t="s">
        <v>1737</v>
      </c>
      <c r="L1174" s="75" t="s">
        <v>1737</v>
      </c>
      <c r="M1174" s="74" t="s">
        <v>89</v>
      </c>
      <c r="N1174" s="74" t="s">
        <v>89</v>
      </c>
      <c r="O1174" s="74" t="s">
        <v>89</v>
      </c>
      <c r="P1174" s="74" t="s">
        <v>89</v>
      </c>
      <c r="Q1174" s="160"/>
      <c r="R1174" s="2123">
        <v>42647</v>
      </c>
      <c r="S1174" s="96">
        <v>39</v>
      </c>
      <c r="T1174" s="175">
        <v>42642</v>
      </c>
      <c r="U1174" s="99" t="s">
        <v>278</v>
      </c>
      <c r="V1174" s="99"/>
      <c r="W1174" s="97">
        <v>20</v>
      </c>
      <c r="X1174" s="99"/>
      <c r="Z1174" s="122"/>
      <c r="AE1174" s="150">
        <f>IF(A1174="","",(IFERROR(VLOOKUP(A1174,Projecten!A$4:W$2618,5,FALSE),"niet bekend")))</f>
        <v>1</v>
      </c>
      <c r="AF1174" s="972">
        <f t="shared" si="126"/>
        <v>3370</v>
      </c>
      <c r="AG1174" s="1028">
        <f>IF(A1174="","",(IFERROR(VLOOKUP(A1174,Projecten!A$4:W$2618,23,FALSE),"niet bekend")))</f>
        <v>3370</v>
      </c>
      <c r="AH1174" s="1028">
        <f>IF(A1174="","",(IFERROR(VLOOKUP(A1174,Projecten!A$4:W$2618,12,FALSE),"niet bekend")))</f>
        <v>3370</v>
      </c>
      <c r="AI1174" s="1028">
        <f t="shared" si="127"/>
        <v>0</v>
      </c>
    </row>
    <row r="1175" spans="1:35" s="150" customFormat="1" x14ac:dyDescent="0.2">
      <c r="A1175" s="117">
        <v>2016440</v>
      </c>
      <c r="B1175" s="505">
        <v>120867</v>
      </c>
      <c r="C1175" s="117">
        <v>534616</v>
      </c>
      <c r="D1175" s="781" t="s">
        <v>68</v>
      </c>
      <c r="E1175" s="2000">
        <v>1</v>
      </c>
      <c r="F1175" s="781">
        <v>8</v>
      </c>
      <c r="G1175" s="781">
        <v>5</v>
      </c>
      <c r="H1175" s="781">
        <v>3</v>
      </c>
      <c r="I1175" s="74" t="s">
        <v>89</v>
      </c>
      <c r="J1175" s="74" t="s">
        <v>89</v>
      </c>
      <c r="K1175" s="75" t="s">
        <v>1737</v>
      </c>
      <c r="L1175" s="75" t="s">
        <v>1737</v>
      </c>
      <c r="M1175" s="74" t="s">
        <v>89</v>
      </c>
      <c r="N1175" s="74" t="s">
        <v>89</v>
      </c>
      <c r="O1175" s="74" t="s">
        <v>89</v>
      </c>
      <c r="P1175" s="74" t="s">
        <v>89</v>
      </c>
      <c r="Q1175" s="160"/>
      <c r="R1175" s="2123">
        <v>42646</v>
      </c>
      <c r="S1175" s="96">
        <v>39</v>
      </c>
      <c r="T1175" s="175">
        <v>42642</v>
      </c>
      <c r="U1175" s="99" t="s">
        <v>278</v>
      </c>
      <c r="V1175" s="99"/>
      <c r="W1175" s="97">
        <v>16.8</v>
      </c>
      <c r="X1175" s="99"/>
      <c r="Z1175" s="122"/>
      <c r="AE1175" s="150">
        <f>IF(A1175="","",(IFERROR(VLOOKUP(A1175,Projecten!A$4:W$2618,5,FALSE),"niet bekend")))</f>
        <v>1</v>
      </c>
      <c r="AF1175" s="972">
        <f t="shared" si="126"/>
        <v>2471</v>
      </c>
      <c r="AG1175" s="1028">
        <f>IF(A1175="","",(IFERROR(VLOOKUP(A1175,Projecten!A$4:W$2618,23,FALSE),"niet bekend")))</f>
        <v>2471</v>
      </c>
      <c r="AH1175" s="1028">
        <f>IF(A1175="","",(IFERROR(VLOOKUP(A1175,Projecten!A$4:W$2618,12,FALSE),"niet bekend")))</f>
        <v>2471</v>
      </c>
      <c r="AI1175" s="1028">
        <f t="shared" si="127"/>
        <v>0</v>
      </c>
    </row>
    <row r="1176" spans="1:35" s="150" customFormat="1" x14ac:dyDescent="0.2">
      <c r="A1176" s="117">
        <v>2016441</v>
      </c>
      <c r="B1176" s="505">
        <v>120867</v>
      </c>
      <c r="C1176" s="117">
        <v>534516</v>
      </c>
      <c r="D1176" s="781" t="s">
        <v>68</v>
      </c>
      <c r="E1176" s="2000">
        <v>1</v>
      </c>
      <c r="F1176" s="781">
        <v>10</v>
      </c>
      <c r="G1176" s="781">
        <v>7</v>
      </c>
      <c r="H1176" s="781">
        <v>4</v>
      </c>
      <c r="I1176" s="74" t="s">
        <v>89</v>
      </c>
      <c r="J1176" s="75" t="s">
        <v>1737</v>
      </c>
      <c r="K1176" s="75" t="s">
        <v>1737</v>
      </c>
      <c r="L1176" s="75" t="s">
        <v>1737</v>
      </c>
      <c r="M1176" s="74" t="s">
        <v>89</v>
      </c>
      <c r="N1176" s="74" t="s">
        <v>89</v>
      </c>
      <c r="O1176" s="74" t="s">
        <v>89</v>
      </c>
      <c r="P1176" s="74" t="s">
        <v>89</v>
      </c>
      <c r="Q1176" s="160"/>
      <c r="R1176" s="2123">
        <v>42646</v>
      </c>
      <c r="S1176" s="96">
        <v>39</v>
      </c>
      <c r="T1176" s="175">
        <v>42642</v>
      </c>
      <c r="U1176" s="99" t="s">
        <v>278</v>
      </c>
      <c r="V1176" s="99"/>
      <c r="W1176" s="97">
        <v>21.1</v>
      </c>
      <c r="X1176" s="99"/>
      <c r="Z1176" s="122"/>
      <c r="AE1176" s="150">
        <f>IF(A1176="","",(IFERROR(VLOOKUP(A1176,Projecten!A$4:W$2618,5,FALSE),"niet bekend")))</f>
        <v>1</v>
      </c>
      <c r="AF1176" s="972">
        <f t="shared" si="126"/>
        <v>3193</v>
      </c>
      <c r="AG1176" s="1028">
        <f>IF(A1176="","",(IFERROR(VLOOKUP(A1176,Projecten!A$4:W$2618,23,FALSE),"niet bekend")))</f>
        <v>3193</v>
      </c>
      <c r="AH1176" s="1028">
        <f>IF(A1176="","",(IFERROR(VLOOKUP(A1176,Projecten!A$4:W$2618,12,FALSE),"niet bekend")))</f>
        <v>3193</v>
      </c>
      <c r="AI1176" s="1028">
        <f t="shared" si="127"/>
        <v>0</v>
      </c>
    </row>
    <row r="1177" spans="1:35" s="90" customFormat="1" ht="12.75" customHeight="1" x14ac:dyDescent="0.2">
      <c r="A1177" s="93">
        <v>2016423</v>
      </c>
      <c r="B1177" s="1534">
        <v>120864</v>
      </c>
      <c r="C1177" s="783">
        <v>597616</v>
      </c>
      <c r="D1177" s="94" t="s">
        <v>68</v>
      </c>
      <c r="E1177" s="91">
        <v>1</v>
      </c>
      <c r="F1177" s="94">
        <v>7</v>
      </c>
      <c r="G1177" s="94">
        <v>6</v>
      </c>
      <c r="H1177" s="94">
        <v>2</v>
      </c>
      <c r="I1177" s="784" t="s">
        <v>89</v>
      </c>
      <c r="J1177" s="784" t="s">
        <v>1737</v>
      </c>
      <c r="K1177" s="76" t="s">
        <v>1737</v>
      </c>
      <c r="L1177" s="76" t="s">
        <v>1737</v>
      </c>
      <c r="M1177" s="76" t="s">
        <v>89</v>
      </c>
      <c r="N1177" s="76" t="s">
        <v>89</v>
      </c>
      <c r="O1177" s="76" t="s">
        <v>89</v>
      </c>
      <c r="P1177" s="76" t="s">
        <v>89</v>
      </c>
      <c r="Q1177" s="382"/>
      <c r="R1177" s="2123">
        <v>42640</v>
      </c>
      <c r="S1177" s="96">
        <v>39</v>
      </c>
      <c r="T1177" s="180">
        <v>42642</v>
      </c>
      <c r="U1177" s="90" t="s">
        <v>278</v>
      </c>
      <c r="W1177" s="612">
        <v>12.7</v>
      </c>
      <c r="X1177" s="101"/>
      <c r="Y1177" s="101"/>
      <c r="Z1177" s="667"/>
      <c r="AE1177" s="90">
        <f>IF(A1177="","",(IFERROR(VLOOKUP(A1177,Projecten!A$4:W$2618,5,FALSE),"niet bekend")))</f>
        <v>1</v>
      </c>
      <c r="AF1177" s="972">
        <f t="shared" si="126"/>
        <v>1767</v>
      </c>
      <c r="AG1177" s="1028">
        <f>IF(A1177="","",(IFERROR(VLOOKUP(A1177,Projecten!A$4:W$2618,23,FALSE),"niet bekend")))</f>
        <v>1767</v>
      </c>
      <c r="AH1177" s="1028">
        <f>IF(A1177="","",(IFERROR(VLOOKUP(A1177,Projecten!A$4:W$2618,12,FALSE),"niet bekend")))</f>
        <v>1767</v>
      </c>
      <c r="AI1177" s="1028">
        <f t="shared" si="127"/>
        <v>0</v>
      </c>
    </row>
    <row r="1178" spans="1:35" s="150" customFormat="1" ht="12.75" customHeight="1" x14ac:dyDescent="0.2">
      <c r="A1178" s="117">
        <v>2016437</v>
      </c>
      <c r="B1178" s="446">
        <v>120866</v>
      </c>
      <c r="C1178" s="117">
        <v>536516</v>
      </c>
      <c r="D1178" s="333" t="s">
        <v>68</v>
      </c>
      <c r="E1178" s="1962">
        <v>1</v>
      </c>
      <c r="F1178" s="333">
        <v>8</v>
      </c>
      <c r="G1178" s="333">
        <v>7</v>
      </c>
      <c r="H1178" s="333">
        <v>3</v>
      </c>
      <c r="I1178" s="74" t="s">
        <v>89</v>
      </c>
      <c r="J1178" s="76" t="s">
        <v>1737</v>
      </c>
      <c r="K1178" s="76" t="s">
        <v>1737</v>
      </c>
      <c r="L1178" s="76" t="s">
        <v>1737</v>
      </c>
      <c r="M1178" s="74" t="s">
        <v>89</v>
      </c>
      <c r="N1178" s="74" t="s">
        <v>89</v>
      </c>
      <c r="O1178" s="74" t="s">
        <v>89</v>
      </c>
      <c r="P1178" s="74" t="s">
        <v>89</v>
      </c>
      <c r="Q1178" s="160"/>
      <c r="R1178" s="2123"/>
      <c r="S1178" s="96">
        <v>39</v>
      </c>
      <c r="T1178" s="175">
        <v>42642</v>
      </c>
      <c r="U1178" s="99" t="s">
        <v>278</v>
      </c>
      <c r="W1178" s="97">
        <v>18.100000000000001</v>
      </c>
      <c r="X1178" s="99"/>
      <c r="Y1178" s="99"/>
      <c r="Z1178" s="160"/>
      <c r="AE1178" s="150">
        <f>IF(A1178="","",(IFERROR(VLOOKUP(A1178,Projecten!A$4:W$2618,5,FALSE),"niet bekend")))</f>
        <v>1</v>
      </c>
      <c r="AF1178" s="972">
        <f t="shared" si="126"/>
        <v>2972</v>
      </c>
      <c r="AG1178" s="1028">
        <f>IF(A1178="","",(IFERROR(VLOOKUP(A1178,Projecten!A$4:W$2618,23,FALSE),"niet bekend")))</f>
        <v>2972</v>
      </c>
      <c r="AH1178" s="1028">
        <f>IF(A1178="","",(IFERROR(VLOOKUP(A1178,Projecten!A$4:W$2618,12,FALSE),"niet bekend")))</f>
        <v>2972</v>
      </c>
      <c r="AI1178" s="1028">
        <f t="shared" si="127"/>
        <v>0</v>
      </c>
    </row>
    <row r="1179" spans="1:35" s="150" customFormat="1" x14ac:dyDescent="0.2">
      <c r="A1179" s="117"/>
      <c r="B1179" s="505"/>
      <c r="C1179" s="117"/>
      <c r="D1179" s="781"/>
      <c r="E1179" s="2000"/>
      <c r="F1179" s="781"/>
      <c r="G1179" s="781"/>
      <c r="H1179" s="781"/>
      <c r="I1179" s="74"/>
      <c r="J1179" s="75"/>
      <c r="K1179" s="75"/>
      <c r="L1179" s="75"/>
      <c r="M1179" s="74"/>
      <c r="N1179" s="74"/>
      <c r="O1179" s="74"/>
      <c r="P1179" s="74"/>
      <c r="Q1179" s="160"/>
      <c r="R1179" s="2123"/>
      <c r="S1179" s="96"/>
      <c r="T1179" s="175"/>
      <c r="U1179" s="99"/>
      <c r="V1179" s="99"/>
      <c r="W1179" s="97"/>
      <c r="X1179" s="99"/>
      <c r="Z1179" s="122"/>
      <c r="AE1179" s="150" t="str">
        <f>IF(A1179="","",(IFERROR(VLOOKUP(A1179,Projecten!A$4:W$2618,5,FALSE),"niet bekend")))</f>
        <v/>
      </c>
      <c r="AF1179" s="972" t="str">
        <f t="shared" si="126"/>
        <v/>
      </c>
      <c r="AG1179" s="1028" t="str">
        <f>IF(A1179="","",(IFERROR(VLOOKUP(A1179,Projecten!A$4:W$2618,23,FALSE),"niet bekend")))</f>
        <v/>
      </c>
      <c r="AH1179" s="1028" t="str">
        <f>IF(A1179="","",(IFERROR(VLOOKUP(A1179,Projecten!A$4:W$2618,12,FALSE),"niet bekend")))</f>
        <v/>
      </c>
      <c r="AI1179" s="1028" t="str">
        <f t="shared" si="127"/>
        <v/>
      </c>
    </row>
    <row r="1180" spans="1:35" s="150" customFormat="1" ht="12.75" customHeight="1" x14ac:dyDescent="0.2">
      <c r="A1180" s="117">
        <v>2016472</v>
      </c>
      <c r="B1180" s="505">
        <v>120875</v>
      </c>
      <c r="C1180" s="117" t="s">
        <v>1937</v>
      </c>
      <c r="D1180" s="448" t="s">
        <v>68</v>
      </c>
      <c r="E1180" s="1002">
        <v>3</v>
      </c>
      <c r="F1180" s="448">
        <f>E1180*6</f>
        <v>18</v>
      </c>
      <c r="G1180" s="448">
        <f>E1180*5</f>
        <v>15</v>
      </c>
      <c r="H1180" s="448">
        <f>E1180*2</f>
        <v>6</v>
      </c>
      <c r="I1180" s="76" t="s">
        <v>89</v>
      </c>
      <c r="J1180" s="76" t="s">
        <v>1737</v>
      </c>
      <c r="K1180" s="76" t="s">
        <v>1737</v>
      </c>
      <c r="L1180" s="76" t="s">
        <v>1737</v>
      </c>
      <c r="M1180" s="76" t="s">
        <v>89</v>
      </c>
      <c r="N1180" s="76" t="s">
        <v>89</v>
      </c>
      <c r="O1180" s="76" t="s">
        <v>89</v>
      </c>
      <c r="P1180" s="76" t="s">
        <v>89</v>
      </c>
      <c r="Q1180" s="160"/>
      <c r="R1180" s="2123">
        <v>42648</v>
      </c>
      <c r="S1180" s="96">
        <v>40</v>
      </c>
      <c r="T1180" s="175">
        <v>42648</v>
      </c>
      <c r="U1180" s="99" t="s">
        <v>561</v>
      </c>
      <c r="W1180" s="612">
        <f>E1180*10</f>
        <v>30</v>
      </c>
      <c r="X1180" s="99"/>
      <c r="Y1180" s="99"/>
      <c r="Z1180" s="160"/>
      <c r="AE1180" s="150">
        <f>IF(A1180="","",(IFERROR(VLOOKUP(A1180,Projecten!A$4:W$2618,5,FALSE),"niet bekend")))</f>
        <v>7</v>
      </c>
      <c r="AF1180" s="972">
        <f t="shared" si="126"/>
        <v>3762</v>
      </c>
      <c r="AG1180" s="1028">
        <f>IF(A1180="","",(IFERROR(VLOOKUP(A1180,Projecten!A$4:W$2618,23,FALSE),"niet bekend")))</f>
        <v>8778</v>
      </c>
      <c r="AH1180" s="1028">
        <f>IF(A1180="","",(IFERROR(VLOOKUP(A1180,Projecten!A$4:W$2618,12,FALSE),"niet bekend")))</f>
        <v>8778</v>
      </c>
      <c r="AI1180" s="1028">
        <f t="shared" si="127"/>
        <v>5016</v>
      </c>
    </row>
    <row r="1181" spans="1:35" s="150" customFormat="1" ht="12.75" customHeight="1" x14ac:dyDescent="0.2">
      <c r="A1181" s="117">
        <v>2016472</v>
      </c>
      <c r="B1181" s="1189">
        <v>120869</v>
      </c>
      <c r="C1181" s="117" t="s">
        <v>1842</v>
      </c>
      <c r="D1181" s="738" t="s">
        <v>68</v>
      </c>
      <c r="E1181" s="1947">
        <v>2</v>
      </c>
      <c r="F1181" s="119">
        <f>E1181*6</f>
        <v>12</v>
      </c>
      <c r="G1181" s="119">
        <f>E1181*5</f>
        <v>10</v>
      </c>
      <c r="H1181" s="119">
        <f>E1181*2</f>
        <v>4</v>
      </c>
      <c r="I1181" s="76" t="s">
        <v>89</v>
      </c>
      <c r="J1181" s="76" t="s">
        <v>1737</v>
      </c>
      <c r="K1181" s="76" t="s">
        <v>1737</v>
      </c>
      <c r="L1181" s="76" t="s">
        <v>1737</v>
      </c>
      <c r="M1181" s="76" t="s">
        <v>89</v>
      </c>
      <c r="N1181" s="76" t="s">
        <v>89</v>
      </c>
      <c r="O1181" s="76" t="s">
        <v>89</v>
      </c>
      <c r="P1181" s="76" t="s">
        <v>89</v>
      </c>
      <c r="Q1181" s="160"/>
      <c r="R1181" s="2123">
        <v>42646</v>
      </c>
      <c r="S1181" s="96">
        <v>40</v>
      </c>
      <c r="T1181" s="175">
        <v>42646</v>
      </c>
      <c r="U1181" s="99" t="s">
        <v>561</v>
      </c>
      <c r="V1181" s="99"/>
      <c r="W1181" s="612">
        <f>E1181*10</f>
        <v>20</v>
      </c>
      <c r="X1181" s="99"/>
      <c r="Y1181" s="765"/>
      <c r="Z1181" s="160"/>
      <c r="AE1181" s="150">
        <f>IF(A1181="","",(IFERROR(VLOOKUP(A1181,Projecten!A$4:W$2618,5,FALSE),"niet bekend")))</f>
        <v>7</v>
      </c>
      <c r="AF1181" s="972">
        <f t="shared" si="126"/>
        <v>2508</v>
      </c>
      <c r="AG1181" s="1028">
        <f>IF(A1181="","",(IFERROR(VLOOKUP(A1181,Projecten!A$4:W$2618,23,FALSE),"niet bekend")))</f>
        <v>8778</v>
      </c>
      <c r="AH1181" s="1028">
        <f>IF(A1181="","",(IFERROR(VLOOKUP(A1181,Projecten!A$4:W$2618,12,FALSE),"niet bekend")))</f>
        <v>8778</v>
      </c>
      <c r="AI1181" s="1028">
        <f t="shared" si="127"/>
        <v>6270</v>
      </c>
    </row>
    <row r="1182" spans="1:35" s="150" customFormat="1" ht="12.75" customHeight="1" x14ac:dyDescent="0.2">
      <c r="A1182" s="117">
        <v>2016472</v>
      </c>
      <c r="B1182" s="1189">
        <v>120869</v>
      </c>
      <c r="C1182" s="333" t="s">
        <v>1843</v>
      </c>
      <c r="D1182" s="448" t="s">
        <v>68</v>
      </c>
      <c r="E1182" s="1002">
        <v>2</v>
      </c>
      <c r="F1182" s="448">
        <f>E1182*6</f>
        <v>12</v>
      </c>
      <c r="G1182" s="448">
        <f>E1182*5</f>
        <v>10</v>
      </c>
      <c r="H1182" s="448">
        <f>E1182*2</f>
        <v>4</v>
      </c>
      <c r="I1182" s="75" t="s">
        <v>89</v>
      </c>
      <c r="J1182" s="75" t="s">
        <v>1737</v>
      </c>
      <c r="K1182" s="75" t="s">
        <v>1737</v>
      </c>
      <c r="L1182" s="75" t="s">
        <v>1737</v>
      </c>
      <c r="M1182" s="75" t="s">
        <v>89</v>
      </c>
      <c r="N1182" s="75" t="s">
        <v>89</v>
      </c>
      <c r="O1182" s="75" t="s">
        <v>89</v>
      </c>
      <c r="P1182" s="75" t="s">
        <v>89</v>
      </c>
      <c r="Q1182" s="160"/>
      <c r="R1182" s="2123">
        <v>42648</v>
      </c>
      <c r="S1182" s="96">
        <v>40</v>
      </c>
      <c r="T1182" s="175">
        <v>42648</v>
      </c>
      <c r="U1182" s="99" t="s">
        <v>561</v>
      </c>
      <c r="V1182" s="99"/>
      <c r="W1182" s="612">
        <f>E1182*10</f>
        <v>20</v>
      </c>
      <c r="X1182" s="99"/>
      <c r="Y1182" s="99"/>
      <c r="Z1182" s="160"/>
      <c r="AE1182" s="150">
        <f>IF(A1182="","",(IFERROR(VLOOKUP(A1182,Projecten!A$4:W$2618,5,FALSE),"niet bekend")))</f>
        <v>7</v>
      </c>
      <c r="AF1182" s="972">
        <f t="shared" si="126"/>
        <v>2508</v>
      </c>
      <c r="AG1182" s="1028">
        <f>IF(A1182="","",(IFERROR(VLOOKUP(A1182,Projecten!A$4:W$2618,23,FALSE),"niet bekend")))</f>
        <v>8778</v>
      </c>
      <c r="AH1182" s="1028">
        <f>IF(A1182="","",(IFERROR(VLOOKUP(A1182,Projecten!A$4:W$2618,12,FALSE),"niet bekend")))</f>
        <v>8778</v>
      </c>
      <c r="AI1182" s="1028">
        <f t="shared" si="127"/>
        <v>6270</v>
      </c>
    </row>
    <row r="1183" spans="1:35" s="150" customFormat="1" x14ac:dyDescent="0.2">
      <c r="A1183" s="99"/>
      <c r="B1183" s="1495"/>
      <c r="C1183" s="160"/>
      <c r="D1183" s="99"/>
      <c r="E1183" s="75"/>
      <c r="F1183" s="99"/>
      <c r="G1183" s="99"/>
      <c r="H1183" s="99"/>
      <c r="I1183" s="75"/>
      <c r="J1183" s="75"/>
      <c r="K1183" s="75"/>
      <c r="L1183" s="75"/>
      <c r="M1183" s="75"/>
      <c r="N1183" s="75"/>
      <c r="O1183" s="75"/>
      <c r="P1183" s="75"/>
      <c r="Q1183" s="160"/>
      <c r="R1183" s="96"/>
      <c r="S1183" s="75"/>
      <c r="T1183" s="175"/>
      <c r="U1183" s="99"/>
      <c r="V1183" s="99"/>
      <c r="W1183" s="97"/>
      <c r="X1183" s="99"/>
      <c r="Z1183" s="122"/>
      <c r="AE1183" s="150" t="str">
        <f>IF(A1183="","",(IFERROR(VLOOKUP(A1183,Projecten!A$4:W$2618,5,FALSE),"niet bekend")))</f>
        <v/>
      </c>
      <c r="AF1183" s="972" t="str">
        <f t="shared" si="126"/>
        <v/>
      </c>
      <c r="AG1183" s="1028" t="str">
        <f>IF(A1183="","",(IFERROR(VLOOKUP(A1183,Projecten!A$4:W$2618,23,FALSE),"niet bekend")))</f>
        <v/>
      </c>
      <c r="AH1183" s="1028" t="str">
        <f>IF(A1183="","",(IFERROR(VLOOKUP(A1183,Projecten!A$4:W$2618,12,FALSE),"niet bekend")))</f>
        <v/>
      </c>
      <c r="AI1183" s="1028" t="str">
        <f t="shared" si="127"/>
        <v/>
      </c>
    </row>
    <row r="1184" spans="1:35" s="150" customFormat="1" x14ac:dyDescent="0.2">
      <c r="A1184" s="117">
        <v>2016397</v>
      </c>
      <c r="B1184" s="1189">
        <v>120857</v>
      </c>
      <c r="C1184" s="117" t="s">
        <v>1756</v>
      </c>
      <c r="D1184" s="738" t="s">
        <v>793</v>
      </c>
      <c r="E1184" s="2000">
        <v>1</v>
      </c>
      <c r="F1184" s="738">
        <v>12</v>
      </c>
      <c r="G1184" s="738">
        <v>4</v>
      </c>
      <c r="H1184" s="738">
        <v>3</v>
      </c>
      <c r="I1184" s="75" t="s">
        <v>89</v>
      </c>
      <c r="J1184" s="75" t="s">
        <v>89</v>
      </c>
      <c r="K1184" s="75" t="s">
        <v>1737</v>
      </c>
      <c r="L1184" s="75" t="s">
        <v>1737</v>
      </c>
      <c r="M1184" s="75" t="s">
        <v>89</v>
      </c>
      <c r="N1184" s="75" t="s">
        <v>89</v>
      </c>
      <c r="O1184" s="75" t="s">
        <v>89</v>
      </c>
      <c r="P1184" s="75" t="s">
        <v>89</v>
      </c>
      <c r="Q1184" s="160" t="s">
        <v>1163</v>
      </c>
      <c r="R1184" s="96"/>
      <c r="S1184" s="96">
        <v>39</v>
      </c>
      <c r="T1184" s="175"/>
      <c r="U1184" s="99"/>
      <c r="V1184" s="99" t="s">
        <v>1755</v>
      </c>
      <c r="W1184" s="612">
        <v>24.3</v>
      </c>
      <c r="X1184" s="99"/>
      <c r="Z1184" s="122"/>
      <c r="AE1184" s="150">
        <f>IF(A1184="","",(IFERROR(VLOOKUP(A1184,Projecten!A$4:W$2618,5,FALSE),"niet bekend")))</f>
        <v>1</v>
      </c>
      <c r="AF1184" s="972">
        <f t="shared" si="126"/>
        <v>3901.91</v>
      </c>
      <c r="AG1184" s="1028">
        <f>IF(A1184="","",(IFERROR(VLOOKUP(A1184,Projecten!A$4:W$2618,23,FALSE),"niet bekend")))</f>
        <v>3901.91</v>
      </c>
      <c r="AH1184" s="1028">
        <f>IF(A1184="","",(IFERROR(VLOOKUP(A1184,Projecten!A$4:W$2618,12,FALSE),"niet bekend")))</f>
        <v>3901.91</v>
      </c>
      <c r="AI1184" s="1028">
        <f t="shared" si="127"/>
        <v>0</v>
      </c>
    </row>
    <row r="1185" spans="1:35" s="38" customFormat="1" x14ac:dyDescent="0.2">
      <c r="A1185" s="30"/>
      <c r="B1185" s="1491"/>
      <c r="C1185" s="31"/>
      <c r="D1185" s="31"/>
      <c r="E1185" s="32"/>
      <c r="F1185" s="31"/>
      <c r="G1185" s="31"/>
      <c r="H1185" s="31"/>
      <c r="I1185" s="32"/>
      <c r="J1185" s="32"/>
      <c r="K1185" s="32"/>
      <c r="L1185" s="32"/>
      <c r="M1185" s="32"/>
      <c r="N1185" s="32"/>
      <c r="O1185" s="32"/>
      <c r="P1185" s="32"/>
      <c r="Q1185" s="527"/>
      <c r="R1185" s="33"/>
      <c r="S1185" s="1198"/>
      <c r="T1185" s="176"/>
      <c r="U1185" s="35"/>
      <c r="V1185" s="35"/>
      <c r="W1185" s="35"/>
      <c r="X1185" s="83"/>
      <c r="Y1185" s="37"/>
      <c r="Z1185" s="312"/>
      <c r="AA1185" s="608" t="s">
        <v>1332</v>
      </c>
      <c r="AB1185" s="608" t="s">
        <v>1269</v>
      </c>
      <c r="AC1185" s="608" t="s">
        <v>1333</v>
      </c>
      <c r="AF1185" s="983"/>
      <c r="AG1185" s="1030"/>
      <c r="AH1185" s="1030"/>
      <c r="AI1185" s="1030"/>
    </row>
    <row r="1186" spans="1:35" s="957" customFormat="1" ht="12.75" customHeight="1" x14ac:dyDescent="0.2">
      <c r="A1186" s="1007"/>
      <c r="B1186" s="1489"/>
      <c r="C1186" s="1008">
        <f>SUM(F1186:H1186)</f>
        <v>157</v>
      </c>
      <c r="D1186" s="1009"/>
      <c r="E1186" s="1010">
        <f>SUM(E1201:E1219)</f>
        <v>12</v>
      </c>
      <c r="F1186" s="1009">
        <f>SUM(F1201:F1219)</f>
        <v>95</v>
      </c>
      <c r="G1186" s="1009">
        <f>SUM(G1201:G1219)</f>
        <v>48</v>
      </c>
      <c r="H1186" s="1009">
        <f>SUM(H1201:H1219)</f>
        <v>14</v>
      </c>
      <c r="I1186" s="1010"/>
      <c r="J1186" s="1010"/>
      <c r="K1186" s="1010"/>
      <c r="L1186" s="1010"/>
      <c r="M1186" s="1010"/>
      <c r="N1186" s="1010"/>
      <c r="O1186" s="1010"/>
      <c r="P1186" s="1010"/>
      <c r="Q1186" s="1012">
        <v>39</v>
      </c>
      <c r="R1186" s="1043"/>
      <c r="S1186" s="1199"/>
      <c r="T1186" s="1013"/>
      <c r="U1186" s="1014"/>
      <c r="V1186" s="1015">
        <f>SUM(W1186:W1219)</f>
        <v>306.45</v>
      </c>
      <c r="W1186" s="960"/>
      <c r="X1186" s="960">
        <v>340.5</v>
      </c>
      <c r="Y1186" s="961">
        <f>V1186-X1186</f>
        <v>-34.050000000000011</v>
      </c>
      <c r="Z1186" s="956"/>
      <c r="AA1186" s="957">
        <v>549.25</v>
      </c>
      <c r="AB1186" s="957">
        <v>244.5</v>
      </c>
      <c r="AC1186" s="957">
        <f>AA1186-AB1186</f>
        <v>304.75</v>
      </c>
      <c r="AD1186" s="959"/>
      <c r="AE1186" s="1038" t="str">
        <f>IF(A1186="","",(IFERROR(VLOOKUP(A1186,Projecten!A$4:W$2618,5,FALSE),"niet bekend")))</f>
        <v/>
      </c>
      <c r="AF1186" s="1037">
        <f>SUM(AF1187:AF1219)</f>
        <v>37675.240000000005</v>
      </c>
      <c r="AG1186" s="1027"/>
      <c r="AH1186" s="1027"/>
      <c r="AI1186" s="1027"/>
    </row>
    <row r="1187" spans="1:35" x14ac:dyDescent="0.2">
      <c r="A1187" s="4"/>
      <c r="Q1187" s="5" t="s">
        <v>1687</v>
      </c>
      <c r="V1187" s="600" t="s">
        <v>1397</v>
      </c>
      <c r="W1187" s="25"/>
      <c r="X1187" s="6"/>
      <c r="Y1187" s="6"/>
      <c r="Z1187" s="5"/>
      <c r="AE1187" s="4" t="str">
        <f>IF(A1187="","",(IFERROR(VLOOKUP(A1187,Projecten!A$4:W$2618,5,FALSE),"niet bekend")))</f>
        <v/>
      </c>
      <c r="AF1187" s="973" t="str">
        <f t="shared" ref="AF1187:AF1218" si="128">IF(AE1187="","",(IF(E1187=0,AH1187,(E1187/AE1187*AH1187))))</f>
        <v/>
      </c>
      <c r="AG1187" s="1028" t="str">
        <f>IF(A1187="","",(IFERROR(VLOOKUP(A1187,Projecten!A$4:W$2618,23,FALSE),"niet bekend")))</f>
        <v/>
      </c>
      <c r="AH1187" s="1028" t="str">
        <f>IF(A1187="","",(IFERROR(VLOOKUP(A1187,Projecten!A$4:W$2618,12,FALSE),"niet bekend")))</f>
        <v/>
      </c>
      <c r="AI1187" s="1026" t="str">
        <f t="shared" ref="AI1187:AI1218" si="129">IF(AF1187="","",(AH1187-AF1187))</f>
        <v/>
      </c>
    </row>
    <row r="1188" spans="1:35" x14ac:dyDescent="0.2">
      <c r="A1188" s="4"/>
      <c r="C1188" s="551" t="s">
        <v>1976</v>
      </c>
      <c r="D1188" s="331"/>
      <c r="E1188" s="363"/>
      <c r="F1188" s="331"/>
      <c r="G1188" s="331"/>
      <c r="H1188" s="331"/>
      <c r="Q1188" s="5"/>
      <c r="V1188" s="600"/>
      <c r="W1188" s="25"/>
      <c r="X1188" s="6"/>
      <c r="Y1188" s="6"/>
      <c r="Z1188" s="5"/>
      <c r="AE1188" s="4" t="str">
        <f>IF(A1188="","",(IFERROR(VLOOKUP(A1188,Projecten!A$4:W$2618,5,FALSE),"niet bekend")))</f>
        <v/>
      </c>
      <c r="AF1188" s="973" t="str">
        <f t="shared" si="128"/>
        <v/>
      </c>
      <c r="AG1188" s="1028" t="str">
        <f>IF(A1188="","",(IFERROR(VLOOKUP(A1188,Projecten!A$4:W$2618,23,FALSE),"niet bekend")))</f>
        <v/>
      </c>
      <c r="AH1188" s="1028" t="str">
        <f>IF(A1188="","",(IFERROR(VLOOKUP(A1188,Projecten!A$4:W$2618,12,FALSE),"niet bekend")))</f>
        <v/>
      </c>
      <c r="AI1188" s="1026" t="str">
        <f t="shared" si="129"/>
        <v/>
      </c>
    </row>
    <row r="1189" spans="1:35" x14ac:dyDescent="0.2">
      <c r="A1189" s="4"/>
      <c r="C1189" s="279"/>
      <c r="D1189" s="331"/>
      <c r="E1189" s="363"/>
      <c r="F1189" s="331"/>
      <c r="G1189" s="331"/>
      <c r="H1189" s="331"/>
      <c r="Q1189" s="5"/>
      <c r="V1189" s="600"/>
      <c r="W1189" s="25"/>
      <c r="X1189" s="6"/>
      <c r="Y1189" s="6"/>
      <c r="Z1189" s="5"/>
      <c r="AE1189" s="4" t="str">
        <f>IF(A1189="","",(IFERROR(VLOOKUP(A1189,Projecten!A$4:W$2618,5,FALSE),"niet bekend")))</f>
        <v/>
      </c>
      <c r="AF1189" s="973" t="str">
        <f t="shared" si="128"/>
        <v/>
      </c>
      <c r="AG1189" s="1028" t="str">
        <f>IF(A1189="","",(IFERROR(VLOOKUP(A1189,Projecten!A$4:W$2618,23,FALSE),"niet bekend")))</f>
        <v/>
      </c>
      <c r="AH1189" s="1028" t="str">
        <f>IF(A1189="","",(IFERROR(VLOOKUP(A1189,Projecten!A$4:W$2618,12,FALSE),"niet bekend")))</f>
        <v/>
      </c>
      <c r="AI1189" s="1026" t="str">
        <f t="shared" si="129"/>
        <v/>
      </c>
    </row>
    <row r="1190" spans="1:35" x14ac:dyDescent="0.2">
      <c r="A1190" s="4"/>
      <c r="C1190" s="279" t="s">
        <v>2004</v>
      </c>
      <c r="D1190" s="331"/>
      <c r="E1190" s="363"/>
      <c r="F1190" s="331"/>
      <c r="G1190" s="331"/>
      <c r="H1190" s="331"/>
      <c r="Q1190" s="5"/>
      <c r="V1190" s="600"/>
      <c r="W1190" s="472">
        <v>60</v>
      </c>
      <c r="X1190" s="6"/>
      <c r="Y1190" s="6"/>
      <c r="Z1190" s="5"/>
      <c r="AE1190" s="4" t="str">
        <f>IF(A1190="","",(IFERROR(VLOOKUP(A1190,Projecten!A$4:W$2618,5,FALSE),"niet bekend")))</f>
        <v/>
      </c>
      <c r="AF1190" s="973" t="str">
        <f t="shared" si="128"/>
        <v/>
      </c>
      <c r="AG1190" s="1028" t="str">
        <f>IF(A1190="","",(IFERROR(VLOOKUP(A1190,Projecten!A$4:W$2618,23,FALSE),"niet bekend")))</f>
        <v/>
      </c>
      <c r="AH1190" s="1028" t="str">
        <f>IF(A1190="","",(IFERROR(VLOOKUP(A1190,Projecten!A$4:W$2618,12,FALSE),"niet bekend")))</f>
        <v/>
      </c>
      <c r="AI1190" s="1026" t="str">
        <f t="shared" si="129"/>
        <v/>
      </c>
    </row>
    <row r="1191" spans="1:35" x14ac:dyDescent="0.2">
      <c r="A1191" s="4"/>
      <c r="C1191" s="279" t="s">
        <v>2027</v>
      </c>
      <c r="D1191" s="331"/>
      <c r="E1191" s="363"/>
      <c r="F1191" s="331"/>
      <c r="G1191" s="331"/>
      <c r="H1191" s="331"/>
      <c r="Q1191" s="5"/>
      <c r="V1191" s="600"/>
      <c r="W1191" s="472">
        <v>10</v>
      </c>
      <c r="X1191" s="6"/>
      <c r="Y1191" s="6"/>
      <c r="Z1191" s="5"/>
      <c r="AE1191" s="4" t="str">
        <f>IF(A1191="","",(IFERROR(VLOOKUP(A1191,Projecten!A$4:W$2618,5,FALSE),"niet bekend")))</f>
        <v/>
      </c>
      <c r="AF1191" s="973" t="str">
        <f t="shared" si="128"/>
        <v/>
      </c>
      <c r="AG1191" s="1028" t="str">
        <f>IF(A1191="","",(IFERROR(VLOOKUP(A1191,Projecten!A$4:W$2618,23,FALSE),"niet bekend")))</f>
        <v/>
      </c>
      <c r="AH1191" s="1028" t="str">
        <f>IF(A1191="","",(IFERROR(VLOOKUP(A1191,Projecten!A$4:W$2618,12,FALSE),"niet bekend")))</f>
        <v/>
      </c>
      <c r="AI1191" s="1026" t="str">
        <f t="shared" si="129"/>
        <v/>
      </c>
    </row>
    <row r="1192" spans="1:35" x14ac:dyDescent="0.2">
      <c r="A1192" s="4"/>
      <c r="C1192" s="279" t="s">
        <v>2028</v>
      </c>
      <c r="D1192" s="331"/>
      <c r="E1192" s="363"/>
      <c r="F1192" s="331"/>
      <c r="G1192" s="331"/>
      <c r="H1192" s="331"/>
      <c r="Q1192" s="5"/>
      <c r="V1192" s="600"/>
      <c r="W1192" s="472">
        <v>8.25</v>
      </c>
      <c r="X1192" s="6"/>
      <c r="Y1192" s="6"/>
      <c r="Z1192" s="5"/>
      <c r="AE1192" s="4" t="str">
        <f>IF(A1192="","",(IFERROR(VLOOKUP(A1192,Projecten!A$4:W$2618,5,FALSE),"niet bekend")))</f>
        <v/>
      </c>
      <c r="AF1192" s="973" t="str">
        <f t="shared" si="128"/>
        <v/>
      </c>
      <c r="AG1192" s="1028" t="str">
        <f>IF(A1192="","",(IFERROR(VLOOKUP(A1192,Projecten!A$4:W$2618,23,FALSE),"niet bekend")))</f>
        <v/>
      </c>
      <c r="AH1192" s="1028" t="str">
        <f>IF(A1192="","",(IFERROR(VLOOKUP(A1192,Projecten!A$4:W$2618,12,FALSE),"niet bekend")))</f>
        <v/>
      </c>
      <c r="AI1192" s="1026" t="str">
        <f t="shared" si="129"/>
        <v/>
      </c>
    </row>
    <row r="1193" spans="1:35" x14ac:dyDescent="0.2">
      <c r="A1193" s="4"/>
      <c r="C1193" s="279"/>
      <c r="D1193" s="331"/>
      <c r="E1193" s="363"/>
      <c r="F1193" s="331"/>
      <c r="G1193" s="331"/>
      <c r="H1193" s="331"/>
      <c r="Q1193" s="5"/>
      <c r="V1193" s="600"/>
      <c r="W1193" s="25"/>
      <c r="X1193" s="6"/>
      <c r="Y1193" s="6"/>
      <c r="Z1193" s="5"/>
      <c r="AE1193" s="4" t="str">
        <f>IF(A1193="","",(IFERROR(VLOOKUP(A1193,Projecten!A$4:W$2618,5,FALSE),"niet bekend")))</f>
        <v/>
      </c>
      <c r="AF1193" s="973" t="str">
        <f t="shared" si="128"/>
        <v/>
      </c>
      <c r="AG1193" s="1028" t="str">
        <f>IF(A1193="","",(IFERROR(VLOOKUP(A1193,Projecten!A$4:W$2618,23,FALSE),"niet bekend")))</f>
        <v/>
      </c>
      <c r="AH1193" s="1028" t="str">
        <f>IF(A1193="","",(IFERROR(VLOOKUP(A1193,Projecten!A$4:W$2618,12,FALSE),"niet bekend")))</f>
        <v/>
      </c>
      <c r="AI1193" s="1026" t="str">
        <f t="shared" si="129"/>
        <v/>
      </c>
    </row>
    <row r="1194" spans="1:35" s="150" customFormat="1" x14ac:dyDescent="0.2">
      <c r="A1194" s="90" t="s">
        <v>1944</v>
      </c>
      <c r="B1194" s="1495">
        <v>120880</v>
      </c>
      <c r="C1194" s="160" t="s">
        <v>1946</v>
      </c>
      <c r="D1194" s="782" t="s">
        <v>451</v>
      </c>
      <c r="E1194" s="710">
        <v>0</v>
      </c>
      <c r="F1194" s="782">
        <v>1</v>
      </c>
      <c r="G1194" s="782">
        <v>0</v>
      </c>
      <c r="H1194" s="782">
        <v>0</v>
      </c>
      <c r="I1194" s="75" t="s">
        <v>89</v>
      </c>
      <c r="J1194" s="784" t="s">
        <v>1737</v>
      </c>
      <c r="K1194" s="76" t="s">
        <v>1737</v>
      </c>
      <c r="L1194" s="76" t="s">
        <v>1737</v>
      </c>
      <c r="M1194" s="75" t="s">
        <v>89</v>
      </c>
      <c r="N1194" s="75" t="s">
        <v>89</v>
      </c>
      <c r="O1194" s="75" t="s">
        <v>89</v>
      </c>
      <c r="P1194" s="75" t="s">
        <v>89</v>
      </c>
      <c r="Q1194" s="160"/>
      <c r="R1194" s="96"/>
      <c r="S1194" s="75"/>
      <c r="T1194" s="175"/>
      <c r="U1194" s="99"/>
      <c r="V1194" s="778" t="s">
        <v>1965</v>
      </c>
      <c r="W1194" s="97">
        <v>1</v>
      </c>
      <c r="X1194" s="99"/>
      <c r="Y1194" s="99"/>
      <c r="Z1194" s="160"/>
      <c r="AE1194" s="150">
        <f>IF(A1194="","",(IFERROR(VLOOKUP(A1194,Projecten!A$4:W$2618,5,FALSE),"niet bekend")))</f>
        <v>0</v>
      </c>
      <c r="AF1194" s="972">
        <f t="shared" si="128"/>
        <v>90.1</v>
      </c>
      <c r="AG1194" s="1028">
        <f>IF(A1194="","",(IFERROR(VLOOKUP(A1194,Projecten!A$4:W$2618,23,FALSE),"niet bekend")))</f>
        <v>90.1</v>
      </c>
      <c r="AH1194" s="1028">
        <f>IF(A1194="","",(IFERROR(VLOOKUP(A1194,Projecten!A$4:W$2618,12,FALSE),"niet bekend")))</f>
        <v>90.1</v>
      </c>
      <c r="AI1194" s="1028">
        <f t="shared" si="129"/>
        <v>0</v>
      </c>
    </row>
    <row r="1195" spans="1:35" s="90" customFormat="1" ht="12.75" customHeight="1" x14ac:dyDescent="0.2">
      <c r="A1195" s="93"/>
      <c r="B1195" s="1534"/>
      <c r="C1195" s="783"/>
      <c r="D1195" s="94"/>
      <c r="E1195" s="91"/>
      <c r="F1195" s="94"/>
      <c r="G1195" s="94"/>
      <c r="H1195" s="94"/>
      <c r="I1195" s="784"/>
      <c r="J1195" s="784"/>
      <c r="K1195" s="76"/>
      <c r="L1195" s="76"/>
      <c r="M1195" s="76"/>
      <c r="N1195" s="76"/>
      <c r="O1195" s="76"/>
      <c r="P1195" s="76"/>
      <c r="Q1195" s="382"/>
      <c r="R1195" s="2123"/>
      <c r="S1195" s="96"/>
      <c r="T1195" s="180"/>
      <c r="W1195" s="612"/>
      <c r="X1195" s="101"/>
      <c r="Y1195" s="101"/>
      <c r="Z1195" s="667"/>
      <c r="AE1195" s="90" t="str">
        <f>IF(A1195="","",(IFERROR(VLOOKUP(A1195,Projecten!A$4:W$2618,5,FALSE),"niet bekend")))</f>
        <v/>
      </c>
      <c r="AF1195" s="972" t="str">
        <f t="shared" si="128"/>
        <v/>
      </c>
      <c r="AG1195" s="1028" t="str">
        <f>IF(A1195="","",(IFERROR(VLOOKUP(A1195,Projecten!A$4:W$2618,23,FALSE),"niet bekend")))</f>
        <v/>
      </c>
      <c r="AH1195" s="1028" t="str">
        <f>IF(A1195="","",(IFERROR(VLOOKUP(A1195,Projecten!A$4:W$2618,12,FALSE),"niet bekend")))</f>
        <v/>
      </c>
      <c r="AI1195" s="1028" t="str">
        <f t="shared" si="129"/>
        <v/>
      </c>
    </row>
    <row r="1196" spans="1:35" s="150" customFormat="1" ht="12.75" customHeight="1" x14ac:dyDescent="0.2">
      <c r="A1196" s="117">
        <v>2016442</v>
      </c>
      <c r="B1196" s="446">
        <v>120868</v>
      </c>
      <c r="C1196" s="117" t="s">
        <v>1792</v>
      </c>
      <c r="D1196" s="333" t="s">
        <v>68</v>
      </c>
      <c r="E1196" s="1962">
        <v>1</v>
      </c>
      <c r="F1196" s="333">
        <v>9</v>
      </c>
      <c r="G1196" s="333">
        <v>6</v>
      </c>
      <c r="H1196" s="333">
        <v>3</v>
      </c>
      <c r="I1196" s="74" t="s">
        <v>89</v>
      </c>
      <c r="J1196" s="74" t="s">
        <v>89</v>
      </c>
      <c r="K1196" s="76" t="s">
        <v>1737</v>
      </c>
      <c r="L1196" s="76" t="s">
        <v>1737</v>
      </c>
      <c r="M1196" s="74" t="s">
        <v>89</v>
      </c>
      <c r="N1196" s="74" t="s">
        <v>89</v>
      </c>
      <c r="O1196" s="74" t="s">
        <v>89</v>
      </c>
      <c r="P1196" s="74" t="s">
        <v>89</v>
      </c>
      <c r="Q1196" s="160"/>
      <c r="R1196" s="96">
        <v>42648</v>
      </c>
      <c r="S1196" s="96">
        <v>39</v>
      </c>
      <c r="T1196" s="175">
        <v>42642</v>
      </c>
      <c r="U1196" s="99" t="s">
        <v>278</v>
      </c>
      <c r="V1196" s="150" t="s">
        <v>1162</v>
      </c>
      <c r="W1196" s="97">
        <v>19.7</v>
      </c>
      <c r="X1196" s="99"/>
      <c r="Y1196" s="99"/>
      <c r="Z1196" s="160"/>
      <c r="AE1196" s="150">
        <f>IF(A1196="","",(IFERROR(VLOOKUP(A1196,Projecten!A$4:W$2618,5,FALSE),"niet bekend")))</f>
        <v>1</v>
      </c>
      <c r="AF1196" s="972">
        <f t="shared" si="128"/>
        <v>4539</v>
      </c>
      <c r="AG1196" s="1028">
        <f>IF(A1196="","",(IFERROR(VLOOKUP(A1196,Projecten!A$4:W$2618,23,FALSE),"niet bekend")))</f>
        <v>4539</v>
      </c>
      <c r="AH1196" s="1028">
        <f>IF(A1196="","",(IFERROR(VLOOKUP(A1196,Projecten!A$4:W$2618,12,FALSE),"niet bekend")))</f>
        <v>4539</v>
      </c>
      <c r="AI1196" s="1028">
        <f t="shared" si="129"/>
        <v>0</v>
      </c>
    </row>
    <row r="1197" spans="1:35" s="150" customFormat="1" ht="12.75" customHeight="1" x14ac:dyDescent="0.2">
      <c r="A1197" s="117">
        <v>2016447</v>
      </c>
      <c r="B1197" s="1189">
        <v>120873</v>
      </c>
      <c r="C1197" s="117">
        <v>580716</v>
      </c>
      <c r="D1197" s="448" t="s">
        <v>68</v>
      </c>
      <c r="E1197" s="1002">
        <v>1</v>
      </c>
      <c r="F1197" s="448">
        <v>8</v>
      </c>
      <c r="G1197" s="448">
        <v>5</v>
      </c>
      <c r="H1197" s="448">
        <v>3</v>
      </c>
      <c r="I1197" s="74" t="s">
        <v>89</v>
      </c>
      <c r="J1197" s="74" t="s">
        <v>89</v>
      </c>
      <c r="K1197" s="76" t="s">
        <v>1737</v>
      </c>
      <c r="L1197" s="76" t="s">
        <v>1737</v>
      </c>
      <c r="M1197" s="74" t="s">
        <v>89</v>
      </c>
      <c r="N1197" s="74" t="s">
        <v>89</v>
      </c>
      <c r="O1197" s="74" t="s">
        <v>89</v>
      </c>
      <c r="P1197" s="74" t="s">
        <v>89</v>
      </c>
      <c r="Q1197" s="160"/>
      <c r="R1197" s="96">
        <v>42650</v>
      </c>
      <c r="S1197" s="96">
        <v>39</v>
      </c>
      <c r="T1197" s="175">
        <v>42642</v>
      </c>
      <c r="U1197" s="99" t="s">
        <v>278</v>
      </c>
      <c r="W1197" s="97">
        <v>16.899999999999999</v>
      </c>
      <c r="X1197" s="99"/>
      <c r="Y1197" s="99"/>
      <c r="Z1197" s="160"/>
      <c r="AE1197" s="150">
        <f>IF(A1197="","",(IFERROR(VLOOKUP(A1197,Projecten!A$4:W$2618,5,FALSE),"niet bekend")))</f>
        <v>1</v>
      </c>
      <c r="AF1197" s="972">
        <f t="shared" si="128"/>
        <v>2472</v>
      </c>
      <c r="AG1197" s="1028">
        <f>IF(A1197="","",(IFERROR(VLOOKUP(A1197,Projecten!A$4:W$2618,23,FALSE),"niet bekend")))</f>
        <v>2472</v>
      </c>
      <c r="AH1197" s="1028">
        <f>IF(A1197="","",(IFERROR(VLOOKUP(A1197,Projecten!A$4:W$2618,12,FALSE),"niet bekend")))</f>
        <v>2472</v>
      </c>
      <c r="AI1197" s="1028">
        <f t="shared" si="129"/>
        <v>0</v>
      </c>
    </row>
    <row r="1198" spans="1:35" s="150" customFormat="1" ht="12.75" customHeight="1" x14ac:dyDescent="0.2">
      <c r="A1198" s="117">
        <v>2016448</v>
      </c>
      <c r="B1198" s="1189">
        <v>120873</v>
      </c>
      <c r="C1198" s="117">
        <v>566616</v>
      </c>
      <c r="D1198" s="448" t="s">
        <v>68</v>
      </c>
      <c r="E1198" s="1002">
        <v>1</v>
      </c>
      <c r="F1198" s="448">
        <v>8</v>
      </c>
      <c r="G1198" s="448">
        <v>5</v>
      </c>
      <c r="H1198" s="448">
        <v>3</v>
      </c>
      <c r="I1198" s="74" t="s">
        <v>89</v>
      </c>
      <c r="J1198" s="76" t="s">
        <v>1737</v>
      </c>
      <c r="K1198" s="76" t="s">
        <v>1737</v>
      </c>
      <c r="L1198" s="76" t="s">
        <v>1737</v>
      </c>
      <c r="M1198" s="74" t="s">
        <v>89</v>
      </c>
      <c r="N1198" s="74" t="s">
        <v>89</v>
      </c>
      <c r="O1198" s="74" t="s">
        <v>89</v>
      </c>
      <c r="P1198" s="74" t="s">
        <v>89</v>
      </c>
      <c r="Q1198" s="160"/>
      <c r="R1198" s="96">
        <v>42647</v>
      </c>
      <c r="S1198" s="96">
        <v>39</v>
      </c>
      <c r="T1198" s="175">
        <v>42642</v>
      </c>
      <c r="U1198" s="99" t="s">
        <v>278</v>
      </c>
      <c r="W1198" s="97">
        <v>15.4</v>
      </c>
      <c r="X1198" s="99"/>
      <c r="Y1198" s="99"/>
      <c r="Z1198" s="160"/>
      <c r="AE1198" s="150">
        <f>IF(A1198="","",(IFERROR(VLOOKUP(A1198,Projecten!A$4:W$2618,5,FALSE),"niet bekend")))</f>
        <v>1</v>
      </c>
      <c r="AF1198" s="972">
        <f t="shared" si="128"/>
        <v>2401</v>
      </c>
      <c r="AG1198" s="1028">
        <f>IF(A1198="","",(IFERROR(VLOOKUP(A1198,Projecten!A$4:W$2618,23,FALSE),"niet bekend")))</f>
        <v>2401</v>
      </c>
      <c r="AH1198" s="1028">
        <f>IF(A1198="","",(IFERROR(VLOOKUP(A1198,Projecten!A$4:W$2618,12,FALSE),"niet bekend")))</f>
        <v>2401</v>
      </c>
      <c r="AI1198" s="1028">
        <f t="shared" si="129"/>
        <v>0</v>
      </c>
    </row>
    <row r="1199" spans="1:35" s="150" customFormat="1" ht="12.75" customHeight="1" x14ac:dyDescent="0.2">
      <c r="A1199" s="117">
        <v>2016449</v>
      </c>
      <c r="B1199" s="1189">
        <v>120873</v>
      </c>
      <c r="C1199" s="117">
        <v>580516</v>
      </c>
      <c r="D1199" s="448" t="s">
        <v>68</v>
      </c>
      <c r="E1199" s="1002">
        <v>1</v>
      </c>
      <c r="F1199" s="448">
        <v>10</v>
      </c>
      <c r="G1199" s="448">
        <v>7</v>
      </c>
      <c r="H1199" s="448">
        <v>4</v>
      </c>
      <c r="I1199" s="74" t="s">
        <v>89</v>
      </c>
      <c r="J1199" s="76" t="s">
        <v>1737</v>
      </c>
      <c r="K1199" s="76" t="s">
        <v>1737</v>
      </c>
      <c r="L1199" s="76" t="s">
        <v>1737</v>
      </c>
      <c r="M1199" s="74" t="s">
        <v>89</v>
      </c>
      <c r="N1199" s="74" t="s">
        <v>89</v>
      </c>
      <c r="O1199" s="74" t="s">
        <v>89</v>
      </c>
      <c r="P1199" s="74" t="s">
        <v>89</v>
      </c>
      <c r="Q1199" s="160"/>
      <c r="R1199" s="96">
        <v>42649</v>
      </c>
      <c r="S1199" s="96">
        <v>39</v>
      </c>
      <c r="T1199" s="175">
        <v>42642</v>
      </c>
      <c r="U1199" s="99" t="s">
        <v>278</v>
      </c>
      <c r="W1199" s="97">
        <v>21.1</v>
      </c>
      <c r="X1199" s="99"/>
      <c r="Y1199" s="99"/>
      <c r="Z1199" s="160"/>
      <c r="AE1199" s="150">
        <f>IF(A1199="","",(IFERROR(VLOOKUP(A1199,Projecten!A$4:W$2618,5,FALSE),"niet bekend")))</f>
        <v>1</v>
      </c>
      <c r="AF1199" s="972">
        <f t="shared" si="128"/>
        <v>3161</v>
      </c>
      <c r="AG1199" s="1028">
        <f>IF(A1199="","",(IFERROR(VLOOKUP(A1199,Projecten!A$4:W$2618,23,FALSE),"niet bekend")))</f>
        <v>3161</v>
      </c>
      <c r="AH1199" s="1028">
        <f>IF(A1199="","",(IFERROR(VLOOKUP(A1199,Projecten!A$4:W$2618,12,FALSE),"niet bekend")))</f>
        <v>3161</v>
      </c>
      <c r="AI1199" s="1028">
        <f t="shared" si="129"/>
        <v>0</v>
      </c>
    </row>
    <row r="1200" spans="1:35" s="150" customFormat="1" ht="12.75" customHeight="1" x14ac:dyDescent="0.2">
      <c r="A1200" s="117" t="s">
        <v>1793</v>
      </c>
      <c r="B1200" s="446">
        <v>120877</v>
      </c>
      <c r="C1200" s="117" t="s">
        <v>1791</v>
      </c>
      <c r="D1200" s="333" t="s">
        <v>68</v>
      </c>
      <c r="E1200" s="1962">
        <v>1</v>
      </c>
      <c r="F1200" s="333">
        <v>9</v>
      </c>
      <c r="G1200" s="333">
        <v>5</v>
      </c>
      <c r="H1200" s="333">
        <v>2</v>
      </c>
      <c r="I1200" s="74" t="s">
        <v>89</v>
      </c>
      <c r="J1200" s="74" t="s">
        <v>89</v>
      </c>
      <c r="K1200" s="74" t="s">
        <v>89</v>
      </c>
      <c r="L1200" s="74"/>
      <c r="M1200" s="74" t="s">
        <v>89</v>
      </c>
      <c r="N1200" s="74" t="s">
        <v>89</v>
      </c>
      <c r="O1200" s="74" t="s">
        <v>89</v>
      </c>
      <c r="P1200" s="74" t="s">
        <v>89</v>
      </c>
      <c r="Q1200" s="160"/>
      <c r="R1200" s="96">
        <v>42643</v>
      </c>
      <c r="S1200" s="96">
        <v>39</v>
      </c>
      <c r="T1200" s="175">
        <v>42642</v>
      </c>
      <c r="U1200" s="99" t="s">
        <v>278</v>
      </c>
      <c r="V1200" s="150" t="s">
        <v>1860</v>
      </c>
      <c r="W1200" s="97">
        <v>19.100000000000001</v>
      </c>
      <c r="X1200" s="99"/>
      <c r="Y1200" s="99"/>
      <c r="Z1200" s="160"/>
      <c r="AE1200" s="150">
        <f>IF(A1200="","",(IFERROR(VLOOKUP(A1200,Projecten!A$4:W$2618,5,FALSE),"niet bekend")))</f>
        <v>1</v>
      </c>
      <c r="AF1200" s="972">
        <f t="shared" si="128"/>
        <v>5531</v>
      </c>
      <c r="AG1200" s="1028">
        <f>IF(A1200="","",(IFERROR(VLOOKUP(A1200,Projecten!A$4:W$2618,23,FALSE),"niet bekend")))</f>
        <v>5531</v>
      </c>
      <c r="AH1200" s="1028">
        <f>IF(A1200="","",(IFERROR(VLOOKUP(A1200,Projecten!A$4:W$2618,12,FALSE),"niet bekend")))</f>
        <v>5531</v>
      </c>
      <c r="AI1200" s="1028">
        <f t="shared" si="129"/>
        <v>0</v>
      </c>
    </row>
    <row r="1201" spans="1:35" s="150" customFormat="1" ht="12.75" customHeight="1" x14ac:dyDescent="0.2">
      <c r="A1201" s="117" t="s">
        <v>1790</v>
      </c>
      <c r="B1201" s="446">
        <v>120885</v>
      </c>
      <c r="C1201" s="117" t="s">
        <v>1789</v>
      </c>
      <c r="D1201" s="333" t="s">
        <v>68</v>
      </c>
      <c r="E1201" s="1962">
        <v>1</v>
      </c>
      <c r="F1201" s="333">
        <v>14</v>
      </c>
      <c r="G1201" s="333">
        <v>0</v>
      </c>
      <c r="H1201" s="333">
        <v>0</v>
      </c>
      <c r="I1201" s="74" t="s">
        <v>89</v>
      </c>
      <c r="J1201" s="76" t="s">
        <v>1737</v>
      </c>
      <c r="K1201" s="76" t="s">
        <v>1737</v>
      </c>
      <c r="L1201" s="76" t="s">
        <v>1737</v>
      </c>
      <c r="M1201" s="74" t="s">
        <v>89</v>
      </c>
      <c r="N1201" s="74" t="s">
        <v>89</v>
      </c>
      <c r="O1201" s="74" t="s">
        <v>89</v>
      </c>
      <c r="P1201" s="74" t="s">
        <v>89</v>
      </c>
      <c r="Q1201" s="160"/>
      <c r="R1201" s="96"/>
      <c r="S1201" s="96">
        <f>IF(T1201&lt;=0,"",(((T1201-'In Productie'!$E$1)/7)+0.6))</f>
        <v>6093.3142857142857</v>
      </c>
      <c r="T1201" s="175">
        <v>42649</v>
      </c>
      <c r="U1201" s="99" t="s">
        <v>1794</v>
      </c>
      <c r="V1201" s="150" t="s">
        <v>1850</v>
      </c>
      <c r="W1201" s="97">
        <v>8.1</v>
      </c>
      <c r="X1201" s="99"/>
      <c r="Y1201" s="99"/>
      <c r="Z1201" s="160"/>
      <c r="AE1201" s="150">
        <f>IF(A1201="","",(IFERROR(VLOOKUP(A1201,Projecten!A$4:W$2618,5,FALSE),"niet bekend")))</f>
        <v>1</v>
      </c>
      <c r="AF1201" s="972">
        <f t="shared" si="128"/>
        <v>1067.8699999999999</v>
      </c>
      <c r="AG1201" s="1028">
        <f>IF(A1201="","",(IFERROR(VLOOKUP(A1201,Projecten!A$4:W$2618,23,FALSE),"niet bekend")))</f>
        <v>1067.8700000000001</v>
      </c>
      <c r="AH1201" s="1028">
        <f>IF(A1201="","",(IFERROR(VLOOKUP(A1201,Projecten!A$4:W$2618,12,FALSE),"niet bekend")))</f>
        <v>1067.8699999999999</v>
      </c>
      <c r="AI1201" s="1028">
        <f t="shared" si="129"/>
        <v>0</v>
      </c>
    </row>
    <row r="1202" spans="1:35" s="150" customFormat="1" ht="12.75" customHeight="1" x14ac:dyDescent="0.2">
      <c r="A1202" s="117"/>
      <c r="B1202" s="505"/>
      <c r="C1202" s="117"/>
      <c r="D1202" s="732"/>
      <c r="E1202" s="2000"/>
      <c r="F1202" s="732"/>
      <c r="G1202" s="732"/>
      <c r="H1202" s="732"/>
      <c r="I1202" s="74"/>
      <c r="J1202" s="74"/>
      <c r="K1202" s="74"/>
      <c r="L1202" s="74"/>
      <c r="M1202" s="74"/>
      <c r="N1202" s="74"/>
      <c r="O1202" s="74"/>
      <c r="P1202" s="74"/>
      <c r="Q1202" s="160"/>
      <c r="R1202" s="96"/>
      <c r="S1202" s="96"/>
      <c r="T1202" s="175"/>
      <c r="U1202" s="99"/>
      <c r="W1202" s="97"/>
      <c r="X1202" s="99"/>
      <c r="Y1202" s="99"/>
      <c r="Z1202" s="160"/>
      <c r="AE1202" s="150" t="str">
        <f>IF(A1202="","",(IFERROR(VLOOKUP(A1202,Projecten!A$4:W$2618,5,FALSE),"niet bekend")))</f>
        <v/>
      </c>
      <c r="AF1202" s="972" t="str">
        <f t="shared" si="128"/>
        <v/>
      </c>
      <c r="AG1202" s="1028" t="str">
        <f>IF(A1202="","",(IFERROR(VLOOKUP(A1202,Projecten!A$4:W$2618,23,FALSE),"niet bekend")))</f>
        <v/>
      </c>
      <c r="AH1202" s="1028" t="str">
        <f>IF(A1202="","",(IFERROR(VLOOKUP(A1202,Projecten!A$4:W$2618,12,FALSE),"niet bekend")))</f>
        <v/>
      </c>
      <c r="AI1202" s="1028" t="str">
        <f t="shared" si="129"/>
        <v/>
      </c>
    </row>
    <row r="1203" spans="1:35" s="150" customFormat="1" ht="12.75" customHeight="1" x14ac:dyDescent="0.2">
      <c r="A1203" s="117">
        <v>2016460</v>
      </c>
      <c r="B1203" s="1189">
        <v>120883</v>
      </c>
      <c r="C1203" s="117" t="s">
        <v>1816</v>
      </c>
      <c r="D1203" s="448" t="s">
        <v>1575</v>
      </c>
      <c r="E1203" s="1962">
        <v>1</v>
      </c>
      <c r="F1203" s="448">
        <v>10</v>
      </c>
      <c r="G1203" s="448">
        <v>7</v>
      </c>
      <c r="H1203" s="448">
        <v>1</v>
      </c>
      <c r="I1203" s="75" t="s">
        <v>89</v>
      </c>
      <c r="J1203" s="75" t="s">
        <v>1737</v>
      </c>
      <c r="K1203" s="75" t="s">
        <v>1737</v>
      </c>
      <c r="L1203" s="75" t="s">
        <v>1737</v>
      </c>
      <c r="M1203" s="75" t="s">
        <v>89</v>
      </c>
      <c r="N1203" s="75" t="s">
        <v>89</v>
      </c>
      <c r="O1203" s="75" t="s">
        <v>89</v>
      </c>
      <c r="P1203" s="75" t="s">
        <v>89</v>
      </c>
      <c r="Q1203" s="160"/>
      <c r="R1203" s="96"/>
      <c r="S1203" s="96">
        <v>40</v>
      </c>
      <c r="T1203" s="175"/>
      <c r="U1203" s="99" t="s">
        <v>1873</v>
      </c>
      <c r="V1203" s="99"/>
      <c r="W1203" s="612">
        <v>15.4</v>
      </c>
      <c r="X1203" s="99"/>
      <c r="Y1203" s="99"/>
      <c r="Z1203" s="160"/>
      <c r="AE1203" s="150">
        <f>IF(A1203="","",(IFERROR(VLOOKUP(A1203,Projecten!A$4:W$2618,5,FALSE),"niet bekend")))</f>
        <v>1</v>
      </c>
      <c r="AF1203" s="972">
        <f t="shared" si="128"/>
        <v>2202.4499999999998</v>
      </c>
      <c r="AG1203" s="1028">
        <f>IF(A1203="","",(IFERROR(VLOOKUP(A1203,Projecten!A$4:W$2618,23,FALSE),"niet bekend")))</f>
        <v>2202.4499999999998</v>
      </c>
      <c r="AH1203" s="1028">
        <f>IF(A1203="","",(IFERROR(VLOOKUP(A1203,Projecten!A$4:W$2618,12,FALSE),"niet bekend")))</f>
        <v>2202.4499999999998</v>
      </c>
      <c r="AI1203" s="1028">
        <f t="shared" si="129"/>
        <v>0</v>
      </c>
    </row>
    <row r="1204" spans="1:35" s="150" customFormat="1" ht="12.75" customHeight="1" x14ac:dyDescent="0.2">
      <c r="A1204" s="117"/>
      <c r="B1204" s="1189"/>
      <c r="C1204" s="117"/>
      <c r="D1204" s="448"/>
      <c r="E1204" s="1002"/>
      <c r="F1204" s="448"/>
      <c r="G1204" s="448"/>
      <c r="H1204" s="448"/>
      <c r="I1204" s="74"/>
      <c r="J1204" s="74"/>
      <c r="K1204" s="76"/>
      <c r="L1204" s="76"/>
      <c r="M1204" s="74"/>
      <c r="N1204" s="74"/>
      <c r="O1204" s="74"/>
      <c r="P1204" s="74"/>
      <c r="Q1204" s="160"/>
      <c r="R1204" s="96"/>
      <c r="S1204" s="96"/>
      <c r="T1204" s="175"/>
      <c r="U1204" s="99"/>
      <c r="V1204" s="278"/>
      <c r="W1204" s="97"/>
      <c r="X1204" s="99"/>
      <c r="Y1204" s="99"/>
      <c r="Z1204" s="160"/>
      <c r="AE1204" s="150" t="str">
        <f>IF(A1204="","",(IFERROR(VLOOKUP(A1204,Projecten!A$4:W$2618,5,FALSE),"niet bekend")))</f>
        <v/>
      </c>
      <c r="AF1204" s="972" t="str">
        <f t="shared" si="128"/>
        <v/>
      </c>
      <c r="AG1204" s="1028" t="str">
        <f>IF(A1204="","",(IFERROR(VLOOKUP(A1204,Projecten!A$4:W$2618,23,FALSE),"niet bekend")))</f>
        <v/>
      </c>
      <c r="AH1204" s="1028" t="str">
        <f>IF(A1204="","",(IFERROR(VLOOKUP(A1204,Projecten!A$4:W$2618,12,FALSE),"niet bekend")))</f>
        <v/>
      </c>
      <c r="AI1204" s="1028" t="str">
        <f t="shared" si="129"/>
        <v/>
      </c>
    </row>
    <row r="1205" spans="1:35" s="150" customFormat="1" ht="12.75" customHeight="1" x14ac:dyDescent="0.2">
      <c r="A1205" s="117">
        <v>2016528</v>
      </c>
      <c r="B1205" s="1189">
        <v>120882</v>
      </c>
      <c r="C1205" s="117" t="s">
        <v>1925</v>
      </c>
      <c r="D1205" s="448" t="s">
        <v>1549</v>
      </c>
      <c r="E1205" s="1002">
        <v>1</v>
      </c>
      <c r="F1205" s="448">
        <v>1</v>
      </c>
      <c r="G1205" s="448">
        <v>0</v>
      </c>
      <c r="H1205" s="448">
        <v>0</v>
      </c>
      <c r="I1205" s="75" t="s">
        <v>89</v>
      </c>
      <c r="J1205" s="75" t="s">
        <v>1737</v>
      </c>
      <c r="K1205" s="75" t="s">
        <v>1737</v>
      </c>
      <c r="L1205" s="75" t="s">
        <v>1737</v>
      </c>
      <c r="M1205" s="75" t="s">
        <v>89</v>
      </c>
      <c r="N1205" s="75" t="s">
        <v>89</v>
      </c>
      <c r="O1205" s="75" t="s">
        <v>89</v>
      </c>
      <c r="P1205" s="75" t="s">
        <v>89</v>
      </c>
      <c r="Q1205" s="160"/>
      <c r="R1205" s="96"/>
      <c r="S1205" s="96">
        <v>40</v>
      </c>
      <c r="T1205" s="175"/>
      <c r="U1205" s="99" t="s">
        <v>1744</v>
      </c>
      <c r="V1205" s="99" t="s">
        <v>1970</v>
      </c>
      <c r="W1205" s="612">
        <v>1</v>
      </c>
      <c r="X1205" s="99"/>
      <c r="Y1205" s="99"/>
      <c r="Z1205" s="160"/>
      <c r="AE1205" s="150">
        <f>IF(A1205="","",(IFERROR(VLOOKUP(A1205,Projecten!A$4:W$2618,5,FALSE),"niet bekend")))</f>
        <v>1</v>
      </c>
      <c r="AF1205" s="972">
        <f t="shared" si="128"/>
        <v>106.69</v>
      </c>
      <c r="AG1205" s="1028">
        <f>IF(A1205="","",(IFERROR(VLOOKUP(A1205,Projecten!A$4:W$2618,23,FALSE),"niet bekend")))</f>
        <v>106.69</v>
      </c>
      <c r="AH1205" s="1028">
        <f>IF(A1205="","",(IFERROR(VLOOKUP(A1205,Projecten!A$4:W$2618,12,FALSE),"niet bekend")))</f>
        <v>106.69</v>
      </c>
      <c r="AI1205" s="1028">
        <f t="shared" si="129"/>
        <v>0</v>
      </c>
    </row>
    <row r="1206" spans="1:35" s="150" customFormat="1" ht="12.75" customHeight="1" x14ac:dyDescent="0.2">
      <c r="A1206" s="117">
        <v>2016408</v>
      </c>
      <c r="B1206" s="1189">
        <v>120878</v>
      </c>
      <c r="C1206" s="117" t="s">
        <v>1740</v>
      </c>
      <c r="D1206" s="448" t="s">
        <v>1549</v>
      </c>
      <c r="E1206" s="1002">
        <v>1</v>
      </c>
      <c r="F1206" s="448">
        <v>9</v>
      </c>
      <c r="G1206" s="448">
        <v>4</v>
      </c>
      <c r="H1206" s="448">
        <v>3</v>
      </c>
      <c r="I1206" s="74" t="s">
        <v>89</v>
      </c>
      <c r="J1206" s="76" t="s">
        <v>1737</v>
      </c>
      <c r="K1206" s="76" t="s">
        <v>1737</v>
      </c>
      <c r="L1206" s="76" t="s">
        <v>1737</v>
      </c>
      <c r="M1206" s="74" t="s">
        <v>89</v>
      </c>
      <c r="N1206" s="74" t="s">
        <v>89</v>
      </c>
      <c r="O1206" s="74" t="s">
        <v>89</v>
      </c>
      <c r="P1206" s="74" t="s">
        <v>89</v>
      </c>
      <c r="Q1206" s="160"/>
      <c r="R1206" s="96"/>
      <c r="S1206" s="96">
        <v>40</v>
      </c>
      <c r="T1206" s="175"/>
      <c r="U1206" s="99" t="s">
        <v>1744</v>
      </c>
      <c r="V1206" s="263"/>
      <c r="W1206" s="97">
        <v>16</v>
      </c>
      <c r="X1206" s="99"/>
      <c r="Y1206" s="99"/>
      <c r="Z1206" s="160"/>
      <c r="AE1206" s="150">
        <f>IF(A1206="","",(IFERROR(VLOOKUP(A1206,Projecten!A$4:W$2618,5,FALSE),"niet bekend")))</f>
        <v>1</v>
      </c>
      <c r="AF1206" s="972">
        <f t="shared" si="128"/>
        <v>1979.81</v>
      </c>
      <c r="AG1206" s="1028">
        <f>IF(A1206="","",(IFERROR(VLOOKUP(A1206,Projecten!A$4:W$2618,23,FALSE),"niet bekend")))</f>
        <v>1979.81</v>
      </c>
      <c r="AH1206" s="1028">
        <f>IF(A1206="","",(IFERROR(VLOOKUP(A1206,Projecten!A$4:W$2618,12,FALSE),"niet bekend")))</f>
        <v>1979.81</v>
      </c>
      <c r="AI1206" s="1028">
        <f t="shared" si="129"/>
        <v>0</v>
      </c>
    </row>
    <row r="1207" spans="1:35" s="150" customFormat="1" ht="12.75" customHeight="1" x14ac:dyDescent="0.2">
      <c r="A1207" s="117">
        <v>2016407</v>
      </c>
      <c r="B1207" s="1189">
        <v>120881</v>
      </c>
      <c r="C1207" s="117" t="s">
        <v>1739</v>
      </c>
      <c r="D1207" s="448" t="s">
        <v>1549</v>
      </c>
      <c r="E1207" s="1002">
        <v>1</v>
      </c>
      <c r="F1207" s="448">
        <v>12</v>
      </c>
      <c r="G1207" s="448">
        <v>7</v>
      </c>
      <c r="H1207" s="448">
        <v>2</v>
      </c>
      <c r="I1207" s="74" t="s">
        <v>89</v>
      </c>
      <c r="J1207" s="76" t="s">
        <v>1737</v>
      </c>
      <c r="K1207" s="76" t="s">
        <v>1737</v>
      </c>
      <c r="L1207" s="74" t="s">
        <v>89</v>
      </c>
      <c r="M1207" s="74" t="s">
        <v>89</v>
      </c>
      <c r="N1207" s="74" t="s">
        <v>89</v>
      </c>
      <c r="O1207" s="74" t="s">
        <v>89</v>
      </c>
      <c r="P1207" s="74" t="s">
        <v>89</v>
      </c>
      <c r="Q1207" s="160"/>
      <c r="R1207" s="96"/>
      <c r="S1207" s="96">
        <v>40</v>
      </c>
      <c r="T1207" s="175"/>
      <c r="U1207" s="99" t="s">
        <v>1744</v>
      </c>
      <c r="V1207" s="778" t="s">
        <v>1801</v>
      </c>
      <c r="W1207" s="97">
        <v>16.100000000000001</v>
      </c>
      <c r="X1207" s="99"/>
      <c r="Y1207" s="99"/>
      <c r="Z1207" s="160"/>
      <c r="AE1207" s="150">
        <f>IF(A1207="","",(IFERROR(VLOOKUP(A1207,Projecten!A$4:W$2618,5,FALSE),"niet bekend")))</f>
        <v>1</v>
      </c>
      <c r="AF1207" s="972">
        <f t="shared" si="128"/>
        <v>2283.4</v>
      </c>
      <c r="AG1207" s="1028">
        <f>IF(A1207="","",(IFERROR(VLOOKUP(A1207,Projecten!A$4:W$2618,23,FALSE),"niet bekend")))</f>
        <v>2283.4</v>
      </c>
      <c r="AH1207" s="1028">
        <f>IF(A1207="","",(IFERROR(VLOOKUP(A1207,Projecten!A$4:W$2618,12,FALSE),"niet bekend")))</f>
        <v>2283.4</v>
      </c>
      <c r="AI1207" s="1028">
        <f t="shared" si="129"/>
        <v>0</v>
      </c>
    </row>
    <row r="1208" spans="1:35" s="150" customFormat="1" ht="12.75" customHeight="1" x14ac:dyDescent="0.2">
      <c r="A1208" s="117">
        <v>2016411</v>
      </c>
      <c r="B1208" s="1189">
        <v>120881</v>
      </c>
      <c r="C1208" s="117" t="s">
        <v>1743</v>
      </c>
      <c r="D1208" s="448" t="s">
        <v>1549</v>
      </c>
      <c r="E1208" s="1002">
        <v>1</v>
      </c>
      <c r="F1208" s="448">
        <v>11</v>
      </c>
      <c r="G1208" s="448">
        <v>7</v>
      </c>
      <c r="H1208" s="448">
        <v>1</v>
      </c>
      <c r="I1208" s="74" t="s">
        <v>89</v>
      </c>
      <c r="J1208" s="75" t="s">
        <v>1737</v>
      </c>
      <c r="K1208" s="75" t="s">
        <v>1737</v>
      </c>
      <c r="L1208" s="75" t="s">
        <v>1737</v>
      </c>
      <c r="M1208" s="75" t="s">
        <v>89</v>
      </c>
      <c r="N1208" s="75" t="s">
        <v>89</v>
      </c>
      <c r="O1208" s="75" t="s">
        <v>89</v>
      </c>
      <c r="P1208" s="75" t="s">
        <v>89</v>
      </c>
      <c r="Q1208" s="160"/>
      <c r="R1208" s="96"/>
      <c r="S1208" s="96">
        <v>40</v>
      </c>
      <c r="T1208" s="175"/>
      <c r="U1208" s="99" t="s">
        <v>1744</v>
      </c>
      <c r="V1208" s="99" t="s">
        <v>1801</v>
      </c>
      <c r="W1208" s="612">
        <v>14.4</v>
      </c>
      <c r="X1208" s="99"/>
      <c r="Y1208" s="99"/>
      <c r="Z1208" s="160"/>
      <c r="AE1208" s="150">
        <f>IF(A1208="","",(IFERROR(VLOOKUP(A1208,Projecten!A$4:W$2618,5,FALSE),"niet bekend")))</f>
        <v>1</v>
      </c>
      <c r="AF1208" s="972">
        <f t="shared" si="128"/>
        <v>2028.81</v>
      </c>
      <c r="AG1208" s="1028">
        <f>IF(A1208="","",(IFERROR(VLOOKUP(A1208,Projecten!A$4:W$2618,23,FALSE),"niet bekend")))</f>
        <v>2028.81</v>
      </c>
      <c r="AH1208" s="1028">
        <f>IF(A1208="","",(IFERROR(VLOOKUP(A1208,Projecten!A$4:W$2618,12,FALSE),"niet bekend")))</f>
        <v>2028.81</v>
      </c>
      <c r="AI1208" s="1028">
        <f t="shared" si="129"/>
        <v>0</v>
      </c>
    </row>
    <row r="1209" spans="1:35" s="150" customFormat="1" ht="12.75" customHeight="1" x14ac:dyDescent="0.2">
      <c r="A1209" s="117">
        <v>2016409</v>
      </c>
      <c r="B1209" s="1189">
        <v>120878</v>
      </c>
      <c r="C1209" s="117" t="s">
        <v>1741</v>
      </c>
      <c r="D1209" s="448" t="s">
        <v>1549</v>
      </c>
      <c r="E1209" s="1002">
        <v>1</v>
      </c>
      <c r="F1209" s="448">
        <v>9</v>
      </c>
      <c r="G1209" s="448">
        <v>7</v>
      </c>
      <c r="H1209" s="448">
        <v>1</v>
      </c>
      <c r="I1209" s="74" t="s">
        <v>89</v>
      </c>
      <c r="J1209" s="76" t="s">
        <v>1737</v>
      </c>
      <c r="K1209" s="76" t="s">
        <v>1737</v>
      </c>
      <c r="L1209" s="76" t="s">
        <v>1737</v>
      </c>
      <c r="M1209" s="74" t="s">
        <v>89</v>
      </c>
      <c r="N1209" s="74" t="s">
        <v>89</v>
      </c>
      <c r="O1209" s="74" t="s">
        <v>89</v>
      </c>
      <c r="P1209" s="74" t="s">
        <v>89</v>
      </c>
      <c r="Q1209" s="160"/>
      <c r="R1209" s="96"/>
      <c r="S1209" s="96">
        <v>40</v>
      </c>
      <c r="T1209" s="175"/>
      <c r="U1209" s="99" t="s">
        <v>1744</v>
      </c>
      <c r="V1209" s="263"/>
      <c r="W1209" s="97">
        <v>13.1</v>
      </c>
      <c r="X1209" s="99"/>
      <c r="Y1209" s="99"/>
      <c r="Z1209" s="160"/>
      <c r="AE1209" s="150">
        <f>IF(A1209="","",(IFERROR(VLOOKUP(A1209,Projecten!A$4:W$2618,5,FALSE),"niet bekend")))</f>
        <v>1</v>
      </c>
      <c r="AF1209" s="972">
        <f t="shared" si="128"/>
        <v>1840.75</v>
      </c>
      <c r="AG1209" s="1028">
        <f>IF(A1209="","",(IFERROR(VLOOKUP(A1209,Projecten!A$4:W$2618,23,FALSE),"niet bekend")))</f>
        <v>1840.75</v>
      </c>
      <c r="AH1209" s="1028">
        <f>IF(A1209="","",(IFERROR(VLOOKUP(A1209,Projecten!A$4:W$2618,12,FALSE),"niet bekend")))</f>
        <v>1840.75</v>
      </c>
      <c r="AI1209" s="1028">
        <f t="shared" si="129"/>
        <v>0</v>
      </c>
    </row>
    <row r="1210" spans="1:35" s="150" customFormat="1" ht="12.75" customHeight="1" x14ac:dyDescent="0.2">
      <c r="A1210" s="117">
        <v>2016410</v>
      </c>
      <c r="B1210" s="1189">
        <v>120878</v>
      </c>
      <c r="C1210" s="117" t="s">
        <v>1742</v>
      </c>
      <c r="D1210" s="448" t="s">
        <v>1549</v>
      </c>
      <c r="E1210" s="1002">
        <v>1</v>
      </c>
      <c r="F1210" s="448">
        <v>9</v>
      </c>
      <c r="G1210" s="448">
        <v>5</v>
      </c>
      <c r="H1210" s="448">
        <v>1</v>
      </c>
      <c r="I1210" s="74" t="s">
        <v>89</v>
      </c>
      <c r="J1210" s="76" t="s">
        <v>1737</v>
      </c>
      <c r="K1210" s="76" t="s">
        <v>1737</v>
      </c>
      <c r="L1210" s="76" t="s">
        <v>1737</v>
      </c>
      <c r="M1210" s="74" t="s">
        <v>89</v>
      </c>
      <c r="N1210" s="74" t="s">
        <v>89</v>
      </c>
      <c r="O1210" s="74" t="s">
        <v>89</v>
      </c>
      <c r="P1210" s="74" t="s">
        <v>89</v>
      </c>
      <c r="Q1210" s="160"/>
      <c r="R1210" s="96"/>
      <c r="S1210" s="96">
        <v>40</v>
      </c>
      <c r="T1210" s="175"/>
      <c r="U1210" s="99" t="s">
        <v>1744</v>
      </c>
      <c r="V1210" s="263"/>
      <c r="W1210" s="97">
        <v>13.5</v>
      </c>
      <c r="X1210" s="99"/>
      <c r="Y1210" s="99"/>
      <c r="Z1210" s="160"/>
      <c r="AE1210" s="150">
        <f>IF(A1210="","",(IFERROR(VLOOKUP(A1210,Projecten!A$4:W$2618,5,FALSE),"niet bekend")))</f>
        <v>1</v>
      </c>
      <c r="AF1210" s="972">
        <f t="shared" si="128"/>
        <v>1954.29</v>
      </c>
      <c r="AG1210" s="1028">
        <f>IF(A1210="","",(IFERROR(VLOOKUP(A1210,Projecten!A$4:W$2618,23,FALSE),"niet bekend")))</f>
        <v>1954.29</v>
      </c>
      <c r="AH1210" s="1028">
        <f>IF(A1210="","",(IFERROR(VLOOKUP(A1210,Projecten!A$4:W$2618,12,FALSE),"niet bekend")))</f>
        <v>1954.29</v>
      </c>
      <c r="AI1210" s="1028">
        <f t="shared" si="129"/>
        <v>0</v>
      </c>
    </row>
    <row r="1211" spans="1:35" s="150" customFormat="1" ht="12.75" customHeight="1" x14ac:dyDescent="0.2">
      <c r="A1211" s="690">
        <v>2016455</v>
      </c>
      <c r="B1211" s="446">
        <v>120882</v>
      </c>
      <c r="C1211" s="690" t="s">
        <v>1354</v>
      </c>
      <c r="D1211" s="692" t="s">
        <v>1549</v>
      </c>
      <c r="E1211" s="1993">
        <v>1</v>
      </c>
      <c r="F1211" s="692">
        <v>1</v>
      </c>
      <c r="G1211" s="692">
        <v>0</v>
      </c>
      <c r="H1211" s="692">
        <v>1</v>
      </c>
      <c r="I1211" s="75" t="s">
        <v>89</v>
      </c>
      <c r="J1211" s="75" t="s">
        <v>1737</v>
      </c>
      <c r="K1211" s="75" t="s">
        <v>1737</v>
      </c>
      <c r="L1211" s="75" t="s">
        <v>1737</v>
      </c>
      <c r="M1211" s="75" t="s">
        <v>89</v>
      </c>
      <c r="N1211" s="75" t="s">
        <v>89</v>
      </c>
      <c r="O1211" s="75" t="s">
        <v>89</v>
      </c>
      <c r="P1211" s="75" t="s">
        <v>89</v>
      </c>
      <c r="Q1211" s="160"/>
      <c r="R1211" s="96"/>
      <c r="S1211" s="96">
        <v>40</v>
      </c>
      <c r="T1211" s="175"/>
      <c r="U1211" s="99" t="s">
        <v>1744</v>
      </c>
      <c r="V1211" s="99"/>
      <c r="W1211" s="612">
        <v>3.1</v>
      </c>
      <c r="X1211" s="99"/>
      <c r="Y1211" s="99"/>
      <c r="Z1211" s="160"/>
      <c r="AE1211" s="150">
        <f>IF(A1211="","",(IFERROR(VLOOKUP(A1211,Projecten!A$4:W$2618,5,FALSE),"niet bekend")))</f>
        <v>1</v>
      </c>
      <c r="AF1211" s="972">
        <f t="shared" si="128"/>
        <v>457.78</v>
      </c>
      <c r="AG1211" s="1028">
        <f>IF(A1211="","",(IFERROR(VLOOKUP(A1211,Projecten!A$4:W$2618,23,FALSE),"niet bekend")))</f>
        <v>457.78</v>
      </c>
      <c r="AH1211" s="1028">
        <f>IF(A1211="","",(IFERROR(VLOOKUP(A1211,Projecten!A$4:W$2618,12,FALSE),"niet bekend")))</f>
        <v>457.78</v>
      </c>
      <c r="AI1211" s="1028">
        <f t="shared" si="129"/>
        <v>0</v>
      </c>
    </row>
    <row r="1212" spans="1:35" s="150" customFormat="1" ht="12.75" customHeight="1" x14ac:dyDescent="0.2">
      <c r="A1212" s="690"/>
      <c r="B1212" s="729"/>
      <c r="C1212" s="690"/>
      <c r="D1212" s="692"/>
      <c r="E1212" s="1994"/>
      <c r="F1212" s="692"/>
      <c r="G1212" s="692"/>
      <c r="H1212" s="692"/>
      <c r="I1212" s="75"/>
      <c r="J1212" s="75"/>
      <c r="K1212" s="75"/>
      <c r="L1212" s="75"/>
      <c r="M1212" s="75"/>
      <c r="N1212" s="75"/>
      <c r="O1212" s="75"/>
      <c r="P1212" s="75"/>
      <c r="Q1212" s="160"/>
      <c r="R1212" s="96"/>
      <c r="S1212" s="96"/>
      <c r="T1212" s="175"/>
      <c r="U1212" s="99"/>
      <c r="V1212" s="99"/>
      <c r="W1212" s="612"/>
      <c r="X1212" s="99"/>
      <c r="Y1212" s="99"/>
      <c r="Z1212" s="160"/>
      <c r="AE1212" s="150" t="str">
        <f>IF(A1212="","",(IFERROR(VLOOKUP(A1212,Projecten!A$4:W$2618,5,FALSE),"niet bekend")))</f>
        <v/>
      </c>
      <c r="AF1212" s="972" t="str">
        <f t="shared" si="128"/>
        <v/>
      </c>
      <c r="AG1212" s="1028" t="str">
        <f>IF(A1212="","",(IFERROR(VLOOKUP(A1212,Projecten!A$4:W$2618,23,FALSE),"niet bekend")))</f>
        <v/>
      </c>
      <c r="AH1212" s="1028" t="str">
        <f>IF(A1212="","",(IFERROR(VLOOKUP(A1212,Projecten!A$4:W$2618,12,FALSE),"niet bekend")))</f>
        <v/>
      </c>
      <c r="AI1212" s="1028" t="str">
        <f t="shared" si="129"/>
        <v/>
      </c>
    </row>
    <row r="1213" spans="1:35" s="150" customFormat="1" ht="12.75" customHeight="1" x14ac:dyDescent="0.2">
      <c r="A1213" s="117">
        <v>2016406</v>
      </c>
      <c r="B1213" s="1189">
        <v>120876</v>
      </c>
      <c r="C1213" s="117" t="s">
        <v>1736</v>
      </c>
      <c r="D1213" s="448" t="s">
        <v>614</v>
      </c>
      <c r="E1213" s="1002">
        <v>1</v>
      </c>
      <c r="F1213" s="448">
        <v>10</v>
      </c>
      <c r="G1213" s="448">
        <v>8</v>
      </c>
      <c r="H1213" s="448">
        <v>3</v>
      </c>
      <c r="I1213" s="74" t="s">
        <v>89</v>
      </c>
      <c r="J1213" s="74" t="s">
        <v>89</v>
      </c>
      <c r="K1213" s="76" t="s">
        <v>1737</v>
      </c>
      <c r="L1213" s="76" t="s">
        <v>1737</v>
      </c>
      <c r="M1213" s="74" t="s">
        <v>89</v>
      </c>
      <c r="N1213" s="74" t="s">
        <v>89</v>
      </c>
      <c r="O1213" s="74" t="s">
        <v>89</v>
      </c>
      <c r="P1213" s="74" t="s">
        <v>89</v>
      </c>
      <c r="Q1213" s="160"/>
      <c r="R1213" s="96"/>
      <c r="S1213" s="96">
        <v>40</v>
      </c>
      <c r="T1213" s="175"/>
      <c r="U1213" s="99" t="s">
        <v>986</v>
      </c>
      <c r="V1213" s="278" t="s">
        <v>1943</v>
      </c>
      <c r="W1213" s="97">
        <v>23.3</v>
      </c>
      <c r="X1213" s="99"/>
      <c r="Y1213" s="99"/>
      <c r="Z1213" s="160"/>
      <c r="AE1213" s="150">
        <f>IF(A1213="","",(IFERROR(VLOOKUP(A1213,Projecten!A$4:W$2618,5,FALSE),"niet bekend")))</f>
        <v>1</v>
      </c>
      <c r="AF1213" s="972">
        <f t="shared" si="128"/>
        <v>3572.13</v>
      </c>
      <c r="AG1213" s="1028">
        <f>IF(A1213="","",(IFERROR(VLOOKUP(A1213,Projecten!A$4:W$2618,23,FALSE),"niet bekend")))</f>
        <v>3572.13</v>
      </c>
      <c r="AH1213" s="1028">
        <f>IF(A1213="","",(IFERROR(VLOOKUP(A1213,Projecten!A$4:W$2618,12,FALSE),"niet bekend")))</f>
        <v>3572.13</v>
      </c>
      <c r="AI1213" s="1028">
        <f t="shared" si="129"/>
        <v>0</v>
      </c>
    </row>
    <row r="1214" spans="1:35" s="150" customFormat="1" ht="12.75" customHeight="1" x14ac:dyDescent="0.2">
      <c r="A1214" s="787">
        <v>2016550</v>
      </c>
      <c r="B1214" s="792">
        <v>120886</v>
      </c>
      <c r="C1214" s="787" t="s">
        <v>1354</v>
      </c>
      <c r="D1214" s="789" t="s">
        <v>614</v>
      </c>
      <c r="E1214" s="2001">
        <v>1</v>
      </c>
      <c r="F1214" s="789">
        <v>1</v>
      </c>
      <c r="G1214" s="789">
        <v>0</v>
      </c>
      <c r="H1214" s="789">
        <v>1</v>
      </c>
      <c r="I1214" s="711" t="s">
        <v>89</v>
      </c>
      <c r="J1214" s="76" t="s">
        <v>1737</v>
      </c>
      <c r="K1214" s="76" t="s">
        <v>1737</v>
      </c>
      <c r="L1214" s="76" t="s">
        <v>1737</v>
      </c>
      <c r="M1214" s="74" t="s">
        <v>89</v>
      </c>
      <c r="N1214" s="74" t="s">
        <v>89</v>
      </c>
      <c r="O1214" s="74" t="s">
        <v>89</v>
      </c>
      <c r="P1214" s="74" t="s">
        <v>89</v>
      </c>
      <c r="Q1214" s="160"/>
      <c r="R1214" s="96"/>
      <c r="S1214" s="96">
        <v>40</v>
      </c>
      <c r="T1214" s="175"/>
      <c r="U1214" s="99"/>
      <c r="V1214" s="278"/>
      <c r="W1214" s="97">
        <v>3</v>
      </c>
      <c r="X1214" s="99"/>
      <c r="Y1214" s="99"/>
      <c r="Z1214" s="790">
        <v>42639</v>
      </c>
      <c r="AE1214" s="150">
        <f>IF(A1214="","",(IFERROR(VLOOKUP(A1214,Projecten!A$4:W$2618,5,FALSE),"niet bekend")))</f>
        <v>1</v>
      </c>
      <c r="AF1214" s="972">
        <f t="shared" si="128"/>
        <v>479.75</v>
      </c>
      <c r="AG1214" s="1028">
        <f>IF(A1214="","",(IFERROR(VLOOKUP(A1214,Projecten!A$4:W$2618,23,FALSE),"niet bekend")))</f>
        <v>479.75</v>
      </c>
      <c r="AH1214" s="1028">
        <f>IF(A1214="","",(IFERROR(VLOOKUP(A1214,Projecten!A$4:W$2618,12,FALSE),"niet bekend")))</f>
        <v>479.75</v>
      </c>
      <c r="AI1214" s="1028">
        <f t="shared" si="129"/>
        <v>0</v>
      </c>
    </row>
    <row r="1215" spans="1:35" s="150" customFormat="1" ht="12.75" customHeight="1" x14ac:dyDescent="0.2">
      <c r="A1215" s="117"/>
      <c r="B1215" s="1189"/>
      <c r="C1215" s="117"/>
      <c r="D1215" s="448"/>
      <c r="E1215" s="1962"/>
      <c r="F1215" s="448"/>
      <c r="G1215" s="448"/>
      <c r="H1215" s="448"/>
      <c r="I1215" s="75"/>
      <c r="J1215" s="75"/>
      <c r="K1215" s="75"/>
      <c r="L1215" s="75"/>
      <c r="M1215" s="75"/>
      <c r="N1215" s="75"/>
      <c r="O1215" s="75"/>
      <c r="P1215" s="75"/>
      <c r="Q1215" s="160"/>
      <c r="R1215" s="96"/>
      <c r="S1215" s="96"/>
      <c r="T1215" s="175"/>
      <c r="U1215" s="99"/>
      <c r="V1215" s="99"/>
      <c r="W1215" s="612"/>
      <c r="X1215" s="99"/>
      <c r="Y1215" s="99"/>
      <c r="Z1215" s="160"/>
      <c r="AE1215" s="150" t="str">
        <f>IF(A1215="","",(IFERROR(VLOOKUP(A1215,Projecten!A$4:W$2618,5,FALSE),"niet bekend")))</f>
        <v/>
      </c>
      <c r="AF1215" s="972" t="str">
        <f t="shared" si="128"/>
        <v/>
      </c>
      <c r="AG1215" s="1028" t="str">
        <f>IF(A1215="","",(IFERROR(VLOOKUP(A1215,Projecten!A$4:W$2618,23,FALSE),"niet bekend")))</f>
        <v/>
      </c>
      <c r="AH1215" s="1028" t="str">
        <f>IF(A1215="","",(IFERROR(VLOOKUP(A1215,Projecten!A$4:W$2618,12,FALSE),"niet bekend")))</f>
        <v/>
      </c>
      <c r="AI1215" s="1028" t="str">
        <f t="shared" si="129"/>
        <v/>
      </c>
    </row>
    <row r="1216" spans="1:35" s="150" customFormat="1" ht="12.75" customHeight="1" x14ac:dyDescent="0.2">
      <c r="A1216" s="448" t="s">
        <v>1782</v>
      </c>
      <c r="B1216" s="1189">
        <v>120860</v>
      </c>
      <c r="C1216" s="118" t="s">
        <v>1779</v>
      </c>
      <c r="D1216" s="119" t="s">
        <v>441</v>
      </c>
      <c r="E1216" s="1002">
        <v>0</v>
      </c>
      <c r="F1216" s="738">
        <v>6</v>
      </c>
      <c r="G1216" s="738">
        <v>3</v>
      </c>
      <c r="H1216" s="738">
        <v>0</v>
      </c>
      <c r="I1216" s="75" t="s">
        <v>1737</v>
      </c>
      <c r="J1216" s="75" t="s">
        <v>1737</v>
      </c>
      <c r="K1216" s="75" t="s">
        <v>1737</v>
      </c>
      <c r="L1216" s="75" t="s">
        <v>1737</v>
      </c>
      <c r="M1216" s="75" t="s">
        <v>89</v>
      </c>
      <c r="N1216" s="75" t="s">
        <v>89</v>
      </c>
      <c r="O1216" s="75" t="s">
        <v>89</v>
      </c>
      <c r="P1216" s="75" t="s">
        <v>89</v>
      </c>
      <c r="Q1216" s="160"/>
      <c r="R1216" s="96"/>
      <c r="S1216" s="96">
        <v>41</v>
      </c>
      <c r="T1216" s="175"/>
      <c r="U1216" s="99"/>
      <c r="V1216" s="278" t="s">
        <v>1783</v>
      </c>
      <c r="W1216" s="97">
        <v>7</v>
      </c>
      <c r="X1216" s="99"/>
      <c r="Y1216" s="99"/>
      <c r="Z1216" s="160"/>
      <c r="AE1216" s="150">
        <f>IF(A1216="","",(IFERROR(VLOOKUP(A1216,Projecten!A$4:W$2618,5,FALSE),"niet bekend")))</f>
        <v>0</v>
      </c>
      <c r="AF1216" s="972">
        <f t="shared" si="128"/>
        <v>1303.58</v>
      </c>
      <c r="AG1216" s="1028">
        <f>IF(A1216="","",(IFERROR(VLOOKUP(A1216,Projecten!A$4:W$2618,23,FALSE),"niet bekend")))</f>
        <v>1303.58</v>
      </c>
      <c r="AH1216" s="1028">
        <f>IF(A1216="","",(IFERROR(VLOOKUP(A1216,Projecten!A$4:W$2618,12,FALSE),"niet bekend")))</f>
        <v>1303.58</v>
      </c>
      <c r="AI1216" s="1028">
        <f t="shared" si="129"/>
        <v>0</v>
      </c>
    </row>
    <row r="1217" spans="1:35" s="150" customFormat="1" ht="12.75" customHeight="1" x14ac:dyDescent="0.2">
      <c r="A1217" s="117"/>
      <c r="B1217" s="791"/>
      <c r="C1217" s="117"/>
      <c r="D1217" s="448"/>
      <c r="E1217" s="1002"/>
      <c r="F1217" s="448"/>
      <c r="G1217" s="448"/>
      <c r="H1217" s="448"/>
      <c r="I1217" s="74"/>
      <c r="J1217" s="74"/>
      <c r="K1217" s="75"/>
      <c r="L1217" s="75"/>
      <c r="M1217" s="75"/>
      <c r="N1217" s="75"/>
      <c r="O1217" s="75"/>
      <c r="P1217" s="75"/>
      <c r="Q1217" s="160"/>
      <c r="R1217" s="96"/>
      <c r="S1217" s="96"/>
      <c r="T1217" s="175"/>
      <c r="U1217" s="99"/>
      <c r="V1217" s="99"/>
      <c r="W1217" s="612"/>
      <c r="X1217" s="99"/>
      <c r="Y1217" s="99"/>
      <c r="Z1217" s="160"/>
      <c r="AE1217" s="150" t="str">
        <f>IF(A1217="","",(IFERROR(VLOOKUP(A1217,Projecten!A$4:W$2618,5,FALSE),"niet bekend")))</f>
        <v/>
      </c>
      <c r="AF1217" s="972" t="str">
        <f t="shared" si="128"/>
        <v/>
      </c>
      <c r="AG1217" s="1028" t="str">
        <f>IF(A1217="","",(IFERROR(VLOOKUP(A1217,Projecten!A$4:W$2618,23,FALSE),"niet bekend")))</f>
        <v/>
      </c>
      <c r="AH1217" s="1028" t="str">
        <f>IF(A1217="","",(IFERROR(VLOOKUP(A1217,Projecten!A$4:W$2618,12,FALSE),"niet bekend")))</f>
        <v/>
      </c>
      <c r="AI1217" s="1028" t="str">
        <f t="shared" si="129"/>
        <v/>
      </c>
    </row>
    <row r="1218" spans="1:35" s="150" customFormat="1" ht="12.75" customHeight="1" x14ac:dyDescent="0.2">
      <c r="A1218" s="117" t="s">
        <v>1869</v>
      </c>
      <c r="B1218" s="1189">
        <v>120885</v>
      </c>
      <c r="C1218" s="117" t="s">
        <v>1849</v>
      </c>
      <c r="D1218" s="448" t="s">
        <v>489</v>
      </c>
      <c r="E1218" s="1002">
        <v>1</v>
      </c>
      <c r="F1218" s="448">
        <v>2</v>
      </c>
      <c r="G1218" s="448">
        <v>0</v>
      </c>
      <c r="H1218" s="448">
        <v>0</v>
      </c>
      <c r="I1218" s="74" t="s">
        <v>89</v>
      </c>
      <c r="J1218" s="76" t="s">
        <v>1737</v>
      </c>
      <c r="K1218" s="76" t="s">
        <v>1737</v>
      </c>
      <c r="L1218" s="76" t="s">
        <v>1737</v>
      </c>
      <c r="M1218" s="74" t="s">
        <v>89</v>
      </c>
      <c r="N1218" s="74" t="s">
        <v>89</v>
      </c>
      <c r="O1218" s="74" t="s">
        <v>89</v>
      </c>
      <c r="P1218" s="74" t="s">
        <v>89</v>
      </c>
      <c r="Q1218" s="160"/>
      <c r="R1218" s="96"/>
      <c r="S1218" s="96">
        <v>41</v>
      </c>
      <c r="T1218" s="175"/>
      <c r="U1218" s="99" t="s">
        <v>681</v>
      </c>
      <c r="W1218" s="97">
        <v>1</v>
      </c>
      <c r="X1218" s="99"/>
      <c r="Y1218" s="99"/>
      <c r="Z1218" s="160"/>
      <c r="AE1218" s="150">
        <f>IF(A1218="","",(IFERROR(VLOOKUP(A1218,Projecten!A$4:W$2618,5,FALSE),"niet bekend")))</f>
        <v>1</v>
      </c>
      <c r="AF1218" s="972">
        <f t="shared" si="128"/>
        <v>203.83</v>
      </c>
      <c r="AG1218" s="1028">
        <f>IF(A1218="","",(IFERROR(VLOOKUP(A1218,Projecten!A$4:W$2618,23,FALSE),"niet bekend")))</f>
        <v>203.83</v>
      </c>
      <c r="AH1218" s="1028">
        <f>IF(A1218="","",(IFERROR(VLOOKUP(A1218,Projecten!A$4:W$2618,12,FALSE),"niet bekend")))</f>
        <v>203.83</v>
      </c>
      <c r="AI1218" s="1028">
        <f t="shared" si="129"/>
        <v>0</v>
      </c>
    </row>
    <row r="1219" spans="1:35" s="38" customFormat="1" ht="12.75" customHeight="1" x14ac:dyDescent="0.2">
      <c r="A1219" s="30"/>
      <c r="B1219" s="1491"/>
      <c r="C1219" s="31"/>
      <c r="D1219" s="31"/>
      <c r="E1219" s="32"/>
      <c r="F1219" s="31"/>
      <c r="G1219" s="31"/>
      <c r="H1219" s="31"/>
      <c r="I1219" s="32"/>
      <c r="J1219" s="32"/>
      <c r="K1219" s="32"/>
      <c r="L1219" s="32"/>
      <c r="M1219" s="32"/>
      <c r="N1219" s="32"/>
      <c r="O1219" s="32"/>
      <c r="P1219" s="32"/>
      <c r="Q1219" s="527"/>
      <c r="R1219" s="33"/>
      <c r="S1219" s="1198"/>
      <c r="T1219" s="176"/>
      <c r="U1219" s="35"/>
      <c r="V1219" s="35"/>
      <c r="W1219" s="35"/>
      <c r="X1219" s="83"/>
      <c r="Y1219" s="84"/>
      <c r="Z1219" s="36"/>
      <c r="AA1219" s="608"/>
      <c r="AB1219" s="608"/>
      <c r="AC1219" s="608"/>
      <c r="AF1219" s="983"/>
      <c r="AG1219" s="1030"/>
      <c r="AH1219" s="1030"/>
      <c r="AI1219" s="1030"/>
    </row>
    <row r="1220" spans="1:35" s="957" customFormat="1" ht="12.75" customHeight="1" x14ac:dyDescent="0.2">
      <c r="A1220" s="1007"/>
      <c r="B1220" s="1489"/>
      <c r="C1220" s="1008">
        <f>SUM(F1220:H1220)</f>
        <v>399</v>
      </c>
      <c r="D1220" s="1009"/>
      <c r="E1220" s="1010">
        <f>SUM(E1221:E1269)</f>
        <v>33</v>
      </c>
      <c r="F1220" s="1009">
        <f>SUM(F1221:F1269)</f>
        <v>191</v>
      </c>
      <c r="G1220" s="1009">
        <f>SUM(G1221:G1269)</f>
        <v>141</v>
      </c>
      <c r="H1220" s="1009">
        <f>SUM(H1221:H1269)</f>
        <v>67</v>
      </c>
      <c r="I1220" s="1010"/>
      <c r="J1220" s="1010"/>
      <c r="K1220" s="1010"/>
      <c r="L1220" s="1010"/>
      <c r="M1220" s="1010"/>
      <c r="N1220" s="1010"/>
      <c r="O1220" s="1010"/>
      <c r="P1220" s="1010"/>
      <c r="Q1220" s="1012">
        <v>40</v>
      </c>
      <c r="R1220" s="1043"/>
      <c r="S1220" s="1199"/>
      <c r="T1220" s="1013"/>
      <c r="U1220" s="1014"/>
      <c r="V1220" s="1015">
        <f>SUM(W1220:W1269)</f>
        <v>438.45</v>
      </c>
      <c r="W1220" s="960"/>
      <c r="X1220" s="960">
        <v>340.5</v>
      </c>
      <c r="Y1220" s="961">
        <f>V1220-X1220</f>
        <v>97.949999999999989</v>
      </c>
      <c r="Z1220" s="956"/>
      <c r="AA1220" s="964" t="s">
        <v>1332</v>
      </c>
      <c r="AB1220" s="964" t="s">
        <v>1269</v>
      </c>
      <c r="AC1220" s="964" t="s">
        <v>1333</v>
      </c>
      <c r="AD1220" s="957" t="s">
        <v>2589</v>
      </c>
      <c r="AE1220" s="1038"/>
      <c r="AF1220" s="1037">
        <f>SUM(AF1221:AF1269)</f>
        <v>91802.130000000034</v>
      </c>
      <c r="AG1220" s="1027"/>
      <c r="AH1220" s="1027"/>
      <c r="AI1220" s="1027"/>
    </row>
    <row r="1221" spans="1:35" ht="12.75" customHeight="1" x14ac:dyDescent="0.2">
      <c r="A1221" s="347"/>
      <c r="B1221" s="757"/>
      <c r="C1221" s="6"/>
      <c r="D1221" s="713"/>
      <c r="E1221" s="1996"/>
      <c r="F1221" s="713"/>
      <c r="G1221" s="713"/>
      <c r="H1221" s="713"/>
      <c r="I1221" s="29"/>
      <c r="J1221" s="29"/>
      <c r="K1221" s="29"/>
      <c r="L1221" s="29"/>
      <c r="M1221" s="29"/>
      <c r="N1221" s="29"/>
      <c r="O1221" s="29"/>
      <c r="P1221" s="29"/>
      <c r="Q1221" s="5" t="s">
        <v>1688</v>
      </c>
      <c r="S1221" s="23"/>
      <c r="V1221" s="600" t="s">
        <v>1397</v>
      </c>
      <c r="W1221" s="25"/>
      <c r="X1221" s="6"/>
      <c r="Y1221" s="6"/>
      <c r="Z1221" s="5"/>
      <c r="AA1221" s="150">
        <v>630.25</v>
      </c>
      <c r="AB1221" s="150">
        <v>244.5</v>
      </c>
      <c r="AC1221" s="150">
        <f>AA1221-AB1221</f>
        <v>385.75</v>
      </c>
      <c r="AD1221" s="575">
        <v>54.75</v>
      </c>
      <c r="AE1221" s="4"/>
      <c r="AF1221" s="973"/>
      <c r="AG1221" s="1028"/>
      <c r="AH1221" s="1028"/>
    </row>
    <row r="1222" spans="1:35" ht="12.75" customHeight="1" x14ac:dyDescent="0.2">
      <c r="A1222" s="347"/>
      <c r="B1222" s="757"/>
      <c r="C1222" s="801" t="s">
        <v>2039</v>
      </c>
      <c r="D1222" s="713"/>
      <c r="E1222" s="1996"/>
      <c r="F1222" s="713"/>
      <c r="G1222" s="713"/>
      <c r="H1222" s="713"/>
      <c r="I1222" s="29"/>
      <c r="J1222" s="29"/>
      <c r="K1222" s="29"/>
      <c r="L1222" s="29"/>
      <c r="M1222" s="29"/>
      <c r="N1222" s="29"/>
      <c r="O1222" s="29"/>
      <c r="P1222" s="29"/>
      <c r="Q1222" s="5"/>
      <c r="S1222" s="23"/>
      <c r="V1222" s="600"/>
      <c r="W1222" s="25"/>
      <c r="X1222" s="6"/>
      <c r="Y1222" s="6"/>
      <c r="Z1222" s="5"/>
      <c r="AE1222" s="4"/>
      <c r="AF1222" s="973"/>
      <c r="AG1222" s="1028"/>
      <c r="AH1222" s="1028"/>
    </row>
    <row r="1223" spans="1:35" ht="12.75" customHeight="1" x14ac:dyDescent="0.2">
      <c r="A1223" s="347"/>
      <c r="B1223" s="757"/>
      <c r="C1223" s="801"/>
      <c r="D1223" s="713"/>
      <c r="E1223" s="1996"/>
      <c r="F1223" s="713"/>
      <c r="G1223" s="713"/>
      <c r="H1223" s="713"/>
      <c r="I1223" s="29"/>
      <c r="J1223" s="29"/>
      <c r="K1223" s="29"/>
      <c r="L1223" s="29"/>
      <c r="M1223" s="29"/>
      <c r="N1223" s="29"/>
      <c r="O1223" s="29"/>
      <c r="P1223" s="29"/>
      <c r="Q1223" s="5"/>
      <c r="S1223" s="23"/>
      <c r="V1223" s="600"/>
      <c r="W1223" s="25"/>
      <c r="X1223" s="6"/>
      <c r="Y1223" s="6"/>
      <c r="Z1223" s="5"/>
      <c r="AE1223" s="4"/>
      <c r="AF1223" s="973"/>
      <c r="AG1223" s="1028"/>
      <c r="AH1223" s="1028"/>
    </row>
    <row r="1224" spans="1:35" s="433" customFormat="1" ht="12.75" customHeight="1" x14ac:dyDescent="0.2">
      <c r="B1224" s="802"/>
      <c r="C1224" s="774" t="s">
        <v>2040</v>
      </c>
      <c r="D1224" s="753"/>
      <c r="E1224" s="1997"/>
      <c r="F1224" s="753"/>
      <c r="G1224" s="753"/>
      <c r="H1224" s="753"/>
      <c r="I1224" s="562"/>
      <c r="J1224" s="562"/>
      <c r="K1224" s="562"/>
      <c r="L1224" s="562"/>
      <c r="M1224" s="562"/>
      <c r="N1224" s="562"/>
      <c r="O1224" s="562"/>
      <c r="P1224" s="562"/>
      <c r="Q1224" s="452"/>
      <c r="R1224" s="384"/>
      <c r="S1224" s="564"/>
      <c r="T1224" s="565"/>
      <c r="U1224" s="566"/>
      <c r="V1224" s="600"/>
      <c r="W1224" s="469">
        <v>5</v>
      </c>
      <c r="X1224" s="566"/>
      <c r="Y1224" s="566"/>
      <c r="Z1224" s="452"/>
      <c r="AE1224" s="383"/>
      <c r="AF1224" s="978"/>
      <c r="AG1224" s="1028"/>
      <c r="AH1224" s="1028"/>
      <c r="AI1224" s="1026"/>
    </row>
    <row r="1225" spans="1:35" s="433" customFormat="1" ht="12.75" customHeight="1" x14ac:dyDescent="0.2">
      <c r="B1225" s="802"/>
      <c r="C1225" s="774" t="s">
        <v>2041</v>
      </c>
      <c r="D1225" s="753"/>
      <c r="E1225" s="1997"/>
      <c r="F1225" s="753"/>
      <c r="G1225" s="753"/>
      <c r="H1225" s="753"/>
      <c r="I1225" s="562"/>
      <c r="J1225" s="562"/>
      <c r="K1225" s="562"/>
      <c r="L1225" s="562"/>
      <c r="M1225" s="562"/>
      <c r="N1225" s="562"/>
      <c r="O1225" s="562"/>
      <c r="P1225" s="562"/>
      <c r="Q1225" s="452"/>
      <c r="R1225" s="384"/>
      <c r="S1225" s="564"/>
      <c r="T1225" s="565"/>
      <c r="U1225" s="566"/>
      <c r="V1225" s="600"/>
      <c r="W1225" s="469">
        <v>3</v>
      </c>
      <c r="X1225" s="566"/>
      <c r="Y1225" s="566"/>
      <c r="Z1225" s="452"/>
      <c r="AE1225" s="383"/>
      <c r="AF1225" s="978"/>
      <c r="AG1225" s="1028"/>
      <c r="AH1225" s="1028"/>
      <c r="AI1225" s="1026"/>
    </row>
    <row r="1226" spans="1:35" s="775" customFormat="1" ht="12.75" customHeight="1" x14ac:dyDescent="0.2">
      <c r="B1226" s="803"/>
      <c r="C1226" s="774" t="s">
        <v>2042</v>
      </c>
      <c r="D1226" s="804"/>
      <c r="E1226" s="2002"/>
      <c r="F1226" s="804"/>
      <c r="G1226" s="804"/>
      <c r="H1226" s="804"/>
      <c r="I1226" s="701"/>
      <c r="J1226" s="701"/>
      <c r="K1226" s="701"/>
      <c r="L1226" s="701"/>
      <c r="M1226" s="701"/>
      <c r="N1226" s="701"/>
      <c r="O1226" s="701"/>
      <c r="P1226" s="701"/>
      <c r="Q1226" s="434"/>
      <c r="R1226" s="418"/>
      <c r="S1226" s="772"/>
      <c r="T1226" s="773"/>
      <c r="U1226" s="774"/>
      <c r="V1226" s="263"/>
      <c r="W1226" s="610">
        <v>16.5</v>
      </c>
      <c r="X1226" s="774"/>
      <c r="Y1226" s="774"/>
      <c r="Z1226" s="434"/>
      <c r="AE1226" s="430"/>
      <c r="AF1226" s="981"/>
      <c r="AG1226" s="1028"/>
      <c r="AH1226" s="1028"/>
      <c r="AI1226" s="1028"/>
    </row>
    <row r="1227" spans="1:35" s="775" customFormat="1" ht="12.75" customHeight="1" x14ac:dyDescent="0.2">
      <c r="B1227" s="771"/>
      <c r="C1227" s="774" t="s">
        <v>2043</v>
      </c>
      <c r="D1227" s="804"/>
      <c r="E1227" s="1999"/>
      <c r="F1227" s="804"/>
      <c r="G1227" s="804"/>
      <c r="H1227" s="804"/>
      <c r="I1227" s="701"/>
      <c r="J1227" s="701"/>
      <c r="K1227" s="701"/>
      <c r="L1227" s="701"/>
      <c r="M1227" s="701"/>
      <c r="N1227" s="701"/>
      <c r="O1227" s="701"/>
      <c r="P1227" s="701"/>
      <c r="Q1227" s="434"/>
      <c r="R1227" s="418"/>
      <c r="S1227" s="772"/>
      <c r="T1227" s="773"/>
      <c r="U1227" s="774"/>
      <c r="V1227" s="263"/>
      <c r="W1227" s="610">
        <v>5</v>
      </c>
      <c r="X1227" s="774"/>
      <c r="Y1227" s="774"/>
      <c r="Z1227" s="434"/>
      <c r="AE1227" s="430"/>
      <c r="AF1227" s="981"/>
      <c r="AG1227" s="1028"/>
      <c r="AH1227" s="1028"/>
      <c r="AI1227" s="1028"/>
    </row>
    <row r="1228" spans="1:35" s="775" customFormat="1" ht="12.75" customHeight="1" x14ac:dyDescent="0.2">
      <c r="B1228" s="771"/>
      <c r="C1228" s="774" t="s">
        <v>2046</v>
      </c>
      <c r="D1228" s="804"/>
      <c r="E1228" s="1999"/>
      <c r="F1228" s="804"/>
      <c r="G1228" s="804"/>
      <c r="H1228" s="804"/>
      <c r="I1228" s="701"/>
      <c r="J1228" s="701"/>
      <c r="K1228" s="701"/>
      <c r="L1228" s="701"/>
      <c r="M1228" s="701"/>
      <c r="N1228" s="701"/>
      <c r="O1228" s="701"/>
      <c r="P1228" s="701"/>
      <c r="Q1228" s="434"/>
      <c r="R1228" s="418"/>
      <c r="S1228" s="772"/>
      <c r="T1228" s="773"/>
      <c r="U1228" s="774"/>
      <c r="V1228" s="263"/>
      <c r="W1228" s="610">
        <v>5</v>
      </c>
      <c r="X1228" s="774"/>
      <c r="Y1228" s="774"/>
      <c r="Z1228" s="434"/>
      <c r="AE1228" s="430"/>
      <c r="AF1228" s="981"/>
      <c r="AG1228" s="1028"/>
      <c r="AH1228" s="1028"/>
      <c r="AI1228" s="1028"/>
    </row>
    <row r="1229" spans="1:35" s="150" customFormat="1" ht="12.75" customHeight="1" x14ac:dyDescent="0.2">
      <c r="A1229" s="117"/>
      <c r="B1229" s="505"/>
      <c r="C1229" s="117"/>
      <c r="D1229" s="448"/>
      <c r="E1229" s="1962"/>
      <c r="F1229" s="448"/>
      <c r="G1229" s="448"/>
      <c r="H1229" s="448"/>
      <c r="I1229" s="75"/>
      <c r="J1229" s="75"/>
      <c r="K1229" s="75"/>
      <c r="L1229" s="75"/>
      <c r="M1229" s="75"/>
      <c r="N1229" s="75"/>
      <c r="O1229" s="75"/>
      <c r="P1229" s="75"/>
      <c r="Q1229" s="160"/>
      <c r="R1229" s="96"/>
      <c r="S1229" s="96"/>
      <c r="T1229" s="175"/>
      <c r="U1229" s="99"/>
      <c r="V1229" s="99"/>
      <c r="W1229" s="612"/>
      <c r="X1229" s="99"/>
      <c r="Y1229" s="99"/>
      <c r="Z1229" s="160"/>
      <c r="AF1229" s="972"/>
      <c r="AG1229" s="1028"/>
      <c r="AH1229" s="1028"/>
      <c r="AI1229" s="1028"/>
    </row>
    <row r="1230" spans="1:35" s="150" customFormat="1" ht="12.75" customHeight="1" x14ac:dyDescent="0.2">
      <c r="A1230" s="117">
        <v>2016458</v>
      </c>
      <c r="B1230" s="505">
        <v>120883</v>
      </c>
      <c r="C1230" s="117" t="s">
        <v>1815</v>
      </c>
      <c r="D1230" s="448" t="s">
        <v>1575</v>
      </c>
      <c r="E1230" s="1962">
        <v>1</v>
      </c>
      <c r="F1230" s="448">
        <v>2</v>
      </c>
      <c r="G1230" s="448">
        <v>2</v>
      </c>
      <c r="H1230" s="448">
        <v>0</v>
      </c>
      <c r="I1230" s="75" t="s">
        <v>89</v>
      </c>
      <c r="J1230" s="75" t="s">
        <v>1737</v>
      </c>
      <c r="K1230" s="75" t="s">
        <v>1737</v>
      </c>
      <c r="L1230" s="75" t="s">
        <v>1737</v>
      </c>
      <c r="M1230" s="75" t="s">
        <v>89</v>
      </c>
      <c r="N1230" s="75" t="s">
        <v>89</v>
      </c>
      <c r="O1230" s="75" t="s">
        <v>89</v>
      </c>
      <c r="P1230" s="75" t="s">
        <v>89</v>
      </c>
      <c r="Q1230" s="160"/>
      <c r="R1230" s="96"/>
      <c r="S1230" s="96">
        <v>40</v>
      </c>
      <c r="T1230" s="175"/>
      <c r="U1230" s="99" t="s">
        <v>1873</v>
      </c>
      <c r="V1230" s="99"/>
      <c r="W1230" s="612">
        <v>2.6</v>
      </c>
      <c r="X1230" s="99"/>
      <c r="Y1230" s="99"/>
      <c r="Z1230" s="160"/>
      <c r="AE1230" s="150">
        <f>IF(A1230="","",(IFERROR(VLOOKUP(A1230,Projecten!A$4:W$2618,5,FALSE),"niet bekend")))</f>
        <v>1</v>
      </c>
      <c r="AF1230" s="972">
        <f>IF(AE1230="","",(IF(E1230=0,AH1230,(E1230/AE1230*AH1230))))</f>
        <v>364.7</v>
      </c>
      <c r="AG1230" s="1028">
        <f>IF(A1230="","",(IFERROR(VLOOKUP(A1230,Projecten!A$4:W$2618,23,FALSE),"niet bekend")))</f>
        <v>364.7</v>
      </c>
      <c r="AH1230" s="1028">
        <f>IF(A1230="","",(IFERROR(VLOOKUP(A1230,Projecten!A$4:W$2618,12,FALSE),"niet bekend")))</f>
        <v>364.7</v>
      </c>
      <c r="AI1230" s="1028">
        <f>IF(AF1230="","",(AH1230-AF1230))</f>
        <v>0</v>
      </c>
    </row>
    <row r="1231" spans="1:35" s="150" customFormat="1" ht="12.75" customHeight="1" x14ac:dyDescent="0.2">
      <c r="A1231" s="117">
        <v>2016461</v>
      </c>
      <c r="B1231" s="1189">
        <v>120884</v>
      </c>
      <c r="C1231" s="117" t="s">
        <v>1818</v>
      </c>
      <c r="D1231" s="448" t="s">
        <v>1575</v>
      </c>
      <c r="E1231" s="1962">
        <v>1</v>
      </c>
      <c r="F1231" s="448">
        <v>12</v>
      </c>
      <c r="G1231" s="448">
        <v>10</v>
      </c>
      <c r="H1231" s="448">
        <v>2</v>
      </c>
      <c r="I1231" s="75" t="s">
        <v>89</v>
      </c>
      <c r="J1231" s="75" t="s">
        <v>1737</v>
      </c>
      <c r="K1231" s="75" t="s">
        <v>1737</v>
      </c>
      <c r="L1231" s="75" t="s">
        <v>1737</v>
      </c>
      <c r="M1231" s="75" t="s">
        <v>89</v>
      </c>
      <c r="N1231" s="75" t="s">
        <v>89</v>
      </c>
      <c r="O1231" s="75" t="s">
        <v>89</v>
      </c>
      <c r="P1231" s="75" t="s">
        <v>89</v>
      </c>
      <c r="Q1231" s="160"/>
      <c r="R1231" s="96"/>
      <c r="S1231" s="96">
        <v>40</v>
      </c>
      <c r="T1231" s="175"/>
      <c r="U1231" s="99" t="s">
        <v>1873</v>
      </c>
      <c r="V1231" s="99"/>
      <c r="W1231" s="612">
        <v>18.899999999999999</v>
      </c>
      <c r="X1231" s="99"/>
      <c r="Y1231" s="99"/>
      <c r="Z1231" s="160"/>
      <c r="AE1231" s="150">
        <f>IF(A1231="","",(IFERROR(VLOOKUP(A1231,Projecten!A$4:W$2618,5,FALSE),"niet bekend")))</f>
        <v>1</v>
      </c>
      <c r="AF1231" s="972">
        <f>IF(AE1231="","",(IF(E1231=0,AH1231,(E1231/AE1231*AH1231))))</f>
        <v>2724.49</v>
      </c>
      <c r="AG1231" s="1028">
        <f>IF(A1231="","",(IFERROR(VLOOKUP(A1231,Projecten!A$4:W$2618,23,FALSE),"niet bekend")))</f>
        <v>2724.49</v>
      </c>
      <c r="AH1231" s="1028">
        <f>IF(A1231="","",(IFERROR(VLOOKUP(A1231,Projecten!A$4:W$2618,12,FALSE),"niet bekend")))</f>
        <v>2724.49</v>
      </c>
      <c r="AI1231" s="1028">
        <f>IF(AF1231="","",(AH1231-AF1231))</f>
        <v>0</v>
      </c>
    </row>
    <row r="1232" spans="1:35" s="150" customFormat="1" ht="12.75" customHeight="1" x14ac:dyDescent="0.2">
      <c r="A1232" s="117">
        <v>2016466</v>
      </c>
      <c r="B1232" s="1189">
        <v>120884</v>
      </c>
      <c r="C1232" s="117" t="s">
        <v>1823</v>
      </c>
      <c r="D1232" s="448" t="s">
        <v>1575</v>
      </c>
      <c r="E1232" s="1962">
        <v>1</v>
      </c>
      <c r="F1232" s="448">
        <v>6</v>
      </c>
      <c r="G1232" s="448">
        <v>5</v>
      </c>
      <c r="H1232" s="448">
        <v>0</v>
      </c>
      <c r="I1232" s="75" t="s">
        <v>89</v>
      </c>
      <c r="J1232" s="75" t="s">
        <v>1737</v>
      </c>
      <c r="K1232" s="75" t="s">
        <v>1737</v>
      </c>
      <c r="L1232" s="75" t="s">
        <v>1737</v>
      </c>
      <c r="M1232" s="75" t="s">
        <v>89</v>
      </c>
      <c r="N1232" s="75" t="s">
        <v>89</v>
      </c>
      <c r="O1232" s="75" t="s">
        <v>89</v>
      </c>
      <c r="P1232" s="75" t="s">
        <v>89</v>
      </c>
      <c r="Q1232" s="160"/>
      <c r="R1232" s="96"/>
      <c r="S1232" s="96">
        <v>40</v>
      </c>
      <c r="T1232" s="175"/>
      <c r="U1232" s="99" t="s">
        <v>1873</v>
      </c>
      <c r="V1232" s="99"/>
      <c r="W1232" s="612">
        <v>8.6999999999999993</v>
      </c>
      <c r="X1232" s="99"/>
      <c r="Y1232" s="99"/>
      <c r="Z1232" s="160"/>
      <c r="AE1232" s="150">
        <f>IF(A1232="","",(IFERROR(VLOOKUP(A1232,Projecten!A$4:W$2618,5,FALSE),"niet bekend")))</f>
        <v>1</v>
      </c>
      <c r="AF1232" s="972">
        <f>IF(AE1232="","",(IF(E1232=0,AH1232,(E1232/AE1232*AH1232))))</f>
        <v>1144.4000000000001</v>
      </c>
      <c r="AG1232" s="1028">
        <f>IF(A1232="","",(IFERROR(VLOOKUP(A1232,Projecten!A$4:W$2618,23,FALSE),"niet bekend")))</f>
        <v>1144.4000000000001</v>
      </c>
      <c r="AH1232" s="1028">
        <f>IF(A1232="","",(IFERROR(VLOOKUP(A1232,Projecten!A$4:W$2618,12,FALSE),"niet bekend")))</f>
        <v>1144.4000000000001</v>
      </c>
      <c r="AI1232" s="1028">
        <f>IF(AF1232="","",(AH1232-AF1232))</f>
        <v>0</v>
      </c>
    </row>
    <row r="1233" spans="1:35" s="150" customFormat="1" ht="12.75" customHeight="1" x14ac:dyDescent="0.2">
      <c r="A1233" s="690"/>
      <c r="B1233" s="1539"/>
      <c r="C1233" s="690"/>
      <c r="D1233" s="692"/>
      <c r="E1233" s="1002"/>
      <c r="F1233" s="448"/>
      <c r="G1233" s="448"/>
      <c r="H1233" s="448"/>
      <c r="I1233" s="75"/>
      <c r="J1233" s="75"/>
      <c r="K1233" s="75"/>
      <c r="L1233" s="75"/>
      <c r="M1233" s="75"/>
      <c r="N1233" s="75"/>
      <c r="O1233" s="75"/>
      <c r="P1233" s="75"/>
      <c r="Q1233" s="160"/>
      <c r="R1233" s="96"/>
      <c r="S1233" s="96"/>
      <c r="T1233" s="175"/>
      <c r="U1233" s="99"/>
      <c r="V1233" s="99"/>
      <c r="W1233" s="610"/>
      <c r="X1233" s="99"/>
      <c r="Y1233" s="99"/>
      <c r="Z1233" s="160"/>
      <c r="AF1233" s="972"/>
      <c r="AG1233" s="1028"/>
      <c r="AH1233" s="1028"/>
      <c r="AI1233" s="1028"/>
    </row>
    <row r="1234" spans="1:35" s="90" customFormat="1" ht="12.75" customHeight="1" x14ac:dyDescent="0.2">
      <c r="A1234" s="93">
        <v>2016282</v>
      </c>
      <c r="B1234" s="1534">
        <v>120479</v>
      </c>
      <c r="C1234" s="783" t="s">
        <v>1423</v>
      </c>
      <c r="D1234" s="94" t="s">
        <v>68</v>
      </c>
      <c r="E1234" s="91">
        <v>2</v>
      </c>
      <c r="F1234" s="94">
        <v>14</v>
      </c>
      <c r="G1234" s="94">
        <v>10</v>
      </c>
      <c r="H1234" s="94">
        <v>8</v>
      </c>
      <c r="I1234" s="784" t="s">
        <v>89</v>
      </c>
      <c r="J1234" s="784" t="s">
        <v>1737</v>
      </c>
      <c r="K1234" s="76" t="s">
        <v>1737</v>
      </c>
      <c r="L1234" s="76" t="s">
        <v>1737</v>
      </c>
      <c r="M1234" s="76" t="s">
        <v>89</v>
      </c>
      <c r="N1234" s="76" t="s">
        <v>89</v>
      </c>
      <c r="O1234" s="76" t="s">
        <v>89</v>
      </c>
      <c r="P1234" s="76" t="s">
        <v>89</v>
      </c>
      <c r="Q1234" s="382" t="s">
        <v>1866</v>
      </c>
      <c r="R1234" s="2123"/>
      <c r="S1234" s="96">
        <v>40</v>
      </c>
      <c r="T1234" s="180"/>
      <c r="U1234" s="90" t="s">
        <v>444</v>
      </c>
      <c r="V1234" s="90" t="s">
        <v>1162</v>
      </c>
      <c r="W1234" s="612">
        <v>33</v>
      </c>
      <c r="X1234" s="101"/>
      <c r="Y1234" s="101"/>
      <c r="Z1234" s="667">
        <v>42531</v>
      </c>
      <c r="AE1234" s="90">
        <f>IF(A1234="","",(IFERROR(VLOOKUP(A1234,Projecten!A$4:W$2618,5,FALSE),"niet bekend")))</f>
        <v>14</v>
      </c>
      <c r="AF1234" s="972">
        <f>IF(AE1234="","",(IF(E1234=0,AH1234,(E1234/AE1234*AH1234))))</f>
        <v>5546</v>
      </c>
      <c r="AG1234" s="1028">
        <f>IF(A1234="","",(IFERROR(VLOOKUP(A1234,Projecten!A$4:W$2618,23,FALSE),"niet bekend")))</f>
        <v>38822</v>
      </c>
      <c r="AH1234" s="1028">
        <f>IF(A1234="","",(IFERROR(VLOOKUP(A1234,Projecten!A$4:W$2618,12,FALSE),"niet bekend")))</f>
        <v>38822</v>
      </c>
      <c r="AI1234" s="1028">
        <f>IF(AF1234="","",(AH1234-AF1234))</f>
        <v>33276</v>
      </c>
    </row>
    <row r="1235" spans="1:35" s="150" customFormat="1" x14ac:dyDescent="0.2">
      <c r="A1235" s="300">
        <v>2016378</v>
      </c>
      <c r="B1235" s="1495">
        <v>120909</v>
      </c>
      <c r="C1235" s="160" t="s">
        <v>2029</v>
      </c>
      <c r="D1235" s="99" t="s">
        <v>68</v>
      </c>
      <c r="E1235" s="75">
        <v>0</v>
      </c>
      <c r="F1235" s="99">
        <v>1</v>
      </c>
      <c r="G1235" s="99">
        <v>2</v>
      </c>
      <c r="H1235" s="99">
        <v>0</v>
      </c>
      <c r="I1235" s="75" t="s">
        <v>1737</v>
      </c>
      <c r="J1235" s="75" t="s">
        <v>1737</v>
      </c>
      <c r="K1235" s="75" t="s">
        <v>1737</v>
      </c>
      <c r="L1235" s="75" t="s">
        <v>1737</v>
      </c>
      <c r="M1235" s="75"/>
      <c r="N1235" s="75"/>
      <c r="O1235" s="75"/>
      <c r="P1235" s="75"/>
      <c r="Q1235" s="160"/>
      <c r="R1235" s="96"/>
      <c r="S1235" s="75">
        <v>40</v>
      </c>
      <c r="T1235" s="175"/>
      <c r="U1235" s="99" t="s">
        <v>444</v>
      </c>
      <c r="V1235" s="99"/>
      <c r="W1235" s="97">
        <v>4</v>
      </c>
      <c r="X1235" s="99"/>
      <c r="Y1235" s="99"/>
      <c r="Z1235" s="160"/>
      <c r="AE1235" s="150">
        <f>IF(A1235="","",(IFERROR(VLOOKUP(A1235,Projecten!A$4:W$2618,5,FALSE),"niet bekend")))</f>
        <v>12</v>
      </c>
      <c r="AF1235" s="972">
        <f>IF(AE1235="","",(IF(E1235=0,AH1235,(E1235/AE1235*AH1235))))</f>
        <v>34164</v>
      </c>
      <c r="AG1235" s="1028">
        <f>IF(A1235="","",(IFERROR(VLOOKUP(A1235,Projecten!A$4:W$2618,23,FALSE),"niet bekend")))</f>
        <v>34164</v>
      </c>
      <c r="AH1235" s="1028">
        <f>IF(A1235="","",(IFERROR(VLOOKUP(A1235,Projecten!A$4:W$2618,12,FALSE),"niet bekend")))</f>
        <v>34164</v>
      </c>
      <c r="AI1235" s="1028">
        <f>IF(AF1235="","",(AH1235-AF1235))</f>
        <v>0</v>
      </c>
    </row>
    <row r="1236" spans="1:35" s="150" customFormat="1" ht="12.75" customHeight="1" x14ac:dyDescent="0.2">
      <c r="A1236" s="690"/>
      <c r="B1236" s="796"/>
      <c r="C1236" s="690"/>
      <c r="D1236" s="797"/>
      <c r="E1236" s="2003"/>
      <c r="F1236" s="798"/>
      <c r="G1236" s="798"/>
      <c r="H1236" s="798"/>
      <c r="I1236" s="75"/>
      <c r="J1236" s="75"/>
      <c r="K1236" s="75"/>
      <c r="L1236" s="75"/>
      <c r="M1236" s="75"/>
      <c r="N1236" s="75"/>
      <c r="O1236" s="75"/>
      <c r="P1236" s="75"/>
      <c r="Q1236" s="160"/>
      <c r="R1236" s="96"/>
      <c r="S1236" s="96"/>
      <c r="T1236" s="175"/>
      <c r="U1236" s="99"/>
      <c r="V1236" s="99"/>
      <c r="W1236" s="610"/>
      <c r="X1236" s="99"/>
      <c r="Y1236" s="99"/>
      <c r="Z1236" s="160"/>
      <c r="AF1236" s="972"/>
      <c r="AG1236" s="1028"/>
      <c r="AH1236" s="1028"/>
      <c r="AI1236" s="1028"/>
    </row>
    <row r="1237" spans="1:35" s="150" customFormat="1" ht="12.75" customHeight="1" x14ac:dyDescent="0.2">
      <c r="A1237" s="117">
        <v>2016471</v>
      </c>
      <c r="B1237" s="446">
        <v>120894</v>
      </c>
      <c r="C1237" s="117">
        <v>594916</v>
      </c>
      <c r="D1237" s="448" t="s">
        <v>68</v>
      </c>
      <c r="E1237" s="1002">
        <v>1</v>
      </c>
      <c r="F1237" s="448">
        <v>9</v>
      </c>
      <c r="G1237" s="448">
        <v>6</v>
      </c>
      <c r="H1237" s="448">
        <v>3</v>
      </c>
      <c r="I1237" s="74" t="s">
        <v>89</v>
      </c>
      <c r="J1237" s="76" t="s">
        <v>1737</v>
      </c>
      <c r="K1237" s="76" t="s">
        <v>1737</v>
      </c>
      <c r="L1237" s="76" t="s">
        <v>1737</v>
      </c>
      <c r="M1237" s="74" t="s">
        <v>89</v>
      </c>
      <c r="N1237" s="74" t="s">
        <v>89</v>
      </c>
      <c r="O1237" s="74" t="s">
        <v>89</v>
      </c>
      <c r="P1237" s="74" t="s">
        <v>89</v>
      </c>
      <c r="Q1237" s="160"/>
      <c r="R1237" s="96">
        <v>42655</v>
      </c>
      <c r="S1237" s="96">
        <v>40</v>
      </c>
      <c r="T1237" s="175">
        <v>42649</v>
      </c>
      <c r="U1237" s="99" t="s">
        <v>278</v>
      </c>
      <c r="V1237" s="263"/>
      <c r="W1237" s="97">
        <v>17.399999999999999</v>
      </c>
      <c r="X1237" s="99"/>
      <c r="Y1237" s="99"/>
      <c r="Z1237" s="160"/>
      <c r="AE1237" s="150">
        <f>IF(A1237="","",(IFERROR(VLOOKUP(A1237,Projecten!A$4:W$2618,5,FALSE),"niet bekend")))</f>
        <v>1</v>
      </c>
      <c r="AF1237" s="972">
        <f t="shared" ref="AF1237:AF1246" si="130">IF(AE1237="","",(IF(E1237=0,AH1237,(E1237/AE1237*AH1237))))</f>
        <v>2672.9</v>
      </c>
      <c r="AG1237" s="1028">
        <f>IF(A1237="","",(IFERROR(VLOOKUP(A1237,Projecten!A$4:W$2618,23,FALSE),"niet bekend")))</f>
        <v>2672.9</v>
      </c>
      <c r="AH1237" s="1028">
        <f>IF(A1237="","",(IFERROR(VLOOKUP(A1237,Projecten!A$4:W$2618,12,FALSE),"niet bekend")))</f>
        <v>2672.9</v>
      </c>
      <c r="AI1237" s="1028">
        <f t="shared" ref="AI1237:AI1246" si="131">IF(AF1237="","",(AH1237-AF1237))</f>
        <v>0</v>
      </c>
    </row>
    <row r="1238" spans="1:35" s="150" customFormat="1" ht="12.75" customHeight="1" x14ac:dyDescent="0.2">
      <c r="A1238" s="117">
        <v>2016470</v>
      </c>
      <c r="B1238" s="1189">
        <v>120894</v>
      </c>
      <c r="C1238" s="117">
        <v>587816</v>
      </c>
      <c r="D1238" s="448" t="s">
        <v>68</v>
      </c>
      <c r="E1238" s="1002">
        <v>1</v>
      </c>
      <c r="F1238" s="448">
        <v>6</v>
      </c>
      <c r="G1238" s="448">
        <v>3</v>
      </c>
      <c r="H1238" s="448">
        <v>3</v>
      </c>
      <c r="I1238" s="74" t="s">
        <v>89</v>
      </c>
      <c r="J1238" s="76" t="s">
        <v>1737</v>
      </c>
      <c r="K1238" s="76" t="s">
        <v>1737</v>
      </c>
      <c r="L1238" s="76" t="s">
        <v>1737</v>
      </c>
      <c r="M1238" s="74" t="s">
        <v>89</v>
      </c>
      <c r="N1238" s="74" t="s">
        <v>89</v>
      </c>
      <c r="O1238" s="74" t="s">
        <v>89</v>
      </c>
      <c r="P1238" s="74" t="s">
        <v>89</v>
      </c>
      <c r="Q1238" s="160"/>
      <c r="R1238" s="96">
        <v>42653</v>
      </c>
      <c r="S1238" s="96">
        <v>40</v>
      </c>
      <c r="T1238" s="175">
        <v>42649</v>
      </c>
      <c r="U1238" s="99" t="s">
        <v>278</v>
      </c>
      <c r="V1238" s="263"/>
      <c r="W1238" s="97">
        <v>13</v>
      </c>
      <c r="X1238" s="99"/>
      <c r="Y1238" s="99"/>
      <c r="Z1238" s="746"/>
      <c r="AE1238" s="150">
        <f>IF(A1238="","",(IFERROR(VLOOKUP(A1238,Projecten!A$4:W$2618,5,FALSE),"niet bekend")))</f>
        <v>1</v>
      </c>
      <c r="AF1238" s="972">
        <f t="shared" si="130"/>
        <v>2107</v>
      </c>
      <c r="AG1238" s="1028">
        <f>IF(A1238="","",(IFERROR(VLOOKUP(A1238,Projecten!A$4:W$2618,23,FALSE),"niet bekend")))</f>
        <v>2107</v>
      </c>
      <c r="AH1238" s="1028">
        <f>IF(A1238="","",(IFERROR(VLOOKUP(A1238,Projecten!A$4:W$2618,12,FALSE),"niet bekend")))</f>
        <v>2107</v>
      </c>
      <c r="AI1238" s="1028">
        <f t="shared" si="131"/>
        <v>0</v>
      </c>
    </row>
    <row r="1239" spans="1:35" s="150" customFormat="1" ht="12.75" customHeight="1" x14ac:dyDescent="0.2">
      <c r="A1239" s="117">
        <v>2016352</v>
      </c>
      <c r="B1239" s="1189">
        <v>120892</v>
      </c>
      <c r="C1239" s="117" t="s">
        <v>1835</v>
      </c>
      <c r="D1239" s="448" t="s">
        <v>68</v>
      </c>
      <c r="E1239" s="1002">
        <v>1</v>
      </c>
      <c r="F1239" s="448">
        <v>12</v>
      </c>
      <c r="G1239" s="448">
        <v>6</v>
      </c>
      <c r="H1239" s="448">
        <v>3</v>
      </c>
      <c r="I1239" s="74" t="s">
        <v>89</v>
      </c>
      <c r="J1239" s="76" t="s">
        <v>1737</v>
      </c>
      <c r="K1239" s="76" t="s">
        <v>1737</v>
      </c>
      <c r="L1239" s="76" t="s">
        <v>1737</v>
      </c>
      <c r="M1239" s="74" t="s">
        <v>89</v>
      </c>
      <c r="N1239" s="74" t="s">
        <v>89</v>
      </c>
      <c r="O1239" s="74" t="s">
        <v>89</v>
      </c>
      <c r="P1239" s="74" t="s">
        <v>89</v>
      </c>
      <c r="Q1239" s="160"/>
      <c r="R1239" s="96">
        <v>42654</v>
      </c>
      <c r="S1239" s="96">
        <v>40</v>
      </c>
      <c r="T1239" s="175">
        <v>42649</v>
      </c>
      <c r="U1239" s="99" t="s">
        <v>278</v>
      </c>
      <c r="V1239" s="778" t="s">
        <v>1989</v>
      </c>
      <c r="W1239" s="97">
        <v>17</v>
      </c>
      <c r="X1239" s="99"/>
      <c r="Y1239" s="99"/>
      <c r="Z1239" s="746"/>
      <c r="AE1239" s="150">
        <f>IF(A1239="","",(IFERROR(VLOOKUP(A1239,Projecten!A$4:W$2618,5,FALSE),"niet bekend")))</f>
        <v>1</v>
      </c>
      <c r="AF1239" s="972">
        <f t="shared" si="130"/>
        <v>3218</v>
      </c>
      <c r="AG1239" s="1028">
        <f>IF(A1239="","",(IFERROR(VLOOKUP(A1239,Projecten!A$4:W$2618,23,FALSE),"niet bekend")))</f>
        <v>3218</v>
      </c>
      <c r="AH1239" s="1028">
        <f>IF(A1239="","",(IFERROR(VLOOKUP(A1239,Projecten!A$4:W$2618,12,FALSE),"niet bekend")))</f>
        <v>3218</v>
      </c>
      <c r="AI1239" s="1028">
        <f t="shared" si="131"/>
        <v>0</v>
      </c>
    </row>
    <row r="1240" spans="1:35" s="150" customFormat="1" ht="12.75" customHeight="1" x14ac:dyDescent="0.2">
      <c r="A1240" s="117">
        <v>2016468</v>
      </c>
      <c r="B1240" s="1189">
        <v>120893</v>
      </c>
      <c r="C1240" s="505" t="s">
        <v>1825</v>
      </c>
      <c r="D1240" s="732" t="s">
        <v>68</v>
      </c>
      <c r="E1240" s="2000">
        <v>1</v>
      </c>
      <c r="F1240" s="732">
        <v>2</v>
      </c>
      <c r="G1240" s="732">
        <v>1</v>
      </c>
      <c r="H1240" s="732">
        <v>1</v>
      </c>
      <c r="I1240" s="74" t="s">
        <v>89</v>
      </c>
      <c r="J1240" s="76" t="s">
        <v>1737</v>
      </c>
      <c r="K1240" s="76" t="s">
        <v>1737</v>
      </c>
      <c r="L1240" s="76" t="s">
        <v>1737</v>
      </c>
      <c r="M1240" s="74" t="s">
        <v>89</v>
      </c>
      <c r="N1240" s="74" t="s">
        <v>89</v>
      </c>
      <c r="O1240" s="74" t="s">
        <v>89</v>
      </c>
      <c r="P1240" s="74" t="s">
        <v>89</v>
      </c>
      <c r="Q1240" s="160"/>
      <c r="R1240" s="96"/>
      <c r="S1240" s="96">
        <v>40</v>
      </c>
      <c r="T1240" s="175">
        <v>42649</v>
      </c>
      <c r="U1240" s="99" t="s">
        <v>278</v>
      </c>
      <c r="V1240" s="263"/>
      <c r="W1240" s="97">
        <v>4.75</v>
      </c>
      <c r="X1240" s="99"/>
      <c r="Y1240" s="99"/>
      <c r="Z1240" s="746"/>
      <c r="AE1240" s="150">
        <f>IF(A1240="","",(IFERROR(VLOOKUP(A1240,Projecten!A$4:W$2618,5,FALSE),"niet bekend")))</f>
        <v>1</v>
      </c>
      <c r="AF1240" s="972">
        <f t="shared" si="130"/>
        <v>584</v>
      </c>
      <c r="AG1240" s="1028">
        <f>IF(A1240="","",(IFERROR(VLOOKUP(A1240,Projecten!A$4:W$2618,23,FALSE),"niet bekend")))</f>
        <v>584</v>
      </c>
      <c r="AH1240" s="1028">
        <f>IF(A1240="","",(IFERROR(VLOOKUP(A1240,Projecten!A$4:W$2618,12,FALSE),"niet bekend")))</f>
        <v>584</v>
      </c>
      <c r="AI1240" s="1028">
        <f t="shared" si="131"/>
        <v>0</v>
      </c>
    </row>
    <row r="1241" spans="1:35" s="150" customFormat="1" ht="13.5" customHeight="1" x14ac:dyDescent="0.2">
      <c r="A1241" s="117">
        <v>2016486</v>
      </c>
      <c r="B1241" s="1189">
        <v>120896</v>
      </c>
      <c r="C1241" s="117" t="s">
        <v>1851</v>
      </c>
      <c r="D1241" s="448" t="s">
        <v>68</v>
      </c>
      <c r="E1241" s="1002">
        <v>0</v>
      </c>
      <c r="F1241" s="448">
        <v>1</v>
      </c>
      <c r="G1241" s="448">
        <v>0</v>
      </c>
      <c r="H1241" s="448">
        <v>1</v>
      </c>
      <c r="I1241" s="74" t="s">
        <v>89</v>
      </c>
      <c r="J1241" s="76" t="s">
        <v>1737</v>
      </c>
      <c r="K1241" s="76" t="s">
        <v>1737</v>
      </c>
      <c r="L1241" s="76" t="s">
        <v>1737</v>
      </c>
      <c r="M1241" s="74" t="s">
        <v>89</v>
      </c>
      <c r="N1241" s="74" t="s">
        <v>89</v>
      </c>
      <c r="O1241" s="74" t="s">
        <v>89</v>
      </c>
      <c r="P1241" s="74" t="s">
        <v>89</v>
      </c>
      <c r="Q1241" s="160"/>
      <c r="R1241" s="96"/>
      <c r="S1241" s="96">
        <v>41</v>
      </c>
      <c r="T1241" s="175">
        <v>42656</v>
      </c>
      <c r="U1241" s="99" t="s">
        <v>278</v>
      </c>
      <c r="V1241" s="263"/>
      <c r="W1241" s="97">
        <v>6</v>
      </c>
      <c r="X1241" s="99"/>
      <c r="Y1241" s="99"/>
      <c r="Z1241" s="160"/>
      <c r="AE1241" s="150">
        <f>IF(A1241="","",(IFERROR(VLOOKUP(A1241,Projecten!A$4:W$2618,5,FALSE),"niet bekend")))</f>
        <v>1</v>
      </c>
      <c r="AF1241" s="972">
        <f t="shared" si="130"/>
        <v>617.13</v>
      </c>
      <c r="AG1241" s="1028">
        <f>IF(A1241="","",(IFERROR(VLOOKUP(A1241,Projecten!A$4:W$2618,23,FALSE),"niet bekend")))</f>
        <v>617.13</v>
      </c>
      <c r="AH1241" s="1028">
        <f>IF(A1241="","",(IFERROR(VLOOKUP(A1241,Projecten!A$4:W$2618,12,FALSE),"niet bekend")))</f>
        <v>617.13</v>
      </c>
      <c r="AI1241" s="1028">
        <f t="shared" si="131"/>
        <v>0</v>
      </c>
    </row>
    <row r="1242" spans="1:35" s="150" customFormat="1" ht="12.75" customHeight="1" x14ac:dyDescent="0.2">
      <c r="A1242" s="117">
        <v>2016469</v>
      </c>
      <c r="B1242" s="1189">
        <v>120893</v>
      </c>
      <c r="C1242" s="446">
        <v>594816</v>
      </c>
      <c r="D1242" s="333" t="s">
        <v>68</v>
      </c>
      <c r="E1242" s="1962">
        <v>1</v>
      </c>
      <c r="F1242" s="333">
        <v>9</v>
      </c>
      <c r="G1242" s="333">
        <v>6</v>
      </c>
      <c r="H1242" s="333">
        <v>3</v>
      </c>
      <c r="I1242" s="74" t="s">
        <v>89</v>
      </c>
      <c r="J1242" s="76" t="s">
        <v>1737</v>
      </c>
      <c r="K1242" s="76" t="s">
        <v>1737</v>
      </c>
      <c r="L1242" s="76" t="s">
        <v>1737</v>
      </c>
      <c r="M1242" s="74" t="s">
        <v>89</v>
      </c>
      <c r="N1242" s="74" t="s">
        <v>89</v>
      </c>
      <c r="O1242" s="74" t="s">
        <v>89</v>
      </c>
      <c r="P1242" s="74" t="s">
        <v>89</v>
      </c>
      <c r="Q1242" s="160"/>
      <c r="R1242" s="96">
        <v>42655</v>
      </c>
      <c r="S1242" s="96">
        <v>40</v>
      </c>
      <c r="T1242" s="175">
        <v>42649</v>
      </c>
      <c r="U1242" s="99" t="s">
        <v>278</v>
      </c>
      <c r="V1242" s="263"/>
      <c r="W1242" s="97">
        <v>17.399999999999999</v>
      </c>
      <c r="X1242" s="99"/>
      <c r="Y1242" s="99"/>
      <c r="Z1242" s="746"/>
      <c r="AE1242" s="150">
        <f>IF(A1242="","",(IFERROR(VLOOKUP(A1242,Projecten!A$4:W$2618,5,FALSE),"niet bekend")))</f>
        <v>1</v>
      </c>
      <c r="AF1242" s="972">
        <f t="shared" si="130"/>
        <v>2672.9</v>
      </c>
      <c r="AG1242" s="1028">
        <f>IF(A1242="","",(IFERROR(VLOOKUP(A1242,Projecten!A$4:W$2618,23,FALSE),"niet bekend")))</f>
        <v>2672.9</v>
      </c>
      <c r="AH1242" s="1028">
        <f>IF(A1242="","",(IFERROR(VLOOKUP(A1242,Projecten!A$4:W$2618,12,FALSE),"niet bekend")))</f>
        <v>2672.9</v>
      </c>
      <c r="AI1242" s="1028">
        <f t="shared" si="131"/>
        <v>0</v>
      </c>
    </row>
    <row r="1243" spans="1:35" s="150" customFormat="1" ht="12.75" customHeight="1" x14ac:dyDescent="0.2">
      <c r="A1243" s="117">
        <v>2016453</v>
      </c>
      <c r="B1243" s="1189">
        <v>120892</v>
      </c>
      <c r="C1243" s="117">
        <v>603016</v>
      </c>
      <c r="D1243" s="448" t="s">
        <v>68</v>
      </c>
      <c r="E1243" s="1002">
        <v>1</v>
      </c>
      <c r="F1243" s="448">
        <v>6</v>
      </c>
      <c r="G1243" s="448">
        <v>5</v>
      </c>
      <c r="H1243" s="448">
        <v>2</v>
      </c>
      <c r="I1243" s="74" t="s">
        <v>89</v>
      </c>
      <c r="J1243" s="76" t="s">
        <v>1737</v>
      </c>
      <c r="K1243" s="76" t="s">
        <v>1737</v>
      </c>
      <c r="L1243" s="76" t="s">
        <v>1737</v>
      </c>
      <c r="M1243" s="74" t="s">
        <v>89</v>
      </c>
      <c r="N1243" s="74" t="s">
        <v>89</v>
      </c>
      <c r="O1243" s="74" t="s">
        <v>89</v>
      </c>
      <c r="P1243" s="74" t="s">
        <v>89</v>
      </c>
      <c r="Q1243" s="160"/>
      <c r="R1243" s="96">
        <v>42654</v>
      </c>
      <c r="S1243" s="96">
        <v>40</v>
      </c>
      <c r="T1243" s="175">
        <v>42649</v>
      </c>
      <c r="U1243" s="99" t="s">
        <v>278</v>
      </c>
      <c r="V1243" s="263"/>
      <c r="W1243" s="97">
        <v>10.9</v>
      </c>
      <c r="X1243" s="99"/>
      <c r="Y1243" s="99"/>
      <c r="Z1243" s="746">
        <v>42618</v>
      </c>
      <c r="AE1243" s="150">
        <f>IF(A1243="","",(IFERROR(VLOOKUP(A1243,Projecten!A$4:W$2618,5,FALSE),"niet bekend")))</f>
        <v>1</v>
      </c>
      <c r="AF1243" s="972">
        <f t="shared" si="130"/>
        <v>1439.9</v>
      </c>
      <c r="AG1243" s="1028">
        <f>IF(A1243="","",(IFERROR(VLOOKUP(A1243,Projecten!A$4:W$2618,23,FALSE),"niet bekend")))</f>
        <v>1439.9</v>
      </c>
      <c r="AH1243" s="1028">
        <f>IF(A1243="","",(IFERROR(VLOOKUP(A1243,Projecten!A$4:W$2618,12,FALSE),"niet bekend")))</f>
        <v>1439.9</v>
      </c>
      <c r="AI1243" s="1028">
        <f t="shared" si="131"/>
        <v>0</v>
      </c>
    </row>
    <row r="1244" spans="1:35" s="150" customFormat="1" ht="12.75" customHeight="1" x14ac:dyDescent="0.2">
      <c r="A1244" s="117">
        <v>2016498</v>
      </c>
      <c r="B1244" s="1189">
        <v>120896</v>
      </c>
      <c r="C1244" s="117">
        <v>545616</v>
      </c>
      <c r="D1244" s="448" t="s">
        <v>68</v>
      </c>
      <c r="E1244" s="1002">
        <v>1</v>
      </c>
      <c r="F1244" s="448">
        <v>8</v>
      </c>
      <c r="G1244" s="448">
        <v>10</v>
      </c>
      <c r="H1244" s="448">
        <v>2</v>
      </c>
      <c r="I1244" s="74" t="s">
        <v>89</v>
      </c>
      <c r="J1244" s="76" t="s">
        <v>1737</v>
      </c>
      <c r="K1244" s="76" t="s">
        <v>1737</v>
      </c>
      <c r="L1244" s="76" t="s">
        <v>1737</v>
      </c>
      <c r="M1244" s="74" t="s">
        <v>89</v>
      </c>
      <c r="N1244" s="74" t="s">
        <v>89</v>
      </c>
      <c r="O1244" s="74" t="s">
        <v>89</v>
      </c>
      <c r="P1244" s="74" t="s">
        <v>89</v>
      </c>
      <c r="Q1244" s="160"/>
      <c r="R1244" s="96">
        <v>42656</v>
      </c>
      <c r="S1244" s="96">
        <v>41</v>
      </c>
      <c r="T1244" s="175">
        <v>42656</v>
      </c>
      <c r="U1244" s="99" t="s">
        <v>278</v>
      </c>
      <c r="V1244" s="263"/>
      <c r="W1244" s="97">
        <v>19</v>
      </c>
      <c r="X1244" s="99"/>
      <c r="Y1244" s="99"/>
      <c r="Z1244" s="160"/>
      <c r="AE1244" s="150">
        <f>IF(A1244="","",(IFERROR(VLOOKUP(A1244,Projecten!A$4:W$2618,5,FALSE),"niet bekend")))</f>
        <v>1</v>
      </c>
      <c r="AF1244" s="972">
        <f t="shared" si="130"/>
        <v>2728.03</v>
      </c>
      <c r="AG1244" s="1028">
        <f>IF(A1244="","",(IFERROR(VLOOKUP(A1244,Projecten!A$4:W$2618,23,FALSE),"niet bekend")))</f>
        <v>2728.03</v>
      </c>
      <c r="AH1244" s="1028">
        <f>IF(A1244="","",(IFERROR(VLOOKUP(A1244,Projecten!A$4:W$2618,12,FALSE),"niet bekend")))</f>
        <v>2728.03</v>
      </c>
      <c r="AI1244" s="1028">
        <f t="shared" si="131"/>
        <v>0</v>
      </c>
    </row>
    <row r="1245" spans="1:35" s="150" customFormat="1" ht="12.75" customHeight="1" x14ac:dyDescent="0.2">
      <c r="A1245" s="117">
        <v>2016454</v>
      </c>
      <c r="B1245" s="1189">
        <v>120893</v>
      </c>
      <c r="C1245" s="117">
        <v>603116</v>
      </c>
      <c r="D1245" s="448" t="s">
        <v>68</v>
      </c>
      <c r="E1245" s="1002">
        <v>1</v>
      </c>
      <c r="F1245" s="448">
        <v>6</v>
      </c>
      <c r="G1245" s="448">
        <v>5</v>
      </c>
      <c r="H1245" s="448">
        <v>2</v>
      </c>
      <c r="I1245" s="74" t="s">
        <v>89</v>
      </c>
      <c r="J1245" s="76" t="s">
        <v>1737</v>
      </c>
      <c r="K1245" s="76" t="s">
        <v>1737</v>
      </c>
      <c r="L1245" s="76" t="s">
        <v>1737</v>
      </c>
      <c r="M1245" s="74" t="s">
        <v>89</v>
      </c>
      <c r="N1245" s="74" t="s">
        <v>89</v>
      </c>
      <c r="O1245" s="74" t="s">
        <v>89</v>
      </c>
      <c r="P1245" s="74" t="s">
        <v>89</v>
      </c>
      <c r="Q1245" s="160"/>
      <c r="R1245" s="96">
        <v>42656</v>
      </c>
      <c r="S1245" s="96">
        <v>40</v>
      </c>
      <c r="T1245" s="175">
        <v>42649</v>
      </c>
      <c r="U1245" s="99" t="s">
        <v>278</v>
      </c>
      <c r="V1245" s="263"/>
      <c r="W1245" s="97">
        <v>10.9</v>
      </c>
      <c r="X1245" s="99"/>
      <c r="Y1245" s="99"/>
      <c r="Z1245" s="790">
        <v>42618</v>
      </c>
      <c r="AE1245" s="150">
        <f>IF(A1245="","",(IFERROR(VLOOKUP(A1245,Projecten!A$4:W$2618,5,FALSE),"niet bekend")))</f>
        <v>1</v>
      </c>
      <c r="AF1245" s="972">
        <f t="shared" si="130"/>
        <v>1439.9</v>
      </c>
      <c r="AG1245" s="1028">
        <f>IF(A1245="","",(IFERROR(VLOOKUP(A1245,Projecten!A$4:W$2618,23,FALSE),"niet bekend")))</f>
        <v>1439.9</v>
      </c>
      <c r="AH1245" s="1028">
        <f>IF(A1245="","",(IFERROR(VLOOKUP(A1245,Projecten!A$4:W$2618,12,FALSE),"niet bekend")))</f>
        <v>1439.9</v>
      </c>
      <c r="AI1245" s="1028">
        <f t="shared" si="131"/>
        <v>0</v>
      </c>
    </row>
    <row r="1246" spans="1:35" s="150" customFormat="1" ht="12.75" customHeight="1" x14ac:dyDescent="0.2">
      <c r="A1246" s="117">
        <v>2016515</v>
      </c>
      <c r="B1246" s="1189">
        <v>120896</v>
      </c>
      <c r="C1246" s="117">
        <v>564216</v>
      </c>
      <c r="D1246" s="448" t="s">
        <v>68</v>
      </c>
      <c r="E1246" s="1002">
        <v>1</v>
      </c>
      <c r="F1246" s="448">
        <v>6</v>
      </c>
      <c r="G1246" s="448">
        <v>5</v>
      </c>
      <c r="H1246" s="448">
        <v>2</v>
      </c>
      <c r="I1246" s="74" t="s">
        <v>89</v>
      </c>
      <c r="J1246" s="76" t="s">
        <v>1737</v>
      </c>
      <c r="K1246" s="76" t="s">
        <v>1737</v>
      </c>
      <c r="L1246" s="76" t="s">
        <v>1737</v>
      </c>
      <c r="M1246" s="74" t="s">
        <v>89</v>
      </c>
      <c r="N1246" s="74" t="s">
        <v>89</v>
      </c>
      <c r="O1246" s="74" t="s">
        <v>89</v>
      </c>
      <c r="P1246" s="74" t="s">
        <v>89</v>
      </c>
      <c r="Q1246" s="160"/>
      <c r="R1246" s="96"/>
      <c r="S1246" s="96">
        <v>41</v>
      </c>
      <c r="T1246" s="175">
        <v>42656</v>
      </c>
      <c r="U1246" s="99" t="s">
        <v>561</v>
      </c>
      <c r="V1246" s="263"/>
      <c r="W1246" s="97">
        <v>11.5</v>
      </c>
      <c r="X1246" s="99"/>
      <c r="Y1246" s="99"/>
      <c r="Z1246" s="160"/>
      <c r="AE1246" s="150">
        <f>IF(A1246="","",(IFERROR(VLOOKUP(A1246,Projecten!A$4:W$2618,5,FALSE),"niet bekend")))</f>
        <v>1</v>
      </c>
      <c r="AF1246" s="972">
        <f t="shared" si="130"/>
        <v>1684.08</v>
      </c>
      <c r="AG1246" s="1028">
        <f>IF(A1246="","",(IFERROR(VLOOKUP(A1246,Projecten!A$4:W$2618,23,FALSE),"niet bekend")))</f>
        <v>1684.08</v>
      </c>
      <c r="AH1246" s="1028">
        <f>IF(A1246="","",(IFERROR(VLOOKUP(A1246,Projecten!A$4:W$2618,12,FALSE),"niet bekend")))</f>
        <v>1684.08</v>
      </c>
      <c r="AI1246" s="1028">
        <f t="shared" si="131"/>
        <v>0</v>
      </c>
    </row>
    <row r="1247" spans="1:35" s="150" customFormat="1" ht="12.75" customHeight="1" x14ac:dyDescent="0.2">
      <c r="A1247" s="117"/>
      <c r="B1247" s="1189"/>
      <c r="C1247" s="505"/>
      <c r="D1247" s="732"/>
      <c r="E1247" s="2000"/>
      <c r="F1247" s="732"/>
      <c r="G1247" s="732"/>
      <c r="H1247" s="732"/>
      <c r="I1247" s="74"/>
      <c r="J1247" s="76"/>
      <c r="K1247" s="76"/>
      <c r="L1247" s="76"/>
      <c r="M1247" s="74"/>
      <c r="N1247" s="74"/>
      <c r="O1247" s="74"/>
      <c r="P1247" s="74"/>
      <c r="Q1247" s="160"/>
      <c r="R1247" s="96"/>
      <c r="S1247" s="96"/>
      <c r="T1247" s="175"/>
      <c r="U1247" s="99"/>
      <c r="V1247" s="263"/>
      <c r="W1247" s="97"/>
      <c r="X1247" s="99"/>
      <c r="Y1247" s="99"/>
      <c r="Z1247" s="746"/>
      <c r="AF1247" s="972"/>
      <c r="AG1247" s="1028"/>
      <c r="AH1247" s="1028"/>
      <c r="AI1247" s="1028"/>
    </row>
    <row r="1248" spans="1:35" s="150" customFormat="1" ht="12.75" customHeight="1" x14ac:dyDescent="0.2">
      <c r="A1248" s="117">
        <v>2016490</v>
      </c>
      <c r="B1248" s="446">
        <v>120891</v>
      </c>
      <c r="C1248" s="117" t="s">
        <v>1859</v>
      </c>
      <c r="D1248" s="333" t="s">
        <v>1519</v>
      </c>
      <c r="E1248" s="1962">
        <v>1</v>
      </c>
      <c r="F1248" s="448">
        <v>9</v>
      </c>
      <c r="G1248" s="448">
        <v>6</v>
      </c>
      <c r="H1248" s="448">
        <v>5</v>
      </c>
      <c r="I1248" s="74" t="s">
        <v>89</v>
      </c>
      <c r="J1248" s="75" t="s">
        <v>1737</v>
      </c>
      <c r="K1248" s="75" t="s">
        <v>1737</v>
      </c>
      <c r="L1248" s="75" t="s">
        <v>1737</v>
      </c>
      <c r="M1248" s="75" t="s">
        <v>89</v>
      </c>
      <c r="N1248" s="75" t="s">
        <v>89</v>
      </c>
      <c r="O1248" s="75" t="s">
        <v>89</v>
      </c>
      <c r="P1248" s="75" t="s">
        <v>89</v>
      </c>
      <c r="Q1248" s="160"/>
      <c r="R1248" s="96"/>
      <c r="S1248" s="96">
        <v>41</v>
      </c>
      <c r="T1248" s="175"/>
      <c r="U1248" s="99" t="s">
        <v>1522</v>
      </c>
      <c r="V1248" s="99"/>
      <c r="W1248" s="612">
        <v>21.6</v>
      </c>
      <c r="X1248" s="99"/>
      <c r="Y1248" s="99"/>
      <c r="Z1248" s="160"/>
      <c r="AE1248" s="150">
        <f>IF(A1248="","",(IFERROR(VLOOKUP(A1248,Projecten!A$4:W$2618,5,FALSE),"niet bekend")))</f>
        <v>1</v>
      </c>
      <c r="AF1248" s="972">
        <f>IF(AE1248="","",(IF(E1248=0,AH1248,(E1248/AE1248*AH1248))))</f>
        <v>3259.58</v>
      </c>
      <c r="AG1248" s="1028">
        <f>IF(A1248="","",(IFERROR(VLOOKUP(A1248,Projecten!A$4:W$2618,23,FALSE),"niet bekend")))</f>
        <v>3259.58</v>
      </c>
      <c r="AH1248" s="1028">
        <f>IF(A1248="","",(IFERROR(VLOOKUP(A1248,Projecten!A$4:W$2618,12,FALSE),"niet bekend")))</f>
        <v>3259.58</v>
      </c>
      <c r="AI1248" s="1028">
        <f>IF(AF1248="","",(AH1248-AF1248))</f>
        <v>0</v>
      </c>
    </row>
    <row r="1249" spans="1:35" s="150" customFormat="1" ht="12.75" customHeight="1" x14ac:dyDescent="0.2">
      <c r="A1249" s="117"/>
      <c r="B1249" s="1189"/>
      <c r="C1249" s="117"/>
      <c r="D1249" s="448"/>
      <c r="E1249" s="1002"/>
      <c r="F1249" s="448"/>
      <c r="G1249" s="448"/>
      <c r="H1249" s="448"/>
      <c r="I1249" s="74"/>
      <c r="J1249" s="76"/>
      <c r="K1249" s="76"/>
      <c r="L1249" s="76"/>
      <c r="M1249" s="74"/>
      <c r="N1249" s="74"/>
      <c r="O1249" s="74"/>
      <c r="P1249" s="74"/>
      <c r="Q1249" s="160"/>
      <c r="R1249" s="96"/>
      <c r="S1249" s="96"/>
      <c r="T1249" s="175"/>
      <c r="U1249" s="99"/>
      <c r="V1249" s="263"/>
      <c r="W1249" s="97"/>
      <c r="X1249" s="99"/>
      <c r="Y1249" s="99"/>
      <c r="Z1249" s="746"/>
      <c r="AF1249" s="972"/>
      <c r="AG1249" s="1028"/>
      <c r="AH1249" s="1028"/>
      <c r="AI1249" s="1028"/>
    </row>
    <row r="1250" spans="1:35" s="150" customFormat="1" x14ac:dyDescent="0.2">
      <c r="A1250" s="742">
        <v>2016564</v>
      </c>
      <c r="B1250" s="1189">
        <v>120898</v>
      </c>
      <c r="C1250" s="117" t="s">
        <v>2003</v>
      </c>
      <c r="D1250" s="738" t="s">
        <v>451</v>
      </c>
      <c r="E1250" s="1002">
        <v>0</v>
      </c>
      <c r="F1250" s="738">
        <v>1</v>
      </c>
      <c r="G1250" s="738">
        <v>1</v>
      </c>
      <c r="H1250" s="738">
        <v>0</v>
      </c>
      <c r="I1250" s="74" t="s">
        <v>1737</v>
      </c>
      <c r="J1250" s="74" t="s">
        <v>1737</v>
      </c>
      <c r="K1250" s="74" t="s">
        <v>1737</v>
      </c>
      <c r="L1250" s="74" t="s">
        <v>1737</v>
      </c>
      <c r="M1250" s="75" t="s">
        <v>89</v>
      </c>
      <c r="N1250" s="75" t="s">
        <v>89</v>
      </c>
      <c r="O1250" s="75" t="s">
        <v>89</v>
      </c>
      <c r="P1250" s="75" t="s">
        <v>89</v>
      </c>
      <c r="Q1250" s="160"/>
      <c r="R1250" s="96"/>
      <c r="S1250" s="75"/>
      <c r="T1250" s="175"/>
      <c r="U1250" s="99"/>
      <c r="V1250" s="99"/>
      <c r="W1250" s="97">
        <v>2</v>
      </c>
      <c r="X1250" s="99"/>
      <c r="Y1250" s="99"/>
      <c r="Z1250" s="160"/>
      <c r="AE1250" s="150">
        <f>IF(A1250="","",(IFERROR(VLOOKUP(A1250,Projecten!A$4:W$2618,5,FALSE),"niet bekend")))</f>
        <v>1</v>
      </c>
      <c r="AF1250" s="972">
        <f>IF(AE1250="","",(IF(E1250=0,AH1250,(E1250/AE1250*AH1250))))</f>
        <v>190</v>
      </c>
      <c r="AG1250" s="1028">
        <f>IF(A1250="","",(IFERROR(VLOOKUP(A1250,Projecten!A$4:W$2618,23,FALSE),"niet bekend")))</f>
        <v>230.78</v>
      </c>
      <c r="AH1250" s="1028">
        <f>IF(A1250="","",(IFERROR(VLOOKUP(A1250,Projecten!A$4:W$2618,12,FALSE),"niet bekend")))</f>
        <v>190</v>
      </c>
      <c r="AI1250" s="1028">
        <f>IF(AF1250="","",(AH1250-AF1250))</f>
        <v>0</v>
      </c>
    </row>
    <row r="1251" spans="1:35" s="150" customFormat="1" x14ac:dyDescent="0.2">
      <c r="A1251" s="117"/>
      <c r="B1251" s="446"/>
      <c r="C1251" s="117"/>
      <c r="D1251" s="738"/>
      <c r="E1251" s="1002"/>
      <c r="F1251" s="738"/>
      <c r="G1251" s="738"/>
      <c r="H1251" s="738"/>
      <c r="I1251" s="74"/>
      <c r="J1251" s="74"/>
      <c r="K1251" s="74"/>
      <c r="L1251" s="74"/>
      <c r="M1251" s="75"/>
      <c r="N1251" s="75"/>
      <c r="O1251" s="75"/>
      <c r="P1251" s="75"/>
      <c r="Q1251" s="160"/>
      <c r="R1251" s="96"/>
      <c r="S1251" s="75"/>
      <c r="T1251" s="175"/>
      <c r="U1251" s="99"/>
      <c r="V1251" s="99"/>
      <c r="W1251" s="97"/>
      <c r="X1251" s="99"/>
      <c r="Y1251" s="99"/>
      <c r="Z1251" s="160"/>
      <c r="AF1251" s="972"/>
      <c r="AG1251" s="1028"/>
      <c r="AH1251" s="1028"/>
      <c r="AI1251" s="1028"/>
    </row>
    <row r="1252" spans="1:35" s="150" customFormat="1" ht="12.75" customHeight="1" x14ac:dyDescent="0.2">
      <c r="A1252" s="690">
        <v>2016487</v>
      </c>
      <c r="B1252" s="1539">
        <v>120889</v>
      </c>
      <c r="C1252" s="794" t="s">
        <v>1988</v>
      </c>
      <c r="D1252" s="692" t="s">
        <v>1852</v>
      </c>
      <c r="E1252" s="1993">
        <v>0</v>
      </c>
      <c r="F1252" s="692">
        <v>1</v>
      </c>
      <c r="G1252" s="692">
        <v>0</v>
      </c>
      <c r="H1252" s="692">
        <v>0</v>
      </c>
      <c r="I1252" s="75" t="s">
        <v>1737</v>
      </c>
      <c r="J1252" s="75" t="s">
        <v>1737</v>
      </c>
      <c r="K1252" s="75" t="s">
        <v>1737</v>
      </c>
      <c r="L1252" s="75" t="s">
        <v>1737</v>
      </c>
      <c r="M1252" s="75" t="s">
        <v>89</v>
      </c>
      <c r="N1252" s="75" t="s">
        <v>89</v>
      </c>
      <c r="O1252" s="75" t="s">
        <v>89</v>
      </c>
      <c r="P1252" s="75" t="s">
        <v>89</v>
      </c>
      <c r="Q1252" s="160"/>
      <c r="R1252" s="96"/>
      <c r="S1252" s="96">
        <v>40</v>
      </c>
      <c r="T1252" s="175"/>
      <c r="U1252" s="99" t="s">
        <v>1874</v>
      </c>
      <c r="V1252" s="99"/>
      <c r="W1252" s="612">
        <v>1</v>
      </c>
      <c r="X1252" s="99"/>
      <c r="Y1252" s="99"/>
      <c r="Z1252" s="160"/>
      <c r="AE1252" s="150">
        <f>IF(A1252="","",(IFERROR(VLOOKUP(A1252,Projecten!A$4:W$2618,5,FALSE),"niet bekend")))</f>
        <v>1</v>
      </c>
      <c r="AF1252" s="972">
        <f>IF(AE1252="","",(IF(E1252=0,AH1252,(E1252/AE1252*AH1252))))</f>
        <v>575</v>
      </c>
      <c r="AG1252" s="1028">
        <f>IF(A1252="","",(IFERROR(VLOOKUP(A1252,Projecten!A$4:W$2618,23,FALSE),"niet bekend")))</f>
        <v>575</v>
      </c>
      <c r="AH1252" s="1028">
        <f>IF(A1252="","",(IFERROR(VLOOKUP(A1252,Projecten!A$4:W$2618,12,FALSE),"niet bekend")))</f>
        <v>575</v>
      </c>
      <c r="AI1252" s="1028">
        <f>IF(AF1252="","",(AH1252-AF1252))</f>
        <v>0</v>
      </c>
    </row>
    <row r="1253" spans="1:35" s="150" customFormat="1" x14ac:dyDescent="0.2">
      <c r="A1253" s="117"/>
      <c r="B1253" s="1189"/>
      <c r="C1253" s="117"/>
      <c r="D1253" s="738"/>
      <c r="E1253" s="1002"/>
      <c r="F1253" s="738"/>
      <c r="G1253" s="738"/>
      <c r="H1253" s="738"/>
      <c r="I1253" s="75"/>
      <c r="J1253" s="75"/>
      <c r="K1253" s="75"/>
      <c r="L1253" s="75"/>
      <c r="M1253" s="75"/>
      <c r="N1253" s="75"/>
      <c r="O1253" s="75"/>
      <c r="P1253" s="75"/>
      <c r="Q1253" s="160"/>
      <c r="R1253" s="96"/>
      <c r="S1253" s="75"/>
      <c r="T1253" s="175"/>
      <c r="U1253" s="99"/>
      <c r="V1253" s="99"/>
      <c r="W1253" s="97"/>
      <c r="X1253" s="99"/>
      <c r="Y1253" s="99"/>
      <c r="Z1253" s="160"/>
      <c r="AF1253" s="972"/>
      <c r="AG1253" s="1028"/>
      <c r="AH1253" s="1028"/>
      <c r="AI1253" s="1028"/>
    </row>
    <row r="1254" spans="1:35" s="150" customFormat="1" ht="12.75" customHeight="1" x14ac:dyDescent="0.2">
      <c r="A1254" s="117">
        <v>2016443</v>
      </c>
      <c r="B1254" s="446">
        <v>120904</v>
      </c>
      <c r="C1254" s="117" t="s">
        <v>1795</v>
      </c>
      <c r="D1254" s="448" t="s">
        <v>451</v>
      </c>
      <c r="E1254" s="1002">
        <v>1</v>
      </c>
      <c r="F1254" s="448">
        <v>8</v>
      </c>
      <c r="G1254" s="448">
        <v>7</v>
      </c>
      <c r="H1254" s="448">
        <v>3</v>
      </c>
      <c r="I1254" s="74" t="s">
        <v>89</v>
      </c>
      <c r="J1254" s="76" t="s">
        <v>1737</v>
      </c>
      <c r="K1254" s="76" t="s">
        <v>1737</v>
      </c>
      <c r="L1254" s="76" t="s">
        <v>1737</v>
      </c>
      <c r="M1254" s="75" t="s">
        <v>89</v>
      </c>
      <c r="N1254" s="75" t="s">
        <v>89</v>
      </c>
      <c r="O1254" s="75" t="s">
        <v>89</v>
      </c>
      <c r="P1254" s="75" t="s">
        <v>89</v>
      </c>
      <c r="Q1254" s="160"/>
      <c r="R1254" s="96"/>
      <c r="S1254" s="96">
        <v>41</v>
      </c>
      <c r="T1254" s="175"/>
      <c r="U1254" s="99" t="s">
        <v>934</v>
      </c>
      <c r="V1254" s="99" t="s">
        <v>1938</v>
      </c>
      <c r="W1254" s="612">
        <v>20</v>
      </c>
      <c r="X1254" s="99"/>
      <c r="Y1254" s="99"/>
      <c r="Z1254" s="160"/>
      <c r="AE1254" s="150">
        <f>IF(A1254="","",(IFERROR(VLOOKUP(A1254,Projecten!A$4:W$2618,5,FALSE),"niet bekend")))</f>
        <v>1</v>
      </c>
      <c r="AF1254" s="972">
        <f>IF(AE1254="","",(IF(E1254=0,AH1254,(E1254/AE1254*AH1254))))</f>
        <v>2591.71</v>
      </c>
      <c r="AG1254" s="1028">
        <f>IF(A1254="","",(IFERROR(VLOOKUP(A1254,Projecten!A$4:W$2618,23,FALSE),"niet bekend")))</f>
        <v>2591.71</v>
      </c>
      <c r="AH1254" s="1028">
        <f>IF(A1254="","",(IFERROR(VLOOKUP(A1254,Projecten!A$4:W$2618,12,FALSE),"niet bekend")))</f>
        <v>2591.71</v>
      </c>
      <c r="AI1254" s="1028">
        <f>IF(AF1254="","",(AH1254-AF1254))</f>
        <v>0</v>
      </c>
    </row>
    <row r="1255" spans="1:35" s="150" customFormat="1" ht="12.75" customHeight="1" x14ac:dyDescent="0.2">
      <c r="A1255" s="117">
        <v>2016444</v>
      </c>
      <c r="B1255" s="446">
        <v>120904</v>
      </c>
      <c r="C1255" s="117" t="s">
        <v>1796</v>
      </c>
      <c r="D1255" s="448" t="s">
        <v>451</v>
      </c>
      <c r="E1255" s="1002">
        <v>1</v>
      </c>
      <c r="F1255" s="448">
        <v>8</v>
      </c>
      <c r="G1255" s="448">
        <v>7</v>
      </c>
      <c r="H1255" s="448">
        <v>3</v>
      </c>
      <c r="I1255" s="74" t="s">
        <v>89</v>
      </c>
      <c r="J1255" s="76" t="s">
        <v>1737</v>
      </c>
      <c r="K1255" s="76" t="s">
        <v>1737</v>
      </c>
      <c r="L1255" s="76" t="s">
        <v>1737</v>
      </c>
      <c r="M1255" s="75" t="s">
        <v>89</v>
      </c>
      <c r="N1255" s="75" t="s">
        <v>89</v>
      </c>
      <c r="O1255" s="75" t="s">
        <v>89</v>
      </c>
      <c r="P1255" s="75" t="s">
        <v>89</v>
      </c>
      <c r="Q1255" s="160"/>
      <c r="R1255" s="96"/>
      <c r="S1255" s="96">
        <v>41</v>
      </c>
      <c r="T1255" s="175"/>
      <c r="U1255" s="99" t="s">
        <v>934</v>
      </c>
      <c r="V1255" s="99" t="s">
        <v>1938</v>
      </c>
      <c r="W1255" s="612">
        <v>20</v>
      </c>
      <c r="X1255" s="99"/>
      <c r="Y1255" s="99"/>
      <c r="Z1255" s="160"/>
      <c r="AE1255" s="150">
        <f>IF(A1255="","",(IFERROR(VLOOKUP(A1255,Projecten!A$4:W$2618,5,FALSE),"niet bekend")))</f>
        <v>1</v>
      </c>
      <c r="AF1255" s="972">
        <f>IF(AE1255="","",(IF(E1255=0,AH1255,(E1255/AE1255*AH1255))))</f>
        <v>2591.71</v>
      </c>
      <c r="AG1255" s="1028">
        <f>IF(A1255="","",(IFERROR(VLOOKUP(A1255,Projecten!A$4:W$2618,23,FALSE),"niet bekend")))</f>
        <v>2591.71</v>
      </c>
      <c r="AH1255" s="1028">
        <f>IF(A1255="","",(IFERROR(VLOOKUP(A1255,Projecten!A$4:W$2618,12,FALSE),"niet bekend")))</f>
        <v>2591.71</v>
      </c>
      <c r="AI1255" s="1028">
        <f>IF(AF1255="","",(AH1255-AF1255))</f>
        <v>0</v>
      </c>
    </row>
    <row r="1256" spans="1:35" s="150" customFormat="1" ht="12.75" customHeight="1" x14ac:dyDescent="0.2">
      <c r="A1256" s="117">
        <v>2016445</v>
      </c>
      <c r="B1256" s="446">
        <v>120905</v>
      </c>
      <c r="C1256" s="117" t="s">
        <v>1797</v>
      </c>
      <c r="D1256" s="448" t="s">
        <v>451</v>
      </c>
      <c r="E1256" s="1002">
        <v>3</v>
      </c>
      <c r="F1256" s="448">
        <v>6</v>
      </c>
      <c r="G1256" s="448">
        <v>3</v>
      </c>
      <c r="H1256" s="448">
        <v>3</v>
      </c>
      <c r="I1256" s="74" t="s">
        <v>89</v>
      </c>
      <c r="J1256" s="76" t="s">
        <v>1737</v>
      </c>
      <c r="K1256" s="76" t="s">
        <v>1737</v>
      </c>
      <c r="L1256" s="76" t="s">
        <v>1737</v>
      </c>
      <c r="M1256" s="75" t="s">
        <v>89</v>
      </c>
      <c r="N1256" s="75" t="s">
        <v>89</v>
      </c>
      <c r="O1256" s="75" t="s">
        <v>89</v>
      </c>
      <c r="P1256" s="75" t="s">
        <v>89</v>
      </c>
      <c r="Q1256" s="160"/>
      <c r="R1256" s="96"/>
      <c r="S1256" s="96">
        <v>41</v>
      </c>
      <c r="T1256" s="175"/>
      <c r="U1256" s="99" t="s">
        <v>934</v>
      </c>
      <c r="V1256" s="99" t="s">
        <v>1938</v>
      </c>
      <c r="W1256" s="612">
        <v>15</v>
      </c>
      <c r="X1256" s="99"/>
      <c r="Y1256" s="99"/>
      <c r="Z1256" s="160"/>
      <c r="AE1256" s="150">
        <f>IF(A1256="","",(IFERROR(VLOOKUP(A1256,Projecten!A$4:W$2618,5,FALSE),"niet bekend")))</f>
        <v>3</v>
      </c>
      <c r="AF1256" s="972">
        <f>IF(AE1256="","",(IF(E1256=0,AH1256,(E1256/AE1256*AH1256))))</f>
        <v>2478</v>
      </c>
      <c r="AG1256" s="1028">
        <f>IF(A1256="","",(IFERROR(VLOOKUP(A1256,Projecten!A$4:W$2618,23,FALSE),"niet bekend")))</f>
        <v>2478</v>
      </c>
      <c r="AH1256" s="1028">
        <f>IF(A1256="","",(IFERROR(VLOOKUP(A1256,Projecten!A$4:W$2618,12,FALSE),"niet bekend")))</f>
        <v>2478</v>
      </c>
      <c r="AI1256" s="1028">
        <f>IF(AF1256="","",(AH1256-AF1256))</f>
        <v>0</v>
      </c>
    </row>
    <row r="1257" spans="1:35" s="150" customFormat="1" ht="12.75" customHeight="1" x14ac:dyDescent="0.2">
      <c r="A1257" s="117"/>
      <c r="B1257" s="446"/>
      <c r="C1257" s="117"/>
      <c r="D1257" s="448"/>
      <c r="E1257" s="1002"/>
      <c r="F1257" s="448"/>
      <c r="G1257" s="448"/>
      <c r="H1257" s="448"/>
      <c r="I1257" s="74"/>
      <c r="J1257" s="76"/>
      <c r="K1257" s="76"/>
      <c r="L1257" s="76"/>
      <c r="M1257" s="75"/>
      <c r="N1257" s="75"/>
      <c r="O1257" s="75"/>
      <c r="P1257" s="75"/>
      <c r="Q1257" s="160"/>
      <c r="R1257" s="96"/>
      <c r="S1257" s="96"/>
      <c r="T1257" s="175"/>
      <c r="U1257" s="99"/>
      <c r="V1257" s="99"/>
      <c r="W1257" s="612"/>
      <c r="X1257" s="99"/>
      <c r="Y1257" s="99"/>
      <c r="Z1257" s="160"/>
      <c r="AF1257" s="972"/>
      <c r="AG1257" s="1028"/>
      <c r="AH1257" s="1028"/>
      <c r="AI1257" s="1028"/>
    </row>
    <row r="1258" spans="1:35" s="150" customFormat="1" ht="12.75" customHeight="1" x14ac:dyDescent="0.2">
      <c r="A1258" s="117">
        <v>2016429</v>
      </c>
      <c r="B1258" s="1189">
        <v>120897</v>
      </c>
      <c r="C1258" s="117" t="s">
        <v>1777</v>
      </c>
      <c r="D1258" s="448" t="s">
        <v>489</v>
      </c>
      <c r="E1258" s="1002">
        <v>2</v>
      </c>
      <c r="F1258" s="448">
        <v>14</v>
      </c>
      <c r="G1258" s="448">
        <v>12</v>
      </c>
      <c r="H1258" s="448">
        <v>4</v>
      </c>
      <c r="I1258" s="74" t="s">
        <v>89</v>
      </c>
      <c r="J1258" s="74" t="s">
        <v>89</v>
      </c>
      <c r="K1258" s="76" t="s">
        <v>1737</v>
      </c>
      <c r="L1258" s="76" t="s">
        <v>1737</v>
      </c>
      <c r="M1258" s="74" t="s">
        <v>89</v>
      </c>
      <c r="N1258" s="74" t="s">
        <v>89</v>
      </c>
      <c r="O1258" s="74" t="s">
        <v>89</v>
      </c>
      <c r="P1258" s="74" t="s">
        <v>89</v>
      </c>
      <c r="Q1258" s="160"/>
      <c r="R1258" s="96"/>
      <c r="S1258" s="96">
        <v>41</v>
      </c>
      <c r="T1258" s="175"/>
      <c r="U1258" s="99"/>
      <c r="W1258" s="97">
        <v>26</v>
      </c>
      <c r="X1258" s="99"/>
      <c r="Y1258" s="99"/>
      <c r="Z1258" s="160"/>
      <c r="AE1258" s="150">
        <f>IF(A1258="","",(IFERROR(VLOOKUP(A1258,Projecten!A$4:W$2618,5,FALSE),"niet bekend")))</f>
        <v>2</v>
      </c>
      <c r="AF1258" s="972">
        <f t="shared" ref="AF1258:AF1267" si="132">IF(AE1258="","",(IF(E1258=0,AH1258,(E1258/AE1258*AH1258))))</f>
        <v>3836.02</v>
      </c>
      <c r="AG1258" s="1028">
        <f>IF(A1258="","",(IFERROR(VLOOKUP(A1258,Projecten!A$4:W$2618,23,FALSE),"niet bekend")))</f>
        <v>3836.02</v>
      </c>
      <c r="AH1258" s="1028">
        <f>IF(A1258="","",(IFERROR(VLOOKUP(A1258,Projecten!A$4:W$2618,12,FALSE),"niet bekend")))</f>
        <v>3836.02</v>
      </c>
      <c r="AI1258" s="1028">
        <f t="shared" ref="AI1258:AI1267" si="133">IF(AF1258="","",(AH1258-AF1258))</f>
        <v>0</v>
      </c>
    </row>
    <row r="1259" spans="1:35" s="150" customFormat="1" ht="12.75" customHeight="1" x14ac:dyDescent="0.2">
      <c r="A1259" s="690">
        <v>2016502</v>
      </c>
      <c r="B1259" s="1189">
        <v>120901</v>
      </c>
      <c r="C1259" s="690" t="s">
        <v>1877</v>
      </c>
      <c r="D1259" s="692" t="s">
        <v>489</v>
      </c>
      <c r="E1259" s="1993">
        <v>1</v>
      </c>
      <c r="F1259" s="692">
        <v>8</v>
      </c>
      <c r="G1259" s="692">
        <v>5</v>
      </c>
      <c r="H1259" s="692">
        <v>3</v>
      </c>
      <c r="I1259" s="74" t="s">
        <v>89</v>
      </c>
      <c r="J1259" s="76" t="s">
        <v>1737</v>
      </c>
      <c r="K1259" s="76" t="s">
        <v>1737</v>
      </c>
      <c r="L1259" s="76" t="s">
        <v>1737</v>
      </c>
      <c r="M1259" s="74" t="s">
        <v>89</v>
      </c>
      <c r="N1259" s="74" t="s">
        <v>89</v>
      </c>
      <c r="O1259" s="74" t="s">
        <v>89</v>
      </c>
      <c r="P1259" s="74" t="s">
        <v>89</v>
      </c>
      <c r="Q1259" s="160"/>
      <c r="R1259" s="96"/>
      <c r="S1259" s="96">
        <v>41</v>
      </c>
      <c r="T1259" s="175"/>
      <c r="U1259" s="99" t="s">
        <v>681</v>
      </c>
      <c r="W1259" s="97">
        <v>17</v>
      </c>
      <c r="X1259" s="99"/>
      <c r="Y1259" s="99"/>
      <c r="Z1259" s="160"/>
      <c r="AE1259" s="150">
        <f>IF(A1259="","",(IFERROR(VLOOKUP(A1259,Projecten!A$4:W$2618,5,FALSE),"niet bekend")))</f>
        <v>1</v>
      </c>
      <c r="AF1259" s="972">
        <f t="shared" si="132"/>
        <v>2361.21</v>
      </c>
      <c r="AG1259" s="1028">
        <f>IF(A1259="","",(IFERROR(VLOOKUP(A1259,Projecten!A$4:W$2618,23,FALSE),"niet bekend")))</f>
        <v>2361.21</v>
      </c>
      <c r="AH1259" s="1028">
        <f>IF(A1259="","",(IFERROR(VLOOKUP(A1259,Projecten!A$4:W$2618,12,FALSE),"niet bekend")))</f>
        <v>2361.21</v>
      </c>
      <c r="AI1259" s="1028">
        <f t="shared" si="133"/>
        <v>0</v>
      </c>
    </row>
    <row r="1260" spans="1:35" s="150" customFormat="1" ht="12.75" customHeight="1" x14ac:dyDescent="0.2">
      <c r="A1260" s="117">
        <v>2016494</v>
      </c>
      <c r="B1260" s="1189">
        <v>120899</v>
      </c>
      <c r="C1260" s="117" t="s">
        <v>1865</v>
      </c>
      <c r="D1260" s="448" t="s">
        <v>489</v>
      </c>
      <c r="E1260" s="1002">
        <v>1</v>
      </c>
      <c r="F1260" s="448">
        <v>1</v>
      </c>
      <c r="G1260" s="448">
        <v>0</v>
      </c>
      <c r="H1260" s="448">
        <v>1</v>
      </c>
      <c r="I1260" s="74" t="s">
        <v>89</v>
      </c>
      <c r="J1260" s="74" t="s">
        <v>1737</v>
      </c>
      <c r="K1260" s="74" t="s">
        <v>1737</v>
      </c>
      <c r="L1260" s="74" t="s">
        <v>1737</v>
      </c>
      <c r="M1260" s="75" t="s">
        <v>89</v>
      </c>
      <c r="N1260" s="75" t="s">
        <v>89</v>
      </c>
      <c r="O1260" s="75" t="s">
        <v>89</v>
      </c>
      <c r="P1260" s="75" t="s">
        <v>89</v>
      </c>
      <c r="Q1260" s="160"/>
      <c r="R1260" s="96"/>
      <c r="S1260" s="96">
        <v>42</v>
      </c>
      <c r="T1260" s="175"/>
      <c r="U1260" s="99" t="s">
        <v>681</v>
      </c>
      <c r="V1260" s="99"/>
      <c r="W1260" s="612">
        <v>3.75</v>
      </c>
      <c r="X1260" s="99"/>
      <c r="Y1260" s="99"/>
      <c r="Z1260" s="160"/>
      <c r="AE1260" s="150">
        <f>IF(A1260="","",(IFERROR(VLOOKUP(A1260,Projecten!A$4:W$2618,5,FALSE),"niet bekend")))</f>
        <v>1</v>
      </c>
      <c r="AF1260" s="972">
        <f t="shared" si="132"/>
        <v>500.85</v>
      </c>
      <c r="AG1260" s="1028">
        <f>IF(A1260="","",(IFERROR(VLOOKUP(A1260,Projecten!A$4:W$2618,23,FALSE),"niet bekend")))</f>
        <v>500.85</v>
      </c>
      <c r="AH1260" s="1028">
        <f>IF(A1260="","",(IFERROR(VLOOKUP(A1260,Projecten!A$4:W$2618,12,FALSE),"niet bekend")))</f>
        <v>500.85</v>
      </c>
      <c r="AI1260" s="1028">
        <f t="shared" si="133"/>
        <v>0</v>
      </c>
    </row>
    <row r="1261" spans="1:35" s="150" customFormat="1" ht="12.75" customHeight="1" x14ac:dyDescent="0.2">
      <c r="A1261" s="117">
        <v>2016493</v>
      </c>
      <c r="B1261" s="1189">
        <v>120899</v>
      </c>
      <c r="C1261" s="117" t="s">
        <v>1863</v>
      </c>
      <c r="D1261" s="448" t="s">
        <v>489</v>
      </c>
      <c r="E1261" s="1002">
        <v>1</v>
      </c>
      <c r="F1261" s="448">
        <v>1</v>
      </c>
      <c r="G1261" s="448">
        <v>0</v>
      </c>
      <c r="H1261" s="448">
        <v>1</v>
      </c>
      <c r="I1261" s="74" t="s">
        <v>89</v>
      </c>
      <c r="J1261" s="74" t="s">
        <v>1737</v>
      </c>
      <c r="K1261" s="74" t="s">
        <v>1737</v>
      </c>
      <c r="L1261" s="74" t="s">
        <v>1737</v>
      </c>
      <c r="M1261" s="75" t="s">
        <v>89</v>
      </c>
      <c r="N1261" s="75" t="s">
        <v>89</v>
      </c>
      <c r="O1261" s="75" t="s">
        <v>89</v>
      </c>
      <c r="P1261" s="75" t="s">
        <v>89</v>
      </c>
      <c r="Q1261" s="160"/>
      <c r="R1261" s="96"/>
      <c r="S1261" s="96">
        <v>42</v>
      </c>
      <c r="T1261" s="175"/>
      <c r="U1261" s="99" t="s">
        <v>681</v>
      </c>
      <c r="V1261" s="99"/>
      <c r="W1261" s="612">
        <v>3.75</v>
      </c>
      <c r="X1261" s="99"/>
      <c r="Y1261" s="99"/>
      <c r="Z1261" s="160"/>
      <c r="AE1261" s="150">
        <f>IF(A1261="","",(IFERROR(VLOOKUP(A1261,Projecten!A$4:W$2618,5,FALSE),"niet bekend")))</f>
        <v>1</v>
      </c>
      <c r="AF1261" s="972">
        <f t="shared" si="132"/>
        <v>500.85</v>
      </c>
      <c r="AG1261" s="1028">
        <f>IF(A1261="","",(IFERROR(VLOOKUP(A1261,Projecten!A$4:W$2618,23,FALSE),"niet bekend")))</f>
        <v>500.85</v>
      </c>
      <c r="AH1261" s="1028">
        <f>IF(A1261="","",(IFERROR(VLOOKUP(A1261,Projecten!A$4:W$2618,12,FALSE),"niet bekend")))</f>
        <v>500.85</v>
      </c>
      <c r="AI1261" s="1028">
        <f t="shared" si="133"/>
        <v>0</v>
      </c>
    </row>
    <row r="1262" spans="1:35" s="150" customFormat="1" ht="12.75" customHeight="1" x14ac:dyDescent="0.2">
      <c r="A1262" s="117">
        <v>2016491</v>
      </c>
      <c r="B1262" s="1189">
        <v>120897</v>
      </c>
      <c r="C1262" s="117" t="s">
        <v>1862</v>
      </c>
      <c r="D1262" s="448" t="s">
        <v>489</v>
      </c>
      <c r="E1262" s="1002">
        <v>1</v>
      </c>
      <c r="F1262" s="448">
        <v>1</v>
      </c>
      <c r="G1262" s="448">
        <v>0</v>
      </c>
      <c r="H1262" s="448">
        <v>1</v>
      </c>
      <c r="I1262" s="74" t="s">
        <v>89</v>
      </c>
      <c r="J1262" s="74" t="s">
        <v>1737</v>
      </c>
      <c r="K1262" s="74" t="s">
        <v>1737</v>
      </c>
      <c r="L1262" s="74" t="s">
        <v>1737</v>
      </c>
      <c r="M1262" s="75" t="s">
        <v>89</v>
      </c>
      <c r="N1262" s="75" t="s">
        <v>89</v>
      </c>
      <c r="O1262" s="75" t="s">
        <v>89</v>
      </c>
      <c r="P1262" s="75" t="s">
        <v>89</v>
      </c>
      <c r="Q1262" s="160"/>
      <c r="R1262" s="96"/>
      <c r="S1262" s="96">
        <v>42</v>
      </c>
      <c r="T1262" s="175"/>
      <c r="U1262" s="99" t="s">
        <v>681</v>
      </c>
      <c r="V1262" s="99"/>
      <c r="W1262" s="612">
        <v>3.75</v>
      </c>
      <c r="X1262" s="99"/>
      <c r="Y1262" s="99"/>
      <c r="Z1262" s="160"/>
      <c r="AE1262" s="150">
        <f>IF(A1262="","",(IFERROR(VLOOKUP(A1262,Projecten!A$4:W$2618,5,FALSE),"niet bekend")))</f>
        <v>1</v>
      </c>
      <c r="AF1262" s="972">
        <f t="shared" si="132"/>
        <v>500.85</v>
      </c>
      <c r="AG1262" s="1028">
        <f>IF(A1262="","",(IFERROR(VLOOKUP(A1262,Projecten!A$4:W$2618,23,FALSE),"niet bekend")))</f>
        <v>500.85</v>
      </c>
      <c r="AH1262" s="1028">
        <f>IF(A1262="","",(IFERROR(VLOOKUP(A1262,Projecten!A$4:W$2618,12,FALSE),"niet bekend")))</f>
        <v>500.85</v>
      </c>
      <c r="AI1262" s="1028">
        <f t="shared" si="133"/>
        <v>0</v>
      </c>
    </row>
    <row r="1263" spans="1:35" s="150" customFormat="1" ht="12.75" customHeight="1" x14ac:dyDescent="0.2">
      <c r="A1263" s="117">
        <v>2016492</v>
      </c>
      <c r="B1263" s="1189">
        <v>120897</v>
      </c>
      <c r="C1263" s="117" t="s">
        <v>1864</v>
      </c>
      <c r="D1263" s="448" t="s">
        <v>489</v>
      </c>
      <c r="E1263" s="1002">
        <v>1</v>
      </c>
      <c r="F1263" s="448">
        <v>1</v>
      </c>
      <c r="G1263" s="448">
        <v>0</v>
      </c>
      <c r="H1263" s="448">
        <v>1</v>
      </c>
      <c r="I1263" s="74" t="s">
        <v>89</v>
      </c>
      <c r="J1263" s="74" t="s">
        <v>1737</v>
      </c>
      <c r="K1263" s="74" t="s">
        <v>1737</v>
      </c>
      <c r="L1263" s="74" t="s">
        <v>1737</v>
      </c>
      <c r="M1263" s="75" t="s">
        <v>89</v>
      </c>
      <c r="N1263" s="75" t="s">
        <v>89</v>
      </c>
      <c r="O1263" s="75" t="s">
        <v>89</v>
      </c>
      <c r="P1263" s="75" t="s">
        <v>89</v>
      </c>
      <c r="Q1263" s="160"/>
      <c r="R1263" s="96"/>
      <c r="S1263" s="96">
        <v>42</v>
      </c>
      <c r="T1263" s="175"/>
      <c r="U1263" s="99" t="s">
        <v>681</v>
      </c>
      <c r="V1263" s="99"/>
      <c r="W1263" s="612">
        <v>3.75</v>
      </c>
      <c r="X1263" s="99"/>
      <c r="Y1263" s="99"/>
      <c r="Z1263" s="160"/>
      <c r="AE1263" s="150">
        <f>IF(A1263="","",(IFERROR(VLOOKUP(A1263,Projecten!A$4:W$2618,5,FALSE),"niet bekend")))</f>
        <v>1</v>
      </c>
      <c r="AF1263" s="972">
        <f t="shared" si="132"/>
        <v>500.85</v>
      </c>
      <c r="AG1263" s="1028">
        <f>IF(A1263="","",(IFERROR(VLOOKUP(A1263,Projecten!A$4:W$2618,23,FALSE),"niet bekend")))</f>
        <v>500.85</v>
      </c>
      <c r="AH1263" s="1028">
        <f>IF(A1263="","",(IFERROR(VLOOKUP(A1263,Projecten!A$4:W$2618,12,FALSE),"niet bekend")))</f>
        <v>500.85</v>
      </c>
      <c r="AI1263" s="1028">
        <f t="shared" si="133"/>
        <v>0</v>
      </c>
    </row>
    <row r="1264" spans="1:35" s="150" customFormat="1" ht="12.75" customHeight="1" x14ac:dyDescent="0.2">
      <c r="A1264" s="117">
        <v>2016484</v>
      </c>
      <c r="B1264" s="1189">
        <v>120897</v>
      </c>
      <c r="C1264" s="117" t="s">
        <v>1847</v>
      </c>
      <c r="D1264" s="448" t="s">
        <v>489</v>
      </c>
      <c r="E1264" s="1002">
        <v>1</v>
      </c>
      <c r="F1264" s="448">
        <v>2</v>
      </c>
      <c r="G1264" s="448">
        <v>1</v>
      </c>
      <c r="H1264" s="448">
        <v>1</v>
      </c>
      <c r="I1264" s="74" t="s">
        <v>89</v>
      </c>
      <c r="J1264" s="74" t="s">
        <v>1737</v>
      </c>
      <c r="K1264" s="74" t="s">
        <v>1737</v>
      </c>
      <c r="L1264" s="74" t="s">
        <v>1737</v>
      </c>
      <c r="M1264" s="74" t="s">
        <v>89</v>
      </c>
      <c r="N1264" s="74" t="s">
        <v>89</v>
      </c>
      <c r="O1264" s="74" t="s">
        <v>89</v>
      </c>
      <c r="P1264" s="74" t="s">
        <v>89</v>
      </c>
      <c r="Q1264" s="160"/>
      <c r="R1264" s="96"/>
      <c r="S1264" s="96">
        <v>41</v>
      </c>
      <c r="T1264" s="175"/>
      <c r="U1264" s="99" t="s">
        <v>681</v>
      </c>
      <c r="W1264" s="97">
        <v>5.6</v>
      </c>
      <c r="X1264" s="99"/>
      <c r="Y1264" s="99"/>
      <c r="Z1264" s="160"/>
      <c r="AE1264" s="150">
        <f>IF(A1264="","",(IFERROR(VLOOKUP(A1264,Projecten!A$4:W$2618,5,FALSE),"niet bekend")))</f>
        <v>1</v>
      </c>
      <c r="AF1264" s="972">
        <f t="shared" si="132"/>
        <v>661.52</v>
      </c>
      <c r="AG1264" s="1028">
        <f>IF(A1264="","",(IFERROR(VLOOKUP(A1264,Projecten!A$4:W$2618,23,FALSE),"niet bekend")))</f>
        <v>661.52</v>
      </c>
      <c r="AH1264" s="1028">
        <f>IF(A1264="","",(IFERROR(VLOOKUP(A1264,Projecten!A$4:W$2618,12,FALSE),"niet bekend")))</f>
        <v>661.52</v>
      </c>
      <c r="AI1264" s="1028">
        <f t="shared" si="133"/>
        <v>0</v>
      </c>
    </row>
    <row r="1265" spans="1:35" s="150" customFormat="1" ht="12.75" customHeight="1" x14ac:dyDescent="0.2">
      <c r="A1265" s="690">
        <v>2016500</v>
      </c>
      <c r="B1265" s="1189">
        <v>120901</v>
      </c>
      <c r="C1265" s="690" t="s">
        <v>1875</v>
      </c>
      <c r="D1265" s="692" t="s">
        <v>489</v>
      </c>
      <c r="E1265" s="1993">
        <v>1</v>
      </c>
      <c r="F1265" s="692">
        <v>8</v>
      </c>
      <c r="G1265" s="692">
        <v>5</v>
      </c>
      <c r="H1265" s="692">
        <v>3</v>
      </c>
      <c r="I1265" s="74" t="s">
        <v>89</v>
      </c>
      <c r="J1265" s="74" t="s">
        <v>89</v>
      </c>
      <c r="K1265" s="76" t="s">
        <v>1737</v>
      </c>
      <c r="L1265" s="76" t="s">
        <v>1737</v>
      </c>
      <c r="M1265" s="74" t="s">
        <v>89</v>
      </c>
      <c r="N1265" s="74" t="s">
        <v>89</v>
      </c>
      <c r="O1265" s="74" t="s">
        <v>89</v>
      </c>
      <c r="P1265" s="74" t="s">
        <v>89</v>
      </c>
      <c r="Q1265" s="160"/>
      <c r="R1265" s="96"/>
      <c r="S1265" s="96">
        <v>41</v>
      </c>
      <c r="T1265" s="175"/>
      <c r="U1265" s="99" t="s">
        <v>681</v>
      </c>
      <c r="W1265" s="97">
        <v>18.2</v>
      </c>
      <c r="X1265" s="99"/>
      <c r="Y1265" s="99"/>
      <c r="Z1265" s="160"/>
      <c r="AE1265" s="150">
        <f>IF(A1265="","",(IFERROR(VLOOKUP(A1265,Projecten!A$4:W$2618,5,FALSE),"niet bekend")))</f>
        <v>1</v>
      </c>
      <c r="AF1265" s="972">
        <f t="shared" si="132"/>
        <v>2434.65</v>
      </c>
      <c r="AG1265" s="1028">
        <f>IF(A1265="","",(IFERROR(VLOOKUP(A1265,Projecten!A$4:W$2618,23,FALSE),"niet bekend")))</f>
        <v>2434.65</v>
      </c>
      <c r="AH1265" s="1028">
        <f>IF(A1265="","",(IFERROR(VLOOKUP(A1265,Projecten!A$4:W$2618,12,FALSE),"niet bekend")))</f>
        <v>2434.65</v>
      </c>
      <c r="AI1265" s="1028">
        <f t="shared" si="133"/>
        <v>0</v>
      </c>
    </row>
    <row r="1266" spans="1:35" s="150" customFormat="1" ht="12.75" customHeight="1" x14ac:dyDescent="0.2">
      <c r="A1266" s="117">
        <v>2016422</v>
      </c>
      <c r="B1266" s="799">
        <v>120890</v>
      </c>
      <c r="C1266" s="117" t="s">
        <v>1766</v>
      </c>
      <c r="D1266" s="448" t="s">
        <v>489</v>
      </c>
      <c r="E1266" s="1002">
        <v>3</v>
      </c>
      <c r="F1266" s="448">
        <v>21</v>
      </c>
      <c r="G1266" s="448">
        <v>18</v>
      </c>
      <c r="H1266" s="448">
        <v>6</v>
      </c>
      <c r="I1266" s="74" t="s">
        <v>89</v>
      </c>
      <c r="J1266" s="74" t="s">
        <v>89</v>
      </c>
      <c r="K1266" s="75" t="s">
        <v>1737</v>
      </c>
      <c r="L1266" s="75" t="s">
        <v>1737</v>
      </c>
      <c r="M1266" s="75" t="s">
        <v>89</v>
      </c>
      <c r="N1266" s="75" t="s">
        <v>89</v>
      </c>
      <c r="O1266" s="75" t="s">
        <v>89</v>
      </c>
      <c r="P1266" s="75" t="s">
        <v>89</v>
      </c>
      <c r="Q1266" s="160"/>
      <c r="R1266" s="96"/>
      <c r="S1266" s="96">
        <v>40</v>
      </c>
      <c r="T1266" s="175"/>
      <c r="U1266" s="99" t="s">
        <v>681</v>
      </c>
      <c r="V1266" s="99"/>
      <c r="W1266" s="612">
        <v>46.5</v>
      </c>
      <c r="X1266" s="99"/>
      <c r="Y1266" s="99"/>
      <c r="Z1266" s="160"/>
      <c r="AE1266" s="150">
        <f>IF(A1266="","",(IFERROR(VLOOKUP(A1266,Projecten!A$4:W$2618,5,FALSE),"niet bekend")))</f>
        <v>3</v>
      </c>
      <c r="AF1266" s="972">
        <f t="shared" si="132"/>
        <v>5631.2</v>
      </c>
      <c r="AG1266" s="1028">
        <f>IF(A1266="","",(IFERROR(VLOOKUP(A1266,Projecten!A$4:W$2618,23,FALSE),"niet bekend")))</f>
        <v>5631.2</v>
      </c>
      <c r="AH1266" s="1028">
        <f>IF(A1266="","",(IFERROR(VLOOKUP(A1266,Projecten!A$4:W$2618,12,FALSE),"niet bekend")))</f>
        <v>5631.2</v>
      </c>
      <c r="AI1266" s="1028">
        <f t="shared" si="133"/>
        <v>0</v>
      </c>
    </row>
    <row r="1267" spans="1:35" s="150" customFormat="1" x14ac:dyDescent="0.2">
      <c r="A1267" s="742">
        <v>2016562</v>
      </c>
      <c r="B1267" s="446">
        <v>120902</v>
      </c>
      <c r="C1267" s="117" t="s">
        <v>2000</v>
      </c>
      <c r="D1267" s="738" t="s">
        <v>489</v>
      </c>
      <c r="E1267" s="1002">
        <v>1</v>
      </c>
      <c r="F1267" s="738">
        <v>1</v>
      </c>
      <c r="G1267" s="738">
        <v>0</v>
      </c>
      <c r="H1267" s="738">
        <v>0</v>
      </c>
      <c r="I1267" s="74" t="s">
        <v>1737</v>
      </c>
      <c r="J1267" s="74" t="s">
        <v>1737</v>
      </c>
      <c r="K1267" s="74" t="s">
        <v>1737</v>
      </c>
      <c r="L1267" s="74" t="s">
        <v>1737</v>
      </c>
      <c r="M1267" s="75" t="s">
        <v>89</v>
      </c>
      <c r="N1267" s="75" t="s">
        <v>89</v>
      </c>
      <c r="O1267" s="75" t="s">
        <v>89</v>
      </c>
      <c r="P1267" s="75" t="s">
        <v>89</v>
      </c>
      <c r="Q1267" s="160"/>
      <c r="R1267" s="96"/>
      <c r="S1267" s="75"/>
      <c r="T1267" s="175"/>
      <c r="U1267" s="99"/>
      <c r="V1267" s="99"/>
      <c r="W1267" s="97">
        <v>1</v>
      </c>
      <c r="X1267" s="99"/>
      <c r="Y1267" s="99"/>
      <c r="Z1267" s="160"/>
      <c r="AE1267" s="150">
        <f>IF(A1267="","",(IFERROR(VLOOKUP(A1267,Projecten!A$4:W$2618,5,FALSE),"niet bekend")))</f>
        <v>1</v>
      </c>
      <c r="AF1267" s="972">
        <f t="shared" si="132"/>
        <v>80.7</v>
      </c>
      <c r="AG1267" s="1028">
        <f>IF(A1267="","",(IFERROR(VLOOKUP(A1267,Projecten!A$4:W$2618,23,FALSE),"niet bekend")))</f>
        <v>80.7</v>
      </c>
      <c r="AH1267" s="1028">
        <f>IF(A1267="","",(IFERROR(VLOOKUP(A1267,Projecten!A$4:W$2618,12,FALSE),"niet bekend")))</f>
        <v>80.7</v>
      </c>
      <c r="AI1267" s="1028">
        <f t="shared" si="133"/>
        <v>0</v>
      </c>
    </row>
    <row r="1268" spans="1:35" s="150" customFormat="1" ht="12.75" customHeight="1" x14ac:dyDescent="0.2">
      <c r="A1268" s="160"/>
      <c r="B1268" s="1495"/>
      <c r="C1268" s="215"/>
      <c r="D1268" s="215"/>
      <c r="E1268" s="75"/>
      <c r="F1268" s="99"/>
      <c r="G1268" s="99"/>
      <c r="H1268" s="99"/>
      <c r="I1268" s="75"/>
      <c r="J1268" s="75"/>
      <c r="K1268" s="75"/>
      <c r="L1268" s="75"/>
      <c r="M1268" s="75"/>
      <c r="N1268" s="75"/>
      <c r="O1268" s="75"/>
      <c r="P1268" s="75"/>
      <c r="Q1268" s="160"/>
      <c r="R1268" s="96"/>
      <c r="S1268" s="96"/>
      <c r="T1268" s="175"/>
      <c r="U1268" s="99"/>
      <c r="V1268" s="99"/>
      <c r="W1268" s="97"/>
      <c r="X1268" s="99"/>
      <c r="Y1268" s="164"/>
      <c r="Z1268" s="160"/>
      <c r="AF1268" s="972"/>
      <c r="AG1268" s="1028"/>
      <c r="AH1268" s="1028"/>
      <c r="AI1268" s="1028"/>
    </row>
    <row r="1269" spans="1:35" s="38" customFormat="1" ht="12.75" customHeight="1" x14ac:dyDescent="0.2">
      <c r="A1269" s="30"/>
      <c r="B1269" s="1491"/>
      <c r="C1269" s="31"/>
      <c r="D1269" s="31"/>
      <c r="E1269" s="32"/>
      <c r="F1269" s="31"/>
      <c r="G1269" s="31"/>
      <c r="H1269" s="31"/>
      <c r="I1269" s="32"/>
      <c r="J1269" s="32"/>
      <c r="K1269" s="32"/>
      <c r="L1269" s="32"/>
      <c r="M1269" s="32"/>
      <c r="N1269" s="32"/>
      <c r="O1269" s="32"/>
      <c r="P1269" s="32"/>
      <c r="Q1269" s="527"/>
      <c r="R1269" s="33"/>
      <c r="S1269" s="1198"/>
      <c r="T1269" s="176"/>
      <c r="U1269" s="35"/>
      <c r="V1269" s="35"/>
      <c r="W1269" s="35"/>
      <c r="X1269" s="83"/>
      <c r="Y1269" s="84"/>
      <c r="Z1269" s="36"/>
      <c r="AA1269" s="608"/>
      <c r="AB1269" s="608"/>
      <c r="AC1269" s="608"/>
      <c r="AF1269" s="983"/>
      <c r="AG1269" s="1030"/>
      <c r="AH1269" s="1030"/>
      <c r="AI1269" s="1030"/>
    </row>
    <row r="1270" spans="1:35" s="957" customFormat="1" ht="12.75" customHeight="1" x14ac:dyDescent="0.2">
      <c r="A1270" s="1007"/>
      <c r="B1270" s="1489"/>
      <c r="C1270" s="1008">
        <f>SUM(F1270:H1270)</f>
        <v>377</v>
      </c>
      <c r="D1270" s="1009"/>
      <c r="E1270" s="1010">
        <f>SUM(E1271:E1305)</f>
        <v>25</v>
      </c>
      <c r="F1270" s="1009">
        <f>SUM(F1271:F1305)</f>
        <v>219</v>
      </c>
      <c r="G1270" s="1009">
        <f>SUM(G1271:G1305)</f>
        <v>108</v>
      </c>
      <c r="H1270" s="1009">
        <f>SUM(H1271:H1305)</f>
        <v>50</v>
      </c>
      <c r="I1270" s="1011"/>
      <c r="J1270" s="1011"/>
      <c r="K1270" s="1010"/>
      <c r="L1270" s="1010"/>
      <c r="M1270" s="1010"/>
      <c r="N1270" s="1010"/>
      <c r="O1270" s="1010"/>
      <c r="P1270" s="1010"/>
      <c r="Q1270" s="1012">
        <v>41</v>
      </c>
      <c r="R1270" s="1043"/>
      <c r="S1270" s="1199"/>
      <c r="T1270" s="1013"/>
      <c r="U1270" s="1014"/>
      <c r="V1270" s="1015">
        <f>SUM(W1270:W1305)</f>
        <v>422.6</v>
      </c>
      <c r="W1270" s="960"/>
      <c r="X1270" s="960">
        <v>340.5</v>
      </c>
      <c r="Y1270" s="961">
        <f>V1270-X1270</f>
        <v>82.100000000000023</v>
      </c>
      <c r="Z1270" s="956"/>
      <c r="AA1270" s="964" t="s">
        <v>1332</v>
      </c>
      <c r="AB1270" s="964" t="s">
        <v>1269</v>
      </c>
      <c r="AC1270" s="964" t="s">
        <v>1333</v>
      </c>
      <c r="AD1270" s="959" t="s">
        <v>2589</v>
      </c>
      <c r="AE1270" s="1038" t="str">
        <f>IF(A1270="","",(IFERROR(VLOOKUP(A1270,Projecten!A$4:W$2618,5,FALSE),"niet bekend")))</f>
        <v/>
      </c>
      <c r="AF1270" s="1037">
        <f>SUM(AF1271:AF1305)</f>
        <v>58181.64</v>
      </c>
      <c r="AG1270" s="1027"/>
      <c r="AH1270" s="1027"/>
      <c r="AI1270" s="1027"/>
    </row>
    <row r="1271" spans="1:35" ht="12.75" customHeight="1" x14ac:dyDescent="0.2">
      <c r="A1271" s="347"/>
      <c r="B1271" s="757"/>
      <c r="C1271" s="6"/>
      <c r="D1271" s="713"/>
      <c r="E1271" s="1996"/>
      <c r="F1271" s="713"/>
      <c r="G1271" s="713"/>
      <c r="H1271" s="713"/>
      <c r="I1271" s="805"/>
      <c r="J1271" s="805"/>
      <c r="K1271" s="29"/>
      <c r="L1271" s="29"/>
      <c r="M1271" s="29"/>
      <c r="N1271" s="29"/>
      <c r="O1271" s="29"/>
      <c r="P1271" s="29"/>
      <c r="Q1271" s="5" t="s">
        <v>1689</v>
      </c>
      <c r="S1271" s="23"/>
      <c r="V1271" s="600" t="s">
        <v>1397</v>
      </c>
      <c r="W1271" s="25"/>
      <c r="X1271" s="6"/>
      <c r="Y1271" s="6"/>
      <c r="Z1271" s="5"/>
      <c r="AA1271" s="468">
        <v>525.75</v>
      </c>
      <c r="AB1271" s="468">
        <v>244.5</v>
      </c>
      <c r="AC1271" s="468">
        <f>AA1271-AB1271</f>
        <v>281.25</v>
      </c>
      <c r="AD1271" s="537">
        <v>60.5</v>
      </c>
      <c r="AE1271" s="4"/>
      <c r="AF1271" s="973"/>
      <c r="AG1271" s="1028"/>
      <c r="AH1271" s="1028"/>
    </row>
    <row r="1272" spans="1:35" s="540" customFormat="1" ht="12.75" customHeight="1" x14ac:dyDescent="0.2">
      <c r="B1272" s="1540"/>
      <c r="C1272" s="546" t="s">
        <v>1490</v>
      </c>
      <c r="E1272" s="542"/>
      <c r="I1272" s="827"/>
      <c r="J1272" s="827"/>
      <c r="K1272" s="542"/>
      <c r="L1272" s="542"/>
      <c r="M1272" s="542"/>
      <c r="N1272" s="542"/>
      <c r="O1272" s="542"/>
      <c r="P1272" s="542"/>
      <c r="Q1272" s="539"/>
      <c r="R1272" s="384"/>
      <c r="S1272" s="543"/>
      <c r="T1272" s="544"/>
      <c r="U1272" s="546"/>
      <c r="V1272" s="546"/>
      <c r="W1272" s="545">
        <v>40</v>
      </c>
      <c r="X1272" s="546"/>
      <c r="Y1272" s="546"/>
      <c r="Z1272" s="828"/>
      <c r="AE1272" s="383"/>
      <c r="AF1272" s="975"/>
      <c r="AG1272" s="1028"/>
      <c r="AH1272" s="1028"/>
      <c r="AI1272" s="1026"/>
    </row>
    <row r="1273" spans="1:35" s="540" customFormat="1" ht="12.75" customHeight="1" x14ac:dyDescent="0.2">
      <c r="B1273" s="1540"/>
      <c r="C1273" s="546" t="s">
        <v>1977</v>
      </c>
      <c r="E1273" s="542"/>
      <c r="I1273" s="827"/>
      <c r="J1273" s="827"/>
      <c r="K1273" s="542"/>
      <c r="L1273" s="542"/>
      <c r="M1273" s="542"/>
      <c r="N1273" s="542"/>
      <c r="O1273" s="542"/>
      <c r="P1273" s="542"/>
      <c r="Q1273" s="539"/>
      <c r="R1273" s="384"/>
      <c r="S1273" s="543"/>
      <c r="T1273" s="544"/>
      <c r="U1273" s="546"/>
      <c r="V1273" s="546"/>
      <c r="W1273" s="545">
        <v>8.25</v>
      </c>
      <c r="X1273" s="546"/>
      <c r="Y1273" s="546"/>
      <c r="Z1273" s="828"/>
      <c r="AE1273" s="383"/>
      <c r="AF1273" s="975"/>
      <c r="AG1273" s="1028"/>
      <c r="AH1273" s="1028"/>
      <c r="AI1273" s="1026"/>
    </row>
    <row r="1274" spans="1:35" s="540" customFormat="1" ht="12.75" customHeight="1" x14ac:dyDescent="0.2">
      <c r="B1274" s="1540"/>
      <c r="C1274" s="546" t="s">
        <v>2054</v>
      </c>
      <c r="E1274" s="542"/>
      <c r="I1274" s="827"/>
      <c r="J1274" s="827"/>
      <c r="K1274" s="542"/>
      <c r="L1274" s="542"/>
      <c r="M1274" s="542"/>
      <c r="N1274" s="542"/>
      <c r="O1274" s="542"/>
      <c r="P1274" s="542"/>
      <c r="Q1274" s="539"/>
      <c r="R1274" s="384"/>
      <c r="S1274" s="543"/>
      <c r="T1274" s="544"/>
      <c r="U1274" s="546"/>
      <c r="V1274" s="546"/>
      <c r="W1274" s="545">
        <v>4.5</v>
      </c>
      <c r="X1274" s="546"/>
      <c r="Y1274" s="546"/>
      <c r="Z1274" s="828"/>
      <c r="AE1274" s="383"/>
      <c r="AF1274" s="975"/>
      <c r="AG1274" s="1028"/>
      <c r="AH1274" s="1028"/>
      <c r="AI1274" s="1026"/>
    </row>
    <row r="1275" spans="1:35" ht="12.75" customHeight="1" x14ac:dyDescent="0.2">
      <c r="A1275" s="347"/>
      <c r="B1275" s="1530"/>
      <c r="C1275" s="566"/>
      <c r="D1275" s="347"/>
      <c r="E1275" s="999"/>
      <c r="F1275" s="347"/>
      <c r="G1275" s="347"/>
      <c r="H1275" s="347"/>
      <c r="I1275" s="806"/>
      <c r="J1275" s="806"/>
      <c r="Q1275" s="5"/>
      <c r="S1275" s="23"/>
      <c r="W1275" s="469"/>
      <c r="X1275" s="6"/>
      <c r="Y1275" s="6"/>
      <c r="Z1275" s="813"/>
      <c r="AE1275" s="4"/>
      <c r="AF1275" s="973"/>
      <c r="AG1275" s="1028"/>
      <c r="AH1275" s="1028"/>
    </row>
    <row r="1276" spans="1:35" ht="12.75" customHeight="1" x14ac:dyDescent="0.2">
      <c r="A1276" s="347"/>
      <c r="B1276" s="1530"/>
      <c r="C1276" s="566" t="s">
        <v>2099</v>
      </c>
      <c r="D1276" s="347"/>
      <c r="E1276" s="999"/>
      <c r="F1276" s="347"/>
      <c r="G1276" s="347"/>
      <c r="H1276" s="347"/>
      <c r="I1276" s="806"/>
      <c r="J1276" s="806"/>
      <c r="Q1276" s="5"/>
      <c r="S1276" s="23"/>
      <c r="W1276" s="469">
        <v>3.25</v>
      </c>
      <c r="X1276" s="6"/>
      <c r="Y1276" s="6"/>
      <c r="Z1276" s="813"/>
      <c r="AE1276" s="4"/>
      <c r="AF1276" s="973"/>
      <c r="AG1276" s="1028"/>
      <c r="AH1276" s="1028"/>
    </row>
    <row r="1277" spans="1:35" ht="12.75" customHeight="1" x14ac:dyDescent="0.2">
      <c r="A1277" s="347"/>
      <c r="B1277" s="1530"/>
      <c r="C1277" s="566" t="s">
        <v>2100</v>
      </c>
      <c r="D1277" s="347"/>
      <c r="E1277" s="999"/>
      <c r="F1277" s="347"/>
      <c r="G1277" s="347"/>
      <c r="H1277" s="347"/>
      <c r="I1277" s="806"/>
      <c r="J1277" s="806"/>
      <c r="Q1277" s="5"/>
      <c r="S1277" s="23"/>
      <c r="W1277" s="469">
        <v>5.25</v>
      </c>
      <c r="X1277" s="6"/>
      <c r="Y1277" s="6"/>
      <c r="Z1277" s="813"/>
      <c r="AE1277" s="4"/>
      <c r="AF1277" s="973"/>
      <c r="AG1277" s="1028"/>
      <c r="AH1277" s="1028"/>
    </row>
    <row r="1278" spans="1:35" ht="12.75" customHeight="1" x14ac:dyDescent="0.2">
      <c r="A1278" s="347"/>
      <c r="B1278" s="1530"/>
      <c r="C1278" s="566" t="s">
        <v>2101</v>
      </c>
      <c r="D1278" s="347"/>
      <c r="E1278" s="999"/>
      <c r="F1278" s="347"/>
      <c r="G1278" s="347"/>
      <c r="H1278" s="347"/>
      <c r="I1278" s="806"/>
      <c r="J1278" s="806"/>
      <c r="Q1278" s="5"/>
      <c r="S1278" s="23"/>
      <c r="W1278" s="469">
        <v>8.25</v>
      </c>
      <c r="X1278" s="6"/>
      <c r="Y1278" s="6"/>
      <c r="Z1278" s="813"/>
      <c r="AE1278" s="4"/>
      <c r="AF1278" s="973"/>
      <c r="AG1278" s="1028"/>
      <c r="AH1278" s="1028"/>
    </row>
    <row r="1279" spans="1:35" ht="12.75" customHeight="1" x14ac:dyDescent="0.2">
      <c r="A1279" s="347"/>
      <c r="B1279" s="1530"/>
      <c r="C1279" s="566"/>
      <c r="D1279" s="347"/>
      <c r="E1279" s="999"/>
      <c r="F1279" s="347"/>
      <c r="G1279" s="347"/>
      <c r="H1279" s="347"/>
      <c r="I1279" s="806"/>
      <c r="J1279" s="806"/>
      <c r="Q1279" s="5"/>
      <c r="S1279" s="23"/>
      <c r="W1279" s="469"/>
      <c r="X1279" s="6"/>
      <c r="Y1279" s="6"/>
      <c r="Z1279" s="800"/>
      <c r="AE1279" s="4"/>
      <c r="AF1279" s="973"/>
      <c r="AG1279" s="1028"/>
      <c r="AH1279" s="1028"/>
    </row>
    <row r="1280" spans="1:35" s="150" customFormat="1" ht="12.75" customHeight="1" x14ac:dyDescent="0.2">
      <c r="A1280" s="690">
        <v>2016456</v>
      </c>
      <c r="B1280" s="1539">
        <v>120903</v>
      </c>
      <c r="C1280" s="690" t="s">
        <v>1810</v>
      </c>
      <c r="D1280" s="692" t="s">
        <v>1100</v>
      </c>
      <c r="E1280" s="1002">
        <v>0</v>
      </c>
      <c r="F1280" s="448">
        <v>1</v>
      </c>
      <c r="G1280" s="448">
        <v>0</v>
      </c>
      <c r="H1280" s="448">
        <v>0</v>
      </c>
      <c r="I1280" s="808">
        <v>42654</v>
      </c>
      <c r="J1280" s="808"/>
      <c r="K1280" s="75"/>
      <c r="L1280" s="75"/>
      <c r="M1280" s="75" t="s">
        <v>89</v>
      </c>
      <c r="N1280" s="75" t="s">
        <v>89</v>
      </c>
      <c r="O1280" s="75" t="s">
        <v>89</v>
      </c>
      <c r="P1280" s="75" t="s">
        <v>89</v>
      </c>
      <c r="Q1280" s="160"/>
      <c r="R1280" s="96"/>
      <c r="S1280" s="96">
        <v>42</v>
      </c>
      <c r="T1280" s="175"/>
      <c r="U1280" s="99"/>
      <c r="V1280" s="99" t="s">
        <v>1811</v>
      </c>
      <c r="W1280" s="610">
        <v>2</v>
      </c>
      <c r="X1280" s="99"/>
      <c r="Y1280" s="99"/>
      <c r="Z1280" s="160"/>
      <c r="AE1280" s="150">
        <f>IF(A1280="","",(IFERROR(VLOOKUP(A1280,Projecten!A$4:W$2618,5,FALSE),"niet bekend")))</f>
        <v>1</v>
      </c>
      <c r="AF1280" s="972">
        <f>IF(AE1280="","",(IF(E1280=0,AH1280,(E1280/AE1280*AH1280))))</f>
        <v>118.65</v>
      </c>
      <c r="AG1280" s="1028">
        <f>IF(A1280="","",(IFERROR(VLOOKUP(A1280,Projecten!A$4:W$2618,23,FALSE),"niet bekend")))</f>
        <v>118.65</v>
      </c>
      <c r="AH1280" s="1028">
        <f>IF(A1280="","",(IFERROR(VLOOKUP(A1280,Projecten!A$4:W$2618,12,FALSE),"niet bekend")))</f>
        <v>118.65</v>
      </c>
      <c r="AI1280" s="1028">
        <f>IF(AF1280="","",(AH1280-AF1280))</f>
        <v>0</v>
      </c>
    </row>
    <row r="1281" spans="1:35" s="150" customFormat="1" ht="12.75" customHeight="1" x14ac:dyDescent="0.2">
      <c r="A1281" s="448"/>
      <c r="B1281" s="795"/>
      <c r="C1281" s="774"/>
      <c r="D1281" s="448"/>
      <c r="E1281" s="1002"/>
      <c r="F1281" s="448"/>
      <c r="G1281" s="448"/>
      <c r="H1281" s="448"/>
      <c r="I1281" s="808"/>
      <c r="J1281" s="808"/>
      <c r="K1281" s="75"/>
      <c r="L1281" s="75"/>
      <c r="M1281" s="75"/>
      <c r="N1281" s="75"/>
      <c r="O1281" s="75"/>
      <c r="P1281" s="75"/>
      <c r="Q1281" s="160"/>
      <c r="R1281" s="96"/>
      <c r="S1281" s="96"/>
      <c r="T1281" s="175"/>
      <c r="U1281" s="99"/>
      <c r="V1281" s="99"/>
      <c r="W1281" s="610"/>
      <c r="X1281" s="99"/>
      <c r="Y1281" s="99"/>
      <c r="Z1281" s="790"/>
      <c r="AF1281" s="972"/>
      <c r="AG1281" s="1028"/>
      <c r="AH1281" s="1028"/>
      <c r="AI1281" s="1028"/>
    </row>
    <row r="1282" spans="1:35" s="150" customFormat="1" ht="12" customHeight="1" x14ac:dyDescent="0.2">
      <c r="A1282" s="117">
        <v>2016425</v>
      </c>
      <c r="B1282" s="1189">
        <v>120912</v>
      </c>
      <c r="C1282" s="117" t="s">
        <v>1768</v>
      </c>
      <c r="D1282" s="448" t="s">
        <v>68</v>
      </c>
      <c r="E1282" s="1002">
        <v>1</v>
      </c>
      <c r="F1282" s="448">
        <v>1</v>
      </c>
      <c r="G1282" s="448">
        <v>2</v>
      </c>
      <c r="H1282" s="448">
        <v>0</v>
      </c>
      <c r="I1282" s="808" t="s">
        <v>89</v>
      </c>
      <c r="J1282" s="810" t="s">
        <v>1737</v>
      </c>
      <c r="K1282" s="74" t="s">
        <v>1737</v>
      </c>
      <c r="L1282" s="75" t="s">
        <v>164</v>
      </c>
      <c r="M1282" s="75" t="s">
        <v>89</v>
      </c>
      <c r="N1282" s="75" t="s">
        <v>89</v>
      </c>
      <c r="O1282" s="75" t="s">
        <v>89</v>
      </c>
      <c r="P1282" s="75" t="s">
        <v>89</v>
      </c>
      <c r="Q1282" s="160"/>
      <c r="R1282" s="96"/>
      <c r="S1282" s="96">
        <v>42</v>
      </c>
      <c r="T1282" s="175"/>
      <c r="U1282" s="99" t="s">
        <v>278</v>
      </c>
      <c r="V1282" s="778"/>
      <c r="W1282" s="612">
        <v>4</v>
      </c>
      <c r="X1282" s="99"/>
      <c r="Y1282" s="99"/>
      <c r="Z1282" s="160"/>
      <c r="AE1282" s="150">
        <f>IF(A1282="","",(IFERROR(VLOOKUP(A1282,Projecten!A$4:W$2618,5,FALSE),"niet bekend")))</f>
        <v>1</v>
      </c>
      <c r="AF1282" s="972">
        <f t="shared" ref="AF1282:AF1291" si="134">IF(AE1282="","",(IF(E1282=0,AH1282,(E1282/AE1282*AH1282))))</f>
        <v>575.95000000000005</v>
      </c>
      <c r="AG1282" s="1028">
        <f>IF(A1282="","",(IFERROR(VLOOKUP(A1282,Projecten!A$4:W$2618,23,FALSE),"niet bekend")))</f>
        <v>575.95000000000005</v>
      </c>
      <c r="AH1282" s="1028">
        <f>IF(A1282="","",(IFERROR(VLOOKUP(A1282,Projecten!A$4:W$2618,12,FALSE),"niet bekend")))</f>
        <v>575.95000000000005</v>
      </c>
      <c r="AI1282" s="1028">
        <f t="shared" ref="AI1282:AI1291" si="135">IF(AF1282="","",(AH1282-AF1282))</f>
        <v>0</v>
      </c>
    </row>
    <row r="1283" spans="1:35" s="150" customFormat="1" ht="12.75" customHeight="1" x14ac:dyDescent="0.2">
      <c r="A1283" s="117">
        <v>2016482</v>
      </c>
      <c r="B1283" s="1189">
        <v>120912</v>
      </c>
      <c r="C1283" s="117">
        <v>595416</v>
      </c>
      <c r="D1283" s="448" t="s">
        <v>68</v>
      </c>
      <c r="E1283" s="1002">
        <v>1</v>
      </c>
      <c r="F1283" s="448">
        <v>9</v>
      </c>
      <c r="G1283" s="448">
        <v>5</v>
      </c>
      <c r="H1283" s="448">
        <v>2</v>
      </c>
      <c r="I1283" s="810" t="s">
        <v>89</v>
      </c>
      <c r="J1283" s="810" t="s">
        <v>1737</v>
      </c>
      <c r="K1283" s="74" t="s">
        <v>1737</v>
      </c>
      <c r="L1283" s="74" t="s">
        <v>1737</v>
      </c>
      <c r="M1283" s="76" t="s">
        <v>89</v>
      </c>
      <c r="N1283" s="76" t="s">
        <v>89</v>
      </c>
      <c r="O1283" s="76" t="s">
        <v>89</v>
      </c>
      <c r="P1283" s="76" t="s">
        <v>89</v>
      </c>
      <c r="Q1283" s="160"/>
      <c r="R1283" s="96">
        <v>42670</v>
      </c>
      <c r="S1283" s="96">
        <v>42</v>
      </c>
      <c r="T1283" s="175"/>
      <c r="U1283" s="99" t="s">
        <v>278</v>
      </c>
      <c r="V1283" s="778" t="s">
        <v>1952</v>
      </c>
      <c r="W1283" s="97">
        <v>13</v>
      </c>
      <c r="X1283" s="99"/>
      <c r="Y1283" s="99"/>
      <c r="Z1283" s="790">
        <v>42621</v>
      </c>
      <c r="AE1283" s="150">
        <f>IF(A1283="","",(IFERROR(VLOOKUP(A1283,Projecten!A$4:W$2618,5,FALSE),"niet bekend")))</f>
        <v>1</v>
      </c>
      <c r="AF1283" s="972">
        <f t="shared" si="134"/>
        <v>2607.0300000000002</v>
      </c>
      <c r="AG1283" s="1028">
        <f>IF(A1283="","",(IFERROR(VLOOKUP(A1283,Projecten!A$4:W$2618,23,FALSE),"niet bekend")))</f>
        <v>2607.0300000000002</v>
      </c>
      <c r="AH1283" s="1028">
        <f>IF(A1283="","",(IFERROR(VLOOKUP(A1283,Projecten!A$4:W$2618,12,FALSE),"niet bekend")))</f>
        <v>2607.0300000000002</v>
      </c>
      <c r="AI1283" s="1028">
        <f t="shared" si="135"/>
        <v>0</v>
      </c>
    </row>
    <row r="1284" spans="1:35" s="150" customFormat="1" ht="12.75" customHeight="1" x14ac:dyDescent="0.2">
      <c r="A1284" s="117">
        <v>2016517</v>
      </c>
      <c r="B1284" s="1189">
        <v>120913</v>
      </c>
      <c r="C1284" s="117" t="s">
        <v>1894</v>
      </c>
      <c r="D1284" s="448" t="s">
        <v>68</v>
      </c>
      <c r="E1284" s="1002">
        <v>5</v>
      </c>
      <c r="F1284" s="448">
        <v>35</v>
      </c>
      <c r="G1284" s="448">
        <v>30</v>
      </c>
      <c r="H1284" s="448">
        <v>10</v>
      </c>
      <c r="I1284" s="810" t="s">
        <v>89</v>
      </c>
      <c r="J1284" s="810" t="s">
        <v>1737</v>
      </c>
      <c r="K1284" s="74" t="s">
        <v>1737</v>
      </c>
      <c r="L1284" s="74" t="s">
        <v>1737</v>
      </c>
      <c r="M1284" s="75" t="s">
        <v>89</v>
      </c>
      <c r="N1284" s="75" t="s">
        <v>89</v>
      </c>
      <c r="O1284" s="75" t="s">
        <v>89</v>
      </c>
      <c r="P1284" s="75" t="s">
        <v>89</v>
      </c>
      <c r="Q1284" s="160"/>
      <c r="R1284" s="96"/>
      <c r="S1284" s="96">
        <v>42</v>
      </c>
      <c r="T1284" s="175"/>
      <c r="U1284" s="99" t="s">
        <v>561</v>
      </c>
      <c r="V1284" s="778" t="s">
        <v>1952</v>
      </c>
      <c r="W1284" s="612">
        <v>64</v>
      </c>
      <c r="X1284" s="99"/>
      <c r="Y1284" s="99"/>
      <c r="Z1284" s="790">
        <v>42628</v>
      </c>
      <c r="AE1284" s="150">
        <f>IF(A1284="","",(IFERROR(VLOOKUP(A1284,Projecten!A$4:W$2618,5,FALSE),"niet bekend")))</f>
        <v>5</v>
      </c>
      <c r="AF1284" s="972">
        <f t="shared" si="134"/>
        <v>8850.36</v>
      </c>
      <c r="AG1284" s="1028">
        <f>IF(A1284="","",(IFERROR(VLOOKUP(A1284,Projecten!A$4:W$2618,23,FALSE),"niet bekend")))</f>
        <v>8850.36</v>
      </c>
      <c r="AH1284" s="1028">
        <f>IF(A1284="","",(IFERROR(VLOOKUP(A1284,Projecten!A$4:W$2618,12,FALSE),"niet bekend")))</f>
        <v>8850.36</v>
      </c>
      <c r="AI1284" s="1028">
        <f t="shared" si="135"/>
        <v>0</v>
      </c>
    </row>
    <row r="1285" spans="1:35" s="150" customFormat="1" ht="12.75" customHeight="1" x14ac:dyDescent="0.2">
      <c r="A1285" s="93">
        <v>2016478</v>
      </c>
      <c r="B1285" s="1490">
        <v>120911</v>
      </c>
      <c r="C1285" s="93" t="s">
        <v>1947</v>
      </c>
      <c r="D1285" s="94" t="s">
        <v>68</v>
      </c>
      <c r="E1285" s="91">
        <v>4</v>
      </c>
      <c r="F1285" s="94">
        <v>36</v>
      </c>
      <c r="G1285" s="94">
        <v>24</v>
      </c>
      <c r="H1285" s="94">
        <v>12</v>
      </c>
      <c r="I1285" s="810" t="s">
        <v>89</v>
      </c>
      <c r="J1285" s="810" t="s">
        <v>1737</v>
      </c>
      <c r="K1285" s="74" t="s">
        <v>1737</v>
      </c>
      <c r="L1285" s="74" t="s">
        <v>1737</v>
      </c>
      <c r="M1285" s="74" t="s">
        <v>89</v>
      </c>
      <c r="N1285" s="74" t="s">
        <v>89</v>
      </c>
      <c r="O1285" s="74" t="s">
        <v>89</v>
      </c>
      <c r="P1285" s="74" t="s">
        <v>89</v>
      </c>
      <c r="Q1285" s="160"/>
      <c r="R1285" s="96">
        <v>42667</v>
      </c>
      <c r="S1285" s="96">
        <v>42</v>
      </c>
      <c r="T1285" s="175"/>
      <c r="U1285" s="99" t="s">
        <v>278</v>
      </c>
      <c r="V1285" s="778" t="s">
        <v>1953</v>
      </c>
      <c r="W1285" s="97">
        <v>66.400000000000006</v>
      </c>
      <c r="X1285" s="99"/>
      <c r="Y1285" s="99"/>
      <c r="Z1285" s="790">
        <v>42621</v>
      </c>
      <c r="AE1285" s="150">
        <f>IF(A1285="","",(IFERROR(VLOOKUP(A1285,Projecten!A$4:W$2618,5,FALSE),"niet bekend")))</f>
        <v>4</v>
      </c>
      <c r="AF1285" s="972">
        <f t="shared" si="134"/>
        <v>10958.89</v>
      </c>
      <c r="AG1285" s="1028">
        <f>IF(A1285="","",(IFERROR(VLOOKUP(A1285,Projecten!A$4:W$2618,23,FALSE),"niet bekend")))</f>
        <v>10958.89</v>
      </c>
      <c r="AH1285" s="1028">
        <f>IF(A1285="","",(IFERROR(VLOOKUP(A1285,Projecten!A$4:W$2618,12,FALSE),"niet bekend")))</f>
        <v>10958.89</v>
      </c>
      <c r="AI1285" s="1028">
        <f t="shared" si="135"/>
        <v>0</v>
      </c>
    </row>
    <row r="1286" spans="1:35" s="150" customFormat="1" ht="12.75" customHeight="1" x14ac:dyDescent="0.2">
      <c r="A1286" s="117">
        <v>2016477</v>
      </c>
      <c r="B1286" s="1189">
        <v>120910</v>
      </c>
      <c r="C1286" s="117">
        <v>603316</v>
      </c>
      <c r="D1286" s="448" t="s">
        <v>68</v>
      </c>
      <c r="E1286" s="1002">
        <v>1</v>
      </c>
      <c r="F1286" s="448">
        <v>6</v>
      </c>
      <c r="G1286" s="448">
        <v>5</v>
      </c>
      <c r="H1286" s="448">
        <v>2</v>
      </c>
      <c r="I1286" s="810">
        <v>42650</v>
      </c>
      <c r="J1286" s="810" t="s">
        <v>1737</v>
      </c>
      <c r="K1286" s="74" t="s">
        <v>1737</v>
      </c>
      <c r="L1286" s="74" t="s">
        <v>1737</v>
      </c>
      <c r="M1286" s="74" t="s">
        <v>89</v>
      </c>
      <c r="N1286" s="74" t="s">
        <v>89</v>
      </c>
      <c r="O1286" s="74" t="s">
        <v>89</v>
      </c>
      <c r="P1286" s="74" t="s">
        <v>89</v>
      </c>
      <c r="Q1286" s="160"/>
      <c r="R1286" s="96">
        <v>42667</v>
      </c>
      <c r="S1286" s="96">
        <v>42</v>
      </c>
      <c r="T1286" s="175"/>
      <c r="U1286" s="99" t="s">
        <v>278</v>
      </c>
      <c r="V1286" s="778" t="s">
        <v>1952</v>
      </c>
      <c r="W1286" s="97">
        <v>10.15</v>
      </c>
      <c r="X1286" s="99"/>
      <c r="Y1286" s="99"/>
      <c r="Z1286" s="790">
        <v>42621</v>
      </c>
      <c r="AE1286" s="150">
        <f>IF(A1286="","",(IFERROR(VLOOKUP(A1286,Projecten!A$4:W$2618,5,FALSE),"niet bekend")))</f>
        <v>1</v>
      </c>
      <c r="AF1286" s="972">
        <f t="shared" si="134"/>
        <v>1475.9</v>
      </c>
      <c r="AG1286" s="1028">
        <f>IF(A1286="","",(IFERROR(VLOOKUP(A1286,Projecten!A$4:W$2618,23,FALSE),"niet bekend")))</f>
        <v>1475.9</v>
      </c>
      <c r="AH1286" s="1028">
        <f>IF(A1286="","",(IFERROR(VLOOKUP(A1286,Projecten!A$4:W$2618,12,FALSE),"niet bekend")))</f>
        <v>1475.9</v>
      </c>
      <c r="AI1286" s="1028">
        <f t="shared" si="135"/>
        <v>0</v>
      </c>
    </row>
    <row r="1287" spans="1:35" s="150" customFormat="1" ht="12.75" customHeight="1" x14ac:dyDescent="0.2">
      <c r="A1287" s="117">
        <v>2016476</v>
      </c>
      <c r="B1287" s="1189">
        <v>120910</v>
      </c>
      <c r="C1287" s="117">
        <v>603216</v>
      </c>
      <c r="D1287" s="448" t="s">
        <v>68</v>
      </c>
      <c r="E1287" s="1002">
        <v>1</v>
      </c>
      <c r="F1287" s="448">
        <v>6</v>
      </c>
      <c r="G1287" s="448">
        <v>5</v>
      </c>
      <c r="H1287" s="448">
        <v>2</v>
      </c>
      <c r="I1287" s="810" t="s">
        <v>89</v>
      </c>
      <c r="J1287" s="810" t="s">
        <v>1737</v>
      </c>
      <c r="K1287" s="74" t="s">
        <v>1737</v>
      </c>
      <c r="L1287" s="74" t="s">
        <v>1737</v>
      </c>
      <c r="M1287" s="74" t="s">
        <v>89</v>
      </c>
      <c r="N1287" s="74" t="s">
        <v>89</v>
      </c>
      <c r="O1287" s="74" t="s">
        <v>89</v>
      </c>
      <c r="P1287" s="74" t="s">
        <v>89</v>
      </c>
      <c r="Q1287" s="160"/>
      <c r="R1287" s="96">
        <v>42656</v>
      </c>
      <c r="S1287" s="96">
        <v>42</v>
      </c>
      <c r="T1287" s="175"/>
      <c r="U1287" s="99" t="s">
        <v>278</v>
      </c>
      <c r="V1287" s="778" t="s">
        <v>1952</v>
      </c>
      <c r="W1287" s="97">
        <v>10.15</v>
      </c>
      <c r="X1287" s="99"/>
      <c r="Y1287" s="99"/>
      <c r="Z1287" s="790">
        <v>42621</v>
      </c>
      <c r="AE1287" s="150">
        <f>IF(A1287="","",(IFERROR(VLOOKUP(A1287,Projecten!A$4:W$2618,5,FALSE),"niet bekend")))</f>
        <v>1</v>
      </c>
      <c r="AF1287" s="972">
        <f t="shared" si="134"/>
        <v>1475.9</v>
      </c>
      <c r="AG1287" s="1028">
        <f>IF(A1287="","",(IFERROR(VLOOKUP(A1287,Projecten!A$4:W$2618,23,FALSE),"niet bekend")))</f>
        <v>1475.9</v>
      </c>
      <c r="AH1287" s="1028">
        <f>IF(A1287="","",(IFERROR(VLOOKUP(A1287,Projecten!A$4:W$2618,12,FALSE),"niet bekend")))</f>
        <v>1475.9</v>
      </c>
      <c r="AI1287" s="1028">
        <f t="shared" si="135"/>
        <v>0</v>
      </c>
    </row>
    <row r="1288" spans="1:35" s="150" customFormat="1" x14ac:dyDescent="0.2">
      <c r="A1288" s="93">
        <v>2016578</v>
      </c>
      <c r="B1288" s="1490">
        <v>120918</v>
      </c>
      <c r="C1288" s="404" t="s">
        <v>2017</v>
      </c>
      <c r="D1288" s="405" t="s">
        <v>68</v>
      </c>
      <c r="E1288" s="1967">
        <v>1</v>
      </c>
      <c r="F1288" s="94">
        <v>8</v>
      </c>
      <c r="G1288" s="94">
        <v>6</v>
      </c>
      <c r="H1288" s="94">
        <v>4</v>
      </c>
      <c r="I1288" s="808">
        <v>42654</v>
      </c>
      <c r="J1288" s="808" t="s">
        <v>1737</v>
      </c>
      <c r="K1288" s="75" t="s">
        <v>1737</v>
      </c>
      <c r="L1288" s="75" t="s">
        <v>1737</v>
      </c>
      <c r="M1288" s="75" t="s">
        <v>89</v>
      </c>
      <c r="N1288" s="75" t="s">
        <v>89</v>
      </c>
      <c r="O1288" s="75" t="s">
        <v>89</v>
      </c>
      <c r="P1288" s="75" t="s">
        <v>89</v>
      </c>
      <c r="Q1288" s="160"/>
      <c r="R1288" s="96">
        <v>42657</v>
      </c>
      <c r="S1288" s="96">
        <v>41</v>
      </c>
      <c r="T1288" s="175"/>
      <c r="U1288" s="99" t="s">
        <v>561</v>
      </c>
      <c r="V1288" s="99" t="s">
        <v>2021</v>
      </c>
      <c r="W1288" s="610">
        <v>18</v>
      </c>
      <c r="X1288" s="99"/>
      <c r="Y1288" s="99"/>
      <c r="Z1288" s="790">
        <v>42647</v>
      </c>
      <c r="AE1288" s="150">
        <f>IF(A1288="","",(IFERROR(VLOOKUP(A1288,Projecten!A$4:W$2618,5,FALSE),"niet bekend")))</f>
        <v>1</v>
      </c>
      <c r="AF1288" s="972">
        <f t="shared" si="134"/>
        <v>2706.69</v>
      </c>
      <c r="AG1288" s="1028">
        <f>IF(A1288="","",(IFERROR(VLOOKUP(A1288,Projecten!A$4:W$2618,23,FALSE),"niet bekend")))</f>
        <v>2706.69</v>
      </c>
      <c r="AH1288" s="1028">
        <f>IF(A1288="","",(IFERROR(VLOOKUP(A1288,Projecten!A$4:W$2618,12,FALSE),"niet bekend")))</f>
        <v>2706.69</v>
      </c>
      <c r="AI1288" s="1028">
        <f t="shared" si="135"/>
        <v>0</v>
      </c>
    </row>
    <row r="1289" spans="1:35" s="150" customFormat="1" ht="12.75" customHeight="1" x14ac:dyDescent="0.2">
      <c r="A1289" s="93">
        <v>2016530</v>
      </c>
      <c r="B1289" s="1490">
        <v>120919</v>
      </c>
      <c r="C1289" s="93">
        <v>503216</v>
      </c>
      <c r="D1289" s="94" t="s">
        <v>68</v>
      </c>
      <c r="E1289" s="91">
        <v>1</v>
      </c>
      <c r="F1289" s="94">
        <v>7</v>
      </c>
      <c r="G1289" s="94">
        <v>6</v>
      </c>
      <c r="H1289" s="94">
        <v>2</v>
      </c>
      <c r="I1289" s="810" t="s">
        <v>89</v>
      </c>
      <c r="J1289" s="810">
        <v>42650</v>
      </c>
      <c r="K1289" s="74" t="s">
        <v>1737</v>
      </c>
      <c r="L1289" s="74" t="s">
        <v>1737</v>
      </c>
      <c r="M1289" s="74" t="s">
        <v>89</v>
      </c>
      <c r="N1289" s="74" t="s">
        <v>89</v>
      </c>
      <c r="O1289" s="74" t="s">
        <v>89</v>
      </c>
      <c r="P1289" s="74" t="s">
        <v>89</v>
      </c>
      <c r="Q1289" s="160"/>
      <c r="R1289" s="96">
        <v>42668</v>
      </c>
      <c r="S1289" s="96">
        <v>43</v>
      </c>
      <c r="T1289" s="175">
        <v>42667</v>
      </c>
      <c r="U1289" s="99" t="s">
        <v>278</v>
      </c>
      <c r="V1289" s="778" t="s">
        <v>2030</v>
      </c>
      <c r="W1289" s="97">
        <v>14</v>
      </c>
      <c r="X1289" s="99"/>
      <c r="Y1289" s="99"/>
      <c r="Z1289" s="790">
        <v>42632</v>
      </c>
      <c r="AE1289" s="150">
        <f>IF(A1289="","",(IFERROR(VLOOKUP(A1289,Projecten!A$4:W$2618,5,FALSE),"niet bekend")))</f>
        <v>1</v>
      </c>
      <c r="AF1289" s="972">
        <f t="shared" si="134"/>
        <v>2844.3</v>
      </c>
      <c r="AG1289" s="1028">
        <f>IF(A1289="","",(IFERROR(VLOOKUP(A1289,Projecten!A$4:W$2618,23,FALSE),"niet bekend")))</f>
        <v>2844.3</v>
      </c>
      <c r="AH1289" s="1028">
        <f>IF(A1289="","",(IFERROR(VLOOKUP(A1289,Projecten!A$4:W$2618,12,FALSE),"niet bekend")))</f>
        <v>2844.3</v>
      </c>
      <c r="AI1289" s="1028">
        <f t="shared" si="135"/>
        <v>0</v>
      </c>
    </row>
    <row r="1290" spans="1:35" s="150" customFormat="1" ht="12.75" customHeight="1" x14ac:dyDescent="0.2">
      <c r="A1290" s="117">
        <v>2016590</v>
      </c>
      <c r="B1290" s="446">
        <v>120933</v>
      </c>
      <c r="C1290" s="117" t="s">
        <v>2057</v>
      </c>
      <c r="D1290" s="448" t="s">
        <v>68</v>
      </c>
      <c r="E1290" s="1002">
        <v>0</v>
      </c>
      <c r="F1290" s="448">
        <v>2</v>
      </c>
      <c r="G1290" s="448">
        <v>0</v>
      </c>
      <c r="H1290" s="448">
        <v>1</v>
      </c>
      <c r="I1290" s="808" t="s">
        <v>89</v>
      </c>
      <c r="J1290" s="810" t="s">
        <v>1737</v>
      </c>
      <c r="K1290" s="74" t="s">
        <v>1737</v>
      </c>
      <c r="L1290" s="74" t="s">
        <v>1737</v>
      </c>
      <c r="M1290" s="75" t="s">
        <v>89</v>
      </c>
      <c r="N1290" s="75" t="s">
        <v>89</v>
      </c>
      <c r="O1290" s="75" t="s">
        <v>89</v>
      </c>
      <c r="P1290" s="75" t="s">
        <v>89</v>
      </c>
      <c r="Q1290" s="160"/>
      <c r="R1290" s="96"/>
      <c r="S1290" s="96">
        <v>42</v>
      </c>
      <c r="T1290" s="175"/>
      <c r="U1290" s="99" t="s">
        <v>278</v>
      </c>
      <c r="V1290" s="99"/>
      <c r="W1290" s="612">
        <v>5</v>
      </c>
      <c r="X1290" s="99"/>
      <c r="Y1290" s="99"/>
      <c r="Z1290" s="819">
        <v>42653</v>
      </c>
      <c r="AE1290" s="150">
        <f>IF(A1290="","",(IFERROR(VLOOKUP(A1290,Projecten!A$4:W$2618,5,FALSE),"niet bekend")))</f>
        <v>0</v>
      </c>
      <c r="AF1290" s="972">
        <f t="shared" si="134"/>
        <v>556.14</v>
      </c>
      <c r="AG1290" s="1028">
        <f>IF(A1290="","",(IFERROR(VLOOKUP(A1290,Projecten!A$4:W$2618,23,FALSE),"niet bekend")))</f>
        <v>556.14</v>
      </c>
      <c r="AH1290" s="1028">
        <f>IF(A1290="","",(IFERROR(VLOOKUP(A1290,Projecten!A$4:W$2618,12,FALSE),"niet bekend")))</f>
        <v>556.14</v>
      </c>
      <c r="AI1290" s="1028">
        <f t="shared" si="135"/>
        <v>0</v>
      </c>
    </row>
    <row r="1291" spans="1:35" s="150" customFormat="1" ht="12.75" customHeight="1" x14ac:dyDescent="0.2">
      <c r="A1291" s="93" t="s">
        <v>1930</v>
      </c>
      <c r="B1291" s="1490">
        <v>120920</v>
      </c>
      <c r="C1291" s="93">
        <v>522716</v>
      </c>
      <c r="D1291" s="94" t="s">
        <v>68</v>
      </c>
      <c r="E1291" s="91">
        <v>1</v>
      </c>
      <c r="F1291" s="94">
        <v>8</v>
      </c>
      <c r="G1291" s="94">
        <v>5</v>
      </c>
      <c r="H1291" s="94">
        <v>2</v>
      </c>
      <c r="I1291" s="810" t="s">
        <v>89</v>
      </c>
      <c r="J1291" s="810">
        <v>42648</v>
      </c>
      <c r="K1291" s="74" t="s">
        <v>1737</v>
      </c>
      <c r="L1291" s="74" t="s">
        <v>1737</v>
      </c>
      <c r="M1291" s="74" t="s">
        <v>89</v>
      </c>
      <c r="N1291" s="74" t="s">
        <v>89</v>
      </c>
      <c r="O1291" s="74" t="s">
        <v>89</v>
      </c>
      <c r="P1291" s="74" t="s">
        <v>89</v>
      </c>
      <c r="Q1291" s="160"/>
      <c r="R1291" s="96">
        <v>42670</v>
      </c>
      <c r="S1291" s="96">
        <v>43</v>
      </c>
      <c r="T1291" s="175">
        <v>42667</v>
      </c>
      <c r="U1291" s="99" t="s">
        <v>278</v>
      </c>
      <c r="V1291" s="778" t="s">
        <v>1995</v>
      </c>
      <c r="W1291" s="97">
        <v>24</v>
      </c>
      <c r="X1291" s="99"/>
      <c r="Y1291" s="99"/>
      <c r="Z1291" s="790">
        <v>42632</v>
      </c>
      <c r="AE1291" s="150">
        <f>IF(A1291="","",(IFERROR(VLOOKUP(A1291,Projecten!A$4:W$2618,5,FALSE),"niet bekend")))</f>
        <v>1</v>
      </c>
      <c r="AF1291" s="972">
        <f t="shared" si="134"/>
        <v>5256.98</v>
      </c>
      <c r="AG1291" s="1028">
        <f>IF(A1291="","",(IFERROR(VLOOKUP(A1291,Projecten!A$4:W$2618,23,FALSE),"niet bekend")))</f>
        <v>5256.98</v>
      </c>
      <c r="AH1291" s="1028">
        <f>IF(A1291="","",(IFERROR(VLOOKUP(A1291,Projecten!A$4:W$2618,12,FALSE),"niet bekend")))</f>
        <v>5256.98</v>
      </c>
      <c r="AI1291" s="1028">
        <f t="shared" si="135"/>
        <v>0</v>
      </c>
    </row>
    <row r="1292" spans="1:35" s="150" customFormat="1" ht="12.75" customHeight="1" x14ac:dyDescent="0.2">
      <c r="A1292" s="93"/>
      <c r="B1292" s="445"/>
      <c r="C1292" s="93"/>
      <c r="D1292" s="94"/>
      <c r="E1292" s="91"/>
      <c r="F1292" s="94"/>
      <c r="G1292" s="94"/>
      <c r="H1292" s="94"/>
      <c r="I1292" s="810"/>
      <c r="J1292" s="810"/>
      <c r="K1292" s="74"/>
      <c r="L1292" s="74"/>
      <c r="M1292" s="74"/>
      <c r="N1292" s="74"/>
      <c r="O1292" s="74"/>
      <c r="P1292" s="74"/>
      <c r="Q1292" s="160"/>
      <c r="R1292" s="96"/>
      <c r="S1292" s="96"/>
      <c r="T1292" s="175"/>
      <c r="U1292" s="99"/>
      <c r="V1292" s="778"/>
      <c r="W1292" s="97"/>
      <c r="X1292" s="99"/>
      <c r="Y1292" s="99"/>
      <c r="Z1292" s="790"/>
      <c r="AF1292" s="972"/>
      <c r="AG1292" s="1028"/>
      <c r="AH1292" s="1028"/>
      <c r="AI1292" s="1028"/>
    </row>
    <row r="1293" spans="1:35" s="150" customFormat="1" ht="12.75" customHeight="1" x14ac:dyDescent="0.2">
      <c r="A1293" s="117"/>
      <c r="B1293" s="333"/>
      <c r="C1293" s="117"/>
      <c r="D1293" s="448"/>
      <c r="E1293" s="1002"/>
      <c r="F1293" s="448"/>
      <c r="G1293" s="448"/>
      <c r="H1293" s="448"/>
      <c r="I1293" s="808"/>
      <c r="J1293" s="808"/>
      <c r="K1293" s="75"/>
      <c r="L1293" s="75"/>
      <c r="M1293" s="75"/>
      <c r="N1293" s="75"/>
      <c r="O1293" s="75"/>
      <c r="P1293" s="75"/>
      <c r="Q1293" s="160"/>
      <c r="R1293" s="96"/>
      <c r="S1293" s="96"/>
      <c r="T1293" s="175"/>
      <c r="U1293" s="99"/>
      <c r="V1293" s="99"/>
      <c r="W1293" s="610"/>
      <c r="X1293" s="99"/>
      <c r="Y1293" s="99"/>
      <c r="Z1293" s="160"/>
      <c r="AF1293" s="972"/>
      <c r="AG1293" s="1028"/>
      <c r="AH1293" s="1028"/>
      <c r="AI1293" s="1028"/>
    </row>
    <row r="1294" spans="1:35" s="150" customFormat="1" ht="12.75" customHeight="1" x14ac:dyDescent="0.2">
      <c r="A1294" s="690">
        <v>2016504</v>
      </c>
      <c r="B1294" s="1189">
        <v>120914</v>
      </c>
      <c r="C1294" s="690" t="s">
        <v>1879</v>
      </c>
      <c r="D1294" s="692" t="s">
        <v>489</v>
      </c>
      <c r="E1294" s="1993">
        <v>1</v>
      </c>
      <c r="F1294" s="692">
        <v>11</v>
      </c>
      <c r="G1294" s="692">
        <v>5</v>
      </c>
      <c r="H1294" s="692">
        <v>3</v>
      </c>
      <c r="I1294" s="808" t="s">
        <v>89</v>
      </c>
      <c r="J1294" s="808" t="s">
        <v>89</v>
      </c>
      <c r="K1294" s="74" t="s">
        <v>1737</v>
      </c>
      <c r="L1294" s="74" t="s">
        <v>1737</v>
      </c>
      <c r="M1294" s="75" t="s">
        <v>89</v>
      </c>
      <c r="N1294" s="75" t="s">
        <v>89</v>
      </c>
      <c r="O1294" s="75" t="s">
        <v>89</v>
      </c>
      <c r="P1294" s="75" t="s">
        <v>89</v>
      </c>
      <c r="Q1294" s="160"/>
      <c r="R1294" s="96"/>
      <c r="S1294" s="96">
        <v>42</v>
      </c>
      <c r="T1294" s="175"/>
      <c r="U1294" s="99" t="s">
        <v>681</v>
      </c>
      <c r="V1294" s="99" t="s">
        <v>1950</v>
      </c>
      <c r="W1294" s="612">
        <v>21</v>
      </c>
      <c r="X1294" s="99"/>
      <c r="Y1294" s="99"/>
      <c r="Z1294" s="160"/>
      <c r="AE1294" s="150">
        <f>IF(A1294="","",(IFERROR(VLOOKUP(A1294,Projecten!A$4:W$2618,5,FALSE),"niet bekend")))</f>
        <v>1</v>
      </c>
      <c r="AF1294" s="972">
        <f t="shared" ref="AF1294:AF1300" si="136">IF(AE1294="","",(IF(E1294=0,AH1294,(E1294/AE1294*AH1294))))</f>
        <v>3122.39</v>
      </c>
      <c r="AG1294" s="1028">
        <f>IF(A1294="","",(IFERROR(VLOOKUP(A1294,Projecten!A$4:W$2618,23,FALSE),"niet bekend")))</f>
        <v>3122.39</v>
      </c>
      <c r="AH1294" s="1028">
        <f>IF(A1294="","",(IFERROR(VLOOKUP(A1294,Projecten!A$4:W$2618,12,FALSE),"niet bekend")))</f>
        <v>3122.39</v>
      </c>
      <c r="AI1294" s="1028">
        <f t="shared" ref="AI1294:AI1300" si="137">IF(AF1294="","",(AH1294-AF1294))</f>
        <v>0</v>
      </c>
    </row>
    <row r="1295" spans="1:35" s="150" customFormat="1" ht="12.75" customHeight="1" x14ac:dyDescent="0.2">
      <c r="A1295" s="690">
        <v>2016505</v>
      </c>
      <c r="B1295" s="1189">
        <v>120914</v>
      </c>
      <c r="C1295" s="690" t="s">
        <v>1880</v>
      </c>
      <c r="D1295" s="692" t="s">
        <v>489</v>
      </c>
      <c r="E1295" s="1993">
        <v>1</v>
      </c>
      <c r="F1295" s="692">
        <v>11</v>
      </c>
      <c r="G1295" s="692">
        <v>5</v>
      </c>
      <c r="H1295" s="692">
        <v>3</v>
      </c>
      <c r="I1295" s="808" t="s">
        <v>89</v>
      </c>
      <c r="J1295" s="808" t="s">
        <v>89</v>
      </c>
      <c r="K1295" s="74" t="s">
        <v>1737</v>
      </c>
      <c r="L1295" s="74" t="s">
        <v>1737</v>
      </c>
      <c r="M1295" s="75" t="s">
        <v>89</v>
      </c>
      <c r="N1295" s="75" t="s">
        <v>89</v>
      </c>
      <c r="O1295" s="75" t="s">
        <v>89</v>
      </c>
      <c r="P1295" s="75" t="s">
        <v>89</v>
      </c>
      <c r="Q1295" s="160"/>
      <c r="R1295" s="96"/>
      <c r="S1295" s="96">
        <v>42</v>
      </c>
      <c r="T1295" s="175"/>
      <c r="U1295" s="99" t="s">
        <v>681</v>
      </c>
      <c r="V1295" s="99" t="s">
        <v>1950</v>
      </c>
      <c r="W1295" s="612">
        <v>21</v>
      </c>
      <c r="X1295" s="99"/>
      <c r="Y1295" s="99"/>
      <c r="Z1295" s="160"/>
      <c r="AE1295" s="150">
        <f>IF(A1295="","",(IFERROR(VLOOKUP(A1295,Projecten!A$4:W$2618,5,FALSE),"niet bekend")))</f>
        <v>1</v>
      </c>
      <c r="AF1295" s="972">
        <f t="shared" si="136"/>
        <v>3122.39</v>
      </c>
      <c r="AG1295" s="1028">
        <f>IF(A1295="","",(IFERROR(VLOOKUP(A1295,Projecten!A$4:W$2618,23,FALSE),"niet bekend")))</f>
        <v>3122.39</v>
      </c>
      <c r="AH1295" s="1028">
        <f>IF(A1295="","",(IFERROR(VLOOKUP(A1295,Projecten!A$4:W$2618,12,FALSE),"niet bekend")))</f>
        <v>3122.39</v>
      </c>
      <c r="AI1295" s="1028">
        <f t="shared" si="137"/>
        <v>0</v>
      </c>
    </row>
    <row r="1296" spans="1:35" s="150" customFormat="1" ht="12.75" customHeight="1" x14ac:dyDescent="0.2">
      <c r="A1296" s="93">
        <v>2016542</v>
      </c>
      <c r="B1296" s="1490">
        <v>120914</v>
      </c>
      <c r="C1296" s="93" t="s">
        <v>1940</v>
      </c>
      <c r="D1296" s="94" t="s">
        <v>489</v>
      </c>
      <c r="E1296" s="91">
        <v>1</v>
      </c>
      <c r="F1296" s="94">
        <v>1</v>
      </c>
      <c r="G1296" s="94">
        <v>0</v>
      </c>
      <c r="H1296" s="94">
        <v>1</v>
      </c>
      <c r="I1296" s="808" t="s">
        <v>89</v>
      </c>
      <c r="J1296" s="810" t="s">
        <v>1737</v>
      </c>
      <c r="K1296" s="74" t="s">
        <v>1737</v>
      </c>
      <c r="L1296" s="74" t="s">
        <v>1737</v>
      </c>
      <c r="M1296" s="75" t="s">
        <v>89</v>
      </c>
      <c r="N1296" s="75" t="s">
        <v>89</v>
      </c>
      <c r="O1296" s="75" t="s">
        <v>89</v>
      </c>
      <c r="P1296" s="75" t="s">
        <v>89</v>
      </c>
      <c r="Q1296" s="160"/>
      <c r="R1296" s="96"/>
      <c r="S1296" s="96">
        <v>42</v>
      </c>
      <c r="T1296" s="175"/>
      <c r="U1296" s="99" t="s">
        <v>681</v>
      </c>
      <c r="V1296" s="99" t="s">
        <v>1951</v>
      </c>
      <c r="W1296" s="612">
        <v>4</v>
      </c>
      <c r="X1296" s="99"/>
      <c r="Y1296" s="99"/>
      <c r="Z1296" s="160"/>
      <c r="AE1296" s="150">
        <f>IF(A1296="","",(IFERROR(VLOOKUP(A1296,Projecten!A$4:W$2618,5,FALSE),"niet bekend")))</f>
        <v>1</v>
      </c>
      <c r="AF1296" s="972">
        <f t="shared" si="136"/>
        <v>627.86</v>
      </c>
      <c r="AG1296" s="1028">
        <f>IF(A1296="","",(IFERROR(VLOOKUP(A1296,Projecten!A$4:W$2618,23,FALSE),"niet bekend")))</f>
        <v>627.86</v>
      </c>
      <c r="AH1296" s="1028">
        <f>IF(A1296="","",(IFERROR(VLOOKUP(A1296,Projecten!A$4:W$2618,12,FALSE),"niet bekend")))</f>
        <v>627.86</v>
      </c>
      <c r="AI1296" s="1028">
        <f t="shared" si="137"/>
        <v>0</v>
      </c>
    </row>
    <row r="1297" spans="1:35" s="150" customFormat="1" x14ac:dyDescent="0.2">
      <c r="A1297" s="93">
        <v>2016582</v>
      </c>
      <c r="B1297" s="1490">
        <v>120915</v>
      </c>
      <c r="C1297" s="404" t="s">
        <v>2031</v>
      </c>
      <c r="D1297" s="405" t="s">
        <v>489</v>
      </c>
      <c r="E1297" s="1967">
        <v>0</v>
      </c>
      <c r="F1297" s="94">
        <v>0</v>
      </c>
      <c r="G1297" s="94">
        <v>1</v>
      </c>
      <c r="H1297" s="94">
        <v>0</v>
      </c>
      <c r="I1297" s="808" t="s">
        <v>89</v>
      </c>
      <c r="J1297" s="810" t="s">
        <v>1737</v>
      </c>
      <c r="K1297" s="74" t="s">
        <v>1737</v>
      </c>
      <c r="L1297" s="74" t="s">
        <v>1737</v>
      </c>
      <c r="M1297" s="75" t="s">
        <v>89</v>
      </c>
      <c r="N1297" s="75" t="s">
        <v>89</v>
      </c>
      <c r="O1297" s="75" t="s">
        <v>89</v>
      </c>
      <c r="P1297" s="75" t="s">
        <v>89</v>
      </c>
      <c r="Q1297" s="160"/>
      <c r="R1297" s="96"/>
      <c r="S1297" s="96">
        <v>42</v>
      </c>
      <c r="T1297" s="175"/>
      <c r="U1297" s="99" t="s">
        <v>681</v>
      </c>
      <c r="V1297" s="99"/>
      <c r="W1297" s="612">
        <v>3</v>
      </c>
      <c r="X1297" s="99"/>
      <c r="Y1297" s="99"/>
      <c r="Z1297" s="790"/>
      <c r="AE1297" s="150">
        <f>IF(A1297="","",(IFERROR(VLOOKUP(A1297,Projecten!A$4:W$2618,5,FALSE),"niet bekend")))</f>
        <v>1</v>
      </c>
      <c r="AF1297" s="972">
        <f t="shared" si="136"/>
        <v>225</v>
      </c>
      <c r="AG1297" s="1028">
        <f>IF(A1297="","",(IFERROR(VLOOKUP(A1297,Projecten!A$4:W$2618,23,FALSE),"niet bekend")))</f>
        <v>225</v>
      </c>
      <c r="AH1297" s="1028">
        <f>IF(A1297="","",(IFERROR(VLOOKUP(A1297,Projecten!A$4:W$2618,12,FALSE),"niet bekend")))</f>
        <v>225</v>
      </c>
      <c r="AI1297" s="1028">
        <f t="shared" si="137"/>
        <v>0</v>
      </c>
    </row>
    <row r="1298" spans="1:35" s="150" customFormat="1" ht="12.75" customHeight="1" x14ac:dyDescent="0.2">
      <c r="A1298" s="117" t="s">
        <v>1935</v>
      </c>
      <c r="B1298" s="1189">
        <v>120906</v>
      </c>
      <c r="C1298" s="690" t="s">
        <v>1876</v>
      </c>
      <c r="D1298" s="692" t="s">
        <v>489</v>
      </c>
      <c r="E1298" s="1993">
        <v>1</v>
      </c>
      <c r="F1298" s="692">
        <v>13</v>
      </c>
      <c r="G1298" s="692">
        <v>0</v>
      </c>
      <c r="H1298" s="692">
        <v>0</v>
      </c>
      <c r="I1298" s="810" t="s">
        <v>89</v>
      </c>
      <c r="J1298" s="810" t="s">
        <v>1737</v>
      </c>
      <c r="K1298" s="74" t="s">
        <v>1737</v>
      </c>
      <c r="L1298" s="74" t="s">
        <v>1737</v>
      </c>
      <c r="M1298" s="74" t="s">
        <v>89</v>
      </c>
      <c r="N1298" s="74" t="s">
        <v>89</v>
      </c>
      <c r="O1298" s="74" t="s">
        <v>89</v>
      </c>
      <c r="P1298" s="74" t="s">
        <v>89</v>
      </c>
      <c r="Q1298" s="160"/>
      <c r="R1298" s="96"/>
      <c r="S1298" s="96">
        <v>42</v>
      </c>
      <c r="T1298" s="175"/>
      <c r="U1298" s="99" t="s">
        <v>681</v>
      </c>
      <c r="V1298" s="150" t="s">
        <v>1933</v>
      </c>
      <c r="W1298" s="97">
        <v>7</v>
      </c>
      <c r="X1298" s="99"/>
      <c r="Y1298" s="99"/>
      <c r="Z1298" s="160"/>
      <c r="AE1298" s="150">
        <f>IF(A1298="","",(IFERROR(VLOOKUP(A1298,Projecten!A$4:W$2618,5,FALSE),"niet bekend")))</f>
        <v>1</v>
      </c>
      <c r="AF1298" s="972">
        <f t="shared" si="136"/>
        <v>1477.12</v>
      </c>
      <c r="AG1298" s="1028">
        <f>IF(A1298="","",(IFERROR(VLOOKUP(A1298,Projecten!A$4:W$2618,23,FALSE),"niet bekend")))</f>
        <v>1477.12</v>
      </c>
      <c r="AH1298" s="1028">
        <f>IF(A1298="","",(IFERROR(VLOOKUP(A1298,Projecten!A$4:W$2618,12,FALSE),"niet bekend")))</f>
        <v>1477.12</v>
      </c>
      <c r="AI1298" s="1028">
        <f t="shared" si="137"/>
        <v>0</v>
      </c>
    </row>
    <row r="1299" spans="1:35" s="150" customFormat="1" ht="12.75" customHeight="1" x14ac:dyDescent="0.2">
      <c r="A1299" s="117" t="s">
        <v>1934</v>
      </c>
      <c r="B1299" s="1189">
        <v>120906</v>
      </c>
      <c r="C1299" s="690" t="s">
        <v>1878</v>
      </c>
      <c r="D1299" s="692" t="s">
        <v>489</v>
      </c>
      <c r="E1299" s="1993">
        <v>1</v>
      </c>
      <c r="F1299" s="692">
        <v>13</v>
      </c>
      <c r="G1299" s="692">
        <v>0</v>
      </c>
      <c r="H1299" s="692">
        <v>0</v>
      </c>
      <c r="I1299" s="810" t="s">
        <v>89</v>
      </c>
      <c r="J1299" s="810" t="s">
        <v>1737</v>
      </c>
      <c r="K1299" s="74" t="s">
        <v>1737</v>
      </c>
      <c r="L1299" s="74" t="s">
        <v>1737</v>
      </c>
      <c r="M1299" s="74" t="s">
        <v>89</v>
      </c>
      <c r="N1299" s="74" t="s">
        <v>89</v>
      </c>
      <c r="O1299" s="74" t="s">
        <v>89</v>
      </c>
      <c r="P1299" s="74" t="s">
        <v>89</v>
      </c>
      <c r="Q1299" s="160"/>
      <c r="R1299" s="96"/>
      <c r="S1299" s="96">
        <v>42</v>
      </c>
      <c r="T1299" s="175"/>
      <c r="U1299" s="99" t="s">
        <v>681</v>
      </c>
      <c r="V1299" s="150" t="s">
        <v>1933</v>
      </c>
      <c r="W1299" s="97">
        <v>7</v>
      </c>
      <c r="X1299" s="99"/>
      <c r="Y1299" s="99"/>
      <c r="Z1299" s="160"/>
      <c r="AE1299" s="150">
        <f>IF(A1299="","",(IFERROR(VLOOKUP(A1299,Projecten!A$4:W$2618,5,FALSE),"niet bekend")))</f>
        <v>1</v>
      </c>
      <c r="AF1299" s="972">
        <f t="shared" si="136"/>
        <v>1489.32</v>
      </c>
      <c r="AG1299" s="1028">
        <f>IF(A1299="","",(IFERROR(VLOOKUP(A1299,Projecten!A$4:W$2618,23,FALSE),"niet bekend")))</f>
        <v>1489.32</v>
      </c>
      <c r="AH1299" s="1028">
        <f>IF(A1299="","",(IFERROR(VLOOKUP(A1299,Projecten!A$4:W$2618,12,FALSE),"niet bekend")))</f>
        <v>1489.32</v>
      </c>
      <c r="AI1299" s="1028">
        <f t="shared" si="137"/>
        <v>0</v>
      </c>
    </row>
    <row r="1300" spans="1:35" s="150" customFormat="1" ht="12.75" customHeight="1" x14ac:dyDescent="0.2">
      <c r="A1300" s="117" t="s">
        <v>1844</v>
      </c>
      <c r="B1300" s="1189">
        <v>120906</v>
      </c>
      <c r="C1300" s="117" t="s">
        <v>1778</v>
      </c>
      <c r="D1300" s="448" t="s">
        <v>489</v>
      </c>
      <c r="E1300" s="1002">
        <v>2</v>
      </c>
      <c r="F1300" s="448">
        <v>26</v>
      </c>
      <c r="G1300" s="448">
        <v>0</v>
      </c>
      <c r="H1300" s="448">
        <v>0</v>
      </c>
      <c r="I1300" s="810" t="s">
        <v>89</v>
      </c>
      <c r="J1300" s="810" t="s">
        <v>1737</v>
      </c>
      <c r="K1300" s="74" t="s">
        <v>1737</v>
      </c>
      <c r="L1300" s="74" t="s">
        <v>1737</v>
      </c>
      <c r="M1300" s="74" t="s">
        <v>89</v>
      </c>
      <c r="N1300" s="74" t="s">
        <v>89</v>
      </c>
      <c r="O1300" s="74" t="s">
        <v>89</v>
      </c>
      <c r="P1300" s="74" t="s">
        <v>89</v>
      </c>
      <c r="Q1300" s="160"/>
      <c r="R1300" s="96"/>
      <c r="S1300" s="96">
        <v>43</v>
      </c>
      <c r="T1300" s="175">
        <v>42667</v>
      </c>
      <c r="U1300" s="99" t="s">
        <v>681</v>
      </c>
      <c r="V1300" s="779"/>
      <c r="W1300" s="97">
        <v>17.399999999999999</v>
      </c>
      <c r="X1300" s="99"/>
      <c r="Y1300" s="99"/>
      <c r="Z1300" s="160"/>
      <c r="AE1300" s="150">
        <f>IF(A1300="","",(IFERROR(VLOOKUP(A1300,Projecten!A$4:W$2618,5,FALSE),"niet bekend")))</f>
        <v>2</v>
      </c>
      <c r="AF1300" s="972">
        <f t="shared" si="136"/>
        <v>2875.13</v>
      </c>
      <c r="AG1300" s="1028">
        <f>IF(A1300="","",(IFERROR(VLOOKUP(A1300,Projecten!A$4:W$2618,23,FALSE),"niet bekend")))</f>
        <v>2875.13</v>
      </c>
      <c r="AH1300" s="1028">
        <f>IF(A1300="","",(IFERROR(VLOOKUP(A1300,Projecten!A$4:W$2618,12,FALSE),"niet bekend")))</f>
        <v>2875.13</v>
      </c>
      <c r="AI1300" s="1028">
        <f t="shared" si="137"/>
        <v>0</v>
      </c>
    </row>
    <row r="1301" spans="1:35" s="150" customFormat="1" ht="12.75" customHeight="1" x14ac:dyDescent="0.2">
      <c r="A1301" s="93"/>
      <c r="B1301" s="445"/>
      <c r="C1301" s="93"/>
      <c r="D1301" s="94"/>
      <c r="E1301" s="91"/>
      <c r="F1301" s="94"/>
      <c r="G1301" s="94"/>
      <c r="H1301" s="94"/>
      <c r="I1301" s="810"/>
      <c r="J1301" s="810"/>
      <c r="K1301" s="74"/>
      <c r="L1301" s="74"/>
      <c r="M1301" s="74"/>
      <c r="N1301" s="74"/>
      <c r="O1301" s="74"/>
      <c r="P1301" s="74"/>
      <c r="Q1301" s="160"/>
      <c r="R1301" s="96"/>
      <c r="S1301" s="96"/>
      <c r="T1301" s="175"/>
      <c r="U1301" s="99"/>
      <c r="V1301" s="778"/>
      <c r="W1301" s="97"/>
      <c r="X1301" s="99"/>
      <c r="Y1301" s="99"/>
      <c r="Z1301" s="790"/>
      <c r="AF1301" s="972"/>
      <c r="AG1301" s="1028"/>
      <c r="AH1301" s="1028"/>
      <c r="AI1301" s="1028"/>
    </row>
    <row r="1302" spans="1:35" s="150" customFormat="1" ht="12.75" customHeight="1" x14ac:dyDescent="0.2">
      <c r="A1302" s="93">
        <v>2016457</v>
      </c>
      <c r="B1302" s="1490">
        <v>120905</v>
      </c>
      <c r="C1302" s="93" t="s">
        <v>1814</v>
      </c>
      <c r="D1302" s="94" t="s">
        <v>451</v>
      </c>
      <c r="E1302" s="91">
        <v>1</v>
      </c>
      <c r="F1302" s="94">
        <v>15</v>
      </c>
      <c r="G1302" s="94">
        <v>9</v>
      </c>
      <c r="H1302" s="94">
        <v>6</v>
      </c>
      <c r="I1302" s="810" t="s">
        <v>89</v>
      </c>
      <c r="J1302" s="810" t="s">
        <v>89</v>
      </c>
      <c r="K1302" s="76" t="s">
        <v>1737</v>
      </c>
      <c r="L1302" s="76" t="s">
        <v>1737</v>
      </c>
      <c r="M1302" s="75" t="s">
        <v>89</v>
      </c>
      <c r="N1302" s="75" t="s">
        <v>89</v>
      </c>
      <c r="O1302" s="75" t="s">
        <v>89</v>
      </c>
      <c r="P1302" s="75" t="s">
        <v>89</v>
      </c>
      <c r="Q1302" s="160"/>
      <c r="R1302" s="96"/>
      <c r="S1302" s="96">
        <v>41</v>
      </c>
      <c r="T1302" s="175"/>
      <c r="U1302" s="99" t="s">
        <v>934</v>
      </c>
      <c r="V1302" s="99" t="s">
        <v>1939</v>
      </c>
      <c r="W1302" s="612">
        <v>33</v>
      </c>
      <c r="X1302" s="99"/>
      <c r="Y1302" s="99"/>
      <c r="Z1302" s="160"/>
      <c r="AE1302" s="150">
        <f>IF(A1302="","",(IFERROR(VLOOKUP(A1302,Projecten!A$4:W$2618,5,FALSE),"niet bekend")))</f>
        <v>1</v>
      </c>
      <c r="AF1302" s="972">
        <f>IF(AE1302="","",(IF(E1302=0,AH1302,(E1302/AE1302*AH1302))))</f>
        <v>5811.32</v>
      </c>
      <c r="AG1302" s="1028">
        <f>IF(A1302="","",(IFERROR(VLOOKUP(A1302,Projecten!A$4:W$2618,23,FALSE),"niet bekend")))</f>
        <v>5811.32</v>
      </c>
      <c r="AH1302" s="1028">
        <f>IF(A1302="","",(IFERROR(VLOOKUP(A1302,Projecten!A$4:W$2618,12,FALSE),"niet bekend")))</f>
        <v>5811.32</v>
      </c>
      <c r="AI1302" s="1028">
        <f>IF(AF1302="","",(AH1302-AF1302))</f>
        <v>0</v>
      </c>
    </row>
    <row r="1303" spans="1:35" s="150" customFormat="1" ht="12.75" customHeight="1" x14ac:dyDescent="0.2">
      <c r="A1303" s="93"/>
      <c r="B1303" s="445"/>
      <c r="C1303" s="93"/>
      <c r="D1303" s="94"/>
      <c r="E1303" s="91"/>
      <c r="F1303" s="94"/>
      <c r="G1303" s="94"/>
      <c r="H1303" s="94"/>
      <c r="I1303" s="810"/>
      <c r="J1303" s="810"/>
      <c r="K1303" s="74"/>
      <c r="L1303" s="74"/>
      <c r="M1303" s="74"/>
      <c r="N1303" s="74"/>
      <c r="O1303" s="74"/>
      <c r="P1303" s="74"/>
      <c r="Q1303" s="160"/>
      <c r="R1303" s="96"/>
      <c r="S1303" s="96"/>
      <c r="T1303" s="175"/>
      <c r="U1303" s="99"/>
      <c r="V1303" s="778"/>
      <c r="W1303" s="97"/>
      <c r="X1303" s="99"/>
      <c r="Y1303" s="99"/>
      <c r="Z1303" s="790"/>
      <c r="AF1303" s="972"/>
      <c r="AG1303" s="1028"/>
      <c r="AH1303" s="1028"/>
      <c r="AI1303" s="1028"/>
    </row>
    <row r="1304" spans="1:35" s="150" customFormat="1" ht="12.75" customHeight="1" x14ac:dyDescent="0.2">
      <c r="A1304" s="117">
        <v>2016426</v>
      </c>
      <c r="B1304" s="1189">
        <v>120917</v>
      </c>
      <c r="C1304" s="118" t="s">
        <v>1770</v>
      </c>
      <c r="D1304" s="119" t="s">
        <v>1771</v>
      </c>
      <c r="E1304" s="1002">
        <v>1</v>
      </c>
      <c r="F1304" s="738">
        <v>10</v>
      </c>
      <c r="G1304" s="738">
        <v>0</v>
      </c>
      <c r="H1304" s="738">
        <v>0</v>
      </c>
      <c r="I1304" s="808"/>
      <c r="J1304" s="808"/>
      <c r="K1304" s="75"/>
      <c r="L1304" s="75"/>
      <c r="M1304" s="75" t="s">
        <v>89</v>
      </c>
      <c r="N1304" s="75" t="s">
        <v>89</v>
      </c>
      <c r="O1304" s="75" t="s">
        <v>89</v>
      </c>
      <c r="P1304" s="75" t="s">
        <v>89</v>
      </c>
      <c r="Q1304" s="160"/>
      <c r="R1304" s="96"/>
      <c r="S1304" s="96">
        <v>43</v>
      </c>
      <c r="T1304" s="175"/>
      <c r="U1304" s="99" t="s">
        <v>1772</v>
      </c>
      <c r="V1304" s="99"/>
      <c r="W1304" s="97">
        <v>9</v>
      </c>
      <c r="X1304" s="99"/>
      <c r="Y1304" s="99"/>
      <c r="Z1304" s="160"/>
      <c r="AE1304" s="150">
        <f>IF(A1304="","",(IFERROR(VLOOKUP(A1304,Projecten!A$4:W$2618,5,FALSE),"niet bekend")))</f>
        <v>1</v>
      </c>
      <c r="AF1304" s="972">
        <f>IF(AE1304="","",(IF(E1304=0,AH1304,(E1304/AE1304*AH1304))))</f>
        <v>2004.32</v>
      </c>
      <c r="AG1304" s="1028">
        <f>IF(A1304="","",(IFERROR(VLOOKUP(A1304,Projecten!A$4:W$2618,23,FALSE),"niet bekend")))</f>
        <v>2004.32</v>
      </c>
      <c r="AH1304" s="1028">
        <f>IF(A1304="","",(IFERROR(VLOOKUP(A1304,Projecten!A$4:W$2618,12,FALSE),"niet bekend")))</f>
        <v>2004.32</v>
      </c>
      <c r="AI1304" s="1028">
        <f>IF(AF1304="","",(AH1304-AF1304))</f>
        <v>0</v>
      </c>
    </row>
    <row r="1305" spans="1:35" s="38" customFormat="1" ht="12.75" customHeight="1" x14ac:dyDescent="0.2">
      <c r="A1305" s="30"/>
      <c r="B1305" s="1491"/>
      <c r="C1305" s="31"/>
      <c r="D1305" s="31"/>
      <c r="E1305" s="32"/>
      <c r="F1305" s="31"/>
      <c r="G1305" s="31"/>
      <c r="H1305" s="31"/>
      <c r="I1305" s="811"/>
      <c r="J1305" s="811"/>
      <c r="K1305" s="32"/>
      <c r="L1305" s="32"/>
      <c r="M1305" s="32"/>
      <c r="N1305" s="32"/>
      <c r="O1305" s="32"/>
      <c r="P1305" s="32"/>
      <c r="Q1305" s="527"/>
      <c r="R1305" s="33"/>
      <c r="S1305" s="1198"/>
      <c r="T1305" s="176"/>
      <c r="U1305" s="35"/>
      <c r="V1305" s="35"/>
      <c r="W1305" s="35"/>
      <c r="X1305" s="83"/>
      <c r="Y1305" s="84"/>
      <c r="Z1305" s="36"/>
      <c r="AA1305" s="608"/>
      <c r="AB1305" s="608"/>
      <c r="AC1305" s="608"/>
      <c r="AF1305" s="983"/>
      <c r="AG1305" s="1030"/>
      <c r="AH1305" s="1030"/>
      <c r="AI1305" s="1030"/>
    </row>
    <row r="1306" spans="1:35" s="957" customFormat="1" ht="12.75" customHeight="1" x14ac:dyDescent="0.2">
      <c r="A1306" s="1007"/>
      <c r="B1306" s="1489"/>
      <c r="C1306" s="1008">
        <f>SUM(F1306:H1306)</f>
        <v>582</v>
      </c>
      <c r="D1306" s="1009"/>
      <c r="E1306" s="1010">
        <f>SUM(E1307:E1335)</f>
        <v>32</v>
      </c>
      <c r="F1306" s="1009">
        <f>SUM(F1307:F1335)</f>
        <v>376</v>
      </c>
      <c r="G1306" s="1009">
        <f>SUM(G1307:G1335)</f>
        <v>141</v>
      </c>
      <c r="H1306" s="1009">
        <f>SUM(H1307:H1335)</f>
        <v>65</v>
      </c>
      <c r="I1306" s="1011"/>
      <c r="J1306" s="1011"/>
      <c r="K1306" s="1010"/>
      <c r="L1306" s="1010"/>
      <c r="M1306" s="1010"/>
      <c r="N1306" s="1010"/>
      <c r="O1306" s="1010"/>
      <c r="P1306" s="1010"/>
      <c r="Q1306" s="1012">
        <v>42</v>
      </c>
      <c r="R1306" s="1043"/>
      <c r="S1306" s="1199"/>
      <c r="T1306" s="1013"/>
      <c r="U1306" s="1014"/>
      <c r="V1306" s="1015">
        <f>SUM(W1306:W1335)</f>
        <v>546.45000000000005</v>
      </c>
      <c r="W1306" s="960"/>
      <c r="X1306" s="960">
        <v>340.5</v>
      </c>
      <c r="Y1306" s="961">
        <f>V1306-X1306</f>
        <v>205.95000000000005</v>
      </c>
      <c r="Z1306" s="956"/>
      <c r="AA1306" s="964" t="s">
        <v>1332</v>
      </c>
      <c r="AB1306" s="964" t="s">
        <v>1269</v>
      </c>
      <c r="AC1306" s="964" t="s">
        <v>1333</v>
      </c>
      <c r="AD1306" s="959" t="s">
        <v>2589</v>
      </c>
      <c r="AE1306" s="1038" t="str">
        <f>IF(A1306="","",(IFERROR(VLOOKUP(A1306,Projecten!A$4:W$2618,5,FALSE),"niet bekend")))</f>
        <v/>
      </c>
      <c r="AF1306" s="1037">
        <f>SUM(AF1307:AF1335)</f>
        <v>74031.19</v>
      </c>
      <c r="AG1306" s="1027"/>
      <c r="AH1306" s="1027"/>
      <c r="AI1306" s="1027"/>
    </row>
    <row r="1307" spans="1:35" ht="12.75" customHeight="1" x14ac:dyDescent="0.2">
      <c r="A1307" s="347"/>
      <c r="B1307" s="1530"/>
      <c r="C1307" s="284" t="s">
        <v>1658</v>
      </c>
      <c r="D1307" s="347"/>
      <c r="E1307" s="999"/>
      <c r="F1307" s="347"/>
      <c r="G1307" s="347"/>
      <c r="H1307" s="347"/>
      <c r="I1307" s="805"/>
      <c r="J1307" s="805"/>
      <c r="K1307" s="29"/>
      <c r="L1307" s="29"/>
      <c r="M1307" s="29"/>
      <c r="N1307" s="29"/>
      <c r="O1307" s="29"/>
      <c r="P1307" s="29"/>
      <c r="Q1307" s="5" t="s">
        <v>1690</v>
      </c>
      <c r="S1307" s="23"/>
      <c r="V1307" s="600" t="s">
        <v>1397</v>
      </c>
      <c r="W1307" s="25"/>
      <c r="X1307" s="6"/>
      <c r="Y1307" s="6"/>
      <c r="Z1307" s="5"/>
      <c r="AA1307" s="468">
        <v>531.5</v>
      </c>
      <c r="AB1307" s="468">
        <v>244.5</v>
      </c>
      <c r="AC1307" s="468">
        <f>AA1307-AB1307</f>
        <v>287</v>
      </c>
      <c r="AD1307" s="537">
        <v>16.75</v>
      </c>
      <c r="AE1307" s="4"/>
      <c r="AF1307" s="973"/>
      <c r="AG1307" s="1028"/>
      <c r="AH1307" s="1028"/>
    </row>
    <row r="1308" spans="1:35" s="288" customFormat="1" ht="12.75" customHeight="1" x14ac:dyDescent="0.2">
      <c r="A1308" s="433"/>
      <c r="B1308" s="1541"/>
      <c r="C1308" s="284" t="s">
        <v>1813</v>
      </c>
      <c r="D1308" s="433"/>
      <c r="E1308" s="563"/>
      <c r="F1308" s="433"/>
      <c r="G1308" s="433"/>
      <c r="H1308" s="433"/>
      <c r="I1308" s="812"/>
      <c r="J1308" s="812"/>
      <c r="K1308" s="287"/>
      <c r="L1308" s="287"/>
      <c r="M1308" s="287"/>
      <c r="N1308" s="287"/>
      <c r="O1308" s="287"/>
      <c r="P1308" s="287"/>
      <c r="Q1308" s="279"/>
      <c r="R1308" s="23"/>
      <c r="S1308" s="289"/>
      <c r="T1308" s="285"/>
      <c r="U1308" s="284"/>
      <c r="V1308" s="600"/>
      <c r="W1308" s="472">
        <v>29.75</v>
      </c>
      <c r="X1308" s="284"/>
      <c r="Y1308" s="284"/>
      <c r="Z1308" s="279"/>
      <c r="AE1308" s="383"/>
      <c r="AF1308" s="974"/>
      <c r="AG1308" s="1028"/>
      <c r="AH1308" s="1028"/>
      <c r="AI1308" s="1026"/>
    </row>
    <row r="1309" spans="1:35" s="775" customFormat="1" ht="12.75" customHeight="1" x14ac:dyDescent="0.2">
      <c r="B1309" s="1542"/>
      <c r="C1309" s="774" t="s">
        <v>2106</v>
      </c>
      <c r="E1309" s="764"/>
      <c r="I1309" s="830"/>
      <c r="J1309" s="830"/>
      <c r="K1309" s="701"/>
      <c r="L1309" s="701"/>
      <c r="M1309" s="701"/>
      <c r="N1309" s="701"/>
      <c r="O1309" s="701"/>
      <c r="P1309" s="701"/>
      <c r="Q1309" s="434"/>
      <c r="R1309" s="418"/>
      <c r="S1309" s="772"/>
      <c r="T1309" s="773"/>
      <c r="U1309" s="774"/>
      <c r="V1309" s="263"/>
      <c r="W1309" s="610">
        <v>5</v>
      </c>
      <c r="X1309" s="774"/>
      <c r="Y1309" s="774"/>
      <c r="Z1309" s="434"/>
      <c r="AE1309" s="430"/>
      <c r="AF1309" s="981"/>
      <c r="AG1309" s="1028"/>
      <c r="AH1309" s="1028"/>
      <c r="AI1309" s="1028"/>
    </row>
    <row r="1310" spans="1:35" s="150" customFormat="1" ht="12.75" customHeight="1" x14ac:dyDescent="0.2">
      <c r="A1310" s="117"/>
      <c r="B1310" s="446"/>
      <c r="C1310" s="117"/>
      <c r="D1310" s="448"/>
      <c r="E1310" s="1962"/>
      <c r="F1310" s="448"/>
      <c r="G1310" s="448"/>
      <c r="H1310" s="448"/>
      <c r="I1310" s="810"/>
      <c r="J1310" s="810"/>
      <c r="K1310" s="74"/>
      <c r="L1310" s="74"/>
      <c r="M1310" s="74"/>
      <c r="N1310" s="74"/>
      <c r="O1310" s="74"/>
      <c r="P1310" s="74"/>
      <c r="Q1310" s="160"/>
      <c r="R1310" s="96"/>
      <c r="S1310" s="96"/>
      <c r="T1310" s="175"/>
      <c r="U1310" s="99"/>
      <c r="V1310" s="263"/>
      <c r="W1310" s="97"/>
      <c r="X1310" s="99"/>
      <c r="Y1310" s="99"/>
      <c r="Z1310" s="819"/>
      <c r="AF1310" s="972"/>
      <c r="AG1310" s="1028"/>
      <c r="AH1310" s="1028"/>
      <c r="AI1310" s="1028"/>
    </row>
    <row r="1311" spans="1:35" s="150" customFormat="1" ht="12.75" customHeight="1" x14ac:dyDescent="0.2">
      <c r="A1311" s="117">
        <v>2016561</v>
      </c>
      <c r="B1311" s="446">
        <v>120922</v>
      </c>
      <c r="C1311" s="117" t="s">
        <v>1997</v>
      </c>
      <c r="D1311" s="448" t="s">
        <v>68</v>
      </c>
      <c r="E1311" s="1962">
        <v>5</v>
      </c>
      <c r="F1311" s="448">
        <v>40</v>
      </c>
      <c r="G1311" s="448">
        <f>E1311*5</f>
        <v>25</v>
      </c>
      <c r="H1311" s="448">
        <f>E1311*3</f>
        <v>15</v>
      </c>
      <c r="I1311" s="810">
        <v>42657</v>
      </c>
      <c r="J1311" s="810" t="s">
        <v>1737</v>
      </c>
      <c r="K1311" s="74" t="s">
        <v>1737</v>
      </c>
      <c r="L1311" s="74" t="s">
        <v>1737</v>
      </c>
      <c r="M1311" s="74" t="s">
        <v>89</v>
      </c>
      <c r="N1311" s="74" t="s">
        <v>89</v>
      </c>
      <c r="O1311" s="74" t="s">
        <v>89</v>
      </c>
      <c r="P1311" s="74" t="s">
        <v>89</v>
      </c>
      <c r="Q1311" s="160"/>
      <c r="R1311" s="96"/>
      <c r="S1311" s="96">
        <v>43</v>
      </c>
      <c r="T1311" s="175"/>
      <c r="U1311" s="99" t="s">
        <v>444</v>
      </c>
      <c r="V1311" s="263"/>
      <c r="W1311" s="97">
        <f>E1311*15</f>
        <v>75</v>
      </c>
      <c r="X1311" s="99"/>
      <c r="Y1311" s="99"/>
      <c r="Z1311" s="819">
        <v>42643</v>
      </c>
      <c r="AE1311" s="150">
        <f>IF(A1311="","",(IFERROR(VLOOKUP(A1311,Projecten!A$4:W$2618,5,FALSE),"niet bekend")))</f>
        <v>10</v>
      </c>
      <c r="AF1311" s="972">
        <f>IF(AE1311="","",(IF(E1311=0,AH1311,(E1311/AE1311*AH1311))))</f>
        <v>10977.75</v>
      </c>
      <c r="AG1311" s="1028">
        <f>IF(A1311="","",(IFERROR(VLOOKUP(A1311,Projecten!A$4:W$2618,23,FALSE),"niet bekend")))</f>
        <v>21955.5</v>
      </c>
      <c r="AH1311" s="1028">
        <f>IF(A1311="","",(IFERROR(VLOOKUP(A1311,Projecten!A$4:W$2618,12,FALSE),"niet bekend")))</f>
        <v>21955.5</v>
      </c>
      <c r="AI1311" s="1028">
        <f>IF(AF1311="","",(AH1311-AF1311))</f>
        <v>10977.75</v>
      </c>
    </row>
    <row r="1312" spans="1:35" s="150" customFormat="1" x14ac:dyDescent="0.2">
      <c r="A1312" s="117">
        <v>2016561</v>
      </c>
      <c r="B1312" s="446">
        <v>120923</v>
      </c>
      <c r="C1312" s="118" t="s">
        <v>1997</v>
      </c>
      <c r="D1312" s="119" t="s">
        <v>68</v>
      </c>
      <c r="E1312" s="1962">
        <v>5</v>
      </c>
      <c r="F1312" s="738">
        <f>E1312*8</f>
        <v>40</v>
      </c>
      <c r="G1312" s="738">
        <f>E1312*5</f>
        <v>25</v>
      </c>
      <c r="H1312" s="738">
        <f>E1312*3</f>
        <v>15</v>
      </c>
      <c r="I1312" s="810">
        <v>42657</v>
      </c>
      <c r="J1312" s="810" t="s">
        <v>1737</v>
      </c>
      <c r="K1312" s="74" t="s">
        <v>1737</v>
      </c>
      <c r="L1312" s="74" t="s">
        <v>1737</v>
      </c>
      <c r="M1312" s="74" t="s">
        <v>89</v>
      </c>
      <c r="N1312" s="74" t="s">
        <v>89</v>
      </c>
      <c r="O1312" s="74" t="s">
        <v>89</v>
      </c>
      <c r="P1312" s="74" t="s">
        <v>89</v>
      </c>
      <c r="Q1312" s="160"/>
      <c r="R1312" s="96"/>
      <c r="S1312" s="96">
        <v>44</v>
      </c>
      <c r="T1312" s="175"/>
      <c r="U1312" s="99" t="s">
        <v>444</v>
      </c>
      <c r="V1312" s="263"/>
      <c r="W1312" s="97">
        <f>E1312*15</f>
        <v>75</v>
      </c>
      <c r="X1312" s="99"/>
      <c r="Y1312" s="765"/>
      <c r="Z1312" s="819">
        <v>42643</v>
      </c>
      <c r="AE1312" s="150">
        <f>IF(A1312="","",(IFERROR(VLOOKUP(A1312,Projecten!A$4:W$2618,5,FALSE),"niet bekend")))</f>
        <v>10</v>
      </c>
      <c r="AF1312" s="972">
        <f>IF(AE1312="","",(IF(E1312=0,AH1312,(E1312/AE1312*AH1312))))</f>
        <v>10977.75</v>
      </c>
      <c r="AG1312" s="1028">
        <f>IF(A1312="","",(IFERROR(VLOOKUP(A1312,Projecten!A$4:W$2618,23,FALSE),"niet bekend")))</f>
        <v>21955.5</v>
      </c>
      <c r="AH1312" s="1028">
        <f>IF(A1312="","",(IFERROR(VLOOKUP(A1312,Projecten!A$4:W$2618,12,FALSE),"niet bekend")))</f>
        <v>21955.5</v>
      </c>
      <c r="AI1312" s="1028">
        <f>IF(AF1312="","",(AH1312-AF1312))</f>
        <v>10977.75</v>
      </c>
    </row>
    <row r="1313" spans="1:35" s="150" customFormat="1" ht="12.75" customHeight="1" x14ac:dyDescent="0.2">
      <c r="A1313" s="117"/>
      <c r="B1313" s="446"/>
      <c r="C1313" s="117"/>
      <c r="D1313" s="448"/>
      <c r="E1313" s="1962"/>
      <c r="F1313" s="448"/>
      <c r="G1313" s="448"/>
      <c r="H1313" s="448"/>
      <c r="I1313" s="810"/>
      <c r="J1313" s="810"/>
      <c r="K1313" s="74"/>
      <c r="L1313" s="74"/>
      <c r="M1313" s="74"/>
      <c r="N1313" s="74"/>
      <c r="O1313" s="74"/>
      <c r="P1313" s="74"/>
      <c r="Q1313" s="160"/>
      <c r="R1313" s="96"/>
      <c r="S1313" s="96"/>
      <c r="T1313" s="175"/>
      <c r="U1313" s="99"/>
      <c r="V1313" s="263"/>
      <c r="W1313" s="97"/>
      <c r="X1313" s="99"/>
      <c r="Y1313" s="99"/>
      <c r="Z1313" s="819"/>
      <c r="AF1313" s="972"/>
      <c r="AG1313" s="1028"/>
      <c r="AH1313" s="1028"/>
      <c r="AI1313" s="1028"/>
    </row>
    <row r="1314" spans="1:35" s="150" customFormat="1" ht="12.75" customHeight="1" x14ac:dyDescent="0.2">
      <c r="A1314" s="117">
        <v>2016459</v>
      </c>
      <c r="B1314" s="1189">
        <v>120931</v>
      </c>
      <c r="C1314" s="117" t="s">
        <v>1817</v>
      </c>
      <c r="D1314" s="448" t="s">
        <v>1575</v>
      </c>
      <c r="E1314" s="91">
        <v>1</v>
      </c>
      <c r="F1314" s="94">
        <v>1</v>
      </c>
      <c r="G1314" s="94">
        <v>0</v>
      </c>
      <c r="H1314" s="94">
        <v>1</v>
      </c>
      <c r="I1314" s="808">
        <v>42650</v>
      </c>
      <c r="J1314" s="810" t="s">
        <v>1737</v>
      </c>
      <c r="K1314" s="74" t="s">
        <v>1737</v>
      </c>
      <c r="L1314" s="74" t="s">
        <v>1737</v>
      </c>
      <c r="M1314" s="75" t="s">
        <v>89</v>
      </c>
      <c r="N1314" s="75" t="s">
        <v>89</v>
      </c>
      <c r="O1314" s="75" t="s">
        <v>89</v>
      </c>
      <c r="P1314" s="75" t="s">
        <v>89</v>
      </c>
      <c r="Q1314" s="160"/>
      <c r="R1314" s="96"/>
      <c r="S1314" s="96">
        <v>43</v>
      </c>
      <c r="T1314" s="175"/>
      <c r="U1314" s="99"/>
      <c r="V1314" s="99"/>
      <c r="W1314" s="612">
        <v>3</v>
      </c>
      <c r="X1314" s="99"/>
      <c r="Y1314" s="99"/>
      <c r="Z1314" s="160"/>
      <c r="AE1314" s="150">
        <f>IF(A1314="","",(IFERROR(VLOOKUP(A1314,Projecten!A$4:W$2618,5,FALSE),"niet bekend")))</f>
        <v>1</v>
      </c>
      <c r="AF1314" s="972">
        <f>IF(AE1314="","",(IF(E1314=0,AH1314,(E1314/AE1314*AH1314))))</f>
        <v>584.72</v>
      </c>
      <c r="AG1314" s="1028">
        <f>IF(A1314="","",(IFERROR(VLOOKUP(A1314,Projecten!A$4:W$2618,23,FALSE),"niet bekend")))</f>
        <v>584.72</v>
      </c>
      <c r="AH1314" s="1028">
        <f>IF(A1314="","",(IFERROR(VLOOKUP(A1314,Projecten!A$4:W$2618,12,FALSE),"niet bekend")))</f>
        <v>584.72</v>
      </c>
      <c r="AI1314" s="1028">
        <f>IF(AF1314="","",(AH1314-AF1314))</f>
        <v>0</v>
      </c>
    </row>
    <row r="1315" spans="1:35" s="150" customFormat="1" ht="12.75" customHeight="1" x14ac:dyDescent="0.2">
      <c r="A1315" s="117">
        <v>2016462</v>
      </c>
      <c r="B1315" s="1189">
        <v>120932</v>
      </c>
      <c r="C1315" s="117" t="s">
        <v>1819</v>
      </c>
      <c r="D1315" s="448" t="s">
        <v>1575</v>
      </c>
      <c r="E1315" s="2004">
        <v>1</v>
      </c>
      <c r="F1315" s="789">
        <v>12</v>
      </c>
      <c r="G1315" s="789">
        <v>8</v>
      </c>
      <c r="H1315" s="789">
        <v>2</v>
      </c>
      <c r="I1315" s="829">
        <v>42655</v>
      </c>
      <c r="J1315" s="810" t="s">
        <v>89</v>
      </c>
      <c r="K1315" s="74" t="s">
        <v>1737</v>
      </c>
      <c r="L1315" s="74" t="s">
        <v>1737</v>
      </c>
      <c r="M1315" s="75" t="s">
        <v>89</v>
      </c>
      <c r="N1315" s="75" t="s">
        <v>89</v>
      </c>
      <c r="O1315" s="75" t="s">
        <v>89</v>
      </c>
      <c r="P1315" s="75" t="s">
        <v>89</v>
      </c>
      <c r="Q1315" s="160"/>
      <c r="R1315" s="96"/>
      <c r="S1315" s="96">
        <v>43</v>
      </c>
      <c r="T1315" s="175"/>
      <c r="U1315" s="99"/>
      <c r="V1315" s="99"/>
      <c r="W1315" s="612">
        <v>17.5</v>
      </c>
      <c r="X1315" s="99"/>
      <c r="Y1315" s="99"/>
      <c r="Z1315" s="160"/>
      <c r="AE1315" s="150">
        <f>IF(A1315="","",(IFERROR(VLOOKUP(A1315,Projecten!A$4:W$2618,5,FALSE),"niet bekend")))</f>
        <v>1</v>
      </c>
      <c r="AF1315" s="972">
        <f>IF(AE1315="","",(IF(E1315=0,AH1315,(E1315/AE1315*AH1315))))</f>
        <v>2654.78</v>
      </c>
      <c r="AG1315" s="1028">
        <f>IF(A1315="","",(IFERROR(VLOOKUP(A1315,Projecten!A$4:W$2618,23,FALSE),"niet bekend")))</f>
        <v>2654.78</v>
      </c>
      <c r="AH1315" s="1028">
        <f>IF(A1315="","",(IFERROR(VLOOKUP(A1315,Projecten!A$4:W$2618,12,FALSE),"niet bekend")))</f>
        <v>2654.78</v>
      </c>
      <c r="AI1315" s="1028">
        <f>IF(AF1315="","",(AH1315-AF1315))</f>
        <v>0</v>
      </c>
    </row>
    <row r="1316" spans="1:35" s="150" customFormat="1" ht="12.75" customHeight="1" x14ac:dyDescent="0.2">
      <c r="A1316" s="117">
        <v>2016463</v>
      </c>
      <c r="B1316" s="1189">
        <v>120932</v>
      </c>
      <c r="C1316" s="117" t="s">
        <v>1820</v>
      </c>
      <c r="D1316" s="448" t="s">
        <v>1575</v>
      </c>
      <c r="E1316" s="1002">
        <v>1</v>
      </c>
      <c r="F1316" s="448">
        <v>9</v>
      </c>
      <c r="G1316" s="448">
        <v>6</v>
      </c>
      <c r="H1316" s="448">
        <v>1</v>
      </c>
      <c r="I1316" s="829">
        <v>42655</v>
      </c>
      <c r="J1316" s="810" t="s">
        <v>1737</v>
      </c>
      <c r="K1316" s="74" t="s">
        <v>1737</v>
      </c>
      <c r="L1316" s="74" t="s">
        <v>1737</v>
      </c>
      <c r="M1316" s="75" t="s">
        <v>89</v>
      </c>
      <c r="N1316" s="75" t="s">
        <v>89</v>
      </c>
      <c r="O1316" s="75" t="s">
        <v>89</v>
      </c>
      <c r="P1316" s="75" t="s">
        <v>89</v>
      </c>
      <c r="Q1316" s="160"/>
      <c r="R1316" s="96"/>
      <c r="S1316" s="96">
        <v>43</v>
      </c>
      <c r="T1316" s="175"/>
      <c r="U1316" s="99"/>
      <c r="V1316" s="99"/>
      <c r="W1316" s="612">
        <v>11.5</v>
      </c>
      <c r="X1316" s="99"/>
      <c r="Y1316" s="99"/>
      <c r="Z1316" s="160"/>
      <c r="AE1316" s="150">
        <f>IF(A1316="","",(IFERROR(VLOOKUP(A1316,Projecten!A$4:W$2618,5,FALSE),"niet bekend")))</f>
        <v>1</v>
      </c>
      <c r="AF1316" s="972">
        <f>IF(AE1316="","",(IF(E1316=0,AH1316,(E1316/AE1316*AH1316))))</f>
        <v>1707.4</v>
      </c>
      <c r="AG1316" s="1028">
        <f>IF(A1316="","",(IFERROR(VLOOKUP(A1316,Projecten!A$4:W$2618,23,FALSE),"niet bekend")))</f>
        <v>1707.4</v>
      </c>
      <c r="AH1316" s="1028">
        <f>IF(A1316="","",(IFERROR(VLOOKUP(A1316,Projecten!A$4:W$2618,12,FALSE),"niet bekend")))</f>
        <v>1707.4</v>
      </c>
      <c r="AI1316" s="1028">
        <f>IF(AF1316="","",(AH1316-AF1316))</f>
        <v>0</v>
      </c>
    </row>
    <row r="1317" spans="1:35" s="150" customFormat="1" ht="12.75" customHeight="1" x14ac:dyDescent="0.2">
      <c r="A1317" s="117">
        <v>2016464</v>
      </c>
      <c r="B1317" s="1189">
        <v>120931</v>
      </c>
      <c r="C1317" s="117" t="s">
        <v>1821</v>
      </c>
      <c r="D1317" s="448" t="s">
        <v>1575</v>
      </c>
      <c r="E1317" s="1002">
        <v>1</v>
      </c>
      <c r="F1317" s="448">
        <v>9</v>
      </c>
      <c r="G1317" s="448">
        <v>6</v>
      </c>
      <c r="H1317" s="448">
        <v>1</v>
      </c>
      <c r="I1317" s="829">
        <v>42655</v>
      </c>
      <c r="J1317" s="810" t="s">
        <v>1737</v>
      </c>
      <c r="K1317" s="74" t="s">
        <v>1737</v>
      </c>
      <c r="L1317" s="74" t="s">
        <v>1737</v>
      </c>
      <c r="M1317" s="75" t="s">
        <v>89</v>
      </c>
      <c r="N1317" s="75" t="s">
        <v>89</v>
      </c>
      <c r="O1317" s="75" t="s">
        <v>89</v>
      </c>
      <c r="P1317" s="75" t="s">
        <v>89</v>
      </c>
      <c r="Q1317" s="160"/>
      <c r="R1317" s="96"/>
      <c r="S1317" s="96">
        <v>43</v>
      </c>
      <c r="T1317" s="175"/>
      <c r="U1317" s="99"/>
      <c r="V1317" s="99"/>
      <c r="W1317" s="612">
        <v>13.5</v>
      </c>
      <c r="X1317" s="99"/>
      <c r="Y1317" s="99"/>
      <c r="Z1317" s="160"/>
      <c r="AE1317" s="150">
        <f>IF(A1317="","",(IFERROR(VLOOKUP(A1317,Projecten!A$4:W$2618,5,FALSE),"niet bekend")))</f>
        <v>1</v>
      </c>
      <c r="AF1317" s="972">
        <f>IF(AE1317="","",(IF(E1317=0,AH1317,(E1317/AE1317*AH1317))))</f>
        <v>1919.19</v>
      </c>
      <c r="AG1317" s="1028">
        <f>IF(A1317="","",(IFERROR(VLOOKUP(A1317,Projecten!A$4:W$2618,23,FALSE),"niet bekend")))</f>
        <v>1919.19</v>
      </c>
      <c r="AH1317" s="1028">
        <f>IF(A1317="","",(IFERROR(VLOOKUP(A1317,Projecten!A$4:W$2618,12,FALSE),"niet bekend")))</f>
        <v>1919.19</v>
      </c>
      <c r="AI1317" s="1028">
        <f>IF(AF1317="","",(AH1317-AF1317))</f>
        <v>0</v>
      </c>
    </row>
    <row r="1318" spans="1:35" s="150" customFormat="1" ht="12.75" customHeight="1" x14ac:dyDescent="0.2">
      <c r="A1318" s="117">
        <v>2016465</v>
      </c>
      <c r="B1318" s="1189">
        <v>120931</v>
      </c>
      <c r="C1318" s="117" t="s">
        <v>1822</v>
      </c>
      <c r="D1318" s="448" t="s">
        <v>1575</v>
      </c>
      <c r="E1318" s="1002">
        <v>1</v>
      </c>
      <c r="F1318" s="448">
        <v>9</v>
      </c>
      <c r="G1318" s="448">
        <v>7</v>
      </c>
      <c r="H1318" s="448">
        <v>1</v>
      </c>
      <c r="I1318" s="829">
        <v>42655</v>
      </c>
      <c r="J1318" s="810" t="s">
        <v>1737</v>
      </c>
      <c r="K1318" s="74" t="s">
        <v>1737</v>
      </c>
      <c r="L1318" s="74" t="s">
        <v>1737</v>
      </c>
      <c r="M1318" s="75" t="s">
        <v>89</v>
      </c>
      <c r="N1318" s="75" t="s">
        <v>89</v>
      </c>
      <c r="O1318" s="75" t="s">
        <v>89</v>
      </c>
      <c r="P1318" s="75" t="s">
        <v>89</v>
      </c>
      <c r="Q1318" s="160"/>
      <c r="R1318" s="96"/>
      <c r="S1318" s="96">
        <v>43</v>
      </c>
      <c r="T1318" s="175"/>
      <c r="U1318" s="99"/>
      <c r="V1318" s="99"/>
      <c r="W1318" s="612">
        <v>14</v>
      </c>
      <c r="X1318" s="99"/>
      <c r="Y1318" s="99"/>
      <c r="Z1318" s="160"/>
      <c r="AE1318" s="150">
        <f>IF(A1318="","",(IFERROR(VLOOKUP(A1318,Projecten!A$4:W$2618,5,FALSE),"niet bekend")))</f>
        <v>1</v>
      </c>
      <c r="AF1318" s="972">
        <f>IF(AE1318="","",(IF(E1318=0,AH1318,(E1318/AE1318*AH1318))))</f>
        <v>1975.85</v>
      </c>
      <c r="AG1318" s="1028">
        <f>IF(A1318="","",(IFERROR(VLOOKUP(A1318,Projecten!A$4:W$2618,23,FALSE),"niet bekend")))</f>
        <v>1975.85</v>
      </c>
      <c r="AH1318" s="1028">
        <f>IF(A1318="","",(IFERROR(VLOOKUP(A1318,Projecten!A$4:W$2618,12,FALSE),"niet bekend")))</f>
        <v>1975.85</v>
      </c>
      <c r="AI1318" s="1028">
        <f>IF(AF1318="","",(AH1318-AF1318))</f>
        <v>0</v>
      </c>
    </row>
    <row r="1319" spans="1:35" s="150" customFormat="1" ht="12.75" customHeight="1" x14ac:dyDescent="0.2">
      <c r="A1319" s="117"/>
      <c r="B1319" s="1189"/>
      <c r="C1319" s="117"/>
      <c r="D1319" s="448"/>
      <c r="E1319" s="1002"/>
      <c r="F1319" s="448"/>
      <c r="G1319" s="448"/>
      <c r="H1319" s="448"/>
      <c r="I1319" s="808"/>
      <c r="J1319" s="808"/>
      <c r="K1319" s="74"/>
      <c r="L1319" s="74"/>
      <c r="M1319" s="75"/>
      <c r="N1319" s="75"/>
      <c r="O1319" s="75"/>
      <c r="P1319" s="75"/>
      <c r="Q1319" s="160"/>
      <c r="R1319" s="96"/>
      <c r="S1319" s="96"/>
      <c r="T1319" s="175"/>
      <c r="U1319" s="99"/>
      <c r="V1319" s="99"/>
      <c r="W1319" s="612"/>
      <c r="X1319" s="99"/>
      <c r="Y1319" s="99"/>
      <c r="Z1319" s="160"/>
      <c r="AF1319" s="972"/>
      <c r="AG1319" s="1028"/>
      <c r="AH1319" s="1028"/>
      <c r="AI1319" s="1028"/>
    </row>
    <row r="1320" spans="1:35" s="150" customFormat="1" ht="12.75" customHeight="1" x14ac:dyDescent="0.2">
      <c r="A1320" s="117">
        <v>2016514</v>
      </c>
      <c r="B1320" s="1189">
        <v>120930</v>
      </c>
      <c r="C1320" s="117" t="s">
        <v>1890</v>
      </c>
      <c r="D1320" s="448" t="s">
        <v>451</v>
      </c>
      <c r="E1320" s="1002">
        <v>1</v>
      </c>
      <c r="F1320" s="448">
        <v>5</v>
      </c>
      <c r="G1320" s="448">
        <v>3</v>
      </c>
      <c r="H1320" s="448">
        <v>4</v>
      </c>
      <c r="I1320" s="808">
        <v>42657</v>
      </c>
      <c r="J1320" s="808">
        <v>42653</v>
      </c>
      <c r="K1320" s="74" t="s">
        <v>1737</v>
      </c>
      <c r="L1320" s="74" t="s">
        <v>1737</v>
      </c>
      <c r="M1320" s="75" t="s">
        <v>89</v>
      </c>
      <c r="N1320" s="75" t="s">
        <v>89</v>
      </c>
      <c r="O1320" s="75" t="s">
        <v>89</v>
      </c>
      <c r="P1320" s="75" t="s">
        <v>89</v>
      </c>
      <c r="Q1320" s="160"/>
      <c r="R1320" s="96"/>
      <c r="S1320" s="96">
        <v>43</v>
      </c>
      <c r="T1320" s="175"/>
      <c r="U1320" s="99" t="s">
        <v>934</v>
      </c>
      <c r="V1320" s="99"/>
      <c r="W1320" s="612">
        <v>14</v>
      </c>
      <c r="X1320" s="99"/>
      <c r="Y1320" s="99"/>
      <c r="Z1320" s="160"/>
      <c r="AE1320" s="150">
        <f>IF(A1320="","",(IFERROR(VLOOKUP(A1320,Projecten!A$4:W$2618,5,FALSE),"niet bekend")))</f>
        <v>1</v>
      </c>
      <c r="AF1320" s="972">
        <f>IF(AE1320="","",(IF(E1320=0,AH1320,(E1320/AE1320*AH1320))))</f>
        <v>2225.88</v>
      </c>
      <c r="AG1320" s="1028">
        <f>IF(A1320="","",(IFERROR(VLOOKUP(A1320,Projecten!A$4:W$2618,23,FALSE),"niet bekend")))</f>
        <v>2225.88</v>
      </c>
      <c r="AH1320" s="1028">
        <f>IF(A1320="","",(IFERROR(VLOOKUP(A1320,Projecten!A$4:W$2618,12,FALSE),"niet bekend")))</f>
        <v>2225.88</v>
      </c>
      <c r="AI1320" s="1028">
        <f>IF(AF1320="","",(AH1320-AF1320))</f>
        <v>0</v>
      </c>
    </row>
    <row r="1321" spans="1:35" s="150" customFormat="1" x14ac:dyDescent="0.2">
      <c r="A1321" s="90"/>
      <c r="B1321" s="1495"/>
      <c r="C1321" s="160"/>
      <c r="D1321" s="99"/>
      <c r="E1321" s="75"/>
      <c r="F1321" s="99"/>
      <c r="G1321" s="99"/>
      <c r="H1321" s="99"/>
      <c r="I1321" s="808"/>
      <c r="J1321" s="808"/>
      <c r="K1321" s="75"/>
      <c r="L1321" s="75"/>
      <c r="M1321" s="75"/>
      <c r="N1321" s="75"/>
      <c r="O1321" s="75"/>
      <c r="P1321" s="75"/>
      <c r="Q1321" s="160"/>
      <c r="R1321" s="96"/>
      <c r="S1321" s="75"/>
      <c r="T1321" s="175"/>
      <c r="U1321" s="99"/>
      <c r="V1321" s="99"/>
      <c r="W1321" s="97"/>
      <c r="X1321" s="99"/>
      <c r="Y1321" s="99"/>
      <c r="Z1321" s="160"/>
      <c r="AF1321" s="972"/>
      <c r="AG1321" s="1028"/>
      <c r="AH1321" s="1028"/>
      <c r="AI1321" s="1028"/>
    </row>
    <row r="1322" spans="1:35" s="150" customFormat="1" ht="12.75" customHeight="1" x14ac:dyDescent="0.2">
      <c r="A1322" s="690">
        <v>2016506</v>
      </c>
      <c r="B1322" s="1189">
        <v>120934</v>
      </c>
      <c r="C1322" s="690" t="s">
        <v>1881</v>
      </c>
      <c r="D1322" s="692" t="s">
        <v>489</v>
      </c>
      <c r="E1322" s="1993">
        <v>1</v>
      </c>
      <c r="F1322" s="692">
        <v>11</v>
      </c>
      <c r="G1322" s="692">
        <v>6</v>
      </c>
      <c r="H1322" s="692">
        <v>3</v>
      </c>
      <c r="I1322" s="829">
        <v>42655</v>
      </c>
      <c r="J1322" s="829" t="s">
        <v>89</v>
      </c>
      <c r="K1322" s="74" t="s">
        <v>1737</v>
      </c>
      <c r="L1322" s="74" t="s">
        <v>1737</v>
      </c>
      <c r="M1322" s="75" t="s">
        <v>89</v>
      </c>
      <c r="N1322" s="75" t="s">
        <v>89</v>
      </c>
      <c r="O1322" s="75" t="s">
        <v>89</v>
      </c>
      <c r="P1322" s="75" t="s">
        <v>89</v>
      </c>
      <c r="Q1322" s="160"/>
      <c r="R1322" s="96"/>
      <c r="S1322" s="96">
        <v>43</v>
      </c>
      <c r="T1322" s="175"/>
      <c r="U1322" s="99" t="s">
        <v>681</v>
      </c>
      <c r="V1322" s="99"/>
      <c r="W1322" s="612">
        <v>21</v>
      </c>
      <c r="X1322" s="99"/>
      <c r="Y1322" s="99"/>
      <c r="Z1322" s="160"/>
      <c r="AE1322" s="150">
        <f>IF(A1322="","",(IFERROR(VLOOKUP(A1322,Projecten!A$4:W$2618,5,FALSE),"niet bekend")))</f>
        <v>1</v>
      </c>
      <c r="AF1322" s="972">
        <f t="shared" ref="AF1322:AF1328" si="138">IF(AE1322="","",(IF(E1322=0,AH1322,(E1322/AE1322*AH1322))))</f>
        <v>2914.47</v>
      </c>
      <c r="AG1322" s="1028">
        <f>IF(A1322="","",(IFERROR(VLOOKUP(A1322,Projecten!A$4:W$2618,23,FALSE),"niet bekend")))</f>
        <v>2914.47</v>
      </c>
      <c r="AH1322" s="1028">
        <f>IF(A1322="","",(IFERROR(VLOOKUP(A1322,Projecten!A$4:W$2618,12,FALSE),"niet bekend")))</f>
        <v>2914.47</v>
      </c>
      <c r="AI1322" s="1028">
        <f t="shared" ref="AI1322:AI1328" si="139">IF(AF1322="","",(AH1322-AF1322))</f>
        <v>0</v>
      </c>
    </row>
    <row r="1323" spans="1:35" s="150" customFormat="1" ht="12.75" customHeight="1" x14ac:dyDescent="0.2">
      <c r="A1323" s="690">
        <v>2016507</v>
      </c>
      <c r="B1323" s="1189">
        <v>120934</v>
      </c>
      <c r="C1323" s="690" t="s">
        <v>1882</v>
      </c>
      <c r="D1323" s="692" t="s">
        <v>489</v>
      </c>
      <c r="E1323" s="1993">
        <v>1</v>
      </c>
      <c r="F1323" s="692">
        <v>5</v>
      </c>
      <c r="G1323" s="692">
        <v>3</v>
      </c>
      <c r="H1323" s="692">
        <v>2</v>
      </c>
      <c r="I1323" s="829">
        <v>42655</v>
      </c>
      <c r="J1323" s="829" t="s">
        <v>89</v>
      </c>
      <c r="K1323" s="74" t="s">
        <v>1737</v>
      </c>
      <c r="L1323" s="74" t="s">
        <v>1737</v>
      </c>
      <c r="M1323" s="75" t="s">
        <v>89</v>
      </c>
      <c r="N1323" s="75" t="s">
        <v>89</v>
      </c>
      <c r="O1323" s="75" t="s">
        <v>89</v>
      </c>
      <c r="P1323" s="75" t="s">
        <v>89</v>
      </c>
      <c r="Q1323" s="160"/>
      <c r="R1323" s="96"/>
      <c r="S1323" s="96">
        <v>43</v>
      </c>
      <c r="T1323" s="175"/>
      <c r="U1323" s="99" t="s">
        <v>681</v>
      </c>
      <c r="V1323" s="99"/>
      <c r="W1323" s="612">
        <v>9.5</v>
      </c>
      <c r="X1323" s="99"/>
      <c r="Y1323" s="99"/>
      <c r="Z1323" s="160"/>
      <c r="AE1323" s="150">
        <f>IF(A1323="","",(IFERROR(VLOOKUP(A1323,Projecten!A$4:W$2618,5,FALSE),"niet bekend")))</f>
        <v>1</v>
      </c>
      <c r="AF1323" s="972">
        <f t="shared" si="138"/>
        <v>1468.66</v>
      </c>
      <c r="AG1323" s="1028">
        <f>IF(A1323="","",(IFERROR(VLOOKUP(A1323,Projecten!A$4:W$2618,23,FALSE),"niet bekend")))</f>
        <v>1468.66</v>
      </c>
      <c r="AH1323" s="1028">
        <f>IF(A1323="","",(IFERROR(VLOOKUP(A1323,Projecten!A$4:W$2618,12,FALSE),"niet bekend")))</f>
        <v>1468.66</v>
      </c>
      <c r="AI1323" s="1028">
        <f t="shared" si="139"/>
        <v>0</v>
      </c>
    </row>
    <row r="1324" spans="1:35" s="150" customFormat="1" ht="12.75" customHeight="1" x14ac:dyDescent="0.2">
      <c r="A1324" s="690">
        <v>2016508</v>
      </c>
      <c r="B1324" s="1189">
        <v>120934</v>
      </c>
      <c r="C1324" s="690" t="s">
        <v>1883</v>
      </c>
      <c r="D1324" s="692" t="s">
        <v>489</v>
      </c>
      <c r="E1324" s="1993">
        <v>1</v>
      </c>
      <c r="F1324" s="692">
        <v>9</v>
      </c>
      <c r="G1324" s="692">
        <v>6</v>
      </c>
      <c r="H1324" s="692">
        <v>5</v>
      </c>
      <c r="I1324" s="829">
        <v>42655</v>
      </c>
      <c r="J1324" s="829" t="s">
        <v>89</v>
      </c>
      <c r="K1324" s="74" t="s">
        <v>1737</v>
      </c>
      <c r="L1324" s="74" t="s">
        <v>1737</v>
      </c>
      <c r="M1324" s="75" t="s">
        <v>89</v>
      </c>
      <c r="N1324" s="75" t="s">
        <v>89</v>
      </c>
      <c r="O1324" s="75" t="s">
        <v>89</v>
      </c>
      <c r="P1324" s="75" t="s">
        <v>89</v>
      </c>
      <c r="Q1324" s="160"/>
      <c r="R1324" s="96"/>
      <c r="S1324" s="96">
        <v>43</v>
      </c>
      <c r="T1324" s="175"/>
      <c r="U1324" s="99" t="s">
        <v>681</v>
      </c>
      <c r="V1324" s="99"/>
      <c r="W1324" s="612">
        <v>22.2</v>
      </c>
      <c r="X1324" s="99"/>
      <c r="Y1324" s="99"/>
      <c r="Z1324" s="160"/>
      <c r="AE1324" s="150">
        <f>IF(A1324="","",(IFERROR(VLOOKUP(A1324,Projecten!A$4:W$2618,5,FALSE),"niet bekend")))</f>
        <v>1</v>
      </c>
      <c r="AF1324" s="972">
        <f t="shared" si="138"/>
        <v>3148.42</v>
      </c>
      <c r="AG1324" s="1028">
        <f>IF(A1324="","",(IFERROR(VLOOKUP(A1324,Projecten!A$4:W$2618,23,FALSE),"niet bekend")))</f>
        <v>3148.42</v>
      </c>
      <c r="AH1324" s="1028">
        <f>IF(A1324="","",(IFERROR(VLOOKUP(A1324,Projecten!A$4:W$2618,12,FALSE),"niet bekend")))</f>
        <v>3148.42</v>
      </c>
      <c r="AI1324" s="1028">
        <f t="shared" si="139"/>
        <v>0</v>
      </c>
    </row>
    <row r="1325" spans="1:35" s="150" customFormat="1" ht="12.75" customHeight="1" x14ac:dyDescent="0.2">
      <c r="A1325" s="690">
        <v>2016510</v>
      </c>
      <c r="B1325" s="1189">
        <v>120934</v>
      </c>
      <c r="C1325" s="690" t="s">
        <v>1884</v>
      </c>
      <c r="D1325" s="692" t="s">
        <v>489</v>
      </c>
      <c r="E1325" s="1993">
        <v>1</v>
      </c>
      <c r="F1325" s="692">
        <v>9</v>
      </c>
      <c r="G1325" s="692">
        <v>6</v>
      </c>
      <c r="H1325" s="692">
        <v>3</v>
      </c>
      <c r="I1325" s="829">
        <v>42655</v>
      </c>
      <c r="J1325" s="829" t="s">
        <v>89</v>
      </c>
      <c r="K1325" s="74" t="s">
        <v>1737</v>
      </c>
      <c r="L1325" s="74" t="s">
        <v>1737</v>
      </c>
      <c r="M1325" s="74" t="s">
        <v>89</v>
      </c>
      <c r="N1325" s="74" t="s">
        <v>89</v>
      </c>
      <c r="O1325" s="74" t="s">
        <v>89</v>
      </c>
      <c r="P1325" s="74" t="s">
        <v>89</v>
      </c>
      <c r="Q1325" s="160"/>
      <c r="R1325" s="96"/>
      <c r="S1325" s="96">
        <v>43</v>
      </c>
      <c r="T1325" s="175"/>
      <c r="U1325" s="99" t="s">
        <v>681</v>
      </c>
      <c r="V1325" s="786"/>
      <c r="W1325" s="97">
        <v>20</v>
      </c>
      <c r="X1325" s="99"/>
      <c r="Y1325" s="99"/>
      <c r="Z1325" s="160"/>
      <c r="AE1325" s="150">
        <f>IF(A1325="","",(IFERROR(VLOOKUP(A1325,Projecten!A$4:W$2618,5,FALSE),"niet bekend")))</f>
        <v>1</v>
      </c>
      <c r="AF1325" s="972">
        <f t="shared" si="138"/>
        <v>2745.16</v>
      </c>
      <c r="AG1325" s="1028">
        <f>IF(A1325="","",(IFERROR(VLOOKUP(A1325,Projecten!A$4:W$2618,23,FALSE),"niet bekend")))</f>
        <v>2745.16</v>
      </c>
      <c r="AH1325" s="1028">
        <f>IF(A1325="","",(IFERROR(VLOOKUP(A1325,Projecten!A$4:W$2618,12,FALSE),"niet bekend")))</f>
        <v>2745.16</v>
      </c>
      <c r="AI1325" s="1028">
        <f t="shared" si="139"/>
        <v>0</v>
      </c>
    </row>
    <row r="1326" spans="1:35" s="150" customFormat="1" ht="12.75" customHeight="1" x14ac:dyDescent="0.2">
      <c r="A1326" s="117">
        <v>2016524</v>
      </c>
      <c r="B1326" s="1189">
        <v>120935</v>
      </c>
      <c r="C1326" s="117" t="s">
        <v>1913</v>
      </c>
      <c r="D1326" s="448" t="s">
        <v>489</v>
      </c>
      <c r="E1326" s="1002">
        <v>6</v>
      </c>
      <c r="F1326" s="448">
        <v>42</v>
      </c>
      <c r="G1326" s="448">
        <v>36</v>
      </c>
      <c r="H1326" s="448">
        <v>12</v>
      </c>
      <c r="I1326" s="829">
        <v>42655</v>
      </c>
      <c r="J1326" s="829" t="s">
        <v>89</v>
      </c>
      <c r="K1326" s="74" t="s">
        <v>1737</v>
      </c>
      <c r="L1326" s="74" t="s">
        <v>1737</v>
      </c>
      <c r="M1326" s="74" t="s">
        <v>89</v>
      </c>
      <c r="N1326" s="74" t="s">
        <v>89</v>
      </c>
      <c r="O1326" s="74" t="s">
        <v>89</v>
      </c>
      <c r="P1326" s="74" t="s">
        <v>89</v>
      </c>
      <c r="Q1326" s="160"/>
      <c r="R1326" s="96"/>
      <c r="S1326" s="96">
        <v>43</v>
      </c>
      <c r="T1326" s="175"/>
      <c r="U1326" s="99" t="s">
        <v>681</v>
      </c>
      <c r="V1326" s="786" t="s">
        <v>1951</v>
      </c>
      <c r="W1326" s="97">
        <v>83</v>
      </c>
      <c r="X1326" s="99"/>
      <c r="Y1326" s="99"/>
      <c r="Z1326" s="160"/>
      <c r="AE1326" s="150">
        <f>IF(A1326="","",(IFERROR(VLOOKUP(A1326,Projecten!A$4:W$2618,5,FALSE),"niet bekend")))</f>
        <v>6</v>
      </c>
      <c r="AF1326" s="972">
        <f t="shared" si="138"/>
        <v>11460.08</v>
      </c>
      <c r="AG1326" s="1028">
        <f>IF(A1326="","",(IFERROR(VLOOKUP(A1326,Projecten!A$4:W$2618,23,FALSE),"niet bekend")))</f>
        <v>11460.08</v>
      </c>
      <c r="AH1326" s="1028">
        <f>IF(A1326="","",(IFERROR(VLOOKUP(A1326,Projecten!A$4:W$2618,12,FALSE),"niet bekend")))</f>
        <v>11460.08</v>
      </c>
      <c r="AI1326" s="1028">
        <f t="shared" si="139"/>
        <v>0</v>
      </c>
    </row>
    <row r="1327" spans="1:35" s="150" customFormat="1" ht="12.75" customHeight="1" x14ac:dyDescent="0.2">
      <c r="A1327" s="117" t="s">
        <v>1824</v>
      </c>
      <c r="B1327" s="1189">
        <v>120537</v>
      </c>
      <c r="C1327" s="778" t="s">
        <v>1780</v>
      </c>
      <c r="D1327" s="448" t="s">
        <v>489</v>
      </c>
      <c r="E1327" s="1002">
        <v>0</v>
      </c>
      <c r="F1327" s="448">
        <v>112</v>
      </c>
      <c r="G1327" s="448">
        <v>0</v>
      </c>
      <c r="H1327" s="448">
        <v>0</v>
      </c>
      <c r="I1327" s="829">
        <v>42655</v>
      </c>
      <c r="J1327" s="810" t="s">
        <v>1737</v>
      </c>
      <c r="K1327" s="74" t="s">
        <v>1737</v>
      </c>
      <c r="L1327" s="74" t="s">
        <v>1737</v>
      </c>
      <c r="M1327" s="75" t="s">
        <v>89</v>
      </c>
      <c r="N1327" s="75" t="s">
        <v>89</v>
      </c>
      <c r="O1327" s="75" t="s">
        <v>89</v>
      </c>
      <c r="P1327" s="75" t="s">
        <v>89</v>
      </c>
      <c r="Q1327" s="160"/>
      <c r="R1327" s="96"/>
      <c r="S1327" s="96">
        <v>43</v>
      </c>
      <c r="T1327" s="175">
        <v>42667</v>
      </c>
      <c r="U1327" s="99" t="s">
        <v>681</v>
      </c>
      <c r="V1327" s="99"/>
      <c r="W1327" s="612">
        <v>69</v>
      </c>
      <c r="X1327" s="99"/>
      <c r="Y1327" s="99"/>
      <c r="Z1327" s="160"/>
      <c r="AE1327" s="150">
        <f>IF(A1327="","",(IFERROR(VLOOKUP(A1327,Projecten!A$4:W$2618,5,FALSE),"niet bekend")))</f>
        <v>1</v>
      </c>
      <c r="AF1327" s="972">
        <f t="shared" si="138"/>
        <v>12500</v>
      </c>
      <c r="AG1327" s="1028">
        <f>IF(A1327="","",(IFERROR(VLOOKUP(A1327,Projecten!A$4:W$2618,23,FALSE),"niet bekend")))</f>
        <v>12500</v>
      </c>
      <c r="AH1327" s="1028">
        <f>IF(A1327="","",(IFERROR(VLOOKUP(A1327,Projecten!A$4:W$2618,12,FALSE),"niet bekend")))</f>
        <v>12500</v>
      </c>
      <c r="AI1327" s="1028">
        <f t="shared" si="139"/>
        <v>0</v>
      </c>
    </row>
    <row r="1328" spans="1:35" s="150" customFormat="1" ht="12.75" customHeight="1" x14ac:dyDescent="0.2">
      <c r="A1328" s="117" t="s">
        <v>1936</v>
      </c>
      <c r="B1328" s="1189">
        <v>120537</v>
      </c>
      <c r="C1328" s="117" t="s">
        <v>1914</v>
      </c>
      <c r="D1328" s="448" t="s">
        <v>489</v>
      </c>
      <c r="E1328" s="1002">
        <v>6</v>
      </c>
      <c r="F1328" s="448">
        <v>60</v>
      </c>
      <c r="G1328" s="448">
        <v>0</v>
      </c>
      <c r="H1328" s="448">
        <v>0</v>
      </c>
      <c r="I1328" s="808" t="s">
        <v>89</v>
      </c>
      <c r="J1328" s="810" t="s">
        <v>1737</v>
      </c>
      <c r="K1328" s="74" t="s">
        <v>1737</v>
      </c>
      <c r="L1328" s="74" t="s">
        <v>1737</v>
      </c>
      <c r="M1328" s="74" t="s">
        <v>89</v>
      </c>
      <c r="N1328" s="74" t="s">
        <v>89</v>
      </c>
      <c r="O1328" s="74" t="s">
        <v>89</v>
      </c>
      <c r="P1328" s="74" t="s">
        <v>89</v>
      </c>
      <c r="Q1328" s="160"/>
      <c r="R1328" s="96"/>
      <c r="S1328" s="96">
        <v>43</v>
      </c>
      <c r="T1328" s="175">
        <v>42667</v>
      </c>
      <c r="U1328" s="99" t="s">
        <v>681</v>
      </c>
      <c r="V1328" s="778"/>
      <c r="W1328" s="97">
        <v>35</v>
      </c>
      <c r="X1328" s="99"/>
      <c r="Y1328" s="99"/>
      <c r="Z1328" s="160"/>
      <c r="AE1328" s="150">
        <f>IF(A1328="","",(IFERROR(VLOOKUP(A1328,Projecten!A$4:W$2618,5,FALSE),"niet bekend")))</f>
        <v>6</v>
      </c>
      <c r="AF1328" s="972">
        <f t="shared" si="138"/>
        <v>6255.8</v>
      </c>
      <c r="AG1328" s="1028">
        <f>IF(A1328="","",(IFERROR(VLOOKUP(A1328,Projecten!A$4:W$2618,23,FALSE),"niet bekend")))</f>
        <v>6255.8</v>
      </c>
      <c r="AH1328" s="1028">
        <f>IF(A1328="","",(IFERROR(VLOOKUP(A1328,Projecten!A$4:W$2618,12,FALSE),"niet bekend")))</f>
        <v>6255.8</v>
      </c>
      <c r="AI1328" s="1028">
        <f t="shared" si="139"/>
        <v>0</v>
      </c>
    </row>
    <row r="1329" spans="1:35" s="150" customFormat="1" ht="12.75" customHeight="1" x14ac:dyDescent="0.2">
      <c r="A1329" s="117"/>
      <c r="B1329" s="1189"/>
      <c r="C1329" s="117"/>
      <c r="D1329" s="448"/>
      <c r="E1329" s="1002"/>
      <c r="F1329" s="448"/>
      <c r="G1329" s="448"/>
      <c r="H1329" s="448"/>
      <c r="I1329" s="808"/>
      <c r="J1329" s="810"/>
      <c r="K1329" s="74"/>
      <c r="L1329" s="74"/>
      <c r="M1329" s="74"/>
      <c r="N1329" s="74"/>
      <c r="O1329" s="74"/>
      <c r="P1329" s="74"/>
      <c r="Q1329" s="160"/>
      <c r="R1329" s="96"/>
      <c r="S1329" s="96"/>
      <c r="T1329" s="175"/>
      <c r="U1329" s="99"/>
      <c r="V1329" s="778"/>
      <c r="W1329" s="97"/>
      <c r="X1329" s="99"/>
      <c r="Y1329" s="99"/>
      <c r="Z1329" s="160"/>
      <c r="AF1329" s="972"/>
      <c r="AG1329" s="1028"/>
      <c r="AH1329" s="1028"/>
      <c r="AI1329" s="1028"/>
    </row>
    <row r="1330" spans="1:35" s="150" customFormat="1" x14ac:dyDescent="0.2">
      <c r="A1330" s="93"/>
      <c r="B1330" s="1490"/>
      <c r="C1330" s="93"/>
      <c r="D1330" s="94"/>
      <c r="E1330" s="91"/>
      <c r="F1330" s="94"/>
      <c r="G1330" s="94"/>
      <c r="H1330" s="94"/>
      <c r="I1330" s="808"/>
      <c r="J1330" s="810"/>
      <c r="K1330" s="74"/>
      <c r="L1330" s="74"/>
      <c r="M1330" s="75"/>
      <c r="N1330" s="75"/>
      <c r="O1330" s="75"/>
      <c r="P1330" s="75"/>
      <c r="Q1330" s="160"/>
      <c r="R1330" s="96"/>
      <c r="S1330" s="96"/>
      <c r="T1330" s="175"/>
      <c r="U1330" s="99"/>
      <c r="V1330" s="99"/>
      <c r="W1330" s="612"/>
      <c r="X1330" s="99"/>
      <c r="Y1330" s="99"/>
      <c r="Z1330" s="819"/>
      <c r="AF1330" s="972"/>
      <c r="AG1330" s="1028"/>
      <c r="AH1330" s="1028"/>
      <c r="AI1330" s="1028"/>
    </row>
    <row r="1331" spans="1:35" s="150" customFormat="1" ht="12.75" customHeight="1" x14ac:dyDescent="0.2">
      <c r="A1331" s="117"/>
      <c r="B1331" s="1189"/>
      <c r="C1331" s="690"/>
      <c r="D1331" s="692"/>
      <c r="E1331" s="1993"/>
      <c r="F1331" s="692"/>
      <c r="G1331" s="692"/>
      <c r="H1331" s="692"/>
      <c r="I1331" s="808"/>
      <c r="J1331" s="810"/>
      <c r="K1331" s="74"/>
      <c r="L1331" s="74"/>
      <c r="M1331" s="75"/>
      <c r="N1331" s="75"/>
      <c r="O1331" s="75"/>
      <c r="P1331" s="75"/>
      <c r="Q1331" s="160"/>
      <c r="R1331" s="96"/>
      <c r="S1331" s="96"/>
      <c r="T1331" s="175"/>
      <c r="U1331" s="99"/>
      <c r="V1331" s="99"/>
      <c r="W1331" s="612"/>
      <c r="X1331" s="99"/>
      <c r="Y1331" s="99"/>
      <c r="Z1331" s="160"/>
      <c r="AF1331" s="972"/>
      <c r="AG1331" s="1028"/>
      <c r="AH1331" s="1028"/>
      <c r="AI1331" s="1028"/>
    </row>
    <row r="1332" spans="1:35" ht="12.75" customHeight="1" x14ac:dyDescent="0.2">
      <c r="A1332" s="117" t="s">
        <v>1941</v>
      </c>
      <c r="B1332" s="1506">
        <v>120939</v>
      </c>
      <c r="C1332" s="290" t="s">
        <v>1900</v>
      </c>
      <c r="D1332" s="347" t="s">
        <v>1901</v>
      </c>
      <c r="E1332" s="999">
        <v>0</v>
      </c>
      <c r="F1332" s="347">
        <v>1</v>
      </c>
      <c r="G1332" s="347">
        <v>2</v>
      </c>
      <c r="H1332" s="347">
        <v>0</v>
      </c>
      <c r="I1332" s="810" t="s">
        <v>1737</v>
      </c>
      <c r="J1332" s="810" t="s">
        <v>1737</v>
      </c>
      <c r="K1332" s="74" t="s">
        <v>1737</v>
      </c>
      <c r="L1332" s="74" t="s">
        <v>1737</v>
      </c>
      <c r="M1332" s="7" t="s">
        <v>89</v>
      </c>
      <c r="N1332" s="7" t="s">
        <v>89</v>
      </c>
      <c r="O1332" s="7" t="s">
        <v>89</v>
      </c>
      <c r="P1332" s="7" t="s">
        <v>89</v>
      </c>
      <c r="Q1332" s="5"/>
      <c r="S1332" s="96">
        <v>43</v>
      </c>
      <c r="V1332" s="6" t="s">
        <v>1983</v>
      </c>
      <c r="W1332" s="497">
        <v>3.5</v>
      </c>
      <c r="X1332" s="6"/>
      <c r="Y1332" s="6"/>
      <c r="Z1332" s="160"/>
      <c r="AE1332" s="4">
        <f>IF(A1332="","",(IFERROR(VLOOKUP(A1332,Projecten!A$4:W$2618,5,FALSE),"niet bekend")))</f>
        <v>0</v>
      </c>
      <c r="AF1332" s="973">
        <f>IF(AE1332="","",(IF(E1332=0,AH1332,(E1332/AE1332*AH1332))))</f>
        <v>515.28</v>
      </c>
      <c r="AG1332" s="1028">
        <f>IF(A1332="","",(IFERROR(VLOOKUP(A1332,Projecten!A$4:W$2618,23,FALSE),"niet bekend")))</f>
        <v>515.28</v>
      </c>
      <c r="AH1332" s="1028">
        <f>IF(A1332="","",(IFERROR(VLOOKUP(A1332,Projecten!A$4:W$2618,12,FALSE),"niet bekend")))</f>
        <v>515.28</v>
      </c>
      <c r="AI1332" s="1026">
        <f>IF(AF1332="","",(AH1332-AF1332))</f>
        <v>0</v>
      </c>
    </row>
    <row r="1333" spans="1:35" ht="12.75" customHeight="1" x14ac:dyDescent="0.2">
      <c r="A1333" s="290" t="s">
        <v>1991</v>
      </c>
      <c r="B1333" s="314">
        <v>120921</v>
      </c>
      <c r="C1333" s="351" t="s">
        <v>1990</v>
      </c>
      <c r="D1333" s="349" t="s">
        <v>1901</v>
      </c>
      <c r="E1333" s="999">
        <v>0</v>
      </c>
      <c r="F1333" s="292">
        <v>2</v>
      </c>
      <c r="G1333" s="292">
        <v>2</v>
      </c>
      <c r="H1333" s="292">
        <v>0</v>
      </c>
      <c r="I1333" s="806"/>
      <c r="J1333" s="806"/>
      <c r="M1333" s="7" t="s">
        <v>89</v>
      </c>
      <c r="N1333" s="7" t="s">
        <v>89</v>
      </c>
      <c r="O1333" s="7" t="s">
        <v>89</v>
      </c>
      <c r="P1333" s="7" t="s">
        <v>89</v>
      </c>
      <c r="Q1333" s="5"/>
      <c r="S1333" s="23">
        <v>41</v>
      </c>
      <c r="W1333" s="25">
        <v>5</v>
      </c>
      <c r="X1333" s="6"/>
      <c r="Y1333" s="6"/>
      <c r="Z1333" s="5"/>
      <c r="AE1333" s="4">
        <f>IF(A1333="","",(IFERROR(VLOOKUP(A1333,Projecten!A$4:W$2618,5,FALSE),"niet bekend")))</f>
        <v>0</v>
      </c>
      <c r="AF1333" s="973">
        <f>IF(AE1333="","",(IF(E1333=0,AH1333,(E1333/AE1333*AH1333))))</f>
        <v>0</v>
      </c>
      <c r="AG1333" s="1028">
        <f>IF(A1333="","",(IFERROR(VLOOKUP(A1333,Projecten!A$4:W$2618,23,FALSE),"niet bekend")))</f>
        <v>0</v>
      </c>
      <c r="AH1333" s="1028">
        <f>IF(A1333="","",(IFERROR(VLOOKUP(A1333,Projecten!A$4:W$2618,12,FALSE),"niet bekend")))</f>
        <v>0</v>
      </c>
      <c r="AI1333" s="1026">
        <f>IF(AF1333="","",(AH1333-AF1333))</f>
        <v>0</v>
      </c>
    </row>
    <row r="1334" spans="1:35" s="642" customFormat="1" ht="12.75" customHeight="1" x14ac:dyDescent="0.2">
      <c r="A1334" s="760"/>
      <c r="B1334" s="1533">
        <v>120888</v>
      </c>
      <c r="C1334" s="758" t="s">
        <v>1471</v>
      </c>
      <c r="D1334" s="759" t="s">
        <v>68</v>
      </c>
      <c r="E1334" s="2005"/>
      <c r="F1334" s="760"/>
      <c r="G1334" s="760"/>
      <c r="H1334" s="760"/>
      <c r="I1334" s="809"/>
      <c r="J1334" s="809"/>
      <c r="K1334" s="262"/>
      <c r="L1334" s="262"/>
      <c r="M1334" s="262" t="s">
        <v>89</v>
      </c>
      <c r="N1334" s="262" t="s">
        <v>89</v>
      </c>
      <c r="O1334" s="262" t="s">
        <v>612</v>
      </c>
      <c r="P1334" s="262"/>
      <c r="Q1334" s="270"/>
      <c r="R1334" s="637"/>
      <c r="S1334" s="637"/>
      <c r="T1334" s="638"/>
      <c r="U1334" s="639"/>
      <c r="V1334" s="639"/>
      <c r="W1334" s="640">
        <v>20</v>
      </c>
      <c r="X1334" s="639"/>
      <c r="Y1334" s="641"/>
      <c r="Z1334" s="270"/>
      <c r="AF1334" s="993"/>
      <c r="AG1334" s="1080"/>
      <c r="AH1334" s="1080"/>
      <c r="AI1334" s="1080"/>
    </row>
    <row r="1335" spans="1:35" s="38" customFormat="1" x14ac:dyDescent="0.2">
      <c r="A1335" s="30"/>
      <c r="B1335" s="1491"/>
      <c r="C1335" s="31"/>
      <c r="D1335" s="31"/>
      <c r="E1335" s="32"/>
      <c r="F1335" s="31"/>
      <c r="G1335" s="31"/>
      <c r="H1335" s="31"/>
      <c r="I1335" s="811"/>
      <c r="J1335" s="811"/>
      <c r="K1335" s="32"/>
      <c r="L1335" s="32"/>
      <c r="M1335" s="32"/>
      <c r="N1335" s="32"/>
      <c r="O1335" s="32"/>
      <c r="P1335" s="32"/>
      <c r="Q1335" s="527"/>
      <c r="R1335" s="33"/>
      <c r="S1335" s="1198"/>
      <c r="T1335" s="176"/>
      <c r="U1335" s="35"/>
      <c r="V1335" s="35"/>
      <c r="W1335" s="35"/>
      <c r="X1335" s="83"/>
      <c r="Y1335" s="84"/>
      <c r="Z1335" s="36"/>
      <c r="AA1335" s="608"/>
      <c r="AB1335" s="608"/>
      <c r="AC1335" s="608"/>
      <c r="AF1335" s="983"/>
      <c r="AG1335" s="1030"/>
      <c r="AH1335" s="1030"/>
      <c r="AI1335" s="1030"/>
    </row>
    <row r="1336" spans="1:35" s="957" customFormat="1" x14ac:dyDescent="0.2">
      <c r="A1336" s="1007"/>
      <c r="B1336" s="1489"/>
      <c r="C1336" s="1008">
        <f>SUM(F1336:H1336)</f>
        <v>321</v>
      </c>
      <c r="D1336" s="1009"/>
      <c r="E1336" s="1010">
        <f>SUM(E1337:E1366)</f>
        <v>20</v>
      </c>
      <c r="F1336" s="1009">
        <f>SUM(F1337:F1366)</f>
        <v>184</v>
      </c>
      <c r="G1336" s="1009">
        <f>SUM(G1337:G1366)</f>
        <v>86</v>
      </c>
      <c r="H1336" s="1009">
        <f>SUM(H1337:H1366)</f>
        <v>51</v>
      </c>
      <c r="I1336" s="1011"/>
      <c r="J1336" s="1011"/>
      <c r="K1336" s="1010"/>
      <c r="L1336" s="1010"/>
      <c r="M1336" s="1010"/>
      <c r="N1336" s="1010"/>
      <c r="O1336" s="1010"/>
      <c r="P1336" s="1010"/>
      <c r="Q1336" s="1039">
        <v>43</v>
      </c>
      <c r="R1336" s="1043"/>
      <c r="S1336" s="1205"/>
      <c r="T1336" s="1040"/>
      <c r="U1336" s="1041"/>
      <c r="V1336" s="1042">
        <f>SUM(W1336:W1366)</f>
        <v>440.45</v>
      </c>
      <c r="W1336" s="960"/>
      <c r="X1336" s="960">
        <v>340.5</v>
      </c>
      <c r="Y1336" s="968">
        <f>V1336-X1336</f>
        <v>99.949999999999989</v>
      </c>
      <c r="Z1336" s="969"/>
      <c r="AA1336" s="964" t="s">
        <v>1332</v>
      </c>
      <c r="AB1336" s="964" t="s">
        <v>1269</v>
      </c>
      <c r="AC1336" s="964" t="s">
        <v>1333</v>
      </c>
      <c r="AD1336" s="959" t="s">
        <v>2589</v>
      </c>
      <c r="AE1336" s="1038" t="str">
        <f>IF(A1336="","",(IFERROR(VLOOKUP(A1336,Projecten!A$4:W$2618,5,FALSE),"niet bekend")))</f>
        <v/>
      </c>
      <c r="AF1336" s="1037">
        <f>SUM(AF1337:AF1366)</f>
        <v>64854.820000000014</v>
      </c>
      <c r="AG1336" s="1027"/>
      <c r="AH1336" s="1027"/>
      <c r="AI1336" s="1027"/>
    </row>
    <row r="1337" spans="1:35" x14ac:dyDescent="0.2">
      <c r="A1337" s="818"/>
      <c r="B1337" s="1543"/>
      <c r="C1337" s="850"/>
      <c r="D1337" s="818"/>
      <c r="E1337" s="1001"/>
      <c r="F1337" s="818"/>
      <c r="G1337" s="818"/>
      <c r="H1337" s="818"/>
      <c r="I1337" s="805"/>
      <c r="J1337" s="805"/>
      <c r="K1337" s="29"/>
      <c r="L1337" s="29"/>
      <c r="M1337" s="29"/>
      <c r="N1337" s="29"/>
      <c r="O1337" s="29"/>
      <c r="P1337" s="29"/>
      <c r="Q1337" s="5" t="s">
        <v>1691</v>
      </c>
      <c r="S1337" s="23"/>
      <c r="V1337" s="851" t="s">
        <v>1397</v>
      </c>
      <c r="W1337" s="25"/>
      <c r="X1337" s="6"/>
      <c r="Z1337" s="26"/>
      <c r="AA1337" s="468">
        <v>523.75</v>
      </c>
      <c r="AB1337" s="468">
        <v>244.5</v>
      </c>
      <c r="AC1337" s="468">
        <f>AA1337-AB1337</f>
        <v>279.25</v>
      </c>
      <c r="AD1337" s="537">
        <v>59.75</v>
      </c>
      <c r="AE1337" s="4"/>
      <c r="AF1337" s="973"/>
      <c r="AG1337" s="1028"/>
      <c r="AH1337" s="1028"/>
    </row>
    <row r="1338" spans="1:35" s="540" customFormat="1" x14ac:dyDescent="0.2">
      <c r="B1338" s="1540"/>
      <c r="C1338" s="546" t="s">
        <v>1998</v>
      </c>
      <c r="E1338" s="542"/>
      <c r="I1338" s="874"/>
      <c r="J1338" s="874"/>
      <c r="K1338" s="541"/>
      <c r="L1338" s="541"/>
      <c r="M1338" s="541"/>
      <c r="N1338" s="541"/>
      <c r="O1338" s="541"/>
      <c r="P1338" s="541"/>
      <c r="Q1338" s="539"/>
      <c r="R1338" s="384"/>
      <c r="S1338" s="543"/>
      <c r="T1338" s="544"/>
      <c r="U1338" s="546"/>
      <c r="V1338" s="761"/>
      <c r="W1338" s="545">
        <v>8.25</v>
      </c>
      <c r="X1338" s="546"/>
      <c r="Y1338" s="546"/>
      <c r="Z1338" s="539"/>
      <c r="AE1338" s="383"/>
      <c r="AF1338" s="975"/>
      <c r="AG1338" s="1028"/>
      <c r="AH1338" s="1028"/>
      <c r="AI1338" s="1026"/>
    </row>
    <row r="1339" spans="1:35" s="540" customFormat="1" x14ac:dyDescent="0.2">
      <c r="B1339" s="1540"/>
      <c r="C1339" s="546" t="s">
        <v>2358</v>
      </c>
      <c r="E1339" s="542"/>
      <c r="I1339" s="874"/>
      <c r="J1339" s="874"/>
      <c r="K1339" s="541"/>
      <c r="L1339" s="541"/>
      <c r="M1339" s="541"/>
      <c r="N1339" s="541"/>
      <c r="O1339" s="541"/>
      <c r="P1339" s="541"/>
      <c r="Q1339" s="539"/>
      <c r="R1339" s="384"/>
      <c r="S1339" s="543"/>
      <c r="T1339" s="544"/>
      <c r="U1339" s="546"/>
      <c r="V1339" s="761"/>
      <c r="W1339" s="545">
        <v>38</v>
      </c>
      <c r="X1339" s="546"/>
      <c r="Y1339" s="546"/>
      <c r="Z1339" s="539"/>
      <c r="AE1339" s="383"/>
      <c r="AF1339" s="975"/>
      <c r="AG1339" s="1028"/>
      <c r="AH1339" s="1028"/>
      <c r="AI1339" s="1026"/>
    </row>
    <row r="1340" spans="1:35" s="540" customFormat="1" x14ac:dyDescent="0.2">
      <c r="B1340" s="1516"/>
      <c r="C1340" s="539" t="s">
        <v>2380</v>
      </c>
      <c r="D1340" s="546"/>
      <c r="E1340" s="542"/>
      <c r="F1340" s="546"/>
      <c r="G1340" s="546"/>
      <c r="H1340" s="546"/>
      <c r="I1340" s="827"/>
      <c r="J1340" s="827"/>
      <c r="K1340" s="542"/>
      <c r="L1340" s="542"/>
      <c r="M1340" s="542"/>
      <c r="N1340" s="542"/>
      <c r="O1340" s="542"/>
      <c r="P1340" s="542"/>
      <c r="Q1340" s="539"/>
      <c r="R1340" s="384"/>
      <c r="S1340" s="542"/>
      <c r="T1340" s="544"/>
      <c r="U1340" s="546"/>
      <c r="V1340" s="546"/>
      <c r="W1340" s="545">
        <v>2</v>
      </c>
      <c r="X1340" s="546"/>
      <c r="Y1340" s="546"/>
      <c r="Z1340" s="539"/>
      <c r="AE1340" s="383"/>
      <c r="AF1340" s="975"/>
      <c r="AG1340" s="1028"/>
      <c r="AH1340" s="1028"/>
      <c r="AI1340" s="1026"/>
    </row>
    <row r="1341" spans="1:35" x14ac:dyDescent="0.2">
      <c r="A1341" s="4"/>
      <c r="AE1341" s="4"/>
      <c r="AF1341" s="973"/>
      <c r="AG1341" s="1028"/>
      <c r="AH1341" s="1028"/>
    </row>
    <row r="1342" spans="1:35" s="433" customFormat="1" x14ac:dyDescent="0.2">
      <c r="B1342" s="1544"/>
      <c r="C1342" s="452" t="s">
        <v>2405</v>
      </c>
      <c r="D1342" s="566"/>
      <c r="E1342" s="563"/>
      <c r="F1342" s="566"/>
      <c r="G1342" s="566"/>
      <c r="H1342" s="566"/>
      <c r="I1342" s="872"/>
      <c r="J1342" s="872"/>
      <c r="K1342" s="563"/>
      <c r="L1342" s="563"/>
      <c r="M1342" s="563"/>
      <c r="N1342" s="563"/>
      <c r="O1342" s="563"/>
      <c r="P1342" s="563"/>
      <c r="Q1342" s="452"/>
      <c r="R1342" s="384"/>
      <c r="S1342" s="563"/>
      <c r="T1342" s="565"/>
      <c r="U1342" s="566"/>
      <c r="V1342" s="566"/>
      <c r="W1342" s="469">
        <v>16.5</v>
      </c>
      <c r="X1342" s="566"/>
      <c r="Y1342" s="566"/>
      <c r="Z1342" s="452"/>
      <c r="AE1342" s="383"/>
      <c r="AF1342" s="978"/>
      <c r="AG1342" s="1028"/>
      <c r="AH1342" s="1028"/>
      <c r="AI1342" s="1026"/>
    </row>
    <row r="1343" spans="1:35" x14ac:dyDescent="0.2">
      <c r="A1343" s="4"/>
      <c r="C1343" s="452" t="s">
        <v>2404</v>
      </c>
      <c r="I1343" s="806"/>
      <c r="J1343" s="806"/>
      <c r="Q1343" s="5"/>
      <c r="W1343" s="472">
        <v>32</v>
      </c>
      <c r="X1343" s="6"/>
      <c r="Y1343" s="6"/>
      <c r="Z1343" s="5"/>
      <c r="AE1343" s="4"/>
      <c r="AF1343" s="973"/>
      <c r="AG1343" s="1028"/>
      <c r="AH1343" s="1028"/>
    </row>
    <row r="1344" spans="1:35" s="150" customFormat="1" x14ac:dyDescent="0.2">
      <c r="A1344" s="825"/>
      <c r="B1344" s="1545"/>
      <c r="C1344" s="852"/>
      <c r="D1344" s="825"/>
      <c r="E1344" s="1003"/>
      <c r="F1344" s="825"/>
      <c r="G1344" s="825"/>
      <c r="H1344" s="825"/>
      <c r="I1344" s="810"/>
      <c r="J1344" s="810"/>
      <c r="K1344" s="74"/>
      <c r="L1344" s="74"/>
      <c r="M1344" s="74"/>
      <c r="N1344" s="74"/>
      <c r="O1344" s="74"/>
      <c r="P1344" s="74"/>
      <c r="Q1344" s="160"/>
      <c r="R1344" s="96"/>
      <c r="S1344" s="96"/>
      <c r="T1344" s="175"/>
      <c r="U1344" s="99"/>
      <c r="V1344" s="853"/>
      <c r="W1344" s="854"/>
      <c r="X1344" s="99"/>
      <c r="Z1344" s="122"/>
      <c r="AF1344" s="972"/>
      <c r="AG1344" s="1028"/>
      <c r="AH1344" s="1028"/>
      <c r="AI1344" s="1028"/>
    </row>
    <row r="1345" spans="1:35" s="150" customFormat="1" x14ac:dyDescent="0.2">
      <c r="A1345" s="93" t="s">
        <v>1979</v>
      </c>
      <c r="B1345" s="1490">
        <v>120538</v>
      </c>
      <c r="C1345" s="93" t="s">
        <v>1978</v>
      </c>
      <c r="D1345" s="94" t="s">
        <v>489</v>
      </c>
      <c r="E1345" s="91">
        <v>1</v>
      </c>
      <c r="F1345" s="94">
        <v>13</v>
      </c>
      <c r="G1345" s="94">
        <v>0</v>
      </c>
      <c r="H1345" s="94">
        <v>0</v>
      </c>
      <c r="I1345" s="808">
        <v>42663</v>
      </c>
      <c r="J1345" s="810" t="s">
        <v>1737</v>
      </c>
      <c r="K1345" s="74" t="s">
        <v>1737</v>
      </c>
      <c r="L1345" s="74" t="s">
        <v>1737</v>
      </c>
      <c r="M1345" s="75" t="s">
        <v>89</v>
      </c>
      <c r="N1345" s="75" t="s">
        <v>89</v>
      </c>
      <c r="O1345" s="75" t="s">
        <v>89</v>
      </c>
      <c r="P1345" s="75" t="s">
        <v>89</v>
      </c>
      <c r="Q1345" s="160"/>
      <c r="R1345" s="96"/>
      <c r="S1345" s="96">
        <v>44</v>
      </c>
      <c r="T1345" s="175"/>
      <c r="U1345" s="99" t="s">
        <v>681</v>
      </c>
      <c r="V1345" s="99" t="s">
        <v>2044</v>
      </c>
      <c r="W1345" s="612">
        <v>7</v>
      </c>
      <c r="X1345" s="99"/>
      <c r="Y1345" s="99"/>
      <c r="Z1345" s="831">
        <v>42641</v>
      </c>
      <c r="AE1345" s="150">
        <f>IF(A1345="","",(IFERROR(VLOOKUP(A1345,Projecten!A$4:W$2618,5,FALSE),"niet bekend")))</f>
        <v>1</v>
      </c>
      <c r="AF1345" s="972">
        <f>IF(AE1345="","",(IF(E1345=0,AH1345,(E1345/AE1345*AH1345))))</f>
        <v>1418.09</v>
      </c>
      <c r="AG1345" s="1028">
        <f>IF(A1345="","",(IFERROR(VLOOKUP(A1345,Projecten!A$4:W$2618,23,FALSE),"niet bekend")))</f>
        <v>1418.09</v>
      </c>
      <c r="AH1345" s="1028">
        <f>IF(A1345="","",(IFERROR(VLOOKUP(A1345,Projecten!A$4:W$2618,12,FALSE),"niet bekend")))</f>
        <v>1418.09</v>
      </c>
      <c r="AI1345" s="1028">
        <f>IF(AF1345="","",(AH1345-AF1345))</f>
        <v>0</v>
      </c>
    </row>
    <row r="1346" spans="1:35" s="150" customFormat="1" ht="12.75" customHeight="1" x14ac:dyDescent="0.2">
      <c r="A1346" s="117" t="s">
        <v>2088</v>
      </c>
      <c r="B1346" s="1189">
        <v>120538</v>
      </c>
      <c r="C1346" s="690" t="s">
        <v>1886</v>
      </c>
      <c r="D1346" s="692" t="s">
        <v>489</v>
      </c>
      <c r="E1346" s="1993">
        <v>1</v>
      </c>
      <c r="F1346" s="692">
        <v>14</v>
      </c>
      <c r="G1346" s="692">
        <v>0</v>
      </c>
      <c r="H1346" s="692">
        <v>0</v>
      </c>
      <c r="I1346" s="808" t="s">
        <v>89</v>
      </c>
      <c r="J1346" s="810" t="s">
        <v>1737</v>
      </c>
      <c r="K1346" s="74" t="s">
        <v>1737</v>
      </c>
      <c r="L1346" s="74" t="s">
        <v>1737</v>
      </c>
      <c r="M1346" s="75" t="s">
        <v>89</v>
      </c>
      <c r="N1346" s="75" t="s">
        <v>89</v>
      </c>
      <c r="O1346" s="75" t="s">
        <v>89</v>
      </c>
      <c r="P1346" s="75" t="s">
        <v>89</v>
      </c>
      <c r="Q1346" s="160"/>
      <c r="R1346" s="96"/>
      <c r="S1346" s="96">
        <v>43</v>
      </c>
      <c r="T1346" s="175"/>
      <c r="U1346" s="99" t="s">
        <v>681</v>
      </c>
      <c r="V1346" s="99" t="s">
        <v>1963</v>
      </c>
      <c r="W1346" s="612">
        <v>7.6</v>
      </c>
      <c r="X1346" s="99"/>
      <c r="Y1346" s="99"/>
      <c r="Z1346" s="160"/>
      <c r="AE1346" s="150">
        <f>IF(A1346="","",(IFERROR(VLOOKUP(A1346,Projecten!A$4:W$2618,5,FALSE),"niet bekend")))</f>
        <v>1</v>
      </c>
      <c r="AF1346" s="972">
        <f>IF(AE1346="","",(IF(E1346=0,AH1346,(E1346/AE1346*AH1346))))</f>
        <v>1690.4</v>
      </c>
      <c r="AG1346" s="1028">
        <f>IF(A1346="","",(IFERROR(VLOOKUP(A1346,Projecten!A$4:W$2618,23,FALSE),"niet bekend")))</f>
        <v>1690.4</v>
      </c>
      <c r="AH1346" s="1028">
        <f>IF(A1346="","",(IFERROR(VLOOKUP(A1346,Projecten!A$4:W$2618,12,FALSE),"niet bekend")))</f>
        <v>1690.4</v>
      </c>
      <c r="AI1346" s="1028">
        <f>IF(AF1346="","",(AH1346-AF1346))</f>
        <v>0</v>
      </c>
    </row>
    <row r="1347" spans="1:35" s="150" customFormat="1" ht="12.75" customHeight="1" x14ac:dyDescent="0.2">
      <c r="A1347" s="117" t="s">
        <v>2089</v>
      </c>
      <c r="B1347" s="1189">
        <v>120538</v>
      </c>
      <c r="C1347" s="690" t="s">
        <v>1887</v>
      </c>
      <c r="D1347" s="692" t="s">
        <v>489</v>
      </c>
      <c r="E1347" s="1993">
        <v>1</v>
      </c>
      <c r="F1347" s="692">
        <v>14</v>
      </c>
      <c r="G1347" s="692">
        <v>0</v>
      </c>
      <c r="H1347" s="692">
        <v>0</v>
      </c>
      <c r="I1347" s="808" t="s">
        <v>89</v>
      </c>
      <c r="J1347" s="810" t="s">
        <v>1737</v>
      </c>
      <c r="K1347" s="74" t="s">
        <v>1737</v>
      </c>
      <c r="L1347" s="74" t="s">
        <v>1737</v>
      </c>
      <c r="M1347" s="75" t="s">
        <v>89</v>
      </c>
      <c r="N1347" s="75" t="s">
        <v>89</v>
      </c>
      <c r="O1347" s="75" t="s">
        <v>89</v>
      </c>
      <c r="P1347" s="75" t="s">
        <v>89</v>
      </c>
      <c r="Q1347" s="160"/>
      <c r="R1347" s="96"/>
      <c r="S1347" s="96">
        <v>43</v>
      </c>
      <c r="T1347" s="175"/>
      <c r="U1347" s="99" t="s">
        <v>681</v>
      </c>
      <c r="V1347" s="99" t="s">
        <v>1963</v>
      </c>
      <c r="W1347" s="612">
        <v>7.6</v>
      </c>
      <c r="X1347" s="99"/>
      <c r="Y1347" s="99"/>
      <c r="Z1347" s="160"/>
      <c r="AE1347" s="150">
        <f>IF(A1347="","",(IFERROR(VLOOKUP(A1347,Projecten!A$4:W$2618,5,FALSE),"niet bekend")))</f>
        <v>1</v>
      </c>
      <c r="AF1347" s="972">
        <f>IF(AE1347="","",(IF(E1347=0,AH1347,(E1347/AE1347*AH1347))))</f>
        <v>1617.86</v>
      </c>
      <c r="AG1347" s="1028">
        <f>IF(A1347="","",(IFERROR(VLOOKUP(A1347,Projecten!A$4:W$2618,23,FALSE),"niet bekend")))</f>
        <v>1617.86</v>
      </c>
      <c r="AH1347" s="1028">
        <f>IF(A1347="","",(IFERROR(VLOOKUP(A1347,Projecten!A$4:W$2618,12,FALSE),"niet bekend")))</f>
        <v>1617.86</v>
      </c>
      <c r="AI1347" s="1028">
        <f>IF(AF1347="","",(AH1347-AF1347))</f>
        <v>0</v>
      </c>
    </row>
    <row r="1348" spans="1:35" s="150" customFormat="1" x14ac:dyDescent="0.2">
      <c r="A1348" s="859"/>
      <c r="B1348" s="855"/>
      <c r="C1348" s="855"/>
      <c r="D1348" s="855"/>
      <c r="E1348" s="2006"/>
      <c r="F1348" s="855"/>
      <c r="G1348" s="855"/>
      <c r="H1348" s="855"/>
      <c r="I1348" s="808"/>
      <c r="J1348" s="808"/>
      <c r="K1348" s="75"/>
      <c r="L1348" s="75"/>
      <c r="M1348" s="75"/>
      <c r="N1348" s="75"/>
      <c r="O1348" s="75"/>
      <c r="P1348" s="75"/>
      <c r="Q1348" s="160"/>
      <c r="R1348" s="96"/>
      <c r="S1348" s="96"/>
      <c r="T1348" s="175"/>
      <c r="U1348" s="99"/>
      <c r="V1348" s="99"/>
      <c r="W1348" s="856"/>
      <c r="X1348" s="99"/>
      <c r="Z1348" s="857"/>
      <c r="AF1348" s="972"/>
      <c r="AG1348" s="1028"/>
      <c r="AH1348" s="1028"/>
      <c r="AI1348" s="1028"/>
    </row>
    <row r="1349" spans="1:35" s="150" customFormat="1" x14ac:dyDescent="0.2">
      <c r="A1349" s="93">
        <v>2016538</v>
      </c>
      <c r="B1349" s="1490">
        <v>120940</v>
      </c>
      <c r="C1349" s="93">
        <v>606916</v>
      </c>
      <c r="D1349" s="94" t="s">
        <v>68</v>
      </c>
      <c r="E1349" s="91">
        <v>1</v>
      </c>
      <c r="F1349" s="94">
        <v>9</v>
      </c>
      <c r="G1349" s="94">
        <v>5</v>
      </c>
      <c r="H1349" s="94">
        <v>4</v>
      </c>
      <c r="I1349" s="808">
        <v>42657</v>
      </c>
      <c r="J1349" s="808">
        <v>42653</v>
      </c>
      <c r="K1349" s="75" t="s">
        <v>1737</v>
      </c>
      <c r="L1349" s="75" t="s">
        <v>1737</v>
      </c>
      <c r="M1349" s="75" t="s">
        <v>89</v>
      </c>
      <c r="N1349" s="75" t="s">
        <v>89</v>
      </c>
      <c r="O1349" s="75" t="s">
        <v>89</v>
      </c>
      <c r="P1349" s="75" t="s">
        <v>89</v>
      </c>
      <c r="Q1349" s="160"/>
      <c r="R1349" s="96">
        <v>42678</v>
      </c>
      <c r="S1349" s="96">
        <v>43</v>
      </c>
      <c r="T1349" s="175">
        <v>42670</v>
      </c>
      <c r="U1349" s="99" t="s">
        <v>278</v>
      </c>
      <c r="V1349" s="99"/>
      <c r="W1349" s="612">
        <v>20</v>
      </c>
      <c r="X1349" s="99"/>
      <c r="Y1349" s="99"/>
      <c r="Z1349" s="831">
        <v>42632</v>
      </c>
      <c r="AE1349" s="150">
        <f>IF(A1349="","",(IFERROR(VLOOKUP(A1349,Projecten!A$4:W$2618,5,FALSE),"niet bekend")))</f>
        <v>1</v>
      </c>
      <c r="AF1349" s="972">
        <f t="shared" ref="AF1349:AF1365" si="140">IF(AE1349="","",(IF(E1349=0,AH1349,(E1349/AE1349*AH1349))))</f>
        <v>3666.28</v>
      </c>
      <c r="AG1349" s="1028">
        <f>IF(A1349="","",(IFERROR(VLOOKUP(A1349,Projecten!A$4:W$2618,23,FALSE),"niet bekend")))</f>
        <v>3666.28</v>
      </c>
      <c r="AH1349" s="1028">
        <f>IF(A1349="","",(IFERROR(VLOOKUP(A1349,Projecten!A$4:W$2618,12,FALSE),"niet bekend")))</f>
        <v>3666.28</v>
      </c>
      <c r="AI1349" s="1028">
        <f t="shared" ref="AI1349:AI1365" si="141">IF(AF1349="","",(AH1349-AF1349))</f>
        <v>0</v>
      </c>
    </row>
    <row r="1350" spans="1:35" s="150" customFormat="1" x14ac:dyDescent="0.2">
      <c r="A1350" s="93">
        <v>2016535</v>
      </c>
      <c r="B1350" s="1490">
        <v>120929</v>
      </c>
      <c r="C1350" s="93">
        <v>606716</v>
      </c>
      <c r="D1350" s="94" t="s">
        <v>68</v>
      </c>
      <c r="E1350" s="91">
        <v>1</v>
      </c>
      <c r="F1350" s="94">
        <v>10</v>
      </c>
      <c r="G1350" s="94">
        <v>7</v>
      </c>
      <c r="H1350" s="94">
        <v>4</v>
      </c>
      <c r="I1350" s="808">
        <v>42657</v>
      </c>
      <c r="J1350" s="808">
        <v>42653</v>
      </c>
      <c r="K1350" s="75" t="s">
        <v>1737</v>
      </c>
      <c r="L1350" s="75" t="s">
        <v>1737</v>
      </c>
      <c r="M1350" s="75" t="s">
        <v>89</v>
      </c>
      <c r="N1350" s="75" t="s">
        <v>89</v>
      </c>
      <c r="O1350" s="75" t="s">
        <v>89</v>
      </c>
      <c r="P1350" s="75" t="s">
        <v>89</v>
      </c>
      <c r="Q1350" s="160"/>
      <c r="R1350" s="96">
        <v>42676</v>
      </c>
      <c r="S1350" s="96">
        <v>43</v>
      </c>
      <c r="T1350" s="175">
        <v>42670</v>
      </c>
      <c r="U1350" s="99" t="s">
        <v>278</v>
      </c>
      <c r="V1350" s="99"/>
      <c r="W1350" s="612">
        <v>21.4</v>
      </c>
      <c r="X1350" s="99"/>
      <c r="Y1350" s="99"/>
      <c r="Z1350" s="831">
        <v>42632</v>
      </c>
      <c r="AE1350" s="150">
        <f>IF(A1350="","",(IFERROR(VLOOKUP(A1350,Projecten!A$4:W$2618,5,FALSE),"niet bekend")))</f>
        <v>1</v>
      </c>
      <c r="AF1350" s="972">
        <f t="shared" si="140"/>
        <v>3318.95</v>
      </c>
      <c r="AG1350" s="1028">
        <f>IF(A1350="","",(IFERROR(VLOOKUP(A1350,Projecten!A$4:W$2618,23,FALSE),"niet bekend")))</f>
        <v>3318.95</v>
      </c>
      <c r="AH1350" s="1028">
        <f>IF(A1350="","",(IFERROR(VLOOKUP(A1350,Projecten!A$4:W$2618,12,FALSE),"niet bekend")))</f>
        <v>3318.95</v>
      </c>
      <c r="AI1350" s="1028">
        <f t="shared" si="141"/>
        <v>0</v>
      </c>
    </row>
    <row r="1351" spans="1:35" s="150" customFormat="1" x14ac:dyDescent="0.2">
      <c r="A1351" s="93">
        <v>2016536</v>
      </c>
      <c r="B1351" s="1490">
        <v>120940</v>
      </c>
      <c r="C1351" s="93" t="s">
        <v>1932</v>
      </c>
      <c r="D1351" s="94" t="s">
        <v>68</v>
      </c>
      <c r="E1351" s="91">
        <v>1</v>
      </c>
      <c r="F1351" s="94">
        <v>2</v>
      </c>
      <c r="G1351" s="94">
        <v>1</v>
      </c>
      <c r="H1351" s="94">
        <v>1</v>
      </c>
      <c r="I1351" s="808">
        <v>42657</v>
      </c>
      <c r="J1351" s="808" t="s">
        <v>1737</v>
      </c>
      <c r="K1351" s="75" t="s">
        <v>1737</v>
      </c>
      <c r="L1351" s="75" t="s">
        <v>1737</v>
      </c>
      <c r="M1351" s="75" t="s">
        <v>89</v>
      </c>
      <c r="N1351" s="75" t="s">
        <v>89</v>
      </c>
      <c r="O1351" s="75" t="s">
        <v>89</v>
      </c>
      <c r="P1351" s="75" t="s">
        <v>89</v>
      </c>
      <c r="Q1351" s="160"/>
      <c r="R1351" s="96">
        <v>42676</v>
      </c>
      <c r="S1351" s="96">
        <v>43</v>
      </c>
      <c r="T1351" s="175">
        <v>42670</v>
      </c>
      <c r="U1351" s="99" t="s">
        <v>278</v>
      </c>
      <c r="V1351" s="99"/>
      <c r="W1351" s="612">
        <v>5</v>
      </c>
      <c r="X1351" s="99"/>
      <c r="Y1351" s="99"/>
      <c r="Z1351" s="831">
        <v>42632</v>
      </c>
      <c r="AE1351" s="150">
        <f>IF(A1351="","",(IFERROR(VLOOKUP(A1351,Projecten!A$4:W$2618,5,FALSE),"niet bekend")))</f>
        <v>1</v>
      </c>
      <c r="AF1351" s="972">
        <f t="shared" si="140"/>
        <v>536.08000000000004</v>
      </c>
      <c r="AG1351" s="1028">
        <f>IF(A1351="","",(IFERROR(VLOOKUP(A1351,Projecten!A$4:W$2618,23,FALSE),"niet bekend")))</f>
        <v>536.08000000000004</v>
      </c>
      <c r="AH1351" s="1028">
        <f>IF(A1351="","",(IFERROR(VLOOKUP(A1351,Projecten!A$4:W$2618,12,FALSE),"niet bekend")))</f>
        <v>536.08000000000004</v>
      </c>
      <c r="AI1351" s="1028">
        <f t="shared" si="141"/>
        <v>0</v>
      </c>
    </row>
    <row r="1352" spans="1:35" s="150" customFormat="1" x14ac:dyDescent="0.2">
      <c r="A1352" s="93">
        <v>2016541</v>
      </c>
      <c r="B1352" s="1490">
        <v>120941</v>
      </c>
      <c r="C1352" s="93">
        <v>515316</v>
      </c>
      <c r="D1352" s="94" t="s">
        <v>68</v>
      </c>
      <c r="E1352" s="91">
        <v>1</v>
      </c>
      <c r="F1352" s="94">
        <v>8</v>
      </c>
      <c r="G1352" s="94">
        <v>5</v>
      </c>
      <c r="H1352" s="94">
        <v>3</v>
      </c>
      <c r="I1352" s="808">
        <v>42657</v>
      </c>
      <c r="J1352" s="808" t="s">
        <v>1737</v>
      </c>
      <c r="K1352" s="75" t="s">
        <v>1737</v>
      </c>
      <c r="L1352" s="75" t="s">
        <v>1737</v>
      </c>
      <c r="M1352" s="75" t="s">
        <v>89</v>
      </c>
      <c r="N1352" s="75" t="s">
        <v>89</v>
      </c>
      <c r="O1352" s="75" t="s">
        <v>89</v>
      </c>
      <c r="P1352" s="75" t="s">
        <v>89</v>
      </c>
      <c r="Q1352" s="160"/>
      <c r="R1352" s="96">
        <v>42677</v>
      </c>
      <c r="S1352" s="96">
        <v>43</v>
      </c>
      <c r="T1352" s="175">
        <v>42670</v>
      </c>
      <c r="U1352" s="99" t="s">
        <v>278</v>
      </c>
      <c r="V1352" s="99"/>
      <c r="W1352" s="612">
        <v>15</v>
      </c>
      <c r="X1352" s="99"/>
      <c r="Y1352" s="99"/>
      <c r="Z1352" s="831">
        <v>42632</v>
      </c>
      <c r="AE1352" s="150">
        <f>IF(A1352="","",(IFERROR(VLOOKUP(A1352,Projecten!A$4:W$2618,5,FALSE),"niet bekend")))</f>
        <v>1</v>
      </c>
      <c r="AF1352" s="972">
        <f t="shared" si="140"/>
        <v>2161.73</v>
      </c>
      <c r="AG1352" s="1028">
        <f>IF(A1352="","",(IFERROR(VLOOKUP(A1352,Projecten!A$4:W$2618,23,FALSE),"niet bekend")))</f>
        <v>2161.73</v>
      </c>
      <c r="AH1352" s="1028">
        <f>IF(A1352="","",(IFERROR(VLOOKUP(A1352,Projecten!A$4:W$2618,12,FALSE),"niet bekend")))</f>
        <v>2161.73</v>
      </c>
      <c r="AI1352" s="1028">
        <f t="shared" si="141"/>
        <v>0</v>
      </c>
    </row>
    <row r="1353" spans="1:35" s="150" customFormat="1" x14ac:dyDescent="0.2">
      <c r="A1353" s="93">
        <v>2016540</v>
      </c>
      <c r="B1353" s="1490">
        <v>120941</v>
      </c>
      <c r="C1353" s="93">
        <v>515216</v>
      </c>
      <c r="D1353" s="94" t="s">
        <v>68</v>
      </c>
      <c r="E1353" s="91">
        <v>1</v>
      </c>
      <c r="F1353" s="94">
        <v>8</v>
      </c>
      <c r="G1353" s="94">
        <v>5</v>
      </c>
      <c r="H1353" s="94">
        <v>3</v>
      </c>
      <c r="I1353" s="808">
        <v>42657</v>
      </c>
      <c r="J1353" s="808" t="s">
        <v>1737</v>
      </c>
      <c r="K1353" s="75" t="s">
        <v>1737</v>
      </c>
      <c r="L1353" s="75" t="s">
        <v>1737</v>
      </c>
      <c r="M1353" s="75" t="s">
        <v>89</v>
      </c>
      <c r="N1353" s="75" t="s">
        <v>89</v>
      </c>
      <c r="O1353" s="75" t="s">
        <v>89</v>
      </c>
      <c r="P1353" s="75" t="s">
        <v>89</v>
      </c>
      <c r="Q1353" s="160"/>
      <c r="R1353" s="96">
        <v>42675</v>
      </c>
      <c r="S1353" s="96">
        <v>43</v>
      </c>
      <c r="T1353" s="175">
        <v>42670</v>
      </c>
      <c r="U1353" s="99" t="s">
        <v>278</v>
      </c>
      <c r="V1353" s="99"/>
      <c r="W1353" s="612">
        <v>15</v>
      </c>
      <c r="X1353" s="99"/>
      <c r="Y1353" s="99"/>
      <c r="Z1353" s="831">
        <v>42632</v>
      </c>
      <c r="AE1353" s="150">
        <f>IF(A1353="","",(IFERROR(VLOOKUP(A1353,Projecten!A$4:W$2618,5,FALSE),"niet bekend")))</f>
        <v>1</v>
      </c>
      <c r="AF1353" s="972">
        <f t="shared" si="140"/>
        <v>2161.73</v>
      </c>
      <c r="AG1353" s="1028">
        <f>IF(A1353="","",(IFERROR(VLOOKUP(A1353,Projecten!A$4:W$2618,23,FALSE),"niet bekend")))</f>
        <v>2161.73</v>
      </c>
      <c r="AH1353" s="1028">
        <f>IF(A1353="","",(IFERROR(VLOOKUP(A1353,Projecten!A$4:W$2618,12,FALSE),"niet bekend")))</f>
        <v>2161.73</v>
      </c>
      <c r="AI1353" s="1028">
        <f t="shared" si="141"/>
        <v>0</v>
      </c>
    </row>
    <row r="1354" spans="1:35" s="150" customFormat="1" x14ac:dyDescent="0.2">
      <c r="A1354" s="93">
        <v>2016539</v>
      </c>
      <c r="B1354" s="1490">
        <v>120942</v>
      </c>
      <c r="C1354" s="93">
        <v>607316</v>
      </c>
      <c r="D1354" s="94" t="s">
        <v>68</v>
      </c>
      <c r="E1354" s="91">
        <v>1</v>
      </c>
      <c r="F1354" s="94">
        <v>8</v>
      </c>
      <c r="G1354" s="94">
        <v>5</v>
      </c>
      <c r="H1354" s="94">
        <v>3</v>
      </c>
      <c r="I1354" s="808">
        <v>42657</v>
      </c>
      <c r="J1354" s="808" t="s">
        <v>1737</v>
      </c>
      <c r="K1354" s="75" t="s">
        <v>1737</v>
      </c>
      <c r="L1354" s="75" t="s">
        <v>1737</v>
      </c>
      <c r="M1354" s="75" t="s">
        <v>89</v>
      </c>
      <c r="N1354" s="75" t="s">
        <v>89</v>
      </c>
      <c r="O1354" s="75" t="s">
        <v>89</v>
      </c>
      <c r="P1354" s="75" t="s">
        <v>89</v>
      </c>
      <c r="Q1354" s="160"/>
      <c r="R1354" s="96">
        <v>42681</v>
      </c>
      <c r="S1354" s="96">
        <v>44</v>
      </c>
      <c r="T1354" s="175"/>
      <c r="U1354" s="99" t="s">
        <v>278</v>
      </c>
      <c r="V1354" s="99"/>
      <c r="W1354" s="612">
        <v>15</v>
      </c>
      <c r="X1354" s="99"/>
      <c r="Y1354" s="99"/>
      <c r="Z1354" s="831">
        <v>42632</v>
      </c>
      <c r="AE1354" s="150">
        <f>IF(A1354="","",(IFERROR(VLOOKUP(A1354,Projecten!A$4:W$2618,5,FALSE),"niet bekend")))</f>
        <v>1</v>
      </c>
      <c r="AF1354" s="972">
        <f t="shared" si="140"/>
        <v>2537.9</v>
      </c>
      <c r="AG1354" s="1028">
        <f>IF(A1354="","",(IFERROR(VLOOKUP(A1354,Projecten!A$4:W$2618,23,FALSE),"niet bekend")))</f>
        <v>2537.9</v>
      </c>
      <c r="AH1354" s="1028">
        <f>IF(A1354="","",(IFERROR(VLOOKUP(A1354,Projecten!A$4:W$2618,12,FALSE),"niet bekend")))</f>
        <v>2537.9</v>
      </c>
      <c r="AI1354" s="1028">
        <f t="shared" si="141"/>
        <v>0</v>
      </c>
    </row>
    <row r="1355" spans="1:35" s="150" customFormat="1" ht="12.75" customHeight="1" x14ac:dyDescent="0.2">
      <c r="A1355" s="117" t="s">
        <v>1931</v>
      </c>
      <c r="B1355" s="1189">
        <v>120943</v>
      </c>
      <c r="C1355" s="117">
        <v>596116</v>
      </c>
      <c r="D1355" s="448" t="s">
        <v>68</v>
      </c>
      <c r="E1355" s="1002">
        <v>1</v>
      </c>
      <c r="F1355" s="448">
        <v>8</v>
      </c>
      <c r="G1355" s="448">
        <v>5</v>
      </c>
      <c r="H1355" s="448">
        <v>2</v>
      </c>
      <c r="I1355" s="829">
        <v>42657</v>
      </c>
      <c r="J1355" s="829">
        <v>42655</v>
      </c>
      <c r="K1355" s="76" t="s">
        <v>1737</v>
      </c>
      <c r="L1355" s="76" t="s">
        <v>1737</v>
      </c>
      <c r="M1355" s="76" t="s">
        <v>89</v>
      </c>
      <c r="N1355" s="76" t="s">
        <v>89</v>
      </c>
      <c r="O1355" s="76" t="s">
        <v>89</v>
      </c>
      <c r="P1355" s="76" t="s">
        <v>89</v>
      </c>
      <c r="Q1355" s="160"/>
      <c r="R1355" s="96">
        <v>42671</v>
      </c>
      <c r="S1355" s="96">
        <v>43</v>
      </c>
      <c r="T1355" s="175">
        <v>42670</v>
      </c>
      <c r="U1355" s="99" t="s">
        <v>278</v>
      </c>
      <c r="V1355" s="778" t="s">
        <v>2020</v>
      </c>
      <c r="W1355" s="97">
        <v>22</v>
      </c>
      <c r="X1355" s="99"/>
      <c r="Y1355" s="99"/>
      <c r="Z1355" s="831">
        <v>42632</v>
      </c>
      <c r="AE1355" s="150">
        <f>IF(A1355="","",(IFERROR(VLOOKUP(A1355,Projecten!A$4:W$2618,5,FALSE),"niet bekend")))</f>
        <v>1</v>
      </c>
      <c r="AF1355" s="972">
        <f t="shared" si="140"/>
        <v>5531</v>
      </c>
      <c r="AG1355" s="1028">
        <f>IF(A1355="","",(IFERROR(VLOOKUP(A1355,Projecten!A$4:W$2618,23,FALSE),"niet bekend")))</f>
        <v>5531</v>
      </c>
      <c r="AH1355" s="1028">
        <f>IF(A1355="","",(IFERROR(VLOOKUP(A1355,Projecten!A$4:W$2618,12,FALSE),"niet bekend")))</f>
        <v>5531</v>
      </c>
      <c r="AI1355" s="1028">
        <f t="shared" si="141"/>
        <v>0</v>
      </c>
    </row>
    <row r="1356" spans="1:35" s="150" customFormat="1" x14ac:dyDescent="0.2">
      <c r="A1356" s="160" t="s">
        <v>1996</v>
      </c>
      <c r="B1356" s="1495">
        <v>120943</v>
      </c>
      <c r="C1356" s="858">
        <v>596216</v>
      </c>
      <c r="D1356" s="215" t="s">
        <v>68</v>
      </c>
      <c r="E1356" s="75">
        <v>1</v>
      </c>
      <c r="F1356" s="99">
        <v>8</v>
      </c>
      <c r="G1356" s="99">
        <v>5</v>
      </c>
      <c r="H1356" s="99">
        <v>2</v>
      </c>
      <c r="I1356" s="808">
        <v>42657</v>
      </c>
      <c r="J1356" s="808">
        <v>42662</v>
      </c>
      <c r="K1356" s="75" t="s">
        <v>1737</v>
      </c>
      <c r="L1356" s="75" t="s">
        <v>1737</v>
      </c>
      <c r="M1356" s="75" t="s">
        <v>89</v>
      </c>
      <c r="N1356" s="75" t="s">
        <v>89</v>
      </c>
      <c r="O1356" s="75" t="s">
        <v>89</v>
      </c>
      <c r="P1356" s="75" t="s">
        <v>89</v>
      </c>
      <c r="Q1356" s="160"/>
      <c r="R1356" s="96">
        <v>42682</v>
      </c>
      <c r="S1356" s="96">
        <v>44</v>
      </c>
      <c r="T1356" s="175"/>
      <c r="U1356" s="99" t="s">
        <v>278</v>
      </c>
      <c r="V1356" s="778" t="s">
        <v>2020</v>
      </c>
      <c r="W1356" s="612">
        <v>23</v>
      </c>
      <c r="X1356" s="99"/>
      <c r="Y1356" s="164"/>
      <c r="Z1356" s="831">
        <v>42642</v>
      </c>
      <c r="AE1356" s="150">
        <f>IF(A1356="","",(IFERROR(VLOOKUP(A1356,Projecten!A$4:W$2618,5,FALSE),"niet bekend")))</f>
        <v>1</v>
      </c>
      <c r="AF1356" s="972">
        <f t="shared" si="140"/>
        <v>5531</v>
      </c>
      <c r="AG1356" s="1028">
        <f>IF(A1356="","",(IFERROR(VLOOKUP(A1356,Projecten!A$4:W$2618,23,FALSE),"niet bekend")))</f>
        <v>5531</v>
      </c>
      <c r="AH1356" s="1028">
        <f>IF(A1356="","",(IFERROR(VLOOKUP(A1356,Projecten!A$4:W$2618,12,FALSE),"niet bekend")))</f>
        <v>5531</v>
      </c>
      <c r="AI1356" s="1028">
        <f t="shared" si="141"/>
        <v>0</v>
      </c>
    </row>
    <row r="1357" spans="1:35" s="150" customFormat="1" x14ac:dyDescent="0.2">
      <c r="A1357" s="93">
        <v>2016567</v>
      </c>
      <c r="B1357" s="1490">
        <v>120944</v>
      </c>
      <c r="C1357" s="404">
        <v>547616</v>
      </c>
      <c r="D1357" s="405" t="s">
        <v>68</v>
      </c>
      <c r="E1357" s="1967">
        <v>1</v>
      </c>
      <c r="F1357" s="94">
        <v>9</v>
      </c>
      <c r="G1357" s="94">
        <v>5</v>
      </c>
      <c r="H1357" s="94">
        <v>3</v>
      </c>
      <c r="I1357" s="808">
        <v>42664</v>
      </c>
      <c r="J1357" s="808">
        <v>42662</v>
      </c>
      <c r="K1357" s="75" t="s">
        <v>1737</v>
      </c>
      <c r="L1357" s="75" t="s">
        <v>1737</v>
      </c>
      <c r="M1357" s="75" t="s">
        <v>89</v>
      </c>
      <c r="N1357" s="75" t="s">
        <v>89</v>
      </c>
      <c r="O1357" s="75" t="s">
        <v>89</v>
      </c>
      <c r="P1357" s="75" t="s">
        <v>89</v>
      </c>
      <c r="Q1357" s="160"/>
      <c r="R1357" s="96">
        <v>42682</v>
      </c>
      <c r="S1357" s="96">
        <v>44</v>
      </c>
      <c r="T1357" s="175"/>
      <c r="U1357" s="99" t="s">
        <v>278</v>
      </c>
      <c r="V1357" s="99" t="s">
        <v>2345</v>
      </c>
      <c r="W1357" s="612">
        <v>16.5</v>
      </c>
      <c r="X1357" s="99"/>
      <c r="Y1357" s="99"/>
      <c r="Z1357" s="831">
        <v>42647</v>
      </c>
      <c r="AE1357" s="150">
        <f>IF(A1357="","",(IFERROR(VLOOKUP(A1357,Projecten!A$4:W$2618,5,FALSE),"niet bekend")))</f>
        <v>1</v>
      </c>
      <c r="AF1357" s="972">
        <f t="shared" si="140"/>
        <v>2690.63</v>
      </c>
      <c r="AG1357" s="1028">
        <f>IF(A1357="","",(IFERROR(VLOOKUP(A1357,Projecten!A$4:W$2618,23,FALSE),"niet bekend")))</f>
        <v>2690.63</v>
      </c>
      <c r="AH1357" s="1028">
        <f>IF(A1357="","",(IFERROR(VLOOKUP(A1357,Projecten!A$4:W$2618,12,FALSE),"niet bekend")))</f>
        <v>2690.63</v>
      </c>
      <c r="AI1357" s="1028">
        <f t="shared" si="141"/>
        <v>0</v>
      </c>
    </row>
    <row r="1358" spans="1:35" s="150" customFormat="1" x14ac:dyDescent="0.2">
      <c r="A1358" s="93" t="s">
        <v>2102</v>
      </c>
      <c r="B1358" s="1490">
        <v>120944</v>
      </c>
      <c r="C1358" s="93">
        <v>522816</v>
      </c>
      <c r="D1358" s="94" t="s">
        <v>68</v>
      </c>
      <c r="E1358" s="91">
        <v>1</v>
      </c>
      <c r="F1358" s="94">
        <v>8</v>
      </c>
      <c r="G1358" s="94">
        <v>5</v>
      </c>
      <c r="H1358" s="94">
        <v>2</v>
      </c>
      <c r="I1358" s="808">
        <v>42664</v>
      </c>
      <c r="J1358" s="808">
        <v>42662</v>
      </c>
      <c r="K1358" s="75" t="s">
        <v>1737</v>
      </c>
      <c r="L1358" s="75" t="s">
        <v>1737</v>
      </c>
      <c r="M1358" s="75" t="s">
        <v>89</v>
      </c>
      <c r="N1358" s="75" t="s">
        <v>89</v>
      </c>
      <c r="O1358" s="75" t="s">
        <v>89</v>
      </c>
      <c r="P1358" s="75" t="s">
        <v>89</v>
      </c>
      <c r="Q1358" s="160"/>
      <c r="R1358" s="96">
        <v>42683</v>
      </c>
      <c r="S1358" s="96">
        <v>44</v>
      </c>
      <c r="T1358" s="175"/>
      <c r="U1358" s="99" t="s">
        <v>278</v>
      </c>
      <c r="V1358" s="99" t="s">
        <v>2345</v>
      </c>
      <c r="W1358" s="612">
        <v>26</v>
      </c>
      <c r="X1358" s="99"/>
      <c r="Y1358" s="99"/>
      <c r="Z1358" s="831">
        <v>42642</v>
      </c>
      <c r="AE1358" s="150">
        <f>IF(A1358="","",(IFERROR(VLOOKUP(A1358,Projecten!A$4:W$2618,5,FALSE),"niet bekend")))</f>
        <v>1</v>
      </c>
      <c r="AF1358" s="972">
        <f t="shared" si="140"/>
        <v>5256.98</v>
      </c>
      <c r="AG1358" s="1028">
        <f>IF(A1358="","",(IFERROR(VLOOKUP(A1358,Projecten!A$4:W$2618,23,FALSE),"niet bekend")))</f>
        <v>5256.98</v>
      </c>
      <c r="AH1358" s="1028">
        <f>IF(A1358="","",(IFERROR(VLOOKUP(A1358,Projecten!A$4:W$2618,12,FALSE),"niet bekend")))</f>
        <v>5256.98</v>
      </c>
      <c r="AI1358" s="1028">
        <f t="shared" si="141"/>
        <v>0</v>
      </c>
    </row>
    <row r="1359" spans="1:35" s="150" customFormat="1" x14ac:dyDescent="0.2">
      <c r="A1359" s="93">
        <v>2016569</v>
      </c>
      <c r="B1359" s="1490">
        <v>120945</v>
      </c>
      <c r="C1359" s="404">
        <v>608116</v>
      </c>
      <c r="D1359" s="405" t="s">
        <v>68</v>
      </c>
      <c r="E1359" s="1967">
        <v>1</v>
      </c>
      <c r="F1359" s="94">
        <v>8</v>
      </c>
      <c r="G1359" s="94">
        <v>5</v>
      </c>
      <c r="H1359" s="94">
        <v>3</v>
      </c>
      <c r="I1359" s="808">
        <v>42664</v>
      </c>
      <c r="J1359" s="808" t="s">
        <v>1737</v>
      </c>
      <c r="K1359" s="75" t="s">
        <v>1737</v>
      </c>
      <c r="L1359" s="75" t="s">
        <v>1737</v>
      </c>
      <c r="M1359" s="75" t="s">
        <v>89</v>
      </c>
      <c r="N1359" s="75" t="s">
        <v>89</v>
      </c>
      <c r="O1359" s="75" t="s">
        <v>89</v>
      </c>
      <c r="P1359" s="75" t="s">
        <v>89</v>
      </c>
      <c r="Q1359" s="160"/>
      <c r="R1359" s="96">
        <v>42683</v>
      </c>
      <c r="S1359" s="96">
        <v>44</v>
      </c>
      <c r="T1359" s="175"/>
      <c r="U1359" s="99" t="s">
        <v>278</v>
      </c>
      <c r="V1359" s="99" t="s">
        <v>2345</v>
      </c>
      <c r="W1359" s="612">
        <v>15</v>
      </c>
      <c r="X1359" s="99"/>
      <c r="Y1359" s="99"/>
      <c r="Z1359" s="831">
        <v>42647</v>
      </c>
      <c r="AE1359" s="150">
        <f>IF(A1359="","",(IFERROR(VLOOKUP(A1359,Projecten!A$4:W$2618,5,FALSE),"niet bekend")))</f>
        <v>1</v>
      </c>
      <c r="AF1359" s="972">
        <f t="shared" si="140"/>
        <v>2180.9699999999998</v>
      </c>
      <c r="AG1359" s="1028">
        <f>IF(A1359="","",(IFERROR(VLOOKUP(A1359,Projecten!A$4:W$2618,23,FALSE),"niet bekend")))</f>
        <v>2180.9699999999998</v>
      </c>
      <c r="AH1359" s="1028">
        <f>IF(A1359="","",(IFERROR(VLOOKUP(A1359,Projecten!A$4:W$2618,12,FALSE),"niet bekend")))</f>
        <v>2180.9699999999998</v>
      </c>
      <c r="AI1359" s="1028">
        <f t="shared" si="141"/>
        <v>0</v>
      </c>
    </row>
    <row r="1360" spans="1:35" s="150" customFormat="1" x14ac:dyDescent="0.2">
      <c r="A1360" s="93">
        <v>2016534</v>
      </c>
      <c r="B1360" s="1490">
        <v>120929</v>
      </c>
      <c r="C1360" s="93">
        <v>598016</v>
      </c>
      <c r="D1360" s="94" t="s">
        <v>68</v>
      </c>
      <c r="E1360" s="91">
        <v>1</v>
      </c>
      <c r="F1360" s="94">
        <v>9</v>
      </c>
      <c r="G1360" s="94">
        <v>4</v>
      </c>
      <c r="H1360" s="94">
        <v>3</v>
      </c>
      <c r="I1360" s="808">
        <v>42657</v>
      </c>
      <c r="J1360" s="808">
        <v>42653</v>
      </c>
      <c r="K1360" s="75" t="s">
        <v>1737</v>
      </c>
      <c r="L1360" s="75" t="s">
        <v>1737</v>
      </c>
      <c r="M1360" s="75" t="s">
        <v>89</v>
      </c>
      <c r="N1360" s="75" t="s">
        <v>89</v>
      </c>
      <c r="O1360" s="75" t="s">
        <v>612</v>
      </c>
      <c r="P1360" s="75"/>
      <c r="Q1360" s="160"/>
      <c r="R1360" s="96">
        <v>42676</v>
      </c>
      <c r="S1360" s="96">
        <v>43</v>
      </c>
      <c r="T1360" s="175">
        <v>42670</v>
      </c>
      <c r="U1360" s="99" t="s">
        <v>278</v>
      </c>
      <c r="V1360" s="99"/>
      <c r="W1360" s="612">
        <v>18</v>
      </c>
      <c r="X1360" s="99"/>
      <c r="Y1360" s="99"/>
      <c r="Z1360" s="831">
        <v>42632</v>
      </c>
      <c r="AE1360" s="150">
        <f>IF(A1360="","",(IFERROR(VLOOKUP(A1360,Projecten!A$4:W$2618,5,FALSE),"niet bekend")))</f>
        <v>1</v>
      </c>
      <c r="AF1360" s="972">
        <f t="shared" si="140"/>
        <v>3267.73</v>
      </c>
      <c r="AG1360" s="1028">
        <f>IF(A1360="","",(IFERROR(VLOOKUP(A1360,Projecten!A$4:W$2618,23,FALSE),"niet bekend")))</f>
        <v>3267.73</v>
      </c>
      <c r="AH1360" s="1028">
        <f>IF(A1360="","",(IFERROR(VLOOKUP(A1360,Projecten!A$4:W$2618,12,FALSE),"niet bekend")))</f>
        <v>3267.73</v>
      </c>
      <c r="AI1360" s="1028">
        <f t="shared" si="141"/>
        <v>0</v>
      </c>
    </row>
    <row r="1361" spans="1:35" s="150" customFormat="1" x14ac:dyDescent="0.2">
      <c r="A1361" s="93">
        <v>2016556</v>
      </c>
      <c r="B1361" s="1490">
        <v>120942</v>
      </c>
      <c r="C1361" s="93">
        <v>607616</v>
      </c>
      <c r="D1361" s="94" t="s">
        <v>68</v>
      </c>
      <c r="E1361" s="91">
        <v>1</v>
      </c>
      <c r="F1361" s="94">
        <v>8</v>
      </c>
      <c r="G1361" s="94">
        <v>5</v>
      </c>
      <c r="H1361" s="94">
        <v>3</v>
      </c>
      <c r="I1361" s="808">
        <v>42657</v>
      </c>
      <c r="J1361" s="808" t="s">
        <v>1737</v>
      </c>
      <c r="K1361" s="75" t="s">
        <v>1737</v>
      </c>
      <c r="L1361" s="75" t="s">
        <v>1737</v>
      </c>
      <c r="M1361" s="75" t="s">
        <v>89</v>
      </c>
      <c r="N1361" s="75" t="s">
        <v>89</v>
      </c>
      <c r="O1361" s="75" t="s">
        <v>612</v>
      </c>
      <c r="P1361" s="75"/>
      <c r="Q1361" s="160"/>
      <c r="R1361" s="96">
        <v>42681</v>
      </c>
      <c r="S1361" s="96">
        <v>44</v>
      </c>
      <c r="T1361" s="175"/>
      <c r="U1361" s="99" t="s">
        <v>278</v>
      </c>
      <c r="V1361" s="99"/>
      <c r="W1361" s="612">
        <v>15.2</v>
      </c>
      <c r="X1361" s="99"/>
      <c r="Y1361" s="99"/>
      <c r="Z1361" s="831">
        <v>42641</v>
      </c>
      <c r="AE1361" s="150">
        <f>IF(A1361="","",(IFERROR(VLOOKUP(A1361,Projecten!A$4:W$2618,5,FALSE),"niet bekend")))</f>
        <v>1</v>
      </c>
      <c r="AF1361" s="972">
        <f t="shared" si="140"/>
        <v>2421.0500000000002</v>
      </c>
      <c r="AG1361" s="1028">
        <f>IF(A1361="","",(IFERROR(VLOOKUP(A1361,Projecten!A$4:W$2618,23,FALSE),"niet bekend")))</f>
        <v>2421.0500000000002</v>
      </c>
      <c r="AH1361" s="1028">
        <f>IF(A1361="","",(IFERROR(VLOOKUP(A1361,Projecten!A$4:W$2618,12,FALSE),"niet bekend")))</f>
        <v>2421.0500000000002</v>
      </c>
      <c r="AI1361" s="1028">
        <f t="shared" si="141"/>
        <v>0</v>
      </c>
    </row>
    <row r="1362" spans="1:35" s="150" customFormat="1" ht="12.75" customHeight="1" x14ac:dyDescent="0.2">
      <c r="A1362" s="117" t="s">
        <v>1837</v>
      </c>
      <c r="B1362" s="1189">
        <v>120946</v>
      </c>
      <c r="C1362" s="117" t="s">
        <v>2103</v>
      </c>
      <c r="D1362" s="448" t="s">
        <v>68</v>
      </c>
      <c r="E1362" s="1002">
        <v>1</v>
      </c>
      <c r="F1362" s="448">
        <v>11</v>
      </c>
      <c r="G1362" s="448">
        <v>4</v>
      </c>
      <c r="H1362" s="448">
        <v>7</v>
      </c>
      <c r="I1362" s="810">
        <v>42664</v>
      </c>
      <c r="J1362" s="810">
        <v>42662</v>
      </c>
      <c r="K1362" s="76" t="s">
        <v>1737</v>
      </c>
      <c r="L1362" s="74" t="s">
        <v>165</v>
      </c>
      <c r="M1362" s="74" t="s">
        <v>89</v>
      </c>
      <c r="N1362" s="74" t="s">
        <v>89</v>
      </c>
      <c r="O1362" s="74" t="s">
        <v>612</v>
      </c>
      <c r="P1362" s="74"/>
      <c r="Q1362" s="160"/>
      <c r="R1362" s="96">
        <v>42674</v>
      </c>
      <c r="S1362" s="96">
        <v>43</v>
      </c>
      <c r="T1362" s="175">
        <v>42670</v>
      </c>
      <c r="U1362" s="99" t="s">
        <v>278</v>
      </c>
      <c r="V1362" s="778" t="s">
        <v>2377</v>
      </c>
      <c r="W1362" s="97">
        <v>44</v>
      </c>
      <c r="X1362" s="99"/>
      <c r="Y1362" s="99"/>
      <c r="Z1362" s="831">
        <v>42641</v>
      </c>
      <c r="AE1362" s="150">
        <f>IF(A1362="","",(IFERROR(VLOOKUP(A1362,Projecten!A$4:W$2618,5,FALSE),"niet bekend")))</f>
        <v>1</v>
      </c>
      <c r="AF1362" s="972">
        <f t="shared" si="140"/>
        <v>10578.33</v>
      </c>
      <c r="AG1362" s="1028">
        <f>IF(A1362="","",(IFERROR(VLOOKUP(A1362,Projecten!A$4:W$2618,23,FALSE),"niet bekend")))</f>
        <v>10578.33</v>
      </c>
      <c r="AH1362" s="1028">
        <f>IF(A1362="","",(IFERROR(VLOOKUP(A1362,Projecten!A$4:W$2618,12,FALSE),"niet bekend")))</f>
        <v>10578.33</v>
      </c>
      <c r="AI1362" s="1028">
        <f t="shared" si="141"/>
        <v>0</v>
      </c>
    </row>
    <row r="1363" spans="1:35" s="150" customFormat="1" x14ac:dyDescent="0.2">
      <c r="A1363" s="93">
        <v>2016570</v>
      </c>
      <c r="B1363" s="1490">
        <v>120945</v>
      </c>
      <c r="C1363" s="404">
        <v>602616</v>
      </c>
      <c r="D1363" s="405" t="s">
        <v>68</v>
      </c>
      <c r="E1363" s="1967">
        <v>1</v>
      </c>
      <c r="F1363" s="94">
        <v>11</v>
      </c>
      <c r="G1363" s="94">
        <v>6</v>
      </c>
      <c r="H1363" s="94">
        <v>2</v>
      </c>
      <c r="I1363" s="808">
        <v>42664</v>
      </c>
      <c r="J1363" s="808" t="s">
        <v>1737</v>
      </c>
      <c r="K1363" s="75" t="s">
        <v>1737</v>
      </c>
      <c r="L1363" s="75" t="s">
        <v>1737</v>
      </c>
      <c r="M1363" s="75" t="s">
        <v>89</v>
      </c>
      <c r="N1363" s="75" t="s">
        <v>89</v>
      </c>
      <c r="O1363" s="75" t="s">
        <v>612</v>
      </c>
      <c r="P1363" s="75"/>
      <c r="Q1363" s="160"/>
      <c r="R1363" s="96">
        <v>42684</v>
      </c>
      <c r="S1363" s="96">
        <v>44</v>
      </c>
      <c r="T1363" s="175"/>
      <c r="U1363" s="99" t="s">
        <v>278</v>
      </c>
      <c r="V1363" s="99" t="s">
        <v>2346</v>
      </c>
      <c r="W1363" s="612">
        <v>15.4</v>
      </c>
      <c r="X1363" s="99"/>
      <c r="Y1363" s="99"/>
      <c r="Z1363" s="831">
        <v>42647</v>
      </c>
      <c r="AE1363" s="150">
        <f>IF(A1363="","",(IFERROR(VLOOKUP(A1363,Projecten!A$4:W$2618,5,FALSE),"niet bekend")))</f>
        <v>1</v>
      </c>
      <c r="AF1363" s="972">
        <f t="shared" si="140"/>
        <v>2847.25</v>
      </c>
      <c r="AG1363" s="1028">
        <f>IF(A1363="","",(IFERROR(VLOOKUP(A1363,Projecten!A$4:W$2618,23,FALSE),"niet bekend")))</f>
        <v>2847.25</v>
      </c>
      <c r="AH1363" s="1028">
        <f>IF(A1363="","",(IFERROR(VLOOKUP(A1363,Projecten!A$4:W$2618,12,FALSE),"niet bekend")))</f>
        <v>2847.25</v>
      </c>
      <c r="AI1363" s="1028">
        <f t="shared" si="141"/>
        <v>0</v>
      </c>
    </row>
    <row r="1364" spans="1:35" s="150" customFormat="1" x14ac:dyDescent="0.2">
      <c r="A1364" s="93">
        <v>2016537</v>
      </c>
      <c r="B1364" s="1490">
        <v>120940</v>
      </c>
      <c r="C1364" s="93">
        <v>606816</v>
      </c>
      <c r="D1364" s="94" t="s">
        <v>68</v>
      </c>
      <c r="E1364" s="91">
        <v>1</v>
      </c>
      <c r="F1364" s="94">
        <v>11</v>
      </c>
      <c r="G1364" s="94">
        <v>8</v>
      </c>
      <c r="H1364" s="94">
        <v>4</v>
      </c>
      <c r="I1364" s="808">
        <v>42657</v>
      </c>
      <c r="J1364" s="808">
        <v>42653</v>
      </c>
      <c r="K1364" s="75" t="s">
        <v>1737</v>
      </c>
      <c r="L1364" s="75" t="s">
        <v>1737</v>
      </c>
      <c r="M1364" s="75" t="s">
        <v>89</v>
      </c>
      <c r="N1364" s="75" t="s">
        <v>89</v>
      </c>
      <c r="O1364" s="75" t="s">
        <v>89</v>
      </c>
      <c r="P1364" s="75" t="s">
        <v>89</v>
      </c>
      <c r="Q1364" s="160"/>
      <c r="R1364" s="96">
        <v>42677</v>
      </c>
      <c r="S1364" s="161">
        <v>44</v>
      </c>
      <c r="T1364" s="175">
        <v>42670</v>
      </c>
      <c r="U1364" s="99" t="s">
        <v>278</v>
      </c>
      <c r="V1364" s="99" t="s">
        <v>2324</v>
      </c>
      <c r="W1364" s="612">
        <v>23</v>
      </c>
      <c r="X1364" s="99"/>
      <c r="Y1364" s="99"/>
      <c r="Z1364" s="831">
        <v>42632</v>
      </c>
      <c r="AE1364" s="150">
        <f>IF(A1364="","",(IFERROR(VLOOKUP(A1364,Projecten!A$4:W$2618,5,FALSE),"niet bekend")))</f>
        <v>1</v>
      </c>
      <c r="AF1364" s="972">
        <f t="shared" si="140"/>
        <v>3906.43</v>
      </c>
      <c r="AG1364" s="1028">
        <f>IF(A1364="","",(IFERROR(VLOOKUP(A1364,Projecten!A$4:W$2618,23,FALSE),"niet bekend")))</f>
        <v>3906.43</v>
      </c>
      <c r="AH1364" s="1028">
        <f>IF(A1364="","",(IFERROR(VLOOKUP(A1364,Projecten!A$4:W$2618,12,FALSE),"niet bekend")))</f>
        <v>3906.43</v>
      </c>
      <c r="AI1364" s="1028">
        <f t="shared" si="141"/>
        <v>0</v>
      </c>
    </row>
    <row r="1365" spans="1:35" s="150" customFormat="1" x14ac:dyDescent="0.2">
      <c r="A1365" s="93">
        <v>2016533</v>
      </c>
      <c r="B1365" s="1490">
        <v>120929</v>
      </c>
      <c r="C1365" s="93">
        <v>546216</v>
      </c>
      <c r="D1365" s="94" t="s">
        <v>68</v>
      </c>
      <c r="E1365" s="91">
        <v>1</v>
      </c>
      <c r="F1365" s="94">
        <v>7</v>
      </c>
      <c r="G1365" s="94">
        <v>6</v>
      </c>
      <c r="H1365" s="94">
        <v>2</v>
      </c>
      <c r="I1365" s="808">
        <v>42657</v>
      </c>
      <c r="J1365" s="808" t="s">
        <v>1737</v>
      </c>
      <c r="K1365" s="75" t="s">
        <v>1737</v>
      </c>
      <c r="L1365" s="75" t="s">
        <v>1737</v>
      </c>
      <c r="M1365" s="75" t="s">
        <v>89</v>
      </c>
      <c r="N1365" s="75" t="s">
        <v>89</v>
      </c>
      <c r="O1365" s="75" t="s">
        <v>89</v>
      </c>
      <c r="P1365" s="75" t="s">
        <v>89</v>
      </c>
      <c r="Q1365" s="160"/>
      <c r="R1365" s="96">
        <v>42674</v>
      </c>
      <c r="S1365" s="96">
        <v>43</v>
      </c>
      <c r="T1365" s="175">
        <v>42670</v>
      </c>
      <c r="U1365" s="99" t="s">
        <v>278</v>
      </c>
      <c r="V1365" s="99" t="s">
        <v>2359</v>
      </c>
      <c r="W1365" s="612">
        <v>12</v>
      </c>
      <c r="X1365" s="99"/>
      <c r="Y1365" s="99"/>
      <c r="Z1365" s="831">
        <v>42632</v>
      </c>
      <c r="AE1365" s="150">
        <f>IF(A1365="","",(IFERROR(VLOOKUP(A1365,Projecten!A$4:W$2618,5,FALSE),"niet bekend")))</f>
        <v>1</v>
      </c>
      <c r="AF1365" s="972">
        <f t="shared" si="140"/>
        <v>1534.43</v>
      </c>
      <c r="AG1365" s="1028">
        <f>IF(A1365="","",(IFERROR(VLOOKUP(A1365,Projecten!A$4:W$2618,23,FALSE),"niet bekend")))</f>
        <v>1534.43</v>
      </c>
      <c r="AH1365" s="1028">
        <f>IF(A1365="","",(IFERROR(VLOOKUP(A1365,Projecten!A$4:W$2618,12,FALSE),"niet bekend")))</f>
        <v>1534.43</v>
      </c>
      <c r="AI1365" s="1028">
        <f t="shared" si="141"/>
        <v>0</v>
      </c>
    </row>
    <row r="1366" spans="1:35" s="38" customFormat="1" x14ac:dyDescent="0.2">
      <c r="A1366" s="826"/>
      <c r="B1366" s="1491"/>
      <c r="C1366" s="31"/>
      <c r="D1366" s="31"/>
      <c r="E1366" s="32"/>
      <c r="F1366" s="31"/>
      <c r="G1366" s="31"/>
      <c r="H1366" s="31"/>
      <c r="I1366" s="811"/>
      <c r="J1366" s="811"/>
      <c r="K1366" s="32"/>
      <c r="L1366" s="32"/>
      <c r="M1366" s="32"/>
      <c r="N1366" s="32"/>
      <c r="O1366" s="32"/>
      <c r="P1366" s="32"/>
      <c r="Q1366" s="527"/>
      <c r="R1366" s="33"/>
      <c r="S1366" s="1198"/>
      <c r="T1366" s="176"/>
      <c r="U1366" s="35"/>
      <c r="V1366" s="35"/>
      <c r="W1366" s="35"/>
      <c r="X1366" s="83"/>
      <c r="Y1366" s="37"/>
      <c r="Z1366" s="312"/>
      <c r="AA1366" s="608"/>
      <c r="AB1366" s="608"/>
      <c r="AC1366" s="608"/>
      <c r="AF1366" s="983"/>
      <c r="AG1366" s="1030"/>
      <c r="AH1366" s="1030"/>
      <c r="AI1366" s="1030"/>
    </row>
    <row r="1367" spans="1:35" s="957" customFormat="1" x14ac:dyDescent="0.2">
      <c r="A1367" s="1007"/>
      <c r="B1367" s="1489"/>
      <c r="C1367" s="1008">
        <f>SUM(F1367:H1367)</f>
        <v>506</v>
      </c>
      <c r="D1367" s="1009"/>
      <c r="E1367" s="1010">
        <f>SUM(E1368:E1398)</f>
        <v>31</v>
      </c>
      <c r="F1367" s="1009">
        <f>SUM(F1368:F1398)</f>
        <v>276</v>
      </c>
      <c r="G1367" s="1009">
        <f>SUM(G1368:G1398)</f>
        <v>177</v>
      </c>
      <c r="H1367" s="1009">
        <f>SUM(H1368:H1398)</f>
        <v>53</v>
      </c>
      <c r="I1367" s="1011"/>
      <c r="J1367" s="1011"/>
      <c r="K1367" s="1010"/>
      <c r="L1367" s="1010"/>
      <c r="M1367" s="1010"/>
      <c r="N1367" s="1010"/>
      <c r="O1367" s="1010"/>
      <c r="P1367" s="1010"/>
      <c r="Q1367" s="1012">
        <v>44</v>
      </c>
      <c r="R1367" s="1043"/>
      <c r="S1367" s="1199"/>
      <c r="T1367" s="1013"/>
      <c r="U1367" s="1014"/>
      <c r="V1367" s="1015">
        <f>SUM(W1367:W1398)</f>
        <v>502.25</v>
      </c>
      <c r="W1367" s="960"/>
      <c r="X1367" s="960">
        <v>376.5</v>
      </c>
      <c r="Y1367" s="961">
        <f>V1367-X1367</f>
        <v>125.75</v>
      </c>
      <c r="Z1367" s="956"/>
      <c r="AA1367" s="964" t="s">
        <v>1332</v>
      </c>
      <c r="AB1367" s="964" t="s">
        <v>1269</v>
      </c>
      <c r="AC1367" s="964" t="s">
        <v>1333</v>
      </c>
      <c r="AD1367" s="959" t="s">
        <v>2589</v>
      </c>
      <c r="AE1367" s="1038" t="str">
        <f>IF(A1367="","",(IFERROR(VLOOKUP(A1367,Projecten!A$4:W$2618,5,FALSE),"niet bekend")))</f>
        <v/>
      </c>
      <c r="AF1367" s="1037">
        <f>SUM(AF1368:AF1397)</f>
        <v>101901.66</v>
      </c>
      <c r="AG1367" s="1027"/>
      <c r="AH1367" s="1027"/>
      <c r="AI1367" s="1027"/>
    </row>
    <row r="1368" spans="1:35" x14ac:dyDescent="0.2">
      <c r="A1368" s="347"/>
      <c r="B1368" s="1530"/>
      <c r="C1368" s="6"/>
      <c r="D1368" s="347"/>
      <c r="E1368" s="999"/>
      <c r="F1368" s="347"/>
      <c r="G1368" s="347"/>
      <c r="H1368" s="347"/>
      <c r="I1368" s="805"/>
      <c r="J1368" s="805"/>
      <c r="K1368" s="29"/>
      <c r="L1368" s="29"/>
      <c r="M1368" s="29"/>
      <c r="N1368" s="29"/>
      <c r="O1368" s="29"/>
      <c r="P1368" s="29"/>
      <c r="Q1368" s="5" t="s">
        <v>1692</v>
      </c>
      <c r="S1368" s="23"/>
      <c r="V1368" s="600" t="s">
        <v>1397</v>
      </c>
      <c r="W1368" s="25"/>
      <c r="X1368" s="6"/>
      <c r="Y1368" s="6"/>
      <c r="Z1368" s="5"/>
      <c r="AA1368" s="8">
        <v>489.5</v>
      </c>
      <c r="AB1368" s="8">
        <v>170.25</v>
      </c>
      <c r="AC1368" s="8">
        <f>AA1368-AB1368</f>
        <v>319.25</v>
      </c>
      <c r="AD1368" s="4">
        <v>57.75</v>
      </c>
      <c r="AE1368" s="4" t="str">
        <f>IF(A1368="","",(IFERROR(VLOOKUP(A1368,Projecten!A$4:W$2618,5,FALSE),"niet bekend")))</f>
        <v/>
      </c>
      <c r="AF1368" s="973"/>
      <c r="AG1368" s="1028"/>
      <c r="AH1368" s="1028"/>
    </row>
    <row r="1369" spans="1:35" x14ac:dyDescent="0.2">
      <c r="A1369" s="347"/>
      <c r="B1369" s="1530"/>
      <c r="C1369" s="6"/>
      <c r="D1369" s="347"/>
      <c r="E1369" s="999"/>
      <c r="F1369" s="347"/>
      <c r="G1369" s="347"/>
      <c r="H1369" s="347"/>
      <c r="I1369" s="805"/>
      <c r="J1369" s="805"/>
      <c r="K1369" s="29"/>
      <c r="L1369" s="29"/>
      <c r="M1369" s="29"/>
      <c r="N1369" s="29"/>
      <c r="O1369" s="29"/>
      <c r="P1369" s="29"/>
      <c r="Q1369" s="5"/>
      <c r="S1369" s="23"/>
      <c r="V1369" s="600"/>
      <c r="W1369" s="25"/>
      <c r="X1369" s="6"/>
      <c r="Y1369" s="6"/>
      <c r="Z1369" s="5"/>
      <c r="AD1369" s="4"/>
      <c r="AE1369" s="4"/>
      <c r="AF1369" s="973"/>
      <c r="AG1369" s="1028"/>
      <c r="AH1369" s="1028"/>
    </row>
    <row r="1370" spans="1:35" x14ac:dyDescent="0.2">
      <c r="A1370" s="347"/>
      <c r="B1370" s="1530"/>
      <c r="C1370" s="1104" t="s">
        <v>2572</v>
      </c>
      <c r="D1370" s="347"/>
      <c r="E1370" s="999"/>
      <c r="F1370" s="347"/>
      <c r="G1370" s="347"/>
      <c r="H1370" s="347"/>
      <c r="I1370" s="805"/>
      <c r="J1370" s="805"/>
      <c r="K1370" s="29"/>
      <c r="L1370" s="29"/>
      <c r="M1370" s="29"/>
      <c r="N1370" s="29"/>
      <c r="O1370" s="29"/>
      <c r="P1370" s="29"/>
      <c r="Q1370" s="5"/>
      <c r="S1370" s="23"/>
      <c r="V1370" s="600"/>
      <c r="W1370" s="472">
        <v>20</v>
      </c>
      <c r="X1370" s="6"/>
      <c r="Y1370" s="6"/>
      <c r="Z1370" s="5"/>
      <c r="AD1370" s="4"/>
      <c r="AE1370" s="4"/>
      <c r="AF1370" s="973"/>
      <c r="AG1370" s="1028"/>
      <c r="AH1370" s="1028"/>
    </row>
    <row r="1371" spans="1:35" x14ac:dyDescent="0.2">
      <c r="A1371" s="347"/>
      <c r="B1371" s="1530"/>
      <c r="C1371" s="6"/>
      <c r="D1371" s="347"/>
      <c r="E1371" s="999"/>
      <c r="F1371" s="347"/>
      <c r="G1371" s="347"/>
      <c r="H1371" s="347"/>
      <c r="I1371" s="805"/>
      <c r="J1371" s="805"/>
      <c r="K1371" s="29"/>
      <c r="L1371" s="29"/>
      <c r="M1371" s="29"/>
      <c r="N1371" s="29"/>
      <c r="O1371" s="29"/>
      <c r="P1371" s="29"/>
      <c r="Q1371" s="5"/>
      <c r="S1371" s="23"/>
      <c r="V1371" s="600"/>
      <c r="W1371" s="25"/>
      <c r="X1371" s="6"/>
      <c r="Y1371" s="6"/>
      <c r="Z1371" s="5"/>
      <c r="AD1371" s="4"/>
      <c r="AE1371" s="4" t="str">
        <f>IF(A1371="","",(IFERROR(VLOOKUP(A1371,Projecten!A$4:W$2618,5,FALSE),"niet bekend")))</f>
        <v/>
      </c>
      <c r="AF1371" s="973"/>
      <c r="AG1371" s="1028"/>
      <c r="AH1371" s="1028"/>
    </row>
    <row r="1372" spans="1:35" ht="12.75" customHeight="1" x14ac:dyDescent="0.2">
      <c r="A1372" s="290" t="s">
        <v>1991</v>
      </c>
      <c r="B1372" s="1506">
        <v>120921</v>
      </c>
      <c r="C1372" s="351" t="s">
        <v>1990</v>
      </c>
      <c r="D1372" s="349" t="s">
        <v>1901</v>
      </c>
      <c r="E1372" s="999">
        <v>0</v>
      </c>
      <c r="F1372" s="292">
        <v>2</v>
      </c>
      <c r="G1372" s="292">
        <v>2</v>
      </c>
      <c r="H1372" s="292">
        <v>0</v>
      </c>
      <c r="I1372" s="806"/>
      <c r="J1372" s="806"/>
      <c r="M1372" s="7" t="s">
        <v>89</v>
      </c>
      <c r="N1372" s="7" t="s">
        <v>89</v>
      </c>
      <c r="O1372" s="7" t="s">
        <v>89</v>
      </c>
      <c r="P1372" s="7" t="s">
        <v>89</v>
      </c>
      <c r="Q1372" s="5"/>
      <c r="S1372" s="23">
        <v>41</v>
      </c>
      <c r="W1372" s="25">
        <v>5</v>
      </c>
      <c r="X1372" s="6"/>
      <c r="Y1372" s="6"/>
      <c r="Z1372" s="5"/>
      <c r="AD1372" s="4"/>
      <c r="AE1372" s="4">
        <f>IF(A1372="","",(IFERROR(VLOOKUP(A1372,Projecten!A$4:W$2618,5,FALSE),"niet bekend")))</f>
        <v>0</v>
      </c>
      <c r="AF1372" s="973">
        <f>IF(AE1372="","",(IF(E1372=0,AH1372,(E1372/AE1372*AH1372))))</f>
        <v>0</v>
      </c>
      <c r="AG1372" s="1028">
        <f>IF(A1372="","",(IFERROR(VLOOKUP(A1372,Projecten!A$4:W$2618,23,FALSE),"niet bekend")))</f>
        <v>0</v>
      </c>
      <c r="AH1372" s="1028">
        <f>IF(A1372="","",(IFERROR(VLOOKUP(A1372,Projecten!A$4:W$2618,12,FALSE),"niet bekend")))</f>
        <v>0</v>
      </c>
      <c r="AI1372" s="1026">
        <f>IF(AF1372="","",(AH1372-AF1372))</f>
        <v>0</v>
      </c>
    </row>
    <row r="1373" spans="1:35" s="150" customFormat="1" ht="12.75" customHeight="1" x14ac:dyDescent="0.2">
      <c r="A1373" s="738"/>
      <c r="B1373" s="1189"/>
      <c r="C1373" s="118"/>
      <c r="D1373" s="119"/>
      <c r="E1373" s="1002"/>
      <c r="F1373" s="738"/>
      <c r="G1373" s="738"/>
      <c r="H1373" s="738"/>
      <c r="I1373" s="808"/>
      <c r="J1373" s="808"/>
      <c r="K1373" s="75"/>
      <c r="L1373" s="75"/>
      <c r="M1373" s="75"/>
      <c r="N1373" s="75"/>
      <c r="O1373" s="75"/>
      <c r="P1373" s="75"/>
      <c r="Q1373" s="160"/>
      <c r="R1373" s="96"/>
      <c r="S1373" s="96"/>
      <c r="T1373" s="175"/>
      <c r="U1373" s="99"/>
      <c r="V1373" s="99"/>
      <c r="W1373" s="612"/>
      <c r="X1373" s="99"/>
      <c r="Y1373" s="164"/>
      <c r="Z1373" s="160"/>
      <c r="AF1373" s="972"/>
      <c r="AG1373" s="1028"/>
      <c r="AH1373" s="1028"/>
      <c r="AI1373" s="1028"/>
    </row>
    <row r="1374" spans="1:35" x14ac:dyDescent="0.2">
      <c r="A1374" s="117">
        <v>2016583</v>
      </c>
      <c r="B1374" s="1189">
        <v>120949</v>
      </c>
      <c r="C1374" s="778" t="s">
        <v>2048</v>
      </c>
      <c r="D1374" s="430" t="s">
        <v>68</v>
      </c>
      <c r="E1374" s="415">
        <v>5</v>
      </c>
      <c r="F1374" s="448">
        <v>50</v>
      </c>
      <c r="G1374" s="448">
        <v>35</v>
      </c>
      <c r="H1374" s="448">
        <v>10</v>
      </c>
      <c r="I1374" s="810">
        <v>42668</v>
      </c>
      <c r="J1374" s="810">
        <v>42669</v>
      </c>
      <c r="K1374" s="806" t="s">
        <v>1737</v>
      </c>
      <c r="L1374" s="806" t="s">
        <v>1737</v>
      </c>
      <c r="M1374" s="7" t="s">
        <v>89</v>
      </c>
      <c r="N1374" s="7" t="s">
        <v>89</v>
      </c>
      <c r="O1374" s="7" t="s">
        <v>89</v>
      </c>
      <c r="P1374" s="7" t="s">
        <v>89</v>
      </c>
      <c r="Q1374" s="160" t="s">
        <v>1163</v>
      </c>
      <c r="S1374" s="23">
        <v>46</v>
      </c>
      <c r="U1374" s="6" t="s">
        <v>444</v>
      </c>
      <c r="V1374" s="600"/>
      <c r="W1374" s="497">
        <v>100</v>
      </c>
      <c r="X1374" s="6"/>
      <c r="Y1374" s="6"/>
      <c r="Z1374" s="832">
        <v>42649</v>
      </c>
      <c r="AE1374" s="4">
        <f>IF(A1374="","",(IFERROR(VLOOKUP(A1374,Projecten!A$4:W$2618,5,FALSE),"niet bekend")))</f>
        <v>10</v>
      </c>
      <c r="AF1374" s="973">
        <f t="shared" ref="AF1374:AF1383" si="142">IF(AE1374="","",(IF(E1374=0,AH1374,(E1374/AE1374*AH1374))))</f>
        <v>17230.5</v>
      </c>
      <c r="AG1374" s="1028">
        <f>IF(A1374="","",(IFERROR(VLOOKUP(A1374,Projecten!A$4:W$2618,23,FALSE),"niet bekend")))</f>
        <v>34461</v>
      </c>
      <c r="AH1374" s="1028">
        <f>IF(A1374="","",(IFERROR(VLOOKUP(A1374,Projecten!A$4:W$2618,12,FALSE),"niet bekend")))</f>
        <v>34461</v>
      </c>
      <c r="AI1374" s="1026">
        <f t="shared" ref="AI1374:AI1383" si="143">IF(AF1374="","",(AH1374-AF1374))</f>
        <v>17230.5</v>
      </c>
    </row>
    <row r="1375" spans="1:35" s="150" customFormat="1" x14ac:dyDescent="0.2">
      <c r="A1375" s="117">
        <v>2016583</v>
      </c>
      <c r="B1375" s="1189">
        <v>120948</v>
      </c>
      <c r="C1375" s="117" t="s">
        <v>2047</v>
      </c>
      <c r="D1375" s="448" t="s">
        <v>68</v>
      </c>
      <c r="E1375" s="1002">
        <v>5</v>
      </c>
      <c r="F1375" s="448">
        <v>50</v>
      </c>
      <c r="G1375" s="448">
        <v>35</v>
      </c>
      <c r="H1375" s="448">
        <v>10</v>
      </c>
      <c r="I1375" s="810">
        <v>42668</v>
      </c>
      <c r="J1375" s="810">
        <v>42669</v>
      </c>
      <c r="K1375" s="829" t="s">
        <v>1737</v>
      </c>
      <c r="L1375" s="829" t="s">
        <v>1737</v>
      </c>
      <c r="M1375" s="74" t="s">
        <v>89</v>
      </c>
      <c r="N1375" s="74" t="s">
        <v>89</v>
      </c>
      <c r="O1375" s="74" t="s">
        <v>89</v>
      </c>
      <c r="P1375" s="74" t="s">
        <v>89</v>
      </c>
      <c r="Q1375" s="160" t="s">
        <v>1163</v>
      </c>
      <c r="R1375" s="96"/>
      <c r="S1375" s="96">
        <v>45</v>
      </c>
      <c r="T1375" s="175"/>
      <c r="U1375" s="99" t="s">
        <v>444</v>
      </c>
      <c r="V1375" s="263"/>
      <c r="W1375" s="97">
        <v>100</v>
      </c>
      <c r="X1375" s="99"/>
      <c r="Y1375" s="99"/>
      <c r="Z1375" s="831">
        <v>42649</v>
      </c>
      <c r="AE1375" s="150">
        <f>IF(A1375="","",(IFERROR(VLOOKUP(A1375,Projecten!A$4:W$2618,5,FALSE),"niet bekend")))</f>
        <v>10</v>
      </c>
      <c r="AF1375" s="972">
        <f t="shared" si="142"/>
        <v>17230.5</v>
      </c>
      <c r="AG1375" s="1028">
        <f>IF(A1375="","",(IFERROR(VLOOKUP(A1375,Projecten!A$4:W$2618,23,FALSE),"niet bekend")))</f>
        <v>34461</v>
      </c>
      <c r="AH1375" s="1028">
        <f>IF(A1375="","",(IFERROR(VLOOKUP(A1375,Projecten!A$4:W$2618,12,FALSE),"niet bekend")))</f>
        <v>34461</v>
      </c>
      <c r="AI1375" s="1028">
        <f t="shared" si="143"/>
        <v>17230.5</v>
      </c>
    </row>
    <row r="1376" spans="1:35" s="150" customFormat="1" x14ac:dyDescent="0.2">
      <c r="A1376" s="117">
        <v>2016571</v>
      </c>
      <c r="B1376" s="1531">
        <v>120956</v>
      </c>
      <c r="C1376" s="118" t="s">
        <v>2013</v>
      </c>
      <c r="D1376" s="119" t="s">
        <v>68</v>
      </c>
      <c r="E1376" s="1002">
        <v>3</v>
      </c>
      <c r="F1376" s="738">
        <v>33</v>
      </c>
      <c r="G1376" s="738">
        <v>18</v>
      </c>
      <c r="H1376" s="738">
        <v>6</v>
      </c>
      <c r="I1376" s="808">
        <v>42671</v>
      </c>
      <c r="J1376" s="808" t="s">
        <v>1737</v>
      </c>
      <c r="K1376" s="75" t="s">
        <v>1737</v>
      </c>
      <c r="L1376" s="75" t="s">
        <v>1737</v>
      </c>
      <c r="M1376" s="75" t="s">
        <v>89</v>
      </c>
      <c r="N1376" s="75" t="s">
        <v>89</v>
      </c>
      <c r="O1376" s="75" t="s">
        <v>89</v>
      </c>
      <c r="P1376" s="75" t="s">
        <v>89</v>
      </c>
      <c r="Q1376" s="160" t="s">
        <v>2392</v>
      </c>
      <c r="R1376" s="96">
        <v>42688</v>
      </c>
      <c r="S1376" s="96">
        <v>45</v>
      </c>
      <c r="T1376" s="175"/>
      <c r="U1376" s="99" t="s">
        <v>278</v>
      </c>
      <c r="V1376" s="99" t="s">
        <v>2033</v>
      </c>
      <c r="W1376" s="97">
        <v>47</v>
      </c>
      <c r="X1376" s="99"/>
      <c r="Y1376" s="99"/>
      <c r="Z1376" s="831">
        <v>42647</v>
      </c>
      <c r="AE1376" s="150">
        <f>IF(A1376="","",(IFERROR(VLOOKUP(A1376,Projecten!A$4:W$2618,5,FALSE),"niet bekend")))</f>
        <v>3</v>
      </c>
      <c r="AF1376" s="972">
        <f t="shared" si="142"/>
        <v>8541.76</v>
      </c>
      <c r="AG1376" s="1028">
        <f>IF(A1376="","",(IFERROR(VLOOKUP(A1376,Projecten!A$4:W$2618,23,FALSE),"niet bekend")))</f>
        <v>8541.76</v>
      </c>
      <c r="AH1376" s="1028">
        <f>IF(A1376="","",(IFERROR(VLOOKUP(A1376,Projecten!A$4:W$2618,12,FALSE),"niet bekend")))</f>
        <v>8541.76</v>
      </c>
      <c r="AI1376" s="1028">
        <f t="shared" si="143"/>
        <v>0</v>
      </c>
    </row>
    <row r="1377" spans="1:35" s="150" customFormat="1" x14ac:dyDescent="0.2">
      <c r="A1377" s="117">
        <v>2016573</v>
      </c>
      <c r="B1377" s="1531">
        <v>120957</v>
      </c>
      <c r="C1377" s="118" t="s">
        <v>2014</v>
      </c>
      <c r="D1377" s="119" t="s">
        <v>68</v>
      </c>
      <c r="E1377" s="1002">
        <v>2</v>
      </c>
      <c r="F1377" s="738">
        <v>12</v>
      </c>
      <c r="G1377" s="738">
        <v>10</v>
      </c>
      <c r="H1377" s="738">
        <v>4</v>
      </c>
      <c r="I1377" s="808">
        <v>42671</v>
      </c>
      <c r="J1377" s="808" t="s">
        <v>1737</v>
      </c>
      <c r="K1377" s="75" t="s">
        <v>1737</v>
      </c>
      <c r="L1377" s="75" t="s">
        <v>1737</v>
      </c>
      <c r="M1377" s="75" t="s">
        <v>89</v>
      </c>
      <c r="N1377" s="75" t="s">
        <v>89</v>
      </c>
      <c r="O1377" s="75" t="s">
        <v>89</v>
      </c>
      <c r="P1377" s="75" t="s">
        <v>89</v>
      </c>
      <c r="Q1377" s="160" t="s">
        <v>1163</v>
      </c>
      <c r="R1377" s="96">
        <v>42688</v>
      </c>
      <c r="S1377" s="96">
        <v>45</v>
      </c>
      <c r="T1377" s="175"/>
      <c r="U1377" s="99" t="s">
        <v>278</v>
      </c>
      <c r="V1377" s="778" t="s">
        <v>2033</v>
      </c>
      <c r="W1377" s="97">
        <v>23</v>
      </c>
      <c r="X1377" s="99"/>
      <c r="Y1377" s="99"/>
      <c r="Z1377" s="831">
        <v>42647</v>
      </c>
      <c r="AE1377" s="150">
        <f>IF(A1377="","",(IFERROR(VLOOKUP(A1377,Projecten!A$4:W$2618,5,FALSE),"niet bekend")))</f>
        <v>2</v>
      </c>
      <c r="AF1377" s="972">
        <f t="shared" si="142"/>
        <v>3353.8</v>
      </c>
      <c r="AG1377" s="1028">
        <f>IF(A1377="","",(IFERROR(VLOOKUP(A1377,Projecten!A$4:W$2618,23,FALSE),"niet bekend")))</f>
        <v>3353.8</v>
      </c>
      <c r="AH1377" s="1028">
        <f>IF(A1377="","",(IFERROR(VLOOKUP(A1377,Projecten!A$4:W$2618,12,FALSE),"niet bekend")))</f>
        <v>3353.8</v>
      </c>
      <c r="AI1377" s="1028">
        <f t="shared" si="143"/>
        <v>0</v>
      </c>
    </row>
    <row r="1378" spans="1:35" s="150" customFormat="1" x14ac:dyDescent="0.2">
      <c r="A1378" s="117">
        <v>2016577</v>
      </c>
      <c r="B1378" s="1189">
        <v>120958</v>
      </c>
      <c r="C1378" s="118">
        <v>587716</v>
      </c>
      <c r="D1378" s="119" t="s">
        <v>68</v>
      </c>
      <c r="E1378" s="1002">
        <v>1</v>
      </c>
      <c r="F1378" s="738">
        <v>10</v>
      </c>
      <c r="G1378" s="738">
        <v>6</v>
      </c>
      <c r="H1378" s="738">
        <v>5</v>
      </c>
      <c r="I1378" s="808">
        <v>42671</v>
      </c>
      <c r="J1378" s="808" t="s">
        <v>1737</v>
      </c>
      <c r="K1378" s="808" t="s">
        <v>1737</v>
      </c>
      <c r="L1378" s="808" t="s">
        <v>1737</v>
      </c>
      <c r="M1378" s="75" t="s">
        <v>89</v>
      </c>
      <c r="N1378" s="75" t="s">
        <v>89</v>
      </c>
      <c r="O1378" s="75" t="s">
        <v>89</v>
      </c>
      <c r="P1378" s="75" t="s">
        <v>89</v>
      </c>
      <c r="Q1378" s="160" t="s">
        <v>2392</v>
      </c>
      <c r="R1378" s="96">
        <v>42691</v>
      </c>
      <c r="S1378" s="96">
        <v>45</v>
      </c>
      <c r="T1378" s="175"/>
      <c r="U1378" s="99" t="s">
        <v>278</v>
      </c>
      <c r="V1378" s="99"/>
      <c r="W1378" s="612">
        <v>21</v>
      </c>
      <c r="X1378" s="99"/>
      <c r="Y1378" s="99"/>
      <c r="Z1378" s="831">
        <v>42647</v>
      </c>
      <c r="AE1378" s="150">
        <f>IF(A1378="","",(IFERROR(VLOOKUP(A1378,Projecten!A$4:W$2618,5,FALSE),"niet bekend")))</f>
        <v>1</v>
      </c>
      <c r="AF1378" s="972">
        <f t="shared" si="142"/>
        <v>3795.94</v>
      </c>
      <c r="AG1378" s="1028">
        <f>IF(A1378="","",(IFERROR(VLOOKUP(A1378,Projecten!A$4:W$2618,23,FALSE),"niet bekend")))</f>
        <v>3795.94</v>
      </c>
      <c r="AH1378" s="1028">
        <f>IF(A1378="","",(IFERROR(VLOOKUP(A1378,Projecten!A$4:W$2618,12,FALSE),"niet bekend")))</f>
        <v>3795.94</v>
      </c>
      <c r="AI1378" s="1028">
        <f t="shared" si="143"/>
        <v>0</v>
      </c>
    </row>
    <row r="1379" spans="1:35" s="150" customFormat="1" x14ac:dyDescent="0.2">
      <c r="A1379" s="93">
        <v>2016572</v>
      </c>
      <c r="B1379" s="1490">
        <v>120944</v>
      </c>
      <c r="C1379" s="404">
        <v>595516</v>
      </c>
      <c r="D1379" s="405" t="s">
        <v>68</v>
      </c>
      <c r="E1379" s="1967">
        <v>1</v>
      </c>
      <c r="F1379" s="94">
        <v>6</v>
      </c>
      <c r="G1379" s="94">
        <v>5</v>
      </c>
      <c r="H1379" s="94">
        <v>2</v>
      </c>
      <c r="I1379" s="808">
        <v>42671</v>
      </c>
      <c r="J1379" s="808" t="s">
        <v>1737</v>
      </c>
      <c r="K1379" s="75" t="s">
        <v>1737</v>
      </c>
      <c r="L1379" s="75" t="s">
        <v>1737</v>
      </c>
      <c r="M1379" s="75" t="s">
        <v>89</v>
      </c>
      <c r="N1379" s="75" t="s">
        <v>89</v>
      </c>
      <c r="O1379" s="75" t="s">
        <v>89</v>
      </c>
      <c r="P1379" s="75" t="s">
        <v>89</v>
      </c>
      <c r="Q1379" s="160" t="s">
        <v>2567</v>
      </c>
      <c r="R1379" s="96">
        <v>42685</v>
      </c>
      <c r="S1379" s="96">
        <v>44</v>
      </c>
      <c r="T1379" s="175"/>
      <c r="U1379" s="99" t="s">
        <v>278</v>
      </c>
      <c r="V1379" s="99" t="s">
        <v>2132</v>
      </c>
      <c r="W1379" s="612">
        <v>11.3</v>
      </c>
      <c r="X1379" s="99"/>
      <c r="Y1379" s="99"/>
      <c r="Z1379" s="831">
        <v>42647</v>
      </c>
      <c r="AE1379" s="150">
        <f>IF(A1379="","",(IFERROR(VLOOKUP(A1379,Projecten!A$4:W$2618,5,FALSE),"niet bekend")))</f>
        <v>1</v>
      </c>
      <c r="AF1379" s="972">
        <f t="shared" si="142"/>
        <v>1676.9</v>
      </c>
      <c r="AG1379" s="1028">
        <f>IF(A1379="","",(IFERROR(VLOOKUP(A1379,Projecten!A$4:W$2618,23,FALSE),"niet bekend")))</f>
        <v>1676.9</v>
      </c>
      <c r="AH1379" s="1028">
        <f>IF(A1379="","",(IFERROR(VLOOKUP(A1379,Projecten!A$4:W$2618,12,FALSE),"niet bekend")))</f>
        <v>1676.9</v>
      </c>
      <c r="AI1379" s="1028">
        <f t="shared" si="143"/>
        <v>0</v>
      </c>
    </row>
    <row r="1380" spans="1:35" s="150" customFormat="1" x14ac:dyDescent="0.2">
      <c r="A1380" s="117">
        <v>2016576</v>
      </c>
      <c r="B1380" s="1531">
        <v>120959</v>
      </c>
      <c r="C1380" s="118" t="s">
        <v>2085</v>
      </c>
      <c r="D1380" s="119" t="s">
        <v>68</v>
      </c>
      <c r="E1380" s="1002">
        <v>5</v>
      </c>
      <c r="F1380" s="738">
        <v>30</v>
      </c>
      <c r="G1380" s="738">
        <v>30</v>
      </c>
      <c r="H1380" s="738">
        <v>0</v>
      </c>
      <c r="I1380" s="810">
        <v>42671</v>
      </c>
      <c r="J1380" s="829" t="s">
        <v>1737</v>
      </c>
      <c r="K1380" s="829" t="s">
        <v>1737</v>
      </c>
      <c r="L1380" s="829" t="s">
        <v>1737</v>
      </c>
      <c r="M1380" s="74" t="s">
        <v>89</v>
      </c>
      <c r="N1380" s="74" t="s">
        <v>89</v>
      </c>
      <c r="O1380" s="74" t="s">
        <v>89</v>
      </c>
      <c r="P1380" s="74" t="s">
        <v>89</v>
      </c>
      <c r="Q1380" s="160" t="s">
        <v>1163</v>
      </c>
      <c r="R1380" s="96"/>
      <c r="S1380" s="96">
        <v>46</v>
      </c>
      <c r="T1380" s="175"/>
      <c r="U1380" s="99" t="s">
        <v>561</v>
      </c>
      <c r="V1380" s="875"/>
      <c r="W1380" s="612">
        <v>42</v>
      </c>
      <c r="X1380" s="99"/>
      <c r="Y1380" s="99"/>
      <c r="Z1380" s="831">
        <v>42647</v>
      </c>
      <c r="AE1380" s="150">
        <f>IF(A1380="","",(IFERROR(VLOOKUP(A1380,Projecten!A$4:W$2618,5,FALSE),"niet bekend")))</f>
        <v>8</v>
      </c>
      <c r="AF1380" s="972">
        <f t="shared" si="142"/>
        <v>19511.262500000001</v>
      </c>
      <c r="AG1380" s="1028">
        <f>IF(A1380="","",(IFERROR(VLOOKUP(A1380,Projecten!A$4:W$2618,23,FALSE),"niet bekend")))</f>
        <v>31218.02</v>
      </c>
      <c r="AH1380" s="1028">
        <f>IF(A1380="","",(IFERROR(VLOOKUP(A1380,Projecten!A$4:W$2618,12,FALSE),"niet bekend")))</f>
        <v>31218.02</v>
      </c>
      <c r="AI1380" s="1028">
        <f t="shared" si="143"/>
        <v>11706.7575</v>
      </c>
    </row>
    <row r="1381" spans="1:35" s="150" customFormat="1" x14ac:dyDescent="0.2">
      <c r="A1381" s="117">
        <v>2016576</v>
      </c>
      <c r="B1381" s="1189">
        <v>120959</v>
      </c>
      <c r="C1381" s="118" t="s">
        <v>2127</v>
      </c>
      <c r="D1381" s="119" t="s">
        <v>68</v>
      </c>
      <c r="E1381" s="1002">
        <v>3</v>
      </c>
      <c r="F1381" s="738">
        <v>18</v>
      </c>
      <c r="G1381" s="738">
        <v>18</v>
      </c>
      <c r="H1381" s="738">
        <v>0</v>
      </c>
      <c r="I1381" s="810">
        <v>42671</v>
      </c>
      <c r="J1381" s="829" t="s">
        <v>1737</v>
      </c>
      <c r="K1381" s="829" t="s">
        <v>1737</v>
      </c>
      <c r="L1381" s="829" t="s">
        <v>1737</v>
      </c>
      <c r="M1381" s="74" t="s">
        <v>89</v>
      </c>
      <c r="N1381" s="74" t="s">
        <v>89</v>
      </c>
      <c r="O1381" s="74" t="s">
        <v>89</v>
      </c>
      <c r="P1381" s="74" t="s">
        <v>89</v>
      </c>
      <c r="Q1381" s="160" t="s">
        <v>1163</v>
      </c>
      <c r="R1381" s="96"/>
      <c r="S1381" s="96">
        <v>45</v>
      </c>
      <c r="T1381" s="175"/>
      <c r="U1381" s="99" t="s">
        <v>561</v>
      </c>
      <c r="V1381" s="875"/>
      <c r="W1381" s="612">
        <v>25</v>
      </c>
      <c r="X1381" s="99"/>
      <c r="Y1381" s="99"/>
      <c r="Z1381" s="831">
        <v>42647</v>
      </c>
      <c r="AE1381" s="150">
        <f>IF(A1381="","",(IFERROR(VLOOKUP(A1381,Projecten!A$4:W$2618,5,FALSE),"niet bekend")))</f>
        <v>8</v>
      </c>
      <c r="AF1381" s="972">
        <f t="shared" si="142"/>
        <v>11706.7575</v>
      </c>
      <c r="AG1381" s="1028"/>
      <c r="AH1381" s="1028">
        <f>IF(A1381="","",(IFERROR(VLOOKUP(A1381,Projecten!A$4:W$2618,12,FALSE),"niet bekend")))</f>
        <v>31218.02</v>
      </c>
      <c r="AI1381" s="1028">
        <f t="shared" si="143"/>
        <v>19511.262500000001</v>
      </c>
    </row>
    <row r="1382" spans="1:35" s="150" customFormat="1" x14ac:dyDescent="0.2">
      <c r="A1382" s="833">
        <v>2016640</v>
      </c>
      <c r="B1382" s="893">
        <v>120961</v>
      </c>
      <c r="C1382" s="890" t="s">
        <v>2387</v>
      </c>
      <c r="D1382" s="891" t="s">
        <v>68</v>
      </c>
      <c r="E1382" s="2007">
        <v>0</v>
      </c>
      <c r="F1382" s="892">
        <v>0</v>
      </c>
      <c r="G1382" s="892">
        <v>0</v>
      </c>
      <c r="H1382" s="892">
        <v>1</v>
      </c>
      <c r="I1382" s="865" t="s">
        <v>1737</v>
      </c>
      <c r="J1382" s="865" t="s">
        <v>1737</v>
      </c>
      <c r="K1382" s="866" t="s">
        <v>1737</v>
      </c>
      <c r="L1382" s="866" t="s">
        <v>1737</v>
      </c>
      <c r="M1382" s="866" t="s">
        <v>89</v>
      </c>
      <c r="N1382" s="866" t="s">
        <v>89</v>
      </c>
      <c r="O1382" s="866" t="s">
        <v>89</v>
      </c>
      <c r="P1382" s="866" t="s">
        <v>89</v>
      </c>
      <c r="Q1382" s="743"/>
      <c r="R1382" s="867"/>
      <c r="S1382" s="867">
        <v>45</v>
      </c>
      <c r="T1382" s="868"/>
      <c r="U1382" s="869" t="s">
        <v>278</v>
      </c>
      <c r="V1382" s="869" t="s">
        <v>2437</v>
      </c>
      <c r="W1382" s="97">
        <v>3</v>
      </c>
      <c r="X1382" s="99"/>
      <c r="Y1382" s="164"/>
      <c r="Z1382" s="871">
        <v>42667</v>
      </c>
      <c r="AE1382" s="150">
        <f>IF(A1382="","",(IFERROR(VLOOKUP(A1382,Projecten!A$4:W$2618,5,FALSE),"niet bekend")))</f>
        <v>0</v>
      </c>
      <c r="AF1382" s="972">
        <f t="shared" si="142"/>
        <v>496.5</v>
      </c>
      <c r="AG1382" s="1028">
        <f>IF(A1382="","",(IFERROR(VLOOKUP(A1382,Projecten!A$4:W$2618,23,FALSE),"niet bekend")))</f>
        <v>496.5</v>
      </c>
      <c r="AH1382" s="1028">
        <f>IF(A1382="","",(IFERROR(VLOOKUP(A1382,Projecten!A$4:W$2618,12,FALSE),"niet bekend")))</f>
        <v>496.5</v>
      </c>
      <c r="AI1382" s="1028">
        <f t="shared" si="143"/>
        <v>0</v>
      </c>
    </row>
    <row r="1383" spans="1:35" s="150" customFormat="1" x14ac:dyDescent="0.2">
      <c r="A1383" s="117">
        <v>2016575</v>
      </c>
      <c r="B1383" s="1531">
        <v>120958</v>
      </c>
      <c r="C1383" s="118">
        <v>613616</v>
      </c>
      <c r="D1383" s="119" t="s">
        <v>68</v>
      </c>
      <c r="E1383" s="1002">
        <v>1</v>
      </c>
      <c r="F1383" s="738">
        <v>8</v>
      </c>
      <c r="G1383" s="738">
        <v>5</v>
      </c>
      <c r="H1383" s="738">
        <v>3</v>
      </c>
      <c r="I1383" s="808">
        <v>42671</v>
      </c>
      <c r="J1383" s="808" t="s">
        <v>1737</v>
      </c>
      <c r="K1383" s="75" t="s">
        <v>1737</v>
      </c>
      <c r="L1383" s="75" t="s">
        <v>1737</v>
      </c>
      <c r="M1383" s="75" t="s">
        <v>89</v>
      </c>
      <c r="N1383" s="75" t="s">
        <v>89</v>
      </c>
      <c r="O1383" s="75" t="s">
        <v>89</v>
      </c>
      <c r="P1383" s="75" t="s">
        <v>89</v>
      </c>
      <c r="Q1383" s="160" t="s">
        <v>2392</v>
      </c>
      <c r="R1383" s="96">
        <v>42690</v>
      </c>
      <c r="S1383" s="96">
        <v>45</v>
      </c>
      <c r="T1383" s="175"/>
      <c r="U1383" s="99" t="s">
        <v>278</v>
      </c>
      <c r="V1383" s="99"/>
      <c r="W1383" s="97">
        <v>15</v>
      </c>
      <c r="X1383" s="99"/>
      <c r="Y1383" s="99"/>
      <c r="Z1383" s="831">
        <v>42647</v>
      </c>
      <c r="AE1383" s="150">
        <f>IF(A1383="","",(IFERROR(VLOOKUP(A1383,Projecten!A$4:W$2618,5,FALSE),"niet bekend")))</f>
        <v>1</v>
      </c>
      <c r="AF1383" s="972">
        <f t="shared" si="142"/>
        <v>2132.0500000000002</v>
      </c>
      <c r="AG1383" s="1028">
        <f>IF(A1383="","",(IFERROR(VLOOKUP(A1383,Projecten!A$4:W$2618,23,FALSE),"niet bekend")))</f>
        <v>2132.0500000000002</v>
      </c>
      <c r="AH1383" s="1028">
        <f>IF(A1383="","",(IFERROR(VLOOKUP(A1383,Projecten!A$4:W$2618,12,FALSE),"niet bekend")))</f>
        <v>2132.0500000000002</v>
      </c>
      <c r="AI1383" s="1028">
        <f t="shared" si="143"/>
        <v>0</v>
      </c>
    </row>
    <row r="1384" spans="1:35" s="150" customFormat="1" x14ac:dyDescent="0.2">
      <c r="A1384" s="117"/>
      <c r="B1384" s="1189"/>
      <c r="C1384" s="118"/>
      <c r="D1384" s="119"/>
      <c r="E1384" s="1002"/>
      <c r="F1384" s="738"/>
      <c r="G1384" s="738"/>
      <c r="H1384" s="738"/>
      <c r="I1384" s="810"/>
      <c r="J1384" s="829"/>
      <c r="K1384" s="829"/>
      <c r="L1384" s="829"/>
      <c r="M1384" s="74"/>
      <c r="N1384" s="74"/>
      <c r="O1384" s="74"/>
      <c r="P1384" s="74"/>
      <c r="Q1384" s="160"/>
      <c r="R1384" s="96"/>
      <c r="S1384" s="96"/>
      <c r="T1384" s="175"/>
      <c r="U1384" s="99"/>
      <c r="V1384" s="875"/>
      <c r="W1384" s="612"/>
      <c r="X1384" s="99"/>
      <c r="Y1384" s="99"/>
      <c r="Z1384" s="831"/>
      <c r="AF1384" s="972"/>
      <c r="AG1384" s="1028"/>
      <c r="AH1384" s="1028"/>
      <c r="AI1384" s="1028"/>
    </row>
    <row r="1385" spans="1:35" s="150" customFormat="1" x14ac:dyDescent="0.2">
      <c r="A1385" s="822" t="s">
        <v>2067</v>
      </c>
      <c r="B1385" s="1189">
        <v>120962</v>
      </c>
      <c r="C1385" s="823" t="s">
        <v>2071</v>
      </c>
      <c r="D1385" s="824" t="s">
        <v>489</v>
      </c>
      <c r="E1385" s="1002">
        <v>1</v>
      </c>
      <c r="F1385" s="738">
        <v>7</v>
      </c>
      <c r="G1385" s="738">
        <v>2</v>
      </c>
      <c r="H1385" s="738">
        <v>3</v>
      </c>
      <c r="I1385" s="808">
        <v>42671</v>
      </c>
      <c r="J1385" s="808">
        <v>42669</v>
      </c>
      <c r="K1385" s="808" t="s">
        <v>1737</v>
      </c>
      <c r="L1385" s="808" t="s">
        <v>1737</v>
      </c>
      <c r="M1385" s="75" t="s">
        <v>89</v>
      </c>
      <c r="N1385" s="75" t="s">
        <v>89</v>
      </c>
      <c r="O1385" s="75" t="s">
        <v>89</v>
      </c>
      <c r="P1385" s="75" t="s">
        <v>89</v>
      </c>
      <c r="Q1385" s="160"/>
      <c r="R1385" s="96"/>
      <c r="S1385" s="96">
        <v>45</v>
      </c>
      <c r="T1385" s="175"/>
      <c r="U1385" s="99" t="s">
        <v>681</v>
      </c>
      <c r="V1385" s="99" t="s">
        <v>2096</v>
      </c>
      <c r="W1385" s="612">
        <v>16</v>
      </c>
      <c r="X1385" s="99"/>
      <c r="Y1385" s="99"/>
      <c r="Z1385" s="831">
        <v>42650</v>
      </c>
      <c r="AE1385" s="150">
        <f>IF(A1385="","",(IFERROR(VLOOKUP(A1385,Projecten!A$4:W$2618,5,FALSE),"niet bekend")))</f>
        <v>1</v>
      </c>
      <c r="AF1385" s="972">
        <f t="shared" ref="AF1385:AF1393" si="144">IF(AE1385="","",(IF(E1385=0,AH1385,(E1385/AE1385*AH1385))))</f>
        <v>3086.35</v>
      </c>
      <c r="AG1385" s="1028">
        <f>IF(A1385="","",(IFERROR(VLOOKUP(A1385,Projecten!A$4:W$2618,23,FALSE),"niet bekend")))</f>
        <v>3086.35</v>
      </c>
      <c r="AH1385" s="1028">
        <f>IF(A1385="","",(IFERROR(VLOOKUP(A1385,Projecten!A$4:W$2618,12,FALSE),"niet bekend")))</f>
        <v>3086.35</v>
      </c>
      <c r="AI1385" s="1028">
        <f t="shared" ref="AI1385:AI1393" si="145">IF(AF1385="","",(AH1385-AF1385))</f>
        <v>0</v>
      </c>
    </row>
    <row r="1386" spans="1:35" s="150" customFormat="1" x14ac:dyDescent="0.2">
      <c r="A1386" s="117" t="s">
        <v>2575</v>
      </c>
      <c r="B1386" s="1189">
        <v>120962</v>
      </c>
      <c r="C1386" s="823" t="s">
        <v>2072</v>
      </c>
      <c r="D1386" s="824" t="s">
        <v>489</v>
      </c>
      <c r="E1386" s="1002">
        <v>0</v>
      </c>
      <c r="F1386" s="738">
        <v>1</v>
      </c>
      <c r="G1386" s="738">
        <v>0</v>
      </c>
      <c r="H1386" s="738">
        <v>1</v>
      </c>
      <c r="I1386" s="808" t="s">
        <v>1737</v>
      </c>
      <c r="J1386" s="808" t="s">
        <v>1737</v>
      </c>
      <c r="K1386" s="808" t="s">
        <v>1737</v>
      </c>
      <c r="L1386" s="808" t="s">
        <v>1737</v>
      </c>
      <c r="M1386" s="75" t="s">
        <v>89</v>
      </c>
      <c r="N1386" s="75" t="s">
        <v>89</v>
      </c>
      <c r="O1386" s="75" t="s">
        <v>89</v>
      </c>
      <c r="P1386" s="75" t="s">
        <v>89</v>
      </c>
      <c r="Q1386" s="160"/>
      <c r="R1386" s="96"/>
      <c r="S1386" s="96">
        <v>45</v>
      </c>
      <c r="T1386" s="175"/>
      <c r="U1386" s="99" t="s">
        <v>681</v>
      </c>
      <c r="V1386" s="99"/>
      <c r="W1386" s="612">
        <v>3.5</v>
      </c>
      <c r="X1386" s="99"/>
      <c r="Y1386" s="99"/>
      <c r="Z1386" s="831">
        <v>42650</v>
      </c>
      <c r="AE1386" s="150">
        <f>IF(A1386="","",(IFERROR(VLOOKUP(A1386,Projecten!A$4:W$2618,5,FALSE),"niet bekend")))</f>
        <v>0</v>
      </c>
      <c r="AF1386" s="994">
        <f t="shared" si="144"/>
        <v>502.39</v>
      </c>
      <c r="AG1386" s="1028">
        <f>IF(A1386="","",(IFERROR(VLOOKUP(A1386,Projecten!A$4:W$2618,23,FALSE),"niet bekend")))</f>
        <v>502.39</v>
      </c>
      <c r="AH1386" s="1028">
        <f>IF(A1386="","",(IFERROR(VLOOKUP(A1386,Projecten!A$4:W$2618,12,FALSE),"niet bekend")))</f>
        <v>502.39</v>
      </c>
      <c r="AI1386" s="1028">
        <f t="shared" si="145"/>
        <v>0</v>
      </c>
    </row>
    <row r="1387" spans="1:35" s="150" customFormat="1" x14ac:dyDescent="0.2">
      <c r="A1387" s="822" t="s">
        <v>2068</v>
      </c>
      <c r="B1387" s="1189">
        <v>120963</v>
      </c>
      <c r="C1387" s="823" t="s">
        <v>2073</v>
      </c>
      <c r="D1387" s="824" t="s">
        <v>489</v>
      </c>
      <c r="E1387" s="1002">
        <v>1</v>
      </c>
      <c r="F1387" s="738">
        <v>7</v>
      </c>
      <c r="G1387" s="738">
        <v>2</v>
      </c>
      <c r="H1387" s="738">
        <v>3</v>
      </c>
      <c r="I1387" s="808">
        <v>42671</v>
      </c>
      <c r="J1387" s="808">
        <v>42669</v>
      </c>
      <c r="K1387" s="808" t="s">
        <v>1737</v>
      </c>
      <c r="L1387" s="808" t="s">
        <v>1737</v>
      </c>
      <c r="M1387" s="75" t="s">
        <v>89</v>
      </c>
      <c r="N1387" s="75" t="s">
        <v>89</v>
      </c>
      <c r="O1387" s="75" t="s">
        <v>89</v>
      </c>
      <c r="P1387" s="75" t="s">
        <v>89</v>
      </c>
      <c r="Q1387" s="160"/>
      <c r="R1387" s="96"/>
      <c r="S1387" s="96">
        <v>45</v>
      </c>
      <c r="T1387" s="175"/>
      <c r="U1387" s="99" t="s">
        <v>681</v>
      </c>
      <c r="V1387" s="99" t="s">
        <v>2096</v>
      </c>
      <c r="W1387" s="612">
        <v>16</v>
      </c>
      <c r="X1387" s="99"/>
      <c r="Y1387" s="99"/>
      <c r="Z1387" s="831">
        <v>42650</v>
      </c>
      <c r="AE1387" s="150">
        <f>IF(A1387="","",(IFERROR(VLOOKUP(A1387,Projecten!A$4:W$2618,5,FALSE),"niet bekend")))</f>
        <v>1</v>
      </c>
      <c r="AF1387" s="972">
        <f t="shared" si="144"/>
        <v>3119.54</v>
      </c>
      <c r="AG1387" s="1028">
        <f>IF(A1387="","",(IFERROR(VLOOKUP(A1387,Projecten!A$4:W$2618,23,FALSE),"niet bekend")))</f>
        <v>3119.54</v>
      </c>
      <c r="AH1387" s="1028">
        <f>IF(A1387="","",(IFERROR(VLOOKUP(A1387,Projecten!A$4:W$2618,12,FALSE),"niet bekend")))</f>
        <v>3119.54</v>
      </c>
      <c r="AI1387" s="1028">
        <f t="shared" si="145"/>
        <v>0</v>
      </c>
    </row>
    <row r="1388" spans="1:35" s="150" customFormat="1" x14ac:dyDescent="0.2">
      <c r="A1388" s="117" t="s">
        <v>2577</v>
      </c>
      <c r="B1388" s="1189">
        <v>120963</v>
      </c>
      <c r="C1388" s="823" t="s">
        <v>2074</v>
      </c>
      <c r="D1388" s="824" t="s">
        <v>489</v>
      </c>
      <c r="E1388" s="1002">
        <v>0</v>
      </c>
      <c r="F1388" s="738">
        <v>1</v>
      </c>
      <c r="G1388" s="738">
        <v>0</v>
      </c>
      <c r="H1388" s="738">
        <v>1</v>
      </c>
      <c r="I1388" s="808" t="s">
        <v>1737</v>
      </c>
      <c r="J1388" s="808" t="s">
        <v>1737</v>
      </c>
      <c r="K1388" s="808" t="s">
        <v>1737</v>
      </c>
      <c r="L1388" s="808" t="s">
        <v>1737</v>
      </c>
      <c r="M1388" s="75" t="s">
        <v>89</v>
      </c>
      <c r="N1388" s="75" t="s">
        <v>89</v>
      </c>
      <c r="O1388" s="75" t="s">
        <v>89</v>
      </c>
      <c r="P1388" s="75" t="s">
        <v>89</v>
      </c>
      <c r="Q1388" s="160"/>
      <c r="R1388" s="96"/>
      <c r="S1388" s="96">
        <v>45</v>
      </c>
      <c r="T1388" s="175"/>
      <c r="U1388" s="99" t="s">
        <v>681</v>
      </c>
      <c r="V1388" s="99"/>
      <c r="W1388" s="612">
        <v>3.5</v>
      </c>
      <c r="X1388" s="99"/>
      <c r="Y1388" s="99"/>
      <c r="Z1388" s="831">
        <v>42650</v>
      </c>
      <c r="AE1388" s="150">
        <f>IF(A1388="","",(IFERROR(VLOOKUP(A1388,Projecten!A$4:W$2618,5,FALSE),"niet bekend")))</f>
        <v>0</v>
      </c>
      <c r="AF1388" s="994">
        <f t="shared" si="144"/>
        <v>502.39</v>
      </c>
      <c r="AG1388" s="1028">
        <f>IF(A1388="","",(IFERROR(VLOOKUP(A1388,Projecten!A$4:W$2618,23,FALSE),"niet bekend")))</f>
        <v>502.39</v>
      </c>
      <c r="AH1388" s="1028">
        <f>IF(A1388="","",(IFERROR(VLOOKUP(A1388,Projecten!A$4:W$2618,12,FALSE),"niet bekend")))</f>
        <v>502.39</v>
      </c>
      <c r="AI1388" s="1028">
        <f t="shared" si="145"/>
        <v>0</v>
      </c>
    </row>
    <row r="1389" spans="1:35" s="150" customFormat="1" x14ac:dyDescent="0.2">
      <c r="A1389" s="117">
        <v>2016580</v>
      </c>
      <c r="B1389" s="1189">
        <v>120947</v>
      </c>
      <c r="C1389" s="118" t="s">
        <v>2019</v>
      </c>
      <c r="D1389" s="119" t="s">
        <v>489</v>
      </c>
      <c r="E1389" s="1002">
        <v>1</v>
      </c>
      <c r="F1389" s="738">
        <v>11</v>
      </c>
      <c r="G1389" s="738">
        <v>0</v>
      </c>
      <c r="H1389" s="738">
        <v>0</v>
      </c>
      <c r="I1389" s="808">
        <v>42671</v>
      </c>
      <c r="J1389" s="808" t="s">
        <v>1737</v>
      </c>
      <c r="K1389" s="808" t="s">
        <v>1737</v>
      </c>
      <c r="L1389" s="808" t="s">
        <v>1737</v>
      </c>
      <c r="M1389" s="75" t="s">
        <v>89</v>
      </c>
      <c r="N1389" s="75" t="s">
        <v>89</v>
      </c>
      <c r="O1389" s="75" t="s">
        <v>89</v>
      </c>
      <c r="P1389" s="75" t="s">
        <v>89</v>
      </c>
      <c r="Q1389" s="160"/>
      <c r="R1389" s="96"/>
      <c r="S1389" s="96">
        <v>45</v>
      </c>
      <c r="T1389" s="175"/>
      <c r="U1389" s="99" t="s">
        <v>681</v>
      </c>
      <c r="V1389" s="99" t="s">
        <v>2095</v>
      </c>
      <c r="W1389" s="97">
        <v>6</v>
      </c>
      <c r="X1389" s="99"/>
      <c r="Y1389" s="164"/>
      <c r="Z1389" s="831">
        <v>42648</v>
      </c>
      <c r="AE1389" s="150">
        <f>IF(A1389="","",(IFERROR(VLOOKUP(A1389,Projecten!A$4:W$2618,5,FALSE),"niet bekend")))</f>
        <v>1</v>
      </c>
      <c r="AF1389" s="972">
        <f t="shared" si="144"/>
        <v>1290.26</v>
      </c>
      <c r="AG1389" s="1028">
        <f>IF(A1389="","",(IFERROR(VLOOKUP(A1389,Projecten!A$4:W$2618,23,FALSE),"niet bekend")))</f>
        <v>1290.26</v>
      </c>
      <c r="AH1389" s="1028">
        <f>IF(A1389="","",(IFERROR(VLOOKUP(A1389,Projecten!A$4:W$2618,12,FALSE),"niet bekend")))</f>
        <v>1290.26</v>
      </c>
      <c r="AI1389" s="1028">
        <f t="shared" si="145"/>
        <v>0</v>
      </c>
    </row>
    <row r="1390" spans="1:35" s="150" customFormat="1" x14ac:dyDescent="0.2">
      <c r="A1390" s="117">
        <v>2016586</v>
      </c>
      <c r="B1390" s="1546">
        <v>120947</v>
      </c>
      <c r="C1390" s="823" t="s">
        <v>2050</v>
      </c>
      <c r="D1390" s="824" t="s">
        <v>489</v>
      </c>
      <c r="E1390" s="1003">
        <v>1</v>
      </c>
      <c r="F1390" s="825">
        <v>15</v>
      </c>
      <c r="G1390" s="825">
        <v>0</v>
      </c>
      <c r="H1390" s="825">
        <v>0</v>
      </c>
      <c r="I1390" s="808">
        <v>42671</v>
      </c>
      <c r="J1390" s="808" t="s">
        <v>1737</v>
      </c>
      <c r="K1390" s="808" t="s">
        <v>1737</v>
      </c>
      <c r="L1390" s="808" t="s">
        <v>1737</v>
      </c>
      <c r="M1390" s="75" t="s">
        <v>89</v>
      </c>
      <c r="N1390" s="75" t="s">
        <v>89</v>
      </c>
      <c r="O1390" s="75" t="s">
        <v>89</v>
      </c>
      <c r="P1390" s="75" t="s">
        <v>89</v>
      </c>
      <c r="Q1390" s="160"/>
      <c r="R1390" s="96"/>
      <c r="S1390" s="96">
        <v>45</v>
      </c>
      <c r="T1390" s="175"/>
      <c r="U1390" s="99" t="s">
        <v>681</v>
      </c>
      <c r="V1390" s="99" t="s">
        <v>2095</v>
      </c>
      <c r="W1390" s="612">
        <v>10</v>
      </c>
      <c r="X1390" s="99"/>
      <c r="Y1390" s="99"/>
      <c r="Z1390" s="831">
        <v>42650</v>
      </c>
      <c r="AE1390" s="150">
        <f>IF(A1390="","",(IFERROR(VLOOKUP(A1390,Projecten!A$4:W$2618,5,FALSE),"niet bekend")))</f>
        <v>1</v>
      </c>
      <c r="AF1390" s="972">
        <f t="shared" si="144"/>
        <v>1647.73</v>
      </c>
      <c r="AG1390" s="1028">
        <f>IF(A1390="","",(IFERROR(VLOOKUP(A1390,Projecten!A$4:W$2618,23,FALSE),"niet bekend")))</f>
        <v>1647.73</v>
      </c>
      <c r="AH1390" s="1028">
        <f>IF(A1390="","",(IFERROR(VLOOKUP(A1390,Projecten!A$4:W$2618,12,FALSE),"niet bekend")))</f>
        <v>1647.73</v>
      </c>
      <c r="AI1390" s="1028">
        <f t="shared" si="145"/>
        <v>0</v>
      </c>
    </row>
    <row r="1391" spans="1:35" s="150" customFormat="1" x14ac:dyDescent="0.2">
      <c r="A1391" s="117"/>
      <c r="B1391" s="1189"/>
      <c r="C1391" s="118"/>
      <c r="D1391" s="119"/>
      <c r="E1391" s="1002"/>
      <c r="F1391" s="738"/>
      <c r="G1391" s="738"/>
      <c r="H1391" s="738"/>
      <c r="I1391" s="808"/>
      <c r="J1391" s="808"/>
      <c r="K1391" s="808"/>
      <c r="L1391" s="808"/>
      <c r="M1391" s="75"/>
      <c r="N1391" s="75"/>
      <c r="O1391" s="75"/>
      <c r="P1391" s="75"/>
      <c r="Q1391" s="160"/>
      <c r="R1391" s="96"/>
      <c r="S1391" s="96"/>
      <c r="T1391" s="175"/>
      <c r="U1391" s="99"/>
      <c r="V1391" s="99"/>
      <c r="W1391" s="97"/>
      <c r="X1391" s="99"/>
      <c r="Y1391" s="99"/>
      <c r="Z1391" s="831"/>
      <c r="AE1391" s="150" t="str">
        <f>IF(A1391="","",(IFERROR(VLOOKUP(A1391,Projecten!A$4:W$2618,5,FALSE),"niet bekend")))</f>
        <v/>
      </c>
      <c r="AF1391" s="972" t="str">
        <f t="shared" si="144"/>
        <v/>
      </c>
      <c r="AG1391" s="1028" t="str">
        <f>IF(A1391="","",(IFERROR(VLOOKUP(A1391,Projecten!A$4:W$2618,23,FALSE),"niet bekend")))</f>
        <v/>
      </c>
      <c r="AH1391" s="1028" t="str">
        <f>IF(A1391="","",(IFERROR(VLOOKUP(A1391,Projecten!A$4:W$2618,12,FALSE),"niet bekend")))</f>
        <v/>
      </c>
      <c r="AI1391" s="1028" t="str">
        <f t="shared" si="145"/>
        <v/>
      </c>
    </row>
    <row r="1392" spans="1:35" s="150" customFormat="1" x14ac:dyDescent="0.2">
      <c r="A1392" s="876" t="s">
        <v>2064</v>
      </c>
      <c r="B1392" s="1189">
        <v>120960</v>
      </c>
      <c r="C1392" s="877" t="s">
        <v>2065</v>
      </c>
      <c r="D1392" s="824" t="s">
        <v>489</v>
      </c>
      <c r="E1392" s="1002">
        <v>1</v>
      </c>
      <c r="F1392" s="738">
        <v>8</v>
      </c>
      <c r="G1392" s="738">
        <v>4</v>
      </c>
      <c r="H1392" s="738">
        <v>3</v>
      </c>
      <c r="I1392" s="808">
        <v>42671</v>
      </c>
      <c r="J1392" s="808">
        <v>42669</v>
      </c>
      <c r="K1392" s="808" t="s">
        <v>1737</v>
      </c>
      <c r="L1392" s="808" t="s">
        <v>1737</v>
      </c>
      <c r="M1392" s="75" t="s">
        <v>89</v>
      </c>
      <c r="N1392" s="75" t="s">
        <v>89</v>
      </c>
      <c r="O1392" s="75" t="s">
        <v>89</v>
      </c>
      <c r="P1392" s="75" t="s">
        <v>89</v>
      </c>
      <c r="Q1392" s="160"/>
      <c r="R1392" s="96"/>
      <c r="S1392" s="96">
        <v>45</v>
      </c>
      <c r="T1392" s="175"/>
      <c r="U1392" s="99" t="s">
        <v>681</v>
      </c>
      <c r="V1392" s="99" t="s">
        <v>2096</v>
      </c>
      <c r="W1392" s="612">
        <v>19</v>
      </c>
      <c r="X1392" s="99"/>
      <c r="Y1392" s="99"/>
      <c r="Z1392" s="831">
        <v>42650</v>
      </c>
      <c r="AE1392" s="150">
        <f>IF(A1392="","",(IFERROR(VLOOKUP(A1392,Projecten!A$4:W$2618,5,FALSE),"niet bekend")))</f>
        <v>1</v>
      </c>
      <c r="AF1392" s="972">
        <f t="shared" si="144"/>
        <v>3413.06</v>
      </c>
      <c r="AG1392" s="1028">
        <f>IF(A1392="","",(IFERROR(VLOOKUP(A1392,Projecten!A$4:W$2618,23,FALSE),"niet bekend")))</f>
        <v>3413.06</v>
      </c>
      <c r="AH1392" s="1028">
        <f>IF(A1392="","",(IFERROR(VLOOKUP(A1392,Projecten!A$4:W$2618,12,FALSE),"niet bekend")))</f>
        <v>3413.06</v>
      </c>
      <c r="AI1392" s="1028">
        <f t="shared" si="145"/>
        <v>0</v>
      </c>
    </row>
    <row r="1393" spans="1:35" s="150" customFormat="1" x14ac:dyDescent="0.2">
      <c r="A1393" s="117" t="s">
        <v>2576</v>
      </c>
      <c r="B1393" s="1189">
        <v>120960</v>
      </c>
      <c r="C1393" s="823" t="s">
        <v>2066</v>
      </c>
      <c r="D1393" s="824" t="s">
        <v>489</v>
      </c>
      <c r="E1393" s="1002">
        <v>0</v>
      </c>
      <c r="F1393" s="738">
        <v>1</v>
      </c>
      <c r="G1393" s="738">
        <v>0</v>
      </c>
      <c r="H1393" s="738">
        <v>1</v>
      </c>
      <c r="I1393" s="808" t="s">
        <v>1737</v>
      </c>
      <c r="J1393" s="808" t="s">
        <v>1737</v>
      </c>
      <c r="K1393" s="808" t="s">
        <v>1737</v>
      </c>
      <c r="L1393" s="808" t="s">
        <v>1737</v>
      </c>
      <c r="M1393" s="75" t="s">
        <v>89</v>
      </c>
      <c r="N1393" s="75" t="s">
        <v>89</v>
      </c>
      <c r="O1393" s="75" t="s">
        <v>89</v>
      </c>
      <c r="P1393" s="75" t="s">
        <v>89</v>
      </c>
      <c r="Q1393" s="160"/>
      <c r="R1393" s="96"/>
      <c r="S1393" s="96">
        <v>45</v>
      </c>
      <c r="T1393" s="175"/>
      <c r="U1393" s="99" t="s">
        <v>681</v>
      </c>
      <c r="V1393" s="99"/>
      <c r="W1393" s="612">
        <v>3.5</v>
      </c>
      <c r="X1393" s="99"/>
      <c r="Y1393" s="99"/>
      <c r="Z1393" s="831">
        <v>42650</v>
      </c>
      <c r="AE1393" s="150">
        <f>IF(A1393="","",(IFERROR(VLOOKUP(A1393,Projecten!A$4:W$2618,5,FALSE),"niet bekend")))</f>
        <v>1</v>
      </c>
      <c r="AF1393" s="972">
        <f t="shared" si="144"/>
        <v>502.39</v>
      </c>
      <c r="AG1393" s="1028">
        <f>IF(A1393="","",(IFERROR(VLOOKUP(A1393,Projecten!A$4:W$2618,23,FALSE),"niet bekend")))</f>
        <v>502.39</v>
      </c>
      <c r="AH1393" s="1028">
        <f>IF(A1393="","",(IFERROR(VLOOKUP(A1393,Projecten!A$4:W$2618,12,FALSE),"niet bekend")))</f>
        <v>502.39</v>
      </c>
      <c r="AI1393" s="1028">
        <f t="shared" si="145"/>
        <v>0</v>
      </c>
    </row>
    <row r="1394" spans="1:35" s="150" customFormat="1" x14ac:dyDescent="0.2">
      <c r="A1394" s="822"/>
      <c r="B1394" s="1189"/>
      <c r="C1394" s="823"/>
      <c r="D1394" s="824"/>
      <c r="E1394" s="1003"/>
      <c r="F1394" s="825"/>
      <c r="G1394" s="825"/>
      <c r="H1394" s="825"/>
      <c r="I1394" s="808"/>
      <c r="J1394" s="808"/>
      <c r="K1394" s="808"/>
      <c r="L1394" s="808"/>
      <c r="M1394" s="75"/>
      <c r="N1394" s="75"/>
      <c r="O1394" s="75"/>
      <c r="P1394" s="75"/>
      <c r="Q1394" s="160"/>
      <c r="R1394" s="96"/>
      <c r="S1394" s="96"/>
      <c r="T1394" s="175"/>
      <c r="U1394" s="99"/>
      <c r="V1394" s="99"/>
      <c r="W1394" s="97"/>
      <c r="X1394" s="99"/>
      <c r="Y1394" s="164"/>
      <c r="Z1394" s="831"/>
      <c r="AF1394" s="972"/>
      <c r="AG1394" s="1028"/>
      <c r="AH1394" s="1028"/>
      <c r="AI1394" s="1028"/>
    </row>
    <row r="1395" spans="1:35" x14ac:dyDescent="0.2">
      <c r="A1395" s="290">
        <v>2016480</v>
      </c>
      <c r="B1395" s="1506">
        <v>120967</v>
      </c>
      <c r="C1395" s="788" t="s">
        <v>1955</v>
      </c>
      <c r="D1395" s="785" t="s">
        <v>441</v>
      </c>
      <c r="E1395" s="2008">
        <v>0</v>
      </c>
      <c r="F1395" s="785">
        <v>1</v>
      </c>
      <c r="G1395" s="785">
        <v>2</v>
      </c>
      <c r="H1395" s="785">
        <v>0</v>
      </c>
      <c r="I1395" s="821" t="s">
        <v>1737</v>
      </c>
      <c r="J1395" s="821" t="s">
        <v>1737</v>
      </c>
      <c r="K1395" s="821" t="s">
        <v>1737</v>
      </c>
      <c r="L1395" s="821" t="s">
        <v>1737</v>
      </c>
      <c r="M1395" s="29" t="s">
        <v>89</v>
      </c>
      <c r="N1395" s="29" t="s">
        <v>89</v>
      </c>
      <c r="O1395" s="29" t="s">
        <v>89</v>
      </c>
      <c r="P1395" s="29" t="s">
        <v>89</v>
      </c>
      <c r="Q1395" s="5"/>
      <c r="S1395" s="23">
        <v>45</v>
      </c>
      <c r="U1395" s="6" t="s">
        <v>683</v>
      </c>
      <c r="V1395" s="696" t="s">
        <v>1975</v>
      </c>
      <c r="W1395" s="25">
        <v>3.25</v>
      </c>
      <c r="X1395" s="6"/>
      <c r="Y1395" s="6"/>
      <c r="Z1395" s="832">
        <v>42640</v>
      </c>
      <c r="AE1395" s="4">
        <f>IF(A1395="","",(IFERROR(VLOOKUP(A1395,Projecten!A$4:W$2618,5,FALSE),"niet bekend")))</f>
        <v>0</v>
      </c>
      <c r="AF1395" s="973">
        <f>IF(AE1395="","",(IF(E1395=0,AH1395,(E1395/AE1395*AH1395))))</f>
        <v>591.59</v>
      </c>
      <c r="AG1395" s="1028">
        <f>IF(A1395="","",(IFERROR(VLOOKUP(A1395,Projecten!A$4:W$2618,23,FALSE),"niet bekend")))</f>
        <v>591.59</v>
      </c>
      <c r="AH1395" s="1028">
        <f>IF(A1395="","",(IFERROR(VLOOKUP(A1395,Projecten!A$4:W$2618,12,FALSE),"niet bekend")))</f>
        <v>591.59</v>
      </c>
      <c r="AI1395" s="1026">
        <f>IF(AF1395="","",(AH1395-AF1395))</f>
        <v>0</v>
      </c>
    </row>
    <row r="1396" spans="1:35" s="150" customFormat="1" x14ac:dyDescent="0.2">
      <c r="A1396" s="117">
        <v>2016625</v>
      </c>
      <c r="B1396" s="446">
        <v>120975</v>
      </c>
      <c r="C1396" s="117" t="s">
        <v>2131</v>
      </c>
      <c r="D1396" s="448" t="s">
        <v>1901</v>
      </c>
      <c r="E1396" s="1002">
        <v>0</v>
      </c>
      <c r="F1396" s="333">
        <v>3</v>
      </c>
      <c r="G1396" s="448">
        <v>0</v>
      </c>
      <c r="H1396" s="448">
        <v>0</v>
      </c>
      <c r="I1396" s="808" t="s">
        <v>1737</v>
      </c>
      <c r="J1396" s="808" t="s">
        <v>1737</v>
      </c>
      <c r="K1396" s="808" t="s">
        <v>1737</v>
      </c>
      <c r="L1396" s="808" t="s">
        <v>1737</v>
      </c>
      <c r="M1396" s="75" t="s">
        <v>89</v>
      </c>
      <c r="N1396" s="75" t="s">
        <v>89</v>
      </c>
      <c r="O1396" s="75" t="s">
        <v>89</v>
      </c>
      <c r="P1396" s="75" t="s">
        <v>89</v>
      </c>
      <c r="Q1396" s="160"/>
      <c r="R1396" s="96"/>
      <c r="S1396" s="96">
        <v>47</v>
      </c>
      <c r="T1396" s="175"/>
      <c r="U1396" s="99" t="s">
        <v>683</v>
      </c>
      <c r="V1396" s="99" t="s">
        <v>2381</v>
      </c>
      <c r="W1396" s="612">
        <v>4</v>
      </c>
      <c r="X1396" s="99"/>
      <c r="Y1396" s="99"/>
      <c r="Z1396" s="831">
        <v>42669</v>
      </c>
      <c r="AE1396" s="150">
        <f>IF(A1396="","",(IFERROR(VLOOKUP(A1396,Projecten!A$4:W$2618,5,FALSE),"niet bekend")))</f>
        <v>0</v>
      </c>
      <c r="AF1396" s="972">
        <f>IF(AE1396="","",(IF(E1396=0,AH1396,(E1396/AE1396*AH1396))))</f>
        <v>599.58000000000004</v>
      </c>
      <c r="AG1396" s="1028">
        <f>IF(A1396="","",(IFERROR(VLOOKUP(A1396,Projecten!A$4:W$2618,23,FALSE),"niet bekend")))</f>
        <v>599.58000000000004</v>
      </c>
      <c r="AH1396" s="1028">
        <f>IF(A1396="","",(IFERROR(VLOOKUP(A1396,Projecten!A$4:W$2618,12,FALSE),"niet bekend")))</f>
        <v>599.58000000000004</v>
      </c>
      <c r="AI1396" s="1028">
        <f>IF(AF1396="","",(AH1396-AF1396))</f>
        <v>0</v>
      </c>
    </row>
    <row r="1397" spans="1:35" x14ac:dyDescent="0.2">
      <c r="A1397" s="290">
        <v>2016598</v>
      </c>
      <c r="B1397" s="1506">
        <v>120975</v>
      </c>
      <c r="C1397" s="290" t="s">
        <v>2062</v>
      </c>
      <c r="D1397" s="347" t="s">
        <v>1901</v>
      </c>
      <c r="E1397" s="999">
        <v>0</v>
      </c>
      <c r="F1397" s="347">
        <v>2</v>
      </c>
      <c r="G1397" s="347">
        <v>3</v>
      </c>
      <c r="H1397" s="347">
        <v>0</v>
      </c>
      <c r="I1397" s="805"/>
      <c r="J1397" s="805"/>
      <c r="K1397" s="29"/>
      <c r="L1397" s="29"/>
      <c r="M1397" s="29" t="s">
        <v>89</v>
      </c>
      <c r="N1397" s="29" t="s">
        <v>89</v>
      </c>
      <c r="O1397" s="7" t="s">
        <v>89</v>
      </c>
      <c r="P1397" s="29" t="s">
        <v>89</v>
      </c>
      <c r="Q1397" s="5"/>
      <c r="S1397" s="23">
        <v>47</v>
      </c>
      <c r="U1397" s="6" t="s">
        <v>683</v>
      </c>
      <c r="V1397" s="696" t="s">
        <v>2063</v>
      </c>
      <c r="W1397" s="25">
        <v>5.2</v>
      </c>
      <c r="X1397" s="6"/>
      <c r="Y1397" s="6"/>
      <c r="Z1397" s="832">
        <v>42653</v>
      </c>
      <c r="AE1397" s="4">
        <f>IF(A1397="","",(IFERROR(VLOOKUP(A1397,Projecten!A$4:W$2618,5,FALSE),"niet bekend")))</f>
        <v>0</v>
      </c>
      <c r="AF1397" s="973">
        <f>IF(AE1397="","",(IF(E1397=0,AH1397,(E1397/AE1397*AH1397))))</f>
        <v>970.41</v>
      </c>
      <c r="AG1397" s="1028">
        <f>IF(A1397="","",(IFERROR(VLOOKUP(A1397,Projecten!A$4:W$2618,23,FALSE),"niet bekend")))</f>
        <v>970.41</v>
      </c>
      <c r="AH1397" s="1028">
        <f>IF(A1397="","",(IFERROR(VLOOKUP(A1397,Projecten!A$4:W$2618,12,FALSE),"niet bekend")))</f>
        <v>970.41</v>
      </c>
      <c r="AI1397" s="1026">
        <f>IF(AF1397="","",(AH1397-AF1397))</f>
        <v>0</v>
      </c>
    </row>
    <row r="1398" spans="1:35" s="38" customFormat="1" x14ac:dyDescent="0.2">
      <c r="A1398" s="30"/>
      <c r="B1398" s="1491"/>
      <c r="C1398" s="31"/>
      <c r="D1398" s="31"/>
      <c r="E1398" s="32"/>
      <c r="F1398" s="31"/>
      <c r="G1398" s="31"/>
      <c r="H1398" s="31"/>
      <c r="I1398" s="811"/>
      <c r="J1398" s="811"/>
      <c r="K1398" s="32"/>
      <c r="L1398" s="32"/>
      <c r="M1398" s="32"/>
      <c r="N1398" s="32"/>
      <c r="O1398" s="32"/>
      <c r="P1398" s="32"/>
      <c r="Q1398" s="527"/>
      <c r="R1398" s="33"/>
      <c r="S1398" s="1198"/>
      <c r="T1398" s="176"/>
      <c r="U1398" s="35"/>
      <c r="V1398" s="35"/>
      <c r="W1398" s="35"/>
      <c r="X1398" s="83"/>
      <c r="Y1398" s="84"/>
      <c r="Z1398" s="36"/>
      <c r="AA1398" s="608"/>
      <c r="AB1398" s="608"/>
      <c r="AC1398" s="608"/>
      <c r="AF1398" s="983"/>
      <c r="AG1398" s="1030"/>
      <c r="AH1398" s="1030"/>
      <c r="AI1398" s="1030"/>
    </row>
    <row r="1399" spans="1:35" s="957" customFormat="1" x14ac:dyDescent="0.2">
      <c r="A1399" s="1007"/>
      <c r="B1399" s="1489"/>
      <c r="C1399" s="1008">
        <f>SUM(F1399:H1399)</f>
        <v>222</v>
      </c>
      <c r="D1399" s="1009"/>
      <c r="E1399" s="1010">
        <f>SUM(E1400:E1425)</f>
        <v>12</v>
      </c>
      <c r="F1399" s="1009">
        <f>SUM(F1400:F1425)</f>
        <v>112</v>
      </c>
      <c r="G1399" s="1009">
        <f>SUM(G1400:G1425)</f>
        <v>57</v>
      </c>
      <c r="H1399" s="1009">
        <f>SUM(H1400:H1425)</f>
        <v>53</v>
      </c>
      <c r="I1399" s="1011"/>
      <c r="J1399" s="1011"/>
      <c r="K1399" s="1010"/>
      <c r="L1399" s="1010"/>
      <c r="M1399" s="1010"/>
      <c r="N1399" s="1010"/>
      <c r="O1399" s="1010"/>
      <c r="P1399" s="1010"/>
      <c r="Q1399" s="1012">
        <v>45</v>
      </c>
      <c r="R1399" s="1043"/>
      <c r="S1399" s="1199"/>
      <c r="T1399" s="1013"/>
      <c r="U1399" s="1014"/>
      <c r="V1399" s="1015">
        <f>SUM(W1399:W1425)</f>
        <v>413.75</v>
      </c>
      <c r="W1399" s="960"/>
      <c r="X1399" s="960">
        <v>376.5</v>
      </c>
      <c r="Y1399" s="961">
        <f>V1399-X1399</f>
        <v>37.25</v>
      </c>
      <c r="Z1399" s="956"/>
      <c r="AA1399" s="964" t="s">
        <v>1332</v>
      </c>
      <c r="AB1399" s="964" t="s">
        <v>1269</v>
      </c>
      <c r="AC1399" s="964" t="s">
        <v>1333</v>
      </c>
      <c r="AD1399" s="959" t="s">
        <v>2589</v>
      </c>
      <c r="AE1399" s="1038" t="str">
        <f>IF(A1399="","",(IFERROR(VLOOKUP(A1399,Projecten!A$4:W$2618,5,FALSE),"niet bekend")))</f>
        <v/>
      </c>
      <c r="AF1399" s="1037">
        <f>SUM(AF1400:AF1425)</f>
        <v>56673.94</v>
      </c>
      <c r="AG1399" s="1027">
        <f>SUM(AG1400:AG1425)</f>
        <v>57774.380000000005</v>
      </c>
      <c r="AH1399" s="1027">
        <f>SUM(AH1400:AH1425)</f>
        <v>57774.380000000005</v>
      </c>
      <c r="AI1399" s="1027">
        <f>IF(AF1399="","",(AH1399-AF1399))</f>
        <v>1100.4400000000023</v>
      </c>
    </row>
    <row r="1400" spans="1:35" x14ac:dyDescent="0.2">
      <c r="A1400" s="347"/>
      <c r="B1400" s="1506"/>
      <c r="C1400" s="6"/>
      <c r="D1400" s="347"/>
      <c r="E1400" s="999"/>
      <c r="F1400" s="347"/>
      <c r="G1400" s="347"/>
      <c r="H1400" s="347"/>
      <c r="I1400" s="805"/>
      <c r="J1400" s="805"/>
      <c r="K1400" s="29"/>
      <c r="L1400" s="29"/>
      <c r="M1400" s="29"/>
      <c r="N1400" s="29"/>
      <c r="O1400" s="29"/>
      <c r="P1400" s="29"/>
      <c r="Q1400" s="5" t="s">
        <v>1693</v>
      </c>
      <c r="S1400" s="23"/>
      <c r="V1400" s="600" t="s">
        <v>1397</v>
      </c>
      <c r="W1400" s="25"/>
      <c r="X1400" s="6"/>
      <c r="Y1400" s="6"/>
      <c r="Z1400" s="5"/>
      <c r="AA1400" s="468">
        <v>425.25</v>
      </c>
      <c r="AB1400" s="468">
        <v>170.25</v>
      </c>
      <c r="AC1400" s="468">
        <f>AA1400-AB1400</f>
        <v>255</v>
      </c>
      <c r="AD1400" s="537">
        <v>56.75</v>
      </c>
      <c r="AE1400" s="4"/>
      <c r="AF1400" s="973"/>
      <c r="AG1400" s="1028"/>
      <c r="AH1400" s="1028"/>
    </row>
    <row r="1401" spans="1:35" x14ac:dyDescent="0.2">
      <c r="A1401" s="347"/>
      <c r="B1401" s="1506"/>
      <c r="C1401" s="557" t="s">
        <v>1994</v>
      </c>
      <c r="D1401" s="555"/>
      <c r="E1401" s="552"/>
      <c r="F1401" s="555"/>
      <c r="G1401" s="555"/>
      <c r="H1401" s="555"/>
      <c r="I1401" s="966"/>
      <c r="J1401" s="966"/>
      <c r="K1401" s="550"/>
      <c r="L1401" s="550"/>
      <c r="M1401" s="550"/>
      <c r="N1401" s="550"/>
      <c r="O1401" s="550"/>
      <c r="P1401" s="550"/>
      <c r="Q1401" s="551"/>
      <c r="R1401" s="195"/>
      <c r="S1401" s="1206"/>
      <c r="T1401" s="995"/>
      <c r="U1401" s="551"/>
      <c r="V1401" s="551"/>
      <c r="W1401" s="1105">
        <v>16.5</v>
      </c>
      <c r="X1401" s="539"/>
      <c r="Y1401" s="539"/>
      <c r="Z1401" s="539"/>
      <c r="AA1401" s="571"/>
      <c r="AB1401" s="996"/>
      <c r="AC1401" s="571"/>
      <c r="AD1401" s="571"/>
      <c r="AE1401" s="4"/>
      <c r="AF1401" s="973"/>
      <c r="AG1401" s="1028"/>
      <c r="AH1401" s="1028"/>
    </row>
    <row r="1402" spans="1:35" x14ac:dyDescent="0.2">
      <c r="A1402" s="347"/>
      <c r="B1402" s="1506"/>
      <c r="C1402" s="557" t="s">
        <v>2508</v>
      </c>
      <c r="D1402" s="555"/>
      <c r="E1402" s="552"/>
      <c r="F1402" s="555"/>
      <c r="G1402" s="555"/>
      <c r="H1402" s="555"/>
      <c r="I1402" s="967"/>
      <c r="J1402" s="967"/>
      <c r="K1402" s="552"/>
      <c r="L1402" s="552"/>
      <c r="M1402" s="552"/>
      <c r="N1402" s="552"/>
      <c r="O1402" s="552"/>
      <c r="P1402" s="552"/>
      <c r="Q1402" s="551"/>
      <c r="R1402" s="195"/>
      <c r="S1402" s="1206"/>
      <c r="T1402" s="995"/>
      <c r="U1402" s="551"/>
      <c r="V1402" s="551"/>
      <c r="W1402" s="1105">
        <v>38</v>
      </c>
      <c r="X1402" s="539"/>
      <c r="Y1402" s="539"/>
      <c r="Z1402" s="539"/>
      <c r="AA1402" s="571"/>
      <c r="AB1402" s="996"/>
      <c r="AC1402" s="571"/>
      <c r="AD1402" s="571"/>
      <c r="AE1402" s="4"/>
      <c r="AF1402" s="973"/>
      <c r="AG1402" s="1028"/>
      <c r="AH1402" s="1028"/>
    </row>
    <row r="1403" spans="1:35" x14ac:dyDescent="0.2">
      <c r="A1403" s="347"/>
      <c r="B1403" s="1506"/>
      <c r="C1403" s="557" t="s">
        <v>2511</v>
      </c>
      <c r="D1403" s="555"/>
      <c r="E1403" s="552"/>
      <c r="F1403" s="555"/>
      <c r="G1403" s="555"/>
      <c r="H1403" s="555"/>
      <c r="I1403" s="967"/>
      <c r="J1403" s="967"/>
      <c r="K1403" s="552"/>
      <c r="L1403" s="552"/>
      <c r="M1403" s="552"/>
      <c r="N1403" s="552"/>
      <c r="O1403" s="552"/>
      <c r="P1403" s="552"/>
      <c r="Q1403" s="551"/>
      <c r="R1403" s="195"/>
      <c r="S1403" s="1206"/>
      <c r="T1403" s="995"/>
      <c r="U1403" s="551"/>
      <c r="V1403" s="551"/>
      <c r="W1403" s="1105">
        <v>8.25</v>
      </c>
      <c r="X1403" s="539"/>
      <c r="Y1403" s="539"/>
      <c r="Z1403" s="539"/>
      <c r="AA1403" s="571"/>
      <c r="AB1403" s="996"/>
      <c r="AC1403" s="571"/>
      <c r="AD1403" s="571"/>
      <c r="AE1403" s="4"/>
      <c r="AF1403" s="973"/>
      <c r="AG1403" s="1028"/>
      <c r="AH1403" s="1028"/>
    </row>
    <row r="1404" spans="1:35" x14ac:dyDescent="0.2">
      <c r="A1404" s="347"/>
      <c r="B1404" s="1506"/>
      <c r="C1404" s="557" t="s">
        <v>2509</v>
      </c>
      <c r="D1404" s="555"/>
      <c r="E1404" s="552"/>
      <c r="F1404" s="555"/>
      <c r="G1404" s="555"/>
      <c r="H1404" s="555"/>
      <c r="I1404" s="967"/>
      <c r="J1404" s="967"/>
      <c r="K1404" s="552"/>
      <c r="L1404" s="552"/>
      <c r="M1404" s="552"/>
      <c r="N1404" s="552" t="s">
        <v>350</v>
      </c>
      <c r="O1404" s="552"/>
      <c r="P1404" s="552"/>
      <c r="Q1404" s="551"/>
      <c r="R1404" s="195"/>
      <c r="S1404" s="1206"/>
      <c r="T1404" s="995"/>
      <c r="U1404" s="551"/>
      <c r="V1404" s="551"/>
      <c r="W1404" s="1105">
        <v>10</v>
      </c>
      <c r="X1404" s="539"/>
      <c r="Y1404" s="539"/>
      <c r="Z1404" s="539"/>
      <c r="AA1404" s="571"/>
      <c r="AB1404" s="996"/>
      <c r="AC1404" s="571"/>
      <c r="AD1404" s="571"/>
      <c r="AE1404" s="4"/>
      <c r="AF1404" s="973"/>
      <c r="AG1404" s="1028"/>
      <c r="AH1404" s="1028"/>
    </row>
    <row r="1405" spans="1:35" x14ac:dyDescent="0.2">
      <c r="A1405" s="347"/>
      <c r="B1405" s="1506"/>
      <c r="C1405" s="566"/>
      <c r="D1405" s="347"/>
      <c r="E1405" s="999"/>
      <c r="F1405" s="347"/>
      <c r="G1405" s="347"/>
      <c r="H1405" s="347"/>
      <c r="I1405" s="806"/>
      <c r="J1405" s="806"/>
      <c r="Q1405" s="5"/>
      <c r="R1405" s="195"/>
      <c r="S1405" s="1207"/>
      <c r="T1405" s="997"/>
      <c r="U1405" s="5"/>
      <c r="V1405" s="5"/>
      <c r="W1405" s="1106"/>
      <c r="Y1405" s="5"/>
      <c r="Z1405" s="5"/>
      <c r="AA1405" s="26"/>
      <c r="AB1405" s="998"/>
      <c r="AC1405" s="26"/>
      <c r="AD1405" s="414"/>
      <c r="AE1405" s="4"/>
      <c r="AF1405" s="973"/>
      <c r="AG1405" s="1028"/>
      <c r="AH1405" s="1028"/>
    </row>
    <row r="1406" spans="1:35" x14ac:dyDescent="0.2">
      <c r="A1406" s="347"/>
      <c r="B1406" s="1506"/>
      <c r="C1406" s="566" t="s">
        <v>2512</v>
      </c>
      <c r="D1406" s="347"/>
      <c r="E1406" s="999"/>
      <c r="F1406" s="347"/>
      <c r="G1406" s="347"/>
      <c r="H1406" s="347"/>
      <c r="I1406" s="806"/>
      <c r="J1406" s="806"/>
      <c r="Q1406" s="5"/>
      <c r="R1406" s="195"/>
      <c r="S1406" s="1207"/>
      <c r="T1406" s="997"/>
      <c r="U1406" s="5"/>
      <c r="V1406" s="5"/>
      <c r="W1406" s="1107">
        <v>6.25</v>
      </c>
      <c r="Y1406" s="5"/>
      <c r="Z1406" s="5"/>
      <c r="AA1406" s="26"/>
      <c r="AB1406" s="998"/>
      <c r="AC1406" s="26"/>
      <c r="AD1406" s="414"/>
      <c r="AE1406" s="4"/>
      <c r="AF1406" s="973"/>
      <c r="AG1406" s="1028"/>
      <c r="AH1406" s="1028"/>
    </row>
    <row r="1407" spans="1:35" x14ac:dyDescent="0.2">
      <c r="A1407" s="347"/>
      <c r="B1407" s="1506"/>
      <c r="C1407" s="1104" t="s">
        <v>2572</v>
      </c>
      <c r="D1407" s="347"/>
      <c r="E1407" s="999"/>
      <c r="F1407" s="347"/>
      <c r="G1407" s="347"/>
      <c r="H1407" s="347"/>
      <c r="I1407" s="806"/>
      <c r="J1407" s="806"/>
      <c r="Q1407" s="5"/>
      <c r="R1407" s="195"/>
      <c r="S1407" s="1207"/>
      <c r="T1407" s="997"/>
      <c r="U1407" s="5"/>
      <c r="V1407" s="5"/>
      <c r="W1407" s="1107">
        <v>20</v>
      </c>
      <c r="Y1407" s="5"/>
      <c r="Z1407" s="5"/>
      <c r="AA1407" s="26"/>
      <c r="AB1407" s="998"/>
      <c r="AC1407" s="26"/>
      <c r="AD1407" s="414"/>
      <c r="AE1407" s="4"/>
      <c r="AF1407" s="973"/>
      <c r="AG1407" s="1028"/>
      <c r="AH1407" s="1028"/>
    </row>
    <row r="1408" spans="1:35" x14ac:dyDescent="0.2">
      <c r="A1408" s="347"/>
      <c r="B1408" s="1506"/>
      <c r="C1408" s="8"/>
      <c r="D1408" s="347"/>
      <c r="E1408" s="999"/>
      <c r="F1408" s="347"/>
      <c r="G1408" s="347"/>
      <c r="H1408" s="347"/>
      <c r="I1408" s="806"/>
      <c r="J1408" s="806"/>
      <c r="Q1408" s="5"/>
      <c r="R1408" s="195"/>
      <c r="S1408" s="1207"/>
      <c r="T1408" s="997"/>
      <c r="U1408" s="5"/>
      <c r="V1408" s="5"/>
      <c r="W1408" s="1107"/>
      <c r="Y1408" s="5"/>
      <c r="Z1408" s="5"/>
      <c r="AA1408" s="26"/>
      <c r="AB1408" s="998"/>
      <c r="AC1408" s="26"/>
      <c r="AD1408" s="414"/>
      <c r="AE1408" s="4"/>
      <c r="AF1408" s="973"/>
      <c r="AG1408" s="1028"/>
      <c r="AH1408" s="1028"/>
    </row>
    <row r="1409" spans="1:35" x14ac:dyDescent="0.2">
      <c r="A1409" s="822">
        <v>2016585</v>
      </c>
      <c r="B1409" s="1547">
        <v>120965</v>
      </c>
      <c r="C1409" s="2" t="s">
        <v>2049</v>
      </c>
      <c r="D1409" s="815" t="s">
        <v>489</v>
      </c>
      <c r="E1409" s="1001">
        <v>1</v>
      </c>
      <c r="F1409" s="818">
        <v>9</v>
      </c>
      <c r="G1409" s="818">
        <v>7</v>
      </c>
      <c r="H1409" s="818">
        <v>3</v>
      </c>
      <c r="I1409" s="808">
        <v>42671</v>
      </c>
      <c r="J1409" s="808">
        <v>42669</v>
      </c>
      <c r="K1409" s="806" t="s">
        <v>1737</v>
      </c>
      <c r="L1409" s="806" t="s">
        <v>1737</v>
      </c>
      <c r="M1409" s="7" t="s">
        <v>89</v>
      </c>
      <c r="N1409" s="7" t="s">
        <v>89</v>
      </c>
      <c r="O1409" s="7" t="s">
        <v>89</v>
      </c>
      <c r="P1409" s="7" t="s">
        <v>89</v>
      </c>
      <c r="Q1409" s="160"/>
      <c r="S1409" s="23">
        <v>45</v>
      </c>
      <c r="U1409" s="6" t="s">
        <v>681</v>
      </c>
      <c r="W1409" s="497">
        <v>22</v>
      </c>
      <c r="X1409" s="6"/>
      <c r="Y1409" s="6"/>
      <c r="Z1409" s="878">
        <v>42650</v>
      </c>
      <c r="AB1409" s="895"/>
      <c r="AC1409" s="895"/>
      <c r="AE1409" s="4">
        <f>IF(A1409="","",(IFERROR(VLOOKUP(A1409,Projecten!A$4:W$2618,5,FALSE),"niet bekend")))</f>
        <v>1</v>
      </c>
      <c r="AF1409" s="973">
        <f>IF(AE1409="","",(IF(E1409=0,AH1409,(E1409/AE1409*AH1409))))</f>
        <v>2824.73</v>
      </c>
      <c r="AG1409" s="1028">
        <f>IF(A1409="","",(IFERROR(VLOOKUP(A1409,Projecten!A$4:W$2618,23,FALSE),"niet bekend")))</f>
        <v>2824.73</v>
      </c>
      <c r="AH1409" s="1028">
        <f>IF(A1409="","",(IFERROR(VLOOKUP(A1409,Projecten!A$4:W$2618,12,FALSE),"niet bekend")))</f>
        <v>2824.73</v>
      </c>
      <c r="AI1409" s="1026">
        <f>IF(AF1409="","",(AH1409-AF1409))</f>
        <v>0</v>
      </c>
    </row>
    <row r="1410" spans="1:35" s="150" customFormat="1" x14ac:dyDescent="0.2">
      <c r="A1410" s="117">
        <v>2016579</v>
      </c>
      <c r="B1410" s="1189">
        <v>120965</v>
      </c>
      <c r="C1410" s="118" t="s">
        <v>2018</v>
      </c>
      <c r="D1410" s="119" t="s">
        <v>489</v>
      </c>
      <c r="E1410" s="1002">
        <v>1</v>
      </c>
      <c r="F1410" s="738">
        <v>9</v>
      </c>
      <c r="G1410" s="738">
        <v>4</v>
      </c>
      <c r="H1410" s="738">
        <v>3</v>
      </c>
      <c r="I1410" s="808">
        <v>42671</v>
      </c>
      <c r="J1410" s="808">
        <v>42669</v>
      </c>
      <c r="K1410" s="808" t="s">
        <v>1737</v>
      </c>
      <c r="L1410" s="808" t="s">
        <v>1737</v>
      </c>
      <c r="M1410" s="75" t="s">
        <v>89</v>
      </c>
      <c r="N1410" s="75" t="s">
        <v>89</v>
      </c>
      <c r="O1410" s="75" t="s">
        <v>89</v>
      </c>
      <c r="P1410" s="75" t="s">
        <v>89</v>
      </c>
      <c r="Q1410" s="160"/>
      <c r="R1410" s="96"/>
      <c r="S1410" s="96">
        <v>45</v>
      </c>
      <c r="T1410" s="175"/>
      <c r="U1410" s="99" t="s">
        <v>681</v>
      </c>
      <c r="V1410" s="99"/>
      <c r="W1410" s="97">
        <v>19</v>
      </c>
      <c r="X1410" s="99"/>
      <c r="Y1410" s="99"/>
      <c r="Z1410" s="871">
        <v>42648</v>
      </c>
      <c r="AB1410" s="895"/>
      <c r="AC1410" s="895"/>
      <c r="AE1410" s="150">
        <f>IF(A1410="","",(IFERROR(VLOOKUP(A1410,Projecten!A$4:W$2618,5,FALSE),"niet bekend")))</f>
        <v>1</v>
      </c>
      <c r="AF1410" s="972">
        <f>IF(AE1410="","",(IF(E1410=0,AH1410,(E1410/AE1410*AH1410))))</f>
        <v>2420.02</v>
      </c>
      <c r="AG1410" s="1028">
        <f>IF(A1410="","",(IFERROR(VLOOKUP(A1410,Projecten!A$4:W$2618,23,FALSE),"niet bekend")))</f>
        <v>2420.02</v>
      </c>
      <c r="AH1410" s="1028">
        <f>IF(A1410="","",(IFERROR(VLOOKUP(A1410,Projecten!A$4:W$2618,12,FALSE),"niet bekend")))</f>
        <v>2420.02</v>
      </c>
      <c r="AI1410" s="1028">
        <f>IF(AF1410="","",(AH1410-AF1410))</f>
        <v>0</v>
      </c>
    </row>
    <row r="1411" spans="1:35" x14ac:dyDescent="0.2">
      <c r="A1411" s="290" t="s">
        <v>2070</v>
      </c>
      <c r="B1411" s="1189">
        <v>120984</v>
      </c>
      <c r="C1411" s="290" t="s">
        <v>2384</v>
      </c>
      <c r="D1411" s="820" t="s">
        <v>489</v>
      </c>
      <c r="E1411" s="1001">
        <v>1</v>
      </c>
      <c r="F1411" s="820">
        <v>12</v>
      </c>
      <c r="G1411" s="820">
        <v>7</v>
      </c>
      <c r="H1411" s="820">
        <v>3</v>
      </c>
      <c r="I1411" s="899">
        <v>42678</v>
      </c>
      <c r="J1411" s="808">
        <v>42676</v>
      </c>
      <c r="K1411" s="806" t="s">
        <v>1737</v>
      </c>
      <c r="L1411" s="806" t="s">
        <v>1737</v>
      </c>
      <c r="M1411" s="7" t="s">
        <v>89</v>
      </c>
      <c r="N1411" s="7" t="s">
        <v>89</v>
      </c>
      <c r="O1411" s="7" t="s">
        <v>89</v>
      </c>
      <c r="P1411" s="7" t="s">
        <v>89</v>
      </c>
      <c r="Q1411" s="5"/>
      <c r="S1411" s="23">
        <v>46</v>
      </c>
      <c r="U1411" s="6" t="s">
        <v>681</v>
      </c>
      <c r="W1411" s="497">
        <v>32</v>
      </c>
      <c r="X1411" s="6"/>
      <c r="Y1411" s="6"/>
      <c r="Z1411" s="902">
        <v>42654</v>
      </c>
      <c r="AB1411" s="894"/>
      <c r="AC1411" s="894"/>
      <c r="AD1411" s="894"/>
      <c r="AE1411" s="965">
        <f>IF(A1411="","",(IFERROR(VLOOKUP(A1411,Projecten!A$4:W$2618,5,FALSE),"niet bekend")))</f>
        <v>1</v>
      </c>
      <c r="AF1411" s="973">
        <f>IF(AE1411="","",(IF(E1411=0,AH1411,(E1411/AE1411*AH1411))))</f>
        <v>4321.22</v>
      </c>
      <c r="AG1411" s="1028">
        <f>IF(A1411="","",(IFERROR(VLOOKUP(A1411,Projecten!A$4:W$2618,23,FALSE),"niet bekend")))</f>
        <v>4321.22</v>
      </c>
      <c r="AH1411" s="1026">
        <f>IF(A1411="","",(IFERROR(VLOOKUP(A1411,Projecten!A$4:W$2618,12,FALSE),"niet bekend")))</f>
        <v>4321.22</v>
      </c>
      <c r="AI1411" s="1026">
        <f>IF(AF1411="","",(AH1411-AF1411))</f>
        <v>0</v>
      </c>
    </row>
    <row r="1412" spans="1:35" x14ac:dyDescent="0.2">
      <c r="A1412" s="290" t="s">
        <v>2581</v>
      </c>
      <c r="B1412" s="1189">
        <v>120984</v>
      </c>
      <c r="C1412" s="816" t="s">
        <v>2078</v>
      </c>
      <c r="D1412" s="820" t="s">
        <v>489</v>
      </c>
      <c r="E1412" s="1001">
        <v>0</v>
      </c>
      <c r="F1412" s="820">
        <v>1</v>
      </c>
      <c r="G1412" s="820">
        <v>0</v>
      </c>
      <c r="H1412" s="820">
        <v>1</v>
      </c>
      <c r="I1412" s="806" t="s">
        <v>1737</v>
      </c>
      <c r="J1412" s="806" t="s">
        <v>1737</v>
      </c>
      <c r="K1412" s="806" t="s">
        <v>1737</v>
      </c>
      <c r="L1412" s="806" t="s">
        <v>1737</v>
      </c>
      <c r="M1412" s="7" t="s">
        <v>89</v>
      </c>
      <c r="N1412" s="7" t="s">
        <v>89</v>
      </c>
      <c r="O1412" s="7" t="s">
        <v>89</v>
      </c>
      <c r="P1412" s="7" t="s">
        <v>89</v>
      </c>
      <c r="Q1412" s="5"/>
      <c r="S1412" s="23">
        <v>46</v>
      </c>
      <c r="U1412" s="6" t="s">
        <v>681</v>
      </c>
      <c r="W1412" s="497">
        <v>3.5</v>
      </c>
      <c r="X1412" s="6"/>
      <c r="Y1412" s="6"/>
      <c r="Z1412" s="902">
        <v>42654</v>
      </c>
      <c r="AB1412" s="894"/>
      <c r="AC1412" s="894"/>
      <c r="AD1412" s="894"/>
      <c r="AE1412" s="965">
        <f>IF(A1412="","",(IFERROR(VLOOKUP(A1412,Projecten!A$4:W$2618,5,FALSE),"niet bekend")))</f>
        <v>0</v>
      </c>
      <c r="AF1412" s="973">
        <f>IF(AE1412="","",(IF(E1412=0,AH1412,(E1412/AE1412*AH1412))))</f>
        <v>502.39</v>
      </c>
      <c r="AG1412" s="1028">
        <f>IF(A1412="","",(IFERROR(VLOOKUP(A1412,Projecten!A$4:W$2618,23,FALSE),"niet bekend")))</f>
        <v>502.39</v>
      </c>
      <c r="AH1412" s="1026">
        <f>IF(A1412="","",(IFERROR(VLOOKUP(A1412,Projecten!A$4:W$2618,12,FALSE),"niet bekend")))</f>
        <v>502.39</v>
      </c>
      <c r="AI1412" s="1026">
        <f>IF(AF1412="","",(AH1412-AF1412))</f>
        <v>0</v>
      </c>
    </row>
    <row r="1413" spans="1:35" s="150" customFormat="1" x14ac:dyDescent="0.2">
      <c r="A1413" s="117"/>
      <c r="B1413" s="1189"/>
      <c r="C1413" s="118"/>
      <c r="D1413" s="119"/>
      <c r="E1413" s="1002"/>
      <c r="F1413" s="738"/>
      <c r="G1413" s="738"/>
      <c r="H1413" s="738"/>
      <c r="I1413" s="808"/>
      <c r="J1413" s="808"/>
      <c r="K1413" s="808"/>
      <c r="L1413" s="808"/>
      <c r="M1413" s="75"/>
      <c r="N1413" s="75"/>
      <c r="O1413" s="75"/>
      <c r="P1413" s="75"/>
      <c r="Q1413" s="160"/>
      <c r="R1413" s="96"/>
      <c r="S1413" s="96"/>
      <c r="T1413" s="175"/>
      <c r="U1413" s="99"/>
      <c r="V1413" s="99"/>
      <c r="W1413" s="97"/>
      <c r="X1413" s="99"/>
      <c r="Y1413" s="99"/>
      <c r="Z1413" s="871"/>
      <c r="AB1413" s="895"/>
      <c r="AF1413" s="972"/>
      <c r="AG1413" s="1028"/>
      <c r="AH1413" s="1028"/>
      <c r="AI1413" s="1028"/>
    </row>
    <row r="1414" spans="1:35" s="150" customFormat="1" x14ac:dyDescent="0.2">
      <c r="A1414" s="117">
        <v>2016638</v>
      </c>
      <c r="B1414" s="1189">
        <v>120968</v>
      </c>
      <c r="C1414" s="118" t="s">
        <v>2382</v>
      </c>
      <c r="D1414" s="119" t="s">
        <v>2383</v>
      </c>
      <c r="E1414" s="1002">
        <v>1</v>
      </c>
      <c r="F1414" s="738">
        <v>3</v>
      </c>
      <c r="G1414" s="738">
        <v>0</v>
      </c>
      <c r="H1414" s="738">
        <v>1</v>
      </c>
      <c r="I1414" s="808">
        <v>42671</v>
      </c>
      <c r="J1414" s="808">
        <v>42676</v>
      </c>
      <c r="K1414" s="870" t="s">
        <v>1737</v>
      </c>
      <c r="L1414" s="870" t="s">
        <v>1737</v>
      </c>
      <c r="M1414" s="75" t="s">
        <v>89</v>
      </c>
      <c r="N1414" s="75" t="s">
        <v>89</v>
      </c>
      <c r="O1414" s="75" t="s">
        <v>89</v>
      </c>
      <c r="P1414" s="75" t="s">
        <v>89</v>
      </c>
      <c r="Q1414" s="160"/>
      <c r="R1414" s="96"/>
      <c r="S1414" s="96">
        <v>45</v>
      </c>
      <c r="T1414" s="175"/>
      <c r="U1414" s="99" t="s">
        <v>2386</v>
      </c>
      <c r="V1414" s="99" t="s">
        <v>2385</v>
      </c>
      <c r="W1414" s="97">
        <v>9.25</v>
      </c>
      <c r="X1414" s="99"/>
      <c r="Y1414" s="164"/>
      <c r="Z1414" s="871">
        <v>42669</v>
      </c>
      <c r="AB1414" s="895"/>
      <c r="AC1414" s="895"/>
      <c r="AE1414" s="150">
        <f>IF(A1414="","",(IFERROR(VLOOKUP(A1414,Projecten!A$4:W$2618,5,FALSE),"niet bekend")))</f>
        <v>3</v>
      </c>
      <c r="AF1414" s="972">
        <f>IF(AE1414="","",(IF(E1414=0,AH1414,(E1414/AE1414*AH1414))))</f>
        <v>550.22</v>
      </c>
      <c r="AG1414" s="1028">
        <f>IF(A1414="","",(IFERROR(VLOOKUP(A1414,Projecten!A$4:W$2618,23,FALSE),"niet bekend")))</f>
        <v>1650.66</v>
      </c>
      <c r="AH1414" s="1028">
        <f>IF(A1414="","",(IFERROR(VLOOKUP(A1414,Projecten!A$4:W$2618,12,FALSE),"niet bekend")))</f>
        <v>1650.66</v>
      </c>
      <c r="AI1414" s="1028">
        <f>IF(AF1414="","",(AH1414-AF1414))</f>
        <v>1100.44</v>
      </c>
    </row>
    <row r="1415" spans="1:35" s="150" customFormat="1" x14ac:dyDescent="0.2">
      <c r="A1415" s="117"/>
      <c r="B1415" s="1189"/>
      <c r="C1415" s="117"/>
      <c r="D1415" s="448"/>
      <c r="E1415" s="1002"/>
      <c r="F1415" s="448"/>
      <c r="G1415" s="448"/>
      <c r="H1415" s="448"/>
      <c r="I1415" s="899"/>
      <c r="J1415" s="808"/>
      <c r="K1415" s="808"/>
      <c r="L1415" s="808"/>
      <c r="M1415" s="75"/>
      <c r="N1415" s="75"/>
      <c r="O1415" s="75"/>
      <c r="P1415" s="75"/>
      <c r="Q1415" s="160"/>
      <c r="R1415" s="96"/>
      <c r="S1415" s="96"/>
      <c r="T1415" s="175"/>
      <c r="U1415" s="99"/>
      <c r="V1415" s="99"/>
      <c r="W1415" s="612"/>
      <c r="X1415" s="99"/>
      <c r="Y1415" s="99"/>
      <c r="Z1415" s="871"/>
      <c r="AB1415" s="897"/>
      <c r="AF1415" s="972"/>
      <c r="AG1415" s="1028"/>
      <c r="AH1415" s="1028"/>
      <c r="AI1415" s="1028"/>
    </row>
    <row r="1416" spans="1:35" x14ac:dyDescent="0.2">
      <c r="A1416" s="290" t="s">
        <v>2059</v>
      </c>
      <c r="B1416" s="1189">
        <v>120974</v>
      </c>
      <c r="C1416" s="290">
        <v>597216</v>
      </c>
      <c r="D1416" s="347" t="s">
        <v>68</v>
      </c>
      <c r="E1416" s="999">
        <v>1</v>
      </c>
      <c r="F1416" s="347">
        <v>8</v>
      </c>
      <c r="G1416" s="347">
        <v>5</v>
      </c>
      <c r="H1416" s="347">
        <v>2</v>
      </c>
      <c r="I1416" s="808">
        <v>42678</v>
      </c>
      <c r="J1416" s="808">
        <v>42676</v>
      </c>
      <c r="K1416" s="806" t="s">
        <v>1737</v>
      </c>
      <c r="L1416" s="806" t="s">
        <v>1737</v>
      </c>
      <c r="M1416" s="7" t="s">
        <v>89</v>
      </c>
      <c r="N1416" s="7" t="s">
        <v>89</v>
      </c>
      <c r="O1416" s="7" t="s">
        <v>89</v>
      </c>
      <c r="P1416" s="7" t="s">
        <v>89</v>
      </c>
      <c r="Q1416" s="5"/>
      <c r="R1416" s="23">
        <v>42698</v>
      </c>
      <c r="S1416" s="23">
        <v>46</v>
      </c>
      <c r="U1416" s="6" t="s">
        <v>278</v>
      </c>
      <c r="V1416" s="6" t="s">
        <v>2016</v>
      </c>
      <c r="W1416" s="497">
        <v>23</v>
      </c>
      <c r="X1416" s="6"/>
      <c r="Y1416" s="6"/>
      <c r="Z1416" s="902">
        <v>42654</v>
      </c>
      <c r="AB1416" s="894"/>
      <c r="AC1416" s="894"/>
      <c r="AD1416" s="894"/>
      <c r="AE1416" s="965">
        <f>IF(A1416="","",(IFERROR(VLOOKUP(A1416,Projecten!A$4:W$2618,5,FALSE),"niet bekend")))</f>
        <v>1</v>
      </c>
      <c r="AF1416" s="973">
        <f t="shared" ref="AF1416:AF1424" si="146">IF(AE1416="","",(IF(E1416=0,AH1416,(E1416/AE1416*AH1416))))</f>
        <v>5256.98</v>
      </c>
      <c r="AG1416" s="1028">
        <f>IF(A1416="","",(IFERROR(VLOOKUP(A1416,Projecten!A$4:W$2618,23,FALSE),"niet bekend")))</f>
        <v>5256.98</v>
      </c>
      <c r="AH1416" s="1026">
        <f>IF(A1416="","",(IFERROR(VLOOKUP(A1416,Projecten!A$4:W$2618,12,FALSE),"niet bekend")))</f>
        <v>5256.98</v>
      </c>
      <c r="AI1416" s="1026">
        <f t="shared" ref="AI1416:AI1424" si="147">IF(AF1416="","",(AH1416-AF1416))</f>
        <v>0</v>
      </c>
    </row>
    <row r="1417" spans="1:35" x14ac:dyDescent="0.2">
      <c r="A1417" s="117" t="s">
        <v>2015</v>
      </c>
      <c r="B1417" s="1189">
        <v>120967</v>
      </c>
      <c r="C1417" s="351">
        <v>524316</v>
      </c>
      <c r="D1417" s="349" t="s">
        <v>68</v>
      </c>
      <c r="E1417" s="999">
        <v>1</v>
      </c>
      <c r="F1417" s="292">
        <v>8</v>
      </c>
      <c r="G1417" s="292">
        <v>5</v>
      </c>
      <c r="H1417" s="292">
        <v>2</v>
      </c>
      <c r="I1417" s="808">
        <v>42671</v>
      </c>
      <c r="J1417" s="808">
        <v>42669</v>
      </c>
      <c r="K1417" s="7" t="s">
        <v>1737</v>
      </c>
      <c r="L1417" s="7" t="s">
        <v>1737</v>
      </c>
      <c r="M1417" s="7" t="s">
        <v>89</v>
      </c>
      <c r="N1417" s="7" t="s">
        <v>89</v>
      </c>
      <c r="O1417" s="7" t="s">
        <v>89</v>
      </c>
      <c r="P1417" s="7" t="s">
        <v>89</v>
      </c>
      <c r="Q1417" s="5"/>
      <c r="R1417" s="23">
        <v>42691</v>
      </c>
      <c r="S1417" s="23">
        <v>45</v>
      </c>
      <c r="U1417" s="6" t="s">
        <v>278</v>
      </c>
      <c r="V1417" s="6" t="s">
        <v>2347</v>
      </c>
      <c r="W1417" s="25">
        <v>23</v>
      </c>
      <c r="X1417" s="6"/>
      <c r="Y1417" s="6"/>
      <c r="Z1417" s="902">
        <v>42647</v>
      </c>
      <c r="AB1417" s="895"/>
      <c r="AC1417" s="895"/>
      <c r="AD1417" s="895"/>
      <c r="AE1417" s="765">
        <f>IF(A1417="","",(IFERROR(VLOOKUP(A1417,Projecten!A$4:W$2618,5,FALSE),"niet bekend")))</f>
        <v>1</v>
      </c>
      <c r="AF1417" s="973">
        <f t="shared" si="146"/>
        <v>5256.98</v>
      </c>
      <c r="AG1417" s="1028">
        <f>IF(A1417="","",(IFERROR(VLOOKUP(A1417,Projecten!A$4:W$2618,23,FALSE),"niet bekend")))</f>
        <v>5256.98</v>
      </c>
      <c r="AH1417" s="1026">
        <f>IF(A1417="","",(IFERROR(VLOOKUP(A1417,Projecten!A$4:W$2618,12,FALSE),"niet bekend")))</f>
        <v>5256.98</v>
      </c>
      <c r="AI1417" s="1026">
        <f t="shared" si="147"/>
        <v>0</v>
      </c>
    </row>
    <row r="1418" spans="1:35" x14ac:dyDescent="0.2">
      <c r="A1418" s="117">
        <v>2016581</v>
      </c>
      <c r="B1418" s="1189">
        <v>120946</v>
      </c>
      <c r="C1418" s="118" t="s">
        <v>2105</v>
      </c>
      <c r="D1418" s="119" t="s">
        <v>68</v>
      </c>
      <c r="E1418" s="1002">
        <v>1</v>
      </c>
      <c r="F1418" s="738">
        <v>11</v>
      </c>
      <c r="G1418" s="738">
        <v>4</v>
      </c>
      <c r="H1418" s="738">
        <v>12</v>
      </c>
      <c r="I1418" s="808">
        <v>42682</v>
      </c>
      <c r="J1418" s="808">
        <v>42674</v>
      </c>
      <c r="K1418" s="808" t="s">
        <v>1737</v>
      </c>
      <c r="L1418" s="808" t="s">
        <v>89</v>
      </c>
      <c r="M1418" s="75" t="s">
        <v>89</v>
      </c>
      <c r="N1418" s="75" t="s">
        <v>89</v>
      </c>
      <c r="O1418" s="75" t="s">
        <v>89</v>
      </c>
      <c r="P1418" s="75" t="s">
        <v>89</v>
      </c>
      <c r="Q1418" s="160"/>
      <c r="R1418" s="23">
        <v>42695</v>
      </c>
      <c r="S1418" s="289">
        <v>48</v>
      </c>
      <c r="U1418" s="6" t="s">
        <v>278</v>
      </c>
      <c r="V1418" s="5" t="s">
        <v>2391</v>
      </c>
      <c r="W1418" s="497">
        <v>45</v>
      </c>
      <c r="X1418" s="6"/>
      <c r="Y1418" s="6"/>
      <c r="Z1418" s="902">
        <v>42647</v>
      </c>
      <c r="AB1418" s="894"/>
      <c r="AC1418" s="894"/>
      <c r="AD1418" s="894"/>
      <c r="AE1418" s="965">
        <f>IF(A1418="","",(IFERROR(VLOOKUP(A1418,Projecten!A$4:W$2618,5,FALSE),"niet bekend")))</f>
        <v>1</v>
      </c>
      <c r="AF1418" s="973">
        <f t="shared" si="146"/>
        <v>10578.33</v>
      </c>
      <c r="AG1418" s="1028">
        <f>IF(A1418="","",(IFERROR(VLOOKUP(A1418,Projecten!A$4:W$2618,23,FALSE),"niet bekend")))</f>
        <v>10578.33</v>
      </c>
      <c r="AH1418" s="1026">
        <f>IF(A1418="","",(IFERROR(VLOOKUP(A1418,Projecten!A$4:W$2618,12,FALSE),"niet bekend")))</f>
        <v>10578.33</v>
      </c>
      <c r="AI1418" s="1026">
        <f t="shared" si="147"/>
        <v>0</v>
      </c>
    </row>
    <row r="1419" spans="1:35" s="150" customFormat="1" x14ac:dyDescent="0.2">
      <c r="A1419" s="93" t="s">
        <v>2009</v>
      </c>
      <c r="B1419" s="1189">
        <v>120946</v>
      </c>
      <c r="C1419" s="404" t="s">
        <v>2104</v>
      </c>
      <c r="D1419" s="405" t="s">
        <v>68</v>
      </c>
      <c r="E1419" s="1967">
        <v>1</v>
      </c>
      <c r="F1419" s="94">
        <v>11</v>
      </c>
      <c r="G1419" s="94">
        <v>4</v>
      </c>
      <c r="H1419" s="94">
        <v>12</v>
      </c>
      <c r="I1419" s="810">
        <v>42664</v>
      </c>
      <c r="J1419" s="810">
        <v>42662</v>
      </c>
      <c r="K1419" s="75" t="s">
        <v>1737</v>
      </c>
      <c r="L1419" s="74" t="s">
        <v>166</v>
      </c>
      <c r="M1419" s="75" t="s">
        <v>89</v>
      </c>
      <c r="N1419" s="75" t="s">
        <v>89</v>
      </c>
      <c r="O1419" s="75" t="s">
        <v>89</v>
      </c>
      <c r="P1419" s="75" t="s">
        <v>89</v>
      </c>
      <c r="Q1419" s="160"/>
      <c r="R1419" s="96">
        <v>42683</v>
      </c>
      <c r="S1419" s="96">
        <v>44</v>
      </c>
      <c r="T1419" s="175"/>
      <c r="U1419" s="99" t="s">
        <v>278</v>
      </c>
      <c r="V1419" s="778" t="s">
        <v>2032</v>
      </c>
      <c r="W1419" s="612">
        <v>45</v>
      </c>
      <c r="X1419" s="99"/>
      <c r="Y1419" s="99"/>
      <c r="Z1419" s="871">
        <v>42647</v>
      </c>
      <c r="AB1419" s="895"/>
      <c r="AC1419" s="895"/>
      <c r="AD1419" s="895"/>
      <c r="AE1419" s="765">
        <f>IF(A1419="","",(IFERROR(VLOOKUP(A1419,Projecten!A$4:W$2618,5,FALSE),"niet bekend")))</f>
        <v>1</v>
      </c>
      <c r="AF1419" s="972">
        <f t="shared" si="146"/>
        <v>10578.33</v>
      </c>
      <c r="AG1419" s="1028">
        <f>IF(A1419="","",(IFERROR(VLOOKUP(A1419,Projecten!A$4:W$2618,23,FALSE),"niet bekend")))</f>
        <v>10578.33</v>
      </c>
      <c r="AH1419" s="1028">
        <f>IF(A1419="","",(IFERROR(VLOOKUP(A1419,Projecten!A$4:W$2618,12,FALSE),"niet bekend")))</f>
        <v>10578.33</v>
      </c>
      <c r="AI1419" s="1028">
        <f t="shared" si="147"/>
        <v>0</v>
      </c>
    </row>
    <row r="1420" spans="1:35" x14ac:dyDescent="0.2">
      <c r="A1420" s="117">
        <v>2016602</v>
      </c>
      <c r="B1420" s="1189">
        <v>120970</v>
      </c>
      <c r="C1420" s="117">
        <v>519116</v>
      </c>
      <c r="D1420" s="448" t="s">
        <v>68</v>
      </c>
      <c r="E1420" s="1002">
        <v>1</v>
      </c>
      <c r="F1420" s="448">
        <v>7</v>
      </c>
      <c r="G1420" s="448">
        <v>5</v>
      </c>
      <c r="H1420" s="448">
        <v>3</v>
      </c>
      <c r="I1420" s="899">
        <v>42678</v>
      </c>
      <c r="J1420" s="808" t="s">
        <v>1737</v>
      </c>
      <c r="K1420" s="808" t="s">
        <v>1737</v>
      </c>
      <c r="L1420" s="808" t="s">
        <v>1737</v>
      </c>
      <c r="M1420" s="808" t="s">
        <v>89</v>
      </c>
      <c r="N1420" s="808" t="s">
        <v>89</v>
      </c>
      <c r="O1420" s="75" t="s">
        <v>89</v>
      </c>
      <c r="P1420" s="75" t="s">
        <v>89</v>
      </c>
      <c r="Q1420" s="160"/>
      <c r="R1420" s="23">
        <v>42698</v>
      </c>
      <c r="S1420" s="23">
        <v>46</v>
      </c>
      <c r="U1420" s="6" t="s">
        <v>278</v>
      </c>
      <c r="W1420" s="497">
        <v>15</v>
      </c>
      <c r="X1420" s="6"/>
      <c r="Y1420" s="6"/>
      <c r="Z1420" s="902">
        <v>42656</v>
      </c>
      <c r="AB1420" s="894"/>
      <c r="AC1420" s="894"/>
      <c r="AD1420" s="894"/>
      <c r="AE1420" s="965">
        <f>IF(A1420="","",(IFERROR(VLOOKUP(A1420,Projecten!A$4:W$2618,5,FALSE),"niet bekend")))</f>
        <v>1</v>
      </c>
      <c r="AF1420" s="973">
        <f t="shared" si="146"/>
        <v>2288.16</v>
      </c>
      <c r="AG1420" s="1028">
        <f>IF(A1420="","",(IFERROR(VLOOKUP(A1420,Projecten!A$4:W$2618,23,FALSE),"niet bekend")))</f>
        <v>2288.16</v>
      </c>
      <c r="AH1420" s="1026">
        <f>IF(A1420="","",(IFERROR(VLOOKUP(A1420,Projecten!A$4:W$2618,12,FALSE),"niet bekend")))</f>
        <v>2288.16</v>
      </c>
      <c r="AI1420" s="1026">
        <f t="shared" si="147"/>
        <v>0</v>
      </c>
    </row>
    <row r="1421" spans="1:35" x14ac:dyDescent="0.2">
      <c r="A1421" s="117">
        <v>2016603</v>
      </c>
      <c r="B1421" s="1189">
        <v>120970</v>
      </c>
      <c r="C1421" s="117">
        <v>611116</v>
      </c>
      <c r="D1421" s="448" t="s">
        <v>68</v>
      </c>
      <c r="E1421" s="1002">
        <v>1</v>
      </c>
      <c r="F1421" s="448">
        <v>8</v>
      </c>
      <c r="G1421" s="448">
        <v>5</v>
      </c>
      <c r="H1421" s="448">
        <v>3</v>
      </c>
      <c r="I1421" s="808">
        <v>42678</v>
      </c>
      <c r="J1421" s="808" t="s">
        <v>1737</v>
      </c>
      <c r="K1421" s="808" t="s">
        <v>1737</v>
      </c>
      <c r="L1421" s="808" t="s">
        <v>1737</v>
      </c>
      <c r="M1421" s="75" t="s">
        <v>89</v>
      </c>
      <c r="N1421" s="75" t="s">
        <v>89</v>
      </c>
      <c r="O1421" s="75" t="s">
        <v>89</v>
      </c>
      <c r="P1421" s="75" t="s">
        <v>89</v>
      </c>
      <c r="Q1421" s="160"/>
      <c r="R1421" s="23">
        <v>42699</v>
      </c>
      <c r="S1421" s="23">
        <v>46</v>
      </c>
      <c r="U1421" s="6" t="s">
        <v>278</v>
      </c>
      <c r="W1421" s="497">
        <v>15</v>
      </c>
      <c r="X1421" s="6"/>
      <c r="Y1421" s="6"/>
      <c r="Z1421" s="902">
        <v>42656</v>
      </c>
      <c r="AB1421" s="894"/>
      <c r="AC1421" s="894"/>
      <c r="AD1421" s="894"/>
      <c r="AE1421" s="965">
        <f>IF(A1421="","",(IFERROR(VLOOKUP(A1421,Projecten!A$4:W$2618,5,FALSE),"niet bekend")))</f>
        <v>1</v>
      </c>
      <c r="AF1421" s="973">
        <f t="shared" si="146"/>
        <v>2165.94</v>
      </c>
      <c r="AG1421" s="1028">
        <f>IF(A1421="","",(IFERROR(VLOOKUP(A1421,Projecten!A$4:W$2618,23,FALSE),"niet bekend")))</f>
        <v>2165.94</v>
      </c>
      <c r="AH1421" s="1026">
        <f>IF(A1421="","",(IFERROR(VLOOKUP(A1421,Projecten!A$4:W$2618,12,FALSE),"niet bekend")))</f>
        <v>2165.94</v>
      </c>
      <c r="AI1421" s="1026">
        <f t="shared" si="147"/>
        <v>0</v>
      </c>
    </row>
    <row r="1422" spans="1:35" x14ac:dyDescent="0.2">
      <c r="A1422" s="117">
        <v>2016606</v>
      </c>
      <c r="B1422" s="1189">
        <v>120970</v>
      </c>
      <c r="C1422" s="117" t="s">
        <v>2107</v>
      </c>
      <c r="D1422" s="448" t="s">
        <v>68</v>
      </c>
      <c r="E1422" s="1002">
        <v>0</v>
      </c>
      <c r="F1422" s="448">
        <v>2</v>
      </c>
      <c r="G1422" s="448">
        <v>1</v>
      </c>
      <c r="H1422" s="448">
        <v>1</v>
      </c>
      <c r="I1422" s="808">
        <v>42678</v>
      </c>
      <c r="J1422" s="808" t="s">
        <v>1737</v>
      </c>
      <c r="K1422" s="808" t="s">
        <v>1737</v>
      </c>
      <c r="L1422" s="808" t="s">
        <v>1737</v>
      </c>
      <c r="M1422" s="75" t="s">
        <v>89</v>
      </c>
      <c r="N1422" s="75" t="s">
        <v>89</v>
      </c>
      <c r="O1422" s="75" t="s">
        <v>89</v>
      </c>
      <c r="P1422" s="75" t="s">
        <v>89</v>
      </c>
      <c r="Q1422" s="160" t="s">
        <v>1305</v>
      </c>
      <c r="R1422" s="23">
        <v>42692</v>
      </c>
      <c r="S1422" s="23">
        <v>46</v>
      </c>
      <c r="U1422" s="6" t="s">
        <v>278</v>
      </c>
      <c r="W1422" s="497">
        <v>5</v>
      </c>
      <c r="X1422" s="6"/>
      <c r="Y1422" s="6"/>
      <c r="Z1422" s="902">
        <v>42660</v>
      </c>
      <c r="AB1422" s="894"/>
      <c r="AC1422" s="894"/>
      <c r="AD1422" s="894"/>
      <c r="AE1422" s="965">
        <f>IF(A1422="","",(IFERROR(VLOOKUP(A1422,Projecten!A$4:W$2618,5,FALSE),"niet bekend")))</f>
        <v>1</v>
      </c>
      <c r="AF1422" s="973">
        <f t="shared" si="146"/>
        <v>568.96</v>
      </c>
      <c r="AG1422" s="1028">
        <f>IF(A1422="","",(IFERROR(VLOOKUP(A1422,Projecten!A$4:W$2618,23,FALSE),"niet bekend")))</f>
        <v>568.96</v>
      </c>
      <c r="AH1422" s="1026">
        <f>IF(A1422="","",(IFERROR(VLOOKUP(A1422,Projecten!A$4:W$2618,12,FALSE),"niet bekend")))</f>
        <v>568.96</v>
      </c>
      <c r="AI1422" s="1026">
        <f t="shared" si="147"/>
        <v>0</v>
      </c>
    </row>
    <row r="1423" spans="1:35" s="150" customFormat="1" x14ac:dyDescent="0.2">
      <c r="A1423" s="117">
        <v>2016600</v>
      </c>
      <c r="B1423" s="1189">
        <v>102969</v>
      </c>
      <c r="C1423" s="117">
        <v>527816</v>
      </c>
      <c r="D1423" s="448" t="s">
        <v>68</v>
      </c>
      <c r="E1423" s="1002">
        <v>1</v>
      </c>
      <c r="F1423" s="448">
        <v>10</v>
      </c>
      <c r="G1423" s="448">
        <v>5</v>
      </c>
      <c r="H1423" s="448">
        <v>3</v>
      </c>
      <c r="I1423" s="899">
        <v>42678</v>
      </c>
      <c r="J1423" s="808" t="s">
        <v>1737</v>
      </c>
      <c r="K1423" s="808" t="s">
        <v>1737</v>
      </c>
      <c r="L1423" s="808" t="s">
        <v>1737</v>
      </c>
      <c r="M1423" s="75" t="s">
        <v>89</v>
      </c>
      <c r="N1423" s="75" t="s">
        <v>89</v>
      </c>
      <c r="O1423" s="75" t="s">
        <v>89</v>
      </c>
      <c r="P1423" s="75" t="s">
        <v>89</v>
      </c>
      <c r="Q1423" s="160"/>
      <c r="R1423" s="96">
        <v>42697</v>
      </c>
      <c r="S1423" s="96">
        <v>46</v>
      </c>
      <c r="T1423" s="175"/>
      <c r="U1423" s="99" t="s">
        <v>278</v>
      </c>
      <c r="V1423" s="99"/>
      <c r="W1423" s="612">
        <v>19</v>
      </c>
      <c r="X1423" s="99"/>
      <c r="Y1423" s="99"/>
      <c r="Z1423" s="871">
        <v>42656</v>
      </c>
      <c r="AB1423" s="897"/>
      <c r="AC1423" s="897"/>
      <c r="AD1423" s="897"/>
      <c r="AE1423" s="982">
        <f>IF(A1423="","",(IFERROR(VLOOKUP(A1423,Projecten!A$4:W$2618,5,FALSE),"niet bekend")))</f>
        <v>1</v>
      </c>
      <c r="AF1423" s="972">
        <f t="shared" si="146"/>
        <v>3027.6</v>
      </c>
      <c r="AG1423" s="1028">
        <f>IF(A1423="","",(IFERROR(VLOOKUP(A1423,Projecten!A$4:W$2618,23,FALSE),"niet bekend")))</f>
        <v>3027.6</v>
      </c>
      <c r="AH1423" s="1028">
        <f>IF(A1423="","",(IFERROR(VLOOKUP(A1423,Projecten!A$4:W$2618,12,FALSE),"niet bekend")))</f>
        <v>3027.6</v>
      </c>
      <c r="AI1423" s="1028">
        <f t="shared" si="147"/>
        <v>0</v>
      </c>
    </row>
    <row r="1424" spans="1:35" x14ac:dyDescent="0.2">
      <c r="A1424" s="117">
        <v>2016601</v>
      </c>
      <c r="B1424" s="1189">
        <v>120969</v>
      </c>
      <c r="C1424" s="117">
        <v>607016</v>
      </c>
      <c r="D1424" s="448" t="s">
        <v>68</v>
      </c>
      <c r="E1424" s="1002">
        <v>1</v>
      </c>
      <c r="F1424" s="448">
        <v>13</v>
      </c>
      <c r="G1424" s="448">
        <v>5</v>
      </c>
      <c r="H1424" s="448">
        <v>4</v>
      </c>
      <c r="I1424" s="899">
        <v>42678</v>
      </c>
      <c r="J1424" s="808">
        <v>42676</v>
      </c>
      <c r="K1424" s="808" t="s">
        <v>1737</v>
      </c>
      <c r="L1424" s="808" t="s">
        <v>1737</v>
      </c>
      <c r="M1424" s="808" t="s">
        <v>89</v>
      </c>
      <c r="N1424" s="808" t="s">
        <v>89</v>
      </c>
      <c r="O1424" s="75" t="s">
        <v>89</v>
      </c>
      <c r="P1424" s="75" t="s">
        <v>89</v>
      </c>
      <c r="Q1424" s="160"/>
      <c r="R1424" s="23">
        <v>42697</v>
      </c>
      <c r="S1424" s="23">
        <v>46</v>
      </c>
      <c r="U1424" s="6" t="s">
        <v>278</v>
      </c>
      <c r="V1424" s="6" t="s">
        <v>2091</v>
      </c>
      <c r="W1424" s="497">
        <v>39</v>
      </c>
      <c r="X1424" s="6"/>
      <c r="Y1424" s="6"/>
      <c r="Z1424" s="902">
        <v>42656</v>
      </c>
      <c r="AB1424" s="894"/>
      <c r="AC1424" s="894"/>
      <c r="AD1424" s="894"/>
      <c r="AE1424" s="965">
        <f>IF(A1424="","",(IFERROR(VLOOKUP(A1424,Projecten!A$4:W$2618,5,FALSE),"niet bekend")))</f>
        <v>1</v>
      </c>
      <c r="AF1424" s="973">
        <f t="shared" si="146"/>
        <v>6334.08</v>
      </c>
      <c r="AG1424" s="1028">
        <f>IF(A1424="","",(IFERROR(VLOOKUP(A1424,Projecten!A$4:W$2618,23,FALSE),"niet bekend")))</f>
        <v>6334.08</v>
      </c>
      <c r="AH1424" s="1026">
        <f>IF(A1424="","",(IFERROR(VLOOKUP(A1424,Projecten!A$4:W$2618,12,FALSE),"niet bekend")))</f>
        <v>6334.08</v>
      </c>
      <c r="AI1424" s="1026">
        <f t="shared" si="147"/>
        <v>0</v>
      </c>
    </row>
    <row r="1425" spans="1:35" s="38" customFormat="1" x14ac:dyDescent="0.2">
      <c r="A1425" s="826"/>
      <c r="B1425" s="1491"/>
      <c r="C1425" s="31"/>
      <c r="D1425" s="31"/>
      <c r="E1425" s="32"/>
      <c r="F1425" s="31"/>
      <c r="G1425" s="31"/>
      <c r="H1425" s="31"/>
      <c r="I1425" s="811"/>
      <c r="J1425" s="811"/>
      <c r="K1425" s="32"/>
      <c r="L1425" s="32"/>
      <c r="M1425" s="32"/>
      <c r="N1425" s="32"/>
      <c r="O1425" s="32"/>
      <c r="P1425" s="32"/>
      <c r="Q1425" s="527"/>
      <c r="R1425" s="33"/>
      <c r="S1425" s="1198"/>
      <c r="T1425" s="176"/>
      <c r="U1425" s="35"/>
      <c r="V1425" s="35"/>
      <c r="W1425" s="35"/>
      <c r="X1425" s="83"/>
      <c r="Y1425" s="84"/>
      <c r="Z1425" s="36"/>
      <c r="AB1425" s="896"/>
      <c r="AF1425" s="1036"/>
      <c r="AG1425" s="1030"/>
      <c r="AH1425" s="1030"/>
      <c r="AI1425" s="1030"/>
    </row>
    <row r="1426" spans="1:35" s="957" customFormat="1" x14ac:dyDescent="0.2">
      <c r="A1426" s="1006"/>
      <c r="B1426" s="1489"/>
      <c r="C1426" s="1008">
        <f>SUM(F1426:H1426)</f>
        <v>327</v>
      </c>
      <c r="D1426" s="1009"/>
      <c r="E1426" s="1010">
        <f>SUM(E1427:E1455)</f>
        <v>21</v>
      </c>
      <c r="F1426" s="1009">
        <f>SUM(F1427:F1455)</f>
        <v>162</v>
      </c>
      <c r="G1426" s="1009">
        <f>SUM(G1427:G1455)</f>
        <v>102</v>
      </c>
      <c r="H1426" s="1009">
        <f>SUM(H1427:H1455)</f>
        <v>63</v>
      </c>
      <c r="I1426" s="1011"/>
      <c r="J1426" s="1011"/>
      <c r="K1426" s="1010"/>
      <c r="L1426" s="1010"/>
      <c r="M1426" s="1010"/>
      <c r="N1426" s="1010"/>
      <c r="O1426" s="1010"/>
      <c r="P1426" s="1010"/>
      <c r="Q1426" s="1012">
        <v>46</v>
      </c>
      <c r="R1426" s="1043"/>
      <c r="S1426" s="1199"/>
      <c r="T1426" s="1013"/>
      <c r="U1426" s="1014"/>
      <c r="V1426" s="1015">
        <f>SUM(W1426:W1455)</f>
        <v>412.5</v>
      </c>
      <c r="W1426" s="960"/>
      <c r="X1426" s="960">
        <v>376.5</v>
      </c>
      <c r="Y1426" s="961">
        <f>V1426-X1426</f>
        <v>36</v>
      </c>
      <c r="Z1426" s="956"/>
      <c r="AA1426" s="964" t="s">
        <v>1332</v>
      </c>
      <c r="AB1426" s="964" t="s">
        <v>1269</v>
      </c>
      <c r="AC1426" s="964" t="s">
        <v>1333</v>
      </c>
      <c r="AD1426" s="958" t="s">
        <v>2589</v>
      </c>
      <c r="AE1426" s="1023" t="str">
        <f>IF(A1426="","",(IFERROR(VLOOKUP(A1426,Projecten!A$4:W$2618,5,FALSE),"niet bekend")))</f>
        <v/>
      </c>
      <c r="AF1426" s="1037">
        <f>SUM(AF1427:AF1453)</f>
        <v>48716.259999999995</v>
      </c>
      <c r="AG1426" s="1027">
        <f>SUM(AG1427:AG1449)</f>
        <v>40567.819999999992</v>
      </c>
      <c r="AH1426" s="1027">
        <f>SUM(AH1427:AH1449)</f>
        <v>40567.819999999992</v>
      </c>
      <c r="AI1426" s="1027">
        <f>IF(AF1426="","",(AH1426-AF1426))</f>
        <v>-8148.4400000000023</v>
      </c>
    </row>
    <row r="1427" spans="1:35" s="150" customFormat="1" x14ac:dyDescent="0.2">
      <c r="A1427" s="448"/>
      <c r="B1427" s="1189"/>
      <c r="C1427" s="99"/>
      <c r="D1427" s="448"/>
      <c r="E1427" s="1002"/>
      <c r="F1427" s="448"/>
      <c r="G1427" s="448"/>
      <c r="H1427" s="448"/>
      <c r="I1427" s="810"/>
      <c r="J1427" s="810"/>
      <c r="K1427" s="74"/>
      <c r="L1427" s="74"/>
      <c r="M1427" s="74"/>
      <c r="N1427" s="74"/>
      <c r="O1427" s="74"/>
      <c r="P1427" s="74"/>
      <c r="Q1427" s="160" t="s">
        <v>1694</v>
      </c>
      <c r="R1427" s="96"/>
      <c r="S1427" s="96"/>
      <c r="T1427" s="175"/>
      <c r="U1427" s="99"/>
      <c r="V1427" s="263"/>
      <c r="W1427" s="97"/>
      <c r="X1427" s="99"/>
      <c r="Y1427" s="99"/>
      <c r="Z1427" s="160"/>
      <c r="AA1427" s="150">
        <v>432.75</v>
      </c>
      <c r="AB1427" s="1138">
        <v>170.25</v>
      </c>
      <c r="AC1427" s="1138">
        <f>AA1427-AB1427</f>
        <v>262.5</v>
      </c>
      <c r="AD1427" s="1138">
        <v>57</v>
      </c>
      <c r="AE1427" s="982" t="str">
        <f>IF(A1427="","",(IFERROR(VLOOKUP(A1427,Projecten!A$4:W$2618,5,FALSE),"niet bekend")))</f>
        <v/>
      </c>
      <c r="AF1427" s="994"/>
      <c r="AG1427" s="1028"/>
      <c r="AH1427" s="1028"/>
      <c r="AI1427" s="1028"/>
    </row>
    <row r="1428" spans="1:35" s="150" customFormat="1" x14ac:dyDescent="0.2">
      <c r="A1428" s="448"/>
      <c r="B1428" s="1189"/>
      <c r="C1428" s="99"/>
      <c r="D1428" s="448"/>
      <c r="E1428" s="1002"/>
      <c r="F1428" s="448"/>
      <c r="G1428" s="448"/>
      <c r="H1428" s="448"/>
      <c r="I1428" s="810"/>
      <c r="J1428" s="810"/>
      <c r="K1428" s="74"/>
      <c r="L1428" s="74"/>
      <c r="M1428" s="74"/>
      <c r="N1428" s="74"/>
      <c r="O1428" s="74"/>
      <c r="P1428" s="74"/>
      <c r="Q1428" s="160"/>
      <c r="R1428" s="96"/>
      <c r="S1428" s="96"/>
      <c r="T1428" s="175"/>
      <c r="U1428" s="99"/>
      <c r="V1428" s="263"/>
      <c r="W1428" s="97"/>
      <c r="X1428" s="99"/>
      <c r="Y1428" s="99"/>
      <c r="Z1428" s="160"/>
      <c r="AB1428" s="897"/>
      <c r="AC1428" s="897"/>
      <c r="AD1428" s="897"/>
      <c r="AE1428" s="982"/>
      <c r="AF1428" s="994"/>
      <c r="AG1428" s="1028"/>
      <c r="AH1428" s="1028"/>
      <c r="AI1428" s="1028"/>
    </row>
    <row r="1429" spans="1:35" s="150" customFormat="1" x14ac:dyDescent="0.2">
      <c r="A1429" s="448"/>
      <c r="B1429" s="1189"/>
      <c r="C1429" s="801" t="s">
        <v>2508</v>
      </c>
      <c r="D1429" s="1097"/>
      <c r="E1429" s="2009"/>
      <c r="F1429" s="1097"/>
      <c r="G1429" s="1097"/>
      <c r="H1429" s="1097"/>
      <c r="I1429" s="1098"/>
      <c r="J1429" s="1098"/>
      <c r="K1429" s="549"/>
      <c r="L1429" s="549"/>
      <c r="M1429" s="549"/>
      <c r="N1429" s="549"/>
      <c r="O1429" s="549"/>
      <c r="P1429" s="549"/>
      <c r="Q1429" s="1099"/>
      <c r="R1429" s="96"/>
      <c r="S1429" s="1100"/>
      <c r="T1429" s="1101"/>
      <c r="U1429" s="801"/>
      <c r="V1429" s="1102"/>
      <c r="W1429" s="1103">
        <v>38</v>
      </c>
      <c r="X1429" s="99"/>
      <c r="Y1429" s="99"/>
      <c r="Z1429" s="160"/>
      <c r="AB1429" s="897"/>
      <c r="AC1429" s="897"/>
      <c r="AD1429" s="897"/>
      <c r="AE1429" s="982"/>
      <c r="AF1429" s="994"/>
      <c r="AG1429" s="1028"/>
      <c r="AI1429" s="1028"/>
    </row>
    <row r="1430" spans="1:35" s="150" customFormat="1" x14ac:dyDescent="0.2">
      <c r="A1430" s="448"/>
      <c r="B1430" s="1189"/>
      <c r="C1430" s="801" t="s">
        <v>2570</v>
      </c>
      <c r="D1430" s="1097"/>
      <c r="E1430" s="2009"/>
      <c r="F1430" s="1097"/>
      <c r="G1430" s="1097"/>
      <c r="H1430" s="1097"/>
      <c r="I1430" s="1098"/>
      <c r="J1430" s="1098"/>
      <c r="K1430" s="549"/>
      <c r="L1430" s="549"/>
      <c r="M1430" s="549"/>
      <c r="N1430" s="549"/>
      <c r="O1430" s="549"/>
      <c r="P1430" s="549"/>
      <c r="Q1430" s="1099"/>
      <c r="R1430" s="96"/>
      <c r="S1430" s="1100"/>
      <c r="T1430" s="1101"/>
      <c r="U1430" s="801"/>
      <c r="V1430" s="1102"/>
      <c r="W1430" s="1103">
        <v>8.25</v>
      </c>
      <c r="X1430" s="99"/>
      <c r="Y1430" s="99"/>
      <c r="Z1430" s="160"/>
      <c r="AB1430" s="897"/>
      <c r="AC1430" s="897"/>
      <c r="AD1430" s="897"/>
      <c r="AE1430" s="982"/>
      <c r="AF1430" s="994"/>
      <c r="AG1430" s="1028"/>
      <c r="AH1430" s="1028"/>
      <c r="AI1430" s="1028"/>
    </row>
    <row r="1431" spans="1:35" s="150" customFormat="1" x14ac:dyDescent="0.2">
      <c r="A1431" s="448"/>
      <c r="B1431" s="1189"/>
      <c r="C1431" s="99"/>
      <c r="D1431" s="448"/>
      <c r="E1431" s="1002"/>
      <c r="F1431" s="448"/>
      <c r="G1431" s="448"/>
      <c r="H1431" s="448"/>
      <c r="I1431" s="810"/>
      <c r="J1431" s="810"/>
      <c r="K1431" s="74"/>
      <c r="L1431" s="74"/>
      <c r="M1431" s="74"/>
      <c r="N1431" s="74"/>
      <c r="O1431" s="74"/>
      <c r="P1431" s="74"/>
      <c r="Q1431" s="160"/>
      <c r="R1431" s="96"/>
      <c r="S1431" s="96"/>
      <c r="T1431" s="175"/>
      <c r="U1431" s="99"/>
      <c r="V1431" s="263"/>
      <c r="W1431" s="97"/>
      <c r="X1431" s="99"/>
      <c r="Y1431" s="99"/>
      <c r="Z1431" s="160"/>
      <c r="AB1431" s="897"/>
      <c r="AC1431" s="897"/>
      <c r="AD1431" s="897"/>
      <c r="AE1431" s="982"/>
      <c r="AF1431" s="994"/>
      <c r="AG1431" s="1028"/>
      <c r="AH1431" s="1028"/>
      <c r="AI1431" s="1028"/>
    </row>
    <row r="1432" spans="1:35" s="150" customFormat="1" x14ac:dyDescent="0.2">
      <c r="A1432" s="448"/>
      <c r="B1432" s="1189"/>
      <c r="C1432" s="646" t="s">
        <v>2571</v>
      </c>
      <c r="D1432" s="448"/>
      <c r="E1432" s="1002"/>
      <c r="F1432" s="448"/>
      <c r="G1432" s="448"/>
      <c r="H1432" s="448"/>
      <c r="I1432" s="810"/>
      <c r="J1432" s="810"/>
      <c r="K1432" s="74"/>
      <c r="L1432" s="74"/>
      <c r="M1432" s="74"/>
      <c r="N1432" s="74"/>
      <c r="O1432" s="74"/>
      <c r="P1432" s="74"/>
      <c r="Q1432" s="160"/>
      <c r="R1432" s="96"/>
      <c r="S1432" s="96"/>
      <c r="T1432" s="175"/>
      <c r="U1432" s="99"/>
      <c r="V1432" s="263"/>
      <c r="W1432" s="465">
        <v>2.5</v>
      </c>
      <c r="X1432" s="99"/>
      <c r="Y1432" s="99"/>
      <c r="Z1432" s="160"/>
      <c r="AB1432" s="897"/>
      <c r="AC1432" s="897"/>
      <c r="AD1432" s="897"/>
      <c r="AE1432" s="982"/>
      <c r="AF1432" s="994"/>
      <c r="AG1432" s="1028"/>
      <c r="AH1432" s="1028"/>
      <c r="AI1432" s="1028"/>
    </row>
    <row r="1433" spans="1:35" s="150" customFormat="1" x14ac:dyDescent="0.2">
      <c r="A1433" s="822"/>
      <c r="B1433" s="1189"/>
      <c r="C1433" s="1108" t="s">
        <v>2572</v>
      </c>
      <c r="D1433" s="824"/>
      <c r="E1433" s="1003"/>
      <c r="F1433" s="825"/>
      <c r="G1433" s="825"/>
      <c r="H1433" s="825"/>
      <c r="I1433" s="808"/>
      <c r="J1433" s="808"/>
      <c r="K1433" s="808"/>
      <c r="L1433" s="808"/>
      <c r="M1433" s="75"/>
      <c r="N1433" s="75"/>
      <c r="O1433" s="75"/>
      <c r="P1433" s="75"/>
      <c r="Q1433" s="160"/>
      <c r="R1433" s="96"/>
      <c r="S1433" s="96"/>
      <c r="T1433" s="175"/>
      <c r="U1433" s="99"/>
      <c r="V1433" s="99"/>
      <c r="W1433" s="465">
        <v>20</v>
      </c>
      <c r="X1433" s="99"/>
      <c r="Y1433" s="164"/>
      <c r="Z1433" s="871"/>
      <c r="AB1433" s="895"/>
      <c r="AC1433" s="895"/>
      <c r="AD1433" s="895"/>
      <c r="AE1433" s="765" t="str">
        <f>IF(A1433="","",(IFERROR(VLOOKUP(A1433,Projecten!A$4:W$2618,5,FALSE),"niet bekend")))</f>
        <v/>
      </c>
      <c r="AF1433" s="994"/>
      <c r="AG1433" s="1028"/>
      <c r="AH1433" s="1028"/>
      <c r="AI1433" s="1028"/>
    </row>
    <row r="1434" spans="1:35" s="150" customFormat="1" x14ac:dyDescent="0.2">
      <c r="A1434" s="822"/>
      <c r="B1434" s="1189"/>
      <c r="C1434" s="1108" t="s">
        <v>2573</v>
      </c>
      <c r="D1434" s="824"/>
      <c r="E1434" s="1003"/>
      <c r="F1434" s="825"/>
      <c r="G1434" s="825"/>
      <c r="H1434" s="825"/>
      <c r="I1434" s="808"/>
      <c r="J1434" s="808"/>
      <c r="K1434" s="808"/>
      <c r="L1434" s="808"/>
      <c r="M1434" s="75"/>
      <c r="N1434" s="75"/>
      <c r="O1434" s="75"/>
      <c r="P1434" s="75"/>
      <c r="Q1434" s="160"/>
      <c r="R1434" s="96"/>
      <c r="S1434" s="96"/>
      <c r="T1434" s="175"/>
      <c r="U1434" s="99"/>
      <c r="V1434" s="99"/>
      <c r="W1434" s="465">
        <v>6</v>
      </c>
      <c r="X1434" s="99"/>
      <c r="Y1434" s="164"/>
      <c r="Z1434" s="871"/>
      <c r="AB1434" s="895"/>
      <c r="AC1434" s="895"/>
      <c r="AD1434" s="895"/>
      <c r="AE1434" s="765"/>
      <c r="AF1434" s="994"/>
      <c r="AG1434" s="1028"/>
      <c r="AH1434" s="1028"/>
      <c r="AI1434" s="1028"/>
    </row>
    <row r="1435" spans="1:35" s="150" customFormat="1" x14ac:dyDescent="0.2">
      <c r="A1435" s="822"/>
      <c r="B1435" s="1189"/>
      <c r="C1435" s="823"/>
      <c r="D1435" s="824"/>
      <c r="E1435" s="1003"/>
      <c r="F1435" s="825"/>
      <c r="G1435" s="825"/>
      <c r="H1435" s="825"/>
      <c r="I1435" s="808"/>
      <c r="J1435" s="808"/>
      <c r="K1435" s="808"/>
      <c r="L1435" s="808"/>
      <c r="M1435" s="75"/>
      <c r="N1435" s="75"/>
      <c r="O1435" s="75"/>
      <c r="P1435" s="75"/>
      <c r="Q1435" s="160"/>
      <c r="R1435" s="96"/>
      <c r="S1435" s="96"/>
      <c r="T1435" s="175"/>
      <c r="U1435" s="99"/>
      <c r="V1435" s="99"/>
      <c r="W1435" s="97"/>
      <c r="X1435" s="99"/>
      <c r="Y1435" s="164"/>
      <c r="Z1435" s="871"/>
      <c r="AB1435" s="895"/>
      <c r="AC1435" s="895"/>
      <c r="AD1435" s="895"/>
      <c r="AE1435" s="765" t="str">
        <f>IF(A1435="","",(IFERROR(VLOOKUP(A1435,Projecten!A$4:W$2618,5,FALSE),"niet bekend")))</f>
        <v/>
      </c>
      <c r="AF1435" s="994"/>
      <c r="AG1435" s="1028"/>
      <c r="AH1435" s="1028"/>
      <c r="AI1435" s="1028"/>
    </row>
    <row r="1436" spans="1:35" s="150" customFormat="1" x14ac:dyDescent="0.2">
      <c r="A1436" s="822">
        <v>2016595</v>
      </c>
      <c r="B1436" s="1189">
        <v>120966</v>
      </c>
      <c r="C1436" s="118" t="s">
        <v>2060</v>
      </c>
      <c r="D1436" s="824" t="s">
        <v>451</v>
      </c>
      <c r="E1436" s="1003">
        <v>1</v>
      </c>
      <c r="F1436" s="825">
        <v>8</v>
      </c>
      <c r="G1436" s="825">
        <v>7</v>
      </c>
      <c r="H1436" s="825">
        <v>3</v>
      </c>
      <c r="I1436" s="808">
        <v>42671</v>
      </c>
      <c r="J1436" s="808" t="s">
        <v>1737</v>
      </c>
      <c r="K1436" s="808" t="s">
        <v>1737</v>
      </c>
      <c r="L1436" s="808" t="s">
        <v>1737</v>
      </c>
      <c r="M1436" s="75" t="s">
        <v>89</v>
      </c>
      <c r="N1436" s="75" t="s">
        <v>89</v>
      </c>
      <c r="O1436" s="75" t="s">
        <v>89</v>
      </c>
      <c r="P1436" s="75" t="s">
        <v>89</v>
      </c>
      <c r="Q1436" s="160"/>
      <c r="R1436" s="96"/>
      <c r="S1436" s="96">
        <v>45</v>
      </c>
      <c r="T1436" s="175"/>
      <c r="U1436" s="99" t="s">
        <v>934</v>
      </c>
      <c r="V1436" s="99"/>
      <c r="W1436" s="97">
        <v>19</v>
      </c>
      <c r="X1436" s="99"/>
      <c r="Y1436" s="164"/>
      <c r="Z1436" s="871">
        <v>42654</v>
      </c>
      <c r="AB1436" s="895"/>
      <c r="AC1436" s="895"/>
      <c r="AD1436" s="895"/>
      <c r="AE1436" s="765">
        <f>IF(A1436="","",(IFERROR(VLOOKUP(A1436,Projecten!A$4:W$2618,5,FALSE),"niet bekend")))</f>
        <v>1</v>
      </c>
      <c r="AF1436" s="1028">
        <f>IF(AE1436="","",(IF(E1436=0,AH1436,(E1436/AE1436*AH1436))))</f>
        <v>2734.39</v>
      </c>
      <c r="AG1436" s="1028">
        <f>IF(A1436="","",(IFERROR(VLOOKUP(A1436,Projecten!A$4:W$2618,23,FALSE),"niet bekend")))</f>
        <v>2734.39</v>
      </c>
      <c r="AH1436" s="1028">
        <f>IF(A1436="","",(IFERROR(VLOOKUP(A1436,Projecten!A$4:W$2618,12,FALSE),"niet bekend")))</f>
        <v>2734.39</v>
      </c>
      <c r="AI1436" s="1028">
        <f>IFERROR(IF(AF1436="","",(AH1436-AF1436)),"")</f>
        <v>0</v>
      </c>
    </row>
    <row r="1437" spans="1:35" s="150" customFormat="1" x14ac:dyDescent="0.2">
      <c r="A1437" s="822">
        <v>2016596</v>
      </c>
      <c r="B1437" s="1189">
        <v>120966</v>
      </c>
      <c r="C1437" s="823" t="s">
        <v>2061</v>
      </c>
      <c r="D1437" s="824" t="s">
        <v>451</v>
      </c>
      <c r="E1437" s="1003">
        <v>1</v>
      </c>
      <c r="F1437" s="825">
        <v>8</v>
      </c>
      <c r="G1437" s="825">
        <v>7</v>
      </c>
      <c r="H1437" s="825">
        <v>3</v>
      </c>
      <c r="I1437" s="808">
        <v>42671</v>
      </c>
      <c r="J1437" s="808" t="s">
        <v>1737</v>
      </c>
      <c r="K1437" s="808" t="s">
        <v>1737</v>
      </c>
      <c r="L1437" s="808" t="s">
        <v>1737</v>
      </c>
      <c r="M1437" s="75" t="s">
        <v>89</v>
      </c>
      <c r="N1437" s="75" t="s">
        <v>89</v>
      </c>
      <c r="O1437" s="75" t="s">
        <v>89</v>
      </c>
      <c r="P1437" s="75" t="s">
        <v>89</v>
      </c>
      <c r="Q1437" s="160"/>
      <c r="R1437" s="96"/>
      <c r="S1437" s="96">
        <v>45</v>
      </c>
      <c r="T1437" s="175"/>
      <c r="U1437" s="99" t="s">
        <v>934</v>
      </c>
      <c r="V1437" s="99"/>
      <c r="W1437" s="97">
        <v>19</v>
      </c>
      <c r="X1437" s="99"/>
      <c r="Y1437" s="164"/>
      <c r="Z1437" s="871">
        <v>42654</v>
      </c>
      <c r="AB1437" s="895"/>
      <c r="AC1437" s="895"/>
      <c r="AD1437" s="895"/>
      <c r="AE1437" s="765">
        <f>IF(A1437="","",(IFERROR(VLOOKUP(A1437,Projecten!A$4:W$2618,5,FALSE),"niet bekend")))</f>
        <v>1</v>
      </c>
      <c r="AF1437" s="994">
        <f>IF(AE1437="","",(IF(E1437=0,AH1437,(E1437/AE1437*AH1437))))</f>
        <v>2734.39</v>
      </c>
      <c r="AG1437" s="1028">
        <f>IF(A1437="","",(IFERROR(VLOOKUP(A1437,Projecten!A$4:W$2618,23,FALSE),"niet bekend")))</f>
        <v>2734.39</v>
      </c>
      <c r="AH1437" s="1028">
        <f>IF(A1437="","",(IFERROR(VLOOKUP(A1437,Projecten!A$4:W$2618,12,FALSE),"niet bekend")))</f>
        <v>2734.39</v>
      </c>
      <c r="AI1437" s="1028">
        <f>IFERROR(IF(AF1437="","",(AH1437-AF1437)),"")</f>
        <v>0</v>
      </c>
    </row>
    <row r="1438" spans="1:35" s="150" customFormat="1" x14ac:dyDescent="0.2">
      <c r="A1438" s="90"/>
      <c r="B1438" s="1495"/>
      <c r="C1438" s="160"/>
      <c r="D1438" s="99"/>
      <c r="E1438" s="75"/>
      <c r="F1438" s="99"/>
      <c r="G1438" s="99"/>
      <c r="H1438" s="99"/>
      <c r="I1438" s="808"/>
      <c r="J1438" s="808"/>
      <c r="K1438" s="75"/>
      <c r="L1438" s="75"/>
      <c r="M1438" s="75"/>
      <c r="N1438" s="75"/>
      <c r="O1438" s="75"/>
      <c r="P1438" s="75"/>
      <c r="Q1438" s="160"/>
      <c r="R1438" s="96"/>
      <c r="S1438" s="75"/>
      <c r="T1438" s="175"/>
      <c r="U1438" s="99"/>
      <c r="V1438" s="99"/>
      <c r="W1438" s="97"/>
      <c r="X1438" s="99"/>
      <c r="Y1438" s="99"/>
      <c r="Z1438" s="160"/>
      <c r="AB1438" s="897"/>
      <c r="AC1438" s="897"/>
      <c r="AD1438" s="897"/>
      <c r="AE1438" s="982"/>
      <c r="AF1438" s="994"/>
      <c r="AG1438" s="1028"/>
      <c r="AH1438" s="1028"/>
      <c r="AI1438" s="1028"/>
    </row>
    <row r="1439" spans="1:35" s="150" customFormat="1" x14ac:dyDescent="0.2">
      <c r="A1439" s="117">
        <v>2016672</v>
      </c>
      <c r="B1439" s="1189">
        <v>120991</v>
      </c>
      <c r="C1439" s="778" t="s">
        <v>2438</v>
      </c>
      <c r="D1439" s="448" t="s">
        <v>489</v>
      </c>
      <c r="E1439" s="1002">
        <v>1</v>
      </c>
      <c r="F1439" s="448">
        <v>6</v>
      </c>
      <c r="G1439" s="448">
        <v>6</v>
      </c>
      <c r="H1439" s="448">
        <v>0</v>
      </c>
      <c r="I1439" s="808">
        <v>42678</v>
      </c>
      <c r="J1439" s="808">
        <v>42681</v>
      </c>
      <c r="K1439" s="808" t="s">
        <v>1737</v>
      </c>
      <c r="L1439" s="808" t="s">
        <v>1737</v>
      </c>
      <c r="M1439" s="75" t="s">
        <v>89</v>
      </c>
      <c r="N1439" s="75" t="s">
        <v>89</v>
      </c>
      <c r="O1439" s="75" t="s">
        <v>89</v>
      </c>
      <c r="P1439" s="75" t="s">
        <v>89</v>
      </c>
      <c r="Q1439" s="160"/>
      <c r="R1439" s="96"/>
      <c r="S1439" s="96">
        <v>45</v>
      </c>
      <c r="T1439" s="175"/>
      <c r="U1439" s="99" t="s">
        <v>681</v>
      </c>
      <c r="V1439" s="99"/>
      <c r="W1439" s="612">
        <v>12</v>
      </c>
      <c r="X1439" s="99"/>
      <c r="Y1439" s="99"/>
      <c r="Z1439" s="160" t="s">
        <v>2441</v>
      </c>
      <c r="AB1439" s="897"/>
      <c r="AC1439" s="897"/>
      <c r="AD1439" s="897"/>
      <c r="AE1439" s="982">
        <f>IF(A1439="","",(IFERROR(VLOOKUP(A1439,Projecten!A$4:W$2618,5,FALSE),"niet bekend")))</f>
        <v>1</v>
      </c>
      <c r="AF1439" s="1028">
        <f t="shared" ref="AF1439:AF1446" si="148">IF(AE1439="","",(IF(E1439=0,AH1439,(E1439/AE1439*AH1439))))</f>
        <v>1378.27</v>
      </c>
      <c r="AG1439" s="1028">
        <f>IF(A1439="","",(IFERROR(VLOOKUP(A1439,Projecten!A$4:W$2618,23,FALSE),"niet bekend")))</f>
        <v>1378.27</v>
      </c>
      <c r="AH1439" s="1028">
        <f>IF(A1439="","",(IFERROR(VLOOKUP(A1439,Projecten!A$4:W$2618,12,FALSE),"niet bekend")))</f>
        <v>1378.27</v>
      </c>
      <c r="AI1439" s="1028">
        <f t="shared" ref="AI1439:AI1446" si="149">IFERROR(IF(AF1439="","",(AH1439-AF1439)),"")</f>
        <v>0</v>
      </c>
    </row>
    <row r="1440" spans="1:35" x14ac:dyDescent="0.2">
      <c r="A1440" s="822" t="s">
        <v>2069</v>
      </c>
      <c r="B1440" s="1189">
        <v>120983</v>
      </c>
      <c r="C1440" s="822" t="s">
        <v>2075</v>
      </c>
      <c r="D1440" s="859" t="s">
        <v>489</v>
      </c>
      <c r="E1440" s="1003">
        <v>1</v>
      </c>
      <c r="F1440" s="859">
        <v>8</v>
      </c>
      <c r="G1440" s="859">
        <v>4</v>
      </c>
      <c r="H1440" s="859">
        <v>3</v>
      </c>
      <c r="I1440" s="899">
        <v>42678</v>
      </c>
      <c r="J1440" s="808">
        <v>42676</v>
      </c>
      <c r="K1440" s="806" t="s">
        <v>1737</v>
      </c>
      <c r="L1440" s="806" t="s">
        <v>1737</v>
      </c>
      <c r="M1440" s="7" t="s">
        <v>89</v>
      </c>
      <c r="N1440" s="7" t="s">
        <v>89</v>
      </c>
      <c r="O1440" s="7" t="s">
        <v>89</v>
      </c>
      <c r="P1440" s="7" t="s">
        <v>89</v>
      </c>
      <c r="Q1440" s="5"/>
      <c r="S1440" s="23">
        <v>46</v>
      </c>
      <c r="U1440" s="6" t="s">
        <v>681</v>
      </c>
      <c r="W1440" s="497">
        <v>18</v>
      </c>
      <c r="X1440" s="6"/>
      <c r="Y1440" s="6"/>
      <c r="Z1440" s="902">
        <v>42654</v>
      </c>
      <c r="AB1440" s="894"/>
      <c r="AC1440" s="894"/>
      <c r="AD1440" s="894"/>
      <c r="AE1440" s="965">
        <f>IF(A1440="","",(IFERROR(VLOOKUP(A1440,Projecten!A$4:W$2618,5,FALSE),"niet bekend")))</f>
        <v>1</v>
      </c>
      <c r="AF1440" s="1026">
        <f t="shared" si="148"/>
        <v>3314.87</v>
      </c>
      <c r="AG1440" s="1028">
        <f>IF(A1440="","",(IFERROR(VLOOKUP(A1440,Projecten!A$4:W$2618,23,FALSE),"niet bekend")))</f>
        <v>3314.87</v>
      </c>
      <c r="AH1440" s="1026">
        <f>IF(A1440="","",(IFERROR(VLOOKUP(A1440,Projecten!A$4:W$2618,12,FALSE),"niet bekend")))</f>
        <v>3314.87</v>
      </c>
      <c r="AI1440" s="1026">
        <f t="shared" si="149"/>
        <v>0</v>
      </c>
    </row>
    <row r="1441" spans="1:35" x14ac:dyDescent="0.2">
      <c r="A1441" s="117" t="s">
        <v>2574</v>
      </c>
      <c r="B1441" s="1189">
        <v>120983</v>
      </c>
      <c r="C1441" s="822" t="s">
        <v>2076</v>
      </c>
      <c r="D1441" s="859" t="s">
        <v>489</v>
      </c>
      <c r="E1441" s="1003">
        <v>0</v>
      </c>
      <c r="F1441" s="859">
        <v>1</v>
      </c>
      <c r="G1441" s="859">
        <v>0</v>
      </c>
      <c r="H1441" s="859">
        <v>1</v>
      </c>
      <c r="I1441" s="808" t="s">
        <v>1737</v>
      </c>
      <c r="J1441" s="808" t="s">
        <v>1737</v>
      </c>
      <c r="K1441" s="806" t="s">
        <v>1737</v>
      </c>
      <c r="L1441" s="806" t="s">
        <v>1737</v>
      </c>
      <c r="M1441" s="7" t="s">
        <v>89</v>
      </c>
      <c r="N1441" s="7" t="s">
        <v>89</v>
      </c>
      <c r="O1441" s="7" t="s">
        <v>89</v>
      </c>
      <c r="P1441" s="7" t="s">
        <v>89</v>
      </c>
      <c r="Q1441" s="5"/>
      <c r="S1441" s="23">
        <v>46</v>
      </c>
      <c r="U1441" s="6" t="s">
        <v>681</v>
      </c>
      <c r="W1441" s="497">
        <v>3.5</v>
      </c>
      <c r="X1441" s="6"/>
      <c r="Y1441" s="6"/>
      <c r="Z1441" s="902">
        <v>42654</v>
      </c>
      <c r="AB1441" s="894"/>
      <c r="AC1441" s="894"/>
      <c r="AD1441" s="894"/>
      <c r="AE1441" s="965">
        <f>IF(A1441="","",(IFERROR(VLOOKUP(A1441,Projecten!A$4:W$2618,5,FALSE),"niet bekend")))</f>
        <v>0</v>
      </c>
      <c r="AF1441" s="1026">
        <f t="shared" si="148"/>
        <v>508.37</v>
      </c>
      <c r="AG1441" s="1028">
        <f>IF(A1441="","",(IFERROR(VLOOKUP(A1441,Projecten!A$4:W$2618,23,FALSE),"niet bekend")))</f>
        <v>508.37</v>
      </c>
      <c r="AH1441" s="1026">
        <f>IF(A1441="","",(IFERROR(VLOOKUP(A1441,Projecten!A$4:W$2618,12,FALSE),"niet bekend")))</f>
        <v>508.37</v>
      </c>
      <c r="AI1441" s="1026">
        <f t="shared" si="149"/>
        <v>0</v>
      </c>
    </row>
    <row r="1442" spans="1:35" x14ac:dyDescent="0.2">
      <c r="A1442" s="822" t="s">
        <v>2079</v>
      </c>
      <c r="B1442" s="1189">
        <v>120987</v>
      </c>
      <c r="C1442" s="822" t="s">
        <v>2082</v>
      </c>
      <c r="D1442" s="859" t="s">
        <v>489</v>
      </c>
      <c r="E1442" s="1003">
        <v>1</v>
      </c>
      <c r="F1442" s="859">
        <v>11</v>
      </c>
      <c r="G1442" s="859">
        <v>6</v>
      </c>
      <c r="H1442" s="859">
        <v>4</v>
      </c>
      <c r="I1442" s="899">
        <v>42678</v>
      </c>
      <c r="J1442" s="808">
        <v>42676</v>
      </c>
      <c r="K1442" s="806" t="s">
        <v>1737</v>
      </c>
      <c r="L1442" s="806" t="s">
        <v>1737</v>
      </c>
      <c r="M1442" s="7" t="s">
        <v>89</v>
      </c>
      <c r="N1442" s="7" t="s">
        <v>89</v>
      </c>
      <c r="O1442" s="7" t="s">
        <v>89</v>
      </c>
      <c r="P1442" s="7" t="s">
        <v>89</v>
      </c>
      <c r="Q1442" s="5"/>
      <c r="S1442" s="23">
        <v>46</v>
      </c>
      <c r="U1442" s="6" t="s">
        <v>681</v>
      </c>
      <c r="W1442" s="497">
        <v>25</v>
      </c>
      <c r="X1442" s="6"/>
      <c r="Y1442" s="6"/>
      <c r="Z1442" s="902">
        <v>42654</v>
      </c>
      <c r="AB1442" s="894"/>
      <c r="AC1442" s="894"/>
      <c r="AD1442" s="894"/>
      <c r="AE1442" s="965">
        <f>IF(A1442="","",(IFERROR(VLOOKUP(A1442,Projecten!A$4:W$2618,5,FALSE),"niet bekend")))</f>
        <v>1</v>
      </c>
      <c r="AF1442" s="1026">
        <f t="shared" si="148"/>
        <v>4128</v>
      </c>
      <c r="AG1442" s="1028">
        <f>IF(A1442="","",(IFERROR(VLOOKUP(A1442,Projecten!A$4:W$2618,23,FALSE),"niet bekend")))</f>
        <v>4128</v>
      </c>
      <c r="AH1442" s="1026">
        <f>IF(A1442="","",(IFERROR(VLOOKUP(A1442,Projecten!A$4:W$2618,12,FALSE),"niet bekend")))</f>
        <v>4128</v>
      </c>
      <c r="AI1442" s="1026">
        <f t="shared" si="149"/>
        <v>0</v>
      </c>
    </row>
    <row r="1443" spans="1:35" s="150" customFormat="1" x14ac:dyDescent="0.2">
      <c r="A1443" s="117">
        <v>2016698</v>
      </c>
      <c r="B1443" s="1548"/>
      <c r="C1443" s="117" t="s">
        <v>2522</v>
      </c>
      <c r="D1443" s="448" t="s">
        <v>489</v>
      </c>
      <c r="E1443" s="1002">
        <v>1</v>
      </c>
      <c r="F1443" s="448">
        <v>0</v>
      </c>
      <c r="G1443" s="448">
        <v>0</v>
      </c>
      <c r="H1443" s="448">
        <v>0</v>
      </c>
      <c r="I1443" s="899"/>
      <c r="J1443" s="808"/>
      <c r="K1443" s="806"/>
      <c r="L1443" s="806"/>
      <c r="M1443" s="75" t="s">
        <v>89</v>
      </c>
      <c r="N1443" s="75" t="s">
        <v>89</v>
      </c>
      <c r="O1443" s="75" t="s">
        <v>89</v>
      </c>
      <c r="P1443" s="75" t="s">
        <v>89</v>
      </c>
      <c r="Q1443" s="160"/>
      <c r="R1443" s="96"/>
      <c r="S1443" s="96">
        <v>47</v>
      </c>
      <c r="T1443" s="175"/>
      <c r="U1443" s="99" t="s">
        <v>681</v>
      </c>
      <c r="V1443" s="99"/>
      <c r="W1443" s="612">
        <v>2</v>
      </c>
      <c r="X1443" s="99"/>
      <c r="Y1443" s="99"/>
      <c r="Z1443" s="871"/>
      <c r="AB1443" s="897"/>
      <c r="AC1443" s="897"/>
      <c r="AD1443" s="897"/>
      <c r="AE1443" s="982">
        <f>IF(A1443="","",(IFERROR(VLOOKUP(A1443,Projecten!A$4:W$2618,5,FALSE),"niet bekend")))</f>
        <v>1</v>
      </c>
      <c r="AF1443" s="1028">
        <f t="shared" si="148"/>
        <v>366.6</v>
      </c>
      <c r="AG1443" s="1028">
        <f>IF(A1443="","",(IFERROR(VLOOKUP(A1443,Projecten!A$4:W$2618,23,FALSE),"niet bekend")))</f>
        <v>366.6</v>
      </c>
      <c r="AH1443" s="1028">
        <f>IF(A1443="","",(IFERROR(VLOOKUP(A1443,Projecten!A$4:W$2618,12,FALSE),"niet bekend")))</f>
        <v>366.6</v>
      </c>
      <c r="AI1443" s="1028">
        <f t="shared" si="149"/>
        <v>0</v>
      </c>
    </row>
    <row r="1444" spans="1:35" s="150" customFormat="1" x14ac:dyDescent="0.2">
      <c r="A1444" s="117">
        <v>2016699</v>
      </c>
      <c r="B1444" s="1548"/>
      <c r="C1444" s="117" t="s">
        <v>2534</v>
      </c>
      <c r="D1444" s="448" t="s">
        <v>489</v>
      </c>
      <c r="E1444" s="1002">
        <v>1</v>
      </c>
      <c r="F1444" s="448">
        <v>0</v>
      </c>
      <c r="G1444" s="448">
        <v>0</v>
      </c>
      <c r="H1444" s="448">
        <v>0</v>
      </c>
      <c r="I1444" s="899"/>
      <c r="J1444" s="808"/>
      <c r="K1444" s="806"/>
      <c r="L1444" s="806"/>
      <c r="M1444" s="75" t="s">
        <v>89</v>
      </c>
      <c r="N1444" s="75" t="s">
        <v>89</v>
      </c>
      <c r="O1444" s="75" t="s">
        <v>89</v>
      </c>
      <c r="P1444" s="75" t="s">
        <v>89</v>
      </c>
      <c r="Q1444" s="160"/>
      <c r="R1444" s="96"/>
      <c r="S1444" s="96">
        <v>47</v>
      </c>
      <c r="T1444" s="175"/>
      <c r="U1444" s="99" t="s">
        <v>681</v>
      </c>
      <c r="V1444" s="99"/>
      <c r="W1444" s="612">
        <v>2</v>
      </c>
      <c r="X1444" s="99"/>
      <c r="Y1444" s="99"/>
      <c r="Z1444" s="871"/>
      <c r="AB1444" s="897"/>
      <c r="AC1444" s="897"/>
      <c r="AD1444" s="897"/>
      <c r="AE1444" s="982">
        <f>IF(A1444="","",(IFERROR(VLOOKUP(A1444,Projecten!A$4:W$2618,5,FALSE),"niet bekend")))</f>
        <v>1</v>
      </c>
      <c r="AF1444" s="1028">
        <f t="shared" si="148"/>
        <v>366.6</v>
      </c>
      <c r="AG1444" s="1028">
        <f>IF(A1444="","",(IFERROR(VLOOKUP(A1444,Projecten!A$4:W$2618,23,FALSE),"niet bekend")))</f>
        <v>366.6</v>
      </c>
      <c r="AH1444" s="1028">
        <f>IF(A1444="","",(IFERROR(VLOOKUP(A1444,Projecten!A$4:W$2618,12,FALSE),"niet bekend")))</f>
        <v>366.6</v>
      </c>
      <c r="AI1444" s="1028">
        <f t="shared" si="149"/>
        <v>0</v>
      </c>
    </row>
    <row r="1445" spans="1:35" x14ac:dyDescent="0.2">
      <c r="A1445" s="822" t="s">
        <v>2080</v>
      </c>
      <c r="B1445" s="1189">
        <v>120988</v>
      </c>
      <c r="C1445" s="822" t="s">
        <v>2083</v>
      </c>
      <c r="D1445" s="859" t="s">
        <v>489</v>
      </c>
      <c r="E1445" s="1003">
        <v>1</v>
      </c>
      <c r="F1445" s="1003">
        <v>11</v>
      </c>
      <c r="G1445" s="1003">
        <v>6</v>
      </c>
      <c r="H1445" s="1003">
        <v>4</v>
      </c>
      <c r="I1445" s="899">
        <v>42678</v>
      </c>
      <c r="J1445" s="808">
        <v>42676</v>
      </c>
      <c r="K1445" s="806" t="s">
        <v>1737</v>
      </c>
      <c r="L1445" s="806" t="s">
        <v>1737</v>
      </c>
      <c r="M1445" s="7" t="s">
        <v>89</v>
      </c>
      <c r="N1445" s="7" t="s">
        <v>89</v>
      </c>
      <c r="O1445" s="7" t="s">
        <v>89</v>
      </c>
      <c r="P1445" s="7" t="s">
        <v>89</v>
      </c>
      <c r="Q1445" s="5"/>
      <c r="S1445" s="23">
        <v>46</v>
      </c>
      <c r="U1445" s="6" t="s">
        <v>681</v>
      </c>
      <c r="W1445" s="497">
        <v>25</v>
      </c>
      <c r="X1445" s="6"/>
      <c r="Y1445" s="6"/>
      <c r="Z1445" s="902">
        <v>42654</v>
      </c>
      <c r="AB1445" s="894"/>
      <c r="AC1445" s="894"/>
      <c r="AD1445" s="894"/>
      <c r="AE1445" s="1024">
        <f>IF(A1445="","",(IFERROR(VLOOKUP(A1445,Projecten!A$4:W$2618,5,FALSE),"niet bekend")))</f>
        <v>1</v>
      </c>
      <c r="AF1445" s="1031">
        <f t="shared" si="148"/>
        <v>4128</v>
      </c>
      <c r="AG1445" s="897">
        <f>IF(A1445="","",(IFERROR(VLOOKUP(A1445,Projecten!A$4:W$2618,23,FALSE),"niet bekend")))</f>
        <v>4128</v>
      </c>
      <c r="AH1445" s="900">
        <f>IF(A1445="","",(IFERROR(VLOOKUP(A1445,Projecten!A$4:W$2618,12,FALSE),"niet bekend")))</f>
        <v>4128</v>
      </c>
      <c r="AI1445" s="1131">
        <f t="shared" si="149"/>
        <v>0</v>
      </c>
    </row>
    <row r="1446" spans="1:35" x14ac:dyDescent="0.2">
      <c r="A1446" s="822" t="s">
        <v>2081</v>
      </c>
      <c r="B1446" s="1189">
        <v>120989</v>
      </c>
      <c r="C1446" s="117" t="s">
        <v>2402</v>
      </c>
      <c r="D1446" s="859" t="s">
        <v>489</v>
      </c>
      <c r="E1446" s="1003">
        <v>1</v>
      </c>
      <c r="F1446" s="1003">
        <v>11</v>
      </c>
      <c r="G1446" s="1003">
        <v>6</v>
      </c>
      <c r="H1446" s="1003">
        <v>4</v>
      </c>
      <c r="I1446" s="899">
        <v>42678</v>
      </c>
      <c r="J1446" s="808">
        <v>42676</v>
      </c>
      <c r="K1446" s="806" t="s">
        <v>1737</v>
      </c>
      <c r="L1446" s="806" t="s">
        <v>1737</v>
      </c>
      <c r="M1446" s="7" t="s">
        <v>89</v>
      </c>
      <c r="N1446" s="7" t="s">
        <v>89</v>
      </c>
      <c r="O1446" s="7" t="s">
        <v>89</v>
      </c>
      <c r="P1446" s="7" t="s">
        <v>89</v>
      </c>
      <c r="Q1446" s="5"/>
      <c r="S1446" s="23">
        <v>46</v>
      </c>
      <c r="U1446" s="6" t="s">
        <v>681</v>
      </c>
      <c r="W1446" s="497">
        <v>25</v>
      </c>
      <c r="X1446" s="6"/>
      <c r="Y1446" s="6"/>
      <c r="Z1446" s="902">
        <v>42654</v>
      </c>
      <c r="AB1446" s="894"/>
      <c r="AC1446" s="894"/>
      <c r="AD1446" s="894"/>
      <c r="AE1446" s="1024">
        <f>IF(A1446="","",(IFERROR(VLOOKUP(A1446,Projecten!A$4:W$2618,5,FALSE),"niet bekend")))</f>
        <v>1</v>
      </c>
      <c r="AF1446" s="1031">
        <f t="shared" si="148"/>
        <v>4128</v>
      </c>
      <c r="AG1446" s="897">
        <f>IF(A1446="","",(IFERROR(VLOOKUP(A1446,Projecten!A$4:W$2618,23,FALSE),"niet bekend")))</f>
        <v>4128</v>
      </c>
      <c r="AH1446" s="900">
        <f>IF(A1446="","",(IFERROR(VLOOKUP(A1446,Projecten!A$4:W$2618,12,FALSE),"niet bekend")))</f>
        <v>4128</v>
      </c>
      <c r="AI1446" s="1131">
        <f t="shared" si="149"/>
        <v>0</v>
      </c>
    </row>
    <row r="1447" spans="1:35" s="150" customFormat="1" x14ac:dyDescent="0.2">
      <c r="A1447" s="117"/>
      <c r="B1447" s="1548"/>
      <c r="C1447" s="118"/>
      <c r="D1447" s="119"/>
      <c r="E1447" s="1002"/>
      <c r="F1447" s="738"/>
      <c r="G1447" s="738"/>
      <c r="H1447" s="738"/>
      <c r="I1447" s="810"/>
      <c r="J1447" s="810"/>
      <c r="K1447" s="74"/>
      <c r="L1447" s="74"/>
      <c r="M1447" s="74"/>
      <c r="N1447" s="74"/>
      <c r="O1447" s="74"/>
      <c r="P1447" s="74"/>
      <c r="Q1447" s="160"/>
      <c r="R1447" s="96"/>
      <c r="S1447" s="96"/>
      <c r="T1447" s="175"/>
      <c r="U1447" s="99"/>
      <c r="V1447" s="875"/>
      <c r="W1447" s="612"/>
      <c r="X1447" s="99"/>
      <c r="Y1447" s="99"/>
      <c r="Z1447" s="871"/>
      <c r="AB1447" s="897"/>
      <c r="AC1447" s="897"/>
      <c r="AD1447" s="897"/>
      <c r="AE1447" s="982"/>
      <c r="AF1447" s="994"/>
      <c r="AG1447" s="1028"/>
      <c r="AH1447" s="1028"/>
      <c r="AI1447" s="1028"/>
    </row>
    <row r="1448" spans="1:35" x14ac:dyDescent="0.2">
      <c r="A1448" s="117">
        <v>2016594</v>
      </c>
      <c r="B1448" s="1189">
        <v>120992</v>
      </c>
      <c r="C1448" s="290">
        <v>608016</v>
      </c>
      <c r="D1448" s="347" t="s">
        <v>68</v>
      </c>
      <c r="E1448" s="999">
        <v>1</v>
      </c>
      <c r="F1448" s="999">
        <v>9</v>
      </c>
      <c r="G1448" s="999">
        <v>5</v>
      </c>
      <c r="H1448" s="999">
        <v>2</v>
      </c>
      <c r="I1448" s="808">
        <v>42678</v>
      </c>
      <c r="J1448" s="806" t="s">
        <v>1737</v>
      </c>
      <c r="K1448" s="808">
        <v>42676</v>
      </c>
      <c r="L1448" s="806" t="s">
        <v>1737</v>
      </c>
      <c r="M1448" s="7" t="s">
        <v>89</v>
      </c>
      <c r="N1448" s="7" t="s">
        <v>89</v>
      </c>
      <c r="O1448" s="7" t="s">
        <v>89</v>
      </c>
      <c r="P1448" s="7" t="s">
        <v>89</v>
      </c>
      <c r="Q1448" s="5"/>
      <c r="R1448" s="23">
        <v>42696</v>
      </c>
      <c r="S1448" s="23">
        <v>47</v>
      </c>
      <c r="U1448" s="6" t="s">
        <v>278</v>
      </c>
      <c r="V1448" s="374" t="s">
        <v>2091</v>
      </c>
      <c r="W1448" s="497">
        <v>15</v>
      </c>
      <c r="X1448" s="6"/>
      <c r="Y1448" s="6"/>
      <c r="Z1448" s="902">
        <v>42654</v>
      </c>
      <c r="AB1448" s="894"/>
      <c r="AC1448" s="894"/>
      <c r="AD1448" s="894"/>
      <c r="AE1448" s="1024">
        <f>IF(A1448="","",(IFERROR(VLOOKUP(A1448,Projecten!A$4:W$2618,5,FALSE),"niet bekend")))</f>
        <v>1</v>
      </c>
      <c r="AF1448" s="1031">
        <f t="shared" ref="AF1448:AF1454" si="150">IF(AE1448="","",(IF(E1448=0,AH1448,(E1448/AE1448*AH1448))))</f>
        <v>2799.94</v>
      </c>
      <c r="AG1448" s="897">
        <f>IF(A1448="","",(IFERROR(VLOOKUP(A1448,Projecten!A$4:W$2618,23,FALSE),"niet bekend")))</f>
        <v>2799.94</v>
      </c>
      <c r="AH1448" s="900">
        <f>IF(A1448="","",(IFERROR(VLOOKUP(A1448,Projecten!A$4:W$2618,12,FALSE),"niet bekend")))</f>
        <v>2799.94</v>
      </c>
      <c r="AI1448" s="1131">
        <f t="shared" ref="AI1448:AI1454" si="151">IFERROR(IF(AF1448="","",(AH1448-AF1448)),"")</f>
        <v>0</v>
      </c>
    </row>
    <row r="1449" spans="1:35" x14ac:dyDescent="0.2">
      <c r="A1449" s="117">
        <v>2016629</v>
      </c>
      <c r="B1449" s="1506">
        <v>120996</v>
      </c>
      <c r="C1449" s="351" t="s">
        <v>2327</v>
      </c>
      <c r="D1449" s="349" t="s">
        <v>68</v>
      </c>
      <c r="E1449" s="999">
        <v>4</v>
      </c>
      <c r="F1449" s="999">
        <f>E1449*7</f>
        <v>28</v>
      </c>
      <c r="G1449" s="999">
        <f>E1449*5</f>
        <v>20</v>
      </c>
      <c r="H1449" s="999">
        <f>E1449*3</f>
        <v>12</v>
      </c>
      <c r="I1449" s="808">
        <v>42678</v>
      </c>
      <c r="J1449" s="806" t="s">
        <v>1737</v>
      </c>
      <c r="K1449" s="806" t="s">
        <v>1737</v>
      </c>
      <c r="L1449" s="806" t="s">
        <v>1737</v>
      </c>
      <c r="M1449" s="7" t="s">
        <v>89</v>
      </c>
      <c r="N1449" s="7" t="s">
        <v>89</v>
      </c>
      <c r="O1449" s="7" t="s">
        <v>89</v>
      </c>
      <c r="P1449" s="7" t="s">
        <v>89</v>
      </c>
      <c r="Q1449" s="5"/>
      <c r="R1449" s="23">
        <v>42699</v>
      </c>
      <c r="S1449" s="23">
        <v>47</v>
      </c>
      <c r="U1449" s="6" t="s">
        <v>2326</v>
      </c>
      <c r="W1449" s="25">
        <v>50</v>
      </c>
      <c r="X1449" s="6"/>
      <c r="Y1449" s="6"/>
      <c r="Z1449" s="902">
        <v>42662</v>
      </c>
      <c r="AB1449" s="894"/>
      <c r="AC1449" s="894"/>
      <c r="AD1449" s="894"/>
      <c r="AE1449" s="1024">
        <f>IF(A1449="","",(IFERROR(VLOOKUP(A1449,Projecten!A$4:W$2618,5,FALSE),"niet bekend")))</f>
        <v>8</v>
      </c>
      <c r="AF1449" s="1031">
        <f t="shared" si="150"/>
        <v>6990.1949999999997</v>
      </c>
      <c r="AG1449" s="897">
        <f>IF(A1449="","",(IFERROR(VLOOKUP(A1449,Projecten!A$4:W$2618,23,FALSE),"niet bekend")))</f>
        <v>13980.39</v>
      </c>
      <c r="AH1449" s="900">
        <f>IF(A1449="","",(IFERROR(VLOOKUP(A1449,Projecten!A$4:W$2618,12,FALSE),"niet bekend")))</f>
        <v>13980.39</v>
      </c>
      <c r="AI1449" s="1131">
        <f t="shared" si="151"/>
        <v>6990.1949999999997</v>
      </c>
    </row>
    <row r="1450" spans="1:35" x14ac:dyDescent="0.2">
      <c r="A1450" s="117">
        <v>2016629</v>
      </c>
      <c r="B1450" s="1506">
        <v>120996</v>
      </c>
      <c r="C1450" s="347" t="s">
        <v>2328</v>
      </c>
      <c r="D1450" s="347" t="s">
        <v>68</v>
      </c>
      <c r="E1450" s="999">
        <v>4</v>
      </c>
      <c r="F1450" s="999">
        <f>E1450*7</f>
        <v>28</v>
      </c>
      <c r="G1450" s="999">
        <f>E1450*5</f>
        <v>20</v>
      </c>
      <c r="H1450" s="999">
        <f>E1450*3</f>
        <v>12</v>
      </c>
      <c r="I1450" s="829">
        <v>42678</v>
      </c>
      <c r="J1450" s="821" t="s">
        <v>1737</v>
      </c>
      <c r="K1450" s="821" t="s">
        <v>1737</v>
      </c>
      <c r="L1450" s="821" t="s">
        <v>1737</v>
      </c>
      <c r="M1450" s="41" t="s">
        <v>89</v>
      </c>
      <c r="N1450" s="41" t="s">
        <v>89</v>
      </c>
      <c r="O1450" s="41" t="s">
        <v>89</v>
      </c>
      <c r="P1450" s="41" t="s">
        <v>89</v>
      </c>
      <c r="Q1450" s="5"/>
      <c r="S1450" s="23">
        <v>48</v>
      </c>
      <c r="U1450" s="6" t="s">
        <v>2326</v>
      </c>
      <c r="V1450" s="696"/>
      <c r="W1450" s="497">
        <v>50</v>
      </c>
      <c r="X1450" s="6"/>
      <c r="Y1450" s="6"/>
      <c r="Z1450" s="902">
        <v>42662</v>
      </c>
      <c r="AB1450" s="894"/>
      <c r="AC1450" s="894"/>
      <c r="AD1450" s="894"/>
      <c r="AE1450" s="1024">
        <f>IF(A1450="","",(IFERROR(VLOOKUP(A1450,Projecten!A$4:W$2618,5,FALSE),"niet bekend")))</f>
        <v>8</v>
      </c>
      <c r="AF1450" s="1031">
        <f t="shared" si="150"/>
        <v>6990.1949999999997</v>
      </c>
      <c r="AG1450" s="897">
        <f>IF(A1450="","",(IFERROR(VLOOKUP(A1450,Projecten!A$4:W$2618,23,FALSE),"niet bekend")))</f>
        <v>13980.39</v>
      </c>
      <c r="AH1450" s="900">
        <f>IF(A1450="","",(IFERROR(VLOOKUP(A1450,Projecten!A$4:W$2618,12,FALSE),"niet bekend")))</f>
        <v>13980.39</v>
      </c>
      <c r="AI1450" s="1131">
        <f t="shared" si="151"/>
        <v>6990.1949999999997</v>
      </c>
    </row>
    <row r="1451" spans="1:35" x14ac:dyDescent="0.2">
      <c r="A1451" s="117">
        <v>2016591</v>
      </c>
      <c r="B1451" s="1506">
        <v>120992</v>
      </c>
      <c r="C1451" s="290">
        <v>580316</v>
      </c>
      <c r="D1451" s="347" t="s">
        <v>68</v>
      </c>
      <c r="E1451" s="999">
        <v>1</v>
      </c>
      <c r="F1451" s="999">
        <v>8</v>
      </c>
      <c r="G1451" s="999">
        <v>3</v>
      </c>
      <c r="H1451" s="999">
        <v>3</v>
      </c>
      <c r="I1451" s="808">
        <v>42671</v>
      </c>
      <c r="J1451" s="808">
        <v>42662</v>
      </c>
      <c r="K1451" s="806" t="s">
        <v>1737</v>
      </c>
      <c r="L1451" s="806" t="s">
        <v>1737</v>
      </c>
      <c r="M1451" s="7" t="s">
        <v>89</v>
      </c>
      <c r="N1451" s="7" t="s">
        <v>89</v>
      </c>
      <c r="O1451" s="7" t="s">
        <v>89</v>
      </c>
      <c r="P1451" s="7" t="s">
        <v>89</v>
      </c>
      <c r="Q1451" s="5"/>
      <c r="R1451" s="23">
        <v>42695</v>
      </c>
      <c r="S1451" s="23">
        <v>47</v>
      </c>
      <c r="U1451" s="6" t="s">
        <v>278</v>
      </c>
      <c r="W1451" s="497">
        <v>15</v>
      </c>
      <c r="X1451" s="6"/>
      <c r="Y1451" s="6"/>
      <c r="Z1451" s="902">
        <v>42654</v>
      </c>
      <c r="AB1451" s="894"/>
      <c r="AC1451" s="894"/>
      <c r="AD1451" s="894"/>
      <c r="AE1451" s="1024">
        <f>IF(A1451="","",(IFERROR(VLOOKUP(A1451,Projecten!A$4:W$2618,5,FALSE),"niet bekend")))</f>
        <v>1</v>
      </c>
      <c r="AF1451" s="1031">
        <f t="shared" si="150"/>
        <v>2930.5</v>
      </c>
      <c r="AG1451" s="897">
        <f>IF(A1451="","",(IFERROR(VLOOKUP(A1451,Projecten!A$4:W$2618,23,FALSE),"niet bekend")))</f>
        <v>2930.5</v>
      </c>
      <c r="AH1451" s="900">
        <f>IF(A1451="","",(IFERROR(VLOOKUP(A1451,Projecten!A$4:W$2618,12,FALSE),"niet bekend")))</f>
        <v>2930.5</v>
      </c>
      <c r="AI1451" s="1131">
        <f t="shared" si="151"/>
        <v>0</v>
      </c>
    </row>
    <row r="1452" spans="1:35" x14ac:dyDescent="0.2">
      <c r="A1452" s="117">
        <v>2016622</v>
      </c>
      <c r="B1452" s="1506">
        <v>121000</v>
      </c>
      <c r="C1452" s="351">
        <v>564316</v>
      </c>
      <c r="D1452" s="349" t="s">
        <v>68</v>
      </c>
      <c r="E1452" s="999">
        <v>1</v>
      </c>
      <c r="F1452" s="999">
        <v>8</v>
      </c>
      <c r="G1452" s="999">
        <v>7</v>
      </c>
      <c r="H1452" s="999">
        <v>2</v>
      </c>
      <c r="I1452" s="808">
        <v>42685</v>
      </c>
      <c r="J1452" s="806" t="s">
        <v>1737</v>
      </c>
      <c r="K1452" s="806" t="s">
        <v>1737</v>
      </c>
      <c r="L1452" s="806" t="s">
        <v>1737</v>
      </c>
      <c r="M1452" s="7" t="s">
        <v>89</v>
      </c>
      <c r="N1452" s="7" t="s">
        <v>89</v>
      </c>
      <c r="O1452" s="7" t="s">
        <v>89</v>
      </c>
      <c r="P1452" s="7" t="s">
        <v>89</v>
      </c>
      <c r="Q1452" s="5"/>
      <c r="R1452" s="23">
        <v>42705</v>
      </c>
      <c r="S1452" s="23">
        <v>47</v>
      </c>
      <c r="U1452" s="6" t="s">
        <v>278</v>
      </c>
      <c r="W1452" s="25">
        <v>13.25</v>
      </c>
      <c r="X1452" s="6"/>
      <c r="Y1452" s="6"/>
      <c r="Z1452" s="902">
        <v>42661</v>
      </c>
      <c r="AB1452" s="894"/>
      <c r="AC1452" s="894"/>
      <c r="AD1452" s="894"/>
      <c r="AE1452" s="1024">
        <f>IF(A1452="","",(IFERROR(VLOOKUP(A1452,Projecten!A$4:W$2618,5,FALSE),"niet bekend")))</f>
        <v>1</v>
      </c>
      <c r="AF1452" s="1031">
        <f t="shared" si="150"/>
        <v>1946.17</v>
      </c>
      <c r="AG1452" s="897">
        <f>IF(A1452="","",(IFERROR(VLOOKUP(A1452,Projecten!A$4:W$2618,23,FALSE),"niet bekend")))</f>
        <v>1946.17</v>
      </c>
      <c r="AH1452" s="900">
        <f>IF(A1452="","",(IFERROR(VLOOKUP(A1452,Projecten!A$4:W$2618,12,FALSE),"niet bekend")))</f>
        <v>1946.17</v>
      </c>
      <c r="AI1452" s="1131">
        <f t="shared" si="151"/>
        <v>0</v>
      </c>
    </row>
    <row r="1453" spans="1:35" x14ac:dyDescent="0.2">
      <c r="A1453" s="290">
        <v>2016621</v>
      </c>
      <c r="B1453" s="1506">
        <v>121000</v>
      </c>
      <c r="C1453" s="351">
        <v>607116</v>
      </c>
      <c r="D1453" s="349" t="s">
        <v>68</v>
      </c>
      <c r="E1453" s="999">
        <v>1</v>
      </c>
      <c r="F1453" s="999">
        <v>11</v>
      </c>
      <c r="G1453" s="999">
        <v>5</v>
      </c>
      <c r="H1453" s="999">
        <v>4</v>
      </c>
      <c r="I1453" s="808">
        <v>42685</v>
      </c>
      <c r="J1453" s="808">
        <v>42683</v>
      </c>
      <c r="K1453" s="806" t="s">
        <v>1737</v>
      </c>
      <c r="L1453" s="806" t="s">
        <v>1737</v>
      </c>
      <c r="M1453" s="7" t="s">
        <v>89</v>
      </c>
      <c r="N1453" s="7" t="s">
        <v>89</v>
      </c>
      <c r="O1453" s="7" t="s">
        <v>89</v>
      </c>
      <c r="P1453" s="7" t="s">
        <v>89</v>
      </c>
      <c r="Q1453" s="5" t="s">
        <v>1163</v>
      </c>
      <c r="R1453" s="23">
        <v>42704</v>
      </c>
      <c r="S1453" s="23">
        <v>47</v>
      </c>
      <c r="U1453" s="6" t="s">
        <v>278</v>
      </c>
      <c r="W1453" s="25">
        <v>20</v>
      </c>
      <c r="X1453" s="6"/>
      <c r="Y1453" s="6"/>
      <c r="Z1453" s="902">
        <v>42661</v>
      </c>
      <c r="AB1453" s="894"/>
      <c r="AC1453" s="894"/>
      <c r="AD1453" s="894"/>
      <c r="AE1453" s="1024">
        <f>IF(A1453="","",(IFERROR(VLOOKUP(A1453,Projecten!A$4:W$2618,5,FALSE),"niet bekend")))</f>
        <v>1</v>
      </c>
      <c r="AF1453" s="1031">
        <f t="shared" si="150"/>
        <v>3271.77</v>
      </c>
      <c r="AG1453" s="897">
        <f>IF(A1453="","",(IFERROR(VLOOKUP(A1453,Projecten!A$4:W$2618,23,FALSE),"niet bekend")))</f>
        <v>3271.77</v>
      </c>
      <c r="AH1453" s="900">
        <f>IF(A1453="","",(IFERROR(VLOOKUP(A1453,Projecten!A$4:W$2618,12,FALSE),"niet bekend")))</f>
        <v>3271.77</v>
      </c>
      <c r="AI1453" s="1131">
        <f t="shared" si="151"/>
        <v>0</v>
      </c>
    </row>
    <row r="1454" spans="1:35" ht="25.5" x14ac:dyDescent="0.2">
      <c r="A1454" s="290" t="s">
        <v>2568</v>
      </c>
      <c r="B1454" s="1548"/>
      <c r="C1454" s="351" t="s">
        <v>2086</v>
      </c>
      <c r="D1454" s="349" t="s">
        <v>68</v>
      </c>
      <c r="E1454" s="999">
        <v>0</v>
      </c>
      <c r="F1454" s="999">
        <v>6</v>
      </c>
      <c r="G1454" s="999">
        <v>0</v>
      </c>
      <c r="H1454" s="999">
        <v>6</v>
      </c>
      <c r="I1454" s="810">
        <v>42678</v>
      </c>
      <c r="J1454" s="821" t="s">
        <v>1737</v>
      </c>
      <c r="K1454" s="821" t="s">
        <v>1737</v>
      </c>
      <c r="L1454" s="821" t="s">
        <v>1737</v>
      </c>
      <c r="M1454" s="29" t="s">
        <v>89</v>
      </c>
      <c r="N1454" s="29" t="s">
        <v>89</v>
      </c>
      <c r="O1454" s="29" t="s">
        <v>89</v>
      </c>
      <c r="P1454" s="29" t="s">
        <v>89</v>
      </c>
      <c r="Q1454" s="5"/>
      <c r="S1454" s="96">
        <v>47</v>
      </c>
      <c r="U1454" s="6" t="s">
        <v>561</v>
      </c>
      <c r="V1454" s="814" t="s">
        <v>2087</v>
      </c>
      <c r="W1454" s="497">
        <v>24</v>
      </c>
      <c r="X1454" s="6"/>
      <c r="Y1454" s="6"/>
      <c r="Z1454" s="955">
        <v>42647</v>
      </c>
      <c r="AB1454" s="894"/>
      <c r="AC1454" s="894"/>
      <c r="AD1454" s="894"/>
      <c r="AE1454" s="1024" t="str">
        <f>IF(A1454="","",(IFERROR(VLOOKUP(A1454,Projecten!A$4:W$2618,5,FALSE),"niet bekend")))</f>
        <v>niet bekend</v>
      </c>
      <c r="AF1454" s="1031" t="str">
        <f t="shared" si="150"/>
        <v>niet bekend</v>
      </c>
      <c r="AG1454" s="897" t="str">
        <f>IF(A1454="","",(IFERROR(VLOOKUP(A1454,Projecten!A$4:W$2618,23,FALSE),"niet bekend")))</f>
        <v>niet bekend</v>
      </c>
      <c r="AH1454" s="900" t="str">
        <f>IF(A1454="","",(IFERROR(VLOOKUP(A1454,Projecten!A$4:W$2618,12,FALSE),"niet bekend")))</f>
        <v>niet bekend</v>
      </c>
      <c r="AI1454" s="1131" t="str">
        <f t="shared" si="151"/>
        <v/>
      </c>
    </row>
    <row r="1455" spans="1:35" s="38" customFormat="1" x14ac:dyDescent="0.2">
      <c r="A1455" s="826"/>
      <c r="B1455" s="1491"/>
      <c r="C1455" s="31"/>
      <c r="D1455" s="31"/>
      <c r="E1455" s="32"/>
      <c r="F1455" s="31"/>
      <c r="G1455" s="31"/>
      <c r="H1455" s="31"/>
      <c r="I1455" s="811"/>
      <c r="J1455" s="811"/>
      <c r="K1455" s="32"/>
      <c r="L1455" s="32"/>
      <c r="M1455" s="32"/>
      <c r="N1455" s="32"/>
      <c r="O1455" s="32"/>
      <c r="P1455" s="32"/>
      <c r="Q1455" s="527"/>
      <c r="R1455" s="33"/>
      <c r="S1455" s="1198"/>
      <c r="T1455" s="176"/>
      <c r="U1455" s="35"/>
      <c r="V1455" s="35"/>
      <c r="W1455" s="35"/>
      <c r="X1455" s="83"/>
      <c r="Y1455" s="84"/>
      <c r="Z1455" s="36"/>
      <c r="AB1455" s="896"/>
      <c r="AC1455" s="896"/>
      <c r="AD1455" s="896"/>
      <c r="AE1455" s="1109"/>
      <c r="AF1455" s="1110"/>
      <c r="AG1455" s="1029"/>
      <c r="AH1455" s="1029"/>
    </row>
    <row r="1456" spans="1:35" s="957" customFormat="1" x14ac:dyDescent="0.2">
      <c r="A1456" s="1006"/>
      <c r="B1456" s="1489"/>
      <c r="C1456" s="1008">
        <f>SUM(F1456:H1456)</f>
        <v>491</v>
      </c>
      <c r="D1456" s="1009"/>
      <c r="E1456" s="1010">
        <f>SUM(E1457:E1499)</f>
        <v>28</v>
      </c>
      <c r="F1456" s="1010">
        <f>SUM(F1457:F1499)</f>
        <v>274</v>
      </c>
      <c r="G1456" s="1010">
        <f>SUM(G1457:G1499)</f>
        <v>144</v>
      </c>
      <c r="H1456" s="1010">
        <f>SUM(H1457:H1499)</f>
        <v>73</v>
      </c>
      <c r="I1456" s="1011"/>
      <c r="J1456" s="1011"/>
      <c r="K1456" s="1010"/>
      <c r="L1456" s="1010"/>
      <c r="M1456" s="1010"/>
      <c r="N1456" s="1010"/>
      <c r="O1456" s="1010"/>
      <c r="P1456" s="1010"/>
      <c r="Q1456" s="1012">
        <v>47</v>
      </c>
      <c r="R1456" s="1043"/>
      <c r="S1456" s="1199"/>
      <c r="T1456" s="1013"/>
      <c r="U1456" s="1014"/>
      <c r="V1456" s="1015">
        <f>SUM(W1456:W1499)</f>
        <v>523.04999999999995</v>
      </c>
      <c r="W1456" s="960"/>
      <c r="X1456" s="960">
        <v>376.5</v>
      </c>
      <c r="Y1456" s="961">
        <f>V1456-X1456</f>
        <v>146.54999999999995</v>
      </c>
      <c r="Z1456" s="956"/>
      <c r="AA1456" s="964" t="s">
        <v>1332</v>
      </c>
      <c r="AB1456" s="964" t="s">
        <v>1269</v>
      </c>
      <c r="AC1456" s="964" t="s">
        <v>1333</v>
      </c>
      <c r="AD1456" s="958" t="s">
        <v>2589</v>
      </c>
      <c r="AE1456" s="1033"/>
      <c r="AF1456" s="1035">
        <f>SUM(AF1457:AF1499)</f>
        <v>80707.12999999999</v>
      </c>
      <c r="AG1456" s="958">
        <f>SUM(AG1462:AG1498)</f>
        <v>80707.12999999999</v>
      </c>
      <c r="AH1456" s="962">
        <f>SUM(AH1462:AH1498)</f>
        <v>80707.12999999999</v>
      </c>
    </row>
    <row r="1457" spans="1:35" x14ac:dyDescent="0.2">
      <c r="A1457" s="347"/>
      <c r="B1457" s="1506"/>
      <c r="C1457" s="6"/>
      <c r="D1457" s="347"/>
      <c r="E1457" s="999"/>
      <c r="F1457" s="999"/>
      <c r="G1457" s="999"/>
      <c r="H1457" s="999"/>
      <c r="I1457" s="805"/>
      <c r="J1457" s="805"/>
      <c r="K1457" s="29"/>
      <c r="L1457" s="29"/>
      <c r="M1457" s="29"/>
      <c r="N1457" s="29"/>
      <c r="O1457" s="29"/>
      <c r="P1457" s="29"/>
      <c r="Q1457" s="5" t="s">
        <v>1695</v>
      </c>
      <c r="S1457" s="23"/>
      <c r="V1457" s="600" t="s">
        <v>2493</v>
      </c>
      <c r="W1457" s="25"/>
      <c r="X1457" s="6"/>
      <c r="Y1457" s="6"/>
      <c r="Z1457" s="5"/>
      <c r="AA1457" s="468">
        <v>567.5</v>
      </c>
      <c r="AB1457" s="468">
        <v>170.25</v>
      </c>
      <c r="AC1457" s="468">
        <f>AA1457-AB1457</f>
        <v>397.25</v>
      </c>
      <c r="AD1457" s="468">
        <v>62</v>
      </c>
      <c r="AE1457" s="1024"/>
      <c r="AF1457" s="1031"/>
      <c r="AG1457" s="897"/>
      <c r="AH1457" s="900"/>
      <c r="AI1457" s="1131"/>
    </row>
    <row r="1458" spans="1:35" x14ac:dyDescent="0.2">
      <c r="A1458" s="347"/>
      <c r="B1458" s="1506"/>
      <c r="C1458" s="6"/>
      <c r="D1458" s="347"/>
      <c r="E1458" s="999"/>
      <c r="F1458" s="999"/>
      <c r="G1458" s="999"/>
      <c r="H1458" s="999"/>
      <c r="I1458" s="805"/>
      <c r="J1458" s="805"/>
      <c r="K1458" s="29"/>
      <c r="L1458" s="29"/>
      <c r="M1458" s="29"/>
      <c r="N1458" s="29"/>
      <c r="O1458" s="29"/>
      <c r="P1458" s="29"/>
      <c r="Q1458" s="5"/>
      <c r="S1458" s="23"/>
      <c r="V1458" s="600"/>
      <c r="W1458" s="25"/>
      <c r="X1458" s="6"/>
      <c r="Y1458" s="6"/>
      <c r="Z1458" s="5"/>
      <c r="AB1458" s="894"/>
      <c r="AC1458" s="894"/>
      <c r="AD1458" s="894"/>
      <c r="AE1458" s="1024"/>
      <c r="AF1458" s="1031"/>
      <c r="AG1458" s="897"/>
      <c r="AH1458" s="900"/>
      <c r="AI1458" s="1131"/>
    </row>
    <row r="1459" spans="1:35" x14ac:dyDescent="0.2">
      <c r="A1459" s="347"/>
      <c r="B1459" s="1506"/>
      <c r="C1459" s="284" t="s">
        <v>2634</v>
      </c>
      <c r="D1459" s="347"/>
      <c r="E1459" s="999"/>
      <c r="F1459" s="999"/>
      <c r="G1459" s="999"/>
      <c r="H1459" s="999"/>
      <c r="I1459" s="805"/>
      <c r="J1459" s="805"/>
      <c r="K1459" s="29"/>
      <c r="L1459" s="29"/>
      <c r="M1459" s="29"/>
      <c r="N1459" s="29"/>
      <c r="O1459" s="29"/>
      <c r="P1459" s="29"/>
      <c r="Q1459" s="5"/>
      <c r="S1459" s="23"/>
      <c r="V1459" s="600"/>
      <c r="W1459" s="472">
        <v>12.25</v>
      </c>
      <c r="X1459" s="6"/>
      <c r="Y1459" s="6"/>
      <c r="Z1459" s="5"/>
      <c r="AB1459" s="894"/>
      <c r="AC1459" s="894"/>
      <c r="AD1459" s="894"/>
      <c r="AE1459" s="1024"/>
      <c r="AF1459" s="1031"/>
      <c r="AG1459" s="897"/>
      <c r="AH1459" s="900"/>
      <c r="AI1459" s="1131"/>
    </row>
    <row r="1460" spans="1:35" x14ac:dyDescent="0.2">
      <c r="A1460" s="347"/>
      <c r="B1460" s="1506"/>
      <c r="C1460" s="284" t="s">
        <v>2635</v>
      </c>
      <c r="D1460" s="347"/>
      <c r="E1460" s="999"/>
      <c r="F1460" s="999"/>
      <c r="G1460" s="999"/>
      <c r="H1460" s="999"/>
      <c r="I1460" s="805"/>
      <c r="J1460" s="805"/>
      <c r="K1460" s="29"/>
      <c r="L1460" s="29"/>
      <c r="M1460" s="29"/>
      <c r="N1460" s="29"/>
      <c r="O1460" s="29"/>
      <c r="P1460" s="29"/>
      <c r="Q1460" s="5"/>
      <c r="S1460" s="23"/>
      <c r="V1460" s="600"/>
      <c r="W1460" s="472">
        <v>8.25</v>
      </c>
      <c r="X1460" s="6"/>
      <c r="Y1460" s="6"/>
      <c r="Z1460" s="5"/>
      <c r="AB1460" s="894"/>
      <c r="AC1460" s="894"/>
      <c r="AD1460" s="894"/>
      <c r="AE1460" s="1024"/>
      <c r="AF1460" s="1031"/>
      <c r="AG1460" s="897"/>
      <c r="AH1460" s="900"/>
      <c r="AI1460" s="1131"/>
    </row>
    <row r="1461" spans="1:35" x14ac:dyDescent="0.2">
      <c r="A1461" s="347"/>
      <c r="B1461" s="1506"/>
      <c r="C1461" s="6"/>
      <c r="D1461" s="347"/>
      <c r="E1461" s="999"/>
      <c r="F1461" s="999"/>
      <c r="G1461" s="999"/>
      <c r="H1461" s="999"/>
      <c r="I1461" s="805"/>
      <c r="J1461" s="805"/>
      <c r="K1461" s="29"/>
      <c r="L1461" s="29"/>
      <c r="M1461" s="29"/>
      <c r="N1461" s="29"/>
      <c r="O1461" s="29"/>
      <c r="P1461" s="29"/>
      <c r="Q1461" s="5"/>
      <c r="S1461" s="23"/>
      <c r="V1461" s="600"/>
      <c r="W1461" s="25"/>
      <c r="X1461" s="6"/>
      <c r="Y1461" s="6"/>
      <c r="Z1461" s="5"/>
      <c r="AB1461" s="894"/>
      <c r="AC1461" s="894"/>
      <c r="AD1461" s="894"/>
      <c r="AE1461" s="1024"/>
      <c r="AF1461" s="1031"/>
      <c r="AG1461" s="897"/>
      <c r="AH1461" s="900"/>
      <c r="AI1461" s="1131"/>
    </row>
    <row r="1462" spans="1:35" x14ac:dyDescent="0.2">
      <c r="A1462" s="290">
        <v>2016623</v>
      </c>
      <c r="B1462" s="1189">
        <v>121008</v>
      </c>
      <c r="C1462" s="290" t="s">
        <v>2128</v>
      </c>
      <c r="D1462" s="347" t="s">
        <v>322</v>
      </c>
      <c r="E1462" s="999">
        <v>0</v>
      </c>
      <c r="F1462" s="999">
        <v>1</v>
      </c>
      <c r="G1462" s="999">
        <v>1</v>
      </c>
      <c r="H1462" s="999">
        <v>0</v>
      </c>
      <c r="I1462" s="808">
        <v>42685</v>
      </c>
      <c r="J1462" s="806" t="s">
        <v>1737</v>
      </c>
      <c r="K1462" s="806" t="s">
        <v>1737</v>
      </c>
      <c r="L1462" s="806" t="s">
        <v>1737</v>
      </c>
      <c r="M1462" s="7" t="s">
        <v>89</v>
      </c>
      <c r="N1462" s="7" t="s">
        <v>89</v>
      </c>
      <c r="O1462" s="7" t="s">
        <v>89</v>
      </c>
      <c r="P1462" s="7" t="s">
        <v>89</v>
      </c>
      <c r="Q1462" s="5" t="s">
        <v>1163</v>
      </c>
      <c r="S1462" s="23">
        <v>47</v>
      </c>
      <c r="U1462" s="6" t="s">
        <v>2129</v>
      </c>
      <c r="V1462" s="6" t="s">
        <v>2130</v>
      </c>
      <c r="W1462" s="497">
        <v>2.5</v>
      </c>
      <c r="X1462" s="6"/>
      <c r="Y1462" s="6"/>
      <c r="Z1462" s="1092">
        <v>42661</v>
      </c>
      <c r="AB1462" s="894"/>
      <c r="AC1462" s="894"/>
      <c r="AD1462" s="894"/>
      <c r="AE1462" s="1142">
        <f>IF(A1462="","",(IFERROR(VLOOKUP(A1462,Projecten!A$4:W$2618,5,FALSE),"niet bekend")))</f>
        <v>0</v>
      </c>
      <c r="AF1462" s="1031">
        <f>IF(AE1462="","",(IF(E1462=0,AH1462,(E1462/AE1462*AH1462))))</f>
        <v>544.99</v>
      </c>
      <c r="AG1462" s="897">
        <f>IF(A1462="","",(IFERROR(VLOOKUP(A1462,Projecten!A$4:W$2618,23,FALSE),"niet bekend")))</f>
        <v>544.99</v>
      </c>
      <c r="AH1462" s="900">
        <f>IF(A1462="","",(IFERROR(VLOOKUP(A1462,Projecten!A$4:W$2618,12,FALSE),"niet bekend")))</f>
        <v>544.99</v>
      </c>
      <c r="AI1462" s="1131">
        <f>IFERROR(IF(AF1462="","",(AH1462-AF1462)),"")</f>
        <v>0</v>
      </c>
    </row>
    <row r="1463" spans="1:35" s="150" customFormat="1" x14ac:dyDescent="0.2">
      <c r="A1463" s="448"/>
      <c r="B1463" s="1549"/>
      <c r="C1463" s="162"/>
      <c r="D1463" s="1139"/>
      <c r="E1463" s="1140"/>
      <c r="F1463" s="1002"/>
      <c r="G1463" s="1002"/>
      <c r="H1463" s="1002"/>
      <c r="I1463" s="810"/>
      <c r="J1463" s="810"/>
      <c r="K1463" s="74"/>
      <c r="L1463" s="74"/>
      <c r="M1463" s="74"/>
      <c r="N1463" s="74"/>
      <c r="O1463" s="74"/>
      <c r="P1463" s="74"/>
      <c r="Q1463" s="160"/>
      <c r="R1463" s="96"/>
      <c r="S1463" s="96"/>
      <c r="T1463" s="175"/>
      <c r="U1463" s="99"/>
      <c r="V1463" s="263"/>
      <c r="W1463" s="465"/>
      <c r="X1463" s="99"/>
      <c r="Y1463" s="99"/>
      <c r="Z1463" s="160"/>
      <c r="AB1463" s="897"/>
      <c r="AC1463" s="897"/>
      <c r="AD1463" s="897"/>
      <c r="AE1463" s="1025"/>
      <c r="AF1463" s="1032"/>
      <c r="AG1463" s="897"/>
      <c r="AH1463" s="901"/>
      <c r="AI1463" s="1131"/>
    </row>
    <row r="1464" spans="1:35" x14ac:dyDescent="0.2">
      <c r="A1464" s="822">
        <v>2016588</v>
      </c>
      <c r="B1464" s="1189">
        <v>120990</v>
      </c>
      <c r="C1464" s="118" t="s">
        <v>2055</v>
      </c>
      <c r="D1464" s="824" t="s">
        <v>614</v>
      </c>
      <c r="E1464" s="1003">
        <v>1</v>
      </c>
      <c r="F1464" s="1003">
        <v>8</v>
      </c>
      <c r="G1464" s="1003">
        <v>5</v>
      </c>
      <c r="H1464" s="1003">
        <v>3</v>
      </c>
      <c r="I1464" s="808">
        <v>42678</v>
      </c>
      <c r="J1464" s="808">
        <v>42676</v>
      </c>
      <c r="K1464" s="806" t="s">
        <v>1737</v>
      </c>
      <c r="L1464" s="806" t="s">
        <v>1737</v>
      </c>
      <c r="M1464" s="7" t="s">
        <v>89</v>
      </c>
      <c r="N1464" s="7" t="s">
        <v>89</v>
      </c>
      <c r="O1464" s="7" t="s">
        <v>89</v>
      </c>
      <c r="P1464" s="7" t="s">
        <v>89</v>
      </c>
      <c r="Q1464" s="5"/>
      <c r="S1464" s="23">
        <v>46</v>
      </c>
      <c r="U1464" s="6" t="s">
        <v>986</v>
      </c>
      <c r="V1464" s="99"/>
      <c r="W1464" s="25">
        <v>17.5</v>
      </c>
      <c r="X1464" s="6"/>
      <c r="Y1464" s="6"/>
      <c r="Z1464" s="1092">
        <v>42654</v>
      </c>
      <c r="AB1464" s="894"/>
      <c r="AC1464" s="894"/>
      <c r="AD1464" s="894"/>
      <c r="AE1464" s="1024">
        <f>IF(A1464="","",(IFERROR(VLOOKUP(A1464,Projecten!A$4:W$2618,5,FALSE),"niet bekend")))</f>
        <v>1</v>
      </c>
      <c r="AF1464" s="1031">
        <f>IF(AE1464="","",(IF(E1464=0,AH1464,(E1464/AE1464*AH1464))))</f>
        <v>3086.6</v>
      </c>
      <c r="AG1464" s="897">
        <f>IF(A1464="","",(IFERROR(VLOOKUP(A1464,Projecten!A$4:W$2618,23,FALSE),"niet bekend")))</f>
        <v>3086.6</v>
      </c>
      <c r="AH1464" s="900">
        <f>IF(A1464="","",(IFERROR(VLOOKUP(A1464,Projecten!A$4:W$2618,12,FALSE),"niet bekend")))</f>
        <v>3086.6</v>
      </c>
      <c r="AI1464" s="1131">
        <f>IFERROR(IF(AF1464="","",(AH1464-AF1464)),"")</f>
        <v>0</v>
      </c>
    </row>
    <row r="1465" spans="1:35" s="150" customFormat="1" x14ac:dyDescent="0.2">
      <c r="A1465" s="117">
        <v>2016616</v>
      </c>
      <c r="B1465" s="1189">
        <v>121004</v>
      </c>
      <c r="C1465" s="117" t="s">
        <v>2120</v>
      </c>
      <c r="D1465" s="448" t="s">
        <v>614</v>
      </c>
      <c r="E1465" s="1002">
        <v>2</v>
      </c>
      <c r="F1465" s="1002">
        <v>16</v>
      </c>
      <c r="G1465" s="1002">
        <v>10</v>
      </c>
      <c r="H1465" s="1002">
        <v>6</v>
      </c>
      <c r="I1465" s="808">
        <v>42685</v>
      </c>
      <c r="J1465" s="808">
        <v>42681</v>
      </c>
      <c r="K1465" s="806" t="s">
        <v>1737</v>
      </c>
      <c r="L1465" s="806" t="s">
        <v>1737</v>
      </c>
      <c r="M1465" s="75" t="s">
        <v>89</v>
      </c>
      <c r="N1465" s="75" t="s">
        <v>89</v>
      </c>
      <c r="O1465" s="75" t="s">
        <v>89</v>
      </c>
      <c r="P1465" s="75" t="s">
        <v>89</v>
      </c>
      <c r="Q1465" s="160"/>
      <c r="R1465" s="96"/>
      <c r="S1465" s="96">
        <v>47</v>
      </c>
      <c r="T1465" s="175"/>
      <c r="U1465" s="99" t="s">
        <v>986</v>
      </c>
      <c r="V1465" s="99" t="s">
        <v>2121</v>
      </c>
      <c r="W1465" s="612">
        <v>33.75</v>
      </c>
      <c r="X1465" s="99"/>
      <c r="Y1465" s="99"/>
      <c r="Z1465" s="871">
        <v>42661</v>
      </c>
      <c r="AB1465" s="897"/>
      <c r="AC1465" s="897"/>
      <c r="AD1465" s="897"/>
      <c r="AE1465" s="1025">
        <f>IF(A1465="","",(IFERROR(VLOOKUP(A1465,Projecten!A$4:W$2618,5,FALSE),"niet bekend")))</f>
        <v>2</v>
      </c>
      <c r="AF1465" s="1032">
        <f>IF(AE1465="","",(IF(E1465=0,AH1465,(E1465/AE1465*AH1465))))</f>
        <v>5432.72</v>
      </c>
      <c r="AG1465" s="897">
        <f>IF(A1465="","",(IFERROR(VLOOKUP(A1465,Projecten!A$4:W$2618,23,FALSE),"niet bekend")))</f>
        <v>5432.72</v>
      </c>
      <c r="AH1465" s="901">
        <f>IF(A1465="","",(IFERROR(VLOOKUP(A1465,Projecten!A$4:W$2618,12,FALSE),"niet bekend")))</f>
        <v>5432.72</v>
      </c>
      <c r="AI1465" s="1131">
        <f>IFERROR(IF(AF1465="","",(AH1465-AF1465)),"")</f>
        <v>0</v>
      </c>
    </row>
    <row r="1466" spans="1:35" s="150" customFormat="1" x14ac:dyDescent="0.2">
      <c r="A1466" s="117"/>
      <c r="B1466" s="1189"/>
      <c r="C1466" s="117"/>
      <c r="D1466" s="448"/>
      <c r="E1466" s="1002"/>
      <c r="F1466" s="1002"/>
      <c r="G1466" s="1002"/>
      <c r="H1466" s="1002"/>
      <c r="I1466" s="810"/>
      <c r="J1466" s="829"/>
      <c r="K1466" s="829"/>
      <c r="L1466" s="829"/>
      <c r="M1466" s="74"/>
      <c r="N1466" s="74"/>
      <c r="O1466" s="74"/>
      <c r="P1466" s="74"/>
      <c r="Q1466" s="160"/>
      <c r="R1466" s="96"/>
      <c r="S1466" s="96"/>
      <c r="T1466" s="175"/>
      <c r="U1466" s="99"/>
      <c r="V1466" s="778"/>
      <c r="W1466" s="97"/>
      <c r="X1466" s="99"/>
      <c r="Y1466" s="99"/>
      <c r="Z1466" s="871"/>
      <c r="AB1466" s="897"/>
      <c r="AC1466" s="897"/>
      <c r="AD1466" s="897"/>
      <c r="AE1466" s="1025"/>
      <c r="AF1466" s="1032"/>
      <c r="AG1466" s="897"/>
      <c r="AH1466" s="901"/>
      <c r="AI1466" s="1131"/>
    </row>
    <row r="1467" spans="1:35" x14ac:dyDescent="0.2">
      <c r="A1467" s="117" t="s">
        <v>2093</v>
      </c>
      <c r="B1467" s="1189">
        <v>120976</v>
      </c>
      <c r="C1467" s="117" t="s">
        <v>2092</v>
      </c>
      <c r="D1467" s="448" t="s">
        <v>68</v>
      </c>
      <c r="E1467" s="1002">
        <v>1</v>
      </c>
      <c r="F1467" s="1002">
        <v>12</v>
      </c>
      <c r="G1467" s="1002">
        <v>0</v>
      </c>
      <c r="H1467" s="1002">
        <v>0</v>
      </c>
      <c r="I1467" s="810" t="s">
        <v>89</v>
      </c>
      <c r="J1467" s="829" t="s">
        <v>1737</v>
      </c>
      <c r="K1467" s="821" t="s">
        <v>1737</v>
      </c>
      <c r="L1467" s="821" t="s">
        <v>1737</v>
      </c>
      <c r="M1467" s="29" t="s">
        <v>89</v>
      </c>
      <c r="N1467" s="29" t="s">
        <v>89</v>
      </c>
      <c r="O1467" s="29" t="s">
        <v>89</v>
      </c>
      <c r="P1467" s="29" t="s">
        <v>89</v>
      </c>
      <c r="Q1467" s="5"/>
      <c r="S1467" s="23">
        <v>47</v>
      </c>
      <c r="U1467" s="6" t="s">
        <v>1794</v>
      </c>
      <c r="V1467" s="696" t="s">
        <v>2335</v>
      </c>
      <c r="W1467" s="25">
        <v>7.25</v>
      </c>
      <c r="X1467" s="6"/>
      <c r="Y1467" s="6"/>
      <c r="Z1467" s="1092">
        <v>42656</v>
      </c>
      <c r="AB1467" s="894"/>
      <c r="AC1467" s="894"/>
      <c r="AD1467" s="894"/>
      <c r="AE1467" s="1024">
        <f>IF(A1467="","",(IFERROR(VLOOKUP(A1467,Projecten!A$4:W$2618,5,FALSE),"niet bekend")))</f>
        <v>1</v>
      </c>
      <c r="AF1467" s="1031">
        <f t="shared" ref="AF1467:AF1478" si="152">IF(AE1467="","",(IF(E1467=0,AH1467,(E1467/AE1467*AH1467))))</f>
        <v>1272.5</v>
      </c>
      <c r="AG1467" s="897">
        <f>IF(A1467="","",(IFERROR(VLOOKUP(A1467,Projecten!A$4:W$2618,23,FALSE),"niet bekend")))</f>
        <v>1272.5</v>
      </c>
      <c r="AH1467" s="900">
        <f>IF(A1467="","",(IFERROR(VLOOKUP(A1467,Projecten!A$4:W$2618,12,FALSE),"niet bekend")))</f>
        <v>1272.5</v>
      </c>
      <c r="AI1467" s="1131">
        <f t="shared" ref="AI1467:AI1474" si="153">IFERROR(IF(AF1467="","",(AH1467-AF1467)),"")</f>
        <v>0</v>
      </c>
    </row>
    <row r="1468" spans="1:35" s="150" customFormat="1" x14ac:dyDescent="0.2">
      <c r="A1468" s="117">
        <v>2016690</v>
      </c>
      <c r="B1468" s="1490">
        <v>121023</v>
      </c>
      <c r="C1468" s="93" t="s">
        <v>2477</v>
      </c>
      <c r="D1468" s="448" t="s">
        <v>68</v>
      </c>
      <c r="E1468" s="1002">
        <v>0</v>
      </c>
      <c r="F1468" s="1002">
        <v>8</v>
      </c>
      <c r="G1468" s="1002">
        <v>8</v>
      </c>
      <c r="H1468" s="1002">
        <v>0</v>
      </c>
      <c r="I1468" s="808">
        <v>42692</v>
      </c>
      <c r="J1468" s="808" t="s">
        <v>1737</v>
      </c>
      <c r="K1468" s="808" t="s">
        <v>1737</v>
      </c>
      <c r="L1468" s="808" t="s">
        <v>1737</v>
      </c>
      <c r="M1468" s="75" t="s">
        <v>89</v>
      </c>
      <c r="N1468" s="75" t="s">
        <v>89</v>
      </c>
      <c r="O1468" s="75" t="s">
        <v>89</v>
      </c>
      <c r="P1468" s="75" t="s">
        <v>89</v>
      </c>
      <c r="Q1468" s="160"/>
      <c r="R1468" s="96"/>
      <c r="S1468" s="96">
        <v>47</v>
      </c>
      <c r="T1468" s="175"/>
      <c r="U1468" s="99" t="s">
        <v>561</v>
      </c>
      <c r="V1468" s="99"/>
      <c r="W1468" s="612">
        <v>10</v>
      </c>
      <c r="X1468" s="99"/>
      <c r="Y1468" s="99"/>
      <c r="Z1468" s="871"/>
      <c r="AB1468" s="897"/>
      <c r="AC1468" s="897"/>
      <c r="AD1468" s="897"/>
      <c r="AE1468" s="1025">
        <f>IF(A1468="","",(IFERROR(VLOOKUP(A1468,Projecten!A$4:W$2618,5,FALSE),"niet bekend")))</f>
        <v>0</v>
      </c>
      <c r="AF1468" s="1032">
        <f t="shared" si="152"/>
        <v>994.14</v>
      </c>
      <c r="AG1468" s="897">
        <f>IF(A1468="","",(IFERROR(VLOOKUP(A1468,Projecten!A$4:W$2618,23,FALSE),"niet bekend")))</f>
        <v>994.14</v>
      </c>
      <c r="AH1468" s="901">
        <f>IF(A1468="","",(IFERROR(VLOOKUP(A1468,Projecten!A$4:W$2618,12,FALSE),"niet bekend")))</f>
        <v>994.14</v>
      </c>
      <c r="AI1468" s="1131">
        <f t="shared" si="153"/>
        <v>0</v>
      </c>
    </row>
    <row r="1469" spans="1:35" x14ac:dyDescent="0.2">
      <c r="A1469" s="117" t="s">
        <v>2058</v>
      </c>
      <c r="B1469" s="1189">
        <v>120997</v>
      </c>
      <c r="C1469" s="290">
        <v>524416</v>
      </c>
      <c r="D1469" s="347" t="s">
        <v>68</v>
      </c>
      <c r="E1469" s="999">
        <v>1</v>
      </c>
      <c r="F1469" s="999">
        <v>8</v>
      </c>
      <c r="G1469" s="999">
        <v>5</v>
      </c>
      <c r="H1469" s="999">
        <v>2</v>
      </c>
      <c r="I1469" s="808">
        <v>42678</v>
      </c>
      <c r="J1469" s="808" t="s">
        <v>89</v>
      </c>
      <c r="K1469" s="806" t="s">
        <v>1737</v>
      </c>
      <c r="L1469" s="806" t="s">
        <v>1737</v>
      </c>
      <c r="M1469" s="7" t="s">
        <v>89</v>
      </c>
      <c r="N1469" s="7" t="s">
        <v>89</v>
      </c>
      <c r="O1469" s="7" t="s">
        <v>89</v>
      </c>
      <c r="P1469" s="7" t="s">
        <v>89</v>
      </c>
      <c r="Q1469" s="5" t="s">
        <v>1163</v>
      </c>
      <c r="R1469" s="23">
        <v>42696</v>
      </c>
      <c r="S1469" s="23">
        <v>47</v>
      </c>
      <c r="U1469" s="6" t="s">
        <v>278</v>
      </c>
      <c r="V1469" s="6" t="s">
        <v>2016</v>
      </c>
      <c r="W1469" s="497">
        <v>23</v>
      </c>
      <c r="X1469" s="6"/>
      <c r="Y1469" s="6"/>
      <c r="Z1469" s="1092">
        <v>42654</v>
      </c>
      <c r="AB1469" s="894"/>
      <c r="AC1469" s="894"/>
      <c r="AD1469" s="894"/>
      <c r="AE1469" s="1024">
        <f>IF(A1469="","",(IFERROR(VLOOKUP(A1469,Projecten!A$4:W$2618,5,FALSE),"niet bekend")))</f>
        <v>1</v>
      </c>
      <c r="AF1469" s="1031">
        <f t="shared" si="152"/>
        <v>5256.98</v>
      </c>
      <c r="AG1469" s="897">
        <f>IF(A1469="","",(IFERROR(VLOOKUP(A1469,Projecten!A$4:W$2618,23,FALSE),"niet bekend")))</f>
        <v>5256.98</v>
      </c>
      <c r="AH1469" s="900">
        <f>IF(A1469="","",(IFERROR(VLOOKUP(A1469,Projecten!A$4:W$2618,12,FALSE),"niet bekend")))</f>
        <v>5256.98</v>
      </c>
      <c r="AI1469" s="1131">
        <f t="shared" si="153"/>
        <v>0</v>
      </c>
    </row>
    <row r="1470" spans="1:35" x14ac:dyDescent="0.2">
      <c r="A1470" s="117" t="s">
        <v>2125</v>
      </c>
      <c r="B1470" s="1189">
        <v>120997</v>
      </c>
      <c r="C1470" s="351" t="s">
        <v>2124</v>
      </c>
      <c r="D1470" s="349" t="s">
        <v>68</v>
      </c>
      <c r="E1470" s="999">
        <v>1</v>
      </c>
      <c r="F1470" s="999">
        <v>8</v>
      </c>
      <c r="G1470" s="999">
        <v>5</v>
      </c>
      <c r="H1470" s="999">
        <v>2</v>
      </c>
      <c r="I1470" s="808">
        <v>42685</v>
      </c>
      <c r="J1470" s="808">
        <v>42683</v>
      </c>
      <c r="K1470" s="808" t="s">
        <v>89</v>
      </c>
      <c r="L1470" s="808" t="s">
        <v>1737</v>
      </c>
      <c r="M1470" s="7" t="s">
        <v>89</v>
      </c>
      <c r="N1470" s="7" t="s">
        <v>89</v>
      </c>
      <c r="O1470" s="7" t="s">
        <v>89</v>
      </c>
      <c r="P1470" s="7" t="s">
        <v>89</v>
      </c>
      <c r="Q1470" s="5" t="s">
        <v>1163</v>
      </c>
      <c r="R1470" s="23">
        <v>42703</v>
      </c>
      <c r="S1470" s="23">
        <v>47</v>
      </c>
      <c r="U1470" s="6" t="s">
        <v>278</v>
      </c>
      <c r="V1470" s="6" t="s">
        <v>1162</v>
      </c>
      <c r="W1470" s="25">
        <v>21</v>
      </c>
      <c r="X1470" s="6"/>
      <c r="Y1470" s="6"/>
      <c r="Z1470" s="1092">
        <v>42661</v>
      </c>
      <c r="AB1470" s="894"/>
      <c r="AC1470" s="894"/>
      <c r="AD1470" s="894"/>
      <c r="AE1470" s="1024">
        <f>IF(A1470="","",(IFERROR(VLOOKUP(A1470,Projecten!A$4:W$2618,5,FALSE),"niet bekend")))</f>
        <v>1</v>
      </c>
      <c r="AF1470" s="1031">
        <f t="shared" si="152"/>
        <v>4446.91</v>
      </c>
      <c r="AG1470" s="897">
        <f>IF(A1470="","",(IFERROR(VLOOKUP(A1470,Projecten!A$4:W$2618,23,FALSE),"niet bekend")))</f>
        <v>4446.91</v>
      </c>
      <c r="AH1470" s="900">
        <f>IF(A1470="","",(IFERROR(VLOOKUP(A1470,Projecten!A$4:W$2618,12,FALSE),"niet bekend")))</f>
        <v>4446.91</v>
      </c>
      <c r="AI1470" s="1131">
        <f t="shared" si="153"/>
        <v>0</v>
      </c>
    </row>
    <row r="1471" spans="1:35" x14ac:dyDescent="0.2">
      <c r="A1471" s="117">
        <v>2016628</v>
      </c>
      <c r="B1471" s="1506">
        <v>121001</v>
      </c>
      <c r="C1471" s="351">
        <v>612316</v>
      </c>
      <c r="D1471" s="349" t="s">
        <v>68</v>
      </c>
      <c r="E1471" s="999">
        <v>1</v>
      </c>
      <c r="F1471" s="999">
        <v>7</v>
      </c>
      <c r="G1471" s="999">
        <v>5</v>
      </c>
      <c r="H1471" s="999">
        <v>2</v>
      </c>
      <c r="I1471" s="808">
        <v>42685</v>
      </c>
      <c r="J1471" s="808" t="s">
        <v>1737</v>
      </c>
      <c r="K1471" s="808" t="s">
        <v>1737</v>
      </c>
      <c r="L1471" s="75" t="s">
        <v>167</v>
      </c>
      <c r="M1471" s="7" t="s">
        <v>89</v>
      </c>
      <c r="N1471" s="7" t="s">
        <v>89</v>
      </c>
      <c r="O1471" s="7" t="s">
        <v>89</v>
      </c>
      <c r="P1471" s="7" t="s">
        <v>89</v>
      </c>
      <c r="Q1471" s="5" t="s">
        <v>1163</v>
      </c>
      <c r="R1471" s="23">
        <v>42706</v>
      </c>
      <c r="S1471" s="23">
        <v>47</v>
      </c>
      <c r="U1471" s="6" t="s">
        <v>278</v>
      </c>
      <c r="V1471" s="6" t="s">
        <v>2510</v>
      </c>
      <c r="W1471" s="25">
        <v>14.2</v>
      </c>
      <c r="X1471" s="6"/>
      <c r="Y1471" s="6"/>
      <c r="Z1471" s="1092">
        <v>42662</v>
      </c>
      <c r="AB1471" s="894"/>
      <c r="AC1471" s="894"/>
      <c r="AD1471" s="894"/>
      <c r="AE1471" s="1024">
        <f>IF(A1471="","",(IFERROR(VLOOKUP(A1471,Projecten!A$4:W$2618,5,FALSE),"niet bekend")))</f>
        <v>1</v>
      </c>
      <c r="AF1471" s="1031">
        <f t="shared" si="152"/>
        <v>2189.21</v>
      </c>
      <c r="AG1471" s="897">
        <f>IF(A1471="","",(IFERROR(VLOOKUP(A1471,Projecten!A$4:W$2618,23,FALSE),"niet bekend")))</f>
        <v>2189.21</v>
      </c>
      <c r="AH1471" s="900">
        <f>IF(A1471="","",(IFERROR(VLOOKUP(A1471,Projecten!A$4:W$2618,12,FALSE),"niet bekend")))</f>
        <v>2189.21</v>
      </c>
      <c r="AI1471" s="1131">
        <f t="shared" si="153"/>
        <v>0</v>
      </c>
    </row>
    <row r="1472" spans="1:35" x14ac:dyDescent="0.2">
      <c r="A1472" s="117">
        <v>2016624</v>
      </c>
      <c r="B1472" s="1506">
        <v>121001</v>
      </c>
      <c r="C1472" s="351">
        <v>629617</v>
      </c>
      <c r="D1472" s="349" t="s">
        <v>68</v>
      </c>
      <c r="E1472" s="999">
        <v>1</v>
      </c>
      <c r="F1472" s="999">
        <v>9</v>
      </c>
      <c r="G1472" s="999">
        <v>7</v>
      </c>
      <c r="H1472" s="999">
        <v>3</v>
      </c>
      <c r="I1472" s="808">
        <v>42685</v>
      </c>
      <c r="J1472" s="806" t="s">
        <v>1737</v>
      </c>
      <c r="K1472" s="806" t="s">
        <v>1737</v>
      </c>
      <c r="L1472" s="806" t="s">
        <v>1737</v>
      </c>
      <c r="M1472" s="7" t="s">
        <v>89</v>
      </c>
      <c r="N1472" s="7" t="s">
        <v>89</v>
      </c>
      <c r="O1472" s="7" t="s">
        <v>89</v>
      </c>
      <c r="P1472" s="7" t="s">
        <v>89</v>
      </c>
      <c r="Q1472" s="5" t="s">
        <v>1163</v>
      </c>
      <c r="R1472" s="23">
        <v>42704</v>
      </c>
      <c r="S1472" s="23">
        <v>47</v>
      </c>
      <c r="U1472" s="6" t="s">
        <v>278</v>
      </c>
      <c r="W1472" s="25">
        <v>17.3</v>
      </c>
      <c r="X1472" s="6"/>
      <c r="Y1472" s="6"/>
      <c r="Z1472" s="1092">
        <v>42662</v>
      </c>
      <c r="AB1472" s="894"/>
      <c r="AC1472" s="894"/>
      <c r="AD1472" s="894"/>
      <c r="AE1472" s="1024">
        <f>IF(A1472="","",(IFERROR(VLOOKUP(A1472,Projecten!A$4:W$2618,5,FALSE),"niet bekend")))</f>
        <v>1</v>
      </c>
      <c r="AF1472" s="1031">
        <f t="shared" si="152"/>
        <v>2692.79</v>
      </c>
      <c r="AG1472" s="897">
        <f>IF(A1472="","",(IFERROR(VLOOKUP(A1472,Projecten!A$4:W$2618,23,FALSE),"niet bekend")))</f>
        <v>2692.79</v>
      </c>
      <c r="AH1472" s="900">
        <f>IF(A1472="","",(IFERROR(VLOOKUP(A1472,Projecten!A$4:W$2618,12,FALSE),"niet bekend")))</f>
        <v>2692.79</v>
      </c>
      <c r="AI1472" s="1131">
        <f t="shared" si="153"/>
        <v>0</v>
      </c>
    </row>
    <row r="1473" spans="1:35" x14ac:dyDescent="0.2">
      <c r="A1473" s="117" t="s">
        <v>2122</v>
      </c>
      <c r="B1473" s="1189">
        <v>120997</v>
      </c>
      <c r="C1473" s="351">
        <v>596316</v>
      </c>
      <c r="D1473" s="349" t="s">
        <v>68</v>
      </c>
      <c r="E1473" s="999">
        <v>1</v>
      </c>
      <c r="F1473" s="999">
        <v>8</v>
      </c>
      <c r="G1473" s="999">
        <v>5</v>
      </c>
      <c r="H1473" s="999">
        <v>2</v>
      </c>
      <c r="I1473" s="808">
        <v>42685</v>
      </c>
      <c r="J1473" s="808">
        <v>42683</v>
      </c>
      <c r="K1473" s="808">
        <v>42681</v>
      </c>
      <c r="L1473" s="806" t="s">
        <v>1737</v>
      </c>
      <c r="M1473" s="7" t="s">
        <v>89</v>
      </c>
      <c r="N1473" s="7" t="s">
        <v>89</v>
      </c>
      <c r="O1473" s="7" t="s">
        <v>89</v>
      </c>
      <c r="P1473" s="7" t="s">
        <v>89</v>
      </c>
      <c r="Q1473" s="5" t="s">
        <v>1163</v>
      </c>
      <c r="R1473" s="23">
        <v>42702</v>
      </c>
      <c r="S1473" s="23">
        <v>47</v>
      </c>
      <c r="U1473" s="6" t="s">
        <v>278</v>
      </c>
      <c r="V1473" s="6" t="s">
        <v>2393</v>
      </c>
      <c r="W1473" s="25">
        <v>21</v>
      </c>
      <c r="X1473" s="6"/>
      <c r="Y1473" s="6"/>
      <c r="Z1473" s="871">
        <v>42661</v>
      </c>
      <c r="AB1473" s="894"/>
      <c r="AC1473" s="894"/>
      <c r="AD1473" s="894"/>
      <c r="AE1473" s="1142">
        <f>IF(A1473="","",(IFERROR(VLOOKUP(A1473,Projecten!A$4:W$2618,5,FALSE),"niet bekend")))</f>
        <v>1</v>
      </c>
      <c r="AF1473" s="1031">
        <f t="shared" si="152"/>
        <v>5531</v>
      </c>
      <c r="AG1473" s="897">
        <f>IF(A1473="","",(IFERROR(VLOOKUP(A1473,Projecten!A$4:W$2618,23,FALSE),"niet bekend")))</f>
        <v>5531</v>
      </c>
      <c r="AH1473" s="900">
        <f>IF(A1473="","",(IFERROR(VLOOKUP(A1473,Projecten!A$4:W$2618,12,FALSE),"niet bekend")))</f>
        <v>5531</v>
      </c>
      <c r="AI1473" s="1131">
        <f t="shared" si="153"/>
        <v>0</v>
      </c>
    </row>
    <row r="1474" spans="1:35" ht="12.75" customHeight="1" x14ac:dyDescent="0.2">
      <c r="A1474" s="117">
        <v>2016655</v>
      </c>
      <c r="B1474" s="1506">
        <v>121010</v>
      </c>
      <c r="C1474" s="347" t="s">
        <v>2411</v>
      </c>
      <c r="D1474" s="347" t="s">
        <v>68</v>
      </c>
      <c r="E1474" s="999">
        <v>7</v>
      </c>
      <c r="F1474" s="999">
        <v>49</v>
      </c>
      <c r="G1474" s="999">
        <v>42</v>
      </c>
      <c r="H1474" s="999">
        <v>14</v>
      </c>
      <c r="I1474" s="829">
        <v>42685</v>
      </c>
      <c r="J1474" s="829">
        <v>42683</v>
      </c>
      <c r="K1474" s="821" t="s">
        <v>1737</v>
      </c>
      <c r="L1474" s="821" t="s">
        <v>1737</v>
      </c>
      <c r="M1474" s="41" t="s">
        <v>89</v>
      </c>
      <c r="N1474" s="41" t="s">
        <v>89</v>
      </c>
      <c r="O1474" s="41" t="s">
        <v>89</v>
      </c>
      <c r="P1474" s="41" t="s">
        <v>89</v>
      </c>
      <c r="Q1474" s="5"/>
      <c r="S1474" s="23">
        <v>48</v>
      </c>
      <c r="U1474" s="6" t="s">
        <v>444</v>
      </c>
      <c r="V1474" s="696"/>
      <c r="W1474" s="873">
        <v>96</v>
      </c>
      <c r="X1474" s="6"/>
      <c r="Y1474" s="6"/>
      <c r="Z1474" s="1092">
        <v>42674</v>
      </c>
      <c r="AB1474" s="894"/>
      <c r="AC1474" s="894"/>
      <c r="AD1474" s="894"/>
      <c r="AE1474" s="1142">
        <f>IF(A1474="","",(IFERROR(VLOOKUP(A1474,Projecten!A$4:W$2618,5,FALSE),"niet bekend")))</f>
        <v>7</v>
      </c>
      <c r="AF1474" s="1031">
        <f t="shared" si="152"/>
        <v>15056.39</v>
      </c>
      <c r="AG1474" s="897">
        <f>IF(A1474="","",(IFERROR(VLOOKUP(A1474,Projecten!A$4:W$2618,23,FALSE),"niet bekend")))</f>
        <v>15056.39</v>
      </c>
      <c r="AH1474" s="900">
        <f>IF(A1474="","",(IFERROR(VLOOKUP(A1474,Projecten!A$4:W$2618,12,FALSE),"niet bekend")))</f>
        <v>15056.39</v>
      </c>
      <c r="AI1474" s="1131">
        <f t="shared" si="153"/>
        <v>0</v>
      </c>
    </row>
    <row r="1475" spans="1:35" ht="12.75" customHeight="1" x14ac:dyDescent="0.2">
      <c r="A1475" s="117" t="s">
        <v>2611</v>
      </c>
      <c r="B1475" s="1548"/>
      <c r="C1475" s="351" t="s">
        <v>2086</v>
      </c>
      <c r="D1475" s="349" t="s">
        <v>68</v>
      </c>
      <c r="E1475" s="999">
        <v>0</v>
      </c>
      <c r="F1475" s="999">
        <v>10</v>
      </c>
      <c r="G1475" s="999">
        <v>0</v>
      </c>
      <c r="H1475" s="999">
        <v>10</v>
      </c>
      <c r="I1475" s="810">
        <v>42678</v>
      </c>
      <c r="J1475" s="829" t="s">
        <v>1737</v>
      </c>
      <c r="K1475" s="821" t="s">
        <v>1737</v>
      </c>
      <c r="L1475" s="821" t="s">
        <v>1737</v>
      </c>
      <c r="M1475" s="29" t="s">
        <v>89</v>
      </c>
      <c r="N1475" s="29" t="s">
        <v>89</v>
      </c>
      <c r="O1475" s="29" t="s">
        <v>89</v>
      </c>
      <c r="P1475" s="29" t="s">
        <v>89</v>
      </c>
      <c r="Q1475" s="5"/>
      <c r="S1475" s="96">
        <v>47</v>
      </c>
      <c r="U1475" s="6" t="s">
        <v>561</v>
      </c>
      <c r="V1475" s="814" t="s">
        <v>2087</v>
      </c>
      <c r="W1475" s="497">
        <v>41</v>
      </c>
      <c r="X1475" s="6"/>
      <c r="Y1475" s="6"/>
      <c r="Z1475" s="1092">
        <v>42647</v>
      </c>
      <c r="AB1475" s="894"/>
      <c r="AC1475" s="894"/>
      <c r="AD1475" s="894"/>
      <c r="AE1475" s="1142" t="str">
        <f>IF(A1475="","",(IFERROR(VLOOKUP(A1475,Projecten!A$4:W$2618,5,FALSE),"niet bekend")))</f>
        <v>niet bekend</v>
      </c>
      <c r="AF1475" s="1031" t="str">
        <f t="shared" si="152"/>
        <v>niet bekend</v>
      </c>
      <c r="AG1475" s="897" t="str">
        <f>IF(A1475="","",(IFERROR(VLOOKUP(A1475,Projecten!A$4:W$2618,23,FALSE),"niet bekend")))</f>
        <v>niet bekend</v>
      </c>
      <c r="AH1475" s="900" t="str">
        <f>IF(A1475="","",(IFERROR(VLOOKUP(A1475,Projecten!A$4:W$2618,12,FALSE),"niet bekend")))</f>
        <v>niet bekend</v>
      </c>
      <c r="AI1475" s="1131"/>
    </row>
    <row r="1476" spans="1:35" x14ac:dyDescent="0.2">
      <c r="A1476" s="117">
        <v>2016643</v>
      </c>
      <c r="B1476" s="1506">
        <v>121020</v>
      </c>
      <c r="C1476" s="290">
        <v>629317</v>
      </c>
      <c r="D1476" s="347" t="s">
        <v>68</v>
      </c>
      <c r="E1476" s="999">
        <v>1</v>
      </c>
      <c r="F1476" s="999">
        <v>9</v>
      </c>
      <c r="G1476" s="999">
        <v>4</v>
      </c>
      <c r="H1476" s="999">
        <v>3</v>
      </c>
      <c r="I1476" s="829">
        <v>42692</v>
      </c>
      <c r="J1476" s="829" t="s">
        <v>1737</v>
      </c>
      <c r="K1476" s="829" t="s">
        <v>1737</v>
      </c>
      <c r="L1476" s="821" t="s">
        <v>1737</v>
      </c>
      <c r="M1476" s="41" t="s">
        <v>89</v>
      </c>
      <c r="N1476" s="41" t="s">
        <v>89</v>
      </c>
      <c r="O1476" s="41" t="s">
        <v>89</v>
      </c>
      <c r="P1476" s="41" t="s">
        <v>89</v>
      </c>
      <c r="Q1476" s="5"/>
      <c r="R1476" s="23">
        <v>42710</v>
      </c>
      <c r="S1476" s="23">
        <v>48</v>
      </c>
      <c r="U1476" s="869" t="s">
        <v>561</v>
      </c>
      <c r="V1476" s="970" t="s">
        <v>2543</v>
      </c>
      <c r="W1476" s="497">
        <v>16</v>
      </c>
      <c r="X1476" s="6"/>
      <c r="Y1476" s="6"/>
      <c r="Z1476" s="1092">
        <v>42674</v>
      </c>
      <c r="AB1476" s="894"/>
      <c r="AC1476" s="894"/>
      <c r="AD1476" s="894"/>
      <c r="AE1476" s="1142">
        <f>IF(A1476="","",(IFERROR(VLOOKUP(A1476,Projecten!A$4:W$2618,5,FALSE),"niet bekend")))</f>
        <v>1</v>
      </c>
      <c r="AF1476" s="1031">
        <f t="shared" si="152"/>
        <v>2837.4</v>
      </c>
      <c r="AG1476" s="897">
        <f>IF(A1476="","",(IFERROR(VLOOKUP(A1476,Projecten!A$4:W$2618,23,FALSE),"niet bekend")))</f>
        <v>2837.4</v>
      </c>
      <c r="AH1476" s="900">
        <f>IF(A1476="","",(IFERROR(VLOOKUP(A1476,Projecten!A$4:W$2618,12,FALSE),"niet bekend")))</f>
        <v>2837.4</v>
      </c>
      <c r="AI1476" s="1131">
        <f>IFERROR(IF(AF1476="","",(AH1476-AF1476)),"")</f>
        <v>0</v>
      </c>
    </row>
    <row r="1477" spans="1:35" x14ac:dyDescent="0.2">
      <c r="A1477" s="117">
        <v>2016651</v>
      </c>
      <c r="B1477" s="1506">
        <v>121020</v>
      </c>
      <c r="C1477" s="290">
        <v>629517</v>
      </c>
      <c r="D1477" s="347" t="s">
        <v>68</v>
      </c>
      <c r="E1477" s="999">
        <v>1</v>
      </c>
      <c r="F1477" s="999">
        <v>8</v>
      </c>
      <c r="G1477" s="999">
        <v>5</v>
      </c>
      <c r="H1477" s="999">
        <v>3</v>
      </c>
      <c r="I1477" s="829">
        <v>42692</v>
      </c>
      <c r="J1477" s="829">
        <v>42690</v>
      </c>
      <c r="K1477" s="821" t="s">
        <v>1737</v>
      </c>
      <c r="L1477" s="821" t="s">
        <v>1737</v>
      </c>
      <c r="M1477" s="41" t="s">
        <v>89</v>
      </c>
      <c r="N1477" s="41" t="s">
        <v>89</v>
      </c>
      <c r="O1477" s="41" t="s">
        <v>89</v>
      </c>
      <c r="P1477" s="41" t="s">
        <v>89</v>
      </c>
      <c r="Q1477" s="5"/>
      <c r="R1477" s="23">
        <v>42712</v>
      </c>
      <c r="S1477" s="23">
        <v>48</v>
      </c>
      <c r="U1477" s="869" t="s">
        <v>561</v>
      </c>
      <c r="V1477" s="970" t="s">
        <v>2543</v>
      </c>
      <c r="W1477" s="497">
        <v>16</v>
      </c>
      <c r="X1477" s="6"/>
      <c r="Y1477" s="6"/>
      <c r="Z1477" s="1092">
        <v>42674</v>
      </c>
      <c r="AB1477" s="894"/>
      <c r="AC1477" s="894"/>
      <c r="AD1477" s="894"/>
      <c r="AE1477" s="1142">
        <f>IF(A1477="","",(IFERROR(VLOOKUP(A1477,Projecten!A$4:W$2618,5,FALSE),"niet bekend")))</f>
        <v>1</v>
      </c>
      <c r="AF1477" s="1031">
        <f t="shared" si="152"/>
        <v>2553.7399999999998</v>
      </c>
      <c r="AG1477" s="897">
        <f>IF(A1477="","",(IFERROR(VLOOKUP(A1477,Projecten!A$4:W$2618,23,FALSE),"niet bekend")))</f>
        <v>2553.7399999999998</v>
      </c>
      <c r="AH1477" s="900">
        <f>IF(A1477="","",(IFERROR(VLOOKUP(A1477,Projecten!A$4:W$2618,12,FALSE),"niet bekend")))</f>
        <v>2553.7399999999998</v>
      </c>
      <c r="AI1477" s="1131">
        <f>IFERROR(IF(AF1477="","",(AH1477-AF1477)),"")</f>
        <v>0</v>
      </c>
    </row>
    <row r="1478" spans="1:35" s="1133" customFormat="1" x14ac:dyDescent="0.2">
      <c r="A1478" s="1566">
        <v>2016618</v>
      </c>
      <c r="B1478" s="1134">
        <v>121019</v>
      </c>
      <c r="C1478" s="1134">
        <v>610917</v>
      </c>
      <c r="D1478" s="1133" t="s">
        <v>68</v>
      </c>
      <c r="E1478" s="1135">
        <v>1</v>
      </c>
      <c r="F1478" s="1135">
        <v>10</v>
      </c>
      <c r="G1478" s="1135">
        <v>5</v>
      </c>
      <c r="H1478" s="1135">
        <v>6</v>
      </c>
      <c r="I1478" s="1136">
        <v>42685</v>
      </c>
      <c r="J1478" s="1136">
        <v>42683</v>
      </c>
      <c r="K1478" s="1133" t="s">
        <v>1737</v>
      </c>
      <c r="L1478" s="1133" t="s">
        <v>1737</v>
      </c>
      <c r="M1478" s="1135" t="s">
        <v>89</v>
      </c>
      <c r="N1478" s="1135" t="s">
        <v>89</v>
      </c>
      <c r="P1478" s="1135"/>
      <c r="R1478" s="2126">
        <v>42702</v>
      </c>
      <c r="S1478" s="1135">
        <v>47</v>
      </c>
      <c r="U1478" s="1133" t="s">
        <v>278</v>
      </c>
      <c r="V1478" s="1133" t="s">
        <v>2547</v>
      </c>
      <c r="W1478" s="1137">
        <v>27</v>
      </c>
      <c r="Z1478" s="1133">
        <v>42661</v>
      </c>
      <c r="AE1478" s="1143">
        <f>IF(A1478="","",(IFERROR(VLOOKUP(A1478,Projecten!A$4:W$2618,5,FALSE),"niet bekend")))</f>
        <v>1</v>
      </c>
      <c r="AF1478" s="1133">
        <f t="shared" si="152"/>
        <v>4788.42</v>
      </c>
      <c r="AG1478" s="1133">
        <f>IF(A1478="","",(IFERROR(VLOOKUP(A1478,Projecten!A$4:W$2618,23,FALSE),"niet bekend")))</f>
        <v>4788.42</v>
      </c>
      <c r="AH1478" s="1133">
        <f>IF(A1478="","",(IFERROR(VLOOKUP(A1478,Projecten!A$4:W$2618,12,FALSE),"niet bekend")))</f>
        <v>4788.42</v>
      </c>
      <c r="AI1478" s="1131">
        <f>IFERROR(IF(AF1478="","",(AH1478-AF1478)),"")</f>
        <v>0</v>
      </c>
    </row>
    <row r="1479" spans="1:35" s="150" customFormat="1" x14ac:dyDescent="0.2">
      <c r="A1479" s="448"/>
      <c r="B1479" s="1189"/>
      <c r="C1479" s="99"/>
      <c r="D1479" s="448"/>
      <c r="E1479" s="1002"/>
      <c r="F1479" s="1002"/>
      <c r="G1479" s="1002"/>
      <c r="H1479" s="1002"/>
      <c r="I1479" s="810"/>
      <c r="J1479" s="810"/>
      <c r="K1479" s="74"/>
      <c r="L1479" s="74"/>
      <c r="M1479" s="74"/>
      <c r="N1479" s="74"/>
      <c r="O1479" s="74"/>
      <c r="P1479" s="74"/>
      <c r="Q1479" s="160"/>
      <c r="R1479" s="96"/>
      <c r="S1479" s="96"/>
      <c r="T1479" s="175"/>
      <c r="U1479" s="99"/>
      <c r="V1479" s="263"/>
      <c r="W1479" s="97"/>
      <c r="X1479" s="99"/>
      <c r="Y1479" s="99"/>
      <c r="Z1479" s="160"/>
      <c r="AB1479" s="897"/>
      <c r="AC1479" s="897"/>
      <c r="AD1479" s="897"/>
      <c r="AE1479" s="1025"/>
      <c r="AF1479" s="1032"/>
      <c r="AG1479" s="897"/>
      <c r="AH1479" s="901"/>
      <c r="AI1479" s="1131"/>
    </row>
    <row r="1480" spans="1:35" x14ac:dyDescent="0.2">
      <c r="A1480" s="822">
        <v>2016607</v>
      </c>
      <c r="B1480" s="1506">
        <v>121028</v>
      </c>
      <c r="C1480" s="817" t="s">
        <v>2111</v>
      </c>
      <c r="D1480" s="815" t="s">
        <v>1575</v>
      </c>
      <c r="E1480" s="1001">
        <v>1</v>
      </c>
      <c r="F1480" s="1001">
        <v>9</v>
      </c>
      <c r="G1480" s="1001">
        <v>6</v>
      </c>
      <c r="H1480" s="1001">
        <v>1</v>
      </c>
      <c r="I1480" s="808">
        <v>42692</v>
      </c>
      <c r="J1480" s="806" t="s">
        <v>1737</v>
      </c>
      <c r="K1480" s="806" t="s">
        <v>1737</v>
      </c>
      <c r="L1480" s="806" t="s">
        <v>1737</v>
      </c>
      <c r="M1480" s="7" t="s">
        <v>89</v>
      </c>
      <c r="N1480" s="7" t="s">
        <v>89</v>
      </c>
      <c r="O1480" s="7" t="s">
        <v>89</v>
      </c>
      <c r="P1480" s="7" t="s">
        <v>89</v>
      </c>
      <c r="Q1480" s="5"/>
      <c r="S1480" s="23">
        <v>48</v>
      </c>
      <c r="U1480" s="6" t="s">
        <v>2355</v>
      </c>
      <c r="W1480" s="25">
        <v>13</v>
      </c>
      <c r="X1480" s="6"/>
      <c r="Y1480" s="6"/>
      <c r="Z1480" s="1092">
        <v>42667</v>
      </c>
      <c r="AB1480" s="894"/>
      <c r="AC1480" s="894"/>
      <c r="AD1480" s="894"/>
      <c r="AE1480" s="1142">
        <f>IF(A1480="","",(IFERROR(VLOOKUP(A1480,Projecten!A$4:W$2618,5,FALSE),"niet bekend")))</f>
        <v>1</v>
      </c>
      <c r="AF1480" s="1031">
        <f>IF(AE1480="","",(IF(E1480=0,AH1480,(E1480/AE1480*AH1480))))</f>
        <v>2115.31</v>
      </c>
      <c r="AG1480" s="897">
        <f>IF(A1480="","",(IFERROR(VLOOKUP(A1480,Projecten!A$4:W$2618,23,FALSE),"niet bekend")))</f>
        <v>2115.31</v>
      </c>
      <c r="AH1480" s="900">
        <f>IF(A1480="","",(IFERROR(VLOOKUP(A1480,Projecten!A$4:W$2618,12,FALSE),"niet bekend")))</f>
        <v>2115.31</v>
      </c>
      <c r="AI1480" s="1131">
        <f>IFERROR(IF(AF1480="","",(AH1480-AF1480)),"")</f>
        <v>0</v>
      </c>
    </row>
    <row r="1481" spans="1:35" x14ac:dyDescent="0.2">
      <c r="A1481" s="822">
        <v>2016608</v>
      </c>
      <c r="B1481" s="1506">
        <v>121028</v>
      </c>
      <c r="C1481" s="817" t="s">
        <v>2112</v>
      </c>
      <c r="D1481" s="815" t="s">
        <v>1575</v>
      </c>
      <c r="E1481" s="1001">
        <v>1</v>
      </c>
      <c r="F1481" s="1001">
        <v>9</v>
      </c>
      <c r="G1481" s="1001">
        <v>6</v>
      </c>
      <c r="H1481" s="1001">
        <v>2</v>
      </c>
      <c r="I1481" s="808">
        <v>42692</v>
      </c>
      <c r="J1481" s="806" t="s">
        <v>1737</v>
      </c>
      <c r="K1481" s="806" t="s">
        <v>1737</v>
      </c>
      <c r="L1481" s="806" t="s">
        <v>1737</v>
      </c>
      <c r="M1481" s="7" t="s">
        <v>89</v>
      </c>
      <c r="N1481" s="7" t="s">
        <v>89</v>
      </c>
      <c r="O1481" s="7" t="s">
        <v>89</v>
      </c>
      <c r="P1481" s="7" t="s">
        <v>89</v>
      </c>
      <c r="Q1481" s="5"/>
      <c r="S1481" s="23">
        <v>48</v>
      </c>
      <c r="U1481" s="6" t="s">
        <v>2355</v>
      </c>
      <c r="W1481" s="25">
        <v>15</v>
      </c>
      <c r="X1481" s="6"/>
      <c r="Y1481" s="81"/>
      <c r="Z1481" s="1092">
        <v>42667</v>
      </c>
      <c r="AB1481" s="894"/>
      <c r="AC1481" s="894"/>
      <c r="AD1481" s="894"/>
      <c r="AE1481" s="1142">
        <f>IF(A1481="","",(IFERROR(VLOOKUP(A1481,Projecten!A$4:W$2618,5,FALSE),"niet bekend")))</f>
        <v>1</v>
      </c>
      <c r="AF1481" s="1031">
        <f>IF(AE1481="","",(IF(E1481=0,AH1481,(E1481/AE1481*AH1481))))</f>
        <v>2360.85</v>
      </c>
      <c r="AG1481" s="897">
        <f>IF(A1481="","",(IFERROR(VLOOKUP(A1481,Projecten!A$4:W$2618,23,FALSE),"niet bekend")))</f>
        <v>2360.85</v>
      </c>
      <c r="AH1481" s="900">
        <f>IF(A1481="","",(IFERROR(VLOOKUP(A1481,Projecten!A$4:W$2618,12,FALSE),"niet bekend")))</f>
        <v>2360.85</v>
      </c>
      <c r="AI1481" s="1131">
        <f>IFERROR(IF(AF1481="","",(AH1481-AF1481)),"")</f>
        <v>0</v>
      </c>
    </row>
    <row r="1482" spans="1:35" x14ac:dyDescent="0.2">
      <c r="A1482" s="822">
        <v>2016547</v>
      </c>
      <c r="B1482" s="1506">
        <v>121028</v>
      </c>
      <c r="C1482" s="817" t="s">
        <v>1577</v>
      </c>
      <c r="D1482" s="815" t="s">
        <v>1575</v>
      </c>
      <c r="E1482" s="1001">
        <v>0</v>
      </c>
      <c r="F1482" s="1001">
        <v>1</v>
      </c>
      <c r="G1482" s="1001">
        <v>1</v>
      </c>
      <c r="H1482" s="1001">
        <v>0</v>
      </c>
      <c r="I1482" s="808">
        <v>42692</v>
      </c>
      <c r="J1482" s="806" t="s">
        <v>1737</v>
      </c>
      <c r="K1482" s="806" t="s">
        <v>1737</v>
      </c>
      <c r="L1482" s="806" t="s">
        <v>1737</v>
      </c>
      <c r="M1482" s="7" t="s">
        <v>89</v>
      </c>
      <c r="N1482" s="7" t="s">
        <v>89</v>
      </c>
      <c r="O1482" s="7" t="s">
        <v>89</v>
      </c>
      <c r="P1482" s="7" t="s">
        <v>89</v>
      </c>
      <c r="Q1482" s="5"/>
      <c r="S1482" s="23">
        <v>48</v>
      </c>
      <c r="U1482" s="6" t="s">
        <v>2355</v>
      </c>
      <c r="W1482" s="25">
        <v>1.25</v>
      </c>
      <c r="X1482" s="6"/>
      <c r="Y1482" s="81"/>
      <c r="Z1482" s="1092">
        <v>42667</v>
      </c>
      <c r="AB1482" s="894"/>
      <c r="AC1482" s="894"/>
      <c r="AD1482" s="894"/>
      <c r="AE1482" s="1142">
        <f>IF(A1482="","",(IFERROR(VLOOKUP(A1482,Projecten!A$4:W$2618,5,FALSE),"niet bekend")))</f>
        <v>1</v>
      </c>
      <c r="AF1482" s="1031">
        <f>IF(AE1482="","",(IF(E1482=0,AH1482,(E1482/AE1482*AH1482))))</f>
        <v>178.96</v>
      </c>
      <c r="AG1482" s="897">
        <f>IF(A1482="","",(IFERROR(VLOOKUP(A1482,Projecten!A$4:W$2618,23,FALSE),"niet bekend")))</f>
        <v>178.96</v>
      </c>
      <c r="AH1482" s="900">
        <f>IF(A1482="","",(IFERROR(VLOOKUP(A1482,Projecten!A$4:W$2618,12,FALSE),"niet bekend")))</f>
        <v>178.96</v>
      </c>
      <c r="AI1482" s="1131">
        <f>IFERROR(IF(AF1482="","",(AH1482-AF1482)),"")</f>
        <v>0</v>
      </c>
    </row>
    <row r="1483" spans="1:35" x14ac:dyDescent="0.2">
      <c r="A1483" s="822">
        <v>2016548</v>
      </c>
      <c r="B1483" s="1506">
        <v>121028</v>
      </c>
      <c r="C1483" s="817" t="s">
        <v>1964</v>
      </c>
      <c r="D1483" s="815" t="s">
        <v>1575</v>
      </c>
      <c r="E1483" s="1001">
        <v>0</v>
      </c>
      <c r="F1483" s="1001">
        <v>1</v>
      </c>
      <c r="G1483" s="1001">
        <v>1</v>
      </c>
      <c r="H1483" s="1001">
        <v>0</v>
      </c>
      <c r="I1483" s="808">
        <v>42692</v>
      </c>
      <c r="J1483" s="806" t="s">
        <v>1737</v>
      </c>
      <c r="K1483" s="806" t="s">
        <v>1737</v>
      </c>
      <c r="L1483" s="806" t="s">
        <v>1737</v>
      </c>
      <c r="M1483" s="7" t="s">
        <v>89</v>
      </c>
      <c r="N1483" s="7" t="s">
        <v>89</v>
      </c>
      <c r="O1483" s="7" t="s">
        <v>89</v>
      </c>
      <c r="P1483" s="7" t="s">
        <v>89</v>
      </c>
      <c r="Q1483" s="5"/>
      <c r="S1483" s="23">
        <v>48</v>
      </c>
      <c r="U1483" s="6" t="s">
        <v>2355</v>
      </c>
      <c r="W1483" s="25">
        <v>1.25</v>
      </c>
      <c r="X1483" s="6"/>
      <c r="Y1483" s="81"/>
      <c r="Z1483" s="1092">
        <v>42667</v>
      </c>
      <c r="AB1483" s="894"/>
      <c r="AC1483" s="894"/>
      <c r="AD1483" s="894"/>
      <c r="AE1483" s="1142">
        <f>IF(A1483="","",(IFERROR(VLOOKUP(A1483,Projecten!A$4:W$2618,5,FALSE),"niet bekend")))</f>
        <v>1</v>
      </c>
      <c r="AF1483" s="1031">
        <f>IF(AE1483="","",(IF(E1483=0,AH1483,(E1483/AE1483*AH1483))))</f>
        <v>171.14</v>
      </c>
      <c r="AG1483" s="897">
        <f>IF(A1483="","",(IFERROR(VLOOKUP(A1483,Projecten!A$4:W$2618,23,FALSE),"niet bekend")))</f>
        <v>171.14</v>
      </c>
      <c r="AH1483" s="900">
        <f>IF(A1483="","",(IFERROR(VLOOKUP(A1483,Projecten!A$4:W$2618,12,FALSE),"niet bekend")))</f>
        <v>171.14</v>
      </c>
      <c r="AI1483" s="1131">
        <f>IFERROR(IF(AF1483="","",(AH1483-AF1483)),"")</f>
        <v>0</v>
      </c>
    </row>
    <row r="1484" spans="1:35" x14ac:dyDescent="0.2">
      <c r="A1484" s="822">
        <v>2016523</v>
      </c>
      <c r="B1484" s="1506">
        <v>121028</v>
      </c>
      <c r="C1484" s="817" t="s">
        <v>1912</v>
      </c>
      <c r="D1484" s="815" t="s">
        <v>1575</v>
      </c>
      <c r="E1484" s="1001">
        <v>1</v>
      </c>
      <c r="F1484" s="1001">
        <v>9</v>
      </c>
      <c r="G1484" s="1001">
        <v>5</v>
      </c>
      <c r="H1484" s="1001">
        <v>1</v>
      </c>
      <c r="I1484" s="808">
        <v>42692</v>
      </c>
      <c r="J1484" s="806" t="s">
        <v>1737</v>
      </c>
      <c r="K1484" s="806" t="s">
        <v>1737</v>
      </c>
      <c r="L1484" s="806" t="s">
        <v>1737</v>
      </c>
      <c r="M1484" s="7" t="s">
        <v>89</v>
      </c>
      <c r="N1484" s="7" t="s">
        <v>89</v>
      </c>
      <c r="O1484" s="7" t="s">
        <v>89</v>
      </c>
      <c r="P1484" s="7" t="s">
        <v>89</v>
      </c>
      <c r="Q1484" s="5"/>
      <c r="S1484" s="23">
        <v>48</v>
      </c>
      <c r="U1484" s="6" t="s">
        <v>2355</v>
      </c>
      <c r="W1484" s="25">
        <v>11</v>
      </c>
      <c r="X1484" s="6"/>
      <c r="Y1484" s="81"/>
      <c r="Z1484" s="1092">
        <v>42667</v>
      </c>
      <c r="AB1484" s="894"/>
      <c r="AC1484" s="894"/>
      <c r="AD1484" s="894"/>
      <c r="AE1484" s="1142">
        <f>IF(A1484="","",(IFERROR(VLOOKUP(A1484,Projecten!A$4:W$2618,5,FALSE),"niet bekend")))</f>
        <v>1</v>
      </c>
      <c r="AF1484" s="1031">
        <f>IF(AE1484="","",(IF(E1484=0,AH1484,(E1484/AE1484*AH1484))))</f>
        <v>1680.78</v>
      </c>
      <c r="AG1484" s="897">
        <f>IF(A1484="","",(IFERROR(VLOOKUP(A1484,Projecten!A$4:W$2618,23,FALSE),"niet bekend")))</f>
        <v>1680.78</v>
      </c>
      <c r="AH1484" s="900">
        <f>IF(A1484="","",(IFERROR(VLOOKUP(A1484,Projecten!A$4:W$2618,12,FALSE),"niet bekend")))</f>
        <v>1680.78</v>
      </c>
      <c r="AI1484" s="1131">
        <f>IFERROR(IF(AF1484="","",(AH1484-AF1484)),"")</f>
        <v>0</v>
      </c>
    </row>
    <row r="1485" spans="1:35" s="150" customFormat="1" x14ac:dyDescent="0.2">
      <c r="A1485" s="822"/>
      <c r="B1485" s="1189"/>
      <c r="C1485" s="822"/>
      <c r="D1485" s="859"/>
      <c r="E1485" s="1003"/>
      <c r="F1485" s="1003"/>
      <c r="G1485" s="1003"/>
      <c r="H1485" s="1003"/>
      <c r="I1485" s="808"/>
      <c r="J1485" s="808"/>
      <c r="K1485" s="808"/>
      <c r="L1485" s="808"/>
      <c r="M1485" s="75"/>
      <c r="N1485" s="75"/>
      <c r="O1485" s="75"/>
      <c r="P1485" s="75"/>
      <c r="Q1485" s="160"/>
      <c r="R1485" s="96"/>
      <c r="S1485" s="96"/>
      <c r="T1485" s="175"/>
      <c r="U1485" s="99"/>
      <c r="V1485" s="99"/>
      <c r="W1485" s="612"/>
      <c r="X1485" s="99"/>
      <c r="Y1485" s="99"/>
      <c r="Z1485" s="871"/>
      <c r="AB1485" s="897"/>
      <c r="AC1485" s="897"/>
      <c r="AD1485" s="897"/>
      <c r="AE1485" s="1025"/>
      <c r="AF1485" s="1032"/>
      <c r="AG1485" s="897"/>
      <c r="AH1485" s="901"/>
      <c r="AI1485" s="1131"/>
    </row>
    <row r="1486" spans="1:35" s="150" customFormat="1" x14ac:dyDescent="0.2">
      <c r="A1486" s="117">
        <v>2016672</v>
      </c>
      <c r="B1486" s="1189">
        <v>121015</v>
      </c>
      <c r="C1486" s="117" t="s">
        <v>2565</v>
      </c>
      <c r="D1486" s="738" t="s">
        <v>1724</v>
      </c>
      <c r="E1486" s="1002">
        <v>0</v>
      </c>
      <c r="F1486" s="1002">
        <v>2</v>
      </c>
      <c r="G1486" s="1002">
        <v>0</v>
      </c>
      <c r="H1486" s="1002">
        <v>0</v>
      </c>
      <c r="I1486" s="808">
        <v>42696</v>
      </c>
      <c r="J1486" s="808" t="s">
        <v>1737</v>
      </c>
      <c r="K1486" s="808" t="s">
        <v>1737</v>
      </c>
      <c r="L1486" s="808" t="s">
        <v>1737</v>
      </c>
      <c r="M1486" s="75" t="s">
        <v>89</v>
      </c>
      <c r="N1486" s="75" t="s">
        <v>89</v>
      </c>
      <c r="O1486" s="75" t="s">
        <v>89</v>
      </c>
      <c r="P1486" s="75" t="s">
        <v>89</v>
      </c>
      <c r="Q1486" s="160"/>
      <c r="R1486" s="96"/>
      <c r="S1486" s="96">
        <v>47</v>
      </c>
      <c r="T1486" s="175"/>
      <c r="U1486" s="99" t="s">
        <v>681</v>
      </c>
      <c r="V1486" s="99" t="s">
        <v>2566</v>
      </c>
      <c r="W1486" s="612">
        <v>3</v>
      </c>
      <c r="X1486" s="99"/>
      <c r="Y1486" s="99"/>
      <c r="Z1486" s="871">
        <v>42692</v>
      </c>
      <c r="AB1486" s="897"/>
      <c r="AC1486" s="897"/>
      <c r="AD1486" s="897"/>
      <c r="AE1486" s="1144">
        <f>IF(A1486="","",(IFERROR(VLOOKUP(A1486,Projecten!A$4:W$2618,5,FALSE),"niet bekend")))</f>
        <v>1</v>
      </c>
      <c r="AF1486" s="1032">
        <f t="shared" ref="AF1486:AF1494" si="154">IF(AE1486="","",(IF(E1486=0,AH1486,(E1486/AE1486*AH1486))))</f>
        <v>1378.27</v>
      </c>
      <c r="AG1486" s="897">
        <f>IF(A1486="","",(IFERROR(VLOOKUP(A1486,Projecten!A$4:W$2618,23,FALSE),"niet bekend")))</f>
        <v>1378.27</v>
      </c>
      <c r="AH1486" s="901">
        <f>IF(A1486="","",(IFERROR(VLOOKUP(A1486,Projecten!A$4:W$2618,12,FALSE),"niet bekend")))</f>
        <v>1378.27</v>
      </c>
      <c r="AI1486" s="1131">
        <f t="shared" ref="AI1486:AI1494" si="155">IFERROR(IF(AF1486="","",(AH1486-AF1486)),"")</f>
        <v>0</v>
      </c>
    </row>
    <row r="1487" spans="1:35" s="150" customFormat="1" x14ac:dyDescent="0.2">
      <c r="A1487" s="822" t="s">
        <v>2348</v>
      </c>
      <c r="B1487" s="1506">
        <v>120976</v>
      </c>
      <c r="C1487" s="822" t="s">
        <v>2117</v>
      </c>
      <c r="D1487" s="859" t="s">
        <v>489</v>
      </c>
      <c r="E1487" s="1003">
        <v>1</v>
      </c>
      <c r="F1487" s="1003">
        <v>12</v>
      </c>
      <c r="G1487" s="1003">
        <v>0</v>
      </c>
      <c r="H1487" s="1003">
        <v>0</v>
      </c>
      <c r="I1487" s="808">
        <v>42685</v>
      </c>
      <c r="J1487" s="806" t="s">
        <v>1737</v>
      </c>
      <c r="K1487" s="806" t="s">
        <v>1737</v>
      </c>
      <c r="L1487" s="806" t="s">
        <v>1737</v>
      </c>
      <c r="M1487" s="75" t="s">
        <v>89</v>
      </c>
      <c r="N1487" s="75" t="s">
        <v>89</v>
      </c>
      <c r="O1487" s="75" t="s">
        <v>89</v>
      </c>
      <c r="P1487" s="75" t="s">
        <v>89</v>
      </c>
      <c r="Q1487" s="160"/>
      <c r="R1487" s="96"/>
      <c r="S1487" s="96">
        <v>47</v>
      </c>
      <c r="T1487" s="175"/>
      <c r="U1487" s="99" t="s">
        <v>681</v>
      </c>
      <c r="V1487" s="99"/>
      <c r="W1487" s="612">
        <v>7.4</v>
      </c>
      <c r="X1487" s="99"/>
      <c r="Y1487" s="99"/>
      <c r="Z1487" s="871">
        <v>42668</v>
      </c>
      <c r="AB1487" s="897"/>
      <c r="AC1487" s="897"/>
      <c r="AD1487" s="897"/>
      <c r="AE1487" s="1144">
        <f>IF(A1487="","",(IFERROR(VLOOKUP(A1487,Projecten!A$4:W$2618,5,FALSE),"niet bekend")))</f>
        <v>1</v>
      </c>
      <c r="AF1487" s="1032">
        <f t="shared" si="154"/>
        <v>1400.4</v>
      </c>
      <c r="AG1487" s="897">
        <f>IF(A1487="","",(IFERROR(VLOOKUP(A1487,Projecten!A$4:W$2618,23,FALSE),"niet bekend")))</f>
        <v>1400.4</v>
      </c>
      <c r="AH1487" s="901">
        <f>IF(A1487="","",(IFERROR(VLOOKUP(A1487,Projecten!A$4:W$2618,12,FALSE),"niet bekend")))</f>
        <v>1400.4</v>
      </c>
      <c r="AI1487" s="1131">
        <f t="shared" si="155"/>
        <v>0</v>
      </c>
    </row>
    <row r="1488" spans="1:35" s="150" customFormat="1" x14ac:dyDescent="0.2">
      <c r="A1488" s="822" t="s">
        <v>2349</v>
      </c>
      <c r="B1488" s="1506">
        <v>120976</v>
      </c>
      <c r="C1488" s="822" t="s">
        <v>2118</v>
      </c>
      <c r="D1488" s="859" t="s">
        <v>489</v>
      </c>
      <c r="E1488" s="1003">
        <v>1</v>
      </c>
      <c r="F1488" s="1003">
        <v>17</v>
      </c>
      <c r="G1488" s="1003">
        <v>0</v>
      </c>
      <c r="H1488" s="1003">
        <v>0</v>
      </c>
      <c r="I1488" s="808">
        <v>42685</v>
      </c>
      <c r="J1488" s="806" t="s">
        <v>1737</v>
      </c>
      <c r="K1488" s="806" t="s">
        <v>1737</v>
      </c>
      <c r="L1488" s="806" t="s">
        <v>1737</v>
      </c>
      <c r="M1488" s="75" t="s">
        <v>89</v>
      </c>
      <c r="N1488" s="75" t="s">
        <v>89</v>
      </c>
      <c r="O1488" s="75" t="s">
        <v>89</v>
      </c>
      <c r="P1488" s="75" t="s">
        <v>89</v>
      </c>
      <c r="Q1488" s="160"/>
      <c r="R1488" s="96"/>
      <c r="S1488" s="96">
        <v>47</v>
      </c>
      <c r="T1488" s="175"/>
      <c r="U1488" s="99" t="s">
        <v>681</v>
      </c>
      <c r="V1488" s="99"/>
      <c r="W1488" s="612">
        <v>10.4</v>
      </c>
      <c r="X1488" s="99"/>
      <c r="Y1488" s="99"/>
      <c r="Z1488" s="871">
        <v>42668</v>
      </c>
      <c r="AB1488" s="897"/>
      <c r="AC1488" s="897"/>
      <c r="AD1488" s="897"/>
      <c r="AE1488" s="1144">
        <f>IF(A1488="","",(IFERROR(VLOOKUP(A1488,Projecten!A$4:W$2618,5,FALSE),"niet bekend")))</f>
        <v>1</v>
      </c>
      <c r="AF1488" s="1032">
        <f t="shared" si="154"/>
        <v>2052.0100000000002</v>
      </c>
      <c r="AG1488" s="897">
        <f>IF(A1488="","",(IFERROR(VLOOKUP(A1488,Projecten!A$4:W$2618,23,FALSE),"niet bekend")))</f>
        <v>2052.0100000000002</v>
      </c>
      <c r="AH1488" s="901">
        <f>IF(A1488="","",(IFERROR(VLOOKUP(A1488,Projecten!A$4:W$2618,12,FALSE),"niet bekend")))</f>
        <v>2052.0100000000002</v>
      </c>
      <c r="AI1488" s="1131">
        <f t="shared" si="155"/>
        <v>0</v>
      </c>
    </row>
    <row r="1489" spans="1:35" s="150" customFormat="1" x14ac:dyDescent="0.2">
      <c r="A1489" s="822" t="s">
        <v>2350</v>
      </c>
      <c r="B1489" s="1506">
        <v>120976</v>
      </c>
      <c r="C1489" s="822" t="s">
        <v>2119</v>
      </c>
      <c r="D1489" s="859" t="s">
        <v>489</v>
      </c>
      <c r="E1489" s="1003">
        <v>1</v>
      </c>
      <c r="F1489" s="1003">
        <v>13</v>
      </c>
      <c r="G1489" s="1003">
        <v>0</v>
      </c>
      <c r="H1489" s="1003">
        <v>0</v>
      </c>
      <c r="I1489" s="808">
        <v>42685</v>
      </c>
      <c r="J1489" s="806" t="s">
        <v>1737</v>
      </c>
      <c r="K1489" s="806" t="s">
        <v>1737</v>
      </c>
      <c r="L1489" s="806" t="s">
        <v>1737</v>
      </c>
      <c r="M1489" s="75" t="s">
        <v>89</v>
      </c>
      <c r="N1489" s="75" t="s">
        <v>89</v>
      </c>
      <c r="O1489" s="75" t="s">
        <v>89</v>
      </c>
      <c r="P1489" s="75" t="s">
        <v>89</v>
      </c>
      <c r="Q1489" s="160"/>
      <c r="R1489" s="96"/>
      <c r="S1489" s="96">
        <v>47</v>
      </c>
      <c r="T1489" s="175"/>
      <c r="U1489" s="99" t="s">
        <v>681</v>
      </c>
      <c r="V1489" s="99"/>
      <c r="W1489" s="612">
        <v>8.1999999999999993</v>
      </c>
      <c r="X1489" s="99"/>
      <c r="Y1489" s="99"/>
      <c r="Z1489" s="871">
        <v>42668</v>
      </c>
      <c r="AB1489" s="897"/>
      <c r="AC1489" s="897"/>
      <c r="AD1489" s="897"/>
      <c r="AE1489" s="1144">
        <f>IF(A1489="","",(IFERROR(VLOOKUP(A1489,Projecten!A$4:W$2618,5,FALSE),"niet bekend")))</f>
        <v>1</v>
      </c>
      <c r="AF1489" s="1032">
        <f t="shared" si="154"/>
        <v>1439.23</v>
      </c>
      <c r="AG1489" s="897">
        <f>IF(A1489="","",(IFERROR(VLOOKUP(A1489,Projecten!A$4:W$2618,23,FALSE),"niet bekend")))</f>
        <v>1439.23</v>
      </c>
      <c r="AH1489" s="901">
        <f>IF(A1489="","",(IFERROR(VLOOKUP(A1489,Projecten!A$4:W$2618,12,FALSE),"niet bekend")))</f>
        <v>1439.23</v>
      </c>
      <c r="AI1489" s="1131">
        <f t="shared" si="155"/>
        <v>0</v>
      </c>
    </row>
    <row r="1490" spans="1:35" s="150" customFormat="1" x14ac:dyDescent="0.2">
      <c r="A1490" s="822">
        <v>2016612</v>
      </c>
      <c r="B1490" s="1506">
        <v>121003</v>
      </c>
      <c r="C1490" s="822" t="s">
        <v>2116</v>
      </c>
      <c r="D1490" s="859" t="s">
        <v>489</v>
      </c>
      <c r="E1490" s="1003">
        <v>1</v>
      </c>
      <c r="F1490" s="1003">
        <v>8</v>
      </c>
      <c r="G1490" s="1003">
        <v>5</v>
      </c>
      <c r="H1490" s="1003">
        <v>3</v>
      </c>
      <c r="I1490" s="808">
        <v>42685</v>
      </c>
      <c r="J1490" s="808">
        <v>42683</v>
      </c>
      <c r="K1490" s="806" t="s">
        <v>1737</v>
      </c>
      <c r="L1490" s="806" t="s">
        <v>1737</v>
      </c>
      <c r="M1490" s="75" t="s">
        <v>89</v>
      </c>
      <c r="N1490" s="75" t="s">
        <v>89</v>
      </c>
      <c r="O1490" s="75" t="s">
        <v>89</v>
      </c>
      <c r="P1490" s="75" t="s">
        <v>89</v>
      </c>
      <c r="Q1490" s="160"/>
      <c r="R1490" s="96"/>
      <c r="S1490" s="96">
        <v>47</v>
      </c>
      <c r="T1490" s="175"/>
      <c r="U1490" s="99" t="s">
        <v>681</v>
      </c>
      <c r="V1490" s="99"/>
      <c r="W1490" s="612">
        <v>16.100000000000001</v>
      </c>
      <c r="X1490" s="99"/>
      <c r="Y1490" s="99"/>
      <c r="Z1490" s="871">
        <v>42668</v>
      </c>
      <c r="AB1490" s="897"/>
      <c r="AC1490" s="897"/>
      <c r="AD1490" s="897"/>
      <c r="AE1490" s="1144">
        <f>IF(A1490="","",(IFERROR(VLOOKUP(A1490,Projecten!A$4:W$2618,5,FALSE),"niet bekend")))</f>
        <v>1</v>
      </c>
      <c r="AF1490" s="1032">
        <f t="shared" si="154"/>
        <v>2424.3200000000002</v>
      </c>
      <c r="AG1490" s="897">
        <f>IF(A1490="","",(IFERROR(VLOOKUP(A1490,Projecten!A$4:W$2618,23,FALSE),"niet bekend")))</f>
        <v>2424.3200000000002</v>
      </c>
      <c r="AH1490" s="901">
        <f>IF(A1490="","",(IFERROR(VLOOKUP(A1490,Projecten!A$4:W$2618,12,FALSE),"niet bekend")))</f>
        <v>2424.3200000000002</v>
      </c>
      <c r="AI1490" s="1131">
        <f t="shared" si="155"/>
        <v>0</v>
      </c>
    </row>
    <row r="1491" spans="1:35" s="150" customFormat="1" x14ac:dyDescent="0.2">
      <c r="A1491" s="822">
        <v>2016626</v>
      </c>
      <c r="B1491" s="1506">
        <v>121003</v>
      </c>
      <c r="C1491" s="822" t="s">
        <v>1940</v>
      </c>
      <c r="D1491" s="859" t="s">
        <v>489</v>
      </c>
      <c r="E1491" s="1003">
        <v>0</v>
      </c>
      <c r="F1491" s="1003">
        <v>1</v>
      </c>
      <c r="G1491" s="1003">
        <v>0</v>
      </c>
      <c r="H1491" s="1003">
        <v>1</v>
      </c>
      <c r="I1491" s="808">
        <v>42685</v>
      </c>
      <c r="J1491" s="808" t="s">
        <v>1737</v>
      </c>
      <c r="K1491" s="806" t="s">
        <v>1737</v>
      </c>
      <c r="L1491" s="806" t="s">
        <v>1737</v>
      </c>
      <c r="M1491" s="75" t="s">
        <v>89</v>
      </c>
      <c r="N1491" s="75" t="s">
        <v>89</v>
      </c>
      <c r="O1491" s="75" t="s">
        <v>89</v>
      </c>
      <c r="P1491" s="75" t="s">
        <v>89</v>
      </c>
      <c r="Q1491" s="160"/>
      <c r="R1491" s="96"/>
      <c r="S1491" s="96">
        <v>47</v>
      </c>
      <c r="T1491" s="175"/>
      <c r="U1491" s="99" t="s">
        <v>681</v>
      </c>
      <c r="V1491" s="99"/>
      <c r="W1491" s="612">
        <v>3.2</v>
      </c>
      <c r="X1491" s="99"/>
      <c r="Y1491" s="99"/>
      <c r="Z1491" s="871">
        <v>42668</v>
      </c>
      <c r="AB1491" s="897"/>
      <c r="AC1491" s="897"/>
      <c r="AD1491" s="897"/>
      <c r="AE1491" s="1144">
        <f>IF(A1491="","",(IFERROR(VLOOKUP(A1491,Projecten!A$4:W$2618,5,FALSE),"niet bekend")))</f>
        <v>1</v>
      </c>
      <c r="AF1491" s="1032">
        <f t="shared" si="154"/>
        <v>621.26</v>
      </c>
      <c r="AG1491" s="897">
        <f>IF(A1491="","",(IFERROR(VLOOKUP(A1491,Projecten!A$4:W$2618,23,FALSE),"niet bekend")))</f>
        <v>621.26</v>
      </c>
      <c r="AH1491" s="901">
        <f>IF(A1491="","",(IFERROR(VLOOKUP(A1491,Projecten!A$4:W$2618,12,FALSE),"niet bekend")))</f>
        <v>621.26</v>
      </c>
      <c r="AI1491" s="1131">
        <f t="shared" si="155"/>
        <v>0</v>
      </c>
    </row>
    <row r="1492" spans="1:35" s="150" customFormat="1" x14ac:dyDescent="0.2">
      <c r="A1492" s="822">
        <v>2016610</v>
      </c>
      <c r="B1492" s="1506">
        <v>121002</v>
      </c>
      <c r="C1492" s="117" t="s">
        <v>2114</v>
      </c>
      <c r="D1492" s="859" t="s">
        <v>489</v>
      </c>
      <c r="E1492" s="1003">
        <v>0</v>
      </c>
      <c r="F1492" s="1003">
        <v>1</v>
      </c>
      <c r="G1492" s="1003">
        <v>0</v>
      </c>
      <c r="H1492" s="1003">
        <v>1</v>
      </c>
      <c r="I1492" s="808">
        <v>42685</v>
      </c>
      <c r="J1492" s="808" t="s">
        <v>1737</v>
      </c>
      <c r="K1492" s="806" t="s">
        <v>1737</v>
      </c>
      <c r="L1492" s="806" t="s">
        <v>1737</v>
      </c>
      <c r="M1492" s="75" t="s">
        <v>89</v>
      </c>
      <c r="N1492" s="75" t="s">
        <v>89</v>
      </c>
      <c r="O1492" s="75" t="s">
        <v>89</v>
      </c>
      <c r="P1492" s="75" t="s">
        <v>89</v>
      </c>
      <c r="Q1492" s="160" t="s">
        <v>1163</v>
      </c>
      <c r="R1492" s="96"/>
      <c r="S1492" s="96">
        <v>47</v>
      </c>
      <c r="T1492" s="175"/>
      <c r="U1492" s="99" t="s">
        <v>681</v>
      </c>
      <c r="V1492" s="99"/>
      <c r="W1492" s="612">
        <v>3.75</v>
      </c>
      <c r="X1492" s="99"/>
      <c r="Y1492" s="99"/>
      <c r="Z1492" s="871">
        <v>42668</v>
      </c>
      <c r="AB1492" s="897"/>
      <c r="AC1492" s="897"/>
      <c r="AD1492" s="897"/>
      <c r="AE1492" s="1144">
        <f>IF(A1492="","",(IFERROR(VLOOKUP(A1492,Projecten!A$4:W$2618,5,FALSE),"niet bekend")))</f>
        <v>1</v>
      </c>
      <c r="AF1492" s="1032">
        <f t="shared" si="154"/>
        <v>515.94000000000005</v>
      </c>
      <c r="AG1492" s="897">
        <f>IF(A1492="","",(IFERROR(VLOOKUP(A1492,Projecten!A$4:W$2618,23,FALSE),"niet bekend")))</f>
        <v>515.94000000000005</v>
      </c>
      <c r="AH1492" s="901">
        <f>IF(A1492="","",(IFERROR(VLOOKUP(A1492,Projecten!A$4:W$2618,12,FALSE),"niet bekend")))</f>
        <v>515.94000000000005</v>
      </c>
      <c r="AI1492" s="1131">
        <f t="shared" si="155"/>
        <v>0</v>
      </c>
    </row>
    <row r="1493" spans="1:35" s="150" customFormat="1" x14ac:dyDescent="0.2">
      <c r="A1493" s="822">
        <v>2016611</v>
      </c>
      <c r="B1493" s="1506">
        <v>121002</v>
      </c>
      <c r="C1493" s="822" t="s">
        <v>2115</v>
      </c>
      <c r="D1493" s="859" t="s">
        <v>489</v>
      </c>
      <c r="E1493" s="1003">
        <v>1</v>
      </c>
      <c r="F1493" s="1003">
        <v>10</v>
      </c>
      <c r="G1493" s="1003">
        <v>6</v>
      </c>
      <c r="H1493" s="1003">
        <v>3</v>
      </c>
      <c r="I1493" s="808">
        <v>42685</v>
      </c>
      <c r="J1493" s="808">
        <v>42683</v>
      </c>
      <c r="K1493" s="806" t="s">
        <v>1737</v>
      </c>
      <c r="L1493" s="806" t="s">
        <v>1737</v>
      </c>
      <c r="M1493" s="75" t="s">
        <v>89</v>
      </c>
      <c r="N1493" s="75" t="s">
        <v>89</v>
      </c>
      <c r="O1493" s="75" t="s">
        <v>89</v>
      </c>
      <c r="P1493" s="75" t="s">
        <v>89</v>
      </c>
      <c r="Q1493" s="160" t="s">
        <v>1163</v>
      </c>
      <c r="R1493" s="96"/>
      <c r="S1493" s="96">
        <v>47</v>
      </c>
      <c r="T1493" s="175"/>
      <c r="U1493" s="99" t="s">
        <v>681</v>
      </c>
      <c r="V1493" s="99"/>
      <c r="W1493" s="612">
        <v>19.5</v>
      </c>
      <c r="X1493" s="99"/>
      <c r="Y1493" s="99"/>
      <c r="Z1493" s="871">
        <v>42668</v>
      </c>
      <c r="AB1493" s="897"/>
      <c r="AC1493" s="897"/>
      <c r="AD1493" s="897"/>
      <c r="AE1493" s="1144">
        <f>IF(A1493="","",(IFERROR(VLOOKUP(A1493,Projecten!A$4:W$2618,5,FALSE),"niet bekend")))</f>
        <v>1</v>
      </c>
      <c r="AF1493" s="1032">
        <f t="shared" si="154"/>
        <v>2869.54</v>
      </c>
      <c r="AG1493" s="897">
        <f>IF(A1493="","",(IFERROR(VLOOKUP(A1493,Projecten!A$4:W$2618,23,FALSE),"niet bekend")))</f>
        <v>2869.54</v>
      </c>
      <c r="AH1493" s="901">
        <f>IF(A1493="","",(IFERROR(VLOOKUP(A1493,Projecten!A$4:W$2618,12,FALSE),"niet bekend")))</f>
        <v>2869.54</v>
      </c>
      <c r="AI1493" s="1131">
        <f t="shared" si="155"/>
        <v>0</v>
      </c>
    </row>
    <row r="1494" spans="1:35" s="150" customFormat="1" x14ac:dyDescent="0.2">
      <c r="A1494" s="822">
        <v>2016609</v>
      </c>
      <c r="B1494" s="1506">
        <v>121002</v>
      </c>
      <c r="C1494" s="822" t="s">
        <v>2113</v>
      </c>
      <c r="D1494" s="859" t="s">
        <v>489</v>
      </c>
      <c r="E1494" s="1003">
        <v>1</v>
      </c>
      <c r="F1494" s="1003">
        <v>8</v>
      </c>
      <c r="G1494" s="1003">
        <v>5</v>
      </c>
      <c r="H1494" s="1003">
        <v>3</v>
      </c>
      <c r="I1494" s="808">
        <v>42685</v>
      </c>
      <c r="J1494" s="808">
        <v>42683</v>
      </c>
      <c r="K1494" s="806" t="s">
        <v>1737</v>
      </c>
      <c r="L1494" s="806" t="s">
        <v>1737</v>
      </c>
      <c r="M1494" s="75" t="s">
        <v>89</v>
      </c>
      <c r="N1494" s="75" t="s">
        <v>89</v>
      </c>
      <c r="O1494" s="75" t="s">
        <v>89</v>
      </c>
      <c r="P1494" s="75" t="s">
        <v>89</v>
      </c>
      <c r="Q1494" s="160" t="s">
        <v>1163</v>
      </c>
      <c r="R1494" s="96"/>
      <c r="S1494" s="96">
        <v>47</v>
      </c>
      <c r="T1494" s="175"/>
      <c r="U1494" s="99" t="s">
        <v>681</v>
      </c>
      <c r="V1494" s="99"/>
      <c r="W1494" s="612">
        <v>19</v>
      </c>
      <c r="X1494" s="99"/>
      <c r="Y1494" s="99"/>
      <c r="Z1494" s="871">
        <v>42668</v>
      </c>
      <c r="AB1494" s="897"/>
      <c r="AC1494" s="897"/>
      <c r="AD1494" s="897"/>
      <c r="AE1494" s="1144">
        <f>IF(A1494="","",(IFERROR(VLOOKUP(A1494,Projecten!A$4:W$2618,5,FALSE),"niet bekend")))</f>
        <v>1</v>
      </c>
      <c r="AF1494" s="1032">
        <f t="shared" si="154"/>
        <v>3054.88</v>
      </c>
      <c r="AG1494" s="897">
        <f>IF(A1494="","",(IFERROR(VLOOKUP(A1494,Projecten!A$4:W$2618,23,FALSE),"niet bekend")))</f>
        <v>3054.88</v>
      </c>
      <c r="AH1494" s="901">
        <f>IF(A1494="","",(IFERROR(VLOOKUP(A1494,Projecten!A$4:W$2618,12,FALSE),"niet bekend")))</f>
        <v>3054.88</v>
      </c>
      <c r="AI1494" s="1131">
        <f t="shared" si="155"/>
        <v>0</v>
      </c>
    </row>
    <row r="1495" spans="1:35" s="150" customFormat="1" x14ac:dyDescent="0.2">
      <c r="A1495" s="117"/>
      <c r="B1495" s="1189"/>
      <c r="C1495" s="117"/>
      <c r="D1495" s="448"/>
      <c r="E1495" s="1002"/>
      <c r="F1495" s="1002"/>
      <c r="G1495" s="1002"/>
      <c r="H1495" s="1002"/>
      <c r="I1495" s="829"/>
      <c r="J1495" s="829"/>
      <c r="K1495" s="829"/>
      <c r="L1495" s="829"/>
      <c r="M1495" s="76"/>
      <c r="N1495" s="76"/>
      <c r="O1495" s="76"/>
      <c r="P1495" s="76"/>
      <c r="Q1495" s="160"/>
      <c r="R1495" s="96"/>
      <c r="S1495" s="96"/>
      <c r="T1495" s="175"/>
      <c r="U1495" s="99"/>
      <c r="V1495" s="778"/>
      <c r="W1495" s="612"/>
      <c r="X1495" s="99"/>
      <c r="Y1495" s="99"/>
      <c r="Z1495" s="871"/>
      <c r="AB1495" s="897"/>
      <c r="AC1495" s="897"/>
      <c r="AD1495" s="897"/>
      <c r="AE1495" s="1025"/>
      <c r="AF1495" s="1032"/>
      <c r="AG1495" s="897"/>
      <c r="AH1495" s="901"/>
      <c r="AI1495" s="1131"/>
    </row>
    <row r="1496" spans="1:35" s="150" customFormat="1" x14ac:dyDescent="0.2">
      <c r="A1496" s="117">
        <v>2016627</v>
      </c>
      <c r="B1496" s="1189">
        <v>121008</v>
      </c>
      <c r="C1496" s="117" t="s">
        <v>2323</v>
      </c>
      <c r="D1496" s="448" t="s">
        <v>793</v>
      </c>
      <c r="E1496" s="1002">
        <v>0</v>
      </c>
      <c r="F1496" s="1002">
        <v>1</v>
      </c>
      <c r="G1496" s="1002">
        <v>0</v>
      </c>
      <c r="H1496" s="1002">
        <v>2</v>
      </c>
      <c r="I1496" s="808">
        <v>42678</v>
      </c>
      <c r="J1496" s="808" t="s">
        <v>1737</v>
      </c>
      <c r="K1496" s="808" t="s">
        <v>1737</v>
      </c>
      <c r="L1496" s="808" t="s">
        <v>1737</v>
      </c>
      <c r="M1496" s="75" t="s">
        <v>89</v>
      </c>
      <c r="N1496" s="75" t="s">
        <v>89</v>
      </c>
      <c r="O1496" s="75" t="s">
        <v>89</v>
      </c>
      <c r="P1496" s="75" t="s">
        <v>89</v>
      </c>
      <c r="Q1496" s="160" t="s">
        <v>1163</v>
      </c>
      <c r="R1496" s="96"/>
      <c r="S1496" s="96">
        <v>47</v>
      </c>
      <c r="T1496" s="175"/>
      <c r="U1496" s="99" t="s">
        <v>805</v>
      </c>
      <c r="V1496" s="99" t="s">
        <v>2388</v>
      </c>
      <c r="W1496" s="612">
        <v>3.75</v>
      </c>
      <c r="X1496" s="99"/>
      <c r="Y1496" s="99"/>
      <c r="Z1496" s="871">
        <v>42664</v>
      </c>
      <c r="AB1496" s="897"/>
      <c r="AC1496" s="897"/>
      <c r="AD1496" s="897"/>
      <c r="AE1496" s="1144">
        <f>IF(A1496="","",(IFERROR(VLOOKUP(A1496,Projecten!A$4:W$2618,5,FALSE),"niet bekend")))</f>
        <v>1</v>
      </c>
      <c r="AF1496" s="1032">
        <f>IF(AE1496="","",(IF(E1496=0,AH1496,(E1496/AE1496*AH1496))))</f>
        <v>700.71</v>
      </c>
      <c r="AG1496" s="897">
        <f>IF(A1496="","",(IFERROR(VLOOKUP(A1496,Projecten!A$4:W$2618,23,FALSE),"niet bekend")))</f>
        <v>700.71</v>
      </c>
      <c r="AH1496" s="901">
        <f>IF(A1496="","",(IFERROR(VLOOKUP(A1496,Projecten!A$4:W$2618,12,FALSE),"niet bekend")))</f>
        <v>700.71</v>
      </c>
      <c r="AI1496" s="1131">
        <f>IFERROR(IF(AF1496="","",(AH1496-AF1496)),"")</f>
        <v>0</v>
      </c>
    </row>
    <row r="1497" spans="1:35" s="150" customFormat="1" x14ac:dyDescent="0.2">
      <c r="A1497" s="117"/>
      <c r="B1497" s="1189"/>
      <c r="C1497" s="117"/>
      <c r="D1497" s="448"/>
      <c r="E1497" s="1002"/>
      <c r="F1497" s="1002"/>
      <c r="G1497" s="1002"/>
      <c r="H1497" s="1002"/>
      <c r="I1497" s="829"/>
      <c r="J1497" s="829"/>
      <c r="K1497" s="829"/>
      <c r="L1497" s="829"/>
      <c r="M1497" s="76"/>
      <c r="N1497" s="76"/>
      <c r="O1497" s="76"/>
      <c r="P1497" s="76"/>
      <c r="Q1497" s="160"/>
      <c r="R1497" s="96"/>
      <c r="S1497" s="96"/>
      <c r="T1497" s="175"/>
      <c r="U1497" s="99"/>
      <c r="V1497" s="778"/>
      <c r="W1497" s="612"/>
      <c r="X1497" s="99"/>
      <c r="Y1497" s="99"/>
      <c r="Z1497" s="871"/>
      <c r="AB1497" s="897"/>
      <c r="AC1497" s="897"/>
      <c r="AD1497" s="897"/>
      <c r="AE1497" s="1025"/>
      <c r="AF1497" s="1032"/>
      <c r="AG1497" s="897"/>
      <c r="AH1497" s="901"/>
      <c r="AI1497" s="1131"/>
    </row>
    <row r="1498" spans="1:35" x14ac:dyDescent="0.2">
      <c r="A1498" s="117" t="s">
        <v>2612</v>
      </c>
      <c r="B1498" s="1506">
        <v>121024</v>
      </c>
      <c r="C1498" s="351" t="s">
        <v>2340</v>
      </c>
      <c r="D1498" s="349" t="s">
        <v>441</v>
      </c>
      <c r="E1498" s="999">
        <v>0</v>
      </c>
      <c r="F1498" s="999">
        <v>1</v>
      </c>
      <c r="G1498" s="999">
        <v>2</v>
      </c>
      <c r="H1498" s="999">
        <v>0</v>
      </c>
      <c r="I1498" s="806" t="s">
        <v>1737</v>
      </c>
      <c r="J1498" s="806" t="s">
        <v>1737</v>
      </c>
      <c r="K1498" s="806" t="s">
        <v>1737</v>
      </c>
      <c r="L1498" s="806" t="s">
        <v>1737</v>
      </c>
      <c r="M1498" s="7" t="s">
        <v>89</v>
      </c>
      <c r="N1498" s="7" t="s">
        <v>89</v>
      </c>
      <c r="O1498" s="7" t="s">
        <v>89</v>
      </c>
      <c r="P1498" s="7" t="s">
        <v>89</v>
      </c>
      <c r="Q1498" s="5"/>
      <c r="S1498" s="23">
        <v>47</v>
      </c>
      <c r="U1498" s="6" t="s">
        <v>683</v>
      </c>
      <c r="V1498" s="6" t="s">
        <v>2341</v>
      </c>
      <c r="W1498" s="25">
        <v>3.25</v>
      </c>
      <c r="X1498" s="6"/>
      <c r="Y1498" s="6"/>
      <c r="Z1498" s="1092">
        <v>42662</v>
      </c>
      <c r="AB1498" s="894"/>
      <c r="AC1498" s="894"/>
      <c r="AD1498" s="894"/>
      <c r="AE1498" s="1142">
        <v>1</v>
      </c>
      <c r="AF1498" s="1031">
        <f>IF(AE1498="","",(IF(E1498=0,AH1498,(E1498/AE1498*AH1498))))</f>
        <v>1059.74</v>
      </c>
      <c r="AG1498" s="897">
        <f>IF(A1498="","",(IFERROR(VLOOKUP(A1498,Projecten!A$4:W$2618,23,FALSE),"niet bekend")))</f>
        <v>1059.74</v>
      </c>
      <c r="AH1498" s="900">
        <f>IF(A1498="","",(IFERROR(VLOOKUP(A1498,Projecten!A$4:W$2618,12,FALSE),"niet bekend")))</f>
        <v>1059.74</v>
      </c>
      <c r="AI1498" s="1131">
        <f>IFERROR(IF(AF1498="","",(AH1498-AF1498)),"")</f>
        <v>0</v>
      </c>
    </row>
    <row r="1499" spans="1:35" s="38" customFormat="1" x14ac:dyDescent="0.2">
      <c r="A1499" s="826"/>
      <c r="B1499" s="1491"/>
      <c r="C1499" s="31"/>
      <c r="D1499" s="31"/>
      <c r="E1499" s="32"/>
      <c r="F1499" s="32"/>
      <c r="G1499" s="32"/>
      <c r="H1499" s="32"/>
      <c r="I1499" s="811"/>
      <c r="J1499" s="811"/>
      <c r="K1499" s="32"/>
      <c r="L1499" s="32"/>
      <c r="M1499" s="32"/>
      <c r="N1499" s="32"/>
      <c r="O1499" s="32"/>
      <c r="P1499" s="32"/>
      <c r="Q1499" s="527"/>
      <c r="R1499" s="33"/>
      <c r="S1499" s="1198"/>
      <c r="T1499" s="176"/>
      <c r="U1499" s="35"/>
      <c r="V1499" s="35"/>
      <c r="W1499" s="35"/>
      <c r="X1499" s="83"/>
      <c r="Y1499" s="84"/>
      <c r="Z1499" s="36"/>
      <c r="AB1499" s="896"/>
      <c r="AC1499" s="896"/>
      <c r="AD1499" s="896"/>
      <c r="AE1499" s="1005"/>
      <c r="AF1499" s="1034"/>
      <c r="AG1499" s="898"/>
      <c r="AH1499" s="903"/>
    </row>
    <row r="1500" spans="1:35" s="957" customFormat="1" x14ac:dyDescent="0.2">
      <c r="A1500" s="1006"/>
      <c r="B1500" s="1489"/>
      <c r="C1500" s="1008">
        <f>SUM(F1500:H1500)</f>
        <v>394</v>
      </c>
      <c r="D1500" s="1009"/>
      <c r="E1500" s="1010">
        <f>SUM(E1501:E1529)</f>
        <v>26</v>
      </c>
      <c r="F1500" s="1010">
        <f>SUM(F1501:F1529)</f>
        <v>185</v>
      </c>
      <c r="G1500" s="1010">
        <f>SUM(G1501:G1529)</f>
        <v>137</v>
      </c>
      <c r="H1500" s="1010">
        <f>SUM(H1501:H1529)</f>
        <v>72</v>
      </c>
      <c r="I1500" s="1011"/>
      <c r="J1500" s="1011"/>
      <c r="K1500" s="1010"/>
      <c r="L1500" s="1010"/>
      <c r="M1500" s="1010"/>
      <c r="N1500" s="1010"/>
      <c r="O1500" s="1010"/>
      <c r="P1500" s="1010"/>
      <c r="Q1500" s="1012">
        <v>48</v>
      </c>
      <c r="R1500" s="1043"/>
      <c r="S1500" s="1199"/>
      <c r="T1500" s="1013"/>
      <c r="U1500" s="1014"/>
      <c r="V1500" s="1015">
        <f>SUM(W1500:W1529)</f>
        <v>446.75</v>
      </c>
      <c r="W1500" s="960"/>
      <c r="X1500" s="960">
        <f>Productiemedewerkers!C1660</f>
        <v>0</v>
      </c>
      <c r="Y1500" s="961">
        <f>V1500-X1500</f>
        <v>446.75</v>
      </c>
      <c r="Z1500" s="956"/>
      <c r="AA1500" s="964" t="s">
        <v>1332</v>
      </c>
      <c r="AB1500" s="964" t="s">
        <v>1269</v>
      </c>
      <c r="AC1500" s="964" t="s">
        <v>1333</v>
      </c>
      <c r="AD1500" s="958" t="s">
        <v>2589</v>
      </c>
      <c r="AE1500" s="1141" t="s">
        <v>2737</v>
      </c>
      <c r="AF1500" s="1035">
        <f>SUM(AF1501:AF1529)</f>
        <v>78860.24000000002</v>
      </c>
      <c r="AG1500" s="958"/>
      <c r="AH1500" s="962"/>
    </row>
    <row r="1501" spans="1:35" x14ac:dyDescent="0.2">
      <c r="A1501" s="347"/>
      <c r="B1501" s="1506"/>
      <c r="C1501" s="6"/>
      <c r="D1501" s="347"/>
      <c r="E1501" s="999"/>
      <c r="F1501" s="999"/>
      <c r="G1501" s="999"/>
      <c r="H1501" s="999"/>
      <c r="I1501" s="805"/>
      <c r="J1501" s="805"/>
      <c r="K1501" s="29"/>
      <c r="L1501" s="29"/>
      <c r="M1501" s="29"/>
      <c r="N1501" s="29"/>
      <c r="O1501" s="29"/>
      <c r="P1501" s="29"/>
      <c r="Q1501" s="5" t="s">
        <v>1696</v>
      </c>
      <c r="S1501" s="23"/>
      <c r="V1501" s="600" t="s">
        <v>2493</v>
      </c>
      <c r="W1501" s="25"/>
      <c r="X1501" s="6"/>
      <c r="Y1501" s="6"/>
      <c r="Z1501" s="5"/>
      <c r="AA1501" s="468">
        <v>526.75</v>
      </c>
      <c r="AB1501" s="468">
        <v>149.25</v>
      </c>
      <c r="AC1501" s="468">
        <f>AA1501-AB1501</f>
        <v>377.5</v>
      </c>
      <c r="AD1501" s="468">
        <v>61.5</v>
      </c>
      <c r="AE1501" s="1142" t="str">
        <f>IF(A1501="","",(IFERROR(VLOOKUP(A1501,Projecten!A$4:W$2618,5,FALSE),"niet bekend")))</f>
        <v/>
      </c>
      <c r="AF1501" s="1031"/>
      <c r="AG1501" s="897"/>
      <c r="AH1501" s="900"/>
      <c r="AI1501" s="8"/>
    </row>
    <row r="1502" spans="1:35" x14ac:dyDescent="0.2">
      <c r="A1502" s="347"/>
      <c r="B1502" s="1506"/>
      <c r="C1502" s="284" t="s">
        <v>2658</v>
      </c>
      <c r="D1502" s="347"/>
      <c r="E1502" s="999"/>
      <c r="F1502" s="999"/>
      <c r="G1502" s="999"/>
      <c r="H1502" s="999"/>
      <c r="I1502" s="805"/>
      <c r="J1502" s="805"/>
      <c r="K1502" s="29"/>
      <c r="L1502" s="29"/>
      <c r="M1502" s="29"/>
      <c r="N1502" s="29"/>
      <c r="O1502" s="29"/>
      <c r="P1502" s="29"/>
      <c r="Q1502" s="5"/>
      <c r="S1502" s="23"/>
      <c r="V1502" s="600"/>
      <c r="W1502" s="25"/>
      <c r="X1502" s="6"/>
      <c r="Y1502" s="6"/>
      <c r="Z1502" s="5"/>
      <c r="AB1502" s="894"/>
      <c r="AC1502" s="894"/>
      <c r="AD1502" s="894"/>
      <c r="AE1502" s="1142"/>
      <c r="AF1502" s="1031"/>
      <c r="AG1502" s="897"/>
      <c r="AH1502" s="900"/>
      <c r="AI1502" s="8"/>
    </row>
    <row r="1503" spans="1:35" x14ac:dyDescent="0.2">
      <c r="A1503" s="347"/>
      <c r="B1503" s="1506"/>
      <c r="C1503" s="284"/>
      <c r="D1503" s="347"/>
      <c r="E1503" s="999"/>
      <c r="F1503" s="999"/>
      <c r="G1503" s="999"/>
      <c r="H1503" s="999"/>
      <c r="I1503" s="805"/>
      <c r="J1503" s="805"/>
      <c r="K1503" s="29"/>
      <c r="L1503" s="29"/>
      <c r="M1503" s="29"/>
      <c r="N1503" s="29"/>
      <c r="O1503" s="29"/>
      <c r="P1503" s="29"/>
      <c r="Q1503" s="5"/>
      <c r="S1503" s="23"/>
      <c r="V1503" s="600"/>
      <c r="W1503" s="25"/>
      <c r="X1503" s="6"/>
      <c r="Y1503" s="6"/>
      <c r="Z1503" s="5"/>
      <c r="AB1503" s="894"/>
      <c r="AC1503" s="894"/>
      <c r="AD1503" s="894"/>
      <c r="AE1503" s="1142"/>
      <c r="AF1503" s="1031"/>
      <c r="AG1503" s="897"/>
      <c r="AH1503" s="900"/>
      <c r="AI1503" s="8"/>
    </row>
    <row r="1504" spans="1:35" x14ac:dyDescent="0.2">
      <c r="A1504" s="117">
        <v>2016650</v>
      </c>
      <c r="B1504" s="1506">
        <v>121022</v>
      </c>
      <c r="C1504" s="290">
        <v>559617</v>
      </c>
      <c r="D1504" s="347" t="s">
        <v>68</v>
      </c>
      <c r="E1504" s="999">
        <v>1</v>
      </c>
      <c r="F1504" s="999">
        <v>8</v>
      </c>
      <c r="G1504" s="999">
        <v>6</v>
      </c>
      <c r="H1504" s="999">
        <v>4</v>
      </c>
      <c r="I1504" s="829">
        <v>42692</v>
      </c>
      <c r="J1504" s="829">
        <v>42690</v>
      </c>
      <c r="K1504" s="829" t="s">
        <v>1737</v>
      </c>
      <c r="L1504" s="829" t="s">
        <v>1737</v>
      </c>
      <c r="M1504" s="41" t="s">
        <v>89</v>
      </c>
      <c r="N1504" s="41" t="s">
        <v>89</v>
      </c>
      <c r="O1504" s="41" t="s">
        <v>89</v>
      </c>
      <c r="P1504" s="41" t="s">
        <v>89</v>
      </c>
      <c r="Q1504" s="5"/>
      <c r="R1504" s="23">
        <v>42712</v>
      </c>
      <c r="S1504" s="23">
        <v>48</v>
      </c>
      <c r="U1504" s="6" t="s">
        <v>278</v>
      </c>
      <c r="V1504" s="696" t="s">
        <v>1162</v>
      </c>
      <c r="W1504" s="497">
        <v>19</v>
      </c>
      <c r="X1504" s="6"/>
      <c r="Y1504" s="6"/>
      <c r="Z1504" s="1092">
        <v>42674</v>
      </c>
      <c r="AB1504" s="894"/>
      <c r="AC1504" s="894"/>
      <c r="AD1504" s="894"/>
      <c r="AE1504" s="1142">
        <f>IF(A1504="","",(IFERROR(VLOOKUP(A1504,Projecten!A$4:W$2618,5,FALSE),"niet bekend")))</f>
        <v>1</v>
      </c>
      <c r="AF1504" s="1031">
        <f t="shared" ref="AF1504:AF1516" si="156">IF(AE1504="","",(IF(E1504=0,AH1504,(E1504/AE1504*AH1504))))</f>
        <v>3752.33</v>
      </c>
      <c r="AG1504" s="897">
        <f>IF(A1504="","",(IFERROR(VLOOKUP(A1504,Projecten!A$4:W$2618,23,FALSE),"niet bekend")))</f>
        <v>3752.33</v>
      </c>
      <c r="AH1504" s="900">
        <f>IF(A1504="","",(IFERROR(VLOOKUP(A1504,Projecten!A$4:W$2618,12,FALSE),"niet bekend")))</f>
        <v>3752.33</v>
      </c>
      <c r="AI1504" s="8"/>
    </row>
    <row r="1505" spans="1:35" x14ac:dyDescent="0.2">
      <c r="A1505" s="117">
        <v>2016645</v>
      </c>
      <c r="B1505" s="1506">
        <v>121021</v>
      </c>
      <c r="C1505" s="290">
        <v>621717</v>
      </c>
      <c r="D1505" s="347" t="s">
        <v>68</v>
      </c>
      <c r="E1505" s="999">
        <v>1</v>
      </c>
      <c r="F1505" s="999">
        <v>8</v>
      </c>
      <c r="G1505" s="999">
        <v>5</v>
      </c>
      <c r="H1505" s="999">
        <v>3</v>
      </c>
      <c r="I1505" s="829">
        <v>42692</v>
      </c>
      <c r="J1505" s="829" t="s">
        <v>1737</v>
      </c>
      <c r="K1505" s="829" t="s">
        <v>1737</v>
      </c>
      <c r="L1505" s="829" t="s">
        <v>1737</v>
      </c>
      <c r="M1505" s="41" t="s">
        <v>89</v>
      </c>
      <c r="N1505" s="41" t="s">
        <v>89</v>
      </c>
      <c r="O1505" s="41" t="s">
        <v>89</v>
      </c>
      <c r="P1505" s="41" t="s">
        <v>89</v>
      </c>
      <c r="Q1505" s="5"/>
      <c r="R1505" s="23">
        <v>42711</v>
      </c>
      <c r="S1505" s="23">
        <v>48</v>
      </c>
      <c r="U1505" s="6" t="s">
        <v>278</v>
      </c>
      <c r="V1505" s="696"/>
      <c r="W1505" s="497">
        <v>15</v>
      </c>
      <c r="X1505" s="6"/>
      <c r="Y1505" s="6"/>
      <c r="Z1505" s="1092">
        <v>42674</v>
      </c>
      <c r="AB1505" s="894"/>
      <c r="AC1505" s="894"/>
      <c r="AD1505" s="894"/>
      <c r="AE1505" s="1142">
        <f>IF(A1505="","",(IFERROR(VLOOKUP(A1505,Projecten!A$4:W$2618,5,FALSE),"niet bekend")))</f>
        <v>1</v>
      </c>
      <c r="AF1505" s="1031">
        <f t="shared" si="156"/>
        <v>2180.94</v>
      </c>
      <c r="AG1505" s="897">
        <f>IF(A1505="","",(IFERROR(VLOOKUP(A1505,Projecten!A$4:W$2618,23,FALSE),"niet bekend")))</f>
        <v>2180.94</v>
      </c>
      <c r="AH1505" s="900">
        <f>IF(A1505="","",(IFERROR(VLOOKUP(A1505,Projecten!A$4:W$2618,12,FALSE),"niet bekend")))</f>
        <v>2180.94</v>
      </c>
      <c r="AI1505" s="8"/>
    </row>
    <row r="1506" spans="1:35" x14ac:dyDescent="0.2">
      <c r="A1506" s="117">
        <v>2016642</v>
      </c>
      <c r="B1506" s="1506">
        <v>121021</v>
      </c>
      <c r="C1506" s="290">
        <v>623517</v>
      </c>
      <c r="D1506" s="347" t="s">
        <v>68</v>
      </c>
      <c r="E1506" s="999">
        <v>1</v>
      </c>
      <c r="F1506" s="999">
        <v>8</v>
      </c>
      <c r="G1506" s="999">
        <v>5</v>
      </c>
      <c r="H1506" s="999">
        <v>3</v>
      </c>
      <c r="I1506" s="829">
        <v>42692</v>
      </c>
      <c r="J1506" s="829" t="s">
        <v>1737</v>
      </c>
      <c r="K1506" s="829" t="s">
        <v>1737</v>
      </c>
      <c r="L1506" s="829" t="s">
        <v>1737</v>
      </c>
      <c r="M1506" s="41" t="s">
        <v>89</v>
      </c>
      <c r="N1506" s="41" t="s">
        <v>89</v>
      </c>
      <c r="O1506" s="41" t="s">
        <v>89</v>
      </c>
      <c r="P1506" s="41" t="s">
        <v>89</v>
      </c>
      <c r="Q1506" s="5"/>
      <c r="R1506" s="23">
        <v>42709</v>
      </c>
      <c r="S1506" s="23">
        <v>48</v>
      </c>
      <c r="U1506" s="6" t="s">
        <v>278</v>
      </c>
      <c r="V1506" s="696"/>
      <c r="W1506" s="497">
        <v>15</v>
      </c>
      <c r="X1506" s="6"/>
      <c r="Y1506" s="6"/>
      <c r="Z1506" s="1092">
        <v>42674</v>
      </c>
      <c r="AB1506" s="894"/>
      <c r="AC1506" s="894"/>
      <c r="AD1506" s="894"/>
      <c r="AE1506" s="1142">
        <f>IF(A1506="","",(IFERROR(VLOOKUP(A1506,Projecten!A$4:W$2618,5,FALSE),"niet bekend")))</f>
        <v>1</v>
      </c>
      <c r="AF1506" s="1031">
        <f t="shared" si="156"/>
        <v>2480.83</v>
      </c>
      <c r="AG1506" s="897">
        <f>IF(A1506="","",(IFERROR(VLOOKUP(A1506,Projecten!A$4:W$2618,23,FALSE),"niet bekend")))</f>
        <v>2480.83</v>
      </c>
      <c r="AH1506" s="900">
        <f>IF(A1506="","",(IFERROR(VLOOKUP(A1506,Projecten!A$4:W$2618,12,FALSE),"niet bekend")))</f>
        <v>2480.83</v>
      </c>
      <c r="AI1506" s="8"/>
    </row>
    <row r="1507" spans="1:35" x14ac:dyDescent="0.2">
      <c r="A1507" s="117">
        <v>2016753</v>
      </c>
      <c r="B1507" s="291" t="s">
        <v>237</v>
      </c>
      <c r="C1507" s="290" t="s">
        <v>2649</v>
      </c>
      <c r="D1507" s="347" t="s">
        <v>68</v>
      </c>
      <c r="E1507" s="999">
        <v>0</v>
      </c>
      <c r="F1507" s="999">
        <v>0</v>
      </c>
      <c r="G1507" s="999">
        <v>0</v>
      </c>
      <c r="H1507" s="999">
        <v>0</v>
      </c>
      <c r="I1507" s="829" t="s">
        <v>1737</v>
      </c>
      <c r="J1507" s="829" t="s">
        <v>1737</v>
      </c>
      <c r="K1507" s="829" t="s">
        <v>1737</v>
      </c>
      <c r="L1507" s="829" t="s">
        <v>1737</v>
      </c>
      <c r="M1507" s="29" t="s">
        <v>89</v>
      </c>
      <c r="N1507" s="29" t="s">
        <v>89</v>
      </c>
      <c r="O1507" s="29" t="s">
        <v>89</v>
      </c>
      <c r="P1507" s="29" t="s">
        <v>89</v>
      </c>
      <c r="Q1507" s="5"/>
      <c r="S1507" s="23">
        <v>48</v>
      </c>
      <c r="U1507" s="6" t="s">
        <v>278</v>
      </c>
      <c r="V1507" s="600"/>
      <c r="W1507" s="25">
        <v>5</v>
      </c>
      <c r="X1507" s="6"/>
      <c r="Y1507" s="6"/>
      <c r="Z1507" s="1150">
        <v>42703</v>
      </c>
      <c r="AB1507" s="894"/>
      <c r="AC1507" s="894"/>
      <c r="AD1507" s="894"/>
      <c r="AE1507" s="1142">
        <f>IF(A1507="","",(IFERROR(VLOOKUP(A1507,Projecten!A$4:W$2618,5,FALSE),"niet bekend")))</f>
        <v>0</v>
      </c>
      <c r="AF1507" s="1031">
        <f t="shared" si="156"/>
        <v>805</v>
      </c>
      <c r="AG1507" s="897">
        <f>IF(A1507="","",(IFERROR(VLOOKUP(A1507,Projecten!A$4:W$2618,23,FALSE),"niet bekend")))</f>
        <v>805</v>
      </c>
      <c r="AH1507" s="900">
        <f>IF(A1507="","",(IFERROR(VLOOKUP(A1507,Projecten!A$4:W$2618,12,FALSE),"niet bekend")))</f>
        <v>805</v>
      </c>
      <c r="AI1507" s="8"/>
    </row>
    <row r="1508" spans="1:35" x14ac:dyDescent="0.2">
      <c r="A1508" s="117">
        <v>2016649</v>
      </c>
      <c r="B1508" s="1506">
        <v>121022</v>
      </c>
      <c r="C1508" s="290">
        <v>559517</v>
      </c>
      <c r="D1508" s="347" t="s">
        <v>68</v>
      </c>
      <c r="E1508" s="999">
        <v>1</v>
      </c>
      <c r="F1508" s="999">
        <v>8</v>
      </c>
      <c r="G1508" s="999">
        <v>5</v>
      </c>
      <c r="H1508" s="999">
        <v>3</v>
      </c>
      <c r="I1508" s="829">
        <v>42692</v>
      </c>
      <c r="J1508" s="829">
        <v>42690</v>
      </c>
      <c r="K1508" s="829" t="s">
        <v>1737</v>
      </c>
      <c r="L1508" s="829" t="s">
        <v>1737</v>
      </c>
      <c r="M1508" s="41" t="s">
        <v>89</v>
      </c>
      <c r="N1508" s="41" t="s">
        <v>89</v>
      </c>
      <c r="O1508" s="41" t="s">
        <v>89</v>
      </c>
      <c r="P1508" s="41" t="s">
        <v>89</v>
      </c>
      <c r="Q1508" s="5"/>
      <c r="R1508" s="23">
        <v>42711</v>
      </c>
      <c r="S1508" s="23">
        <v>48</v>
      </c>
      <c r="U1508" s="6" t="s">
        <v>278</v>
      </c>
      <c r="V1508" s="696" t="s">
        <v>1162</v>
      </c>
      <c r="W1508" s="497">
        <v>19</v>
      </c>
      <c r="X1508" s="6"/>
      <c r="Y1508" s="6"/>
      <c r="Z1508" s="1092">
        <v>42674</v>
      </c>
      <c r="AB1508" s="894"/>
      <c r="AC1508" s="894"/>
      <c r="AD1508" s="894"/>
      <c r="AE1508" s="1142">
        <f>IF(A1508="","",(IFERROR(VLOOKUP(A1508,Projecten!A$4:W$2618,5,FALSE),"niet bekend")))</f>
        <v>1</v>
      </c>
      <c r="AF1508" s="1031">
        <f t="shared" si="156"/>
        <v>3898.33</v>
      </c>
      <c r="AG1508" s="897">
        <f>IF(A1508="","",(IFERROR(VLOOKUP(A1508,Projecten!A$4:W$2618,23,FALSE),"niet bekend")))</f>
        <v>3898.33</v>
      </c>
      <c r="AH1508" s="900">
        <f>IF(A1508="","",(IFERROR(VLOOKUP(A1508,Projecten!A$4:W$2618,12,FALSE),"niet bekend")))</f>
        <v>3898.33</v>
      </c>
      <c r="AI1508" s="8"/>
    </row>
    <row r="1509" spans="1:35" x14ac:dyDescent="0.2">
      <c r="A1509" s="117" t="s">
        <v>2432</v>
      </c>
      <c r="B1509" s="1189">
        <v>121024</v>
      </c>
      <c r="C1509" s="290" t="s">
        <v>2448</v>
      </c>
      <c r="D1509" s="347" t="s">
        <v>68</v>
      </c>
      <c r="E1509" s="999">
        <v>1</v>
      </c>
      <c r="F1509" s="999">
        <v>8</v>
      </c>
      <c r="G1509" s="999">
        <v>8</v>
      </c>
      <c r="H1509" s="999">
        <v>2</v>
      </c>
      <c r="I1509" s="829">
        <v>42692</v>
      </c>
      <c r="J1509" s="829">
        <v>42690</v>
      </c>
      <c r="K1509" s="829">
        <v>42688</v>
      </c>
      <c r="L1509" s="829" t="s">
        <v>1737</v>
      </c>
      <c r="M1509" s="41" t="s">
        <v>89</v>
      </c>
      <c r="N1509" s="41" t="s">
        <v>89</v>
      </c>
      <c r="O1509" s="41" t="s">
        <v>89</v>
      </c>
      <c r="P1509" s="41" t="s">
        <v>89</v>
      </c>
      <c r="Q1509" s="5" t="s">
        <v>2592</v>
      </c>
      <c r="R1509" s="23">
        <v>42710</v>
      </c>
      <c r="S1509" s="23">
        <v>48</v>
      </c>
      <c r="U1509" s="6" t="s">
        <v>278</v>
      </c>
      <c r="V1509" s="696" t="s">
        <v>1162</v>
      </c>
      <c r="W1509" s="497">
        <v>21</v>
      </c>
      <c r="X1509" s="6"/>
      <c r="Y1509" s="6"/>
      <c r="Z1509" s="1092">
        <v>42674</v>
      </c>
      <c r="AB1509" s="894"/>
      <c r="AC1509" s="894"/>
      <c r="AD1509" s="894"/>
      <c r="AE1509" s="1142">
        <f>IF(A1509="","",(IFERROR(VLOOKUP(A1509,Projecten!A$4:W$2618,5,FALSE),"niet bekend")))</f>
        <v>1</v>
      </c>
      <c r="AF1509" s="1031">
        <f t="shared" si="156"/>
        <v>4892.6899999999996</v>
      </c>
      <c r="AG1509" s="897">
        <f>IF(A1509="","",(IFERROR(VLOOKUP(A1509,Projecten!A$4:W$2618,23,FALSE),"niet bekend")))</f>
        <v>4892.6899999999996</v>
      </c>
      <c r="AH1509" s="900">
        <f>IF(A1509="","",(IFERROR(VLOOKUP(A1509,Projecten!A$4:W$2618,12,FALSE),"niet bekend")))</f>
        <v>4892.6899999999996</v>
      </c>
      <c r="AI1509" s="8"/>
    </row>
    <row r="1510" spans="1:35" x14ac:dyDescent="0.2">
      <c r="A1510" s="117" t="s">
        <v>2126</v>
      </c>
      <c r="B1510" s="1189">
        <v>121006</v>
      </c>
      <c r="C1510" s="351" t="s">
        <v>2123</v>
      </c>
      <c r="D1510" s="349" t="s">
        <v>68</v>
      </c>
      <c r="E1510" s="999">
        <v>1</v>
      </c>
      <c r="F1510" s="999">
        <v>11</v>
      </c>
      <c r="G1510" s="999">
        <v>4</v>
      </c>
      <c r="H1510" s="999">
        <v>12</v>
      </c>
      <c r="I1510" s="808">
        <v>42685</v>
      </c>
      <c r="J1510" s="808">
        <v>42683</v>
      </c>
      <c r="K1510" s="808" t="s">
        <v>1737</v>
      </c>
      <c r="L1510" s="808" t="s">
        <v>167</v>
      </c>
      <c r="M1510" s="7" t="s">
        <v>89</v>
      </c>
      <c r="N1510" s="7" t="s">
        <v>89</v>
      </c>
      <c r="O1510" s="7" t="s">
        <v>89</v>
      </c>
      <c r="P1510" s="7" t="s">
        <v>89</v>
      </c>
      <c r="Q1510" s="5"/>
      <c r="R1510" s="23">
        <v>42699</v>
      </c>
      <c r="S1510" s="23">
        <v>47</v>
      </c>
      <c r="U1510" s="6" t="s">
        <v>278</v>
      </c>
      <c r="V1510" s="6" t="s">
        <v>2032</v>
      </c>
      <c r="W1510" s="25">
        <v>45</v>
      </c>
      <c r="X1510" s="6"/>
      <c r="Y1510" s="6"/>
      <c r="Z1510" s="871">
        <v>42661</v>
      </c>
      <c r="AB1510" s="894"/>
      <c r="AC1510" s="894"/>
      <c r="AD1510" s="894"/>
      <c r="AE1510" s="1142">
        <f>IF(A1510="","",(IFERROR(VLOOKUP(A1510,Projecten!A$4:W$2618,5,FALSE),"niet bekend")))</f>
        <v>1</v>
      </c>
      <c r="AF1510" s="1031">
        <f t="shared" si="156"/>
        <v>10578.33</v>
      </c>
      <c r="AG1510" s="897">
        <f>IF(A1510="","",(IFERROR(VLOOKUP(A1510,Projecten!A$4:W$2618,23,FALSE),"niet bekend")))</f>
        <v>10578.33</v>
      </c>
      <c r="AH1510" s="900">
        <f>IF(A1510="","",(IFERROR(VLOOKUP(A1510,Projecten!A$4:W$2618,12,FALSE),"niet bekend")))</f>
        <v>10578.33</v>
      </c>
      <c r="AI1510" s="8"/>
    </row>
    <row r="1511" spans="1:35" x14ac:dyDescent="0.2">
      <c r="A1511" s="117">
        <v>2016654</v>
      </c>
      <c r="B1511" s="1189">
        <v>121032</v>
      </c>
      <c r="C1511" s="290" t="s">
        <v>2403</v>
      </c>
      <c r="D1511" s="347" t="s">
        <v>68</v>
      </c>
      <c r="E1511" s="999">
        <v>1</v>
      </c>
      <c r="F1511" s="999">
        <v>2</v>
      </c>
      <c r="G1511" s="999">
        <v>0</v>
      </c>
      <c r="H1511" s="999">
        <v>2</v>
      </c>
      <c r="I1511" s="829">
        <v>42692</v>
      </c>
      <c r="J1511" s="829" t="s">
        <v>1737</v>
      </c>
      <c r="K1511" s="829" t="s">
        <v>1737</v>
      </c>
      <c r="L1511" s="829" t="s">
        <v>1737</v>
      </c>
      <c r="M1511" s="29" t="s">
        <v>89</v>
      </c>
      <c r="N1511" s="29" t="s">
        <v>89</v>
      </c>
      <c r="O1511" s="29" t="s">
        <v>89</v>
      </c>
      <c r="P1511" s="29" t="s">
        <v>89</v>
      </c>
      <c r="Q1511" s="5"/>
      <c r="R1511" s="23">
        <v>42711</v>
      </c>
      <c r="S1511" s="23">
        <v>48</v>
      </c>
      <c r="U1511" s="6" t="s">
        <v>278</v>
      </c>
      <c r="V1511" s="696" t="s">
        <v>1162</v>
      </c>
      <c r="W1511" s="25">
        <v>7.5</v>
      </c>
      <c r="X1511" s="6"/>
      <c r="Y1511" s="6"/>
      <c r="Z1511" s="1092">
        <v>42674</v>
      </c>
      <c r="AB1511" s="894"/>
      <c r="AC1511" s="894"/>
      <c r="AD1511" s="894"/>
      <c r="AE1511" s="1142">
        <f>IF(A1511="","",(IFERROR(VLOOKUP(A1511,Projecten!A$4:W$2618,5,FALSE),"niet bekend")))</f>
        <v>1</v>
      </c>
      <c r="AF1511" s="1031">
        <f t="shared" si="156"/>
        <v>1120</v>
      </c>
      <c r="AG1511" s="897">
        <f>IF(A1511="","",(IFERROR(VLOOKUP(A1511,Projecten!A$4:W$2618,23,FALSE),"niet bekend")))</f>
        <v>1120</v>
      </c>
      <c r="AH1511" s="900">
        <f>IF(A1511="","",(IFERROR(VLOOKUP(A1511,Projecten!A$4:W$2618,12,FALSE),"niet bekend")))</f>
        <v>1120</v>
      </c>
      <c r="AI1511" s="8"/>
    </row>
    <row r="1512" spans="1:35" x14ac:dyDescent="0.2">
      <c r="A1512" s="117">
        <v>2016652</v>
      </c>
      <c r="B1512" s="1189">
        <v>121032</v>
      </c>
      <c r="C1512" s="290">
        <v>616317</v>
      </c>
      <c r="D1512" s="347" t="s">
        <v>68</v>
      </c>
      <c r="E1512" s="999">
        <v>1</v>
      </c>
      <c r="F1512" s="999">
        <v>7</v>
      </c>
      <c r="G1512" s="999">
        <v>5</v>
      </c>
      <c r="H1512" s="999">
        <v>2</v>
      </c>
      <c r="I1512" s="808">
        <v>42692</v>
      </c>
      <c r="J1512" s="808">
        <v>42690</v>
      </c>
      <c r="K1512" s="808" t="s">
        <v>1737</v>
      </c>
      <c r="L1512" s="808" t="s">
        <v>1737</v>
      </c>
      <c r="M1512" s="7" t="s">
        <v>89</v>
      </c>
      <c r="N1512" s="7" t="s">
        <v>89</v>
      </c>
      <c r="O1512" s="7" t="s">
        <v>89</v>
      </c>
      <c r="P1512" s="7" t="s">
        <v>89</v>
      </c>
      <c r="Q1512" s="5"/>
      <c r="R1512" s="23">
        <v>42713</v>
      </c>
      <c r="S1512" s="23">
        <v>48</v>
      </c>
      <c r="U1512" s="6" t="s">
        <v>278</v>
      </c>
      <c r="V1512" s="6" t="s">
        <v>1162</v>
      </c>
      <c r="W1512" s="497">
        <v>14</v>
      </c>
      <c r="X1512" s="6"/>
      <c r="Y1512" s="6"/>
      <c r="Z1512" s="1092">
        <v>42674</v>
      </c>
      <c r="AB1512" s="894"/>
      <c r="AC1512" s="894"/>
      <c r="AD1512" s="894"/>
      <c r="AE1512" s="1142">
        <f>IF(A1512="","",(IFERROR(VLOOKUP(A1512,Projecten!A$4:W$2618,5,FALSE),"niet bekend")))</f>
        <v>1</v>
      </c>
      <c r="AF1512" s="1031">
        <f t="shared" si="156"/>
        <v>2856.27</v>
      </c>
      <c r="AG1512" s="897">
        <f>IF(A1512="","",(IFERROR(VLOOKUP(A1512,Projecten!A$4:W$2618,23,FALSE),"niet bekend")))</f>
        <v>2856.27</v>
      </c>
      <c r="AH1512" s="900">
        <f>IF(A1512="","",(IFERROR(VLOOKUP(A1512,Projecten!A$4:W$2618,12,FALSE),"niet bekend")))</f>
        <v>2856.27</v>
      </c>
      <c r="AI1512" s="8"/>
    </row>
    <row r="1513" spans="1:35" x14ac:dyDescent="0.2">
      <c r="A1513" s="117" t="s">
        <v>2442</v>
      </c>
      <c r="B1513" s="1189">
        <v>121024</v>
      </c>
      <c r="C1513" s="290">
        <v>595817</v>
      </c>
      <c r="D1513" s="347" t="s">
        <v>68</v>
      </c>
      <c r="E1513" s="999">
        <v>1</v>
      </c>
      <c r="F1513" s="999">
        <v>8</v>
      </c>
      <c r="G1513" s="999">
        <v>5</v>
      </c>
      <c r="H1513" s="999">
        <v>2</v>
      </c>
      <c r="I1513" s="829">
        <v>42692</v>
      </c>
      <c r="J1513" s="829">
        <v>42690</v>
      </c>
      <c r="K1513" s="829">
        <v>42688</v>
      </c>
      <c r="L1513" s="829" t="s">
        <v>1737</v>
      </c>
      <c r="M1513" s="41" t="s">
        <v>89</v>
      </c>
      <c r="N1513" s="41" t="s">
        <v>89</v>
      </c>
      <c r="O1513" s="41" t="s">
        <v>89</v>
      </c>
      <c r="P1513" s="41" t="s">
        <v>89</v>
      </c>
      <c r="Q1513" s="5"/>
      <c r="R1513" s="23">
        <v>42709</v>
      </c>
      <c r="S1513" s="23">
        <v>48</v>
      </c>
      <c r="U1513" s="6" t="s">
        <v>278</v>
      </c>
      <c r="V1513" s="696" t="s">
        <v>2443</v>
      </c>
      <c r="W1513" s="497">
        <v>23</v>
      </c>
      <c r="X1513" s="6"/>
      <c r="Y1513" s="6"/>
      <c r="Z1513" s="1092">
        <v>42674</v>
      </c>
      <c r="AB1513" s="894"/>
      <c r="AC1513" s="894"/>
      <c r="AD1513" s="894"/>
      <c r="AE1513" s="1142">
        <f>IF(A1513="","",(IFERROR(VLOOKUP(A1513,Projecten!A$4:W$2618,5,FALSE),"niet bekend")))</f>
        <v>1</v>
      </c>
      <c r="AF1513" s="1031">
        <f t="shared" si="156"/>
        <v>5256.98</v>
      </c>
      <c r="AG1513" s="897">
        <f>IF(A1513="","",(IFERROR(VLOOKUP(A1513,Projecten!A$4:W$2618,23,FALSE),"niet bekend")))</f>
        <v>5256.98</v>
      </c>
      <c r="AH1513" s="900">
        <f>IF(A1513="","",(IFERROR(VLOOKUP(A1513,Projecten!A$4:W$2618,12,FALSE),"niet bekend")))</f>
        <v>5256.98</v>
      </c>
      <c r="AI1513" s="8"/>
    </row>
    <row r="1514" spans="1:35" x14ac:dyDescent="0.2">
      <c r="A1514" s="117">
        <v>2016661</v>
      </c>
      <c r="B1514" s="1506">
        <v>121037</v>
      </c>
      <c r="C1514" s="290" t="s">
        <v>2421</v>
      </c>
      <c r="D1514" s="347" t="s">
        <v>68</v>
      </c>
      <c r="E1514" s="999">
        <v>3</v>
      </c>
      <c r="F1514" s="999">
        <v>24</v>
      </c>
      <c r="G1514" s="999">
        <v>18</v>
      </c>
      <c r="H1514" s="999">
        <v>6</v>
      </c>
      <c r="I1514" s="808">
        <v>42696</v>
      </c>
      <c r="J1514" s="808">
        <v>42695</v>
      </c>
      <c r="K1514" s="808" t="s">
        <v>1737</v>
      </c>
      <c r="L1514" s="808" t="s">
        <v>1737</v>
      </c>
      <c r="M1514" s="7" t="s">
        <v>89</v>
      </c>
      <c r="N1514" s="7" t="s">
        <v>89</v>
      </c>
      <c r="O1514" s="7" t="s">
        <v>89</v>
      </c>
      <c r="P1514" s="7" t="s">
        <v>89</v>
      </c>
      <c r="Q1514" s="5"/>
      <c r="R1514" s="23">
        <v>42716</v>
      </c>
      <c r="S1514" s="23">
        <v>49</v>
      </c>
      <c r="U1514" s="6" t="s">
        <v>278</v>
      </c>
      <c r="V1514" s="696"/>
      <c r="W1514" s="873">
        <v>44</v>
      </c>
      <c r="X1514" s="6"/>
      <c r="Y1514" s="6"/>
      <c r="Z1514" s="1092">
        <v>42674</v>
      </c>
      <c r="AB1514" s="894"/>
      <c r="AC1514" s="894"/>
      <c r="AD1514" s="894"/>
      <c r="AE1514" s="1142">
        <f>IF(A1514="","",(IFERROR(VLOOKUP(A1514,Projecten!A$4:W$2618,5,FALSE),"niet bekend")))</f>
        <v>3</v>
      </c>
      <c r="AF1514" s="1031">
        <f t="shared" si="156"/>
        <v>6561.01</v>
      </c>
      <c r="AG1514" s="897">
        <f>IF(A1514="","",(IFERROR(VLOOKUP(A1514,Projecten!A$4:W$2618,23,FALSE),"niet bekend")))</f>
        <v>6561.01</v>
      </c>
      <c r="AH1514" s="900">
        <f>IF(A1514="","",(IFERROR(VLOOKUP(A1514,Projecten!A$4:W$2618,12,FALSE),"niet bekend")))</f>
        <v>6561.01</v>
      </c>
      <c r="AI1514" s="8"/>
    </row>
    <row r="1515" spans="1:35" x14ac:dyDescent="0.2">
      <c r="A1515" s="117">
        <v>2016656</v>
      </c>
      <c r="B1515" s="1506">
        <v>121037</v>
      </c>
      <c r="C1515" s="290" t="s">
        <v>2412</v>
      </c>
      <c r="D1515" s="347" t="s">
        <v>68</v>
      </c>
      <c r="E1515" s="999">
        <v>3</v>
      </c>
      <c r="F1515" s="999">
        <v>24</v>
      </c>
      <c r="G1515" s="999">
        <v>21</v>
      </c>
      <c r="H1515" s="999">
        <v>6</v>
      </c>
      <c r="I1515" s="808">
        <v>42699</v>
      </c>
      <c r="J1515" s="808">
        <v>42695</v>
      </c>
      <c r="K1515" s="808" t="s">
        <v>1737</v>
      </c>
      <c r="L1515" s="808" t="s">
        <v>1737</v>
      </c>
      <c r="M1515" s="7" t="s">
        <v>89</v>
      </c>
      <c r="N1515" s="7" t="s">
        <v>89</v>
      </c>
      <c r="O1515" s="7" t="s">
        <v>89</v>
      </c>
      <c r="P1515" s="7" t="s">
        <v>89</v>
      </c>
      <c r="Q1515" s="5"/>
      <c r="S1515" s="23">
        <v>49</v>
      </c>
      <c r="U1515" s="6" t="s">
        <v>444</v>
      </c>
      <c r="V1515" s="696"/>
      <c r="W1515" s="497">
        <v>46</v>
      </c>
      <c r="X1515" s="6"/>
      <c r="Y1515" s="6"/>
      <c r="Z1515" s="1092">
        <v>42674</v>
      </c>
      <c r="AB1515" s="894"/>
      <c r="AC1515" s="894"/>
      <c r="AD1515" s="894"/>
      <c r="AE1515" s="1142">
        <f>IF(A1515="","",(IFERROR(VLOOKUP(A1515,Projecten!A$4:W$2618,5,FALSE),"niet bekend")))</f>
        <v>3</v>
      </c>
      <c r="AF1515" s="1031">
        <f t="shared" si="156"/>
        <v>6587.67</v>
      </c>
      <c r="AG1515" s="897">
        <f>IF(A1515="","",(IFERROR(VLOOKUP(A1515,Projecten!A$4:W$2618,23,FALSE),"niet bekend")))</f>
        <v>6587.67</v>
      </c>
      <c r="AH1515" s="900">
        <f>IF(A1515="","",(IFERROR(VLOOKUP(A1515,Projecten!A$4:W$2618,12,FALSE),"niet bekend")))</f>
        <v>6587.67</v>
      </c>
      <c r="AI1515" s="8"/>
    </row>
    <row r="1516" spans="1:35" x14ac:dyDescent="0.2">
      <c r="A1516" s="1149">
        <v>2016673</v>
      </c>
      <c r="B1516" s="1506">
        <v>121006</v>
      </c>
      <c r="C1516" s="290" t="s">
        <v>2439</v>
      </c>
      <c r="D1516" s="347" t="s">
        <v>68</v>
      </c>
      <c r="E1516" s="999">
        <v>1</v>
      </c>
      <c r="F1516" s="999">
        <v>11</v>
      </c>
      <c r="G1516" s="999">
        <v>4</v>
      </c>
      <c r="H1516" s="999">
        <v>12</v>
      </c>
      <c r="I1516" s="809">
        <v>42696</v>
      </c>
      <c r="J1516" s="809">
        <v>42690</v>
      </c>
      <c r="K1516" s="806" t="s">
        <v>1737</v>
      </c>
      <c r="L1516" s="262" t="s">
        <v>168</v>
      </c>
      <c r="M1516" s="7" t="s">
        <v>89</v>
      </c>
      <c r="N1516" s="7" t="s">
        <v>89</v>
      </c>
      <c r="O1516" s="7" t="s">
        <v>89</v>
      </c>
      <c r="P1516" s="7" t="s">
        <v>89</v>
      </c>
      <c r="Q1516" s="5"/>
      <c r="S1516" s="23">
        <v>49</v>
      </c>
      <c r="U1516" s="6" t="s">
        <v>278</v>
      </c>
      <c r="V1516" s="6" t="s">
        <v>2503</v>
      </c>
      <c r="W1516" s="497">
        <v>45</v>
      </c>
      <c r="X1516" s="6"/>
      <c r="Y1516" s="6"/>
      <c r="Z1516" s="1152">
        <v>42681</v>
      </c>
      <c r="AB1516" s="894"/>
      <c r="AC1516" s="894"/>
      <c r="AD1516" s="894"/>
      <c r="AE1516" s="1142">
        <f>IF(A1516="","",(IFERROR(VLOOKUP(A1516,Projecten!A$4:W$2618,5,FALSE),"niet bekend")))</f>
        <v>1</v>
      </c>
      <c r="AF1516" s="1031">
        <f t="shared" si="156"/>
        <v>10578.33</v>
      </c>
      <c r="AG1516" s="897">
        <f>IF(A1516="","",(IFERROR(VLOOKUP(A1516,Projecten!A$4:W$2618,23,FALSE),"niet bekend")))</f>
        <v>10578.33</v>
      </c>
      <c r="AH1516" s="900">
        <f>IF(A1516="","",(IFERROR(VLOOKUP(A1516,Projecten!A$4:W$2618,12,FALSE),"niet bekend")))</f>
        <v>10578.33</v>
      </c>
      <c r="AI1516" s="8"/>
    </row>
    <row r="1517" spans="1:35" s="150" customFormat="1" x14ac:dyDescent="0.2">
      <c r="A1517" s="448"/>
      <c r="B1517" s="1189"/>
      <c r="C1517" s="646"/>
      <c r="D1517" s="448"/>
      <c r="E1517" s="1002"/>
      <c r="F1517" s="1002"/>
      <c r="G1517" s="1002"/>
      <c r="H1517" s="1002"/>
      <c r="I1517" s="810"/>
      <c r="J1517" s="810"/>
      <c r="K1517" s="74"/>
      <c r="L1517" s="74"/>
      <c r="M1517" s="74"/>
      <c r="N1517" s="74"/>
      <c r="O1517" s="74"/>
      <c r="P1517" s="74"/>
      <c r="Q1517" s="160"/>
      <c r="R1517" s="96"/>
      <c r="S1517" s="96"/>
      <c r="T1517" s="175"/>
      <c r="U1517" s="99"/>
      <c r="V1517" s="263"/>
      <c r="W1517" s="97"/>
      <c r="X1517" s="99"/>
      <c r="Y1517" s="99"/>
      <c r="Z1517" s="160"/>
      <c r="AB1517" s="897"/>
      <c r="AC1517" s="897"/>
      <c r="AD1517" s="897"/>
      <c r="AE1517" s="1144"/>
      <c r="AF1517" s="1032"/>
      <c r="AG1517" s="897"/>
      <c r="AH1517" s="901"/>
    </row>
    <row r="1518" spans="1:35" x14ac:dyDescent="0.2">
      <c r="A1518" s="290">
        <v>2016667</v>
      </c>
      <c r="B1518" s="1506">
        <v>121042</v>
      </c>
      <c r="C1518" s="347" t="s">
        <v>2427</v>
      </c>
      <c r="D1518" s="347" t="s">
        <v>451</v>
      </c>
      <c r="E1518" s="999">
        <v>1</v>
      </c>
      <c r="F1518" s="999">
        <v>8</v>
      </c>
      <c r="G1518" s="999">
        <v>7</v>
      </c>
      <c r="H1518" s="999">
        <v>3</v>
      </c>
      <c r="I1518" s="807">
        <v>42699</v>
      </c>
      <c r="J1518" s="806" t="s">
        <v>1737</v>
      </c>
      <c r="K1518" s="806" t="s">
        <v>1737</v>
      </c>
      <c r="L1518" s="806" t="s">
        <v>1737</v>
      </c>
      <c r="M1518" s="7" t="s">
        <v>89</v>
      </c>
      <c r="N1518" s="7" t="s">
        <v>89</v>
      </c>
      <c r="O1518" s="7" t="s">
        <v>89</v>
      </c>
      <c r="P1518" s="7" t="s">
        <v>89</v>
      </c>
      <c r="Q1518" s="5"/>
      <c r="S1518" s="23">
        <v>49</v>
      </c>
      <c r="U1518" s="6" t="s">
        <v>934</v>
      </c>
      <c r="V1518" s="374"/>
      <c r="W1518" s="873">
        <v>19</v>
      </c>
      <c r="X1518" s="6"/>
      <c r="Y1518" s="6"/>
      <c r="Z1518" s="1152">
        <v>42681</v>
      </c>
      <c r="AB1518" s="894"/>
      <c r="AC1518" s="894"/>
      <c r="AD1518" s="894"/>
      <c r="AE1518" s="1142">
        <f>IF(A1518="","",(IFERROR(VLOOKUP(A1518,Projecten!A$4:W$2618,5,FALSE),"niet bekend")))</f>
        <v>1</v>
      </c>
      <c r="AF1518" s="1031">
        <f>IF(AE1518="","",(IF(E1518=0,AH1518,(E1518/AE1518*AH1518))))</f>
        <v>2762.58</v>
      </c>
      <c r="AG1518" s="897">
        <f>IF(A1518="","",(IFERROR(VLOOKUP(A1518,Projecten!A$4:W$2618,23,FALSE),"niet bekend")))</f>
        <v>2762.58</v>
      </c>
      <c r="AH1518" s="900">
        <f>IF(A1518="","",(IFERROR(VLOOKUP(A1518,Projecten!A$4:W$2618,12,FALSE),"niet bekend")))</f>
        <v>2762.58</v>
      </c>
      <c r="AI1518" s="8"/>
    </row>
    <row r="1519" spans="1:35" x14ac:dyDescent="0.2">
      <c r="A1519" s="1149">
        <v>2016697</v>
      </c>
      <c r="B1519" s="1506">
        <v>121043</v>
      </c>
      <c r="C1519" s="290" t="s">
        <v>2521</v>
      </c>
      <c r="D1519" s="347" t="s">
        <v>451</v>
      </c>
      <c r="E1519" s="999">
        <v>1</v>
      </c>
      <c r="F1519" s="999">
        <v>1</v>
      </c>
      <c r="G1519" s="999">
        <v>1</v>
      </c>
      <c r="H1519" s="999">
        <v>0</v>
      </c>
      <c r="I1519" s="809">
        <v>42699</v>
      </c>
      <c r="J1519" s="806" t="s">
        <v>1737</v>
      </c>
      <c r="K1519" s="806" t="s">
        <v>1737</v>
      </c>
      <c r="L1519" s="806" t="s">
        <v>1737</v>
      </c>
      <c r="M1519" s="7" t="s">
        <v>89</v>
      </c>
      <c r="N1519" s="7" t="s">
        <v>89</v>
      </c>
      <c r="O1519" s="7" t="s">
        <v>89</v>
      </c>
      <c r="P1519" s="7" t="s">
        <v>89</v>
      </c>
      <c r="Q1519" s="5"/>
      <c r="S1519" s="23">
        <v>49</v>
      </c>
      <c r="U1519" s="6" t="s">
        <v>934</v>
      </c>
      <c r="V1519" s="374"/>
      <c r="W1519" s="873">
        <v>1.5</v>
      </c>
      <c r="X1519" s="6"/>
      <c r="Y1519" s="6"/>
      <c r="Z1519" s="1152">
        <v>42688</v>
      </c>
      <c r="AB1519" s="894"/>
      <c r="AC1519" s="894"/>
      <c r="AD1519" s="894"/>
      <c r="AE1519" s="1142">
        <f>IF(A1519="","",(IFERROR(VLOOKUP(A1519,Projecten!A$4:W$2618,5,FALSE),"niet bekend")))</f>
        <v>1</v>
      </c>
      <c r="AF1519" s="1031">
        <f>IF(AE1519="","",(IF(E1519=0,AH1519,(E1519/AE1519*AH1519))))</f>
        <v>195.81</v>
      </c>
      <c r="AG1519" s="897">
        <f>IF(A1519="","",(IFERROR(VLOOKUP(A1519,Projecten!A$4:W$2618,23,FALSE),"niet bekend")))</f>
        <v>222.42</v>
      </c>
      <c r="AH1519" s="900">
        <f>IF(A1519="","",(IFERROR(VLOOKUP(A1519,Projecten!A$4:W$2618,12,FALSE),"niet bekend")))</f>
        <v>195.81</v>
      </c>
      <c r="AI1519" s="8"/>
    </row>
    <row r="1520" spans="1:35" x14ac:dyDescent="0.2">
      <c r="A1520" s="1149">
        <v>2016666</v>
      </c>
      <c r="B1520" s="1506">
        <v>121043</v>
      </c>
      <c r="C1520" s="290" t="s">
        <v>2430</v>
      </c>
      <c r="D1520" s="347" t="s">
        <v>451</v>
      </c>
      <c r="E1520" s="999">
        <v>1</v>
      </c>
      <c r="F1520" s="999">
        <v>3</v>
      </c>
      <c r="G1520" s="999">
        <v>3</v>
      </c>
      <c r="H1520" s="999">
        <v>0</v>
      </c>
      <c r="I1520" s="807">
        <v>42699</v>
      </c>
      <c r="J1520" s="809">
        <v>42695</v>
      </c>
      <c r="K1520" s="806" t="s">
        <v>1737</v>
      </c>
      <c r="L1520" s="806" t="s">
        <v>1737</v>
      </c>
      <c r="M1520" s="7" t="s">
        <v>89</v>
      </c>
      <c r="N1520" s="7" t="s">
        <v>89</v>
      </c>
      <c r="O1520" s="7" t="s">
        <v>89</v>
      </c>
      <c r="P1520" s="7" t="s">
        <v>89</v>
      </c>
      <c r="Q1520" s="5"/>
      <c r="S1520" s="23">
        <v>49</v>
      </c>
      <c r="U1520" s="6" t="s">
        <v>934</v>
      </c>
      <c r="V1520" s="374"/>
      <c r="W1520" s="497">
        <v>5</v>
      </c>
      <c r="X1520" s="6"/>
      <c r="Y1520" s="6"/>
      <c r="Z1520" s="1152">
        <v>42681</v>
      </c>
      <c r="AB1520" s="894"/>
      <c r="AC1520" s="894"/>
      <c r="AD1520" s="894"/>
      <c r="AE1520" s="1142">
        <f>IF(A1520="","",(IFERROR(VLOOKUP(A1520,Projecten!A$4:W$2618,5,FALSE),"niet bekend")))</f>
        <v>1</v>
      </c>
      <c r="AF1520" s="1031">
        <f>IF(AE1520="","",(IF(E1520=0,AH1520,(E1520/AE1520*AH1520))))</f>
        <v>938.91</v>
      </c>
      <c r="AG1520" s="897">
        <f>IF(A1520="","",(IFERROR(VLOOKUP(A1520,Projecten!A$4:W$2618,23,FALSE),"niet bekend")))</f>
        <v>938.91</v>
      </c>
      <c r="AH1520" s="900">
        <f>IF(A1520="","",(IFERROR(VLOOKUP(A1520,Projecten!A$4:W$2618,12,FALSE),"niet bekend")))</f>
        <v>938.91</v>
      </c>
      <c r="AI1520" s="8"/>
    </row>
    <row r="1521" spans="1:35" s="150" customFormat="1" x14ac:dyDescent="0.2">
      <c r="A1521" s="117"/>
      <c r="B1521" s="1189"/>
      <c r="C1521" s="117"/>
      <c r="D1521" s="448"/>
      <c r="E1521" s="1002"/>
      <c r="F1521" s="1002"/>
      <c r="G1521" s="1002"/>
      <c r="H1521" s="1002"/>
      <c r="I1521" s="808"/>
      <c r="J1521" s="808"/>
      <c r="K1521" s="808"/>
      <c r="L1521" s="75"/>
      <c r="M1521" s="75"/>
      <c r="N1521" s="75"/>
      <c r="O1521" s="75"/>
      <c r="P1521" s="75"/>
      <c r="Q1521" s="160"/>
      <c r="R1521" s="96"/>
      <c r="S1521" s="96"/>
      <c r="T1521" s="175"/>
      <c r="U1521" s="99"/>
      <c r="V1521" s="99"/>
      <c r="W1521" s="612"/>
      <c r="X1521" s="99"/>
      <c r="Y1521" s="99"/>
      <c r="Z1521" s="1147"/>
      <c r="AB1521" s="897"/>
      <c r="AC1521" s="897"/>
      <c r="AD1521" s="897"/>
      <c r="AE1521" s="1144"/>
      <c r="AF1521" s="1032"/>
      <c r="AG1521" s="897"/>
      <c r="AH1521" s="901"/>
    </row>
    <row r="1522" spans="1:35" s="150" customFormat="1" x14ac:dyDescent="0.2">
      <c r="A1522" s="117" t="s">
        <v>2616</v>
      </c>
      <c r="B1522" s="446">
        <v>121041</v>
      </c>
      <c r="C1522" s="117" t="s">
        <v>2615</v>
      </c>
      <c r="D1522" s="448" t="s">
        <v>441</v>
      </c>
      <c r="E1522" s="1002">
        <v>0</v>
      </c>
      <c r="F1522" s="1002">
        <v>2</v>
      </c>
      <c r="G1522" s="1002">
        <v>4</v>
      </c>
      <c r="H1522" s="1002">
        <v>0</v>
      </c>
      <c r="I1522" s="808" t="s">
        <v>1737</v>
      </c>
      <c r="J1522" s="808" t="s">
        <v>1737</v>
      </c>
      <c r="K1522" s="808" t="s">
        <v>1737</v>
      </c>
      <c r="L1522" s="808" t="s">
        <v>1737</v>
      </c>
      <c r="M1522" s="75" t="s">
        <v>89</v>
      </c>
      <c r="N1522" s="75" t="s">
        <v>89</v>
      </c>
      <c r="O1522" s="75" t="s">
        <v>89</v>
      </c>
      <c r="P1522" s="75" t="s">
        <v>89</v>
      </c>
      <c r="Q1522" s="160"/>
      <c r="R1522" s="96"/>
      <c r="S1522" s="96">
        <v>50</v>
      </c>
      <c r="T1522" s="175"/>
      <c r="U1522" s="99" t="s">
        <v>683</v>
      </c>
      <c r="V1522" s="99" t="s">
        <v>2617</v>
      </c>
      <c r="W1522" s="612">
        <v>7</v>
      </c>
      <c r="X1522" s="99"/>
      <c r="Y1522" s="99"/>
      <c r="Z1522" s="1147">
        <v>42697</v>
      </c>
      <c r="AB1522" s="897"/>
      <c r="AC1522" s="897"/>
      <c r="AD1522" s="897"/>
      <c r="AE1522" s="1144">
        <v>1</v>
      </c>
      <c r="AF1522" s="1032">
        <f>IF(AE1522="","",(IF(E1522=0,AH1522,(E1522/AE1522*AH1522))))</f>
        <v>662</v>
      </c>
      <c r="AG1522" s="897">
        <f>IF(A1522="","",(IFERROR(VLOOKUP(A1522,Projecten!A$4:W$2618,23,FALSE),"niet bekend")))</f>
        <v>662</v>
      </c>
      <c r="AH1522" s="901">
        <f>IF(A1522="","",(IFERROR(VLOOKUP(A1522,Projecten!A$4:W$2618,12,FALSE),"niet bekend")))</f>
        <v>662</v>
      </c>
    </row>
    <row r="1523" spans="1:35" x14ac:dyDescent="0.2">
      <c r="A1523" s="4"/>
    </row>
    <row r="1524" spans="1:35" x14ac:dyDescent="0.2">
      <c r="A1524" s="117">
        <v>2016636</v>
      </c>
      <c r="B1524" s="1189">
        <v>121033</v>
      </c>
      <c r="C1524" s="351" t="s">
        <v>2378</v>
      </c>
      <c r="D1524" s="349" t="s">
        <v>489</v>
      </c>
      <c r="E1524" s="999">
        <v>1</v>
      </c>
      <c r="F1524" s="999">
        <v>8</v>
      </c>
      <c r="G1524" s="999">
        <v>6</v>
      </c>
      <c r="H1524" s="999">
        <v>1</v>
      </c>
      <c r="I1524" s="808">
        <v>42692</v>
      </c>
      <c r="J1524" s="808">
        <v>42690</v>
      </c>
      <c r="K1524" s="806" t="s">
        <v>1737</v>
      </c>
      <c r="L1524" s="806" t="s">
        <v>1737</v>
      </c>
      <c r="M1524" s="7" t="s">
        <v>89</v>
      </c>
      <c r="N1524" s="7" t="s">
        <v>89</v>
      </c>
      <c r="O1524" s="7" t="s">
        <v>89</v>
      </c>
      <c r="P1524" s="7" t="s">
        <v>89</v>
      </c>
      <c r="Q1524" s="5"/>
      <c r="S1524" s="23">
        <v>48</v>
      </c>
      <c r="V1524" s="6" t="s">
        <v>2627</v>
      </c>
      <c r="W1524" s="25">
        <v>15</v>
      </c>
      <c r="X1524" s="6"/>
      <c r="Y1524" s="6"/>
      <c r="Z1524" s="1092">
        <v>42671</v>
      </c>
      <c r="AB1524" s="894"/>
      <c r="AC1524" s="894"/>
      <c r="AD1524" s="894"/>
      <c r="AE1524" s="1142">
        <f>IF(A1524="","",(IFERROR(VLOOKUP(A1524,Projecten!A$4:W$2618,5,FALSE),"niet bekend")))</f>
        <v>1</v>
      </c>
      <c r="AF1524" s="1031">
        <f>IF(AE1524="","",(IF(E1524=0,AH1524,(E1524/AE1524*AH1524))))</f>
        <v>2044.16</v>
      </c>
      <c r="AG1524" s="897">
        <f>IF(A1524="","",(IFERROR(VLOOKUP(A1524,Projecten!A$4:W$2618,23,FALSE),"niet bekend")))</f>
        <v>2044.16</v>
      </c>
      <c r="AH1524" s="900">
        <f>IF(A1524="","",(IFERROR(VLOOKUP(A1524,Projecten!A$4:W$2618,12,FALSE),"niet bekend")))</f>
        <v>2044.16</v>
      </c>
      <c r="AI1524" s="8"/>
    </row>
    <row r="1525" spans="1:35" x14ac:dyDescent="0.2">
      <c r="A1525" s="117">
        <v>2016637</v>
      </c>
      <c r="B1525" s="1506">
        <v>121030</v>
      </c>
      <c r="C1525" s="351" t="s">
        <v>2379</v>
      </c>
      <c r="D1525" s="349" t="s">
        <v>489</v>
      </c>
      <c r="E1525" s="999">
        <v>5</v>
      </c>
      <c r="F1525" s="999">
        <v>35</v>
      </c>
      <c r="G1525" s="999">
        <v>30</v>
      </c>
      <c r="H1525" s="999">
        <v>10</v>
      </c>
      <c r="I1525" s="808">
        <v>42692</v>
      </c>
      <c r="J1525" s="808">
        <v>42690</v>
      </c>
      <c r="K1525" s="806" t="s">
        <v>1737</v>
      </c>
      <c r="L1525" s="806" t="s">
        <v>1737</v>
      </c>
      <c r="M1525" s="7" t="s">
        <v>89</v>
      </c>
      <c r="N1525" s="7" t="s">
        <v>89</v>
      </c>
      <c r="O1525" s="7" t="s">
        <v>89</v>
      </c>
      <c r="P1525" s="7" t="s">
        <v>89</v>
      </c>
      <c r="Q1525" s="5"/>
      <c r="S1525" s="23">
        <v>48</v>
      </c>
      <c r="W1525" s="25">
        <v>74</v>
      </c>
      <c r="X1525" s="6"/>
      <c r="Y1525" s="6"/>
      <c r="Z1525" s="1092">
        <v>42671</v>
      </c>
      <c r="AB1525" s="894"/>
      <c r="AC1525" s="894"/>
      <c r="AD1525" s="894"/>
      <c r="AE1525" s="1142">
        <f>IF(A1525="","",(IFERROR(VLOOKUP(A1525,Projecten!A$4:W$2618,5,FALSE),"niet bekend")))</f>
        <v>5</v>
      </c>
      <c r="AF1525" s="1031">
        <f>IF(AE1525="","",(IF(E1525=0,AH1525,(E1525/AE1525*AH1525))))</f>
        <v>10185.75</v>
      </c>
      <c r="AG1525" s="897">
        <f>IF(A1525="","",(IFERROR(VLOOKUP(A1525,Projecten!A$4:W$2618,23,FALSE),"niet bekend")))</f>
        <v>10185.75</v>
      </c>
      <c r="AH1525" s="900">
        <f>IF(A1525="","",(IFERROR(VLOOKUP(A1525,Projecten!A$4:W$2618,12,FALSE),"niet bekend")))</f>
        <v>10185.75</v>
      </c>
      <c r="AI1525" s="8"/>
    </row>
    <row r="1526" spans="1:35" x14ac:dyDescent="0.2">
      <c r="A1526" s="117" t="s">
        <v>2564</v>
      </c>
      <c r="B1526" s="314">
        <v>121035</v>
      </c>
      <c r="C1526" s="314" t="s">
        <v>2648</v>
      </c>
      <c r="D1526" s="347" t="s">
        <v>489</v>
      </c>
      <c r="E1526" s="999">
        <v>0</v>
      </c>
      <c r="F1526" s="999">
        <v>0</v>
      </c>
      <c r="G1526" s="999">
        <v>0</v>
      </c>
      <c r="H1526" s="999">
        <v>0</v>
      </c>
      <c r="I1526" s="829" t="s">
        <v>1737</v>
      </c>
      <c r="J1526" s="829" t="s">
        <v>1737</v>
      </c>
      <c r="K1526" s="821" t="s">
        <v>1737</v>
      </c>
      <c r="L1526" s="821" t="s">
        <v>1737</v>
      </c>
      <c r="M1526" s="29" t="s">
        <v>89</v>
      </c>
      <c r="N1526" s="29" t="s">
        <v>89</v>
      </c>
      <c r="O1526" s="29" t="s">
        <v>89</v>
      </c>
      <c r="P1526" s="29" t="s">
        <v>89</v>
      </c>
      <c r="Q1526" s="5"/>
      <c r="S1526" s="23">
        <v>48</v>
      </c>
      <c r="U1526" s="6" t="s">
        <v>681</v>
      </c>
      <c r="V1526" s="600"/>
      <c r="W1526" s="25">
        <v>3</v>
      </c>
      <c r="X1526" s="6"/>
      <c r="Y1526" s="6"/>
      <c r="Z1526" s="1150">
        <v>42703</v>
      </c>
      <c r="AB1526" s="894"/>
      <c r="AC1526" s="894"/>
      <c r="AD1526" s="894"/>
      <c r="AE1526" s="1142">
        <f>IF(A1526="","",(IFERROR(VLOOKUP(A1526,Projecten!A$4:W$2618,5,FALSE),"niet bekend")))</f>
        <v>1</v>
      </c>
      <c r="AF1526" s="1031">
        <f>IF(AE1526="","",(IF(E1526=0,AH1526,(E1526/AE1526*AH1526))))</f>
        <v>0</v>
      </c>
      <c r="AG1526" s="897">
        <f>IF(A1526="","",(IFERROR(VLOOKUP(A1526,Projecten!A$4:W$2618,23,FALSE),"niet bekend")))</f>
        <v>0</v>
      </c>
      <c r="AH1526" s="900">
        <f>IF(A1526="","",(IFERROR(VLOOKUP(A1526,Projecten!A$4:W$2618,12,FALSE),"niet bekend")))</f>
        <v>0</v>
      </c>
      <c r="AI1526" s="8"/>
    </row>
    <row r="1527" spans="1:35" x14ac:dyDescent="0.2">
      <c r="A1527" s="117"/>
      <c r="B1527" s="314"/>
      <c r="C1527" s="314"/>
      <c r="D1527" s="347"/>
      <c r="E1527" s="999"/>
      <c r="F1527" s="999"/>
      <c r="G1527" s="999"/>
      <c r="H1527" s="999"/>
      <c r="I1527" s="829"/>
      <c r="J1527" s="829"/>
      <c r="K1527" s="821"/>
      <c r="L1527" s="821"/>
      <c r="M1527" s="29"/>
      <c r="N1527" s="29"/>
      <c r="O1527" s="29"/>
      <c r="P1527" s="29"/>
      <c r="Q1527" s="5"/>
      <c r="S1527" s="23"/>
      <c r="V1527" s="600"/>
      <c r="W1527" s="25"/>
      <c r="X1527" s="6"/>
      <c r="Y1527" s="6"/>
      <c r="Z1527" s="1172"/>
      <c r="AB1527" s="894"/>
      <c r="AC1527" s="894"/>
      <c r="AD1527" s="894"/>
      <c r="AE1527" s="1142"/>
      <c r="AF1527" s="1031"/>
      <c r="AG1527" s="897"/>
      <c r="AH1527" s="900"/>
      <c r="AI1527" s="8"/>
    </row>
    <row r="1528" spans="1:35" s="150" customFormat="1" x14ac:dyDescent="0.2">
      <c r="A1528" s="117">
        <v>2016720</v>
      </c>
      <c r="B1528" s="1189">
        <v>121044</v>
      </c>
      <c r="C1528" s="117" t="s">
        <v>2563</v>
      </c>
      <c r="D1528" s="448" t="s">
        <v>489</v>
      </c>
      <c r="E1528" s="1002">
        <v>1</v>
      </c>
      <c r="F1528" s="1002">
        <v>1</v>
      </c>
      <c r="G1528" s="1002">
        <v>0</v>
      </c>
      <c r="H1528" s="1002">
        <v>1</v>
      </c>
      <c r="I1528" s="808">
        <v>42696</v>
      </c>
      <c r="J1528" s="808" t="s">
        <v>1737</v>
      </c>
      <c r="K1528" s="808" t="s">
        <v>1737</v>
      </c>
      <c r="L1528" s="808" t="s">
        <v>1737</v>
      </c>
      <c r="M1528" s="75" t="s">
        <v>89</v>
      </c>
      <c r="N1528" s="75" t="s">
        <v>89</v>
      </c>
      <c r="O1528" s="75" t="s">
        <v>89</v>
      </c>
      <c r="P1528" s="75" t="s">
        <v>89</v>
      </c>
      <c r="Q1528" s="160"/>
      <c r="R1528" s="96"/>
      <c r="S1528" s="96">
        <v>50</v>
      </c>
      <c r="T1528" s="175"/>
      <c r="U1528" s="99" t="s">
        <v>681</v>
      </c>
      <c r="V1528" s="99"/>
      <c r="W1528" s="612">
        <v>3.75</v>
      </c>
      <c r="X1528" s="99"/>
      <c r="Y1528" s="99"/>
      <c r="Z1528" s="871">
        <v>42692</v>
      </c>
      <c r="AB1528" s="897"/>
      <c r="AC1528" s="897"/>
      <c r="AD1528" s="897"/>
      <c r="AE1528" s="1144">
        <f>IF(A1528="","",(IFERROR(VLOOKUP(A1528,Projecten!A$4:W$2618,5,FALSE),"niet bekend")))</f>
        <v>1</v>
      </c>
      <c r="AF1528" s="1032">
        <f>IF(AE1528="","",(IF(E1528=0,AH1528,(E1528/AE1528*AH1528))))</f>
        <v>522.32000000000005</v>
      </c>
      <c r="AG1528" s="897">
        <f>IF(A1528="","",(IFERROR(VLOOKUP(A1528,Projecten!A$4:W$2618,23,FALSE),"niet bekend")))</f>
        <v>522.32000000000005</v>
      </c>
      <c r="AH1528" s="901">
        <f>IF(A1528="","",(IFERROR(VLOOKUP(A1528,Projecten!A$4:W$2618,12,FALSE),"niet bekend")))</f>
        <v>522.32000000000005</v>
      </c>
    </row>
    <row r="1529" spans="1:35" s="38" customFormat="1" x14ac:dyDescent="0.2">
      <c r="A1529" s="826"/>
      <c r="B1529" s="1491"/>
      <c r="C1529" s="31"/>
      <c r="D1529" s="31"/>
      <c r="E1529" s="32"/>
      <c r="F1529" s="32"/>
      <c r="G1529" s="32"/>
      <c r="H1529" s="32"/>
      <c r="I1529" s="811"/>
      <c r="J1529" s="811"/>
      <c r="K1529" s="32"/>
      <c r="L1529" s="32"/>
      <c r="M1529" s="32"/>
      <c r="N1529" s="32"/>
      <c r="O1529" s="32"/>
      <c r="P1529" s="32"/>
      <c r="Q1529" s="527"/>
      <c r="R1529" s="33"/>
      <c r="S1529" s="1198"/>
      <c r="T1529" s="176"/>
      <c r="U1529" s="35"/>
      <c r="V1529" s="35"/>
      <c r="W1529" s="35"/>
      <c r="X1529" s="83"/>
      <c r="Y1529" s="84"/>
      <c r="Z1529" s="36"/>
      <c r="AB1529" s="896"/>
      <c r="AC1529" s="896"/>
      <c r="AD1529" s="896"/>
      <c r="AE1529" s="1145"/>
      <c r="AF1529" s="1034"/>
      <c r="AG1529" s="898"/>
      <c r="AH1529" s="903"/>
    </row>
    <row r="1530" spans="1:35" s="957" customFormat="1" x14ac:dyDescent="0.2">
      <c r="A1530" s="1006"/>
      <c r="B1530" s="1489"/>
      <c r="C1530" s="1008">
        <f>SUM(F1530:H1530)</f>
        <v>332</v>
      </c>
      <c r="D1530" s="1009"/>
      <c r="E1530" s="1010">
        <f>SUM(E1531:E1565)</f>
        <v>19</v>
      </c>
      <c r="F1530" s="1010">
        <f>SUM(F1531:F1565)</f>
        <v>167</v>
      </c>
      <c r="G1530" s="1010">
        <f>SUM(G1531:G1565)</f>
        <v>97</v>
      </c>
      <c r="H1530" s="1010">
        <f>SUM(H1531:H1565)</f>
        <v>68</v>
      </c>
      <c r="I1530" s="1011"/>
      <c r="J1530" s="1011"/>
      <c r="K1530" s="1011"/>
      <c r="L1530" s="1010"/>
      <c r="M1530" s="1010"/>
      <c r="N1530" s="1010"/>
      <c r="O1530" s="1010"/>
      <c r="P1530" s="1010"/>
      <c r="Q1530" s="1012">
        <v>49</v>
      </c>
      <c r="R1530" s="1043"/>
      <c r="S1530" s="1199"/>
      <c r="T1530" s="1013"/>
      <c r="U1530" s="1014"/>
      <c r="V1530" s="1015">
        <f>SUM(W1530:W1565)</f>
        <v>456.46</v>
      </c>
      <c r="W1530" s="960"/>
      <c r="X1530" s="960">
        <f>Productiemedewerkers!C1695</f>
        <v>0</v>
      </c>
      <c r="Y1530" s="961">
        <f>V1530-X1530</f>
        <v>456.46</v>
      </c>
      <c r="Z1530" s="956"/>
      <c r="AA1530" s="964" t="s">
        <v>1332</v>
      </c>
      <c r="AB1530" s="964" t="s">
        <v>1269</v>
      </c>
      <c r="AC1530" s="964" t="s">
        <v>1333</v>
      </c>
      <c r="AD1530" s="958" t="s">
        <v>2589</v>
      </c>
      <c r="AE1530" s="1141" t="s">
        <v>2735</v>
      </c>
      <c r="AF1530" s="1035">
        <f>SUM(AF1531:AF1565)</f>
        <v>73302.320000000007</v>
      </c>
      <c r="AG1530" s="958"/>
      <c r="AH1530" s="962"/>
    </row>
    <row r="1531" spans="1:35" x14ac:dyDescent="0.2">
      <c r="A1531" s="290"/>
      <c r="B1531" s="1506"/>
      <c r="C1531" s="6"/>
      <c r="D1531" s="347"/>
      <c r="E1531" s="999"/>
      <c r="F1531" s="999"/>
      <c r="G1531" s="999"/>
      <c r="H1531" s="999"/>
      <c r="I1531" s="805"/>
      <c r="J1531" s="805"/>
      <c r="K1531" s="805"/>
      <c r="L1531" s="29"/>
      <c r="M1531" s="29"/>
      <c r="N1531" s="29"/>
      <c r="O1531" s="29"/>
      <c r="P1531" s="29"/>
      <c r="Q1531" s="5" t="s">
        <v>1697</v>
      </c>
      <c r="S1531" s="23"/>
      <c r="V1531" s="600" t="s">
        <v>2493</v>
      </c>
      <c r="W1531" s="25"/>
      <c r="X1531" s="6"/>
      <c r="Y1531" s="6"/>
      <c r="Z1531" s="5"/>
      <c r="AB1531" s="894">
        <v>149.25</v>
      </c>
      <c r="AC1531" s="894"/>
      <c r="AD1531" s="894"/>
      <c r="AE1531" s="1142"/>
      <c r="AF1531" s="1031"/>
      <c r="AG1531" s="897"/>
      <c r="AH1531" s="900"/>
      <c r="AI1531" s="8"/>
    </row>
    <row r="1532" spans="1:35" x14ac:dyDescent="0.2">
      <c r="A1532" s="290"/>
      <c r="B1532" s="1506"/>
      <c r="C1532" s="566" t="s">
        <v>1490</v>
      </c>
      <c r="D1532" s="347"/>
      <c r="E1532" s="999"/>
      <c r="F1532" s="999"/>
      <c r="G1532" s="999"/>
      <c r="H1532" s="999"/>
      <c r="I1532" s="806"/>
      <c r="J1532" s="806"/>
      <c r="K1532" s="806"/>
      <c r="Q1532" s="5"/>
      <c r="S1532" s="23"/>
      <c r="W1532" s="469">
        <v>40</v>
      </c>
      <c r="X1532" s="6"/>
      <c r="Y1532" s="6"/>
      <c r="Z1532" s="5"/>
      <c r="AB1532" s="894"/>
      <c r="AC1532" s="894"/>
      <c r="AD1532" s="894"/>
      <c r="AE1532" s="1142"/>
      <c r="AF1532" s="1031"/>
      <c r="AG1532" s="897"/>
      <c r="AH1532" s="900"/>
      <c r="AI1532" s="8"/>
    </row>
    <row r="1533" spans="1:35" x14ac:dyDescent="0.2">
      <c r="A1533" s="290"/>
      <c r="B1533" s="1506"/>
      <c r="C1533" s="566" t="s">
        <v>2642</v>
      </c>
      <c r="D1533" s="347"/>
      <c r="E1533" s="999"/>
      <c r="F1533" s="999"/>
      <c r="G1533" s="999"/>
      <c r="H1533" s="999"/>
      <c r="I1533" s="806"/>
      <c r="J1533" s="806"/>
      <c r="K1533" s="806"/>
      <c r="Q1533" s="5"/>
      <c r="S1533" s="23"/>
      <c r="W1533" s="469">
        <v>8.25</v>
      </c>
      <c r="X1533" s="6"/>
      <c r="Y1533" s="6"/>
      <c r="Z1533" s="5"/>
      <c r="AB1533" s="894"/>
      <c r="AC1533" s="894"/>
      <c r="AD1533" s="894"/>
      <c r="AE1533" s="1142"/>
      <c r="AF1533" s="1031"/>
      <c r="AG1533" s="897"/>
      <c r="AH1533" s="900"/>
      <c r="AI1533" s="8"/>
    </row>
    <row r="1534" spans="1:35" x14ac:dyDescent="0.2">
      <c r="A1534" s="290"/>
      <c r="B1534" s="1506"/>
      <c r="C1534" s="566" t="s">
        <v>2653</v>
      </c>
      <c r="D1534" s="347"/>
      <c r="E1534" s="999"/>
      <c r="F1534" s="999"/>
      <c r="G1534" s="999"/>
      <c r="H1534" s="999"/>
      <c r="I1534" s="806"/>
      <c r="J1534" s="806"/>
      <c r="K1534" s="806"/>
      <c r="Q1534" s="5"/>
      <c r="S1534" s="23"/>
      <c r="W1534" s="469"/>
      <c r="X1534" s="6"/>
      <c r="Y1534" s="6"/>
      <c r="Z1534" s="5"/>
      <c r="AB1534" s="894"/>
      <c r="AC1534" s="894"/>
      <c r="AD1534" s="894"/>
      <c r="AE1534" s="1142"/>
      <c r="AF1534" s="1031"/>
      <c r="AG1534" s="897"/>
      <c r="AH1534" s="900"/>
      <c r="AI1534" s="8"/>
    </row>
    <row r="1535" spans="1:35" x14ac:dyDescent="0.2">
      <c r="A1535" s="290"/>
      <c r="B1535" s="1506"/>
      <c r="C1535" s="566"/>
      <c r="D1535" s="347"/>
      <c r="E1535" s="999"/>
      <c r="F1535" s="999"/>
      <c r="G1535" s="999"/>
      <c r="H1535" s="999"/>
      <c r="I1535" s="806"/>
      <c r="J1535" s="806"/>
      <c r="K1535" s="806"/>
      <c r="Q1535" s="5"/>
      <c r="S1535" s="23"/>
      <c r="W1535" s="469"/>
      <c r="X1535" s="6"/>
      <c r="Y1535" s="6"/>
      <c r="Z1535" s="5"/>
      <c r="AB1535" s="894"/>
      <c r="AC1535" s="894"/>
      <c r="AD1535" s="894"/>
      <c r="AE1535" s="1142"/>
      <c r="AF1535" s="1031"/>
      <c r="AG1535" s="897"/>
      <c r="AH1535" s="900"/>
      <c r="AI1535" s="8"/>
    </row>
    <row r="1536" spans="1:35" x14ac:dyDescent="0.2">
      <c r="A1536" s="117">
        <v>2016668</v>
      </c>
      <c r="B1536" s="1189">
        <v>121042</v>
      </c>
      <c r="C1536" s="448" t="s">
        <v>2428</v>
      </c>
      <c r="D1536" s="448" t="s">
        <v>451</v>
      </c>
      <c r="E1536" s="1002">
        <v>1</v>
      </c>
      <c r="F1536" s="1002">
        <v>8</v>
      </c>
      <c r="G1536" s="1002">
        <v>7</v>
      </c>
      <c r="H1536" s="1002">
        <v>3</v>
      </c>
      <c r="I1536" s="810">
        <v>42699</v>
      </c>
      <c r="J1536" s="808" t="s">
        <v>1737</v>
      </c>
      <c r="K1536" s="808" t="s">
        <v>1737</v>
      </c>
      <c r="L1536" s="808" t="s">
        <v>1737</v>
      </c>
      <c r="M1536" s="7" t="s">
        <v>89</v>
      </c>
      <c r="N1536" s="7" t="s">
        <v>89</v>
      </c>
      <c r="O1536" s="7" t="s">
        <v>89</v>
      </c>
      <c r="P1536" s="7" t="s">
        <v>89</v>
      </c>
      <c r="Q1536" s="5"/>
      <c r="S1536" s="23">
        <v>49</v>
      </c>
      <c r="U1536" s="6" t="s">
        <v>934</v>
      </c>
      <c r="V1536" s="374"/>
      <c r="W1536" s="873">
        <v>19</v>
      </c>
      <c r="X1536" s="6"/>
      <c r="Y1536" s="6"/>
      <c r="Z1536" s="1152">
        <v>42681</v>
      </c>
      <c r="AB1536" s="894"/>
      <c r="AC1536" s="894"/>
      <c r="AD1536" s="894"/>
      <c r="AE1536" s="1142">
        <f>IF(A1536="","",(IFERROR(VLOOKUP(A1536,Projecten!A$4:W$2618,5,FALSE),"niet bekend")))</f>
        <v>1</v>
      </c>
      <c r="AF1536" s="1031">
        <f>IF(AE1536="","",(IF(E1536=0,AH1536,(E1536/AE1536*AH1536))))</f>
        <v>2762.58</v>
      </c>
      <c r="AG1536" s="897">
        <f>IF(A1536="","",(IFERROR(VLOOKUP(A1536,Projecten!A$4:W$2618,23,FALSE),"niet bekend")))</f>
        <v>2762.58</v>
      </c>
      <c r="AH1536" s="900">
        <f>IF(A1536="","",(IFERROR(VLOOKUP(A1536,Projecten!A$4:W$2618,12,FALSE),"niet bekend")))</f>
        <v>2762.58</v>
      </c>
      <c r="AI1536" s="8"/>
    </row>
    <row r="1537" spans="1:35" x14ac:dyDescent="0.2">
      <c r="A1537" s="905">
        <v>2016688</v>
      </c>
      <c r="B1537" s="1506">
        <v>121051</v>
      </c>
      <c r="C1537" s="910" t="s">
        <v>2475</v>
      </c>
      <c r="D1537" s="911" t="s">
        <v>451</v>
      </c>
      <c r="E1537" s="1000">
        <v>1</v>
      </c>
      <c r="F1537" s="1000">
        <v>8</v>
      </c>
      <c r="G1537" s="1000">
        <v>7</v>
      </c>
      <c r="H1537" s="1000">
        <v>3</v>
      </c>
      <c r="I1537" s="808">
        <v>42706</v>
      </c>
      <c r="J1537" s="806" t="s">
        <v>1737</v>
      </c>
      <c r="K1537" s="806" t="s">
        <v>1737</v>
      </c>
      <c r="L1537" s="806" t="s">
        <v>1737</v>
      </c>
      <c r="M1537" s="7" t="s">
        <v>89</v>
      </c>
      <c r="N1537" s="7" t="s">
        <v>89</v>
      </c>
      <c r="O1537" s="7" t="s">
        <v>612</v>
      </c>
      <c r="Q1537" s="5"/>
      <c r="S1537" s="23">
        <v>51</v>
      </c>
      <c r="U1537" s="6" t="s">
        <v>934</v>
      </c>
      <c r="W1537" s="25">
        <v>19</v>
      </c>
      <c r="X1537" s="6"/>
      <c r="Y1537" s="6"/>
      <c r="Z1537" s="1152">
        <v>42682</v>
      </c>
      <c r="AB1537" s="894"/>
      <c r="AC1537" s="894"/>
      <c r="AD1537" s="894"/>
      <c r="AE1537" s="1142">
        <f>IF(A1537="","",(IFERROR(VLOOKUP(A1537,Projecten!A$4:W$2618,5,FALSE),"niet bekend")))</f>
        <v>1</v>
      </c>
      <c r="AF1537" s="1031">
        <f>IF(AE1537="","",(IF(E1537=0,AH1537,(E1537/AE1537*AH1537))))</f>
        <v>2766.88</v>
      </c>
      <c r="AG1537" s="897">
        <f>IF(A1537="","",(IFERROR(VLOOKUP(A1537,Projecten!A$4:W$2618,23,FALSE),"niet bekend")))</f>
        <v>2766.88</v>
      </c>
      <c r="AH1537" s="900">
        <f>IF(A1537="","",(IFERROR(VLOOKUP(A1537,Projecten!A$4:W$2618,12,FALSE),"niet bekend")))</f>
        <v>2766.88</v>
      </c>
      <c r="AI1537" s="8"/>
    </row>
    <row r="1538" spans="1:35" x14ac:dyDescent="0.2">
      <c r="A1538" s="905">
        <v>2016689</v>
      </c>
      <c r="B1538" s="1506">
        <v>121051</v>
      </c>
      <c r="C1538" s="910" t="s">
        <v>2476</v>
      </c>
      <c r="D1538" s="911" t="s">
        <v>451</v>
      </c>
      <c r="E1538" s="1000">
        <v>1</v>
      </c>
      <c r="F1538" s="1000">
        <v>8</v>
      </c>
      <c r="G1538" s="1000">
        <v>7</v>
      </c>
      <c r="H1538" s="1000">
        <v>3</v>
      </c>
      <c r="I1538" s="808">
        <v>42706</v>
      </c>
      <c r="J1538" s="806" t="s">
        <v>1737</v>
      </c>
      <c r="K1538" s="806" t="s">
        <v>1737</v>
      </c>
      <c r="L1538" s="806" t="s">
        <v>1737</v>
      </c>
      <c r="M1538" s="7" t="s">
        <v>89</v>
      </c>
      <c r="N1538" s="7" t="s">
        <v>89</v>
      </c>
      <c r="O1538" s="7" t="s">
        <v>612</v>
      </c>
      <c r="Q1538" s="5"/>
      <c r="S1538" s="23">
        <v>51</v>
      </c>
      <c r="U1538" s="6" t="s">
        <v>934</v>
      </c>
      <c r="W1538" s="25">
        <v>19</v>
      </c>
      <c r="X1538" s="6"/>
      <c r="Y1538" s="6"/>
      <c r="Z1538" s="1152">
        <v>42682</v>
      </c>
      <c r="AB1538" s="894"/>
      <c r="AC1538" s="894"/>
      <c r="AD1538" s="894"/>
      <c r="AE1538" s="1142">
        <f>IF(A1538="","",(IFERROR(VLOOKUP(A1538,Projecten!A$4:W$2618,5,FALSE),"niet bekend")))</f>
        <v>1</v>
      </c>
      <c r="AF1538" s="1031">
        <f>IF(AE1538="","",(IF(E1538=0,AH1538,(E1538/AE1538*AH1538))))</f>
        <v>2766.88</v>
      </c>
      <c r="AG1538" s="897">
        <f>IF(A1538="","",(IFERROR(VLOOKUP(A1538,Projecten!A$4:W$2618,23,FALSE),"niet bekend")))</f>
        <v>2766.88</v>
      </c>
      <c r="AH1538" s="900">
        <f>IF(A1538="","",(IFERROR(VLOOKUP(A1538,Projecten!A$4:W$2618,12,FALSE),"niet bekend")))</f>
        <v>2766.88</v>
      </c>
      <c r="AI1538" s="8"/>
    </row>
    <row r="1539" spans="1:35" x14ac:dyDescent="0.2">
      <c r="A1539" s="1021">
        <v>2016713</v>
      </c>
      <c r="B1539" s="1550">
        <v>121052</v>
      </c>
      <c r="C1539" s="1021" t="s">
        <v>2548</v>
      </c>
      <c r="D1539" s="1020" t="s">
        <v>451</v>
      </c>
      <c r="E1539" s="1022">
        <v>1</v>
      </c>
      <c r="F1539" s="1022">
        <v>8</v>
      </c>
      <c r="G1539" s="1022">
        <v>7</v>
      </c>
      <c r="H1539" s="1022">
        <v>3</v>
      </c>
      <c r="I1539" s="808">
        <v>42706</v>
      </c>
      <c r="J1539" s="806" t="s">
        <v>1737</v>
      </c>
      <c r="K1539" s="806" t="s">
        <v>1737</v>
      </c>
      <c r="L1539" s="806" t="s">
        <v>1737</v>
      </c>
      <c r="M1539" s="7" t="s">
        <v>89</v>
      </c>
      <c r="N1539" s="7" t="s">
        <v>89</v>
      </c>
      <c r="O1539" s="7" t="s">
        <v>612</v>
      </c>
      <c r="Q1539" s="5"/>
      <c r="S1539" s="23">
        <v>2</v>
      </c>
      <c r="U1539" s="6" t="s">
        <v>934</v>
      </c>
      <c r="W1539" s="1091">
        <v>19</v>
      </c>
      <c r="X1539" s="6"/>
      <c r="Y1539" s="6"/>
      <c r="Z1539" s="1152">
        <v>42690</v>
      </c>
      <c r="AB1539" s="894"/>
      <c r="AC1539" s="894"/>
      <c r="AD1539" s="894"/>
      <c r="AE1539" s="1142">
        <v>1</v>
      </c>
      <c r="AF1539" s="1146">
        <f>IF(AE1539="","",(IF(E1539=0,AH1539,(E1539/AE1539*AH1539))))</f>
        <v>2766.88</v>
      </c>
      <c r="AG1539" s="897">
        <f>IF(A1539="","",(IFERROR(VLOOKUP(A1539,Projecten!A$4:W$2618,23,FALSE),"niet bekend")))</f>
        <v>2766.88</v>
      </c>
      <c r="AH1539" s="900">
        <f>IF(A1539="","",(IFERROR(VLOOKUP(A1539,Projecten!A$4:W$2618,12,FALSE),"niet bekend")))</f>
        <v>2766.88</v>
      </c>
      <c r="AI1539" s="8"/>
    </row>
    <row r="1540" spans="1:35" s="150" customFormat="1" x14ac:dyDescent="0.2">
      <c r="A1540" s="117"/>
      <c r="B1540" s="1189"/>
      <c r="C1540" s="117"/>
      <c r="D1540" s="448"/>
      <c r="E1540" s="1002"/>
      <c r="F1540" s="1002"/>
      <c r="G1540" s="1002"/>
      <c r="H1540" s="1002"/>
      <c r="I1540" s="808"/>
      <c r="J1540" s="808"/>
      <c r="K1540" s="808"/>
      <c r="L1540" s="808"/>
      <c r="M1540" s="75"/>
      <c r="N1540" s="75"/>
      <c r="O1540" s="75"/>
      <c r="P1540" s="75"/>
      <c r="Q1540" s="160"/>
      <c r="R1540" s="96"/>
      <c r="S1540" s="96"/>
      <c r="T1540" s="175"/>
      <c r="U1540" s="99"/>
      <c r="V1540" s="778"/>
      <c r="W1540" s="1167"/>
      <c r="X1540" s="99"/>
      <c r="Y1540" s="99"/>
      <c r="Z1540" s="1147"/>
      <c r="AB1540" s="897"/>
      <c r="AC1540" s="897"/>
      <c r="AD1540" s="897"/>
      <c r="AE1540" s="1144"/>
      <c r="AF1540" s="1032"/>
      <c r="AG1540" s="897"/>
      <c r="AH1540" s="901"/>
    </row>
    <row r="1541" spans="1:35" x14ac:dyDescent="0.2">
      <c r="A1541" s="117">
        <v>2016635</v>
      </c>
      <c r="B1541" s="1189">
        <v>121050</v>
      </c>
      <c r="C1541" s="117" t="s">
        <v>2357</v>
      </c>
      <c r="D1541" s="448" t="s">
        <v>614</v>
      </c>
      <c r="E1541" s="1002">
        <v>1</v>
      </c>
      <c r="F1541" s="1002">
        <v>10</v>
      </c>
      <c r="G1541" s="1002">
        <v>7</v>
      </c>
      <c r="H1541" s="1002">
        <v>3</v>
      </c>
      <c r="I1541" s="810">
        <v>42692</v>
      </c>
      <c r="J1541" s="810">
        <v>42690</v>
      </c>
      <c r="K1541" s="829" t="s">
        <v>1737</v>
      </c>
      <c r="L1541" s="829" t="s">
        <v>1737</v>
      </c>
      <c r="M1541" s="29" t="s">
        <v>89</v>
      </c>
      <c r="N1541" s="29" t="s">
        <v>89</v>
      </c>
      <c r="O1541" s="29" t="s">
        <v>89</v>
      </c>
      <c r="P1541" s="29" t="s">
        <v>89</v>
      </c>
      <c r="Q1541" s="5"/>
      <c r="S1541" s="23">
        <v>49</v>
      </c>
      <c r="U1541" s="6" t="s">
        <v>278</v>
      </c>
      <c r="V1541" s="696" t="s">
        <v>2389</v>
      </c>
      <c r="W1541" s="25">
        <v>24.5</v>
      </c>
      <c r="X1541" s="6"/>
      <c r="Y1541" s="6"/>
      <c r="Z1541" s="1152">
        <v>42669</v>
      </c>
      <c r="AB1541" s="894"/>
      <c r="AC1541" s="894"/>
      <c r="AD1541" s="894"/>
      <c r="AE1541" s="1142">
        <f>IF(A1541="","",(IFERROR(VLOOKUP(A1541,Projecten!A$4:W$2618,5,FALSE),"niet bekend")))</f>
        <v>1</v>
      </c>
      <c r="AF1541" s="1031">
        <f>IF(AE1541="","",(IF(E1541=0,AH1541,(E1541/AE1541*AH1541))))</f>
        <v>4210.1099999999997</v>
      </c>
      <c r="AG1541" s="897">
        <f>IF(A1541="","",(IFERROR(VLOOKUP(A1541,Projecten!A$4:W$2618,23,FALSE),"niet bekend")))</f>
        <v>4210.1099999999997</v>
      </c>
      <c r="AH1541" s="900">
        <f>IF(A1541="","",(IFERROR(VLOOKUP(A1541,Projecten!A$4:W$2618,12,FALSE),"niet bekend")))</f>
        <v>4210.1099999999997</v>
      </c>
      <c r="AI1541" s="8"/>
    </row>
    <row r="1542" spans="1:35" s="150" customFormat="1" x14ac:dyDescent="0.2">
      <c r="A1542" s="117"/>
      <c r="B1542" s="1189"/>
      <c r="C1542" s="117"/>
      <c r="D1542" s="448"/>
      <c r="E1542" s="1002"/>
      <c r="F1542" s="1002"/>
      <c r="G1542" s="1002"/>
      <c r="H1542" s="1002"/>
      <c r="I1542" s="808"/>
      <c r="J1542" s="808"/>
      <c r="K1542" s="808"/>
      <c r="L1542" s="808"/>
      <c r="M1542" s="75"/>
      <c r="N1542" s="75"/>
      <c r="O1542" s="75"/>
      <c r="P1542" s="75"/>
      <c r="Q1542" s="160"/>
      <c r="R1542" s="96"/>
      <c r="S1542" s="96"/>
      <c r="T1542" s="175"/>
      <c r="U1542" s="99"/>
      <c r="V1542" s="99"/>
      <c r="W1542" s="612"/>
      <c r="X1542" s="99"/>
      <c r="Y1542" s="99"/>
      <c r="Z1542" s="1147"/>
      <c r="AB1542" s="897"/>
      <c r="AC1542" s="897"/>
      <c r="AD1542" s="897"/>
      <c r="AE1542" s="1144"/>
      <c r="AF1542" s="1032"/>
      <c r="AG1542" s="897"/>
      <c r="AH1542" s="901"/>
    </row>
    <row r="1543" spans="1:35" s="150" customFormat="1" x14ac:dyDescent="0.2">
      <c r="A1543" s="117">
        <v>2016718</v>
      </c>
      <c r="B1543" s="1189">
        <v>121039</v>
      </c>
      <c r="C1543" s="118" t="s">
        <v>2554</v>
      </c>
      <c r="D1543" s="119" t="s">
        <v>356</v>
      </c>
      <c r="E1543" s="1002">
        <v>1</v>
      </c>
      <c r="F1543" s="1002">
        <v>14</v>
      </c>
      <c r="G1543" s="1002">
        <v>5</v>
      </c>
      <c r="H1543" s="1002">
        <v>3</v>
      </c>
      <c r="I1543" s="808">
        <v>42706</v>
      </c>
      <c r="J1543" s="808">
        <v>42704</v>
      </c>
      <c r="K1543" s="808" t="s">
        <v>1737</v>
      </c>
      <c r="L1543" s="808" t="s">
        <v>1737</v>
      </c>
      <c r="M1543" s="75" t="s">
        <v>89</v>
      </c>
      <c r="N1543" s="75" t="s">
        <v>89</v>
      </c>
      <c r="O1543" s="75" t="s">
        <v>89</v>
      </c>
      <c r="P1543" s="75" t="s">
        <v>89</v>
      </c>
      <c r="Q1543" s="160"/>
      <c r="R1543" s="96"/>
      <c r="S1543" s="96">
        <v>50</v>
      </c>
      <c r="T1543" s="175"/>
      <c r="U1543" s="99" t="s">
        <v>2626</v>
      </c>
      <c r="V1543" s="99" t="s">
        <v>2630</v>
      </c>
      <c r="W1543" s="97">
        <v>21</v>
      </c>
      <c r="X1543" s="99"/>
      <c r="Y1543" s="164"/>
      <c r="Z1543" s="1147">
        <v>42692</v>
      </c>
      <c r="AB1543" s="897"/>
      <c r="AC1543" s="897"/>
      <c r="AD1543" s="897"/>
      <c r="AE1543" s="1144">
        <f>IF(A1543="","",(IFERROR(VLOOKUP(A1543,Projecten!A$4:W$2618,5,FALSE),"niet bekend")))</f>
        <v>1</v>
      </c>
      <c r="AF1543" s="1032">
        <f>IF(AE1543="","",(IF(E1543=0,AH1543,(E1543/AE1543*AH1543))))</f>
        <v>3618.95</v>
      </c>
      <c r="AG1543" s="897">
        <f>IF(A1543="","",(IFERROR(VLOOKUP(A1543,Projecten!A$4:W$2618,23,FALSE),"niet bekend")))</f>
        <v>3618.95</v>
      </c>
      <c r="AH1543" s="901">
        <f>IF(A1543="","",(IFERROR(VLOOKUP(A1543,Projecten!A$4:W$2618,12,FALSE),"niet bekend")))</f>
        <v>3618.95</v>
      </c>
    </row>
    <row r="1544" spans="1:35" s="150" customFormat="1" x14ac:dyDescent="0.2">
      <c r="A1544" s="117">
        <v>2016737</v>
      </c>
      <c r="B1544" s="1189">
        <v>121039</v>
      </c>
      <c r="C1544" s="117" t="s">
        <v>2625</v>
      </c>
      <c r="D1544" s="448" t="s">
        <v>356</v>
      </c>
      <c r="E1544" s="1002">
        <v>1</v>
      </c>
      <c r="F1544" s="1002">
        <v>14</v>
      </c>
      <c r="G1544" s="1002">
        <v>8</v>
      </c>
      <c r="H1544" s="1002">
        <v>5</v>
      </c>
      <c r="I1544" s="808">
        <v>42710</v>
      </c>
      <c r="J1544" s="808">
        <v>42704</v>
      </c>
      <c r="K1544" s="808">
        <v>42709</v>
      </c>
      <c r="L1544" s="808" t="s">
        <v>1737</v>
      </c>
      <c r="M1544" s="75" t="s">
        <v>89</v>
      </c>
      <c r="N1544" s="75" t="s">
        <v>89</v>
      </c>
      <c r="O1544" s="75" t="s">
        <v>89</v>
      </c>
      <c r="P1544" s="75" t="s">
        <v>89</v>
      </c>
      <c r="Q1544" s="160"/>
      <c r="R1544" s="96"/>
      <c r="S1544" s="96">
        <v>50</v>
      </c>
      <c r="T1544" s="175"/>
      <c r="U1544" s="99" t="s">
        <v>2626</v>
      </c>
      <c r="V1544" s="99" t="s">
        <v>2631</v>
      </c>
      <c r="W1544" s="612">
        <v>33.25</v>
      </c>
      <c r="X1544" s="99"/>
      <c r="Y1544" s="99"/>
      <c r="Z1544" s="1147">
        <v>42698</v>
      </c>
      <c r="AB1544" s="897"/>
      <c r="AC1544" s="897"/>
      <c r="AD1544" s="897"/>
      <c r="AE1544" s="1144">
        <v>1</v>
      </c>
      <c r="AF1544" s="1032">
        <f>IF(AE1544="","",(IF(E1544=0,AH1544,(E1544/AE1544*AH1544))))</f>
        <v>6087.47</v>
      </c>
      <c r="AG1544" s="897">
        <f>IF(A1544="","",(IFERROR(VLOOKUP(A1544,Projecten!A$4:W$2618,23,FALSE),"niet bekend")))</f>
        <v>6087.47</v>
      </c>
      <c r="AH1544" s="901">
        <f>IF(A1544="","",(IFERROR(VLOOKUP(A1544,Projecten!A$4:W$2618,12,FALSE),"niet bekend")))</f>
        <v>6087.47</v>
      </c>
    </row>
    <row r="1545" spans="1:35" s="150" customFormat="1" x14ac:dyDescent="0.2">
      <c r="A1545" s="117"/>
      <c r="B1545" s="1189"/>
      <c r="C1545" s="774"/>
      <c r="D1545" s="448"/>
      <c r="E1545" s="1002"/>
      <c r="F1545" s="1002"/>
      <c r="G1545" s="1002"/>
      <c r="H1545" s="1002"/>
      <c r="I1545" s="808"/>
      <c r="J1545" s="808"/>
      <c r="K1545" s="808"/>
      <c r="L1545" s="75"/>
      <c r="M1545" s="75"/>
      <c r="N1545" s="75"/>
      <c r="O1545" s="75"/>
      <c r="P1545" s="75"/>
      <c r="Q1545" s="160"/>
      <c r="R1545" s="96"/>
      <c r="S1545" s="96"/>
      <c r="T1545" s="175"/>
      <c r="U1545" s="99"/>
      <c r="V1545" s="99"/>
      <c r="W1545" s="610"/>
      <c r="X1545" s="99"/>
      <c r="Y1545" s="99"/>
      <c r="Z1545" s="160"/>
      <c r="AB1545" s="897"/>
      <c r="AC1545" s="897"/>
      <c r="AD1545" s="897"/>
      <c r="AE1545" s="1144"/>
      <c r="AF1545" s="1032"/>
      <c r="AG1545" s="897"/>
      <c r="AH1545" s="901"/>
    </row>
    <row r="1546" spans="1:35" x14ac:dyDescent="0.2">
      <c r="A1546" s="117" t="s">
        <v>2599</v>
      </c>
      <c r="B1546" s="1189">
        <v>121046</v>
      </c>
      <c r="C1546" s="419" t="s">
        <v>2601</v>
      </c>
      <c r="D1546" s="448" t="s">
        <v>489</v>
      </c>
      <c r="E1546" s="1002">
        <v>1</v>
      </c>
      <c r="F1546" s="1002">
        <v>7</v>
      </c>
      <c r="G1546" s="1002">
        <v>2</v>
      </c>
      <c r="H1546" s="1002">
        <v>3</v>
      </c>
      <c r="I1546" s="808">
        <v>42706</v>
      </c>
      <c r="J1546" s="808">
        <v>42704</v>
      </c>
      <c r="K1546" s="808" t="s">
        <v>1737</v>
      </c>
      <c r="L1546" s="808" t="s">
        <v>1737</v>
      </c>
      <c r="M1546" s="7" t="s">
        <v>89</v>
      </c>
      <c r="N1546" s="7" t="s">
        <v>89</v>
      </c>
      <c r="O1546" s="7" t="s">
        <v>89</v>
      </c>
      <c r="P1546" s="7" t="s">
        <v>89</v>
      </c>
      <c r="Q1546" s="5"/>
      <c r="S1546" s="23">
        <v>50</v>
      </c>
      <c r="U1546" s="6" t="s">
        <v>681</v>
      </c>
      <c r="W1546" s="497">
        <v>16</v>
      </c>
      <c r="X1546" s="6"/>
      <c r="Y1546" s="6"/>
      <c r="Z1546" s="1152">
        <v>42683</v>
      </c>
      <c r="AB1546" s="894"/>
      <c r="AC1546" s="894"/>
      <c r="AD1546" s="894"/>
      <c r="AE1546" s="1142">
        <f>IF(A1546="","",(IFERROR(VLOOKUP(A1546,Projecten!A$4:W$2618,5,FALSE),"niet bekend")))</f>
        <v>1</v>
      </c>
      <c r="AF1546" s="1031">
        <f t="shared" ref="AF1546:AF1555" si="157">IF(AE1546="","",(IF(E1546=0,AH1546,(E1546/AE1546*AH1546))))</f>
        <v>3086.35</v>
      </c>
      <c r="AG1546" s="897">
        <f>IF(A1546="","",(IFERROR(VLOOKUP(A1546,Projecten!A$4:W$2618,23,FALSE),"niet bekend")))</f>
        <v>3086.35</v>
      </c>
      <c r="AH1546" s="900">
        <f>IF(A1546="","",(IFERROR(VLOOKUP(A1546,Projecten!A$4:W$2618,12,FALSE),"niet bekend")))</f>
        <v>3086.35</v>
      </c>
      <c r="AI1546" s="8"/>
    </row>
    <row r="1547" spans="1:35" x14ac:dyDescent="0.2">
      <c r="A1547" s="117" t="s">
        <v>2600</v>
      </c>
      <c r="B1547" s="1189">
        <v>121046</v>
      </c>
      <c r="C1547" s="419" t="s">
        <v>2602</v>
      </c>
      <c r="D1547" s="448" t="s">
        <v>489</v>
      </c>
      <c r="E1547" s="1002">
        <v>0</v>
      </c>
      <c r="F1547" s="1002">
        <v>1</v>
      </c>
      <c r="G1547" s="1002">
        <v>0</v>
      </c>
      <c r="H1547" s="1002">
        <v>1</v>
      </c>
      <c r="I1547" s="808" t="s">
        <v>1737</v>
      </c>
      <c r="J1547" s="808" t="s">
        <v>1737</v>
      </c>
      <c r="K1547" s="808" t="s">
        <v>1737</v>
      </c>
      <c r="L1547" s="808" t="s">
        <v>1737</v>
      </c>
      <c r="M1547" s="7" t="s">
        <v>89</v>
      </c>
      <c r="N1547" s="7" t="s">
        <v>89</v>
      </c>
      <c r="O1547" s="7" t="s">
        <v>89</v>
      </c>
      <c r="P1547" s="7" t="s">
        <v>89</v>
      </c>
      <c r="Q1547" s="5"/>
      <c r="S1547" s="23">
        <v>50</v>
      </c>
      <c r="U1547" s="6" t="s">
        <v>681</v>
      </c>
      <c r="W1547" s="497">
        <v>3.32</v>
      </c>
      <c r="X1547" s="6"/>
      <c r="Y1547" s="6"/>
      <c r="Z1547" s="1152">
        <v>42683</v>
      </c>
      <c r="AB1547" s="894"/>
      <c r="AC1547" s="894"/>
      <c r="AD1547" s="894"/>
      <c r="AE1547" s="1142">
        <f>IF(A1547="","",(IFERROR(VLOOKUP(A1547,Projecten!A$4:W$2618,5,FALSE),"niet bekend")))</f>
        <v>1</v>
      </c>
      <c r="AF1547" s="1031">
        <f t="shared" si="157"/>
        <v>502.39</v>
      </c>
      <c r="AG1547" s="897">
        <f>IF(A1547="","",(IFERROR(VLOOKUP(A1547,Projecten!A$4:W$2618,23,FALSE),"niet bekend")))</f>
        <v>502.39</v>
      </c>
      <c r="AH1547" s="900">
        <f>IF(A1547="","",(IFERROR(VLOOKUP(A1547,Projecten!A$4:W$2618,12,FALSE),"niet bekend")))</f>
        <v>502.39</v>
      </c>
      <c r="AI1547" s="8"/>
    </row>
    <row r="1548" spans="1:35" x14ac:dyDescent="0.2">
      <c r="A1548" s="117" t="s">
        <v>2461</v>
      </c>
      <c r="B1548" s="1189">
        <v>121045</v>
      </c>
      <c r="C1548" s="419" t="s">
        <v>2459</v>
      </c>
      <c r="D1548" s="448" t="s">
        <v>489</v>
      </c>
      <c r="E1548" s="1002">
        <v>1</v>
      </c>
      <c r="F1548" s="1002">
        <v>8</v>
      </c>
      <c r="G1548" s="1002">
        <v>4</v>
      </c>
      <c r="H1548" s="1002">
        <v>3</v>
      </c>
      <c r="I1548" s="808">
        <v>42706</v>
      </c>
      <c r="J1548" s="808">
        <v>42704</v>
      </c>
      <c r="K1548" s="808" t="s">
        <v>1737</v>
      </c>
      <c r="L1548" s="808" t="s">
        <v>1737</v>
      </c>
      <c r="M1548" s="7" t="s">
        <v>89</v>
      </c>
      <c r="N1548" s="7" t="s">
        <v>89</v>
      </c>
      <c r="O1548" s="7" t="s">
        <v>89</v>
      </c>
      <c r="P1548" s="7" t="s">
        <v>89</v>
      </c>
      <c r="Q1548" s="5"/>
      <c r="S1548" s="23">
        <v>50</v>
      </c>
      <c r="U1548" s="6" t="s">
        <v>681</v>
      </c>
      <c r="W1548" s="497">
        <v>19</v>
      </c>
      <c r="X1548" s="6"/>
      <c r="Y1548" s="6"/>
      <c r="Z1548" s="1152">
        <v>42683</v>
      </c>
      <c r="AB1548" s="894"/>
      <c r="AC1548" s="894"/>
      <c r="AD1548" s="894"/>
      <c r="AE1548" s="1142">
        <f>IF(A1548="","",(IFERROR(VLOOKUP(A1548,Projecten!A$4:W$2618,5,FALSE),"niet bekend")))</f>
        <v>1</v>
      </c>
      <c r="AF1548" s="1031">
        <f t="shared" si="157"/>
        <v>3314.87</v>
      </c>
      <c r="AG1548" s="897">
        <f>IF(A1548="","",(IFERROR(VLOOKUP(A1548,Projecten!A$4:W$2618,23,FALSE),"niet bekend")))</f>
        <v>3314.87</v>
      </c>
      <c r="AH1548" s="900">
        <f>IF(A1548="","",(IFERROR(VLOOKUP(A1548,Projecten!A$4:W$2618,12,FALSE),"niet bekend")))</f>
        <v>3314.87</v>
      </c>
      <c r="AI1548" s="8"/>
    </row>
    <row r="1549" spans="1:35" x14ac:dyDescent="0.2">
      <c r="A1549" s="117" t="s">
        <v>2595</v>
      </c>
      <c r="B1549" s="1189">
        <v>121045</v>
      </c>
      <c r="C1549" s="419" t="s">
        <v>2460</v>
      </c>
      <c r="D1549" s="448" t="s">
        <v>489</v>
      </c>
      <c r="E1549" s="1002">
        <v>0</v>
      </c>
      <c r="F1549" s="1002">
        <v>1</v>
      </c>
      <c r="G1549" s="1002">
        <v>0</v>
      </c>
      <c r="H1549" s="1002">
        <v>1</v>
      </c>
      <c r="I1549" s="808" t="s">
        <v>1737</v>
      </c>
      <c r="J1549" s="808" t="s">
        <v>1737</v>
      </c>
      <c r="K1549" s="808" t="s">
        <v>1737</v>
      </c>
      <c r="L1549" s="808" t="s">
        <v>1737</v>
      </c>
      <c r="M1549" s="7" t="s">
        <v>89</v>
      </c>
      <c r="N1549" s="7" t="s">
        <v>89</v>
      </c>
      <c r="O1549" s="7" t="s">
        <v>89</v>
      </c>
      <c r="P1549" s="7" t="s">
        <v>89</v>
      </c>
      <c r="Q1549" s="5"/>
      <c r="S1549" s="23">
        <v>50</v>
      </c>
      <c r="U1549" s="6" t="s">
        <v>681</v>
      </c>
      <c r="W1549" s="497">
        <v>3.32</v>
      </c>
      <c r="X1549" s="6"/>
      <c r="Y1549" s="6"/>
      <c r="Z1549" s="1152">
        <v>42683</v>
      </c>
      <c r="AB1549" s="894"/>
      <c r="AC1549" s="894"/>
      <c r="AD1549" s="894"/>
      <c r="AE1549" s="1142">
        <f>IF(A1549="","",(IFERROR(VLOOKUP(A1549,Projecten!A$4:W$2618,5,FALSE),"niet bekend")))</f>
        <v>1</v>
      </c>
      <c r="AF1549" s="1031">
        <f t="shared" si="157"/>
        <v>508.37</v>
      </c>
      <c r="AG1549" s="897">
        <f>IF(A1549="","",(IFERROR(VLOOKUP(A1549,Projecten!A$4:W$2618,23,FALSE),"niet bekend")))</f>
        <v>508.37</v>
      </c>
      <c r="AH1549" s="900">
        <f>IF(A1549="","",(IFERROR(VLOOKUP(A1549,Projecten!A$4:W$2618,12,FALSE),"niet bekend")))</f>
        <v>508.37</v>
      </c>
      <c r="AI1549" s="8"/>
    </row>
    <row r="1550" spans="1:35" x14ac:dyDescent="0.2">
      <c r="A1550" s="117" t="s">
        <v>2597</v>
      </c>
      <c r="B1550" s="1189">
        <v>121047</v>
      </c>
      <c r="C1550" s="419" t="s">
        <v>2603</v>
      </c>
      <c r="D1550" s="448" t="s">
        <v>489</v>
      </c>
      <c r="E1550" s="1002">
        <v>1</v>
      </c>
      <c r="F1550" s="1002">
        <v>8</v>
      </c>
      <c r="G1550" s="1002">
        <v>4</v>
      </c>
      <c r="H1550" s="1002">
        <v>3</v>
      </c>
      <c r="I1550" s="808">
        <v>42706</v>
      </c>
      <c r="J1550" s="808">
        <v>42704</v>
      </c>
      <c r="K1550" s="808" t="s">
        <v>1737</v>
      </c>
      <c r="L1550" s="808" t="s">
        <v>1737</v>
      </c>
      <c r="M1550" s="7" t="s">
        <v>89</v>
      </c>
      <c r="N1550" s="7" t="s">
        <v>89</v>
      </c>
      <c r="O1550" s="7" t="s">
        <v>89</v>
      </c>
      <c r="P1550" s="7" t="s">
        <v>89</v>
      </c>
      <c r="Q1550" s="5"/>
      <c r="S1550" s="23">
        <v>50</v>
      </c>
      <c r="U1550" s="6" t="s">
        <v>681</v>
      </c>
      <c r="W1550" s="497">
        <v>19</v>
      </c>
      <c r="X1550" s="6"/>
      <c r="Y1550" s="6"/>
      <c r="Z1550" s="1152">
        <v>42683</v>
      </c>
      <c r="AB1550" s="894"/>
      <c r="AC1550" s="894"/>
      <c r="AD1550" s="894"/>
      <c r="AE1550" s="1142">
        <f>IF(A1550="","",(IFERROR(VLOOKUP(A1550,Projecten!A$4:W$2618,5,FALSE),"niet bekend")))</f>
        <v>1</v>
      </c>
      <c r="AF1550" s="1031">
        <f t="shared" si="157"/>
        <v>3440.14</v>
      </c>
      <c r="AG1550" s="897">
        <f>IF(A1550="","",(IFERROR(VLOOKUP(A1550,Projecten!A$4:W$2618,23,FALSE),"niet bekend")))</f>
        <v>3440.14</v>
      </c>
      <c r="AH1550" s="900">
        <f>IF(A1550="","",(IFERROR(VLOOKUP(A1550,Projecten!A$4:W$2618,12,FALSE),"niet bekend")))</f>
        <v>3440.14</v>
      </c>
      <c r="AI1550" s="8"/>
    </row>
    <row r="1551" spans="1:35" x14ac:dyDescent="0.2">
      <c r="A1551" s="117" t="s">
        <v>2598</v>
      </c>
      <c r="B1551" s="1189">
        <v>121047</v>
      </c>
      <c r="C1551" s="419" t="s">
        <v>2604</v>
      </c>
      <c r="D1551" s="448" t="s">
        <v>489</v>
      </c>
      <c r="E1551" s="1002">
        <v>0</v>
      </c>
      <c r="F1551" s="1002">
        <v>1</v>
      </c>
      <c r="G1551" s="1002">
        <v>0</v>
      </c>
      <c r="H1551" s="1002">
        <v>1</v>
      </c>
      <c r="I1551" s="808" t="s">
        <v>1737</v>
      </c>
      <c r="J1551" s="808" t="s">
        <v>1737</v>
      </c>
      <c r="K1551" s="808" t="s">
        <v>1737</v>
      </c>
      <c r="L1551" s="808" t="s">
        <v>1737</v>
      </c>
      <c r="M1551" s="7" t="s">
        <v>89</v>
      </c>
      <c r="N1551" s="7" t="s">
        <v>89</v>
      </c>
      <c r="O1551" s="7" t="s">
        <v>89</v>
      </c>
      <c r="P1551" s="7" t="s">
        <v>89</v>
      </c>
      <c r="Q1551" s="5"/>
      <c r="S1551" s="23">
        <v>50</v>
      </c>
      <c r="U1551" s="6" t="s">
        <v>681</v>
      </c>
      <c r="W1551" s="497">
        <v>3.32</v>
      </c>
      <c r="X1551" s="6"/>
      <c r="Y1551" s="6"/>
      <c r="Z1551" s="1152">
        <v>42683</v>
      </c>
      <c r="AB1551" s="894"/>
      <c r="AC1551" s="894"/>
      <c r="AD1551" s="894"/>
      <c r="AE1551" s="1142">
        <f>IF(A1551="","",(IFERROR(VLOOKUP(A1551,Projecten!A$4:W$2618,5,FALSE),"niet bekend")))</f>
        <v>1</v>
      </c>
      <c r="AF1551" s="1031">
        <f t="shared" si="157"/>
        <v>502.39</v>
      </c>
      <c r="AG1551" s="897">
        <f>IF(A1551="","",(IFERROR(VLOOKUP(A1551,Projecten!A$4:W$2618,23,FALSE),"niet bekend")))</f>
        <v>502.39</v>
      </c>
      <c r="AH1551" s="900">
        <f>IF(A1551="","",(IFERROR(VLOOKUP(A1551,Projecten!A$4:W$2618,12,FALSE),"niet bekend")))</f>
        <v>502.39</v>
      </c>
      <c r="AI1551" s="8"/>
    </row>
    <row r="1552" spans="1:35" s="150" customFormat="1" x14ac:dyDescent="0.2">
      <c r="A1552" s="1168">
        <v>2016677</v>
      </c>
      <c r="B1552" s="1189">
        <v>121048</v>
      </c>
      <c r="C1552" s="1168" t="s">
        <v>2454</v>
      </c>
      <c r="D1552" s="1169" t="s">
        <v>489</v>
      </c>
      <c r="E1552" s="1170">
        <v>1</v>
      </c>
      <c r="F1552" s="1170">
        <v>9</v>
      </c>
      <c r="G1552" s="1170">
        <v>5</v>
      </c>
      <c r="H1552" s="1170">
        <v>3</v>
      </c>
      <c r="I1552" s="829">
        <v>42706</v>
      </c>
      <c r="J1552" s="829">
        <v>42704</v>
      </c>
      <c r="K1552" s="829" t="s">
        <v>1737</v>
      </c>
      <c r="L1552" s="829" t="s">
        <v>1737</v>
      </c>
      <c r="M1552" s="74" t="s">
        <v>89</v>
      </c>
      <c r="N1552" s="74" t="s">
        <v>89</v>
      </c>
      <c r="O1552" s="74" t="s">
        <v>89</v>
      </c>
      <c r="P1552" s="74" t="s">
        <v>89</v>
      </c>
      <c r="Q1552" s="160"/>
      <c r="R1552" s="96"/>
      <c r="S1552" s="96">
        <v>2</v>
      </c>
      <c r="T1552" s="175"/>
      <c r="U1552" s="99" t="s">
        <v>681</v>
      </c>
      <c r="V1552" s="263"/>
      <c r="W1552" s="97">
        <v>24</v>
      </c>
      <c r="X1552" s="99"/>
      <c r="Y1552" s="99"/>
      <c r="Z1552" s="1147">
        <v>42681</v>
      </c>
      <c r="AB1552" s="897"/>
      <c r="AC1552" s="897"/>
      <c r="AD1552" s="897"/>
      <c r="AE1552" s="1144">
        <f>IF(A1552="","",(IFERROR(VLOOKUP(A1552,Projecten!A$4:W$2618,5,FALSE),"niet bekend")))</f>
        <v>1</v>
      </c>
      <c r="AF1552" s="1032">
        <f t="shared" si="157"/>
        <v>3423.18</v>
      </c>
      <c r="AG1552" s="897">
        <f>IF(A1552="","",(IFERROR(VLOOKUP(A1552,Projecten!A$4:W$2618,23,FALSE),"niet bekend")))</f>
        <v>3423.18</v>
      </c>
      <c r="AH1552" s="901">
        <f>IF(A1552="","",(IFERROR(VLOOKUP(A1552,Projecten!A$4:W$2618,12,FALSE),"niet bekend")))</f>
        <v>3423.18</v>
      </c>
    </row>
    <row r="1553" spans="1:35" s="150" customFormat="1" x14ac:dyDescent="0.2">
      <c r="A1553" s="1168">
        <v>2016678</v>
      </c>
      <c r="B1553" s="1189">
        <v>121049</v>
      </c>
      <c r="C1553" s="1168" t="s">
        <v>2455</v>
      </c>
      <c r="D1553" s="1169" t="s">
        <v>489</v>
      </c>
      <c r="E1553" s="1170">
        <v>1</v>
      </c>
      <c r="F1553" s="1170">
        <v>4</v>
      </c>
      <c r="G1553" s="1170">
        <v>1</v>
      </c>
      <c r="H1553" s="1170">
        <v>3</v>
      </c>
      <c r="I1553" s="829">
        <v>42706</v>
      </c>
      <c r="J1553" s="829">
        <v>42704</v>
      </c>
      <c r="K1553" s="829" t="s">
        <v>1737</v>
      </c>
      <c r="L1553" s="829" t="s">
        <v>1737</v>
      </c>
      <c r="M1553" s="74" t="s">
        <v>89</v>
      </c>
      <c r="N1553" s="74" t="s">
        <v>89</v>
      </c>
      <c r="O1553" s="74" t="s">
        <v>89</v>
      </c>
      <c r="P1553" s="74" t="s">
        <v>89</v>
      </c>
      <c r="Q1553" s="160"/>
      <c r="R1553" s="96"/>
      <c r="S1553" s="96">
        <v>2</v>
      </c>
      <c r="T1553" s="175"/>
      <c r="U1553" s="99" t="s">
        <v>681</v>
      </c>
      <c r="V1553" s="263"/>
      <c r="W1553" s="97">
        <v>11</v>
      </c>
      <c r="X1553" s="99"/>
      <c r="Y1553" s="99"/>
      <c r="Z1553" s="1147">
        <v>42681</v>
      </c>
      <c r="AB1553" s="897"/>
      <c r="AC1553" s="897"/>
      <c r="AD1553" s="897"/>
      <c r="AE1553" s="1144">
        <f>IF(A1553="","",(IFERROR(VLOOKUP(A1553,Projecten!A$4:W$2618,5,FALSE),"niet bekend")))</f>
        <v>1</v>
      </c>
      <c r="AF1553" s="1032">
        <f t="shared" si="157"/>
        <v>1570.76</v>
      </c>
      <c r="AG1553" s="897">
        <f>IF(A1553="","",(IFERROR(VLOOKUP(A1553,Projecten!A$4:W$2618,23,FALSE),"niet bekend")))</f>
        <v>1570.76</v>
      </c>
      <c r="AH1553" s="901">
        <f>IF(A1553="","",(IFERROR(VLOOKUP(A1553,Projecten!A$4:W$2618,12,FALSE),"niet bekend")))</f>
        <v>1570.76</v>
      </c>
    </row>
    <row r="1554" spans="1:35" s="150" customFormat="1" x14ac:dyDescent="0.2">
      <c r="A1554" s="1168">
        <v>2016679</v>
      </c>
      <c r="B1554" s="1189">
        <v>121049</v>
      </c>
      <c r="C1554" s="1168" t="s">
        <v>2456</v>
      </c>
      <c r="D1554" s="1169" t="s">
        <v>489</v>
      </c>
      <c r="E1554" s="1171">
        <v>1</v>
      </c>
      <c r="F1554" s="1171">
        <v>8</v>
      </c>
      <c r="G1554" s="1171">
        <v>3</v>
      </c>
      <c r="H1554" s="1171">
        <v>4</v>
      </c>
      <c r="I1554" s="829">
        <v>42706</v>
      </c>
      <c r="J1554" s="829">
        <v>42704</v>
      </c>
      <c r="K1554" s="829" t="s">
        <v>1737</v>
      </c>
      <c r="L1554" s="829" t="s">
        <v>1737</v>
      </c>
      <c r="M1554" s="74" t="s">
        <v>89</v>
      </c>
      <c r="N1554" s="74" t="s">
        <v>89</v>
      </c>
      <c r="O1554" s="74" t="s">
        <v>89</v>
      </c>
      <c r="P1554" s="74" t="s">
        <v>89</v>
      </c>
      <c r="Q1554" s="160"/>
      <c r="R1554" s="96"/>
      <c r="S1554" s="96">
        <v>2</v>
      </c>
      <c r="T1554" s="175"/>
      <c r="U1554" s="99" t="s">
        <v>681</v>
      </c>
      <c r="V1554" s="263"/>
      <c r="W1554" s="97">
        <v>20</v>
      </c>
      <c r="X1554" s="99"/>
      <c r="Y1554" s="99"/>
      <c r="Z1554" s="1147">
        <v>42681</v>
      </c>
      <c r="AB1554" s="897"/>
      <c r="AC1554" s="897"/>
      <c r="AD1554" s="897"/>
      <c r="AE1554" s="1144">
        <f>IF(A1554="","",(IFERROR(VLOOKUP(A1554,Projecten!A$4:W$2618,5,FALSE),"niet bekend")))</f>
        <v>1</v>
      </c>
      <c r="AF1554" s="1032">
        <f t="shared" si="157"/>
        <v>2973.37</v>
      </c>
      <c r="AG1554" s="897">
        <f>IF(A1554="","",(IFERROR(VLOOKUP(A1554,Projecten!A$4:W$2618,23,FALSE),"niet bekend")))</f>
        <v>2973.37</v>
      </c>
      <c r="AH1554" s="901">
        <f>IF(A1554="","",(IFERROR(VLOOKUP(A1554,Projecten!A$4:W$2618,12,FALSE),"niet bekend")))</f>
        <v>2973.37</v>
      </c>
    </row>
    <row r="1555" spans="1:35" s="150" customFormat="1" x14ac:dyDescent="0.2">
      <c r="A1555" s="1168">
        <v>2016680</v>
      </c>
      <c r="B1555" s="1189">
        <v>121049</v>
      </c>
      <c r="C1555" s="1168" t="s">
        <v>2457</v>
      </c>
      <c r="D1555" s="1169" t="s">
        <v>489</v>
      </c>
      <c r="E1555" s="1171">
        <v>1</v>
      </c>
      <c r="F1555" s="1171">
        <v>8</v>
      </c>
      <c r="G1555" s="1171">
        <v>5</v>
      </c>
      <c r="H1555" s="1171">
        <v>3</v>
      </c>
      <c r="I1555" s="808">
        <v>42706</v>
      </c>
      <c r="J1555" s="808">
        <v>42704</v>
      </c>
      <c r="K1555" s="808" t="s">
        <v>1737</v>
      </c>
      <c r="L1555" s="808" t="s">
        <v>1737</v>
      </c>
      <c r="M1555" s="75" t="s">
        <v>89</v>
      </c>
      <c r="N1555" s="75" t="s">
        <v>89</v>
      </c>
      <c r="O1555" s="75" t="s">
        <v>89</v>
      </c>
      <c r="P1555" s="75" t="s">
        <v>89</v>
      </c>
      <c r="Q1555" s="160"/>
      <c r="R1555" s="96"/>
      <c r="S1555" s="96">
        <v>2</v>
      </c>
      <c r="T1555" s="175"/>
      <c r="U1555" s="99" t="s">
        <v>681</v>
      </c>
      <c r="V1555" s="99"/>
      <c r="W1555" s="612">
        <v>16.5</v>
      </c>
      <c r="X1555" s="99"/>
      <c r="Y1555" s="99"/>
      <c r="Z1555" s="1147">
        <v>42681</v>
      </c>
      <c r="AB1555" s="897"/>
      <c r="AC1555" s="897"/>
      <c r="AD1555" s="897"/>
      <c r="AE1555" s="1144">
        <f>IF(A1555="","",(IFERROR(VLOOKUP(A1555,Projecten!A$4:W$2618,5,FALSE),"niet bekend")))</f>
        <v>1</v>
      </c>
      <c r="AF1555" s="1032">
        <f t="shared" si="157"/>
        <v>2510.25</v>
      </c>
      <c r="AG1555" s="897">
        <f>IF(A1555="","",(IFERROR(VLOOKUP(A1555,Projecten!A$4:W$2618,23,FALSE),"niet bekend")))</f>
        <v>2510.25</v>
      </c>
      <c r="AH1555" s="901">
        <f>IF(A1555="","",(IFERROR(VLOOKUP(A1555,Projecten!A$4:W$2618,12,FALSE),"niet bekend")))</f>
        <v>2510.25</v>
      </c>
    </row>
    <row r="1556" spans="1:35" s="150" customFormat="1" x14ac:dyDescent="0.2">
      <c r="A1556" s="1168"/>
      <c r="B1556" s="1189"/>
      <c r="C1556" s="1168"/>
      <c r="D1556" s="1169"/>
      <c r="E1556" s="1170"/>
      <c r="F1556" s="1170"/>
      <c r="G1556" s="1170"/>
      <c r="H1556" s="1170"/>
      <c r="I1556" s="829"/>
      <c r="J1556" s="829"/>
      <c r="K1556" s="829"/>
      <c r="L1556" s="829"/>
      <c r="M1556" s="74"/>
      <c r="N1556" s="74"/>
      <c r="O1556" s="74"/>
      <c r="P1556" s="74"/>
      <c r="Q1556" s="160"/>
      <c r="R1556" s="96"/>
      <c r="S1556" s="96"/>
      <c r="T1556" s="175"/>
      <c r="U1556" s="99"/>
      <c r="V1556" s="263"/>
      <c r="W1556" s="97"/>
      <c r="X1556" s="99"/>
      <c r="Y1556" s="99"/>
      <c r="Z1556" s="1147"/>
      <c r="AB1556" s="897"/>
      <c r="AC1556" s="897"/>
      <c r="AD1556" s="897"/>
      <c r="AE1556" s="1144"/>
      <c r="AF1556" s="1032"/>
      <c r="AG1556" s="897"/>
      <c r="AH1556" s="901"/>
    </row>
    <row r="1557" spans="1:35" s="150" customFormat="1" x14ac:dyDescent="0.2">
      <c r="A1557" s="117">
        <v>2016685</v>
      </c>
      <c r="B1557" s="1189">
        <v>121038</v>
      </c>
      <c r="C1557" s="117" t="s">
        <v>2469</v>
      </c>
      <c r="D1557" s="448" t="s">
        <v>68</v>
      </c>
      <c r="E1557" s="1002">
        <v>0</v>
      </c>
      <c r="F1557" s="1002">
        <v>1</v>
      </c>
      <c r="G1557" s="1002">
        <v>0</v>
      </c>
      <c r="H1557" s="1002">
        <v>2</v>
      </c>
      <c r="I1557" s="808">
        <v>42699</v>
      </c>
      <c r="J1557" s="808" t="s">
        <v>1737</v>
      </c>
      <c r="K1557" s="808" t="s">
        <v>1737</v>
      </c>
      <c r="L1557" s="808" t="s">
        <v>1737</v>
      </c>
      <c r="M1557" s="75" t="s">
        <v>89</v>
      </c>
      <c r="N1557" s="75" t="s">
        <v>89</v>
      </c>
      <c r="O1557" s="75" t="s">
        <v>89</v>
      </c>
      <c r="P1557" s="75" t="s">
        <v>89</v>
      </c>
      <c r="Q1557" s="160"/>
      <c r="R1557" s="96"/>
      <c r="S1557" s="96">
        <v>49</v>
      </c>
      <c r="T1557" s="175"/>
      <c r="U1557" s="99" t="s">
        <v>278</v>
      </c>
      <c r="V1557" s="162"/>
      <c r="W1557" s="612">
        <v>5</v>
      </c>
      <c r="X1557" s="99"/>
      <c r="Y1557" s="99"/>
      <c r="Z1557" s="1147">
        <v>42683</v>
      </c>
      <c r="AB1557" s="897"/>
      <c r="AC1557" s="897"/>
      <c r="AD1557" s="897"/>
      <c r="AE1557" s="1144">
        <f>IF(A1557="","",(IFERROR(VLOOKUP(A1557,Projecten!A$4:W$2618,5,FALSE),"niet bekend")))</f>
        <v>0</v>
      </c>
      <c r="AF1557" s="1032">
        <f>IF(AE1557="","",(IF(E1557=0,AH1557,(E1557/AE1557*AH1557))))</f>
        <v>809.28</v>
      </c>
      <c r="AG1557" s="897">
        <f>IF(A1557="","",(IFERROR(VLOOKUP(A1557,Projecten!A$4:W$2618,23,FALSE),"niet bekend")))</f>
        <v>809.28</v>
      </c>
      <c r="AH1557" s="901">
        <f>IF(A1557="","",(IFERROR(VLOOKUP(A1557,Projecten!A$4:W$2618,12,FALSE),"niet bekend")))</f>
        <v>809.28</v>
      </c>
    </row>
    <row r="1558" spans="1:35" s="150" customFormat="1" x14ac:dyDescent="0.2">
      <c r="A1558" s="1168"/>
      <c r="B1558" s="1189"/>
      <c r="C1558" s="1168"/>
      <c r="D1558" s="1169"/>
      <c r="E1558" s="1171"/>
      <c r="F1558" s="1171"/>
      <c r="G1558" s="1171"/>
      <c r="H1558" s="1171"/>
      <c r="I1558" s="808"/>
      <c r="J1558" s="808"/>
      <c r="K1558" s="808"/>
      <c r="L1558" s="808"/>
      <c r="M1558" s="75"/>
      <c r="N1558" s="75"/>
      <c r="O1558" s="75"/>
      <c r="P1558" s="75"/>
      <c r="Q1558" s="160"/>
      <c r="R1558" s="96"/>
      <c r="S1558" s="96"/>
      <c r="T1558" s="175"/>
      <c r="U1558" s="99"/>
      <c r="V1558" s="99"/>
      <c r="W1558" s="612"/>
      <c r="X1558" s="99"/>
      <c r="Y1558" s="99"/>
      <c r="Z1558" s="1147"/>
      <c r="AB1558" s="897"/>
      <c r="AC1558" s="897"/>
      <c r="AD1558" s="897"/>
      <c r="AE1558" s="1144"/>
      <c r="AF1558" s="1032"/>
      <c r="AG1558" s="897"/>
      <c r="AH1558" s="901"/>
    </row>
    <row r="1559" spans="1:35" s="150" customFormat="1" x14ac:dyDescent="0.2">
      <c r="A1559" s="117" t="s">
        <v>2506</v>
      </c>
      <c r="B1559" s="1189">
        <v>121041</v>
      </c>
      <c r="C1559" s="117">
        <v>596017</v>
      </c>
      <c r="D1559" s="448" t="s">
        <v>68</v>
      </c>
      <c r="E1559" s="1002">
        <v>1</v>
      </c>
      <c r="F1559" s="1002">
        <v>8</v>
      </c>
      <c r="G1559" s="1002">
        <v>5</v>
      </c>
      <c r="H1559" s="1002">
        <v>2</v>
      </c>
      <c r="I1559" s="808">
        <v>42699</v>
      </c>
      <c r="J1559" s="808">
        <v>42697</v>
      </c>
      <c r="K1559" s="808">
        <v>42695</v>
      </c>
      <c r="L1559" s="808" t="s">
        <v>1737</v>
      </c>
      <c r="M1559" s="75" t="s">
        <v>89</v>
      </c>
      <c r="N1559" s="75" t="s">
        <v>89</v>
      </c>
      <c r="O1559" s="75" t="s">
        <v>89</v>
      </c>
      <c r="P1559" s="75" t="s">
        <v>89</v>
      </c>
      <c r="Q1559" s="160"/>
      <c r="R1559" s="96"/>
      <c r="S1559" s="96">
        <v>49</v>
      </c>
      <c r="T1559" s="175"/>
      <c r="U1559" s="99" t="s">
        <v>278</v>
      </c>
      <c r="V1559" s="778" t="s">
        <v>2496</v>
      </c>
      <c r="W1559" s="612">
        <v>23</v>
      </c>
      <c r="X1559" s="99"/>
      <c r="Y1559" s="99"/>
      <c r="Z1559" s="1147">
        <v>42674</v>
      </c>
      <c r="AB1559" s="897"/>
      <c r="AC1559" s="897"/>
      <c r="AD1559" s="897"/>
      <c r="AE1559" s="1144">
        <f>IF(A1559="","",(IFERROR(VLOOKUP(A1559,Projecten!A$4:W$2618,5,FALSE),"niet bekend")))</f>
        <v>1</v>
      </c>
      <c r="AF1559" s="1032">
        <f t="shared" ref="AF1559:AF1564" si="158">IF(AE1559="","",(IF(E1559=0,AH1559,(E1559/AE1559*AH1559))))</f>
        <v>5256.98</v>
      </c>
      <c r="AG1559" s="897">
        <f>IF(A1559="","",(IFERROR(VLOOKUP(A1559,Projecten!A$4:W$2618,23,FALSE),"niet bekend")))</f>
        <v>5256.98</v>
      </c>
      <c r="AH1559" s="901">
        <f>IF(A1559="","",(IFERROR(VLOOKUP(A1559,Projecten!A$4:W$2618,12,FALSE),"niet bekend")))</f>
        <v>5256.98</v>
      </c>
    </row>
    <row r="1560" spans="1:35" s="150" customFormat="1" x14ac:dyDescent="0.2">
      <c r="A1560" s="117">
        <v>2016695</v>
      </c>
      <c r="B1560" s="1189">
        <v>121038</v>
      </c>
      <c r="C1560" s="117">
        <v>614217</v>
      </c>
      <c r="D1560" s="448" t="s">
        <v>68</v>
      </c>
      <c r="E1560" s="1002">
        <v>1</v>
      </c>
      <c r="F1560" s="1002">
        <v>8</v>
      </c>
      <c r="G1560" s="1002">
        <v>5</v>
      </c>
      <c r="H1560" s="1002">
        <v>3</v>
      </c>
      <c r="I1560" s="808">
        <v>42699</v>
      </c>
      <c r="J1560" s="808" t="s">
        <v>1737</v>
      </c>
      <c r="K1560" s="808" t="s">
        <v>1737</v>
      </c>
      <c r="L1560" s="808" t="s">
        <v>1737</v>
      </c>
      <c r="M1560" s="75" t="s">
        <v>89</v>
      </c>
      <c r="N1560" s="75" t="s">
        <v>89</v>
      </c>
      <c r="O1560" s="75" t="s">
        <v>89</v>
      </c>
      <c r="P1560" s="75" t="s">
        <v>89</v>
      </c>
      <c r="Q1560" s="160"/>
      <c r="R1560" s="96"/>
      <c r="S1560" s="96">
        <v>49</v>
      </c>
      <c r="T1560" s="175"/>
      <c r="U1560" s="99" t="s">
        <v>561</v>
      </c>
      <c r="V1560" s="99" t="s">
        <v>2544</v>
      </c>
      <c r="W1560" s="612">
        <v>15</v>
      </c>
      <c r="X1560" s="99"/>
      <c r="Y1560" s="99"/>
      <c r="Z1560" s="1147">
        <v>42684</v>
      </c>
      <c r="AB1560" s="897"/>
      <c r="AC1560" s="897"/>
      <c r="AD1560" s="897"/>
      <c r="AE1560" s="1144">
        <f>IF(A1560="","",(IFERROR(VLOOKUP(A1560,Projecten!A$4:W$2618,5,FALSE),"niet bekend")))</f>
        <v>1</v>
      </c>
      <c r="AF1560" s="1032">
        <f t="shared" si="158"/>
        <v>2545.5300000000002</v>
      </c>
      <c r="AG1560" s="897">
        <f>IF(A1560="","",(IFERROR(VLOOKUP(A1560,Projecten!A$4:W$2618,23,FALSE),"niet bekend")))</f>
        <v>2545.5300000000002</v>
      </c>
      <c r="AH1560" s="901">
        <f>IF(A1560="","",(IFERROR(VLOOKUP(A1560,Projecten!A$4:W$2618,12,FALSE),"niet bekend")))</f>
        <v>2545.5300000000002</v>
      </c>
    </row>
    <row r="1561" spans="1:35" x14ac:dyDescent="0.2">
      <c r="A1561" s="117" t="s">
        <v>2422</v>
      </c>
      <c r="B1561" s="1189">
        <v>121040</v>
      </c>
      <c r="C1561" s="117" t="s">
        <v>2451</v>
      </c>
      <c r="D1561" s="448" t="s">
        <v>68</v>
      </c>
      <c r="E1561" s="1002">
        <v>1</v>
      </c>
      <c r="F1561" s="1002">
        <v>8</v>
      </c>
      <c r="G1561" s="1002">
        <v>5</v>
      </c>
      <c r="H1561" s="1002">
        <v>3</v>
      </c>
      <c r="I1561" s="808">
        <v>42699</v>
      </c>
      <c r="J1561" s="808">
        <v>42697</v>
      </c>
      <c r="K1561" s="808">
        <v>42695</v>
      </c>
      <c r="L1561" s="806" t="s">
        <v>1737</v>
      </c>
      <c r="M1561" s="7" t="s">
        <v>89</v>
      </c>
      <c r="N1561" s="7" t="s">
        <v>89</v>
      </c>
      <c r="O1561" s="7" t="s">
        <v>89</v>
      </c>
      <c r="P1561" s="7" t="s">
        <v>89</v>
      </c>
      <c r="Q1561" s="5"/>
      <c r="R1561" s="23">
        <v>42717</v>
      </c>
      <c r="S1561" s="23">
        <v>49</v>
      </c>
      <c r="U1561" s="6" t="s">
        <v>278</v>
      </c>
      <c r="V1561" s="696" t="s">
        <v>1162</v>
      </c>
      <c r="W1561" s="873">
        <v>21</v>
      </c>
      <c r="X1561" s="6"/>
      <c r="Y1561" s="6"/>
      <c r="Z1561" s="1152">
        <v>42674</v>
      </c>
      <c r="AB1561" s="894"/>
      <c r="AC1561" s="894"/>
      <c r="AD1561" s="894"/>
      <c r="AE1561" s="1142">
        <f>IF(A1561="","",(IFERROR(VLOOKUP(A1561,Projecten!A$4:W$2618,5,FALSE),"niet bekend")))</f>
        <v>1</v>
      </c>
      <c r="AF1561" s="1031">
        <f t="shared" si="158"/>
        <v>4892.6899999999996</v>
      </c>
      <c r="AG1561" s="897">
        <f>IF(A1561="","",(IFERROR(VLOOKUP(A1561,Projecten!A$4:W$2618,23,FALSE),"niet bekend")))</f>
        <v>4892.6899999999996</v>
      </c>
      <c r="AH1561" s="900">
        <f>IF(A1561="","",(IFERROR(VLOOKUP(A1561,Projecten!A$4:W$2618,12,FALSE),"niet bekend")))</f>
        <v>4892.6899999999996</v>
      </c>
      <c r="AI1561" s="8"/>
    </row>
    <row r="1562" spans="1:35" x14ac:dyDescent="0.2">
      <c r="A1562" s="117" t="s">
        <v>2423</v>
      </c>
      <c r="B1562" s="1189">
        <v>121041</v>
      </c>
      <c r="C1562" s="117" t="s">
        <v>2452</v>
      </c>
      <c r="D1562" s="448" t="s">
        <v>68</v>
      </c>
      <c r="E1562" s="1002">
        <v>1</v>
      </c>
      <c r="F1562" s="1002">
        <v>8</v>
      </c>
      <c r="G1562" s="1002">
        <v>5</v>
      </c>
      <c r="H1562" s="1002">
        <v>3</v>
      </c>
      <c r="I1562" s="808">
        <v>42699</v>
      </c>
      <c r="J1562" s="808">
        <v>42697</v>
      </c>
      <c r="K1562" s="808">
        <v>42695</v>
      </c>
      <c r="L1562" s="806" t="s">
        <v>1737</v>
      </c>
      <c r="M1562" s="7" t="s">
        <v>89</v>
      </c>
      <c r="N1562" s="7" t="s">
        <v>89</v>
      </c>
      <c r="O1562" s="7" t="s">
        <v>89</v>
      </c>
      <c r="P1562" s="7" t="s">
        <v>89</v>
      </c>
      <c r="Q1562" s="5"/>
      <c r="S1562" s="23">
        <v>49</v>
      </c>
      <c r="U1562" s="6" t="s">
        <v>278</v>
      </c>
      <c r="V1562" s="696" t="s">
        <v>1162</v>
      </c>
      <c r="W1562" s="873">
        <v>21</v>
      </c>
      <c r="X1562" s="6"/>
      <c r="Y1562" s="6"/>
      <c r="Z1562" s="1152">
        <v>42674</v>
      </c>
      <c r="AB1562" s="894"/>
      <c r="AC1562" s="894"/>
      <c r="AD1562" s="894"/>
      <c r="AE1562" s="1142">
        <f>IF(A1562="","",(IFERROR(VLOOKUP(A1562,Projecten!A$4:W$2618,5,FALSE),"niet bekend")))</f>
        <v>1</v>
      </c>
      <c r="AF1562" s="1031">
        <f t="shared" si="158"/>
        <v>4892.6899999999996</v>
      </c>
      <c r="AG1562" s="897">
        <f>IF(A1562="","",(IFERROR(VLOOKUP(A1562,Projecten!A$4:W$2618,23,FALSE),"niet bekend")))</f>
        <v>4892.6899999999996</v>
      </c>
      <c r="AH1562" s="900">
        <f>IF(A1562="","",(IFERROR(VLOOKUP(A1562,Projecten!A$4:W$2618,12,FALSE),"niet bekend")))</f>
        <v>4892.6899999999996</v>
      </c>
      <c r="AI1562" s="8"/>
    </row>
    <row r="1563" spans="1:35" x14ac:dyDescent="0.2">
      <c r="A1563" s="117" t="s">
        <v>2449</v>
      </c>
      <c r="B1563" s="1189">
        <v>121040</v>
      </c>
      <c r="C1563" s="117" t="s">
        <v>2450</v>
      </c>
      <c r="D1563" s="448" t="s">
        <v>68</v>
      </c>
      <c r="E1563" s="1002">
        <v>1</v>
      </c>
      <c r="F1563" s="1002">
        <v>8</v>
      </c>
      <c r="G1563" s="1002">
        <v>5</v>
      </c>
      <c r="H1563" s="1002">
        <v>3</v>
      </c>
      <c r="I1563" s="808">
        <v>42699</v>
      </c>
      <c r="J1563" s="808">
        <v>42697</v>
      </c>
      <c r="K1563" s="808">
        <v>42695</v>
      </c>
      <c r="L1563" s="806" t="s">
        <v>1737</v>
      </c>
      <c r="M1563" s="7" t="s">
        <v>89</v>
      </c>
      <c r="N1563" s="7" t="s">
        <v>89</v>
      </c>
      <c r="O1563" s="7" t="s">
        <v>89</v>
      </c>
      <c r="P1563" s="7" t="s">
        <v>89</v>
      </c>
      <c r="Q1563" s="5"/>
      <c r="R1563" s="23">
        <v>42716</v>
      </c>
      <c r="S1563" s="23">
        <v>49</v>
      </c>
      <c r="U1563" s="6" t="s">
        <v>278</v>
      </c>
      <c r="V1563" s="696" t="s">
        <v>1162</v>
      </c>
      <c r="W1563" s="873">
        <v>21</v>
      </c>
      <c r="X1563" s="6"/>
      <c r="Y1563" s="6"/>
      <c r="Z1563" s="1152">
        <v>42674</v>
      </c>
      <c r="AB1563" s="894"/>
      <c r="AC1563" s="894"/>
      <c r="AD1563" s="894"/>
      <c r="AE1563" s="1142">
        <f>IF(A1563="","",(IFERROR(VLOOKUP(A1563,Projecten!A$4:W$2618,5,FALSE),"niet bekend")))</f>
        <v>1</v>
      </c>
      <c r="AF1563" s="1031">
        <f t="shared" si="158"/>
        <v>4892.6899999999996</v>
      </c>
      <c r="AG1563" s="897">
        <f>IF(A1563="","",(IFERROR(VLOOKUP(A1563,Projecten!A$4:W$2618,23,FALSE),"niet bekend")))</f>
        <v>4892.6899999999996</v>
      </c>
      <c r="AH1563" s="900">
        <f>IF(A1563="","",(IFERROR(VLOOKUP(A1563,Projecten!A$4:W$2618,12,FALSE),"niet bekend")))</f>
        <v>4892.6899999999996</v>
      </c>
      <c r="AI1563" s="8"/>
    </row>
    <row r="1564" spans="1:35" x14ac:dyDescent="0.2">
      <c r="A1564" s="117">
        <v>2016694</v>
      </c>
      <c r="B1564" s="1189">
        <v>121006</v>
      </c>
      <c r="C1564" s="117" t="s">
        <v>2502</v>
      </c>
      <c r="D1564" s="448" t="s">
        <v>68</v>
      </c>
      <c r="E1564" s="1002">
        <v>0</v>
      </c>
      <c r="F1564" s="1002">
        <v>1</v>
      </c>
      <c r="G1564" s="1002">
        <v>0</v>
      </c>
      <c r="H1564" s="1002">
        <v>4</v>
      </c>
      <c r="I1564" s="808">
        <v>42696</v>
      </c>
      <c r="J1564" s="808" t="s">
        <v>1737</v>
      </c>
      <c r="K1564" s="808" t="s">
        <v>1737</v>
      </c>
      <c r="L1564" s="806" t="s">
        <v>1737</v>
      </c>
      <c r="M1564" s="7" t="s">
        <v>89</v>
      </c>
      <c r="N1564" s="7" t="s">
        <v>89</v>
      </c>
      <c r="O1564" s="7" t="s">
        <v>89</v>
      </c>
      <c r="P1564" s="7" t="s">
        <v>89</v>
      </c>
      <c r="Q1564" s="5"/>
      <c r="S1564" s="23">
        <v>49</v>
      </c>
      <c r="U1564" s="6" t="s">
        <v>278</v>
      </c>
      <c r="V1564" s="6" t="s">
        <v>2503</v>
      </c>
      <c r="W1564" s="497">
        <v>12</v>
      </c>
      <c r="X1564" s="6"/>
      <c r="Y1564" s="6"/>
      <c r="Z1564" s="1152">
        <v>42683</v>
      </c>
      <c r="AB1564" s="894"/>
      <c r="AC1564" s="894"/>
      <c r="AD1564" s="894"/>
      <c r="AE1564" s="1142">
        <f>IF(A1564="","",(IFERROR(VLOOKUP(A1564,Projecten!A$4:W$2618,5,FALSE),"niet bekend")))</f>
        <v>0</v>
      </c>
      <c r="AF1564" s="1031">
        <f t="shared" si="158"/>
        <v>3200.64</v>
      </c>
      <c r="AG1564" s="897">
        <f>IF(A1564="","",(IFERROR(VLOOKUP(A1564,Projecten!A$4:W$2618,23,FALSE),"niet bekend")))</f>
        <v>3200.64</v>
      </c>
      <c r="AH1564" s="900">
        <f>IF(A1564="","",(IFERROR(VLOOKUP(A1564,Projecten!A$4:W$2618,12,FALSE),"niet bekend")))</f>
        <v>3200.64</v>
      </c>
      <c r="AI1564" s="8"/>
    </row>
    <row r="1565" spans="1:35" s="38" customFormat="1" x14ac:dyDescent="0.2">
      <c r="A1565" s="826"/>
      <c r="B1565" s="1491"/>
      <c r="C1565" s="31"/>
      <c r="D1565" s="31"/>
      <c r="E1565" s="32"/>
      <c r="F1565" s="32"/>
      <c r="G1565" s="32"/>
      <c r="H1565" s="32"/>
      <c r="I1565" s="811"/>
      <c r="J1565" s="811"/>
      <c r="K1565" s="811"/>
      <c r="L1565" s="32"/>
      <c r="M1565" s="32"/>
      <c r="N1565" s="32"/>
      <c r="O1565" s="32"/>
      <c r="P1565" s="32"/>
      <c r="Q1565" s="527"/>
      <c r="R1565" s="33"/>
      <c r="S1565" s="1198"/>
      <c r="T1565" s="176"/>
      <c r="U1565" s="35"/>
      <c r="V1565" s="35"/>
      <c r="W1565" s="35"/>
      <c r="X1565" s="83"/>
      <c r="Y1565" s="84"/>
      <c r="Z1565" s="36"/>
      <c r="AB1565" s="896"/>
      <c r="AC1565" s="896"/>
      <c r="AD1565" s="896"/>
      <c r="AE1565" s="1145"/>
      <c r="AF1565" s="1034"/>
      <c r="AG1565" s="898" t="str">
        <f>IF(A1565="","",(IFERROR(VLOOKUP(A1565,Projecten!A$4:W$2618,23,FALSE),"niet bekend")))</f>
        <v/>
      </c>
      <c r="AH1565" s="903" t="str">
        <f>IF(A1565="","",(IFERROR(VLOOKUP(A1565,Projecten!A$4:W$2618,12,FALSE),"niet bekend")))</f>
        <v/>
      </c>
    </row>
    <row r="1566" spans="1:35" s="957" customFormat="1" x14ac:dyDescent="0.2">
      <c r="A1566" s="1006"/>
      <c r="B1566" s="1489"/>
      <c r="C1566" s="1008">
        <f>SUM(F1566:H1566)</f>
        <v>433</v>
      </c>
      <c r="D1566" s="1009"/>
      <c r="E1566" s="1010">
        <f>SUM(E1567:E1585)</f>
        <v>26</v>
      </c>
      <c r="F1566" s="1010">
        <f>SUM(F1567:F1585)</f>
        <v>230</v>
      </c>
      <c r="G1566" s="1010">
        <f>SUM(G1567:G1585)</f>
        <v>144</v>
      </c>
      <c r="H1566" s="1010">
        <f>SUM(H1567:H1585)</f>
        <v>59</v>
      </c>
      <c r="I1566" s="1011"/>
      <c r="J1566" s="1011"/>
      <c r="K1566" s="1011"/>
      <c r="L1566" s="1010"/>
      <c r="M1566" s="1010"/>
      <c r="N1566" s="1010"/>
      <c r="O1566" s="1010"/>
      <c r="P1566" s="1010"/>
      <c r="Q1566" s="1012">
        <v>50</v>
      </c>
      <c r="R1566" s="1043"/>
      <c r="S1566" s="1199"/>
      <c r="T1566" s="1013"/>
      <c r="U1566" s="1014"/>
      <c r="V1566" s="1015">
        <f>SUM(W1566:W1585)</f>
        <v>410.45</v>
      </c>
      <c r="W1566" s="960"/>
      <c r="X1566" s="960">
        <f>Productiemedewerkers!C1741</f>
        <v>0</v>
      </c>
      <c r="Y1566" s="961">
        <f>V1566-X1566</f>
        <v>410.45</v>
      </c>
      <c r="Z1566" s="956"/>
      <c r="AA1566" s="964" t="s">
        <v>1332</v>
      </c>
      <c r="AB1566" s="964" t="s">
        <v>1269</v>
      </c>
      <c r="AC1566" s="964" t="s">
        <v>1333</v>
      </c>
      <c r="AD1566" s="958" t="s">
        <v>2589</v>
      </c>
      <c r="AE1566" s="1141" t="s">
        <v>2736</v>
      </c>
      <c r="AF1566" s="1035">
        <f>SUM(AF1567:AF1585)</f>
        <v>71797.5</v>
      </c>
      <c r="AG1566" s="958" t="str">
        <f>IF(A1566="","",(IFERROR(VLOOKUP(A1566,Projecten!A$4:W$2618,23,FALSE),"niet bekend")))</f>
        <v/>
      </c>
      <c r="AH1566" s="962" t="str">
        <f>IF(A1566="","",(IFERROR(VLOOKUP(A1566,Projecten!A$4:W$2618,12,FALSE),"niet bekend")))</f>
        <v/>
      </c>
    </row>
    <row r="1567" spans="1:35" x14ac:dyDescent="0.2">
      <c r="A1567" s="347"/>
      <c r="B1567" s="1506"/>
      <c r="C1567" s="6"/>
      <c r="D1567" s="347"/>
      <c r="E1567" s="999"/>
      <c r="F1567" s="999"/>
      <c r="G1567" s="999"/>
      <c r="H1567" s="999"/>
      <c r="I1567" s="805"/>
      <c r="J1567" s="805"/>
      <c r="K1567" s="805"/>
      <c r="L1567" s="29"/>
      <c r="M1567" s="29"/>
      <c r="N1567" s="29"/>
      <c r="O1567" s="29"/>
      <c r="P1567" s="29"/>
      <c r="Q1567" s="5" t="s">
        <v>1698</v>
      </c>
      <c r="S1567" s="23"/>
      <c r="V1567" s="600" t="s">
        <v>2493</v>
      </c>
      <c r="W1567" s="25"/>
      <c r="X1567" s="6"/>
      <c r="Y1567" s="6"/>
      <c r="Z1567" s="5"/>
      <c r="AB1567" s="894"/>
      <c r="AC1567" s="894"/>
      <c r="AD1567" s="894"/>
      <c r="AE1567" s="1142"/>
      <c r="AF1567" s="1031"/>
      <c r="AG1567" s="897"/>
      <c r="AH1567" s="900"/>
      <c r="AI1567" s="8"/>
    </row>
    <row r="1568" spans="1:35" x14ac:dyDescent="0.2">
      <c r="A1568" s="347"/>
      <c r="B1568" s="1506"/>
      <c r="C1568" s="6"/>
      <c r="D1568" s="347"/>
      <c r="E1568" s="999"/>
      <c r="F1568" s="999"/>
      <c r="G1568" s="999"/>
      <c r="H1568" s="999"/>
      <c r="I1568" s="805"/>
      <c r="J1568" s="805"/>
      <c r="K1568" s="805"/>
      <c r="L1568" s="29"/>
      <c r="M1568" s="29"/>
      <c r="N1568" s="29"/>
      <c r="O1568" s="29"/>
      <c r="P1568" s="29"/>
      <c r="Q1568" s="5"/>
      <c r="S1568" s="23"/>
      <c r="V1568" s="600"/>
      <c r="W1568" s="25"/>
      <c r="X1568" s="6"/>
      <c r="Y1568" s="6"/>
      <c r="Z1568" s="5"/>
      <c r="AB1568" s="894"/>
      <c r="AC1568" s="894"/>
      <c r="AD1568" s="894"/>
      <c r="AE1568" s="1142"/>
      <c r="AF1568" s="1031"/>
      <c r="AG1568" s="897"/>
      <c r="AH1568" s="900"/>
      <c r="AI1568" s="8"/>
    </row>
    <row r="1569" spans="1:35" x14ac:dyDescent="0.2">
      <c r="A1569" s="1174">
        <v>2016714</v>
      </c>
      <c r="B1569" s="1550">
        <v>121052</v>
      </c>
      <c r="C1569" s="1021" t="s">
        <v>2549</v>
      </c>
      <c r="D1569" s="1020" t="s">
        <v>451</v>
      </c>
      <c r="E1569" s="1022">
        <v>1</v>
      </c>
      <c r="F1569" s="1022">
        <v>8</v>
      </c>
      <c r="G1569" s="1022">
        <v>7</v>
      </c>
      <c r="H1569" s="1022">
        <v>3</v>
      </c>
      <c r="I1569" s="808">
        <v>42706</v>
      </c>
      <c r="J1569" s="806" t="s">
        <v>1737</v>
      </c>
      <c r="K1569" s="806" t="s">
        <v>1737</v>
      </c>
      <c r="L1569" s="806" t="s">
        <v>1737</v>
      </c>
      <c r="M1569" s="7" t="s">
        <v>89</v>
      </c>
      <c r="N1569" s="7" t="s">
        <v>89</v>
      </c>
      <c r="O1569" s="7" t="s">
        <v>89</v>
      </c>
      <c r="P1569" s="7" t="s">
        <v>89</v>
      </c>
      <c r="Q1569" s="5"/>
      <c r="S1569" s="23">
        <v>2</v>
      </c>
      <c r="U1569" s="6" t="s">
        <v>934</v>
      </c>
      <c r="W1569" s="1091">
        <v>19</v>
      </c>
      <c r="X1569" s="6"/>
      <c r="Y1569" s="6"/>
      <c r="Z1569" s="1172">
        <v>42690</v>
      </c>
      <c r="AB1569" s="894"/>
      <c r="AC1569" s="894"/>
      <c r="AD1569" s="894"/>
      <c r="AE1569" s="1142">
        <v>1</v>
      </c>
      <c r="AF1569" s="1146">
        <f>IF(AE1569="","",(IF(E1569=0,AH1569,(E1569/AE1569*AH1569))))</f>
        <v>2766.88</v>
      </c>
      <c r="AG1569" s="897">
        <f>IF(A1569="","",(IFERROR(VLOOKUP(A1569,Projecten!A$4:W$2618,23,FALSE),"niet bekend")))</f>
        <v>2766.88</v>
      </c>
      <c r="AH1569" s="900">
        <f>IF(A1569="","",(IFERROR(VLOOKUP(A1569,Projecten!A$4:W$2618,12,FALSE),"niet bekend")))</f>
        <v>2766.88</v>
      </c>
      <c r="AI1569" s="8"/>
    </row>
    <row r="1570" spans="1:35" s="150" customFormat="1" x14ac:dyDescent="0.2">
      <c r="A1570" s="117">
        <v>2016723</v>
      </c>
      <c r="B1570" s="1189">
        <v>121062</v>
      </c>
      <c r="C1570" s="118" t="s">
        <v>2569</v>
      </c>
      <c r="D1570" s="449" t="s">
        <v>451</v>
      </c>
      <c r="E1570" s="1002">
        <v>1</v>
      </c>
      <c r="F1570" s="1002">
        <v>7</v>
      </c>
      <c r="G1570" s="1002">
        <v>6</v>
      </c>
      <c r="H1570" s="1002">
        <v>3</v>
      </c>
      <c r="I1570" s="808">
        <v>42713</v>
      </c>
      <c r="J1570" s="808">
        <v>42711</v>
      </c>
      <c r="K1570" s="808">
        <v>42704</v>
      </c>
      <c r="L1570" s="808" t="s">
        <v>1737</v>
      </c>
      <c r="M1570" s="75" t="s">
        <v>89</v>
      </c>
      <c r="N1570" s="75" t="s">
        <v>89</v>
      </c>
      <c r="O1570" s="75" t="s">
        <v>89</v>
      </c>
      <c r="P1570" s="75" t="s">
        <v>89</v>
      </c>
      <c r="Q1570" s="160"/>
      <c r="R1570" s="96"/>
      <c r="S1570" s="96">
        <v>2</v>
      </c>
      <c r="T1570" s="175"/>
      <c r="U1570" s="99" t="s">
        <v>934</v>
      </c>
      <c r="V1570" s="99" t="s">
        <v>2614</v>
      </c>
      <c r="W1570" s="97">
        <v>18</v>
      </c>
      <c r="X1570" s="99"/>
      <c r="Y1570" s="164"/>
      <c r="Z1570" s="1147">
        <v>42695</v>
      </c>
      <c r="AB1570" s="897"/>
      <c r="AC1570" s="897"/>
      <c r="AD1570" s="897"/>
      <c r="AE1570" s="1144">
        <f>IF(A1570="","",(IFERROR(VLOOKUP(A1570,Projecten!A$4:W$2618,5,FALSE),"niet bekend")))</f>
        <v>1</v>
      </c>
      <c r="AF1570" s="1032">
        <f>IF(AE1570="","",(IF(E1570=0,AH1570,(E1570/AE1570*AH1570))))</f>
        <v>3027.89</v>
      </c>
      <c r="AG1570" s="897">
        <f>IF(A1570="","",(IFERROR(VLOOKUP(A1570,Projecten!A$4:W$2618,23,FALSE),"niet bekend")))</f>
        <v>3027.89</v>
      </c>
      <c r="AH1570" s="901">
        <f>IF(A1570="","",(IFERROR(VLOOKUP(A1570,Projecten!A$4:W$2618,12,FALSE),"niet bekend")))</f>
        <v>3027.89</v>
      </c>
    </row>
    <row r="1571" spans="1:35" s="150" customFormat="1" x14ac:dyDescent="0.2">
      <c r="A1571" s="117"/>
      <c r="B1571" s="1189"/>
      <c r="C1571" s="117"/>
      <c r="D1571" s="448"/>
      <c r="E1571" s="1002"/>
      <c r="F1571" s="1002"/>
      <c r="G1571" s="1002"/>
      <c r="H1571" s="1002"/>
      <c r="I1571" s="810"/>
      <c r="J1571" s="810"/>
      <c r="K1571" s="829"/>
      <c r="L1571" s="829"/>
      <c r="M1571" s="74"/>
      <c r="N1571" s="74"/>
      <c r="O1571" s="74"/>
      <c r="P1571" s="74"/>
      <c r="Q1571" s="160"/>
      <c r="R1571" s="96"/>
      <c r="S1571" s="96"/>
      <c r="T1571" s="175"/>
      <c r="U1571" s="99"/>
      <c r="V1571" s="263"/>
      <c r="W1571" s="97"/>
      <c r="X1571" s="99"/>
      <c r="Y1571" s="99"/>
      <c r="Z1571" s="1147"/>
      <c r="AB1571" s="897"/>
      <c r="AC1571" s="897"/>
      <c r="AD1571" s="897"/>
      <c r="AE1571" s="1144"/>
      <c r="AF1571" s="1032"/>
      <c r="AG1571" s="897"/>
      <c r="AH1571" s="901"/>
    </row>
    <row r="1572" spans="1:35" s="150" customFormat="1" x14ac:dyDescent="0.2">
      <c r="A1572" s="1168" t="s">
        <v>2488</v>
      </c>
      <c r="B1572" s="1189">
        <v>121055</v>
      </c>
      <c r="C1572" s="1168" t="s">
        <v>2466</v>
      </c>
      <c r="D1572" s="1169" t="s">
        <v>489</v>
      </c>
      <c r="E1572" s="1171">
        <v>1</v>
      </c>
      <c r="F1572" s="1171">
        <v>13</v>
      </c>
      <c r="G1572" s="1171">
        <v>0</v>
      </c>
      <c r="H1572" s="1171">
        <v>0</v>
      </c>
      <c r="I1572" s="808">
        <v>42704</v>
      </c>
      <c r="J1572" s="808" t="s">
        <v>1737</v>
      </c>
      <c r="K1572" s="808" t="s">
        <v>1737</v>
      </c>
      <c r="L1572" s="808" t="s">
        <v>1737</v>
      </c>
      <c r="M1572" s="75" t="s">
        <v>89</v>
      </c>
      <c r="N1572" s="75" t="s">
        <v>89</v>
      </c>
      <c r="O1572" s="75" t="s">
        <v>89</v>
      </c>
      <c r="P1572" s="75" t="s">
        <v>89</v>
      </c>
      <c r="Q1572" s="160"/>
      <c r="R1572" s="96"/>
      <c r="S1572" s="96">
        <v>2</v>
      </c>
      <c r="T1572" s="175"/>
      <c r="U1572" s="99" t="s">
        <v>681</v>
      </c>
      <c r="V1572" s="99"/>
      <c r="W1572" s="612">
        <v>8.5</v>
      </c>
      <c r="X1572" s="99"/>
      <c r="Y1572" s="99"/>
      <c r="Z1572" s="1147">
        <v>42681</v>
      </c>
      <c r="AB1572" s="897"/>
      <c r="AC1572" s="897"/>
      <c r="AD1572" s="897"/>
      <c r="AE1572" s="1144">
        <f>IF(A1572="","",(IFERROR(VLOOKUP(A1572,Projecten!A$4:W$2618,5,FALSE),"niet bekend")))</f>
        <v>1</v>
      </c>
      <c r="AF1572" s="1032">
        <f>IF(AE1572="","",(IF(E1572=0,AH1572,(E1572/AE1572*AH1572))))</f>
        <v>1437.15</v>
      </c>
      <c r="AG1572" s="897">
        <f>IF(A1572="","",(IFERROR(VLOOKUP(A1572,Projecten!A$4:W$2618,23,FALSE),"niet bekend")))</f>
        <v>1437.15</v>
      </c>
      <c r="AH1572" s="901">
        <f>IF(A1572="","",(IFERROR(VLOOKUP(A1572,Projecten!A$4:W$2618,12,FALSE),"niet bekend")))</f>
        <v>1437.15</v>
      </c>
    </row>
    <row r="1573" spans="1:35" s="150" customFormat="1" x14ac:dyDescent="0.2">
      <c r="A1573" s="1168" t="s">
        <v>2489</v>
      </c>
      <c r="B1573" s="1189">
        <v>121055</v>
      </c>
      <c r="C1573" s="1181" t="s">
        <v>2467</v>
      </c>
      <c r="D1573" s="1182" t="s">
        <v>489</v>
      </c>
      <c r="E1573" s="1171">
        <v>1</v>
      </c>
      <c r="F1573" s="1171">
        <v>14</v>
      </c>
      <c r="G1573" s="1171">
        <v>0</v>
      </c>
      <c r="H1573" s="1171">
        <v>0</v>
      </c>
      <c r="I1573" s="808">
        <v>42704</v>
      </c>
      <c r="J1573" s="808" t="s">
        <v>1737</v>
      </c>
      <c r="K1573" s="808" t="s">
        <v>1737</v>
      </c>
      <c r="L1573" s="808" t="s">
        <v>1737</v>
      </c>
      <c r="M1573" s="75" t="s">
        <v>89</v>
      </c>
      <c r="N1573" s="75" t="s">
        <v>89</v>
      </c>
      <c r="O1573" s="75" t="s">
        <v>89</v>
      </c>
      <c r="P1573" s="75" t="s">
        <v>89</v>
      </c>
      <c r="Q1573" s="160"/>
      <c r="R1573" s="96"/>
      <c r="S1573" s="96">
        <v>2</v>
      </c>
      <c r="T1573" s="175"/>
      <c r="U1573" s="99" t="s">
        <v>681</v>
      </c>
      <c r="V1573" s="99"/>
      <c r="W1573" s="97">
        <v>9.1</v>
      </c>
      <c r="X1573" s="99"/>
      <c r="Y1573" s="99"/>
      <c r="Z1573" s="1147">
        <v>42681</v>
      </c>
      <c r="AB1573" s="897"/>
      <c r="AC1573" s="897"/>
      <c r="AD1573" s="897"/>
      <c r="AE1573" s="1144">
        <f>IF(A1573="","",(IFERROR(VLOOKUP(A1573,Projecten!A$4:W$2618,5,FALSE),"niet bekend")))</f>
        <v>1</v>
      </c>
      <c r="AF1573" s="1032">
        <f>IF(AE1573="","",(IF(E1573=0,AH1573,(E1573/AE1573*AH1573))))</f>
        <v>1540.12</v>
      </c>
      <c r="AG1573" s="897">
        <f>IF(A1573="","",(IFERROR(VLOOKUP(A1573,Projecten!A$4:W$2618,23,FALSE),"niet bekend")))</f>
        <v>1540.12</v>
      </c>
      <c r="AH1573" s="901">
        <f>IF(A1573="","",(IFERROR(VLOOKUP(A1573,Projecten!A$4:W$2618,12,FALSE),"niet bekend")))</f>
        <v>1540.12</v>
      </c>
    </row>
    <row r="1574" spans="1:35" s="150" customFormat="1" x14ac:dyDescent="0.2">
      <c r="A1574" s="1168">
        <v>2016681</v>
      </c>
      <c r="B1574" s="1189">
        <v>121062</v>
      </c>
      <c r="C1574" s="93" t="s">
        <v>2458</v>
      </c>
      <c r="D1574" s="1182" t="s">
        <v>489</v>
      </c>
      <c r="E1574" s="1171">
        <v>1</v>
      </c>
      <c r="F1574" s="1002">
        <v>9</v>
      </c>
      <c r="G1574" s="1002">
        <v>5</v>
      </c>
      <c r="H1574" s="1183">
        <v>4</v>
      </c>
      <c r="I1574" s="808">
        <v>42706</v>
      </c>
      <c r="J1574" s="808">
        <v>42704</v>
      </c>
      <c r="K1574" s="808" t="s">
        <v>1737</v>
      </c>
      <c r="L1574" s="808" t="s">
        <v>1737</v>
      </c>
      <c r="M1574" s="75" t="s">
        <v>89</v>
      </c>
      <c r="N1574" s="75" t="s">
        <v>89</v>
      </c>
      <c r="O1574" s="75" t="s">
        <v>89</v>
      </c>
      <c r="P1574" s="75" t="s">
        <v>89</v>
      </c>
      <c r="Q1574" s="160"/>
      <c r="R1574" s="96"/>
      <c r="S1574" s="96">
        <v>2</v>
      </c>
      <c r="T1574" s="175"/>
      <c r="U1574" s="99" t="s">
        <v>681</v>
      </c>
      <c r="V1574" s="99" t="s">
        <v>1495</v>
      </c>
      <c r="W1574" s="97">
        <v>21.3</v>
      </c>
      <c r="X1574" s="99"/>
      <c r="Y1574" s="99"/>
      <c r="Z1574" s="1147">
        <v>42682</v>
      </c>
      <c r="AB1574" s="897"/>
      <c r="AC1574" s="897"/>
      <c r="AD1574" s="897"/>
      <c r="AE1574" s="1144">
        <f>IF(A1574="","",(IFERROR(VLOOKUP(A1574,Projecten!A$4:W$2618,5,FALSE),"niet bekend")))</f>
        <v>1</v>
      </c>
      <c r="AF1574" s="1032">
        <f>IF(AE1574="","",(IF(E1574=0,AH1574,(E1574/AE1574*AH1574))))</f>
        <v>3360.86</v>
      </c>
      <c r="AG1574" s="897">
        <f>IF(A1574="","",(IFERROR(VLOOKUP(A1574,Projecten!A$4:W$2618,23,FALSE),"niet bekend")))</f>
        <v>3360.86</v>
      </c>
      <c r="AH1574" s="901">
        <f>IF(A1574="","",(IFERROR(VLOOKUP(A1574,Projecten!A$4:W$2618,12,FALSE),"niet bekend")))</f>
        <v>3360.86</v>
      </c>
    </row>
    <row r="1575" spans="1:35" s="150" customFormat="1" x14ac:dyDescent="0.2">
      <c r="A1575" s="117">
        <v>2016712</v>
      </c>
      <c r="B1575" s="1189">
        <v>121048</v>
      </c>
      <c r="C1575" s="117" t="s">
        <v>2542</v>
      </c>
      <c r="D1575" s="448" t="s">
        <v>489</v>
      </c>
      <c r="E1575" s="1002">
        <v>1</v>
      </c>
      <c r="F1575" s="1002">
        <v>1</v>
      </c>
      <c r="G1575" s="1002">
        <v>0</v>
      </c>
      <c r="H1575" s="1002">
        <v>1</v>
      </c>
      <c r="I1575" s="808">
        <v>42706</v>
      </c>
      <c r="J1575" s="808" t="s">
        <v>1737</v>
      </c>
      <c r="K1575" s="808" t="s">
        <v>1737</v>
      </c>
      <c r="L1575" s="808" t="s">
        <v>1737</v>
      </c>
      <c r="M1575" s="75" t="s">
        <v>89</v>
      </c>
      <c r="N1575" s="75" t="s">
        <v>89</v>
      </c>
      <c r="O1575" s="75" t="s">
        <v>89</v>
      </c>
      <c r="P1575" s="75" t="s">
        <v>89</v>
      </c>
      <c r="Q1575" s="160"/>
      <c r="R1575" s="96"/>
      <c r="S1575" s="96">
        <v>50</v>
      </c>
      <c r="T1575" s="175"/>
      <c r="U1575" s="99" t="s">
        <v>681</v>
      </c>
      <c r="V1575" s="99"/>
      <c r="W1575" s="612">
        <v>3.75</v>
      </c>
      <c r="X1575" s="99"/>
      <c r="Y1575" s="99"/>
      <c r="Z1575" s="1147">
        <v>42690</v>
      </c>
      <c r="AB1575" s="897"/>
      <c r="AC1575" s="897"/>
      <c r="AD1575" s="897"/>
      <c r="AE1575" s="1144">
        <f>IF(A1575="","",(IFERROR(VLOOKUP(A1575,Projecten!A$4:W$2618,5,FALSE),"niet bekend")))</f>
        <v>1</v>
      </c>
      <c r="AF1575" s="1032">
        <f>IF(AE1575="","",(IF(E1575=0,AH1575,(E1575/AE1575*AH1575))))</f>
        <v>515.94000000000005</v>
      </c>
      <c r="AG1575" s="897">
        <f>IF(A1575="","",(IFERROR(VLOOKUP(A1575,Projecten!A$4:W$2618,23,FALSE),"niet bekend")))</f>
        <v>515.94000000000005</v>
      </c>
      <c r="AH1575" s="901">
        <f>IF(A1575="","",(IFERROR(VLOOKUP(A1575,Projecten!A$4:W$2618,12,FALSE),"niet bekend")))</f>
        <v>515.94000000000005</v>
      </c>
    </row>
    <row r="1576" spans="1:35" s="150" customFormat="1" x14ac:dyDescent="0.2">
      <c r="A1576" s="93"/>
      <c r="B1576" s="1490"/>
      <c r="C1576" s="93"/>
      <c r="D1576" s="94"/>
      <c r="E1576" s="91"/>
      <c r="F1576" s="91"/>
      <c r="G1576" s="91"/>
      <c r="H1576" s="91"/>
      <c r="I1576" s="808"/>
      <c r="J1576" s="808"/>
      <c r="K1576" s="808"/>
      <c r="L1576" s="808"/>
      <c r="M1576" s="75"/>
      <c r="N1576" s="75"/>
      <c r="O1576" s="75"/>
      <c r="P1576" s="75"/>
      <c r="Q1576" s="160"/>
      <c r="R1576" s="96"/>
      <c r="S1576" s="96"/>
      <c r="T1576" s="175"/>
      <c r="U1576" s="99"/>
      <c r="V1576" s="99"/>
      <c r="W1576" s="97"/>
      <c r="X1576" s="99"/>
      <c r="Y1576" s="164"/>
      <c r="Z1576" s="1147"/>
      <c r="AB1576" s="897"/>
      <c r="AC1576" s="897"/>
      <c r="AD1576" s="897"/>
      <c r="AE1576" s="1144"/>
      <c r="AF1576" s="1032"/>
      <c r="AG1576" s="897"/>
      <c r="AH1576" s="901"/>
    </row>
    <row r="1577" spans="1:35" s="150" customFormat="1" x14ac:dyDescent="0.2">
      <c r="A1577" s="117">
        <v>2016632</v>
      </c>
      <c r="B1577" s="1189">
        <v>121038</v>
      </c>
      <c r="C1577" s="117">
        <v>487500</v>
      </c>
      <c r="D1577" s="448" t="s">
        <v>68</v>
      </c>
      <c r="E1577" s="1002">
        <v>1</v>
      </c>
      <c r="F1577" s="1002">
        <v>7</v>
      </c>
      <c r="G1577" s="1002">
        <v>5</v>
      </c>
      <c r="H1577" s="1002">
        <v>5</v>
      </c>
      <c r="I1577" s="810">
        <v>42692</v>
      </c>
      <c r="J1577" s="810">
        <v>42697</v>
      </c>
      <c r="K1577" s="829" t="s">
        <v>1737</v>
      </c>
      <c r="L1577" s="829" t="s">
        <v>1737</v>
      </c>
      <c r="M1577" s="74" t="s">
        <v>89</v>
      </c>
      <c r="N1577" s="74" t="s">
        <v>89</v>
      </c>
      <c r="O1577" s="74" t="s">
        <v>89</v>
      </c>
      <c r="P1577" s="74" t="s">
        <v>89</v>
      </c>
      <c r="Q1577" s="160"/>
      <c r="R1577" s="96"/>
      <c r="S1577" s="96"/>
      <c r="T1577" s="175"/>
      <c r="U1577" s="99"/>
      <c r="V1577" s="263"/>
      <c r="W1577" s="97">
        <v>17</v>
      </c>
      <c r="X1577" s="99"/>
      <c r="Y1577" s="99"/>
      <c r="Z1577" s="1147">
        <v>42674</v>
      </c>
      <c r="AB1577" s="897"/>
      <c r="AC1577" s="897"/>
      <c r="AD1577" s="897"/>
      <c r="AE1577" s="1144">
        <f>IF(A1577="","",(IFERROR(VLOOKUP(A1577,Projecten!A$4:W$2618,5,FALSE),"niet bekend")))</f>
        <v>1</v>
      </c>
      <c r="AF1577" s="1032">
        <f>IF(AE1577="","",(IF(E1577=0,AH1577,(E1577/AE1577*AH1577))))</f>
        <v>4392.34</v>
      </c>
      <c r="AG1577" s="897">
        <f>IF(A1577="","",(IFERROR(VLOOKUP(A1577,Projecten!A$4:W$2618,23,FALSE),"niet bekend")))</f>
        <v>4392.34</v>
      </c>
      <c r="AH1577" s="901">
        <f>IF(A1577="","",(IFERROR(VLOOKUP(A1577,Projecten!A$4:W$2618,12,FALSE),"niet bekend")))</f>
        <v>4392.34</v>
      </c>
    </row>
    <row r="1578" spans="1:35" s="150" customFormat="1" x14ac:dyDescent="0.2">
      <c r="A1578" s="93">
        <v>2016719</v>
      </c>
      <c r="B1578" s="1490">
        <v>121053</v>
      </c>
      <c r="C1578" s="93" t="s">
        <v>2561</v>
      </c>
      <c r="D1578" s="94" t="s">
        <v>68</v>
      </c>
      <c r="E1578" s="91">
        <v>5</v>
      </c>
      <c r="F1578" s="91">
        <f>E1578*10</f>
        <v>50</v>
      </c>
      <c r="G1578" s="91">
        <f>E1578*7</f>
        <v>35</v>
      </c>
      <c r="H1578" s="91">
        <f>E1578*2</f>
        <v>10</v>
      </c>
      <c r="I1578" s="808">
        <v>42710</v>
      </c>
      <c r="J1578" s="808">
        <v>42711</v>
      </c>
      <c r="K1578" s="808" t="s">
        <v>1737</v>
      </c>
      <c r="L1578" s="808" t="s">
        <v>1737</v>
      </c>
      <c r="M1578" s="75" t="s">
        <v>89</v>
      </c>
      <c r="N1578" s="75" t="s">
        <v>89</v>
      </c>
      <c r="O1578" s="75" t="s">
        <v>89</v>
      </c>
      <c r="P1578" s="75" t="s">
        <v>89</v>
      </c>
      <c r="Q1578" s="160"/>
      <c r="R1578" s="96"/>
      <c r="S1578" s="96">
        <v>1</v>
      </c>
      <c r="T1578" s="175">
        <v>42739</v>
      </c>
      <c r="U1578" s="99" t="s">
        <v>444</v>
      </c>
      <c r="V1578" s="99" t="s">
        <v>2591</v>
      </c>
      <c r="W1578" s="1178">
        <f>E1578*18</f>
        <v>90</v>
      </c>
      <c r="X1578" s="99"/>
      <c r="Y1578" s="765"/>
      <c r="Z1578" s="1147">
        <v>42691</v>
      </c>
      <c r="AB1578" s="897"/>
      <c r="AC1578" s="897"/>
      <c r="AD1578" s="897"/>
      <c r="AE1578" s="1144">
        <f>IF(A1578="","",(IFERROR(VLOOKUP(A1578,Projecten!A$4:W$2618,5,FALSE),"niet bekend")))</f>
        <v>9</v>
      </c>
      <c r="AF1578" s="1032">
        <f>IF(AE1578="","",(IF(E1578=0,AH1578,(E1578/AE1578*AH1578))))</f>
        <v>17739.544444444444</v>
      </c>
      <c r="AG1578" s="897">
        <f>IF(A1578="","",(IFERROR(VLOOKUP(A1578,Projecten!A$4:W$2618,23,FALSE),"niet bekend")))</f>
        <v>31931.18</v>
      </c>
      <c r="AH1578" s="901">
        <f>IF(A1578="","",(IFERROR(VLOOKUP(A1578,Projecten!A$4:W$2618,12,FALSE),"niet bekend")))</f>
        <v>31931.18</v>
      </c>
    </row>
    <row r="1579" spans="1:35" s="150" customFormat="1" x14ac:dyDescent="0.2">
      <c r="A1579" s="1174">
        <v>2016719</v>
      </c>
      <c r="B1579" s="1189">
        <v>121063</v>
      </c>
      <c r="C1579" s="1174" t="s">
        <v>2561</v>
      </c>
      <c r="D1579" s="1179" t="s">
        <v>68</v>
      </c>
      <c r="E1579" s="1170">
        <v>4</v>
      </c>
      <c r="F1579" s="1170">
        <f>E1579*10</f>
        <v>40</v>
      </c>
      <c r="G1579" s="1170">
        <f>E1579*7</f>
        <v>28</v>
      </c>
      <c r="H1579" s="1170">
        <f>E1579*2</f>
        <v>8</v>
      </c>
      <c r="I1579" s="808">
        <v>42710</v>
      </c>
      <c r="J1579" s="808">
        <v>42711</v>
      </c>
      <c r="K1579" s="808" t="s">
        <v>1737</v>
      </c>
      <c r="L1579" s="808" t="s">
        <v>1737</v>
      </c>
      <c r="M1579" s="75" t="s">
        <v>89</v>
      </c>
      <c r="N1579" s="75" t="s">
        <v>89</v>
      </c>
      <c r="O1579" s="75" t="s">
        <v>89</v>
      </c>
      <c r="P1579" s="75" t="s">
        <v>89</v>
      </c>
      <c r="Q1579" s="160"/>
      <c r="R1579" s="96"/>
      <c r="S1579" s="96">
        <v>2</v>
      </c>
      <c r="T1579" s="175"/>
      <c r="U1579" s="99" t="s">
        <v>444</v>
      </c>
      <c r="V1579" s="99" t="s">
        <v>2591</v>
      </c>
      <c r="W1579" s="612">
        <f>E1579*18</f>
        <v>72</v>
      </c>
      <c r="X1579" s="99"/>
      <c r="Y1579" s="99"/>
      <c r="Z1579" s="1147">
        <v>42691</v>
      </c>
      <c r="AB1579" s="897"/>
      <c r="AC1579" s="897"/>
      <c r="AD1579" s="897"/>
      <c r="AE1579" s="1144">
        <f>IF(A1579="","",(IFERROR(VLOOKUP(A1579,Projecten!A$4:W$2618,5,FALSE),"niet bekend")))</f>
        <v>9</v>
      </c>
      <c r="AF1579" s="1032">
        <f>IF(AE1579="","",(IF(E1579=0,AH1579,(E1579/AE1579*AH1579))))</f>
        <v>14191.635555555555</v>
      </c>
      <c r="AG1579" s="897">
        <f>IF(A1579="","",(IFERROR(VLOOKUP(A1579,Projecten!A$4:W$2618,23,FALSE),"niet bekend")))</f>
        <v>31931.18</v>
      </c>
      <c r="AH1579" s="901">
        <f>IF(A1579="","",(IFERROR(VLOOKUP(A1579,Projecten!A$4:W$2618,12,FALSE),"niet bekend")))</f>
        <v>31931.18</v>
      </c>
    </row>
    <row r="1580" spans="1:35" s="150" customFormat="1" x14ac:dyDescent="0.2">
      <c r="A1580" s="117">
        <v>2016725</v>
      </c>
      <c r="B1580" s="1189">
        <v>121057</v>
      </c>
      <c r="C1580" s="118" t="s">
        <v>2590</v>
      </c>
      <c r="D1580" s="119" t="s">
        <v>68</v>
      </c>
      <c r="E1580" s="1002">
        <v>8</v>
      </c>
      <c r="F1580" s="1002">
        <f>E1580*8</f>
        <v>64</v>
      </c>
      <c r="G1580" s="1002">
        <f>E1580*6</f>
        <v>48</v>
      </c>
      <c r="H1580" s="1002">
        <f>E1580*2</f>
        <v>16</v>
      </c>
      <c r="I1580" s="808">
        <v>42713</v>
      </c>
      <c r="J1580" s="808" t="s">
        <v>1737</v>
      </c>
      <c r="K1580" s="808" t="s">
        <v>1737</v>
      </c>
      <c r="L1580" s="808" t="s">
        <v>1737</v>
      </c>
      <c r="M1580" s="75" t="s">
        <v>89</v>
      </c>
      <c r="N1580" s="75" t="s">
        <v>89</v>
      </c>
      <c r="O1580" s="75" t="s">
        <v>89</v>
      </c>
      <c r="P1580" s="75" t="s">
        <v>89</v>
      </c>
      <c r="Q1580" s="160"/>
      <c r="R1580" s="96"/>
      <c r="S1580" s="96">
        <v>1</v>
      </c>
      <c r="T1580" s="175">
        <v>42740</v>
      </c>
      <c r="U1580" s="99" t="s">
        <v>561</v>
      </c>
      <c r="V1580" s="99"/>
      <c r="W1580" s="97">
        <v>105</v>
      </c>
      <c r="X1580" s="99"/>
      <c r="Y1580" s="99"/>
      <c r="Z1580" s="1147">
        <v>42696</v>
      </c>
      <c r="AB1580" s="897"/>
      <c r="AC1580" s="897"/>
      <c r="AD1580" s="897"/>
      <c r="AE1580" s="1144">
        <f>IF(A1580="","",(IFERROR(VLOOKUP(A1580,Projecten!A$4:W$2618,5,FALSE),"niet bekend")))</f>
        <v>8</v>
      </c>
      <c r="AF1580" s="1032">
        <f>IF(AE1580="","",(IF(E1580=0,AH1580,(E1580/AE1580*AH1580))))</f>
        <v>15093.3</v>
      </c>
      <c r="AG1580" s="897">
        <f>IF(A1580="","",(IFERROR(VLOOKUP(A1580,Projecten!A$4:W$2618,23,FALSE),"niet bekend")))</f>
        <v>15093.3</v>
      </c>
      <c r="AH1580" s="901">
        <f>IF(A1580="","",(IFERROR(VLOOKUP(A1580,Projecten!A$4:W$2618,12,FALSE),"niet bekend")))</f>
        <v>15093.3</v>
      </c>
    </row>
    <row r="1581" spans="1:35" s="150" customFormat="1" x14ac:dyDescent="0.2">
      <c r="A1581" s="93">
        <v>2016786</v>
      </c>
      <c r="B1581" s="1490">
        <v>121069</v>
      </c>
      <c r="C1581" s="93" t="s">
        <v>2717</v>
      </c>
      <c r="D1581" s="94" t="s">
        <v>68</v>
      </c>
      <c r="E1581" s="91">
        <v>0</v>
      </c>
      <c r="F1581" s="91">
        <v>0</v>
      </c>
      <c r="G1581" s="91">
        <v>0</v>
      </c>
      <c r="H1581" s="1185">
        <v>0</v>
      </c>
      <c r="I1581" s="808"/>
      <c r="J1581" s="808"/>
      <c r="K1581" s="808"/>
      <c r="L1581" s="808"/>
      <c r="M1581" s="75" t="s">
        <v>1737</v>
      </c>
      <c r="N1581" s="75" t="s">
        <v>1737</v>
      </c>
      <c r="O1581" s="75" t="s">
        <v>1737</v>
      </c>
      <c r="P1581" s="75" t="s">
        <v>89</v>
      </c>
      <c r="Q1581" s="160"/>
      <c r="R1581" s="96"/>
      <c r="S1581" s="96">
        <v>1</v>
      </c>
      <c r="T1581" s="175">
        <v>42739</v>
      </c>
      <c r="U1581" s="99" t="s">
        <v>278</v>
      </c>
      <c r="V1581" s="99" t="s">
        <v>2718</v>
      </c>
      <c r="W1581" s="97">
        <v>3</v>
      </c>
      <c r="X1581" s="99"/>
      <c r="Y1581" s="164"/>
      <c r="Z1581" s="1147">
        <v>42716</v>
      </c>
      <c r="AB1581" s="897"/>
      <c r="AC1581" s="897"/>
      <c r="AD1581" s="897"/>
      <c r="AE1581" s="1144"/>
      <c r="AF1581" s="1032"/>
      <c r="AG1581" s="897"/>
      <c r="AH1581" s="901"/>
    </row>
    <row r="1582" spans="1:35" s="150" customFormat="1" x14ac:dyDescent="0.2">
      <c r="A1582" s="117">
        <v>2016665</v>
      </c>
      <c r="B1582" s="1189">
        <v>121054</v>
      </c>
      <c r="C1582" s="117">
        <v>545517</v>
      </c>
      <c r="D1582" s="448" t="s">
        <v>68</v>
      </c>
      <c r="E1582" s="1002">
        <v>1</v>
      </c>
      <c r="F1582" s="1002">
        <v>8</v>
      </c>
      <c r="G1582" s="1002">
        <v>5</v>
      </c>
      <c r="H1582" s="1002">
        <v>3</v>
      </c>
      <c r="I1582" s="808">
        <v>42706</v>
      </c>
      <c r="J1582" s="808" t="s">
        <v>1737</v>
      </c>
      <c r="K1582" s="808" t="s">
        <v>1737</v>
      </c>
      <c r="L1582" s="808" t="s">
        <v>1737</v>
      </c>
      <c r="M1582" s="75" t="s">
        <v>89</v>
      </c>
      <c r="N1582" s="75" t="s">
        <v>89</v>
      </c>
      <c r="O1582" s="75" t="s">
        <v>89</v>
      </c>
      <c r="P1582" s="75" t="s">
        <v>89</v>
      </c>
      <c r="Q1582" s="160"/>
      <c r="R1582" s="96"/>
      <c r="S1582" s="96">
        <v>1</v>
      </c>
      <c r="T1582" s="175">
        <v>42739</v>
      </c>
      <c r="U1582" s="99" t="s">
        <v>278</v>
      </c>
      <c r="V1582" s="162"/>
      <c r="W1582" s="612">
        <v>15</v>
      </c>
      <c r="X1582" s="99"/>
      <c r="Y1582" s="99"/>
      <c r="Z1582" s="1147">
        <v>42682</v>
      </c>
      <c r="AB1582" s="897"/>
      <c r="AC1582" s="897"/>
      <c r="AD1582" s="897"/>
      <c r="AE1582" s="1144">
        <f>IF(A1582="","",(IFERROR(VLOOKUP(A1582,Projecten!A$4:W$2618,5,FALSE),"niet bekend")))</f>
        <v>1</v>
      </c>
      <c r="AF1582" s="1032">
        <f>IF(AE1582="","",(IF(E1582=0,AH1582,(E1582/AE1582*AH1582))))</f>
        <v>2480.83</v>
      </c>
      <c r="AG1582" s="897">
        <f>IF(A1582="","",(IFERROR(VLOOKUP(A1582,Projecten!A$4:W$2618,23,FALSE),"niet bekend")))</f>
        <v>2480.83</v>
      </c>
      <c r="AH1582" s="901">
        <f>IF(A1582="","",(IFERROR(VLOOKUP(A1582,Projecten!A$4:W$2618,12,FALSE),"niet bekend")))</f>
        <v>2480.83</v>
      </c>
    </row>
    <row r="1583" spans="1:35" s="150" customFormat="1" x14ac:dyDescent="0.2">
      <c r="A1583" s="117">
        <v>2016710</v>
      </c>
      <c r="B1583" s="1189">
        <v>121056</v>
      </c>
      <c r="C1583" s="118" t="s">
        <v>2539</v>
      </c>
      <c r="D1583" s="119" t="s">
        <v>68</v>
      </c>
      <c r="E1583" s="1002">
        <v>0</v>
      </c>
      <c r="F1583" s="1002">
        <v>1</v>
      </c>
      <c r="G1583" s="1002">
        <v>0</v>
      </c>
      <c r="H1583" s="1002">
        <v>1</v>
      </c>
      <c r="I1583" s="808">
        <v>42706</v>
      </c>
      <c r="J1583" s="808" t="s">
        <v>1737</v>
      </c>
      <c r="K1583" s="808" t="s">
        <v>1737</v>
      </c>
      <c r="L1583" s="808" t="s">
        <v>1737</v>
      </c>
      <c r="M1583" s="75" t="s">
        <v>89</v>
      </c>
      <c r="N1583" s="75" t="s">
        <v>89</v>
      </c>
      <c r="O1583" s="75" t="s">
        <v>89</v>
      </c>
      <c r="P1583" s="75" t="s">
        <v>89</v>
      </c>
      <c r="Q1583" s="160"/>
      <c r="R1583" s="96"/>
      <c r="S1583" s="96">
        <v>1</v>
      </c>
      <c r="T1583" s="175">
        <v>42739</v>
      </c>
      <c r="U1583" s="99" t="s">
        <v>278</v>
      </c>
      <c r="V1583" s="99" t="s">
        <v>1162</v>
      </c>
      <c r="W1583" s="612">
        <v>3.8</v>
      </c>
      <c r="X1583" s="99"/>
      <c r="Y1583" s="164"/>
      <c r="Z1583" s="160" t="s">
        <v>2540</v>
      </c>
      <c r="AB1583" s="897"/>
      <c r="AC1583" s="897"/>
      <c r="AD1583" s="897"/>
      <c r="AE1583" s="1144">
        <v>1</v>
      </c>
      <c r="AF1583" s="1032">
        <f>IF(AE1583="","",(IF(E1583=0,AH1583,(E1583/AE1583*AH1583))))</f>
        <v>560</v>
      </c>
      <c r="AG1583" s="897">
        <f>IF(A1583="","",(IFERROR(VLOOKUP(A1583,Projecten!A$4:W$2618,23,FALSE),"niet bekend")))</f>
        <v>560</v>
      </c>
      <c r="AH1583" s="901">
        <f>IF(A1583="","",(IFERROR(VLOOKUP(A1583,Projecten!A$4:W$2618,12,FALSE),"niet bekend")))</f>
        <v>560</v>
      </c>
    </row>
    <row r="1584" spans="1:35" s="150" customFormat="1" x14ac:dyDescent="0.2">
      <c r="A1584" s="117">
        <v>2016684</v>
      </c>
      <c r="B1584" s="1189">
        <v>121056</v>
      </c>
      <c r="C1584" s="419">
        <v>568117</v>
      </c>
      <c r="D1584" s="448" t="s">
        <v>68</v>
      </c>
      <c r="E1584" s="1002">
        <v>1</v>
      </c>
      <c r="F1584" s="1002">
        <v>8</v>
      </c>
      <c r="G1584" s="1002">
        <v>5</v>
      </c>
      <c r="H1584" s="1002">
        <v>5</v>
      </c>
      <c r="I1584" s="808">
        <v>42699</v>
      </c>
      <c r="J1584" s="808">
        <v>42697</v>
      </c>
      <c r="K1584" s="808" t="s">
        <v>1737</v>
      </c>
      <c r="L1584" s="808" t="s">
        <v>1737</v>
      </c>
      <c r="M1584" s="75" t="s">
        <v>89</v>
      </c>
      <c r="N1584" s="75" t="s">
        <v>89</v>
      </c>
      <c r="O1584" s="75" t="s">
        <v>89</v>
      </c>
      <c r="P1584" s="75" t="s">
        <v>89</v>
      </c>
      <c r="Q1584" s="160"/>
      <c r="R1584" s="96"/>
      <c r="S1584" s="96">
        <v>1</v>
      </c>
      <c r="T1584" s="175">
        <v>42739</v>
      </c>
      <c r="U1584" s="99" t="s">
        <v>278</v>
      </c>
      <c r="V1584" s="99" t="s">
        <v>1162</v>
      </c>
      <c r="W1584" s="612">
        <v>25</v>
      </c>
      <c r="X1584" s="99"/>
      <c r="Y1584" s="99"/>
      <c r="Z1584" s="1147">
        <v>42682</v>
      </c>
      <c r="AB1584" s="897"/>
      <c r="AC1584" s="897"/>
      <c r="AD1584" s="897"/>
      <c r="AE1584" s="1144">
        <f>IF(A1584="","",(IFERROR(VLOOKUP(A1584,Projecten!A$4:W$2618,5,FALSE),"niet bekend")))</f>
        <v>1</v>
      </c>
      <c r="AF1584" s="1032">
        <f>IF(AE1584="","",(IF(E1584=0,AH1584,(E1584/AE1584*AH1584))))</f>
        <v>4691.01</v>
      </c>
      <c r="AG1584" s="897">
        <f>IF(A1584="","",(IFERROR(VLOOKUP(A1584,Projecten!A$4:W$2618,23,FALSE),"niet bekend")))</f>
        <v>4691.01</v>
      </c>
      <c r="AH1584" s="901">
        <f>IF(A1584="","",(IFERROR(VLOOKUP(A1584,Projecten!A$4:W$2618,12,FALSE),"niet bekend")))</f>
        <v>4691.01</v>
      </c>
    </row>
    <row r="1585" spans="1:35" s="38" customFormat="1" x14ac:dyDescent="0.2">
      <c r="A1585" s="826"/>
      <c r="B1585" s="1491"/>
      <c r="C1585" s="31"/>
      <c r="D1585" s="31"/>
      <c r="E1585" s="32"/>
      <c r="F1585" s="32"/>
      <c r="G1585" s="32"/>
      <c r="H1585" s="32"/>
      <c r="I1585" s="811"/>
      <c r="J1585" s="811"/>
      <c r="K1585" s="811"/>
      <c r="L1585" s="32"/>
      <c r="M1585" s="32"/>
      <c r="N1585" s="32"/>
      <c r="O1585" s="32"/>
      <c r="P1585" s="32"/>
      <c r="Q1585" s="527"/>
      <c r="R1585" s="33"/>
      <c r="S1585" s="1198"/>
      <c r="T1585" s="176"/>
      <c r="U1585" s="35"/>
      <c r="V1585" s="35"/>
      <c r="W1585" s="35"/>
      <c r="X1585" s="83"/>
      <c r="Y1585" s="84"/>
      <c r="Z1585" s="36"/>
      <c r="AB1585" s="896"/>
      <c r="AC1585" s="896"/>
      <c r="AD1585" s="896"/>
      <c r="AE1585" s="1145"/>
      <c r="AF1585" s="1034"/>
      <c r="AG1585" s="898" t="str">
        <f>IF(A1585="","",(IFERROR(VLOOKUP(A1585,Projecten!A$4:W$2618,23,FALSE),"niet bekend")))</f>
        <v/>
      </c>
      <c r="AH1585" s="903" t="str">
        <f>IF(A1585="","",(IFERROR(VLOOKUP(A1585,Projecten!A$4:W$2618,12,FALSE),"niet bekend")))</f>
        <v/>
      </c>
    </row>
    <row r="1586" spans="1:35" s="957" customFormat="1" x14ac:dyDescent="0.2">
      <c r="A1586" s="1006"/>
      <c r="B1586" s="1489"/>
      <c r="C1586" s="1008">
        <f>SUM(F1586:H1586)</f>
        <v>231</v>
      </c>
      <c r="D1586" s="1009"/>
      <c r="E1586" s="1010">
        <f>SUM(E1587:E1606)</f>
        <v>13</v>
      </c>
      <c r="F1586" s="1010">
        <f>SUM(F1587:F1606)</f>
        <v>118</v>
      </c>
      <c r="G1586" s="1010">
        <f>SUM(G1587:G1606)</f>
        <v>78</v>
      </c>
      <c r="H1586" s="1010">
        <f>SUM(H1587:H1606)</f>
        <v>35</v>
      </c>
      <c r="I1586" s="1011"/>
      <c r="J1586" s="1011"/>
      <c r="K1586" s="1011"/>
      <c r="L1586" s="1010"/>
      <c r="M1586" s="1010"/>
      <c r="N1586" s="1010"/>
      <c r="O1586" s="1010"/>
      <c r="P1586" s="1010"/>
      <c r="Q1586" s="1012">
        <v>51</v>
      </c>
      <c r="R1586" s="1043"/>
      <c r="S1586" s="1199"/>
      <c r="T1586" s="1013"/>
      <c r="U1586" s="1014"/>
      <c r="V1586" s="1015">
        <f>SUM(W1586:W1606)</f>
        <v>392.3</v>
      </c>
      <c r="W1586" s="960"/>
      <c r="X1586" s="960">
        <f>Productiemedewerkers!C1768</f>
        <v>0</v>
      </c>
      <c r="Y1586" s="961">
        <f>V1586-X1586</f>
        <v>392.3</v>
      </c>
      <c r="Z1586" s="956"/>
      <c r="AB1586" s="958"/>
      <c r="AC1586" s="958"/>
      <c r="AD1586" s="1132" t="str">
        <f>CONCATENATE("week ",Q1586)</f>
        <v>week 51</v>
      </c>
      <c r="AE1586" s="1141"/>
      <c r="AF1586" s="1035">
        <f>SUM(AF1587:AF1606)</f>
        <v>54231.130000000005</v>
      </c>
      <c r="AG1586" s="958" t="str">
        <f>IF(A1586="","",(IFERROR(VLOOKUP(A1586,Projecten!A$4:W$2618,23,FALSE),"niet bekend")))</f>
        <v/>
      </c>
      <c r="AH1586" s="962" t="str">
        <f>IF(A1586="","",(IFERROR(VLOOKUP(A1586,Projecten!A$4:W$2618,12,FALSE),"niet bekend")))</f>
        <v/>
      </c>
    </row>
    <row r="1587" spans="1:35" x14ac:dyDescent="0.2">
      <c r="A1587" s="347"/>
      <c r="B1587" s="1506" t="s">
        <v>2559</v>
      </c>
      <c r="C1587" s="284" t="s">
        <v>1658</v>
      </c>
      <c r="D1587" s="347"/>
      <c r="E1587" s="999"/>
      <c r="F1587" s="999"/>
      <c r="G1587" s="999"/>
      <c r="H1587" s="999"/>
      <c r="I1587" s="805"/>
      <c r="J1587" s="805"/>
      <c r="K1587" s="805"/>
      <c r="L1587" s="29"/>
      <c r="M1587" s="29"/>
      <c r="N1587" s="29"/>
      <c r="O1587" s="29"/>
      <c r="P1587" s="29"/>
      <c r="Q1587" s="5" t="s">
        <v>1699</v>
      </c>
      <c r="S1587" s="23"/>
      <c r="V1587" s="600" t="s">
        <v>2478</v>
      </c>
      <c r="W1587" s="25"/>
      <c r="X1587" s="6"/>
      <c r="Y1587" s="6"/>
      <c r="Z1587" s="5"/>
      <c r="AB1587" s="894"/>
      <c r="AC1587" s="894"/>
      <c r="AD1587" s="894"/>
      <c r="AE1587" s="1142"/>
      <c r="AF1587" s="1031"/>
      <c r="AG1587" s="897"/>
      <c r="AH1587" s="900"/>
      <c r="AI1587" s="8"/>
    </row>
    <row r="1588" spans="1:35" x14ac:dyDescent="0.2">
      <c r="A1588" s="347"/>
      <c r="B1588" s="1506"/>
      <c r="C1588" s="566" t="s">
        <v>2479</v>
      </c>
      <c r="D1588" s="347"/>
      <c r="E1588" s="999"/>
      <c r="F1588" s="999"/>
      <c r="G1588" s="999"/>
      <c r="H1588" s="999"/>
      <c r="I1588" s="806"/>
      <c r="J1588" s="806"/>
      <c r="K1588" s="806"/>
      <c r="Q1588" s="5"/>
      <c r="S1588" s="23"/>
      <c r="W1588" s="469"/>
      <c r="X1588" s="6"/>
      <c r="Y1588" s="6"/>
      <c r="Z1588" s="5"/>
      <c r="AB1588" s="894"/>
      <c r="AC1588" s="894"/>
      <c r="AD1588" s="894"/>
      <c r="AE1588" s="1142"/>
      <c r="AF1588" s="1031"/>
      <c r="AG1588" s="897"/>
      <c r="AH1588" s="900"/>
      <c r="AI1588" s="8"/>
    </row>
    <row r="1589" spans="1:35" x14ac:dyDescent="0.2">
      <c r="A1589" s="347"/>
      <c r="B1589" s="1506"/>
      <c r="C1589" s="566" t="s">
        <v>2491</v>
      </c>
      <c r="D1589" s="347"/>
      <c r="E1589" s="999"/>
      <c r="F1589" s="999"/>
      <c r="G1589" s="999"/>
      <c r="H1589" s="999"/>
      <c r="I1589" s="806"/>
      <c r="J1589" s="806"/>
      <c r="K1589" s="806"/>
      <c r="Q1589" s="5"/>
      <c r="S1589" s="23"/>
      <c r="W1589" s="469">
        <v>60</v>
      </c>
      <c r="X1589" s="6"/>
      <c r="Y1589" s="6"/>
      <c r="Z1589" s="5"/>
      <c r="AB1589" s="894"/>
      <c r="AC1589" s="894"/>
      <c r="AD1589" s="894"/>
      <c r="AE1589" s="1142"/>
      <c r="AF1589" s="1031"/>
      <c r="AG1589" s="897"/>
      <c r="AH1589" s="900"/>
      <c r="AI1589" s="8"/>
    </row>
    <row r="1590" spans="1:35" x14ac:dyDescent="0.2">
      <c r="A1590" s="347"/>
      <c r="B1590" s="1506"/>
      <c r="C1590" s="566" t="s">
        <v>2492</v>
      </c>
      <c r="D1590" s="347"/>
      <c r="E1590" s="999"/>
      <c r="F1590" s="999"/>
      <c r="G1590" s="999"/>
      <c r="H1590" s="999"/>
      <c r="I1590" s="806"/>
      <c r="J1590" s="806"/>
      <c r="K1590" s="806"/>
      <c r="Q1590" s="5"/>
      <c r="S1590" s="23"/>
      <c r="W1590" s="469">
        <v>60</v>
      </c>
      <c r="X1590" s="6"/>
      <c r="Y1590" s="6"/>
      <c r="Z1590" s="5"/>
      <c r="AB1590" s="894"/>
      <c r="AC1590" s="894"/>
      <c r="AD1590" s="894"/>
      <c r="AE1590" s="1142"/>
      <c r="AF1590" s="1031"/>
      <c r="AG1590" s="897"/>
      <c r="AH1590" s="900"/>
      <c r="AI1590" s="8"/>
    </row>
    <row r="1591" spans="1:35" s="150" customFormat="1" x14ac:dyDescent="0.2">
      <c r="A1591" s="93"/>
      <c r="B1591" s="1490"/>
      <c r="C1591" s="93"/>
      <c r="D1591" s="94"/>
      <c r="E1591" s="91"/>
      <c r="F1591" s="91"/>
      <c r="G1591" s="91"/>
      <c r="H1591" s="91"/>
      <c r="I1591" s="808"/>
      <c r="J1591" s="808"/>
      <c r="K1591" s="808"/>
      <c r="L1591" s="808"/>
      <c r="M1591" s="75"/>
      <c r="N1591" s="75"/>
      <c r="O1591" s="75"/>
      <c r="P1591" s="75"/>
      <c r="Q1591" s="160"/>
      <c r="R1591" s="96"/>
      <c r="S1591" s="96"/>
      <c r="T1591" s="175"/>
      <c r="U1591" s="99"/>
      <c r="V1591" s="99"/>
      <c r="W1591" s="97"/>
      <c r="X1591" s="99"/>
      <c r="Y1591" s="164"/>
      <c r="Z1591" s="1180"/>
      <c r="AB1591" s="897"/>
      <c r="AC1591" s="897"/>
      <c r="AD1591" s="897"/>
      <c r="AE1591" s="1144"/>
      <c r="AF1591" s="1032"/>
      <c r="AG1591" s="897"/>
      <c r="AH1591" s="901"/>
    </row>
    <row r="1592" spans="1:35" s="150" customFormat="1" x14ac:dyDescent="0.2">
      <c r="A1592" s="117">
        <v>2016705</v>
      </c>
      <c r="B1592" s="1189">
        <v>121059</v>
      </c>
      <c r="C1592" s="118">
        <v>618617</v>
      </c>
      <c r="D1592" s="119" t="s">
        <v>68</v>
      </c>
      <c r="E1592" s="1002">
        <v>1</v>
      </c>
      <c r="F1592" s="1002">
        <v>8</v>
      </c>
      <c r="G1592" s="1002">
        <v>5</v>
      </c>
      <c r="H1592" s="1002">
        <v>3</v>
      </c>
      <c r="I1592" s="808">
        <v>42706</v>
      </c>
      <c r="J1592" s="808">
        <v>42704</v>
      </c>
      <c r="K1592" s="808" t="s">
        <v>1737</v>
      </c>
      <c r="L1592" s="808" t="s">
        <v>1737</v>
      </c>
      <c r="M1592" s="75" t="s">
        <v>89</v>
      </c>
      <c r="N1592" s="75" t="s">
        <v>89</v>
      </c>
      <c r="O1592" s="75" t="s">
        <v>89</v>
      </c>
      <c r="P1592" s="75" t="s">
        <v>89</v>
      </c>
      <c r="Q1592" s="160"/>
      <c r="R1592" s="96"/>
      <c r="S1592" s="96">
        <v>1</v>
      </c>
      <c r="T1592" s="175">
        <v>42740</v>
      </c>
      <c r="U1592" s="99" t="s">
        <v>278</v>
      </c>
      <c r="V1592" s="99" t="s">
        <v>1162</v>
      </c>
      <c r="W1592" s="97">
        <v>18.5</v>
      </c>
      <c r="X1592" s="99"/>
      <c r="Y1592" s="164"/>
      <c r="Z1592" s="1180">
        <v>42688</v>
      </c>
      <c r="AB1592" s="897"/>
      <c r="AC1592" s="897"/>
      <c r="AD1592" s="897"/>
      <c r="AE1592" s="1144">
        <f>IF(A1592="","",(IFERROR(VLOOKUP(A1592,Projecten!A$4:W$2618,5,FALSE),"niet bekend")))</f>
        <v>1</v>
      </c>
      <c r="AF1592" s="1032">
        <f>IF(AE1592="","",(IF(E1592=0,AH1592,(E1592/AE1592*AH1592))))</f>
        <v>3761.43</v>
      </c>
      <c r="AG1592" s="897">
        <f>IF(A1592="","",(IFERROR(VLOOKUP(A1592,Projecten!A$4:W$2618,23,FALSE),"niet bekend")))</f>
        <v>3761.43</v>
      </c>
      <c r="AH1592" s="901">
        <f>IF(A1592="","",(IFERROR(VLOOKUP(A1592,Projecten!A$4:W$2618,12,FALSE),"niet bekend")))</f>
        <v>3761.43</v>
      </c>
    </row>
    <row r="1593" spans="1:35" s="150" customFormat="1" x14ac:dyDescent="0.2">
      <c r="A1593" s="93">
        <v>2016692</v>
      </c>
      <c r="B1593" s="1490">
        <v>121056</v>
      </c>
      <c r="C1593" s="93">
        <v>507516</v>
      </c>
      <c r="D1593" s="94" t="s">
        <v>68</v>
      </c>
      <c r="E1593" s="91">
        <v>1</v>
      </c>
      <c r="F1593" s="91">
        <v>11</v>
      </c>
      <c r="G1593" s="91">
        <v>8</v>
      </c>
      <c r="H1593" s="91">
        <v>3</v>
      </c>
      <c r="I1593" s="808">
        <v>42699</v>
      </c>
      <c r="J1593" s="808">
        <v>42697</v>
      </c>
      <c r="K1593" s="808" t="s">
        <v>1737</v>
      </c>
      <c r="L1593" s="808" t="s">
        <v>1737</v>
      </c>
      <c r="M1593" s="75" t="s">
        <v>89</v>
      </c>
      <c r="N1593" s="75" t="s">
        <v>89</v>
      </c>
      <c r="O1593" s="75" t="s">
        <v>89</v>
      </c>
      <c r="P1593" s="75" t="s">
        <v>89</v>
      </c>
      <c r="Q1593" s="160"/>
      <c r="R1593" s="96"/>
      <c r="S1593" s="96">
        <v>1</v>
      </c>
      <c r="T1593" s="175">
        <v>42739</v>
      </c>
      <c r="U1593" s="99" t="s">
        <v>278</v>
      </c>
      <c r="V1593" s="99" t="s">
        <v>2541</v>
      </c>
      <c r="W1593" s="97">
        <v>28</v>
      </c>
      <c r="X1593" s="99"/>
      <c r="Y1593" s="164"/>
      <c r="Z1593" s="1180">
        <v>42682</v>
      </c>
      <c r="AB1593" s="897"/>
      <c r="AC1593" s="897"/>
      <c r="AD1593" s="897"/>
      <c r="AE1593" s="1144">
        <f>IF(A1593="","",(IFERROR(VLOOKUP(A1593,Projecten!A$4:W$2618,5,FALSE),"niet bekend")))</f>
        <v>1</v>
      </c>
      <c r="AF1593" s="1032">
        <f>IF(AE1593="","",(IF(E1593=0,AH1593,(E1593/AE1593*AH1593))))</f>
        <v>5471.23</v>
      </c>
      <c r="AG1593" s="897">
        <f>IF(A1593="","",(IFERROR(VLOOKUP(A1593,Projecten!A$4:W$2618,23,FALSE),"niet bekend")))</f>
        <v>5471.23</v>
      </c>
      <c r="AH1593" s="901">
        <f>IF(A1593="","",(IFERROR(VLOOKUP(A1593,Projecten!A$4:W$2618,12,FALSE),"niet bekend")))</f>
        <v>5471.23</v>
      </c>
    </row>
    <row r="1594" spans="1:35" s="150" customFormat="1" x14ac:dyDescent="0.2">
      <c r="A1594" s="117">
        <v>2016708</v>
      </c>
      <c r="B1594" s="1189">
        <v>121059</v>
      </c>
      <c r="C1594" s="118">
        <v>623317</v>
      </c>
      <c r="D1594" s="119" t="s">
        <v>68</v>
      </c>
      <c r="E1594" s="1002">
        <v>1</v>
      </c>
      <c r="F1594" s="1002">
        <v>8</v>
      </c>
      <c r="G1594" s="1002">
        <v>5</v>
      </c>
      <c r="H1594" s="1002">
        <v>3</v>
      </c>
      <c r="I1594" s="808">
        <v>42706</v>
      </c>
      <c r="J1594" s="808">
        <v>42704</v>
      </c>
      <c r="K1594" s="808" t="s">
        <v>1737</v>
      </c>
      <c r="L1594" s="808" t="s">
        <v>1737</v>
      </c>
      <c r="M1594" s="75" t="s">
        <v>89</v>
      </c>
      <c r="N1594" s="75" t="s">
        <v>89</v>
      </c>
      <c r="O1594" s="75" t="s">
        <v>89</v>
      </c>
      <c r="P1594" s="75" t="s">
        <v>89</v>
      </c>
      <c r="Q1594" s="160"/>
      <c r="R1594" s="96"/>
      <c r="S1594" s="96">
        <v>1</v>
      </c>
      <c r="T1594" s="175">
        <v>42740</v>
      </c>
      <c r="U1594" s="99" t="s">
        <v>278</v>
      </c>
      <c r="V1594" s="99"/>
      <c r="W1594" s="612">
        <v>16.2</v>
      </c>
      <c r="X1594" s="99"/>
      <c r="Y1594" s="164"/>
      <c r="Z1594" s="1180">
        <v>42688</v>
      </c>
      <c r="AB1594" s="897"/>
      <c r="AC1594" s="897"/>
      <c r="AD1594" s="897"/>
      <c r="AE1594" s="1144">
        <f>IF(A1594="","",(IFERROR(VLOOKUP(A1594,Projecten!A$4:W$2618,5,FALSE),"niet bekend")))</f>
        <v>1</v>
      </c>
      <c r="AF1594" s="1032">
        <f>IF(AE1594="","",(IF(E1594=0,AH1594,(E1594/AE1594*AH1594))))</f>
        <v>2589.69</v>
      </c>
      <c r="AG1594" s="897">
        <f>IF(A1594="","",(IFERROR(VLOOKUP(A1594,Projecten!A$4:W$2618,23,FALSE),"niet bekend")))</f>
        <v>2589.69</v>
      </c>
      <c r="AH1594" s="901">
        <f>IF(A1594="","",(IFERROR(VLOOKUP(A1594,Projecten!A$4:W$2618,12,FALSE),"niet bekend")))</f>
        <v>2589.69</v>
      </c>
    </row>
    <row r="1595" spans="1:35" s="150" customFormat="1" x14ac:dyDescent="0.2">
      <c r="A1595" s="117">
        <v>2016721</v>
      </c>
      <c r="B1595" s="1495">
        <v>121061</v>
      </c>
      <c r="C1595" s="117">
        <v>614317</v>
      </c>
      <c r="D1595" s="448" t="s">
        <v>68</v>
      </c>
      <c r="E1595" s="1002">
        <v>1</v>
      </c>
      <c r="F1595" s="1002">
        <v>10</v>
      </c>
      <c r="G1595" s="1002">
        <v>7</v>
      </c>
      <c r="H1595" s="1002">
        <v>3</v>
      </c>
      <c r="I1595" s="808">
        <v>42706</v>
      </c>
      <c r="J1595" s="808"/>
      <c r="K1595" s="808" t="s">
        <v>1737</v>
      </c>
      <c r="L1595" s="808" t="s">
        <v>1737</v>
      </c>
      <c r="M1595" s="808" t="s">
        <v>89</v>
      </c>
      <c r="N1595" s="75" t="s">
        <v>89</v>
      </c>
      <c r="O1595" s="75" t="s">
        <v>89</v>
      </c>
      <c r="P1595" s="75" t="s">
        <v>89</v>
      </c>
      <c r="Q1595" s="117" t="s">
        <v>2669</v>
      </c>
      <c r="R1595" s="96"/>
      <c r="S1595" s="96">
        <v>1</v>
      </c>
      <c r="T1595" s="175">
        <v>42740</v>
      </c>
      <c r="U1595" s="99" t="s">
        <v>278</v>
      </c>
      <c r="V1595" s="99" t="s">
        <v>2670</v>
      </c>
      <c r="W1595" s="612">
        <v>17.2</v>
      </c>
      <c r="X1595" s="99"/>
      <c r="Y1595" s="164"/>
      <c r="Z1595" s="1180">
        <v>42692</v>
      </c>
      <c r="AB1595" s="897"/>
      <c r="AC1595" s="897"/>
      <c r="AD1595" s="897"/>
      <c r="AE1595" s="1144">
        <f>IF(A1595="","",(IFERROR(VLOOKUP(A1595,Projecten!A$4:W$2618,5,FALSE),"niet bekend")))</f>
        <v>1</v>
      </c>
      <c r="AF1595" s="1032">
        <f>IF(AE1595="","",(IF(E1595=0,AH1595,(E1595/AE1595*AH1595))))</f>
        <v>2781.74</v>
      </c>
      <c r="AG1595" s="897">
        <f>IF(A1595="","",(IFERROR(VLOOKUP(A1595,Projecten!A$4:W$2618,23,FALSE),"niet bekend")))</f>
        <v>2781.74</v>
      </c>
      <c r="AH1595" s="901">
        <f>IF(A1595="","",(IFERROR(VLOOKUP(A1595,Projecten!A$4:W$2618,12,FALSE),"niet bekend")))</f>
        <v>2781.74</v>
      </c>
    </row>
    <row r="1596" spans="1:35" s="150" customFormat="1" x14ac:dyDescent="0.2">
      <c r="A1596" s="117">
        <v>2016711</v>
      </c>
      <c r="B1596" s="1189">
        <v>121060</v>
      </c>
      <c r="C1596" s="118">
        <v>547517</v>
      </c>
      <c r="D1596" s="119" t="s">
        <v>68</v>
      </c>
      <c r="E1596" s="1002">
        <v>1</v>
      </c>
      <c r="F1596" s="1002">
        <v>11</v>
      </c>
      <c r="G1596" s="1002">
        <v>6</v>
      </c>
      <c r="H1596" s="1002">
        <v>3</v>
      </c>
      <c r="I1596" s="808">
        <v>42706</v>
      </c>
      <c r="J1596" s="808" t="s">
        <v>1737</v>
      </c>
      <c r="K1596" s="808" t="s">
        <v>1737</v>
      </c>
      <c r="L1596" s="808" t="s">
        <v>1737</v>
      </c>
      <c r="M1596" s="75" t="s">
        <v>89</v>
      </c>
      <c r="N1596" s="75" t="s">
        <v>89</v>
      </c>
      <c r="O1596" s="75" t="s">
        <v>89</v>
      </c>
      <c r="P1596" s="75" t="s">
        <v>89</v>
      </c>
      <c r="Q1596" s="160"/>
      <c r="R1596" s="96"/>
      <c r="S1596" s="96">
        <v>1</v>
      </c>
      <c r="T1596" s="175">
        <v>42740</v>
      </c>
      <c r="U1596" s="99" t="s">
        <v>278</v>
      </c>
      <c r="V1596" s="99" t="s">
        <v>2664</v>
      </c>
      <c r="W1596" s="97">
        <v>20.6</v>
      </c>
      <c r="X1596" s="99"/>
      <c r="Y1596" s="164"/>
      <c r="Z1596" s="1180">
        <v>42690</v>
      </c>
      <c r="AB1596" s="897"/>
      <c r="AC1596" s="897"/>
      <c r="AD1596" s="897"/>
      <c r="AE1596" s="1144">
        <f>IF(A1596="","",(IFERROR(VLOOKUP(A1596,Projecten!A$4:W$2618,5,FALSE),"niet bekend")))</f>
        <v>1</v>
      </c>
      <c r="AF1596" s="1032">
        <f>IF(AE1596="","",(IF(E1596=0,AH1596,(E1596/AE1596*AH1596))))</f>
        <v>3798.35</v>
      </c>
      <c r="AG1596" s="897">
        <f>IF(A1596="","",(IFERROR(VLOOKUP(A1596,Projecten!A$4:W$2618,23,FALSE),"niet bekend")))</f>
        <v>3798.35</v>
      </c>
      <c r="AH1596" s="901">
        <f>IF(A1596="","",(IFERROR(VLOOKUP(A1596,Projecten!A$4:W$2618,12,FALSE),"niet bekend")))</f>
        <v>3798.35</v>
      </c>
    </row>
    <row r="1597" spans="1:35" s="150" customFormat="1" x14ac:dyDescent="0.2">
      <c r="A1597" s="117">
        <v>2016761</v>
      </c>
      <c r="B1597" s="1189">
        <v>121060</v>
      </c>
      <c r="C1597" s="118" t="s">
        <v>2663</v>
      </c>
      <c r="D1597" s="119" t="s">
        <v>68</v>
      </c>
      <c r="E1597" s="1002">
        <v>0</v>
      </c>
      <c r="F1597" s="1002">
        <v>2</v>
      </c>
      <c r="G1597" s="1002">
        <v>0</v>
      </c>
      <c r="H1597" s="1002">
        <v>0</v>
      </c>
      <c r="I1597" s="808">
        <v>42720</v>
      </c>
      <c r="J1597" s="808" t="s">
        <v>1737</v>
      </c>
      <c r="K1597" s="808" t="s">
        <v>1737</v>
      </c>
      <c r="L1597" s="808" t="s">
        <v>1737</v>
      </c>
      <c r="M1597" s="75" t="s">
        <v>89</v>
      </c>
      <c r="N1597" s="75" t="s">
        <v>89</v>
      </c>
      <c r="O1597" s="75" t="s">
        <v>89</v>
      </c>
      <c r="P1597" s="75" t="s">
        <v>89</v>
      </c>
      <c r="Q1597" s="160"/>
      <c r="R1597" s="96"/>
      <c r="S1597" s="96">
        <v>1</v>
      </c>
      <c r="T1597" s="175">
        <v>42740</v>
      </c>
      <c r="U1597" s="99" t="s">
        <v>278</v>
      </c>
      <c r="V1597" s="99" t="s">
        <v>2665</v>
      </c>
      <c r="W1597" s="97">
        <v>2</v>
      </c>
      <c r="X1597" s="99"/>
      <c r="Y1597" s="164"/>
      <c r="Z1597" s="1180">
        <v>42709</v>
      </c>
      <c r="AB1597" s="897"/>
      <c r="AC1597" s="897"/>
      <c r="AD1597" s="897"/>
      <c r="AE1597" s="1144"/>
      <c r="AF1597" s="1032"/>
      <c r="AG1597" s="897"/>
      <c r="AH1597" s="901"/>
    </row>
    <row r="1598" spans="1:35" s="150" customFormat="1" x14ac:dyDescent="0.2">
      <c r="A1598" s="117" t="s">
        <v>2622</v>
      </c>
      <c r="B1598" s="1189">
        <v>121064</v>
      </c>
      <c r="C1598" s="118" t="s">
        <v>2529</v>
      </c>
      <c r="D1598" s="119" t="s">
        <v>68</v>
      </c>
      <c r="E1598" s="1002">
        <v>2</v>
      </c>
      <c r="F1598" s="1002">
        <v>16</v>
      </c>
      <c r="G1598" s="1002">
        <v>10</v>
      </c>
      <c r="H1598" s="1002">
        <v>6</v>
      </c>
      <c r="I1598" s="808">
        <v>42706</v>
      </c>
      <c r="J1598" s="808">
        <v>42704</v>
      </c>
      <c r="K1598" s="808">
        <v>42711</v>
      </c>
      <c r="L1598" s="808" t="s">
        <v>1737</v>
      </c>
      <c r="M1598" s="75" t="s">
        <v>89</v>
      </c>
      <c r="N1598" s="75" t="s">
        <v>89</v>
      </c>
      <c r="O1598" s="75" t="s">
        <v>89</v>
      </c>
      <c r="P1598" s="75" t="s">
        <v>89</v>
      </c>
      <c r="Q1598" s="160"/>
      <c r="R1598" s="96"/>
      <c r="S1598" s="96">
        <v>1</v>
      </c>
      <c r="T1598" s="175">
        <v>42740</v>
      </c>
      <c r="U1598" s="99" t="s">
        <v>278</v>
      </c>
      <c r="V1598" s="99" t="s">
        <v>2661</v>
      </c>
      <c r="W1598" s="612">
        <v>46</v>
      </c>
      <c r="X1598" s="99"/>
      <c r="Y1598" s="164"/>
      <c r="Z1598" s="1180">
        <v>42688</v>
      </c>
      <c r="AB1598" s="897"/>
      <c r="AC1598" s="897"/>
      <c r="AD1598" s="897"/>
      <c r="AE1598" s="1144">
        <f>IF(A1598="","",(IFERROR(VLOOKUP(A1598,Projecten!A$4:W$2618,5,FALSE),"niet bekend")))</f>
        <v>2</v>
      </c>
      <c r="AF1598" s="1032">
        <f>IF(AE1598="","",(IF(E1598=0,AH1598,(E1598/AE1598*AH1598))))</f>
        <v>10783.95</v>
      </c>
      <c r="AG1598" s="897">
        <f>IF(A1598="","",(IFERROR(VLOOKUP(A1598,Projecten!A$4:W$2618,23,FALSE),"niet bekend")))</f>
        <v>10783.95</v>
      </c>
      <c r="AH1598" s="901">
        <f>IF(A1598="","",(IFERROR(VLOOKUP(A1598,Projecten!A$4:W$2618,12,FALSE),"niet bekend")))</f>
        <v>10783.95</v>
      </c>
    </row>
    <row r="1599" spans="1:35" s="150" customFormat="1" x14ac:dyDescent="0.2">
      <c r="A1599" s="117" t="s">
        <v>2621</v>
      </c>
      <c r="B1599" s="1189">
        <v>121064</v>
      </c>
      <c r="C1599" s="118" t="s">
        <v>2528</v>
      </c>
      <c r="D1599" s="119" t="s">
        <v>68</v>
      </c>
      <c r="E1599" s="1002">
        <v>3</v>
      </c>
      <c r="F1599" s="1002">
        <v>24</v>
      </c>
      <c r="G1599" s="1002">
        <v>15</v>
      </c>
      <c r="H1599" s="1002">
        <v>6</v>
      </c>
      <c r="I1599" s="808">
        <v>42706</v>
      </c>
      <c r="J1599" s="808">
        <v>42704</v>
      </c>
      <c r="K1599" s="808">
        <v>42711</v>
      </c>
      <c r="L1599" s="808" t="s">
        <v>1737</v>
      </c>
      <c r="M1599" s="75" t="s">
        <v>89</v>
      </c>
      <c r="N1599" s="75" t="s">
        <v>89</v>
      </c>
      <c r="O1599" s="75" t="s">
        <v>89</v>
      </c>
      <c r="P1599" s="75" t="s">
        <v>89</v>
      </c>
      <c r="Q1599" s="160"/>
      <c r="R1599" s="96"/>
      <c r="S1599" s="96">
        <v>1</v>
      </c>
      <c r="T1599" s="175">
        <v>42740</v>
      </c>
      <c r="U1599" s="99" t="s">
        <v>278</v>
      </c>
      <c r="V1599" s="99" t="s">
        <v>2660</v>
      </c>
      <c r="W1599" s="97">
        <v>69</v>
      </c>
      <c r="X1599" s="99"/>
      <c r="Y1599" s="164"/>
      <c r="Z1599" s="1180">
        <v>42688</v>
      </c>
      <c r="AB1599" s="897"/>
      <c r="AC1599" s="897"/>
      <c r="AD1599" s="897"/>
      <c r="AE1599" s="1144">
        <f>IF(A1599="","",(IFERROR(VLOOKUP(A1599,Projecten!A$4:W$2618,5,FALSE),"niet bekend")))</f>
        <v>3</v>
      </c>
      <c r="AF1599" s="1032">
        <f>IF(AE1599="","",(IF(E1599=0,AH1599,(E1599/AE1599*AH1599))))</f>
        <v>16916.189999999999</v>
      </c>
      <c r="AG1599" s="897">
        <f>IF(A1599="","",(IFERROR(VLOOKUP(A1599,Projecten!A$4:W$2618,23,FALSE),"niet bekend")))</f>
        <v>16916.189999999999</v>
      </c>
      <c r="AH1599" s="1187">
        <f>IF(A1599="","",(IFERROR(VLOOKUP(A1599,Projecten!A$4:W$2618,12,FALSE),"niet bekend")))</f>
        <v>16916.189999999999</v>
      </c>
    </row>
    <row r="1600" spans="1:35" x14ac:dyDescent="0.2">
      <c r="A1600" s="117">
        <v>2016707</v>
      </c>
      <c r="B1600" s="1189">
        <v>121058</v>
      </c>
      <c r="C1600" s="118">
        <v>607916</v>
      </c>
      <c r="D1600" s="119" t="s">
        <v>68</v>
      </c>
      <c r="E1600" s="1002">
        <v>1</v>
      </c>
      <c r="F1600" s="1002">
        <v>8</v>
      </c>
      <c r="G1600" s="1002">
        <v>5</v>
      </c>
      <c r="H1600" s="1002">
        <v>3</v>
      </c>
      <c r="I1600" s="808">
        <v>42706</v>
      </c>
      <c r="J1600" s="808" t="s">
        <v>1737</v>
      </c>
      <c r="K1600" s="806" t="s">
        <v>1737</v>
      </c>
      <c r="L1600" s="806" t="s">
        <v>1737</v>
      </c>
      <c r="M1600" s="7" t="s">
        <v>89</v>
      </c>
      <c r="N1600" s="7" t="s">
        <v>89</v>
      </c>
      <c r="O1600" s="7" t="s">
        <v>89</v>
      </c>
      <c r="P1600" s="7" t="s">
        <v>89</v>
      </c>
      <c r="Q1600" s="1184" t="s">
        <v>2689</v>
      </c>
      <c r="S1600" s="23">
        <v>1</v>
      </c>
      <c r="T1600" s="177">
        <v>42740</v>
      </c>
      <c r="U1600" s="6" t="s">
        <v>278</v>
      </c>
      <c r="W1600" s="497">
        <v>15.2</v>
      </c>
      <c r="X1600" s="6"/>
      <c r="Y1600" s="81"/>
      <c r="Z1600" s="1172">
        <v>42688</v>
      </c>
      <c r="AB1600" s="894"/>
      <c r="AC1600" s="894"/>
      <c r="AD1600" s="894"/>
      <c r="AE1600" s="1142">
        <f>IF(A1600="","",(IFERROR(VLOOKUP(A1600,Projecten!A$4:W$2618,5,FALSE),"niet bekend")))</f>
        <v>1</v>
      </c>
      <c r="AF1600" s="1031">
        <f>IF(AE1600="","",(IF(E1600=0,AH1600,(E1600/AE1600*AH1600))))</f>
        <v>2405.23</v>
      </c>
      <c r="AG1600" s="897">
        <f>IF(A1600="","",(IFERROR(VLOOKUP(A1600,Projecten!A$4:W$2618,23,FALSE),"niet bekend")))</f>
        <v>2405.23</v>
      </c>
      <c r="AH1600" s="900">
        <f>IF(A1600="","",(IFERROR(VLOOKUP(A1600,Projecten!A$4:W$2618,12,FALSE),"niet bekend")))</f>
        <v>2405.23</v>
      </c>
      <c r="AI1600" s="8"/>
    </row>
    <row r="1601" spans="1:35" x14ac:dyDescent="0.2">
      <c r="A1601" s="117">
        <v>2016733</v>
      </c>
      <c r="B1601" s="1189">
        <v>121073</v>
      </c>
      <c r="C1601" s="118">
        <v>615017</v>
      </c>
      <c r="D1601" s="119" t="s">
        <v>68</v>
      </c>
      <c r="E1601" s="1002">
        <v>1</v>
      </c>
      <c r="F1601" s="1002">
        <v>7</v>
      </c>
      <c r="G1601" s="1002">
        <v>6</v>
      </c>
      <c r="H1601" s="1002">
        <v>2</v>
      </c>
      <c r="I1601" s="808">
        <v>42713</v>
      </c>
      <c r="J1601" s="808" t="s">
        <v>1737</v>
      </c>
      <c r="K1601" s="806" t="s">
        <v>1737</v>
      </c>
      <c r="L1601" s="806" t="s">
        <v>1737</v>
      </c>
      <c r="M1601" s="7" t="s">
        <v>89</v>
      </c>
      <c r="N1601" s="7" t="s">
        <v>89</v>
      </c>
      <c r="O1601" s="7" t="s">
        <v>89</v>
      </c>
      <c r="P1601" s="7" t="s">
        <v>89</v>
      </c>
      <c r="Q1601" s="5"/>
      <c r="S1601" s="23">
        <v>2</v>
      </c>
      <c r="U1601" s="6" t="s">
        <v>278</v>
      </c>
      <c r="W1601" s="25">
        <v>12</v>
      </c>
      <c r="X1601" s="6"/>
      <c r="Y1601" s="81"/>
      <c r="Z1601" s="1172">
        <v>42697</v>
      </c>
      <c r="AB1601" s="894"/>
      <c r="AC1601" s="894"/>
      <c r="AD1601" s="894"/>
      <c r="AE1601" s="1142">
        <f>IF(A1601="","",(IFERROR(VLOOKUP(A1601,Projecten!A$4:W$2618,5,FALSE),"niet bekend")))</f>
        <v>1</v>
      </c>
      <c r="AF1601" s="1031">
        <f>IF(AE1601="","",(IF(E1601=0,AH1601,(E1601/AE1601*AH1601))))</f>
        <v>1800.33</v>
      </c>
      <c r="AG1601" s="897">
        <f>IF(A1601="","",(IFERROR(VLOOKUP(A1601,Projecten!A$4:W$2618,23,FALSE),"niet bekend")))</f>
        <v>1800.33</v>
      </c>
      <c r="AH1601" s="900">
        <f>IF(A1601="","",(IFERROR(VLOOKUP(A1601,Projecten!A$4:W$2618,12,FALSE),"niet bekend")))</f>
        <v>1800.33</v>
      </c>
      <c r="AI1601" s="8"/>
    </row>
    <row r="1602" spans="1:35" x14ac:dyDescent="0.2">
      <c r="A1602" s="117">
        <v>2016736</v>
      </c>
      <c r="B1602" s="1189">
        <v>121074</v>
      </c>
      <c r="C1602" s="118">
        <v>601517</v>
      </c>
      <c r="D1602" s="119" t="s">
        <v>68</v>
      </c>
      <c r="E1602" s="1002">
        <v>1</v>
      </c>
      <c r="F1602" s="1002">
        <v>9</v>
      </c>
      <c r="G1602" s="1002">
        <v>5</v>
      </c>
      <c r="H1602" s="1002">
        <v>3</v>
      </c>
      <c r="I1602" s="808">
        <v>42713</v>
      </c>
      <c r="J1602" s="808" t="s">
        <v>1737</v>
      </c>
      <c r="K1602" s="806" t="s">
        <v>1737</v>
      </c>
      <c r="L1602" s="806" t="s">
        <v>1737</v>
      </c>
      <c r="M1602" s="7" t="s">
        <v>89</v>
      </c>
      <c r="N1602" s="7" t="s">
        <v>89</v>
      </c>
      <c r="O1602" s="7" t="s">
        <v>89</v>
      </c>
      <c r="P1602" s="7" t="s">
        <v>89</v>
      </c>
      <c r="Q1602" s="5"/>
      <c r="S1602" s="23">
        <v>2</v>
      </c>
      <c r="U1602" s="6" t="s">
        <v>278</v>
      </c>
      <c r="W1602" s="25">
        <v>17</v>
      </c>
      <c r="X1602" s="6"/>
      <c r="Y1602" s="81"/>
      <c r="Z1602" s="1172">
        <v>42697</v>
      </c>
      <c r="AB1602" s="894"/>
      <c r="AC1602" s="894"/>
      <c r="AD1602" s="894"/>
      <c r="AE1602" s="1142">
        <f>IF(A1602="","",(IFERROR(VLOOKUP(A1602,Projecten!A$4:W$2618,5,FALSE),"niet bekend")))</f>
        <v>1</v>
      </c>
      <c r="AF1602" s="1031">
        <f>IF(AE1602="","",(IF(E1602=0,AH1602,(E1602/AE1602*AH1602))))</f>
        <v>2760.07</v>
      </c>
      <c r="AG1602" s="897">
        <f>IF(A1602="","",(IFERROR(VLOOKUP(A1602,Projecten!A$4:W$2618,23,FALSE),"niet bekend")))</f>
        <v>2760.07</v>
      </c>
      <c r="AH1602" s="900">
        <f>IF(A1602="","",(IFERROR(VLOOKUP(A1602,Projecten!A$4:W$2618,12,FALSE),"niet bekend")))</f>
        <v>2760.07</v>
      </c>
      <c r="AI1602" s="8"/>
    </row>
    <row r="1603" spans="1:35" s="150" customFormat="1" x14ac:dyDescent="0.2">
      <c r="A1603" s="117"/>
      <c r="B1603" s="1189"/>
      <c r="C1603" s="118"/>
      <c r="D1603" s="119"/>
      <c r="E1603" s="1002"/>
      <c r="F1603" s="1002"/>
      <c r="G1603" s="1002"/>
      <c r="H1603" s="1002"/>
      <c r="I1603" s="808"/>
      <c r="J1603" s="808"/>
      <c r="K1603" s="808"/>
      <c r="L1603" s="808"/>
      <c r="M1603" s="75"/>
      <c r="N1603" s="75"/>
      <c r="O1603" s="75"/>
      <c r="P1603" s="75"/>
      <c r="Q1603" s="160"/>
      <c r="R1603" s="96"/>
      <c r="S1603" s="96"/>
      <c r="T1603" s="175"/>
      <c r="U1603" s="99"/>
      <c r="V1603" s="99"/>
      <c r="W1603" s="97"/>
      <c r="X1603" s="99"/>
      <c r="Y1603" s="164"/>
      <c r="Z1603" s="1180"/>
      <c r="AB1603" s="897"/>
      <c r="AC1603" s="897"/>
      <c r="AD1603" s="897"/>
      <c r="AE1603" s="1144"/>
      <c r="AF1603" s="1032"/>
      <c r="AG1603" s="897"/>
      <c r="AH1603" s="901"/>
    </row>
    <row r="1604" spans="1:35" s="150" customFormat="1" x14ac:dyDescent="0.2">
      <c r="A1604" s="117" t="s">
        <v>2656</v>
      </c>
      <c r="B1604" s="1189">
        <v>121064</v>
      </c>
      <c r="C1604" s="117" t="s">
        <v>2655</v>
      </c>
      <c r="D1604" s="448" t="s">
        <v>441</v>
      </c>
      <c r="E1604" s="1002">
        <v>0</v>
      </c>
      <c r="F1604" s="1002">
        <v>2</v>
      </c>
      <c r="G1604" s="1002">
        <v>3</v>
      </c>
      <c r="H1604" s="1002">
        <v>0</v>
      </c>
      <c r="I1604" s="829" t="s">
        <v>1737</v>
      </c>
      <c r="J1604" s="829" t="s">
        <v>1737</v>
      </c>
      <c r="K1604" s="829" t="s">
        <v>1737</v>
      </c>
      <c r="L1604" s="829" t="s">
        <v>1737</v>
      </c>
      <c r="M1604" s="74" t="s">
        <v>89</v>
      </c>
      <c r="N1604" s="74" t="s">
        <v>89</v>
      </c>
      <c r="O1604" s="74" t="s">
        <v>89</v>
      </c>
      <c r="P1604" s="74" t="s">
        <v>89</v>
      </c>
      <c r="Q1604" s="160"/>
      <c r="R1604" s="96"/>
      <c r="S1604" s="96">
        <v>2</v>
      </c>
      <c r="T1604" s="175"/>
      <c r="U1604" s="99" t="s">
        <v>683</v>
      </c>
      <c r="V1604" s="263" t="s">
        <v>1588</v>
      </c>
      <c r="W1604" s="97">
        <v>5.3</v>
      </c>
      <c r="X1604" s="99"/>
      <c r="Y1604" s="99"/>
      <c r="Z1604" s="1180">
        <v>42705</v>
      </c>
      <c r="AB1604" s="897"/>
      <c r="AC1604" s="897"/>
      <c r="AD1604" s="897"/>
      <c r="AE1604" s="1144">
        <f>IF(A1604="","",(IFERROR(VLOOKUP(A1604,Projecten!A$4:W$2618,5,FALSE),"niet bekend")))</f>
        <v>0</v>
      </c>
      <c r="AF1604" s="1032">
        <f>IF(AE1604="","",(IF(E1604=0,AH1604,(E1604/AE1604*AH1604))))</f>
        <v>570</v>
      </c>
      <c r="AG1604" s="897">
        <f>IF(A1604="","",(IFERROR(VLOOKUP(A1604,Projecten!A$4:W$2618,23,FALSE),"niet bekend")))</f>
        <v>570</v>
      </c>
      <c r="AH1604" s="901">
        <f>IF(A1604="","",(IFERROR(VLOOKUP(A1604,Projecten!A$4:W$2618,12,FALSE),"niet bekend")))</f>
        <v>570</v>
      </c>
    </row>
    <row r="1605" spans="1:35" s="150" customFormat="1" x14ac:dyDescent="0.2">
      <c r="A1605" s="117" t="s">
        <v>2678</v>
      </c>
      <c r="B1605" s="1189">
        <v>121064</v>
      </c>
      <c r="C1605" s="118" t="s">
        <v>2674</v>
      </c>
      <c r="D1605" s="119" t="s">
        <v>441</v>
      </c>
      <c r="E1605" s="1002">
        <v>0</v>
      </c>
      <c r="F1605" s="1002">
        <v>2</v>
      </c>
      <c r="G1605" s="1002">
        <v>3</v>
      </c>
      <c r="H1605" s="1002">
        <v>0</v>
      </c>
      <c r="I1605" s="808" t="s">
        <v>1737</v>
      </c>
      <c r="J1605" s="808" t="s">
        <v>1737</v>
      </c>
      <c r="K1605" s="808" t="s">
        <v>1737</v>
      </c>
      <c r="L1605" s="808" t="s">
        <v>1737</v>
      </c>
      <c r="M1605" s="75" t="s">
        <v>89</v>
      </c>
      <c r="N1605" s="75" t="s">
        <v>89</v>
      </c>
      <c r="O1605" s="75" t="s">
        <v>89</v>
      </c>
      <c r="P1605" s="75" t="s">
        <v>89</v>
      </c>
      <c r="Q1605" s="160"/>
      <c r="R1605" s="96"/>
      <c r="S1605" s="96">
        <v>2</v>
      </c>
      <c r="T1605" s="175"/>
      <c r="U1605" s="99" t="s">
        <v>683</v>
      </c>
      <c r="V1605" s="263" t="s">
        <v>2679</v>
      </c>
      <c r="W1605" s="97">
        <v>5.3</v>
      </c>
      <c r="X1605" s="99"/>
      <c r="Y1605" s="765"/>
      <c r="Z1605" s="1180">
        <v>42711</v>
      </c>
      <c r="AB1605" s="897"/>
      <c r="AC1605" s="897"/>
      <c r="AD1605" s="897"/>
      <c r="AE1605" s="1144">
        <f>IF(A1605="","",(IFERROR(VLOOKUP(A1605,Projecten!A$4:W$2618,5,FALSE),"niet bekend")))</f>
        <v>0</v>
      </c>
      <c r="AF1605" s="1032">
        <f>IF(AE1605="","",(IF(E1605=0,AH1605,(E1605/AE1605*AH1605))))</f>
        <v>592.91999999999996</v>
      </c>
      <c r="AG1605" s="897">
        <f>IF(A1605="","",(IFERROR(VLOOKUP(A1605,Projecten!A$4:W$2618,23,FALSE),"niet bekend")))</f>
        <v>592.91999999999996</v>
      </c>
      <c r="AH1605" s="901">
        <f>IF(A1605="","",(IFERROR(VLOOKUP(A1605,Projecten!A$4:W$2618,12,FALSE),"niet bekend")))</f>
        <v>592.91999999999996</v>
      </c>
    </row>
    <row r="1606" spans="1:35" s="38" customFormat="1" x14ac:dyDescent="0.2">
      <c r="A1606" s="826"/>
      <c r="B1606" s="1491"/>
      <c r="C1606" s="31"/>
      <c r="D1606" s="31"/>
      <c r="E1606" s="32"/>
      <c r="F1606" s="32"/>
      <c r="G1606" s="32"/>
      <c r="H1606" s="32"/>
      <c r="I1606" s="811"/>
      <c r="J1606" s="811"/>
      <c r="K1606" s="811"/>
      <c r="L1606" s="32"/>
      <c r="M1606" s="32"/>
      <c r="N1606" s="32"/>
      <c r="O1606" s="32"/>
      <c r="P1606" s="32"/>
      <c r="Q1606" s="527"/>
      <c r="R1606" s="33"/>
      <c r="S1606" s="1198"/>
      <c r="T1606" s="176"/>
      <c r="U1606" s="35"/>
      <c r="V1606" s="35"/>
      <c r="W1606" s="35"/>
      <c r="X1606" s="83"/>
      <c r="Y1606" s="84"/>
      <c r="Z1606" s="36"/>
      <c r="AB1606" s="896"/>
      <c r="AC1606" s="896"/>
      <c r="AD1606" s="896"/>
      <c r="AE1606" s="1145"/>
      <c r="AF1606" s="1034"/>
      <c r="AG1606" s="898" t="str">
        <f>IF(A1606="","",(IFERROR(VLOOKUP(A1606,Projecten!A$4:W$2618,23,FALSE),"niet bekend")))</f>
        <v/>
      </c>
      <c r="AH1606" s="903" t="str">
        <f>IF(A1606="","",(IFERROR(VLOOKUP(A1606,Projecten!A$4:W$2618,12,FALSE),"niet bekend")))</f>
        <v/>
      </c>
    </row>
    <row r="1607" spans="1:35" s="1239" customFormat="1" ht="30" x14ac:dyDescent="0.4">
      <c r="A1607" s="1228"/>
      <c r="B1607" s="1551"/>
      <c r="C1607" s="1245">
        <v>2017</v>
      </c>
      <c r="D1607" s="1229"/>
      <c r="E1607" s="1230"/>
      <c r="F1607" s="1230"/>
      <c r="G1607" s="1230"/>
      <c r="H1607" s="1230"/>
      <c r="I1607" s="1231"/>
      <c r="J1607" s="1231"/>
      <c r="K1607" s="1231"/>
      <c r="L1607" s="1230"/>
      <c r="M1607" s="1230"/>
      <c r="N1607" s="1230"/>
      <c r="O1607" s="1230"/>
      <c r="P1607" s="1230"/>
      <c r="Q1607" s="1232"/>
      <c r="R1607" s="2142"/>
      <c r="S1607" s="1233"/>
      <c r="T1607" s="1234"/>
      <c r="U1607" s="1235"/>
      <c r="V1607" s="1235"/>
      <c r="W1607" s="1235"/>
      <c r="X1607" s="1236"/>
      <c r="Y1607" s="1237"/>
      <c r="Z1607" s="1238"/>
      <c r="AB1607" s="1240"/>
      <c r="AC1607" s="1240"/>
      <c r="AD1607" s="1240"/>
      <c r="AE1607" s="1241"/>
      <c r="AF1607" s="1242"/>
      <c r="AG1607" s="1243"/>
      <c r="AH1607" s="1244"/>
    </row>
    <row r="1608" spans="1:35" s="957" customFormat="1" x14ac:dyDescent="0.2">
      <c r="A1608" s="1006"/>
      <c r="B1608" s="1489"/>
      <c r="C1608" s="1008">
        <f>SUM(F1608:H1608)</f>
        <v>121</v>
      </c>
      <c r="D1608" s="1009"/>
      <c r="E1608" s="1010">
        <f>SUM(E1609:E1622)</f>
        <v>7</v>
      </c>
      <c r="F1608" s="1010">
        <f>SUM(F1609:F1622)</f>
        <v>61</v>
      </c>
      <c r="G1608" s="1010">
        <f>SUM(G1609:G1622)</f>
        <v>35</v>
      </c>
      <c r="H1608" s="1010">
        <f>SUM(H1609:H1622)</f>
        <v>25</v>
      </c>
      <c r="I1608" s="1011"/>
      <c r="J1608" s="1011"/>
      <c r="K1608" s="1011"/>
      <c r="L1608" s="1010"/>
      <c r="M1608" s="1010"/>
      <c r="N1608" s="1010"/>
      <c r="O1608" s="1010"/>
      <c r="P1608" s="1010"/>
      <c r="Q1608" s="1016">
        <v>1</v>
      </c>
      <c r="R1608" s="1043"/>
      <c r="S1608" s="1208"/>
      <c r="T1608" s="1017"/>
      <c r="U1608" s="1018"/>
      <c r="V1608" s="1019">
        <f>SUM(W1608:W1622)</f>
        <v>190.20000000000002</v>
      </c>
      <c r="W1608" s="960"/>
      <c r="X1608" s="960">
        <f>Productiemedewerkers!C1803</f>
        <v>0</v>
      </c>
      <c r="Y1608" s="961">
        <f>V1608-X1608</f>
        <v>190.20000000000002</v>
      </c>
      <c r="Z1608" s="956"/>
      <c r="AB1608" s="958"/>
      <c r="AC1608" s="958"/>
      <c r="AD1608" s="1132" t="str">
        <f>CONCATENATE("week ",Q1608)</f>
        <v>week 1</v>
      </c>
      <c r="AE1608" s="1141"/>
      <c r="AF1608" s="1035">
        <f>SUM(AF1609:AF1622)</f>
        <v>32286.219999999998</v>
      </c>
      <c r="AG1608" s="958"/>
      <c r="AH1608" s="962"/>
    </row>
    <row r="1609" spans="1:35" x14ac:dyDescent="0.2">
      <c r="A1609" s="904"/>
      <c r="B1609" s="1552"/>
      <c r="C1609" s="906" t="s">
        <v>2479</v>
      </c>
      <c r="D1609" s="907"/>
      <c r="E1609" s="1000"/>
      <c r="F1609" s="1000"/>
      <c r="G1609" s="1000"/>
      <c r="H1609" s="1000"/>
      <c r="I1609" s="805"/>
      <c r="J1609" s="805"/>
      <c r="K1609" s="805"/>
      <c r="L1609" s="29"/>
      <c r="M1609" s="29"/>
      <c r="N1609" s="29"/>
      <c r="O1609" s="29"/>
      <c r="P1609" s="29"/>
      <c r="Q1609" s="5" t="s">
        <v>2481</v>
      </c>
      <c r="S1609" s="23"/>
      <c r="V1609" s="909" t="s">
        <v>2480</v>
      </c>
      <c r="W1609" s="25"/>
      <c r="X1609" s="6"/>
      <c r="Y1609" s="6"/>
      <c r="Z1609" s="5"/>
      <c r="AB1609" s="894"/>
      <c r="AC1609" s="894"/>
      <c r="AD1609" s="894"/>
      <c r="AE1609" s="1142"/>
      <c r="AF1609" s="1031"/>
      <c r="AG1609" s="897"/>
      <c r="AH1609" s="900"/>
      <c r="AI1609" s="8"/>
    </row>
    <row r="1610" spans="1:35" x14ac:dyDescent="0.2">
      <c r="A1610" s="904"/>
      <c r="B1610" s="1552"/>
      <c r="C1610" s="906" t="s">
        <v>2487</v>
      </c>
      <c r="D1610" s="907"/>
      <c r="E1610" s="1000"/>
      <c r="F1610" s="1000"/>
      <c r="G1610" s="1000"/>
      <c r="H1610" s="1000"/>
      <c r="I1610" s="805"/>
      <c r="J1610" s="805"/>
      <c r="K1610" s="805"/>
      <c r="L1610" s="29"/>
      <c r="M1610" s="29"/>
      <c r="N1610" s="29"/>
      <c r="O1610" s="29"/>
      <c r="P1610" s="29"/>
      <c r="Q1610" s="5"/>
      <c r="S1610" s="23"/>
      <c r="V1610" s="909"/>
      <c r="W1610" s="25"/>
      <c r="X1610" s="6"/>
      <c r="Y1610" s="6"/>
      <c r="Z1610" s="5"/>
      <c r="AB1610" s="894"/>
      <c r="AC1610" s="894"/>
      <c r="AD1610" s="894"/>
      <c r="AE1610" s="1142"/>
      <c r="AF1610" s="1031"/>
      <c r="AG1610" s="897"/>
      <c r="AH1610" s="900"/>
      <c r="AI1610" s="8"/>
    </row>
    <row r="1611" spans="1:35" x14ac:dyDescent="0.2">
      <c r="A1611" s="912"/>
      <c r="B1611" s="1552"/>
      <c r="C1611" s="906" t="s">
        <v>1490</v>
      </c>
      <c r="D1611" s="907"/>
      <c r="E1611" s="1000"/>
      <c r="F1611" s="1000"/>
      <c r="G1611" s="1000"/>
      <c r="H1611" s="1000"/>
      <c r="I1611" s="821"/>
      <c r="J1611" s="821"/>
      <c r="K1611" s="821"/>
      <c r="L1611" s="41"/>
      <c r="M1611" s="41"/>
      <c r="N1611" s="41"/>
      <c r="O1611" s="41"/>
      <c r="P1611" s="41"/>
      <c r="Q1611" s="5"/>
      <c r="S1611" s="23"/>
      <c r="V1611" s="913"/>
      <c r="W1611" s="914">
        <v>40</v>
      </c>
      <c r="X1611" s="6"/>
      <c r="Y1611" s="6"/>
      <c r="Z1611" s="5"/>
      <c r="AB1611" s="894"/>
      <c r="AC1611" s="894"/>
      <c r="AD1611" s="894"/>
      <c r="AE1611" s="1142"/>
      <c r="AF1611" s="1031"/>
      <c r="AG1611" s="897"/>
      <c r="AH1611" s="900"/>
      <c r="AI1611" s="8"/>
    </row>
    <row r="1612" spans="1:35" s="90" customFormat="1" x14ac:dyDescent="0.2">
      <c r="A1612" s="117"/>
      <c r="B1612" s="1189"/>
      <c r="C1612" s="448"/>
      <c r="D1612" s="448"/>
      <c r="E1612" s="1002"/>
      <c r="F1612" s="738"/>
      <c r="G1612" s="738"/>
      <c r="H1612" s="738"/>
      <c r="I1612" s="127"/>
      <c r="J1612" s="127"/>
      <c r="K1612" s="808"/>
      <c r="L1612" s="808"/>
      <c r="O1612" s="127"/>
      <c r="P1612" s="127"/>
      <c r="R1612" s="2122"/>
      <c r="S1612" s="127"/>
      <c r="W1612" s="1190"/>
      <c r="Z1612" s="500"/>
      <c r="AE1612" s="1144"/>
      <c r="AF1612" s="1032"/>
      <c r="AG1612" s="897"/>
      <c r="AH1612" s="1187"/>
    </row>
    <row r="1613" spans="1:35" s="150" customFormat="1" x14ac:dyDescent="0.2">
      <c r="A1613" s="117">
        <v>2016735</v>
      </c>
      <c r="B1613" s="1189">
        <v>121075</v>
      </c>
      <c r="C1613" s="118" t="s">
        <v>2624</v>
      </c>
      <c r="D1613" s="119" t="s">
        <v>68</v>
      </c>
      <c r="E1613" s="1002">
        <v>2</v>
      </c>
      <c r="F1613" s="1002">
        <v>18</v>
      </c>
      <c r="G1613" s="1002">
        <v>10</v>
      </c>
      <c r="H1613" s="1002">
        <v>4</v>
      </c>
      <c r="I1613" s="808">
        <v>42713</v>
      </c>
      <c r="J1613" s="808" t="s">
        <v>1737</v>
      </c>
      <c r="K1613" s="808" t="s">
        <v>1737</v>
      </c>
      <c r="L1613" s="808" t="s">
        <v>1737</v>
      </c>
      <c r="M1613" s="75" t="s">
        <v>89</v>
      </c>
      <c r="N1613" s="75" t="s">
        <v>89</v>
      </c>
      <c r="O1613" s="75" t="s">
        <v>89</v>
      </c>
      <c r="P1613" s="75" t="s">
        <v>89</v>
      </c>
      <c r="Q1613" s="160"/>
      <c r="R1613" s="96"/>
      <c r="S1613" s="96">
        <v>2</v>
      </c>
      <c r="T1613" s="175"/>
      <c r="U1613" s="99" t="s">
        <v>278</v>
      </c>
      <c r="V1613" s="99" t="s">
        <v>756</v>
      </c>
      <c r="W1613" s="97">
        <v>26</v>
      </c>
      <c r="X1613" s="99"/>
      <c r="Y1613" s="164"/>
      <c r="Z1613" s="1180">
        <v>42697</v>
      </c>
      <c r="AB1613" s="897"/>
      <c r="AC1613" s="897"/>
      <c r="AD1613" s="897"/>
      <c r="AE1613" s="1144">
        <f>IF(A1613="","",(IFERROR(VLOOKUP(A1613,Projecten!A$4:W$2618,5,FALSE),"niet bekend")))</f>
        <v>2</v>
      </c>
      <c r="AF1613" s="1032">
        <f t="shared" ref="AF1613:AF1618" si="159">IF(AE1613="","",(IF(E1613=0,AH1613,(E1613/AE1613*AH1613))))</f>
        <v>5222.05</v>
      </c>
      <c r="AG1613" s="897">
        <f>IF(A1613="","",(IFERROR(VLOOKUP(A1613,Projecten!A$4:W$2618,23,FALSE),"niet bekend")))</f>
        <v>5222.05</v>
      </c>
      <c r="AH1613" s="1187">
        <f>IF(A1613="","",(IFERROR(VLOOKUP(A1613,Projecten!A$4:W$2618,12,FALSE),"niet bekend")))</f>
        <v>5222.05</v>
      </c>
    </row>
    <row r="1614" spans="1:35" s="150" customFormat="1" x14ac:dyDescent="0.2">
      <c r="A1614" s="117" t="s">
        <v>2619</v>
      </c>
      <c r="B1614" s="1189">
        <v>121070</v>
      </c>
      <c r="C1614" s="118">
        <v>596817</v>
      </c>
      <c r="D1614" s="119" t="s">
        <v>68</v>
      </c>
      <c r="E1614" s="1002">
        <v>1</v>
      </c>
      <c r="F1614" s="1002">
        <v>8</v>
      </c>
      <c r="G1614" s="1002">
        <v>5</v>
      </c>
      <c r="H1614" s="1002">
        <v>2</v>
      </c>
      <c r="I1614" s="810">
        <v>42713</v>
      </c>
      <c r="J1614" s="810">
        <v>42717</v>
      </c>
      <c r="K1614" s="810">
        <v>42711</v>
      </c>
      <c r="L1614" s="808" t="s">
        <v>1737</v>
      </c>
      <c r="M1614" s="75" t="s">
        <v>89</v>
      </c>
      <c r="N1614" s="75" t="s">
        <v>89</v>
      </c>
      <c r="O1614" s="75" t="s">
        <v>89</v>
      </c>
      <c r="P1614" s="75" t="s">
        <v>89</v>
      </c>
      <c r="Q1614" s="160"/>
      <c r="R1614" s="96"/>
      <c r="S1614" s="96">
        <v>2</v>
      </c>
      <c r="T1614" s="175"/>
      <c r="U1614" s="99" t="s">
        <v>278</v>
      </c>
      <c r="V1614" s="778" t="s">
        <v>2623</v>
      </c>
      <c r="W1614" s="97">
        <v>22.4</v>
      </c>
      <c r="X1614" s="99"/>
      <c r="Y1614" s="99"/>
      <c r="Z1614" s="1180">
        <v>42697</v>
      </c>
      <c r="AB1614" s="897"/>
      <c r="AC1614" s="897"/>
      <c r="AD1614" s="897"/>
      <c r="AE1614" s="1144">
        <f>IF(A1614="","",(IFERROR(VLOOKUP(A1614,Projecten!A$4:W$2618,5,FALSE),"niet bekend")))</f>
        <v>1</v>
      </c>
      <c r="AF1614" s="1032">
        <f t="shared" si="159"/>
        <v>5474.94</v>
      </c>
      <c r="AG1614" s="897">
        <f>IF(A1614="","",(IFERROR(VLOOKUP(A1614,Projecten!A$4:W$2618,23,FALSE),"niet bekend")))</f>
        <v>5474.94</v>
      </c>
      <c r="AH1614" s="1187">
        <f>IF(A1614="","",(IFERROR(VLOOKUP(A1614,Projecten!A$4:W$2618,12,FALSE),"niet bekend")))</f>
        <v>5474.94</v>
      </c>
    </row>
    <row r="1615" spans="1:35" s="150" customFormat="1" x14ac:dyDescent="0.2">
      <c r="A1615" s="117">
        <v>2016727</v>
      </c>
      <c r="B1615" s="1189">
        <v>121073</v>
      </c>
      <c r="C1615" s="117">
        <v>624317</v>
      </c>
      <c r="D1615" s="738" t="s">
        <v>68</v>
      </c>
      <c r="E1615" s="1002">
        <v>1</v>
      </c>
      <c r="F1615" s="1002">
        <v>8</v>
      </c>
      <c r="G1615" s="1002">
        <v>5</v>
      </c>
      <c r="H1615" s="1002">
        <v>3</v>
      </c>
      <c r="I1615" s="808">
        <v>42713</v>
      </c>
      <c r="J1615" s="808">
        <v>42711</v>
      </c>
      <c r="K1615" s="808" t="s">
        <v>1737</v>
      </c>
      <c r="L1615" s="808" t="s">
        <v>1737</v>
      </c>
      <c r="M1615" s="75" t="s">
        <v>89</v>
      </c>
      <c r="N1615" s="75" t="s">
        <v>89</v>
      </c>
      <c r="O1615" s="75" t="s">
        <v>89</v>
      </c>
      <c r="P1615" s="75" t="s">
        <v>89</v>
      </c>
      <c r="Q1615" s="160"/>
      <c r="R1615" s="96"/>
      <c r="S1615" s="96">
        <v>2</v>
      </c>
      <c r="T1615" s="175"/>
      <c r="U1615" s="99" t="s">
        <v>278</v>
      </c>
      <c r="V1615" s="99"/>
      <c r="W1615" s="612">
        <v>16.2</v>
      </c>
      <c r="X1615" s="99"/>
      <c r="Y1615" s="99"/>
      <c r="Z1615" s="1180">
        <v>42697</v>
      </c>
      <c r="AB1615" s="897"/>
      <c r="AC1615" s="897"/>
      <c r="AD1615" s="897"/>
      <c r="AE1615" s="1144">
        <f>IF(A1615="","",(IFERROR(VLOOKUP(A1615,Projecten!A$4:W$2618,5,FALSE),"niet bekend")))</f>
        <v>1</v>
      </c>
      <c r="AF1615" s="1032">
        <f t="shared" si="159"/>
        <v>2553.7399999999998</v>
      </c>
      <c r="AG1615" s="897">
        <f>IF(A1615="","",(IFERROR(VLOOKUP(A1615,Projecten!A$4:W$2618,23,FALSE),"niet bekend")))</f>
        <v>2553.7399999999998</v>
      </c>
      <c r="AH1615" s="1187">
        <f>IF(A1615="","",(IFERROR(VLOOKUP(A1615,Projecten!A$4:W$2618,12,FALSE),"niet bekend")))</f>
        <v>2553.7399999999998</v>
      </c>
    </row>
    <row r="1616" spans="1:35" s="150" customFormat="1" x14ac:dyDescent="0.2">
      <c r="A1616" s="117">
        <v>2016732</v>
      </c>
      <c r="B1616" s="1189">
        <v>121073</v>
      </c>
      <c r="C1616" s="118">
        <v>600517</v>
      </c>
      <c r="D1616" s="119" t="s">
        <v>68</v>
      </c>
      <c r="E1616" s="1002">
        <v>1</v>
      </c>
      <c r="F1616" s="1002">
        <v>6</v>
      </c>
      <c r="G1616" s="1002">
        <v>4</v>
      </c>
      <c r="H1616" s="1002">
        <v>2</v>
      </c>
      <c r="I1616" s="808">
        <v>42713</v>
      </c>
      <c r="J1616" s="808">
        <v>42711</v>
      </c>
      <c r="K1616" s="808" t="s">
        <v>1737</v>
      </c>
      <c r="L1616" s="808" t="s">
        <v>1737</v>
      </c>
      <c r="M1616" s="75" t="s">
        <v>89</v>
      </c>
      <c r="N1616" s="75" t="s">
        <v>89</v>
      </c>
      <c r="O1616" s="75" t="s">
        <v>89</v>
      </c>
      <c r="P1616" s="75" t="s">
        <v>89</v>
      </c>
      <c r="Q1616" s="160"/>
      <c r="R1616" s="96"/>
      <c r="S1616" s="96">
        <v>2</v>
      </c>
      <c r="T1616" s="175"/>
      <c r="U1616" s="99" t="s">
        <v>278</v>
      </c>
      <c r="V1616" s="99"/>
      <c r="W1616" s="97">
        <v>11.2</v>
      </c>
      <c r="X1616" s="99"/>
      <c r="Y1616" s="164"/>
      <c r="Z1616" s="1180">
        <v>42697</v>
      </c>
      <c r="AB1616" s="897"/>
      <c r="AC1616" s="897"/>
      <c r="AD1616" s="897"/>
      <c r="AE1616" s="1144">
        <f>IF(A1616="","",(IFERROR(VLOOKUP(A1616,Projecten!A$4:W$2618,5,FALSE),"niet bekend")))</f>
        <v>1</v>
      </c>
      <c r="AF1616" s="1032">
        <f t="shared" si="159"/>
        <v>1986.91</v>
      </c>
      <c r="AG1616" s="897">
        <f>IF(A1616="","",(IFERROR(VLOOKUP(A1616,Projecten!A$4:W$2618,23,FALSE),"niet bekend")))</f>
        <v>1986.91</v>
      </c>
      <c r="AH1616" s="1187">
        <f>IF(A1616="","",(IFERROR(VLOOKUP(A1616,Projecten!A$4:W$2618,12,FALSE),"niet bekend")))</f>
        <v>1986.91</v>
      </c>
    </row>
    <row r="1617" spans="1:35" s="150" customFormat="1" x14ac:dyDescent="0.2">
      <c r="A1617" s="117" t="s">
        <v>2620</v>
      </c>
      <c r="B1617" s="1189">
        <v>121071</v>
      </c>
      <c r="C1617" s="118" t="s">
        <v>2605</v>
      </c>
      <c r="D1617" s="119" t="s">
        <v>68</v>
      </c>
      <c r="E1617" s="1002">
        <v>1</v>
      </c>
      <c r="F1617" s="1002">
        <v>11</v>
      </c>
      <c r="G1617" s="1002">
        <v>4</v>
      </c>
      <c r="H1617" s="1002">
        <v>12</v>
      </c>
      <c r="I1617" s="810">
        <v>42713</v>
      </c>
      <c r="J1617" s="810">
        <v>42717</v>
      </c>
      <c r="K1617" s="808" t="s">
        <v>1737</v>
      </c>
      <c r="L1617" s="74" t="s">
        <v>2641</v>
      </c>
      <c r="M1617" s="75" t="s">
        <v>89</v>
      </c>
      <c r="N1617" s="75" t="s">
        <v>89</v>
      </c>
      <c r="O1617" s="75" t="s">
        <v>89</v>
      </c>
      <c r="P1617" s="75" t="s">
        <v>89</v>
      </c>
      <c r="Q1617" s="160"/>
      <c r="R1617" s="96"/>
      <c r="S1617" s="96">
        <v>2</v>
      </c>
      <c r="T1617" s="175"/>
      <c r="U1617" s="99" t="s">
        <v>278</v>
      </c>
      <c r="V1617" s="99" t="s">
        <v>2606</v>
      </c>
      <c r="W1617" s="97">
        <v>45</v>
      </c>
      <c r="X1617" s="99"/>
      <c r="Y1617" s="164"/>
      <c r="Z1617" s="1180">
        <v>42697</v>
      </c>
      <c r="AB1617" s="897"/>
      <c r="AC1617" s="897"/>
      <c r="AD1617" s="897"/>
      <c r="AE1617" s="1144">
        <f>IF(A1617="","",(IFERROR(VLOOKUP(A1617,Projecten!A$4:W$2618,5,FALSE),"niet bekend")))</f>
        <v>1</v>
      </c>
      <c r="AF1617" s="1032">
        <f t="shared" si="159"/>
        <v>10716.14</v>
      </c>
      <c r="AG1617" s="897">
        <f>IF(A1617="","",(IFERROR(VLOOKUP(A1617,Projecten!A$4:W$2618,23,FALSE),"niet bekend")))</f>
        <v>10716.14</v>
      </c>
      <c r="AH1617" s="1187">
        <f>IF(A1617="","",(IFERROR(VLOOKUP(A1617,Projecten!A$4:W$2618,12,FALSE),"niet bekend")))</f>
        <v>10716.14</v>
      </c>
    </row>
    <row r="1618" spans="1:35" s="150" customFormat="1" x14ac:dyDescent="0.2">
      <c r="A1618" s="117" t="s">
        <v>2618</v>
      </c>
      <c r="B1618" s="1189">
        <v>121070</v>
      </c>
      <c r="C1618" s="117">
        <v>596717</v>
      </c>
      <c r="D1618" s="738" t="s">
        <v>68</v>
      </c>
      <c r="E1618" s="1002">
        <v>1</v>
      </c>
      <c r="F1618" s="1002">
        <v>8</v>
      </c>
      <c r="G1618" s="1002">
        <v>5</v>
      </c>
      <c r="H1618" s="1002">
        <v>2</v>
      </c>
      <c r="I1618" s="810">
        <v>42713</v>
      </c>
      <c r="J1618" s="810">
        <v>42717</v>
      </c>
      <c r="K1618" s="810">
        <v>42711</v>
      </c>
      <c r="L1618" s="829" t="s">
        <v>1737</v>
      </c>
      <c r="M1618" s="74" t="s">
        <v>89</v>
      </c>
      <c r="N1618" s="74" t="s">
        <v>89</v>
      </c>
      <c r="O1618" s="74" t="s">
        <v>89</v>
      </c>
      <c r="P1618" s="74" t="s">
        <v>89</v>
      </c>
      <c r="Q1618" s="160"/>
      <c r="R1618" s="96"/>
      <c r="S1618" s="96">
        <v>2</v>
      </c>
      <c r="T1618" s="175"/>
      <c r="U1618" s="99" t="s">
        <v>278</v>
      </c>
      <c r="V1618" s="778" t="s">
        <v>2623</v>
      </c>
      <c r="W1618" s="97">
        <v>22.4</v>
      </c>
      <c r="X1618" s="99"/>
      <c r="Y1618" s="99"/>
      <c r="Z1618" s="1180">
        <v>42697</v>
      </c>
      <c r="AB1618" s="897"/>
      <c r="AC1618" s="897"/>
      <c r="AD1618" s="897"/>
      <c r="AE1618" s="1144">
        <f>IF(A1618="","",(IFERROR(VLOOKUP(A1618,Projecten!A$4:W$2618,5,FALSE),"niet bekend")))</f>
        <v>1</v>
      </c>
      <c r="AF1618" s="1032">
        <f t="shared" si="159"/>
        <v>5474.94</v>
      </c>
      <c r="AG1618" s="897">
        <f>IF(A1618="","",(IFERROR(VLOOKUP(A1618,Projecten!A$4:W$2618,23,FALSE),"niet bekend")))</f>
        <v>5474.94</v>
      </c>
      <c r="AH1618" s="1187">
        <f>IF(A1618="","",(IFERROR(VLOOKUP(A1618,Projecten!A$4:W$2618,12,FALSE),"niet bekend")))</f>
        <v>5474.94</v>
      </c>
    </row>
    <row r="1619" spans="1:35" s="150" customFormat="1" x14ac:dyDescent="0.2">
      <c r="A1619" s="117"/>
      <c r="B1619" s="1189"/>
      <c r="C1619" s="118"/>
      <c r="D1619" s="119"/>
      <c r="E1619" s="1002"/>
      <c r="F1619" s="1002"/>
      <c r="G1619" s="1002"/>
      <c r="H1619" s="1002"/>
      <c r="I1619" s="808"/>
      <c r="J1619" s="808"/>
      <c r="K1619" s="808"/>
      <c r="L1619" s="808"/>
      <c r="M1619" s="75"/>
      <c r="N1619" s="75"/>
      <c r="O1619" s="75"/>
      <c r="P1619" s="75"/>
      <c r="Q1619" s="160"/>
      <c r="R1619" s="96"/>
      <c r="S1619" s="96"/>
      <c r="T1619" s="175"/>
      <c r="U1619" s="99"/>
      <c r="V1619" s="99"/>
      <c r="W1619" s="97"/>
      <c r="X1619" s="99"/>
      <c r="Y1619" s="164"/>
      <c r="Z1619" s="1180"/>
      <c r="AB1619" s="897"/>
      <c r="AC1619" s="897"/>
      <c r="AD1619" s="897"/>
      <c r="AE1619" s="1144"/>
      <c r="AF1619" s="1032"/>
      <c r="AG1619" s="897"/>
      <c r="AH1619" s="1187"/>
    </row>
    <row r="1620" spans="1:35" s="150" customFormat="1" x14ac:dyDescent="0.2">
      <c r="A1620" s="117">
        <v>2016807</v>
      </c>
      <c r="B1620" s="1189">
        <v>121093</v>
      </c>
      <c r="C1620" s="118" t="s">
        <v>2770</v>
      </c>
      <c r="D1620" s="449" t="s">
        <v>614</v>
      </c>
      <c r="E1620" s="1002">
        <v>0</v>
      </c>
      <c r="F1620" s="1002">
        <v>0</v>
      </c>
      <c r="G1620" s="1002">
        <v>0</v>
      </c>
      <c r="H1620" s="1002">
        <v>0</v>
      </c>
      <c r="I1620" s="808" t="s">
        <v>1737</v>
      </c>
      <c r="J1620" s="808" t="s">
        <v>1737</v>
      </c>
      <c r="K1620" s="808" t="s">
        <v>1737</v>
      </c>
      <c r="L1620" s="808" t="s">
        <v>1737</v>
      </c>
      <c r="M1620" s="75" t="s">
        <v>1737</v>
      </c>
      <c r="N1620" s="75" t="s">
        <v>1737</v>
      </c>
      <c r="O1620" s="75" t="s">
        <v>1737</v>
      </c>
      <c r="P1620" s="75" t="s">
        <v>89</v>
      </c>
      <c r="Q1620" s="160"/>
      <c r="R1620" s="96"/>
      <c r="S1620" s="96"/>
      <c r="T1620" s="175"/>
      <c r="U1620" s="99" t="s">
        <v>2777</v>
      </c>
      <c r="V1620" s="99"/>
      <c r="W1620" s="97">
        <v>3</v>
      </c>
      <c r="X1620" s="99"/>
      <c r="Y1620" s="99"/>
      <c r="Z1620" s="1180">
        <v>42739</v>
      </c>
      <c r="AB1620" s="897"/>
      <c r="AC1620" s="897"/>
      <c r="AD1620" s="897"/>
      <c r="AE1620" s="1144">
        <f>IF(A1620="","",(IFERROR(VLOOKUP(A1620,Projecten!A$4:W$2618,5,FALSE),"niet bekend")))</f>
        <v>0</v>
      </c>
      <c r="AF1620" s="1032">
        <f>IF(AE1620="","",(IF(E1620=0,AH1620,(E1620/AE1620*AH1620))))</f>
        <v>388.56</v>
      </c>
      <c r="AG1620" s="897">
        <f>IF(A1620="","",(IFERROR(VLOOKUP(A1620,Projecten!A$4:W$2618,23,FALSE),"niet bekend")))</f>
        <v>388.56</v>
      </c>
      <c r="AH1620" s="1187">
        <f>IF(A1620="","",(IFERROR(VLOOKUP(A1620,Projecten!A$4:W$2618,12,FALSE),"niet bekend")))</f>
        <v>388.56</v>
      </c>
    </row>
    <row r="1621" spans="1:35" s="90" customFormat="1" x14ac:dyDescent="0.2">
      <c r="A1621" s="117">
        <v>2016808</v>
      </c>
      <c r="B1621" s="1189">
        <v>121092</v>
      </c>
      <c r="C1621" s="448" t="s">
        <v>2771</v>
      </c>
      <c r="D1621" s="448" t="s">
        <v>356</v>
      </c>
      <c r="E1621" s="1002">
        <v>0</v>
      </c>
      <c r="F1621" s="738">
        <v>2</v>
      </c>
      <c r="G1621" s="738">
        <v>2</v>
      </c>
      <c r="H1621" s="738">
        <v>0</v>
      </c>
      <c r="I1621" s="1221">
        <v>42741</v>
      </c>
      <c r="J1621" s="1221">
        <v>42739</v>
      </c>
      <c r="K1621" s="808" t="s">
        <v>1737</v>
      </c>
      <c r="L1621" s="808" t="s">
        <v>1737</v>
      </c>
      <c r="M1621" s="90" t="s">
        <v>89</v>
      </c>
      <c r="N1621" s="90" t="s">
        <v>89</v>
      </c>
      <c r="O1621" s="127" t="s">
        <v>89</v>
      </c>
      <c r="P1621" s="127" t="s">
        <v>89</v>
      </c>
      <c r="R1621" s="2122"/>
      <c r="S1621" s="127">
        <v>1</v>
      </c>
      <c r="U1621" s="90" t="s">
        <v>2774</v>
      </c>
      <c r="V1621" s="90" t="s">
        <v>2772</v>
      </c>
      <c r="W1621" s="1190">
        <v>4</v>
      </c>
      <c r="Z1621" s="500">
        <v>42726</v>
      </c>
      <c r="AE1621" s="1144">
        <f>IF(A1621="","",(IFERROR(VLOOKUP(A1621,Projecten!A$4:W$2618,5,FALSE),"niet bekend")))</f>
        <v>0</v>
      </c>
      <c r="AF1621" s="1032">
        <f>IF(AE1621="","",(IF(E1621=0,AH1621,(E1621/AE1621*AH1621))))</f>
        <v>468.94</v>
      </c>
      <c r="AG1621" s="897">
        <f>IF(A1621="","",(IFERROR(VLOOKUP(A1621,Projecten!A$4:W$2618,23,FALSE),"niet bekend")))</f>
        <v>468.94</v>
      </c>
      <c r="AH1621" s="1187">
        <f>IF(A1621="","",(IFERROR(VLOOKUP(A1621,Projecten!A$4:W$2618,12,FALSE),"niet bekend")))</f>
        <v>468.94</v>
      </c>
    </row>
    <row r="1622" spans="1:35" s="38" customFormat="1" x14ac:dyDescent="0.2">
      <c r="A1622" s="826"/>
      <c r="B1622" s="1491"/>
      <c r="C1622" s="31"/>
      <c r="D1622" s="31"/>
      <c r="E1622" s="32"/>
      <c r="F1622" s="32"/>
      <c r="G1622" s="32"/>
      <c r="H1622" s="32"/>
      <c r="I1622" s="811"/>
      <c r="J1622" s="811"/>
      <c r="K1622" s="811"/>
      <c r="L1622" s="32"/>
      <c r="M1622" s="32"/>
      <c r="N1622" s="32"/>
      <c r="O1622" s="32"/>
      <c r="P1622" s="32"/>
      <c r="Q1622" s="527"/>
      <c r="R1622" s="33"/>
      <c r="S1622" s="1198"/>
      <c r="T1622" s="176"/>
      <c r="U1622" s="35"/>
      <c r="V1622" s="35"/>
      <c r="W1622" s="35"/>
      <c r="X1622" s="83"/>
      <c r="Y1622" s="84"/>
      <c r="Z1622" s="36"/>
      <c r="AB1622" s="896"/>
      <c r="AC1622" s="896"/>
      <c r="AD1622" s="896"/>
      <c r="AE1622" s="1145"/>
      <c r="AF1622" s="1034"/>
      <c r="AG1622" s="896"/>
      <c r="AH1622" s="908"/>
    </row>
    <row r="1623" spans="1:35" s="957" customFormat="1" x14ac:dyDescent="0.2">
      <c r="A1623" s="1006"/>
      <c r="B1623" s="1489"/>
      <c r="C1623" s="1008">
        <f>SUM(F1623:H1623)</f>
        <v>369</v>
      </c>
      <c r="D1623" s="1009"/>
      <c r="E1623" s="1010">
        <f>SUM(E1624:E1653)</f>
        <v>22</v>
      </c>
      <c r="F1623" s="1010">
        <f>SUM(F1624:F1653)</f>
        <v>193</v>
      </c>
      <c r="G1623" s="1010">
        <f>SUM(G1624:G1653)</f>
        <v>99</v>
      </c>
      <c r="H1623" s="1010">
        <f>SUM(H1624:H1653)</f>
        <v>77</v>
      </c>
      <c r="I1623" s="1011"/>
      <c r="J1623" s="1011"/>
      <c r="K1623" s="1011"/>
      <c r="L1623" s="1010"/>
      <c r="M1623" s="1010"/>
      <c r="N1623" s="1010"/>
      <c r="O1623" s="1010"/>
      <c r="P1623" s="1010"/>
      <c r="Q1623" s="1016">
        <v>2</v>
      </c>
      <c r="R1623" s="1043"/>
      <c r="S1623" s="1017"/>
      <c r="T1623" s="1017"/>
      <c r="U1623" s="1018"/>
      <c r="V1623" s="1019">
        <f>SUM(W1623:W1653)</f>
        <v>401.54999999999995</v>
      </c>
      <c r="W1623" s="960"/>
      <c r="X1623" s="960">
        <v>379.75</v>
      </c>
      <c r="Y1623" s="961">
        <f>V1623-X1623</f>
        <v>21.799999999999955</v>
      </c>
      <c r="Z1623" s="956"/>
      <c r="AB1623" s="958"/>
      <c r="AC1623" s="958"/>
      <c r="AD1623" s="1132" t="str">
        <f>CONCATENATE("week ",Q1623)</f>
        <v>week 2</v>
      </c>
      <c r="AE1623" s="1141"/>
      <c r="AF1623" s="1472">
        <f>SUM(AF1624:AF1653)</f>
        <v>67703.010000000009</v>
      </c>
      <c r="AG1623" s="958"/>
      <c r="AH1623" s="962"/>
    </row>
    <row r="1624" spans="1:35" x14ac:dyDescent="0.2">
      <c r="A1624" s="904"/>
      <c r="B1624" s="1552"/>
      <c r="C1624" s="6"/>
      <c r="D1624" s="907"/>
      <c r="E1624" s="1000"/>
      <c r="F1624" s="1000"/>
      <c r="G1624" s="1000"/>
      <c r="H1624" s="1000"/>
      <c r="I1624" s="805"/>
      <c r="J1624" s="805"/>
      <c r="K1624" s="805"/>
      <c r="L1624" s="29"/>
      <c r="M1624" s="29"/>
      <c r="N1624" s="29"/>
      <c r="O1624" s="29"/>
      <c r="P1624" s="29"/>
      <c r="Q1624" s="5" t="s">
        <v>2482</v>
      </c>
      <c r="S1624" s="23"/>
      <c r="V1624" s="909" t="s">
        <v>2493</v>
      </c>
      <c r="W1624" s="25"/>
      <c r="X1624" s="6"/>
      <c r="Y1624" s="6"/>
      <c r="Z1624" s="5"/>
      <c r="AB1624" s="894"/>
      <c r="AC1624" s="894"/>
      <c r="AD1624" s="894"/>
      <c r="AE1624" s="1142"/>
      <c r="AF1624" s="1031"/>
      <c r="AG1624" s="897"/>
      <c r="AH1624" s="900"/>
      <c r="AI1624" s="8"/>
    </row>
    <row r="1625" spans="1:35" x14ac:dyDescent="0.2">
      <c r="A1625" s="904"/>
      <c r="B1625" s="1552"/>
      <c r="C1625" s="1227" t="s">
        <v>2788</v>
      </c>
      <c r="D1625" s="907"/>
      <c r="E1625" s="1000"/>
      <c r="F1625" s="1000"/>
      <c r="G1625" s="1000"/>
      <c r="H1625" s="1000"/>
      <c r="I1625" s="805"/>
      <c r="J1625" s="805"/>
      <c r="K1625" s="805"/>
      <c r="L1625" s="29"/>
      <c r="M1625" s="29"/>
      <c r="N1625" s="29"/>
      <c r="O1625" s="29"/>
      <c r="P1625" s="29"/>
      <c r="Q1625" s="5"/>
      <c r="S1625" s="23"/>
      <c r="V1625" s="909"/>
      <c r="W1625" s="25"/>
      <c r="X1625" s="6"/>
      <c r="Y1625" s="6"/>
      <c r="Z1625" s="5"/>
      <c r="AB1625" s="894"/>
      <c r="AC1625" s="894"/>
      <c r="AD1625" s="894"/>
      <c r="AE1625" s="1142"/>
      <c r="AF1625" s="1031"/>
      <c r="AG1625" s="897"/>
      <c r="AH1625" s="900"/>
      <c r="AI1625" s="8"/>
    </row>
    <row r="1626" spans="1:35" x14ac:dyDescent="0.2">
      <c r="A1626" s="904"/>
      <c r="B1626" s="1552"/>
      <c r="C1626" s="1227"/>
      <c r="D1626" s="907"/>
      <c r="E1626" s="1000"/>
      <c r="F1626" s="1000"/>
      <c r="G1626" s="1000"/>
      <c r="H1626" s="1000"/>
      <c r="I1626" s="805"/>
      <c r="J1626" s="805"/>
      <c r="K1626" s="805"/>
      <c r="L1626" s="29"/>
      <c r="M1626" s="29"/>
      <c r="N1626" s="29"/>
      <c r="O1626" s="29"/>
      <c r="P1626" s="29"/>
      <c r="Q1626" s="5"/>
      <c r="S1626" s="23"/>
      <c r="V1626" s="909"/>
      <c r="W1626" s="25"/>
      <c r="X1626" s="6"/>
      <c r="Y1626" s="6"/>
      <c r="Z1626" s="5"/>
      <c r="AB1626" s="894"/>
      <c r="AC1626" s="894"/>
      <c r="AD1626" s="894"/>
      <c r="AE1626" s="1142"/>
      <c r="AF1626" s="1031"/>
      <c r="AG1626" s="897"/>
      <c r="AH1626" s="900"/>
      <c r="AI1626" s="8"/>
    </row>
    <row r="1627" spans="1:35" s="150" customFormat="1" x14ac:dyDescent="0.2">
      <c r="A1627" s="117">
        <v>2016752</v>
      </c>
      <c r="B1627" s="1189">
        <v>121085</v>
      </c>
      <c r="C1627" s="118">
        <v>615617</v>
      </c>
      <c r="D1627" s="119" t="s">
        <v>68</v>
      </c>
      <c r="E1627" s="1002">
        <v>1</v>
      </c>
      <c r="F1627" s="738">
        <v>10</v>
      </c>
      <c r="G1627" s="738">
        <v>5</v>
      </c>
      <c r="H1627" s="738">
        <v>3</v>
      </c>
      <c r="I1627" s="808">
        <v>42375</v>
      </c>
      <c r="J1627" s="808" t="s">
        <v>1737</v>
      </c>
      <c r="K1627" s="808" t="s">
        <v>1737</v>
      </c>
      <c r="L1627" s="808" t="s">
        <v>1737</v>
      </c>
      <c r="M1627" s="75" t="s">
        <v>89</v>
      </c>
      <c r="N1627" s="75" t="s">
        <v>89</v>
      </c>
      <c r="O1627" s="75" t="s">
        <v>89</v>
      </c>
      <c r="P1627" s="75" t="s">
        <v>89</v>
      </c>
      <c r="Q1627" s="160"/>
      <c r="R1627" s="96"/>
      <c r="S1627" s="96">
        <v>3</v>
      </c>
      <c r="T1627" s="175"/>
      <c r="U1627" s="99" t="s">
        <v>278</v>
      </c>
      <c r="V1627" s="263"/>
      <c r="W1627" s="97">
        <v>18.5</v>
      </c>
      <c r="X1627" s="99"/>
      <c r="Y1627" s="99"/>
      <c r="Z1627" s="1180">
        <v>42705</v>
      </c>
      <c r="AB1627" s="897"/>
      <c r="AC1627" s="897"/>
      <c r="AD1627" s="897"/>
      <c r="AE1627" s="1144">
        <f>IF(A1627="","",(IFERROR(VLOOKUP(A1627,Projecten!A$4:W$2618,5,FALSE),"niet bekend")))</f>
        <v>1</v>
      </c>
      <c r="AF1627" s="1032">
        <f t="shared" ref="AF1627:AF1636" si="160">IF(AE1627="","",(IF(E1627=0,AH1627,(E1627/AE1627*AH1627))))</f>
        <v>3281.06</v>
      </c>
      <c r="AG1627" s="897">
        <f>IF(A1627="","",(IFERROR(VLOOKUP(A1627,Projecten!A$4:W$2618,23,FALSE),"niet bekend")))</f>
        <v>3281.06</v>
      </c>
      <c r="AH1627" s="1187">
        <f>IF(A1627="","",(IFERROR(VLOOKUP(A1627,Projecten!A$4:W$2618,12,FALSE),"niet bekend")))</f>
        <v>3281.06</v>
      </c>
    </row>
    <row r="1628" spans="1:35" s="150" customFormat="1" x14ac:dyDescent="0.2">
      <c r="A1628" s="117">
        <v>2016749</v>
      </c>
      <c r="B1628" s="1189">
        <v>121084</v>
      </c>
      <c r="C1628" s="117">
        <v>601917</v>
      </c>
      <c r="D1628" s="738" t="s">
        <v>68</v>
      </c>
      <c r="E1628" s="1002">
        <v>1</v>
      </c>
      <c r="F1628" s="738">
        <v>9</v>
      </c>
      <c r="G1628" s="738">
        <v>5</v>
      </c>
      <c r="H1628" s="738">
        <v>3</v>
      </c>
      <c r="I1628" s="808">
        <v>42375</v>
      </c>
      <c r="J1628" s="808" t="s">
        <v>1737</v>
      </c>
      <c r="K1628" s="808" t="s">
        <v>1737</v>
      </c>
      <c r="L1628" s="808" t="s">
        <v>1737</v>
      </c>
      <c r="M1628" s="75" t="s">
        <v>89</v>
      </c>
      <c r="N1628" s="75" t="s">
        <v>89</v>
      </c>
      <c r="O1628" s="75" t="s">
        <v>89</v>
      </c>
      <c r="P1628" s="75" t="s">
        <v>89</v>
      </c>
      <c r="Q1628" s="160"/>
      <c r="R1628" s="96"/>
      <c r="S1628" s="96">
        <v>3</v>
      </c>
      <c r="T1628" s="175"/>
      <c r="U1628" s="99" t="s">
        <v>278</v>
      </c>
      <c r="V1628" s="778" t="s">
        <v>2651</v>
      </c>
      <c r="W1628" s="612">
        <v>17</v>
      </c>
      <c r="X1628" s="99"/>
      <c r="Y1628" s="99"/>
      <c r="Z1628" s="1180">
        <v>42705</v>
      </c>
      <c r="AB1628" s="897"/>
      <c r="AC1628" s="897"/>
      <c r="AD1628" s="897"/>
      <c r="AE1628" s="1144">
        <f>IF(A1628="","",(IFERROR(VLOOKUP(A1628,Projecten!A$4:W$2618,5,FALSE),"niet bekend")))</f>
        <v>1</v>
      </c>
      <c r="AF1628" s="1032">
        <f t="shared" si="160"/>
        <v>2760.07</v>
      </c>
      <c r="AG1628" s="897">
        <f>IF(A1628="","",(IFERROR(VLOOKUP(A1628,Projecten!A$4:W$2618,23,FALSE),"niet bekend")))</f>
        <v>2760.07</v>
      </c>
      <c r="AH1628" s="1187">
        <f>IF(A1628="","",(IFERROR(VLOOKUP(A1628,Projecten!A$4:W$2618,12,FALSE),"niet bekend")))</f>
        <v>2760.07</v>
      </c>
    </row>
    <row r="1629" spans="1:35" s="150" customFormat="1" x14ac:dyDescent="0.2">
      <c r="A1629" s="117">
        <v>2016746</v>
      </c>
      <c r="B1629" s="1189">
        <v>121083</v>
      </c>
      <c r="C1629" s="117">
        <v>601617</v>
      </c>
      <c r="D1629" s="738" t="s">
        <v>68</v>
      </c>
      <c r="E1629" s="1002">
        <v>1</v>
      </c>
      <c r="F1629" s="738">
        <v>9</v>
      </c>
      <c r="G1629" s="738">
        <v>5</v>
      </c>
      <c r="H1629" s="738">
        <v>3</v>
      </c>
      <c r="I1629" s="829">
        <v>42375</v>
      </c>
      <c r="J1629" s="829" t="s">
        <v>1737</v>
      </c>
      <c r="K1629" s="829" t="s">
        <v>1737</v>
      </c>
      <c r="L1629" s="829" t="s">
        <v>1737</v>
      </c>
      <c r="M1629" s="74" t="s">
        <v>89</v>
      </c>
      <c r="N1629" s="74" t="s">
        <v>89</v>
      </c>
      <c r="O1629" s="74" t="s">
        <v>89</v>
      </c>
      <c r="P1629" s="74" t="s">
        <v>89</v>
      </c>
      <c r="Q1629" s="160"/>
      <c r="R1629" s="96"/>
      <c r="S1629" s="96">
        <v>3</v>
      </c>
      <c r="T1629" s="175"/>
      <c r="U1629" s="99" t="s">
        <v>278</v>
      </c>
      <c r="V1629" s="778" t="s">
        <v>2651</v>
      </c>
      <c r="W1629" s="97">
        <v>17</v>
      </c>
      <c r="X1629" s="99"/>
      <c r="Y1629" s="99"/>
      <c r="Z1629" s="1180">
        <v>42705</v>
      </c>
      <c r="AB1629" s="897"/>
      <c r="AC1629" s="897"/>
      <c r="AD1629" s="897"/>
      <c r="AE1629" s="1144">
        <f>IF(A1629="","",(IFERROR(VLOOKUP(A1629,Projecten!A$4:W$2618,5,FALSE),"niet bekend")))</f>
        <v>1</v>
      </c>
      <c r="AF1629" s="1032">
        <f t="shared" si="160"/>
        <v>2760.07</v>
      </c>
      <c r="AG1629" s="897">
        <f>IF(A1629="","",(IFERROR(VLOOKUP(A1629,Projecten!A$4:W$2618,23,FALSE),"niet bekend")))</f>
        <v>2760.07</v>
      </c>
      <c r="AH1629" s="1187">
        <f>IF(A1629="","",(IFERROR(VLOOKUP(A1629,Projecten!A$4:W$2618,12,FALSE),"niet bekend")))</f>
        <v>2760.07</v>
      </c>
    </row>
    <row r="1630" spans="1:35" s="150" customFormat="1" x14ac:dyDescent="0.2">
      <c r="A1630" s="117">
        <v>2016748</v>
      </c>
      <c r="B1630" s="1189">
        <v>121084</v>
      </c>
      <c r="C1630" s="117">
        <v>601817</v>
      </c>
      <c r="D1630" s="738" t="s">
        <v>68</v>
      </c>
      <c r="E1630" s="1002">
        <v>1</v>
      </c>
      <c r="F1630" s="738">
        <v>9</v>
      </c>
      <c r="G1630" s="738">
        <v>5</v>
      </c>
      <c r="H1630" s="738">
        <v>3</v>
      </c>
      <c r="I1630" s="829">
        <v>42375</v>
      </c>
      <c r="J1630" s="829" t="s">
        <v>1737</v>
      </c>
      <c r="K1630" s="829" t="s">
        <v>1737</v>
      </c>
      <c r="L1630" s="829" t="s">
        <v>1737</v>
      </c>
      <c r="M1630" s="74" t="s">
        <v>89</v>
      </c>
      <c r="N1630" s="74" t="s">
        <v>89</v>
      </c>
      <c r="O1630" s="74" t="s">
        <v>89</v>
      </c>
      <c r="P1630" s="74" t="s">
        <v>89</v>
      </c>
      <c r="Q1630" s="160"/>
      <c r="R1630" s="96"/>
      <c r="S1630" s="96">
        <v>3</v>
      </c>
      <c r="T1630" s="175"/>
      <c r="U1630" s="99" t="s">
        <v>278</v>
      </c>
      <c r="V1630" s="778" t="s">
        <v>2651</v>
      </c>
      <c r="W1630" s="97">
        <v>17</v>
      </c>
      <c r="X1630" s="99"/>
      <c r="Y1630" s="99"/>
      <c r="Z1630" s="1180">
        <v>42705</v>
      </c>
      <c r="AB1630" s="897"/>
      <c r="AC1630" s="897"/>
      <c r="AD1630" s="897"/>
      <c r="AE1630" s="1144">
        <f>IF(A1630="","",(IFERROR(VLOOKUP(A1630,Projecten!A$4:W$2618,5,FALSE),"niet bekend")))</f>
        <v>1</v>
      </c>
      <c r="AF1630" s="1032">
        <f t="shared" si="160"/>
        <v>2760.07</v>
      </c>
      <c r="AG1630" s="897">
        <f>IF(A1630="","",(IFERROR(VLOOKUP(A1630,Projecten!A$4:W$2618,23,FALSE),"niet bekend")))</f>
        <v>2760.07</v>
      </c>
      <c r="AH1630" s="1187">
        <f>IF(A1630="","",(IFERROR(VLOOKUP(A1630,Projecten!A$4:W$2618,12,FALSE),"niet bekend")))</f>
        <v>2760.07</v>
      </c>
    </row>
    <row r="1631" spans="1:35" s="150" customFormat="1" x14ac:dyDescent="0.2">
      <c r="A1631" s="117">
        <v>2016742</v>
      </c>
      <c r="B1631" s="1189">
        <v>121074</v>
      </c>
      <c r="C1631" s="117" t="s">
        <v>2638</v>
      </c>
      <c r="D1631" s="738" t="s">
        <v>68</v>
      </c>
      <c r="E1631" s="1002">
        <v>0</v>
      </c>
      <c r="F1631" s="1002">
        <v>2</v>
      </c>
      <c r="G1631" s="1002">
        <v>0</v>
      </c>
      <c r="H1631" s="1002">
        <v>2</v>
      </c>
      <c r="I1631" s="810">
        <v>42375</v>
      </c>
      <c r="J1631" s="829" t="s">
        <v>1737</v>
      </c>
      <c r="K1631" s="829" t="s">
        <v>1737</v>
      </c>
      <c r="L1631" s="829" t="s">
        <v>1737</v>
      </c>
      <c r="M1631" s="74" t="s">
        <v>89</v>
      </c>
      <c r="N1631" s="74" t="s">
        <v>89</v>
      </c>
      <c r="O1631" s="74" t="s">
        <v>89</v>
      </c>
      <c r="P1631" s="74" t="s">
        <v>89</v>
      </c>
      <c r="Q1631" s="160"/>
      <c r="R1631" s="96"/>
      <c r="S1631" s="96">
        <v>2</v>
      </c>
      <c r="T1631" s="175"/>
      <c r="U1631" s="99" t="s">
        <v>278</v>
      </c>
      <c r="V1631" s="1191"/>
      <c r="W1631" s="97">
        <v>7.25</v>
      </c>
      <c r="X1631" s="99"/>
      <c r="Y1631" s="99"/>
      <c r="Z1631" s="1180">
        <v>42705</v>
      </c>
      <c r="AB1631" s="897"/>
      <c r="AC1631" s="897"/>
      <c r="AD1631" s="897"/>
      <c r="AE1631" s="1144">
        <f>IF(A1631="","",(IFERROR(VLOOKUP(A1631,Projecten!A$4:W$2618,5,FALSE),"niet bekend")))</f>
        <v>0</v>
      </c>
      <c r="AF1631" s="1032">
        <f t="shared" si="160"/>
        <v>842.14</v>
      </c>
      <c r="AG1631" s="897">
        <f>IF(A1631="","",(IFERROR(VLOOKUP(A1631,Projecten!A$4:W$2618,23,FALSE),"niet bekend")))</f>
        <v>842.14</v>
      </c>
      <c r="AH1631" s="1187">
        <f>IF(A1631="","",(IFERROR(VLOOKUP(A1631,Projecten!A$4:W$2618,12,FALSE),"niet bekend")))</f>
        <v>842.14</v>
      </c>
    </row>
    <row r="1632" spans="1:35" s="150" customFormat="1" x14ac:dyDescent="0.2">
      <c r="A1632" s="117">
        <v>2016755</v>
      </c>
      <c r="B1632" s="1189">
        <v>121085</v>
      </c>
      <c r="C1632" s="118" t="s">
        <v>2652</v>
      </c>
      <c r="D1632" s="119" t="s">
        <v>68</v>
      </c>
      <c r="E1632" s="1002">
        <v>1</v>
      </c>
      <c r="F1632" s="738">
        <v>2</v>
      </c>
      <c r="G1632" s="738">
        <v>1</v>
      </c>
      <c r="H1632" s="738">
        <v>1</v>
      </c>
      <c r="I1632" s="808">
        <v>42375</v>
      </c>
      <c r="J1632" s="808" t="s">
        <v>1737</v>
      </c>
      <c r="K1632" s="808" t="s">
        <v>1737</v>
      </c>
      <c r="L1632" s="808" t="s">
        <v>1737</v>
      </c>
      <c r="M1632" s="75" t="s">
        <v>89</v>
      </c>
      <c r="N1632" s="75" t="s">
        <v>89</v>
      </c>
      <c r="O1632" s="75" t="s">
        <v>89</v>
      </c>
      <c r="P1632" s="75" t="s">
        <v>89</v>
      </c>
      <c r="Q1632" s="160"/>
      <c r="R1632" s="96"/>
      <c r="S1632" s="96">
        <v>3</v>
      </c>
      <c r="T1632" s="175"/>
      <c r="U1632" s="99" t="s">
        <v>278</v>
      </c>
      <c r="V1632" s="263"/>
      <c r="W1632" s="612">
        <v>4.75</v>
      </c>
      <c r="X1632" s="99"/>
      <c r="Y1632" s="99"/>
      <c r="Z1632" s="1180">
        <v>42705</v>
      </c>
      <c r="AB1632" s="897"/>
      <c r="AC1632" s="897"/>
      <c r="AD1632" s="897"/>
      <c r="AE1632" s="1144">
        <f>IF(A1632="","",(IFERROR(VLOOKUP(A1632,Projecten!A$4:W$2618,5,FALSE),"niet bekend")))</f>
        <v>1</v>
      </c>
      <c r="AF1632" s="1032">
        <f t="shared" si="160"/>
        <v>537.12</v>
      </c>
      <c r="AG1632" s="897">
        <f>IF(A1632="","",(IFERROR(VLOOKUP(A1632,Projecten!A$4:W$2618,23,FALSE),"niet bekend")))</f>
        <v>537.12</v>
      </c>
      <c r="AH1632" s="1187">
        <f>IF(A1632="","",(IFERROR(VLOOKUP(A1632,Projecten!A$4:W$2618,12,FALSE),"niet bekend")))</f>
        <v>537.12</v>
      </c>
    </row>
    <row r="1633" spans="1:34" s="150" customFormat="1" x14ac:dyDescent="0.2">
      <c r="A1633" s="117">
        <v>2016747</v>
      </c>
      <c r="B1633" s="1189">
        <v>121083</v>
      </c>
      <c r="C1633" s="117">
        <v>601717</v>
      </c>
      <c r="D1633" s="738" t="s">
        <v>68</v>
      </c>
      <c r="E1633" s="1002">
        <v>1</v>
      </c>
      <c r="F1633" s="738">
        <v>9</v>
      </c>
      <c r="G1633" s="738">
        <v>5</v>
      </c>
      <c r="H1633" s="738">
        <v>3</v>
      </c>
      <c r="I1633" s="829">
        <v>42375</v>
      </c>
      <c r="J1633" s="829" t="s">
        <v>1737</v>
      </c>
      <c r="K1633" s="829" t="s">
        <v>1737</v>
      </c>
      <c r="L1633" s="829" t="s">
        <v>1737</v>
      </c>
      <c r="M1633" s="74" t="s">
        <v>89</v>
      </c>
      <c r="N1633" s="74" t="s">
        <v>89</v>
      </c>
      <c r="O1633" s="74" t="s">
        <v>89</v>
      </c>
      <c r="P1633" s="74" t="s">
        <v>89</v>
      </c>
      <c r="Q1633" s="160"/>
      <c r="R1633" s="96"/>
      <c r="S1633" s="96">
        <v>3</v>
      </c>
      <c r="T1633" s="175"/>
      <c r="U1633" s="99" t="s">
        <v>278</v>
      </c>
      <c r="V1633" s="778" t="s">
        <v>2651</v>
      </c>
      <c r="W1633" s="97">
        <v>17</v>
      </c>
      <c r="X1633" s="99"/>
      <c r="Y1633" s="99"/>
      <c r="Z1633" s="1180">
        <v>42705</v>
      </c>
      <c r="AB1633" s="897"/>
      <c r="AC1633" s="897"/>
      <c r="AD1633" s="897"/>
      <c r="AE1633" s="1144">
        <f>IF(A1633="","",(IFERROR(VLOOKUP(A1633,Projecten!A$4:W$2618,5,FALSE),"niet bekend")))</f>
        <v>1</v>
      </c>
      <c r="AF1633" s="1032">
        <f t="shared" si="160"/>
        <v>2760.07</v>
      </c>
      <c r="AG1633" s="897">
        <f>IF(A1633="","",(IFERROR(VLOOKUP(A1633,Projecten!A$4:W$2618,23,FALSE),"niet bekend")))</f>
        <v>2760.07</v>
      </c>
      <c r="AH1633" s="1187">
        <f>IF(A1633="","",(IFERROR(VLOOKUP(A1633,Projecten!A$4:W$2618,12,FALSE),"niet bekend")))</f>
        <v>2760.07</v>
      </c>
    </row>
    <row r="1634" spans="1:34" s="150" customFormat="1" x14ac:dyDescent="0.2">
      <c r="A1634" s="117">
        <v>2016756</v>
      </c>
      <c r="B1634" s="1189">
        <v>121086</v>
      </c>
      <c r="C1634" s="118">
        <v>615417</v>
      </c>
      <c r="D1634" s="119" t="s">
        <v>68</v>
      </c>
      <c r="E1634" s="1002">
        <v>1</v>
      </c>
      <c r="F1634" s="738">
        <v>10</v>
      </c>
      <c r="G1634" s="738">
        <v>6</v>
      </c>
      <c r="H1634" s="738">
        <v>4</v>
      </c>
      <c r="I1634" s="808">
        <v>42375</v>
      </c>
      <c r="J1634" s="808" t="s">
        <v>1737</v>
      </c>
      <c r="K1634" s="808" t="s">
        <v>1737</v>
      </c>
      <c r="L1634" s="808" t="s">
        <v>1737</v>
      </c>
      <c r="M1634" s="75" t="s">
        <v>89</v>
      </c>
      <c r="N1634" s="75" t="s">
        <v>89</v>
      </c>
      <c r="O1634" s="75" t="s">
        <v>89</v>
      </c>
      <c r="P1634" s="75" t="s">
        <v>89</v>
      </c>
      <c r="Q1634" s="160"/>
      <c r="R1634" s="96"/>
      <c r="S1634" s="96">
        <v>3</v>
      </c>
      <c r="T1634" s="175"/>
      <c r="U1634" s="99" t="s">
        <v>278</v>
      </c>
      <c r="V1634" s="99"/>
      <c r="W1634" s="97">
        <v>17.2</v>
      </c>
      <c r="X1634" s="99"/>
      <c r="Y1634" s="164"/>
      <c r="Z1634" s="1180">
        <v>42705</v>
      </c>
      <c r="AB1634" s="897"/>
      <c r="AC1634" s="897"/>
      <c r="AD1634" s="897"/>
      <c r="AE1634" s="1144">
        <f>IF(A1634="","",(IFERROR(VLOOKUP(A1634,Projecten!A$4:W$2618,5,FALSE),"niet bekend")))</f>
        <v>1</v>
      </c>
      <c r="AF1634" s="1032">
        <f t="shared" si="160"/>
        <v>3149.83</v>
      </c>
      <c r="AG1634" s="897">
        <f>IF(A1634="","",(IFERROR(VLOOKUP(A1634,Projecten!A$4:W$2618,23,FALSE),"niet bekend")))</f>
        <v>3149.83</v>
      </c>
      <c r="AH1634" s="1187">
        <f>IF(A1634="","",(IFERROR(VLOOKUP(A1634,Projecten!A$4:W$2618,12,FALSE),"niet bekend")))</f>
        <v>3149.83</v>
      </c>
    </row>
    <row r="1635" spans="1:34" s="150" customFormat="1" x14ac:dyDescent="0.2">
      <c r="A1635" s="117">
        <v>2016757</v>
      </c>
      <c r="B1635" s="1189">
        <v>121086</v>
      </c>
      <c r="C1635" s="118">
        <v>615717</v>
      </c>
      <c r="D1635" s="119" t="s">
        <v>68</v>
      </c>
      <c r="E1635" s="1002">
        <v>1</v>
      </c>
      <c r="F1635" s="738">
        <v>10</v>
      </c>
      <c r="G1635" s="738">
        <v>5</v>
      </c>
      <c r="H1635" s="738">
        <v>3</v>
      </c>
      <c r="I1635" s="808">
        <v>42375</v>
      </c>
      <c r="J1635" s="808" t="s">
        <v>1737</v>
      </c>
      <c r="K1635" s="808" t="s">
        <v>1737</v>
      </c>
      <c r="L1635" s="808" t="s">
        <v>1737</v>
      </c>
      <c r="M1635" s="75" t="s">
        <v>89</v>
      </c>
      <c r="N1635" s="75" t="s">
        <v>89</v>
      </c>
      <c r="O1635" s="75" t="s">
        <v>89</v>
      </c>
      <c r="P1635" s="75" t="s">
        <v>89</v>
      </c>
      <c r="Q1635" s="160"/>
      <c r="R1635" s="96"/>
      <c r="S1635" s="96">
        <v>3</v>
      </c>
      <c r="T1635" s="175"/>
      <c r="U1635" s="99" t="s">
        <v>278</v>
      </c>
      <c r="V1635" s="263"/>
      <c r="W1635" s="97">
        <v>18.5</v>
      </c>
      <c r="X1635" s="99"/>
      <c r="Y1635" s="765"/>
      <c r="Z1635" s="1180">
        <v>42705</v>
      </c>
      <c r="AB1635" s="897"/>
      <c r="AC1635" s="897"/>
      <c r="AD1635" s="897"/>
      <c r="AE1635" s="1144">
        <f>IF(A1635="","",(IFERROR(VLOOKUP(A1635,Projecten!A$4:W$2618,5,FALSE),"niet bekend")))</f>
        <v>1</v>
      </c>
      <c r="AF1635" s="1032">
        <f t="shared" si="160"/>
        <v>3281.06</v>
      </c>
      <c r="AG1635" s="897">
        <f>IF(A1635="","",(IFERROR(VLOOKUP(A1635,Projecten!A$4:W$2618,23,FALSE),"niet bekend")))</f>
        <v>3281.06</v>
      </c>
      <c r="AH1635" s="1187">
        <f>IF(A1635="","",(IFERROR(VLOOKUP(A1635,Projecten!A$4:W$2618,12,FALSE),"niet bekend")))</f>
        <v>3281.06</v>
      </c>
    </row>
    <row r="1636" spans="1:34" s="150" customFormat="1" x14ac:dyDescent="0.2">
      <c r="A1636" s="93">
        <v>2016759</v>
      </c>
      <c r="B1636" s="1553">
        <v>121094</v>
      </c>
      <c r="C1636" s="93" t="s">
        <v>2687</v>
      </c>
      <c r="D1636" s="94" t="s">
        <v>68</v>
      </c>
      <c r="E1636" s="91">
        <v>6</v>
      </c>
      <c r="F1636" s="94">
        <v>54</v>
      </c>
      <c r="G1636" s="94">
        <v>30</v>
      </c>
      <c r="H1636" s="94">
        <v>18</v>
      </c>
      <c r="I1636" s="808">
        <v>42375</v>
      </c>
      <c r="J1636" s="808" t="s">
        <v>1737</v>
      </c>
      <c r="K1636" s="808" t="s">
        <v>1737</v>
      </c>
      <c r="L1636" s="808" t="s">
        <v>1737</v>
      </c>
      <c r="M1636" s="75" t="s">
        <v>89</v>
      </c>
      <c r="N1636" s="75" t="s">
        <v>89</v>
      </c>
      <c r="O1636" s="75" t="s">
        <v>89</v>
      </c>
      <c r="P1636" s="75"/>
      <c r="Q1636" s="1256" t="s">
        <v>2753</v>
      </c>
      <c r="R1636" s="96"/>
      <c r="S1636" s="96">
        <v>3</v>
      </c>
      <c r="T1636" s="175"/>
      <c r="U1636" s="99" t="s">
        <v>444</v>
      </c>
      <c r="V1636" s="263" t="s">
        <v>2726</v>
      </c>
      <c r="W1636" s="97">
        <v>106</v>
      </c>
      <c r="X1636" s="99"/>
      <c r="Y1636" s="765"/>
      <c r="Z1636" s="1180">
        <v>42705</v>
      </c>
      <c r="AB1636" s="897"/>
      <c r="AC1636" s="897"/>
      <c r="AD1636" s="897"/>
      <c r="AE1636" s="1144">
        <f>IF(A1636="","",(IFERROR(VLOOKUP(A1636,Projecten!A$4:W$2618,5,FALSE),"niet bekend")))</f>
        <v>6</v>
      </c>
      <c r="AF1636" s="1032">
        <f t="shared" si="160"/>
        <v>17551.419999999998</v>
      </c>
      <c r="AG1636" s="897">
        <f>IF(A1636="","",(IFERROR(VLOOKUP(A1636,Projecten!A$4:W$2618,23,FALSE),"niet bekend")))</f>
        <v>17551.419999999998</v>
      </c>
      <c r="AH1636" s="1187">
        <f>IF(A1636="","",(IFERROR(VLOOKUP(A1636,Projecten!A$4:W$2618,12,FALSE),"niet bekend")))</f>
        <v>17551.419999999998</v>
      </c>
    </row>
    <row r="1637" spans="1:34" s="150" customFormat="1" x14ac:dyDescent="0.2">
      <c r="A1637" s="117"/>
      <c r="B1637" s="1189"/>
      <c r="C1637" s="118"/>
      <c r="D1637" s="119"/>
      <c r="E1637" s="1002"/>
      <c r="F1637" s="738"/>
      <c r="G1637" s="738"/>
      <c r="H1637" s="738"/>
      <c r="I1637" s="808"/>
      <c r="J1637" s="808"/>
      <c r="K1637" s="808"/>
      <c r="L1637" s="808"/>
      <c r="M1637" s="75"/>
      <c r="N1637" s="75"/>
      <c r="O1637" s="75"/>
      <c r="P1637" s="75"/>
      <c r="Q1637" s="160"/>
      <c r="R1637" s="96"/>
      <c r="S1637" s="96"/>
      <c r="T1637" s="175"/>
      <c r="U1637" s="99"/>
      <c r="V1637" s="99"/>
      <c r="W1637" s="97"/>
      <c r="X1637" s="99"/>
      <c r="Y1637" s="164"/>
      <c r="Z1637" s="1180"/>
      <c r="AB1637" s="897"/>
      <c r="AC1637" s="897"/>
      <c r="AD1637" s="897"/>
      <c r="AE1637" s="1144"/>
      <c r="AF1637" s="1032"/>
      <c r="AG1637" s="897"/>
      <c r="AH1637" s="1187"/>
    </row>
    <row r="1638" spans="1:34" s="150" customFormat="1" x14ac:dyDescent="0.2">
      <c r="A1638" s="117">
        <v>2016765</v>
      </c>
      <c r="B1638" s="1189">
        <v>121088</v>
      </c>
      <c r="C1638" s="118" t="s">
        <v>2666</v>
      </c>
      <c r="D1638" s="119" t="s">
        <v>1064</v>
      </c>
      <c r="E1638" s="1002">
        <v>1</v>
      </c>
      <c r="F1638" s="738">
        <v>7</v>
      </c>
      <c r="G1638" s="738">
        <v>0</v>
      </c>
      <c r="H1638" s="738">
        <v>7</v>
      </c>
      <c r="I1638" s="808">
        <v>42375</v>
      </c>
      <c r="J1638" s="808" t="s">
        <v>1737</v>
      </c>
      <c r="K1638" s="808" t="s">
        <v>1737</v>
      </c>
      <c r="L1638" s="808" t="s">
        <v>1737</v>
      </c>
      <c r="M1638" s="75" t="s">
        <v>89</v>
      </c>
      <c r="N1638" s="75" t="s">
        <v>89</v>
      </c>
      <c r="O1638" s="75" t="s">
        <v>89</v>
      </c>
      <c r="P1638" s="75" t="s">
        <v>89</v>
      </c>
      <c r="Q1638" s="160"/>
      <c r="R1638" s="96"/>
      <c r="S1638" s="96">
        <v>3</v>
      </c>
      <c r="T1638" s="175"/>
      <c r="U1638" s="99" t="s">
        <v>1113</v>
      </c>
      <c r="V1638" s="263"/>
      <c r="W1638" s="97">
        <v>21</v>
      </c>
      <c r="X1638" s="99"/>
      <c r="Y1638" s="765"/>
      <c r="Z1638" s="1180">
        <v>42711</v>
      </c>
      <c r="AB1638" s="897"/>
      <c r="AC1638" s="897"/>
      <c r="AD1638" s="897"/>
      <c r="AE1638" s="1144">
        <f>IF(A1638="","",(IFERROR(VLOOKUP(A1638,Projecten!A$4:W$2618,5,FALSE),"niet bekend")))</f>
        <v>1</v>
      </c>
      <c r="AF1638" s="1032">
        <f>IF(AE1638="","",(IF(E1638=0,AH1638,(E1638/AE1638*AH1638))))</f>
        <v>3759.29</v>
      </c>
      <c r="AG1638" s="897">
        <f>IF(A1638="","",(IFERROR(VLOOKUP(A1638,Projecten!A$4:W$2618,23,FALSE),"niet bekend")))</f>
        <v>3759.29</v>
      </c>
      <c r="AH1638" s="1187">
        <f>IF(A1638="","",(IFERROR(VLOOKUP(A1638,Projecten!A$4:W$2618,12,FALSE),"niet bekend")))</f>
        <v>3759.29</v>
      </c>
    </row>
    <row r="1639" spans="1:34" s="150" customFormat="1" x14ac:dyDescent="0.2">
      <c r="A1639" s="93"/>
      <c r="B1639" s="1553"/>
      <c r="C1639" s="93"/>
      <c r="D1639" s="94"/>
      <c r="E1639" s="91"/>
      <c r="F1639" s="94"/>
      <c r="G1639" s="94"/>
      <c r="H1639" s="94"/>
      <c r="I1639" s="808"/>
      <c r="J1639" s="808"/>
      <c r="K1639" s="808"/>
      <c r="L1639" s="808"/>
      <c r="M1639" s="75"/>
      <c r="N1639" s="75"/>
      <c r="O1639" s="75"/>
      <c r="P1639" s="75"/>
      <c r="Q1639" s="1256"/>
      <c r="R1639" s="96"/>
      <c r="S1639" s="96"/>
      <c r="T1639" s="175"/>
      <c r="U1639" s="99"/>
      <c r="V1639" s="263"/>
      <c r="W1639" s="97"/>
      <c r="X1639" s="99"/>
      <c r="Y1639" s="765"/>
      <c r="Z1639" s="1180"/>
      <c r="AB1639" s="897"/>
      <c r="AC1639" s="897"/>
      <c r="AD1639" s="897"/>
      <c r="AE1639" s="1144"/>
      <c r="AF1639" s="1032"/>
      <c r="AG1639" s="897"/>
      <c r="AH1639" s="1187"/>
    </row>
    <row r="1640" spans="1:34" s="150" customFormat="1" x14ac:dyDescent="0.2">
      <c r="A1640" s="117" t="s">
        <v>2695</v>
      </c>
      <c r="B1640" s="1189">
        <v>121080</v>
      </c>
      <c r="C1640" s="117" t="s">
        <v>2714</v>
      </c>
      <c r="D1640" s="738" t="s">
        <v>489</v>
      </c>
      <c r="E1640" s="1002">
        <v>1</v>
      </c>
      <c r="F1640" s="738">
        <v>7</v>
      </c>
      <c r="G1640" s="738">
        <v>2</v>
      </c>
      <c r="H1640" s="738">
        <v>3</v>
      </c>
      <c r="I1640" s="808">
        <v>42375</v>
      </c>
      <c r="J1640" s="808">
        <v>42739</v>
      </c>
      <c r="K1640" s="808" t="s">
        <v>1737</v>
      </c>
      <c r="L1640" s="808" t="s">
        <v>1737</v>
      </c>
      <c r="M1640" s="75" t="s">
        <v>89</v>
      </c>
      <c r="N1640" s="75" t="s">
        <v>89</v>
      </c>
      <c r="O1640" s="75" t="s">
        <v>89</v>
      </c>
      <c r="P1640" s="75" t="s">
        <v>89</v>
      </c>
      <c r="Q1640" s="160" t="s">
        <v>1163</v>
      </c>
      <c r="R1640" s="96"/>
      <c r="S1640" s="96">
        <v>4</v>
      </c>
      <c r="T1640" s="175"/>
      <c r="U1640" s="99" t="s">
        <v>681</v>
      </c>
      <c r="V1640" s="99" t="s">
        <v>1294</v>
      </c>
      <c r="W1640" s="1175">
        <v>16.2</v>
      </c>
      <c r="X1640" s="99"/>
      <c r="Y1640" s="164"/>
      <c r="Z1640" s="1180">
        <v>42720</v>
      </c>
      <c r="AB1640" s="897"/>
      <c r="AC1640" s="897"/>
      <c r="AD1640" s="897"/>
      <c r="AE1640" s="1144">
        <f>IF(A1640="","",(IFERROR(VLOOKUP(A1640,Projecten!A$4:W$2618,5,FALSE),"niet bekend")))</f>
        <v>1</v>
      </c>
      <c r="AF1640" s="1032">
        <f t="shared" ref="AF1640:AF1645" si="161">IF(AE1640="","",(IF(E1640=0,AH1640,(E1640/AE1640*AH1640))))</f>
        <v>3119.59</v>
      </c>
      <c r="AG1640" s="897">
        <f>IF(A1640="","",(IFERROR(VLOOKUP(A1640,Projecten!A$4:W$2618,23,FALSE),"niet bekend")))</f>
        <v>3119.59</v>
      </c>
      <c r="AH1640" s="1187">
        <f>IF(A1640="","",(IFERROR(VLOOKUP(A1640,Projecten!A$4:W$2618,12,FALSE),"niet bekend")))</f>
        <v>3119.59</v>
      </c>
    </row>
    <row r="1641" spans="1:34" s="150" customFormat="1" x14ac:dyDescent="0.2">
      <c r="A1641" s="117" t="s">
        <v>2696</v>
      </c>
      <c r="B1641" s="1189">
        <v>121080</v>
      </c>
      <c r="C1641" s="117" t="s">
        <v>2707</v>
      </c>
      <c r="D1641" s="738" t="s">
        <v>489</v>
      </c>
      <c r="E1641" s="1002">
        <v>0</v>
      </c>
      <c r="F1641" s="738">
        <v>1</v>
      </c>
      <c r="G1641" s="738">
        <v>0</v>
      </c>
      <c r="H1641" s="738">
        <v>1</v>
      </c>
      <c r="I1641" s="808" t="s">
        <v>1737</v>
      </c>
      <c r="J1641" s="808" t="s">
        <v>1737</v>
      </c>
      <c r="K1641" s="808" t="s">
        <v>1737</v>
      </c>
      <c r="L1641" s="808" t="s">
        <v>1737</v>
      </c>
      <c r="M1641" s="75" t="s">
        <v>89</v>
      </c>
      <c r="N1641" s="75" t="s">
        <v>89</v>
      </c>
      <c r="O1641" s="75" t="s">
        <v>89</v>
      </c>
      <c r="P1641" s="75" t="s">
        <v>89</v>
      </c>
      <c r="Q1641" s="160" t="s">
        <v>1163</v>
      </c>
      <c r="R1641" s="96"/>
      <c r="S1641" s="96">
        <v>4</v>
      </c>
      <c r="T1641" s="175"/>
      <c r="U1641" s="99" t="s">
        <v>681</v>
      </c>
      <c r="V1641" s="99"/>
      <c r="W1641" s="1175">
        <v>3.25</v>
      </c>
      <c r="X1641" s="99"/>
      <c r="Y1641" s="164"/>
      <c r="Z1641" s="1180">
        <v>42720</v>
      </c>
      <c r="AB1641" s="897"/>
      <c r="AC1641" s="897"/>
      <c r="AD1641" s="897"/>
      <c r="AE1641" s="1144">
        <f>IF(A1641="","",(IFERROR(VLOOKUP(A1641,Projecten!A$4:W$2618,5,FALSE),"niet bekend")))</f>
        <v>0</v>
      </c>
      <c r="AF1641" s="1032">
        <f t="shared" si="161"/>
        <v>502.39</v>
      </c>
      <c r="AG1641" s="897">
        <f>IF(A1641="","",(IFERROR(VLOOKUP(A1641,Projecten!A$4:W$2618,23,FALSE),"niet bekend")))</f>
        <v>502.39</v>
      </c>
      <c r="AH1641" s="1187">
        <f>IF(A1641="","",(IFERROR(VLOOKUP(A1641,Projecten!A$4:W$2618,12,FALSE),"niet bekend")))</f>
        <v>502.39</v>
      </c>
    </row>
    <row r="1642" spans="1:34" s="150" customFormat="1" x14ac:dyDescent="0.2">
      <c r="A1642" s="117" t="s">
        <v>2697</v>
      </c>
      <c r="B1642" s="1189">
        <v>121081</v>
      </c>
      <c r="C1642" s="117" t="s">
        <v>2708</v>
      </c>
      <c r="D1642" s="738" t="s">
        <v>489</v>
      </c>
      <c r="E1642" s="1002">
        <v>1</v>
      </c>
      <c r="F1642" s="738">
        <v>8</v>
      </c>
      <c r="G1642" s="738">
        <v>4</v>
      </c>
      <c r="H1642" s="738">
        <v>3</v>
      </c>
      <c r="I1642" s="808">
        <v>42375</v>
      </c>
      <c r="J1642" s="808">
        <v>42739</v>
      </c>
      <c r="K1642" s="808" t="s">
        <v>1737</v>
      </c>
      <c r="L1642" s="808" t="s">
        <v>1737</v>
      </c>
      <c r="M1642" s="75" t="s">
        <v>89</v>
      </c>
      <c r="N1642" s="75" t="s">
        <v>89</v>
      </c>
      <c r="O1642" s="75" t="s">
        <v>89</v>
      </c>
      <c r="P1642" s="75" t="s">
        <v>89</v>
      </c>
      <c r="Q1642" s="160" t="s">
        <v>1163</v>
      </c>
      <c r="R1642" s="96"/>
      <c r="S1642" s="96">
        <v>4</v>
      </c>
      <c r="T1642" s="175"/>
      <c r="U1642" s="99" t="s">
        <v>681</v>
      </c>
      <c r="V1642" s="99" t="s">
        <v>1294</v>
      </c>
      <c r="W1642" s="1175">
        <v>18.25</v>
      </c>
      <c r="X1642" s="99"/>
      <c r="Y1642" s="164"/>
      <c r="Z1642" s="1180">
        <v>42720</v>
      </c>
      <c r="AB1642" s="897"/>
      <c r="AC1642" s="897"/>
      <c r="AD1642" s="897"/>
      <c r="AE1642" s="1144">
        <f>IF(A1642="","",(IFERROR(VLOOKUP(A1642,Projecten!A$4:W$2618,5,FALSE),"niet bekend")))</f>
        <v>1</v>
      </c>
      <c r="AF1642" s="1032">
        <f t="shared" si="161"/>
        <v>3314.87</v>
      </c>
      <c r="AG1642" s="897">
        <f>IF(A1642="","",(IFERROR(VLOOKUP(A1642,Projecten!A$4:W$2618,23,FALSE),"niet bekend")))</f>
        <v>3314.87</v>
      </c>
      <c r="AH1642" s="1187">
        <f>IF(A1642="","",(IFERROR(VLOOKUP(A1642,Projecten!A$4:W$2618,12,FALSE),"niet bekend")))</f>
        <v>3314.87</v>
      </c>
    </row>
    <row r="1643" spans="1:34" s="150" customFormat="1" x14ac:dyDescent="0.2">
      <c r="A1643" s="117" t="s">
        <v>2698</v>
      </c>
      <c r="B1643" s="1189">
        <v>121081</v>
      </c>
      <c r="C1643" s="117" t="s">
        <v>2709</v>
      </c>
      <c r="D1643" s="738" t="s">
        <v>489</v>
      </c>
      <c r="E1643" s="1002">
        <v>0</v>
      </c>
      <c r="F1643" s="738">
        <v>1</v>
      </c>
      <c r="G1643" s="738">
        <v>0</v>
      </c>
      <c r="H1643" s="738">
        <v>1</v>
      </c>
      <c r="I1643" s="808" t="s">
        <v>1737</v>
      </c>
      <c r="J1643" s="808" t="s">
        <v>1737</v>
      </c>
      <c r="K1643" s="808" t="s">
        <v>1737</v>
      </c>
      <c r="L1643" s="808" t="s">
        <v>1737</v>
      </c>
      <c r="M1643" s="75" t="s">
        <v>89</v>
      </c>
      <c r="N1643" s="75" t="s">
        <v>89</v>
      </c>
      <c r="O1643" s="75" t="s">
        <v>89</v>
      </c>
      <c r="P1643" s="75" t="s">
        <v>89</v>
      </c>
      <c r="Q1643" s="160" t="s">
        <v>1163</v>
      </c>
      <c r="R1643" s="96"/>
      <c r="S1643" s="96">
        <v>4</v>
      </c>
      <c r="T1643" s="175"/>
      <c r="U1643" s="99" t="s">
        <v>681</v>
      </c>
      <c r="V1643" s="99"/>
      <c r="W1643" s="1175">
        <v>3.25</v>
      </c>
      <c r="X1643" s="99"/>
      <c r="Y1643" s="164"/>
      <c r="Z1643" s="1180">
        <v>42720</v>
      </c>
      <c r="AB1643" s="897"/>
      <c r="AC1643" s="897"/>
      <c r="AD1643" s="897"/>
      <c r="AE1643" s="1144">
        <f>IF(A1643="","",(IFERROR(VLOOKUP(A1643,Projecten!A$4:W$2618,5,FALSE),"niet bekend")))</f>
        <v>0</v>
      </c>
      <c r="AF1643" s="1032">
        <f t="shared" si="161"/>
        <v>502.39</v>
      </c>
      <c r="AG1643" s="897">
        <f>IF(A1643="","",(IFERROR(VLOOKUP(A1643,Projecten!A$4:W$2618,23,FALSE),"niet bekend")))</f>
        <v>502.39</v>
      </c>
      <c r="AH1643" s="1187">
        <f>IF(A1643="","",(IFERROR(VLOOKUP(A1643,Projecten!A$4:W$2618,12,FALSE),"niet bekend")))</f>
        <v>502.39</v>
      </c>
    </row>
    <row r="1644" spans="1:34" s="150" customFormat="1" x14ac:dyDescent="0.2">
      <c r="A1644" s="117" t="s">
        <v>2699</v>
      </c>
      <c r="B1644" s="1189">
        <v>121082</v>
      </c>
      <c r="C1644" s="117" t="s">
        <v>2710</v>
      </c>
      <c r="D1644" s="738" t="s">
        <v>489</v>
      </c>
      <c r="E1644" s="1002">
        <v>1</v>
      </c>
      <c r="F1644" s="738">
        <v>7</v>
      </c>
      <c r="G1644" s="738">
        <v>2</v>
      </c>
      <c r="H1644" s="738">
        <v>3</v>
      </c>
      <c r="I1644" s="808">
        <v>42375</v>
      </c>
      <c r="J1644" s="808">
        <v>42739</v>
      </c>
      <c r="K1644" s="808" t="s">
        <v>1737</v>
      </c>
      <c r="L1644" s="808" t="s">
        <v>1737</v>
      </c>
      <c r="M1644" s="75" t="s">
        <v>89</v>
      </c>
      <c r="N1644" s="75" t="s">
        <v>89</v>
      </c>
      <c r="O1644" s="75" t="s">
        <v>89</v>
      </c>
      <c r="P1644" s="75" t="s">
        <v>89</v>
      </c>
      <c r="Q1644" s="160" t="s">
        <v>1163</v>
      </c>
      <c r="R1644" s="96"/>
      <c r="S1644" s="96">
        <v>4</v>
      </c>
      <c r="T1644" s="175"/>
      <c r="U1644" s="99" t="s">
        <v>681</v>
      </c>
      <c r="V1644" s="99" t="s">
        <v>1294</v>
      </c>
      <c r="W1644" s="1175">
        <v>16.2</v>
      </c>
      <c r="X1644" s="99"/>
      <c r="Y1644" s="164"/>
      <c r="Z1644" s="1180">
        <v>42720</v>
      </c>
      <c r="AB1644" s="897"/>
      <c r="AC1644" s="897"/>
      <c r="AD1644" s="897"/>
      <c r="AE1644" s="1144">
        <f>IF(A1644="","",(IFERROR(VLOOKUP(A1644,Projecten!A$4:W$2618,5,FALSE),"niet bekend")))</f>
        <v>1</v>
      </c>
      <c r="AF1644" s="1032">
        <f t="shared" si="161"/>
        <v>3119.59</v>
      </c>
      <c r="AG1644" s="897">
        <f>IF(A1644="","",(IFERROR(VLOOKUP(A1644,Projecten!A$4:W$2618,23,FALSE),"niet bekend")))</f>
        <v>3119.59</v>
      </c>
      <c r="AH1644" s="1187">
        <f>IF(A1644="","",(IFERROR(VLOOKUP(A1644,Projecten!A$4:W$2618,12,FALSE),"niet bekend")))</f>
        <v>3119.59</v>
      </c>
    </row>
    <row r="1645" spans="1:34" s="150" customFormat="1" x14ac:dyDescent="0.2">
      <c r="A1645" s="117" t="s">
        <v>2700</v>
      </c>
      <c r="B1645" s="1189">
        <v>121082</v>
      </c>
      <c r="C1645" s="117" t="s">
        <v>2711</v>
      </c>
      <c r="D1645" s="738" t="s">
        <v>489</v>
      </c>
      <c r="E1645" s="1002">
        <v>0</v>
      </c>
      <c r="F1645" s="738">
        <v>1</v>
      </c>
      <c r="G1645" s="738">
        <v>0</v>
      </c>
      <c r="H1645" s="738">
        <v>1</v>
      </c>
      <c r="I1645" s="808" t="s">
        <v>1737</v>
      </c>
      <c r="J1645" s="808" t="s">
        <v>1737</v>
      </c>
      <c r="K1645" s="808" t="s">
        <v>1737</v>
      </c>
      <c r="L1645" s="808" t="s">
        <v>1737</v>
      </c>
      <c r="M1645" s="75" t="s">
        <v>89</v>
      </c>
      <c r="N1645" s="75" t="s">
        <v>89</v>
      </c>
      <c r="O1645" s="75" t="s">
        <v>89</v>
      </c>
      <c r="P1645" s="75" t="s">
        <v>89</v>
      </c>
      <c r="Q1645" s="160" t="s">
        <v>1163</v>
      </c>
      <c r="R1645" s="96"/>
      <c r="S1645" s="96">
        <v>4</v>
      </c>
      <c r="T1645" s="175"/>
      <c r="U1645" s="99" t="s">
        <v>681</v>
      </c>
      <c r="V1645" s="99"/>
      <c r="W1645" s="1175">
        <v>3.25</v>
      </c>
      <c r="X1645" s="99"/>
      <c r="Y1645" s="164"/>
      <c r="Z1645" s="1180">
        <v>42720</v>
      </c>
      <c r="AB1645" s="897"/>
      <c r="AC1645" s="897"/>
      <c r="AD1645" s="897"/>
      <c r="AE1645" s="1144">
        <f>IF(A1645="","",(IFERROR(VLOOKUP(A1645,Projecten!A$4:W$2618,5,FALSE),"niet bekend")))</f>
        <v>0</v>
      </c>
      <c r="AF1645" s="1032">
        <f t="shared" si="161"/>
        <v>502.39</v>
      </c>
      <c r="AG1645" s="897">
        <f>IF(A1645="","",(IFERROR(VLOOKUP(A1645,Projecten!A$4:W$2618,23,FALSE),"niet bekend")))</f>
        <v>502.39</v>
      </c>
      <c r="AH1645" s="1187">
        <f>IF(A1645="","",(IFERROR(VLOOKUP(A1645,Projecten!A$4:W$2618,12,FALSE),"niet bekend")))</f>
        <v>502.39</v>
      </c>
    </row>
    <row r="1646" spans="1:34" s="150" customFormat="1" x14ac:dyDescent="0.2">
      <c r="A1646" s="117"/>
      <c r="B1646" s="1189"/>
      <c r="C1646" s="117"/>
      <c r="D1646" s="738"/>
      <c r="E1646" s="1002"/>
      <c r="F1646" s="738"/>
      <c r="G1646" s="738"/>
      <c r="H1646" s="738"/>
      <c r="I1646" s="808"/>
      <c r="J1646" s="808"/>
      <c r="K1646" s="808"/>
      <c r="L1646" s="808"/>
      <c r="M1646" s="75"/>
      <c r="N1646" s="75"/>
      <c r="O1646" s="75"/>
      <c r="P1646" s="75"/>
      <c r="Q1646" s="160"/>
      <c r="R1646" s="96"/>
      <c r="S1646" s="96"/>
      <c r="T1646" s="175"/>
      <c r="U1646" s="99"/>
      <c r="V1646" s="99"/>
      <c r="W1646" s="1175"/>
      <c r="X1646" s="99"/>
      <c r="Y1646" s="164"/>
      <c r="Z1646" s="1180"/>
      <c r="AB1646" s="897"/>
      <c r="AC1646" s="897"/>
      <c r="AD1646" s="897"/>
      <c r="AE1646" s="1144"/>
      <c r="AF1646" s="1032"/>
      <c r="AG1646" s="897"/>
      <c r="AH1646" s="1187"/>
    </row>
    <row r="1647" spans="1:34" s="150" customFormat="1" x14ac:dyDescent="0.2">
      <c r="A1647" s="117">
        <v>2016772</v>
      </c>
      <c r="B1647" s="1524">
        <v>121087</v>
      </c>
      <c r="C1647" s="118" t="s">
        <v>2675</v>
      </c>
      <c r="D1647" s="448" t="s">
        <v>614</v>
      </c>
      <c r="E1647" s="1002">
        <v>1</v>
      </c>
      <c r="F1647" s="738">
        <v>8</v>
      </c>
      <c r="G1647" s="738">
        <v>5</v>
      </c>
      <c r="H1647" s="738">
        <v>3</v>
      </c>
      <c r="I1647" s="808">
        <v>42375</v>
      </c>
      <c r="J1647" s="808">
        <v>42373</v>
      </c>
      <c r="K1647" s="808"/>
      <c r="L1647" s="808"/>
      <c r="M1647" s="75" t="s">
        <v>89</v>
      </c>
      <c r="N1647" s="75" t="s">
        <v>89</v>
      </c>
      <c r="O1647" s="75" t="s">
        <v>89</v>
      </c>
      <c r="P1647" s="75" t="s">
        <v>89</v>
      </c>
      <c r="Q1647" s="160"/>
      <c r="R1647" s="96" t="s">
        <v>2784</v>
      </c>
      <c r="S1647" s="96">
        <v>3</v>
      </c>
      <c r="T1647" s="175"/>
      <c r="U1647" s="99" t="s">
        <v>986</v>
      </c>
      <c r="V1647" s="778" t="s">
        <v>2773</v>
      </c>
      <c r="W1647" s="97">
        <v>18</v>
      </c>
      <c r="X1647" s="99"/>
      <c r="Y1647" s="765"/>
      <c r="Z1647" s="1180">
        <v>42711</v>
      </c>
      <c r="AB1647" s="897"/>
      <c r="AC1647" s="897"/>
      <c r="AD1647" s="897"/>
      <c r="AE1647" s="1144">
        <f>IF(A1647="","",(IFERROR(VLOOKUP(A1647,Projecten!A$4:W$2618,5,FALSE),"niet bekend")))</f>
        <v>1</v>
      </c>
      <c r="AF1647" s="1032">
        <f>IF(AE1647="","",(IF(E1647=0,AH1647,(E1647/AE1647*AH1647))))</f>
        <v>2860.19</v>
      </c>
      <c r="AG1647" s="897">
        <f>IF(A1647="","",(IFERROR(VLOOKUP(A1647,Projecten!A$4:W$2618,23,FALSE),"niet bekend")))</f>
        <v>2860.19</v>
      </c>
      <c r="AH1647" s="1187">
        <f>IF(A1647="","",(IFERROR(VLOOKUP(A1647,Projecten!A$4:W$2618,12,FALSE),"niet bekend")))</f>
        <v>2860.19</v>
      </c>
    </row>
    <row r="1648" spans="1:34" s="150" customFormat="1" x14ac:dyDescent="0.2">
      <c r="A1648" s="117"/>
      <c r="B1648" s="1189"/>
      <c r="C1648" s="117"/>
      <c r="D1648" s="738"/>
      <c r="E1648" s="1002"/>
      <c r="F1648" s="738"/>
      <c r="G1648" s="738"/>
      <c r="H1648" s="738"/>
      <c r="I1648" s="808"/>
      <c r="J1648" s="808"/>
      <c r="K1648" s="808"/>
      <c r="L1648" s="808"/>
      <c r="M1648" s="75"/>
      <c r="N1648" s="75"/>
      <c r="O1648" s="75"/>
      <c r="P1648" s="75"/>
      <c r="Q1648" s="160"/>
      <c r="R1648" s="96"/>
      <c r="S1648" s="96"/>
      <c r="T1648" s="175"/>
      <c r="U1648" s="99"/>
      <c r="V1648" s="99"/>
      <c r="W1648" s="1175"/>
      <c r="X1648" s="99"/>
      <c r="Y1648" s="164"/>
      <c r="Z1648" s="1180"/>
      <c r="AB1648" s="897"/>
      <c r="AC1648" s="897"/>
      <c r="AD1648" s="897"/>
      <c r="AE1648" s="1144"/>
      <c r="AF1648" s="1032"/>
      <c r="AG1648" s="897"/>
      <c r="AH1648" s="1187"/>
    </row>
    <row r="1649" spans="1:35" s="430" customFormat="1" x14ac:dyDescent="0.2">
      <c r="A1649" s="419">
        <v>2016731</v>
      </c>
      <c r="B1649" s="1524">
        <v>121072</v>
      </c>
      <c r="C1649" s="1262" t="s">
        <v>2594</v>
      </c>
      <c r="D1649" s="1263" t="s">
        <v>2383</v>
      </c>
      <c r="E1649" s="415">
        <v>1</v>
      </c>
      <c r="F1649" s="415">
        <v>10</v>
      </c>
      <c r="G1649" s="415">
        <v>7</v>
      </c>
      <c r="H1649" s="415">
        <v>4</v>
      </c>
      <c r="I1649" s="1264">
        <v>42717</v>
      </c>
      <c r="J1649" s="1264">
        <v>42718</v>
      </c>
      <c r="K1649" s="1264" t="s">
        <v>1737</v>
      </c>
      <c r="L1649" s="1264" t="s">
        <v>1737</v>
      </c>
      <c r="M1649" s="415" t="s">
        <v>89</v>
      </c>
      <c r="N1649" s="415" t="s">
        <v>89</v>
      </c>
      <c r="O1649" s="415" t="s">
        <v>89</v>
      </c>
      <c r="P1649" s="415" t="s">
        <v>89</v>
      </c>
      <c r="Q1649" s="419" t="s">
        <v>1163</v>
      </c>
      <c r="R1649" s="418"/>
      <c r="S1649" s="418">
        <v>2</v>
      </c>
      <c r="T1649" s="429"/>
      <c r="U1649" s="778" t="s">
        <v>2386</v>
      </c>
      <c r="V1649" s="778" t="s">
        <v>2613</v>
      </c>
      <c r="W1649" s="612">
        <v>23.25</v>
      </c>
      <c r="X1649" s="778"/>
      <c r="Y1649" s="778"/>
      <c r="Z1649" s="1265">
        <v>42697</v>
      </c>
      <c r="AB1649" s="1266"/>
      <c r="AC1649" s="1266"/>
      <c r="AD1649" s="1266"/>
      <c r="AE1649" s="1267">
        <f>IF(A1649="","",(IFERROR(VLOOKUP(A1649,Projecten!A$4:W$2618,5,FALSE),"niet bekend")))</f>
        <v>1</v>
      </c>
      <c r="AF1649" s="1268">
        <f>IF(AE1649="","",(IF(E1649=0,AH1649,(E1649/AE1649*AH1649))))</f>
        <v>3875.77</v>
      </c>
      <c r="AG1649" s="1266">
        <f>IF(A1649="","",(IFERROR(VLOOKUP(A1649,Projecten!A$4:W$2618,23,FALSE),"niet bekend")))</f>
        <v>3875.77</v>
      </c>
      <c r="AH1649" s="994">
        <f>IF(A1649="","",(IFERROR(VLOOKUP(A1649,Projecten!A$4:W$2618,12,FALSE),"niet bekend")))</f>
        <v>3875.77</v>
      </c>
    </row>
    <row r="1650" spans="1:35" s="430" customFormat="1" x14ac:dyDescent="0.2">
      <c r="A1650" s="419"/>
      <c r="B1650" s="1524"/>
      <c r="C1650" s="1262"/>
      <c r="D1650" s="1263"/>
      <c r="E1650" s="415"/>
      <c r="F1650" s="415"/>
      <c r="G1650" s="415"/>
      <c r="H1650" s="415"/>
      <c r="I1650" s="1264"/>
      <c r="J1650" s="1264"/>
      <c r="K1650" s="1264"/>
      <c r="L1650" s="1264"/>
      <c r="M1650" s="415"/>
      <c r="N1650" s="415"/>
      <c r="O1650" s="415"/>
      <c r="P1650" s="415"/>
      <c r="Q1650" s="419"/>
      <c r="R1650" s="418"/>
      <c r="S1650" s="418"/>
      <c r="T1650" s="429"/>
      <c r="U1650" s="778"/>
      <c r="V1650" s="778"/>
      <c r="W1650" s="612"/>
      <c r="X1650" s="778"/>
      <c r="Y1650" s="778"/>
      <c r="Z1650" s="1265"/>
      <c r="AB1650" s="1266"/>
      <c r="AC1650" s="1266"/>
      <c r="AD1650" s="1266"/>
      <c r="AE1650" s="1267"/>
      <c r="AF1650" s="1268"/>
      <c r="AG1650" s="1266"/>
      <c r="AH1650" s="994"/>
    </row>
    <row r="1651" spans="1:35" s="150" customFormat="1" x14ac:dyDescent="0.2">
      <c r="A1651" s="1261">
        <v>2016763</v>
      </c>
      <c r="B1651" s="1189">
        <v>121097</v>
      </c>
      <c r="C1651" s="1261">
        <v>616417</v>
      </c>
      <c r="D1651" s="1271" t="s">
        <v>68</v>
      </c>
      <c r="E1651" s="2010">
        <v>1</v>
      </c>
      <c r="F1651" s="1271">
        <v>9</v>
      </c>
      <c r="G1651" s="1271">
        <v>5</v>
      </c>
      <c r="H1651" s="1271">
        <v>4</v>
      </c>
      <c r="I1651" s="829">
        <v>42382</v>
      </c>
      <c r="J1651" s="829">
        <v>42380</v>
      </c>
      <c r="K1651" s="829" t="s">
        <v>1737</v>
      </c>
      <c r="L1651" s="829" t="s">
        <v>1737</v>
      </c>
      <c r="M1651" s="74" t="s">
        <v>89</v>
      </c>
      <c r="N1651" s="74" t="s">
        <v>89</v>
      </c>
      <c r="O1651" s="74" t="s">
        <v>89</v>
      </c>
      <c r="P1651" s="74" t="s">
        <v>89</v>
      </c>
      <c r="Q1651" s="160"/>
      <c r="R1651" s="96"/>
      <c r="S1651" s="96">
        <v>4</v>
      </c>
      <c r="T1651" s="175"/>
      <c r="U1651" s="99" t="s">
        <v>278</v>
      </c>
      <c r="V1651" s="1272"/>
      <c r="W1651" s="97">
        <v>18.5</v>
      </c>
      <c r="X1651" s="99"/>
      <c r="Y1651" s="99"/>
      <c r="Z1651" s="1180">
        <v>42711</v>
      </c>
      <c r="AB1651" s="897"/>
      <c r="AC1651" s="897"/>
      <c r="AD1651" s="897"/>
      <c r="AE1651" s="1144">
        <f>IF(A1651="","",(IFERROR(VLOOKUP(A1651,Projecten!A$4:W$2618,5,FALSE),"niet bekend")))</f>
        <v>1</v>
      </c>
      <c r="AF1651" s="1032">
        <f>IF(AE1651="","",(IF(E1651=0,AH1651,(E1651/AE1651*AH1651))))</f>
        <v>3207.94</v>
      </c>
      <c r="AG1651" s="897">
        <f>IF(A1651="","",(IFERROR(VLOOKUP(A1651,Projecten!A$4:W$2618,23,FALSE),"niet bekend")))</f>
        <v>3207.94</v>
      </c>
      <c r="AH1651" s="1187">
        <f>IF(A1651="","",(IFERROR(VLOOKUP(A1651,Projecten!A$4:W$2618,12,FALSE),"niet bekend")))</f>
        <v>3207.94</v>
      </c>
    </row>
    <row r="1652" spans="1:35" s="150" customFormat="1" x14ac:dyDescent="0.2">
      <c r="A1652" s="1261">
        <v>2016768</v>
      </c>
      <c r="B1652" s="1189">
        <v>121098</v>
      </c>
      <c r="C1652" s="1273">
        <v>612417</v>
      </c>
      <c r="D1652" s="1274" t="s">
        <v>68</v>
      </c>
      <c r="E1652" s="2010">
        <v>1</v>
      </c>
      <c r="F1652" s="1271">
        <v>10</v>
      </c>
      <c r="G1652" s="1271">
        <v>7</v>
      </c>
      <c r="H1652" s="1271">
        <v>4</v>
      </c>
      <c r="I1652" s="808">
        <v>42382</v>
      </c>
      <c r="J1652" s="808">
        <v>42380</v>
      </c>
      <c r="K1652" s="808" t="s">
        <v>1737</v>
      </c>
      <c r="L1652" s="808" t="s">
        <v>1737</v>
      </c>
      <c r="M1652" s="75" t="s">
        <v>89</v>
      </c>
      <c r="N1652" s="75" t="s">
        <v>89</v>
      </c>
      <c r="O1652" s="75" t="s">
        <v>89</v>
      </c>
      <c r="P1652" s="75" t="s">
        <v>89</v>
      </c>
      <c r="Q1652" s="160"/>
      <c r="R1652" s="96"/>
      <c r="S1652" s="96">
        <v>4</v>
      </c>
      <c r="T1652" s="175"/>
      <c r="U1652" s="99" t="s">
        <v>278</v>
      </c>
      <c r="V1652" s="99"/>
      <c r="W1652" s="612">
        <v>20.2</v>
      </c>
      <c r="X1652" s="99"/>
      <c r="Y1652" s="99"/>
      <c r="Z1652" s="1180">
        <v>42711</v>
      </c>
      <c r="AB1652" s="897"/>
      <c r="AC1652" s="897"/>
      <c r="AD1652" s="897"/>
      <c r="AE1652" s="1144">
        <f>IF(A1652="","",(IFERROR(VLOOKUP(A1652,Projecten!A$4:W$2618,5,FALSE),"niet bekend")))</f>
        <v>1</v>
      </c>
      <c r="AF1652" s="1032">
        <f>IF(AE1652="","",(IF(E1652=0,AH1652,(E1652/AE1652*AH1652))))</f>
        <v>3255.69</v>
      </c>
      <c r="AG1652" s="897">
        <f>IF(A1652="","",(IFERROR(VLOOKUP(A1652,Projecten!A$4:W$2618,23,FALSE),"niet bekend")))</f>
        <v>3255.69</v>
      </c>
      <c r="AH1652" s="1187">
        <f>IF(A1652="","",(IFERROR(VLOOKUP(A1652,Projecten!A$4:W$2618,12,FALSE),"niet bekend")))</f>
        <v>3255.69</v>
      </c>
    </row>
    <row r="1653" spans="1:35" s="38" customFormat="1" x14ac:dyDescent="0.2">
      <c r="A1653" s="826"/>
      <c r="B1653" s="1491"/>
      <c r="C1653" s="31"/>
      <c r="D1653" s="31"/>
      <c r="E1653" s="32"/>
      <c r="F1653" s="32"/>
      <c r="G1653" s="32"/>
      <c r="H1653" s="32"/>
      <c r="I1653" s="811"/>
      <c r="J1653" s="811"/>
      <c r="K1653" s="811"/>
      <c r="L1653" s="32"/>
      <c r="M1653" s="32"/>
      <c r="N1653" s="32"/>
      <c r="O1653" s="32"/>
      <c r="P1653" s="32"/>
      <c r="Q1653" s="527"/>
      <c r="R1653" s="33"/>
      <c r="S1653" s="176"/>
      <c r="T1653" s="176"/>
      <c r="U1653" s="35"/>
      <c r="V1653" s="35"/>
      <c r="W1653" s="35"/>
      <c r="X1653" s="83"/>
      <c r="Y1653" s="84"/>
      <c r="Z1653" s="36"/>
      <c r="AB1653" s="896"/>
      <c r="AC1653" s="896"/>
      <c r="AD1653" s="896"/>
      <c r="AE1653" s="1145"/>
      <c r="AF1653" s="1034"/>
      <c r="AG1653" s="896"/>
      <c r="AH1653" s="908"/>
    </row>
    <row r="1654" spans="1:35" s="957" customFormat="1" x14ac:dyDescent="0.2">
      <c r="A1654" s="1006"/>
      <c r="B1654" s="1489"/>
      <c r="C1654" s="1008">
        <f>SUM(F1654:H1654)</f>
        <v>391</v>
      </c>
      <c r="D1654" s="1009"/>
      <c r="E1654" s="1010">
        <f>SUM(E1655:E1677)</f>
        <v>24</v>
      </c>
      <c r="F1654" s="1010">
        <f>SUM(F1655:F1677)</f>
        <v>201</v>
      </c>
      <c r="G1654" s="1010">
        <f>SUM(G1655:G1677)</f>
        <v>117</v>
      </c>
      <c r="H1654" s="1010">
        <f>SUM(H1655:H1677)</f>
        <v>73</v>
      </c>
      <c r="I1654" s="1011"/>
      <c r="J1654" s="1011"/>
      <c r="K1654" s="1011"/>
      <c r="L1654" s="1010"/>
      <c r="M1654" s="1010"/>
      <c r="N1654" s="1010"/>
      <c r="O1654" s="1010"/>
      <c r="P1654" s="1010"/>
      <c r="Q1654" s="1016">
        <v>3</v>
      </c>
      <c r="R1654" s="1043"/>
      <c r="S1654" s="1017"/>
      <c r="T1654" s="1017"/>
      <c r="U1654" s="1018"/>
      <c r="V1654" s="1019">
        <f>SUM(W1654:W1677)</f>
        <v>437.09999999999997</v>
      </c>
      <c r="W1654" s="960"/>
      <c r="X1654" s="960">
        <v>379.75</v>
      </c>
      <c r="Y1654" s="961">
        <f>V1654-X1654</f>
        <v>57.349999999999966</v>
      </c>
      <c r="Z1654" s="956"/>
      <c r="AB1654" s="958"/>
      <c r="AC1654" s="958"/>
      <c r="AD1654" s="1132" t="str">
        <f>CONCATENATE("week ",Q1654)</f>
        <v>week 3</v>
      </c>
      <c r="AE1654" s="1141"/>
      <c r="AF1654" s="1472">
        <f>SUM(AF1655:AF1677)</f>
        <v>75840.63</v>
      </c>
      <c r="AG1654" s="958"/>
      <c r="AH1654" s="962"/>
    </row>
    <row r="1655" spans="1:35" x14ac:dyDescent="0.2">
      <c r="A1655" s="904"/>
      <c r="B1655" s="1552"/>
      <c r="C1655" s="6"/>
      <c r="D1655" s="907"/>
      <c r="E1655" s="1000"/>
      <c r="F1655" s="1000"/>
      <c r="G1655" s="1000"/>
      <c r="H1655" s="1000"/>
      <c r="I1655" s="805"/>
      <c r="J1655" s="805"/>
      <c r="K1655" s="805"/>
      <c r="L1655" s="29"/>
      <c r="M1655" s="29"/>
      <c r="N1655" s="29"/>
      <c r="O1655" s="29"/>
      <c r="P1655" s="29"/>
      <c r="Q1655" s="5" t="s">
        <v>2483</v>
      </c>
      <c r="S1655" s="23"/>
      <c r="V1655" s="909" t="s">
        <v>2493</v>
      </c>
      <c r="W1655" s="25"/>
      <c r="X1655" s="6"/>
      <c r="Y1655" s="6"/>
      <c r="Z1655" s="5"/>
      <c r="AB1655" s="894"/>
      <c r="AC1655" s="894"/>
      <c r="AD1655" s="894"/>
      <c r="AE1655" s="1142" t="str">
        <f>IF(A1655="","",(IFERROR(VLOOKUP(A1655,Projecten!A$4:W$2618,5,FALSE),"niet bekend")))</f>
        <v/>
      </c>
      <c r="AF1655" s="1031" t="str">
        <f t="shared" ref="AF1655:AF1664" si="162">IF(AE1655="","",(IF(E1655=0,AH1655,(E1655/AE1655*AH1655))))</f>
        <v/>
      </c>
      <c r="AG1655" s="897" t="str">
        <f>IF(A1655="","",(IFERROR(VLOOKUP(A1655,Projecten!A$4:W$2618,23,FALSE),"niet bekend")))</f>
        <v/>
      </c>
      <c r="AH1655" s="900" t="str">
        <f>IF(A1655="","",(IFERROR(VLOOKUP(A1655,Projecten!A$4:W$2618,12,FALSE),"niet bekend")))</f>
        <v/>
      </c>
      <c r="AI1655" s="8"/>
    </row>
    <row r="1656" spans="1:35" x14ac:dyDescent="0.2">
      <c r="A1656" s="904"/>
      <c r="B1656" s="1552"/>
      <c r="C1656" s="6"/>
      <c r="D1656" s="907"/>
      <c r="E1656" s="1000"/>
      <c r="F1656" s="1000"/>
      <c r="G1656" s="1000"/>
      <c r="H1656" s="1000"/>
      <c r="I1656" s="805"/>
      <c r="J1656" s="805"/>
      <c r="K1656" s="805"/>
      <c r="L1656" s="29"/>
      <c r="M1656" s="29"/>
      <c r="N1656" s="29"/>
      <c r="O1656" s="29"/>
      <c r="P1656" s="29"/>
      <c r="Q1656" s="5"/>
      <c r="S1656" s="23"/>
      <c r="V1656" s="909"/>
      <c r="W1656" s="25"/>
      <c r="X1656" s="6"/>
      <c r="Y1656" s="6"/>
      <c r="Z1656" s="5"/>
      <c r="AB1656" s="894"/>
      <c r="AC1656" s="894"/>
      <c r="AD1656" s="894"/>
      <c r="AE1656" s="1142" t="str">
        <f>IF(A1656="","",(IFERROR(VLOOKUP(A1656,Projecten!A$4:W$2618,5,FALSE),"niet bekend")))</f>
        <v/>
      </c>
      <c r="AF1656" s="1031" t="str">
        <f t="shared" si="162"/>
        <v/>
      </c>
      <c r="AG1656" s="897" t="str">
        <f>IF(A1656="","",(IFERROR(VLOOKUP(A1656,Projecten!A$4:W$2618,23,FALSE),"niet bekend")))</f>
        <v/>
      </c>
      <c r="AH1656" s="900" t="str">
        <f>IF(A1656="","",(IFERROR(VLOOKUP(A1656,Projecten!A$4:W$2618,12,FALSE),"niet bekend")))</f>
        <v/>
      </c>
      <c r="AI1656" s="8"/>
    </row>
    <row r="1657" spans="1:35" s="150" customFormat="1" x14ac:dyDescent="0.2">
      <c r="A1657" s="117">
        <v>2016769</v>
      </c>
      <c r="B1657" s="1189">
        <v>121098</v>
      </c>
      <c r="C1657" s="118">
        <v>616017</v>
      </c>
      <c r="D1657" s="119" t="s">
        <v>68</v>
      </c>
      <c r="E1657" s="1002">
        <v>1</v>
      </c>
      <c r="F1657" s="738">
        <v>10</v>
      </c>
      <c r="G1657" s="738">
        <v>4</v>
      </c>
      <c r="H1657" s="738">
        <v>4</v>
      </c>
      <c r="I1657" s="808">
        <v>42382</v>
      </c>
      <c r="J1657" s="808" t="s">
        <v>1737</v>
      </c>
      <c r="K1657" s="808" t="s">
        <v>1737</v>
      </c>
      <c r="L1657" s="808" t="s">
        <v>1737</v>
      </c>
      <c r="M1657" s="75" t="s">
        <v>89</v>
      </c>
      <c r="N1657" s="75" t="s">
        <v>89</v>
      </c>
      <c r="O1657" s="75" t="s">
        <v>89</v>
      </c>
      <c r="P1657" s="75" t="s">
        <v>89</v>
      </c>
      <c r="Q1657" s="160"/>
      <c r="R1657" s="96"/>
      <c r="S1657" s="96">
        <v>4</v>
      </c>
      <c r="T1657" s="175"/>
      <c r="U1657" s="99" t="s">
        <v>278</v>
      </c>
      <c r="V1657" s="99"/>
      <c r="W1657" s="612">
        <v>25.2</v>
      </c>
      <c r="X1657" s="99"/>
      <c r="Y1657" s="99"/>
      <c r="Z1657" s="1226">
        <v>42711</v>
      </c>
      <c r="AB1657" s="897"/>
      <c r="AC1657" s="897"/>
      <c r="AD1657" s="897"/>
      <c r="AE1657" s="1144">
        <f>IF(A1657="","",(IFERROR(VLOOKUP(A1657,Projecten!A$4:W$2618,5,FALSE),"niet bekend")))</f>
        <v>1</v>
      </c>
      <c r="AF1657" s="1032">
        <f t="shared" si="162"/>
        <v>4547.1499999999996</v>
      </c>
      <c r="AG1657" s="897">
        <f>IF(A1657="","",(IFERROR(VLOOKUP(A1657,Projecten!A$4:W$2618,23,FALSE),"niet bekend")))</f>
        <v>4547.1499999999996</v>
      </c>
      <c r="AH1657" s="1187">
        <f>IF(A1657="","",(IFERROR(VLOOKUP(A1657,Projecten!A$4:W$2618,12,FALSE),"niet bekend")))</f>
        <v>4547.1499999999996</v>
      </c>
    </row>
    <row r="1658" spans="1:35" s="150" customFormat="1" x14ac:dyDescent="0.2">
      <c r="A1658" s="1261">
        <v>2016767</v>
      </c>
      <c r="B1658" s="1189">
        <v>121097</v>
      </c>
      <c r="C1658" s="1273">
        <v>615917</v>
      </c>
      <c r="D1658" s="1274" t="s">
        <v>68</v>
      </c>
      <c r="E1658" s="2010">
        <v>1</v>
      </c>
      <c r="F1658" s="1271">
        <v>10</v>
      </c>
      <c r="G1658" s="1271">
        <v>5</v>
      </c>
      <c r="H1658" s="1271">
        <v>3</v>
      </c>
      <c r="I1658" s="808">
        <v>42382</v>
      </c>
      <c r="J1658" s="808" t="s">
        <v>1737</v>
      </c>
      <c r="K1658" s="808" t="s">
        <v>1737</v>
      </c>
      <c r="L1658" s="808" t="s">
        <v>1737</v>
      </c>
      <c r="M1658" s="75" t="s">
        <v>89</v>
      </c>
      <c r="N1658" s="75" t="s">
        <v>89</v>
      </c>
      <c r="O1658" s="75" t="s">
        <v>89</v>
      </c>
      <c r="P1658" s="75" t="s">
        <v>89</v>
      </c>
      <c r="Q1658" s="160"/>
      <c r="R1658" s="96"/>
      <c r="S1658" s="96">
        <v>4</v>
      </c>
      <c r="T1658" s="175"/>
      <c r="U1658" s="99" t="s">
        <v>278</v>
      </c>
      <c r="V1658" s="99"/>
      <c r="W1658" s="612">
        <v>18.5</v>
      </c>
      <c r="X1658" s="99"/>
      <c r="Y1658" s="99"/>
      <c r="Z1658" s="1226">
        <v>42711</v>
      </c>
      <c r="AB1658" s="897"/>
      <c r="AC1658" s="897"/>
      <c r="AD1658" s="897"/>
      <c r="AE1658" s="1144">
        <f>IF(A1658="","",(IFERROR(VLOOKUP(A1658,Projecten!A$4:W$2618,5,FALSE),"niet bekend")))</f>
        <v>1</v>
      </c>
      <c r="AF1658" s="1032">
        <f t="shared" si="162"/>
        <v>3281.06</v>
      </c>
      <c r="AG1658" s="897">
        <f>IF(A1658="","",(IFERROR(VLOOKUP(A1658,Projecten!A$4:W$2618,23,FALSE),"niet bekend")))</f>
        <v>3281.06</v>
      </c>
      <c r="AH1658" s="1187">
        <f>IF(A1658="","",(IFERROR(VLOOKUP(A1658,Projecten!A$4:W$2618,12,FALSE),"niet bekend")))</f>
        <v>3281.06</v>
      </c>
    </row>
    <row r="1659" spans="1:35" s="150" customFormat="1" x14ac:dyDescent="0.2">
      <c r="A1659" s="117">
        <v>2016777</v>
      </c>
      <c r="B1659" s="1189">
        <v>121099</v>
      </c>
      <c r="C1659" s="118" t="s">
        <v>2682</v>
      </c>
      <c r="D1659" s="119" t="s">
        <v>68</v>
      </c>
      <c r="E1659" s="1002">
        <v>4</v>
      </c>
      <c r="F1659" s="738">
        <v>32</v>
      </c>
      <c r="G1659" s="738">
        <v>20</v>
      </c>
      <c r="H1659" s="738">
        <v>12</v>
      </c>
      <c r="I1659" s="808">
        <v>42382</v>
      </c>
      <c r="J1659" s="808" t="s">
        <v>1737</v>
      </c>
      <c r="K1659" s="808" t="s">
        <v>1737</v>
      </c>
      <c r="L1659" s="808" t="s">
        <v>1737</v>
      </c>
      <c r="M1659" s="75" t="s">
        <v>89</v>
      </c>
      <c r="N1659" s="75" t="s">
        <v>89</v>
      </c>
      <c r="O1659" s="75" t="s">
        <v>89</v>
      </c>
      <c r="P1659" s="75" t="s">
        <v>89</v>
      </c>
      <c r="Q1659" s="160"/>
      <c r="R1659" s="96"/>
      <c r="S1659" s="96">
        <v>4</v>
      </c>
      <c r="T1659" s="175"/>
      <c r="U1659" s="99" t="s">
        <v>561</v>
      </c>
      <c r="V1659" s="99"/>
      <c r="W1659" s="97">
        <v>59</v>
      </c>
      <c r="X1659" s="99"/>
      <c r="Y1659" s="164"/>
      <c r="Z1659" s="1226">
        <v>42712</v>
      </c>
      <c r="AB1659" s="897"/>
      <c r="AC1659" s="897"/>
      <c r="AD1659" s="897"/>
      <c r="AE1659" s="1144">
        <f>IF(A1659="","",(IFERROR(VLOOKUP(A1659,Projecten!A$4:W$2618,5,FALSE),"niet bekend")))</f>
        <v>4</v>
      </c>
      <c r="AF1659" s="1032">
        <f t="shared" si="162"/>
        <v>8723.77</v>
      </c>
      <c r="AG1659" s="897">
        <f>IF(A1659="","",(IFERROR(VLOOKUP(A1659,Projecten!A$4:W$2618,23,FALSE),"niet bekend")))</f>
        <v>8723.77</v>
      </c>
      <c r="AH1659" s="1187">
        <f>IF(A1659="","",(IFERROR(VLOOKUP(A1659,Projecten!A$4:W$2618,12,FALSE),"niet bekend")))</f>
        <v>8723.77</v>
      </c>
    </row>
    <row r="1660" spans="1:35" s="150" customFormat="1" x14ac:dyDescent="0.2">
      <c r="A1660" s="117">
        <v>2016775</v>
      </c>
      <c r="B1660" s="1189">
        <v>121102</v>
      </c>
      <c r="C1660" s="118">
        <v>629117</v>
      </c>
      <c r="D1660" s="119" t="s">
        <v>68</v>
      </c>
      <c r="E1660" s="1002">
        <v>1</v>
      </c>
      <c r="F1660" s="738">
        <v>10</v>
      </c>
      <c r="G1660" s="738">
        <v>5</v>
      </c>
      <c r="H1660" s="738">
        <v>3</v>
      </c>
      <c r="I1660" s="808">
        <v>42382</v>
      </c>
      <c r="J1660" s="808" t="s">
        <v>1737</v>
      </c>
      <c r="K1660" s="808" t="s">
        <v>1737</v>
      </c>
      <c r="L1660" s="808" t="s">
        <v>1737</v>
      </c>
      <c r="M1660" s="75" t="s">
        <v>89</v>
      </c>
      <c r="N1660" s="75" t="s">
        <v>89</v>
      </c>
      <c r="O1660" s="75" t="s">
        <v>89</v>
      </c>
      <c r="P1660" s="75" t="s">
        <v>89</v>
      </c>
      <c r="Q1660" s="160"/>
      <c r="R1660" s="96"/>
      <c r="S1660" s="96">
        <v>4</v>
      </c>
      <c r="T1660" s="175"/>
      <c r="U1660" s="99" t="s">
        <v>278</v>
      </c>
      <c r="V1660" s="99"/>
      <c r="W1660" s="97">
        <v>18.5</v>
      </c>
      <c r="X1660" s="99"/>
      <c r="Y1660" s="164"/>
      <c r="Z1660" s="1226">
        <v>42711</v>
      </c>
      <c r="AB1660" s="897"/>
      <c r="AC1660" s="897"/>
      <c r="AD1660" s="897"/>
      <c r="AE1660" s="1144">
        <f>IF(A1660="","",(IFERROR(VLOOKUP(A1660,Projecten!A$4:W$2618,5,FALSE),"niet bekend")))</f>
        <v>1</v>
      </c>
      <c r="AF1660" s="1032">
        <f t="shared" si="162"/>
        <v>3281.06</v>
      </c>
      <c r="AG1660" s="897">
        <f>IF(A1660="","",(IFERROR(VLOOKUP(A1660,Projecten!A$4:W$2618,23,FALSE),"niet bekend")))</f>
        <v>3281.06</v>
      </c>
      <c r="AH1660" s="1187">
        <f>IF(A1660="","",(IFERROR(VLOOKUP(A1660,Projecten!A$4:W$2618,12,FALSE),"niet bekend")))</f>
        <v>3281.06</v>
      </c>
    </row>
    <row r="1661" spans="1:35" s="150" customFormat="1" x14ac:dyDescent="0.2">
      <c r="A1661" s="117" t="s">
        <v>2672</v>
      </c>
      <c r="B1661" s="1189">
        <v>121100</v>
      </c>
      <c r="C1661" s="117" t="s">
        <v>2671</v>
      </c>
      <c r="D1661" s="1271" t="s">
        <v>68</v>
      </c>
      <c r="E1661" s="2010">
        <v>1</v>
      </c>
      <c r="F1661" s="1271">
        <v>8</v>
      </c>
      <c r="G1661" s="1271">
        <v>5</v>
      </c>
      <c r="H1661" s="1271">
        <v>3</v>
      </c>
      <c r="I1661" s="829">
        <v>42382</v>
      </c>
      <c r="J1661" s="829">
        <v>42380</v>
      </c>
      <c r="K1661" s="829" t="s">
        <v>1737</v>
      </c>
      <c r="L1661" s="829" t="s">
        <v>1737</v>
      </c>
      <c r="M1661" s="74" t="s">
        <v>89</v>
      </c>
      <c r="N1661" s="74" t="s">
        <v>89</v>
      </c>
      <c r="O1661" s="74" t="s">
        <v>89</v>
      </c>
      <c r="P1661" s="74" t="s">
        <v>89</v>
      </c>
      <c r="Q1661" s="1256" t="s">
        <v>2787</v>
      </c>
      <c r="R1661" s="96"/>
      <c r="S1661" s="96">
        <v>4</v>
      </c>
      <c r="T1661" s="175"/>
      <c r="U1661" s="99" t="s">
        <v>278</v>
      </c>
      <c r="V1661" s="1272" t="s">
        <v>2673</v>
      </c>
      <c r="W1661" s="612">
        <v>21</v>
      </c>
      <c r="X1661" s="99"/>
      <c r="Y1661" s="99"/>
      <c r="Z1661" s="1226">
        <v>42711</v>
      </c>
      <c r="AB1661" s="897"/>
      <c r="AC1661" s="897"/>
      <c r="AD1661" s="897"/>
      <c r="AE1661" s="1144">
        <f>IF(A1661="","",(IFERROR(VLOOKUP(A1661,Projecten!A$4:W$2618,5,FALSE),"niet bekend")))</f>
        <v>1</v>
      </c>
      <c r="AF1661" s="1032">
        <f t="shared" si="162"/>
        <v>4892.6899999999996</v>
      </c>
      <c r="AG1661" s="897">
        <f>IF(A1661="","",(IFERROR(VLOOKUP(A1661,Projecten!A$4:W$2618,23,FALSE),"niet bekend")))</f>
        <v>4892.6899999999996</v>
      </c>
      <c r="AH1661" s="1187">
        <f>IF(A1661="","",(IFERROR(VLOOKUP(A1661,Projecten!A$4:W$2618,12,FALSE),"niet bekend")))</f>
        <v>4892.6899999999996</v>
      </c>
    </row>
    <row r="1662" spans="1:35" s="150" customFormat="1" x14ac:dyDescent="0.2">
      <c r="A1662" s="117">
        <v>2016778</v>
      </c>
      <c r="B1662" s="1189">
        <v>121102</v>
      </c>
      <c r="C1662" s="118" t="s">
        <v>2683</v>
      </c>
      <c r="D1662" s="119" t="s">
        <v>68</v>
      </c>
      <c r="E1662" s="1002">
        <v>1</v>
      </c>
      <c r="F1662" s="738">
        <v>2</v>
      </c>
      <c r="G1662" s="738">
        <v>1</v>
      </c>
      <c r="H1662" s="738">
        <v>1</v>
      </c>
      <c r="I1662" s="808">
        <v>42382</v>
      </c>
      <c r="J1662" s="808"/>
      <c r="K1662" s="808"/>
      <c r="L1662" s="808"/>
      <c r="M1662" s="75" t="s">
        <v>89</v>
      </c>
      <c r="N1662" s="75" t="s">
        <v>89</v>
      </c>
      <c r="O1662" s="75" t="s">
        <v>89</v>
      </c>
      <c r="P1662" s="75" t="s">
        <v>89</v>
      </c>
      <c r="Q1662" s="1256"/>
      <c r="R1662" s="96"/>
      <c r="S1662" s="96">
        <v>4</v>
      </c>
      <c r="T1662" s="175"/>
      <c r="U1662" s="99" t="s">
        <v>278</v>
      </c>
      <c r="V1662" s="99"/>
      <c r="W1662" s="97">
        <v>4.5</v>
      </c>
      <c r="X1662" s="99"/>
      <c r="Y1662" s="164"/>
      <c r="Z1662" s="1226">
        <v>42712</v>
      </c>
      <c r="AB1662" s="897"/>
      <c r="AC1662" s="897"/>
      <c r="AD1662" s="897"/>
      <c r="AE1662" s="1144">
        <f>IF(A1662="","",(IFERROR(VLOOKUP(A1662,Projecten!A$4:W$2618,5,FALSE),"niet bekend")))</f>
        <v>1</v>
      </c>
      <c r="AF1662" s="1032">
        <f t="shared" si="162"/>
        <v>660.36</v>
      </c>
      <c r="AG1662" s="897">
        <f>IF(A1662="","",(IFERROR(VLOOKUP(A1662,Projecten!A$4:W$2618,23,FALSE),"niet bekend")))</f>
        <v>660.36</v>
      </c>
      <c r="AH1662" s="1187">
        <f>IF(A1662="","",(IFERROR(VLOOKUP(A1662,Projecten!A$4:W$2618,12,FALSE),"niet bekend")))</f>
        <v>660.36</v>
      </c>
    </row>
    <row r="1663" spans="1:35" s="150" customFormat="1" x14ac:dyDescent="0.2">
      <c r="A1663" s="117" t="s">
        <v>2680</v>
      </c>
      <c r="B1663" s="1189">
        <v>121100</v>
      </c>
      <c r="C1663" s="118">
        <v>606417</v>
      </c>
      <c r="D1663" s="119" t="s">
        <v>68</v>
      </c>
      <c r="E1663" s="1002">
        <v>1</v>
      </c>
      <c r="F1663" s="738">
        <v>11</v>
      </c>
      <c r="G1663" s="738">
        <v>8</v>
      </c>
      <c r="H1663" s="738">
        <v>2</v>
      </c>
      <c r="I1663" s="808">
        <v>42382</v>
      </c>
      <c r="J1663" s="808">
        <v>42380</v>
      </c>
      <c r="K1663" s="808">
        <v>42378</v>
      </c>
      <c r="L1663" s="808" t="s">
        <v>1737</v>
      </c>
      <c r="M1663" s="75" t="s">
        <v>89</v>
      </c>
      <c r="N1663" s="75" t="s">
        <v>89</v>
      </c>
      <c r="O1663" s="75" t="s">
        <v>89</v>
      </c>
      <c r="P1663" s="75" t="s">
        <v>89</v>
      </c>
      <c r="Q1663" s="160"/>
      <c r="R1663" s="96"/>
      <c r="S1663" s="96">
        <v>4</v>
      </c>
      <c r="T1663" s="175"/>
      <c r="U1663" s="99" t="s">
        <v>278</v>
      </c>
      <c r="V1663" s="99" t="s">
        <v>2681</v>
      </c>
      <c r="W1663" s="97">
        <v>27.5</v>
      </c>
      <c r="X1663" s="99"/>
      <c r="Y1663" s="164"/>
      <c r="Z1663" s="1226">
        <v>42711</v>
      </c>
      <c r="AB1663" s="897"/>
      <c r="AC1663" s="897"/>
      <c r="AD1663" s="897"/>
      <c r="AE1663" s="1144">
        <f>IF(A1663="","",(IFERROR(VLOOKUP(A1663,Projecten!A$4:W$2618,5,FALSE),"niet bekend")))</f>
        <v>1</v>
      </c>
      <c r="AF1663" s="1032">
        <f t="shared" si="162"/>
        <v>6261.84</v>
      </c>
      <c r="AG1663" s="897">
        <f>IF(A1663="","",(IFERROR(VLOOKUP(A1663,Projecten!A$4:W$2618,23,FALSE),"niet bekend")))</f>
        <v>6261.84</v>
      </c>
      <c r="AH1663" s="1187">
        <f>IF(A1663="","",(IFERROR(VLOOKUP(A1663,Projecten!A$4:W$2618,12,FALSE),"niet bekend")))</f>
        <v>6261.84</v>
      </c>
    </row>
    <row r="1664" spans="1:35" x14ac:dyDescent="0.2">
      <c r="A1664" s="117">
        <v>2016766</v>
      </c>
      <c r="B1664" s="1530" t="s">
        <v>2768</v>
      </c>
      <c r="C1664" s="351" t="s">
        <v>3022</v>
      </c>
      <c r="D1664" s="349" t="s">
        <v>68</v>
      </c>
      <c r="E1664" s="999">
        <v>0</v>
      </c>
      <c r="F1664" s="292">
        <v>0</v>
      </c>
      <c r="G1664" s="292">
        <v>0</v>
      </c>
      <c r="H1664" s="292">
        <v>0</v>
      </c>
      <c r="I1664" s="806" t="s">
        <v>1737</v>
      </c>
      <c r="J1664" s="806" t="s">
        <v>1737</v>
      </c>
      <c r="K1664" s="806" t="s">
        <v>1737</v>
      </c>
      <c r="L1664" s="806" t="s">
        <v>1737</v>
      </c>
      <c r="M1664" s="7" t="s">
        <v>1737</v>
      </c>
      <c r="N1664" s="7" t="s">
        <v>1737</v>
      </c>
      <c r="O1664" s="7" t="s">
        <v>89</v>
      </c>
      <c r="P1664" s="7" t="s">
        <v>89</v>
      </c>
      <c r="Q1664" s="1173" t="s">
        <v>2769</v>
      </c>
      <c r="S1664" s="23">
        <v>4</v>
      </c>
      <c r="U1664" s="6" t="s">
        <v>278</v>
      </c>
      <c r="V1664" s="6" t="s">
        <v>3023</v>
      </c>
      <c r="W1664" s="25">
        <v>6</v>
      </c>
      <c r="X1664" s="6"/>
      <c r="Y1664" s="81"/>
      <c r="Z1664" s="1188">
        <v>42725</v>
      </c>
      <c r="AB1664" s="894"/>
      <c r="AC1664" s="894"/>
      <c r="AD1664" s="894"/>
      <c r="AE1664" s="1142">
        <f>IF(A1664="","",(IFERROR(VLOOKUP(A1664,Projecten!A$4:W$2618,5,FALSE),"niet bekend")))</f>
        <v>0</v>
      </c>
      <c r="AF1664" s="1031">
        <f t="shared" si="162"/>
        <v>782.25</v>
      </c>
      <c r="AG1664" s="894">
        <f>IF(A1664="","",(IFERROR(VLOOKUP(A1664,Projecten!A$4:W$2618,23,FALSE),"niet bekend")))</f>
        <v>782.25</v>
      </c>
      <c r="AH1664" s="900">
        <f>IF(A1664="","",(IFERROR(VLOOKUP(A1664,Projecten!A$4:W$2618,12,FALSE),"niet bekend")))</f>
        <v>782.25</v>
      </c>
      <c r="AI1664" s="8"/>
    </row>
    <row r="1665" spans="1:34" s="150" customFormat="1" x14ac:dyDescent="0.2">
      <c r="A1665" s="117"/>
      <c r="B1665" s="1189"/>
      <c r="C1665" s="118"/>
      <c r="D1665" s="119"/>
      <c r="E1665" s="1002"/>
      <c r="F1665" s="738"/>
      <c r="G1665" s="738"/>
      <c r="H1665" s="738"/>
      <c r="I1665" s="808"/>
      <c r="J1665" s="808"/>
      <c r="K1665" s="808"/>
      <c r="L1665" s="808"/>
      <c r="M1665" s="75"/>
      <c r="N1665" s="75"/>
      <c r="O1665" s="75"/>
      <c r="P1665" s="75"/>
      <c r="Q1665" s="160"/>
      <c r="R1665" s="96"/>
      <c r="S1665" s="96"/>
      <c r="T1665" s="175"/>
      <c r="U1665" s="99"/>
      <c r="V1665" s="99"/>
      <c r="W1665" s="97"/>
      <c r="X1665" s="99"/>
      <c r="Y1665" s="164"/>
      <c r="Z1665" s="1226"/>
      <c r="AB1665" s="897"/>
      <c r="AC1665" s="897"/>
      <c r="AD1665" s="897"/>
      <c r="AE1665" s="1144"/>
      <c r="AF1665" s="1032"/>
      <c r="AG1665" s="897"/>
      <c r="AH1665" s="1187"/>
    </row>
    <row r="1666" spans="1:34" s="150" customFormat="1" x14ac:dyDescent="0.2">
      <c r="A1666" s="93">
        <v>2017025</v>
      </c>
      <c r="B1666" s="1553">
        <v>121105</v>
      </c>
      <c r="C1666" s="93" t="s">
        <v>2987</v>
      </c>
      <c r="D1666" s="94" t="s">
        <v>68</v>
      </c>
      <c r="E1666" s="91">
        <v>0</v>
      </c>
      <c r="F1666" s="94">
        <v>0</v>
      </c>
      <c r="G1666" s="94">
        <v>0</v>
      </c>
      <c r="H1666" s="94">
        <v>0</v>
      </c>
      <c r="I1666" s="808" t="s">
        <v>1737</v>
      </c>
      <c r="J1666" s="808" t="s">
        <v>1737</v>
      </c>
      <c r="K1666" s="808" t="s">
        <v>1737</v>
      </c>
      <c r="L1666" s="808" t="s">
        <v>1737</v>
      </c>
      <c r="M1666" s="75" t="s">
        <v>89</v>
      </c>
      <c r="N1666" s="75" t="s">
        <v>89</v>
      </c>
      <c r="O1666" s="75" t="s">
        <v>89</v>
      </c>
      <c r="P1666" s="75" t="s">
        <v>89</v>
      </c>
      <c r="Q1666" s="1256"/>
      <c r="R1666" s="96"/>
      <c r="S1666" s="96">
        <v>4</v>
      </c>
      <c r="T1666" s="175"/>
      <c r="U1666" s="99" t="s">
        <v>2739</v>
      </c>
      <c r="V1666" s="263"/>
      <c r="W1666" s="97">
        <v>4</v>
      </c>
      <c r="X1666" s="99"/>
      <c r="Y1666" s="765"/>
      <c r="Z1666" s="1226">
        <v>42746</v>
      </c>
      <c r="AB1666" s="897"/>
      <c r="AC1666" s="897"/>
      <c r="AD1666" s="897"/>
      <c r="AE1666" s="1144">
        <f>IF(A1666="","",(IFERROR(VLOOKUP(A1666,Projecten!A$4:W$2618,5,FALSE),"niet bekend")))</f>
        <v>0</v>
      </c>
      <c r="AF1666" s="1032">
        <f>IF(AE1666="","",(IF(E1666=0,AH1666,(E1666/AE1666*AH1666))))</f>
        <v>1600</v>
      </c>
      <c r="AG1666" s="897">
        <f>IF(A1666="","",(IFERROR(VLOOKUP(A1666,Projecten!A$4:W$2618,23,FALSE),"niet bekend")))</f>
        <v>1600</v>
      </c>
      <c r="AH1666" s="1276">
        <f>IF(A1666="","",(IFERROR(VLOOKUP(A1666,Projecten!A$4:W$2618,12,FALSE),"niet bekend")))</f>
        <v>1600</v>
      </c>
    </row>
    <row r="1667" spans="1:34" s="150" customFormat="1" x14ac:dyDescent="0.2">
      <c r="A1667" s="117">
        <v>2016779</v>
      </c>
      <c r="B1667" s="1554">
        <v>121101</v>
      </c>
      <c r="C1667" s="118" t="s">
        <v>2688</v>
      </c>
      <c r="D1667" s="119" t="s">
        <v>68</v>
      </c>
      <c r="E1667" s="1002">
        <v>7</v>
      </c>
      <c r="F1667" s="738">
        <f>E1667*8</f>
        <v>56</v>
      </c>
      <c r="G1667" s="738">
        <f>E1667*5</f>
        <v>35</v>
      </c>
      <c r="H1667" s="738">
        <f>E1667*3</f>
        <v>21</v>
      </c>
      <c r="I1667" s="808">
        <v>42382</v>
      </c>
      <c r="J1667" s="808" t="s">
        <v>1737</v>
      </c>
      <c r="K1667" s="808" t="s">
        <v>1737</v>
      </c>
      <c r="L1667" s="808" t="s">
        <v>1737</v>
      </c>
      <c r="M1667" s="75" t="s">
        <v>89</v>
      </c>
      <c r="N1667" s="75" t="s">
        <v>89</v>
      </c>
      <c r="O1667" s="75" t="s">
        <v>89</v>
      </c>
      <c r="P1667" s="75" t="s">
        <v>89</v>
      </c>
      <c r="Q1667" s="1256" t="s">
        <v>2753</v>
      </c>
      <c r="R1667" s="96"/>
      <c r="S1667" s="96">
        <v>4</v>
      </c>
      <c r="T1667" s="175"/>
      <c r="U1667" s="99" t="s">
        <v>2739</v>
      </c>
      <c r="V1667" s="99"/>
      <c r="W1667" s="97">
        <f>E1667*15</f>
        <v>105</v>
      </c>
      <c r="X1667" s="99"/>
      <c r="Y1667" s="164"/>
      <c r="Z1667" s="1226">
        <v>42713</v>
      </c>
      <c r="AB1667" s="897"/>
      <c r="AC1667" s="897"/>
      <c r="AD1667" s="897"/>
      <c r="AE1667" s="1144">
        <f>IF(A1667="","",(IFERROR(VLOOKUP(A1667,Projecten!A$4:W$2618,5,FALSE),"niet bekend")))</f>
        <v>14</v>
      </c>
      <c r="AF1667" s="1032">
        <f>IF(AE1667="","",(IF(E1667=0,AH1667,(E1667/AE1667*AH1667))))</f>
        <v>16394.805</v>
      </c>
      <c r="AG1667" s="897">
        <f>IF(A1667="","",(IFERROR(VLOOKUP(A1667,Projecten!A$4:W$2618,23,FALSE),"niet bekend")))</f>
        <v>33565.910000000003</v>
      </c>
      <c r="AH1667" s="1276">
        <f>IF(A1667="","",(IFERROR(VLOOKUP(A1667,Projecten!A$4:W$2618,12,FALSE),"niet bekend")))</f>
        <v>32789.61</v>
      </c>
    </row>
    <row r="1668" spans="1:34" s="150" customFormat="1" x14ac:dyDescent="0.2">
      <c r="A1668" s="117">
        <v>2016779</v>
      </c>
      <c r="B1668" s="1554">
        <v>121101</v>
      </c>
      <c r="C1668" s="118" t="s">
        <v>2688</v>
      </c>
      <c r="D1668" s="119" t="s">
        <v>68</v>
      </c>
      <c r="E1668" s="1002">
        <v>3</v>
      </c>
      <c r="F1668" s="738">
        <f>E1668*8</f>
        <v>24</v>
      </c>
      <c r="G1668" s="738">
        <f>E1668*5</f>
        <v>15</v>
      </c>
      <c r="H1668" s="738">
        <f>E1668*3</f>
        <v>9</v>
      </c>
      <c r="I1668" s="808">
        <v>42382</v>
      </c>
      <c r="J1668" s="808" t="s">
        <v>1737</v>
      </c>
      <c r="K1668" s="808" t="s">
        <v>1737</v>
      </c>
      <c r="L1668" s="808" t="s">
        <v>1737</v>
      </c>
      <c r="M1668" s="75" t="s">
        <v>89</v>
      </c>
      <c r="N1668" s="75" t="s">
        <v>89</v>
      </c>
      <c r="O1668" s="75" t="s">
        <v>89</v>
      </c>
      <c r="P1668" s="75" t="s">
        <v>89</v>
      </c>
      <c r="Q1668" s="1256" t="s">
        <v>2753</v>
      </c>
      <c r="R1668" s="96"/>
      <c r="S1668" s="96">
        <v>4</v>
      </c>
      <c r="T1668" s="175"/>
      <c r="U1668" s="99" t="s">
        <v>2739</v>
      </c>
      <c r="V1668" s="99"/>
      <c r="W1668" s="97">
        <f>E1668*15</f>
        <v>45</v>
      </c>
      <c r="X1668" s="99"/>
      <c r="Y1668" s="164"/>
      <c r="Z1668" s="1226">
        <v>42713</v>
      </c>
      <c r="AB1668" s="897"/>
      <c r="AC1668" s="897"/>
      <c r="AD1668" s="897"/>
      <c r="AE1668" s="1144">
        <f>IF(A1668="","",(IFERROR(VLOOKUP(A1668,Projecten!A$4:W$2618,5,FALSE),"niet bekend")))</f>
        <v>14</v>
      </c>
      <c r="AF1668" s="1032">
        <f>IF(AE1668="","",(IF(E1668=0,AH1668,(E1668/AE1668*AH1668))))</f>
        <v>7026.3449999999993</v>
      </c>
      <c r="AG1668" s="897">
        <f>IF(A1668="","",(IFERROR(VLOOKUP(A1668,Projecten!A$4:W$2618,23,FALSE),"niet bekend")))</f>
        <v>33565.910000000003</v>
      </c>
      <c r="AH1668" s="1276">
        <f>IF(A1668="","",(IFERROR(VLOOKUP(A1668,Projecten!A$4:W$2618,12,FALSE),"niet bekend")))</f>
        <v>32789.61</v>
      </c>
    </row>
    <row r="1669" spans="1:34" s="150" customFormat="1" x14ac:dyDescent="0.2">
      <c r="A1669" s="117"/>
      <c r="B1669" s="1189"/>
      <c r="C1669" s="118"/>
      <c r="D1669" s="119"/>
      <c r="E1669" s="1002"/>
      <c r="F1669" s="738"/>
      <c r="G1669" s="738"/>
      <c r="H1669" s="738"/>
      <c r="I1669" s="808"/>
      <c r="J1669" s="808"/>
      <c r="K1669" s="808"/>
      <c r="L1669" s="808"/>
      <c r="M1669" s="75"/>
      <c r="N1669" s="75"/>
      <c r="O1669" s="75"/>
      <c r="P1669" s="75"/>
      <c r="Q1669" s="1256"/>
      <c r="R1669" s="96"/>
      <c r="S1669" s="96"/>
      <c r="T1669" s="175"/>
      <c r="U1669" s="99"/>
      <c r="V1669" s="99"/>
      <c r="W1669" s="97"/>
      <c r="X1669" s="99"/>
      <c r="Y1669" s="164"/>
      <c r="Z1669" s="1226"/>
      <c r="AB1669" s="897"/>
      <c r="AC1669" s="897"/>
      <c r="AD1669" s="897"/>
      <c r="AE1669" s="1144"/>
      <c r="AF1669" s="1032"/>
      <c r="AG1669" s="897"/>
      <c r="AH1669" s="1187"/>
    </row>
    <row r="1670" spans="1:34" s="150" customFormat="1" x14ac:dyDescent="0.2">
      <c r="A1670" s="117" t="s">
        <v>2719</v>
      </c>
      <c r="B1670" s="1189">
        <v>121104</v>
      </c>
      <c r="C1670" s="118" t="s">
        <v>2721</v>
      </c>
      <c r="D1670" s="119" t="s">
        <v>489</v>
      </c>
      <c r="E1670" s="1002">
        <v>1</v>
      </c>
      <c r="F1670" s="738">
        <v>9</v>
      </c>
      <c r="G1670" s="738">
        <v>4</v>
      </c>
      <c r="H1670" s="738">
        <v>4</v>
      </c>
      <c r="I1670" s="808">
        <v>42382</v>
      </c>
      <c r="J1670" s="808">
        <v>42746</v>
      </c>
      <c r="K1670" s="808" t="s">
        <v>1737</v>
      </c>
      <c r="L1670" s="808" t="s">
        <v>1737</v>
      </c>
      <c r="M1670" s="75" t="s">
        <v>89</v>
      </c>
      <c r="N1670" s="75" t="s">
        <v>89</v>
      </c>
      <c r="O1670" s="75" t="s">
        <v>89</v>
      </c>
      <c r="P1670" s="75" t="s">
        <v>89</v>
      </c>
      <c r="Q1670" s="1176"/>
      <c r="R1670" s="96"/>
      <c r="S1670" s="96">
        <v>4</v>
      </c>
      <c r="T1670" s="175"/>
      <c r="U1670" s="99" t="s">
        <v>681</v>
      </c>
      <c r="V1670" s="99" t="s">
        <v>1181</v>
      </c>
      <c r="W1670" s="1177">
        <v>25.2</v>
      </c>
      <c r="X1670" s="99"/>
      <c r="Y1670" s="164"/>
      <c r="Z1670" s="1226">
        <v>42720</v>
      </c>
      <c r="AB1670" s="897"/>
      <c r="AC1670" s="897"/>
      <c r="AD1670" s="897"/>
      <c r="AE1670" s="1144">
        <f>IF(A1670="","",(IFERROR(VLOOKUP(A1670,Projecten!A$4:W$2618,5,FALSE),"niet bekend")))</f>
        <v>1</v>
      </c>
      <c r="AF1670" s="1032">
        <f>IF(AE1670="","",(IF(E1670=0,AH1670,(E1670/AE1670*AH1670))))</f>
        <v>4200</v>
      </c>
      <c r="AG1670" s="897">
        <f>IF(A1670="","",(IFERROR(VLOOKUP(A1670,Projecten!A$4:W$2618,23,FALSE),"niet bekend")))</f>
        <v>4200</v>
      </c>
      <c r="AH1670" s="1187">
        <f>IF(A1670="","",(IFERROR(VLOOKUP(A1670,Projecten!A$4:W$2618,12,FALSE),"niet bekend")))</f>
        <v>4200</v>
      </c>
    </row>
    <row r="1671" spans="1:34" s="150" customFormat="1" x14ac:dyDescent="0.2">
      <c r="A1671" s="117" t="s">
        <v>2720</v>
      </c>
      <c r="B1671" s="1189">
        <v>121104</v>
      </c>
      <c r="C1671" s="118" t="s">
        <v>2722</v>
      </c>
      <c r="D1671" s="119" t="s">
        <v>489</v>
      </c>
      <c r="E1671" s="1002">
        <v>1</v>
      </c>
      <c r="F1671" s="738">
        <v>9</v>
      </c>
      <c r="G1671" s="738">
        <v>4</v>
      </c>
      <c r="H1671" s="738">
        <v>4</v>
      </c>
      <c r="I1671" s="808">
        <v>42382</v>
      </c>
      <c r="J1671" s="808">
        <v>42746</v>
      </c>
      <c r="K1671" s="808" t="s">
        <v>1737</v>
      </c>
      <c r="L1671" s="808" t="s">
        <v>1737</v>
      </c>
      <c r="M1671" s="75" t="s">
        <v>89</v>
      </c>
      <c r="N1671" s="75" t="s">
        <v>89</v>
      </c>
      <c r="O1671" s="75" t="s">
        <v>89</v>
      </c>
      <c r="P1671" s="75" t="s">
        <v>89</v>
      </c>
      <c r="Q1671" s="1176"/>
      <c r="R1671" s="96"/>
      <c r="S1671" s="96">
        <v>4</v>
      </c>
      <c r="T1671" s="175"/>
      <c r="U1671" s="99" t="s">
        <v>681</v>
      </c>
      <c r="V1671" s="99" t="s">
        <v>1181</v>
      </c>
      <c r="W1671" s="1177">
        <v>25.2</v>
      </c>
      <c r="X1671" s="99"/>
      <c r="Y1671" s="164"/>
      <c r="Z1671" s="1226">
        <v>42720</v>
      </c>
      <c r="AB1671" s="897"/>
      <c r="AC1671" s="897"/>
      <c r="AD1671" s="897"/>
      <c r="AE1671" s="1144">
        <f>IF(A1671="","",(IFERROR(VLOOKUP(A1671,Projecten!A$4:W$2618,5,FALSE),"niet bekend")))</f>
        <v>1</v>
      </c>
      <c r="AF1671" s="1032">
        <f>IF(AE1671="","",(IF(E1671=0,AH1671,(E1671/AE1671*AH1671))))</f>
        <v>4200</v>
      </c>
      <c r="AG1671" s="897">
        <f>IF(A1671="","",(IFERROR(VLOOKUP(A1671,Projecten!A$4:W$2618,23,FALSE),"niet bekend")))</f>
        <v>4200</v>
      </c>
      <c r="AH1671" s="1187">
        <f>IF(A1671="","",(IFERROR(VLOOKUP(A1671,Projecten!A$4:W$2618,12,FALSE),"niet bekend")))</f>
        <v>4200</v>
      </c>
    </row>
    <row r="1672" spans="1:34" s="150" customFormat="1" x14ac:dyDescent="0.2">
      <c r="A1672" s="117"/>
      <c r="B1672" s="1189"/>
      <c r="C1672" s="118"/>
      <c r="D1672" s="119"/>
      <c r="E1672" s="1002"/>
      <c r="F1672" s="738"/>
      <c r="G1672" s="738"/>
      <c r="H1672" s="738"/>
      <c r="I1672" s="808"/>
      <c r="J1672" s="808"/>
      <c r="K1672" s="808"/>
      <c r="L1672" s="808"/>
      <c r="M1672" s="75"/>
      <c r="N1672" s="75"/>
      <c r="O1672" s="75"/>
      <c r="P1672" s="75"/>
      <c r="Q1672" s="1176"/>
      <c r="R1672" s="96"/>
      <c r="S1672" s="96"/>
      <c r="T1672" s="175"/>
      <c r="U1672" s="99"/>
      <c r="V1672" s="99"/>
      <c r="W1672" s="1177"/>
      <c r="X1672" s="99"/>
      <c r="Y1672" s="164"/>
      <c r="Z1672" s="1226"/>
      <c r="AB1672" s="897"/>
      <c r="AC1672" s="897"/>
      <c r="AD1672" s="897"/>
      <c r="AE1672" s="1144"/>
      <c r="AF1672" s="1032"/>
      <c r="AG1672" s="897"/>
      <c r="AH1672" s="1187"/>
    </row>
    <row r="1673" spans="1:34" s="150" customFormat="1" x14ac:dyDescent="0.2">
      <c r="A1673" s="117">
        <v>2016790</v>
      </c>
      <c r="B1673" s="1189">
        <v>121103</v>
      </c>
      <c r="C1673" s="118" t="s">
        <v>2725</v>
      </c>
      <c r="D1673" s="119" t="s">
        <v>451</v>
      </c>
      <c r="E1673" s="1002">
        <v>1</v>
      </c>
      <c r="F1673" s="738">
        <v>7</v>
      </c>
      <c r="G1673" s="738">
        <v>4</v>
      </c>
      <c r="H1673" s="738">
        <v>3</v>
      </c>
      <c r="I1673" s="810">
        <v>42379</v>
      </c>
      <c r="J1673" s="810">
        <v>42380</v>
      </c>
      <c r="K1673" s="808" t="s">
        <v>1737</v>
      </c>
      <c r="L1673" s="808" t="s">
        <v>1737</v>
      </c>
      <c r="M1673" s="75" t="s">
        <v>89</v>
      </c>
      <c r="N1673" s="75" t="s">
        <v>89</v>
      </c>
      <c r="O1673" s="75" t="s">
        <v>89</v>
      </c>
      <c r="P1673" s="75" t="s">
        <v>89</v>
      </c>
      <c r="Q1673" s="1176"/>
      <c r="R1673" s="96"/>
      <c r="S1673" s="96">
        <v>4</v>
      </c>
      <c r="T1673" s="175"/>
      <c r="U1673" s="99" t="s">
        <v>934</v>
      </c>
      <c r="V1673" s="99" t="s">
        <v>1495</v>
      </c>
      <c r="W1673" s="1177">
        <v>17</v>
      </c>
      <c r="X1673" s="99"/>
      <c r="Y1673" s="164"/>
      <c r="Z1673" s="1226">
        <v>42718</v>
      </c>
      <c r="AB1673" s="897"/>
      <c r="AC1673" s="897"/>
      <c r="AD1673" s="897"/>
      <c r="AE1673" s="1144">
        <f>IF(A1673="","",(IFERROR(VLOOKUP(A1673,Projecten!A$4:W$2618,5,FALSE),"niet bekend")))</f>
        <v>1</v>
      </c>
      <c r="AF1673" s="1032">
        <f>IF(AE1673="","",(IF(E1673=0,AH1673,(E1673/AE1673*AH1673))))</f>
        <v>3278.12</v>
      </c>
      <c r="AG1673" s="897">
        <f>IF(A1673="","",(IFERROR(VLOOKUP(A1673,Projecten!A$4:W$2618,23,FALSE),"niet bekend")))</f>
        <v>3278.12</v>
      </c>
      <c r="AH1673" s="1187">
        <f>IF(A1673="","",(IFERROR(VLOOKUP(A1673,Projecten!A$4:W$2618,12,FALSE),"niet bekend")))</f>
        <v>3278.12</v>
      </c>
    </row>
    <row r="1674" spans="1:34" s="150" customFormat="1" x14ac:dyDescent="0.2">
      <c r="A1674" s="117">
        <v>2016789</v>
      </c>
      <c r="B1674" s="1189">
        <v>121103</v>
      </c>
      <c r="C1674" s="118" t="s">
        <v>2724</v>
      </c>
      <c r="D1674" s="448" t="s">
        <v>451</v>
      </c>
      <c r="E1674" s="1002">
        <v>1</v>
      </c>
      <c r="F1674" s="738">
        <v>12</v>
      </c>
      <c r="G1674" s="738">
        <v>6</v>
      </c>
      <c r="H1674" s="738">
        <v>4</v>
      </c>
      <c r="I1674" s="808">
        <v>42745</v>
      </c>
      <c r="J1674" s="808">
        <v>42746</v>
      </c>
      <c r="K1674" s="808" t="s">
        <v>1737</v>
      </c>
      <c r="L1674" s="870"/>
      <c r="M1674" s="75" t="s">
        <v>89</v>
      </c>
      <c r="N1674" s="75" t="s">
        <v>89</v>
      </c>
      <c r="O1674" s="75" t="s">
        <v>89</v>
      </c>
      <c r="P1674" s="75" t="s">
        <v>89</v>
      </c>
      <c r="Q1674" s="1176"/>
      <c r="R1674" s="96"/>
      <c r="S1674" s="96">
        <v>4</v>
      </c>
      <c r="T1674" s="175"/>
      <c r="U1674" s="99" t="s">
        <v>934</v>
      </c>
      <c r="V1674" s="99" t="s">
        <v>2730</v>
      </c>
      <c r="W1674" s="1177">
        <v>35.5</v>
      </c>
      <c r="X1674" s="99"/>
      <c r="Y1674" s="164"/>
      <c r="Z1674" s="1226">
        <v>42726</v>
      </c>
      <c r="AB1674" s="897"/>
      <c r="AC1674" s="897"/>
      <c r="AD1674" s="897"/>
      <c r="AE1674" s="1144">
        <f>IF(A1674="","",(IFERROR(VLOOKUP(A1674,Projecten!A$4:W$2618,5,FALSE),"niet bekend")))</f>
        <v>1</v>
      </c>
      <c r="AF1674" s="1032">
        <f>IF(AE1674="","",(IF(E1674=0,AH1674,(E1674/AE1674*AH1674))))</f>
        <v>6711.18</v>
      </c>
      <c r="AG1674" s="897">
        <f>IF(A1674="","",(IFERROR(VLOOKUP(A1674,Projecten!A$4:W$2618,23,FALSE),"niet bekend")))</f>
        <v>6711.18</v>
      </c>
      <c r="AH1674" s="1187">
        <f>IF(A1674="","",(IFERROR(VLOOKUP(A1674,Projecten!A$4:W$2618,12,FALSE),"niet bekend")))</f>
        <v>6711.18</v>
      </c>
    </row>
    <row r="1675" spans="1:34" s="150" customFormat="1" x14ac:dyDescent="0.2">
      <c r="A1675" s="117"/>
      <c r="B1675" s="1189"/>
      <c r="C1675" s="118"/>
      <c r="D1675" s="448"/>
      <c r="E1675" s="1002"/>
      <c r="F1675" s="738"/>
      <c r="G1675" s="738"/>
      <c r="H1675" s="738"/>
      <c r="I1675" s="808"/>
      <c r="J1675" s="808"/>
      <c r="K1675" s="808"/>
      <c r="L1675" s="870"/>
      <c r="M1675" s="75"/>
      <c r="N1675" s="75"/>
      <c r="O1675" s="75"/>
      <c r="P1675" s="75"/>
      <c r="Q1675" s="1176"/>
      <c r="R1675" s="96"/>
      <c r="S1675" s="96"/>
      <c r="T1675" s="175"/>
      <c r="U1675" s="99"/>
      <c r="V1675" s="99"/>
      <c r="W1675" s="1177"/>
      <c r="X1675" s="99"/>
      <c r="Y1675" s="164"/>
      <c r="Z1675" s="1226"/>
      <c r="AB1675" s="897"/>
      <c r="AC1675" s="897"/>
      <c r="AD1675" s="897"/>
      <c r="AE1675" s="1144"/>
      <c r="AF1675" s="1032"/>
      <c r="AG1675" s="897"/>
      <c r="AH1675" s="1187"/>
    </row>
    <row r="1676" spans="1:34" s="150" customFormat="1" x14ac:dyDescent="0.2">
      <c r="A1676" s="93">
        <v>2017041</v>
      </c>
      <c r="B1676" s="1553">
        <v>121109</v>
      </c>
      <c r="C1676" s="93" t="s">
        <v>3014</v>
      </c>
      <c r="D1676" s="94" t="s">
        <v>2383</v>
      </c>
      <c r="E1676" s="91">
        <v>0</v>
      </c>
      <c r="F1676" s="94">
        <v>1</v>
      </c>
      <c r="G1676" s="94">
        <v>1</v>
      </c>
      <c r="H1676" s="94">
        <v>0</v>
      </c>
      <c r="I1676" s="808" t="s">
        <v>1305</v>
      </c>
      <c r="J1676" s="808" t="s">
        <v>1737</v>
      </c>
      <c r="K1676" s="808" t="s">
        <v>1737</v>
      </c>
      <c r="L1676" s="808" t="s">
        <v>1737</v>
      </c>
      <c r="M1676" s="75" t="s">
        <v>89</v>
      </c>
      <c r="N1676" s="75" t="s">
        <v>89</v>
      </c>
      <c r="O1676" s="75" t="s">
        <v>89</v>
      </c>
      <c r="P1676" s="75" t="s">
        <v>89</v>
      </c>
      <c r="Q1676" s="1256"/>
      <c r="R1676" s="96"/>
      <c r="S1676" s="96"/>
      <c r="T1676" s="175"/>
      <c r="U1676" s="99"/>
      <c r="V1676" s="263"/>
      <c r="W1676" s="97"/>
      <c r="X1676" s="99"/>
      <c r="Y1676" s="765"/>
      <c r="Z1676" s="1226"/>
      <c r="AB1676" s="897"/>
      <c r="AC1676" s="897"/>
      <c r="AD1676" s="897"/>
      <c r="AE1676" s="1144"/>
      <c r="AF1676" s="1032"/>
      <c r="AG1676" s="897"/>
      <c r="AH1676" s="1187"/>
    </row>
    <row r="1677" spans="1:34" s="38" customFormat="1" x14ac:dyDescent="0.2">
      <c r="A1677" s="826"/>
      <c r="B1677" s="1491"/>
      <c r="C1677" s="31"/>
      <c r="D1677" s="31"/>
      <c r="E1677" s="32"/>
      <c r="F1677" s="32"/>
      <c r="G1677" s="32"/>
      <c r="H1677" s="32"/>
      <c r="I1677" s="811"/>
      <c r="J1677" s="811"/>
      <c r="K1677" s="811"/>
      <c r="L1677" s="32"/>
      <c r="M1677" s="32"/>
      <c r="N1677" s="32"/>
      <c r="O1677" s="32"/>
      <c r="P1677" s="32"/>
      <c r="Q1677" s="527"/>
      <c r="R1677" s="33"/>
      <c r="S1677" s="176"/>
      <c r="T1677" s="176"/>
      <c r="U1677" s="35"/>
      <c r="V1677" s="35"/>
      <c r="W1677" s="35"/>
      <c r="X1677" s="83"/>
      <c r="Y1677" s="84"/>
      <c r="Z1677" s="36"/>
      <c r="AB1677" s="896"/>
      <c r="AC1677" s="896"/>
      <c r="AD1677" s="896"/>
      <c r="AE1677" s="1145"/>
      <c r="AF1677" s="1034"/>
      <c r="AG1677" s="896"/>
      <c r="AH1677" s="908"/>
    </row>
    <row r="1678" spans="1:34" s="1315" customFormat="1" x14ac:dyDescent="0.2">
      <c r="A1678" s="1302"/>
      <c r="B1678" s="1555"/>
      <c r="C1678" s="1304">
        <f>SUM(F1678:H1678)</f>
        <v>313</v>
      </c>
      <c r="D1678" s="1305"/>
      <c r="E1678" s="1306">
        <f>SUM(E1679:E1702)</f>
        <v>25</v>
      </c>
      <c r="F1678" s="1306">
        <f>SUM(F1679:F1702)</f>
        <v>161</v>
      </c>
      <c r="G1678" s="1306">
        <f>SUM(G1679:G1702)</f>
        <v>93</v>
      </c>
      <c r="H1678" s="1306">
        <f>SUM(H1679:H1702)</f>
        <v>59</v>
      </c>
      <c r="I1678" s="1307"/>
      <c r="J1678" s="1307"/>
      <c r="K1678" s="1307"/>
      <c r="L1678" s="1306"/>
      <c r="M1678" s="1306"/>
      <c r="N1678" s="1306"/>
      <c r="O1678" s="1306"/>
      <c r="P1678" s="1306"/>
      <c r="Q1678" s="1308">
        <v>4</v>
      </c>
      <c r="R1678" s="2127"/>
      <c r="S1678" s="1309"/>
      <c r="T1678" s="1309"/>
      <c r="U1678" s="1310"/>
      <c r="V1678" s="1311">
        <f>SUM(W1678:W1702)</f>
        <v>331.15</v>
      </c>
      <c r="W1678" s="1312"/>
      <c r="X1678" s="1312">
        <f>Productiemedewerkers!C1908</f>
        <v>0</v>
      </c>
      <c r="Y1678" s="1313">
        <f>V1678-X1678</f>
        <v>331.15</v>
      </c>
      <c r="Z1678" s="1314"/>
      <c r="AB1678" s="1316"/>
      <c r="AC1678" s="1316"/>
      <c r="AD1678" s="1317" t="str">
        <f>CONCATENATE("week ",Q1678)</f>
        <v>week 4</v>
      </c>
      <c r="AE1678" s="1318"/>
      <c r="AF1678" s="1472">
        <f>SUM(AF1679:AF1702)</f>
        <v>51473.619999999995</v>
      </c>
      <c r="AG1678" s="1316"/>
      <c r="AH1678" s="1320"/>
    </row>
    <row r="1679" spans="1:34" s="1279" customFormat="1" ht="12" x14ac:dyDescent="0.2">
      <c r="A1679" s="1321"/>
      <c r="B1679" s="1482"/>
      <c r="C1679" s="1323"/>
      <c r="D1679" s="1324"/>
      <c r="E1679" s="1325"/>
      <c r="F1679" s="1325"/>
      <c r="G1679" s="1325"/>
      <c r="H1679" s="1325"/>
      <c r="I1679" s="1326"/>
      <c r="J1679" s="1326"/>
      <c r="K1679" s="1326"/>
      <c r="L1679" s="1327"/>
      <c r="M1679" s="1327"/>
      <c r="N1679" s="1327"/>
      <c r="O1679" s="1327"/>
      <c r="P1679" s="1327"/>
      <c r="Q1679" s="1282" t="s">
        <v>2484</v>
      </c>
      <c r="R1679" s="1329"/>
      <c r="S1679" s="1329"/>
      <c r="T1679" s="1330"/>
      <c r="U1679" s="1323"/>
      <c r="V1679" s="1331" t="s">
        <v>2493</v>
      </c>
      <c r="W1679" s="1332"/>
      <c r="X1679" s="1323"/>
      <c r="Y1679" s="1323"/>
      <c r="Z1679" s="1282"/>
      <c r="AB1679" s="1283"/>
      <c r="AC1679" s="1283"/>
      <c r="AD1679" s="1283"/>
      <c r="AE1679" s="1333" t="str">
        <f>IF(A1679="","",(IFERROR(VLOOKUP(A1679,Projecten!A$4:W$2618,5,FALSE),"niet bekend")))</f>
        <v/>
      </c>
      <c r="AF1679" s="1285" t="str">
        <f>IF(AE1679="","",(IF(E1679=0,AH1679,(E1679/AE1679*AH1679))))</f>
        <v/>
      </c>
      <c r="AG1679" s="1283" t="str">
        <f>IF(A1679="","",(IFERROR(VLOOKUP(A1679,Projecten!A$4:W$2618,23,FALSE),"niet bekend")))</f>
        <v/>
      </c>
      <c r="AH1679" s="1286" t="str">
        <f>IF(A1679="","",(IFERROR(VLOOKUP(A1679,Projecten!A$4:W$2618,12,FALSE),"niet bekend")))</f>
        <v/>
      </c>
    </row>
    <row r="1680" spans="1:34" s="1279" customFormat="1" ht="12" x14ac:dyDescent="0.2">
      <c r="A1680" s="1321"/>
      <c r="B1680" s="1482"/>
      <c r="C1680" s="1323"/>
      <c r="D1680" s="1324"/>
      <c r="E1680" s="1325"/>
      <c r="F1680" s="1325"/>
      <c r="G1680" s="1325"/>
      <c r="H1680" s="1325"/>
      <c r="I1680" s="1326"/>
      <c r="J1680" s="1326"/>
      <c r="K1680" s="1326"/>
      <c r="L1680" s="1327"/>
      <c r="M1680" s="1327"/>
      <c r="N1680" s="1327"/>
      <c r="O1680" s="1327"/>
      <c r="P1680" s="1327"/>
      <c r="Q1680" s="1282"/>
      <c r="R1680" s="1329"/>
      <c r="S1680" s="1329" t="s">
        <v>227</v>
      </c>
      <c r="T1680" s="1330"/>
      <c r="U1680" s="1323"/>
      <c r="V1680" s="1331"/>
      <c r="W1680" s="1332"/>
      <c r="X1680" s="1323"/>
      <c r="Y1680" s="1323"/>
      <c r="Z1680" s="1282"/>
      <c r="AB1680" s="1283"/>
      <c r="AC1680" s="1283"/>
      <c r="AD1680" s="1283"/>
      <c r="AE1680" s="1333" t="str">
        <f>IF(A1680="","",(IFERROR(VLOOKUP(A1680,Projecten!A$4:W$2618,5,FALSE),"niet bekend")))</f>
        <v/>
      </c>
      <c r="AF1680" s="1285" t="str">
        <f>IF(AE1680="","",(IF(E1680=0,AH1680,(E1680/AE1680*AH1680))))</f>
        <v/>
      </c>
      <c r="AG1680" s="1283" t="str">
        <f>IF(A1680="","",(IFERROR(VLOOKUP(A1680,Projecten!A$4:W$2618,23,FALSE),"niet bekend")))</f>
        <v/>
      </c>
      <c r="AH1680" s="1286" t="str">
        <f>IF(A1680="","",(IFERROR(VLOOKUP(A1680,Projecten!A$4:W$2618,12,FALSE),"niet bekend")))</f>
        <v/>
      </c>
    </row>
    <row r="1681" spans="1:34" s="1359" customFormat="1" ht="12" x14ac:dyDescent="0.2">
      <c r="A1681" s="1348">
        <v>2016779</v>
      </c>
      <c r="B1681" s="1556">
        <v>121101</v>
      </c>
      <c r="C1681" s="1348" t="s">
        <v>2688</v>
      </c>
      <c r="D1681" s="1349" t="s">
        <v>68</v>
      </c>
      <c r="E1681" s="1420">
        <v>4</v>
      </c>
      <c r="F1681" s="1349">
        <f>E1681*8</f>
        <v>32</v>
      </c>
      <c r="G1681" s="1349">
        <f>E1681*5</f>
        <v>20</v>
      </c>
      <c r="H1681" s="1349">
        <f>E1681*3</f>
        <v>12</v>
      </c>
      <c r="I1681" s="1389">
        <v>42382</v>
      </c>
      <c r="J1681" s="1389" t="s">
        <v>1737</v>
      </c>
      <c r="K1681" s="1389" t="s">
        <v>1737</v>
      </c>
      <c r="L1681" s="1389" t="s">
        <v>1737</v>
      </c>
      <c r="M1681" s="1390" t="s">
        <v>89</v>
      </c>
      <c r="N1681" s="1390" t="s">
        <v>89</v>
      </c>
      <c r="O1681" s="1390" t="s">
        <v>89</v>
      </c>
      <c r="P1681" s="1390" t="s">
        <v>89</v>
      </c>
      <c r="Q1681" s="1425" t="s">
        <v>2753</v>
      </c>
      <c r="R1681" s="1353"/>
      <c r="S1681" s="1353">
        <v>5</v>
      </c>
      <c r="T1681" s="1354"/>
      <c r="U1681" s="1355" t="s">
        <v>2739</v>
      </c>
      <c r="V1681" s="1426"/>
      <c r="W1681" s="1347">
        <f>E1681*15</f>
        <v>60</v>
      </c>
      <c r="X1681" s="1355"/>
      <c r="Y1681" s="1357"/>
      <c r="Z1681" s="1358">
        <v>42713</v>
      </c>
      <c r="AB1681" s="1360"/>
      <c r="AC1681" s="1360"/>
      <c r="AD1681" s="1360"/>
      <c r="AE1681" s="1424">
        <f>IF(A1681="","",(IFERROR(VLOOKUP(A1681,Projecten!A$4:W$2618,5,FALSE),"niet bekend")))</f>
        <v>14</v>
      </c>
      <c r="AF1681" s="1362">
        <f>IF(AE1681="","",(IF(E1681=0,AH1681,(E1681/AE1681*AH1681))))</f>
        <v>9368.4599999999991</v>
      </c>
      <c r="AG1681" s="1360">
        <f>IF(A1681="","",(IFERROR(VLOOKUP(A1681,Projecten!A$4:W$2618,23,FALSE),"niet bekend")))</f>
        <v>33565.910000000003</v>
      </c>
      <c r="AH1681" s="1363">
        <f>IF(A1681="","",(IFERROR(VLOOKUP(A1681,Projecten!A$4:W$2618,12,FALSE),"niet bekend")))</f>
        <v>32789.61</v>
      </c>
    </row>
    <row r="1682" spans="1:34" s="1359" customFormat="1" ht="12" x14ac:dyDescent="0.2">
      <c r="A1682" s="1348"/>
      <c r="B1682" s="1556"/>
      <c r="C1682" s="1348"/>
      <c r="D1682" s="1349"/>
      <c r="E1682" s="1420"/>
      <c r="F1682" s="1349"/>
      <c r="G1682" s="1349"/>
      <c r="H1682" s="1349"/>
      <c r="I1682" s="1389"/>
      <c r="J1682" s="1389"/>
      <c r="K1682" s="1389"/>
      <c r="L1682" s="1389"/>
      <c r="M1682" s="1390"/>
      <c r="N1682" s="1390"/>
      <c r="O1682" s="1390"/>
      <c r="P1682" s="1390"/>
      <c r="Q1682" s="1425"/>
      <c r="R1682" s="1353"/>
      <c r="S1682" s="1353"/>
      <c r="T1682" s="1354"/>
      <c r="U1682" s="1355"/>
      <c r="V1682" s="1426"/>
      <c r="W1682" s="1347"/>
      <c r="X1682" s="1355"/>
      <c r="Y1682" s="1357"/>
      <c r="Z1682" s="1358"/>
      <c r="AB1682" s="1360"/>
      <c r="AC1682" s="1360"/>
      <c r="AD1682" s="1360"/>
      <c r="AE1682" s="1424"/>
      <c r="AF1682" s="1362"/>
      <c r="AG1682" s="1360"/>
      <c r="AH1682" s="1363"/>
    </row>
    <row r="1683" spans="1:34" s="1359" customFormat="1" ht="12" x14ac:dyDescent="0.2">
      <c r="A1683" s="1348">
        <v>2016783</v>
      </c>
      <c r="B1683" s="1481">
        <v>121112</v>
      </c>
      <c r="C1683" s="1348" t="s">
        <v>2694</v>
      </c>
      <c r="D1683" s="1349" t="s">
        <v>68</v>
      </c>
      <c r="E1683" s="1420">
        <v>0</v>
      </c>
      <c r="F1683" s="1349">
        <v>2</v>
      </c>
      <c r="G1683" s="1349">
        <v>1</v>
      </c>
      <c r="H1683" s="1349">
        <v>1</v>
      </c>
      <c r="I1683" s="1389">
        <v>42748</v>
      </c>
      <c r="J1683" s="1389" t="s">
        <v>1737</v>
      </c>
      <c r="K1683" s="1389" t="s">
        <v>1737</v>
      </c>
      <c r="L1683" s="1389" t="s">
        <v>1737</v>
      </c>
      <c r="M1683" s="1422" t="s">
        <v>89</v>
      </c>
      <c r="N1683" s="1422" t="s">
        <v>89</v>
      </c>
      <c r="O1683" s="1422" t="s">
        <v>89</v>
      </c>
      <c r="P1683" s="1422" t="s">
        <v>89</v>
      </c>
      <c r="Q1683" s="1352"/>
      <c r="R1683" s="1353"/>
      <c r="S1683" s="1353">
        <v>5</v>
      </c>
      <c r="T1683" s="1354"/>
      <c r="U1683" s="1355" t="s">
        <v>278</v>
      </c>
      <c r="V1683" s="1423"/>
      <c r="W1683" s="1347">
        <v>5</v>
      </c>
      <c r="X1683" s="1355"/>
      <c r="Y1683" s="1355"/>
      <c r="Z1683" s="1358">
        <v>42718</v>
      </c>
      <c r="AB1683" s="1360"/>
      <c r="AC1683" s="1360"/>
      <c r="AD1683" s="1360"/>
      <c r="AE1683" s="1424">
        <f>IF(A1683="","",(IFERROR(VLOOKUP(A1683,Projecten!A$4:W$2618,5,FALSE),"niet bekend")))</f>
        <v>1</v>
      </c>
      <c r="AF1683" s="1362">
        <f t="shared" ref="AF1683:AF1694" si="163">IF(AE1683="","",(IF(E1683=0,AH1683,(E1683/AE1683*AH1683))))</f>
        <v>537.12</v>
      </c>
      <c r="AG1683" s="1360">
        <f>IF(A1683="","",(IFERROR(VLOOKUP(A1683,Projecten!A$4:W$2618,23,FALSE),"niet bekend")))</f>
        <v>537.12</v>
      </c>
      <c r="AH1683" s="1363">
        <f>IF(A1683="","",(IFERROR(VLOOKUP(A1683,Projecten!A$4:W$2618,12,FALSE),"niet bekend")))</f>
        <v>537.12</v>
      </c>
    </row>
    <row r="1684" spans="1:34" s="1359" customFormat="1" ht="12" x14ac:dyDescent="0.2">
      <c r="A1684" s="1387">
        <v>2017016</v>
      </c>
      <c r="B1684" s="1481">
        <v>121118</v>
      </c>
      <c r="C1684" s="1387" t="s">
        <v>2785</v>
      </c>
      <c r="D1684" s="1428" t="s">
        <v>68</v>
      </c>
      <c r="E1684" s="1436">
        <v>1</v>
      </c>
      <c r="F1684" s="1428">
        <v>2</v>
      </c>
      <c r="G1684" s="1428">
        <v>1</v>
      </c>
      <c r="H1684" s="1428">
        <v>1</v>
      </c>
      <c r="I1684" s="1350">
        <v>42755</v>
      </c>
      <c r="J1684" s="1350" t="s">
        <v>1737</v>
      </c>
      <c r="K1684" s="1350" t="s">
        <v>1737</v>
      </c>
      <c r="L1684" s="1350" t="s">
        <v>1737</v>
      </c>
      <c r="M1684" s="1351" t="s">
        <v>89</v>
      </c>
      <c r="N1684" s="1351" t="s">
        <v>89</v>
      </c>
      <c r="O1684" s="1351" t="s">
        <v>89</v>
      </c>
      <c r="P1684" s="1351" t="s">
        <v>89</v>
      </c>
      <c r="Q1684" s="1352"/>
      <c r="R1684" s="1353"/>
      <c r="S1684" s="1353">
        <v>5</v>
      </c>
      <c r="T1684" s="1354"/>
      <c r="U1684" s="1355" t="s">
        <v>278</v>
      </c>
      <c r="V1684" s="1355"/>
      <c r="W1684" s="1356">
        <v>5</v>
      </c>
      <c r="X1684" s="1355"/>
      <c r="Y1684" s="1355"/>
      <c r="Z1684" s="1358">
        <v>42741</v>
      </c>
      <c r="AB1684" s="1360"/>
      <c r="AC1684" s="1360"/>
      <c r="AD1684" s="1360"/>
      <c r="AE1684" s="1424">
        <f>IF(A1684="","",(IFERROR(VLOOKUP(A1684,Projecten!A$4:W$2618,5,FALSE),"niet bekend")))</f>
        <v>1</v>
      </c>
      <c r="AF1684" s="1362">
        <f t="shared" si="163"/>
        <v>537.12</v>
      </c>
      <c r="AG1684" s="1360">
        <f>IF(A1684="","",(IFERROR(VLOOKUP(A1684,Projecten!A$4:W$2618,23,FALSE),"niet bekend")))</f>
        <v>537.12</v>
      </c>
      <c r="AH1684" s="1363">
        <f>IF(A1684="","",(IFERROR(VLOOKUP(A1684,Projecten!A$4:W$2618,12,FALSE),"niet bekend")))</f>
        <v>537.12</v>
      </c>
    </row>
    <row r="1685" spans="1:34" s="1359" customFormat="1" ht="12" x14ac:dyDescent="0.2">
      <c r="A1685" s="1387">
        <v>2017017</v>
      </c>
      <c r="B1685" s="1481">
        <v>121118</v>
      </c>
      <c r="C1685" s="1387" t="s">
        <v>3008</v>
      </c>
      <c r="D1685" s="1428" t="s">
        <v>68</v>
      </c>
      <c r="E1685" s="1436">
        <v>1</v>
      </c>
      <c r="F1685" s="1428">
        <v>2</v>
      </c>
      <c r="G1685" s="1428">
        <v>1</v>
      </c>
      <c r="H1685" s="1428">
        <v>1</v>
      </c>
      <c r="I1685" s="1350">
        <v>42755</v>
      </c>
      <c r="J1685" s="1350" t="s">
        <v>1737</v>
      </c>
      <c r="K1685" s="1350" t="s">
        <v>1737</v>
      </c>
      <c r="L1685" s="1350" t="s">
        <v>1737</v>
      </c>
      <c r="M1685" s="1351" t="s">
        <v>89</v>
      </c>
      <c r="N1685" s="1351" t="s">
        <v>89</v>
      </c>
      <c r="O1685" s="1351" t="s">
        <v>89</v>
      </c>
      <c r="P1685" s="1351" t="s">
        <v>89</v>
      </c>
      <c r="Q1685" s="1352"/>
      <c r="R1685" s="1353"/>
      <c r="S1685" s="1353">
        <v>5</v>
      </c>
      <c r="T1685" s="1354"/>
      <c r="U1685" s="1355" t="s">
        <v>278</v>
      </c>
      <c r="V1685" s="1355"/>
      <c r="W1685" s="1432">
        <v>5</v>
      </c>
      <c r="X1685" s="1355"/>
      <c r="Y1685" s="1355"/>
      <c r="Z1685" s="1358">
        <v>42741</v>
      </c>
      <c r="AB1685" s="1360"/>
      <c r="AC1685" s="1360"/>
      <c r="AD1685" s="1360"/>
      <c r="AE1685" s="1424">
        <f>IF(A1685="","",(IFERROR(VLOOKUP(A1685,Projecten!A$4:W$2618,5,FALSE),"niet bekend")))</f>
        <v>1</v>
      </c>
      <c r="AF1685" s="1362">
        <f t="shared" si="163"/>
        <v>587.54</v>
      </c>
      <c r="AG1685" s="1360">
        <f>IF(A1685="","",(IFERROR(VLOOKUP(A1685,Projecten!A$4:W$2618,23,FALSE),"niet bekend")))</f>
        <v>587.54</v>
      </c>
      <c r="AH1685" s="1363">
        <f>IF(A1685="","",(IFERROR(VLOOKUP(A1685,Projecten!A$4:W$2618,12,FALSE),"niet bekend")))</f>
        <v>587.54</v>
      </c>
    </row>
    <row r="1686" spans="1:34" s="1359" customFormat="1" ht="12" x14ac:dyDescent="0.2">
      <c r="A1686" s="1387">
        <v>2016794</v>
      </c>
      <c r="B1686" s="1483">
        <v>121113</v>
      </c>
      <c r="C1686" s="1387">
        <v>647617</v>
      </c>
      <c r="D1686" s="1428" t="s">
        <v>68</v>
      </c>
      <c r="E1686" s="1436">
        <v>1</v>
      </c>
      <c r="F1686" s="1428">
        <v>10</v>
      </c>
      <c r="G1686" s="1428">
        <v>6</v>
      </c>
      <c r="H1686" s="1428">
        <v>5</v>
      </c>
      <c r="I1686" s="1350">
        <v>42748</v>
      </c>
      <c r="J1686" s="1350">
        <v>42753</v>
      </c>
      <c r="K1686" s="1350" t="s">
        <v>1737</v>
      </c>
      <c r="L1686" s="1350" t="s">
        <v>1737</v>
      </c>
      <c r="M1686" s="1351" t="s">
        <v>89</v>
      </c>
      <c r="N1686" s="1351" t="s">
        <v>89</v>
      </c>
      <c r="O1686" s="1351" t="s">
        <v>89</v>
      </c>
      <c r="P1686" s="1351" t="s">
        <v>89</v>
      </c>
      <c r="Q1686" s="1352"/>
      <c r="R1686" s="1353"/>
      <c r="S1686" s="1353">
        <v>5</v>
      </c>
      <c r="T1686" s="1354"/>
      <c r="U1686" s="1355" t="s">
        <v>278</v>
      </c>
      <c r="V1686" s="1355"/>
      <c r="W1686" s="1356">
        <v>22</v>
      </c>
      <c r="X1686" s="1355"/>
      <c r="Y1686" s="1355"/>
      <c r="Z1686" s="1358">
        <v>42718</v>
      </c>
      <c r="AB1686" s="1360"/>
      <c r="AC1686" s="1360"/>
      <c r="AD1686" s="1360"/>
      <c r="AE1686" s="1424">
        <f>IF(A1686="","",(IFERROR(VLOOKUP(A1686,Projecten!A$4:W$2618,5,FALSE),"niet bekend")))</f>
        <v>1</v>
      </c>
      <c r="AF1686" s="1362">
        <f t="shared" si="163"/>
        <v>3584.78</v>
      </c>
      <c r="AG1686" s="1360">
        <f>IF(A1686="","",(IFERROR(VLOOKUP(A1686,Projecten!A$4:W$2618,23,FALSE),"niet bekend")))</f>
        <v>3584.78</v>
      </c>
      <c r="AH1686" s="1363">
        <f>IF(A1686="","",(IFERROR(VLOOKUP(A1686,Projecten!A$4:W$2618,12,FALSE),"niet bekend")))</f>
        <v>3584.78</v>
      </c>
    </row>
    <row r="1687" spans="1:34" s="1359" customFormat="1" ht="12" x14ac:dyDescent="0.2">
      <c r="A1687" s="1387">
        <v>2016793</v>
      </c>
      <c r="B1687" s="1483">
        <v>121113</v>
      </c>
      <c r="C1687" s="1387">
        <v>631317</v>
      </c>
      <c r="D1687" s="1428" t="s">
        <v>68</v>
      </c>
      <c r="E1687" s="1436">
        <v>1</v>
      </c>
      <c r="F1687" s="1428">
        <v>10</v>
      </c>
      <c r="G1687" s="1428">
        <v>5</v>
      </c>
      <c r="H1687" s="1428">
        <v>3</v>
      </c>
      <c r="I1687" s="1350">
        <v>42748</v>
      </c>
      <c r="J1687" s="1350" t="s">
        <v>1737</v>
      </c>
      <c r="K1687" s="1350" t="s">
        <v>1737</v>
      </c>
      <c r="L1687" s="1350" t="s">
        <v>1737</v>
      </c>
      <c r="M1687" s="1351" t="s">
        <v>89</v>
      </c>
      <c r="N1687" s="1351" t="s">
        <v>89</v>
      </c>
      <c r="O1687" s="1351" t="s">
        <v>89</v>
      </c>
      <c r="P1687" s="1351" t="s">
        <v>89</v>
      </c>
      <c r="Q1687" s="1352"/>
      <c r="R1687" s="1353"/>
      <c r="S1687" s="1353">
        <v>5</v>
      </c>
      <c r="T1687" s="1354"/>
      <c r="U1687" s="1355" t="s">
        <v>278</v>
      </c>
      <c r="V1687" s="1355"/>
      <c r="W1687" s="1356">
        <v>21</v>
      </c>
      <c r="X1687" s="1355"/>
      <c r="Y1687" s="1355"/>
      <c r="Z1687" s="1358">
        <v>42718</v>
      </c>
      <c r="AB1687" s="1360"/>
      <c r="AC1687" s="1360"/>
      <c r="AD1687" s="1360"/>
      <c r="AE1687" s="1424">
        <f>IF(A1687="","",(IFERROR(VLOOKUP(A1687,Projecten!A$4:W$2618,5,FALSE),"niet bekend")))</f>
        <v>1</v>
      </c>
      <c r="AF1687" s="1362">
        <f t="shared" si="163"/>
        <v>3281.06</v>
      </c>
      <c r="AG1687" s="1360">
        <f>IF(A1687="","",(IFERROR(VLOOKUP(A1687,Projecten!A$4:W$2618,23,FALSE),"niet bekend")))</f>
        <v>3281.06</v>
      </c>
      <c r="AH1687" s="1363">
        <f>IF(A1687="","",(IFERROR(VLOOKUP(A1687,Projecten!A$4:W$2618,12,FALSE),"niet bekend")))</f>
        <v>3281.06</v>
      </c>
    </row>
    <row r="1688" spans="1:34" s="1359" customFormat="1" ht="12" x14ac:dyDescent="0.2">
      <c r="A1688" s="1348">
        <v>2016782</v>
      </c>
      <c r="B1688" s="1481">
        <v>121112</v>
      </c>
      <c r="C1688" s="1348">
        <v>570717</v>
      </c>
      <c r="D1688" s="1349" t="s">
        <v>68</v>
      </c>
      <c r="E1688" s="1420">
        <v>1</v>
      </c>
      <c r="F1688" s="1349">
        <v>11</v>
      </c>
      <c r="G1688" s="1349">
        <v>5</v>
      </c>
      <c r="H1688" s="1349">
        <v>3</v>
      </c>
      <c r="I1688" s="1389">
        <v>42748</v>
      </c>
      <c r="J1688" s="1421">
        <v>42753</v>
      </c>
      <c r="K1688" s="1389" t="s">
        <v>1737</v>
      </c>
      <c r="L1688" s="1389" t="s">
        <v>1737</v>
      </c>
      <c r="M1688" s="1422" t="s">
        <v>89</v>
      </c>
      <c r="N1688" s="1422" t="s">
        <v>89</v>
      </c>
      <c r="O1688" s="1422" t="s">
        <v>89</v>
      </c>
      <c r="P1688" s="1422" t="s">
        <v>89</v>
      </c>
      <c r="Q1688" s="1352"/>
      <c r="R1688" s="1353"/>
      <c r="S1688" s="1353">
        <v>5</v>
      </c>
      <c r="T1688" s="1354"/>
      <c r="U1688" s="1355" t="s">
        <v>278</v>
      </c>
      <c r="V1688" s="1423"/>
      <c r="W1688" s="1347">
        <v>18</v>
      </c>
      <c r="X1688" s="1355"/>
      <c r="Y1688" s="1355"/>
      <c r="Z1688" s="1358">
        <v>42718</v>
      </c>
      <c r="AB1688" s="1360"/>
      <c r="AC1688" s="1360"/>
      <c r="AD1688" s="1360"/>
      <c r="AE1688" s="1424">
        <f>IF(A1688="","",(IFERROR(VLOOKUP(A1688,Projecten!A$4:W$2618,5,FALSE),"niet bekend")))</f>
        <v>1</v>
      </c>
      <c r="AF1688" s="1362">
        <f t="shared" si="163"/>
        <v>3048.76</v>
      </c>
      <c r="AG1688" s="1360">
        <f>IF(A1688="","",(IFERROR(VLOOKUP(A1688,Projecten!A$4:W$2618,23,FALSE),"niet bekend")))</f>
        <v>3048.76</v>
      </c>
      <c r="AH1688" s="1363">
        <f>IF(A1688="","",(IFERROR(VLOOKUP(A1688,Projecten!A$4:W$2618,12,FALSE),"niet bekend")))</f>
        <v>3048.76</v>
      </c>
    </row>
    <row r="1689" spans="1:34" s="1359" customFormat="1" ht="12" x14ac:dyDescent="0.2">
      <c r="A1689" s="1387">
        <v>2016788</v>
      </c>
      <c r="B1689" s="1483">
        <v>121114</v>
      </c>
      <c r="C1689" s="1387">
        <v>590917</v>
      </c>
      <c r="D1689" s="1428" t="s">
        <v>68</v>
      </c>
      <c r="E1689" s="1436">
        <v>1</v>
      </c>
      <c r="F1689" s="1428">
        <v>8</v>
      </c>
      <c r="G1689" s="1428">
        <v>5</v>
      </c>
      <c r="H1689" s="1428">
        <v>3</v>
      </c>
      <c r="I1689" s="1389">
        <v>42748</v>
      </c>
      <c r="J1689" s="1421">
        <v>42753</v>
      </c>
      <c r="K1689" s="1350" t="s">
        <v>1737</v>
      </c>
      <c r="L1689" s="1350" t="s">
        <v>1737</v>
      </c>
      <c r="M1689" s="1351" t="s">
        <v>89</v>
      </c>
      <c r="N1689" s="1351" t="s">
        <v>89</v>
      </c>
      <c r="O1689" s="1351" t="s">
        <v>89</v>
      </c>
      <c r="P1689" s="1351" t="s">
        <v>89</v>
      </c>
      <c r="Q1689" s="1352"/>
      <c r="R1689" s="1353"/>
      <c r="S1689" s="1353">
        <v>5</v>
      </c>
      <c r="T1689" s="1354"/>
      <c r="U1689" s="1355" t="s">
        <v>278</v>
      </c>
      <c r="V1689" s="1355"/>
      <c r="W1689" s="1356">
        <v>16.25</v>
      </c>
      <c r="X1689" s="1355"/>
      <c r="Y1689" s="1355"/>
      <c r="Z1689" s="1358">
        <v>42718</v>
      </c>
      <c r="AB1689" s="1360"/>
      <c r="AC1689" s="1360"/>
      <c r="AD1689" s="1360"/>
      <c r="AE1689" s="1424">
        <f>IF(A1689="","",(IFERROR(VLOOKUP(A1689,Projecten!A$4:W$2618,5,FALSE),"niet bekend")))</f>
        <v>1</v>
      </c>
      <c r="AF1689" s="1362">
        <f t="shared" si="163"/>
        <v>2553.7399999999998</v>
      </c>
      <c r="AG1689" s="1360">
        <f>IF(A1689="","",(IFERROR(VLOOKUP(A1689,Projecten!A$4:W$2618,23,FALSE),"niet bekend")))</f>
        <v>2553.7399999999998</v>
      </c>
      <c r="AH1689" s="1363">
        <f>IF(A1689="","",(IFERROR(VLOOKUP(A1689,Projecten!A$4:W$2618,12,FALSE),"niet bekend")))</f>
        <v>2553.7399999999998</v>
      </c>
    </row>
    <row r="1690" spans="1:34" s="1359" customFormat="1" ht="12" x14ac:dyDescent="0.2">
      <c r="A1690" s="1387">
        <v>2016787</v>
      </c>
      <c r="B1690" s="1483">
        <v>121114</v>
      </c>
      <c r="C1690" s="1387">
        <v>629217</v>
      </c>
      <c r="D1690" s="1428" t="s">
        <v>68</v>
      </c>
      <c r="E1690" s="1436">
        <v>1</v>
      </c>
      <c r="F1690" s="1428">
        <v>10</v>
      </c>
      <c r="G1690" s="1428">
        <v>4</v>
      </c>
      <c r="H1690" s="1428">
        <v>4</v>
      </c>
      <c r="I1690" s="1350">
        <v>42748</v>
      </c>
      <c r="J1690" s="1350" t="s">
        <v>1737</v>
      </c>
      <c r="K1690" s="1350" t="s">
        <v>1737</v>
      </c>
      <c r="L1690" s="1350" t="s">
        <v>1737</v>
      </c>
      <c r="M1690" s="1351" t="s">
        <v>89</v>
      </c>
      <c r="N1690" s="1351" t="s">
        <v>89</v>
      </c>
      <c r="O1690" s="1351" t="s">
        <v>89</v>
      </c>
      <c r="P1690" s="1351" t="s">
        <v>89</v>
      </c>
      <c r="Q1690" s="1352"/>
      <c r="R1690" s="1353"/>
      <c r="S1690" s="1353">
        <v>5</v>
      </c>
      <c r="T1690" s="1354"/>
      <c r="U1690" s="1355" t="s">
        <v>278</v>
      </c>
      <c r="V1690" s="1355"/>
      <c r="W1690" s="1347">
        <v>25.2</v>
      </c>
      <c r="X1690" s="1355"/>
      <c r="Y1690" s="1355"/>
      <c r="Z1690" s="1358">
        <v>42718</v>
      </c>
      <c r="AB1690" s="1360"/>
      <c r="AC1690" s="1360"/>
      <c r="AD1690" s="1360"/>
      <c r="AE1690" s="1424">
        <f>IF(A1690="","",(IFERROR(VLOOKUP(A1690,Projecten!A$4:W$2618,5,FALSE),"niet bekend")))</f>
        <v>1</v>
      </c>
      <c r="AF1690" s="1362">
        <f t="shared" si="163"/>
        <v>4547.1499999999996</v>
      </c>
      <c r="AG1690" s="1360">
        <f>IF(A1690="","",(IFERROR(VLOOKUP(A1690,Projecten!A$4:W$2618,23,FALSE),"niet bekend")))</f>
        <v>4547.1499999999996</v>
      </c>
      <c r="AH1690" s="1363">
        <f>IF(A1690="","",(IFERROR(VLOOKUP(A1690,Projecten!A$4:W$2618,12,FALSE),"niet bekend")))</f>
        <v>4547.1499999999996</v>
      </c>
    </row>
    <row r="1691" spans="1:34" s="1359" customFormat="1" ht="12" x14ac:dyDescent="0.2">
      <c r="A1691" s="1348">
        <v>2016785</v>
      </c>
      <c r="B1691" s="1481">
        <v>121119</v>
      </c>
      <c r="C1691" s="1348">
        <v>616117</v>
      </c>
      <c r="D1691" s="1349" t="s">
        <v>68</v>
      </c>
      <c r="E1691" s="1420">
        <v>1</v>
      </c>
      <c r="F1691" s="1349">
        <v>9</v>
      </c>
      <c r="G1691" s="1349">
        <v>5</v>
      </c>
      <c r="H1691" s="1349">
        <v>4</v>
      </c>
      <c r="I1691" s="1350">
        <v>42386</v>
      </c>
      <c r="J1691" s="1350" t="s">
        <v>1737</v>
      </c>
      <c r="K1691" s="1350" t="s">
        <v>1737</v>
      </c>
      <c r="L1691" s="1350" t="s">
        <v>1737</v>
      </c>
      <c r="M1691" s="1351" t="s">
        <v>89</v>
      </c>
      <c r="N1691" s="1351" t="s">
        <v>89</v>
      </c>
      <c r="O1691" s="1351" t="s">
        <v>89</v>
      </c>
      <c r="P1691" s="1351" t="s">
        <v>89</v>
      </c>
      <c r="Q1691" s="1427" t="s">
        <v>2740</v>
      </c>
      <c r="R1691" s="1353"/>
      <c r="S1691" s="1353">
        <v>5</v>
      </c>
      <c r="T1691" s="1354"/>
      <c r="U1691" s="1355" t="s">
        <v>278</v>
      </c>
      <c r="V1691" s="1423"/>
      <c r="W1691" s="1356">
        <v>22.75</v>
      </c>
      <c r="X1691" s="1355"/>
      <c r="Y1691" s="1355"/>
      <c r="Z1691" s="1358">
        <v>42718</v>
      </c>
      <c r="AB1691" s="1360"/>
      <c r="AC1691" s="1360"/>
      <c r="AD1691" s="1360"/>
      <c r="AE1691" s="1424">
        <f>IF(A1691="","",(IFERROR(VLOOKUP(A1691,Projecten!A$4:W$2618,5,FALSE),"niet bekend")))</f>
        <v>1</v>
      </c>
      <c r="AF1691" s="1362">
        <f t="shared" si="163"/>
        <v>3490.76</v>
      </c>
      <c r="AG1691" s="1360">
        <f>IF(A1691="","",(IFERROR(VLOOKUP(A1691,Projecten!A$4:W$2618,23,FALSE),"niet bekend")))</f>
        <v>3490.76</v>
      </c>
      <c r="AH1691" s="1363">
        <f>IF(A1691="","",(IFERROR(VLOOKUP(A1691,Projecten!A$4:W$2618,12,FALSE),"niet bekend")))</f>
        <v>3490.76</v>
      </c>
    </row>
    <row r="1692" spans="1:34" s="1359" customFormat="1" ht="12" x14ac:dyDescent="0.2">
      <c r="A1692" s="1387">
        <v>2016791</v>
      </c>
      <c r="B1692" s="1483">
        <v>121125</v>
      </c>
      <c r="C1692" s="1387">
        <v>623017</v>
      </c>
      <c r="D1692" s="1428" t="s">
        <v>68</v>
      </c>
      <c r="E1692" s="1436">
        <v>1</v>
      </c>
      <c r="F1692" s="1428">
        <v>11</v>
      </c>
      <c r="G1692" s="1428">
        <v>7</v>
      </c>
      <c r="H1692" s="1428">
        <v>2</v>
      </c>
      <c r="I1692" s="1350">
        <v>42748</v>
      </c>
      <c r="J1692" s="1350" t="s">
        <v>1737</v>
      </c>
      <c r="K1692" s="1350" t="s">
        <v>1737</v>
      </c>
      <c r="L1692" s="1351" t="s">
        <v>2765</v>
      </c>
      <c r="M1692" s="1351" t="s">
        <v>89</v>
      </c>
      <c r="N1692" s="1351" t="s">
        <v>89</v>
      </c>
      <c r="O1692" s="1351" t="s">
        <v>89</v>
      </c>
      <c r="P1692" s="1351" t="s">
        <v>89</v>
      </c>
      <c r="Q1692" s="1352"/>
      <c r="R1692" s="1353"/>
      <c r="S1692" s="1353">
        <v>5</v>
      </c>
      <c r="T1692" s="1354"/>
      <c r="U1692" s="1355" t="s">
        <v>278</v>
      </c>
      <c r="V1692" s="1355" t="s">
        <v>2729</v>
      </c>
      <c r="W1692" s="1356">
        <v>18</v>
      </c>
      <c r="X1692" s="1355"/>
      <c r="Y1692" s="1355"/>
      <c r="Z1692" s="1358">
        <v>42718</v>
      </c>
      <c r="AB1692" s="1360"/>
      <c r="AC1692" s="1360"/>
      <c r="AD1692" s="1360"/>
      <c r="AE1692" s="1424">
        <f>IF(A1692="","",(IFERROR(VLOOKUP(A1692,Projecten!A$4:W$2618,5,FALSE),"niet bekend")))</f>
        <v>1</v>
      </c>
      <c r="AF1692" s="1362">
        <f t="shared" si="163"/>
        <v>3227.46</v>
      </c>
      <c r="AG1692" s="1360">
        <f>IF(A1692="","",(IFERROR(VLOOKUP(A1692,Projecten!A$4:W$2618,23,FALSE),"niet bekend")))</f>
        <v>3227.46</v>
      </c>
      <c r="AH1692" s="1363">
        <f>IF(A1692="","",(IFERROR(VLOOKUP(A1692,Projecten!A$4:W$2618,12,FALSE),"niet bekend")))</f>
        <v>3227.46</v>
      </c>
    </row>
    <row r="1693" spans="1:34" s="1359" customFormat="1" ht="12" x14ac:dyDescent="0.2">
      <c r="A1693" s="1387">
        <v>2016792</v>
      </c>
      <c r="B1693" s="1483">
        <v>121125</v>
      </c>
      <c r="C1693" s="1387">
        <v>623117</v>
      </c>
      <c r="D1693" s="1428" t="s">
        <v>68</v>
      </c>
      <c r="E1693" s="1436">
        <v>1</v>
      </c>
      <c r="F1693" s="1428">
        <v>11</v>
      </c>
      <c r="G1693" s="1428">
        <v>7</v>
      </c>
      <c r="H1693" s="1428">
        <v>2</v>
      </c>
      <c r="I1693" s="1350">
        <v>42748</v>
      </c>
      <c r="J1693" s="1350" t="s">
        <v>1737</v>
      </c>
      <c r="K1693" s="1350" t="s">
        <v>1737</v>
      </c>
      <c r="L1693" s="1351" t="s">
        <v>2765</v>
      </c>
      <c r="M1693" s="1351" t="s">
        <v>89</v>
      </c>
      <c r="N1693" s="1351" t="s">
        <v>89</v>
      </c>
      <c r="O1693" s="1351" t="s">
        <v>89</v>
      </c>
      <c r="P1693" s="1351" t="s">
        <v>89</v>
      </c>
      <c r="Q1693" s="1352"/>
      <c r="R1693" s="1353"/>
      <c r="S1693" s="1353">
        <v>5</v>
      </c>
      <c r="T1693" s="1354"/>
      <c r="U1693" s="1355" t="s">
        <v>278</v>
      </c>
      <c r="V1693" s="1355" t="s">
        <v>2729</v>
      </c>
      <c r="W1693" s="1356">
        <v>18</v>
      </c>
      <c r="X1693" s="1355"/>
      <c r="Y1693" s="1355"/>
      <c r="Z1693" s="1358">
        <v>42718</v>
      </c>
      <c r="AB1693" s="1360"/>
      <c r="AC1693" s="1360"/>
      <c r="AD1693" s="1360"/>
      <c r="AE1693" s="1424">
        <f>IF(A1693="","",(IFERROR(VLOOKUP(A1693,Projecten!A$4:W$2618,5,FALSE),"niet bekend")))</f>
        <v>1</v>
      </c>
      <c r="AF1693" s="1362">
        <f t="shared" si="163"/>
        <v>3227.46</v>
      </c>
      <c r="AG1693" s="1360">
        <f>IF(A1693="","",(IFERROR(VLOOKUP(A1693,Projecten!A$4:W$2618,23,FALSE),"niet bekend")))</f>
        <v>3227.46</v>
      </c>
      <c r="AH1693" s="1363">
        <f>IF(A1693="","",(IFERROR(VLOOKUP(A1693,Projecten!A$4:W$2618,12,FALSE),"niet bekend")))</f>
        <v>3227.46</v>
      </c>
    </row>
    <row r="1694" spans="1:34" s="1359" customFormat="1" ht="12" x14ac:dyDescent="0.2">
      <c r="A1694" s="1387">
        <v>2017031</v>
      </c>
      <c r="B1694" s="1481">
        <v>121118</v>
      </c>
      <c r="C1694" s="1387" t="s">
        <v>3006</v>
      </c>
      <c r="D1694" s="1428" t="s">
        <v>68</v>
      </c>
      <c r="E1694" s="1436">
        <v>0</v>
      </c>
      <c r="F1694" s="1428">
        <v>1</v>
      </c>
      <c r="G1694" s="1428">
        <v>0</v>
      </c>
      <c r="H1694" s="1428">
        <v>2</v>
      </c>
      <c r="I1694" s="1350">
        <v>42755</v>
      </c>
      <c r="J1694" s="1350" t="s">
        <v>1737</v>
      </c>
      <c r="K1694" s="1350" t="s">
        <v>1737</v>
      </c>
      <c r="L1694" s="1350" t="s">
        <v>1737</v>
      </c>
      <c r="M1694" s="1351" t="s">
        <v>89</v>
      </c>
      <c r="N1694" s="1351" t="s">
        <v>89</v>
      </c>
      <c r="O1694" s="1351" t="s">
        <v>89</v>
      </c>
      <c r="P1694" s="1351" t="s">
        <v>89</v>
      </c>
      <c r="Q1694" s="1352"/>
      <c r="R1694" s="1353"/>
      <c r="S1694" s="1353">
        <v>5</v>
      </c>
      <c r="T1694" s="1354"/>
      <c r="U1694" s="1355" t="s">
        <v>278</v>
      </c>
      <c r="V1694" s="1355"/>
      <c r="W1694" s="1356">
        <v>6</v>
      </c>
      <c r="X1694" s="1355"/>
      <c r="Y1694" s="1355"/>
      <c r="Z1694" s="1358">
        <v>42747</v>
      </c>
      <c r="AB1694" s="1360"/>
      <c r="AC1694" s="1360"/>
      <c r="AD1694" s="1360"/>
      <c r="AE1694" s="1424">
        <f>IF(A1694="","",(IFERROR(VLOOKUP(A1694,Projecten!A$4:W$2618,5,FALSE),"niet bekend")))</f>
        <v>0</v>
      </c>
      <c r="AF1694" s="1362">
        <f t="shared" si="163"/>
        <v>890.21</v>
      </c>
      <c r="AG1694" s="1360">
        <f>IF(A1694="","",(IFERROR(VLOOKUP(A1694,Projecten!A$4:W$2618,23,FALSE),"niet bekend")))</f>
        <v>890.21</v>
      </c>
      <c r="AH1694" s="1363">
        <f>IF(A1694="","",(IFERROR(VLOOKUP(A1694,Projecten!A$4:W$2618,12,FALSE),"niet bekend")))</f>
        <v>890.21</v>
      </c>
    </row>
    <row r="1695" spans="1:34" s="1359" customFormat="1" ht="12" x14ac:dyDescent="0.2">
      <c r="A1695" s="1387"/>
      <c r="B1695" s="1481"/>
      <c r="C1695" s="1387"/>
      <c r="D1695" s="1428"/>
      <c r="E1695" s="1436"/>
      <c r="F1695" s="1428"/>
      <c r="G1695" s="1428"/>
      <c r="H1695" s="1428"/>
      <c r="I1695" s="1350"/>
      <c r="J1695" s="1350"/>
      <c r="K1695" s="1350"/>
      <c r="L1695" s="1350"/>
      <c r="M1695" s="1351"/>
      <c r="N1695" s="1351"/>
      <c r="O1695" s="1351"/>
      <c r="P1695" s="1351"/>
      <c r="Q1695" s="1352"/>
      <c r="R1695" s="1353"/>
      <c r="S1695" s="1353"/>
      <c r="T1695" s="1354"/>
      <c r="U1695" s="1355"/>
      <c r="V1695" s="1355"/>
      <c r="W1695" s="1356"/>
      <c r="X1695" s="1355"/>
      <c r="Y1695" s="1355"/>
      <c r="Z1695" s="1358"/>
      <c r="AB1695" s="1360"/>
      <c r="AC1695" s="1360"/>
      <c r="AD1695" s="1360"/>
      <c r="AE1695" s="1424"/>
      <c r="AF1695" s="1362"/>
      <c r="AG1695" s="1360"/>
      <c r="AH1695" s="1363"/>
    </row>
    <row r="1696" spans="1:34" s="1359" customFormat="1" ht="12" x14ac:dyDescent="0.2">
      <c r="A1696" s="1348">
        <v>2017022</v>
      </c>
      <c r="B1696" s="1461">
        <v>121128</v>
      </c>
      <c r="C1696" s="1434" t="s">
        <v>2985</v>
      </c>
      <c r="D1696" s="1349" t="s">
        <v>2995</v>
      </c>
      <c r="E1696" s="1420">
        <v>8</v>
      </c>
      <c r="F1696" s="1364">
        <f>E1696*3</f>
        <v>24</v>
      </c>
      <c r="G1696" s="1364">
        <f>E1696*2</f>
        <v>16</v>
      </c>
      <c r="H1696" s="1364">
        <f>E1696*1</f>
        <v>8</v>
      </c>
      <c r="I1696" s="1350">
        <v>42759</v>
      </c>
      <c r="J1696" s="1350" t="s">
        <v>1737</v>
      </c>
      <c r="K1696" s="1350" t="s">
        <v>1737</v>
      </c>
      <c r="L1696" s="1350" t="s">
        <v>1737</v>
      </c>
      <c r="M1696" s="1351" t="s">
        <v>89</v>
      </c>
      <c r="N1696" s="1351" t="s">
        <v>89</v>
      </c>
      <c r="O1696" s="1351" t="s">
        <v>89</v>
      </c>
      <c r="P1696" s="1351" t="s">
        <v>89</v>
      </c>
      <c r="Q1696" s="1352"/>
      <c r="R1696" s="1353"/>
      <c r="S1696" s="1353">
        <v>6</v>
      </c>
      <c r="T1696" s="1354"/>
      <c r="U1696" s="1355" t="s">
        <v>1113</v>
      </c>
      <c r="V1696" s="1355" t="s">
        <v>3024</v>
      </c>
      <c r="W1696" s="1356">
        <f>E1696*6</f>
        <v>48</v>
      </c>
      <c r="X1696" s="1355"/>
      <c r="Y1696" s="1357"/>
      <c r="Z1696" s="1358">
        <v>42746</v>
      </c>
      <c r="AB1696" s="1360"/>
      <c r="AC1696" s="1360"/>
      <c r="AD1696" s="1360"/>
      <c r="AE1696" s="1361">
        <f>IF(A1696="","",(IFERROR(VLOOKUP(A1696,Projecten!A$4:W$2618,5,FALSE),"niet bekend")))</f>
        <v>30</v>
      </c>
      <c r="AF1696" s="1362">
        <f>IF(AE1696="","",(IF(E1696=0,AH1696,(E1696/AE1696*AH1696))))</f>
        <v>6533.92</v>
      </c>
      <c r="AG1696" s="1360">
        <f>IF(A1696="","",(IFERROR(VLOOKUP(A1696,Projecten!A$4:W$2618,23,FALSE),"niet bekend")))</f>
        <v>24502.2</v>
      </c>
      <c r="AH1696" s="1363">
        <f>IF(A1696="","",(IFERROR(VLOOKUP(A1696,Projecten!A$4:W$2618,12,FALSE),"niet bekend")))</f>
        <v>24502.2</v>
      </c>
    </row>
    <row r="1697" spans="1:34" s="1359" customFormat="1" ht="12" x14ac:dyDescent="0.2">
      <c r="A1697" s="1387"/>
      <c r="B1697" s="1483"/>
      <c r="C1697" s="1387"/>
      <c r="D1697" s="1428"/>
      <c r="E1697" s="1436"/>
      <c r="F1697" s="1428"/>
      <c r="G1697" s="1428"/>
      <c r="H1697" s="1428"/>
      <c r="I1697" s="1350"/>
      <c r="J1697" s="1350"/>
      <c r="K1697" s="1350"/>
      <c r="L1697" s="1351"/>
      <c r="M1697" s="1351"/>
      <c r="N1697" s="1351"/>
      <c r="O1697" s="1351"/>
      <c r="P1697" s="1351"/>
      <c r="Q1697" s="1352"/>
      <c r="R1697" s="1353"/>
      <c r="S1697" s="1353"/>
      <c r="T1697" s="1354"/>
      <c r="U1697" s="1355"/>
      <c r="V1697" s="1355"/>
      <c r="W1697" s="1432"/>
      <c r="X1697" s="1355"/>
      <c r="Y1697" s="1355"/>
      <c r="Z1697" s="1352"/>
      <c r="AB1697" s="1360"/>
      <c r="AC1697" s="1360"/>
      <c r="AD1697" s="1360"/>
      <c r="AE1697" s="1424"/>
      <c r="AF1697" s="1362"/>
      <c r="AG1697" s="1360"/>
      <c r="AH1697" s="1363"/>
    </row>
    <row r="1698" spans="1:34" s="1359" customFormat="1" ht="12" x14ac:dyDescent="0.2">
      <c r="A1698" s="1348">
        <v>2016799</v>
      </c>
      <c r="B1698" s="1481">
        <v>121118</v>
      </c>
      <c r="C1698" s="1429">
        <v>621617</v>
      </c>
      <c r="D1698" s="1430" t="s">
        <v>68</v>
      </c>
      <c r="E1698" s="1420">
        <v>1</v>
      </c>
      <c r="F1698" s="1349">
        <v>7</v>
      </c>
      <c r="G1698" s="1349">
        <v>3</v>
      </c>
      <c r="H1698" s="1349">
        <v>4</v>
      </c>
      <c r="I1698" s="1350">
        <v>42386</v>
      </c>
      <c r="J1698" s="1350" t="s">
        <v>1737</v>
      </c>
      <c r="K1698" s="1350" t="s">
        <v>1737</v>
      </c>
      <c r="L1698" s="1350" t="s">
        <v>1737</v>
      </c>
      <c r="M1698" s="1351" t="s">
        <v>89</v>
      </c>
      <c r="N1698" s="1351" t="s">
        <v>89</v>
      </c>
      <c r="O1698" s="1351" t="s">
        <v>89</v>
      </c>
      <c r="P1698" s="1351" t="s">
        <v>89</v>
      </c>
      <c r="Q1698" s="1425"/>
      <c r="R1698" s="1353"/>
      <c r="S1698" s="1353">
        <v>6</v>
      </c>
      <c r="T1698" s="1354"/>
      <c r="U1698" s="1355" t="s">
        <v>2739</v>
      </c>
      <c r="V1698" s="1431" t="s">
        <v>3045</v>
      </c>
      <c r="W1698" s="1347">
        <v>15.75</v>
      </c>
      <c r="X1698" s="1355"/>
      <c r="Y1698" s="1357"/>
      <c r="Z1698" s="1358">
        <v>42719</v>
      </c>
      <c r="AB1698" s="1360"/>
      <c r="AC1698" s="1360"/>
      <c r="AD1698" s="1360"/>
      <c r="AE1698" s="1424">
        <f>IF(A1698="","",(IFERROR(VLOOKUP(A1698,Projecten!A$4:W$2618,5,FALSE),"niet bekend")))</f>
        <v>1</v>
      </c>
      <c r="AF1698" s="1362">
        <f>IF(AE1698="","",(IF(E1698=0,AH1698,(E1698/AE1698*AH1698))))</f>
        <v>2446.31</v>
      </c>
      <c r="AG1698" s="1360">
        <f>IF(A1698="","",(IFERROR(VLOOKUP(A1698,Projecten!A$4:W$2618,23,FALSE),"niet bekend")))</f>
        <v>2446.31</v>
      </c>
      <c r="AH1698" s="1363">
        <f>IF(A1698="","",(IFERROR(VLOOKUP(A1698,Projecten!A$4:W$2618,12,FALSE),"niet bekend")))</f>
        <v>2446.31</v>
      </c>
    </row>
    <row r="1699" spans="1:34" s="1359" customFormat="1" ht="12" x14ac:dyDescent="0.2">
      <c r="A1699" s="1348"/>
      <c r="B1699" s="1481"/>
      <c r="C1699" s="1348"/>
      <c r="D1699" s="1349"/>
      <c r="E1699" s="1420"/>
      <c r="F1699" s="1349"/>
      <c r="G1699" s="1349"/>
      <c r="H1699" s="1349"/>
      <c r="I1699" s="1350"/>
      <c r="J1699" s="1350"/>
      <c r="K1699" s="1350"/>
      <c r="L1699" s="1350"/>
      <c r="M1699" s="1351"/>
      <c r="N1699" s="1351"/>
      <c r="O1699" s="1351"/>
      <c r="P1699" s="1351"/>
      <c r="Q1699" s="1352"/>
      <c r="R1699" s="1353"/>
      <c r="S1699" s="1353"/>
      <c r="T1699" s="1354"/>
      <c r="U1699" s="1355"/>
      <c r="V1699" s="1355"/>
      <c r="W1699" s="1356"/>
      <c r="X1699" s="1355"/>
      <c r="Y1699" s="1357"/>
      <c r="Z1699" s="1358"/>
      <c r="AB1699" s="1360"/>
      <c r="AC1699" s="1360"/>
      <c r="AD1699" s="1360"/>
      <c r="AE1699" s="1361"/>
      <c r="AF1699" s="1362"/>
      <c r="AG1699" s="1360"/>
      <c r="AH1699" s="1363"/>
    </row>
    <row r="1700" spans="1:34" s="1359" customFormat="1" ht="12" x14ac:dyDescent="0.2">
      <c r="A1700" s="1348">
        <v>2016795</v>
      </c>
      <c r="B1700" s="1481">
        <v>121121</v>
      </c>
      <c r="C1700" s="1348" t="s">
        <v>2727</v>
      </c>
      <c r="D1700" s="1349" t="s">
        <v>489</v>
      </c>
      <c r="E1700" s="1420">
        <v>1</v>
      </c>
      <c r="F1700" s="1349">
        <v>9</v>
      </c>
      <c r="G1700" s="1349">
        <v>6</v>
      </c>
      <c r="H1700" s="1349">
        <v>3</v>
      </c>
      <c r="I1700" s="1350">
        <v>42752</v>
      </c>
      <c r="J1700" s="1350">
        <v>42753</v>
      </c>
      <c r="K1700" s="1350" t="s">
        <v>1737</v>
      </c>
      <c r="L1700" s="1350" t="s">
        <v>1737</v>
      </c>
      <c r="M1700" s="1351" t="s">
        <v>89</v>
      </c>
      <c r="N1700" s="1351" t="s">
        <v>89</v>
      </c>
      <c r="O1700" s="1351" t="s">
        <v>89</v>
      </c>
      <c r="P1700" s="1351" t="s">
        <v>89</v>
      </c>
      <c r="Q1700" s="1352"/>
      <c r="R1700" s="1353"/>
      <c r="S1700" s="1353">
        <v>5</v>
      </c>
      <c r="T1700" s="1354"/>
      <c r="U1700" s="1355" t="s">
        <v>681</v>
      </c>
      <c r="V1700" s="1355"/>
      <c r="W1700" s="1356">
        <v>20</v>
      </c>
      <c r="X1700" s="1355"/>
      <c r="Y1700" s="1357"/>
      <c r="Z1700" s="1358">
        <v>42724</v>
      </c>
      <c r="AB1700" s="1360"/>
      <c r="AC1700" s="1360"/>
      <c r="AD1700" s="1360"/>
      <c r="AE1700" s="1361">
        <f>IF(A1700="","",(IFERROR(VLOOKUP(A1700,Projecten!A$4:W$2618,5,FALSE),"niet bekend")))</f>
        <v>1</v>
      </c>
      <c r="AF1700" s="1362">
        <f>IF(AE1700="","",(IF(E1700=0,AH1700,(E1700/AE1700*AH1700))))</f>
        <v>2939.27</v>
      </c>
      <c r="AG1700" s="1360">
        <f>IF(A1700="","",(IFERROR(VLOOKUP(A1700,Projecten!A$4:W$2618,23,FALSE),"niet bekend")))</f>
        <v>2939.27</v>
      </c>
      <c r="AH1700" s="1363">
        <f>IF(A1700="","",(IFERROR(VLOOKUP(A1700,Projecten!A$4:W$2618,12,FALSE),"niet bekend")))</f>
        <v>2939.27</v>
      </c>
    </row>
    <row r="1701" spans="1:34" s="1359" customFormat="1" ht="12" x14ac:dyDescent="0.2">
      <c r="A1701" s="1348">
        <v>2016796</v>
      </c>
      <c r="B1701" s="1481">
        <v>121121</v>
      </c>
      <c r="C1701" s="1348" t="s">
        <v>2728</v>
      </c>
      <c r="D1701" s="1349" t="s">
        <v>489</v>
      </c>
      <c r="E1701" s="1420">
        <v>1</v>
      </c>
      <c r="F1701" s="1349">
        <v>2</v>
      </c>
      <c r="G1701" s="1349">
        <v>1</v>
      </c>
      <c r="H1701" s="1349">
        <v>1</v>
      </c>
      <c r="I1701" s="1350">
        <v>42752</v>
      </c>
      <c r="J1701" s="1350" t="s">
        <v>1737</v>
      </c>
      <c r="K1701" s="1350" t="s">
        <v>1737</v>
      </c>
      <c r="L1701" s="1350" t="s">
        <v>1737</v>
      </c>
      <c r="M1701" s="1351" t="s">
        <v>89</v>
      </c>
      <c r="N1701" s="1351" t="s">
        <v>89</v>
      </c>
      <c r="O1701" s="1351" t="s">
        <v>89</v>
      </c>
      <c r="P1701" s="1351" t="s">
        <v>89</v>
      </c>
      <c r="Q1701" s="1352"/>
      <c r="R1701" s="1353"/>
      <c r="S1701" s="1353">
        <v>5</v>
      </c>
      <c r="T1701" s="1354"/>
      <c r="U1701" s="1355" t="s">
        <v>681</v>
      </c>
      <c r="V1701" s="1355"/>
      <c r="W1701" s="1356">
        <v>5.2</v>
      </c>
      <c r="X1701" s="1355"/>
      <c r="Y1701" s="1357"/>
      <c r="Z1701" s="1358">
        <v>42724</v>
      </c>
      <c r="AB1701" s="1360"/>
      <c r="AC1701" s="1360"/>
      <c r="AD1701" s="1360"/>
      <c r="AE1701" s="1361">
        <f>IF(A1701="","",(IFERROR(VLOOKUP(A1701,Projecten!A$4:W$2618,5,FALSE),"niet bekend")))</f>
        <v>1</v>
      </c>
      <c r="AF1701" s="1362">
        <f>IF(AE1701="","",(IF(E1701=0,AH1701,(E1701/AE1701*AH1701))))</f>
        <v>672.5</v>
      </c>
      <c r="AG1701" s="1360">
        <f>IF(A1701="","",(IFERROR(VLOOKUP(A1701,Projecten!A$4:W$2618,23,FALSE),"niet bekend")))</f>
        <v>672.5</v>
      </c>
      <c r="AH1701" s="1363">
        <f>IF(A1701="","",(IFERROR(VLOOKUP(A1701,Projecten!A$4:W$2618,12,FALSE),"niet bekend")))</f>
        <v>672.5</v>
      </c>
    </row>
    <row r="1702" spans="1:34" s="1377" customFormat="1" ht="12" x14ac:dyDescent="0.2">
      <c r="A1702" s="1365"/>
      <c r="B1702" s="1557"/>
      <c r="C1702" s="1367"/>
      <c r="D1702" s="1367"/>
      <c r="E1702" s="1368"/>
      <c r="F1702" s="1368"/>
      <c r="G1702" s="1368"/>
      <c r="H1702" s="1368"/>
      <c r="I1702" s="1369"/>
      <c r="J1702" s="1369"/>
      <c r="K1702" s="1369"/>
      <c r="L1702" s="1368"/>
      <c r="M1702" s="1368"/>
      <c r="N1702" s="1368"/>
      <c r="O1702" s="1368"/>
      <c r="P1702" s="1368"/>
      <c r="Q1702" s="1370"/>
      <c r="R1702" s="2128"/>
      <c r="S1702" s="1372"/>
      <c r="T1702" s="1372"/>
      <c r="U1702" s="1373"/>
      <c r="V1702" s="1373"/>
      <c r="W1702" s="1373"/>
      <c r="X1702" s="1374"/>
      <c r="Y1702" s="1375"/>
      <c r="Z1702" s="1376"/>
      <c r="AB1702" s="1378"/>
      <c r="AC1702" s="1378"/>
      <c r="AD1702" s="1378"/>
      <c r="AE1702" s="1379"/>
      <c r="AF1702" s="1380"/>
      <c r="AG1702" s="1378" t="str">
        <f>IF(A1702="","",(IFERROR(VLOOKUP(A1702,Projecten!A$4:W$2618,23,FALSE),"niet bekend")))</f>
        <v/>
      </c>
      <c r="AH1702" s="1381" t="str">
        <f>IF(A1702="","",(IFERROR(VLOOKUP(A1702,Projecten!A$4:W$2618,12,FALSE),"niet bekend")))</f>
        <v/>
      </c>
    </row>
    <row r="1703" spans="1:34" s="1315" customFormat="1" x14ac:dyDescent="0.2">
      <c r="A1703" s="1302"/>
      <c r="B1703" s="1555"/>
      <c r="C1703" s="1304">
        <f>SUM(F1703:H1703)</f>
        <v>473</v>
      </c>
      <c r="D1703" s="1305"/>
      <c r="E1703" s="1306">
        <f>SUM(E1704:E1728)</f>
        <v>42</v>
      </c>
      <c r="F1703" s="1306">
        <f>SUM(F1704:F1728)</f>
        <v>243</v>
      </c>
      <c r="G1703" s="1306">
        <f>SUM(G1704:G1728)</f>
        <v>145</v>
      </c>
      <c r="H1703" s="1306">
        <f>SUM(H1704:H1728)</f>
        <v>85</v>
      </c>
      <c r="I1703" s="1307"/>
      <c r="J1703" s="1307"/>
      <c r="K1703" s="1307"/>
      <c r="L1703" s="1306"/>
      <c r="M1703" s="1306"/>
      <c r="N1703" s="1306"/>
      <c r="O1703" s="1306"/>
      <c r="P1703" s="1306"/>
      <c r="Q1703" s="1308">
        <v>5</v>
      </c>
      <c r="R1703" s="2127"/>
      <c r="S1703" s="1309"/>
      <c r="T1703" s="1309"/>
      <c r="U1703" s="1310"/>
      <c r="V1703" s="1311">
        <f>SUM(W1703:W1728)</f>
        <v>485.25</v>
      </c>
      <c r="W1703" s="1312"/>
      <c r="X1703" s="1312">
        <f>Productiemedewerkers!C1945</f>
        <v>0</v>
      </c>
      <c r="Y1703" s="1313">
        <f>V1703-X1703</f>
        <v>485.25</v>
      </c>
      <c r="Z1703" s="1314" t="s">
        <v>3435</v>
      </c>
      <c r="AA1703" s="964" t="s">
        <v>1332</v>
      </c>
      <c r="AB1703" s="964" t="s">
        <v>1269</v>
      </c>
      <c r="AC1703" s="964" t="s">
        <v>1333</v>
      </c>
      <c r="AD1703" s="958" t="s">
        <v>2589</v>
      </c>
      <c r="AE1703" s="1318"/>
      <c r="AF1703" s="1319">
        <f>SUM(AF1704:AF1728)</f>
        <v>71479.818181818177</v>
      </c>
      <c r="AG1703" s="1316" t="str">
        <f>IF(A1703="","",(IFERROR(VLOOKUP(A1703,Projecten!A$4:W$2618,23,FALSE),"niet bekend")))</f>
        <v/>
      </c>
      <c r="AH1703" s="1320" t="str">
        <f>IF(A1703="","",(IFERROR(VLOOKUP(A1703,Projecten!A$4:W$2618,12,FALSE),"niet bekend")))</f>
        <v/>
      </c>
    </row>
    <row r="1704" spans="1:34" s="1279" customFormat="1" ht="12" x14ac:dyDescent="0.2">
      <c r="A1704" s="1321"/>
      <c r="B1704" s="1482"/>
      <c r="C1704" s="1323"/>
      <c r="D1704" s="1324"/>
      <c r="E1704" s="1325"/>
      <c r="F1704" s="1325"/>
      <c r="G1704" s="1325"/>
      <c r="H1704" s="1325"/>
      <c r="I1704" s="1326"/>
      <c r="J1704" s="1326"/>
      <c r="K1704" s="1326"/>
      <c r="L1704" s="1327"/>
      <c r="M1704" s="1327"/>
      <c r="N1704" s="1327"/>
      <c r="O1704" s="1327"/>
      <c r="P1704" s="1327"/>
      <c r="Q1704" s="1282" t="s">
        <v>2485</v>
      </c>
      <c r="R1704" s="1329"/>
      <c r="S1704" s="1329"/>
      <c r="T1704" s="1330"/>
      <c r="U1704" s="1323"/>
      <c r="V1704" s="1331" t="s">
        <v>2493</v>
      </c>
      <c r="W1704" s="1332"/>
      <c r="X1704" s="1323"/>
      <c r="Y1704" s="1323"/>
      <c r="Z1704" s="1282"/>
      <c r="AB1704" s="1283"/>
      <c r="AC1704" s="1283"/>
      <c r="AD1704" s="1283"/>
      <c r="AE1704" s="1333" t="str">
        <f>IF(A1704="","",(IFERROR(VLOOKUP(A1704,Projecten!A$4:W$2618,5,FALSE),"niet bekend")))</f>
        <v/>
      </c>
      <c r="AF1704" s="1285" t="str">
        <f>IF(AE1704="","",(IF(E1704=0,AH1704,(E1704/AE1704*AH1704))))</f>
        <v/>
      </c>
      <c r="AG1704" s="1283" t="str">
        <f>IF(A1704="","",(IFERROR(VLOOKUP(A1704,Projecten!A$4:W$2618,23,FALSE),"niet bekend")))</f>
        <v/>
      </c>
      <c r="AH1704" s="1286" t="str">
        <f>IF(A1704="","",(IFERROR(VLOOKUP(A1704,Projecten!A$4:W$2618,12,FALSE),"niet bekend")))</f>
        <v/>
      </c>
    </row>
    <row r="1705" spans="1:34" s="1359" customFormat="1" ht="12" x14ac:dyDescent="0.2">
      <c r="A1705" s="1346"/>
      <c r="B1705" s="1481"/>
      <c r="C1705" s="1473"/>
      <c r="D1705" s="1349"/>
      <c r="E1705" s="1420"/>
      <c r="F1705" s="1420"/>
      <c r="G1705" s="1420"/>
      <c r="H1705" s="1420"/>
      <c r="I1705" s="1389"/>
      <c r="J1705" s="1389"/>
      <c r="K1705" s="1389"/>
      <c r="L1705" s="1390"/>
      <c r="M1705" s="1390"/>
      <c r="N1705" s="1390"/>
      <c r="O1705" s="1390"/>
      <c r="P1705" s="1390"/>
      <c r="Q1705" s="1352"/>
      <c r="R1705" s="1353"/>
      <c r="S1705" s="1353"/>
      <c r="T1705" s="1354"/>
      <c r="U1705" s="1355"/>
      <c r="V1705" s="1426"/>
      <c r="W1705" s="1432"/>
      <c r="X1705" s="1355"/>
      <c r="Y1705" s="1355"/>
      <c r="Z1705" s="1352"/>
      <c r="AB1705" s="1360"/>
      <c r="AC1705" s="1360"/>
      <c r="AD1705" s="1360"/>
      <c r="AE1705" s="1424"/>
      <c r="AF1705" s="1362"/>
      <c r="AG1705" s="1360"/>
      <c r="AH1705" s="1363"/>
    </row>
    <row r="1706" spans="1:34" s="1279" customFormat="1" ht="12" x14ac:dyDescent="0.2">
      <c r="A1706" s="1341">
        <v>2017022</v>
      </c>
      <c r="B1706" s="1558">
        <v>121128</v>
      </c>
      <c r="C1706" s="1480" t="s">
        <v>2985</v>
      </c>
      <c r="D1706" s="1383" t="s">
        <v>2995</v>
      </c>
      <c r="E1706" s="2011">
        <v>8</v>
      </c>
      <c r="F1706" s="1384">
        <f>E1706*3</f>
        <v>24</v>
      </c>
      <c r="G1706" s="1384">
        <f>E1706*2</f>
        <v>16</v>
      </c>
      <c r="H1706" s="1384">
        <f>E1706*1</f>
        <v>8</v>
      </c>
      <c r="I1706" s="1350">
        <v>42759</v>
      </c>
      <c r="J1706" s="1328" t="s">
        <v>1737</v>
      </c>
      <c r="K1706" s="1328" t="s">
        <v>1737</v>
      </c>
      <c r="L1706" s="1328" t="s">
        <v>1737</v>
      </c>
      <c r="M1706" s="1339" t="s">
        <v>89</v>
      </c>
      <c r="N1706" s="1339" t="s">
        <v>89</v>
      </c>
      <c r="O1706" s="1339" t="s">
        <v>89</v>
      </c>
      <c r="P1706" s="1339" t="s">
        <v>89</v>
      </c>
      <c r="Q1706" s="1282"/>
      <c r="R1706" s="1329"/>
      <c r="S1706" s="1329">
        <v>6</v>
      </c>
      <c r="T1706" s="1330"/>
      <c r="U1706" s="1323" t="s">
        <v>1113</v>
      </c>
      <c r="V1706" s="1323" t="s">
        <v>3024</v>
      </c>
      <c r="W1706" s="1385">
        <f>E1706*6</f>
        <v>48</v>
      </c>
      <c r="X1706" s="1323"/>
      <c r="Y1706" s="1337"/>
      <c r="Z1706" s="1338">
        <v>42746</v>
      </c>
      <c r="AB1706" s="1283"/>
      <c r="AC1706" s="1283"/>
      <c r="AD1706" s="1283"/>
      <c r="AE1706" s="1333">
        <f>IF(A1706="","",(IFERROR(VLOOKUP(A1706,Projecten!A$4:W$2618,5,FALSE),"niet bekend")))</f>
        <v>30</v>
      </c>
      <c r="AF1706" s="1285">
        <f>IF(AE1706="","",(IF(E1706=0,AH1706,(E1706/AE1706*AH1706))))</f>
        <v>6533.92</v>
      </c>
      <c r="AG1706" s="1283">
        <f>IF(A1706="","",(IFERROR(VLOOKUP(A1706,Projecten!A$4:W$2618,23,FALSE),"niet bekend")))</f>
        <v>24502.2</v>
      </c>
      <c r="AH1706" s="1286">
        <f>IF(A1706="","",(IFERROR(VLOOKUP(A1706,Projecten!A$4:W$2618,12,FALSE),"niet bekend")))</f>
        <v>24502.2</v>
      </c>
    </row>
    <row r="1707" spans="1:34" s="1359" customFormat="1" ht="12" x14ac:dyDescent="0.2">
      <c r="A1707" s="1348">
        <v>2017022</v>
      </c>
      <c r="B1707" s="1481">
        <v>121137</v>
      </c>
      <c r="C1707" s="1481" t="s">
        <v>2985</v>
      </c>
      <c r="D1707" s="1349" t="s">
        <v>2995</v>
      </c>
      <c r="E1707" s="2012">
        <v>7</v>
      </c>
      <c r="F1707" s="1364">
        <f>E1707*3</f>
        <v>21</v>
      </c>
      <c r="G1707" s="1364">
        <f>E1707*2</f>
        <v>14</v>
      </c>
      <c r="H1707" s="1364">
        <f>E1707*1</f>
        <v>7</v>
      </c>
      <c r="I1707" s="1389"/>
      <c r="J1707" s="1389" t="s">
        <v>1737</v>
      </c>
      <c r="K1707" s="1389" t="s">
        <v>1737</v>
      </c>
      <c r="L1707" s="1389" t="s">
        <v>1737</v>
      </c>
      <c r="M1707" s="1390" t="s">
        <v>89</v>
      </c>
      <c r="N1707" s="1390" t="s">
        <v>89</v>
      </c>
      <c r="O1707" s="1390" t="s">
        <v>89</v>
      </c>
      <c r="P1707" s="1390" t="s">
        <v>89</v>
      </c>
      <c r="Q1707" s="1352"/>
      <c r="R1707" s="1353"/>
      <c r="S1707" s="1353">
        <v>8</v>
      </c>
      <c r="T1707" s="1354"/>
      <c r="U1707" s="1355" t="s">
        <v>1113</v>
      </c>
      <c r="V1707" s="1426" t="s">
        <v>3024</v>
      </c>
      <c r="W1707" s="1356">
        <f>E1707*6</f>
        <v>42</v>
      </c>
      <c r="X1707" s="1355"/>
      <c r="Y1707" s="1357"/>
      <c r="Z1707" s="1358">
        <v>42746</v>
      </c>
      <c r="AB1707" s="1360"/>
      <c r="AC1707" s="1360"/>
      <c r="AD1707" s="1360"/>
      <c r="AE1707" s="1424">
        <f>IF(A1707="","",(IFERROR(VLOOKUP(A1707,Projecten!A$4:W$2618,5,FALSE),"niet bekend")))</f>
        <v>30</v>
      </c>
      <c r="AF1707" s="1362">
        <f>IF(AE1707="","",(IF(E1707=0,AH1707,(E1707/AE1707*AH1707))))</f>
        <v>5717.18</v>
      </c>
      <c r="AG1707" s="1360">
        <f>IF(A1707="","",(IFERROR(VLOOKUP(A1707,Projecten!A$4:W$2618,23,FALSE),"niet bekend")))</f>
        <v>24502.2</v>
      </c>
      <c r="AH1707" s="1363">
        <f>IF(A1707="","",(IFERROR(VLOOKUP(A1707,Projecten!A$4:W$2618,12,FALSE),"niet bekend")))</f>
        <v>24502.2</v>
      </c>
    </row>
    <row r="1708" spans="1:34" s="1279" customFormat="1" ht="12" x14ac:dyDescent="0.2">
      <c r="A1708" s="1322">
        <v>2017022</v>
      </c>
      <c r="B1708" s="1481">
        <v>121137</v>
      </c>
      <c r="C1708" s="1482" t="s">
        <v>2985</v>
      </c>
      <c r="D1708" s="1324" t="s">
        <v>2995</v>
      </c>
      <c r="E1708" s="1325">
        <v>7</v>
      </c>
      <c r="F1708" s="1388">
        <f>E1708*3</f>
        <v>21</v>
      </c>
      <c r="G1708" s="1388">
        <f>E1708*2</f>
        <v>14</v>
      </c>
      <c r="H1708" s="1388">
        <f>E1708*1</f>
        <v>7</v>
      </c>
      <c r="I1708" s="1350"/>
      <c r="J1708" s="1334" t="s">
        <v>1737</v>
      </c>
      <c r="K1708" s="1334" t="s">
        <v>1737</v>
      </c>
      <c r="L1708" s="1334" t="s">
        <v>1737</v>
      </c>
      <c r="M1708" s="1335" t="s">
        <v>89</v>
      </c>
      <c r="N1708" s="1335" t="s">
        <v>89</v>
      </c>
      <c r="O1708" s="1335" t="s">
        <v>89</v>
      </c>
      <c r="P1708" s="1335" t="s">
        <v>89</v>
      </c>
      <c r="Q1708" s="1282"/>
      <c r="R1708" s="1329"/>
      <c r="S1708" s="1329">
        <v>8</v>
      </c>
      <c r="T1708" s="1330"/>
      <c r="U1708" s="1323"/>
      <c r="V1708" s="1336" t="s">
        <v>3024</v>
      </c>
      <c r="W1708" s="1340">
        <f>E1708*6</f>
        <v>42</v>
      </c>
      <c r="X1708" s="1323"/>
      <c r="Y1708" s="1337"/>
      <c r="Z1708" s="1338">
        <v>42746</v>
      </c>
      <c r="AB1708" s="1283"/>
      <c r="AC1708" s="1283"/>
      <c r="AD1708" s="1283"/>
      <c r="AE1708" s="1333">
        <f>IF(A1708="","",(IFERROR(VLOOKUP(A1708,Projecten!A$4:W$2618,5,FALSE),"niet bekend")))</f>
        <v>30</v>
      </c>
      <c r="AF1708" s="1285">
        <f>IF(AE1708="","",(IF(E1708=0,AH1708,(E1708/AE1708*AH1708))))</f>
        <v>5717.18</v>
      </c>
      <c r="AG1708" s="1283">
        <f>IF(A1708="","",(IFERROR(VLOOKUP(A1708,Projecten!A$4:W$2618,23,FALSE),"niet bekend")))</f>
        <v>24502.2</v>
      </c>
      <c r="AH1708" s="1286">
        <f>IF(A1708="","",(IFERROR(VLOOKUP(A1708,Projecten!A$4:W$2618,12,FALSE),"niet bekend")))</f>
        <v>24502.2</v>
      </c>
    </row>
    <row r="1709" spans="1:34" s="1359" customFormat="1" ht="12" x14ac:dyDescent="0.2">
      <c r="A1709" s="1387"/>
      <c r="B1709" s="1483"/>
      <c r="C1709" s="1483"/>
      <c r="D1709" s="1428"/>
      <c r="E1709" s="1436"/>
      <c r="F1709" s="1428"/>
      <c r="G1709" s="1428"/>
      <c r="H1709" s="1428"/>
      <c r="I1709" s="1350"/>
      <c r="J1709" s="1350"/>
      <c r="K1709" s="1350"/>
      <c r="L1709" s="1351"/>
      <c r="M1709" s="1351"/>
      <c r="N1709" s="1351"/>
      <c r="O1709" s="1351"/>
      <c r="P1709" s="1351"/>
      <c r="Q1709" s="1352"/>
      <c r="R1709" s="1353"/>
      <c r="S1709" s="1353"/>
      <c r="T1709" s="1354"/>
      <c r="U1709" s="1355"/>
      <c r="V1709" s="1355"/>
      <c r="W1709" s="1432"/>
      <c r="X1709" s="1355"/>
      <c r="Y1709" s="1355"/>
      <c r="Z1709" s="1352"/>
      <c r="AB1709" s="1360"/>
      <c r="AC1709" s="1360"/>
      <c r="AD1709" s="1360"/>
      <c r="AE1709" s="1424"/>
      <c r="AF1709" s="1362"/>
      <c r="AG1709" s="1360"/>
      <c r="AH1709" s="1363"/>
    </row>
    <row r="1710" spans="1:34" s="1359" customFormat="1" ht="12" x14ac:dyDescent="0.2">
      <c r="A1710" s="1348">
        <v>2016800</v>
      </c>
      <c r="B1710" s="1559">
        <v>121123</v>
      </c>
      <c r="C1710" s="1479" t="s">
        <v>2749</v>
      </c>
      <c r="D1710" s="1433" t="s">
        <v>793</v>
      </c>
      <c r="E1710" s="1420">
        <v>1</v>
      </c>
      <c r="F1710" s="1349">
        <v>12</v>
      </c>
      <c r="G1710" s="1349">
        <v>5</v>
      </c>
      <c r="H1710" s="1349">
        <v>4</v>
      </c>
      <c r="I1710" s="1350">
        <v>42755</v>
      </c>
      <c r="J1710" s="1350">
        <v>42753</v>
      </c>
      <c r="K1710" s="1350" t="s">
        <v>1737</v>
      </c>
      <c r="L1710" s="1350" t="s">
        <v>1737</v>
      </c>
      <c r="M1710" s="1351" t="s">
        <v>89</v>
      </c>
      <c r="N1710" s="1351" t="s">
        <v>89</v>
      </c>
      <c r="O1710" s="1351" t="s">
        <v>89</v>
      </c>
      <c r="P1710" s="1351" t="s">
        <v>89</v>
      </c>
      <c r="Q1710" s="1352"/>
      <c r="R1710" s="1353"/>
      <c r="S1710" s="1353">
        <v>5</v>
      </c>
      <c r="T1710" s="1354"/>
      <c r="U1710" s="1355" t="s">
        <v>805</v>
      </c>
      <c r="V1710" s="1355" t="s">
        <v>1495</v>
      </c>
      <c r="W1710" s="1347">
        <v>38</v>
      </c>
      <c r="X1710" s="1355"/>
      <c r="Y1710" s="1357"/>
      <c r="Z1710" s="1358">
        <v>42748</v>
      </c>
      <c r="AB1710" s="1360"/>
      <c r="AC1710" s="1360"/>
      <c r="AD1710" s="1360"/>
      <c r="AE1710" s="1424">
        <f>IF(A1710="","",(IFERROR(VLOOKUP(A1710,Projecten!A$4:W$2618,5,FALSE),"niet bekend")))</f>
        <v>1</v>
      </c>
      <c r="AF1710" s="1362">
        <f>IF(AE1710="","",(IF(E1710=0,AH1710,(E1710/AE1710*AH1710))))</f>
        <v>5250</v>
      </c>
      <c r="AG1710" s="1360">
        <f>IF(A1710="","",(IFERROR(VLOOKUP(A1710,Projecten!A$4:W$2618,23,FALSE),"niet bekend")))</f>
        <v>5250</v>
      </c>
      <c r="AH1710" s="1363">
        <f>IF(A1710="","",(IFERROR(VLOOKUP(A1710,Projecten!A$4:W$2618,12,FALSE),"niet bekend")))</f>
        <v>5250</v>
      </c>
    </row>
    <row r="1711" spans="1:34" s="1359" customFormat="1" ht="12" x14ac:dyDescent="0.2">
      <c r="A1711" s="1348"/>
      <c r="B1711" s="1481"/>
      <c r="C1711" s="1481"/>
      <c r="D1711" s="1349"/>
      <c r="E1711" s="1420"/>
      <c r="F1711" s="1349"/>
      <c r="G1711" s="1349"/>
      <c r="H1711" s="1349"/>
      <c r="I1711" s="1389"/>
      <c r="J1711" s="1389"/>
      <c r="K1711" s="1389"/>
      <c r="L1711" s="1389"/>
      <c r="M1711" s="1422"/>
      <c r="N1711" s="1422"/>
      <c r="O1711" s="1422"/>
      <c r="P1711" s="1422"/>
      <c r="Q1711" s="1352"/>
      <c r="R1711" s="1353"/>
      <c r="S1711" s="1353"/>
      <c r="T1711" s="1354"/>
      <c r="U1711" s="1355"/>
      <c r="V1711" s="1426"/>
      <c r="W1711" s="1356"/>
      <c r="X1711" s="1355"/>
      <c r="Y1711" s="1355"/>
      <c r="Z1711" s="1358"/>
      <c r="AB1711" s="1360"/>
      <c r="AC1711" s="1360"/>
      <c r="AD1711" s="1360"/>
      <c r="AE1711" s="1424"/>
      <c r="AF1711" s="1362"/>
      <c r="AG1711" s="1360"/>
      <c r="AH1711" s="1363"/>
    </row>
    <row r="1712" spans="1:34" s="1359" customFormat="1" ht="12" x14ac:dyDescent="0.2">
      <c r="A1712" s="1348">
        <v>2017008</v>
      </c>
      <c r="B1712" s="1481">
        <v>121129</v>
      </c>
      <c r="C1712" s="1479">
        <v>614117</v>
      </c>
      <c r="D1712" s="1430" t="s">
        <v>68</v>
      </c>
      <c r="E1712" s="1420">
        <v>1</v>
      </c>
      <c r="F1712" s="1349">
        <v>10</v>
      </c>
      <c r="G1712" s="1349">
        <v>5</v>
      </c>
      <c r="H1712" s="1349">
        <v>3</v>
      </c>
      <c r="I1712" s="1350">
        <v>42762</v>
      </c>
      <c r="J1712" s="1350" t="s">
        <v>1737</v>
      </c>
      <c r="K1712" s="1350" t="s">
        <v>1737</v>
      </c>
      <c r="L1712" s="1350" t="s">
        <v>1737</v>
      </c>
      <c r="M1712" s="1351" t="s">
        <v>89</v>
      </c>
      <c r="N1712" s="1351" t="s">
        <v>89</v>
      </c>
      <c r="O1712" s="1351" t="s">
        <v>89</v>
      </c>
      <c r="P1712" s="1351" t="s">
        <v>89</v>
      </c>
      <c r="Q1712" s="1352"/>
      <c r="R1712" s="1353"/>
      <c r="S1712" s="1353">
        <v>6</v>
      </c>
      <c r="T1712" s="1354"/>
      <c r="U1712" s="1355" t="s">
        <v>278</v>
      </c>
      <c r="V1712" s="1355"/>
      <c r="W1712" s="1347">
        <v>15</v>
      </c>
      <c r="X1712" s="1355"/>
      <c r="Y1712" s="1357"/>
      <c r="Z1712" s="1358">
        <v>42741</v>
      </c>
      <c r="AB1712" s="1360"/>
      <c r="AC1712" s="1360"/>
      <c r="AD1712" s="1360"/>
      <c r="AE1712" s="1424">
        <f>IF(A1712="","",(IFERROR(VLOOKUP(A1712,Projecten!A$4:W$2618,5,FALSE),"niet bekend")))</f>
        <v>1</v>
      </c>
      <c r="AF1712" s="1362">
        <f t="shared" ref="AF1712:AF1719" si="164">IF(AE1712="","",(IF(E1712=0,AH1712,(E1712/AE1712*AH1712))))</f>
        <v>2079.27</v>
      </c>
      <c r="AG1712" s="1360">
        <f>IF(A1712="","",(IFERROR(VLOOKUP(A1712,Projecten!A$4:W$2618,23,FALSE),"niet bekend")))</f>
        <v>2079.27</v>
      </c>
      <c r="AH1712" s="1363">
        <f>IF(A1712="","",(IFERROR(VLOOKUP(A1712,Projecten!A$4:W$2618,12,FALSE),"niet bekend")))</f>
        <v>2079.27</v>
      </c>
    </row>
    <row r="1713" spans="1:34" s="1359" customFormat="1" ht="12" x14ac:dyDescent="0.2">
      <c r="A1713" s="1348">
        <v>2017009</v>
      </c>
      <c r="B1713" s="1481">
        <v>121129</v>
      </c>
      <c r="C1713" s="1479" t="s">
        <v>2779</v>
      </c>
      <c r="D1713" s="1430" t="s">
        <v>68</v>
      </c>
      <c r="E1713" s="1420">
        <v>1</v>
      </c>
      <c r="F1713" s="1349">
        <v>2</v>
      </c>
      <c r="G1713" s="1349">
        <v>1</v>
      </c>
      <c r="H1713" s="1349">
        <v>1</v>
      </c>
      <c r="I1713" s="1350">
        <v>42762</v>
      </c>
      <c r="J1713" s="1350" t="s">
        <v>1737</v>
      </c>
      <c r="K1713" s="1350" t="s">
        <v>1737</v>
      </c>
      <c r="L1713" s="1350" t="s">
        <v>1737</v>
      </c>
      <c r="M1713" s="1351" t="s">
        <v>89</v>
      </c>
      <c r="N1713" s="1351" t="s">
        <v>89</v>
      </c>
      <c r="O1713" s="1351" t="s">
        <v>89</v>
      </c>
      <c r="P1713" s="1351" t="s">
        <v>89</v>
      </c>
      <c r="Q1713" s="1352"/>
      <c r="R1713" s="1353"/>
      <c r="S1713" s="1353">
        <v>6</v>
      </c>
      <c r="T1713" s="1354"/>
      <c r="U1713" s="1355" t="s">
        <v>278</v>
      </c>
      <c r="V1713" s="1355"/>
      <c r="W1713" s="1347">
        <v>5</v>
      </c>
      <c r="X1713" s="1355"/>
      <c r="Y1713" s="1357"/>
      <c r="Z1713" s="1358">
        <v>42741</v>
      </c>
      <c r="AB1713" s="1360"/>
      <c r="AC1713" s="1360"/>
      <c r="AD1713" s="1360"/>
      <c r="AE1713" s="1424">
        <f>IF(A1713="","",(IFERROR(VLOOKUP(A1713,Projecten!A$4:W$2618,5,FALSE),"niet bekend")))</f>
        <v>1</v>
      </c>
      <c r="AF1713" s="1362">
        <f t="shared" si="164"/>
        <v>537.12</v>
      </c>
      <c r="AG1713" s="1360">
        <f>IF(A1713="","",(IFERROR(VLOOKUP(A1713,Projecten!A$4:W$2618,23,FALSE),"niet bekend")))</f>
        <v>537.12</v>
      </c>
      <c r="AH1713" s="1363">
        <f>IF(A1713="","",(IFERROR(VLOOKUP(A1713,Projecten!A$4:W$2618,12,FALSE),"niet bekend")))</f>
        <v>537.12</v>
      </c>
    </row>
    <row r="1714" spans="1:34" s="1359" customFormat="1" ht="12" x14ac:dyDescent="0.2">
      <c r="A1714" s="1348">
        <v>2017003</v>
      </c>
      <c r="B1714" s="1481">
        <v>121126</v>
      </c>
      <c r="C1714" s="1479">
        <v>631417</v>
      </c>
      <c r="D1714" s="1430" t="s">
        <v>68</v>
      </c>
      <c r="E1714" s="1420">
        <v>1</v>
      </c>
      <c r="F1714" s="1349">
        <v>10</v>
      </c>
      <c r="G1714" s="1349">
        <v>5</v>
      </c>
      <c r="H1714" s="1349">
        <v>3</v>
      </c>
      <c r="I1714" s="1350">
        <v>42762</v>
      </c>
      <c r="J1714" s="1350" t="s">
        <v>1737</v>
      </c>
      <c r="K1714" s="1350" t="s">
        <v>1737</v>
      </c>
      <c r="L1714" s="1350" t="s">
        <v>1737</v>
      </c>
      <c r="M1714" s="1351" t="s">
        <v>89</v>
      </c>
      <c r="N1714" s="1351" t="s">
        <v>89</v>
      </c>
      <c r="O1714" s="1351" t="s">
        <v>89</v>
      </c>
      <c r="P1714" s="1351" t="s">
        <v>89</v>
      </c>
      <c r="Q1714" s="1352"/>
      <c r="R1714" s="1353"/>
      <c r="S1714" s="1353">
        <v>6</v>
      </c>
      <c r="T1714" s="1354"/>
      <c r="U1714" s="1355" t="s">
        <v>278</v>
      </c>
      <c r="V1714" s="1355"/>
      <c r="W1714" s="1347">
        <v>18.75</v>
      </c>
      <c r="X1714" s="1355"/>
      <c r="Y1714" s="1357"/>
      <c r="Z1714" s="1358">
        <v>42740</v>
      </c>
      <c r="AB1714" s="1360"/>
      <c r="AC1714" s="1360"/>
      <c r="AD1714" s="1360"/>
      <c r="AE1714" s="1424">
        <f>IF(A1714="","",(IFERROR(VLOOKUP(A1714,Projecten!A$4:W$2618,5,FALSE),"niet bekend")))</f>
        <v>1</v>
      </c>
      <c r="AF1714" s="1362">
        <f t="shared" si="164"/>
        <v>3281.06</v>
      </c>
      <c r="AG1714" s="1360">
        <f>IF(A1714="","",(IFERROR(VLOOKUP(A1714,Projecten!A$4:W$2618,23,FALSE),"niet bekend")))</f>
        <v>3281.06</v>
      </c>
      <c r="AH1714" s="1363">
        <f>IF(A1714="","",(IFERROR(VLOOKUP(A1714,Projecten!A$4:W$2618,12,FALSE),"niet bekend")))</f>
        <v>3281.06</v>
      </c>
    </row>
    <row r="1715" spans="1:34" s="1359" customFormat="1" ht="12" x14ac:dyDescent="0.2">
      <c r="A1715" s="1348">
        <v>2017001</v>
      </c>
      <c r="B1715" s="1481">
        <v>121126</v>
      </c>
      <c r="C1715" s="1479">
        <v>623617</v>
      </c>
      <c r="D1715" s="1430" t="s">
        <v>68</v>
      </c>
      <c r="E1715" s="1420">
        <v>1</v>
      </c>
      <c r="F1715" s="1349">
        <v>8</v>
      </c>
      <c r="G1715" s="1349">
        <v>7</v>
      </c>
      <c r="H1715" s="1349">
        <v>2</v>
      </c>
      <c r="I1715" s="1350">
        <v>42762</v>
      </c>
      <c r="J1715" s="1350">
        <v>42760</v>
      </c>
      <c r="K1715" s="1350" t="s">
        <v>1737</v>
      </c>
      <c r="L1715" s="1350" t="s">
        <v>1737</v>
      </c>
      <c r="M1715" s="1351" t="s">
        <v>89</v>
      </c>
      <c r="N1715" s="1351" t="s">
        <v>89</v>
      </c>
      <c r="O1715" s="1351" t="s">
        <v>89</v>
      </c>
      <c r="P1715" s="1351" t="s">
        <v>89</v>
      </c>
      <c r="Q1715" s="1352"/>
      <c r="R1715" s="1353"/>
      <c r="S1715" s="1353">
        <v>6</v>
      </c>
      <c r="T1715" s="1354"/>
      <c r="U1715" s="1355" t="s">
        <v>278</v>
      </c>
      <c r="V1715" s="1355" t="s">
        <v>1495</v>
      </c>
      <c r="W1715" s="1347">
        <v>15.5</v>
      </c>
      <c r="X1715" s="1355"/>
      <c r="Y1715" s="1357"/>
      <c r="Z1715" s="1358">
        <v>42740</v>
      </c>
      <c r="AB1715" s="1360"/>
      <c r="AC1715" s="1360"/>
      <c r="AD1715" s="1360"/>
      <c r="AE1715" s="1424">
        <f>IF(A1715="","",(IFERROR(VLOOKUP(A1715,Projecten!A$4:W$2618,5,FALSE),"niet bekend")))</f>
        <v>1</v>
      </c>
      <c r="AF1715" s="1362">
        <f t="shared" si="164"/>
        <v>2957.76</v>
      </c>
      <c r="AG1715" s="1360">
        <f>IF(A1715="","",(IFERROR(VLOOKUP(A1715,Projecten!A$4:W$2618,23,FALSE),"niet bekend")))</f>
        <v>2957.76</v>
      </c>
      <c r="AH1715" s="1363">
        <f>IF(A1715="","",(IFERROR(VLOOKUP(A1715,Projecten!A$4:W$2618,12,FALSE),"niet bekend")))</f>
        <v>2957.76</v>
      </c>
    </row>
    <row r="1716" spans="1:34" s="1359" customFormat="1" ht="12" x14ac:dyDescent="0.2">
      <c r="A1716" s="1348">
        <v>2017004</v>
      </c>
      <c r="B1716" s="1481">
        <v>121127</v>
      </c>
      <c r="C1716" s="1479">
        <v>571017</v>
      </c>
      <c r="D1716" s="1430" t="s">
        <v>68</v>
      </c>
      <c r="E1716" s="1420">
        <v>1</v>
      </c>
      <c r="F1716" s="1349">
        <v>11</v>
      </c>
      <c r="G1716" s="1349">
        <v>5</v>
      </c>
      <c r="H1716" s="1349">
        <v>3</v>
      </c>
      <c r="I1716" s="1350">
        <v>42762</v>
      </c>
      <c r="J1716" s="1350" t="s">
        <v>1737</v>
      </c>
      <c r="K1716" s="1350" t="s">
        <v>1737</v>
      </c>
      <c r="L1716" s="1350" t="s">
        <v>3009</v>
      </c>
      <c r="M1716" s="1351" t="s">
        <v>89</v>
      </c>
      <c r="N1716" s="1351" t="s">
        <v>89</v>
      </c>
      <c r="O1716" s="1351" t="s">
        <v>89</v>
      </c>
      <c r="P1716" s="1351" t="s">
        <v>89</v>
      </c>
      <c r="Q1716" s="1352"/>
      <c r="R1716" s="1353"/>
      <c r="S1716" s="1353">
        <v>6</v>
      </c>
      <c r="T1716" s="1354"/>
      <c r="U1716" s="1355" t="s">
        <v>278</v>
      </c>
      <c r="V1716" s="1355"/>
      <c r="W1716" s="1347">
        <v>18</v>
      </c>
      <c r="X1716" s="1355"/>
      <c r="Y1716" s="1357"/>
      <c r="Z1716" s="1358">
        <v>42740</v>
      </c>
      <c r="AB1716" s="1360"/>
      <c r="AC1716" s="1360"/>
      <c r="AD1716" s="1360"/>
      <c r="AE1716" s="1424">
        <f>IF(A1716="","",(IFERROR(VLOOKUP(A1716,Projecten!A$4:W$2618,5,FALSE),"niet bekend")))</f>
        <v>1</v>
      </c>
      <c r="AF1716" s="1362">
        <f t="shared" si="164"/>
        <v>3764.56</v>
      </c>
      <c r="AG1716" s="1360">
        <f>IF(A1716="","",(IFERROR(VLOOKUP(A1716,Projecten!A$4:W$2618,23,FALSE),"niet bekend")))</f>
        <v>3764.56</v>
      </c>
      <c r="AH1716" s="1363">
        <f>IF(A1716="","",(IFERROR(VLOOKUP(A1716,Projecten!A$4:W$2618,12,FALSE),"niet bekend")))</f>
        <v>3764.56</v>
      </c>
    </row>
    <row r="1717" spans="1:34" s="1359" customFormat="1" ht="12" x14ac:dyDescent="0.2">
      <c r="A1717" s="1348">
        <v>2017005</v>
      </c>
      <c r="B1717" s="1481">
        <v>121127</v>
      </c>
      <c r="C1717" s="1479" t="s">
        <v>2776</v>
      </c>
      <c r="D1717" s="1430" t="s">
        <v>68</v>
      </c>
      <c r="E1717" s="1420">
        <v>1</v>
      </c>
      <c r="F1717" s="1349">
        <v>1</v>
      </c>
      <c r="G1717" s="1349">
        <v>0</v>
      </c>
      <c r="H1717" s="1349">
        <v>2</v>
      </c>
      <c r="I1717" s="1350">
        <v>42762</v>
      </c>
      <c r="J1717" s="1350" t="s">
        <v>1737</v>
      </c>
      <c r="K1717" s="1350" t="s">
        <v>1737</v>
      </c>
      <c r="L1717" s="1350" t="s">
        <v>1737</v>
      </c>
      <c r="M1717" s="1351" t="s">
        <v>89</v>
      </c>
      <c r="N1717" s="1351" t="s">
        <v>89</v>
      </c>
      <c r="O1717" s="1351" t="s">
        <v>89</v>
      </c>
      <c r="P1717" s="1351" t="s">
        <v>89</v>
      </c>
      <c r="Q1717" s="1352"/>
      <c r="R1717" s="1353"/>
      <c r="S1717" s="1353">
        <v>6</v>
      </c>
      <c r="T1717" s="1354"/>
      <c r="U1717" s="1355" t="s">
        <v>278</v>
      </c>
      <c r="V1717" s="1355"/>
      <c r="W1717" s="1347">
        <v>4.75</v>
      </c>
      <c r="X1717" s="1355"/>
      <c r="Y1717" s="1357"/>
      <c r="Z1717" s="1358">
        <v>42740</v>
      </c>
      <c r="AB1717" s="1360"/>
      <c r="AC1717" s="1360"/>
      <c r="AD1717" s="1360"/>
      <c r="AE1717" s="1424">
        <f>IF(A1717="","",(IFERROR(VLOOKUP(A1717,Projecten!A$4:W$2618,5,FALSE),"niet bekend")))</f>
        <v>1</v>
      </c>
      <c r="AF1717" s="1362">
        <f t="shared" si="164"/>
        <v>975</v>
      </c>
      <c r="AG1717" s="1360">
        <f>IF(A1717="","",(IFERROR(VLOOKUP(A1717,Projecten!A$4:W$2618,23,FALSE),"niet bekend")))</f>
        <v>975</v>
      </c>
      <c r="AH1717" s="1363">
        <f>IF(A1717="","",(IFERROR(VLOOKUP(A1717,Projecten!A$4:W$2618,12,FALSE),"niet bekend")))</f>
        <v>975</v>
      </c>
    </row>
    <row r="1718" spans="1:34" s="1359" customFormat="1" ht="12" x14ac:dyDescent="0.2">
      <c r="A1718" s="1348">
        <v>2017007</v>
      </c>
      <c r="B1718" s="1481">
        <v>121129</v>
      </c>
      <c r="C1718" s="1479">
        <v>634117</v>
      </c>
      <c r="D1718" s="1430" t="s">
        <v>68</v>
      </c>
      <c r="E1718" s="1420">
        <v>1</v>
      </c>
      <c r="F1718" s="1349">
        <v>13</v>
      </c>
      <c r="G1718" s="1349">
        <v>6</v>
      </c>
      <c r="H1718" s="1349">
        <v>3</v>
      </c>
      <c r="I1718" s="1350">
        <v>42762</v>
      </c>
      <c r="J1718" s="1350">
        <v>42760</v>
      </c>
      <c r="K1718" s="1350" t="s">
        <v>1737</v>
      </c>
      <c r="L1718" s="1350" t="s">
        <v>1737</v>
      </c>
      <c r="M1718" s="1351" t="s">
        <v>89</v>
      </c>
      <c r="N1718" s="1351" t="s">
        <v>89</v>
      </c>
      <c r="O1718" s="1351" t="s">
        <v>89</v>
      </c>
      <c r="P1718" s="1351" t="s">
        <v>89</v>
      </c>
      <c r="Q1718" s="1352"/>
      <c r="R1718" s="1353"/>
      <c r="S1718" s="1353">
        <v>6</v>
      </c>
      <c r="T1718" s="1354"/>
      <c r="U1718" s="1355" t="s">
        <v>278</v>
      </c>
      <c r="V1718" s="1355" t="s">
        <v>2783</v>
      </c>
      <c r="W1718" s="1356">
        <v>20</v>
      </c>
      <c r="X1718" s="1355"/>
      <c r="Y1718" s="1357"/>
      <c r="Z1718" s="1358">
        <v>42740</v>
      </c>
      <c r="AB1718" s="1360"/>
      <c r="AC1718" s="1360"/>
      <c r="AD1718" s="1360"/>
      <c r="AE1718" s="1424">
        <f>IF(A1718="","",(IFERROR(VLOOKUP(A1718,Projecten!A$4:W$2618,5,FALSE),"niet bekend")))</f>
        <v>1</v>
      </c>
      <c r="AF1718" s="1362">
        <f t="shared" si="164"/>
        <v>3633.42</v>
      </c>
      <c r="AG1718" s="1360">
        <f>IF(A1718="","",(IFERROR(VLOOKUP(A1718,Projecten!A$4:W$2618,23,FALSE),"niet bekend")))</f>
        <v>3633.42</v>
      </c>
      <c r="AH1718" s="1363">
        <f>IF(A1718="","",(IFERROR(VLOOKUP(A1718,Projecten!A$4:W$2618,12,FALSE),"niet bekend")))</f>
        <v>3633.42</v>
      </c>
    </row>
    <row r="1719" spans="1:34" s="1359" customFormat="1" ht="12" x14ac:dyDescent="0.2">
      <c r="A1719" s="1348">
        <v>2017012</v>
      </c>
      <c r="B1719" s="1481">
        <v>121131</v>
      </c>
      <c r="C1719" s="1479">
        <v>616217</v>
      </c>
      <c r="D1719" s="1430" t="s">
        <v>68</v>
      </c>
      <c r="E1719" s="1420">
        <v>1</v>
      </c>
      <c r="F1719" s="1349">
        <v>13</v>
      </c>
      <c r="G1719" s="1349">
        <v>5</v>
      </c>
      <c r="H1719" s="1349">
        <v>3</v>
      </c>
      <c r="I1719" s="1350">
        <v>42762</v>
      </c>
      <c r="J1719" s="1350" t="s">
        <v>1737</v>
      </c>
      <c r="K1719" s="1350" t="s">
        <v>1737</v>
      </c>
      <c r="L1719" s="1350" t="s">
        <v>1737</v>
      </c>
      <c r="M1719" s="1351" t="s">
        <v>89</v>
      </c>
      <c r="N1719" s="1351" t="s">
        <v>89</v>
      </c>
      <c r="O1719" s="1351" t="s">
        <v>89</v>
      </c>
      <c r="P1719" s="1351" t="s">
        <v>89</v>
      </c>
      <c r="Q1719" s="1352"/>
      <c r="R1719" s="1353"/>
      <c r="S1719" s="1353">
        <v>6</v>
      </c>
      <c r="T1719" s="1354"/>
      <c r="U1719" s="1355" t="s">
        <v>278</v>
      </c>
      <c r="V1719" s="1355"/>
      <c r="W1719" s="1347">
        <v>18</v>
      </c>
      <c r="X1719" s="1355"/>
      <c r="Y1719" s="1357"/>
      <c r="Z1719" s="1358">
        <v>42741</v>
      </c>
      <c r="AB1719" s="1360"/>
      <c r="AC1719" s="1360"/>
      <c r="AD1719" s="1360"/>
      <c r="AE1719" s="1424">
        <f>IF(A1719="","",(IFERROR(VLOOKUP(A1719,Projecten!A$4:W$2618,5,FALSE),"niet bekend")))</f>
        <v>1</v>
      </c>
      <c r="AF1719" s="1362">
        <f t="shared" si="164"/>
        <v>2895.74</v>
      </c>
      <c r="AG1719" s="1360">
        <f>IF(A1719="","",(IFERROR(VLOOKUP(A1719,Projecten!A$4:W$2618,23,FALSE),"niet bekend")))</f>
        <v>2895.74</v>
      </c>
      <c r="AH1719" s="1363">
        <f>IF(A1719="","",(IFERROR(VLOOKUP(A1719,Projecten!A$4:W$2618,12,FALSE),"niet bekend")))</f>
        <v>2895.74</v>
      </c>
    </row>
    <row r="1720" spans="1:34" s="1359" customFormat="1" ht="12" x14ac:dyDescent="0.2">
      <c r="A1720" s="1348">
        <v>2017081</v>
      </c>
      <c r="B1720" s="1481">
        <v>121131</v>
      </c>
      <c r="C1720" s="1479" t="s">
        <v>3084</v>
      </c>
      <c r="D1720" s="1430" t="s">
        <v>68</v>
      </c>
      <c r="E1720" s="1420">
        <v>0</v>
      </c>
      <c r="F1720" s="1349">
        <v>1</v>
      </c>
      <c r="G1720" s="1349">
        <v>1</v>
      </c>
      <c r="H1720" s="1349">
        <v>0</v>
      </c>
      <c r="I1720" s="1350" t="s">
        <v>89</v>
      </c>
      <c r="J1720" s="1350" t="s">
        <v>1737</v>
      </c>
      <c r="K1720" s="1350" t="s">
        <v>1737</v>
      </c>
      <c r="L1720" s="1350" t="s">
        <v>1737</v>
      </c>
      <c r="M1720" s="1351" t="s">
        <v>89</v>
      </c>
      <c r="N1720" s="1351" t="s">
        <v>89</v>
      </c>
      <c r="O1720" s="1351" t="s">
        <v>89</v>
      </c>
      <c r="P1720" s="1351" t="s">
        <v>89</v>
      </c>
      <c r="Q1720" s="1352"/>
      <c r="R1720" s="1353"/>
      <c r="S1720" s="1353">
        <v>6</v>
      </c>
      <c r="T1720" s="1354"/>
      <c r="U1720" s="1355" t="s">
        <v>278</v>
      </c>
      <c r="V1720" s="1355"/>
      <c r="W1720" s="1347">
        <v>1.25</v>
      </c>
      <c r="X1720" s="1355"/>
      <c r="Y1720" s="1357"/>
      <c r="Z1720" s="1358"/>
      <c r="AB1720" s="1360"/>
      <c r="AC1720" s="1360"/>
      <c r="AD1720" s="1360"/>
      <c r="AE1720" s="1424"/>
      <c r="AF1720" s="1362"/>
      <c r="AG1720" s="1360"/>
      <c r="AH1720" s="1363"/>
    </row>
    <row r="1721" spans="1:34" s="1359" customFormat="1" ht="12" x14ac:dyDescent="0.2">
      <c r="A1721" s="1348">
        <v>2017014</v>
      </c>
      <c r="B1721" s="1481">
        <v>121131</v>
      </c>
      <c r="C1721" s="1479" t="s">
        <v>2781</v>
      </c>
      <c r="D1721" s="1430" t="s">
        <v>68</v>
      </c>
      <c r="E1721" s="1420">
        <v>1</v>
      </c>
      <c r="F1721" s="1349">
        <v>2</v>
      </c>
      <c r="G1721" s="1349">
        <v>1</v>
      </c>
      <c r="H1721" s="1349">
        <v>1</v>
      </c>
      <c r="I1721" s="1350">
        <v>42762</v>
      </c>
      <c r="J1721" s="1350" t="s">
        <v>1737</v>
      </c>
      <c r="K1721" s="1350" t="s">
        <v>1737</v>
      </c>
      <c r="L1721" s="1350" t="s">
        <v>1737</v>
      </c>
      <c r="M1721" s="1351" t="s">
        <v>89</v>
      </c>
      <c r="N1721" s="1351" t="s">
        <v>89</v>
      </c>
      <c r="O1721" s="1351" t="s">
        <v>89</v>
      </c>
      <c r="P1721" s="1351" t="s">
        <v>89</v>
      </c>
      <c r="Q1721" s="1352"/>
      <c r="R1721" s="1353"/>
      <c r="S1721" s="1353">
        <v>6</v>
      </c>
      <c r="T1721" s="1354"/>
      <c r="U1721" s="1355" t="s">
        <v>278</v>
      </c>
      <c r="V1721" s="1355"/>
      <c r="W1721" s="1347">
        <v>5</v>
      </c>
      <c r="X1721" s="1355"/>
      <c r="Y1721" s="1357"/>
      <c r="Z1721" s="1358">
        <v>42741</v>
      </c>
      <c r="AB1721" s="1360"/>
      <c r="AC1721" s="1360"/>
      <c r="AD1721" s="1360"/>
      <c r="AE1721" s="1424">
        <f>IF(A1721="","",(IFERROR(VLOOKUP(A1721,Projecten!A$4:W$2618,5,FALSE),"niet bekend")))</f>
        <v>1</v>
      </c>
      <c r="AF1721" s="1362">
        <f>IF(AE1721="","",(IF(E1721=0,AH1721,(E1721/AE1721*AH1721))))</f>
        <v>537.12</v>
      </c>
      <c r="AG1721" s="1360">
        <f>IF(A1721="","",(IFERROR(VLOOKUP(A1721,Projecten!A$4:W$2618,23,FALSE),"niet bekend")))</f>
        <v>537.12</v>
      </c>
      <c r="AH1721" s="1363">
        <f>IF(A1721="","",(IFERROR(VLOOKUP(A1721,Projecten!A$4:W$2618,12,FALSE),"niet bekend")))</f>
        <v>537.12</v>
      </c>
    </row>
    <row r="1722" spans="1:34" s="1359" customFormat="1" ht="12" x14ac:dyDescent="0.2">
      <c r="A1722" s="1348">
        <v>2016803</v>
      </c>
      <c r="B1722" s="1481">
        <v>121134</v>
      </c>
      <c r="C1722" s="1479" t="s">
        <v>2760</v>
      </c>
      <c r="D1722" s="1430" t="s">
        <v>68</v>
      </c>
      <c r="E1722" s="1420">
        <v>6</v>
      </c>
      <c r="F1722" s="1349">
        <f>E1722*8</f>
        <v>48</v>
      </c>
      <c r="G1722" s="1349">
        <f>E1722*6</f>
        <v>36</v>
      </c>
      <c r="H1722" s="1349">
        <f>E1722*4</f>
        <v>24</v>
      </c>
      <c r="I1722" s="1350">
        <v>42759</v>
      </c>
      <c r="J1722" s="1350" t="s">
        <v>1737</v>
      </c>
      <c r="K1722" s="1350" t="s">
        <v>1737</v>
      </c>
      <c r="L1722" s="1350" t="s">
        <v>1737</v>
      </c>
      <c r="M1722" s="1351" t="s">
        <v>89</v>
      </c>
      <c r="N1722" s="1351" t="s">
        <v>89</v>
      </c>
      <c r="O1722" s="1351" t="s">
        <v>89</v>
      </c>
      <c r="P1722" s="1351" t="s">
        <v>89</v>
      </c>
      <c r="Q1722" s="1352"/>
      <c r="R1722" s="1353"/>
      <c r="S1722" s="1353">
        <v>6</v>
      </c>
      <c r="T1722" s="1354"/>
      <c r="U1722" s="1355" t="s">
        <v>561</v>
      </c>
      <c r="V1722" s="1355"/>
      <c r="W1722" s="1347">
        <f>E1722*16</f>
        <v>96</v>
      </c>
      <c r="X1722" s="1355"/>
      <c r="Y1722" s="1355"/>
      <c r="Z1722" s="1358">
        <v>42724</v>
      </c>
      <c r="AB1722" s="1360"/>
      <c r="AC1722" s="1360"/>
      <c r="AD1722" s="1360"/>
      <c r="AE1722" s="1424">
        <f>IF(A1722="","",(IFERROR(VLOOKUP(A1722,Projecten!A$4:W$2618,5,FALSE),"niet bekend")))</f>
        <v>11</v>
      </c>
      <c r="AF1722" s="1362">
        <f>IF(AE1722="","",(IF(E1722=0,AH1722,(E1722/AE1722*AH1722))))</f>
        <v>14763.758181818181</v>
      </c>
      <c r="AG1722" s="1360">
        <f>IF(A1722="","",(IFERROR(VLOOKUP(A1722,Projecten!A$4:W$2618,23,FALSE),"niet bekend")))</f>
        <v>27066.89</v>
      </c>
      <c r="AH1722" s="1363">
        <f>IF(A1722="","",(IFERROR(VLOOKUP(A1722,Projecten!A$4:W$2618,12,FALSE),"niet bekend")))</f>
        <v>27066.89</v>
      </c>
    </row>
    <row r="1723" spans="1:34" s="1359" customFormat="1" ht="12" x14ac:dyDescent="0.2">
      <c r="A1723" s="1348">
        <v>2017027</v>
      </c>
      <c r="B1723" s="1481">
        <v>121133</v>
      </c>
      <c r="C1723" s="1479" t="s">
        <v>2991</v>
      </c>
      <c r="D1723" s="1430" t="s">
        <v>68</v>
      </c>
      <c r="E1723" s="1420">
        <v>2</v>
      </c>
      <c r="F1723" s="1349">
        <v>16</v>
      </c>
      <c r="G1723" s="1349">
        <v>10</v>
      </c>
      <c r="H1723" s="1349">
        <v>4</v>
      </c>
      <c r="I1723" s="1350">
        <v>42762</v>
      </c>
      <c r="J1723" s="1350" t="s">
        <v>1737</v>
      </c>
      <c r="K1723" s="1350" t="s">
        <v>1737</v>
      </c>
      <c r="L1723" s="1350" t="s">
        <v>1737</v>
      </c>
      <c r="M1723" s="1351" t="s">
        <v>89</v>
      </c>
      <c r="N1723" s="1351" t="s">
        <v>89</v>
      </c>
      <c r="O1723" s="1351" t="s">
        <v>612</v>
      </c>
      <c r="P1723" s="1351"/>
      <c r="Q1723" s="1352"/>
      <c r="R1723" s="1353"/>
      <c r="S1723" s="1353">
        <v>6</v>
      </c>
      <c r="T1723" s="1354"/>
      <c r="U1723" s="1355" t="s">
        <v>561</v>
      </c>
      <c r="V1723" s="1355"/>
      <c r="W1723" s="1347">
        <v>30</v>
      </c>
      <c r="X1723" s="1355"/>
      <c r="Y1723" s="1357"/>
      <c r="Z1723" s="1358">
        <v>42747</v>
      </c>
      <c r="AB1723" s="1360"/>
      <c r="AC1723" s="1360"/>
      <c r="AD1723" s="1360"/>
      <c r="AE1723" s="1424">
        <f>IF(A1723="","",(IFERROR(VLOOKUP(A1723,Projecten!A$4:W$2618,5,FALSE),"niet bekend")))</f>
        <v>2</v>
      </c>
      <c r="AF1723" s="1362">
        <f>IF(AE1723="","",(IF(E1723=0,AH1723,(E1723/AE1723*AH1723))))</f>
        <v>4674.09</v>
      </c>
      <c r="AG1723" s="1360">
        <f>IF(A1723="","",(IFERROR(VLOOKUP(A1723,Projecten!A$4:W$2618,23,FALSE),"niet bekend")))</f>
        <v>4674.09</v>
      </c>
      <c r="AH1723" s="1363">
        <f>IF(A1723="","",(IFERROR(VLOOKUP(A1723,Projecten!A$4:W$2618,12,FALSE),"niet bekend")))</f>
        <v>4674.09</v>
      </c>
    </row>
    <row r="1724" spans="1:34" s="1359" customFormat="1" ht="12" x14ac:dyDescent="0.2">
      <c r="A1724" s="1348"/>
      <c r="B1724" s="1481"/>
      <c r="C1724" s="1479"/>
      <c r="D1724" s="1430"/>
      <c r="E1724" s="1420"/>
      <c r="F1724" s="1349"/>
      <c r="G1724" s="1349"/>
      <c r="H1724" s="1349"/>
      <c r="I1724" s="1350"/>
      <c r="J1724" s="1350"/>
      <c r="K1724" s="1350"/>
      <c r="L1724" s="1350"/>
      <c r="M1724" s="1351"/>
      <c r="N1724" s="1351"/>
      <c r="O1724" s="1351"/>
      <c r="P1724" s="1351"/>
      <c r="Q1724" s="1352"/>
      <c r="R1724" s="1353"/>
      <c r="S1724" s="1353"/>
      <c r="T1724" s="1354"/>
      <c r="U1724" s="1355"/>
      <c r="V1724" s="1355"/>
      <c r="W1724" s="1347"/>
      <c r="X1724" s="1355"/>
      <c r="Y1724" s="1357"/>
      <c r="Z1724" s="1358"/>
      <c r="AB1724" s="1360"/>
      <c r="AC1724" s="1360"/>
      <c r="AD1724" s="1360"/>
      <c r="AE1724" s="1424"/>
      <c r="AF1724" s="1362"/>
      <c r="AG1724" s="1360"/>
      <c r="AH1724" s="1363"/>
    </row>
    <row r="1725" spans="1:34" s="1359" customFormat="1" ht="12" x14ac:dyDescent="0.2">
      <c r="A1725" s="1348">
        <v>2016774</v>
      </c>
      <c r="B1725" s="1481">
        <v>121132</v>
      </c>
      <c r="C1725" s="1481" t="s">
        <v>2677</v>
      </c>
      <c r="D1725" s="1349" t="s">
        <v>614</v>
      </c>
      <c r="E1725" s="1420">
        <v>2</v>
      </c>
      <c r="F1725" s="1349">
        <v>26</v>
      </c>
      <c r="G1725" s="1349">
        <v>14</v>
      </c>
      <c r="H1725" s="1349">
        <v>6</v>
      </c>
      <c r="I1725" s="1421">
        <v>42759</v>
      </c>
      <c r="J1725" s="1421">
        <v>42760</v>
      </c>
      <c r="K1725" s="1421"/>
      <c r="L1725" s="1422"/>
      <c r="M1725" s="1422" t="s">
        <v>89</v>
      </c>
      <c r="N1725" s="1422" t="s">
        <v>89</v>
      </c>
      <c r="O1725" s="1422" t="s">
        <v>89</v>
      </c>
      <c r="P1725" s="1422" t="s">
        <v>89</v>
      </c>
      <c r="Q1725" s="1352"/>
      <c r="R1725" s="1353"/>
      <c r="S1725" s="1353">
        <v>7</v>
      </c>
      <c r="T1725" s="1354"/>
      <c r="U1725" s="1355" t="s">
        <v>986</v>
      </c>
      <c r="V1725" s="1426" t="s">
        <v>2731</v>
      </c>
      <c r="W1725" s="1356">
        <v>48</v>
      </c>
      <c r="X1725" s="1355"/>
      <c r="Y1725" s="1355"/>
      <c r="Z1725" s="1352" t="s">
        <v>2766</v>
      </c>
      <c r="AB1725" s="1360"/>
      <c r="AC1725" s="1360"/>
      <c r="AD1725" s="1360"/>
      <c r="AE1725" s="1424">
        <f>IF(A1725="","",(IFERROR(VLOOKUP(A1725,Projecten!A$4:W$2618,5,FALSE),"niet bekend")))</f>
        <v>2</v>
      </c>
      <c r="AF1725" s="1362">
        <f>IF(AE1725="","",(IF(E1725=0,AH1725,(E1725/AE1725*AH1725))))</f>
        <v>8162.64</v>
      </c>
      <c r="AG1725" s="1360">
        <f>IF(A1725="","",(IFERROR(VLOOKUP(A1725,Projecten!A$4:W$2618,23,FALSE),"niet bekend")))</f>
        <v>8162.64</v>
      </c>
      <c r="AH1725" s="1363">
        <f>IF(A1725="","",(IFERROR(VLOOKUP(A1725,Projecten!A$4:W$2618,12,FALSE),"niet bekend")))</f>
        <v>8162.64</v>
      </c>
    </row>
    <row r="1726" spans="1:34" s="1359" customFormat="1" ht="12" x14ac:dyDescent="0.2">
      <c r="A1726" s="1348"/>
      <c r="B1726" s="1481"/>
      <c r="C1726" s="1479"/>
      <c r="D1726" s="1430"/>
      <c r="E1726" s="1420"/>
      <c r="F1726" s="1349"/>
      <c r="G1726" s="1349"/>
      <c r="H1726" s="1349"/>
      <c r="I1726" s="1350"/>
      <c r="J1726" s="1350"/>
      <c r="K1726" s="1350"/>
      <c r="L1726" s="1350"/>
      <c r="M1726" s="1351"/>
      <c r="N1726" s="1351"/>
      <c r="O1726" s="1351"/>
      <c r="P1726" s="1351"/>
      <c r="Q1726" s="1352"/>
      <c r="R1726" s="1353"/>
      <c r="S1726" s="1353"/>
      <c r="T1726" s="1354"/>
      <c r="U1726" s="1355"/>
      <c r="V1726" s="1355"/>
      <c r="W1726" s="1347"/>
      <c r="X1726" s="1355"/>
      <c r="Y1726" s="1357"/>
      <c r="Z1726" s="1358"/>
      <c r="AB1726" s="1360"/>
      <c r="AC1726" s="1360"/>
      <c r="AD1726" s="1360"/>
      <c r="AE1726" s="1424"/>
      <c r="AF1726" s="1362"/>
      <c r="AG1726" s="1360"/>
      <c r="AH1726" s="1363"/>
    </row>
    <row r="1727" spans="1:34" s="1279" customFormat="1" ht="12" x14ac:dyDescent="0.2">
      <c r="A1727" s="1322">
        <v>2017086</v>
      </c>
      <c r="B1727" s="1481">
        <v>121038</v>
      </c>
      <c r="C1727" s="1482" t="s">
        <v>3085</v>
      </c>
      <c r="D1727" s="1324" t="s">
        <v>3086</v>
      </c>
      <c r="E1727" s="1325">
        <v>0</v>
      </c>
      <c r="F1727" s="1324">
        <v>4</v>
      </c>
      <c r="G1727" s="1324">
        <v>0</v>
      </c>
      <c r="H1727" s="1324">
        <v>4</v>
      </c>
      <c r="I1727" s="1421">
        <v>42766</v>
      </c>
      <c r="J1727" s="1334" t="s">
        <v>1737</v>
      </c>
      <c r="K1727" s="1334" t="s">
        <v>1737</v>
      </c>
      <c r="L1727" s="1334" t="s">
        <v>1737</v>
      </c>
      <c r="M1727" s="1327" t="s">
        <v>89</v>
      </c>
      <c r="N1727" s="1327" t="s">
        <v>89</v>
      </c>
      <c r="O1727" s="1327" t="s">
        <v>89</v>
      </c>
      <c r="P1727" s="1327" t="s">
        <v>89</v>
      </c>
      <c r="Q1727" s="1282"/>
      <c r="R1727" s="1329"/>
      <c r="S1727" s="1329">
        <v>5</v>
      </c>
      <c r="T1727" s="1330"/>
      <c r="U1727" s="1323" t="s">
        <v>2778</v>
      </c>
      <c r="V1727" s="1331"/>
      <c r="W1727" s="1332">
        <v>20</v>
      </c>
      <c r="X1727" s="1323"/>
      <c r="Y1727" s="1323"/>
      <c r="Z1727" s="1282"/>
      <c r="AB1727" s="1283"/>
      <c r="AC1727" s="1283"/>
      <c r="AD1727" s="1283"/>
      <c r="AE1727" s="1333"/>
      <c r="AF1727" s="1285"/>
      <c r="AG1727" s="1283"/>
      <c r="AH1727" s="1286"/>
    </row>
    <row r="1728" spans="1:34" s="1377" customFormat="1" ht="12" x14ac:dyDescent="0.2">
      <c r="A1728" s="1365"/>
      <c r="B1728" s="1557"/>
      <c r="C1728" s="1367"/>
      <c r="D1728" s="1367"/>
      <c r="E1728" s="1368"/>
      <c r="F1728" s="1368"/>
      <c r="G1728" s="1368"/>
      <c r="H1728" s="1368"/>
      <c r="I1728" s="1369"/>
      <c r="J1728" s="1369"/>
      <c r="K1728" s="1369"/>
      <c r="L1728" s="1368"/>
      <c r="M1728" s="1368"/>
      <c r="N1728" s="1368"/>
      <c r="O1728" s="1368"/>
      <c r="P1728" s="1368"/>
      <c r="Q1728" s="1370"/>
      <c r="R1728" s="2128"/>
      <c r="S1728" s="1372"/>
      <c r="T1728" s="1372"/>
      <c r="U1728" s="1373"/>
      <c r="V1728" s="1373"/>
      <c r="W1728" s="1373"/>
      <c r="X1728" s="1374"/>
      <c r="Y1728" s="1375"/>
      <c r="Z1728" s="1376"/>
      <c r="AB1728" s="1378"/>
      <c r="AC1728" s="1378"/>
      <c r="AD1728" s="1378"/>
      <c r="AE1728" s="1379"/>
      <c r="AF1728" s="1380"/>
      <c r="AG1728" s="1378" t="str">
        <f>IF(A1728="","",(IFERROR(VLOOKUP(A1728,Projecten!A$4:W$2618,23,FALSE),"niet bekend")))</f>
        <v/>
      </c>
      <c r="AH1728" s="1381" t="str">
        <f>IF(A1728="","",(IFERROR(VLOOKUP(A1728,Projecten!A$4:W$2618,12,FALSE),"niet bekend")))</f>
        <v/>
      </c>
    </row>
    <row r="1729" spans="1:34" s="1315" customFormat="1" x14ac:dyDescent="0.2">
      <c r="A1729" s="1302"/>
      <c r="B1729" s="1303"/>
      <c r="C1729" s="1304">
        <f>SUM(F1729:H1729)</f>
        <v>348</v>
      </c>
      <c r="D1729" s="1305"/>
      <c r="E1729" s="1306">
        <f>SUM(E1730:E1760)</f>
        <v>22</v>
      </c>
      <c r="F1729" s="1306">
        <f>SUM(F1730:F1760)</f>
        <v>180</v>
      </c>
      <c r="G1729" s="1306">
        <f>SUM(G1730:G1760)</f>
        <v>106</v>
      </c>
      <c r="H1729" s="1306">
        <f>SUM(H1730:H1760)</f>
        <v>62</v>
      </c>
      <c r="I1729" s="1307"/>
      <c r="J1729" s="1307"/>
      <c r="K1729" s="1307"/>
      <c r="L1729" s="1306"/>
      <c r="M1729" s="1306"/>
      <c r="N1729" s="1306"/>
      <c r="O1729" s="1306"/>
      <c r="P1729" s="1306"/>
      <c r="Q1729" s="1308">
        <v>6</v>
      </c>
      <c r="R1729" s="2127"/>
      <c r="S1729" s="1309"/>
      <c r="T1729" s="1309"/>
      <c r="U1729" s="1310"/>
      <c r="V1729" s="1311">
        <f>SUM(W1729:W1760)</f>
        <v>345.85</v>
      </c>
      <c r="W1729" s="1312"/>
      <c r="X1729" s="1312">
        <f>Productiemedewerkers!C1980</f>
        <v>0</v>
      </c>
      <c r="Y1729" s="1313">
        <f>V1729-X1729</f>
        <v>345.85</v>
      </c>
      <c r="Z1729" s="1314" t="s">
        <v>3434</v>
      </c>
      <c r="AA1729" s="964" t="s">
        <v>1332</v>
      </c>
      <c r="AB1729" s="964" t="s">
        <v>1269</v>
      </c>
      <c r="AC1729" s="964" t="s">
        <v>1333</v>
      </c>
      <c r="AD1729" s="958" t="s">
        <v>2589</v>
      </c>
      <c r="AE1729" s="1318"/>
      <c r="AF1729" s="1319">
        <f>SUM(AF1730:AF1760)</f>
        <v>59159.481818181812</v>
      </c>
      <c r="AG1729" s="1316" t="str">
        <f>IF(A1729="","",(IFERROR(VLOOKUP(A1729,Projecten!A$4:W$2618,23,FALSE),"niet bekend")))</f>
        <v/>
      </c>
      <c r="AH1729" s="1320" t="str">
        <f>IF(A1729="","",(IFERROR(VLOOKUP(A1729,Projecten!A$4:W$2618,12,FALSE),"niet bekend")))</f>
        <v/>
      </c>
    </row>
    <row r="1730" spans="1:34" s="1279" customFormat="1" ht="12" x14ac:dyDescent="0.2">
      <c r="A1730" s="1321"/>
      <c r="B1730" s="1322"/>
      <c r="C1730" s="1323"/>
      <c r="D1730" s="1324"/>
      <c r="E1730" s="1325"/>
      <c r="F1730" s="1325"/>
      <c r="G1730" s="1325"/>
      <c r="H1730" s="1325"/>
      <c r="I1730" s="1326"/>
      <c r="J1730" s="1326"/>
      <c r="K1730" s="1326"/>
      <c r="L1730" s="1327"/>
      <c r="M1730" s="1327"/>
      <c r="N1730" s="1327"/>
      <c r="O1730" s="1327"/>
      <c r="P1730" s="1327"/>
      <c r="Q1730" s="1282" t="s">
        <v>2486</v>
      </c>
      <c r="R1730" s="1329"/>
      <c r="S1730" s="1329"/>
      <c r="T1730" s="1330"/>
      <c r="U1730" s="1323"/>
      <c r="V1730" s="1331" t="s">
        <v>2493</v>
      </c>
      <c r="W1730" s="1332"/>
      <c r="X1730" s="1323"/>
      <c r="Y1730" s="1323"/>
      <c r="Z1730" s="1282"/>
      <c r="AB1730" s="1283"/>
      <c r="AC1730" s="1283"/>
      <c r="AD1730" s="1283"/>
      <c r="AE1730" s="1333" t="str">
        <f>IF(A1730="","",(IFERROR(VLOOKUP(A1730,Projecten!A$4:W$2618,5,FALSE),"niet bekend")))</f>
        <v/>
      </c>
      <c r="AF1730" s="1285" t="str">
        <f>IF(AE1730="","",(IF(E1730=0,AH1730,(E1730/AE1730*AH1730))))</f>
        <v/>
      </c>
      <c r="AG1730" s="1283" t="str">
        <f>IF(A1730="","",(IFERROR(VLOOKUP(A1730,Projecten!A$4:W$2618,23,FALSE),"niet bekend")))</f>
        <v/>
      </c>
      <c r="AH1730" s="1463" t="str">
        <f>IF(A1730="","",(IFERROR(VLOOKUP(A1730,Projecten!A$4:W$2618,12,FALSE),"niet bekend")))</f>
        <v/>
      </c>
    </row>
    <row r="1731" spans="1:34" s="1279" customFormat="1" ht="12" x14ac:dyDescent="0.2">
      <c r="A1731" s="1321"/>
      <c r="B1731" s="1322"/>
      <c r="C1731" s="1446" t="s">
        <v>3138</v>
      </c>
      <c r="D1731" s="1324"/>
      <c r="E1731" s="1325"/>
      <c r="F1731" s="1325"/>
      <c r="G1731" s="1325"/>
      <c r="H1731" s="1325"/>
      <c r="I1731" s="1326"/>
      <c r="J1731" s="1326"/>
      <c r="K1731" s="1326"/>
      <c r="L1731" s="1327"/>
      <c r="M1731" s="1327"/>
      <c r="N1731" s="1327"/>
      <c r="O1731" s="1327"/>
      <c r="P1731" s="1327"/>
      <c r="Q1731" s="1282"/>
      <c r="R1731" s="1329"/>
      <c r="S1731" s="1329"/>
      <c r="T1731" s="1330"/>
      <c r="U1731" s="1323"/>
      <c r="V1731" s="1331"/>
      <c r="W1731" s="1332"/>
      <c r="X1731" s="1323"/>
      <c r="Y1731" s="1323"/>
      <c r="Z1731" s="1282"/>
      <c r="AB1731" s="1283"/>
      <c r="AC1731" s="1283"/>
      <c r="AD1731" s="1283"/>
      <c r="AE1731" s="1333"/>
      <c r="AF1731" s="1285"/>
      <c r="AG1731" s="1283"/>
      <c r="AH1731" s="1463"/>
    </row>
    <row r="1732" spans="1:34" s="1279" customFormat="1" ht="12" x14ac:dyDescent="0.2">
      <c r="A1732" s="1321"/>
      <c r="B1732" s="1322"/>
      <c r="C1732" s="1323"/>
      <c r="D1732" s="1324"/>
      <c r="E1732" s="1325"/>
      <c r="F1732" s="1325"/>
      <c r="G1732" s="1325"/>
      <c r="H1732" s="1325"/>
      <c r="I1732" s="1326"/>
      <c r="J1732" s="1326"/>
      <c r="K1732" s="1326"/>
      <c r="L1732" s="1327"/>
      <c r="M1732" s="1327"/>
      <c r="N1732" s="1327"/>
      <c r="O1732" s="1327"/>
      <c r="P1732" s="1327"/>
      <c r="Q1732" s="1282"/>
      <c r="R1732" s="1329"/>
      <c r="S1732" s="1329"/>
      <c r="T1732" s="1330"/>
      <c r="U1732" s="1323"/>
      <c r="V1732" s="1331"/>
      <c r="W1732" s="1332"/>
      <c r="X1732" s="1323"/>
      <c r="Y1732" s="1323"/>
      <c r="Z1732" s="1282"/>
      <c r="AB1732" s="1283"/>
      <c r="AC1732" s="1283"/>
      <c r="AD1732" s="1283"/>
      <c r="AE1732" s="1333"/>
      <c r="AF1732" s="1285"/>
      <c r="AG1732" s="1283"/>
      <c r="AH1732" s="1463"/>
    </row>
    <row r="1733" spans="1:34" s="1359" customFormat="1" ht="12" x14ac:dyDescent="0.2">
      <c r="A1733" s="1348" t="s">
        <v>2701</v>
      </c>
      <c r="B1733" s="1348">
        <v>121139</v>
      </c>
      <c r="C1733" s="1348" t="s">
        <v>2713</v>
      </c>
      <c r="D1733" s="1349" t="s">
        <v>489</v>
      </c>
      <c r="E1733" s="1420">
        <v>1</v>
      </c>
      <c r="F1733" s="1349">
        <v>7</v>
      </c>
      <c r="G1733" s="1349">
        <v>2</v>
      </c>
      <c r="H1733" s="1349">
        <v>3</v>
      </c>
      <c r="I1733" s="1421">
        <v>42762</v>
      </c>
      <c r="J1733" s="1421">
        <v>42760</v>
      </c>
      <c r="K1733" s="1389" t="s">
        <v>1737</v>
      </c>
      <c r="L1733" s="1389" t="s">
        <v>1737</v>
      </c>
      <c r="M1733" s="1422" t="s">
        <v>89</v>
      </c>
      <c r="N1733" s="1422" t="s">
        <v>89</v>
      </c>
      <c r="O1733" s="1422" t="s">
        <v>89</v>
      </c>
      <c r="P1733" s="1422" t="s">
        <v>89</v>
      </c>
      <c r="Q1733" s="1352"/>
      <c r="R1733" s="1353"/>
      <c r="S1733" s="1353">
        <v>8</v>
      </c>
      <c r="T1733" s="1354"/>
      <c r="U1733" s="1355" t="s">
        <v>681</v>
      </c>
      <c r="V1733" s="1426"/>
      <c r="W1733" s="1356">
        <v>16.2</v>
      </c>
      <c r="X1733" s="1355"/>
      <c r="Y1733" s="1355"/>
      <c r="Z1733" s="1358">
        <v>42720</v>
      </c>
      <c r="AB1733" s="1360"/>
      <c r="AC1733" s="1360"/>
      <c r="AD1733" s="1360"/>
      <c r="AE1733" s="1424">
        <f>IF(A1733="","",(IFERROR(VLOOKUP(A1733,Projecten!A$4:W$2618,5,FALSE),"niet bekend")))</f>
        <v>1</v>
      </c>
      <c r="AF1733" s="1362">
        <f t="shared" ref="AF1733:AF1739" si="165">IF(AE1733="","",(IF(E1733=0,AH1733,(E1733/AE1733*AH1733))))</f>
        <v>3119.59</v>
      </c>
      <c r="AG1733" s="1360">
        <f>IF(A1733="","",(IFERROR(VLOOKUP(A1733,Projecten!A$4:W$2618,23,FALSE),"niet bekend")))</f>
        <v>3119.59</v>
      </c>
      <c r="AH1733" s="1363">
        <f>IF(A1733="","",(IFERROR(VLOOKUP(A1733,Projecten!A$4:W$2618,12,FALSE),"niet bekend")))</f>
        <v>3119.59</v>
      </c>
    </row>
    <row r="1734" spans="1:34" s="1359" customFormat="1" ht="12" x14ac:dyDescent="0.2">
      <c r="A1734" s="1348" t="s">
        <v>2702</v>
      </c>
      <c r="B1734" s="1348">
        <v>121139</v>
      </c>
      <c r="C1734" s="1348" t="s">
        <v>2712</v>
      </c>
      <c r="D1734" s="1349" t="s">
        <v>489</v>
      </c>
      <c r="E1734" s="1420">
        <v>0</v>
      </c>
      <c r="F1734" s="1349">
        <v>1</v>
      </c>
      <c r="G1734" s="1349">
        <v>0</v>
      </c>
      <c r="H1734" s="1349">
        <v>1</v>
      </c>
      <c r="I1734" s="1389" t="s">
        <v>1737</v>
      </c>
      <c r="J1734" s="1389" t="s">
        <v>1737</v>
      </c>
      <c r="K1734" s="1389" t="s">
        <v>1737</v>
      </c>
      <c r="L1734" s="1389" t="s">
        <v>1737</v>
      </c>
      <c r="M1734" s="1422" t="s">
        <v>89</v>
      </c>
      <c r="N1734" s="1422" t="s">
        <v>89</v>
      </c>
      <c r="O1734" s="1422" t="s">
        <v>89</v>
      </c>
      <c r="P1734" s="1422" t="s">
        <v>89</v>
      </c>
      <c r="Q1734" s="1352"/>
      <c r="R1734" s="1353"/>
      <c r="S1734" s="1353">
        <v>8</v>
      </c>
      <c r="T1734" s="1354"/>
      <c r="U1734" s="1355" t="s">
        <v>681</v>
      </c>
      <c r="V1734" s="1426"/>
      <c r="W1734" s="1356">
        <v>3.25</v>
      </c>
      <c r="X1734" s="1355"/>
      <c r="Y1734" s="1355"/>
      <c r="Z1734" s="1358">
        <v>42720</v>
      </c>
      <c r="AB1734" s="1360"/>
      <c r="AC1734" s="1360"/>
      <c r="AD1734" s="1360"/>
      <c r="AE1734" s="1424">
        <f>IF(A1734="","",(IFERROR(VLOOKUP(A1734,Projecten!A$4:W$2618,5,FALSE),"niet bekend")))</f>
        <v>0</v>
      </c>
      <c r="AF1734" s="1362">
        <f t="shared" si="165"/>
        <v>502.39</v>
      </c>
      <c r="AG1734" s="1360">
        <f>IF(A1734="","",(IFERROR(VLOOKUP(A1734,Projecten!A$4:W$2618,23,FALSE),"niet bekend")))</f>
        <v>502.39</v>
      </c>
      <c r="AH1734" s="1363">
        <f>IF(A1734="","",(IFERROR(VLOOKUP(A1734,Projecten!A$4:W$2618,12,FALSE),"niet bekend")))</f>
        <v>502.39</v>
      </c>
    </row>
    <row r="1735" spans="1:34" s="1359" customFormat="1" ht="12" x14ac:dyDescent="0.2">
      <c r="A1735" s="1348" t="s">
        <v>2703</v>
      </c>
      <c r="B1735" s="1348">
        <v>121140</v>
      </c>
      <c r="C1735" s="1348" t="s">
        <v>2462</v>
      </c>
      <c r="D1735" s="1349" t="s">
        <v>489</v>
      </c>
      <c r="E1735" s="1420">
        <v>1</v>
      </c>
      <c r="F1735" s="1349">
        <v>7</v>
      </c>
      <c r="G1735" s="1349">
        <v>2</v>
      </c>
      <c r="H1735" s="1349">
        <v>3</v>
      </c>
      <c r="I1735" s="1421">
        <v>42762</v>
      </c>
      <c r="J1735" s="1421">
        <v>42760</v>
      </c>
      <c r="K1735" s="1389" t="s">
        <v>1737</v>
      </c>
      <c r="L1735" s="1389" t="s">
        <v>1737</v>
      </c>
      <c r="M1735" s="1422" t="s">
        <v>89</v>
      </c>
      <c r="N1735" s="1422" t="s">
        <v>89</v>
      </c>
      <c r="O1735" s="1422" t="s">
        <v>89</v>
      </c>
      <c r="P1735" s="1422" t="s">
        <v>89</v>
      </c>
      <c r="Q1735" s="1352"/>
      <c r="R1735" s="1353"/>
      <c r="S1735" s="1353">
        <v>8</v>
      </c>
      <c r="T1735" s="1354"/>
      <c r="U1735" s="1355" t="s">
        <v>681</v>
      </c>
      <c r="V1735" s="1426"/>
      <c r="W1735" s="1347">
        <v>16.100000000000001</v>
      </c>
      <c r="X1735" s="1355"/>
      <c r="Y1735" s="1355"/>
      <c r="Z1735" s="1358">
        <v>42720</v>
      </c>
      <c r="AB1735" s="1360"/>
      <c r="AC1735" s="1360"/>
      <c r="AD1735" s="1360"/>
      <c r="AE1735" s="1424">
        <f>IF(A1735="","",(IFERROR(VLOOKUP(A1735,Projecten!A$4:W$2618,5,FALSE),"niet bekend")))</f>
        <v>1</v>
      </c>
      <c r="AF1735" s="1362">
        <f t="shared" si="165"/>
        <v>3086.35</v>
      </c>
      <c r="AG1735" s="1360">
        <f>IF(A1735="","",(IFERROR(VLOOKUP(A1735,Projecten!A$4:W$2618,23,FALSE),"niet bekend")))</f>
        <v>3086.35</v>
      </c>
      <c r="AH1735" s="1363">
        <f>IF(A1735="","",(IFERROR(VLOOKUP(A1735,Projecten!A$4:W$2618,12,FALSE),"niet bekend")))</f>
        <v>3086.35</v>
      </c>
    </row>
    <row r="1736" spans="1:34" s="1359" customFormat="1" ht="12" x14ac:dyDescent="0.2">
      <c r="A1736" s="1348" t="s">
        <v>2704</v>
      </c>
      <c r="B1736" s="1348">
        <v>121140</v>
      </c>
      <c r="C1736" s="1348" t="s">
        <v>2463</v>
      </c>
      <c r="D1736" s="1349" t="s">
        <v>489</v>
      </c>
      <c r="E1736" s="1420">
        <v>0</v>
      </c>
      <c r="F1736" s="1349">
        <v>1</v>
      </c>
      <c r="G1736" s="1349">
        <v>0</v>
      </c>
      <c r="H1736" s="1349">
        <v>1</v>
      </c>
      <c r="I1736" s="1389" t="s">
        <v>1737</v>
      </c>
      <c r="J1736" s="1389" t="s">
        <v>1737</v>
      </c>
      <c r="K1736" s="1389" t="s">
        <v>1737</v>
      </c>
      <c r="L1736" s="1389" t="s">
        <v>1737</v>
      </c>
      <c r="M1736" s="1422" t="s">
        <v>89</v>
      </c>
      <c r="N1736" s="1422" t="s">
        <v>89</v>
      </c>
      <c r="O1736" s="1422" t="s">
        <v>89</v>
      </c>
      <c r="P1736" s="1422" t="s">
        <v>89</v>
      </c>
      <c r="Q1736" s="1352"/>
      <c r="R1736" s="1353"/>
      <c r="S1736" s="1353">
        <v>8</v>
      </c>
      <c r="T1736" s="1354"/>
      <c r="U1736" s="1355" t="s">
        <v>681</v>
      </c>
      <c r="V1736" s="1426"/>
      <c r="W1736" s="1356">
        <v>3.25</v>
      </c>
      <c r="X1736" s="1355"/>
      <c r="Y1736" s="1355"/>
      <c r="Z1736" s="1358">
        <v>42720</v>
      </c>
      <c r="AB1736" s="1360"/>
      <c r="AC1736" s="1360"/>
      <c r="AD1736" s="1360"/>
      <c r="AE1736" s="1424">
        <f>IF(A1736="","",(IFERROR(VLOOKUP(A1736,Projecten!A$4:W$2618,5,FALSE),"niet bekend")))</f>
        <v>0</v>
      </c>
      <c r="AF1736" s="1362">
        <f t="shared" si="165"/>
        <v>502.39</v>
      </c>
      <c r="AG1736" s="1360">
        <f>IF(A1736="","",(IFERROR(VLOOKUP(A1736,Projecten!A$4:W$2618,23,FALSE),"niet bekend")))</f>
        <v>502.39</v>
      </c>
      <c r="AH1736" s="1363">
        <f>IF(A1736="","",(IFERROR(VLOOKUP(A1736,Projecten!A$4:W$2618,12,FALSE),"niet bekend")))</f>
        <v>502.39</v>
      </c>
    </row>
    <row r="1737" spans="1:34" s="1359" customFormat="1" ht="12" x14ac:dyDescent="0.2">
      <c r="A1737" s="1348" t="s">
        <v>2705</v>
      </c>
      <c r="B1737" s="1348">
        <v>121141</v>
      </c>
      <c r="C1737" s="1348" t="s">
        <v>2464</v>
      </c>
      <c r="D1737" s="1349" t="s">
        <v>489</v>
      </c>
      <c r="E1737" s="1420">
        <v>1</v>
      </c>
      <c r="F1737" s="1349">
        <v>8</v>
      </c>
      <c r="G1737" s="1349">
        <v>4</v>
      </c>
      <c r="H1737" s="1349">
        <v>3</v>
      </c>
      <c r="I1737" s="1421">
        <v>42762</v>
      </c>
      <c r="J1737" s="1421">
        <v>42760</v>
      </c>
      <c r="K1737" s="1389" t="s">
        <v>1737</v>
      </c>
      <c r="L1737" s="1389" t="s">
        <v>1737</v>
      </c>
      <c r="M1737" s="1422" t="s">
        <v>89</v>
      </c>
      <c r="N1737" s="1422" t="s">
        <v>89</v>
      </c>
      <c r="O1737" s="1422" t="s">
        <v>89</v>
      </c>
      <c r="P1737" s="1422" t="s">
        <v>89</v>
      </c>
      <c r="Q1737" s="1352"/>
      <c r="R1737" s="1353"/>
      <c r="S1737" s="1353">
        <v>8</v>
      </c>
      <c r="T1737" s="1354"/>
      <c r="U1737" s="1355" t="s">
        <v>681</v>
      </c>
      <c r="V1737" s="1426"/>
      <c r="W1737" s="1347">
        <v>18.75</v>
      </c>
      <c r="X1737" s="1355"/>
      <c r="Y1737" s="1355"/>
      <c r="Z1737" s="1358">
        <v>42720</v>
      </c>
      <c r="AB1737" s="1360"/>
      <c r="AC1737" s="1360"/>
      <c r="AD1737" s="1360"/>
      <c r="AE1737" s="1424">
        <f>IF(A1737="","",(IFERROR(VLOOKUP(A1737,Projecten!A$4:W$2618,5,FALSE),"niet bekend")))</f>
        <v>1</v>
      </c>
      <c r="AF1737" s="1362">
        <f t="shared" si="165"/>
        <v>3440.14</v>
      </c>
      <c r="AG1737" s="1360">
        <f>IF(A1737="","",(IFERROR(VLOOKUP(A1737,Projecten!A$4:W$2618,23,FALSE),"niet bekend")))</f>
        <v>3440.14</v>
      </c>
      <c r="AH1737" s="1363">
        <f>IF(A1737="","",(IFERROR(VLOOKUP(A1737,Projecten!A$4:W$2618,12,FALSE),"niet bekend")))</f>
        <v>3440.14</v>
      </c>
    </row>
    <row r="1738" spans="1:34" s="1359" customFormat="1" ht="12" x14ac:dyDescent="0.2">
      <c r="A1738" s="1348" t="s">
        <v>2706</v>
      </c>
      <c r="B1738" s="1348">
        <v>121141</v>
      </c>
      <c r="C1738" s="1348" t="s">
        <v>2465</v>
      </c>
      <c r="D1738" s="1349" t="s">
        <v>489</v>
      </c>
      <c r="E1738" s="1420">
        <v>0</v>
      </c>
      <c r="F1738" s="1349">
        <v>1</v>
      </c>
      <c r="G1738" s="1349">
        <v>0</v>
      </c>
      <c r="H1738" s="1349">
        <v>1</v>
      </c>
      <c r="I1738" s="1389" t="s">
        <v>1737</v>
      </c>
      <c r="J1738" s="1389" t="s">
        <v>1737</v>
      </c>
      <c r="K1738" s="1389" t="s">
        <v>1737</v>
      </c>
      <c r="L1738" s="1389" t="s">
        <v>1737</v>
      </c>
      <c r="M1738" s="1422" t="s">
        <v>89</v>
      </c>
      <c r="N1738" s="1422" t="s">
        <v>89</v>
      </c>
      <c r="O1738" s="1422" t="s">
        <v>89</v>
      </c>
      <c r="P1738" s="1422" t="s">
        <v>89</v>
      </c>
      <c r="Q1738" s="1352"/>
      <c r="R1738" s="1353"/>
      <c r="S1738" s="1353">
        <v>8</v>
      </c>
      <c r="T1738" s="1354"/>
      <c r="U1738" s="1355" t="s">
        <v>681</v>
      </c>
      <c r="V1738" s="1426"/>
      <c r="W1738" s="1356">
        <v>3.25</v>
      </c>
      <c r="X1738" s="1355"/>
      <c r="Y1738" s="1355"/>
      <c r="Z1738" s="1358">
        <v>42720</v>
      </c>
      <c r="AB1738" s="1360"/>
      <c r="AC1738" s="1360"/>
      <c r="AD1738" s="1360"/>
      <c r="AE1738" s="1424">
        <f>IF(A1738="","",(IFERROR(VLOOKUP(A1738,Projecten!A$4:W$2618,5,FALSE),"niet bekend")))</f>
        <v>0</v>
      </c>
      <c r="AF1738" s="1362">
        <f t="shared" si="165"/>
        <v>502.39</v>
      </c>
      <c r="AG1738" s="1360">
        <f>IF(A1738="","",(IFERROR(VLOOKUP(A1738,Projecten!A$4:W$2618,23,FALSE),"niet bekend")))</f>
        <v>502.39</v>
      </c>
      <c r="AH1738" s="1363">
        <f>IF(A1738="","",(IFERROR(VLOOKUP(A1738,Projecten!A$4:W$2618,12,FALSE),"niet bekend")))</f>
        <v>502.39</v>
      </c>
    </row>
    <row r="1739" spans="1:34" s="1359" customFormat="1" ht="12" x14ac:dyDescent="0.2">
      <c r="A1739" s="1348">
        <v>2017002</v>
      </c>
      <c r="B1739" s="1348">
        <v>121141</v>
      </c>
      <c r="C1739" s="1348" t="s">
        <v>2775</v>
      </c>
      <c r="D1739" s="1349" t="s">
        <v>489</v>
      </c>
      <c r="E1739" s="1420">
        <v>0</v>
      </c>
      <c r="F1739" s="1349">
        <v>1</v>
      </c>
      <c r="G1739" s="1349">
        <v>0</v>
      </c>
      <c r="H1739" s="1349">
        <v>1</v>
      </c>
      <c r="I1739" s="1421">
        <v>42762</v>
      </c>
      <c r="J1739" s="1389" t="s">
        <v>1737</v>
      </c>
      <c r="K1739" s="1389" t="s">
        <v>1737</v>
      </c>
      <c r="L1739" s="1389" t="s">
        <v>1737</v>
      </c>
      <c r="M1739" s="1422" t="s">
        <v>89</v>
      </c>
      <c r="N1739" s="1422" t="s">
        <v>89</v>
      </c>
      <c r="O1739" s="1422" t="s">
        <v>89</v>
      </c>
      <c r="P1739" s="1422" t="s">
        <v>89</v>
      </c>
      <c r="Q1739" s="1352"/>
      <c r="R1739" s="1353"/>
      <c r="S1739" s="1353">
        <v>8</v>
      </c>
      <c r="T1739" s="1354"/>
      <c r="U1739" s="1355" t="s">
        <v>681</v>
      </c>
      <c r="V1739" s="1426"/>
      <c r="W1739" s="1356">
        <v>3.75</v>
      </c>
      <c r="X1739" s="1355"/>
      <c r="Y1739" s="1355"/>
      <c r="Z1739" s="1358">
        <v>42739</v>
      </c>
      <c r="AB1739" s="1360"/>
      <c r="AC1739" s="1360"/>
      <c r="AD1739" s="1360"/>
      <c r="AE1739" s="1424">
        <f>IF(A1739="","",(IFERROR(VLOOKUP(A1739,Projecten!A$4:W$2618,5,FALSE),"niet bekend")))</f>
        <v>0</v>
      </c>
      <c r="AF1739" s="1362">
        <f t="shared" si="165"/>
        <v>533.02</v>
      </c>
      <c r="AG1739" s="1360">
        <f>IF(A1739="","",(IFERROR(VLOOKUP(A1739,Projecten!A$4:W$2618,23,FALSE),"niet bekend")))</f>
        <v>533.02</v>
      </c>
      <c r="AH1739" s="1363">
        <f>IF(A1739="","",(IFERROR(VLOOKUP(A1739,Projecten!A$4:W$2618,12,FALSE),"niet bekend")))</f>
        <v>533.02</v>
      </c>
    </row>
    <row r="1740" spans="1:34" s="1359" customFormat="1" ht="12" x14ac:dyDescent="0.2">
      <c r="A1740" s="1348"/>
      <c r="B1740" s="1419"/>
      <c r="C1740" s="1348"/>
      <c r="D1740" s="1349"/>
      <c r="E1740" s="1420"/>
      <c r="F1740" s="1349"/>
      <c r="G1740" s="1349"/>
      <c r="H1740" s="1349"/>
      <c r="I1740" s="1421"/>
      <c r="J1740" s="1421"/>
      <c r="K1740" s="1421"/>
      <c r="L1740" s="1422"/>
      <c r="M1740" s="1422"/>
      <c r="N1740" s="1422"/>
      <c r="O1740" s="1422"/>
      <c r="P1740" s="1422"/>
      <c r="Q1740" s="1352"/>
      <c r="R1740" s="1353"/>
      <c r="S1740" s="1353"/>
      <c r="T1740" s="1354"/>
      <c r="U1740" s="1355"/>
      <c r="V1740" s="1426"/>
      <c r="W1740" s="1347"/>
      <c r="X1740" s="1355"/>
      <c r="Y1740" s="1355"/>
      <c r="Z1740" s="1352"/>
      <c r="AB1740" s="1360"/>
      <c r="AC1740" s="1360"/>
      <c r="AD1740" s="1360"/>
      <c r="AE1740" s="1424"/>
      <c r="AF1740" s="1362"/>
      <c r="AG1740" s="1360"/>
      <c r="AH1740" s="1363"/>
    </row>
    <row r="1741" spans="1:34" s="1359" customFormat="1" ht="12" x14ac:dyDescent="0.2">
      <c r="A1741" s="1387">
        <v>2016804</v>
      </c>
      <c r="B1741" s="1387">
        <v>121135</v>
      </c>
      <c r="C1741" s="1387" t="s">
        <v>2762</v>
      </c>
      <c r="D1741" s="1428" t="s">
        <v>451</v>
      </c>
      <c r="E1741" s="1436">
        <v>1</v>
      </c>
      <c r="F1741" s="1428">
        <v>11</v>
      </c>
      <c r="G1741" s="1428">
        <v>10</v>
      </c>
      <c r="H1741" s="1428">
        <v>3</v>
      </c>
      <c r="I1741" s="1350">
        <v>42759</v>
      </c>
      <c r="J1741" s="1350">
        <v>42760</v>
      </c>
      <c r="K1741" s="1350" t="s">
        <v>1737</v>
      </c>
      <c r="L1741" s="1350" t="s">
        <v>1737</v>
      </c>
      <c r="M1741" s="1351" t="s">
        <v>89</v>
      </c>
      <c r="N1741" s="1351" t="s">
        <v>89</v>
      </c>
      <c r="O1741" s="1351" t="s">
        <v>89</v>
      </c>
      <c r="P1741" s="1351" t="s">
        <v>89</v>
      </c>
      <c r="Q1741" s="1352"/>
      <c r="R1741" s="1353"/>
      <c r="S1741" s="1353">
        <v>6</v>
      </c>
      <c r="T1741" s="1354"/>
      <c r="U1741" s="1355" t="s">
        <v>934</v>
      </c>
      <c r="V1741" s="1355" t="s">
        <v>1495</v>
      </c>
      <c r="W1741" s="1347">
        <v>25.3</v>
      </c>
      <c r="X1741" s="1355"/>
      <c r="Y1741" s="1357"/>
      <c r="Z1741" s="1358">
        <v>42726</v>
      </c>
      <c r="AB1741" s="1360"/>
      <c r="AC1741" s="1360"/>
      <c r="AD1741" s="1360"/>
      <c r="AE1741" s="1424">
        <f>IF(A1741="","",(IFERROR(VLOOKUP(A1741,Projecten!A$4:W$2618,5,FALSE),"niet bekend")))</f>
        <v>1</v>
      </c>
      <c r="AF1741" s="1362">
        <f>IF(AE1741="","",(IF(E1741=0,AH1741,(E1741/AE1741*AH1741))))</f>
        <v>4601.05</v>
      </c>
      <c r="AG1741" s="1360">
        <f>IF(A1741="","",(IFERROR(VLOOKUP(A1741,Projecten!A$4:W$2618,23,FALSE),"niet bekend")))</f>
        <v>4601.05</v>
      </c>
      <c r="AH1741" s="1363">
        <f>IF(A1741="","",(IFERROR(VLOOKUP(A1741,Projecten!A$4:W$2618,12,FALSE),"niet bekend")))</f>
        <v>4601.05</v>
      </c>
    </row>
    <row r="1742" spans="1:34" s="1359" customFormat="1" ht="12" x14ac:dyDescent="0.2">
      <c r="A1742" s="1387">
        <v>2017029</v>
      </c>
      <c r="B1742" s="1387">
        <v>121135</v>
      </c>
      <c r="C1742" s="1570" t="s">
        <v>2997</v>
      </c>
      <c r="D1742" s="1437" t="s">
        <v>451</v>
      </c>
      <c r="E1742" s="2013">
        <v>1</v>
      </c>
      <c r="F1742" s="1428">
        <v>8</v>
      </c>
      <c r="G1742" s="1428">
        <v>3</v>
      </c>
      <c r="H1742" s="1428">
        <v>4</v>
      </c>
      <c r="I1742" s="1350">
        <v>42762</v>
      </c>
      <c r="J1742" s="1350" t="s">
        <v>1737</v>
      </c>
      <c r="K1742" s="1350" t="s">
        <v>1737</v>
      </c>
      <c r="L1742" s="1350" t="s">
        <v>1737</v>
      </c>
      <c r="M1742" s="1351" t="s">
        <v>89</v>
      </c>
      <c r="N1742" s="1351" t="s">
        <v>89</v>
      </c>
      <c r="O1742" s="1351" t="s">
        <v>89</v>
      </c>
      <c r="P1742" s="1351" t="s">
        <v>89</v>
      </c>
      <c r="Q1742" s="1352"/>
      <c r="R1742" s="1353"/>
      <c r="S1742" s="1353">
        <v>6</v>
      </c>
      <c r="T1742" s="1354"/>
      <c r="U1742" s="1355" t="s">
        <v>934</v>
      </c>
      <c r="V1742" s="1355" t="s">
        <v>3011</v>
      </c>
      <c r="W1742" s="1347">
        <v>19</v>
      </c>
      <c r="X1742" s="1355"/>
      <c r="Y1742" s="1357"/>
      <c r="Z1742" s="1358">
        <v>42748</v>
      </c>
      <c r="AB1742" s="1360"/>
      <c r="AC1742" s="1360"/>
      <c r="AD1742" s="1360"/>
      <c r="AE1742" s="1424">
        <f>IF(A1742="","",(IFERROR(VLOOKUP(A1742,Projecten!A$4:W$2618,5,FALSE),"niet bekend")))</f>
        <v>1</v>
      </c>
      <c r="AF1742" s="1362">
        <f>IF(AE1742="","",(IF(E1742=0,AH1742,(E1742/AE1742*AH1742))))</f>
        <v>3523.18</v>
      </c>
      <c r="AG1742" s="1360">
        <f>IF(A1742="","",(IFERROR(VLOOKUP(A1742,Projecten!A$4:W$2618,23,FALSE),"niet bekend")))</f>
        <v>3523.18</v>
      </c>
      <c r="AH1742" s="1363">
        <f>IF(A1742="","",(IFERROR(VLOOKUP(A1742,Projecten!A$4:W$2618,12,FALSE),"niet bekend")))</f>
        <v>3523.18</v>
      </c>
    </row>
    <row r="1743" spans="1:34" s="1359" customFormat="1" ht="12" x14ac:dyDescent="0.2">
      <c r="B1743" s="1352"/>
      <c r="C1743" s="1352"/>
      <c r="D1743" s="1355"/>
      <c r="E1743" s="1351"/>
      <c r="F1743" s="1351"/>
      <c r="G1743" s="1351"/>
      <c r="H1743" s="1351"/>
      <c r="I1743" s="1350"/>
      <c r="J1743" s="1350"/>
      <c r="K1743" s="1351"/>
      <c r="L1743" s="1351"/>
      <c r="M1743" s="1351"/>
      <c r="N1743" s="1351"/>
      <c r="O1743" s="1351"/>
      <c r="P1743" s="1351"/>
      <c r="Q1743" s="1352"/>
      <c r="R1743" s="1353"/>
      <c r="S1743" s="1351"/>
      <c r="T1743" s="1354"/>
      <c r="U1743" s="1355"/>
      <c r="V1743" s="1355"/>
      <c r="W1743" s="1347"/>
      <c r="X1743" s="1355"/>
      <c r="Y1743" s="1355"/>
      <c r="Z1743" s="1352"/>
      <c r="AB1743" s="1360"/>
      <c r="AC1743" s="1360"/>
      <c r="AD1743" s="1360"/>
      <c r="AE1743" s="1571"/>
      <c r="AF1743" s="1362"/>
      <c r="AG1743" s="1360"/>
      <c r="AH1743" s="1363"/>
    </row>
    <row r="1744" spans="1:34" s="1359" customFormat="1" ht="12" x14ac:dyDescent="0.2">
      <c r="A1744" s="1348">
        <v>2017011</v>
      </c>
      <c r="B1744" s="1348">
        <v>121131</v>
      </c>
      <c r="C1744" s="1429">
        <v>607817</v>
      </c>
      <c r="D1744" s="1430" t="s">
        <v>68</v>
      </c>
      <c r="E1744" s="1420">
        <v>1</v>
      </c>
      <c r="F1744" s="1349">
        <v>10</v>
      </c>
      <c r="G1744" s="1349">
        <v>5</v>
      </c>
      <c r="H1744" s="1349">
        <v>1</v>
      </c>
      <c r="I1744" s="1350">
        <v>42762</v>
      </c>
      <c r="J1744" s="1350">
        <v>42760</v>
      </c>
      <c r="K1744" s="1350" t="s">
        <v>1737</v>
      </c>
      <c r="L1744" s="1350" t="s">
        <v>1737</v>
      </c>
      <c r="M1744" s="1351" t="s">
        <v>89</v>
      </c>
      <c r="N1744" s="1351" t="s">
        <v>89</v>
      </c>
      <c r="O1744" s="1351" t="s">
        <v>89</v>
      </c>
      <c r="P1744" s="1351" t="s">
        <v>89</v>
      </c>
      <c r="Q1744" s="1352"/>
      <c r="R1744" s="1353"/>
      <c r="S1744" s="1353">
        <v>6</v>
      </c>
      <c r="T1744" s="1354"/>
      <c r="U1744" s="1355" t="s">
        <v>278</v>
      </c>
      <c r="V1744" s="1355"/>
      <c r="W1744" s="1347">
        <v>14.25</v>
      </c>
      <c r="X1744" s="1355"/>
      <c r="Y1744" s="1357"/>
      <c r="Z1744" s="1358">
        <v>42741</v>
      </c>
      <c r="AB1744" s="1360"/>
      <c r="AC1744" s="1360"/>
      <c r="AD1744" s="1360"/>
      <c r="AE1744" s="1424">
        <f>IF(A1744="","",(IFERROR(VLOOKUP(A1744,Projecten!A$4:W$2618,5,FALSE),"niet bekend")))</f>
        <v>1</v>
      </c>
      <c r="AF1744" s="1362">
        <f>IF(AE1744="","",(IF(E1744=0,AH1744,(E1744/AE1744*AH1744))))</f>
        <v>2566.9899999999998</v>
      </c>
      <c r="AG1744" s="1360">
        <f>IF(A1744="","",(IFERROR(VLOOKUP(A1744,Projecten!A$4:W$2618,23,FALSE),"niet bekend")))</f>
        <v>2566.9899999999998</v>
      </c>
      <c r="AH1744" s="1363">
        <f>IF(A1744="","",(IFERROR(VLOOKUP(A1744,Projecten!A$4:W$2618,12,FALSE),"niet bekend")))</f>
        <v>2566.9899999999998</v>
      </c>
    </row>
    <row r="1745" spans="1:34" s="1359" customFormat="1" ht="12" x14ac:dyDescent="0.2">
      <c r="A1745" s="1419"/>
      <c r="B1745" s="1348"/>
      <c r="C1745" s="1355"/>
      <c r="D1745" s="1349"/>
      <c r="E1745" s="1420"/>
      <c r="F1745" s="1420"/>
      <c r="G1745" s="1420"/>
      <c r="H1745" s="1420"/>
      <c r="I1745" s="1421"/>
      <c r="J1745" s="1421"/>
      <c r="K1745" s="1421"/>
      <c r="L1745" s="1422"/>
      <c r="M1745" s="1422"/>
      <c r="N1745" s="1422"/>
      <c r="O1745" s="1422"/>
      <c r="P1745" s="1422"/>
      <c r="Q1745" s="1352"/>
      <c r="R1745" s="1353"/>
      <c r="S1745" s="1353"/>
      <c r="T1745" s="1354"/>
      <c r="U1745" s="1355"/>
      <c r="V1745" s="1423"/>
      <c r="W1745" s="1347"/>
      <c r="X1745" s="1355"/>
      <c r="Y1745" s="1355"/>
      <c r="Z1745" s="1352"/>
      <c r="AB1745" s="1360"/>
      <c r="AC1745" s="1360"/>
      <c r="AD1745" s="1360"/>
      <c r="AE1745" s="1424"/>
      <c r="AF1745" s="1362"/>
      <c r="AG1745" s="1360"/>
      <c r="AH1745" s="1363"/>
    </row>
    <row r="1746" spans="1:34" s="1359" customFormat="1" ht="12" x14ac:dyDescent="0.2">
      <c r="A1746" s="1348">
        <v>2017032</v>
      </c>
      <c r="B1746" s="1348">
        <v>121142</v>
      </c>
      <c r="C1746" s="1429">
        <v>607717</v>
      </c>
      <c r="D1746" s="1430" t="s">
        <v>68</v>
      </c>
      <c r="E1746" s="1420">
        <v>1</v>
      </c>
      <c r="F1746" s="1349">
        <v>8</v>
      </c>
      <c r="G1746" s="1349">
        <v>5</v>
      </c>
      <c r="H1746" s="1349">
        <v>3</v>
      </c>
      <c r="I1746" s="1350">
        <v>42769</v>
      </c>
      <c r="J1746" s="1350" t="s">
        <v>1737</v>
      </c>
      <c r="K1746" s="1350" t="s">
        <v>1737</v>
      </c>
      <c r="L1746" s="1350" t="s">
        <v>1737</v>
      </c>
      <c r="M1746" s="1351" t="s">
        <v>89</v>
      </c>
      <c r="N1746" s="1351" t="s">
        <v>89</v>
      </c>
      <c r="O1746" s="1351" t="s">
        <v>89</v>
      </c>
      <c r="P1746" s="1351" t="s">
        <v>89</v>
      </c>
      <c r="Q1746" s="1352"/>
      <c r="R1746" s="1353"/>
      <c r="S1746" s="1353">
        <v>7</v>
      </c>
      <c r="T1746" s="1354"/>
      <c r="U1746" s="1355" t="s">
        <v>278</v>
      </c>
      <c r="V1746" s="1355"/>
      <c r="W1746" s="1347">
        <v>15</v>
      </c>
      <c r="X1746" s="1355"/>
      <c r="Y1746" s="1355"/>
      <c r="Z1746" s="1358">
        <v>42751</v>
      </c>
      <c r="AB1746" s="1360"/>
      <c r="AC1746" s="1360"/>
      <c r="AD1746" s="1360"/>
      <c r="AE1746" s="1424">
        <f>IF(A1746="","",(IFERROR(VLOOKUP(A1746,Projecten!A$4:W$2618,5,FALSE),"niet bekend")))</f>
        <v>1</v>
      </c>
      <c r="AF1746" s="1362">
        <f t="shared" ref="AF1746:AF1754" si="166">IF(AE1746="","",(IF(E1746=0,AH1746,(E1746/AE1746*AH1746))))</f>
        <v>2069</v>
      </c>
      <c r="AG1746" s="1360">
        <f>IF(A1746="","",(IFERROR(VLOOKUP(A1746,Projecten!A$4:W$2618,23,FALSE),"niet bekend")))</f>
        <v>2069</v>
      </c>
      <c r="AH1746" s="1363">
        <f>IF(A1746="","",(IFERROR(VLOOKUP(A1746,Projecten!A$4:W$2618,12,FALSE),"niet bekend")))</f>
        <v>2069</v>
      </c>
    </row>
    <row r="1747" spans="1:34" s="1359" customFormat="1" ht="12" x14ac:dyDescent="0.2">
      <c r="A1747" s="1348">
        <v>2017033</v>
      </c>
      <c r="B1747" s="1348">
        <v>121142</v>
      </c>
      <c r="C1747" s="1429">
        <v>624917</v>
      </c>
      <c r="D1747" s="1430" t="s">
        <v>68</v>
      </c>
      <c r="E1747" s="1420">
        <v>1</v>
      </c>
      <c r="F1747" s="1349">
        <v>8</v>
      </c>
      <c r="G1747" s="1349">
        <v>6</v>
      </c>
      <c r="H1747" s="1349">
        <v>2</v>
      </c>
      <c r="I1747" s="1350">
        <v>42766</v>
      </c>
      <c r="J1747" s="1350">
        <v>42767</v>
      </c>
      <c r="K1747" s="1350" t="s">
        <v>1737</v>
      </c>
      <c r="L1747" s="1350" t="s">
        <v>1737</v>
      </c>
      <c r="M1747" s="1351" t="s">
        <v>89</v>
      </c>
      <c r="N1747" s="1351" t="s">
        <v>89</v>
      </c>
      <c r="O1747" s="1351" t="s">
        <v>89</v>
      </c>
      <c r="P1747" s="1351" t="s">
        <v>89</v>
      </c>
      <c r="Q1747" s="1352"/>
      <c r="R1747" s="1353"/>
      <c r="S1747" s="1353">
        <v>7</v>
      </c>
      <c r="T1747" s="1354"/>
      <c r="U1747" s="1355" t="s">
        <v>278</v>
      </c>
      <c r="V1747" s="1355" t="s">
        <v>3024</v>
      </c>
      <c r="W1747" s="1356">
        <v>14.5</v>
      </c>
      <c r="X1747" s="1355"/>
      <c r="Y1747" s="1355"/>
      <c r="Z1747" s="1358">
        <v>42752</v>
      </c>
      <c r="AB1747" s="1360"/>
      <c r="AC1747" s="1360"/>
      <c r="AD1747" s="1360"/>
      <c r="AE1747" s="1424">
        <f>IF(A1747="","",(IFERROR(VLOOKUP(A1747,Projecten!A$4:W$2618,5,FALSE),"niet bekend")))</f>
        <v>1</v>
      </c>
      <c r="AF1747" s="1362">
        <f t="shared" si="166"/>
        <v>2169.27</v>
      </c>
      <c r="AG1747" s="1360">
        <f>IF(A1747="","",(IFERROR(VLOOKUP(A1747,Projecten!A$4:W$2618,23,FALSE),"niet bekend")))</f>
        <v>2169.27</v>
      </c>
      <c r="AH1747" s="1363">
        <f>IF(A1747="","",(IFERROR(VLOOKUP(A1747,Projecten!A$4:W$2618,12,FALSE),"niet bekend")))</f>
        <v>2169.27</v>
      </c>
    </row>
    <row r="1748" spans="1:34" s="1359" customFormat="1" ht="12" x14ac:dyDescent="0.2">
      <c r="A1748" s="1348">
        <v>2017034</v>
      </c>
      <c r="B1748" s="1348">
        <v>121142</v>
      </c>
      <c r="C1748" s="1429">
        <v>628917</v>
      </c>
      <c r="D1748" s="1430" t="s">
        <v>68</v>
      </c>
      <c r="E1748" s="1420">
        <v>1</v>
      </c>
      <c r="F1748" s="1349">
        <v>8</v>
      </c>
      <c r="G1748" s="1349">
        <v>5</v>
      </c>
      <c r="H1748" s="1349">
        <v>3</v>
      </c>
      <c r="I1748" s="1350">
        <v>42766</v>
      </c>
      <c r="J1748" s="1350" t="s">
        <v>1737</v>
      </c>
      <c r="K1748" s="1350" t="s">
        <v>1737</v>
      </c>
      <c r="L1748" s="1350" t="s">
        <v>1737</v>
      </c>
      <c r="M1748" s="1351" t="s">
        <v>89</v>
      </c>
      <c r="N1748" s="1351" t="s">
        <v>89</v>
      </c>
      <c r="O1748" s="1351" t="s">
        <v>89</v>
      </c>
      <c r="P1748" s="1351" t="s">
        <v>89</v>
      </c>
      <c r="Q1748" s="1352"/>
      <c r="R1748" s="1353"/>
      <c r="S1748" s="1353">
        <v>7</v>
      </c>
      <c r="T1748" s="1354"/>
      <c r="U1748" s="1355" t="s">
        <v>278</v>
      </c>
      <c r="V1748" s="1355" t="s">
        <v>3024</v>
      </c>
      <c r="W1748" s="1356">
        <v>14</v>
      </c>
      <c r="X1748" s="1355"/>
      <c r="Y1748" s="1355"/>
      <c r="Z1748" s="1358">
        <v>42752</v>
      </c>
      <c r="AB1748" s="1360"/>
      <c r="AC1748" s="1360"/>
      <c r="AD1748" s="1360"/>
      <c r="AE1748" s="1424">
        <f>IF(A1748="","",(IFERROR(VLOOKUP(A1748,Projecten!A$4:W$2618,5,FALSE),"niet bekend")))</f>
        <v>1</v>
      </c>
      <c r="AF1748" s="1362">
        <f t="shared" si="166"/>
        <v>2180.94</v>
      </c>
      <c r="AG1748" s="1360">
        <f>IF(A1748="","",(IFERROR(VLOOKUP(A1748,Projecten!A$4:W$2618,23,FALSE),"niet bekend")))</f>
        <v>2180.94</v>
      </c>
      <c r="AH1748" s="1363">
        <f>IF(A1748="","",(IFERROR(VLOOKUP(A1748,Projecten!A$4:W$2618,12,FALSE),"niet bekend")))</f>
        <v>2180.94</v>
      </c>
    </row>
    <row r="1749" spans="1:34" s="1359" customFormat="1" ht="12" x14ac:dyDescent="0.2">
      <c r="A1749" s="1348">
        <v>2017035</v>
      </c>
      <c r="B1749" s="1348">
        <v>121143</v>
      </c>
      <c r="C1749" s="1429">
        <v>623217</v>
      </c>
      <c r="D1749" s="1430" t="s">
        <v>68</v>
      </c>
      <c r="E1749" s="1420">
        <v>1</v>
      </c>
      <c r="F1749" s="1349">
        <v>11</v>
      </c>
      <c r="G1749" s="1349">
        <v>7</v>
      </c>
      <c r="H1749" s="1349">
        <v>2</v>
      </c>
      <c r="I1749" s="1350">
        <v>42766</v>
      </c>
      <c r="J1749" s="1350" t="s">
        <v>1737</v>
      </c>
      <c r="K1749" s="1350" t="s">
        <v>1737</v>
      </c>
      <c r="L1749" s="1350" t="s">
        <v>3057</v>
      </c>
      <c r="M1749" s="1351" t="s">
        <v>89</v>
      </c>
      <c r="N1749" s="1351" t="s">
        <v>89</v>
      </c>
      <c r="O1749" s="1351" t="s">
        <v>89</v>
      </c>
      <c r="P1749" s="1351" t="s">
        <v>89</v>
      </c>
      <c r="Q1749" s="1352"/>
      <c r="R1749" s="1353"/>
      <c r="S1749" s="1353">
        <v>7</v>
      </c>
      <c r="T1749" s="1354"/>
      <c r="U1749" s="1355" t="s">
        <v>278</v>
      </c>
      <c r="V1749" s="1355" t="s">
        <v>3040</v>
      </c>
      <c r="W1749" s="1356">
        <v>18</v>
      </c>
      <c r="X1749" s="1355"/>
      <c r="Y1749" s="1355"/>
      <c r="Z1749" s="1358">
        <v>42752</v>
      </c>
      <c r="AB1749" s="1360"/>
      <c r="AC1749" s="1360"/>
      <c r="AD1749" s="1360"/>
      <c r="AE1749" s="1424">
        <f>IF(A1749="","",(IFERROR(VLOOKUP(A1749,Projecten!A$4:W$2618,5,FALSE),"niet bekend")))</f>
        <v>1</v>
      </c>
      <c r="AF1749" s="1362">
        <f t="shared" si="166"/>
        <v>3227.46</v>
      </c>
      <c r="AG1749" s="1360">
        <f>IF(A1749="","",(IFERROR(VLOOKUP(A1749,Projecten!A$4:W$2618,23,FALSE),"niet bekend")))</f>
        <v>3227.46</v>
      </c>
      <c r="AH1749" s="1363">
        <f>IF(A1749="","",(IFERROR(VLOOKUP(A1749,Projecten!A$4:W$2618,12,FALSE),"niet bekend")))</f>
        <v>3227.46</v>
      </c>
    </row>
    <row r="1750" spans="1:34" s="1359" customFormat="1" ht="12" x14ac:dyDescent="0.2">
      <c r="A1750" s="1348">
        <v>2017036</v>
      </c>
      <c r="B1750" s="1348">
        <v>121143</v>
      </c>
      <c r="C1750" s="1429">
        <v>615117</v>
      </c>
      <c r="D1750" s="1430" t="s">
        <v>68</v>
      </c>
      <c r="E1750" s="1420">
        <v>1</v>
      </c>
      <c r="F1750" s="1349">
        <v>8</v>
      </c>
      <c r="G1750" s="1349">
        <v>5</v>
      </c>
      <c r="H1750" s="1349">
        <v>3</v>
      </c>
      <c r="I1750" s="1350">
        <v>42769</v>
      </c>
      <c r="J1750" s="1350" t="s">
        <v>1737</v>
      </c>
      <c r="K1750" s="1350" t="s">
        <v>1737</v>
      </c>
      <c r="L1750" s="1350" t="s">
        <v>1737</v>
      </c>
      <c r="M1750" s="1351" t="s">
        <v>89</v>
      </c>
      <c r="N1750" s="1351" t="s">
        <v>89</v>
      </c>
      <c r="O1750" s="1351" t="s">
        <v>89</v>
      </c>
      <c r="P1750" s="1351" t="s">
        <v>89</v>
      </c>
      <c r="Q1750" s="1352"/>
      <c r="R1750" s="1353"/>
      <c r="S1750" s="1353">
        <v>7</v>
      </c>
      <c r="T1750" s="1354"/>
      <c r="U1750" s="1355" t="s">
        <v>278</v>
      </c>
      <c r="V1750" s="1355" t="s">
        <v>3024</v>
      </c>
      <c r="W1750" s="1356">
        <v>15</v>
      </c>
      <c r="X1750" s="1355"/>
      <c r="Y1750" s="1355"/>
      <c r="Z1750" s="1358">
        <v>42752</v>
      </c>
      <c r="AB1750" s="1360"/>
      <c r="AC1750" s="1360"/>
      <c r="AD1750" s="1360"/>
      <c r="AE1750" s="1424">
        <f>IF(A1750="","",(IFERROR(VLOOKUP(A1750,Projecten!A$4:W$2618,5,FALSE),"niet bekend")))</f>
        <v>1</v>
      </c>
      <c r="AF1750" s="1362">
        <f t="shared" si="166"/>
        <v>2480.83</v>
      </c>
      <c r="AG1750" s="1360">
        <f>IF(A1750="","",(IFERROR(VLOOKUP(A1750,Projecten!A$4:W$2618,23,FALSE),"niet bekend")))</f>
        <v>2480.83</v>
      </c>
      <c r="AH1750" s="1363">
        <f>IF(A1750="","",(IFERROR(VLOOKUP(A1750,Projecten!A$4:W$2618,12,FALSE),"niet bekend")))</f>
        <v>2480.83</v>
      </c>
    </row>
    <row r="1751" spans="1:34" s="1359" customFormat="1" ht="12" x14ac:dyDescent="0.2">
      <c r="A1751" s="1348">
        <v>2017043</v>
      </c>
      <c r="B1751" s="1348">
        <v>121143</v>
      </c>
      <c r="C1751" s="1429">
        <v>633217</v>
      </c>
      <c r="D1751" s="1430" t="s">
        <v>68</v>
      </c>
      <c r="E1751" s="1420">
        <v>1</v>
      </c>
      <c r="F1751" s="1349">
        <v>7</v>
      </c>
      <c r="G1751" s="1349">
        <v>4</v>
      </c>
      <c r="H1751" s="1349">
        <v>3</v>
      </c>
      <c r="I1751" s="1350">
        <v>42766</v>
      </c>
      <c r="J1751" s="1350">
        <v>42767</v>
      </c>
      <c r="K1751" s="1350" t="s">
        <v>1737</v>
      </c>
      <c r="L1751" s="1350" t="s">
        <v>1737</v>
      </c>
      <c r="M1751" s="1351" t="s">
        <v>89</v>
      </c>
      <c r="N1751" s="1351" t="s">
        <v>89</v>
      </c>
      <c r="O1751" s="1351" t="s">
        <v>89</v>
      </c>
      <c r="P1751" s="1351" t="s">
        <v>89</v>
      </c>
      <c r="Q1751" s="1352"/>
      <c r="R1751" s="1353"/>
      <c r="S1751" s="1353">
        <v>7</v>
      </c>
      <c r="T1751" s="1354"/>
      <c r="U1751" s="1355" t="s">
        <v>278</v>
      </c>
      <c r="V1751" s="1431" t="s">
        <v>3039</v>
      </c>
      <c r="W1751" s="1356">
        <v>16</v>
      </c>
      <c r="X1751" s="1355"/>
      <c r="Y1751" s="1355"/>
      <c r="Z1751" s="1358">
        <v>42752</v>
      </c>
      <c r="AB1751" s="1360"/>
      <c r="AC1751" s="1360"/>
      <c r="AD1751" s="1360"/>
      <c r="AE1751" s="1424">
        <f>IF(A1751="","",(IFERROR(VLOOKUP(A1751,Projecten!A$4:W$2618,5,FALSE),"niet bekend")))</f>
        <v>1</v>
      </c>
      <c r="AF1751" s="1362">
        <f t="shared" si="166"/>
        <v>3702.75</v>
      </c>
      <c r="AG1751" s="1360">
        <f>IF(A1751="","",(IFERROR(VLOOKUP(A1751,Projecten!A$4:W$2618,23,FALSE),"niet bekend")))</f>
        <v>3702.75</v>
      </c>
      <c r="AH1751" s="1363">
        <f>IF(A1751="","",(IFERROR(VLOOKUP(A1751,Projecten!A$4:W$2618,12,FALSE),"niet bekend")))</f>
        <v>3702.75</v>
      </c>
    </row>
    <row r="1752" spans="1:34" s="1359" customFormat="1" ht="12" x14ac:dyDescent="0.2">
      <c r="A1752" s="1348">
        <v>2017045</v>
      </c>
      <c r="B1752" s="1348">
        <v>121144</v>
      </c>
      <c r="C1752" s="1429">
        <v>622717</v>
      </c>
      <c r="D1752" s="1430" t="s">
        <v>68</v>
      </c>
      <c r="E1752" s="1420">
        <v>1</v>
      </c>
      <c r="F1752" s="1349">
        <v>9</v>
      </c>
      <c r="G1752" s="1349">
        <v>8</v>
      </c>
      <c r="H1752" s="1349">
        <v>2</v>
      </c>
      <c r="I1752" s="1350">
        <v>42769</v>
      </c>
      <c r="J1752" s="1350" t="s">
        <v>1737</v>
      </c>
      <c r="K1752" s="1350" t="s">
        <v>1737</v>
      </c>
      <c r="L1752" s="1350" t="s">
        <v>1737</v>
      </c>
      <c r="M1752" s="1351" t="s">
        <v>89</v>
      </c>
      <c r="N1752" s="1351" t="s">
        <v>89</v>
      </c>
      <c r="O1752" s="1351" t="s">
        <v>89</v>
      </c>
      <c r="P1752" s="1351" t="s">
        <v>89</v>
      </c>
      <c r="Q1752" s="1352"/>
      <c r="R1752" s="1353"/>
      <c r="S1752" s="1353">
        <v>7</v>
      </c>
      <c r="T1752" s="1354"/>
      <c r="U1752" s="1355" t="s">
        <v>278</v>
      </c>
      <c r="V1752" s="1423"/>
      <c r="W1752" s="1356">
        <v>14.25</v>
      </c>
      <c r="X1752" s="1355"/>
      <c r="Y1752" s="1355"/>
      <c r="Z1752" s="1358">
        <v>42752</v>
      </c>
      <c r="AB1752" s="1360"/>
      <c r="AC1752" s="1360"/>
      <c r="AD1752" s="1360"/>
      <c r="AE1752" s="1424">
        <f>IF(A1752="","",(IFERROR(VLOOKUP(A1752,Projecten!A$4:W$2618,5,FALSE),"niet bekend")))</f>
        <v>1</v>
      </c>
      <c r="AF1752" s="1362">
        <f t="shared" si="166"/>
        <v>1873.25</v>
      </c>
      <c r="AG1752" s="1360">
        <f>IF(A1752="","",(IFERROR(VLOOKUP(A1752,Projecten!A$4:W$2618,23,FALSE),"niet bekend")))</f>
        <v>1873.25</v>
      </c>
      <c r="AH1752" s="1363">
        <f>IF(A1752="","",(IFERROR(VLOOKUP(A1752,Projecten!A$4:W$2618,12,FALSE),"niet bekend")))</f>
        <v>1873.25</v>
      </c>
    </row>
    <row r="1753" spans="1:34" s="1359" customFormat="1" ht="12" x14ac:dyDescent="0.2">
      <c r="A1753" s="1348">
        <v>2017049</v>
      </c>
      <c r="B1753" s="1348">
        <v>121144</v>
      </c>
      <c r="C1753" s="1429">
        <v>607217</v>
      </c>
      <c r="D1753" s="1430" t="s">
        <v>68</v>
      </c>
      <c r="E1753" s="1420">
        <v>1</v>
      </c>
      <c r="F1753" s="1349">
        <v>9</v>
      </c>
      <c r="G1753" s="1349">
        <v>5</v>
      </c>
      <c r="H1753" s="1349">
        <v>3</v>
      </c>
      <c r="I1753" s="1350">
        <v>42769</v>
      </c>
      <c r="J1753" s="1350">
        <v>42767</v>
      </c>
      <c r="K1753" s="1350" t="s">
        <v>1737</v>
      </c>
      <c r="L1753" s="1350" t="s">
        <v>1737</v>
      </c>
      <c r="M1753" s="1351" t="s">
        <v>89</v>
      </c>
      <c r="N1753" s="1351" t="s">
        <v>89</v>
      </c>
      <c r="O1753" s="1351" t="s">
        <v>89</v>
      </c>
      <c r="P1753" s="1351" t="s">
        <v>89</v>
      </c>
      <c r="Q1753" s="1352"/>
      <c r="R1753" s="1353"/>
      <c r="S1753" s="1353">
        <v>7</v>
      </c>
      <c r="T1753" s="1354"/>
      <c r="U1753" s="1355" t="s">
        <v>278</v>
      </c>
      <c r="V1753" s="1423" t="s">
        <v>1495</v>
      </c>
      <c r="W1753" s="1356">
        <v>19</v>
      </c>
      <c r="X1753" s="1355"/>
      <c r="Y1753" s="1355"/>
      <c r="Z1753" s="1358">
        <v>42752</v>
      </c>
      <c r="AB1753" s="1360"/>
      <c r="AC1753" s="1360"/>
      <c r="AD1753" s="1360"/>
      <c r="AE1753" s="1424">
        <f>IF(A1753="","",(IFERROR(VLOOKUP(A1753,Projecten!A$4:W$2618,5,FALSE),"niet bekend")))</f>
        <v>1</v>
      </c>
      <c r="AF1753" s="1362">
        <f t="shared" si="166"/>
        <v>3851.36</v>
      </c>
      <c r="AG1753" s="1360">
        <f>IF(A1753="","",(IFERROR(VLOOKUP(A1753,Projecten!A$4:W$2618,23,FALSE),"niet bekend")))</f>
        <v>3851.36</v>
      </c>
      <c r="AH1753" s="1363">
        <f>IF(A1753="","",(IFERROR(VLOOKUP(A1753,Projecten!A$4:W$2618,12,FALSE),"niet bekend")))</f>
        <v>3851.36</v>
      </c>
    </row>
    <row r="1754" spans="1:34" s="1359" customFormat="1" ht="12" x14ac:dyDescent="0.2">
      <c r="A1754" s="1348">
        <v>2016803</v>
      </c>
      <c r="B1754" s="1348">
        <v>121145</v>
      </c>
      <c r="C1754" s="1429" t="s">
        <v>2761</v>
      </c>
      <c r="D1754" s="1430" t="s">
        <v>68</v>
      </c>
      <c r="E1754" s="1420">
        <v>5</v>
      </c>
      <c r="F1754" s="1349">
        <f>E1754*8</f>
        <v>40</v>
      </c>
      <c r="G1754" s="1349">
        <f>E1754*6</f>
        <v>30</v>
      </c>
      <c r="H1754" s="1349">
        <f>E1754*4</f>
        <v>20</v>
      </c>
      <c r="I1754" s="1350" t="s">
        <v>89</v>
      </c>
      <c r="J1754" s="1350" t="s">
        <v>1737</v>
      </c>
      <c r="K1754" s="1350" t="s">
        <v>1737</v>
      </c>
      <c r="L1754" s="1350" t="s">
        <v>1737</v>
      </c>
      <c r="M1754" s="1351" t="s">
        <v>89</v>
      </c>
      <c r="N1754" s="1351" t="s">
        <v>89</v>
      </c>
      <c r="O1754" s="1351" t="s">
        <v>89</v>
      </c>
      <c r="P1754" s="1351" t="s">
        <v>89</v>
      </c>
      <c r="Q1754" s="1352"/>
      <c r="R1754" s="1353"/>
      <c r="S1754" s="1353">
        <v>7</v>
      </c>
      <c r="T1754" s="1354"/>
      <c r="U1754" s="1355" t="s">
        <v>561</v>
      </c>
      <c r="V1754" s="1355"/>
      <c r="W1754" s="1347">
        <f>E1754*16</f>
        <v>80</v>
      </c>
      <c r="X1754" s="1355"/>
      <c r="Y1754" s="1355"/>
      <c r="Z1754" s="1358">
        <v>42724</v>
      </c>
      <c r="AB1754" s="1360"/>
      <c r="AC1754" s="1360"/>
      <c r="AD1754" s="1360"/>
      <c r="AE1754" s="1424">
        <f>IF(A1754="","",(IFERROR(VLOOKUP(A1754,Projecten!A$4:W$2618,5,FALSE),"niet bekend")))</f>
        <v>11</v>
      </c>
      <c r="AF1754" s="1362">
        <f t="shared" si="166"/>
        <v>12303.131818181817</v>
      </c>
      <c r="AG1754" s="1360">
        <f>IF(A1754="","",(IFERROR(VLOOKUP(A1754,Projecten!A$4:W$2618,23,FALSE),"niet bekend")))</f>
        <v>27066.89</v>
      </c>
      <c r="AH1754" s="1363">
        <f>IF(A1754="","",(IFERROR(VLOOKUP(A1754,Projecten!A$4:W$2618,12,FALSE),"niet bekend")))</f>
        <v>27066.89</v>
      </c>
    </row>
    <row r="1755" spans="1:34" s="1359" customFormat="1" ht="12" x14ac:dyDescent="0.2">
      <c r="A1755" s="1348"/>
      <c r="B1755" s="1419"/>
      <c r="C1755" s="1429"/>
      <c r="D1755" s="1430"/>
      <c r="E1755" s="1420"/>
      <c r="F1755" s="1349"/>
      <c r="G1755" s="1349"/>
      <c r="H1755" s="1349"/>
      <c r="I1755" s="1350"/>
      <c r="J1755" s="1350"/>
      <c r="K1755" s="1350"/>
      <c r="L1755" s="1350"/>
      <c r="M1755" s="1351"/>
      <c r="N1755" s="1351"/>
      <c r="O1755" s="1351"/>
      <c r="P1755" s="1351"/>
      <c r="Q1755" s="1352"/>
      <c r="R1755" s="1353"/>
      <c r="S1755" s="1353"/>
      <c r="T1755" s="1354"/>
      <c r="U1755" s="1355"/>
      <c r="V1755" s="1355"/>
      <c r="W1755" s="1347"/>
      <c r="X1755" s="1355"/>
      <c r="Y1755" s="1355"/>
      <c r="Z1755" s="1358"/>
      <c r="AB1755" s="1360"/>
      <c r="AC1755" s="1360"/>
      <c r="AD1755" s="1360"/>
      <c r="AE1755" s="1424"/>
      <c r="AF1755" s="1362"/>
      <c r="AG1755" s="1360"/>
      <c r="AH1755" s="1363"/>
    </row>
    <row r="1756" spans="1:34" s="1359" customFormat="1" ht="12" x14ac:dyDescent="0.2">
      <c r="A1756" s="1348">
        <v>2017019</v>
      </c>
      <c r="B1756" s="1348">
        <v>121150</v>
      </c>
      <c r="C1756" s="1426" t="s">
        <v>2163</v>
      </c>
      <c r="D1756" s="1349" t="s">
        <v>2140</v>
      </c>
      <c r="E1756" s="1420">
        <v>1</v>
      </c>
      <c r="F1756" s="1364">
        <v>2</v>
      </c>
      <c r="G1756" s="1364">
        <v>0</v>
      </c>
      <c r="H1756" s="1364">
        <v>0</v>
      </c>
      <c r="I1756" s="1572">
        <v>42769</v>
      </c>
      <c r="J1756" s="1359" t="s">
        <v>1737</v>
      </c>
      <c r="K1756" s="1573" t="s">
        <v>1737</v>
      </c>
      <c r="L1756" s="1573" t="s">
        <v>1737</v>
      </c>
      <c r="M1756" s="1351" t="s">
        <v>89</v>
      </c>
      <c r="N1756" s="1351" t="s">
        <v>89</v>
      </c>
      <c r="O1756" s="1351" t="s">
        <v>89</v>
      </c>
      <c r="P1756" s="1351" t="s">
        <v>89</v>
      </c>
      <c r="Q1756" s="1352" t="s">
        <v>3072</v>
      </c>
      <c r="R1756" s="1353"/>
      <c r="S1756" s="1353">
        <v>7</v>
      </c>
      <c r="T1756" s="1354"/>
      <c r="U1756" s="1355" t="s">
        <v>2153</v>
      </c>
      <c r="V1756" s="1355"/>
      <c r="W1756" s="1356">
        <v>2</v>
      </c>
      <c r="X1756" s="1355"/>
      <c r="Y1756" s="1355"/>
      <c r="Z1756" s="1358">
        <v>42746</v>
      </c>
      <c r="AB1756" s="1360"/>
      <c r="AC1756" s="1360"/>
      <c r="AD1756" s="1360"/>
      <c r="AE1756" s="1424">
        <f>IF(A1756="","",(IFERROR(VLOOKUP(A1756,Projecten!A$4:W$2618,5,FALSE),"niet bekend")))</f>
        <v>1</v>
      </c>
      <c r="AF1756" s="1362">
        <f>IF(AE1756="","",(IF(E1756=0,AH1756,(E1756/AE1756*AH1756))))</f>
        <v>193.52</v>
      </c>
      <c r="AG1756" s="1360">
        <f>IF(A1756="","",(IFERROR(VLOOKUP(A1756,Projecten!A$4:W$2618,23,FALSE),"niet bekend")))</f>
        <v>193.52</v>
      </c>
      <c r="AH1756" s="1363">
        <f>IF(A1756="","",(IFERROR(VLOOKUP(A1756,Projecten!A$4:W$2618,12,FALSE),"niet bekend")))</f>
        <v>193.52</v>
      </c>
    </row>
    <row r="1757" spans="1:34" s="1359" customFormat="1" ht="12" x14ac:dyDescent="0.2">
      <c r="A1757" s="1348">
        <v>2017020</v>
      </c>
      <c r="B1757" s="1348">
        <v>121150</v>
      </c>
      <c r="C1757" s="1426" t="s">
        <v>2977</v>
      </c>
      <c r="D1757" s="1349" t="s">
        <v>2140</v>
      </c>
      <c r="E1757" s="1420">
        <v>1</v>
      </c>
      <c r="F1757" s="1364">
        <v>5</v>
      </c>
      <c r="G1757" s="1364">
        <v>5</v>
      </c>
      <c r="H1757" s="1364">
        <v>0</v>
      </c>
      <c r="I1757" s="1350">
        <v>42769</v>
      </c>
      <c r="J1757" s="1350" t="s">
        <v>1737</v>
      </c>
      <c r="K1757" s="1350" t="s">
        <v>1737</v>
      </c>
      <c r="L1757" s="1350" t="s">
        <v>1737</v>
      </c>
      <c r="M1757" s="1351" t="s">
        <v>89</v>
      </c>
      <c r="N1757" s="1351" t="s">
        <v>89</v>
      </c>
      <c r="O1757" s="1351" t="s">
        <v>89</v>
      </c>
      <c r="P1757" s="1351" t="s">
        <v>89</v>
      </c>
      <c r="Q1757" s="1352" t="s">
        <v>3072</v>
      </c>
      <c r="R1757" s="1353"/>
      <c r="S1757" s="1353">
        <v>7</v>
      </c>
      <c r="T1757" s="1354"/>
      <c r="U1757" s="1355" t="s">
        <v>2153</v>
      </c>
      <c r="V1757" s="1355"/>
      <c r="W1757" s="1356">
        <v>7</v>
      </c>
      <c r="X1757" s="1355"/>
      <c r="Y1757" s="1355"/>
      <c r="Z1757" s="1358">
        <v>42746</v>
      </c>
      <c r="AB1757" s="1360"/>
      <c r="AC1757" s="1360"/>
      <c r="AD1757" s="1360"/>
      <c r="AE1757" s="1424">
        <f>IF(A1757="","",(IFERROR(VLOOKUP(A1757,Projecten!A$4:W$2618,5,FALSE),"niet bekend")))</f>
        <v>1</v>
      </c>
      <c r="AF1757" s="1362">
        <f>IF(AE1757="","",(IF(E1757=0,AH1757,(E1757/AE1757*AH1757))))</f>
        <v>1344.68</v>
      </c>
      <c r="AG1757" s="1360">
        <f>IF(A1757="","",(IFERROR(VLOOKUP(A1757,Projecten!A$4:W$2618,23,FALSE),"niet bekend")))</f>
        <v>1344.68</v>
      </c>
      <c r="AH1757" s="1363">
        <f>IF(A1757="","",(IFERROR(VLOOKUP(A1757,Projecten!A$4:W$2618,12,FALSE),"niet bekend")))</f>
        <v>1344.68</v>
      </c>
    </row>
    <row r="1758" spans="1:34" s="1359" customFormat="1" ht="12" x14ac:dyDescent="0.2">
      <c r="A1758" s="1348">
        <v>2017023</v>
      </c>
      <c r="B1758" s="1348">
        <v>121150</v>
      </c>
      <c r="C1758" s="1430" t="s">
        <v>2984</v>
      </c>
      <c r="D1758" s="1430" t="s">
        <v>1771</v>
      </c>
      <c r="E1758" s="1420">
        <v>1</v>
      </c>
      <c r="F1758" s="1349">
        <v>10</v>
      </c>
      <c r="G1758" s="1349">
        <v>0</v>
      </c>
      <c r="H1758" s="1349">
        <v>0</v>
      </c>
      <c r="I1758" s="1350">
        <v>42769</v>
      </c>
      <c r="J1758" s="1350" t="s">
        <v>1737</v>
      </c>
      <c r="K1758" s="1350" t="s">
        <v>1737</v>
      </c>
      <c r="L1758" s="1350" t="s">
        <v>1737</v>
      </c>
      <c r="M1758" s="1351" t="s">
        <v>89</v>
      </c>
      <c r="N1758" s="1351" t="s">
        <v>89</v>
      </c>
      <c r="O1758" s="1351" t="s">
        <v>89</v>
      </c>
      <c r="P1758" s="1351" t="s">
        <v>89</v>
      </c>
      <c r="Q1758" s="1352"/>
      <c r="R1758" s="1353"/>
      <c r="S1758" s="1353">
        <v>7</v>
      </c>
      <c r="T1758" s="1354"/>
      <c r="U1758" s="1355" t="s">
        <v>2996</v>
      </c>
      <c r="V1758" s="1355" t="s">
        <v>3202</v>
      </c>
      <c r="W1758" s="1347">
        <v>8</v>
      </c>
      <c r="X1758" s="1355"/>
      <c r="Y1758" s="1357"/>
      <c r="Z1758" s="1358">
        <v>42746</v>
      </c>
      <c r="AB1758" s="1360"/>
      <c r="AC1758" s="1360"/>
      <c r="AD1758" s="1360"/>
      <c r="AE1758" s="1424">
        <f>IF(A1758="","",(IFERROR(VLOOKUP(A1758,Projecten!A$4:W$2618,5,FALSE),"niet bekend")))</f>
        <v>1</v>
      </c>
      <c r="AF1758" s="1362">
        <f>IF(AE1758="","",(IF(E1758=0,AH1758,(E1758/AE1758*AH1758))))</f>
        <v>1385.8</v>
      </c>
      <c r="AG1758" s="1360">
        <f>IF(A1758="","",(IFERROR(VLOOKUP(A1758,Projecten!A$4:W$2618,23,FALSE),"niet bekend")))</f>
        <v>1385.8</v>
      </c>
      <c r="AH1758" s="1363">
        <f>IF(A1758="","",(IFERROR(VLOOKUP(A1758,Projecten!A$4:W$2618,12,FALSE),"niet bekend")))</f>
        <v>1385.8</v>
      </c>
    </row>
    <row r="1759" spans="1:34" s="1279" customFormat="1" x14ac:dyDescent="0.2">
      <c r="A1759" s="4"/>
      <c r="B1759" s="1282"/>
      <c r="C1759" s="1282"/>
      <c r="D1759" s="1323"/>
      <c r="E1759" s="1339"/>
      <c r="F1759" s="1339"/>
      <c r="G1759" s="1339"/>
      <c r="H1759" s="1339"/>
      <c r="I1759" s="1328"/>
      <c r="J1759" s="1328"/>
      <c r="K1759" s="1339"/>
      <c r="L1759" s="1339"/>
      <c r="M1759" s="1339"/>
      <c r="N1759" s="1339"/>
      <c r="O1759" s="1339"/>
      <c r="P1759" s="1339"/>
      <c r="Q1759" s="1282"/>
      <c r="R1759" s="1329"/>
      <c r="S1759" s="1339"/>
      <c r="T1759" s="1330"/>
      <c r="U1759" s="1323"/>
      <c r="V1759" s="1323"/>
      <c r="W1759" s="1332"/>
      <c r="X1759" s="1323"/>
      <c r="Y1759" s="1323"/>
      <c r="Z1759" s="1282"/>
      <c r="AB1759" s="1283"/>
      <c r="AC1759" s="1283"/>
      <c r="AD1759" s="1283"/>
      <c r="AE1759" s="1284"/>
      <c r="AF1759" s="1285"/>
      <c r="AG1759" s="1283"/>
      <c r="AH1759" s="1463"/>
    </row>
    <row r="1760" spans="1:34" s="1377" customFormat="1" ht="12" x14ac:dyDescent="0.2">
      <c r="A1760" s="1365"/>
      <c r="B1760" s="1366"/>
      <c r="C1760" s="1367"/>
      <c r="D1760" s="1367"/>
      <c r="E1760" s="1368"/>
      <c r="F1760" s="1368"/>
      <c r="G1760" s="1368"/>
      <c r="H1760" s="1368"/>
      <c r="I1760" s="1369"/>
      <c r="J1760" s="1369"/>
      <c r="K1760" s="1369"/>
      <c r="L1760" s="1368"/>
      <c r="M1760" s="1368"/>
      <c r="N1760" s="1368"/>
      <c r="O1760" s="1368"/>
      <c r="P1760" s="1368"/>
      <c r="Q1760" s="1370"/>
      <c r="R1760" s="2128"/>
      <c r="S1760" s="1372"/>
      <c r="T1760" s="1372"/>
      <c r="U1760" s="1373"/>
      <c r="V1760" s="1373"/>
      <c r="W1760" s="1373"/>
      <c r="X1760" s="1374"/>
      <c r="Y1760" s="1375"/>
      <c r="Z1760" s="1376"/>
      <c r="AB1760" s="1378"/>
      <c r="AC1760" s="1378"/>
      <c r="AD1760" s="1378"/>
      <c r="AE1760" s="1379"/>
      <c r="AF1760" s="1380"/>
      <c r="AG1760" s="1378" t="str">
        <f>IF(A1760="","",(IFERROR(VLOOKUP(A1760,Projecten!A$4:W$2618,23,FALSE),"niet bekend")))</f>
        <v/>
      </c>
      <c r="AH1760" s="1381" t="str">
        <f>IF(A1760="","",(IFERROR(VLOOKUP(A1760,Projecten!A$4:W$2618,12,FALSE),"niet bekend")))</f>
        <v/>
      </c>
    </row>
    <row r="1761" spans="1:34" s="1315" customFormat="1" x14ac:dyDescent="0.2">
      <c r="A1761" s="1302"/>
      <c r="B1761" s="1303"/>
      <c r="C1761" s="1304">
        <f>SUM(F1761:H1761)</f>
        <v>508</v>
      </c>
      <c r="D1761" s="1305"/>
      <c r="E1761" s="1306">
        <f>SUM(E1762:E1792)</f>
        <v>30</v>
      </c>
      <c r="F1761" s="1306">
        <f>SUM(F1762:F1792)</f>
        <v>260</v>
      </c>
      <c r="G1761" s="1306">
        <f>SUM(G1762:G1792)</f>
        <v>150</v>
      </c>
      <c r="H1761" s="1306">
        <f>SUM(H1762:H1792)</f>
        <v>98</v>
      </c>
      <c r="I1761" s="1307"/>
      <c r="J1761" s="1307"/>
      <c r="K1761" s="1307"/>
      <c r="L1761" s="1306"/>
      <c r="M1761" s="1306"/>
      <c r="N1761" s="1306"/>
      <c r="O1761" s="1306"/>
      <c r="P1761" s="1306"/>
      <c r="Q1761" s="1308">
        <v>7</v>
      </c>
      <c r="R1761" s="2127"/>
      <c r="S1761" s="1309"/>
      <c r="T1761" s="1309"/>
      <c r="U1761" s="1310"/>
      <c r="V1761" s="1311">
        <f>SUM(W1761:W1792)</f>
        <v>560</v>
      </c>
      <c r="W1761" s="1312"/>
      <c r="X1761" s="1312">
        <f>Productiemedewerkers!C2023</f>
        <v>0</v>
      </c>
      <c r="Y1761" s="1313">
        <f>V1761-X1761</f>
        <v>560</v>
      </c>
      <c r="Z1761" s="1314" t="s">
        <v>3430</v>
      </c>
      <c r="AA1761" s="964" t="s">
        <v>1332</v>
      </c>
      <c r="AB1761" s="964" t="s">
        <v>1269</v>
      </c>
      <c r="AC1761" s="964" t="s">
        <v>1333</v>
      </c>
      <c r="AD1761" s="958" t="s">
        <v>2589</v>
      </c>
      <c r="AE1761" s="1318"/>
      <c r="AF1761" s="1319">
        <f>SUM(AF1762:AF1792)</f>
        <v>95413.9</v>
      </c>
      <c r="AG1761" s="1316" t="str">
        <f>IF(A1761="","",(IFERROR(VLOOKUP(A1761,Projecten!A$4:W$2618,23,FALSE),"niet bekend")))</f>
        <v/>
      </c>
      <c r="AH1761" s="1320" t="str">
        <f>IF(A1761="","",(IFERROR(VLOOKUP(A1761,Projecten!A$4:W$2618,12,FALSE),"niet bekend")))</f>
        <v/>
      </c>
    </row>
    <row r="1762" spans="1:34" s="1279" customFormat="1" ht="12" x14ac:dyDescent="0.2">
      <c r="A1762" s="1321"/>
      <c r="B1762" s="1322"/>
      <c r="C1762" s="1323"/>
      <c r="D1762" s="1324"/>
      <c r="E1762" s="1325"/>
      <c r="F1762" s="1325"/>
      <c r="G1762" s="1325"/>
      <c r="H1762" s="1325"/>
      <c r="I1762" s="1326"/>
      <c r="J1762" s="1326"/>
      <c r="K1762" s="1326"/>
      <c r="L1762" s="1327"/>
      <c r="M1762" s="1327"/>
      <c r="N1762" s="1327"/>
      <c r="O1762" s="1327"/>
      <c r="P1762" s="1327"/>
      <c r="Q1762" s="1282" t="s">
        <v>3002</v>
      </c>
      <c r="R1762" s="1329"/>
      <c r="S1762" s="1329"/>
      <c r="T1762" s="1330"/>
      <c r="U1762" s="1323"/>
      <c r="V1762" s="1331" t="s">
        <v>2493</v>
      </c>
      <c r="W1762" s="1332"/>
      <c r="X1762" s="1323"/>
      <c r="Y1762" s="1323"/>
      <c r="Z1762" s="1282"/>
      <c r="AA1762" s="1599">
        <v>499.5</v>
      </c>
      <c r="AB1762" s="1599">
        <v>138.25</v>
      </c>
      <c r="AC1762" s="1599">
        <f>AA1762-AB1762</f>
        <v>361.25</v>
      </c>
      <c r="AD1762" s="1598">
        <v>55.5</v>
      </c>
      <c r="AE1762" s="1333" t="str">
        <f>IF(A1762="","",(IFERROR(VLOOKUP(A1762,Projecten!A$4:W$2618,5,FALSE),"niet bekend")))</f>
        <v/>
      </c>
      <c r="AF1762" s="1285" t="str">
        <f>IF(AE1762="","",(IF(E1762=0,AH1762,(E1762/AE1762*AH1762))))</f>
        <v/>
      </c>
      <c r="AG1762" s="1283" t="str">
        <f>IF(A1762="","",(IFERROR(VLOOKUP(A1762,Projecten!A$4:W$2618,23,FALSE),"niet bekend")))</f>
        <v/>
      </c>
      <c r="AH1762" s="1463" t="str">
        <f>IF(A1762="","",(IFERROR(VLOOKUP(A1762,Projecten!A$4:W$2618,12,FALSE),"niet bekend")))</f>
        <v/>
      </c>
    </row>
    <row r="1763" spans="1:34" s="1279" customFormat="1" ht="12" x14ac:dyDescent="0.2">
      <c r="A1763" s="1321"/>
      <c r="B1763" s="1322"/>
      <c r="C1763" s="1323"/>
      <c r="D1763" s="1324"/>
      <c r="E1763" s="1325"/>
      <c r="F1763" s="1325"/>
      <c r="G1763" s="1325"/>
      <c r="H1763" s="1325"/>
      <c r="I1763" s="1326"/>
      <c r="J1763" s="1326"/>
      <c r="K1763" s="1326"/>
      <c r="L1763" s="1327"/>
      <c r="M1763" s="1327"/>
      <c r="N1763" s="1327"/>
      <c r="O1763" s="1327"/>
      <c r="P1763" s="1327"/>
      <c r="Q1763" s="1282"/>
      <c r="R1763" s="1329"/>
      <c r="S1763" s="1329"/>
      <c r="T1763" s="1330"/>
      <c r="U1763" s="1323"/>
      <c r="V1763" s="1331"/>
      <c r="W1763" s="1332"/>
      <c r="X1763" s="1323"/>
      <c r="Y1763" s="1323"/>
      <c r="Z1763" s="1282"/>
      <c r="AB1763" s="1283"/>
      <c r="AC1763" s="1283"/>
      <c r="AD1763" s="1283"/>
      <c r="AE1763" s="1333"/>
      <c r="AF1763" s="1285"/>
      <c r="AG1763" s="1283"/>
      <c r="AH1763" s="1463"/>
    </row>
    <row r="1764" spans="1:34" s="1359" customFormat="1" ht="12" x14ac:dyDescent="0.2">
      <c r="A1764" s="1348" t="s">
        <v>2716</v>
      </c>
      <c r="B1764" s="1348">
        <v>121158</v>
      </c>
      <c r="C1764" s="1348" t="s">
        <v>2715</v>
      </c>
      <c r="D1764" s="1349" t="s">
        <v>441</v>
      </c>
      <c r="E1764" s="1420">
        <v>0</v>
      </c>
      <c r="F1764" s="1349">
        <v>1</v>
      </c>
      <c r="G1764" s="1349">
        <v>0</v>
      </c>
      <c r="H1764" s="1349">
        <v>2</v>
      </c>
      <c r="I1764" s="1389" t="s">
        <v>1737</v>
      </c>
      <c r="J1764" s="1389" t="s">
        <v>1737</v>
      </c>
      <c r="K1764" s="1389" t="s">
        <v>1737</v>
      </c>
      <c r="L1764" s="1389" t="s">
        <v>1737</v>
      </c>
      <c r="M1764" s="1422" t="s">
        <v>89</v>
      </c>
      <c r="N1764" s="1422" t="s">
        <v>89</v>
      </c>
      <c r="O1764" s="1422" t="s">
        <v>89</v>
      </c>
      <c r="P1764" s="1422" t="s">
        <v>89</v>
      </c>
      <c r="Q1764" s="1352" t="s">
        <v>2763</v>
      </c>
      <c r="R1764" s="1353"/>
      <c r="S1764" s="1353">
        <v>6</v>
      </c>
      <c r="T1764" s="1354"/>
      <c r="U1764" s="1355" t="s">
        <v>683</v>
      </c>
      <c r="V1764" s="1426" t="s">
        <v>2752</v>
      </c>
      <c r="W1764" s="1347">
        <v>10</v>
      </c>
      <c r="X1764" s="1355"/>
      <c r="Y1764" s="1355"/>
      <c r="Z1764" s="1358">
        <v>42720</v>
      </c>
      <c r="AB1764" s="1360"/>
      <c r="AC1764" s="1360"/>
      <c r="AD1764" s="1360"/>
      <c r="AE1764" s="1424">
        <f>IF(A1764="","",(IFERROR(VLOOKUP(A1764,Projecten!A$4:W$2618,5,FALSE),"niet bekend")))</f>
        <v>0</v>
      </c>
      <c r="AF1764" s="1362">
        <f>IF(AE1764="","",(IF(E1764=0,AH1764,(E1764/AE1764*AH1764))))</f>
        <v>2637.16</v>
      </c>
      <c r="AG1764" s="1360">
        <f>IF(A1764="","",(IFERROR(VLOOKUP(A1764,Projecten!A$4:W$2618,23,FALSE),"niet bekend")))</f>
        <v>2637.16</v>
      </c>
      <c r="AH1764" s="1363">
        <f>IF(A1764="","",(IFERROR(VLOOKUP(A1764,Projecten!A$4:W$2618,12,FALSE),"niet bekend")))</f>
        <v>2637.16</v>
      </c>
    </row>
    <row r="1765" spans="1:34" s="1279" customFormat="1" ht="12" x14ac:dyDescent="0.2">
      <c r="A1765" s="1322" t="s">
        <v>2993</v>
      </c>
      <c r="B1765" s="1348">
        <v>121156</v>
      </c>
      <c r="C1765" s="1322" t="s">
        <v>2986</v>
      </c>
      <c r="D1765" s="1324" t="s">
        <v>441</v>
      </c>
      <c r="E1765" s="1325">
        <v>0</v>
      </c>
      <c r="F1765" s="1324">
        <v>1</v>
      </c>
      <c r="G1765" s="1324">
        <v>2</v>
      </c>
      <c r="H1765" s="1324">
        <v>0</v>
      </c>
      <c r="I1765" s="1328" t="s">
        <v>1737</v>
      </c>
      <c r="J1765" s="1328" t="s">
        <v>1737</v>
      </c>
      <c r="K1765" s="1328" t="s">
        <v>1737</v>
      </c>
      <c r="L1765" s="1328" t="s">
        <v>1737</v>
      </c>
      <c r="M1765" s="1339" t="s">
        <v>89</v>
      </c>
      <c r="N1765" s="1339" t="s">
        <v>89</v>
      </c>
      <c r="O1765" s="1339" t="s">
        <v>89</v>
      </c>
      <c r="P1765" s="1339" t="s">
        <v>89</v>
      </c>
      <c r="Q1765" s="1282"/>
      <c r="R1765" s="1329"/>
      <c r="S1765" s="1329">
        <v>8</v>
      </c>
      <c r="T1765" s="1330"/>
      <c r="U1765" s="1323" t="s">
        <v>683</v>
      </c>
      <c r="V1765" s="1323" t="s">
        <v>2994</v>
      </c>
      <c r="W1765" s="1340">
        <v>3.75</v>
      </c>
      <c r="X1765" s="1323"/>
      <c r="Y1765" s="1323"/>
      <c r="Z1765" s="1338">
        <v>42746</v>
      </c>
      <c r="AB1765" s="1283"/>
      <c r="AC1765" s="1283"/>
      <c r="AD1765" s="1283"/>
      <c r="AE1765" s="1333">
        <f>IF(A1765="","",(IFERROR(VLOOKUP(A1765,Projecten!A$4:W$2618,5,FALSE),"niet bekend")))</f>
        <v>0</v>
      </c>
      <c r="AF1765" s="1285">
        <f>IF(AE1765="","",(IF(E1765=0,AH1765,(E1765/AE1765*AH1765))))</f>
        <v>919.24</v>
      </c>
      <c r="AG1765" s="1283">
        <f>IF(A1765="","",(IFERROR(VLOOKUP(A1765,Projecten!A$4:W$2618,23,FALSE),"niet bekend")))</f>
        <v>919.24</v>
      </c>
      <c r="AH1765" s="1286">
        <f>IF(A1765="","",(IFERROR(VLOOKUP(A1765,Projecten!A$4:W$2618,12,FALSE),"niet bekend")))</f>
        <v>919.24</v>
      </c>
    </row>
    <row r="1766" spans="1:34" s="1359" customFormat="1" ht="12" x14ac:dyDescent="0.2">
      <c r="A1766" s="1348"/>
      <c r="B1766" s="1348"/>
      <c r="C1766" s="1348"/>
      <c r="D1766" s="1349"/>
      <c r="E1766" s="1420"/>
      <c r="F1766" s="1349"/>
      <c r="G1766" s="1349"/>
      <c r="H1766" s="1349"/>
      <c r="I1766" s="1389"/>
      <c r="J1766" s="1389"/>
      <c r="K1766" s="1389"/>
      <c r="L1766" s="1389"/>
      <c r="M1766" s="1422"/>
      <c r="N1766" s="1422"/>
      <c r="O1766" s="1422"/>
      <c r="P1766" s="1422"/>
      <c r="Q1766" s="1352"/>
      <c r="R1766" s="1353"/>
      <c r="S1766" s="1353"/>
      <c r="T1766" s="1354"/>
      <c r="U1766" s="1355"/>
      <c r="V1766" s="1426"/>
      <c r="W1766" s="1347"/>
      <c r="X1766" s="1355"/>
      <c r="Y1766" s="1355"/>
      <c r="Z1766" s="1358"/>
      <c r="AB1766" s="1360"/>
      <c r="AC1766" s="1360"/>
      <c r="AD1766" s="1360"/>
      <c r="AE1766" s="1424"/>
      <c r="AF1766" s="1362"/>
      <c r="AG1766" s="1360"/>
      <c r="AH1766" s="1363"/>
    </row>
    <row r="1767" spans="1:34" s="1359" customFormat="1" ht="12" x14ac:dyDescent="0.2">
      <c r="A1767" s="1348">
        <v>2017028</v>
      </c>
      <c r="B1767" s="1348">
        <v>121147</v>
      </c>
      <c r="C1767" s="1429" t="s">
        <v>2992</v>
      </c>
      <c r="D1767" s="1430" t="s">
        <v>68</v>
      </c>
      <c r="E1767" s="1420">
        <v>7</v>
      </c>
      <c r="F1767" s="1349">
        <v>61</v>
      </c>
      <c r="G1767" s="1349">
        <v>40</v>
      </c>
      <c r="H1767" s="1349">
        <v>21</v>
      </c>
      <c r="I1767" s="1350">
        <v>42762</v>
      </c>
      <c r="J1767" s="1350">
        <v>42760</v>
      </c>
      <c r="K1767" s="1350" t="s">
        <v>1737</v>
      </c>
      <c r="L1767" s="1350" t="s">
        <v>1737</v>
      </c>
      <c r="M1767" s="1351" t="s">
        <v>89</v>
      </c>
      <c r="N1767" s="1351" t="s">
        <v>89</v>
      </c>
      <c r="O1767" s="1351" t="s">
        <v>89</v>
      </c>
      <c r="P1767" s="1351" t="s">
        <v>89</v>
      </c>
      <c r="Q1767" s="1352"/>
      <c r="R1767" s="1353"/>
      <c r="S1767" s="1353">
        <v>7</v>
      </c>
      <c r="T1767" s="1354"/>
      <c r="U1767" s="1355" t="s">
        <v>2739</v>
      </c>
      <c r="V1767" s="1431" t="s">
        <v>3038</v>
      </c>
      <c r="W1767" s="1347">
        <v>120</v>
      </c>
      <c r="X1767" s="1355"/>
      <c r="Y1767" s="1357"/>
      <c r="Z1767" s="1358">
        <v>42747</v>
      </c>
      <c r="AB1767" s="1360"/>
      <c r="AC1767" s="1360"/>
      <c r="AD1767" s="1360"/>
      <c r="AE1767" s="1424">
        <f>IF(A1767="","",(IFERROR(VLOOKUP(A1767,Projecten!A$4:W$2618,5,FALSE),"niet bekend")))</f>
        <v>7</v>
      </c>
      <c r="AF1767" s="1362">
        <f t="shared" ref="AF1767:AF1772" si="167">IF(AE1767="","",(IF(E1767=0,AH1767,(E1767/AE1767*AH1767))))</f>
        <v>18723.48</v>
      </c>
      <c r="AG1767" s="1360">
        <f>IF(A1767="","",(IFERROR(VLOOKUP(A1767,Projecten!A$4:W$2618,23,FALSE),"niet bekend")))</f>
        <v>18723.48</v>
      </c>
      <c r="AH1767" s="1363">
        <f>IF(A1767="","",(IFERROR(VLOOKUP(A1767,Projecten!A$4:W$2618,12,FALSE),"niet bekend")))</f>
        <v>18723.48</v>
      </c>
    </row>
    <row r="1768" spans="1:34" s="1359" customFormat="1" ht="12" x14ac:dyDescent="0.2">
      <c r="A1768" s="1387">
        <v>2017030</v>
      </c>
      <c r="B1768" s="1387">
        <v>121136</v>
      </c>
      <c r="C1768" s="1387" t="s">
        <v>3001</v>
      </c>
      <c r="D1768" s="1437" t="s">
        <v>68</v>
      </c>
      <c r="E1768" s="1436">
        <v>1</v>
      </c>
      <c r="F1768" s="1428">
        <v>11</v>
      </c>
      <c r="G1768" s="1428">
        <v>4</v>
      </c>
      <c r="H1768" s="1428">
        <v>12</v>
      </c>
      <c r="I1768" s="1350">
        <v>42762</v>
      </c>
      <c r="J1768" s="1350">
        <v>42760</v>
      </c>
      <c r="K1768" s="1350" t="s">
        <v>1737</v>
      </c>
      <c r="L1768" s="1350" t="s">
        <v>3009</v>
      </c>
      <c r="M1768" s="1351" t="s">
        <v>89</v>
      </c>
      <c r="N1768" s="1351" t="s">
        <v>89</v>
      </c>
      <c r="O1768" s="1351" t="s">
        <v>89</v>
      </c>
      <c r="P1768" s="1351" t="s">
        <v>89</v>
      </c>
      <c r="Q1768" s="1352"/>
      <c r="R1768" s="1353" t="s">
        <v>1163</v>
      </c>
      <c r="S1768" s="1353">
        <v>6</v>
      </c>
      <c r="T1768" s="1354"/>
      <c r="U1768" s="1355" t="s">
        <v>278</v>
      </c>
      <c r="V1768" s="1423" t="s">
        <v>1162</v>
      </c>
      <c r="W1768" s="1347">
        <v>47.5</v>
      </c>
      <c r="X1768" s="1355"/>
      <c r="Y1768" s="1357"/>
      <c r="Z1768" s="1358">
        <v>42747</v>
      </c>
      <c r="AB1768" s="1360"/>
      <c r="AC1768" s="1360"/>
      <c r="AD1768" s="1360"/>
      <c r="AE1768" s="1424">
        <f>IF(A1768="","",(IFERROR(VLOOKUP(A1768,Projecten!A$4:W$2618,5,FALSE),"niet bekend")))</f>
        <v>1</v>
      </c>
      <c r="AF1768" s="1362">
        <f t="shared" si="167"/>
        <v>10863.22</v>
      </c>
      <c r="AG1768" s="1360">
        <f>IF(A1768="","",(IFERROR(VLOOKUP(A1768,Projecten!A$4:W$2618,23,FALSE),"niet bekend")))</f>
        <v>10863.22</v>
      </c>
      <c r="AH1768" s="1363">
        <f>IF(A1768="","",(IFERROR(VLOOKUP(A1768,Projecten!A$4:W$2618,12,FALSE),"niet bekend")))</f>
        <v>10863.22</v>
      </c>
    </row>
    <row r="1769" spans="1:34" s="1359" customFormat="1" ht="12" x14ac:dyDescent="0.2">
      <c r="A1769" s="1348">
        <v>2017056</v>
      </c>
      <c r="B1769" s="1348">
        <v>121152</v>
      </c>
      <c r="C1769" s="1429">
        <v>624817</v>
      </c>
      <c r="D1769" s="1430" t="s">
        <v>68</v>
      </c>
      <c r="E1769" s="1420">
        <v>1</v>
      </c>
      <c r="F1769" s="1349">
        <v>7</v>
      </c>
      <c r="G1769" s="1349">
        <v>4</v>
      </c>
      <c r="H1769" s="1349">
        <v>3</v>
      </c>
      <c r="I1769" s="1350">
        <v>42776</v>
      </c>
      <c r="J1769" s="1350" t="s">
        <v>1737</v>
      </c>
      <c r="K1769" s="1350" t="s">
        <v>1737</v>
      </c>
      <c r="L1769" s="1350" t="s">
        <v>1737</v>
      </c>
      <c r="M1769" s="1351" t="s">
        <v>89</v>
      </c>
      <c r="N1769" s="1351" t="s">
        <v>89</v>
      </c>
      <c r="O1769" s="1351" t="s">
        <v>89</v>
      </c>
      <c r="P1769" s="1351" t="s">
        <v>89</v>
      </c>
      <c r="Q1769" s="1352"/>
      <c r="R1769" s="1353"/>
      <c r="S1769" s="1353">
        <v>8</v>
      </c>
      <c r="T1769" s="1354"/>
      <c r="U1769" s="1355" t="s">
        <v>278</v>
      </c>
      <c r="V1769" s="1355" t="s">
        <v>3062</v>
      </c>
      <c r="W1769" s="1356">
        <v>14.25</v>
      </c>
      <c r="X1769" s="1355"/>
      <c r="Y1769" s="1357"/>
      <c r="Z1769" s="1358">
        <v>42755</v>
      </c>
      <c r="AB1769" s="1360"/>
      <c r="AC1769" s="1360"/>
      <c r="AD1769" s="1360"/>
      <c r="AE1769" s="1424">
        <f>IF(A1769="","",(IFERROR(VLOOKUP(A1769,Projecten!A$4:W$2618,5,FALSE),"niet bekend")))</f>
        <v>1</v>
      </c>
      <c r="AF1769" s="1362">
        <f t="shared" si="167"/>
        <v>2558.2600000000002</v>
      </c>
      <c r="AG1769" s="1360">
        <f>IF(A1769="","",(IFERROR(VLOOKUP(A1769,Projecten!A$4:W$2618,23,FALSE),"niet bekend")))</f>
        <v>2558.2600000000002</v>
      </c>
      <c r="AH1769" s="1363">
        <f>IF(A1769="","",(IFERROR(VLOOKUP(A1769,Projecten!A$4:W$2618,12,FALSE),"niet bekend")))</f>
        <v>2558.2600000000002</v>
      </c>
    </row>
    <row r="1770" spans="1:34" s="1359" customFormat="1" ht="12" x14ac:dyDescent="0.2">
      <c r="A1770" s="1348">
        <v>2017055</v>
      </c>
      <c r="B1770" s="1348">
        <v>121151</v>
      </c>
      <c r="C1770" s="1429">
        <v>612517</v>
      </c>
      <c r="D1770" s="1430" t="s">
        <v>68</v>
      </c>
      <c r="E1770" s="1420">
        <v>1</v>
      </c>
      <c r="F1770" s="1349">
        <v>12</v>
      </c>
      <c r="G1770" s="1349">
        <v>5</v>
      </c>
      <c r="H1770" s="1349">
        <v>3</v>
      </c>
      <c r="I1770" s="1350">
        <v>42776</v>
      </c>
      <c r="J1770" s="1350" t="s">
        <v>1737</v>
      </c>
      <c r="K1770" s="1350" t="s">
        <v>1737</v>
      </c>
      <c r="L1770" s="1350" t="s">
        <v>1737</v>
      </c>
      <c r="M1770" s="1351" t="s">
        <v>89</v>
      </c>
      <c r="N1770" s="1351" t="s">
        <v>89</v>
      </c>
      <c r="O1770" s="1351" t="s">
        <v>89</v>
      </c>
      <c r="P1770" s="1351" t="s">
        <v>89</v>
      </c>
      <c r="Q1770" s="1578" t="s">
        <v>3232</v>
      </c>
      <c r="R1770" s="1353"/>
      <c r="S1770" s="1353">
        <v>8</v>
      </c>
      <c r="T1770" s="1354"/>
      <c r="U1770" s="1355" t="s">
        <v>278</v>
      </c>
      <c r="V1770" s="1355" t="s">
        <v>3127</v>
      </c>
      <c r="W1770" s="1356">
        <v>19</v>
      </c>
      <c r="X1770" s="1355"/>
      <c r="Y1770" s="1357"/>
      <c r="Z1770" s="1358">
        <v>42755</v>
      </c>
      <c r="AB1770" s="1360"/>
      <c r="AC1770" s="1360"/>
      <c r="AD1770" s="1360"/>
      <c r="AE1770" s="1424">
        <f>IF(A1770="","",(IFERROR(VLOOKUP(A1770,Projecten!A$4:W$2618,5,FALSE),"niet bekend")))</f>
        <v>1</v>
      </c>
      <c r="AF1770" s="1362">
        <f t="shared" si="167"/>
        <v>3716.12</v>
      </c>
      <c r="AG1770" s="1360">
        <f>IF(A1770="","",(IFERROR(VLOOKUP(A1770,Projecten!A$4:W$2618,23,FALSE),"niet bekend")))</f>
        <v>3716.12</v>
      </c>
      <c r="AH1770" s="1363">
        <f>IF(A1770="","",(IFERROR(VLOOKUP(A1770,Projecten!A$4:W$2618,12,FALSE),"niet bekend")))</f>
        <v>3716.12</v>
      </c>
    </row>
    <row r="1771" spans="1:34" s="1359" customFormat="1" ht="12" x14ac:dyDescent="0.2">
      <c r="A1771" s="1348">
        <v>2017054</v>
      </c>
      <c r="B1771" s="1348">
        <v>121151</v>
      </c>
      <c r="C1771" s="1429">
        <v>624717</v>
      </c>
      <c r="D1771" s="1430" t="s">
        <v>68</v>
      </c>
      <c r="E1771" s="1420">
        <v>1</v>
      </c>
      <c r="F1771" s="1349">
        <v>9</v>
      </c>
      <c r="G1771" s="1349">
        <v>6</v>
      </c>
      <c r="H1771" s="1349">
        <v>3</v>
      </c>
      <c r="I1771" s="1350">
        <v>42766</v>
      </c>
      <c r="J1771" s="1350" t="s">
        <v>1737</v>
      </c>
      <c r="K1771" s="1350" t="s">
        <v>1737</v>
      </c>
      <c r="L1771" s="1350" t="s">
        <v>1737</v>
      </c>
      <c r="M1771" s="1351" t="s">
        <v>89</v>
      </c>
      <c r="N1771" s="1351" t="s">
        <v>89</v>
      </c>
      <c r="O1771" s="1351" t="s">
        <v>89</v>
      </c>
      <c r="P1771" s="1351" t="s">
        <v>89</v>
      </c>
      <c r="Q1771" s="1352"/>
      <c r="R1771" s="1353"/>
      <c r="S1771" s="1353">
        <v>8</v>
      </c>
      <c r="T1771" s="1354"/>
      <c r="U1771" s="1355" t="s">
        <v>278</v>
      </c>
      <c r="V1771" s="1355" t="s">
        <v>3062</v>
      </c>
      <c r="W1771" s="1356">
        <v>16</v>
      </c>
      <c r="X1771" s="1355"/>
      <c r="Y1771" s="1357"/>
      <c r="Z1771" s="1358">
        <v>42755</v>
      </c>
      <c r="AB1771" s="1360"/>
      <c r="AC1771" s="1360"/>
      <c r="AD1771" s="1360"/>
      <c r="AE1771" s="1424">
        <f>IF(A1771="","",(IFERROR(VLOOKUP(A1771,Projecten!A$4:W$2618,5,FALSE),"niet bekend")))</f>
        <v>1</v>
      </c>
      <c r="AF1771" s="1362">
        <f t="shared" si="167"/>
        <v>2293.91</v>
      </c>
      <c r="AG1771" s="1360">
        <f>IF(A1771="","",(IFERROR(VLOOKUP(A1771,Projecten!A$4:W$2618,23,FALSE),"niet bekend")))</f>
        <v>2293.91</v>
      </c>
      <c r="AH1771" s="1363">
        <f>IF(A1771="","",(IFERROR(VLOOKUP(A1771,Projecten!A$4:W$2618,12,FALSE),"niet bekend")))</f>
        <v>2293.91</v>
      </c>
    </row>
    <row r="1772" spans="1:34" s="1359" customFormat="1" ht="12" x14ac:dyDescent="0.2">
      <c r="A1772" s="1348">
        <v>2017062</v>
      </c>
      <c r="B1772" s="1348">
        <v>121151</v>
      </c>
      <c r="C1772" s="1429" t="s">
        <v>3044</v>
      </c>
      <c r="D1772" s="1430" t="s">
        <v>68</v>
      </c>
      <c r="E1772" s="1420">
        <v>1</v>
      </c>
      <c r="F1772" s="1349">
        <v>2</v>
      </c>
      <c r="G1772" s="1349">
        <v>1</v>
      </c>
      <c r="H1772" s="1349">
        <v>1</v>
      </c>
      <c r="I1772" s="1350">
        <v>42766</v>
      </c>
      <c r="J1772" s="1350" t="s">
        <v>1737</v>
      </c>
      <c r="K1772" s="1350" t="s">
        <v>1737</v>
      </c>
      <c r="L1772" s="1350" t="s">
        <v>1737</v>
      </c>
      <c r="M1772" s="1351" t="s">
        <v>89</v>
      </c>
      <c r="N1772" s="1351" t="s">
        <v>89</v>
      </c>
      <c r="O1772" s="1351" t="s">
        <v>89</v>
      </c>
      <c r="P1772" s="1351" t="s">
        <v>89</v>
      </c>
      <c r="Q1772" s="1352"/>
      <c r="R1772" s="1353"/>
      <c r="S1772" s="1353">
        <v>8</v>
      </c>
      <c r="T1772" s="1354"/>
      <c r="U1772" s="1355" t="s">
        <v>278</v>
      </c>
      <c r="V1772" s="1355" t="s">
        <v>3062</v>
      </c>
      <c r="W1772" s="1356">
        <v>4.75</v>
      </c>
      <c r="X1772" s="1355"/>
      <c r="Y1772" s="1357"/>
      <c r="Z1772" s="1358">
        <v>42758</v>
      </c>
      <c r="AB1772" s="1360"/>
      <c r="AC1772" s="1360"/>
      <c r="AD1772" s="1360"/>
      <c r="AE1772" s="1424">
        <f>IF(A1772="","",(IFERROR(VLOOKUP(A1772,Projecten!A$4:W$2618,5,FALSE),"niet bekend")))</f>
        <v>1</v>
      </c>
      <c r="AF1772" s="1362">
        <f t="shared" si="167"/>
        <v>537.12</v>
      </c>
      <c r="AG1772" s="1360">
        <f>IF(A1772="","",(IFERROR(VLOOKUP(A1772,Projecten!A$4:W$2618,23,FALSE),"niet bekend")))</f>
        <v>537.12</v>
      </c>
      <c r="AH1772" s="1363">
        <f>IF(A1772="","",(IFERROR(VLOOKUP(A1772,Projecten!A$4:W$2618,12,FALSE),"niet bekend")))</f>
        <v>537.12</v>
      </c>
    </row>
    <row r="1773" spans="1:34" s="1359" customFormat="1" ht="12" x14ac:dyDescent="0.2">
      <c r="A1773" s="1352">
        <v>2017052</v>
      </c>
      <c r="B1773" s="1486">
        <v>121149</v>
      </c>
      <c r="C1773" s="1352">
        <v>615817</v>
      </c>
      <c r="D1773" s="1355" t="s">
        <v>68</v>
      </c>
      <c r="E1773" s="1351">
        <v>1</v>
      </c>
      <c r="F1773" s="1577">
        <v>10</v>
      </c>
      <c r="G1773" s="1577">
        <v>5</v>
      </c>
      <c r="H1773" s="1577">
        <v>3</v>
      </c>
      <c r="I1773" s="1350">
        <v>42780</v>
      </c>
      <c r="J1773" s="1350" t="s">
        <v>1737</v>
      </c>
      <c r="K1773" s="1350" t="s">
        <v>1737</v>
      </c>
      <c r="L1773" s="1350" t="s">
        <v>1737</v>
      </c>
      <c r="M1773" s="1351" t="s">
        <v>89</v>
      </c>
      <c r="N1773" s="1351" t="s">
        <v>89</v>
      </c>
      <c r="O1773" s="1351" t="s">
        <v>89</v>
      </c>
      <c r="P1773" s="1351" t="s">
        <v>89</v>
      </c>
      <c r="Q1773" s="1352" t="s">
        <v>3124</v>
      </c>
      <c r="R1773" s="1353"/>
      <c r="S1773" s="1351">
        <v>7</v>
      </c>
      <c r="T1773" s="1354"/>
      <c r="U1773" s="1355" t="s">
        <v>278</v>
      </c>
      <c r="V1773" s="1355" t="s">
        <v>3125</v>
      </c>
      <c r="W1773" s="1347">
        <v>19</v>
      </c>
      <c r="X1773" s="1355"/>
      <c r="Y1773" s="1355"/>
      <c r="Z1773" s="1358">
        <v>42768</v>
      </c>
      <c r="AB1773" s="1360"/>
      <c r="AC1773" s="1360"/>
      <c r="AD1773" s="1360"/>
      <c r="AE1773" s="1571"/>
      <c r="AF1773" s="1362"/>
      <c r="AG1773" s="1360"/>
      <c r="AH1773" s="1363"/>
    </row>
    <row r="1774" spans="1:34" s="1359" customFormat="1" ht="12" x14ac:dyDescent="0.2">
      <c r="A1774" s="1348">
        <v>2017053</v>
      </c>
      <c r="B1774" s="1348">
        <v>121153</v>
      </c>
      <c r="C1774" s="1429">
        <v>628717</v>
      </c>
      <c r="D1774" s="1430" t="s">
        <v>68</v>
      </c>
      <c r="E1774" s="1420">
        <v>1</v>
      </c>
      <c r="F1774" s="1349">
        <v>11</v>
      </c>
      <c r="G1774" s="1349">
        <v>4</v>
      </c>
      <c r="H1774" s="1349">
        <v>6</v>
      </c>
      <c r="I1774" s="1350">
        <v>42776</v>
      </c>
      <c r="J1774" s="1350" t="s">
        <v>1737</v>
      </c>
      <c r="K1774" s="1350" t="s">
        <v>1737</v>
      </c>
      <c r="L1774" s="1351" t="s">
        <v>3090</v>
      </c>
      <c r="M1774" s="1351" t="s">
        <v>89</v>
      </c>
      <c r="N1774" s="1351" t="s">
        <v>89</v>
      </c>
      <c r="O1774" s="1351" t="s">
        <v>89</v>
      </c>
      <c r="P1774" s="1351" t="s">
        <v>89</v>
      </c>
      <c r="Q1774" s="1352" t="s">
        <v>3121</v>
      </c>
      <c r="R1774" s="1353"/>
      <c r="S1774" s="1353">
        <v>8</v>
      </c>
      <c r="T1774" s="1354"/>
      <c r="U1774" s="1355" t="s">
        <v>278</v>
      </c>
      <c r="V1774" s="1355" t="s">
        <v>3062</v>
      </c>
      <c r="W1774" s="1347">
        <v>23</v>
      </c>
      <c r="X1774" s="1355"/>
      <c r="Y1774" s="1357"/>
      <c r="Z1774" s="1587">
        <v>42758</v>
      </c>
      <c r="AB1774" s="1360"/>
      <c r="AC1774" s="1360"/>
      <c r="AD1774" s="1360"/>
      <c r="AE1774" s="1424">
        <f>IF(A1774="","",(IFERROR(VLOOKUP(A1774,Projecten!A$4:W$2618,5,FALSE),"niet bekend")))</f>
        <v>1</v>
      </c>
      <c r="AF1774" s="1362">
        <f t="shared" ref="AF1774:AF1780" si="168">IF(AE1774="","",(IF(E1774=0,AH1774,(E1774/AE1774*AH1774))))</f>
        <v>4025.36</v>
      </c>
      <c r="AG1774" s="1360">
        <f>IF(A1774="","",(IFERROR(VLOOKUP(A1774,Projecten!A$4:W$2618,23,FALSE),"niet bekend")))</f>
        <v>4025.36</v>
      </c>
      <c r="AH1774" s="1584">
        <f>IF(A1774="","",(IFERROR(VLOOKUP(A1774,Projecten!A$4:W$2618,12,FALSE),"niet bekend")))</f>
        <v>4025.36</v>
      </c>
    </row>
    <row r="1775" spans="1:34" s="1359" customFormat="1" ht="12" x14ac:dyDescent="0.2">
      <c r="A1775" s="1348">
        <v>2017057</v>
      </c>
      <c r="B1775" s="1348">
        <v>121152</v>
      </c>
      <c r="C1775" s="1429">
        <v>615317</v>
      </c>
      <c r="D1775" s="1430" t="s">
        <v>68</v>
      </c>
      <c r="E1775" s="1420">
        <v>1</v>
      </c>
      <c r="F1775" s="1349">
        <v>8</v>
      </c>
      <c r="G1775" s="1349">
        <v>5</v>
      </c>
      <c r="H1775" s="1349">
        <v>3</v>
      </c>
      <c r="I1775" s="1350">
        <v>42776</v>
      </c>
      <c r="J1775" s="1350">
        <v>42767</v>
      </c>
      <c r="K1775" s="1350" t="s">
        <v>1737</v>
      </c>
      <c r="L1775" s="1350" t="s">
        <v>1737</v>
      </c>
      <c r="M1775" s="1351" t="s">
        <v>89</v>
      </c>
      <c r="N1775" s="1351" t="s">
        <v>89</v>
      </c>
      <c r="O1775" s="1351" t="s">
        <v>89</v>
      </c>
      <c r="P1775" s="1351" t="s">
        <v>89</v>
      </c>
      <c r="Q1775" s="1352"/>
      <c r="R1775" s="1353"/>
      <c r="S1775" s="1353">
        <v>8</v>
      </c>
      <c r="T1775" s="1354"/>
      <c r="U1775" s="1355" t="s">
        <v>278</v>
      </c>
      <c r="V1775" s="1355" t="s">
        <v>3062</v>
      </c>
      <c r="W1775" s="1356">
        <v>16.25</v>
      </c>
      <c r="X1775" s="1355"/>
      <c r="Y1775" s="1357"/>
      <c r="Z1775" s="1587">
        <v>42758</v>
      </c>
      <c r="AB1775" s="1360"/>
      <c r="AC1775" s="1360"/>
      <c r="AD1775" s="1360"/>
      <c r="AE1775" s="1424">
        <f>IF(A1775="","",(IFERROR(VLOOKUP(A1775,Projecten!A$4:W$2618,5,FALSE),"niet bekend")))</f>
        <v>1</v>
      </c>
      <c r="AF1775" s="1362">
        <f t="shared" si="168"/>
        <v>3258.98</v>
      </c>
      <c r="AG1775" s="1360">
        <f>IF(A1775="","",(IFERROR(VLOOKUP(A1775,Projecten!A$4:W$2618,23,FALSE),"niet bekend")))</f>
        <v>3258.98</v>
      </c>
      <c r="AH1775" s="1584">
        <f>IF(A1775="","",(IFERROR(VLOOKUP(A1775,Projecten!A$4:W$2618,12,FALSE),"niet bekend")))</f>
        <v>3258.98</v>
      </c>
    </row>
    <row r="1776" spans="1:34" s="1359" customFormat="1" ht="12" x14ac:dyDescent="0.2">
      <c r="A1776" s="1348">
        <v>2017107</v>
      </c>
      <c r="B1776" s="1348">
        <v>121152</v>
      </c>
      <c r="C1776" s="1429" t="s">
        <v>3126</v>
      </c>
      <c r="D1776" s="1430" t="s">
        <v>68</v>
      </c>
      <c r="E1776" s="1420">
        <v>0</v>
      </c>
      <c r="F1776" s="1349">
        <v>1</v>
      </c>
      <c r="G1776" s="1349">
        <v>1</v>
      </c>
      <c r="H1776" s="1349">
        <v>0</v>
      </c>
      <c r="I1776" s="1350">
        <v>42780</v>
      </c>
      <c r="J1776" s="1350">
        <v>42774</v>
      </c>
      <c r="K1776" s="1350" t="s">
        <v>1737</v>
      </c>
      <c r="L1776" s="1350" t="s">
        <v>1737</v>
      </c>
      <c r="M1776" s="1351" t="s">
        <v>89</v>
      </c>
      <c r="N1776" s="1351" t="s">
        <v>89</v>
      </c>
      <c r="O1776" s="1351" t="s">
        <v>89</v>
      </c>
      <c r="P1776" s="1351" t="s">
        <v>89</v>
      </c>
      <c r="Q1776" s="1352"/>
      <c r="R1776" s="1353"/>
      <c r="S1776" s="1353">
        <v>8</v>
      </c>
      <c r="T1776" s="1354"/>
      <c r="U1776" s="1355" t="s">
        <v>278</v>
      </c>
      <c r="V1776" s="1355" t="s">
        <v>3177</v>
      </c>
      <c r="W1776" s="1356">
        <v>2.25</v>
      </c>
      <c r="X1776" s="1355"/>
      <c r="Y1776" s="1357"/>
      <c r="Z1776" s="1587">
        <v>42769</v>
      </c>
      <c r="AB1776" s="1360"/>
      <c r="AC1776" s="1360"/>
      <c r="AD1776" s="1360"/>
      <c r="AE1776" s="1424">
        <f>IF(A1776="","",(IFERROR(VLOOKUP(A1776,Projecten!A$4:W$2618,5,FALSE),"niet bekend")))</f>
        <v>0</v>
      </c>
      <c r="AF1776" s="1362">
        <f t="shared" si="168"/>
        <v>415</v>
      </c>
      <c r="AG1776" s="1360">
        <f>IF(A1776="","",(IFERROR(VLOOKUP(A1776,Projecten!A$4:W$2618,23,FALSE),"niet bekend")))</f>
        <v>415</v>
      </c>
      <c r="AH1776" s="1584">
        <f>IF(A1776="","",(IFERROR(VLOOKUP(A1776,Projecten!A$4:W$2618,12,FALSE),"niet bekend")))</f>
        <v>415</v>
      </c>
    </row>
    <row r="1777" spans="1:34" s="1359" customFormat="1" ht="12" x14ac:dyDescent="0.2">
      <c r="A1777" s="1348">
        <v>2017060</v>
      </c>
      <c r="B1777" s="1348">
        <v>121152</v>
      </c>
      <c r="C1777" s="1429">
        <v>632917</v>
      </c>
      <c r="D1777" s="1430" t="s">
        <v>68</v>
      </c>
      <c r="E1777" s="1420">
        <v>1</v>
      </c>
      <c r="F1777" s="1349">
        <v>7</v>
      </c>
      <c r="G1777" s="1349">
        <v>5</v>
      </c>
      <c r="H1777" s="1349">
        <v>3</v>
      </c>
      <c r="I1777" s="1350">
        <v>42766</v>
      </c>
      <c r="J1777" s="1350" t="s">
        <v>1737</v>
      </c>
      <c r="K1777" s="1350" t="s">
        <v>1737</v>
      </c>
      <c r="L1777" s="1350" t="s">
        <v>1737</v>
      </c>
      <c r="M1777" s="1351" t="s">
        <v>89</v>
      </c>
      <c r="N1777" s="1351" t="s">
        <v>89</v>
      </c>
      <c r="O1777" s="1351" t="s">
        <v>89</v>
      </c>
      <c r="P1777" s="1351" t="s">
        <v>89</v>
      </c>
      <c r="Q1777" s="1352"/>
      <c r="R1777" s="1353"/>
      <c r="S1777" s="1353">
        <v>8</v>
      </c>
      <c r="T1777" s="1354"/>
      <c r="U1777" s="1355" t="s">
        <v>278</v>
      </c>
      <c r="V1777" s="1355" t="s">
        <v>3062</v>
      </c>
      <c r="W1777" s="1356">
        <v>14.75</v>
      </c>
      <c r="X1777" s="1355"/>
      <c r="Y1777" s="1357"/>
      <c r="Z1777" s="1587">
        <v>42758</v>
      </c>
      <c r="AB1777" s="1360"/>
      <c r="AC1777" s="1360"/>
      <c r="AD1777" s="1360"/>
      <c r="AE1777" s="1424">
        <f>IF(A1777="","",(IFERROR(VLOOKUP(A1777,Projecten!A$4:W$2618,5,FALSE),"niet bekend")))</f>
        <v>1</v>
      </c>
      <c r="AF1777" s="1362">
        <f t="shared" si="168"/>
        <v>2664.85</v>
      </c>
      <c r="AG1777" s="1360">
        <f>IF(A1777="","",(IFERROR(VLOOKUP(A1777,Projecten!A$4:W$2618,23,FALSE),"niet bekend")))</f>
        <v>2664.85</v>
      </c>
      <c r="AH1777" s="1584">
        <f>IF(A1777="","",(IFERROR(VLOOKUP(A1777,Projecten!A$4:W$2618,12,FALSE),"niet bekend")))</f>
        <v>2664.85</v>
      </c>
    </row>
    <row r="1778" spans="1:34" s="1359" customFormat="1" ht="12" x14ac:dyDescent="0.2">
      <c r="A1778" s="1348">
        <v>2017010</v>
      </c>
      <c r="B1778" s="1348">
        <v>121136</v>
      </c>
      <c r="C1778" s="1429" t="s">
        <v>2780</v>
      </c>
      <c r="D1778" s="1430" t="s">
        <v>68</v>
      </c>
      <c r="E1778" s="1420">
        <v>1</v>
      </c>
      <c r="F1778" s="1349">
        <v>11</v>
      </c>
      <c r="G1778" s="1349">
        <v>4</v>
      </c>
      <c r="H1778" s="1349">
        <v>12</v>
      </c>
      <c r="I1778" s="1350">
        <v>42776</v>
      </c>
      <c r="J1778" s="1350">
        <v>42774</v>
      </c>
      <c r="K1778" s="1350" t="s">
        <v>1737</v>
      </c>
      <c r="L1778" s="1351" t="s">
        <v>3090</v>
      </c>
      <c r="M1778" s="1351" t="s">
        <v>89</v>
      </c>
      <c r="N1778" s="1351" t="s">
        <v>89</v>
      </c>
      <c r="O1778" s="1351" t="s">
        <v>89</v>
      </c>
      <c r="P1778" s="1351" t="s">
        <v>89</v>
      </c>
      <c r="Q1778" s="1352"/>
      <c r="R1778" s="1353" t="s">
        <v>1163</v>
      </c>
      <c r="S1778" s="1353">
        <v>8</v>
      </c>
      <c r="T1778" s="1354"/>
      <c r="U1778" s="1355" t="s">
        <v>278</v>
      </c>
      <c r="V1778" s="1355" t="s">
        <v>1162</v>
      </c>
      <c r="W1778" s="1347">
        <v>47.5</v>
      </c>
      <c r="X1778" s="1355"/>
      <c r="Y1778" s="1357"/>
      <c r="Z1778" s="1587">
        <v>42741</v>
      </c>
      <c r="AB1778" s="1360"/>
      <c r="AC1778" s="1360"/>
      <c r="AD1778" s="1360"/>
      <c r="AE1778" s="1424">
        <f>IF(A1778="","",(IFERROR(VLOOKUP(A1778,Projecten!A$4:W$2618,5,FALSE),"niet bekend")))</f>
        <v>1</v>
      </c>
      <c r="AF1778" s="1362">
        <f t="shared" si="168"/>
        <v>10861.04</v>
      </c>
      <c r="AG1778" s="1360">
        <f>IF(A1778="","",(IFERROR(VLOOKUP(A1778,Projecten!A$4:W$2618,23,FALSE),"niet bekend")))</f>
        <v>10861.04</v>
      </c>
      <c r="AH1778" s="1584">
        <f>IF(A1778="","",(IFERROR(VLOOKUP(A1778,Projecten!A$4:W$2618,12,FALSE),"niet bekend")))</f>
        <v>10861.04</v>
      </c>
    </row>
    <row r="1779" spans="1:34" s="1359" customFormat="1" ht="12" x14ac:dyDescent="0.2">
      <c r="A1779" s="1348">
        <v>2017065</v>
      </c>
      <c r="B1779" s="1348">
        <v>121154</v>
      </c>
      <c r="C1779" s="1429" t="s">
        <v>3058</v>
      </c>
      <c r="D1779" s="1430" t="s">
        <v>68</v>
      </c>
      <c r="E1779" s="1420">
        <v>5</v>
      </c>
      <c r="F1779" s="1349">
        <v>36</v>
      </c>
      <c r="G1779" s="1349">
        <v>21</v>
      </c>
      <c r="H1779" s="1349">
        <v>3</v>
      </c>
      <c r="I1779" s="1350">
        <v>42776</v>
      </c>
      <c r="J1779" s="1350" t="s">
        <v>1737</v>
      </c>
      <c r="K1779" s="1350" t="s">
        <v>1737</v>
      </c>
      <c r="L1779" s="1350" t="s">
        <v>1737</v>
      </c>
      <c r="M1779" s="1351" t="s">
        <v>89</v>
      </c>
      <c r="N1779" s="1351" t="s">
        <v>89</v>
      </c>
      <c r="O1779" s="1351" t="s">
        <v>89</v>
      </c>
      <c r="P1779" s="1351" t="s">
        <v>89</v>
      </c>
      <c r="Q1779" s="1352" t="s">
        <v>227</v>
      </c>
      <c r="R1779" s="1353"/>
      <c r="S1779" s="1353">
        <v>8</v>
      </c>
      <c r="T1779" s="1354"/>
      <c r="U1779" s="1355" t="s">
        <v>561</v>
      </c>
      <c r="V1779" s="1355" t="s">
        <v>3062</v>
      </c>
      <c r="W1779" s="1347">
        <v>72</v>
      </c>
      <c r="X1779" s="1355"/>
      <c r="Y1779" s="1357"/>
      <c r="Z1779" s="1587">
        <v>42758</v>
      </c>
      <c r="AB1779" s="1360"/>
      <c r="AC1779" s="1360"/>
      <c r="AD1779" s="1360"/>
      <c r="AE1779" s="1424">
        <f>IF(A1779="","",(IFERROR(VLOOKUP(A1779,Projecten!A$4:W$2618,5,FALSE),"niet bekend")))</f>
        <v>5</v>
      </c>
      <c r="AF1779" s="1362">
        <f t="shared" si="168"/>
        <v>10609.97</v>
      </c>
      <c r="AG1779" s="1360">
        <f>IF(A1779="","",(IFERROR(VLOOKUP(A1779,Projecten!A$4:W$2618,23,FALSE),"niet bekend")))</f>
        <v>11074.17</v>
      </c>
      <c r="AH1779" s="1584">
        <f>IF(A1779="","",(IFERROR(VLOOKUP(A1779,Projecten!A$4:W$2618,12,FALSE),"niet bekend")))</f>
        <v>10609.97</v>
      </c>
    </row>
    <row r="1780" spans="1:34" s="1359" customFormat="1" ht="12" x14ac:dyDescent="0.2">
      <c r="A1780" s="1348">
        <v>2017066</v>
      </c>
      <c r="B1780" s="1348">
        <v>121155</v>
      </c>
      <c r="C1780" s="1429" t="s">
        <v>3061</v>
      </c>
      <c r="D1780" s="1430" t="s">
        <v>68</v>
      </c>
      <c r="E1780" s="1420">
        <v>6</v>
      </c>
      <c r="F1780" s="1349">
        <v>54</v>
      </c>
      <c r="G1780" s="1349">
        <v>36</v>
      </c>
      <c r="H1780" s="1349">
        <v>12</v>
      </c>
      <c r="I1780" s="1350">
        <v>42776</v>
      </c>
      <c r="J1780" s="1350" t="s">
        <v>1737</v>
      </c>
      <c r="K1780" s="1350" t="s">
        <v>1737</v>
      </c>
      <c r="L1780" s="1350" t="s">
        <v>1737</v>
      </c>
      <c r="M1780" s="1351" t="s">
        <v>89</v>
      </c>
      <c r="N1780" s="1351" t="s">
        <v>89</v>
      </c>
      <c r="O1780" s="1351" t="s">
        <v>612</v>
      </c>
      <c r="P1780" s="1351"/>
      <c r="Q1780" s="1352" t="s">
        <v>3083</v>
      </c>
      <c r="R1780" s="1353"/>
      <c r="S1780" s="1353">
        <v>8</v>
      </c>
      <c r="T1780" s="1354"/>
      <c r="U1780" s="1355" t="s">
        <v>2739</v>
      </c>
      <c r="V1780" s="1355" t="s">
        <v>3062</v>
      </c>
      <c r="W1780" s="1347">
        <v>76</v>
      </c>
      <c r="X1780" s="1355"/>
      <c r="Y1780" s="1357"/>
      <c r="Z1780" s="1587">
        <v>42758</v>
      </c>
      <c r="AB1780" s="1360"/>
      <c r="AC1780" s="1360"/>
      <c r="AD1780" s="1360"/>
      <c r="AE1780" s="1424">
        <f>IF(A1780="","",(IFERROR(VLOOKUP(A1780,Projecten!A$4:W$2618,5,FALSE),"niet bekend")))</f>
        <v>6</v>
      </c>
      <c r="AF1780" s="1362">
        <f t="shared" si="168"/>
        <v>12761.5</v>
      </c>
      <c r="AG1780" s="1360">
        <f>IF(A1780="","",(IFERROR(VLOOKUP(A1780,Projecten!A$4:W$2618,23,FALSE),"niet bekend")))</f>
        <v>12761.5</v>
      </c>
      <c r="AH1780" s="1584">
        <f>IF(A1780="","",(IFERROR(VLOOKUP(A1780,Projecten!A$4:W$2618,12,FALSE),"niet bekend")))</f>
        <v>12761.5</v>
      </c>
    </row>
    <row r="1781" spans="1:34" s="1359" customFormat="1" ht="12" x14ac:dyDescent="0.2">
      <c r="A1781" s="1348"/>
      <c r="B1781" s="1348"/>
      <c r="C1781" s="1429"/>
      <c r="D1781" s="1430"/>
      <c r="E1781" s="1420"/>
      <c r="F1781" s="1349"/>
      <c r="G1781" s="1349"/>
      <c r="H1781" s="1349"/>
      <c r="I1781" s="1350"/>
      <c r="J1781" s="1350"/>
      <c r="K1781" s="1350"/>
      <c r="L1781" s="1351"/>
      <c r="M1781" s="1351"/>
      <c r="N1781" s="1351"/>
      <c r="O1781" s="1351"/>
      <c r="P1781" s="1351"/>
      <c r="Q1781" s="1352"/>
      <c r="R1781" s="1353"/>
      <c r="S1781" s="1353"/>
      <c r="T1781" s="1354"/>
      <c r="U1781" s="1355"/>
      <c r="V1781" s="1431"/>
      <c r="W1781" s="1576"/>
      <c r="X1781" s="1355"/>
      <c r="Y1781" s="1357"/>
      <c r="Z1781" s="1358"/>
      <c r="AB1781" s="1360"/>
      <c r="AC1781" s="1360"/>
      <c r="AD1781" s="1360"/>
      <c r="AE1781" s="1424"/>
      <c r="AF1781" s="1362"/>
      <c r="AG1781" s="1360"/>
      <c r="AH1781" s="1363"/>
    </row>
    <row r="1782" spans="1:34" s="1359" customFormat="1" ht="12" x14ac:dyDescent="0.2">
      <c r="A1782" s="1348">
        <v>2017077</v>
      </c>
      <c r="B1782" s="1348">
        <v>121156</v>
      </c>
      <c r="C1782" s="1348" t="s">
        <v>3080</v>
      </c>
      <c r="D1782" s="1419" t="s">
        <v>451</v>
      </c>
      <c r="E1782" s="1420">
        <v>1</v>
      </c>
      <c r="F1782" s="1349">
        <v>2</v>
      </c>
      <c r="G1782" s="1349">
        <v>1</v>
      </c>
      <c r="H1782" s="1349">
        <v>2</v>
      </c>
      <c r="I1782" s="1350">
        <v>42773</v>
      </c>
      <c r="J1782" s="1350" t="s">
        <v>1737</v>
      </c>
      <c r="K1782" s="1350" t="s">
        <v>1737</v>
      </c>
      <c r="L1782" s="1350" t="s">
        <v>1737</v>
      </c>
      <c r="M1782" s="1351" t="s">
        <v>89</v>
      </c>
      <c r="N1782" s="1351" t="s">
        <v>89</v>
      </c>
      <c r="O1782" s="1351" t="s">
        <v>89</v>
      </c>
      <c r="P1782" s="1351" t="s">
        <v>89</v>
      </c>
      <c r="Q1782" s="1352"/>
      <c r="R1782" s="1353"/>
      <c r="S1782" s="1353">
        <v>8</v>
      </c>
      <c r="T1782" s="1354"/>
      <c r="U1782" s="1355" t="s">
        <v>934</v>
      </c>
      <c r="V1782" s="1355" t="s">
        <v>3116</v>
      </c>
      <c r="W1782" s="1356">
        <v>6.5</v>
      </c>
      <c r="X1782" s="1355"/>
      <c r="Y1782" s="1355"/>
      <c r="Z1782" s="1587">
        <v>42766</v>
      </c>
      <c r="AB1782" s="1360"/>
      <c r="AC1782" s="1360"/>
      <c r="AD1782" s="1360"/>
      <c r="AE1782" s="1424">
        <f>IF(A1782="","",(IFERROR(VLOOKUP(A1782,Projecten!A$4:W$2618,5,FALSE),"niet bekend")))</f>
        <v>1</v>
      </c>
      <c r="AF1782" s="1362">
        <f>IF(AE1782="","",(IF(E1782=0,AH1782,(E1782/AE1782*AH1782))))</f>
        <v>1017.31</v>
      </c>
      <c r="AG1782" s="1360">
        <f>IF(A1782="","",(IFERROR(VLOOKUP(A1782,Projecten!A$4:W$2618,23,FALSE),"niet bekend")))</f>
        <v>1017.31</v>
      </c>
      <c r="AH1782" s="1584">
        <f>IF(A1782="","",(IFERROR(VLOOKUP(A1782,Projecten!A$4:W$2618,12,FALSE),"niet bekend")))</f>
        <v>1017.31</v>
      </c>
    </row>
    <row r="1783" spans="1:34" s="1359" customFormat="1" ht="12" x14ac:dyDescent="0.2">
      <c r="A1783" s="1348"/>
      <c r="B1783" s="1348"/>
      <c r="C1783" s="1348"/>
      <c r="D1783" s="1419"/>
      <c r="E1783" s="1420"/>
      <c r="F1783" s="1349"/>
      <c r="G1783" s="1349"/>
      <c r="H1783" s="1349"/>
      <c r="I1783" s="1350"/>
      <c r="J1783" s="1350"/>
      <c r="K1783" s="1350"/>
      <c r="L1783" s="1350"/>
      <c r="M1783" s="1351"/>
      <c r="N1783" s="1351"/>
      <c r="O1783" s="1351"/>
      <c r="P1783" s="1351"/>
      <c r="Q1783" s="1352"/>
      <c r="R1783" s="1353"/>
      <c r="S1783" s="1353"/>
      <c r="T1783" s="1354"/>
      <c r="U1783" s="1355"/>
      <c r="V1783" s="1355"/>
      <c r="W1783" s="1356"/>
      <c r="X1783" s="1355"/>
      <c r="Y1783" s="1355"/>
      <c r="Z1783" s="1358"/>
      <c r="AB1783" s="1360"/>
      <c r="AC1783" s="1360"/>
      <c r="AD1783" s="1360"/>
      <c r="AE1783" s="1424"/>
      <c r="AF1783" s="1362"/>
      <c r="AG1783" s="1360"/>
      <c r="AH1783" s="1363"/>
    </row>
    <row r="1784" spans="1:34" s="1359" customFormat="1" ht="12" x14ac:dyDescent="0.2">
      <c r="A1784" s="1579" t="s">
        <v>3196</v>
      </c>
      <c r="B1784" s="1580">
        <v>121159</v>
      </c>
      <c r="C1784" s="1594" t="s">
        <v>3194</v>
      </c>
      <c r="D1784" s="1581" t="s">
        <v>489</v>
      </c>
      <c r="E1784" s="2014">
        <v>0</v>
      </c>
      <c r="F1784" s="1582">
        <v>1</v>
      </c>
      <c r="G1784" s="1582">
        <v>0</v>
      </c>
      <c r="H1784" s="1582">
        <v>1</v>
      </c>
      <c r="I1784" s="1350" t="s">
        <v>89</v>
      </c>
      <c r="J1784" s="1350" t="s">
        <v>89</v>
      </c>
      <c r="K1784" s="1350" t="s">
        <v>89</v>
      </c>
      <c r="L1784" s="1350" t="s">
        <v>89</v>
      </c>
      <c r="M1784" s="1351" t="s">
        <v>89</v>
      </c>
      <c r="N1784" s="1351" t="s">
        <v>89</v>
      </c>
      <c r="O1784" s="1351" t="s">
        <v>89</v>
      </c>
      <c r="P1784" s="1351" t="s">
        <v>89</v>
      </c>
      <c r="Q1784" s="1352"/>
      <c r="R1784" s="1353"/>
      <c r="S1784" s="1353">
        <v>8</v>
      </c>
      <c r="T1784" s="1354"/>
      <c r="U1784" s="1355" t="s">
        <v>681</v>
      </c>
      <c r="V1784" s="1355"/>
      <c r="W1784" s="1347">
        <v>3.5</v>
      </c>
      <c r="X1784" s="1355"/>
      <c r="Y1784" s="1357"/>
      <c r="Z1784" s="1587">
        <v>42774</v>
      </c>
      <c r="AB1784" s="1360"/>
      <c r="AC1784" s="1360"/>
      <c r="AD1784" s="1360"/>
      <c r="AE1784" s="1424">
        <f>IF(A1784="","",(IFERROR(VLOOKUP(A1784,Projecten!A$4:W$2618,5,FALSE),"niet bekend")))</f>
        <v>0</v>
      </c>
      <c r="AF1784" s="1362">
        <f t="shared" ref="AF1784:AF1789" si="169">IF(AE1784="","",(IF(E1784=0,AH1784,(E1784/AE1784*AH1784))))</f>
        <v>502.39</v>
      </c>
      <c r="AG1784" s="1360">
        <f>IF(A1784="","",(IFERROR(VLOOKUP(A1784,Projecten!A$4:W$2618,23,FALSE),"niet bekend")))</f>
        <v>502.39</v>
      </c>
      <c r="AH1784" s="1584">
        <f>IF(A1784="","",(IFERROR(VLOOKUP(A1784,Projecten!A$4:W$2618,12,FALSE),"niet bekend")))</f>
        <v>502.39</v>
      </c>
    </row>
    <row r="1785" spans="1:34" s="1359" customFormat="1" ht="12" x14ac:dyDescent="0.2">
      <c r="A1785" s="1579" t="s">
        <v>3198</v>
      </c>
      <c r="B1785" s="1580">
        <v>121159</v>
      </c>
      <c r="C1785" s="1594" t="s">
        <v>3200</v>
      </c>
      <c r="D1785" s="1581" t="s">
        <v>489</v>
      </c>
      <c r="E1785" s="2014">
        <v>0</v>
      </c>
      <c r="F1785" s="1582">
        <v>1</v>
      </c>
      <c r="G1785" s="1582">
        <v>0</v>
      </c>
      <c r="H1785" s="1582">
        <v>1</v>
      </c>
      <c r="I1785" s="1350" t="s">
        <v>89</v>
      </c>
      <c r="J1785" s="1350" t="s">
        <v>89</v>
      </c>
      <c r="K1785" s="1350" t="s">
        <v>89</v>
      </c>
      <c r="L1785" s="1350" t="s">
        <v>89</v>
      </c>
      <c r="M1785" s="1351" t="s">
        <v>89</v>
      </c>
      <c r="N1785" s="1351" t="s">
        <v>89</v>
      </c>
      <c r="O1785" s="1351" t="s">
        <v>89</v>
      </c>
      <c r="P1785" s="1351" t="s">
        <v>89</v>
      </c>
      <c r="Q1785" s="1352"/>
      <c r="R1785" s="1353"/>
      <c r="S1785" s="1353">
        <v>8</v>
      </c>
      <c r="T1785" s="1354"/>
      <c r="U1785" s="1355" t="s">
        <v>681</v>
      </c>
      <c r="V1785" s="1355"/>
      <c r="W1785" s="1347">
        <v>3.5</v>
      </c>
      <c r="X1785" s="1355"/>
      <c r="Y1785" s="1357"/>
      <c r="Z1785" s="1587">
        <v>42774</v>
      </c>
      <c r="AB1785" s="1360"/>
      <c r="AC1785" s="1360"/>
      <c r="AD1785" s="1360"/>
      <c r="AE1785" s="1424">
        <f>IF(A1785="","",(IFERROR(VLOOKUP(A1785,Projecten!A$4:W$2618,5,FALSE),"niet bekend")))</f>
        <v>0</v>
      </c>
      <c r="AF1785" s="1362">
        <f t="shared" si="169"/>
        <v>502.39</v>
      </c>
      <c r="AG1785" s="1360">
        <f>IF(A1785="","",(IFERROR(VLOOKUP(A1785,Projecten!A$4:W$2618,23,FALSE),"niet bekend")))</f>
        <v>502.39</v>
      </c>
      <c r="AH1785" s="1584">
        <f>IF(A1785="","",(IFERROR(VLOOKUP(A1785,Projecten!A$4:W$2618,12,FALSE),"niet bekend")))</f>
        <v>502.39</v>
      </c>
    </row>
    <row r="1786" spans="1:34" s="1359" customFormat="1" ht="12" x14ac:dyDescent="0.2">
      <c r="A1786" s="1579" t="s">
        <v>3192</v>
      </c>
      <c r="B1786" s="1580">
        <v>121159</v>
      </c>
      <c r="C1786" s="1594" t="s">
        <v>3191</v>
      </c>
      <c r="D1786" s="1581" t="s">
        <v>489</v>
      </c>
      <c r="E1786" s="2014">
        <v>0</v>
      </c>
      <c r="F1786" s="1582">
        <v>1</v>
      </c>
      <c r="G1786" s="1582">
        <v>0</v>
      </c>
      <c r="H1786" s="1582">
        <v>1</v>
      </c>
      <c r="I1786" s="1350" t="s">
        <v>89</v>
      </c>
      <c r="J1786" s="1350" t="s">
        <v>89</v>
      </c>
      <c r="K1786" s="1350" t="s">
        <v>89</v>
      </c>
      <c r="L1786" s="1350" t="s">
        <v>89</v>
      </c>
      <c r="M1786" s="1351" t="s">
        <v>89</v>
      </c>
      <c r="N1786" s="1351" t="s">
        <v>89</v>
      </c>
      <c r="O1786" s="1351" t="s">
        <v>89</v>
      </c>
      <c r="P1786" s="1351" t="s">
        <v>89</v>
      </c>
      <c r="Q1786" s="1352"/>
      <c r="R1786" s="1353"/>
      <c r="S1786" s="1353">
        <v>8</v>
      </c>
      <c r="T1786" s="1354"/>
      <c r="U1786" s="1355" t="s">
        <v>681</v>
      </c>
      <c r="V1786" s="1355"/>
      <c r="W1786" s="1347">
        <v>3.5</v>
      </c>
      <c r="X1786" s="1355"/>
      <c r="Y1786" s="1357"/>
      <c r="Z1786" s="1587">
        <v>42774</v>
      </c>
      <c r="AB1786" s="1360"/>
      <c r="AC1786" s="1360"/>
      <c r="AD1786" s="1360"/>
      <c r="AE1786" s="1424">
        <f>IF(A1786="","",(IFERROR(VLOOKUP(A1786,Projecten!A$4:W$2618,5,FALSE),"niet bekend")))</f>
        <v>0</v>
      </c>
      <c r="AF1786" s="1362">
        <f t="shared" si="169"/>
        <v>502.39</v>
      </c>
      <c r="AG1786" s="1360">
        <f>IF(A1786="","",(IFERROR(VLOOKUP(A1786,Projecten!A$4:W$2618,23,FALSE),"niet bekend")))</f>
        <v>502.39</v>
      </c>
      <c r="AH1786" s="1584">
        <f>IF(A1786="","",(IFERROR(VLOOKUP(A1786,Projecten!A$4:W$2618,12,FALSE),"niet bekend")))</f>
        <v>502.39</v>
      </c>
    </row>
    <row r="1787" spans="1:34" s="1359" customFormat="1" ht="12" x14ac:dyDescent="0.2">
      <c r="A1787" s="1579" t="s">
        <v>3153</v>
      </c>
      <c r="B1787" s="1580">
        <v>121159</v>
      </c>
      <c r="C1787" s="1594" t="s">
        <v>3154</v>
      </c>
      <c r="D1787" s="1581" t="s">
        <v>489</v>
      </c>
      <c r="E1787" s="2014">
        <v>0</v>
      </c>
      <c r="F1787" s="1582">
        <v>1</v>
      </c>
      <c r="G1787" s="1582">
        <v>0</v>
      </c>
      <c r="H1787" s="1582">
        <v>1</v>
      </c>
      <c r="I1787" s="1350" t="s">
        <v>89</v>
      </c>
      <c r="J1787" s="1350" t="s">
        <v>89</v>
      </c>
      <c r="K1787" s="1350" t="s">
        <v>89</v>
      </c>
      <c r="L1787" s="1350" t="s">
        <v>89</v>
      </c>
      <c r="M1787" s="1351" t="s">
        <v>89</v>
      </c>
      <c r="N1787" s="1351" t="s">
        <v>89</v>
      </c>
      <c r="O1787" s="1351" t="s">
        <v>89</v>
      </c>
      <c r="P1787" s="1351" t="s">
        <v>89</v>
      </c>
      <c r="Q1787" s="1352"/>
      <c r="R1787" s="1353"/>
      <c r="S1787" s="1353">
        <v>8</v>
      </c>
      <c r="T1787" s="1354"/>
      <c r="U1787" s="1359" t="s">
        <v>681</v>
      </c>
      <c r="V1787" s="1355"/>
      <c r="W1787" s="1347">
        <v>3.5</v>
      </c>
      <c r="X1787" s="1355"/>
      <c r="Y1787" s="1357"/>
      <c r="Z1787" s="1587">
        <v>42774</v>
      </c>
      <c r="AB1787" s="1360"/>
      <c r="AC1787" s="1360"/>
      <c r="AD1787" s="1360"/>
      <c r="AE1787" s="1424">
        <f>IF(A1787="","",(IFERROR(VLOOKUP(A1787,Projecten!A$4:W$2618,5,FALSE),"niet bekend")))</f>
        <v>0</v>
      </c>
      <c r="AF1787" s="1362">
        <f t="shared" si="169"/>
        <v>502.39</v>
      </c>
      <c r="AG1787" s="1360">
        <f>IF(A1787="","",(IFERROR(VLOOKUP(A1787,Projecten!A$4:W$2618,23,FALSE),"niet bekend")))</f>
        <v>502.39</v>
      </c>
      <c r="AH1787" s="1584">
        <f>IF(A1787="","",(IFERROR(VLOOKUP(A1787,Projecten!A$4:W$2618,12,FALSE),"niet bekend")))</f>
        <v>502.39</v>
      </c>
    </row>
    <row r="1788" spans="1:34" s="1359" customFormat="1" ht="12" x14ac:dyDescent="0.2">
      <c r="A1788" s="1579" t="s">
        <v>3155</v>
      </c>
      <c r="B1788" s="1580">
        <v>121159</v>
      </c>
      <c r="C1788" s="1594" t="s">
        <v>3157</v>
      </c>
      <c r="D1788" s="1581" t="s">
        <v>489</v>
      </c>
      <c r="E1788" s="2014">
        <v>0</v>
      </c>
      <c r="F1788" s="1582">
        <v>1</v>
      </c>
      <c r="G1788" s="1582">
        <v>0</v>
      </c>
      <c r="H1788" s="1582">
        <v>1</v>
      </c>
      <c r="I1788" s="1350" t="s">
        <v>89</v>
      </c>
      <c r="J1788" s="1350" t="s">
        <v>89</v>
      </c>
      <c r="K1788" s="1350" t="s">
        <v>89</v>
      </c>
      <c r="L1788" s="1350" t="s">
        <v>89</v>
      </c>
      <c r="M1788" s="1351" t="s">
        <v>89</v>
      </c>
      <c r="N1788" s="1351" t="s">
        <v>89</v>
      </c>
      <c r="O1788" s="1351" t="s">
        <v>89</v>
      </c>
      <c r="P1788" s="1351" t="s">
        <v>89</v>
      </c>
      <c r="Q1788" s="1352"/>
      <c r="R1788" s="1353"/>
      <c r="S1788" s="1353">
        <v>8</v>
      </c>
      <c r="T1788" s="1354"/>
      <c r="U1788" s="1355" t="s">
        <v>681</v>
      </c>
      <c r="V1788" s="1355"/>
      <c r="W1788" s="1347">
        <v>3.5</v>
      </c>
      <c r="X1788" s="1355"/>
      <c r="Y1788" s="1357"/>
      <c r="Z1788" s="1587">
        <v>42774</v>
      </c>
      <c r="AB1788" s="1360"/>
      <c r="AC1788" s="1360"/>
      <c r="AD1788" s="1360"/>
      <c r="AE1788" s="1424">
        <f>IF(A1788="","",(IFERROR(VLOOKUP(A1788,Projecten!A$4:W$2618,5,FALSE),"niet bekend")))</f>
        <v>0</v>
      </c>
      <c r="AF1788" s="1362">
        <f t="shared" si="169"/>
        <v>502.39</v>
      </c>
      <c r="AG1788" s="1360">
        <f>IF(A1788="","",(IFERROR(VLOOKUP(A1788,Projecten!A$4:W$2618,23,FALSE),"niet bekend")))</f>
        <v>502.39</v>
      </c>
      <c r="AH1788" s="1584">
        <f>IF(A1788="","",(IFERROR(VLOOKUP(A1788,Projecten!A$4:W$2618,12,FALSE),"niet bekend")))</f>
        <v>502.39</v>
      </c>
    </row>
    <row r="1789" spans="1:34" s="1359" customFormat="1" ht="12" x14ac:dyDescent="0.2">
      <c r="A1789" s="1579" t="s">
        <v>3156</v>
      </c>
      <c r="B1789" s="1580">
        <v>121159</v>
      </c>
      <c r="C1789" s="1594" t="s">
        <v>3158</v>
      </c>
      <c r="D1789" s="1581" t="s">
        <v>489</v>
      </c>
      <c r="E1789" s="2014">
        <v>0</v>
      </c>
      <c r="F1789" s="1582">
        <v>1</v>
      </c>
      <c r="G1789" s="1582">
        <v>0</v>
      </c>
      <c r="H1789" s="1582">
        <v>1</v>
      </c>
      <c r="I1789" s="1350" t="s">
        <v>89</v>
      </c>
      <c r="J1789" s="1350" t="s">
        <v>89</v>
      </c>
      <c r="K1789" s="1350" t="s">
        <v>89</v>
      </c>
      <c r="L1789" s="1350" t="s">
        <v>89</v>
      </c>
      <c r="M1789" s="1351" t="s">
        <v>89</v>
      </c>
      <c r="N1789" s="1351" t="s">
        <v>89</v>
      </c>
      <c r="O1789" s="1351" t="s">
        <v>89</v>
      </c>
      <c r="P1789" s="1351" t="s">
        <v>89</v>
      </c>
      <c r="Q1789" s="1352"/>
      <c r="R1789" s="1353"/>
      <c r="S1789" s="1353">
        <v>8</v>
      </c>
      <c r="T1789" s="1354"/>
      <c r="U1789" s="1355" t="s">
        <v>681</v>
      </c>
      <c r="V1789" s="1355"/>
      <c r="W1789" s="1347">
        <v>3.5</v>
      </c>
      <c r="X1789" s="1355"/>
      <c r="Y1789" s="1357"/>
      <c r="Z1789" s="1587">
        <v>42774</v>
      </c>
      <c r="AB1789" s="1360"/>
      <c r="AC1789" s="1360"/>
      <c r="AD1789" s="1360"/>
      <c r="AE1789" s="1424">
        <f>IF(A1789="","",(IFERROR(VLOOKUP(A1789,Projecten!A$4:W$2618,5,FALSE),"niet bekend")))</f>
        <v>0</v>
      </c>
      <c r="AF1789" s="1362">
        <f t="shared" si="169"/>
        <v>502.39</v>
      </c>
      <c r="AG1789" s="1360">
        <f>IF(A1789="","",(IFERROR(VLOOKUP(A1789,Projecten!A$4:W$2618,23,FALSE),"niet bekend")))</f>
        <v>502.39</v>
      </c>
      <c r="AH1789" s="1584">
        <f>IF(A1789="","",(IFERROR(VLOOKUP(A1789,Projecten!A$4:W$2618,12,FALSE),"niet bekend")))</f>
        <v>502.39</v>
      </c>
    </row>
    <row r="1790" spans="1:34" s="1359" customFormat="1" ht="12" x14ac:dyDescent="0.2">
      <c r="A1790" s="1579"/>
      <c r="B1790" s="1569"/>
      <c r="C1790" s="1579"/>
      <c r="D1790" s="1581"/>
      <c r="E1790" s="2014"/>
      <c r="F1790" s="1582"/>
      <c r="G1790" s="1582"/>
      <c r="H1790" s="1582"/>
      <c r="I1790" s="1350"/>
      <c r="J1790" s="1350"/>
      <c r="K1790" s="1350"/>
      <c r="L1790" s="1350"/>
      <c r="M1790" s="1351"/>
      <c r="N1790" s="1351"/>
      <c r="O1790" s="1351"/>
      <c r="P1790" s="1351"/>
      <c r="Q1790" s="1352"/>
      <c r="R1790" s="1353"/>
      <c r="S1790" s="1353"/>
      <c r="T1790" s="1354"/>
      <c r="U1790" s="1355"/>
      <c r="V1790" s="1355"/>
      <c r="W1790" s="1347"/>
      <c r="X1790" s="1355"/>
      <c r="Y1790" s="1357"/>
      <c r="Z1790" s="1358"/>
      <c r="AB1790" s="1360"/>
      <c r="AC1790" s="1360"/>
      <c r="AD1790" s="1360"/>
      <c r="AE1790" s="1361"/>
      <c r="AF1790" s="1362"/>
      <c r="AG1790" s="1360"/>
      <c r="AH1790" s="1363"/>
    </row>
    <row r="1791" spans="1:34" s="1359" customFormat="1" ht="12" x14ac:dyDescent="0.2">
      <c r="A1791" s="1387">
        <v>2016773</v>
      </c>
      <c r="B1791" s="1387">
        <v>121122</v>
      </c>
      <c r="C1791" s="1387" t="s">
        <v>2676</v>
      </c>
      <c r="D1791" s="1428" t="s">
        <v>614</v>
      </c>
      <c r="E1791" s="1436">
        <v>1</v>
      </c>
      <c r="F1791" s="1428">
        <v>10</v>
      </c>
      <c r="G1791" s="1428">
        <v>6</v>
      </c>
      <c r="H1791" s="1428">
        <v>3</v>
      </c>
      <c r="I1791" s="1350">
        <v>42755</v>
      </c>
      <c r="J1791" s="1350">
        <v>42753</v>
      </c>
      <c r="K1791" s="1350" t="s">
        <v>1737</v>
      </c>
      <c r="L1791" s="1350" t="s">
        <v>1737</v>
      </c>
      <c r="M1791" s="1351" t="s">
        <v>89</v>
      </c>
      <c r="N1791" s="1351" t="s">
        <v>89</v>
      </c>
      <c r="O1791" s="1351" t="s">
        <v>89</v>
      </c>
      <c r="P1791" s="1351" t="s">
        <v>89</v>
      </c>
      <c r="Q1791" s="1352"/>
      <c r="R1791" s="1353" t="s">
        <v>1163</v>
      </c>
      <c r="S1791" s="1353">
        <v>5</v>
      </c>
      <c r="T1791" s="1354"/>
      <c r="U1791" s="1355" t="s">
        <v>986</v>
      </c>
      <c r="V1791" s="1355" t="s">
        <v>2764</v>
      </c>
      <c r="W1791" s="1356">
        <v>26.5</v>
      </c>
      <c r="X1791" s="1355"/>
      <c r="Y1791" s="1355"/>
      <c r="Z1791" s="1358">
        <v>42724</v>
      </c>
      <c r="AB1791" s="1360"/>
      <c r="AC1791" s="1360"/>
      <c r="AD1791" s="1360"/>
      <c r="AE1791" s="1424">
        <f>IF(A1791="","",(IFERROR(VLOOKUP(A1791,Projecten!A$4:W$2618,5,FALSE),"niet bekend")))</f>
        <v>1</v>
      </c>
      <c r="AF1791" s="1362">
        <f>IF(AE1791="","",(IF(E1791=0,AH1791,(E1791/AE1791*AH1791))))</f>
        <v>4537.04</v>
      </c>
      <c r="AG1791" s="1360">
        <f>IF(A1791="","",(IFERROR(VLOOKUP(A1791,Projecten!A$4:W$2618,23,FALSE),"niet bekend")))</f>
        <v>4537.04</v>
      </c>
      <c r="AH1791" s="1363">
        <f>IF(A1791="","",(IFERROR(VLOOKUP(A1791,Projecten!A$4:W$2618,12,FALSE),"niet bekend")))</f>
        <v>4537.04</v>
      </c>
    </row>
    <row r="1792" spans="1:34" s="1377" customFormat="1" ht="12" x14ac:dyDescent="0.2">
      <c r="A1792" s="1365"/>
      <c r="B1792" s="1366"/>
      <c r="C1792" s="1367"/>
      <c r="D1792" s="1367"/>
      <c r="E1792" s="1368"/>
      <c r="F1792" s="1368"/>
      <c r="G1792" s="1368"/>
      <c r="H1792" s="1368"/>
      <c r="I1792" s="1369"/>
      <c r="J1792" s="1369"/>
      <c r="K1792" s="1369"/>
      <c r="L1792" s="1368"/>
      <c r="M1792" s="1368"/>
      <c r="N1792" s="1368"/>
      <c r="O1792" s="1368"/>
      <c r="P1792" s="1368"/>
      <c r="Q1792" s="1370"/>
      <c r="R1792" s="2128"/>
      <c r="S1792" s="1372"/>
      <c r="T1792" s="1372"/>
      <c r="U1792" s="1373"/>
      <c r="V1792" s="1373"/>
      <c r="W1792" s="1373"/>
      <c r="X1792" s="1374"/>
      <c r="Y1792" s="1375"/>
      <c r="Z1792" s="1376"/>
      <c r="AB1792" s="1378"/>
      <c r="AC1792" s="1378"/>
      <c r="AD1792" s="1378"/>
      <c r="AE1792" s="1379"/>
      <c r="AF1792" s="1380"/>
      <c r="AG1792" s="1378" t="str">
        <f>IF(A1792="","",(IFERROR(VLOOKUP(A1792,Projecten!A$4:W$2618,23,FALSE),"niet bekend")))</f>
        <v/>
      </c>
      <c r="AH1792" s="1381" t="str">
        <f>IF(A1792="","",(IFERROR(VLOOKUP(A1792,Projecten!A$4:W$2618,12,FALSE),"niet bekend")))</f>
        <v/>
      </c>
    </row>
    <row r="1793" spans="1:34" s="1315" customFormat="1" x14ac:dyDescent="0.2">
      <c r="A1793" s="1302"/>
      <c r="B1793" s="1303"/>
      <c r="C1793" s="1304">
        <f>SUM(F1793:H1793)</f>
        <v>448</v>
      </c>
      <c r="D1793" s="1305"/>
      <c r="E1793" s="1306">
        <f>SUM(E1794:E1816)</f>
        <v>31</v>
      </c>
      <c r="F1793" s="1306">
        <f>SUM(F1794:F1816)</f>
        <v>218</v>
      </c>
      <c r="G1793" s="1306">
        <f>SUM(G1794:G1816)</f>
        <v>131</v>
      </c>
      <c r="H1793" s="1306">
        <f>SUM(H1794:H1816)</f>
        <v>99</v>
      </c>
      <c r="I1793" s="1307"/>
      <c r="J1793" s="1307"/>
      <c r="K1793" s="1307"/>
      <c r="L1793" s="1306"/>
      <c r="M1793" s="1306"/>
      <c r="N1793" s="1306"/>
      <c r="O1793" s="1306"/>
      <c r="P1793" s="1306"/>
      <c r="Q1793" s="1308">
        <v>8</v>
      </c>
      <c r="R1793" s="2127"/>
      <c r="S1793" s="1309"/>
      <c r="T1793" s="1309"/>
      <c r="U1793" s="1310"/>
      <c r="V1793" s="1311">
        <f>SUM(W1793:W1816)</f>
        <v>424.5</v>
      </c>
      <c r="W1793" s="1312"/>
      <c r="X1793" s="1312">
        <f>Productiemedewerkers!C2068</f>
        <v>0</v>
      </c>
      <c r="Y1793" s="1313">
        <f>V1793-X1793</f>
        <v>424.5</v>
      </c>
      <c r="Z1793" s="1314" t="s">
        <v>3431</v>
      </c>
      <c r="AA1793" s="964" t="s">
        <v>1332</v>
      </c>
      <c r="AB1793" s="964" t="s">
        <v>1269</v>
      </c>
      <c r="AC1793" s="964" t="s">
        <v>1333</v>
      </c>
      <c r="AD1793" s="958" t="s">
        <v>2589</v>
      </c>
      <c r="AE1793" s="1402"/>
      <c r="AF1793" s="1319">
        <f>SUM(AF1794:AF1816)</f>
        <v>79484.039999999994</v>
      </c>
      <c r="AG1793" s="1316" t="str">
        <f>IF(A1793="","",(IFERROR(VLOOKUP(A1793,Projecten!A$4:W$2618,23,FALSE),"niet bekend")))</f>
        <v/>
      </c>
      <c r="AH1793" s="1320" t="str">
        <f>IF(A1793="","",(IFERROR(VLOOKUP(A1793,Projecten!A$4:W$2618,12,FALSE),"niet bekend")))</f>
        <v/>
      </c>
    </row>
    <row r="1794" spans="1:34" s="1279" customFormat="1" ht="12" x14ac:dyDescent="0.2">
      <c r="A1794" s="1324"/>
      <c r="B1794" s="1322"/>
      <c r="C1794" s="1336"/>
      <c r="D1794" s="1324"/>
      <c r="E1794" s="1325"/>
      <c r="F1794" s="1325"/>
      <c r="G1794" s="1325"/>
      <c r="H1794" s="1325"/>
      <c r="I1794" s="1326"/>
      <c r="J1794" s="1326"/>
      <c r="K1794" s="1326"/>
      <c r="L1794" s="1327"/>
      <c r="M1794" s="1327"/>
      <c r="N1794" s="1327"/>
      <c r="O1794" s="1327"/>
      <c r="P1794" s="1327"/>
      <c r="Q1794" s="1282" t="s">
        <v>3003</v>
      </c>
      <c r="R1794" s="1329"/>
      <c r="S1794" s="1329"/>
      <c r="T1794" s="1330"/>
      <c r="U1794" s="1323"/>
      <c r="V1794" s="1331" t="s">
        <v>2493</v>
      </c>
      <c r="W1794" s="1340"/>
      <c r="X1794" s="1323"/>
      <c r="Y1794" s="1323"/>
      <c r="Z1794" s="1282"/>
      <c r="AA1794" s="1599">
        <v>500.5</v>
      </c>
      <c r="AB1794" s="1599">
        <v>138.25</v>
      </c>
      <c r="AC1794" s="1599">
        <f>AA1794-AB1794</f>
        <v>362.25</v>
      </c>
      <c r="AD1794" s="1599">
        <v>49.5</v>
      </c>
      <c r="AE1794" s="1333" t="str">
        <f>IF(A1794="","",(IFERROR(VLOOKUP(A1794,Projecten!A$4:W$2618,5,FALSE),"niet bekend")))</f>
        <v/>
      </c>
      <c r="AF1794" s="1285" t="str">
        <f>IF(AE1794="","",(IF(E1794=0,AH1794,(E1794/AE1794*AH1794))))</f>
        <v/>
      </c>
      <c r="AG1794" s="1283" t="str">
        <f>IF(A1794="","",(IFERROR(VLOOKUP(A1794,Projecten!A$4:W$2618,23,FALSE),"niet bekend")))</f>
        <v/>
      </c>
      <c r="AH1794" s="1463" t="str">
        <f>IF(A1794="","",(IFERROR(VLOOKUP(A1794,Projecten!A$4:W$2618,12,FALSE),"niet bekend")))</f>
        <v/>
      </c>
    </row>
    <row r="1795" spans="1:34" s="1279" customFormat="1" ht="12" x14ac:dyDescent="0.2">
      <c r="B1795" s="1282"/>
      <c r="C1795" s="1282"/>
      <c r="D1795" s="1323"/>
      <c r="E1795" s="1339"/>
      <c r="F1795" s="1339"/>
      <c r="G1795" s="1339"/>
      <c r="H1795" s="1339"/>
      <c r="I1795" s="1328"/>
      <c r="J1795" s="1328"/>
      <c r="K1795" s="1328"/>
      <c r="L1795" s="1339"/>
      <c r="M1795" s="1339"/>
      <c r="N1795" s="1339"/>
      <c r="O1795" s="1339"/>
      <c r="P1795" s="1339"/>
      <c r="Q1795" s="1282"/>
      <c r="R1795" s="1329"/>
      <c r="S1795" s="1339"/>
      <c r="T1795" s="1330"/>
      <c r="U1795" s="1323"/>
      <c r="V1795" s="1323"/>
      <c r="W1795" s="1332"/>
      <c r="X1795" s="1323"/>
      <c r="Y1795" s="1323"/>
      <c r="Z1795" s="1282"/>
      <c r="AB1795" s="1283"/>
      <c r="AC1795" s="1283"/>
      <c r="AD1795" s="1283"/>
      <c r="AE1795" s="1284"/>
      <c r="AF1795" s="1285"/>
      <c r="AG1795" s="1283"/>
      <c r="AH1795" s="1463"/>
    </row>
    <row r="1796" spans="1:34" s="1359" customFormat="1" ht="12" x14ac:dyDescent="0.2">
      <c r="A1796" s="1579">
        <v>2017071</v>
      </c>
      <c r="B1796" s="1579">
        <v>121160</v>
      </c>
      <c r="C1796" s="1579" t="s">
        <v>3071</v>
      </c>
      <c r="D1796" s="1582" t="s">
        <v>68</v>
      </c>
      <c r="E1796" s="2014">
        <v>4</v>
      </c>
      <c r="F1796" s="1582">
        <v>36</v>
      </c>
      <c r="G1796" s="1582">
        <v>24</v>
      </c>
      <c r="H1796" s="1582">
        <v>8</v>
      </c>
      <c r="I1796" s="1350">
        <v>42776</v>
      </c>
      <c r="J1796" s="1350" t="s">
        <v>1737</v>
      </c>
      <c r="K1796" s="1350" t="s">
        <v>1737</v>
      </c>
      <c r="L1796" s="1350" t="s">
        <v>1737</v>
      </c>
      <c r="M1796" s="1351" t="s">
        <v>89</v>
      </c>
      <c r="N1796" s="1351" t="s">
        <v>89</v>
      </c>
      <c r="O1796" s="1351" t="s">
        <v>89</v>
      </c>
      <c r="P1796" s="1351" t="s">
        <v>89</v>
      </c>
      <c r="Q1796" s="1352"/>
      <c r="R1796" s="1353"/>
      <c r="S1796" s="1353">
        <v>9</v>
      </c>
      <c r="T1796" s="1354"/>
      <c r="U1796" s="1355" t="s">
        <v>2739</v>
      </c>
      <c r="V1796" s="1355" t="s">
        <v>3062</v>
      </c>
      <c r="W1796" s="1356">
        <v>51</v>
      </c>
      <c r="X1796" s="1355"/>
      <c r="Y1796" s="1357"/>
      <c r="Z1796" s="1587">
        <v>42758</v>
      </c>
      <c r="AB1796" s="1360"/>
      <c r="AC1796" s="1360"/>
      <c r="AD1796" s="1360"/>
      <c r="AE1796" s="1361">
        <f>IF(A1796="","",(IFERROR(VLOOKUP(A1796,Projecten!A$4:W$2618,5,FALSE),"niet bekend")))</f>
        <v>4</v>
      </c>
      <c r="AF1796" s="1362">
        <f>IF(AE1796="","",(IF(E1796=0,AH1796,(E1796/AE1796*AH1796))))</f>
        <v>8507.67</v>
      </c>
      <c r="AG1796" s="1360">
        <f>IF(A1796="","",(IFERROR(VLOOKUP(A1796,Projecten!A$4:W$2618,23,FALSE),"niet bekend")))</f>
        <v>8507.67</v>
      </c>
      <c r="AH1796" s="1584">
        <f>IF(A1796="","",(IFERROR(VLOOKUP(A1796,Projecten!A$4:W$2618,12,FALSE),"niet bekend")))</f>
        <v>8507.67</v>
      </c>
    </row>
    <row r="1797" spans="1:34" s="1359" customFormat="1" ht="12" x14ac:dyDescent="0.2">
      <c r="A1797" s="1579">
        <v>2017072</v>
      </c>
      <c r="B1797" s="1579">
        <v>121161</v>
      </c>
      <c r="C1797" s="1579" t="s">
        <v>3073</v>
      </c>
      <c r="D1797" s="1582" t="s">
        <v>68</v>
      </c>
      <c r="E1797" s="2014">
        <v>10</v>
      </c>
      <c r="F1797" s="1582">
        <v>50</v>
      </c>
      <c r="G1797" s="1582">
        <v>20</v>
      </c>
      <c r="H1797" s="1582">
        <v>40</v>
      </c>
      <c r="I1797" s="1389">
        <v>42776</v>
      </c>
      <c r="J1797" s="1389" t="s">
        <v>1737</v>
      </c>
      <c r="K1797" s="1389" t="s">
        <v>1737</v>
      </c>
      <c r="L1797" s="1389" t="s">
        <v>3090</v>
      </c>
      <c r="M1797" s="1422" t="s">
        <v>89</v>
      </c>
      <c r="N1797" s="1422" t="s">
        <v>89</v>
      </c>
      <c r="O1797" s="1422" t="s">
        <v>89</v>
      </c>
      <c r="P1797" s="1422" t="s">
        <v>89</v>
      </c>
      <c r="Q1797" s="1352"/>
      <c r="R1797" s="1353"/>
      <c r="S1797" s="1353">
        <v>9</v>
      </c>
      <c r="T1797" s="1354"/>
      <c r="U1797" s="1355" t="s">
        <v>2739</v>
      </c>
      <c r="V1797" s="1473" t="s">
        <v>3062</v>
      </c>
      <c r="W1797" s="1347">
        <v>100</v>
      </c>
      <c r="X1797" s="1355"/>
      <c r="Y1797" s="1355"/>
      <c r="Z1797" s="1587">
        <v>42758</v>
      </c>
      <c r="AB1797" s="1360"/>
      <c r="AC1797" s="1360"/>
      <c r="AD1797" s="1360"/>
      <c r="AE1797" s="1361">
        <f>IF(A1797="","",(IFERROR(VLOOKUP(A1797,Projecten!A$4:W$2618,5,FALSE),"niet bekend")))</f>
        <v>10</v>
      </c>
      <c r="AF1797" s="1362">
        <f>IF(AE1797="","",(IF(E1797=0,AH1797,(E1797/AE1797*AH1797))))</f>
        <v>18598.97</v>
      </c>
      <c r="AG1797" s="1360">
        <f>IF(A1797="","",(IFERROR(VLOOKUP(A1797,Projecten!A$4:W$2618,23,FALSE),"niet bekend")))</f>
        <v>18598.97</v>
      </c>
      <c r="AH1797" s="1584">
        <f>IF(A1797="","",(IFERROR(VLOOKUP(A1797,Projecten!A$4:W$2618,12,FALSE),"niet bekend")))</f>
        <v>18598.97</v>
      </c>
    </row>
    <row r="1798" spans="1:34" s="1359" customFormat="1" ht="12" x14ac:dyDescent="0.2">
      <c r="A1798" s="1579"/>
      <c r="B1798" s="1579"/>
      <c r="C1798" s="1579"/>
      <c r="D1798" s="1582"/>
      <c r="E1798" s="2014"/>
      <c r="F1798" s="1582"/>
      <c r="G1798" s="1582"/>
      <c r="H1798" s="1582"/>
      <c r="I1798" s="1389"/>
      <c r="J1798" s="1389"/>
      <c r="K1798" s="1389"/>
      <c r="L1798" s="1389"/>
      <c r="M1798" s="1422"/>
      <c r="N1798" s="1422"/>
      <c r="O1798" s="1422"/>
      <c r="P1798" s="1422"/>
      <c r="Q1798" s="1352"/>
      <c r="R1798" s="1353"/>
      <c r="S1798" s="1353"/>
      <c r="T1798" s="1354"/>
      <c r="U1798" s="1355"/>
      <c r="V1798" s="1473"/>
      <c r="W1798" s="1347"/>
      <c r="X1798" s="1355"/>
      <c r="Y1798" s="1355"/>
      <c r="Z1798" s="1587"/>
      <c r="AB1798" s="1360"/>
      <c r="AC1798" s="1360"/>
      <c r="AD1798" s="1360"/>
      <c r="AE1798" s="1361"/>
      <c r="AF1798" s="1362"/>
      <c r="AG1798" s="1360"/>
      <c r="AH1798" s="1584"/>
    </row>
    <row r="1799" spans="1:34" s="1359" customFormat="1" ht="12" x14ac:dyDescent="0.2">
      <c r="A1799" s="1348">
        <v>2017058</v>
      </c>
      <c r="B1799" s="1348">
        <v>121162</v>
      </c>
      <c r="C1799" s="1429">
        <v>617417</v>
      </c>
      <c r="D1799" s="1430" t="s">
        <v>68</v>
      </c>
      <c r="E1799" s="1420">
        <v>1</v>
      </c>
      <c r="F1799" s="1349">
        <v>9</v>
      </c>
      <c r="G1799" s="1349">
        <v>5</v>
      </c>
      <c r="H1799" s="1349">
        <v>4</v>
      </c>
      <c r="I1799" s="1350">
        <v>42766</v>
      </c>
      <c r="J1799" s="1350">
        <v>42767</v>
      </c>
      <c r="K1799" s="1350" t="s">
        <v>1737</v>
      </c>
      <c r="L1799" s="1350" t="s">
        <v>1737</v>
      </c>
      <c r="M1799" s="1351" t="s">
        <v>89</v>
      </c>
      <c r="N1799" s="1351" t="s">
        <v>89</v>
      </c>
      <c r="O1799" s="1351" t="s">
        <v>89</v>
      </c>
      <c r="P1799" s="1351" t="s">
        <v>89</v>
      </c>
      <c r="Q1799" s="1352"/>
      <c r="R1799" s="1353"/>
      <c r="S1799" s="1353">
        <v>9</v>
      </c>
      <c r="T1799" s="1354"/>
      <c r="U1799" s="1355" t="s">
        <v>278</v>
      </c>
      <c r="V1799" s="1355" t="s">
        <v>3062</v>
      </c>
      <c r="W1799" s="1356">
        <v>20.5</v>
      </c>
      <c r="X1799" s="1355"/>
      <c r="Y1799" s="1357"/>
      <c r="Z1799" s="1587">
        <v>42758</v>
      </c>
      <c r="AB1799" s="1360"/>
      <c r="AC1799" s="1360"/>
      <c r="AD1799" s="1360"/>
      <c r="AE1799" s="1424">
        <f>IF(A1799="","",(IFERROR(VLOOKUP(A1799,Projecten!A$4:W$2618,5,FALSE),"niet bekend")))</f>
        <v>1</v>
      </c>
      <c r="AF1799" s="1362">
        <f t="shared" ref="AF1799:AF1807" si="170">IF(AE1799="","",(IF(E1799=0,AH1799,(E1799/AE1799*AH1799))))</f>
        <v>4119.2299999999996</v>
      </c>
      <c r="AG1799" s="1360">
        <f>IF(A1799="","",(IFERROR(VLOOKUP(A1799,Projecten!A$4:W$2618,23,FALSE),"niet bekend")))</f>
        <v>4119.2299999999996</v>
      </c>
      <c r="AH1799" s="1584">
        <f>IF(A1799="","",(IFERROR(VLOOKUP(A1799,Projecten!A$4:W$2618,12,FALSE),"niet bekend")))</f>
        <v>4119.2299999999996</v>
      </c>
    </row>
    <row r="1800" spans="1:34" s="1359" customFormat="1" ht="12" x14ac:dyDescent="0.2">
      <c r="A1800" s="1348">
        <v>2017082</v>
      </c>
      <c r="B1800" s="1348">
        <v>121162</v>
      </c>
      <c r="C1800" s="1348">
        <v>633017</v>
      </c>
      <c r="D1800" s="1419" t="s">
        <v>68</v>
      </c>
      <c r="E1800" s="1420">
        <v>1</v>
      </c>
      <c r="F1800" s="1349">
        <v>7</v>
      </c>
      <c r="G1800" s="1349">
        <v>4</v>
      </c>
      <c r="H1800" s="1349">
        <v>3</v>
      </c>
      <c r="I1800" s="1350">
        <v>42780</v>
      </c>
      <c r="J1800" s="1350" t="s">
        <v>1737</v>
      </c>
      <c r="K1800" s="1350" t="s">
        <v>1737</v>
      </c>
      <c r="L1800" s="1350" t="s">
        <v>1737</v>
      </c>
      <c r="M1800" s="1351" t="s">
        <v>89</v>
      </c>
      <c r="N1800" s="1351" t="s">
        <v>89</v>
      </c>
      <c r="O1800" s="1351" t="s">
        <v>89</v>
      </c>
      <c r="P1800" s="1351" t="s">
        <v>89</v>
      </c>
      <c r="Q1800" s="1352"/>
      <c r="R1800" s="1353"/>
      <c r="S1800" s="1353">
        <v>9</v>
      </c>
      <c r="T1800" s="1354"/>
      <c r="U1800" s="1355" t="s">
        <v>278</v>
      </c>
      <c r="V1800" s="1355" t="s">
        <v>3062</v>
      </c>
      <c r="W1800" s="1356">
        <v>12.5</v>
      </c>
      <c r="X1800" s="1426"/>
      <c r="Y1800" s="1355"/>
      <c r="Z1800" s="1587">
        <v>42766</v>
      </c>
      <c r="AB1800" s="1360"/>
      <c r="AC1800" s="1360"/>
      <c r="AD1800" s="1360"/>
      <c r="AE1800" s="1361">
        <f>IF(A1800="","",(IFERROR(VLOOKUP(A1800,Projecten!A$4:W$2618,5,FALSE),"niet bekend")))</f>
        <v>1</v>
      </c>
      <c r="AF1800" s="1362">
        <f t="shared" si="170"/>
        <v>1996.24</v>
      </c>
      <c r="AG1800" s="1360">
        <f>IF(A1800="","",(IFERROR(VLOOKUP(A1800,Projecten!A$4:W$2618,23,FALSE),"niet bekend")))</f>
        <v>1996.24</v>
      </c>
      <c r="AH1800" s="1584">
        <f>IF(A1800="","",(IFERROR(VLOOKUP(A1800,Projecten!A$4:W$2618,12,FALSE),"niet bekend")))</f>
        <v>1996.24</v>
      </c>
    </row>
    <row r="1801" spans="1:34" s="1359" customFormat="1" ht="12" x14ac:dyDescent="0.2">
      <c r="A1801" s="1346">
        <v>2017001</v>
      </c>
      <c r="B1801" s="1348">
        <v>121169</v>
      </c>
      <c r="C1801" s="1348" t="s">
        <v>3256</v>
      </c>
      <c r="D1801" s="1349" t="s">
        <v>68</v>
      </c>
      <c r="E1801" s="1420">
        <v>0</v>
      </c>
      <c r="F1801" s="1349">
        <v>0</v>
      </c>
      <c r="G1801" s="1349">
        <v>0</v>
      </c>
      <c r="H1801" s="1349">
        <v>1</v>
      </c>
      <c r="I1801" s="1350" t="s">
        <v>1737</v>
      </c>
      <c r="J1801" s="1350" t="s">
        <v>1737</v>
      </c>
      <c r="K1801" s="1350" t="s">
        <v>1737</v>
      </c>
      <c r="L1801" s="1350" t="s">
        <v>1737</v>
      </c>
      <c r="M1801" s="1351" t="s">
        <v>89</v>
      </c>
      <c r="N1801" s="1351" t="s">
        <v>89</v>
      </c>
      <c r="O1801" s="1351" t="s">
        <v>89</v>
      </c>
      <c r="P1801" s="1351" t="s">
        <v>89</v>
      </c>
      <c r="Q1801" s="1352"/>
      <c r="R1801" s="1353"/>
      <c r="S1801" s="1353">
        <v>8</v>
      </c>
      <c r="T1801" s="1354"/>
      <c r="U1801" s="1355" t="s">
        <v>278</v>
      </c>
      <c r="V1801" s="1426"/>
      <c r="W1801" s="1347">
        <v>3</v>
      </c>
      <c r="X1801" s="1355"/>
      <c r="Y1801" s="1355"/>
      <c r="Z1801" s="1587">
        <v>42782</v>
      </c>
      <c r="AB1801" s="1360"/>
      <c r="AC1801" s="1360"/>
      <c r="AD1801" s="1360"/>
      <c r="AE1801" s="1361">
        <f>IF(A1801="","",(IFERROR(VLOOKUP(A1801,Projecten!A$4:W$2618,5,FALSE),"niet bekend")))</f>
        <v>1</v>
      </c>
      <c r="AF1801" s="1362">
        <f t="shared" si="170"/>
        <v>2957.76</v>
      </c>
      <c r="AG1801" s="1360">
        <f>IF(A1801="","",(IFERROR(VLOOKUP(A1801,Projecten!A$4:W$2618,23,FALSE),"niet bekend")))</f>
        <v>2957.76</v>
      </c>
      <c r="AH1801" s="1584">
        <f>IF(A1801="","",(IFERROR(VLOOKUP(A1801,Projecten!A$4:W$2618,12,FALSE),"niet bekend")))</f>
        <v>2957.76</v>
      </c>
    </row>
    <row r="1802" spans="1:34" s="1359" customFormat="1" ht="12" x14ac:dyDescent="0.2">
      <c r="A1802" s="1348">
        <v>2017084</v>
      </c>
      <c r="B1802" s="1348">
        <v>121163</v>
      </c>
      <c r="C1802" s="1348">
        <v>631517</v>
      </c>
      <c r="D1802" s="1419" t="s">
        <v>68</v>
      </c>
      <c r="E1802" s="1420">
        <v>1</v>
      </c>
      <c r="F1802" s="1349">
        <v>10</v>
      </c>
      <c r="G1802" s="1349">
        <v>6</v>
      </c>
      <c r="H1802" s="1349">
        <v>3</v>
      </c>
      <c r="I1802" s="1350">
        <v>42780</v>
      </c>
      <c r="J1802" s="1350" t="s">
        <v>1737</v>
      </c>
      <c r="K1802" s="1350" t="s">
        <v>1737</v>
      </c>
      <c r="L1802" s="1350" t="s">
        <v>1737</v>
      </c>
      <c r="M1802" s="1351" t="s">
        <v>89</v>
      </c>
      <c r="N1802" s="1351" t="s">
        <v>89</v>
      </c>
      <c r="O1802" s="1351" t="s">
        <v>89</v>
      </c>
      <c r="P1802" s="1351" t="s">
        <v>89</v>
      </c>
      <c r="Q1802" s="1578" t="s">
        <v>3099</v>
      </c>
      <c r="R1802" s="1353"/>
      <c r="S1802" s="1353">
        <v>9</v>
      </c>
      <c r="T1802" s="1354"/>
      <c r="U1802" s="1355" t="s">
        <v>278</v>
      </c>
      <c r="V1802" s="1355" t="s">
        <v>3144</v>
      </c>
      <c r="W1802" s="1356">
        <v>18</v>
      </c>
      <c r="X1802" s="1426"/>
      <c r="Y1802" s="1355"/>
      <c r="Z1802" s="1587">
        <v>42766</v>
      </c>
      <c r="AB1802" s="1360"/>
      <c r="AC1802" s="1360"/>
      <c r="AD1802" s="1360"/>
      <c r="AE1802" s="1361">
        <f>IF(A1802="","",(IFERROR(VLOOKUP(A1802,Projecten!A$4:W$2618,5,FALSE),"niet bekend")))</f>
        <v>1</v>
      </c>
      <c r="AF1802" s="1362">
        <f t="shared" si="170"/>
        <v>4625.17</v>
      </c>
      <c r="AG1802" s="1360">
        <f>IF(A1802="","",(IFERROR(VLOOKUP(A1802,Projecten!A$4:W$2618,23,FALSE),"niet bekend")))</f>
        <v>4625.17</v>
      </c>
      <c r="AH1802" s="1584">
        <f>IF(A1802="","",(IFERROR(VLOOKUP(A1802,Projecten!A$4:W$2618,12,FALSE),"niet bekend")))</f>
        <v>4625.17</v>
      </c>
    </row>
    <row r="1803" spans="1:34" s="1359" customFormat="1" ht="12" x14ac:dyDescent="0.2">
      <c r="A1803" s="1348">
        <v>2017061</v>
      </c>
      <c r="B1803" s="1348">
        <v>121162</v>
      </c>
      <c r="C1803" s="1429">
        <v>570817</v>
      </c>
      <c r="D1803" s="1430" t="s">
        <v>68</v>
      </c>
      <c r="E1803" s="1420">
        <v>1</v>
      </c>
      <c r="F1803" s="1349">
        <v>7</v>
      </c>
      <c r="G1803" s="1349">
        <v>4</v>
      </c>
      <c r="H1803" s="1349">
        <v>3</v>
      </c>
      <c r="I1803" s="1350">
        <v>42783</v>
      </c>
      <c r="J1803" s="1350">
        <v>42781</v>
      </c>
      <c r="K1803" s="1350" t="s">
        <v>1737</v>
      </c>
      <c r="L1803" s="1350" t="s">
        <v>1737</v>
      </c>
      <c r="M1803" s="1351" t="s">
        <v>89</v>
      </c>
      <c r="N1803" s="1351" t="s">
        <v>89</v>
      </c>
      <c r="O1803" s="1351" t="s">
        <v>89</v>
      </c>
      <c r="P1803" s="1351" t="s">
        <v>89</v>
      </c>
      <c r="Q1803" s="1352"/>
      <c r="R1803" s="1353"/>
      <c r="S1803" s="1353">
        <v>9</v>
      </c>
      <c r="T1803" s="1354"/>
      <c r="U1803" s="1355" t="s">
        <v>278</v>
      </c>
      <c r="V1803" s="1355" t="s">
        <v>1495</v>
      </c>
      <c r="W1803" s="1356">
        <v>16.5</v>
      </c>
      <c r="X1803" s="1355"/>
      <c r="Y1803" s="1357"/>
      <c r="Z1803" s="1587">
        <v>42758</v>
      </c>
      <c r="AB1803" s="1360"/>
      <c r="AC1803" s="1360"/>
      <c r="AD1803" s="1360"/>
      <c r="AE1803" s="1424">
        <f>IF(A1803="","",(IFERROR(VLOOKUP(A1803,Projecten!A$4:W$2618,5,FALSE),"niet bekend")))</f>
        <v>1</v>
      </c>
      <c r="AF1803" s="1362">
        <f t="shared" si="170"/>
        <v>3202.25</v>
      </c>
      <c r="AG1803" s="1360">
        <f>IF(A1803="","",(IFERROR(VLOOKUP(A1803,Projecten!A$4:W$2618,23,FALSE),"niet bekend")))</f>
        <v>3202.25</v>
      </c>
      <c r="AH1803" s="1584">
        <f>IF(A1803="","",(IFERROR(VLOOKUP(A1803,Projecten!A$4:W$2618,12,FALSE),"niet bekend")))</f>
        <v>3202.25</v>
      </c>
    </row>
    <row r="1804" spans="1:34" s="1359" customFormat="1" ht="12" x14ac:dyDescent="0.2">
      <c r="A1804" s="1579">
        <v>2017112</v>
      </c>
      <c r="B1804" s="1348">
        <v>121164</v>
      </c>
      <c r="C1804" s="1579" t="s">
        <v>3142</v>
      </c>
      <c r="D1804" s="1581" t="s">
        <v>68</v>
      </c>
      <c r="E1804" s="2014">
        <v>0</v>
      </c>
      <c r="F1804" s="1582">
        <v>2</v>
      </c>
      <c r="G1804" s="1582">
        <v>1</v>
      </c>
      <c r="H1804" s="1582">
        <v>0</v>
      </c>
      <c r="I1804" s="1350">
        <v>42780</v>
      </c>
      <c r="J1804" s="1350">
        <v>42781</v>
      </c>
      <c r="K1804" s="1350" t="s">
        <v>1737</v>
      </c>
      <c r="L1804" s="1350" t="s">
        <v>1737</v>
      </c>
      <c r="M1804" s="1351" t="s">
        <v>89</v>
      </c>
      <c r="N1804" s="1351" t="s">
        <v>89</v>
      </c>
      <c r="O1804" s="1351" t="s">
        <v>89</v>
      </c>
      <c r="P1804" s="1351" t="s">
        <v>89</v>
      </c>
      <c r="Q1804" s="1352"/>
      <c r="R1804" s="1353"/>
      <c r="S1804" s="1353">
        <v>9</v>
      </c>
      <c r="T1804" s="1354"/>
      <c r="U1804" s="1355" t="s">
        <v>278</v>
      </c>
      <c r="V1804" s="1355" t="s">
        <v>3062</v>
      </c>
      <c r="W1804" s="1356">
        <v>3</v>
      </c>
      <c r="X1804" s="1426"/>
      <c r="Y1804" s="1355"/>
      <c r="Z1804" s="1587">
        <v>42773</v>
      </c>
      <c r="AB1804" s="1360"/>
      <c r="AC1804" s="1360"/>
      <c r="AD1804" s="1360"/>
      <c r="AE1804" s="1361">
        <f>IF(A1804="","",(IFERROR(VLOOKUP(A1804,Projecten!A$4:W$2618,5,FALSE),"niet bekend")))</f>
        <v>0</v>
      </c>
      <c r="AF1804" s="1362">
        <f t="shared" si="170"/>
        <v>531</v>
      </c>
      <c r="AG1804" s="1360">
        <f>IF(A1804="","",(IFERROR(VLOOKUP(A1804,Projecten!A$4:W$2618,23,FALSE),"niet bekend")))</f>
        <v>531</v>
      </c>
      <c r="AH1804" s="1584">
        <f>IF(A1804="","",(IFERROR(VLOOKUP(A1804,Projecten!A$4:W$2618,12,FALSE),"niet bekend")))</f>
        <v>531</v>
      </c>
    </row>
    <row r="1805" spans="1:34" s="1359" customFormat="1" ht="12" x14ac:dyDescent="0.2">
      <c r="A1805" s="1348">
        <v>2017083</v>
      </c>
      <c r="B1805" s="1348">
        <v>121163</v>
      </c>
      <c r="C1805" s="1348">
        <v>628817</v>
      </c>
      <c r="D1805" s="1419" t="s">
        <v>68</v>
      </c>
      <c r="E1805" s="1420">
        <v>1</v>
      </c>
      <c r="F1805" s="1349">
        <v>11</v>
      </c>
      <c r="G1805" s="1349">
        <v>4</v>
      </c>
      <c r="H1805" s="1349">
        <v>6</v>
      </c>
      <c r="I1805" s="1350">
        <v>42780</v>
      </c>
      <c r="J1805" s="1350" t="s">
        <v>1737</v>
      </c>
      <c r="K1805" s="1350" t="s">
        <v>1737</v>
      </c>
      <c r="L1805" s="1350" t="s">
        <v>3222</v>
      </c>
      <c r="M1805" s="1351" t="s">
        <v>89</v>
      </c>
      <c r="N1805" s="1351" t="s">
        <v>89</v>
      </c>
      <c r="O1805" s="1351" t="s">
        <v>89</v>
      </c>
      <c r="P1805" s="1351" t="s">
        <v>89</v>
      </c>
      <c r="Q1805" s="1352" t="s">
        <v>3121</v>
      </c>
      <c r="R1805" s="1353"/>
      <c r="S1805" s="1353">
        <v>9</v>
      </c>
      <c r="T1805" s="1354"/>
      <c r="U1805" s="1355" t="s">
        <v>278</v>
      </c>
      <c r="V1805" s="1355" t="s">
        <v>3062</v>
      </c>
      <c r="W1805" s="1356">
        <v>24</v>
      </c>
      <c r="X1805" s="1426"/>
      <c r="Y1805" s="1355"/>
      <c r="Z1805" s="1587">
        <v>42766</v>
      </c>
      <c r="AB1805" s="1360"/>
      <c r="AC1805" s="1360"/>
      <c r="AD1805" s="1360"/>
      <c r="AE1805" s="1361">
        <f>IF(A1805="","",(IFERROR(VLOOKUP(A1805,Projecten!A$4:W$2618,5,FALSE),"niet bekend")))</f>
        <v>1</v>
      </c>
      <c r="AF1805" s="1362">
        <f t="shared" si="170"/>
        <v>4025.36</v>
      </c>
      <c r="AG1805" s="1360">
        <f>IF(A1805="","",(IFERROR(VLOOKUP(A1805,Projecten!A$4:W$2618,23,FALSE),"niet bekend")))</f>
        <v>4025.36</v>
      </c>
      <c r="AH1805" s="1584">
        <f>IF(A1805="","",(IFERROR(VLOOKUP(A1805,Projecten!A$4:W$2618,12,FALSE),"niet bekend")))</f>
        <v>4025.36</v>
      </c>
    </row>
    <row r="1806" spans="1:34" s="1359" customFormat="1" ht="12" x14ac:dyDescent="0.2">
      <c r="A1806" s="1348">
        <v>2017141</v>
      </c>
      <c r="B1806" s="1593">
        <v>121168</v>
      </c>
      <c r="C1806" s="1348" t="s">
        <v>3221</v>
      </c>
      <c r="D1806" s="1419" t="s">
        <v>68</v>
      </c>
      <c r="E1806" s="1420">
        <v>6</v>
      </c>
      <c r="F1806" s="1349">
        <v>54</v>
      </c>
      <c r="G1806" s="1349">
        <v>42</v>
      </c>
      <c r="H1806" s="1349">
        <v>18</v>
      </c>
      <c r="I1806" s="1350">
        <v>42787</v>
      </c>
      <c r="J1806" s="1350">
        <v>42786</v>
      </c>
      <c r="K1806" s="1350" t="s">
        <v>1737</v>
      </c>
      <c r="L1806" s="1350" t="s">
        <v>1737</v>
      </c>
      <c r="M1806" s="1351" t="s">
        <v>89</v>
      </c>
      <c r="N1806" s="1351" t="s">
        <v>89</v>
      </c>
      <c r="O1806" s="1351" t="s">
        <v>89</v>
      </c>
      <c r="P1806" s="1351" t="s">
        <v>89</v>
      </c>
      <c r="Q1806" s="1352" t="s">
        <v>3237</v>
      </c>
      <c r="R1806" s="1353"/>
      <c r="S1806" s="1353">
        <v>9</v>
      </c>
      <c r="T1806" s="1354"/>
      <c r="U1806" s="1355" t="s">
        <v>2326</v>
      </c>
      <c r="V1806" s="1355" t="s">
        <v>3238</v>
      </c>
      <c r="W1806" s="1356">
        <v>106</v>
      </c>
      <c r="X1806" s="1426"/>
      <c r="Y1806" s="1355"/>
      <c r="Z1806" s="1587">
        <v>42780</v>
      </c>
      <c r="AB1806" s="1360"/>
      <c r="AC1806" s="1360"/>
      <c r="AD1806" s="1360"/>
      <c r="AE1806" s="1361">
        <f>IF(A1806="","",(IFERROR(VLOOKUP(A1806,Projecten!A$4:W$2618,5,FALSE),"niet bekend")))</f>
        <v>6</v>
      </c>
      <c r="AF1806" s="1362">
        <f t="shared" si="170"/>
        <v>18599.22</v>
      </c>
      <c r="AG1806" s="1360">
        <f>IF(A1806="","",(IFERROR(VLOOKUP(A1806,Projecten!A$4:W$2618,23,FALSE),"niet bekend")))</f>
        <v>18599.22</v>
      </c>
      <c r="AH1806" s="1584">
        <f>IF(A1806="","",(IFERROR(VLOOKUP(A1806,Projecten!A$4:W$2618,12,FALSE),"niet bekend")))</f>
        <v>18599.22</v>
      </c>
    </row>
    <row r="1807" spans="1:34" s="1359" customFormat="1" ht="12" x14ac:dyDescent="0.2">
      <c r="A1807" s="1348">
        <v>2017085</v>
      </c>
      <c r="B1807" s="1348">
        <v>121164</v>
      </c>
      <c r="C1807" s="1348">
        <v>617317</v>
      </c>
      <c r="D1807" s="1419" t="s">
        <v>68</v>
      </c>
      <c r="E1807" s="1420">
        <v>1</v>
      </c>
      <c r="F1807" s="1349">
        <v>9</v>
      </c>
      <c r="G1807" s="1349">
        <v>6</v>
      </c>
      <c r="H1807" s="1349">
        <v>3</v>
      </c>
      <c r="I1807" s="1350">
        <v>42780</v>
      </c>
      <c r="J1807" s="1350" t="s">
        <v>1737</v>
      </c>
      <c r="K1807" s="1350" t="s">
        <v>1737</v>
      </c>
      <c r="L1807" s="1350" t="s">
        <v>1737</v>
      </c>
      <c r="M1807" s="1351" t="s">
        <v>89</v>
      </c>
      <c r="N1807" s="1351" t="s">
        <v>89</v>
      </c>
      <c r="O1807" s="1351" t="s">
        <v>89</v>
      </c>
      <c r="P1807" s="1351" t="s">
        <v>89</v>
      </c>
      <c r="Q1807" s="1352"/>
      <c r="R1807" s="1353"/>
      <c r="S1807" s="1353">
        <v>9</v>
      </c>
      <c r="T1807" s="1354"/>
      <c r="U1807" s="1355" t="s">
        <v>278</v>
      </c>
      <c r="V1807" s="1355" t="s">
        <v>3062</v>
      </c>
      <c r="W1807" s="1356">
        <v>16</v>
      </c>
      <c r="X1807" s="1426"/>
      <c r="Y1807" s="1355"/>
      <c r="Z1807" s="1587">
        <v>42766</v>
      </c>
      <c r="AB1807" s="1360"/>
      <c r="AC1807" s="1360"/>
      <c r="AD1807" s="1360"/>
      <c r="AE1807" s="1361">
        <f>IF(A1807="","",(IFERROR(VLOOKUP(A1807,Projecten!A$4:W$2618,5,FALSE),"niet bekend")))</f>
        <v>1</v>
      </c>
      <c r="AF1807" s="1362">
        <f t="shared" si="170"/>
        <v>2684.17</v>
      </c>
      <c r="AG1807" s="1360">
        <f>IF(A1807="","",(IFERROR(VLOOKUP(A1807,Projecten!A$4:W$2618,23,FALSE),"niet bekend")))</f>
        <v>2684.17</v>
      </c>
      <c r="AH1807" s="1584">
        <f>IF(A1807="","",(IFERROR(VLOOKUP(A1807,Projecten!A$4:W$2618,12,FALSE),"niet bekend")))</f>
        <v>2684.17</v>
      </c>
    </row>
    <row r="1808" spans="1:34" s="1359" customFormat="1" ht="12" x14ac:dyDescent="0.2">
      <c r="A1808" s="1579"/>
      <c r="B1808" s="1580"/>
      <c r="C1808" s="1579"/>
      <c r="D1808" s="1581"/>
      <c r="E1808" s="2014"/>
      <c r="F1808" s="1582"/>
      <c r="G1808" s="1582"/>
      <c r="H1808" s="1582"/>
      <c r="I1808" s="1350"/>
      <c r="J1808" s="1350"/>
      <c r="K1808" s="1350"/>
      <c r="L1808" s="1350"/>
      <c r="M1808" s="1351"/>
      <c r="N1808" s="1351"/>
      <c r="O1808" s="1351"/>
      <c r="P1808" s="1351"/>
      <c r="Q1808" s="1352"/>
      <c r="R1808" s="1353"/>
      <c r="S1808" s="1353"/>
      <c r="T1808" s="1354"/>
      <c r="U1808" s="1355"/>
      <c r="V1808" s="1355"/>
      <c r="W1808" s="1356"/>
      <c r="X1808" s="1426"/>
      <c r="Y1808" s="1355"/>
      <c r="Z1808" s="1587"/>
      <c r="AB1808" s="1360"/>
      <c r="AC1808" s="1360"/>
      <c r="AD1808" s="1360"/>
      <c r="AE1808" s="1361"/>
      <c r="AF1808" s="1362"/>
      <c r="AG1808" s="1360"/>
      <c r="AH1808" s="1584"/>
    </row>
    <row r="1809" spans="1:34" s="1359" customFormat="1" ht="12" x14ac:dyDescent="0.2">
      <c r="A1809" s="1348">
        <v>2017089</v>
      </c>
      <c r="B1809" s="1348">
        <v>121170</v>
      </c>
      <c r="C1809" s="1348" t="s">
        <v>3093</v>
      </c>
      <c r="D1809" s="1419" t="s">
        <v>451</v>
      </c>
      <c r="E1809" s="1420">
        <v>1</v>
      </c>
      <c r="F1809" s="1349">
        <v>10</v>
      </c>
      <c r="G1809" s="1349">
        <v>6</v>
      </c>
      <c r="H1809" s="1349">
        <v>3</v>
      </c>
      <c r="I1809" s="1350">
        <v>42780</v>
      </c>
      <c r="J1809" s="1350" t="s">
        <v>1737</v>
      </c>
      <c r="K1809" s="1350" t="s">
        <v>1737</v>
      </c>
      <c r="L1809" s="1350" t="s">
        <v>1737</v>
      </c>
      <c r="M1809" s="1351" t="s">
        <v>89</v>
      </c>
      <c r="N1809" s="1351" t="s">
        <v>89</v>
      </c>
      <c r="O1809" s="1351" t="s">
        <v>89</v>
      </c>
      <c r="P1809" s="1351" t="s">
        <v>89</v>
      </c>
      <c r="Q1809" s="1352"/>
      <c r="R1809" s="1353"/>
      <c r="S1809" s="1353">
        <v>10</v>
      </c>
      <c r="T1809" s="1354"/>
      <c r="U1809" s="1355" t="s">
        <v>934</v>
      </c>
      <c r="V1809" s="1355" t="s">
        <v>3117</v>
      </c>
      <c r="W1809" s="1347">
        <v>21.25</v>
      </c>
      <c r="X1809" s="1355"/>
      <c r="Y1809" s="1597"/>
      <c r="Z1809" s="1587">
        <v>42766</v>
      </c>
      <c r="AB1809" s="1360"/>
      <c r="AC1809" s="1360"/>
      <c r="AD1809" s="1360"/>
      <c r="AE1809" s="1361">
        <f>IF(A1809="","",(IFERROR(VLOOKUP(A1809,Projecten!A$4:W$2618,5,FALSE),"niet bekend")))</f>
        <v>1</v>
      </c>
      <c r="AF1809" s="1362">
        <f>IF(AE1809="","",(IF(E1809=0,AH1809,(E1809/AE1809*AH1809))))</f>
        <v>4076.58</v>
      </c>
      <c r="AG1809" s="1360">
        <f>IF(A1809="","",(IFERROR(VLOOKUP(A1809,Projecten!A$4:W$2618,23,FALSE),"niet bekend")))</f>
        <v>4076.58</v>
      </c>
      <c r="AH1809" s="1584">
        <f>IF(A1809="","",(IFERROR(VLOOKUP(A1809,Projecten!A$4:W$2618,12,FALSE),"niet bekend")))</f>
        <v>4076.58</v>
      </c>
    </row>
    <row r="1810" spans="1:34" s="1359" customFormat="1" ht="12" x14ac:dyDescent="0.2">
      <c r="A1810" s="1348">
        <v>2017079</v>
      </c>
      <c r="B1810" s="1348">
        <v>121165</v>
      </c>
      <c r="C1810" s="1348" t="s">
        <v>3082</v>
      </c>
      <c r="D1810" s="1419" t="s">
        <v>451</v>
      </c>
      <c r="E1810" s="1420">
        <v>1</v>
      </c>
      <c r="F1810" s="1349">
        <v>10</v>
      </c>
      <c r="G1810" s="1349">
        <v>9</v>
      </c>
      <c r="H1810" s="1349">
        <v>3</v>
      </c>
      <c r="I1810" s="1350">
        <v>42780</v>
      </c>
      <c r="J1810" s="1350">
        <v>42781</v>
      </c>
      <c r="K1810" s="1350" t="s">
        <v>1737</v>
      </c>
      <c r="L1810" s="1350" t="s">
        <v>1737</v>
      </c>
      <c r="M1810" s="1351" t="s">
        <v>89</v>
      </c>
      <c r="N1810" s="1351" t="s">
        <v>89</v>
      </c>
      <c r="O1810" s="1351" t="s">
        <v>89</v>
      </c>
      <c r="P1810" s="1351" t="s">
        <v>89</v>
      </c>
      <c r="Q1810" s="1352"/>
      <c r="R1810" s="1353"/>
      <c r="S1810" s="1353">
        <v>9</v>
      </c>
      <c r="T1810" s="1354"/>
      <c r="U1810" s="1355" t="s">
        <v>934</v>
      </c>
      <c r="V1810" s="1355" t="s">
        <v>3062</v>
      </c>
      <c r="W1810" s="1347">
        <v>21.25</v>
      </c>
      <c r="X1810" s="1355"/>
      <c r="Y1810" s="1597"/>
      <c r="Z1810" s="1587">
        <v>42766</v>
      </c>
      <c r="AB1810" s="1360"/>
      <c r="AC1810" s="1360"/>
      <c r="AD1810" s="1360"/>
      <c r="AE1810" s="1361">
        <f>IF(A1810="","",(IFERROR(VLOOKUP(A1810,Projecten!A$4:W$2618,5,FALSE),"niet bekend")))</f>
        <v>1</v>
      </c>
      <c r="AF1810" s="1362">
        <f>IF(AE1810="","",(IF(E1810=0,AH1810,(E1810/AE1810*AH1810))))</f>
        <v>3470.92</v>
      </c>
      <c r="AG1810" s="1360">
        <f>IF(A1810="","",(IFERROR(VLOOKUP(A1810,Projecten!A$4:W$2618,23,FALSE),"niet bekend")))</f>
        <v>3470.92</v>
      </c>
      <c r="AH1810" s="1584">
        <f>IF(A1810="","",(IFERROR(VLOOKUP(A1810,Projecten!A$4:W$2618,12,FALSE),"niet bekend")))</f>
        <v>3470.92</v>
      </c>
    </row>
    <row r="1811" spans="1:34" s="1359" customFormat="1" ht="12" x14ac:dyDescent="0.2">
      <c r="A1811" s="1348"/>
      <c r="B1811" s="1419"/>
      <c r="C1811" s="1349"/>
      <c r="D1811" s="1419"/>
      <c r="E1811" s="1420"/>
      <c r="F1811" s="1349"/>
      <c r="G1811" s="1349"/>
      <c r="H1811" s="1349"/>
      <c r="I1811" s="1350"/>
      <c r="J1811" s="1350"/>
      <c r="K1811" s="1350"/>
      <c r="L1811" s="1351"/>
      <c r="M1811" s="1351"/>
      <c r="N1811" s="1351"/>
      <c r="O1811" s="1351"/>
      <c r="P1811" s="1351"/>
      <c r="Q1811" s="1352"/>
      <c r="R1811" s="1353"/>
      <c r="S1811" s="1353"/>
      <c r="T1811" s="1354"/>
      <c r="U1811" s="1355"/>
      <c r="V1811" s="1355"/>
      <c r="W1811" s="1347"/>
      <c r="X1811" s="1355"/>
      <c r="Y1811" s="1357"/>
      <c r="Z1811" s="1352"/>
      <c r="AB1811" s="1360"/>
      <c r="AC1811" s="1360"/>
      <c r="AD1811" s="1360"/>
      <c r="AE1811" s="1361"/>
      <c r="AF1811" s="1362"/>
      <c r="AG1811" s="1360"/>
      <c r="AH1811" s="1584"/>
    </row>
    <row r="1812" spans="1:34" s="1359" customFormat="1" ht="12" x14ac:dyDescent="0.2">
      <c r="A1812" s="1579">
        <v>2017117</v>
      </c>
      <c r="B1812" s="1580">
        <v>121165</v>
      </c>
      <c r="C1812" s="1579" t="s">
        <v>3160</v>
      </c>
      <c r="D1812" s="1581" t="s">
        <v>489</v>
      </c>
      <c r="E1812" s="2014">
        <v>1</v>
      </c>
      <c r="F1812" s="1582">
        <v>1</v>
      </c>
      <c r="G1812" s="1582">
        <v>0</v>
      </c>
      <c r="H1812" s="1582">
        <v>1</v>
      </c>
      <c r="I1812" s="1350">
        <v>42780</v>
      </c>
      <c r="J1812" s="1350" t="s">
        <v>1737</v>
      </c>
      <c r="K1812" s="1350" t="s">
        <v>1737</v>
      </c>
      <c r="L1812" s="1350" t="s">
        <v>1737</v>
      </c>
      <c r="M1812" s="1351" t="s">
        <v>89</v>
      </c>
      <c r="N1812" s="1351" t="s">
        <v>89</v>
      </c>
      <c r="O1812" s="1351" t="s">
        <v>89</v>
      </c>
      <c r="P1812" s="1351" t="s">
        <v>89</v>
      </c>
      <c r="Q1812" s="1352"/>
      <c r="R1812" s="1353"/>
      <c r="S1812" s="1353">
        <v>9</v>
      </c>
      <c r="T1812" s="1354"/>
      <c r="U1812" s="1355" t="s">
        <v>681</v>
      </c>
      <c r="V1812" s="1355"/>
      <c r="W1812" s="1347">
        <v>3.75</v>
      </c>
      <c r="X1812" s="1355"/>
      <c r="Y1812" s="1357"/>
      <c r="Z1812" s="1587">
        <v>42774</v>
      </c>
      <c r="AB1812" s="1360"/>
      <c r="AC1812" s="1360"/>
      <c r="AD1812" s="1360"/>
      <c r="AE1812" s="1361">
        <f>IF(A1812="","",(IFERROR(VLOOKUP(A1812,Projecten!A$4:W$2618,5,FALSE),"niet bekend")))</f>
        <v>1</v>
      </c>
      <c r="AF1812" s="1362">
        <f>IF(AE1812="","",(IF(E1812=0,AH1812,(E1812/AE1812*AH1812))))</f>
        <v>495.66</v>
      </c>
      <c r="AG1812" s="1360">
        <f>IF(A1812="","",(IFERROR(VLOOKUP(A1812,Projecten!A$4:W$2618,23,FALSE),"niet bekend")))</f>
        <v>495.66</v>
      </c>
      <c r="AH1812" s="1584">
        <f>IF(A1812="","",(IFERROR(VLOOKUP(A1812,Projecten!A$4:W$2618,12,FALSE),"niet bekend")))</f>
        <v>495.66</v>
      </c>
    </row>
    <row r="1813" spans="1:34" s="1359" customFormat="1" ht="12" x14ac:dyDescent="0.2">
      <c r="A1813" s="1579">
        <v>2017118</v>
      </c>
      <c r="B1813" s="1580">
        <v>121165</v>
      </c>
      <c r="C1813" s="1579" t="s">
        <v>3161</v>
      </c>
      <c r="D1813" s="1581" t="s">
        <v>489</v>
      </c>
      <c r="E1813" s="2014">
        <v>1</v>
      </c>
      <c r="F1813" s="1582">
        <v>1</v>
      </c>
      <c r="G1813" s="1582">
        <v>0</v>
      </c>
      <c r="H1813" s="1582">
        <v>1</v>
      </c>
      <c r="I1813" s="1350">
        <v>42780</v>
      </c>
      <c r="J1813" s="1350" t="s">
        <v>1737</v>
      </c>
      <c r="K1813" s="1350" t="s">
        <v>1737</v>
      </c>
      <c r="L1813" s="1350" t="s">
        <v>1737</v>
      </c>
      <c r="M1813" s="1351" t="s">
        <v>89</v>
      </c>
      <c r="N1813" s="1351" t="s">
        <v>89</v>
      </c>
      <c r="O1813" s="1351" t="s">
        <v>89</v>
      </c>
      <c r="P1813" s="1351" t="s">
        <v>89</v>
      </c>
      <c r="Q1813" s="1352"/>
      <c r="R1813" s="1353"/>
      <c r="S1813" s="1353">
        <v>9</v>
      </c>
      <c r="T1813" s="1354"/>
      <c r="U1813" s="1355" t="s">
        <v>681</v>
      </c>
      <c r="V1813" s="1355"/>
      <c r="W1813" s="1347">
        <v>3.75</v>
      </c>
      <c r="X1813" s="1355"/>
      <c r="Y1813" s="1357"/>
      <c r="Z1813" s="1587">
        <v>42774</v>
      </c>
      <c r="AB1813" s="1360"/>
      <c r="AC1813" s="1360"/>
      <c r="AD1813" s="1360"/>
      <c r="AE1813" s="1361">
        <f>IF(A1813="","",(IFERROR(VLOOKUP(A1813,Projecten!A$4:W$2618,5,FALSE),"niet bekend")))</f>
        <v>1</v>
      </c>
      <c r="AF1813" s="1362">
        <f>IF(AE1813="","",(IF(E1813=0,AH1813,(E1813/AE1813*AH1813))))</f>
        <v>495.66</v>
      </c>
      <c r="AG1813" s="1360">
        <f>IF(A1813="","",(IFERROR(VLOOKUP(A1813,Projecten!A$4:W$2618,23,FALSE),"niet bekend")))</f>
        <v>495.66</v>
      </c>
      <c r="AH1813" s="1584">
        <f>IF(A1813="","",(IFERROR(VLOOKUP(A1813,Projecten!A$4:W$2618,12,FALSE),"niet bekend")))</f>
        <v>495.66</v>
      </c>
    </row>
    <row r="1814" spans="1:34" s="1359" customFormat="1" ht="12" x14ac:dyDescent="0.2">
      <c r="A1814" s="1579"/>
      <c r="B1814" s="1580"/>
      <c r="C1814" s="1579"/>
      <c r="D1814" s="1581"/>
      <c r="E1814" s="2014"/>
      <c r="F1814" s="1582"/>
      <c r="G1814" s="1582"/>
      <c r="H1814" s="1582"/>
      <c r="I1814" s="1350"/>
      <c r="J1814" s="1350"/>
      <c r="K1814" s="1350"/>
      <c r="L1814" s="1350"/>
      <c r="M1814" s="1351"/>
      <c r="N1814" s="1351"/>
      <c r="O1814" s="1351"/>
      <c r="P1814" s="1351"/>
      <c r="Q1814" s="1352"/>
      <c r="R1814" s="1353"/>
      <c r="S1814" s="1353"/>
      <c r="T1814" s="1354"/>
      <c r="U1814" s="1355"/>
      <c r="V1814" s="1355"/>
      <c r="W1814" s="1347"/>
      <c r="X1814" s="1355"/>
      <c r="Y1814" s="1357"/>
      <c r="Z1814" s="1587"/>
      <c r="AB1814" s="1360"/>
      <c r="AC1814" s="1360"/>
      <c r="AD1814" s="1360"/>
      <c r="AE1814" s="1361"/>
      <c r="AF1814" s="1362"/>
      <c r="AG1814" s="1360"/>
      <c r="AH1814" s="1584"/>
    </row>
    <row r="1815" spans="1:34" s="1359" customFormat="1" ht="12" x14ac:dyDescent="0.2">
      <c r="A1815" s="1348">
        <v>2017091</v>
      </c>
      <c r="B1815" s="1348">
        <v>121167</v>
      </c>
      <c r="C1815" s="1429" t="s">
        <v>2273</v>
      </c>
      <c r="D1815" s="1430" t="s">
        <v>3018</v>
      </c>
      <c r="E1815" s="1420">
        <v>1</v>
      </c>
      <c r="F1815" s="1349">
        <v>1</v>
      </c>
      <c r="G1815" s="1349">
        <v>0</v>
      </c>
      <c r="H1815" s="1349">
        <v>2</v>
      </c>
      <c r="I1815" s="1350">
        <v>42787</v>
      </c>
      <c r="J1815" s="1350">
        <v>42781</v>
      </c>
      <c r="K1815" s="1350" t="s">
        <v>1737</v>
      </c>
      <c r="L1815" s="1350" t="s">
        <v>1737</v>
      </c>
      <c r="M1815" s="1351" t="s">
        <v>89</v>
      </c>
      <c r="N1815" s="1351" t="s">
        <v>89</v>
      </c>
      <c r="O1815" s="1351" t="s">
        <v>89</v>
      </c>
      <c r="P1815" s="1351" t="s">
        <v>89</v>
      </c>
      <c r="Q1815" s="1425" t="s">
        <v>3172</v>
      </c>
      <c r="R1815" s="1353"/>
      <c r="S1815" s="1353">
        <v>9</v>
      </c>
      <c r="T1815" s="1354"/>
      <c r="U1815" s="1355" t="s">
        <v>3115</v>
      </c>
      <c r="V1815" s="1355" t="s">
        <v>3173</v>
      </c>
      <c r="W1815" s="1347">
        <v>4</v>
      </c>
      <c r="X1815" s="1355"/>
      <c r="Y1815" s="1355"/>
      <c r="Z1815" s="1587">
        <v>42767</v>
      </c>
      <c r="AB1815" s="1360"/>
      <c r="AC1815" s="1360"/>
      <c r="AD1815" s="1360"/>
      <c r="AE1815" s="1361">
        <f>IF(A1815="","",(IFERROR(VLOOKUP(A1815,Projecten!A$4:W$2618,5,FALSE),"niet bekend")))</f>
        <v>1</v>
      </c>
      <c r="AF1815" s="1362">
        <f>IF(AE1815="","",(IF(E1815=0,AH1815,(E1815/AE1815*AH1815))))</f>
        <v>1098.18</v>
      </c>
      <c r="AG1815" s="1360">
        <f>IF(A1815="","",(IFERROR(VLOOKUP(A1815,Projecten!A$4:W$2618,23,FALSE),"niet bekend")))</f>
        <v>1098.18</v>
      </c>
      <c r="AH1815" s="1584">
        <f>IF(A1815="","",(IFERROR(VLOOKUP(A1815,Projecten!A$4:W$2618,12,FALSE),"niet bekend")))</f>
        <v>1098.18</v>
      </c>
    </row>
    <row r="1816" spans="1:34" s="1377" customFormat="1" ht="12" x14ac:dyDescent="0.2">
      <c r="A1816" s="1365"/>
      <c r="B1816" s="1366"/>
      <c r="C1816" s="1367"/>
      <c r="D1816" s="1367"/>
      <c r="E1816" s="1368"/>
      <c r="F1816" s="1368"/>
      <c r="G1816" s="1368"/>
      <c r="H1816" s="1368"/>
      <c r="I1816" s="1369"/>
      <c r="J1816" s="1369"/>
      <c r="K1816" s="1369"/>
      <c r="L1816" s="1368"/>
      <c r="M1816" s="1368"/>
      <c r="N1816" s="1368"/>
      <c r="O1816" s="1368"/>
      <c r="P1816" s="1368"/>
      <c r="Q1816" s="1370"/>
      <c r="R1816" s="2128"/>
      <c r="S1816" s="1372"/>
      <c r="T1816" s="1372"/>
      <c r="U1816" s="1373"/>
      <c r="V1816" s="1373"/>
      <c r="W1816" s="1373"/>
      <c r="X1816" s="1374"/>
      <c r="Y1816" s="1375"/>
      <c r="Z1816" s="1376"/>
      <c r="AB1816" s="1378"/>
      <c r="AC1816" s="1378"/>
      <c r="AD1816" s="1378"/>
      <c r="AE1816" s="1379"/>
      <c r="AF1816" s="1380"/>
      <c r="AG1816" s="1378" t="str">
        <f>IF(A1816="","",(IFERROR(VLOOKUP(A1816,Projecten!A$4:W$2618,23,FALSE),"niet bekend")))</f>
        <v/>
      </c>
      <c r="AH1816" s="1381" t="str">
        <f>IF(A1816="","",(IFERROR(VLOOKUP(A1816,Projecten!A$4:W$2618,12,FALSE),"niet bekend")))</f>
        <v/>
      </c>
    </row>
    <row r="1817" spans="1:34" s="1315" customFormat="1" x14ac:dyDescent="0.2">
      <c r="A1817" s="1302"/>
      <c r="B1817" s="1303"/>
      <c r="C1817" s="1304">
        <f>SUM(F1817:H1817)</f>
        <v>399</v>
      </c>
      <c r="D1817" s="1305"/>
      <c r="E1817" s="1306">
        <f>SUM(E1818:E1855)</f>
        <v>25</v>
      </c>
      <c r="F1817" s="1306">
        <f>SUM(F1818:F1855)</f>
        <v>215</v>
      </c>
      <c r="G1817" s="1306">
        <f>SUM(G1818:G1855)</f>
        <v>117</v>
      </c>
      <c r="H1817" s="1306">
        <f>SUM(H1818:H1855)</f>
        <v>67</v>
      </c>
      <c r="I1817" s="1307"/>
      <c r="J1817" s="1307"/>
      <c r="K1817" s="1307"/>
      <c r="L1817" s="1306"/>
      <c r="M1817" s="1306"/>
      <c r="N1817" s="1306"/>
      <c r="O1817" s="1306"/>
      <c r="P1817" s="1306"/>
      <c r="Q1817" s="1308">
        <v>9</v>
      </c>
      <c r="R1817" s="2127"/>
      <c r="S1817" s="1309"/>
      <c r="T1817" s="1309"/>
      <c r="U1817" s="1310"/>
      <c r="V1817" s="1311">
        <f>SUM(W1817:W1855)</f>
        <v>503.75</v>
      </c>
      <c r="W1817" s="1312"/>
      <c r="X1817" s="1312">
        <f>Productiemedewerkers!C2105</f>
        <v>0</v>
      </c>
      <c r="Y1817" s="1313">
        <f>V1817-X1817</f>
        <v>503.75</v>
      </c>
      <c r="Z1817" s="1314" t="s">
        <v>3432</v>
      </c>
      <c r="AA1817" s="964" t="s">
        <v>1332</v>
      </c>
      <c r="AB1817" s="964" t="s">
        <v>1269</v>
      </c>
      <c r="AC1817" s="964" t="s">
        <v>1333</v>
      </c>
      <c r="AD1817" s="958" t="s">
        <v>2589</v>
      </c>
      <c r="AE1817" s="1318"/>
      <c r="AF1817" s="1319">
        <f>SUM(AF1818:AF1855)</f>
        <v>73224.56</v>
      </c>
      <c r="AG1817" s="1316" t="str">
        <f>IF(A1817="","",(IFERROR(VLOOKUP(A1817,Projecten!A$4:W$2618,23,FALSE),"niet bekend")))</f>
        <v/>
      </c>
      <c r="AH1817" s="1320" t="str">
        <f>IF(A1817="","",(IFERROR(VLOOKUP(A1817,Projecten!A$4:W$2618,12,FALSE),"niet bekend")))</f>
        <v/>
      </c>
    </row>
    <row r="1818" spans="1:34" s="1279" customFormat="1" ht="12" x14ac:dyDescent="0.2">
      <c r="A1818" s="1321"/>
      <c r="B1818" s="1322"/>
      <c r="C1818" s="1323"/>
      <c r="D1818" s="1324"/>
      <c r="E1818" s="1325"/>
      <c r="F1818" s="1325"/>
      <c r="G1818" s="1325"/>
      <c r="H1818" s="1325"/>
      <c r="I1818" s="1326"/>
      <c r="J1818" s="1326"/>
      <c r="K1818" s="1326"/>
      <c r="L1818" s="1327"/>
      <c r="M1818" s="1327"/>
      <c r="N1818" s="1327"/>
      <c r="O1818" s="1327"/>
      <c r="P1818" s="1327"/>
      <c r="Q1818" s="1282" t="s">
        <v>3004</v>
      </c>
      <c r="R1818" s="1329"/>
      <c r="S1818" s="1329"/>
      <c r="T1818" s="1330"/>
      <c r="U1818" s="1323"/>
      <c r="V1818" s="1331" t="s">
        <v>2493</v>
      </c>
      <c r="W1818" s="1332"/>
      <c r="X1818" s="1323"/>
      <c r="Y1818" s="1323"/>
      <c r="Z1818" s="1282"/>
      <c r="AA1818" s="1599">
        <v>438.25</v>
      </c>
      <c r="AB1818" s="1599">
        <v>104.25</v>
      </c>
      <c r="AC1818" s="1599">
        <f>AA1818-AB1818</f>
        <v>334</v>
      </c>
      <c r="AD1818" s="1599">
        <v>54.25</v>
      </c>
      <c r="AE1818" s="1403" t="str">
        <f>IF(A1818="","",(IFERROR(VLOOKUP(A1818,Projecten!A$4:W$2618,5,FALSE),"niet bekend")))</f>
        <v/>
      </c>
      <c r="AF1818" s="1285" t="str">
        <f>IF(AE1818="","",(IF(E1818=0,AH1818,(E1818/AE1818*AH1818))))</f>
        <v/>
      </c>
      <c r="AG1818" s="1283" t="str">
        <f>IF(A1818="","",(IFERROR(VLOOKUP(A1818,Projecten!A$4:W$2618,23,FALSE),"niet bekend")))</f>
        <v/>
      </c>
      <c r="AH1818" s="1463" t="str">
        <f>IF(A1818="","",(IFERROR(VLOOKUP(A1818,Projecten!A$4:W$2618,12,FALSE),"niet bekend")))</f>
        <v/>
      </c>
    </row>
    <row r="1819" spans="1:34" s="1279" customFormat="1" ht="12" x14ac:dyDescent="0.2">
      <c r="B1819" s="1282"/>
      <c r="C1819" s="1405" t="s">
        <v>3005</v>
      </c>
      <c r="D1819" s="1323"/>
      <c r="E1819" s="1339"/>
      <c r="F1819" s="1339"/>
      <c r="G1819" s="1339"/>
      <c r="H1819" s="1339"/>
      <c r="I1819" s="1328"/>
      <c r="J1819" s="1328"/>
      <c r="K1819" s="1328"/>
      <c r="L1819" s="1339"/>
      <c r="M1819" s="1339"/>
      <c r="N1819" s="1339"/>
      <c r="O1819" s="1339"/>
      <c r="P1819" s="1339"/>
      <c r="Q1819" s="1282"/>
      <c r="R1819" s="1329"/>
      <c r="S1819" s="1339"/>
      <c r="T1819" s="1330"/>
      <c r="U1819" s="1323"/>
      <c r="V1819" s="1323"/>
      <c r="W1819" s="1385">
        <v>40</v>
      </c>
      <c r="X1819" s="1323"/>
      <c r="Y1819" s="1323"/>
      <c r="Z1819" s="1282"/>
      <c r="AB1819" s="1283"/>
      <c r="AC1819" s="1283"/>
      <c r="AD1819" s="1283"/>
      <c r="AE1819" s="1284"/>
      <c r="AF1819" s="1285"/>
      <c r="AG1819" s="1283"/>
      <c r="AH1819" s="1463"/>
    </row>
    <row r="1820" spans="1:34" s="1413" customFormat="1" ht="12" x14ac:dyDescent="0.2">
      <c r="A1820" s="1406"/>
      <c r="B1820" s="1382"/>
      <c r="C1820" s="1407" t="s">
        <v>3354</v>
      </c>
      <c r="D1820" s="1382"/>
      <c r="E1820" s="1409"/>
      <c r="F1820" s="1382"/>
      <c r="G1820" s="1382"/>
      <c r="H1820" s="1382"/>
      <c r="I1820" s="1408"/>
      <c r="J1820" s="1408"/>
      <c r="K1820" s="1408"/>
      <c r="L1820" s="1408"/>
      <c r="M1820" s="1409"/>
      <c r="N1820" s="1409"/>
      <c r="O1820" s="1409"/>
      <c r="P1820" s="1409"/>
      <c r="Q1820" s="1407"/>
      <c r="R1820" s="2143"/>
      <c r="S1820" s="1410"/>
      <c r="T1820" s="1411"/>
      <c r="U1820" s="1382"/>
      <c r="V1820" s="1382"/>
      <c r="W1820" s="1345">
        <v>38</v>
      </c>
      <c r="X1820" s="1382"/>
      <c r="Y1820" s="1382"/>
      <c r="Z1820" s="1412"/>
      <c r="AB1820" s="1414"/>
      <c r="AC1820" s="1414"/>
      <c r="AD1820" s="1414"/>
      <c r="AE1820" s="1415" t="str">
        <f>IF(A1820="","",(IFERROR(VLOOKUP(A1820,Projecten!A$4:W$2618,5,FALSE),"niet bekend")))</f>
        <v/>
      </c>
      <c r="AF1820" s="1416" t="str">
        <f>IF(AE1820="","",(IF(E1820=0,AH1820,(E1820/AE1820*AH1820))))</f>
        <v/>
      </c>
      <c r="AG1820" s="1414" t="str">
        <f>IF(A1820="","",(IFERROR(VLOOKUP(A1820,Projecten!A$4:W$2618,23,FALSE),"niet bekend")))</f>
        <v/>
      </c>
      <c r="AH1820" s="1417" t="str">
        <f>IF(A1820="","",(IFERROR(VLOOKUP(A1820,Projecten!A$4:W$2618,12,FALSE),"niet bekend")))</f>
        <v/>
      </c>
    </row>
    <row r="1821" spans="1:34" s="1413" customFormat="1" ht="12" x14ac:dyDescent="0.2">
      <c r="A1821" s="1406"/>
      <c r="B1821" s="1382"/>
      <c r="C1821" s="1407" t="s">
        <v>3355</v>
      </c>
      <c r="D1821" s="1382"/>
      <c r="E1821" s="1409"/>
      <c r="F1821" s="1382"/>
      <c r="G1821" s="1382"/>
      <c r="H1821" s="1382"/>
      <c r="I1821" s="1408"/>
      <c r="J1821" s="1408"/>
      <c r="K1821" s="1408"/>
      <c r="L1821" s="1408"/>
      <c r="M1821" s="1409"/>
      <c r="N1821" s="1409"/>
      <c r="O1821" s="1409"/>
      <c r="P1821" s="1409"/>
      <c r="Q1821" s="1407"/>
      <c r="R1821" s="2143"/>
      <c r="S1821" s="1410"/>
      <c r="T1821" s="1411"/>
      <c r="U1821" s="1382"/>
      <c r="V1821" s="1382"/>
      <c r="W1821" s="1345">
        <v>16.5</v>
      </c>
      <c r="X1821" s="1382"/>
      <c r="Y1821" s="1382"/>
      <c r="Z1821" s="1412"/>
      <c r="AB1821" s="1414"/>
      <c r="AC1821" s="1414"/>
      <c r="AD1821" s="1414"/>
      <c r="AE1821" s="1415"/>
      <c r="AF1821" s="1416"/>
      <c r="AG1821" s="1414"/>
      <c r="AH1821" s="1417"/>
    </row>
    <row r="1822" spans="1:34" s="1413" customFormat="1" ht="12" x14ac:dyDescent="0.2">
      <c r="A1822" s="1406"/>
      <c r="B1822" s="1382"/>
      <c r="C1822" s="1407"/>
      <c r="D1822" s="1382"/>
      <c r="E1822" s="1409"/>
      <c r="F1822" s="1382"/>
      <c r="G1822" s="1382"/>
      <c r="H1822" s="1382"/>
      <c r="I1822" s="1408"/>
      <c r="J1822" s="1408"/>
      <c r="K1822" s="1408"/>
      <c r="L1822" s="1408"/>
      <c r="M1822" s="1409"/>
      <c r="N1822" s="1409"/>
      <c r="O1822" s="1409"/>
      <c r="P1822" s="1409"/>
      <c r="Q1822" s="1407"/>
      <c r="R1822" s="2143"/>
      <c r="S1822" s="1410"/>
      <c r="T1822" s="1411"/>
      <c r="U1822" s="1382"/>
      <c r="V1822" s="1382"/>
      <c r="W1822" s="1345"/>
      <c r="X1822" s="1382"/>
      <c r="Y1822" s="1382"/>
      <c r="Z1822" s="1412"/>
      <c r="AB1822" s="1414"/>
      <c r="AC1822" s="1414"/>
      <c r="AD1822" s="1414"/>
      <c r="AE1822" s="1415"/>
      <c r="AF1822" s="1416"/>
      <c r="AG1822" s="1414"/>
      <c r="AH1822" s="1417"/>
    </row>
    <row r="1823" spans="1:34" s="1359" customFormat="1" ht="12" x14ac:dyDescent="0.2">
      <c r="A1823" s="1348">
        <v>2017092</v>
      </c>
      <c r="B1823" s="1348">
        <v>121172</v>
      </c>
      <c r="C1823" s="1348">
        <v>630417</v>
      </c>
      <c r="D1823" s="1419" t="s">
        <v>68</v>
      </c>
      <c r="E1823" s="1420">
        <v>1</v>
      </c>
      <c r="F1823" s="1349">
        <v>9</v>
      </c>
      <c r="G1823" s="1349">
        <v>5</v>
      </c>
      <c r="H1823" s="1349">
        <v>2</v>
      </c>
      <c r="I1823" s="1350">
        <v>42787</v>
      </c>
      <c r="J1823" s="1350">
        <v>42788</v>
      </c>
      <c r="K1823" s="1350" t="s">
        <v>1737</v>
      </c>
      <c r="L1823" s="1350" t="s">
        <v>1737</v>
      </c>
      <c r="M1823" s="1351" t="s">
        <v>89</v>
      </c>
      <c r="N1823" s="1351" t="s">
        <v>89</v>
      </c>
      <c r="O1823" s="1351" t="s">
        <v>89</v>
      </c>
      <c r="P1823" s="1351" t="s">
        <v>89</v>
      </c>
      <c r="Q1823" s="1352"/>
      <c r="R1823" s="1353"/>
      <c r="S1823" s="1353">
        <v>10</v>
      </c>
      <c r="T1823" s="1354"/>
      <c r="U1823" s="1355" t="s">
        <v>278</v>
      </c>
      <c r="V1823" s="1355" t="s">
        <v>1495</v>
      </c>
      <c r="W1823" s="1356">
        <v>15</v>
      </c>
      <c r="X1823" s="1426"/>
      <c r="Y1823" s="1355"/>
      <c r="Z1823" s="1587">
        <v>42768</v>
      </c>
      <c r="AB1823" s="1360"/>
      <c r="AC1823" s="1360"/>
      <c r="AD1823" s="1360"/>
      <c r="AE1823" s="1361">
        <f>IF(A1823="","",(IFERROR(VLOOKUP(A1823,Projecten!A$4:W$2618,5,FALSE),"niet bekend")))</f>
        <v>1</v>
      </c>
      <c r="AF1823" s="1362">
        <f t="shared" ref="AF1823:AF1833" si="171">IF(AE1823="","",(IF(E1823=0,AH1823,(E1823/AE1823*AH1823))))</f>
        <v>3425.81</v>
      </c>
      <c r="AG1823" s="1360">
        <f>IF(A1823="","",(IFERROR(VLOOKUP(A1823,Projecten!A$4:W$2618,23,FALSE),"niet bekend")))</f>
        <v>3425.81</v>
      </c>
      <c r="AH1823" s="1584">
        <f>IF(A1823="","",(IFERROR(VLOOKUP(A1823,Projecten!A$4:W$2618,12,FALSE),"niet bekend")))</f>
        <v>3425.81</v>
      </c>
    </row>
    <row r="1824" spans="1:34" s="1359" customFormat="1" ht="12" x14ac:dyDescent="0.2">
      <c r="A1824" s="1348">
        <v>2017093</v>
      </c>
      <c r="B1824" s="1348">
        <v>121172</v>
      </c>
      <c r="C1824" s="1348">
        <v>630517</v>
      </c>
      <c r="D1824" s="1419" t="s">
        <v>68</v>
      </c>
      <c r="E1824" s="1420">
        <v>1</v>
      </c>
      <c r="F1824" s="1349">
        <v>9</v>
      </c>
      <c r="G1824" s="1349">
        <v>5</v>
      </c>
      <c r="H1824" s="1349">
        <v>2</v>
      </c>
      <c r="I1824" s="1350">
        <v>42787</v>
      </c>
      <c r="J1824" s="1350">
        <v>42788</v>
      </c>
      <c r="K1824" s="1350" t="s">
        <v>1737</v>
      </c>
      <c r="L1824" s="1350" t="s">
        <v>1737</v>
      </c>
      <c r="M1824" s="1351" t="s">
        <v>89</v>
      </c>
      <c r="N1824" s="1351" t="s">
        <v>89</v>
      </c>
      <c r="O1824" s="1351" t="s">
        <v>89</v>
      </c>
      <c r="P1824" s="1351" t="s">
        <v>89</v>
      </c>
      <c r="Q1824" s="1352"/>
      <c r="R1824" s="1353"/>
      <c r="S1824" s="1607">
        <v>10</v>
      </c>
      <c r="T1824" s="1608"/>
      <c r="U1824" s="1359" t="s">
        <v>278</v>
      </c>
      <c r="V1824" s="1359" t="s">
        <v>1495</v>
      </c>
      <c r="W1824" s="1609">
        <v>15</v>
      </c>
      <c r="X1824" s="1426"/>
      <c r="Y1824" s="1355"/>
      <c r="Z1824" s="1587">
        <v>42768</v>
      </c>
      <c r="AB1824" s="1360"/>
      <c r="AC1824" s="1360"/>
      <c r="AD1824" s="1360"/>
      <c r="AE1824" s="1361">
        <f>IF(A1824="","",(IFERROR(VLOOKUP(A1824,Projecten!A$4:W$2618,5,FALSE),"niet bekend")))</f>
        <v>1</v>
      </c>
      <c r="AF1824" s="1362">
        <f t="shared" si="171"/>
        <v>3425.81</v>
      </c>
      <c r="AG1824" s="1360">
        <f>IF(A1824="","",(IFERROR(VLOOKUP(A1824,Projecten!A$4:W$2618,23,FALSE),"niet bekend")))</f>
        <v>3425.81</v>
      </c>
      <c r="AH1824" s="1584">
        <f>IF(A1824="","",(IFERROR(VLOOKUP(A1824,Projecten!A$4:W$2618,12,FALSE),"niet bekend")))</f>
        <v>3425.81</v>
      </c>
    </row>
    <row r="1825" spans="1:34" s="1359" customFormat="1" ht="12" x14ac:dyDescent="0.2">
      <c r="A1825" s="1348">
        <v>2017094</v>
      </c>
      <c r="B1825" s="1348">
        <v>121173</v>
      </c>
      <c r="C1825" s="1348">
        <v>630617</v>
      </c>
      <c r="D1825" s="1419" t="s">
        <v>68</v>
      </c>
      <c r="E1825" s="1420">
        <v>1</v>
      </c>
      <c r="F1825" s="1349">
        <v>9</v>
      </c>
      <c r="G1825" s="1349">
        <v>5</v>
      </c>
      <c r="H1825" s="1349">
        <v>2</v>
      </c>
      <c r="I1825" s="1350">
        <v>42787</v>
      </c>
      <c r="J1825" s="1350">
        <v>42788</v>
      </c>
      <c r="K1825" s="1350" t="s">
        <v>1737</v>
      </c>
      <c r="L1825" s="1350" t="s">
        <v>1737</v>
      </c>
      <c r="M1825" s="1351" t="s">
        <v>89</v>
      </c>
      <c r="N1825" s="1351" t="s">
        <v>89</v>
      </c>
      <c r="O1825" s="1351" t="s">
        <v>89</v>
      </c>
      <c r="P1825" s="1351" t="s">
        <v>89</v>
      </c>
      <c r="Q1825" s="1352"/>
      <c r="R1825" s="1353"/>
      <c r="S1825" s="1353">
        <v>10</v>
      </c>
      <c r="T1825" s="1354"/>
      <c r="U1825" s="1355" t="s">
        <v>278</v>
      </c>
      <c r="V1825" s="1355" t="s">
        <v>1495</v>
      </c>
      <c r="W1825" s="1432">
        <v>15</v>
      </c>
      <c r="X1825" s="1426"/>
      <c r="Y1825" s="1355"/>
      <c r="Z1825" s="1587">
        <v>42768</v>
      </c>
      <c r="AB1825" s="1360"/>
      <c r="AC1825" s="1360"/>
      <c r="AD1825" s="1360"/>
      <c r="AE1825" s="1361">
        <f>IF(A1825="","",(IFERROR(VLOOKUP(A1825,Projecten!A$4:W$2618,5,FALSE),"niet bekend")))</f>
        <v>1</v>
      </c>
      <c r="AF1825" s="1362">
        <f t="shared" si="171"/>
        <v>3425.81</v>
      </c>
      <c r="AG1825" s="1360">
        <f>IF(A1825="","",(IFERROR(VLOOKUP(A1825,Projecten!A$4:W$2618,23,FALSE),"niet bekend")))</f>
        <v>3425.81</v>
      </c>
      <c r="AH1825" s="1584">
        <f>IF(A1825="","",(IFERROR(VLOOKUP(A1825,Projecten!A$4:W$2618,12,FALSE),"niet bekend")))</f>
        <v>3425.81</v>
      </c>
    </row>
    <row r="1826" spans="1:34" s="1359" customFormat="1" ht="12" x14ac:dyDescent="0.2">
      <c r="A1826" s="1348">
        <v>2017095</v>
      </c>
      <c r="B1826" s="1348">
        <v>121173</v>
      </c>
      <c r="C1826" s="1348">
        <v>630717</v>
      </c>
      <c r="D1826" s="1419" t="s">
        <v>68</v>
      </c>
      <c r="E1826" s="1420">
        <v>1</v>
      </c>
      <c r="F1826" s="1349">
        <v>9</v>
      </c>
      <c r="G1826" s="1349">
        <v>5</v>
      </c>
      <c r="H1826" s="1349">
        <v>2</v>
      </c>
      <c r="I1826" s="1350">
        <v>42787</v>
      </c>
      <c r="J1826" s="1350">
        <v>42788</v>
      </c>
      <c r="K1826" s="1350" t="s">
        <v>1737</v>
      </c>
      <c r="L1826" s="1350" t="s">
        <v>1737</v>
      </c>
      <c r="M1826" s="1351" t="s">
        <v>89</v>
      </c>
      <c r="N1826" s="1351" t="s">
        <v>89</v>
      </c>
      <c r="O1826" s="1351" t="s">
        <v>89</v>
      </c>
      <c r="P1826" s="1351" t="s">
        <v>89</v>
      </c>
      <c r="Q1826" s="1352"/>
      <c r="R1826" s="1353"/>
      <c r="S1826" s="1353">
        <v>10</v>
      </c>
      <c r="T1826" s="1354"/>
      <c r="U1826" s="1355" t="s">
        <v>278</v>
      </c>
      <c r="V1826" s="1355" t="s">
        <v>1495</v>
      </c>
      <c r="W1826" s="1432">
        <v>15</v>
      </c>
      <c r="X1826" s="1426"/>
      <c r="Y1826" s="1355"/>
      <c r="Z1826" s="1587">
        <v>42768</v>
      </c>
      <c r="AB1826" s="1360"/>
      <c r="AC1826" s="1360"/>
      <c r="AD1826" s="1360"/>
      <c r="AE1826" s="1361">
        <f>IF(A1826="","",(IFERROR(VLOOKUP(A1826,Projecten!A$4:W$2618,5,FALSE),"niet bekend")))</f>
        <v>1</v>
      </c>
      <c r="AF1826" s="1362">
        <f t="shared" si="171"/>
        <v>3425.81</v>
      </c>
      <c r="AG1826" s="1360">
        <f>IF(A1826="","",(IFERROR(VLOOKUP(A1826,Projecten!A$4:W$2618,23,FALSE),"niet bekend")))</f>
        <v>3425.81</v>
      </c>
      <c r="AH1826" s="1584">
        <f>IF(A1826="","",(IFERROR(VLOOKUP(A1826,Projecten!A$4:W$2618,12,FALSE),"niet bekend")))</f>
        <v>3425.81</v>
      </c>
    </row>
    <row r="1827" spans="1:34" s="1359" customFormat="1" ht="12" x14ac:dyDescent="0.2">
      <c r="A1827" s="1348" t="s">
        <v>3043</v>
      </c>
      <c r="B1827" s="1348" t="s">
        <v>3244</v>
      </c>
      <c r="C1827" s="1429">
        <v>630317</v>
      </c>
      <c r="D1827" s="1430" t="s">
        <v>68</v>
      </c>
      <c r="E1827" s="1420">
        <v>1</v>
      </c>
      <c r="F1827" s="1349">
        <v>7</v>
      </c>
      <c r="G1827" s="1349">
        <v>3</v>
      </c>
      <c r="H1827" s="1349">
        <v>5</v>
      </c>
      <c r="I1827" s="1350">
        <v>42783</v>
      </c>
      <c r="J1827" s="1350">
        <v>42781</v>
      </c>
      <c r="K1827" s="1350" t="s">
        <v>1737</v>
      </c>
      <c r="L1827" s="1350" t="s">
        <v>1737</v>
      </c>
      <c r="M1827" s="1351" t="s">
        <v>89</v>
      </c>
      <c r="N1827" s="1351" t="s">
        <v>89</v>
      </c>
      <c r="O1827" s="1351" t="s">
        <v>89</v>
      </c>
      <c r="P1827" s="1351" t="s">
        <v>89</v>
      </c>
      <c r="Q1827" s="1352"/>
      <c r="R1827" s="1353"/>
      <c r="S1827" s="1353">
        <v>9</v>
      </c>
      <c r="T1827" s="1354"/>
      <c r="U1827" s="1355" t="s">
        <v>278</v>
      </c>
      <c r="V1827" s="1355" t="s">
        <v>1495</v>
      </c>
      <c r="W1827" s="1356">
        <v>22</v>
      </c>
      <c r="X1827" s="1355"/>
      <c r="Y1827" s="1357"/>
      <c r="Z1827" s="1587">
        <v>42758</v>
      </c>
      <c r="AB1827" s="1360"/>
      <c r="AC1827" s="1360"/>
      <c r="AD1827" s="1360"/>
      <c r="AE1827" s="1424">
        <f>IF(A1827="","",(IFERROR(VLOOKUP(A1827,Projecten!A$4:W$2618,5,FALSE),"niet bekend")))</f>
        <v>1</v>
      </c>
      <c r="AF1827" s="1362">
        <f t="shared" si="171"/>
        <v>5438.53</v>
      </c>
      <c r="AG1827" s="1360">
        <f>IF(A1827="","",(IFERROR(VLOOKUP(A1827,Projecten!A$4:W$2618,23,FALSE),"niet bekend")))</f>
        <v>5438.53</v>
      </c>
      <c r="AH1827" s="1584">
        <f>IF(A1827="","",(IFERROR(VLOOKUP(A1827,Projecten!A$4:W$2618,12,FALSE),"niet bekend")))</f>
        <v>5438.53</v>
      </c>
    </row>
    <row r="1828" spans="1:34" s="1279" customFormat="1" ht="12" x14ac:dyDescent="0.2">
      <c r="A1828" s="1348">
        <v>2017102</v>
      </c>
      <c r="B1828" s="1346">
        <v>121174</v>
      </c>
      <c r="C1828" s="1348">
        <v>629017</v>
      </c>
      <c r="D1828" s="1419" t="s">
        <v>68</v>
      </c>
      <c r="E1828" s="1420">
        <v>1</v>
      </c>
      <c r="F1828" s="1349">
        <v>10</v>
      </c>
      <c r="G1828" s="1349">
        <v>5</v>
      </c>
      <c r="H1828" s="1349">
        <v>3</v>
      </c>
      <c r="I1828" s="1350">
        <v>42787</v>
      </c>
      <c r="J1828" s="1350" t="s">
        <v>1737</v>
      </c>
      <c r="K1828" s="1350" t="s">
        <v>1737</v>
      </c>
      <c r="L1828" s="1350" t="s">
        <v>1737</v>
      </c>
      <c r="M1828" s="1351" t="s">
        <v>89</v>
      </c>
      <c r="N1828" s="1351" t="s">
        <v>89</v>
      </c>
      <c r="O1828" s="1351" t="s">
        <v>89</v>
      </c>
      <c r="P1828" s="1351" t="s">
        <v>89</v>
      </c>
      <c r="Q1828" s="1352"/>
      <c r="R1828" s="1353"/>
      <c r="S1828" s="1329">
        <v>10</v>
      </c>
      <c r="T1828" s="1330"/>
      <c r="U1828" s="1323" t="s">
        <v>278</v>
      </c>
      <c r="V1828" s="1323"/>
      <c r="W1828" s="1340">
        <v>15</v>
      </c>
      <c r="X1828" s="1336"/>
      <c r="Y1828" s="1323"/>
      <c r="Z1828" s="1439">
        <v>42774</v>
      </c>
      <c r="AB1828" s="1283"/>
      <c r="AC1828" s="1283"/>
      <c r="AD1828" s="1283"/>
      <c r="AE1828" s="1403">
        <f>IF(A1828="","",(IFERROR(VLOOKUP(A1828,Projecten!A$4:W$2618,5,FALSE),"niet bekend")))</f>
        <v>1</v>
      </c>
      <c r="AF1828" s="1285">
        <f t="shared" si="171"/>
        <v>2079.27</v>
      </c>
      <c r="AG1828" s="1283">
        <f>IF(A1828="","",(IFERROR(VLOOKUP(A1828,Projecten!A$4:W$2618,23,FALSE),"niet bekend")))</f>
        <v>2079.27</v>
      </c>
      <c r="AH1828" s="1286">
        <f>IF(A1828="","",(IFERROR(VLOOKUP(A1828,Projecten!A$4:W$2618,12,FALSE),"niet bekend")))</f>
        <v>2079.27</v>
      </c>
    </row>
    <row r="1829" spans="1:34" s="1279" customFormat="1" ht="12" x14ac:dyDescent="0.2">
      <c r="A1829" s="1348">
        <v>2017103</v>
      </c>
      <c r="B1829" s="1346">
        <v>121174</v>
      </c>
      <c r="C1829" s="1348">
        <v>647717</v>
      </c>
      <c r="D1829" s="1419" t="s">
        <v>68</v>
      </c>
      <c r="E1829" s="1420">
        <v>1</v>
      </c>
      <c r="F1829" s="1349">
        <v>8</v>
      </c>
      <c r="G1829" s="1349">
        <v>5</v>
      </c>
      <c r="H1829" s="1349">
        <v>3</v>
      </c>
      <c r="I1829" s="1350">
        <v>42787</v>
      </c>
      <c r="J1829" s="1350" t="s">
        <v>1737</v>
      </c>
      <c r="K1829" s="1350" t="s">
        <v>1737</v>
      </c>
      <c r="L1829" s="1350" t="s">
        <v>1737</v>
      </c>
      <c r="M1829" s="1351" t="s">
        <v>89</v>
      </c>
      <c r="N1829" s="1351" t="s">
        <v>89</v>
      </c>
      <c r="O1829" s="1351" t="s">
        <v>89</v>
      </c>
      <c r="P1829" s="1351" t="s">
        <v>89</v>
      </c>
      <c r="Q1829" s="1352"/>
      <c r="R1829" s="1353"/>
      <c r="S1829" s="1329">
        <v>10</v>
      </c>
      <c r="T1829" s="1330"/>
      <c r="U1829" s="1323" t="s">
        <v>278</v>
      </c>
      <c r="V1829" s="1323"/>
      <c r="W1829" s="1340">
        <v>15</v>
      </c>
      <c r="X1829" s="1336"/>
      <c r="Y1829" s="1323"/>
      <c r="Z1829" s="1439">
        <v>42774</v>
      </c>
      <c r="AB1829" s="1283"/>
      <c r="AC1829" s="1283"/>
      <c r="AD1829" s="1283"/>
      <c r="AE1829" s="1403">
        <f>IF(A1829="","",(IFERROR(VLOOKUP(A1829,Projecten!A$4:W$2618,5,FALSE),"niet bekend")))</f>
        <v>1</v>
      </c>
      <c r="AF1829" s="1285">
        <f t="shared" si="171"/>
        <v>2480.83</v>
      </c>
      <c r="AG1829" s="1283">
        <f>IF(A1829="","",(IFERROR(VLOOKUP(A1829,Projecten!A$4:W$2618,23,FALSE),"niet bekend")))</f>
        <v>2480.83</v>
      </c>
      <c r="AH1829" s="1463">
        <f>IF(A1829="","",(IFERROR(VLOOKUP(A1829,Projecten!A$4:W$2618,12,FALSE),"niet bekend")))</f>
        <v>2480.83</v>
      </c>
    </row>
    <row r="1830" spans="1:34" s="1279" customFormat="1" ht="12" x14ac:dyDescent="0.2">
      <c r="A1830" s="1348">
        <v>2017104</v>
      </c>
      <c r="B1830" s="1346">
        <v>121175</v>
      </c>
      <c r="C1830" s="1348">
        <v>612617</v>
      </c>
      <c r="D1830" s="1419" t="s">
        <v>68</v>
      </c>
      <c r="E1830" s="1420">
        <v>1</v>
      </c>
      <c r="F1830" s="1349">
        <v>8</v>
      </c>
      <c r="G1830" s="1349">
        <v>5</v>
      </c>
      <c r="H1830" s="1349">
        <v>3</v>
      </c>
      <c r="I1830" s="1350">
        <v>42787</v>
      </c>
      <c r="J1830" s="1350" t="s">
        <v>1737</v>
      </c>
      <c r="K1830" s="1350" t="s">
        <v>1737</v>
      </c>
      <c r="L1830" s="1350" t="s">
        <v>1737</v>
      </c>
      <c r="M1830" s="1351" t="s">
        <v>89</v>
      </c>
      <c r="N1830" s="1351" t="s">
        <v>89</v>
      </c>
      <c r="O1830" s="1351" t="s">
        <v>89</v>
      </c>
      <c r="P1830" s="1351" t="s">
        <v>89</v>
      </c>
      <c r="Q1830" s="1352"/>
      <c r="R1830" s="1353"/>
      <c r="S1830" s="1329">
        <v>10</v>
      </c>
      <c r="T1830" s="1330"/>
      <c r="U1830" s="1323" t="s">
        <v>278</v>
      </c>
      <c r="V1830" s="1323"/>
      <c r="W1830" s="1345">
        <v>15</v>
      </c>
      <c r="X1830" s="1336"/>
      <c r="Y1830" s="1323"/>
      <c r="Z1830" s="1439">
        <v>42774</v>
      </c>
      <c r="AB1830" s="1283"/>
      <c r="AC1830" s="1283"/>
      <c r="AD1830" s="1283"/>
      <c r="AE1830" s="1403">
        <f>IF(A1830="","",(IFERROR(VLOOKUP(A1830,Projecten!A$4:W$2618,5,FALSE),"niet bekend")))</f>
        <v>1</v>
      </c>
      <c r="AF1830" s="1285">
        <f t="shared" si="171"/>
        <v>2103.92</v>
      </c>
      <c r="AG1830" s="1283">
        <f>IF(A1830="","",(IFERROR(VLOOKUP(A1830,Projecten!A$4:W$2618,23,FALSE),"niet bekend")))</f>
        <v>2103.92</v>
      </c>
      <c r="AH1830" s="1463">
        <f>IF(A1830="","",(IFERROR(VLOOKUP(A1830,Projecten!A$4:W$2618,12,FALSE),"niet bekend")))</f>
        <v>2103.92</v>
      </c>
    </row>
    <row r="1831" spans="1:34" s="1279" customFormat="1" ht="12" x14ac:dyDescent="0.2">
      <c r="A1831" s="1348">
        <v>2017106</v>
      </c>
      <c r="B1831" s="1346">
        <v>121175</v>
      </c>
      <c r="C1831" s="1348">
        <v>611017</v>
      </c>
      <c r="D1831" s="1419" t="s">
        <v>68</v>
      </c>
      <c r="E1831" s="1420">
        <v>1</v>
      </c>
      <c r="F1831" s="1349">
        <v>8</v>
      </c>
      <c r="G1831" s="1349">
        <v>5</v>
      </c>
      <c r="H1831" s="1349">
        <v>3</v>
      </c>
      <c r="I1831" s="1350">
        <v>42787</v>
      </c>
      <c r="J1831" s="1350" t="s">
        <v>1737</v>
      </c>
      <c r="K1831" s="1350" t="s">
        <v>1737</v>
      </c>
      <c r="L1831" s="1350" t="s">
        <v>1737</v>
      </c>
      <c r="M1831" s="1351" t="s">
        <v>89</v>
      </c>
      <c r="N1831" s="1351" t="s">
        <v>89</v>
      </c>
      <c r="O1831" s="1351" t="s">
        <v>89</v>
      </c>
      <c r="P1831" s="1351" t="s">
        <v>89</v>
      </c>
      <c r="Q1831" s="1352"/>
      <c r="R1831" s="1353"/>
      <c r="S1831" s="1329">
        <v>10</v>
      </c>
      <c r="T1831" s="1330"/>
      <c r="U1831" s="1323" t="s">
        <v>278</v>
      </c>
      <c r="V1831" s="1323"/>
      <c r="W1831" s="1345">
        <v>15</v>
      </c>
      <c r="X1831" s="1336"/>
      <c r="Y1831" s="1323"/>
      <c r="Z1831" s="1439">
        <v>42774</v>
      </c>
      <c r="AB1831" s="1283"/>
      <c r="AC1831" s="1283"/>
      <c r="AD1831" s="1283"/>
      <c r="AE1831" s="1403">
        <f>IF(A1831="","",(IFERROR(VLOOKUP(A1831,Projecten!A$4:W$2618,5,FALSE),"niet bekend")))</f>
        <v>1</v>
      </c>
      <c r="AF1831" s="1285">
        <f t="shared" si="171"/>
        <v>2103.92</v>
      </c>
      <c r="AG1831" s="1283">
        <f>IF(A1831="","",(IFERROR(VLOOKUP(A1831,Projecten!A$4:W$2618,23,FALSE),"niet bekend")))</f>
        <v>2103.92</v>
      </c>
      <c r="AH1831" s="1463">
        <f>IF(A1831="","",(IFERROR(VLOOKUP(A1831,Projecten!A$4:W$2618,12,FALSE),"niet bekend")))</f>
        <v>2103.92</v>
      </c>
    </row>
    <row r="1832" spans="1:34" s="1279" customFormat="1" ht="12" x14ac:dyDescent="0.2">
      <c r="A1832" s="1348">
        <v>2017108</v>
      </c>
      <c r="B1832" s="1346">
        <v>121176</v>
      </c>
      <c r="C1832" s="1348">
        <v>632817</v>
      </c>
      <c r="D1832" s="1419" t="s">
        <v>68</v>
      </c>
      <c r="E1832" s="1420">
        <v>1</v>
      </c>
      <c r="F1832" s="1349">
        <v>6</v>
      </c>
      <c r="G1832" s="1349">
        <v>5</v>
      </c>
      <c r="H1832" s="1349">
        <v>2</v>
      </c>
      <c r="I1832" s="1350">
        <v>42787</v>
      </c>
      <c r="J1832" s="1350" t="s">
        <v>1737</v>
      </c>
      <c r="K1832" s="1350" t="s">
        <v>1737</v>
      </c>
      <c r="L1832" s="1350" t="s">
        <v>1737</v>
      </c>
      <c r="M1832" s="1351" t="s">
        <v>89</v>
      </c>
      <c r="N1832" s="1351" t="s">
        <v>89</v>
      </c>
      <c r="O1832" s="1351" t="s">
        <v>89</v>
      </c>
      <c r="P1832" s="1351" t="s">
        <v>89</v>
      </c>
      <c r="Q1832" s="1352"/>
      <c r="R1832" s="1353"/>
      <c r="S1832" s="1329">
        <v>10</v>
      </c>
      <c r="T1832" s="1330"/>
      <c r="U1832" s="1323" t="s">
        <v>278</v>
      </c>
      <c r="V1832" s="1323"/>
      <c r="W1832" s="1340">
        <v>11</v>
      </c>
      <c r="X1832" s="1336"/>
      <c r="Y1832" s="1323"/>
      <c r="Z1832" s="1338">
        <v>42774</v>
      </c>
      <c r="AB1832" s="1283"/>
      <c r="AC1832" s="1283"/>
      <c r="AD1832" s="1283"/>
      <c r="AE1832" s="1403">
        <f>IF(A1832="","",(IFERROR(VLOOKUP(A1832,Projecten!A$4:W$2618,5,FALSE),"niet bekend")))</f>
        <v>1</v>
      </c>
      <c r="AF1832" s="1285">
        <f t="shared" si="171"/>
        <v>1567.4</v>
      </c>
      <c r="AG1832" s="1283">
        <f>IF(A1832="","",(IFERROR(VLOOKUP(A1832,Projecten!A$4:W$2618,23,FALSE),"niet bekend")))</f>
        <v>1567.4</v>
      </c>
      <c r="AH1832" s="1463">
        <f>IF(A1832="","",(IFERROR(VLOOKUP(A1832,Projecten!A$4:W$2618,12,FALSE),"niet bekend")))</f>
        <v>1567.4</v>
      </c>
    </row>
    <row r="1833" spans="1:34" s="1279" customFormat="1" ht="12" x14ac:dyDescent="0.2">
      <c r="A1833" s="1348">
        <v>2017109</v>
      </c>
      <c r="B1833" s="1346">
        <v>121176</v>
      </c>
      <c r="C1833" s="1348" t="s">
        <v>3128</v>
      </c>
      <c r="D1833" s="1419" t="s">
        <v>68</v>
      </c>
      <c r="E1833" s="1420">
        <v>1</v>
      </c>
      <c r="F1833" s="1349">
        <v>2</v>
      </c>
      <c r="G1833" s="1349">
        <v>1</v>
      </c>
      <c r="H1833" s="1349">
        <v>1</v>
      </c>
      <c r="I1833" s="1350">
        <v>42787</v>
      </c>
      <c r="J1833" s="1350" t="s">
        <v>1737</v>
      </c>
      <c r="K1833" s="1350" t="s">
        <v>1737</v>
      </c>
      <c r="L1833" s="1350" t="s">
        <v>1737</v>
      </c>
      <c r="M1833" s="1351" t="s">
        <v>89</v>
      </c>
      <c r="N1833" s="1351" t="s">
        <v>89</v>
      </c>
      <c r="O1833" s="1351" t="s">
        <v>89</v>
      </c>
      <c r="P1833" s="1351" t="s">
        <v>89</v>
      </c>
      <c r="Q1833" s="1578" t="s">
        <v>3264</v>
      </c>
      <c r="R1833" s="1353"/>
      <c r="S1833" s="1329">
        <v>10</v>
      </c>
      <c r="T1833" s="1330"/>
      <c r="U1833" s="1600" t="s">
        <v>3255</v>
      </c>
      <c r="V1833" s="1323" t="s">
        <v>1495</v>
      </c>
      <c r="W1833" s="1340">
        <v>6</v>
      </c>
      <c r="X1833" s="1336"/>
      <c r="Y1833" s="1323"/>
      <c r="Z1833" s="1439">
        <v>42774</v>
      </c>
      <c r="AB1833" s="1283"/>
      <c r="AC1833" s="1283"/>
      <c r="AD1833" s="1283"/>
      <c r="AE1833" s="1403">
        <f>IF(A1833="","",(IFERROR(VLOOKUP(A1833,Projecten!A$4:W$2618,5,FALSE),"niet bekend")))</f>
        <v>1</v>
      </c>
      <c r="AF1833" s="1285">
        <f t="shared" si="171"/>
        <v>723.29</v>
      </c>
      <c r="AG1833" s="1283">
        <f>IF(A1833="","",(IFERROR(VLOOKUP(A1833,Projecten!A$4:W$2618,23,FALSE),"niet bekend")))</f>
        <v>723.29</v>
      </c>
      <c r="AH1833" s="1463">
        <f>IF(A1833="","",(IFERROR(VLOOKUP(A1833,Projecten!A$4:W$2618,12,FALSE),"niet bekend")))</f>
        <v>723.29</v>
      </c>
    </row>
    <row r="1834" spans="1:34" s="1279" customFormat="1" ht="12" x14ac:dyDescent="0.2">
      <c r="A1834" s="1348">
        <v>2017147</v>
      </c>
      <c r="B1834" s="1346">
        <v>121176</v>
      </c>
      <c r="C1834" s="1348" t="s">
        <v>3247</v>
      </c>
      <c r="D1834" s="1419" t="s">
        <v>68</v>
      </c>
      <c r="E1834" s="1420">
        <v>1</v>
      </c>
      <c r="F1834" s="1349">
        <v>2</v>
      </c>
      <c r="G1834" s="1349">
        <v>1</v>
      </c>
      <c r="H1834" s="1349">
        <v>1</v>
      </c>
      <c r="I1834" s="1350">
        <v>42794</v>
      </c>
      <c r="J1834" s="1350" t="s">
        <v>1737</v>
      </c>
      <c r="K1834" s="1350" t="s">
        <v>1737</v>
      </c>
      <c r="L1834" s="1350" t="s">
        <v>1737</v>
      </c>
      <c r="M1834" s="1351" t="s">
        <v>89</v>
      </c>
      <c r="N1834" s="1351" t="s">
        <v>89</v>
      </c>
      <c r="O1834" s="1351" t="s">
        <v>89</v>
      </c>
      <c r="P1834" s="1351" t="s">
        <v>89</v>
      </c>
      <c r="Q1834" s="1578" t="s">
        <v>3263</v>
      </c>
      <c r="R1834" s="1353"/>
      <c r="S1834" s="1329">
        <v>11</v>
      </c>
      <c r="T1834" s="1330"/>
      <c r="U1834" s="1600" t="s">
        <v>3255</v>
      </c>
      <c r="V1834" s="1323" t="s">
        <v>1495</v>
      </c>
      <c r="W1834" s="1345">
        <v>6</v>
      </c>
      <c r="X1834" s="1336"/>
      <c r="Y1834" s="1323"/>
      <c r="Z1834" s="1338">
        <v>42782</v>
      </c>
      <c r="AB1834" s="1283"/>
      <c r="AC1834" s="1283"/>
      <c r="AD1834" s="1283"/>
      <c r="AE1834" s="1403"/>
      <c r="AF1834" s="1285"/>
      <c r="AG1834" s="1283"/>
      <c r="AH1834" s="1286"/>
    </row>
    <row r="1835" spans="1:34" s="1359" customFormat="1" ht="12" x14ac:dyDescent="0.2">
      <c r="A1835" s="1348">
        <v>2017165</v>
      </c>
      <c r="B1835" s="1461">
        <v>121177</v>
      </c>
      <c r="C1835" s="1348" t="s">
        <v>3291</v>
      </c>
      <c r="D1835" s="1349" t="s">
        <v>68</v>
      </c>
      <c r="E1835" s="1420">
        <v>0</v>
      </c>
      <c r="F1835" s="1349">
        <v>1</v>
      </c>
      <c r="G1835" s="1349">
        <v>0</v>
      </c>
      <c r="H1835" s="1349">
        <v>1</v>
      </c>
      <c r="I1835" s="1350">
        <v>42794</v>
      </c>
      <c r="J1835" s="1350" t="s">
        <v>1737</v>
      </c>
      <c r="K1835" s="1350" t="s">
        <v>1737</v>
      </c>
      <c r="L1835" s="1350" t="s">
        <v>1737</v>
      </c>
      <c r="M1835" s="1351" t="s">
        <v>89</v>
      </c>
      <c r="N1835" s="1351" t="s">
        <v>89</v>
      </c>
      <c r="O1835" s="1351" t="s">
        <v>89</v>
      </c>
      <c r="P1835" s="1351" t="s">
        <v>89</v>
      </c>
      <c r="Q1835" s="1352" t="s">
        <v>3302</v>
      </c>
      <c r="R1835" s="1353"/>
      <c r="S1835" s="1351">
        <v>9</v>
      </c>
      <c r="T1835" s="1354"/>
      <c r="U1835" s="1355" t="s">
        <v>278</v>
      </c>
      <c r="V1835" s="1355"/>
      <c r="W1835" s="1347"/>
      <c r="X1835" s="1355"/>
      <c r="Y1835" s="1355"/>
      <c r="Z1835" s="1352"/>
      <c r="AB1835" s="1360"/>
      <c r="AC1835" s="1360"/>
      <c r="AD1835" s="1360"/>
      <c r="AE1835" s="1361">
        <f>IF(A1835="","",(IFERROR(VLOOKUP(A1835,Projecten!A$4:W$2618,5,FALSE),"niet bekend")))</f>
        <v>0</v>
      </c>
      <c r="AF1835" s="1362">
        <f>IF(AE1835="","",(IF(E1835=0,AH1835,(E1835/AE1835*AH1835))))</f>
        <v>588.92999999999995</v>
      </c>
      <c r="AG1835" s="1360">
        <f>IF(A1835="","",(IFERROR(VLOOKUP(A1835,Projecten!A$4:W$2618,23,FALSE),"niet bekend")))</f>
        <v>588.92999999999995</v>
      </c>
      <c r="AH1835" s="1584">
        <f>IF(A1835="","",(IFERROR(VLOOKUP(A1835,Projecten!A$4:W$2618,12,FALSE),"niet bekend")))</f>
        <v>588.92999999999995</v>
      </c>
    </row>
    <row r="1836" spans="1:34" s="1359" customFormat="1" ht="12" x14ac:dyDescent="0.2">
      <c r="A1836" s="1348"/>
      <c r="B1836" s="1346"/>
      <c r="C1836" s="1348"/>
      <c r="D1836" s="1419"/>
      <c r="E1836" s="1420"/>
      <c r="F1836" s="1349"/>
      <c r="G1836" s="1349"/>
      <c r="H1836" s="1349"/>
      <c r="I1836" s="1350"/>
      <c r="J1836" s="1350"/>
      <c r="K1836" s="1350"/>
      <c r="L1836" s="1350"/>
      <c r="M1836" s="1351"/>
      <c r="N1836" s="1351"/>
      <c r="O1836" s="1351"/>
      <c r="P1836" s="1351"/>
      <c r="Q1836" s="1578"/>
      <c r="R1836" s="1353"/>
      <c r="S1836" s="1353"/>
      <c r="T1836" s="1354"/>
      <c r="U1836" s="1355"/>
      <c r="V1836" s="1355"/>
      <c r="W1836" s="1356"/>
      <c r="X1836" s="1426"/>
      <c r="Y1836" s="1355"/>
      <c r="Z1836" s="1587"/>
      <c r="AB1836" s="1360"/>
      <c r="AC1836" s="1360"/>
      <c r="AD1836" s="1360"/>
      <c r="AE1836" s="1361"/>
      <c r="AF1836" s="1362"/>
      <c r="AG1836" s="1360"/>
      <c r="AH1836" s="1584"/>
    </row>
    <row r="1837" spans="1:34" s="1359" customFormat="1" ht="12" x14ac:dyDescent="0.2">
      <c r="A1837" s="1585">
        <v>2017090</v>
      </c>
      <c r="B1837" s="1461">
        <v>121179</v>
      </c>
      <c r="C1837" s="1585" t="s">
        <v>3100</v>
      </c>
      <c r="D1837" s="1586" t="s">
        <v>2999</v>
      </c>
      <c r="E1837" s="2015">
        <v>1</v>
      </c>
      <c r="F1837" s="1586">
        <v>10</v>
      </c>
      <c r="G1837" s="1586">
        <v>8</v>
      </c>
      <c r="H1837" s="1586">
        <v>1</v>
      </c>
      <c r="I1837" s="1350">
        <v>42797</v>
      </c>
      <c r="J1837" s="1350">
        <v>42790</v>
      </c>
      <c r="K1837" s="1350" t="s">
        <v>1737</v>
      </c>
      <c r="L1837" s="1350" t="s">
        <v>1737</v>
      </c>
      <c r="M1837" s="1351" t="s">
        <v>89</v>
      </c>
      <c r="N1837" s="1351" t="s">
        <v>89</v>
      </c>
      <c r="O1837" s="1351" t="s">
        <v>89</v>
      </c>
      <c r="P1837" s="1351" t="s">
        <v>89</v>
      </c>
      <c r="Q1837" s="1425" t="s">
        <v>3172</v>
      </c>
      <c r="R1837" s="1353"/>
      <c r="S1837" s="1351">
        <v>10</v>
      </c>
      <c r="T1837" s="1354"/>
      <c r="U1837" s="1355" t="s">
        <v>3246</v>
      </c>
      <c r="V1837" s="1355" t="s">
        <v>3270</v>
      </c>
      <c r="W1837" s="1347">
        <v>18.25</v>
      </c>
      <c r="X1837" s="1355"/>
      <c r="Y1837" s="1355"/>
      <c r="Z1837" s="1587">
        <v>42786</v>
      </c>
      <c r="AB1837" s="1360"/>
      <c r="AC1837" s="1360"/>
      <c r="AD1837" s="1360"/>
      <c r="AE1837" s="1361">
        <f>IF(A1837="","",(IFERROR(VLOOKUP(A1837,Projecten!A$4:W$2618,5,FALSE),"niet bekend")))</f>
        <v>1</v>
      </c>
      <c r="AF1837" s="1362">
        <f>IF(AE1837="","",(IF(E1837=0,AH1837,(E1837/AE1837*AH1837))))</f>
        <v>3360.81</v>
      </c>
      <c r="AG1837" s="1360">
        <f>IF(A1837="","",(IFERROR(VLOOKUP(A1837,Projecten!A$4:W$2618,23,FALSE),"niet bekend")))</f>
        <v>3360.81</v>
      </c>
      <c r="AH1837" s="1584">
        <f>IF(A1837="","",(IFERROR(VLOOKUP(A1837,Projecten!A$4:W$2618,12,FALSE),"niet bekend")))</f>
        <v>3360.81</v>
      </c>
    </row>
    <row r="1838" spans="1:34" s="1359" customFormat="1" ht="12" x14ac:dyDescent="0.2">
      <c r="A1838" s="1585">
        <v>2017142</v>
      </c>
      <c r="B1838" s="1461">
        <v>121178</v>
      </c>
      <c r="C1838" s="1585" t="s">
        <v>3230</v>
      </c>
      <c r="D1838" s="1586" t="s">
        <v>2999</v>
      </c>
      <c r="E1838" s="2016">
        <v>1</v>
      </c>
      <c r="F1838" s="1349">
        <v>9</v>
      </c>
      <c r="G1838" s="1349">
        <v>7</v>
      </c>
      <c r="H1838" s="1349">
        <v>3</v>
      </c>
      <c r="I1838" s="1350">
        <v>42797</v>
      </c>
      <c r="J1838" s="1350">
        <v>42790</v>
      </c>
      <c r="K1838" s="1350" t="s">
        <v>1737</v>
      </c>
      <c r="L1838" s="1350" t="s">
        <v>1737</v>
      </c>
      <c r="M1838" s="1351" t="s">
        <v>89</v>
      </c>
      <c r="N1838" s="1351" t="s">
        <v>89</v>
      </c>
      <c r="O1838" s="1351" t="s">
        <v>89</v>
      </c>
      <c r="P1838" s="1351" t="s">
        <v>89</v>
      </c>
      <c r="Q1838" s="1425" t="s">
        <v>3172</v>
      </c>
      <c r="R1838" s="1353"/>
      <c r="S1838" s="1351">
        <v>10</v>
      </c>
      <c r="T1838" s="1354"/>
      <c r="U1838" s="1355" t="s">
        <v>3246</v>
      </c>
      <c r="V1838" s="1355" t="s">
        <v>3271</v>
      </c>
      <c r="W1838" s="1347">
        <v>18</v>
      </c>
      <c r="X1838" s="1355"/>
      <c r="Y1838" s="1355"/>
      <c r="Z1838" s="1587">
        <v>42786</v>
      </c>
      <c r="AB1838" s="1360"/>
      <c r="AC1838" s="1360"/>
      <c r="AD1838" s="1360"/>
      <c r="AE1838" s="1361">
        <f>IF(A1838="","",(IFERROR(VLOOKUP(A1838,Projecten!A$4:W$2618,5,FALSE),"niet bekend")))</f>
        <v>1</v>
      </c>
      <c r="AF1838" s="1362">
        <f>IF(AE1838="","",(IF(E1838=0,AH1838,(E1838/AE1838*AH1838))))</f>
        <v>3259.81</v>
      </c>
      <c r="AG1838" s="1360">
        <f>IF(A1838="","",(IFERROR(VLOOKUP(A1838,Projecten!A$4:W$2618,23,FALSE),"niet bekend")))</f>
        <v>3259.81</v>
      </c>
      <c r="AH1838" s="1584">
        <f>IF(A1838="","",(IFERROR(VLOOKUP(A1838,Projecten!A$4:W$2618,12,FALSE),"niet bekend")))</f>
        <v>3259.81</v>
      </c>
    </row>
    <row r="1839" spans="1:34" s="1359" customFormat="1" ht="12" x14ac:dyDescent="0.2">
      <c r="A1839" s="1585">
        <v>2017143</v>
      </c>
      <c r="B1839" s="1461">
        <v>121178</v>
      </c>
      <c r="C1839" s="1585" t="s">
        <v>3231</v>
      </c>
      <c r="D1839" s="1586" t="s">
        <v>2999</v>
      </c>
      <c r="E1839" s="2016">
        <v>1</v>
      </c>
      <c r="F1839" s="1349">
        <v>10</v>
      </c>
      <c r="G1839" s="1349">
        <v>5</v>
      </c>
      <c r="H1839" s="1349">
        <v>2</v>
      </c>
      <c r="I1839" s="1350">
        <v>42797</v>
      </c>
      <c r="J1839" s="1350">
        <v>42790</v>
      </c>
      <c r="K1839" s="1610">
        <v>42788</v>
      </c>
      <c r="L1839" s="1350" t="s">
        <v>1737</v>
      </c>
      <c r="M1839" s="1351" t="s">
        <v>89</v>
      </c>
      <c r="N1839" s="1351" t="s">
        <v>89</v>
      </c>
      <c r="O1839" s="1351" t="s">
        <v>89</v>
      </c>
      <c r="P1839" s="1351" t="s">
        <v>89</v>
      </c>
      <c r="Q1839" s="1425" t="s">
        <v>3172</v>
      </c>
      <c r="R1839" s="1353"/>
      <c r="S1839" s="1351">
        <v>10</v>
      </c>
      <c r="T1839" s="1354"/>
      <c r="U1839" s="1355" t="s">
        <v>3246</v>
      </c>
      <c r="V1839" s="1355" t="s">
        <v>3271</v>
      </c>
      <c r="W1839" s="1347">
        <v>16</v>
      </c>
      <c r="X1839" s="1355"/>
      <c r="Y1839" s="1355"/>
      <c r="Z1839" s="1587">
        <v>42786</v>
      </c>
      <c r="AB1839" s="1360"/>
      <c r="AC1839" s="1360"/>
      <c r="AD1839" s="1360"/>
      <c r="AE1839" s="1361">
        <f>IF(A1839="","",(IFERROR(VLOOKUP(A1839,Projecten!A$4:W$2618,5,FALSE),"niet bekend")))</f>
        <v>1</v>
      </c>
      <c r="AF1839" s="1362">
        <f>IF(AE1839="","",(IF(E1839=0,AH1839,(E1839/AE1839*AH1839))))</f>
        <v>3358.84</v>
      </c>
      <c r="AG1839" s="1360">
        <f>IF(A1839="","",(IFERROR(VLOOKUP(A1839,Projecten!A$4:W$2618,23,FALSE),"niet bekend")))</f>
        <v>3358.84</v>
      </c>
      <c r="AH1839" s="1584">
        <f>IF(A1839="","",(IFERROR(VLOOKUP(A1839,Projecten!A$4:W$2618,12,FALSE),"niet bekend")))</f>
        <v>3358.84</v>
      </c>
    </row>
    <row r="1840" spans="1:34" s="1359" customFormat="1" ht="12" x14ac:dyDescent="0.2">
      <c r="A1840" s="1348"/>
      <c r="B1840" s="1348"/>
      <c r="C1840" s="1348"/>
      <c r="D1840" s="1419"/>
      <c r="E1840" s="1420"/>
      <c r="F1840" s="1419"/>
      <c r="G1840" s="1419"/>
      <c r="H1840" s="1419"/>
      <c r="I1840" s="1350"/>
      <c r="J1840" s="1350"/>
      <c r="K1840" s="1350"/>
      <c r="L1840" s="1350"/>
      <c r="M1840" s="1351"/>
      <c r="N1840" s="1351"/>
      <c r="O1840" s="1351"/>
      <c r="P1840" s="1351"/>
      <c r="Q1840" s="1352"/>
      <c r="R1840" s="1353"/>
      <c r="S1840" s="1353"/>
      <c r="T1840" s="1354"/>
      <c r="U1840" s="1355"/>
      <c r="V1840" s="1355"/>
      <c r="W1840" s="1356"/>
      <c r="X1840" s="1426"/>
      <c r="Y1840" s="1355"/>
      <c r="Z1840" s="1587"/>
      <c r="AB1840" s="1360"/>
      <c r="AC1840" s="1360"/>
      <c r="AD1840" s="1360"/>
      <c r="AE1840" s="1361"/>
      <c r="AF1840" s="1362"/>
      <c r="AG1840" s="1360"/>
      <c r="AH1840" s="1584"/>
    </row>
    <row r="1841" spans="1:34" s="1359" customFormat="1" ht="12" x14ac:dyDescent="0.2">
      <c r="A1841" s="1585" t="s">
        <v>3197</v>
      </c>
      <c r="B1841" s="1461">
        <v>121184</v>
      </c>
      <c r="C1841" s="1585" t="s">
        <v>3199</v>
      </c>
      <c r="D1841" s="1434" t="s">
        <v>489</v>
      </c>
      <c r="E1841" s="2015">
        <v>1</v>
      </c>
      <c r="F1841" s="1586">
        <v>7</v>
      </c>
      <c r="G1841" s="1586">
        <v>2</v>
      </c>
      <c r="H1841" s="1586">
        <v>3</v>
      </c>
      <c r="I1841" s="1350">
        <v>42787</v>
      </c>
      <c r="J1841" s="1350">
        <v>42788</v>
      </c>
      <c r="K1841" s="1350" t="s">
        <v>1737</v>
      </c>
      <c r="L1841" s="1350" t="s">
        <v>1737</v>
      </c>
      <c r="M1841" s="1351" t="s">
        <v>89</v>
      </c>
      <c r="N1841" s="1351" t="s">
        <v>89</v>
      </c>
      <c r="O1841" s="1351" t="s">
        <v>89</v>
      </c>
      <c r="P1841" s="1351" t="s">
        <v>89</v>
      </c>
      <c r="Q1841" s="1352"/>
      <c r="R1841" s="1353"/>
      <c r="S1841" s="1353">
        <v>11</v>
      </c>
      <c r="T1841" s="1354"/>
      <c r="U1841" s="1355" t="s">
        <v>681</v>
      </c>
      <c r="V1841" s="1355"/>
      <c r="W1841" s="1356">
        <v>16.5</v>
      </c>
      <c r="X1841" s="1355"/>
      <c r="Y1841" s="1357"/>
      <c r="Z1841" s="1587">
        <v>42776</v>
      </c>
      <c r="AB1841" s="1360"/>
      <c r="AC1841" s="1360"/>
      <c r="AD1841" s="1360"/>
      <c r="AE1841" s="1361">
        <f>IF(A1841="","",(IFERROR(VLOOKUP(A1841,Projecten!A$4:W$2618,5,FALSE),"niet bekend")))</f>
        <v>1</v>
      </c>
      <c r="AF1841" s="1362">
        <f t="shared" ref="AF1841:AF1846" si="172">IF(AE1841="","",(IF(E1841=0,AH1841,(E1841/AE1841*AH1841))))</f>
        <v>3086.35</v>
      </c>
      <c r="AG1841" s="1360">
        <f>IF(A1841="","",(IFERROR(VLOOKUP(A1841,Projecten!A$4:W$2618,23,FALSE),"niet bekend")))</f>
        <v>3086.35</v>
      </c>
      <c r="AH1841" s="1584">
        <f>IF(A1841="","",(IFERROR(VLOOKUP(A1841,Projecten!A$4:W$2618,12,FALSE),"niet bekend")))</f>
        <v>3086.35</v>
      </c>
    </row>
    <row r="1842" spans="1:34" s="1359" customFormat="1" ht="12" x14ac:dyDescent="0.2">
      <c r="A1842" s="1585" t="s">
        <v>3195</v>
      </c>
      <c r="B1842" s="1461">
        <v>121185</v>
      </c>
      <c r="C1842" s="1585" t="s">
        <v>3193</v>
      </c>
      <c r="D1842" s="1611" t="s">
        <v>489</v>
      </c>
      <c r="E1842" s="2015">
        <v>1</v>
      </c>
      <c r="F1842" s="1586">
        <v>7</v>
      </c>
      <c r="G1842" s="1586">
        <v>2</v>
      </c>
      <c r="H1842" s="1586">
        <v>3</v>
      </c>
      <c r="I1842" s="1350">
        <v>42787</v>
      </c>
      <c r="J1842" s="1350">
        <v>42788</v>
      </c>
      <c r="K1842" s="1350" t="s">
        <v>1737</v>
      </c>
      <c r="L1842" s="1350" t="s">
        <v>1737</v>
      </c>
      <c r="M1842" s="1351" t="s">
        <v>89</v>
      </c>
      <c r="N1842" s="1351" t="s">
        <v>89</v>
      </c>
      <c r="O1842" s="1351" t="s">
        <v>89</v>
      </c>
      <c r="P1842" s="1351" t="s">
        <v>89</v>
      </c>
      <c r="Q1842" s="1352"/>
      <c r="R1842" s="1353"/>
      <c r="S1842" s="1353">
        <v>11</v>
      </c>
      <c r="T1842" s="1354"/>
      <c r="U1842" s="1355" t="s">
        <v>681</v>
      </c>
      <c r="V1842" s="1355"/>
      <c r="W1842" s="1356">
        <v>16.5</v>
      </c>
      <c r="X1842" s="1355"/>
      <c r="Y1842" s="1357"/>
      <c r="Z1842" s="1587">
        <v>42776</v>
      </c>
      <c r="AB1842" s="1360"/>
      <c r="AC1842" s="1360"/>
      <c r="AD1842" s="1360"/>
      <c r="AE1842" s="1361">
        <f>IF(A1842="","",(IFERROR(VLOOKUP(A1842,Projecten!A$4:W$2618,5,FALSE),"niet bekend")))</f>
        <v>1</v>
      </c>
      <c r="AF1842" s="1362">
        <f t="shared" si="172"/>
        <v>3119.59</v>
      </c>
      <c r="AG1842" s="1360">
        <f>IF(A1842="","",(IFERROR(VLOOKUP(A1842,Projecten!A$4:W$2618,23,FALSE),"niet bekend")))</f>
        <v>3119.59</v>
      </c>
      <c r="AH1842" s="1584">
        <f>IF(A1842="","",(IFERROR(VLOOKUP(A1842,Projecten!A$4:W$2618,12,FALSE),"niet bekend")))</f>
        <v>3119.59</v>
      </c>
    </row>
    <row r="1843" spans="1:34" s="1359" customFormat="1" ht="12" x14ac:dyDescent="0.2">
      <c r="A1843" s="1585" t="s">
        <v>3190</v>
      </c>
      <c r="B1843" s="1461">
        <v>121186</v>
      </c>
      <c r="C1843" s="1585" t="s">
        <v>3189</v>
      </c>
      <c r="D1843" s="1434" t="s">
        <v>489</v>
      </c>
      <c r="E1843" s="2015">
        <v>1</v>
      </c>
      <c r="F1843" s="1586">
        <v>7</v>
      </c>
      <c r="G1843" s="1586">
        <v>2</v>
      </c>
      <c r="H1843" s="1586">
        <v>3</v>
      </c>
      <c r="I1843" s="1350">
        <v>42787</v>
      </c>
      <c r="J1843" s="1350">
        <v>42788</v>
      </c>
      <c r="K1843" s="1350" t="s">
        <v>1737</v>
      </c>
      <c r="L1843" s="1350" t="s">
        <v>1737</v>
      </c>
      <c r="M1843" s="1351" t="s">
        <v>89</v>
      </c>
      <c r="N1843" s="1351" t="s">
        <v>89</v>
      </c>
      <c r="O1843" s="1351" t="s">
        <v>89</v>
      </c>
      <c r="P1843" s="1351" t="s">
        <v>89</v>
      </c>
      <c r="Q1843" s="1352"/>
      <c r="R1843" s="1353"/>
      <c r="S1843" s="1353">
        <v>11</v>
      </c>
      <c r="T1843" s="1354"/>
      <c r="U1843" s="1355" t="s">
        <v>681</v>
      </c>
      <c r="V1843" s="1355"/>
      <c r="W1843" s="1356">
        <v>16.5</v>
      </c>
      <c r="X1843" s="1355"/>
      <c r="Y1843" s="1357"/>
      <c r="Z1843" s="1587">
        <v>42776</v>
      </c>
      <c r="AB1843" s="1360"/>
      <c r="AC1843" s="1360"/>
      <c r="AD1843" s="1360"/>
      <c r="AE1843" s="1361">
        <f>IF(A1843="","",(IFERROR(VLOOKUP(A1843,Projecten!A$4:W$2618,5,FALSE),"niet bekend")))</f>
        <v>1</v>
      </c>
      <c r="AF1843" s="1362">
        <f t="shared" si="172"/>
        <v>3119.59</v>
      </c>
      <c r="AG1843" s="1360">
        <f>IF(A1843="","",(IFERROR(VLOOKUP(A1843,Projecten!A$4:W$2618,23,FALSE),"niet bekend")))</f>
        <v>3119.59</v>
      </c>
      <c r="AH1843" s="1584">
        <f>IF(A1843="","",(IFERROR(VLOOKUP(A1843,Projecten!A$4:W$2618,12,FALSE),"niet bekend")))</f>
        <v>3119.59</v>
      </c>
    </row>
    <row r="1844" spans="1:34" s="1279" customFormat="1" ht="12" x14ac:dyDescent="0.2">
      <c r="A1844" s="1322" t="s">
        <v>3303</v>
      </c>
      <c r="B1844" s="1461">
        <v>121183</v>
      </c>
      <c r="C1844" s="1322" t="s">
        <v>3240</v>
      </c>
      <c r="D1844" s="1592" t="s">
        <v>489</v>
      </c>
      <c r="E1844" s="1325">
        <v>1</v>
      </c>
      <c r="F1844" s="1324">
        <v>7</v>
      </c>
      <c r="G1844" s="1324">
        <v>0</v>
      </c>
      <c r="H1844" s="1324">
        <v>7</v>
      </c>
      <c r="I1844" s="1328" t="s">
        <v>89</v>
      </c>
      <c r="J1844" s="1328" t="s">
        <v>89</v>
      </c>
      <c r="K1844" s="1328" t="s">
        <v>89</v>
      </c>
      <c r="L1844" s="1328" t="s">
        <v>89</v>
      </c>
      <c r="M1844" s="1339" t="s">
        <v>89</v>
      </c>
      <c r="N1844" s="1339" t="s">
        <v>89</v>
      </c>
      <c r="O1844" s="1339" t="s">
        <v>89</v>
      </c>
      <c r="P1844" s="1339" t="s">
        <v>89</v>
      </c>
      <c r="Q1844" s="1282"/>
      <c r="R1844" s="1329"/>
      <c r="S1844" s="1329">
        <v>10</v>
      </c>
      <c r="T1844" s="1330"/>
      <c r="U1844" s="1323" t="s">
        <v>681</v>
      </c>
      <c r="V1844" s="1323"/>
      <c r="W1844" s="1332">
        <v>23.25</v>
      </c>
      <c r="X1844" s="1323"/>
      <c r="Y1844" s="1337"/>
      <c r="Z1844" s="1596">
        <v>42781</v>
      </c>
      <c r="AB1844" s="1283"/>
      <c r="AC1844" s="1283"/>
      <c r="AD1844" s="1283"/>
      <c r="AE1844" s="1403">
        <f>IF(A1844="","",(IFERROR(VLOOKUP(A1844,Projecten!A$4:W$2618,5,FALSE),"niet bekend")))</f>
        <v>1</v>
      </c>
      <c r="AF1844" s="1285">
        <f t="shared" si="172"/>
        <v>3516.73</v>
      </c>
      <c r="AG1844" s="1283">
        <f>IF(A1844="","",(IFERROR(VLOOKUP(A1844,Projecten!A$4:W$2618,23,FALSE),"niet bekend")))</f>
        <v>3516.73</v>
      </c>
      <c r="AH1844" s="1463">
        <f>IF(A1844="","",(IFERROR(VLOOKUP(A1844,Projecten!A$4:W$2618,12,FALSE),"niet bekend")))</f>
        <v>3516.73</v>
      </c>
    </row>
    <row r="1845" spans="1:34" s="1452" customFormat="1" ht="12" x14ac:dyDescent="0.2">
      <c r="A1845" s="1588" t="s">
        <v>3186</v>
      </c>
      <c r="B1845" s="1461">
        <v>121183</v>
      </c>
      <c r="C1845" s="1588" t="s">
        <v>3188</v>
      </c>
      <c r="D1845" s="1418" t="s">
        <v>489</v>
      </c>
      <c r="E1845" s="1938">
        <v>0</v>
      </c>
      <c r="F1845" s="1589">
        <v>1</v>
      </c>
      <c r="G1845" s="1589">
        <v>0</v>
      </c>
      <c r="H1845" s="1589">
        <v>1</v>
      </c>
      <c r="I1845" s="1328" t="s">
        <v>89</v>
      </c>
      <c r="J1845" s="1328" t="s">
        <v>89</v>
      </c>
      <c r="K1845" s="1328" t="s">
        <v>89</v>
      </c>
      <c r="L1845" s="1328" t="s">
        <v>89</v>
      </c>
      <c r="M1845" s="1339" t="s">
        <v>89</v>
      </c>
      <c r="N1845" s="1339" t="s">
        <v>89</v>
      </c>
      <c r="O1845" s="1339" t="s">
        <v>89</v>
      </c>
      <c r="P1845" s="1339" t="s">
        <v>89</v>
      </c>
      <c r="Q1845" s="1405"/>
      <c r="R1845" s="1329"/>
      <c r="S1845" s="1329">
        <v>10</v>
      </c>
      <c r="T1845" s="1450"/>
      <c r="U1845" s="1323" t="s">
        <v>681</v>
      </c>
      <c r="V1845" s="1446"/>
      <c r="W1845" s="1356">
        <v>3.25</v>
      </c>
      <c r="X1845" s="1446"/>
      <c r="Y1845" s="1446"/>
      <c r="Z1845" s="1590">
        <v>42408</v>
      </c>
      <c r="AB1845" s="1453"/>
      <c r="AC1845" s="1453"/>
      <c r="AD1845" s="1453"/>
      <c r="AE1845" s="1454">
        <f>IF(A1845="","",(IFERROR(VLOOKUP(A1845,Projecten!A$4:W$2618,5,FALSE),"niet bekend")))</f>
        <v>0</v>
      </c>
      <c r="AF1845" s="1416">
        <f t="shared" si="172"/>
        <v>502.39</v>
      </c>
      <c r="AG1845" s="1453">
        <f>IF(A1845="","",(IFERROR(VLOOKUP(A1845,Projecten!A$4:W$2618,23,FALSE),"niet bekend")))</f>
        <v>502.39</v>
      </c>
      <c r="AH1845" s="1455">
        <f>IF(A1845="","",(IFERROR(VLOOKUP(A1845,Projecten!A$4:W$2618,12,FALSE),"niet bekend")))</f>
        <v>502.39</v>
      </c>
    </row>
    <row r="1846" spans="1:34" s="1452" customFormat="1" ht="12" x14ac:dyDescent="0.2">
      <c r="A1846" s="1588" t="s">
        <v>3180</v>
      </c>
      <c r="B1846" s="1461">
        <v>121183</v>
      </c>
      <c r="C1846" s="1588" t="s">
        <v>3181</v>
      </c>
      <c r="D1846" s="1418" t="s">
        <v>489</v>
      </c>
      <c r="E1846" s="1938">
        <v>0</v>
      </c>
      <c r="F1846" s="1589">
        <v>1</v>
      </c>
      <c r="G1846" s="1589">
        <v>0</v>
      </c>
      <c r="H1846" s="1589">
        <v>1</v>
      </c>
      <c r="I1846" s="1328" t="s">
        <v>89</v>
      </c>
      <c r="J1846" s="1328" t="s">
        <v>89</v>
      </c>
      <c r="K1846" s="1328" t="s">
        <v>89</v>
      </c>
      <c r="L1846" s="1328" t="s">
        <v>89</v>
      </c>
      <c r="M1846" s="1339" t="s">
        <v>89</v>
      </c>
      <c r="N1846" s="1339" t="s">
        <v>89</v>
      </c>
      <c r="O1846" s="1339" t="s">
        <v>89</v>
      </c>
      <c r="P1846" s="1339" t="s">
        <v>89</v>
      </c>
      <c r="Q1846" s="1405"/>
      <c r="R1846" s="1329"/>
      <c r="S1846" s="1329">
        <v>10</v>
      </c>
      <c r="T1846" s="1450"/>
      <c r="U1846" s="1323" t="s">
        <v>681</v>
      </c>
      <c r="V1846" s="1446"/>
      <c r="W1846" s="1356">
        <v>3.25</v>
      </c>
      <c r="X1846" s="1446"/>
      <c r="Y1846" s="1446"/>
      <c r="Z1846" s="1590">
        <v>42408</v>
      </c>
      <c r="AB1846" s="1453"/>
      <c r="AC1846" s="1453"/>
      <c r="AD1846" s="1453"/>
      <c r="AE1846" s="1454">
        <f>IF(A1846="","",(IFERROR(VLOOKUP(A1846,Projecten!A$4:W$2618,5,FALSE),"niet bekend")))</f>
        <v>0</v>
      </c>
      <c r="AF1846" s="1416">
        <f t="shared" si="172"/>
        <v>502.39</v>
      </c>
      <c r="AG1846" s="1453">
        <f>IF(A1846="","",(IFERROR(VLOOKUP(A1846,Projecten!A$4:W$2618,23,FALSE),"niet bekend")))</f>
        <v>502.39</v>
      </c>
      <c r="AH1846" s="1455">
        <f>IF(A1846="","",(IFERROR(VLOOKUP(A1846,Projecten!A$4:W$2618,12,FALSE),"niet bekend")))</f>
        <v>502.39</v>
      </c>
    </row>
    <row r="1847" spans="1:34" s="1359" customFormat="1" ht="12" x14ac:dyDescent="0.2">
      <c r="A1847" s="1585"/>
      <c r="B1847" s="1620"/>
      <c r="C1847" s="1585"/>
      <c r="D1847" s="1586"/>
      <c r="E1847" s="2015"/>
      <c r="F1847" s="1586"/>
      <c r="G1847" s="1586"/>
      <c r="H1847" s="1586"/>
      <c r="I1847" s="1350"/>
      <c r="J1847" s="1350"/>
      <c r="K1847" s="1351"/>
      <c r="L1847" s="1351"/>
      <c r="M1847" s="1351"/>
      <c r="N1847" s="1351"/>
      <c r="O1847" s="1351"/>
      <c r="P1847" s="1351"/>
      <c r="Q1847" s="1352"/>
      <c r="R1847" s="1353"/>
      <c r="S1847" s="1351"/>
      <c r="T1847" s="1354"/>
      <c r="U1847" s="1355"/>
      <c r="V1847" s="1355"/>
      <c r="W1847" s="1576"/>
      <c r="X1847" s="1355"/>
      <c r="Y1847" s="1355"/>
      <c r="Z1847" s="1352"/>
      <c r="AB1847" s="1360"/>
      <c r="AC1847" s="1360"/>
      <c r="AD1847" s="1360"/>
      <c r="AE1847" s="1361"/>
      <c r="AF1847" s="1362"/>
      <c r="AG1847" s="1360"/>
      <c r="AH1847" s="1584"/>
    </row>
    <row r="1848" spans="1:34" s="1359" customFormat="1" ht="12" x14ac:dyDescent="0.2">
      <c r="A1848" s="1348">
        <v>2017100</v>
      </c>
      <c r="B1848" s="1346">
        <v>121182</v>
      </c>
      <c r="C1848" s="1348" t="s">
        <v>2636</v>
      </c>
      <c r="D1848" s="1419" t="s">
        <v>1575</v>
      </c>
      <c r="E1848" s="1420">
        <v>1</v>
      </c>
      <c r="F1848" s="1349">
        <v>13</v>
      </c>
      <c r="G1848" s="1349">
        <v>10</v>
      </c>
      <c r="H1848" s="1349">
        <v>1</v>
      </c>
      <c r="I1848" s="1350">
        <v>42794</v>
      </c>
      <c r="J1848" s="1350" t="s">
        <v>1737</v>
      </c>
      <c r="K1848" s="1350" t="s">
        <v>1737</v>
      </c>
      <c r="L1848" s="1350" t="s">
        <v>1737</v>
      </c>
      <c r="M1848" s="1351" t="s">
        <v>89</v>
      </c>
      <c r="N1848" s="1351" t="s">
        <v>89</v>
      </c>
      <c r="O1848" s="1351" t="s">
        <v>89</v>
      </c>
      <c r="P1848" s="1351" t="s">
        <v>89</v>
      </c>
      <c r="Q1848" s="1352" t="s">
        <v>3336</v>
      </c>
      <c r="R1848" s="1353"/>
      <c r="S1848" s="1353">
        <v>10</v>
      </c>
      <c r="T1848" s="1354"/>
      <c r="U1848" s="1355" t="s">
        <v>2355</v>
      </c>
      <c r="V1848" s="1355"/>
      <c r="W1848" s="1356">
        <v>16</v>
      </c>
      <c r="X1848" s="1426"/>
      <c r="Y1848" s="1355"/>
      <c r="Z1848" s="1587">
        <v>42780</v>
      </c>
      <c r="AB1848" s="1360"/>
      <c r="AC1848" s="1360"/>
      <c r="AD1848" s="1360"/>
      <c r="AE1848" s="1361">
        <f>IF(A1848="","",(IFERROR(VLOOKUP(A1848,Projecten!A$4:W$2618,5,FALSE),"niet bekend")))</f>
        <v>1</v>
      </c>
      <c r="AF1848" s="1362">
        <f>IF(AE1848="","",(IF(E1848=0,AH1848,(E1848/AE1848*AH1848))))</f>
        <v>2539.21</v>
      </c>
      <c r="AG1848" s="1360">
        <f>IF(A1848="","",(IFERROR(VLOOKUP(A1848,Projecten!A$4:W$2618,23,FALSE),"niet bekend")))</f>
        <v>2539.21</v>
      </c>
      <c r="AH1848" s="1584">
        <f>IF(A1848="","",(IFERROR(VLOOKUP(A1848,Projecten!A$4:W$2618,12,FALSE),"niet bekend")))</f>
        <v>2539.21</v>
      </c>
    </row>
    <row r="1849" spans="1:34" s="1359" customFormat="1" ht="12" x14ac:dyDescent="0.2">
      <c r="A1849" s="1348">
        <v>2017101</v>
      </c>
      <c r="B1849" s="1346">
        <v>121182</v>
      </c>
      <c r="C1849" s="1348" t="s">
        <v>2637</v>
      </c>
      <c r="D1849" s="1419" t="s">
        <v>1575</v>
      </c>
      <c r="E1849" s="1420">
        <v>1</v>
      </c>
      <c r="F1849" s="1349">
        <v>9</v>
      </c>
      <c r="G1849" s="1349">
        <v>6</v>
      </c>
      <c r="H1849" s="1349">
        <v>1</v>
      </c>
      <c r="I1849" s="1350">
        <v>42790</v>
      </c>
      <c r="J1849" s="1350" t="s">
        <v>1737</v>
      </c>
      <c r="K1849" s="1350" t="s">
        <v>1737</v>
      </c>
      <c r="L1849" s="1350" t="s">
        <v>1737</v>
      </c>
      <c r="M1849" s="1351" t="s">
        <v>89</v>
      </c>
      <c r="N1849" s="1351" t="s">
        <v>89</v>
      </c>
      <c r="O1849" s="1351" t="s">
        <v>89</v>
      </c>
      <c r="P1849" s="1351" t="s">
        <v>89</v>
      </c>
      <c r="Q1849" s="1352" t="s">
        <v>3336</v>
      </c>
      <c r="R1849" s="1353"/>
      <c r="S1849" s="1353">
        <v>10</v>
      </c>
      <c r="T1849" s="1354"/>
      <c r="U1849" s="1355" t="s">
        <v>2355</v>
      </c>
      <c r="V1849" s="1355"/>
      <c r="W1849" s="1356">
        <v>12.5</v>
      </c>
      <c r="X1849" s="1426"/>
      <c r="Y1849" s="1355"/>
      <c r="Z1849" s="1587">
        <v>42780</v>
      </c>
      <c r="AB1849" s="1360"/>
      <c r="AC1849" s="1360"/>
      <c r="AD1849" s="1360"/>
      <c r="AE1849" s="1361">
        <f>IF(A1849="","",(IFERROR(VLOOKUP(A1849,Projecten!A$4:W$2618,5,FALSE),"niet bekend")))</f>
        <v>1</v>
      </c>
      <c r="AF1849" s="1362">
        <f>IF(AE1849="","",(IF(E1849=0,AH1849,(E1849/AE1849*AH1849))))</f>
        <v>2091.11</v>
      </c>
      <c r="AG1849" s="1360">
        <f>IF(A1849="","",(IFERROR(VLOOKUP(A1849,Projecten!A$4:W$2618,23,FALSE),"niet bekend")))</f>
        <v>2091.11</v>
      </c>
      <c r="AH1849" s="1584">
        <f>IF(A1849="","",(IFERROR(VLOOKUP(A1849,Projecten!A$4:W$2618,12,FALSE),"niet bekend")))</f>
        <v>2091.11</v>
      </c>
    </row>
    <row r="1850" spans="1:34" s="1359" customFormat="1" ht="12" x14ac:dyDescent="0.2">
      <c r="A1850" s="1348">
        <v>2017050</v>
      </c>
      <c r="B1850" s="1348">
        <v>121181</v>
      </c>
      <c r="C1850" s="1348" t="s">
        <v>3150</v>
      </c>
      <c r="D1850" s="1434" t="s">
        <v>1549</v>
      </c>
      <c r="E1850" s="2016">
        <v>1</v>
      </c>
      <c r="F1850" s="1434">
        <v>13</v>
      </c>
      <c r="G1850" s="1434">
        <v>8</v>
      </c>
      <c r="H1850" s="1434">
        <v>1</v>
      </c>
      <c r="I1850" s="1350">
        <v>42787</v>
      </c>
      <c r="J1850" s="1350" t="s">
        <v>1737</v>
      </c>
      <c r="K1850" s="1350" t="s">
        <v>1737</v>
      </c>
      <c r="L1850" s="1350" t="s">
        <v>1737</v>
      </c>
      <c r="M1850" s="1351" t="s">
        <v>89</v>
      </c>
      <c r="N1850" s="1351" t="s">
        <v>89</v>
      </c>
      <c r="O1850" s="1351" t="s">
        <v>89</v>
      </c>
      <c r="P1850" s="1351" t="s">
        <v>89</v>
      </c>
      <c r="Q1850" s="1352" t="s">
        <v>3336</v>
      </c>
      <c r="R1850" s="1353"/>
      <c r="S1850" s="1353">
        <v>10</v>
      </c>
      <c r="T1850" s="1354"/>
      <c r="U1850" s="1355" t="s">
        <v>3151</v>
      </c>
      <c r="V1850" s="1355" t="s">
        <v>1631</v>
      </c>
      <c r="W1850" s="1356">
        <v>16</v>
      </c>
      <c r="X1850" s="1426"/>
      <c r="Y1850" s="1355"/>
      <c r="Z1850" s="1587">
        <v>42409</v>
      </c>
      <c r="AB1850" s="1360"/>
      <c r="AC1850" s="1360"/>
      <c r="AD1850" s="1360"/>
      <c r="AE1850" s="1361">
        <f>IF(A1850="","",(IFERROR(VLOOKUP(A1850,Projecten!A$4:W$2618,5,FALSE),"niet bekend")))</f>
        <v>1</v>
      </c>
      <c r="AF1850" s="1362">
        <f>IF(AE1850="","",(IF(E1850=0,AH1850,(E1850/AE1850*AH1850))))</f>
        <v>2492.35</v>
      </c>
      <c r="AG1850" s="1360">
        <f>IF(A1850="","",(IFERROR(VLOOKUP(A1850,Projecten!A$4:W$2618,23,FALSE),"niet bekend")))</f>
        <v>2492.35</v>
      </c>
      <c r="AH1850" s="1584">
        <f>IF(A1850="","",(IFERROR(VLOOKUP(A1850,Projecten!A$4:W$2618,12,FALSE),"niet bekend")))</f>
        <v>2492.35</v>
      </c>
    </row>
    <row r="1851" spans="1:34" s="1359" customFormat="1" ht="12" x14ac:dyDescent="0.2">
      <c r="A1851" s="1348">
        <v>2017051</v>
      </c>
      <c r="B1851" s="1348">
        <v>121181</v>
      </c>
      <c r="C1851" s="1348" t="s">
        <v>3149</v>
      </c>
      <c r="D1851" s="1434" t="s">
        <v>1549</v>
      </c>
      <c r="E1851" s="2016">
        <v>1</v>
      </c>
      <c r="F1851" s="1434">
        <v>12</v>
      </c>
      <c r="G1851" s="1434">
        <v>7</v>
      </c>
      <c r="H1851" s="1434">
        <v>2</v>
      </c>
      <c r="I1851" s="1350">
        <v>42787</v>
      </c>
      <c r="J1851" s="1350" t="s">
        <v>1737</v>
      </c>
      <c r="K1851" s="1350" t="s">
        <v>1737</v>
      </c>
      <c r="L1851" s="1350" t="s">
        <v>1737</v>
      </c>
      <c r="M1851" s="1351" t="s">
        <v>89</v>
      </c>
      <c r="N1851" s="1351" t="s">
        <v>89</v>
      </c>
      <c r="O1851" s="1351" t="s">
        <v>89</v>
      </c>
      <c r="P1851" s="1351" t="s">
        <v>89</v>
      </c>
      <c r="Q1851" s="1352" t="s">
        <v>3336</v>
      </c>
      <c r="R1851" s="1353"/>
      <c r="S1851" s="1353">
        <v>10</v>
      </c>
      <c r="T1851" s="1354"/>
      <c r="U1851" s="1355" t="s">
        <v>3151</v>
      </c>
      <c r="V1851" s="1355" t="s">
        <v>1631</v>
      </c>
      <c r="W1851" s="1356">
        <v>17</v>
      </c>
      <c r="X1851" s="1426"/>
      <c r="Y1851" s="1355"/>
      <c r="Z1851" s="1587">
        <v>42409</v>
      </c>
      <c r="AB1851" s="1360"/>
      <c r="AC1851" s="1360"/>
      <c r="AD1851" s="1360"/>
      <c r="AE1851" s="1361">
        <f>IF(A1851="","",(IFERROR(VLOOKUP(A1851,Projecten!A$4:W$2618,5,FALSE),"niet bekend")))</f>
        <v>1</v>
      </c>
      <c r="AF1851" s="1362">
        <f>IF(AE1851="","",(IF(E1851=0,AH1851,(E1851/AE1851*AH1851))))</f>
        <v>2667.08</v>
      </c>
      <c r="AG1851" s="1360">
        <f>IF(A1851="","",(IFERROR(VLOOKUP(A1851,Projecten!A$4:W$2618,23,FALSE),"niet bekend")))</f>
        <v>2667.08</v>
      </c>
      <c r="AH1851" s="1584">
        <f>IF(A1851="","",(IFERROR(VLOOKUP(A1851,Projecten!A$4:W$2618,12,FALSE),"niet bekend")))</f>
        <v>2667.08</v>
      </c>
    </row>
    <row r="1852" spans="1:34" s="1359" customFormat="1" ht="12" x14ac:dyDescent="0.2">
      <c r="A1852" s="1585"/>
      <c r="B1852" s="1348"/>
      <c r="C1852" s="1585"/>
      <c r="D1852" s="1419"/>
      <c r="E1852" s="2015"/>
      <c r="F1852" s="1586"/>
      <c r="G1852" s="1586"/>
      <c r="H1852" s="1586"/>
      <c r="I1852" s="1350"/>
      <c r="J1852" s="1350"/>
      <c r="K1852" s="1350"/>
      <c r="L1852" s="1350"/>
      <c r="M1852" s="1351"/>
      <c r="N1852" s="1351"/>
      <c r="O1852" s="1351"/>
      <c r="P1852" s="1351"/>
      <c r="Q1852" s="1352"/>
      <c r="R1852" s="1353"/>
      <c r="S1852" s="1353"/>
      <c r="T1852" s="1354"/>
      <c r="U1852" s="1355"/>
      <c r="V1852" s="1355"/>
      <c r="W1852" s="1356"/>
      <c r="X1852" s="1355"/>
      <c r="Y1852" s="1357"/>
      <c r="Z1852" s="1587"/>
      <c r="AB1852" s="1360"/>
      <c r="AC1852" s="1360"/>
      <c r="AD1852" s="1360"/>
      <c r="AE1852" s="1361"/>
      <c r="AF1852" s="1362"/>
      <c r="AG1852" s="1360"/>
      <c r="AH1852" s="1584"/>
    </row>
    <row r="1853" spans="1:34" s="1359" customFormat="1" ht="12" x14ac:dyDescent="0.2">
      <c r="A1853" s="1486">
        <v>2017131</v>
      </c>
      <c r="B1853" s="1461">
        <v>121171</v>
      </c>
      <c r="C1853" s="1486" t="s">
        <v>3201</v>
      </c>
      <c r="D1853" s="1419" t="s">
        <v>451</v>
      </c>
      <c r="E1853" s="1420">
        <v>1</v>
      </c>
      <c r="F1853" s="1604">
        <v>14</v>
      </c>
      <c r="G1853" s="1604">
        <v>6</v>
      </c>
      <c r="H1853" s="1604">
        <v>6</v>
      </c>
      <c r="I1853" s="1350">
        <v>42787</v>
      </c>
      <c r="J1853" s="1350">
        <v>42788</v>
      </c>
      <c r="K1853" s="1350" t="s">
        <v>1737</v>
      </c>
      <c r="L1853" s="1350" t="s">
        <v>1737</v>
      </c>
      <c r="M1853" s="1351" t="s">
        <v>89</v>
      </c>
      <c r="N1853" s="1351" t="s">
        <v>89</v>
      </c>
      <c r="O1853" s="1351" t="s">
        <v>89</v>
      </c>
      <c r="P1853" s="1351" t="s">
        <v>89</v>
      </c>
      <c r="Q1853" s="1352"/>
      <c r="R1853" s="1353"/>
      <c r="S1853" s="1353">
        <v>10</v>
      </c>
      <c r="T1853" s="1354"/>
      <c r="U1853" s="1355" t="s">
        <v>934</v>
      </c>
      <c r="V1853" s="1355" t="s">
        <v>1495</v>
      </c>
      <c r="W1853" s="1347">
        <v>37</v>
      </c>
      <c r="X1853" s="1355"/>
      <c r="Y1853" s="1355"/>
      <c r="Z1853" s="1587">
        <v>42776</v>
      </c>
      <c r="AB1853" s="1360"/>
      <c r="AC1853" s="1360"/>
      <c r="AD1853" s="1360"/>
      <c r="AE1853" s="1361">
        <f>IF(A1853="","",(IFERROR(VLOOKUP(A1853,Projecten!A$4:W$2618,5,FALSE),"niet bekend")))</f>
        <v>1</v>
      </c>
      <c r="AF1853" s="1362">
        <f>IF(AE1853="","",(IF(E1853=0,AH1853,(E1853/AE1853*AH1853))))</f>
        <v>6307.99</v>
      </c>
      <c r="AG1853" s="1360">
        <f>IF(A1853="","",(IFERROR(VLOOKUP(A1853,Projecten!A$4:W$2618,23,FALSE),"niet bekend")))</f>
        <v>6307.99</v>
      </c>
      <c r="AH1853" s="1584">
        <f>IF(A1853="","",(IFERROR(VLOOKUP(A1853,Projecten!A$4:W$2618,12,FALSE),"niet bekend")))</f>
        <v>6307.99</v>
      </c>
    </row>
    <row r="1854" spans="1:34" s="1359" customFormat="1" ht="12" x14ac:dyDescent="0.2">
      <c r="A1854" s="1348">
        <v>2017088</v>
      </c>
      <c r="B1854" s="1348">
        <v>121170</v>
      </c>
      <c r="C1854" s="1429" t="s">
        <v>3091</v>
      </c>
      <c r="D1854" s="1430" t="s">
        <v>451</v>
      </c>
      <c r="E1854" s="1420">
        <v>1</v>
      </c>
      <c r="F1854" s="1349">
        <v>7</v>
      </c>
      <c r="G1854" s="1349">
        <v>4</v>
      </c>
      <c r="H1854" s="1349">
        <v>2</v>
      </c>
      <c r="I1854" s="1350">
        <v>42780</v>
      </c>
      <c r="J1854" s="1350">
        <v>42781</v>
      </c>
      <c r="K1854" s="1350" t="s">
        <v>1737</v>
      </c>
      <c r="L1854" s="1350" t="s">
        <v>1737</v>
      </c>
      <c r="M1854" s="1351" t="s">
        <v>89</v>
      </c>
      <c r="N1854" s="1351" t="s">
        <v>89</v>
      </c>
      <c r="O1854" s="1351" t="s">
        <v>89</v>
      </c>
      <c r="P1854" s="1351" t="s">
        <v>89</v>
      </c>
      <c r="Q1854" s="1352"/>
      <c r="R1854" s="1353"/>
      <c r="S1854" s="1353">
        <v>10</v>
      </c>
      <c r="T1854" s="1354"/>
      <c r="U1854" s="1355" t="s">
        <v>934</v>
      </c>
      <c r="V1854" s="1355"/>
      <c r="W1854" s="1347">
        <v>14.25</v>
      </c>
      <c r="X1854" s="1355"/>
      <c r="Y1854" s="1355"/>
      <c r="Z1854" s="1587">
        <v>42766</v>
      </c>
      <c r="AB1854" s="1360"/>
      <c r="AC1854" s="1360"/>
      <c r="AD1854" s="1360"/>
      <c r="AE1854" s="1361">
        <f>IF(A1854="","",(IFERROR(VLOOKUP(A1854,Projecten!A$4:W$2618,5,FALSE),"niet bekend")))</f>
        <v>1</v>
      </c>
      <c r="AF1854" s="1362">
        <f>IF(AE1854="","",(IF(E1854=0,AH1854,(E1854/AE1854*AH1854))))</f>
        <v>2510.9899999999998</v>
      </c>
      <c r="AG1854" s="1360">
        <f>IF(A1854="","",(IFERROR(VLOOKUP(A1854,Projecten!A$4:W$2618,23,FALSE),"niet bekend")))</f>
        <v>2510.9899999999998</v>
      </c>
      <c r="AH1854" s="1584">
        <f>IF(A1854="","",(IFERROR(VLOOKUP(A1854,Projecten!A$4:W$2618,12,FALSE),"niet bekend")))</f>
        <v>2510.9899999999998</v>
      </c>
    </row>
    <row r="1855" spans="1:34" s="1377" customFormat="1" ht="12" x14ac:dyDescent="0.2">
      <c r="A1855" s="1365"/>
      <c r="B1855" s="1366"/>
      <c r="C1855" s="1367"/>
      <c r="D1855" s="1367"/>
      <c r="E1855" s="1368"/>
      <c r="F1855" s="1368"/>
      <c r="G1855" s="1368"/>
      <c r="H1855" s="1368"/>
      <c r="I1855" s="1369"/>
      <c r="J1855" s="1369"/>
      <c r="K1855" s="1369"/>
      <c r="L1855" s="1368"/>
      <c r="M1855" s="1368"/>
      <c r="N1855" s="1368"/>
      <c r="O1855" s="1368"/>
      <c r="P1855" s="1368"/>
      <c r="Q1855" s="1370"/>
      <c r="R1855" s="2128"/>
      <c r="S1855" s="1372"/>
      <c r="T1855" s="1372"/>
      <c r="U1855" s="1373"/>
      <c r="V1855" s="1373"/>
      <c r="W1855" s="1373"/>
      <c r="X1855" s="1374"/>
      <c r="Y1855" s="1375"/>
      <c r="Z1855" s="1376"/>
      <c r="AB1855" s="1378"/>
      <c r="AC1855" s="1378"/>
      <c r="AD1855" s="1378"/>
      <c r="AE1855" s="1379"/>
      <c r="AF1855" s="1380"/>
      <c r="AG1855" s="1378" t="str">
        <f>IF(A1855="","",(IFERROR(VLOOKUP(A1855,Projecten!A$4:W$2618,23,FALSE),"niet bekend")))</f>
        <v/>
      </c>
      <c r="AH1855" s="1381" t="str">
        <f>IF(A1855="","",(IFERROR(VLOOKUP(A1855,Projecten!A$4:W$2618,12,FALSE),"niet bekend")))</f>
        <v/>
      </c>
    </row>
    <row r="1856" spans="1:34" s="1315" customFormat="1" x14ac:dyDescent="0.2">
      <c r="A1856" s="1302"/>
      <c r="B1856" s="1303"/>
      <c r="C1856" s="1304">
        <f>SUM(F1856:H1856)</f>
        <v>398</v>
      </c>
      <c r="D1856" s="1305"/>
      <c r="E1856" s="1306">
        <f>SUM(E1857:E1889)</f>
        <v>24</v>
      </c>
      <c r="F1856" s="1306">
        <f>SUM(F1857:F1889)</f>
        <v>206</v>
      </c>
      <c r="G1856" s="1306">
        <f>SUM(G1857:G1889)</f>
        <v>126</v>
      </c>
      <c r="H1856" s="1306">
        <f>SUM(H1857:H1889)</f>
        <v>66</v>
      </c>
      <c r="I1856" s="1307"/>
      <c r="J1856" s="1307"/>
      <c r="K1856" s="1307"/>
      <c r="L1856" s="1306"/>
      <c r="M1856" s="1306"/>
      <c r="N1856" s="1306"/>
      <c r="O1856" s="1306"/>
      <c r="P1856" s="1306"/>
      <c r="Q1856" s="1440">
        <v>10</v>
      </c>
      <c r="R1856" s="2129"/>
      <c r="S1856" s="1441"/>
      <c r="T1856" s="1441"/>
      <c r="U1856" s="1442"/>
      <c r="V1856" s="1443">
        <f>SUM(W1856:W1889)</f>
        <v>432.5</v>
      </c>
      <c r="W1856" s="1312"/>
      <c r="X1856" s="1312">
        <f>Productiemedewerkers!C2157</f>
        <v>0</v>
      </c>
      <c r="Y1856" s="1313">
        <f>V1856-X1856</f>
        <v>432.5</v>
      </c>
      <c r="Z1856" s="1314" t="s">
        <v>3433</v>
      </c>
      <c r="AA1856" s="964" t="s">
        <v>1332</v>
      </c>
      <c r="AB1856" s="964" t="s">
        <v>1269</v>
      </c>
      <c r="AC1856" s="964" t="s">
        <v>1333</v>
      </c>
      <c r="AD1856" s="958" t="s">
        <v>2589</v>
      </c>
      <c r="AE1856" s="1318"/>
      <c r="AF1856" s="1319">
        <f>SUM(AF1857:AF1889)</f>
        <v>63706.32</v>
      </c>
      <c r="AG1856" s="1316" t="str">
        <f>IF(A1856="","",(IFERROR(VLOOKUP(A1856,Projecten!A$4:W$2618,23,FALSE),"niet bekend")))</f>
        <v/>
      </c>
      <c r="AH1856" s="1320" t="str">
        <f>IF(A1856="","",(IFERROR(VLOOKUP(A1856,Projecten!A$4:W$2618,12,FALSE),"niet bekend")))</f>
        <v/>
      </c>
    </row>
    <row r="1857" spans="1:34" s="1279" customFormat="1" ht="12" x14ac:dyDescent="0.2">
      <c r="A1857" s="1484"/>
      <c r="B1857" s="1438"/>
      <c r="C1857" s="1323"/>
      <c r="D1857" s="1444"/>
      <c r="E1857" s="1445"/>
      <c r="F1857" s="1445"/>
      <c r="G1857" s="1445"/>
      <c r="H1857" s="1445"/>
      <c r="I1857" s="1326"/>
      <c r="J1857" s="1326"/>
      <c r="K1857" s="1326"/>
      <c r="L1857" s="1327"/>
      <c r="M1857" s="1327"/>
      <c r="N1857" s="1327"/>
      <c r="O1857" s="1327"/>
      <c r="P1857" s="1327"/>
      <c r="Q1857" s="1282" t="s">
        <v>3063</v>
      </c>
      <c r="R1857" s="1329"/>
      <c r="S1857" s="1329"/>
      <c r="T1857" s="1330"/>
      <c r="U1857" s="1323"/>
      <c r="V1857" s="1344" t="s">
        <v>2493</v>
      </c>
      <c r="W1857" s="1332"/>
      <c r="X1857" s="1323"/>
      <c r="Y1857" s="1323"/>
      <c r="Z1857" s="1282"/>
      <c r="AA1857" s="1599">
        <v>466.5</v>
      </c>
      <c r="AB1857" s="1599">
        <v>104.25</v>
      </c>
      <c r="AC1857" s="1599">
        <f>AA1857-AB1857</f>
        <v>362.25</v>
      </c>
      <c r="AD1857" s="1599">
        <v>56</v>
      </c>
      <c r="AE1857" s="1403" t="str">
        <f>IF(A1857="","",(IFERROR(VLOOKUP(A1857,Projecten!A$4:W$2618,5,FALSE),"niet bekend")))</f>
        <v/>
      </c>
      <c r="AF1857" s="1285" t="str">
        <f>IF(AE1857="","",(IF(E1857=0,AH1857,(E1857/AE1857*AH1857))))</f>
        <v/>
      </c>
      <c r="AG1857" s="1283" t="str">
        <f>IF(A1857="","",(IFERROR(VLOOKUP(A1857,Projecten!A$4:W$2618,23,FALSE),"niet bekend")))</f>
        <v/>
      </c>
      <c r="AH1857" s="1463" t="str">
        <f>IF(A1857="","",(IFERROR(VLOOKUP(A1857,Projecten!A$4:W$2618,12,FALSE),"niet bekend")))</f>
        <v/>
      </c>
    </row>
    <row r="1858" spans="1:34" s="1279" customFormat="1" ht="12" x14ac:dyDescent="0.2">
      <c r="A1858" s="1484"/>
      <c r="B1858" s="1438"/>
      <c r="C1858" s="1323"/>
      <c r="D1858" s="1444"/>
      <c r="E1858" s="1445"/>
      <c r="F1858" s="1445"/>
      <c r="G1858" s="1445"/>
      <c r="H1858" s="1445"/>
      <c r="I1858" s="1326"/>
      <c r="J1858" s="1326"/>
      <c r="K1858" s="1326"/>
      <c r="L1858" s="1327"/>
      <c r="M1858" s="1327"/>
      <c r="N1858" s="1327"/>
      <c r="O1858" s="1327"/>
      <c r="P1858" s="1327"/>
      <c r="Q1858" s="1282"/>
      <c r="R1858" s="1329"/>
      <c r="S1858" s="1329"/>
      <c r="T1858" s="1330"/>
      <c r="U1858" s="1323"/>
      <c r="V1858" s="1344"/>
      <c r="W1858" s="1332"/>
      <c r="X1858" s="1323"/>
      <c r="Y1858" s="1323"/>
      <c r="Z1858" s="1282"/>
      <c r="AB1858" s="1283"/>
      <c r="AC1858" s="1283"/>
      <c r="AD1858" s="1283"/>
      <c r="AE1858" s="1403"/>
      <c r="AF1858" s="1285"/>
      <c r="AG1858" s="1283"/>
      <c r="AH1858" s="1623"/>
    </row>
    <row r="1859" spans="1:34" s="1452" customFormat="1" ht="12" x14ac:dyDescent="0.2">
      <c r="A1859" s="1485"/>
      <c r="B1859" s="1446"/>
      <c r="C1859" s="1405" t="s">
        <v>3406</v>
      </c>
      <c r="D1859" s="1446"/>
      <c r="E1859" s="1448"/>
      <c r="F1859" s="1446"/>
      <c r="G1859" s="1446"/>
      <c r="H1859" s="1446"/>
      <c r="I1859" s="1447"/>
      <c r="J1859" s="1447"/>
      <c r="K1859" s="1447"/>
      <c r="L1859" s="1447"/>
      <c r="M1859" s="1448"/>
      <c r="N1859" s="1448"/>
      <c r="O1859" s="1448"/>
      <c r="P1859" s="1448"/>
      <c r="Q1859" s="1405"/>
      <c r="R1859" s="1329"/>
      <c r="S1859" s="1449"/>
      <c r="T1859" s="1450"/>
      <c r="U1859" s="1446"/>
      <c r="V1859" s="1446"/>
      <c r="W1859" s="1385">
        <v>38</v>
      </c>
      <c r="X1859" s="1446"/>
      <c r="Y1859" s="1446"/>
      <c r="Z1859" s="1451"/>
      <c r="AB1859" s="1453"/>
      <c r="AC1859" s="1453"/>
      <c r="AD1859" s="1453"/>
      <c r="AE1859" s="1454" t="str">
        <f>IF(A1859="","",(IFERROR(VLOOKUP(A1859,Projecten!A$4:W$2618,5,FALSE),"niet bekend")))</f>
        <v/>
      </c>
      <c r="AF1859" s="1416" t="str">
        <f>IF(AE1859="","",(IF(E1859=0,AH1859,(E1859/AE1859*AH1859))))</f>
        <v/>
      </c>
      <c r="AG1859" s="1453" t="str">
        <f>IF(A1859="","",(IFERROR(VLOOKUP(A1859,Projecten!A$4:W$2618,23,FALSE),"niet bekend")))</f>
        <v/>
      </c>
      <c r="AH1859" s="1455" t="str">
        <f>IF(A1859="","",(IFERROR(VLOOKUP(A1859,Projecten!A$4:W$2618,12,FALSE),"niet bekend")))</f>
        <v/>
      </c>
    </row>
    <row r="1860" spans="1:34" s="1452" customFormat="1" ht="12" x14ac:dyDescent="0.2">
      <c r="A1860" s="1485"/>
      <c r="B1860" s="1446"/>
      <c r="C1860" s="1405" t="s">
        <v>3425</v>
      </c>
      <c r="D1860" s="1446"/>
      <c r="E1860" s="1448"/>
      <c r="F1860" s="1446"/>
      <c r="G1860" s="1446"/>
      <c r="H1860" s="1446"/>
      <c r="I1860" s="1447"/>
      <c r="J1860" s="1447"/>
      <c r="K1860" s="1447"/>
      <c r="L1860" s="1447"/>
      <c r="M1860" s="1448"/>
      <c r="N1860" s="1448"/>
      <c r="O1860" s="1448"/>
      <c r="P1860" s="1448"/>
      <c r="Q1860" s="1405"/>
      <c r="R1860" s="1329"/>
      <c r="S1860" s="1449"/>
      <c r="T1860" s="1450"/>
      <c r="U1860" s="1446"/>
      <c r="V1860" s="1446"/>
      <c r="W1860" s="1385">
        <v>8.25</v>
      </c>
      <c r="X1860" s="1446"/>
      <c r="Y1860" s="1446"/>
      <c r="Z1860" s="1451"/>
      <c r="AB1860" s="1453"/>
      <c r="AC1860" s="1453"/>
      <c r="AD1860" s="1453"/>
      <c r="AE1860" s="1454"/>
      <c r="AF1860" s="1416"/>
      <c r="AG1860" s="1453"/>
      <c r="AH1860" s="1455"/>
    </row>
    <row r="1861" spans="1:34" s="1452" customFormat="1" ht="12" x14ac:dyDescent="0.2">
      <c r="A1861" s="1485"/>
      <c r="B1861" s="1446"/>
      <c r="C1861" s="1405" t="s">
        <v>3426</v>
      </c>
      <c r="D1861" s="1446"/>
      <c r="E1861" s="1448"/>
      <c r="F1861" s="1446"/>
      <c r="G1861" s="1446"/>
      <c r="H1861" s="1446"/>
      <c r="I1861" s="1447"/>
      <c r="J1861" s="1447"/>
      <c r="K1861" s="1447"/>
      <c r="L1861" s="1447"/>
      <c r="M1861" s="1448"/>
      <c r="N1861" s="1448"/>
      <c r="O1861" s="1448"/>
      <c r="P1861" s="1448"/>
      <c r="Q1861" s="1405"/>
      <c r="R1861" s="1329"/>
      <c r="S1861" s="1449"/>
      <c r="T1861" s="1450"/>
      <c r="U1861" s="1446"/>
      <c r="V1861" s="1446"/>
      <c r="W1861" s="1385">
        <v>8.25</v>
      </c>
      <c r="X1861" s="1446"/>
      <c r="Y1861" s="1446"/>
      <c r="Z1861" s="1451"/>
      <c r="AB1861" s="1453"/>
      <c r="AC1861" s="1453"/>
      <c r="AD1861" s="1453"/>
      <c r="AE1861" s="1454"/>
      <c r="AF1861" s="1416"/>
      <c r="AG1861" s="1453"/>
      <c r="AH1861" s="1455"/>
    </row>
    <row r="1862" spans="1:34" s="1452" customFormat="1" ht="12" x14ac:dyDescent="0.2">
      <c r="A1862" s="1485"/>
      <c r="B1862" s="1446"/>
      <c r="C1862" s="1405" t="s">
        <v>3427</v>
      </c>
      <c r="D1862" s="1446"/>
      <c r="E1862" s="1448"/>
      <c r="F1862" s="1446"/>
      <c r="G1862" s="1446"/>
      <c r="H1862" s="1446"/>
      <c r="I1862" s="1447"/>
      <c r="J1862" s="1447"/>
      <c r="K1862" s="1447"/>
      <c r="L1862" s="1447"/>
      <c r="M1862" s="1448"/>
      <c r="N1862" s="1448"/>
      <c r="O1862" s="1448"/>
      <c r="P1862" s="1448"/>
      <c r="Q1862" s="1405"/>
      <c r="R1862" s="1329"/>
      <c r="S1862" s="1449"/>
      <c r="T1862" s="1450"/>
      <c r="U1862" s="1446"/>
      <c r="V1862" s="1446"/>
      <c r="W1862" s="1385">
        <v>8.25</v>
      </c>
      <c r="X1862" s="1446"/>
      <c r="Y1862" s="1446"/>
      <c r="Z1862" s="1451"/>
      <c r="AB1862" s="1453"/>
      <c r="AC1862" s="1453"/>
      <c r="AD1862" s="1453"/>
      <c r="AE1862" s="1454"/>
      <c r="AF1862" s="1416"/>
      <c r="AG1862" s="1453"/>
      <c r="AH1862" s="1455"/>
    </row>
    <row r="1863" spans="1:34" s="1616" customFormat="1" ht="12" x14ac:dyDescent="0.2">
      <c r="A1863" s="1629"/>
      <c r="B1863" s="1615"/>
      <c r="C1863" s="1578"/>
      <c r="D1863" s="1615"/>
      <c r="E1863" s="1612"/>
      <c r="F1863" s="1615"/>
      <c r="G1863" s="1615"/>
      <c r="H1863" s="1615"/>
      <c r="I1863" s="1613"/>
      <c r="J1863" s="1613"/>
      <c r="K1863" s="1613"/>
      <c r="L1863" s="1613"/>
      <c r="M1863" s="1612"/>
      <c r="N1863" s="1612"/>
      <c r="O1863" s="1612"/>
      <c r="P1863" s="1612"/>
      <c r="Q1863" s="1578"/>
      <c r="R1863" s="1353"/>
      <c r="S1863" s="1630"/>
      <c r="T1863" s="1614"/>
      <c r="U1863" s="1615"/>
      <c r="V1863" s="1615"/>
      <c r="W1863" s="1576"/>
      <c r="X1863" s="1615"/>
      <c r="Y1863" s="1615"/>
      <c r="Z1863" s="1631"/>
      <c r="AB1863" s="1617"/>
      <c r="AC1863" s="1617"/>
      <c r="AD1863" s="1617"/>
      <c r="AE1863" s="1618"/>
      <c r="AF1863" s="1606"/>
      <c r="AG1863" s="1617"/>
      <c r="AH1863" s="1619"/>
    </row>
    <row r="1864" spans="1:34" s="1359" customFormat="1" ht="12" x14ac:dyDescent="0.2">
      <c r="A1864" s="1387">
        <v>2017130</v>
      </c>
      <c r="B1864" s="1621">
        <v>121189</v>
      </c>
      <c r="C1864" s="1387">
        <v>636217</v>
      </c>
      <c r="D1864" s="1428" t="s">
        <v>68</v>
      </c>
      <c r="E1864" s="1436">
        <v>1</v>
      </c>
      <c r="F1864" s="1428">
        <v>8</v>
      </c>
      <c r="G1864" s="1428">
        <v>5</v>
      </c>
      <c r="H1864" s="1428">
        <v>3</v>
      </c>
      <c r="I1864" s="1350">
        <v>42794</v>
      </c>
      <c r="J1864" s="1350">
        <v>42795</v>
      </c>
      <c r="K1864" s="1350" t="s">
        <v>1737</v>
      </c>
      <c r="L1864" s="1350" t="s">
        <v>1737</v>
      </c>
      <c r="M1864" s="1351" t="s">
        <v>89</v>
      </c>
      <c r="N1864" s="1351" t="s">
        <v>89</v>
      </c>
      <c r="O1864" s="1351" t="s">
        <v>89</v>
      </c>
      <c r="P1864" s="1351" t="s">
        <v>89</v>
      </c>
      <c r="Q1864" s="1352"/>
      <c r="R1864" s="1353"/>
      <c r="S1864" s="1353">
        <v>11</v>
      </c>
      <c r="T1864" s="1354"/>
      <c r="U1864" s="1355" t="s">
        <v>3216</v>
      </c>
      <c r="V1864" s="1355"/>
      <c r="W1864" s="1347">
        <v>17.25</v>
      </c>
      <c r="X1864" s="1355"/>
      <c r="Y1864" s="1355"/>
      <c r="Z1864" s="1627">
        <v>42781</v>
      </c>
      <c r="AB1864" s="1360"/>
      <c r="AC1864" s="1360"/>
      <c r="AD1864" s="1360"/>
      <c r="AE1864" s="1361">
        <f>IF(A1864="","",(IFERROR(VLOOKUP(A1864,Projecten!A$4:W$2618,5,FALSE),"niet bekend")))</f>
        <v>1</v>
      </c>
      <c r="AF1864" s="1362">
        <f>IF(AE1864="","",(IF(E1864=0,AH1864,(E1864/AE1864*AH1864))))</f>
        <v>3078.22</v>
      </c>
      <c r="AG1864" s="1360">
        <f>IF(A1864="","",(IFERROR(VLOOKUP(A1864,Projecten!A$4:W$2618,23,FALSE),"niet bekend")))</f>
        <v>3078.22</v>
      </c>
      <c r="AH1864" s="1628">
        <f>IF(A1864="","",(IFERROR(VLOOKUP(A1864,Projecten!A$4:W$2618,12,FALSE),"niet bekend")))</f>
        <v>3078.22</v>
      </c>
    </row>
    <row r="1865" spans="1:34" s="1359" customFormat="1" ht="12" x14ac:dyDescent="0.2">
      <c r="A1865" s="1387">
        <v>2017137</v>
      </c>
      <c r="B1865" s="1621">
        <v>121189</v>
      </c>
      <c r="C1865" s="1387">
        <v>636117</v>
      </c>
      <c r="D1865" s="1428" t="s">
        <v>68</v>
      </c>
      <c r="E1865" s="1436">
        <v>1</v>
      </c>
      <c r="F1865" s="1428">
        <v>8</v>
      </c>
      <c r="G1865" s="1428">
        <v>5</v>
      </c>
      <c r="H1865" s="1428">
        <v>3</v>
      </c>
      <c r="I1865" s="1350">
        <v>42794</v>
      </c>
      <c r="J1865" s="1350" t="s">
        <v>1737</v>
      </c>
      <c r="K1865" s="1350" t="s">
        <v>1737</v>
      </c>
      <c r="L1865" s="1350" t="s">
        <v>1737</v>
      </c>
      <c r="M1865" s="1351" t="s">
        <v>89</v>
      </c>
      <c r="N1865" s="1351" t="s">
        <v>89</v>
      </c>
      <c r="O1865" s="1351" t="s">
        <v>89</v>
      </c>
      <c r="P1865" s="1351" t="s">
        <v>89</v>
      </c>
      <c r="Q1865" s="1352"/>
      <c r="R1865" s="1353"/>
      <c r="S1865" s="1353">
        <v>11</v>
      </c>
      <c r="T1865" s="1354"/>
      <c r="U1865" s="1355" t="s">
        <v>3216</v>
      </c>
      <c r="V1865" s="1355"/>
      <c r="W1865" s="1347">
        <v>15</v>
      </c>
      <c r="X1865" s="1355"/>
      <c r="Y1865" s="1355"/>
      <c r="Z1865" s="1627">
        <v>42781</v>
      </c>
      <c r="AB1865" s="1360"/>
      <c r="AC1865" s="1360"/>
      <c r="AD1865" s="1360"/>
      <c r="AE1865" s="1361">
        <f>IF(A1865="","",(IFERROR(VLOOKUP(A1865,Projecten!A$4:W$2618,5,FALSE),"niet bekend")))</f>
        <v>1</v>
      </c>
      <c r="AF1865" s="1362">
        <f>IF(AE1865="","",(IF(E1865=0,AH1865,(E1865/AE1865*AH1865))))</f>
        <v>2531.15</v>
      </c>
      <c r="AG1865" s="1360">
        <f>IF(A1865="","",(IFERROR(VLOOKUP(A1865,Projecten!A$4:W$2618,23,FALSE),"niet bekend")))</f>
        <v>2531.15</v>
      </c>
      <c r="AH1865" s="1628">
        <f>IF(A1865="","",(IFERROR(VLOOKUP(A1865,Projecten!A$4:W$2618,12,FALSE),"niet bekend")))</f>
        <v>2531.15</v>
      </c>
    </row>
    <row r="1866" spans="1:34" s="1359" customFormat="1" ht="12" x14ac:dyDescent="0.2">
      <c r="A1866" s="1387">
        <v>2017134</v>
      </c>
      <c r="B1866" s="1621">
        <v>121189</v>
      </c>
      <c r="C1866" s="1387" t="s">
        <v>3212</v>
      </c>
      <c r="D1866" s="1428" t="s">
        <v>68</v>
      </c>
      <c r="E1866" s="1436">
        <v>1</v>
      </c>
      <c r="F1866" s="1428">
        <v>2</v>
      </c>
      <c r="G1866" s="1428">
        <v>1</v>
      </c>
      <c r="H1866" s="1428">
        <v>1</v>
      </c>
      <c r="I1866" s="1350">
        <v>42794</v>
      </c>
      <c r="J1866" s="1350" t="s">
        <v>1737</v>
      </c>
      <c r="K1866" s="1350" t="s">
        <v>1737</v>
      </c>
      <c r="L1866" s="1350" t="s">
        <v>1737</v>
      </c>
      <c r="M1866" s="1351" t="s">
        <v>89</v>
      </c>
      <c r="N1866" s="1351" t="s">
        <v>89</v>
      </c>
      <c r="O1866" s="1351" t="s">
        <v>89</v>
      </c>
      <c r="P1866" s="1351" t="s">
        <v>89</v>
      </c>
      <c r="Q1866" s="1352"/>
      <c r="R1866" s="1353"/>
      <c r="S1866" s="1353">
        <v>11</v>
      </c>
      <c r="T1866" s="1354"/>
      <c r="U1866" s="1355" t="s">
        <v>3216</v>
      </c>
      <c r="V1866" s="1355"/>
      <c r="W1866" s="1347">
        <v>5</v>
      </c>
      <c r="X1866" s="1355"/>
      <c r="Y1866" s="1355"/>
      <c r="Z1866" s="1627">
        <v>42781</v>
      </c>
      <c r="AB1866" s="1360"/>
      <c r="AC1866" s="1360"/>
      <c r="AD1866" s="1360"/>
      <c r="AE1866" s="1361">
        <f>IF(A1866="","",(IFERROR(VLOOKUP(A1866,Projecten!A$4:W$2618,5,FALSE),"niet bekend")))</f>
        <v>1</v>
      </c>
      <c r="AF1866" s="1362">
        <f>IF(AE1866="","",(IF(E1866=0,AH1866,(E1866/AE1866*AH1866))))</f>
        <v>599.77</v>
      </c>
      <c r="AG1866" s="1360">
        <f>IF(A1866="","",(IFERROR(VLOOKUP(A1866,Projecten!A$4:W$2618,23,FALSE),"niet bekend")))</f>
        <v>599.77</v>
      </c>
      <c r="AH1866" s="1628">
        <f>IF(A1866="","",(IFERROR(VLOOKUP(A1866,Projecten!A$4:W$2618,12,FALSE),"niet bekend")))</f>
        <v>599.77</v>
      </c>
    </row>
    <row r="1867" spans="1:34" s="1359" customFormat="1" ht="12" x14ac:dyDescent="0.2">
      <c r="A1867" s="1387">
        <v>2017136</v>
      </c>
      <c r="B1867" s="1621">
        <v>121190</v>
      </c>
      <c r="C1867" s="1387">
        <v>636617</v>
      </c>
      <c r="D1867" s="1428" t="s">
        <v>68</v>
      </c>
      <c r="E1867" s="1436">
        <v>1</v>
      </c>
      <c r="F1867" s="1428">
        <v>7</v>
      </c>
      <c r="G1867" s="1428">
        <v>4</v>
      </c>
      <c r="H1867" s="1428">
        <v>3</v>
      </c>
      <c r="I1867" s="1350">
        <v>42794</v>
      </c>
      <c r="J1867" s="1350" t="s">
        <v>1737</v>
      </c>
      <c r="K1867" s="1350" t="s">
        <v>1737</v>
      </c>
      <c r="L1867" s="1350" t="s">
        <v>1737</v>
      </c>
      <c r="M1867" s="1351" t="s">
        <v>89</v>
      </c>
      <c r="N1867" s="1351" t="s">
        <v>89</v>
      </c>
      <c r="O1867" s="1351" t="s">
        <v>89</v>
      </c>
      <c r="P1867" s="1351" t="s">
        <v>89</v>
      </c>
      <c r="Q1867" s="1352"/>
      <c r="R1867" s="1353"/>
      <c r="S1867" s="1353">
        <v>11</v>
      </c>
      <c r="T1867" s="1354"/>
      <c r="U1867" s="1355" t="s">
        <v>3216</v>
      </c>
      <c r="V1867" s="1355"/>
      <c r="W1867" s="1347">
        <v>13.75</v>
      </c>
      <c r="X1867" s="1355"/>
      <c r="Y1867" s="1355"/>
      <c r="Z1867" s="1627">
        <v>42781</v>
      </c>
      <c r="AB1867" s="1360"/>
      <c r="AC1867" s="1360"/>
      <c r="AD1867" s="1360"/>
      <c r="AE1867" s="1361">
        <f>IF(A1867="","",(IFERROR(VLOOKUP(A1867,Projecten!A$4:W$2618,5,FALSE),"niet bekend")))</f>
        <v>1</v>
      </c>
      <c r="AF1867" s="1362">
        <f>IF(AE1867="","",(IF(E1867=0,AH1867,(E1867/AE1867*AH1867))))</f>
        <v>2391.88</v>
      </c>
      <c r="AG1867" s="1360">
        <f>IF(A1867="","",(IFERROR(VLOOKUP(A1867,Projecten!A$4:W$2618,23,FALSE),"niet bekend")))</f>
        <v>2391.88</v>
      </c>
      <c r="AH1867" s="1628">
        <f>IF(A1867="","",(IFERROR(VLOOKUP(A1867,Projecten!A$4:W$2618,12,FALSE),"niet bekend")))</f>
        <v>2391.88</v>
      </c>
    </row>
    <row r="1868" spans="1:34" s="1359" customFormat="1" ht="12" x14ac:dyDescent="0.2">
      <c r="A1868" s="1387">
        <v>2017135</v>
      </c>
      <c r="B1868" s="1621">
        <v>121190</v>
      </c>
      <c r="C1868" s="1387">
        <v>635017</v>
      </c>
      <c r="D1868" s="1428" t="s">
        <v>68</v>
      </c>
      <c r="E1868" s="1436">
        <v>1</v>
      </c>
      <c r="F1868" s="1428">
        <v>8</v>
      </c>
      <c r="G1868" s="1428">
        <v>5</v>
      </c>
      <c r="H1868" s="1428">
        <v>3</v>
      </c>
      <c r="I1868" s="1350">
        <v>42794</v>
      </c>
      <c r="J1868" s="1350" t="s">
        <v>1737</v>
      </c>
      <c r="K1868" s="1350" t="s">
        <v>1737</v>
      </c>
      <c r="L1868" s="1350" t="s">
        <v>1737</v>
      </c>
      <c r="M1868" s="1351" t="s">
        <v>89</v>
      </c>
      <c r="N1868" s="1351" t="s">
        <v>89</v>
      </c>
      <c r="O1868" s="1351" t="s">
        <v>89</v>
      </c>
      <c r="P1868" s="1351" t="s">
        <v>89</v>
      </c>
      <c r="Q1868" s="1352"/>
      <c r="R1868" s="1353"/>
      <c r="S1868" s="1353">
        <v>11</v>
      </c>
      <c r="T1868" s="1354"/>
      <c r="U1868" s="1355" t="s">
        <v>3216</v>
      </c>
      <c r="V1868" s="1355"/>
      <c r="W1868" s="1347">
        <v>15</v>
      </c>
      <c r="X1868" s="1355"/>
      <c r="Y1868" s="1355"/>
      <c r="Z1868" s="1627">
        <v>42781</v>
      </c>
      <c r="AB1868" s="1360"/>
      <c r="AC1868" s="1360"/>
      <c r="AD1868" s="1360"/>
      <c r="AE1868" s="1361">
        <f>IF(A1868="","",(IFERROR(VLOOKUP(A1868,Projecten!A$4:W$2618,5,FALSE),"niet bekend")))</f>
        <v>1</v>
      </c>
      <c r="AF1868" s="1362">
        <f>IF(AE1868="","",(IF(E1868=0,AH1868,(E1868/AE1868*AH1868))))</f>
        <v>2480.83</v>
      </c>
      <c r="AG1868" s="1360">
        <f>IF(A1868="","",(IFERROR(VLOOKUP(A1868,Projecten!A$4:W$2618,23,FALSE),"niet bekend")))</f>
        <v>2480.83</v>
      </c>
      <c r="AH1868" s="1628">
        <f>IF(A1868="","",(IFERROR(VLOOKUP(A1868,Projecten!A$4:W$2618,12,FALSE),"niet bekend")))</f>
        <v>2480.83</v>
      </c>
    </row>
    <row r="1869" spans="1:34" s="1359" customFormat="1" ht="12" x14ac:dyDescent="0.2">
      <c r="A1869" s="1387">
        <v>2017145</v>
      </c>
      <c r="B1869" s="1570">
        <v>121191</v>
      </c>
      <c r="C1869" s="1387">
        <v>634217</v>
      </c>
      <c r="D1869" s="1428" t="s">
        <v>68</v>
      </c>
      <c r="E1869" s="1436">
        <v>1</v>
      </c>
      <c r="F1869" s="1428">
        <v>13</v>
      </c>
      <c r="G1869" s="1428">
        <v>7</v>
      </c>
      <c r="H1869" s="1428">
        <v>3</v>
      </c>
      <c r="I1869" s="1350">
        <v>42794</v>
      </c>
      <c r="J1869" s="1350">
        <v>42795</v>
      </c>
      <c r="K1869" s="1350" t="s">
        <v>1737</v>
      </c>
      <c r="L1869" s="1350" t="s">
        <v>1737</v>
      </c>
      <c r="M1869" s="1351" t="s">
        <v>89</v>
      </c>
      <c r="N1869" s="1351" t="s">
        <v>89</v>
      </c>
      <c r="O1869" s="1351" t="s">
        <v>89</v>
      </c>
      <c r="P1869" s="1351" t="s">
        <v>89</v>
      </c>
      <c r="Q1869" s="1352"/>
      <c r="R1869" s="1353"/>
      <c r="S1869" s="1353">
        <v>11</v>
      </c>
      <c r="T1869" s="1354"/>
      <c r="U1869" s="1355" t="s">
        <v>3216</v>
      </c>
      <c r="V1869" s="1355" t="s">
        <v>3252</v>
      </c>
      <c r="W1869" s="1347">
        <v>20</v>
      </c>
      <c r="X1869" s="1355"/>
      <c r="Y1869" s="1355"/>
      <c r="Z1869" s="1627">
        <v>42780</v>
      </c>
      <c r="AB1869" s="1360"/>
      <c r="AC1869" s="1360"/>
      <c r="AD1869" s="1360"/>
      <c r="AE1869" s="1361"/>
      <c r="AF1869" s="1362"/>
      <c r="AG1869" s="1360"/>
      <c r="AH1869" s="1628"/>
    </row>
    <row r="1870" spans="1:34" s="1359" customFormat="1" ht="12" x14ac:dyDescent="0.2">
      <c r="A1870" s="1387">
        <v>2017138</v>
      </c>
      <c r="B1870" s="1621">
        <v>121190</v>
      </c>
      <c r="C1870" s="1387">
        <v>635917</v>
      </c>
      <c r="D1870" s="1428" t="s">
        <v>68</v>
      </c>
      <c r="E1870" s="1436">
        <v>1</v>
      </c>
      <c r="F1870" s="1428">
        <v>9</v>
      </c>
      <c r="G1870" s="1428">
        <v>5</v>
      </c>
      <c r="H1870" s="1428">
        <v>3</v>
      </c>
      <c r="I1870" s="1350">
        <v>42794</v>
      </c>
      <c r="J1870" s="1350" t="s">
        <v>1737</v>
      </c>
      <c r="K1870" s="1350" t="s">
        <v>1737</v>
      </c>
      <c r="L1870" s="1350" t="s">
        <v>1737</v>
      </c>
      <c r="M1870" s="1351" t="s">
        <v>89</v>
      </c>
      <c r="N1870" s="1351" t="s">
        <v>89</v>
      </c>
      <c r="O1870" s="1351" t="s">
        <v>89</v>
      </c>
      <c r="P1870" s="1351" t="s">
        <v>89</v>
      </c>
      <c r="Q1870" s="1352"/>
      <c r="R1870" s="1353"/>
      <c r="S1870" s="1353">
        <v>11</v>
      </c>
      <c r="T1870" s="1354"/>
      <c r="U1870" s="1355" t="s">
        <v>3216</v>
      </c>
      <c r="V1870" s="1355"/>
      <c r="W1870" s="1347">
        <v>17.75</v>
      </c>
      <c r="X1870" s="1355"/>
      <c r="Y1870" s="1355"/>
      <c r="Z1870" s="1627">
        <v>42781</v>
      </c>
      <c r="AB1870" s="1360"/>
      <c r="AC1870" s="1360"/>
      <c r="AD1870" s="1360"/>
      <c r="AE1870" s="1361">
        <f>IF(A1870="","",(IFERROR(VLOOKUP(A1870,Projecten!A$4:W$2618,5,FALSE),"niet bekend")))</f>
        <v>1</v>
      </c>
      <c r="AF1870" s="1362">
        <f t="shared" ref="AF1870:AF1875" si="173">IF(AE1870="","",(IF(E1870=0,AH1870,(E1870/AE1870*AH1870))))</f>
        <v>2953.65</v>
      </c>
      <c r="AG1870" s="1360">
        <f>IF(A1870="","",(IFERROR(VLOOKUP(A1870,Projecten!A$4:W$2618,23,FALSE),"niet bekend")))</f>
        <v>2953.65</v>
      </c>
      <c r="AH1870" s="1628">
        <f>IF(A1870="","",(IFERROR(VLOOKUP(A1870,Projecten!A$4:W$2618,12,FALSE),"niet bekend")))</f>
        <v>2953.65</v>
      </c>
    </row>
    <row r="1871" spans="1:34" s="1359" customFormat="1" ht="12" x14ac:dyDescent="0.2">
      <c r="A1871" s="1387">
        <v>2017140</v>
      </c>
      <c r="B1871" s="1570">
        <v>121191</v>
      </c>
      <c r="C1871" s="1387">
        <v>636517</v>
      </c>
      <c r="D1871" s="1428" t="s">
        <v>68</v>
      </c>
      <c r="E1871" s="1436">
        <v>1</v>
      </c>
      <c r="F1871" s="1428">
        <v>8</v>
      </c>
      <c r="G1871" s="1428">
        <v>5</v>
      </c>
      <c r="H1871" s="1428">
        <v>3</v>
      </c>
      <c r="I1871" s="1350">
        <v>42794</v>
      </c>
      <c r="J1871" s="1350" t="s">
        <v>1737</v>
      </c>
      <c r="K1871" s="1350" t="s">
        <v>1737</v>
      </c>
      <c r="L1871" s="1350" t="s">
        <v>1737</v>
      </c>
      <c r="M1871" s="1351" t="s">
        <v>89</v>
      </c>
      <c r="N1871" s="1351" t="s">
        <v>89</v>
      </c>
      <c r="O1871" s="1351" t="s">
        <v>89</v>
      </c>
      <c r="P1871" s="1351" t="s">
        <v>89</v>
      </c>
      <c r="Q1871" s="1352"/>
      <c r="R1871" s="1353"/>
      <c r="S1871" s="1353">
        <v>11</v>
      </c>
      <c r="T1871" s="1354"/>
      <c r="U1871" s="1355" t="s">
        <v>3216</v>
      </c>
      <c r="V1871" s="1355"/>
      <c r="W1871" s="1347">
        <v>15</v>
      </c>
      <c r="X1871" s="1355"/>
      <c r="Y1871" s="1355"/>
      <c r="Z1871" s="1627">
        <v>42780</v>
      </c>
      <c r="AB1871" s="1360"/>
      <c r="AC1871" s="1360"/>
      <c r="AD1871" s="1360"/>
      <c r="AE1871" s="1361">
        <f>IF(A1871="","",(IFERROR(VLOOKUP(A1871,Projecten!A$4:W$2618,5,FALSE),"niet bekend")))</f>
        <v>1</v>
      </c>
      <c r="AF1871" s="1362">
        <f t="shared" si="173"/>
        <v>2480.83</v>
      </c>
      <c r="AG1871" s="1360">
        <f>IF(A1871="","",(IFERROR(VLOOKUP(A1871,Projecten!A$4:W$2618,23,FALSE),"niet bekend")))</f>
        <v>2480.83</v>
      </c>
      <c r="AH1871" s="1628">
        <f>IF(A1871="","",(IFERROR(VLOOKUP(A1871,Projecten!A$4:W$2618,12,FALSE),"niet bekend")))</f>
        <v>2480.83</v>
      </c>
    </row>
    <row r="1872" spans="1:34" s="1359" customFormat="1" ht="12" x14ac:dyDescent="0.2">
      <c r="A1872" s="1486">
        <v>2017150</v>
      </c>
      <c r="B1872" s="1625">
        <v>121193</v>
      </c>
      <c r="C1872" s="1348">
        <v>633117</v>
      </c>
      <c r="D1872" s="1604" t="s">
        <v>68</v>
      </c>
      <c r="E1872" s="1669">
        <v>1</v>
      </c>
      <c r="F1872" s="1604">
        <v>7</v>
      </c>
      <c r="G1872" s="1604">
        <v>6</v>
      </c>
      <c r="H1872" s="1604">
        <v>2</v>
      </c>
      <c r="I1872" s="1389">
        <v>42801</v>
      </c>
      <c r="J1872" s="1389" t="s">
        <v>1737</v>
      </c>
      <c r="K1872" s="1389" t="s">
        <v>1737</v>
      </c>
      <c r="L1872" s="1389" t="s">
        <v>1737</v>
      </c>
      <c r="M1872" s="1422" t="s">
        <v>89</v>
      </c>
      <c r="N1872" s="1422" t="s">
        <v>89</v>
      </c>
      <c r="O1872" s="1422" t="s">
        <v>89</v>
      </c>
      <c r="P1872" s="1422" t="s">
        <v>89</v>
      </c>
      <c r="Q1872" s="1352"/>
      <c r="R1872" s="1353"/>
      <c r="S1872" s="1353">
        <v>12</v>
      </c>
      <c r="T1872" s="1354"/>
      <c r="U1872" s="1355" t="s">
        <v>278</v>
      </c>
      <c r="V1872" s="1431"/>
      <c r="W1872" s="1347">
        <v>12</v>
      </c>
      <c r="X1872" s="1355"/>
      <c r="Y1872" s="1355"/>
      <c r="Z1872" s="1627">
        <v>42790</v>
      </c>
      <c r="AB1872" s="1360"/>
      <c r="AC1872" s="1360"/>
      <c r="AD1872" s="1360"/>
      <c r="AE1872" s="1361">
        <f>IF(A1872="","",(IFERROR(VLOOKUP(A1872,Projecten!A$4:W$2618,5,FALSE),"niet bekend")))</f>
        <v>1</v>
      </c>
      <c r="AF1872" s="1362">
        <f t="shared" si="173"/>
        <v>1925.71</v>
      </c>
      <c r="AG1872" s="1360">
        <f>IF(A1872="","",(IFERROR(VLOOKUP(A1872,Projecten!A$4:W$2618,23,FALSE),"niet bekend")))</f>
        <v>1925.71</v>
      </c>
      <c r="AH1872" s="1628">
        <f>IF(A1872="","",(IFERROR(VLOOKUP(A1872,Projecten!A$4:W$2618,12,FALSE),"niet bekend")))</f>
        <v>1925.71</v>
      </c>
    </row>
    <row r="1873" spans="1:34" s="1359" customFormat="1" ht="12" x14ac:dyDescent="0.2">
      <c r="A1873" s="1486">
        <v>2017148</v>
      </c>
      <c r="B1873" s="1625">
        <v>121192</v>
      </c>
      <c r="C1873" s="1348">
        <v>636717</v>
      </c>
      <c r="D1873" s="1604" t="s">
        <v>68</v>
      </c>
      <c r="E1873" s="1669">
        <v>1</v>
      </c>
      <c r="F1873" s="1604">
        <v>8</v>
      </c>
      <c r="G1873" s="1604">
        <v>5</v>
      </c>
      <c r="H1873" s="1604">
        <v>3</v>
      </c>
      <c r="I1873" s="1389">
        <v>42801</v>
      </c>
      <c r="J1873" s="1389" t="s">
        <v>1737</v>
      </c>
      <c r="K1873" s="1389" t="s">
        <v>1737</v>
      </c>
      <c r="L1873" s="1389" t="s">
        <v>1737</v>
      </c>
      <c r="M1873" s="1422" t="s">
        <v>89</v>
      </c>
      <c r="N1873" s="1422" t="s">
        <v>89</v>
      </c>
      <c r="O1873" s="1422" t="s">
        <v>89</v>
      </c>
      <c r="P1873" s="1422" t="s">
        <v>89</v>
      </c>
      <c r="Q1873" s="1352"/>
      <c r="R1873" s="1353"/>
      <c r="S1873" s="1353">
        <v>12</v>
      </c>
      <c r="T1873" s="1354"/>
      <c r="U1873" s="1355" t="s">
        <v>278</v>
      </c>
      <c r="V1873" s="1431"/>
      <c r="W1873" s="1347">
        <v>14.75</v>
      </c>
      <c r="X1873" s="1355"/>
      <c r="Y1873" s="1355"/>
      <c r="Z1873" s="1627">
        <v>42793</v>
      </c>
      <c r="AB1873" s="1360"/>
      <c r="AC1873" s="1360"/>
      <c r="AD1873" s="1360"/>
      <c r="AE1873" s="1361">
        <f>IF(A1873="","",(IFERROR(VLOOKUP(A1873,Projecten!A$4:W$2618,5,FALSE),"niet bekend")))</f>
        <v>1</v>
      </c>
      <c r="AF1873" s="1362">
        <f t="shared" si="173"/>
        <v>2628.88</v>
      </c>
      <c r="AG1873" s="1360">
        <f>IF(A1873="","",(IFERROR(VLOOKUP(A1873,Projecten!A$4:W$2618,23,FALSE),"niet bekend")))</f>
        <v>2628.88</v>
      </c>
      <c r="AH1873" s="1628">
        <f>IF(A1873="","",(IFERROR(VLOOKUP(A1873,Projecten!A$4:W$2618,12,FALSE),"niet bekend")))</f>
        <v>2628.88</v>
      </c>
    </row>
    <row r="1874" spans="1:34" s="1359" customFormat="1" ht="12" x14ac:dyDescent="0.2">
      <c r="A1874" s="1486">
        <v>2017153</v>
      </c>
      <c r="B1874" s="1625">
        <v>121193</v>
      </c>
      <c r="C1874" s="1348">
        <v>635217</v>
      </c>
      <c r="D1874" s="1604" t="s">
        <v>68</v>
      </c>
      <c r="E1874" s="1669">
        <v>1</v>
      </c>
      <c r="F1874" s="1604">
        <v>10</v>
      </c>
      <c r="G1874" s="1604">
        <v>5</v>
      </c>
      <c r="H1874" s="1604">
        <v>3</v>
      </c>
      <c r="I1874" s="1389">
        <v>42801</v>
      </c>
      <c r="J1874" s="1389" t="s">
        <v>1737</v>
      </c>
      <c r="K1874" s="1389" t="s">
        <v>1737</v>
      </c>
      <c r="L1874" s="1389" t="s">
        <v>1737</v>
      </c>
      <c r="M1874" s="1422" t="s">
        <v>89</v>
      </c>
      <c r="N1874" s="1422" t="s">
        <v>89</v>
      </c>
      <c r="O1874" s="1422" t="s">
        <v>89</v>
      </c>
      <c r="P1874" s="1422" t="s">
        <v>89</v>
      </c>
      <c r="Q1874" s="1352"/>
      <c r="R1874" s="1353"/>
      <c r="S1874" s="1353">
        <v>12</v>
      </c>
      <c r="T1874" s="1354"/>
      <c r="U1874" s="1355" t="s">
        <v>278</v>
      </c>
      <c r="V1874" s="1431"/>
      <c r="W1874" s="1347">
        <v>16.25</v>
      </c>
      <c r="X1874" s="1355"/>
      <c r="Y1874" s="1355"/>
      <c r="Z1874" s="1627">
        <v>42790</v>
      </c>
      <c r="AB1874" s="1360"/>
      <c r="AC1874" s="1360"/>
      <c r="AD1874" s="1360"/>
      <c r="AE1874" s="1361">
        <f>IF(A1874="","",(IFERROR(VLOOKUP(A1874,Projecten!A$4:W$2618,5,FALSE),"niet bekend")))</f>
        <v>1</v>
      </c>
      <c r="AF1874" s="1362">
        <f t="shared" si="173"/>
        <v>2655.58</v>
      </c>
      <c r="AG1874" s="1360">
        <f>IF(A1874="","",(IFERROR(VLOOKUP(A1874,Projecten!A$4:W$2618,23,FALSE),"niet bekend")))</f>
        <v>2655.58</v>
      </c>
      <c r="AH1874" s="1628">
        <f>IF(A1874="","",(IFERROR(VLOOKUP(A1874,Projecten!A$4:W$2618,12,FALSE),"niet bekend")))</f>
        <v>2655.58</v>
      </c>
    </row>
    <row r="1875" spans="1:34" s="1359" customFormat="1" ht="12" x14ac:dyDescent="0.2">
      <c r="A1875" s="1486">
        <v>2017149</v>
      </c>
      <c r="B1875" s="1625">
        <v>121192</v>
      </c>
      <c r="C1875" s="1348">
        <v>633817</v>
      </c>
      <c r="D1875" s="1604" t="s">
        <v>68</v>
      </c>
      <c r="E1875" s="1669">
        <v>1</v>
      </c>
      <c r="F1875" s="1604">
        <v>8</v>
      </c>
      <c r="G1875" s="1604">
        <v>6</v>
      </c>
      <c r="H1875" s="1604">
        <v>3</v>
      </c>
      <c r="I1875" s="1389">
        <v>42801</v>
      </c>
      <c r="J1875" s="1389" t="s">
        <v>1737</v>
      </c>
      <c r="K1875" s="1389" t="s">
        <v>1737</v>
      </c>
      <c r="L1875" s="1389" t="s">
        <v>1737</v>
      </c>
      <c r="M1875" s="1422" t="s">
        <v>89</v>
      </c>
      <c r="N1875" s="1422" t="s">
        <v>89</v>
      </c>
      <c r="O1875" s="1422" t="s">
        <v>89</v>
      </c>
      <c r="P1875" s="1422" t="s">
        <v>89</v>
      </c>
      <c r="Q1875" s="1352"/>
      <c r="R1875" s="1353"/>
      <c r="S1875" s="1353">
        <v>12</v>
      </c>
      <c r="T1875" s="1354"/>
      <c r="U1875" s="1355" t="s">
        <v>278</v>
      </c>
      <c r="V1875" s="1431"/>
      <c r="W1875" s="1347">
        <v>15.25</v>
      </c>
      <c r="X1875" s="1355"/>
      <c r="Y1875" s="1355"/>
      <c r="Z1875" s="1627">
        <v>42790</v>
      </c>
      <c r="AB1875" s="1360"/>
      <c r="AC1875" s="1360"/>
      <c r="AD1875" s="1360"/>
      <c r="AE1875" s="1361">
        <f>IF(A1875="","",(IFERROR(VLOOKUP(A1875,Projecten!A$4:W$2618,5,FALSE),"niet bekend")))</f>
        <v>1</v>
      </c>
      <c r="AF1875" s="1362">
        <f t="shared" si="173"/>
        <v>2778.21</v>
      </c>
      <c r="AG1875" s="1360">
        <f>IF(A1875="","",(IFERROR(VLOOKUP(A1875,Projecten!A$4:W$2618,23,FALSE),"niet bekend")))</f>
        <v>2778.21</v>
      </c>
      <c r="AH1875" s="1628">
        <f>IF(A1875="","",(IFERROR(VLOOKUP(A1875,Projecten!A$4:W$2618,12,FALSE),"niet bekend")))</f>
        <v>2778.21</v>
      </c>
    </row>
    <row r="1876" spans="1:34" s="1359" customFormat="1" ht="12" x14ac:dyDescent="0.2">
      <c r="A1876" s="1387">
        <v>2017197</v>
      </c>
      <c r="B1876" s="1594">
        <v>121210</v>
      </c>
      <c r="C1876" s="1387" t="s">
        <v>3416</v>
      </c>
      <c r="D1876" s="1428" t="s">
        <v>68</v>
      </c>
      <c r="E1876" s="1436">
        <v>0</v>
      </c>
      <c r="F1876" s="1428">
        <v>0</v>
      </c>
      <c r="G1876" s="1428">
        <v>1</v>
      </c>
      <c r="H1876" s="1428">
        <v>0</v>
      </c>
      <c r="I1876" s="1350"/>
      <c r="J1876" s="1350"/>
      <c r="K1876" s="1350"/>
      <c r="L1876" s="1350"/>
      <c r="M1876" s="1351" t="s">
        <v>89</v>
      </c>
      <c r="N1876" s="1351" t="s">
        <v>89</v>
      </c>
      <c r="O1876" s="1351" t="s">
        <v>89</v>
      </c>
      <c r="P1876" s="1351" t="s">
        <v>89</v>
      </c>
      <c r="Q1876" s="1352"/>
      <c r="R1876" s="1353"/>
      <c r="S1876" s="1353">
        <v>10</v>
      </c>
      <c r="T1876" s="1354"/>
      <c r="U1876" s="1355" t="s">
        <v>3216</v>
      </c>
      <c r="V1876" s="1615"/>
      <c r="W1876" s="1347">
        <v>1</v>
      </c>
      <c r="X1876" s="1355"/>
      <c r="Y1876" s="1355"/>
      <c r="Z1876" s="1627"/>
      <c r="AB1876" s="1360"/>
      <c r="AC1876" s="1360"/>
      <c r="AD1876" s="1360"/>
      <c r="AE1876" s="1361"/>
      <c r="AF1876" s="1362"/>
      <c r="AG1876" s="1360"/>
      <c r="AH1876" s="1628"/>
    </row>
    <row r="1877" spans="1:34" s="1279" customFormat="1" ht="12" x14ac:dyDescent="0.2">
      <c r="A1877" s="1486">
        <v>2017167</v>
      </c>
      <c r="B1877" s="1352">
        <v>121188</v>
      </c>
      <c r="C1877" s="1486" t="s">
        <v>3300</v>
      </c>
      <c r="D1877" s="1604" t="s">
        <v>68</v>
      </c>
      <c r="E1877" s="1669">
        <v>5</v>
      </c>
      <c r="F1877" s="1604">
        <v>50</v>
      </c>
      <c r="G1877" s="1604">
        <v>25</v>
      </c>
      <c r="H1877" s="1604">
        <v>15</v>
      </c>
      <c r="I1877" s="1350">
        <v>42797</v>
      </c>
      <c r="J1877" s="1350" t="s">
        <v>1737</v>
      </c>
      <c r="K1877" s="1350" t="s">
        <v>1737</v>
      </c>
      <c r="L1877" s="1350" t="s">
        <v>1737</v>
      </c>
      <c r="M1877" s="1351" t="s">
        <v>89</v>
      </c>
      <c r="N1877" s="1351" t="s">
        <v>89</v>
      </c>
      <c r="O1877" s="1351" t="s">
        <v>89</v>
      </c>
      <c r="P1877" s="1351" t="s">
        <v>89</v>
      </c>
      <c r="Q1877" s="1405" t="s">
        <v>3301</v>
      </c>
      <c r="R1877" s="1329"/>
      <c r="S1877" s="1329">
        <v>12</v>
      </c>
      <c r="T1877" s="1330"/>
      <c r="U1877" s="1600" t="s">
        <v>2739</v>
      </c>
      <c r="V1877" s="1323"/>
      <c r="W1877" s="1332">
        <v>80.5</v>
      </c>
      <c r="X1877" s="1323"/>
      <c r="Y1877" s="1337"/>
      <c r="Z1877" s="1603">
        <v>42788</v>
      </c>
      <c r="AB1877" s="1283"/>
      <c r="AC1877" s="1283"/>
      <c r="AD1877" s="1283"/>
      <c r="AE1877" s="1403">
        <f>IF(A1877="","",(IFERROR(VLOOKUP(A1877,Projecten!A$4:W$2618,5,FALSE),"niet bekend")))</f>
        <v>10</v>
      </c>
      <c r="AF1877" s="1285">
        <f>IF(AE1877="","",(IF(E1877=0,AH1877,(E1877/AE1877*AH1877))))</f>
        <v>15191.45</v>
      </c>
      <c r="AG1877" s="1283">
        <f>IF(A1877="","",(IFERROR(VLOOKUP(A1877,Projecten!A$4:W$2618,23,FALSE),"niet bekend")))</f>
        <v>30382.9</v>
      </c>
      <c r="AH1877" s="1623">
        <f>IF(A1877="","",(IFERROR(VLOOKUP(A1877,Projecten!A$4:W$2618,12,FALSE),"niet bekend")))</f>
        <v>30382.9</v>
      </c>
    </row>
    <row r="1878" spans="1:34" s="1359" customFormat="1" ht="12" x14ac:dyDescent="0.2">
      <c r="A1878" s="1387"/>
      <c r="B1878" s="1621"/>
      <c r="C1878" s="1387"/>
      <c r="D1878" s="1428"/>
      <c r="E1878" s="1436"/>
      <c r="F1878" s="1428"/>
      <c r="G1878" s="1428"/>
      <c r="H1878" s="1428"/>
      <c r="I1878" s="1350"/>
      <c r="J1878" s="1350"/>
      <c r="K1878" s="1350"/>
      <c r="L1878" s="1350"/>
      <c r="M1878" s="1351"/>
      <c r="N1878" s="1351"/>
      <c r="O1878" s="1351"/>
      <c r="P1878" s="1351"/>
      <c r="Q1878" s="1352"/>
      <c r="R1878" s="1353"/>
      <c r="S1878" s="1353"/>
      <c r="T1878" s="1354"/>
      <c r="U1878" s="1355"/>
      <c r="V1878" s="1355"/>
      <c r="W1878" s="1347"/>
      <c r="X1878" s="1355"/>
      <c r="Y1878" s="1355"/>
      <c r="Z1878" s="1587"/>
      <c r="AB1878" s="1360"/>
      <c r="AC1878" s="1360"/>
      <c r="AD1878" s="1360"/>
      <c r="AE1878" s="1361"/>
      <c r="AF1878" s="1362"/>
      <c r="AG1878" s="1360"/>
      <c r="AH1878" s="1584"/>
    </row>
    <row r="1879" spans="1:34" s="1359" customFormat="1" ht="12" x14ac:dyDescent="0.2">
      <c r="A1879" s="1486">
        <v>2017154</v>
      </c>
      <c r="B1879" s="1625">
        <v>121194</v>
      </c>
      <c r="C1879" s="1348">
        <v>638317</v>
      </c>
      <c r="D1879" s="1604" t="s">
        <v>68</v>
      </c>
      <c r="E1879" s="1669">
        <v>1</v>
      </c>
      <c r="F1879" s="1604">
        <v>8</v>
      </c>
      <c r="G1879" s="1604">
        <v>5</v>
      </c>
      <c r="H1879" s="1604">
        <v>3</v>
      </c>
      <c r="I1879" s="1389">
        <v>42801</v>
      </c>
      <c r="J1879" s="1389" t="s">
        <v>1737</v>
      </c>
      <c r="K1879" s="1389" t="s">
        <v>1737</v>
      </c>
      <c r="L1879" s="1389" t="s">
        <v>1737</v>
      </c>
      <c r="M1879" s="1422" t="s">
        <v>89</v>
      </c>
      <c r="N1879" s="1422" t="s">
        <v>89</v>
      </c>
      <c r="O1879" s="1422" t="s">
        <v>89</v>
      </c>
      <c r="P1879" s="1422" t="s">
        <v>89</v>
      </c>
      <c r="Q1879" s="1352"/>
      <c r="R1879" s="1353"/>
      <c r="S1879" s="1353">
        <v>12</v>
      </c>
      <c r="T1879" s="1354"/>
      <c r="U1879" s="1355" t="s">
        <v>278</v>
      </c>
      <c r="V1879" s="1431"/>
      <c r="W1879" s="1347">
        <v>14.75</v>
      </c>
      <c r="X1879" s="1355"/>
      <c r="Y1879" s="1355"/>
      <c r="Z1879" s="1627">
        <v>42790</v>
      </c>
      <c r="AB1879" s="1360"/>
      <c r="AC1879" s="1360"/>
      <c r="AD1879" s="1360"/>
      <c r="AE1879" s="1361">
        <f>IF(A1879="","",(IFERROR(VLOOKUP(A1879,Projecten!A$4:W$2618,5,FALSE),"niet bekend")))</f>
        <v>1</v>
      </c>
      <c r="AF1879" s="1362">
        <f>IF(AE1879="","",(IF(E1879=0,AH1879,(E1879/AE1879*AH1879))))</f>
        <v>2626.78</v>
      </c>
      <c r="AG1879" s="1360">
        <f>IF(A1879="","",(IFERROR(VLOOKUP(A1879,Projecten!A$4:W$2618,23,FALSE),"niet bekend")))</f>
        <v>2626.78</v>
      </c>
      <c r="AH1879" s="1628">
        <f>IF(A1879="","",(IFERROR(VLOOKUP(A1879,Projecten!A$4:W$2618,12,FALSE),"niet bekend")))</f>
        <v>2626.78</v>
      </c>
    </row>
    <row r="1880" spans="1:34" s="1359" customFormat="1" ht="12" x14ac:dyDescent="0.2">
      <c r="A1880" s="1486">
        <v>2017161</v>
      </c>
      <c r="B1880" s="1348">
        <v>121195</v>
      </c>
      <c r="C1880" s="1348">
        <v>630817</v>
      </c>
      <c r="D1880" s="1604" t="s">
        <v>68</v>
      </c>
      <c r="E1880" s="1669">
        <v>1</v>
      </c>
      <c r="F1880" s="1604">
        <v>10</v>
      </c>
      <c r="G1880" s="1604">
        <v>6</v>
      </c>
      <c r="H1880" s="1604">
        <v>2</v>
      </c>
      <c r="I1880" s="1389">
        <v>42801</v>
      </c>
      <c r="J1880" s="1389">
        <v>42802</v>
      </c>
      <c r="K1880" s="1389" t="s">
        <v>1737</v>
      </c>
      <c r="L1880" s="1389" t="s">
        <v>1737</v>
      </c>
      <c r="M1880" s="1422" t="s">
        <v>89</v>
      </c>
      <c r="N1880" s="1422" t="s">
        <v>89</v>
      </c>
      <c r="O1880" s="1422" t="s">
        <v>89</v>
      </c>
      <c r="P1880" s="1422" t="s">
        <v>89</v>
      </c>
      <c r="Q1880" s="1352"/>
      <c r="R1880" s="1353"/>
      <c r="S1880" s="1353">
        <v>12</v>
      </c>
      <c r="T1880" s="1354"/>
      <c r="U1880" s="1355" t="s">
        <v>278</v>
      </c>
      <c r="V1880" s="1431"/>
      <c r="W1880" s="1347">
        <v>16.25</v>
      </c>
      <c r="X1880" s="1355"/>
      <c r="Y1880" s="1355"/>
      <c r="Z1880" s="1627">
        <v>42790</v>
      </c>
      <c r="AB1880" s="1360"/>
      <c r="AC1880" s="1360"/>
      <c r="AD1880" s="1360"/>
      <c r="AE1880" s="1361">
        <f>IF(A1880="","",(IFERROR(VLOOKUP(A1880,Projecten!A$4:W$2618,5,FALSE),"niet bekend")))</f>
        <v>1</v>
      </c>
      <c r="AF1880" s="1362">
        <f>IF(AE1880="","",(IF(E1880=0,AH1880,(E1880/AE1880*AH1880))))</f>
        <v>3066.19</v>
      </c>
      <c r="AG1880" s="1360">
        <f>IF(A1880="","",(IFERROR(VLOOKUP(A1880,Projecten!A$4:W$2618,23,FALSE),"niet bekend")))</f>
        <v>3066.19</v>
      </c>
      <c r="AH1880" s="1628">
        <f>IF(A1880="","",(IFERROR(VLOOKUP(A1880,Projecten!A$4:W$2618,12,FALSE),"niet bekend")))</f>
        <v>3066.19</v>
      </c>
    </row>
    <row r="1881" spans="1:34" s="1359" customFormat="1" ht="12" x14ac:dyDescent="0.2">
      <c r="A1881" s="1486">
        <v>2017162</v>
      </c>
      <c r="B1881" s="1348">
        <v>121195</v>
      </c>
      <c r="C1881" s="1348">
        <v>634017</v>
      </c>
      <c r="D1881" s="1604" t="s">
        <v>68</v>
      </c>
      <c r="E1881" s="1669">
        <v>1</v>
      </c>
      <c r="F1881" s="1604">
        <v>12</v>
      </c>
      <c r="G1881" s="1604">
        <v>12</v>
      </c>
      <c r="H1881" s="1604">
        <v>2</v>
      </c>
      <c r="I1881" s="1389">
        <v>42801</v>
      </c>
      <c r="J1881" s="1389">
        <v>42801</v>
      </c>
      <c r="K1881" s="1389" t="s">
        <v>1737</v>
      </c>
      <c r="L1881" s="1389" t="s">
        <v>1737</v>
      </c>
      <c r="M1881" s="1422" t="s">
        <v>89</v>
      </c>
      <c r="N1881" s="1422" t="s">
        <v>89</v>
      </c>
      <c r="O1881" s="1422" t="s">
        <v>89</v>
      </c>
      <c r="P1881" s="1422" t="s">
        <v>89</v>
      </c>
      <c r="Q1881" s="1352"/>
      <c r="R1881" s="1353"/>
      <c r="S1881" s="1353">
        <v>12</v>
      </c>
      <c r="T1881" s="1354"/>
      <c r="U1881" s="1355" t="s">
        <v>278</v>
      </c>
      <c r="V1881" s="1431"/>
      <c r="W1881" s="1347">
        <v>16.5</v>
      </c>
      <c r="X1881" s="1355"/>
      <c r="Y1881" s="1355"/>
      <c r="Z1881" s="1627">
        <v>42790</v>
      </c>
      <c r="AB1881" s="1360"/>
      <c r="AC1881" s="1360"/>
      <c r="AD1881" s="1360"/>
      <c r="AE1881" s="1361">
        <f>IF(A1881="","",(IFERROR(VLOOKUP(A1881,Projecten!A$4:W$2618,5,FALSE),"niet bekend")))</f>
        <v>1</v>
      </c>
      <c r="AF1881" s="1362">
        <f>IF(AE1881="","",(IF(E1881=0,AH1881,(E1881/AE1881*AH1881))))</f>
        <v>2666.1</v>
      </c>
      <c r="AG1881" s="1360">
        <f>IF(A1881="","",(IFERROR(VLOOKUP(A1881,Projecten!A$4:W$2618,23,FALSE),"niet bekend")))</f>
        <v>2666.1</v>
      </c>
      <c r="AH1881" s="1628">
        <f>IF(A1881="","",(IFERROR(VLOOKUP(A1881,Projecten!A$4:W$2618,12,FALSE),"niet bekend")))</f>
        <v>2666.1</v>
      </c>
    </row>
    <row r="1882" spans="1:34" s="1359" customFormat="1" ht="12" x14ac:dyDescent="0.2">
      <c r="A1882" s="1486">
        <v>2017155</v>
      </c>
      <c r="B1882" s="1625">
        <v>121194</v>
      </c>
      <c r="C1882" s="1348">
        <v>633417</v>
      </c>
      <c r="D1882" s="1604" t="s">
        <v>68</v>
      </c>
      <c r="E1882" s="1669">
        <v>1</v>
      </c>
      <c r="F1882" s="1604">
        <v>6</v>
      </c>
      <c r="G1882" s="1604">
        <v>7</v>
      </c>
      <c r="H1882" s="1604">
        <v>2</v>
      </c>
      <c r="I1882" s="1389">
        <v>42801</v>
      </c>
      <c r="J1882" s="1389" t="s">
        <v>1737</v>
      </c>
      <c r="K1882" s="1389" t="s">
        <v>1737</v>
      </c>
      <c r="L1882" s="1389" t="s">
        <v>3350</v>
      </c>
      <c r="M1882" s="1422" t="s">
        <v>89</v>
      </c>
      <c r="N1882" s="1422" t="s">
        <v>89</v>
      </c>
      <c r="O1882" s="1422" t="s">
        <v>89</v>
      </c>
      <c r="P1882" s="1422" t="s">
        <v>89</v>
      </c>
      <c r="Q1882" s="1352"/>
      <c r="R1882" s="1353"/>
      <c r="S1882" s="1353">
        <v>12</v>
      </c>
      <c r="T1882" s="1354"/>
      <c r="U1882" s="1355" t="s">
        <v>278</v>
      </c>
      <c r="V1882" s="1431"/>
      <c r="W1882" s="1347">
        <v>13.75</v>
      </c>
      <c r="X1882" s="1355"/>
      <c r="Y1882" s="1355"/>
      <c r="Z1882" s="1627">
        <v>42790</v>
      </c>
      <c r="AB1882" s="1360"/>
      <c r="AC1882" s="1360"/>
      <c r="AD1882" s="1360"/>
      <c r="AE1882" s="1361">
        <f>IF(A1882="","",(IFERROR(VLOOKUP(A1882,Projecten!A$4:W$2618,5,FALSE),"niet bekend")))</f>
        <v>1</v>
      </c>
      <c r="AF1882" s="1362">
        <f>IF(AE1882="","",(IF(E1882=0,AH1882,(E1882/AE1882*AH1882))))</f>
        <v>2214.58</v>
      </c>
      <c r="AG1882" s="1360">
        <f>IF(A1882="","",(IFERROR(VLOOKUP(A1882,Projecten!A$4:W$2618,23,FALSE),"niet bekend")))</f>
        <v>2214.58</v>
      </c>
      <c r="AH1882" s="1628">
        <f>IF(A1882="","",(IFERROR(VLOOKUP(A1882,Projecten!A$4:W$2618,12,FALSE),"niet bekend")))</f>
        <v>2214.58</v>
      </c>
    </row>
    <row r="1883" spans="1:34" s="1359" customFormat="1" ht="12" x14ac:dyDescent="0.2">
      <c r="A1883" s="1387"/>
      <c r="B1883" s="1570"/>
      <c r="C1883" s="1387"/>
      <c r="D1883" s="1428"/>
      <c r="E1883" s="1436"/>
      <c r="F1883" s="1428"/>
      <c r="G1883" s="1428"/>
      <c r="H1883" s="1428"/>
      <c r="I1883" s="1350"/>
      <c r="J1883" s="1350"/>
      <c r="K1883" s="1350"/>
      <c r="L1883" s="1350"/>
      <c r="M1883" s="1351"/>
      <c r="N1883" s="1351"/>
      <c r="O1883" s="1351"/>
      <c r="P1883" s="1351"/>
      <c r="Q1883" s="1352"/>
      <c r="R1883" s="1353"/>
      <c r="S1883" s="1353"/>
      <c r="T1883" s="1354"/>
      <c r="U1883" s="1355"/>
      <c r="V1883" s="1355"/>
      <c r="W1883" s="1347"/>
      <c r="X1883" s="1355"/>
      <c r="Y1883" s="1355"/>
      <c r="Z1883" s="1587"/>
      <c r="AB1883" s="1360"/>
      <c r="AC1883" s="1360"/>
      <c r="AD1883" s="1360"/>
      <c r="AE1883" s="1361"/>
      <c r="AF1883" s="1362"/>
      <c r="AG1883" s="1360"/>
      <c r="AH1883" s="1584"/>
    </row>
    <row r="1884" spans="1:34" s="1359" customFormat="1" ht="12" x14ac:dyDescent="0.2">
      <c r="A1884" s="1486"/>
      <c r="B1884" s="1625"/>
      <c r="C1884" s="1348"/>
      <c r="D1884" s="1604"/>
      <c r="E1884" s="1669"/>
      <c r="F1884" s="1604"/>
      <c r="G1884" s="1604"/>
      <c r="H1884" s="1604"/>
      <c r="I1884" s="1389"/>
      <c r="J1884" s="1389"/>
      <c r="K1884" s="1389"/>
      <c r="L1884" s="1389"/>
      <c r="M1884" s="1422"/>
      <c r="N1884" s="1422"/>
      <c r="O1884" s="1422"/>
      <c r="P1884" s="1422"/>
      <c r="Q1884" s="1352"/>
      <c r="R1884" s="1353"/>
      <c r="S1884" s="1353"/>
      <c r="T1884" s="1354"/>
      <c r="U1884" s="1355"/>
      <c r="V1884" s="1431"/>
      <c r="W1884" s="1347"/>
      <c r="X1884" s="1355"/>
      <c r="Y1884" s="1355"/>
      <c r="Z1884" s="1627"/>
      <c r="AB1884" s="1360"/>
      <c r="AC1884" s="1360"/>
      <c r="AD1884" s="1360"/>
      <c r="AE1884" s="1361"/>
      <c r="AF1884" s="1362"/>
      <c r="AG1884" s="1360"/>
      <c r="AH1884" s="1584"/>
    </row>
    <row r="1885" spans="1:34" s="1359" customFormat="1" ht="12" x14ac:dyDescent="0.2">
      <c r="A1885" s="1486">
        <v>2017115</v>
      </c>
      <c r="B1885" s="1348">
        <v>121199</v>
      </c>
      <c r="C1885" s="1486" t="s">
        <v>3095</v>
      </c>
      <c r="D1885" s="1419" t="s">
        <v>3096</v>
      </c>
      <c r="E1885" s="1420">
        <v>1</v>
      </c>
      <c r="F1885" s="1604">
        <v>10</v>
      </c>
      <c r="G1885" s="1604">
        <v>2</v>
      </c>
      <c r="H1885" s="1604">
        <v>5</v>
      </c>
      <c r="I1885" s="1350">
        <v>42797</v>
      </c>
      <c r="J1885" s="1350">
        <v>42795</v>
      </c>
      <c r="K1885" s="1350" t="s">
        <v>1737</v>
      </c>
      <c r="L1885" s="1350" t="s">
        <v>1737</v>
      </c>
      <c r="M1885" s="1351" t="s">
        <v>89</v>
      </c>
      <c r="N1885" s="1351" t="s">
        <v>89</v>
      </c>
      <c r="O1885" s="1351" t="s">
        <v>89</v>
      </c>
      <c r="P1885" s="1351" t="s">
        <v>89</v>
      </c>
      <c r="Q1885" s="1425" t="s">
        <v>3172</v>
      </c>
      <c r="R1885" s="1353"/>
      <c r="S1885" s="1353">
        <v>11</v>
      </c>
      <c r="T1885" s="1354"/>
      <c r="U1885" s="1355" t="s">
        <v>3220</v>
      </c>
      <c r="V1885" s="1355" t="s">
        <v>3282</v>
      </c>
      <c r="W1885" s="1347">
        <v>18.75</v>
      </c>
      <c r="X1885" s="1355"/>
      <c r="Y1885" s="1355"/>
      <c r="Z1885" s="1627">
        <v>42787</v>
      </c>
      <c r="AB1885" s="1360"/>
      <c r="AC1885" s="1360"/>
      <c r="AD1885" s="1360"/>
      <c r="AE1885" s="1361">
        <f>IF(A1885="","",(IFERROR(VLOOKUP(A1885,Projecten!A$4:W$2618,5,FALSE),"niet bekend")))</f>
        <v>1</v>
      </c>
      <c r="AF1885" s="1362">
        <f>IF(AE1885="","",(IF(E1885=0,AH1885,(E1885/AE1885*AH1885))))</f>
        <v>4787.82</v>
      </c>
      <c r="AG1885" s="1360">
        <f>IF(A1885="","",(IFERROR(VLOOKUP(A1885,Projecten!A$4:W$2618,23,FALSE),"niet bekend")))</f>
        <v>4787.82</v>
      </c>
      <c r="AH1885" s="1628">
        <f>IF(A1885="","",(IFERROR(VLOOKUP(A1885,Projecten!A$4:W$2618,12,FALSE),"niet bekend")))</f>
        <v>4787.82</v>
      </c>
    </row>
    <row r="1886" spans="1:34" s="1359" customFormat="1" ht="12" x14ac:dyDescent="0.2">
      <c r="A1886" s="1486">
        <v>2017116</v>
      </c>
      <c r="B1886" s="1348">
        <v>121199</v>
      </c>
      <c r="C1886" s="1486" t="s">
        <v>3097</v>
      </c>
      <c r="D1886" s="1419" t="s">
        <v>3096</v>
      </c>
      <c r="E1886" s="1420">
        <v>1</v>
      </c>
      <c r="F1886" s="1604">
        <v>5</v>
      </c>
      <c r="G1886" s="1604">
        <v>3</v>
      </c>
      <c r="H1886" s="1604">
        <v>1</v>
      </c>
      <c r="I1886" s="1350">
        <v>42797</v>
      </c>
      <c r="J1886" s="1350">
        <v>42795</v>
      </c>
      <c r="K1886" s="1350" t="s">
        <v>1737</v>
      </c>
      <c r="L1886" s="1350" t="s">
        <v>1737</v>
      </c>
      <c r="M1886" s="1351" t="s">
        <v>89</v>
      </c>
      <c r="N1886" s="1351" t="s">
        <v>89</v>
      </c>
      <c r="O1886" s="1351" t="s">
        <v>89</v>
      </c>
      <c r="P1886" s="1351" t="s">
        <v>89</v>
      </c>
      <c r="Q1886" s="1425" t="s">
        <v>3172</v>
      </c>
      <c r="R1886" s="1353"/>
      <c r="S1886" s="1353">
        <v>11</v>
      </c>
      <c r="T1886" s="1354"/>
      <c r="U1886" s="1355" t="s">
        <v>3220</v>
      </c>
      <c r="V1886" s="1355" t="s">
        <v>3282</v>
      </c>
      <c r="W1886" s="1347">
        <v>12.75</v>
      </c>
      <c r="X1886" s="1355"/>
      <c r="Y1886" s="1355"/>
      <c r="Z1886" s="1627">
        <v>42787</v>
      </c>
      <c r="AB1886" s="1360"/>
      <c r="AC1886" s="1360"/>
      <c r="AD1886" s="1360"/>
      <c r="AE1886" s="1361">
        <f>IF(A1886="","",(IFERROR(VLOOKUP(A1886,Projecten!A$4:W$2618,5,FALSE),"niet bekend")))</f>
        <v>1</v>
      </c>
      <c r="AF1886" s="1362">
        <f>IF(AE1886="","",(IF(E1886=0,AH1886,(E1886/AE1886*AH1886))))</f>
        <v>3082.34</v>
      </c>
      <c r="AG1886" s="1360">
        <f>IF(A1886="","",(IFERROR(VLOOKUP(A1886,Projecten!A$4:W$2618,23,FALSE),"niet bekend")))</f>
        <v>3082.34</v>
      </c>
      <c r="AH1886" s="1628">
        <f>IF(A1886="","",(IFERROR(VLOOKUP(A1886,Projecten!A$4:W$2618,12,FALSE),"niet bekend")))</f>
        <v>3082.34</v>
      </c>
    </row>
    <row r="1887" spans="1:34" s="1359" customFormat="1" ht="12" x14ac:dyDescent="0.2">
      <c r="A1887" s="1486"/>
      <c r="B1887" s="1348"/>
      <c r="C1887" s="1348"/>
      <c r="D1887" s="1604"/>
      <c r="E1887" s="1669"/>
      <c r="F1887" s="1604"/>
      <c r="G1887" s="1604"/>
      <c r="H1887" s="1604"/>
      <c r="I1887" s="1389"/>
      <c r="J1887" s="1389"/>
      <c r="K1887" s="1389"/>
      <c r="L1887" s="1389"/>
      <c r="M1887" s="1422"/>
      <c r="N1887" s="1422"/>
      <c r="O1887" s="1422"/>
      <c r="P1887" s="1422"/>
      <c r="Q1887" s="1352"/>
      <c r="R1887" s="1353"/>
      <c r="S1887" s="1353"/>
      <c r="T1887" s="1354"/>
      <c r="U1887" s="1355"/>
      <c r="V1887" s="1431"/>
      <c r="W1887" s="1347"/>
      <c r="X1887" s="1355"/>
      <c r="Y1887" s="1355"/>
      <c r="Z1887" s="1627"/>
      <c r="AB1887" s="1360"/>
      <c r="AC1887" s="1360"/>
      <c r="AD1887" s="1360"/>
      <c r="AE1887" s="1361"/>
      <c r="AF1887" s="1362"/>
      <c r="AG1887" s="1360"/>
      <c r="AH1887" s="1584"/>
    </row>
    <row r="1888" spans="1:34" s="1359" customFormat="1" ht="12" x14ac:dyDescent="0.2">
      <c r="A1888" s="1387">
        <v>2017193</v>
      </c>
      <c r="B1888" s="1387" t="s">
        <v>3407</v>
      </c>
      <c r="C1888" s="1387" t="s">
        <v>3362</v>
      </c>
      <c r="D1888" s="1428" t="s">
        <v>2999</v>
      </c>
      <c r="E1888" s="1436">
        <v>1</v>
      </c>
      <c r="F1888" s="1428">
        <v>9</v>
      </c>
      <c r="G1888" s="1428">
        <v>6</v>
      </c>
      <c r="H1888" s="1428">
        <v>3</v>
      </c>
      <c r="I1888" s="1350">
        <v>42804</v>
      </c>
      <c r="J1888" s="1350">
        <v>42802</v>
      </c>
      <c r="K1888" s="1350" t="s">
        <v>1737</v>
      </c>
      <c r="L1888" s="1351" t="s">
        <v>1737</v>
      </c>
      <c r="M1888" s="1351" t="s">
        <v>89</v>
      </c>
      <c r="N1888" s="1351" t="s">
        <v>89</v>
      </c>
      <c r="O1888" s="1351" t="s">
        <v>89</v>
      </c>
      <c r="P1888" s="1351" t="s">
        <v>89</v>
      </c>
      <c r="Q1888" s="1352"/>
      <c r="R1888" s="1353"/>
      <c r="S1888" s="1353">
        <v>10</v>
      </c>
      <c r="T1888" s="1354"/>
      <c r="U1888" s="1355" t="s">
        <v>3246</v>
      </c>
      <c r="V1888" s="1355"/>
      <c r="W1888" s="1347">
        <v>18.5</v>
      </c>
      <c r="X1888" s="1355"/>
      <c r="Y1888" s="1357"/>
      <c r="Z1888" s="1627">
        <v>42797</v>
      </c>
      <c r="AB1888" s="1360"/>
      <c r="AC1888" s="1360"/>
      <c r="AD1888" s="1360"/>
      <c r="AE1888" s="1361">
        <f>IF(A1888="","",(IFERROR(VLOOKUP(A1888,Projecten!A$4:W$2618,5,FALSE),"niet bekend")))</f>
        <v>1</v>
      </c>
      <c r="AF1888" s="1362">
        <f>IF(AE1888="","",(IF(E1888=0,AH1888,(E1888/AE1888*AH1888))))</f>
        <v>3566.35</v>
      </c>
      <c r="AG1888" s="1360">
        <f>IF(A1888="","",(IFERROR(VLOOKUP(A1888,Projecten!A$4:W$2618,23,FALSE),"niet bekend")))</f>
        <v>3566.35</v>
      </c>
      <c r="AH1888" s="1628">
        <f>IF(A1888="","",(IFERROR(VLOOKUP(A1888,Projecten!A$4:W$2618,12,FALSE),"niet bekend")))</f>
        <v>3566.35</v>
      </c>
    </row>
    <row r="1889" spans="1:34" s="1377" customFormat="1" ht="12" x14ac:dyDescent="0.2">
      <c r="A1889" s="1365"/>
      <c r="B1889" s="1366"/>
      <c r="C1889" s="1367"/>
      <c r="D1889" s="1367"/>
      <c r="E1889" s="1368"/>
      <c r="F1889" s="1368"/>
      <c r="G1889" s="1368"/>
      <c r="H1889" s="1368"/>
      <c r="I1889" s="1369"/>
      <c r="J1889" s="1369"/>
      <c r="K1889" s="1369"/>
      <c r="L1889" s="1368"/>
      <c r="M1889" s="1368"/>
      <c r="N1889" s="1368"/>
      <c r="O1889" s="1368"/>
      <c r="P1889" s="1368"/>
      <c r="Q1889" s="1370"/>
      <c r="R1889" s="2128"/>
      <c r="S1889" s="1372"/>
      <c r="T1889" s="1372"/>
      <c r="U1889" s="1373"/>
      <c r="V1889" s="1373"/>
      <c r="W1889" s="1373"/>
      <c r="X1889" s="1374"/>
      <c r="Y1889" s="1375"/>
      <c r="Z1889" s="1376"/>
      <c r="AB1889" s="1378"/>
      <c r="AC1889" s="1378"/>
      <c r="AD1889" s="1378"/>
      <c r="AE1889" s="1379"/>
      <c r="AF1889" s="1380"/>
      <c r="AG1889" s="1378" t="str">
        <f>IF(A1889="","",(IFERROR(VLOOKUP(A1889,Projecten!A$4:W$2618,23,FALSE),"niet bekend")))</f>
        <v/>
      </c>
      <c r="AH1889" s="1381" t="str">
        <f>IF(A1889="","",(IFERROR(VLOOKUP(A1889,Projecten!A$4:W$2618,12,FALSE),"niet bekend")))</f>
        <v/>
      </c>
    </row>
    <row r="1890" spans="1:34" s="1315" customFormat="1" x14ac:dyDescent="0.2">
      <c r="A1890" s="1302"/>
      <c r="B1890" s="1303"/>
      <c r="C1890" s="1304">
        <f>SUM(F1890:H1890)</f>
        <v>365</v>
      </c>
      <c r="D1890" s="1305"/>
      <c r="E1890" s="1306">
        <f>SUM(E1891:E1918)</f>
        <v>20</v>
      </c>
      <c r="F1890" s="1306">
        <f>SUM(F1891:F1918)</f>
        <v>211</v>
      </c>
      <c r="G1890" s="1306">
        <f>SUM(G1891:G1918)</f>
        <v>85</v>
      </c>
      <c r="H1890" s="1306">
        <f>SUM(H1891:H1918)</f>
        <v>69</v>
      </c>
      <c r="I1890" s="1307"/>
      <c r="J1890" s="1307"/>
      <c r="K1890" s="1307"/>
      <c r="L1890" s="1306"/>
      <c r="M1890" s="1306"/>
      <c r="N1890" s="1306"/>
      <c r="O1890" s="1306"/>
      <c r="P1890" s="1306"/>
      <c r="Q1890" s="1440">
        <v>11</v>
      </c>
      <c r="R1890" s="2129"/>
      <c r="S1890" s="1441"/>
      <c r="T1890" s="1441"/>
      <c r="U1890" s="1442"/>
      <c r="V1890" s="1443">
        <f>SUM(W1890:W1918)</f>
        <v>478.5</v>
      </c>
      <c r="W1890" s="1312"/>
      <c r="X1890" s="1312">
        <f>Productiemedewerkers!C2204</f>
        <v>0</v>
      </c>
      <c r="Y1890" s="1313">
        <f>V1890-X1890</f>
        <v>478.5</v>
      </c>
      <c r="Z1890" s="1314" t="s">
        <v>3586</v>
      </c>
      <c r="AA1890" s="964" t="s">
        <v>1332</v>
      </c>
      <c r="AB1890" s="964" t="s">
        <v>1269</v>
      </c>
      <c r="AC1890" s="964" t="s">
        <v>1333</v>
      </c>
      <c r="AD1890" s="958" t="s">
        <v>2589</v>
      </c>
      <c r="AE1890" s="1318"/>
      <c r="AF1890" s="1319">
        <f>SUM(AF1891:AF1918)</f>
        <v>67517.87000000001</v>
      </c>
      <c r="AG1890" s="1316" t="str">
        <f>IF(A1890="","",(IFERROR(VLOOKUP(A1890,Projecten!A$4:W$2618,23,FALSE),"niet bekend")))</f>
        <v/>
      </c>
      <c r="AH1890" s="1320" t="str">
        <f>IF(A1890="","",(IFERROR(VLOOKUP(A1890,Projecten!A$4:W$2618,12,FALSE),"niet bekend")))</f>
        <v/>
      </c>
    </row>
    <row r="1891" spans="1:34" s="1279" customFormat="1" ht="12" x14ac:dyDescent="0.2">
      <c r="A1891" s="1484"/>
      <c r="B1891" s="1438"/>
      <c r="C1891" s="1323"/>
      <c r="D1891" s="1444"/>
      <c r="E1891" s="1445"/>
      <c r="F1891" s="1445"/>
      <c r="G1891" s="1445"/>
      <c r="H1891" s="1445"/>
      <c r="I1891" s="1326"/>
      <c r="J1891" s="1326"/>
      <c r="K1891" s="1326"/>
      <c r="L1891" s="1327"/>
      <c r="M1891" s="1327"/>
      <c r="N1891" s="1327"/>
      <c r="O1891" s="1327"/>
      <c r="P1891" s="1327"/>
      <c r="Q1891" s="1282" t="s">
        <v>3130</v>
      </c>
      <c r="R1891" s="1329"/>
      <c r="S1891" s="1329"/>
      <c r="T1891" s="1330"/>
      <c r="U1891" s="1323"/>
      <c r="V1891" s="1344" t="s">
        <v>2493</v>
      </c>
      <c r="W1891" s="1332"/>
      <c r="X1891" s="1323"/>
      <c r="Y1891" s="1323"/>
      <c r="Z1891" s="1282"/>
      <c r="AB1891" s="1283"/>
      <c r="AC1891" s="1283"/>
      <c r="AD1891" s="1283"/>
      <c r="AE1891" s="1403" t="str">
        <f>IF(A1891="","",(IFERROR(VLOOKUP(A1891,Projecten!A$4:W$2618,5,FALSE),"niet bekend")))</f>
        <v/>
      </c>
      <c r="AF1891" s="1285" t="str">
        <f>IF(AE1891="","",(IF(E1891=0,AH1891,(E1891/AE1891*AH1891))))</f>
        <v/>
      </c>
      <c r="AG1891" s="1283" t="str">
        <f>IF(A1891="","",(IFERROR(VLOOKUP(A1891,Projecten!A$4:W$2618,23,FALSE),"niet bekend")))</f>
        <v/>
      </c>
      <c r="AH1891" s="1623" t="str">
        <f>IF(A1891="","",(IFERROR(VLOOKUP(A1891,Projecten!A$4:W$2618,12,FALSE),"niet bekend")))</f>
        <v/>
      </c>
    </row>
    <row r="1892" spans="1:34" s="1279" customFormat="1" ht="12" x14ac:dyDescent="0.2">
      <c r="A1892" s="1484"/>
      <c r="B1892" s="1438"/>
      <c r="C1892" s="1446" t="s">
        <v>3443</v>
      </c>
      <c r="D1892" s="1444"/>
      <c r="E1892" s="1445"/>
      <c r="F1892" s="1445"/>
      <c r="G1892" s="1445"/>
      <c r="H1892" s="1445"/>
      <c r="I1892" s="1326"/>
      <c r="J1892" s="1326"/>
      <c r="K1892" s="1326"/>
      <c r="L1892" s="1327"/>
      <c r="M1892" s="1327"/>
      <c r="N1892" s="1327"/>
      <c r="O1892" s="1327"/>
      <c r="P1892" s="1327"/>
      <c r="Q1892" s="1282"/>
      <c r="R1892" s="1329"/>
      <c r="S1892" s="1329"/>
      <c r="T1892" s="1330"/>
      <c r="U1892" s="1323"/>
      <c r="V1892" s="1344"/>
      <c r="W1892" s="1385">
        <v>38</v>
      </c>
      <c r="X1892" s="1323"/>
      <c r="Y1892" s="1323"/>
      <c r="Z1892" s="1282"/>
      <c r="AB1892" s="1283"/>
      <c r="AC1892" s="1283"/>
      <c r="AD1892" s="1283"/>
      <c r="AE1892" s="1403"/>
      <c r="AF1892" s="1285"/>
      <c r="AG1892" s="1283"/>
      <c r="AH1892" s="1623"/>
    </row>
    <row r="1893" spans="1:34" s="1359" customFormat="1" ht="12" x14ac:dyDescent="0.2">
      <c r="A1893" s="1348"/>
      <c r="B1893" s="1348"/>
      <c r="C1893" s="1678" t="s">
        <v>3444</v>
      </c>
      <c r="D1893" s="1430"/>
      <c r="E1893" s="1420"/>
      <c r="F1893" s="1349"/>
      <c r="G1893" s="1349"/>
      <c r="H1893" s="1349"/>
      <c r="I1893" s="1350"/>
      <c r="J1893" s="1350"/>
      <c r="K1893" s="1350"/>
      <c r="L1893" s="1350"/>
      <c r="M1893" s="1351"/>
      <c r="N1893" s="1351"/>
      <c r="O1893" s="1351"/>
      <c r="P1893" s="1351"/>
      <c r="Q1893" s="1352"/>
      <c r="R1893" s="1353"/>
      <c r="S1893" s="1353"/>
      <c r="T1893" s="1354"/>
      <c r="U1893" s="1355"/>
      <c r="V1893" s="1355"/>
      <c r="W1893" s="1576">
        <v>29.75</v>
      </c>
      <c r="X1893" s="1355"/>
      <c r="Y1893" s="1355"/>
      <c r="Z1893" s="1636"/>
      <c r="AB1893" s="1360"/>
      <c r="AC1893" s="1360"/>
      <c r="AD1893" s="1360"/>
      <c r="AE1893" s="1361"/>
      <c r="AF1893" s="1362"/>
      <c r="AG1893" s="1360"/>
      <c r="AH1893" s="1628"/>
    </row>
    <row r="1894" spans="1:34" s="1359" customFormat="1" ht="12" x14ac:dyDescent="0.2">
      <c r="A1894" s="1348"/>
      <c r="B1894" s="1348"/>
      <c r="C1894" s="1678" t="s">
        <v>3463</v>
      </c>
      <c r="D1894" s="1430"/>
      <c r="E1894" s="1420"/>
      <c r="F1894" s="1349"/>
      <c r="G1894" s="1349"/>
      <c r="H1894" s="1349"/>
      <c r="I1894" s="1350"/>
      <c r="J1894" s="1350"/>
      <c r="K1894" s="1350"/>
      <c r="L1894" s="1350"/>
      <c r="M1894" s="1351"/>
      <c r="N1894" s="1351"/>
      <c r="O1894" s="1351"/>
      <c r="P1894" s="1351"/>
      <c r="Q1894" s="1352"/>
      <c r="R1894" s="1353"/>
      <c r="S1894" s="1353"/>
      <c r="T1894" s="1354"/>
      <c r="U1894" s="1355"/>
      <c r="V1894" s="1355"/>
      <c r="W1894" s="1576">
        <v>16.5</v>
      </c>
      <c r="X1894" s="1355"/>
      <c r="Y1894" s="1355"/>
      <c r="Z1894" s="1636"/>
      <c r="AB1894" s="1360"/>
      <c r="AC1894" s="1360"/>
      <c r="AD1894" s="1360"/>
      <c r="AE1894" s="1361"/>
      <c r="AF1894" s="1362"/>
      <c r="AG1894" s="1360"/>
      <c r="AH1894" s="1628"/>
    </row>
    <row r="1895" spans="1:34" s="1359" customFormat="1" x14ac:dyDescent="0.2">
      <c r="A1895" s="90"/>
      <c r="B1895" s="1352"/>
      <c r="C1895" s="1352"/>
      <c r="D1895" s="1355"/>
      <c r="E1895" s="1351"/>
      <c r="F1895" s="1351"/>
      <c r="G1895" s="1351"/>
      <c r="H1895" s="1351"/>
      <c r="I1895" s="1350"/>
      <c r="J1895" s="1350"/>
      <c r="K1895" s="1351"/>
      <c r="L1895" s="1351"/>
      <c r="M1895" s="1351"/>
      <c r="N1895" s="1351"/>
      <c r="O1895" s="1351"/>
      <c r="P1895" s="1351"/>
      <c r="Q1895" s="1352"/>
      <c r="R1895" s="1353"/>
      <c r="S1895" s="1351"/>
      <c r="T1895" s="1354"/>
      <c r="U1895" s="1355"/>
      <c r="V1895" s="1355"/>
      <c r="W1895" s="1347"/>
      <c r="X1895" s="1355"/>
      <c r="Y1895" s="1355"/>
      <c r="Z1895" s="1352"/>
      <c r="AB1895" s="1360"/>
      <c r="AC1895" s="1360"/>
      <c r="AD1895" s="1360"/>
      <c r="AE1895" s="1571"/>
      <c r="AF1895" s="1362"/>
      <c r="AG1895" s="1360"/>
      <c r="AH1895" s="1628"/>
    </row>
    <row r="1896" spans="1:34" s="1359" customFormat="1" ht="12" x14ac:dyDescent="0.2">
      <c r="A1896" s="1486">
        <v>2017167</v>
      </c>
      <c r="B1896" s="1578">
        <v>121188</v>
      </c>
      <c r="C1896" s="1486" t="s">
        <v>3424</v>
      </c>
      <c r="D1896" s="1604" t="s">
        <v>68</v>
      </c>
      <c r="E1896" s="1669">
        <v>5</v>
      </c>
      <c r="F1896" s="1604">
        <v>50</v>
      </c>
      <c r="G1896" s="1604">
        <v>25</v>
      </c>
      <c r="H1896" s="1604">
        <v>15</v>
      </c>
      <c r="I1896" s="1350">
        <v>42797</v>
      </c>
      <c r="J1896" s="1350"/>
      <c r="K1896" s="1350"/>
      <c r="L1896" s="1350"/>
      <c r="M1896" s="1351" t="s">
        <v>89</v>
      </c>
      <c r="N1896" s="1351" t="s">
        <v>89</v>
      </c>
      <c r="O1896" s="1351" t="s">
        <v>89</v>
      </c>
      <c r="P1896" s="1351" t="s">
        <v>89</v>
      </c>
      <c r="Q1896" s="1578" t="s">
        <v>3517</v>
      </c>
      <c r="R1896" s="1353"/>
      <c r="S1896" s="1353">
        <v>12</v>
      </c>
      <c r="T1896" s="1354"/>
      <c r="U1896" s="1355" t="s">
        <v>2739</v>
      </c>
      <c r="V1896" s="1355"/>
      <c r="W1896" s="1347">
        <v>80.5</v>
      </c>
      <c r="X1896" s="1355"/>
      <c r="Y1896" s="1357"/>
      <c r="Z1896" s="1636"/>
      <c r="AB1896" s="1360"/>
      <c r="AC1896" s="1360"/>
      <c r="AD1896" s="1360"/>
      <c r="AE1896" s="1361">
        <f>IF(A1896="","",(IFERROR(VLOOKUP(A1896,Projecten!A$4:W$2618,5,FALSE),"niet bekend")))</f>
        <v>10</v>
      </c>
      <c r="AF1896" s="1362">
        <f>IF(AE1896="","",(IF(E1896=0,AH1896,(E1896/AE1896*AH1896))))</f>
        <v>15191.45</v>
      </c>
      <c r="AG1896" s="1360">
        <f>IF(A1896="","",(IFERROR(VLOOKUP(A1896,Projecten!A$4:W$2618,23,FALSE),"niet bekend")))</f>
        <v>30382.9</v>
      </c>
      <c r="AH1896" s="1628">
        <f>IF(A1896="","",(IFERROR(VLOOKUP(A1896,Projecten!A$4:W$2618,12,FALSE),"niet bekend")))</f>
        <v>30382.9</v>
      </c>
    </row>
    <row r="1897" spans="1:34" s="1359" customFormat="1" ht="12" x14ac:dyDescent="0.2">
      <c r="A1897" s="1387">
        <v>2017127</v>
      </c>
      <c r="B1897" s="1594">
        <v>121197</v>
      </c>
      <c r="C1897" s="1387" t="s">
        <v>3171</v>
      </c>
      <c r="D1897" s="1428" t="s">
        <v>68</v>
      </c>
      <c r="E1897" s="1436">
        <v>1</v>
      </c>
      <c r="F1897" s="1428">
        <v>11</v>
      </c>
      <c r="G1897" s="1428">
        <v>4</v>
      </c>
      <c r="H1897" s="1428">
        <v>12</v>
      </c>
      <c r="I1897" s="1350">
        <v>42794</v>
      </c>
      <c r="J1897" s="1350">
        <v>42795</v>
      </c>
      <c r="K1897" s="1350" t="s">
        <v>1737</v>
      </c>
      <c r="L1897" s="1350" t="s">
        <v>3286</v>
      </c>
      <c r="M1897" s="1351" t="s">
        <v>89</v>
      </c>
      <c r="N1897" s="1351" t="s">
        <v>89</v>
      </c>
      <c r="O1897" s="1351" t="s">
        <v>89</v>
      </c>
      <c r="P1897" s="1351" t="s">
        <v>89</v>
      </c>
      <c r="Q1897" s="1352"/>
      <c r="R1897" s="1353"/>
      <c r="S1897" s="1353">
        <v>11</v>
      </c>
      <c r="T1897" s="1354"/>
      <c r="U1897" s="1355" t="s">
        <v>3216</v>
      </c>
      <c r="V1897" s="1615" t="s">
        <v>3248</v>
      </c>
      <c r="W1897" s="1347">
        <v>48</v>
      </c>
      <c r="X1897" s="1355"/>
      <c r="Y1897" s="1355"/>
      <c r="Z1897" s="1636">
        <v>42781</v>
      </c>
      <c r="AB1897" s="1360"/>
      <c r="AC1897" s="1360"/>
      <c r="AD1897" s="1360"/>
      <c r="AE1897" s="1361">
        <f>IF(A1897="","",(IFERROR(VLOOKUP(A1897,Projecten!A$4:W$2618,5,FALSE),"niet bekend")))</f>
        <v>1</v>
      </c>
      <c r="AF1897" s="1362">
        <f>IF(AE1897="","",(IF(E1897=0,AH1897,(E1897/AE1897*AH1897))))</f>
        <v>10800.45</v>
      </c>
      <c r="AG1897" s="1360">
        <f>IF(A1897="","",(IFERROR(VLOOKUP(A1897,Projecten!A$4:W$2618,23,FALSE),"niet bekend")))</f>
        <v>10800.45</v>
      </c>
      <c r="AH1897" s="1628">
        <f>IF(A1897="","",(IFERROR(VLOOKUP(A1897,Projecten!A$4:W$2618,12,FALSE),"niet bekend")))</f>
        <v>10800.45</v>
      </c>
    </row>
    <row r="1898" spans="1:34" s="1359" customFormat="1" ht="12" x14ac:dyDescent="0.2">
      <c r="A1898" s="1486"/>
      <c r="B1898" s="1352"/>
      <c r="C1898" s="1486"/>
      <c r="D1898" s="1604"/>
      <c r="E1898" s="1669"/>
      <c r="F1898" s="1604"/>
      <c r="G1898" s="1604"/>
      <c r="H1898" s="1604"/>
      <c r="I1898" s="1350"/>
      <c r="J1898" s="1350"/>
      <c r="K1898" s="1350"/>
      <c r="L1898" s="1350"/>
      <c r="M1898" s="1351"/>
      <c r="N1898" s="1351"/>
      <c r="O1898" s="1351"/>
      <c r="P1898" s="1351"/>
      <c r="Q1898" s="1578"/>
      <c r="R1898" s="1353"/>
      <c r="S1898" s="1353"/>
      <c r="T1898" s="1354"/>
      <c r="U1898" s="1355"/>
      <c r="V1898" s="1355"/>
      <c r="W1898" s="1347"/>
      <c r="X1898" s="1355"/>
      <c r="Y1898" s="1357"/>
      <c r="Z1898" s="1636"/>
      <c r="AB1898" s="1360"/>
      <c r="AC1898" s="1360"/>
      <c r="AD1898" s="1360"/>
      <c r="AE1898" s="1361"/>
      <c r="AF1898" s="1362"/>
      <c r="AG1898" s="1360"/>
      <c r="AH1898" s="1628"/>
    </row>
    <row r="1899" spans="1:34" s="1359" customFormat="1" ht="12" x14ac:dyDescent="0.2">
      <c r="A1899" s="1387" t="s">
        <v>3214</v>
      </c>
      <c r="B1899" s="1621">
        <v>121187</v>
      </c>
      <c r="C1899" s="1387" t="s">
        <v>3215</v>
      </c>
      <c r="D1899" s="1428" t="s">
        <v>68</v>
      </c>
      <c r="E1899" s="1436">
        <v>0</v>
      </c>
      <c r="F1899" s="1428">
        <v>16</v>
      </c>
      <c r="G1899" s="1428">
        <v>0</v>
      </c>
      <c r="H1899" s="1428">
        <v>0</v>
      </c>
      <c r="I1899" s="1350">
        <v>42796</v>
      </c>
      <c r="J1899" s="1350" t="s">
        <v>1737</v>
      </c>
      <c r="K1899" s="1350" t="s">
        <v>1737</v>
      </c>
      <c r="L1899" s="1350" t="s">
        <v>1737</v>
      </c>
      <c r="M1899" s="1351" t="s">
        <v>89</v>
      </c>
      <c r="N1899" s="1351" t="s">
        <v>89</v>
      </c>
      <c r="O1899" s="1351" t="s">
        <v>89</v>
      </c>
      <c r="P1899" s="1351" t="s">
        <v>89</v>
      </c>
      <c r="Q1899" s="1352"/>
      <c r="R1899" s="1353"/>
      <c r="S1899" s="1353">
        <v>11</v>
      </c>
      <c r="T1899" s="1354"/>
      <c r="U1899" s="1355" t="s">
        <v>3216</v>
      </c>
      <c r="V1899" s="1355" t="s">
        <v>3234</v>
      </c>
      <c r="W1899" s="1347">
        <v>11</v>
      </c>
      <c r="X1899" s="1355"/>
      <c r="Y1899" s="1355"/>
      <c r="Z1899" s="1636">
        <v>42780</v>
      </c>
      <c r="AB1899" s="1360"/>
      <c r="AC1899" s="1360"/>
      <c r="AD1899" s="1360"/>
      <c r="AE1899" s="1361">
        <f>IF(A1899="","",(IFERROR(VLOOKUP(A1899,Projecten!A$4:W$2618,5,FALSE),"niet bekend")))</f>
        <v>0</v>
      </c>
      <c r="AF1899" s="1362">
        <f>IF(AE1899="","",(IF(E1899=0,AH1899,(E1899/AE1899*AH1899))))</f>
        <v>1611.44</v>
      </c>
      <c r="AG1899" s="1360">
        <f>IF(A1899="","",(IFERROR(VLOOKUP(A1899,Projecten!A$4:W$2618,23,FALSE),"niet bekend")))</f>
        <v>1611.44</v>
      </c>
      <c r="AH1899" s="1628">
        <f>IF(A1899="","",(IFERROR(VLOOKUP(A1899,Projecten!A$4:W$2618,12,FALSE),"niet bekend")))</f>
        <v>1611.44</v>
      </c>
    </row>
    <row r="1900" spans="1:34" s="1359" customFormat="1" ht="12" x14ac:dyDescent="0.2">
      <c r="A1900" s="1668"/>
      <c r="B1900" s="1486"/>
      <c r="C1900" s="1355"/>
      <c r="D1900" s="1604"/>
      <c r="E1900" s="1669"/>
      <c r="F1900" s="1669"/>
      <c r="G1900" s="1669"/>
      <c r="H1900" s="1669"/>
      <c r="I1900" s="1421"/>
      <c r="J1900" s="1421"/>
      <c r="K1900" s="1421"/>
      <c r="L1900" s="1422"/>
      <c r="M1900" s="1422"/>
      <c r="N1900" s="1422"/>
      <c r="O1900" s="1422"/>
      <c r="P1900" s="1422"/>
      <c r="Q1900" s="1352"/>
      <c r="R1900" s="1353"/>
      <c r="S1900" s="1353"/>
      <c r="T1900" s="1354"/>
      <c r="U1900" s="1355"/>
      <c r="V1900" s="1431"/>
      <c r="W1900" s="1347"/>
      <c r="X1900" s="1355"/>
      <c r="Y1900" s="1355"/>
      <c r="Z1900" s="1352"/>
      <c r="AB1900" s="1360"/>
      <c r="AC1900" s="1360"/>
      <c r="AD1900" s="1360"/>
      <c r="AE1900" s="1361"/>
      <c r="AF1900" s="1362"/>
      <c r="AG1900" s="1360"/>
      <c r="AH1900" s="1628"/>
    </row>
    <row r="1901" spans="1:34" s="1359" customFormat="1" ht="12" x14ac:dyDescent="0.2">
      <c r="A1901" s="1585">
        <v>2017119</v>
      </c>
      <c r="B1901" s="1594">
        <v>121204</v>
      </c>
      <c r="C1901" s="1585" t="s">
        <v>3159</v>
      </c>
      <c r="D1901" s="1586" t="s">
        <v>489</v>
      </c>
      <c r="E1901" s="2015">
        <v>1</v>
      </c>
      <c r="F1901" s="1586">
        <v>8</v>
      </c>
      <c r="G1901" s="1586">
        <v>2</v>
      </c>
      <c r="H1901" s="1586">
        <v>4</v>
      </c>
      <c r="I1901" s="1350">
        <v>42794</v>
      </c>
      <c r="J1901" s="1350">
        <v>42795</v>
      </c>
      <c r="K1901" s="1350" t="s">
        <v>1737</v>
      </c>
      <c r="L1901" s="1350" t="s">
        <v>1737</v>
      </c>
      <c r="M1901" s="1351" t="s">
        <v>89</v>
      </c>
      <c r="N1901" s="1351" t="s">
        <v>89</v>
      </c>
      <c r="O1901" s="1351" t="s">
        <v>89</v>
      </c>
      <c r="P1901" s="1351" t="s">
        <v>89</v>
      </c>
      <c r="Q1901" s="1352"/>
      <c r="R1901" s="1353"/>
      <c r="S1901" s="1353">
        <v>13</v>
      </c>
      <c r="T1901" s="1354"/>
      <c r="U1901" s="1355" t="s">
        <v>681</v>
      </c>
      <c r="V1901" s="1355"/>
      <c r="W1901" s="1347">
        <v>15.25</v>
      </c>
      <c r="X1901" s="1355"/>
      <c r="Y1901" s="1355"/>
      <c r="Z1901" s="1636">
        <v>42774</v>
      </c>
      <c r="AB1901" s="1360"/>
      <c r="AC1901" s="1360"/>
      <c r="AD1901" s="1360"/>
      <c r="AE1901" s="1361">
        <f>IF(A1901="","",(IFERROR(VLOOKUP(A1901,Projecten!A$4:W$2618,5,FALSE),"niet bekend")))</f>
        <v>2</v>
      </c>
      <c r="AF1901" s="1362">
        <f>IF(AE1901="","",(IF(E1901=0,AH1901,(E1901/AE1901*AH1901))))</f>
        <v>1413.97</v>
      </c>
      <c r="AG1901" s="1360">
        <f>IF(A1901="","",(IFERROR(VLOOKUP(A1901,Projecten!A$4:W$2618,23,FALSE),"niet bekend")))</f>
        <v>2827.94</v>
      </c>
      <c r="AH1901" s="1628">
        <f>IF(A1901="","",(IFERROR(VLOOKUP(A1901,Projecten!A$4:W$2618,12,FALSE),"niet bekend")))</f>
        <v>2827.94</v>
      </c>
    </row>
    <row r="1902" spans="1:34" s="1359" customFormat="1" ht="12" x14ac:dyDescent="0.2">
      <c r="A1902" s="1486">
        <v>2017120</v>
      </c>
      <c r="B1902" s="1594">
        <v>121204</v>
      </c>
      <c r="C1902" s="1486" t="s">
        <v>3162</v>
      </c>
      <c r="D1902" s="1604" t="s">
        <v>489</v>
      </c>
      <c r="E1902" s="1669">
        <v>1</v>
      </c>
      <c r="F1902" s="1604">
        <v>10</v>
      </c>
      <c r="G1902" s="1604">
        <v>6</v>
      </c>
      <c r="H1902" s="1604">
        <v>4</v>
      </c>
      <c r="I1902" s="1350">
        <v>42794</v>
      </c>
      <c r="J1902" s="1350">
        <v>42795</v>
      </c>
      <c r="K1902" s="1350" t="s">
        <v>1737</v>
      </c>
      <c r="L1902" s="1350" t="s">
        <v>1737</v>
      </c>
      <c r="M1902" s="1351" t="s">
        <v>89</v>
      </c>
      <c r="N1902" s="1351" t="s">
        <v>89</v>
      </c>
      <c r="O1902" s="1351" t="s">
        <v>89</v>
      </c>
      <c r="P1902" s="1351" t="s">
        <v>89</v>
      </c>
      <c r="Q1902" s="1352"/>
      <c r="R1902" s="1353"/>
      <c r="S1902" s="1353">
        <v>13</v>
      </c>
      <c r="T1902" s="1354"/>
      <c r="U1902" s="1355" t="s">
        <v>681</v>
      </c>
      <c r="V1902" s="1355"/>
      <c r="W1902" s="1359">
        <v>21</v>
      </c>
      <c r="X1902" s="1355"/>
      <c r="Y1902" s="1355"/>
      <c r="Z1902" s="1636">
        <v>42774</v>
      </c>
      <c r="AB1902" s="1360"/>
      <c r="AC1902" s="1360"/>
      <c r="AD1902" s="1360"/>
      <c r="AE1902" s="1361">
        <f>IF(A1902="","",(IFERROR(VLOOKUP(A1902,Projecten!A$4:W$2618,5,FALSE),"niet bekend")))</f>
        <v>1</v>
      </c>
      <c r="AF1902" s="1362">
        <f>IF(AE1902="","",(IF(E1902=0,AH1902,(E1902/AE1902*AH1902))))</f>
        <v>3079.08</v>
      </c>
      <c r="AG1902" s="1360">
        <f>IF(A1902="","",(IFERROR(VLOOKUP(A1902,Projecten!A$4:W$2618,23,FALSE),"niet bekend")))</f>
        <v>3079.08</v>
      </c>
      <c r="AH1902" s="1628">
        <f>IF(A1902="","",(IFERROR(VLOOKUP(A1902,Projecten!A$4:W$2618,12,FALSE),"niet bekend")))</f>
        <v>3079.08</v>
      </c>
    </row>
    <row r="1903" spans="1:34" s="1359" customFormat="1" ht="12" x14ac:dyDescent="0.2">
      <c r="A1903" s="1486">
        <v>2017122</v>
      </c>
      <c r="B1903" s="1594">
        <v>121208</v>
      </c>
      <c r="C1903" s="1486" t="s">
        <v>3163</v>
      </c>
      <c r="D1903" s="1604" t="s">
        <v>489</v>
      </c>
      <c r="E1903" s="1669">
        <v>1</v>
      </c>
      <c r="F1903" s="1604">
        <v>7</v>
      </c>
      <c r="G1903" s="1604">
        <v>6</v>
      </c>
      <c r="H1903" s="1604">
        <v>1</v>
      </c>
      <c r="I1903" s="1350">
        <v>42794</v>
      </c>
      <c r="J1903" s="1350">
        <v>42795</v>
      </c>
      <c r="K1903" s="1350" t="s">
        <v>1737</v>
      </c>
      <c r="L1903" s="1350" t="s">
        <v>1737</v>
      </c>
      <c r="M1903" s="1351" t="s">
        <v>89</v>
      </c>
      <c r="N1903" s="1351" t="s">
        <v>89</v>
      </c>
      <c r="O1903" s="1351" t="s">
        <v>89</v>
      </c>
      <c r="P1903" s="1351" t="s">
        <v>89</v>
      </c>
      <c r="Q1903" s="1352"/>
      <c r="R1903" s="1353"/>
      <c r="S1903" s="1353">
        <v>13</v>
      </c>
      <c r="T1903" s="1354"/>
      <c r="U1903" s="1355" t="s">
        <v>681</v>
      </c>
      <c r="V1903" s="1355"/>
      <c r="W1903" s="1347">
        <v>15</v>
      </c>
      <c r="X1903" s="1355"/>
      <c r="Y1903" s="1355"/>
      <c r="Z1903" s="1636">
        <v>42774</v>
      </c>
      <c r="AB1903" s="1360"/>
      <c r="AC1903" s="1360"/>
      <c r="AD1903" s="1360"/>
      <c r="AE1903" s="1361">
        <f>IF(A1903="","",(IFERROR(VLOOKUP(A1903,Projecten!A$4:W$2618,5,FALSE),"niet bekend")))</f>
        <v>1</v>
      </c>
      <c r="AF1903" s="1362">
        <f>IF(AE1903="","",(IF(E1903=0,AH1903,(E1903/AE1903*AH1903))))</f>
        <v>1989.59</v>
      </c>
      <c r="AG1903" s="1360">
        <f>IF(A1903="","",(IFERROR(VLOOKUP(A1903,Projecten!A$4:W$2618,23,FALSE),"niet bekend")))</f>
        <v>1989.59</v>
      </c>
      <c r="AH1903" s="1628">
        <f>IF(A1903="","",(IFERROR(VLOOKUP(A1903,Projecten!A$4:W$2618,12,FALSE),"niet bekend")))</f>
        <v>1989.59</v>
      </c>
    </row>
    <row r="1904" spans="1:34" s="1359" customFormat="1" ht="12" x14ac:dyDescent="0.2">
      <c r="A1904" s="1486">
        <v>2017123</v>
      </c>
      <c r="B1904" s="1594">
        <v>121208</v>
      </c>
      <c r="C1904" s="1486" t="s">
        <v>3164</v>
      </c>
      <c r="D1904" s="1604" t="s">
        <v>489</v>
      </c>
      <c r="E1904" s="1669">
        <v>1</v>
      </c>
      <c r="F1904" s="1604">
        <v>10</v>
      </c>
      <c r="G1904" s="1604">
        <v>7</v>
      </c>
      <c r="H1904" s="1604">
        <v>4</v>
      </c>
      <c r="I1904" s="1350">
        <v>42794</v>
      </c>
      <c r="J1904" s="1350">
        <v>42795</v>
      </c>
      <c r="K1904" s="1350" t="s">
        <v>1737</v>
      </c>
      <c r="L1904" s="1350" t="s">
        <v>1737</v>
      </c>
      <c r="M1904" s="1351" t="s">
        <v>89</v>
      </c>
      <c r="N1904" s="1351" t="s">
        <v>89</v>
      </c>
      <c r="O1904" s="1351" t="s">
        <v>89</v>
      </c>
      <c r="P1904" s="1351" t="s">
        <v>89</v>
      </c>
      <c r="Q1904" s="1352"/>
      <c r="R1904" s="1353"/>
      <c r="S1904" s="1353">
        <v>13</v>
      </c>
      <c r="T1904" s="1354"/>
      <c r="U1904" s="1355" t="s">
        <v>681</v>
      </c>
      <c r="V1904" s="1355"/>
      <c r="W1904" s="1347">
        <v>24</v>
      </c>
      <c r="X1904" s="1355"/>
      <c r="Y1904" s="1355"/>
      <c r="Z1904" s="1636">
        <v>42774</v>
      </c>
      <c r="AB1904" s="1360"/>
      <c r="AC1904" s="1360"/>
      <c r="AD1904" s="1360"/>
      <c r="AE1904" s="1361">
        <f>IF(A1904="","",(IFERROR(VLOOKUP(A1904,Projecten!A$4:W$2618,5,FALSE),"niet bekend")))</f>
        <v>1</v>
      </c>
      <c r="AF1904" s="1362">
        <f>IF(AE1904="","",(IF(E1904=0,AH1904,(E1904/AE1904*AH1904))))</f>
        <v>3200.1</v>
      </c>
      <c r="AG1904" s="1360">
        <f>IF(A1904="","",(IFERROR(VLOOKUP(A1904,Projecten!A$4:W$2618,23,FALSE),"niet bekend")))</f>
        <v>3200.1</v>
      </c>
      <c r="AH1904" s="1628">
        <f>IF(A1904="","",(IFERROR(VLOOKUP(A1904,Projecten!A$4:W$2618,12,FALSE),"niet bekend")))</f>
        <v>3200.1</v>
      </c>
    </row>
    <row r="1905" spans="1:34" s="1359" customFormat="1" ht="12" x14ac:dyDescent="0.2">
      <c r="A1905" s="1486">
        <v>2017125</v>
      </c>
      <c r="B1905" s="1594">
        <v>121209</v>
      </c>
      <c r="C1905" s="1486" t="s">
        <v>3166</v>
      </c>
      <c r="D1905" s="1604" t="s">
        <v>489</v>
      </c>
      <c r="E1905" s="1669">
        <v>1</v>
      </c>
      <c r="F1905" s="1604">
        <v>8</v>
      </c>
      <c r="G1905" s="1604">
        <v>5</v>
      </c>
      <c r="H1905" s="1604">
        <v>3</v>
      </c>
      <c r="I1905" s="1350">
        <v>42794</v>
      </c>
      <c r="J1905" s="1350">
        <v>42795</v>
      </c>
      <c r="K1905" s="1350" t="s">
        <v>1737</v>
      </c>
      <c r="L1905" s="1350" t="s">
        <v>1737</v>
      </c>
      <c r="M1905" s="1351" t="s">
        <v>89</v>
      </c>
      <c r="N1905" s="1351" t="s">
        <v>89</v>
      </c>
      <c r="O1905" s="1351" t="s">
        <v>89</v>
      </c>
      <c r="P1905" s="1351" t="s">
        <v>89</v>
      </c>
      <c r="Q1905" s="1352"/>
      <c r="R1905" s="1353"/>
      <c r="S1905" s="1353">
        <v>13</v>
      </c>
      <c r="T1905" s="1354"/>
      <c r="U1905" s="1355" t="s">
        <v>681</v>
      </c>
      <c r="V1905" s="1355"/>
      <c r="W1905" s="1347">
        <v>16.25</v>
      </c>
      <c r="X1905" s="1355"/>
      <c r="Y1905" s="1355"/>
      <c r="Z1905" s="1636">
        <v>42774</v>
      </c>
      <c r="AB1905" s="1360"/>
      <c r="AC1905" s="1360"/>
      <c r="AD1905" s="1360"/>
      <c r="AE1905" s="1361">
        <f>IF(A1905="","",(IFERROR(VLOOKUP(A1905,Projecten!A$4:W$2618,5,FALSE),"niet bekend")))</f>
        <v>1</v>
      </c>
      <c r="AF1905" s="1362">
        <f>IF(AE1905="","",(IF(E1905=0,AH1905,(E1905/AE1905*AH1905))))</f>
        <v>2439.0300000000002</v>
      </c>
      <c r="AG1905" s="1360">
        <f>IF(A1905="","",(IFERROR(VLOOKUP(A1905,Projecten!A$4:W$2618,23,FALSE),"niet bekend")))</f>
        <v>2439.0300000000002</v>
      </c>
      <c r="AH1905" s="1628">
        <f>IF(A1905="","",(IFERROR(VLOOKUP(A1905,Projecten!A$4:W$2618,12,FALSE),"niet bekend")))</f>
        <v>2439.0300000000002</v>
      </c>
    </row>
    <row r="1906" spans="1:34" s="1359" customFormat="1" x14ac:dyDescent="0.2">
      <c r="A1906" s="1486">
        <v>2017195</v>
      </c>
      <c r="B1906" s="382">
        <v>121209</v>
      </c>
      <c r="C1906" s="1348" t="s">
        <v>3409</v>
      </c>
      <c r="D1906" s="1604" t="s">
        <v>489</v>
      </c>
      <c r="E1906" s="1669">
        <v>0</v>
      </c>
      <c r="F1906" s="1604">
        <v>1</v>
      </c>
      <c r="G1906" s="1604">
        <v>1</v>
      </c>
      <c r="H1906" s="1604">
        <v>0</v>
      </c>
      <c r="I1906" s="1421">
        <v>42804</v>
      </c>
      <c r="J1906" s="1421">
        <v>42803</v>
      </c>
      <c r="K1906" s="1421"/>
      <c r="L1906" s="1422"/>
      <c r="M1906" s="1422" t="s">
        <v>89</v>
      </c>
      <c r="N1906" s="1422" t="s">
        <v>89</v>
      </c>
      <c r="O1906" s="1422" t="s">
        <v>89</v>
      </c>
      <c r="P1906" s="1422" t="s">
        <v>89</v>
      </c>
      <c r="Q1906" s="1352"/>
      <c r="R1906" s="1353"/>
      <c r="S1906" s="1353">
        <v>13</v>
      </c>
      <c r="T1906" s="1354"/>
      <c r="U1906" s="1355" t="s">
        <v>681</v>
      </c>
      <c r="V1906" s="1431"/>
      <c r="W1906" s="1347">
        <v>3</v>
      </c>
      <c r="X1906" s="1355"/>
      <c r="Y1906" s="1355"/>
      <c r="Z1906" s="1636">
        <v>42800</v>
      </c>
      <c r="AB1906" s="1360"/>
      <c r="AC1906" s="1360"/>
      <c r="AD1906" s="1360"/>
      <c r="AE1906" s="1361"/>
      <c r="AF1906" s="1362"/>
      <c r="AG1906" s="1360"/>
      <c r="AH1906" s="1628"/>
    </row>
    <row r="1907" spans="1:34" s="1359" customFormat="1" ht="12" x14ac:dyDescent="0.2">
      <c r="A1907" s="1486" t="s">
        <v>3227</v>
      </c>
      <c r="B1907" s="1622">
        <v>121187</v>
      </c>
      <c r="C1907" s="1486" t="s">
        <v>3228</v>
      </c>
      <c r="D1907" s="1604" t="s">
        <v>489</v>
      </c>
      <c r="E1907" s="1669">
        <v>1</v>
      </c>
      <c r="F1907" s="1604">
        <v>15</v>
      </c>
      <c r="G1907" s="1604">
        <v>0</v>
      </c>
      <c r="H1907" s="1604">
        <v>0</v>
      </c>
      <c r="I1907" s="1350">
        <v>42796</v>
      </c>
      <c r="J1907" s="1350" t="s">
        <v>1737</v>
      </c>
      <c r="K1907" s="1350" t="s">
        <v>1737</v>
      </c>
      <c r="L1907" s="1350" t="s">
        <v>1737</v>
      </c>
      <c r="M1907" s="1351" t="s">
        <v>89</v>
      </c>
      <c r="N1907" s="1351" t="s">
        <v>89</v>
      </c>
      <c r="O1907" s="1351" t="s">
        <v>89</v>
      </c>
      <c r="P1907" s="1351" t="s">
        <v>89</v>
      </c>
      <c r="Q1907" s="1352"/>
      <c r="R1907" s="1353"/>
      <c r="S1907" s="1353">
        <v>13</v>
      </c>
      <c r="T1907" s="1354"/>
      <c r="U1907" s="1355" t="s">
        <v>681</v>
      </c>
      <c r="V1907" s="1355" t="s">
        <v>3234</v>
      </c>
      <c r="W1907" s="1347">
        <v>11</v>
      </c>
      <c r="X1907" s="1355"/>
      <c r="Y1907" s="1355"/>
      <c r="Z1907" s="1636">
        <v>42774</v>
      </c>
      <c r="AB1907" s="1360"/>
      <c r="AC1907" s="1360"/>
      <c r="AD1907" s="1360"/>
      <c r="AE1907" s="1361">
        <f>IF(A1907="","",(IFERROR(VLOOKUP(A1907,Projecten!A$4:W$2618,5,FALSE),"niet bekend")))</f>
        <v>1</v>
      </c>
      <c r="AF1907" s="1362">
        <f>IF(AE1907="","",(IF(E1907=0,AH1907,(E1907/AE1907*AH1907))))</f>
        <v>1823.23</v>
      </c>
      <c r="AG1907" s="1360">
        <f>IF(A1907="","",(IFERROR(VLOOKUP(A1907,Projecten!A$4:W$2618,23,FALSE),"niet bekend")))</f>
        <v>1823.23</v>
      </c>
      <c r="AH1907" s="1628">
        <f>IF(A1907="","",(IFERROR(VLOOKUP(A1907,Projecten!A$4:W$2618,12,FALSE),"niet bekend")))</f>
        <v>1823.23</v>
      </c>
    </row>
    <row r="1908" spans="1:34" s="1359" customFormat="1" ht="12" x14ac:dyDescent="0.2">
      <c r="A1908" s="1486" t="s">
        <v>3229</v>
      </c>
      <c r="B1908" s="1622">
        <v>121187</v>
      </c>
      <c r="C1908" s="1486" t="s">
        <v>3165</v>
      </c>
      <c r="D1908" s="1604" t="s">
        <v>489</v>
      </c>
      <c r="E1908" s="1669">
        <v>1</v>
      </c>
      <c r="F1908" s="1604">
        <v>13</v>
      </c>
      <c r="G1908" s="1604">
        <v>0</v>
      </c>
      <c r="H1908" s="1604">
        <v>0</v>
      </c>
      <c r="I1908" s="1350">
        <v>42796</v>
      </c>
      <c r="J1908" s="1350" t="s">
        <v>1737</v>
      </c>
      <c r="K1908" s="1350" t="s">
        <v>1737</v>
      </c>
      <c r="L1908" s="1350" t="s">
        <v>1737</v>
      </c>
      <c r="M1908" s="1351" t="s">
        <v>89</v>
      </c>
      <c r="N1908" s="1351" t="s">
        <v>89</v>
      </c>
      <c r="O1908" s="1351" t="s">
        <v>89</v>
      </c>
      <c r="P1908" s="1351" t="s">
        <v>89</v>
      </c>
      <c r="Q1908" s="1352"/>
      <c r="R1908" s="1353"/>
      <c r="S1908" s="1353">
        <v>13</v>
      </c>
      <c r="T1908" s="1354"/>
      <c r="U1908" s="1355" t="s">
        <v>681</v>
      </c>
      <c r="V1908" s="1355" t="s">
        <v>3234</v>
      </c>
      <c r="W1908" s="1347">
        <v>10</v>
      </c>
      <c r="X1908" s="1355"/>
      <c r="Y1908" s="1355"/>
      <c r="Z1908" s="1636">
        <v>42774</v>
      </c>
      <c r="AB1908" s="1360"/>
      <c r="AC1908" s="1360"/>
      <c r="AD1908" s="1360"/>
      <c r="AE1908" s="1361">
        <f>IF(A1908="","",(IFERROR(VLOOKUP(A1908,Projecten!A$4:W$2618,5,FALSE),"niet bekend")))</f>
        <v>1</v>
      </c>
      <c r="AF1908" s="1362">
        <f>IF(AE1908="","",(IF(E1908=0,AH1908,(E1908/AE1908*AH1908))))</f>
        <v>1489.05</v>
      </c>
      <c r="AG1908" s="1360">
        <f>IF(A1908="","",(IFERROR(VLOOKUP(A1908,Projecten!A$4:W$2618,23,FALSE),"niet bekend")))</f>
        <v>1489.05</v>
      </c>
      <c r="AH1908" s="1628">
        <f>IF(A1908="","",(IFERROR(VLOOKUP(A1908,Projecten!A$4:W$2618,12,FALSE),"niet bekend")))</f>
        <v>1489.05</v>
      </c>
    </row>
    <row r="1909" spans="1:34" s="1616" customFormat="1" x14ac:dyDescent="0.2">
      <c r="A1909" s="1585" t="s">
        <v>3185</v>
      </c>
      <c r="B1909" s="1348">
        <v>121214</v>
      </c>
      <c r="C1909" s="1585" t="s">
        <v>3187</v>
      </c>
      <c r="D1909" s="90" t="s">
        <v>489</v>
      </c>
      <c r="E1909" s="2015">
        <v>1</v>
      </c>
      <c r="F1909" s="1586">
        <v>12</v>
      </c>
      <c r="G1909" s="1586">
        <v>8</v>
      </c>
      <c r="H1909" s="1586">
        <v>3</v>
      </c>
      <c r="I1909" s="1613">
        <v>42808</v>
      </c>
      <c r="J1909" s="1613">
        <v>42802</v>
      </c>
      <c r="K1909" s="1613" t="s">
        <v>1737</v>
      </c>
      <c r="L1909" s="1613" t="s">
        <v>1737</v>
      </c>
      <c r="M1909" s="1351" t="s">
        <v>89</v>
      </c>
      <c r="N1909" s="1351" t="s">
        <v>89</v>
      </c>
      <c r="O1909" s="1351" t="s">
        <v>89</v>
      </c>
      <c r="P1909" s="1351" t="s">
        <v>89</v>
      </c>
      <c r="Q1909" s="1578"/>
      <c r="R1909" s="1353"/>
      <c r="S1909" s="1353">
        <v>13</v>
      </c>
      <c r="T1909" s="1614"/>
      <c r="U1909" s="1355" t="s">
        <v>681</v>
      </c>
      <c r="V1909" s="1615"/>
      <c r="W1909" s="1356">
        <v>26</v>
      </c>
      <c r="X1909" s="1615"/>
      <c r="Y1909" s="1615"/>
      <c r="Z1909" s="1636">
        <v>42408</v>
      </c>
      <c r="AB1909" s="1617"/>
      <c r="AC1909" s="1617"/>
      <c r="AD1909" s="1617"/>
      <c r="AE1909" s="1361">
        <f>IF(A1909="","",(IFERROR(VLOOKUP(A1909,Projecten!A$4:W$2618,5,FALSE),"niet bekend")))</f>
        <v>1</v>
      </c>
      <c r="AF1909" s="1362">
        <f>IF(AE1909="","",(IF(E1909=0,AH1909,(E1909/AE1909*AH1909))))</f>
        <v>4321.22</v>
      </c>
      <c r="AG1909" s="1360">
        <f>IF(A1909="","",(IFERROR(VLOOKUP(A1909,Projecten!A$4:W$2618,23,FALSE),"niet bekend")))</f>
        <v>4321.22</v>
      </c>
      <c r="AH1909" s="1628">
        <f>IF(A1909="","",(IFERROR(VLOOKUP(A1909,Projecten!A$4:W$2618,12,FALSE),"niet bekend")))</f>
        <v>4321.22</v>
      </c>
    </row>
    <row r="1910" spans="1:34" s="1359" customFormat="1" ht="12" x14ac:dyDescent="0.2">
      <c r="A1910" s="1486"/>
      <c r="B1910" s="1594"/>
      <c r="C1910" s="1348"/>
      <c r="D1910" s="1604"/>
      <c r="E1910" s="1669"/>
      <c r="F1910" s="1604"/>
      <c r="G1910" s="1604"/>
      <c r="H1910" s="1604"/>
      <c r="I1910" s="1421"/>
      <c r="J1910" s="1389"/>
      <c r="K1910" s="1389"/>
      <c r="L1910" s="1389"/>
      <c r="M1910" s="1422"/>
      <c r="N1910" s="1422"/>
      <c r="O1910" s="1422"/>
      <c r="P1910" s="1422"/>
      <c r="Q1910" s="1578"/>
      <c r="R1910" s="1353"/>
      <c r="S1910" s="1353"/>
      <c r="T1910" s="1354"/>
      <c r="U1910" s="1355"/>
      <c r="V1910" s="1431"/>
      <c r="W1910" s="1347"/>
      <c r="X1910" s="1355"/>
      <c r="Y1910" s="1355"/>
      <c r="Z1910" s="1636"/>
      <c r="AB1910" s="1360"/>
      <c r="AC1910" s="1360"/>
      <c r="AD1910" s="1360"/>
      <c r="AE1910" s="1361"/>
      <c r="AF1910" s="1362"/>
      <c r="AG1910" s="1360"/>
      <c r="AH1910" s="1628"/>
    </row>
    <row r="1911" spans="1:34" s="1359" customFormat="1" ht="12" x14ac:dyDescent="0.2">
      <c r="A1911" s="1486">
        <v>2017175</v>
      </c>
      <c r="B1911" s="1346">
        <v>121207</v>
      </c>
      <c r="C1911" s="1585" t="s">
        <v>3320</v>
      </c>
      <c r="D1911" s="1604" t="s">
        <v>1064</v>
      </c>
      <c r="E1911" s="1669">
        <v>1</v>
      </c>
      <c r="F1911" s="1604">
        <v>10</v>
      </c>
      <c r="G1911" s="1604">
        <v>0</v>
      </c>
      <c r="H1911" s="1604">
        <v>10</v>
      </c>
      <c r="I1911" s="1389">
        <v>42801</v>
      </c>
      <c r="J1911" s="1389" t="s">
        <v>1737</v>
      </c>
      <c r="K1911" s="1389" t="s">
        <v>1737</v>
      </c>
      <c r="L1911" s="1389" t="s">
        <v>1737</v>
      </c>
      <c r="M1911" s="1422" t="s">
        <v>89</v>
      </c>
      <c r="N1911" s="1422" t="s">
        <v>89</v>
      </c>
      <c r="O1911" s="1422" t="s">
        <v>89</v>
      </c>
      <c r="P1911" s="1422" t="s">
        <v>89</v>
      </c>
      <c r="Q1911" s="1352"/>
      <c r="R1911" s="1353"/>
      <c r="S1911" s="1353">
        <v>12</v>
      </c>
      <c r="T1911" s="1354"/>
      <c r="U1911" s="1355" t="s">
        <v>1113</v>
      </c>
      <c r="V1911" s="1431"/>
      <c r="W1911" s="1347">
        <v>31</v>
      </c>
      <c r="X1911" s="1355"/>
      <c r="Y1911" s="1355"/>
      <c r="Z1911" s="1636">
        <v>42795</v>
      </c>
      <c r="AB1911" s="1360"/>
      <c r="AC1911" s="1360"/>
      <c r="AD1911" s="1360"/>
      <c r="AE1911" s="1361">
        <f>IF(A1911="","",(IFERROR(VLOOKUP(A1911,Projecten!A$4:W$2618,5,FALSE),"niet bekend")))</f>
        <v>1</v>
      </c>
      <c r="AF1911" s="1362">
        <f>IF(AE1911="","",(IF(E1911=0,AH1911,(E1911/AE1911*AH1911))))</f>
        <v>5315.2</v>
      </c>
      <c r="AG1911" s="1360">
        <f>IF(A1911="","",(IFERROR(VLOOKUP(A1911,Projecten!A$4:W$2618,23,FALSE),"niet bekend")))</f>
        <v>5315.2</v>
      </c>
      <c r="AH1911" s="1628">
        <f>IF(A1911="","",(IFERROR(VLOOKUP(A1911,Projecten!A$4:W$2618,12,FALSE),"niet bekend")))</f>
        <v>5315.2</v>
      </c>
    </row>
    <row r="1912" spans="1:34" s="1359" customFormat="1" ht="12" x14ac:dyDescent="0.2">
      <c r="A1912" s="1486"/>
      <c r="B1912" s="1348"/>
      <c r="C1912" s="1348"/>
      <c r="D1912" s="1604"/>
      <c r="E1912" s="1669"/>
      <c r="F1912" s="1604"/>
      <c r="G1912" s="1604"/>
      <c r="H1912" s="1604"/>
      <c r="I1912" s="1421"/>
      <c r="J1912" s="1421"/>
      <c r="K1912" s="1421"/>
      <c r="L1912" s="1422"/>
      <c r="M1912" s="1422"/>
      <c r="N1912" s="1422"/>
      <c r="O1912" s="1422"/>
      <c r="P1912" s="1422"/>
      <c r="Q1912" s="1352"/>
      <c r="R1912" s="1353"/>
      <c r="S1912" s="1353"/>
      <c r="T1912" s="1354"/>
      <c r="U1912" s="1355"/>
      <c r="V1912" s="1431"/>
      <c r="W1912" s="1347"/>
      <c r="X1912" s="1355"/>
      <c r="Y1912" s="1355"/>
      <c r="Z1912" s="1352"/>
      <c r="AB1912" s="1360"/>
      <c r="AC1912" s="1360"/>
      <c r="AD1912" s="1360"/>
      <c r="AE1912" s="1361"/>
      <c r="AF1912" s="1362"/>
      <c r="AG1912" s="1360"/>
      <c r="AH1912" s="1628"/>
    </row>
    <row r="1913" spans="1:34" s="1359" customFormat="1" ht="12" x14ac:dyDescent="0.2">
      <c r="A1913" s="1486">
        <v>2017157</v>
      </c>
      <c r="B1913" s="1346">
        <v>121213</v>
      </c>
      <c r="C1913" s="1359" t="s">
        <v>3217</v>
      </c>
      <c r="D1913" s="1620" t="s">
        <v>451</v>
      </c>
      <c r="E1913" s="2015">
        <v>1</v>
      </c>
      <c r="F1913" s="1604">
        <v>10</v>
      </c>
      <c r="G1913" s="1604">
        <v>7</v>
      </c>
      <c r="H1913" s="1604">
        <v>3</v>
      </c>
      <c r="I1913" s="1350">
        <v>42801</v>
      </c>
      <c r="J1913" s="1350" t="s">
        <v>1737</v>
      </c>
      <c r="K1913" s="1350" t="s">
        <v>1737</v>
      </c>
      <c r="L1913" s="1350" t="s">
        <v>1737</v>
      </c>
      <c r="M1913" s="1351" t="s">
        <v>89</v>
      </c>
      <c r="N1913" s="1351" t="s">
        <v>89</v>
      </c>
      <c r="O1913" s="1351" t="s">
        <v>89</v>
      </c>
      <c r="P1913" s="1351" t="s">
        <v>89</v>
      </c>
      <c r="Q1913" s="1352"/>
      <c r="R1913" s="1353"/>
      <c r="S1913" s="1353">
        <v>12</v>
      </c>
      <c r="T1913" s="1354"/>
      <c r="U1913" s="1355" t="s">
        <v>934</v>
      </c>
      <c r="V1913" s="1355"/>
      <c r="W1913" s="1347">
        <v>22</v>
      </c>
      <c r="X1913" s="1355"/>
      <c r="Y1913" s="1355"/>
      <c r="Z1913" s="1636">
        <v>42787</v>
      </c>
      <c r="AB1913" s="1360"/>
      <c r="AC1913" s="1360"/>
      <c r="AD1913" s="1360"/>
      <c r="AE1913" s="1361">
        <f>IF(A1913="","",(IFERROR(VLOOKUP(A1913,Projecten!A$4:W$2618,5,FALSE),"niet bekend")))</f>
        <v>1</v>
      </c>
      <c r="AF1913" s="1362">
        <f>IF(AE1913="","",(IF(E1913=0,AH1913,(E1913/AE1913*AH1913))))</f>
        <v>3715.12</v>
      </c>
      <c r="AG1913" s="1360">
        <f>IF(A1913="","",(IFERROR(VLOOKUP(A1913,Projecten!A$4:W$2618,23,FALSE),"niet bekend")))</f>
        <v>3715.12</v>
      </c>
      <c r="AH1913" s="1628">
        <f>IF(A1913="","",(IFERROR(VLOOKUP(A1913,Projecten!A$4:W$2618,12,FALSE),"niet bekend")))</f>
        <v>3715.12</v>
      </c>
    </row>
    <row r="1914" spans="1:34" s="1359" customFormat="1" ht="12" x14ac:dyDescent="0.2">
      <c r="A1914" s="1348">
        <v>2017158</v>
      </c>
      <c r="B1914" s="1346">
        <v>121213</v>
      </c>
      <c r="C1914" s="1348" t="s">
        <v>3254</v>
      </c>
      <c r="D1914" s="1620" t="s">
        <v>451</v>
      </c>
      <c r="E1914" s="2015">
        <v>1</v>
      </c>
      <c r="F1914" s="1586">
        <v>13</v>
      </c>
      <c r="G1914" s="1586">
        <v>9</v>
      </c>
      <c r="H1914" s="1586">
        <v>3</v>
      </c>
      <c r="I1914" s="1350">
        <v>42801</v>
      </c>
      <c r="J1914" s="1350">
        <v>42802</v>
      </c>
      <c r="K1914" s="1350" t="s">
        <v>1737</v>
      </c>
      <c r="L1914" s="1350" t="s">
        <v>1737</v>
      </c>
      <c r="M1914" s="1351" t="s">
        <v>89</v>
      </c>
      <c r="N1914" s="1351" t="s">
        <v>89</v>
      </c>
      <c r="O1914" s="1351" t="s">
        <v>89</v>
      </c>
      <c r="P1914" s="1351" t="s">
        <v>89</v>
      </c>
      <c r="Q1914" s="1352"/>
      <c r="R1914" s="1353"/>
      <c r="S1914" s="1353">
        <v>12</v>
      </c>
      <c r="T1914" s="1354"/>
      <c r="U1914" s="1355" t="s">
        <v>934</v>
      </c>
      <c r="V1914" s="1355" t="s">
        <v>1495</v>
      </c>
      <c r="W1914" s="1347">
        <v>23</v>
      </c>
      <c r="X1914" s="1355"/>
      <c r="Y1914" s="1355"/>
      <c r="Z1914" s="1636">
        <v>42787</v>
      </c>
      <c r="AB1914" s="1360"/>
      <c r="AC1914" s="1360"/>
      <c r="AD1914" s="1360"/>
      <c r="AE1914" s="1361">
        <f>IF(A1914="","",(IFERROR(VLOOKUP(A1914,Projecten!A$4:W$2618,5,FALSE),"niet bekend")))</f>
        <v>1</v>
      </c>
      <c r="AF1914" s="1362">
        <f>IF(AE1914="","",(IF(E1914=0,AH1914,(E1914/AE1914*AH1914))))</f>
        <v>3906.11</v>
      </c>
      <c r="AG1914" s="1360">
        <f>IF(A1914="","",(IFERROR(VLOOKUP(A1914,Projecten!A$4:W$2618,23,FALSE),"niet bekend")))</f>
        <v>3906.11</v>
      </c>
      <c r="AH1914" s="1628">
        <f>IF(A1914="","",(IFERROR(VLOOKUP(A1914,Projecten!A$4:W$2618,12,FALSE),"niet bekend")))</f>
        <v>3906.11</v>
      </c>
    </row>
    <row r="1915" spans="1:34" s="1359" customFormat="1" ht="12" x14ac:dyDescent="0.2">
      <c r="A1915" s="1348">
        <v>2017076</v>
      </c>
      <c r="B1915" s="1348">
        <v>121198</v>
      </c>
      <c r="C1915" s="1429" t="s">
        <v>3037</v>
      </c>
      <c r="D1915" s="1430" t="s">
        <v>451</v>
      </c>
      <c r="E1915" s="1420">
        <v>1</v>
      </c>
      <c r="F1915" s="1349">
        <v>11</v>
      </c>
      <c r="G1915" s="1349">
        <v>5</v>
      </c>
      <c r="H1915" s="1349">
        <v>7</v>
      </c>
      <c r="I1915" s="1350">
        <v>42787</v>
      </c>
      <c r="J1915" s="1350">
        <v>42788</v>
      </c>
      <c r="K1915" s="1350" t="s">
        <v>1737</v>
      </c>
      <c r="L1915" s="1350" t="s">
        <v>1737</v>
      </c>
      <c r="M1915" s="1351" t="s">
        <v>89</v>
      </c>
      <c r="N1915" s="1351" t="s">
        <v>89</v>
      </c>
      <c r="O1915" s="1351" t="s">
        <v>89</v>
      </c>
      <c r="P1915" s="1351" t="s">
        <v>89</v>
      </c>
      <c r="Q1915" s="1352"/>
      <c r="R1915" s="1353"/>
      <c r="S1915" s="1353">
        <v>13</v>
      </c>
      <c r="T1915" s="1354"/>
      <c r="U1915" s="1355" t="s">
        <v>934</v>
      </c>
      <c r="V1915" s="1355" t="s">
        <v>3118</v>
      </c>
      <c r="W1915" s="1347">
        <v>32.25</v>
      </c>
      <c r="X1915" s="1355"/>
      <c r="Y1915" s="1355"/>
      <c r="Z1915" s="1636">
        <v>42766</v>
      </c>
      <c r="AB1915" s="1360"/>
      <c r="AC1915" s="1360"/>
      <c r="AD1915" s="1360"/>
      <c r="AE1915" s="1361">
        <f>IF(A1915="","",(IFERROR(VLOOKUP(A1915,Projecten!A$4:W$2618,5,FALSE),"niet bekend")))</f>
        <v>1</v>
      </c>
      <c r="AF1915" s="1362">
        <f>IF(AE1915="","",(IF(E1915=0,AH1915,(E1915/AE1915*AH1915))))</f>
        <v>6540</v>
      </c>
      <c r="AG1915" s="1360">
        <f>IF(A1915="","",(IFERROR(VLOOKUP(A1915,Projecten!A$4:W$2618,23,FALSE),"niet bekend")))</f>
        <v>6540</v>
      </c>
      <c r="AH1915" s="1628">
        <f>IF(A1915="","",(IFERROR(VLOOKUP(A1915,Projecten!A$4:W$2618,12,FALSE),"niet bekend")))</f>
        <v>6540</v>
      </c>
    </row>
    <row r="1916" spans="1:34" s="1359" customFormat="1" ht="12" x14ac:dyDescent="0.2">
      <c r="A1916" s="1348" t="s">
        <v>3284</v>
      </c>
      <c r="B1916" s="1348">
        <v>121187</v>
      </c>
      <c r="C1916" s="1348" t="s">
        <v>3285</v>
      </c>
      <c r="D1916" s="1620" t="s">
        <v>451</v>
      </c>
      <c r="E1916" s="2015">
        <v>1</v>
      </c>
      <c r="F1916" s="1586">
        <v>4</v>
      </c>
      <c r="G1916" s="1586">
        <v>0</v>
      </c>
      <c r="H1916" s="1586">
        <v>0</v>
      </c>
      <c r="I1916" s="1350">
        <v>42796</v>
      </c>
      <c r="J1916" s="1350" t="s">
        <v>1737</v>
      </c>
      <c r="K1916" s="1350" t="s">
        <v>1737</v>
      </c>
      <c r="L1916" s="1350" t="s">
        <v>1737</v>
      </c>
      <c r="M1916" s="1351" t="s">
        <v>89</v>
      </c>
      <c r="N1916" s="1351" t="s">
        <v>89</v>
      </c>
      <c r="O1916" s="1351" t="s">
        <v>89</v>
      </c>
      <c r="P1916" s="1351" t="s">
        <v>89</v>
      </c>
      <c r="Q1916" s="1352"/>
      <c r="R1916" s="1353"/>
      <c r="S1916" s="1353">
        <v>12</v>
      </c>
      <c r="T1916" s="1354"/>
      <c r="U1916" s="1355" t="s">
        <v>934</v>
      </c>
      <c r="V1916" s="1355" t="s">
        <v>1495</v>
      </c>
      <c r="W1916" s="1347">
        <v>3</v>
      </c>
      <c r="X1916" s="1355"/>
      <c r="Y1916" s="1355"/>
      <c r="Z1916" s="1636">
        <v>42787</v>
      </c>
      <c r="AB1916" s="1360"/>
      <c r="AC1916" s="1360"/>
      <c r="AD1916" s="1360"/>
      <c r="AE1916" s="1361">
        <f>IF(A1916="","",(IFERROR(VLOOKUP(A1916,Projecten!A$4:W$2618,5,FALSE),"niet bekend")))</f>
        <v>1</v>
      </c>
      <c r="AF1916" s="1362">
        <f>IF(AE1916="","",(IF(E1916=0,AH1916,(E1916/AE1916*AH1916))))</f>
        <v>456.5</v>
      </c>
      <c r="AG1916" s="1360">
        <f>IF(A1916="","",(IFERROR(VLOOKUP(A1916,Projecten!A$4:W$2618,23,FALSE),"niet bekend")))</f>
        <v>456.5</v>
      </c>
      <c r="AH1916" s="1628">
        <f>IF(A1916="","",(IFERROR(VLOOKUP(A1916,Projecten!A$4:W$2618,12,FALSE),"niet bekend")))</f>
        <v>456.5</v>
      </c>
    </row>
    <row r="1917" spans="1:34" s="1359" customFormat="1" ht="12" x14ac:dyDescent="0.2">
      <c r="A1917" s="1348" t="s">
        <v>3287</v>
      </c>
      <c r="B1917" s="1348">
        <v>121187</v>
      </c>
      <c r="C1917" s="1348" t="s">
        <v>3288</v>
      </c>
      <c r="D1917" s="1620" t="s">
        <v>451</v>
      </c>
      <c r="E1917" s="2015">
        <v>1</v>
      </c>
      <c r="F1917" s="1586">
        <v>2</v>
      </c>
      <c r="G1917" s="1586">
        <v>0</v>
      </c>
      <c r="H1917" s="1586">
        <v>0</v>
      </c>
      <c r="I1917" s="1350">
        <v>42796</v>
      </c>
      <c r="J1917" s="1350" t="s">
        <v>1737</v>
      </c>
      <c r="K1917" s="1350" t="s">
        <v>1737</v>
      </c>
      <c r="L1917" s="1350" t="s">
        <v>1737</v>
      </c>
      <c r="M1917" s="1351" t="s">
        <v>89</v>
      </c>
      <c r="N1917" s="1351" t="s">
        <v>89</v>
      </c>
      <c r="O1917" s="1351" t="s">
        <v>89</v>
      </c>
      <c r="P1917" s="1351" t="s">
        <v>89</v>
      </c>
      <c r="Q1917" s="1352"/>
      <c r="R1917" s="1353"/>
      <c r="S1917" s="1353">
        <v>12</v>
      </c>
      <c r="T1917" s="1354"/>
      <c r="U1917" s="1355" t="s">
        <v>934</v>
      </c>
      <c r="V1917" s="1355" t="s">
        <v>1811</v>
      </c>
      <c r="W1917" s="1347">
        <v>2</v>
      </c>
      <c r="X1917" s="1355"/>
      <c r="Y1917" s="1355"/>
      <c r="Z1917" s="1636">
        <v>42787</v>
      </c>
      <c r="AB1917" s="1360"/>
      <c r="AC1917" s="1360"/>
      <c r="AD1917" s="1360"/>
      <c r="AE1917" s="1361">
        <f>IF(A1917="","",(IFERROR(VLOOKUP(A1917,Projecten!A$4:W$2618,5,FALSE),"niet bekend")))</f>
        <v>1</v>
      </c>
      <c r="AF1917" s="1362">
        <f>IF(AE1917="","",(IF(E1917=0,AH1917,(E1917/AE1917*AH1917))))</f>
        <v>226.33</v>
      </c>
      <c r="AG1917" s="1360">
        <f>IF(A1917="","",(IFERROR(VLOOKUP(A1917,Projecten!A$4:W$2618,23,FALSE),"niet bekend")))</f>
        <v>226.33</v>
      </c>
      <c r="AH1917" s="1628">
        <f>IF(A1917="","",(IFERROR(VLOOKUP(A1917,Projecten!A$4:W$2618,12,FALSE),"niet bekend")))</f>
        <v>226.33</v>
      </c>
    </row>
    <row r="1918" spans="1:34" s="1377" customFormat="1" x14ac:dyDescent="0.2">
      <c r="A1918" s="826"/>
      <c r="B1918" s="1366"/>
      <c r="C1918" s="1367"/>
      <c r="D1918" s="1367"/>
      <c r="E1918" s="1368"/>
      <c r="F1918" s="1368"/>
      <c r="G1918" s="1368"/>
      <c r="H1918" s="1368"/>
      <c r="I1918" s="1369"/>
      <c r="J1918" s="1369"/>
      <c r="K1918" s="1369"/>
      <c r="L1918" s="1368"/>
      <c r="M1918" s="1368"/>
      <c r="N1918" s="1368"/>
      <c r="O1918" s="1368"/>
      <c r="P1918" s="1368"/>
      <c r="Q1918" s="1370"/>
      <c r="R1918" s="2128"/>
      <c r="S1918" s="1372"/>
      <c r="T1918" s="1372"/>
      <c r="U1918" s="1373"/>
      <c r="V1918" s="1373"/>
      <c r="W1918" s="1373"/>
      <c r="X1918" s="1374"/>
      <c r="Y1918" s="1375"/>
      <c r="Z1918" s="1376"/>
      <c r="AB1918" s="1378"/>
      <c r="AC1918" s="1378"/>
      <c r="AD1918" s="1378"/>
      <c r="AE1918" s="1379"/>
      <c r="AF1918" s="1380"/>
      <c r="AG1918" s="1378" t="str">
        <f>IF(A1918="","",(IFERROR(VLOOKUP(A1918,Projecten!A$4:W$2618,23,FALSE),"niet bekend")))</f>
        <v/>
      </c>
      <c r="AH1918" s="1381" t="str">
        <f>IF(A1918="","",(IFERROR(VLOOKUP(A1918,Projecten!A$4:W$2618,12,FALSE),"niet bekend")))</f>
        <v/>
      </c>
    </row>
    <row r="1919" spans="1:34" s="1315" customFormat="1" x14ac:dyDescent="0.2">
      <c r="A1919" s="1006"/>
      <c r="B1919" s="1303"/>
      <c r="C1919" s="1304">
        <f>SUM(F1919:H1919)</f>
        <v>507</v>
      </c>
      <c r="D1919" s="1305"/>
      <c r="E1919" s="1306">
        <f>SUM(E1920:E1943)</f>
        <v>32</v>
      </c>
      <c r="F1919" s="1306">
        <f>SUM(F1920:F1943)</f>
        <v>252</v>
      </c>
      <c r="G1919" s="1306">
        <f>SUM(G1920:G1943)</f>
        <v>175</v>
      </c>
      <c r="H1919" s="1306">
        <f>SUM(H1920:H1943)</f>
        <v>80</v>
      </c>
      <c r="I1919" s="1307"/>
      <c r="J1919" s="1307"/>
      <c r="K1919" s="1307"/>
      <c r="L1919" s="1306"/>
      <c r="M1919" s="1306"/>
      <c r="N1919" s="1306"/>
      <c r="O1919" s="1306"/>
      <c r="P1919" s="1306"/>
      <c r="Q1919" s="1440">
        <v>12</v>
      </c>
      <c r="R1919" s="2129"/>
      <c r="S1919" s="1441"/>
      <c r="T1919" s="1441"/>
      <c r="U1919" s="1442"/>
      <c r="V1919" s="1443">
        <f>SUM(W1919:W1943)</f>
        <v>489.25</v>
      </c>
      <c r="W1919" s="1312"/>
      <c r="X1919" s="1312">
        <f>Productiemedewerkers!C2246</f>
        <v>0</v>
      </c>
      <c r="Y1919" s="1313">
        <f>V1919-X1919</f>
        <v>489.25</v>
      </c>
      <c r="Z1919" s="1314" t="s">
        <v>3587</v>
      </c>
      <c r="AA1919" s="964" t="s">
        <v>1332</v>
      </c>
      <c r="AB1919" s="964" t="s">
        <v>1269</v>
      </c>
      <c r="AC1919" s="964" t="s">
        <v>1333</v>
      </c>
      <c r="AD1919" s="958" t="s">
        <v>2589</v>
      </c>
      <c r="AE1919" s="1318"/>
      <c r="AF1919" s="1319">
        <f>SUM(AF1920:AF1943)</f>
        <v>83678.97</v>
      </c>
      <c r="AG1919" s="1316" t="str">
        <f>IF(A1919="","",(IFERROR(VLOOKUP(A1919,Projecten!A$4:W$2618,23,FALSE),"niet bekend")))</f>
        <v/>
      </c>
      <c r="AH1919" s="1320" t="str">
        <f>IF(A1919="","",(IFERROR(VLOOKUP(A1919,Projecten!A$4:W$2618,12,FALSE),"niet bekend")))</f>
        <v/>
      </c>
    </row>
    <row r="1920" spans="1:34" s="1279" customFormat="1" ht="12" x14ac:dyDescent="0.2">
      <c r="A1920" s="1484"/>
      <c r="B1920" s="1438"/>
      <c r="C1920" s="1323"/>
      <c r="D1920" s="1444"/>
      <c r="E1920" s="1445"/>
      <c r="F1920" s="1445"/>
      <c r="G1920" s="1445"/>
      <c r="H1920" s="1445"/>
      <c r="I1920" s="1326"/>
      <c r="J1920" s="1326"/>
      <c r="K1920" s="1326"/>
      <c r="L1920" s="1327"/>
      <c r="M1920" s="1327"/>
      <c r="N1920" s="1327"/>
      <c r="O1920" s="1327"/>
      <c r="P1920" s="1327"/>
      <c r="Q1920" s="1282" t="s">
        <v>3131</v>
      </c>
      <c r="R1920" s="1329"/>
      <c r="S1920" s="1329"/>
      <c r="T1920" s="1330"/>
      <c r="U1920" s="1323"/>
      <c r="V1920" s="1344" t="s">
        <v>2493</v>
      </c>
      <c r="W1920" s="1332"/>
      <c r="X1920" s="1323"/>
      <c r="Y1920" s="1323"/>
      <c r="Z1920" s="1282"/>
      <c r="AB1920" s="1283"/>
      <c r="AC1920" s="1283"/>
      <c r="AD1920" s="1283"/>
      <c r="AE1920" s="1403" t="str">
        <f>IF(A1920="","",(IFERROR(VLOOKUP(A1920,Projecten!A$4:W$2618,5,FALSE),"niet bekend")))</f>
        <v/>
      </c>
      <c r="AF1920" s="1285" t="str">
        <f>IF(AE1920="","",(IF(E1920=0,AH1920,(E1920/AE1920*AH1920))))</f>
        <v/>
      </c>
      <c r="AG1920" s="1283" t="str">
        <f>IF(A1920="","",(IFERROR(VLOOKUP(A1920,Projecten!A$4:W$2618,23,FALSE),"niet bekend")))</f>
        <v/>
      </c>
      <c r="AH1920" s="1623" t="str">
        <f>IF(A1920="","",(IFERROR(VLOOKUP(A1920,Projecten!A$4:W$2618,12,FALSE),"niet bekend")))</f>
        <v/>
      </c>
    </row>
    <row r="1921" spans="1:35" s="1359" customFormat="1" ht="12" x14ac:dyDescent="0.2">
      <c r="A1921" s="1668"/>
      <c r="B1921" s="1486"/>
      <c r="C1921" s="1355"/>
      <c r="D1921" s="1604"/>
      <c r="E1921" s="1669"/>
      <c r="F1921" s="1669"/>
      <c r="G1921" s="1669"/>
      <c r="H1921" s="1669"/>
      <c r="I1921" s="1421"/>
      <c r="J1921" s="1421"/>
      <c r="K1921" s="1421"/>
      <c r="L1921" s="1422"/>
      <c r="M1921" s="1422"/>
      <c r="N1921" s="1422"/>
      <c r="O1921" s="1422"/>
      <c r="P1921" s="1422"/>
      <c r="Q1921" s="1352"/>
      <c r="R1921" s="1353"/>
      <c r="S1921" s="1353"/>
      <c r="T1921" s="1354"/>
      <c r="U1921" s="1355"/>
      <c r="V1921" s="1431"/>
      <c r="W1921" s="1347"/>
      <c r="X1921" s="1355"/>
      <c r="Y1921" s="1355"/>
      <c r="Z1921" s="1352"/>
      <c r="AB1921" s="1360"/>
      <c r="AC1921" s="1360"/>
      <c r="AD1921" s="1360"/>
      <c r="AE1921" s="1361"/>
      <c r="AF1921" s="1362"/>
      <c r="AG1921" s="1360"/>
      <c r="AH1921" s="1628"/>
    </row>
    <row r="1922" spans="1:35" s="1359" customFormat="1" x14ac:dyDescent="0.2">
      <c r="A1922" s="1486">
        <v>2017078</v>
      </c>
      <c r="B1922" s="1348">
        <v>121230</v>
      </c>
      <c r="C1922" s="1486" t="s">
        <v>3081</v>
      </c>
      <c r="D1922" s="1359" t="s">
        <v>451</v>
      </c>
      <c r="E1922" s="127">
        <v>1</v>
      </c>
      <c r="F1922" s="1604">
        <v>1</v>
      </c>
      <c r="G1922" s="1604">
        <v>0</v>
      </c>
      <c r="H1922" s="1604">
        <v>1</v>
      </c>
      <c r="I1922" s="1350">
        <v>42787</v>
      </c>
      <c r="J1922" s="1350" t="s">
        <v>1737</v>
      </c>
      <c r="K1922" s="1350" t="s">
        <v>1737</v>
      </c>
      <c r="L1922" s="1350" t="s">
        <v>1737</v>
      </c>
      <c r="M1922" s="1351" t="s">
        <v>89</v>
      </c>
      <c r="N1922" s="1351" t="s">
        <v>89</v>
      </c>
      <c r="O1922" s="1351" t="s">
        <v>89</v>
      </c>
      <c r="P1922" s="1351" t="s">
        <v>89</v>
      </c>
      <c r="Q1922" s="1352"/>
      <c r="R1922" s="1353"/>
      <c r="S1922" s="1353">
        <v>12</v>
      </c>
      <c r="T1922" s="1354"/>
      <c r="U1922" s="1355" t="s">
        <v>934</v>
      </c>
      <c r="V1922" s="1355" t="s">
        <v>3119</v>
      </c>
      <c r="W1922" s="1347">
        <v>3.25</v>
      </c>
      <c r="X1922" s="1355"/>
      <c r="Y1922" s="1355"/>
      <c r="Z1922" s="1636">
        <v>42766</v>
      </c>
      <c r="AB1922" s="1360"/>
      <c r="AC1922" s="1360"/>
      <c r="AD1922" s="1360"/>
      <c r="AE1922" s="1361">
        <f>IF(A1922="","",(IFERROR(VLOOKUP(A1922,Projecten!A$4:W$2618,5,FALSE),"niet bekend")))</f>
        <v>1</v>
      </c>
      <c r="AF1922" s="1362">
        <f>IF(AE1922="","",(IF(E1922=0,AH1922,(E1922/AE1922*AH1922))))</f>
        <v>917.13</v>
      </c>
      <c r="AG1922" s="1360">
        <f>IF(A1922="","",(IFERROR(VLOOKUP(A1922,Projecten!A$4:W$2618,23,FALSE),"niet bekend")))</f>
        <v>917.13</v>
      </c>
      <c r="AH1922" s="1628">
        <f>IF(A1922="","",(IFERROR(VLOOKUP(A1922,Projecten!A$4:W$2618,12,FALSE),"niet bekend")))</f>
        <v>917.13</v>
      </c>
    </row>
    <row r="1923" spans="1:35" s="1359" customFormat="1" ht="12" x14ac:dyDescent="0.2">
      <c r="A1923" s="1348">
        <v>2017179</v>
      </c>
      <c r="B1923" s="1594">
        <v>121229</v>
      </c>
      <c r="C1923" s="1348" t="s">
        <v>3334</v>
      </c>
      <c r="D1923" s="1419" t="s">
        <v>451</v>
      </c>
      <c r="E1923" s="1420">
        <v>1</v>
      </c>
      <c r="F1923" s="1420">
        <v>10</v>
      </c>
      <c r="G1923" s="1420">
        <v>6</v>
      </c>
      <c r="H1923" s="1420">
        <v>3</v>
      </c>
      <c r="I1923" s="1350">
        <v>42808</v>
      </c>
      <c r="J1923" s="1350">
        <v>42809</v>
      </c>
      <c r="K1923" s="1350" t="s">
        <v>1737</v>
      </c>
      <c r="L1923" s="1350" t="s">
        <v>1737</v>
      </c>
      <c r="M1923" s="1351" t="s">
        <v>89</v>
      </c>
      <c r="N1923" s="1351" t="s">
        <v>89</v>
      </c>
      <c r="O1923" s="1351" t="s">
        <v>89</v>
      </c>
      <c r="P1923" s="1351" t="s">
        <v>89</v>
      </c>
      <c r="Q1923" s="1352"/>
      <c r="R1923" s="1353"/>
      <c r="S1923" s="1353">
        <v>14</v>
      </c>
      <c r="T1923" s="1354"/>
      <c r="U1923" s="1355" t="s">
        <v>934</v>
      </c>
      <c r="V1923" s="1355"/>
      <c r="W1923" s="1347">
        <v>21</v>
      </c>
      <c r="X1923" s="1355"/>
      <c r="Y1923" s="1355"/>
      <c r="Z1923" s="1636">
        <v>42793</v>
      </c>
      <c r="AB1923" s="1360"/>
      <c r="AC1923" s="1360"/>
      <c r="AD1923" s="1360"/>
      <c r="AE1923" s="1361">
        <f>IF(A1923="","",(IFERROR(VLOOKUP(A1923,Projecten!A$4:W$2618,5,FALSE),"niet bekend")))</f>
        <v>1</v>
      </c>
      <c r="AF1923" s="1362">
        <f>IF(AE1923="","",(IF(E1923=0,AH1923,(E1923/AE1923*AH1923))))</f>
        <v>3505.38</v>
      </c>
      <c r="AG1923" s="1360">
        <f>IF(A1923="","",(IFERROR(VLOOKUP(A1923,Projecten!A$4:W$2618,23,FALSE),"niet bekend")))</f>
        <v>3505.38</v>
      </c>
      <c r="AH1923" s="1628">
        <f>IF(A1923="","",(IFERROR(VLOOKUP(A1923,Projecten!A$4:W$2618,12,FALSE),"niet bekend")))</f>
        <v>3505.38</v>
      </c>
    </row>
    <row r="1924" spans="1:35" s="1359" customFormat="1" ht="12" x14ac:dyDescent="0.2">
      <c r="A1924" s="1668"/>
      <c r="B1924" s="1486"/>
      <c r="C1924" s="1355"/>
      <c r="D1924" s="1604"/>
      <c r="E1924" s="1669"/>
      <c r="F1924" s="1669"/>
      <c r="G1924" s="1669"/>
      <c r="H1924" s="1669"/>
      <c r="I1924" s="1421"/>
      <c r="J1924" s="1421"/>
      <c r="K1924" s="1421"/>
      <c r="L1924" s="1422"/>
      <c r="M1924" s="1422"/>
      <c r="N1924" s="1422"/>
      <c r="O1924" s="1422"/>
      <c r="P1924" s="1422"/>
      <c r="Q1924" s="1352"/>
      <c r="R1924" s="1353"/>
      <c r="S1924" s="1353"/>
      <c r="T1924" s="1354"/>
      <c r="U1924" s="1355"/>
      <c r="V1924" s="1431"/>
      <c r="W1924" s="1347"/>
      <c r="X1924" s="1355"/>
      <c r="Y1924" s="1355"/>
      <c r="Z1924" s="1352"/>
      <c r="AB1924" s="1360"/>
      <c r="AC1924" s="1360"/>
      <c r="AD1924" s="1360"/>
      <c r="AE1924" s="1361"/>
      <c r="AF1924" s="1362"/>
      <c r="AG1924" s="1360"/>
      <c r="AH1924" s="1628"/>
    </row>
    <row r="1925" spans="1:35" s="1616" customFormat="1" x14ac:dyDescent="0.2">
      <c r="A1925" s="1585" t="s">
        <v>3178</v>
      </c>
      <c r="B1925" s="1348">
        <v>121215</v>
      </c>
      <c r="C1925" s="1585" t="s">
        <v>3179</v>
      </c>
      <c r="D1925" s="90" t="s">
        <v>489</v>
      </c>
      <c r="E1925" s="2015">
        <v>1</v>
      </c>
      <c r="F1925" s="1586">
        <v>12</v>
      </c>
      <c r="G1925" s="1586">
        <v>8</v>
      </c>
      <c r="H1925" s="1586">
        <v>3</v>
      </c>
      <c r="I1925" s="1613">
        <v>42808</v>
      </c>
      <c r="J1925" s="1613">
        <v>42802</v>
      </c>
      <c r="K1925" s="1613" t="s">
        <v>1737</v>
      </c>
      <c r="L1925" s="1613" t="s">
        <v>1737</v>
      </c>
      <c r="M1925" s="1351" t="s">
        <v>89</v>
      </c>
      <c r="N1925" s="1351" t="s">
        <v>89</v>
      </c>
      <c r="O1925" s="1351" t="s">
        <v>89</v>
      </c>
      <c r="P1925" s="1351" t="s">
        <v>89</v>
      </c>
      <c r="Q1925" s="1578"/>
      <c r="R1925" s="1353"/>
      <c r="S1925" s="1353">
        <v>13</v>
      </c>
      <c r="T1925" s="1614"/>
      <c r="U1925" s="1355" t="s">
        <v>681</v>
      </c>
      <c r="V1925" s="1615"/>
      <c r="W1925" s="1356">
        <v>26</v>
      </c>
      <c r="X1925" s="1615"/>
      <c r="Y1925" s="1615"/>
      <c r="Z1925" s="1636">
        <v>42408</v>
      </c>
      <c r="AB1925" s="1617"/>
      <c r="AC1925" s="1617"/>
      <c r="AD1925" s="1617"/>
      <c r="AE1925" s="1361">
        <f>IF(A1925="","",(IFERROR(VLOOKUP(A1925,Projecten!A$4:W$2618,5,FALSE),"niet bekend")))</f>
        <v>1</v>
      </c>
      <c r="AF1925" s="1362">
        <f>IF(AE1925="","",(IF(E1925=0,AH1925,(E1925/AE1925*AH1925))))</f>
        <v>4321.22</v>
      </c>
      <c r="AG1925" s="1360">
        <f>IF(A1925="","",(IFERROR(VLOOKUP(A1925,Projecten!A$4:W$2618,23,FALSE),"niet bekend")))</f>
        <v>4321.22</v>
      </c>
      <c r="AH1925" s="1628">
        <f>IF(A1925="","",(IFERROR(VLOOKUP(A1925,Projecten!A$4:W$2618,12,FALSE),"niet bekend")))</f>
        <v>4321.22</v>
      </c>
    </row>
    <row r="1926" spans="1:35" s="1359" customFormat="1" x14ac:dyDescent="0.2">
      <c r="A1926" s="1486" t="s">
        <v>3268</v>
      </c>
      <c r="B1926" s="1594">
        <v>121216</v>
      </c>
      <c r="C1926" s="1486" t="s">
        <v>3269</v>
      </c>
      <c r="D1926" s="90" t="s">
        <v>489</v>
      </c>
      <c r="E1926" s="1669">
        <v>1</v>
      </c>
      <c r="F1926" s="1604">
        <v>12</v>
      </c>
      <c r="G1926" s="1604">
        <v>8</v>
      </c>
      <c r="H1926" s="1604">
        <v>3</v>
      </c>
      <c r="I1926" s="1389">
        <v>42808</v>
      </c>
      <c r="J1926" s="1389">
        <v>42802</v>
      </c>
      <c r="K1926" s="1389" t="s">
        <v>1737</v>
      </c>
      <c r="L1926" s="1389" t="s">
        <v>1737</v>
      </c>
      <c r="M1926" s="1422" t="s">
        <v>89</v>
      </c>
      <c r="N1926" s="1422" t="s">
        <v>89</v>
      </c>
      <c r="O1926" s="1422" t="s">
        <v>89</v>
      </c>
      <c r="P1926" s="1422" t="s">
        <v>89</v>
      </c>
      <c r="Q1926" s="1352"/>
      <c r="R1926" s="1353"/>
      <c r="S1926" s="1353">
        <v>13</v>
      </c>
      <c r="T1926" s="1354"/>
      <c r="U1926" s="1355" t="s">
        <v>681</v>
      </c>
      <c r="V1926" s="1355"/>
      <c r="W1926" s="1356">
        <v>26</v>
      </c>
      <c r="X1926" s="1355"/>
      <c r="Y1926" s="1355"/>
      <c r="Z1926" s="1636">
        <v>42408</v>
      </c>
      <c r="AB1926" s="1360"/>
      <c r="AC1926" s="1360"/>
      <c r="AD1926" s="1360"/>
      <c r="AE1926" s="1361">
        <f>IF(A1926="","",(IFERROR(VLOOKUP(A1926,Projecten!A$4:W$2618,5,FALSE),"niet bekend")))</f>
        <v>1</v>
      </c>
      <c r="AF1926" s="1362">
        <f>IF(AE1926="","",(IF(E1926=0,AH1926,(E1926/AE1926*AH1926))))</f>
        <v>4321.22</v>
      </c>
      <c r="AG1926" s="1360">
        <f>IF(A1926="","",(IFERROR(VLOOKUP(A1926,Projecten!A$4:W$2618,23,FALSE),"niet bekend")))</f>
        <v>4321.22</v>
      </c>
      <c r="AH1926" s="1628">
        <f>IF(A1926="","",(IFERROR(VLOOKUP(A1926,Projecten!A$4:W$2618,12,FALSE),"niet bekend")))</f>
        <v>4321.22</v>
      </c>
      <c r="AI1926" s="1616"/>
    </row>
    <row r="1927" spans="1:35" s="1359" customFormat="1" x14ac:dyDescent="0.2">
      <c r="A1927" s="90"/>
      <c r="B1927" s="1352"/>
      <c r="C1927" s="1352"/>
      <c r="D1927" s="1355"/>
      <c r="E1927" s="1351"/>
      <c r="F1927" s="1351"/>
      <c r="G1927" s="1351"/>
      <c r="H1927" s="1351"/>
      <c r="I1927" s="1350"/>
      <c r="J1927" s="1350"/>
      <c r="K1927" s="1351"/>
      <c r="L1927" s="1351"/>
      <c r="M1927" s="1351"/>
      <c r="N1927" s="1351"/>
      <c r="O1927" s="1351"/>
      <c r="P1927" s="1351"/>
      <c r="Q1927" s="1352"/>
      <c r="R1927" s="1353"/>
      <c r="S1927" s="1351"/>
      <c r="T1927" s="1354"/>
      <c r="U1927" s="1355"/>
      <c r="V1927" s="1355"/>
      <c r="W1927" s="1347"/>
      <c r="X1927" s="1355"/>
      <c r="Y1927" s="1355"/>
      <c r="Z1927" s="1352"/>
      <c r="AB1927" s="1360"/>
      <c r="AC1927" s="1360"/>
      <c r="AD1927" s="1360"/>
      <c r="AE1927" s="1571"/>
      <c r="AF1927" s="1362"/>
      <c r="AG1927" s="1360"/>
      <c r="AH1927" s="1628"/>
    </row>
    <row r="1928" spans="1:35" s="1359" customFormat="1" x14ac:dyDescent="0.2">
      <c r="A1928" s="1355" t="s">
        <v>3283</v>
      </c>
      <c r="B1928" s="1594">
        <v>121217</v>
      </c>
      <c r="C1928" s="1352" t="s">
        <v>3141</v>
      </c>
      <c r="D1928" s="90" t="s">
        <v>2383</v>
      </c>
      <c r="E1928" s="127">
        <v>1</v>
      </c>
      <c r="F1928" s="1604">
        <v>7</v>
      </c>
      <c r="G1928" s="1604">
        <v>6</v>
      </c>
      <c r="H1928" s="1604">
        <v>2</v>
      </c>
      <c r="I1928" s="1350">
        <v>42801</v>
      </c>
      <c r="J1928" s="1350">
        <v>42802</v>
      </c>
      <c r="K1928" s="1350" t="s">
        <v>1737</v>
      </c>
      <c r="L1928" s="1350" t="s">
        <v>1737</v>
      </c>
      <c r="M1928" s="1351" t="s">
        <v>89</v>
      </c>
      <c r="N1928" s="1351" t="s">
        <v>89</v>
      </c>
      <c r="O1928" s="1351" t="s">
        <v>89</v>
      </c>
      <c r="P1928" s="1351" t="s">
        <v>89</v>
      </c>
      <c r="Q1928" s="1352"/>
      <c r="R1928" s="1353"/>
      <c r="S1928" s="1353">
        <v>13</v>
      </c>
      <c r="T1928" s="1354"/>
      <c r="U1928" s="1355" t="s">
        <v>2386</v>
      </c>
      <c r="V1928" s="1355" t="s">
        <v>1588</v>
      </c>
      <c r="W1928" s="1347">
        <v>21</v>
      </c>
      <c r="X1928" s="1355"/>
      <c r="Y1928" s="1355"/>
      <c r="Z1928" s="1636">
        <v>42786</v>
      </c>
      <c r="AB1928" s="1360"/>
      <c r="AC1928" s="1360"/>
      <c r="AD1928" s="1360"/>
      <c r="AE1928" s="1361">
        <f>IF(A1928="","",(IFERROR(VLOOKUP(A1928,Projecten!A$4:W$2618,5,FALSE),"niet bekend")))</f>
        <v>1</v>
      </c>
      <c r="AF1928" s="1362">
        <f>IF(AE1928="","",(IF(E1928=0,AH1928,(E1928/AE1928*AH1928))))</f>
        <v>3612.87</v>
      </c>
      <c r="AG1928" s="1360">
        <f>IF(A1928="","",(IFERROR(VLOOKUP(A1928,Projecten!A$4:W$2618,23,FALSE),"niet bekend")))</f>
        <v>3612.87</v>
      </c>
      <c r="AH1928" s="1628">
        <f>IF(A1928="","",(IFERROR(VLOOKUP(A1928,Projecten!A$4:W$2618,12,FALSE),"niet bekend")))</f>
        <v>3612.87</v>
      </c>
    </row>
    <row r="1929" spans="1:35" s="1359" customFormat="1" x14ac:dyDescent="0.2">
      <c r="A1929" s="1486"/>
      <c r="B1929" s="1594"/>
      <c r="C1929" s="1486"/>
      <c r="D1929" s="90"/>
      <c r="E1929" s="1669"/>
      <c r="F1929" s="1604"/>
      <c r="G1929" s="1604"/>
      <c r="H1929" s="1604"/>
      <c r="I1929" s="1389"/>
      <c r="J1929" s="1389"/>
      <c r="K1929" s="1389"/>
      <c r="L1929" s="1389"/>
      <c r="M1929" s="1422"/>
      <c r="N1929" s="1422"/>
      <c r="O1929" s="1422"/>
      <c r="P1929" s="1422"/>
      <c r="Q1929" s="1352"/>
      <c r="R1929" s="1353"/>
      <c r="S1929" s="1353"/>
      <c r="T1929" s="1354"/>
      <c r="U1929" s="1355"/>
      <c r="V1929" s="1355"/>
      <c r="W1929" s="1356"/>
      <c r="X1929" s="1355"/>
      <c r="Y1929" s="1355"/>
      <c r="Z1929" s="1636"/>
      <c r="AB1929" s="1360"/>
      <c r="AC1929" s="1360"/>
      <c r="AD1929" s="1360"/>
      <c r="AE1929" s="1361"/>
      <c r="AF1929" s="1362"/>
      <c r="AG1929" s="1360"/>
      <c r="AH1929" s="1628"/>
      <c r="AI1929" s="1616"/>
    </row>
    <row r="1930" spans="1:35" s="1359" customFormat="1" ht="12" x14ac:dyDescent="0.2">
      <c r="A1930" s="1486">
        <v>2017180</v>
      </c>
      <c r="B1930" s="1594">
        <v>121226</v>
      </c>
      <c r="C1930" s="1348" t="s">
        <v>3333</v>
      </c>
      <c r="D1930" s="1604" t="s">
        <v>68</v>
      </c>
      <c r="E1930" s="1669">
        <v>1</v>
      </c>
      <c r="F1930" s="1669">
        <v>7</v>
      </c>
      <c r="G1930" s="1669">
        <v>14</v>
      </c>
      <c r="H1930" s="1669">
        <v>0</v>
      </c>
      <c r="I1930" s="1389">
        <v>42808</v>
      </c>
      <c r="J1930" s="1389" t="s">
        <v>1737</v>
      </c>
      <c r="K1930" s="1389" t="s">
        <v>1737</v>
      </c>
      <c r="L1930" s="1389" t="s">
        <v>1737</v>
      </c>
      <c r="M1930" s="1422" t="s">
        <v>89</v>
      </c>
      <c r="N1930" s="1422" t="s">
        <v>89</v>
      </c>
      <c r="O1930" s="1422" t="s">
        <v>89</v>
      </c>
      <c r="P1930" s="1422" t="s">
        <v>89</v>
      </c>
      <c r="Q1930" s="1352"/>
      <c r="R1930" s="1353"/>
      <c r="S1930" s="1353">
        <v>13</v>
      </c>
      <c r="T1930" s="1354"/>
      <c r="U1930" s="1355" t="s">
        <v>278</v>
      </c>
      <c r="V1930" s="1431" t="s">
        <v>1495</v>
      </c>
      <c r="W1930" s="1347">
        <v>21</v>
      </c>
      <c r="X1930" s="1355"/>
      <c r="Y1930" s="1355"/>
      <c r="Z1930" s="1636">
        <v>42795</v>
      </c>
      <c r="AB1930" s="1360"/>
      <c r="AC1930" s="1360"/>
      <c r="AD1930" s="1360"/>
      <c r="AE1930" s="1361">
        <f>IF(A1930="","",(IFERROR(VLOOKUP(A1930,Projecten!A$4:W$2618,5,FALSE),"niet bekend")))</f>
        <v>1</v>
      </c>
      <c r="AF1930" s="1362">
        <f>IF(AE1930="","",(IF(E1930=0,AH1930,(E1930/AE1930*AH1930))))</f>
        <v>3649.57</v>
      </c>
      <c r="AG1930" s="1360">
        <f>IF(A1930="","",(IFERROR(VLOOKUP(A1930,Projecten!A$4:W$2618,23,FALSE),"niet bekend")))</f>
        <v>3649.57</v>
      </c>
      <c r="AH1930" s="1628">
        <f>IF(A1930="","",(IFERROR(VLOOKUP(A1930,Projecten!A$4:W$2618,12,FALSE),"niet bekend")))</f>
        <v>3649.57</v>
      </c>
    </row>
    <row r="1931" spans="1:35" s="1359" customFormat="1" ht="12" x14ac:dyDescent="0.2">
      <c r="A1931" s="1486"/>
      <c r="B1931" s="1346"/>
      <c r="C1931" s="1486"/>
      <c r="D1931" s="1604"/>
      <c r="E1931" s="1669"/>
      <c r="F1931" s="1604"/>
      <c r="G1931" s="1604"/>
      <c r="H1931" s="1604"/>
      <c r="I1931" s="1350"/>
      <c r="J1931" s="1350"/>
      <c r="K1931" s="1350"/>
      <c r="L1931" s="1350"/>
      <c r="M1931" s="1351"/>
      <c r="N1931" s="1351"/>
      <c r="O1931" s="1351"/>
      <c r="P1931" s="1351"/>
      <c r="Q1931" s="1352"/>
      <c r="R1931" s="1353"/>
      <c r="S1931" s="1353"/>
      <c r="T1931" s="1354"/>
      <c r="U1931" s="1355"/>
      <c r="V1931" s="1431"/>
      <c r="W1931" s="1347"/>
      <c r="X1931" s="1355"/>
      <c r="Y1931" s="1357"/>
      <c r="Z1931" s="1636"/>
      <c r="AB1931" s="1360"/>
      <c r="AC1931" s="1360"/>
      <c r="AD1931" s="1360"/>
      <c r="AE1931" s="1361"/>
      <c r="AF1931" s="1362"/>
      <c r="AG1931" s="1360"/>
      <c r="AH1931" s="1628"/>
    </row>
    <row r="1932" spans="1:35" s="1359" customFormat="1" ht="12" x14ac:dyDescent="0.2">
      <c r="A1932" s="1486">
        <v>2017178</v>
      </c>
      <c r="B1932" s="1594">
        <v>121224</v>
      </c>
      <c r="C1932" s="1348" t="s">
        <v>3332</v>
      </c>
      <c r="D1932" s="1604" t="s">
        <v>68</v>
      </c>
      <c r="E1932" s="1669">
        <v>5</v>
      </c>
      <c r="F1932" s="1669">
        <v>45</v>
      </c>
      <c r="G1932" s="1669">
        <v>30</v>
      </c>
      <c r="H1932" s="1669">
        <v>10</v>
      </c>
      <c r="I1932" s="1389">
        <v>42801</v>
      </c>
      <c r="J1932" s="1389" t="s">
        <v>1737</v>
      </c>
      <c r="K1932" s="1389" t="s">
        <v>1737</v>
      </c>
      <c r="L1932" s="1389" t="s">
        <v>1737</v>
      </c>
      <c r="M1932" s="1422" t="s">
        <v>89</v>
      </c>
      <c r="N1932" s="1422" t="s">
        <v>89</v>
      </c>
      <c r="O1932" s="1422" t="s">
        <v>89</v>
      </c>
      <c r="P1932" s="1422" t="s">
        <v>89</v>
      </c>
      <c r="Q1932" s="1352"/>
      <c r="R1932" s="1353"/>
      <c r="S1932" s="1353">
        <v>14</v>
      </c>
      <c r="T1932" s="1354"/>
      <c r="U1932" s="1355" t="s">
        <v>561</v>
      </c>
      <c r="V1932" s="1431"/>
      <c r="W1932" s="1347">
        <v>65</v>
      </c>
      <c r="X1932" s="1355"/>
      <c r="Y1932" s="1355"/>
      <c r="Z1932" s="1636">
        <v>42794</v>
      </c>
      <c r="AB1932" s="1360"/>
      <c r="AC1932" s="1360"/>
      <c r="AD1932" s="1360"/>
      <c r="AE1932" s="1361">
        <f>IF(A1932="","",(IFERROR(VLOOKUP(A1932,Projecten!A$4:W$2618,5,FALSE),"niet bekend")))</f>
        <v>5</v>
      </c>
      <c r="AF1932" s="1362">
        <f t="shared" ref="AF1932:AF1938" si="174">IF(AE1932="","",(IF(E1932=0,AH1932,(E1932/AE1932*AH1932))))</f>
        <v>10141.700000000001</v>
      </c>
      <c r="AG1932" s="1360">
        <f>IF(A1932="","",(IFERROR(VLOOKUP(A1932,Projecten!A$4:W$2618,23,FALSE),"niet bekend")))</f>
        <v>10141.700000000001</v>
      </c>
      <c r="AH1932" s="1628">
        <f>IF(A1932="","",(IFERROR(VLOOKUP(A1932,Projecten!A$4:W$2618,12,FALSE),"niet bekend")))</f>
        <v>10141.700000000001</v>
      </c>
    </row>
    <row r="1933" spans="1:35" s="1359" customFormat="1" ht="12" x14ac:dyDescent="0.2">
      <c r="A1933" s="1486">
        <v>2017182</v>
      </c>
      <c r="B1933" s="1594">
        <v>121226</v>
      </c>
      <c r="C1933" s="1348">
        <v>639817</v>
      </c>
      <c r="D1933" s="1604" t="s">
        <v>68</v>
      </c>
      <c r="E1933" s="1669">
        <v>1</v>
      </c>
      <c r="F1933" s="1669">
        <v>8</v>
      </c>
      <c r="G1933" s="1669">
        <v>5</v>
      </c>
      <c r="H1933" s="1669">
        <v>3</v>
      </c>
      <c r="I1933" s="1389">
        <v>42808</v>
      </c>
      <c r="J1933" s="1389" t="s">
        <v>1737</v>
      </c>
      <c r="K1933" s="1389" t="s">
        <v>1737</v>
      </c>
      <c r="L1933" s="1389" t="s">
        <v>1737</v>
      </c>
      <c r="M1933" s="1422" t="s">
        <v>89</v>
      </c>
      <c r="N1933" s="1422" t="s">
        <v>89</v>
      </c>
      <c r="O1933" s="1422" t="s">
        <v>89</v>
      </c>
      <c r="P1933" s="1422" t="s">
        <v>89</v>
      </c>
      <c r="Q1933" s="1352"/>
      <c r="R1933" s="1353"/>
      <c r="S1933" s="1353">
        <v>13</v>
      </c>
      <c r="T1933" s="1354"/>
      <c r="U1933" s="1355" t="s">
        <v>278</v>
      </c>
      <c r="V1933" s="1431"/>
      <c r="W1933" s="1347">
        <v>15</v>
      </c>
      <c r="X1933" s="1355"/>
      <c r="Y1933" s="1355"/>
      <c r="Z1933" s="1636">
        <v>42795</v>
      </c>
      <c r="AB1933" s="1360"/>
      <c r="AC1933" s="1360"/>
      <c r="AD1933" s="1360"/>
      <c r="AE1933" s="1361">
        <f>IF(A1933="","",(IFERROR(VLOOKUP(A1933,Projecten!A$4:W$2618,5,FALSE),"niet bekend")))</f>
        <v>1</v>
      </c>
      <c r="AF1933" s="1362">
        <f t="shared" si="174"/>
        <v>2614.66</v>
      </c>
      <c r="AG1933" s="1360">
        <f>IF(A1933="","",(IFERROR(VLOOKUP(A1933,Projecten!A$4:W$2618,23,FALSE),"niet bekend")))</f>
        <v>2614.66</v>
      </c>
      <c r="AH1933" s="1628">
        <f>IF(A1933="","",(IFERROR(VLOOKUP(A1933,Projecten!A$4:W$2618,12,FALSE),"niet bekend")))</f>
        <v>2614.66</v>
      </c>
    </row>
    <row r="1934" spans="1:35" s="1359" customFormat="1" ht="12" x14ac:dyDescent="0.2">
      <c r="A1934" s="1486">
        <v>2017169</v>
      </c>
      <c r="B1934" s="1346">
        <v>121225</v>
      </c>
      <c r="C1934" s="1486">
        <v>633317</v>
      </c>
      <c r="D1934" s="1604" t="s">
        <v>68</v>
      </c>
      <c r="E1934" s="1669">
        <v>1</v>
      </c>
      <c r="F1934" s="1669">
        <v>14</v>
      </c>
      <c r="G1934" s="1669">
        <v>7</v>
      </c>
      <c r="H1934" s="1669">
        <v>2</v>
      </c>
      <c r="I1934" s="1350">
        <v>42808</v>
      </c>
      <c r="J1934" s="1350">
        <v>42809</v>
      </c>
      <c r="K1934" s="1350" t="s">
        <v>1737</v>
      </c>
      <c r="L1934" s="1350" t="s">
        <v>1737</v>
      </c>
      <c r="M1934" s="1351" t="s">
        <v>89</v>
      </c>
      <c r="N1934" s="1351" t="s">
        <v>89</v>
      </c>
      <c r="O1934" s="1351" t="s">
        <v>89</v>
      </c>
      <c r="P1934" s="1351" t="s">
        <v>89</v>
      </c>
      <c r="Q1934" s="1352"/>
      <c r="R1934" s="1353"/>
      <c r="S1934" s="1353">
        <v>13</v>
      </c>
      <c r="T1934" s="1354"/>
      <c r="U1934" s="1355" t="s">
        <v>278</v>
      </c>
      <c r="V1934" s="1431"/>
      <c r="W1934" s="1347">
        <v>20.25</v>
      </c>
      <c r="X1934" s="1355"/>
      <c r="Y1934" s="1357"/>
      <c r="Z1934" s="1636">
        <v>42795</v>
      </c>
      <c r="AB1934" s="1360"/>
      <c r="AC1934" s="1360"/>
      <c r="AD1934" s="1360"/>
      <c r="AE1934" s="1361">
        <f>IF(A1934="","",(IFERROR(VLOOKUP(A1934,Projecten!A$4:W$2618,5,FALSE),"niet bekend")))</f>
        <v>1</v>
      </c>
      <c r="AF1934" s="1362">
        <f t="shared" si="174"/>
        <v>3742.24</v>
      </c>
      <c r="AG1934" s="1360">
        <f>IF(A1934="","",(IFERROR(VLOOKUP(A1934,Projecten!A$4:W$2618,23,FALSE),"niet bekend")))</f>
        <v>3742.24</v>
      </c>
      <c r="AH1934" s="1628">
        <f>IF(A1934="","",(IFERROR(VLOOKUP(A1934,Projecten!A$4:W$2618,12,FALSE),"niet bekend")))</f>
        <v>3742.24</v>
      </c>
    </row>
    <row r="1935" spans="1:35" s="1359" customFormat="1" ht="12" x14ac:dyDescent="0.2">
      <c r="A1935" s="1486">
        <v>2017170</v>
      </c>
      <c r="B1935" s="1346">
        <v>121225</v>
      </c>
      <c r="C1935" s="1486" t="s">
        <v>3304</v>
      </c>
      <c r="D1935" s="1604" t="s">
        <v>68</v>
      </c>
      <c r="E1935" s="1669">
        <v>1</v>
      </c>
      <c r="F1935" s="1669">
        <v>2</v>
      </c>
      <c r="G1935" s="1669">
        <v>1</v>
      </c>
      <c r="H1935" s="1669">
        <v>1</v>
      </c>
      <c r="I1935" s="1350">
        <v>42808</v>
      </c>
      <c r="J1935" s="1350" t="s">
        <v>1737</v>
      </c>
      <c r="K1935" s="1350" t="s">
        <v>1737</v>
      </c>
      <c r="L1935" s="1350" t="s">
        <v>1737</v>
      </c>
      <c r="M1935" s="1351" t="s">
        <v>89</v>
      </c>
      <c r="N1935" s="1351" t="s">
        <v>89</v>
      </c>
      <c r="O1935" s="1351" t="s">
        <v>89</v>
      </c>
      <c r="P1935" s="1351" t="s">
        <v>89</v>
      </c>
      <c r="Q1935" s="1352"/>
      <c r="R1935" s="1353"/>
      <c r="S1935" s="1353">
        <v>13</v>
      </c>
      <c r="T1935" s="1354"/>
      <c r="U1935" s="1355" t="s">
        <v>278</v>
      </c>
      <c r="V1935" s="1431"/>
      <c r="W1935" s="1347">
        <v>5</v>
      </c>
      <c r="X1935" s="1355"/>
      <c r="Y1935" s="1357"/>
      <c r="Z1935" s="1636">
        <v>42795</v>
      </c>
      <c r="AB1935" s="1360"/>
      <c r="AC1935" s="1360"/>
      <c r="AD1935" s="1360"/>
      <c r="AE1935" s="1361">
        <f>IF(A1935="","",(IFERROR(VLOOKUP(A1935,Projecten!A$4:W$2618,5,FALSE),"niet bekend")))</f>
        <v>1</v>
      </c>
      <c r="AF1935" s="1362">
        <f t="shared" si="174"/>
        <v>634.52</v>
      </c>
      <c r="AG1935" s="1360">
        <f>IF(A1935="","",(IFERROR(VLOOKUP(A1935,Projecten!A$4:W$2618,23,FALSE),"niet bekend")))</f>
        <v>634.52</v>
      </c>
      <c r="AH1935" s="1628">
        <f>IF(A1935="","",(IFERROR(VLOOKUP(A1935,Projecten!A$4:W$2618,12,FALSE),"niet bekend")))</f>
        <v>634.52</v>
      </c>
    </row>
    <row r="1936" spans="1:35" s="1359" customFormat="1" ht="12" x14ac:dyDescent="0.2">
      <c r="A1936" s="1486">
        <v>2017174</v>
      </c>
      <c r="B1936" s="1346">
        <v>121225</v>
      </c>
      <c r="C1936" s="1486">
        <v>646417</v>
      </c>
      <c r="D1936" s="1604" t="s">
        <v>68</v>
      </c>
      <c r="E1936" s="1669">
        <v>1</v>
      </c>
      <c r="F1936" s="1669">
        <v>12</v>
      </c>
      <c r="G1936" s="1669">
        <v>7</v>
      </c>
      <c r="H1936" s="1669">
        <v>4</v>
      </c>
      <c r="I1936" s="1350">
        <v>42808</v>
      </c>
      <c r="J1936" s="1350" t="s">
        <v>1737</v>
      </c>
      <c r="K1936" s="1350" t="s">
        <v>1737</v>
      </c>
      <c r="L1936" s="1350" t="s">
        <v>1737</v>
      </c>
      <c r="M1936" s="1351" t="s">
        <v>89</v>
      </c>
      <c r="N1936" s="1351" t="s">
        <v>89</v>
      </c>
      <c r="O1936" s="1351" t="s">
        <v>89</v>
      </c>
      <c r="P1936" s="1351" t="s">
        <v>89</v>
      </c>
      <c r="Q1936" s="1352"/>
      <c r="R1936" s="1353"/>
      <c r="S1936" s="1353">
        <v>13</v>
      </c>
      <c r="T1936" s="1354"/>
      <c r="U1936" s="1355" t="s">
        <v>278</v>
      </c>
      <c r="V1936" s="1431" t="s">
        <v>3436</v>
      </c>
      <c r="W1936" s="1347">
        <v>21.25</v>
      </c>
      <c r="X1936" s="1355"/>
      <c r="Y1936" s="1357"/>
      <c r="Z1936" s="1636">
        <v>42795</v>
      </c>
      <c r="AB1936" s="1360"/>
      <c r="AC1936" s="1360"/>
      <c r="AD1936" s="1360"/>
      <c r="AE1936" s="1361">
        <f>IF(A1936="","",(IFERROR(VLOOKUP(A1936,Projecten!A$4:W$2618,5,FALSE),"niet bekend")))</f>
        <v>1</v>
      </c>
      <c r="AF1936" s="1362">
        <f t="shared" si="174"/>
        <v>3750.25</v>
      </c>
      <c r="AG1936" s="1360">
        <f>IF(A1936="","",(IFERROR(VLOOKUP(A1936,Projecten!A$4:W$2618,23,FALSE),"niet bekend")))</f>
        <v>3750.25</v>
      </c>
      <c r="AH1936" s="1628">
        <f>IF(A1936="","",(IFERROR(VLOOKUP(A1936,Projecten!A$4:W$2618,12,FALSE),"niet bekend")))</f>
        <v>3750.25</v>
      </c>
    </row>
    <row r="1937" spans="1:34" s="1359" customFormat="1" ht="12" x14ac:dyDescent="0.2">
      <c r="A1937" s="1486">
        <v>2017176</v>
      </c>
      <c r="B1937" s="1594">
        <v>121218</v>
      </c>
      <c r="C1937" s="1348" t="s">
        <v>3324</v>
      </c>
      <c r="D1937" s="1604" t="s">
        <v>68</v>
      </c>
      <c r="E1937" s="1669">
        <v>5</v>
      </c>
      <c r="F1937" s="1911">
        <v>40</v>
      </c>
      <c r="G1937" s="1911">
        <v>25</v>
      </c>
      <c r="H1937" s="1911">
        <v>15</v>
      </c>
      <c r="I1937" s="1421">
        <v>42801</v>
      </c>
      <c r="J1937" s="1389" t="s">
        <v>1737</v>
      </c>
      <c r="K1937" s="1389" t="s">
        <v>1737</v>
      </c>
      <c r="L1937" s="1389" t="s">
        <v>1737</v>
      </c>
      <c r="M1937" s="1422" t="s">
        <v>89</v>
      </c>
      <c r="N1937" s="1422" t="s">
        <v>89</v>
      </c>
      <c r="O1937" s="1422" t="s">
        <v>89</v>
      </c>
      <c r="P1937" s="1422" t="s">
        <v>89</v>
      </c>
      <c r="Q1937" s="1352"/>
      <c r="R1937" s="1353"/>
      <c r="S1937" s="1353">
        <v>13</v>
      </c>
      <c r="T1937" s="1354"/>
      <c r="U1937" s="1355" t="s">
        <v>561</v>
      </c>
      <c r="V1937" s="1431"/>
      <c r="W1937" s="1347">
        <v>74</v>
      </c>
      <c r="X1937" s="1355"/>
      <c r="Y1937" s="1355"/>
      <c r="Z1937" s="1636">
        <v>42794</v>
      </c>
      <c r="AB1937" s="1360"/>
      <c r="AC1937" s="1360"/>
      <c r="AD1937" s="1360"/>
      <c r="AE1937" s="1361">
        <f>IF(A1937="","",(IFERROR(VLOOKUP(A1937,Projecten!A$4:W$2618,5,FALSE),"niet bekend")))</f>
        <v>5</v>
      </c>
      <c r="AF1937" s="1362">
        <f t="shared" si="174"/>
        <v>11767.9</v>
      </c>
      <c r="AG1937" s="1360">
        <f>IF(A1937="","",(IFERROR(VLOOKUP(A1937,Projecten!A$4:W$2618,23,FALSE),"niet bekend")))</f>
        <v>11767.9</v>
      </c>
      <c r="AH1937" s="1628">
        <f>IF(A1937="","",(IFERROR(VLOOKUP(A1937,Projecten!A$4:W$2618,12,FALSE),"niet bekend")))</f>
        <v>11767.9</v>
      </c>
    </row>
    <row r="1938" spans="1:34" s="1616" customFormat="1" ht="12" x14ac:dyDescent="0.2">
      <c r="A1938" s="1348" t="s">
        <v>3272</v>
      </c>
      <c r="B1938" s="1348">
        <v>121227</v>
      </c>
      <c r="C1938" s="1348">
        <v>606517</v>
      </c>
      <c r="D1938" s="1349" t="s">
        <v>68</v>
      </c>
      <c r="E1938" s="1420">
        <v>1</v>
      </c>
      <c r="F1938" s="1349">
        <v>10</v>
      </c>
      <c r="G1938" s="1349">
        <v>7</v>
      </c>
      <c r="H1938" s="1349">
        <v>2</v>
      </c>
      <c r="I1938" s="1350">
        <v>42811</v>
      </c>
      <c r="J1938" s="1350">
        <v>42809</v>
      </c>
      <c r="K1938" s="1350">
        <v>42807</v>
      </c>
      <c r="L1938" s="1350" t="s">
        <v>1737</v>
      </c>
      <c r="M1938" s="1351" t="s">
        <v>89</v>
      </c>
      <c r="N1938" s="1351" t="s">
        <v>89</v>
      </c>
      <c r="O1938" s="1351" t="s">
        <v>89</v>
      </c>
      <c r="P1938" s="1351" t="s">
        <v>89</v>
      </c>
      <c r="Q1938" s="1578"/>
      <c r="R1938" s="1353"/>
      <c r="S1938" s="1353">
        <v>13</v>
      </c>
      <c r="T1938" s="1354"/>
      <c r="U1938" s="1355" t="s">
        <v>278</v>
      </c>
      <c r="V1938" s="1431" t="s">
        <v>3330</v>
      </c>
      <c r="W1938" s="1347">
        <v>27.5</v>
      </c>
      <c r="X1938" s="1355"/>
      <c r="Y1938" s="1355"/>
      <c r="Z1938" s="1636">
        <v>42795</v>
      </c>
      <c r="AB1938" s="1617"/>
      <c r="AC1938" s="1617"/>
      <c r="AD1938" s="1617"/>
      <c r="AE1938" s="1361">
        <f>IF(A1938="","",(IFERROR(VLOOKUP(A1938,Projecten!A$4:W$2618,5,FALSE),"niet bekend")))</f>
        <v>1</v>
      </c>
      <c r="AF1938" s="1362">
        <f t="shared" si="174"/>
        <v>6621.14</v>
      </c>
      <c r="AG1938" s="1360">
        <f>IF(A1938="","",(IFERROR(VLOOKUP(A1938,Projecten!A$4:W$2618,23,FALSE),"niet bekend")))</f>
        <v>6621.14</v>
      </c>
      <c r="AH1938" s="1628">
        <f>IF(A1938="","",(IFERROR(VLOOKUP(A1938,Projecten!A$4:W$2618,12,FALSE),"niet bekend")))</f>
        <v>6621.14</v>
      </c>
    </row>
    <row r="1940" spans="1:34" s="1359" customFormat="1" x14ac:dyDescent="0.2">
      <c r="A1940" s="1486">
        <v>2017191</v>
      </c>
      <c r="B1940" s="1594">
        <v>121222</v>
      </c>
      <c r="C1940" s="1486" t="s">
        <v>3356</v>
      </c>
      <c r="D1940" s="90" t="s">
        <v>68</v>
      </c>
      <c r="E1940" s="1669">
        <v>5</v>
      </c>
      <c r="F1940" s="1604">
        <v>35</v>
      </c>
      <c r="G1940" s="1604">
        <v>25</v>
      </c>
      <c r="H1940" s="1604">
        <v>15</v>
      </c>
      <c r="I1940" s="1350">
        <v>42808</v>
      </c>
      <c r="J1940" s="1350"/>
      <c r="K1940" s="1350"/>
      <c r="L1940" s="1350"/>
      <c r="M1940" s="1351" t="s">
        <v>89</v>
      </c>
      <c r="N1940" s="1351" t="s">
        <v>89</v>
      </c>
      <c r="O1940" s="1351" t="s">
        <v>89</v>
      </c>
      <c r="P1940" s="1351" t="s">
        <v>89</v>
      </c>
      <c r="Q1940" s="1352"/>
      <c r="R1940" s="1353"/>
      <c r="S1940" s="1353">
        <v>13</v>
      </c>
      <c r="T1940" s="1354"/>
      <c r="U1940" s="1355" t="s">
        <v>2739</v>
      </c>
      <c r="V1940" s="1355" t="s">
        <v>1495</v>
      </c>
      <c r="W1940" s="1347">
        <v>69</v>
      </c>
      <c r="X1940" s="1355"/>
      <c r="Y1940" s="1357"/>
      <c r="Z1940" s="1636">
        <v>42796</v>
      </c>
      <c r="AB1940" s="1360"/>
      <c r="AC1940" s="1360"/>
      <c r="AD1940" s="1360"/>
      <c r="AE1940" s="1361">
        <f>IF(A1940="","",(IFERROR(VLOOKUP(A1940,Projecten!A$4:W$2618,5,FALSE),"niet bekend")))</f>
        <v>10</v>
      </c>
      <c r="AF1940" s="1362">
        <f>IF(AE1940="","",(IF(E1940=0,AH1940,(E1940/AE1940*AH1940))))</f>
        <v>11665.95</v>
      </c>
      <c r="AG1940" s="1360">
        <f>IF(A1940="","",(IFERROR(VLOOKUP(A1940,Projecten!A$4:W$2618,23,FALSE),"niet bekend")))</f>
        <v>23331.9</v>
      </c>
      <c r="AH1940" s="1628">
        <f>IF(A1940="","",(IFERROR(VLOOKUP(A1940,Projecten!A$4:W$2618,12,FALSE),"niet bekend")))</f>
        <v>23331.9</v>
      </c>
    </row>
    <row r="1941" spans="1:34" s="1359" customFormat="1" ht="12" x14ac:dyDescent="0.2">
      <c r="A1941" s="1486">
        <v>2017164</v>
      </c>
      <c r="B1941" s="1594">
        <v>121223</v>
      </c>
      <c r="C1941" s="1486" t="s">
        <v>3273</v>
      </c>
      <c r="D1941" s="1604" t="s">
        <v>68</v>
      </c>
      <c r="E1941" s="1669">
        <v>1</v>
      </c>
      <c r="F1941" s="1604">
        <v>2</v>
      </c>
      <c r="G1941" s="1604">
        <v>1</v>
      </c>
      <c r="H1941" s="1604">
        <v>1</v>
      </c>
      <c r="I1941" s="1350">
        <v>42808</v>
      </c>
      <c r="J1941" s="1350" t="s">
        <v>1737</v>
      </c>
      <c r="K1941" s="1350" t="s">
        <v>1737</v>
      </c>
      <c r="L1941" s="1350" t="s">
        <v>1737</v>
      </c>
      <c r="M1941" s="1351" t="s">
        <v>89</v>
      </c>
      <c r="N1941" s="1351" t="s">
        <v>89</v>
      </c>
      <c r="O1941" s="1351" t="s">
        <v>89</v>
      </c>
      <c r="P1941" s="1351" t="s">
        <v>89</v>
      </c>
      <c r="Q1941" s="1352"/>
      <c r="R1941" s="1353"/>
      <c r="S1941" s="1353">
        <v>13</v>
      </c>
      <c r="T1941" s="1354"/>
      <c r="U1941" s="1355" t="s">
        <v>2739</v>
      </c>
      <c r="V1941" s="1431" t="s">
        <v>3331</v>
      </c>
      <c r="W1941" s="1347">
        <v>5</v>
      </c>
      <c r="X1941" s="1355"/>
      <c r="Y1941" s="1357"/>
      <c r="Z1941" s="1636">
        <v>42795</v>
      </c>
      <c r="AB1941" s="1360"/>
      <c r="AC1941" s="1360"/>
      <c r="AD1941" s="1360"/>
      <c r="AE1941" s="1361">
        <f>IF(A1941="","",(IFERROR(VLOOKUP(A1941,Projecten!A$4:W$2618,5,FALSE),"niet bekend")))</f>
        <v>1</v>
      </c>
      <c r="AF1941" s="1362">
        <f>IF(AE1941="","",(IF(E1941=0,AH1941,(E1941/AE1941*AH1941))))</f>
        <v>747.27</v>
      </c>
      <c r="AG1941" s="1360">
        <f>IF(A1941="","",(IFERROR(VLOOKUP(A1941,Projecten!A$4:W$2618,23,FALSE),"niet bekend")))</f>
        <v>747.27</v>
      </c>
      <c r="AH1941" s="1628">
        <f>IF(A1941="","",(IFERROR(VLOOKUP(A1941,Projecten!A$4:W$2618,12,FALSE),"niet bekend")))</f>
        <v>747.27</v>
      </c>
    </row>
    <row r="1942" spans="1:34" s="1359" customFormat="1" x14ac:dyDescent="0.2">
      <c r="A1942" s="1486">
        <v>2017191</v>
      </c>
      <c r="B1942" s="1594">
        <v>121221</v>
      </c>
      <c r="C1942" s="1486" t="s">
        <v>3356</v>
      </c>
      <c r="D1942" s="90" t="s">
        <v>68</v>
      </c>
      <c r="E1942" s="1669">
        <v>5</v>
      </c>
      <c r="F1942" s="1604">
        <v>35</v>
      </c>
      <c r="G1942" s="1604">
        <v>25</v>
      </c>
      <c r="H1942" s="1604">
        <v>15</v>
      </c>
      <c r="I1942" s="1350">
        <v>42808</v>
      </c>
      <c r="J1942" s="1350" t="s">
        <v>1737</v>
      </c>
      <c r="K1942" s="1350" t="s">
        <v>1737</v>
      </c>
      <c r="L1942" s="1350" t="s">
        <v>1737</v>
      </c>
      <c r="M1942" s="1351" t="s">
        <v>89</v>
      </c>
      <c r="N1942" s="1351" t="s">
        <v>89</v>
      </c>
      <c r="O1942" s="1351" t="s">
        <v>89</v>
      </c>
      <c r="P1942" s="1351" t="s">
        <v>89</v>
      </c>
      <c r="Q1942" s="1352"/>
      <c r="R1942" s="1353"/>
      <c r="S1942" s="1353">
        <v>13</v>
      </c>
      <c r="T1942" s="1354"/>
      <c r="U1942" s="1355" t="s">
        <v>2739</v>
      </c>
      <c r="V1942" s="1355" t="s">
        <v>1495</v>
      </c>
      <c r="W1942" s="1347">
        <v>69</v>
      </c>
      <c r="X1942" s="1355"/>
      <c r="Y1942" s="1357"/>
      <c r="Z1942" s="1636">
        <v>42796</v>
      </c>
      <c r="AB1942" s="1360"/>
      <c r="AC1942" s="1360"/>
      <c r="AD1942" s="1360"/>
      <c r="AE1942" s="1361">
        <f>IF(A1942="","",(IFERROR(VLOOKUP(A1942,Projecten!A$4:W$2618,5,FALSE),"niet bekend")))</f>
        <v>10</v>
      </c>
      <c r="AF1942" s="1362">
        <f>IF(AE1942="","",(IF(E1942=0,AH1942,(E1942/AE1942*AH1942))))</f>
        <v>11665.95</v>
      </c>
      <c r="AG1942" s="1360">
        <f>IF(A1942="","",(IFERROR(VLOOKUP(A1942,Projecten!A$4:W$2618,23,FALSE),"niet bekend")))</f>
        <v>23331.9</v>
      </c>
      <c r="AH1942" s="1628">
        <f>IF(A1942="","",(IFERROR(VLOOKUP(A1942,Projecten!A$4:W$2618,12,FALSE),"niet bekend")))</f>
        <v>23331.9</v>
      </c>
    </row>
    <row r="1943" spans="1:34" s="1377" customFormat="1" x14ac:dyDescent="0.2">
      <c r="A1943" s="826"/>
      <c r="B1943" s="1366"/>
      <c r="C1943" s="1367"/>
      <c r="D1943" s="1367"/>
      <c r="E1943" s="1368"/>
      <c r="F1943" s="1368"/>
      <c r="G1943" s="1368"/>
      <c r="H1943" s="1368"/>
      <c r="I1943" s="1369"/>
      <c r="J1943" s="1369"/>
      <c r="K1943" s="1369"/>
      <c r="L1943" s="1368"/>
      <c r="M1943" s="1368"/>
      <c r="N1943" s="1368"/>
      <c r="O1943" s="1368"/>
      <c r="P1943" s="1368"/>
      <c r="Q1943" s="1370"/>
      <c r="R1943" s="2128"/>
      <c r="S1943" s="1372"/>
      <c r="T1943" s="1372"/>
      <c r="U1943" s="1373"/>
      <c r="V1943" s="1373"/>
      <c r="W1943" s="1373"/>
      <c r="X1943" s="1374"/>
      <c r="Y1943" s="1375"/>
      <c r="Z1943" s="1376"/>
      <c r="AB1943" s="1378"/>
      <c r="AC1943" s="1378"/>
      <c r="AD1943" s="1378"/>
      <c r="AE1943" s="1379"/>
      <c r="AF1943" s="1380"/>
      <c r="AG1943" s="1378" t="str">
        <f>IF(A1943="","",(IFERROR(VLOOKUP(A1943,Projecten!A$4:W$2618,23,FALSE),"niet bekend")))</f>
        <v/>
      </c>
      <c r="AH1943" s="1381" t="str">
        <f>IF(A1943="","",(IFERROR(VLOOKUP(A1943,Projecten!A$4:W$2618,12,FALSE),"niet bekend")))</f>
        <v/>
      </c>
    </row>
    <row r="1944" spans="1:34" s="1315" customFormat="1" x14ac:dyDescent="0.2">
      <c r="A1944" s="1006"/>
      <c r="B1944" s="1303"/>
      <c r="C1944" s="1304">
        <f>SUM(F1944:H1944)</f>
        <v>300</v>
      </c>
      <c r="D1944" s="1305"/>
      <c r="E1944" s="1306">
        <f>SUM(E1945:E1981)</f>
        <v>21</v>
      </c>
      <c r="F1944" s="1306">
        <f>SUM(F1945:F1981)</f>
        <v>164</v>
      </c>
      <c r="G1944" s="1306">
        <f>SUM(G1945:G1981)</f>
        <v>79</v>
      </c>
      <c r="H1944" s="1306">
        <f>SUM(H1945:H1981)</f>
        <v>57</v>
      </c>
      <c r="I1944" s="1307"/>
      <c r="J1944" s="1307"/>
      <c r="K1944" s="1307"/>
      <c r="L1944" s="1306"/>
      <c r="M1944" s="1306"/>
      <c r="N1944" s="1306"/>
      <c r="O1944" s="1306"/>
      <c r="P1944" s="1306"/>
      <c r="Q1944" s="1440">
        <v>13</v>
      </c>
      <c r="R1944" s="2129"/>
      <c r="S1944" s="1441"/>
      <c r="T1944" s="1441"/>
      <c r="U1944" s="1442"/>
      <c r="V1944" s="1443">
        <f>SUM(W1944:W1981)</f>
        <v>413</v>
      </c>
      <c r="W1944" s="1312"/>
      <c r="X1944" s="1312">
        <f>Productiemedewerkers!C2284</f>
        <v>0</v>
      </c>
      <c r="Y1944" s="1313">
        <f>V1944-X1944</f>
        <v>413</v>
      </c>
      <c r="Z1944" s="1314" t="s">
        <v>3588</v>
      </c>
      <c r="AA1944" s="964" t="s">
        <v>1332</v>
      </c>
      <c r="AB1944" s="964" t="s">
        <v>1269</v>
      </c>
      <c r="AC1944" s="964" t="s">
        <v>1333</v>
      </c>
      <c r="AD1944" s="958" t="s">
        <v>2589</v>
      </c>
      <c r="AE1944" s="1318"/>
      <c r="AF1944" s="1319">
        <f>SUM(AF1945:AF1981)</f>
        <v>69573.029999999984</v>
      </c>
      <c r="AG1944" s="1316" t="str">
        <f>IF(A1944="","",(IFERROR(VLOOKUP(A1944,Projecten!A$4:W$2618,23,FALSE),"niet bekend")))</f>
        <v/>
      </c>
      <c r="AH1944" s="1320" t="str">
        <f>IF(A1944="","",(IFERROR(VLOOKUP(A1944,Projecten!A$4:W$2618,12,FALSE),"niet bekend")))</f>
        <v/>
      </c>
    </row>
    <row r="1945" spans="1:34" s="1279" customFormat="1" ht="12" x14ac:dyDescent="0.2">
      <c r="A1945" s="1484"/>
      <c r="B1945" s="1438"/>
      <c r="C1945" s="1323"/>
      <c r="D1945" s="1444"/>
      <c r="E1945" s="1445"/>
      <c r="F1945" s="1445"/>
      <c r="G1945" s="1445"/>
      <c r="H1945" s="1445"/>
      <c r="I1945" s="1326"/>
      <c r="J1945" s="1326"/>
      <c r="K1945" s="1326"/>
      <c r="L1945" s="1327"/>
      <c r="M1945" s="1327"/>
      <c r="N1945" s="1327"/>
      <c r="O1945" s="1327"/>
      <c r="P1945" s="1327"/>
      <c r="Q1945" s="1282" t="s">
        <v>3132</v>
      </c>
      <c r="R1945" s="1329"/>
      <c r="S1945" s="1329"/>
      <c r="T1945" s="1330"/>
      <c r="U1945" s="1323"/>
      <c r="V1945" s="1344" t="s">
        <v>2493</v>
      </c>
      <c r="W1945" s="1332"/>
      <c r="X1945" s="1323"/>
      <c r="Y1945" s="1323"/>
      <c r="Z1945" s="1282"/>
      <c r="AA1945" s="1599">
        <v>467.5</v>
      </c>
      <c r="AB1945" s="1599">
        <v>104.25</v>
      </c>
      <c r="AC1945" s="1599">
        <f>AA1945-AB1945</f>
        <v>363.25</v>
      </c>
      <c r="AD1945" s="1599">
        <v>57.75</v>
      </c>
      <c r="AE1945" s="1403" t="str">
        <f>IF(A1945="","",(IFERROR(VLOOKUP(A1945,Projecten!A$4:W$2618,5,FALSE),"niet bekend")))</f>
        <v/>
      </c>
      <c r="AF1945" s="1285" t="str">
        <f>IF(AE1945="","",(IF(E1945=0,AH1945,(E1945/AE1945*AH1945))))</f>
        <v/>
      </c>
      <c r="AG1945" s="1283" t="str">
        <f>IF(A1945="","",(IFERROR(VLOOKUP(A1945,Projecten!A$4:W$2618,23,FALSE),"niet bekend")))</f>
        <v/>
      </c>
      <c r="AH1945" s="1623" t="str">
        <f>IF(A1945="","",(IFERROR(VLOOKUP(A1945,Projecten!A$4:W$2618,12,FALSE),"niet bekend")))</f>
        <v/>
      </c>
    </row>
    <row r="1946" spans="1:34" s="1279" customFormat="1" x14ac:dyDescent="0.2">
      <c r="A1946" s="4"/>
      <c r="B1946" s="1282"/>
      <c r="C1946" s="1405" t="s">
        <v>3167</v>
      </c>
      <c r="D1946" s="1323"/>
      <c r="E1946" s="1339"/>
      <c r="F1946" s="1339"/>
      <c r="G1946" s="1339"/>
      <c r="H1946" s="1339"/>
      <c r="I1946" s="1328"/>
      <c r="J1946" s="1328"/>
      <c r="K1946" s="1328"/>
      <c r="L1946" s="1339"/>
      <c r="M1946" s="1339"/>
      <c r="N1946" s="1339"/>
      <c r="O1946" s="1339"/>
      <c r="P1946" s="1339"/>
      <c r="Q1946" s="1282"/>
      <c r="R1946" s="1329"/>
      <c r="S1946" s="1339"/>
      <c r="T1946" s="1330"/>
      <c r="U1946" s="1323"/>
      <c r="V1946" s="1323"/>
      <c r="W1946" s="1385">
        <v>40</v>
      </c>
      <c r="X1946" s="1323"/>
      <c r="Y1946" s="1323"/>
      <c r="Z1946" s="1282"/>
      <c r="AB1946" s="1283"/>
      <c r="AC1946" s="1283"/>
      <c r="AD1946" s="1283"/>
      <c r="AE1946" s="1284"/>
      <c r="AF1946" s="1285"/>
      <c r="AG1946" s="1283"/>
      <c r="AH1946" s="1623"/>
    </row>
    <row r="1947" spans="1:34" s="1279" customFormat="1" x14ac:dyDescent="0.2">
      <c r="A1947" s="4"/>
      <c r="B1947" s="1282"/>
      <c r="C1947" s="1405" t="s">
        <v>3266</v>
      </c>
      <c r="D1947" s="1323"/>
      <c r="E1947" s="1339"/>
      <c r="F1947" s="1339"/>
      <c r="G1947" s="1339"/>
      <c r="H1947" s="1339"/>
      <c r="I1947" s="1328"/>
      <c r="J1947" s="1328"/>
      <c r="K1947" s="1328"/>
      <c r="L1947" s="1339"/>
      <c r="M1947" s="1339"/>
      <c r="N1947" s="1339"/>
      <c r="O1947" s="1339"/>
      <c r="P1947" s="1339"/>
      <c r="Q1947" s="1282"/>
      <c r="R1947" s="1329"/>
      <c r="S1947" s="1339"/>
      <c r="T1947" s="1330"/>
      <c r="U1947" s="1323"/>
      <c r="V1947" s="1323"/>
      <c r="W1947" s="1385">
        <v>8.25</v>
      </c>
      <c r="X1947" s="1323"/>
      <c r="Y1947" s="1323"/>
      <c r="Z1947" s="1282"/>
      <c r="AB1947" s="1283"/>
      <c r="AC1947" s="1283"/>
      <c r="AD1947" s="1283"/>
      <c r="AE1947" s="1284"/>
      <c r="AF1947" s="1285"/>
      <c r="AG1947" s="1283"/>
      <c r="AH1947" s="1623"/>
    </row>
    <row r="1948" spans="1:34" s="1279" customFormat="1" x14ac:dyDescent="0.2">
      <c r="A1948" s="4"/>
      <c r="B1948" s="1282"/>
      <c r="C1948" s="1405"/>
      <c r="D1948" s="1323"/>
      <c r="E1948" s="1339"/>
      <c r="F1948" s="1339"/>
      <c r="G1948" s="1339"/>
      <c r="H1948" s="1339"/>
      <c r="I1948" s="1328"/>
      <c r="J1948" s="1328"/>
      <c r="K1948" s="1328"/>
      <c r="L1948" s="1339"/>
      <c r="M1948" s="1339"/>
      <c r="N1948" s="1339"/>
      <c r="O1948" s="1339"/>
      <c r="P1948" s="1339"/>
      <c r="Q1948" s="1282"/>
      <c r="R1948" s="1329"/>
      <c r="S1948" s="1339"/>
      <c r="T1948" s="1330"/>
      <c r="U1948" s="1323"/>
      <c r="V1948" s="1323"/>
      <c r="W1948" s="1385"/>
      <c r="X1948" s="1323"/>
      <c r="Y1948" s="1323"/>
      <c r="Z1948" s="1282"/>
      <c r="AB1948" s="1283"/>
      <c r="AC1948" s="1283"/>
      <c r="AD1948" s="1283"/>
      <c r="AE1948" s="1284"/>
      <c r="AF1948" s="1285"/>
      <c r="AG1948" s="1283"/>
      <c r="AH1948" s="1623"/>
    </row>
    <row r="1949" spans="1:34" s="1359" customFormat="1" ht="12" x14ac:dyDescent="0.2">
      <c r="A1949" s="1486">
        <v>2017096</v>
      </c>
      <c r="B1949" s="1348">
        <v>121228</v>
      </c>
      <c r="C1949" s="1486" t="s">
        <v>3111</v>
      </c>
      <c r="D1949" s="1604" t="s">
        <v>1575</v>
      </c>
      <c r="E1949" s="1669">
        <v>1</v>
      </c>
      <c r="F1949" s="1669">
        <v>4</v>
      </c>
      <c r="G1949" s="1669">
        <v>4</v>
      </c>
      <c r="H1949" s="1669">
        <v>0</v>
      </c>
      <c r="I1949" s="1350">
        <v>42808</v>
      </c>
      <c r="J1949" s="1350" t="s">
        <v>1737</v>
      </c>
      <c r="K1949" s="1350" t="s">
        <v>1737</v>
      </c>
      <c r="L1949" s="1350" t="s">
        <v>1737</v>
      </c>
      <c r="M1949" s="1351" t="s">
        <v>89</v>
      </c>
      <c r="N1949" s="1351" t="s">
        <v>89</v>
      </c>
      <c r="O1949" s="1351" t="s">
        <v>89</v>
      </c>
      <c r="P1949" s="1351" t="s">
        <v>89</v>
      </c>
      <c r="Q1949" s="1352"/>
      <c r="R1949" s="1353"/>
      <c r="S1949" s="1353">
        <v>13</v>
      </c>
      <c r="T1949" s="1354"/>
      <c r="U1949" s="1355" t="s">
        <v>2355</v>
      </c>
      <c r="V1949" s="1355"/>
      <c r="W1949" s="1347">
        <v>5</v>
      </c>
      <c r="X1949" s="1355"/>
      <c r="Y1949" s="1355"/>
      <c r="Z1949" s="1636">
        <v>42780</v>
      </c>
      <c r="AB1949" s="1360"/>
      <c r="AC1949" s="1360"/>
      <c r="AD1949" s="1360"/>
      <c r="AE1949" s="1361">
        <f>IF(A1949="","",(IFERROR(VLOOKUP(A1949,Projecten!A$4:W$2618,5,FALSE),"niet bekend")))</f>
        <v>1</v>
      </c>
      <c r="AF1949" s="1362">
        <f>IF(AE1949="","",(IF(E1949=0,AH1949,(E1949/AE1949*AH1949))))</f>
        <v>756.8</v>
      </c>
      <c r="AG1949" s="1360">
        <f>IF(A1949="","",(IFERROR(VLOOKUP(A1949,Projecten!A$4:W$2618,23,FALSE),"niet bekend")))</f>
        <v>756.8</v>
      </c>
      <c r="AH1949" s="1628">
        <f>IF(A1949="","",(IFERROR(VLOOKUP(A1949,Projecten!A$4:W$2618,12,FALSE),"niet bekend")))</f>
        <v>756.8</v>
      </c>
    </row>
    <row r="1950" spans="1:34" s="1359" customFormat="1" ht="12" x14ac:dyDescent="0.2">
      <c r="A1950" s="1348">
        <v>2017097</v>
      </c>
      <c r="B1950" s="1348">
        <v>121228</v>
      </c>
      <c r="C1950" s="1348" t="s">
        <v>3112</v>
      </c>
      <c r="D1950" s="1419" t="s">
        <v>1575</v>
      </c>
      <c r="E1950" s="1420">
        <v>1</v>
      </c>
      <c r="F1950" s="1420">
        <v>3</v>
      </c>
      <c r="G1950" s="1420">
        <v>0</v>
      </c>
      <c r="H1950" s="1420">
        <v>0</v>
      </c>
      <c r="I1950" s="1350">
        <v>42808</v>
      </c>
      <c r="J1950" s="1350" t="s">
        <v>1737</v>
      </c>
      <c r="K1950" s="1350" t="s">
        <v>1737</v>
      </c>
      <c r="L1950" s="1350" t="s">
        <v>1737</v>
      </c>
      <c r="M1950" s="1351" t="s">
        <v>89</v>
      </c>
      <c r="N1950" s="1351" t="s">
        <v>89</v>
      </c>
      <c r="O1950" s="1351" t="s">
        <v>89</v>
      </c>
      <c r="P1950" s="1351" t="s">
        <v>89</v>
      </c>
      <c r="Q1950" s="1352"/>
      <c r="R1950" s="1353"/>
      <c r="S1950" s="1353">
        <v>13</v>
      </c>
      <c r="T1950" s="1354"/>
      <c r="U1950" s="1355" t="s">
        <v>2355</v>
      </c>
      <c r="V1950" s="1355" t="s">
        <v>3245</v>
      </c>
      <c r="W1950" s="1356">
        <v>2.25</v>
      </c>
      <c r="X1950" s="1426"/>
      <c r="Y1950" s="1355"/>
      <c r="Z1950" s="1636">
        <v>42780</v>
      </c>
      <c r="AB1950" s="1360"/>
      <c r="AC1950" s="1360"/>
      <c r="AD1950" s="1360"/>
      <c r="AE1950" s="1361">
        <f>IF(A1950="","",(IFERROR(VLOOKUP(A1950,Projecten!A$4:W$2618,5,FALSE),"niet bekend")))</f>
        <v>1</v>
      </c>
      <c r="AF1950" s="1362">
        <f>IF(AE1950="","",(IF(E1950=0,AH1950,(E1950/AE1950*AH1950))))</f>
        <v>501.95</v>
      </c>
      <c r="AG1950" s="1360">
        <f>IF(A1950="","",(IFERROR(VLOOKUP(A1950,Projecten!A$4:W$2618,23,FALSE),"niet bekend")))</f>
        <v>501.95</v>
      </c>
      <c r="AH1950" s="1628">
        <f>IF(A1950="","",(IFERROR(VLOOKUP(A1950,Projecten!A$4:W$2618,12,FALSE),"niet bekend")))</f>
        <v>501.95</v>
      </c>
    </row>
    <row r="1951" spans="1:34" s="1359" customFormat="1" ht="12" x14ac:dyDescent="0.2">
      <c r="A1951" s="1348">
        <v>2017098</v>
      </c>
      <c r="B1951" s="1348">
        <v>121228</v>
      </c>
      <c r="C1951" s="1348" t="s">
        <v>3113</v>
      </c>
      <c r="D1951" s="1419" t="s">
        <v>1575</v>
      </c>
      <c r="E1951" s="1420">
        <v>1</v>
      </c>
      <c r="F1951" s="1420">
        <v>11</v>
      </c>
      <c r="G1951" s="1420">
        <v>5</v>
      </c>
      <c r="H1951" s="1420">
        <v>1</v>
      </c>
      <c r="I1951" s="1350">
        <v>42808</v>
      </c>
      <c r="J1951" s="1350">
        <v>42809</v>
      </c>
      <c r="K1951" s="1350" t="s">
        <v>1737</v>
      </c>
      <c r="L1951" s="1350" t="s">
        <v>3351</v>
      </c>
      <c r="M1951" s="1351" t="s">
        <v>89</v>
      </c>
      <c r="N1951" s="1351" t="s">
        <v>89</v>
      </c>
      <c r="O1951" s="1351" t="s">
        <v>89</v>
      </c>
      <c r="P1951" s="1351" t="s">
        <v>89</v>
      </c>
      <c r="Q1951" s="1352"/>
      <c r="R1951" s="1353"/>
      <c r="S1951" s="1353">
        <v>13</v>
      </c>
      <c r="T1951" s="1354"/>
      <c r="U1951" s="1355" t="s">
        <v>2355</v>
      </c>
      <c r="V1951" s="1355"/>
      <c r="W1951" s="1356">
        <v>14</v>
      </c>
      <c r="X1951" s="1426"/>
      <c r="Y1951" s="1355"/>
      <c r="Z1951" s="1636">
        <v>42780</v>
      </c>
      <c r="AB1951" s="1360"/>
      <c r="AC1951" s="1360"/>
      <c r="AD1951" s="1360"/>
      <c r="AE1951" s="1361">
        <f>IF(A1951="","",(IFERROR(VLOOKUP(A1951,Projecten!A$4:W$2618,5,FALSE),"niet bekend")))</f>
        <v>1</v>
      </c>
      <c r="AF1951" s="1362">
        <f>IF(AE1951="","",(IF(E1951=0,AH1951,(E1951/AE1951*AH1951))))</f>
        <v>2381.98</v>
      </c>
      <c r="AG1951" s="1360">
        <f>IF(A1951="","",(IFERROR(VLOOKUP(A1951,Projecten!A$4:W$2618,23,FALSE),"niet bekend")))</f>
        <v>2381.98</v>
      </c>
      <c r="AH1951" s="1628">
        <f>IF(A1951="","",(IFERROR(VLOOKUP(A1951,Projecten!A$4:W$2618,12,FALSE),"niet bekend")))</f>
        <v>2381.98</v>
      </c>
    </row>
    <row r="1952" spans="1:34" s="1359" customFormat="1" ht="12" x14ac:dyDescent="0.2">
      <c r="A1952" s="1348">
        <v>2017099</v>
      </c>
      <c r="B1952" s="1348">
        <v>121228</v>
      </c>
      <c r="C1952" s="1348" t="s">
        <v>3114</v>
      </c>
      <c r="D1952" s="1419" t="s">
        <v>1575</v>
      </c>
      <c r="E1952" s="1420">
        <v>1</v>
      </c>
      <c r="F1952" s="1420">
        <v>10</v>
      </c>
      <c r="G1952" s="1420">
        <v>4</v>
      </c>
      <c r="H1952" s="1420">
        <v>1</v>
      </c>
      <c r="I1952" s="1350">
        <v>42808</v>
      </c>
      <c r="J1952" s="1350">
        <v>42809</v>
      </c>
      <c r="K1952" s="1350" t="s">
        <v>1737</v>
      </c>
      <c r="L1952" s="1350" t="s">
        <v>3351</v>
      </c>
      <c r="M1952" s="1351" t="s">
        <v>89</v>
      </c>
      <c r="N1952" s="1351" t="s">
        <v>89</v>
      </c>
      <c r="O1952" s="1351" t="s">
        <v>89</v>
      </c>
      <c r="P1952" s="1351" t="s">
        <v>89</v>
      </c>
      <c r="Q1952" s="1352"/>
      <c r="R1952" s="1353"/>
      <c r="S1952" s="1353">
        <v>13</v>
      </c>
      <c r="T1952" s="1354"/>
      <c r="U1952" s="1355" t="s">
        <v>2355</v>
      </c>
      <c r="V1952" s="1355"/>
      <c r="W1952" s="1347">
        <v>12</v>
      </c>
      <c r="X1952" s="1355"/>
      <c r="Y1952" s="1355"/>
      <c r="Z1952" s="1636">
        <v>42780</v>
      </c>
      <c r="AB1952" s="1360"/>
      <c r="AC1952" s="1360"/>
      <c r="AD1952" s="1360"/>
      <c r="AE1952" s="1361">
        <f>IF(A1952="","",(IFERROR(VLOOKUP(A1952,Projecten!A$4:W$2618,5,FALSE),"niet bekend")))</f>
        <v>1</v>
      </c>
      <c r="AF1952" s="1362">
        <f>IF(AE1952="","",(IF(E1952=0,AH1952,(E1952/AE1952*AH1952))))</f>
        <v>2160.8000000000002</v>
      </c>
      <c r="AG1952" s="1360">
        <f>IF(A1952="","",(IFERROR(VLOOKUP(A1952,Projecten!A$4:W$2618,23,FALSE),"niet bekend")))</f>
        <v>2160.8000000000002</v>
      </c>
      <c r="AH1952" s="1628">
        <f>IF(A1952="","",(IFERROR(VLOOKUP(A1952,Projecten!A$4:W$2618,12,FALSE),"niet bekend")))</f>
        <v>2160.8000000000002</v>
      </c>
    </row>
    <row r="1953" spans="1:34" s="1359" customFormat="1" x14ac:dyDescent="0.2">
      <c r="A1953" s="90"/>
      <c r="B1953" s="1352"/>
      <c r="C1953" s="1578"/>
      <c r="D1953" s="1355"/>
      <c r="E1953" s="1351"/>
      <c r="F1953" s="1351"/>
      <c r="G1953" s="1351"/>
      <c r="H1953" s="1351"/>
      <c r="I1953" s="1350"/>
      <c r="J1953" s="1350"/>
      <c r="K1953" s="1350"/>
      <c r="L1953" s="1351"/>
      <c r="M1953" s="1351"/>
      <c r="N1953" s="1351"/>
      <c r="O1953" s="1351"/>
      <c r="P1953" s="1351"/>
      <c r="Q1953" s="1352"/>
      <c r="R1953" s="1353"/>
      <c r="S1953" s="1351"/>
      <c r="T1953" s="1354"/>
      <c r="U1953" s="1355"/>
      <c r="V1953" s="1355"/>
      <c r="W1953" s="1576"/>
      <c r="X1953" s="1355"/>
      <c r="Y1953" s="1355"/>
      <c r="Z1953" s="1352"/>
      <c r="AB1953" s="1360"/>
      <c r="AC1953" s="1360"/>
      <c r="AD1953" s="1360"/>
      <c r="AE1953" s="1571"/>
      <c r="AF1953" s="1362"/>
      <c r="AG1953" s="1360"/>
      <c r="AH1953" s="1628"/>
    </row>
    <row r="1954" spans="1:34" s="1359" customFormat="1" ht="12" x14ac:dyDescent="0.2">
      <c r="A1954" s="1348">
        <v>2017190</v>
      </c>
      <c r="B1954" s="1348">
        <v>121131</v>
      </c>
      <c r="C1954" s="1348">
        <v>650617</v>
      </c>
      <c r="D1954" s="1349" t="s">
        <v>68</v>
      </c>
      <c r="E1954" s="1420">
        <v>1</v>
      </c>
      <c r="F1954" s="1420">
        <v>10</v>
      </c>
      <c r="G1954" s="1420">
        <v>4</v>
      </c>
      <c r="H1954" s="1420">
        <v>4</v>
      </c>
      <c r="I1954" s="1350">
        <v>42815</v>
      </c>
      <c r="J1954" s="1350">
        <v>42816</v>
      </c>
      <c r="K1954" s="1350" t="s">
        <v>1737</v>
      </c>
      <c r="L1954" s="1350" t="s">
        <v>1737</v>
      </c>
      <c r="M1954" s="1351" t="s">
        <v>89</v>
      </c>
      <c r="N1954" s="1351" t="s">
        <v>89</v>
      </c>
      <c r="O1954" s="1351" t="s">
        <v>89</v>
      </c>
      <c r="P1954" s="1351" t="s">
        <v>89</v>
      </c>
      <c r="Q1954" s="1352" t="s">
        <v>1163</v>
      </c>
      <c r="R1954" s="1353"/>
      <c r="S1954" s="1351">
        <v>14</v>
      </c>
      <c r="T1954" s="1354"/>
      <c r="U1954" s="1355" t="s">
        <v>278</v>
      </c>
      <c r="V1954" s="1355"/>
      <c r="W1954" s="1347">
        <v>18.5</v>
      </c>
      <c r="X1954" s="1355"/>
      <c r="Y1954" s="1355"/>
      <c r="Z1954" s="1636">
        <v>42802</v>
      </c>
      <c r="AB1954" s="1360"/>
      <c r="AC1954" s="1360"/>
      <c r="AD1954" s="1360"/>
      <c r="AE1954" s="1361">
        <f>IF(A1954="","",(IFERROR(VLOOKUP(A1954,Projecten!A$4:W$2618,5,FALSE),"niet bekend")))</f>
        <v>1</v>
      </c>
      <c r="AF1954" s="1362">
        <f t="shared" ref="AF1954:AF1965" si="175">IF(AE1954="","",(IF(E1954=0,AH1954,(E1954/AE1954*AH1954))))</f>
        <v>3375.59</v>
      </c>
      <c r="AG1954" s="1360">
        <f>IF(A1954="","",(IFERROR(VLOOKUP(A1954,Projecten!A$4:W$2618,23,FALSE),"niet bekend")))</f>
        <v>3375.59</v>
      </c>
      <c r="AH1954" s="1628">
        <f>IF(A1954="","",(IFERROR(VLOOKUP(A1954,Projecten!A$4:W$2618,12,FALSE),"niet bekend")))</f>
        <v>3375.59</v>
      </c>
    </row>
    <row r="1955" spans="1:34" s="1359" customFormat="1" ht="12" x14ac:dyDescent="0.2">
      <c r="A1955" s="1585">
        <v>2017192</v>
      </c>
      <c r="B1955" s="1348">
        <v>121131</v>
      </c>
      <c r="C1955" s="1585">
        <v>648717</v>
      </c>
      <c r="D1955" s="1586" t="s">
        <v>68</v>
      </c>
      <c r="E1955" s="2015">
        <v>1</v>
      </c>
      <c r="F1955" s="2015">
        <v>8</v>
      </c>
      <c r="G1955" s="2015">
        <v>5</v>
      </c>
      <c r="H1955" s="2015">
        <v>3</v>
      </c>
      <c r="I1955" s="1350">
        <v>42815</v>
      </c>
      <c r="J1955" s="1350" t="s">
        <v>1737</v>
      </c>
      <c r="K1955" s="1350" t="s">
        <v>1737</v>
      </c>
      <c r="L1955" s="1350" t="s">
        <v>1737</v>
      </c>
      <c r="M1955" s="1351" t="s">
        <v>89</v>
      </c>
      <c r="N1955" s="1351" t="s">
        <v>89</v>
      </c>
      <c r="O1955" s="1351" t="s">
        <v>89</v>
      </c>
      <c r="P1955" s="1351" t="s">
        <v>89</v>
      </c>
      <c r="Q1955" s="1352" t="s">
        <v>1163</v>
      </c>
      <c r="R1955" s="1353"/>
      <c r="S1955" s="1351">
        <v>14</v>
      </c>
      <c r="T1955" s="1354"/>
      <c r="U1955" s="1355" t="s">
        <v>278</v>
      </c>
      <c r="V1955" s="1355"/>
      <c r="W1955" s="1347">
        <v>15</v>
      </c>
      <c r="X1955" s="1355"/>
      <c r="Y1955" s="1355"/>
      <c r="Z1955" s="1636">
        <v>42802</v>
      </c>
      <c r="AB1955" s="1360"/>
      <c r="AC1955" s="1360"/>
      <c r="AD1955" s="1360"/>
      <c r="AE1955" s="1361">
        <f>IF(A1955="","",(IFERROR(VLOOKUP(A1955,Projecten!A$4:W$2618,5,FALSE),"niet bekend")))</f>
        <v>1</v>
      </c>
      <c r="AF1955" s="1362">
        <f t="shared" si="175"/>
        <v>2325.87</v>
      </c>
      <c r="AG1955" s="1360">
        <f>IF(A1955="","",(IFERROR(VLOOKUP(A1955,Projecten!A$4:W$2618,23,FALSE),"niet bekend")))</f>
        <v>2325.87</v>
      </c>
      <c r="AH1955" s="1628">
        <f>IF(A1955="","",(IFERROR(VLOOKUP(A1955,Projecten!A$4:W$2618,12,FALSE),"niet bekend")))</f>
        <v>2325.87</v>
      </c>
    </row>
    <row r="1956" spans="1:34" s="1359" customFormat="1" ht="12" x14ac:dyDescent="0.2">
      <c r="A1956" s="1348">
        <v>2017198</v>
      </c>
      <c r="B1956" s="1348">
        <v>121131</v>
      </c>
      <c r="C1956" s="1348" t="s">
        <v>3414</v>
      </c>
      <c r="D1956" s="1349" t="s">
        <v>68</v>
      </c>
      <c r="E1956" s="1420">
        <v>0</v>
      </c>
      <c r="F1956" s="1420">
        <v>1</v>
      </c>
      <c r="G1956" s="1420">
        <v>0</v>
      </c>
      <c r="H1956" s="1420">
        <v>1</v>
      </c>
      <c r="I1956" s="1350">
        <v>42815</v>
      </c>
      <c r="J1956" s="1350" t="s">
        <v>1737</v>
      </c>
      <c r="K1956" s="1350" t="s">
        <v>1737</v>
      </c>
      <c r="L1956" s="1350" t="s">
        <v>1737</v>
      </c>
      <c r="M1956" s="1351" t="s">
        <v>89</v>
      </c>
      <c r="N1956" s="1351" t="s">
        <v>89</v>
      </c>
      <c r="O1956" s="1351" t="s">
        <v>89</v>
      </c>
      <c r="P1956" s="1351" t="s">
        <v>89</v>
      </c>
      <c r="Q1956" s="1352" t="s">
        <v>1163</v>
      </c>
      <c r="R1956" s="1353"/>
      <c r="S1956" s="1351">
        <v>14</v>
      </c>
      <c r="T1956" s="1354"/>
      <c r="U1956" s="1355" t="s">
        <v>278</v>
      </c>
      <c r="V1956" s="1355"/>
      <c r="W1956" s="1347">
        <v>4</v>
      </c>
      <c r="X1956" s="1355"/>
      <c r="Y1956" s="1355"/>
      <c r="Z1956" s="1636">
        <v>42802</v>
      </c>
      <c r="AB1956" s="1360"/>
      <c r="AC1956" s="1360"/>
      <c r="AD1956" s="1360"/>
      <c r="AE1956" s="1361">
        <f>IF(A1956="","",(IFERROR(VLOOKUP(A1956,Projecten!A$4:W$2618,5,FALSE),"niet bekend")))</f>
        <v>0</v>
      </c>
      <c r="AF1956" s="1362">
        <f t="shared" si="175"/>
        <v>483.26</v>
      </c>
      <c r="AG1956" s="1360">
        <f>IF(A1956="","",(IFERROR(VLOOKUP(A1956,Projecten!A$4:W$2618,23,FALSE),"niet bekend")))</f>
        <v>483.26</v>
      </c>
      <c r="AH1956" s="1628">
        <f>IF(A1956="","",(IFERROR(VLOOKUP(A1956,Projecten!A$4:W$2618,12,FALSE),"niet bekend")))</f>
        <v>483.26</v>
      </c>
    </row>
    <row r="1957" spans="1:34" s="1359" customFormat="1" ht="12" x14ac:dyDescent="0.2">
      <c r="A1957" s="1348" t="s">
        <v>3360</v>
      </c>
      <c r="B1957" s="1348">
        <v>121233</v>
      </c>
      <c r="C1957" s="1348">
        <v>635317</v>
      </c>
      <c r="D1957" s="1349" t="s">
        <v>68</v>
      </c>
      <c r="E1957" s="1420">
        <v>1</v>
      </c>
      <c r="F1957" s="1420">
        <v>8</v>
      </c>
      <c r="G1957" s="1420">
        <v>5</v>
      </c>
      <c r="H1957" s="1420">
        <v>2</v>
      </c>
      <c r="I1957" s="1350">
        <v>42818</v>
      </c>
      <c r="J1957" s="1350">
        <v>42816</v>
      </c>
      <c r="K1957" s="1350">
        <v>42814</v>
      </c>
      <c r="L1957" s="1351" t="s">
        <v>1737</v>
      </c>
      <c r="M1957" s="1351" t="s">
        <v>89</v>
      </c>
      <c r="N1957" s="1351" t="s">
        <v>89</v>
      </c>
      <c r="O1957" s="1351" t="s">
        <v>89</v>
      </c>
      <c r="P1957" s="1351" t="s">
        <v>89</v>
      </c>
      <c r="Q1957" s="1352" t="s">
        <v>3517</v>
      </c>
      <c r="R1957" s="1353"/>
      <c r="S1957" s="1351">
        <v>14</v>
      </c>
      <c r="T1957" s="1354"/>
      <c r="U1957" s="1355" t="s">
        <v>278</v>
      </c>
      <c r="V1957" s="1359" t="s">
        <v>1495</v>
      </c>
      <c r="W1957" s="1347">
        <v>25.5</v>
      </c>
      <c r="X1957" s="1355"/>
      <c r="Y1957" s="1355"/>
      <c r="Z1957" s="1636">
        <v>42800</v>
      </c>
      <c r="AB1957" s="1360"/>
      <c r="AC1957" s="1360"/>
      <c r="AD1957" s="1360"/>
      <c r="AE1957" s="1361">
        <f>IF(A1957="","",(IFERROR(VLOOKUP(A1957,Projecten!A$4:W$2618,5,FALSE),"niet bekend")))</f>
        <v>1</v>
      </c>
      <c r="AF1957" s="1362">
        <f t="shared" si="175"/>
        <v>5983.5</v>
      </c>
      <c r="AG1957" s="1360">
        <f>IF(A1957="","",(IFERROR(VLOOKUP(A1957,Projecten!A$4:W$2618,23,FALSE),"niet bekend")))</f>
        <v>5983.5</v>
      </c>
      <c r="AH1957" s="1628">
        <f>IF(A1957="","",(IFERROR(VLOOKUP(A1957,Projecten!A$4:W$2618,12,FALSE),"niet bekend")))</f>
        <v>5983.5</v>
      </c>
    </row>
    <row r="1958" spans="1:34" s="1359" customFormat="1" ht="12" x14ac:dyDescent="0.2">
      <c r="A1958" s="1348" t="s">
        <v>3361</v>
      </c>
      <c r="B1958" s="1348">
        <v>121233</v>
      </c>
      <c r="C1958" s="1348">
        <v>625117</v>
      </c>
      <c r="D1958" s="1349" t="s">
        <v>68</v>
      </c>
      <c r="E1958" s="1420">
        <v>1</v>
      </c>
      <c r="F1958" s="1420">
        <v>8</v>
      </c>
      <c r="G1958" s="1420">
        <v>5</v>
      </c>
      <c r="H1958" s="1420">
        <v>2</v>
      </c>
      <c r="I1958" s="1350">
        <v>42818</v>
      </c>
      <c r="J1958" s="1350">
        <v>42816</v>
      </c>
      <c r="K1958" s="1350">
        <v>42814</v>
      </c>
      <c r="L1958" s="1351" t="s">
        <v>1737</v>
      </c>
      <c r="M1958" s="1351" t="s">
        <v>89</v>
      </c>
      <c r="N1958" s="1351" t="s">
        <v>89</v>
      </c>
      <c r="O1958" s="1351" t="s">
        <v>89</v>
      </c>
      <c r="P1958" s="1351" t="s">
        <v>89</v>
      </c>
      <c r="Q1958" s="1352" t="s">
        <v>3517</v>
      </c>
      <c r="R1958" s="1353"/>
      <c r="S1958" s="1351">
        <v>14</v>
      </c>
      <c r="T1958" s="1354"/>
      <c r="U1958" s="1355" t="s">
        <v>278</v>
      </c>
      <c r="V1958" s="1355" t="s">
        <v>1495</v>
      </c>
      <c r="W1958" s="1347">
        <v>25.5</v>
      </c>
      <c r="X1958" s="1355"/>
      <c r="Y1958" s="1355"/>
      <c r="Z1958" s="1636">
        <v>42800</v>
      </c>
      <c r="AB1958" s="1360"/>
      <c r="AC1958" s="1360"/>
      <c r="AD1958" s="1360"/>
      <c r="AE1958" s="1361">
        <f>IF(A1958="","",(IFERROR(VLOOKUP(A1958,Projecten!A$4:W$2618,5,FALSE),"niet bekend")))</f>
        <v>1</v>
      </c>
      <c r="AF1958" s="1362">
        <f t="shared" si="175"/>
        <v>6016.42</v>
      </c>
      <c r="AG1958" s="1360">
        <f>IF(A1958="","",(IFERROR(VLOOKUP(A1958,Projecten!A$4:W$2618,23,FALSE),"niet bekend")))</f>
        <v>6016.42</v>
      </c>
      <c r="AH1958" s="1628">
        <f>IF(A1958="","",(IFERROR(VLOOKUP(A1958,Projecten!A$4:W$2618,12,FALSE),"niet bekend")))</f>
        <v>6016.42</v>
      </c>
    </row>
    <row r="1959" spans="1:34" s="1359" customFormat="1" ht="12" x14ac:dyDescent="0.2">
      <c r="A1959" s="1348">
        <v>2017185</v>
      </c>
      <c r="B1959" s="1594">
        <v>121232</v>
      </c>
      <c r="C1959" s="1348">
        <v>615217</v>
      </c>
      <c r="D1959" s="1349" t="s">
        <v>68</v>
      </c>
      <c r="E1959" s="1420">
        <v>1</v>
      </c>
      <c r="F1959" s="1420">
        <v>10</v>
      </c>
      <c r="G1959" s="1420">
        <v>7</v>
      </c>
      <c r="H1959" s="1420">
        <v>4</v>
      </c>
      <c r="I1959" s="1350">
        <v>42815</v>
      </c>
      <c r="J1959" s="1350" t="s">
        <v>1737</v>
      </c>
      <c r="K1959" s="1350" t="s">
        <v>1737</v>
      </c>
      <c r="L1959" s="1350" t="s">
        <v>1737</v>
      </c>
      <c r="M1959" s="1351" t="s">
        <v>89</v>
      </c>
      <c r="N1959" s="1351" t="s">
        <v>89</v>
      </c>
      <c r="O1959" s="1351" t="s">
        <v>89</v>
      </c>
      <c r="P1959" s="1351" t="s">
        <v>89</v>
      </c>
      <c r="Q1959" s="1352" t="s">
        <v>1163</v>
      </c>
      <c r="R1959" s="1353"/>
      <c r="S1959" s="1351">
        <v>14</v>
      </c>
      <c r="T1959" s="1354"/>
      <c r="U1959" s="1355" t="s">
        <v>278</v>
      </c>
      <c r="V1959" s="1355"/>
      <c r="W1959" s="1347">
        <v>21</v>
      </c>
      <c r="X1959" s="1355"/>
      <c r="Y1959" s="1355"/>
      <c r="Z1959" s="1636">
        <v>42795</v>
      </c>
      <c r="AB1959" s="1360"/>
      <c r="AC1959" s="1360"/>
      <c r="AD1959" s="1360"/>
      <c r="AE1959" s="1361">
        <f>IF(A1959="","",(IFERROR(VLOOKUP(A1959,Projecten!A$4:W$2618,5,FALSE),"niet bekend")))</f>
        <v>1</v>
      </c>
      <c r="AF1959" s="1362">
        <f t="shared" si="175"/>
        <v>3256.07</v>
      </c>
      <c r="AG1959" s="1360">
        <f>IF(A1959="","",(IFERROR(VLOOKUP(A1959,Projecten!A$4:W$2618,23,FALSE),"niet bekend")))</f>
        <v>3256.07</v>
      </c>
      <c r="AH1959" s="1628">
        <f>IF(A1959="","",(IFERROR(VLOOKUP(A1959,Projecten!A$4:W$2618,12,FALSE),"niet bekend")))</f>
        <v>3256.07</v>
      </c>
    </row>
    <row r="1960" spans="1:34" s="1359" customFormat="1" ht="12" x14ac:dyDescent="0.2">
      <c r="A1960" s="1348">
        <v>2017188</v>
      </c>
      <c r="B1960" s="1348">
        <v>121232</v>
      </c>
      <c r="C1960" s="1348">
        <v>633717</v>
      </c>
      <c r="D1960" s="1349" t="s">
        <v>68</v>
      </c>
      <c r="E1960" s="1420">
        <v>1</v>
      </c>
      <c r="F1960" s="1420">
        <v>8</v>
      </c>
      <c r="G1960" s="1420">
        <v>6</v>
      </c>
      <c r="H1960" s="1420">
        <v>3</v>
      </c>
      <c r="I1960" s="1350">
        <v>42815</v>
      </c>
      <c r="J1960" s="1350" t="s">
        <v>1737</v>
      </c>
      <c r="K1960" s="1350" t="s">
        <v>1737</v>
      </c>
      <c r="L1960" s="1350" t="s">
        <v>1737</v>
      </c>
      <c r="M1960" s="1351" t="s">
        <v>89</v>
      </c>
      <c r="N1960" s="1351" t="s">
        <v>89</v>
      </c>
      <c r="O1960" s="1351" t="s">
        <v>89</v>
      </c>
      <c r="P1960" s="1351" t="s">
        <v>89</v>
      </c>
      <c r="Q1960" s="1352" t="s">
        <v>1163</v>
      </c>
      <c r="R1960" s="1353"/>
      <c r="S1960" s="1351">
        <v>14</v>
      </c>
      <c r="T1960" s="1354"/>
      <c r="U1960" s="1355" t="s">
        <v>278</v>
      </c>
      <c r="V1960" s="1355"/>
      <c r="W1960" s="1347">
        <v>15.25</v>
      </c>
      <c r="X1960" s="1355"/>
      <c r="Y1960" s="1355"/>
      <c r="Z1960" s="1636">
        <v>42802</v>
      </c>
      <c r="AB1960" s="1360"/>
      <c r="AC1960" s="1360"/>
      <c r="AD1960" s="1360"/>
      <c r="AE1960" s="1361">
        <f>IF(A1960="","",(IFERROR(VLOOKUP(A1960,Projecten!A$4:W$2618,5,FALSE),"niet bekend")))</f>
        <v>1</v>
      </c>
      <c r="AF1960" s="1362">
        <f t="shared" si="175"/>
        <v>2427.52</v>
      </c>
      <c r="AG1960" s="1360">
        <f>IF(A1960="","",(IFERROR(VLOOKUP(A1960,Projecten!A$4:W$2618,23,FALSE),"niet bekend")))</f>
        <v>2427.52</v>
      </c>
      <c r="AH1960" s="1628">
        <f>IF(A1960="","",(IFERROR(VLOOKUP(A1960,Projecten!A$4:W$2618,12,FALSE),"niet bekend")))</f>
        <v>2427.52</v>
      </c>
    </row>
    <row r="1961" spans="1:34" s="1359" customFormat="1" ht="12" x14ac:dyDescent="0.2">
      <c r="A1961" s="1348">
        <v>2017189</v>
      </c>
      <c r="B1961" s="1348">
        <v>121235</v>
      </c>
      <c r="C1961" s="1348">
        <v>645717</v>
      </c>
      <c r="D1961" s="1349" t="s">
        <v>68</v>
      </c>
      <c r="E1961" s="1420">
        <v>1</v>
      </c>
      <c r="F1961" s="1420">
        <v>10</v>
      </c>
      <c r="G1961" s="1420">
        <v>5</v>
      </c>
      <c r="H1961" s="1420">
        <v>3</v>
      </c>
      <c r="I1961" s="1350">
        <v>42822</v>
      </c>
      <c r="J1961" s="1350">
        <v>42816</v>
      </c>
      <c r="K1961" s="1350" t="s">
        <v>1737</v>
      </c>
      <c r="L1961" s="1350" t="s">
        <v>1737</v>
      </c>
      <c r="M1961" s="1351" t="s">
        <v>89</v>
      </c>
      <c r="N1961" s="1351" t="s">
        <v>89</v>
      </c>
      <c r="O1961" s="1351" t="s">
        <v>89</v>
      </c>
      <c r="P1961" s="1351" t="s">
        <v>89</v>
      </c>
      <c r="Q1961" s="1352" t="s">
        <v>1163</v>
      </c>
      <c r="R1961" s="1353"/>
      <c r="S1961" s="1351">
        <v>14</v>
      </c>
      <c r="T1961" s="1354"/>
      <c r="U1961" s="1355" t="s">
        <v>278</v>
      </c>
      <c r="V1961" s="1355" t="s">
        <v>3353</v>
      </c>
      <c r="W1961" s="1347">
        <v>23</v>
      </c>
      <c r="X1961" s="1355"/>
      <c r="Y1961" s="1355"/>
      <c r="Z1961" s="1636">
        <v>42802</v>
      </c>
      <c r="AB1961" s="1360"/>
      <c r="AC1961" s="1360"/>
      <c r="AD1961" s="1360"/>
      <c r="AE1961" s="1361">
        <f>IF(A1961="","",(IFERROR(VLOOKUP(A1961,Projecten!A$4:W$2618,5,FALSE),"niet bekend")))</f>
        <v>1</v>
      </c>
      <c r="AF1961" s="1362">
        <f t="shared" si="175"/>
        <v>5604.04</v>
      </c>
      <c r="AG1961" s="1360">
        <f>IF(A1961="","",(IFERROR(VLOOKUP(A1961,Projecten!A$4:W$2618,23,FALSE),"niet bekend")))</f>
        <v>5604.04</v>
      </c>
      <c r="AH1961" s="1628">
        <f>IF(A1961="","",(IFERROR(VLOOKUP(A1961,Projecten!A$4:W$2618,12,FALSE),"niet bekend")))</f>
        <v>5604.04</v>
      </c>
    </row>
    <row r="1962" spans="1:34" s="1359" customFormat="1" ht="12" x14ac:dyDescent="0.2">
      <c r="A1962" s="1348">
        <v>2017201</v>
      </c>
      <c r="B1962" s="1594">
        <v>121234</v>
      </c>
      <c r="C1962" s="1348">
        <v>636317</v>
      </c>
      <c r="D1962" s="1349" t="s">
        <v>68</v>
      </c>
      <c r="E1962" s="1420">
        <v>1</v>
      </c>
      <c r="F1962" s="1420">
        <v>10</v>
      </c>
      <c r="G1962" s="1420">
        <v>8</v>
      </c>
      <c r="H1962" s="1420">
        <v>3</v>
      </c>
      <c r="I1962" s="1350">
        <v>42818</v>
      </c>
      <c r="J1962" s="1350">
        <v>42816</v>
      </c>
      <c r="K1962" s="1350" t="s">
        <v>1737</v>
      </c>
      <c r="L1962" s="1350" t="s">
        <v>1737</v>
      </c>
      <c r="M1962" s="1351" t="s">
        <v>89</v>
      </c>
      <c r="N1962" s="1351" t="s">
        <v>89</v>
      </c>
      <c r="O1962" s="1351" t="s">
        <v>89</v>
      </c>
      <c r="P1962" s="1351" t="s">
        <v>89</v>
      </c>
      <c r="Q1962" s="1352" t="s">
        <v>3517</v>
      </c>
      <c r="R1962" s="1353"/>
      <c r="S1962" s="1351">
        <v>14</v>
      </c>
      <c r="T1962" s="1354"/>
      <c r="U1962" s="1355" t="s">
        <v>278</v>
      </c>
      <c r="V1962" s="1355"/>
      <c r="W1962" s="1347">
        <v>20</v>
      </c>
      <c r="X1962" s="1355"/>
      <c r="Y1962" s="1355"/>
      <c r="Z1962" s="1636">
        <v>42802</v>
      </c>
      <c r="AB1962" s="1360"/>
      <c r="AC1962" s="1360"/>
      <c r="AD1962" s="1360"/>
      <c r="AE1962" s="1361">
        <f>IF(A1962="","",(IFERROR(VLOOKUP(A1962,Projecten!A$4:W$2618,5,FALSE),"niet bekend")))</f>
        <v>1</v>
      </c>
      <c r="AF1962" s="1362">
        <f t="shared" si="175"/>
        <v>3418.44</v>
      </c>
      <c r="AG1962" s="1360">
        <f>IF(A1962="","",(IFERROR(VLOOKUP(A1962,Projecten!A$4:W$2618,23,FALSE),"niet bekend")))</f>
        <v>3418.44</v>
      </c>
      <c r="AH1962" s="1628">
        <f>IF(A1962="","",(IFERROR(VLOOKUP(A1962,Projecten!A$4:W$2618,12,FALSE),"niet bekend")))</f>
        <v>3418.44</v>
      </c>
    </row>
    <row r="1963" spans="1:34" s="1359" customFormat="1" ht="12" x14ac:dyDescent="0.2">
      <c r="A1963" s="1348">
        <v>2017184</v>
      </c>
      <c r="B1963" s="1594">
        <v>121234</v>
      </c>
      <c r="C1963" s="1348" t="s">
        <v>3339</v>
      </c>
      <c r="D1963" s="1349" t="s">
        <v>68</v>
      </c>
      <c r="E1963" s="1420">
        <v>1</v>
      </c>
      <c r="F1963" s="1420">
        <v>10</v>
      </c>
      <c r="G1963" s="1420">
        <v>5</v>
      </c>
      <c r="H1963" s="1420">
        <v>3</v>
      </c>
      <c r="I1963" s="1350">
        <v>42808</v>
      </c>
      <c r="J1963" s="1350" t="s">
        <v>1737</v>
      </c>
      <c r="K1963" s="1350" t="s">
        <v>1737</v>
      </c>
      <c r="L1963" s="1350" t="s">
        <v>1737</v>
      </c>
      <c r="M1963" s="1351" t="s">
        <v>89</v>
      </c>
      <c r="N1963" s="1351" t="s">
        <v>89</v>
      </c>
      <c r="O1963" s="1351" t="s">
        <v>89</v>
      </c>
      <c r="P1963" s="1351" t="s">
        <v>89</v>
      </c>
      <c r="Q1963" s="1352" t="s">
        <v>3517</v>
      </c>
      <c r="R1963" s="1353"/>
      <c r="S1963" s="1351">
        <v>14</v>
      </c>
      <c r="T1963" s="1354"/>
      <c r="U1963" s="1355" t="s">
        <v>278</v>
      </c>
      <c r="V1963" s="1355" t="s">
        <v>3340</v>
      </c>
      <c r="W1963" s="1347">
        <v>17</v>
      </c>
      <c r="X1963" s="1355"/>
      <c r="Y1963" s="1355"/>
      <c r="Z1963" s="1636">
        <v>42795</v>
      </c>
      <c r="AB1963" s="1360"/>
      <c r="AC1963" s="1360"/>
      <c r="AD1963" s="1360"/>
      <c r="AE1963" s="1361">
        <f>IF(A1963="","",(IFERROR(VLOOKUP(A1963,Projecten!A$4:W$2618,5,FALSE),"niet bekend")))</f>
        <v>1</v>
      </c>
      <c r="AF1963" s="1362">
        <f t="shared" si="175"/>
        <v>4369.6000000000004</v>
      </c>
      <c r="AG1963" s="1360">
        <f>IF(A1963="","",(IFERROR(VLOOKUP(A1963,Projecten!A$4:W$2618,23,FALSE),"niet bekend")))</f>
        <v>4369.6000000000004</v>
      </c>
      <c r="AH1963" s="1628">
        <f>IF(A1963="","",(IFERROR(VLOOKUP(A1963,Projecten!A$4:W$2618,12,FALSE),"niet bekend")))</f>
        <v>4369.6000000000004</v>
      </c>
    </row>
    <row r="1964" spans="1:34" s="1279" customFormat="1" ht="12" x14ac:dyDescent="0.2">
      <c r="A1964" s="2026">
        <v>2017234</v>
      </c>
      <c r="B1964" s="1594">
        <v>121243</v>
      </c>
      <c r="C1964" s="1900" t="s">
        <v>3470</v>
      </c>
      <c r="D1964" s="1906" t="s">
        <v>68</v>
      </c>
      <c r="E1964" s="1939">
        <v>0</v>
      </c>
      <c r="F1964" s="1939">
        <v>0</v>
      </c>
      <c r="G1964" s="1939">
        <v>0</v>
      </c>
      <c r="H1964" s="1939">
        <v>1</v>
      </c>
      <c r="I1964" s="1328" t="s">
        <v>1737</v>
      </c>
      <c r="J1964" s="1328" t="s">
        <v>1737</v>
      </c>
      <c r="K1964" s="1328" t="s">
        <v>1737</v>
      </c>
      <c r="L1964" s="1328" t="s">
        <v>1737</v>
      </c>
      <c r="M1964" s="1339" t="s">
        <v>89</v>
      </c>
      <c r="N1964" s="1339" t="s">
        <v>89</v>
      </c>
      <c r="O1964" s="1339" t="s">
        <v>89</v>
      </c>
      <c r="P1964" s="1339" t="s">
        <v>89</v>
      </c>
      <c r="Q1964" s="1282" t="s">
        <v>1526</v>
      </c>
      <c r="R1964" s="1329"/>
      <c r="S1964" s="1329">
        <v>15</v>
      </c>
      <c r="T1964" s="1330"/>
      <c r="U1964" s="1323" t="s">
        <v>278</v>
      </c>
      <c r="V1964" s="1909"/>
      <c r="W1964" s="1332">
        <v>3</v>
      </c>
      <c r="X1964" s="1323"/>
      <c r="Y1964" s="1323"/>
      <c r="Z1964" s="1910">
        <v>42810</v>
      </c>
      <c r="AB1964" s="1283"/>
      <c r="AC1964" s="1283"/>
      <c r="AD1964" s="1283"/>
      <c r="AE1964" s="1403">
        <f>IF(A1964="","",(IFERROR(VLOOKUP(A1964,Projecten!A$4:W$2618,5,FALSE),"niet bekend")))</f>
        <v>0</v>
      </c>
      <c r="AF1964" s="1285">
        <f t="shared" si="175"/>
        <v>0</v>
      </c>
      <c r="AG1964" s="1283">
        <f>IF(A1964="","",(IFERROR(VLOOKUP(A1964,Projecten!A$4:W$2618,23,FALSE),"niet bekend")))</f>
        <v>0</v>
      </c>
      <c r="AH1964" s="1623">
        <f>IF(A1964="","",(IFERROR(VLOOKUP(A1964,Projecten!A$4:W$2618,12,FALSE),"niet bekend")))</f>
        <v>0</v>
      </c>
    </row>
    <row r="1965" spans="1:34" s="1359" customFormat="1" ht="12" x14ac:dyDescent="0.2">
      <c r="A1965" s="1348" t="s">
        <v>3439</v>
      </c>
      <c r="B1965" s="1348">
        <v>121242</v>
      </c>
      <c r="C1965" s="1348" t="s">
        <v>3461</v>
      </c>
      <c r="D1965" s="1419" t="s">
        <v>68</v>
      </c>
      <c r="E1965" s="1420">
        <v>1</v>
      </c>
      <c r="F1965" s="1420">
        <v>10</v>
      </c>
      <c r="G1965" s="1420">
        <v>5</v>
      </c>
      <c r="H1965" s="1420">
        <v>4</v>
      </c>
      <c r="I1965" s="1350">
        <v>42823</v>
      </c>
      <c r="J1965" s="1350">
        <v>42823</v>
      </c>
      <c r="K1965" s="1350" t="s">
        <v>1737</v>
      </c>
      <c r="L1965" s="1350" t="s">
        <v>1737</v>
      </c>
      <c r="M1965" s="1351" t="s">
        <v>89</v>
      </c>
      <c r="N1965" s="1351" t="s">
        <v>89</v>
      </c>
      <c r="O1965" s="1351" t="s">
        <v>89</v>
      </c>
      <c r="P1965" s="1351" t="s">
        <v>89</v>
      </c>
      <c r="Q1965" s="1352" t="s">
        <v>1163</v>
      </c>
      <c r="R1965" s="1353"/>
      <c r="S1965" s="1659">
        <v>15</v>
      </c>
      <c r="T1965" s="1354"/>
      <c r="U1965" s="1600" t="s">
        <v>2739</v>
      </c>
      <c r="V1965" s="1355" t="s">
        <v>1495</v>
      </c>
      <c r="W1965" s="1347">
        <v>37</v>
      </c>
      <c r="X1965" s="1355"/>
      <c r="Y1965" s="1355"/>
      <c r="Z1965" s="1636">
        <v>42810</v>
      </c>
      <c r="AB1965" s="1360"/>
      <c r="AC1965" s="1360"/>
      <c r="AD1965" s="1360"/>
      <c r="AE1965" s="1361">
        <f>IF(A1965="","",(IFERROR(VLOOKUP(A1965,Projecten!A$4:W$2618,5,FALSE),"niet bekend")))</f>
        <v>10</v>
      </c>
      <c r="AF1965" s="1362">
        <f t="shared" si="175"/>
        <v>7679.8899999999994</v>
      </c>
      <c r="AG1965" s="1360">
        <f>IF(A1965="","",(IFERROR(VLOOKUP(A1965,Projecten!A$4:W$2618,23,FALSE),"niet bekend")))</f>
        <v>76798.899999999994</v>
      </c>
      <c r="AH1965" s="1628">
        <f>IF(A1965="","",(IFERROR(VLOOKUP(A1965,Projecten!A$4:W$2618,12,FALSE),"niet bekend")))</f>
        <v>76798.899999999994</v>
      </c>
    </row>
    <row r="1966" spans="1:34" s="1359" customFormat="1" ht="12" x14ac:dyDescent="0.2">
      <c r="A1966" s="1348"/>
      <c r="B1966" s="1348"/>
      <c r="C1966" s="1348"/>
      <c r="D1966" s="1349"/>
      <c r="E1966" s="1420"/>
      <c r="F1966" s="1420"/>
      <c r="G1966" s="1420"/>
      <c r="H1966" s="1420"/>
      <c r="I1966" s="1350"/>
      <c r="J1966" s="1350"/>
      <c r="K1966" s="1350"/>
      <c r="L1966" s="1351"/>
      <c r="M1966" s="1351"/>
      <c r="N1966" s="1351"/>
      <c r="O1966" s="1351"/>
      <c r="P1966" s="1351"/>
      <c r="Q1966" s="1352"/>
      <c r="R1966" s="1353"/>
      <c r="S1966" s="1351"/>
      <c r="T1966" s="1354"/>
      <c r="U1966" s="1355"/>
      <c r="V1966" s="1355"/>
      <c r="W1966" s="1576"/>
      <c r="X1966" s="1355"/>
      <c r="Y1966" s="1355"/>
      <c r="Z1966" s="1352"/>
      <c r="AB1966" s="1360"/>
      <c r="AC1966" s="1360"/>
      <c r="AD1966" s="1360"/>
      <c r="AE1966" s="1571"/>
      <c r="AF1966" s="1362"/>
      <c r="AG1966" s="1360"/>
      <c r="AH1966" s="1628"/>
    </row>
    <row r="1967" spans="1:34" s="1359" customFormat="1" ht="12" x14ac:dyDescent="0.2">
      <c r="A1967" s="1486" t="s">
        <v>3387</v>
      </c>
      <c r="B1967" s="1594">
        <v>121239</v>
      </c>
      <c r="C1967" s="1670" t="s">
        <v>3386</v>
      </c>
      <c r="D1967" s="1349" t="s">
        <v>489</v>
      </c>
      <c r="E1967" s="1420">
        <v>1</v>
      </c>
      <c r="F1967" s="1420">
        <v>7</v>
      </c>
      <c r="G1967" s="1420">
        <v>2</v>
      </c>
      <c r="H1967" s="1420">
        <v>3</v>
      </c>
      <c r="I1967" s="1350">
        <v>42822</v>
      </c>
      <c r="J1967" s="1350">
        <v>42816</v>
      </c>
      <c r="K1967" s="1350" t="s">
        <v>1737</v>
      </c>
      <c r="L1967" s="1350" t="s">
        <v>1737</v>
      </c>
      <c r="M1967" s="1351" t="s">
        <v>89</v>
      </c>
      <c r="N1967" s="1351" t="s">
        <v>89</v>
      </c>
      <c r="O1967" s="1351" t="s">
        <v>89</v>
      </c>
      <c r="P1967" s="1351" t="s">
        <v>89</v>
      </c>
      <c r="Q1967" s="1352" t="s">
        <v>1163</v>
      </c>
      <c r="R1967" s="1353"/>
      <c r="S1967" s="1353">
        <v>15</v>
      </c>
      <c r="T1967" s="1614"/>
      <c r="U1967" s="1355" t="s">
        <v>681</v>
      </c>
      <c r="V1967" s="1615"/>
      <c r="W1967" s="1347">
        <v>16.5</v>
      </c>
      <c r="X1967" s="1355"/>
      <c r="Y1967" s="1357"/>
      <c r="Z1967" s="1636">
        <v>42810</v>
      </c>
      <c r="AB1967" s="1360"/>
      <c r="AC1967" s="1360"/>
      <c r="AD1967" s="1360"/>
      <c r="AE1967" s="1361">
        <f>IF(A1967="","",(IFERROR(VLOOKUP(A1967,Projecten!A$4:W$2618,5,FALSE),"niet bekend")))</f>
        <v>1</v>
      </c>
      <c r="AF1967" s="1362">
        <f t="shared" ref="AF1967:AF1976" si="176">IF(AE1967="","",(IF(E1967=0,AH1967,(E1967/AE1967*AH1967))))</f>
        <v>3086.35</v>
      </c>
      <c r="AG1967" s="1360">
        <f>IF(A1967="","",(IFERROR(VLOOKUP(A1967,Projecten!A$4:W$2618,23,FALSE),"niet bekend")))</f>
        <v>3086.35</v>
      </c>
      <c r="AH1967" s="1945">
        <f>IF(A1967="","",(IFERROR(VLOOKUP(A1967,Projecten!A$4:W$2618,12,FALSE),"niet bekend")))</f>
        <v>3086.35</v>
      </c>
    </row>
    <row r="1968" spans="1:34" s="2046" customFormat="1" ht="12" x14ac:dyDescent="0.2">
      <c r="A1968" s="2033" t="s">
        <v>3388</v>
      </c>
      <c r="B1968" s="2031">
        <v>121239</v>
      </c>
      <c r="C1968" s="2032" t="s">
        <v>3389</v>
      </c>
      <c r="D1968" s="2034" t="s">
        <v>489</v>
      </c>
      <c r="E1968" s="2035">
        <v>0</v>
      </c>
      <c r="F1968" s="2035">
        <v>1</v>
      </c>
      <c r="G1968" s="2035">
        <v>0</v>
      </c>
      <c r="H1968" s="2035">
        <v>1</v>
      </c>
      <c r="I1968" s="2036" t="s">
        <v>1737</v>
      </c>
      <c r="J1968" s="2036" t="s">
        <v>1737</v>
      </c>
      <c r="K1968" s="2036" t="s">
        <v>1737</v>
      </c>
      <c r="L1968" s="2036" t="s">
        <v>1737</v>
      </c>
      <c r="M1968" s="2037" t="s">
        <v>89</v>
      </c>
      <c r="N1968" s="2037" t="s">
        <v>89</v>
      </c>
      <c r="O1968" s="2037" t="s">
        <v>89</v>
      </c>
      <c r="P1968" s="2037" t="s">
        <v>89</v>
      </c>
      <c r="Q1968" s="2038" t="s">
        <v>1163</v>
      </c>
      <c r="R1968" s="2039"/>
      <c r="S1968" s="2039">
        <v>15</v>
      </c>
      <c r="T1968" s="2040"/>
      <c r="U1968" s="2041" t="s">
        <v>681</v>
      </c>
      <c r="V1968" s="2042"/>
      <c r="W1968" s="2043">
        <v>3.25</v>
      </c>
      <c r="X1968" s="2041"/>
      <c r="Y1968" s="2044"/>
      <c r="Z1968" s="2045">
        <v>42810</v>
      </c>
      <c r="AB1968" s="2047"/>
      <c r="AC1968" s="2047"/>
      <c r="AD1968" s="2047"/>
      <c r="AE1968" s="2048">
        <f>IF(A1968="","",(IFERROR(VLOOKUP(A1968,Projecten!A$4:W$2618,5,FALSE),"niet bekend")))</f>
        <v>0</v>
      </c>
      <c r="AF1968" s="2049">
        <f t="shared" si="176"/>
        <v>502.39</v>
      </c>
      <c r="AG1968" s="2047">
        <f>IF(A1968="","",(IFERROR(VLOOKUP(A1968,Projecten!A$4:W$2618,23,FALSE),"niet bekend")))</f>
        <v>502.39</v>
      </c>
      <c r="AH1968" s="2050">
        <f>IF(A1968="","",(IFERROR(VLOOKUP(A1968,Projecten!A$4:W$2618,12,FALSE),"niet bekend")))</f>
        <v>502.39</v>
      </c>
    </row>
    <row r="1969" spans="1:34" s="1359" customFormat="1" ht="12" x14ac:dyDescent="0.2">
      <c r="A1969" s="2051" t="s">
        <v>3380</v>
      </c>
      <c r="B1969" s="1594">
        <v>121240</v>
      </c>
      <c r="C1969" s="2024" t="s">
        <v>3381</v>
      </c>
      <c r="D1969" s="2019" t="s">
        <v>489</v>
      </c>
      <c r="E1969" s="2023">
        <v>1</v>
      </c>
      <c r="F1969" s="2023">
        <v>7</v>
      </c>
      <c r="G1969" s="2023">
        <v>2</v>
      </c>
      <c r="H1969" s="2023">
        <v>3</v>
      </c>
      <c r="I1969" s="1350">
        <v>42822</v>
      </c>
      <c r="J1969" s="1350">
        <v>42816</v>
      </c>
      <c r="K1969" s="1350" t="s">
        <v>1737</v>
      </c>
      <c r="L1969" s="1350" t="s">
        <v>1737</v>
      </c>
      <c r="M1969" s="1351" t="s">
        <v>89</v>
      </c>
      <c r="N1969" s="1351" t="s">
        <v>89</v>
      </c>
      <c r="O1969" s="1351" t="s">
        <v>89</v>
      </c>
      <c r="P1969" s="1351" t="s">
        <v>89</v>
      </c>
      <c r="Q1969" s="1352" t="s">
        <v>1163</v>
      </c>
      <c r="R1969" s="1353"/>
      <c r="S1969" s="1353">
        <v>15</v>
      </c>
      <c r="T1969" s="1614"/>
      <c r="U1969" s="1355" t="s">
        <v>681</v>
      </c>
      <c r="V1969" s="1615"/>
      <c r="W1969" s="1347">
        <v>16.5</v>
      </c>
      <c r="X1969" s="1355"/>
      <c r="Y1969" s="1357"/>
      <c r="Z1969" s="1636">
        <v>42810</v>
      </c>
      <c r="AB1969" s="1360"/>
      <c r="AC1969" s="1360"/>
      <c r="AD1969" s="1360"/>
      <c r="AE1969" s="1361">
        <f>IF(A1969="","",(IFERROR(VLOOKUP(A1969,Projecten!A$4:W$2618,5,FALSE),"niet bekend")))</f>
        <v>1</v>
      </c>
      <c r="AF1969" s="1362">
        <f t="shared" si="176"/>
        <v>3119.59</v>
      </c>
      <c r="AG1969" s="1360">
        <f>IF(A1969="","",(IFERROR(VLOOKUP(A1969,Projecten!A$4:W$2618,23,FALSE),"niet bekend")))</f>
        <v>3119.59</v>
      </c>
      <c r="AH1969" s="1945">
        <f>IF(A1969="","",(IFERROR(VLOOKUP(A1969,Projecten!A$4:W$2618,12,FALSE),"niet bekend")))</f>
        <v>3119.59</v>
      </c>
    </row>
    <row r="1970" spans="1:34" s="1359" customFormat="1" ht="12" x14ac:dyDescent="0.2">
      <c r="A1970" s="2051" t="s">
        <v>3383</v>
      </c>
      <c r="B1970" s="1594">
        <v>121240</v>
      </c>
      <c r="C1970" s="2024" t="s">
        <v>3382</v>
      </c>
      <c r="D1970" s="2019" t="s">
        <v>489</v>
      </c>
      <c r="E1970" s="2023">
        <v>0</v>
      </c>
      <c r="F1970" s="2023">
        <v>1</v>
      </c>
      <c r="G1970" s="2023">
        <v>0</v>
      </c>
      <c r="H1970" s="2023">
        <v>1</v>
      </c>
      <c r="I1970" s="1350" t="s">
        <v>1737</v>
      </c>
      <c r="J1970" s="1350" t="s">
        <v>1737</v>
      </c>
      <c r="K1970" s="1350" t="s">
        <v>1737</v>
      </c>
      <c r="L1970" s="1350" t="s">
        <v>1737</v>
      </c>
      <c r="M1970" s="1351" t="s">
        <v>89</v>
      </c>
      <c r="N1970" s="1351" t="s">
        <v>89</v>
      </c>
      <c r="O1970" s="1351" t="s">
        <v>89</v>
      </c>
      <c r="P1970" s="1351" t="s">
        <v>89</v>
      </c>
      <c r="Q1970" s="1352" t="s">
        <v>1163</v>
      </c>
      <c r="R1970" s="1353"/>
      <c r="S1970" s="1353">
        <v>15</v>
      </c>
      <c r="T1970" s="1614"/>
      <c r="U1970" s="1355" t="s">
        <v>681</v>
      </c>
      <c r="V1970" s="1615"/>
      <c r="W1970" s="1347">
        <v>3.25</v>
      </c>
      <c r="X1970" s="1355"/>
      <c r="Y1970" s="1357"/>
      <c r="Z1970" s="1636">
        <v>42810</v>
      </c>
      <c r="AB1970" s="1360"/>
      <c r="AC1970" s="1360"/>
      <c r="AD1970" s="1360"/>
      <c r="AE1970" s="1361">
        <f>IF(A1970="","",(IFERROR(VLOOKUP(A1970,Projecten!A$4:W$2618,5,FALSE),"niet bekend")))</f>
        <v>0</v>
      </c>
      <c r="AF1970" s="1362">
        <f t="shared" si="176"/>
        <v>502.39</v>
      </c>
      <c r="AG1970" s="1360">
        <f>IF(A1970="","",(IFERROR(VLOOKUP(A1970,Projecten!A$4:W$2618,23,FALSE),"niet bekend")))</f>
        <v>502.39</v>
      </c>
      <c r="AH1970" s="1945">
        <f>IF(A1970="","",(IFERROR(VLOOKUP(A1970,Projecten!A$4:W$2618,12,FALSE),"niet bekend")))</f>
        <v>502.39</v>
      </c>
    </row>
    <row r="1971" spans="1:34" s="1359" customFormat="1" ht="12" x14ac:dyDescent="0.2">
      <c r="A1971" s="2051" t="s">
        <v>3390</v>
      </c>
      <c r="B1971" s="1594">
        <v>121241</v>
      </c>
      <c r="C1971" s="2024" t="s">
        <v>3391</v>
      </c>
      <c r="D1971" s="2019" t="s">
        <v>489</v>
      </c>
      <c r="E1971" s="2023">
        <v>1</v>
      </c>
      <c r="F1971" s="2023">
        <v>7</v>
      </c>
      <c r="G1971" s="2023">
        <v>2</v>
      </c>
      <c r="H1971" s="2023">
        <v>3</v>
      </c>
      <c r="I1971" s="1350">
        <v>42822</v>
      </c>
      <c r="J1971" s="1350">
        <v>42816</v>
      </c>
      <c r="K1971" s="1350" t="s">
        <v>1737</v>
      </c>
      <c r="L1971" s="1350" t="s">
        <v>1737</v>
      </c>
      <c r="M1971" s="1351" t="s">
        <v>89</v>
      </c>
      <c r="N1971" s="1351" t="s">
        <v>89</v>
      </c>
      <c r="O1971" s="1351" t="s">
        <v>89</v>
      </c>
      <c r="P1971" s="1351" t="s">
        <v>89</v>
      </c>
      <c r="Q1971" s="1352" t="s">
        <v>1163</v>
      </c>
      <c r="R1971" s="1353"/>
      <c r="S1971" s="1353">
        <v>15</v>
      </c>
      <c r="T1971" s="1614"/>
      <c r="U1971" s="1355" t="s">
        <v>681</v>
      </c>
      <c r="V1971" s="1615"/>
      <c r="W1971" s="1347">
        <v>16.5</v>
      </c>
      <c r="X1971" s="1355"/>
      <c r="Y1971" s="1357"/>
      <c r="Z1971" s="1636">
        <v>42810</v>
      </c>
      <c r="AB1971" s="1360"/>
      <c r="AC1971" s="1360"/>
      <c r="AD1971" s="1360"/>
      <c r="AE1971" s="1361">
        <f>IF(A1971="","",(IFERROR(VLOOKUP(A1971,Projecten!A$4:W$2618,5,FALSE),"niet bekend")))</f>
        <v>1</v>
      </c>
      <c r="AF1971" s="1362">
        <f t="shared" si="176"/>
        <v>3119.59</v>
      </c>
      <c r="AG1971" s="1360">
        <f>IF(A1971="","",(IFERROR(VLOOKUP(A1971,Projecten!A$4:W$2618,23,FALSE),"niet bekend")))</f>
        <v>3119.59</v>
      </c>
      <c r="AH1971" s="1945">
        <f>IF(A1971="","",(IFERROR(VLOOKUP(A1971,Projecten!A$4:W$2618,12,FALSE),"niet bekend")))</f>
        <v>3119.59</v>
      </c>
    </row>
    <row r="1972" spans="1:34" s="1359" customFormat="1" ht="12" x14ac:dyDescent="0.2">
      <c r="A1972" s="2051" t="s">
        <v>3392</v>
      </c>
      <c r="B1972" s="1594">
        <v>121241</v>
      </c>
      <c r="C1972" s="2024" t="s">
        <v>3393</v>
      </c>
      <c r="D1972" s="2019" t="s">
        <v>489</v>
      </c>
      <c r="E1972" s="2023">
        <v>0</v>
      </c>
      <c r="F1972" s="2023">
        <v>1</v>
      </c>
      <c r="G1972" s="2023">
        <v>0</v>
      </c>
      <c r="H1972" s="2023">
        <v>1</v>
      </c>
      <c r="I1972" s="1350" t="s">
        <v>1737</v>
      </c>
      <c r="J1972" s="1350" t="s">
        <v>1737</v>
      </c>
      <c r="K1972" s="1350" t="s">
        <v>1737</v>
      </c>
      <c r="L1972" s="1350" t="s">
        <v>1737</v>
      </c>
      <c r="M1972" s="1351" t="s">
        <v>89</v>
      </c>
      <c r="N1972" s="1351" t="s">
        <v>89</v>
      </c>
      <c r="O1972" s="1351" t="s">
        <v>89</v>
      </c>
      <c r="P1972" s="1351" t="s">
        <v>89</v>
      </c>
      <c r="Q1972" s="1352" t="s">
        <v>1163</v>
      </c>
      <c r="R1972" s="1353"/>
      <c r="S1972" s="1353">
        <v>15</v>
      </c>
      <c r="T1972" s="1614"/>
      <c r="U1972" s="1355" t="s">
        <v>681</v>
      </c>
      <c r="V1972" s="1615"/>
      <c r="W1972" s="1347">
        <v>3.25</v>
      </c>
      <c r="X1972" s="1355"/>
      <c r="Y1972" s="1357"/>
      <c r="Z1972" s="1636">
        <v>42810</v>
      </c>
      <c r="AB1972" s="1360"/>
      <c r="AC1972" s="1360"/>
      <c r="AD1972" s="1360"/>
      <c r="AE1972" s="1361">
        <f>IF(A1972="","",(IFERROR(VLOOKUP(A1972,Projecten!A$4:W$2618,5,FALSE),"niet bekend")))</f>
        <v>0</v>
      </c>
      <c r="AF1972" s="1362">
        <f t="shared" si="176"/>
        <v>502.39</v>
      </c>
      <c r="AG1972" s="1360">
        <f>IF(A1972="","",(IFERROR(VLOOKUP(A1972,Projecten!A$4:W$2618,23,FALSE),"niet bekend")))</f>
        <v>502.39</v>
      </c>
      <c r="AH1972" s="1945">
        <f>IF(A1972="","",(IFERROR(VLOOKUP(A1972,Projecten!A$4:W$2618,12,FALSE),"niet bekend")))</f>
        <v>502.39</v>
      </c>
    </row>
    <row r="1973" spans="1:34" s="1359" customFormat="1" ht="12" x14ac:dyDescent="0.2">
      <c r="A1973" s="1486" t="s">
        <v>3376</v>
      </c>
      <c r="B1973" s="1594">
        <v>121237</v>
      </c>
      <c r="C1973" s="1604" t="s">
        <v>3378</v>
      </c>
      <c r="D1973" s="1426" t="s">
        <v>489</v>
      </c>
      <c r="E1973" s="1420">
        <v>1</v>
      </c>
      <c r="F1973" s="1420">
        <v>7</v>
      </c>
      <c r="G1973" s="1420">
        <v>2</v>
      </c>
      <c r="H1973" s="1420">
        <v>3</v>
      </c>
      <c r="I1973" s="1350">
        <v>42822</v>
      </c>
      <c r="J1973" s="1350">
        <v>42816</v>
      </c>
      <c r="K1973" s="1350" t="s">
        <v>1737</v>
      </c>
      <c r="L1973" s="1350" t="s">
        <v>1737</v>
      </c>
      <c r="M1973" s="1351" t="s">
        <v>89</v>
      </c>
      <c r="N1973" s="1351" t="s">
        <v>89</v>
      </c>
      <c r="O1973" s="1351" t="s">
        <v>89</v>
      </c>
      <c r="P1973" s="1351" t="s">
        <v>89</v>
      </c>
      <c r="Q1973" s="1352" t="s">
        <v>1163</v>
      </c>
      <c r="R1973" s="1353"/>
      <c r="S1973" s="1353">
        <v>15</v>
      </c>
      <c r="T1973" s="1614"/>
      <c r="U1973" s="1355" t="s">
        <v>681</v>
      </c>
      <c r="V1973" s="1615"/>
      <c r="W1973" s="1347">
        <v>16.5</v>
      </c>
      <c r="X1973" s="1355"/>
      <c r="Y1973" s="1357"/>
      <c r="Z1973" s="1636">
        <v>42810</v>
      </c>
      <c r="AB1973" s="1360"/>
      <c r="AC1973" s="1360"/>
      <c r="AD1973" s="1360"/>
      <c r="AE1973" s="1361">
        <f>IF(A1973="","",(IFERROR(VLOOKUP(A1973,Projecten!A$4:W$2618,5,FALSE),"niet bekend")))</f>
        <v>1</v>
      </c>
      <c r="AF1973" s="1362">
        <f t="shared" si="176"/>
        <v>3086.35</v>
      </c>
      <c r="AG1973" s="1360">
        <f>IF(A1973="","",(IFERROR(VLOOKUP(A1973,Projecten!A$4:W$2618,23,FALSE),"niet bekend")))</f>
        <v>3086.35</v>
      </c>
      <c r="AH1973" s="1945">
        <f>IF(A1973="","",(IFERROR(VLOOKUP(A1973,Projecten!A$4:W$2618,12,FALSE),"niet bekend")))</f>
        <v>3086.35</v>
      </c>
    </row>
    <row r="1974" spans="1:34" s="1359" customFormat="1" ht="12" x14ac:dyDescent="0.2">
      <c r="A1974" s="1486" t="s">
        <v>3377</v>
      </c>
      <c r="B1974" s="1594">
        <v>121237</v>
      </c>
      <c r="C1974" s="1670" t="s">
        <v>3379</v>
      </c>
      <c r="D1974" s="1349" t="s">
        <v>489</v>
      </c>
      <c r="E1974" s="1420">
        <v>0</v>
      </c>
      <c r="F1974" s="1420">
        <v>1</v>
      </c>
      <c r="G1974" s="1420">
        <v>0</v>
      </c>
      <c r="H1974" s="1420">
        <v>1</v>
      </c>
      <c r="I1974" s="1350" t="s">
        <v>1737</v>
      </c>
      <c r="J1974" s="1350" t="s">
        <v>1737</v>
      </c>
      <c r="K1974" s="1350" t="s">
        <v>1737</v>
      </c>
      <c r="L1974" s="1350" t="s">
        <v>1737</v>
      </c>
      <c r="M1974" s="1351" t="s">
        <v>89</v>
      </c>
      <c r="N1974" s="1351" t="s">
        <v>89</v>
      </c>
      <c r="O1974" s="1351" t="s">
        <v>89</v>
      </c>
      <c r="P1974" s="1351" t="s">
        <v>89</v>
      </c>
      <c r="Q1974" s="1352" t="s">
        <v>1163</v>
      </c>
      <c r="R1974" s="1353"/>
      <c r="S1974" s="1353">
        <v>15</v>
      </c>
      <c r="T1974" s="1614"/>
      <c r="U1974" s="1355" t="s">
        <v>681</v>
      </c>
      <c r="V1974" s="1615"/>
      <c r="W1974" s="1347">
        <v>3.25</v>
      </c>
      <c r="X1974" s="1355"/>
      <c r="Y1974" s="1357"/>
      <c r="Z1974" s="1636">
        <v>42810</v>
      </c>
      <c r="AB1974" s="1360"/>
      <c r="AC1974" s="1360"/>
      <c r="AD1974" s="1360"/>
      <c r="AE1974" s="1361">
        <f>IF(A1974="","",(IFERROR(VLOOKUP(A1974,Projecten!A$4:W$2618,5,FALSE),"niet bekend")))</f>
        <v>0</v>
      </c>
      <c r="AF1974" s="1362">
        <f t="shared" si="176"/>
        <v>502.39</v>
      </c>
      <c r="AG1974" s="1360">
        <f>IF(A1974="","",(IFERROR(VLOOKUP(A1974,Projecten!A$4:W$2618,23,FALSE),"niet bekend")))</f>
        <v>502.39</v>
      </c>
      <c r="AH1974" s="1945">
        <f>IF(A1974="","",(IFERROR(VLOOKUP(A1974,Projecten!A$4:W$2618,12,FALSE),"niet bekend")))</f>
        <v>502.39</v>
      </c>
    </row>
    <row r="1975" spans="1:34" s="1359" customFormat="1" ht="12" x14ac:dyDescent="0.2">
      <c r="A1975" s="1486" t="s">
        <v>3372</v>
      </c>
      <c r="B1975" s="1594">
        <v>121238</v>
      </c>
      <c r="C1975" s="1604" t="s">
        <v>3373</v>
      </c>
      <c r="D1975" s="1426" t="s">
        <v>489</v>
      </c>
      <c r="E1975" s="1420">
        <v>1</v>
      </c>
      <c r="F1975" s="1420">
        <v>7</v>
      </c>
      <c r="G1975" s="1420">
        <v>2</v>
      </c>
      <c r="H1975" s="1420">
        <v>3</v>
      </c>
      <c r="I1975" s="1350">
        <v>42822</v>
      </c>
      <c r="J1975" s="1350">
        <v>42816</v>
      </c>
      <c r="K1975" s="1350" t="s">
        <v>1737</v>
      </c>
      <c r="L1975" s="1350" t="s">
        <v>1737</v>
      </c>
      <c r="M1975" s="1351" t="s">
        <v>89</v>
      </c>
      <c r="N1975" s="1351" t="s">
        <v>89</v>
      </c>
      <c r="O1975" s="1351" t="s">
        <v>89</v>
      </c>
      <c r="P1975" s="1351" t="s">
        <v>89</v>
      </c>
      <c r="Q1975" s="1352" t="s">
        <v>1163</v>
      </c>
      <c r="R1975" s="1353"/>
      <c r="S1975" s="1353">
        <v>15</v>
      </c>
      <c r="T1975" s="1614"/>
      <c r="U1975" s="1355" t="s">
        <v>681</v>
      </c>
      <c r="V1975" s="1615"/>
      <c r="W1975" s="1347">
        <v>16.5</v>
      </c>
      <c r="X1975" s="1355"/>
      <c r="Y1975" s="1357"/>
      <c r="Z1975" s="1636">
        <v>42810</v>
      </c>
      <c r="AB1975" s="1360"/>
      <c r="AC1975" s="1360"/>
      <c r="AD1975" s="1360"/>
      <c r="AE1975" s="1361">
        <f>IF(A1975="","",(IFERROR(VLOOKUP(A1975,Projecten!A$4:W$2618,5,FALSE),"niet bekend")))</f>
        <v>1</v>
      </c>
      <c r="AF1975" s="1362">
        <f t="shared" si="176"/>
        <v>3086.35</v>
      </c>
      <c r="AG1975" s="1360">
        <f>IF(A1975="","",(IFERROR(VLOOKUP(A1975,Projecten!A$4:W$2618,23,FALSE),"niet bekend")))</f>
        <v>3086.35</v>
      </c>
      <c r="AH1975" s="1945">
        <f>IF(A1975="","",(IFERROR(VLOOKUP(A1975,Projecten!A$4:W$2618,12,FALSE),"niet bekend")))</f>
        <v>3086.35</v>
      </c>
    </row>
    <row r="1976" spans="1:34" s="1359" customFormat="1" ht="12" x14ac:dyDescent="0.2">
      <c r="A1976" s="1486" t="s">
        <v>3374</v>
      </c>
      <c r="B1976" s="1594">
        <v>121238</v>
      </c>
      <c r="C1976" s="1670" t="s">
        <v>3375</v>
      </c>
      <c r="D1976" s="1426" t="s">
        <v>489</v>
      </c>
      <c r="E1976" s="1420">
        <v>0</v>
      </c>
      <c r="F1976" s="1420">
        <v>1</v>
      </c>
      <c r="G1976" s="1420">
        <v>0</v>
      </c>
      <c r="H1976" s="1420">
        <v>1</v>
      </c>
      <c r="I1976" s="1350" t="s">
        <v>1737</v>
      </c>
      <c r="J1976" s="1350" t="s">
        <v>1737</v>
      </c>
      <c r="K1976" s="1350" t="s">
        <v>1737</v>
      </c>
      <c r="L1976" s="1350" t="s">
        <v>1737</v>
      </c>
      <c r="M1976" s="1351" t="s">
        <v>89</v>
      </c>
      <c r="N1976" s="1351" t="s">
        <v>89</v>
      </c>
      <c r="O1976" s="1351" t="s">
        <v>89</v>
      </c>
      <c r="P1976" s="1351" t="s">
        <v>89</v>
      </c>
      <c r="Q1976" s="1352" t="s">
        <v>1163</v>
      </c>
      <c r="R1976" s="1353"/>
      <c r="S1976" s="1353">
        <v>15</v>
      </c>
      <c r="T1976" s="1614"/>
      <c r="U1976" s="1355" t="s">
        <v>681</v>
      </c>
      <c r="V1976" s="1615"/>
      <c r="W1976" s="1347">
        <v>3.25</v>
      </c>
      <c r="X1976" s="1355"/>
      <c r="Y1976" s="1357"/>
      <c r="Z1976" s="1636">
        <v>42810</v>
      </c>
      <c r="AB1976" s="1360"/>
      <c r="AC1976" s="1360"/>
      <c r="AD1976" s="1360"/>
      <c r="AE1976" s="1361">
        <f>IF(A1976="","",(IFERROR(VLOOKUP(A1976,Projecten!A$4:W$2618,5,FALSE),"niet bekend")))</f>
        <v>0</v>
      </c>
      <c r="AF1976" s="1362">
        <f t="shared" si="176"/>
        <v>502.39</v>
      </c>
      <c r="AG1976" s="1360">
        <f>IF(A1976="","",(IFERROR(VLOOKUP(A1976,Projecten!A$4:W$2618,23,FALSE),"niet bekend")))</f>
        <v>502.39</v>
      </c>
      <c r="AH1976" s="1945">
        <f>IF(A1976="","",(IFERROR(VLOOKUP(A1976,Projecten!A$4:W$2618,12,FALSE),"niet bekend")))</f>
        <v>502.39</v>
      </c>
    </row>
    <row r="1977" spans="1:34" s="1359" customFormat="1" ht="12" x14ac:dyDescent="0.2">
      <c r="A1977" s="2022"/>
      <c r="B1977" s="1594"/>
      <c r="C1977" s="2024"/>
      <c r="D1977" s="2019"/>
      <c r="E1977" s="2023"/>
      <c r="F1977" s="2023"/>
      <c r="G1977" s="2023"/>
      <c r="H1977" s="2023"/>
      <c r="I1977" s="1350"/>
      <c r="J1977" s="1350"/>
      <c r="K1977" s="1350"/>
      <c r="L1977" s="1350"/>
      <c r="M1977" s="1351"/>
      <c r="N1977" s="1351"/>
      <c r="O1977" s="1351"/>
      <c r="P1977" s="1351"/>
      <c r="Q1977" s="1352"/>
      <c r="R1977" s="1353"/>
      <c r="S1977" s="1353"/>
      <c r="T1977" s="1614"/>
      <c r="U1977" s="1355"/>
      <c r="V1977" s="1615"/>
      <c r="W1977" s="1347"/>
      <c r="X1977" s="1355"/>
      <c r="Y1977" s="1357"/>
      <c r="Z1977" s="1636"/>
      <c r="AB1977" s="1360"/>
      <c r="AC1977" s="1360"/>
      <c r="AD1977" s="1360"/>
      <c r="AE1977" s="1361"/>
      <c r="AF1977" s="1362"/>
      <c r="AG1977" s="1360"/>
      <c r="AH1977" s="1945"/>
    </row>
    <row r="1978" spans="1:34" s="1616" customFormat="1" ht="12" x14ac:dyDescent="0.2">
      <c r="A1978" s="1348">
        <v>2017216</v>
      </c>
      <c r="B1978" s="1348">
        <v>121236</v>
      </c>
      <c r="C1978" s="1348" t="s">
        <v>3440</v>
      </c>
      <c r="D1978" s="1349" t="s">
        <v>451</v>
      </c>
      <c r="E1978" s="1420">
        <v>1</v>
      </c>
      <c r="F1978" s="1420">
        <v>2</v>
      </c>
      <c r="G1978" s="1420">
        <v>1</v>
      </c>
      <c r="H1978" s="1420">
        <v>1</v>
      </c>
      <c r="I1978" s="1350">
        <v>42815</v>
      </c>
      <c r="J1978" s="1350" t="s">
        <v>1737</v>
      </c>
      <c r="K1978" s="1350" t="s">
        <v>1737</v>
      </c>
      <c r="L1978" s="1350" t="s">
        <v>1737</v>
      </c>
      <c r="M1978" s="1351" t="s">
        <v>89</v>
      </c>
      <c r="N1978" s="1351" t="s">
        <v>89</v>
      </c>
      <c r="O1978" s="1351" t="s">
        <v>89</v>
      </c>
      <c r="P1978" s="1351" t="s">
        <v>89</v>
      </c>
      <c r="Q1978" s="1352" t="s">
        <v>1163</v>
      </c>
      <c r="R1978" s="1353"/>
      <c r="S1978" s="1659">
        <v>14</v>
      </c>
      <c r="T1978" s="1614"/>
      <c r="U1978" s="1355" t="s">
        <v>934</v>
      </c>
      <c r="V1978" s="1355"/>
      <c r="W1978" s="1347">
        <v>6</v>
      </c>
      <c r="X1978" s="1615"/>
      <c r="Y1978" s="1615"/>
      <c r="Z1978" s="1636">
        <v>42807</v>
      </c>
      <c r="AB1978" s="1617"/>
      <c r="AC1978" s="1617"/>
      <c r="AD1978" s="1617"/>
      <c r="AE1978" s="1361">
        <f>IF(A1978="","",(IFERROR(VLOOKUP(A1978,Projecten!A$4:W$2618,5,FALSE),"niet bekend")))</f>
        <v>1</v>
      </c>
      <c r="AF1978" s="1362">
        <f>IF(AE1978="","",(IF(E1978=0,AH1978,(E1978/AE1978*AH1978))))</f>
        <v>821.12</v>
      </c>
      <c r="AG1978" s="1360">
        <f>IF(A1978="","",(IFERROR(VLOOKUP(A1978,Projecten!A$4:W$2618,23,FALSE),"niet bekend")))</f>
        <v>821.12</v>
      </c>
      <c r="AH1978" s="1628">
        <f>IF(A1978="","",(IFERROR(VLOOKUP(A1978,Projecten!A$4:W$2618,12,FALSE),"niet bekend")))</f>
        <v>821.12</v>
      </c>
    </row>
    <row r="1979" spans="1:34" s="1359" customFormat="1" ht="12" x14ac:dyDescent="0.2">
      <c r="A1979" s="2022"/>
      <c r="B1979" s="1594"/>
      <c r="C1979" s="2024"/>
      <c r="D1979" s="2019"/>
      <c r="E1979" s="2023"/>
      <c r="F1979" s="2023"/>
      <c r="G1979" s="2023"/>
      <c r="H1979" s="2023"/>
      <c r="I1979" s="1350"/>
      <c r="J1979" s="1350"/>
      <c r="K1979" s="1350"/>
      <c r="L1979" s="1350"/>
      <c r="M1979" s="1351"/>
      <c r="N1979" s="1351"/>
      <c r="O1979" s="1351"/>
      <c r="P1979" s="1351"/>
      <c r="Q1979" s="1352"/>
      <c r="R1979" s="1353"/>
      <c r="S1979" s="1353"/>
      <c r="T1979" s="1614"/>
      <c r="U1979" s="1355"/>
      <c r="V1979" s="1615"/>
      <c r="W1979" s="1347"/>
      <c r="X1979" s="1355"/>
      <c r="Y1979" s="1357"/>
      <c r="Z1979" s="1636"/>
      <c r="AB1979" s="1360"/>
      <c r="AC1979" s="1360"/>
      <c r="AD1979" s="1360"/>
      <c r="AE1979" s="1361"/>
      <c r="AF1979" s="1362"/>
      <c r="AG1979" s="1360"/>
      <c r="AH1979" s="1945"/>
    </row>
    <row r="1980" spans="1:34" s="1359" customFormat="1" ht="12" x14ac:dyDescent="0.2">
      <c r="A1980" s="2017">
        <v>2017254</v>
      </c>
      <c r="B1980" s="1348">
        <v>12125601</v>
      </c>
      <c r="C1980" s="1905" t="s">
        <v>3555</v>
      </c>
      <c r="D1980" s="2019" t="s">
        <v>1549</v>
      </c>
      <c r="E1980" s="2023">
        <v>1</v>
      </c>
      <c r="F1980" s="2023">
        <v>1</v>
      </c>
      <c r="G1980" s="2023">
        <v>0</v>
      </c>
      <c r="H1980" s="2023">
        <v>1</v>
      </c>
      <c r="I1980" s="1350" t="s">
        <v>1737</v>
      </c>
      <c r="J1980" s="1350" t="s">
        <v>1737</v>
      </c>
      <c r="K1980" s="1350" t="s">
        <v>1737</v>
      </c>
      <c r="L1980" s="1350" t="s">
        <v>1737</v>
      </c>
      <c r="M1980" s="1351" t="s">
        <v>89</v>
      </c>
      <c r="N1980" s="1351" t="s">
        <v>89</v>
      </c>
      <c r="O1980" s="1351" t="s">
        <v>89</v>
      </c>
      <c r="P1980" s="1351" t="s">
        <v>89</v>
      </c>
      <c r="Q1980" s="1352"/>
      <c r="R1980" s="1353"/>
      <c r="S1980" s="1351">
        <v>14</v>
      </c>
      <c r="T1980" s="1354"/>
      <c r="U1980" s="1355" t="s">
        <v>2355</v>
      </c>
      <c r="V1980" s="1355"/>
      <c r="W1980" s="1347">
        <v>2</v>
      </c>
      <c r="X1980" s="1355"/>
      <c r="Y1980" s="1355"/>
      <c r="Z1980" s="1921">
        <v>42822</v>
      </c>
      <c r="AB1980" s="1360"/>
      <c r="AC1980" s="1360"/>
      <c r="AD1980" s="1360"/>
      <c r="AE1980" s="1571"/>
      <c r="AF1980" s="1362"/>
      <c r="AG1980" s="1360"/>
      <c r="AH1980" s="1628"/>
    </row>
    <row r="1981" spans="1:34" s="1377" customFormat="1" x14ac:dyDescent="0.2">
      <c r="A1981" s="826"/>
      <c r="B1981" s="1366"/>
      <c r="C1981" s="1367"/>
      <c r="D1981" s="1367"/>
      <c r="E1981" s="1368"/>
      <c r="F1981" s="1368"/>
      <c r="G1981" s="1368"/>
      <c r="H1981" s="1368"/>
      <c r="I1981" s="1369"/>
      <c r="J1981" s="1369"/>
      <c r="K1981" s="1369"/>
      <c r="L1981" s="1368"/>
      <c r="M1981" s="1368"/>
      <c r="N1981" s="1368"/>
      <c r="O1981" s="1368"/>
      <c r="P1981" s="1368"/>
      <c r="Q1981" s="1370"/>
      <c r="R1981" s="2128"/>
      <c r="S1981" s="1372"/>
      <c r="T1981" s="1372"/>
      <c r="U1981" s="1373"/>
      <c r="V1981" s="1373"/>
      <c r="W1981" s="1373"/>
      <c r="X1981" s="1374"/>
      <c r="Y1981" s="1375"/>
      <c r="Z1981" s="1376"/>
      <c r="AB1981" s="1378"/>
      <c r="AC1981" s="1378"/>
      <c r="AD1981" s="1378"/>
      <c r="AE1981" s="1379"/>
      <c r="AF1981" s="1380"/>
      <c r="AG1981" s="1378" t="str">
        <f>IF(A1981="","",(IFERROR(VLOOKUP(A1981,Projecten!A$4:W$2618,23,FALSE),"niet bekend")))</f>
        <v/>
      </c>
      <c r="AH1981" s="1381" t="str">
        <f>IF(A1981="","",(IFERROR(VLOOKUP(A1981,Projecten!A$4:W$2618,12,FALSE),"niet bekend")))</f>
        <v/>
      </c>
    </row>
    <row r="1982" spans="1:34" s="1315" customFormat="1" x14ac:dyDescent="0.2">
      <c r="A1982" s="1006"/>
      <c r="B1982" s="1303"/>
      <c r="C1982" s="1304">
        <f>SUM(F1982:H1982)</f>
        <v>292</v>
      </c>
      <c r="D1982" s="1305"/>
      <c r="E1982" s="1306">
        <f>SUM(E1983:E2010)</f>
        <v>21</v>
      </c>
      <c r="F1982" s="1306">
        <f>SUM(F1983:F2010)</f>
        <v>153</v>
      </c>
      <c r="G1982" s="1306">
        <f>SUM(G1983:G2010)</f>
        <v>83</v>
      </c>
      <c r="H1982" s="1306">
        <f>SUM(H1983:H2010)</f>
        <v>56</v>
      </c>
      <c r="I1982" s="1307"/>
      <c r="J1982" s="1307"/>
      <c r="K1982" s="1307"/>
      <c r="L1982" s="1306"/>
      <c r="M1982" s="1306"/>
      <c r="N1982" s="1306"/>
      <c r="O1982" s="1306"/>
      <c r="P1982" s="1306"/>
      <c r="Q1982" s="1440">
        <v>14</v>
      </c>
      <c r="R1982" s="2129"/>
      <c r="S1982" s="1441"/>
      <c r="T1982" s="1441"/>
      <c r="U1982" s="1442"/>
      <c r="V1982" s="1443">
        <f>SUM(W1982:W2010)</f>
        <v>403</v>
      </c>
      <c r="W1982" s="1312"/>
      <c r="X1982" s="1312">
        <f>Productiemedewerkers!C2335</f>
        <v>0</v>
      </c>
      <c r="Y1982" s="1313">
        <f>V1982-X1982</f>
        <v>403</v>
      </c>
      <c r="Z1982" s="1314"/>
      <c r="AB1982" s="1316"/>
      <c r="AC1982" s="1316"/>
      <c r="AD1982" s="1317" t="str">
        <f>CONCATENATE("week ",Q1982)</f>
        <v>week 14</v>
      </c>
      <c r="AE1982" s="1318"/>
      <c r="AF1982" s="1319">
        <f>SUM(AF1983:AF2010)</f>
        <v>68764.73</v>
      </c>
      <c r="AG1982" s="1316" t="str">
        <f>IF(A1982="","",(IFERROR(VLOOKUP(A1982,Projecten!A$4:W$2618,23,FALSE),"niet bekend")))</f>
        <v/>
      </c>
      <c r="AH1982" s="1320" t="str">
        <f>IF(A1982="","",(IFERROR(VLOOKUP(A1982,Projecten!A$4:W$2618,12,FALSE),"niet bekend")))</f>
        <v/>
      </c>
    </row>
    <row r="1983" spans="1:34" s="1279" customFormat="1" ht="12" x14ac:dyDescent="0.2">
      <c r="A1983" s="1484"/>
      <c r="B1983" s="1438"/>
      <c r="C1983" s="1323"/>
      <c r="D1983" s="1444"/>
      <c r="E1983" s="1445"/>
      <c r="F1983" s="1445"/>
      <c r="G1983" s="1445"/>
      <c r="H1983" s="1445"/>
      <c r="I1983" s="1326"/>
      <c r="J1983" s="1326"/>
      <c r="K1983" s="1326"/>
      <c r="L1983" s="1327"/>
      <c r="M1983" s="1327"/>
      <c r="N1983" s="1327"/>
      <c r="O1983" s="1327"/>
      <c r="P1983" s="1327"/>
      <c r="Q1983" s="1282" t="s">
        <v>3529</v>
      </c>
      <c r="R1983" s="1329"/>
      <c r="S1983" s="1329"/>
      <c r="T1983" s="1330"/>
      <c r="U1983" s="1323"/>
      <c r="V1983" s="1344" t="s">
        <v>2493</v>
      </c>
      <c r="W1983" s="1332"/>
      <c r="X1983" s="1323"/>
      <c r="Y1983" s="1323"/>
      <c r="Z1983" s="1282"/>
      <c r="AB1983" s="1283"/>
      <c r="AC1983" s="1283"/>
      <c r="AD1983" s="1283"/>
      <c r="AE1983" s="1403" t="str">
        <f>IF(A1983="","",(IFERROR(VLOOKUP(A1983,Projecten!A$4:W$2618,5,FALSE),"niet bekend")))</f>
        <v/>
      </c>
      <c r="AF1983" s="1285" t="str">
        <f>IF(AE1983="","",(IF(E1983=0,AH1983,(E1983/AE1983*AH1983))))</f>
        <v/>
      </c>
      <c r="AG1983" s="1283" t="str">
        <f>IF(A1983="","",(IFERROR(VLOOKUP(A1983,Projecten!A$4:W$2618,23,FALSE),"niet bekend")))</f>
        <v/>
      </c>
      <c r="AH1983" s="1908" t="str">
        <f>IF(A1983="","",(IFERROR(VLOOKUP(A1983,Projecten!A$4:W$2618,12,FALSE),"niet bekend")))</f>
        <v/>
      </c>
    </row>
    <row r="1984" spans="1:34" s="1279" customFormat="1" x14ac:dyDescent="0.2">
      <c r="A1984" s="4"/>
      <c r="B1984" s="1282"/>
      <c r="C1984" s="1282"/>
      <c r="D1984" s="1323"/>
      <c r="E1984" s="1339"/>
      <c r="F1984" s="1339"/>
      <c r="G1984" s="1339"/>
      <c r="H1984" s="1339"/>
      <c r="I1984" s="1328"/>
      <c r="J1984" s="1328"/>
      <c r="K1984" s="1339"/>
      <c r="L1984" s="1339"/>
      <c r="M1984" s="1339"/>
      <c r="N1984" s="1339"/>
      <c r="O1984" s="1339"/>
      <c r="P1984" s="1339"/>
      <c r="Q1984" s="1282"/>
      <c r="R1984" s="1329"/>
      <c r="S1984" s="1339"/>
      <c r="T1984" s="1330"/>
      <c r="U1984" s="1323"/>
      <c r="V1984" s="1323"/>
      <c r="W1984" s="1332"/>
      <c r="X1984" s="1323"/>
      <c r="Y1984" s="1323"/>
      <c r="Z1984" s="1282"/>
      <c r="AB1984" s="1283"/>
      <c r="AC1984" s="1283"/>
      <c r="AD1984" s="1283"/>
      <c r="AE1984" s="1284"/>
      <c r="AF1984" s="1285"/>
      <c r="AG1984" s="1283"/>
      <c r="AH1984" s="1908"/>
    </row>
    <row r="1985" spans="1:34" s="1359" customFormat="1" ht="12" x14ac:dyDescent="0.2">
      <c r="A1985" s="2077">
        <v>2017207</v>
      </c>
      <c r="B1985" s="1348">
        <v>121245</v>
      </c>
      <c r="C1985" s="1348">
        <v>638117</v>
      </c>
      <c r="D1985" s="1349" t="s">
        <v>68</v>
      </c>
      <c r="E1985" s="1420">
        <v>1</v>
      </c>
      <c r="F1985" s="1420">
        <v>6</v>
      </c>
      <c r="G1985" s="1420">
        <v>3</v>
      </c>
      <c r="H1985" s="1420">
        <v>3</v>
      </c>
      <c r="I1985" s="1350">
        <v>42825</v>
      </c>
      <c r="J1985" s="1350" t="s">
        <v>1737</v>
      </c>
      <c r="K1985" s="1350" t="s">
        <v>1737</v>
      </c>
      <c r="L1985" s="1350" t="s">
        <v>1737</v>
      </c>
      <c r="M1985" s="1351" t="s">
        <v>89</v>
      </c>
      <c r="N1985" s="1351" t="s">
        <v>89</v>
      </c>
      <c r="O1985" s="1351" t="s">
        <v>89</v>
      </c>
      <c r="P1985" s="1351" t="s">
        <v>89</v>
      </c>
      <c r="Q1985" s="1352" t="s">
        <v>1163</v>
      </c>
      <c r="R1985" s="1353"/>
      <c r="S1985" s="1351">
        <v>15</v>
      </c>
      <c r="T1985" s="1354"/>
      <c r="U1985" s="1355" t="s">
        <v>278</v>
      </c>
      <c r="V1985" s="1355"/>
      <c r="W1985" s="1347">
        <v>12.5</v>
      </c>
      <c r="X1985" s="1355"/>
      <c r="Y1985" s="1355"/>
      <c r="Z1985" s="1921">
        <v>42810</v>
      </c>
      <c r="AB1985" s="1360"/>
      <c r="AC1985" s="1360"/>
      <c r="AD1985" s="1360"/>
      <c r="AE1985" s="1361">
        <f>IF(A1985="","",(IFERROR(VLOOKUP(A1985,Projecten!A$4:W$2618,5,FALSE),"niet bekend")))</f>
        <v>1</v>
      </c>
      <c r="AF1985" s="1362">
        <f t="shared" ref="AF1985:AF1994" si="177">IF(AE1985="","",(IF(E1985=0,AH1985,(E1985/AE1985*AH1985))))</f>
        <v>1949.46</v>
      </c>
      <c r="AG1985" s="1360">
        <f>IF(A1985="","",(IFERROR(VLOOKUP(A1985,Projecten!A$4:W$2618,23,FALSE),"niet bekend")))</f>
        <v>1949.46</v>
      </c>
      <c r="AH1985" s="1945">
        <f>IF(A1985="","",(IFERROR(VLOOKUP(A1985,Projecten!A$4:W$2618,12,FALSE),"niet bekend")))</f>
        <v>1949.46</v>
      </c>
    </row>
    <row r="1986" spans="1:34" s="1359" customFormat="1" ht="12" x14ac:dyDescent="0.2">
      <c r="A1986" s="2077">
        <v>2017206</v>
      </c>
      <c r="B1986" s="1348">
        <v>121245</v>
      </c>
      <c r="C1986" s="1348">
        <v>638917</v>
      </c>
      <c r="D1986" s="1349" t="s">
        <v>68</v>
      </c>
      <c r="E1986" s="1420">
        <v>1</v>
      </c>
      <c r="F1986" s="1420">
        <v>9</v>
      </c>
      <c r="G1986" s="1420">
        <v>5</v>
      </c>
      <c r="H1986" s="1420">
        <v>3</v>
      </c>
      <c r="I1986" s="1350">
        <v>42825</v>
      </c>
      <c r="J1986" s="1350">
        <v>42823</v>
      </c>
      <c r="K1986" s="1350" t="s">
        <v>1737</v>
      </c>
      <c r="L1986" s="1350" t="s">
        <v>1737</v>
      </c>
      <c r="M1986" s="1351" t="s">
        <v>89</v>
      </c>
      <c r="N1986" s="1351" t="s">
        <v>89</v>
      </c>
      <c r="O1986" s="1351" t="s">
        <v>89</v>
      </c>
      <c r="P1986" s="1351" t="s">
        <v>89</v>
      </c>
      <c r="Q1986" s="1352" t="s">
        <v>1163</v>
      </c>
      <c r="R1986" s="1353"/>
      <c r="S1986" s="1351">
        <v>15</v>
      </c>
      <c r="T1986" s="1354"/>
      <c r="U1986" s="1355" t="s">
        <v>278</v>
      </c>
      <c r="V1986" s="1355"/>
      <c r="W1986" s="1347">
        <v>16.25</v>
      </c>
      <c r="X1986" s="1355"/>
      <c r="Y1986" s="1355"/>
      <c r="Z1986" s="1921">
        <v>42810</v>
      </c>
      <c r="AB1986" s="1360"/>
      <c r="AC1986" s="1360"/>
      <c r="AD1986" s="1360"/>
      <c r="AE1986" s="1361">
        <f>IF(A1986="","",(IFERROR(VLOOKUP(A1986,Projecten!A$4:W$2618,5,FALSE),"niet bekend")))</f>
        <v>1</v>
      </c>
      <c r="AF1986" s="1362">
        <f t="shared" si="177"/>
        <v>2864.9</v>
      </c>
      <c r="AG1986" s="1360">
        <f>IF(A1986="","",(IFERROR(VLOOKUP(A1986,Projecten!A$4:W$2618,23,FALSE),"niet bekend")))</f>
        <v>2864.9</v>
      </c>
      <c r="AH1986" s="1945">
        <f>IF(A1986="","",(IFERROR(VLOOKUP(A1986,Projecten!A$4:W$2618,12,FALSE),"niet bekend")))</f>
        <v>2864.9</v>
      </c>
    </row>
    <row r="1987" spans="1:34" s="1359" customFormat="1" ht="12" x14ac:dyDescent="0.2">
      <c r="A1987" s="2077">
        <v>2017208</v>
      </c>
      <c r="B1987" s="1348">
        <v>121245</v>
      </c>
      <c r="C1987" s="1348">
        <v>639017</v>
      </c>
      <c r="D1987" s="1349" t="s">
        <v>68</v>
      </c>
      <c r="E1987" s="1420">
        <v>1</v>
      </c>
      <c r="F1987" s="1420">
        <v>8</v>
      </c>
      <c r="G1987" s="1420">
        <v>5</v>
      </c>
      <c r="H1987" s="1420">
        <v>3</v>
      </c>
      <c r="I1987" s="1350">
        <v>42825</v>
      </c>
      <c r="J1987" s="1350" t="s">
        <v>1737</v>
      </c>
      <c r="K1987" s="1350" t="s">
        <v>1737</v>
      </c>
      <c r="L1987" s="1350" t="s">
        <v>1737</v>
      </c>
      <c r="M1987" s="1351" t="s">
        <v>89</v>
      </c>
      <c r="N1987" s="1351" t="s">
        <v>89</v>
      </c>
      <c r="O1987" s="1351" t="s">
        <v>89</v>
      </c>
      <c r="P1987" s="1351" t="s">
        <v>89</v>
      </c>
      <c r="Q1987" s="1578" t="s">
        <v>1163</v>
      </c>
      <c r="R1987" s="1353"/>
      <c r="S1987" s="1351">
        <v>15</v>
      </c>
      <c r="T1987" s="1354"/>
      <c r="U1987" s="1355" t="s">
        <v>278</v>
      </c>
      <c r="V1987" s="1355" t="s">
        <v>3580</v>
      </c>
      <c r="W1987" s="1347">
        <v>14.75</v>
      </c>
      <c r="X1987" s="1355"/>
      <c r="Y1987" s="1355"/>
      <c r="Z1987" s="1921">
        <v>42814</v>
      </c>
      <c r="AB1987" s="1360"/>
      <c r="AC1987" s="1360"/>
      <c r="AD1987" s="1360"/>
      <c r="AE1987" s="1361">
        <f>IF(A1987="","",(IFERROR(VLOOKUP(A1987,Projecten!A$4:W$2618,5,FALSE),"niet bekend")))</f>
        <v>1</v>
      </c>
      <c r="AF1987" s="1362">
        <f t="shared" si="177"/>
        <v>2628.88</v>
      </c>
      <c r="AG1987" s="1360">
        <f>IF(A1987="","",(IFERROR(VLOOKUP(A1987,Projecten!A$4:W$2618,23,FALSE),"niet bekend")))</f>
        <v>2628.88</v>
      </c>
      <c r="AH1987" s="1945">
        <f>IF(A1987="","",(IFERROR(VLOOKUP(A1987,Projecten!A$4:W$2618,12,FALSE),"niet bekend")))</f>
        <v>2628.88</v>
      </c>
    </row>
    <row r="1988" spans="1:34" s="1359" customFormat="1" ht="12" x14ac:dyDescent="0.2">
      <c r="A1988" s="2077">
        <v>2017211</v>
      </c>
      <c r="B1988" s="1348">
        <v>121248</v>
      </c>
      <c r="C1988" s="1348" t="s">
        <v>3420</v>
      </c>
      <c r="D1988" s="1349" t="s">
        <v>68</v>
      </c>
      <c r="E1988" s="1420">
        <v>1</v>
      </c>
      <c r="F1988" s="1420">
        <v>2</v>
      </c>
      <c r="G1988" s="1420">
        <v>1</v>
      </c>
      <c r="H1988" s="1420">
        <v>1</v>
      </c>
      <c r="I1988" s="1350">
        <v>42825</v>
      </c>
      <c r="J1988" s="1350" t="s">
        <v>1737</v>
      </c>
      <c r="K1988" s="1350" t="s">
        <v>1737</v>
      </c>
      <c r="L1988" s="1350" t="s">
        <v>1737</v>
      </c>
      <c r="M1988" s="1351" t="s">
        <v>89</v>
      </c>
      <c r="N1988" s="1351" t="s">
        <v>89</v>
      </c>
      <c r="O1988" s="1351" t="s">
        <v>89</v>
      </c>
      <c r="P1988" s="1351" t="s">
        <v>89</v>
      </c>
      <c r="Q1988" s="1352" t="s">
        <v>3517</v>
      </c>
      <c r="R1988" s="1353"/>
      <c r="S1988" s="1351">
        <v>15</v>
      </c>
      <c r="T1988" s="1354"/>
      <c r="U1988" s="1355" t="s">
        <v>278</v>
      </c>
      <c r="V1988" s="1355" t="s">
        <v>1495</v>
      </c>
      <c r="W1988" s="1347">
        <v>5.25</v>
      </c>
      <c r="X1988" s="1355"/>
      <c r="Y1988" s="1355"/>
      <c r="Z1988" s="2063">
        <v>42814</v>
      </c>
      <c r="AB1988" s="1360"/>
      <c r="AC1988" s="1360"/>
      <c r="AD1988" s="1360"/>
      <c r="AE1988" s="1361">
        <f>IF(A1988="","",(IFERROR(VLOOKUP(A1988,Projecten!A$4:W$2618,5,FALSE),"niet bekend")))</f>
        <v>1</v>
      </c>
      <c r="AF1988" s="1362">
        <f t="shared" si="177"/>
        <v>747.27</v>
      </c>
      <c r="AG1988" s="1360">
        <f>IF(A1988="","",(IFERROR(VLOOKUP(A1988,Projecten!A$4:W$2618,23,FALSE),"niet bekend")))</f>
        <v>747.27</v>
      </c>
      <c r="AH1988" s="1945">
        <f>IF(A1988="","",(IFERROR(VLOOKUP(A1988,Projecten!A$4:W$2618,12,FALSE),"niet bekend")))</f>
        <v>747.27</v>
      </c>
    </row>
    <row r="1989" spans="1:34" s="1359" customFormat="1" ht="12" x14ac:dyDescent="0.2">
      <c r="A1989" s="2078">
        <v>2017231</v>
      </c>
      <c r="B1989" s="1348">
        <v>121264</v>
      </c>
      <c r="C1989" s="1486" t="s">
        <v>3465</v>
      </c>
      <c r="D1989" s="1604" t="s">
        <v>68</v>
      </c>
      <c r="E1989" s="1669">
        <v>0</v>
      </c>
      <c r="F1989" s="1669">
        <v>0</v>
      </c>
      <c r="G1989" s="1669">
        <v>0</v>
      </c>
      <c r="H1989" s="1669">
        <v>0</v>
      </c>
      <c r="I1989" s="1350">
        <v>42829</v>
      </c>
      <c r="J1989" s="1350" t="s">
        <v>1737</v>
      </c>
      <c r="K1989" s="1350" t="s">
        <v>1737</v>
      </c>
      <c r="L1989" s="1350" t="s">
        <v>1737</v>
      </c>
      <c r="M1989" s="1351" t="s">
        <v>89</v>
      </c>
      <c r="N1989" s="1351" t="s">
        <v>89</v>
      </c>
      <c r="O1989" s="1351" t="s">
        <v>89</v>
      </c>
      <c r="P1989" s="1351" t="s">
        <v>89</v>
      </c>
      <c r="Q1989" s="1352" t="s">
        <v>3526</v>
      </c>
      <c r="R1989" s="1353"/>
      <c r="S1989" s="1353">
        <v>16</v>
      </c>
      <c r="T1989" s="1354"/>
      <c r="U1989" s="1355" t="s">
        <v>278</v>
      </c>
      <c r="V1989" s="1355"/>
      <c r="W1989" s="1347">
        <v>3</v>
      </c>
      <c r="X1989" s="1355"/>
      <c r="Y1989" s="1357"/>
      <c r="Z1989" s="2067">
        <v>42817</v>
      </c>
      <c r="AB1989" s="1360"/>
      <c r="AC1989" s="1360"/>
      <c r="AD1989" s="1360"/>
      <c r="AE1989" s="1361">
        <f>IF(A1989="","",(IFERROR(VLOOKUP(A1989,Projecten!A$4:W$2618,5,FALSE),"niet bekend")))</f>
        <v>0</v>
      </c>
      <c r="AF1989" s="1362">
        <f t="shared" si="177"/>
        <v>382.5</v>
      </c>
      <c r="AG1989" s="1360">
        <f>IF(A1989="","",(IFERROR(VLOOKUP(A1989,Projecten!A$4:W$2618,23,FALSE),"niet bekend")))</f>
        <v>382.5</v>
      </c>
      <c r="AH1989" s="1945">
        <f>IF(A1989="","",(IFERROR(VLOOKUP(A1989,Projecten!A$4:W$2618,12,FALSE),"niet bekend")))</f>
        <v>382.5</v>
      </c>
    </row>
    <row r="1990" spans="1:34" s="1359" customFormat="1" ht="12" x14ac:dyDescent="0.2">
      <c r="A1990" s="2077">
        <v>2017205</v>
      </c>
      <c r="B1990" s="1348">
        <v>121248</v>
      </c>
      <c r="C1990" s="1348">
        <v>625517</v>
      </c>
      <c r="D1990" s="1349" t="s">
        <v>68</v>
      </c>
      <c r="E1990" s="1420">
        <v>1</v>
      </c>
      <c r="F1990" s="1420">
        <v>10</v>
      </c>
      <c r="G1990" s="1420">
        <v>6</v>
      </c>
      <c r="H1990" s="1420">
        <v>3</v>
      </c>
      <c r="I1990" s="1350">
        <v>42825</v>
      </c>
      <c r="J1990" s="1350">
        <v>42823</v>
      </c>
      <c r="K1990" s="1350" t="s">
        <v>1737</v>
      </c>
      <c r="L1990" s="1350" t="s">
        <v>1737</v>
      </c>
      <c r="M1990" s="1351" t="s">
        <v>89</v>
      </c>
      <c r="N1990" s="1351" t="s">
        <v>89</v>
      </c>
      <c r="O1990" s="1351" t="s">
        <v>89</v>
      </c>
      <c r="P1990" s="1351" t="s">
        <v>89</v>
      </c>
      <c r="Q1990" s="1578" t="s">
        <v>3517</v>
      </c>
      <c r="R1990" s="1353"/>
      <c r="S1990" s="1351">
        <v>15</v>
      </c>
      <c r="T1990" s="1354"/>
      <c r="U1990" s="1355" t="s">
        <v>278</v>
      </c>
      <c r="V1990" s="1355" t="s">
        <v>3581</v>
      </c>
      <c r="W1990" s="1347">
        <v>21</v>
      </c>
      <c r="X1990" s="1355"/>
      <c r="Y1990" s="1355"/>
      <c r="Z1990" s="2067">
        <v>42814</v>
      </c>
      <c r="AB1990" s="1360"/>
      <c r="AC1990" s="1360"/>
      <c r="AD1990" s="1360"/>
      <c r="AE1990" s="1361">
        <f>IF(A1990="","",(IFERROR(VLOOKUP(A1990,Projecten!A$4:W$2618,5,FALSE),"niet bekend")))</f>
        <v>1</v>
      </c>
      <c r="AF1990" s="1362">
        <f t="shared" si="177"/>
        <v>4900.74</v>
      </c>
      <c r="AG1990" s="1360">
        <f>IF(A1990="","",(IFERROR(VLOOKUP(A1990,Projecten!A$4:W$2618,23,FALSE),"niet bekend")))</f>
        <v>4900.74</v>
      </c>
      <c r="AH1990" s="1945">
        <f>IF(A1990="","",(IFERROR(VLOOKUP(A1990,Projecten!A$4:W$2618,12,FALSE),"niet bekend")))</f>
        <v>4900.74</v>
      </c>
    </row>
    <row r="1991" spans="1:34" s="1359" customFormat="1" ht="12" x14ac:dyDescent="0.2">
      <c r="A1991" s="2077" t="s">
        <v>3428</v>
      </c>
      <c r="B1991" s="1348">
        <v>121248</v>
      </c>
      <c r="C1991" s="1348">
        <v>606617</v>
      </c>
      <c r="D1991" s="1349" t="s">
        <v>68</v>
      </c>
      <c r="E1991" s="1420">
        <v>1</v>
      </c>
      <c r="F1991" s="1420">
        <v>10</v>
      </c>
      <c r="G1991" s="1420">
        <v>7</v>
      </c>
      <c r="H1991" s="1420">
        <v>2</v>
      </c>
      <c r="I1991" s="1350">
        <v>42825</v>
      </c>
      <c r="J1991" s="1350">
        <v>42823</v>
      </c>
      <c r="K1991" s="1350">
        <v>42823</v>
      </c>
      <c r="L1991" s="1350" t="s">
        <v>1737</v>
      </c>
      <c r="M1991" s="1351" t="s">
        <v>89</v>
      </c>
      <c r="N1991" s="1351" t="s">
        <v>89</v>
      </c>
      <c r="O1991" s="1351" t="s">
        <v>89</v>
      </c>
      <c r="P1991" s="1351" t="s">
        <v>89</v>
      </c>
      <c r="Q1991" s="1352" t="s">
        <v>3517</v>
      </c>
      <c r="R1991" s="1353"/>
      <c r="S1991" s="1351">
        <v>15</v>
      </c>
      <c r="T1991" s="1354"/>
      <c r="U1991" s="1355" t="s">
        <v>278</v>
      </c>
      <c r="V1991" s="1355" t="s">
        <v>1495</v>
      </c>
      <c r="W1991" s="1347">
        <v>28</v>
      </c>
      <c r="X1991" s="1355"/>
      <c r="Y1991" s="1355"/>
      <c r="Z1991" s="2067">
        <v>42814</v>
      </c>
      <c r="AB1991" s="1360"/>
      <c r="AC1991" s="1360"/>
      <c r="AD1991" s="1360"/>
      <c r="AE1991" s="1361">
        <f>IF(A1991="","",(IFERROR(VLOOKUP(A1991,Projecten!A$4:W$2618,5,FALSE),"niet bekend")))</f>
        <v>1</v>
      </c>
      <c r="AF1991" s="1362">
        <f t="shared" si="177"/>
        <v>6462.86</v>
      </c>
      <c r="AG1991" s="1360">
        <f>IF(A1991="","",(IFERROR(VLOOKUP(A1991,Projecten!A$4:W$2618,23,FALSE),"niet bekend")))</f>
        <v>6462.86</v>
      </c>
      <c r="AH1991" s="1945">
        <f>IF(A1991="","",(IFERROR(VLOOKUP(A1991,Projecten!A$4:W$2618,12,FALSE),"niet bekend")))</f>
        <v>6462.86</v>
      </c>
    </row>
    <row r="1992" spans="1:34" s="1359" customFormat="1" ht="12" x14ac:dyDescent="0.2">
      <c r="A1992" s="2077">
        <v>2017213</v>
      </c>
      <c r="B1992" s="1348">
        <v>121247</v>
      </c>
      <c r="C1992" s="1348">
        <v>639117</v>
      </c>
      <c r="D1992" s="1349" t="s">
        <v>68</v>
      </c>
      <c r="E1992" s="1420">
        <v>1</v>
      </c>
      <c r="F1992" s="1420">
        <v>8</v>
      </c>
      <c r="G1992" s="1420">
        <v>5</v>
      </c>
      <c r="H1992" s="1420">
        <v>3</v>
      </c>
      <c r="I1992" s="1350">
        <v>42825</v>
      </c>
      <c r="J1992" s="1350" t="s">
        <v>1737</v>
      </c>
      <c r="K1992" s="1350" t="s">
        <v>1737</v>
      </c>
      <c r="L1992" s="1350" t="s">
        <v>1737</v>
      </c>
      <c r="M1992" s="1351" t="s">
        <v>89</v>
      </c>
      <c r="N1992" s="1351" t="s">
        <v>89</v>
      </c>
      <c r="O1992" s="1351" t="s">
        <v>89</v>
      </c>
      <c r="P1992" s="1351" t="s">
        <v>89</v>
      </c>
      <c r="Q1992" s="1352" t="s">
        <v>1163</v>
      </c>
      <c r="R1992" s="1353"/>
      <c r="S1992" s="1351">
        <v>15</v>
      </c>
      <c r="T1992" s="1354"/>
      <c r="U1992" s="1355" t="s">
        <v>278</v>
      </c>
      <c r="V1992" s="1355"/>
      <c r="W1992" s="1347">
        <v>14.75</v>
      </c>
      <c r="X1992" s="1355"/>
      <c r="Y1992" s="1355"/>
      <c r="Z1992" s="2067">
        <v>42814</v>
      </c>
      <c r="AB1992" s="1360"/>
      <c r="AC1992" s="1360"/>
      <c r="AD1992" s="1360"/>
      <c r="AE1992" s="1361">
        <f>IF(A1992="","",(IFERROR(VLOOKUP(A1992,Projecten!A$4:W$2618,5,FALSE),"niet bekend")))</f>
        <v>1</v>
      </c>
      <c r="AF1992" s="1362">
        <f t="shared" si="177"/>
        <v>2628.88</v>
      </c>
      <c r="AG1992" s="1360">
        <f>IF(A1992="","",(IFERROR(VLOOKUP(A1992,Projecten!A$4:W$2618,23,FALSE),"niet bekend")))</f>
        <v>2628.88</v>
      </c>
      <c r="AH1992" s="1945">
        <f>IF(A1992="","",(IFERROR(VLOOKUP(A1992,Projecten!A$4:W$2618,12,FALSE),"niet bekend")))</f>
        <v>2628.88</v>
      </c>
    </row>
    <row r="1993" spans="1:34" s="1359" customFormat="1" ht="12" x14ac:dyDescent="0.2">
      <c r="A1993" s="2079">
        <v>2017225</v>
      </c>
      <c r="B1993" s="1348">
        <v>121247</v>
      </c>
      <c r="C1993" s="2056" t="s">
        <v>3464</v>
      </c>
      <c r="D1993" s="2057" t="s">
        <v>68</v>
      </c>
      <c r="E1993" s="2058">
        <v>1</v>
      </c>
      <c r="F1993" s="2058">
        <v>2</v>
      </c>
      <c r="G1993" s="2058">
        <v>1</v>
      </c>
      <c r="H1993" s="2058">
        <v>1</v>
      </c>
      <c r="I1993" s="1350">
        <v>42825</v>
      </c>
      <c r="J1993" s="1350" t="s">
        <v>1737</v>
      </c>
      <c r="K1993" s="1350" t="s">
        <v>1737</v>
      </c>
      <c r="L1993" s="1351" t="s">
        <v>3525</v>
      </c>
      <c r="M1993" s="1351" t="s">
        <v>89</v>
      </c>
      <c r="N1993" s="1351" t="s">
        <v>89</v>
      </c>
      <c r="O1993" s="1351" t="s">
        <v>89</v>
      </c>
      <c r="P1993" s="1351" t="s">
        <v>89</v>
      </c>
      <c r="Q1993" s="1352" t="s">
        <v>1163</v>
      </c>
      <c r="R1993" s="1353"/>
      <c r="S1993" s="1353">
        <v>15</v>
      </c>
      <c r="T1993" s="1354"/>
      <c r="U1993" s="1355" t="s">
        <v>278</v>
      </c>
      <c r="V1993" s="1355"/>
      <c r="W1993" s="1347">
        <v>6</v>
      </c>
      <c r="X1993" s="1355"/>
      <c r="Y1993" s="1357"/>
      <c r="Z1993" s="2067">
        <v>42811</v>
      </c>
      <c r="AB1993" s="1360"/>
      <c r="AC1993" s="1360"/>
      <c r="AD1993" s="1360"/>
      <c r="AE1993" s="1361">
        <f>IF(A1993="","",(IFERROR(VLOOKUP(A1993,Projecten!A$4:W$2618,5,FALSE),"niet bekend")))</f>
        <v>1</v>
      </c>
      <c r="AF1993" s="1362">
        <f t="shared" si="177"/>
        <v>733.55</v>
      </c>
      <c r="AG1993" s="1360">
        <f>IF(A1993="","",(IFERROR(VLOOKUP(A1993,Projecten!A$4:W$2618,23,FALSE),"niet bekend")))</f>
        <v>733.55</v>
      </c>
      <c r="AH1993" s="1945">
        <f>IF(A1993="","",(IFERROR(VLOOKUP(A1993,Projecten!A$4:W$2618,12,FALSE),"niet bekend")))</f>
        <v>733.55</v>
      </c>
    </row>
    <row r="1994" spans="1:34" s="1359" customFormat="1" ht="12" x14ac:dyDescent="0.2">
      <c r="A1994" s="2027">
        <v>2017232</v>
      </c>
      <c r="B1994" s="1348" t="s">
        <v>3518</v>
      </c>
      <c r="C1994" s="1905" t="s">
        <v>3466</v>
      </c>
      <c r="D1994" s="2019" t="s">
        <v>68</v>
      </c>
      <c r="E1994" s="2023">
        <v>0</v>
      </c>
      <c r="F1994" s="2023">
        <v>0</v>
      </c>
      <c r="G1994" s="2023">
        <v>0</v>
      </c>
      <c r="H1994" s="2023">
        <v>0</v>
      </c>
      <c r="I1994" s="1350" t="s">
        <v>1737</v>
      </c>
      <c r="J1994" s="1350" t="s">
        <v>1737</v>
      </c>
      <c r="K1994" s="1350" t="s">
        <v>1737</v>
      </c>
      <c r="L1994" s="1350" t="s">
        <v>3524</v>
      </c>
      <c r="M1994" s="1351" t="s">
        <v>1737</v>
      </c>
      <c r="N1994" s="1351" t="s">
        <v>1737</v>
      </c>
      <c r="O1994" s="1351" t="s">
        <v>1737</v>
      </c>
      <c r="P1994" s="1351" t="s">
        <v>1737</v>
      </c>
      <c r="Q1994" s="1352" t="s">
        <v>3519</v>
      </c>
      <c r="R1994" s="1353"/>
      <c r="S1994" s="1353">
        <v>15</v>
      </c>
      <c r="T1994" s="1354"/>
      <c r="U1994" s="1355" t="s">
        <v>278</v>
      </c>
      <c r="V1994" s="1905" t="s">
        <v>3469</v>
      </c>
      <c r="W1994" s="1347">
        <v>1</v>
      </c>
      <c r="X1994" s="1355"/>
      <c r="Y1994" s="1355"/>
      <c r="Z1994" s="2067">
        <v>42811</v>
      </c>
      <c r="AB1994" s="1360"/>
      <c r="AC1994" s="1360"/>
      <c r="AD1994" s="1360"/>
      <c r="AE1994" s="1361">
        <f>IF(A1994="","",(IFERROR(VLOOKUP(A1994,Projecten!A$4:W$2618,5,FALSE),"niet bekend")))</f>
        <v>0</v>
      </c>
      <c r="AF1994" s="1362">
        <f t="shared" si="177"/>
        <v>225</v>
      </c>
      <c r="AG1994" s="1360">
        <f>IF(A1994="","",(IFERROR(VLOOKUP(A1994,Projecten!A$4:W$2618,23,FALSE),"niet bekend")))</f>
        <v>225</v>
      </c>
      <c r="AH1994" s="1945">
        <f>IF(A1994="","",(IFERROR(VLOOKUP(A1994,Projecten!A$4:W$2618,12,FALSE),"niet bekend")))</f>
        <v>225</v>
      </c>
    </row>
    <row r="1995" spans="1:34" s="1359" customFormat="1" ht="12" x14ac:dyDescent="0.2">
      <c r="A1995" s="2029"/>
      <c r="B1995" s="1348"/>
      <c r="C1995" s="1907"/>
      <c r="D1995" s="2021"/>
      <c r="E1995" s="2054"/>
      <c r="F1995" s="2054"/>
      <c r="G1995" s="2054"/>
      <c r="H1995" s="2054"/>
      <c r="I1995" s="1350"/>
      <c r="J1995" s="1350"/>
      <c r="K1995" s="1350"/>
      <c r="L1995" s="1350"/>
      <c r="M1995" s="1351"/>
      <c r="N1995" s="1351"/>
      <c r="O1995" s="1351"/>
      <c r="P1995" s="1351"/>
      <c r="Q1995" s="1352"/>
      <c r="R1995" s="1353"/>
      <c r="S1995" s="1351"/>
      <c r="T1995" s="1354"/>
      <c r="U1995" s="1355"/>
      <c r="V1995" s="1355"/>
      <c r="W1995" s="1347"/>
      <c r="X1995" s="1355"/>
      <c r="Y1995" s="1355"/>
      <c r="Z1995" s="2067"/>
      <c r="AB1995" s="1360"/>
      <c r="AC1995" s="1360"/>
      <c r="AD1995" s="1360"/>
      <c r="AE1995" s="1361"/>
      <c r="AF1995" s="1362"/>
      <c r="AG1995" s="1360"/>
      <c r="AH1995" s="1945"/>
    </row>
    <row r="1996" spans="1:34" s="1359" customFormat="1" ht="12" x14ac:dyDescent="0.2">
      <c r="A1996" s="2027">
        <v>2017259</v>
      </c>
      <c r="B1996" s="1348">
        <v>121259</v>
      </c>
      <c r="C1996" s="1905" t="s">
        <v>3564</v>
      </c>
      <c r="D1996" s="2018" t="s">
        <v>68</v>
      </c>
      <c r="E1996" s="2023">
        <v>1</v>
      </c>
      <c r="F1996" s="2023">
        <v>1</v>
      </c>
      <c r="G1996" s="2023">
        <v>0</v>
      </c>
      <c r="H1996" s="2023">
        <v>1</v>
      </c>
      <c r="I1996" s="1350">
        <v>42829</v>
      </c>
      <c r="J1996" s="1350" t="s">
        <v>1737</v>
      </c>
      <c r="K1996" s="1350" t="s">
        <v>1737</v>
      </c>
      <c r="L1996" s="1350" t="s">
        <v>1737</v>
      </c>
      <c r="M1996" s="1351" t="s">
        <v>89</v>
      </c>
      <c r="N1996" s="1351" t="s">
        <v>89</v>
      </c>
      <c r="O1996" s="1351" t="s">
        <v>89</v>
      </c>
      <c r="P1996" s="1351" t="s">
        <v>89</v>
      </c>
      <c r="Q1996" s="1352"/>
      <c r="R1996" s="1353"/>
      <c r="S1996" s="1659">
        <v>15</v>
      </c>
      <c r="T1996" s="1354"/>
      <c r="U1996" s="1600" t="s">
        <v>2739</v>
      </c>
      <c r="V1996" s="1355" t="s">
        <v>1495</v>
      </c>
      <c r="W1996" s="1347">
        <v>4</v>
      </c>
      <c r="X1996" s="1355"/>
      <c r="Y1996" s="1355"/>
      <c r="Z1996" s="1636">
        <v>42823</v>
      </c>
      <c r="AB1996" s="1360"/>
      <c r="AC1996" s="1360"/>
      <c r="AD1996" s="1360"/>
      <c r="AE1996" s="1361">
        <f>IF(A1996="","",(IFERROR(VLOOKUP(A1996,Projecten!A$4:W$2618,5,FALSE),"niet bekend")))</f>
        <v>1</v>
      </c>
      <c r="AF1996" s="1362">
        <f>IF(AE1996="","",(IF(E1996=0,AH1996,(E1996/AE1996*AH1996))))</f>
        <v>559.65</v>
      </c>
      <c r="AG1996" s="1360">
        <f>IF(A1996="","",(IFERROR(VLOOKUP(A1996,Projecten!A$4:W$2618,23,FALSE),"niet bekend")))</f>
        <v>559.65</v>
      </c>
      <c r="AH1996" s="1628">
        <f>IF(A1996="","",(IFERROR(VLOOKUP(A1996,Projecten!A$4:W$2618,12,FALSE),"niet bekend")))</f>
        <v>559.65</v>
      </c>
    </row>
    <row r="1997" spans="1:34" s="1279" customFormat="1" ht="12" x14ac:dyDescent="0.2">
      <c r="A1997" s="1322" t="s">
        <v>3439</v>
      </c>
      <c r="B1997" s="1348">
        <v>121242</v>
      </c>
      <c r="C1997" s="1322" t="s">
        <v>3461</v>
      </c>
      <c r="D1997" s="1321" t="s">
        <v>68</v>
      </c>
      <c r="E1997" s="1325">
        <v>2</v>
      </c>
      <c r="F1997" s="1325">
        <v>20</v>
      </c>
      <c r="G1997" s="1325">
        <v>10</v>
      </c>
      <c r="H1997" s="1325">
        <v>8</v>
      </c>
      <c r="I1997" s="1350">
        <v>42823</v>
      </c>
      <c r="J1997" s="1350">
        <v>42823</v>
      </c>
      <c r="K1997" s="1350" t="s">
        <v>1737</v>
      </c>
      <c r="L1997" s="1350" t="s">
        <v>1737</v>
      </c>
      <c r="M1997" s="1351" t="s">
        <v>89</v>
      </c>
      <c r="N1997" s="1351" t="s">
        <v>89</v>
      </c>
      <c r="O1997" s="1339" t="s">
        <v>89</v>
      </c>
      <c r="P1997" s="1339" t="s">
        <v>89</v>
      </c>
      <c r="Q1997" s="1282" t="s">
        <v>1163</v>
      </c>
      <c r="R1997" s="1329"/>
      <c r="S1997" s="1667">
        <v>15</v>
      </c>
      <c r="T1997" s="1330"/>
      <c r="U1997" s="1600" t="s">
        <v>2739</v>
      </c>
      <c r="V1997" s="1323" t="s">
        <v>1495</v>
      </c>
      <c r="W1997" s="1332">
        <v>74</v>
      </c>
      <c r="X1997" s="1323"/>
      <c r="Y1997" s="1323"/>
      <c r="Z1997" s="2071">
        <v>42810</v>
      </c>
      <c r="AB1997" s="1283"/>
      <c r="AC1997" s="1283"/>
      <c r="AD1997" s="1283"/>
      <c r="AE1997" s="1403">
        <f>IF(A1997="","",(IFERROR(VLOOKUP(A1997,Projecten!A$4:W$2618,5,FALSE),"niet bekend")))</f>
        <v>10</v>
      </c>
      <c r="AF1997" s="1285">
        <f>IF(AE1997="","",(IF(E1997=0,AH1997,(E1997/AE1997*AH1997))))</f>
        <v>15359.779999999999</v>
      </c>
      <c r="AG1997" s="1283">
        <f>IF(A1997="","",(IFERROR(VLOOKUP(A1997,Projecten!A$4:W$2618,23,FALSE),"niet bekend")))</f>
        <v>76798.899999999994</v>
      </c>
      <c r="AH1997" s="1908">
        <f>IF(A1997="","",(IFERROR(VLOOKUP(A1997,Projecten!A$4:W$2618,12,FALSE),"niet bekend")))</f>
        <v>76798.899999999994</v>
      </c>
    </row>
    <row r="1998" spans="1:34" s="1359" customFormat="1" ht="12" x14ac:dyDescent="0.2">
      <c r="A1998" s="2029"/>
      <c r="B1998" s="1348"/>
      <c r="C1998" s="1907"/>
      <c r="D1998" s="2059"/>
      <c r="E1998" s="2054"/>
      <c r="F1998" s="2054"/>
      <c r="G1998" s="2054"/>
      <c r="H1998" s="2054"/>
      <c r="I1998" s="1350"/>
      <c r="J1998" s="1350"/>
      <c r="K1998" s="1350"/>
      <c r="L1998" s="1350"/>
      <c r="M1998" s="1351"/>
      <c r="N1998" s="1351"/>
      <c r="O1998" s="1351"/>
      <c r="P1998" s="1351"/>
      <c r="Q1998" s="1352"/>
      <c r="R1998" s="1353"/>
      <c r="S1998" s="1659"/>
      <c r="T1998" s="1354"/>
      <c r="U1998" s="1355"/>
      <c r="V1998" s="1355"/>
      <c r="W1998" s="1347"/>
      <c r="X1998" s="1355"/>
      <c r="Y1998" s="1355"/>
      <c r="Z1998" s="1921"/>
      <c r="AB1998" s="1360"/>
      <c r="AC1998" s="1360"/>
      <c r="AD1998" s="1360"/>
      <c r="AE1998" s="1361"/>
      <c r="AF1998" s="1362"/>
      <c r="AG1998" s="1360"/>
      <c r="AH1998" s="1945"/>
    </row>
    <row r="1999" spans="1:34" s="1359" customFormat="1" ht="12" x14ac:dyDescent="0.2">
      <c r="A1999" s="1486">
        <v>2017217</v>
      </c>
      <c r="B1999" s="1594">
        <v>121255</v>
      </c>
      <c r="C1999" s="1486" t="s">
        <v>2286</v>
      </c>
      <c r="D1999" s="1604" t="s">
        <v>489</v>
      </c>
      <c r="E1999" s="1669">
        <v>0</v>
      </c>
      <c r="F1999" s="1669">
        <v>1</v>
      </c>
      <c r="G1999" s="1669">
        <v>2</v>
      </c>
      <c r="H1999" s="1669">
        <v>0</v>
      </c>
      <c r="I1999" s="1350">
        <v>42825</v>
      </c>
      <c r="J1999" s="1350" t="s">
        <v>1737</v>
      </c>
      <c r="K1999" s="1350" t="s">
        <v>1737</v>
      </c>
      <c r="L1999" s="1350" t="s">
        <v>1737</v>
      </c>
      <c r="M1999" s="1351" t="s">
        <v>89</v>
      </c>
      <c r="N1999" s="1351" t="s">
        <v>89</v>
      </c>
      <c r="O1999" s="1351" t="s">
        <v>89</v>
      </c>
      <c r="P1999" s="1351" t="s">
        <v>89</v>
      </c>
      <c r="Q1999" s="1352" t="s">
        <v>1163</v>
      </c>
      <c r="R1999" s="1353"/>
      <c r="S1999" s="1353">
        <v>15</v>
      </c>
      <c r="T1999" s="1354"/>
      <c r="U1999" s="1355" t="s">
        <v>681</v>
      </c>
      <c r="V1999" s="1355"/>
      <c r="W1999" s="1347">
        <v>4</v>
      </c>
      <c r="X1999" s="1355"/>
      <c r="Y1999" s="1355"/>
      <c r="Z1999" s="2067">
        <v>42807</v>
      </c>
      <c r="AB1999" s="1360"/>
      <c r="AC1999" s="1360"/>
      <c r="AD1999" s="1360"/>
      <c r="AE1999" s="1361">
        <f>IF(A1999="","",(IFERROR(VLOOKUP(A1999,Projecten!A$4:W$2618,5,FALSE),"niet bekend")))</f>
        <v>0</v>
      </c>
      <c r="AF1999" s="1362">
        <f t="shared" ref="AF1999:AF2005" si="178">IF(AE1999="","",(IF(E1999=0,AH1999,(E1999/AE1999*AH1999))))</f>
        <v>509.91</v>
      </c>
      <c r="AG1999" s="1360">
        <f>IF(A1999="","",(IFERROR(VLOOKUP(A1999,Projecten!A$4:W$2618,23,FALSE),"niet bekend")))</f>
        <v>509.91</v>
      </c>
      <c r="AH1999" s="1945">
        <f>IF(A1999="","",(IFERROR(VLOOKUP(A1999,Projecten!A$4:W$2618,12,FALSE),"niet bekend")))</f>
        <v>509.91</v>
      </c>
    </row>
    <row r="2000" spans="1:34" s="1359" customFormat="1" ht="12" x14ac:dyDescent="0.2">
      <c r="A2000" s="2051" t="s">
        <v>3402</v>
      </c>
      <c r="B2000" s="1594">
        <v>121249</v>
      </c>
      <c r="C2000" s="2056" t="s">
        <v>3403</v>
      </c>
      <c r="D2000" s="2057" t="s">
        <v>489</v>
      </c>
      <c r="E2000" s="2023">
        <v>1</v>
      </c>
      <c r="F2000" s="2058">
        <v>8</v>
      </c>
      <c r="G2000" s="2058">
        <v>4</v>
      </c>
      <c r="H2000" s="2058">
        <v>3</v>
      </c>
      <c r="I2000" s="1350">
        <v>42825</v>
      </c>
      <c r="J2000" s="1350">
        <v>42823</v>
      </c>
      <c r="K2000" s="1350" t="s">
        <v>1737</v>
      </c>
      <c r="L2000" s="1350" t="s">
        <v>1737</v>
      </c>
      <c r="M2000" s="1351" t="s">
        <v>89</v>
      </c>
      <c r="N2000" s="1351" t="s">
        <v>89</v>
      </c>
      <c r="O2000" s="1351" t="s">
        <v>89</v>
      </c>
      <c r="P2000" s="1351" t="s">
        <v>89</v>
      </c>
      <c r="Q2000" s="1352" t="s">
        <v>1163</v>
      </c>
      <c r="R2000" s="1353"/>
      <c r="S2000" s="1353">
        <v>15</v>
      </c>
      <c r="T2000" s="1354"/>
      <c r="U2000" s="1355" t="s">
        <v>681</v>
      </c>
      <c r="V2000" s="1355"/>
      <c r="W2000" s="1347">
        <v>19.25</v>
      </c>
      <c r="X2000" s="1355"/>
      <c r="Y2000" s="1355"/>
      <c r="Z2000" s="2067">
        <v>42810</v>
      </c>
      <c r="AB2000" s="1360"/>
      <c r="AC2000" s="1360"/>
      <c r="AD2000" s="1360"/>
      <c r="AE2000" s="1361">
        <f>IF(A2000="","",(IFERROR(VLOOKUP(A2000,Projecten!A$4:W$2618,5,FALSE),"niet bekend")))</f>
        <v>1</v>
      </c>
      <c r="AF2000" s="1362">
        <f t="shared" si="178"/>
        <v>3440.14</v>
      </c>
      <c r="AG2000" s="1360">
        <f>IF(A2000="","",(IFERROR(VLOOKUP(A2000,Projecten!A$4:W$2618,23,FALSE),"niet bekend")))</f>
        <v>3440.14</v>
      </c>
      <c r="AH2000" s="1945">
        <f>IF(A2000="","",(IFERROR(VLOOKUP(A2000,Projecten!A$4:W$2618,12,FALSE),"niet bekend")))</f>
        <v>3440.14</v>
      </c>
    </row>
    <row r="2001" spans="1:34" s="1359" customFormat="1" ht="12" x14ac:dyDescent="0.2">
      <c r="A2001" s="2051" t="s">
        <v>3400</v>
      </c>
      <c r="B2001" s="1594">
        <v>121250</v>
      </c>
      <c r="C2001" s="2056" t="s">
        <v>3401</v>
      </c>
      <c r="D2001" s="2057" t="s">
        <v>489</v>
      </c>
      <c r="E2001" s="2023">
        <v>1</v>
      </c>
      <c r="F2001" s="2058">
        <v>8</v>
      </c>
      <c r="G2001" s="2058">
        <v>4</v>
      </c>
      <c r="H2001" s="2058">
        <v>3</v>
      </c>
      <c r="I2001" s="1350">
        <v>42825</v>
      </c>
      <c r="J2001" s="1350">
        <v>42823</v>
      </c>
      <c r="K2001" s="1350" t="s">
        <v>1737</v>
      </c>
      <c r="L2001" s="1350" t="s">
        <v>1737</v>
      </c>
      <c r="M2001" s="1351" t="s">
        <v>89</v>
      </c>
      <c r="N2001" s="1351" t="s">
        <v>89</v>
      </c>
      <c r="O2001" s="1351" t="s">
        <v>89</v>
      </c>
      <c r="P2001" s="1351" t="s">
        <v>89</v>
      </c>
      <c r="Q2001" s="1352" t="s">
        <v>1163</v>
      </c>
      <c r="R2001" s="1353"/>
      <c r="S2001" s="1353">
        <v>15</v>
      </c>
      <c r="T2001" s="1354"/>
      <c r="U2001" s="1355" t="s">
        <v>681</v>
      </c>
      <c r="V2001" s="1355"/>
      <c r="W2001" s="1347">
        <v>19.25</v>
      </c>
      <c r="X2001" s="1355"/>
      <c r="Y2001" s="1355"/>
      <c r="Z2001" s="2067">
        <v>42810</v>
      </c>
      <c r="AB2001" s="1360"/>
      <c r="AC2001" s="1360"/>
      <c r="AD2001" s="1360"/>
      <c r="AE2001" s="1361">
        <f>IF(A2001="","",(IFERROR(VLOOKUP(A2001,Projecten!A$4:W$2618,5,FALSE),"niet bekend")))</f>
        <v>1</v>
      </c>
      <c r="AF2001" s="1362">
        <f t="shared" si="178"/>
        <v>3440.14</v>
      </c>
      <c r="AG2001" s="1360">
        <f>IF(A2001="","",(IFERROR(VLOOKUP(A2001,Projecten!A$4:W$2618,23,FALSE),"niet bekend")))</f>
        <v>3440.14</v>
      </c>
      <c r="AH2001" s="1945">
        <f>IF(A2001="","",(IFERROR(VLOOKUP(A2001,Projecten!A$4:W$2618,12,FALSE),"niet bekend")))</f>
        <v>3440.14</v>
      </c>
    </row>
    <row r="2002" spans="1:34" s="1359" customFormat="1" ht="12" x14ac:dyDescent="0.2">
      <c r="A2002" s="2062" t="s">
        <v>3398</v>
      </c>
      <c r="B2002" s="1594">
        <v>121251</v>
      </c>
      <c r="C2002" s="2020" t="s">
        <v>3399</v>
      </c>
      <c r="D2002" s="2057" t="s">
        <v>489</v>
      </c>
      <c r="E2002" s="2023">
        <v>1</v>
      </c>
      <c r="F2002" s="2058">
        <v>8</v>
      </c>
      <c r="G2002" s="2058">
        <v>4</v>
      </c>
      <c r="H2002" s="2058">
        <v>3</v>
      </c>
      <c r="I2002" s="1350">
        <v>42825</v>
      </c>
      <c r="J2002" s="1350">
        <v>42823</v>
      </c>
      <c r="K2002" s="1350" t="s">
        <v>1737</v>
      </c>
      <c r="L2002" s="1350" t="s">
        <v>1737</v>
      </c>
      <c r="M2002" s="1351" t="s">
        <v>89</v>
      </c>
      <c r="N2002" s="1351" t="s">
        <v>89</v>
      </c>
      <c r="O2002" s="1351" t="s">
        <v>89</v>
      </c>
      <c r="P2002" s="1351" t="s">
        <v>89</v>
      </c>
      <c r="Q2002" s="1352" t="s">
        <v>1163</v>
      </c>
      <c r="R2002" s="1353"/>
      <c r="S2002" s="1353">
        <v>15</v>
      </c>
      <c r="T2002" s="1354"/>
      <c r="U2002" s="1355" t="s">
        <v>681</v>
      </c>
      <c r="V2002" s="1355"/>
      <c r="W2002" s="1347">
        <v>19.25</v>
      </c>
      <c r="X2002" s="1355"/>
      <c r="Y2002" s="1355"/>
      <c r="Z2002" s="2067">
        <v>42810</v>
      </c>
      <c r="AB2002" s="1360"/>
      <c r="AC2002" s="1360"/>
      <c r="AD2002" s="1360"/>
      <c r="AE2002" s="1361">
        <f>IF(A2002="","",(IFERROR(VLOOKUP(A2002,Projecten!A$4:W$2618,5,FALSE),"niet bekend")))</f>
        <v>1</v>
      </c>
      <c r="AF2002" s="1362">
        <f t="shared" si="178"/>
        <v>3413.07</v>
      </c>
      <c r="AG2002" s="1360">
        <f>IF(A2002="","",(IFERROR(VLOOKUP(A2002,Projecten!A$4:W$2618,23,FALSE),"niet bekend")))</f>
        <v>3413.07</v>
      </c>
      <c r="AH2002" s="1945">
        <f>IF(A2002="","",(IFERROR(VLOOKUP(A2002,Projecten!A$4:W$2618,12,FALSE),"niet bekend")))</f>
        <v>3413.07</v>
      </c>
    </row>
    <row r="2003" spans="1:34" s="1359" customFormat="1" ht="12" x14ac:dyDescent="0.2">
      <c r="A2003" s="2062" t="s">
        <v>3384</v>
      </c>
      <c r="B2003" s="1594">
        <v>121252</v>
      </c>
      <c r="C2003" s="2020" t="s">
        <v>3385</v>
      </c>
      <c r="D2003" s="2057" t="s">
        <v>489</v>
      </c>
      <c r="E2003" s="2023">
        <v>1</v>
      </c>
      <c r="F2003" s="2058">
        <v>8</v>
      </c>
      <c r="G2003" s="2058">
        <v>4</v>
      </c>
      <c r="H2003" s="2058">
        <v>3</v>
      </c>
      <c r="I2003" s="1350">
        <v>42825</v>
      </c>
      <c r="J2003" s="1350">
        <v>42823</v>
      </c>
      <c r="K2003" s="1350" t="s">
        <v>1737</v>
      </c>
      <c r="L2003" s="1350" t="s">
        <v>1737</v>
      </c>
      <c r="M2003" s="1351" t="s">
        <v>89</v>
      </c>
      <c r="N2003" s="1351" t="s">
        <v>89</v>
      </c>
      <c r="O2003" s="1351" t="s">
        <v>89</v>
      </c>
      <c r="P2003" s="1351" t="s">
        <v>89</v>
      </c>
      <c r="Q2003" s="1352" t="s">
        <v>1163</v>
      </c>
      <c r="R2003" s="1353"/>
      <c r="S2003" s="1353">
        <v>15</v>
      </c>
      <c r="T2003" s="1354"/>
      <c r="U2003" s="1355" t="s">
        <v>681</v>
      </c>
      <c r="V2003" s="1355"/>
      <c r="W2003" s="1347">
        <v>19.25</v>
      </c>
      <c r="X2003" s="1355"/>
      <c r="Y2003" s="1355"/>
      <c r="Z2003" s="2067">
        <v>42810</v>
      </c>
      <c r="AB2003" s="1360"/>
      <c r="AC2003" s="1360"/>
      <c r="AD2003" s="1360"/>
      <c r="AE2003" s="1361">
        <f>IF(A2003="","",(IFERROR(VLOOKUP(A2003,Projecten!A$4:W$2618,5,FALSE),"niet bekend")))</f>
        <v>1</v>
      </c>
      <c r="AF2003" s="1362">
        <f t="shared" si="178"/>
        <v>3413.06</v>
      </c>
      <c r="AG2003" s="1360">
        <f>IF(A2003="","",(IFERROR(VLOOKUP(A2003,Projecten!A$4:W$2618,23,FALSE),"niet bekend")))</f>
        <v>3413.06</v>
      </c>
      <c r="AH2003" s="1945">
        <f>IF(A2003="","",(IFERROR(VLOOKUP(A2003,Projecten!A$4:W$2618,12,FALSE),"niet bekend")))</f>
        <v>3413.06</v>
      </c>
    </row>
    <row r="2004" spans="1:34" s="1359" customFormat="1" ht="12" x14ac:dyDescent="0.2">
      <c r="A2004" s="2062" t="s">
        <v>3396</v>
      </c>
      <c r="B2004" s="1594">
        <v>121253</v>
      </c>
      <c r="C2004" s="2020" t="s">
        <v>3397</v>
      </c>
      <c r="D2004" s="2057" t="s">
        <v>489</v>
      </c>
      <c r="E2004" s="2023">
        <v>1</v>
      </c>
      <c r="F2004" s="2058">
        <v>8</v>
      </c>
      <c r="G2004" s="2058">
        <v>4</v>
      </c>
      <c r="H2004" s="2058">
        <v>3</v>
      </c>
      <c r="I2004" s="1350">
        <v>42825</v>
      </c>
      <c r="J2004" s="1350">
        <v>42823</v>
      </c>
      <c r="K2004" s="1350" t="s">
        <v>1737</v>
      </c>
      <c r="L2004" s="1350" t="s">
        <v>1737</v>
      </c>
      <c r="M2004" s="1351" t="s">
        <v>89</v>
      </c>
      <c r="N2004" s="1351" t="s">
        <v>89</v>
      </c>
      <c r="O2004" s="1351" t="s">
        <v>89</v>
      </c>
      <c r="P2004" s="1351" t="s">
        <v>89</v>
      </c>
      <c r="Q2004" s="1352" t="s">
        <v>1163</v>
      </c>
      <c r="R2004" s="1353"/>
      <c r="S2004" s="1353">
        <v>15</v>
      </c>
      <c r="T2004" s="1354"/>
      <c r="U2004" s="1355" t="s">
        <v>681</v>
      </c>
      <c r="V2004" s="1355"/>
      <c r="W2004" s="1347">
        <v>19.25</v>
      </c>
      <c r="X2004" s="1355"/>
      <c r="Y2004" s="1355"/>
      <c r="Z2004" s="2067">
        <v>42810</v>
      </c>
      <c r="AB2004" s="1360"/>
      <c r="AC2004" s="1360"/>
      <c r="AD2004" s="1360"/>
      <c r="AE2004" s="1361">
        <f>IF(A2004="","",(IFERROR(VLOOKUP(A2004,Projecten!A$4:W$2618,5,FALSE),"niet bekend")))</f>
        <v>1</v>
      </c>
      <c r="AF2004" s="1362">
        <f t="shared" si="178"/>
        <v>3440.14</v>
      </c>
      <c r="AG2004" s="1360">
        <f>IF(A2004="","",(IFERROR(VLOOKUP(A2004,Projecten!A$4:W$2618,23,FALSE),"niet bekend")))</f>
        <v>3440.14</v>
      </c>
      <c r="AH2004" s="1945">
        <f>IF(A2004="","",(IFERROR(VLOOKUP(A2004,Projecten!A$4:W$2618,12,FALSE),"niet bekend")))</f>
        <v>3440.14</v>
      </c>
    </row>
    <row r="2005" spans="1:34" s="1359" customFormat="1" ht="12" x14ac:dyDescent="0.2">
      <c r="A2005" s="2062" t="s">
        <v>3395</v>
      </c>
      <c r="B2005" s="1594">
        <v>121254</v>
      </c>
      <c r="C2005" s="2020" t="s">
        <v>3394</v>
      </c>
      <c r="D2005" s="2057" t="s">
        <v>489</v>
      </c>
      <c r="E2005" s="2023">
        <v>1</v>
      </c>
      <c r="F2005" s="2058">
        <v>8</v>
      </c>
      <c r="G2005" s="2058">
        <v>4</v>
      </c>
      <c r="H2005" s="2058">
        <v>3</v>
      </c>
      <c r="I2005" s="1350">
        <v>42825</v>
      </c>
      <c r="J2005" s="1350">
        <v>42823</v>
      </c>
      <c r="K2005" s="1350" t="s">
        <v>1737</v>
      </c>
      <c r="L2005" s="1350" t="s">
        <v>1737</v>
      </c>
      <c r="M2005" s="1351" t="s">
        <v>89</v>
      </c>
      <c r="N2005" s="1351" t="s">
        <v>89</v>
      </c>
      <c r="O2005" s="1351" t="s">
        <v>89</v>
      </c>
      <c r="P2005" s="1351" t="s">
        <v>89</v>
      </c>
      <c r="Q2005" s="1352" t="s">
        <v>1163</v>
      </c>
      <c r="R2005" s="1353"/>
      <c r="S2005" s="1353">
        <v>15</v>
      </c>
      <c r="T2005" s="1354"/>
      <c r="U2005" s="1355" t="s">
        <v>681</v>
      </c>
      <c r="V2005" s="1355"/>
      <c r="W2005" s="1347">
        <v>19.25</v>
      </c>
      <c r="X2005" s="1355"/>
      <c r="Y2005" s="1355"/>
      <c r="Z2005" s="2067">
        <v>42810</v>
      </c>
      <c r="AB2005" s="1360"/>
      <c r="AC2005" s="1360"/>
      <c r="AD2005" s="1360"/>
      <c r="AE2005" s="1361">
        <f>IF(A2005="","",(IFERROR(VLOOKUP(A2005,Projecten!A$4:W$2618,5,FALSE),"niet bekend")))</f>
        <v>1</v>
      </c>
      <c r="AF2005" s="1362">
        <f t="shared" si="178"/>
        <v>3440.14</v>
      </c>
      <c r="AG2005" s="1360">
        <f>IF(A2005="","",(IFERROR(VLOOKUP(A2005,Projecten!A$4:W$2618,23,FALSE),"niet bekend")))</f>
        <v>3440.14</v>
      </c>
      <c r="AH2005" s="1945">
        <f>IF(A2005="","",(IFERROR(VLOOKUP(A2005,Projecten!A$4:W$2618,12,FALSE),"niet bekend")))</f>
        <v>3440.14</v>
      </c>
    </row>
    <row r="2006" spans="1:34" s="1359" customFormat="1" ht="12" x14ac:dyDescent="0.2">
      <c r="A2006" s="2051"/>
      <c r="B2006" s="1594"/>
      <c r="C2006" s="2056"/>
      <c r="D2006" s="2057"/>
      <c r="E2006" s="2023"/>
      <c r="F2006" s="2058"/>
      <c r="G2006" s="2058"/>
      <c r="H2006" s="2058"/>
      <c r="I2006" s="1350"/>
      <c r="J2006" s="1350"/>
      <c r="K2006" s="1350"/>
      <c r="L2006" s="1350"/>
      <c r="M2006" s="1351"/>
      <c r="N2006" s="1351"/>
      <c r="O2006" s="1351"/>
      <c r="P2006" s="1351"/>
      <c r="Q2006" s="1352"/>
      <c r="R2006" s="1353"/>
      <c r="S2006" s="1353"/>
      <c r="T2006" s="1354"/>
      <c r="U2006" s="1355"/>
      <c r="V2006" s="1355"/>
      <c r="W2006" s="1347"/>
      <c r="X2006" s="1355"/>
      <c r="Y2006" s="1355"/>
      <c r="Z2006" s="1921"/>
      <c r="AB2006" s="1360"/>
      <c r="AC2006" s="1360"/>
      <c r="AD2006" s="1360"/>
      <c r="AE2006" s="1361"/>
      <c r="AF2006" s="1362"/>
      <c r="AG2006" s="1360"/>
      <c r="AH2006" s="1945"/>
    </row>
    <row r="2007" spans="1:34" s="1359" customFormat="1" ht="12" x14ac:dyDescent="0.2">
      <c r="A2007" s="1486">
        <v>2017214</v>
      </c>
      <c r="B2007" s="1594">
        <v>121244</v>
      </c>
      <c r="C2007" s="1486" t="s">
        <v>2677</v>
      </c>
      <c r="D2007" s="1604" t="s">
        <v>614</v>
      </c>
      <c r="E2007" s="1669">
        <v>2</v>
      </c>
      <c r="F2007" s="1669">
        <v>26</v>
      </c>
      <c r="G2007" s="1669">
        <v>14</v>
      </c>
      <c r="H2007" s="1669">
        <v>6</v>
      </c>
      <c r="I2007" s="1350">
        <v>42822</v>
      </c>
      <c r="J2007" s="1350">
        <v>42821</v>
      </c>
      <c r="K2007" s="1350" t="s">
        <v>1737</v>
      </c>
      <c r="L2007" s="1350" t="s">
        <v>1737</v>
      </c>
      <c r="M2007" s="1351" t="s">
        <v>89</v>
      </c>
      <c r="N2007" s="1351" t="s">
        <v>89</v>
      </c>
      <c r="O2007" s="1351" t="s">
        <v>89</v>
      </c>
      <c r="P2007" s="1351" t="s">
        <v>89</v>
      </c>
      <c r="Q2007" s="1352" t="s">
        <v>1163</v>
      </c>
      <c r="R2007" s="1353"/>
      <c r="S2007" s="1353">
        <v>15</v>
      </c>
      <c r="T2007" s="1354"/>
      <c r="U2007" s="1355" t="s">
        <v>986</v>
      </c>
      <c r="V2007" s="1355" t="s">
        <v>2121</v>
      </c>
      <c r="W2007" s="1347">
        <v>45</v>
      </c>
      <c r="X2007" s="1355"/>
      <c r="Y2007" s="1355"/>
      <c r="Z2007" s="2067">
        <v>42807</v>
      </c>
      <c r="AB2007" s="1360"/>
      <c r="AC2007" s="1360"/>
      <c r="AD2007" s="1360"/>
      <c r="AE2007" s="1361">
        <f>IF(A2007="","",(IFERROR(VLOOKUP(A2007,Projecten!A$4:W$2618,5,FALSE),"niet bekend")))</f>
        <v>2</v>
      </c>
      <c r="AF2007" s="1362">
        <f>IF(AE2007="","",(IF(E2007=0,AH2007,(E2007/AE2007*AH2007))))</f>
        <v>8224.66</v>
      </c>
      <c r="AG2007" s="1360">
        <f>IF(A2007="","",(IFERROR(VLOOKUP(A2007,Projecten!A$4:W$2618,23,FALSE),"niet bekend")))</f>
        <v>8224.66</v>
      </c>
      <c r="AH2007" s="1945">
        <f>IF(A2007="","",(IFERROR(VLOOKUP(A2007,Projecten!A$4:W$2618,12,FALSE),"niet bekend")))</f>
        <v>8224.66</v>
      </c>
    </row>
    <row r="2008" spans="1:34" s="1359" customFormat="1" ht="12" x14ac:dyDescent="0.2">
      <c r="A2008" s="2062"/>
      <c r="B2008" s="1594"/>
      <c r="C2008" s="2020"/>
      <c r="D2008" s="2057"/>
      <c r="E2008" s="2023"/>
      <c r="F2008" s="2058"/>
      <c r="G2008" s="2058"/>
      <c r="H2008" s="2058"/>
      <c r="I2008" s="1350"/>
      <c r="J2008" s="1350"/>
      <c r="K2008" s="1350"/>
      <c r="L2008" s="1350"/>
      <c r="M2008" s="1351"/>
      <c r="N2008" s="1351"/>
      <c r="O2008" s="1351"/>
      <c r="P2008" s="1351"/>
      <c r="Q2008" s="1352"/>
      <c r="R2008" s="1353"/>
      <c r="S2008" s="1353"/>
      <c r="T2008" s="1354"/>
      <c r="U2008" s="1355"/>
      <c r="V2008" s="1355"/>
      <c r="W2008" s="1347"/>
      <c r="X2008" s="1355"/>
      <c r="Y2008" s="1355"/>
      <c r="Z2008" s="1921"/>
      <c r="AB2008" s="1360"/>
      <c r="AC2008" s="1360"/>
      <c r="AD2008" s="1360"/>
      <c r="AE2008" s="1361"/>
      <c r="AF2008" s="1362"/>
      <c r="AG2008" s="1360"/>
      <c r="AH2008" s="1945"/>
    </row>
    <row r="2009" spans="1:34" s="1359" customFormat="1" ht="12" x14ac:dyDescent="0.2">
      <c r="A2009" s="2027">
        <v>2017257</v>
      </c>
      <c r="B2009" s="1348">
        <v>121257</v>
      </c>
      <c r="C2009" s="1905" t="s">
        <v>3561</v>
      </c>
      <c r="D2009" s="2019" t="s">
        <v>3086</v>
      </c>
      <c r="E2009" s="2023">
        <v>2</v>
      </c>
      <c r="F2009" s="2023">
        <v>2</v>
      </c>
      <c r="G2009" s="2023">
        <v>0</v>
      </c>
      <c r="H2009" s="2023">
        <v>4</v>
      </c>
      <c r="I2009" s="1350">
        <v>42829</v>
      </c>
      <c r="J2009" s="1350" t="s">
        <v>1737</v>
      </c>
      <c r="K2009" s="1350" t="s">
        <v>1737</v>
      </c>
      <c r="L2009" s="1350" t="s">
        <v>1737</v>
      </c>
      <c r="M2009" s="1351" t="s">
        <v>89</v>
      </c>
      <c r="N2009" s="1351" t="s">
        <v>89</v>
      </c>
      <c r="O2009" s="1351" t="s">
        <v>89</v>
      </c>
      <c r="P2009" s="1351" t="s">
        <v>89</v>
      </c>
      <c r="Q2009" s="1352" t="s">
        <v>1526</v>
      </c>
      <c r="R2009" s="1353"/>
      <c r="S2009" s="1351">
        <v>15</v>
      </c>
      <c r="T2009" s="1354"/>
      <c r="U2009" s="1355" t="s">
        <v>3562</v>
      </c>
      <c r="V2009" s="1355"/>
      <c r="W2009" s="1347">
        <v>38</v>
      </c>
      <c r="X2009" s="1355"/>
      <c r="Y2009" s="1355"/>
      <c r="Z2009" s="2067">
        <v>42822</v>
      </c>
      <c r="AB2009" s="1360"/>
      <c r="AC2009" s="1360"/>
      <c r="AD2009" s="1360"/>
      <c r="AE2009" s="1571"/>
      <c r="AF2009" s="1362"/>
      <c r="AG2009" s="1360"/>
      <c r="AH2009" s="1945"/>
    </row>
    <row r="2010" spans="1:34" s="1377" customFormat="1" x14ac:dyDescent="0.2">
      <c r="A2010" s="826"/>
      <c r="B2010" s="1366"/>
      <c r="C2010" s="1367"/>
      <c r="D2010" s="1367"/>
      <c r="E2010" s="1368"/>
      <c r="F2010" s="1368"/>
      <c r="G2010" s="1368"/>
      <c r="H2010" s="1368"/>
      <c r="I2010" s="1369"/>
      <c r="J2010" s="1369"/>
      <c r="K2010" s="1369"/>
      <c r="L2010" s="1368"/>
      <c r="M2010" s="1368"/>
      <c r="N2010" s="1368"/>
      <c r="O2010" s="1368"/>
      <c r="P2010" s="1368"/>
      <c r="Q2010" s="1370"/>
      <c r="R2010" s="2128"/>
      <c r="S2010" s="1372"/>
      <c r="T2010" s="1372"/>
      <c r="U2010" s="1373"/>
      <c r="V2010" s="1373"/>
      <c r="W2010" s="1373"/>
      <c r="X2010" s="1374"/>
      <c r="Y2010" s="1375"/>
      <c r="Z2010" s="1376"/>
      <c r="AB2010" s="1378"/>
      <c r="AC2010" s="1378"/>
      <c r="AD2010" s="1378"/>
      <c r="AE2010" s="1379"/>
      <c r="AF2010" s="1380"/>
      <c r="AG2010" s="1378" t="str">
        <f>IF(A2010="","",(IFERROR(VLOOKUP(A2010,Projecten!A$4:W$2618,23,FALSE),"niet bekend")))</f>
        <v/>
      </c>
      <c r="AH2010" s="1381" t="str">
        <f>IF(A2010="","",(IFERROR(VLOOKUP(A2010,Projecten!A$4:W$2618,12,FALSE),"niet bekend")))</f>
        <v/>
      </c>
    </row>
    <row r="2011" spans="1:34" s="1315" customFormat="1" x14ac:dyDescent="0.2">
      <c r="A2011" s="1006"/>
      <c r="B2011" s="1303"/>
      <c r="C2011" s="1304">
        <f>SUM(F2011:H2011)</f>
        <v>310</v>
      </c>
      <c r="D2011" s="1305"/>
      <c r="E2011" s="1306">
        <f>SUM(E2012:E2044)</f>
        <v>18</v>
      </c>
      <c r="F2011" s="1306">
        <f>SUM(F2012:F2044)</f>
        <v>155</v>
      </c>
      <c r="G2011" s="1306">
        <f>SUM(G2012:G2044)</f>
        <v>101</v>
      </c>
      <c r="H2011" s="1306">
        <f>SUM(H2012:H2044)</f>
        <v>54</v>
      </c>
      <c r="I2011" s="1307"/>
      <c r="J2011" s="1307"/>
      <c r="K2011" s="1307"/>
      <c r="L2011" s="1306"/>
      <c r="M2011" s="1306"/>
      <c r="N2011" s="1306"/>
      <c r="O2011" s="1306"/>
      <c r="P2011" s="1306"/>
      <c r="Q2011" s="1440">
        <v>15</v>
      </c>
      <c r="R2011" s="2129"/>
      <c r="S2011" s="1441"/>
      <c r="T2011" s="1441"/>
      <c r="U2011" s="1442"/>
      <c r="V2011" s="1443">
        <f>SUM(W2011:W2044)</f>
        <v>455.25</v>
      </c>
      <c r="W2011" s="1312"/>
      <c r="X2011" s="1312">
        <f>Productiemedewerkers!C2382</f>
        <v>0</v>
      </c>
      <c r="Y2011" s="1313">
        <f>V2011-X2011</f>
        <v>455.25</v>
      </c>
      <c r="Z2011" s="1314"/>
      <c r="AB2011" s="1316"/>
      <c r="AC2011" s="1316"/>
      <c r="AD2011" s="1317" t="str">
        <f>CONCATENATE("week ",Q2011)</f>
        <v>week 15</v>
      </c>
      <c r="AE2011" s="1318"/>
      <c r="AF2011" s="1319">
        <f>SUM(AF2012:AF2044)</f>
        <v>60363.869999999988</v>
      </c>
      <c r="AG2011" s="1316" t="str">
        <f>IF(A2011="","",(IFERROR(VLOOKUP(A2011,Projecten!A$4:W$2618,23,FALSE),"niet bekend")))</f>
        <v/>
      </c>
      <c r="AH2011" s="1320" t="str">
        <f>IF(A2011="","",(IFERROR(VLOOKUP(A2011,Projecten!A$4:W$2618,12,FALSE),"niet bekend")))</f>
        <v/>
      </c>
    </row>
    <row r="2012" spans="1:34" s="1279" customFormat="1" ht="12" x14ac:dyDescent="0.2">
      <c r="A2012" s="1484"/>
      <c r="B2012" s="1438"/>
      <c r="C2012" s="1323"/>
      <c r="D2012" s="1444"/>
      <c r="E2012" s="1445"/>
      <c r="F2012" s="1445"/>
      <c r="G2012" s="1445"/>
      <c r="H2012" s="1445"/>
      <c r="I2012" s="1326"/>
      <c r="J2012" s="1326"/>
      <c r="K2012" s="1326"/>
      <c r="L2012" s="1327"/>
      <c r="M2012" s="1327"/>
      <c r="N2012" s="1327"/>
      <c r="O2012" s="1327"/>
      <c r="P2012" s="1327"/>
      <c r="Q2012" s="1282" t="s">
        <v>3133</v>
      </c>
      <c r="R2012" s="1329"/>
      <c r="S2012" s="1329"/>
      <c r="T2012" s="1330"/>
      <c r="U2012" s="1323"/>
      <c r="V2012" s="1344" t="s">
        <v>2493</v>
      </c>
      <c r="W2012" s="1332"/>
      <c r="X2012" s="1323"/>
      <c r="Y2012" s="1323"/>
      <c r="Z2012" s="1282"/>
      <c r="AB2012" s="1283"/>
      <c r="AC2012" s="1283"/>
      <c r="AD2012" s="1283"/>
      <c r="AE2012" s="1403" t="str">
        <f>IF(A2012="","",(IFERROR(VLOOKUP(A2012,Projecten!A$4:W$2618,5,FALSE),"niet bekend")))</f>
        <v/>
      </c>
      <c r="AF2012" s="1285" t="str">
        <f>IF(AE2012="","",(IF(E2012=0,AH2012,(E2012/AE2012*AH2012))))</f>
        <v/>
      </c>
      <c r="AG2012" s="1283" t="str">
        <f>IF(A2012="","",(IFERROR(VLOOKUP(A2012,Projecten!A$4:W$2618,23,FALSE),"niet bekend")))</f>
        <v/>
      </c>
      <c r="AH2012" s="1908" t="str">
        <f>IF(A2012="","",(IFERROR(VLOOKUP(A2012,Projecten!A$4:W$2618,12,FALSE),"niet bekend")))</f>
        <v/>
      </c>
    </row>
    <row r="2013" spans="1:34" s="1279" customFormat="1" x14ac:dyDescent="0.2">
      <c r="A2013" s="4"/>
      <c r="B2013" s="1282"/>
      <c r="C2013" s="1405" t="s">
        <v>3551</v>
      </c>
      <c r="D2013" s="1323"/>
      <c r="E2013" s="1339"/>
      <c r="F2013" s="1339"/>
      <c r="G2013" s="1339"/>
      <c r="H2013" s="1339"/>
      <c r="I2013" s="1328"/>
      <c r="J2013" s="1328"/>
      <c r="K2013" s="1328"/>
      <c r="L2013" s="1339"/>
      <c r="M2013" s="1339"/>
      <c r="N2013" s="1339"/>
      <c r="O2013" s="1339"/>
      <c r="P2013" s="1339"/>
      <c r="Q2013" s="1282"/>
      <c r="R2013" s="1329"/>
      <c r="S2013" s="1339"/>
      <c r="T2013" s="1330"/>
      <c r="U2013" s="1323"/>
      <c r="V2013" s="1323"/>
      <c r="W2013" s="1385">
        <v>75</v>
      </c>
      <c r="X2013" s="1323"/>
      <c r="Y2013" s="1323"/>
      <c r="Z2013" s="1282"/>
      <c r="AB2013" s="1283"/>
      <c r="AC2013" s="1283"/>
      <c r="AD2013" s="1283"/>
      <c r="AE2013" s="1284"/>
      <c r="AF2013" s="1285"/>
      <c r="AG2013" s="1283"/>
      <c r="AH2013" s="1908"/>
    </row>
    <row r="2014" spans="1:34" s="1452" customFormat="1" ht="12" x14ac:dyDescent="0.2">
      <c r="A2014" s="1485"/>
      <c r="B2014" s="1405"/>
      <c r="C2014" s="1405" t="s">
        <v>3563</v>
      </c>
      <c r="D2014" s="1446"/>
      <c r="E2014" s="1448"/>
      <c r="F2014" s="1448"/>
      <c r="G2014" s="1448"/>
      <c r="H2014" s="1448"/>
      <c r="I2014" s="1447"/>
      <c r="J2014" s="1447"/>
      <c r="K2014" s="1447"/>
      <c r="L2014" s="1447"/>
      <c r="M2014" s="1339"/>
      <c r="N2014" s="1339"/>
      <c r="O2014" s="1339"/>
      <c r="P2014" s="1339"/>
      <c r="Q2014" s="1405"/>
      <c r="R2014" s="1329"/>
      <c r="S2014" s="1449"/>
      <c r="T2014" s="1450"/>
      <c r="U2014" s="1446"/>
      <c r="V2014" s="1446"/>
      <c r="W2014" s="1385">
        <v>33</v>
      </c>
      <c r="X2014" s="1446"/>
      <c r="Y2014" s="1446"/>
      <c r="Z2014" s="1918"/>
      <c r="AB2014" s="1453"/>
      <c r="AC2014" s="1453"/>
      <c r="AD2014" s="1453"/>
      <c r="AE2014" s="1454" t="str">
        <f>IF(A2014="","",(IFERROR(VLOOKUP(A2014,Projecten!A$4:W$2618,5,FALSE),"niet bekend")))</f>
        <v/>
      </c>
      <c r="AF2014" s="1416" t="str">
        <f>IF(AE2014="","",(IF(E2014=0,AH2014,(E2014/AE2014*AH2014))))</f>
        <v/>
      </c>
      <c r="AG2014" s="1453" t="str">
        <f>IF(A2014="","",(IFERROR(VLOOKUP(A2014,Projecten!A$4:W$2618,23,FALSE),"niet bekend")))</f>
        <v/>
      </c>
      <c r="AH2014" s="1455" t="str">
        <f>IF(A2014="","",(IFERROR(VLOOKUP(A2014,Projecten!A$4:W$2618,12,FALSE),"niet bekend")))</f>
        <v/>
      </c>
    </row>
    <row r="2015" spans="1:34" s="1452" customFormat="1" ht="12" x14ac:dyDescent="0.2">
      <c r="A2015" s="1485"/>
      <c r="B2015" s="1405"/>
      <c r="C2015" s="1405" t="s">
        <v>3596</v>
      </c>
      <c r="D2015" s="1446"/>
      <c r="E2015" s="1448"/>
      <c r="F2015" s="1448"/>
      <c r="G2015" s="1448"/>
      <c r="H2015" s="1448"/>
      <c r="I2015" s="1447"/>
      <c r="J2015" s="1447"/>
      <c r="K2015" s="1447"/>
      <c r="L2015" s="1447"/>
      <c r="M2015" s="1339"/>
      <c r="N2015" s="1339"/>
      <c r="O2015" s="1339"/>
      <c r="P2015" s="1339"/>
      <c r="Q2015" s="1405"/>
      <c r="R2015" s="1329"/>
      <c r="S2015" s="1449"/>
      <c r="T2015" s="1450"/>
      <c r="U2015" s="1446"/>
      <c r="V2015" s="1446"/>
      <c r="W2015" s="1385">
        <v>16.5</v>
      </c>
      <c r="X2015" s="1446"/>
      <c r="Y2015" s="1446"/>
      <c r="Z2015" s="1918"/>
      <c r="AB2015" s="1453"/>
      <c r="AC2015" s="1453"/>
      <c r="AD2015" s="1453"/>
      <c r="AE2015" s="1454"/>
      <c r="AF2015" s="1416"/>
      <c r="AG2015" s="1453"/>
      <c r="AH2015" s="1455"/>
    </row>
    <row r="2016" spans="1:34" s="1452" customFormat="1" ht="12" x14ac:dyDescent="0.2">
      <c r="A2016" s="1485"/>
      <c r="B2016" s="1405"/>
      <c r="C2016" s="1405"/>
      <c r="D2016" s="1446"/>
      <c r="E2016" s="1448"/>
      <c r="F2016" s="1448"/>
      <c r="G2016" s="1448"/>
      <c r="H2016" s="1448"/>
      <c r="I2016" s="1447"/>
      <c r="J2016" s="1447"/>
      <c r="K2016" s="1447"/>
      <c r="L2016" s="1447"/>
      <c r="M2016" s="1339"/>
      <c r="N2016" s="1339"/>
      <c r="O2016" s="1339"/>
      <c r="P2016" s="1339"/>
      <c r="Q2016" s="1405"/>
      <c r="R2016" s="1329"/>
      <c r="S2016" s="1449"/>
      <c r="T2016" s="1450"/>
      <c r="U2016" s="1446"/>
      <c r="V2016" s="1446"/>
      <c r="W2016" s="1385"/>
      <c r="X2016" s="1446"/>
      <c r="Y2016" s="1446"/>
      <c r="Z2016" s="1918"/>
      <c r="AB2016" s="1453"/>
      <c r="AC2016" s="1453"/>
      <c r="AD2016" s="1453"/>
      <c r="AE2016" s="1454"/>
      <c r="AF2016" s="1416"/>
      <c r="AG2016" s="1453"/>
      <c r="AH2016" s="1455"/>
    </row>
    <row r="2017" spans="1:34" s="1359" customFormat="1" x14ac:dyDescent="0.2">
      <c r="A2017" s="2022">
        <v>2017277</v>
      </c>
      <c r="B2017" s="2080">
        <v>121267</v>
      </c>
      <c r="C2017" s="2056" t="s">
        <v>3601</v>
      </c>
      <c r="D2017" s="2057" t="s">
        <v>68</v>
      </c>
      <c r="E2017" s="2057">
        <v>0</v>
      </c>
      <c r="F2017" s="2057">
        <v>0</v>
      </c>
      <c r="G2017" s="2057">
        <v>0</v>
      </c>
      <c r="H2017" s="2057">
        <v>1</v>
      </c>
      <c r="I2017" s="1350" t="s">
        <v>1737</v>
      </c>
      <c r="J2017" s="1350" t="s">
        <v>1737</v>
      </c>
      <c r="K2017" s="1350" t="s">
        <v>1737</v>
      </c>
      <c r="L2017" s="1351" t="s">
        <v>1737</v>
      </c>
      <c r="M2017" s="1351" t="s">
        <v>89</v>
      </c>
      <c r="N2017" s="1351" t="s">
        <v>89</v>
      </c>
      <c r="O2017" s="1351" t="s">
        <v>89</v>
      </c>
      <c r="P2017" s="1351" t="s">
        <v>89</v>
      </c>
      <c r="Q2017" s="1352" t="s">
        <v>1526</v>
      </c>
      <c r="R2017" s="1353"/>
      <c r="S2017" s="1353">
        <v>15</v>
      </c>
      <c r="T2017" s="1354"/>
      <c r="U2017" s="1355" t="s">
        <v>278</v>
      </c>
      <c r="V2017" s="1355" t="s">
        <v>3604</v>
      </c>
      <c r="W2017" s="1347">
        <v>2</v>
      </c>
      <c r="X2017" s="1355"/>
      <c r="Y2017" s="1357"/>
      <c r="Z2017" s="2067">
        <v>42829</v>
      </c>
      <c r="AB2017" s="1360"/>
      <c r="AC2017" s="1360"/>
      <c r="AD2017" s="1360"/>
      <c r="AE2017" s="1361"/>
      <c r="AF2017" s="1362"/>
      <c r="AG2017" s="1360"/>
      <c r="AH2017" s="1945"/>
    </row>
    <row r="2018" spans="1:34" s="1359" customFormat="1" x14ac:dyDescent="0.2">
      <c r="A2018" s="2060"/>
      <c r="B2018" s="2081"/>
      <c r="C2018" s="2060"/>
      <c r="D2018" s="2061"/>
      <c r="E2018" s="2061"/>
      <c r="F2018" s="2061"/>
      <c r="G2018" s="2061"/>
      <c r="H2018" s="2061"/>
      <c r="I2018" s="1350"/>
      <c r="J2018" s="1350"/>
      <c r="K2018" s="1350"/>
      <c r="L2018" s="1351"/>
      <c r="M2018" s="1351"/>
      <c r="N2018" s="1351"/>
      <c r="O2018" s="1351"/>
      <c r="P2018" s="1351"/>
      <c r="Q2018" s="1352"/>
      <c r="R2018" s="1353"/>
      <c r="S2018" s="1353"/>
      <c r="T2018" s="1354"/>
      <c r="U2018" s="1355"/>
      <c r="V2018" s="1355"/>
      <c r="W2018" s="1347"/>
      <c r="X2018" s="1355"/>
      <c r="Y2018" s="1357"/>
      <c r="Z2018" s="2067"/>
      <c r="AB2018" s="1360"/>
      <c r="AC2018" s="1360"/>
      <c r="AD2018" s="1360"/>
      <c r="AE2018" s="1361"/>
      <c r="AF2018" s="1362"/>
      <c r="AG2018" s="1360"/>
      <c r="AH2018" s="1945"/>
    </row>
    <row r="2019" spans="1:34" s="1359" customFormat="1" ht="12" x14ac:dyDescent="0.2">
      <c r="A2019" s="1348" t="s">
        <v>3439</v>
      </c>
      <c r="B2019" s="1348">
        <v>121242</v>
      </c>
      <c r="C2019" s="1348" t="s">
        <v>3461</v>
      </c>
      <c r="D2019" s="1419" t="s">
        <v>68</v>
      </c>
      <c r="E2019" s="1420">
        <v>1</v>
      </c>
      <c r="F2019" s="1420">
        <v>10</v>
      </c>
      <c r="G2019" s="1420">
        <v>5</v>
      </c>
      <c r="H2019" s="1420">
        <v>4</v>
      </c>
      <c r="I2019" s="1350">
        <v>42823</v>
      </c>
      <c r="J2019" s="1350">
        <v>42823</v>
      </c>
      <c r="K2019" s="1350" t="s">
        <v>1737</v>
      </c>
      <c r="L2019" s="1350" t="s">
        <v>1737</v>
      </c>
      <c r="M2019" s="1351" t="s">
        <v>89</v>
      </c>
      <c r="N2019" s="1351" t="s">
        <v>89</v>
      </c>
      <c r="O2019" s="1351" t="s">
        <v>89</v>
      </c>
      <c r="P2019" s="1351" t="s">
        <v>89</v>
      </c>
      <c r="Q2019" s="1352" t="s">
        <v>1163</v>
      </c>
      <c r="R2019" s="1353"/>
      <c r="S2019" s="1659">
        <v>15</v>
      </c>
      <c r="T2019" s="1354"/>
      <c r="U2019" s="1355" t="s">
        <v>2739</v>
      </c>
      <c r="V2019" s="1355" t="s">
        <v>1495</v>
      </c>
      <c r="W2019" s="1347">
        <v>37</v>
      </c>
      <c r="X2019" s="1355"/>
      <c r="Y2019" s="1355"/>
      <c r="Z2019" s="2067">
        <v>42810</v>
      </c>
      <c r="AB2019" s="1360"/>
      <c r="AC2019" s="1360"/>
      <c r="AD2019" s="1360"/>
      <c r="AE2019" s="1361">
        <f>IF(A2019="","",(IFERROR(VLOOKUP(A2019,Projecten!A$4:W$2618,5,FALSE),"niet bekend")))</f>
        <v>10</v>
      </c>
      <c r="AF2019" s="1362">
        <f>IF(AE2019="","",(IF(E2019=0,AH2019,(E2019/AE2019*AH2019))))</f>
        <v>7679.8899999999994</v>
      </c>
      <c r="AG2019" s="1360">
        <f>IF(A2019="","",(IFERROR(VLOOKUP(A2019,Projecten!A$4:W$2618,23,FALSE),"niet bekend")))</f>
        <v>76798.899999999994</v>
      </c>
      <c r="AH2019" s="1945">
        <f>IF(A2019="","",(IFERROR(VLOOKUP(A2019,Projecten!A$4:W$2618,12,FALSE),"niet bekend")))</f>
        <v>76798.899999999994</v>
      </c>
    </row>
    <row r="2020" spans="1:34" s="1616" customFormat="1" ht="12" x14ac:dyDescent="0.2">
      <c r="A2020" s="1629"/>
      <c r="B2020" s="1578"/>
      <c r="C2020" s="1578"/>
      <c r="D2020" s="1615"/>
      <c r="E2020" s="1612"/>
      <c r="F2020" s="1612"/>
      <c r="G2020" s="1612"/>
      <c r="H2020" s="1612"/>
      <c r="I2020" s="1613"/>
      <c r="J2020" s="1613"/>
      <c r="K2020" s="1613"/>
      <c r="L2020" s="1613"/>
      <c r="M2020" s="1351"/>
      <c r="N2020" s="1351"/>
      <c r="O2020" s="1351"/>
      <c r="P2020" s="1351"/>
      <c r="Q2020" s="1578"/>
      <c r="R2020" s="1353"/>
      <c r="S2020" s="1630"/>
      <c r="T2020" s="1614"/>
      <c r="U2020" s="1615"/>
      <c r="V2020" s="1615"/>
      <c r="W2020" s="1576"/>
      <c r="X2020" s="1615"/>
      <c r="Y2020" s="1615"/>
      <c r="Z2020" s="1920"/>
      <c r="AB2020" s="1617"/>
      <c r="AC2020" s="1617"/>
      <c r="AD2020" s="1617"/>
      <c r="AE2020" s="1618"/>
      <c r="AF2020" s="1606"/>
      <c r="AG2020" s="1617"/>
      <c r="AH2020" s="1619"/>
    </row>
    <row r="2021" spans="1:34" s="1359" customFormat="1" ht="12" x14ac:dyDescent="0.2">
      <c r="A2021" s="1486">
        <v>2017172</v>
      </c>
      <c r="B2021" s="1348">
        <v>121255</v>
      </c>
      <c r="C2021" s="1348" t="s">
        <v>3306</v>
      </c>
      <c r="D2021" s="1604" t="s">
        <v>68</v>
      </c>
      <c r="E2021" s="1669">
        <v>0</v>
      </c>
      <c r="F2021" s="1669">
        <v>0</v>
      </c>
      <c r="G2021" s="1669">
        <v>1</v>
      </c>
      <c r="H2021" s="1669">
        <v>1</v>
      </c>
      <c r="I2021" s="1421">
        <v>42825</v>
      </c>
      <c r="J2021" s="1389" t="s">
        <v>1737</v>
      </c>
      <c r="K2021" s="1389" t="s">
        <v>1737</v>
      </c>
      <c r="L2021" s="1389" t="s">
        <v>1737</v>
      </c>
      <c r="M2021" s="1422" t="s">
        <v>89</v>
      </c>
      <c r="N2021" s="1422" t="s">
        <v>89</v>
      </c>
      <c r="O2021" s="1422" t="s">
        <v>89</v>
      </c>
      <c r="P2021" s="1422" t="s">
        <v>89</v>
      </c>
      <c r="Q2021" s="1352" t="s">
        <v>1163</v>
      </c>
      <c r="R2021" s="1353"/>
      <c r="S2021" s="1353">
        <v>15</v>
      </c>
      <c r="T2021" s="1354"/>
      <c r="U2021" s="1355" t="s">
        <v>278</v>
      </c>
      <c r="V2021" s="1431"/>
      <c r="W2021" s="1347">
        <v>5</v>
      </c>
      <c r="X2021" s="1355"/>
      <c r="Y2021" s="1355"/>
      <c r="Z2021" s="2067">
        <v>42810</v>
      </c>
      <c r="AB2021" s="1360"/>
      <c r="AC2021" s="1360"/>
      <c r="AD2021" s="1360"/>
      <c r="AE2021" s="1361">
        <f>IF(A2021="","",(IFERROR(VLOOKUP(A2021,Projecten!A$4:W$2618,5,FALSE),"niet bekend")))</f>
        <v>0</v>
      </c>
      <c r="AF2021" s="1362">
        <f>IF(AE2021="","",(IF(E2021=0,AH2021,(E2021/AE2021*AH2021))))</f>
        <v>536</v>
      </c>
      <c r="AG2021" s="1360">
        <f>IF(A2021="","",(IFERROR(VLOOKUP(A2021,Projecten!A$4:W$2618,23,FALSE),"niet bekend")))</f>
        <v>0</v>
      </c>
      <c r="AH2021" s="1945">
        <f>IF(A2021="","",(IFERROR(VLOOKUP(A2021,Projecten!A$4:W$2618,12,FALSE),"niet bekend")))</f>
        <v>536</v>
      </c>
    </row>
    <row r="2022" spans="1:34" s="1616" customFormat="1" ht="12" x14ac:dyDescent="0.2">
      <c r="A2022" s="1629"/>
      <c r="B2022" s="1578"/>
      <c r="C2022" s="1578"/>
      <c r="D2022" s="1615"/>
      <c r="E2022" s="1612"/>
      <c r="F2022" s="1612"/>
      <c r="G2022" s="1612"/>
      <c r="H2022" s="1612"/>
      <c r="I2022" s="1613"/>
      <c r="J2022" s="1613"/>
      <c r="K2022" s="1613"/>
      <c r="L2022" s="1613"/>
      <c r="M2022" s="1351"/>
      <c r="N2022" s="1351"/>
      <c r="O2022" s="1351"/>
      <c r="P2022" s="1351"/>
      <c r="Q2022" s="1578"/>
      <c r="R2022" s="1353"/>
      <c r="S2022" s="1630"/>
      <c r="T2022" s="1614"/>
      <c r="U2022" s="1615"/>
      <c r="V2022" s="1615"/>
      <c r="W2022" s="1576"/>
      <c r="X2022" s="1615"/>
      <c r="Y2022" s="1615"/>
      <c r="Z2022" s="1920"/>
      <c r="AB2022" s="1617"/>
      <c r="AC2022" s="1617"/>
      <c r="AD2022" s="1617"/>
      <c r="AE2022" s="1618"/>
      <c r="AF2022" s="1606"/>
      <c r="AG2022" s="1617"/>
      <c r="AH2022" s="1619"/>
    </row>
    <row r="2023" spans="1:34" s="1359" customFormat="1" ht="12" x14ac:dyDescent="0.2">
      <c r="A2023" s="1348">
        <v>2017202</v>
      </c>
      <c r="B2023" s="1348">
        <v>121265</v>
      </c>
      <c r="C2023" s="1348" t="s">
        <v>3318</v>
      </c>
      <c r="D2023" s="1349" t="s">
        <v>3018</v>
      </c>
      <c r="E2023" s="1420">
        <v>1</v>
      </c>
      <c r="F2023" s="1420">
        <v>8</v>
      </c>
      <c r="G2023" s="1420">
        <v>6</v>
      </c>
      <c r="H2023" s="1420">
        <v>2</v>
      </c>
      <c r="I2023" s="1350">
        <v>42825</v>
      </c>
      <c r="J2023" s="1350">
        <v>42821</v>
      </c>
      <c r="K2023" s="1350" t="s">
        <v>1737</v>
      </c>
      <c r="L2023" s="1350" t="s">
        <v>1737</v>
      </c>
      <c r="M2023" s="1351" t="s">
        <v>89</v>
      </c>
      <c r="N2023" s="1351" t="s">
        <v>89</v>
      </c>
      <c r="O2023" s="1351" t="s">
        <v>89</v>
      </c>
      <c r="P2023" s="1351" t="s">
        <v>89</v>
      </c>
      <c r="Q2023" s="1425" t="s">
        <v>3574</v>
      </c>
      <c r="R2023" s="1353"/>
      <c r="S2023" s="1353">
        <v>16</v>
      </c>
      <c r="T2023" s="1354"/>
      <c r="U2023" s="1355" t="s">
        <v>3115</v>
      </c>
      <c r="V2023" s="1355" t="s">
        <v>3585</v>
      </c>
      <c r="W2023" s="1347">
        <v>16</v>
      </c>
      <c r="X2023" s="1355"/>
      <c r="Y2023" s="1355"/>
      <c r="Z2023" s="2067">
        <v>42807</v>
      </c>
      <c r="AB2023" s="1360"/>
      <c r="AC2023" s="1360"/>
      <c r="AD2023" s="1360"/>
      <c r="AE2023" s="1361">
        <f>IF(A2023="","",(IFERROR(VLOOKUP(A2023,Projecten!A$4:W$2618,5,FALSE),"niet bekend")))</f>
        <v>1</v>
      </c>
      <c r="AF2023" s="1362">
        <f>IF(AE2023="","",(IF(E2023=0,AH2023,(E2023/AE2023*AH2023))))</f>
        <v>3115.17</v>
      </c>
      <c r="AG2023" s="1360">
        <f>IF(A2023="","",(IFERROR(VLOOKUP(A2023,Projecten!A$4:W$2618,23,FALSE),"niet bekend")))</f>
        <v>3115.17</v>
      </c>
      <c r="AH2023" s="1945">
        <f>IF(A2023="","",(IFERROR(VLOOKUP(A2023,Projecten!A$4:W$2618,12,FALSE),"niet bekend")))</f>
        <v>3115.17</v>
      </c>
    </row>
    <row r="2024" spans="1:34" s="1359" customFormat="1" ht="12" x14ac:dyDescent="0.2">
      <c r="A2024" s="1585">
        <v>2017265</v>
      </c>
      <c r="B2024" s="1585">
        <v>121265</v>
      </c>
      <c r="C2024" s="1585" t="s">
        <v>3572</v>
      </c>
      <c r="D2024" s="1620" t="s">
        <v>3573</v>
      </c>
      <c r="E2024" s="2015">
        <v>1</v>
      </c>
      <c r="F2024" s="2015">
        <v>2</v>
      </c>
      <c r="G2024" s="2015">
        <v>1</v>
      </c>
      <c r="H2024" s="2015">
        <v>2</v>
      </c>
      <c r="I2024" s="1350">
        <v>42829</v>
      </c>
      <c r="J2024" s="1350">
        <v>42830</v>
      </c>
      <c r="K2024" s="1350" t="s">
        <v>1737</v>
      </c>
      <c r="L2024" s="1350" t="s">
        <v>1737</v>
      </c>
      <c r="M2024" s="1351" t="s">
        <v>89</v>
      </c>
      <c r="N2024" s="1351" t="s">
        <v>89</v>
      </c>
      <c r="O2024" s="1351" t="s">
        <v>89</v>
      </c>
      <c r="P2024" s="1351" t="s">
        <v>89</v>
      </c>
      <c r="Q2024" s="1352"/>
      <c r="R2024" s="1353">
        <v>166</v>
      </c>
      <c r="S2024" s="1353">
        <v>16</v>
      </c>
      <c r="T2024" s="1354"/>
      <c r="U2024" s="1355" t="s">
        <v>2386</v>
      </c>
      <c r="V2024" s="1355"/>
      <c r="W2024" s="1347">
        <v>6</v>
      </c>
      <c r="X2024" s="1355"/>
      <c r="Y2024" s="1355"/>
      <c r="Z2024" s="2067">
        <v>42824</v>
      </c>
      <c r="AB2024" s="1360"/>
      <c r="AC2024" s="1360"/>
      <c r="AD2024" s="1360"/>
      <c r="AE2024" s="1361">
        <f>IF(A2024="","",(IFERROR(VLOOKUP(A2024,Projecten!A$4:W$2618,5,FALSE),"niet bekend")))</f>
        <v>1</v>
      </c>
      <c r="AF2024" s="1362">
        <f>IF(AE2024="","",(IF(E2024=0,AH2024,(E2024/AE2024*AH2024))))</f>
        <v>1161.1300000000001</v>
      </c>
      <c r="AG2024" s="1360">
        <f>IF(A2024="","",(IFERROR(VLOOKUP(A2024,Projecten!A$4:W$2618,23,FALSE),"niet bekend")))</f>
        <v>1161.1300000000001</v>
      </c>
      <c r="AH2024" s="1945">
        <f>IF(A2024="","",(IFERROR(VLOOKUP(A2024,Projecten!A$4:W$2618,12,FALSE),"niet bekend")))</f>
        <v>1161.1300000000001</v>
      </c>
    </row>
    <row r="2025" spans="1:34" s="1359" customFormat="1" ht="12" x14ac:dyDescent="0.2">
      <c r="A2025" s="1348"/>
      <c r="B2025" s="1348"/>
      <c r="C2025" s="1348"/>
      <c r="D2025" s="1349"/>
      <c r="E2025" s="1420"/>
      <c r="F2025" s="1420"/>
      <c r="G2025" s="1420"/>
      <c r="H2025" s="1420"/>
      <c r="I2025" s="1350"/>
      <c r="J2025" s="1350"/>
      <c r="K2025" s="1350"/>
      <c r="L2025" s="1350"/>
      <c r="M2025" s="1351"/>
      <c r="N2025" s="1351"/>
      <c r="O2025" s="1351"/>
      <c r="P2025" s="1351"/>
      <c r="Q2025" s="1425"/>
      <c r="R2025" s="1353"/>
      <c r="S2025" s="1353"/>
      <c r="T2025" s="1354"/>
      <c r="U2025" s="1355"/>
      <c r="V2025" s="1355"/>
      <c r="W2025" s="1347"/>
      <c r="X2025" s="1355"/>
      <c r="Y2025" s="1355"/>
      <c r="Z2025" s="2067"/>
      <c r="AB2025" s="1360"/>
      <c r="AC2025" s="1360"/>
      <c r="AD2025" s="1360"/>
      <c r="AE2025" s="1361"/>
      <c r="AF2025" s="1362"/>
      <c r="AG2025" s="1360"/>
      <c r="AH2025" s="1945"/>
    </row>
    <row r="2026" spans="1:34" s="1359" customFormat="1" ht="12" x14ac:dyDescent="0.2">
      <c r="A2026" s="1486">
        <v>2017223</v>
      </c>
      <c r="B2026" s="1348">
        <v>121260</v>
      </c>
      <c r="C2026" s="1486">
        <v>625617</v>
      </c>
      <c r="D2026" s="1604" t="s">
        <v>68</v>
      </c>
      <c r="E2026" s="1669">
        <v>1</v>
      </c>
      <c r="F2026" s="1669">
        <v>10</v>
      </c>
      <c r="G2026" s="1669">
        <v>6</v>
      </c>
      <c r="H2026" s="1669">
        <v>3</v>
      </c>
      <c r="I2026" s="1350">
        <v>42825</v>
      </c>
      <c r="J2026" s="1350">
        <v>42823</v>
      </c>
      <c r="K2026" s="1350" t="s">
        <v>1737</v>
      </c>
      <c r="L2026" s="1350" t="s">
        <v>1737</v>
      </c>
      <c r="M2026" s="1351" t="s">
        <v>89</v>
      </c>
      <c r="N2026" s="1351" t="s">
        <v>89</v>
      </c>
      <c r="O2026" s="1351" t="s">
        <v>89</v>
      </c>
      <c r="P2026" s="1351" t="s">
        <v>89</v>
      </c>
      <c r="Q2026" s="1578"/>
      <c r="R2026" s="1353"/>
      <c r="S2026" s="1659">
        <v>15</v>
      </c>
      <c r="T2026" s="1354"/>
      <c r="U2026" s="1355" t="s">
        <v>278</v>
      </c>
      <c r="V2026" s="1355" t="s">
        <v>3582</v>
      </c>
      <c r="W2026" s="1347">
        <v>21</v>
      </c>
      <c r="X2026" s="1355"/>
      <c r="Y2026" s="1597"/>
      <c r="Z2026" s="2067">
        <v>42814</v>
      </c>
      <c r="AB2026" s="1360"/>
      <c r="AC2026" s="1360"/>
      <c r="AD2026" s="1360"/>
      <c r="AE2026" s="1361">
        <f>IF(A2026="","",(IFERROR(VLOOKUP(A2026,Projecten!A$4:W$2618,5,FALSE),"niet bekend")))</f>
        <v>1</v>
      </c>
      <c r="AF2026" s="1362">
        <f t="shared" ref="AF2026:AF2033" si="179">IF(AE2026="","",(IF(E2026=0,AH2026,(E2026/AE2026*AH2026))))</f>
        <v>4900.74</v>
      </c>
      <c r="AG2026" s="1360">
        <f>IF(A2026="","",(IFERROR(VLOOKUP(A2026,Projecten!A$4:W$2618,23,FALSE),"niet bekend")))</f>
        <v>4900.74</v>
      </c>
      <c r="AH2026" s="1945">
        <f>IF(A2026="","",(IFERROR(VLOOKUP(A2026,Projecten!A$4:W$2618,12,FALSE),"niet bekend")))</f>
        <v>4900.74</v>
      </c>
    </row>
    <row r="2027" spans="1:34" s="1359" customFormat="1" ht="12" x14ac:dyDescent="0.2">
      <c r="A2027" s="1486">
        <v>2017224</v>
      </c>
      <c r="B2027" s="1348">
        <v>121261</v>
      </c>
      <c r="C2027" s="1486">
        <v>639217</v>
      </c>
      <c r="D2027" s="1604" t="s">
        <v>68</v>
      </c>
      <c r="E2027" s="1669">
        <v>1</v>
      </c>
      <c r="F2027" s="1669">
        <v>8</v>
      </c>
      <c r="G2027" s="1669">
        <v>5</v>
      </c>
      <c r="H2027" s="1669">
        <v>3</v>
      </c>
      <c r="I2027" s="1350">
        <v>42829</v>
      </c>
      <c r="J2027" s="1350" t="s">
        <v>1737</v>
      </c>
      <c r="K2027" s="1350" t="s">
        <v>1737</v>
      </c>
      <c r="L2027" s="1350" t="s">
        <v>1737</v>
      </c>
      <c r="M2027" s="1351" t="s">
        <v>89</v>
      </c>
      <c r="N2027" s="1351" t="s">
        <v>89</v>
      </c>
      <c r="O2027" s="1351" t="s">
        <v>89</v>
      </c>
      <c r="P2027" s="1351" t="s">
        <v>89</v>
      </c>
      <c r="Q2027" s="1352"/>
      <c r="R2027" s="1353"/>
      <c r="S2027" s="1353">
        <v>16</v>
      </c>
      <c r="T2027" s="1354"/>
      <c r="U2027" s="1355" t="s">
        <v>278</v>
      </c>
      <c r="V2027" s="1355"/>
      <c r="W2027" s="1347">
        <v>15</v>
      </c>
      <c r="X2027" s="1355"/>
      <c r="Y2027" s="1357"/>
      <c r="Z2027" s="2067">
        <v>42817</v>
      </c>
      <c r="AB2027" s="1360"/>
      <c r="AC2027" s="1360"/>
      <c r="AD2027" s="1360"/>
      <c r="AE2027" s="1361">
        <f>IF(A2027="","",(IFERROR(VLOOKUP(A2027,Projecten!A$4:W$2618,5,FALSE),"niet bekend")))</f>
        <v>1</v>
      </c>
      <c r="AF2027" s="1362">
        <f t="shared" si="179"/>
        <v>2628.88</v>
      </c>
      <c r="AG2027" s="1360">
        <f>IF(A2027="","",(IFERROR(VLOOKUP(A2027,Projecten!A$4:W$2618,23,FALSE),"niet bekend")))</f>
        <v>2628.88</v>
      </c>
      <c r="AH2027" s="1945">
        <f>IF(A2027="","",(IFERROR(VLOOKUP(A2027,Projecten!A$4:W$2618,12,FALSE),"niet bekend")))</f>
        <v>2628.88</v>
      </c>
    </row>
    <row r="2028" spans="1:34" s="1359" customFormat="1" ht="12.75" customHeight="1" x14ac:dyDescent="0.2">
      <c r="A2028" s="1486">
        <v>2017226</v>
      </c>
      <c r="B2028" s="1348">
        <v>121260</v>
      </c>
      <c r="C2028" s="1486">
        <v>639417</v>
      </c>
      <c r="D2028" s="1604" t="s">
        <v>68</v>
      </c>
      <c r="E2028" s="1669">
        <v>1</v>
      </c>
      <c r="F2028" s="1669">
        <v>8</v>
      </c>
      <c r="G2028" s="1669">
        <v>5</v>
      </c>
      <c r="H2028" s="1669">
        <v>3</v>
      </c>
      <c r="I2028" s="1350">
        <v>42829</v>
      </c>
      <c r="J2028" s="1350">
        <v>42830</v>
      </c>
      <c r="K2028" s="1350" t="s">
        <v>1737</v>
      </c>
      <c r="L2028" s="1350" t="s">
        <v>1737</v>
      </c>
      <c r="M2028" s="1351" t="s">
        <v>89</v>
      </c>
      <c r="N2028" s="1351" t="s">
        <v>89</v>
      </c>
      <c r="O2028" s="1351" t="s">
        <v>89</v>
      </c>
      <c r="P2028" s="1351" t="s">
        <v>89</v>
      </c>
      <c r="Q2028" s="1352"/>
      <c r="R2028" s="1353"/>
      <c r="S2028" s="1353">
        <v>16</v>
      </c>
      <c r="T2028" s="1354"/>
      <c r="U2028" s="1355" t="s">
        <v>278</v>
      </c>
      <c r="V2028" s="1355" t="s">
        <v>1495</v>
      </c>
      <c r="W2028" s="1347">
        <v>17</v>
      </c>
      <c r="X2028" s="1355"/>
      <c r="Y2028" s="1357"/>
      <c r="Z2028" s="2067">
        <v>42817</v>
      </c>
      <c r="AB2028" s="1360"/>
      <c r="AC2028" s="1360"/>
      <c r="AD2028" s="1360"/>
      <c r="AE2028" s="1361">
        <f>IF(A2028="","",(IFERROR(VLOOKUP(A2028,Projecten!A$4:W$2618,5,FALSE),"niet bekend")))</f>
        <v>1</v>
      </c>
      <c r="AF2028" s="1362">
        <f t="shared" si="179"/>
        <v>3455.9</v>
      </c>
      <c r="AG2028" s="1360">
        <f>IF(A2028="","",(IFERROR(VLOOKUP(A2028,Projecten!A$4:W$2618,23,FALSE),"niet bekend")))</f>
        <v>3455.9</v>
      </c>
      <c r="AH2028" s="1945">
        <f>IF(A2028="","",(IFERROR(VLOOKUP(A2028,Projecten!A$4:W$2618,12,FALSE),"niet bekend")))</f>
        <v>3455.9</v>
      </c>
    </row>
    <row r="2029" spans="1:34" s="1359" customFormat="1" ht="12" x14ac:dyDescent="0.2">
      <c r="A2029" s="1486">
        <v>2017227</v>
      </c>
      <c r="B2029" s="1348">
        <v>121262</v>
      </c>
      <c r="C2029" s="1486">
        <v>648917</v>
      </c>
      <c r="D2029" s="1604" t="s">
        <v>68</v>
      </c>
      <c r="E2029" s="1669">
        <v>1</v>
      </c>
      <c r="F2029" s="1669">
        <v>14</v>
      </c>
      <c r="G2029" s="1669">
        <v>5</v>
      </c>
      <c r="H2029" s="1669">
        <v>3</v>
      </c>
      <c r="I2029" s="1350">
        <v>42832</v>
      </c>
      <c r="J2029" s="1350" t="s">
        <v>1737</v>
      </c>
      <c r="K2029" s="1350" t="s">
        <v>1737</v>
      </c>
      <c r="L2029" s="1350" t="s">
        <v>1737</v>
      </c>
      <c r="M2029" s="1351" t="s">
        <v>89</v>
      </c>
      <c r="N2029" s="1351" t="s">
        <v>89</v>
      </c>
      <c r="O2029" s="1351" t="s">
        <v>89</v>
      </c>
      <c r="P2029" s="1351" t="s">
        <v>89</v>
      </c>
      <c r="Q2029" s="1352"/>
      <c r="R2029" s="1353"/>
      <c r="S2029" s="1353">
        <v>16</v>
      </c>
      <c r="T2029" s="1354"/>
      <c r="U2029" s="1355" t="s">
        <v>278</v>
      </c>
      <c r="V2029" s="1355" t="s">
        <v>2729</v>
      </c>
      <c r="W2029" s="1347">
        <v>18</v>
      </c>
      <c r="X2029" s="1355"/>
      <c r="Y2029" s="1357"/>
      <c r="Z2029" s="2067">
        <v>42817</v>
      </c>
      <c r="AB2029" s="1360"/>
      <c r="AC2029" s="1360"/>
      <c r="AD2029" s="1360"/>
      <c r="AE2029" s="1361">
        <f>IF(A2029="","",(IFERROR(VLOOKUP(A2029,Projecten!A$4:W$2618,5,FALSE),"niet bekend")))</f>
        <v>1</v>
      </c>
      <c r="AF2029" s="1362">
        <f t="shared" si="179"/>
        <v>4113.66</v>
      </c>
      <c r="AG2029" s="1360">
        <f>IF(A2029="","",(IFERROR(VLOOKUP(A2029,Projecten!A$4:W$2618,23,FALSE),"niet bekend")))</f>
        <v>4113.66</v>
      </c>
      <c r="AH2029" s="1945">
        <f>IF(A2029="","",(IFERROR(VLOOKUP(A2029,Projecten!A$4:W$2618,12,FALSE),"niet bekend")))</f>
        <v>4113.66</v>
      </c>
    </row>
    <row r="2030" spans="1:34" s="1359" customFormat="1" ht="12" x14ac:dyDescent="0.2">
      <c r="A2030" s="1486">
        <v>2017228</v>
      </c>
      <c r="B2030" s="1348">
        <v>121263</v>
      </c>
      <c r="C2030" s="1486">
        <v>649717</v>
      </c>
      <c r="D2030" s="1604" t="s">
        <v>68</v>
      </c>
      <c r="E2030" s="1669">
        <v>1</v>
      </c>
      <c r="F2030" s="1669">
        <v>8</v>
      </c>
      <c r="G2030" s="1669">
        <v>5</v>
      </c>
      <c r="H2030" s="1669">
        <v>4</v>
      </c>
      <c r="I2030" s="1350">
        <v>42829</v>
      </c>
      <c r="J2030" s="1350">
        <v>42830</v>
      </c>
      <c r="K2030" s="1350" t="s">
        <v>1737</v>
      </c>
      <c r="L2030" s="1350" t="s">
        <v>1737</v>
      </c>
      <c r="M2030" s="1351" t="s">
        <v>89</v>
      </c>
      <c r="N2030" s="1351" t="s">
        <v>89</v>
      </c>
      <c r="O2030" s="1351" t="s">
        <v>89</v>
      </c>
      <c r="P2030" s="1351" t="s">
        <v>89</v>
      </c>
      <c r="Q2030" s="1352"/>
      <c r="R2030" s="1353"/>
      <c r="S2030" s="1353">
        <v>16</v>
      </c>
      <c r="T2030" s="1354"/>
      <c r="U2030" s="1355" t="s">
        <v>278</v>
      </c>
      <c r="V2030" s="1355" t="s">
        <v>1495</v>
      </c>
      <c r="W2030" s="1347">
        <v>20</v>
      </c>
      <c r="X2030" s="1355"/>
      <c r="Y2030" s="1357"/>
      <c r="Z2030" s="2067">
        <v>42817</v>
      </c>
      <c r="AB2030" s="1360"/>
      <c r="AC2030" s="1360"/>
      <c r="AD2030" s="1360"/>
      <c r="AE2030" s="1361">
        <f>IF(A2030="","",(IFERROR(VLOOKUP(A2030,Projecten!A$4:W$2618,5,FALSE),"niet bekend")))</f>
        <v>1</v>
      </c>
      <c r="AF2030" s="1362">
        <f t="shared" si="179"/>
        <v>4519.3500000000004</v>
      </c>
      <c r="AG2030" s="1360">
        <f>IF(A2030="","",(IFERROR(VLOOKUP(A2030,Projecten!A$4:W$2618,23,FALSE),"niet bekend")))</f>
        <v>4519.3500000000004</v>
      </c>
      <c r="AH2030" s="1945">
        <f>IF(A2030="","",(IFERROR(VLOOKUP(A2030,Projecten!A$4:W$2618,12,FALSE),"niet bekend")))</f>
        <v>4519.3500000000004</v>
      </c>
    </row>
    <row r="2031" spans="1:34" s="1359" customFormat="1" ht="12" x14ac:dyDescent="0.2">
      <c r="A2031" s="1486">
        <v>2017229</v>
      </c>
      <c r="B2031" s="1348">
        <v>121261</v>
      </c>
      <c r="C2031" s="1486">
        <v>639317</v>
      </c>
      <c r="D2031" s="1604" t="s">
        <v>68</v>
      </c>
      <c r="E2031" s="1669">
        <v>1</v>
      </c>
      <c r="F2031" s="1669">
        <v>9</v>
      </c>
      <c r="G2031" s="1669">
        <v>6</v>
      </c>
      <c r="H2031" s="1669">
        <v>3</v>
      </c>
      <c r="I2031" s="1350">
        <v>42829</v>
      </c>
      <c r="J2031" s="1350" t="s">
        <v>1737</v>
      </c>
      <c r="K2031" s="1350" t="s">
        <v>1737</v>
      </c>
      <c r="L2031" s="1350" t="s">
        <v>1737</v>
      </c>
      <c r="M2031" s="1351" t="s">
        <v>89</v>
      </c>
      <c r="N2031" s="1351" t="s">
        <v>89</v>
      </c>
      <c r="O2031" s="1351" t="s">
        <v>89</v>
      </c>
      <c r="P2031" s="1351" t="s">
        <v>89</v>
      </c>
      <c r="Q2031" s="1352"/>
      <c r="R2031" s="1353"/>
      <c r="S2031" s="1353">
        <v>16</v>
      </c>
      <c r="T2031" s="1354"/>
      <c r="U2031" s="1355" t="s">
        <v>278</v>
      </c>
      <c r="V2031" s="1355"/>
      <c r="W2031" s="1347">
        <v>15.25</v>
      </c>
      <c r="X2031" s="1355"/>
      <c r="Y2031" s="1357"/>
      <c r="Z2031" s="2067">
        <v>42817</v>
      </c>
      <c r="AB2031" s="1360"/>
      <c r="AC2031" s="1360"/>
      <c r="AD2031" s="1360"/>
      <c r="AE2031" s="1361">
        <f>IF(A2031="","",(IFERROR(VLOOKUP(A2031,Projecten!A$4:W$2618,5,FALSE),"niet bekend")))</f>
        <v>1</v>
      </c>
      <c r="AF2031" s="1362">
        <f t="shared" si="179"/>
        <v>2419.81</v>
      </c>
      <c r="AG2031" s="1360">
        <f>IF(A2031="","",(IFERROR(VLOOKUP(A2031,Projecten!A$4:W$2618,23,FALSE),"niet bekend")))</f>
        <v>2419.81</v>
      </c>
      <c r="AH2031" s="1945">
        <f>IF(A2031="","",(IFERROR(VLOOKUP(A2031,Projecten!A$4:W$2618,12,FALSE),"niet bekend")))</f>
        <v>2419.81</v>
      </c>
    </row>
    <row r="2032" spans="1:34" s="1359" customFormat="1" x14ac:dyDescent="0.2">
      <c r="A2032" s="1352">
        <v>2017230</v>
      </c>
      <c r="B2032" s="1348">
        <v>121262</v>
      </c>
      <c r="C2032" s="1352">
        <v>635817</v>
      </c>
      <c r="D2032" s="90" t="s">
        <v>68</v>
      </c>
      <c r="E2032" s="127">
        <v>1</v>
      </c>
      <c r="F2032" s="127">
        <v>8</v>
      </c>
      <c r="G2032" s="127">
        <v>5</v>
      </c>
      <c r="H2032" s="127">
        <v>3</v>
      </c>
      <c r="I2032" s="1350">
        <v>42829</v>
      </c>
      <c r="J2032" s="1350" t="s">
        <v>1737</v>
      </c>
      <c r="K2032" s="1350" t="s">
        <v>1737</v>
      </c>
      <c r="L2032" s="1350" t="s">
        <v>1737</v>
      </c>
      <c r="M2032" s="1351" t="s">
        <v>89</v>
      </c>
      <c r="N2032" s="1351" t="s">
        <v>89</v>
      </c>
      <c r="O2032" s="1351" t="s">
        <v>89</v>
      </c>
      <c r="P2032" s="1351" t="s">
        <v>89</v>
      </c>
      <c r="Q2032" s="1352"/>
      <c r="R2032" s="1353"/>
      <c r="S2032" s="1353">
        <v>16</v>
      </c>
      <c r="T2032" s="1354"/>
      <c r="U2032" s="1355" t="s">
        <v>278</v>
      </c>
      <c r="V2032" s="1355"/>
      <c r="W2032" s="1347">
        <v>14.75</v>
      </c>
      <c r="X2032" s="1355"/>
      <c r="Y2032" s="1357"/>
      <c r="Z2032" s="2067">
        <v>42817</v>
      </c>
      <c r="AB2032" s="1360"/>
      <c r="AC2032" s="1360"/>
      <c r="AD2032" s="1360"/>
      <c r="AE2032" s="1361">
        <f>IF(A2032="","",(IFERROR(VLOOKUP(A2032,Projecten!A$4:W$2618,5,FALSE),"niet bekend")))</f>
        <v>1</v>
      </c>
      <c r="AF2032" s="1362">
        <f t="shared" si="179"/>
        <v>2581.85</v>
      </c>
      <c r="AG2032" s="1360">
        <f>IF(A2032="","",(IFERROR(VLOOKUP(A2032,Projecten!A$4:W$2618,23,FALSE),"niet bekend")))</f>
        <v>2581.85</v>
      </c>
      <c r="AH2032" s="1945">
        <f>IF(A2032="","",(IFERROR(VLOOKUP(A2032,Projecten!A$4:W$2618,12,FALSE),"niet bekend")))</f>
        <v>2581.85</v>
      </c>
    </row>
    <row r="2033" spans="1:34" s="1359" customFormat="1" x14ac:dyDescent="0.2">
      <c r="A2033" s="1486">
        <v>2017238</v>
      </c>
      <c r="B2033" s="1346">
        <v>121258</v>
      </c>
      <c r="C2033" s="1486" t="s">
        <v>3477</v>
      </c>
      <c r="D2033" s="1604" t="s">
        <v>68</v>
      </c>
      <c r="E2033" s="127">
        <v>5</v>
      </c>
      <c r="F2033" s="1669">
        <v>40</v>
      </c>
      <c r="G2033" s="1669">
        <v>35</v>
      </c>
      <c r="H2033" s="1669">
        <v>10</v>
      </c>
      <c r="I2033" s="1350">
        <v>42825</v>
      </c>
      <c r="J2033" s="1350" t="s">
        <v>1737</v>
      </c>
      <c r="K2033" s="1350" t="s">
        <v>1737</v>
      </c>
      <c r="L2033" s="1350" t="s">
        <v>1737</v>
      </c>
      <c r="M2033" s="1351" t="s">
        <v>89</v>
      </c>
      <c r="N2033" s="1351" t="s">
        <v>89</v>
      </c>
      <c r="O2033" s="1351" t="s">
        <v>89</v>
      </c>
      <c r="P2033" s="1351" t="s">
        <v>89</v>
      </c>
      <c r="Q2033" s="1578"/>
      <c r="R2033" s="1353"/>
      <c r="S2033" s="1353">
        <v>16</v>
      </c>
      <c r="T2033" s="1354"/>
      <c r="U2033" s="1355" t="s">
        <v>561</v>
      </c>
      <c r="V2033" s="1355" t="s">
        <v>3583</v>
      </c>
      <c r="W2033" s="1347">
        <v>72</v>
      </c>
      <c r="X2033" s="1355"/>
      <c r="Y2033" s="1357"/>
      <c r="Z2033" s="2067">
        <v>42815</v>
      </c>
      <c r="AB2033" s="1360"/>
      <c r="AC2033" s="1360"/>
      <c r="AD2033" s="1360"/>
      <c r="AE2033" s="1361">
        <f>IF(A2033="","",(IFERROR(VLOOKUP(A2033,Projecten!A$4:W$2618,5,FALSE),"niet bekend")))</f>
        <v>5</v>
      </c>
      <c r="AF2033" s="1362">
        <f t="shared" si="179"/>
        <v>11132.1</v>
      </c>
      <c r="AG2033" s="1360">
        <f>IF(A2033="","",(IFERROR(VLOOKUP(A2033,Projecten!A$4:W$2618,23,FALSE),"niet bekend")))</f>
        <v>11132.1</v>
      </c>
      <c r="AH2033" s="1945">
        <f>IF(A2033="","",(IFERROR(VLOOKUP(A2033,Projecten!A$4:W$2618,12,FALSE),"niet bekend")))</f>
        <v>11132.1</v>
      </c>
    </row>
    <row r="2034" spans="1:34" s="1359" customFormat="1" x14ac:dyDescent="0.2">
      <c r="A2034" s="90"/>
      <c r="B2034" s="1352"/>
      <c r="C2034" s="1352"/>
      <c r="D2034" s="1355"/>
      <c r="E2034" s="1351"/>
      <c r="F2034" s="1351"/>
      <c r="G2034" s="1351"/>
      <c r="H2034" s="1351"/>
      <c r="I2034" s="1350"/>
      <c r="J2034" s="1350"/>
      <c r="K2034" s="1351"/>
      <c r="L2034" s="1351"/>
      <c r="M2034" s="1351"/>
      <c r="N2034" s="1351"/>
      <c r="O2034" s="1351"/>
      <c r="P2034" s="1351"/>
      <c r="Q2034" s="1352"/>
      <c r="R2034" s="1353"/>
      <c r="S2034" s="1351"/>
      <c r="T2034" s="1354"/>
      <c r="U2034" s="1355"/>
      <c r="V2034" s="1355"/>
      <c r="W2034" s="1347"/>
      <c r="X2034" s="1355"/>
      <c r="Y2034" s="1355"/>
      <c r="Z2034" s="1352"/>
      <c r="AB2034" s="1360"/>
      <c r="AC2034" s="1360"/>
      <c r="AD2034" s="1360"/>
      <c r="AE2034" s="1571"/>
      <c r="AF2034" s="1362"/>
      <c r="AG2034" s="1360"/>
      <c r="AH2034" s="1945"/>
    </row>
    <row r="2035" spans="1:34" s="1616" customFormat="1" ht="12" x14ac:dyDescent="0.2">
      <c r="A2035" s="1793" t="s">
        <v>3537</v>
      </c>
      <c r="B2035" s="1868">
        <v>121276</v>
      </c>
      <c r="C2035" s="1868" t="s">
        <v>3539</v>
      </c>
      <c r="D2035" s="1869" t="s">
        <v>489</v>
      </c>
      <c r="E2035" s="1869">
        <v>1</v>
      </c>
      <c r="F2035" s="1869">
        <v>7</v>
      </c>
      <c r="G2035" s="1869">
        <v>2</v>
      </c>
      <c r="H2035" s="1869">
        <v>3</v>
      </c>
      <c r="I2035" s="1350">
        <v>42836</v>
      </c>
      <c r="J2035" s="1350">
        <v>42837</v>
      </c>
      <c r="K2035" s="1350" t="s">
        <v>1737</v>
      </c>
      <c r="L2035" s="1350" t="s">
        <v>1737</v>
      </c>
      <c r="M2035" s="1351" t="s">
        <v>89</v>
      </c>
      <c r="N2035" s="1351" t="s">
        <v>89</v>
      </c>
      <c r="O2035" s="1351" t="s">
        <v>89</v>
      </c>
      <c r="P2035" s="1351" t="s">
        <v>89</v>
      </c>
      <c r="Q2035" s="1578"/>
      <c r="R2035" s="1353">
        <v>104</v>
      </c>
      <c r="S2035" s="1353">
        <v>17</v>
      </c>
      <c r="T2035" s="1354"/>
      <c r="U2035" s="1355" t="s">
        <v>681</v>
      </c>
      <c r="V2035" s="1355"/>
      <c r="W2035" s="1347">
        <v>18</v>
      </c>
      <c r="X2035" s="1615"/>
      <c r="Y2035" s="1615"/>
      <c r="Z2035" s="2067">
        <v>42825</v>
      </c>
      <c r="AB2035" s="1617"/>
      <c r="AC2035" s="1617"/>
      <c r="AD2035" s="1617"/>
      <c r="AE2035" s="1361">
        <v>1</v>
      </c>
      <c r="AF2035" s="1362">
        <f>IF(AE2035="","",(IF(E2035=0,AH2035,(E2035/AE2035*AH2035))))</f>
        <v>3119.59</v>
      </c>
      <c r="AG2035" s="1360">
        <v>0</v>
      </c>
      <c r="AH2035" s="1945">
        <v>3119.59</v>
      </c>
    </row>
    <row r="2036" spans="1:34" s="1616" customFormat="1" ht="12" x14ac:dyDescent="0.2">
      <c r="A2036" s="1793" t="s">
        <v>3538</v>
      </c>
      <c r="B2036" s="1868">
        <v>121276</v>
      </c>
      <c r="C2036" s="1868" t="s">
        <v>3540</v>
      </c>
      <c r="D2036" s="1869" t="s">
        <v>489</v>
      </c>
      <c r="E2036" s="1869">
        <v>0</v>
      </c>
      <c r="F2036" s="1869">
        <v>1</v>
      </c>
      <c r="G2036" s="1869">
        <v>0</v>
      </c>
      <c r="H2036" s="1869">
        <v>1</v>
      </c>
      <c r="I2036" s="1350" t="s">
        <v>1737</v>
      </c>
      <c r="J2036" s="1350" t="s">
        <v>1737</v>
      </c>
      <c r="K2036" s="1350" t="s">
        <v>1737</v>
      </c>
      <c r="L2036" s="1350" t="s">
        <v>1737</v>
      </c>
      <c r="M2036" s="1351" t="s">
        <v>89</v>
      </c>
      <c r="N2036" s="1351" t="s">
        <v>89</v>
      </c>
      <c r="O2036" s="1351" t="s">
        <v>89</v>
      </c>
      <c r="P2036" s="1351" t="s">
        <v>89</v>
      </c>
      <c r="Q2036" s="1578"/>
      <c r="R2036" s="1353">
        <v>725</v>
      </c>
      <c r="S2036" s="1353">
        <v>17</v>
      </c>
      <c r="T2036" s="1354"/>
      <c r="U2036" s="1355" t="s">
        <v>681</v>
      </c>
      <c r="V2036" s="1355"/>
      <c r="W2036" s="1347">
        <v>3</v>
      </c>
      <c r="X2036" s="1615"/>
      <c r="Y2036" s="1615"/>
      <c r="Z2036" s="2067">
        <v>42825</v>
      </c>
      <c r="AB2036" s="1617"/>
      <c r="AC2036" s="1617"/>
      <c r="AD2036" s="1617"/>
      <c r="AE2036" s="1361">
        <v>0</v>
      </c>
      <c r="AF2036" s="1362">
        <f>IF(AE2036="","",(IF(E2036=0,AH2036,(E2036/AE2036*AH2036))))</f>
        <v>502.39</v>
      </c>
      <c r="AG2036" s="1360">
        <v>0</v>
      </c>
      <c r="AH2036" s="1945">
        <v>502.39</v>
      </c>
    </row>
    <row r="2037" spans="1:34" s="1616" customFormat="1" ht="12" x14ac:dyDescent="0.2">
      <c r="A2037" s="1902" t="s">
        <v>3541</v>
      </c>
      <c r="B2037" s="1868">
        <v>121274</v>
      </c>
      <c r="C2037" s="2096" t="s">
        <v>3543</v>
      </c>
      <c r="D2037" s="1869" t="s">
        <v>489</v>
      </c>
      <c r="E2037" s="1869">
        <v>1</v>
      </c>
      <c r="F2037" s="1869">
        <v>8</v>
      </c>
      <c r="G2037" s="1869">
        <v>4</v>
      </c>
      <c r="H2037" s="1869">
        <v>3</v>
      </c>
      <c r="I2037" s="1350">
        <v>42836</v>
      </c>
      <c r="J2037" s="1350">
        <v>42837</v>
      </c>
      <c r="K2037" s="1350" t="s">
        <v>1737</v>
      </c>
      <c r="L2037" s="1350" t="s">
        <v>1737</v>
      </c>
      <c r="M2037" s="1351" t="s">
        <v>89</v>
      </c>
      <c r="N2037" s="1351" t="s">
        <v>89</v>
      </c>
      <c r="O2037" s="1351" t="s">
        <v>89</v>
      </c>
      <c r="P2037" s="1351" t="s">
        <v>89</v>
      </c>
      <c r="Q2037" s="1578"/>
      <c r="R2037" s="1353">
        <v>176</v>
      </c>
      <c r="S2037" s="1353">
        <v>17</v>
      </c>
      <c r="T2037" s="1354"/>
      <c r="U2037" s="1355" t="s">
        <v>681</v>
      </c>
      <c r="V2037" s="1355"/>
      <c r="W2037" s="1347">
        <v>18</v>
      </c>
      <c r="X2037" s="1615"/>
      <c r="Y2037" s="1615"/>
      <c r="Z2037" s="2067">
        <v>42825</v>
      </c>
      <c r="AB2037" s="1617"/>
      <c r="AC2037" s="1617"/>
      <c r="AD2037" s="1617"/>
      <c r="AE2037" s="1361">
        <v>1</v>
      </c>
      <c r="AF2037" s="1362">
        <f>IF(AE2037="","",(IF(E2037=0,AH2037,(E2037/AE2037*AH2037))))</f>
        <v>3413.07</v>
      </c>
      <c r="AG2037" s="1360">
        <v>0</v>
      </c>
      <c r="AH2037" s="1945">
        <v>3413.07</v>
      </c>
    </row>
    <row r="2038" spans="1:34" s="1616" customFormat="1" ht="12" x14ac:dyDescent="0.2">
      <c r="A2038" s="1793" t="s">
        <v>3542</v>
      </c>
      <c r="B2038" s="1868">
        <v>121274</v>
      </c>
      <c r="C2038" s="1868" t="s">
        <v>3544</v>
      </c>
      <c r="D2038" s="1869" t="s">
        <v>489</v>
      </c>
      <c r="E2038" s="1869">
        <v>0</v>
      </c>
      <c r="F2038" s="1869">
        <v>1</v>
      </c>
      <c r="G2038" s="1869">
        <v>0</v>
      </c>
      <c r="H2038" s="1869">
        <v>1</v>
      </c>
      <c r="I2038" s="1350" t="s">
        <v>1737</v>
      </c>
      <c r="J2038" s="1350" t="s">
        <v>1737</v>
      </c>
      <c r="K2038" s="1350" t="s">
        <v>1737</v>
      </c>
      <c r="L2038" s="1350" t="s">
        <v>1737</v>
      </c>
      <c r="M2038" s="1351" t="s">
        <v>89</v>
      </c>
      <c r="N2038" s="1351" t="s">
        <v>89</v>
      </c>
      <c r="O2038" s="1351" t="s">
        <v>89</v>
      </c>
      <c r="P2038" s="1351" t="s">
        <v>89</v>
      </c>
      <c r="Q2038" s="1578"/>
      <c r="R2038" s="1353">
        <v>725</v>
      </c>
      <c r="S2038" s="1353">
        <v>17</v>
      </c>
      <c r="T2038" s="1354"/>
      <c r="U2038" s="1355" t="s">
        <v>681</v>
      </c>
      <c r="V2038" s="1355"/>
      <c r="W2038" s="1347">
        <v>3</v>
      </c>
      <c r="X2038" s="1615"/>
      <c r="Y2038" s="1615"/>
      <c r="Z2038" s="2067">
        <v>42825</v>
      </c>
      <c r="AB2038" s="1617"/>
      <c r="AC2038" s="1617"/>
      <c r="AD2038" s="1617"/>
      <c r="AE2038" s="1361">
        <v>0</v>
      </c>
      <c r="AF2038" s="1362">
        <f>IF(AE2038="","",(IF(E2038=0,AH2038,(E2038/AE2038*AH2038))))</f>
        <v>502.39</v>
      </c>
      <c r="AG2038" s="1360">
        <v>0</v>
      </c>
      <c r="AH2038" s="1945">
        <v>502.39</v>
      </c>
    </row>
    <row r="2039" spans="1:34" s="1452" customFormat="1" ht="12" x14ac:dyDescent="0.2">
      <c r="A2039" s="2089" t="s">
        <v>3546</v>
      </c>
      <c r="B2039" s="1727">
        <v>121275</v>
      </c>
      <c r="C2039" s="1727" t="s">
        <v>3548</v>
      </c>
      <c r="D2039" s="1713" t="s">
        <v>489</v>
      </c>
      <c r="E2039" s="1713">
        <v>0</v>
      </c>
      <c r="F2039" s="1713">
        <v>1</v>
      </c>
      <c r="G2039" s="1713">
        <v>0</v>
      </c>
      <c r="H2039" s="1713">
        <v>1</v>
      </c>
      <c r="I2039" s="1328" t="s">
        <v>1737</v>
      </c>
      <c r="J2039" s="1328" t="s">
        <v>1737</v>
      </c>
      <c r="K2039" s="1328" t="s">
        <v>1737</v>
      </c>
      <c r="L2039" s="1328" t="s">
        <v>1737</v>
      </c>
      <c r="M2039" s="1339" t="s">
        <v>89</v>
      </c>
      <c r="N2039" s="1339" t="s">
        <v>89</v>
      </c>
      <c r="O2039" s="1339" t="s">
        <v>89</v>
      </c>
      <c r="P2039" s="1339" t="s">
        <v>89</v>
      </c>
      <c r="Q2039" s="1405"/>
      <c r="R2039" s="1329">
        <v>725</v>
      </c>
      <c r="S2039" s="1329">
        <v>17</v>
      </c>
      <c r="T2039" s="1330"/>
      <c r="U2039" s="1323" t="s">
        <v>681</v>
      </c>
      <c r="V2039" s="1323"/>
      <c r="W2039" s="1332">
        <v>3</v>
      </c>
      <c r="X2039" s="1446"/>
      <c r="Y2039" s="1446"/>
      <c r="Z2039" s="2084">
        <v>42825</v>
      </c>
      <c r="AB2039" s="1453"/>
      <c r="AC2039" s="1453"/>
      <c r="AD2039" s="1453"/>
      <c r="AE2039" s="1403">
        <v>0</v>
      </c>
      <c r="AF2039" s="1285">
        <f>IF(AE2039="","",(IF(E2039=0,AH2039,(E2039/AE2039*AH2039))))</f>
        <v>502.39</v>
      </c>
      <c r="AG2039" s="1283">
        <v>0</v>
      </c>
      <c r="AH2039" s="1908">
        <v>502.39</v>
      </c>
    </row>
    <row r="2040" spans="1:34" s="1359" customFormat="1" ht="12" x14ac:dyDescent="0.2">
      <c r="A2040" s="1486"/>
      <c r="B2040" s="1348"/>
      <c r="C2040" s="1486"/>
      <c r="D2040" s="1604"/>
      <c r="E2040" s="1669"/>
      <c r="F2040" s="1669"/>
      <c r="G2040" s="1669"/>
      <c r="H2040" s="1669"/>
      <c r="I2040" s="1350"/>
      <c r="J2040" s="1350"/>
      <c r="K2040" s="1350"/>
      <c r="L2040" s="1351"/>
      <c r="M2040" s="1351"/>
      <c r="N2040" s="1351"/>
      <c r="O2040" s="1351"/>
      <c r="P2040" s="1351"/>
      <c r="Q2040" s="1352"/>
      <c r="R2040" s="1353"/>
      <c r="S2040" s="1353"/>
      <c r="T2040" s="1354"/>
      <c r="U2040" s="1355"/>
      <c r="V2040" s="1355"/>
      <c r="W2040" s="1347"/>
      <c r="X2040" s="1355"/>
      <c r="Y2040" s="1357"/>
      <c r="Z2040" s="1352"/>
      <c r="AB2040" s="1360"/>
      <c r="AC2040" s="1360"/>
      <c r="AD2040" s="1360"/>
      <c r="AE2040" s="1361"/>
      <c r="AF2040" s="1362"/>
      <c r="AG2040" s="1360"/>
      <c r="AH2040" s="1945"/>
    </row>
    <row r="2041" spans="1:34" s="1359" customFormat="1" ht="12" x14ac:dyDescent="0.2">
      <c r="A2041" s="1486">
        <v>2017236</v>
      </c>
      <c r="B2041" s="1346">
        <v>121266</v>
      </c>
      <c r="C2041" s="1486" t="s">
        <v>3473</v>
      </c>
      <c r="D2041" s="1604" t="s">
        <v>614</v>
      </c>
      <c r="E2041" s="1604">
        <v>1</v>
      </c>
      <c r="F2041" s="1604">
        <v>10</v>
      </c>
      <c r="G2041" s="1604">
        <v>8</v>
      </c>
      <c r="H2041" s="1604">
        <v>3</v>
      </c>
      <c r="I2041" s="1350">
        <v>42829</v>
      </c>
      <c r="J2041" s="1350">
        <v>42830</v>
      </c>
      <c r="K2041" s="1613" t="s">
        <v>1737</v>
      </c>
      <c r="L2041" s="1613" t="s">
        <v>1737</v>
      </c>
      <c r="M2041" s="1351" t="s">
        <v>89</v>
      </c>
      <c r="N2041" s="1351" t="s">
        <v>89</v>
      </c>
      <c r="O2041" s="1351" t="s">
        <v>89</v>
      </c>
      <c r="P2041" s="1351" t="s">
        <v>89</v>
      </c>
      <c r="Q2041" s="1352"/>
      <c r="R2041" s="1353"/>
      <c r="S2041" s="1353">
        <v>17</v>
      </c>
      <c r="T2041" s="1354"/>
      <c r="U2041" s="1355" t="s">
        <v>986</v>
      </c>
      <c r="V2041" s="1355" t="s">
        <v>2121</v>
      </c>
      <c r="W2041" s="1347">
        <v>23</v>
      </c>
      <c r="X2041" s="1355"/>
      <c r="Y2041" s="1357"/>
      <c r="Z2041" s="2067">
        <v>42816</v>
      </c>
      <c r="AB2041" s="1360"/>
      <c r="AC2041" s="1360"/>
      <c r="AD2041" s="1360"/>
      <c r="AE2041" s="1361">
        <f>IF(A2041="","",(IFERROR(VLOOKUP(A2041,Projecten!A$4:W$2618,5,FALSE),"niet bekend")))</f>
        <v>1</v>
      </c>
      <c r="AF2041" s="1362">
        <f>IF(AE2041="","",(IF(E2041=0,AH2041,(E2041/AE2041*AH2041))))</f>
        <v>3479.45</v>
      </c>
      <c r="AG2041" s="1360">
        <f>IF(A2041="","",(IFERROR(VLOOKUP(A2041,Projecten!A$4:W$2618,23,FALSE),"niet bekend")))</f>
        <v>3479.45</v>
      </c>
      <c r="AH2041" s="1945">
        <f>IF(A2041="","",(IFERROR(VLOOKUP(A2041,Projecten!A$4:W$2618,12,FALSE),"niet bekend")))</f>
        <v>3479.45</v>
      </c>
    </row>
    <row r="2042" spans="1:34" s="1359" customFormat="1" ht="12" x14ac:dyDescent="0.2">
      <c r="A2042" s="1486">
        <v>2017218</v>
      </c>
      <c r="B2042" s="1346">
        <v>121266</v>
      </c>
      <c r="C2042" s="1486" t="s">
        <v>3441</v>
      </c>
      <c r="D2042" s="1604" t="s">
        <v>1100</v>
      </c>
      <c r="E2042" s="1604">
        <v>0</v>
      </c>
      <c r="F2042" s="1604">
        <v>1</v>
      </c>
      <c r="G2042" s="1604">
        <v>1</v>
      </c>
      <c r="H2042" s="1604">
        <v>0</v>
      </c>
      <c r="I2042" s="1350">
        <v>42836</v>
      </c>
      <c r="J2042" s="1350">
        <v>42837</v>
      </c>
      <c r="K2042" s="1613" t="s">
        <v>1737</v>
      </c>
      <c r="L2042" s="1613" t="s">
        <v>1737</v>
      </c>
      <c r="M2042" s="1351" t="s">
        <v>89</v>
      </c>
      <c r="N2042" s="1351" t="s">
        <v>89</v>
      </c>
      <c r="O2042" s="1351" t="s">
        <v>89</v>
      </c>
      <c r="P2042" s="1351" t="s">
        <v>89</v>
      </c>
      <c r="Q2042" s="1352"/>
      <c r="R2042" s="1353"/>
      <c r="S2042" s="1353">
        <v>17</v>
      </c>
      <c r="T2042" s="1354"/>
      <c r="U2042" s="1355" t="s">
        <v>986</v>
      </c>
      <c r="V2042" s="1355" t="s">
        <v>3534</v>
      </c>
      <c r="W2042" s="1347">
        <v>2</v>
      </c>
      <c r="X2042" s="1355"/>
      <c r="Y2042" s="1355"/>
      <c r="Z2042" s="2067">
        <v>42821</v>
      </c>
      <c r="AB2042" s="1360"/>
      <c r="AC2042" s="1360"/>
      <c r="AD2042" s="1360"/>
      <c r="AE2042" s="1361">
        <f>IF(A2042="","",(IFERROR(VLOOKUP(A2042,Projecten!A$4:W$2618,5,FALSE),"niet bekend")))</f>
        <v>0</v>
      </c>
      <c r="AF2042" s="1362">
        <f>IF(AE2042="","",(IF(E2042=0,AH2042,(E2042/AE2042*AH2042))))</f>
        <v>384.28</v>
      </c>
      <c r="AG2042" s="1360">
        <f>IF(A2042="","",(IFERROR(VLOOKUP(A2042,Projecten!A$4:W$2618,23,FALSE),"niet bekend")))</f>
        <v>384.28</v>
      </c>
      <c r="AH2042" s="1945">
        <f>IF(A2042="","",(IFERROR(VLOOKUP(A2042,Projecten!A$4:W$2618,12,FALSE),"niet bekend")))</f>
        <v>384.28</v>
      </c>
    </row>
    <row r="2043" spans="1:34" s="1359" customFormat="1" ht="12" x14ac:dyDescent="0.2">
      <c r="A2043" s="1486">
        <v>2017243</v>
      </c>
      <c r="B2043" s="1346">
        <v>121266</v>
      </c>
      <c r="C2043" s="1486" t="s">
        <v>3516</v>
      </c>
      <c r="D2043" s="1604" t="s">
        <v>614</v>
      </c>
      <c r="E2043" s="1604">
        <v>0</v>
      </c>
      <c r="F2043" s="1604">
        <v>1</v>
      </c>
      <c r="G2043" s="1604">
        <v>1</v>
      </c>
      <c r="H2043" s="1604">
        <v>0</v>
      </c>
      <c r="I2043" s="1350">
        <v>42836</v>
      </c>
      <c r="J2043" s="1613" t="s">
        <v>1737</v>
      </c>
      <c r="K2043" s="1613" t="s">
        <v>1737</v>
      </c>
      <c r="L2043" s="1613" t="s">
        <v>1737</v>
      </c>
      <c r="M2043" s="1351" t="s">
        <v>89</v>
      </c>
      <c r="N2043" s="1351" t="s">
        <v>89</v>
      </c>
      <c r="O2043" s="1351" t="s">
        <v>89</v>
      </c>
      <c r="P2043" s="1351" t="s">
        <v>89</v>
      </c>
      <c r="Q2043" s="1352"/>
      <c r="R2043" s="1353"/>
      <c r="S2043" s="1353">
        <v>17</v>
      </c>
      <c r="T2043" s="1354"/>
      <c r="U2043" s="1355" t="s">
        <v>986</v>
      </c>
      <c r="V2043" s="1355" t="s">
        <v>2121</v>
      </c>
      <c r="W2043" s="1347">
        <v>1.75</v>
      </c>
      <c r="X2043" s="1355"/>
      <c r="Y2043" s="1357"/>
      <c r="Z2043" s="2067">
        <v>42821</v>
      </c>
      <c r="AB2043" s="1360"/>
      <c r="AC2043" s="1360"/>
      <c r="AD2043" s="1360"/>
      <c r="AE2043" s="1361">
        <f>IF(A2043="","",(IFERROR(VLOOKUP(A2043,Projecten!A$4:W$2618,5,FALSE),"niet bekend")))</f>
        <v>0</v>
      </c>
      <c r="AF2043" s="1362">
        <f>IF(AE2043="","",(IF(E2043=0,AH2043,(E2043/AE2043*AH2043))))</f>
        <v>215.83</v>
      </c>
      <c r="AG2043" s="1360">
        <f>IF(A2043="","",(IFERROR(VLOOKUP(A2043,Projecten!A$4:W$2618,23,FALSE),"niet bekend")))</f>
        <v>215.83</v>
      </c>
      <c r="AH2043" s="1945">
        <f>IF(A2043="","",(IFERROR(VLOOKUP(A2043,Projecten!A$4:W$2618,12,FALSE),"niet bekend")))</f>
        <v>215.83</v>
      </c>
    </row>
    <row r="2044" spans="1:34" s="1377" customFormat="1" x14ac:dyDescent="0.2">
      <c r="A2044" s="826"/>
      <c r="B2044" s="1366"/>
      <c r="C2044" s="1367"/>
      <c r="D2044" s="1367"/>
      <c r="E2044" s="1368"/>
      <c r="F2044" s="1368"/>
      <c r="G2044" s="1368"/>
      <c r="H2044" s="1368"/>
      <c r="I2044" s="1369"/>
      <c r="J2044" s="1369"/>
      <c r="K2044" s="1369"/>
      <c r="L2044" s="1368"/>
      <c r="M2044" s="1368"/>
      <c r="N2044" s="1368"/>
      <c r="O2044" s="1368"/>
      <c r="P2044" s="1368"/>
      <c r="Q2044" s="1370"/>
      <c r="R2044" s="2128"/>
      <c r="S2044" s="1372"/>
      <c r="T2044" s="1372"/>
      <c r="U2044" s="1373"/>
      <c r="V2044" s="1373"/>
      <c r="W2044" s="1373"/>
      <c r="X2044" s="1374"/>
      <c r="Y2044" s="1375"/>
      <c r="Z2044" s="1376"/>
      <c r="AB2044" s="1378"/>
      <c r="AC2044" s="1378"/>
      <c r="AD2044" s="1378"/>
      <c r="AE2044" s="1379"/>
      <c r="AF2044" s="1380"/>
      <c r="AG2044" s="1378" t="str">
        <f>IF(A2044="","",(IFERROR(VLOOKUP(A2044,Projecten!A$4:W$2618,23,FALSE),"niet bekend")))</f>
        <v/>
      </c>
      <c r="AH2044" s="1381" t="str">
        <f>IF(A2044="","",(IFERROR(VLOOKUP(A2044,Projecten!A$4:W$2618,12,FALSE),"niet bekend")))</f>
        <v/>
      </c>
    </row>
    <row r="2045" spans="1:34" s="1315" customFormat="1" x14ac:dyDescent="0.2">
      <c r="A2045" s="1006"/>
      <c r="B2045" s="1303"/>
      <c r="C2045" s="1304">
        <f>SUM(F2045:H2045)</f>
        <v>89</v>
      </c>
      <c r="D2045" s="1305"/>
      <c r="E2045" s="1306">
        <f>SUM(E2046:E2057)</f>
        <v>7</v>
      </c>
      <c r="F2045" s="1306">
        <f>SUM(F2046:F2057)</f>
        <v>55</v>
      </c>
      <c r="G2045" s="1306">
        <f>SUM(G2046:G2057)</f>
        <v>31</v>
      </c>
      <c r="H2045" s="1306">
        <f>SUM(H2046:H2057)</f>
        <v>3</v>
      </c>
      <c r="I2045" s="1307"/>
      <c r="J2045" s="1307"/>
      <c r="K2045" s="1307"/>
      <c r="L2045" s="1306"/>
      <c r="M2045" s="1306"/>
      <c r="N2045" s="1306"/>
      <c r="O2045" s="1306"/>
      <c r="P2045" s="1306"/>
      <c r="Q2045" s="1440">
        <v>16</v>
      </c>
      <c r="R2045" s="2129"/>
      <c r="S2045" s="1441"/>
      <c r="T2045" s="1441"/>
      <c r="U2045" s="1442"/>
      <c r="V2045" s="1443">
        <f>SUM(W2045:W2057)</f>
        <v>221.25</v>
      </c>
      <c r="W2045" s="1312"/>
      <c r="X2045" s="1312">
        <f>Productiemedewerkers!C2424</f>
        <v>0</v>
      </c>
      <c r="Y2045" s="1313">
        <f>V2045-X2045</f>
        <v>221.25</v>
      </c>
      <c r="Z2045" s="1314"/>
      <c r="AB2045" s="1316"/>
      <c r="AC2045" s="1316"/>
      <c r="AD2045" s="1317" t="str">
        <f>CONCATENATE("week ",Q2045)</f>
        <v>week 16</v>
      </c>
      <c r="AE2045" s="1318"/>
      <c r="AF2045" s="1319">
        <f>SUM(AF2046:AF2057)</f>
        <v>13949.61</v>
      </c>
      <c r="AG2045" s="1316" t="str">
        <f>IF(A2045="","",(IFERROR(VLOOKUP(A2045,Projecten!A$4:W$2618,23,FALSE),"niet bekend")))</f>
        <v/>
      </c>
      <c r="AH2045" s="1320" t="str">
        <f>IF(A2045="","",(IFERROR(VLOOKUP(A2045,Projecten!A$4:W$2618,12,FALSE),"niet bekend")))</f>
        <v/>
      </c>
    </row>
    <row r="2046" spans="1:34" s="1279" customFormat="1" ht="12" x14ac:dyDescent="0.2">
      <c r="A2046" s="1484"/>
      <c r="B2046" s="1438"/>
      <c r="C2046" s="1323"/>
      <c r="D2046" s="1444"/>
      <c r="E2046" s="1445"/>
      <c r="F2046" s="1445"/>
      <c r="G2046" s="1445"/>
      <c r="H2046" s="1445"/>
      <c r="I2046" s="1326"/>
      <c r="J2046" s="1326"/>
      <c r="K2046" s="1326"/>
      <c r="L2046" s="1327"/>
      <c r="M2046" s="1327"/>
      <c r="N2046" s="1327"/>
      <c r="O2046" s="1327"/>
      <c r="P2046" s="1327"/>
      <c r="Q2046" s="1282" t="s">
        <v>3134</v>
      </c>
      <c r="R2046" s="1329"/>
      <c r="S2046" s="1329"/>
      <c r="T2046" s="1330"/>
      <c r="U2046" s="1323"/>
      <c r="V2046" s="1344" t="s">
        <v>2493</v>
      </c>
      <c r="W2046" s="1332"/>
      <c r="X2046" s="1323"/>
      <c r="Y2046" s="1323"/>
      <c r="Z2046" s="1282"/>
      <c r="AB2046" s="1283"/>
      <c r="AC2046" s="1283"/>
      <c r="AD2046" s="1283"/>
      <c r="AE2046" s="1403" t="str">
        <f>IF(A2046="","",(IFERROR(VLOOKUP(A2046,Projecten!A$4:W$2618,5,FALSE),"niet bekend")))</f>
        <v/>
      </c>
      <c r="AF2046" s="1285" t="str">
        <f>IF(AE2046="","",(IF(E2046=0,AH2046,(E2046/AE2046*AH2046))))</f>
        <v/>
      </c>
      <c r="AG2046" s="1283" t="str">
        <f>IF(A2046="","",(IFERROR(VLOOKUP(A2046,Projecten!A$4:W$2618,23,FALSE),"niet bekend")))</f>
        <v/>
      </c>
      <c r="AH2046" s="1908" t="str">
        <f>IF(A2046="","",(IFERROR(VLOOKUP(A2046,Projecten!A$4:W$2618,12,FALSE),"niet bekend")))</f>
        <v/>
      </c>
    </row>
    <row r="2047" spans="1:34" s="1279" customFormat="1" x14ac:dyDescent="0.2">
      <c r="A2047" s="4"/>
      <c r="B2047" s="1282"/>
      <c r="C2047" s="1405" t="s">
        <v>3137</v>
      </c>
      <c r="D2047" s="1323"/>
      <c r="E2047" s="1339"/>
      <c r="F2047" s="1339"/>
      <c r="G2047" s="1339"/>
      <c r="H2047" s="1339"/>
      <c r="I2047" s="1328"/>
      <c r="J2047" s="1328"/>
      <c r="K2047" s="1328"/>
      <c r="L2047" s="1339"/>
      <c r="M2047" s="1339"/>
      <c r="N2047" s="1339"/>
      <c r="O2047" s="1339"/>
      <c r="P2047" s="1339"/>
      <c r="Q2047" s="1282"/>
      <c r="R2047" s="1329"/>
      <c r="S2047" s="1339"/>
      <c r="T2047" s="1330"/>
      <c r="U2047" s="1323"/>
      <c r="V2047" s="1323"/>
      <c r="W2047" s="1385">
        <v>123.75</v>
      </c>
      <c r="X2047" s="1323"/>
      <c r="Y2047" s="1323"/>
      <c r="Z2047" s="1282"/>
      <c r="AB2047" s="1283"/>
      <c r="AC2047" s="1283"/>
      <c r="AD2047" s="1283"/>
      <c r="AE2047" s="1284"/>
      <c r="AF2047" s="1285"/>
      <c r="AG2047" s="1283"/>
      <c r="AH2047" s="1908"/>
    </row>
    <row r="2048" spans="1:34" s="1279" customFormat="1" x14ac:dyDescent="0.2">
      <c r="A2048" s="4"/>
      <c r="B2048" s="1282"/>
      <c r="C2048" s="1405" t="s">
        <v>3267</v>
      </c>
      <c r="D2048" s="1323"/>
      <c r="E2048" s="1339"/>
      <c r="F2048" s="1339"/>
      <c r="G2048" s="1339"/>
      <c r="H2048" s="1339"/>
      <c r="I2048" s="1328"/>
      <c r="J2048" s="1328"/>
      <c r="K2048" s="1328"/>
      <c r="L2048" s="1339"/>
      <c r="M2048" s="1339"/>
      <c r="N2048" s="1339"/>
      <c r="O2048" s="1339"/>
      <c r="P2048" s="1339"/>
      <c r="Q2048" s="1282"/>
      <c r="R2048" s="1329"/>
      <c r="S2048" s="1339"/>
      <c r="T2048" s="1330"/>
      <c r="U2048" s="1323"/>
      <c r="V2048" s="1323"/>
      <c r="W2048" s="1385">
        <v>8.25</v>
      </c>
      <c r="X2048" s="1323"/>
      <c r="Y2048" s="1323"/>
      <c r="Z2048" s="1282"/>
      <c r="AB2048" s="1283"/>
      <c r="AC2048" s="1283"/>
      <c r="AD2048" s="1283"/>
      <c r="AE2048" s="1284"/>
      <c r="AF2048" s="1285"/>
      <c r="AG2048" s="1283"/>
      <c r="AH2048" s="1908"/>
    </row>
    <row r="2049" spans="1:34" s="1279" customFormat="1" x14ac:dyDescent="0.2">
      <c r="A2049" s="154"/>
      <c r="B2049" s="2068"/>
      <c r="C2049" s="2025"/>
      <c r="D2049" s="2069"/>
      <c r="E2049" s="2070"/>
      <c r="F2049" s="2070"/>
      <c r="G2049" s="2070"/>
      <c r="H2049" s="2070"/>
      <c r="I2049" s="1328"/>
      <c r="J2049" s="1328"/>
      <c r="K2049" s="1328"/>
      <c r="L2049" s="1339"/>
      <c r="M2049" s="1339"/>
      <c r="N2049" s="1339"/>
      <c r="O2049" s="1339"/>
      <c r="P2049" s="1339"/>
      <c r="Q2049" s="1282"/>
      <c r="R2049" s="1329"/>
      <c r="S2049" s="1339"/>
      <c r="T2049" s="1330"/>
      <c r="U2049" s="1323"/>
      <c r="V2049" s="1323"/>
      <c r="W2049" s="1385"/>
      <c r="X2049" s="1323"/>
      <c r="Y2049" s="1323"/>
      <c r="Z2049" s="1282"/>
      <c r="AB2049" s="1283"/>
      <c r="AC2049" s="1283"/>
      <c r="AD2049" s="1283"/>
      <c r="AE2049" s="1284"/>
      <c r="AF2049" s="1285"/>
      <c r="AG2049" s="1283"/>
      <c r="AH2049" s="1908"/>
    </row>
    <row r="2050" spans="1:34" s="1359" customFormat="1" ht="12" x14ac:dyDescent="0.2">
      <c r="A2050" s="2083">
        <v>2017304</v>
      </c>
      <c r="B2050" s="2086">
        <v>121281</v>
      </c>
      <c r="C2050" s="2098" t="s">
        <v>3645</v>
      </c>
      <c r="D2050" s="2099" t="s">
        <v>68</v>
      </c>
      <c r="E2050" s="2100">
        <v>1</v>
      </c>
      <c r="F2050" s="2100">
        <v>11</v>
      </c>
      <c r="G2050" s="2100">
        <v>2</v>
      </c>
      <c r="H2050" s="2100">
        <v>0</v>
      </c>
      <c r="I2050" s="1350">
        <v>42845</v>
      </c>
      <c r="J2050" s="1659" t="s">
        <v>1737</v>
      </c>
      <c r="K2050" s="1659" t="s">
        <v>1737</v>
      </c>
      <c r="L2050" s="1659" t="s">
        <v>1737</v>
      </c>
      <c r="M2050" s="1351" t="s">
        <v>89</v>
      </c>
      <c r="N2050" s="1351" t="s">
        <v>89</v>
      </c>
      <c r="O2050" s="1351" t="s">
        <v>89</v>
      </c>
      <c r="P2050" s="1351" t="s">
        <v>89</v>
      </c>
      <c r="Q2050" s="1352"/>
      <c r="R2050" s="1353">
        <v>117</v>
      </c>
      <c r="S2050" s="1351">
        <v>16</v>
      </c>
      <c r="T2050" s="1354"/>
      <c r="U2050" s="1355" t="s">
        <v>3646</v>
      </c>
      <c r="V2050" s="1355" t="s">
        <v>3649</v>
      </c>
      <c r="W2050" s="1347">
        <v>9</v>
      </c>
      <c r="X2050" s="1355"/>
      <c r="Y2050" s="1355"/>
      <c r="Z2050" s="2067">
        <v>42836</v>
      </c>
      <c r="AB2050" s="1360"/>
      <c r="AC2050" s="1360"/>
      <c r="AD2050" s="1360"/>
      <c r="AE2050" s="1361">
        <f>IF(A2050="","",(IFERROR(VLOOKUP(A2050,Projecten!A$4:W$2618,5,FALSE),"niet bekend")))</f>
        <v>1</v>
      </c>
      <c r="AF2050" s="1362">
        <f>IF(AE2050="","",(IF(E2050=0,AH2050,(E2050/AE2050*AH2050))))</f>
        <v>1650</v>
      </c>
      <c r="AG2050" s="1360">
        <f>IF(A2050="","",(IFERROR(VLOOKUP(A2050,Projecten!A$4:W$2618,23,FALSE),"niet bekend")))</f>
        <v>1650</v>
      </c>
      <c r="AH2050" s="1945">
        <f>IF(A2050="","",(IFERROR(VLOOKUP(A2050,Projecten!A$4:W$2618,12,FALSE),"niet bekend")))</f>
        <v>1650</v>
      </c>
    </row>
    <row r="2051" spans="1:34" s="1359" customFormat="1" ht="12" x14ac:dyDescent="0.2">
      <c r="A2051" s="2027">
        <v>2017247</v>
      </c>
      <c r="B2051" s="2024">
        <v>121278</v>
      </c>
      <c r="C2051" s="1905" t="s">
        <v>3528</v>
      </c>
      <c r="D2051" s="2018" t="s">
        <v>68</v>
      </c>
      <c r="E2051" s="2019">
        <v>5</v>
      </c>
      <c r="F2051" s="2019">
        <v>40</v>
      </c>
      <c r="G2051" s="2019">
        <v>25</v>
      </c>
      <c r="H2051" s="2019">
        <v>3</v>
      </c>
      <c r="I2051" s="1350">
        <v>42836</v>
      </c>
      <c r="J2051" s="1350" t="s">
        <v>1737</v>
      </c>
      <c r="K2051" s="1350" t="s">
        <v>1737</v>
      </c>
      <c r="L2051" s="1350" t="s">
        <v>1737</v>
      </c>
      <c r="M2051" s="1351" t="s">
        <v>89</v>
      </c>
      <c r="N2051" s="1351" t="s">
        <v>89</v>
      </c>
      <c r="O2051" s="1351" t="s">
        <v>89</v>
      </c>
      <c r="P2051" s="1351" t="s">
        <v>89</v>
      </c>
      <c r="Q2051" s="1352"/>
      <c r="R2051" s="1353" t="s">
        <v>3756</v>
      </c>
      <c r="S2051" s="1353">
        <v>18</v>
      </c>
      <c r="T2051" s="1354"/>
      <c r="U2051" s="1355" t="s">
        <v>561</v>
      </c>
      <c r="V2051" s="1355"/>
      <c r="W2051" s="1347">
        <v>74</v>
      </c>
      <c r="X2051" s="1355"/>
      <c r="Y2051" s="1357"/>
      <c r="Z2051" s="2067">
        <v>42824</v>
      </c>
      <c r="AB2051" s="1360"/>
      <c r="AC2051" s="1360"/>
      <c r="AD2051" s="1360"/>
      <c r="AE2051" s="1361">
        <f>IF(A2051="","",(IFERROR(VLOOKUP(A2051,Projecten!A$4:W$2618,5,FALSE),"niet bekend")))</f>
        <v>5</v>
      </c>
      <c r="AF2051" s="1362">
        <f>IF(AE2051="","",(IF(E2051=0,AH2051,(E2051/AE2051*AH2051))))</f>
        <v>11724.5</v>
      </c>
      <c r="AG2051" s="1360">
        <f>IF(A2051="","",(IFERROR(VLOOKUP(A2051,Projecten!A$4:W$2618,23,FALSE),"niet bekend")))</f>
        <v>11724.5</v>
      </c>
      <c r="AH2051" s="1945">
        <f>IF(A2051="","",(IFERROR(VLOOKUP(A2051,Projecten!A$4:W$2618,12,FALSE),"niet bekend")))</f>
        <v>11724.5</v>
      </c>
    </row>
    <row r="2052" spans="1:34" s="1359" customFormat="1" ht="12" x14ac:dyDescent="0.2">
      <c r="A2052" s="1387">
        <v>2017311</v>
      </c>
      <c r="B2052" s="1346">
        <v>121282</v>
      </c>
      <c r="C2052" s="1387" t="s">
        <v>3516</v>
      </c>
      <c r="D2052" s="1428" t="s">
        <v>1100</v>
      </c>
      <c r="E2052" s="1436">
        <v>0</v>
      </c>
      <c r="F2052" s="1436">
        <v>1</v>
      </c>
      <c r="G2052" s="1436">
        <v>1</v>
      </c>
      <c r="H2052" s="1436">
        <v>0</v>
      </c>
      <c r="I2052" s="1350">
        <v>42845</v>
      </c>
      <c r="J2052" s="1613" t="s">
        <v>1737</v>
      </c>
      <c r="K2052" s="1613" t="s">
        <v>1737</v>
      </c>
      <c r="L2052" s="1613" t="s">
        <v>1737</v>
      </c>
      <c r="M2052" s="1351" t="s">
        <v>89</v>
      </c>
      <c r="N2052" s="1351" t="s">
        <v>89</v>
      </c>
      <c r="O2052" s="1351" t="s">
        <v>89</v>
      </c>
      <c r="P2052" s="1351" t="s">
        <v>89</v>
      </c>
      <c r="Q2052" s="1352"/>
      <c r="R2052" s="1353"/>
      <c r="S2052" s="1351">
        <v>17</v>
      </c>
      <c r="T2052" s="1354"/>
      <c r="U2052" s="1355" t="s">
        <v>986</v>
      </c>
      <c r="V2052" s="1355" t="s">
        <v>1631</v>
      </c>
      <c r="W2052" s="1347">
        <v>1.25</v>
      </c>
      <c r="X2052" s="1355"/>
      <c r="Y2052" s="1355"/>
      <c r="Z2052" s="2067">
        <v>42836</v>
      </c>
      <c r="AB2052" s="1360"/>
      <c r="AC2052" s="1360"/>
      <c r="AD2052" s="1360"/>
      <c r="AE2052" s="1361">
        <v>0</v>
      </c>
      <c r="AF2052" s="1362">
        <f>IF(AE2052="","",(IF(E2052=0,AH2052,(E2052/AE2052*AH2052))))</f>
        <v>174.85</v>
      </c>
      <c r="AG2052" s="1360">
        <v>0</v>
      </c>
      <c r="AH2052" s="1945">
        <v>174.85</v>
      </c>
    </row>
    <row r="2053" spans="1:34" s="1616" customFormat="1" ht="12" x14ac:dyDescent="0.2">
      <c r="A2053" s="1387"/>
      <c r="B2053" s="1621"/>
      <c r="C2053" s="1387"/>
      <c r="D2053" s="1428"/>
      <c r="E2053" s="1436"/>
      <c r="F2053" s="1436"/>
      <c r="G2053" s="1436"/>
      <c r="H2053" s="1436"/>
      <c r="I2053" s="1613"/>
      <c r="J2053" s="1613"/>
      <c r="K2053" s="1350"/>
      <c r="L2053" s="1613"/>
      <c r="M2053" s="1351"/>
      <c r="N2053" s="1351"/>
      <c r="O2053" s="1351"/>
      <c r="P2053" s="1351"/>
      <c r="Q2053" s="1578"/>
      <c r="R2053" s="1353"/>
      <c r="S2053" s="1353"/>
      <c r="T2053" s="1354"/>
      <c r="U2053" s="1355"/>
      <c r="V2053" s="1355"/>
      <c r="W2053" s="1347"/>
      <c r="X2053" s="1615"/>
      <c r="Y2053" s="1615"/>
      <c r="Z2053" s="2067"/>
      <c r="AA2053" s="1359"/>
      <c r="AB2053" s="1360"/>
      <c r="AC2053" s="1360"/>
      <c r="AD2053" s="1360"/>
      <c r="AE2053" s="1361"/>
      <c r="AF2053" s="1362"/>
      <c r="AG2053" s="1360"/>
      <c r="AH2053" s="1945"/>
    </row>
    <row r="2054" spans="1:34" s="1616" customFormat="1" ht="12" x14ac:dyDescent="0.2">
      <c r="A2054" s="2113">
        <v>2017330</v>
      </c>
      <c r="B2054" s="2114">
        <v>121286</v>
      </c>
      <c r="C2054" s="2114" t="s">
        <v>3718</v>
      </c>
      <c r="D2054" s="2115" t="s">
        <v>489</v>
      </c>
      <c r="E2054" s="2115">
        <v>0</v>
      </c>
      <c r="F2054" s="2115">
        <v>1</v>
      </c>
      <c r="G2054" s="2115">
        <v>1</v>
      </c>
      <c r="H2054" s="2115">
        <v>0</v>
      </c>
      <c r="I2054" s="1613">
        <v>42850</v>
      </c>
      <c r="J2054" s="1613"/>
      <c r="K2054" s="1613"/>
      <c r="L2054" s="1613"/>
      <c r="M2054" s="1351" t="s">
        <v>89</v>
      </c>
      <c r="N2054" s="1351" t="s">
        <v>89</v>
      </c>
      <c r="O2054" s="1351" t="s">
        <v>89</v>
      </c>
      <c r="P2054" s="1351" t="s">
        <v>89</v>
      </c>
      <c r="Q2054" s="1578"/>
      <c r="R2054" s="1353"/>
      <c r="S2054" s="1630"/>
      <c r="T2054" s="1614"/>
      <c r="U2054" s="1615"/>
      <c r="V2054" s="1615"/>
      <c r="W2054" s="1576">
        <v>2</v>
      </c>
      <c r="X2054" s="1615"/>
      <c r="Y2054" s="1615"/>
      <c r="Z2054" s="1920"/>
      <c r="AB2054" s="1617"/>
      <c r="AC2054" s="1617"/>
      <c r="AD2054" s="1617"/>
      <c r="AE2054" s="1361"/>
      <c r="AF2054" s="1362"/>
      <c r="AG2054" s="1360"/>
      <c r="AH2054" s="1945"/>
    </row>
    <row r="2055" spans="1:34" s="1616" customFormat="1" ht="12" x14ac:dyDescent="0.2">
      <c r="A2055" s="1629"/>
      <c r="B2055" s="1578"/>
      <c r="C2055" s="1578"/>
      <c r="D2055" s="1615"/>
      <c r="E2055" s="1612"/>
      <c r="F2055" s="1612"/>
      <c r="G2055" s="1612"/>
      <c r="H2055" s="1612"/>
      <c r="I2055" s="1613"/>
      <c r="J2055" s="1613"/>
      <c r="K2055" s="1613"/>
      <c r="L2055" s="1613"/>
      <c r="M2055" s="1351"/>
      <c r="N2055" s="1351"/>
      <c r="O2055" s="1351"/>
      <c r="P2055" s="1351"/>
      <c r="Q2055" s="1578"/>
      <c r="R2055" s="1359"/>
      <c r="S2055" s="1630"/>
      <c r="T2055" s="1614"/>
      <c r="U2055" s="1615"/>
      <c r="V2055" s="1615"/>
      <c r="W2055" s="1576"/>
      <c r="X2055" s="1615"/>
      <c r="Y2055" s="1615"/>
      <c r="Z2055" s="1920"/>
      <c r="AB2055" s="1617"/>
      <c r="AC2055" s="1617"/>
      <c r="AD2055" s="1617"/>
      <c r="AE2055" s="1361"/>
      <c r="AF2055" s="1362"/>
      <c r="AG2055" s="1360"/>
      <c r="AH2055" s="1945"/>
    </row>
    <row r="2056" spans="1:34" s="1616" customFormat="1" ht="12" x14ac:dyDescent="0.2">
      <c r="A2056" s="2055">
        <v>2017235</v>
      </c>
      <c r="B2056" s="2085">
        <v>121280</v>
      </c>
      <c r="C2056" s="2052" t="s">
        <v>3472</v>
      </c>
      <c r="D2056" s="2053" t="s">
        <v>451</v>
      </c>
      <c r="E2056" s="2053">
        <v>1</v>
      </c>
      <c r="F2056" s="2053">
        <v>2</v>
      </c>
      <c r="G2056" s="2053">
        <v>2</v>
      </c>
      <c r="H2056" s="2053">
        <v>0</v>
      </c>
      <c r="I2056" s="1350">
        <v>42836</v>
      </c>
      <c r="J2056" s="1613" t="s">
        <v>1737</v>
      </c>
      <c r="K2056" s="1613" t="s">
        <v>1737</v>
      </c>
      <c r="L2056" s="1613" t="s">
        <v>1737</v>
      </c>
      <c r="M2056" s="1351" t="s">
        <v>89</v>
      </c>
      <c r="N2056" s="1351" t="s">
        <v>89</v>
      </c>
      <c r="O2056" s="1351" t="s">
        <v>89</v>
      </c>
      <c r="P2056" s="1351" t="s">
        <v>89</v>
      </c>
      <c r="Q2056" s="1578"/>
      <c r="R2056" s="1353">
        <v>185</v>
      </c>
      <c r="S2056" s="1353">
        <v>18</v>
      </c>
      <c r="T2056" s="1354"/>
      <c r="U2056" s="1355" t="s">
        <v>934</v>
      </c>
      <c r="V2056" s="1355" t="s">
        <v>3533</v>
      </c>
      <c r="W2056" s="1347">
        <v>3</v>
      </c>
      <c r="X2056" s="1615"/>
      <c r="Y2056" s="1615"/>
      <c r="Z2056" s="2067">
        <v>42821</v>
      </c>
      <c r="AB2056" s="1617"/>
      <c r="AC2056" s="1617"/>
      <c r="AD2056" s="1617"/>
      <c r="AE2056" s="1361">
        <f>IF(A2056="","",(IFERROR(VLOOKUP(A2056,Projecten!A$4:W$2618,5,FALSE),"niet bekend")))</f>
        <v>1</v>
      </c>
      <c r="AF2056" s="1362">
        <f>IF(AE2056="","",(IF(E2056=0,AH2056,(E2056/AE2056*AH2056))))</f>
        <v>400.26</v>
      </c>
      <c r="AG2056" s="1360">
        <f>IF(A2056="","",(IFERROR(VLOOKUP(A2056,Projecten!A$4:W$2618,23,FALSE),"niet bekend")))</f>
        <v>400.26</v>
      </c>
      <c r="AH2056" s="1945">
        <f>IF(A2056="","",(IFERROR(VLOOKUP(A2056,Projecten!A$4:W$2618,12,FALSE),"niet bekend")))</f>
        <v>400.26</v>
      </c>
    </row>
    <row r="2057" spans="1:34" s="1377" customFormat="1" x14ac:dyDescent="0.2">
      <c r="A2057" s="826"/>
      <c r="B2057" s="1366"/>
      <c r="C2057" s="1367"/>
      <c r="D2057" s="1367"/>
      <c r="E2057" s="1368"/>
      <c r="F2057" s="1368"/>
      <c r="G2057" s="1368"/>
      <c r="H2057" s="1368"/>
      <c r="I2057" s="1369"/>
      <c r="J2057" s="1369"/>
      <c r="K2057" s="1369"/>
      <c r="L2057" s="1368"/>
      <c r="M2057" s="1368"/>
      <c r="N2057" s="1368"/>
      <c r="O2057" s="1368"/>
      <c r="P2057" s="1368"/>
      <c r="Q2057" s="1370"/>
      <c r="R2057" s="1370"/>
      <c r="S2057" s="1372"/>
      <c r="T2057" s="1372"/>
      <c r="U2057" s="1373"/>
      <c r="V2057" s="1373"/>
      <c r="W2057" s="1373"/>
      <c r="X2057" s="1374"/>
      <c r="Y2057" s="1375"/>
      <c r="Z2057" s="1376"/>
      <c r="AB2057" s="1378"/>
      <c r="AC2057" s="1378"/>
      <c r="AD2057" s="1378"/>
      <c r="AE2057" s="1379"/>
      <c r="AF2057" s="1380"/>
      <c r="AG2057" s="1378" t="str">
        <f>IF(A2057="","",(IFERROR(VLOOKUP(A2057,Projecten!A$4:W$2618,23,FALSE),"niet bekend")))</f>
        <v/>
      </c>
      <c r="AH2057" s="1381" t="str">
        <f>IF(A2057="","",(IFERROR(VLOOKUP(A2057,Projecten!A$4:W$2618,12,FALSE),"niet bekend")))</f>
        <v/>
      </c>
    </row>
    <row r="2058" spans="1:34" s="1315" customFormat="1" x14ac:dyDescent="0.2">
      <c r="A2058" s="1006"/>
      <c r="B2058" s="1303"/>
      <c r="C2058" s="1304">
        <f>SUM(F2058:H2058)</f>
        <v>308</v>
      </c>
      <c r="D2058" s="1305"/>
      <c r="E2058" s="1306">
        <f>SUM(E2059:E2084)</f>
        <v>17</v>
      </c>
      <c r="F2058" s="1306">
        <f>SUM(F2059:F2084)</f>
        <v>161</v>
      </c>
      <c r="G2058" s="1306">
        <f>SUM(G2059:G2084)</f>
        <v>94</v>
      </c>
      <c r="H2058" s="1306">
        <f>SUM(H2059:H2084)</f>
        <v>53</v>
      </c>
      <c r="I2058" s="1307"/>
      <c r="J2058" s="1307"/>
      <c r="K2058" s="1307"/>
      <c r="L2058" s="1306"/>
      <c r="M2058" s="1306"/>
      <c r="N2058" s="1306"/>
      <c r="O2058" s="1306"/>
      <c r="P2058" s="1306"/>
      <c r="Q2058" s="1440">
        <v>17</v>
      </c>
      <c r="R2058" s="2129"/>
      <c r="S2058" s="1441"/>
      <c r="T2058" s="1441"/>
      <c r="U2058" s="1442"/>
      <c r="V2058" s="1443">
        <f>SUM(W2058:W2084)</f>
        <v>726.5</v>
      </c>
      <c r="W2058" s="1312"/>
      <c r="X2058" s="1312">
        <f>Productiemedewerkers!C2437</f>
        <v>0</v>
      </c>
      <c r="Y2058" s="1313">
        <f>V2058-X2058</f>
        <v>726.5</v>
      </c>
      <c r="Z2058" s="1314"/>
      <c r="AB2058" s="1316"/>
      <c r="AC2058" s="1316"/>
      <c r="AD2058" s="1317" t="str">
        <f>CONCATENATE("week ",Q2058)</f>
        <v>week 17</v>
      </c>
      <c r="AE2058" s="1318"/>
      <c r="AF2058" s="1319">
        <f>SUM(AF2059:AF2084)</f>
        <v>90504.960000000006</v>
      </c>
      <c r="AG2058" s="1316" t="str">
        <f>IF(A2058="","",(IFERROR(VLOOKUP(A2058,Projecten!A$4:W$2618,23,FALSE),"niet bekend")))</f>
        <v/>
      </c>
      <c r="AH2058" s="1320" t="str">
        <f>IF(A2058="","",(IFERROR(VLOOKUP(A2058,Projecten!A$4:W$2618,12,FALSE),"niet bekend")))</f>
        <v/>
      </c>
    </row>
    <row r="2059" spans="1:34" s="1279" customFormat="1" ht="12" x14ac:dyDescent="0.2">
      <c r="A2059" s="1484"/>
      <c r="B2059" s="1438"/>
      <c r="C2059" s="1344" t="s">
        <v>3152</v>
      </c>
      <c r="D2059" s="1444"/>
      <c r="E2059" s="1445"/>
      <c r="F2059" s="1445"/>
      <c r="G2059" s="1445"/>
      <c r="H2059" s="1445"/>
      <c r="I2059" s="1326"/>
      <c r="J2059" s="1326"/>
      <c r="K2059" s="1326"/>
      <c r="L2059" s="1327"/>
      <c r="M2059" s="1327"/>
      <c r="N2059" s="1327"/>
      <c r="O2059" s="1327"/>
      <c r="P2059" s="1327"/>
      <c r="Q2059" s="1282" t="s">
        <v>3135</v>
      </c>
      <c r="R2059" s="1329"/>
      <c r="S2059" s="1329"/>
      <c r="T2059" s="1330"/>
      <c r="U2059" s="1323"/>
      <c r="V2059" s="1344" t="s">
        <v>2493</v>
      </c>
      <c r="W2059" s="1332"/>
      <c r="X2059" s="1323"/>
      <c r="Y2059" s="1323"/>
      <c r="Z2059" s="1282"/>
      <c r="AB2059" s="1283"/>
      <c r="AC2059" s="1283"/>
      <c r="AD2059" s="1283"/>
      <c r="AE2059" s="1403" t="str">
        <f>IF(A2059="","",(IFERROR(VLOOKUP(A2059,Projecten!A$4:W$2618,5,FALSE),"niet bekend")))</f>
        <v/>
      </c>
      <c r="AF2059" s="1285" t="str">
        <f>IF(AE2059="","",(IF(E2059=0,AH2059,(E2059/AE2059*AH2059))))</f>
        <v/>
      </c>
      <c r="AG2059" s="1283" t="str">
        <f>IF(A2059="","",(IFERROR(VLOOKUP(A2059,Projecten!A$4:W$2618,23,FALSE),"niet bekend")))</f>
        <v/>
      </c>
      <c r="AH2059" s="1908" t="str">
        <f>IF(A2059="","",(IFERROR(VLOOKUP(A2059,Projecten!A$4:W$2618,12,FALSE),"niet bekend")))</f>
        <v/>
      </c>
    </row>
    <row r="2060" spans="1:34" s="1279" customFormat="1" x14ac:dyDescent="0.2">
      <c r="A2060" s="4"/>
      <c r="B2060" s="1282"/>
      <c r="C2060" s="1405" t="s">
        <v>3136</v>
      </c>
      <c r="D2060" s="1323"/>
      <c r="E2060" s="1339"/>
      <c r="F2060" s="1339"/>
      <c r="G2060" s="1339"/>
      <c r="H2060" s="1339"/>
      <c r="I2060" s="1328"/>
      <c r="J2060" s="1328"/>
      <c r="K2060" s="1328"/>
      <c r="L2060" s="1339"/>
      <c r="M2060" s="1339"/>
      <c r="N2060" s="1339"/>
      <c r="O2060" s="1339"/>
      <c r="P2060" s="1339"/>
      <c r="Q2060" s="1282"/>
      <c r="R2060" s="1329"/>
      <c r="S2060" s="1339"/>
      <c r="T2060" s="1330"/>
      <c r="U2060" s="1323"/>
      <c r="V2060" s="1323"/>
      <c r="W2060" s="1385">
        <v>172.25</v>
      </c>
      <c r="X2060" s="1323"/>
      <c r="Y2060" s="1323"/>
      <c r="Z2060" s="1282"/>
      <c r="AB2060" s="1283"/>
      <c r="AC2060" s="1283"/>
      <c r="AD2060" s="1283"/>
      <c r="AE2060" s="1284"/>
      <c r="AF2060" s="1285"/>
      <c r="AG2060" s="1283"/>
      <c r="AH2060" s="1908"/>
    </row>
    <row r="2061" spans="1:34" s="1452" customFormat="1" ht="12" x14ac:dyDescent="0.2">
      <c r="A2061" s="1485"/>
      <c r="B2061" s="1405"/>
      <c r="C2061" s="1405" t="s">
        <v>3168</v>
      </c>
      <c r="D2061" s="1446"/>
      <c r="E2061" s="1448"/>
      <c r="F2061" s="1448"/>
      <c r="G2061" s="1448"/>
      <c r="H2061" s="1448"/>
      <c r="I2061" s="1447"/>
      <c r="J2061" s="1447"/>
      <c r="K2061" s="1447"/>
      <c r="L2061" s="1447"/>
      <c r="M2061" s="1339"/>
      <c r="N2061" s="1339"/>
      <c r="O2061" s="1339"/>
      <c r="P2061" s="1339"/>
      <c r="Q2061" s="1405"/>
      <c r="R2061" s="1329"/>
      <c r="S2061" s="1329"/>
      <c r="T2061" s="1330"/>
      <c r="U2061" s="1323"/>
      <c r="V2061" s="1446"/>
      <c r="W2061" s="1385">
        <v>40</v>
      </c>
      <c r="X2061" s="1446"/>
      <c r="Y2061" s="1446"/>
      <c r="Z2061" s="1918"/>
      <c r="AB2061" s="1453"/>
      <c r="AC2061" s="1453"/>
      <c r="AD2061" s="1453"/>
      <c r="AE2061" s="1454" t="str">
        <f>IF(A2061="","",(IFERROR(VLOOKUP(A2061,Projecten!A$4:W$2618,5,FALSE),"niet bekend")))</f>
        <v/>
      </c>
      <c r="AF2061" s="1416" t="str">
        <f>IF(AE2061="","",(IF(E2061=0,AH2061,(E2061/AE2061*AH2061))))</f>
        <v/>
      </c>
      <c r="AG2061" s="1453" t="str">
        <f>IF(A2061="","",(IFERROR(VLOOKUP(A2061,Projecten!A$4:W$2618,23,FALSE),"niet bekend")))</f>
        <v/>
      </c>
      <c r="AH2061" s="1455" t="str">
        <f>IF(A2061="","",(IFERROR(VLOOKUP(A2061,Projecten!A$4:W$2618,12,FALSE),"niet bekend")))</f>
        <v/>
      </c>
    </row>
    <row r="2062" spans="1:34" s="1452" customFormat="1" ht="12" x14ac:dyDescent="0.2">
      <c r="A2062" s="1485"/>
      <c r="B2062" s="1405"/>
      <c r="C2062" s="1405" t="s">
        <v>3226</v>
      </c>
      <c r="D2062" s="1446"/>
      <c r="E2062" s="1448"/>
      <c r="F2062" s="1448"/>
      <c r="G2062" s="1448"/>
      <c r="H2062" s="1448"/>
      <c r="I2062" s="1447"/>
      <c r="J2062" s="1447"/>
      <c r="K2062" s="1447"/>
      <c r="L2062" s="1447"/>
      <c r="M2062" s="1339"/>
      <c r="N2062" s="1339"/>
      <c r="O2062" s="1339"/>
      <c r="P2062" s="1339"/>
      <c r="Q2062" s="1405"/>
      <c r="R2062" s="1329"/>
      <c r="S2062" s="1329"/>
      <c r="T2062" s="1330"/>
      <c r="U2062" s="1323"/>
      <c r="V2062" s="1446"/>
      <c r="W2062" s="1385">
        <v>38</v>
      </c>
      <c r="X2062" s="1446"/>
      <c r="Y2062" s="1446"/>
      <c r="Z2062" s="1918"/>
      <c r="AB2062" s="1453"/>
      <c r="AC2062" s="1453"/>
      <c r="AD2062" s="1453"/>
      <c r="AE2062" s="1454"/>
      <c r="AF2062" s="1416"/>
      <c r="AG2062" s="1453"/>
      <c r="AH2062" s="1455"/>
    </row>
    <row r="2063" spans="1:34" s="1452" customFormat="1" ht="12" x14ac:dyDescent="0.2">
      <c r="A2063" s="1485"/>
      <c r="B2063" s="1405"/>
      <c r="C2063" s="1405" t="s">
        <v>3734</v>
      </c>
      <c r="D2063" s="1446"/>
      <c r="E2063" s="1448"/>
      <c r="F2063" s="1448"/>
      <c r="G2063" s="1448"/>
      <c r="H2063" s="1448"/>
      <c r="I2063" s="1447"/>
      <c r="J2063" s="1447"/>
      <c r="K2063" s="1447"/>
      <c r="L2063" s="1447"/>
      <c r="M2063" s="1339"/>
      <c r="N2063" s="1339"/>
      <c r="O2063" s="1339"/>
      <c r="P2063" s="1339"/>
      <c r="Q2063" s="1405"/>
      <c r="R2063" s="1329"/>
      <c r="S2063" s="1329"/>
      <c r="T2063" s="1330"/>
      <c r="U2063" s="1323"/>
      <c r="V2063" s="1446"/>
      <c r="W2063" s="1385">
        <v>8.25</v>
      </c>
      <c r="X2063" s="1446"/>
      <c r="Y2063" s="1446"/>
      <c r="Z2063" s="1918"/>
      <c r="AB2063" s="1453"/>
      <c r="AC2063" s="1453"/>
      <c r="AD2063" s="1453"/>
      <c r="AE2063" s="1454"/>
      <c r="AF2063" s="1416"/>
      <c r="AG2063" s="1453"/>
      <c r="AH2063" s="1455"/>
    </row>
    <row r="2064" spans="1:34" s="1279" customFormat="1" x14ac:dyDescent="0.2">
      <c r="A2064" s="4"/>
      <c r="B2064" s="1282"/>
      <c r="C2064" s="1282"/>
      <c r="D2064" s="1323"/>
      <c r="E2064" s="1339"/>
      <c r="F2064" s="1339"/>
      <c r="G2064" s="1339"/>
      <c r="H2064" s="1339"/>
      <c r="I2064" s="1328"/>
      <c r="J2064" s="1328"/>
      <c r="K2064" s="1339"/>
      <c r="L2064" s="1339"/>
      <c r="M2064" s="1339"/>
      <c r="N2064" s="1339"/>
      <c r="O2064" s="1339"/>
      <c r="P2064" s="1339"/>
      <c r="Q2064" s="1282"/>
      <c r="R2064" s="1329"/>
      <c r="S2064" s="1339"/>
      <c r="T2064" s="1330"/>
      <c r="U2064" s="1323"/>
      <c r="V2064" s="1323"/>
      <c r="W2064" s="1332"/>
      <c r="X2064" s="1323"/>
      <c r="Y2064" s="1323"/>
      <c r="Z2064" s="1282"/>
      <c r="AB2064" s="1283"/>
      <c r="AC2064" s="1283"/>
      <c r="AD2064" s="1283"/>
      <c r="AE2064" s="1284"/>
      <c r="AF2064" s="1285"/>
      <c r="AG2064" s="1283"/>
      <c r="AH2064" s="1908"/>
    </row>
    <row r="2065" spans="1:34" s="1616" customFormat="1" ht="12" x14ac:dyDescent="0.2">
      <c r="A2065" s="1387" t="s">
        <v>3545</v>
      </c>
      <c r="B2065" s="1387">
        <v>121275</v>
      </c>
      <c r="C2065" s="1387" t="s">
        <v>3547</v>
      </c>
      <c r="D2065" s="1428" t="s">
        <v>489</v>
      </c>
      <c r="E2065" s="1428">
        <v>1</v>
      </c>
      <c r="F2065" s="1428">
        <v>8</v>
      </c>
      <c r="G2065" s="1428">
        <v>4</v>
      </c>
      <c r="H2065" s="1428">
        <v>3</v>
      </c>
      <c r="I2065" s="1350">
        <v>42836</v>
      </c>
      <c r="J2065" s="1350">
        <v>42837</v>
      </c>
      <c r="K2065" s="1350" t="s">
        <v>1737</v>
      </c>
      <c r="L2065" s="1350" t="s">
        <v>1737</v>
      </c>
      <c r="M2065" s="1351" t="s">
        <v>89</v>
      </c>
      <c r="N2065" s="1351" t="s">
        <v>89</v>
      </c>
      <c r="O2065" s="1351" t="s">
        <v>89</v>
      </c>
      <c r="P2065" s="1351" t="s">
        <v>89</v>
      </c>
      <c r="Q2065" s="1578"/>
      <c r="R2065" s="1353">
        <v>119</v>
      </c>
      <c r="S2065" s="1353">
        <v>17</v>
      </c>
      <c r="T2065" s="1354"/>
      <c r="U2065" s="1355" t="s">
        <v>681</v>
      </c>
      <c r="V2065" s="1355"/>
      <c r="W2065" s="1347">
        <v>18</v>
      </c>
      <c r="X2065" s="1615"/>
      <c r="Y2065" s="1615"/>
      <c r="Z2065" s="2067">
        <v>42825</v>
      </c>
      <c r="AB2065" s="1617"/>
      <c r="AC2065" s="1617"/>
      <c r="AD2065" s="1617"/>
      <c r="AE2065" s="1361">
        <v>1</v>
      </c>
      <c r="AF2065" s="1362">
        <f>IF(AE2065="","",(IF(E2065=0,AH2065,(E2065/AE2065*AH2065))))</f>
        <v>3440.14</v>
      </c>
      <c r="AG2065" s="1360">
        <v>0</v>
      </c>
      <c r="AH2065" s="1945">
        <v>3440.14</v>
      </c>
    </row>
    <row r="2066" spans="1:34" s="1616" customFormat="1" ht="12" x14ac:dyDescent="0.2">
      <c r="A2066" s="1585"/>
      <c r="B2066" s="1620"/>
      <c r="C2066" s="1585"/>
      <c r="D2066" s="1586"/>
      <c r="E2066" s="1586"/>
      <c r="F2066" s="1586"/>
      <c r="G2066" s="1586"/>
      <c r="H2066" s="1586"/>
      <c r="I2066" s="1613"/>
      <c r="J2066" s="1613"/>
      <c r="K2066" s="1613"/>
      <c r="L2066" s="1613"/>
      <c r="M2066" s="1351"/>
      <c r="N2066" s="1351"/>
      <c r="O2066" s="1351"/>
      <c r="P2066" s="1351"/>
      <c r="Q2066" s="1578"/>
      <c r="R2066" s="1353"/>
      <c r="S2066" s="1353"/>
      <c r="T2066" s="1354"/>
      <c r="U2066" s="1355"/>
      <c r="V2066" s="1615"/>
      <c r="W2066" s="1576"/>
      <c r="X2066" s="1615"/>
      <c r="Y2066" s="1615"/>
      <c r="Z2066" s="1920"/>
      <c r="AB2066" s="1617"/>
      <c r="AC2066" s="1617"/>
      <c r="AD2066" s="1617"/>
      <c r="AE2066" s="1618"/>
      <c r="AF2066" s="1606"/>
      <c r="AG2066" s="1617"/>
      <c r="AH2066" s="1619"/>
    </row>
    <row r="2067" spans="1:34" s="1359" customFormat="1" ht="12" x14ac:dyDescent="0.2">
      <c r="A2067" s="1348">
        <v>2017262</v>
      </c>
      <c r="B2067" s="1348">
        <v>121284</v>
      </c>
      <c r="C2067" s="1348">
        <v>646517</v>
      </c>
      <c r="D2067" s="1419" t="s">
        <v>68</v>
      </c>
      <c r="E2067" s="1349">
        <v>1</v>
      </c>
      <c r="F2067" s="1349">
        <v>8</v>
      </c>
      <c r="G2067" s="1349">
        <v>5</v>
      </c>
      <c r="H2067" s="1349">
        <v>3</v>
      </c>
      <c r="I2067" s="1350">
        <v>42843</v>
      </c>
      <c r="J2067" s="1350">
        <v>42844</v>
      </c>
      <c r="K2067" s="1350" t="s">
        <v>1737</v>
      </c>
      <c r="L2067" s="1350" t="s">
        <v>1737</v>
      </c>
      <c r="M2067" s="1351" t="s">
        <v>89</v>
      </c>
      <c r="N2067" s="1351" t="s">
        <v>89</v>
      </c>
      <c r="O2067" s="1351" t="s">
        <v>89</v>
      </c>
      <c r="P2067" s="1351" t="s">
        <v>89</v>
      </c>
      <c r="Q2067" s="1352"/>
      <c r="R2067" s="1353">
        <v>114</v>
      </c>
      <c r="S2067" s="1353">
        <v>18</v>
      </c>
      <c r="T2067" s="1354"/>
      <c r="U2067" s="1355" t="s">
        <v>278</v>
      </c>
      <c r="V2067" s="1355" t="s">
        <v>1495</v>
      </c>
      <c r="W2067" s="1347">
        <v>19</v>
      </c>
      <c r="X2067" s="1355"/>
      <c r="Y2067" s="1357"/>
      <c r="Z2067" s="2067">
        <v>42824</v>
      </c>
      <c r="AB2067" s="1360"/>
      <c r="AC2067" s="1360"/>
      <c r="AD2067" s="1360"/>
      <c r="AE2067" s="1361">
        <f>IF(A2067="","",(IFERROR(VLOOKUP(A2067,Projecten!A$4:W$2618,5,FALSE),"niet bekend")))</f>
        <v>1</v>
      </c>
      <c r="AF2067" s="1362">
        <f t="shared" ref="AF2067:AF2074" si="180">IF(AE2067="","",(IF(E2067=0,AH2067,(E2067/AE2067*AH2067))))</f>
        <v>3486.07</v>
      </c>
      <c r="AG2067" s="1360">
        <f>IF(A2067="","",(IFERROR(VLOOKUP(A2067,Projecten!A$4:W$2618,23,FALSE),"niet bekend")))</f>
        <v>3486.07</v>
      </c>
      <c r="AH2067" s="1945">
        <f>IF(A2067="","",(IFERROR(VLOOKUP(A2067,Projecten!A$4:W$2618,12,FALSE),"niet bekend")))</f>
        <v>3486.07</v>
      </c>
    </row>
    <row r="2068" spans="1:34" s="1359" customFormat="1" ht="12" x14ac:dyDescent="0.2">
      <c r="A2068" s="1348">
        <v>2017255</v>
      </c>
      <c r="B2068" s="1348">
        <v>121287</v>
      </c>
      <c r="C2068" s="1348">
        <v>639717</v>
      </c>
      <c r="D2068" s="1419" t="s">
        <v>68</v>
      </c>
      <c r="E2068" s="1349">
        <v>1</v>
      </c>
      <c r="F2068" s="1349">
        <v>11</v>
      </c>
      <c r="G2068" s="1349">
        <v>5</v>
      </c>
      <c r="H2068" s="1349">
        <v>3</v>
      </c>
      <c r="I2068" s="1350">
        <v>42843</v>
      </c>
      <c r="J2068" s="1350">
        <v>42844</v>
      </c>
      <c r="K2068" s="1350" t="s">
        <v>1737</v>
      </c>
      <c r="L2068" s="1350" t="s">
        <v>1737</v>
      </c>
      <c r="M2068" s="1351" t="s">
        <v>89</v>
      </c>
      <c r="N2068" s="1351" t="s">
        <v>89</v>
      </c>
      <c r="O2068" s="1351" t="s">
        <v>89</v>
      </c>
      <c r="P2068" s="1351" t="s">
        <v>89</v>
      </c>
      <c r="Q2068" s="1352"/>
      <c r="R2068" s="1353">
        <v>110</v>
      </c>
      <c r="S2068" s="1353">
        <v>18</v>
      </c>
      <c r="T2068" s="1354"/>
      <c r="U2068" s="1355" t="s">
        <v>278</v>
      </c>
      <c r="V2068" s="1355" t="s">
        <v>3707</v>
      </c>
      <c r="W2068" s="1347">
        <v>37</v>
      </c>
      <c r="X2068" s="1355"/>
      <c r="Y2068" s="1357"/>
      <c r="Z2068" s="2067">
        <v>42824</v>
      </c>
      <c r="AB2068" s="1360"/>
      <c r="AC2068" s="1360"/>
      <c r="AD2068" s="1360"/>
      <c r="AE2068" s="1361">
        <f>IF(A2068="","",(IFERROR(VLOOKUP(A2068,Projecten!A$4:W$2618,5,FALSE),"niet bekend")))</f>
        <v>1</v>
      </c>
      <c r="AF2068" s="1362">
        <f t="shared" si="180"/>
        <v>6325.24</v>
      </c>
      <c r="AG2068" s="1360">
        <f>IF(A2068="","",(IFERROR(VLOOKUP(A2068,Projecten!A$4:W$2618,23,FALSE),"niet bekend")))</f>
        <v>6325.24</v>
      </c>
      <c r="AH2068" s="1945">
        <f>IF(A2068="","",(IFERROR(VLOOKUP(A2068,Projecten!A$4:W$2618,12,FALSE),"niet bekend")))</f>
        <v>6325.24</v>
      </c>
    </row>
    <row r="2069" spans="1:34" s="1359" customFormat="1" ht="12" x14ac:dyDescent="0.2">
      <c r="A2069" s="1585">
        <v>2017264</v>
      </c>
      <c r="B2069" s="1348">
        <v>121284</v>
      </c>
      <c r="C2069" s="1585">
        <v>637117</v>
      </c>
      <c r="D2069" s="1620" t="s">
        <v>68</v>
      </c>
      <c r="E2069" s="1586">
        <v>1</v>
      </c>
      <c r="F2069" s="1586">
        <v>8</v>
      </c>
      <c r="G2069" s="1586">
        <v>4</v>
      </c>
      <c r="H2069" s="1586">
        <v>3</v>
      </c>
      <c r="I2069" s="1350">
        <v>42845</v>
      </c>
      <c r="J2069" s="1350" t="s">
        <v>1737</v>
      </c>
      <c r="K2069" s="1350" t="s">
        <v>1737</v>
      </c>
      <c r="L2069" s="1350" t="s">
        <v>1737</v>
      </c>
      <c r="M2069" s="1351" t="s">
        <v>89</v>
      </c>
      <c r="N2069" s="1351" t="s">
        <v>89</v>
      </c>
      <c r="O2069" s="1351" t="s">
        <v>89</v>
      </c>
      <c r="P2069" s="1351" t="s">
        <v>89</v>
      </c>
      <c r="Q2069" s="1352"/>
      <c r="R2069" s="1353">
        <v>173</v>
      </c>
      <c r="S2069" s="1353">
        <v>18</v>
      </c>
      <c r="T2069" s="1354"/>
      <c r="U2069" s="1355" t="s">
        <v>278</v>
      </c>
      <c r="V2069" s="1355" t="s">
        <v>1495</v>
      </c>
      <c r="W2069" s="1347">
        <v>27.25</v>
      </c>
      <c r="X2069" s="1355"/>
      <c r="Y2069" s="1357"/>
      <c r="Z2069" s="2067">
        <v>42828</v>
      </c>
      <c r="AB2069" s="1360"/>
      <c r="AC2069" s="1360"/>
      <c r="AD2069" s="1360"/>
      <c r="AE2069" s="1361">
        <f>IF(A2069="","",(IFERROR(VLOOKUP(A2069,Projecten!A$4:W$2618,5,FALSE),"niet bekend")))</f>
        <v>1</v>
      </c>
      <c r="AF2069" s="1362">
        <f t="shared" si="180"/>
        <v>5026.42</v>
      </c>
      <c r="AG2069" s="1360">
        <f>IF(A2069="","",(IFERROR(VLOOKUP(A2069,Projecten!A$4:W$2618,23,FALSE),"niet bekend")))</f>
        <v>5026.42</v>
      </c>
      <c r="AH2069" s="1945">
        <f>IF(A2069="","",(IFERROR(VLOOKUP(A2069,Projecten!A$4:W$2618,12,FALSE),"niet bekend")))</f>
        <v>5026.42</v>
      </c>
    </row>
    <row r="2070" spans="1:34" s="1359" customFormat="1" ht="12" x14ac:dyDescent="0.2">
      <c r="A2070" s="1348">
        <v>2017256</v>
      </c>
      <c r="B2070" s="1348">
        <v>121287</v>
      </c>
      <c r="C2070" s="1348">
        <v>648017</v>
      </c>
      <c r="D2070" s="1419" t="s">
        <v>68</v>
      </c>
      <c r="E2070" s="1349">
        <v>1</v>
      </c>
      <c r="F2070" s="1349">
        <v>9</v>
      </c>
      <c r="G2070" s="1349">
        <v>5</v>
      </c>
      <c r="H2070" s="1349">
        <v>4</v>
      </c>
      <c r="I2070" s="1350">
        <v>42843</v>
      </c>
      <c r="J2070" s="1350" t="s">
        <v>1737</v>
      </c>
      <c r="K2070" s="1350" t="s">
        <v>1737</v>
      </c>
      <c r="L2070" s="1350" t="s">
        <v>1737</v>
      </c>
      <c r="M2070" s="1351" t="s">
        <v>89</v>
      </c>
      <c r="N2070" s="1351" t="s">
        <v>89</v>
      </c>
      <c r="O2070" s="1351" t="s">
        <v>89</v>
      </c>
      <c r="P2070" s="1351" t="s">
        <v>89</v>
      </c>
      <c r="Q2070" s="1352"/>
      <c r="R2070" s="1353">
        <v>108</v>
      </c>
      <c r="S2070" s="1353">
        <v>18</v>
      </c>
      <c r="T2070" s="1354"/>
      <c r="U2070" s="1355" t="s">
        <v>278</v>
      </c>
      <c r="V2070" s="1355"/>
      <c r="W2070" s="1347">
        <v>18</v>
      </c>
      <c r="X2070" s="1355"/>
      <c r="Y2070" s="1357"/>
      <c r="Z2070" s="2067">
        <v>42824</v>
      </c>
      <c r="AB2070" s="1360"/>
      <c r="AC2070" s="1360"/>
      <c r="AD2070" s="1360"/>
      <c r="AE2070" s="1361">
        <f>IF(A2070="","",(IFERROR(VLOOKUP(A2070,Projecten!A$4:W$2618,5,FALSE),"niet bekend")))</f>
        <v>1</v>
      </c>
      <c r="AF2070" s="1362">
        <f t="shared" si="180"/>
        <v>3119.56</v>
      </c>
      <c r="AG2070" s="1360">
        <f>IF(A2070="","",(IFERROR(VLOOKUP(A2070,Projecten!A$4:W$2618,23,FALSE),"niet bekend")))</f>
        <v>3119.56</v>
      </c>
      <c r="AH2070" s="1945">
        <f>IF(A2070="","",(IFERROR(VLOOKUP(A2070,Projecten!A$4:W$2618,12,FALSE),"niet bekend")))</f>
        <v>3119.56</v>
      </c>
    </row>
    <row r="2071" spans="1:34" s="1359" customFormat="1" ht="12" x14ac:dyDescent="0.2">
      <c r="A2071" s="1585">
        <v>2017263</v>
      </c>
      <c r="B2071" s="1348">
        <v>121287</v>
      </c>
      <c r="C2071" s="1585">
        <v>633917</v>
      </c>
      <c r="D2071" s="1620" t="s">
        <v>68</v>
      </c>
      <c r="E2071" s="1586">
        <v>1</v>
      </c>
      <c r="F2071" s="1586">
        <v>4</v>
      </c>
      <c r="G2071" s="1586">
        <v>3</v>
      </c>
      <c r="H2071" s="1586">
        <v>2</v>
      </c>
      <c r="I2071" s="1350">
        <v>42843</v>
      </c>
      <c r="J2071" s="1350" t="s">
        <v>1737</v>
      </c>
      <c r="K2071" s="1350" t="s">
        <v>1737</v>
      </c>
      <c r="L2071" s="1350" t="s">
        <v>1737</v>
      </c>
      <c r="M2071" s="1351" t="s">
        <v>89</v>
      </c>
      <c r="N2071" s="1351" t="s">
        <v>89</v>
      </c>
      <c r="O2071" s="1351" t="s">
        <v>89</v>
      </c>
      <c r="P2071" s="1351" t="s">
        <v>89</v>
      </c>
      <c r="Q2071" s="1352"/>
      <c r="R2071" s="1353">
        <v>164</v>
      </c>
      <c r="S2071" s="1353">
        <v>18</v>
      </c>
      <c r="T2071" s="1354"/>
      <c r="U2071" s="1355" t="s">
        <v>278</v>
      </c>
      <c r="V2071" s="1355"/>
      <c r="W2071" s="1347">
        <v>8</v>
      </c>
      <c r="X2071" s="1355"/>
      <c r="Y2071" s="1357"/>
      <c r="Z2071" s="2067">
        <v>42824</v>
      </c>
      <c r="AB2071" s="1360"/>
      <c r="AC2071" s="1360"/>
      <c r="AD2071" s="1360"/>
      <c r="AE2071" s="1361">
        <f>IF(A2071="","",(IFERROR(VLOOKUP(A2071,Projecten!A$4:W$2618,5,FALSE),"niet bekend")))</f>
        <v>1</v>
      </c>
      <c r="AF2071" s="1362">
        <f t="shared" si="180"/>
        <v>1260.08</v>
      </c>
      <c r="AG2071" s="1360">
        <f>IF(A2071="","",(IFERROR(VLOOKUP(A2071,Projecten!A$4:W$2618,23,FALSE),"niet bekend")))</f>
        <v>1260.08</v>
      </c>
      <c r="AH2071" s="1945">
        <f>IF(A2071="","",(IFERROR(VLOOKUP(A2071,Projecten!A$4:W$2618,12,FALSE),"niet bekend")))</f>
        <v>1260.08</v>
      </c>
    </row>
    <row r="2072" spans="1:34" s="1359" customFormat="1" ht="12" x14ac:dyDescent="0.2">
      <c r="A2072" s="1348" t="s">
        <v>3439</v>
      </c>
      <c r="B2072" s="1348" t="s">
        <v>3632</v>
      </c>
      <c r="C2072" s="1348" t="s">
        <v>3462</v>
      </c>
      <c r="D2072" s="1419" t="s">
        <v>68</v>
      </c>
      <c r="E2072" s="1420">
        <v>6</v>
      </c>
      <c r="F2072" s="1420">
        <v>60</v>
      </c>
      <c r="G2072" s="1420">
        <v>30</v>
      </c>
      <c r="H2072" s="1420">
        <v>24</v>
      </c>
      <c r="I2072" s="1350">
        <v>42830</v>
      </c>
      <c r="J2072" s="1350">
        <v>42830</v>
      </c>
      <c r="K2072" s="1350"/>
      <c r="L2072" s="1350"/>
      <c r="M2072" s="1351" t="s">
        <v>89</v>
      </c>
      <c r="N2072" s="1351" t="s">
        <v>89</v>
      </c>
      <c r="O2072" s="1351" t="s">
        <v>89</v>
      </c>
      <c r="P2072" s="1351" t="s">
        <v>89</v>
      </c>
      <c r="Q2072" s="1578"/>
      <c r="R2072" s="2144" t="s">
        <v>3758</v>
      </c>
      <c r="S2072" s="1659">
        <v>18</v>
      </c>
      <c r="T2072" s="1354"/>
      <c r="U2072" s="1600" t="s">
        <v>2739</v>
      </c>
      <c r="V2072" s="1355" t="s">
        <v>1495</v>
      </c>
      <c r="W2072" s="1347">
        <v>222</v>
      </c>
      <c r="X2072" s="1355"/>
      <c r="Y2072" s="1355"/>
      <c r="Z2072" s="2067">
        <v>42810</v>
      </c>
      <c r="AB2072" s="1360"/>
      <c r="AC2072" s="1360"/>
      <c r="AD2072" s="1360"/>
      <c r="AE2072" s="1361">
        <f>IF(A2072="","",(IFERROR(VLOOKUP(A2072,Projecten!A$4:W$2618,5,FALSE),"niet bekend")))</f>
        <v>10</v>
      </c>
      <c r="AF2072" s="1362">
        <f t="shared" si="180"/>
        <v>46079.34</v>
      </c>
      <c r="AG2072" s="1360">
        <f>IF(A2072="","",(IFERROR(VLOOKUP(A2072,Projecten!A$4:W$2618,23,FALSE),"niet bekend")))</f>
        <v>76798.899999999994</v>
      </c>
      <c r="AH2072" s="1945">
        <f>IF(A2072="","",(IFERROR(VLOOKUP(A2072,Projecten!A$4:W$2618,12,FALSE),"niet bekend")))</f>
        <v>76798.899999999994</v>
      </c>
    </row>
    <row r="2073" spans="1:34" s="1359" customFormat="1" ht="12" x14ac:dyDescent="0.2">
      <c r="A2073" s="1486" t="s">
        <v>3597</v>
      </c>
      <c r="B2073" s="1346">
        <v>121289</v>
      </c>
      <c r="C2073" s="1486">
        <v>617517</v>
      </c>
      <c r="D2073" s="1604" t="s">
        <v>68</v>
      </c>
      <c r="E2073" s="1604">
        <v>1</v>
      </c>
      <c r="F2073" s="1604">
        <v>10</v>
      </c>
      <c r="G2073" s="1604">
        <v>9</v>
      </c>
      <c r="H2073" s="1604">
        <v>1</v>
      </c>
      <c r="I2073" s="1350">
        <v>42843</v>
      </c>
      <c r="J2073" s="1350" t="s">
        <v>1737</v>
      </c>
      <c r="K2073" s="1350" t="s">
        <v>1737</v>
      </c>
      <c r="L2073" s="1350" t="s">
        <v>1737</v>
      </c>
      <c r="M2073" s="1351" t="s">
        <v>89</v>
      </c>
      <c r="N2073" s="1351" t="s">
        <v>89</v>
      </c>
      <c r="O2073" s="1351" t="s">
        <v>89</v>
      </c>
      <c r="P2073" s="1351" t="s">
        <v>89</v>
      </c>
      <c r="Q2073" s="1352"/>
      <c r="R2073" s="1350"/>
      <c r="S2073" s="1353">
        <v>18</v>
      </c>
      <c r="T2073" s="1354"/>
      <c r="U2073" s="1355" t="s">
        <v>278</v>
      </c>
      <c r="V2073" s="1355" t="s">
        <v>1495</v>
      </c>
      <c r="W2073" s="1347">
        <v>26</v>
      </c>
      <c r="X2073" s="1355"/>
      <c r="Y2073" s="1355"/>
      <c r="Z2073" s="2067">
        <v>42824</v>
      </c>
      <c r="AB2073" s="1360"/>
      <c r="AC2073" s="1360"/>
      <c r="AD2073" s="1360"/>
      <c r="AE2073" s="1361">
        <f>IF(A2073="","",(IFERROR(VLOOKUP(A2073,Projecten!A$4:W$2618,5,FALSE),"niet bekend")))</f>
        <v>1</v>
      </c>
      <c r="AF2073" s="1362">
        <f t="shared" si="180"/>
        <v>4596.43</v>
      </c>
      <c r="AG2073" s="1360">
        <f>IF(A2073="","",(IFERROR(VLOOKUP(A2073,Projecten!A$4:W$2618,23,FALSE),"niet bekend")))</f>
        <v>4596.43</v>
      </c>
      <c r="AH2073" s="1945">
        <f>IF(A2073="","",(IFERROR(VLOOKUP(A2073,Projecten!A$4:W$2618,12,FALSE),"niet bekend")))</f>
        <v>4596.43</v>
      </c>
    </row>
    <row r="2074" spans="1:34" s="1359" customFormat="1" ht="12" x14ac:dyDescent="0.2">
      <c r="A2074" s="1348">
        <v>2017262</v>
      </c>
      <c r="B2074" s="1348">
        <v>121284</v>
      </c>
      <c r="C2074" s="1348">
        <v>646517</v>
      </c>
      <c r="D2074" s="1419" t="s">
        <v>68</v>
      </c>
      <c r="E2074" s="1349">
        <v>1</v>
      </c>
      <c r="F2074" s="1349">
        <v>8</v>
      </c>
      <c r="G2074" s="1349">
        <v>5</v>
      </c>
      <c r="H2074" s="1349">
        <v>3</v>
      </c>
      <c r="I2074" s="1350">
        <v>42843</v>
      </c>
      <c r="J2074" s="1350">
        <v>42844</v>
      </c>
      <c r="K2074" s="1350" t="s">
        <v>1737</v>
      </c>
      <c r="L2074" s="1350" t="s">
        <v>1737</v>
      </c>
      <c r="M2074" s="1351" t="s">
        <v>89</v>
      </c>
      <c r="N2074" s="1351" t="s">
        <v>89</v>
      </c>
      <c r="O2074" s="1351" t="s">
        <v>89</v>
      </c>
      <c r="P2074" s="1351" t="s">
        <v>89</v>
      </c>
      <c r="Q2074" s="1352"/>
      <c r="R2074" s="1350"/>
      <c r="S2074" s="1353">
        <v>18</v>
      </c>
      <c r="T2074" s="1354"/>
      <c r="U2074" s="1355" t="s">
        <v>278</v>
      </c>
      <c r="V2074" s="1355" t="s">
        <v>1495</v>
      </c>
      <c r="W2074" s="1347">
        <v>19</v>
      </c>
      <c r="X2074" s="1355"/>
      <c r="Y2074" s="1357"/>
      <c r="Z2074" s="2067">
        <v>42824</v>
      </c>
      <c r="AB2074" s="1360"/>
      <c r="AC2074" s="1360"/>
      <c r="AD2074" s="1360"/>
      <c r="AE2074" s="1361">
        <f>IF(A2074="","",(IFERROR(VLOOKUP(A2074,Projecten!A$4:W$2618,5,FALSE),"niet bekend")))</f>
        <v>1</v>
      </c>
      <c r="AF2074" s="1362">
        <f t="shared" si="180"/>
        <v>3486.07</v>
      </c>
      <c r="AG2074" s="1360">
        <f>IF(A2074="","",(IFERROR(VLOOKUP(A2074,Projecten!A$4:W$2618,23,FALSE),"niet bekend")))</f>
        <v>3486.07</v>
      </c>
      <c r="AH2074" s="1945">
        <f>IF(A2074="","",(IFERROR(VLOOKUP(A2074,Projecten!A$4:W$2618,12,FALSE),"niet bekend")))</f>
        <v>3486.07</v>
      </c>
    </row>
    <row r="2075" spans="1:34" s="1359" customFormat="1" ht="12" x14ac:dyDescent="0.2">
      <c r="A2075" s="1348"/>
      <c r="B2075" s="1348"/>
      <c r="C2075" s="1348"/>
      <c r="D2075" s="1419"/>
      <c r="E2075" s="1349"/>
      <c r="F2075" s="1349"/>
      <c r="G2075" s="1349"/>
      <c r="H2075" s="1349"/>
      <c r="I2075" s="1350"/>
      <c r="J2075" s="1350"/>
      <c r="K2075" s="1350"/>
      <c r="L2075" s="1350"/>
      <c r="M2075" s="1351"/>
      <c r="N2075" s="1351"/>
      <c r="O2075" s="1351"/>
      <c r="P2075" s="1351"/>
      <c r="Q2075" s="1352"/>
      <c r="R2075" s="1353"/>
      <c r="S2075" s="1353"/>
      <c r="T2075" s="1354"/>
      <c r="U2075" s="1355"/>
      <c r="V2075" s="1355"/>
      <c r="W2075" s="1347"/>
      <c r="X2075" s="1355"/>
      <c r="Y2075" s="1357"/>
      <c r="Z2075" s="2067"/>
      <c r="AB2075" s="1360"/>
      <c r="AC2075" s="1360"/>
      <c r="AD2075" s="1360"/>
      <c r="AE2075" s="1361"/>
      <c r="AF2075" s="1362"/>
      <c r="AG2075" s="1360"/>
      <c r="AH2075" s="1945"/>
    </row>
    <row r="2076" spans="1:34" s="1616" customFormat="1" ht="12" x14ac:dyDescent="0.2">
      <c r="A2076" s="1387">
        <v>2017204</v>
      </c>
      <c r="B2076" s="1621">
        <v>121277</v>
      </c>
      <c r="C2076" s="1387" t="s">
        <v>3415</v>
      </c>
      <c r="D2076" s="1428" t="s">
        <v>441</v>
      </c>
      <c r="E2076" s="1436">
        <v>0</v>
      </c>
      <c r="F2076" s="1436">
        <v>7</v>
      </c>
      <c r="G2076" s="1436">
        <v>4</v>
      </c>
      <c r="H2076" s="1436">
        <v>1</v>
      </c>
      <c r="I2076" s="1613" t="s">
        <v>1737</v>
      </c>
      <c r="J2076" s="1613" t="s">
        <v>1737</v>
      </c>
      <c r="K2076" s="1350">
        <v>42830</v>
      </c>
      <c r="L2076" s="1613" t="s">
        <v>1737</v>
      </c>
      <c r="M2076" s="1351" t="s">
        <v>89</v>
      </c>
      <c r="N2076" s="1351" t="s">
        <v>89</v>
      </c>
      <c r="O2076" s="1351" t="s">
        <v>89</v>
      </c>
      <c r="P2076" s="1351" t="s">
        <v>89</v>
      </c>
      <c r="Q2076" s="1578"/>
      <c r="R2076" s="1630">
        <v>127</v>
      </c>
      <c r="S2076" s="1353">
        <v>17</v>
      </c>
      <c r="T2076" s="1354"/>
      <c r="U2076" s="1355" t="s">
        <v>91</v>
      </c>
      <c r="V2076" s="1355" t="s">
        <v>3468</v>
      </c>
      <c r="W2076" s="1347">
        <v>13.5</v>
      </c>
      <c r="X2076" s="1615"/>
      <c r="Y2076" s="1615"/>
      <c r="Z2076" s="2067">
        <v>42811</v>
      </c>
      <c r="AA2076" s="1359"/>
      <c r="AB2076" s="1360"/>
      <c r="AC2076" s="1360"/>
      <c r="AD2076" s="1360"/>
      <c r="AE2076" s="1361">
        <f>IF(A2076="","",(IFERROR(VLOOKUP(A2076,Projecten!A$4:W$2618,5,FALSE),"niet bekend")))</f>
        <v>0</v>
      </c>
      <c r="AF2076" s="1362">
        <f>IF(AE2076="","",(IF(E2076=0,AH2076,(E2076/AE2076*AH2076))))</f>
        <v>3950.84</v>
      </c>
      <c r="AG2076" s="1360">
        <f>IF(A2076="","",(IFERROR(VLOOKUP(A2076,Projecten!A$4:W$2618,23,FALSE),"niet bekend")))</f>
        <v>3950.84</v>
      </c>
      <c r="AH2076" s="1945">
        <f>IF(A2076="","",(IFERROR(VLOOKUP(A2076,Projecten!A$4:W$2618,12,FALSE),"niet bekend")))</f>
        <v>3950.84</v>
      </c>
    </row>
    <row r="2077" spans="1:34" s="1359" customFormat="1" ht="12" x14ac:dyDescent="0.2">
      <c r="A2077" s="1585"/>
      <c r="B2077" s="1348"/>
      <c r="C2077" s="1585"/>
      <c r="D2077" s="1620"/>
      <c r="E2077" s="1586"/>
      <c r="F2077" s="1586"/>
      <c r="G2077" s="1586"/>
      <c r="H2077" s="1586"/>
      <c r="I2077" s="1350"/>
      <c r="J2077" s="1350"/>
      <c r="K2077" s="1350"/>
      <c r="L2077" s="1350"/>
      <c r="M2077" s="1351"/>
      <c r="N2077" s="1351"/>
      <c r="O2077" s="1351"/>
      <c r="P2077" s="1351"/>
      <c r="Q2077" s="1352"/>
      <c r="R2077" s="1353"/>
      <c r="S2077" s="1353"/>
      <c r="T2077" s="1354"/>
      <c r="U2077" s="1355"/>
      <c r="V2077" s="1355"/>
      <c r="W2077" s="1347"/>
      <c r="X2077" s="1355"/>
      <c r="Y2077" s="1357"/>
      <c r="Z2077" s="2067"/>
      <c r="AB2077" s="1360"/>
      <c r="AC2077" s="1360"/>
      <c r="AD2077" s="1360"/>
      <c r="AE2077" s="1361"/>
      <c r="AF2077" s="1362"/>
      <c r="AG2077" s="1360"/>
      <c r="AH2077" s="1945"/>
    </row>
    <row r="2078" spans="1:34" s="1359" customFormat="1" ht="12" x14ac:dyDescent="0.2">
      <c r="A2078" s="2027">
        <v>2017347</v>
      </c>
      <c r="B2078" s="2116">
        <v>121297</v>
      </c>
      <c r="C2078" s="1905" t="s">
        <v>3743</v>
      </c>
      <c r="D2078" s="2018" t="s">
        <v>451</v>
      </c>
      <c r="E2078" s="2018">
        <v>0</v>
      </c>
      <c r="F2078" s="2018">
        <v>2</v>
      </c>
      <c r="G2078" s="2019">
        <v>2</v>
      </c>
      <c r="H2078" s="2019">
        <v>0</v>
      </c>
      <c r="I2078" s="1350">
        <v>42857</v>
      </c>
      <c r="J2078" s="1350">
        <v>42851</v>
      </c>
      <c r="K2078" s="1350"/>
      <c r="L2078" s="1350"/>
      <c r="M2078" s="1351" t="s">
        <v>89</v>
      </c>
      <c r="N2078" s="1351" t="s">
        <v>89</v>
      </c>
      <c r="O2078" s="1351" t="s">
        <v>89</v>
      </c>
      <c r="P2078" s="1351" t="s">
        <v>89</v>
      </c>
      <c r="Q2078" s="1352"/>
      <c r="R2078" s="1350" t="s">
        <v>3765</v>
      </c>
      <c r="S2078" s="1353">
        <v>18</v>
      </c>
      <c r="T2078" s="1354"/>
      <c r="U2078" s="1355" t="s">
        <v>934</v>
      </c>
      <c r="V2078" s="1355" t="s">
        <v>3759</v>
      </c>
      <c r="W2078" s="1347">
        <v>3.25</v>
      </c>
      <c r="X2078" s="1355"/>
      <c r="Y2078" s="1357"/>
      <c r="Z2078" s="2067">
        <v>42849</v>
      </c>
      <c r="AB2078" s="1360"/>
      <c r="AC2078" s="1360"/>
      <c r="AD2078" s="1360"/>
      <c r="AE2078" s="1361"/>
      <c r="AF2078" s="1362"/>
      <c r="AG2078" s="1360"/>
      <c r="AH2078" s="1945"/>
    </row>
    <row r="2079" spans="1:34" s="1359" customFormat="1" ht="12" x14ac:dyDescent="0.2">
      <c r="A2079" s="1348">
        <v>2017248</v>
      </c>
      <c r="B2079" s="1346">
        <v>121280</v>
      </c>
      <c r="C2079" s="1348" t="s">
        <v>3536</v>
      </c>
      <c r="D2079" s="1419" t="s">
        <v>451</v>
      </c>
      <c r="E2079" s="1349">
        <v>0</v>
      </c>
      <c r="F2079" s="1349">
        <v>1</v>
      </c>
      <c r="G2079" s="1349">
        <v>0</v>
      </c>
      <c r="H2079" s="1349">
        <v>1</v>
      </c>
      <c r="I2079" s="1350">
        <v>42845</v>
      </c>
      <c r="J2079" s="1350" t="s">
        <v>1737</v>
      </c>
      <c r="K2079" s="1350" t="s">
        <v>1737</v>
      </c>
      <c r="L2079" s="1350" t="s">
        <v>1737</v>
      </c>
      <c r="M2079" s="1351" t="s">
        <v>89</v>
      </c>
      <c r="N2079" s="1351" t="s">
        <v>89</v>
      </c>
      <c r="O2079" s="1351" t="s">
        <v>89</v>
      </c>
      <c r="P2079" s="1351" t="s">
        <v>89</v>
      </c>
      <c r="Q2079" s="1352"/>
      <c r="R2079" s="1353">
        <v>185</v>
      </c>
      <c r="S2079" s="1353">
        <v>18</v>
      </c>
      <c r="T2079" s="1354"/>
      <c r="U2079" s="1355" t="s">
        <v>934</v>
      </c>
      <c r="V2079" s="1355" t="s">
        <v>1495</v>
      </c>
      <c r="W2079" s="1347">
        <v>3.75</v>
      </c>
      <c r="X2079" s="1355"/>
      <c r="Y2079" s="1357"/>
      <c r="Z2079" s="2067">
        <v>42821</v>
      </c>
      <c r="AB2079" s="1360"/>
      <c r="AC2079" s="1360"/>
      <c r="AD2079" s="1360"/>
      <c r="AE2079" s="1361">
        <f>IF(A2079="","",(IFERROR(VLOOKUP(A2079,Projecten!A$4:W$2618,5,FALSE),"niet bekend")))</f>
        <v>0</v>
      </c>
      <c r="AF2079" s="1362">
        <f>IF(AE2079="","",(IF(E2079=0,AH2079,(E2079/AE2079*AH2079))))</f>
        <v>659.57</v>
      </c>
      <c r="AG2079" s="1360">
        <f>IF(A2079="","",(IFERROR(VLOOKUP(A2079,Projecten!A$4:W$2618,23,FALSE),"niet bekend")))</f>
        <v>659.57</v>
      </c>
      <c r="AH2079" s="1945">
        <f>IF(A2079="","",(IFERROR(VLOOKUP(A2079,Projecten!A$4:W$2618,12,FALSE),"niet bekend")))</f>
        <v>659.57</v>
      </c>
    </row>
    <row r="2080" spans="1:34" s="1359" customFormat="1" ht="12" x14ac:dyDescent="0.2">
      <c r="A2080" s="1348"/>
      <c r="B2080" s="1348"/>
      <c r="C2080" s="1348"/>
      <c r="D2080" s="1419"/>
      <c r="E2080" s="1349"/>
      <c r="F2080" s="1349"/>
      <c r="G2080" s="1349"/>
      <c r="H2080" s="1349"/>
      <c r="I2080" s="1350"/>
      <c r="J2080" s="1350"/>
      <c r="K2080" s="1350"/>
      <c r="L2080" s="1350"/>
      <c r="M2080" s="1351"/>
      <c r="N2080" s="1351"/>
      <c r="O2080" s="1351"/>
      <c r="P2080" s="1351"/>
      <c r="Q2080" s="1352"/>
      <c r="R2080" s="1353"/>
      <c r="S2080" s="1353"/>
      <c r="T2080" s="1354"/>
      <c r="U2080" s="1355"/>
      <c r="V2080" s="1355"/>
      <c r="W2080" s="1347"/>
      <c r="X2080" s="1355"/>
      <c r="Y2080" s="1357"/>
      <c r="Z2080" s="2067"/>
      <c r="AB2080" s="1360"/>
      <c r="AC2080" s="1360"/>
      <c r="AD2080" s="1360"/>
      <c r="AE2080" s="1361"/>
      <c r="AF2080" s="1362"/>
      <c r="AG2080" s="1360"/>
      <c r="AH2080" s="1945"/>
    </row>
    <row r="2081" spans="1:16384" s="1359" customFormat="1" ht="12" x14ac:dyDescent="0.2">
      <c r="A2081" s="1348">
        <v>2017292</v>
      </c>
      <c r="B2081" s="1348">
        <v>121283</v>
      </c>
      <c r="C2081" s="1348" t="s">
        <v>3639</v>
      </c>
      <c r="D2081" s="1419" t="s">
        <v>2999</v>
      </c>
      <c r="E2081" s="1349">
        <v>1</v>
      </c>
      <c r="F2081" s="1349">
        <v>8</v>
      </c>
      <c r="G2081" s="1349">
        <v>5</v>
      </c>
      <c r="H2081" s="1349">
        <v>3</v>
      </c>
      <c r="I2081" s="1350">
        <v>42845</v>
      </c>
      <c r="J2081" s="1350">
        <v>42844</v>
      </c>
      <c r="K2081" s="1350" t="s">
        <v>1737</v>
      </c>
      <c r="L2081" s="1350" t="s">
        <v>1737</v>
      </c>
      <c r="M2081" s="1351" t="s">
        <v>89</v>
      </c>
      <c r="N2081" s="1351" t="s">
        <v>89</v>
      </c>
      <c r="O2081" s="1351" t="s">
        <v>89</v>
      </c>
      <c r="P2081" s="1351" t="s">
        <v>89</v>
      </c>
      <c r="Q2081" s="1352"/>
      <c r="R2081" s="1353">
        <v>204</v>
      </c>
      <c r="S2081" s="1353">
        <v>18</v>
      </c>
      <c r="T2081" s="1354"/>
      <c r="U2081" s="1355" t="s">
        <v>3246</v>
      </c>
      <c r="V2081" s="1355" t="s">
        <v>3638</v>
      </c>
      <c r="W2081" s="1347">
        <v>20.75</v>
      </c>
      <c r="X2081" s="1355"/>
      <c r="Y2081" s="1357"/>
      <c r="Z2081" s="2067">
        <v>41742</v>
      </c>
      <c r="AB2081" s="1360"/>
      <c r="AC2081" s="1360"/>
      <c r="AD2081" s="1360"/>
      <c r="AE2081" s="1361">
        <v>1</v>
      </c>
      <c r="AF2081" s="1362">
        <f>IF(AE2081="","",(IF(E2081=0,AH2081,(E2081/AE2081*AH2081))))</f>
        <v>3564.62</v>
      </c>
      <c r="AG2081" s="1360">
        <v>0</v>
      </c>
      <c r="AH2081" s="1945">
        <v>3564.62</v>
      </c>
    </row>
    <row r="2082" spans="1:16384" s="1359" customFormat="1" ht="12" x14ac:dyDescent="0.2">
      <c r="A2082" s="1348">
        <v>2017293</v>
      </c>
      <c r="B2082" s="1348">
        <v>121283</v>
      </c>
      <c r="C2082" s="1348" t="s">
        <v>3636</v>
      </c>
      <c r="D2082" s="1419" t="s">
        <v>2999</v>
      </c>
      <c r="E2082" s="1349">
        <v>1</v>
      </c>
      <c r="F2082" s="1349">
        <v>9</v>
      </c>
      <c r="G2082" s="1349">
        <v>7</v>
      </c>
      <c r="H2082" s="1349">
        <v>1</v>
      </c>
      <c r="I2082" s="1350">
        <v>42845</v>
      </c>
      <c r="J2082" s="1350">
        <v>42844</v>
      </c>
      <c r="K2082" s="1350" t="s">
        <v>1737</v>
      </c>
      <c r="L2082" s="1350" t="s">
        <v>1737</v>
      </c>
      <c r="M2082" s="1351" t="s">
        <v>89</v>
      </c>
      <c r="N2082" s="1351" t="s">
        <v>89</v>
      </c>
      <c r="O2082" s="1351" t="s">
        <v>89</v>
      </c>
      <c r="P2082" s="1351" t="s">
        <v>89</v>
      </c>
      <c r="Q2082" s="1352"/>
      <c r="R2082" s="1353">
        <v>223</v>
      </c>
      <c r="S2082" s="1353">
        <v>18</v>
      </c>
      <c r="T2082" s="1354"/>
      <c r="U2082" s="1355" t="s">
        <v>3246</v>
      </c>
      <c r="V2082" s="1355" t="s">
        <v>1588</v>
      </c>
      <c r="W2082" s="1347">
        <v>17</v>
      </c>
      <c r="X2082" s="1355"/>
      <c r="Y2082" s="1357"/>
      <c r="Z2082" s="2067">
        <v>41742</v>
      </c>
      <c r="AB2082" s="1360"/>
      <c r="AC2082" s="1360"/>
      <c r="AD2082" s="1360"/>
      <c r="AE2082" s="1361">
        <v>1</v>
      </c>
      <c r="AF2082" s="1362">
        <f>IF(AE2082="","",(IF(E2082=0,AH2082,(E2082/AE2082*AH2082))))</f>
        <v>2852.99</v>
      </c>
      <c r="AG2082" s="1360">
        <v>0</v>
      </c>
      <c r="AH2082" s="1945">
        <v>2852.99</v>
      </c>
    </row>
    <row r="2083" spans="1:16384" s="1359" customFormat="1" ht="12" x14ac:dyDescent="0.2">
      <c r="A2083" s="1348">
        <v>2017294</v>
      </c>
      <c r="B2083" s="1348">
        <v>121283</v>
      </c>
      <c r="C2083" s="1348" t="s">
        <v>3637</v>
      </c>
      <c r="D2083" s="1419" t="s">
        <v>2999</v>
      </c>
      <c r="E2083" s="1349">
        <v>1</v>
      </c>
      <c r="F2083" s="1349">
        <v>8</v>
      </c>
      <c r="G2083" s="1349">
        <v>6</v>
      </c>
      <c r="H2083" s="1349">
        <v>1</v>
      </c>
      <c r="I2083" s="1350">
        <v>42845</v>
      </c>
      <c r="J2083" s="1350">
        <v>42844</v>
      </c>
      <c r="K2083" s="1350" t="s">
        <v>1737</v>
      </c>
      <c r="L2083" s="1350" t="s">
        <v>1737</v>
      </c>
      <c r="M2083" s="1351" t="s">
        <v>89</v>
      </c>
      <c r="N2083" s="1351" t="s">
        <v>89</v>
      </c>
      <c r="O2083" s="1351" t="s">
        <v>89</v>
      </c>
      <c r="P2083" s="1351" t="s">
        <v>89</v>
      </c>
      <c r="Q2083" s="1352"/>
      <c r="R2083" s="1353">
        <v>220</v>
      </c>
      <c r="S2083" s="1353">
        <v>18</v>
      </c>
      <c r="T2083" s="1354"/>
      <c r="U2083" s="1355" t="s">
        <v>3246</v>
      </c>
      <c r="V2083" s="1355" t="s">
        <v>1631</v>
      </c>
      <c r="W2083" s="1347">
        <v>15.5</v>
      </c>
      <c r="X2083" s="1355"/>
      <c r="Y2083" s="1357"/>
      <c r="Z2083" s="2067">
        <v>41742</v>
      </c>
      <c r="AB2083" s="1360"/>
      <c r="AC2083" s="1360"/>
      <c r="AD2083" s="1360"/>
      <c r="AE2083" s="1361">
        <v>1</v>
      </c>
      <c r="AF2083" s="1362">
        <f>IF(AE2083="","",(IF(E2083=0,AH2083,(E2083/AE2083*AH2083))))</f>
        <v>2657.59</v>
      </c>
      <c r="AG2083" s="1360">
        <v>0</v>
      </c>
      <c r="AH2083" s="1945">
        <v>2657.59</v>
      </c>
    </row>
    <row r="2084" spans="1:16384" s="1377" customFormat="1" x14ac:dyDescent="0.2">
      <c r="A2084" s="826"/>
      <c r="B2084" s="1366"/>
      <c r="C2084" s="1367"/>
      <c r="D2084" s="1367"/>
      <c r="E2084" s="1368"/>
      <c r="F2084" s="1368"/>
      <c r="G2084" s="1368"/>
      <c r="H2084" s="1368"/>
      <c r="I2084" s="1369"/>
      <c r="J2084" s="1369"/>
      <c r="K2084" s="1369"/>
      <c r="L2084" s="1368"/>
      <c r="M2084" s="1368"/>
      <c r="N2084" s="1368"/>
      <c r="O2084" s="1368"/>
      <c r="P2084" s="1368"/>
      <c r="Q2084" s="1370"/>
      <c r="R2084" s="2128"/>
      <c r="S2084" s="1372"/>
      <c r="T2084" s="1372"/>
      <c r="U2084" s="1373"/>
      <c r="V2084" s="1373"/>
      <c r="W2084" s="1373"/>
      <c r="X2084" s="1374"/>
      <c r="Y2084" s="1375"/>
      <c r="Z2084" s="1376"/>
      <c r="AB2084" s="1378"/>
      <c r="AC2084" s="1378"/>
      <c r="AD2084" s="1378"/>
      <c r="AE2084" s="1379"/>
      <c r="AF2084" s="1380"/>
      <c r="AG2084" s="1378" t="str">
        <f>IF(A2084="","",(IFERROR(VLOOKUP(A2084,Projecten!A$4:W$2618,23,FALSE),"niet bekend")))</f>
        <v/>
      </c>
      <c r="AH2084" s="1381" t="str">
        <f>IF(A2084="","",(IFERROR(VLOOKUP(A2084,Projecten!A$4:W$2618,12,FALSE),"niet bekend")))</f>
        <v/>
      </c>
    </row>
    <row r="2085" spans="1:16384" s="1315" customFormat="1" x14ac:dyDescent="0.2">
      <c r="A2085" s="1638"/>
      <c r="B2085" s="1639"/>
      <c r="C2085" s="1640">
        <f>SUM(F2085:H2085)</f>
        <v>396</v>
      </c>
      <c r="D2085" s="1641"/>
      <c r="E2085" s="1642">
        <f>SUM(E2091:E2119)</f>
        <v>28</v>
      </c>
      <c r="F2085" s="1642">
        <f>SUM(F2091:F2119)</f>
        <v>205</v>
      </c>
      <c r="G2085" s="1642">
        <f>SUM(G2091:G2119)</f>
        <v>117</v>
      </c>
      <c r="H2085" s="1642">
        <f>SUM(H2091:H2119)</f>
        <v>74</v>
      </c>
      <c r="I2085" s="1643"/>
      <c r="J2085" s="1643"/>
      <c r="K2085" s="1643"/>
      <c r="L2085" s="1642"/>
      <c r="M2085" s="1642"/>
      <c r="N2085" s="1642"/>
      <c r="O2085" s="1642"/>
      <c r="P2085" s="1642"/>
      <c r="Q2085" s="1644">
        <v>18</v>
      </c>
      <c r="R2085" s="1645"/>
      <c r="S2085" s="1646"/>
      <c r="T2085" s="1646"/>
      <c r="U2085" s="1647"/>
      <c r="V2085" s="1648">
        <f>SUM(W2085:W2120)</f>
        <v>424.5</v>
      </c>
      <c r="W2085" s="1312"/>
      <c r="X2085" s="1312">
        <f>Productiemedewerkers!C2491</f>
        <v>0</v>
      </c>
      <c r="Y2085" s="1313">
        <f>V2085-X2085</f>
        <v>424.5</v>
      </c>
      <c r="Z2085" s="1314"/>
      <c r="AB2085" s="1316"/>
      <c r="AC2085" s="1316"/>
      <c r="AD2085" s="1317" t="str">
        <f>CONCATENATE("week ",Q2085)</f>
        <v>week 18</v>
      </c>
      <c r="AE2085" s="1318"/>
      <c r="AF2085" s="1319">
        <f>SUM(AF2086:AF2120)</f>
        <v>74011.689999999973</v>
      </c>
      <c r="AG2085" s="1316" t="str">
        <f>IF(A2085="","",(IFERROR(VLOOKUP(A2085,Projecten!A$4:W$2618,23,FALSE),"niet bekend")))</f>
        <v/>
      </c>
      <c r="AH2085" s="1320" t="str">
        <f>IF(A2085="","",(IFERROR(VLOOKUP(A2085,Projecten!A$4:W$2618,12,FALSE),"niet bekend")))</f>
        <v/>
      </c>
    </row>
    <row r="2086" spans="1:16384" s="1315" customFormat="1" x14ac:dyDescent="0.2">
      <c r="A2086" s="1656"/>
      <c r="B2086" s="2192"/>
      <c r="C2086" s="1651" t="s">
        <v>3778</v>
      </c>
      <c r="D2086" s="1658"/>
      <c r="E2086" s="1390"/>
      <c r="F2086" s="1390"/>
      <c r="G2086" s="1390"/>
      <c r="H2086" s="1390"/>
      <c r="I2086" s="1389"/>
      <c r="J2086" s="1389"/>
      <c r="K2086" s="1389"/>
      <c r="L2086" s="1390"/>
      <c r="M2086" s="1390"/>
      <c r="N2086" s="1390"/>
      <c r="O2086" s="1390"/>
      <c r="P2086" s="1390"/>
      <c r="Q2086" s="2193"/>
      <c r="R2086" s="2193"/>
      <c r="S2086" s="2193"/>
      <c r="T2086" s="2193"/>
      <c r="U2086" s="2193"/>
      <c r="V2086" s="2193"/>
      <c r="W2086" s="2193"/>
      <c r="X2086" s="2193"/>
      <c r="Y2086" s="2193"/>
      <c r="Z2086" s="2193"/>
      <c r="AA2086" s="2206"/>
      <c r="AB2086" s="2206"/>
      <c r="AC2086" s="2206"/>
      <c r="AD2086" s="2206"/>
      <c r="AE2086" s="2193"/>
      <c r="AF2086" s="2207"/>
      <c r="AG2086" s="2206"/>
      <c r="AH2086" s="2206"/>
      <c r="AI2086" s="2206"/>
      <c r="AJ2086" s="2206"/>
      <c r="AK2086" s="2206"/>
      <c r="AL2086" s="2206"/>
      <c r="AM2086" s="2206"/>
      <c r="AN2086" s="2206"/>
      <c r="AO2086" s="2206"/>
      <c r="AP2086" s="2206"/>
      <c r="AQ2086" s="2206"/>
      <c r="AR2086" s="2206"/>
      <c r="AS2086" s="2206"/>
      <c r="AT2086" s="2206"/>
      <c r="AU2086" s="2206"/>
      <c r="AV2086" s="2206"/>
      <c r="AW2086" s="2206"/>
      <c r="AX2086" s="2206"/>
      <c r="AY2086" s="2206"/>
      <c r="AZ2086" s="2206"/>
      <c r="BA2086" s="2206"/>
      <c r="BB2086" s="2206"/>
      <c r="BC2086" s="2206"/>
      <c r="BD2086" s="2206"/>
      <c r="BE2086" s="2206"/>
      <c r="BF2086" s="2206"/>
      <c r="BG2086" s="2206"/>
      <c r="BH2086" s="2206"/>
      <c r="BI2086" s="2206"/>
      <c r="BJ2086" s="2206"/>
      <c r="BK2086" s="2206"/>
      <c r="BL2086" s="2206"/>
      <c r="BM2086" s="2206"/>
      <c r="BN2086" s="2206"/>
      <c r="BO2086" s="2206"/>
      <c r="BP2086" s="2206"/>
      <c r="BQ2086" s="2206"/>
      <c r="BR2086" s="2206"/>
      <c r="BS2086" s="2206"/>
      <c r="BT2086" s="2206"/>
      <c r="BU2086" s="2206"/>
      <c r="BV2086" s="2206"/>
      <c r="BW2086" s="2206"/>
      <c r="BX2086" s="2206"/>
      <c r="BY2086" s="2206"/>
      <c r="BZ2086" s="2206"/>
      <c r="CA2086" s="2206"/>
      <c r="CB2086" s="2206"/>
      <c r="CC2086" s="2206"/>
      <c r="CD2086" s="2206"/>
      <c r="CE2086" s="2206"/>
      <c r="CF2086" s="2206"/>
      <c r="CG2086" s="2206"/>
      <c r="CH2086" s="2206"/>
      <c r="CI2086" s="2206"/>
      <c r="CJ2086" s="2206"/>
      <c r="CK2086" s="2206"/>
      <c r="CL2086" s="2206"/>
      <c r="CM2086" s="2206"/>
      <c r="CN2086" s="2206"/>
      <c r="CO2086" s="2206"/>
      <c r="CP2086" s="2206"/>
      <c r="CQ2086" s="2206"/>
      <c r="CR2086" s="2206"/>
      <c r="CS2086" s="2206"/>
      <c r="CT2086" s="2206"/>
      <c r="CU2086" s="2206"/>
      <c r="CV2086" s="2206"/>
      <c r="CW2086" s="2206"/>
      <c r="CX2086" s="2206"/>
      <c r="CY2086" s="2206"/>
      <c r="CZ2086" s="2206"/>
      <c r="DA2086" s="2206"/>
      <c r="DB2086" s="2206"/>
      <c r="DC2086" s="2206"/>
      <c r="DD2086" s="2206"/>
      <c r="DE2086" s="2206"/>
      <c r="DF2086" s="2206"/>
      <c r="DG2086" s="2206"/>
      <c r="DH2086" s="2206"/>
      <c r="DI2086" s="2206"/>
      <c r="DJ2086" s="2206"/>
      <c r="DK2086" s="2206"/>
      <c r="DL2086" s="2206"/>
      <c r="DM2086" s="2206"/>
      <c r="DN2086" s="2206"/>
      <c r="DO2086" s="2206"/>
      <c r="DP2086" s="2206"/>
      <c r="DQ2086" s="2206"/>
      <c r="DR2086" s="2206"/>
      <c r="DS2086" s="2206"/>
      <c r="DT2086" s="2206"/>
      <c r="DU2086" s="2206"/>
      <c r="DV2086" s="2206"/>
      <c r="DW2086" s="2206"/>
      <c r="DX2086" s="2206"/>
      <c r="DY2086" s="2206"/>
      <c r="DZ2086" s="2206"/>
      <c r="EA2086" s="2206"/>
      <c r="EB2086" s="2206"/>
      <c r="EC2086" s="2206"/>
      <c r="ED2086" s="2206"/>
      <c r="EE2086" s="2206"/>
      <c r="EF2086" s="2206"/>
      <c r="EG2086" s="2206"/>
      <c r="EH2086" s="2206"/>
      <c r="EI2086" s="2206"/>
      <c r="EJ2086" s="2206"/>
      <c r="EK2086" s="2206"/>
      <c r="EL2086" s="2206"/>
      <c r="EM2086" s="2206"/>
      <c r="EN2086" s="2206"/>
      <c r="EO2086" s="2206"/>
      <c r="EP2086" s="2206"/>
      <c r="EQ2086" s="2206"/>
      <c r="ER2086" s="2206"/>
      <c r="ES2086" s="2206"/>
      <c r="ET2086" s="2206"/>
      <c r="EU2086" s="2206"/>
      <c r="EV2086" s="2206"/>
      <c r="EW2086" s="2206"/>
      <c r="EX2086" s="2206"/>
      <c r="EY2086" s="2206"/>
      <c r="EZ2086" s="2206"/>
      <c r="FA2086" s="2206"/>
      <c r="FB2086" s="2206"/>
      <c r="FC2086" s="2206"/>
      <c r="FD2086" s="2206"/>
      <c r="FE2086" s="2206"/>
      <c r="FF2086" s="2206"/>
      <c r="FG2086" s="2206"/>
      <c r="FH2086" s="2206"/>
      <c r="FI2086" s="2206"/>
      <c r="FJ2086" s="2206"/>
      <c r="FK2086" s="2206"/>
      <c r="FL2086" s="2206"/>
      <c r="FM2086" s="2206"/>
      <c r="FN2086" s="2206"/>
      <c r="FO2086" s="2206"/>
      <c r="FP2086" s="2206"/>
      <c r="FQ2086" s="2206"/>
      <c r="FR2086" s="2206"/>
      <c r="FS2086" s="2206"/>
      <c r="FT2086" s="2206"/>
      <c r="FU2086" s="2206"/>
      <c r="FV2086" s="2206"/>
      <c r="FW2086" s="2206"/>
      <c r="FX2086" s="2206"/>
      <c r="FY2086" s="2206"/>
      <c r="FZ2086" s="2206"/>
      <c r="GA2086" s="2206"/>
      <c r="GB2086" s="2206"/>
      <c r="GC2086" s="2206"/>
      <c r="GD2086" s="2206"/>
      <c r="GE2086" s="2206"/>
      <c r="GF2086" s="2206"/>
      <c r="GG2086" s="2206"/>
      <c r="GH2086" s="2206"/>
      <c r="GI2086" s="2206"/>
      <c r="GJ2086" s="2206"/>
      <c r="GK2086" s="2206"/>
      <c r="GL2086" s="2206"/>
      <c r="GM2086" s="2206"/>
      <c r="GN2086" s="2206"/>
      <c r="GO2086" s="2206"/>
      <c r="GP2086" s="2206"/>
      <c r="GQ2086" s="2206"/>
      <c r="GR2086" s="2206"/>
      <c r="GS2086" s="2206"/>
      <c r="GT2086" s="2206"/>
      <c r="GU2086" s="2206"/>
      <c r="GV2086" s="2206"/>
      <c r="GW2086" s="2206"/>
      <c r="GX2086" s="2206"/>
      <c r="GY2086" s="2206"/>
      <c r="GZ2086" s="2206"/>
      <c r="HA2086" s="2206"/>
      <c r="HB2086" s="2206"/>
      <c r="HC2086" s="2206"/>
      <c r="HD2086" s="2206"/>
      <c r="HE2086" s="2206"/>
      <c r="HF2086" s="2206"/>
      <c r="HG2086" s="2206"/>
      <c r="HH2086" s="2206"/>
      <c r="HI2086" s="2206"/>
      <c r="HJ2086" s="2206"/>
      <c r="HK2086" s="2206"/>
      <c r="HL2086" s="2206"/>
      <c r="HM2086" s="2206"/>
      <c r="HN2086" s="2206"/>
      <c r="HO2086" s="2206"/>
      <c r="HP2086" s="2206"/>
      <c r="HQ2086" s="2206"/>
      <c r="HR2086" s="2206"/>
      <c r="HS2086" s="2206"/>
      <c r="HT2086" s="2206"/>
      <c r="HU2086" s="2206"/>
      <c r="HV2086" s="2206"/>
      <c r="HW2086" s="2206"/>
      <c r="HX2086" s="2206"/>
      <c r="HY2086" s="2206"/>
      <c r="HZ2086" s="2206"/>
      <c r="IA2086" s="2206"/>
      <c r="IB2086" s="2206"/>
      <c r="IC2086" s="2206"/>
      <c r="ID2086" s="2206"/>
      <c r="IE2086" s="2206"/>
      <c r="IF2086" s="2206"/>
      <c r="IG2086" s="2206"/>
      <c r="IH2086" s="2206"/>
      <c r="II2086" s="2206"/>
      <c r="IJ2086" s="2206"/>
      <c r="IK2086" s="2206"/>
      <c r="IL2086" s="2206"/>
      <c r="IM2086" s="2206"/>
      <c r="IN2086" s="2206"/>
      <c r="IO2086" s="2206"/>
      <c r="IP2086" s="2206"/>
      <c r="IQ2086" s="2206"/>
      <c r="IR2086" s="2206"/>
      <c r="IS2086" s="2206"/>
      <c r="IT2086" s="2206"/>
      <c r="IU2086" s="2206"/>
      <c r="IV2086" s="2206"/>
      <c r="IW2086" s="2206"/>
      <c r="IX2086" s="2206"/>
      <c r="IY2086" s="2206"/>
      <c r="IZ2086" s="2206"/>
      <c r="JA2086" s="2206"/>
      <c r="JB2086" s="2206"/>
      <c r="JC2086" s="2206"/>
      <c r="JD2086" s="2206"/>
      <c r="JE2086" s="2206"/>
      <c r="JF2086" s="2206"/>
      <c r="JG2086" s="2206"/>
      <c r="JH2086" s="2206"/>
      <c r="JI2086" s="2206"/>
      <c r="JJ2086" s="2206"/>
      <c r="JK2086" s="2206"/>
      <c r="JL2086" s="2206"/>
      <c r="JM2086" s="2206"/>
      <c r="JN2086" s="2206"/>
      <c r="JO2086" s="2206"/>
      <c r="JP2086" s="2206"/>
      <c r="JQ2086" s="2206"/>
      <c r="JR2086" s="2206"/>
      <c r="JS2086" s="2206"/>
      <c r="JT2086" s="2206"/>
      <c r="JU2086" s="2206"/>
      <c r="JV2086" s="2206"/>
      <c r="JW2086" s="2206"/>
      <c r="JX2086" s="2206"/>
      <c r="JY2086" s="2206"/>
      <c r="JZ2086" s="2206"/>
      <c r="KA2086" s="2206"/>
      <c r="KB2086" s="2206"/>
      <c r="KC2086" s="2206"/>
      <c r="KD2086" s="2206"/>
      <c r="KE2086" s="2206"/>
      <c r="KF2086" s="2206"/>
      <c r="KG2086" s="2206"/>
      <c r="KH2086" s="2206"/>
      <c r="KI2086" s="2206"/>
      <c r="KJ2086" s="2206"/>
      <c r="KK2086" s="2206"/>
      <c r="KL2086" s="2206"/>
      <c r="KM2086" s="2206"/>
      <c r="KN2086" s="2206"/>
      <c r="KO2086" s="2206"/>
      <c r="KP2086" s="2206"/>
      <c r="KQ2086" s="2206"/>
      <c r="KR2086" s="2206"/>
      <c r="KS2086" s="2206"/>
      <c r="KT2086" s="2206"/>
      <c r="KU2086" s="2206"/>
      <c r="KV2086" s="2206"/>
      <c r="KW2086" s="2206"/>
      <c r="KX2086" s="2206"/>
      <c r="KY2086" s="2206"/>
      <c r="KZ2086" s="2206"/>
      <c r="LA2086" s="2206"/>
      <c r="LB2086" s="2206"/>
      <c r="LC2086" s="2206"/>
      <c r="LD2086" s="2206"/>
      <c r="LE2086" s="2206"/>
      <c r="LF2086" s="2206"/>
      <c r="LG2086" s="2206"/>
      <c r="LH2086" s="2206"/>
      <c r="LI2086" s="2206"/>
      <c r="LJ2086" s="2206"/>
      <c r="LK2086" s="2206"/>
      <c r="LL2086" s="2206"/>
      <c r="LM2086" s="2206"/>
      <c r="LN2086" s="2206"/>
      <c r="LO2086" s="2206"/>
      <c r="LP2086" s="2206"/>
      <c r="LQ2086" s="2206"/>
      <c r="LR2086" s="2206"/>
      <c r="LS2086" s="2206"/>
      <c r="LT2086" s="2206"/>
      <c r="LU2086" s="2206"/>
      <c r="LV2086" s="2206"/>
      <c r="LW2086" s="2206"/>
      <c r="LX2086" s="2206"/>
      <c r="LY2086" s="2206"/>
      <c r="LZ2086" s="2206"/>
      <c r="MA2086" s="2206"/>
      <c r="MB2086" s="2206"/>
      <c r="MC2086" s="2206"/>
      <c r="MD2086" s="2206"/>
      <c r="ME2086" s="2206"/>
      <c r="MF2086" s="2206"/>
      <c r="MG2086" s="2206"/>
      <c r="MH2086" s="2206"/>
      <c r="MI2086" s="2206"/>
      <c r="MJ2086" s="2206"/>
      <c r="MK2086" s="2206"/>
      <c r="ML2086" s="2206"/>
      <c r="MM2086" s="2206"/>
      <c r="MN2086" s="2206"/>
      <c r="MO2086" s="2206"/>
      <c r="MP2086" s="2206"/>
      <c r="MQ2086" s="2206"/>
      <c r="MR2086" s="2206"/>
      <c r="MS2086" s="2206"/>
      <c r="MT2086" s="2206"/>
      <c r="MU2086" s="2206"/>
      <c r="MV2086" s="2206"/>
      <c r="MW2086" s="2206"/>
      <c r="MX2086" s="2206"/>
      <c r="MY2086" s="2206"/>
      <c r="MZ2086" s="2206"/>
      <c r="NA2086" s="2206"/>
      <c r="NB2086" s="2206"/>
      <c r="NC2086" s="2206"/>
      <c r="ND2086" s="2206"/>
      <c r="NE2086" s="2206"/>
      <c r="NF2086" s="2206"/>
      <c r="NG2086" s="2206"/>
      <c r="NH2086" s="2206"/>
      <c r="NI2086" s="2206"/>
      <c r="NJ2086" s="2206"/>
      <c r="NK2086" s="2206"/>
      <c r="NL2086" s="2206"/>
      <c r="NM2086" s="2206"/>
      <c r="NN2086" s="2206"/>
      <c r="NO2086" s="2206"/>
      <c r="NP2086" s="2206"/>
      <c r="NQ2086" s="2206"/>
      <c r="NR2086" s="2206"/>
      <c r="NS2086" s="2206"/>
      <c r="NT2086" s="2206"/>
      <c r="NU2086" s="2206"/>
      <c r="NV2086" s="2206"/>
      <c r="NW2086" s="2206"/>
      <c r="NX2086" s="2206"/>
      <c r="NY2086" s="2206"/>
      <c r="NZ2086" s="2206"/>
      <c r="OA2086" s="2206"/>
      <c r="OB2086" s="2206"/>
      <c r="OC2086" s="2206"/>
      <c r="OD2086" s="2206"/>
      <c r="OE2086" s="2206"/>
      <c r="OF2086" s="2206"/>
      <c r="OG2086" s="2206"/>
      <c r="OH2086" s="2206"/>
      <c r="OI2086" s="2206"/>
      <c r="OJ2086" s="2206"/>
      <c r="OK2086" s="2206"/>
      <c r="OL2086" s="2206"/>
      <c r="OM2086" s="2206"/>
      <c r="ON2086" s="2206"/>
      <c r="OO2086" s="2206"/>
      <c r="OP2086" s="2206"/>
      <c r="OQ2086" s="2206"/>
      <c r="OR2086" s="2206"/>
      <c r="OS2086" s="2206"/>
      <c r="OT2086" s="2206"/>
      <c r="OU2086" s="2206"/>
      <c r="OV2086" s="2206"/>
      <c r="OW2086" s="2206"/>
      <c r="OX2086" s="2206"/>
      <c r="OY2086" s="2206"/>
      <c r="OZ2086" s="2206"/>
      <c r="PA2086" s="2206"/>
      <c r="PB2086" s="2206"/>
      <c r="PC2086" s="2206"/>
      <c r="PD2086" s="2206"/>
      <c r="PE2086" s="2206"/>
      <c r="PF2086" s="2206"/>
      <c r="PG2086" s="2206"/>
      <c r="PH2086" s="2206"/>
      <c r="PI2086" s="2206"/>
      <c r="PJ2086" s="2206"/>
      <c r="PK2086" s="2206"/>
      <c r="PL2086" s="2206"/>
      <c r="PM2086" s="2206"/>
      <c r="PN2086" s="2206"/>
      <c r="PO2086" s="2206"/>
      <c r="PP2086" s="2206"/>
      <c r="PQ2086" s="2206"/>
      <c r="PR2086" s="2206"/>
      <c r="PS2086" s="2206"/>
      <c r="PT2086" s="2206"/>
      <c r="PU2086" s="2206"/>
      <c r="PV2086" s="2206"/>
      <c r="PW2086" s="2206"/>
      <c r="PX2086" s="2206"/>
      <c r="PY2086" s="2206"/>
      <c r="PZ2086" s="2206"/>
      <c r="QA2086" s="2206"/>
      <c r="QB2086" s="2206"/>
      <c r="QC2086" s="2206"/>
      <c r="QD2086" s="2206"/>
      <c r="QE2086" s="2206"/>
      <c r="QF2086" s="2206"/>
      <c r="QG2086" s="2206"/>
      <c r="QH2086" s="2206"/>
      <c r="QI2086" s="2206"/>
      <c r="QJ2086" s="2206"/>
      <c r="QK2086" s="2206"/>
      <c r="QL2086" s="2206"/>
      <c r="QM2086" s="2206"/>
      <c r="QN2086" s="2206"/>
      <c r="QO2086" s="2206"/>
      <c r="QP2086" s="2206"/>
      <c r="QQ2086" s="2206"/>
      <c r="QR2086" s="2206"/>
      <c r="QS2086" s="2206"/>
      <c r="QT2086" s="2206"/>
      <c r="QU2086" s="2206"/>
      <c r="QV2086" s="2206"/>
      <c r="QW2086" s="2206"/>
      <c r="QX2086" s="2206"/>
      <c r="QY2086" s="2206"/>
      <c r="QZ2086" s="2206"/>
      <c r="RA2086" s="2206"/>
      <c r="RB2086" s="2206"/>
      <c r="RC2086" s="2206"/>
      <c r="RD2086" s="2206"/>
      <c r="RE2086" s="2206"/>
      <c r="RF2086" s="2206"/>
      <c r="RG2086" s="2206"/>
      <c r="RH2086" s="2206"/>
      <c r="RI2086" s="2206"/>
      <c r="RJ2086" s="2206"/>
      <c r="RK2086" s="2206"/>
      <c r="RL2086" s="2206"/>
      <c r="RM2086" s="2206"/>
      <c r="RN2086" s="2206"/>
      <c r="RO2086" s="2206"/>
      <c r="RP2086" s="2206"/>
      <c r="RQ2086" s="2206"/>
      <c r="RR2086" s="2206"/>
      <c r="RS2086" s="2206"/>
      <c r="RT2086" s="2206"/>
      <c r="RU2086" s="2206"/>
      <c r="RV2086" s="2206"/>
      <c r="RW2086" s="2206"/>
      <c r="RX2086" s="2206"/>
      <c r="RY2086" s="2206"/>
      <c r="RZ2086" s="2206"/>
      <c r="SA2086" s="2206"/>
      <c r="SB2086" s="2206"/>
      <c r="SC2086" s="2206"/>
      <c r="SD2086" s="2206"/>
      <c r="SE2086" s="2206"/>
      <c r="SF2086" s="2206"/>
      <c r="SG2086" s="2206"/>
      <c r="SH2086" s="2206"/>
      <c r="SI2086" s="2206"/>
      <c r="SJ2086" s="2206"/>
      <c r="SK2086" s="2206"/>
      <c r="SL2086" s="2206"/>
      <c r="SM2086" s="2206"/>
      <c r="SN2086" s="2206"/>
      <c r="SO2086" s="2206"/>
      <c r="SP2086" s="2206"/>
      <c r="SQ2086" s="2206"/>
      <c r="SR2086" s="2206"/>
      <c r="SS2086" s="2206"/>
      <c r="ST2086" s="2206"/>
      <c r="SU2086" s="2206"/>
      <c r="SV2086" s="2206"/>
      <c r="SW2086" s="2206"/>
      <c r="SX2086" s="2206"/>
      <c r="SY2086" s="2206"/>
      <c r="SZ2086" s="2206"/>
      <c r="TA2086" s="2206"/>
      <c r="TB2086" s="2206"/>
      <c r="TC2086" s="2206"/>
      <c r="TD2086" s="2206"/>
      <c r="TE2086" s="2206"/>
      <c r="TF2086" s="2206"/>
      <c r="TG2086" s="2206"/>
      <c r="TH2086" s="2206"/>
      <c r="TI2086" s="2206"/>
      <c r="TJ2086" s="2206"/>
      <c r="TK2086" s="2206"/>
      <c r="TL2086" s="2206"/>
      <c r="TM2086" s="2206"/>
      <c r="TN2086" s="2206"/>
      <c r="TO2086" s="2206"/>
      <c r="TP2086" s="2206"/>
      <c r="TQ2086" s="2206"/>
      <c r="TR2086" s="2206"/>
      <c r="TS2086" s="2206"/>
      <c r="TT2086" s="2206"/>
      <c r="TU2086" s="2206"/>
      <c r="TV2086" s="2206"/>
      <c r="TW2086" s="2206"/>
      <c r="TX2086" s="2206"/>
      <c r="TY2086" s="2206"/>
      <c r="TZ2086" s="2206"/>
      <c r="UA2086" s="2206"/>
      <c r="UB2086" s="2206"/>
      <c r="UC2086" s="2206"/>
      <c r="UD2086" s="2206"/>
      <c r="UE2086" s="2206"/>
      <c r="UF2086" s="2206"/>
      <c r="UG2086" s="2206"/>
      <c r="UH2086" s="2206"/>
      <c r="UI2086" s="2206"/>
      <c r="UJ2086" s="2206"/>
      <c r="UK2086" s="2206"/>
      <c r="UL2086" s="2206"/>
      <c r="UM2086" s="2206"/>
      <c r="UN2086" s="2206"/>
      <c r="UO2086" s="2206"/>
      <c r="UP2086" s="2206"/>
      <c r="UQ2086" s="2206"/>
      <c r="UR2086" s="2206"/>
      <c r="US2086" s="2206"/>
      <c r="UT2086" s="2206"/>
      <c r="UU2086" s="2206"/>
      <c r="UV2086" s="2206"/>
      <c r="UW2086" s="2206"/>
      <c r="UX2086" s="2206"/>
      <c r="UY2086" s="2206"/>
      <c r="UZ2086" s="2206"/>
      <c r="VA2086" s="2206"/>
      <c r="VB2086" s="2206"/>
      <c r="VC2086" s="2206"/>
      <c r="VD2086" s="2206"/>
      <c r="VE2086" s="2206"/>
      <c r="VF2086" s="2206"/>
      <c r="VG2086" s="2206"/>
      <c r="VH2086" s="2206"/>
      <c r="VI2086" s="2206"/>
      <c r="VJ2086" s="2206"/>
      <c r="VK2086" s="2206"/>
      <c r="VL2086" s="2206"/>
      <c r="VM2086" s="2206"/>
      <c r="VN2086" s="2206"/>
      <c r="VO2086" s="2206"/>
      <c r="VP2086" s="2206"/>
      <c r="VQ2086" s="2206"/>
      <c r="VR2086" s="2206"/>
      <c r="VS2086" s="2206"/>
      <c r="VT2086" s="2206"/>
      <c r="VU2086" s="2206"/>
      <c r="VV2086" s="2206"/>
      <c r="VW2086" s="2206"/>
      <c r="VX2086" s="2206"/>
      <c r="VY2086" s="2206"/>
      <c r="VZ2086" s="2206"/>
      <c r="WA2086" s="2206"/>
      <c r="WB2086" s="2206"/>
      <c r="WC2086" s="2206"/>
      <c r="WD2086" s="2206"/>
      <c r="WE2086" s="2206"/>
      <c r="WF2086" s="2206"/>
      <c r="WG2086" s="2206"/>
      <c r="WH2086" s="2206"/>
      <c r="WI2086" s="2206"/>
      <c r="WJ2086" s="2206"/>
      <c r="WK2086" s="2206"/>
      <c r="WL2086" s="2206"/>
      <c r="WM2086" s="2206"/>
      <c r="WN2086" s="2206"/>
      <c r="WO2086" s="2206"/>
      <c r="WP2086" s="2206"/>
      <c r="WQ2086" s="2206"/>
      <c r="WR2086" s="2206"/>
      <c r="WS2086" s="2206"/>
      <c r="WT2086" s="2206"/>
      <c r="WU2086" s="2206"/>
      <c r="WV2086" s="2206"/>
      <c r="WW2086" s="2206"/>
      <c r="WX2086" s="2206"/>
      <c r="WY2086" s="2206"/>
      <c r="WZ2086" s="2206"/>
      <c r="XA2086" s="2206"/>
      <c r="XB2086" s="2206"/>
      <c r="XC2086" s="2206"/>
      <c r="XD2086" s="2206"/>
      <c r="XE2086" s="2206"/>
      <c r="XF2086" s="2206"/>
      <c r="XG2086" s="2206"/>
      <c r="XH2086" s="2206"/>
      <c r="XI2086" s="2206"/>
      <c r="XJ2086" s="2206"/>
      <c r="XK2086" s="2206"/>
      <c r="XL2086" s="2206"/>
      <c r="XM2086" s="2206"/>
      <c r="XN2086" s="2206"/>
      <c r="XO2086" s="2206"/>
      <c r="XP2086" s="2206"/>
      <c r="XQ2086" s="2206"/>
      <c r="XR2086" s="2206"/>
      <c r="XS2086" s="2206"/>
      <c r="XT2086" s="2206"/>
      <c r="XU2086" s="2206"/>
      <c r="XV2086" s="2206"/>
      <c r="XW2086" s="2206"/>
      <c r="XX2086" s="2206"/>
      <c r="XY2086" s="2206"/>
      <c r="XZ2086" s="2206"/>
      <c r="YA2086" s="2206"/>
      <c r="YB2086" s="2206"/>
      <c r="YC2086" s="2206"/>
      <c r="YD2086" s="2206"/>
      <c r="YE2086" s="2206"/>
      <c r="YF2086" s="2206"/>
      <c r="YG2086" s="2206"/>
      <c r="YH2086" s="2206"/>
      <c r="YI2086" s="2206"/>
      <c r="YJ2086" s="2206"/>
      <c r="YK2086" s="2206"/>
      <c r="YL2086" s="2206"/>
      <c r="YM2086" s="2206"/>
      <c r="YN2086" s="2206"/>
      <c r="YO2086" s="2206"/>
      <c r="YP2086" s="2206"/>
      <c r="YQ2086" s="2206"/>
      <c r="YR2086" s="2206"/>
      <c r="YS2086" s="2206"/>
      <c r="YT2086" s="2206"/>
      <c r="YU2086" s="2206"/>
      <c r="YV2086" s="2206"/>
      <c r="YW2086" s="2206"/>
      <c r="YX2086" s="2206"/>
      <c r="YY2086" s="2206"/>
      <c r="YZ2086" s="2206"/>
      <c r="ZA2086" s="2206"/>
      <c r="ZB2086" s="2206"/>
      <c r="ZC2086" s="2206"/>
      <c r="ZD2086" s="2206"/>
      <c r="ZE2086" s="2206"/>
      <c r="ZF2086" s="2206"/>
      <c r="ZG2086" s="2206"/>
      <c r="ZH2086" s="2206"/>
      <c r="ZI2086" s="2206"/>
      <c r="ZJ2086" s="2206"/>
      <c r="ZK2086" s="2206"/>
      <c r="ZL2086" s="2206"/>
      <c r="ZM2086" s="2206"/>
      <c r="ZN2086" s="2206"/>
      <c r="ZO2086" s="2206"/>
      <c r="ZP2086" s="2206"/>
      <c r="ZQ2086" s="2206"/>
      <c r="ZR2086" s="2206"/>
      <c r="ZS2086" s="2206"/>
      <c r="ZT2086" s="2206"/>
      <c r="ZU2086" s="2206"/>
      <c r="ZV2086" s="2206"/>
      <c r="ZW2086" s="2206"/>
      <c r="ZX2086" s="2206"/>
      <c r="ZY2086" s="2206"/>
      <c r="ZZ2086" s="2206"/>
      <c r="AAA2086" s="2206"/>
      <c r="AAB2086" s="2206"/>
      <c r="AAC2086" s="2206"/>
      <c r="AAD2086" s="2206"/>
      <c r="AAE2086" s="2206"/>
      <c r="AAF2086" s="2206"/>
      <c r="AAG2086" s="2206"/>
      <c r="AAH2086" s="2206"/>
      <c r="AAI2086" s="2206"/>
      <c r="AAJ2086" s="2206"/>
      <c r="AAK2086" s="2206"/>
      <c r="AAL2086" s="2206"/>
      <c r="AAM2086" s="2206"/>
      <c r="AAN2086" s="2206"/>
      <c r="AAO2086" s="2206"/>
      <c r="AAP2086" s="2206"/>
      <c r="AAQ2086" s="2206"/>
      <c r="AAR2086" s="2206"/>
      <c r="AAS2086" s="2206"/>
      <c r="AAT2086" s="2206"/>
      <c r="AAU2086" s="2206"/>
      <c r="AAV2086" s="2206"/>
      <c r="AAW2086" s="2206"/>
      <c r="AAX2086" s="2206"/>
      <c r="AAY2086" s="2206"/>
      <c r="AAZ2086" s="2206"/>
      <c r="ABA2086" s="2206"/>
      <c r="ABB2086" s="2206"/>
      <c r="ABC2086" s="2206"/>
      <c r="ABD2086" s="2206"/>
      <c r="ABE2086" s="2206"/>
      <c r="ABF2086" s="2206"/>
      <c r="ABG2086" s="2206"/>
      <c r="ABH2086" s="2206"/>
      <c r="ABI2086" s="2206"/>
      <c r="ABJ2086" s="2206"/>
      <c r="ABK2086" s="2206"/>
      <c r="ABL2086" s="2206"/>
      <c r="ABM2086" s="2206"/>
      <c r="ABN2086" s="2206"/>
      <c r="ABO2086" s="2206"/>
      <c r="ABP2086" s="2206"/>
      <c r="ABQ2086" s="2206"/>
      <c r="ABR2086" s="2206"/>
      <c r="ABS2086" s="2206"/>
      <c r="ABT2086" s="2206"/>
      <c r="ABU2086" s="2206"/>
      <c r="ABV2086" s="2206"/>
      <c r="ABW2086" s="2206"/>
      <c r="ABX2086" s="2206"/>
      <c r="ABY2086" s="2206"/>
      <c r="ABZ2086" s="2206"/>
      <c r="ACA2086" s="2206"/>
      <c r="ACB2086" s="2206"/>
      <c r="ACC2086" s="2206"/>
      <c r="ACD2086" s="2206"/>
      <c r="ACE2086" s="2206"/>
      <c r="ACF2086" s="2206"/>
      <c r="ACG2086" s="2206"/>
      <c r="ACH2086" s="2206"/>
      <c r="ACI2086" s="2206"/>
      <c r="ACJ2086" s="2206"/>
      <c r="ACK2086" s="2206"/>
      <c r="ACL2086" s="2206"/>
      <c r="ACM2086" s="2206"/>
      <c r="ACN2086" s="2206"/>
      <c r="ACO2086" s="2206"/>
      <c r="ACP2086" s="2206"/>
      <c r="ACQ2086" s="2206"/>
      <c r="ACR2086" s="2206"/>
      <c r="ACS2086" s="2206"/>
      <c r="ACT2086" s="2206"/>
      <c r="ACU2086" s="2206"/>
      <c r="ACV2086" s="2206"/>
      <c r="ACW2086" s="2206"/>
      <c r="ACX2086" s="2206"/>
      <c r="ACY2086" s="2206"/>
      <c r="ACZ2086" s="2206"/>
      <c r="ADA2086" s="2206"/>
      <c r="ADB2086" s="2206"/>
      <c r="ADC2086" s="2206"/>
      <c r="ADD2086" s="2206"/>
      <c r="ADE2086" s="2206"/>
      <c r="ADF2086" s="2206"/>
      <c r="ADG2086" s="2206"/>
      <c r="ADH2086" s="2206"/>
      <c r="ADI2086" s="2206"/>
      <c r="ADJ2086" s="2206"/>
      <c r="ADK2086" s="2206"/>
      <c r="ADL2086" s="2206"/>
      <c r="ADM2086" s="2206"/>
      <c r="ADN2086" s="2206"/>
      <c r="ADO2086" s="2206"/>
      <c r="ADP2086" s="2206"/>
      <c r="ADQ2086" s="2206"/>
      <c r="ADR2086" s="2206"/>
      <c r="ADS2086" s="2206"/>
      <c r="ADT2086" s="2206"/>
      <c r="ADU2086" s="2206"/>
      <c r="ADV2086" s="2206"/>
      <c r="ADW2086" s="2206"/>
      <c r="ADX2086" s="2206"/>
      <c r="ADY2086" s="2206"/>
      <c r="ADZ2086" s="2206"/>
      <c r="AEA2086" s="2206"/>
      <c r="AEB2086" s="2206"/>
      <c r="AEC2086" s="2206"/>
      <c r="AED2086" s="2206"/>
      <c r="AEE2086" s="2206"/>
      <c r="AEF2086" s="2206"/>
      <c r="AEG2086" s="2206"/>
      <c r="AEH2086" s="2206"/>
      <c r="AEI2086" s="2206"/>
      <c r="AEJ2086" s="2206"/>
      <c r="AEK2086" s="2206"/>
      <c r="AEL2086" s="2206"/>
      <c r="AEM2086" s="2206"/>
      <c r="AEN2086" s="2206"/>
      <c r="AEO2086" s="2206"/>
      <c r="AEP2086" s="2206"/>
      <c r="AEQ2086" s="2206"/>
      <c r="AER2086" s="2206"/>
      <c r="AES2086" s="2206"/>
      <c r="AET2086" s="2206"/>
      <c r="AEU2086" s="2206"/>
      <c r="AEV2086" s="2206"/>
      <c r="AEW2086" s="2206"/>
      <c r="AEX2086" s="2206"/>
      <c r="AEY2086" s="2206"/>
      <c r="AEZ2086" s="2206"/>
      <c r="AFA2086" s="2206"/>
      <c r="AFB2086" s="2206"/>
      <c r="AFC2086" s="2206"/>
      <c r="AFD2086" s="2206"/>
      <c r="AFE2086" s="2206"/>
      <c r="AFF2086" s="2206"/>
      <c r="AFG2086" s="2206"/>
      <c r="AFH2086" s="2206"/>
      <c r="AFI2086" s="2206"/>
      <c r="AFJ2086" s="2206"/>
      <c r="AFK2086" s="2206"/>
      <c r="AFL2086" s="2206"/>
      <c r="AFM2086" s="2206"/>
      <c r="AFN2086" s="2206"/>
      <c r="AFO2086" s="2206"/>
      <c r="AFP2086" s="2206"/>
      <c r="AFQ2086" s="2206"/>
      <c r="AFR2086" s="2206"/>
      <c r="AFS2086" s="2206"/>
      <c r="AFT2086" s="2206"/>
      <c r="AFU2086" s="2206"/>
      <c r="AFV2086" s="2206"/>
      <c r="AFW2086" s="2206"/>
      <c r="AFX2086" s="2206"/>
      <c r="AFY2086" s="2206"/>
      <c r="AFZ2086" s="2206"/>
      <c r="AGA2086" s="2206"/>
      <c r="AGB2086" s="2206"/>
      <c r="AGC2086" s="2206"/>
      <c r="AGD2086" s="2206"/>
      <c r="AGE2086" s="2206"/>
      <c r="AGF2086" s="2206"/>
      <c r="AGG2086" s="2206"/>
      <c r="AGH2086" s="2206"/>
      <c r="AGI2086" s="2206"/>
      <c r="AGJ2086" s="2206"/>
      <c r="AGK2086" s="2206"/>
      <c r="AGL2086" s="2206"/>
      <c r="AGM2086" s="2206"/>
      <c r="AGN2086" s="2206"/>
      <c r="AGO2086" s="2206"/>
      <c r="AGP2086" s="2206"/>
      <c r="AGQ2086" s="2206"/>
      <c r="AGR2086" s="2206"/>
      <c r="AGS2086" s="2206"/>
      <c r="AGT2086" s="2206"/>
      <c r="AGU2086" s="2206"/>
      <c r="AGV2086" s="2206"/>
      <c r="AGW2086" s="2206"/>
      <c r="AGX2086" s="2206"/>
      <c r="AGY2086" s="2206"/>
      <c r="AGZ2086" s="2206"/>
      <c r="AHA2086" s="2206"/>
      <c r="AHB2086" s="2206"/>
      <c r="AHC2086" s="2206"/>
      <c r="AHD2086" s="2206"/>
      <c r="AHE2086" s="2206"/>
      <c r="AHF2086" s="2206"/>
      <c r="AHG2086" s="2206"/>
      <c r="AHH2086" s="2206"/>
      <c r="AHI2086" s="2206"/>
      <c r="AHJ2086" s="2206"/>
      <c r="AHK2086" s="2206"/>
      <c r="AHL2086" s="2206"/>
      <c r="AHM2086" s="2206"/>
      <c r="AHN2086" s="2206"/>
      <c r="AHO2086" s="2206"/>
      <c r="AHP2086" s="2206"/>
      <c r="AHQ2086" s="2206"/>
      <c r="AHR2086" s="2206"/>
      <c r="AHS2086" s="2206"/>
      <c r="AHT2086" s="2206"/>
      <c r="AHU2086" s="2206"/>
      <c r="AHV2086" s="2206"/>
      <c r="AHW2086" s="2206"/>
      <c r="AHX2086" s="2206"/>
      <c r="AHY2086" s="2206"/>
      <c r="AHZ2086" s="2206"/>
      <c r="AIA2086" s="2206"/>
      <c r="AIB2086" s="2206"/>
      <c r="AIC2086" s="2206"/>
      <c r="AID2086" s="2206"/>
      <c r="AIE2086" s="2206"/>
      <c r="AIF2086" s="2206"/>
      <c r="AIG2086" s="2206"/>
      <c r="AIH2086" s="2206"/>
      <c r="AII2086" s="2206"/>
      <c r="AIJ2086" s="2206"/>
      <c r="AIK2086" s="2206"/>
      <c r="AIL2086" s="2206"/>
      <c r="AIM2086" s="2206"/>
      <c r="AIN2086" s="2206"/>
      <c r="AIO2086" s="2206"/>
      <c r="AIP2086" s="2206"/>
      <c r="AIQ2086" s="2206"/>
      <c r="AIR2086" s="2206"/>
      <c r="AIS2086" s="2206"/>
      <c r="AIT2086" s="2206"/>
      <c r="AIU2086" s="2206"/>
      <c r="AIV2086" s="2206"/>
      <c r="AIW2086" s="2206"/>
      <c r="AIX2086" s="2206"/>
      <c r="AIY2086" s="2206"/>
      <c r="AIZ2086" s="2206"/>
      <c r="AJA2086" s="2206"/>
      <c r="AJB2086" s="2206"/>
      <c r="AJC2086" s="2206"/>
      <c r="AJD2086" s="2206"/>
      <c r="AJE2086" s="2206"/>
      <c r="AJF2086" s="2206"/>
      <c r="AJG2086" s="2206"/>
      <c r="AJH2086" s="2206"/>
      <c r="AJI2086" s="2206"/>
      <c r="AJJ2086" s="2206"/>
      <c r="AJK2086" s="2206"/>
      <c r="AJL2086" s="2206"/>
      <c r="AJM2086" s="2206"/>
      <c r="AJN2086" s="2206"/>
      <c r="AJO2086" s="2206"/>
      <c r="AJP2086" s="2206"/>
      <c r="AJQ2086" s="2206"/>
      <c r="AJR2086" s="2206"/>
      <c r="AJS2086" s="2206"/>
      <c r="AJT2086" s="2206"/>
      <c r="AJU2086" s="2206"/>
      <c r="AJV2086" s="2206"/>
      <c r="AJW2086" s="2206"/>
      <c r="AJX2086" s="2206"/>
      <c r="AJY2086" s="2206"/>
      <c r="AJZ2086" s="2206"/>
      <c r="AKA2086" s="2206"/>
      <c r="AKB2086" s="2206"/>
      <c r="AKC2086" s="2206"/>
      <c r="AKD2086" s="2206"/>
      <c r="AKE2086" s="2206"/>
      <c r="AKF2086" s="2206"/>
      <c r="AKG2086" s="2206"/>
      <c r="AKH2086" s="2206"/>
      <c r="AKI2086" s="2206"/>
      <c r="AKJ2086" s="2206"/>
      <c r="AKK2086" s="2206"/>
      <c r="AKL2086" s="2206"/>
      <c r="AKM2086" s="2206"/>
      <c r="AKN2086" s="2206"/>
      <c r="AKO2086" s="2206"/>
      <c r="AKP2086" s="2206"/>
      <c r="AKQ2086" s="2206"/>
      <c r="AKR2086" s="2206"/>
      <c r="AKS2086" s="2206"/>
      <c r="AKT2086" s="2206"/>
      <c r="AKU2086" s="2206"/>
      <c r="AKV2086" s="2206"/>
      <c r="AKW2086" s="2206"/>
      <c r="AKX2086" s="2206"/>
      <c r="AKY2086" s="2206"/>
      <c r="AKZ2086" s="2206"/>
      <c r="ALA2086" s="2206"/>
      <c r="ALB2086" s="2206"/>
      <c r="ALC2086" s="2206"/>
      <c r="ALD2086" s="2206"/>
      <c r="ALE2086" s="2206"/>
      <c r="ALF2086" s="2206"/>
      <c r="ALG2086" s="2206"/>
      <c r="ALH2086" s="2206"/>
      <c r="ALI2086" s="2206"/>
      <c r="ALJ2086" s="2206"/>
      <c r="ALK2086" s="2206"/>
      <c r="ALL2086" s="2206"/>
      <c r="ALM2086" s="2206"/>
      <c r="ALN2086" s="2206"/>
      <c r="ALO2086" s="2206"/>
      <c r="ALP2086" s="2206"/>
      <c r="ALQ2086" s="2206"/>
      <c r="ALR2086" s="2206"/>
      <c r="ALS2086" s="2206"/>
      <c r="ALT2086" s="2206"/>
      <c r="ALU2086" s="2206"/>
      <c r="ALV2086" s="2206"/>
      <c r="ALW2086" s="2206"/>
      <c r="ALX2086" s="2206"/>
      <c r="ALY2086" s="2206"/>
      <c r="ALZ2086" s="2206"/>
      <c r="AMA2086" s="2206"/>
      <c r="AMB2086" s="2206"/>
      <c r="AMC2086" s="2206"/>
      <c r="AMD2086" s="2206"/>
      <c r="AME2086" s="2206"/>
      <c r="AMF2086" s="2206"/>
      <c r="AMG2086" s="2206"/>
      <c r="AMH2086" s="2206"/>
      <c r="AMI2086" s="2206"/>
      <c r="AMJ2086" s="2206"/>
      <c r="AMK2086" s="2206"/>
      <c r="AML2086" s="2206"/>
      <c r="AMM2086" s="2206"/>
      <c r="AMN2086" s="2206"/>
      <c r="AMO2086" s="2206"/>
      <c r="AMP2086" s="2206"/>
      <c r="AMQ2086" s="2206"/>
      <c r="AMR2086" s="2206"/>
      <c r="AMS2086" s="2206"/>
      <c r="AMT2086" s="2206"/>
      <c r="AMU2086" s="2206"/>
      <c r="AMV2086" s="2206"/>
      <c r="AMW2086" s="2206"/>
      <c r="AMX2086" s="2206"/>
      <c r="AMY2086" s="2206"/>
      <c r="AMZ2086" s="2206"/>
      <c r="ANA2086" s="2206"/>
      <c r="ANB2086" s="2206"/>
      <c r="ANC2086" s="2206"/>
      <c r="AND2086" s="2206"/>
      <c r="ANE2086" s="2206"/>
      <c r="ANF2086" s="2206"/>
      <c r="ANG2086" s="2206"/>
      <c r="ANH2086" s="2206"/>
      <c r="ANI2086" s="2206"/>
      <c r="ANJ2086" s="2206"/>
      <c r="ANK2086" s="2206"/>
      <c r="ANL2086" s="2206"/>
      <c r="ANM2086" s="2206"/>
      <c r="ANN2086" s="2206"/>
      <c r="ANO2086" s="2206"/>
      <c r="ANP2086" s="2206"/>
      <c r="ANQ2086" s="2206"/>
      <c r="ANR2086" s="2206"/>
      <c r="ANS2086" s="2206"/>
      <c r="ANT2086" s="2206"/>
      <c r="ANU2086" s="2206"/>
      <c r="ANV2086" s="2206"/>
      <c r="ANW2086" s="2206"/>
      <c r="ANX2086" s="2206"/>
      <c r="ANY2086" s="2206"/>
      <c r="ANZ2086" s="2206"/>
      <c r="AOA2086" s="2206"/>
      <c r="AOB2086" s="2206"/>
      <c r="AOC2086" s="2206"/>
      <c r="AOD2086" s="2206"/>
      <c r="AOE2086" s="2206"/>
      <c r="AOF2086" s="2206"/>
      <c r="AOG2086" s="2206"/>
      <c r="AOH2086" s="2206"/>
      <c r="AOI2086" s="2206"/>
      <c r="AOJ2086" s="2206"/>
      <c r="AOK2086" s="2206"/>
      <c r="AOL2086" s="2206"/>
      <c r="AOM2086" s="2206"/>
      <c r="AON2086" s="2206"/>
      <c r="AOO2086" s="2206"/>
      <c r="AOP2086" s="2206"/>
      <c r="AOQ2086" s="2206"/>
      <c r="AOR2086" s="2206"/>
      <c r="AOS2086" s="2206"/>
      <c r="AOT2086" s="2206"/>
      <c r="AOU2086" s="2206"/>
      <c r="AOV2086" s="2206"/>
      <c r="AOW2086" s="2206"/>
      <c r="AOX2086" s="2206"/>
      <c r="AOY2086" s="2206"/>
      <c r="AOZ2086" s="2206"/>
      <c r="APA2086" s="2206"/>
      <c r="APB2086" s="2206"/>
      <c r="APC2086" s="2206"/>
      <c r="APD2086" s="2206"/>
      <c r="APE2086" s="2206"/>
      <c r="APF2086" s="2206"/>
      <c r="APG2086" s="2206"/>
      <c r="APH2086" s="2206"/>
      <c r="API2086" s="2206"/>
      <c r="APJ2086" s="2206"/>
      <c r="APK2086" s="2206"/>
      <c r="APL2086" s="2206"/>
      <c r="APM2086" s="2206"/>
      <c r="APN2086" s="2206"/>
      <c r="APO2086" s="2206"/>
      <c r="APP2086" s="2206"/>
      <c r="APQ2086" s="2206"/>
      <c r="APR2086" s="2206"/>
      <c r="APS2086" s="2206"/>
      <c r="APT2086" s="2206"/>
      <c r="APU2086" s="2206"/>
      <c r="APV2086" s="2206"/>
      <c r="APW2086" s="2206"/>
      <c r="APX2086" s="2206"/>
      <c r="APY2086" s="2206"/>
      <c r="APZ2086" s="2206"/>
      <c r="AQA2086" s="2206"/>
      <c r="AQB2086" s="2206"/>
      <c r="AQC2086" s="2206"/>
      <c r="AQD2086" s="2206"/>
      <c r="AQE2086" s="2206"/>
      <c r="AQF2086" s="2206"/>
      <c r="AQG2086" s="2206"/>
      <c r="AQH2086" s="2206"/>
      <c r="AQI2086" s="2206"/>
      <c r="AQJ2086" s="2206"/>
      <c r="AQK2086" s="2206"/>
      <c r="AQL2086" s="2206"/>
      <c r="AQM2086" s="2206"/>
      <c r="AQN2086" s="2206"/>
      <c r="AQO2086" s="2206"/>
      <c r="AQP2086" s="2206"/>
      <c r="AQQ2086" s="2206"/>
      <c r="AQR2086" s="2206"/>
      <c r="AQS2086" s="2206"/>
      <c r="AQT2086" s="2206"/>
      <c r="AQU2086" s="2206"/>
      <c r="AQV2086" s="2206"/>
      <c r="AQW2086" s="2206"/>
      <c r="AQX2086" s="2206"/>
      <c r="AQY2086" s="2206"/>
      <c r="AQZ2086" s="2206"/>
      <c r="ARA2086" s="2206"/>
      <c r="ARB2086" s="2206"/>
      <c r="ARC2086" s="2206"/>
      <c r="ARD2086" s="2206"/>
      <c r="ARE2086" s="2206"/>
      <c r="ARF2086" s="2206"/>
      <c r="ARG2086" s="2206"/>
      <c r="ARH2086" s="2206"/>
      <c r="ARI2086" s="2206"/>
      <c r="ARJ2086" s="2206"/>
      <c r="ARK2086" s="2206"/>
      <c r="ARL2086" s="2206"/>
      <c r="ARM2086" s="2206"/>
      <c r="ARN2086" s="2206"/>
      <c r="ARO2086" s="2206"/>
      <c r="ARP2086" s="2206"/>
      <c r="ARQ2086" s="2206"/>
      <c r="ARR2086" s="2206"/>
      <c r="ARS2086" s="2206"/>
      <c r="ART2086" s="2206"/>
      <c r="ARU2086" s="2206"/>
      <c r="ARV2086" s="2206"/>
      <c r="ARW2086" s="2206"/>
      <c r="ARX2086" s="2206"/>
      <c r="ARY2086" s="2206"/>
      <c r="ARZ2086" s="2206"/>
      <c r="ASA2086" s="2206"/>
      <c r="ASB2086" s="2206"/>
      <c r="ASC2086" s="2206"/>
      <c r="ASD2086" s="2206"/>
      <c r="ASE2086" s="2206"/>
      <c r="ASF2086" s="2206"/>
      <c r="ASG2086" s="2206"/>
      <c r="ASH2086" s="2206"/>
      <c r="ASI2086" s="2206"/>
      <c r="ASJ2086" s="2206"/>
      <c r="ASK2086" s="2206"/>
      <c r="ASL2086" s="2206"/>
      <c r="ASM2086" s="2206"/>
      <c r="ASN2086" s="2206"/>
      <c r="ASO2086" s="2206"/>
      <c r="ASP2086" s="2206"/>
      <c r="ASQ2086" s="2206"/>
      <c r="ASR2086" s="2206"/>
      <c r="ASS2086" s="2206"/>
      <c r="AST2086" s="2206"/>
      <c r="ASU2086" s="2206"/>
      <c r="ASV2086" s="2206"/>
      <c r="ASW2086" s="2206"/>
      <c r="ASX2086" s="2206"/>
      <c r="ASY2086" s="2206"/>
      <c r="ASZ2086" s="2206"/>
      <c r="ATA2086" s="2206"/>
      <c r="ATB2086" s="2206"/>
      <c r="ATC2086" s="2206"/>
      <c r="ATD2086" s="2206"/>
      <c r="ATE2086" s="2206"/>
      <c r="ATF2086" s="2206"/>
      <c r="ATG2086" s="2206"/>
      <c r="ATH2086" s="2206"/>
      <c r="ATI2086" s="2206"/>
      <c r="ATJ2086" s="2206"/>
      <c r="ATK2086" s="2206"/>
      <c r="ATL2086" s="2206"/>
      <c r="ATM2086" s="2206"/>
      <c r="ATN2086" s="2206"/>
      <c r="ATO2086" s="2206"/>
      <c r="ATP2086" s="2206"/>
      <c r="ATQ2086" s="2206"/>
      <c r="ATR2086" s="2206"/>
      <c r="ATS2086" s="2206"/>
      <c r="ATT2086" s="2206"/>
      <c r="ATU2086" s="2206"/>
      <c r="ATV2086" s="2206"/>
      <c r="ATW2086" s="2206"/>
      <c r="ATX2086" s="2206"/>
      <c r="ATY2086" s="2206"/>
      <c r="ATZ2086" s="2206"/>
      <c r="AUA2086" s="2206"/>
      <c r="AUB2086" s="2206"/>
      <c r="AUC2086" s="2206"/>
      <c r="AUD2086" s="2206"/>
      <c r="AUE2086" s="2206"/>
      <c r="AUF2086" s="2206"/>
      <c r="AUG2086" s="2206"/>
      <c r="AUH2086" s="2206"/>
      <c r="AUI2086" s="2206"/>
      <c r="AUJ2086" s="2206"/>
      <c r="AUK2086" s="2206"/>
      <c r="AUL2086" s="2206"/>
      <c r="AUM2086" s="2206"/>
      <c r="AUN2086" s="2206"/>
      <c r="AUO2086" s="2206"/>
      <c r="AUP2086" s="2206"/>
      <c r="AUQ2086" s="2206"/>
      <c r="AUR2086" s="2206"/>
      <c r="AUS2086" s="2206"/>
      <c r="AUT2086" s="2206"/>
      <c r="AUU2086" s="2206"/>
      <c r="AUV2086" s="2206"/>
      <c r="AUW2086" s="2206"/>
      <c r="AUX2086" s="2206"/>
      <c r="AUY2086" s="2206"/>
      <c r="AUZ2086" s="2206"/>
      <c r="AVA2086" s="2206"/>
      <c r="AVB2086" s="2206"/>
      <c r="AVC2086" s="2206"/>
      <c r="AVD2086" s="2206"/>
      <c r="AVE2086" s="2206"/>
      <c r="AVF2086" s="2206"/>
      <c r="AVG2086" s="2206"/>
      <c r="AVH2086" s="2206"/>
      <c r="AVI2086" s="2206"/>
      <c r="AVJ2086" s="2206"/>
      <c r="AVK2086" s="2206"/>
      <c r="AVL2086" s="2206"/>
      <c r="AVM2086" s="2206"/>
      <c r="AVN2086" s="2206"/>
      <c r="AVO2086" s="2206"/>
      <c r="AVP2086" s="2206"/>
      <c r="AVQ2086" s="2206"/>
      <c r="AVR2086" s="2206"/>
      <c r="AVS2086" s="2206"/>
      <c r="AVT2086" s="2206"/>
      <c r="AVU2086" s="2206"/>
      <c r="AVV2086" s="2206"/>
      <c r="AVW2086" s="2206"/>
      <c r="AVX2086" s="2206"/>
      <c r="AVY2086" s="2206"/>
      <c r="AVZ2086" s="2206"/>
      <c r="AWA2086" s="2206"/>
      <c r="AWB2086" s="2206"/>
      <c r="AWC2086" s="2206"/>
      <c r="AWD2086" s="2206"/>
      <c r="AWE2086" s="2206"/>
      <c r="AWF2086" s="2206"/>
      <c r="AWG2086" s="2206"/>
      <c r="AWH2086" s="2206"/>
      <c r="AWI2086" s="2206"/>
      <c r="AWJ2086" s="2206"/>
      <c r="AWK2086" s="2206"/>
      <c r="AWL2086" s="2206"/>
      <c r="AWM2086" s="2206"/>
      <c r="AWN2086" s="2206"/>
      <c r="AWO2086" s="2206"/>
      <c r="AWP2086" s="2206"/>
      <c r="AWQ2086" s="2206"/>
      <c r="AWR2086" s="2206"/>
      <c r="AWS2086" s="2206"/>
      <c r="AWT2086" s="2206"/>
      <c r="AWU2086" s="2206"/>
      <c r="AWV2086" s="2206"/>
      <c r="AWW2086" s="2206"/>
      <c r="AWX2086" s="2206"/>
      <c r="AWY2086" s="2206"/>
      <c r="AWZ2086" s="2206"/>
      <c r="AXA2086" s="2206"/>
      <c r="AXB2086" s="2206"/>
      <c r="AXC2086" s="2206"/>
      <c r="AXD2086" s="2206"/>
      <c r="AXE2086" s="2206"/>
      <c r="AXF2086" s="2206"/>
      <c r="AXG2086" s="2206"/>
      <c r="AXH2086" s="2206"/>
      <c r="AXI2086" s="2206"/>
      <c r="AXJ2086" s="2206"/>
      <c r="AXK2086" s="2206"/>
      <c r="AXL2086" s="2206"/>
      <c r="AXM2086" s="2206"/>
      <c r="AXN2086" s="2206"/>
      <c r="AXO2086" s="2206"/>
      <c r="AXP2086" s="2206"/>
      <c r="AXQ2086" s="2206"/>
      <c r="AXR2086" s="2206"/>
      <c r="AXS2086" s="2206"/>
      <c r="AXT2086" s="2206"/>
      <c r="AXU2086" s="2206"/>
      <c r="AXV2086" s="2206"/>
      <c r="AXW2086" s="2206"/>
      <c r="AXX2086" s="2206"/>
      <c r="AXY2086" s="2206"/>
      <c r="AXZ2086" s="2206"/>
      <c r="AYA2086" s="2206"/>
      <c r="AYB2086" s="2206"/>
      <c r="AYC2086" s="2206"/>
      <c r="AYD2086" s="2206"/>
      <c r="AYE2086" s="2206"/>
      <c r="AYF2086" s="2206"/>
      <c r="AYG2086" s="2206"/>
      <c r="AYH2086" s="2206"/>
      <c r="AYI2086" s="2206"/>
      <c r="AYJ2086" s="2206"/>
      <c r="AYK2086" s="2206"/>
      <c r="AYL2086" s="2206"/>
      <c r="AYM2086" s="2206"/>
      <c r="AYN2086" s="2206"/>
      <c r="AYO2086" s="2206"/>
      <c r="AYP2086" s="2206"/>
      <c r="AYQ2086" s="2206"/>
      <c r="AYR2086" s="2206"/>
      <c r="AYS2086" s="2206"/>
      <c r="AYT2086" s="2206"/>
      <c r="AYU2086" s="2206"/>
      <c r="AYV2086" s="2206"/>
      <c r="AYW2086" s="2206"/>
      <c r="AYX2086" s="2206"/>
      <c r="AYY2086" s="2206"/>
      <c r="AYZ2086" s="2206"/>
      <c r="AZA2086" s="2206"/>
      <c r="AZB2086" s="2206"/>
      <c r="AZC2086" s="2206"/>
      <c r="AZD2086" s="2206"/>
      <c r="AZE2086" s="2206"/>
      <c r="AZF2086" s="2206"/>
      <c r="AZG2086" s="2206"/>
      <c r="AZH2086" s="2206"/>
      <c r="AZI2086" s="2206"/>
      <c r="AZJ2086" s="2206"/>
      <c r="AZK2086" s="2206"/>
      <c r="AZL2086" s="2206"/>
      <c r="AZM2086" s="2206"/>
      <c r="AZN2086" s="2206"/>
      <c r="AZO2086" s="2206"/>
      <c r="AZP2086" s="2206"/>
      <c r="AZQ2086" s="2206"/>
      <c r="AZR2086" s="2206"/>
      <c r="AZS2086" s="2206"/>
      <c r="AZT2086" s="2206"/>
      <c r="AZU2086" s="2206"/>
      <c r="AZV2086" s="2206"/>
      <c r="AZW2086" s="2206"/>
      <c r="AZX2086" s="2206"/>
      <c r="AZY2086" s="2206"/>
      <c r="AZZ2086" s="2206"/>
      <c r="BAA2086" s="2206"/>
      <c r="BAB2086" s="2206"/>
      <c r="BAC2086" s="2206"/>
      <c r="BAD2086" s="2206"/>
      <c r="BAE2086" s="2206"/>
      <c r="BAF2086" s="2206"/>
      <c r="BAG2086" s="2206"/>
      <c r="BAH2086" s="2206"/>
      <c r="BAI2086" s="2206"/>
      <c r="BAJ2086" s="2206"/>
      <c r="BAK2086" s="2206"/>
      <c r="BAL2086" s="2206"/>
      <c r="BAM2086" s="2206"/>
      <c r="BAN2086" s="2206"/>
      <c r="BAO2086" s="2206"/>
      <c r="BAP2086" s="2206"/>
      <c r="BAQ2086" s="2206"/>
      <c r="BAR2086" s="2206"/>
      <c r="BAS2086" s="2206"/>
      <c r="BAT2086" s="2206"/>
      <c r="BAU2086" s="2206"/>
      <c r="BAV2086" s="2206"/>
      <c r="BAW2086" s="2206"/>
      <c r="BAX2086" s="2206"/>
      <c r="BAY2086" s="2206"/>
      <c r="BAZ2086" s="2206"/>
      <c r="BBA2086" s="2206"/>
      <c r="BBB2086" s="2206"/>
      <c r="BBC2086" s="2206"/>
      <c r="BBD2086" s="2206"/>
      <c r="BBE2086" s="2206"/>
      <c r="BBF2086" s="2206"/>
      <c r="BBG2086" s="2206"/>
      <c r="BBH2086" s="2206"/>
      <c r="BBI2086" s="2206"/>
      <c r="BBJ2086" s="2206"/>
      <c r="BBK2086" s="2206"/>
      <c r="BBL2086" s="2206"/>
      <c r="BBM2086" s="2206"/>
      <c r="BBN2086" s="2206"/>
      <c r="BBO2086" s="2206"/>
      <c r="BBP2086" s="2206"/>
      <c r="BBQ2086" s="2206"/>
      <c r="BBR2086" s="2206"/>
      <c r="BBS2086" s="2206"/>
      <c r="BBT2086" s="2206"/>
      <c r="BBU2086" s="2206"/>
      <c r="BBV2086" s="2206"/>
      <c r="BBW2086" s="2206"/>
      <c r="BBX2086" s="2206"/>
      <c r="BBY2086" s="2206"/>
      <c r="BBZ2086" s="2206"/>
      <c r="BCA2086" s="2206"/>
      <c r="BCB2086" s="2206"/>
      <c r="BCC2086" s="2206"/>
      <c r="BCD2086" s="2206"/>
      <c r="BCE2086" s="2206"/>
      <c r="BCF2086" s="2206"/>
      <c r="BCG2086" s="2206"/>
      <c r="BCH2086" s="2206"/>
      <c r="BCI2086" s="2206"/>
      <c r="BCJ2086" s="2206"/>
      <c r="BCK2086" s="2206"/>
      <c r="BCL2086" s="2206"/>
      <c r="BCM2086" s="2206"/>
      <c r="BCN2086" s="2206"/>
      <c r="BCO2086" s="2206"/>
      <c r="BCP2086" s="2206"/>
      <c r="BCQ2086" s="2206"/>
      <c r="BCR2086" s="2206"/>
      <c r="BCS2086" s="2206"/>
      <c r="BCT2086" s="2206"/>
      <c r="BCU2086" s="2206"/>
      <c r="BCV2086" s="2206"/>
      <c r="BCW2086" s="2206"/>
      <c r="BCX2086" s="2206"/>
      <c r="BCY2086" s="2206"/>
      <c r="BCZ2086" s="2206"/>
      <c r="BDA2086" s="2206"/>
      <c r="BDB2086" s="2206"/>
      <c r="BDC2086" s="2206"/>
      <c r="BDD2086" s="2206"/>
      <c r="BDE2086" s="2206"/>
      <c r="BDF2086" s="2206"/>
      <c r="BDG2086" s="2206"/>
      <c r="BDH2086" s="2206"/>
      <c r="BDI2086" s="2206"/>
      <c r="BDJ2086" s="2206"/>
      <c r="BDK2086" s="2206"/>
      <c r="BDL2086" s="2206"/>
      <c r="BDM2086" s="2206"/>
      <c r="BDN2086" s="2206"/>
      <c r="BDO2086" s="2206"/>
      <c r="BDP2086" s="2206"/>
      <c r="BDQ2086" s="2206"/>
      <c r="BDR2086" s="2206"/>
      <c r="BDS2086" s="2206"/>
      <c r="BDT2086" s="2206"/>
      <c r="BDU2086" s="2206"/>
      <c r="BDV2086" s="2206"/>
      <c r="BDW2086" s="2206"/>
      <c r="BDX2086" s="2206"/>
      <c r="BDY2086" s="2206"/>
      <c r="BDZ2086" s="2206"/>
      <c r="BEA2086" s="2206"/>
      <c r="BEB2086" s="2206"/>
      <c r="BEC2086" s="2206"/>
      <c r="BED2086" s="2206"/>
      <c r="BEE2086" s="2206"/>
      <c r="BEF2086" s="2206"/>
      <c r="BEG2086" s="2206"/>
      <c r="BEH2086" s="2206"/>
      <c r="BEI2086" s="2206"/>
      <c r="BEJ2086" s="2206"/>
      <c r="BEK2086" s="2206"/>
      <c r="BEL2086" s="2206"/>
      <c r="BEM2086" s="2206"/>
      <c r="BEN2086" s="2206"/>
      <c r="BEO2086" s="2206"/>
      <c r="BEP2086" s="2206"/>
      <c r="BEQ2086" s="2206"/>
      <c r="BER2086" s="2206"/>
      <c r="BES2086" s="2206"/>
      <c r="BET2086" s="2206"/>
      <c r="BEU2086" s="2206"/>
      <c r="BEV2086" s="2206"/>
      <c r="BEW2086" s="2206"/>
      <c r="BEX2086" s="2206"/>
      <c r="BEY2086" s="2206"/>
      <c r="BEZ2086" s="2206"/>
      <c r="BFA2086" s="2206"/>
      <c r="BFB2086" s="2206"/>
      <c r="BFC2086" s="2206"/>
      <c r="BFD2086" s="2206"/>
      <c r="BFE2086" s="2206"/>
      <c r="BFF2086" s="2206"/>
      <c r="BFG2086" s="2206"/>
      <c r="BFH2086" s="2206"/>
      <c r="BFI2086" s="2206"/>
      <c r="BFJ2086" s="2206"/>
      <c r="BFK2086" s="2206"/>
      <c r="BFL2086" s="2206"/>
      <c r="BFM2086" s="2206"/>
      <c r="BFN2086" s="2206"/>
      <c r="BFO2086" s="2206"/>
      <c r="BFP2086" s="2206"/>
      <c r="BFQ2086" s="2206"/>
      <c r="BFR2086" s="2206"/>
      <c r="BFS2086" s="2206"/>
      <c r="BFT2086" s="2206"/>
      <c r="BFU2086" s="2206"/>
      <c r="BFV2086" s="2206"/>
      <c r="BFW2086" s="2206"/>
      <c r="BFX2086" s="2206"/>
      <c r="BFY2086" s="2206"/>
      <c r="BFZ2086" s="2206"/>
      <c r="BGA2086" s="2206"/>
      <c r="BGB2086" s="2206"/>
      <c r="BGC2086" s="2206"/>
      <c r="BGD2086" s="2206"/>
      <c r="BGE2086" s="2206"/>
      <c r="BGF2086" s="2206"/>
      <c r="BGG2086" s="2206"/>
      <c r="BGH2086" s="2206"/>
      <c r="BGI2086" s="2206"/>
      <c r="BGJ2086" s="2206"/>
      <c r="BGK2086" s="2206"/>
      <c r="BGL2086" s="2206"/>
      <c r="BGM2086" s="2206"/>
      <c r="BGN2086" s="2206"/>
      <c r="BGO2086" s="2206"/>
      <c r="BGP2086" s="2206"/>
      <c r="BGQ2086" s="2206"/>
      <c r="BGR2086" s="2206"/>
      <c r="BGS2086" s="2206"/>
      <c r="BGT2086" s="2206"/>
      <c r="BGU2086" s="2206"/>
      <c r="BGV2086" s="2206"/>
      <c r="BGW2086" s="2206"/>
      <c r="BGX2086" s="2206"/>
      <c r="BGY2086" s="2206"/>
      <c r="BGZ2086" s="2206"/>
      <c r="BHA2086" s="2206"/>
      <c r="BHB2086" s="2206"/>
      <c r="BHC2086" s="2206"/>
      <c r="BHD2086" s="2206"/>
      <c r="BHE2086" s="2206"/>
      <c r="BHF2086" s="2206"/>
      <c r="BHG2086" s="2206"/>
      <c r="BHH2086" s="2206"/>
      <c r="BHI2086" s="2206"/>
      <c r="BHJ2086" s="2206"/>
      <c r="BHK2086" s="2206"/>
      <c r="BHL2086" s="2206"/>
      <c r="BHM2086" s="2206"/>
      <c r="BHN2086" s="2206"/>
      <c r="BHO2086" s="2206"/>
      <c r="BHP2086" s="2206"/>
      <c r="BHQ2086" s="2206"/>
      <c r="BHR2086" s="2206"/>
      <c r="BHS2086" s="2206"/>
      <c r="BHT2086" s="2206"/>
      <c r="BHU2086" s="2206"/>
      <c r="BHV2086" s="2206"/>
      <c r="BHW2086" s="2206"/>
      <c r="BHX2086" s="2206"/>
      <c r="BHY2086" s="2206"/>
      <c r="BHZ2086" s="2206"/>
      <c r="BIA2086" s="2206"/>
      <c r="BIB2086" s="2206"/>
      <c r="BIC2086" s="2206"/>
      <c r="BID2086" s="2206"/>
      <c r="BIE2086" s="2206"/>
      <c r="BIF2086" s="2206"/>
      <c r="BIG2086" s="2206"/>
      <c r="BIH2086" s="2206"/>
      <c r="BII2086" s="2206"/>
      <c r="BIJ2086" s="2206"/>
      <c r="BIK2086" s="2206"/>
      <c r="BIL2086" s="2206"/>
      <c r="BIM2086" s="2206"/>
      <c r="BIN2086" s="2206"/>
      <c r="BIO2086" s="2206"/>
      <c r="BIP2086" s="2206"/>
      <c r="BIQ2086" s="2206"/>
      <c r="BIR2086" s="2206"/>
      <c r="BIS2086" s="2206"/>
      <c r="BIT2086" s="2206"/>
      <c r="BIU2086" s="2206"/>
      <c r="BIV2086" s="2206"/>
      <c r="BIW2086" s="2206"/>
      <c r="BIX2086" s="2206"/>
      <c r="BIY2086" s="2206"/>
      <c r="BIZ2086" s="2206"/>
      <c r="BJA2086" s="2206"/>
      <c r="BJB2086" s="2206"/>
      <c r="BJC2086" s="2206"/>
      <c r="BJD2086" s="2206"/>
      <c r="BJE2086" s="2206"/>
      <c r="BJF2086" s="2206"/>
      <c r="BJG2086" s="2206"/>
      <c r="BJH2086" s="2206"/>
      <c r="BJI2086" s="2206"/>
      <c r="BJJ2086" s="2206"/>
      <c r="BJK2086" s="2206"/>
      <c r="BJL2086" s="2206"/>
      <c r="BJM2086" s="2206"/>
      <c r="BJN2086" s="2206"/>
      <c r="BJO2086" s="2206"/>
      <c r="BJP2086" s="2206"/>
      <c r="BJQ2086" s="2206"/>
      <c r="BJR2086" s="2206"/>
      <c r="BJS2086" s="2206"/>
      <c r="BJT2086" s="2206"/>
      <c r="BJU2086" s="2206"/>
      <c r="BJV2086" s="2206"/>
      <c r="BJW2086" s="2206"/>
      <c r="BJX2086" s="2206"/>
      <c r="BJY2086" s="2206"/>
      <c r="BJZ2086" s="2206"/>
      <c r="BKA2086" s="2206"/>
      <c r="BKB2086" s="2206"/>
      <c r="BKC2086" s="2206"/>
      <c r="BKD2086" s="2206"/>
      <c r="BKE2086" s="2206"/>
      <c r="BKF2086" s="2206"/>
      <c r="BKG2086" s="2206"/>
      <c r="BKH2086" s="2206"/>
      <c r="BKI2086" s="2206"/>
      <c r="BKJ2086" s="2206"/>
      <c r="BKK2086" s="2206"/>
      <c r="BKL2086" s="2206"/>
      <c r="BKM2086" s="2206"/>
      <c r="BKN2086" s="2206"/>
      <c r="BKO2086" s="2206"/>
      <c r="BKP2086" s="2206"/>
      <c r="BKQ2086" s="2206"/>
      <c r="BKR2086" s="2206"/>
      <c r="BKS2086" s="2206"/>
      <c r="BKT2086" s="2206"/>
      <c r="BKU2086" s="2206"/>
      <c r="BKV2086" s="2206"/>
      <c r="BKW2086" s="2206"/>
      <c r="BKX2086" s="2206"/>
      <c r="BKY2086" s="2206"/>
      <c r="BKZ2086" s="2206"/>
      <c r="BLA2086" s="2206"/>
      <c r="BLB2086" s="2206"/>
      <c r="BLC2086" s="2206"/>
      <c r="BLD2086" s="2206"/>
      <c r="BLE2086" s="2206"/>
      <c r="BLF2086" s="2206"/>
      <c r="BLG2086" s="2206"/>
      <c r="BLH2086" s="2206"/>
      <c r="BLI2086" s="2206"/>
      <c r="BLJ2086" s="2206"/>
      <c r="BLK2086" s="2206"/>
      <c r="BLL2086" s="2206"/>
      <c r="BLM2086" s="2206"/>
      <c r="BLN2086" s="2206"/>
      <c r="BLO2086" s="2206"/>
      <c r="BLP2086" s="2206"/>
      <c r="BLQ2086" s="2206"/>
      <c r="BLR2086" s="2206"/>
      <c r="BLS2086" s="2206"/>
      <c r="BLT2086" s="2206"/>
      <c r="BLU2086" s="2206"/>
      <c r="BLV2086" s="2206"/>
      <c r="BLW2086" s="2206"/>
      <c r="BLX2086" s="2206"/>
      <c r="BLY2086" s="2206"/>
      <c r="BLZ2086" s="2206"/>
      <c r="BMA2086" s="2206"/>
      <c r="BMB2086" s="2206"/>
      <c r="BMC2086" s="2206"/>
      <c r="BMD2086" s="2206"/>
      <c r="BME2086" s="2206"/>
      <c r="BMF2086" s="2206"/>
      <c r="BMG2086" s="2206"/>
      <c r="BMH2086" s="2206"/>
      <c r="BMI2086" s="2206"/>
      <c r="BMJ2086" s="2206"/>
      <c r="BMK2086" s="2206"/>
      <c r="BML2086" s="2206"/>
      <c r="BMM2086" s="2206"/>
      <c r="BMN2086" s="2206"/>
      <c r="BMO2086" s="2206"/>
      <c r="BMP2086" s="2206"/>
      <c r="BMQ2086" s="2206"/>
      <c r="BMR2086" s="2206"/>
      <c r="BMS2086" s="2206"/>
      <c r="BMT2086" s="2206"/>
      <c r="BMU2086" s="2206"/>
      <c r="BMV2086" s="2206"/>
      <c r="BMW2086" s="2206"/>
      <c r="BMX2086" s="2206"/>
      <c r="BMY2086" s="2206"/>
      <c r="BMZ2086" s="2206"/>
      <c r="BNA2086" s="2206"/>
      <c r="BNB2086" s="2206"/>
      <c r="BNC2086" s="2206"/>
      <c r="BND2086" s="2206"/>
      <c r="BNE2086" s="2206"/>
      <c r="BNF2086" s="2206"/>
      <c r="BNG2086" s="2206"/>
      <c r="BNH2086" s="2206"/>
      <c r="BNI2086" s="2206"/>
      <c r="BNJ2086" s="2206"/>
      <c r="BNK2086" s="2206"/>
      <c r="BNL2086" s="2206"/>
      <c r="BNM2086" s="2206"/>
      <c r="BNN2086" s="2206"/>
      <c r="BNO2086" s="2206"/>
      <c r="BNP2086" s="2206"/>
      <c r="BNQ2086" s="2206"/>
      <c r="BNR2086" s="2206"/>
      <c r="BNS2086" s="2206"/>
      <c r="BNT2086" s="2206"/>
      <c r="BNU2086" s="2206"/>
      <c r="BNV2086" s="2206"/>
      <c r="BNW2086" s="2206"/>
      <c r="BNX2086" s="2206"/>
      <c r="BNY2086" s="2206"/>
      <c r="BNZ2086" s="2206"/>
      <c r="BOA2086" s="2206"/>
      <c r="BOB2086" s="2206"/>
      <c r="BOC2086" s="2206"/>
      <c r="BOD2086" s="2206"/>
      <c r="BOE2086" s="2206"/>
      <c r="BOF2086" s="2206"/>
      <c r="BOG2086" s="2206"/>
      <c r="BOH2086" s="2206"/>
      <c r="BOI2086" s="2206"/>
      <c r="BOJ2086" s="2206"/>
      <c r="BOK2086" s="2206"/>
      <c r="BOL2086" s="2206"/>
      <c r="BOM2086" s="2206"/>
      <c r="BON2086" s="2206"/>
      <c r="BOO2086" s="2206"/>
      <c r="BOP2086" s="2206"/>
      <c r="BOQ2086" s="2206"/>
      <c r="BOR2086" s="2206"/>
      <c r="BOS2086" s="2206"/>
      <c r="BOT2086" s="2206"/>
      <c r="BOU2086" s="2206"/>
      <c r="BOV2086" s="2206"/>
      <c r="BOW2086" s="2206"/>
      <c r="BOX2086" s="2206"/>
      <c r="BOY2086" s="2206"/>
      <c r="BOZ2086" s="2206"/>
      <c r="BPA2086" s="2206"/>
      <c r="BPB2086" s="2206"/>
      <c r="BPC2086" s="2206"/>
      <c r="BPD2086" s="2206"/>
      <c r="BPE2086" s="2206"/>
      <c r="BPF2086" s="2206"/>
      <c r="BPG2086" s="2206"/>
      <c r="BPH2086" s="2206"/>
      <c r="BPI2086" s="2206"/>
      <c r="BPJ2086" s="2206"/>
      <c r="BPK2086" s="2206"/>
      <c r="BPL2086" s="2206"/>
      <c r="BPM2086" s="2206"/>
      <c r="BPN2086" s="2206"/>
      <c r="BPO2086" s="2206"/>
      <c r="BPP2086" s="2206"/>
      <c r="BPQ2086" s="2206"/>
      <c r="BPR2086" s="2206"/>
      <c r="BPS2086" s="2206"/>
      <c r="BPT2086" s="2206"/>
      <c r="BPU2086" s="2206"/>
      <c r="BPV2086" s="2206"/>
      <c r="BPW2086" s="2206"/>
      <c r="BPX2086" s="2206"/>
      <c r="BPY2086" s="2206"/>
      <c r="BPZ2086" s="2206"/>
      <c r="BQA2086" s="2206"/>
      <c r="BQB2086" s="2206"/>
      <c r="BQC2086" s="2206"/>
      <c r="BQD2086" s="2206"/>
      <c r="BQE2086" s="2206"/>
      <c r="BQF2086" s="2206"/>
      <c r="BQG2086" s="2206"/>
      <c r="BQH2086" s="2206"/>
      <c r="BQI2086" s="2206"/>
      <c r="BQJ2086" s="2206"/>
      <c r="BQK2086" s="2206"/>
      <c r="BQL2086" s="2206"/>
      <c r="BQM2086" s="2206"/>
      <c r="BQN2086" s="2206"/>
      <c r="BQO2086" s="2206"/>
      <c r="BQP2086" s="2206"/>
      <c r="BQQ2086" s="2206"/>
      <c r="BQR2086" s="2206"/>
      <c r="BQS2086" s="2206"/>
      <c r="BQT2086" s="2206"/>
      <c r="BQU2086" s="2206"/>
      <c r="BQV2086" s="2206"/>
      <c r="BQW2086" s="2206"/>
      <c r="BQX2086" s="2206"/>
      <c r="BQY2086" s="2206"/>
      <c r="BQZ2086" s="2206"/>
      <c r="BRA2086" s="2206"/>
      <c r="BRB2086" s="2206"/>
      <c r="BRC2086" s="2206"/>
      <c r="BRD2086" s="2206"/>
      <c r="BRE2086" s="2206"/>
      <c r="BRF2086" s="2206"/>
      <c r="BRG2086" s="2206"/>
      <c r="BRH2086" s="2206"/>
      <c r="BRI2086" s="2206"/>
      <c r="BRJ2086" s="2206"/>
      <c r="BRK2086" s="2206"/>
      <c r="BRL2086" s="2206"/>
      <c r="BRM2086" s="2206"/>
      <c r="BRN2086" s="2206"/>
      <c r="BRO2086" s="2206"/>
      <c r="BRP2086" s="2206"/>
      <c r="BRQ2086" s="2206"/>
      <c r="BRR2086" s="2206"/>
      <c r="BRS2086" s="2206"/>
      <c r="BRT2086" s="2206"/>
      <c r="BRU2086" s="2206"/>
      <c r="BRV2086" s="2206"/>
      <c r="BRW2086" s="2206"/>
      <c r="BRX2086" s="2206"/>
      <c r="BRY2086" s="2206"/>
      <c r="BRZ2086" s="2206"/>
      <c r="BSA2086" s="2206"/>
      <c r="BSB2086" s="2206"/>
      <c r="BSC2086" s="2206"/>
      <c r="BSD2086" s="2206"/>
      <c r="BSE2086" s="2206"/>
      <c r="BSF2086" s="2206"/>
      <c r="BSG2086" s="2206"/>
      <c r="BSH2086" s="2206"/>
      <c r="BSI2086" s="2206"/>
      <c r="BSJ2086" s="2206"/>
      <c r="BSK2086" s="2206"/>
      <c r="BSL2086" s="2206"/>
      <c r="BSM2086" s="2206"/>
      <c r="BSN2086" s="2206"/>
      <c r="BSO2086" s="2206"/>
      <c r="BSP2086" s="2206"/>
      <c r="BSQ2086" s="2206"/>
      <c r="BSR2086" s="2206"/>
      <c r="BSS2086" s="2206"/>
      <c r="BST2086" s="2206"/>
      <c r="BSU2086" s="2206"/>
      <c r="BSV2086" s="2206"/>
      <c r="BSW2086" s="2206"/>
      <c r="BSX2086" s="2206"/>
      <c r="BSY2086" s="2206"/>
      <c r="BSZ2086" s="2206"/>
      <c r="BTA2086" s="2206"/>
      <c r="BTB2086" s="2206"/>
      <c r="BTC2086" s="2206"/>
      <c r="BTD2086" s="2206"/>
      <c r="BTE2086" s="2206"/>
      <c r="BTF2086" s="2206"/>
      <c r="BTG2086" s="2206"/>
      <c r="BTH2086" s="2206"/>
      <c r="BTI2086" s="2206"/>
      <c r="BTJ2086" s="2206"/>
      <c r="BTK2086" s="2206"/>
      <c r="BTL2086" s="2206"/>
      <c r="BTM2086" s="2206"/>
      <c r="BTN2086" s="2206"/>
      <c r="BTO2086" s="2206"/>
      <c r="BTP2086" s="2206"/>
      <c r="BTQ2086" s="2206"/>
      <c r="BTR2086" s="2206"/>
      <c r="BTS2086" s="2206"/>
      <c r="BTT2086" s="2206"/>
      <c r="BTU2086" s="2206"/>
      <c r="BTV2086" s="2206"/>
      <c r="BTW2086" s="2206"/>
      <c r="BTX2086" s="2206"/>
      <c r="BTY2086" s="2206"/>
      <c r="BTZ2086" s="2206"/>
      <c r="BUA2086" s="2206"/>
      <c r="BUB2086" s="2206"/>
      <c r="BUC2086" s="2206"/>
      <c r="BUD2086" s="2206"/>
      <c r="BUE2086" s="2206"/>
      <c r="BUF2086" s="2206"/>
      <c r="BUG2086" s="2206"/>
      <c r="BUH2086" s="2206"/>
      <c r="BUI2086" s="2206"/>
      <c r="BUJ2086" s="2206"/>
      <c r="BUK2086" s="2206"/>
      <c r="BUL2086" s="2206"/>
      <c r="BUM2086" s="2206"/>
      <c r="BUN2086" s="2206"/>
      <c r="BUO2086" s="2206"/>
      <c r="BUP2086" s="2206"/>
      <c r="BUQ2086" s="2206"/>
      <c r="BUR2086" s="2206"/>
      <c r="BUS2086" s="2206"/>
      <c r="BUT2086" s="2206"/>
      <c r="BUU2086" s="2206"/>
      <c r="BUV2086" s="2206"/>
      <c r="BUW2086" s="2206"/>
      <c r="BUX2086" s="2206"/>
      <c r="BUY2086" s="2206"/>
      <c r="BUZ2086" s="2206"/>
      <c r="BVA2086" s="2206"/>
      <c r="BVB2086" s="2206"/>
      <c r="BVC2086" s="2206"/>
      <c r="BVD2086" s="2206"/>
      <c r="BVE2086" s="2206"/>
      <c r="BVF2086" s="2206"/>
      <c r="BVG2086" s="2206"/>
      <c r="BVH2086" s="2206"/>
      <c r="BVI2086" s="2206"/>
      <c r="BVJ2086" s="2206"/>
      <c r="BVK2086" s="2206"/>
      <c r="BVL2086" s="2206"/>
      <c r="BVM2086" s="2206"/>
      <c r="BVN2086" s="2206"/>
      <c r="BVO2086" s="2206"/>
      <c r="BVP2086" s="2206"/>
      <c r="BVQ2086" s="2206"/>
      <c r="BVR2086" s="2206"/>
      <c r="BVS2086" s="2206"/>
      <c r="BVT2086" s="2206"/>
      <c r="BVU2086" s="2206"/>
      <c r="BVV2086" s="2206"/>
      <c r="BVW2086" s="2206"/>
      <c r="BVX2086" s="2206"/>
      <c r="BVY2086" s="2206"/>
      <c r="BVZ2086" s="2206"/>
      <c r="BWA2086" s="2206"/>
      <c r="BWB2086" s="2206"/>
      <c r="BWC2086" s="2206"/>
      <c r="BWD2086" s="2206"/>
      <c r="BWE2086" s="2206"/>
      <c r="BWF2086" s="2206"/>
      <c r="BWG2086" s="2206"/>
      <c r="BWH2086" s="2206"/>
      <c r="BWI2086" s="2206"/>
      <c r="BWJ2086" s="2206"/>
      <c r="BWK2086" s="2206"/>
      <c r="BWL2086" s="2206"/>
      <c r="BWM2086" s="2206"/>
      <c r="BWN2086" s="2206"/>
      <c r="BWO2086" s="2206"/>
      <c r="BWP2086" s="2206"/>
      <c r="BWQ2086" s="2206"/>
      <c r="BWR2086" s="2206"/>
      <c r="BWS2086" s="2206"/>
      <c r="BWT2086" s="2206"/>
      <c r="BWU2086" s="2206"/>
      <c r="BWV2086" s="2206"/>
      <c r="BWW2086" s="2206"/>
      <c r="BWX2086" s="2206"/>
      <c r="BWY2086" s="2206"/>
      <c r="BWZ2086" s="2206"/>
      <c r="BXA2086" s="2206"/>
      <c r="BXB2086" s="2206"/>
      <c r="BXC2086" s="2206"/>
      <c r="BXD2086" s="2206"/>
      <c r="BXE2086" s="2206"/>
      <c r="BXF2086" s="2206"/>
      <c r="BXG2086" s="2206"/>
      <c r="BXH2086" s="2206"/>
      <c r="BXI2086" s="2206"/>
      <c r="BXJ2086" s="2206"/>
      <c r="BXK2086" s="2206"/>
      <c r="BXL2086" s="2206"/>
      <c r="BXM2086" s="2206"/>
      <c r="BXN2086" s="2206"/>
      <c r="BXO2086" s="2206"/>
      <c r="BXP2086" s="2206"/>
      <c r="BXQ2086" s="2206"/>
      <c r="BXR2086" s="2206"/>
      <c r="BXS2086" s="2206"/>
      <c r="BXT2086" s="2206"/>
      <c r="BXU2086" s="2206"/>
      <c r="BXV2086" s="2206"/>
      <c r="BXW2086" s="2206"/>
      <c r="BXX2086" s="2206"/>
      <c r="BXY2086" s="2206"/>
      <c r="BXZ2086" s="2206"/>
      <c r="BYA2086" s="2206"/>
      <c r="BYB2086" s="2206"/>
      <c r="BYC2086" s="2206"/>
      <c r="BYD2086" s="2206"/>
      <c r="BYE2086" s="2206"/>
      <c r="BYF2086" s="2206"/>
      <c r="BYG2086" s="2206"/>
      <c r="BYH2086" s="2206"/>
      <c r="BYI2086" s="2206"/>
      <c r="BYJ2086" s="2206"/>
      <c r="BYK2086" s="2206"/>
      <c r="BYL2086" s="2206"/>
      <c r="BYM2086" s="2206"/>
      <c r="BYN2086" s="2206"/>
      <c r="BYO2086" s="2206"/>
      <c r="BYP2086" s="2206"/>
      <c r="BYQ2086" s="2206"/>
      <c r="BYR2086" s="2206"/>
      <c r="BYS2086" s="2206"/>
      <c r="BYT2086" s="2206"/>
      <c r="BYU2086" s="2206"/>
      <c r="BYV2086" s="2206"/>
      <c r="BYW2086" s="2206"/>
      <c r="BYX2086" s="2206"/>
      <c r="BYY2086" s="2206"/>
      <c r="BYZ2086" s="2206"/>
      <c r="BZA2086" s="2206"/>
      <c r="BZB2086" s="2206"/>
      <c r="BZC2086" s="2206"/>
      <c r="BZD2086" s="2206"/>
      <c r="BZE2086" s="2206"/>
      <c r="BZF2086" s="2206"/>
      <c r="BZG2086" s="2206"/>
      <c r="BZH2086" s="2206"/>
      <c r="BZI2086" s="2206"/>
      <c r="BZJ2086" s="2206"/>
      <c r="BZK2086" s="2206"/>
      <c r="BZL2086" s="2206"/>
      <c r="BZM2086" s="2206"/>
      <c r="BZN2086" s="2206"/>
      <c r="BZO2086" s="2206"/>
      <c r="BZP2086" s="2206"/>
      <c r="BZQ2086" s="2206"/>
      <c r="BZR2086" s="2206"/>
      <c r="BZS2086" s="2206"/>
      <c r="BZT2086" s="2206"/>
      <c r="BZU2086" s="2206"/>
      <c r="BZV2086" s="2206"/>
      <c r="BZW2086" s="2206"/>
      <c r="BZX2086" s="2206"/>
      <c r="BZY2086" s="2206"/>
      <c r="BZZ2086" s="2206"/>
      <c r="CAA2086" s="2206"/>
      <c r="CAB2086" s="2206"/>
      <c r="CAC2086" s="2206"/>
      <c r="CAD2086" s="2206"/>
      <c r="CAE2086" s="2206"/>
      <c r="CAF2086" s="2206"/>
      <c r="CAG2086" s="2206"/>
      <c r="CAH2086" s="2206"/>
      <c r="CAI2086" s="2206"/>
      <c r="CAJ2086" s="2206"/>
      <c r="CAK2086" s="2206"/>
      <c r="CAL2086" s="2206"/>
      <c r="CAM2086" s="2206"/>
      <c r="CAN2086" s="2206"/>
      <c r="CAO2086" s="2206"/>
      <c r="CAP2086" s="2206"/>
      <c r="CAQ2086" s="2206"/>
      <c r="CAR2086" s="2206"/>
      <c r="CAS2086" s="2206"/>
      <c r="CAT2086" s="2206"/>
      <c r="CAU2086" s="2206"/>
      <c r="CAV2086" s="2206"/>
      <c r="CAW2086" s="2206"/>
      <c r="CAX2086" s="2206"/>
      <c r="CAY2086" s="2206"/>
      <c r="CAZ2086" s="2206"/>
      <c r="CBA2086" s="2206"/>
      <c r="CBB2086" s="2206"/>
      <c r="CBC2086" s="2206"/>
      <c r="CBD2086" s="2206"/>
      <c r="CBE2086" s="2206"/>
      <c r="CBF2086" s="2206"/>
      <c r="CBG2086" s="2206"/>
      <c r="CBH2086" s="2206"/>
      <c r="CBI2086" s="2206"/>
      <c r="CBJ2086" s="2206"/>
      <c r="CBK2086" s="2206"/>
      <c r="CBL2086" s="2206"/>
      <c r="CBM2086" s="2206"/>
      <c r="CBN2086" s="2206"/>
      <c r="CBO2086" s="2206"/>
      <c r="CBP2086" s="2206"/>
      <c r="CBQ2086" s="2206"/>
      <c r="CBR2086" s="2206"/>
      <c r="CBS2086" s="2206"/>
      <c r="CBT2086" s="2206"/>
      <c r="CBU2086" s="2206"/>
      <c r="CBV2086" s="2206"/>
      <c r="CBW2086" s="2206"/>
      <c r="CBX2086" s="2206"/>
      <c r="CBY2086" s="2206"/>
      <c r="CBZ2086" s="2206"/>
      <c r="CCA2086" s="2206"/>
      <c r="CCB2086" s="2206"/>
      <c r="CCC2086" s="2206"/>
      <c r="CCD2086" s="2206"/>
      <c r="CCE2086" s="2206"/>
      <c r="CCF2086" s="2206"/>
      <c r="CCG2086" s="2206"/>
      <c r="CCH2086" s="2206"/>
      <c r="CCI2086" s="2206"/>
      <c r="CCJ2086" s="2206"/>
      <c r="CCK2086" s="2206"/>
      <c r="CCL2086" s="2206"/>
      <c r="CCM2086" s="2206"/>
      <c r="CCN2086" s="2206"/>
      <c r="CCO2086" s="2206"/>
      <c r="CCP2086" s="2206"/>
      <c r="CCQ2086" s="2206"/>
      <c r="CCR2086" s="2206"/>
      <c r="CCS2086" s="2206"/>
      <c r="CCT2086" s="2206"/>
      <c r="CCU2086" s="2206"/>
      <c r="CCV2086" s="2206"/>
      <c r="CCW2086" s="2206"/>
      <c r="CCX2086" s="2206"/>
      <c r="CCY2086" s="2206"/>
      <c r="CCZ2086" s="2206"/>
      <c r="CDA2086" s="2206"/>
      <c r="CDB2086" s="2206"/>
      <c r="CDC2086" s="2206"/>
      <c r="CDD2086" s="2206"/>
      <c r="CDE2086" s="2206"/>
      <c r="CDF2086" s="2206"/>
      <c r="CDG2086" s="2206"/>
      <c r="CDH2086" s="2206"/>
      <c r="CDI2086" s="2206"/>
      <c r="CDJ2086" s="2206"/>
      <c r="CDK2086" s="2206"/>
      <c r="CDL2086" s="2206"/>
      <c r="CDM2086" s="2206"/>
      <c r="CDN2086" s="2206"/>
      <c r="CDO2086" s="2206"/>
      <c r="CDP2086" s="2206"/>
      <c r="CDQ2086" s="2206"/>
      <c r="CDR2086" s="2206"/>
      <c r="CDS2086" s="2206"/>
      <c r="CDT2086" s="2206"/>
      <c r="CDU2086" s="2206"/>
      <c r="CDV2086" s="2206"/>
      <c r="CDW2086" s="2206"/>
      <c r="CDX2086" s="2206"/>
      <c r="CDY2086" s="2206"/>
      <c r="CDZ2086" s="2206"/>
      <c r="CEA2086" s="2206"/>
      <c r="CEB2086" s="2206"/>
      <c r="CEC2086" s="2206"/>
      <c r="CED2086" s="2206"/>
      <c r="CEE2086" s="2206"/>
      <c r="CEF2086" s="2206"/>
      <c r="CEG2086" s="2206"/>
      <c r="CEH2086" s="2206"/>
      <c r="CEI2086" s="2206"/>
      <c r="CEJ2086" s="2206"/>
      <c r="CEK2086" s="2206"/>
      <c r="CEL2086" s="2206"/>
      <c r="CEM2086" s="2206"/>
      <c r="CEN2086" s="2206"/>
      <c r="CEO2086" s="2206"/>
      <c r="CEP2086" s="2206"/>
      <c r="CEQ2086" s="2206"/>
      <c r="CER2086" s="2206"/>
      <c r="CES2086" s="2206"/>
      <c r="CET2086" s="2206"/>
      <c r="CEU2086" s="2206"/>
      <c r="CEV2086" s="2206"/>
      <c r="CEW2086" s="2206"/>
      <c r="CEX2086" s="2206"/>
      <c r="CEY2086" s="2206"/>
      <c r="CEZ2086" s="2206"/>
      <c r="CFA2086" s="2206"/>
      <c r="CFB2086" s="2206"/>
      <c r="CFC2086" s="2206"/>
      <c r="CFD2086" s="2206"/>
      <c r="CFE2086" s="2206"/>
      <c r="CFF2086" s="2206"/>
      <c r="CFG2086" s="2206"/>
      <c r="CFH2086" s="2206"/>
      <c r="CFI2086" s="2206"/>
      <c r="CFJ2086" s="2206"/>
      <c r="CFK2086" s="2206"/>
      <c r="CFL2086" s="2206"/>
      <c r="CFM2086" s="2206"/>
      <c r="CFN2086" s="2206"/>
      <c r="CFO2086" s="2206"/>
      <c r="CFP2086" s="2206"/>
      <c r="CFQ2086" s="2206"/>
      <c r="CFR2086" s="2206"/>
      <c r="CFS2086" s="2206"/>
      <c r="CFT2086" s="2206"/>
      <c r="CFU2086" s="2206"/>
      <c r="CFV2086" s="2206"/>
      <c r="CFW2086" s="2206"/>
      <c r="CFX2086" s="2206"/>
      <c r="CFY2086" s="2206"/>
      <c r="CFZ2086" s="2206"/>
      <c r="CGA2086" s="2206"/>
      <c r="CGB2086" s="2206"/>
      <c r="CGC2086" s="2206"/>
      <c r="CGD2086" s="2206"/>
      <c r="CGE2086" s="2206"/>
      <c r="CGF2086" s="2206"/>
      <c r="CGG2086" s="2206"/>
      <c r="CGH2086" s="2206"/>
      <c r="CGI2086" s="2206"/>
      <c r="CGJ2086" s="2206"/>
      <c r="CGK2086" s="2206"/>
      <c r="CGL2086" s="2206"/>
      <c r="CGM2086" s="2206"/>
      <c r="CGN2086" s="2206"/>
      <c r="CGO2086" s="2206"/>
      <c r="CGP2086" s="2206"/>
      <c r="CGQ2086" s="2206"/>
      <c r="CGR2086" s="2206"/>
      <c r="CGS2086" s="2206"/>
      <c r="CGT2086" s="2206"/>
      <c r="CGU2086" s="2206"/>
      <c r="CGV2086" s="2206"/>
      <c r="CGW2086" s="2206"/>
      <c r="CGX2086" s="2206"/>
      <c r="CGY2086" s="2206"/>
      <c r="CGZ2086" s="2206"/>
      <c r="CHA2086" s="2206"/>
      <c r="CHB2086" s="2206"/>
      <c r="CHC2086" s="2206"/>
      <c r="CHD2086" s="2206"/>
      <c r="CHE2086" s="2206"/>
      <c r="CHF2086" s="2206"/>
      <c r="CHG2086" s="2206"/>
      <c r="CHH2086" s="2206"/>
      <c r="CHI2086" s="2206"/>
      <c r="CHJ2086" s="2206"/>
      <c r="CHK2086" s="2206"/>
      <c r="CHL2086" s="2206"/>
      <c r="CHM2086" s="2206"/>
      <c r="CHN2086" s="2206"/>
      <c r="CHO2086" s="2206"/>
      <c r="CHP2086" s="2206"/>
      <c r="CHQ2086" s="2206"/>
      <c r="CHR2086" s="2206"/>
      <c r="CHS2086" s="2206"/>
      <c r="CHT2086" s="2206"/>
      <c r="CHU2086" s="2206"/>
      <c r="CHV2086" s="2206"/>
      <c r="CHW2086" s="2206"/>
      <c r="CHX2086" s="2206"/>
      <c r="CHY2086" s="2206"/>
      <c r="CHZ2086" s="2206"/>
      <c r="CIA2086" s="2206"/>
      <c r="CIB2086" s="2206"/>
      <c r="CIC2086" s="2206"/>
      <c r="CID2086" s="2206"/>
      <c r="CIE2086" s="2206"/>
      <c r="CIF2086" s="2206"/>
      <c r="CIG2086" s="2206"/>
      <c r="CIH2086" s="2206"/>
      <c r="CII2086" s="2206"/>
      <c r="CIJ2086" s="2206"/>
      <c r="CIK2086" s="2206"/>
      <c r="CIL2086" s="2206"/>
      <c r="CIM2086" s="2206"/>
      <c r="CIN2086" s="2206"/>
      <c r="CIO2086" s="2206"/>
      <c r="CIP2086" s="2206"/>
      <c r="CIQ2086" s="2206"/>
      <c r="CIR2086" s="2206"/>
      <c r="CIS2086" s="2206"/>
      <c r="CIT2086" s="2206"/>
      <c r="CIU2086" s="2206"/>
      <c r="CIV2086" s="2206"/>
      <c r="CIW2086" s="2206"/>
      <c r="CIX2086" s="2206"/>
      <c r="CIY2086" s="2206"/>
      <c r="CIZ2086" s="2206"/>
      <c r="CJA2086" s="2206"/>
      <c r="CJB2086" s="2206"/>
      <c r="CJC2086" s="2206"/>
      <c r="CJD2086" s="2206"/>
      <c r="CJE2086" s="2206"/>
      <c r="CJF2086" s="2206"/>
      <c r="CJG2086" s="2206"/>
      <c r="CJH2086" s="2206"/>
      <c r="CJI2086" s="2206"/>
      <c r="CJJ2086" s="2206"/>
      <c r="CJK2086" s="2206"/>
      <c r="CJL2086" s="2206"/>
      <c r="CJM2086" s="2206"/>
      <c r="CJN2086" s="2206"/>
      <c r="CJO2086" s="2206"/>
      <c r="CJP2086" s="2206"/>
      <c r="CJQ2086" s="2206"/>
      <c r="CJR2086" s="2206"/>
      <c r="CJS2086" s="2206"/>
      <c r="CJT2086" s="2206"/>
      <c r="CJU2086" s="2206"/>
      <c r="CJV2086" s="2206"/>
      <c r="CJW2086" s="2206"/>
      <c r="CJX2086" s="2206"/>
      <c r="CJY2086" s="2206"/>
      <c r="CJZ2086" s="2206"/>
      <c r="CKA2086" s="2206"/>
      <c r="CKB2086" s="2206"/>
      <c r="CKC2086" s="2206"/>
      <c r="CKD2086" s="2206"/>
      <c r="CKE2086" s="2206"/>
      <c r="CKF2086" s="2206"/>
      <c r="CKG2086" s="2206"/>
      <c r="CKH2086" s="2206"/>
      <c r="CKI2086" s="2206"/>
      <c r="CKJ2086" s="2206"/>
      <c r="CKK2086" s="2206"/>
      <c r="CKL2086" s="2206"/>
      <c r="CKM2086" s="2206"/>
      <c r="CKN2086" s="2206"/>
      <c r="CKO2086" s="2206"/>
      <c r="CKP2086" s="2206"/>
      <c r="CKQ2086" s="2206"/>
      <c r="CKR2086" s="2206"/>
      <c r="CKS2086" s="2206"/>
      <c r="CKT2086" s="2206"/>
      <c r="CKU2086" s="2206"/>
      <c r="CKV2086" s="2206"/>
      <c r="CKW2086" s="2206"/>
      <c r="CKX2086" s="2206"/>
      <c r="CKY2086" s="2206"/>
      <c r="CKZ2086" s="2206"/>
      <c r="CLA2086" s="2206"/>
      <c r="CLB2086" s="2206"/>
      <c r="CLC2086" s="2206"/>
      <c r="CLD2086" s="2206"/>
      <c r="CLE2086" s="2206"/>
      <c r="CLF2086" s="2206"/>
      <c r="CLG2086" s="2206"/>
      <c r="CLH2086" s="2206"/>
      <c r="CLI2086" s="2206"/>
      <c r="CLJ2086" s="2206"/>
      <c r="CLK2086" s="2206"/>
      <c r="CLL2086" s="2206"/>
      <c r="CLM2086" s="2206"/>
      <c r="CLN2086" s="2206"/>
      <c r="CLO2086" s="2206"/>
      <c r="CLP2086" s="2206"/>
      <c r="CLQ2086" s="2206"/>
      <c r="CLR2086" s="2206"/>
      <c r="CLS2086" s="2206"/>
      <c r="CLT2086" s="2206"/>
      <c r="CLU2086" s="2206"/>
      <c r="CLV2086" s="2206"/>
      <c r="CLW2086" s="2206"/>
      <c r="CLX2086" s="2206"/>
      <c r="CLY2086" s="2206"/>
      <c r="CLZ2086" s="2206"/>
      <c r="CMA2086" s="2206"/>
      <c r="CMB2086" s="2206"/>
      <c r="CMC2086" s="2206"/>
      <c r="CMD2086" s="2206"/>
      <c r="CME2086" s="2206"/>
      <c r="CMF2086" s="2206"/>
      <c r="CMG2086" s="2206"/>
      <c r="CMH2086" s="2206"/>
      <c r="CMI2086" s="2206"/>
      <c r="CMJ2086" s="2206"/>
      <c r="CMK2086" s="2206"/>
      <c r="CML2086" s="2206"/>
      <c r="CMM2086" s="2206"/>
      <c r="CMN2086" s="2206"/>
      <c r="CMO2086" s="2206"/>
      <c r="CMP2086" s="2206"/>
      <c r="CMQ2086" s="2206"/>
      <c r="CMR2086" s="2206"/>
      <c r="CMS2086" s="2206"/>
      <c r="CMT2086" s="2206"/>
      <c r="CMU2086" s="2206"/>
      <c r="CMV2086" s="2206"/>
      <c r="CMW2086" s="2206"/>
      <c r="CMX2086" s="2206"/>
      <c r="CMY2086" s="2206"/>
      <c r="CMZ2086" s="2206"/>
      <c r="CNA2086" s="2206"/>
      <c r="CNB2086" s="2206"/>
      <c r="CNC2086" s="2206"/>
      <c r="CND2086" s="2206"/>
      <c r="CNE2086" s="2206"/>
      <c r="CNF2086" s="2206"/>
      <c r="CNG2086" s="2206"/>
      <c r="CNH2086" s="2206"/>
      <c r="CNI2086" s="2206"/>
      <c r="CNJ2086" s="2206"/>
      <c r="CNK2086" s="2206"/>
      <c r="CNL2086" s="2206"/>
      <c r="CNM2086" s="2206"/>
      <c r="CNN2086" s="2206"/>
      <c r="CNO2086" s="2206"/>
      <c r="CNP2086" s="2206"/>
      <c r="CNQ2086" s="2206"/>
      <c r="CNR2086" s="2206"/>
      <c r="CNS2086" s="2206"/>
      <c r="CNT2086" s="2206"/>
      <c r="CNU2086" s="2206"/>
      <c r="CNV2086" s="2206"/>
      <c r="CNW2086" s="2206"/>
      <c r="CNX2086" s="2206"/>
      <c r="CNY2086" s="2206"/>
      <c r="CNZ2086" s="2206"/>
      <c r="COA2086" s="2206"/>
      <c r="COB2086" s="2206"/>
      <c r="COC2086" s="2206"/>
      <c r="COD2086" s="2206"/>
      <c r="COE2086" s="2206"/>
      <c r="COF2086" s="2206"/>
      <c r="COG2086" s="2206"/>
      <c r="COH2086" s="2206"/>
      <c r="COI2086" s="2206"/>
      <c r="COJ2086" s="2206"/>
      <c r="COK2086" s="2206"/>
      <c r="COL2086" s="2206"/>
      <c r="COM2086" s="2206"/>
      <c r="CON2086" s="2206"/>
      <c r="COO2086" s="2206"/>
      <c r="COP2086" s="2206"/>
      <c r="COQ2086" s="2206"/>
      <c r="COR2086" s="2206"/>
      <c r="COS2086" s="2206"/>
      <c r="COT2086" s="2206"/>
      <c r="COU2086" s="2206"/>
      <c r="COV2086" s="2206"/>
      <c r="COW2086" s="2206"/>
      <c r="COX2086" s="2206"/>
      <c r="COY2086" s="2206"/>
      <c r="COZ2086" s="2206"/>
      <c r="CPA2086" s="2206"/>
      <c r="CPB2086" s="2206"/>
      <c r="CPC2086" s="2206"/>
      <c r="CPD2086" s="2206"/>
      <c r="CPE2086" s="2206"/>
      <c r="CPF2086" s="2206"/>
      <c r="CPG2086" s="2206"/>
      <c r="CPH2086" s="2206"/>
      <c r="CPI2086" s="2206"/>
      <c r="CPJ2086" s="2206"/>
      <c r="CPK2086" s="2206"/>
      <c r="CPL2086" s="2206"/>
      <c r="CPM2086" s="2206"/>
      <c r="CPN2086" s="2206"/>
      <c r="CPO2086" s="2206"/>
      <c r="CPP2086" s="2206"/>
      <c r="CPQ2086" s="2206"/>
      <c r="CPR2086" s="2206"/>
      <c r="CPS2086" s="2206"/>
      <c r="CPT2086" s="2206"/>
      <c r="CPU2086" s="2206"/>
      <c r="CPV2086" s="2206"/>
      <c r="CPW2086" s="2206"/>
      <c r="CPX2086" s="2206"/>
      <c r="CPY2086" s="2206"/>
      <c r="CPZ2086" s="2206"/>
      <c r="CQA2086" s="2206"/>
      <c r="CQB2086" s="2206"/>
      <c r="CQC2086" s="2206"/>
      <c r="CQD2086" s="2206"/>
      <c r="CQE2086" s="2206"/>
      <c r="CQF2086" s="2206"/>
      <c r="CQG2086" s="2206"/>
      <c r="CQH2086" s="2206"/>
      <c r="CQI2086" s="2206"/>
      <c r="CQJ2086" s="2206"/>
      <c r="CQK2086" s="2206"/>
      <c r="CQL2086" s="2206"/>
      <c r="CQM2086" s="2206"/>
      <c r="CQN2086" s="2206"/>
      <c r="CQO2086" s="2206"/>
      <c r="CQP2086" s="2206"/>
      <c r="CQQ2086" s="2206"/>
      <c r="CQR2086" s="2206"/>
      <c r="CQS2086" s="2206"/>
      <c r="CQT2086" s="2206"/>
      <c r="CQU2086" s="2206"/>
      <c r="CQV2086" s="2206"/>
      <c r="CQW2086" s="2206"/>
      <c r="CQX2086" s="2206"/>
      <c r="CQY2086" s="2206"/>
      <c r="CQZ2086" s="2206"/>
      <c r="CRA2086" s="2206"/>
      <c r="CRB2086" s="2206"/>
      <c r="CRC2086" s="2206"/>
      <c r="CRD2086" s="2206"/>
      <c r="CRE2086" s="2206"/>
      <c r="CRF2086" s="2206"/>
      <c r="CRG2086" s="2206"/>
      <c r="CRH2086" s="2206"/>
      <c r="CRI2086" s="2206"/>
      <c r="CRJ2086" s="2206"/>
      <c r="CRK2086" s="2206"/>
      <c r="CRL2086" s="2206"/>
      <c r="CRM2086" s="2206"/>
      <c r="CRN2086" s="2206"/>
      <c r="CRO2086" s="2206"/>
      <c r="CRP2086" s="2206"/>
      <c r="CRQ2086" s="2206"/>
      <c r="CRR2086" s="2206"/>
      <c r="CRS2086" s="2206"/>
      <c r="CRT2086" s="2206"/>
      <c r="CRU2086" s="2206"/>
      <c r="CRV2086" s="2206"/>
      <c r="CRW2086" s="2206"/>
      <c r="CRX2086" s="2206"/>
      <c r="CRY2086" s="2206"/>
      <c r="CRZ2086" s="2206"/>
      <c r="CSA2086" s="2206"/>
      <c r="CSB2086" s="2206"/>
      <c r="CSC2086" s="2206"/>
      <c r="CSD2086" s="2206"/>
      <c r="CSE2086" s="2206"/>
      <c r="CSF2086" s="2206"/>
      <c r="CSG2086" s="2206"/>
      <c r="CSH2086" s="2206"/>
      <c r="CSI2086" s="2206"/>
      <c r="CSJ2086" s="2206"/>
      <c r="CSK2086" s="2206"/>
      <c r="CSL2086" s="2206"/>
      <c r="CSM2086" s="2206"/>
      <c r="CSN2086" s="2206"/>
      <c r="CSO2086" s="2206"/>
      <c r="CSP2086" s="2206"/>
      <c r="CSQ2086" s="2206"/>
      <c r="CSR2086" s="2206"/>
      <c r="CSS2086" s="2206"/>
      <c r="CST2086" s="2206"/>
      <c r="CSU2086" s="2206"/>
      <c r="CSV2086" s="2206"/>
      <c r="CSW2086" s="2206"/>
      <c r="CSX2086" s="2206"/>
      <c r="CSY2086" s="2206"/>
      <c r="CSZ2086" s="2206"/>
      <c r="CTA2086" s="2206"/>
      <c r="CTB2086" s="2206"/>
      <c r="CTC2086" s="2206"/>
      <c r="CTD2086" s="2206"/>
      <c r="CTE2086" s="2206"/>
      <c r="CTF2086" s="2206"/>
      <c r="CTG2086" s="2206"/>
      <c r="CTH2086" s="2206"/>
      <c r="CTI2086" s="2206"/>
      <c r="CTJ2086" s="2206"/>
      <c r="CTK2086" s="2206"/>
      <c r="CTL2086" s="2206"/>
      <c r="CTM2086" s="2206"/>
      <c r="CTN2086" s="2206"/>
      <c r="CTO2086" s="2206"/>
      <c r="CTP2086" s="2206"/>
      <c r="CTQ2086" s="2206"/>
      <c r="CTR2086" s="2206"/>
      <c r="CTS2086" s="2206"/>
      <c r="CTT2086" s="2206"/>
      <c r="CTU2086" s="2206"/>
      <c r="CTV2086" s="2206"/>
      <c r="CTW2086" s="2206"/>
      <c r="CTX2086" s="2206"/>
      <c r="CTY2086" s="2206"/>
      <c r="CTZ2086" s="2206"/>
      <c r="CUA2086" s="2206"/>
      <c r="CUB2086" s="2206"/>
      <c r="CUC2086" s="2206"/>
      <c r="CUD2086" s="2206"/>
      <c r="CUE2086" s="2206"/>
      <c r="CUF2086" s="2206"/>
      <c r="CUG2086" s="2206"/>
      <c r="CUH2086" s="2206"/>
      <c r="CUI2086" s="2206"/>
      <c r="CUJ2086" s="2206"/>
      <c r="CUK2086" s="2206"/>
      <c r="CUL2086" s="2206"/>
      <c r="CUM2086" s="2206"/>
      <c r="CUN2086" s="2206"/>
      <c r="CUO2086" s="2206"/>
      <c r="CUP2086" s="2206"/>
      <c r="CUQ2086" s="2206"/>
      <c r="CUR2086" s="2206"/>
      <c r="CUS2086" s="2206"/>
      <c r="CUT2086" s="2206"/>
      <c r="CUU2086" s="2206"/>
      <c r="CUV2086" s="2206"/>
      <c r="CUW2086" s="2206"/>
      <c r="CUX2086" s="2206"/>
      <c r="CUY2086" s="2206"/>
      <c r="CUZ2086" s="2206"/>
      <c r="CVA2086" s="2206"/>
      <c r="CVB2086" s="2206"/>
      <c r="CVC2086" s="2206"/>
      <c r="CVD2086" s="2206"/>
      <c r="CVE2086" s="2206"/>
      <c r="CVF2086" s="2206"/>
      <c r="CVG2086" s="2206"/>
      <c r="CVH2086" s="2206"/>
      <c r="CVI2086" s="2206"/>
      <c r="CVJ2086" s="2206"/>
      <c r="CVK2086" s="2206"/>
      <c r="CVL2086" s="2206"/>
      <c r="CVM2086" s="2206"/>
      <c r="CVN2086" s="2206"/>
      <c r="CVO2086" s="2206"/>
      <c r="CVP2086" s="2206"/>
      <c r="CVQ2086" s="2206"/>
      <c r="CVR2086" s="2206"/>
      <c r="CVS2086" s="2206"/>
      <c r="CVT2086" s="2206"/>
      <c r="CVU2086" s="2206"/>
      <c r="CVV2086" s="2206"/>
      <c r="CVW2086" s="2206"/>
      <c r="CVX2086" s="2206"/>
      <c r="CVY2086" s="2206"/>
      <c r="CVZ2086" s="2206"/>
      <c r="CWA2086" s="2206"/>
      <c r="CWB2086" s="2206"/>
      <c r="CWC2086" s="2206"/>
      <c r="CWD2086" s="2206"/>
      <c r="CWE2086" s="2206"/>
      <c r="CWF2086" s="2206"/>
      <c r="CWG2086" s="2206"/>
      <c r="CWH2086" s="2206"/>
      <c r="CWI2086" s="2206"/>
      <c r="CWJ2086" s="2206"/>
      <c r="CWK2086" s="2206"/>
      <c r="CWL2086" s="2206"/>
      <c r="CWM2086" s="2206"/>
      <c r="CWN2086" s="2206"/>
      <c r="CWO2086" s="2206"/>
      <c r="CWP2086" s="2206"/>
      <c r="CWQ2086" s="2206"/>
      <c r="CWR2086" s="2206"/>
      <c r="CWS2086" s="2206"/>
      <c r="CWT2086" s="2206"/>
      <c r="CWU2086" s="2206"/>
      <c r="CWV2086" s="2206"/>
      <c r="CWW2086" s="2206"/>
      <c r="CWX2086" s="2206"/>
      <c r="CWY2086" s="2206"/>
      <c r="CWZ2086" s="2206"/>
      <c r="CXA2086" s="2206"/>
      <c r="CXB2086" s="2206"/>
      <c r="CXC2086" s="2206"/>
      <c r="CXD2086" s="2206"/>
      <c r="CXE2086" s="2206"/>
      <c r="CXF2086" s="2206"/>
      <c r="CXG2086" s="2206"/>
      <c r="CXH2086" s="2206"/>
      <c r="CXI2086" s="2206"/>
      <c r="CXJ2086" s="2206"/>
      <c r="CXK2086" s="2206"/>
      <c r="CXL2086" s="2206"/>
      <c r="CXM2086" s="2206"/>
      <c r="CXN2086" s="2206"/>
      <c r="CXO2086" s="2206"/>
      <c r="CXP2086" s="2206"/>
      <c r="CXQ2086" s="2206"/>
      <c r="CXR2086" s="2206"/>
      <c r="CXS2086" s="2206"/>
      <c r="CXT2086" s="2206"/>
      <c r="CXU2086" s="2206"/>
      <c r="CXV2086" s="2206"/>
      <c r="CXW2086" s="2206"/>
      <c r="CXX2086" s="2206"/>
      <c r="CXY2086" s="2206"/>
      <c r="CXZ2086" s="2206"/>
      <c r="CYA2086" s="2206"/>
      <c r="CYB2086" s="2206"/>
      <c r="CYC2086" s="2206"/>
      <c r="CYD2086" s="2206"/>
      <c r="CYE2086" s="2206"/>
      <c r="CYF2086" s="2206"/>
      <c r="CYG2086" s="2206"/>
      <c r="CYH2086" s="2206"/>
      <c r="CYI2086" s="2206"/>
      <c r="CYJ2086" s="2206"/>
      <c r="CYK2086" s="2206"/>
      <c r="CYL2086" s="2206"/>
      <c r="CYM2086" s="2206"/>
      <c r="CYN2086" s="2206"/>
      <c r="CYO2086" s="2206"/>
      <c r="CYP2086" s="2206"/>
      <c r="CYQ2086" s="2206"/>
      <c r="CYR2086" s="2206"/>
      <c r="CYS2086" s="2206"/>
      <c r="CYT2086" s="2206"/>
      <c r="CYU2086" s="2206"/>
      <c r="CYV2086" s="2206"/>
      <c r="CYW2086" s="2206"/>
      <c r="CYX2086" s="2206"/>
      <c r="CYY2086" s="2206"/>
      <c r="CYZ2086" s="2206"/>
      <c r="CZA2086" s="2206"/>
      <c r="CZB2086" s="2206"/>
      <c r="CZC2086" s="2206"/>
      <c r="CZD2086" s="2206"/>
      <c r="CZE2086" s="2206"/>
      <c r="CZF2086" s="2206"/>
      <c r="CZG2086" s="2206"/>
      <c r="CZH2086" s="2206"/>
      <c r="CZI2086" s="2206"/>
      <c r="CZJ2086" s="2206"/>
      <c r="CZK2086" s="2206"/>
      <c r="CZL2086" s="2206"/>
      <c r="CZM2086" s="2206"/>
      <c r="CZN2086" s="2206"/>
      <c r="CZO2086" s="2206"/>
      <c r="CZP2086" s="2206"/>
      <c r="CZQ2086" s="2206"/>
      <c r="CZR2086" s="2206"/>
      <c r="CZS2086" s="2206"/>
      <c r="CZT2086" s="2206"/>
      <c r="CZU2086" s="2206"/>
      <c r="CZV2086" s="2206"/>
      <c r="CZW2086" s="2206"/>
      <c r="CZX2086" s="2206"/>
      <c r="CZY2086" s="2206"/>
      <c r="CZZ2086" s="2206"/>
      <c r="DAA2086" s="2206"/>
      <c r="DAB2086" s="2206"/>
      <c r="DAC2086" s="2206"/>
      <c r="DAD2086" s="2206"/>
      <c r="DAE2086" s="2206"/>
      <c r="DAF2086" s="2206"/>
      <c r="DAG2086" s="2206"/>
      <c r="DAH2086" s="2206"/>
      <c r="DAI2086" s="2206"/>
      <c r="DAJ2086" s="2206"/>
      <c r="DAK2086" s="2206"/>
      <c r="DAL2086" s="2206"/>
      <c r="DAM2086" s="2206"/>
      <c r="DAN2086" s="2206"/>
      <c r="DAO2086" s="2206"/>
      <c r="DAP2086" s="2206"/>
      <c r="DAQ2086" s="2206"/>
      <c r="DAR2086" s="2206"/>
      <c r="DAS2086" s="2206"/>
      <c r="DAT2086" s="2206"/>
      <c r="DAU2086" s="2206"/>
      <c r="DAV2086" s="2206"/>
      <c r="DAW2086" s="2206"/>
      <c r="DAX2086" s="2206"/>
      <c r="DAY2086" s="2206"/>
      <c r="DAZ2086" s="2206"/>
      <c r="DBA2086" s="2206"/>
      <c r="DBB2086" s="2206"/>
      <c r="DBC2086" s="2206"/>
      <c r="DBD2086" s="2206"/>
      <c r="DBE2086" s="2206"/>
      <c r="DBF2086" s="2206"/>
      <c r="DBG2086" s="2206"/>
      <c r="DBH2086" s="2206"/>
      <c r="DBI2086" s="2206"/>
      <c r="DBJ2086" s="2206"/>
      <c r="DBK2086" s="2206"/>
      <c r="DBL2086" s="2206"/>
      <c r="DBM2086" s="2206"/>
      <c r="DBN2086" s="2206"/>
      <c r="DBO2086" s="2206"/>
      <c r="DBP2086" s="2206"/>
      <c r="DBQ2086" s="2206"/>
      <c r="DBR2086" s="2206"/>
      <c r="DBS2086" s="2206"/>
      <c r="DBT2086" s="2206"/>
      <c r="DBU2086" s="2206"/>
      <c r="DBV2086" s="2206"/>
      <c r="DBW2086" s="2206"/>
      <c r="DBX2086" s="2206"/>
      <c r="DBY2086" s="2206"/>
      <c r="DBZ2086" s="2206"/>
      <c r="DCA2086" s="2206"/>
      <c r="DCB2086" s="2206"/>
      <c r="DCC2086" s="2206"/>
      <c r="DCD2086" s="2206"/>
      <c r="DCE2086" s="2206"/>
      <c r="DCF2086" s="2206"/>
      <c r="DCG2086" s="2206"/>
      <c r="DCH2086" s="2206"/>
      <c r="DCI2086" s="2206"/>
      <c r="DCJ2086" s="2206"/>
      <c r="DCK2086" s="2206"/>
      <c r="DCL2086" s="2206"/>
      <c r="DCM2086" s="2206"/>
      <c r="DCN2086" s="2206"/>
      <c r="DCO2086" s="2206"/>
      <c r="DCP2086" s="2206"/>
      <c r="DCQ2086" s="2206"/>
      <c r="DCR2086" s="2206"/>
      <c r="DCS2086" s="2206"/>
      <c r="DCT2086" s="2206"/>
      <c r="DCU2086" s="2206"/>
      <c r="DCV2086" s="2206"/>
      <c r="DCW2086" s="2206"/>
      <c r="DCX2086" s="2206"/>
      <c r="DCY2086" s="2206"/>
      <c r="DCZ2086" s="2206"/>
      <c r="DDA2086" s="2206"/>
      <c r="DDB2086" s="2206"/>
      <c r="DDC2086" s="2206"/>
      <c r="DDD2086" s="2206"/>
      <c r="DDE2086" s="2206"/>
      <c r="DDF2086" s="2206"/>
      <c r="DDG2086" s="2206"/>
      <c r="DDH2086" s="2206"/>
      <c r="DDI2086" s="2206"/>
      <c r="DDJ2086" s="2206"/>
      <c r="DDK2086" s="2206"/>
      <c r="DDL2086" s="2206"/>
      <c r="DDM2086" s="2206"/>
      <c r="DDN2086" s="2206"/>
      <c r="DDO2086" s="2206"/>
      <c r="DDP2086" s="2206"/>
      <c r="DDQ2086" s="2206"/>
      <c r="DDR2086" s="2206"/>
      <c r="DDS2086" s="2206"/>
      <c r="DDT2086" s="2206"/>
      <c r="DDU2086" s="2206"/>
      <c r="DDV2086" s="2206"/>
      <c r="DDW2086" s="2206"/>
      <c r="DDX2086" s="2206"/>
      <c r="DDY2086" s="2206"/>
      <c r="DDZ2086" s="2206"/>
      <c r="DEA2086" s="2206"/>
      <c r="DEB2086" s="2206"/>
      <c r="DEC2086" s="2206"/>
      <c r="DED2086" s="2206"/>
      <c r="DEE2086" s="2206"/>
      <c r="DEF2086" s="2206"/>
      <c r="DEG2086" s="2206"/>
      <c r="DEH2086" s="2206"/>
      <c r="DEI2086" s="2206"/>
      <c r="DEJ2086" s="2206"/>
      <c r="DEK2086" s="2206"/>
      <c r="DEL2086" s="2206"/>
      <c r="DEM2086" s="2206"/>
      <c r="DEN2086" s="2206"/>
      <c r="DEO2086" s="2206"/>
      <c r="DEP2086" s="2206"/>
      <c r="DEQ2086" s="2206"/>
      <c r="DER2086" s="2206"/>
      <c r="DES2086" s="2206"/>
      <c r="DET2086" s="2206"/>
      <c r="DEU2086" s="2206"/>
      <c r="DEV2086" s="2206"/>
      <c r="DEW2086" s="2206"/>
      <c r="DEX2086" s="2206"/>
      <c r="DEY2086" s="2206"/>
      <c r="DEZ2086" s="2206"/>
      <c r="DFA2086" s="2206"/>
      <c r="DFB2086" s="2206"/>
      <c r="DFC2086" s="2206"/>
      <c r="DFD2086" s="2206"/>
      <c r="DFE2086" s="2206"/>
      <c r="DFF2086" s="2206"/>
      <c r="DFG2086" s="2206"/>
      <c r="DFH2086" s="2206"/>
      <c r="DFI2086" s="2206"/>
      <c r="DFJ2086" s="2206"/>
      <c r="DFK2086" s="2206"/>
      <c r="DFL2086" s="2206"/>
      <c r="DFM2086" s="2206"/>
      <c r="DFN2086" s="2206"/>
      <c r="DFO2086" s="2206"/>
      <c r="DFP2086" s="2206"/>
      <c r="DFQ2086" s="2206"/>
      <c r="DFR2086" s="2206"/>
      <c r="DFS2086" s="2206"/>
      <c r="DFT2086" s="2206"/>
      <c r="DFU2086" s="2206"/>
      <c r="DFV2086" s="2206"/>
      <c r="DFW2086" s="2206"/>
      <c r="DFX2086" s="2206"/>
      <c r="DFY2086" s="2206"/>
      <c r="DFZ2086" s="2206"/>
      <c r="DGA2086" s="2206"/>
      <c r="DGB2086" s="2206"/>
      <c r="DGC2086" s="2206"/>
      <c r="DGD2086" s="2206"/>
      <c r="DGE2086" s="2206"/>
      <c r="DGF2086" s="2206"/>
      <c r="DGG2086" s="2206"/>
      <c r="DGH2086" s="2206"/>
      <c r="DGI2086" s="2206"/>
      <c r="DGJ2086" s="2206"/>
      <c r="DGK2086" s="2206"/>
      <c r="DGL2086" s="2206"/>
      <c r="DGM2086" s="2206"/>
      <c r="DGN2086" s="2206"/>
      <c r="DGO2086" s="2206"/>
      <c r="DGP2086" s="2206"/>
      <c r="DGQ2086" s="2206"/>
      <c r="DGR2086" s="2206"/>
      <c r="DGS2086" s="2206"/>
      <c r="DGT2086" s="2206"/>
      <c r="DGU2086" s="2206"/>
      <c r="DGV2086" s="2206"/>
      <c r="DGW2086" s="2206"/>
      <c r="DGX2086" s="2206"/>
      <c r="DGY2086" s="2206"/>
      <c r="DGZ2086" s="2206"/>
      <c r="DHA2086" s="2206"/>
      <c r="DHB2086" s="2206"/>
      <c r="DHC2086" s="2206"/>
      <c r="DHD2086" s="2206"/>
      <c r="DHE2086" s="2206"/>
      <c r="DHF2086" s="2206"/>
      <c r="DHG2086" s="2206"/>
      <c r="DHH2086" s="2206"/>
      <c r="DHI2086" s="2206"/>
      <c r="DHJ2086" s="2206"/>
      <c r="DHK2086" s="2206"/>
      <c r="DHL2086" s="2206"/>
      <c r="DHM2086" s="2206"/>
      <c r="DHN2086" s="2206"/>
      <c r="DHO2086" s="2206"/>
      <c r="DHP2086" s="2206"/>
      <c r="DHQ2086" s="2206"/>
      <c r="DHR2086" s="2206"/>
      <c r="DHS2086" s="2206"/>
      <c r="DHT2086" s="2206"/>
      <c r="DHU2086" s="2206"/>
      <c r="DHV2086" s="2206"/>
      <c r="DHW2086" s="2206"/>
      <c r="DHX2086" s="2206"/>
      <c r="DHY2086" s="2206"/>
      <c r="DHZ2086" s="2206"/>
      <c r="DIA2086" s="2206"/>
      <c r="DIB2086" s="2206"/>
      <c r="DIC2086" s="2206"/>
      <c r="DID2086" s="2206"/>
      <c r="DIE2086" s="2206"/>
      <c r="DIF2086" s="2206"/>
      <c r="DIG2086" s="2206"/>
      <c r="DIH2086" s="2206"/>
      <c r="DII2086" s="2206"/>
      <c r="DIJ2086" s="2206"/>
      <c r="DIK2086" s="2206"/>
      <c r="DIL2086" s="2206"/>
      <c r="DIM2086" s="2206"/>
      <c r="DIN2086" s="2206"/>
      <c r="DIO2086" s="2206"/>
      <c r="DIP2086" s="2206"/>
      <c r="DIQ2086" s="2206"/>
      <c r="DIR2086" s="2206"/>
      <c r="DIS2086" s="2206"/>
      <c r="DIT2086" s="2206"/>
      <c r="DIU2086" s="2206"/>
      <c r="DIV2086" s="2206"/>
      <c r="DIW2086" s="2206"/>
      <c r="DIX2086" s="2206"/>
      <c r="DIY2086" s="2206"/>
      <c r="DIZ2086" s="2206"/>
      <c r="DJA2086" s="2206"/>
      <c r="DJB2086" s="2206"/>
      <c r="DJC2086" s="2206"/>
      <c r="DJD2086" s="2206"/>
      <c r="DJE2086" s="2206"/>
      <c r="DJF2086" s="2206"/>
      <c r="DJG2086" s="2206"/>
      <c r="DJH2086" s="2206"/>
      <c r="DJI2086" s="2206"/>
      <c r="DJJ2086" s="2206"/>
      <c r="DJK2086" s="2206"/>
      <c r="DJL2086" s="2206"/>
      <c r="DJM2086" s="2206"/>
      <c r="DJN2086" s="2206"/>
      <c r="DJO2086" s="2206"/>
      <c r="DJP2086" s="2206"/>
      <c r="DJQ2086" s="2206"/>
      <c r="DJR2086" s="2206"/>
      <c r="DJS2086" s="2206"/>
      <c r="DJT2086" s="2206"/>
      <c r="DJU2086" s="2206"/>
      <c r="DJV2086" s="2206"/>
      <c r="DJW2086" s="2206"/>
      <c r="DJX2086" s="2206"/>
      <c r="DJY2086" s="2206"/>
      <c r="DJZ2086" s="2206"/>
      <c r="DKA2086" s="2206"/>
      <c r="DKB2086" s="2206"/>
      <c r="DKC2086" s="2206"/>
      <c r="DKD2086" s="2206"/>
      <c r="DKE2086" s="2206"/>
      <c r="DKF2086" s="2206"/>
      <c r="DKG2086" s="2206"/>
      <c r="DKH2086" s="2206"/>
      <c r="DKI2086" s="2206"/>
      <c r="DKJ2086" s="2206"/>
      <c r="DKK2086" s="2206"/>
      <c r="DKL2086" s="2206"/>
      <c r="DKM2086" s="2206"/>
      <c r="DKN2086" s="2206"/>
      <c r="DKO2086" s="2206"/>
      <c r="DKP2086" s="2206"/>
      <c r="DKQ2086" s="2206"/>
      <c r="DKR2086" s="2206"/>
      <c r="DKS2086" s="2206"/>
      <c r="DKT2086" s="2206"/>
      <c r="DKU2086" s="2206"/>
      <c r="DKV2086" s="2206"/>
      <c r="DKW2086" s="2206"/>
      <c r="DKX2086" s="2206"/>
      <c r="DKY2086" s="2206"/>
      <c r="DKZ2086" s="2206"/>
      <c r="DLA2086" s="2206"/>
      <c r="DLB2086" s="2206"/>
      <c r="DLC2086" s="2206"/>
      <c r="DLD2086" s="2206"/>
      <c r="DLE2086" s="2206"/>
      <c r="DLF2086" s="2206"/>
      <c r="DLG2086" s="2206"/>
      <c r="DLH2086" s="2206"/>
      <c r="DLI2086" s="2206"/>
      <c r="DLJ2086" s="2206"/>
      <c r="DLK2086" s="2206"/>
      <c r="DLL2086" s="2206"/>
      <c r="DLM2086" s="2206"/>
      <c r="DLN2086" s="2206"/>
      <c r="DLO2086" s="2206"/>
      <c r="DLP2086" s="2206"/>
      <c r="DLQ2086" s="2206"/>
      <c r="DLR2086" s="2206"/>
      <c r="DLS2086" s="2206"/>
      <c r="DLT2086" s="2206"/>
      <c r="DLU2086" s="2206"/>
      <c r="DLV2086" s="2206"/>
      <c r="DLW2086" s="2206"/>
      <c r="DLX2086" s="2206"/>
      <c r="DLY2086" s="2206"/>
      <c r="DLZ2086" s="2206"/>
      <c r="DMA2086" s="2206"/>
      <c r="DMB2086" s="2206"/>
      <c r="DMC2086" s="2206"/>
      <c r="DMD2086" s="2206"/>
      <c r="DME2086" s="2206"/>
      <c r="DMF2086" s="2206"/>
      <c r="DMG2086" s="2206"/>
      <c r="DMH2086" s="2206"/>
      <c r="DMI2086" s="2206"/>
      <c r="DMJ2086" s="2206"/>
      <c r="DMK2086" s="2206"/>
      <c r="DML2086" s="2206"/>
      <c r="DMM2086" s="2206"/>
      <c r="DMN2086" s="2206"/>
      <c r="DMO2086" s="2206"/>
      <c r="DMP2086" s="2206"/>
      <c r="DMQ2086" s="2206"/>
      <c r="DMR2086" s="2206"/>
      <c r="DMS2086" s="2206"/>
      <c r="DMT2086" s="2206"/>
      <c r="DMU2086" s="2206"/>
      <c r="DMV2086" s="2206"/>
      <c r="DMW2086" s="2206"/>
      <c r="DMX2086" s="2206"/>
      <c r="DMY2086" s="2206"/>
      <c r="DMZ2086" s="2206"/>
      <c r="DNA2086" s="2206"/>
      <c r="DNB2086" s="2206"/>
      <c r="DNC2086" s="2206"/>
      <c r="DND2086" s="2206"/>
      <c r="DNE2086" s="2206"/>
      <c r="DNF2086" s="2206"/>
      <c r="DNG2086" s="2206"/>
      <c r="DNH2086" s="2206"/>
      <c r="DNI2086" s="2206"/>
      <c r="DNJ2086" s="2206"/>
      <c r="DNK2086" s="2206"/>
      <c r="DNL2086" s="2206"/>
      <c r="DNM2086" s="2206"/>
      <c r="DNN2086" s="2206"/>
      <c r="DNO2086" s="2206"/>
      <c r="DNP2086" s="2206"/>
      <c r="DNQ2086" s="2206"/>
      <c r="DNR2086" s="2206"/>
      <c r="DNS2086" s="2206"/>
      <c r="DNT2086" s="2206"/>
      <c r="DNU2086" s="2206"/>
      <c r="DNV2086" s="2206"/>
      <c r="DNW2086" s="2206"/>
      <c r="DNX2086" s="2206"/>
      <c r="DNY2086" s="2206"/>
      <c r="DNZ2086" s="2206"/>
      <c r="DOA2086" s="2206"/>
      <c r="DOB2086" s="2206"/>
      <c r="DOC2086" s="2206"/>
      <c r="DOD2086" s="2206"/>
      <c r="DOE2086" s="2206"/>
      <c r="DOF2086" s="2206"/>
      <c r="DOG2086" s="2206"/>
      <c r="DOH2086" s="2206"/>
      <c r="DOI2086" s="2206"/>
      <c r="DOJ2086" s="2206"/>
      <c r="DOK2086" s="2206"/>
      <c r="DOL2086" s="2206"/>
      <c r="DOM2086" s="2206"/>
      <c r="DON2086" s="2206"/>
      <c r="DOO2086" s="2206"/>
      <c r="DOP2086" s="2206"/>
      <c r="DOQ2086" s="2206"/>
      <c r="DOR2086" s="2206"/>
      <c r="DOS2086" s="2206"/>
      <c r="DOT2086" s="2206"/>
      <c r="DOU2086" s="2206"/>
      <c r="DOV2086" s="2206"/>
      <c r="DOW2086" s="2206"/>
      <c r="DOX2086" s="2206"/>
      <c r="DOY2086" s="2206"/>
      <c r="DOZ2086" s="2206"/>
      <c r="DPA2086" s="2206"/>
      <c r="DPB2086" s="2206"/>
      <c r="DPC2086" s="2206"/>
      <c r="DPD2086" s="2206"/>
      <c r="DPE2086" s="2206"/>
      <c r="DPF2086" s="2206"/>
      <c r="DPG2086" s="2206"/>
      <c r="DPH2086" s="2206"/>
      <c r="DPI2086" s="2206"/>
      <c r="DPJ2086" s="2206"/>
      <c r="DPK2086" s="2206"/>
      <c r="DPL2086" s="2206"/>
      <c r="DPM2086" s="2206"/>
      <c r="DPN2086" s="2206"/>
      <c r="DPO2086" s="2206"/>
      <c r="DPP2086" s="2206"/>
      <c r="DPQ2086" s="2206"/>
      <c r="DPR2086" s="2206"/>
      <c r="DPS2086" s="2206"/>
      <c r="DPT2086" s="2206"/>
      <c r="DPU2086" s="2206"/>
      <c r="DPV2086" s="2206"/>
      <c r="DPW2086" s="2206"/>
      <c r="DPX2086" s="2206"/>
      <c r="DPY2086" s="2206"/>
      <c r="DPZ2086" s="2206"/>
      <c r="DQA2086" s="2206"/>
      <c r="DQB2086" s="2206"/>
      <c r="DQC2086" s="2206"/>
      <c r="DQD2086" s="2206"/>
      <c r="DQE2086" s="2206"/>
      <c r="DQF2086" s="2206"/>
      <c r="DQG2086" s="2206"/>
      <c r="DQH2086" s="2206"/>
      <c r="DQI2086" s="2206"/>
      <c r="DQJ2086" s="2206"/>
      <c r="DQK2086" s="2206"/>
      <c r="DQL2086" s="2206"/>
      <c r="DQM2086" s="2206"/>
      <c r="DQN2086" s="2206"/>
      <c r="DQO2086" s="2206"/>
      <c r="DQP2086" s="2206"/>
      <c r="DQQ2086" s="2206"/>
      <c r="DQR2086" s="2206"/>
      <c r="DQS2086" s="2206"/>
      <c r="DQT2086" s="2206"/>
      <c r="DQU2086" s="2206"/>
      <c r="DQV2086" s="2206"/>
      <c r="DQW2086" s="2206"/>
      <c r="DQX2086" s="2206"/>
      <c r="DQY2086" s="2206"/>
      <c r="DQZ2086" s="2206"/>
      <c r="DRA2086" s="2206"/>
      <c r="DRB2086" s="2206"/>
      <c r="DRC2086" s="2206"/>
      <c r="DRD2086" s="2206"/>
      <c r="DRE2086" s="2206"/>
      <c r="DRF2086" s="2206"/>
      <c r="DRG2086" s="2206"/>
      <c r="DRH2086" s="2206"/>
      <c r="DRI2086" s="2206"/>
      <c r="DRJ2086" s="2206"/>
      <c r="DRK2086" s="2206"/>
      <c r="DRL2086" s="2206"/>
      <c r="DRM2086" s="2206"/>
      <c r="DRN2086" s="2206"/>
      <c r="DRO2086" s="2206"/>
      <c r="DRP2086" s="2206"/>
      <c r="DRQ2086" s="2206"/>
      <c r="DRR2086" s="2206"/>
      <c r="DRS2086" s="2206"/>
      <c r="DRT2086" s="2206"/>
      <c r="DRU2086" s="2206"/>
      <c r="DRV2086" s="2206"/>
      <c r="DRW2086" s="2206"/>
      <c r="DRX2086" s="2206"/>
      <c r="DRY2086" s="2206"/>
      <c r="DRZ2086" s="2206"/>
      <c r="DSA2086" s="2206"/>
      <c r="DSB2086" s="2206"/>
      <c r="DSC2086" s="2206"/>
      <c r="DSD2086" s="2206"/>
      <c r="DSE2086" s="2206"/>
      <c r="DSF2086" s="2206"/>
      <c r="DSG2086" s="2206"/>
      <c r="DSH2086" s="2206"/>
      <c r="DSI2086" s="2206"/>
      <c r="DSJ2086" s="2206"/>
      <c r="DSK2086" s="2206"/>
      <c r="DSL2086" s="2206"/>
      <c r="DSM2086" s="2206"/>
      <c r="DSN2086" s="2206"/>
      <c r="DSO2086" s="2206"/>
      <c r="DSP2086" s="2206"/>
      <c r="DSQ2086" s="2206"/>
      <c r="DSR2086" s="2206"/>
      <c r="DSS2086" s="2206"/>
      <c r="DST2086" s="2206"/>
      <c r="DSU2086" s="2206"/>
      <c r="DSV2086" s="2206"/>
      <c r="DSW2086" s="2206"/>
      <c r="DSX2086" s="2206"/>
      <c r="DSY2086" s="2206"/>
      <c r="DSZ2086" s="2206"/>
      <c r="DTA2086" s="2206"/>
      <c r="DTB2086" s="2206"/>
      <c r="DTC2086" s="2206"/>
      <c r="DTD2086" s="2206"/>
      <c r="DTE2086" s="2206"/>
      <c r="DTF2086" s="2206"/>
      <c r="DTG2086" s="2206"/>
      <c r="DTH2086" s="2206"/>
      <c r="DTI2086" s="2206"/>
      <c r="DTJ2086" s="2206"/>
      <c r="DTK2086" s="2206"/>
      <c r="DTL2086" s="2206"/>
      <c r="DTM2086" s="2206"/>
      <c r="DTN2086" s="2206"/>
      <c r="DTO2086" s="2206"/>
      <c r="DTP2086" s="2206"/>
      <c r="DTQ2086" s="2206"/>
      <c r="DTR2086" s="2206"/>
      <c r="DTS2086" s="2206"/>
      <c r="DTT2086" s="2206"/>
      <c r="DTU2086" s="2206"/>
      <c r="DTV2086" s="2206"/>
      <c r="DTW2086" s="2206"/>
      <c r="DTX2086" s="2206"/>
      <c r="DTY2086" s="2206"/>
      <c r="DTZ2086" s="2206"/>
      <c r="DUA2086" s="2206"/>
      <c r="DUB2086" s="2206"/>
      <c r="DUC2086" s="2206"/>
      <c r="DUD2086" s="2206"/>
      <c r="DUE2086" s="2206"/>
      <c r="DUF2086" s="2206"/>
      <c r="DUG2086" s="2206"/>
      <c r="DUH2086" s="2206"/>
      <c r="DUI2086" s="2206"/>
      <c r="DUJ2086" s="2206"/>
      <c r="DUK2086" s="2206"/>
      <c r="DUL2086" s="2206"/>
      <c r="DUM2086" s="2206"/>
      <c r="DUN2086" s="2206"/>
      <c r="DUO2086" s="2206"/>
      <c r="DUP2086" s="2206"/>
      <c r="DUQ2086" s="2206"/>
      <c r="DUR2086" s="2206"/>
      <c r="DUS2086" s="2206"/>
      <c r="DUT2086" s="2206"/>
      <c r="DUU2086" s="2206"/>
      <c r="DUV2086" s="2206"/>
      <c r="DUW2086" s="2206"/>
      <c r="DUX2086" s="2206"/>
      <c r="DUY2086" s="2206"/>
      <c r="DUZ2086" s="2206"/>
      <c r="DVA2086" s="2206"/>
      <c r="DVB2086" s="2206"/>
      <c r="DVC2086" s="2206"/>
      <c r="DVD2086" s="2206"/>
      <c r="DVE2086" s="2206"/>
      <c r="DVF2086" s="2206"/>
      <c r="DVG2086" s="2206"/>
      <c r="DVH2086" s="2206"/>
      <c r="DVI2086" s="2206"/>
      <c r="DVJ2086" s="2206"/>
      <c r="DVK2086" s="2206"/>
      <c r="DVL2086" s="2206"/>
      <c r="DVM2086" s="2206"/>
      <c r="DVN2086" s="2206"/>
      <c r="DVO2086" s="2206"/>
      <c r="DVP2086" s="2206"/>
      <c r="DVQ2086" s="2206"/>
      <c r="DVR2086" s="2206"/>
      <c r="DVS2086" s="2206"/>
      <c r="DVT2086" s="2206"/>
      <c r="DVU2086" s="2206"/>
      <c r="DVV2086" s="2206"/>
      <c r="DVW2086" s="2206"/>
      <c r="DVX2086" s="2206"/>
      <c r="DVY2086" s="2206"/>
      <c r="DVZ2086" s="2206"/>
      <c r="DWA2086" s="2206"/>
      <c r="DWB2086" s="2206"/>
      <c r="DWC2086" s="2206"/>
      <c r="DWD2086" s="2206"/>
      <c r="DWE2086" s="2206"/>
      <c r="DWF2086" s="2206"/>
      <c r="DWG2086" s="2206"/>
      <c r="DWH2086" s="2206"/>
      <c r="DWI2086" s="2206"/>
      <c r="DWJ2086" s="2206"/>
      <c r="DWK2086" s="2206"/>
      <c r="DWL2086" s="2206"/>
      <c r="DWM2086" s="2206"/>
      <c r="DWN2086" s="2206"/>
      <c r="DWO2086" s="2206"/>
      <c r="DWP2086" s="2206"/>
      <c r="DWQ2086" s="2206"/>
      <c r="DWR2086" s="2206"/>
      <c r="DWS2086" s="2206"/>
      <c r="DWT2086" s="2206"/>
      <c r="DWU2086" s="2206"/>
      <c r="DWV2086" s="2206"/>
      <c r="DWW2086" s="2206"/>
      <c r="DWX2086" s="2206"/>
      <c r="DWY2086" s="2206"/>
      <c r="DWZ2086" s="2206"/>
      <c r="DXA2086" s="2206"/>
      <c r="DXB2086" s="2206"/>
      <c r="DXC2086" s="2206"/>
      <c r="DXD2086" s="2206"/>
      <c r="DXE2086" s="2206"/>
      <c r="DXF2086" s="2206"/>
      <c r="DXG2086" s="2206"/>
      <c r="DXH2086" s="2206"/>
      <c r="DXI2086" s="2206"/>
      <c r="DXJ2086" s="2206"/>
      <c r="DXK2086" s="2206"/>
      <c r="DXL2086" s="2206"/>
      <c r="DXM2086" s="2206"/>
      <c r="DXN2086" s="2206"/>
      <c r="DXO2086" s="2206"/>
      <c r="DXP2086" s="2206"/>
      <c r="DXQ2086" s="2206"/>
      <c r="DXR2086" s="2206"/>
      <c r="DXS2086" s="2206"/>
      <c r="DXT2086" s="2206"/>
      <c r="DXU2086" s="2206"/>
      <c r="DXV2086" s="2206"/>
      <c r="DXW2086" s="2206"/>
      <c r="DXX2086" s="2206"/>
      <c r="DXY2086" s="2206"/>
      <c r="DXZ2086" s="2206"/>
      <c r="DYA2086" s="2206"/>
      <c r="DYB2086" s="2206"/>
      <c r="DYC2086" s="2206"/>
      <c r="DYD2086" s="2206"/>
      <c r="DYE2086" s="2206"/>
      <c r="DYF2086" s="2206"/>
      <c r="DYG2086" s="2206"/>
      <c r="DYH2086" s="2206"/>
      <c r="DYI2086" s="2206"/>
      <c r="DYJ2086" s="2206"/>
      <c r="DYK2086" s="2206"/>
      <c r="DYL2086" s="2206"/>
      <c r="DYM2086" s="2206"/>
      <c r="DYN2086" s="2206"/>
      <c r="DYO2086" s="2206"/>
      <c r="DYP2086" s="2206"/>
      <c r="DYQ2086" s="2206"/>
      <c r="DYR2086" s="2206"/>
      <c r="DYS2086" s="2206"/>
      <c r="DYT2086" s="2206"/>
      <c r="DYU2086" s="2206"/>
      <c r="DYV2086" s="2206"/>
      <c r="DYW2086" s="2206"/>
      <c r="DYX2086" s="2206"/>
      <c r="DYY2086" s="2206"/>
      <c r="DYZ2086" s="2206"/>
      <c r="DZA2086" s="2206"/>
      <c r="DZB2086" s="2206"/>
      <c r="DZC2086" s="2206"/>
      <c r="DZD2086" s="2206"/>
      <c r="DZE2086" s="2206"/>
      <c r="DZF2086" s="2206"/>
      <c r="DZG2086" s="2206"/>
      <c r="DZH2086" s="2206"/>
      <c r="DZI2086" s="2206"/>
      <c r="DZJ2086" s="2206"/>
      <c r="DZK2086" s="2206"/>
      <c r="DZL2086" s="2206"/>
      <c r="DZM2086" s="2206"/>
      <c r="DZN2086" s="2206"/>
      <c r="DZO2086" s="2206"/>
      <c r="DZP2086" s="2206"/>
      <c r="DZQ2086" s="2206"/>
      <c r="DZR2086" s="2206"/>
      <c r="DZS2086" s="2206"/>
      <c r="DZT2086" s="2206"/>
      <c r="DZU2086" s="2206"/>
      <c r="DZV2086" s="2206"/>
      <c r="DZW2086" s="2206"/>
      <c r="DZX2086" s="2206"/>
      <c r="DZY2086" s="2206"/>
      <c r="DZZ2086" s="2206"/>
      <c r="EAA2086" s="2206"/>
      <c r="EAB2086" s="2206"/>
      <c r="EAC2086" s="2206"/>
      <c r="EAD2086" s="2206"/>
      <c r="EAE2086" s="2206"/>
      <c r="EAF2086" s="2206"/>
      <c r="EAG2086" s="2206"/>
      <c r="EAH2086" s="2206"/>
      <c r="EAI2086" s="2206"/>
      <c r="EAJ2086" s="2206"/>
      <c r="EAK2086" s="2206"/>
      <c r="EAL2086" s="2206"/>
      <c r="EAM2086" s="2206"/>
      <c r="EAN2086" s="2206"/>
      <c r="EAO2086" s="2206"/>
      <c r="EAP2086" s="2206"/>
      <c r="EAQ2086" s="2206"/>
      <c r="EAR2086" s="2206"/>
      <c r="EAS2086" s="2206"/>
      <c r="EAT2086" s="2206"/>
      <c r="EAU2086" s="2206"/>
      <c r="EAV2086" s="2206"/>
      <c r="EAW2086" s="2206"/>
      <c r="EAX2086" s="2206"/>
      <c r="EAY2086" s="2206"/>
      <c r="EAZ2086" s="2206"/>
      <c r="EBA2086" s="2206"/>
      <c r="EBB2086" s="2206"/>
      <c r="EBC2086" s="2206"/>
      <c r="EBD2086" s="2206"/>
      <c r="EBE2086" s="2206"/>
      <c r="EBF2086" s="2206"/>
      <c r="EBG2086" s="2206"/>
      <c r="EBH2086" s="2206"/>
      <c r="EBI2086" s="2206"/>
      <c r="EBJ2086" s="2206"/>
      <c r="EBK2086" s="2206"/>
      <c r="EBL2086" s="2206"/>
      <c r="EBM2086" s="2206"/>
      <c r="EBN2086" s="2206"/>
      <c r="EBO2086" s="2206"/>
      <c r="EBP2086" s="2206"/>
      <c r="EBQ2086" s="2206"/>
      <c r="EBR2086" s="2206"/>
      <c r="EBS2086" s="2206"/>
      <c r="EBT2086" s="2206"/>
      <c r="EBU2086" s="2206"/>
      <c r="EBV2086" s="2206"/>
      <c r="EBW2086" s="2206"/>
      <c r="EBX2086" s="2206"/>
      <c r="EBY2086" s="2206"/>
      <c r="EBZ2086" s="2206"/>
      <c r="ECA2086" s="2206"/>
      <c r="ECB2086" s="2206"/>
      <c r="ECC2086" s="2206"/>
      <c r="ECD2086" s="2206"/>
      <c r="ECE2086" s="2206"/>
      <c r="ECF2086" s="2206"/>
      <c r="ECG2086" s="2206"/>
      <c r="ECH2086" s="2206"/>
      <c r="ECI2086" s="2206"/>
      <c r="ECJ2086" s="2206"/>
      <c r="ECK2086" s="2206"/>
      <c r="ECL2086" s="2206"/>
      <c r="ECM2086" s="2206"/>
      <c r="ECN2086" s="2206"/>
      <c r="ECO2086" s="2206"/>
      <c r="ECP2086" s="2206"/>
      <c r="ECQ2086" s="2206"/>
      <c r="ECR2086" s="2206"/>
      <c r="ECS2086" s="2206"/>
      <c r="ECT2086" s="2206"/>
      <c r="ECU2086" s="2206"/>
      <c r="ECV2086" s="2206"/>
      <c r="ECW2086" s="2206"/>
      <c r="ECX2086" s="2206"/>
      <c r="ECY2086" s="2206"/>
      <c r="ECZ2086" s="2206"/>
      <c r="EDA2086" s="2206"/>
      <c r="EDB2086" s="2206"/>
      <c r="EDC2086" s="2206"/>
      <c r="EDD2086" s="2206"/>
      <c r="EDE2086" s="2206"/>
      <c r="EDF2086" s="2206"/>
      <c r="EDG2086" s="2206"/>
      <c r="EDH2086" s="2206"/>
      <c r="EDI2086" s="2206"/>
      <c r="EDJ2086" s="2206"/>
      <c r="EDK2086" s="2206"/>
      <c r="EDL2086" s="2206"/>
      <c r="EDM2086" s="2206"/>
      <c r="EDN2086" s="2206"/>
      <c r="EDO2086" s="2206"/>
      <c r="EDP2086" s="2206"/>
      <c r="EDQ2086" s="2206"/>
      <c r="EDR2086" s="2206"/>
      <c r="EDS2086" s="2206"/>
      <c r="EDT2086" s="2206"/>
      <c r="EDU2086" s="2206"/>
      <c r="EDV2086" s="2206"/>
      <c r="EDW2086" s="2206"/>
      <c r="EDX2086" s="2206"/>
      <c r="EDY2086" s="2206"/>
      <c r="EDZ2086" s="2206"/>
      <c r="EEA2086" s="2206"/>
      <c r="EEB2086" s="2206"/>
      <c r="EEC2086" s="2206"/>
      <c r="EED2086" s="2206"/>
      <c r="EEE2086" s="2206"/>
      <c r="EEF2086" s="2206"/>
      <c r="EEG2086" s="2206"/>
      <c r="EEH2086" s="2206"/>
      <c r="EEI2086" s="2206"/>
      <c r="EEJ2086" s="2206"/>
      <c r="EEK2086" s="2206"/>
      <c r="EEL2086" s="2206"/>
      <c r="EEM2086" s="2206"/>
      <c r="EEN2086" s="2206"/>
      <c r="EEO2086" s="2206"/>
      <c r="EEP2086" s="2206"/>
      <c r="EEQ2086" s="2206"/>
      <c r="EER2086" s="2206"/>
      <c r="EES2086" s="2206"/>
      <c r="EET2086" s="2206"/>
      <c r="EEU2086" s="2206"/>
      <c r="EEV2086" s="2206"/>
      <c r="EEW2086" s="2206"/>
      <c r="EEX2086" s="2206"/>
      <c r="EEY2086" s="2206"/>
      <c r="EEZ2086" s="2206"/>
      <c r="EFA2086" s="2206"/>
      <c r="EFB2086" s="2206"/>
      <c r="EFC2086" s="2206"/>
      <c r="EFD2086" s="2206"/>
      <c r="EFE2086" s="2206"/>
      <c r="EFF2086" s="2206"/>
      <c r="EFG2086" s="2206"/>
      <c r="EFH2086" s="2206"/>
      <c r="EFI2086" s="2206"/>
      <c r="EFJ2086" s="2206"/>
      <c r="EFK2086" s="2206"/>
      <c r="EFL2086" s="2206"/>
      <c r="EFM2086" s="2206"/>
      <c r="EFN2086" s="2206"/>
      <c r="EFO2086" s="2206"/>
      <c r="EFP2086" s="2206"/>
      <c r="EFQ2086" s="2206"/>
      <c r="EFR2086" s="2206"/>
      <c r="EFS2086" s="2206"/>
      <c r="EFT2086" s="2206"/>
      <c r="EFU2086" s="2206"/>
      <c r="EFV2086" s="2206"/>
      <c r="EFW2086" s="2206"/>
      <c r="EFX2086" s="2206"/>
      <c r="EFY2086" s="2206"/>
      <c r="EFZ2086" s="2206"/>
      <c r="EGA2086" s="2206"/>
      <c r="EGB2086" s="2206"/>
      <c r="EGC2086" s="2206"/>
      <c r="EGD2086" s="2206"/>
      <c r="EGE2086" s="2206"/>
      <c r="EGF2086" s="2206"/>
      <c r="EGG2086" s="2206"/>
      <c r="EGH2086" s="2206"/>
      <c r="EGI2086" s="2206"/>
      <c r="EGJ2086" s="2206"/>
      <c r="EGK2086" s="2206"/>
      <c r="EGL2086" s="2206"/>
      <c r="EGM2086" s="2206"/>
      <c r="EGN2086" s="2206"/>
      <c r="EGO2086" s="2206"/>
      <c r="EGP2086" s="2206"/>
      <c r="EGQ2086" s="2206"/>
      <c r="EGR2086" s="2206"/>
      <c r="EGS2086" s="2206"/>
      <c r="EGT2086" s="2206"/>
      <c r="EGU2086" s="2206"/>
      <c r="EGV2086" s="2206"/>
      <c r="EGW2086" s="2206"/>
      <c r="EGX2086" s="2206"/>
      <c r="EGY2086" s="2206"/>
      <c r="EGZ2086" s="2206"/>
      <c r="EHA2086" s="2206"/>
      <c r="EHB2086" s="2206"/>
      <c r="EHC2086" s="2206"/>
      <c r="EHD2086" s="2206"/>
      <c r="EHE2086" s="2206"/>
      <c r="EHF2086" s="2206"/>
      <c r="EHG2086" s="2206"/>
      <c r="EHH2086" s="2206"/>
      <c r="EHI2086" s="2206"/>
      <c r="EHJ2086" s="2206"/>
      <c r="EHK2086" s="2206"/>
      <c r="EHL2086" s="2206"/>
      <c r="EHM2086" s="2206"/>
      <c r="EHN2086" s="2206"/>
      <c r="EHO2086" s="2206"/>
      <c r="EHP2086" s="2206"/>
      <c r="EHQ2086" s="2206"/>
      <c r="EHR2086" s="2206"/>
      <c r="EHS2086" s="2206"/>
      <c r="EHT2086" s="2206"/>
      <c r="EHU2086" s="2206"/>
      <c r="EHV2086" s="2206"/>
      <c r="EHW2086" s="2206"/>
      <c r="EHX2086" s="2206"/>
      <c r="EHY2086" s="2206"/>
      <c r="EHZ2086" s="2206"/>
      <c r="EIA2086" s="2206"/>
      <c r="EIB2086" s="2206"/>
      <c r="EIC2086" s="2206"/>
      <c r="EID2086" s="2206"/>
      <c r="EIE2086" s="2206"/>
      <c r="EIF2086" s="2206"/>
      <c r="EIG2086" s="2206"/>
      <c r="EIH2086" s="2206"/>
      <c r="EII2086" s="2206"/>
      <c r="EIJ2086" s="2206"/>
      <c r="EIK2086" s="2206"/>
      <c r="EIL2086" s="2206"/>
      <c r="EIM2086" s="2206"/>
      <c r="EIN2086" s="2206"/>
      <c r="EIO2086" s="2206"/>
      <c r="EIP2086" s="2206"/>
      <c r="EIQ2086" s="2206"/>
      <c r="EIR2086" s="2206"/>
      <c r="EIS2086" s="2206"/>
      <c r="EIT2086" s="2206"/>
      <c r="EIU2086" s="2206"/>
      <c r="EIV2086" s="2206"/>
      <c r="EIW2086" s="2206"/>
      <c r="EIX2086" s="2206"/>
      <c r="EIY2086" s="2206"/>
      <c r="EIZ2086" s="2206"/>
      <c r="EJA2086" s="2206"/>
      <c r="EJB2086" s="2206"/>
      <c r="EJC2086" s="2206"/>
      <c r="EJD2086" s="2206"/>
      <c r="EJE2086" s="2206"/>
      <c r="EJF2086" s="2206"/>
      <c r="EJG2086" s="2206"/>
      <c r="EJH2086" s="2206"/>
      <c r="EJI2086" s="2206"/>
      <c r="EJJ2086" s="2206"/>
      <c r="EJK2086" s="2206"/>
      <c r="EJL2086" s="2206"/>
      <c r="EJM2086" s="2206"/>
      <c r="EJN2086" s="2206"/>
      <c r="EJO2086" s="2206"/>
      <c r="EJP2086" s="2206"/>
      <c r="EJQ2086" s="2206"/>
      <c r="EJR2086" s="2206"/>
      <c r="EJS2086" s="2206"/>
      <c r="EJT2086" s="2206"/>
      <c r="EJU2086" s="2206"/>
      <c r="EJV2086" s="2206"/>
      <c r="EJW2086" s="2206"/>
      <c r="EJX2086" s="2206"/>
      <c r="EJY2086" s="2206"/>
      <c r="EJZ2086" s="2206"/>
      <c r="EKA2086" s="2206"/>
      <c r="EKB2086" s="2206"/>
      <c r="EKC2086" s="2206"/>
      <c r="EKD2086" s="2206"/>
      <c r="EKE2086" s="2206"/>
      <c r="EKF2086" s="2206"/>
      <c r="EKG2086" s="2206"/>
      <c r="EKH2086" s="2206"/>
      <c r="EKI2086" s="2206"/>
      <c r="EKJ2086" s="2206"/>
      <c r="EKK2086" s="2206"/>
      <c r="EKL2086" s="2206"/>
      <c r="EKM2086" s="2206"/>
      <c r="EKN2086" s="2206"/>
      <c r="EKO2086" s="2206"/>
      <c r="EKP2086" s="2206"/>
      <c r="EKQ2086" s="2206"/>
      <c r="EKR2086" s="2206"/>
      <c r="EKS2086" s="2206"/>
      <c r="EKT2086" s="2206"/>
      <c r="EKU2086" s="2206"/>
      <c r="EKV2086" s="2206"/>
      <c r="EKW2086" s="2206"/>
      <c r="EKX2086" s="2206"/>
      <c r="EKY2086" s="2206"/>
      <c r="EKZ2086" s="2206"/>
      <c r="ELA2086" s="2206"/>
      <c r="ELB2086" s="2206"/>
      <c r="ELC2086" s="2206"/>
      <c r="ELD2086" s="2206"/>
      <c r="ELE2086" s="2206"/>
      <c r="ELF2086" s="2206"/>
      <c r="ELG2086" s="2206"/>
      <c r="ELH2086" s="2206"/>
      <c r="ELI2086" s="2206"/>
      <c r="ELJ2086" s="2206"/>
      <c r="ELK2086" s="2206"/>
      <c r="ELL2086" s="2206"/>
      <c r="ELM2086" s="2206"/>
      <c r="ELN2086" s="2206"/>
      <c r="ELO2086" s="2206"/>
      <c r="ELP2086" s="2206"/>
      <c r="ELQ2086" s="2206"/>
      <c r="ELR2086" s="2206"/>
      <c r="ELS2086" s="2206"/>
      <c r="ELT2086" s="2206"/>
      <c r="ELU2086" s="2206"/>
      <c r="ELV2086" s="2206"/>
      <c r="ELW2086" s="2206"/>
      <c r="ELX2086" s="2206"/>
      <c r="ELY2086" s="2206"/>
      <c r="ELZ2086" s="2206"/>
      <c r="EMA2086" s="2206"/>
      <c r="EMB2086" s="2206"/>
      <c r="EMC2086" s="2206"/>
      <c r="EMD2086" s="2206"/>
      <c r="EME2086" s="2206"/>
      <c r="EMF2086" s="2206"/>
      <c r="EMG2086" s="2206"/>
      <c r="EMH2086" s="2206"/>
      <c r="EMI2086" s="2206"/>
      <c r="EMJ2086" s="2206"/>
      <c r="EMK2086" s="2206"/>
      <c r="EML2086" s="2206"/>
      <c r="EMM2086" s="2206"/>
      <c r="EMN2086" s="2206"/>
      <c r="EMO2086" s="2206"/>
      <c r="EMP2086" s="2206"/>
      <c r="EMQ2086" s="2206"/>
      <c r="EMR2086" s="2206"/>
      <c r="EMS2086" s="2206"/>
      <c r="EMT2086" s="2206"/>
      <c r="EMU2086" s="2206"/>
      <c r="EMV2086" s="2206"/>
      <c r="EMW2086" s="2206"/>
      <c r="EMX2086" s="2206"/>
      <c r="EMY2086" s="2206"/>
      <c r="EMZ2086" s="2206"/>
      <c r="ENA2086" s="2206"/>
      <c r="ENB2086" s="2206"/>
      <c r="ENC2086" s="2206"/>
      <c r="END2086" s="2206"/>
      <c r="ENE2086" s="2206"/>
      <c r="ENF2086" s="2206"/>
      <c r="ENG2086" s="2206"/>
      <c r="ENH2086" s="2206"/>
      <c r="ENI2086" s="2206"/>
      <c r="ENJ2086" s="2206"/>
      <c r="ENK2086" s="2206"/>
      <c r="ENL2086" s="2206"/>
      <c r="ENM2086" s="2206"/>
      <c r="ENN2086" s="2206"/>
      <c r="ENO2086" s="2206"/>
      <c r="ENP2086" s="2206"/>
      <c r="ENQ2086" s="2206"/>
      <c r="ENR2086" s="2206"/>
      <c r="ENS2086" s="2206"/>
      <c r="ENT2086" s="2206"/>
      <c r="ENU2086" s="2206"/>
      <c r="ENV2086" s="2206"/>
      <c r="ENW2086" s="2206"/>
      <c r="ENX2086" s="2206"/>
      <c r="ENY2086" s="2206"/>
      <c r="ENZ2086" s="2206"/>
      <c r="EOA2086" s="2206"/>
      <c r="EOB2086" s="2206"/>
      <c r="EOC2086" s="2206"/>
      <c r="EOD2086" s="2206"/>
      <c r="EOE2086" s="2206"/>
      <c r="EOF2086" s="2206"/>
      <c r="EOG2086" s="2206"/>
      <c r="EOH2086" s="2206"/>
      <c r="EOI2086" s="2206"/>
      <c r="EOJ2086" s="2206"/>
      <c r="EOK2086" s="2206"/>
      <c r="EOL2086" s="2206"/>
      <c r="EOM2086" s="2206"/>
      <c r="EON2086" s="2206"/>
      <c r="EOO2086" s="2206"/>
      <c r="EOP2086" s="2206"/>
      <c r="EOQ2086" s="2206"/>
      <c r="EOR2086" s="2206"/>
      <c r="EOS2086" s="2206"/>
      <c r="EOT2086" s="2206"/>
      <c r="EOU2086" s="2206"/>
      <c r="EOV2086" s="2206"/>
      <c r="EOW2086" s="2206"/>
      <c r="EOX2086" s="2206"/>
      <c r="EOY2086" s="2206"/>
      <c r="EOZ2086" s="2206"/>
      <c r="EPA2086" s="2206"/>
      <c r="EPB2086" s="2206"/>
      <c r="EPC2086" s="2206"/>
      <c r="EPD2086" s="2206"/>
      <c r="EPE2086" s="2206"/>
      <c r="EPF2086" s="2206"/>
      <c r="EPG2086" s="2206"/>
      <c r="EPH2086" s="2206"/>
      <c r="EPI2086" s="2206"/>
      <c r="EPJ2086" s="2206"/>
      <c r="EPK2086" s="2206"/>
      <c r="EPL2086" s="2206"/>
      <c r="EPM2086" s="2206"/>
      <c r="EPN2086" s="2206"/>
      <c r="EPO2086" s="2206"/>
      <c r="EPP2086" s="2206"/>
      <c r="EPQ2086" s="2206"/>
      <c r="EPR2086" s="2206"/>
      <c r="EPS2086" s="2206"/>
      <c r="EPT2086" s="2206"/>
      <c r="EPU2086" s="2206"/>
      <c r="EPV2086" s="2206"/>
      <c r="EPW2086" s="2206"/>
      <c r="EPX2086" s="2206"/>
      <c r="EPY2086" s="2206"/>
      <c r="EPZ2086" s="2206"/>
      <c r="EQA2086" s="2206"/>
      <c r="EQB2086" s="2206"/>
      <c r="EQC2086" s="2206"/>
      <c r="EQD2086" s="2206"/>
      <c r="EQE2086" s="2206"/>
      <c r="EQF2086" s="2206"/>
      <c r="EQG2086" s="2206"/>
      <c r="EQH2086" s="2206"/>
      <c r="EQI2086" s="2206"/>
      <c r="EQJ2086" s="2206"/>
      <c r="EQK2086" s="2206"/>
      <c r="EQL2086" s="2206"/>
      <c r="EQM2086" s="2206"/>
      <c r="EQN2086" s="2206"/>
      <c r="EQO2086" s="2206"/>
      <c r="EQP2086" s="2206"/>
      <c r="EQQ2086" s="2206"/>
      <c r="EQR2086" s="2206"/>
      <c r="EQS2086" s="2206"/>
      <c r="EQT2086" s="2206"/>
      <c r="EQU2086" s="2206"/>
      <c r="EQV2086" s="2206"/>
      <c r="EQW2086" s="2206"/>
      <c r="EQX2086" s="2206"/>
      <c r="EQY2086" s="2206"/>
      <c r="EQZ2086" s="2206"/>
      <c r="ERA2086" s="2206"/>
      <c r="ERB2086" s="2206"/>
      <c r="ERC2086" s="2206"/>
      <c r="ERD2086" s="2206"/>
      <c r="ERE2086" s="2206"/>
      <c r="ERF2086" s="2206"/>
      <c r="ERG2086" s="2206"/>
      <c r="ERH2086" s="2206"/>
      <c r="ERI2086" s="2206"/>
      <c r="ERJ2086" s="2206"/>
      <c r="ERK2086" s="2206"/>
      <c r="ERL2086" s="2206"/>
      <c r="ERM2086" s="2206"/>
      <c r="ERN2086" s="2206"/>
      <c r="ERO2086" s="2206"/>
      <c r="ERP2086" s="2206"/>
      <c r="ERQ2086" s="2206"/>
      <c r="ERR2086" s="2206"/>
      <c r="ERS2086" s="2206"/>
      <c r="ERT2086" s="2206"/>
      <c r="ERU2086" s="2206"/>
      <c r="ERV2086" s="2206"/>
      <c r="ERW2086" s="2206"/>
      <c r="ERX2086" s="2206"/>
      <c r="ERY2086" s="2206"/>
      <c r="ERZ2086" s="2206"/>
      <c r="ESA2086" s="2206"/>
      <c r="ESB2086" s="2206"/>
      <c r="ESC2086" s="2206"/>
      <c r="ESD2086" s="2206"/>
      <c r="ESE2086" s="2206"/>
      <c r="ESF2086" s="2206"/>
      <c r="ESG2086" s="2206"/>
      <c r="ESH2086" s="2206"/>
      <c r="ESI2086" s="2206"/>
      <c r="ESJ2086" s="2206"/>
      <c r="ESK2086" s="2206"/>
      <c r="ESL2086" s="2206"/>
      <c r="ESM2086" s="2206"/>
      <c r="ESN2086" s="2206"/>
      <c r="ESO2086" s="2206"/>
      <c r="ESP2086" s="2206"/>
      <c r="ESQ2086" s="2206"/>
      <c r="ESR2086" s="2206"/>
      <c r="ESS2086" s="2206"/>
      <c r="EST2086" s="2206"/>
      <c r="ESU2086" s="2206"/>
      <c r="ESV2086" s="2206"/>
      <c r="ESW2086" s="2206"/>
      <c r="ESX2086" s="2206"/>
      <c r="ESY2086" s="2206"/>
      <c r="ESZ2086" s="2206"/>
      <c r="ETA2086" s="2206"/>
      <c r="ETB2086" s="2206"/>
      <c r="ETC2086" s="2206"/>
      <c r="ETD2086" s="2206"/>
      <c r="ETE2086" s="2206"/>
      <c r="ETF2086" s="2206"/>
      <c r="ETG2086" s="2206"/>
      <c r="ETH2086" s="2206"/>
      <c r="ETI2086" s="2206"/>
      <c r="ETJ2086" s="2206"/>
      <c r="ETK2086" s="2206"/>
      <c r="ETL2086" s="2206"/>
      <c r="ETM2086" s="2206"/>
      <c r="ETN2086" s="2206"/>
      <c r="ETO2086" s="2206"/>
      <c r="ETP2086" s="2206"/>
      <c r="ETQ2086" s="2206"/>
      <c r="ETR2086" s="2206"/>
      <c r="ETS2086" s="2206"/>
      <c r="ETT2086" s="2206"/>
      <c r="ETU2086" s="2206"/>
      <c r="ETV2086" s="2206"/>
      <c r="ETW2086" s="2206"/>
      <c r="ETX2086" s="2206"/>
      <c r="ETY2086" s="2206"/>
      <c r="ETZ2086" s="2206"/>
      <c r="EUA2086" s="2206"/>
      <c r="EUB2086" s="2206"/>
      <c r="EUC2086" s="2206"/>
      <c r="EUD2086" s="2206"/>
      <c r="EUE2086" s="2206"/>
      <c r="EUF2086" s="2206"/>
      <c r="EUG2086" s="2206"/>
      <c r="EUH2086" s="2206"/>
      <c r="EUI2086" s="2206"/>
      <c r="EUJ2086" s="2206"/>
      <c r="EUK2086" s="2206"/>
      <c r="EUL2086" s="2206"/>
      <c r="EUM2086" s="2206"/>
      <c r="EUN2086" s="2206"/>
      <c r="EUO2086" s="2206"/>
      <c r="EUP2086" s="2206"/>
      <c r="EUQ2086" s="2206"/>
      <c r="EUR2086" s="2206"/>
      <c r="EUS2086" s="2206"/>
      <c r="EUT2086" s="2206"/>
      <c r="EUU2086" s="2206"/>
      <c r="EUV2086" s="2206"/>
      <c r="EUW2086" s="2206"/>
      <c r="EUX2086" s="2206"/>
      <c r="EUY2086" s="2206"/>
      <c r="EUZ2086" s="2206"/>
      <c r="EVA2086" s="2206"/>
      <c r="EVB2086" s="2206"/>
      <c r="EVC2086" s="2206"/>
      <c r="EVD2086" s="2206"/>
      <c r="EVE2086" s="2206"/>
      <c r="EVF2086" s="2206"/>
      <c r="EVG2086" s="2206"/>
      <c r="EVH2086" s="2206"/>
      <c r="EVI2086" s="2206"/>
      <c r="EVJ2086" s="2206"/>
      <c r="EVK2086" s="2206"/>
      <c r="EVL2086" s="2206"/>
      <c r="EVM2086" s="2206"/>
      <c r="EVN2086" s="2206"/>
      <c r="EVO2086" s="2206"/>
      <c r="EVP2086" s="2206"/>
      <c r="EVQ2086" s="2206"/>
      <c r="EVR2086" s="2206"/>
      <c r="EVS2086" s="2206"/>
      <c r="EVT2086" s="2206"/>
      <c r="EVU2086" s="2206"/>
      <c r="EVV2086" s="2206"/>
      <c r="EVW2086" s="2206"/>
      <c r="EVX2086" s="2206"/>
      <c r="EVY2086" s="2206"/>
      <c r="EVZ2086" s="2206"/>
      <c r="EWA2086" s="2206"/>
      <c r="EWB2086" s="2206"/>
      <c r="EWC2086" s="2206"/>
      <c r="EWD2086" s="2206"/>
      <c r="EWE2086" s="2206"/>
      <c r="EWF2086" s="2206"/>
      <c r="EWG2086" s="2206"/>
      <c r="EWH2086" s="2206"/>
      <c r="EWI2086" s="2206"/>
      <c r="EWJ2086" s="2206"/>
      <c r="EWK2086" s="2206"/>
      <c r="EWL2086" s="2206"/>
      <c r="EWM2086" s="2206"/>
      <c r="EWN2086" s="2206"/>
      <c r="EWO2086" s="2206"/>
      <c r="EWP2086" s="2206"/>
      <c r="EWQ2086" s="2206"/>
      <c r="EWR2086" s="2206"/>
      <c r="EWS2086" s="2206"/>
      <c r="EWT2086" s="2206"/>
      <c r="EWU2086" s="2206"/>
      <c r="EWV2086" s="2206"/>
      <c r="EWW2086" s="2206"/>
      <c r="EWX2086" s="2206"/>
      <c r="EWY2086" s="2206"/>
      <c r="EWZ2086" s="2206"/>
      <c r="EXA2086" s="2206"/>
      <c r="EXB2086" s="2206"/>
      <c r="EXC2086" s="2206"/>
      <c r="EXD2086" s="2206"/>
      <c r="EXE2086" s="2206"/>
      <c r="EXF2086" s="2206"/>
      <c r="EXG2086" s="2206"/>
      <c r="EXH2086" s="2206"/>
      <c r="EXI2086" s="2206"/>
      <c r="EXJ2086" s="2206"/>
      <c r="EXK2086" s="2206"/>
      <c r="EXL2086" s="2206"/>
      <c r="EXM2086" s="2206"/>
      <c r="EXN2086" s="2206"/>
      <c r="EXO2086" s="2206"/>
      <c r="EXP2086" s="2206"/>
      <c r="EXQ2086" s="2206"/>
      <c r="EXR2086" s="2206"/>
      <c r="EXS2086" s="2206"/>
      <c r="EXT2086" s="2206"/>
      <c r="EXU2086" s="2206"/>
      <c r="EXV2086" s="2206"/>
      <c r="EXW2086" s="2206"/>
      <c r="EXX2086" s="2206"/>
      <c r="EXY2086" s="2206"/>
      <c r="EXZ2086" s="2206"/>
      <c r="EYA2086" s="2206"/>
      <c r="EYB2086" s="2206"/>
      <c r="EYC2086" s="2206"/>
      <c r="EYD2086" s="2206"/>
      <c r="EYE2086" s="2206"/>
      <c r="EYF2086" s="2206"/>
      <c r="EYG2086" s="2206"/>
      <c r="EYH2086" s="2206"/>
      <c r="EYI2086" s="2206"/>
      <c r="EYJ2086" s="2206"/>
      <c r="EYK2086" s="2206"/>
      <c r="EYL2086" s="2206"/>
      <c r="EYM2086" s="2206"/>
      <c r="EYN2086" s="2206"/>
      <c r="EYO2086" s="2206"/>
      <c r="EYP2086" s="2206"/>
      <c r="EYQ2086" s="2206"/>
      <c r="EYR2086" s="2206"/>
      <c r="EYS2086" s="2206"/>
      <c r="EYT2086" s="2206"/>
      <c r="EYU2086" s="2206"/>
      <c r="EYV2086" s="2206"/>
      <c r="EYW2086" s="2206"/>
      <c r="EYX2086" s="2206"/>
      <c r="EYY2086" s="2206"/>
      <c r="EYZ2086" s="2206"/>
      <c r="EZA2086" s="2206"/>
      <c r="EZB2086" s="2206"/>
      <c r="EZC2086" s="2206"/>
      <c r="EZD2086" s="2206"/>
      <c r="EZE2086" s="2206"/>
      <c r="EZF2086" s="2206"/>
      <c r="EZG2086" s="2206"/>
      <c r="EZH2086" s="2206"/>
      <c r="EZI2086" s="2206"/>
      <c r="EZJ2086" s="2206"/>
      <c r="EZK2086" s="2206"/>
      <c r="EZL2086" s="2206"/>
      <c r="EZM2086" s="2206"/>
      <c r="EZN2086" s="2206"/>
      <c r="EZO2086" s="2206"/>
      <c r="EZP2086" s="2206"/>
      <c r="EZQ2086" s="2206"/>
      <c r="EZR2086" s="2206"/>
      <c r="EZS2086" s="2206"/>
      <c r="EZT2086" s="2206"/>
      <c r="EZU2086" s="2206"/>
      <c r="EZV2086" s="2206"/>
      <c r="EZW2086" s="2206"/>
      <c r="EZX2086" s="2206"/>
      <c r="EZY2086" s="2206"/>
      <c r="EZZ2086" s="2206"/>
      <c r="FAA2086" s="2206"/>
      <c r="FAB2086" s="2206"/>
      <c r="FAC2086" s="2206"/>
      <c r="FAD2086" s="2206"/>
      <c r="FAE2086" s="2206"/>
      <c r="FAF2086" s="2206"/>
      <c r="FAG2086" s="2206"/>
      <c r="FAH2086" s="2206"/>
      <c r="FAI2086" s="2206"/>
      <c r="FAJ2086" s="2206"/>
      <c r="FAK2086" s="2206"/>
      <c r="FAL2086" s="2206"/>
      <c r="FAM2086" s="2206"/>
      <c r="FAN2086" s="2206"/>
      <c r="FAO2086" s="2206"/>
      <c r="FAP2086" s="2206"/>
      <c r="FAQ2086" s="2206"/>
      <c r="FAR2086" s="2206"/>
      <c r="FAS2086" s="2206"/>
      <c r="FAT2086" s="2206"/>
      <c r="FAU2086" s="2206"/>
      <c r="FAV2086" s="2206"/>
      <c r="FAW2086" s="2206"/>
      <c r="FAX2086" s="2206"/>
      <c r="FAY2086" s="2206"/>
      <c r="FAZ2086" s="2206"/>
      <c r="FBA2086" s="2206"/>
      <c r="FBB2086" s="2206"/>
      <c r="FBC2086" s="2206"/>
      <c r="FBD2086" s="2206"/>
      <c r="FBE2086" s="2206"/>
      <c r="FBF2086" s="2206"/>
      <c r="FBG2086" s="2206"/>
      <c r="FBH2086" s="2206"/>
      <c r="FBI2086" s="2206"/>
      <c r="FBJ2086" s="2206"/>
      <c r="FBK2086" s="2206"/>
      <c r="FBL2086" s="2206"/>
      <c r="FBM2086" s="2206"/>
      <c r="FBN2086" s="2206"/>
      <c r="FBO2086" s="2206"/>
      <c r="FBP2086" s="2206"/>
      <c r="FBQ2086" s="2206"/>
      <c r="FBR2086" s="2206"/>
      <c r="FBS2086" s="2206"/>
      <c r="FBT2086" s="2206"/>
      <c r="FBU2086" s="2206"/>
      <c r="FBV2086" s="2206"/>
      <c r="FBW2086" s="2206"/>
      <c r="FBX2086" s="2206"/>
      <c r="FBY2086" s="2206"/>
      <c r="FBZ2086" s="2206"/>
      <c r="FCA2086" s="2206"/>
      <c r="FCB2086" s="2206"/>
      <c r="FCC2086" s="2206"/>
      <c r="FCD2086" s="2206"/>
      <c r="FCE2086" s="2206"/>
      <c r="FCF2086" s="2206"/>
      <c r="FCG2086" s="2206"/>
      <c r="FCH2086" s="2206"/>
      <c r="FCI2086" s="2206"/>
      <c r="FCJ2086" s="2206"/>
      <c r="FCK2086" s="2206"/>
      <c r="FCL2086" s="2206"/>
      <c r="FCM2086" s="2206"/>
      <c r="FCN2086" s="2206"/>
      <c r="FCO2086" s="2206"/>
      <c r="FCP2086" s="2206"/>
      <c r="FCQ2086" s="2206"/>
      <c r="FCR2086" s="2206"/>
      <c r="FCS2086" s="2206"/>
      <c r="FCT2086" s="2206"/>
      <c r="FCU2086" s="2206"/>
      <c r="FCV2086" s="2206"/>
      <c r="FCW2086" s="2206"/>
      <c r="FCX2086" s="2206"/>
      <c r="FCY2086" s="2206"/>
      <c r="FCZ2086" s="2206"/>
      <c r="FDA2086" s="2206"/>
      <c r="FDB2086" s="2206"/>
      <c r="FDC2086" s="2206"/>
      <c r="FDD2086" s="2206"/>
      <c r="FDE2086" s="2206"/>
      <c r="FDF2086" s="2206"/>
      <c r="FDG2086" s="2206"/>
      <c r="FDH2086" s="2206"/>
      <c r="FDI2086" s="2206"/>
      <c r="FDJ2086" s="2206"/>
      <c r="FDK2086" s="2206"/>
      <c r="FDL2086" s="2206"/>
      <c r="FDM2086" s="2206"/>
      <c r="FDN2086" s="2206"/>
      <c r="FDO2086" s="2206"/>
      <c r="FDP2086" s="2206"/>
      <c r="FDQ2086" s="2206"/>
      <c r="FDR2086" s="2206"/>
      <c r="FDS2086" s="2206"/>
      <c r="FDT2086" s="2206"/>
      <c r="FDU2086" s="2206"/>
      <c r="FDV2086" s="2206"/>
      <c r="FDW2086" s="2206"/>
      <c r="FDX2086" s="2206"/>
      <c r="FDY2086" s="2206"/>
      <c r="FDZ2086" s="2206"/>
      <c r="FEA2086" s="2206"/>
      <c r="FEB2086" s="2206"/>
      <c r="FEC2086" s="2206"/>
      <c r="FED2086" s="2206"/>
      <c r="FEE2086" s="2206"/>
      <c r="FEF2086" s="2206"/>
      <c r="FEG2086" s="2206"/>
      <c r="FEH2086" s="2206"/>
      <c r="FEI2086" s="2206"/>
      <c r="FEJ2086" s="2206"/>
      <c r="FEK2086" s="2206"/>
      <c r="FEL2086" s="2206"/>
      <c r="FEM2086" s="2206"/>
      <c r="FEN2086" s="2206"/>
      <c r="FEO2086" s="2206"/>
      <c r="FEP2086" s="2206"/>
      <c r="FEQ2086" s="2206"/>
      <c r="FER2086" s="2206"/>
      <c r="FES2086" s="2206"/>
      <c r="FET2086" s="2206"/>
      <c r="FEU2086" s="2206"/>
      <c r="FEV2086" s="2206"/>
      <c r="FEW2086" s="2206"/>
      <c r="FEX2086" s="2206"/>
      <c r="FEY2086" s="2206"/>
      <c r="FEZ2086" s="2206"/>
      <c r="FFA2086" s="2206"/>
      <c r="FFB2086" s="2206"/>
      <c r="FFC2086" s="2206"/>
      <c r="FFD2086" s="2206"/>
      <c r="FFE2086" s="2206"/>
      <c r="FFF2086" s="2206"/>
      <c r="FFG2086" s="2206"/>
      <c r="FFH2086" s="2206"/>
      <c r="FFI2086" s="2206"/>
      <c r="FFJ2086" s="2206"/>
      <c r="FFK2086" s="2206"/>
      <c r="FFL2086" s="2206"/>
      <c r="FFM2086" s="2206"/>
      <c r="FFN2086" s="2206"/>
      <c r="FFO2086" s="2206"/>
      <c r="FFP2086" s="2206"/>
      <c r="FFQ2086" s="2206"/>
      <c r="FFR2086" s="2206"/>
      <c r="FFS2086" s="2206"/>
      <c r="FFT2086" s="2206"/>
      <c r="FFU2086" s="2206"/>
      <c r="FFV2086" s="2206"/>
      <c r="FFW2086" s="2206"/>
      <c r="FFX2086" s="2206"/>
      <c r="FFY2086" s="2206"/>
      <c r="FFZ2086" s="2206"/>
      <c r="FGA2086" s="2206"/>
      <c r="FGB2086" s="2206"/>
      <c r="FGC2086" s="2206"/>
      <c r="FGD2086" s="2206"/>
      <c r="FGE2086" s="2206"/>
      <c r="FGF2086" s="2206"/>
      <c r="FGG2086" s="2206"/>
      <c r="FGH2086" s="2206"/>
      <c r="FGI2086" s="2206"/>
      <c r="FGJ2086" s="2206"/>
      <c r="FGK2086" s="2206"/>
      <c r="FGL2086" s="2206"/>
      <c r="FGM2086" s="2206"/>
      <c r="FGN2086" s="2206"/>
      <c r="FGO2086" s="2206"/>
      <c r="FGP2086" s="2206"/>
      <c r="FGQ2086" s="2206"/>
      <c r="FGR2086" s="2206"/>
      <c r="FGS2086" s="2206"/>
      <c r="FGT2086" s="2206"/>
      <c r="FGU2086" s="2206"/>
      <c r="FGV2086" s="2206"/>
      <c r="FGW2086" s="2206"/>
      <c r="FGX2086" s="2206"/>
      <c r="FGY2086" s="2206"/>
      <c r="FGZ2086" s="2206"/>
      <c r="FHA2086" s="2206"/>
      <c r="FHB2086" s="2206"/>
      <c r="FHC2086" s="2206"/>
      <c r="FHD2086" s="2206"/>
      <c r="FHE2086" s="2206"/>
      <c r="FHF2086" s="2206"/>
      <c r="FHG2086" s="2206"/>
      <c r="FHH2086" s="2206"/>
      <c r="FHI2086" s="2206"/>
      <c r="FHJ2086" s="2206"/>
      <c r="FHK2086" s="2206"/>
      <c r="FHL2086" s="2206"/>
      <c r="FHM2086" s="2206"/>
      <c r="FHN2086" s="2206"/>
      <c r="FHO2086" s="2206"/>
      <c r="FHP2086" s="2206"/>
      <c r="FHQ2086" s="2206"/>
      <c r="FHR2086" s="2206"/>
      <c r="FHS2086" s="2206"/>
      <c r="FHT2086" s="2206"/>
      <c r="FHU2086" s="2206"/>
      <c r="FHV2086" s="2206"/>
      <c r="FHW2086" s="2206"/>
      <c r="FHX2086" s="2206"/>
      <c r="FHY2086" s="2206"/>
      <c r="FHZ2086" s="2206"/>
      <c r="FIA2086" s="2206"/>
      <c r="FIB2086" s="2206"/>
      <c r="FIC2086" s="2206"/>
      <c r="FID2086" s="2206"/>
      <c r="FIE2086" s="2206"/>
      <c r="FIF2086" s="2206"/>
      <c r="FIG2086" s="2206"/>
      <c r="FIH2086" s="2206"/>
      <c r="FII2086" s="2206"/>
      <c r="FIJ2086" s="2206"/>
      <c r="FIK2086" s="2206"/>
      <c r="FIL2086" s="2206"/>
      <c r="FIM2086" s="2206"/>
      <c r="FIN2086" s="2206"/>
      <c r="FIO2086" s="2206"/>
      <c r="FIP2086" s="2206"/>
      <c r="FIQ2086" s="2206"/>
      <c r="FIR2086" s="2206"/>
      <c r="FIS2086" s="2206"/>
      <c r="FIT2086" s="2206"/>
      <c r="FIU2086" s="2206"/>
      <c r="FIV2086" s="2206"/>
      <c r="FIW2086" s="2206"/>
      <c r="FIX2086" s="2206"/>
      <c r="FIY2086" s="2206"/>
      <c r="FIZ2086" s="2206"/>
      <c r="FJA2086" s="2206"/>
      <c r="FJB2086" s="2206"/>
      <c r="FJC2086" s="2206"/>
      <c r="FJD2086" s="2206"/>
      <c r="FJE2086" s="2206"/>
      <c r="FJF2086" s="2206"/>
      <c r="FJG2086" s="2206"/>
      <c r="FJH2086" s="2206"/>
      <c r="FJI2086" s="2206"/>
      <c r="FJJ2086" s="2206"/>
      <c r="FJK2086" s="2206"/>
      <c r="FJL2086" s="2206"/>
      <c r="FJM2086" s="2206"/>
      <c r="FJN2086" s="2206"/>
      <c r="FJO2086" s="2206"/>
      <c r="FJP2086" s="2206"/>
      <c r="FJQ2086" s="2206"/>
      <c r="FJR2086" s="2206"/>
      <c r="FJS2086" s="2206"/>
      <c r="FJT2086" s="2206"/>
      <c r="FJU2086" s="2206"/>
      <c r="FJV2086" s="2206"/>
      <c r="FJW2086" s="2206"/>
      <c r="FJX2086" s="2206"/>
      <c r="FJY2086" s="2206"/>
      <c r="FJZ2086" s="2206"/>
      <c r="FKA2086" s="2206"/>
      <c r="FKB2086" s="2206"/>
      <c r="FKC2086" s="2206"/>
      <c r="FKD2086" s="2206"/>
      <c r="FKE2086" s="2206"/>
      <c r="FKF2086" s="2206"/>
      <c r="FKG2086" s="2206"/>
      <c r="FKH2086" s="2206"/>
      <c r="FKI2086" s="2206"/>
      <c r="FKJ2086" s="2206"/>
      <c r="FKK2086" s="2206"/>
      <c r="FKL2086" s="2206"/>
      <c r="FKM2086" s="2206"/>
      <c r="FKN2086" s="2206"/>
      <c r="FKO2086" s="2206"/>
      <c r="FKP2086" s="2206"/>
      <c r="FKQ2086" s="2206"/>
      <c r="FKR2086" s="2206"/>
      <c r="FKS2086" s="2206"/>
      <c r="FKT2086" s="2206"/>
      <c r="FKU2086" s="2206"/>
      <c r="FKV2086" s="2206"/>
      <c r="FKW2086" s="2206"/>
      <c r="FKX2086" s="2206"/>
      <c r="FKY2086" s="2206"/>
      <c r="FKZ2086" s="2206"/>
      <c r="FLA2086" s="2206"/>
      <c r="FLB2086" s="2206"/>
      <c r="FLC2086" s="2206"/>
      <c r="FLD2086" s="2206"/>
      <c r="FLE2086" s="2206"/>
      <c r="FLF2086" s="2206"/>
      <c r="FLG2086" s="2206"/>
      <c r="FLH2086" s="2206"/>
      <c r="FLI2086" s="2206"/>
      <c r="FLJ2086" s="2206"/>
      <c r="FLK2086" s="2206"/>
      <c r="FLL2086" s="2206"/>
      <c r="FLM2086" s="2206"/>
      <c r="FLN2086" s="2206"/>
      <c r="FLO2086" s="2206"/>
      <c r="FLP2086" s="2206"/>
      <c r="FLQ2086" s="2206"/>
      <c r="FLR2086" s="2206"/>
      <c r="FLS2086" s="2206"/>
      <c r="FLT2086" s="2206"/>
      <c r="FLU2086" s="2206"/>
      <c r="FLV2086" s="2206"/>
      <c r="FLW2086" s="2206"/>
      <c r="FLX2086" s="2206"/>
      <c r="FLY2086" s="2206"/>
      <c r="FLZ2086" s="2206"/>
      <c r="FMA2086" s="2206"/>
      <c r="FMB2086" s="2206"/>
      <c r="FMC2086" s="2206"/>
      <c r="FMD2086" s="2206"/>
      <c r="FME2086" s="2206"/>
      <c r="FMF2086" s="2206"/>
      <c r="FMG2086" s="2206"/>
      <c r="FMH2086" s="2206"/>
      <c r="FMI2086" s="2206"/>
      <c r="FMJ2086" s="2206"/>
      <c r="FMK2086" s="2206"/>
      <c r="FML2086" s="2206"/>
      <c r="FMM2086" s="2206"/>
      <c r="FMN2086" s="2206"/>
      <c r="FMO2086" s="2206"/>
      <c r="FMP2086" s="2206"/>
      <c r="FMQ2086" s="2206"/>
      <c r="FMR2086" s="2206"/>
      <c r="FMS2086" s="2206"/>
      <c r="FMT2086" s="2206"/>
      <c r="FMU2086" s="2206"/>
      <c r="FMV2086" s="2206"/>
      <c r="FMW2086" s="2206"/>
      <c r="FMX2086" s="2206"/>
      <c r="FMY2086" s="2206"/>
      <c r="FMZ2086" s="2206"/>
      <c r="FNA2086" s="2206"/>
      <c r="FNB2086" s="2206"/>
      <c r="FNC2086" s="2206"/>
      <c r="FND2086" s="2206"/>
      <c r="FNE2086" s="2206"/>
      <c r="FNF2086" s="2206"/>
      <c r="FNG2086" s="2206"/>
      <c r="FNH2086" s="2206"/>
      <c r="FNI2086" s="2206"/>
      <c r="FNJ2086" s="2206"/>
      <c r="FNK2086" s="2206"/>
      <c r="FNL2086" s="2206"/>
      <c r="FNM2086" s="2206"/>
      <c r="FNN2086" s="2206"/>
      <c r="FNO2086" s="2206"/>
      <c r="FNP2086" s="2206"/>
      <c r="FNQ2086" s="2206"/>
      <c r="FNR2086" s="2206"/>
      <c r="FNS2086" s="2206"/>
      <c r="FNT2086" s="2206"/>
      <c r="FNU2086" s="2206"/>
      <c r="FNV2086" s="2206"/>
      <c r="FNW2086" s="2206"/>
      <c r="FNX2086" s="2206"/>
      <c r="FNY2086" s="2206"/>
      <c r="FNZ2086" s="2206"/>
      <c r="FOA2086" s="2206"/>
      <c r="FOB2086" s="2206"/>
      <c r="FOC2086" s="2206"/>
      <c r="FOD2086" s="2206"/>
      <c r="FOE2086" s="2206"/>
      <c r="FOF2086" s="2206"/>
      <c r="FOG2086" s="2206"/>
      <c r="FOH2086" s="2206"/>
      <c r="FOI2086" s="2206"/>
      <c r="FOJ2086" s="2206"/>
      <c r="FOK2086" s="2206"/>
      <c r="FOL2086" s="2206"/>
      <c r="FOM2086" s="2206"/>
      <c r="FON2086" s="2206"/>
      <c r="FOO2086" s="2206"/>
      <c r="FOP2086" s="2206"/>
      <c r="FOQ2086" s="2206"/>
      <c r="FOR2086" s="2206"/>
      <c r="FOS2086" s="2206"/>
      <c r="FOT2086" s="2206"/>
      <c r="FOU2086" s="2206"/>
      <c r="FOV2086" s="2206"/>
      <c r="FOW2086" s="2206"/>
      <c r="FOX2086" s="2206"/>
      <c r="FOY2086" s="2206"/>
      <c r="FOZ2086" s="2206"/>
      <c r="FPA2086" s="2206"/>
      <c r="FPB2086" s="2206"/>
      <c r="FPC2086" s="2206"/>
      <c r="FPD2086" s="2206"/>
      <c r="FPE2086" s="2206"/>
      <c r="FPF2086" s="2206"/>
      <c r="FPG2086" s="2206"/>
      <c r="FPH2086" s="2206"/>
      <c r="FPI2086" s="2206"/>
      <c r="FPJ2086" s="2206"/>
      <c r="FPK2086" s="2206"/>
      <c r="FPL2086" s="2206"/>
      <c r="FPM2086" s="2206"/>
      <c r="FPN2086" s="2206"/>
      <c r="FPO2086" s="2206"/>
      <c r="FPP2086" s="2206"/>
      <c r="FPQ2086" s="2206"/>
      <c r="FPR2086" s="2206"/>
      <c r="FPS2086" s="2206"/>
      <c r="FPT2086" s="2206"/>
      <c r="FPU2086" s="2206"/>
      <c r="FPV2086" s="2206"/>
      <c r="FPW2086" s="2206"/>
      <c r="FPX2086" s="2206"/>
      <c r="FPY2086" s="2206"/>
      <c r="FPZ2086" s="2206"/>
      <c r="FQA2086" s="2206"/>
      <c r="FQB2086" s="2206"/>
      <c r="FQC2086" s="2206"/>
      <c r="FQD2086" s="2206"/>
      <c r="FQE2086" s="2206"/>
      <c r="FQF2086" s="2206"/>
      <c r="FQG2086" s="2206"/>
      <c r="FQH2086" s="2206"/>
      <c r="FQI2086" s="2206"/>
      <c r="FQJ2086" s="2206"/>
      <c r="FQK2086" s="2206"/>
      <c r="FQL2086" s="2206"/>
      <c r="FQM2086" s="2206"/>
      <c r="FQN2086" s="2206"/>
      <c r="FQO2086" s="2206"/>
      <c r="FQP2086" s="2206"/>
      <c r="FQQ2086" s="2206"/>
      <c r="FQR2086" s="2206"/>
      <c r="FQS2086" s="2206"/>
      <c r="FQT2086" s="2206"/>
      <c r="FQU2086" s="2206"/>
      <c r="FQV2086" s="2206"/>
      <c r="FQW2086" s="2206"/>
      <c r="FQX2086" s="2206"/>
      <c r="FQY2086" s="2206"/>
      <c r="FQZ2086" s="2206"/>
      <c r="FRA2086" s="2206"/>
      <c r="FRB2086" s="2206"/>
      <c r="FRC2086" s="2206"/>
      <c r="FRD2086" s="2206"/>
      <c r="FRE2086" s="2206"/>
      <c r="FRF2086" s="2206"/>
      <c r="FRG2086" s="2206"/>
      <c r="FRH2086" s="2206"/>
      <c r="FRI2086" s="2206"/>
      <c r="FRJ2086" s="2206"/>
      <c r="FRK2086" s="2206"/>
      <c r="FRL2086" s="2206"/>
      <c r="FRM2086" s="2206"/>
      <c r="FRN2086" s="2206"/>
      <c r="FRO2086" s="2206"/>
      <c r="FRP2086" s="2206"/>
      <c r="FRQ2086" s="2206"/>
      <c r="FRR2086" s="2206"/>
      <c r="FRS2086" s="2206"/>
      <c r="FRT2086" s="2206"/>
      <c r="FRU2086" s="2206"/>
      <c r="FRV2086" s="2206"/>
      <c r="FRW2086" s="2206"/>
      <c r="FRX2086" s="2206"/>
      <c r="FRY2086" s="2206"/>
      <c r="FRZ2086" s="2206"/>
      <c r="FSA2086" s="2206"/>
      <c r="FSB2086" s="2206"/>
      <c r="FSC2086" s="2206"/>
      <c r="FSD2086" s="2206"/>
      <c r="FSE2086" s="2206"/>
      <c r="FSF2086" s="2206"/>
      <c r="FSG2086" s="2206"/>
      <c r="FSH2086" s="2206"/>
      <c r="FSI2086" s="2206"/>
      <c r="FSJ2086" s="2206"/>
      <c r="FSK2086" s="2206"/>
      <c r="FSL2086" s="2206"/>
      <c r="FSM2086" s="2206"/>
      <c r="FSN2086" s="2206"/>
      <c r="FSO2086" s="2206"/>
      <c r="FSP2086" s="2206"/>
      <c r="FSQ2086" s="2206"/>
      <c r="FSR2086" s="2206"/>
      <c r="FSS2086" s="2206"/>
      <c r="FST2086" s="2206"/>
      <c r="FSU2086" s="2206"/>
      <c r="FSV2086" s="2206"/>
      <c r="FSW2086" s="2206"/>
      <c r="FSX2086" s="2206"/>
      <c r="FSY2086" s="2206"/>
      <c r="FSZ2086" s="2206"/>
      <c r="FTA2086" s="2206"/>
      <c r="FTB2086" s="2206"/>
      <c r="FTC2086" s="2206"/>
      <c r="FTD2086" s="2206"/>
      <c r="FTE2086" s="2206"/>
      <c r="FTF2086" s="2206"/>
      <c r="FTG2086" s="2206"/>
      <c r="FTH2086" s="2206"/>
      <c r="FTI2086" s="2206"/>
      <c r="FTJ2086" s="2206"/>
      <c r="FTK2086" s="2206"/>
      <c r="FTL2086" s="2206"/>
      <c r="FTM2086" s="2206"/>
      <c r="FTN2086" s="2206"/>
      <c r="FTO2086" s="2206"/>
      <c r="FTP2086" s="2206"/>
      <c r="FTQ2086" s="2206"/>
      <c r="FTR2086" s="2206"/>
      <c r="FTS2086" s="2206"/>
      <c r="FTT2086" s="2206"/>
      <c r="FTU2086" s="2206"/>
      <c r="FTV2086" s="2206"/>
      <c r="FTW2086" s="2206"/>
      <c r="FTX2086" s="2206"/>
      <c r="FTY2086" s="2206"/>
      <c r="FTZ2086" s="2206"/>
      <c r="FUA2086" s="2206"/>
      <c r="FUB2086" s="2206"/>
      <c r="FUC2086" s="2206"/>
      <c r="FUD2086" s="2206"/>
      <c r="FUE2086" s="2206"/>
      <c r="FUF2086" s="2206"/>
      <c r="FUG2086" s="2206"/>
      <c r="FUH2086" s="2206"/>
      <c r="FUI2086" s="2206"/>
      <c r="FUJ2086" s="2206"/>
      <c r="FUK2086" s="2206"/>
      <c r="FUL2086" s="2206"/>
      <c r="FUM2086" s="2206"/>
      <c r="FUN2086" s="2206"/>
      <c r="FUO2086" s="2206"/>
      <c r="FUP2086" s="2206"/>
      <c r="FUQ2086" s="2206"/>
      <c r="FUR2086" s="2206"/>
      <c r="FUS2086" s="2206"/>
      <c r="FUT2086" s="2206"/>
      <c r="FUU2086" s="2206"/>
      <c r="FUV2086" s="2206"/>
      <c r="FUW2086" s="2206"/>
      <c r="FUX2086" s="2206"/>
      <c r="FUY2086" s="2206"/>
      <c r="FUZ2086" s="2206"/>
      <c r="FVA2086" s="2206"/>
      <c r="FVB2086" s="2206"/>
      <c r="FVC2086" s="2206"/>
      <c r="FVD2086" s="2206"/>
      <c r="FVE2086" s="2206"/>
      <c r="FVF2086" s="2206"/>
      <c r="FVG2086" s="2206"/>
      <c r="FVH2086" s="2206"/>
      <c r="FVI2086" s="2206"/>
      <c r="FVJ2086" s="2206"/>
      <c r="FVK2086" s="2206"/>
      <c r="FVL2086" s="2206"/>
      <c r="FVM2086" s="2206"/>
      <c r="FVN2086" s="2206"/>
      <c r="FVO2086" s="2206"/>
      <c r="FVP2086" s="2206"/>
      <c r="FVQ2086" s="2206"/>
      <c r="FVR2086" s="2206"/>
      <c r="FVS2086" s="2206"/>
      <c r="FVT2086" s="2206"/>
      <c r="FVU2086" s="2206"/>
      <c r="FVV2086" s="2206"/>
      <c r="FVW2086" s="2206"/>
      <c r="FVX2086" s="2206"/>
      <c r="FVY2086" s="2206"/>
      <c r="FVZ2086" s="2206"/>
      <c r="FWA2086" s="2206"/>
      <c r="FWB2086" s="2206"/>
      <c r="FWC2086" s="2206"/>
      <c r="FWD2086" s="2206"/>
      <c r="FWE2086" s="2206"/>
      <c r="FWF2086" s="2206"/>
      <c r="FWG2086" s="2206"/>
      <c r="FWH2086" s="2206"/>
      <c r="FWI2086" s="2206"/>
      <c r="FWJ2086" s="2206"/>
      <c r="FWK2086" s="2206"/>
      <c r="FWL2086" s="2206"/>
      <c r="FWM2086" s="2206"/>
      <c r="FWN2086" s="2206"/>
      <c r="FWO2086" s="2206"/>
      <c r="FWP2086" s="2206"/>
      <c r="FWQ2086" s="2206"/>
      <c r="FWR2086" s="2206"/>
      <c r="FWS2086" s="2206"/>
      <c r="FWT2086" s="2206"/>
      <c r="FWU2086" s="2206"/>
      <c r="FWV2086" s="2206"/>
      <c r="FWW2086" s="2206"/>
      <c r="FWX2086" s="2206"/>
      <c r="FWY2086" s="2206"/>
      <c r="FWZ2086" s="2206"/>
      <c r="FXA2086" s="2206"/>
      <c r="FXB2086" s="2206"/>
      <c r="FXC2086" s="2206"/>
      <c r="FXD2086" s="2206"/>
      <c r="FXE2086" s="2206"/>
      <c r="FXF2086" s="2206"/>
      <c r="FXG2086" s="2206"/>
      <c r="FXH2086" s="2206"/>
      <c r="FXI2086" s="2206"/>
      <c r="FXJ2086" s="2206"/>
      <c r="FXK2086" s="2206"/>
      <c r="FXL2086" s="2206"/>
      <c r="FXM2086" s="2206"/>
      <c r="FXN2086" s="2206"/>
      <c r="FXO2086" s="2206"/>
      <c r="FXP2086" s="2206"/>
      <c r="FXQ2086" s="2206"/>
      <c r="FXR2086" s="2206"/>
      <c r="FXS2086" s="2206"/>
      <c r="FXT2086" s="2206"/>
      <c r="FXU2086" s="2206"/>
      <c r="FXV2086" s="2206"/>
      <c r="FXW2086" s="2206"/>
      <c r="FXX2086" s="2206"/>
      <c r="FXY2086" s="2206"/>
      <c r="FXZ2086" s="2206"/>
      <c r="FYA2086" s="2206"/>
      <c r="FYB2086" s="2206"/>
      <c r="FYC2086" s="2206"/>
      <c r="FYD2086" s="2206"/>
      <c r="FYE2086" s="2206"/>
      <c r="FYF2086" s="2206"/>
      <c r="FYG2086" s="2206"/>
      <c r="FYH2086" s="2206"/>
      <c r="FYI2086" s="2206"/>
      <c r="FYJ2086" s="2206"/>
      <c r="FYK2086" s="2206"/>
      <c r="FYL2086" s="2206"/>
      <c r="FYM2086" s="2206"/>
      <c r="FYN2086" s="2206"/>
      <c r="FYO2086" s="2206"/>
      <c r="FYP2086" s="2206"/>
      <c r="FYQ2086" s="2206"/>
      <c r="FYR2086" s="2206"/>
      <c r="FYS2086" s="2206"/>
      <c r="FYT2086" s="2206"/>
      <c r="FYU2086" s="2206"/>
      <c r="FYV2086" s="2206"/>
      <c r="FYW2086" s="2206"/>
      <c r="FYX2086" s="2206"/>
      <c r="FYY2086" s="2206"/>
      <c r="FYZ2086" s="2206"/>
      <c r="FZA2086" s="2206"/>
      <c r="FZB2086" s="2206"/>
      <c r="FZC2086" s="2206"/>
      <c r="FZD2086" s="2206"/>
      <c r="FZE2086" s="2206"/>
      <c r="FZF2086" s="2206"/>
      <c r="FZG2086" s="2206"/>
      <c r="FZH2086" s="2206"/>
      <c r="FZI2086" s="2206"/>
      <c r="FZJ2086" s="2206"/>
      <c r="FZK2086" s="2206"/>
      <c r="FZL2086" s="2206"/>
      <c r="FZM2086" s="2206"/>
      <c r="FZN2086" s="2206"/>
      <c r="FZO2086" s="2206"/>
      <c r="FZP2086" s="2206"/>
      <c r="FZQ2086" s="2206"/>
      <c r="FZR2086" s="2206"/>
      <c r="FZS2086" s="2206"/>
      <c r="FZT2086" s="2206"/>
      <c r="FZU2086" s="2206"/>
      <c r="FZV2086" s="2206"/>
      <c r="FZW2086" s="2206"/>
      <c r="FZX2086" s="2206"/>
      <c r="FZY2086" s="2206"/>
      <c r="FZZ2086" s="2206"/>
      <c r="GAA2086" s="2206"/>
      <c r="GAB2086" s="2206"/>
      <c r="GAC2086" s="2206"/>
      <c r="GAD2086" s="2206"/>
      <c r="GAE2086" s="2206"/>
      <c r="GAF2086" s="2206"/>
      <c r="GAG2086" s="2206"/>
      <c r="GAH2086" s="2206"/>
      <c r="GAI2086" s="2206"/>
      <c r="GAJ2086" s="2206"/>
      <c r="GAK2086" s="2206"/>
      <c r="GAL2086" s="2206"/>
      <c r="GAM2086" s="2206"/>
      <c r="GAN2086" s="2206"/>
      <c r="GAO2086" s="2206"/>
      <c r="GAP2086" s="2206"/>
      <c r="GAQ2086" s="2206"/>
      <c r="GAR2086" s="2206"/>
      <c r="GAS2086" s="2206"/>
      <c r="GAT2086" s="2206"/>
      <c r="GAU2086" s="2206"/>
      <c r="GAV2086" s="2206"/>
      <c r="GAW2086" s="2206"/>
      <c r="GAX2086" s="2206"/>
      <c r="GAY2086" s="2206"/>
      <c r="GAZ2086" s="2206"/>
      <c r="GBA2086" s="2206"/>
      <c r="GBB2086" s="2206"/>
      <c r="GBC2086" s="2206"/>
      <c r="GBD2086" s="2206"/>
      <c r="GBE2086" s="2206"/>
      <c r="GBF2086" s="2206"/>
      <c r="GBG2086" s="2206"/>
      <c r="GBH2086" s="2206"/>
      <c r="GBI2086" s="2206"/>
      <c r="GBJ2086" s="2206"/>
      <c r="GBK2086" s="2206"/>
      <c r="GBL2086" s="2206"/>
      <c r="GBM2086" s="2206"/>
      <c r="GBN2086" s="2206"/>
      <c r="GBO2086" s="2206"/>
      <c r="GBP2086" s="2206"/>
      <c r="GBQ2086" s="2206"/>
      <c r="GBR2086" s="2206"/>
      <c r="GBS2086" s="2206"/>
      <c r="GBT2086" s="2206"/>
      <c r="GBU2086" s="2206"/>
      <c r="GBV2086" s="2206"/>
      <c r="GBW2086" s="2206"/>
      <c r="GBX2086" s="2206"/>
      <c r="GBY2086" s="2206"/>
      <c r="GBZ2086" s="2206"/>
      <c r="GCA2086" s="2206"/>
      <c r="GCB2086" s="2206"/>
      <c r="GCC2086" s="2206"/>
      <c r="GCD2086" s="2206"/>
      <c r="GCE2086" s="2206"/>
      <c r="GCF2086" s="2206"/>
      <c r="GCG2086" s="2206"/>
      <c r="GCH2086" s="2206"/>
      <c r="GCI2086" s="2206"/>
      <c r="GCJ2086" s="2206"/>
      <c r="GCK2086" s="2206"/>
      <c r="GCL2086" s="2206"/>
      <c r="GCM2086" s="2206"/>
      <c r="GCN2086" s="2206"/>
      <c r="GCO2086" s="2206"/>
      <c r="GCP2086" s="2206"/>
      <c r="GCQ2086" s="2206"/>
      <c r="GCR2086" s="2206"/>
      <c r="GCS2086" s="2206"/>
      <c r="GCT2086" s="2206"/>
      <c r="GCU2086" s="2206"/>
      <c r="GCV2086" s="2206"/>
      <c r="GCW2086" s="2206"/>
      <c r="GCX2086" s="2206"/>
      <c r="GCY2086" s="2206"/>
      <c r="GCZ2086" s="2206"/>
      <c r="GDA2086" s="2206"/>
      <c r="GDB2086" s="2206"/>
      <c r="GDC2086" s="2206"/>
      <c r="GDD2086" s="2206"/>
      <c r="GDE2086" s="2206"/>
      <c r="GDF2086" s="2206"/>
      <c r="GDG2086" s="2206"/>
      <c r="GDH2086" s="2206"/>
      <c r="GDI2086" s="2206"/>
      <c r="GDJ2086" s="2206"/>
      <c r="GDK2086" s="2206"/>
      <c r="GDL2086" s="2206"/>
      <c r="GDM2086" s="2206"/>
      <c r="GDN2086" s="2206"/>
      <c r="GDO2086" s="2206"/>
      <c r="GDP2086" s="2206"/>
      <c r="GDQ2086" s="2206"/>
      <c r="GDR2086" s="2206"/>
      <c r="GDS2086" s="2206"/>
      <c r="GDT2086" s="2206"/>
      <c r="GDU2086" s="2206"/>
      <c r="GDV2086" s="2206"/>
      <c r="GDW2086" s="2206"/>
      <c r="GDX2086" s="2206"/>
      <c r="GDY2086" s="2206"/>
      <c r="GDZ2086" s="2206"/>
      <c r="GEA2086" s="2206"/>
      <c r="GEB2086" s="2206"/>
      <c r="GEC2086" s="2206"/>
      <c r="GED2086" s="2206"/>
      <c r="GEE2086" s="2206"/>
      <c r="GEF2086" s="2206"/>
      <c r="GEG2086" s="2206"/>
      <c r="GEH2086" s="2206"/>
      <c r="GEI2086" s="2206"/>
      <c r="GEJ2086" s="2206"/>
      <c r="GEK2086" s="2206"/>
      <c r="GEL2086" s="2206"/>
      <c r="GEM2086" s="2206"/>
      <c r="GEN2086" s="2206"/>
      <c r="GEO2086" s="2206"/>
      <c r="GEP2086" s="2206"/>
      <c r="GEQ2086" s="2206"/>
      <c r="GER2086" s="2206"/>
      <c r="GES2086" s="2206"/>
      <c r="GET2086" s="2206"/>
      <c r="GEU2086" s="2206"/>
      <c r="GEV2086" s="2206"/>
      <c r="GEW2086" s="2206"/>
      <c r="GEX2086" s="2206"/>
      <c r="GEY2086" s="2206"/>
      <c r="GEZ2086" s="2206"/>
      <c r="GFA2086" s="2206"/>
      <c r="GFB2086" s="2206"/>
      <c r="GFC2086" s="2206"/>
      <c r="GFD2086" s="2206"/>
      <c r="GFE2086" s="2206"/>
      <c r="GFF2086" s="2206"/>
      <c r="GFG2086" s="2206"/>
      <c r="GFH2086" s="2206"/>
      <c r="GFI2086" s="2206"/>
      <c r="GFJ2086" s="2206"/>
      <c r="GFK2086" s="2206"/>
      <c r="GFL2086" s="2206"/>
      <c r="GFM2086" s="2206"/>
      <c r="GFN2086" s="2206"/>
      <c r="GFO2086" s="2206"/>
      <c r="GFP2086" s="2206"/>
      <c r="GFQ2086" s="2206"/>
      <c r="GFR2086" s="2206"/>
      <c r="GFS2086" s="2206"/>
      <c r="GFT2086" s="2206"/>
      <c r="GFU2086" s="2206"/>
      <c r="GFV2086" s="2206"/>
      <c r="GFW2086" s="2206"/>
      <c r="GFX2086" s="2206"/>
      <c r="GFY2086" s="2206"/>
      <c r="GFZ2086" s="2206"/>
      <c r="GGA2086" s="2206"/>
      <c r="GGB2086" s="2206"/>
      <c r="GGC2086" s="2206"/>
      <c r="GGD2086" s="2206"/>
      <c r="GGE2086" s="2206"/>
      <c r="GGF2086" s="2206"/>
      <c r="GGG2086" s="2206"/>
      <c r="GGH2086" s="2206"/>
      <c r="GGI2086" s="2206"/>
      <c r="GGJ2086" s="2206"/>
      <c r="GGK2086" s="2206"/>
      <c r="GGL2086" s="2206"/>
      <c r="GGM2086" s="2206"/>
      <c r="GGN2086" s="2206"/>
      <c r="GGO2086" s="2206"/>
      <c r="GGP2086" s="2206"/>
      <c r="GGQ2086" s="2206"/>
      <c r="GGR2086" s="2206"/>
      <c r="GGS2086" s="2206"/>
      <c r="GGT2086" s="2206"/>
      <c r="GGU2086" s="2206"/>
      <c r="GGV2086" s="2206"/>
      <c r="GGW2086" s="2206"/>
      <c r="GGX2086" s="2206"/>
      <c r="GGY2086" s="2206"/>
      <c r="GGZ2086" s="2206"/>
      <c r="GHA2086" s="2206"/>
      <c r="GHB2086" s="2206"/>
      <c r="GHC2086" s="2206"/>
      <c r="GHD2086" s="2206"/>
      <c r="GHE2086" s="2206"/>
      <c r="GHF2086" s="2206"/>
      <c r="GHG2086" s="2206"/>
      <c r="GHH2086" s="2206"/>
      <c r="GHI2086" s="2206"/>
      <c r="GHJ2086" s="2206"/>
      <c r="GHK2086" s="2206"/>
      <c r="GHL2086" s="2206"/>
      <c r="GHM2086" s="2206"/>
      <c r="GHN2086" s="2206"/>
      <c r="GHO2086" s="2206"/>
      <c r="GHP2086" s="2206"/>
      <c r="GHQ2086" s="2206"/>
      <c r="GHR2086" s="2206"/>
      <c r="GHS2086" s="2206"/>
      <c r="GHT2086" s="2206"/>
      <c r="GHU2086" s="2206"/>
      <c r="GHV2086" s="2206"/>
      <c r="GHW2086" s="2206"/>
      <c r="GHX2086" s="2206"/>
      <c r="GHY2086" s="2206"/>
      <c r="GHZ2086" s="2206"/>
      <c r="GIA2086" s="2206"/>
      <c r="GIB2086" s="2206"/>
      <c r="GIC2086" s="2206"/>
      <c r="GID2086" s="2206"/>
      <c r="GIE2086" s="2206"/>
      <c r="GIF2086" s="2206"/>
      <c r="GIG2086" s="2206"/>
      <c r="GIH2086" s="2206"/>
      <c r="GII2086" s="2206"/>
      <c r="GIJ2086" s="2206"/>
      <c r="GIK2086" s="2206"/>
      <c r="GIL2086" s="2206"/>
      <c r="GIM2086" s="2206"/>
      <c r="GIN2086" s="2206"/>
      <c r="GIO2086" s="2206"/>
      <c r="GIP2086" s="2206"/>
      <c r="GIQ2086" s="2206"/>
      <c r="GIR2086" s="2206"/>
      <c r="GIS2086" s="2206"/>
      <c r="GIT2086" s="2206"/>
      <c r="GIU2086" s="2206"/>
      <c r="GIV2086" s="2206"/>
      <c r="GIW2086" s="2206"/>
      <c r="GIX2086" s="2206"/>
      <c r="GIY2086" s="2206"/>
      <c r="GIZ2086" s="2206"/>
      <c r="GJA2086" s="2206"/>
      <c r="GJB2086" s="2206"/>
      <c r="GJC2086" s="2206"/>
      <c r="GJD2086" s="2206"/>
      <c r="GJE2086" s="2206"/>
      <c r="GJF2086" s="2206"/>
      <c r="GJG2086" s="2206"/>
      <c r="GJH2086" s="2206"/>
      <c r="GJI2086" s="2206"/>
      <c r="GJJ2086" s="2206"/>
      <c r="GJK2086" s="2206"/>
      <c r="GJL2086" s="2206"/>
      <c r="GJM2086" s="2206"/>
      <c r="GJN2086" s="2206"/>
      <c r="GJO2086" s="2206"/>
      <c r="GJP2086" s="2206"/>
      <c r="GJQ2086" s="2206"/>
      <c r="GJR2086" s="2206"/>
      <c r="GJS2086" s="2206"/>
      <c r="GJT2086" s="2206"/>
      <c r="GJU2086" s="2206"/>
      <c r="GJV2086" s="2206"/>
      <c r="GJW2086" s="2206"/>
      <c r="GJX2086" s="2206"/>
      <c r="GJY2086" s="2206"/>
      <c r="GJZ2086" s="2206"/>
      <c r="GKA2086" s="2206"/>
      <c r="GKB2086" s="2206"/>
      <c r="GKC2086" s="2206"/>
      <c r="GKD2086" s="2206"/>
      <c r="GKE2086" s="2206"/>
      <c r="GKF2086" s="2206"/>
      <c r="GKG2086" s="2206"/>
      <c r="GKH2086" s="2206"/>
      <c r="GKI2086" s="2206"/>
      <c r="GKJ2086" s="2206"/>
      <c r="GKK2086" s="2206"/>
      <c r="GKL2086" s="2206"/>
      <c r="GKM2086" s="2206"/>
      <c r="GKN2086" s="2206"/>
      <c r="GKO2086" s="2206"/>
      <c r="GKP2086" s="2206"/>
      <c r="GKQ2086" s="2206"/>
      <c r="GKR2086" s="2206"/>
      <c r="GKS2086" s="2206"/>
      <c r="GKT2086" s="2206"/>
      <c r="GKU2086" s="2206"/>
      <c r="GKV2086" s="2206"/>
      <c r="GKW2086" s="2206"/>
      <c r="GKX2086" s="2206"/>
      <c r="GKY2086" s="2206"/>
      <c r="GKZ2086" s="2206"/>
      <c r="GLA2086" s="2206"/>
      <c r="GLB2086" s="2206"/>
      <c r="GLC2086" s="2206"/>
      <c r="GLD2086" s="2206"/>
      <c r="GLE2086" s="2206"/>
      <c r="GLF2086" s="2206"/>
      <c r="GLG2086" s="2206"/>
      <c r="GLH2086" s="2206"/>
      <c r="GLI2086" s="2206"/>
      <c r="GLJ2086" s="2206"/>
      <c r="GLK2086" s="2206"/>
      <c r="GLL2086" s="2206"/>
      <c r="GLM2086" s="2206"/>
      <c r="GLN2086" s="2206"/>
      <c r="GLO2086" s="2206"/>
      <c r="GLP2086" s="2206"/>
      <c r="GLQ2086" s="2206"/>
      <c r="GLR2086" s="2206"/>
      <c r="GLS2086" s="2206"/>
      <c r="GLT2086" s="2206"/>
      <c r="GLU2086" s="2206"/>
      <c r="GLV2086" s="2206"/>
      <c r="GLW2086" s="2206"/>
      <c r="GLX2086" s="2206"/>
      <c r="GLY2086" s="2206"/>
      <c r="GLZ2086" s="2206"/>
      <c r="GMA2086" s="2206"/>
      <c r="GMB2086" s="2206"/>
      <c r="GMC2086" s="2206"/>
      <c r="GMD2086" s="2206"/>
      <c r="GME2086" s="2206"/>
      <c r="GMF2086" s="2206"/>
      <c r="GMG2086" s="2206"/>
      <c r="GMH2086" s="2206"/>
      <c r="GMI2086" s="2206"/>
      <c r="GMJ2086" s="2206"/>
      <c r="GMK2086" s="2206"/>
      <c r="GML2086" s="2206"/>
      <c r="GMM2086" s="2206"/>
      <c r="GMN2086" s="2206"/>
      <c r="GMO2086" s="2206"/>
      <c r="GMP2086" s="2206"/>
      <c r="GMQ2086" s="2206"/>
      <c r="GMR2086" s="2206"/>
      <c r="GMS2086" s="2206"/>
      <c r="GMT2086" s="2206"/>
      <c r="GMU2086" s="2206"/>
      <c r="GMV2086" s="2206"/>
      <c r="GMW2086" s="2206"/>
      <c r="GMX2086" s="2206"/>
      <c r="GMY2086" s="2206"/>
      <c r="GMZ2086" s="2206"/>
      <c r="GNA2086" s="2206"/>
      <c r="GNB2086" s="2206"/>
      <c r="GNC2086" s="2206"/>
      <c r="GND2086" s="2206"/>
      <c r="GNE2086" s="2206"/>
      <c r="GNF2086" s="2206"/>
      <c r="GNG2086" s="2206"/>
      <c r="GNH2086" s="2206"/>
      <c r="GNI2086" s="2206"/>
      <c r="GNJ2086" s="2206"/>
      <c r="GNK2086" s="2206"/>
      <c r="GNL2086" s="2206"/>
      <c r="GNM2086" s="2206"/>
      <c r="GNN2086" s="2206"/>
      <c r="GNO2086" s="2206"/>
      <c r="GNP2086" s="2206"/>
      <c r="GNQ2086" s="2206"/>
      <c r="GNR2086" s="2206"/>
      <c r="GNS2086" s="2206"/>
      <c r="GNT2086" s="2206"/>
      <c r="GNU2086" s="2206"/>
      <c r="GNV2086" s="2206"/>
      <c r="GNW2086" s="2206"/>
      <c r="GNX2086" s="2206"/>
      <c r="GNY2086" s="2206"/>
      <c r="GNZ2086" s="2206"/>
      <c r="GOA2086" s="2206"/>
      <c r="GOB2086" s="2206"/>
      <c r="GOC2086" s="2206"/>
      <c r="GOD2086" s="2206"/>
      <c r="GOE2086" s="2206"/>
      <c r="GOF2086" s="2206"/>
      <c r="GOG2086" s="2206"/>
      <c r="GOH2086" s="2206"/>
      <c r="GOI2086" s="2206"/>
      <c r="GOJ2086" s="2206"/>
      <c r="GOK2086" s="2206"/>
      <c r="GOL2086" s="2206"/>
      <c r="GOM2086" s="2206"/>
      <c r="GON2086" s="2206"/>
      <c r="GOO2086" s="2206"/>
      <c r="GOP2086" s="2206"/>
      <c r="GOQ2086" s="2206"/>
      <c r="GOR2086" s="2206"/>
      <c r="GOS2086" s="2206"/>
      <c r="GOT2086" s="2206"/>
      <c r="GOU2086" s="2206"/>
      <c r="GOV2086" s="2206"/>
      <c r="GOW2086" s="2206"/>
      <c r="GOX2086" s="2206"/>
      <c r="GOY2086" s="2206"/>
      <c r="GOZ2086" s="2206"/>
      <c r="GPA2086" s="2206"/>
      <c r="GPB2086" s="2206"/>
      <c r="GPC2086" s="2206"/>
      <c r="GPD2086" s="2206"/>
      <c r="GPE2086" s="2206"/>
      <c r="GPF2086" s="2206"/>
      <c r="GPG2086" s="2206"/>
      <c r="GPH2086" s="2206"/>
      <c r="GPI2086" s="2206"/>
      <c r="GPJ2086" s="2206"/>
      <c r="GPK2086" s="2206"/>
      <c r="GPL2086" s="2206"/>
      <c r="GPM2086" s="2206"/>
      <c r="GPN2086" s="2206"/>
      <c r="GPO2086" s="2206"/>
      <c r="GPP2086" s="2206"/>
      <c r="GPQ2086" s="2206"/>
      <c r="GPR2086" s="2206"/>
      <c r="GPS2086" s="2206"/>
      <c r="GPT2086" s="2206"/>
      <c r="GPU2086" s="2206"/>
      <c r="GPV2086" s="2206"/>
      <c r="GPW2086" s="2206"/>
      <c r="GPX2086" s="2206"/>
      <c r="GPY2086" s="2206"/>
      <c r="GPZ2086" s="2206"/>
      <c r="GQA2086" s="2206"/>
      <c r="GQB2086" s="2206"/>
      <c r="GQC2086" s="2206"/>
      <c r="GQD2086" s="2206"/>
      <c r="GQE2086" s="2206"/>
      <c r="GQF2086" s="2206"/>
      <c r="GQG2086" s="2206"/>
      <c r="GQH2086" s="2206"/>
      <c r="GQI2086" s="2206"/>
      <c r="GQJ2086" s="2206"/>
      <c r="GQK2086" s="2206"/>
      <c r="GQL2086" s="2206"/>
      <c r="GQM2086" s="2206"/>
      <c r="GQN2086" s="2206"/>
      <c r="GQO2086" s="2206"/>
      <c r="GQP2086" s="2206"/>
      <c r="GQQ2086" s="2206"/>
      <c r="GQR2086" s="2206"/>
      <c r="GQS2086" s="2206"/>
      <c r="GQT2086" s="2206"/>
      <c r="GQU2086" s="2206"/>
      <c r="GQV2086" s="2206"/>
      <c r="GQW2086" s="2206"/>
      <c r="GQX2086" s="2206"/>
      <c r="GQY2086" s="2206"/>
      <c r="GQZ2086" s="2206"/>
      <c r="GRA2086" s="2206"/>
      <c r="GRB2086" s="2206"/>
      <c r="GRC2086" s="2206"/>
      <c r="GRD2086" s="2206"/>
      <c r="GRE2086" s="2206"/>
      <c r="GRF2086" s="2206"/>
      <c r="GRG2086" s="2206"/>
      <c r="GRH2086" s="2206"/>
      <c r="GRI2086" s="2206"/>
      <c r="GRJ2086" s="2206"/>
      <c r="GRK2086" s="2206"/>
      <c r="GRL2086" s="2206"/>
      <c r="GRM2086" s="2206"/>
      <c r="GRN2086" s="2206"/>
      <c r="GRO2086" s="2206"/>
      <c r="GRP2086" s="2206"/>
      <c r="GRQ2086" s="2206"/>
      <c r="GRR2086" s="2206"/>
      <c r="GRS2086" s="2206"/>
      <c r="GRT2086" s="2206"/>
      <c r="GRU2086" s="2206"/>
      <c r="GRV2086" s="2206"/>
      <c r="GRW2086" s="2206"/>
      <c r="GRX2086" s="2206"/>
      <c r="GRY2086" s="2206"/>
      <c r="GRZ2086" s="2206"/>
      <c r="GSA2086" s="2206"/>
      <c r="GSB2086" s="2206"/>
      <c r="GSC2086" s="2206"/>
      <c r="GSD2086" s="2206"/>
      <c r="GSE2086" s="2206"/>
      <c r="GSF2086" s="2206"/>
      <c r="GSG2086" s="2206"/>
      <c r="GSH2086" s="2206"/>
      <c r="GSI2086" s="2206"/>
      <c r="GSJ2086" s="2206"/>
      <c r="GSK2086" s="2206"/>
      <c r="GSL2086" s="2206"/>
      <c r="GSM2086" s="2206"/>
      <c r="GSN2086" s="2206"/>
      <c r="GSO2086" s="2206"/>
      <c r="GSP2086" s="2206"/>
      <c r="GSQ2086" s="2206"/>
      <c r="GSR2086" s="2206"/>
      <c r="GSS2086" s="2206"/>
      <c r="GST2086" s="2206"/>
      <c r="GSU2086" s="2206"/>
      <c r="GSV2086" s="2206"/>
      <c r="GSW2086" s="2206"/>
      <c r="GSX2086" s="2206"/>
      <c r="GSY2086" s="2206"/>
      <c r="GSZ2086" s="2206"/>
      <c r="GTA2086" s="2206"/>
      <c r="GTB2086" s="2206"/>
      <c r="GTC2086" s="2206"/>
      <c r="GTD2086" s="2206"/>
      <c r="GTE2086" s="2206"/>
      <c r="GTF2086" s="2206"/>
      <c r="GTG2086" s="2206"/>
      <c r="GTH2086" s="2206"/>
      <c r="GTI2086" s="2206"/>
      <c r="GTJ2086" s="2206"/>
      <c r="GTK2086" s="2206"/>
      <c r="GTL2086" s="2206"/>
      <c r="GTM2086" s="2206"/>
      <c r="GTN2086" s="2206"/>
      <c r="GTO2086" s="2206"/>
      <c r="GTP2086" s="2206"/>
      <c r="GTQ2086" s="2206"/>
      <c r="GTR2086" s="2206"/>
      <c r="GTS2086" s="2206"/>
      <c r="GTT2086" s="2206"/>
      <c r="GTU2086" s="2206"/>
      <c r="GTV2086" s="2206"/>
      <c r="GTW2086" s="2206"/>
      <c r="GTX2086" s="2206"/>
      <c r="GTY2086" s="2206"/>
      <c r="GTZ2086" s="2206"/>
      <c r="GUA2086" s="2206"/>
      <c r="GUB2086" s="2206"/>
      <c r="GUC2086" s="2206"/>
      <c r="GUD2086" s="2206"/>
      <c r="GUE2086" s="2206"/>
      <c r="GUF2086" s="2206"/>
      <c r="GUG2086" s="2206"/>
      <c r="GUH2086" s="2206"/>
      <c r="GUI2086" s="2206"/>
      <c r="GUJ2086" s="2206"/>
      <c r="GUK2086" s="2206"/>
      <c r="GUL2086" s="2206"/>
      <c r="GUM2086" s="2206"/>
      <c r="GUN2086" s="2206"/>
      <c r="GUO2086" s="2206"/>
      <c r="GUP2086" s="2206"/>
      <c r="GUQ2086" s="2206"/>
      <c r="GUR2086" s="2206"/>
      <c r="GUS2086" s="2206"/>
      <c r="GUT2086" s="2206"/>
      <c r="GUU2086" s="2206"/>
      <c r="GUV2086" s="2206"/>
      <c r="GUW2086" s="2206"/>
      <c r="GUX2086" s="2206"/>
      <c r="GUY2086" s="2206"/>
      <c r="GUZ2086" s="2206"/>
      <c r="GVA2086" s="2206"/>
      <c r="GVB2086" s="2206"/>
      <c r="GVC2086" s="2206"/>
      <c r="GVD2086" s="2206"/>
      <c r="GVE2086" s="2206"/>
      <c r="GVF2086" s="2206"/>
      <c r="GVG2086" s="2206"/>
      <c r="GVH2086" s="2206"/>
      <c r="GVI2086" s="2206"/>
      <c r="GVJ2086" s="2206"/>
      <c r="GVK2086" s="2206"/>
      <c r="GVL2086" s="2206"/>
      <c r="GVM2086" s="2206"/>
      <c r="GVN2086" s="2206"/>
      <c r="GVO2086" s="2206"/>
      <c r="GVP2086" s="2206"/>
      <c r="GVQ2086" s="2206"/>
      <c r="GVR2086" s="2206"/>
      <c r="GVS2086" s="2206"/>
      <c r="GVT2086" s="2206"/>
      <c r="GVU2086" s="2206"/>
      <c r="GVV2086" s="2206"/>
      <c r="GVW2086" s="2206"/>
      <c r="GVX2086" s="2206"/>
      <c r="GVY2086" s="2206"/>
      <c r="GVZ2086" s="2206"/>
      <c r="GWA2086" s="2206"/>
      <c r="GWB2086" s="2206"/>
      <c r="GWC2086" s="2206"/>
      <c r="GWD2086" s="2206"/>
      <c r="GWE2086" s="2206"/>
      <c r="GWF2086" s="2206"/>
      <c r="GWG2086" s="2206"/>
      <c r="GWH2086" s="2206"/>
      <c r="GWI2086" s="2206"/>
      <c r="GWJ2086" s="2206"/>
      <c r="GWK2086" s="2206"/>
      <c r="GWL2086" s="2206"/>
      <c r="GWM2086" s="2206"/>
      <c r="GWN2086" s="2206"/>
      <c r="GWO2086" s="2206"/>
      <c r="GWP2086" s="2206"/>
      <c r="GWQ2086" s="2206"/>
      <c r="GWR2086" s="2206"/>
      <c r="GWS2086" s="2206"/>
      <c r="GWT2086" s="2206"/>
      <c r="GWU2086" s="2206"/>
      <c r="GWV2086" s="2206"/>
      <c r="GWW2086" s="2206"/>
      <c r="GWX2086" s="2206"/>
      <c r="GWY2086" s="2206"/>
      <c r="GWZ2086" s="2206"/>
      <c r="GXA2086" s="2206"/>
      <c r="GXB2086" s="2206"/>
      <c r="GXC2086" s="2206"/>
      <c r="GXD2086" s="2206"/>
      <c r="GXE2086" s="2206"/>
      <c r="GXF2086" s="2206"/>
      <c r="GXG2086" s="2206"/>
      <c r="GXH2086" s="2206"/>
      <c r="GXI2086" s="2206"/>
      <c r="GXJ2086" s="2206"/>
      <c r="GXK2086" s="2206"/>
      <c r="GXL2086" s="2206"/>
      <c r="GXM2086" s="2206"/>
      <c r="GXN2086" s="2206"/>
      <c r="GXO2086" s="2206"/>
      <c r="GXP2086" s="2206"/>
      <c r="GXQ2086" s="2206"/>
      <c r="GXR2086" s="2206"/>
      <c r="GXS2086" s="2206"/>
      <c r="GXT2086" s="2206"/>
      <c r="GXU2086" s="2206"/>
      <c r="GXV2086" s="2206"/>
      <c r="GXW2086" s="2206"/>
      <c r="GXX2086" s="2206"/>
      <c r="GXY2086" s="2206"/>
      <c r="GXZ2086" s="2206"/>
      <c r="GYA2086" s="2206"/>
      <c r="GYB2086" s="2206"/>
      <c r="GYC2086" s="2206"/>
      <c r="GYD2086" s="2206"/>
      <c r="GYE2086" s="2206"/>
      <c r="GYF2086" s="2206"/>
      <c r="GYG2086" s="2206"/>
      <c r="GYH2086" s="2206"/>
      <c r="GYI2086" s="2206"/>
      <c r="GYJ2086" s="2206"/>
      <c r="GYK2086" s="2206"/>
      <c r="GYL2086" s="2206"/>
      <c r="GYM2086" s="2206"/>
      <c r="GYN2086" s="2206"/>
      <c r="GYO2086" s="2206"/>
      <c r="GYP2086" s="2206"/>
      <c r="GYQ2086" s="2206"/>
      <c r="GYR2086" s="2206"/>
      <c r="GYS2086" s="2206"/>
      <c r="GYT2086" s="2206"/>
      <c r="GYU2086" s="2206"/>
      <c r="GYV2086" s="2206"/>
      <c r="GYW2086" s="2206"/>
      <c r="GYX2086" s="2206"/>
      <c r="GYY2086" s="2206"/>
      <c r="GYZ2086" s="2206"/>
      <c r="GZA2086" s="2206"/>
      <c r="GZB2086" s="2206"/>
      <c r="GZC2086" s="2206"/>
      <c r="GZD2086" s="2206"/>
      <c r="GZE2086" s="2206"/>
      <c r="GZF2086" s="2206"/>
      <c r="GZG2086" s="2206"/>
      <c r="GZH2086" s="2206"/>
      <c r="GZI2086" s="2206"/>
      <c r="GZJ2086" s="2206"/>
      <c r="GZK2086" s="2206"/>
      <c r="GZL2086" s="2206"/>
      <c r="GZM2086" s="2206"/>
      <c r="GZN2086" s="2206"/>
      <c r="GZO2086" s="2206"/>
      <c r="GZP2086" s="2206"/>
      <c r="GZQ2086" s="2206"/>
      <c r="GZR2086" s="2206"/>
      <c r="GZS2086" s="2206"/>
      <c r="GZT2086" s="2206"/>
      <c r="GZU2086" s="2206"/>
      <c r="GZV2086" s="2206"/>
      <c r="GZW2086" s="2206"/>
      <c r="GZX2086" s="2206"/>
      <c r="GZY2086" s="2206"/>
      <c r="GZZ2086" s="2206"/>
      <c r="HAA2086" s="2206"/>
      <c r="HAB2086" s="2206"/>
      <c r="HAC2086" s="2206"/>
      <c r="HAD2086" s="2206"/>
      <c r="HAE2086" s="2206"/>
      <c r="HAF2086" s="2206"/>
      <c r="HAG2086" s="2206"/>
      <c r="HAH2086" s="2206"/>
      <c r="HAI2086" s="2206"/>
      <c r="HAJ2086" s="2206"/>
      <c r="HAK2086" s="2206"/>
      <c r="HAL2086" s="2206"/>
      <c r="HAM2086" s="2206"/>
      <c r="HAN2086" s="2206"/>
      <c r="HAO2086" s="2206"/>
      <c r="HAP2086" s="2206"/>
      <c r="HAQ2086" s="2206"/>
      <c r="HAR2086" s="2206"/>
      <c r="HAS2086" s="2206"/>
      <c r="HAT2086" s="2206"/>
      <c r="HAU2086" s="2206"/>
      <c r="HAV2086" s="2206"/>
      <c r="HAW2086" s="2206"/>
      <c r="HAX2086" s="2206"/>
      <c r="HAY2086" s="2206"/>
      <c r="HAZ2086" s="2206"/>
      <c r="HBA2086" s="2206"/>
      <c r="HBB2086" s="2206"/>
      <c r="HBC2086" s="2206"/>
      <c r="HBD2086" s="2206"/>
      <c r="HBE2086" s="2206"/>
      <c r="HBF2086" s="2206"/>
      <c r="HBG2086" s="2206"/>
      <c r="HBH2086" s="2206"/>
      <c r="HBI2086" s="2206"/>
      <c r="HBJ2086" s="2206"/>
      <c r="HBK2086" s="2206"/>
      <c r="HBL2086" s="2206"/>
      <c r="HBM2086" s="2206"/>
      <c r="HBN2086" s="2206"/>
      <c r="HBO2086" s="2206"/>
      <c r="HBP2086" s="2206"/>
      <c r="HBQ2086" s="2206"/>
      <c r="HBR2086" s="2206"/>
      <c r="HBS2086" s="2206"/>
      <c r="HBT2086" s="2206"/>
      <c r="HBU2086" s="2206"/>
      <c r="HBV2086" s="2206"/>
      <c r="HBW2086" s="2206"/>
      <c r="HBX2086" s="2206"/>
      <c r="HBY2086" s="2206"/>
      <c r="HBZ2086" s="2206"/>
      <c r="HCA2086" s="2206"/>
      <c r="HCB2086" s="2206"/>
      <c r="HCC2086" s="2206"/>
      <c r="HCD2086" s="2206"/>
      <c r="HCE2086" s="2206"/>
      <c r="HCF2086" s="2206"/>
      <c r="HCG2086" s="2206"/>
      <c r="HCH2086" s="2206"/>
      <c r="HCI2086" s="2206"/>
      <c r="HCJ2086" s="2206"/>
      <c r="HCK2086" s="2206"/>
      <c r="HCL2086" s="2206"/>
      <c r="HCM2086" s="2206"/>
      <c r="HCN2086" s="2206"/>
      <c r="HCO2086" s="2206"/>
      <c r="HCP2086" s="2206"/>
      <c r="HCQ2086" s="2206"/>
      <c r="HCR2086" s="2206"/>
      <c r="HCS2086" s="2206"/>
      <c r="HCT2086" s="2206"/>
      <c r="HCU2086" s="2206"/>
      <c r="HCV2086" s="2206"/>
      <c r="HCW2086" s="2206"/>
      <c r="HCX2086" s="2206"/>
      <c r="HCY2086" s="2206"/>
      <c r="HCZ2086" s="2206"/>
      <c r="HDA2086" s="2206"/>
      <c r="HDB2086" s="2206"/>
      <c r="HDC2086" s="2206"/>
      <c r="HDD2086" s="2206"/>
      <c r="HDE2086" s="2206"/>
      <c r="HDF2086" s="2206"/>
      <c r="HDG2086" s="2206"/>
      <c r="HDH2086" s="2206"/>
      <c r="HDI2086" s="2206"/>
      <c r="HDJ2086" s="2206"/>
      <c r="HDK2086" s="2206"/>
      <c r="HDL2086" s="2206"/>
      <c r="HDM2086" s="2206"/>
      <c r="HDN2086" s="2206"/>
      <c r="HDO2086" s="2206"/>
      <c r="HDP2086" s="2206"/>
      <c r="HDQ2086" s="2206"/>
      <c r="HDR2086" s="2206"/>
      <c r="HDS2086" s="2206"/>
      <c r="HDT2086" s="2206"/>
      <c r="HDU2086" s="2206"/>
      <c r="HDV2086" s="2206"/>
      <c r="HDW2086" s="2206"/>
      <c r="HDX2086" s="2206"/>
      <c r="HDY2086" s="2206"/>
      <c r="HDZ2086" s="2206"/>
      <c r="HEA2086" s="2206"/>
      <c r="HEB2086" s="2206"/>
      <c r="HEC2086" s="2206"/>
      <c r="HED2086" s="2206"/>
      <c r="HEE2086" s="2206"/>
      <c r="HEF2086" s="2206"/>
      <c r="HEG2086" s="2206"/>
      <c r="HEH2086" s="2206"/>
      <c r="HEI2086" s="2206"/>
      <c r="HEJ2086" s="2206"/>
      <c r="HEK2086" s="2206"/>
      <c r="HEL2086" s="2206"/>
      <c r="HEM2086" s="2206"/>
      <c r="HEN2086" s="2206"/>
      <c r="HEO2086" s="2206"/>
      <c r="HEP2086" s="2206"/>
      <c r="HEQ2086" s="2206"/>
      <c r="HER2086" s="2206"/>
      <c r="HES2086" s="2206"/>
      <c r="HET2086" s="2206"/>
      <c r="HEU2086" s="2206"/>
      <c r="HEV2086" s="2206"/>
      <c r="HEW2086" s="2206"/>
      <c r="HEX2086" s="2206"/>
      <c r="HEY2086" s="2206"/>
      <c r="HEZ2086" s="2206"/>
      <c r="HFA2086" s="2206"/>
      <c r="HFB2086" s="2206"/>
      <c r="HFC2086" s="2206"/>
      <c r="HFD2086" s="2206"/>
      <c r="HFE2086" s="2206"/>
      <c r="HFF2086" s="2206"/>
      <c r="HFG2086" s="2206"/>
      <c r="HFH2086" s="2206"/>
      <c r="HFI2086" s="2206"/>
      <c r="HFJ2086" s="2206"/>
      <c r="HFK2086" s="2206"/>
      <c r="HFL2086" s="2206"/>
      <c r="HFM2086" s="2206"/>
      <c r="HFN2086" s="2206"/>
      <c r="HFO2086" s="2206"/>
      <c r="HFP2086" s="2206"/>
      <c r="HFQ2086" s="2206"/>
      <c r="HFR2086" s="2206"/>
      <c r="HFS2086" s="2206"/>
      <c r="HFT2086" s="2206"/>
      <c r="HFU2086" s="2206"/>
      <c r="HFV2086" s="2206"/>
      <c r="HFW2086" s="2206"/>
      <c r="HFX2086" s="2206"/>
      <c r="HFY2086" s="2206"/>
      <c r="HFZ2086" s="2206"/>
      <c r="HGA2086" s="2206"/>
      <c r="HGB2086" s="2206"/>
      <c r="HGC2086" s="2206"/>
      <c r="HGD2086" s="2206"/>
      <c r="HGE2086" s="2206"/>
      <c r="HGF2086" s="2206"/>
      <c r="HGG2086" s="2206"/>
      <c r="HGH2086" s="2206"/>
      <c r="HGI2086" s="2206"/>
      <c r="HGJ2086" s="2206"/>
      <c r="HGK2086" s="2206"/>
      <c r="HGL2086" s="2206"/>
      <c r="HGM2086" s="2206"/>
      <c r="HGN2086" s="2206"/>
      <c r="HGO2086" s="2206"/>
      <c r="HGP2086" s="2206"/>
      <c r="HGQ2086" s="2206"/>
      <c r="HGR2086" s="2206"/>
      <c r="HGS2086" s="2206"/>
      <c r="HGT2086" s="2206"/>
      <c r="HGU2086" s="2206"/>
      <c r="HGV2086" s="2206"/>
      <c r="HGW2086" s="2206"/>
      <c r="HGX2086" s="2206"/>
      <c r="HGY2086" s="2206"/>
      <c r="HGZ2086" s="2206"/>
      <c r="HHA2086" s="2206"/>
      <c r="HHB2086" s="2206"/>
      <c r="HHC2086" s="2206"/>
      <c r="HHD2086" s="2206"/>
      <c r="HHE2086" s="2206"/>
      <c r="HHF2086" s="2206"/>
      <c r="HHG2086" s="2206"/>
      <c r="HHH2086" s="2206"/>
      <c r="HHI2086" s="2206"/>
      <c r="HHJ2086" s="2206"/>
      <c r="HHK2086" s="2206"/>
      <c r="HHL2086" s="2206"/>
      <c r="HHM2086" s="2206"/>
      <c r="HHN2086" s="2206"/>
      <c r="HHO2086" s="2206"/>
      <c r="HHP2086" s="2206"/>
      <c r="HHQ2086" s="2206"/>
      <c r="HHR2086" s="2206"/>
      <c r="HHS2086" s="2206"/>
      <c r="HHT2086" s="2206"/>
      <c r="HHU2086" s="2206"/>
      <c r="HHV2086" s="2206"/>
      <c r="HHW2086" s="2206"/>
      <c r="HHX2086" s="2206"/>
      <c r="HHY2086" s="2206"/>
      <c r="HHZ2086" s="2206"/>
      <c r="HIA2086" s="2206"/>
      <c r="HIB2086" s="2206"/>
      <c r="HIC2086" s="2206"/>
      <c r="HID2086" s="2206"/>
      <c r="HIE2086" s="2206"/>
      <c r="HIF2086" s="2206"/>
      <c r="HIG2086" s="2206"/>
      <c r="HIH2086" s="2206"/>
      <c r="HII2086" s="2206"/>
      <c r="HIJ2086" s="2206"/>
      <c r="HIK2086" s="2206"/>
      <c r="HIL2086" s="2206"/>
      <c r="HIM2086" s="2206"/>
      <c r="HIN2086" s="2206"/>
      <c r="HIO2086" s="2206"/>
      <c r="HIP2086" s="2206"/>
      <c r="HIQ2086" s="2206"/>
      <c r="HIR2086" s="2206"/>
      <c r="HIS2086" s="2206"/>
      <c r="HIT2086" s="2206"/>
      <c r="HIU2086" s="2206"/>
      <c r="HIV2086" s="2206"/>
      <c r="HIW2086" s="2206"/>
      <c r="HIX2086" s="2206"/>
      <c r="HIY2086" s="2206"/>
      <c r="HIZ2086" s="2206"/>
      <c r="HJA2086" s="2206"/>
      <c r="HJB2086" s="2206"/>
      <c r="HJC2086" s="2206"/>
      <c r="HJD2086" s="2206"/>
      <c r="HJE2086" s="2206"/>
      <c r="HJF2086" s="2206"/>
      <c r="HJG2086" s="2206"/>
      <c r="HJH2086" s="2206"/>
      <c r="HJI2086" s="2206"/>
      <c r="HJJ2086" s="2206"/>
      <c r="HJK2086" s="2206"/>
      <c r="HJL2086" s="2206"/>
      <c r="HJM2086" s="2206"/>
      <c r="HJN2086" s="2206"/>
      <c r="HJO2086" s="2206"/>
      <c r="HJP2086" s="2206"/>
      <c r="HJQ2086" s="2206"/>
      <c r="HJR2086" s="2206"/>
      <c r="HJS2086" s="2206"/>
      <c r="HJT2086" s="2206"/>
      <c r="HJU2086" s="2206"/>
      <c r="HJV2086" s="2206"/>
      <c r="HJW2086" s="2206"/>
      <c r="HJX2086" s="2206"/>
      <c r="HJY2086" s="2206"/>
      <c r="HJZ2086" s="2206"/>
      <c r="HKA2086" s="2206"/>
      <c r="HKB2086" s="2206"/>
      <c r="HKC2086" s="2206"/>
      <c r="HKD2086" s="2206"/>
      <c r="HKE2086" s="2206"/>
      <c r="HKF2086" s="2206"/>
      <c r="HKG2086" s="2206"/>
      <c r="HKH2086" s="2206"/>
      <c r="HKI2086" s="2206"/>
      <c r="HKJ2086" s="2206"/>
      <c r="HKK2086" s="2206"/>
      <c r="HKL2086" s="2206"/>
      <c r="HKM2086" s="2206"/>
      <c r="HKN2086" s="2206"/>
      <c r="HKO2086" s="2206"/>
      <c r="HKP2086" s="2206"/>
      <c r="HKQ2086" s="2206"/>
      <c r="HKR2086" s="2206"/>
      <c r="HKS2086" s="2206"/>
      <c r="HKT2086" s="2206"/>
      <c r="HKU2086" s="2206"/>
      <c r="HKV2086" s="2206"/>
      <c r="HKW2086" s="2206"/>
      <c r="HKX2086" s="2206"/>
      <c r="HKY2086" s="2206"/>
      <c r="HKZ2086" s="2206"/>
      <c r="HLA2086" s="2206"/>
      <c r="HLB2086" s="2206"/>
      <c r="HLC2086" s="2206"/>
      <c r="HLD2086" s="2206"/>
      <c r="HLE2086" s="2206"/>
      <c r="HLF2086" s="2206"/>
      <c r="HLG2086" s="2206"/>
      <c r="HLH2086" s="2206"/>
      <c r="HLI2086" s="2206"/>
      <c r="HLJ2086" s="2206"/>
      <c r="HLK2086" s="2206"/>
      <c r="HLL2086" s="2206"/>
      <c r="HLM2086" s="2206"/>
      <c r="HLN2086" s="2206"/>
      <c r="HLO2086" s="2206"/>
      <c r="HLP2086" s="2206"/>
      <c r="HLQ2086" s="2206"/>
      <c r="HLR2086" s="2206"/>
      <c r="HLS2086" s="2206"/>
      <c r="HLT2086" s="2206"/>
      <c r="HLU2086" s="2206"/>
      <c r="HLV2086" s="2206"/>
      <c r="HLW2086" s="2206"/>
      <c r="HLX2086" s="2206"/>
      <c r="HLY2086" s="2206"/>
      <c r="HLZ2086" s="2206"/>
      <c r="HMA2086" s="2206"/>
      <c r="HMB2086" s="2206"/>
      <c r="HMC2086" s="2206"/>
      <c r="HMD2086" s="2206"/>
      <c r="HME2086" s="2206"/>
      <c r="HMF2086" s="2206"/>
      <c r="HMG2086" s="2206"/>
      <c r="HMH2086" s="2206"/>
      <c r="HMI2086" s="2206"/>
      <c r="HMJ2086" s="2206"/>
      <c r="HMK2086" s="2206"/>
      <c r="HML2086" s="2206"/>
      <c r="HMM2086" s="2206"/>
      <c r="HMN2086" s="2206"/>
      <c r="HMO2086" s="2206"/>
      <c r="HMP2086" s="2206"/>
      <c r="HMQ2086" s="2206"/>
      <c r="HMR2086" s="2206"/>
      <c r="HMS2086" s="2206"/>
      <c r="HMT2086" s="2206"/>
      <c r="HMU2086" s="2206"/>
      <c r="HMV2086" s="2206"/>
      <c r="HMW2086" s="2206"/>
      <c r="HMX2086" s="2206"/>
      <c r="HMY2086" s="2206"/>
      <c r="HMZ2086" s="2206"/>
      <c r="HNA2086" s="2206"/>
      <c r="HNB2086" s="2206"/>
      <c r="HNC2086" s="2206"/>
      <c r="HND2086" s="2206"/>
      <c r="HNE2086" s="2206"/>
      <c r="HNF2086" s="2206"/>
      <c r="HNG2086" s="2206"/>
      <c r="HNH2086" s="2206"/>
      <c r="HNI2086" s="2206"/>
      <c r="HNJ2086" s="2206"/>
      <c r="HNK2086" s="2206"/>
      <c r="HNL2086" s="2206"/>
      <c r="HNM2086" s="2206"/>
      <c r="HNN2086" s="2206"/>
      <c r="HNO2086" s="2206"/>
      <c r="HNP2086" s="2206"/>
      <c r="HNQ2086" s="2206"/>
      <c r="HNR2086" s="2206"/>
      <c r="HNS2086" s="2206"/>
      <c r="HNT2086" s="2206"/>
      <c r="HNU2086" s="2206"/>
      <c r="HNV2086" s="2206"/>
      <c r="HNW2086" s="2206"/>
      <c r="HNX2086" s="2206"/>
      <c r="HNY2086" s="2206"/>
      <c r="HNZ2086" s="2206"/>
      <c r="HOA2086" s="2206"/>
      <c r="HOB2086" s="2206"/>
      <c r="HOC2086" s="2206"/>
      <c r="HOD2086" s="2206"/>
      <c r="HOE2086" s="2206"/>
      <c r="HOF2086" s="2206"/>
      <c r="HOG2086" s="2206"/>
      <c r="HOH2086" s="2206"/>
      <c r="HOI2086" s="2206"/>
      <c r="HOJ2086" s="2206"/>
      <c r="HOK2086" s="2206"/>
      <c r="HOL2086" s="2206"/>
      <c r="HOM2086" s="2206"/>
      <c r="HON2086" s="2206"/>
      <c r="HOO2086" s="2206"/>
      <c r="HOP2086" s="2206"/>
      <c r="HOQ2086" s="2206"/>
      <c r="HOR2086" s="2206"/>
      <c r="HOS2086" s="2206"/>
      <c r="HOT2086" s="2206"/>
      <c r="HOU2086" s="2206"/>
      <c r="HOV2086" s="2206"/>
      <c r="HOW2086" s="2206"/>
      <c r="HOX2086" s="2206"/>
      <c r="HOY2086" s="2206"/>
      <c r="HOZ2086" s="2206"/>
      <c r="HPA2086" s="2206"/>
      <c r="HPB2086" s="2206"/>
      <c r="HPC2086" s="2206"/>
      <c r="HPD2086" s="2206"/>
      <c r="HPE2086" s="2206"/>
      <c r="HPF2086" s="2206"/>
      <c r="HPG2086" s="2206"/>
      <c r="HPH2086" s="2206"/>
      <c r="HPI2086" s="2206"/>
      <c r="HPJ2086" s="2206"/>
      <c r="HPK2086" s="2206"/>
      <c r="HPL2086" s="2206"/>
      <c r="HPM2086" s="2206"/>
      <c r="HPN2086" s="2206"/>
      <c r="HPO2086" s="2206"/>
      <c r="HPP2086" s="2206"/>
      <c r="HPQ2086" s="2206"/>
      <c r="HPR2086" s="2206"/>
      <c r="HPS2086" s="2206"/>
      <c r="HPT2086" s="2206"/>
      <c r="HPU2086" s="2206"/>
      <c r="HPV2086" s="2206"/>
      <c r="HPW2086" s="2206"/>
      <c r="HPX2086" s="2206"/>
      <c r="HPY2086" s="2206"/>
      <c r="HPZ2086" s="2206"/>
      <c r="HQA2086" s="2206"/>
      <c r="HQB2086" s="2206"/>
      <c r="HQC2086" s="2206"/>
      <c r="HQD2086" s="2206"/>
      <c r="HQE2086" s="2206"/>
      <c r="HQF2086" s="2206"/>
      <c r="HQG2086" s="2206"/>
      <c r="HQH2086" s="2206"/>
      <c r="HQI2086" s="2206"/>
      <c r="HQJ2086" s="2206"/>
      <c r="HQK2086" s="2206"/>
      <c r="HQL2086" s="2206"/>
      <c r="HQM2086" s="2206"/>
      <c r="HQN2086" s="2206"/>
      <c r="HQO2086" s="2206"/>
      <c r="HQP2086" s="2206"/>
      <c r="HQQ2086" s="2206"/>
      <c r="HQR2086" s="2206"/>
      <c r="HQS2086" s="2206"/>
      <c r="HQT2086" s="2206"/>
      <c r="HQU2086" s="2206"/>
      <c r="HQV2086" s="2206"/>
      <c r="HQW2086" s="2206"/>
      <c r="HQX2086" s="2206"/>
      <c r="HQY2086" s="2206"/>
      <c r="HQZ2086" s="2206"/>
      <c r="HRA2086" s="2206"/>
      <c r="HRB2086" s="2206"/>
      <c r="HRC2086" s="2206"/>
      <c r="HRD2086" s="2206"/>
      <c r="HRE2086" s="2206"/>
      <c r="HRF2086" s="2206"/>
      <c r="HRG2086" s="2206"/>
      <c r="HRH2086" s="2206"/>
      <c r="HRI2086" s="2206"/>
      <c r="HRJ2086" s="2206"/>
      <c r="HRK2086" s="2206"/>
      <c r="HRL2086" s="2206"/>
      <c r="HRM2086" s="2206"/>
      <c r="HRN2086" s="2206"/>
      <c r="HRO2086" s="2206"/>
      <c r="HRP2086" s="2206"/>
      <c r="HRQ2086" s="2206"/>
      <c r="HRR2086" s="2206"/>
      <c r="HRS2086" s="2206"/>
      <c r="HRT2086" s="2206"/>
      <c r="HRU2086" s="2206"/>
      <c r="HRV2086" s="2206"/>
      <c r="HRW2086" s="2206"/>
      <c r="HRX2086" s="2206"/>
      <c r="HRY2086" s="2206"/>
      <c r="HRZ2086" s="2206"/>
      <c r="HSA2086" s="2206"/>
      <c r="HSB2086" s="2206"/>
      <c r="HSC2086" s="2206"/>
      <c r="HSD2086" s="2206"/>
      <c r="HSE2086" s="2206"/>
      <c r="HSF2086" s="2206"/>
      <c r="HSG2086" s="2206"/>
      <c r="HSH2086" s="2206"/>
      <c r="HSI2086" s="2206"/>
      <c r="HSJ2086" s="2206"/>
      <c r="HSK2086" s="2206"/>
      <c r="HSL2086" s="2206"/>
      <c r="HSM2086" s="2206"/>
      <c r="HSN2086" s="2206"/>
      <c r="HSO2086" s="2206"/>
      <c r="HSP2086" s="2206"/>
      <c r="HSQ2086" s="2206"/>
      <c r="HSR2086" s="2206"/>
      <c r="HSS2086" s="2206"/>
      <c r="HST2086" s="2206"/>
      <c r="HSU2086" s="2206"/>
      <c r="HSV2086" s="2206"/>
      <c r="HSW2086" s="2206"/>
      <c r="HSX2086" s="2206"/>
      <c r="HSY2086" s="2206"/>
      <c r="HSZ2086" s="2206"/>
      <c r="HTA2086" s="2206"/>
      <c r="HTB2086" s="2206"/>
      <c r="HTC2086" s="2206"/>
      <c r="HTD2086" s="2206"/>
      <c r="HTE2086" s="2206"/>
      <c r="HTF2086" s="2206"/>
      <c r="HTG2086" s="2206"/>
      <c r="HTH2086" s="2206"/>
      <c r="HTI2086" s="2206"/>
      <c r="HTJ2086" s="2206"/>
      <c r="HTK2086" s="2206"/>
      <c r="HTL2086" s="2206"/>
      <c r="HTM2086" s="2206"/>
      <c r="HTN2086" s="2206"/>
      <c r="HTO2086" s="2206"/>
      <c r="HTP2086" s="2206"/>
      <c r="HTQ2086" s="2206"/>
      <c r="HTR2086" s="2206"/>
      <c r="HTS2086" s="2206"/>
      <c r="HTT2086" s="2206"/>
      <c r="HTU2086" s="2206"/>
      <c r="HTV2086" s="2206"/>
      <c r="HTW2086" s="2206"/>
      <c r="HTX2086" s="2206"/>
      <c r="HTY2086" s="2206"/>
      <c r="HTZ2086" s="2206"/>
      <c r="HUA2086" s="2206"/>
      <c r="HUB2086" s="2206"/>
      <c r="HUC2086" s="2206"/>
      <c r="HUD2086" s="2206"/>
      <c r="HUE2086" s="2206"/>
      <c r="HUF2086" s="2206"/>
      <c r="HUG2086" s="2206"/>
      <c r="HUH2086" s="2206"/>
      <c r="HUI2086" s="2206"/>
      <c r="HUJ2086" s="2206"/>
      <c r="HUK2086" s="2206"/>
      <c r="HUL2086" s="2206"/>
      <c r="HUM2086" s="2206"/>
      <c r="HUN2086" s="2206"/>
      <c r="HUO2086" s="2206"/>
      <c r="HUP2086" s="2206"/>
      <c r="HUQ2086" s="2206"/>
      <c r="HUR2086" s="2206"/>
      <c r="HUS2086" s="2206"/>
      <c r="HUT2086" s="2206"/>
      <c r="HUU2086" s="2206"/>
      <c r="HUV2086" s="2206"/>
      <c r="HUW2086" s="2206"/>
      <c r="HUX2086" s="2206"/>
      <c r="HUY2086" s="2206"/>
      <c r="HUZ2086" s="2206"/>
      <c r="HVA2086" s="2206"/>
      <c r="HVB2086" s="2206"/>
      <c r="HVC2086" s="2206"/>
      <c r="HVD2086" s="2206"/>
      <c r="HVE2086" s="2206"/>
      <c r="HVF2086" s="2206"/>
      <c r="HVG2086" s="2206"/>
      <c r="HVH2086" s="2206"/>
      <c r="HVI2086" s="2206"/>
      <c r="HVJ2086" s="2206"/>
      <c r="HVK2086" s="2206"/>
      <c r="HVL2086" s="2206"/>
      <c r="HVM2086" s="2206"/>
      <c r="HVN2086" s="2206"/>
      <c r="HVO2086" s="2206"/>
      <c r="HVP2086" s="2206"/>
      <c r="HVQ2086" s="2206"/>
      <c r="HVR2086" s="2206"/>
      <c r="HVS2086" s="2206"/>
      <c r="HVT2086" s="2206"/>
      <c r="HVU2086" s="2206"/>
      <c r="HVV2086" s="2206"/>
      <c r="HVW2086" s="2206"/>
      <c r="HVX2086" s="2206"/>
      <c r="HVY2086" s="2206"/>
      <c r="HVZ2086" s="2206"/>
      <c r="HWA2086" s="2206"/>
      <c r="HWB2086" s="2206"/>
      <c r="HWC2086" s="2206"/>
      <c r="HWD2086" s="2206"/>
      <c r="HWE2086" s="2206"/>
      <c r="HWF2086" s="2206"/>
      <c r="HWG2086" s="2206"/>
      <c r="HWH2086" s="2206"/>
      <c r="HWI2086" s="2206"/>
      <c r="HWJ2086" s="2206"/>
      <c r="HWK2086" s="2206"/>
      <c r="HWL2086" s="2206"/>
      <c r="HWM2086" s="2206"/>
      <c r="HWN2086" s="2206"/>
      <c r="HWO2086" s="2206"/>
      <c r="HWP2086" s="2206"/>
      <c r="HWQ2086" s="2206"/>
      <c r="HWR2086" s="2206"/>
      <c r="HWS2086" s="2206"/>
      <c r="HWT2086" s="2206"/>
      <c r="HWU2086" s="2206"/>
      <c r="HWV2086" s="2206"/>
      <c r="HWW2086" s="2206"/>
      <c r="HWX2086" s="2206"/>
      <c r="HWY2086" s="2206"/>
      <c r="HWZ2086" s="2206"/>
      <c r="HXA2086" s="2206"/>
      <c r="HXB2086" s="2206"/>
      <c r="HXC2086" s="2206"/>
      <c r="HXD2086" s="2206"/>
      <c r="HXE2086" s="2206"/>
      <c r="HXF2086" s="2206"/>
      <c r="HXG2086" s="2206"/>
      <c r="HXH2086" s="2206"/>
      <c r="HXI2086" s="2206"/>
      <c r="HXJ2086" s="2206"/>
      <c r="HXK2086" s="2206"/>
      <c r="HXL2086" s="2206"/>
      <c r="HXM2086" s="2206"/>
      <c r="HXN2086" s="2206"/>
      <c r="HXO2086" s="2206"/>
      <c r="HXP2086" s="2206"/>
      <c r="HXQ2086" s="2206"/>
      <c r="HXR2086" s="2206"/>
      <c r="HXS2086" s="2206"/>
      <c r="HXT2086" s="2206"/>
      <c r="HXU2086" s="2206"/>
      <c r="HXV2086" s="2206"/>
      <c r="HXW2086" s="2206"/>
      <c r="HXX2086" s="2206"/>
      <c r="HXY2086" s="2206"/>
      <c r="HXZ2086" s="2206"/>
      <c r="HYA2086" s="2206"/>
      <c r="HYB2086" s="2206"/>
      <c r="HYC2086" s="2206"/>
      <c r="HYD2086" s="2206"/>
      <c r="HYE2086" s="2206"/>
      <c r="HYF2086" s="2206"/>
      <c r="HYG2086" s="2206"/>
      <c r="HYH2086" s="2206"/>
      <c r="HYI2086" s="2206"/>
      <c r="HYJ2086" s="2206"/>
      <c r="HYK2086" s="2206"/>
      <c r="HYL2086" s="2206"/>
      <c r="HYM2086" s="2206"/>
      <c r="HYN2086" s="2206"/>
      <c r="HYO2086" s="2206"/>
      <c r="HYP2086" s="2206"/>
      <c r="HYQ2086" s="2206"/>
      <c r="HYR2086" s="2206"/>
      <c r="HYS2086" s="2206"/>
      <c r="HYT2086" s="2206"/>
      <c r="HYU2086" s="2206"/>
      <c r="HYV2086" s="2206"/>
      <c r="HYW2086" s="2206"/>
      <c r="HYX2086" s="2206"/>
      <c r="HYY2086" s="2206"/>
      <c r="HYZ2086" s="2206"/>
      <c r="HZA2086" s="2206"/>
      <c r="HZB2086" s="2206"/>
      <c r="HZC2086" s="2206"/>
      <c r="HZD2086" s="2206"/>
      <c r="HZE2086" s="2206"/>
      <c r="HZF2086" s="2206"/>
      <c r="HZG2086" s="2206"/>
      <c r="HZH2086" s="2206"/>
      <c r="HZI2086" s="2206"/>
      <c r="HZJ2086" s="2206"/>
      <c r="HZK2086" s="2206"/>
      <c r="HZL2086" s="2206"/>
      <c r="HZM2086" s="2206"/>
      <c r="HZN2086" s="2206"/>
      <c r="HZO2086" s="2206"/>
      <c r="HZP2086" s="2206"/>
      <c r="HZQ2086" s="2206"/>
      <c r="HZR2086" s="2206"/>
      <c r="HZS2086" s="2206"/>
      <c r="HZT2086" s="2206"/>
      <c r="HZU2086" s="2206"/>
      <c r="HZV2086" s="2206"/>
      <c r="HZW2086" s="2206"/>
      <c r="HZX2086" s="2206"/>
      <c r="HZY2086" s="2206"/>
      <c r="HZZ2086" s="2206"/>
      <c r="IAA2086" s="2206"/>
      <c r="IAB2086" s="2206"/>
      <c r="IAC2086" s="2206"/>
      <c r="IAD2086" s="2206"/>
      <c r="IAE2086" s="2206"/>
      <c r="IAF2086" s="2206"/>
      <c r="IAG2086" s="2206"/>
      <c r="IAH2086" s="2206"/>
      <c r="IAI2086" s="2206"/>
      <c r="IAJ2086" s="2206"/>
      <c r="IAK2086" s="2206"/>
      <c r="IAL2086" s="2206"/>
      <c r="IAM2086" s="2206"/>
      <c r="IAN2086" s="2206"/>
      <c r="IAO2086" s="2206"/>
      <c r="IAP2086" s="2206"/>
      <c r="IAQ2086" s="2206"/>
      <c r="IAR2086" s="2206"/>
      <c r="IAS2086" s="2206"/>
      <c r="IAT2086" s="2206"/>
      <c r="IAU2086" s="2206"/>
      <c r="IAV2086" s="2206"/>
      <c r="IAW2086" s="2206"/>
      <c r="IAX2086" s="2206"/>
      <c r="IAY2086" s="2206"/>
      <c r="IAZ2086" s="2206"/>
      <c r="IBA2086" s="2206"/>
      <c r="IBB2086" s="2206"/>
      <c r="IBC2086" s="2206"/>
      <c r="IBD2086" s="2206"/>
      <c r="IBE2086" s="2206"/>
      <c r="IBF2086" s="2206"/>
      <c r="IBG2086" s="2206"/>
      <c r="IBH2086" s="2206"/>
      <c r="IBI2086" s="2206"/>
      <c r="IBJ2086" s="2206"/>
      <c r="IBK2086" s="2206"/>
      <c r="IBL2086" s="2206"/>
      <c r="IBM2086" s="2206"/>
      <c r="IBN2086" s="2206"/>
      <c r="IBO2086" s="2206"/>
      <c r="IBP2086" s="2206"/>
      <c r="IBQ2086" s="2206"/>
      <c r="IBR2086" s="2206"/>
      <c r="IBS2086" s="2206"/>
      <c r="IBT2086" s="2206"/>
      <c r="IBU2086" s="2206"/>
      <c r="IBV2086" s="2206"/>
      <c r="IBW2086" s="2206"/>
      <c r="IBX2086" s="2206"/>
      <c r="IBY2086" s="2206"/>
      <c r="IBZ2086" s="2206"/>
      <c r="ICA2086" s="2206"/>
      <c r="ICB2086" s="2206"/>
      <c r="ICC2086" s="2206"/>
      <c r="ICD2086" s="2206"/>
      <c r="ICE2086" s="2206"/>
      <c r="ICF2086" s="2206"/>
      <c r="ICG2086" s="2206"/>
      <c r="ICH2086" s="2206"/>
      <c r="ICI2086" s="2206"/>
      <c r="ICJ2086" s="2206"/>
      <c r="ICK2086" s="2206"/>
      <c r="ICL2086" s="2206"/>
      <c r="ICM2086" s="2206"/>
      <c r="ICN2086" s="2206"/>
      <c r="ICO2086" s="2206"/>
      <c r="ICP2086" s="2206"/>
      <c r="ICQ2086" s="2206"/>
      <c r="ICR2086" s="2206"/>
      <c r="ICS2086" s="2206"/>
      <c r="ICT2086" s="2206"/>
      <c r="ICU2086" s="2206"/>
      <c r="ICV2086" s="2206"/>
      <c r="ICW2086" s="2206"/>
      <c r="ICX2086" s="2206"/>
      <c r="ICY2086" s="2206"/>
      <c r="ICZ2086" s="2206"/>
      <c r="IDA2086" s="2206"/>
      <c r="IDB2086" s="2206"/>
      <c r="IDC2086" s="2206"/>
      <c r="IDD2086" s="2206"/>
      <c r="IDE2086" s="2206"/>
      <c r="IDF2086" s="2206"/>
      <c r="IDG2086" s="2206"/>
      <c r="IDH2086" s="2206"/>
      <c r="IDI2086" s="2206"/>
      <c r="IDJ2086" s="2206"/>
      <c r="IDK2086" s="2206"/>
      <c r="IDL2086" s="2206"/>
      <c r="IDM2086" s="2206"/>
      <c r="IDN2086" s="2206"/>
      <c r="IDO2086" s="2206"/>
      <c r="IDP2086" s="2206"/>
      <c r="IDQ2086" s="2206"/>
      <c r="IDR2086" s="2206"/>
      <c r="IDS2086" s="2206"/>
      <c r="IDT2086" s="2206"/>
      <c r="IDU2086" s="2206"/>
      <c r="IDV2086" s="2206"/>
      <c r="IDW2086" s="2206"/>
      <c r="IDX2086" s="2206"/>
      <c r="IDY2086" s="2206"/>
      <c r="IDZ2086" s="2206"/>
      <c r="IEA2086" s="2206"/>
      <c r="IEB2086" s="2206"/>
      <c r="IEC2086" s="2206"/>
      <c r="IED2086" s="2206"/>
      <c r="IEE2086" s="2206"/>
      <c r="IEF2086" s="2206"/>
      <c r="IEG2086" s="2206"/>
      <c r="IEH2086" s="2206"/>
      <c r="IEI2086" s="2206"/>
      <c r="IEJ2086" s="2206"/>
      <c r="IEK2086" s="2206"/>
      <c r="IEL2086" s="2206"/>
      <c r="IEM2086" s="2206"/>
      <c r="IEN2086" s="2206"/>
      <c r="IEO2086" s="2206"/>
      <c r="IEP2086" s="2206"/>
      <c r="IEQ2086" s="2206"/>
      <c r="IER2086" s="2206"/>
      <c r="IES2086" s="2206"/>
      <c r="IET2086" s="2206"/>
      <c r="IEU2086" s="2206"/>
      <c r="IEV2086" s="2206"/>
      <c r="IEW2086" s="2206"/>
      <c r="IEX2086" s="2206"/>
      <c r="IEY2086" s="2206"/>
      <c r="IEZ2086" s="2206"/>
      <c r="IFA2086" s="2206"/>
      <c r="IFB2086" s="2206"/>
      <c r="IFC2086" s="2206"/>
      <c r="IFD2086" s="2206"/>
      <c r="IFE2086" s="2206"/>
      <c r="IFF2086" s="2206"/>
      <c r="IFG2086" s="2206"/>
      <c r="IFH2086" s="2206"/>
      <c r="IFI2086" s="2206"/>
      <c r="IFJ2086" s="2206"/>
      <c r="IFK2086" s="2206"/>
      <c r="IFL2086" s="2206"/>
      <c r="IFM2086" s="2206"/>
      <c r="IFN2086" s="2206"/>
      <c r="IFO2086" s="2206"/>
      <c r="IFP2086" s="2206"/>
      <c r="IFQ2086" s="2206"/>
      <c r="IFR2086" s="2206"/>
      <c r="IFS2086" s="2206"/>
      <c r="IFT2086" s="2206"/>
      <c r="IFU2086" s="2206"/>
      <c r="IFV2086" s="2206"/>
      <c r="IFW2086" s="2206"/>
      <c r="IFX2086" s="2206"/>
      <c r="IFY2086" s="2206"/>
      <c r="IFZ2086" s="2206"/>
      <c r="IGA2086" s="2206"/>
      <c r="IGB2086" s="2206"/>
      <c r="IGC2086" s="2206"/>
      <c r="IGD2086" s="2206"/>
      <c r="IGE2086" s="2206"/>
      <c r="IGF2086" s="2206"/>
      <c r="IGG2086" s="2206"/>
      <c r="IGH2086" s="2206"/>
      <c r="IGI2086" s="2206"/>
      <c r="IGJ2086" s="2206"/>
      <c r="IGK2086" s="2206"/>
      <c r="IGL2086" s="2206"/>
      <c r="IGM2086" s="2206"/>
      <c r="IGN2086" s="2206"/>
      <c r="IGO2086" s="2206"/>
      <c r="IGP2086" s="2206"/>
      <c r="IGQ2086" s="2206"/>
      <c r="IGR2086" s="2206"/>
      <c r="IGS2086" s="2206"/>
      <c r="IGT2086" s="2206"/>
      <c r="IGU2086" s="2206"/>
      <c r="IGV2086" s="2206"/>
      <c r="IGW2086" s="2206"/>
      <c r="IGX2086" s="2206"/>
      <c r="IGY2086" s="2206"/>
      <c r="IGZ2086" s="2206"/>
      <c r="IHA2086" s="2206"/>
      <c r="IHB2086" s="2206"/>
      <c r="IHC2086" s="2206"/>
      <c r="IHD2086" s="2206"/>
      <c r="IHE2086" s="2206"/>
      <c r="IHF2086" s="2206"/>
      <c r="IHG2086" s="2206"/>
      <c r="IHH2086" s="2206"/>
      <c r="IHI2086" s="2206"/>
      <c r="IHJ2086" s="2206"/>
      <c r="IHK2086" s="2206"/>
      <c r="IHL2086" s="2206"/>
      <c r="IHM2086" s="2206"/>
      <c r="IHN2086" s="2206"/>
      <c r="IHO2086" s="2206"/>
      <c r="IHP2086" s="2206"/>
      <c r="IHQ2086" s="2206"/>
      <c r="IHR2086" s="2206"/>
      <c r="IHS2086" s="2206"/>
      <c r="IHT2086" s="2206"/>
      <c r="IHU2086" s="2206"/>
      <c r="IHV2086" s="2206"/>
      <c r="IHW2086" s="2206"/>
      <c r="IHX2086" s="2206"/>
      <c r="IHY2086" s="2206"/>
      <c r="IHZ2086" s="2206"/>
      <c r="IIA2086" s="2206"/>
      <c r="IIB2086" s="2206"/>
      <c r="IIC2086" s="2206"/>
      <c r="IID2086" s="2206"/>
      <c r="IIE2086" s="2206"/>
      <c r="IIF2086" s="2206"/>
      <c r="IIG2086" s="2206"/>
      <c r="IIH2086" s="2206"/>
      <c r="III2086" s="2206"/>
      <c r="IIJ2086" s="2206"/>
      <c r="IIK2086" s="2206"/>
      <c r="IIL2086" s="2206"/>
      <c r="IIM2086" s="2206"/>
      <c r="IIN2086" s="2206"/>
      <c r="IIO2086" s="2206"/>
      <c r="IIP2086" s="2206"/>
      <c r="IIQ2086" s="2206"/>
      <c r="IIR2086" s="2206"/>
      <c r="IIS2086" s="2206"/>
      <c r="IIT2086" s="2206"/>
      <c r="IIU2086" s="2206"/>
      <c r="IIV2086" s="2206"/>
      <c r="IIW2086" s="2206"/>
      <c r="IIX2086" s="2206"/>
      <c r="IIY2086" s="2206"/>
      <c r="IIZ2086" s="2206"/>
      <c r="IJA2086" s="2206"/>
      <c r="IJB2086" s="2206"/>
      <c r="IJC2086" s="2206"/>
      <c r="IJD2086" s="2206"/>
      <c r="IJE2086" s="2206"/>
      <c r="IJF2086" s="2206"/>
      <c r="IJG2086" s="2206"/>
      <c r="IJH2086" s="2206"/>
      <c r="IJI2086" s="2206"/>
      <c r="IJJ2086" s="2206"/>
      <c r="IJK2086" s="2206"/>
      <c r="IJL2086" s="2206"/>
      <c r="IJM2086" s="2206"/>
      <c r="IJN2086" s="2206"/>
      <c r="IJO2086" s="2206"/>
      <c r="IJP2086" s="2206"/>
      <c r="IJQ2086" s="2206"/>
      <c r="IJR2086" s="2206"/>
      <c r="IJS2086" s="2206"/>
      <c r="IJT2086" s="2206"/>
      <c r="IJU2086" s="2206"/>
      <c r="IJV2086" s="2206"/>
      <c r="IJW2086" s="2206"/>
      <c r="IJX2086" s="2206"/>
      <c r="IJY2086" s="2206"/>
      <c r="IJZ2086" s="2206"/>
      <c r="IKA2086" s="2206"/>
      <c r="IKB2086" s="2206"/>
      <c r="IKC2086" s="2206"/>
      <c r="IKD2086" s="2206"/>
      <c r="IKE2086" s="2206"/>
      <c r="IKF2086" s="2206"/>
      <c r="IKG2086" s="2206"/>
      <c r="IKH2086" s="2206"/>
      <c r="IKI2086" s="2206"/>
      <c r="IKJ2086" s="2206"/>
      <c r="IKK2086" s="2206"/>
      <c r="IKL2086" s="2206"/>
      <c r="IKM2086" s="2206"/>
      <c r="IKN2086" s="2206"/>
      <c r="IKO2086" s="2206"/>
      <c r="IKP2086" s="2206"/>
      <c r="IKQ2086" s="2206"/>
      <c r="IKR2086" s="2206"/>
      <c r="IKS2086" s="2206"/>
      <c r="IKT2086" s="2206"/>
      <c r="IKU2086" s="2206"/>
      <c r="IKV2086" s="2206"/>
      <c r="IKW2086" s="2206"/>
      <c r="IKX2086" s="2206"/>
      <c r="IKY2086" s="2206"/>
      <c r="IKZ2086" s="2206"/>
      <c r="ILA2086" s="2206"/>
      <c r="ILB2086" s="2206"/>
      <c r="ILC2086" s="2206"/>
      <c r="ILD2086" s="2206"/>
      <c r="ILE2086" s="2206"/>
      <c r="ILF2086" s="2206"/>
      <c r="ILG2086" s="2206"/>
      <c r="ILH2086" s="2206"/>
      <c r="ILI2086" s="2206"/>
      <c r="ILJ2086" s="2206"/>
      <c r="ILK2086" s="2206"/>
      <c r="ILL2086" s="2206"/>
      <c r="ILM2086" s="2206"/>
      <c r="ILN2086" s="2206"/>
      <c r="ILO2086" s="2206"/>
      <c r="ILP2086" s="2206"/>
      <c r="ILQ2086" s="2206"/>
      <c r="ILR2086" s="2206"/>
      <c r="ILS2086" s="2206"/>
      <c r="ILT2086" s="2206"/>
      <c r="ILU2086" s="2206"/>
      <c r="ILV2086" s="2206"/>
      <c r="ILW2086" s="2206"/>
      <c r="ILX2086" s="2206"/>
      <c r="ILY2086" s="2206"/>
      <c r="ILZ2086" s="2206"/>
      <c r="IMA2086" s="2206"/>
      <c r="IMB2086" s="2206"/>
      <c r="IMC2086" s="2206"/>
      <c r="IMD2086" s="2206"/>
      <c r="IME2086" s="2206"/>
      <c r="IMF2086" s="2206"/>
      <c r="IMG2086" s="2206"/>
      <c r="IMH2086" s="2206"/>
      <c r="IMI2086" s="2206"/>
      <c r="IMJ2086" s="2206"/>
      <c r="IMK2086" s="2206"/>
      <c r="IML2086" s="2206"/>
      <c r="IMM2086" s="2206"/>
      <c r="IMN2086" s="2206"/>
      <c r="IMO2086" s="2206"/>
      <c r="IMP2086" s="2206"/>
      <c r="IMQ2086" s="2206"/>
      <c r="IMR2086" s="2206"/>
      <c r="IMS2086" s="2206"/>
      <c r="IMT2086" s="2206"/>
      <c r="IMU2086" s="2206"/>
      <c r="IMV2086" s="2206"/>
      <c r="IMW2086" s="2206"/>
      <c r="IMX2086" s="2206"/>
      <c r="IMY2086" s="2206"/>
      <c r="IMZ2086" s="2206"/>
      <c r="INA2086" s="2206"/>
      <c r="INB2086" s="2206"/>
      <c r="INC2086" s="2206"/>
      <c r="IND2086" s="2206"/>
      <c r="INE2086" s="2206"/>
      <c r="INF2086" s="2206"/>
      <c r="ING2086" s="2206"/>
      <c r="INH2086" s="2206"/>
      <c r="INI2086" s="2206"/>
      <c r="INJ2086" s="2206"/>
      <c r="INK2086" s="2206"/>
      <c r="INL2086" s="2206"/>
      <c r="INM2086" s="2206"/>
      <c r="INN2086" s="2206"/>
      <c r="INO2086" s="2206"/>
      <c r="INP2086" s="2206"/>
      <c r="INQ2086" s="2206"/>
      <c r="INR2086" s="2206"/>
      <c r="INS2086" s="2206"/>
      <c r="INT2086" s="2206"/>
      <c r="INU2086" s="2206"/>
      <c r="INV2086" s="2206"/>
      <c r="INW2086" s="2206"/>
      <c r="INX2086" s="2206"/>
      <c r="INY2086" s="2206"/>
      <c r="INZ2086" s="2206"/>
      <c r="IOA2086" s="2206"/>
      <c r="IOB2086" s="2206"/>
      <c r="IOC2086" s="2206"/>
      <c r="IOD2086" s="2206"/>
      <c r="IOE2086" s="2206"/>
      <c r="IOF2086" s="2206"/>
      <c r="IOG2086" s="2206"/>
      <c r="IOH2086" s="2206"/>
      <c r="IOI2086" s="2206"/>
      <c r="IOJ2086" s="2206"/>
      <c r="IOK2086" s="2206"/>
      <c r="IOL2086" s="2206"/>
      <c r="IOM2086" s="2206"/>
      <c r="ION2086" s="2206"/>
      <c r="IOO2086" s="2206"/>
      <c r="IOP2086" s="2206"/>
      <c r="IOQ2086" s="2206"/>
      <c r="IOR2086" s="2206"/>
      <c r="IOS2086" s="2206"/>
      <c r="IOT2086" s="2206"/>
      <c r="IOU2086" s="2206"/>
      <c r="IOV2086" s="2206"/>
      <c r="IOW2086" s="2206"/>
      <c r="IOX2086" s="2206"/>
      <c r="IOY2086" s="2206"/>
      <c r="IOZ2086" s="2206"/>
      <c r="IPA2086" s="2206"/>
      <c r="IPB2086" s="2206"/>
      <c r="IPC2086" s="2206"/>
      <c r="IPD2086" s="2206"/>
      <c r="IPE2086" s="2206"/>
      <c r="IPF2086" s="2206"/>
      <c r="IPG2086" s="2206"/>
      <c r="IPH2086" s="2206"/>
      <c r="IPI2086" s="2206"/>
      <c r="IPJ2086" s="2206"/>
      <c r="IPK2086" s="2206"/>
      <c r="IPL2086" s="2206"/>
      <c r="IPM2086" s="2206"/>
      <c r="IPN2086" s="2206"/>
      <c r="IPO2086" s="2206"/>
      <c r="IPP2086" s="2206"/>
      <c r="IPQ2086" s="2206"/>
      <c r="IPR2086" s="2206"/>
      <c r="IPS2086" s="2206"/>
      <c r="IPT2086" s="2206"/>
      <c r="IPU2086" s="2206"/>
      <c r="IPV2086" s="2206"/>
      <c r="IPW2086" s="2206"/>
      <c r="IPX2086" s="2206"/>
      <c r="IPY2086" s="2206"/>
      <c r="IPZ2086" s="2206"/>
      <c r="IQA2086" s="2206"/>
      <c r="IQB2086" s="2206"/>
      <c r="IQC2086" s="2206"/>
      <c r="IQD2086" s="2206"/>
      <c r="IQE2086" s="2206"/>
      <c r="IQF2086" s="2206"/>
      <c r="IQG2086" s="2206"/>
      <c r="IQH2086" s="2206"/>
      <c r="IQI2086" s="2206"/>
      <c r="IQJ2086" s="2206"/>
      <c r="IQK2086" s="2206"/>
      <c r="IQL2086" s="2206"/>
      <c r="IQM2086" s="2206"/>
      <c r="IQN2086" s="2206"/>
      <c r="IQO2086" s="2206"/>
      <c r="IQP2086" s="2206"/>
      <c r="IQQ2086" s="2206"/>
      <c r="IQR2086" s="2206"/>
      <c r="IQS2086" s="2206"/>
      <c r="IQT2086" s="2206"/>
      <c r="IQU2086" s="2206"/>
      <c r="IQV2086" s="2206"/>
      <c r="IQW2086" s="2206"/>
      <c r="IQX2086" s="2206"/>
      <c r="IQY2086" s="2206"/>
      <c r="IQZ2086" s="2206"/>
      <c r="IRA2086" s="2206"/>
      <c r="IRB2086" s="2206"/>
      <c r="IRC2086" s="2206"/>
      <c r="IRD2086" s="2206"/>
      <c r="IRE2086" s="2206"/>
      <c r="IRF2086" s="2206"/>
      <c r="IRG2086" s="2206"/>
      <c r="IRH2086" s="2206"/>
      <c r="IRI2086" s="2206"/>
      <c r="IRJ2086" s="2206"/>
      <c r="IRK2086" s="2206"/>
      <c r="IRL2086" s="2206"/>
      <c r="IRM2086" s="2206"/>
      <c r="IRN2086" s="2206"/>
      <c r="IRO2086" s="2206"/>
      <c r="IRP2086" s="2206"/>
      <c r="IRQ2086" s="2206"/>
      <c r="IRR2086" s="2206"/>
      <c r="IRS2086" s="2206"/>
      <c r="IRT2086" s="2206"/>
      <c r="IRU2086" s="2206"/>
      <c r="IRV2086" s="2206"/>
      <c r="IRW2086" s="2206"/>
      <c r="IRX2086" s="2206"/>
      <c r="IRY2086" s="2206"/>
      <c r="IRZ2086" s="2206"/>
      <c r="ISA2086" s="2206"/>
      <c r="ISB2086" s="2206"/>
      <c r="ISC2086" s="2206"/>
      <c r="ISD2086" s="2206"/>
      <c r="ISE2086" s="2206"/>
      <c r="ISF2086" s="2206"/>
      <c r="ISG2086" s="2206"/>
      <c r="ISH2086" s="2206"/>
      <c r="ISI2086" s="2206"/>
      <c r="ISJ2086" s="2206"/>
      <c r="ISK2086" s="2206"/>
      <c r="ISL2086" s="2206"/>
      <c r="ISM2086" s="2206"/>
      <c r="ISN2086" s="2206"/>
      <c r="ISO2086" s="2206"/>
      <c r="ISP2086" s="2206"/>
      <c r="ISQ2086" s="2206"/>
      <c r="ISR2086" s="2206"/>
      <c r="ISS2086" s="2206"/>
      <c r="IST2086" s="2206"/>
      <c r="ISU2086" s="2206"/>
      <c r="ISV2086" s="2206"/>
      <c r="ISW2086" s="2206"/>
      <c r="ISX2086" s="2206"/>
      <c r="ISY2086" s="2206"/>
      <c r="ISZ2086" s="2206"/>
      <c r="ITA2086" s="2206"/>
      <c r="ITB2086" s="2206"/>
      <c r="ITC2086" s="2206"/>
      <c r="ITD2086" s="2206"/>
      <c r="ITE2086" s="2206"/>
      <c r="ITF2086" s="2206"/>
      <c r="ITG2086" s="2206"/>
      <c r="ITH2086" s="2206"/>
      <c r="ITI2086" s="2206"/>
      <c r="ITJ2086" s="2206"/>
      <c r="ITK2086" s="2206"/>
      <c r="ITL2086" s="2206"/>
      <c r="ITM2086" s="2206"/>
      <c r="ITN2086" s="2206"/>
      <c r="ITO2086" s="2206"/>
      <c r="ITP2086" s="2206"/>
      <c r="ITQ2086" s="2206"/>
      <c r="ITR2086" s="2206"/>
      <c r="ITS2086" s="2206"/>
      <c r="ITT2086" s="2206"/>
      <c r="ITU2086" s="2206"/>
      <c r="ITV2086" s="2206"/>
      <c r="ITW2086" s="2206"/>
      <c r="ITX2086" s="2206"/>
      <c r="ITY2086" s="2206"/>
      <c r="ITZ2086" s="2206"/>
      <c r="IUA2086" s="2206"/>
      <c r="IUB2086" s="2206"/>
      <c r="IUC2086" s="2206"/>
      <c r="IUD2086" s="2206"/>
      <c r="IUE2086" s="2206"/>
      <c r="IUF2086" s="2206"/>
      <c r="IUG2086" s="2206"/>
      <c r="IUH2086" s="2206"/>
      <c r="IUI2086" s="2206"/>
      <c r="IUJ2086" s="2206"/>
      <c r="IUK2086" s="2206"/>
      <c r="IUL2086" s="2206"/>
      <c r="IUM2086" s="2206"/>
      <c r="IUN2086" s="2206"/>
      <c r="IUO2086" s="2206"/>
      <c r="IUP2086" s="2206"/>
      <c r="IUQ2086" s="2206"/>
      <c r="IUR2086" s="2206"/>
      <c r="IUS2086" s="2206"/>
      <c r="IUT2086" s="2206"/>
      <c r="IUU2086" s="2206"/>
      <c r="IUV2086" s="2206"/>
      <c r="IUW2086" s="2206"/>
      <c r="IUX2086" s="2206"/>
      <c r="IUY2086" s="2206"/>
      <c r="IUZ2086" s="2206"/>
      <c r="IVA2086" s="2206"/>
      <c r="IVB2086" s="2206"/>
      <c r="IVC2086" s="2206"/>
      <c r="IVD2086" s="2206"/>
      <c r="IVE2086" s="2206"/>
      <c r="IVF2086" s="2206"/>
      <c r="IVG2086" s="2206"/>
      <c r="IVH2086" s="2206"/>
      <c r="IVI2086" s="2206"/>
      <c r="IVJ2086" s="2206"/>
      <c r="IVK2086" s="2206"/>
      <c r="IVL2086" s="2206"/>
      <c r="IVM2086" s="2206"/>
      <c r="IVN2086" s="2206"/>
      <c r="IVO2086" s="2206"/>
      <c r="IVP2086" s="2206"/>
      <c r="IVQ2086" s="2206"/>
      <c r="IVR2086" s="2206"/>
      <c r="IVS2086" s="2206"/>
      <c r="IVT2086" s="2206"/>
      <c r="IVU2086" s="2206"/>
      <c r="IVV2086" s="2206"/>
      <c r="IVW2086" s="2206"/>
      <c r="IVX2086" s="2206"/>
      <c r="IVY2086" s="2206"/>
      <c r="IVZ2086" s="2206"/>
      <c r="IWA2086" s="2206"/>
      <c r="IWB2086" s="2206"/>
      <c r="IWC2086" s="2206"/>
      <c r="IWD2086" s="2206"/>
      <c r="IWE2086" s="2206"/>
      <c r="IWF2086" s="2206"/>
      <c r="IWG2086" s="2206"/>
      <c r="IWH2086" s="2206"/>
      <c r="IWI2086" s="2206"/>
      <c r="IWJ2086" s="2206"/>
      <c r="IWK2086" s="2206"/>
      <c r="IWL2086" s="2206"/>
      <c r="IWM2086" s="2206"/>
      <c r="IWN2086" s="2206"/>
      <c r="IWO2086" s="2206"/>
      <c r="IWP2086" s="2206"/>
      <c r="IWQ2086" s="2206"/>
      <c r="IWR2086" s="2206"/>
      <c r="IWS2086" s="2206"/>
      <c r="IWT2086" s="2206"/>
      <c r="IWU2086" s="2206"/>
      <c r="IWV2086" s="2206"/>
      <c r="IWW2086" s="2206"/>
      <c r="IWX2086" s="2206"/>
      <c r="IWY2086" s="2206"/>
      <c r="IWZ2086" s="2206"/>
      <c r="IXA2086" s="2206"/>
      <c r="IXB2086" s="2206"/>
      <c r="IXC2086" s="2206"/>
      <c r="IXD2086" s="2206"/>
      <c r="IXE2086" s="2206"/>
      <c r="IXF2086" s="2206"/>
      <c r="IXG2086" s="2206"/>
      <c r="IXH2086" s="2206"/>
      <c r="IXI2086" s="2206"/>
      <c r="IXJ2086" s="2206"/>
      <c r="IXK2086" s="2206"/>
      <c r="IXL2086" s="2206"/>
      <c r="IXM2086" s="2206"/>
      <c r="IXN2086" s="2206"/>
      <c r="IXO2086" s="2206"/>
      <c r="IXP2086" s="2206"/>
      <c r="IXQ2086" s="2206"/>
      <c r="IXR2086" s="2206"/>
      <c r="IXS2086" s="2206"/>
      <c r="IXT2086" s="2206"/>
      <c r="IXU2086" s="2206"/>
      <c r="IXV2086" s="2206"/>
      <c r="IXW2086" s="2206"/>
      <c r="IXX2086" s="2206"/>
      <c r="IXY2086" s="2206"/>
      <c r="IXZ2086" s="2206"/>
      <c r="IYA2086" s="2206"/>
      <c r="IYB2086" s="2206"/>
      <c r="IYC2086" s="2206"/>
      <c r="IYD2086" s="2206"/>
      <c r="IYE2086" s="2206"/>
      <c r="IYF2086" s="2206"/>
      <c r="IYG2086" s="2206"/>
      <c r="IYH2086" s="2206"/>
      <c r="IYI2086" s="2206"/>
      <c r="IYJ2086" s="2206"/>
      <c r="IYK2086" s="2206"/>
      <c r="IYL2086" s="2206"/>
      <c r="IYM2086" s="2206"/>
      <c r="IYN2086" s="2206"/>
      <c r="IYO2086" s="2206"/>
      <c r="IYP2086" s="2206"/>
      <c r="IYQ2086" s="2206"/>
      <c r="IYR2086" s="2206"/>
      <c r="IYS2086" s="2206"/>
      <c r="IYT2086" s="2206"/>
      <c r="IYU2086" s="2206"/>
      <c r="IYV2086" s="2206"/>
      <c r="IYW2086" s="2206"/>
      <c r="IYX2086" s="2206"/>
      <c r="IYY2086" s="2206"/>
      <c r="IYZ2086" s="2206"/>
      <c r="IZA2086" s="2206"/>
      <c r="IZB2086" s="2206"/>
      <c r="IZC2086" s="2206"/>
      <c r="IZD2086" s="2206"/>
      <c r="IZE2086" s="2206"/>
      <c r="IZF2086" s="2206"/>
      <c r="IZG2086" s="2206"/>
      <c r="IZH2086" s="2206"/>
      <c r="IZI2086" s="2206"/>
      <c r="IZJ2086" s="2206"/>
      <c r="IZK2086" s="2206"/>
      <c r="IZL2086" s="2206"/>
      <c r="IZM2086" s="2206"/>
      <c r="IZN2086" s="2206"/>
      <c r="IZO2086" s="2206"/>
      <c r="IZP2086" s="2206"/>
      <c r="IZQ2086" s="2206"/>
      <c r="IZR2086" s="2206"/>
      <c r="IZS2086" s="2206"/>
      <c r="IZT2086" s="2206"/>
      <c r="IZU2086" s="2206"/>
      <c r="IZV2086" s="2206"/>
      <c r="IZW2086" s="2206"/>
      <c r="IZX2086" s="2206"/>
      <c r="IZY2086" s="2206"/>
      <c r="IZZ2086" s="2206"/>
      <c r="JAA2086" s="2206"/>
      <c r="JAB2086" s="2206"/>
      <c r="JAC2086" s="2206"/>
      <c r="JAD2086" s="2206"/>
      <c r="JAE2086" s="2206"/>
      <c r="JAF2086" s="2206"/>
      <c r="JAG2086" s="2206"/>
      <c r="JAH2086" s="2206"/>
      <c r="JAI2086" s="2206"/>
      <c r="JAJ2086" s="2206"/>
      <c r="JAK2086" s="2206"/>
      <c r="JAL2086" s="2206"/>
      <c r="JAM2086" s="2206"/>
      <c r="JAN2086" s="2206"/>
      <c r="JAO2086" s="2206"/>
      <c r="JAP2086" s="2206"/>
      <c r="JAQ2086" s="2206"/>
      <c r="JAR2086" s="2206"/>
      <c r="JAS2086" s="2206"/>
      <c r="JAT2086" s="2206"/>
      <c r="JAU2086" s="2206"/>
      <c r="JAV2086" s="2206"/>
      <c r="JAW2086" s="2206"/>
      <c r="JAX2086" s="2206"/>
      <c r="JAY2086" s="2206"/>
      <c r="JAZ2086" s="2206"/>
      <c r="JBA2086" s="2206"/>
      <c r="JBB2086" s="2206"/>
      <c r="JBC2086" s="2206"/>
      <c r="JBD2086" s="2206"/>
      <c r="JBE2086" s="2206"/>
      <c r="JBF2086" s="2206"/>
      <c r="JBG2086" s="2206"/>
      <c r="JBH2086" s="2206"/>
      <c r="JBI2086" s="2206"/>
      <c r="JBJ2086" s="2206"/>
      <c r="JBK2086" s="2206"/>
      <c r="JBL2086" s="2206"/>
      <c r="JBM2086" s="2206"/>
      <c r="JBN2086" s="2206"/>
      <c r="JBO2086" s="2206"/>
      <c r="JBP2086" s="2206"/>
      <c r="JBQ2086" s="2206"/>
      <c r="JBR2086" s="2206"/>
      <c r="JBS2086" s="2206"/>
      <c r="JBT2086" s="2206"/>
      <c r="JBU2086" s="2206"/>
      <c r="JBV2086" s="2206"/>
      <c r="JBW2086" s="2206"/>
      <c r="JBX2086" s="2206"/>
      <c r="JBY2086" s="2206"/>
      <c r="JBZ2086" s="2206"/>
      <c r="JCA2086" s="2206"/>
      <c r="JCB2086" s="2206"/>
      <c r="JCC2086" s="2206"/>
      <c r="JCD2086" s="2206"/>
      <c r="JCE2086" s="2206"/>
      <c r="JCF2086" s="2206"/>
      <c r="JCG2086" s="2206"/>
      <c r="JCH2086" s="2206"/>
      <c r="JCI2086" s="2206"/>
      <c r="JCJ2086" s="2206"/>
      <c r="JCK2086" s="2206"/>
      <c r="JCL2086" s="2206"/>
      <c r="JCM2086" s="2206"/>
      <c r="JCN2086" s="2206"/>
      <c r="JCO2086" s="2206"/>
      <c r="JCP2086" s="2206"/>
      <c r="JCQ2086" s="2206"/>
      <c r="JCR2086" s="2206"/>
      <c r="JCS2086" s="2206"/>
      <c r="JCT2086" s="2206"/>
      <c r="JCU2086" s="2206"/>
      <c r="JCV2086" s="2206"/>
      <c r="JCW2086" s="2206"/>
      <c r="JCX2086" s="2206"/>
      <c r="JCY2086" s="2206"/>
      <c r="JCZ2086" s="2206"/>
      <c r="JDA2086" s="2206"/>
      <c r="JDB2086" s="2206"/>
      <c r="JDC2086" s="2206"/>
      <c r="JDD2086" s="2206"/>
      <c r="JDE2086" s="2206"/>
      <c r="JDF2086" s="2206"/>
      <c r="JDG2086" s="2206"/>
      <c r="JDH2086" s="2206"/>
      <c r="JDI2086" s="2206"/>
      <c r="JDJ2086" s="2206"/>
      <c r="JDK2086" s="2206"/>
      <c r="JDL2086" s="2206"/>
      <c r="JDM2086" s="2206"/>
      <c r="JDN2086" s="2206"/>
      <c r="JDO2086" s="2206"/>
      <c r="JDP2086" s="2206"/>
      <c r="JDQ2086" s="2206"/>
      <c r="JDR2086" s="2206"/>
      <c r="JDS2086" s="2206"/>
      <c r="JDT2086" s="2206"/>
      <c r="JDU2086" s="2206"/>
      <c r="JDV2086" s="2206"/>
      <c r="JDW2086" s="2206"/>
      <c r="JDX2086" s="2206"/>
      <c r="JDY2086" s="2206"/>
      <c r="JDZ2086" s="2206"/>
      <c r="JEA2086" s="2206"/>
      <c r="JEB2086" s="2206"/>
      <c r="JEC2086" s="2206"/>
      <c r="JED2086" s="2206"/>
      <c r="JEE2086" s="2206"/>
      <c r="JEF2086" s="2206"/>
      <c r="JEG2086" s="2206"/>
      <c r="JEH2086" s="2206"/>
      <c r="JEI2086" s="2206"/>
      <c r="JEJ2086" s="2206"/>
      <c r="JEK2086" s="2206"/>
      <c r="JEL2086" s="2206"/>
      <c r="JEM2086" s="2206"/>
      <c r="JEN2086" s="2206"/>
      <c r="JEO2086" s="2206"/>
      <c r="JEP2086" s="2206"/>
      <c r="JEQ2086" s="2206"/>
      <c r="JER2086" s="2206"/>
      <c r="JES2086" s="2206"/>
      <c r="JET2086" s="2206"/>
      <c r="JEU2086" s="2206"/>
      <c r="JEV2086" s="2206"/>
      <c r="JEW2086" s="2206"/>
      <c r="JEX2086" s="2206"/>
      <c r="JEY2086" s="2206"/>
      <c r="JEZ2086" s="2206"/>
      <c r="JFA2086" s="2206"/>
      <c r="JFB2086" s="2206"/>
      <c r="JFC2086" s="2206"/>
      <c r="JFD2086" s="2206"/>
      <c r="JFE2086" s="2206"/>
      <c r="JFF2086" s="2206"/>
      <c r="JFG2086" s="2206"/>
      <c r="JFH2086" s="2206"/>
      <c r="JFI2086" s="2206"/>
      <c r="JFJ2086" s="2206"/>
      <c r="JFK2086" s="2206"/>
      <c r="JFL2086" s="2206"/>
      <c r="JFM2086" s="2206"/>
      <c r="JFN2086" s="2206"/>
      <c r="JFO2086" s="2206"/>
      <c r="JFP2086" s="2206"/>
      <c r="JFQ2086" s="2206"/>
      <c r="JFR2086" s="2206"/>
      <c r="JFS2086" s="2206"/>
      <c r="JFT2086" s="2206"/>
      <c r="JFU2086" s="2206"/>
      <c r="JFV2086" s="2206"/>
      <c r="JFW2086" s="2206"/>
      <c r="JFX2086" s="2206"/>
      <c r="JFY2086" s="2206"/>
      <c r="JFZ2086" s="2206"/>
      <c r="JGA2086" s="2206"/>
      <c r="JGB2086" s="2206"/>
      <c r="JGC2086" s="2206"/>
      <c r="JGD2086" s="2206"/>
      <c r="JGE2086" s="2206"/>
      <c r="JGF2086" s="2206"/>
      <c r="JGG2086" s="2206"/>
      <c r="JGH2086" s="2206"/>
      <c r="JGI2086" s="2206"/>
      <c r="JGJ2086" s="2206"/>
      <c r="JGK2086" s="2206"/>
      <c r="JGL2086" s="2206"/>
      <c r="JGM2086" s="2206"/>
      <c r="JGN2086" s="2206"/>
      <c r="JGO2086" s="2206"/>
      <c r="JGP2086" s="2206"/>
      <c r="JGQ2086" s="2206"/>
      <c r="JGR2086" s="2206"/>
      <c r="JGS2086" s="2206"/>
      <c r="JGT2086" s="2206"/>
      <c r="JGU2086" s="2206"/>
      <c r="JGV2086" s="2206"/>
      <c r="JGW2086" s="2206"/>
      <c r="JGX2086" s="2206"/>
      <c r="JGY2086" s="2206"/>
      <c r="JGZ2086" s="2206"/>
      <c r="JHA2086" s="2206"/>
      <c r="JHB2086" s="2206"/>
      <c r="JHC2086" s="2206"/>
      <c r="JHD2086" s="2206"/>
      <c r="JHE2086" s="2206"/>
      <c r="JHF2086" s="2206"/>
      <c r="JHG2086" s="2206"/>
      <c r="JHH2086" s="2206"/>
      <c r="JHI2086" s="2206"/>
      <c r="JHJ2086" s="2206"/>
      <c r="JHK2086" s="2206"/>
      <c r="JHL2086" s="2206"/>
      <c r="JHM2086" s="2206"/>
      <c r="JHN2086" s="2206"/>
      <c r="JHO2086" s="2206"/>
      <c r="JHP2086" s="2206"/>
      <c r="JHQ2086" s="2206"/>
      <c r="JHR2086" s="2206"/>
      <c r="JHS2086" s="2206"/>
      <c r="JHT2086" s="2206"/>
      <c r="JHU2086" s="2206"/>
      <c r="JHV2086" s="2206"/>
      <c r="JHW2086" s="2206"/>
      <c r="JHX2086" s="2206"/>
      <c r="JHY2086" s="2206"/>
      <c r="JHZ2086" s="2206"/>
      <c r="JIA2086" s="2206"/>
      <c r="JIB2086" s="2206"/>
      <c r="JIC2086" s="2206"/>
      <c r="JID2086" s="2206"/>
      <c r="JIE2086" s="2206"/>
      <c r="JIF2086" s="2206"/>
      <c r="JIG2086" s="2206"/>
      <c r="JIH2086" s="2206"/>
      <c r="JII2086" s="2206"/>
      <c r="JIJ2086" s="2206"/>
      <c r="JIK2086" s="2206"/>
      <c r="JIL2086" s="2206"/>
      <c r="JIM2086" s="2206"/>
      <c r="JIN2086" s="2206"/>
      <c r="JIO2086" s="2206"/>
      <c r="JIP2086" s="2206"/>
      <c r="JIQ2086" s="2206"/>
      <c r="JIR2086" s="2206"/>
      <c r="JIS2086" s="2206"/>
      <c r="JIT2086" s="2206"/>
      <c r="JIU2086" s="2206"/>
      <c r="JIV2086" s="2206"/>
      <c r="JIW2086" s="2206"/>
      <c r="JIX2086" s="2206"/>
      <c r="JIY2086" s="2206"/>
      <c r="JIZ2086" s="2206"/>
      <c r="JJA2086" s="2206"/>
      <c r="JJB2086" s="2206"/>
      <c r="JJC2086" s="2206"/>
      <c r="JJD2086" s="2206"/>
      <c r="JJE2086" s="2206"/>
      <c r="JJF2086" s="2206"/>
      <c r="JJG2086" s="2206"/>
      <c r="JJH2086" s="2206"/>
      <c r="JJI2086" s="2206"/>
      <c r="JJJ2086" s="2206"/>
      <c r="JJK2086" s="2206"/>
      <c r="JJL2086" s="2206"/>
      <c r="JJM2086" s="2206"/>
      <c r="JJN2086" s="2206"/>
      <c r="JJO2086" s="2206"/>
      <c r="JJP2086" s="2206"/>
      <c r="JJQ2086" s="2206"/>
      <c r="JJR2086" s="2206"/>
      <c r="JJS2086" s="2206"/>
      <c r="JJT2086" s="2206"/>
      <c r="JJU2086" s="2206"/>
      <c r="JJV2086" s="2206"/>
      <c r="JJW2086" s="2206"/>
      <c r="JJX2086" s="2206"/>
      <c r="JJY2086" s="2206"/>
      <c r="JJZ2086" s="2206"/>
      <c r="JKA2086" s="2206"/>
      <c r="JKB2086" s="2206"/>
      <c r="JKC2086" s="2206"/>
      <c r="JKD2086" s="2206"/>
      <c r="JKE2086" s="2206"/>
      <c r="JKF2086" s="2206"/>
      <c r="JKG2086" s="2206"/>
      <c r="JKH2086" s="2206"/>
      <c r="JKI2086" s="2206"/>
      <c r="JKJ2086" s="2206"/>
      <c r="JKK2086" s="2206"/>
      <c r="JKL2086" s="2206"/>
      <c r="JKM2086" s="2206"/>
      <c r="JKN2086" s="2206"/>
      <c r="JKO2086" s="2206"/>
      <c r="JKP2086" s="2206"/>
      <c r="JKQ2086" s="2206"/>
      <c r="JKR2086" s="2206"/>
      <c r="JKS2086" s="2206"/>
      <c r="JKT2086" s="2206"/>
      <c r="JKU2086" s="2206"/>
      <c r="JKV2086" s="2206"/>
      <c r="JKW2086" s="2206"/>
      <c r="JKX2086" s="2206"/>
      <c r="JKY2086" s="2206"/>
      <c r="JKZ2086" s="2206"/>
      <c r="JLA2086" s="2206"/>
      <c r="JLB2086" s="2206"/>
      <c r="JLC2086" s="2206"/>
      <c r="JLD2086" s="2206"/>
      <c r="JLE2086" s="2206"/>
      <c r="JLF2086" s="2206"/>
      <c r="JLG2086" s="2206"/>
      <c r="JLH2086" s="2206"/>
      <c r="JLI2086" s="2206"/>
      <c r="JLJ2086" s="2206"/>
      <c r="JLK2086" s="2206"/>
      <c r="JLL2086" s="2206"/>
      <c r="JLM2086" s="2206"/>
      <c r="JLN2086" s="2206"/>
      <c r="JLO2086" s="2206"/>
      <c r="JLP2086" s="2206"/>
      <c r="JLQ2086" s="2206"/>
      <c r="JLR2086" s="2206"/>
      <c r="JLS2086" s="2206"/>
      <c r="JLT2086" s="2206"/>
      <c r="JLU2086" s="2206"/>
      <c r="JLV2086" s="2206"/>
      <c r="JLW2086" s="2206"/>
      <c r="JLX2086" s="2206"/>
      <c r="JLY2086" s="2206"/>
      <c r="JLZ2086" s="2206"/>
      <c r="JMA2086" s="2206"/>
      <c r="JMB2086" s="2206"/>
      <c r="JMC2086" s="2206"/>
      <c r="JMD2086" s="2206"/>
      <c r="JME2086" s="2206"/>
      <c r="JMF2086" s="2206"/>
      <c r="JMG2086" s="2206"/>
      <c r="JMH2086" s="2206"/>
      <c r="JMI2086" s="2206"/>
      <c r="JMJ2086" s="2206"/>
      <c r="JMK2086" s="2206"/>
      <c r="JML2086" s="2206"/>
      <c r="JMM2086" s="2206"/>
      <c r="JMN2086" s="2206"/>
      <c r="JMO2086" s="2206"/>
      <c r="JMP2086" s="2206"/>
      <c r="JMQ2086" s="2206"/>
      <c r="JMR2086" s="2206"/>
      <c r="JMS2086" s="2206"/>
      <c r="JMT2086" s="2206"/>
      <c r="JMU2086" s="2206"/>
      <c r="JMV2086" s="2206"/>
      <c r="JMW2086" s="2206"/>
      <c r="JMX2086" s="2206"/>
      <c r="JMY2086" s="2206"/>
      <c r="JMZ2086" s="2206"/>
      <c r="JNA2086" s="2206"/>
      <c r="JNB2086" s="2206"/>
      <c r="JNC2086" s="2206"/>
      <c r="JND2086" s="2206"/>
      <c r="JNE2086" s="2206"/>
      <c r="JNF2086" s="2206"/>
      <c r="JNG2086" s="2206"/>
      <c r="JNH2086" s="2206"/>
      <c r="JNI2086" s="2206"/>
      <c r="JNJ2086" s="2206"/>
      <c r="JNK2086" s="2206"/>
      <c r="JNL2086" s="2206"/>
      <c r="JNM2086" s="2206"/>
      <c r="JNN2086" s="2206"/>
      <c r="JNO2086" s="2206"/>
      <c r="JNP2086" s="2206"/>
      <c r="JNQ2086" s="2206"/>
      <c r="JNR2086" s="2206"/>
      <c r="JNS2086" s="2206"/>
      <c r="JNT2086" s="2206"/>
      <c r="JNU2086" s="2206"/>
      <c r="JNV2086" s="2206"/>
      <c r="JNW2086" s="2206"/>
      <c r="JNX2086" s="2206"/>
      <c r="JNY2086" s="2206"/>
      <c r="JNZ2086" s="2206"/>
      <c r="JOA2086" s="2206"/>
      <c r="JOB2086" s="2206"/>
      <c r="JOC2086" s="2206"/>
      <c r="JOD2086" s="2206"/>
      <c r="JOE2086" s="2206"/>
      <c r="JOF2086" s="2206"/>
      <c r="JOG2086" s="2206"/>
      <c r="JOH2086" s="2206"/>
      <c r="JOI2086" s="2206"/>
      <c r="JOJ2086" s="2206"/>
      <c r="JOK2086" s="2206"/>
      <c r="JOL2086" s="2206"/>
      <c r="JOM2086" s="2206"/>
      <c r="JON2086" s="2206"/>
      <c r="JOO2086" s="2206"/>
      <c r="JOP2086" s="2206"/>
      <c r="JOQ2086" s="2206"/>
      <c r="JOR2086" s="2206"/>
      <c r="JOS2086" s="2206"/>
      <c r="JOT2086" s="2206"/>
      <c r="JOU2086" s="2206"/>
      <c r="JOV2086" s="2206"/>
      <c r="JOW2086" s="2206"/>
      <c r="JOX2086" s="2206"/>
      <c r="JOY2086" s="2206"/>
      <c r="JOZ2086" s="2206"/>
      <c r="JPA2086" s="2206"/>
      <c r="JPB2086" s="2206"/>
      <c r="JPC2086" s="2206"/>
      <c r="JPD2086" s="2206"/>
      <c r="JPE2086" s="2206"/>
      <c r="JPF2086" s="2206"/>
      <c r="JPG2086" s="2206"/>
      <c r="JPH2086" s="2206"/>
      <c r="JPI2086" s="2206"/>
      <c r="JPJ2086" s="2206"/>
      <c r="JPK2086" s="2206"/>
      <c r="JPL2086" s="2206"/>
      <c r="JPM2086" s="2206"/>
      <c r="JPN2086" s="2206"/>
      <c r="JPO2086" s="2206"/>
      <c r="JPP2086" s="2206"/>
      <c r="JPQ2086" s="2206"/>
      <c r="JPR2086" s="2206"/>
      <c r="JPS2086" s="2206"/>
      <c r="JPT2086" s="2206"/>
      <c r="JPU2086" s="2206"/>
      <c r="JPV2086" s="2206"/>
      <c r="JPW2086" s="2206"/>
      <c r="JPX2086" s="2206"/>
      <c r="JPY2086" s="2206"/>
      <c r="JPZ2086" s="2206"/>
      <c r="JQA2086" s="2206"/>
      <c r="JQB2086" s="2206"/>
      <c r="JQC2086" s="2206"/>
      <c r="JQD2086" s="2206"/>
      <c r="JQE2086" s="2206"/>
      <c r="JQF2086" s="2206"/>
      <c r="JQG2086" s="2206"/>
      <c r="JQH2086" s="2206"/>
      <c r="JQI2086" s="2206"/>
      <c r="JQJ2086" s="2206"/>
      <c r="JQK2086" s="2206"/>
      <c r="JQL2086" s="2206"/>
      <c r="JQM2086" s="2206"/>
      <c r="JQN2086" s="2206"/>
      <c r="JQO2086" s="2206"/>
      <c r="JQP2086" s="2206"/>
      <c r="JQQ2086" s="2206"/>
      <c r="JQR2086" s="2206"/>
      <c r="JQS2086" s="2206"/>
      <c r="JQT2086" s="2206"/>
      <c r="JQU2086" s="2206"/>
      <c r="JQV2086" s="2206"/>
      <c r="JQW2086" s="2206"/>
      <c r="JQX2086" s="2206"/>
      <c r="JQY2086" s="2206"/>
      <c r="JQZ2086" s="2206"/>
      <c r="JRA2086" s="2206"/>
      <c r="JRB2086" s="2206"/>
      <c r="JRC2086" s="2206"/>
      <c r="JRD2086" s="2206"/>
      <c r="JRE2086" s="2206"/>
      <c r="JRF2086" s="2206"/>
      <c r="JRG2086" s="2206"/>
      <c r="JRH2086" s="2206"/>
      <c r="JRI2086" s="2206"/>
      <c r="JRJ2086" s="2206"/>
      <c r="JRK2086" s="2206"/>
      <c r="JRL2086" s="2206"/>
      <c r="JRM2086" s="2206"/>
      <c r="JRN2086" s="2206"/>
      <c r="JRO2086" s="2206"/>
      <c r="JRP2086" s="2206"/>
      <c r="JRQ2086" s="2206"/>
      <c r="JRR2086" s="2206"/>
      <c r="JRS2086" s="2206"/>
      <c r="JRT2086" s="2206"/>
      <c r="JRU2086" s="2206"/>
      <c r="JRV2086" s="2206"/>
      <c r="JRW2086" s="2206"/>
      <c r="JRX2086" s="2206"/>
      <c r="JRY2086" s="2206"/>
      <c r="JRZ2086" s="2206"/>
      <c r="JSA2086" s="2206"/>
      <c r="JSB2086" s="2206"/>
      <c r="JSC2086" s="2206"/>
      <c r="JSD2086" s="2206"/>
      <c r="JSE2086" s="2206"/>
      <c r="JSF2086" s="2206"/>
      <c r="JSG2086" s="2206"/>
      <c r="JSH2086" s="2206"/>
      <c r="JSI2086" s="2206"/>
      <c r="JSJ2086" s="2206"/>
      <c r="JSK2086" s="2206"/>
      <c r="JSL2086" s="2206"/>
      <c r="JSM2086" s="2206"/>
      <c r="JSN2086" s="2206"/>
      <c r="JSO2086" s="2206"/>
      <c r="JSP2086" s="2206"/>
      <c r="JSQ2086" s="2206"/>
      <c r="JSR2086" s="2206"/>
      <c r="JSS2086" s="2206"/>
      <c r="JST2086" s="2206"/>
      <c r="JSU2086" s="2206"/>
      <c r="JSV2086" s="2206"/>
      <c r="JSW2086" s="2206"/>
      <c r="JSX2086" s="2206"/>
      <c r="JSY2086" s="2206"/>
      <c r="JSZ2086" s="2206"/>
      <c r="JTA2086" s="2206"/>
      <c r="JTB2086" s="2206"/>
      <c r="JTC2086" s="2206"/>
      <c r="JTD2086" s="2206"/>
      <c r="JTE2086" s="2206"/>
      <c r="JTF2086" s="2206"/>
      <c r="JTG2086" s="2206"/>
      <c r="JTH2086" s="2206"/>
      <c r="JTI2086" s="2206"/>
      <c r="JTJ2086" s="2206"/>
      <c r="JTK2086" s="2206"/>
      <c r="JTL2086" s="2206"/>
      <c r="JTM2086" s="2206"/>
      <c r="JTN2086" s="2206"/>
      <c r="JTO2086" s="2206"/>
      <c r="JTP2086" s="2206"/>
      <c r="JTQ2086" s="2206"/>
      <c r="JTR2086" s="2206"/>
      <c r="JTS2086" s="2206"/>
      <c r="JTT2086" s="2206"/>
      <c r="JTU2086" s="2206"/>
      <c r="JTV2086" s="2206"/>
      <c r="JTW2086" s="2206"/>
      <c r="JTX2086" s="2206"/>
      <c r="JTY2086" s="2206"/>
      <c r="JTZ2086" s="2206"/>
      <c r="JUA2086" s="2206"/>
      <c r="JUB2086" s="2206"/>
      <c r="JUC2086" s="2206"/>
      <c r="JUD2086" s="2206"/>
      <c r="JUE2086" s="2206"/>
      <c r="JUF2086" s="2206"/>
      <c r="JUG2086" s="2206"/>
      <c r="JUH2086" s="2206"/>
      <c r="JUI2086" s="2206"/>
      <c r="JUJ2086" s="2206"/>
      <c r="JUK2086" s="2206"/>
      <c r="JUL2086" s="2206"/>
      <c r="JUM2086" s="2206"/>
      <c r="JUN2086" s="2206"/>
      <c r="JUO2086" s="2206"/>
      <c r="JUP2086" s="2206"/>
      <c r="JUQ2086" s="2206"/>
      <c r="JUR2086" s="2206"/>
      <c r="JUS2086" s="2206"/>
      <c r="JUT2086" s="2206"/>
      <c r="JUU2086" s="2206"/>
      <c r="JUV2086" s="2206"/>
      <c r="JUW2086" s="2206"/>
      <c r="JUX2086" s="2206"/>
      <c r="JUY2086" s="2206"/>
      <c r="JUZ2086" s="2206"/>
      <c r="JVA2086" s="2206"/>
      <c r="JVB2086" s="2206"/>
      <c r="JVC2086" s="2206"/>
      <c r="JVD2086" s="2206"/>
      <c r="JVE2086" s="2206"/>
      <c r="JVF2086" s="2206"/>
      <c r="JVG2086" s="2206"/>
      <c r="JVH2086" s="2206"/>
      <c r="JVI2086" s="2206"/>
      <c r="JVJ2086" s="2206"/>
      <c r="JVK2086" s="2206"/>
      <c r="JVL2086" s="2206"/>
      <c r="JVM2086" s="2206"/>
      <c r="JVN2086" s="2206"/>
      <c r="JVO2086" s="2206"/>
      <c r="JVP2086" s="2206"/>
      <c r="JVQ2086" s="2206"/>
      <c r="JVR2086" s="2206"/>
      <c r="JVS2086" s="2206"/>
      <c r="JVT2086" s="2206"/>
      <c r="JVU2086" s="2206"/>
      <c r="JVV2086" s="2206"/>
      <c r="JVW2086" s="2206"/>
      <c r="JVX2086" s="2206"/>
      <c r="JVY2086" s="2206"/>
      <c r="JVZ2086" s="2206"/>
      <c r="JWA2086" s="2206"/>
      <c r="JWB2086" s="2206"/>
      <c r="JWC2086" s="2206"/>
      <c r="JWD2086" s="2206"/>
      <c r="JWE2086" s="2206"/>
      <c r="JWF2086" s="2206"/>
      <c r="JWG2086" s="2206"/>
      <c r="JWH2086" s="2206"/>
      <c r="JWI2086" s="2206"/>
      <c r="JWJ2086" s="2206"/>
      <c r="JWK2086" s="2206"/>
      <c r="JWL2086" s="2206"/>
      <c r="JWM2086" s="2206"/>
      <c r="JWN2086" s="2206"/>
      <c r="JWO2086" s="2206"/>
      <c r="JWP2086" s="2206"/>
      <c r="JWQ2086" s="2206"/>
      <c r="JWR2086" s="2206"/>
      <c r="JWS2086" s="2206"/>
      <c r="JWT2086" s="2206"/>
      <c r="JWU2086" s="2206"/>
      <c r="JWV2086" s="2206"/>
      <c r="JWW2086" s="2206"/>
      <c r="JWX2086" s="2206"/>
      <c r="JWY2086" s="2206"/>
      <c r="JWZ2086" s="2206"/>
      <c r="JXA2086" s="2206"/>
      <c r="JXB2086" s="2206"/>
      <c r="JXC2086" s="2206"/>
      <c r="JXD2086" s="2206"/>
      <c r="JXE2086" s="2206"/>
      <c r="JXF2086" s="2206"/>
      <c r="JXG2086" s="2206"/>
      <c r="JXH2086" s="2206"/>
      <c r="JXI2086" s="2206"/>
      <c r="JXJ2086" s="2206"/>
      <c r="JXK2086" s="2206"/>
      <c r="JXL2086" s="2206"/>
      <c r="JXM2086" s="2206"/>
      <c r="JXN2086" s="2206"/>
      <c r="JXO2086" s="2206"/>
      <c r="JXP2086" s="2206"/>
      <c r="JXQ2086" s="2206"/>
      <c r="JXR2086" s="2206"/>
      <c r="JXS2086" s="2206"/>
      <c r="JXT2086" s="2206"/>
      <c r="JXU2086" s="2206"/>
      <c r="JXV2086" s="2206"/>
      <c r="JXW2086" s="2206"/>
      <c r="JXX2086" s="2206"/>
      <c r="JXY2086" s="2206"/>
      <c r="JXZ2086" s="2206"/>
      <c r="JYA2086" s="2206"/>
      <c r="JYB2086" s="2206"/>
      <c r="JYC2086" s="2206"/>
      <c r="JYD2086" s="2206"/>
      <c r="JYE2086" s="2206"/>
      <c r="JYF2086" s="2206"/>
      <c r="JYG2086" s="2206"/>
      <c r="JYH2086" s="2206"/>
      <c r="JYI2086" s="2206"/>
      <c r="JYJ2086" s="2206"/>
      <c r="JYK2086" s="2206"/>
      <c r="JYL2086" s="2206"/>
      <c r="JYM2086" s="2206"/>
      <c r="JYN2086" s="2206"/>
      <c r="JYO2086" s="2206"/>
      <c r="JYP2086" s="2206"/>
      <c r="JYQ2086" s="2206"/>
      <c r="JYR2086" s="2206"/>
      <c r="JYS2086" s="2206"/>
      <c r="JYT2086" s="2206"/>
      <c r="JYU2086" s="2206"/>
      <c r="JYV2086" s="2206"/>
      <c r="JYW2086" s="2206"/>
      <c r="JYX2086" s="2206"/>
      <c r="JYY2086" s="2206"/>
      <c r="JYZ2086" s="2206"/>
      <c r="JZA2086" s="2206"/>
      <c r="JZB2086" s="2206"/>
      <c r="JZC2086" s="2206"/>
      <c r="JZD2086" s="2206"/>
      <c r="JZE2086" s="2206"/>
      <c r="JZF2086" s="2206"/>
      <c r="JZG2086" s="2206"/>
      <c r="JZH2086" s="2206"/>
      <c r="JZI2086" s="2206"/>
      <c r="JZJ2086" s="2206"/>
      <c r="JZK2086" s="2206"/>
      <c r="JZL2086" s="2206"/>
      <c r="JZM2086" s="2206"/>
      <c r="JZN2086" s="2206"/>
      <c r="JZO2086" s="2206"/>
      <c r="JZP2086" s="2206"/>
      <c r="JZQ2086" s="2206"/>
      <c r="JZR2086" s="2206"/>
      <c r="JZS2086" s="2206"/>
      <c r="JZT2086" s="2206"/>
      <c r="JZU2086" s="2206"/>
      <c r="JZV2086" s="2206"/>
      <c r="JZW2086" s="2206"/>
      <c r="JZX2086" s="2206"/>
      <c r="JZY2086" s="2206"/>
      <c r="JZZ2086" s="2206"/>
      <c r="KAA2086" s="2206"/>
      <c r="KAB2086" s="2206"/>
      <c r="KAC2086" s="2206"/>
      <c r="KAD2086" s="2206"/>
      <c r="KAE2086" s="2206"/>
      <c r="KAF2086" s="2206"/>
      <c r="KAG2086" s="2206"/>
      <c r="KAH2086" s="2206"/>
      <c r="KAI2086" s="2206"/>
      <c r="KAJ2086" s="2206"/>
      <c r="KAK2086" s="2206"/>
      <c r="KAL2086" s="2206"/>
      <c r="KAM2086" s="2206"/>
      <c r="KAN2086" s="2206"/>
      <c r="KAO2086" s="2206"/>
      <c r="KAP2086" s="2206"/>
      <c r="KAQ2086" s="2206"/>
      <c r="KAR2086" s="2206"/>
      <c r="KAS2086" s="2206"/>
      <c r="KAT2086" s="2206"/>
      <c r="KAU2086" s="2206"/>
      <c r="KAV2086" s="2206"/>
      <c r="KAW2086" s="2206"/>
      <c r="KAX2086" s="2206"/>
      <c r="KAY2086" s="2206"/>
      <c r="KAZ2086" s="2206"/>
      <c r="KBA2086" s="2206"/>
      <c r="KBB2086" s="2206"/>
      <c r="KBC2086" s="2206"/>
      <c r="KBD2086" s="2206"/>
      <c r="KBE2086" s="2206"/>
      <c r="KBF2086" s="2206"/>
      <c r="KBG2086" s="2206"/>
      <c r="KBH2086" s="2206"/>
      <c r="KBI2086" s="2206"/>
      <c r="KBJ2086" s="2206"/>
      <c r="KBK2086" s="2206"/>
      <c r="KBL2086" s="2206"/>
      <c r="KBM2086" s="2206"/>
      <c r="KBN2086" s="2206"/>
      <c r="KBO2086" s="2206"/>
      <c r="KBP2086" s="2206"/>
      <c r="KBQ2086" s="2206"/>
      <c r="KBR2086" s="2206"/>
      <c r="KBS2086" s="2206"/>
      <c r="KBT2086" s="2206"/>
      <c r="KBU2086" s="2206"/>
      <c r="KBV2086" s="2206"/>
      <c r="KBW2086" s="2206"/>
      <c r="KBX2086" s="2206"/>
      <c r="KBY2086" s="2206"/>
      <c r="KBZ2086" s="2206"/>
      <c r="KCA2086" s="2206"/>
      <c r="KCB2086" s="2206"/>
      <c r="KCC2086" s="2206"/>
      <c r="KCD2086" s="2206"/>
      <c r="KCE2086" s="2206"/>
      <c r="KCF2086" s="2206"/>
      <c r="KCG2086" s="2206"/>
      <c r="KCH2086" s="2206"/>
      <c r="KCI2086" s="2206"/>
      <c r="KCJ2086" s="2206"/>
      <c r="KCK2086" s="2206"/>
      <c r="KCL2086" s="2206"/>
      <c r="KCM2086" s="2206"/>
      <c r="KCN2086" s="2206"/>
      <c r="KCO2086" s="2206"/>
      <c r="KCP2086" s="2206"/>
      <c r="KCQ2086" s="2206"/>
      <c r="KCR2086" s="2206"/>
      <c r="KCS2086" s="2206"/>
      <c r="KCT2086" s="2206"/>
      <c r="KCU2086" s="2206"/>
      <c r="KCV2086" s="2206"/>
      <c r="KCW2086" s="2206"/>
      <c r="KCX2086" s="2206"/>
      <c r="KCY2086" s="2206"/>
      <c r="KCZ2086" s="2206"/>
      <c r="KDA2086" s="2206"/>
      <c r="KDB2086" s="2206"/>
      <c r="KDC2086" s="2206"/>
      <c r="KDD2086" s="2206"/>
      <c r="KDE2086" s="2206"/>
      <c r="KDF2086" s="2206"/>
      <c r="KDG2086" s="2206"/>
      <c r="KDH2086" s="2206"/>
      <c r="KDI2086" s="2206"/>
      <c r="KDJ2086" s="2206"/>
      <c r="KDK2086" s="2206"/>
      <c r="KDL2086" s="2206"/>
      <c r="KDM2086" s="2206"/>
      <c r="KDN2086" s="2206"/>
      <c r="KDO2086" s="2206"/>
      <c r="KDP2086" s="2206"/>
      <c r="KDQ2086" s="2206"/>
      <c r="KDR2086" s="2206"/>
      <c r="KDS2086" s="2206"/>
      <c r="KDT2086" s="2206"/>
      <c r="KDU2086" s="2206"/>
      <c r="KDV2086" s="2206"/>
      <c r="KDW2086" s="2206"/>
      <c r="KDX2086" s="2206"/>
      <c r="KDY2086" s="2206"/>
      <c r="KDZ2086" s="2206"/>
      <c r="KEA2086" s="2206"/>
      <c r="KEB2086" s="2206"/>
      <c r="KEC2086" s="2206"/>
      <c r="KED2086" s="2206"/>
      <c r="KEE2086" s="2206"/>
      <c r="KEF2086" s="2206"/>
      <c r="KEG2086" s="2206"/>
      <c r="KEH2086" s="2206"/>
      <c r="KEI2086" s="2206"/>
      <c r="KEJ2086" s="2206"/>
      <c r="KEK2086" s="2206"/>
      <c r="KEL2086" s="2206"/>
      <c r="KEM2086" s="2206"/>
      <c r="KEN2086" s="2206"/>
      <c r="KEO2086" s="2206"/>
      <c r="KEP2086" s="2206"/>
      <c r="KEQ2086" s="2206"/>
      <c r="KER2086" s="2206"/>
      <c r="KES2086" s="2206"/>
      <c r="KET2086" s="2206"/>
      <c r="KEU2086" s="2206"/>
      <c r="KEV2086" s="2206"/>
      <c r="KEW2086" s="2206"/>
      <c r="KEX2086" s="2206"/>
      <c r="KEY2086" s="2206"/>
      <c r="KEZ2086" s="2206"/>
      <c r="KFA2086" s="2206"/>
      <c r="KFB2086" s="2206"/>
      <c r="KFC2086" s="2206"/>
      <c r="KFD2086" s="2206"/>
      <c r="KFE2086" s="2206"/>
      <c r="KFF2086" s="2206"/>
      <c r="KFG2086" s="2206"/>
      <c r="KFH2086" s="2206"/>
      <c r="KFI2086" s="2206"/>
      <c r="KFJ2086" s="2206"/>
      <c r="KFK2086" s="2206"/>
      <c r="KFL2086" s="2206"/>
      <c r="KFM2086" s="2206"/>
      <c r="KFN2086" s="2206"/>
      <c r="KFO2086" s="2206"/>
      <c r="KFP2086" s="2206"/>
      <c r="KFQ2086" s="2206"/>
      <c r="KFR2086" s="2206"/>
      <c r="KFS2086" s="2206"/>
      <c r="KFT2086" s="2206"/>
      <c r="KFU2086" s="2206"/>
      <c r="KFV2086" s="2206"/>
      <c r="KFW2086" s="2206"/>
      <c r="KFX2086" s="2206"/>
      <c r="KFY2086" s="2206"/>
      <c r="KFZ2086" s="2206"/>
      <c r="KGA2086" s="2206"/>
      <c r="KGB2086" s="2206"/>
      <c r="KGC2086" s="2206"/>
      <c r="KGD2086" s="2206"/>
      <c r="KGE2086" s="2206"/>
      <c r="KGF2086" s="2206"/>
      <c r="KGG2086" s="2206"/>
      <c r="KGH2086" s="2206"/>
      <c r="KGI2086" s="2206"/>
      <c r="KGJ2086" s="2206"/>
      <c r="KGK2086" s="2206"/>
      <c r="KGL2086" s="2206"/>
      <c r="KGM2086" s="2206"/>
      <c r="KGN2086" s="2206"/>
      <c r="KGO2086" s="2206"/>
      <c r="KGP2086" s="2206"/>
      <c r="KGQ2086" s="2206"/>
      <c r="KGR2086" s="2206"/>
      <c r="KGS2086" s="2206"/>
      <c r="KGT2086" s="2206"/>
      <c r="KGU2086" s="2206"/>
      <c r="KGV2086" s="2206"/>
      <c r="KGW2086" s="2206"/>
      <c r="KGX2086" s="2206"/>
      <c r="KGY2086" s="2206"/>
      <c r="KGZ2086" s="2206"/>
      <c r="KHA2086" s="2206"/>
      <c r="KHB2086" s="2206"/>
      <c r="KHC2086" s="2206"/>
      <c r="KHD2086" s="2206"/>
      <c r="KHE2086" s="2206"/>
      <c r="KHF2086" s="2206"/>
      <c r="KHG2086" s="2206"/>
      <c r="KHH2086" s="2206"/>
      <c r="KHI2086" s="2206"/>
      <c r="KHJ2086" s="2206"/>
      <c r="KHK2086" s="2206"/>
      <c r="KHL2086" s="2206"/>
      <c r="KHM2086" s="2206"/>
      <c r="KHN2086" s="2206"/>
      <c r="KHO2086" s="2206"/>
      <c r="KHP2086" s="2206"/>
      <c r="KHQ2086" s="2206"/>
      <c r="KHR2086" s="2206"/>
      <c r="KHS2086" s="2206"/>
      <c r="KHT2086" s="2206"/>
      <c r="KHU2086" s="2206"/>
      <c r="KHV2086" s="2206"/>
      <c r="KHW2086" s="2206"/>
      <c r="KHX2086" s="2206"/>
      <c r="KHY2086" s="2206"/>
      <c r="KHZ2086" s="2206"/>
      <c r="KIA2086" s="2206"/>
      <c r="KIB2086" s="2206"/>
      <c r="KIC2086" s="2206"/>
      <c r="KID2086" s="2206"/>
      <c r="KIE2086" s="2206"/>
      <c r="KIF2086" s="2206"/>
      <c r="KIG2086" s="2206"/>
      <c r="KIH2086" s="2206"/>
      <c r="KII2086" s="2206"/>
      <c r="KIJ2086" s="2206"/>
      <c r="KIK2086" s="2206"/>
      <c r="KIL2086" s="2206"/>
      <c r="KIM2086" s="2206"/>
      <c r="KIN2086" s="2206"/>
      <c r="KIO2086" s="2206"/>
      <c r="KIP2086" s="2206"/>
      <c r="KIQ2086" s="2206"/>
      <c r="KIR2086" s="2206"/>
      <c r="KIS2086" s="2206"/>
      <c r="KIT2086" s="2206"/>
      <c r="KIU2086" s="2206"/>
      <c r="KIV2086" s="2206"/>
      <c r="KIW2086" s="2206"/>
      <c r="KIX2086" s="2206"/>
      <c r="KIY2086" s="2206"/>
      <c r="KIZ2086" s="2206"/>
      <c r="KJA2086" s="2206"/>
      <c r="KJB2086" s="2206"/>
      <c r="KJC2086" s="2206"/>
      <c r="KJD2086" s="2206"/>
      <c r="KJE2086" s="2206"/>
      <c r="KJF2086" s="2206"/>
      <c r="KJG2086" s="2206"/>
      <c r="KJH2086" s="2206"/>
      <c r="KJI2086" s="2206"/>
      <c r="KJJ2086" s="2206"/>
      <c r="KJK2086" s="2206"/>
      <c r="KJL2086" s="2206"/>
      <c r="KJM2086" s="2206"/>
      <c r="KJN2086" s="2206"/>
      <c r="KJO2086" s="2206"/>
      <c r="KJP2086" s="2206"/>
      <c r="KJQ2086" s="2206"/>
      <c r="KJR2086" s="2206"/>
      <c r="KJS2086" s="2206"/>
      <c r="KJT2086" s="2206"/>
      <c r="KJU2086" s="2206"/>
      <c r="KJV2086" s="2206"/>
      <c r="KJW2086" s="2206"/>
      <c r="KJX2086" s="2206"/>
      <c r="KJY2086" s="2206"/>
      <c r="KJZ2086" s="2206"/>
      <c r="KKA2086" s="2206"/>
      <c r="KKB2086" s="2206"/>
      <c r="KKC2086" s="2206"/>
      <c r="KKD2086" s="2206"/>
      <c r="KKE2086" s="2206"/>
      <c r="KKF2086" s="2206"/>
      <c r="KKG2086" s="2206"/>
      <c r="KKH2086" s="2206"/>
      <c r="KKI2086" s="2206"/>
      <c r="KKJ2086" s="2206"/>
      <c r="KKK2086" s="2206"/>
      <c r="KKL2086" s="2206"/>
      <c r="KKM2086" s="2206"/>
      <c r="KKN2086" s="2206"/>
      <c r="KKO2086" s="2206"/>
      <c r="KKP2086" s="2206"/>
      <c r="KKQ2086" s="2206"/>
      <c r="KKR2086" s="2206"/>
      <c r="KKS2086" s="2206"/>
      <c r="KKT2086" s="2206"/>
      <c r="KKU2086" s="2206"/>
      <c r="KKV2086" s="2206"/>
      <c r="KKW2086" s="2206"/>
      <c r="KKX2086" s="2206"/>
      <c r="KKY2086" s="2206"/>
      <c r="KKZ2086" s="2206"/>
      <c r="KLA2086" s="2206"/>
      <c r="KLB2086" s="2206"/>
      <c r="KLC2086" s="2206"/>
      <c r="KLD2086" s="2206"/>
      <c r="KLE2086" s="2206"/>
      <c r="KLF2086" s="2206"/>
      <c r="KLG2086" s="2206"/>
      <c r="KLH2086" s="2206"/>
      <c r="KLI2086" s="2206"/>
      <c r="KLJ2086" s="2206"/>
      <c r="KLK2086" s="2206"/>
      <c r="KLL2086" s="2206"/>
      <c r="KLM2086" s="2206"/>
      <c r="KLN2086" s="2206"/>
      <c r="KLO2086" s="2206"/>
      <c r="KLP2086" s="2206"/>
      <c r="KLQ2086" s="2206"/>
      <c r="KLR2086" s="2206"/>
      <c r="KLS2086" s="2206"/>
      <c r="KLT2086" s="2206"/>
      <c r="KLU2086" s="2206"/>
      <c r="KLV2086" s="2206"/>
      <c r="KLW2086" s="2206"/>
      <c r="KLX2086" s="2206"/>
      <c r="KLY2086" s="2206"/>
      <c r="KLZ2086" s="2206"/>
      <c r="KMA2086" s="2206"/>
      <c r="KMB2086" s="2206"/>
      <c r="KMC2086" s="2206"/>
      <c r="KMD2086" s="2206"/>
      <c r="KME2086" s="2206"/>
      <c r="KMF2086" s="2206"/>
      <c r="KMG2086" s="2206"/>
      <c r="KMH2086" s="2206"/>
      <c r="KMI2086" s="2206"/>
      <c r="KMJ2086" s="2206"/>
      <c r="KMK2086" s="2206"/>
      <c r="KML2086" s="2206"/>
      <c r="KMM2086" s="2206"/>
      <c r="KMN2086" s="2206"/>
      <c r="KMO2086" s="2206"/>
      <c r="KMP2086" s="2206"/>
      <c r="KMQ2086" s="2206"/>
      <c r="KMR2086" s="2206"/>
      <c r="KMS2086" s="2206"/>
      <c r="KMT2086" s="2206"/>
      <c r="KMU2086" s="2206"/>
      <c r="KMV2086" s="2206"/>
      <c r="KMW2086" s="2206"/>
      <c r="KMX2086" s="2206"/>
      <c r="KMY2086" s="2206"/>
      <c r="KMZ2086" s="2206"/>
      <c r="KNA2086" s="2206"/>
      <c r="KNB2086" s="2206"/>
      <c r="KNC2086" s="2206"/>
      <c r="KND2086" s="2206"/>
      <c r="KNE2086" s="2206"/>
      <c r="KNF2086" s="2206"/>
      <c r="KNG2086" s="2206"/>
      <c r="KNH2086" s="2206"/>
      <c r="KNI2086" s="2206"/>
      <c r="KNJ2086" s="2206"/>
      <c r="KNK2086" s="2206"/>
      <c r="KNL2086" s="2206"/>
      <c r="KNM2086" s="2206"/>
      <c r="KNN2086" s="2206"/>
      <c r="KNO2086" s="2206"/>
      <c r="KNP2086" s="2206"/>
      <c r="KNQ2086" s="2206"/>
      <c r="KNR2086" s="2206"/>
      <c r="KNS2086" s="2206"/>
      <c r="KNT2086" s="2206"/>
      <c r="KNU2086" s="2206"/>
      <c r="KNV2086" s="2206"/>
      <c r="KNW2086" s="2206"/>
      <c r="KNX2086" s="2206"/>
      <c r="KNY2086" s="2206"/>
      <c r="KNZ2086" s="2206"/>
      <c r="KOA2086" s="2206"/>
      <c r="KOB2086" s="2206"/>
      <c r="KOC2086" s="2206"/>
      <c r="KOD2086" s="2206"/>
      <c r="KOE2086" s="2206"/>
      <c r="KOF2086" s="2206"/>
      <c r="KOG2086" s="2206"/>
      <c r="KOH2086" s="2206"/>
      <c r="KOI2086" s="2206"/>
      <c r="KOJ2086" s="2206"/>
      <c r="KOK2086" s="2206"/>
      <c r="KOL2086" s="2206"/>
      <c r="KOM2086" s="2206"/>
      <c r="KON2086" s="2206"/>
      <c r="KOO2086" s="2206"/>
      <c r="KOP2086" s="2206"/>
      <c r="KOQ2086" s="2206"/>
      <c r="KOR2086" s="2206"/>
      <c r="KOS2086" s="2206"/>
      <c r="KOT2086" s="2206"/>
      <c r="KOU2086" s="2206"/>
      <c r="KOV2086" s="2206"/>
      <c r="KOW2086" s="2206"/>
      <c r="KOX2086" s="2206"/>
      <c r="KOY2086" s="2206"/>
      <c r="KOZ2086" s="2206"/>
      <c r="KPA2086" s="2206"/>
      <c r="KPB2086" s="2206"/>
      <c r="KPC2086" s="2206"/>
      <c r="KPD2086" s="2206"/>
      <c r="KPE2086" s="2206"/>
      <c r="KPF2086" s="2206"/>
      <c r="KPG2086" s="2206"/>
      <c r="KPH2086" s="2206"/>
      <c r="KPI2086" s="2206"/>
      <c r="KPJ2086" s="2206"/>
      <c r="KPK2086" s="2206"/>
      <c r="KPL2086" s="2206"/>
      <c r="KPM2086" s="2206"/>
      <c r="KPN2086" s="2206"/>
      <c r="KPO2086" s="2206"/>
      <c r="KPP2086" s="2206"/>
      <c r="KPQ2086" s="2206"/>
      <c r="KPR2086" s="2206"/>
      <c r="KPS2086" s="2206"/>
      <c r="KPT2086" s="2206"/>
      <c r="KPU2086" s="2206"/>
      <c r="KPV2086" s="2206"/>
      <c r="KPW2086" s="2206"/>
      <c r="KPX2086" s="2206"/>
      <c r="KPY2086" s="2206"/>
      <c r="KPZ2086" s="2206"/>
      <c r="KQA2086" s="2206"/>
      <c r="KQB2086" s="2206"/>
      <c r="KQC2086" s="2206"/>
      <c r="KQD2086" s="2206"/>
      <c r="KQE2086" s="2206"/>
      <c r="KQF2086" s="2206"/>
      <c r="KQG2086" s="2206"/>
      <c r="KQH2086" s="2206"/>
      <c r="KQI2086" s="2206"/>
      <c r="KQJ2086" s="2206"/>
      <c r="KQK2086" s="2206"/>
      <c r="KQL2086" s="2206"/>
      <c r="KQM2086" s="2206"/>
      <c r="KQN2086" s="2206"/>
      <c r="KQO2086" s="2206"/>
      <c r="KQP2086" s="2206"/>
      <c r="KQQ2086" s="2206"/>
      <c r="KQR2086" s="2206"/>
      <c r="KQS2086" s="2206"/>
      <c r="KQT2086" s="2206"/>
      <c r="KQU2086" s="2206"/>
      <c r="KQV2086" s="2206"/>
      <c r="KQW2086" s="2206"/>
      <c r="KQX2086" s="2206"/>
      <c r="KQY2086" s="2206"/>
      <c r="KQZ2086" s="2206"/>
      <c r="KRA2086" s="2206"/>
      <c r="KRB2086" s="2206"/>
      <c r="KRC2086" s="2206"/>
      <c r="KRD2086" s="2206"/>
      <c r="KRE2086" s="2206"/>
      <c r="KRF2086" s="2206"/>
      <c r="KRG2086" s="2206"/>
      <c r="KRH2086" s="2206"/>
      <c r="KRI2086" s="2206"/>
      <c r="KRJ2086" s="2206"/>
      <c r="KRK2086" s="2206"/>
      <c r="KRL2086" s="2206"/>
      <c r="KRM2086" s="2206"/>
      <c r="KRN2086" s="2206"/>
      <c r="KRO2086" s="2206"/>
      <c r="KRP2086" s="2206"/>
      <c r="KRQ2086" s="2206"/>
      <c r="KRR2086" s="2206"/>
      <c r="KRS2086" s="2206"/>
      <c r="KRT2086" s="2206"/>
      <c r="KRU2086" s="2206"/>
      <c r="KRV2086" s="2206"/>
      <c r="KRW2086" s="2206"/>
      <c r="KRX2086" s="2206"/>
      <c r="KRY2086" s="2206"/>
      <c r="KRZ2086" s="2206"/>
      <c r="KSA2086" s="2206"/>
      <c r="KSB2086" s="2206"/>
      <c r="KSC2086" s="2206"/>
      <c r="KSD2086" s="2206"/>
      <c r="KSE2086" s="2206"/>
      <c r="KSF2086" s="2206"/>
      <c r="KSG2086" s="2206"/>
      <c r="KSH2086" s="2206"/>
      <c r="KSI2086" s="2206"/>
      <c r="KSJ2086" s="2206"/>
      <c r="KSK2086" s="2206"/>
      <c r="KSL2086" s="2206"/>
      <c r="KSM2086" s="2206"/>
      <c r="KSN2086" s="2206"/>
      <c r="KSO2086" s="2206"/>
      <c r="KSP2086" s="2206"/>
      <c r="KSQ2086" s="2206"/>
      <c r="KSR2086" s="2206"/>
      <c r="KSS2086" s="2206"/>
      <c r="KST2086" s="2206"/>
      <c r="KSU2086" s="2206"/>
      <c r="KSV2086" s="2206"/>
      <c r="KSW2086" s="2206"/>
      <c r="KSX2086" s="2206"/>
      <c r="KSY2086" s="2206"/>
      <c r="KSZ2086" s="2206"/>
      <c r="KTA2086" s="2206"/>
      <c r="KTB2086" s="2206"/>
      <c r="KTC2086" s="2206"/>
      <c r="KTD2086" s="2206"/>
      <c r="KTE2086" s="2206"/>
      <c r="KTF2086" s="2206"/>
      <c r="KTG2086" s="2206"/>
      <c r="KTH2086" s="2206"/>
      <c r="KTI2086" s="2206"/>
      <c r="KTJ2086" s="2206"/>
      <c r="KTK2086" s="2206"/>
      <c r="KTL2086" s="2206"/>
      <c r="KTM2086" s="2206"/>
      <c r="KTN2086" s="2206"/>
      <c r="KTO2086" s="2206"/>
      <c r="KTP2086" s="2206"/>
      <c r="KTQ2086" s="2206"/>
      <c r="KTR2086" s="2206"/>
      <c r="KTS2086" s="2206"/>
      <c r="KTT2086" s="2206"/>
      <c r="KTU2086" s="2206"/>
      <c r="KTV2086" s="2206"/>
      <c r="KTW2086" s="2206"/>
      <c r="KTX2086" s="2206"/>
      <c r="KTY2086" s="2206"/>
      <c r="KTZ2086" s="2206"/>
      <c r="KUA2086" s="2206"/>
      <c r="KUB2086" s="2206"/>
      <c r="KUC2086" s="2206"/>
      <c r="KUD2086" s="2206"/>
      <c r="KUE2086" s="2206"/>
      <c r="KUF2086" s="2206"/>
      <c r="KUG2086" s="2206"/>
      <c r="KUH2086" s="2206"/>
      <c r="KUI2086" s="2206"/>
      <c r="KUJ2086" s="2206"/>
      <c r="KUK2086" s="2206"/>
      <c r="KUL2086" s="2206"/>
      <c r="KUM2086" s="2206"/>
      <c r="KUN2086" s="2206"/>
      <c r="KUO2086" s="2206"/>
      <c r="KUP2086" s="2206"/>
      <c r="KUQ2086" s="2206"/>
      <c r="KUR2086" s="2206"/>
      <c r="KUS2086" s="2206"/>
      <c r="KUT2086" s="2206"/>
      <c r="KUU2086" s="2206"/>
      <c r="KUV2086" s="2206"/>
      <c r="KUW2086" s="2206"/>
      <c r="KUX2086" s="2206"/>
      <c r="KUY2086" s="2206"/>
      <c r="KUZ2086" s="2206"/>
      <c r="KVA2086" s="2206"/>
      <c r="KVB2086" s="2206"/>
      <c r="KVC2086" s="2206"/>
      <c r="KVD2086" s="2206"/>
      <c r="KVE2086" s="2206"/>
      <c r="KVF2086" s="2206"/>
      <c r="KVG2086" s="2206"/>
      <c r="KVH2086" s="2206"/>
      <c r="KVI2086" s="2206"/>
      <c r="KVJ2086" s="2206"/>
      <c r="KVK2086" s="2206"/>
      <c r="KVL2086" s="2206"/>
      <c r="KVM2086" s="2206"/>
      <c r="KVN2086" s="2206"/>
      <c r="KVO2086" s="2206"/>
      <c r="KVP2086" s="2206"/>
      <c r="KVQ2086" s="2206"/>
      <c r="KVR2086" s="2206"/>
      <c r="KVS2086" s="2206"/>
      <c r="KVT2086" s="2206"/>
      <c r="KVU2086" s="2206"/>
      <c r="KVV2086" s="2206"/>
      <c r="KVW2086" s="2206"/>
      <c r="KVX2086" s="2206"/>
      <c r="KVY2086" s="2206"/>
      <c r="KVZ2086" s="2206"/>
      <c r="KWA2086" s="2206"/>
      <c r="KWB2086" s="2206"/>
      <c r="KWC2086" s="2206"/>
      <c r="KWD2086" s="2206"/>
      <c r="KWE2086" s="2206"/>
      <c r="KWF2086" s="2206"/>
      <c r="KWG2086" s="2206"/>
      <c r="KWH2086" s="2206"/>
      <c r="KWI2086" s="2206"/>
      <c r="KWJ2086" s="2206"/>
      <c r="KWK2086" s="2206"/>
      <c r="KWL2086" s="2206"/>
      <c r="KWM2086" s="2206"/>
      <c r="KWN2086" s="2206"/>
      <c r="KWO2086" s="2206"/>
      <c r="KWP2086" s="2206"/>
      <c r="KWQ2086" s="2206"/>
      <c r="KWR2086" s="2206"/>
      <c r="KWS2086" s="2206"/>
      <c r="KWT2086" s="2206"/>
      <c r="KWU2086" s="2206"/>
      <c r="KWV2086" s="2206"/>
      <c r="KWW2086" s="2206"/>
      <c r="KWX2086" s="2206"/>
      <c r="KWY2086" s="2206"/>
      <c r="KWZ2086" s="2206"/>
      <c r="KXA2086" s="2206"/>
      <c r="KXB2086" s="2206"/>
      <c r="KXC2086" s="2206"/>
      <c r="KXD2086" s="2206"/>
      <c r="KXE2086" s="2206"/>
      <c r="KXF2086" s="2206"/>
      <c r="KXG2086" s="2206"/>
      <c r="KXH2086" s="2206"/>
      <c r="KXI2086" s="2206"/>
      <c r="KXJ2086" s="2206"/>
      <c r="KXK2086" s="2206"/>
      <c r="KXL2086" s="2206"/>
      <c r="KXM2086" s="2206"/>
      <c r="KXN2086" s="2206"/>
      <c r="KXO2086" s="2206"/>
      <c r="KXP2086" s="2206"/>
      <c r="KXQ2086" s="2206"/>
      <c r="KXR2086" s="2206"/>
      <c r="KXS2086" s="2206"/>
      <c r="KXT2086" s="2206"/>
      <c r="KXU2086" s="2206"/>
      <c r="KXV2086" s="2206"/>
      <c r="KXW2086" s="2206"/>
      <c r="KXX2086" s="2206"/>
      <c r="KXY2086" s="2206"/>
      <c r="KXZ2086" s="2206"/>
      <c r="KYA2086" s="2206"/>
      <c r="KYB2086" s="2206"/>
      <c r="KYC2086" s="2206"/>
      <c r="KYD2086" s="2206"/>
      <c r="KYE2086" s="2206"/>
      <c r="KYF2086" s="2206"/>
      <c r="KYG2086" s="2206"/>
      <c r="KYH2086" s="2206"/>
      <c r="KYI2086" s="2206"/>
      <c r="KYJ2086" s="2206"/>
      <c r="KYK2086" s="2206"/>
      <c r="KYL2086" s="2206"/>
      <c r="KYM2086" s="2206"/>
      <c r="KYN2086" s="2206"/>
      <c r="KYO2086" s="2206"/>
      <c r="KYP2086" s="2206"/>
      <c r="KYQ2086" s="2206"/>
      <c r="KYR2086" s="2206"/>
      <c r="KYS2086" s="2206"/>
      <c r="KYT2086" s="2206"/>
      <c r="KYU2086" s="2206"/>
      <c r="KYV2086" s="2206"/>
      <c r="KYW2086" s="2206"/>
      <c r="KYX2086" s="2206"/>
      <c r="KYY2086" s="2206"/>
      <c r="KYZ2086" s="2206"/>
      <c r="KZA2086" s="2206"/>
      <c r="KZB2086" s="2206"/>
      <c r="KZC2086" s="2206"/>
      <c r="KZD2086" s="2206"/>
      <c r="KZE2086" s="2206"/>
      <c r="KZF2086" s="2206"/>
      <c r="KZG2086" s="2206"/>
      <c r="KZH2086" s="2206"/>
      <c r="KZI2086" s="2206"/>
      <c r="KZJ2086" s="2206"/>
      <c r="KZK2086" s="2206"/>
      <c r="KZL2086" s="2206"/>
      <c r="KZM2086" s="2206"/>
      <c r="KZN2086" s="2206"/>
      <c r="KZO2086" s="2206"/>
      <c r="KZP2086" s="2206"/>
      <c r="KZQ2086" s="2206"/>
      <c r="KZR2086" s="2206"/>
      <c r="KZS2086" s="2206"/>
      <c r="KZT2086" s="2206"/>
      <c r="KZU2086" s="2206"/>
      <c r="KZV2086" s="2206"/>
      <c r="KZW2086" s="2206"/>
      <c r="KZX2086" s="2206"/>
      <c r="KZY2086" s="2206"/>
      <c r="KZZ2086" s="2206"/>
      <c r="LAA2086" s="2206"/>
      <c r="LAB2086" s="2206"/>
      <c r="LAC2086" s="2206"/>
      <c r="LAD2086" s="2206"/>
      <c r="LAE2086" s="2206"/>
      <c r="LAF2086" s="2206"/>
      <c r="LAG2086" s="2206"/>
      <c r="LAH2086" s="2206"/>
      <c r="LAI2086" s="2206"/>
      <c r="LAJ2086" s="2206"/>
      <c r="LAK2086" s="2206"/>
      <c r="LAL2086" s="2206"/>
      <c r="LAM2086" s="2206"/>
      <c r="LAN2086" s="2206"/>
      <c r="LAO2086" s="2206"/>
      <c r="LAP2086" s="2206"/>
      <c r="LAQ2086" s="2206"/>
      <c r="LAR2086" s="2206"/>
      <c r="LAS2086" s="2206"/>
      <c r="LAT2086" s="2206"/>
      <c r="LAU2086" s="2206"/>
      <c r="LAV2086" s="2206"/>
      <c r="LAW2086" s="2206"/>
      <c r="LAX2086" s="2206"/>
      <c r="LAY2086" s="2206"/>
      <c r="LAZ2086" s="2206"/>
      <c r="LBA2086" s="2206"/>
      <c r="LBB2086" s="2206"/>
      <c r="LBC2086" s="2206"/>
      <c r="LBD2086" s="2206"/>
      <c r="LBE2086" s="2206"/>
      <c r="LBF2086" s="2206"/>
      <c r="LBG2086" s="2206"/>
      <c r="LBH2086" s="2206"/>
      <c r="LBI2086" s="2206"/>
      <c r="LBJ2086" s="2206"/>
      <c r="LBK2086" s="2206"/>
      <c r="LBL2086" s="2206"/>
      <c r="LBM2086" s="2206"/>
      <c r="LBN2086" s="2206"/>
      <c r="LBO2086" s="2206"/>
      <c r="LBP2086" s="2206"/>
      <c r="LBQ2086" s="2206"/>
      <c r="LBR2086" s="2206"/>
      <c r="LBS2086" s="2206"/>
      <c r="LBT2086" s="2206"/>
      <c r="LBU2086" s="2206"/>
      <c r="LBV2086" s="2206"/>
      <c r="LBW2086" s="2206"/>
      <c r="LBX2086" s="2206"/>
      <c r="LBY2086" s="2206"/>
      <c r="LBZ2086" s="2206"/>
      <c r="LCA2086" s="2206"/>
      <c r="LCB2086" s="2206"/>
      <c r="LCC2086" s="2206"/>
      <c r="LCD2086" s="2206"/>
      <c r="LCE2086" s="2206"/>
      <c r="LCF2086" s="2206"/>
      <c r="LCG2086" s="2206"/>
      <c r="LCH2086" s="2206"/>
      <c r="LCI2086" s="2206"/>
      <c r="LCJ2086" s="2206"/>
      <c r="LCK2086" s="2206"/>
      <c r="LCL2086" s="2206"/>
      <c r="LCM2086" s="2206"/>
      <c r="LCN2086" s="2206"/>
      <c r="LCO2086" s="2206"/>
      <c r="LCP2086" s="2206"/>
      <c r="LCQ2086" s="2206"/>
      <c r="LCR2086" s="2206"/>
      <c r="LCS2086" s="2206"/>
      <c r="LCT2086" s="2206"/>
      <c r="LCU2086" s="2206"/>
      <c r="LCV2086" s="2206"/>
      <c r="LCW2086" s="2206"/>
      <c r="LCX2086" s="2206"/>
      <c r="LCY2086" s="2206"/>
      <c r="LCZ2086" s="2206"/>
      <c r="LDA2086" s="2206"/>
      <c r="LDB2086" s="2206"/>
      <c r="LDC2086" s="2206"/>
      <c r="LDD2086" s="2206"/>
      <c r="LDE2086" s="2206"/>
      <c r="LDF2086" s="2206"/>
      <c r="LDG2086" s="2206"/>
      <c r="LDH2086" s="2206"/>
      <c r="LDI2086" s="2206"/>
      <c r="LDJ2086" s="2206"/>
      <c r="LDK2086" s="2206"/>
      <c r="LDL2086" s="2206"/>
      <c r="LDM2086" s="2206"/>
      <c r="LDN2086" s="2206"/>
      <c r="LDO2086" s="2206"/>
      <c r="LDP2086" s="2206"/>
      <c r="LDQ2086" s="2206"/>
      <c r="LDR2086" s="2206"/>
      <c r="LDS2086" s="2206"/>
      <c r="LDT2086" s="2206"/>
      <c r="LDU2086" s="2206"/>
      <c r="LDV2086" s="2206"/>
      <c r="LDW2086" s="2206"/>
      <c r="LDX2086" s="2206"/>
      <c r="LDY2086" s="2206"/>
      <c r="LDZ2086" s="2206"/>
      <c r="LEA2086" s="2206"/>
      <c r="LEB2086" s="2206"/>
      <c r="LEC2086" s="2206"/>
      <c r="LED2086" s="2206"/>
      <c r="LEE2086" s="2206"/>
      <c r="LEF2086" s="2206"/>
      <c r="LEG2086" s="2206"/>
      <c r="LEH2086" s="2206"/>
      <c r="LEI2086" s="2206"/>
      <c r="LEJ2086" s="2206"/>
      <c r="LEK2086" s="2206"/>
      <c r="LEL2086" s="2206"/>
      <c r="LEM2086" s="2206"/>
      <c r="LEN2086" s="2206"/>
      <c r="LEO2086" s="2206"/>
      <c r="LEP2086" s="2206"/>
      <c r="LEQ2086" s="2206"/>
      <c r="LER2086" s="2206"/>
      <c r="LES2086" s="2206"/>
      <c r="LET2086" s="2206"/>
      <c r="LEU2086" s="2206"/>
      <c r="LEV2086" s="2206"/>
      <c r="LEW2086" s="2206"/>
      <c r="LEX2086" s="2206"/>
      <c r="LEY2086" s="2206"/>
      <c r="LEZ2086" s="2206"/>
      <c r="LFA2086" s="2206"/>
      <c r="LFB2086" s="2206"/>
      <c r="LFC2086" s="2206"/>
      <c r="LFD2086" s="2206"/>
      <c r="LFE2086" s="2206"/>
      <c r="LFF2086" s="2206"/>
      <c r="LFG2086" s="2206"/>
      <c r="LFH2086" s="2206"/>
      <c r="LFI2086" s="2206"/>
      <c r="LFJ2086" s="2206"/>
      <c r="LFK2086" s="2206"/>
      <c r="LFL2086" s="2206"/>
      <c r="LFM2086" s="2206"/>
      <c r="LFN2086" s="2206"/>
      <c r="LFO2086" s="2206"/>
      <c r="LFP2086" s="2206"/>
      <c r="LFQ2086" s="2206"/>
      <c r="LFR2086" s="2206"/>
      <c r="LFS2086" s="2206"/>
      <c r="LFT2086" s="2206"/>
      <c r="LFU2086" s="2206"/>
      <c r="LFV2086" s="2206"/>
      <c r="LFW2086" s="2206"/>
      <c r="LFX2086" s="2206"/>
      <c r="LFY2086" s="2206"/>
      <c r="LFZ2086" s="2206"/>
      <c r="LGA2086" s="2206"/>
      <c r="LGB2086" s="2206"/>
      <c r="LGC2086" s="2206"/>
      <c r="LGD2086" s="2206"/>
      <c r="LGE2086" s="2206"/>
      <c r="LGF2086" s="2206"/>
      <c r="LGG2086" s="2206"/>
      <c r="LGH2086" s="2206"/>
      <c r="LGI2086" s="2206"/>
      <c r="LGJ2086" s="2206"/>
      <c r="LGK2086" s="2206"/>
      <c r="LGL2086" s="2206"/>
      <c r="LGM2086" s="2206"/>
      <c r="LGN2086" s="2206"/>
      <c r="LGO2086" s="2206"/>
      <c r="LGP2086" s="2206"/>
      <c r="LGQ2086" s="2206"/>
      <c r="LGR2086" s="2206"/>
      <c r="LGS2086" s="2206"/>
      <c r="LGT2086" s="2206"/>
      <c r="LGU2086" s="2206"/>
      <c r="LGV2086" s="2206"/>
      <c r="LGW2086" s="2206"/>
      <c r="LGX2086" s="2206"/>
      <c r="LGY2086" s="2206"/>
      <c r="LGZ2086" s="2206"/>
      <c r="LHA2086" s="2206"/>
      <c r="LHB2086" s="2206"/>
      <c r="LHC2086" s="2206"/>
      <c r="LHD2086" s="2206"/>
      <c r="LHE2086" s="2206"/>
      <c r="LHF2086" s="2206"/>
      <c r="LHG2086" s="2206"/>
      <c r="LHH2086" s="2206"/>
      <c r="LHI2086" s="2206"/>
      <c r="LHJ2086" s="2206"/>
      <c r="LHK2086" s="2206"/>
      <c r="LHL2086" s="2206"/>
      <c r="LHM2086" s="2206"/>
      <c r="LHN2086" s="2206"/>
      <c r="LHO2086" s="2206"/>
      <c r="LHP2086" s="2206"/>
      <c r="LHQ2086" s="2206"/>
      <c r="LHR2086" s="2206"/>
      <c r="LHS2086" s="2206"/>
      <c r="LHT2086" s="2206"/>
      <c r="LHU2086" s="2206"/>
      <c r="LHV2086" s="2206"/>
      <c r="LHW2086" s="2206"/>
      <c r="LHX2086" s="2206"/>
      <c r="LHY2086" s="2206"/>
      <c r="LHZ2086" s="2206"/>
      <c r="LIA2086" s="2206"/>
      <c r="LIB2086" s="2206"/>
      <c r="LIC2086" s="2206"/>
      <c r="LID2086" s="2206"/>
      <c r="LIE2086" s="2206"/>
      <c r="LIF2086" s="2206"/>
      <c r="LIG2086" s="2206"/>
      <c r="LIH2086" s="2206"/>
      <c r="LII2086" s="2206"/>
      <c r="LIJ2086" s="2206"/>
      <c r="LIK2086" s="2206"/>
      <c r="LIL2086" s="2206"/>
      <c r="LIM2086" s="2206"/>
      <c r="LIN2086" s="2206"/>
      <c r="LIO2086" s="2206"/>
      <c r="LIP2086" s="2206"/>
      <c r="LIQ2086" s="2206"/>
      <c r="LIR2086" s="2206"/>
      <c r="LIS2086" s="2206"/>
      <c r="LIT2086" s="2206"/>
      <c r="LIU2086" s="2206"/>
      <c r="LIV2086" s="2206"/>
      <c r="LIW2086" s="2206"/>
      <c r="LIX2086" s="2206"/>
      <c r="LIY2086" s="2206"/>
      <c r="LIZ2086" s="2206"/>
      <c r="LJA2086" s="2206"/>
      <c r="LJB2086" s="2206"/>
      <c r="LJC2086" s="2206"/>
      <c r="LJD2086" s="2206"/>
      <c r="LJE2086" s="2206"/>
      <c r="LJF2086" s="2206"/>
      <c r="LJG2086" s="2206"/>
      <c r="LJH2086" s="2206"/>
      <c r="LJI2086" s="2206"/>
      <c r="LJJ2086" s="2206"/>
      <c r="LJK2086" s="2206"/>
      <c r="LJL2086" s="2206"/>
      <c r="LJM2086" s="2206"/>
      <c r="LJN2086" s="2206"/>
      <c r="LJO2086" s="2206"/>
      <c r="LJP2086" s="2206"/>
      <c r="LJQ2086" s="2206"/>
      <c r="LJR2086" s="2206"/>
      <c r="LJS2086" s="2206"/>
      <c r="LJT2086" s="2206"/>
      <c r="LJU2086" s="2206"/>
      <c r="LJV2086" s="2206"/>
      <c r="LJW2086" s="2206"/>
      <c r="LJX2086" s="2206"/>
      <c r="LJY2086" s="2206"/>
      <c r="LJZ2086" s="2206"/>
      <c r="LKA2086" s="2206"/>
      <c r="LKB2086" s="2206"/>
      <c r="LKC2086" s="2206"/>
      <c r="LKD2086" s="2206"/>
      <c r="LKE2086" s="2206"/>
      <c r="LKF2086" s="2206"/>
      <c r="LKG2086" s="2206"/>
      <c r="LKH2086" s="2206"/>
      <c r="LKI2086" s="2206"/>
      <c r="LKJ2086" s="2206"/>
      <c r="LKK2086" s="2206"/>
      <c r="LKL2086" s="2206"/>
      <c r="LKM2086" s="2206"/>
      <c r="LKN2086" s="2206"/>
      <c r="LKO2086" s="2206"/>
      <c r="LKP2086" s="2206"/>
      <c r="LKQ2086" s="2206"/>
      <c r="LKR2086" s="2206"/>
      <c r="LKS2086" s="2206"/>
      <c r="LKT2086" s="2206"/>
      <c r="LKU2086" s="2206"/>
      <c r="LKV2086" s="2206"/>
      <c r="LKW2086" s="2206"/>
      <c r="LKX2086" s="2206"/>
      <c r="LKY2086" s="2206"/>
      <c r="LKZ2086" s="2206"/>
      <c r="LLA2086" s="2206"/>
      <c r="LLB2086" s="2206"/>
      <c r="LLC2086" s="2206"/>
      <c r="LLD2086" s="2206"/>
      <c r="LLE2086" s="2206"/>
      <c r="LLF2086" s="2206"/>
      <c r="LLG2086" s="2206"/>
      <c r="LLH2086" s="2206"/>
      <c r="LLI2086" s="2206"/>
      <c r="LLJ2086" s="2206"/>
      <c r="LLK2086" s="2206"/>
      <c r="LLL2086" s="2206"/>
      <c r="LLM2086" s="2206"/>
      <c r="LLN2086" s="2206"/>
      <c r="LLO2086" s="2206"/>
      <c r="LLP2086" s="2206"/>
      <c r="LLQ2086" s="2206"/>
      <c r="LLR2086" s="2206"/>
      <c r="LLS2086" s="2206"/>
      <c r="LLT2086" s="2206"/>
      <c r="LLU2086" s="2206"/>
      <c r="LLV2086" s="2206"/>
      <c r="LLW2086" s="2206"/>
      <c r="LLX2086" s="2206"/>
      <c r="LLY2086" s="2206"/>
      <c r="LLZ2086" s="2206"/>
      <c r="LMA2086" s="2206"/>
      <c r="LMB2086" s="2206"/>
      <c r="LMC2086" s="2206"/>
      <c r="LMD2086" s="2206"/>
      <c r="LME2086" s="2206"/>
      <c r="LMF2086" s="2206"/>
      <c r="LMG2086" s="2206"/>
      <c r="LMH2086" s="2206"/>
      <c r="LMI2086" s="2206"/>
      <c r="LMJ2086" s="2206"/>
      <c r="LMK2086" s="2206"/>
      <c r="LML2086" s="2206"/>
      <c r="LMM2086" s="2206"/>
      <c r="LMN2086" s="2206"/>
      <c r="LMO2086" s="2206"/>
      <c r="LMP2086" s="2206"/>
      <c r="LMQ2086" s="2206"/>
      <c r="LMR2086" s="2206"/>
      <c r="LMS2086" s="2206"/>
      <c r="LMT2086" s="2206"/>
      <c r="LMU2086" s="2206"/>
      <c r="LMV2086" s="2206"/>
      <c r="LMW2086" s="2206"/>
      <c r="LMX2086" s="2206"/>
      <c r="LMY2086" s="2206"/>
      <c r="LMZ2086" s="2206"/>
      <c r="LNA2086" s="2206"/>
      <c r="LNB2086" s="2206"/>
      <c r="LNC2086" s="2206"/>
      <c r="LND2086" s="2206"/>
      <c r="LNE2086" s="2206"/>
      <c r="LNF2086" s="2206"/>
      <c r="LNG2086" s="2206"/>
      <c r="LNH2086" s="2206"/>
      <c r="LNI2086" s="2206"/>
      <c r="LNJ2086" s="2206"/>
      <c r="LNK2086" s="2206"/>
      <c r="LNL2086" s="2206"/>
      <c r="LNM2086" s="2206"/>
      <c r="LNN2086" s="2206"/>
      <c r="LNO2086" s="2206"/>
      <c r="LNP2086" s="2206"/>
      <c r="LNQ2086" s="2206"/>
      <c r="LNR2086" s="2206"/>
      <c r="LNS2086" s="2206"/>
      <c r="LNT2086" s="2206"/>
      <c r="LNU2086" s="2206"/>
      <c r="LNV2086" s="2206"/>
      <c r="LNW2086" s="2206"/>
      <c r="LNX2086" s="2206"/>
      <c r="LNY2086" s="2206"/>
      <c r="LNZ2086" s="2206"/>
      <c r="LOA2086" s="2206"/>
      <c r="LOB2086" s="2206"/>
      <c r="LOC2086" s="2206"/>
      <c r="LOD2086" s="2206"/>
      <c r="LOE2086" s="2206"/>
      <c r="LOF2086" s="2206"/>
      <c r="LOG2086" s="2206"/>
      <c r="LOH2086" s="2206"/>
      <c r="LOI2086" s="2206"/>
      <c r="LOJ2086" s="2206"/>
      <c r="LOK2086" s="2206"/>
      <c r="LOL2086" s="2206"/>
      <c r="LOM2086" s="2206"/>
      <c r="LON2086" s="2206"/>
      <c r="LOO2086" s="2206"/>
      <c r="LOP2086" s="2206"/>
      <c r="LOQ2086" s="2206"/>
      <c r="LOR2086" s="2206"/>
      <c r="LOS2086" s="2206"/>
      <c r="LOT2086" s="2206"/>
      <c r="LOU2086" s="2206"/>
      <c r="LOV2086" s="2206"/>
      <c r="LOW2086" s="2206"/>
      <c r="LOX2086" s="2206"/>
      <c r="LOY2086" s="2206"/>
      <c r="LOZ2086" s="2206"/>
      <c r="LPA2086" s="2206"/>
      <c r="LPB2086" s="2206"/>
      <c r="LPC2086" s="2206"/>
      <c r="LPD2086" s="2206"/>
      <c r="LPE2086" s="2206"/>
      <c r="LPF2086" s="2206"/>
      <c r="LPG2086" s="2206"/>
      <c r="LPH2086" s="2206"/>
      <c r="LPI2086" s="2206"/>
      <c r="LPJ2086" s="2206"/>
      <c r="LPK2086" s="2206"/>
      <c r="LPL2086" s="2206"/>
      <c r="LPM2086" s="2206"/>
      <c r="LPN2086" s="2206"/>
      <c r="LPO2086" s="2206"/>
      <c r="LPP2086" s="2206"/>
      <c r="LPQ2086" s="2206"/>
      <c r="LPR2086" s="2206"/>
      <c r="LPS2086" s="2206"/>
      <c r="LPT2086" s="2206"/>
      <c r="LPU2086" s="2206"/>
      <c r="LPV2086" s="2206"/>
      <c r="LPW2086" s="2206"/>
      <c r="LPX2086" s="2206"/>
      <c r="LPY2086" s="2206"/>
      <c r="LPZ2086" s="2206"/>
      <c r="LQA2086" s="2206"/>
      <c r="LQB2086" s="2206"/>
      <c r="LQC2086" s="2206"/>
      <c r="LQD2086" s="2206"/>
      <c r="LQE2086" s="2206"/>
      <c r="LQF2086" s="2206"/>
      <c r="LQG2086" s="2206"/>
      <c r="LQH2086" s="2206"/>
      <c r="LQI2086" s="2206"/>
      <c r="LQJ2086" s="2206"/>
      <c r="LQK2086" s="2206"/>
      <c r="LQL2086" s="2206"/>
      <c r="LQM2086" s="2206"/>
      <c r="LQN2086" s="2206"/>
      <c r="LQO2086" s="2206"/>
      <c r="LQP2086" s="2206"/>
      <c r="LQQ2086" s="2206"/>
      <c r="LQR2086" s="2206"/>
      <c r="LQS2086" s="2206"/>
      <c r="LQT2086" s="2206"/>
      <c r="LQU2086" s="2206"/>
      <c r="LQV2086" s="2206"/>
      <c r="LQW2086" s="2206"/>
      <c r="LQX2086" s="2206"/>
      <c r="LQY2086" s="2206"/>
      <c r="LQZ2086" s="2206"/>
      <c r="LRA2086" s="2206"/>
      <c r="LRB2086" s="2206"/>
      <c r="LRC2086" s="2206"/>
      <c r="LRD2086" s="2206"/>
      <c r="LRE2086" s="2206"/>
      <c r="LRF2086" s="2206"/>
      <c r="LRG2086" s="2206"/>
      <c r="LRH2086" s="2206"/>
      <c r="LRI2086" s="2206"/>
      <c r="LRJ2086" s="2206"/>
      <c r="LRK2086" s="2206"/>
      <c r="LRL2086" s="2206"/>
      <c r="LRM2086" s="2206"/>
      <c r="LRN2086" s="2206"/>
      <c r="LRO2086" s="2206"/>
      <c r="LRP2086" s="2206"/>
      <c r="LRQ2086" s="2206"/>
      <c r="LRR2086" s="2206"/>
      <c r="LRS2086" s="2206"/>
      <c r="LRT2086" s="2206"/>
      <c r="LRU2086" s="2206"/>
      <c r="LRV2086" s="2206"/>
      <c r="LRW2086" s="2206"/>
      <c r="LRX2086" s="2206"/>
      <c r="LRY2086" s="2206"/>
      <c r="LRZ2086" s="2206"/>
      <c r="LSA2086" s="2206"/>
      <c r="LSB2086" s="2206"/>
      <c r="LSC2086" s="2206"/>
      <c r="LSD2086" s="2206"/>
      <c r="LSE2086" s="2206"/>
      <c r="LSF2086" s="2206"/>
      <c r="LSG2086" s="2206"/>
      <c r="LSH2086" s="2206"/>
      <c r="LSI2086" s="2206"/>
      <c r="LSJ2086" s="2206"/>
      <c r="LSK2086" s="2206"/>
      <c r="LSL2086" s="2206"/>
      <c r="LSM2086" s="2206"/>
      <c r="LSN2086" s="2206"/>
      <c r="LSO2086" s="2206"/>
      <c r="LSP2086" s="2206"/>
      <c r="LSQ2086" s="2206"/>
      <c r="LSR2086" s="2206"/>
      <c r="LSS2086" s="2206"/>
      <c r="LST2086" s="2206"/>
      <c r="LSU2086" s="2206"/>
      <c r="LSV2086" s="2206"/>
      <c r="LSW2086" s="2206"/>
      <c r="LSX2086" s="2206"/>
      <c r="LSY2086" s="2206"/>
      <c r="LSZ2086" s="2206"/>
      <c r="LTA2086" s="2206"/>
      <c r="LTB2086" s="2206"/>
      <c r="LTC2086" s="2206"/>
      <c r="LTD2086" s="2206"/>
      <c r="LTE2086" s="2206"/>
      <c r="LTF2086" s="2206"/>
      <c r="LTG2086" s="2206"/>
      <c r="LTH2086" s="2206"/>
      <c r="LTI2086" s="2206"/>
      <c r="LTJ2086" s="2206"/>
      <c r="LTK2086" s="2206"/>
      <c r="LTL2086" s="2206"/>
      <c r="LTM2086" s="2206"/>
      <c r="LTN2086" s="2206"/>
      <c r="LTO2086" s="2206"/>
      <c r="LTP2086" s="2206"/>
      <c r="LTQ2086" s="2206"/>
      <c r="LTR2086" s="2206"/>
      <c r="LTS2086" s="2206"/>
      <c r="LTT2086" s="2206"/>
      <c r="LTU2086" s="2206"/>
      <c r="LTV2086" s="2206"/>
      <c r="LTW2086" s="2206"/>
      <c r="LTX2086" s="2206"/>
      <c r="LTY2086" s="2206"/>
      <c r="LTZ2086" s="2206"/>
      <c r="LUA2086" s="2206"/>
      <c r="LUB2086" s="2206"/>
      <c r="LUC2086" s="2206"/>
      <c r="LUD2086" s="2206"/>
      <c r="LUE2086" s="2206"/>
      <c r="LUF2086" s="2206"/>
      <c r="LUG2086" s="2206"/>
      <c r="LUH2086" s="2206"/>
      <c r="LUI2086" s="2206"/>
      <c r="LUJ2086" s="2206"/>
      <c r="LUK2086" s="2206"/>
      <c r="LUL2086" s="2206"/>
      <c r="LUM2086" s="2206"/>
      <c r="LUN2086" s="2206"/>
      <c r="LUO2086" s="2206"/>
      <c r="LUP2086" s="2206"/>
      <c r="LUQ2086" s="2206"/>
      <c r="LUR2086" s="2206"/>
      <c r="LUS2086" s="2206"/>
      <c r="LUT2086" s="2206"/>
      <c r="LUU2086" s="2206"/>
      <c r="LUV2086" s="2206"/>
      <c r="LUW2086" s="2206"/>
      <c r="LUX2086" s="2206"/>
      <c r="LUY2086" s="2206"/>
      <c r="LUZ2086" s="2206"/>
      <c r="LVA2086" s="2206"/>
      <c r="LVB2086" s="2206"/>
      <c r="LVC2086" s="2206"/>
      <c r="LVD2086" s="2206"/>
      <c r="LVE2086" s="2206"/>
      <c r="LVF2086" s="2206"/>
      <c r="LVG2086" s="2206"/>
      <c r="LVH2086" s="2206"/>
      <c r="LVI2086" s="2206"/>
      <c r="LVJ2086" s="2206"/>
      <c r="LVK2086" s="2206"/>
      <c r="LVL2086" s="2206"/>
      <c r="LVM2086" s="2206"/>
      <c r="LVN2086" s="2206"/>
      <c r="LVO2086" s="2206"/>
      <c r="LVP2086" s="2206"/>
      <c r="LVQ2086" s="2206"/>
      <c r="LVR2086" s="2206"/>
      <c r="LVS2086" s="2206"/>
      <c r="LVT2086" s="2206"/>
      <c r="LVU2086" s="2206"/>
      <c r="LVV2086" s="2206"/>
      <c r="LVW2086" s="2206"/>
      <c r="LVX2086" s="2206"/>
      <c r="LVY2086" s="2206"/>
      <c r="LVZ2086" s="2206"/>
      <c r="LWA2086" s="2206"/>
      <c r="LWB2086" s="2206"/>
      <c r="LWC2086" s="2206"/>
      <c r="LWD2086" s="2206"/>
      <c r="LWE2086" s="2206"/>
      <c r="LWF2086" s="2206"/>
      <c r="LWG2086" s="2206"/>
      <c r="LWH2086" s="2206"/>
      <c r="LWI2086" s="2206"/>
      <c r="LWJ2086" s="2206"/>
      <c r="LWK2086" s="2206"/>
      <c r="LWL2086" s="2206"/>
      <c r="LWM2086" s="2206"/>
      <c r="LWN2086" s="2206"/>
      <c r="LWO2086" s="2206"/>
      <c r="LWP2086" s="2206"/>
      <c r="LWQ2086" s="2206"/>
      <c r="LWR2086" s="2206"/>
      <c r="LWS2086" s="2206"/>
      <c r="LWT2086" s="2206"/>
      <c r="LWU2086" s="2206"/>
      <c r="LWV2086" s="2206"/>
      <c r="LWW2086" s="2206"/>
      <c r="LWX2086" s="2206"/>
      <c r="LWY2086" s="2206"/>
      <c r="LWZ2086" s="2206"/>
      <c r="LXA2086" s="2206"/>
      <c r="LXB2086" s="2206"/>
      <c r="LXC2086" s="2206"/>
      <c r="LXD2086" s="2206"/>
      <c r="LXE2086" s="2206"/>
      <c r="LXF2086" s="2206"/>
      <c r="LXG2086" s="2206"/>
      <c r="LXH2086" s="2206"/>
      <c r="LXI2086" s="2206"/>
      <c r="LXJ2086" s="2206"/>
      <c r="LXK2086" s="2206"/>
      <c r="LXL2086" s="2206"/>
      <c r="LXM2086" s="2206"/>
      <c r="LXN2086" s="2206"/>
      <c r="LXO2086" s="2206"/>
      <c r="LXP2086" s="2206"/>
      <c r="LXQ2086" s="2206"/>
      <c r="LXR2086" s="2206"/>
      <c r="LXS2086" s="2206"/>
      <c r="LXT2086" s="2206"/>
      <c r="LXU2086" s="2206"/>
      <c r="LXV2086" s="2206"/>
      <c r="LXW2086" s="2206"/>
      <c r="LXX2086" s="2206"/>
      <c r="LXY2086" s="2206"/>
      <c r="LXZ2086" s="2206"/>
      <c r="LYA2086" s="2206"/>
      <c r="LYB2086" s="2206"/>
      <c r="LYC2086" s="2206"/>
      <c r="LYD2086" s="2206"/>
      <c r="LYE2086" s="2206"/>
      <c r="LYF2086" s="2206"/>
      <c r="LYG2086" s="2206"/>
      <c r="LYH2086" s="2206"/>
      <c r="LYI2086" s="2206"/>
      <c r="LYJ2086" s="2206"/>
      <c r="LYK2086" s="2206"/>
      <c r="LYL2086" s="2206"/>
      <c r="LYM2086" s="2206"/>
      <c r="LYN2086" s="2206"/>
      <c r="LYO2086" s="2206"/>
      <c r="LYP2086" s="2206"/>
      <c r="LYQ2086" s="2206"/>
      <c r="LYR2086" s="2206"/>
      <c r="LYS2086" s="2206"/>
      <c r="LYT2086" s="2206"/>
      <c r="LYU2086" s="2206"/>
      <c r="LYV2086" s="2206"/>
      <c r="LYW2086" s="2206"/>
      <c r="LYX2086" s="2206"/>
      <c r="LYY2086" s="2206"/>
      <c r="LYZ2086" s="2206"/>
      <c r="LZA2086" s="2206"/>
      <c r="LZB2086" s="2206"/>
      <c r="LZC2086" s="2206"/>
      <c r="LZD2086" s="2206"/>
      <c r="LZE2086" s="2206"/>
      <c r="LZF2086" s="2206"/>
      <c r="LZG2086" s="2206"/>
      <c r="LZH2086" s="2206"/>
      <c r="LZI2086" s="2206"/>
      <c r="LZJ2086" s="2206"/>
      <c r="LZK2086" s="2206"/>
      <c r="LZL2086" s="2206"/>
      <c r="LZM2086" s="2206"/>
      <c r="LZN2086" s="2206"/>
      <c r="LZO2086" s="2206"/>
      <c r="LZP2086" s="2206"/>
      <c r="LZQ2086" s="2206"/>
      <c r="LZR2086" s="2206"/>
      <c r="LZS2086" s="2206"/>
      <c r="LZT2086" s="2206"/>
      <c r="LZU2086" s="2206"/>
      <c r="LZV2086" s="2206"/>
      <c r="LZW2086" s="2206"/>
      <c r="LZX2086" s="2206"/>
      <c r="LZY2086" s="2206"/>
      <c r="LZZ2086" s="2206"/>
      <c r="MAA2086" s="2206"/>
      <c r="MAB2086" s="2206"/>
      <c r="MAC2086" s="2206"/>
      <c r="MAD2086" s="2206"/>
      <c r="MAE2086" s="2206"/>
      <c r="MAF2086" s="2206"/>
      <c r="MAG2086" s="2206"/>
      <c r="MAH2086" s="2206"/>
      <c r="MAI2086" s="2206"/>
      <c r="MAJ2086" s="2206"/>
      <c r="MAK2086" s="2206"/>
      <c r="MAL2086" s="2206"/>
      <c r="MAM2086" s="2206"/>
      <c r="MAN2086" s="2206"/>
      <c r="MAO2086" s="2206"/>
      <c r="MAP2086" s="2206"/>
      <c r="MAQ2086" s="2206"/>
      <c r="MAR2086" s="2206"/>
      <c r="MAS2086" s="2206"/>
      <c r="MAT2086" s="2206"/>
      <c r="MAU2086" s="2206"/>
      <c r="MAV2086" s="2206"/>
      <c r="MAW2086" s="2206"/>
      <c r="MAX2086" s="2206"/>
      <c r="MAY2086" s="2206"/>
      <c r="MAZ2086" s="2206"/>
      <c r="MBA2086" s="2206"/>
      <c r="MBB2086" s="2206"/>
      <c r="MBC2086" s="2206"/>
      <c r="MBD2086" s="2206"/>
      <c r="MBE2086" s="2206"/>
      <c r="MBF2086" s="2206"/>
      <c r="MBG2086" s="2206"/>
      <c r="MBH2086" s="2206"/>
      <c r="MBI2086" s="2206"/>
      <c r="MBJ2086" s="2206"/>
      <c r="MBK2086" s="2206"/>
      <c r="MBL2086" s="2206"/>
      <c r="MBM2086" s="2206"/>
      <c r="MBN2086" s="2206"/>
      <c r="MBO2086" s="2206"/>
      <c r="MBP2086" s="2206"/>
      <c r="MBQ2086" s="2206"/>
      <c r="MBR2086" s="2206"/>
      <c r="MBS2086" s="2206"/>
      <c r="MBT2086" s="2206"/>
      <c r="MBU2086" s="2206"/>
      <c r="MBV2086" s="2206"/>
      <c r="MBW2086" s="2206"/>
      <c r="MBX2086" s="2206"/>
      <c r="MBY2086" s="2206"/>
      <c r="MBZ2086" s="2206"/>
      <c r="MCA2086" s="2206"/>
      <c r="MCB2086" s="2206"/>
      <c r="MCC2086" s="2206"/>
      <c r="MCD2086" s="2206"/>
      <c r="MCE2086" s="2206"/>
      <c r="MCF2086" s="2206"/>
      <c r="MCG2086" s="2206"/>
      <c r="MCH2086" s="2206"/>
      <c r="MCI2086" s="2206"/>
      <c r="MCJ2086" s="2206"/>
      <c r="MCK2086" s="2206"/>
      <c r="MCL2086" s="2206"/>
      <c r="MCM2086" s="2206"/>
      <c r="MCN2086" s="2206"/>
      <c r="MCO2086" s="2206"/>
      <c r="MCP2086" s="2206"/>
      <c r="MCQ2086" s="2206"/>
      <c r="MCR2086" s="2206"/>
      <c r="MCS2086" s="2206"/>
      <c r="MCT2086" s="2206"/>
      <c r="MCU2086" s="2206"/>
      <c r="MCV2086" s="2206"/>
      <c r="MCW2086" s="2206"/>
      <c r="MCX2086" s="2206"/>
      <c r="MCY2086" s="2206"/>
      <c r="MCZ2086" s="2206"/>
      <c r="MDA2086" s="2206"/>
      <c r="MDB2086" s="2206"/>
      <c r="MDC2086" s="2206"/>
      <c r="MDD2086" s="2206"/>
      <c r="MDE2086" s="2206"/>
      <c r="MDF2086" s="2206"/>
      <c r="MDG2086" s="2206"/>
      <c r="MDH2086" s="2206"/>
      <c r="MDI2086" s="2206"/>
      <c r="MDJ2086" s="2206"/>
      <c r="MDK2086" s="2206"/>
      <c r="MDL2086" s="2206"/>
      <c r="MDM2086" s="2206"/>
      <c r="MDN2086" s="2206"/>
      <c r="MDO2086" s="2206"/>
      <c r="MDP2086" s="2206"/>
      <c r="MDQ2086" s="2206"/>
      <c r="MDR2086" s="2206"/>
      <c r="MDS2086" s="2206"/>
      <c r="MDT2086" s="2206"/>
      <c r="MDU2086" s="2206"/>
      <c r="MDV2086" s="2206"/>
      <c r="MDW2086" s="2206"/>
      <c r="MDX2086" s="2206"/>
      <c r="MDY2086" s="2206"/>
      <c r="MDZ2086" s="2206"/>
      <c r="MEA2086" s="2206"/>
      <c r="MEB2086" s="2206"/>
      <c r="MEC2086" s="2206"/>
      <c r="MED2086" s="2206"/>
      <c r="MEE2086" s="2206"/>
      <c r="MEF2086" s="2206"/>
      <c r="MEG2086" s="2206"/>
      <c r="MEH2086" s="2206"/>
      <c r="MEI2086" s="2206"/>
      <c r="MEJ2086" s="2206"/>
      <c r="MEK2086" s="2206"/>
      <c r="MEL2086" s="2206"/>
      <c r="MEM2086" s="2206"/>
      <c r="MEN2086" s="2206"/>
      <c r="MEO2086" s="2206"/>
      <c r="MEP2086" s="2206"/>
      <c r="MEQ2086" s="2206"/>
      <c r="MER2086" s="2206"/>
      <c r="MES2086" s="2206"/>
      <c r="MET2086" s="2206"/>
      <c r="MEU2086" s="2206"/>
      <c r="MEV2086" s="2206"/>
      <c r="MEW2086" s="2206"/>
      <c r="MEX2086" s="2206"/>
      <c r="MEY2086" s="2206"/>
      <c r="MEZ2086" s="2206"/>
      <c r="MFA2086" s="2206"/>
      <c r="MFB2086" s="2206"/>
      <c r="MFC2086" s="2206"/>
      <c r="MFD2086" s="2206"/>
      <c r="MFE2086" s="2206"/>
      <c r="MFF2086" s="2206"/>
      <c r="MFG2086" s="2206"/>
      <c r="MFH2086" s="2206"/>
      <c r="MFI2086" s="2206"/>
      <c r="MFJ2086" s="2206"/>
      <c r="MFK2086" s="2206"/>
      <c r="MFL2086" s="2206"/>
      <c r="MFM2086" s="2206"/>
      <c r="MFN2086" s="2206"/>
      <c r="MFO2086" s="2206"/>
      <c r="MFP2086" s="2206"/>
      <c r="MFQ2086" s="2206"/>
      <c r="MFR2086" s="2206"/>
      <c r="MFS2086" s="2206"/>
      <c r="MFT2086" s="2206"/>
      <c r="MFU2086" s="2206"/>
      <c r="MFV2086" s="2206"/>
      <c r="MFW2086" s="2206"/>
      <c r="MFX2086" s="2206"/>
      <c r="MFY2086" s="2206"/>
      <c r="MFZ2086" s="2206"/>
      <c r="MGA2086" s="2206"/>
      <c r="MGB2086" s="2206"/>
      <c r="MGC2086" s="2206"/>
      <c r="MGD2086" s="2206"/>
      <c r="MGE2086" s="2206"/>
      <c r="MGF2086" s="2206"/>
      <c r="MGG2086" s="2206"/>
      <c r="MGH2086" s="2206"/>
      <c r="MGI2086" s="2206"/>
      <c r="MGJ2086" s="2206"/>
      <c r="MGK2086" s="2206"/>
      <c r="MGL2086" s="2206"/>
      <c r="MGM2086" s="2206"/>
      <c r="MGN2086" s="2206"/>
      <c r="MGO2086" s="2206"/>
      <c r="MGP2086" s="2206"/>
      <c r="MGQ2086" s="2206"/>
      <c r="MGR2086" s="2206"/>
      <c r="MGS2086" s="2206"/>
      <c r="MGT2086" s="2206"/>
      <c r="MGU2086" s="2206"/>
      <c r="MGV2086" s="2206"/>
      <c r="MGW2086" s="2206"/>
      <c r="MGX2086" s="2206"/>
      <c r="MGY2086" s="2206"/>
      <c r="MGZ2086" s="2206"/>
      <c r="MHA2086" s="2206"/>
      <c r="MHB2086" s="2206"/>
      <c r="MHC2086" s="2206"/>
      <c r="MHD2086" s="2206"/>
      <c r="MHE2086" s="2206"/>
      <c r="MHF2086" s="2206"/>
      <c r="MHG2086" s="2206"/>
      <c r="MHH2086" s="2206"/>
      <c r="MHI2086" s="2206"/>
      <c r="MHJ2086" s="2206"/>
      <c r="MHK2086" s="2206"/>
      <c r="MHL2086" s="2206"/>
      <c r="MHM2086" s="2206"/>
      <c r="MHN2086" s="2206"/>
      <c r="MHO2086" s="2206"/>
      <c r="MHP2086" s="2206"/>
      <c r="MHQ2086" s="2206"/>
      <c r="MHR2086" s="2206"/>
      <c r="MHS2086" s="2206"/>
      <c r="MHT2086" s="2206"/>
      <c r="MHU2086" s="2206"/>
      <c r="MHV2086" s="2206"/>
      <c r="MHW2086" s="2206"/>
      <c r="MHX2086" s="2206"/>
      <c r="MHY2086" s="2206"/>
      <c r="MHZ2086" s="2206"/>
      <c r="MIA2086" s="2206"/>
      <c r="MIB2086" s="2206"/>
      <c r="MIC2086" s="2206"/>
      <c r="MID2086" s="2206"/>
      <c r="MIE2086" s="2206"/>
      <c r="MIF2086" s="2206"/>
      <c r="MIG2086" s="2206"/>
      <c r="MIH2086" s="2206"/>
      <c r="MII2086" s="2206"/>
      <c r="MIJ2086" s="2206"/>
      <c r="MIK2086" s="2206"/>
      <c r="MIL2086" s="2206"/>
      <c r="MIM2086" s="2206"/>
      <c r="MIN2086" s="2206"/>
      <c r="MIO2086" s="2206"/>
      <c r="MIP2086" s="2206"/>
      <c r="MIQ2086" s="2206"/>
      <c r="MIR2086" s="2206"/>
      <c r="MIS2086" s="2206"/>
      <c r="MIT2086" s="2206"/>
      <c r="MIU2086" s="2206"/>
      <c r="MIV2086" s="2206"/>
      <c r="MIW2086" s="2206"/>
      <c r="MIX2086" s="2206"/>
      <c r="MIY2086" s="2206"/>
      <c r="MIZ2086" s="2206"/>
      <c r="MJA2086" s="2206"/>
      <c r="MJB2086" s="2206"/>
      <c r="MJC2086" s="2206"/>
      <c r="MJD2086" s="2206"/>
      <c r="MJE2086" s="2206"/>
      <c r="MJF2086" s="2206"/>
      <c r="MJG2086" s="2206"/>
      <c r="MJH2086" s="2206"/>
      <c r="MJI2086" s="2206"/>
      <c r="MJJ2086" s="2206"/>
      <c r="MJK2086" s="2206"/>
      <c r="MJL2086" s="2206"/>
      <c r="MJM2086" s="2206"/>
      <c r="MJN2086" s="2206"/>
      <c r="MJO2086" s="2206"/>
      <c r="MJP2086" s="2206"/>
      <c r="MJQ2086" s="2206"/>
      <c r="MJR2086" s="2206"/>
      <c r="MJS2086" s="2206"/>
      <c r="MJT2086" s="2206"/>
      <c r="MJU2086" s="2206"/>
      <c r="MJV2086" s="2206"/>
      <c r="MJW2086" s="2206"/>
      <c r="MJX2086" s="2206"/>
      <c r="MJY2086" s="2206"/>
      <c r="MJZ2086" s="2206"/>
      <c r="MKA2086" s="2206"/>
      <c r="MKB2086" s="2206"/>
      <c r="MKC2086" s="2206"/>
      <c r="MKD2086" s="2206"/>
      <c r="MKE2086" s="2206"/>
      <c r="MKF2086" s="2206"/>
      <c r="MKG2086" s="2206"/>
      <c r="MKH2086" s="2206"/>
      <c r="MKI2086" s="2206"/>
      <c r="MKJ2086" s="2206"/>
      <c r="MKK2086" s="2206"/>
      <c r="MKL2086" s="2206"/>
      <c r="MKM2086" s="2206"/>
      <c r="MKN2086" s="2206"/>
      <c r="MKO2086" s="2206"/>
      <c r="MKP2086" s="2206"/>
      <c r="MKQ2086" s="2206"/>
      <c r="MKR2086" s="2206"/>
      <c r="MKS2086" s="2206"/>
      <c r="MKT2086" s="2206"/>
      <c r="MKU2086" s="2206"/>
      <c r="MKV2086" s="2206"/>
      <c r="MKW2086" s="2206"/>
      <c r="MKX2086" s="2206"/>
      <c r="MKY2086" s="2206"/>
      <c r="MKZ2086" s="2206"/>
      <c r="MLA2086" s="2206"/>
      <c r="MLB2086" s="2206"/>
      <c r="MLC2086" s="2206"/>
      <c r="MLD2086" s="2206"/>
      <c r="MLE2086" s="2206"/>
      <c r="MLF2086" s="2206"/>
      <c r="MLG2086" s="2206"/>
      <c r="MLH2086" s="2206"/>
      <c r="MLI2086" s="2206"/>
      <c r="MLJ2086" s="2206"/>
      <c r="MLK2086" s="2206"/>
      <c r="MLL2086" s="2206"/>
      <c r="MLM2086" s="2206"/>
      <c r="MLN2086" s="2206"/>
      <c r="MLO2086" s="2206"/>
      <c r="MLP2086" s="2206"/>
      <c r="MLQ2086" s="2206"/>
      <c r="MLR2086" s="2206"/>
      <c r="MLS2086" s="2206"/>
      <c r="MLT2086" s="2206"/>
      <c r="MLU2086" s="2206"/>
      <c r="MLV2086" s="2206"/>
      <c r="MLW2086" s="2206"/>
      <c r="MLX2086" s="2206"/>
      <c r="MLY2086" s="2206"/>
      <c r="MLZ2086" s="2206"/>
      <c r="MMA2086" s="2206"/>
      <c r="MMB2086" s="2206"/>
      <c r="MMC2086" s="2206"/>
      <c r="MMD2086" s="2206"/>
      <c r="MME2086" s="2206"/>
      <c r="MMF2086" s="2206"/>
      <c r="MMG2086" s="2206"/>
      <c r="MMH2086" s="2206"/>
      <c r="MMI2086" s="2206"/>
      <c r="MMJ2086" s="2206"/>
      <c r="MMK2086" s="2206"/>
      <c r="MML2086" s="2206"/>
      <c r="MMM2086" s="2206"/>
      <c r="MMN2086" s="2206"/>
      <c r="MMO2086" s="2206"/>
      <c r="MMP2086" s="2206"/>
      <c r="MMQ2086" s="2206"/>
      <c r="MMR2086" s="2206"/>
      <c r="MMS2086" s="2206"/>
      <c r="MMT2086" s="2206"/>
      <c r="MMU2086" s="2206"/>
      <c r="MMV2086" s="2206"/>
      <c r="MMW2086" s="2206"/>
      <c r="MMX2086" s="2206"/>
      <c r="MMY2086" s="2206"/>
      <c r="MMZ2086" s="2206"/>
      <c r="MNA2086" s="2206"/>
      <c r="MNB2086" s="2206"/>
      <c r="MNC2086" s="2206"/>
      <c r="MND2086" s="2206"/>
      <c r="MNE2086" s="2206"/>
      <c r="MNF2086" s="2206"/>
      <c r="MNG2086" s="2206"/>
      <c r="MNH2086" s="2206"/>
      <c r="MNI2086" s="2206"/>
      <c r="MNJ2086" s="2206"/>
      <c r="MNK2086" s="2206"/>
      <c r="MNL2086" s="2206"/>
      <c r="MNM2086" s="2206"/>
      <c r="MNN2086" s="2206"/>
      <c r="MNO2086" s="2206"/>
      <c r="MNP2086" s="2206"/>
      <c r="MNQ2086" s="2206"/>
      <c r="MNR2086" s="2206"/>
      <c r="MNS2086" s="2206"/>
      <c r="MNT2086" s="2206"/>
      <c r="MNU2086" s="2206"/>
      <c r="MNV2086" s="2206"/>
      <c r="MNW2086" s="2206"/>
      <c r="MNX2086" s="2206"/>
      <c r="MNY2086" s="2206"/>
      <c r="MNZ2086" s="2206"/>
      <c r="MOA2086" s="2206"/>
      <c r="MOB2086" s="2206"/>
      <c r="MOC2086" s="2206"/>
      <c r="MOD2086" s="2206"/>
      <c r="MOE2086" s="2206"/>
      <c r="MOF2086" s="2206"/>
      <c r="MOG2086" s="2206"/>
      <c r="MOH2086" s="2206"/>
      <c r="MOI2086" s="2206"/>
      <c r="MOJ2086" s="2206"/>
      <c r="MOK2086" s="2206"/>
      <c r="MOL2086" s="2206"/>
      <c r="MOM2086" s="2206"/>
      <c r="MON2086" s="2206"/>
      <c r="MOO2086" s="2206"/>
      <c r="MOP2086" s="2206"/>
      <c r="MOQ2086" s="2206"/>
      <c r="MOR2086" s="2206"/>
      <c r="MOS2086" s="2206"/>
      <c r="MOT2086" s="2206"/>
      <c r="MOU2086" s="2206"/>
      <c r="MOV2086" s="2206"/>
      <c r="MOW2086" s="2206"/>
      <c r="MOX2086" s="2206"/>
      <c r="MOY2086" s="2206"/>
      <c r="MOZ2086" s="2206"/>
      <c r="MPA2086" s="2206"/>
      <c r="MPB2086" s="2206"/>
      <c r="MPC2086" s="2206"/>
      <c r="MPD2086" s="2206"/>
      <c r="MPE2086" s="2206"/>
      <c r="MPF2086" s="2206"/>
      <c r="MPG2086" s="2206"/>
      <c r="MPH2086" s="2206"/>
      <c r="MPI2086" s="2206"/>
      <c r="MPJ2086" s="2206"/>
      <c r="MPK2086" s="2206"/>
      <c r="MPL2086" s="2206"/>
      <c r="MPM2086" s="2206"/>
      <c r="MPN2086" s="2206"/>
      <c r="MPO2086" s="2206"/>
      <c r="MPP2086" s="2206"/>
      <c r="MPQ2086" s="2206"/>
      <c r="MPR2086" s="2206"/>
      <c r="MPS2086" s="2206"/>
      <c r="MPT2086" s="2206"/>
      <c r="MPU2086" s="2206"/>
      <c r="MPV2086" s="2206"/>
      <c r="MPW2086" s="2206"/>
      <c r="MPX2086" s="2206"/>
      <c r="MPY2086" s="2206"/>
      <c r="MPZ2086" s="2206"/>
      <c r="MQA2086" s="2206"/>
      <c r="MQB2086" s="2206"/>
      <c r="MQC2086" s="2206"/>
      <c r="MQD2086" s="2206"/>
      <c r="MQE2086" s="2206"/>
      <c r="MQF2086" s="2206"/>
      <c r="MQG2086" s="2206"/>
      <c r="MQH2086" s="2206"/>
      <c r="MQI2086" s="2206"/>
      <c r="MQJ2086" s="2206"/>
      <c r="MQK2086" s="2206"/>
      <c r="MQL2086" s="2206"/>
      <c r="MQM2086" s="2206"/>
      <c r="MQN2086" s="2206"/>
      <c r="MQO2086" s="2206"/>
      <c r="MQP2086" s="2206"/>
      <c r="MQQ2086" s="2206"/>
      <c r="MQR2086" s="2206"/>
      <c r="MQS2086" s="2206"/>
      <c r="MQT2086" s="2206"/>
      <c r="MQU2086" s="2206"/>
      <c r="MQV2086" s="2206"/>
      <c r="MQW2086" s="2206"/>
      <c r="MQX2086" s="2206"/>
      <c r="MQY2086" s="2206"/>
      <c r="MQZ2086" s="2206"/>
      <c r="MRA2086" s="2206"/>
      <c r="MRB2086" s="2206"/>
      <c r="MRC2086" s="2206"/>
      <c r="MRD2086" s="2206"/>
      <c r="MRE2086" s="2206"/>
      <c r="MRF2086" s="2206"/>
      <c r="MRG2086" s="2206"/>
      <c r="MRH2086" s="2206"/>
      <c r="MRI2086" s="2206"/>
      <c r="MRJ2086" s="2206"/>
      <c r="MRK2086" s="2206"/>
      <c r="MRL2086" s="2206"/>
      <c r="MRM2086" s="2206"/>
      <c r="MRN2086" s="2206"/>
      <c r="MRO2086" s="2206"/>
      <c r="MRP2086" s="2206"/>
      <c r="MRQ2086" s="2206"/>
      <c r="MRR2086" s="2206"/>
      <c r="MRS2086" s="2206"/>
      <c r="MRT2086" s="2206"/>
      <c r="MRU2086" s="2206"/>
      <c r="MRV2086" s="2206"/>
      <c r="MRW2086" s="2206"/>
      <c r="MRX2086" s="2206"/>
      <c r="MRY2086" s="2206"/>
      <c r="MRZ2086" s="2206"/>
      <c r="MSA2086" s="2206"/>
      <c r="MSB2086" s="2206"/>
      <c r="MSC2086" s="2206"/>
      <c r="MSD2086" s="2206"/>
      <c r="MSE2086" s="2206"/>
      <c r="MSF2086" s="2206"/>
      <c r="MSG2086" s="2206"/>
      <c r="MSH2086" s="2206"/>
      <c r="MSI2086" s="2206"/>
      <c r="MSJ2086" s="2206"/>
      <c r="MSK2086" s="2206"/>
      <c r="MSL2086" s="2206"/>
      <c r="MSM2086" s="2206"/>
      <c r="MSN2086" s="2206"/>
      <c r="MSO2086" s="2206"/>
      <c r="MSP2086" s="2206"/>
      <c r="MSQ2086" s="2206"/>
      <c r="MSR2086" s="2206"/>
      <c r="MSS2086" s="2206"/>
      <c r="MST2086" s="2206"/>
      <c r="MSU2086" s="2206"/>
      <c r="MSV2086" s="2206"/>
      <c r="MSW2086" s="2206"/>
      <c r="MSX2086" s="2206"/>
      <c r="MSY2086" s="2206"/>
      <c r="MSZ2086" s="2206"/>
      <c r="MTA2086" s="2206"/>
      <c r="MTB2086" s="2206"/>
      <c r="MTC2086" s="2206"/>
      <c r="MTD2086" s="2206"/>
      <c r="MTE2086" s="2206"/>
      <c r="MTF2086" s="2206"/>
      <c r="MTG2086" s="2206"/>
      <c r="MTH2086" s="2206"/>
      <c r="MTI2086" s="2206"/>
      <c r="MTJ2086" s="2206"/>
      <c r="MTK2086" s="2206"/>
      <c r="MTL2086" s="2206"/>
      <c r="MTM2086" s="2206"/>
      <c r="MTN2086" s="2206"/>
      <c r="MTO2086" s="2206"/>
      <c r="MTP2086" s="2206"/>
      <c r="MTQ2086" s="2206"/>
      <c r="MTR2086" s="2206"/>
      <c r="MTS2086" s="2206"/>
      <c r="MTT2086" s="2206"/>
      <c r="MTU2086" s="2206"/>
      <c r="MTV2086" s="2206"/>
      <c r="MTW2086" s="2206"/>
      <c r="MTX2086" s="2206"/>
      <c r="MTY2086" s="2206"/>
      <c r="MTZ2086" s="2206"/>
      <c r="MUA2086" s="2206"/>
      <c r="MUB2086" s="2206"/>
      <c r="MUC2086" s="2206"/>
      <c r="MUD2086" s="2206"/>
      <c r="MUE2086" s="2206"/>
      <c r="MUF2086" s="2206"/>
      <c r="MUG2086" s="2206"/>
      <c r="MUH2086" s="2206"/>
      <c r="MUI2086" s="2206"/>
      <c r="MUJ2086" s="2206"/>
      <c r="MUK2086" s="2206"/>
      <c r="MUL2086" s="2206"/>
      <c r="MUM2086" s="2206"/>
      <c r="MUN2086" s="2206"/>
      <c r="MUO2086" s="2206"/>
      <c r="MUP2086" s="2206"/>
      <c r="MUQ2086" s="2206"/>
      <c r="MUR2086" s="2206"/>
      <c r="MUS2086" s="2206"/>
      <c r="MUT2086" s="2206"/>
      <c r="MUU2086" s="2206"/>
      <c r="MUV2086" s="2206"/>
      <c r="MUW2086" s="2206"/>
      <c r="MUX2086" s="2206"/>
      <c r="MUY2086" s="2206"/>
      <c r="MUZ2086" s="2206"/>
      <c r="MVA2086" s="2206"/>
      <c r="MVB2086" s="2206"/>
      <c r="MVC2086" s="2206"/>
      <c r="MVD2086" s="2206"/>
      <c r="MVE2086" s="2206"/>
      <c r="MVF2086" s="2206"/>
      <c r="MVG2086" s="2206"/>
      <c r="MVH2086" s="2206"/>
      <c r="MVI2086" s="2206"/>
      <c r="MVJ2086" s="2206"/>
      <c r="MVK2086" s="2206"/>
      <c r="MVL2086" s="2206"/>
      <c r="MVM2086" s="2206"/>
      <c r="MVN2086" s="2206"/>
      <c r="MVO2086" s="2206"/>
      <c r="MVP2086" s="2206"/>
      <c r="MVQ2086" s="2206"/>
      <c r="MVR2086" s="2206"/>
      <c r="MVS2086" s="2206"/>
      <c r="MVT2086" s="2206"/>
      <c r="MVU2086" s="2206"/>
      <c r="MVV2086" s="2206"/>
      <c r="MVW2086" s="2206"/>
      <c r="MVX2086" s="2206"/>
      <c r="MVY2086" s="2206"/>
      <c r="MVZ2086" s="2206"/>
      <c r="MWA2086" s="2206"/>
      <c r="MWB2086" s="2206"/>
      <c r="MWC2086" s="2206"/>
      <c r="MWD2086" s="2206"/>
      <c r="MWE2086" s="2206"/>
      <c r="MWF2086" s="2206"/>
      <c r="MWG2086" s="2206"/>
      <c r="MWH2086" s="2206"/>
      <c r="MWI2086" s="2206"/>
      <c r="MWJ2086" s="2206"/>
      <c r="MWK2086" s="2206"/>
      <c r="MWL2086" s="2206"/>
      <c r="MWM2086" s="2206"/>
      <c r="MWN2086" s="2206"/>
      <c r="MWO2086" s="2206"/>
      <c r="MWP2086" s="2206"/>
      <c r="MWQ2086" s="2206"/>
      <c r="MWR2086" s="2206"/>
      <c r="MWS2086" s="2206"/>
      <c r="MWT2086" s="2206"/>
      <c r="MWU2086" s="2206"/>
      <c r="MWV2086" s="2206"/>
      <c r="MWW2086" s="2206"/>
      <c r="MWX2086" s="2206"/>
      <c r="MWY2086" s="2206"/>
      <c r="MWZ2086" s="2206"/>
      <c r="MXA2086" s="2206"/>
      <c r="MXB2086" s="2206"/>
      <c r="MXC2086" s="2206"/>
      <c r="MXD2086" s="2206"/>
      <c r="MXE2086" s="2206"/>
      <c r="MXF2086" s="2206"/>
      <c r="MXG2086" s="2206"/>
      <c r="MXH2086" s="2206"/>
      <c r="MXI2086" s="2206"/>
      <c r="MXJ2086" s="2206"/>
      <c r="MXK2086" s="2206"/>
      <c r="MXL2086" s="2206"/>
      <c r="MXM2086" s="2206"/>
      <c r="MXN2086" s="2206"/>
      <c r="MXO2086" s="2206"/>
      <c r="MXP2086" s="2206"/>
      <c r="MXQ2086" s="2206"/>
      <c r="MXR2086" s="2206"/>
      <c r="MXS2086" s="2206"/>
      <c r="MXT2086" s="2206"/>
      <c r="MXU2086" s="2206"/>
      <c r="MXV2086" s="2206"/>
      <c r="MXW2086" s="2206"/>
      <c r="MXX2086" s="2206"/>
      <c r="MXY2086" s="2206"/>
      <c r="MXZ2086" s="2206"/>
      <c r="MYA2086" s="2206"/>
      <c r="MYB2086" s="2206"/>
      <c r="MYC2086" s="2206"/>
      <c r="MYD2086" s="2206"/>
      <c r="MYE2086" s="2206"/>
      <c r="MYF2086" s="2206"/>
      <c r="MYG2086" s="2206"/>
      <c r="MYH2086" s="2206"/>
      <c r="MYI2086" s="2206"/>
      <c r="MYJ2086" s="2206"/>
      <c r="MYK2086" s="2206"/>
      <c r="MYL2086" s="2206"/>
      <c r="MYM2086" s="2206"/>
      <c r="MYN2086" s="2206"/>
      <c r="MYO2086" s="2206"/>
      <c r="MYP2086" s="2206"/>
      <c r="MYQ2086" s="2206"/>
      <c r="MYR2086" s="2206"/>
      <c r="MYS2086" s="2206"/>
      <c r="MYT2086" s="2206"/>
      <c r="MYU2086" s="2206"/>
      <c r="MYV2086" s="2206"/>
      <c r="MYW2086" s="2206"/>
      <c r="MYX2086" s="2206"/>
      <c r="MYY2086" s="2206"/>
      <c r="MYZ2086" s="2206"/>
      <c r="MZA2086" s="2206"/>
      <c r="MZB2086" s="2206"/>
      <c r="MZC2086" s="2206"/>
      <c r="MZD2086" s="2206"/>
      <c r="MZE2086" s="2206"/>
      <c r="MZF2086" s="2206"/>
      <c r="MZG2086" s="2206"/>
      <c r="MZH2086" s="2206"/>
      <c r="MZI2086" s="2206"/>
      <c r="MZJ2086" s="2206"/>
      <c r="MZK2086" s="2206"/>
      <c r="MZL2086" s="2206"/>
      <c r="MZM2086" s="2206"/>
      <c r="MZN2086" s="2206"/>
      <c r="MZO2086" s="2206"/>
      <c r="MZP2086" s="2206"/>
      <c r="MZQ2086" s="2206"/>
      <c r="MZR2086" s="2206"/>
      <c r="MZS2086" s="2206"/>
      <c r="MZT2086" s="2206"/>
      <c r="MZU2086" s="2206"/>
      <c r="MZV2086" s="2206"/>
      <c r="MZW2086" s="2206"/>
      <c r="MZX2086" s="2206"/>
      <c r="MZY2086" s="2206"/>
      <c r="MZZ2086" s="2206"/>
      <c r="NAA2086" s="2206"/>
      <c r="NAB2086" s="2206"/>
      <c r="NAC2086" s="2206"/>
      <c r="NAD2086" s="2206"/>
      <c r="NAE2086" s="2206"/>
      <c r="NAF2086" s="2206"/>
      <c r="NAG2086" s="2206"/>
      <c r="NAH2086" s="2206"/>
      <c r="NAI2086" s="2206"/>
      <c r="NAJ2086" s="2206"/>
      <c r="NAK2086" s="2206"/>
      <c r="NAL2086" s="2206"/>
      <c r="NAM2086" s="2206"/>
      <c r="NAN2086" s="2206"/>
      <c r="NAO2086" s="2206"/>
      <c r="NAP2086" s="2206"/>
      <c r="NAQ2086" s="2206"/>
      <c r="NAR2086" s="2206"/>
      <c r="NAS2086" s="2206"/>
      <c r="NAT2086" s="2206"/>
      <c r="NAU2086" s="2206"/>
      <c r="NAV2086" s="2206"/>
      <c r="NAW2086" s="2206"/>
      <c r="NAX2086" s="2206"/>
      <c r="NAY2086" s="2206"/>
      <c r="NAZ2086" s="2206"/>
      <c r="NBA2086" s="2206"/>
      <c r="NBB2086" s="2206"/>
      <c r="NBC2086" s="2206"/>
      <c r="NBD2086" s="2206"/>
      <c r="NBE2086" s="2206"/>
      <c r="NBF2086" s="2206"/>
      <c r="NBG2086" s="2206"/>
      <c r="NBH2086" s="2206"/>
      <c r="NBI2086" s="2206"/>
      <c r="NBJ2086" s="2206"/>
      <c r="NBK2086" s="2206"/>
      <c r="NBL2086" s="2206"/>
      <c r="NBM2086" s="2206"/>
      <c r="NBN2086" s="2206"/>
      <c r="NBO2086" s="2206"/>
      <c r="NBP2086" s="2206"/>
      <c r="NBQ2086" s="2206"/>
      <c r="NBR2086" s="2206"/>
      <c r="NBS2086" s="2206"/>
      <c r="NBT2086" s="2206"/>
      <c r="NBU2086" s="2206"/>
      <c r="NBV2086" s="2206"/>
      <c r="NBW2086" s="2206"/>
      <c r="NBX2086" s="2206"/>
      <c r="NBY2086" s="2206"/>
      <c r="NBZ2086" s="2206"/>
      <c r="NCA2086" s="2206"/>
      <c r="NCB2086" s="2206"/>
      <c r="NCC2086" s="2206"/>
      <c r="NCD2086" s="2206"/>
      <c r="NCE2086" s="2206"/>
      <c r="NCF2086" s="2206"/>
      <c r="NCG2086" s="2206"/>
      <c r="NCH2086" s="2206"/>
      <c r="NCI2086" s="2206"/>
      <c r="NCJ2086" s="2206"/>
      <c r="NCK2086" s="2206"/>
      <c r="NCL2086" s="2206"/>
      <c r="NCM2086" s="2206"/>
      <c r="NCN2086" s="2206"/>
      <c r="NCO2086" s="2206"/>
      <c r="NCP2086" s="2206"/>
      <c r="NCQ2086" s="2206"/>
      <c r="NCR2086" s="2206"/>
      <c r="NCS2086" s="2206"/>
      <c r="NCT2086" s="2206"/>
      <c r="NCU2086" s="2206"/>
      <c r="NCV2086" s="2206"/>
      <c r="NCW2086" s="2206"/>
      <c r="NCX2086" s="2206"/>
      <c r="NCY2086" s="2206"/>
      <c r="NCZ2086" s="2206"/>
      <c r="NDA2086" s="2206"/>
      <c r="NDB2086" s="2206"/>
      <c r="NDC2086" s="2206"/>
      <c r="NDD2086" s="2206"/>
      <c r="NDE2086" s="2206"/>
      <c r="NDF2086" s="2206"/>
      <c r="NDG2086" s="2206"/>
      <c r="NDH2086" s="2206"/>
      <c r="NDI2086" s="2206"/>
      <c r="NDJ2086" s="2206"/>
      <c r="NDK2086" s="2206"/>
      <c r="NDL2086" s="2206"/>
      <c r="NDM2086" s="2206"/>
      <c r="NDN2086" s="2206"/>
      <c r="NDO2086" s="2206"/>
      <c r="NDP2086" s="2206"/>
      <c r="NDQ2086" s="2206"/>
      <c r="NDR2086" s="2206"/>
      <c r="NDS2086" s="2206"/>
      <c r="NDT2086" s="2206"/>
      <c r="NDU2086" s="2206"/>
      <c r="NDV2086" s="2206"/>
      <c r="NDW2086" s="2206"/>
      <c r="NDX2086" s="2206"/>
      <c r="NDY2086" s="2206"/>
      <c r="NDZ2086" s="2206"/>
      <c r="NEA2086" s="2206"/>
      <c r="NEB2086" s="2206"/>
      <c r="NEC2086" s="2206"/>
      <c r="NED2086" s="2206"/>
      <c r="NEE2086" s="2206"/>
      <c r="NEF2086" s="2206"/>
      <c r="NEG2086" s="2206"/>
      <c r="NEH2086" s="2206"/>
      <c r="NEI2086" s="2206"/>
      <c r="NEJ2086" s="2206"/>
      <c r="NEK2086" s="2206"/>
      <c r="NEL2086" s="2206"/>
      <c r="NEM2086" s="2206"/>
      <c r="NEN2086" s="2206"/>
      <c r="NEO2086" s="2206"/>
      <c r="NEP2086" s="2206"/>
      <c r="NEQ2086" s="2206"/>
      <c r="NER2086" s="2206"/>
      <c r="NES2086" s="2206"/>
      <c r="NET2086" s="2206"/>
      <c r="NEU2086" s="2206"/>
      <c r="NEV2086" s="2206"/>
      <c r="NEW2086" s="2206"/>
      <c r="NEX2086" s="2206"/>
      <c r="NEY2086" s="2206"/>
      <c r="NEZ2086" s="2206"/>
      <c r="NFA2086" s="2206"/>
      <c r="NFB2086" s="2206"/>
      <c r="NFC2086" s="2206"/>
      <c r="NFD2086" s="2206"/>
      <c r="NFE2086" s="2206"/>
      <c r="NFF2086" s="2206"/>
      <c r="NFG2086" s="2206"/>
      <c r="NFH2086" s="2206"/>
      <c r="NFI2086" s="2206"/>
      <c r="NFJ2086" s="2206"/>
      <c r="NFK2086" s="2206"/>
      <c r="NFL2086" s="2206"/>
      <c r="NFM2086" s="2206"/>
      <c r="NFN2086" s="2206"/>
      <c r="NFO2086" s="2206"/>
      <c r="NFP2086" s="2206"/>
      <c r="NFQ2086" s="2206"/>
      <c r="NFR2086" s="2206"/>
      <c r="NFS2086" s="2206"/>
      <c r="NFT2086" s="2206"/>
      <c r="NFU2086" s="2206"/>
      <c r="NFV2086" s="2206"/>
      <c r="NFW2086" s="2206"/>
      <c r="NFX2086" s="2206"/>
      <c r="NFY2086" s="2206"/>
      <c r="NFZ2086" s="2206"/>
      <c r="NGA2086" s="2206"/>
      <c r="NGB2086" s="2206"/>
      <c r="NGC2086" s="2206"/>
      <c r="NGD2086" s="2206"/>
      <c r="NGE2086" s="2206"/>
      <c r="NGF2086" s="2206"/>
      <c r="NGG2086" s="2206"/>
      <c r="NGH2086" s="2206"/>
      <c r="NGI2086" s="2206"/>
      <c r="NGJ2086" s="2206"/>
      <c r="NGK2086" s="2206"/>
      <c r="NGL2086" s="2206"/>
      <c r="NGM2086" s="2206"/>
      <c r="NGN2086" s="2206"/>
      <c r="NGO2086" s="2206"/>
      <c r="NGP2086" s="2206"/>
      <c r="NGQ2086" s="2206"/>
      <c r="NGR2086" s="2206"/>
      <c r="NGS2086" s="2206"/>
      <c r="NGT2086" s="2206"/>
      <c r="NGU2086" s="2206"/>
      <c r="NGV2086" s="2206"/>
      <c r="NGW2086" s="2206"/>
      <c r="NGX2086" s="2206"/>
      <c r="NGY2086" s="2206"/>
      <c r="NGZ2086" s="2206"/>
      <c r="NHA2086" s="2206"/>
      <c r="NHB2086" s="2206"/>
      <c r="NHC2086" s="2206"/>
      <c r="NHD2086" s="2206"/>
      <c r="NHE2086" s="2206"/>
      <c r="NHF2086" s="2206"/>
      <c r="NHG2086" s="2206"/>
      <c r="NHH2086" s="2206"/>
      <c r="NHI2086" s="2206"/>
      <c r="NHJ2086" s="2206"/>
      <c r="NHK2086" s="2206"/>
      <c r="NHL2086" s="2206"/>
      <c r="NHM2086" s="2206"/>
      <c r="NHN2086" s="2206"/>
      <c r="NHO2086" s="2206"/>
      <c r="NHP2086" s="2206"/>
      <c r="NHQ2086" s="2206"/>
      <c r="NHR2086" s="2206"/>
      <c r="NHS2086" s="2206"/>
      <c r="NHT2086" s="2206"/>
      <c r="NHU2086" s="2206"/>
      <c r="NHV2086" s="2206"/>
      <c r="NHW2086" s="2206"/>
      <c r="NHX2086" s="2206"/>
      <c r="NHY2086" s="2206"/>
      <c r="NHZ2086" s="2206"/>
      <c r="NIA2086" s="2206"/>
      <c r="NIB2086" s="2206"/>
      <c r="NIC2086" s="2206"/>
      <c r="NID2086" s="2206"/>
      <c r="NIE2086" s="2206"/>
      <c r="NIF2086" s="2206"/>
      <c r="NIG2086" s="2206"/>
      <c r="NIH2086" s="2206"/>
      <c r="NII2086" s="2206"/>
      <c r="NIJ2086" s="2206"/>
      <c r="NIK2086" s="2206"/>
      <c r="NIL2086" s="2206"/>
      <c r="NIM2086" s="2206"/>
      <c r="NIN2086" s="2206"/>
      <c r="NIO2086" s="2206"/>
      <c r="NIP2086" s="2206"/>
      <c r="NIQ2086" s="2206"/>
      <c r="NIR2086" s="2206"/>
      <c r="NIS2086" s="2206"/>
      <c r="NIT2086" s="2206"/>
      <c r="NIU2086" s="2206"/>
      <c r="NIV2086" s="2206"/>
      <c r="NIW2086" s="2206"/>
      <c r="NIX2086" s="2206"/>
      <c r="NIY2086" s="2206"/>
      <c r="NIZ2086" s="2206"/>
      <c r="NJA2086" s="2206"/>
      <c r="NJB2086" s="2206"/>
      <c r="NJC2086" s="2206"/>
      <c r="NJD2086" s="2206"/>
      <c r="NJE2086" s="2206"/>
      <c r="NJF2086" s="2206"/>
      <c r="NJG2086" s="2206"/>
      <c r="NJH2086" s="2206"/>
      <c r="NJI2086" s="2206"/>
      <c r="NJJ2086" s="2206"/>
      <c r="NJK2086" s="2206"/>
      <c r="NJL2086" s="2206"/>
      <c r="NJM2086" s="2206"/>
      <c r="NJN2086" s="2206"/>
      <c r="NJO2086" s="2206"/>
      <c r="NJP2086" s="2206"/>
      <c r="NJQ2086" s="2206"/>
      <c r="NJR2086" s="2206"/>
      <c r="NJS2086" s="2206"/>
      <c r="NJT2086" s="2206"/>
      <c r="NJU2086" s="2206"/>
      <c r="NJV2086" s="2206"/>
      <c r="NJW2086" s="2206"/>
      <c r="NJX2086" s="2206"/>
      <c r="NJY2086" s="2206"/>
      <c r="NJZ2086" s="2206"/>
      <c r="NKA2086" s="2206"/>
      <c r="NKB2086" s="2206"/>
      <c r="NKC2086" s="2206"/>
      <c r="NKD2086" s="2206"/>
      <c r="NKE2086" s="2206"/>
      <c r="NKF2086" s="2206"/>
      <c r="NKG2086" s="2206"/>
      <c r="NKH2086" s="2206"/>
      <c r="NKI2086" s="2206"/>
      <c r="NKJ2086" s="2206"/>
      <c r="NKK2086" s="2206"/>
      <c r="NKL2086" s="2206"/>
      <c r="NKM2086" s="2206"/>
      <c r="NKN2086" s="2206"/>
      <c r="NKO2086" s="2206"/>
      <c r="NKP2086" s="2206"/>
      <c r="NKQ2086" s="2206"/>
      <c r="NKR2086" s="2206"/>
      <c r="NKS2086" s="2206"/>
      <c r="NKT2086" s="2206"/>
      <c r="NKU2086" s="2206"/>
      <c r="NKV2086" s="2206"/>
      <c r="NKW2086" s="2206"/>
      <c r="NKX2086" s="2206"/>
      <c r="NKY2086" s="2206"/>
      <c r="NKZ2086" s="2206"/>
      <c r="NLA2086" s="2206"/>
      <c r="NLB2086" s="2206"/>
      <c r="NLC2086" s="2206"/>
      <c r="NLD2086" s="2206"/>
      <c r="NLE2086" s="2206"/>
      <c r="NLF2086" s="2206"/>
      <c r="NLG2086" s="2206"/>
      <c r="NLH2086" s="2206"/>
      <c r="NLI2086" s="2206"/>
      <c r="NLJ2086" s="2206"/>
      <c r="NLK2086" s="2206"/>
      <c r="NLL2086" s="2206"/>
      <c r="NLM2086" s="2206"/>
      <c r="NLN2086" s="2206"/>
      <c r="NLO2086" s="2206"/>
      <c r="NLP2086" s="2206"/>
      <c r="NLQ2086" s="2206"/>
      <c r="NLR2086" s="2206"/>
      <c r="NLS2086" s="2206"/>
      <c r="NLT2086" s="2206"/>
      <c r="NLU2086" s="2206"/>
      <c r="NLV2086" s="2206"/>
      <c r="NLW2086" s="2206"/>
      <c r="NLX2086" s="2206"/>
      <c r="NLY2086" s="2206"/>
      <c r="NLZ2086" s="2206"/>
      <c r="NMA2086" s="2206"/>
      <c r="NMB2086" s="2206"/>
      <c r="NMC2086" s="2206"/>
      <c r="NMD2086" s="2206"/>
      <c r="NME2086" s="2206"/>
      <c r="NMF2086" s="2206"/>
      <c r="NMG2086" s="2206"/>
      <c r="NMH2086" s="2206"/>
      <c r="NMI2086" s="2206"/>
      <c r="NMJ2086" s="2206"/>
      <c r="NMK2086" s="2206"/>
      <c r="NML2086" s="2206"/>
      <c r="NMM2086" s="2206"/>
      <c r="NMN2086" s="2206"/>
      <c r="NMO2086" s="2206"/>
      <c r="NMP2086" s="2206"/>
      <c r="NMQ2086" s="2206"/>
      <c r="NMR2086" s="2206"/>
      <c r="NMS2086" s="2206"/>
      <c r="NMT2086" s="2206"/>
      <c r="NMU2086" s="2206"/>
      <c r="NMV2086" s="2206"/>
      <c r="NMW2086" s="2206"/>
      <c r="NMX2086" s="2206"/>
      <c r="NMY2086" s="2206"/>
      <c r="NMZ2086" s="2206"/>
      <c r="NNA2086" s="2206"/>
      <c r="NNB2086" s="2206"/>
      <c r="NNC2086" s="2206"/>
      <c r="NND2086" s="2206"/>
      <c r="NNE2086" s="2206"/>
      <c r="NNF2086" s="2206"/>
      <c r="NNG2086" s="2206"/>
      <c r="NNH2086" s="2206"/>
      <c r="NNI2086" s="2206"/>
      <c r="NNJ2086" s="2206"/>
      <c r="NNK2086" s="2206"/>
      <c r="NNL2086" s="2206"/>
      <c r="NNM2086" s="2206"/>
      <c r="NNN2086" s="2206"/>
      <c r="NNO2086" s="2206"/>
      <c r="NNP2086" s="2206"/>
      <c r="NNQ2086" s="2206"/>
      <c r="NNR2086" s="2206"/>
      <c r="NNS2086" s="2206"/>
      <c r="NNT2086" s="2206"/>
      <c r="NNU2086" s="2206"/>
      <c r="NNV2086" s="2206"/>
      <c r="NNW2086" s="2206"/>
      <c r="NNX2086" s="2206"/>
      <c r="NNY2086" s="2206"/>
      <c r="NNZ2086" s="2206"/>
      <c r="NOA2086" s="2206"/>
      <c r="NOB2086" s="2206"/>
      <c r="NOC2086" s="2206"/>
      <c r="NOD2086" s="2206"/>
      <c r="NOE2086" s="2206"/>
      <c r="NOF2086" s="2206"/>
      <c r="NOG2086" s="2206"/>
      <c r="NOH2086" s="2206"/>
      <c r="NOI2086" s="2206"/>
      <c r="NOJ2086" s="2206"/>
      <c r="NOK2086" s="2206"/>
      <c r="NOL2086" s="2206"/>
      <c r="NOM2086" s="2206"/>
      <c r="NON2086" s="2206"/>
      <c r="NOO2086" s="2206"/>
      <c r="NOP2086" s="2206"/>
      <c r="NOQ2086" s="2206"/>
      <c r="NOR2086" s="2206"/>
      <c r="NOS2086" s="2206"/>
      <c r="NOT2086" s="2206"/>
      <c r="NOU2086" s="2206"/>
      <c r="NOV2086" s="2206"/>
      <c r="NOW2086" s="2206"/>
      <c r="NOX2086" s="2206"/>
      <c r="NOY2086" s="2206"/>
      <c r="NOZ2086" s="2206"/>
      <c r="NPA2086" s="2206"/>
      <c r="NPB2086" s="2206"/>
      <c r="NPC2086" s="2206"/>
      <c r="NPD2086" s="2206"/>
      <c r="NPE2086" s="2206"/>
      <c r="NPF2086" s="2206"/>
      <c r="NPG2086" s="2206"/>
      <c r="NPH2086" s="2206"/>
      <c r="NPI2086" s="2206"/>
      <c r="NPJ2086" s="2206"/>
      <c r="NPK2086" s="2206"/>
      <c r="NPL2086" s="2206"/>
      <c r="NPM2086" s="2206"/>
      <c r="NPN2086" s="2206"/>
      <c r="NPO2086" s="2206"/>
      <c r="NPP2086" s="2206"/>
      <c r="NPQ2086" s="2206"/>
      <c r="NPR2086" s="2206"/>
      <c r="NPS2086" s="2206"/>
      <c r="NPT2086" s="2206"/>
      <c r="NPU2086" s="2206"/>
      <c r="NPV2086" s="2206"/>
      <c r="NPW2086" s="2206"/>
      <c r="NPX2086" s="2206"/>
      <c r="NPY2086" s="2206"/>
      <c r="NPZ2086" s="2206"/>
      <c r="NQA2086" s="2206"/>
      <c r="NQB2086" s="2206"/>
      <c r="NQC2086" s="2206"/>
      <c r="NQD2086" s="2206"/>
      <c r="NQE2086" s="2206"/>
      <c r="NQF2086" s="2206"/>
      <c r="NQG2086" s="2206"/>
      <c r="NQH2086" s="2206"/>
      <c r="NQI2086" s="2206"/>
      <c r="NQJ2086" s="2206"/>
      <c r="NQK2086" s="2206"/>
      <c r="NQL2086" s="2206"/>
      <c r="NQM2086" s="2206"/>
      <c r="NQN2086" s="2206"/>
      <c r="NQO2086" s="2206"/>
      <c r="NQP2086" s="2206"/>
      <c r="NQQ2086" s="2206"/>
      <c r="NQR2086" s="2206"/>
      <c r="NQS2086" s="2206"/>
      <c r="NQT2086" s="2206"/>
      <c r="NQU2086" s="2206"/>
      <c r="NQV2086" s="2206"/>
      <c r="NQW2086" s="2206"/>
      <c r="NQX2086" s="2206"/>
      <c r="NQY2086" s="2206"/>
      <c r="NQZ2086" s="2206"/>
      <c r="NRA2086" s="2206"/>
      <c r="NRB2086" s="2206"/>
      <c r="NRC2086" s="2206"/>
      <c r="NRD2086" s="2206"/>
      <c r="NRE2086" s="2206"/>
      <c r="NRF2086" s="2206"/>
      <c r="NRG2086" s="2206"/>
      <c r="NRH2086" s="2206"/>
      <c r="NRI2086" s="2206"/>
      <c r="NRJ2086" s="2206"/>
      <c r="NRK2086" s="2206"/>
      <c r="NRL2086" s="2206"/>
      <c r="NRM2086" s="2206"/>
      <c r="NRN2086" s="2206"/>
      <c r="NRO2086" s="2206"/>
      <c r="NRP2086" s="2206"/>
      <c r="NRQ2086" s="2206"/>
      <c r="NRR2086" s="2206"/>
      <c r="NRS2086" s="2206"/>
      <c r="NRT2086" s="2206"/>
      <c r="NRU2086" s="2206"/>
      <c r="NRV2086" s="2206"/>
      <c r="NRW2086" s="2206"/>
      <c r="NRX2086" s="2206"/>
      <c r="NRY2086" s="2206"/>
      <c r="NRZ2086" s="2206"/>
      <c r="NSA2086" s="2206"/>
      <c r="NSB2086" s="2206"/>
      <c r="NSC2086" s="2206"/>
      <c r="NSD2086" s="2206"/>
      <c r="NSE2086" s="2206"/>
      <c r="NSF2086" s="2206"/>
      <c r="NSG2086" s="2206"/>
      <c r="NSH2086" s="2206"/>
      <c r="NSI2086" s="2206"/>
      <c r="NSJ2086" s="2206"/>
      <c r="NSK2086" s="2206"/>
      <c r="NSL2086" s="2206"/>
      <c r="NSM2086" s="2206"/>
      <c r="NSN2086" s="2206"/>
      <c r="NSO2086" s="2206"/>
      <c r="NSP2086" s="2206"/>
      <c r="NSQ2086" s="2206"/>
      <c r="NSR2086" s="2206"/>
      <c r="NSS2086" s="2206"/>
      <c r="NST2086" s="2206"/>
      <c r="NSU2086" s="2206"/>
      <c r="NSV2086" s="2206"/>
      <c r="NSW2086" s="2206"/>
      <c r="NSX2086" s="2206"/>
      <c r="NSY2086" s="2206"/>
      <c r="NSZ2086" s="2206"/>
      <c r="NTA2086" s="2206"/>
      <c r="NTB2086" s="2206"/>
      <c r="NTC2086" s="2206"/>
      <c r="NTD2086" s="2206"/>
      <c r="NTE2086" s="2206"/>
      <c r="NTF2086" s="2206"/>
      <c r="NTG2086" s="2206"/>
      <c r="NTH2086" s="2206"/>
      <c r="NTI2086" s="2206"/>
      <c r="NTJ2086" s="2206"/>
      <c r="NTK2086" s="2206"/>
      <c r="NTL2086" s="2206"/>
      <c r="NTM2086" s="2206"/>
      <c r="NTN2086" s="2206"/>
      <c r="NTO2086" s="2206"/>
      <c r="NTP2086" s="2206"/>
      <c r="NTQ2086" s="2206"/>
      <c r="NTR2086" s="2206"/>
      <c r="NTS2086" s="2206"/>
      <c r="NTT2086" s="2206"/>
      <c r="NTU2086" s="2206"/>
      <c r="NTV2086" s="2206"/>
      <c r="NTW2086" s="2206"/>
      <c r="NTX2086" s="2206"/>
      <c r="NTY2086" s="2206"/>
      <c r="NTZ2086" s="2206"/>
      <c r="NUA2086" s="2206"/>
      <c r="NUB2086" s="2206"/>
      <c r="NUC2086" s="2206"/>
      <c r="NUD2086" s="2206"/>
      <c r="NUE2086" s="2206"/>
      <c r="NUF2086" s="2206"/>
      <c r="NUG2086" s="2206"/>
      <c r="NUH2086" s="2206"/>
      <c r="NUI2086" s="2206"/>
      <c r="NUJ2086" s="2206"/>
      <c r="NUK2086" s="2206"/>
      <c r="NUL2086" s="2206"/>
      <c r="NUM2086" s="2206"/>
      <c r="NUN2086" s="2206"/>
      <c r="NUO2086" s="2206"/>
      <c r="NUP2086" s="2206"/>
      <c r="NUQ2086" s="2206"/>
      <c r="NUR2086" s="2206"/>
      <c r="NUS2086" s="2206"/>
      <c r="NUT2086" s="2206"/>
      <c r="NUU2086" s="2206"/>
      <c r="NUV2086" s="2206"/>
      <c r="NUW2086" s="2206"/>
      <c r="NUX2086" s="2206"/>
      <c r="NUY2086" s="2206"/>
      <c r="NUZ2086" s="2206"/>
      <c r="NVA2086" s="2206"/>
      <c r="NVB2086" s="2206"/>
      <c r="NVC2086" s="2206"/>
      <c r="NVD2086" s="2206"/>
      <c r="NVE2086" s="2206"/>
      <c r="NVF2086" s="2206"/>
      <c r="NVG2086" s="2206"/>
      <c r="NVH2086" s="2206"/>
      <c r="NVI2086" s="2206"/>
      <c r="NVJ2086" s="2206"/>
      <c r="NVK2086" s="2206"/>
      <c r="NVL2086" s="2206"/>
      <c r="NVM2086" s="2206"/>
      <c r="NVN2086" s="2206"/>
      <c r="NVO2086" s="2206"/>
      <c r="NVP2086" s="2206"/>
      <c r="NVQ2086" s="2206"/>
      <c r="NVR2086" s="2206"/>
      <c r="NVS2086" s="2206"/>
      <c r="NVT2086" s="2206"/>
      <c r="NVU2086" s="2206"/>
      <c r="NVV2086" s="2206"/>
      <c r="NVW2086" s="2206"/>
      <c r="NVX2086" s="2206"/>
      <c r="NVY2086" s="2206"/>
      <c r="NVZ2086" s="2206"/>
      <c r="NWA2086" s="2206"/>
      <c r="NWB2086" s="2206"/>
      <c r="NWC2086" s="2206"/>
      <c r="NWD2086" s="2206"/>
      <c r="NWE2086" s="2206"/>
      <c r="NWF2086" s="2206"/>
      <c r="NWG2086" s="2206"/>
      <c r="NWH2086" s="2206"/>
      <c r="NWI2086" s="2206"/>
      <c r="NWJ2086" s="2206"/>
      <c r="NWK2086" s="2206"/>
      <c r="NWL2086" s="2206"/>
      <c r="NWM2086" s="2206"/>
      <c r="NWN2086" s="2206"/>
      <c r="NWO2086" s="2206"/>
      <c r="NWP2086" s="2206"/>
      <c r="NWQ2086" s="2206"/>
      <c r="NWR2086" s="2206"/>
      <c r="NWS2086" s="2206"/>
      <c r="NWT2086" s="2206"/>
      <c r="NWU2086" s="2206"/>
      <c r="NWV2086" s="2206"/>
      <c r="NWW2086" s="2206"/>
      <c r="NWX2086" s="2206"/>
      <c r="NWY2086" s="2206"/>
      <c r="NWZ2086" s="2206"/>
      <c r="NXA2086" s="2206"/>
      <c r="NXB2086" s="2206"/>
      <c r="NXC2086" s="2206"/>
      <c r="NXD2086" s="2206"/>
      <c r="NXE2086" s="2206"/>
      <c r="NXF2086" s="2206"/>
      <c r="NXG2086" s="2206"/>
      <c r="NXH2086" s="2206"/>
      <c r="NXI2086" s="2206"/>
      <c r="NXJ2086" s="2206"/>
      <c r="NXK2086" s="2206"/>
      <c r="NXL2086" s="2206"/>
      <c r="NXM2086" s="2206"/>
      <c r="NXN2086" s="2206"/>
      <c r="NXO2086" s="2206"/>
      <c r="NXP2086" s="2206"/>
      <c r="NXQ2086" s="2206"/>
      <c r="NXR2086" s="2206"/>
      <c r="NXS2086" s="2206"/>
      <c r="NXT2086" s="2206"/>
      <c r="NXU2086" s="2206"/>
      <c r="NXV2086" s="2206"/>
      <c r="NXW2086" s="2206"/>
      <c r="NXX2086" s="2206"/>
      <c r="NXY2086" s="2206"/>
      <c r="NXZ2086" s="2206"/>
      <c r="NYA2086" s="2206"/>
      <c r="NYB2086" s="2206"/>
      <c r="NYC2086" s="2206"/>
      <c r="NYD2086" s="2206"/>
      <c r="NYE2086" s="2206"/>
      <c r="NYF2086" s="2206"/>
      <c r="NYG2086" s="2206"/>
      <c r="NYH2086" s="2206"/>
      <c r="NYI2086" s="2206"/>
      <c r="NYJ2086" s="2206"/>
      <c r="NYK2086" s="2206"/>
      <c r="NYL2086" s="2206"/>
      <c r="NYM2086" s="2206"/>
      <c r="NYN2086" s="2206"/>
      <c r="NYO2086" s="2206"/>
      <c r="NYP2086" s="2206"/>
      <c r="NYQ2086" s="2206"/>
      <c r="NYR2086" s="2206"/>
      <c r="NYS2086" s="2206"/>
      <c r="NYT2086" s="2206"/>
      <c r="NYU2086" s="2206"/>
      <c r="NYV2086" s="2206"/>
      <c r="NYW2086" s="2206"/>
      <c r="NYX2086" s="2206"/>
      <c r="NYY2086" s="2206"/>
      <c r="NYZ2086" s="2206"/>
      <c r="NZA2086" s="2206"/>
      <c r="NZB2086" s="2206"/>
      <c r="NZC2086" s="2206"/>
      <c r="NZD2086" s="2206"/>
      <c r="NZE2086" s="2206"/>
      <c r="NZF2086" s="2206"/>
      <c r="NZG2086" s="2206"/>
      <c r="NZH2086" s="2206"/>
      <c r="NZI2086" s="2206"/>
      <c r="NZJ2086" s="2206"/>
      <c r="NZK2086" s="2206"/>
      <c r="NZL2086" s="2206"/>
      <c r="NZM2086" s="2206"/>
      <c r="NZN2086" s="2206"/>
      <c r="NZO2086" s="2206"/>
      <c r="NZP2086" s="2206"/>
      <c r="NZQ2086" s="2206"/>
      <c r="NZR2086" s="2206"/>
      <c r="NZS2086" s="2206"/>
      <c r="NZT2086" s="2206"/>
      <c r="NZU2086" s="2206"/>
      <c r="NZV2086" s="2206"/>
      <c r="NZW2086" s="2206"/>
      <c r="NZX2086" s="2206"/>
      <c r="NZY2086" s="2206"/>
      <c r="NZZ2086" s="2206"/>
      <c r="OAA2086" s="2206"/>
      <c r="OAB2086" s="2206"/>
      <c r="OAC2086" s="2206"/>
      <c r="OAD2086" s="2206"/>
      <c r="OAE2086" s="2206"/>
      <c r="OAF2086" s="2206"/>
      <c r="OAG2086" s="2206"/>
      <c r="OAH2086" s="2206"/>
      <c r="OAI2086" s="2206"/>
      <c r="OAJ2086" s="2206"/>
      <c r="OAK2086" s="2206"/>
      <c r="OAL2086" s="2206"/>
      <c r="OAM2086" s="2206"/>
      <c r="OAN2086" s="2206"/>
      <c r="OAO2086" s="2206"/>
      <c r="OAP2086" s="2206"/>
      <c r="OAQ2086" s="2206"/>
      <c r="OAR2086" s="2206"/>
      <c r="OAS2086" s="2206"/>
      <c r="OAT2086" s="2206"/>
      <c r="OAU2086" s="2206"/>
      <c r="OAV2086" s="2206"/>
      <c r="OAW2086" s="2206"/>
      <c r="OAX2086" s="2206"/>
      <c r="OAY2086" s="2206"/>
      <c r="OAZ2086" s="2206"/>
      <c r="OBA2086" s="2206"/>
      <c r="OBB2086" s="2206"/>
      <c r="OBC2086" s="2206"/>
      <c r="OBD2086" s="2206"/>
      <c r="OBE2086" s="2206"/>
      <c r="OBF2086" s="2206"/>
      <c r="OBG2086" s="2206"/>
      <c r="OBH2086" s="2206"/>
      <c r="OBI2086" s="2206"/>
      <c r="OBJ2086" s="2206"/>
      <c r="OBK2086" s="2206"/>
      <c r="OBL2086" s="2206"/>
      <c r="OBM2086" s="2206"/>
      <c r="OBN2086" s="2206"/>
      <c r="OBO2086" s="2206"/>
      <c r="OBP2086" s="2206"/>
      <c r="OBQ2086" s="2206"/>
      <c r="OBR2086" s="2206"/>
      <c r="OBS2086" s="2206"/>
      <c r="OBT2086" s="2206"/>
      <c r="OBU2086" s="2206"/>
      <c r="OBV2086" s="2206"/>
      <c r="OBW2086" s="2206"/>
      <c r="OBX2086" s="2206"/>
      <c r="OBY2086" s="2206"/>
      <c r="OBZ2086" s="2206"/>
      <c r="OCA2086" s="2206"/>
      <c r="OCB2086" s="2206"/>
      <c r="OCC2086" s="2206"/>
      <c r="OCD2086" s="2206"/>
      <c r="OCE2086" s="2206"/>
      <c r="OCF2086" s="2206"/>
      <c r="OCG2086" s="2206"/>
      <c r="OCH2086" s="2206"/>
      <c r="OCI2086" s="2206"/>
      <c r="OCJ2086" s="2206"/>
      <c r="OCK2086" s="2206"/>
      <c r="OCL2086" s="2206"/>
      <c r="OCM2086" s="2206"/>
      <c r="OCN2086" s="2206"/>
      <c r="OCO2086" s="2206"/>
      <c r="OCP2086" s="2206"/>
      <c r="OCQ2086" s="2206"/>
      <c r="OCR2086" s="2206"/>
      <c r="OCS2086" s="2206"/>
      <c r="OCT2086" s="2206"/>
      <c r="OCU2086" s="2206"/>
      <c r="OCV2086" s="2206"/>
      <c r="OCW2086" s="2206"/>
      <c r="OCX2086" s="2206"/>
      <c r="OCY2086" s="2206"/>
      <c r="OCZ2086" s="2206"/>
      <c r="ODA2086" s="2206"/>
      <c r="ODB2086" s="2206"/>
      <c r="ODC2086" s="2206"/>
      <c r="ODD2086" s="2206"/>
      <c r="ODE2086" s="2206"/>
      <c r="ODF2086" s="2206"/>
      <c r="ODG2086" s="2206"/>
      <c r="ODH2086" s="2206"/>
      <c r="ODI2086" s="2206"/>
      <c r="ODJ2086" s="2206"/>
      <c r="ODK2086" s="2206"/>
      <c r="ODL2086" s="2206"/>
      <c r="ODM2086" s="2206"/>
      <c r="ODN2086" s="2206"/>
      <c r="ODO2086" s="2206"/>
      <c r="ODP2086" s="2206"/>
      <c r="ODQ2086" s="2206"/>
      <c r="ODR2086" s="2206"/>
      <c r="ODS2086" s="2206"/>
      <c r="ODT2086" s="2206"/>
      <c r="ODU2086" s="2206"/>
      <c r="ODV2086" s="2206"/>
      <c r="ODW2086" s="2206"/>
      <c r="ODX2086" s="2206"/>
      <c r="ODY2086" s="2206"/>
      <c r="ODZ2086" s="2206"/>
      <c r="OEA2086" s="2206"/>
      <c r="OEB2086" s="2206"/>
      <c r="OEC2086" s="2206"/>
      <c r="OED2086" s="2206"/>
      <c r="OEE2086" s="2206"/>
      <c r="OEF2086" s="2206"/>
      <c r="OEG2086" s="2206"/>
      <c r="OEH2086" s="2206"/>
      <c r="OEI2086" s="2206"/>
      <c r="OEJ2086" s="2206"/>
      <c r="OEK2086" s="2206"/>
      <c r="OEL2086" s="2206"/>
      <c r="OEM2086" s="2206"/>
      <c r="OEN2086" s="2206"/>
      <c r="OEO2086" s="2206"/>
      <c r="OEP2086" s="2206"/>
      <c r="OEQ2086" s="2206"/>
      <c r="OER2086" s="2206"/>
      <c r="OES2086" s="2206"/>
      <c r="OET2086" s="2206"/>
      <c r="OEU2086" s="2206"/>
      <c r="OEV2086" s="2206"/>
      <c r="OEW2086" s="2206"/>
      <c r="OEX2086" s="2206"/>
      <c r="OEY2086" s="2206"/>
      <c r="OEZ2086" s="2206"/>
      <c r="OFA2086" s="2206"/>
      <c r="OFB2086" s="2206"/>
      <c r="OFC2086" s="2206"/>
      <c r="OFD2086" s="2206"/>
      <c r="OFE2086" s="2206"/>
      <c r="OFF2086" s="2206"/>
      <c r="OFG2086" s="2206"/>
      <c r="OFH2086" s="2206"/>
      <c r="OFI2086" s="2206"/>
      <c r="OFJ2086" s="2206"/>
      <c r="OFK2086" s="2206"/>
      <c r="OFL2086" s="2206"/>
      <c r="OFM2086" s="2206"/>
      <c r="OFN2086" s="2206"/>
      <c r="OFO2086" s="2206"/>
      <c r="OFP2086" s="2206"/>
      <c r="OFQ2086" s="2206"/>
      <c r="OFR2086" s="2206"/>
      <c r="OFS2086" s="2206"/>
      <c r="OFT2086" s="2206"/>
      <c r="OFU2086" s="2206"/>
      <c r="OFV2086" s="2206"/>
      <c r="OFW2086" s="2206"/>
      <c r="OFX2086" s="2206"/>
      <c r="OFY2086" s="2206"/>
      <c r="OFZ2086" s="2206"/>
      <c r="OGA2086" s="2206"/>
      <c r="OGB2086" s="2206"/>
      <c r="OGC2086" s="2206"/>
      <c r="OGD2086" s="2206"/>
      <c r="OGE2086" s="2206"/>
      <c r="OGF2086" s="2206"/>
      <c r="OGG2086" s="2206"/>
      <c r="OGH2086" s="2206"/>
      <c r="OGI2086" s="2206"/>
      <c r="OGJ2086" s="2206"/>
      <c r="OGK2086" s="2206"/>
      <c r="OGL2086" s="2206"/>
      <c r="OGM2086" s="2206"/>
      <c r="OGN2086" s="2206"/>
      <c r="OGO2086" s="2206"/>
      <c r="OGP2086" s="2206"/>
      <c r="OGQ2086" s="2206"/>
      <c r="OGR2086" s="2206"/>
      <c r="OGS2086" s="2206"/>
      <c r="OGT2086" s="2206"/>
      <c r="OGU2086" s="2206"/>
      <c r="OGV2086" s="2206"/>
      <c r="OGW2086" s="2206"/>
      <c r="OGX2086" s="2206"/>
      <c r="OGY2086" s="2206"/>
      <c r="OGZ2086" s="2206"/>
      <c r="OHA2086" s="2206"/>
      <c r="OHB2086" s="2206"/>
      <c r="OHC2086" s="2206"/>
      <c r="OHD2086" s="2206"/>
      <c r="OHE2086" s="2206"/>
      <c r="OHF2086" s="2206"/>
      <c r="OHG2086" s="2206"/>
      <c r="OHH2086" s="2206"/>
      <c r="OHI2086" s="2206"/>
      <c r="OHJ2086" s="2206"/>
      <c r="OHK2086" s="2206"/>
      <c r="OHL2086" s="2206"/>
      <c r="OHM2086" s="2206"/>
      <c r="OHN2086" s="2206"/>
      <c r="OHO2086" s="2206"/>
      <c r="OHP2086" s="2206"/>
      <c r="OHQ2086" s="2206"/>
      <c r="OHR2086" s="2206"/>
      <c r="OHS2086" s="2206"/>
      <c r="OHT2086" s="2206"/>
      <c r="OHU2086" s="2206"/>
      <c r="OHV2086" s="2206"/>
      <c r="OHW2086" s="2206"/>
      <c r="OHX2086" s="2206"/>
      <c r="OHY2086" s="2206"/>
      <c r="OHZ2086" s="2206"/>
      <c r="OIA2086" s="2206"/>
      <c r="OIB2086" s="2206"/>
      <c r="OIC2086" s="2206"/>
      <c r="OID2086" s="2206"/>
      <c r="OIE2086" s="2206"/>
      <c r="OIF2086" s="2206"/>
      <c r="OIG2086" s="2206"/>
      <c r="OIH2086" s="2206"/>
      <c r="OII2086" s="2206"/>
      <c r="OIJ2086" s="2206"/>
      <c r="OIK2086" s="2206"/>
      <c r="OIL2086" s="2206"/>
      <c r="OIM2086" s="2206"/>
      <c r="OIN2086" s="2206"/>
      <c r="OIO2086" s="2206"/>
      <c r="OIP2086" s="2206"/>
      <c r="OIQ2086" s="2206"/>
      <c r="OIR2086" s="2206"/>
      <c r="OIS2086" s="2206"/>
      <c r="OIT2086" s="2206"/>
      <c r="OIU2086" s="2206"/>
      <c r="OIV2086" s="2206"/>
      <c r="OIW2086" s="2206"/>
      <c r="OIX2086" s="2206"/>
      <c r="OIY2086" s="2206"/>
      <c r="OIZ2086" s="2206"/>
      <c r="OJA2086" s="2206"/>
      <c r="OJB2086" s="2206"/>
      <c r="OJC2086" s="2206"/>
      <c r="OJD2086" s="2206"/>
      <c r="OJE2086" s="2206"/>
      <c r="OJF2086" s="2206"/>
      <c r="OJG2086" s="2206"/>
      <c r="OJH2086" s="2206"/>
      <c r="OJI2086" s="2206"/>
      <c r="OJJ2086" s="2206"/>
      <c r="OJK2086" s="2206"/>
      <c r="OJL2086" s="2206"/>
      <c r="OJM2086" s="2206"/>
      <c r="OJN2086" s="2206"/>
      <c r="OJO2086" s="2206"/>
      <c r="OJP2086" s="2206"/>
      <c r="OJQ2086" s="2206"/>
      <c r="OJR2086" s="2206"/>
      <c r="OJS2086" s="2206"/>
      <c r="OJT2086" s="2206"/>
      <c r="OJU2086" s="2206"/>
      <c r="OJV2086" s="2206"/>
      <c r="OJW2086" s="2206"/>
      <c r="OJX2086" s="2206"/>
      <c r="OJY2086" s="2206"/>
      <c r="OJZ2086" s="2206"/>
      <c r="OKA2086" s="2206"/>
      <c r="OKB2086" s="2206"/>
      <c r="OKC2086" s="2206"/>
      <c r="OKD2086" s="2206"/>
      <c r="OKE2086" s="2206"/>
      <c r="OKF2086" s="2206"/>
      <c r="OKG2086" s="2206"/>
      <c r="OKH2086" s="2206"/>
      <c r="OKI2086" s="2206"/>
      <c r="OKJ2086" s="2206"/>
      <c r="OKK2086" s="2206"/>
      <c r="OKL2086" s="2206"/>
      <c r="OKM2086" s="2206"/>
      <c r="OKN2086" s="2206"/>
      <c r="OKO2086" s="2206"/>
      <c r="OKP2086" s="2206"/>
      <c r="OKQ2086" s="2206"/>
      <c r="OKR2086" s="2206"/>
      <c r="OKS2086" s="2206"/>
      <c r="OKT2086" s="2206"/>
      <c r="OKU2086" s="2206"/>
      <c r="OKV2086" s="2206"/>
      <c r="OKW2086" s="2206"/>
      <c r="OKX2086" s="2206"/>
      <c r="OKY2086" s="2206"/>
      <c r="OKZ2086" s="2206"/>
      <c r="OLA2086" s="2206"/>
      <c r="OLB2086" s="2206"/>
      <c r="OLC2086" s="2206"/>
      <c r="OLD2086" s="2206"/>
      <c r="OLE2086" s="2206"/>
      <c r="OLF2086" s="2206"/>
      <c r="OLG2086" s="2206"/>
      <c r="OLH2086" s="2206"/>
      <c r="OLI2086" s="2206"/>
      <c r="OLJ2086" s="2206"/>
      <c r="OLK2086" s="2206"/>
      <c r="OLL2086" s="2206"/>
      <c r="OLM2086" s="2206"/>
      <c r="OLN2086" s="2206"/>
      <c r="OLO2086" s="2206"/>
      <c r="OLP2086" s="2206"/>
      <c r="OLQ2086" s="2206"/>
      <c r="OLR2086" s="2206"/>
      <c r="OLS2086" s="2206"/>
      <c r="OLT2086" s="2206"/>
      <c r="OLU2086" s="2206"/>
      <c r="OLV2086" s="2206"/>
      <c r="OLW2086" s="2206"/>
      <c r="OLX2086" s="2206"/>
      <c r="OLY2086" s="2206"/>
      <c r="OLZ2086" s="2206"/>
      <c r="OMA2086" s="2206"/>
      <c r="OMB2086" s="2206"/>
      <c r="OMC2086" s="2206"/>
      <c r="OMD2086" s="2206"/>
      <c r="OME2086" s="2206"/>
      <c r="OMF2086" s="2206"/>
      <c r="OMG2086" s="2206"/>
      <c r="OMH2086" s="2206"/>
      <c r="OMI2086" s="2206"/>
      <c r="OMJ2086" s="2206"/>
      <c r="OMK2086" s="2206"/>
      <c r="OML2086" s="2206"/>
      <c r="OMM2086" s="2206"/>
      <c r="OMN2086" s="2206"/>
      <c r="OMO2086" s="2206"/>
      <c r="OMP2086" s="2206"/>
      <c r="OMQ2086" s="2206"/>
      <c r="OMR2086" s="2206"/>
      <c r="OMS2086" s="2206"/>
      <c r="OMT2086" s="2206"/>
      <c r="OMU2086" s="2206"/>
      <c r="OMV2086" s="2206"/>
      <c r="OMW2086" s="2206"/>
      <c r="OMX2086" s="2206"/>
      <c r="OMY2086" s="2206"/>
      <c r="OMZ2086" s="2206"/>
      <c r="ONA2086" s="2206"/>
      <c r="ONB2086" s="2206"/>
      <c r="ONC2086" s="2206"/>
      <c r="OND2086" s="2206"/>
      <c r="ONE2086" s="2206"/>
      <c r="ONF2086" s="2206"/>
      <c r="ONG2086" s="2206"/>
      <c r="ONH2086" s="2206"/>
      <c r="ONI2086" s="2206"/>
      <c r="ONJ2086" s="2206"/>
      <c r="ONK2086" s="2206"/>
      <c r="ONL2086" s="2206"/>
      <c r="ONM2086" s="2206"/>
      <c r="ONN2086" s="2206"/>
      <c r="ONO2086" s="2206"/>
      <c r="ONP2086" s="2206"/>
      <c r="ONQ2086" s="2206"/>
      <c r="ONR2086" s="2206"/>
      <c r="ONS2086" s="2206"/>
      <c r="ONT2086" s="2206"/>
      <c r="ONU2086" s="2206"/>
      <c r="ONV2086" s="2206"/>
      <c r="ONW2086" s="2206"/>
      <c r="ONX2086" s="2206"/>
      <c r="ONY2086" s="2206"/>
      <c r="ONZ2086" s="2206"/>
      <c r="OOA2086" s="2206"/>
      <c r="OOB2086" s="2206"/>
      <c r="OOC2086" s="2206"/>
      <c r="OOD2086" s="2206"/>
      <c r="OOE2086" s="2206"/>
      <c r="OOF2086" s="2206"/>
      <c r="OOG2086" s="2206"/>
      <c r="OOH2086" s="2206"/>
      <c r="OOI2086" s="2206"/>
      <c r="OOJ2086" s="2206"/>
      <c r="OOK2086" s="2206"/>
      <c r="OOL2086" s="2206"/>
      <c r="OOM2086" s="2206"/>
      <c r="OON2086" s="2206"/>
      <c r="OOO2086" s="2206"/>
      <c r="OOP2086" s="2206"/>
      <c r="OOQ2086" s="2206"/>
      <c r="OOR2086" s="2206"/>
      <c r="OOS2086" s="2206"/>
      <c r="OOT2086" s="2206"/>
      <c r="OOU2086" s="2206"/>
      <c r="OOV2086" s="2206"/>
      <c r="OOW2086" s="2206"/>
      <c r="OOX2086" s="2206"/>
      <c r="OOY2086" s="2206"/>
      <c r="OOZ2086" s="2206"/>
      <c r="OPA2086" s="2206"/>
      <c r="OPB2086" s="2206"/>
      <c r="OPC2086" s="2206"/>
      <c r="OPD2086" s="2206"/>
      <c r="OPE2086" s="2206"/>
      <c r="OPF2086" s="2206"/>
      <c r="OPG2086" s="2206"/>
      <c r="OPH2086" s="2206"/>
      <c r="OPI2086" s="2206"/>
      <c r="OPJ2086" s="2206"/>
      <c r="OPK2086" s="2206"/>
      <c r="OPL2086" s="2206"/>
      <c r="OPM2086" s="2206"/>
      <c r="OPN2086" s="2206"/>
      <c r="OPO2086" s="2206"/>
      <c r="OPP2086" s="2206"/>
      <c r="OPQ2086" s="2206"/>
      <c r="OPR2086" s="2206"/>
      <c r="OPS2086" s="2206"/>
      <c r="OPT2086" s="2206"/>
      <c r="OPU2086" s="2206"/>
      <c r="OPV2086" s="2206"/>
      <c r="OPW2086" s="2206"/>
      <c r="OPX2086" s="2206"/>
      <c r="OPY2086" s="2206"/>
      <c r="OPZ2086" s="2206"/>
      <c r="OQA2086" s="2206"/>
      <c r="OQB2086" s="2206"/>
      <c r="OQC2086" s="2206"/>
      <c r="OQD2086" s="2206"/>
      <c r="OQE2086" s="2206"/>
      <c r="OQF2086" s="2206"/>
      <c r="OQG2086" s="2206"/>
      <c r="OQH2086" s="2206"/>
      <c r="OQI2086" s="2206"/>
      <c r="OQJ2086" s="2206"/>
      <c r="OQK2086" s="2206"/>
      <c r="OQL2086" s="2206"/>
      <c r="OQM2086" s="2206"/>
      <c r="OQN2086" s="2206"/>
      <c r="OQO2086" s="2206"/>
      <c r="OQP2086" s="2206"/>
      <c r="OQQ2086" s="2206"/>
      <c r="OQR2086" s="2206"/>
      <c r="OQS2086" s="2206"/>
      <c r="OQT2086" s="2206"/>
      <c r="OQU2086" s="2206"/>
      <c r="OQV2086" s="2206"/>
      <c r="OQW2086" s="2206"/>
      <c r="OQX2086" s="2206"/>
      <c r="OQY2086" s="2206"/>
      <c r="OQZ2086" s="2206"/>
      <c r="ORA2086" s="2206"/>
      <c r="ORB2086" s="2206"/>
      <c r="ORC2086" s="2206"/>
      <c r="ORD2086" s="2206"/>
      <c r="ORE2086" s="2206"/>
      <c r="ORF2086" s="2206"/>
      <c r="ORG2086" s="2206"/>
      <c r="ORH2086" s="2206"/>
      <c r="ORI2086" s="2206"/>
      <c r="ORJ2086" s="2206"/>
      <c r="ORK2086" s="2206"/>
      <c r="ORL2086" s="2206"/>
      <c r="ORM2086" s="2206"/>
      <c r="ORN2086" s="2206"/>
      <c r="ORO2086" s="2206"/>
      <c r="ORP2086" s="2206"/>
      <c r="ORQ2086" s="2206"/>
      <c r="ORR2086" s="2206"/>
      <c r="ORS2086" s="2206"/>
      <c r="ORT2086" s="2206"/>
      <c r="ORU2086" s="2206"/>
      <c r="ORV2086" s="2206"/>
      <c r="ORW2086" s="2206"/>
      <c r="ORX2086" s="2206"/>
      <c r="ORY2086" s="2206"/>
      <c r="ORZ2086" s="2206"/>
      <c r="OSA2086" s="2206"/>
      <c r="OSB2086" s="2206"/>
      <c r="OSC2086" s="2206"/>
      <c r="OSD2086" s="2206"/>
      <c r="OSE2086" s="2206"/>
      <c r="OSF2086" s="2206"/>
      <c r="OSG2086" s="2206"/>
      <c r="OSH2086" s="2206"/>
      <c r="OSI2086" s="2206"/>
      <c r="OSJ2086" s="2206"/>
      <c r="OSK2086" s="2206"/>
      <c r="OSL2086" s="2206"/>
      <c r="OSM2086" s="2206"/>
      <c r="OSN2086" s="2206"/>
      <c r="OSO2086" s="2206"/>
      <c r="OSP2086" s="2206"/>
      <c r="OSQ2086" s="2206"/>
      <c r="OSR2086" s="2206"/>
      <c r="OSS2086" s="2206"/>
      <c r="OST2086" s="2206"/>
      <c r="OSU2086" s="2206"/>
      <c r="OSV2086" s="2206"/>
      <c r="OSW2086" s="2206"/>
      <c r="OSX2086" s="2206"/>
      <c r="OSY2086" s="2206"/>
      <c r="OSZ2086" s="2206"/>
      <c r="OTA2086" s="2206"/>
      <c r="OTB2086" s="2206"/>
      <c r="OTC2086" s="2206"/>
      <c r="OTD2086" s="2206"/>
      <c r="OTE2086" s="2206"/>
      <c r="OTF2086" s="2206"/>
      <c r="OTG2086" s="2206"/>
      <c r="OTH2086" s="2206"/>
      <c r="OTI2086" s="2206"/>
      <c r="OTJ2086" s="2206"/>
      <c r="OTK2086" s="2206"/>
      <c r="OTL2086" s="2206"/>
      <c r="OTM2086" s="2206"/>
      <c r="OTN2086" s="2206"/>
      <c r="OTO2086" s="2206"/>
      <c r="OTP2086" s="2206"/>
      <c r="OTQ2086" s="2206"/>
      <c r="OTR2086" s="2206"/>
      <c r="OTS2086" s="2206"/>
      <c r="OTT2086" s="2206"/>
      <c r="OTU2086" s="2206"/>
      <c r="OTV2086" s="2206"/>
      <c r="OTW2086" s="2206"/>
      <c r="OTX2086" s="2206"/>
      <c r="OTY2086" s="2206"/>
      <c r="OTZ2086" s="2206"/>
      <c r="OUA2086" s="2206"/>
      <c r="OUB2086" s="2206"/>
      <c r="OUC2086" s="2206"/>
      <c r="OUD2086" s="2206"/>
      <c r="OUE2086" s="2206"/>
      <c r="OUF2086" s="2206"/>
      <c r="OUG2086" s="2206"/>
      <c r="OUH2086" s="2206"/>
      <c r="OUI2086" s="2206"/>
      <c r="OUJ2086" s="2206"/>
      <c r="OUK2086" s="2206"/>
      <c r="OUL2086" s="2206"/>
      <c r="OUM2086" s="2206"/>
      <c r="OUN2086" s="2206"/>
      <c r="OUO2086" s="2206"/>
      <c r="OUP2086" s="2206"/>
      <c r="OUQ2086" s="2206"/>
      <c r="OUR2086" s="2206"/>
      <c r="OUS2086" s="2206"/>
      <c r="OUT2086" s="2206"/>
      <c r="OUU2086" s="2206"/>
      <c r="OUV2086" s="2206"/>
      <c r="OUW2086" s="2206"/>
      <c r="OUX2086" s="2206"/>
      <c r="OUY2086" s="2206"/>
      <c r="OUZ2086" s="2206"/>
      <c r="OVA2086" s="2206"/>
      <c r="OVB2086" s="2206"/>
      <c r="OVC2086" s="2206"/>
      <c r="OVD2086" s="2206"/>
      <c r="OVE2086" s="2206"/>
      <c r="OVF2086" s="2206"/>
      <c r="OVG2086" s="2206"/>
      <c r="OVH2086" s="2206"/>
      <c r="OVI2086" s="2206"/>
      <c r="OVJ2086" s="2206"/>
      <c r="OVK2086" s="2206"/>
      <c r="OVL2086" s="2206"/>
      <c r="OVM2086" s="2206"/>
      <c r="OVN2086" s="2206"/>
      <c r="OVO2086" s="2206"/>
      <c r="OVP2086" s="2206"/>
      <c r="OVQ2086" s="2206"/>
      <c r="OVR2086" s="2206"/>
      <c r="OVS2086" s="2206"/>
      <c r="OVT2086" s="2206"/>
      <c r="OVU2086" s="2206"/>
      <c r="OVV2086" s="2206"/>
      <c r="OVW2086" s="2206"/>
      <c r="OVX2086" s="2206"/>
      <c r="OVY2086" s="2206"/>
      <c r="OVZ2086" s="2206"/>
      <c r="OWA2086" s="2206"/>
      <c r="OWB2086" s="2206"/>
      <c r="OWC2086" s="2206"/>
      <c r="OWD2086" s="2206"/>
      <c r="OWE2086" s="2206"/>
      <c r="OWF2086" s="2206"/>
      <c r="OWG2086" s="2206"/>
      <c r="OWH2086" s="2206"/>
      <c r="OWI2086" s="2206"/>
      <c r="OWJ2086" s="2206"/>
      <c r="OWK2086" s="2206"/>
      <c r="OWL2086" s="2206"/>
      <c r="OWM2086" s="2206"/>
      <c r="OWN2086" s="2206"/>
      <c r="OWO2086" s="2206"/>
      <c r="OWP2086" s="2206"/>
      <c r="OWQ2086" s="2206"/>
      <c r="OWR2086" s="2206"/>
      <c r="OWS2086" s="2206"/>
      <c r="OWT2086" s="2206"/>
      <c r="OWU2086" s="2206"/>
      <c r="OWV2086" s="2206"/>
      <c r="OWW2086" s="2206"/>
      <c r="OWX2086" s="2206"/>
      <c r="OWY2086" s="2206"/>
      <c r="OWZ2086" s="2206"/>
      <c r="OXA2086" s="2206"/>
      <c r="OXB2086" s="2206"/>
      <c r="OXC2086" s="2206"/>
      <c r="OXD2086" s="2206"/>
      <c r="OXE2086" s="2206"/>
      <c r="OXF2086" s="2206"/>
      <c r="OXG2086" s="2206"/>
      <c r="OXH2086" s="2206"/>
      <c r="OXI2086" s="2206"/>
      <c r="OXJ2086" s="2206"/>
      <c r="OXK2086" s="2206"/>
      <c r="OXL2086" s="2206"/>
      <c r="OXM2086" s="2206"/>
      <c r="OXN2086" s="2206"/>
      <c r="OXO2086" s="2206"/>
      <c r="OXP2086" s="2206"/>
      <c r="OXQ2086" s="2206"/>
      <c r="OXR2086" s="2206"/>
      <c r="OXS2086" s="2206"/>
      <c r="OXT2086" s="2206"/>
      <c r="OXU2086" s="2206"/>
      <c r="OXV2086" s="2206"/>
      <c r="OXW2086" s="2206"/>
      <c r="OXX2086" s="2206"/>
      <c r="OXY2086" s="2206"/>
      <c r="OXZ2086" s="2206"/>
      <c r="OYA2086" s="2206"/>
      <c r="OYB2086" s="2206"/>
      <c r="OYC2086" s="2206"/>
      <c r="OYD2086" s="2206"/>
      <c r="OYE2086" s="2206"/>
      <c r="OYF2086" s="2206"/>
      <c r="OYG2086" s="2206"/>
      <c r="OYH2086" s="2206"/>
      <c r="OYI2086" s="2206"/>
      <c r="OYJ2086" s="2206"/>
      <c r="OYK2086" s="2206"/>
      <c r="OYL2086" s="2206"/>
      <c r="OYM2086" s="2206"/>
      <c r="OYN2086" s="2206"/>
      <c r="OYO2086" s="2206"/>
      <c r="OYP2086" s="2206"/>
      <c r="OYQ2086" s="2206"/>
      <c r="OYR2086" s="2206"/>
      <c r="OYS2086" s="2206"/>
      <c r="OYT2086" s="2206"/>
      <c r="OYU2086" s="2206"/>
      <c r="OYV2086" s="2206"/>
      <c r="OYW2086" s="2206"/>
      <c r="OYX2086" s="2206"/>
      <c r="OYY2086" s="2206"/>
      <c r="OYZ2086" s="2206"/>
      <c r="OZA2086" s="2206"/>
      <c r="OZB2086" s="2206"/>
      <c r="OZC2086" s="2206"/>
      <c r="OZD2086" s="2206"/>
      <c r="OZE2086" s="2206"/>
      <c r="OZF2086" s="2206"/>
      <c r="OZG2086" s="2206"/>
      <c r="OZH2086" s="2206"/>
      <c r="OZI2086" s="2206"/>
      <c r="OZJ2086" s="2206"/>
      <c r="OZK2086" s="2206"/>
      <c r="OZL2086" s="2206"/>
      <c r="OZM2086" s="2206"/>
      <c r="OZN2086" s="2206"/>
      <c r="OZO2086" s="2206"/>
      <c r="OZP2086" s="2206"/>
      <c r="OZQ2086" s="2206"/>
      <c r="OZR2086" s="2206"/>
      <c r="OZS2086" s="2206"/>
      <c r="OZT2086" s="2206"/>
      <c r="OZU2086" s="2206"/>
      <c r="OZV2086" s="2206"/>
      <c r="OZW2086" s="2206"/>
      <c r="OZX2086" s="2206"/>
      <c r="OZY2086" s="2206"/>
      <c r="OZZ2086" s="2206"/>
      <c r="PAA2086" s="2206"/>
      <c r="PAB2086" s="2206"/>
      <c r="PAC2086" s="2206"/>
      <c r="PAD2086" s="2206"/>
      <c r="PAE2086" s="2206"/>
      <c r="PAF2086" s="2206"/>
      <c r="PAG2086" s="2206"/>
      <c r="PAH2086" s="2206"/>
      <c r="PAI2086" s="2206"/>
      <c r="PAJ2086" s="2206"/>
      <c r="PAK2086" s="2206"/>
      <c r="PAL2086" s="2206"/>
      <c r="PAM2086" s="2206"/>
      <c r="PAN2086" s="2206"/>
      <c r="PAO2086" s="2206"/>
      <c r="PAP2086" s="2206"/>
      <c r="PAQ2086" s="2206"/>
      <c r="PAR2086" s="2206"/>
      <c r="PAS2086" s="2206"/>
      <c r="PAT2086" s="2206"/>
      <c r="PAU2086" s="2206"/>
      <c r="PAV2086" s="2206"/>
      <c r="PAW2086" s="2206"/>
      <c r="PAX2086" s="2206"/>
      <c r="PAY2086" s="2206"/>
      <c r="PAZ2086" s="2206"/>
      <c r="PBA2086" s="2206"/>
      <c r="PBB2086" s="2206"/>
      <c r="PBC2086" s="2206"/>
      <c r="PBD2086" s="2206"/>
      <c r="PBE2086" s="2206"/>
      <c r="PBF2086" s="2206"/>
      <c r="PBG2086" s="2206"/>
      <c r="PBH2086" s="2206"/>
      <c r="PBI2086" s="2206"/>
      <c r="PBJ2086" s="2206"/>
      <c r="PBK2086" s="2206"/>
      <c r="PBL2086" s="2206"/>
      <c r="PBM2086" s="2206"/>
      <c r="PBN2086" s="2206"/>
      <c r="PBO2086" s="2206"/>
      <c r="PBP2086" s="2206"/>
      <c r="PBQ2086" s="2206"/>
      <c r="PBR2086" s="2206"/>
      <c r="PBS2086" s="2206"/>
      <c r="PBT2086" s="2206"/>
      <c r="PBU2086" s="2206"/>
      <c r="PBV2086" s="2206"/>
      <c r="PBW2086" s="2206"/>
      <c r="PBX2086" s="2206"/>
      <c r="PBY2086" s="2206"/>
      <c r="PBZ2086" s="2206"/>
      <c r="PCA2086" s="2206"/>
      <c r="PCB2086" s="2206"/>
      <c r="PCC2086" s="2206"/>
      <c r="PCD2086" s="2206"/>
      <c r="PCE2086" s="2206"/>
      <c r="PCF2086" s="2206"/>
      <c r="PCG2086" s="2206"/>
      <c r="PCH2086" s="2206"/>
      <c r="PCI2086" s="2206"/>
      <c r="PCJ2086" s="2206"/>
      <c r="PCK2086" s="2206"/>
      <c r="PCL2086" s="2206"/>
      <c r="PCM2086" s="2206"/>
      <c r="PCN2086" s="2206"/>
      <c r="PCO2086" s="2206"/>
      <c r="PCP2086" s="2206"/>
      <c r="PCQ2086" s="2206"/>
      <c r="PCR2086" s="2206"/>
      <c r="PCS2086" s="2206"/>
      <c r="PCT2086" s="2206"/>
      <c r="PCU2086" s="2206"/>
      <c r="PCV2086" s="2206"/>
      <c r="PCW2086" s="2206"/>
      <c r="PCX2086" s="2206"/>
      <c r="PCY2086" s="2206"/>
      <c r="PCZ2086" s="2206"/>
      <c r="PDA2086" s="2206"/>
      <c r="PDB2086" s="2206"/>
      <c r="PDC2086" s="2206"/>
      <c r="PDD2086" s="2206"/>
      <c r="PDE2086" s="2206"/>
      <c r="PDF2086" s="2206"/>
      <c r="PDG2086" s="2206"/>
      <c r="PDH2086" s="2206"/>
      <c r="PDI2086" s="2206"/>
      <c r="PDJ2086" s="2206"/>
      <c r="PDK2086" s="2206"/>
      <c r="PDL2086" s="2206"/>
      <c r="PDM2086" s="2206"/>
      <c r="PDN2086" s="2206"/>
      <c r="PDO2086" s="2206"/>
      <c r="PDP2086" s="2206"/>
      <c r="PDQ2086" s="2206"/>
      <c r="PDR2086" s="2206"/>
      <c r="PDS2086" s="2206"/>
      <c r="PDT2086" s="2206"/>
      <c r="PDU2086" s="2206"/>
      <c r="PDV2086" s="2206"/>
      <c r="PDW2086" s="2206"/>
      <c r="PDX2086" s="2206"/>
      <c r="PDY2086" s="2206"/>
      <c r="PDZ2086" s="2206"/>
      <c r="PEA2086" s="2206"/>
      <c r="PEB2086" s="2206"/>
      <c r="PEC2086" s="2206"/>
      <c r="PED2086" s="2206"/>
      <c r="PEE2086" s="2206"/>
      <c r="PEF2086" s="2206"/>
      <c r="PEG2086" s="2206"/>
      <c r="PEH2086" s="2206"/>
      <c r="PEI2086" s="2206"/>
      <c r="PEJ2086" s="2206"/>
      <c r="PEK2086" s="2206"/>
      <c r="PEL2086" s="2206"/>
      <c r="PEM2086" s="2206"/>
      <c r="PEN2086" s="2206"/>
      <c r="PEO2086" s="2206"/>
      <c r="PEP2086" s="2206"/>
      <c r="PEQ2086" s="2206"/>
      <c r="PER2086" s="2206"/>
      <c r="PES2086" s="2206"/>
      <c r="PET2086" s="2206"/>
      <c r="PEU2086" s="2206"/>
      <c r="PEV2086" s="2206"/>
      <c r="PEW2086" s="2206"/>
      <c r="PEX2086" s="2206"/>
      <c r="PEY2086" s="2206"/>
      <c r="PEZ2086" s="2206"/>
      <c r="PFA2086" s="2206"/>
      <c r="PFB2086" s="2206"/>
      <c r="PFC2086" s="2206"/>
      <c r="PFD2086" s="2206"/>
      <c r="PFE2086" s="2206"/>
      <c r="PFF2086" s="2206"/>
      <c r="PFG2086" s="2206"/>
      <c r="PFH2086" s="2206"/>
      <c r="PFI2086" s="2206"/>
      <c r="PFJ2086" s="2206"/>
      <c r="PFK2086" s="2206"/>
      <c r="PFL2086" s="2206"/>
      <c r="PFM2086" s="2206"/>
      <c r="PFN2086" s="2206"/>
      <c r="PFO2086" s="2206"/>
      <c r="PFP2086" s="2206"/>
      <c r="PFQ2086" s="2206"/>
      <c r="PFR2086" s="2206"/>
      <c r="PFS2086" s="2206"/>
      <c r="PFT2086" s="2206"/>
      <c r="PFU2086" s="2206"/>
      <c r="PFV2086" s="2206"/>
      <c r="PFW2086" s="2206"/>
      <c r="PFX2086" s="2206"/>
      <c r="PFY2086" s="2206"/>
      <c r="PFZ2086" s="2206"/>
      <c r="PGA2086" s="2206"/>
      <c r="PGB2086" s="2206"/>
      <c r="PGC2086" s="2206"/>
      <c r="PGD2086" s="2206"/>
      <c r="PGE2086" s="2206"/>
      <c r="PGF2086" s="2206"/>
      <c r="PGG2086" s="2206"/>
      <c r="PGH2086" s="2206"/>
      <c r="PGI2086" s="2206"/>
      <c r="PGJ2086" s="2206"/>
      <c r="PGK2086" s="2206"/>
      <c r="PGL2086" s="2206"/>
      <c r="PGM2086" s="2206"/>
      <c r="PGN2086" s="2206"/>
      <c r="PGO2086" s="2206"/>
      <c r="PGP2086" s="2206"/>
      <c r="PGQ2086" s="2206"/>
      <c r="PGR2086" s="2206"/>
      <c r="PGS2086" s="2206"/>
      <c r="PGT2086" s="2206"/>
      <c r="PGU2086" s="2206"/>
      <c r="PGV2086" s="2206"/>
      <c r="PGW2086" s="2206"/>
      <c r="PGX2086" s="2206"/>
      <c r="PGY2086" s="2206"/>
      <c r="PGZ2086" s="2206"/>
      <c r="PHA2086" s="2206"/>
      <c r="PHB2086" s="2206"/>
      <c r="PHC2086" s="2206"/>
      <c r="PHD2086" s="2206"/>
      <c r="PHE2086" s="2206"/>
      <c r="PHF2086" s="2206"/>
      <c r="PHG2086" s="2206"/>
      <c r="PHH2086" s="2206"/>
      <c r="PHI2086" s="2206"/>
      <c r="PHJ2086" s="2206"/>
      <c r="PHK2086" s="2206"/>
      <c r="PHL2086" s="2206"/>
      <c r="PHM2086" s="2206"/>
      <c r="PHN2086" s="2206"/>
      <c r="PHO2086" s="2206"/>
      <c r="PHP2086" s="2206"/>
      <c r="PHQ2086" s="2206"/>
      <c r="PHR2086" s="2206"/>
      <c r="PHS2086" s="2206"/>
      <c r="PHT2086" s="2206"/>
      <c r="PHU2086" s="2206"/>
      <c r="PHV2086" s="2206"/>
      <c r="PHW2086" s="2206"/>
      <c r="PHX2086" s="2206"/>
      <c r="PHY2086" s="2206"/>
      <c r="PHZ2086" s="2206"/>
      <c r="PIA2086" s="2206"/>
      <c r="PIB2086" s="2206"/>
      <c r="PIC2086" s="2206"/>
      <c r="PID2086" s="2206"/>
      <c r="PIE2086" s="2206"/>
      <c r="PIF2086" s="2206"/>
      <c r="PIG2086" s="2206"/>
      <c r="PIH2086" s="2206"/>
      <c r="PII2086" s="2206"/>
      <c r="PIJ2086" s="2206"/>
      <c r="PIK2086" s="2206"/>
      <c r="PIL2086" s="2206"/>
      <c r="PIM2086" s="2206"/>
      <c r="PIN2086" s="2206"/>
      <c r="PIO2086" s="2206"/>
      <c r="PIP2086" s="2206"/>
      <c r="PIQ2086" s="2206"/>
      <c r="PIR2086" s="2206"/>
      <c r="PIS2086" s="2206"/>
      <c r="PIT2086" s="2206"/>
      <c r="PIU2086" s="2206"/>
      <c r="PIV2086" s="2206"/>
      <c r="PIW2086" s="2206"/>
      <c r="PIX2086" s="2206"/>
      <c r="PIY2086" s="2206"/>
      <c r="PIZ2086" s="2206"/>
      <c r="PJA2086" s="2206"/>
      <c r="PJB2086" s="2206"/>
      <c r="PJC2086" s="2206"/>
      <c r="PJD2086" s="2206"/>
      <c r="PJE2086" s="2206"/>
      <c r="PJF2086" s="2206"/>
      <c r="PJG2086" s="2206"/>
      <c r="PJH2086" s="2206"/>
      <c r="PJI2086" s="2206"/>
      <c r="PJJ2086" s="2206"/>
      <c r="PJK2086" s="2206"/>
      <c r="PJL2086" s="2206"/>
      <c r="PJM2086" s="2206"/>
      <c r="PJN2086" s="2206"/>
      <c r="PJO2086" s="2206"/>
      <c r="PJP2086" s="2206"/>
      <c r="PJQ2086" s="2206"/>
      <c r="PJR2086" s="2206"/>
      <c r="PJS2086" s="2206"/>
      <c r="PJT2086" s="2206"/>
      <c r="PJU2086" s="2206"/>
      <c r="PJV2086" s="2206"/>
      <c r="PJW2086" s="2206"/>
      <c r="PJX2086" s="2206"/>
      <c r="PJY2086" s="2206"/>
      <c r="PJZ2086" s="2206"/>
      <c r="PKA2086" s="2206"/>
      <c r="PKB2086" s="2206"/>
      <c r="PKC2086" s="2206"/>
      <c r="PKD2086" s="2206"/>
      <c r="PKE2086" s="2206"/>
      <c r="PKF2086" s="2206"/>
      <c r="PKG2086" s="2206"/>
      <c r="PKH2086" s="2206"/>
      <c r="PKI2086" s="2206"/>
      <c r="PKJ2086" s="2206"/>
      <c r="PKK2086" s="2206"/>
      <c r="PKL2086" s="2206"/>
      <c r="PKM2086" s="2206"/>
      <c r="PKN2086" s="2206"/>
      <c r="PKO2086" s="2206"/>
      <c r="PKP2086" s="2206"/>
      <c r="PKQ2086" s="2206"/>
      <c r="PKR2086" s="2206"/>
      <c r="PKS2086" s="2206"/>
      <c r="PKT2086" s="2206"/>
      <c r="PKU2086" s="2206"/>
      <c r="PKV2086" s="2206"/>
      <c r="PKW2086" s="2206"/>
      <c r="PKX2086" s="2206"/>
      <c r="PKY2086" s="2206"/>
      <c r="PKZ2086" s="2206"/>
      <c r="PLA2086" s="2206"/>
      <c r="PLB2086" s="2206"/>
      <c r="PLC2086" s="2206"/>
      <c r="PLD2086" s="2206"/>
      <c r="PLE2086" s="2206"/>
      <c r="PLF2086" s="2206"/>
      <c r="PLG2086" s="2206"/>
      <c r="PLH2086" s="2206"/>
      <c r="PLI2086" s="2206"/>
      <c r="PLJ2086" s="2206"/>
      <c r="PLK2086" s="2206"/>
      <c r="PLL2086" s="2206"/>
      <c r="PLM2086" s="2206"/>
      <c r="PLN2086" s="2206"/>
      <c r="PLO2086" s="2206"/>
      <c r="PLP2086" s="2206"/>
      <c r="PLQ2086" s="2206"/>
      <c r="PLR2086" s="2206"/>
      <c r="PLS2086" s="2206"/>
      <c r="PLT2086" s="2206"/>
      <c r="PLU2086" s="2206"/>
      <c r="PLV2086" s="2206"/>
      <c r="PLW2086" s="2206"/>
      <c r="PLX2086" s="2206"/>
      <c r="PLY2086" s="2206"/>
      <c r="PLZ2086" s="2206"/>
      <c r="PMA2086" s="2206"/>
      <c r="PMB2086" s="2206"/>
      <c r="PMC2086" s="2206"/>
      <c r="PMD2086" s="2206"/>
      <c r="PME2086" s="2206"/>
      <c r="PMF2086" s="2206"/>
      <c r="PMG2086" s="2206"/>
      <c r="PMH2086" s="2206"/>
      <c r="PMI2086" s="2206"/>
      <c r="PMJ2086" s="2206"/>
      <c r="PMK2086" s="2206"/>
      <c r="PML2086" s="2206"/>
      <c r="PMM2086" s="2206"/>
      <c r="PMN2086" s="2206"/>
      <c r="PMO2086" s="2206"/>
      <c r="PMP2086" s="2206"/>
      <c r="PMQ2086" s="2206"/>
      <c r="PMR2086" s="2206"/>
      <c r="PMS2086" s="2206"/>
      <c r="PMT2086" s="2206"/>
      <c r="PMU2086" s="2206"/>
      <c r="PMV2086" s="2206"/>
      <c r="PMW2086" s="2206"/>
      <c r="PMX2086" s="2206"/>
      <c r="PMY2086" s="2206"/>
      <c r="PMZ2086" s="2206"/>
      <c r="PNA2086" s="2206"/>
      <c r="PNB2086" s="2206"/>
      <c r="PNC2086" s="2206"/>
      <c r="PND2086" s="2206"/>
      <c r="PNE2086" s="2206"/>
      <c r="PNF2086" s="2206"/>
      <c r="PNG2086" s="2206"/>
      <c r="PNH2086" s="2206"/>
      <c r="PNI2086" s="2206"/>
      <c r="PNJ2086" s="2206"/>
      <c r="PNK2086" s="2206"/>
      <c r="PNL2086" s="2206"/>
      <c r="PNM2086" s="2206"/>
      <c r="PNN2086" s="2206"/>
      <c r="PNO2086" s="2206"/>
      <c r="PNP2086" s="2206"/>
      <c r="PNQ2086" s="2206"/>
      <c r="PNR2086" s="2206"/>
      <c r="PNS2086" s="2206"/>
      <c r="PNT2086" s="2206"/>
      <c r="PNU2086" s="2206"/>
      <c r="PNV2086" s="2206"/>
      <c r="PNW2086" s="2206"/>
      <c r="PNX2086" s="2206"/>
      <c r="PNY2086" s="2206"/>
      <c r="PNZ2086" s="2206"/>
      <c r="POA2086" s="2206"/>
      <c r="POB2086" s="2206"/>
      <c r="POC2086" s="2206"/>
      <c r="POD2086" s="2206"/>
      <c r="POE2086" s="2206"/>
      <c r="POF2086" s="2206"/>
      <c r="POG2086" s="2206"/>
      <c r="POH2086" s="2206"/>
      <c r="POI2086" s="2206"/>
      <c r="POJ2086" s="2206"/>
      <c r="POK2086" s="2206"/>
      <c r="POL2086" s="2206"/>
      <c r="POM2086" s="2206"/>
      <c r="PON2086" s="2206"/>
      <c r="POO2086" s="2206"/>
      <c r="POP2086" s="2206"/>
      <c r="POQ2086" s="2206"/>
      <c r="POR2086" s="2206"/>
      <c r="POS2086" s="2206"/>
      <c r="POT2086" s="2206"/>
      <c r="POU2086" s="2206"/>
      <c r="POV2086" s="2206"/>
      <c r="POW2086" s="2206"/>
      <c r="POX2086" s="2206"/>
      <c r="POY2086" s="2206"/>
      <c r="POZ2086" s="2206"/>
      <c r="PPA2086" s="2206"/>
      <c r="PPB2086" s="2206"/>
      <c r="PPC2086" s="2206"/>
      <c r="PPD2086" s="2206"/>
      <c r="PPE2086" s="2206"/>
      <c r="PPF2086" s="2206"/>
      <c r="PPG2086" s="2206"/>
      <c r="PPH2086" s="2206"/>
      <c r="PPI2086" s="2206"/>
      <c r="PPJ2086" s="2206"/>
      <c r="PPK2086" s="2206"/>
      <c r="PPL2086" s="2206"/>
      <c r="PPM2086" s="2206"/>
      <c r="PPN2086" s="2206"/>
      <c r="PPO2086" s="2206"/>
      <c r="PPP2086" s="2206"/>
      <c r="PPQ2086" s="2206"/>
      <c r="PPR2086" s="2206"/>
      <c r="PPS2086" s="2206"/>
      <c r="PPT2086" s="2206"/>
      <c r="PPU2086" s="2206"/>
      <c r="PPV2086" s="2206"/>
      <c r="PPW2086" s="2206"/>
      <c r="PPX2086" s="2206"/>
      <c r="PPY2086" s="2206"/>
      <c r="PPZ2086" s="2206"/>
      <c r="PQA2086" s="2206"/>
      <c r="PQB2086" s="2206"/>
      <c r="PQC2086" s="2206"/>
      <c r="PQD2086" s="2206"/>
      <c r="PQE2086" s="2206"/>
      <c r="PQF2086" s="2206"/>
      <c r="PQG2086" s="2206"/>
      <c r="PQH2086" s="2206"/>
      <c r="PQI2086" s="2206"/>
      <c r="PQJ2086" s="2206"/>
      <c r="PQK2086" s="2206"/>
      <c r="PQL2086" s="2206"/>
      <c r="PQM2086" s="2206"/>
      <c r="PQN2086" s="2206"/>
      <c r="PQO2086" s="2206"/>
      <c r="PQP2086" s="2206"/>
      <c r="PQQ2086" s="2206"/>
      <c r="PQR2086" s="2206"/>
      <c r="PQS2086" s="2206"/>
      <c r="PQT2086" s="2206"/>
      <c r="PQU2086" s="2206"/>
      <c r="PQV2086" s="2206"/>
      <c r="PQW2086" s="2206"/>
      <c r="PQX2086" s="2206"/>
      <c r="PQY2086" s="2206"/>
      <c r="PQZ2086" s="2206"/>
      <c r="PRA2086" s="2206"/>
      <c r="PRB2086" s="2206"/>
      <c r="PRC2086" s="2206"/>
      <c r="PRD2086" s="2206"/>
      <c r="PRE2086" s="2206"/>
      <c r="PRF2086" s="2206"/>
      <c r="PRG2086" s="2206"/>
      <c r="PRH2086" s="2206"/>
      <c r="PRI2086" s="2206"/>
      <c r="PRJ2086" s="2206"/>
      <c r="PRK2086" s="2206"/>
      <c r="PRL2086" s="2206"/>
      <c r="PRM2086" s="2206"/>
      <c r="PRN2086" s="2206"/>
      <c r="PRO2086" s="2206"/>
      <c r="PRP2086" s="2206"/>
      <c r="PRQ2086" s="2206"/>
      <c r="PRR2086" s="2206"/>
      <c r="PRS2086" s="2206"/>
      <c r="PRT2086" s="2206"/>
      <c r="PRU2086" s="2206"/>
      <c r="PRV2086" s="2206"/>
      <c r="PRW2086" s="2206"/>
      <c r="PRX2086" s="2206"/>
      <c r="PRY2086" s="2206"/>
      <c r="PRZ2086" s="2206"/>
      <c r="PSA2086" s="2206"/>
      <c r="PSB2086" s="2206"/>
      <c r="PSC2086" s="2206"/>
      <c r="PSD2086" s="2206"/>
      <c r="PSE2086" s="2206"/>
      <c r="PSF2086" s="2206"/>
      <c r="PSG2086" s="2206"/>
      <c r="PSH2086" s="2206"/>
      <c r="PSI2086" s="2206"/>
      <c r="PSJ2086" s="2206"/>
      <c r="PSK2086" s="2206"/>
      <c r="PSL2086" s="2206"/>
      <c r="PSM2086" s="2206"/>
      <c r="PSN2086" s="2206"/>
      <c r="PSO2086" s="2206"/>
      <c r="PSP2086" s="2206"/>
      <c r="PSQ2086" s="2206"/>
      <c r="PSR2086" s="2206"/>
      <c r="PSS2086" s="2206"/>
      <c r="PST2086" s="2206"/>
      <c r="PSU2086" s="2206"/>
      <c r="PSV2086" s="2206"/>
      <c r="PSW2086" s="2206"/>
      <c r="PSX2086" s="2206"/>
      <c r="PSY2086" s="2206"/>
      <c r="PSZ2086" s="2206"/>
      <c r="PTA2086" s="2206"/>
      <c r="PTB2086" s="2206"/>
      <c r="PTC2086" s="2206"/>
      <c r="PTD2086" s="2206"/>
      <c r="PTE2086" s="2206"/>
      <c r="PTF2086" s="2206"/>
      <c r="PTG2086" s="2206"/>
      <c r="PTH2086" s="2206"/>
      <c r="PTI2086" s="2206"/>
      <c r="PTJ2086" s="2206"/>
      <c r="PTK2086" s="2206"/>
      <c r="PTL2086" s="2206"/>
      <c r="PTM2086" s="2206"/>
      <c r="PTN2086" s="2206"/>
      <c r="PTO2086" s="2206"/>
      <c r="PTP2086" s="2206"/>
      <c r="PTQ2086" s="2206"/>
      <c r="PTR2086" s="2206"/>
      <c r="PTS2086" s="2206"/>
      <c r="PTT2086" s="2206"/>
      <c r="PTU2086" s="2206"/>
      <c r="PTV2086" s="2206"/>
      <c r="PTW2086" s="2206"/>
      <c r="PTX2086" s="2206"/>
      <c r="PTY2086" s="2206"/>
      <c r="PTZ2086" s="2206"/>
      <c r="PUA2086" s="2206"/>
      <c r="PUB2086" s="2206"/>
      <c r="PUC2086" s="2206"/>
      <c r="PUD2086" s="2206"/>
      <c r="PUE2086" s="2206"/>
      <c r="PUF2086" s="2206"/>
      <c r="PUG2086" s="2206"/>
      <c r="PUH2086" s="2206"/>
      <c r="PUI2086" s="2206"/>
      <c r="PUJ2086" s="2206"/>
      <c r="PUK2086" s="2206"/>
      <c r="PUL2086" s="2206"/>
      <c r="PUM2086" s="2206"/>
      <c r="PUN2086" s="2206"/>
      <c r="PUO2086" s="2206"/>
      <c r="PUP2086" s="2206"/>
      <c r="PUQ2086" s="2206"/>
      <c r="PUR2086" s="2206"/>
      <c r="PUS2086" s="2206"/>
      <c r="PUT2086" s="2206"/>
      <c r="PUU2086" s="2206"/>
      <c r="PUV2086" s="2206"/>
      <c r="PUW2086" s="2206"/>
      <c r="PUX2086" s="2206"/>
      <c r="PUY2086" s="2206"/>
      <c r="PUZ2086" s="2206"/>
      <c r="PVA2086" s="2206"/>
      <c r="PVB2086" s="2206"/>
      <c r="PVC2086" s="2206"/>
      <c r="PVD2086" s="2206"/>
      <c r="PVE2086" s="2206"/>
      <c r="PVF2086" s="2206"/>
      <c r="PVG2086" s="2206"/>
      <c r="PVH2086" s="2206"/>
      <c r="PVI2086" s="2206"/>
      <c r="PVJ2086" s="2206"/>
      <c r="PVK2086" s="2206"/>
      <c r="PVL2086" s="2206"/>
      <c r="PVM2086" s="2206"/>
      <c r="PVN2086" s="2206"/>
      <c r="PVO2086" s="2206"/>
      <c r="PVP2086" s="2206"/>
      <c r="PVQ2086" s="2206"/>
      <c r="PVR2086" s="2206"/>
      <c r="PVS2086" s="2206"/>
      <c r="PVT2086" s="2206"/>
      <c r="PVU2086" s="2206"/>
      <c r="PVV2086" s="2206"/>
      <c r="PVW2086" s="2206"/>
      <c r="PVX2086" s="2206"/>
      <c r="PVY2086" s="2206"/>
      <c r="PVZ2086" s="2206"/>
      <c r="PWA2086" s="2206"/>
      <c r="PWB2086" s="2206"/>
      <c r="PWC2086" s="2206"/>
      <c r="PWD2086" s="2206"/>
      <c r="PWE2086" s="2206"/>
      <c r="PWF2086" s="2206"/>
      <c r="PWG2086" s="2206"/>
      <c r="PWH2086" s="2206"/>
      <c r="PWI2086" s="2206"/>
      <c r="PWJ2086" s="2206"/>
      <c r="PWK2086" s="2206"/>
      <c r="PWL2086" s="2206"/>
      <c r="PWM2086" s="2206"/>
      <c r="PWN2086" s="2206"/>
      <c r="PWO2086" s="2206"/>
      <c r="PWP2086" s="2206"/>
      <c r="PWQ2086" s="2206"/>
      <c r="PWR2086" s="2206"/>
      <c r="PWS2086" s="2206"/>
      <c r="PWT2086" s="2206"/>
      <c r="PWU2086" s="2206"/>
      <c r="PWV2086" s="2206"/>
      <c r="PWW2086" s="2206"/>
      <c r="PWX2086" s="2206"/>
      <c r="PWY2086" s="2206"/>
      <c r="PWZ2086" s="2206"/>
      <c r="PXA2086" s="2206"/>
      <c r="PXB2086" s="2206"/>
      <c r="PXC2086" s="2206"/>
      <c r="PXD2086" s="2206"/>
      <c r="PXE2086" s="2206"/>
      <c r="PXF2086" s="2206"/>
      <c r="PXG2086" s="2206"/>
      <c r="PXH2086" s="2206"/>
      <c r="PXI2086" s="2206"/>
      <c r="PXJ2086" s="2206"/>
      <c r="PXK2086" s="2206"/>
      <c r="PXL2086" s="2206"/>
      <c r="PXM2086" s="2206"/>
      <c r="PXN2086" s="2206"/>
      <c r="PXO2086" s="2206"/>
      <c r="PXP2086" s="2206"/>
      <c r="PXQ2086" s="2206"/>
      <c r="PXR2086" s="2206"/>
      <c r="PXS2086" s="2206"/>
      <c r="PXT2086" s="2206"/>
      <c r="PXU2086" s="2206"/>
      <c r="PXV2086" s="2206"/>
      <c r="PXW2086" s="2206"/>
      <c r="PXX2086" s="2206"/>
      <c r="PXY2086" s="2206"/>
      <c r="PXZ2086" s="2206"/>
      <c r="PYA2086" s="2206"/>
      <c r="PYB2086" s="2206"/>
      <c r="PYC2086" s="2206"/>
      <c r="PYD2086" s="2206"/>
      <c r="PYE2086" s="2206"/>
      <c r="PYF2086" s="2206"/>
      <c r="PYG2086" s="2206"/>
      <c r="PYH2086" s="2206"/>
      <c r="PYI2086" s="2206"/>
      <c r="PYJ2086" s="2206"/>
      <c r="PYK2086" s="2206"/>
      <c r="PYL2086" s="2206"/>
      <c r="PYM2086" s="2206"/>
      <c r="PYN2086" s="2206"/>
      <c r="PYO2086" s="2206"/>
      <c r="PYP2086" s="2206"/>
      <c r="PYQ2086" s="2206"/>
      <c r="PYR2086" s="2206"/>
      <c r="PYS2086" s="2206"/>
      <c r="PYT2086" s="2206"/>
      <c r="PYU2086" s="2206"/>
      <c r="PYV2086" s="2206"/>
      <c r="PYW2086" s="2206"/>
      <c r="PYX2086" s="2206"/>
      <c r="PYY2086" s="2206"/>
      <c r="PYZ2086" s="2206"/>
      <c r="PZA2086" s="2206"/>
      <c r="PZB2086" s="2206"/>
      <c r="PZC2086" s="2206"/>
      <c r="PZD2086" s="2206"/>
      <c r="PZE2086" s="2206"/>
      <c r="PZF2086" s="2206"/>
      <c r="PZG2086" s="2206"/>
      <c r="PZH2086" s="2206"/>
      <c r="PZI2086" s="2206"/>
      <c r="PZJ2086" s="2206"/>
      <c r="PZK2086" s="2206"/>
      <c r="PZL2086" s="2206"/>
      <c r="PZM2086" s="2206"/>
      <c r="PZN2086" s="2206"/>
      <c r="PZO2086" s="2206"/>
      <c r="PZP2086" s="2206"/>
      <c r="PZQ2086" s="2206"/>
      <c r="PZR2086" s="2206"/>
      <c r="PZS2086" s="2206"/>
      <c r="PZT2086" s="2206"/>
      <c r="PZU2086" s="2206"/>
      <c r="PZV2086" s="2206"/>
      <c r="PZW2086" s="2206"/>
      <c r="PZX2086" s="2206"/>
      <c r="PZY2086" s="2206"/>
      <c r="PZZ2086" s="2206"/>
      <c r="QAA2086" s="2206"/>
      <c r="QAB2086" s="2206"/>
      <c r="QAC2086" s="2206"/>
      <c r="QAD2086" s="2206"/>
      <c r="QAE2086" s="2206"/>
      <c r="QAF2086" s="2206"/>
      <c r="QAG2086" s="2206"/>
      <c r="QAH2086" s="2206"/>
      <c r="QAI2086" s="2206"/>
      <c r="QAJ2086" s="2206"/>
      <c r="QAK2086" s="2206"/>
      <c r="QAL2086" s="2206"/>
      <c r="QAM2086" s="2206"/>
      <c r="QAN2086" s="2206"/>
      <c r="QAO2086" s="2206"/>
      <c r="QAP2086" s="2206"/>
      <c r="QAQ2086" s="2206"/>
      <c r="QAR2086" s="2206"/>
      <c r="QAS2086" s="2206"/>
      <c r="QAT2086" s="2206"/>
      <c r="QAU2086" s="2206"/>
      <c r="QAV2086" s="2206"/>
      <c r="QAW2086" s="2206"/>
      <c r="QAX2086" s="2206"/>
      <c r="QAY2086" s="2206"/>
      <c r="QAZ2086" s="2206"/>
      <c r="QBA2086" s="2206"/>
      <c r="QBB2086" s="2206"/>
      <c r="QBC2086" s="2206"/>
      <c r="QBD2086" s="2206"/>
      <c r="QBE2086" s="2206"/>
      <c r="QBF2086" s="2206"/>
      <c r="QBG2086" s="2206"/>
      <c r="QBH2086" s="2206"/>
      <c r="QBI2086" s="2206"/>
      <c r="QBJ2086" s="2206"/>
      <c r="QBK2086" s="2206"/>
      <c r="QBL2086" s="2206"/>
      <c r="QBM2086" s="2206"/>
      <c r="QBN2086" s="2206"/>
      <c r="QBO2086" s="2206"/>
      <c r="QBP2086" s="2206"/>
      <c r="QBQ2086" s="2206"/>
      <c r="QBR2086" s="2206"/>
      <c r="QBS2086" s="2206"/>
      <c r="QBT2086" s="2206"/>
      <c r="QBU2086" s="2206"/>
      <c r="QBV2086" s="2206"/>
      <c r="QBW2086" s="2206"/>
      <c r="QBX2086" s="2206"/>
      <c r="QBY2086" s="2206"/>
      <c r="QBZ2086" s="2206"/>
      <c r="QCA2086" s="2206"/>
      <c r="QCB2086" s="2206"/>
      <c r="QCC2086" s="2206"/>
      <c r="QCD2086" s="2206"/>
      <c r="QCE2086" s="2206"/>
      <c r="QCF2086" s="2206"/>
      <c r="QCG2086" s="2206"/>
      <c r="QCH2086" s="2206"/>
      <c r="QCI2086" s="2206"/>
      <c r="QCJ2086" s="2206"/>
      <c r="QCK2086" s="2206"/>
      <c r="QCL2086" s="2206"/>
      <c r="QCM2086" s="2206"/>
      <c r="QCN2086" s="2206"/>
      <c r="QCO2086" s="2206"/>
      <c r="QCP2086" s="2206"/>
      <c r="QCQ2086" s="2206"/>
      <c r="QCR2086" s="2206"/>
      <c r="QCS2086" s="2206"/>
      <c r="QCT2086" s="2206"/>
      <c r="QCU2086" s="2206"/>
      <c r="QCV2086" s="2206"/>
      <c r="QCW2086" s="2206"/>
      <c r="QCX2086" s="2206"/>
      <c r="QCY2086" s="2206"/>
      <c r="QCZ2086" s="2206"/>
      <c r="QDA2086" s="2206"/>
      <c r="QDB2086" s="2206"/>
      <c r="QDC2086" s="2206"/>
      <c r="QDD2086" s="2206"/>
      <c r="QDE2086" s="2206"/>
      <c r="QDF2086" s="2206"/>
      <c r="QDG2086" s="2206"/>
      <c r="QDH2086" s="2206"/>
      <c r="QDI2086" s="2206"/>
      <c r="QDJ2086" s="2206"/>
      <c r="QDK2086" s="2206"/>
      <c r="QDL2086" s="2206"/>
      <c r="QDM2086" s="2206"/>
      <c r="QDN2086" s="2206"/>
      <c r="QDO2086" s="2206"/>
      <c r="QDP2086" s="2206"/>
      <c r="QDQ2086" s="2206"/>
      <c r="QDR2086" s="2206"/>
      <c r="QDS2086" s="2206"/>
      <c r="QDT2086" s="2206"/>
      <c r="QDU2086" s="2206"/>
      <c r="QDV2086" s="2206"/>
      <c r="QDW2086" s="2206"/>
      <c r="QDX2086" s="2206"/>
      <c r="QDY2086" s="2206"/>
      <c r="QDZ2086" s="2206"/>
      <c r="QEA2086" s="2206"/>
      <c r="QEB2086" s="2206"/>
      <c r="QEC2086" s="2206"/>
      <c r="QED2086" s="2206"/>
      <c r="QEE2086" s="2206"/>
      <c r="QEF2086" s="2206"/>
      <c r="QEG2086" s="2206"/>
      <c r="QEH2086" s="2206"/>
      <c r="QEI2086" s="2206"/>
      <c r="QEJ2086" s="2206"/>
      <c r="QEK2086" s="2206"/>
      <c r="QEL2086" s="2206"/>
      <c r="QEM2086" s="2206"/>
      <c r="QEN2086" s="2206"/>
      <c r="QEO2086" s="2206"/>
      <c r="QEP2086" s="2206"/>
      <c r="QEQ2086" s="2206"/>
      <c r="QER2086" s="2206"/>
      <c r="QES2086" s="2206"/>
      <c r="QET2086" s="2206"/>
      <c r="QEU2086" s="2206"/>
      <c r="QEV2086" s="2206"/>
      <c r="QEW2086" s="2206"/>
      <c r="QEX2086" s="2206"/>
      <c r="QEY2086" s="2206"/>
      <c r="QEZ2086" s="2206"/>
      <c r="QFA2086" s="2206"/>
      <c r="QFB2086" s="2206"/>
      <c r="QFC2086" s="2206"/>
      <c r="QFD2086" s="2206"/>
      <c r="QFE2086" s="2206"/>
      <c r="QFF2086" s="2206"/>
      <c r="QFG2086" s="2206"/>
      <c r="QFH2086" s="2206"/>
      <c r="QFI2086" s="2206"/>
      <c r="QFJ2086" s="2206"/>
      <c r="QFK2086" s="2206"/>
      <c r="QFL2086" s="2206"/>
      <c r="QFM2086" s="2206"/>
      <c r="QFN2086" s="2206"/>
      <c r="QFO2086" s="2206"/>
      <c r="QFP2086" s="2206"/>
      <c r="QFQ2086" s="2206"/>
      <c r="QFR2086" s="2206"/>
      <c r="QFS2086" s="2206"/>
      <c r="QFT2086" s="2206"/>
      <c r="QFU2086" s="2206"/>
      <c r="QFV2086" s="2206"/>
      <c r="QFW2086" s="2206"/>
      <c r="QFX2086" s="2206"/>
      <c r="QFY2086" s="2206"/>
      <c r="QFZ2086" s="2206"/>
      <c r="QGA2086" s="2206"/>
      <c r="QGB2086" s="2206"/>
      <c r="QGC2086" s="2206"/>
      <c r="QGD2086" s="2206"/>
      <c r="QGE2086" s="2206"/>
      <c r="QGF2086" s="2206"/>
      <c r="QGG2086" s="2206"/>
      <c r="QGH2086" s="2206"/>
      <c r="QGI2086" s="2206"/>
      <c r="QGJ2086" s="2206"/>
      <c r="QGK2086" s="2206"/>
      <c r="QGL2086" s="2206"/>
      <c r="QGM2086" s="2206"/>
      <c r="QGN2086" s="2206"/>
      <c r="QGO2086" s="2206"/>
      <c r="QGP2086" s="2206"/>
      <c r="QGQ2086" s="2206"/>
      <c r="QGR2086" s="2206"/>
      <c r="QGS2086" s="2206"/>
      <c r="QGT2086" s="2206"/>
      <c r="QGU2086" s="2206"/>
      <c r="QGV2086" s="2206"/>
      <c r="QGW2086" s="2206"/>
      <c r="QGX2086" s="2206"/>
      <c r="QGY2086" s="2206"/>
      <c r="QGZ2086" s="2206"/>
      <c r="QHA2086" s="2206"/>
      <c r="QHB2086" s="2206"/>
      <c r="QHC2086" s="2206"/>
      <c r="QHD2086" s="2206"/>
      <c r="QHE2086" s="2206"/>
      <c r="QHF2086" s="2206"/>
      <c r="QHG2086" s="2206"/>
      <c r="QHH2086" s="2206"/>
      <c r="QHI2086" s="2206"/>
      <c r="QHJ2086" s="2206"/>
      <c r="QHK2086" s="2206"/>
      <c r="QHL2086" s="2206"/>
      <c r="QHM2086" s="2206"/>
      <c r="QHN2086" s="2206"/>
      <c r="QHO2086" s="2206"/>
      <c r="QHP2086" s="2206"/>
      <c r="QHQ2086" s="2206"/>
      <c r="QHR2086" s="2206"/>
      <c r="QHS2086" s="2206"/>
      <c r="QHT2086" s="2206"/>
      <c r="QHU2086" s="2206"/>
      <c r="QHV2086" s="2206"/>
      <c r="QHW2086" s="2206"/>
      <c r="QHX2086" s="2206"/>
      <c r="QHY2086" s="2206"/>
      <c r="QHZ2086" s="2206"/>
      <c r="QIA2086" s="2206"/>
      <c r="QIB2086" s="2206"/>
      <c r="QIC2086" s="2206"/>
      <c r="QID2086" s="2206"/>
      <c r="QIE2086" s="2206"/>
      <c r="QIF2086" s="2206"/>
      <c r="QIG2086" s="2206"/>
      <c r="QIH2086" s="2206"/>
      <c r="QII2086" s="2206"/>
      <c r="QIJ2086" s="2206"/>
      <c r="QIK2086" s="2206"/>
      <c r="QIL2086" s="2206"/>
      <c r="QIM2086" s="2206"/>
      <c r="QIN2086" s="2206"/>
      <c r="QIO2086" s="2206"/>
      <c r="QIP2086" s="2206"/>
      <c r="QIQ2086" s="2206"/>
      <c r="QIR2086" s="2206"/>
      <c r="QIS2086" s="2206"/>
      <c r="QIT2086" s="2206"/>
      <c r="QIU2086" s="2206"/>
      <c r="QIV2086" s="2206"/>
      <c r="QIW2086" s="2206"/>
      <c r="QIX2086" s="2206"/>
      <c r="QIY2086" s="2206"/>
      <c r="QIZ2086" s="2206"/>
      <c r="QJA2086" s="2206"/>
      <c r="QJB2086" s="2206"/>
      <c r="QJC2086" s="2206"/>
      <c r="QJD2086" s="2206"/>
      <c r="QJE2086" s="2206"/>
      <c r="QJF2086" s="2206"/>
      <c r="QJG2086" s="2206"/>
      <c r="QJH2086" s="2206"/>
      <c r="QJI2086" s="2206"/>
      <c r="QJJ2086" s="2206"/>
      <c r="QJK2086" s="2206"/>
      <c r="QJL2086" s="2206"/>
      <c r="QJM2086" s="2206"/>
      <c r="QJN2086" s="2206"/>
      <c r="QJO2086" s="2206"/>
      <c r="QJP2086" s="2206"/>
      <c r="QJQ2086" s="2206"/>
      <c r="QJR2086" s="2206"/>
      <c r="QJS2086" s="2206"/>
      <c r="QJT2086" s="2206"/>
      <c r="QJU2086" s="2206"/>
      <c r="QJV2086" s="2206"/>
      <c r="QJW2086" s="2206"/>
      <c r="QJX2086" s="2206"/>
      <c r="QJY2086" s="2206"/>
      <c r="QJZ2086" s="2206"/>
      <c r="QKA2086" s="2206"/>
      <c r="QKB2086" s="2206"/>
      <c r="QKC2086" s="2206"/>
      <c r="QKD2086" s="2206"/>
      <c r="QKE2086" s="2206"/>
      <c r="QKF2086" s="2206"/>
      <c r="QKG2086" s="2206"/>
      <c r="QKH2086" s="2206"/>
      <c r="QKI2086" s="2206"/>
      <c r="QKJ2086" s="2206"/>
      <c r="QKK2086" s="2206"/>
      <c r="QKL2086" s="2206"/>
      <c r="QKM2086" s="2206"/>
      <c r="QKN2086" s="2206"/>
      <c r="QKO2086" s="2206"/>
      <c r="QKP2086" s="2206"/>
      <c r="QKQ2086" s="2206"/>
      <c r="QKR2086" s="2206"/>
      <c r="QKS2086" s="2206"/>
      <c r="QKT2086" s="2206"/>
      <c r="QKU2086" s="2206"/>
      <c r="QKV2086" s="2206"/>
      <c r="QKW2086" s="2206"/>
      <c r="QKX2086" s="2206"/>
      <c r="QKY2086" s="2206"/>
      <c r="QKZ2086" s="2206"/>
      <c r="QLA2086" s="2206"/>
      <c r="QLB2086" s="2206"/>
      <c r="QLC2086" s="2206"/>
      <c r="QLD2086" s="2206"/>
      <c r="QLE2086" s="2206"/>
      <c r="QLF2086" s="2206"/>
      <c r="QLG2086" s="2206"/>
      <c r="QLH2086" s="2206"/>
      <c r="QLI2086" s="2206"/>
      <c r="QLJ2086" s="2206"/>
      <c r="QLK2086" s="2206"/>
      <c r="QLL2086" s="2206"/>
      <c r="QLM2086" s="2206"/>
      <c r="QLN2086" s="2206"/>
      <c r="QLO2086" s="2206"/>
      <c r="QLP2086" s="2206"/>
      <c r="QLQ2086" s="2206"/>
      <c r="QLR2086" s="2206"/>
      <c r="QLS2086" s="2206"/>
      <c r="QLT2086" s="2206"/>
      <c r="QLU2086" s="2206"/>
      <c r="QLV2086" s="2206"/>
      <c r="QLW2086" s="2206"/>
      <c r="QLX2086" s="2206"/>
      <c r="QLY2086" s="2206"/>
      <c r="QLZ2086" s="2206"/>
      <c r="QMA2086" s="2206"/>
      <c r="QMB2086" s="2206"/>
      <c r="QMC2086" s="2206"/>
      <c r="QMD2086" s="2206"/>
      <c r="QME2086" s="2206"/>
      <c r="QMF2086" s="2206"/>
      <c r="QMG2086" s="2206"/>
      <c r="QMH2086" s="2206"/>
      <c r="QMI2086" s="2206"/>
      <c r="QMJ2086" s="2206"/>
      <c r="QMK2086" s="2206"/>
      <c r="QML2086" s="2206"/>
      <c r="QMM2086" s="2206"/>
      <c r="QMN2086" s="2206"/>
      <c r="QMO2086" s="2206"/>
      <c r="QMP2086" s="2206"/>
      <c r="QMQ2086" s="2206"/>
      <c r="QMR2086" s="2206"/>
      <c r="QMS2086" s="2206"/>
      <c r="QMT2086" s="2206"/>
      <c r="QMU2086" s="2206"/>
      <c r="QMV2086" s="2206"/>
      <c r="QMW2086" s="2206"/>
      <c r="QMX2086" s="2206"/>
      <c r="QMY2086" s="2206"/>
      <c r="QMZ2086" s="2206"/>
      <c r="QNA2086" s="2206"/>
      <c r="QNB2086" s="2206"/>
      <c r="QNC2086" s="2206"/>
      <c r="QND2086" s="2206"/>
      <c r="QNE2086" s="2206"/>
      <c r="QNF2086" s="2206"/>
      <c r="QNG2086" s="2206"/>
      <c r="QNH2086" s="2206"/>
      <c r="QNI2086" s="2206"/>
      <c r="QNJ2086" s="2206"/>
      <c r="QNK2086" s="2206"/>
      <c r="QNL2086" s="2206"/>
      <c r="QNM2086" s="2206"/>
      <c r="QNN2086" s="2206"/>
      <c r="QNO2086" s="2206"/>
      <c r="QNP2086" s="2206"/>
      <c r="QNQ2086" s="2206"/>
      <c r="QNR2086" s="2206"/>
      <c r="QNS2086" s="2206"/>
      <c r="QNT2086" s="2206"/>
      <c r="QNU2086" s="2206"/>
      <c r="QNV2086" s="2206"/>
      <c r="QNW2086" s="2206"/>
      <c r="QNX2086" s="2206"/>
      <c r="QNY2086" s="2206"/>
      <c r="QNZ2086" s="2206"/>
      <c r="QOA2086" s="2206"/>
      <c r="QOB2086" s="2206"/>
      <c r="QOC2086" s="2206"/>
      <c r="QOD2086" s="2206"/>
      <c r="QOE2086" s="2206"/>
      <c r="QOF2086" s="2206"/>
      <c r="QOG2086" s="2206"/>
      <c r="QOH2086" s="2206"/>
      <c r="QOI2086" s="2206"/>
      <c r="QOJ2086" s="2206"/>
      <c r="QOK2086" s="2206"/>
      <c r="QOL2086" s="2206"/>
      <c r="QOM2086" s="2206"/>
      <c r="QON2086" s="2206"/>
      <c r="QOO2086" s="2206"/>
      <c r="QOP2086" s="2206"/>
      <c r="QOQ2086" s="2206"/>
      <c r="QOR2086" s="2206"/>
      <c r="QOS2086" s="2206"/>
      <c r="QOT2086" s="2206"/>
      <c r="QOU2086" s="2206"/>
      <c r="QOV2086" s="2206"/>
      <c r="QOW2086" s="2206"/>
      <c r="QOX2086" s="2206"/>
      <c r="QOY2086" s="2206"/>
      <c r="QOZ2086" s="2206"/>
      <c r="QPA2086" s="2206"/>
      <c r="QPB2086" s="2206"/>
      <c r="QPC2086" s="2206"/>
      <c r="QPD2086" s="2206"/>
      <c r="QPE2086" s="2206"/>
      <c r="QPF2086" s="2206"/>
      <c r="QPG2086" s="2206"/>
      <c r="QPH2086" s="2206"/>
      <c r="QPI2086" s="2206"/>
      <c r="QPJ2086" s="2206"/>
      <c r="QPK2086" s="2206"/>
      <c r="QPL2086" s="2206"/>
      <c r="QPM2086" s="2206"/>
      <c r="QPN2086" s="2206"/>
      <c r="QPO2086" s="2206"/>
      <c r="QPP2086" s="2206"/>
      <c r="QPQ2086" s="2206"/>
      <c r="QPR2086" s="2206"/>
      <c r="QPS2086" s="2206"/>
      <c r="QPT2086" s="2206"/>
      <c r="QPU2086" s="2206"/>
      <c r="QPV2086" s="2206"/>
      <c r="QPW2086" s="2206"/>
      <c r="QPX2086" s="2206"/>
      <c r="QPY2086" s="2206"/>
      <c r="QPZ2086" s="2206"/>
      <c r="QQA2086" s="2206"/>
      <c r="QQB2086" s="2206"/>
      <c r="QQC2086" s="2206"/>
      <c r="QQD2086" s="2206"/>
      <c r="QQE2086" s="2206"/>
      <c r="QQF2086" s="2206"/>
      <c r="QQG2086" s="2206"/>
      <c r="QQH2086" s="2206"/>
      <c r="QQI2086" s="2206"/>
      <c r="QQJ2086" s="2206"/>
      <c r="QQK2086" s="2206"/>
      <c r="QQL2086" s="2206"/>
      <c r="QQM2086" s="2206"/>
      <c r="QQN2086" s="2206"/>
      <c r="QQO2086" s="2206"/>
      <c r="QQP2086" s="2206"/>
      <c r="QQQ2086" s="2206"/>
      <c r="QQR2086" s="2206"/>
      <c r="QQS2086" s="2206"/>
      <c r="QQT2086" s="2206"/>
      <c r="QQU2086" s="2206"/>
      <c r="QQV2086" s="2206"/>
      <c r="QQW2086" s="2206"/>
      <c r="QQX2086" s="2206"/>
      <c r="QQY2086" s="2206"/>
      <c r="QQZ2086" s="2206"/>
      <c r="QRA2086" s="2206"/>
      <c r="QRB2086" s="2206"/>
      <c r="QRC2086" s="2206"/>
      <c r="QRD2086" s="2206"/>
      <c r="QRE2086" s="2206"/>
      <c r="QRF2086" s="2206"/>
      <c r="QRG2086" s="2206"/>
      <c r="QRH2086" s="2206"/>
      <c r="QRI2086" s="2206"/>
      <c r="QRJ2086" s="2206"/>
      <c r="QRK2086" s="2206"/>
      <c r="QRL2086" s="2206"/>
      <c r="QRM2086" s="2206"/>
      <c r="QRN2086" s="2206"/>
      <c r="QRO2086" s="2206"/>
      <c r="QRP2086" s="2206"/>
      <c r="QRQ2086" s="2206"/>
      <c r="QRR2086" s="2206"/>
      <c r="QRS2086" s="2206"/>
      <c r="QRT2086" s="2206"/>
      <c r="QRU2086" s="2206"/>
      <c r="QRV2086" s="2206"/>
      <c r="QRW2086" s="2206"/>
      <c r="QRX2086" s="2206"/>
      <c r="QRY2086" s="2206"/>
      <c r="QRZ2086" s="2206"/>
      <c r="QSA2086" s="2206"/>
      <c r="QSB2086" s="2206"/>
      <c r="QSC2086" s="2206"/>
      <c r="QSD2086" s="2206"/>
      <c r="QSE2086" s="2206"/>
      <c r="QSF2086" s="2206"/>
      <c r="QSG2086" s="2206"/>
      <c r="QSH2086" s="2206"/>
      <c r="QSI2086" s="2206"/>
      <c r="QSJ2086" s="2206"/>
      <c r="QSK2086" s="2206"/>
      <c r="QSL2086" s="2206"/>
      <c r="QSM2086" s="2206"/>
      <c r="QSN2086" s="2206"/>
      <c r="QSO2086" s="2206"/>
      <c r="QSP2086" s="2206"/>
      <c r="QSQ2086" s="2206"/>
      <c r="QSR2086" s="2206"/>
      <c r="QSS2086" s="2206"/>
      <c r="QST2086" s="2206"/>
      <c r="QSU2086" s="2206"/>
      <c r="QSV2086" s="2206"/>
      <c r="QSW2086" s="2206"/>
      <c r="QSX2086" s="2206"/>
      <c r="QSY2086" s="2206"/>
      <c r="QSZ2086" s="2206"/>
      <c r="QTA2086" s="2206"/>
      <c r="QTB2086" s="2206"/>
      <c r="QTC2086" s="2206"/>
      <c r="QTD2086" s="2206"/>
      <c r="QTE2086" s="2206"/>
      <c r="QTF2086" s="2206"/>
      <c r="QTG2086" s="2206"/>
      <c r="QTH2086" s="2206"/>
      <c r="QTI2086" s="2206"/>
      <c r="QTJ2086" s="2206"/>
      <c r="QTK2086" s="2206"/>
      <c r="QTL2086" s="2206"/>
      <c r="QTM2086" s="2206"/>
      <c r="QTN2086" s="2206"/>
      <c r="QTO2086" s="2206"/>
      <c r="QTP2086" s="2206"/>
      <c r="QTQ2086" s="2206"/>
      <c r="QTR2086" s="2206"/>
      <c r="QTS2086" s="2206"/>
      <c r="QTT2086" s="2206"/>
      <c r="QTU2086" s="2206"/>
      <c r="QTV2086" s="2206"/>
      <c r="QTW2086" s="2206"/>
      <c r="QTX2086" s="2206"/>
      <c r="QTY2086" s="2206"/>
      <c r="QTZ2086" s="2206"/>
      <c r="QUA2086" s="2206"/>
      <c r="QUB2086" s="2206"/>
      <c r="QUC2086" s="2206"/>
      <c r="QUD2086" s="2206"/>
      <c r="QUE2086" s="2206"/>
      <c r="QUF2086" s="2206"/>
      <c r="QUG2086" s="2206"/>
      <c r="QUH2086" s="2206"/>
      <c r="QUI2086" s="2206"/>
      <c r="QUJ2086" s="2206"/>
      <c r="QUK2086" s="2206"/>
      <c r="QUL2086" s="2206"/>
      <c r="QUM2086" s="2206"/>
      <c r="QUN2086" s="2206"/>
      <c r="QUO2086" s="2206"/>
      <c r="QUP2086" s="2206"/>
      <c r="QUQ2086" s="2206"/>
      <c r="QUR2086" s="2206"/>
      <c r="QUS2086" s="2206"/>
      <c r="QUT2086" s="2206"/>
      <c r="QUU2086" s="2206"/>
      <c r="QUV2086" s="2206"/>
      <c r="QUW2086" s="2206"/>
      <c r="QUX2086" s="2206"/>
      <c r="QUY2086" s="2206"/>
      <c r="QUZ2086" s="2206"/>
      <c r="QVA2086" s="2206"/>
      <c r="QVB2086" s="2206"/>
      <c r="QVC2086" s="2206"/>
      <c r="QVD2086" s="2206"/>
      <c r="QVE2086" s="2206"/>
      <c r="QVF2086" s="2206"/>
      <c r="QVG2086" s="2206"/>
      <c r="QVH2086" s="2206"/>
      <c r="QVI2086" s="2206"/>
      <c r="QVJ2086" s="2206"/>
      <c r="QVK2086" s="2206"/>
      <c r="QVL2086" s="2206"/>
      <c r="QVM2086" s="2206"/>
      <c r="QVN2086" s="2206"/>
      <c r="QVO2086" s="2206"/>
      <c r="QVP2086" s="2206"/>
      <c r="QVQ2086" s="2206"/>
      <c r="QVR2086" s="2206"/>
      <c r="QVS2086" s="2206"/>
      <c r="QVT2086" s="2206"/>
      <c r="QVU2086" s="2206"/>
      <c r="QVV2086" s="2206"/>
      <c r="QVW2086" s="2206"/>
      <c r="QVX2086" s="2206"/>
      <c r="QVY2086" s="2206"/>
      <c r="QVZ2086" s="2206"/>
      <c r="QWA2086" s="2206"/>
      <c r="QWB2086" s="2206"/>
      <c r="QWC2086" s="2206"/>
      <c r="QWD2086" s="2206"/>
      <c r="QWE2086" s="2206"/>
      <c r="QWF2086" s="2206"/>
      <c r="QWG2086" s="2206"/>
      <c r="QWH2086" s="2206"/>
      <c r="QWI2086" s="2206"/>
      <c r="QWJ2086" s="2206"/>
      <c r="QWK2086" s="2206"/>
      <c r="QWL2086" s="2206"/>
      <c r="QWM2086" s="2206"/>
      <c r="QWN2086" s="2206"/>
      <c r="QWO2086" s="2206"/>
      <c r="QWP2086" s="2206"/>
      <c r="QWQ2086" s="2206"/>
      <c r="QWR2086" s="2206"/>
      <c r="QWS2086" s="2206"/>
      <c r="QWT2086" s="2206"/>
      <c r="QWU2086" s="2206"/>
      <c r="QWV2086" s="2206"/>
      <c r="QWW2086" s="2206"/>
      <c r="QWX2086" s="2206"/>
      <c r="QWY2086" s="2206"/>
      <c r="QWZ2086" s="2206"/>
      <c r="QXA2086" s="2206"/>
      <c r="QXB2086" s="2206"/>
      <c r="QXC2086" s="2206"/>
      <c r="QXD2086" s="2206"/>
      <c r="QXE2086" s="2206"/>
      <c r="QXF2086" s="2206"/>
      <c r="QXG2086" s="2206"/>
      <c r="QXH2086" s="2206"/>
      <c r="QXI2086" s="2206"/>
      <c r="QXJ2086" s="2206"/>
      <c r="QXK2086" s="2206"/>
      <c r="QXL2086" s="2206"/>
      <c r="QXM2086" s="2206"/>
      <c r="QXN2086" s="2206"/>
      <c r="QXO2086" s="2206"/>
      <c r="QXP2086" s="2206"/>
      <c r="QXQ2086" s="2206"/>
      <c r="QXR2086" s="2206"/>
      <c r="QXS2086" s="2206"/>
      <c r="QXT2086" s="2206"/>
      <c r="QXU2086" s="2206"/>
      <c r="QXV2086" s="2206"/>
      <c r="QXW2086" s="2206"/>
      <c r="QXX2086" s="2206"/>
      <c r="QXY2086" s="2206"/>
      <c r="QXZ2086" s="2206"/>
      <c r="QYA2086" s="2206"/>
      <c r="QYB2086" s="2206"/>
      <c r="QYC2086" s="2206"/>
      <c r="QYD2086" s="2206"/>
      <c r="QYE2086" s="2206"/>
      <c r="QYF2086" s="2206"/>
      <c r="QYG2086" s="2206"/>
      <c r="QYH2086" s="2206"/>
      <c r="QYI2086" s="2206"/>
      <c r="QYJ2086" s="2206"/>
      <c r="QYK2086" s="2206"/>
      <c r="QYL2086" s="2206"/>
      <c r="QYM2086" s="2206"/>
      <c r="QYN2086" s="2206"/>
      <c r="QYO2086" s="2206"/>
      <c r="QYP2086" s="2206"/>
      <c r="QYQ2086" s="2206"/>
      <c r="QYR2086" s="2206"/>
      <c r="QYS2086" s="2206"/>
      <c r="QYT2086" s="2206"/>
      <c r="QYU2086" s="2206"/>
      <c r="QYV2086" s="2206"/>
      <c r="QYW2086" s="2206"/>
      <c r="QYX2086" s="2206"/>
      <c r="QYY2086" s="2206"/>
      <c r="QYZ2086" s="2206"/>
      <c r="QZA2086" s="2206"/>
      <c r="QZB2086" s="2206"/>
      <c r="QZC2086" s="2206"/>
      <c r="QZD2086" s="2206"/>
      <c r="QZE2086" s="2206"/>
      <c r="QZF2086" s="2206"/>
      <c r="QZG2086" s="2206"/>
      <c r="QZH2086" s="2206"/>
      <c r="QZI2086" s="2206"/>
      <c r="QZJ2086" s="2206"/>
      <c r="QZK2086" s="2206"/>
      <c r="QZL2086" s="2206"/>
      <c r="QZM2086" s="2206"/>
      <c r="QZN2086" s="2206"/>
      <c r="QZO2086" s="2206"/>
      <c r="QZP2086" s="2206"/>
      <c r="QZQ2086" s="2206"/>
      <c r="QZR2086" s="2206"/>
      <c r="QZS2086" s="2206"/>
      <c r="QZT2086" s="2206"/>
      <c r="QZU2086" s="2206"/>
      <c r="QZV2086" s="2206"/>
      <c r="QZW2086" s="2206"/>
      <c r="QZX2086" s="2206"/>
      <c r="QZY2086" s="2206"/>
      <c r="QZZ2086" s="2206"/>
      <c r="RAA2086" s="2206"/>
      <c r="RAB2086" s="2206"/>
      <c r="RAC2086" s="2206"/>
      <c r="RAD2086" s="2206"/>
      <c r="RAE2086" s="2206"/>
      <c r="RAF2086" s="2206"/>
      <c r="RAG2086" s="2206"/>
      <c r="RAH2086" s="2206"/>
      <c r="RAI2086" s="2206"/>
      <c r="RAJ2086" s="2206"/>
      <c r="RAK2086" s="2206"/>
      <c r="RAL2086" s="2206"/>
      <c r="RAM2086" s="2206"/>
      <c r="RAN2086" s="2206"/>
      <c r="RAO2086" s="2206"/>
      <c r="RAP2086" s="2206"/>
      <c r="RAQ2086" s="2206"/>
      <c r="RAR2086" s="2206"/>
      <c r="RAS2086" s="2206"/>
      <c r="RAT2086" s="2206"/>
      <c r="RAU2086" s="2206"/>
      <c r="RAV2086" s="2206"/>
      <c r="RAW2086" s="2206"/>
      <c r="RAX2086" s="2206"/>
      <c r="RAY2086" s="2206"/>
      <c r="RAZ2086" s="2206"/>
      <c r="RBA2086" s="2206"/>
      <c r="RBB2086" s="2206"/>
      <c r="RBC2086" s="2206"/>
      <c r="RBD2086" s="2206"/>
      <c r="RBE2086" s="2206"/>
      <c r="RBF2086" s="2206"/>
      <c r="RBG2086" s="2206"/>
      <c r="RBH2086" s="2206"/>
      <c r="RBI2086" s="2206"/>
      <c r="RBJ2086" s="2206"/>
      <c r="RBK2086" s="2206"/>
      <c r="RBL2086" s="2206"/>
      <c r="RBM2086" s="2206"/>
      <c r="RBN2086" s="2206"/>
      <c r="RBO2086" s="2206"/>
      <c r="RBP2086" s="2206"/>
      <c r="RBQ2086" s="2206"/>
      <c r="RBR2086" s="2206"/>
      <c r="RBS2086" s="2206"/>
      <c r="RBT2086" s="2206"/>
      <c r="RBU2086" s="2206"/>
      <c r="RBV2086" s="2206"/>
      <c r="RBW2086" s="2206"/>
      <c r="RBX2086" s="2206"/>
      <c r="RBY2086" s="2206"/>
      <c r="RBZ2086" s="2206"/>
      <c r="RCA2086" s="2206"/>
      <c r="RCB2086" s="2206"/>
      <c r="RCC2086" s="2206"/>
      <c r="RCD2086" s="2206"/>
      <c r="RCE2086" s="2206"/>
      <c r="RCF2086" s="2206"/>
      <c r="RCG2086" s="2206"/>
      <c r="RCH2086" s="2206"/>
      <c r="RCI2086" s="2206"/>
      <c r="RCJ2086" s="2206"/>
      <c r="RCK2086" s="2206"/>
      <c r="RCL2086" s="2206"/>
      <c r="RCM2086" s="2206"/>
      <c r="RCN2086" s="2206"/>
      <c r="RCO2086" s="2206"/>
      <c r="RCP2086" s="2206"/>
      <c r="RCQ2086" s="2206"/>
      <c r="RCR2086" s="2206"/>
      <c r="RCS2086" s="2206"/>
      <c r="RCT2086" s="2206"/>
      <c r="RCU2086" s="2206"/>
      <c r="RCV2086" s="2206"/>
      <c r="RCW2086" s="2206"/>
      <c r="RCX2086" s="2206"/>
      <c r="RCY2086" s="2206"/>
      <c r="RCZ2086" s="2206"/>
      <c r="RDA2086" s="2206"/>
      <c r="RDB2086" s="2206"/>
      <c r="RDC2086" s="2206"/>
      <c r="RDD2086" s="2206"/>
      <c r="RDE2086" s="2206"/>
      <c r="RDF2086" s="2206"/>
      <c r="RDG2086" s="2206"/>
      <c r="RDH2086" s="2206"/>
      <c r="RDI2086" s="2206"/>
      <c r="RDJ2086" s="2206"/>
      <c r="RDK2086" s="2206"/>
      <c r="RDL2086" s="2206"/>
      <c r="RDM2086" s="2206"/>
      <c r="RDN2086" s="2206"/>
      <c r="RDO2086" s="2206"/>
      <c r="RDP2086" s="2206"/>
      <c r="RDQ2086" s="2206"/>
      <c r="RDR2086" s="2206"/>
      <c r="RDS2086" s="2206"/>
      <c r="RDT2086" s="2206"/>
      <c r="RDU2086" s="2206"/>
      <c r="RDV2086" s="2206"/>
      <c r="RDW2086" s="2206"/>
      <c r="RDX2086" s="2206"/>
      <c r="RDY2086" s="2206"/>
      <c r="RDZ2086" s="2206"/>
      <c r="REA2086" s="2206"/>
      <c r="REB2086" s="2206"/>
      <c r="REC2086" s="2206"/>
      <c r="RED2086" s="2206"/>
      <c r="REE2086" s="2206"/>
      <c r="REF2086" s="2206"/>
      <c r="REG2086" s="2206"/>
      <c r="REH2086" s="2206"/>
      <c r="REI2086" s="2206"/>
      <c r="REJ2086" s="2206"/>
      <c r="REK2086" s="2206"/>
      <c r="REL2086" s="2206"/>
      <c r="REM2086" s="2206"/>
      <c r="REN2086" s="2206"/>
      <c r="REO2086" s="2206"/>
      <c r="REP2086" s="2206"/>
      <c r="REQ2086" s="2206"/>
      <c r="RER2086" s="2206"/>
      <c r="RES2086" s="2206"/>
      <c r="RET2086" s="2206"/>
      <c r="REU2086" s="2206"/>
      <c r="REV2086" s="2206"/>
      <c r="REW2086" s="2206"/>
      <c r="REX2086" s="2206"/>
      <c r="REY2086" s="2206"/>
      <c r="REZ2086" s="2206"/>
      <c r="RFA2086" s="2206"/>
      <c r="RFB2086" s="2206"/>
      <c r="RFC2086" s="2206"/>
      <c r="RFD2086" s="2206"/>
      <c r="RFE2086" s="2206"/>
      <c r="RFF2086" s="2206"/>
      <c r="RFG2086" s="2206"/>
      <c r="RFH2086" s="2206"/>
      <c r="RFI2086" s="2206"/>
      <c r="RFJ2086" s="2206"/>
      <c r="RFK2086" s="2206"/>
      <c r="RFL2086" s="2206"/>
      <c r="RFM2086" s="2206"/>
      <c r="RFN2086" s="2206"/>
      <c r="RFO2086" s="2206"/>
      <c r="RFP2086" s="2206"/>
      <c r="RFQ2086" s="2206"/>
      <c r="RFR2086" s="2206"/>
      <c r="RFS2086" s="2206"/>
      <c r="RFT2086" s="2206"/>
      <c r="RFU2086" s="2206"/>
      <c r="RFV2086" s="2206"/>
      <c r="RFW2086" s="2206"/>
      <c r="RFX2086" s="2206"/>
      <c r="RFY2086" s="2206"/>
      <c r="RFZ2086" s="2206"/>
      <c r="RGA2086" s="2206"/>
      <c r="RGB2086" s="2206"/>
      <c r="RGC2086" s="2206"/>
      <c r="RGD2086" s="2206"/>
      <c r="RGE2086" s="2206"/>
      <c r="RGF2086" s="2206"/>
      <c r="RGG2086" s="2206"/>
      <c r="RGH2086" s="2206"/>
      <c r="RGI2086" s="2206"/>
      <c r="RGJ2086" s="2206"/>
      <c r="RGK2086" s="2206"/>
      <c r="RGL2086" s="2206"/>
      <c r="RGM2086" s="2206"/>
      <c r="RGN2086" s="2206"/>
      <c r="RGO2086" s="2206"/>
      <c r="RGP2086" s="2206"/>
      <c r="RGQ2086" s="2206"/>
      <c r="RGR2086" s="2206"/>
      <c r="RGS2086" s="2206"/>
      <c r="RGT2086" s="2206"/>
      <c r="RGU2086" s="2206"/>
      <c r="RGV2086" s="2206"/>
      <c r="RGW2086" s="2206"/>
      <c r="RGX2086" s="2206"/>
      <c r="RGY2086" s="2206"/>
      <c r="RGZ2086" s="2206"/>
      <c r="RHA2086" s="2206"/>
      <c r="RHB2086" s="2206"/>
      <c r="RHC2086" s="2206"/>
      <c r="RHD2086" s="2206"/>
      <c r="RHE2086" s="2206"/>
      <c r="RHF2086" s="2206"/>
      <c r="RHG2086" s="2206"/>
      <c r="RHH2086" s="2206"/>
      <c r="RHI2086" s="2206"/>
      <c r="RHJ2086" s="2206"/>
      <c r="RHK2086" s="2206"/>
      <c r="RHL2086" s="2206"/>
      <c r="RHM2086" s="2206"/>
      <c r="RHN2086" s="2206"/>
      <c r="RHO2086" s="2206"/>
      <c r="RHP2086" s="2206"/>
      <c r="RHQ2086" s="2206"/>
      <c r="RHR2086" s="2206"/>
      <c r="RHS2086" s="2206"/>
      <c r="RHT2086" s="2206"/>
      <c r="RHU2086" s="2206"/>
      <c r="RHV2086" s="2206"/>
      <c r="RHW2086" s="2206"/>
      <c r="RHX2086" s="2206"/>
      <c r="RHY2086" s="2206"/>
      <c r="RHZ2086" s="2206"/>
      <c r="RIA2086" s="2206"/>
      <c r="RIB2086" s="2206"/>
      <c r="RIC2086" s="2206"/>
      <c r="RID2086" s="2206"/>
      <c r="RIE2086" s="2206"/>
      <c r="RIF2086" s="2206"/>
      <c r="RIG2086" s="2206"/>
      <c r="RIH2086" s="2206"/>
      <c r="RII2086" s="2206"/>
      <c r="RIJ2086" s="2206"/>
      <c r="RIK2086" s="2206"/>
      <c r="RIL2086" s="2206"/>
      <c r="RIM2086" s="2206"/>
      <c r="RIN2086" s="2206"/>
      <c r="RIO2086" s="2206"/>
      <c r="RIP2086" s="2206"/>
      <c r="RIQ2086" s="2206"/>
      <c r="RIR2086" s="2206"/>
      <c r="RIS2086" s="2206"/>
      <c r="RIT2086" s="2206"/>
      <c r="RIU2086" s="2206"/>
      <c r="RIV2086" s="2206"/>
      <c r="RIW2086" s="2206"/>
      <c r="RIX2086" s="2206"/>
      <c r="RIY2086" s="2206"/>
      <c r="RIZ2086" s="2206"/>
      <c r="RJA2086" s="2206"/>
      <c r="RJB2086" s="2206"/>
      <c r="RJC2086" s="2206"/>
      <c r="RJD2086" s="2206"/>
      <c r="RJE2086" s="2206"/>
      <c r="RJF2086" s="2206"/>
      <c r="RJG2086" s="2206"/>
      <c r="RJH2086" s="2206"/>
      <c r="RJI2086" s="2206"/>
      <c r="RJJ2086" s="2206"/>
      <c r="RJK2086" s="2206"/>
      <c r="RJL2086" s="2206"/>
      <c r="RJM2086" s="2206"/>
      <c r="RJN2086" s="2206"/>
      <c r="RJO2086" s="2206"/>
      <c r="RJP2086" s="2206"/>
      <c r="RJQ2086" s="2206"/>
      <c r="RJR2086" s="2206"/>
      <c r="RJS2086" s="2206"/>
      <c r="RJT2086" s="2206"/>
      <c r="RJU2086" s="2206"/>
      <c r="RJV2086" s="2206"/>
      <c r="RJW2086" s="2206"/>
      <c r="RJX2086" s="2206"/>
      <c r="RJY2086" s="2206"/>
      <c r="RJZ2086" s="2206"/>
      <c r="RKA2086" s="2206"/>
      <c r="RKB2086" s="2206"/>
      <c r="RKC2086" s="2206"/>
      <c r="RKD2086" s="2206"/>
      <c r="RKE2086" s="2206"/>
      <c r="RKF2086" s="2206"/>
      <c r="RKG2086" s="2206"/>
      <c r="RKH2086" s="2206"/>
      <c r="RKI2086" s="2206"/>
      <c r="RKJ2086" s="2206"/>
      <c r="RKK2086" s="2206"/>
      <c r="RKL2086" s="2206"/>
      <c r="RKM2086" s="2206"/>
      <c r="RKN2086" s="2206"/>
      <c r="RKO2086" s="2206"/>
      <c r="RKP2086" s="2206"/>
      <c r="RKQ2086" s="2206"/>
      <c r="RKR2086" s="2206"/>
      <c r="RKS2086" s="2206"/>
      <c r="RKT2086" s="2206"/>
      <c r="RKU2086" s="2206"/>
      <c r="RKV2086" s="2206"/>
      <c r="RKW2086" s="2206"/>
      <c r="RKX2086" s="2206"/>
      <c r="RKY2086" s="2206"/>
      <c r="RKZ2086" s="2206"/>
      <c r="RLA2086" s="2206"/>
      <c r="RLB2086" s="2206"/>
      <c r="RLC2086" s="2206"/>
      <c r="RLD2086" s="2206"/>
      <c r="RLE2086" s="2206"/>
      <c r="RLF2086" s="2206"/>
      <c r="RLG2086" s="2206"/>
      <c r="RLH2086" s="2206"/>
      <c r="RLI2086" s="2206"/>
      <c r="RLJ2086" s="2206"/>
      <c r="RLK2086" s="2206"/>
      <c r="RLL2086" s="2206"/>
      <c r="RLM2086" s="2206"/>
      <c r="RLN2086" s="2206"/>
      <c r="RLO2086" s="2206"/>
      <c r="RLP2086" s="2206"/>
      <c r="RLQ2086" s="2206"/>
      <c r="RLR2086" s="2206"/>
      <c r="RLS2086" s="2206"/>
      <c r="RLT2086" s="2206"/>
      <c r="RLU2086" s="2206"/>
      <c r="RLV2086" s="2206"/>
      <c r="RLW2086" s="2206"/>
      <c r="RLX2086" s="2206"/>
      <c r="RLY2086" s="2206"/>
      <c r="RLZ2086" s="2206"/>
      <c r="RMA2086" s="2206"/>
      <c r="RMB2086" s="2206"/>
      <c r="RMC2086" s="2206"/>
      <c r="RMD2086" s="2206"/>
      <c r="RME2086" s="2206"/>
      <c r="RMF2086" s="2206"/>
      <c r="RMG2086" s="2206"/>
      <c r="RMH2086" s="2206"/>
      <c r="RMI2086" s="2206"/>
      <c r="RMJ2086" s="2206"/>
      <c r="RMK2086" s="2206"/>
      <c r="RML2086" s="2206"/>
      <c r="RMM2086" s="2206"/>
      <c r="RMN2086" s="2206"/>
      <c r="RMO2086" s="2206"/>
      <c r="RMP2086" s="2206"/>
      <c r="RMQ2086" s="2206"/>
      <c r="RMR2086" s="2206"/>
      <c r="RMS2086" s="2206"/>
      <c r="RMT2086" s="2206"/>
      <c r="RMU2086" s="2206"/>
      <c r="RMV2086" s="2206"/>
      <c r="RMW2086" s="2206"/>
      <c r="RMX2086" s="2206"/>
      <c r="RMY2086" s="2206"/>
      <c r="RMZ2086" s="2206"/>
      <c r="RNA2086" s="2206"/>
      <c r="RNB2086" s="2206"/>
      <c r="RNC2086" s="2206"/>
      <c r="RND2086" s="2206"/>
      <c r="RNE2086" s="2206"/>
      <c r="RNF2086" s="2206"/>
      <c r="RNG2086" s="2206"/>
      <c r="RNH2086" s="2206"/>
      <c r="RNI2086" s="2206"/>
      <c r="RNJ2086" s="2206"/>
      <c r="RNK2086" s="2206"/>
      <c r="RNL2086" s="2206"/>
      <c r="RNM2086" s="2206"/>
      <c r="RNN2086" s="2206"/>
      <c r="RNO2086" s="2206"/>
      <c r="RNP2086" s="2206"/>
      <c r="RNQ2086" s="2206"/>
      <c r="RNR2086" s="2206"/>
      <c r="RNS2086" s="2206"/>
      <c r="RNT2086" s="2206"/>
      <c r="RNU2086" s="2206"/>
      <c r="RNV2086" s="2206"/>
      <c r="RNW2086" s="2206"/>
      <c r="RNX2086" s="2206"/>
      <c r="RNY2086" s="2206"/>
      <c r="RNZ2086" s="2206"/>
      <c r="ROA2086" s="2206"/>
      <c r="ROB2086" s="2206"/>
      <c r="ROC2086" s="2206"/>
      <c r="ROD2086" s="2206"/>
      <c r="ROE2086" s="2206"/>
      <c r="ROF2086" s="2206"/>
      <c r="ROG2086" s="2206"/>
      <c r="ROH2086" s="2206"/>
      <c r="ROI2086" s="2206"/>
      <c r="ROJ2086" s="2206"/>
      <c r="ROK2086" s="2206"/>
      <c r="ROL2086" s="2206"/>
      <c r="ROM2086" s="2206"/>
      <c r="RON2086" s="2206"/>
      <c r="ROO2086" s="2206"/>
      <c r="ROP2086" s="2206"/>
      <c r="ROQ2086" s="2206"/>
      <c r="ROR2086" s="2206"/>
      <c r="ROS2086" s="2206"/>
      <c r="ROT2086" s="2206"/>
      <c r="ROU2086" s="2206"/>
      <c r="ROV2086" s="2206"/>
      <c r="ROW2086" s="2206"/>
      <c r="ROX2086" s="2206"/>
      <c r="ROY2086" s="2206"/>
      <c r="ROZ2086" s="2206"/>
      <c r="RPA2086" s="2206"/>
      <c r="RPB2086" s="2206"/>
      <c r="RPC2086" s="2206"/>
      <c r="RPD2086" s="2206"/>
      <c r="RPE2086" s="2206"/>
      <c r="RPF2086" s="2206"/>
      <c r="RPG2086" s="2206"/>
      <c r="RPH2086" s="2206"/>
      <c r="RPI2086" s="2206"/>
      <c r="RPJ2086" s="2206"/>
      <c r="RPK2086" s="2206"/>
      <c r="RPL2086" s="2206"/>
      <c r="RPM2086" s="2206"/>
      <c r="RPN2086" s="2206"/>
      <c r="RPO2086" s="2206"/>
      <c r="RPP2086" s="2206"/>
      <c r="RPQ2086" s="2206"/>
      <c r="RPR2086" s="2206"/>
      <c r="RPS2086" s="2206"/>
      <c r="RPT2086" s="2206"/>
      <c r="RPU2086" s="2206"/>
      <c r="RPV2086" s="2206"/>
      <c r="RPW2086" s="2206"/>
      <c r="RPX2086" s="2206"/>
      <c r="RPY2086" s="2206"/>
      <c r="RPZ2086" s="2206"/>
      <c r="RQA2086" s="2206"/>
      <c r="RQB2086" s="2206"/>
      <c r="RQC2086" s="2206"/>
      <c r="RQD2086" s="2206"/>
      <c r="RQE2086" s="2206"/>
      <c r="RQF2086" s="2206"/>
      <c r="RQG2086" s="2206"/>
      <c r="RQH2086" s="2206"/>
      <c r="RQI2086" s="2206"/>
      <c r="RQJ2086" s="2206"/>
      <c r="RQK2086" s="2206"/>
      <c r="RQL2086" s="2206"/>
      <c r="RQM2086" s="2206"/>
      <c r="RQN2086" s="2206"/>
      <c r="RQO2086" s="2206"/>
      <c r="RQP2086" s="2206"/>
      <c r="RQQ2086" s="2206"/>
      <c r="RQR2086" s="2206"/>
      <c r="RQS2086" s="2206"/>
      <c r="RQT2086" s="2206"/>
      <c r="RQU2086" s="2206"/>
      <c r="RQV2086" s="2206"/>
      <c r="RQW2086" s="2206"/>
      <c r="RQX2086" s="2206"/>
      <c r="RQY2086" s="2206"/>
      <c r="RQZ2086" s="2206"/>
      <c r="RRA2086" s="2206"/>
      <c r="RRB2086" s="2206"/>
      <c r="RRC2086" s="2206"/>
      <c r="RRD2086" s="2206"/>
      <c r="RRE2086" s="2206"/>
      <c r="RRF2086" s="2206"/>
      <c r="RRG2086" s="2206"/>
      <c r="RRH2086" s="2206"/>
      <c r="RRI2086" s="2206"/>
      <c r="RRJ2086" s="2206"/>
      <c r="RRK2086" s="2206"/>
      <c r="RRL2086" s="2206"/>
      <c r="RRM2086" s="2206"/>
      <c r="RRN2086" s="2206"/>
      <c r="RRO2086" s="2206"/>
      <c r="RRP2086" s="2206"/>
      <c r="RRQ2086" s="2206"/>
      <c r="RRR2086" s="2206"/>
      <c r="RRS2086" s="2206"/>
      <c r="RRT2086" s="2206"/>
      <c r="RRU2086" s="2206"/>
      <c r="RRV2086" s="2206"/>
      <c r="RRW2086" s="2206"/>
      <c r="RRX2086" s="2206"/>
      <c r="RRY2086" s="2206"/>
      <c r="RRZ2086" s="2206"/>
      <c r="RSA2086" s="2206"/>
      <c r="RSB2086" s="2206"/>
      <c r="RSC2086" s="2206"/>
      <c r="RSD2086" s="2206"/>
      <c r="RSE2086" s="2206"/>
      <c r="RSF2086" s="2206"/>
      <c r="RSG2086" s="2206"/>
      <c r="RSH2086" s="2206"/>
      <c r="RSI2086" s="2206"/>
      <c r="RSJ2086" s="2206"/>
      <c r="RSK2086" s="2206"/>
      <c r="RSL2086" s="2206"/>
      <c r="RSM2086" s="2206"/>
      <c r="RSN2086" s="2206"/>
      <c r="RSO2086" s="2206"/>
      <c r="RSP2086" s="2206"/>
      <c r="RSQ2086" s="2206"/>
      <c r="RSR2086" s="2206"/>
      <c r="RSS2086" s="2206"/>
      <c r="RST2086" s="2206"/>
      <c r="RSU2086" s="2206"/>
      <c r="RSV2086" s="2206"/>
      <c r="RSW2086" s="2206"/>
      <c r="RSX2086" s="2206"/>
      <c r="RSY2086" s="2206"/>
      <c r="RSZ2086" s="2206"/>
      <c r="RTA2086" s="2206"/>
      <c r="RTB2086" s="2206"/>
      <c r="RTC2086" s="2206"/>
      <c r="RTD2086" s="2206"/>
      <c r="RTE2086" s="2206"/>
      <c r="RTF2086" s="2206"/>
      <c r="RTG2086" s="2206"/>
      <c r="RTH2086" s="2206"/>
      <c r="RTI2086" s="2206"/>
      <c r="RTJ2086" s="2206"/>
      <c r="RTK2086" s="2206"/>
      <c r="RTL2086" s="2206"/>
      <c r="RTM2086" s="2206"/>
      <c r="RTN2086" s="2206"/>
      <c r="RTO2086" s="2206"/>
      <c r="RTP2086" s="2206"/>
      <c r="RTQ2086" s="2206"/>
      <c r="RTR2086" s="2206"/>
      <c r="RTS2086" s="2206"/>
      <c r="RTT2086" s="2206"/>
      <c r="RTU2086" s="2206"/>
      <c r="RTV2086" s="2206"/>
      <c r="RTW2086" s="2206"/>
      <c r="RTX2086" s="2206"/>
      <c r="RTY2086" s="2206"/>
      <c r="RTZ2086" s="2206"/>
      <c r="RUA2086" s="2206"/>
      <c r="RUB2086" s="2206"/>
      <c r="RUC2086" s="2206"/>
      <c r="RUD2086" s="2206"/>
      <c r="RUE2086" s="2206"/>
      <c r="RUF2086" s="2206"/>
      <c r="RUG2086" s="2206"/>
      <c r="RUH2086" s="2206"/>
      <c r="RUI2086" s="2206"/>
      <c r="RUJ2086" s="2206"/>
      <c r="RUK2086" s="2206"/>
      <c r="RUL2086" s="2206"/>
      <c r="RUM2086" s="2206"/>
      <c r="RUN2086" s="2206"/>
      <c r="RUO2086" s="2206"/>
      <c r="RUP2086" s="2206"/>
      <c r="RUQ2086" s="2206"/>
      <c r="RUR2086" s="2206"/>
      <c r="RUS2086" s="2206"/>
      <c r="RUT2086" s="2206"/>
      <c r="RUU2086" s="2206"/>
      <c r="RUV2086" s="2206"/>
      <c r="RUW2086" s="2206"/>
      <c r="RUX2086" s="2206"/>
      <c r="RUY2086" s="2206"/>
      <c r="RUZ2086" s="2206"/>
      <c r="RVA2086" s="2206"/>
      <c r="RVB2086" s="2206"/>
      <c r="RVC2086" s="2206"/>
      <c r="RVD2086" s="2206"/>
      <c r="RVE2086" s="2206"/>
      <c r="RVF2086" s="2206"/>
      <c r="RVG2086" s="2206"/>
      <c r="RVH2086" s="2206"/>
      <c r="RVI2086" s="2206"/>
      <c r="RVJ2086" s="2206"/>
      <c r="RVK2086" s="2206"/>
      <c r="RVL2086" s="2206"/>
      <c r="RVM2086" s="2206"/>
      <c r="RVN2086" s="2206"/>
      <c r="RVO2086" s="2206"/>
      <c r="RVP2086" s="2206"/>
      <c r="RVQ2086" s="2206"/>
      <c r="RVR2086" s="2206"/>
      <c r="RVS2086" s="2206"/>
      <c r="RVT2086" s="2206"/>
      <c r="RVU2086" s="2206"/>
      <c r="RVV2086" s="2206"/>
      <c r="RVW2086" s="2206"/>
      <c r="RVX2086" s="2206"/>
      <c r="RVY2086" s="2206"/>
      <c r="RVZ2086" s="2206"/>
      <c r="RWA2086" s="2206"/>
      <c r="RWB2086" s="2206"/>
      <c r="RWC2086" s="2206"/>
      <c r="RWD2086" s="2206"/>
      <c r="RWE2086" s="2206"/>
      <c r="RWF2086" s="2206"/>
      <c r="RWG2086" s="2206"/>
      <c r="RWH2086" s="2206"/>
      <c r="RWI2086" s="2206"/>
      <c r="RWJ2086" s="2206"/>
      <c r="RWK2086" s="2206"/>
      <c r="RWL2086" s="2206"/>
      <c r="RWM2086" s="2206"/>
      <c r="RWN2086" s="2206"/>
      <c r="RWO2086" s="2206"/>
      <c r="RWP2086" s="2206"/>
      <c r="RWQ2086" s="2206"/>
      <c r="RWR2086" s="2206"/>
      <c r="RWS2086" s="2206"/>
      <c r="RWT2086" s="2206"/>
      <c r="RWU2086" s="2206"/>
      <c r="RWV2086" s="2206"/>
      <c r="RWW2086" s="2206"/>
      <c r="RWX2086" s="2206"/>
      <c r="RWY2086" s="2206"/>
      <c r="RWZ2086" s="2206"/>
      <c r="RXA2086" s="2206"/>
      <c r="RXB2086" s="2206"/>
      <c r="RXC2086" s="2206"/>
      <c r="RXD2086" s="2206"/>
      <c r="RXE2086" s="2206"/>
      <c r="RXF2086" s="2206"/>
      <c r="RXG2086" s="2206"/>
      <c r="RXH2086" s="2206"/>
      <c r="RXI2086" s="2206"/>
      <c r="RXJ2086" s="2206"/>
      <c r="RXK2086" s="2206"/>
      <c r="RXL2086" s="2206"/>
      <c r="RXM2086" s="2206"/>
      <c r="RXN2086" s="2206"/>
      <c r="RXO2086" s="2206"/>
      <c r="RXP2086" s="2206"/>
      <c r="RXQ2086" s="2206"/>
      <c r="RXR2086" s="2206"/>
      <c r="RXS2086" s="2206"/>
      <c r="RXT2086" s="2206"/>
      <c r="RXU2086" s="2206"/>
      <c r="RXV2086" s="2206"/>
      <c r="RXW2086" s="2206"/>
      <c r="RXX2086" s="2206"/>
      <c r="RXY2086" s="2206"/>
      <c r="RXZ2086" s="2206"/>
      <c r="RYA2086" s="2206"/>
      <c r="RYB2086" s="2206"/>
      <c r="RYC2086" s="2206"/>
      <c r="RYD2086" s="2206"/>
      <c r="RYE2086" s="2206"/>
      <c r="RYF2086" s="2206"/>
      <c r="RYG2086" s="2206"/>
      <c r="RYH2086" s="2206"/>
      <c r="RYI2086" s="2206"/>
      <c r="RYJ2086" s="2206"/>
      <c r="RYK2086" s="2206"/>
      <c r="RYL2086" s="2206"/>
      <c r="RYM2086" s="2206"/>
      <c r="RYN2086" s="2206"/>
      <c r="RYO2086" s="2206"/>
      <c r="RYP2086" s="2206"/>
      <c r="RYQ2086" s="2206"/>
      <c r="RYR2086" s="2206"/>
      <c r="RYS2086" s="2206"/>
      <c r="RYT2086" s="2206"/>
      <c r="RYU2086" s="2206"/>
      <c r="RYV2086" s="2206"/>
      <c r="RYW2086" s="2206"/>
      <c r="RYX2086" s="2206"/>
      <c r="RYY2086" s="2206"/>
      <c r="RYZ2086" s="2206"/>
      <c r="RZA2086" s="2206"/>
      <c r="RZB2086" s="2206"/>
      <c r="RZC2086" s="2206"/>
      <c r="RZD2086" s="2206"/>
      <c r="RZE2086" s="2206"/>
      <c r="RZF2086" s="2206"/>
      <c r="RZG2086" s="2206"/>
      <c r="RZH2086" s="2206"/>
      <c r="RZI2086" s="2206"/>
      <c r="RZJ2086" s="2206"/>
      <c r="RZK2086" s="2206"/>
      <c r="RZL2086" s="2206"/>
      <c r="RZM2086" s="2206"/>
      <c r="RZN2086" s="2206"/>
      <c r="RZO2086" s="2206"/>
      <c r="RZP2086" s="2206"/>
      <c r="RZQ2086" s="2206"/>
      <c r="RZR2086" s="2206"/>
      <c r="RZS2086" s="2206"/>
      <c r="RZT2086" s="2206"/>
      <c r="RZU2086" s="2206"/>
      <c r="RZV2086" s="2206"/>
      <c r="RZW2086" s="2206"/>
      <c r="RZX2086" s="2206"/>
      <c r="RZY2086" s="2206"/>
      <c r="RZZ2086" s="2206"/>
      <c r="SAA2086" s="2206"/>
      <c r="SAB2086" s="2206"/>
      <c r="SAC2086" s="2206"/>
      <c r="SAD2086" s="2206"/>
      <c r="SAE2086" s="2206"/>
      <c r="SAF2086" s="2206"/>
      <c r="SAG2086" s="2206"/>
      <c r="SAH2086" s="2206"/>
      <c r="SAI2086" s="2206"/>
      <c r="SAJ2086" s="2206"/>
      <c r="SAK2086" s="2206"/>
      <c r="SAL2086" s="2206"/>
      <c r="SAM2086" s="2206"/>
      <c r="SAN2086" s="2206"/>
      <c r="SAO2086" s="2206"/>
      <c r="SAP2086" s="2206"/>
      <c r="SAQ2086" s="2206"/>
      <c r="SAR2086" s="2206"/>
      <c r="SAS2086" s="2206"/>
      <c r="SAT2086" s="2206"/>
      <c r="SAU2086" s="2206"/>
      <c r="SAV2086" s="2206"/>
      <c r="SAW2086" s="2206"/>
      <c r="SAX2086" s="2206"/>
      <c r="SAY2086" s="2206"/>
      <c r="SAZ2086" s="2206"/>
      <c r="SBA2086" s="2206"/>
      <c r="SBB2086" s="2206"/>
      <c r="SBC2086" s="2206"/>
      <c r="SBD2086" s="2206"/>
      <c r="SBE2086" s="2206"/>
      <c r="SBF2086" s="2206"/>
      <c r="SBG2086" s="2206"/>
      <c r="SBH2086" s="2206"/>
      <c r="SBI2086" s="2206"/>
      <c r="SBJ2086" s="2206"/>
      <c r="SBK2086" s="2206"/>
      <c r="SBL2086" s="2206"/>
      <c r="SBM2086" s="2206"/>
      <c r="SBN2086" s="2206"/>
      <c r="SBO2086" s="2206"/>
      <c r="SBP2086" s="2206"/>
      <c r="SBQ2086" s="2206"/>
      <c r="SBR2086" s="2206"/>
      <c r="SBS2086" s="2206"/>
      <c r="SBT2086" s="2206"/>
      <c r="SBU2086" s="2206"/>
      <c r="SBV2086" s="2206"/>
      <c r="SBW2086" s="2206"/>
      <c r="SBX2086" s="2206"/>
      <c r="SBY2086" s="2206"/>
      <c r="SBZ2086" s="2206"/>
      <c r="SCA2086" s="2206"/>
      <c r="SCB2086" s="2206"/>
      <c r="SCC2086" s="2206"/>
      <c r="SCD2086" s="2206"/>
      <c r="SCE2086" s="2206"/>
      <c r="SCF2086" s="2206"/>
      <c r="SCG2086" s="2206"/>
      <c r="SCH2086" s="2206"/>
      <c r="SCI2086" s="2206"/>
      <c r="SCJ2086" s="2206"/>
      <c r="SCK2086" s="2206"/>
      <c r="SCL2086" s="2206"/>
      <c r="SCM2086" s="2206"/>
      <c r="SCN2086" s="2206"/>
      <c r="SCO2086" s="2206"/>
      <c r="SCP2086" s="2206"/>
      <c r="SCQ2086" s="2206"/>
      <c r="SCR2086" s="2206"/>
      <c r="SCS2086" s="2206"/>
      <c r="SCT2086" s="2206"/>
      <c r="SCU2086" s="2206"/>
      <c r="SCV2086" s="2206"/>
      <c r="SCW2086" s="2206"/>
      <c r="SCX2086" s="2206"/>
      <c r="SCY2086" s="2206"/>
      <c r="SCZ2086" s="2206"/>
      <c r="SDA2086" s="2206"/>
      <c r="SDB2086" s="2206"/>
      <c r="SDC2086" s="2206"/>
      <c r="SDD2086" s="2206"/>
      <c r="SDE2086" s="2206"/>
      <c r="SDF2086" s="2206"/>
      <c r="SDG2086" s="2206"/>
      <c r="SDH2086" s="2206"/>
      <c r="SDI2086" s="2206"/>
      <c r="SDJ2086" s="2206"/>
      <c r="SDK2086" s="2206"/>
      <c r="SDL2086" s="2206"/>
      <c r="SDM2086" s="2206"/>
      <c r="SDN2086" s="2206"/>
      <c r="SDO2086" s="2206"/>
      <c r="SDP2086" s="2206"/>
      <c r="SDQ2086" s="2206"/>
      <c r="SDR2086" s="2206"/>
      <c r="SDS2086" s="2206"/>
      <c r="SDT2086" s="2206"/>
      <c r="SDU2086" s="2206"/>
      <c r="SDV2086" s="2206"/>
      <c r="SDW2086" s="2206"/>
      <c r="SDX2086" s="2206"/>
      <c r="SDY2086" s="2206"/>
      <c r="SDZ2086" s="2206"/>
      <c r="SEA2086" s="2206"/>
      <c r="SEB2086" s="2206"/>
      <c r="SEC2086" s="2206"/>
      <c r="SED2086" s="2206"/>
      <c r="SEE2086" s="2206"/>
      <c r="SEF2086" s="2206"/>
      <c r="SEG2086" s="2206"/>
      <c r="SEH2086" s="2206"/>
      <c r="SEI2086" s="2206"/>
      <c r="SEJ2086" s="2206"/>
      <c r="SEK2086" s="2206"/>
      <c r="SEL2086" s="2206"/>
      <c r="SEM2086" s="2206"/>
      <c r="SEN2086" s="2206"/>
      <c r="SEO2086" s="2206"/>
      <c r="SEP2086" s="2206"/>
      <c r="SEQ2086" s="2206"/>
      <c r="SER2086" s="2206"/>
      <c r="SES2086" s="2206"/>
      <c r="SET2086" s="2206"/>
      <c r="SEU2086" s="2206"/>
      <c r="SEV2086" s="2206"/>
      <c r="SEW2086" s="2206"/>
      <c r="SEX2086" s="2206"/>
      <c r="SEY2086" s="2206"/>
      <c r="SEZ2086" s="2206"/>
      <c r="SFA2086" s="2206"/>
      <c r="SFB2086" s="2206"/>
      <c r="SFC2086" s="2206"/>
      <c r="SFD2086" s="2206"/>
      <c r="SFE2086" s="2206"/>
      <c r="SFF2086" s="2206"/>
      <c r="SFG2086" s="2206"/>
      <c r="SFH2086" s="2206"/>
      <c r="SFI2086" s="2206"/>
      <c r="SFJ2086" s="2206"/>
      <c r="SFK2086" s="2206"/>
      <c r="SFL2086" s="2206"/>
      <c r="SFM2086" s="2206"/>
      <c r="SFN2086" s="2206"/>
      <c r="SFO2086" s="2206"/>
      <c r="SFP2086" s="2206"/>
      <c r="SFQ2086" s="2206"/>
      <c r="SFR2086" s="2206"/>
      <c r="SFS2086" s="2206"/>
      <c r="SFT2086" s="2206"/>
      <c r="SFU2086" s="2206"/>
      <c r="SFV2086" s="2206"/>
      <c r="SFW2086" s="2206"/>
      <c r="SFX2086" s="2206"/>
      <c r="SFY2086" s="2206"/>
      <c r="SFZ2086" s="2206"/>
      <c r="SGA2086" s="2206"/>
      <c r="SGB2086" s="2206"/>
      <c r="SGC2086" s="2206"/>
      <c r="SGD2086" s="2206"/>
      <c r="SGE2086" s="2206"/>
      <c r="SGF2086" s="2206"/>
      <c r="SGG2086" s="2206"/>
      <c r="SGH2086" s="2206"/>
      <c r="SGI2086" s="2206"/>
      <c r="SGJ2086" s="2206"/>
      <c r="SGK2086" s="2206"/>
      <c r="SGL2086" s="2206"/>
      <c r="SGM2086" s="2206"/>
      <c r="SGN2086" s="2206"/>
      <c r="SGO2086" s="2206"/>
      <c r="SGP2086" s="2206"/>
      <c r="SGQ2086" s="2206"/>
      <c r="SGR2086" s="2206"/>
      <c r="SGS2086" s="2206"/>
      <c r="SGT2086" s="2206"/>
      <c r="SGU2086" s="2206"/>
      <c r="SGV2086" s="2206"/>
      <c r="SGW2086" s="2206"/>
      <c r="SGX2086" s="2206"/>
      <c r="SGY2086" s="2206"/>
      <c r="SGZ2086" s="2206"/>
      <c r="SHA2086" s="2206"/>
      <c r="SHB2086" s="2206"/>
      <c r="SHC2086" s="2206"/>
      <c r="SHD2086" s="2206"/>
      <c r="SHE2086" s="2206"/>
      <c r="SHF2086" s="2206"/>
      <c r="SHG2086" s="2206"/>
      <c r="SHH2086" s="2206"/>
      <c r="SHI2086" s="2206"/>
      <c r="SHJ2086" s="2206"/>
      <c r="SHK2086" s="2206"/>
      <c r="SHL2086" s="2206"/>
      <c r="SHM2086" s="2206"/>
      <c r="SHN2086" s="2206"/>
      <c r="SHO2086" s="2206"/>
      <c r="SHP2086" s="2206"/>
      <c r="SHQ2086" s="2206"/>
      <c r="SHR2086" s="2206"/>
      <c r="SHS2086" s="2206"/>
      <c r="SHT2086" s="2206"/>
      <c r="SHU2086" s="2206"/>
      <c r="SHV2086" s="2206"/>
      <c r="SHW2086" s="2206"/>
      <c r="SHX2086" s="2206"/>
      <c r="SHY2086" s="2206"/>
      <c r="SHZ2086" s="2206"/>
      <c r="SIA2086" s="2206"/>
      <c r="SIB2086" s="2206"/>
      <c r="SIC2086" s="2206"/>
      <c r="SID2086" s="2206"/>
      <c r="SIE2086" s="2206"/>
      <c r="SIF2086" s="2206"/>
      <c r="SIG2086" s="2206"/>
      <c r="SIH2086" s="2206"/>
      <c r="SII2086" s="2206"/>
      <c r="SIJ2086" s="2206"/>
      <c r="SIK2086" s="2206"/>
      <c r="SIL2086" s="2206"/>
      <c r="SIM2086" s="2206"/>
      <c r="SIN2086" s="2206"/>
      <c r="SIO2086" s="2206"/>
      <c r="SIP2086" s="2206"/>
      <c r="SIQ2086" s="2206"/>
      <c r="SIR2086" s="2206"/>
      <c r="SIS2086" s="2206"/>
      <c r="SIT2086" s="2206"/>
      <c r="SIU2086" s="2206"/>
      <c r="SIV2086" s="2206"/>
      <c r="SIW2086" s="2206"/>
      <c r="SIX2086" s="2206"/>
      <c r="SIY2086" s="2206"/>
      <c r="SIZ2086" s="2206"/>
      <c r="SJA2086" s="2206"/>
      <c r="SJB2086" s="2206"/>
      <c r="SJC2086" s="2206"/>
      <c r="SJD2086" s="2206"/>
      <c r="SJE2086" s="2206"/>
      <c r="SJF2086" s="2206"/>
      <c r="SJG2086" s="2206"/>
      <c r="SJH2086" s="2206"/>
      <c r="SJI2086" s="2206"/>
      <c r="SJJ2086" s="2206"/>
      <c r="SJK2086" s="2206"/>
      <c r="SJL2086" s="2206"/>
      <c r="SJM2086" s="2206"/>
      <c r="SJN2086" s="2206"/>
      <c r="SJO2086" s="2206"/>
      <c r="SJP2086" s="2206"/>
      <c r="SJQ2086" s="2206"/>
      <c r="SJR2086" s="2206"/>
      <c r="SJS2086" s="2206"/>
      <c r="SJT2086" s="2206"/>
      <c r="SJU2086" s="2206"/>
      <c r="SJV2086" s="2206"/>
      <c r="SJW2086" s="2206"/>
      <c r="SJX2086" s="2206"/>
      <c r="SJY2086" s="2206"/>
      <c r="SJZ2086" s="2206"/>
      <c r="SKA2086" s="2206"/>
      <c r="SKB2086" s="2206"/>
      <c r="SKC2086" s="2206"/>
      <c r="SKD2086" s="2206"/>
      <c r="SKE2086" s="2206"/>
      <c r="SKF2086" s="2206"/>
      <c r="SKG2086" s="2206"/>
      <c r="SKH2086" s="2206"/>
      <c r="SKI2086" s="2206"/>
      <c r="SKJ2086" s="2206"/>
      <c r="SKK2086" s="2206"/>
      <c r="SKL2086" s="2206"/>
      <c r="SKM2086" s="2206"/>
      <c r="SKN2086" s="2206"/>
      <c r="SKO2086" s="2206"/>
      <c r="SKP2086" s="2206"/>
      <c r="SKQ2086" s="2206"/>
      <c r="SKR2086" s="2206"/>
      <c r="SKS2086" s="2206"/>
      <c r="SKT2086" s="2206"/>
      <c r="SKU2086" s="2206"/>
      <c r="SKV2086" s="2206"/>
      <c r="SKW2086" s="2206"/>
      <c r="SKX2086" s="2206"/>
      <c r="SKY2086" s="2206"/>
      <c r="SKZ2086" s="2206"/>
      <c r="SLA2086" s="2206"/>
      <c r="SLB2086" s="2206"/>
      <c r="SLC2086" s="2206"/>
      <c r="SLD2086" s="2206"/>
      <c r="SLE2086" s="2206"/>
      <c r="SLF2086" s="2206"/>
      <c r="SLG2086" s="2206"/>
      <c r="SLH2086" s="2206"/>
      <c r="SLI2086" s="2206"/>
      <c r="SLJ2086" s="2206"/>
      <c r="SLK2086" s="2206"/>
      <c r="SLL2086" s="2206"/>
      <c r="SLM2086" s="2206"/>
      <c r="SLN2086" s="2206"/>
      <c r="SLO2086" s="2206"/>
      <c r="SLP2086" s="2206"/>
      <c r="SLQ2086" s="2206"/>
      <c r="SLR2086" s="2206"/>
      <c r="SLS2086" s="2206"/>
      <c r="SLT2086" s="2206"/>
      <c r="SLU2086" s="2206"/>
      <c r="SLV2086" s="2206"/>
      <c r="SLW2086" s="2206"/>
      <c r="SLX2086" s="2206"/>
      <c r="SLY2086" s="2206"/>
      <c r="SLZ2086" s="2206"/>
      <c r="SMA2086" s="2206"/>
      <c r="SMB2086" s="2206"/>
      <c r="SMC2086" s="2206"/>
      <c r="SMD2086" s="2206"/>
      <c r="SME2086" s="2206"/>
      <c r="SMF2086" s="2206"/>
      <c r="SMG2086" s="2206"/>
      <c r="SMH2086" s="2206"/>
      <c r="SMI2086" s="2206"/>
      <c r="SMJ2086" s="2206"/>
      <c r="SMK2086" s="2206"/>
      <c r="SML2086" s="2206"/>
      <c r="SMM2086" s="2206"/>
      <c r="SMN2086" s="2206"/>
      <c r="SMO2086" s="2206"/>
      <c r="SMP2086" s="2206"/>
      <c r="SMQ2086" s="2206"/>
      <c r="SMR2086" s="2206"/>
      <c r="SMS2086" s="2206"/>
      <c r="SMT2086" s="2206"/>
      <c r="SMU2086" s="2206"/>
      <c r="SMV2086" s="2206"/>
      <c r="SMW2086" s="2206"/>
      <c r="SMX2086" s="2206"/>
      <c r="SMY2086" s="2206"/>
      <c r="SMZ2086" s="2206"/>
      <c r="SNA2086" s="2206"/>
      <c r="SNB2086" s="2206"/>
      <c r="SNC2086" s="2206"/>
      <c r="SND2086" s="2206"/>
      <c r="SNE2086" s="2206"/>
      <c r="SNF2086" s="2206"/>
      <c r="SNG2086" s="2206"/>
      <c r="SNH2086" s="2206"/>
      <c r="SNI2086" s="2206"/>
      <c r="SNJ2086" s="2206"/>
      <c r="SNK2086" s="2206"/>
      <c r="SNL2086" s="2206"/>
      <c r="SNM2086" s="2206"/>
      <c r="SNN2086" s="2206"/>
      <c r="SNO2086" s="2206"/>
      <c r="SNP2086" s="2206"/>
      <c r="SNQ2086" s="2206"/>
      <c r="SNR2086" s="2206"/>
      <c r="SNS2086" s="2206"/>
      <c r="SNT2086" s="2206"/>
      <c r="SNU2086" s="2206"/>
      <c r="SNV2086" s="2206"/>
      <c r="SNW2086" s="2206"/>
      <c r="SNX2086" s="2206"/>
      <c r="SNY2086" s="2206"/>
      <c r="SNZ2086" s="2206"/>
      <c r="SOA2086" s="2206"/>
      <c r="SOB2086" s="2206"/>
      <c r="SOC2086" s="2206"/>
      <c r="SOD2086" s="2206"/>
      <c r="SOE2086" s="2206"/>
      <c r="SOF2086" s="2206"/>
      <c r="SOG2086" s="2206"/>
      <c r="SOH2086" s="2206"/>
      <c r="SOI2086" s="2206"/>
      <c r="SOJ2086" s="2206"/>
      <c r="SOK2086" s="2206"/>
      <c r="SOL2086" s="2206"/>
      <c r="SOM2086" s="2206"/>
      <c r="SON2086" s="2206"/>
      <c r="SOO2086" s="2206"/>
      <c r="SOP2086" s="2206"/>
      <c r="SOQ2086" s="2206"/>
      <c r="SOR2086" s="2206"/>
      <c r="SOS2086" s="2206"/>
      <c r="SOT2086" s="2206"/>
      <c r="SOU2086" s="2206"/>
      <c r="SOV2086" s="2206"/>
      <c r="SOW2086" s="2206"/>
      <c r="SOX2086" s="2206"/>
      <c r="SOY2086" s="2206"/>
      <c r="SOZ2086" s="2206"/>
      <c r="SPA2086" s="2206"/>
      <c r="SPB2086" s="2206"/>
      <c r="SPC2086" s="2206"/>
      <c r="SPD2086" s="2206"/>
      <c r="SPE2086" s="2206"/>
      <c r="SPF2086" s="2206"/>
      <c r="SPG2086" s="2206"/>
      <c r="SPH2086" s="2206"/>
      <c r="SPI2086" s="2206"/>
      <c r="SPJ2086" s="2206"/>
      <c r="SPK2086" s="2206"/>
      <c r="SPL2086" s="2206"/>
      <c r="SPM2086" s="2206"/>
      <c r="SPN2086" s="2206"/>
      <c r="SPO2086" s="2206"/>
      <c r="SPP2086" s="2206"/>
      <c r="SPQ2086" s="2206"/>
      <c r="SPR2086" s="2206"/>
      <c r="SPS2086" s="2206"/>
      <c r="SPT2086" s="2206"/>
      <c r="SPU2086" s="2206"/>
      <c r="SPV2086" s="2206"/>
      <c r="SPW2086" s="2206"/>
      <c r="SPX2086" s="2206"/>
      <c r="SPY2086" s="2206"/>
      <c r="SPZ2086" s="2206"/>
      <c r="SQA2086" s="2206"/>
      <c r="SQB2086" s="2206"/>
      <c r="SQC2086" s="2206"/>
      <c r="SQD2086" s="2206"/>
      <c r="SQE2086" s="2206"/>
      <c r="SQF2086" s="2206"/>
      <c r="SQG2086" s="2206"/>
      <c r="SQH2086" s="2206"/>
      <c r="SQI2086" s="2206"/>
      <c r="SQJ2086" s="2206"/>
      <c r="SQK2086" s="2206"/>
      <c r="SQL2086" s="2206"/>
      <c r="SQM2086" s="2206"/>
      <c r="SQN2086" s="2206"/>
      <c r="SQO2086" s="2206"/>
      <c r="SQP2086" s="2206"/>
      <c r="SQQ2086" s="2206"/>
      <c r="SQR2086" s="2206"/>
      <c r="SQS2086" s="2206"/>
      <c r="SQT2086" s="2206"/>
      <c r="SQU2086" s="2206"/>
      <c r="SQV2086" s="2206"/>
      <c r="SQW2086" s="2206"/>
      <c r="SQX2086" s="2206"/>
      <c r="SQY2086" s="2206"/>
      <c r="SQZ2086" s="2206"/>
      <c r="SRA2086" s="2206"/>
      <c r="SRB2086" s="2206"/>
      <c r="SRC2086" s="2206"/>
      <c r="SRD2086" s="2206"/>
      <c r="SRE2086" s="2206"/>
      <c r="SRF2086" s="2206"/>
      <c r="SRG2086" s="2206"/>
      <c r="SRH2086" s="2206"/>
      <c r="SRI2086" s="2206"/>
      <c r="SRJ2086" s="2206"/>
      <c r="SRK2086" s="2206"/>
      <c r="SRL2086" s="2206"/>
      <c r="SRM2086" s="2206"/>
      <c r="SRN2086" s="2206"/>
      <c r="SRO2086" s="2206"/>
      <c r="SRP2086" s="2206"/>
      <c r="SRQ2086" s="2206"/>
      <c r="SRR2086" s="2206"/>
      <c r="SRS2086" s="2206"/>
      <c r="SRT2086" s="2206"/>
      <c r="SRU2086" s="2206"/>
      <c r="SRV2086" s="2206"/>
      <c r="SRW2086" s="2206"/>
      <c r="SRX2086" s="2206"/>
      <c r="SRY2086" s="2206"/>
      <c r="SRZ2086" s="2206"/>
      <c r="SSA2086" s="2206"/>
      <c r="SSB2086" s="2206"/>
      <c r="SSC2086" s="2206"/>
      <c r="SSD2086" s="2206"/>
      <c r="SSE2086" s="2206"/>
      <c r="SSF2086" s="2206"/>
      <c r="SSG2086" s="2206"/>
      <c r="SSH2086" s="2206"/>
      <c r="SSI2086" s="2206"/>
      <c r="SSJ2086" s="2206"/>
      <c r="SSK2086" s="2206"/>
      <c r="SSL2086" s="2206"/>
      <c r="SSM2086" s="2206"/>
      <c r="SSN2086" s="2206"/>
      <c r="SSO2086" s="2206"/>
      <c r="SSP2086" s="2206"/>
      <c r="SSQ2086" s="2206"/>
      <c r="SSR2086" s="2206"/>
      <c r="SSS2086" s="2206"/>
      <c r="SST2086" s="2206"/>
      <c r="SSU2086" s="2206"/>
      <c r="SSV2086" s="2206"/>
      <c r="SSW2086" s="2206"/>
      <c r="SSX2086" s="2206"/>
      <c r="SSY2086" s="2206"/>
      <c r="SSZ2086" s="2206"/>
      <c r="STA2086" s="2206"/>
      <c r="STB2086" s="2206"/>
      <c r="STC2086" s="2206"/>
      <c r="STD2086" s="2206"/>
      <c r="STE2086" s="2206"/>
      <c r="STF2086" s="2206"/>
      <c r="STG2086" s="2206"/>
      <c r="STH2086" s="2206"/>
      <c r="STI2086" s="2206"/>
      <c r="STJ2086" s="2206"/>
      <c r="STK2086" s="2206"/>
      <c r="STL2086" s="2206"/>
      <c r="STM2086" s="2206"/>
      <c r="STN2086" s="2206"/>
      <c r="STO2086" s="2206"/>
      <c r="STP2086" s="2206"/>
      <c r="STQ2086" s="2206"/>
      <c r="STR2086" s="2206"/>
      <c r="STS2086" s="2206"/>
      <c r="STT2086" s="2206"/>
      <c r="STU2086" s="2206"/>
      <c r="STV2086" s="2206"/>
      <c r="STW2086" s="2206"/>
      <c r="STX2086" s="2206"/>
      <c r="STY2086" s="2206"/>
      <c r="STZ2086" s="2206"/>
      <c r="SUA2086" s="2206"/>
      <c r="SUB2086" s="2206"/>
      <c r="SUC2086" s="2206"/>
      <c r="SUD2086" s="2206"/>
      <c r="SUE2086" s="2206"/>
      <c r="SUF2086" s="2206"/>
      <c r="SUG2086" s="2206"/>
      <c r="SUH2086" s="2206"/>
      <c r="SUI2086" s="2206"/>
      <c r="SUJ2086" s="2206"/>
      <c r="SUK2086" s="2206"/>
      <c r="SUL2086" s="2206"/>
      <c r="SUM2086" s="2206"/>
      <c r="SUN2086" s="2206"/>
      <c r="SUO2086" s="2206"/>
      <c r="SUP2086" s="2206"/>
      <c r="SUQ2086" s="2206"/>
      <c r="SUR2086" s="2206"/>
      <c r="SUS2086" s="2206"/>
      <c r="SUT2086" s="2206"/>
      <c r="SUU2086" s="2206"/>
      <c r="SUV2086" s="2206"/>
      <c r="SUW2086" s="2206"/>
      <c r="SUX2086" s="2206"/>
      <c r="SUY2086" s="2206"/>
      <c r="SUZ2086" s="2206"/>
      <c r="SVA2086" s="2206"/>
      <c r="SVB2086" s="2206"/>
      <c r="SVC2086" s="2206"/>
      <c r="SVD2086" s="2206"/>
      <c r="SVE2086" s="2206"/>
      <c r="SVF2086" s="2206"/>
      <c r="SVG2086" s="2206"/>
      <c r="SVH2086" s="2206"/>
      <c r="SVI2086" s="2206"/>
      <c r="SVJ2086" s="2206"/>
      <c r="SVK2086" s="2206"/>
      <c r="SVL2086" s="2206"/>
      <c r="SVM2086" s="2206"/>
      <c r="SVN2086" s="2206"/>
      <c r="SVO2086" s="2206"/>
      <c r="SVP2086" s="2206"/>
      <c r="SVQ2086" s="2206"/>
      <c r="SVR2086" s="2206"/>
      <c r="SVS2086" s="2206"/>
      <c r="SVT2086" s="2206"/>
      <c r="SVU2086" s="2206"/>
      <c r="SVV2086" s="2206"/>
      <c r="SVW2086" s="2206"/>
      <c r="SVX2086" s="2206"/>
      <c r="SVY2086" s="2206"/>
      <c r="SVZ2086" s="2206"/>
      <c r="SWA2086" s="2206"/>
      <c r="SWB2086" s="2206"/>
      <c r="SWC2086" s="2206"/>
      <c r="SWD2086" s="2206"/>
      <c r="SWE2086" s="2206"/>
      <c r="SWF2086" s="2206"/>
      <c r="SWG2086" s="2206"/>
      <c r="SWH2086" s="2206"/>
      <c r="SWI2086" s="2206"/>
      <c r="SWJ2086" s="2206"/>
      <c r="SWK2086" s="2206"/>
      <c r="SWL2086" s="2206"/>
      <c r="SWM2086" s="2206"/>
      <c r="SWN2086" s="2206"/>
      <c r="SWO2086" s="2206"/>
      <c r="SWP2086" s="2206"/>
      <c r="SWQ2086" s="2206"/>
      <c r="SWR2086" s="2206"/>
      <c r="SWS2086" s="2206"/>
      <c r="SWT2086" s="2206"/>
      <c r="SWU2086" s="2206"/>
      <c r="SWV2086" s="2206"/>
      <c r="SWW2086" s="2206"/>
      <c r="SWX2086" s="2206"/>
      <c r="SWY2086" s="2206"/>
      <c r="SWZ2086" s="2206"/>
      <c r="SXA2086" s="2206"/>
      <c r="SXB2086" s="2206"/>
      <c r="SXC2086" s="2206"/>
      <c r="SXD2086" s="2206"/>
      <c r="SXE2086" s="2206"/>
      <c r="SXF2086" s="2206"/>
      <c r="SXG2086" s="2206"/>
      <c r="SXH2086" s="2206"/>
      <c r="SXI2086" s="2206"/>
      <c r="SXJ2086" s="2206"/>
      <c r="SXK2086" s="2206"/>
      <c r="SXL2086" s="2206"/>
      <c r="SXM2086" s="2206"/>
      <c r="SXN2086" s="2206"/>
      <c r="SXO2086" s="2206"/>
      <c r="SXP2086" s="2206"/>
      <c r="SXQ2086" s="2206"/>
      <c r="SXR2086" s="2206"/>
      <c r="SXS2086" s="2206"/>
      <c r="SXT2086" s="2206"/>
      <c r="SXU2086" s="2206"/>
      <c r="SXV2086" s="2206"/>
      <c r="SXW2086" s="2206"/>
      <c r="SXX2086" s="2206"/>
      <c r="SXY2086" s="2206"/>
      <c r="SXZ2086" s="2206"/>
      <c r="SYA2086" s="2206"/>
      <c r="SYB2086" s="2206"/>
      <c r="SYC2086" s="2206"/>
      <c r="SYD2086" s="2206"/>
      <c r="SYE2086" s="2206"/>
      <c r="SYF2086" s="2206"/>
      <c r="SYG2086" s="2206"/>
      <c r="SYH2086" s="2206"/>
      <c r="SYI2086" s="2206"/>
      <c r="SYJ2086" s="2206"/>
      <c r="SYK2086" s="2206"/>
      <c r="SYL2086" s="2206"/>
      <c r="SYM2086" s="2206"/>
      <c r="SYN2086" s="2206"/>
      <c r="SYO2086" s="2206"/>
      <c r="SYP2086" s="2206"/>
      <c r="SYQ2086" s="2206"/>
      <c r="SYR2086" s="2206"/>
      <c r="SYS2086" s="2206"/>
      <c r="SYT2086" s="2206"/>
      <c r="SYU2086" s="2206"/>
      <c r="SYV2086" s="2206"/>
      <c r="SYW2086" s="2206"/>
      <c r="SYX2086" s="2206"/>
      <c r="SYY2086" s="2206"/>
      <c r="SYZ2086" s="2206"/>
      <c r="SZA2086" s="2206"/>
      <c r="SZB2086" s="2206"/>
      <c r="SZC2086" s="2206"/>
      <c r="SZD2086" s="2206"/>
      <c r="SZE2086" s="2206"/>
      <c r="SZF2086" s="2206"/>
      <c r="SZG2086" s="2206"/>
      <c r="SZH2086" s="2206"/>
      <c r="SZI2086" s="2206"/>
      <c r="SZJ2086" s="2206"/>
      <c r="SZK2086" s="2206"/>
      <c r="SZL2086" s="2206"/>
      <c r="SZM2086" s="2206"/>
      <c r="SZN2086" s="2206"/>
      <c r="SZO2086" s="2206"/>
      <c r="SZP2086" s="2206"/>
      <c r="SZQ2086" s="2206"/>
      <c r="SZR2086" s="2206"/>
      <c r="SZS2086" s="2206"/>
      <c r="SZT2086" s="2206"/>
      <c r="SZU2086" s="2206"/>
      <c r="SZV2086" s="2206"/>
      <c r="SZW2086" s="2206"/>
      <c r="SZX2086" s="2206"/>
      <c r="SZY2086" s="2206"/>
      <c r="SZZ2086" s="2206"/>
      <c r="TAA2086" s="2206"/>
      <c r="TAB2086" s="2206"/>
      <c r="TAC2086" s="2206"/>
      <c r="TAD2086" s="2206"/>
      <c r="TAE2086" s="2206"/>
      <c r="TAF2086" s="2206"/>
      <c r="TAG2086" s="2206"/>
      <c r="TAH2086" s="2206"/>
      <c r="TAI2086" s="2206"/>
      <c r="TAJ2086" s="2206"/>
      <c r="TAK2086" s="2206"/>
      <c r="TAL2086" s="2206"/>
      <c r="TAM2086" s="2206"/>
      <c r="TAN2086" s="2206"/>
      <c r="TAO2086" s="2206"/>
      <c r="TAP2086" s="2206"/>
      <c r="TAQ2086" s="2206"/>
      <c r="TAR2086" s="2206"/>
      <c r="TAS2086" s="2206"/>
      <c r="TAT2086" s="2206"/>
      <c r="TAU2086" s="2206"/>
      <c r="TAV2086" s="2206"/>
      <c r="TAW2086" s="2206"/>
      <c r="TAX2086" s="2206"/>
      <c r="TAY2086" s="2206"/>
      <c r="TAZ2086" s="2206"/>
      <c r="TBA2086" s="2206"/>
      <c r="TBB2086" s="2206"/>
      <c r="TBC2086" s="2206"/>
      <c r="TBD2086" s="2206"/>
      <c r="TBE2086" s="2206"/>
      <c r="TBF2086" s="2206"/>
      <c r="TBG2086" s="2206"/>
      <c r="TBH2086" s="2206"/>
      <c r="TBI2086" s="2206"/>
      <c r="TBJ2086" s="2206"/>
      <c r="TBK2086" s="2206"/>
      <c r="TBL2086" s="2206"/>
      <c r="TBM2086" s="2206"/>
      <c r="TBN2086" s="2206"/>
      <c r="TBO2086" s="2206"/>
      <c r="TBP2086" s="2206"/>
      <c r="TBQ2086" s="2206"/>
      <c r="TBR2086" s="2206"/>
      <c r="TBS2086" s="2206"/>
      <c r="TBT2086" s="2206"/>
      <c r="TBU2086" s="2206"/>
      <c r="TBV2086" s="2206"/>
      <c r="TBW2086" s="2206"/>
      <c r="TBX2086" s="2206"/>
      <c r="TBY2086" s="2206"/>
      <c r="TBZ2086" s="2206"/>
      <c r="TCA2086" s="2206"/>
      <c r="TCB2086" s="2206"/>
      <c r="TCC2086" s="2206"/>
      <c r="TCD2086" s="2206"/>
      <c r="TCE2086" s="2206"/>
      <c r="TCF2086" s="2206"/>
      <c r="TCG2086" s="2206"/>
      <c r="TCH2086" s="2206"/>
      <c r="TCI2086" s="2206"/>
      <c r="TCJ2086" s="2206"/>
      <c r="TCK2086" s="2206"/>
      <c r="TCL2086" s="2206"/>
      <c r="TCM2086" s="2206"/>
      <c r="TCN2086" s="2206"/>
      <c r="TCO2086" s="2206"/>
      <c r="TCP2086" s="2206"/>
      <c r="TCQ2086" s="2206"/>
      <c r="TCR2086" s="2206"/>
      <c r="TCS2086" s="2206"/>
      <c r="TCT2086" s="2206"/>
      <c r="TCU2086" s="2206"/>
      <c r="TCV2086" s="2206"/>
      <c r="TCW2086" s="2206"/>
      <c r="TCX2086" s="2206"/>
      <c r="TCY2086" s="2206"/>
      <c r="TCZ2086" s="2206"/>
      <c r="TDA2086" s="2206"/>
      <c r="TDB2086" s="2206"/>
      <c r="TDC2086" s="2206"/>
      <c r="TDD2086" s="2206"/>
      <c r="TDE2086" s="2206"/>
      <c r="TDF2086" s="2206"/>
      <c r="TDG2086" s="2206"/>
      <c r="TDH2086" s="2206"/>
      <c r="TDI2086" s="2206"/>
      <c r="TDJ2086" s="2206"/>
      <c r="TDK2086" s="2206"/>
      <c r="TDL2086" s="2206"/>
      <c r="TDM2086" s="2206"/>
      <c r="TDN2086" s="2206"/>
      <c r="TDO2086" s="2206"/>
      <c r="TDP2086" s="2206"/>
      <c r="TDQ2086" s="2206"/>
      <c r="TDR2086" s="2206"/>
      <c r="TDS2086" s="2206"/>
      <c r="TDT2086" s="2206"/>
      <c r="TDU2086" s="2206"/>
      <c r="TDV2086" s="2206"/>
      <c r="TDW2086" s="2206"/>
      <c r="TDX2086" s="2206"/>
      <c r="TDY2086" s="2206"/>
      <c r="TDZ2086" s="2206"/>
      <c r="TEA2086" s="2206"/>
      <c r="TEB2086" s="2206"/>
      <c r="TEC2086" s="2206"/>
      <c r="TED2086" s="2206"/>
      <c r="TEE2086" s="2206"/>
      <c r="TEF2086" s="2206"/>
      <c r="TEG2086" s="2206"/>
      <c r="TEH2086" s="2206"/>
      <c r="TEI2086" s="2206"/>
      <c r="TEJ2086" s="2206"/>
      <c r="TEK2086" s="2206"/>
      <c r="TEL2086" s="2206"/>
      <c r="TEM2086" s="2206"/>
      <c r="TEN2086" s="2206"/>
      <c r="TEO2086" s="2206"/>
      <c r="TEP2086" s="2206"/>
      <c r="TEQ2086" s="2206"/>
      <c r="TER2086" s="2206"/>
      <c r="TES2086" s="2206"/>
      <c r="TET2086" s="2206"/>
      <c r="TEU2086" s="2206"/>
      <c r="TEV2086" s="2206"/>
      <c r="TEW2086" s="2206"/>
      <c r="TEX2086" s="2206"/>
      <c r="TEY2086" s="2206"/>
      <c r="TEZ2086" s="2206"/>
      <c r="TFA2086" s="2206"/>
      <c r="TFB2086" s="2206"/>
      <c r="TFC2086" s="2206"/>
      <c r="TFD2086" s="2206"/>
      <c r="TFE2086" s="2206"/>
      <c r="TFF2086" s="2206"/>
      <c r="TFG2086" s="2206"/>
      <c r="TFH2086" s="2206"/>
      <c r="TFI2086" s="2206"/>
      <c r="TFJ2086" s="2206"/>
      <c r="TFK2086" s="2206"/>
      <c r="TFL2086" s="2206"/>
      <c r="TFM2086" s="2206"/>
      <c r="TFN2086" s="2206"/>
      <c r="TFO2086" s="2206"/>
      <c r="TFP2086" s="2206"/>
      <c r="TFQ2086" s="2206"/>
      <c r="TFR2086" s="2206"/>
      <c r="TFS2086" s="2206"/>
      <c r="TFT2086" s="2206"/>
      <c r="TFU2086" s="2206"/>
      <c r="TFV2086" s="2206"/>
      <c r="TFW2086" s="2206"/>
      <c r="TFX2086" s="2206"/>
      <c r="TFY2086" s="2206"/>
      <c r="TFZ2086" s="2206"/>
      <c r="TGA2086" s="2206"/>
      <c r="TGB2086" s="2206"/>
      <c r="TGC2086" s="2206"/>
      <c r="TGD2086" s="2206"/>
      <c r="TGE2086" s="2206"/>
      <c r="TGF2086" s="2206"/>
      <c r="TGG2086" s="2206"/>
      <c r="TGH2086" s="2206"/>
      <c r="TGI2086" s="2206"/>
      <c r="TGJ2086" s="2206"/>
      <c r="TGK2086" s="2206"/>
      <c r="TGL2086" s="2206"/>
      <c r="TGM2086" s="2206"/>
      <c r="TGN2086" s="2206"/>
      <c r="TGO2086" s="2206"/>
      <c r="TGP2086" s="2206"/>
      <c r="TGQ2086" s="2206"/>
      <c r="TGR2086" s="2206"/>
      <c r="TGS2086" s="2206"/>
      <c r="TGT2086" s="2206"/>
      <c r="TGU2086" s="2206"/>
      <c r="TGV2086" s="2206"/>
      <c r="TGW2086" s="2206"/>
      <c r="TGX2086" s="2206"/>
      <c r="TGY2086" s="2206"/>
      <c r="TGZ2086" s="2206"/>
      <c r="THA2086" s="2206"/>
      <c r="THB2086" s="2206"/>
      <c r="THC2086" s="2206"/>
      <c r="THD2086" s="2206"/>
      <c r="THE2086" s="2206"/>
      <c r="THF2086" s="2206"/>
      <c r="THG2086" s="2206"/>
      <c r="THH2086" s="2206"/>
      <c r="THI2086" s="2206"/>
      <c r="THJ2086" s="2206"/>
      <c r="THK2086" s="2206"/>
      <c r="THL2086" s="2206"/>
      <c r="THM2086" s="2206"/>
      <c r="THN2086" s="2206"/>
      <c r="THO2086" s="2206"/>
      <c r="THP2086" s="2206"/>
      <c r="THQ2086" s="2206"/>
      <c r="THR2086" s="2206"/>
      <c r="THS2086" s="2206"/>
      <c r="THT2086" s="2206"/>
      <c r="THU2086" s="2206"/>
      <c r="THV2086" s="2206"/>
      <c r="THW2086" s="2206"/>
      <c r="THX2086" s="2206"/>
      <c r="THY2086" s="2206"/>
      <c r="THZ2086" s="2206"/>
      <c r="TIA2086" s="2206"/>
      <c r="TIB2086" s="2206"/>
      <c r="TIC2086" s="2206"/>
      <c r="TID2086" s="2206"/>
      <c r="TIE2086" s="2206"/>
      <c r="TIF2086" s="2206"/>
      <c r="TIG2086" s="2206"/>
      <c r="TIH2086" s="2206"/>
      <c r="TII2086" s="2206"/>
      <c r="TIJ2086" s="2206"/>
      <c r="TIK2086" s="2206"/>
      <c r="TIL2086" s="2206"/>
      <c r="TIM2086" s="2206"/>
      <c r="TIN2086" s="2206"/>
      <c r="TIO2086" s="2206"/>
      <c r="TIP2086" s="2206"/>
      <c r="TIQ2086" s="2206"/>
      <c r="TIR2086" s="2206"/>
      <c r="TIS2086" s="2206"/>
      <c r="TIT2086" s="2206"/>
      <c r="TIU2086" s="2206"/>
      <c r="TIV2086" s="2206"/>
      <c r="TIW2086" s="2206"/>
      <c r="TIX2086" s="2206"/>
      <c r="TIY2086" s="2206"/>
      <c r="TIZ2086" s="2206"/>
      <c r="TJA2086" s="2206"/>
      <c r="TJB2086" s="2206"/>
      <c r="TJC2086" s="2206"/>
      <c r="TJD2086" s="2206"/>
      <c r="TJE2086" s="2206"/>
      <c r="TJF2086" s="2206"/>
      <c r="TJG2086" s="2206"/>
      <c r="TJH2086" s="2206"/>
      <c r="TJI2086" s="2206"/>
      <c r="TJJ2086" s="2206"/>
      <c r="TJK2086" s="2206"/>
      <c r="TJL2086" s="2206"/>
      <c r="TJM2086" s="2206"/>
      <c r="TJN2086" s="2206"/>
      <c r="TJO2086" s="2206"/>
      <c r="TJP2086" s="2206"/>
      <c r="TJQ2086" s="2206"/>
      <c r="TJR2086" s="2206"/>
      <c r="TJS2086" s="2206"/>
      <c r="TJT2086" s="2206"/>
      <c r="TJU2086" s="2206"/>
      <c r="TJV2086" s="2206"/>
      <c r="TJW2086" s="2206"/>
      <c r="TJX2086" s="2206"/>
      <c r="TJY2086" s="2206"/>
      <c r="TJZ2086" s="2206"/>
      <c r="TKA2086" s="2206"/>
      <c r="TKB2086" s="2206"/>
      <c r="TKC2086" s="2206"/>
      <c r="TKD2086" s="2206"/>
      <c r="TKE2086" s="2206"/>
      <c r="TKF2086" s="2206"/>
      <c r="TKG2086" s="2206"/>
      <c r="TKH2086" s="2206"/>
      <c r="TKI2086" s="2206"/>
      <c r="TKJ2086" s="2206"/>
      <c r="TKK2086" s="2206"/>
      <c r="TKL2086" s="2206"/>
      <c r="TKM2086" s="2206"/>
      <c r="TKN2086" s="2206"/>
      <c r="TKO2086" s="2206"/>
      <c r="TKP2086" s="2206"/>
      <c r="TKQ2086" s="2206"/>
      <c r="TKR2086" s="2206"/>
      <c r="TKS2086" s="2206"/>
      <c r="TKT2086" s="2206"/>
      <c r="TKU2086" s="2206"/>
      <c r="TKV2086" s="2206"/>
      <c r="TKW2086" s="2206"/>
      <c r="TKX2086" s="2206"/>
      <c r="TKY2086" s="2206"/>
      <c r="TKZ2086" s="2206"/>
      <c r="TLA2086" s="2206"/>
      <c r="TLB2086" s="2206"/>
      <c r="TLC2086" s="2206"/>
      <c r="TLD2086" s="2206"/>
      <c r="TLE2086" s="2206"/>
      <c r="TLF2086" s="2206"/>
      <c r="TLG2086" s="2206"/>
      <c r="TLH2086" s="2206"/>
      <c r="TLI2086" s="2206"/>
      <c r="TLJ2086" s="2206"/>
      <c r="TLK2086" s="2206"/>
      <c r="TLL2086" s="2206"/>
      <c r="TLM2086" s="2206"/>
      <c r="TLN2086" s="2206"/>
      <c r="TLO2086" s="2206"/>
      <c r="TLP2086" s="2206"/>
      <c r="TLQ2086" s="2206"/>
      <c r="TLR2086" s="2206"/>
      <c r="TLS2086" s="2206"/>
      <c r="TLT2086" s="2206"/>
      <c r="TLU2086" s="2206"/>
      <c r="TLV2086" s="2206"/>
      <c r="TLW2086" s="2206"/>
      <c r="TLX2086" s="2206"/>
      <c r="TLY2086" s="2206"/>
      <c r="TLZ2086" s="2206"/>
      <c r="TMA2086" s="2206"/>
      <c r="TMB2086" s="2206"/>
      <c r="TMC2086" s="2206"/>
      <c r="TMD2086" s="2206"/>
      <c r="TME2086" s="2206"/>
      <c r="TMF2086" s="2206"/>
      <c r="TMG2086" s="2206"/>
      <c r="TMH2086" s="2206"/>
      <c r="TMI2086" s="2206"/>
      <c r="TMJ2086" s="2206"/>
      <c r="TMK2086" s="2206"/>
      <c r="TML2086" s="2206"/>
      <c r="TMM2086" s="2206"/>
      <c r="TMN2086" s="2206"/>
      <c r="TMO2086" s="2206"/>
      <c r="TMP2086" s="2206"/>
      <c r="TMQ2086" s="2206"/>
      <c r="TMR2086" s="2206"/>
      <c r="TMS2086" s="2206"/>
      <c r="TMT2086" s="2206"/>
      <c r="TMU2086" s="2206"/>
      <c r="TMV2086" s="2206"/>
      <c r="TMW2086" s="2206"/>
      <c r="TMX2086" s="2206"/>
      <c r="TMY2086" s="2206"/>
      <c r="TMZ2086" s="2206"/>
      <c r="TNA2086" s="2206"/>
      <c r="TNB2086" s="2206"/>
      <c r="TNC2086" s="2206"/>
      <c r="TND2086" s="2206"/>
      <c r="TNE2086" s="2206"/>
      <c r="TNF2086" s="2206"/>
      <c r="TNG2086" s="2206"/>
      <c r="TNH2086" s="2206"/>
      <c r="TNI2086" s="2206"/>
      <c r="TNJ2086" s="2206"/>
      <c r="TNK2086" s="2206"/>
      <c r="TNL2086" s="2206"/>
      <c r="TNM2086" s="2206"/>
      <c r="TNN2086" s="2206"/>
      <c r="TNO2086" s="2206"/>
      <c r="TNP2086" s="2206"/>
      <c r="TNQ2086" s="2206"/>
      <c r="TNR2086" s="2206"/>
      <c r="TNS2086" s="2206"/>
      <c r="TNT2086" s="2206"/>
      <c r="TNU2086" s="2206"/>
      <c r="TNV2086" s="2206"/>
      <c r="TNW2086" s="2206"/>
      <c r="TNX2086" s="2206"/>
      <c r="TNY2086" s="2206"/>
      <c r="TNZ2086" s="2206"/>
      <c r="TOA2086" s="2206"/>
      <c r="TOB2086" s="2206"/>
      <c r="TOC2086" s="2206"/>
      <c r="TOD2086" s="2206"/>
      <c r="TOE2086" s="2206"/>
      <c r="TOF2086" s="2206"/>
      <c r="TOG2086" s="2206"/>
      <c r="TOH2086" s="2206"/>
      <c r="TOI2086" s="2206"/>
      <c r="TOJ2086" s="2206"/>
      <c r="TOK2086" s="2206"/>
      <c r="TOL2086" s="2206"/>
      <c r="TOM2086" s="2206"/>
      <c r="TON2086" s="2206"/>
      <c r="TOO2086" s="2206"/>
      <c r="TOP2086" s="2206"/>
      <c r="TOQ2086" s="2206"/>
      <c r="TOR2086" s="2206"/>
      <c r="TOS2086" s="2206"/>
      <c r="TOT2086" s="2206"/>
      <c r="TOU2086" s="2206"/>
      <c r="TOV2086" s="2206"/>
      <c r="TOW2086" s="2206"/>
      <c r="TOX2086" s="2206"/>
      <c r="TOY2086" s="2206"/>
      <c r="TOZ2086" s="2206"/>
      <c r="TPA2086" s="2206"/>
      <c r="TPB2086" s="2206"/>
      <c r="TPC2086" s="2206"/>
      <c r="TPD2086" s="2206"/>
      <c r="TPE2086" s="2206"/>
      <c r="TPF2086" s="2206"/>
      <c r="TPG2086" s="2206"/>
      <c r="TPH2086" s="2206"/>
      <c r="TPI2086" s="2206"/>
      <c r="TPJ2086" s="2206"/>
      <c r="TPK2086" s="2206"/>
      <c r="TPL2086" s="2206"/>
      <c r="TPM2086" s="2206"/>
      <c r="TPN2086" s="2206"/>
      <c r="TPO2086" s="2206"/>
      <c r="TPP2086" s="2206"/>
      <c r="TPQ2086" s="2206"/>
      <c r="TPR2086" s="2206"/>
      <c r="TPS2086" s="2206"/>
      <c r="TPT2086" s="2206"/>
      <c r="TPU2086" s="2206"/>
      <c r="TPV2086" s="2206"/>
      <c r="TPW2086" s="2206"/>
      <c r="TPX2086" s="2206"/>
      <c r="TPY2086" s="2206"/>
      <c r="TPZ2086" s="2206"/>
      <c r="TQA2086" s="2206"/>
      <c r="TQB2086" s="2206"/>
      <c r="TQC2086" s="2206"/>
      <c r="TQD2086" s="2206"/>
      <c r="TQE2086" s="2206"/>
      <c r="TQF2086" s="2206"/>
      <c r="TQG2086" s="2206"/>
      <c r="TQH2086" s="2206"/>
      <c r="TQI2086" s="2206"/>
      <c r="TQJ2086" s="2206"/>
      <c r="TQK2086" s="2206"/>
      <c r="TQL2086" s="2206"/>
      <c r="TQM2086" s="2206"/>
      <c r="TQN2086" s="2206"/>
      <c r="TQO2086" s="2206"/>
      <c r="TQP2086" s="2206"/>
      <c r="TQQ2086" s="2206"/>
      <c r="TQR2086" s="2206"/>
      <c r="TQS2086" s="2206"/>
      <c r="TQT2086" s="2206"/>
      <c r="TQU2086" s="2206"/>
      <c r="TQV2086" s="2206"/>
      <c r="TQW2086" s="2206"/>
      <c r="TQX2086" s="2206"/>
      <c r="TQY2086" s="2206"/>
      <c r="TQZ2086" s="2206"/>
      <c r="TRA2086" s="2206"/>
      <c r="TRB2086" s="2206"/>
      <c r="TRC2086" s="2206"/>
      <c r="TRD2086" s="2206"/>
      <c r="TRE2086" s="2206"/>
      <c r="TRF2086" s="2206"/>
      <c r="TRG2086" s="2206"/>
      <c r="TRH2086" s="2206"/>
      <c r="TRI2086" s="2206"/>
      <c r="TRJ2086" s="2206"/>
      <c r="TRK2086" s="2206"/>
      <c r="TRL2086" s="2206"/>
      <c r="TRM2086" s="2206"/>
      <c r="TRN2086" s="2206"/>
      <c r="TRO2086" s="2206"/>
      <c r="TRP2086" s="2206"/>
      <c r="TRQ2086" s="2206"/>
      <c r="TRR2086" s="2206"/>
      <c r="TRS2086" s="2206"/>
      <c r="TRT2086" s="2206"/>
      <c r="TRU2086" s="2206"/>
      <c r="TRV2086" s="2206"/>
      <c r="TRW2086" s="2206"/>
      <c r="TRX2086" s="2206"/>
      <c r="TRY2086" s="2206"/>
      <c r="TRZ2086" s="2206"/>
      <c r="TSA2086" s="2206"/>
      <c r="TSB2086" s="2206"/>
      <c r="TSC2086" s="2206"/>
      <c r="TSD2086" s="2206"/>
      <c r="TSE2086" s="2206"/>
      <c r="TSF2086" s="2206"/>
      <c r="TSG2086" s="2206"/>
      <c r="TSH2086" s="2206"/>
      <c r="TSI2086" s="2206"/>
      <c r="TSJ2086" s="2206"/>
      <c r="TSK2086" s="2206"/>
      <c r="TSL2086" s="2206"/>
      <c r="TSM2086" s="2206"/>
      <c r="TSN2086" s="2206"/>
      <c r="TSO2086" s="2206"/>
      <c r="TSP2086" s="2206"/>
      <c r="TSQ2086" s="2206"/>
      <c r="TSR2086" s="2206"/>
      <c r="TSS2086" s="2206"/>
      <c r="TST2086" s="2206"/>
      <c r="TSU2086" s="2206"/>
      <c r="TSV2086" s="2206"/>
      <c r="TSW2086" s="2206"/>
      <c r="TSX2086" s="2206"/>
      <c r="TSY2086" s="2206"/>
      <c r="TSZ2086" s="2206"/>
      <c r="TTA2086" s="2206"/>
      <c r="TTB2086" s="2206"/>
      <c r="TTC2086" s="2206"/>
      <c r="TTD2086" s="2206"/>
      <c r="TTE2086" s="2206"/>
      <c r="TTF2086" s="2206"/>
      <c r="TTG2086" s="2206"/>
      <c r="TTH2086" s="2206"/>
      <c r="TTI2086" s="2206"/>
      <c r="TTJ2086" s="2206"/>
      <c r="TTK2086" s="2206"/>
      <c r="TTL2086" s="2206"/>
      <c r="TTM2086" s="2206"/>
      <c r="TTN2086" s="2206"/>
      <c r="TTO2086" s="2206"/>
      <c r="TTP2086" s="2206"/>
      <c r="TTQ2086" s="2206"/>
      <c r="TTR2086" s="2206"/>
      <c r="TTS2086" s="2206"/>
      <c r="TTT2086" s="2206"/>
      <c r="TTU2086" s="2206"/>
      <c r="TTV2086" s="2206"/>
      <c r="TTW2086" s="2206"/>
      <c r="TTX2086" s="2206"/>
      <c r="TTY2086" s="2206"/>
      <c r="TTZ2086" s="2206"/>
      <c r="TUA2086" s="2206"/>
      <c r="TUB2086" s="2206"/>
      <c r="TUC2086" s="2206"/>
      <c r="TUD2086" s="2206"/>
      <c r="TUE2086" s="2206"/>
      <c r="TUF2086" s="2206"/>
      <c r="TUG2086" s="2206"/>
      <c r="TUH2086" s="2206"/>
      <c r="TUI2086" s="2206"/>
      <c r="TUJ2086" s="2206"/>
      <c r="TUK2086" s="2206"/>
      <c r="TUL2086" s="2206"/>
      <c r="TUM2086" s="2206"/>
      <c r="TUN2086" s="2206"/>
      <c r="TUO2086" s="2206"/>
      <c r="TUP2086" s="2206"/>
      <c r="TUQ2086" s="2206"/>
      <c r="TUR2086" s="2206"/>
      <c r="TUS2086" s="2206"/>
      <c r="TUT2086" s="2206"/>
      <c r="TUU2086" s="2206"/>
      <c r="TUV2086" s="2206"/>
      <c r="TUW2086" s="2206"/>
      <c r="TUX2086" s="2206"/>
      <c r="TUY2086" s="2206"/>
      <c r="TUZ2086" s="2206"/>
      <c r="TVA2086" s="2206"/>
      <c r="TVB2086" s="2206"/>
      <c r="TVC2086" s="2206"/>
      <c r="TVD2086" s="2206"/>
      <c r="TVE2086" s="2206"/>
      <c r="TVF2086" s="2206"/>
      <c r="TVG2086" s="2206"/>
      <c r="TVH2086" s="2206"/>
      <c r="TVI2086" s="2206"/>
      <c r="TVJ2086" s="2206"/>
      <c r="TVK2086" s="2206"/>
      <c r="TVL2086" s="2206"/>
      <c r="TVM2086" s="2206"/>
      <c r="TVN2086" s="2206"/>
      <c r="TVO2086" s="2206"/>
      <c r="TVP2086" s="2206"/>
      <c r="TVQ2086" s="2206"/>
      <c r="TVR2086" s="2206"/>
      <c r="TVS2086" s="2206"/>
      <c r="TVT2086" s="2206"/>
      <c r="TVU2086" s="2206"/>
      <c r="TVV2086" s="2206"/>
      <c r="TVW2086" s="2206"/>
      <c r="TVX2086" s="2206"/>
      <c r="TVY2086" s="2206"/>
      <c r="TVZ2086" s="2206"/>
      <c r="TWA2086" s="2206"/>
      <c r="TWB2086" s="2206"/>
      <c r="TWC2086" s="2206"/>
      <c r="TWD2086" s="2206"/>
      <c r="TWE2086" s="2206"/>
      <c r="TWF2086" s="2206"/>
      <c r="TWG2086" s="2206"/>
      <c r="TWH2086" s="2206"/>
      <c r="TWI2086" s="2206"/>
      <c r="TWJ2086" s="2206"/>
      <c r="TWK2086" s="2206"/>
      <c r="TWL2086" s="2206"/>
      <c r="TWM2086" s="2206"/>
      <c r="TWN2086" s="2206"/>
      <c r="TWO2086" s="2206"/>
      <c r="TWP2086" s="2206"/>
      <c r="TWQ2086" s="2206"/>
      <c r="TWR2086" s="2206"/>
      <c r="TWS2086" s="2206"/>
      <c r="TWT2086" s="2206"/>
      <c r="TWU2086" s="2206"/>
      <c r="TWV2086" s="2206"/>
      <c r="TWW2086" s="2206"/>
      <c r="TWX2086" s="2206"/>
      <c r="TWY2086" s="2206"/>
      <c r="TWZ2086" s="2206"/>
      <c r="TXA2086" s="2206"/>
      <c r="TXB2086" s="2206"/>
      <c r="TXC2086" s="2206"/>
      <c r="TXD2086" s="2206"/>
      <c r="TXE2086" s="2206"/>
      <c r="TXF2086" s="2206"/>
      <c r="TXG2086" s="2206"/>
      <c r="TXH2086" s="2206"/>
      <c r="TXI2086" s="2206"/>
      <c r="TXJ2086" s="2206"/>
      <c r="TXK2086" s="2206"/>
      <c r="TXL2086" s="2206"/>
      <c r="TXM2086" s="2206"/>
      <c r="TXN2086" s="2206"/>
      <c r="TXO2086" s="2206"/>
      <c r="TXP2086" s="2206"/>
      <c r="TXQ2086" s="2206"/>
      <c r="TXR2086" s="2206"/>
      <c r="TXS2086" s="2206"/>
      <c r="TXT2086" s="2206"/>
      <c r="TXU2086" s="2206"/>
      <c r="TXV2086" s="2206"/>
      <c r="TXW2086" s="2206"/>
      <c r="TXX2086" s="2206"/>
      <c r="TXY2086" s="2206"/>
      <c r="TXZ2086" s="2206"/>
      <c r="TYA2086" s="2206"/>
      <c r="TYB2086" s="2206"/>
      <c r="TYC2086" s="2206"/>
      <c r="TYD2086" s="2206"/>
      <c r="TYE2086" s="2206"/>
      <c r="TYF2086" s="2206"/>
      <c r="TYG2086" s="2206"/>
      <c r="TYH2086" s="2206"/>
      <c r="TYI2086" s="2206"/>
      <c r="TYJ2086" s="2206"/>
      <c r="TYK2086" s="2206"/>
      <c r="TYL2086" s="2206"/>
      <c r="TYM2086" s="2206"/>
      <c r="TYN2086" s="2206"/>
      <c r="TYO2086" s="2206"/>
      <c r="TYP2086" s="2206"/>
      <c r="TYQ2086" s="2206"/>
      <c r="TYR2086" s="2206"/>
      <c r="TYS2086" s="2206"/>
      <c r="TYT2086" s="2206"/>
      <c r="TYU2086" s="2206"/>
      <c r="TYV2086" s="2206"/>
      <c r="TYW2086" s="2206"/>
      <c r="TYX2086" s="2206"/>
      <c r="TYY2086" s="2206"/>
      <c r="TYZ2086" s="2206"/>
      <c r="TZA2086" s="2206"/>
      <c r="TZB2086" s="2206"/>
      <c r="TZC2086" s="2206"/>
      <c r="TZD2086" s="2206"/>
      <c r="TZE2086" s="2206"/>
      <c r="TZF2086" s="2206"/>
      <c r="TZG2086" s="2206"/>
      <c r="TZH2086" s="2206"/>
      <c r="TZI2086" s="2206"/>
      <c r="TZJ2086" s="2206"/>
      <c r="TZK2086" s="2206"/>
      <c r="TZL2086" s="2206"/>
      <c r="TZM2086" s="2206"/>
      <c r="TZN2086" s="2206"/>
      <c r="TZO2086" s="2206"/>
      <c r="TZP2086" s="2206"/>
      <c r="TZQ2086" s="2206"/>
      <c r="TZR2086" s="2206"/>
      <c r="TZS2086" s="2206"/>
      <c r="TZT2086" s="2206"/>
      <c r="TZU2086" s="2206"/>
      <c r="TZV2086" s="2206"/>
      <c r="TZW2086" s="2206"/>
      <c r="TZX2086" s="2206"/>
      <c r="TZY2086" s="2206"/>
      <c r="TZZ2086" s="2206"/>
      <c r="UAA2086" s="2206"/>
      <c r="UAB2086" s="2206"/>
      <c r="UAC2086" s="2206"/>
      <c r="UAD2086" s="2206"/>
      <c r="UAE2086" s="2206"/>
      <c r="UAF2086" s="2206"/>
      <c r="UAG2086" s="2206"/>
      <c r="UAH2086" s="2206"/>
      <c r="UAI2086" s="2206"/>
      <c r="UAJ2086" s="2206"/>
      <c r="UAK2086" s="2206"/>
      <c r="UAL2086" s="2206"/>
      <c r="UAM2086" s="2206"/>
      <c r="UAN2086" s="2206"/>
      <c r="UAO2086" s="2206"/>
      <c r="UAP2086" s="2206"/>
      <c r="UAQ2086" s="2206"/>
      <c r="UAR2086" s="2206"/>
      <c r="UAS2086" s="2206"/>
      <c r="UAT2086" s="2206"/>
      <c r="UAU2086" s="2206"/>
      <c r="UAV2086" s="2206"/>
      <c r="UAW2086" s="2206"/>
      <c r="UAX2086" s="2206"/>
      <c r="UAY2086" s="2206"/>
      <c r="UAZ2086" s="2206"/>
      <c r="UBA2086" s="2206"/>
      <c r="UBB2086" s="2206"/>
      <c r="UBC2086" s="2206"/>
      <c r="UBD2086" s="2206"/>
      <c r="UBE2086" s="2206"/>
      <c r="UBF2086" s="2206"/>
      <c r="UBG2086" s="2206"/>
      <c r="UBH2086" s="2206"/>
      <c r="UBI2086" s="2206"/>
      <c r="UBJ2086" s="2206"/>
      <c r="UBK2086" s="2206"/>
      <c r="UBL2086" s="2206"/>
      <c r="UBM2086" s="2206"/>
      <c r="UBN2086" s="2206"/>
      <c r="UBO2086" s="2206"/>
      <c r="UBP2086" s="2206"/>
      <c r="UBQ2086" s="2206"/>
      <c r="UBR2086" s="2206"/>
      <c r="UBS2086" s="2206"/>
      <c r="UBT2086" s="2206"/>
      <c r="UBU2086" s="2206"/>
      <c r="UBV2086" s="2206"/>
      <c r="UBW2086" s="2206"/>
      <c r="UBX2086" s="2206"/>
      <c r="UBY2086" s="2206"/>
      <c r="UBZ2086" s="2206"/>
      <c r="UCA2086" s="2206"/>
      <c r="UCB2086" s="2206"/>
      <c r="UCC2086" s="2206"/>
      <c r="UCD2086" s="2206"/>
      <c r="UCE2086" s="2206"/>
      <c r="UCF2086" s="2206"/>
      <c r="UCG2086" s="2206"/>
      <c r="UCH2086" s="2206"/>
      <c r="UCI2086" s="2206"/>
      <c r="UCJ2086" s="2206"/>
      <c r="UCK2086" s="2206"/>
      <c r="UCL2086" s="2206"/>
      <c r="UCM2086" s="2206"/>
      <c r="UCN2086" s="2206"/>
      <c r="UCO2086" s="2206"/>
      <c r="UCP2086" s="2206"/>
      <c r="UCQ2086" s="2206"/>
      <c r="UCR2086" s="2206"/>
      <c r="UCS2086" s="2206"/>
      <c r="UCT2086" s="2206"/>
      <c r="UCU2086" s="2206"/>
      <c r="UCV2086" s="2206"/>
      <c r="UCW2086" s="2206"/>
      <c r="UCX2086" s="2206"/>
      <c r="UCY2086" s="2206"/>
      <c r="UCZ2086" s="2206"/>
      <c r="UDA2086" s="2206"/>
      <c r="UDB2086" s="2206"/>
      <c r="UDC2086" s="2206"/>
      <c r="UDD2086" s="2206"/>
      <c r="UDE2086" s="2206"/>
      <c r="UDF2086" s="2206"/>
      <c r="UDG2086" s="2206"/>
      <c r="UDH2086" s="2206"/>
      <c r="UDI2086" s="2206"/>
      <c r="UDJ2086" s="2206"/>
      <c r="UDK2086" s="2206"/>
      <c r="UDL2086" s="2206"/>
      <c r="UDM2086" s="2206"/>
      <c r="UDN2086" s="2206"/>
      <c r="UDO2086" s="2206"/>
      <c r="UDP2086" s="2206"/>
      <c r="UDQ2086" s="2206"/>
      <c r="UDR2086" s="2206"/>
      <c r="UDS2086" s="2206"/>
      <c r="UDT2086" s="2206"/>
      <c r="UDU2086" s="2206"/>
      <c r="UDV2086" s="2206"/>
      <c r="UDW2086" s="2206"/>
      <c r="UDX2086" s="2206"/>
      <c r="UDY2086" s="2206"/>
      <c r="UDZ2086" s="2206"/>
      <c r="UEA2086" s="2206"/>
      <c r="UEB2086" s="2206"/>
      <c r="UEC2086" s="2206"/>
      <c r="UED2086" s="2206"/>
      <c r="UEE2086" s="2206"/>
      <c r="UEF2086" s="2206"/>
      <c r="UEG2086" s="2206"/>
      <c r="UEH2086" s="2206"/>
      <c r="UEI2086" s="2206"/>
      <c r="UEJ2086" s="2206"/>
      <c r="UEK2086" s="2206"/>
      <c r="UEL2086" s="2206"/>
      <c r="UEM2086" s="2206"/>
      <c r="UEN2086" s="2206"/>
      <c r="UEO2086" s="2206"/>
      <c r="UEP2086" s="2206"/>
      <c r="UEQ2086" s="2206"/>
      <c r="UER2086" s="2206"/>
      <c r="UES2086" s="2206"/>
      <c r="UET2086" s="2206"/>
      <c r="UEU2086" s="2206"/>
      <c r="UEV2086" s="2206"/>
      <c r="UEW2086" s="2206"/>
      <c r="UEX2086" s="2206"/>
      <c r="UEY2086" s="2206"/>
      <c r="UEZ2086" s="2206"/>
      <c r="UFA2086" s="2206"/>
      <c r="UFB2086" s="2206"/>
      <c r="UFC2086" s="2206"/>
      <c r="UFD2086" s="2206"/>
      <c r="UFE2086" s="2206"/>
      <c r="UFF2086" s="2206"/>
      <c r="UFG2086" s="2206"/>
      <c r="UFH2086" s="2206"/>
      <c r="UFI2086" s="2206"/>
      <c r="UFJ2086" s="2206"/>
      <c r="UFK2086" s="2206"/>
      <c r="UFL2086" s="2206"/>
      <c r="UFM2086" s="2206"/>
      <c r="UFN2086" s="2206"/>
      <c r="UFO2086" s="2206"/>
      <c r="UFP2086" s="2206"/>
      <c r="UFQ2086" s="2206"/>
      <c r="UFR2086" s="2206"/>
      <c r="UFS2086" s="2206"/>
      <c r="UFT2086" s="2206"/>
      <c r="UFU2086" s="2206"/>
      <c r="UFV2086" s="2206"/>
      <c r="UFW2086" s="2206"/>
      <c r="UFX2086" s="2206"/>
      <c r="UFY2086" s="2206"/>
      <c r="UFZ2086" s="2206"/>
      <c r="UGA2086" s="2206"/>
      <c r="UGB2086" s="2206"/>
      <c r="UGC2086" s="2206"/>
      <c r="UGD2086" s="2206"/>
      <c r="UGE2086" s="2206"/>
      <c r="UGF2086" s="2206"/>
      <c r="UGG2086" s="2206"/>
      <c r="UGH2086" s="2206"/>
      <c r="UGI2086" s="2206"/>
      <c r="UGJ2086" s="2206"/>
      <c r="UGK2086" s="2206"/>
      <c r="UGL2086" s="2206"/>
      <c r="UGM2086" s="2206"/>
      <c r="UGN2086" s="2206"/>
      <c r="UGO2086" s="2206"/>
      <c r="UGP2086" s="2206"/>
      <c r="UGQ2086" s="2206"/>
      <c r="UGR2086" s="2206"/>
      <c r="UGS2086" s="2206"/>
      <c r="UGT2086" s="2206"/>
      <c r="UGU2086" s="2206"/>
      <c r="UGV2086" s="2206"/>
      <c r="UGW2086" s="2206"/>
      <c r="UGX2086" s="2206"/>
      <c r="UGY2086" s="2206"/>
      <c r="UGZ2086" s="2206"/>
      <c r="UHA2086" s="2206"/>
      <c r="UHB2086" s="2206"/>
      <c r="UHC2086" s="2206"/>
      <c r="UHD2086" s="2206"/>
      <c r="UHE2086" s="2206"/>
      <c r="UHF2086" s="2206"/>
      <c r="UHG2086" s="2206"/>
      <c r="UHH2086" s="2206"/>
      <c r="UHI2086" s="2206"/>
      <c r="UHJ2086" s="2206"/>
      <c r="UHK2086" s="2206"/>
      <c r="UHL2086" s="2206"/>
      <c r="UHM2086" s="2206"/>
      <c r="UHN2086" s="2206"/>
      <c r="UHO2086" s="2206"/>
      <c r="UHP2086" s="2206"/>
      <c r="UHQ2086" s="2206"/>
      <c r="UHR2086" s="2206"/>
      <c r="UHS2086" s="2206"/>
      <c r="UHT2086" s="2206"/>
      <c r="UHU2086" s="2206"/>
      <c r="UHV2086" s="2206"/>
      <c r="UHW2086" s="2206"/>
      <c r="UHX2086" s="2206"/>
      <c r="UHY2086" s="2206"/>
      <c r="UHZ2086" s="2206"/>
      <c r="UIA2086" s="2206"/>
      <c r="UIB2086" s="2206"/>
      <c r="UIC2086" s="2206"/>
      <c r="UID2086" s="2206"/>
      <c r="UIE2086" s="2206"/>
      <c r="UIF2086" s="2206"/>
      <c r="UIG2086" s="2206"/>
      <c r="UIH2086" s="2206"/>
      <c r="UII2086" s="2206"/>
      <c r="UIJ2086" s="2206"/>
      <c r="UIK2086" s="2206"/>
      <c r="UIL2086" s="2206"/>
      <c r="UIM2086" s="2206"/>
      <c r="UIN2086" s="2206"/>
      <c r="UIO2086" s="2206"/>
      <c r="UIP2086" s="2206"/>
      <c r="UIQ2086" s="2206"/>
      <c r="UIR2086" s="2206"/>
      <c r="UIS2086" s="2206"/>
      <c r="UIT2086" s="2206"/>
      <c r="UIU2086" s="2206"/>
      <c r="UIV2086" s="2206"/>
      <c r="UIW2086" s="2206"/>
      <c r="UIX2086" s="2206"/>
      <c r="UIY2086" s="2206"/>
      <c r="UIZ2086" s="2206"/>
      <c r="UJA2086" s="2206"/>
      <c r="UJB2086" s="2206"/>
      <c r="UJC2086" s="2206"/>
      <c r="UJD2086" s="2206"/>
      <c r="UJE2086" s="2206"/>
      <c r="UJF2086" s="2206"/>
      <c r="UJG2086" s="2206"/>
      <c r="UJH2086" s="2206"/>
      <c r="UJI2086" s="2206"/>
      <c r="UJJ2086" s="2206"/>
      <c r="UJK2086" s="2206"/>
      <c r="UJL2086" s="2206"/>
      <c r="UJM2086" s="2206"/>
      <c r="UJN2086" s="2206"/>
      <c r="UJO2086" s="2206"/>
      <c r="UJP2086" s="2206"/>
      <c r="UJQ2086" s="2206"/>
      <c r="UJR2086" s="2206"/>
      <c r="UJS2086" s="2206"/>
      <c r="UJT2086" s="2206"/>
      <c r="UJU2086" s="2206"/>
      <c r="UJV2086" s="2206"/>
      <c r="UJW2086" s="2206"/>
      <c r="UJX2086" s="2206"/>
      <c r="UJY2086" s="2206"/>
      <c r="UJZ2086" s="2206"/>
      <c r="UKA2086" s="2206"/>
      <c r="UKB2086" s="2206"/>
      <c r="UKC2086" s="2206"/>
      <c r="UKD2086" s="2206"/>
      <c r="UKE2086" s="2206"/>
      <c r="UKF2086" s="2206"/>
      <c r="UKG2086" s="2206"/>
      <c r="UKH2086" s="2206"/>
      <c r="UKI2086" s="2206"/>
      <c r="UKJ2086" s="2206"/>
      <c r="UKK2086" s="2206"/>
      <c r="UKL2086" s="2206"/>
      <c r="UKM2086" s="2206"/>
      <c r="UKN2086" s="2206"/>
      <c r="UKO2086" s="2206"/>
      <c r="UKP2086" s="2206"/>
      <c r="UKQ2086" s="2206"/>
      <c r="UKR2086" s="2206"/>
      <c r="UKS2086" s="2206"/>
      <c r="UKT2086" s="2206"/>
      <c r="UKU2086" s="2206"/>
      <c r="UKV2086" s="2206"/>
      <c r="UKW2086" s="2206"/>
      <c r="UKX2086" s="2206"/>
      <c r="UKY2086" s="2206"/>
      <c r="UKZ2086" s="2206"/>
      <c r="ULA2086" s="2206"/>
      <c r="ULB2086" s="2206"/>
      <c r="ULC2086" s="2206"/>
      <c r="ULD2086" s="2206"/>
      <c r="ULE2086" s="2206"/>
      <c r="ULF2086" s="2206"/>
      <c r="ULG2086" s="2206"/>
      <c r="ULH2086" s="2206"/>
      <c r="ULI2086" s="2206"/>
      <c r="ULJ2086" s="2206"/>
      <c r="ULK2086" s="2206"/>
      <c r="ULL2086" s="2206"/>
      <c r="ULM2086" s="2206"/>
      <c r="ULN2086" s="2206"/>
      <c r="ULO2086" s="2206"/>
      <c r="ULP2086" s="2206"/>
      <c r="ULQ2086" s="2206"/>
      <c r="ULR2086" s="2206"/>
      <c r="ULS2086" s="2206"/>
      <c r="ULT2086" s="2206"/>
      <c r="ULU2086" s="2206"/>
      <c r="ULV2086" s="2206"/>
      <c r="ULW2086" s="2206"/>
      <c r="ULX2086" s="2206"/>
      <c r="ULY2086" s="2206"/>
      <c r="ULZ2086" s="2206"/>
      <c r="UMA2086" s="2206"/>
      <c r="UMB2086" s="2206"/>
      <c r="UMC2086" s="2206"/>
      <c r="UMD2086" s="2206"/>
      <c r="UME2086" s="2206"/>
      <c r="UMF2086" s="2206"/>
      <c r="UMG2086" s="2206"/>
      <c r="UMH2086" s="2206"/>
      <c r="UMI2086" s="2206"/>
      <c r="UMJ2086" s="2206"/>
      <c r="UMK2086" s="2206"/>
      <c r="UML2086" s="2206"/>
      <c r="UMM2086" s="2206"/>
      <c r="UMN2086" s="2206"/>
      <c r="UMO2086" s="2206"/>
      <c r="UMP2086" s="2206"/>
      <c r="UMQ2086" s="2206"/>
      <c r="UMR2086" s="2206"/>
      <c r="UMS2086" s="2206"/>
      <c r="UMT2086" s="2206"/>
      <c r="UMU2086" s="2206"/>
      <c r="UMV2086" s="2206"/>
      <c r="UMW2086" s="2206"/>
      <c r="UMX2086" s="2206"/>
      <c r="UMY2086" s="2206"/>
      <c r="UMZ2086" s="2206"/>
      <c r="UNA2086" s="2206"/>
      <c r="UNB2086" s="2206"/>
      <c r="UNC2086" s="2206"/>
      <c r="UND2086" s="2206"/>
      <c r="UNE2086" s="2206"/>
      <c r="UNF2086" s="2206"/>
      <c r="UNG2086" s="2206"/>
      <c r="UNH2086" s="2206"/>
      <c r="UNI2086" s="2206"/>
      <c r="UNJ2086" s="2206"/>
      <c r="UNK2086" s="2206"/>
      <c r="UNL2086" s="2206"/>
      <c r="UNM2086" s="2206"/>
      <c r="UNN2086" s="2206"/>
      <c r="UNO2086" s="2206"/>
      <c r="UNP2086" s="2206"/>
      <c r="UNQ2086" s="2206"/>
      <c r="UNR2086" s="2206"/>
      <c r="UNS2086" s="2206"/>
      <c r="UNT2086" s="2206"/>
      <c r="UNU2086" s="2206"/>
      <c r="UNV2086" s="2206"/>
      <c r="UNW2086" s="2206"/>
      <c r="UNX2086" s="2206"/>
      <c r="UNY2086" s="2206"/>
      <c r="UNZ2086" s="2206"/>
      <c r="UOA2086" s="2206"/>
      <c r="UOB2086" s="2206"/>
      <c r="UOC2086" s="2206"/>
      <c r="UOD2086" s="2206"/>
      <c r="UOE2086" s="2206"/>
      <c r="UOF2086" s="2206"/>
      <c r="UOG2086" s="2206"/>
      <c r="UOH2086" s="2206"/>
      <c r="UOI2086" s="2206"/>
      <c r="UOJ2086" s="2206"/>
      <c r="UOK2086" s="2206"/>
      <c r="UOL2086" s="2206"/>
      <c r="UOM2086" s="2206"/>
      <c r="UON2086" s="2206"/>
      <c r="UOO2086" s="2206"/>
      <c r="UOP2086" s="2206"/>
      <c r="UOQ2086" s="2206"/>
      <c r="UOR2086" s="2206"/>
      <c r="UOS2086" s="2206"/>
      <c r="UOT2086" s="2206"/>
      <c r="UOU2086" s="2206"/>
      <c r="UOV2086" s="2206"/>
      <c r="UOW2086" s="2206"/>
      <c r="UOX2086" s="2206"/>
      <c r="UOY2086" s="2206"/>
      <c r="UOZ2086" s="2206"/>
      <c r="UPA2086" s="2206"/>
      <c r="UPB2086" s="2206"/>
      <c r="UPC2086" s="2206"/>
      <c r="UPD2086" s="2206"/>
      <c r="UPE2086" s="2206"/>
      <c r="UPF2086" s="2206"/>
      <c r="UPG2086" s="2206"/>
      <c r="UPH2086" s="2206"/>
      <c r="UPI2086" s="2206"/>
      <c r="UPJ2086" s="2206"/>
      <c r="UPK2086" s="2206"/>
      <c r="UPL2086" s="2206"/>
      <c r="UPM2086" s="2206"/>
      <c r="UPN2086" s="2206"/>
      <c r="UPO2086" s="2206"/>
      <c r="UPP2086" s="2206"/>
      <c r="UPQ2086" s="2206"/>
      <c r="UPR2086" s="2206"/>
      <c r="UPS2086" s="2206"/>
      <c r="UPT2086" s="2206"/>
      <c r="UPU2086" s="2206"/>
      <c r="UPV2086" s="2206"/>
      <c r="UPW2086" s="2206"/>
      <c r="UPX2086" s="2206"/>
      <c r="UPY2086" s="2206"/>
      <c r="UPZ2086" s="2206"/>
      <c r="UQA2086" s="2206"/>
      <c r="UQB2086" s="2206"/>
      <c r="UQC2086" s="2206"/>
      <c r="UQD2086" s="2206"/>
      <c r="UQE2086" s="2206"/>
      <c r="UQF2086" s="2206"/>
      <c r="UQG2086" s="2206"/>
      <c r="UQH2086" s="2206"/>
      <c r="UQI2086" s="2206"/>
      <c r="UQJ2086" s="2206"/>
      <c r="UQK2086" s="2206"/>
      <c r="UQL2086" s="2206"/>
      <c r="UQM2086" s="2206"/>
      <c r="UQN2086" s="2206"/>
      <c r="UQO2086" s="2206"/>
      <c r="UQP2086" s="2206"/>
      <c r="UQQ2086" s="2206"/>
      <c r="UQR2086" s="2206"/>
      <c r="UQS2086" s="2206"/>
      <c r="UQT2086" s="2206"/>
      <c r="UQU2086" s="2206"/>
      <c r="UQV2086" s="2206"/>
      <c r="UQW2086" s="2206"/>
      <c r="UQX2086" s="2206"/>
      <c r="UQY2086" s="2206"/>
      <c r="UQZ2086" s="2206"/>
      <c r="URA2086" s="2206"/>
      <c r="URB2086" s="2206"/>
      <c r="URC2086" s="2206"/>
      <c r="URD2086" s="2206"/>
      <c r="URE2086" s="2206"/>
      <c r="URF2086" s="2206"/>
      <c r="URG2086" s="2206"/>
      <c r="URH2086" s="2206"/>
      <c r="URI2086" s="2206"/>
      <c r="URJ2086" s="2206"/>
      <c r="URK2086" s="2206"/>
      <c r="URL2086" s="2206"/>
      <c r="URM2086" s="2206"/>
      <c r="URN2086" s="2206"/>
      <c r="URO2086" s="2206"/>
      <c r="URP2086" s="2206"/>
      <c r="URQ2086" s="2206"/>
      <c r="URR2086" s="2206"/>
      <c r="URS2086" s="2206"/>
      <c r="URT2086" s="2206"/>
      <c r="URU2086" s="2206"/>
      <c r="URV2086" s="2206"/>
      <c r="URW2086" s="2206"/>
      <c r="URX2086" s="2206"/>
      <c r="URY2086" s="2206"/>
      <c r="URZ2086" s="2206"/>
      <c r="USA2086" s="2206"/>
      <c r="USB2086" s="2206"/>
      <c r="USC2086" s="2206"/>
      <c r="USD2086" s="2206"/>
      <c r="USE2086" s="2206"/>
      <c r="USF2086" s="2206"/>
      <c r="USG2086" s="2206"/>
      <c r="USH2086" s="2206"/>
      <c r="USI2086" s="2206"/>
      <c r="USJ2086" s="2206"/>
      <c r="USK2086" s="2206"/>
      <c r="USL2086" s="2206"/>
      <c r="USM2086" s="2206"/>
      <c r="USN2086" s="2206"/>
      <c r="USO2086" s="2206"/>
      <c r="USP2086" s="2206"/>
      <c r="USQ2086" s="2206"/>
      <c r="USR2086" s="2206"/>
      <c r="USS2086" s="2206"/>
      <c r="UST2086" s="2206"/>
      <c r="USU2086" s="2206"/>
      <c r="USV2086" s="2206"/>
      <c r="USW2086" s="2206"/>
      <c r="USX2086" s="2206"/>
      <c r="USY2086" s="2206"/>
      <c r="USZ2086" s="2206"/>
      <c r="UTA2086" s="2206"/>
      <c r="UTB2086" s="2206"/>
      <c r="UTC2086" s="2206"/>
      <c r="UTD2086" s="2206"/>
      <c r="UTE2086" s="2206"/>
      <c r="UTF2086" s="2206"/>
      <c r="UTG2086" s="2206"/>
      <c r="UTH2086" s="2206"/>
      <c r="UTI2086" s="2206"/>
      <c r="UTJ2086" s="2206"/>
      <c r="UTK2086" s="2206"/>
      <c r="UTL2086" s="2206"/>
      <c r="UTM2086" s="2206"/>
      <c r="UTN2086" s="2206"/>
      <c r="UTO2086" s="2206"/>
      <c r="UTP2086" s="2206"/>
      <c r="UTQ2086" s="2206"/>
      <c r="UTR2086" s="2206"/>
      <c r="UTS2086" s="2206"/>
      <c r="UTT2086" s="2206"/>
      <c r="UTU2086" s="2206"/>
      <c r="UTV2086" s="2206"/>
      <c r="UTW2086" s="2206"/>
      <c r="UTX2086" s="2206"/>
      <c r="UTY2086" s="2206"/>
      <c r="UTZ2086" s="2206"/>
      <c r="UUA2086" s="2206"/>
      <c r="UUB2086" s="2206"/>
      <c r="UUC2086" s="2206"/>
      <c r="UUD2086" s="2206"/>
      <c r="UUE2086" s="2206"/>
      <c r="UUF2086" s="2206"/>
      <c r="UUG2086" s="2206"/>
      <c r="UUH2086" s="2206"/>
      <c r="UUI2086" s="2206"/>
      <c r="UUJ2086" s="2206"/>
      <c r="UUK2086" s="2206"/>
      <c r="UUL2086" s="2206"/>
      <c r="UUM2086" s="2206"/>
      <c r="UUN2086" s="2206"/>
      <c r="UUO2086" s="2206"/>
      <c r="UUP2086" s="2206"/>
      <c r="UUQ2086" s="2206"/>
      <c r="UUR2086" s="2206"/>
      <c r="UUS2086" s="2206"/>
      <c r="UUT2086" s="2206"/>
      <c r="UUU2086" s="2206"/>
      <c r="UUV2086" s="2206"/>
      <c r="UUW2086" s="2206"/>
      <c r="UUX2086" s="2206"/>
      <c r="UUY2086" s="2206"/>
      <c r="UUZ2086" s="2206"/>
      <c r="UVA2086" s="2206"/>
      <c r="UVB2086" s="2206"/>
      <c r="UVC2086" s="2206"/>
      <c r="UVD2086" s="2206"/>
      <c r="UVE2086" s="2206"/>
      <c r="UVF2086" s="2206"/>
      <c r="UVG2086" s="2206"/>
      <c r="UVH2086" s="2206"/>
      <c r="UVI2086" s="2206"/>
      <c r="UVJ2086" s="2206"/>
      <c r="UVK2086" s="2206"/>
      <c r="UVL2086" s="2206"/>
      <c r="UVM2086" s="2206"/>
      <c r="UVN2086" s="2206"/>
      <c r="UVO2086" s="2206"/>
      <c r="UVP2086" s="2206"/>
      <c r="UVQ2086" s="2206"/>
      <c r="UVR2086" s="2206"/>
      <c r="UVS2086" s="2206"/>
      <c r="UVT2086" s="2206"/>
      <c r="UVU2086" s="2206"/>
      <c r="UVV2086" s="2206"/>
      <c r="UVW2086" s="2206"/>
      <c r="UVX2086" s="2206"/>
      <c r="UVY2086" s="2206"/>
      <c r="UVZ2086" s="2206"/>
      <c r="UWA2086" s="2206"/>
      <c r="UWB2086" s="2206"/>
      <c r="UWC2086" s="2206"/>
      <c r="UWD2086" s="2206"/>
      <c r="UWE2086" s="2206"/>
      <c r="UWF2086" s="2206"/>
      <c r="UWG2086" s="2206"/>
      <c r="UWH2086" s="2206"/>
      <c r="UWI2086" s="2206"/>
      <c r="UWJ2086" s="2206"/>
      <c r="UWK2086" s="2206"/>
      <c r="UWL2086" s="2206"/>
      <c r="UWM2086" s="2206"/>
      <c r="UWN2086" s="2206"/>
      <c r="UWO2086" s="2206"/>
      <c r="UWP2086" s="2206"/>
      <c r="UWQ2086" s="2206"/>
      <c r="UWR2086" s="2206"/>
      <c r="UWS2086" s="2206"/>
      <c r="UWT2086" s="2206"/>
      <c r="UWU2086" s="2206"/>
      <c r="UWV2086" s="2206"/>
      <c r="UWW2086" s="2206"/>
      <c r="UWX2086" s="2206"/>
      <c r="UWY2086" s="2206"/>
      <c r="UWZ2086" s="2206"/>
      <c r="UXA2086" s="2206"/>
      <c r="UXB2086" s="2206"/>
      <c r="UXC2086" s="2206"/>
      <c r="UXD2086" s="2206"/>
      <c r="UXE2086" s="2206"/>
      <c r="UXF2086" s="2206"/>
      <c r="UXG2086" s="2206"/>
      <c r="UXH2086" s="2206"/>
      <c r="UXI2086" s="2206"/>
      <c r="UXJ2086" s="2206"/>
      <c r="UXK2086" s="2206"/>
      <c r="UXL2086" s="2206"/>
      <c r="UXM2086" s="2206"/>
      <c r="UXN2086" s="2206"/>
      <c r="UXO2086" s="2206"/>
      <c r="UXP2086" s="2206"/>
      <c r="UXQ2086" s="2206"/>
      <c r="UXR2086" s="2206"/>
      <c r="UXS2086" s="2206"/>
      <c r="UXT2086" s="2206"/>
      <c r="UXU2086" s="2206"/>
      <c r="UXV2086" s="2206"/>
      <c r="UXW2086" s="2206"/>
      <c r="UXX2086" s="2206"/>
      <c r="UXY2086" s="2206"/>
      <c r="UXZ2086" s="2206"/>
      <c r="UYA2086" s="2206"/>
      <c r="UYB2086" s="2206"/>
      <c r="UYC2086" s="2206"/>
      <c r="UYD2086" s="2206"/>
      <c r="UYE2086" s="2206"/>
      <c r="UYF2086" s="2206"/>
      <c r="UYG2086" s="2206"/>
      <c r="UYH2086" s="2206"/>
      <c r="UYI2086" s="2206"/>
      <c r="UYJ2086" s="2206"/>
      <c r="UYK2086" s="2206"/>
      <c r="UYL2086" s="2206"/>
      <c r="UYM2086" s="2206"/>
      <c r="UYN2086" s="2206"/>
      <c r="UYO2086" s="2206"/>
      <c r="UYP2086" s="2206"/>
      <c r="UYQ2086" s="2206"/>
      <c r="UYR2086" s="2206"/>
      <c r="UYS2086" s="2206"/>
      <c r="UYT2086" s="2206"/>
      <c r="UYU2086" s="2206"/>
      <c r="UYV2086" s="2206"/>
      <c r="UYW2086" s="2206"/>
      <c r="UYX2086" s="2206"/>
      <c r="UYY2086" s="2206"/>
      <c r="UYZ2086" s="2206"/>
      <c r="UZA2086" s="2206"/>
      <c r="UZB2086" s="2206"/>
      <c r="UZC2086" s="2206"/>
      <c r="UZD2086" s="2206"/>
      <c r="UZE2086" s="2206"/>
      <c r="UZF2086" s="2206"/>
      <c r="UZG2086" s="2206"/>
      <c r="UZH2086" s="2206"/>
      <c r="UZI2086" s="2206"/>
      <c r="UZJ2086" s="2206"/>
      <c r="UZK2086" s="2206"/>
      <c r="UZL2086" s="2206"/>
      <c r="UZM2086" s="2206"/>
      <c r="UZN2086" s="2206"/>
      <c r="UZO2086" s="2206"/>
      <c r="UZP2086" s="2206"/>
      <c r="UZQ2086" s="2206"/>
      <c r="UZR2086" s="2206"/>
      <c r="UZS2086" s="2206"/>
      <c r="UZT2086" s="2206"/>
      <c r="UZU2086" s="2206"/>
      <c r="UZV2086" s="2206"/>
      <c r="UZW2086" s="2206"/>
      <c r="UZX2086" s="2206"/>
      <c r="UZY2086" s="2206"/>
      <c r="UZZ2086" s="2206"/>
      <c r="VAA2086" s="2206"/>
      <c r="VAB2086" s="2206"/>
      <c r="VAC2086" s="2206"/>
      <c r="VAD2086" s="2206"/>
      <c r="VAE2086" s="2206"/>
      <c r="VAF2086" s="2206"/>
      <c r="VAG2086" s="2206"/>
      <c r="VAH2086" s="2206"/>
      <c r="VAI2086" s="2206"/>
      <c r="VAJ2086" s="2206"/>
      <c r="VAK2086" s="2206"/>
      <c r="VAL2086" s="2206"/>
      <c r="VAM2086" s="2206"/>
      <c r="VAN2086" s="2206"/>
      <c r="VAO2086" s="2206"/>
      <c r="VAP2086" s="2206"/>
      <c r="VAQ2086" s="2206"/>
      <c r="VAR2086" s="2206"/>
      <c r="VAS2086" s="2206"/>
      <c r="VAT2086" s="2206"/>
      <c r="VAU2086" s="2206"/>
      <c r="VAV2086" s="2206"/>
      <c r="VAW2086" s="2206"/>
      <c r="VAX2086" s="2206"/>
      <c r="VAY2086" s="2206"/>
      <c r="VAZ2086" s="2206"/>
      <c r="VBA2086" s="2206"/>
      <c r="VBB2086" s="2206"/>
      <c r="VBC2086" s="2206"/>
      <c r="VBD2086" s="2206"/>
      <c r="VBE2086" s="2206"/>
      <c r="VBF2086" s="2206"/>
      <c r="VBG2086" s="2206"/>
      <c r="VBH2086" s="2206"/>
      <c r="VBI2086" s="2206"/>
      <c r="VBJ2086" s="2206"/>
      <c r="VBK2086" s="2206"/>
      <c r="VBL2086" s="2206"/>
      <c r="VBM2086" s="2206"/>
      <c r="VBN2086" s="2206"/>
      <c r="VBO2086" s="2206"/>
      <c r="VBP2086" s="2206"/>
      <c r="VBQ2086" s="2206"/>
      <c r="VBR2086" s="2206"/>
      <c r="VBS2086" s="2206"/>
      <c r="VBT2086" s="2206"/>
      <c r="VBU2086" s="2206"/>
      <c r="VBV2086" s="2206"/>
      <c r="VBW2086" s="2206"/>
      <c r="VBX2086" s="2206"/>
      <c r="VBY2086" s="2206"/>
      <c r="VBZ2086" s="2206"/>
      <c r="VCA2086" s="2206"/>
      <c r="VCB2086" s="2206"/>
      <c r="VCC2086" s="2206"/>
      <c r="VCD2086" s="2206"/>
      <c r="VCE2086" s="2206"/>
      <c r="VCF2086" s="2206"/>
      <c r="VCG2086" s="2206"/>
      <c r="VCH2086" s="2206"/>
      <c r="VCI2086" s="2206"/>
      <c r="VCJ2086" s="2206"/>
      <c r="VCK2086" s="2206"/>
      <c r="VCL2086" s="2206"/>
      <c r="VCM2086" s="2206"/>
      <c r="VCN2086" s="2206"/>
      <c r="VCO2086" s="2206"/>
      <c r="VCP2086" s="2206"/>
      <c r="VCQ2086" s="2206"/>
      <c r="VCR2086" s="2206"/>
      <c r="VCS2086" s="2206"/>
      <c r="VCT2086" s="2206"/>
      <c r="VCU2086" s="2206"/>
      <c r="VCV2086" s="2206"/>
      <c r="VCW2086" s="2206"/>
      <c r="VCX2086" s="2206"/>
      <c r="VCY2086" s="2206"/>
      <c r="VCZ2086" s="2206"/>
      <c r="VDA2086" s="2206"/>
      <c r="VDB2086" s="2206"/>
      <c r="VDC2086" s="2206"/>
      <c r="VDD2086" s="2206"/>
      <c r="VDE2086" s="2206"/>
      <c r="VDF2086" s="2206"/>
      <c r="VDG2086" s="2206"/>
      <c r="VDH2086" s="2206"/>
      <c r="VDI2086" s="2206"/>
      <c r="VDJ2086" s="2206"/>
      <c r="VDK2086" s="2206"/>
      <c r="VDL2086" s="2206"/>
      <c r="VDM2086" s="2206"/>
      <c r="VDN2086" s="2206"/>
      <c r="VDO2086" s="2206"/>
      <c r="VDP2086" s="2206"/>
      <c r="VDQ2086" s="2206"/>
      <c r="VDR2086" s="2206"/>
      <c r="VDS2086" s="2206"/>
      <c r="VDT2086" s="2206"/>
      <c r="VDU2086" s="2206"/>
      <c r="VDV2086" s="2206"/>
      <c r="VDW2086" s="2206"/>
      <c r="VDX2086" s="2206"/>
      <c r="VDY2086" s="2206"/>
      <c r="VDZ2086" s="2206"/>
      <c r="VEA2086" s="2206"/>
      <c r="VEB2086" s="2206"/>
      <c r="VEC2086" s="2206"/>
      <c r="VED2086" s="2206"/>
      <c r="VEE2086" s="2206"/>
      <c r="VEF2086" s="2206"/>
      <c r="VEG2086" s="2206"/>
      <c r="VEH2086" s="2206"/>
      <c r="VEI2086" s="2206"/>
      <c r="VEJ2086" s="2206"/>
      <c r="VEK2086" s="2206"/>
      <c r="VEL2086" s="2206"/>
      <c r="VEM2086" s="2206"/>
      <c r="VEN2086" s="2206"/>
      <c r="VEO2086" s="2206"/>
      <c r="VEP2086" s="2206"/>
      <c r="VEQ2086" s="2206"/>
      <c r="VER2086" s="2206"/>
      <c r="VES2086" s="2206"/>
      <c r="VET2086" s="2206"/>
      <c r="VEU2086" s="2206"/>
      <c r="VEV2086" s="2206"/>
      <c r="VEW2086" s="2206"/>
      <c r="VEX2086" s="2206"/>
      <c r="VEY2086" s="2206"/>
      <c r="VEZ2086" s="2206"/>
      <c r="VFA2086" s="2206"/>
      <c r="VFB2086" s="2206"/>
      <c r="VFC2086" s="2206"/>
      <c r="VFD2086" s="2206"/>
      <c r="VFE2086" s="2206"/>
      <c r="VFF2086" s="2206"/>
      <c r="VFG2086" s="2206"/>
      <c r="VFH2086" s="2206"/>
      <c r="VFI2086" s="2206"/>
      <c r="VFJ2086" s="2206"/>
      <c r="VFK2086" s="2206"/>
      <c r="VFL2086" s="2206"/>
      <c r="VFM2086" s="2206"/>
      <c r="VFN2086" s="2206"/>
      <c r="VFO2086" s="2206"/>
      <c r="VFP2086" s="2206"/>
      <c r="VFQ2086" s="2206"/>
      <c r="VFR2086" s="2206"/>
      <c r="VFS2086" s="2206"/>
      <c r="VFT2086" s="2206"/>
      <c r="VFU2086" s="2206"/>
      <c r="VFV2086" s="2206"/>
      <c r="VFW2086" s="2206"/>
      <c r="VFX2086" s="2206"/>
      <c r="VFY2086" s="2206"/>
      <c r="VFZ2086" s="2206"/>
      <c r="VGA2086" s="2206"/>
      <c r="VGB2086" s="2206"/>
      <c r="VGC2086" s="2206"/>
      <c r="VGD2086" s="2206"/>
      <c r="VGE2086" s="2206"/>
      <c r="VGF2086" s="2206"/>
      <c r="VGG2086" s="2206"/>
      <c r="VGH2086" s="2206"/>
      <c r="VGI2086" s="2206"/>
      <c r="VGJ2086" s="2206"/>
      <c r="VGK2086" s="2206"/>
      <c r="VGL2086" s="2206"/>
      <c r="VGM2086" s="2206"/>
      <c r="VGN2086" s="2206"/>
      <c r="VGO2086" s="2206"/>
      <c r="VGP2086" s="2206"/>
      <c r="VGQ2086" s="2206"/>
      <c r="VGR2086" s="2206"/>
      <c r="VGS2086" s="2206"/>
      <c r="VGT2086" s="2206"/>
      <c r="VGU2086" s="2206"/>
      <c r="VGV2086" s="2206"/>
      <c r="VGW2086" s="2206"/>
      <c r="VGX2086" s="2206"/>
      <c r="VGY2086" s="2206"/>
      <c r="VGZ2086" s="2206"/>
      <c r="VHA2086" s="2206"/>
      <c r="VHB2086" s="2206"/>
      <c r="VHC2086" s="2206"/>
      <c r="VHD2086" s="2206"/>
      <c r="VHE2086" s="2206"/>
      <c r="VHF2086" s="2206"/>
      <c r="VHG2086" s="2206"/>
      <c r="VHH2086" s="2206"/>
      <c r="VHI2086" s="2206"/>
      <c r="VHJ2086" s="2206"/>
      <c r="VHK2086" s="2206"/>
      <c r="VHL2086" s="2206"/>
      <c r="VHM2086" s="2206"/>
      <c r="VHN2086" s="2206"/>
      <c r="VHO2086" s="2206"/>
      <c r="VHP2086" s="2206"/>
      <c r="VHQ2086" s="2206"/>
      <c r="VHR2086" s="2206"/>
      <c r="VHS2086" s="2206"/>
      <c r="VHT2086" s="2206"/>
      <c r="VHU2086" s="2206"/>
      <c r="VHV2086" s="2206"/>
      <c r="VHW2086" s="2206"/>
      <c r="VHX2086" s="2206"/>
      <c r="VHY2086" s="2206"/>
      <c r="VHZ2086" s="2206"/>
      <c r="VIA2086" s="2206"/>
      <c r="VIB2086" s="2206"/>
      <c r="VIC2086" s="2206"/>
      <c r="VID2086" s="2206"/>
      <c r="VIE2086" s="2206"/>
      <c r="VIF2086" s="2206"/>
      <c r="VIG2086" s="2206"/>
      <c r="VIH2086" s="2206"/>
      <c r="VII2086" s="2206"/>
      <c r="VIJ2086" s="2206"/>
      <c r="VIK2086" s="2206"/>
      <c r="VIL2086" s="2206"/>
      <c r="VIM2086" s="2206"/>
      <c r="VIN2086" s="2206"/>
      <c r="VIO2086" s="2206"/>
      <c r="VIP2086" s="2206"/>
      <c r="VIQ2086" s="2206"/>
      <c r="VIR2086" s="2206"/>
      <c r="VIS2086" s="2206"/>
      <c r="VIT2086" s="2206"/>
      <c r="VIU2086" s="2206"/>
      <c r="VIV2086" s="2206"/>
      <c r="VIW2086" s="2206"/>
      <c r="VIX2086" s="2206"/>
      <c r="VIY2086" s="2206"/>
      <c r="VIZ2086" s="2206"/>
      <c r="VJA2086" s="2206"/>
      <c r="VJB2086" s="2206"/>
      <c r="VJC2086" s="2206"/>
      <c r="VJD2086" s="2206"/>
      <c r="VJE2086" s="2206"/>
      <c r="VJF2086" s="2206"/>
      <c r="VJG2086" s="2206"/>
      <c r="VJH2086" s="2206"/>
      <c r="VJI2086" s="2206"/>
      <c r="VJJ2086" s="2206"/>
      <c r="VJK2086" s="2206"/>
      <c r="VJL2086" s="2206"/>
      <c r="VJM2086" s="2206"/>
      <c r="VJN2086" s="2206"/>
      <c r="VJO2086" s="2206"/>
      <c r="VJP2086" s="2206"/>
      <c r="VJQ2086" s="2206"/>
      <c r="VJR2086" s="2206"/>
      <c r="VJS2086" s="2206"/>
      <c r="VJT2086" s="2206"/>
      <c r="VJU2086" s="2206"/>
      <c r="VJV2086" s="2206"/>
      <c r="VJW2086" s="2206"/>
      <c r="VJX2086" s="2206"/>
      <c r="VJY2086" s="2206"/>
      <c r="VJZ2086" s="2206"/>
      <c r="VKA2086" s="2206"/>
      <c r="VKB2086" s="2206"/>
      <c r="VKC2086" s="2206"/>
      <c r="VKD2086" s="2206"/>
      <c r="VKE2086" s="2206"/>
      <c r="VKF2086" s="2206"/>
      <c r="VKG2086" s="2206"/>
      <c r="VKH2086" s="2206"/>
      <c r="VKI2086" s="2206"/>
      <c r="VKJ2086" s="2206"/>
      <c r="VKK2086" s="2206"/>
      <c r="VKL2086" s="2206"/>
      <c r="VKM2086" s="2206"/>
      <c r="VKN2086" s="2206"/>
      <c r="VKO2086" s="2206"/>
      <c r="VKP2086" s="2206"/>
      <c r="VKQ2086" s="2206"/>
      <c r="VKR2086" s="2206"/>
      <c r="VKS2086" s="2206"/>
      <c r="VKT2086" s="2206"/>
      <c r="VKU2086" s="2206"/>
      <c r="VKV2086" s="2206"/>
      <c r="VKW2086" s="2206"/>
      <c r="VKX2086" s="2206"/>
      <c r="VKY2086" s="2206"/>
      <c r="VKZ2086" s="2206"/>
      <c r="VLA2086" s="2206"/>
      <c r="VLB2086" s="2206"/>
      <c r="VLC2086" s="2206"/>
      <c r="VLD2086" s="2206"/>
      <c r="VLE2086" s="2206"/>
      <c r="VLF2086" s="2206"/>
      <c r="VLG2086" s="2206"/>
      <c r="VLH2086" s="2206"/>
      <c r="VLI2086" s="2206"/>
      <c r="VLJ2086" s="2206"/>
      <c r="VLK2086" s="2206"/>
      <c r="VLL2086" s="2206"/>
      <c r="VLM2086" s="2206"/>
      <c r="VLN2086" s="2206"/>
      <c r="VLO2086" s="2206"/>
      <c r="VLP2086" s="2206"/>
      <c r="VLQ2086" s="2206"/>
      <c r="VLR2086" s="2206"/>
      <c r="VLS2086" s="2206"/>
      <c r="VLT2086" s="2206"/>
      <c r="VLU2086" s="2206"/>
      <c r="VLV2086" s="2206"/>
      <c r="VLW2086" s="2206"/>
      <c r="VLX2086" s="2206"/>
      <c r="VLY2086" s="2206"/>
      <c r="VLZ2086" s="2206"/>
      <c r="VMA2086" s="2206"/>
      <c r="VMB2086" s="2206"/>
      <c r="VMC2086" s="2206"/>
      <c r="VMD2086" s="2206"/>
      <c r="VME2086" s="2206"/>
      <c r="VMF2086" s="2206"/>
      <c r="VMG2086" s="2206"/>
      <c r="VMH2086" s="2206"/>
      <c r="VMI2086" s="2206"/>
      <c r="VMJ2086" s="2206"/>
      <c r="VMK2086" s="2206"/>
      <c r="VML2086" s="2206"/>
      <c r="VMM2086" s="2206"/>
      <c r="VMN2086" s="2206"/>
      <c r="VMO2086" s="2206"/>
      <c r="VMP2086" s="2206"/>
      <c r="VMQ2086" s="2206"/>
      <c r="VMR2086" s="2206"/>
      <c r="VMS2086" s="2206"/>
      <c r="VMT2086" s="2206"/>
      <c r="VMU2086" s="2206"/>
      <c r="VMV2086" s="2206"/>
      <c r="VMW2086" s="2206"/>
      <c r="VMX2086" s="2206"/>
      <c r="VMY2086" s="2206"/>
      <c r="VMZ2086" s="2206"/>
      <c r="VNA2086" s="2206"/>
      <c r="VNB2086" s="2206"/>
      <c r="VNC2086" s="2206"/>
      <c r="VND2086" s="2206"/>
      <c r="VNE2086" s="2206"/>
      <c r="VNF2086" s="2206"/>
      <c r="VNG2086" s="2206"/>
      <c r="VNH2086" s="2206"/>
      <c r="VNI2086" s="2206"/>
      <c r="VNJ2086" s="2206"/>
      <c r="VNK2086" s="2206"/>
      <c r="VNL2086" s="2206"/>
      <c r="VNM2086" s="2206"/>
      <c r="VNN2086" s="2206"/>
      <c r="VNO2086" s="2206"/>
      <c r="VNP2086" s="2206"/>
      <c r="VNQ2086" s="2206"/>
      <c r="VNR2086" s="2206"/>
      <c r="VNS2086" s="2206"/>
      <c r="VNT2086" s="2206"/>
      <c r="VNU2086" s="2206"/>
      <c r="VNV2086" s="2206"/>
      <c r="VNW2086" s="2206"/>
      <c r="VNX2086" s="2206"/>
      <c r="VNY2086" s="2206"/>
      <c r="VNZ2086" s="2206"/>
      <c r="VOA2086" s="2206"/>
      <c r="VOB2086" s="2206"/>
      <c r="VOC2086" s="2206"/>
      <c r="VOD2086" s="2206"/>
      <c r="VOE2086" s="2206"/>
      <c r="VOF2086" s="2206"/>
      <c r="VOG2086" s="2206"/>
      <c r="VOH2086" s="2206"/>
      <c r="VOI2086" s="2206"/>
      <c r="VOJ2086" s="2206"/>
      <c r="VOK2086" s="2206"/>
      <c r="VOL2086" s="2206"/>
      <c r="VOM2086" s="2206"/>
      <c r="VON2086" s="2206"/>
      <c r="VOO2086" s="2206"/>
      <c r="VOP2086" s="2206"/>
      <c r="VOQ2086" s="2206"/>
      <c r="VOR2086" s="2206"/>
      <c r="VOS2086" s="2206"/>
      <c r="VOT2086" s="2206"/>
      <c r="VOU2086" s="2206"/>
      <c r="VOV2086" s="2206"/>
      <c r="VOW2086" s="2206"/>
      <c r="VOX2086" s="2206"/>
      <c r="VOY2086" s="2206"/>
      <c r="VOZ2086" s="2206"/>
      <c r="VPA2086" s="2206"/>
      <c r="VPB2086" s="2206"/>
      <c r="VPC2086" s="2206"/>
      <c r="VPD2086" s="2206"/>
      <c r="VPE2086" s="2206"/>
      <c r="VPF2086" s="2206"/>
      <c r="VPG2086" s="2206"/>
      <c r="VPH2086" s="2206"/>
      <c r="VPI2086" s="2206"/>
      <c r="VPJ2086" s="2206"/>
      <c r="VPK2086" s="2206"/>
      <c r="VPL2086" s="2206"/>
      <c r="VPM2086" s="2206"/>
      <c r="VPN2086" s="2206"/>
      <c r="VPO2086" s="2206"/>
      <c r="VPP2086" s="2206"/>
      <c r="VPQ2086" s="2206"/>
      <c r="VPR2086" s="2206"/>
      <c r="VPS2086" s="2206"/>
      <c r="VPT2086" s="2206"/>
      <c r="VPU2086" s="2206"/>
      <c r="VPV2086" s="2206"/>
      <c r="VPW2086" s="2206"/>
      <c r="VPX2086" s="2206"/>
      <c r="VPY2086" s="2206"/>
      <c r="VPZ2086" s="2206"/>
      <c r="VQA2086" s="2206"/>
      <c r="VQB2086" s="2206"/>
      <c r="VQC2086" s="2206"/>
      <c r="VQD2086" s="2206"/>
      <c r="VQE2086" s="2206"/>
      <c r="VQF2086" s="2206"/>
      <c r="VQG2086" s="2206"/>
      <c r="VQH2086" s="2206"/>
      <c r="VQI2086" s="2206"/>
      <c r="VQJ2086" s="2206"/>
      <c r="VQK2086" s="2206"/>
      <c r="VQL2086" s="2206"/>
      <c r="VQM2086" s="2206"/>
      <c r="VQN2086" s="2206"/>
      <c r="VQO2086" s="2206"/>
      <c r="VQP2086" s="2206"/>
      <c r="VQQ2086" s="2206"/>
      <c r="VQR2086" s="2206"/>
      <c r="VQS2086" s="2206"/>
      <c r="VQT2086" s="2206"/>
      <c r="VQU2086" s="2206"/>
      <c r="VQV2086" s="2206"/>
      <c r="VQW2086" s="2206"/>
      <c r="VQX2086" s="2206"/>
      <c r="VQY2086" s="2206"/>
      <c r="VQZ2086" s="2206"/>
      <c r="VRA2086" s="2206"/>
      <c r="VRB2086" s="2206"/>
      <c r="VRC2086" s="2206"/>
      <c r="VRD2086" s="2206"/>
      <c r="VRE2086" s="2206"/>
      <c r="VRF2086" s="2206"/>
      <c r="VRG2086" s="2206"/>
      <c r="VRH2086" s="2206"/>
      <c r="VRI2086" s="2206"/>
      <c r="VRJ2086" s="2206"/>
      <c r="VRK2086" s="2206"/>
      <c r="VRL2086" s="2206"/>
      <c r="VRM2086" s="2206"/>
      <c r="VRN2086" s="2206"/>
      <c r="VRO2086" s="2206"/>
      <c r="VRP2086" s="2206"/>
      <c r="VRQ2086" s="2206"/>
      <c r="VRR2086" s="2206"/>
      <c r="VRS2086" s="2206"/>
      <c r="VRT2086" s="2206"/>
      <c r="VRU2086" s="2206"/>
      <c r="VRV2086" s="2206"/>
      <c r="VRW2086" s="2206"/>
      <c r="VRX2086" s="2206"/>
      <c r="VRY2086" s="2206"/>
      <c r="VRZ2086" s="2206"/>
      <c r="VSA2086" s="2206"/>
      <c r="VSB2086" s="2206"/>
      <c r="VSC2086" s="2206"/>
      <c r="VSD2086" s="2206"/>
      <c r="VSE2086" s="2206"/>
      <c r="VSF2086" s="2206"/>
      <c r="VSG2086" s="2206"/>
      <c r="VSH2086" s="2206"/>
      <c r="VSI2086" s="2206"/>
      <c r="VSJ2086" s="2206"/>
      <c r="VSK2086" s="2206"/>
      <c r="VSL2086" s="2206"/>
      <c r="VSM2086" s="2206"/>
      <c r="VSN2086" s="2206"/>
      <c r="VSO2086" s="2206"/>
      <c r="VSP2086" s="2206"/>
      <c r="VSQ2086" s="2206"/>
      <c r="VSR2086" s="2206"/>
      <c r="VSS2086" s="2206"/>
      <c r="VST2086" s="2206"/>
      <c r="VSU2086" s="2206"/>
      <c r="VSV2086" s="2206"/>
      <c r="VSW2086" s="2206"/>
      <c r="VSX2086" s="2206"/>
      <c r="VSY2086" s="2206"/>
      <c r="VSZ2086" s="2206"/>
      <c r="VTA2086" s="2206"/>
      <c r="VTB2086" s="2206"/>
      <c r="VTC2086" s="2206"/>
      <c r="VTD2086" s="2206"/>
      <c r="VTE2086" s="2206"/>
      <c r="VTF2086" s="2206"/>
      <c r="VTG2086" s="2206"/>
      <c r="VTH2086" s="2206"/>
      <c r="VTI2086" s="2206"/>
      <c r="VTJ2086" s="2206"/>
      <c r="VTK2086" s="2206"/>
      <c r="VTL2086" s="2206"/>
      <c r="VTM2086" s="2206"/>
      <c r="VTN2086" s="2206"/>
      <c r="VTO2086" s="2206"/>
      <c r="VTP2086" s="2206"/>
      <c r="VTQ2086" s="2206"/>
      <c r="VTR2086" s="2206"/>
      <c r="VTS2086" s="2206"/>
      <c r="VTT2086" s="2206"/>
      <c r="VTU2086" s="2206"/>
      <c r="VTV2086" s="2206"/>
      <c r="VTW2086" s="2206"/>
      <c r="VTX2086" s="2206"/>
      <c r="VTY2086" s="2206"/>
      <c r="VTZ2086" s="2206"/>
      <c r="VUA2086" s="2206"/>
      <c r="VUB2086" s="2206"/>
      <c r="VUC2086" s="2206"/>
      <c r="VUD2086" s="2206"/>
      <c r="VUE2086" s="2206"/>
      <c r="VUF2086" s="2206"/>
      <c r="VUG2086" s="2206"/>
      <c r="VUH2086" s="2206"/>
      <c r="VUI2086" s="2206"/>
      <c r="VUJ2086" s="2206"/>
      <c r="VUK2086" s="2206"/>
      <c r="VUL2086" s="2206"/>
      <c r="VUM2086" s="2206"/>
      <c r="VUN2086" s="2206"/>
      <c r="VUO2086" s="2206"/>
      <c r="VUP2086" s="2206"/>
      <c r="VUQ2086" s="2206"/>
      <c r="VUR2086" s="2206"/>
      <c r="VUS2086" s="2206"/>
      <c r="VUT2086" s="2206"/>
      <c r="VUU2086" s="2206"/>
      <c r="VUV2086" s="2206"/>
      <c r="VUW2086" s="2206"/>
      <c r="VUX2086" s="2206"/>
      <c r="VUY2086" s="2206"/>
      <c r="VUZ2086" s="2206"/>
      <c r="VVA2086" s="2206"/>
      <c r="VVB2086" s="2206"/>
      <c r="VVC2086" s="2206"/>
      <c r="VVD2086" s="2206"/>
      <c r="VVE2086" s="2206"/>
      <c r="VVF2086" s="2206"/>
      <c r="VVG2086" s="2206"/>
      <c r="VVH2086" s="2206"/>
      <c r="VVI2086" s="2206"/>
      <c r="VVJ2086" s="2206"/>
      <c r="VVK2086" s="2206"/>
      <c r="VVL2086" s="2206"/>
      <c r="VVM2086" s="2206"/>
      <c r="VVN2086" s="2206"/>
      <c r="VVO2086" s="2206"/>
      <c r="VVP2086" s="2206"/>
      <c r="VVQ2086" s="2206"/>
      <c r="VVR2086" s="2206"/>
      <c r="VVS2086" s="2206"/>
      <c r="VVT2086" s="2206"/>
      <c r="VVU2086" s="2206"/>
      <c r="VVV2086" s="2206"/>
      <c r="VVW2086" s="2206"/>
      <c r="VVX2086" s="2206"/>
      <c r="VVY2086" s="2206"/>
      <c r="VVZ2086" s="2206"/>
      <c r="VWA2086" s="2206"/>
      <c r="VWB2086" s="2206"/>
      <c r="VWC2086" s="2206"/>
      <c r="VWD2086" s="2206"/>
      <c r="VWE2086" s="2206"/>
      <c r="VWF2086" s="2206"/>
      <c r="VWG2086" s="2206"/>
      <c r="VWH2086" s="2206"/>
      <c r="VWI2086" s="2206"/>
      <c r="VWJ2086" s="2206"/>
      <c r="VWK2086" s="2206"/>
      <c r="VWL2086" s="2206"/>
      <c r="VWM2086" s="2206"/>
      <c r="VWN2086" s="2206"/>
      <c r="VWO2086" s="2206"/>
      <c r="VWP2086" s="2206"/>
      <c r="VWQ2086" s="2206"/>
      <c r="VWR2086" s="2206"/>
      <c r="VWS2086" s="2206"/>
      <c r="VWT2086" s="2206"/>
      <c r="VWU2086" s="2206"/>
      <c r="VWV2086" s="2206"/>
      <c r="VWW2086" s="2206"/>
      <c r="VWX2086" s="2206"/>
      <c r="VWY2086" s="2206"/>
      <c r="VWZ2086" s="2206"/>
      <c r="VXA2086" s="2206"/>
      <c r="VXB2086" s="2206"/>
      <c r="VXC2086" s="2206"/>
      <c r="VXD2086" s="2206"/>
      <c r="VXE2086" s="2206"/>
      <c r="VXF2086" s="2206"/>
      <c r="VXG2086" s="2206"/>
      <c r="VXH2086" s="2206"/>
      <c r="VXI2086" s="2206"/>
      <c r="VXJ2086" s="2206"/>
      <c r="VXK2086" s="2206"/>
      <c r="VXL2086" s="2206"/>
      <c r="VXM2086" s="2206"/>
      <c r="VXN2086" s="2206"/>
      <c r="VXO2086" s="2206"/>
      <c r="VXP2086" s="2206"/>
      <c r="VXQ2086" s="2206"/>
      <c r="VXR2086" s="2206"/>
      <c r="VXS2086" s="2206"/>
      <c r="VXT2086" s="2206"/>
      <c r="VXU2086" s="2206"/>
      <c r="VXV2086" s="2206"/>
      <c r="VXW2086" s="2206"/>
      <c r="VXX2086" s="2206"/>
      <c r="VXY2086" s="2206"/>
      <c r="VXZ2086" s="2206"/>
      <c r="VYA2086" s="2206"/>
      <c r="VYB2086" s="2206"/>
      <c r="VYC2086" s="2206"/>
      <c r="VYD2086" s="2206"/>
      <c r="VYE2086" s="2206"/>
      <c r="VYF2086" s="2206"/>
      <c r="VYG2086" s="2206"/>
      <c r="VYH2086" s="2206"/>
      <c r="VYI2086" s="2206"/>
      <c r="VYJ2086" s="2206"/>
      <c r="VYK2086" s="2206"/>
      <c r="VYL2086" s="2206"/>
      <c r="VYM2086" s="2206"/>
      <c r="VYN2086" s="2206"/>
      <c r="VYO2086" s="2206"/>
      <c r="VYP2086" s="2206"/>
      <c r="VYQ2086" s="2206"/>
      <c r="VYR2086" s="2206"/>
      <c r="VYS2086" s="2206"/>
      <c r="VYT2086" s="2206"/>
      <c r="VYU2086" s="2206"/>
      <c r="VYV2086" s="2206"/>
      <c r="VYW2086" s="2206"/>
      <c r="VYX2086" s="2206"/>
      <c r="VYY2086" s="2206"/>
      <c r="VYZ2086" s="2206"/>
      <c r="VZA2086" s="2206"/>
      <c r="VZB2086" s="2206"/>
      <c r="VZC2086" s="2206"/>
      <c r="VZD2086" s="2206"/>
      <c r="VZE2086" s="2206"/>
      <c r="VZF2086" s="2206"/>
      <c r="VZG2086" s="2206"/>
      <c r="VZH2086" s="2206"/>
      <c r="VZI2086" s="2206"/>
      <c r="VZJ2086" s="2206"/>
      <c r="VZK2086" s="2206"/>
      <c r="VZL2086" s="2206"/>
      <c r="VZM2086" s="2206"/>
      <c r="VZN2086" s="2206"/>
      <c r="VZO2086" s="2206"/>
      <c r="VZP2086" s="2206"/>
      <c r="VZQ2086" s="2206"/>
      <c r="VZR2086" s="2206"/>
      <c r="VZS2086" s="2206"/>
      <c r="VZT2086" s="2206"/>
      <c r="VZU2086" s="2206"/>
      <c r="VZV2086" s="2206"/>
      <c r="VZW2086" s="2206"/>
      <c r="VZX2086" s="2206"/>
      <c r="VZY2086" s="2206"/>
      <c r="VZZ2086" s="2206"/>
      <c r="WAA2086" s="2206"/>
      <c r="WAB2086" s="2206"/>
      <c r="WAC2086" s="2206"/>
      <c r="WAD2086" s="2206"/>
      <c r="WAE2086" s="2206"/>
      <c r="WAF2086" s="2206"/>
      <c r="WAG2086" s="2206"/>
      <c r="WAH2086" s="2206"/>
      <c r="WAI2086" s="2206"/>
      <c r="WAJ2086" s="2206"/>
      <c r="WAK2086" s="2206"/>
      <c r="WAL2086" s="2206"/>
      <c r="WAM2086" s="2206"/>
      <c r="WAN2086" s="2206"/>
      <c r="WAO2086" s="2206"/>
      <c r="WAP2086" s="2206"/>
      <c r="WAQ2086" s="2206"/>
      <c r="WAR2086" s="2206"/>
      <c r="WAS2086" s="2206"/>
      <c r="WAT2086" s="2206"/>
      <c r="WAU2086" s="2206"/>
      <c r="WAV2086" s="2206"/>
      <c r="WAW2086" s="2206"/>
      <c r="WAX2086" s="2206"/>
      <c r="WAY2086" s="2206"/>
      <c r="WAZ2086" s="2206"/>
      <c r="WBA2086" s="2206"/>
      <c r="WBB2086" s="2206"/>
      <c r="WBC2086" s="2206"/>
      <c r="WBD2086" s="2206"/>
      <c r="WBE2086" s="2206"/>
      <c r="WBF2086" s="2206"/>
      <c r="WBG2086" s="2206"/>
      <c r="WBH2086" s="2206"/>
      <c r="WBI2086" s="2206"/>
      <c r="WBJ2086" s="2206"/>
      <c r="WBK2086" s="2206"/>
      <c r="WBL2086" s="2206"/>
      <c r="WBM2086" s="2206"/>
      <c r="WBN2086" s="2206"/>
      <c r="WBO2086" s="2206"/>
      <c r="WBP2086" s="2206"/>
      <c r="WBQ2086" s="2206"/>
      <c r="WBR2086" s="2206"/>
      <c r="WBS2086" s="2206"/>
      <c r="WBT2086" s="2206"/>
      <c r="WBU2086" s="2206"/>
      <c r="WBV2086" s="2206"/>
      <c r="WBW2086" s="2206"/>
      <c r="WBX2086" s="2206"/>
      <c r="WBY2086" s="2206"/>
      <c r="WBZ2086" s="2206"/>
      <c r="WCA2086" s="2206"/>
      <c r="WCB2086" s="2206"/>
      <c r="WCC2086" s="2206"/>
      <c r="WCD2086" s="2206"/>
      <c r="WCE2086" s="2206"/>
      <c r="WCF2086" s="2206"/>
      <c r="WCG2086" s="2206"/>
      <c r="WCH2086" s="2206"/>
      <c r="WCI2086" s="2206"/>
      <c r="WCJ2086" s="2206"/>
      <c r="WCK2086" s="2206"/>
      <c r="WCL2086" s="2206"/>
      <c r="WCM2086" s="2206"/>
      <c r="WCN2086" s="2206"/>
      <c r="WCO2086" s="2206"/>
      <c r="WCP2086" s="2206"/>
      <c r="WCQ2086" s="2206"/>
      <c r="WCR2086" s="2206"/>
      <c r="WCS2086" s="2206"/>
      <c r="WCT2086" s="2206"/>
      <c r="WCU2086" s="2206"/>
      <c r="WCV2086" s="2206"/>
      <c r="WCW2086" s="2206"/>
      <c r="WCX2086" s="2206"/>
      <c r="WCY2086" s="2206"/>
      <c r="WCZ2086" s="2206"/>
      <c r="WDA2086" s="2206"/>
      <c r="WDB2086" s="2206"/>
      <c r="WDC2086" s="2206"/>
      <c r="WDD2086" s="2206"/>
      <c r="WDE2086" s="2206"/>
      <c r="WDF2086" s="2206"/>
      <c r="WDG2086" s="2206"/>
      <c r="WDH2086" s="2206"/>
      <c r="WDI2086" s="2206"/>
      <c r="WDJ2086" s="2206"/>
      <c r="WDK2086" s="2206"/>
      <c r="WDL2086" s="2206"/>
      <c r="WDM2086" s="2206"/>
      <c r="WDN2086" s="2206"/>
      <c r="WDO2086" s="2206"/>
      <c r="WDP2086" s="2206"/>
      <c r="WDQ2086" s="2206"/>
      <c r="WDR2086" s="2206"/>
      <c r="WDS2086" s="2206"/>
      <c r="WDT2086" s="2206"/>
      <c r="WDU2086" s="2206"/>
      <c r="WDV2086" s="2206"/>
      <c r="WDW2086" s="2206"/>
      <c r="WDX2086" s="2206"/>
      <c r="WDY2086" s="2206"/>
      <c r="WDZ2086" s="2206"/>
      <c r="WEA2086" s="2206"/>
      <c r="WEB2086" s="2206"/>
      <c r="WEC2086" s="2206"/>
      <c r="WED2086" s="2206"/>
      <c r="WEE2086" s="2206"/>
      <c r="WEF2086" s="2206"/>
      <c r="WEG2086" s="2206"/>
      <c r="WEH2086" s="2206"/>
      <c r="WEI2086" s="2206"/>
      <c r="WEJ2086" s="2206"/>
      <c r="WEK2086" s="2206"/>
      <c r="WEL2086" s="2206"/>
      <c r="WEM2086" s="2206"/>
      <c r="WEN2086" s="2206"/>
      <c r="WEO2086" s="2206"/>
      <c r="WEP2086" s="2206"/>
      <c r="WEQ2086" s="2206"/>
      <c r="WER2086" s="2206"/>
      <c r="WES2086" s="2206"/>
      <c r="WET2086" s="2206"/>
      <c r="WEU2086" s="2206"/>
      <c r="WEV2086" s="2206"/>
      <c r="WEW2086" s="2206"/>
      <c r="WEX2086" s="2206"/>
      <c r="WEY2086" s="2206"/>
      <c r="WEZ2086" s="2206"/>
      <c r="WFA2086" s="2206"/>
      <c r="WFB2086" s="2206"/>
      <c r="WFC2086" s="2206"/>
      <c r="WFD2086" s="2206"/>
      <c r="WFE2086" s="2206"/>
      <c r="WFF2086" s="2206"/>
      <c r="WFG2086" s="2206"/>
      <c r="WFH2086" s="2206"/>
      <c r="WFI2086" s="2206"/>
      <c r="WFJ2086" s="2206"/>
      <c r="WFK2086" s="2206"/>
      <c r="WFL2086" s="2206"/>
      <c r="WFM2086" s="2206"/>
      <c r="WFN2086" s="2206"/>
      <c r="WFO2086" s="2206"/>
      <c r="WFP2086" s="2206"/>
      <c r="WFQ2086" s="2206"/>
      <c r="WFR2086" s="2206"/>
      <c r="WFS2086" s="2206"/>
      <c r="WFT2086" s="2206"/>
      <c r="WFU2086" s="2206"/>
      <c r="WFV2086" s="2206"/>
      <c r="WFW2086" s="2206"/>
      <c r="WFX2086" s="2206"/>
      <c r="WFY2086" s="2206"/>
      <c r="WFZ2086" s="2206"/>
      <c r="WGA2086" s="2206"/>
      <c r="WGB2086" s="2206"/>
      <c r="WGC2086" s="2206"/>
      <c r="WGD2086" s="2206"/>
      <c r="WGE2086" s="2206"/>
      <c r="WGF2086" s="2206"/>
      <c r="WGG2086" s="2206"/>
      <c r="WGH2086" s="2206"/>
      <c r="WGI2086" s="2206"/>
      <c r="WGJ2086" s="2206"/>
      <c r="WGK2086" s="2206"/>
      <c r="WGL2086" s="2206"/>
      <c r="WGM2086" s="2206"/>
      <c r="WGN2086" s="2206"/>
      <c r="WGO2086" s="2206"/>
      <c r="WGP2086" s="2206"/>
      <c r="WGQ2086" s="2206"/>
      <c r="WGR2086" s="2206"/>
      <c r="WGS2086" s="2206"/>
      <c r="WGT2086" s="2206"/>
      <c r="WGU2086" s="2206"/>
      <c r="WGV2086" s="2206"/>
      <c r="WGW2086" s="2206"/>
      <c r="WGX2086" s="2206"/>
      <c r="WGY2086" s="2206"/>
      <c r="WGZ2086" s="2206"/>
      <c r="WHA2086" s="2206"/>
      <c r="WHB2086" s="2206"/>
      <c r="WHC2086" s="2206"/>
      <c r="WHD2086" s="2206"/>
      <c r="WHE2086" s="2206"/>
      <c r="WHF2086" s="2206"/>
      <c r="WHG2086" s="2206"/>
      <c r="WHH2086" s="2206"/>
      <c r="WHI2086" s="2206"/>
      <c r="WHJ2086" s="2206"/>
      <c r="WHK2086" s="2206"/>
      <c r="WHL2086" s="2206"/>
      <c r="WHM2086" s="2206"/>
      <c r="WHN2086" s="2206"/>
      <c r="WHO2086" s="2206"/>
      <c r="WHP2086" s="2206"/>
      <c r="WHQ2086" s="2206"/>
      <c r="WHR2086" s="2206"/>
      <c r="WHS2086" s="2206"/>
      <c r="WHT2086" s="2206"/>
      <c r="WHU2086" s="2206"/>
      <c r="WHV2086" s="2206"/>
      <c r="WHW2086" s="2206"/>
      <c r="WHX2086" s="2206"/>
      <c r="WHY2086" s="2206"/>
      <c r="WHZ2086" s="2206"/>
      <c r="WIA2086" s="2206"/>
      <c r="WIB2086" s="2206"/>
      <c r="WIC2086" s="2206"/>
      <c r="WID2086" s="2206"/>
      <c r="WIE2086" s="2206"/>
      <c r="WIF2086" s="2206"/>
      <c r="WIG2086" s="2206"/>
      <c r="WIH2086" s="2206"/>
      <c r="WII2086" s="2206"/>
      <c r="WIJ2086" s="2206"/>
      <c r="WIK2086" s="2206"/>
      <c r="WIL2086" s="2206"/>
      <c r="WIM2086" s="2206"/>
      <c r="WIN2086" s="2206"/>
      <c r="WIO2086" s="2206"/>
      <c r="WIP2086" s="2206"/>
      <c r="WIQ2086" s="2206"/>
      <c r="WIR2086" s="2206"/>
      <c r="WIS2086" s="2206"/>
      <c r="WIT2086" s="2206"/>
      <c r="WIU2086" s="2206"/>
      <c r="WIV2086" s="2206"/>
      <c r="WIW2086" s="2206"/>
      <c r="WIX2086" s="2206"/>
      <c r="WIY2086" s="2206"/>
      <c r="WIZ2086" s="2206"/>
      <c r="WJA2086" s="2206"/>
      <c r="WJB2086" s="2206"/>
      <c r="WJC2086" s="2206"/>
      <c r="WJD2086" s="2206"/>
      <c r="WJE2086" s="2206"/>
      <c r="WJF2086" s="2206"/>
      <c r="WJG2086" s="2206"/>
      <c r="WJH2086" s="2206"/>
      <c r="WJI2086" s="2206"/>
      <c r="WJJ2086" s="2206"/>
      <c r="WJK2086" s="2206"/>
      <c r="WJL2086" s="2206"/>
      <c r="WJM2086" s="2206"/>
      <c r="WJN2086" s="2206"/>
      <c r="WJO2086" s="2206"/>
      <c r="WJP2086" s="2206"/>
      <c r="WJQ2086" s="2206"/>
      <c r="WJR2086" s="2206"/>
      <c r="WJS2086" s="2206"/>
      <c r="WJT2086" s="2206"/>
      <c r="WJU2086" s="2206"/>
      <c r="WJV2086" s="2206"/>
      <c r="WJW2086" s="2206"/>
      <c r="WJX2086" s="2206"/>
      <c r="WJY2086" s="2206"/>
      <c r="WJZ2086" s="2206"/>
      <c r="WKA2086" s="2206"/>
      <c r="WKB2086" s="2206"/>
      <c r="WKC2086" s="2206"/>
      <c r="WKD2086" s="2206"/>
      <c r="WKE2086" s="2206"/>
      <c r="WKF2086" s="2206"/>
      <c r="WKG2086" s="2206"/>
      <c r="WKH2086" s="2206"/>
      <c r="WKI2086" s="2206"/>
      <c r="WKJ2086" s="2206"/>
      <c r="WKK2086" s="2206"/>
      <c r="WKL2086" s="2206"/>
      <c r="WKM2086" s="2206"/>
      <c r="WKN2086" s="2206"/>
      <c r="WKO2086" s="2206"/>
      <c r="WKP2086" s="2206"/>
      <c r="WKQ2086" s="2206"/>
      <c r="WKR2086" s="2206"/>
      <c r="WKS2086" s="2206"/>
      <c r="WKT2086" s="2206"/>
      <c r="WKU2086" s="2206"/>
      <c r="WKV2086" s="2206"/>
      <c r="WKW2086" s="2206"/>
      <c r="WKX2086" s="2206"/>
      <c r="WKY2086" s="2206"/>
      <c r="WKZ2086" s="2206"/>
      <c r="WLA2086" s="2206"/>
      <c r="WLB2086" s="2206"/>
      <c r="WLC2086" s="2206"/>
      <c r="WLD2086" s="2206"/>
      <c r="WLE2086" s="2206"/>
      <c r="WLF2086" s="2206"/>
      <c r="WLG2086" s="2206"/>
      <c r="WLH2086" s="2206"/>
      <c r="WLI2086" s="2206"/>
      <c r="WLJ2086" s="2206"/>
      <c r="WLK2086" s="2206"/>
      <c r="WLL2086" s="2206"/>
      <c r="WLM2086" s="2206"/>
      <c r="WLN2086" s="2206"/>
      <c r="WLO2086" s="2206"/>
      <c r="WLP2086" s="2206"/>
      <c r="WLQ2086" s="2206"/>
      <c r="WLR2086" s="2206"/>
      <c r="WLS2086" s="2206"/>
      <c r="WLT2086" s="2206"/>
      <c r="WLU2086" s="2206"/>
      <c r="WLV2086" s="2206"/>
      <c r="WLW2086" s="2206"/>
      <c r="WLX2086" s="2206"/>
      <c r="WLY2086" s="2206"/>
      <c r="WLZ2086" s="2206"/>
      <c r="WMA2086" s="2206"/>
      <c r="WMB2086" s="2206"/>
      <c r="WMC2086" s="2206"/>
      <c r="WMD2086" s="2206"/>
      <c r="WME2086" s="2206"/>
      <c r="WMF2086" s="2206"/>
      <c r="WMG2086" s="2206"/>
      <c r="WMH2086" s="2206"/>
      <c r="WMI2086" s="2206"/>
      <c r="WMJ2086" s="2206"/>
      <c r="WMK2086" s="2206"/>
      <c r="WML2086" s="2206"/>
      <c r="WMM2086" s="2206"/>
      <c r="WMN2086" s="2206"/>
      <c r="WMO2086" s="2206"/>
      <c r="WMP2086" s="2206"/>
      <c r="WMQ2086" s="2206"/>
      <c r="WMR2086" s="2206"/>
      <c r="WMS2086" s="2206"/>
      <c r="WMT2086" s="2206"/>
      <c r="WMU2086" s="2206"/>
      <c r="WMV2086" s="2206"/>
      <c r="WMW2086" s="2206"/>
      <c r="WMX2086" s="2206"/>
      <c r="WMY2086" s="2206"/>
      <c r="WMZ2086" s="2206"/>
      <c r="WNA2086" s="2206"/>
      <c r="WNB2086" s="2206"/>
      <c r="WNC2086" s="2206"/>
      <c r="WND2086" s="2206"/>
      <c r="WNE2086" s="2206"/>
      <c r="WNF2086" s="2206"/>
      <c r="WNG2086" s="2206"/>
      <c r="WNH2086" s="2206"/>
      <c r="WNI2086" s="2206"/>
      <c r="WNJ2086" s="2206"/>
      <c r="WNK2086" s="2206"/>
      <c r="WNL2086" s="2206"/>
      <c r="WNM2086" s="2206"/>
      <c r="WNN2086" s="2206"/>
      <c r="WNO2086" s="2206"/>
      <c r="WNP2086" s="2206"/>
      <c r="WNQ2086" s="2206"/>
      <c r="WNR2086" s="2206"/>
      <c r="WNS2086" s="2206"/>
      <c r="WNT2086" s="2206"/>
      <c r="WNU2086" s="2206"/>
      <c r="WNV2086" s="2206"/>
      <c r="WNW2086" s="2206"/>
      <c r="WNX2086" s="2206"/>
      <c r="WNY2086" s="2206"/>
      <c r="WNZ2086" s="2206"/>
      <c r="WOA2086" s="2206"/>
      <c r="WOB2086" s="2206"/>
      <c r="WOC2086" s="2206"/>
      <c r="WOD2086" s="2206"/>
      <c r="WOE2086" s="2206"/>
      <c r="WOF2086" s="2206"/>
      <c r="WOG2086" s="2206"/>
      <c r="WOH2086" s="2206"/>
      <c r="WOI2086" s="2206"/>
      <c r="WOJ2086" s="2206"/>
      <c r="WOK2086" s="2206"/>
      <c r="WOL2086" s="2206"/>
      <c r="WOM2086" s="2206"/>
      <c r="WON2086" s="2206"/>
      <c r="WOO2086" s="2206"/>
      <c r="WOP2086" s="2206"/>
      <c r="WOQ2086" s="2206"/>
      <c r="WOR2086" s="2206"/>
      <c r="WOS2086" s="2206"/>
      <c r="WOT2086" s="2206"/>
      <c r="WOU2086" s="2206"/>
      <c r="WOV2086" s="2206"/>
      <c r="WOW2086" s="2206"/>
      <c r="WOX2086" s="2206"/>
      <c r="WOY2086" s="2206"/>
      <c r="WOZ2086" s="2206"/>
      <c r="WPA2086" s="2206"/>
      <c r="WPB2086" s="2206"/>
      <c r="WPC2086" s="2206"/>
      <c r="WPD2086" s="2206"/>
      <c r="WPE2086" s="2206"/>
      <c r="WPF2086" s="2206"/>
      <c r="WPG2086" s="2206"/>
      <c r="WPH2086" s="2206"/>
      <c r="WPI2086" s="2206"/>
      <c r="WPJ2086" s="2206"/>
      <c r="WPK2086" s="2206"/>
      <c r="WPL2086" s="2206"/>
      <c r="WPM2086" s="2206"/>
      <c r="WPN2086" s="2206"/>
      <c r="WPO2086" s="2206"/>
      <c r="WPP2086" s="2206"/>
      <c r="WPQ2086" s="2206"/>
      <c r="WPR2086" s="2206"/>
      <c r="WPS2086" s="2206"/>
      <c r="WPT2086" s="2206"/>
      <c r="WPU2086" s="2206"/>
      <c r="WPV2086" s="2206"/>
      <c r="WPW2086" s="2206"/>
      <c r="WPX2086" s="2206"/>
      <c r="WPY2086" s="2206"/>
      <c r="WPZ2086" s="2206"/>
      <c r="WQA2086" s="2206"/>
      <c r="WQB2086" s="2206"/>
      <c r="WQC2086" s="2206"/>
      <c r="WQD2086" s="2206"/>
      <c r="WQE2086" s="2206"/>
      <c r="WQF2086" s="2206"/>
      <c r="WQG2086" s="2206"/>
      <c r="WQH2086" s="2206"/>
      <c r="WQI2086" s="2206"/>
      <c r="WQJ2086" s="2206"/>
      <c r="WQK2086" s="2206"/>
      <c r="WQL2086" s="2206"/>
      <c r="WQM2086" s="2206"/>
      <c r="WQN2086" s="2206"/>
      <c r="WQO2086" s="2206"/>
      <c r="WQP2086" s="2206"/>
      <c r="WQQ2086" s="2206"/>
      <c r="WQR2086" s="2206"/>
      <c r="WQS2086" s="2206"/>
      <c r="WQT2086" s="2206"/>
      <c r="WQU2086" s="2206"/>
      <c r="WQV2086" s="2206"/>
      <c r="WQW2086" s="2206"/>
      <c r="WQX2086" s="2206"/>
      <c r="WQY2086" s="2206"/>
      <c r="WQZ2086" s="2206"/>
      <c r="WRA2086" s="2206"/>
      <c r="WRB2086" s="2206"/>
      <c r="WRC2086" s="2206"/>
      <c r="WRD2086" s="2206"/>
      <c r="WRE2086" s="2206"/>
      <c r="WRF2086" s="2206"/>
      <c r="WRG2086" s="2206"/>
      <c r="WRH2086" s="2206"/>
      <c r="WRI2086" s="2206"/>
      <c r="WRJ2086" s="2206"/>
      <c r="WRK2086" s="2206"/>
      <c r="WRL2086" s="2206"/>
      <c r="WRM2086" s="2206"/>
      <c r="WRN2086" s="2206"/>
      <c r="WRO2086" s="2206"/>
      <c r="WRP2086" s="2206"/>
      <c r="WRQ2086" s="2206"/>
      <c r="WRR2086" s="2206"/>
      <c r="WRS2086" s="2206"/>
      <c r="WRT2086" s="2206"/>
      <c r="WRU2086" s="2206"/>
      <c r="WRV2086" s="2206"/>
      <c r="WRW2086" s="2206"/>
      <c r="WRX2086" s="2206"/>
      <c r="WRY2086" s="2206"/>
      <c r="WRZ2086" s="2206"/>
      <c r="WSA2086" s="2206"/>
      <c r="WSB2086" s="2206"/>
      <c r="WSC2086" s="2206"/>
      <c r="WSD2086" s="2206"/>
      <c r="WSE2086" s="2206"/>
      <c r="WSF2086" s="2206"/>
      <c r="WSG2086" s="2206"/>
      <c r="WSH2086" s="2206"/>
      <c r="WSI2086" s="2206"/>
      <c r="WSJ2086" s="2206"/>
      <c r="WSK2086" s="2206"/>
      <c r="WSL2086" s="2206"/>
      <c r="WSM2086" s="2206"/>
      <c r="WSN2086" s="2206"/>
      <c r="WSO2086" s="2206"/>
      <c r="WSP2086" s="2206"/>
      <c r="WSQ2086" s="2206"/>
      <c r="WSR2086" s="2206"/>
      <c r="WSS2086" s="2206"/>
      <c r="WST2086" s="2206"/>
      <c r="WSU2086" s="2206"/>
      <c r="WSV2086" s="2206"/>
      <c r="WSW2086" s="2206"/>
      <c r="WSX2086" s="2206"/>
      <c r="WSY2086" s="2206"/>
      <c r="WSZ2086" s="2206"/>
      <c r="WTA2086" s="2206"/>
      <c r="WTB2086" s="2206"/>
      <c r="WTC2086" s="2206"/>
      <c r="WTD2086" s="2206"/>
      <c r="WTE2086" s="2206"/>
      <c r="WTF2086" s="2206"/>
      <c r="WTG2086" s="2206"/>
      <c r="WTH2086" s="2206"/>
      <c r="WTI2086" s="2206"/>
      <c r="WTJ2086" s="2206"/>
      <c r="WTK2086" s="2206"/>
      <c r="WTL2086" s="2206"/>
      <c r="WTM2086" s="2206"/>
      <c r="WTN2086" s="2206"/>
      <c r="WTO2086" s="2206"/>
      <c r="WTP2086" s="2206"/>
      <c r="WTQ2086" s="2206"/>
      <c r="WTR2086" s="2206"/>
      <c r="WTS2086" s="2206"/>
      <c r="WTT2086" s="2206"/>
      <c r="WTU2086" s="2206"/>
      <c r="WTV2086" s="2206"/>
      <c r="WTW2086" s="2206"/>
      <c r="WTX2086" s="2206"/>
      <c r="WTY2086" s="2206"/>
      <c r="WTZ2086" s="2206"/>
      <c r="WUA2086" s="2206"/>
      <c r="WUB2086" s="2206"/>
      <c r="WUC2086" s="2206"/>
      <c r="WUD2086" s="2206"/>
      <c r="WUE2086" s="2206"/>
      <c r="WUF2086" s="2206"/>
      <c r="WUG2086" s="2206"/>
      <c r="WUH2086" s="2206"/>
      <c r="WUI2086" s="2206"/>
      <c r="WUJ2086" s="2206"/>
      <c r="WUK2086" s="2206"/>
      <c r="WUL2086" s="2206"/>
      <c r="WUM2086" s="2206"/>
      <c r="WUN2086" s="2206"/>
      <c r="WUO2086" s="2206"/>
      <c r="WUP2086" s="2206"/>
      <c r="WUQ2086" s="2206"/>
      <c r="WUR2086" s="2206"/>
      <c r="WUS2086" s="2206"/>
      <c r="WUT2086" s="2206"/>
      <c r="WUU2086" s="2206"/>
      <c r="WUV2086" s="2206"/>
      <c r="WUW2086" s="2206"/>
      <c r="WUX2086" s="2206"/>
      <c r="WUY2086" s="2206"/>
      <c r="WUZ2086" s="2206"/>
      <c r="WVA2086" s="2206"/>
      <c r="WVB2086" s="2206"/>
      <c r="WVC2086" s="2206"/>
      <c r="WVD2086" s="2206"/>
      <c r="WVE2086" s="2206"/>
      <c r="WVF2086" s="2206"/>
      <c r="WVG2086" s="2206"/>
      <c r="WVH2086" s="2206"/>
      <c r="WVI2086" s="2206"/>
      <c r="WVJ2086" s="2206"/>
      <c r="WVK2086" s="2206"/>
      <c r="WVL2086" s="2206"/>
      <c r="WVM2086" s="2206"/>
      <c r="WVN2086" s="2206"/>
      <c r="WVO2086" s="2206"/>
      <c r="WVP2086" s="2206"/>
      <c r="WVQ2086" s="2206"/>
      <c r="WVR2086" s="2206"/>
      <c r="WVS2086" s="2206"/>
      <c r="WVT2086" s="2206"/>
      <c r="WVU2086" s="2206"/>
      <c r="WVV2086" s="2206"/>
      <c r="WVW2086" s="2206"/>
      <c r="WVX2086" s="2206"/>
      <c r="WVY2086" s="2206"/>
      <c r="WVZ2086" s="2206"/>
      <c r="WWA2086" s="2206"/>
      <c r="WWB2086" s="2206"/>
      <c r="WWC2086" s="2206"/>
      <c r="WWD2086" s="2206"/>
      <c r="WWE2086" s="2206"/>
      <c r="WWF2086" s="2206"/>
      <c r="WWG2086" s="2206"/>
      <c r="WWH2086" s="2206"/>
      <c r="WWI2086" s="2206"/>
      <c r="WWJ2086" s="2206"/>
      <c r="WWK2086" s="2206"/>
      <c r="WWL2086" s="2206"/>
      <c r="WWM2086" s="2206"/>
      <c r="WWN2086" s="2206"/>
      <c r="WWO2086" s="2206"/>
      <c r="WWP2086" s="2206"/>
      <c r="WWQ2086" s="2206"/>
      <c r="WWR2086" s="2206"/>
      <c r="WWS2086" s="2206"/>
      <c r="WWT2086" s="2206"/>
      <c r="WWU2086" s="2206"/>
      <c r="WWV2086" s="2206"/>
      <c r="WWW2086" s="2206"/>
      <c r="WWX2086" s="2206"/>
      <c r="WWY2086" s="2206"/>
      <c r="WWZ2086" s="2206"/>
      <c r="WXA2086" s="2206"/>
      <c r="WXB2086" s="2206"/>
      <c r="WXC2086" s="2206"/>
      <c r="WXD2086" s="2206"/>
      <c r="WXE2086" s="2206"/>
      <c r="WXF2086" s="2206"/>
      <c r="WXG2086" s="2206"/>
      <c r="WXH2086" s="2206"/>
      <c r="WXI2086" s="2206"/>
      <c r="WXJ2086" s="2206"/>
      <c r="WXK2086" s="2206"/>
      <c r="WXL2086" s="2206"/>
      <c r="WXM2086" s="2206"/>
      <c r="WXN2086" s="2206"/>
      <c r="WXO2086" s="2206"/>
      <c r="WXP2086" s="2206"/>
      <c r="WXQ2086" s="2206"/>
      <c r="WXR2086" s="2206"/>
      <c r="WXS2086" s="2206"/>
      <c r="WXT2086" s="2206"/>
      <c r="WXU2086" s="2206"/>
      <c r="WXV2086" s="2206"/>
      <c r="WXW2086" s="2206"/>
      <c r="WXX2086" s="2206"/>
      <c r="WXY2086" s="2206"/>
      <c r="WXZ2086" s="2206"/>
      <c r="WYA2086" s="2206"/>
      <c r="WYB2086" s="2206"/>
      <c r="WYC2086" s="2206"/>
      <c r="WYD2086" s="2206"/>
      <c r="WYE2086" s="2206"/>
      <c r="WYF2086" s="2206"/>
      <c r="WYG2086" s="2206"/>
      <c r="WYH2086" s="2206"/>
      <c r="WYI2086" s="2206"/>
      <c r="WYJ2086" s="2206"/>
      <c r="WYK2086" s="2206"/>
      <c r="WYL2086" s="2206"/>
      <c r="WYM2086" s="2206"/>
      <c r="WYN2086" s="2206"/>
      <c r="WYO2086" s="2206"/>
      <c r="WYP2086" s="2206"/>
      <c r="WYQ2086" s="2206"/>
      <c r="WYR2086" s="2206"/>
      <c r="WYS2086" s="2206"/>
      <c r="WYT2086" s="2206"/>
      <c r="WYU2086" s="2206"/>
      <c r="WYV2086" s="2206"/>
      <c r="WYW2086" s="2206"/>
      <c r="WYX2086" s="2206"/>
      <c r="WYY2086" s="2206"/>
      <c r="WYZ2086" s="2206"/>
      <c r="WZA2086" s="2206"/>
      <c r="WZB2086" s="2206"/>
      <c r="WZC2086" s="2206"/>
      <c r="WZD2086" s="2206"/>
      <c r="WZE2086" s="2206"/>
      <c r="WZF2086" s="2206"/>
      <c r="WZG2086" s="2206"/>
      <c r="WZH2086" s="2206"/>
      <c r="WZI2086" s="2206"/>
      <c r="WZJ2086" s="2206"/>
      <c r="WZK2086" s="2206"/>
      <c r="WZL2086" s="2206"/>
      <c r="WZM2086" s="2206"/>
      <c r="WZN2086" s="2206"/>
      <c r="WZO2086" s="2206"/>
      <c r="WZP2086" s="2206"/>
      <c r="WZQ2086" s="2206"/>
      <c r="WZR2086" s="2206"/>
      <c r="WZS2086" s="2206"/>
      <c r="WZT2086" s="2206"/>
      <c r="WZU2086" s="2206"/>
      <c r="WZV2086" s="2206"/>
      <c r="WZW2086" s="2206"/>
      <c r="WZX2086" s="2206"/>
      <c r="WZY2086" s="2206"/>
      <c r="WZZ2086" s="2206"/>
      <c r="XAA2086" s="2206"/>
      <c r="XAB2086" s="2206"/>
      <c r="XAC2086" s="2206"/>
      <c r="XAD2086" s="2206"/>
      <c r="XAE2086" s="2206"/>
      <c r="XAF2086" s="2206"/>
      <c r="XAG2086" s="2206"/>
      <c r="XAH2086" s="2206"/>
      <c r="XAI2086" s="2206"/>
      <c r="XAJ2086" s="2206"/>
      <c r="XAK2086" s="2206"/>
      <c r="XAL2086" s="2206"/>
      <c r="XAM2086" s="2206"/>
      <c r="XAN2086" s="2206"/>
      <c r="XAO2086" s="2206"/>
      <c r="XAP2086" s="2206"/>
      <c r="XAQ2086" s="2206"/>
      <c r="XAR2086" s="2206"/>
      <c r="XAS2086" s="2206"/>
      <c r="XAT2086" s="2206"/>
      <c r="XAU2086" s="2206"/>
      <c r="XAV2086" s="2206"/>
      <c r="XAW2086" s="2206"/>
      <c r="XAX2086" s="2206"/>
      <c r="XAY2086" s="2206"/>
      <c r="XAZ2086" s="2206"/>
      <c r="XBA2086" s="2206"/>
      <c r="XBB2086" s="2206"/>
      <c r="XBC2086" s="2206"/>
      <c r="XBD2086" s="2206"/>
      <c r="XBE2086" s="2206"/>
      <c r="XBF2086" s="2206"/>
      <c r="XBG2086" s="2206"/>
      <c r="XBH2086" s="2206"/>
      <c r="XBI2086" s="2206"/>
      <c r="XBJ2086" s="2206"/>
      <c r="XBK2086" s="2206"/>
      <c r="XBL2086" s="2206"/>
      <c r="XBM2086" s="2206"/>
      <c r="XBN2086" s="2206"/>
      <c r="XBO2086" s="2206"/>
      <c r="XBP2086" s="2206"/>
      <c r="XBQ2086" s="2206"/>
      <c r="XBR2086" s="2206"/>
      <c r="XBS2086" s="2206"/>
      <c r="XBT2086" s="2206"/>
      <c r="XBU2086" s="2206"/>
      <c r="XBV2086" s="2206"/>
      <c r="XBW2086" s="2206"/>
      <c r="XBX2086" s="2206"/>
      <c r="XBY2086" s="2206"/>
      <c r="XBZ2086" s="2206"/>
      <c r="XCA2086" s="2206"/>
      <c r="XCB2086" s="2206"/>
      <c r="XCC2086" s="2206"/>
      <c r="XCD2086" s="2206"/>
      <c r="XCE2086" s="2206"/>
      <c r="XCF2086" s="2206"/>
      <c r="XCG2086" s="2206"/>
      <c r="XCH2086" s="2206"/>
      <c r="XCI2086" s="2206"/>
      <c r="XCJ2086" s="2206"/>
      <c r="XCK2086" s="2206"/>
      <c r="XCL2086" s="2206"/>
      <c r="XCM2086" s="2206"/>
      <c r="XCN2086" s="2206"/>
      <c r="XCO2086" s="2206"/>
      <c r="XCP2086" s="2206"/>
      <c r="XCQ2086" s="2206"/>
      <c r="XCR2086" s="2206"/>
      <c r="XCS2086" s="2206"/>
      <c r="XCT2086" s="2206"/>
      <c r="XCU2086" s="2206"/>
      <c r="XCV2086" s="2206"/>
      <c r="XCW2086" s="2206"/>
      <c r="XCX2086" s="2206"/>
      <c r="XCY2086" s="2206"/>
      <c r="XCZ2086" s="2206"/>
      <c r="XDA2086" s="2206"/>
      <c r="XDB2086" s="2206"/>
      <c r="XDC2086" s="2206"/>
      <c r="XDD2086" s="2206"/>
      <c r="XDE2086" s="2206"/>
      <c r="XDF2086" s="2206"/>
      <c r="XDG2086" s="2206"/>
      <c r="XDH2086" s="2206"/>
      <c r="XDI2086" s="2206"/>
      <c r="XDJ2086" s="2206"/>
      <c r="XDK2086" s="2206"/>
      <c r="XDL2086" s="2206"/>
      <c r="XDM2086" s="2206"/>
      <c r="XDN2086" s="2206"/>
      <c r="XDO2086" s="2206"/>
      <c r="XDP2086" s="2206"/>
      <c r="XDQ2086" s="2206"/>
      <c r="XDR2086" s="2206"/>
      <c r="XDS2086" s="2206"/>
      <c r="XDT2086" s="2206"/>
      <c r="XDU2086" s="2206"/>
      <c r="XDV2086" s="2206"/>
      <c r="XDW2086" s="2206"/>
      <c r="XDX2086" s="2206"/>
      <c r="XDY2086" s="2206"/>
      <c r="XDZ2086" s="2206"/>
      <c r="XEA2086" s="2206"/>
      <c r="XEB2086" s="2206"/>
      <c r="XEC2086" s="2206"/>
      <c r="XED2086" s="2206"/>
      <c r="XEE2086" s="2206"/>
      <c r="XEF2086" s="2206"/>
      <c r="XEG2086" s="2206"/>
      <c r="XEH2086" s="2206"/>
      <c r="XEI2086" s="2206"/>
      <c r="XEJ2086" s="2206"/>
      <c r="XEK2086" s="2206"/>
      <c r="XEL2086" s="2206"/>
      <c r="XEM2086" s="2206"/>
      <c r="XEN2086" s="2206"/>
      <c r="XEO2086" s="2206"/>
      <c r="XEP2086" s="2206"/>
      <c r="XEQ2086" s="2206"/>
      <c r="XER2086" s="2206"/>
      <c r="XES2086" s="2206"/>
      <c r="XET2086" s="2206"/>
      <c r="XEU2086" s="2206"/>
      <c r="XEV2086" s="2206"/>
      <c r="XEW2086" s="2206"/>
      <c r="XEX2086" s="2206"/>
      <c r="XEY2086" s="2206"/>
      <c r="XEZ2086" s="2206"/>
      <c r="XFA2086" s="2206"/>
      <c r="XFB2086" s="2206"/>
      <c r="XFC2086" s="2206"/>
      <c r="XFD2086" s="2206"/>
    </row>
    <row r="2087" spans="1:16384" s="1315" customFormat="1" x14ac:dyDescent="0.2">
      <c r="A2087" s="1656"/>
      <c r="B2087" s="2192"/>
      <c r="C2087" s="1657" t="s">
        <v>3753</v>
      </c>
      <c r="D2087" s="1658"/>
      <c r="E2087" s="1390"/>
      <c r="F2087" s="1390"/>
      <c r="G2087" s="1390"/>
      <c r="H2087" s="1390"/>
      <c r="I2087" s="1389"/>
      <c r="J2087" s="1389"/>
      <c r="K2087" s="1389"/>
      <c r="L2087" s="1390"/>
      <c r="M2087" s="1390"/>
      <c r="N2087" s="1390"/>
      <c r="O2087" s="1390"/>
      <c r="P2087" s="1390"/>
      <c r="Q2087" s="2193"/>
      <c r="R2087" s="2193"/>
      <c r="S2087" s="2193"/>
      <c r="T2087" s="2193"/>
      <c r="U2087" s="2193"/>
      <c r="V2087" s="2193"/>
      <c r="W2087" s="2193"/>
      <c r="X2087" s="2193"/>
      <c r="Y2087" s="2193"/>
      <c r="Z2087" s="2193"/>
      <c r="AA2087" s="2206"/>
      <c r="AB2087" s="2206"/>
      <c r="AC2087" s="2206"/>
      <c r="AD2087" s="2206"/>
      <c r="AE2087" s="2193"/>
      <c r="AF2087" s="2207"/>
      <c r="AG2087" s="2206"/>
      <c r="AH2087" s="2206"/>
      <c r="AI2087" s="2206"/>
      <c r="AJ2087" s="2206"/>
      <c r="AK2087" s="2206"/>
      <c r="AL2087" s="2206"/>
      <c r="AM2087" s="2206"/>
      <c r="AN2087" s="2206"/>
      <c r="AO2087" s="2206"/>
      <c r="AP2087" s="2206"/>
      <c r="AQ2087" s="2206"/>
      <c r="AR2087" s="2206"/>
      <c r="AS2087" s="2206"/>
      <c r="AT2087" s="2206"/>
      <c r="AU2087" s="2206"/>
      <c r="AV2087" s="2206"/>
      <c r="AW2087" s="2206"/>
      <c r="AX2087" s="2206"/>
      <c r="AY2087" s="2206"/>
      <c r="AZ2087" s="2206"/>
      <c r="BA2087" s="2206"/>
      <c r="BB2087" s="2206"/>
      <c r="BC2087" s="2206"/>
      <c r="BD2087" s="2206"/>
      <c r="BE2087" s="2206"/>
      <c r="BF2087" s="2206"/>
      <c r="BG2087" s="2206"/>
      <c r="BH2087" s="2206"/>
      <c r="BI2087" s="2206"/>
      <c r="BJ2087" s="2206"/>
      <c r="BK2087" s="2206"/>
      <c r="BL2087" s="2206"/>
      <c r="BM2087" s="2206"/>
      <c r="BN2087" s="2206"/>
      <c r="BO2087" s="2206"/>
      <c r="BP2087" s="2206"/>
      <c r="BQ2087" s="2206"/>
      <c r="BR2087" s="2206"/>
      <c r="BS2087" s="2206"/>
      <c r="BT2087" s="2206"/>
      <c r="BU2087" s="2206"/>
      <c r="BV2087" s="2206"/>
      <c r="BW2087" s="2206"/>
      <c r="BX2087" s="2206"/>
      <c r="BY2087" s="2206"/>
      <c r="BZ2087" s="2206"/>
      <c r="CA2087" s="2206"/>
      <c r="CB2087" s="2206"/>
      <c r="CC2087" s="2206"/>
      <c r="CD2087" s="2206"/>
      <c r="CE2087" s="2206"/>
      <c r="CF2087" s="2206"/>
      <c r="CG2087" s="2206"/>
      <c r="CH2087" s="2206"/>
      <c r="CI2087" s="2206"/>
      <c r="CJ2087" s="2206"/>
      <c r="CK2087" s="2206"/>
      <c r="CL2087" s="2206"/>
      <c r="CM2087" s="2206"/>
      <c r="CN2087" s="2206"/>
      <c r="CO2087" s="2206"/>
      <c r="CP2087" s="2206"/>
      <c r="CQ2087" s="2206"/>
      <c r="CR2087" s="2206"/>
      <c r="CS2087" s="2206"/>
      <c r="CT2087" s="2206"/>
      <c r="CU2087" s="2206"/>
      <c r="CV2087" s="2206"/>
      <c r="CW2087" s="2206"/>
      <c r="CX2087" s="2206"/>
      <c r="CY2087" s="2206"/>
      <c r="CZ2087" s="2206"/>
      <c r="DA2087" s="2206"/>
      <c r="DB2087" s="2206"/>
      <c r="DC2087" s="2206"/>
      <c r="DD2087" s="2206"/>
      <c r="DE2087" s="2206"/>
      <c r="DF2087" s="2206"/>
      <c r="DG2087" s="2206"/>
      <c r="DH2087" s="2206"/>
      <c r="DI2087" s="2206"/>
      <c r="DJ2087" s="2206"/>
      <c r="DK2087" s="2206"/>
      <c r="DL2087" s="2206"/>
      <c r="DM2087" s="2206"/>
      <c r="DN2087" s="2206"/>
      <c r="DO2087" s="2206"/>
      <c r="DP2087" s="2206"/>
      <c r="DQ2087" s="2206"/>
      <c r="DR2087" s="2206"/>
      <c r="DS2087" s="2206"/>
      <c r="DT2087" s="2206"/>
      <c r="DU2087" s="2206"/>
      <c r="DV2087" s="2206"/>
      <c r="DW2087" s="2206"/>
      <c r="DX2087" s="2206"/>
      <c r="DY2087" s="2206"/>
      <c r="DZ2087" s="2206"/>
      <c r="EA2087" s="2206"/>
      <c r="EB2087" s="2206"/>
      <c r="EC2087" s="2206"/>
      <c r="ED2087" s="2206"/>
      <c r="EE2087" s="2206"/>
      <c r="EF2087" s="2206"/>
      <c r="EG2087" s="2206"/>
      <c r="EH2087" s="2206"/>
      <c r="EI2087" s="2206"/>
      <c r="EJ2087" s="2206"/>
      <c r="EK2087" s="2206"/>
      <c r="EL2087" s="2206"/>
      <c r="EM2087" s="2206"/>
      <c r="EN2087" s="2206"/>
      <c r="EO2087" s="2206"/>
      <c r="EP2087" s="2206"/>
      <c r="EQ2087" s="2206"/>
      <c r="ER2087" s="2206"/>
      <c r="ES2087" s="2206"/>
      <c r="ET2087" s="2206"/>
      <c r="EU2087" s="2206"/>
      <c r="EV2087" s="2206"/>
      <c r="EW2087" s="2206"/>
      <c r="EX2087" s="2206"/>
      <c r="EY2087" s="2206"/>
      <c r="EZ2087" s="2206"/>
      <c r="FA2087" s="2206"/>
      <c r="FB2087" s="2206"/>
      <c r="FC2087" s="2206"/>
      <c r="FD2087" s="2206"/>
      <c r="FE2087" s="2206"/>
      <c r="FF2087" s="2206"/>
      <c r="FG2087" s="2206"/>
      <c r="FH2087" s="2206"/>
      <c r="FI2087" s="2206"/>
      <c r="FJ2087" s="2206"/>
      <c r="FK2087" s="2206"/>
      <c r="FL2087" s="2206"/>
      <c r="FM2087" s="2206"/>
      <c r="FN2087" s="2206"/>
      <c r="FO2087" s="2206"/>
      <c r="FP2087" s="2206"/>
      <c r="FQ2087" s="2206"/>
      <c r="FR2087" s="2206"/>
      <c r="FS2087" s="2206"/>
      <c r="FT2087" s="2206"/>
      <c r="FU2087" s="2206"/>
      <c r="FV2087" s="2206"/>
      <c r="FW2087" s="2206"/>
      <c r="FX2087" s="2206"/>
      <c r="FY2087" s="2206"/>
      <c r="FZ2087" s="2206"/>
      <c r="GA2087" s="2206"/>
      <c r="GB2087" s="2206"/>
      <c r="GC2087" s="2206"/>
      <c r="GD2087" s="2206"/>
      <c r="GE2087" s="2206"/>
      <c r="GF2087" s="2206"/>
      <c r="GG2087" s="2206"/>
      <c r="GH2087" s="2206"/>
      <c r="GI2087" s="2206"/>
      <c r="GJ2087" s="2206"/>
      <c r="GK2087" s="2206"/>
      <c r="GL2087" s="2206"/>
      <c r="GM2087" s="2206"/>
      <c r="GN2087" s="2206"/>
      <c r="GO2087" s="2206"/>
      <c r="GP2087" s="2206"/>
      <c r="GQ2087" s="2206"/>
      <c r="GR2087" s="2206"/>
      <c r="GS2087" s="2206"/>
      <c r="GT2087" s="2206"/>
      <c r="GU2087" s="2206"/>
      <c r="GV2087" s="2206"/>
      <c r="GW2087" s="2206"/>
      <c r="GX2087" s="2206"/>
      <c r="GY2087" s="2206"/>
      <c r="GZ2087" s="2206"/>
      <c r="HA2087" s="2206"/>
      <c r="HB2087" s="2206"/>
      <c r="HC2087" s="2206"/>
      <c r="HD2087" s="2206"/>
      <c r="HE2087" s="2206"/>
      <c r="HF2087" s="2206"/>
      <c r="HG2087" s="2206"/>
      <c r="HH2087" s="2206"/>
      <c r="HI2087" s="2206"/>
      <c r="HJ2087" s="2206"/>
      <c r="HK2087" s="2206"/>
      <c r="HL2087" s="2206"/>
      <c r="HM2087" s="2206"/>
      <c r="HN2087" s="2206"/>
      <c r="HO2087" s="2206"/>
      <c r="HP2087" s="2206"/>
      <c r="HQ2087" s="2206"/>
      <c r="HR2087" s="2206"/>
      <c r="HS2087" s="2206"/>
      <c r="HT2087" s="2206"/>
      <c r="HU2087" s="2206"/>
      <c r="HV2087" s="2206"/>
      <c r="HW2087" s="2206"/>
      <c r="HX2087" s="2206"/>
      <c r="HY2087" s="2206"/>
      <c r="HZ2087" s="2206"/>
      <c r="IA2087" s="2206"/>
      <c r="IB2087" s="2206"/>
      <c r="IC2087" s="2206"/>
      <c r="ID2087" s="2206"/>
      <c r="IE2087" s="2206"/>
      <c r="IF2087" s="2206"/>
      <c r="IG2087" s="2206"/>
      <c r="IH2087" s="2206"/>
      <c r="II2087" s="2206"/>
      <c r="IJ2087" s="2206"/>
      <c r="IK2087" s="2206"/>
      <c r="IL2087" s="2206"/>
      <c r="IM2087" s="2206"/>
      <c r="IN2087" s="2206"/>
      <c r="IO2087" s="2206"/>
      <c r="IP2087" s="2206"/>
      <c r="IQ2087" s="2206"/>
      <c r="IR2087" s="2206"/>
      <c r="IS2087" s="2206"/>
      <c r="IT2087" s="2206"/>
      <c r="IU2087" s="2206"/>
      <c r="IV2087" s="2206"/>
      <c r="IW2087" s="2206"/>
      <c r="IX2087" s="2206"/>
      <c r="IY2087" s="2206"/>
      <c r="IZ2087" s="2206"/>
      <c r="JA2087" s="2206"/>
      <c r="JB2087" s="2206"/>
      <c r="JC2087" s="2206"/>
      <c r="JD2087" s="2206"/>
      <c r="JE2087" s="2206"/>
      <c r="JF2087" s="2206"/>
      <c r="JG2087" s="2206"/>
      <c r="JH2087" s="2206"/>
      <c r="JI2087" s="2206"/>
      <c r="JJ2087" s="2206"/>
      <c r="JK2087" s="2206"/>
      <c r="JL2087" s="2206"/>
      <c r="JM2087" s="2206"/>
      <c r="JN2087" s="2206"/>
      <c r="JO2087" s="2206"/>
      <c r="JP2087" s="2206"/>
      <c r="JQ2087" s="2206"/>
      <c r="JR2087" s="2206"/>
      <c r="JS2087" s="2206"/>
      <c r="JT2087" s="2206"/>
      <c r="JU2087" s="2206"/>
      <c r="JV2087" s="2206"/>
      <c r="JW2087" s="2206"/>
      <c r="JX2087" s="2206"/>
      <c r="JY2087" s="2206"/>
      <c r="JZ2087" s="2206"/>
      <c r="KA2087" s="2206"/>
      <c r="KB2087" s="2206"/>
      <c r="KC2087" s="2206"/>
      <c r="KD2087" s="2206"/>
      <c r="KE2087" s="2206"/>
      <c r="KF2087" s="2206"/>
      <c r="KG2087" s="2206"/>
      <c r="KH2087" s="2206"/>
      <c r="KI2087" s="2206"/>
      <c r="KJ2087" s="2206"/>
      <c r="KK2087" s="2206"/>
      <c r="KL2087" s="2206"/>
      <c r="KM2087" s="2206"/>
      <c r="KN2087" s="2206"/>
      <c r="KO2087" s="2206"/>
      <c r="KP2087" s="2206"/>
      <c r="KQ2087" s="2206"/>
      <c r="KR2087" s="2206"/>
      <c r="KS2087" s="2206"/>
      <c r="KT2087" s="2206"/>
      <c r="KU2087" s="2206"/>
      <c r="KV2087" s="2206"/>
      <c r="KW2087" s="2206"/>
      <c r="KX2087" s="2206"/>
      <c r="KY2087" s="2206"/>
      <c r="KZ2087" s="2206"/>
      <c r="LA2087" s="2206"/>
      <c r="LB2087" s="2206"/>
      <c r="LC2087" s="2206"/>
      <c r="LD2087" s="2206"/>
      <c r="LE2087" s="2206"/>
      <c r="LF2087" s="2206"/>
      <c r="LG2087" s="2206"/>
      <c r="LH2087" s="2206"/>
      <c r="LI2087" s="2206"/>
      <c r="LJ2087" s="2206"/>
      <c r="LK2087" s="2206"/>
      <c r="LL2087" s="2206"/>
      <c r="LM2087" s="2206"/>
      <c r="LN2087" s="2206"/>
      <c r="LO2087" s="2206"/>
      <c r="LP2087" s="2206"/>
      <c r="LQ2087" s="2206"/>
      <c r="LR2087" s="2206"/>
      <c r="LS2087" s="2206"/>
      <c r="LT2087" s="2206"/>
      <c r="LU2087" s="2206"/>
      <c r="LV2087" s="2206"/>
      <c r="LW2087" s="2206"/>
      <c r="LX2087" s="2206"/>
      <c r="LY2087" s="2206"/>
      <c r="LZ2087" s="2206"/>
      <c r="MA2087" s="2206"/>
      <c r="MB2087" s="2206"/>
      <c r="MC2087" s="2206"/>
      <c r="MD2087" s="2206"/>
      <c r="ME2087" s="2206"/>
      <c r="MF2087" s="2206"/>
      <c r="MG2087" s="2206"/>
      <c r="MH2087" s="2206"/>
      <c r="MI2087" s="2206"/>
      <c r="MJ2087" s="2206"/>
      <c r="MK2087" s="2206"/>
      <c r="ML2087" s="2206"/>
      <c r="MM2087" s="2206"/>
      <c r="MN2087" s="2206"/>
      <c r="MO2087" s="2206"/>
      <c r="MP2087" s="2206"/>
      <c r="MQ2087" s="2206"/>
      <c r="MR2087" s="2206"/>
      <c r="MS2087" s="2206"/>
      <c r="MT2087" s="2206"/>
      <c r="MU2087" s="2206"/>
      <c r="MV2087" s="2206"/>
      <c r="MW2087" s="2206"/>
      <c r="MX2087" s="2206"/>
      <c r="MY2087" s="2206"/>
      <c r="MZ2087" s="2206"/>
      <c r="NA2087" s="2206"/>
      <c r="NB2087" s="2206"/>
      <c r="NC2087" s="2206"/>
      <c r="ND2087" s="2206"/>
      <c r="NE2087" s="2206"/>
      <c r="NF2087" s="2206"/>
      <c r="NG2087" s="2206"/>
      <c r="NH2087" s="2206"/>
      <c r="NI2087" s="2206"/>
      <c r="NJ2087" s="2206"/>
      <c r="NK2087" s="2206"/>
      <c r="NL2087" s="2206"/>
      <c r="NM2087" s="2206"/>
      <c r="NN2087" s="2206"/>
      <c r="NO2087" s="2206"/>
      <c r="NP2087" s="2206"/>
      <c r="NQ2087" s="2206"/>
      <c r="NR2087" s="2206"/>
      <c r="NS2087" s="2206"/>
      <c r="NT2087" s="2206"/>
      <c r="NU2087" s="2206"/>
      <c r="NV2087" s="2206"/>
      <c r="NW2087" s="2206"/>
      <c r="NX2087" s="2206"/>
      <c r="NY2087" s="2206"/>
      <c r="NZ2087" s="2206"/>
      <c r="OA2087" s="2206"/>
      <c r="OB2087" s="2206"/>
      <c r="OC2087" s="2206"/>
      <c r="OD2087" s="2206"/>
      <c r="OE2087" s="2206"/>
      <c r="OF2087" s="2206"/>
      <c r="OG2087" s="2206"/>
      <c r="OH2087" s="2206"/>
      <c r="OI2087" s="2206"/>
      <c r="OJ2087" s="2206"/>
      <c r="OK2087" s="2206"/>
      <c r="OL2087" s="2206"/>
      <c r="OM2087" s="2206"/>
      <c r="ON2087" s="2206"/>
      <c r="OO2087" s="2206"/>
      <c r="OP2087" s="2206"/>
      <c r="OQ2087" s="2206"/>
      <c r="OR2087" s="2206"/>
      <c r="OS2087" s="2206"/>
      <c r="OT2087" s="2206"/>
      <c r="OU2087" s="2206"/>
      <c r="OV2087" s="2206"/>
      <c r="OW2087" s="2206"/>
      <c r="OX2087" s="2206"/>
      <c r="OY2087" s="2206"/>
      <c r="OZ2087" s="2206"/>
      <c r="PA2087" s="2206"/>
      <c r="PB2087" s="2206"/>
      <c r="PC2087" s="2206"/>
      <c r="PD2087" s="2206"/>
      <c r="PE2087" s="2206"/>
      <c r="PF2087" s="2206"/>
      <c r="PG2087" s="2206"/>
      <c r="PH2087" s="2206"/>
      <c r="PI2087" s="2206"/>
      <c r="PJ2087" s="2206"/>
      <c r="PK2087" s="2206"/>
      <c r="PL2087" s="2206"/>
      <c r="PM2087" s="2206"/>
      <c r="PN2087" s="2206"/>
      <c r="PO2087" s="2206"/>
      <c r="PP2087" s="2206"/>
      <c r="PQ2087" s="2206"/>
      <c r="PR2087" s="2206"/>
      <c r="PS2087" s="2206"/>
      <c r="PT2087" s="2206"/>
      <c r="PU2087" s="2206"/>
      <c r="PV2087" s="2206"/>
      <c r="PW2087" s="2206"/>
      <c r="PX2087" s="2206"/>
      <c r="PY2087" s="2206"/>
      <c r="PZ2087" s="2206"/>
      <c r="QA2087" s="2206"/>
      <c r="QB2087" s="2206"/>
      <c r="QC2087" s="2206"/>
      <c r="QD2087" s="2206"/>
      <c r="QE2087" s="2206"/>
      <c r="QF2087" s="2206"/>
      <c r="QG2087" s="2206"/>
      <c r="QH2087" s="2206"/>
      <c r="QI2087" s="2206"/>
      <c r="QJ2087" s="2206"/>
      <c r="QK2087" s="2206"/>
      <c r="QL2087" s="2206"/>
      <c r="QM2087" s="2206"/>
      <c r="QN2087" s="2206"/>
      <c r="QO2087" s="2206"/>
      <c r="QP2087" s="2206"/>
      <c r="QQ2087" s="2206"/>
      <c r="QR2087" s="2206"/>
      <c r="QS2087" s="2206"/>
      <c r="QT2087" s="2206"/>
      <c r="QU2087" s="2206"/>
      <c r="QV2087" s="2206"/>
      <c r="QW2087" s="2206"/>
      <c r="QX2087" s="2206"/>
      <c r="QY2087" s="2206"/>
      <c r="QZ2087" s="2206"/>
      <c r="RA2087" s="2206"/>
      <c r="RB2087" s="2206"/>
      <c r="RC2087" s="2206"/>
      <c r="RD2087" s="2206"/>
      <c r="RE2087" s="2206"/>
      <c r="RF2087" s="2206"/>
      <c r="RG2087" s="2206"/>
      <c r="RH2087" s="2206"/>
      <c r="RI2087" s="2206"/>
      <c r="RJ2087" s="2206"/>
      <c r="RK2087" s="2206"/>
      <c r="RL2087" s="2206"/>
      <c r="RM2087" s="2206"/>
      <c r="RN2087" s="2206"/>
      <c r="RO2087" s="2206"/>
      <c r="RP2087" s="2206"/>
      <c r="RQ2087" s="2206"/>
      <c r="RR2087" s="2206"/>
      <c r="RS2087" s="2206"/>
      <c r="RT2087" s="2206"/>
      <c r="RU2087" s="2206"/>
      <c r="RV2087" s="2206"/>
      <c r="RW2087" s="2206"/>
      <c r="RX2087" s="2206"/>
      <c r="RY2087" s="2206"/>
      <c r="RZ2087" s="2206"/>
      <c r="SA2087" s="2206"/>
      <c r="SB2087" s="2206"/>
      <c r="SC2087" s="2206"/>
      <c r="SD2087" s="2206"/>
      <c r="SE2087" s="2206"/>
      <c r="SF2087" s="2206"/>
      <c r="SG2087" s="2206"/>
      <c r="SH2087" s="2206"/>
      <c r="SI2087" s="2206"/>
      <c r="SJ2087" s="2206"/>
      <c r="SK2087" s="2206"/>
      <c r="SL2087" s="2206"/>
      <c r="SM2087" s="2206"/>
      <c r="SN2087" s="2206"/>
      <c r="SO2087" s="2206"/>
      <c r="SP2087" s="2206"/>
      <c r="SQ2087" s="2206"/>
      <c r="SR2087" s="2206"/>
      <c r="SS2087" s="2206"/>
      <c r="ST2087" s="2206"/>
      <c r="SU2087" s="2206"/>
      <c r="SV2087" s="2206"/>
      <c r="SW2087" s="2206"/>
      <c r="SX2087" s="2206"/>
      <c r="SY2087" s="2206"/>
      <c r="SZ2087" s="2206"/>
      <c r="TA2087" s="2206"/>
      <c r="TB2087" s="2206"/>
      <c r="TC2087" s="2206"/>
      <c r="TD2087" s="2206"/>
      <c r="TE2087" s="2206"/>
      <c r="TF2087" s="2206"/>
      <c r="TG2087" s="2206"/>
      <c r="TH2087" s="2206"/>
      <c r="TI2087" s="2206"/>
      <c r="TJ2087" s="2206"/>
      <c r="TK2087" s="2206"/>
      <c r="TL2087" s="2206"/>
      <c r="TM2087" s="2206"/>
      <c r="TN2087" s="2206"/>
      <c r="TO2087" s="2206"/>
      <c r="TP2087" s="2206"/>
      <c r="TQ2087" s="2206"/>
      <c r="TR2087" s="2206"/>
      <c r="TS2087" s="2206"/>
      <c r="TT2087" s="2206"/>
      <c r="TU2087" s="2206"/>
      <c r="TV2087" s="2206"/>
      <c r="TW2087" s="2206"/>
      <c r="TX2087" s="2206"/>
      <c r="TY2087" s="2206"/>
      <c r="TZ2087" s="2206"/>
      <c r="UA2087" s="2206"/>
      <c r="UB2087" s="2206"/>
      <c r="UC2087" s="2206"/>
      <c r="UD2087" s="2206"/>
      <c r="UE2087" s="2206"/>
      <c r="UF2087" s="2206"/>
      <c r="UG2087" s="2206"/>
      <c r="UH2087" s="2206"/>
      <c r="UI2087" s="2206"/>
      <c r="UJ2087" s="2206"/>
      <c r="UK2087" s="2206"/>
      <c r="UL2087" s="2206"/>
      <c r="UM2087" s="2206"/>
      <c r="UN2087" s="2206"/>
      <c r="UO2087" s="2206"/>
      <c r="UP2087" s="2206"/>
      <c r="UQ2087" s="2206"/>
      <c r="UR2087" s="2206"/>
      <c r="US2087" s="2206"/>
      <c r="UT2087" s="2206"/>
      <c r="UU2087" s="2206"/>
      <c r="UV2087" s="2206"/>
      <c r="UW2087" s="2206"/>
      <c r="UX2087" s="2206"/>
      <c r="UY2087" s="2206"/>
      <c r="UZ2087" s="2206"/>
      <c r="VA2087" s="2206"/>
      <c r="VB2087" s="2206"/>
      <c r="VC2087" s="2206"/>
      <c r="VD2087" s="2206"/>
      <c r="VE2087" s="2206"/>
      <c r="VF2087" s="2206"/>
      <c r="VG2087" s="2206"/>
      <c r="VH2087" s="2206"/>
      <c r="VI2087" s="2206"/>
      <c r="VJ2087" s="2206"/>
      <c r="VK2087" s="2206"/>
      <c r="VL2087" s="2206"/>
      <c r="VM2087" s="2206"/>
      <c r="VN2087" s="2206"/>
      <c r="VO2087" s="2206"/>
      <c r="VP2087" s="2206"/>
      <c r="VQ2087" s="2206"/>
      <c r="VR2087" s="2206"/>
      <c r="VS2087" s="2206"/>
      <c r="VT2087" s="2206"/>
      <c r="VU2087" s="2206"/>
      <c r="VV2087" s="2206"/>
      <c r="VW2087" s="2206"/>
      <c r="VX2087" s="2206"/>
      <c r="VY2087" s="2206"/>
      <c r="VZ2087" s="2206"/>
      <c r="WA2087" s="2206"/>
      <c r="WB2087" s="2206"/>
      <c r="WC2087" s="2206"/>
      <c r="WD2087" s="2206"/>
      <c r="WE2087" s="2206"/>
      <c r="WF2087" s="2206"/>
      <c r="WG2087" s="2206"/>
      <c r="WH2087" s="2206"/>
      <c r="WI2087" s="2206"/>
      <c r="WJ2087" s="2206"/>
      <c r="WK2087" s="2206"/>
      <c r="WL2087" s="2206"/>
      <c r="WM2087" s="2206"/>
      <c r="WN2087" s="2206"/>
      <c r="WO2087" s="2206"/>
      <c r="WP2087" s="2206"/>
      <c r="WQ2087" s="2206"/>
      <c r="WR2087" s="2206"/>
      <c r="WS2087" s="2206"/>
      <c r="WT2087" s="2206"/>
      <c r="WU2087" s="2206"/>
      <c r="WV2087" s="2206"/>
      <c r="WW2087" s="2206"/>
      <c r="WX2087" s="2206"/>
      <c r="WY2087" s="2206"/>
      <c r="WZ2087" s="2206"/>
      <c r="XA2087" s="2206"/>
      <c r="XB2087" s="2206"/>
      <c r="XC2087" s="2206"/>
      <c r="XD2087" s="2206"/>
      <c r="XE2087" s="2206"/>
      <c r="XF2087" s="2206"/>
      <c r="XG2087" s="2206"/>
      <c r="XH2087" s="2206"/>
      <c r="XI2087" s="2206"/>
      <c r="XJ2087" s="2206"/>
      <c r="XK2087" s="2206"/>
      <c r="XL2087" s="2206"/>
      <c r="XM2087" s="2206"/>
      <c r="XN2087" s="2206"/>
      <c r="XO2087" s="2206"/>
      <c r="XP2087" s="2206"/>
      <c r="XQ2087" s="2206"/>
      <c r="XR2087" s="2206"/>
      <c r="XS2087" s="2206"/>
      <c r="XT2087" s="2206"/>
      <c r="XU2087" s="2206"/>
      <c r="XV2087" s="2206"/>
      <c r="XW2087" s="2206"/>
      <c r="XX2087" s="2206"/>
      <c r="XY2087" s="2206"/>
      <c r="XZ2087" s="2206"/>
      <c r="YA2087" s="2206"/>
      <c r="YB2087" s="2206"/>
      <c r="YC2087" s="2206"/>
      <c r="YD2087" s="2206"/>
      <c r="YE2087" s="2206"/>
      <c r="YF2087" s="2206"/>
      <c r="YG2087" s="2206"/>
      <c r="YH2087" s="2206"/>
      <c r="YI2087" s="2206"/>
      <c r="YJ2087" s="2206"/>
      <c r="YK2087" s="2206"/>
      <c r="YL2087" s="2206"/>
      <c r="YM2087" s="2206"/>
      <c r="YN2087" s="2206"/>
      <c r="YO2087" s="2206"/>
      <c r="YP2087" s="2206"/>
      <c r="YQ2087" s="2206"/>
      <c r="YR2087" s="2206"/>
      <c r="YS2087" s="2206"/>
      <c r="YT2087" s="2206"/>
      <c r="YU2087" s="2206"/>
      <c r="YV2087" s="2206"/>
      <c r="YW2087" s="2206"/>
      <c r="YX2087" s="2206"/>
      <c r="YY2087" s="2206"/>
      <c r="YZ2087" s="2206"/>
      <c r="ZA2087" s="2206"/>
      <c r="ZB2087" s="2206"/>
      <c r="ZC2087" s="2206"/>
      <c r="ZD2087" s="2206"/>
      <c r="ZE2087" s="2206"/>
      <c r="ZF2087" s="2206"/>
      <c r="ZG2087" s="2206"/>
      <c r="ZH2087" s="2206"/>
      <c r="ZI2087" s="2206"/>
      <c r="ZJ2087" s="2206"/>
      <c r="ZK2087" s="2206"/>
      <c r="ZL2087" s="2206"/>
      <c r="ZM2087" s="2206"/>
      <c r="ZN2087" s="2206"/>
      <c r="ZO2087" s="2206"/>
      <c r="ZP2087" s="2206"/>
      <c r="ZQ2087" s="2206"/>
      <c r="ZR2087" s="2206"/>
      <c r="ZS2087" s="2206"/>
      <c r="ZT2087" s="2206"/>
      <c r="ZU2087" s="2206"/>
      <c r="ZV2087" s="2206"/>
      <c r="ZW2087" s="2206"/>
      <c r="ZX2087" s="2206"/>
      <c r="ZY2087" s="2206"/>
      <c r="ZZ2087" s="2206"/>
      <c r="AAA2087" s="2206"/>
      <c r="AAB2087" s="2206"/>
      <c r="AAC2087" s="2206"/>
      <c r="AAD2087" s="2206"/>
      <c r="AAE2087" s="2206"/>
      <c r="AAF2087" s="2206"/>
      <c r="AAG2087" s="2206"/>
      <c r="AAH2087" s="2206"/>
      <c r="AAI2087" s="2206"/>
      <c r="AAJ2087" s="2206"/>
      <c r="AAK2087" s="2206"/>
      <c r="AAL2087" s="2206"/>
      <c r="AAM2087" s="2206"/>
      <c r="AAN2087" s="2206"/>
      <c r="AAO2087" s="2206"/>
      <c r="AAP2087" s="2206"/>
      <c r="AAQ2087" s="2206"/>
      <c r="AAR2087" s="2206"/>
      <c r="AAS2087" s="2206"/>
      <c r="AAT2087" s="2206"/>
      <c r="AAU2087" s="2206"/>
      <c r="AAV2087" s="2206"/>
      <c r="AAW2087" s="2206"/>
      <c r="AAX2087" s="2206"/>
      <c r="AAY2087" s="2206"/>
      <c r="AAZ2087" s="2206"/>
      <c r="ABA2087" s="2206"/>
      <c r="ABB2087" s="2206"/>
      <c r="ABC2087" s="2206"/>
      <c r="ABD2087" s="2206"/>
      <c r="ABE2087" s="2206"/>
      <c r="ABF2087" s="2206"/>
      <c r="ABG2087" s="2206"/>
      <c r="ABH2087" s="2206"/>
      <c r="ABI2087" s="2206"/>
      <c r="ABJ2087" s="2206"/>
      <c r="ABK2087" s="2206"/>
      <c r="ABL2087" s="2206"/>
      <c r="ABM2087" s="2206"/>
      <c r="ABN2087" s="2206"/>
      <c r="ABO2087" s="2206"/>
      <c r="ABP2087" s="2206"/>
      <c r="ABQ2087" s="2206"/>
      <c r="ABR2087" s="2206"/>
      <c r="ABS2087" s="2206"/>
      <c r="ABT2087" s="2206"/>
      <c r="ABU2087" s="2206"/>
      <c r="ABV2087" s="2206"/>
      <c r="ABW2087" s="2206"/>
      <c r="ABX2087" s="2206"/>
      <c r="ABY2087" s="2206"/>
      <c r="ABZ2087" s="2206"/>
      <c r="ACA2087" s="2206"/>
      <c r="ACB2087" s="2206"/>
      <c r="ACC2087" s="2206"/>
      <c r="ACD2087" s="2206"/>
      <c r="ACE2087" s="2206"/>
      <c r="ACF2087" s="2206"/>
      <c r="ACG2087" s="2206"/>
      <c r="ACH2087" s="2206"/>
      <c r="ACI2087" s="2206"/>
      <c r="ACJ2087" s="2206"/>
      <c r="ACK2087" s="2206"/>
      <c r="ACL2087" s="2206"/>
      <c r="ACM2087" s="2206"/>
      <c r="ACN2087" s="2206"/>
      <c r="ACO2087" s="2206"/>
      <c r="ACP2087" s="2206"/>
      <c r="ACQ2087" s="2206"/>
      <c r="ACR2087" s="2206"/>
      <c r="ACS2087" s="2206"/>
      <c r="ACT2087" s="2206"/>
      <c r="ACU2087" s="2206"/>
      <c r="ACV2087" s="2206"/>
      <c r="ACW2087" s="2206"/>
      <c r="ACX2087" s="2206"/>
      <c r="ACY2087" s="2206"/>
      <c r="ACZ2087" s="2206"/>
      <c r="ADA2087" s="2206"/>
      <c r="ADB2087" s="2206"/>
      <c r="ADC2087" s="2206"/>
      <c r="ADD2087" s="2206"/>
      <c r="ADE2087" s="2206"/>
      <c r="ADF2087" s="2206"/>
      <c r="ADG2087" s="2206"/>
      <c r="ADH2087" s="2206"/>
      <c r="ADI2087" s="2206"/>
      <c r="ADJ2087" s="2206"/>
      <c r="ADK2087" s="2206"/>
      <c r="ADL2087" s="2206"/>
      <c r="ADM2087" s="2206"/>
      <c r="ADN2087" s="2206"/>
      <c r="ADO2087" s="2206"/>
      <c r="ADP2087" s="2206"/>
      <c r="ADQ2087" s="2206"/>
      <c r="ADR2087" s="2206"/>
      <c r="ADS2087" s="2206"/>
      <c r="ADT2087" s="2206"/>
      <c r="ADU2087" s="2206"/>
      <c r="ADV2087" s="2206"/>
      <c r="ADW2087" s="2206"/>
      <c r="ADX2087" s="2206"/>
      <c r="ADY2087" s="2206"/>
      <c r="ADZ2087" s="2206"/>
      <c r="AEA2087" s="2206"/>
      <c r="AEB2087" s="2206"/>
      <c r="AEC2087" s="2206"/>
      <c r="AED2087" s="2206"/>
      <c r="AEE2087" s="2206"/>
      <c r="AEF2087" s="2206"/>
      <c r="AEG2087" s="2206"/>
      <c r="AEH2087" s="2206"/>
      <c r="AEI2087" s="2206"/>
      <c r="AEJ2087" s="2206"/>
      <c r="AEK2087" s="2206"/>
      <c r="AEL2087" s="2206"/>
      <c r="AEM2087" s="2206"/>
      <c r="AEN2087" s="2206"/>
      <c r="AEO2087" s="2206"/>
      <c r="AEP2087" s="2206"/>
      <c r="AEQ2087" s="2206"/>
      <c r="AER2087" s="2206"/>
      <c r="AES2087" s="2206"/>
      <c r="AET2087" s="2206"/>
      <c r="AEU2087" s="2206"/>
      <c r="AEV2087" s="2206"/>
      <c r="AEW2087" s="2206"/>
      <c r="AEX2087" s="2206"/>
      <c r="AEY2087" s="2206"/>
      <c r="AEZ2087" s="2206"/>
      <c r="AFA2087" s="2206"/>
      <c r="AFB2087" s="2206"/>
      <c r="AFC2087" s="2206"/>
      <c r="AFD2087" s="2206"/>
      <c r="AFE2087" s="2206"/>
      <c r="AFF2087" s="2206"/>
      <c r="AFG2087" s="2206"/>
      <c r="AFH2087" s="2206"/>
      <c r="AFI2087" s="2206"/>
      <c r="AFJ2087" s="2206"/>
      <c r="AFK2087" s="2206"/>
      <c r="AFL2087" s="2206"/>
      <c r="AFM2087" s="2206"/>
      <c r="AFN2087" s="2206"/>
      <c r="AFO2087" s="2206"/>
      <c r="AFP2087" s="2206"/>
      <c r="AFQ2087" s="2206"/>
      <c r="AFR2087" s="2206"/>
      <c r="AFS2087" s="2206"/>
      <c r="AFT2087" s="2206"/>
      <c r="AFU2087" s="2206"/>
      <c r="AFV2087" s="2206"/>
      <c r="AFW2087" s="2206"/>
      <c r="AFX2087" s="2206"/>
      <c r="AFY2087" s="2206"/>
      <c r="AFZ2087" s="2206"/>
      <c r="AGA2087" s="2206"/>
      <c r="AGB2087" s="2206"/>
      <c r="AGC2087" s="2206"/>
      <c r="AGD2087" s="2206"/>
      <c r="AGE2087" s="2206"/>
      <c r="AGF2087" s="2206"/>
      <c r="AGG2087" s="2206"/>
      <c r="AGH2087" s="2206"/>
      <c r="AGI2087" s="2206"/>
      <c r="AGJ2087" s="2206"/>
      <c r="AGK2087" s="2206"/>
      <c r="AGL2087" s="2206"/>
      <c r="AGM2087" s="2206"/>
      <c r="AGN2087" s="2206"/>
      <c r="AGO2087" s="2206"/>
      <c r="AGP2087" s="2206"/>
      <c r="AGQ2087" s="2206"/>
      <c r="AGR2087" s="2206"/>
      <c r="AGS2087" s="2206"/>
      <c r="AGT2087" s="2206"/>
      <c r="AGU2087" s="2206"/>
      <c r="AGV2087" s="2206"/>
      <c r="AGW2087" s="2206"/>
      <c r="AGX2087" s="2206"/>
      <c r="AGY2087" s="2206"/>
      <c r="AGZ2087" s="2206"/>
      <c r="AHA2087" s="2206"/>
      <c r="AHB2087" s="2206"/>
      <c r="AHC2087" s="2206"/>
      <c r="AHD2087" s="2206"/>
      <c r="AHE2087" s="2206"/>
      <c r="AHF2087" s="2206"/>
      <c r="AHG2087" s="2206"/>
      <c r="AHH2087" s="2206"/>
      <c r="AHI2087" s="2206"/>
      <c r="AHJ2087" s="2206"/>
      <c r="AHK2087" s="2206"/>
      <c r="AHL2087" s="2206"/>
      <c r="AHM2087" s="2206"/>
      <c r="AHN2087" s="2206"/>
      <c r="AHO2087" s="2206"/>
      <c r="AHP2087" s="2206"/>
      <c r="AHQ2087" s="2206"/>
      <c r="AHR2087" s="2206"/>
      <c r="AHS2087" s="2206"/>
      <c r="AHT2087" s="2206"/>
      <c r="AHU2087" s="2206"/>
      <c r="AHV2087" s="2206"/>
      <c r="AHW2087" s="2206"/>
      <c r="AHX2087" s="2206"/>
      <c r="AHY2087" s="2206"/>
      <c r="AHZ2087" s="2206"/>
      <c r="AIA2087" s="2206"/>
      <c r="AIB2087" s="2206"/>
      <c r="AIC2087" s="2206"/>
      <c r="AID2087" s="2206"/>
      <c r="AIE2087" s="2206"/>
      <c r="AIF2087" s="2206"/>
      <c r="AIG2087" s="2206"/>
      <c r="AIH2087" s="2206"/>
      <c r="AII2087" s="2206"/>
      <c r="AIJ2087" s="2206"/>
      <c r="AIK2087" s="2206"/>
      <c r="AIL2087" s="2206"/>
      <c r="AIM2087" s="2206"/>
      <c r="AIN2087" s="2206"/>
      <c r="AIO2087" s="2206"/>
      <c r="AIP2087" s="2206"/>
      <c r="AIQ2087" s="2206"/>
      <c r="AIR2087" s="2206"/>
      <c r="AIS2087" s="2206"/>
      <c r="AIT2087" s="2206"/>
      <c r="AIU2087" s="2206"/>
      <c r="AIV2087" s="2206"/>
      <c r="AIW2087" s="2206"/>
      <c r="AIX2087" s="2206"/>
      <c r="AIY2087" s="2206"/>
      <c r="AIZ2087" s="2206"/>
      <c r="AJA2087" s="2206"/>
      <c r="AJB2087" s="2206"/>
      <c r="AJC2087" s="2206"/>
      <c r="AJD2087" s="2206"/>
      <c r="AJE2087" s="2206"/>
      <c r="AJF2087" s="2206"/>
      <c r="AJG2087" s="2206"/>
      <c r="AJH2087" s="2206"/>
      <c r="AJI2087" s="2206"/>
      <c r="AJJ2087" s="2206"/>
      <c r="AJK2087" s="2206"/>
      <c r="AJL2087" s="2206"/>
      <c r="AJM2087" s="2206"/>
      <c r="AJN2087" s="2206"/>
      <c r="AJO2087" s="2206"/>
      <c r="AJP2087" s="2206"/>
      <c r="AJQ2087" s="2206"/>
      <c r="AJR2087" s="2206"/>
      <c r="AJS2087" s="2206"/>
      <c r="AJT2087" s="2206"/>
      <c r="AJU2087" s="2206"/>
      <c r="AJV2087" s="2206"/>
      <c r="AJW2087" s="2206"/>
      <c r="AJX2087" s="2206"/>
      <c r="AJY2087" s="2206"/>
      <c r="AJZ2087" s="2206"/>
      <c r="AKA2087" s="2206"/>
      <c r="AKB2087" s="2206"/>
      <c r="AKC2087" s="2206"/>
      <c r="AKD2087" s="2206"/>
      <c r="AKE2087" s="2206"/>
      <c r="AKF2087" s="2206"/>
      <c r="AKG2087" s="2206"/>
      <c r="AKH2087" s="2206"/>
      <c r="AKI2087" s="2206"/>
      <c r="AKJ2087" s="2206"/>
      <c r="AKK2087" s="2206"/>
      <c r="AKL2087" s="2206"/>
      <c r="AKM2087" s="2206"/>
      <c r="AKN2087" s="2206"/>
      <c r="AKO2087" s="2206"/>
      <c r="AKP2087" s="2206"/>
      <c r="AKQ2087" s="2206"/>
      <c r="AKR2087" s="2206"/>
      <c r="AKS2087" s="2206"/>
      <c r="AKT2087" s="2206"/>
      <c r="AKU2087" s="2206"/>
      <c r="AKV2087" s="2206"/>
      <c r="AKW2087" s="2206"/>
      <c r="AKX2087" s="2206"/>
      <c r="AKY2087" s="2206"/>
      <c r="AKZ2087" s="2206"/>
      <c r="ALA2087" s="2206"/>
      <c r="ALB2087" s="2206"/>
      <c r="ALC2087" s="2206"/>
      <c r="ALD2087" s="2206"/>
      <c r="ALE2087" s="2206"/>
      <c r="ALF2087" s="2206"/>
      <c r="ALG2087" s="2206"/>
      <c r="ALH2087" s="2206"/>
      <c r="ALI2087" s="2206"/>
      <c r="ALJ2087" s="2206"/>
      <c r="ALK2087" s="2206"/>
      <c r="ALL2087" s="2206"/>
      <c r="ALM2087" s="2206"/>
      <c r="ALN2087" s="2206"/>
      <c r="ALO2087" s="2206"/>
      <c r="ALP2087" s="2206"/>
      <c r="ALQ2087" s="2206"/>
      <c r="ALR2087" s="2206"/>
      <c r="ALS2087" s="2206"/>
      <c r="ALT2087" s="2206"/>
      <c r="ALU2087" s="2206"/>
      <c r="ALV2087" s="2206"/>
      <c r="ALW2087" s="2206"/>
      <c r="ALX2087" s="2206"/>
      <c r="ALY2087" s="2206"/>
      <c r="ALZ2087" s="2206"/>
      <c r="AMA2087" s="2206"/>
      <c r="AMB2087" s="2206"/>
      <c r="AMC2087" s="2206"/>
      <c r="AMD2087" s="2206"/>
      <c r="AME2087" s="2206"/>
      <c r="AMF2087" s="2206"/>
      <c r="AMG2087" s="2206"/>
      <c r="AMH2087" s="2206"/>
      <c r="AMI2087" s="2206"/>
      <c r="AMJ2087" s="2206"/>
      <c r="AMK2087" s="2206"/>
      <c r="AML2087" s="2206"/>
      <c r="AMM2087" s="2206"/>
      <c r="AMN2087" s="2206"/>
      <c r="AMO2087" s="2206"/>
      <c r="AMP2087" s="2206"/>
      <c r="AMQ2087" s="2206"/>
      <c r="AMR2087" s="2206"/>
      <c r="AMS2087" s="2206"/>
      <c r="AMT2087" s="2206"/>
      <c r="AMU2087" s="2206"/>
      <c r="AMV2087" s="2206"/>
      <c r="AMW2087" s="2206"/>
      <c r="AMX2087" s="2206"/>
      <c r="AMY2087" s="2206"/>
      <c r="AMZ2087" s="2206"/>
      <c r="ANA2087" s="2206"/>
      <c r="ANB2087" s="2206"/>
      <c r="ANC2087" s="2206"/>
      <c r="AND2087" s="2206"/>
      <c r="ANE2087" s="2206"/>
      <c r="ANF2087" s="2206"/>
      <c r="ANG2087" s="2206"/>
      <c r="ANH2087" s="2206"/>
      <c r="ANI2087" s="2206"/>
      <c r="ANJ2087" s="2206"/>
      <c r="ANK2087" s="2206"/>
      <c r="ANL2087" s="2206"/>
      <c r="ANM2087" s="2206"/>
      <c r="ANN2087" s="2206"/>
      <c r="ANO2087" s="2206"/>
      <c r="ANP2087" s="2206"/>
      <c r="ANQ2087" s="2206"/>
      <c r="ANR2087" s="2206"/>
      <c r="ANS2087" s="2206"/>
      <c r="ANT2087" s="2206"/>
      <c r="ANU2087" s="2206"/>
      <c r="ANV2087" s="2206"/>
      <c r="ANW2087" s="2206"/>
      <c r="ANX2087" s="2206"/>
      <c r="ANY2087" s="2206"/>
      <c r="ANZ2087" s="2206"/>
      <c r="AOA2087" s="2206"/>
      <c r="AOB2087" s="2206"/>
      <c r="AOC2087" s="2206"/>
      <c r="AOD2087" s="2206"/>
      <c r="AOE2087" s="2206"/>
      <c r="AOF2087" s="2206"/>
      <c r="AOG2087" s="2206"/>
      <c r="AOH2087" s="2206"/>
      <c r="AOI2087" s="2206"/>
      <c r="AOJ2087" s="2206"/>
      <c r="AOK2087" s="2206"/>
      <c r="AOL2087" s="2206"/>
      <c r="AOM2087" s="2206"/>
      <c r="AON2087" s="2206"/>
      <c r="AOO2087" s="2206"/>
      <c r="AOP2087" s="2206"/>
      <c r="AOQ2087" s="2206"/>
      <c r="AOR2087" s="2206"/>
      <c r="AOS2087" s="2206"/>
      <c r="AOT2087" s="2206"/>
      <c r="AOU2087" s="2206"/>
      <c r="AOV2087" s="2206"/>
      <c r="AOW2087" s="2206"/>
      <c r="AOX2087" s="2206"/>
      <c r="AOY2087" s="2206"/>
      <c r="AOZ2087" s="2206"/>
      <c r="APA2087" s="2206"/>
      <c r="APB2087" s="2206"/>
      <c r="APC2087" s="2206"/>
      <c r="APD2087" s="2206"/>
      <c r="APE2087" s="2206"/>
      <c r="APF2087" s="2206"/>
      <c r="APG2087" s="2206"/>
      <c r="APH2087" s="2206"/>
      <c r="API2087" s="2206"/>
      <c r="APJ2087" s="2206"/>
      <c r="APK2087" s="2206"/>
      <c r="APL2087" s="2206"/>
      <c r="APM2087" s="2206"/>
      <c r="APN2087" s="2206"/>
      <c r="APO2087" s="2206"/>
      <c r="APP2087" s="2206"/>
      <c r="APQ2087" s="2206"/>
      <c r="APR2087" s="2206"/>
      <c r="APS2087" s="2206"/>
      <c r="APT2087" s="2206"/>
      <c r="APU2087" s="2206"/>
      <c r="APV2087" s="2206"/>
      <c r="APW2087" s="2206"/>
      <c r="APX2087" s="2206"/>
      <c r="APY2087" s="2206"/>
      <c r="APZ2087" s="2206"/>
      <c r="AQA2087" s="2206"/>
      <c r="AQB2087" s="2206"/>
      <c r="AQC2087" s="2206"/>
      <c r="AQD2087" s="2206"/>
      <c r="AQE2087" s="2206"/>
      <c r="AQF2087" s="2206"/>
      <c r="AQG2087" s="2206"/>
      <c r="AQH2087" s="2206"/>
      <c r="AQI2087" s="2206"/>
      <c r="AQJ2087" s="2206"/>
      <c r="AQK2087" s="2206"/>
      <c r="AQL2087" s="2206"/>
      <c r="AQM2087" s="2206"/>
      <c r="AQN2087" s="2206"/>
      <c r="AQO2087" s="2206"/>
      <c r="AQP2087" s="2206"/>
      <c r="AQQ2087" s="2206"/>
      <c r="AQR2087" s="2206"/>
      <c r="AQS2087" s="2206"/>
      <c r="AQT2087" s="2206"/>
      <c r="AQU2087" s="2206"/>
      <c r="AQV2087" s="2206"/>
      <c r="AQW2087" s="2206"/>
      <c r="AQX2087" s="2206"/>
      <c r="AQY2087" s="2206"/>
      <c r="AQZ2087" s="2206"/>
      <c r="ARA2087" s="2206"/>
      <c r="ARB2087" s="2206"/>
      <c r="ARC2087" s="2206"/>
      <c r="ARD2087" s="2206"/>
      <c r="ARE2087" s="2206"/>
      <c r="ARF2087" s="2206"/>
      <c r="ARG2087" s="2206"/>
      <c r="ARH2087" s="2206"/>
      <c r="ARI2087" s="2206"/>
      <c r="ARJ2087" s="2206"/>
      <c r="ARK2087" s="2206"/>
      <c r="ARL2087" s="2206"/>
      <c r="ARM2087" s="2206"/>
      <c r="ARN2087" s="2206"/>
      <c r="ARO2087" s="2206"/>
      <c r="ARP2087" s="2206"/>
      <c r="ARQ2087" s="2206"/>
      <c r="ARR2087" s="2206"/>
      <c r="ARS2087" s="2206"/>
      <c r="ART2087" s="2206"/>
      <c r="ARU2087" s="2206"/>
      <c r="ARV2087" s="2206"/>
      <c r="ARW2087" s="2206"/>
      <c r="ARX2087" s="2206"/>
      <c r="ARY2087" s="2206"/>
      <c r="ARZ2087" s="2206"/>
      <c r="ASA2087" s="2206"/>
      <c r="ASB2087" s="2206"/>
      <c r="ASC2087" s="2206"/>
      <c r="ASD2087" s="2206"/>
      <c r="ASE2087" s="2206"/>
      <c r="ASF2087" s="2206"/>
      <c r="ASG2087" s="2206"/>
      <c r="ASH2087" s="2206"/>
      <c r="ASI2087" s="2206"/>
      <c r="ASJ2087" s="2206"/>
      <c r="ASK2087" s="2206"/>
      <c r="ASL2087" s="2206"/>
      <c r="ASM2087" s="2206"/>
      <c r="ASN2087" s="2206"/>
      <c r="ASO2087" s="2206"/>
      <c r="ASP2087" s="2206"/>
      <c r="ASQ2087" s="2206"/>
      <c r="ASR2087" s="2206"/>
      <c r="ASS2087" s="2206"/>
      <c r="AST2087" s="2206"/>
      <c r="ASU2087" s="2206"/>
      <c r="ASV2087" s="2206"/>
      <c r="ASW2087" s="2206"/>
      <c r="ASX2087" s="2206"/>
      <c r="ASY2087" s="2206"/>
      <c r="ASZ2087" s="2206"/>
      <c r="ATA2087" s="2206"/>
      <c r="ATB2087" s="2206"/>
      <c r="ATC2087" s="2206"/>
      <c r="ATD2087" s="2206"/>
      <c r="ATE2087" s="2206"/>
      <c r="ATF2087" s="2206"/>
      <c r="ATG2087" s="2206"/>
      <c r="ATH2087" s="2206"/>
      <c r="ATI2087" s="2206"/>
      <c r="ATJ2087" s="2206"/>
      <c r="ATK2087" s="2206"/>
      <c r="ATL2087" s="2206"/>
      <c r="ATM2087" s="2206"/>
      <c r="ATN2087" s="2206"/>
      <c r="ATO2087" s="2206"/>
      <c r="ATP2087" s="2206"/>
      <c r="ATQ2087" s="2206"/>
      <c r="ATR2087" s="2206"/>
      <c r="ATS2087" s="2206"/>
      <c r="ATT2087" s="2206"/>
      <c r="ATU2087" s="2206"/>
      <c r="ATV2087" s="2206"/>
      <c r="ATW2087" s="2206"/>
      <c r="ATX2087" s="2206"/>
      <c r="ATY2087" s="2206"/>
      <c r="ATZ2087" s="2206"/>
      <c r="AUA2087" s="2206"/>
      <c r="AUB2087" s="2206"/>
      <c r="AUC2087" s="2206"/>
      <c r="AUD2087" s="2206"/>
      <c r="AUE2087" s="2206"/>
      <c r="AUF2087" s="2206"/>
      <c r="AUG2087" s="2206"/>
      <c r="AUH2087" s="2206"/>
      <c r="AUI2087" s="2206"/>
      <c r="AUJ2087" s="2206"/>
      <c r="AUK2087" s="2206"/>
      <c r="AUL2087" s="2206"/>
      <c r="AUM2087" s="2206"/>
      <c r="AUN2087" s="2206"/>
      <c r="AUO2087" s="2206"/>
      <c r="AUP2087" s="2206"/>
      <c r="AUQ2087" s="2206"/>
      <c r="AUR2087" s="2206"/>
      <c r="AUS2087" s="2206"/>
      <c r="AUT2087" s="2206"/>
      <c r="AUU2087" s="2206"/>
      <c r="AUV2087" s="2206"/>
      <c r="AUW2087" s="2206"/>
      <c r="AUX2087" s="2206"/>
      <c r="AUY2087" s="2206"/>
      <c r="AUZ2087" s="2206"/>
      <c r="AVA2087" s="2206"/>
      <c r="AVB2087" s="2206"/>
      <c r="AVC2087" s="2206"/>
      <c r="AVD2087" s="2206"/>
      <c r="AVE2087" s="2206"/>
      <c r="AVF2087" s="2206"/>
      <c r="AVG2087" s="2206"/>
      <c r="AVH2087" s="2206"/>
      <c r="AVI2087" s="2206"/>
      <c r="AVJ2087" s="2206"/>
      <c r="AVK2087" s="2206"/>
      <c r="AVL2087" s="2206"/>
      <c r="AVM2087" s="2206"/>
      <c r="AVN2087" s="2206"/>
      <c r="AVO2087" s="2206"/>
      <c r="AVP2087" s="2206"/>
      <c r="AVQ2087" s="2206"/>
      <c r="AVR2087" s="2206"/>
      <c r="AVS2087" s="2206"/>
      <c r="AVT2087" s="2206"/>
      <c r="AVU2087" s="2206"/>
      <c r="AVV2087" s="2206"/>
      <c r="AVW2087" s="2206"/>
      <c r="AVX2087" s="2206"/>
      <c r="AVY2087" s="2206"/>
      <c r="AVZ2087" s="2206"/>
      <c r="AWA2087" s="2206"/>
      <c r="AWB2087" s="2206"/>
      <c r="AWC2087" s="2206"/>
      <c r="AWD2087" s="2206"/>
      <c r="AWE2087" s="2206"/>
      <c r="AWF2087" s="2206"/>
      <c r="AWG2087" s="2206"/>
      <c r="AWH2087" s="2206"/>
      <c r="AWI2087" s="2206"/>
      <c r="AWJ2087" s="2206"/>
      <c r="AWK2087" s="2206"/>
      <c r="AWL2087" s="2206"/>
      <c r="AWM2087" s="2206"/>
      <c r="AWN2087" s="2206"/>
      <c r="AWO2087" s="2206"/>
      <c r="AWP2087" s="2206"/>
      <c r="AWQ2087" s="2206"/>
      <c r="AWR2087" s="2206"/>
      <c r="AWS2087" s="2206"/>
      <c r="AWT2087" s="2206"/>
      <c r="AWU2087" s="2206"/>
      <c r="AWV2087" s="2206"/>
      <c r="AWW2087" s="2206"/>
      <c r="AWX2087" s="2206"/>
      <c r="AWY2087" s="2206"/>
      <c r="AWZ2087" s="2206"/>
      <c r="AXA2087" s="2206"/>
      <c r="AXB2087" s="2206"/>
      <c r="AXC2087" s="2206"/>
      <c r="AXD2087" s="2206"/>
      <c r="AXE2087" s="2206"/>
      <c r="AXF2087" s="2206"/>
      <c r="AXG2087" s="2206"/>
      <c r="AXH2087" s="2206"/>
      <c r="AXI2087" s="2206"/>
      <c r="AXJ2087" s="2206"/>
      <c r="AXK2087" s="2206"/>
      <c r="AXL2087" s="2206"/>
      <c r="AXM2087" s="2206"/>
      <c r="AXN2087" s="2206"/>
      <c r="AXO2087" s="2206"/>
      <c r="AXP2087" s="2206"/>
      <c r="AXQ2087" s="2206"/>
      <c r="AXR2087" s="2206"/>
      <c r="AXS2087" s="2206"/>
      <c r="AXT2087" s="2206"/>
      <c r="AXU2087" s="2206"/>
      <c r="AXV2087" s="2206"/>
      <c r="AXW2087" s="2206"/>
      <c r="AXX2087" s="2206"/>
      <c r="AXY2087" s="2206"/>
      <c r="AXZ2087" s="2206"/>
      <c r="AYA2087" s="2206"/>
      <c r="AYB2087" s="2206"/>
      <c r="AYC2087" s="2206"/>
      <c r="AYD2087" s="2206"/>
      <c r="AYE2087" s="2206"/>
      <c r="AYF2087" s="2206"/>
      <c r="AYG2087" s="2206"/>
      <c r="AYH2087" s="2206"/>
      <c r="AYI2087" s="2206"/>
      <c r="AYJ2087" s="2206"/>
      <c r="AYK2087" s="2206"/>
      <c r="AYL2087" s="2206"/>
      <c r="AYM2087" s="2206"/>
      <c r="AYN2087" s="2206"/>
      <c r="AYO2087" s="2206"/>
      <c r="AYP2087" s="2206"/>
      <c r="AYQ2087" s="2206"/>
      <c r="AYR2087" s="2206"/>
      <c r="AYS2087" s="2206"/>
      <c r="AYT2087" s="2206"/>
      <c r="AYU2087" s="2206"/>
      <c r="AYV2087" s="2206"/>
      <c r="AYW2087" s="2206"/>
      <c r="AYX2087" s="2206"/>
      <c r="AYY2087" s="2206"/>
      <c r="AYZ2087" s="2206"/>
      <c r="AZA2087" s="2206"/>
      <c r="AZB2087" s="2206"/>
      <c r="AZC2087" s="2206"/>
      <c r="AZD2087" s="2206"/>
      <c r="AZE2087" s="2206"/>
      <c r="AZF2087" s="2206"/>
      <c r="AZG2087" s="2206"/>
      <c r="AZH2087" s="2206"/>
      <c r="AZI2087" s="2206"/>
      <c r="AZJ2087" s="2206"/>
      <c r="AZK2087" s="2206"/>
      <c r="AZL2087" s="2206"/>
      <c r="AZM2087" s="2206"/>
      <c r="AZN2087" s="2206"/>
      <c r="AZO2087" s="2206"/>
      <c r="AZP2087" s="2206"/>
      <c r="AZQ2087" s="2206"/>
      <c r="AZR2087" s="2206"/>
      <c r="AZS2087" s="2206"/>
      <c r="AZT2087" s="2206"/>
      <c r="AZU2087" s="2206"/>
      <c r="AZV2087" s="2206"/>
      <c r="AZW2087" s="2206"/>
      <c r="AZX2087" s="2206"/>
      <c r="AZY2087" s="2206"/>
      <c r="AZZ2087" s="2206"/>
      <c r="BAA2087" s="2206"/>
      <c r="BAB2087" s="2206"/>
      <c r="BAC2087" s="2206"/>
      <c r="BAD2087" s="2206"/>
      <c r="BAE2087" s="2206"/>
      <c r="BAF2087" s="2206"/>
      <c r="BAG2087" s="2206"/>
      <c r="BAH2087" s="2206"/>
      <c r="BAI2087" s="2206"/>
      <c r="BAJ2087" s="2206"/>
      <c r="BAK2087" s="2206"/>
      <c r="BAL2087" s="2206"/>
      <c r="BAM2087" s="2206"/>
      <c r="BAN2087" s="2206"/>
      <c r="BAO2087" s="2206"/>
      <c r="BAP2087" s="2206"/>
      <c r="BAQ2087" s="2206"/>
      <c r="BAR2087" s="2206"/>
      <c r="BAS2087" s="2206"/>
      <c r="BAT2087" s="2206"/>
      <c r="BAU2087" s="2206"/>
      <c r="BAV2087" s="2206"/>
      <c r="BAW2087" s="2206"/>
      <c r="BAX2087" s="2206"/>
      <c r="BAY2087" s="2206"/>
      <c r="BAZ2087" s="2206"/>
      <c r="BBA2087" s="2206"/>
      <c r="BBB2087" s="2206"/>
      <c r="BBC2087" s="2206"/>
      <c r="BBD2087" s="2206"/>
      <c r="BBE2087" s="2206"/>
      <c r="BBF2087" s="2206"/>
      <c r="BBG2087" s="2206"/>
      <c r="BBH2087" s="2206"/>
      <c r="BBI2087" s="2206"/>
      <c r="BBJ2087" s="2206"/>
      <c r="BBK2087" s="2206"/>
      <c r="BBL2087" s="2206"/>
      <c r="BBM2087" s="2206"/>
      <c r="BBN2087" s="2206"/>
      <c r="BBO2087" s="2206"/>
      <c r="BBP2087" s="2206"/>
      <c r="BBQ2087" s="2206"/>
      <c r="BBR2087" s="2206"/>
      <c r="BBS2087" s="2206"/>
      <c r="BBT2087" s="2206"/>
      <c r="BBU2087" s="2206"/>
      <c r="BBV2087" s="2206"/>
      <c r="BBW2087" s="2206"/>
      <c r="BBX2087" s="2206"/>
      <c r="BBY2087" s="2206"/>
      <c r="BBZ2087" s="2206"/>
      <c r="BCA2087" s="2206"/>
      <c r="BCB2087" s="2206"/>
      <c r="BCC2087" s="2206"/>
      <c r="BCD2087" s="2206"/>
      <c r="BCE2087" s="2206"/>
      <c r="BCF2087" s="2206"/>
      <c r="BCG2087" s="2206"/>
      <c r="BCH2087" s="2206"/>
      <c r="BCI2087" s="2206"/>
      <c r="BCJ2087" s="2206"/>
      <c r="BCK2087" s="2206"/>
      <c r="BCL2087" s="2206"/>
      <c r="BCM2087" s="2206"/>
      <c r="BCN2087" s="2206"/>
      <c r="BCO2087" s="2206"/>
      <c r="BCP2087" s="2206"/>
      <c r="BCQ2087" s="2206"/>
      <c r="BCR2087" s="2206"/>
      <c r="BCS2087" s="2206"/>
      <c r="BCT2087" s="2206"/>
      <c r="BCU2087" s="2206"/>
      <c r="BCV2087" s="2206"/>
      <c r="BCW2087" s="2206"/>
      <c r="BCX2087" s="2206"/>
      <c r="BCY2087" s="2206"/>
      <c r="BCZ2087" s="2206"/>
      <c r="BDA2087" s="2206"/>
      <c r="BDB2087" s="2206"/>
      <c r="BDC2087" s="2206"/>
      <c r="BDD2087" s="2206"/>
      <c r="BDE2087" s="2206"/>
      <c r="BDF2087" s="2206"/>
      <c r="BDG2087" s="2206"/>
      <c r="BDH2087" s="2206"/>
      <c r="BDI2087" s="2206"/>
      <c r="BDJ2087" s="2206"/>
      <c r="BDK2087" s="2206"/>
      <c r="BDL2087" s="2206"/>
      <c r="BDM2087" s="2206"/>
      <c r="BDN2087" s="2206"/>
      <c r="BDO2087" s="2206"/>
      <c r="BDP2087" s="2206"/>
      <c r="BDQ2087" s="2206"/>
      <c r="BDR2087" s="2206"/>
      <c r="BDS2087" s="2206"/>
      <c r="BDT2087" s="2206"/>
      <c r="BDU2087" s="2206"/>
      <c r="BDV2087" s="2206"/>
      <c r="BDW2087" s="2206"/>
      <c r="BDX2087" s="2206"/>
      <c r="BDY2087" s="2206"/>
      <c r="BDZ2087" s="2206"/>
      <c r="BEA2087" s="2206"/>
      <c r="BEB2087" s="2206"/>
      <c r="BEC2087" s="2206"/>
      <c r="BED2087" s="2206"/>
      <c r="BEE2087" s="2206"/>
      <c r="BEF2087" s="2206"/>
      <c r="BEG2087" s="2206"/>
      <c r="BEH2087" s="2206"/>
      <c r="BEI2087" s="2206"/>
      <c r="BEJ2087" s="2206"/>
      <c r="BEK2087" s="2206"/>
      <c r="BEL2087" s="2206"/>
      <c r="BEM2087" s="2206"/>
      <c r="BEN2087" s="2206"/>
      <c r="BEO2087" s="2206"/>
      <c r="BEP2087" s="2206"/>
      <c r="BEQ2087" s="2206"/>
      <c r="BER2087" s="2206"/>
      <c r="BES2087" s="2206"/>
      <c r="BET2087" s="2206"/>
      <c r="BEU2087" s="2206"/>
      <c r="BEV2087" s="2206"/>
      <c r="BEW2087" s="2206"/>
      <c r="BEX2087" s="2206"/>
      <c r="BEY2087" s="2206"/>
      <c r="BEZ2087" s="2206"/>
      <c r="BFA2087" s="2206"/>
      <c r="BFB2087" s="2206"/>
      <c r="BFC2087" s="2206"/>
      <c r="BFD2087" s="2206"/>
      <c r="BFE2087" s="2206"/>
      <c r="BFF2087" s="2206"/>
      <c r="BFG2087" s="2206"/>
      <c r="BFH2087" s="2206"/>
      <c r="BFI2087" s="2206"/>
      <c r="BFJ2087" s="2206"/>
      <c r="BFK2087" s="2206"/>
      <c r="BFL2087" s="2206"/>
      <c r="BFM2087" s="2206"/>
      <c r="BFN2087" s="2206"/>
      <c r="BFO2087" s="2206"/>
      <c r="BFP2087" s="2206"/>
      <c r="BFQ2087" s="2206"/>
      <c r="BFR2087" s="2206"/>
      <c r="BFS2087" s="2206"/>
      <c r="BFT2087" s="2206"/>
      <c r="BFU2087" s="2206"/>
      <c r="BFV2087" s="2206"/>
      <c r="BFW2087" s="2206"/>
      <c r="BFX2087" s="2206"/>
      <c r="BFY2087" s="2206"/>
      <c r="BFZ2087" s="2206"/>
      <c r="BGA2087" s="2206"/>
      <c r="BGB2087" s="2206"/>
      <c r="BGC2087" s="2206"/>
      <c r="BGD2087" s="2206"/>
      <c r="BGE2087" s="2206"/>
      <c r="BGF2087" s="2206"/>
      <c r="BGG2087" s="2206"/>
      <c r="BGH2087" s="2206"/>
      <c r="BGI2087" s="2206"/>
      <c r="BGJ2087" s="2206"/>
      <c r="BGK2087" s="2206"/>
      <c r="BGL2087" s="2206"/>
      <c r="BGM2087" s="2206"/>
      <c r="BGN2087" s="2206"/>
      <c r="BGO2087" s="2206"/>
      <c r="BGP2087" s="2206"/>
      <c r="BGQ2087" s="2206"/>
      <c r="BGR2087" s="2206"/>
      <c r="BGS2087" s="2206"/>
      <c r="BGT2087" s="2206"/>
      <c r="BGU2087" s="2206"/>
      <c r="BGV2087" s="2206"/>
      <c r="BGW2087" s="2206"/>
      <c r="BGX2087" s="2206"/>
      <c r="BGY2087" s="2206"/>
      <c r="BGZ2087" s="2206"/>
      <c r="BHA2087" s="2206"/>
      <c r="BHB2087" s="2206"/>
      <c r="BHC2087" s="2206"/>
      <c r="BHD2087" s="2206"/>
      <c r="BHE2087" s="2206"/>
      <c r="BHF2087" s="2206"/>
      <c r="BHG2087" s="2206"/>
      <c r="BHH2087" s="2206"/>
      <c r="BHI2087" s="2206"/>
      <c r="BHJ2087" s="2206"/>
      <c r="BHK2087" s="2206"/>
      <c r="BHL2087" s="2206"/>
      <c r="BHM2087" s="2206"/>
      <c r="BHN2087" s="2206"/>
      <c r="BHO2087" s="2206"/>
      <c r="BHP2087" s="2206"/>
      <c r="BHQ2087" s="2206"/>
      <c r="BHR2087" s="2206"/>
      <c r="BHS2087" s="2206"/>
      <c r="BHT2087" s="2206"/>
      <c r="BHU2087" s="2206"/>
      <c r="BHV2087" s="2206"/>
      <c r="BHW2087" s="2206"/>
      <c r="BHX2087" s="2206"/>
      <c r="BHY2087" s="2206"/>
      <c r="BHZ2087" s="2206"/>
      <c r="BIA2087" s="2206"/>
      <c r="BIB2087" s="2206"/>
      <c r="BIC2087" s="2206"/>
      <c r="BID2087" s="2206"/>
      <c r="BIE2087" s="2206"/>
      <c r="BIF2087" s="2206"/>
      <c r="BIG2087" s="2206"/>
      <c r="BIH2087" s="2206"/>
      <c r="BII2087" s="2206"/>
      <c r="BIJ2087" s="2206"/>
      <c r="BIK2087" s="2206"/>
      <c r="BIL2087" s="2206"/>
      <c r="BIM2087" s="2206"/>
      <c r="BIN2087" s="2206"/>
      <c r="BIO2087" s="2206"/>
      <c r="BIP2087" s="2206"/>
      <c r="BIQ2087" s="2206"/>
      <c r="BIR2087" s="2206"/>
      <c r="BIS2087" s="2206"/>
      <c r="BIT2087" s="2206"/>
      <c r="BIU2087" s="2206"/>
      <c r="BIV2087" s="2206"/>
      <c r="BIW2087" s="2206"/>
      <c r="BIX2087" s="2206"/>
      <c r="BIY2087" s="2206"/>
      <c r="BIZ2087" s="2206"/>
      <c r="BJA2087" s="2206"/>
      <c r="BJB2087" s="2206"/>
      <c r="BJC2087" s="2206"/>
      <c r="BJD2087" s="2206"/>
      <c r="BJE2087" s="2206"/>
      <c r="BJF2087" s="2206"/>
      <c r="BJG2087" s="2206"/>
      <c r="BJH2087" s="2206"/>
      <c r="BJI2087" s="2206"/>
      <c r="BJJ2087" s="2206"/>
      <c r="BJK2087" s="2206"/>
      <c r="BJL2087" s="2206"/>
      <c r="BJM2087" s="2206"/>
      <c r="BJN2087" s="2206"/>
      <c r="BJO2087" s="2206"/>
      <c r="BJP2087" s="2206"/>
      <c r="BJQ2087" s="2206"/>
      <c r="BJR2087" s="2206"/>
      <c r="BJS2087" s="2206"/>
      <c r="BJT2087" s="2206"/>
      <c r="BJU2087" s="2206"/>
      <c r="BJV2087" s="2206"/>
      <c r="BJW2087" s="2206"/>
      <c r="BJX2087" s="2206"/>
      <c r="BJY2087" s="2206"/>
      <c r="BJZ2087" s="2206"/>
      <c r="BKA2087" s="2206"/>
      <c r="BKB2087" s="2206"/>
      <c r="BKC2087" s="2206"/>
      <c r="BKD2087" s="2206"/>
      <c r="BKE2087" s="2206"/>
      <c r="BKF2087" s="2206"/>
      <c r="BKG2087" s="2206"/>
      <c r="BKH2087" s="2206"/>
      <c r="BKI2087" s="2206"/>
      <c r="BKJ2087" s="2206"/>
      <c r="BKK2087" s="2206"/>
      <c r="BKL2087" s="2206"/>
      <c r="BKM2087" s="2206"/>
      <c r="BKN2087" s="2206"/>
      <c r="BKO2087" s="2206"/>
      <c r="BKP2087" s="2206"/>
      <c r="BKQ2087" s="2206"/>
      <c r="BKR2087" s="2206"/>
      <c r="BKS2087" s="2206"/>
      <c r="BKT2087" s="2206"/>
      <c r="BKU2087" s="2206"/>
      <c r="BKV2087" s="2206"/>
      <c r="BKW2087" s="2206"/>
      <c r="BKX2087" s="2206"/>
      <c r="BKY2087" s="2206"/>
      <c r="BKZ2087" s="2206"/>
      <c r="BLA2087" s="2206"/>
      <c r="BLB2087" s="2206"/>
      <c r="BLC2087" s="2206"/>
      <c r="BLD2087" s="2206"/>
      <c r="BLE2087" s="2206"/>
      <c r="BLF2087" s="2206"/>
      <c r="BLG2087" s="2206"/>
      <c r="BLH2087" s="2206"/>
      <c r="BLI2087" s="2206"/>
      <c r="BLJ2087" s="2206"/>
      <c r="BLK2087" s="2206"/>
      <c r="BLL2087" s="2206"/>
      <c r="BLM2087" s="2206"/>
      <c r="BLN2087" s="2206"/>
      <c r="BLO2087" s="2206"/>
      <c r="BLP2087" s="2206"/>
      <c r="BLQ2087" s="2206"/>
      <c r="BLR2087" s="2206"/>
      <c r="BLS2087" s="2206"/>
      <c r="BLT2087" s="2206"/>
      <c r="BLU2087" s="2206"/>
      <c r="BLV2087" s="2206"/>
      <c r="BLW2087" s="2206"/>
      <c r="BLX2087" s="2206"/>
      <c r="BLY2087" s="2206"/>
      <c r="BLZ2087" s="2206"/>
      <c r="BMA2087" s="2206"/>
      <c r="BMB2087" s="2206"/>
      <c r="BMC2087" s="2206"/>
      <c r="BMD2087" s="2206"/>
      <c r="BME2087" s="2206"/>
      <c r="BMF2087" s="2206"/>
      <c r="BMG2087" s="2206"/>
      <c r="BMH2087" s="2206"/>
      <c r="BMI2087" s="2206"/>
      <c r="BMJ2087" s="2206"/>
      <c r="BMK2087" s="2206"/>
      <c r="BML2087" s="2206"/>
      <c r="BMM2087" s="2206"/>
      <c r="BMN2087" s="2206"/>
      <c r="BMO2087" s="2206"/>
      <c r="BMP2087" s="2206"/>
      <c r="BMQ2087" s="2206"/>
      <c r="BMR2087" s="2206"/>
      <c r="BMS2087" s="2206"/>
      <c r="BMT2087" s="2206"/>
      <c r="BMU2087" s="2206"/>
      <c r="BMV2087" s="2206"/>
      <c r="BMW2087" s="2206"/>
      <c r="BMX2087" s="2206"/>
      <c r="BMY2087" s="2206"/>
      <c r="BMZ2087" s="2206"/>
      <c r="BNA2087" s="2206"/>
      <c r="BNB2087" s="2206"/>
      <c r="BNC2087" s="2206"/>
      <c r="BND2087" s="2206"/>
      <c r="BNE2087" s="2206"/>
      <c r="BNF2087" s="2206"/>
      <c r="BNG2087" s="2206"/>
      <c r="BNH2087" s="2206"/>
      <c r="BNI2087" s="2206"/>
      <c r="BNJ2087" s="2206"/>
      <c r="BNK2087" s="2206"/>
      <c r="BNL2087" s="2206"/>
      <c r="BNM2087" s="2206"/>
      <c r="BNN2087" s="2206"/>
      <c r="BNO2087" s="2206"/>
      <c r="BNP2087" s="2206"/>
      <c r="BNQ2087" s="2206"/>
      <c r="BNR2087" s="2206"/>
      <c r="BNS2087" s="2206"/>
      <c r="BNT2087" s="2206"/>
      <c r="BNU2087" s="2206"/>
      <c r="BNV2087" s="2206"/>
      <c r="BNW2087" s="2206"/>
      <c r="BNX2087" s="2206"/>
      <c r="BNY2087" s="2206"/>
      <c r="BNZ2087" s="2206"/>
      <c r="BOA2087" s="2206"/>
      <c r="BOB2087" s="2206"/>
      <c r="BOC2087" s="2206"/>
      <c r="BOD2087" s="2206"/>
      <c r="BOE2087" s="2206"/>
      <c r="BOF2087" s="2206"/>
      <c r="BOG2087" s="2206"/>
      <c r="BOH2087" s="2206"/>
      <c r="BOI2087" s="2206"/>
      <c r="BOJ2087" s="2206"/>
      <c r="BOK2087" s="2206"/>
      <c r="BOL2087" s="2206"/>
      <c r="BOM2087" s="2206"/>
      <c r="BON2087" s="2206"/>
      <c r="BOO2087" s="2206"/>
      <c r="BOP2087" s="2206"/>
      <c r="BOQ2087" s="2206"/>
      <c r="BOR2087" s="2206"/>
      <c r="BOS2087" s="2206"/>
      <c r="BOT2087" s="2206"/>
      <c r="BOU2087" s="2206"/>
      <c r="BOV2087" s="2206"/>
      <c r="BOW2087" s="2206"/>
      <c r="BOX2087" s="2206"/>
      <c r="BOY2087" s="2206"/>
      <c r="BOZ2087" s="2206"/>
      <c r="BPA2087" s="2206"/>
      <c r="BPB2087" s="2206"/>
      <c r="BPC2087" s="2206"/>
      <c r="BPD2087" s="2206"/>
      <c r="BPE2087" s="2206"/>
      <c r="BPF2087" s="2206"/>
      <c r="BPG2087" s="2206"/>
      <c r="BPH2087" s="2206"/>
      <c r="BPI2087" s="2206"/>
      <c r="BPJ2087" s="2206"/>
      <c r="BPK2087" s="2206"/>
      <c r="BPL2087" s="2206"/>
      <c r="BPM2087" s="2206"/>
      <c r="BPN2087" s="2206"/>
      <c r="BPO2087" s="2206"/>
      <c r="BPP2087" s="2206"/>
      <c r="BPQ2087" s="2206"/>
      <c r="BPR2087" s="2206"/>
      <c r="BPS2087" s="2206"/>
      <c r="BPT2087" s="2206"/>
      <c r="BPU2087" s="2206"/>
      <c r="BPV2087" s="2206"/>
      <c r="BPW2087" s="2206"/>
      <c r="BPX2087" s="2206"/>
      <c r="BPY2087" s="2206"/>
      <c r="BPZ2087" s="2206"/>
      <c r="BQA2087" s="2206"/>
      <c r="BQB2087" s="2206"/>
      <c r="BQC2087" s="2206"/>
      <c r="BQD2087" s="2206"/>
      <c r="BQE2087" s="2206"/>
      <c r="BQF2087" s="2206"/>
      <c r="BQG2087" s="2206"/>
      <c r="BQH2087" s="2206"/>
      <c r="BQI2087" s="2206"/>
      <c r="BQJ2087" s="2206"/>
      <c r="BQK2087" s="2206"/>
      <c r="BQL2087" s="2206"/>
      <c r="BQM2087" s="2206"/>
      <c r="BQN2087" s="2206"/>
      <c r="BQO2087" s="2206"/>
      <c r="BQP2087" s="2206"/>
      <c r="BQQ2087" s="2206"/>
      <c r="BQR2087" s="2206"/>
      <c r="BQS2087" s="2206"/>
      <c r="BQT2087" s="2206"/>
      <c r="BQU2087" s="2206"/>
      <c r="BQV2087" s="2206"/>
      <c r="BQW2087" s="2206"/>
      <c r="BQX2087" s="2206"/>
      <c r="BQY2087" s="2206"/>
      <c r="BQZ2087" s="2206"/>
      <c r="BRA2087" s="2206"/>
      <c r="BRB2087" s="2206"/>
      <c r="BRC2087" s="2206"/>
      <c r="BRD2087" s="2206"/>
      <c r="BRE2087" s="2206"/>
      <c r="BRF2087" s="2206"/>
      <c r="BRG2087" s="2206"/>
      <c r="BRH2087" s="2206"/>
      <c r="BRI2087" s="2206"/>
      <c r="BRJ2087" s="2206"/>
      <c r="BRK2087" s="2206"/>
      <c r="BRL2087" s="2206"/>
      <c r="BRM2087" s="2206"/>
      <c r="BRN2087" s="2206"/>
      <c r="BRO2087" s="2206"/>
      <c r="BRP2087" s="2206"/>
      <c r="BRQ2087" s="2206"/>
      <c r="BRR2087" s="2206"/>
      <c r="BRS2087" s="2206"/>
      <c r="BRT2087" s="2206"/>
      <c r="BRU2087" s="2206"/>
      <c r="BRV2087" s="2206"/>
      <c r="BRW2087" s="2206"/>
      <c r="BRX2087" s="2206"/>
      <c r="BRY2087" s="2206"/>
      <c r="BRZ2087" s="2206"/>
      <c r="BSA2087" s="2206"/>
      <c r="BSB2087" s="2206"/>
      <c r="BSC2087" s="2206"/>
      <c r="BSD2087" s="2206"/>
      <c r="BSE2087" s="2206"/>
      <c r="BSF2087" s="2206"/>
      <c r="BSG2087" s="2206"/>
      <c r="BSH2087" s="2206"/>
      <c r="BSI2087" s="2206"/>
      <c r="BSJ2087" s="2206"/>
      <c r="BSK2087" s="2206"/>
      <c r="BSL2087" s="2206"/>
      <c r="BSM2087" s="2206"/>
      <c r="BSN2087" s="2206"/>
      <c r="BSO2087" s="2206"/>
      <c r="BSP2087" s="2206"/>
      <c r="BSQ2087" s="2206"/>
      <c r="BSR2087" s="2206"/>
      <c r="BSS2087" s="2206"/>
      <c r="BST2087" s="2206"/>
      <c r="BSU2087" s="2206"/>
      <c r="BSV2087" s="2206"/>
      <c r="BSW2087" s="2206"/>
      <c r="BSX2087" s="2206"/>
      <c r="BSY2087" s="2206"/>
      <c r="BSZ2087" s="2206"/>
      <c r="BTA2087" s="2206"/>
      <c r="BTB2087" s="2206"/>
      <c r="BTC2087" s="2206"/>
      <c r="BTD2087" s="2206"/>
      <c r="BTE2087" s="2206"/>
      <c r="BTF2087" s="2206"/>
      <c r="BTG2087" s="2206"/>
      <c r="BTH2087" s="2206"/>
      <c r="BTI2087" s="2206"/>
      <c r="BTJ2087" s="2206"/>
      <c r="BTK2087" s="2206"/>
      <c r="BTL2087" s="2206"/>
      <c r="BTM2087" s="2206"/>
      <c r="BTN2087" s="2206"/>
      <c r="BTO2087" s="2206"/>
      <c r="BTP2087" s="2206"/>
      <c r="BTQ2087" s="2206"/>
      <c r="BTR2087" s="2206"/>
      <c r="BTS2087" s="2206"/>
      <c r="BTT2087" s="2206"/>
      <c r="BTU2087" s="2206"/>
      <c r="BTV2087" s="2206"/>
      <c r="BTW2087" s="2206"/>
      <c r="BTX2087" s="2206"/>
      <c r="BTY2087" s="2206"/>
      <c r="BTZ2087" s="2206"/>
      <c r="BUA2087" s="2206"/>
      <c r="BUB2087" s="2206"/>
      <c r="BUC2087" s="2206"/>
      <c r="BUD2087" s="2206"/>
      <c r="BUE2087" s="2206"/>
      <c r="BUF2087" s="2206"/>
      <c r="BUG2087" s="2206"/>
      <c r="BUH2087" s="2206"/>
      <c r="BUI2087" s="2206"/>
      <c r="BUJ2087" s="2206"/>
      <c r="BUK2087" s="2206"/>
      <c r="BUL2087" s="2206"/>
      <c r="BUM2087" s="2206"/>
      <c r="BUN2087" s="2206"/>
      <c r="BUO2087" s="2206"/>
      <c r="BUP2087" s="2206"/>
      <c r="BUQ2087" s="2206"/>
      <c r="BUR2087" s="2206"/>
      <c r="BUS2087" s="2206"/>
      <c r="BUT2087" s="2206"/>
      <c r="BUU2087" s="2206"/>
      <c r="BUV2087" s="2206"/>
      <c r="BUW2087" s="2206"/>
      <c r="BUX2087" s="2206"/>
      <c r="BUY2087" s="2206"/>
      <c r="BUZ2087" s="2206"/>
      <c r="BVA2087" s="2206"/>
      <c r="BVB2087" s="2206"/>
      <c r="BVC2087" s="2206"/>
      <c r="BVD2087" s="2206"/>
      <c r="BVE2087" s="2206"/>
      <c r="BVF2087" s="2206"/>
      <c r="BVG2087" s="2206"/>
      <c r="BVH2087" s="2206"/>
      <c r="BVI2087" s="2206"/>
      <c r="BVJ2087" s="2206"/>
      <c r="BVK2087" s="2206"/>
      <c r="BVL2087" s="2206"/>
      <c r="BVM2087" s="2206"/>
      <c r="BVN2087" s="2206"/>
      <c r="BVO2087" s="2206"/>
      <c r="BVP2087" s="2206"/>
      <c r="BVQ2087" s="2206"/>
      <c r="BVR2087" s="2206"/>
      <c r="BVS2087" s="2206"/>
      <c r="BVT2087" s="2206"/>
      <c r="BVU2087" s="2206"/>
      <c r="BVV2087" s="2206"/>
      <c r="BVW2087" s="2206"/>
      <c r="BVX2087" s="2206"/>
      <c r="BVY2087" s="2206"/>
      <c r="BVZ2087" s="2206"/>
      <c r="BWA2087" s="2206"/>
      <c r="BWB2087" s="2206"/>
      <c r="BWC2087" s="2206"/>
      <c r="BWD2087" s="2206"/>
      <c r="BWE2087" s="2206"/>
      <c r="BWF2087" s="2206"/>
      <c r="BWG2087" s="2206"/>
      <c r="BWH2087" s="2206"/>
      <c r="BWI2087" s="2206"/>
      <c r="BWJ2087" s="2206"/>
      <c r="BWK2087" s="2206"/>
      <c r="BWL2087" s="2206"/>
      <c r="BWM2087" s="2206"/>
      <c r="BWN2087" s="2206"/>
      <c r="BWO2087" s="2206"/>
      <c r="BWP2087" s="2206"/>
      <c r="BWQ2087" s="2206"/>
      <c r="BWR2087" s="2206"/>
      <c r="BWS2087" s="2206"/>
      <c r="BWT2087" s="2206"/>
      <c r="BWU2087" s="2206"/>
      <c r="BWV2087" s="2206"/>
      <c r="BWW2087" s="2206"/>
      <c r="BWX2087" s="2206"/>
      <c r="BWY2087" s="2206"/>
      <c r="BWZ2087" s="2206"/>
      <c r="BXA2087" s="2206"/>
      <c r="BXB2087" s="2206"/>
      <c r="BXC2087" s="2206"/>
      <c r="BXD2087" s="2206"/>
      <c r="BXE2087" s="2206"/>
      <c r="BXF2087" s="2206"/>
      <c r="BXG2087" s="2206"/>
      <c r="BXH2087" s="2206"/>
      <c r="BXI2087" s="2206"/>
      <c r="BXJ2087" s="2206"/>
      <c r="BXK2087" s="2206"/>
      <c r="BXL2087" s="2206"/>
      <c r="BXM2087" s="2206"/>
      <c r="BXN2087" s="2206"/>
      <c r="BXO2087" s="2206"/>
      <c r="BXP2087" s="2206"/>
      <c r="BXQ2087" s="2206"/>
      <c r="BXR2087" s="2206"/>
      <c r="BXS2087" s="2206"/>
      <c r="BXT2087" s="2206"/>
      <c r="BXU2087" s="2206"/>
      <c r="BXV2087" s="2206"/>
      <c r="BXW2087" s="2206"/>
      <c r="BXX2087" s="2206"/>
      <c r="BXY2087" s="2206"/>
      <c r="BXZ2087" s="2206"/>
      <c r="BYA2087" s="2206"/>
      <c r="BYB2087" s="2206"/>
      <c r="BYC2087" s="2206"/>
      <c r="BYD2087" s="2206"/>
      <c r="BYE2087" s="2206"/>
      <c r="BYF2087" s="2206"/>
      <c r="BYG2087" s="2206"/>
      <c r="BYH2087" s="2206"/>
      <c r="BYI2087" s="2206"/>
      <c r="BYJ2087" s="2206"/>
      <c r="BYK2087" s="2206"/>
      <c r="BYL2087" s="2206"/>
      <c r="BYM2087" s="2206"/>
      <c r="BYN2087" s="2206"/>
      <c r="BYO2087" s="2206"/>
      <c r="BYP2087" s="2206"/>
      <c r="BYQ2087" s="2206"/>
      <c r="BYR2087" s="2206"/>
      <c r="BYS2087" s="2206"/>
      <c r="BYT2087" s="2206"/>
      <c r="BYU2087" s="2206"/>
      <c r="BYV2087" s="2206"/>
      <c r="BYW2087" s="2206"/>
      <c r="BYX2087" s="2206"/>
      <c r="BYY2087" s="2206"/>
      <c r="BYZ2087" s="2206"/>
      <c r="BZA2087" s="2206"/>
      <c r="BZB2087" s="2206"/>
      <c r="BZC2087" s="2206"/>
      <c r="BZD2087" s="2206"/>
      <c r="BZE2087" s="2206"/>
      <c r="BZF2087" s="2206"/>
      <c r="BZG2087" s="2206"/>
      <c r="BZH2087" s="2206"/>
      <c r="BZI2087" s="2206"/>
      <c r="BZJ2087" s="2206"/>
      <c r="BZK2087" s="2206"/>
      <c r="BZL2087" s="2206"/>
      <c r="BZM2087" s="2206"/>
      <c r="BZN2087" s="2206"/>
      <c r="BZO2087" s="2206"/>
      <c r="BZP2087" s="2206"/>
      <c r="BZQ2087" s="2206"/>
      <c r="BZR2087" s="2206"/>
      <c r="BZS2087" s="2206"/>
      <c r="BZT2087" s="2206"/>
      <c r="BZU2087" s="2206"/>
      <c r="BZV2087" s="2206"/>
      <c r="BZW2087" s="2206"/>
      <c r="BZX2087" s="2206"/>
      <c r="BZY2087" s="2206"/>
      <c r="BZZ2087" s="2206"/>
      <c r="CAA2087" s="2206"/>
      <c r="CAB2087" s="2206"/>
      <c r="CAC2087" s="2206"/>
      <c r="CAD2087" s="2206"/>
      <c r="CAE2087" s="2206"/>
      <c r="CAF2087" s="2206"/>
      <c r="CAG2087" s="2206"/>
      <c r="CAH2087" s="2206"/>
      <c r="CAI2087" s="2206"/>
      <c r="CAJ2087" s="2206"/>
      <c r="CAK2087" s="2206"/>
      <c r="CAL2087" s="2206"/>
      <c r="CAM2087" s="2206"/>
      <c r="CAN2087" s="2206"/>
      <c r="CAO2087" s="2206"/>
      <c r="CAP2087" s="2206"/>
      <c r="CAQ2087" s="2206"/>
      <c r="CAR2087" s="2206"/>
      <c r="CAS2087" s="2206"/>
      <c r="CAT2087" s="2206"/>
      <c r="CAU2087" s="2206"/>
      <c r="CAV2087" s="2206"/>
      <c r="CAW2087" s="2206"/>
      <c r="CAX2087" s="2206"/>
      <c r="CAY2087" s="2206"/>
      <c r="CAZ2087" s="2206"/>
      <c r="CBA2087" s="2206"/>
      <c r="CBB2087" s="2206"/>
      <c r="CBC2087" s="2206"/>
      <c r="CBD2087" s="2206"/>
      <c r="CBE2087" s="2206"/>
      <c r="CBF2087" s="2206"/>
      <c r="CBG2087" s="2206"/>
      <c r="CBH2087" s="2206"/>
      <c r="CBI2087" s="2206"/>
      <c r="CBJ2087" s="2206"/>
      <c r="CBK2087" s="2206"/>
      <c r="CBL2087" s="2206"/>
      <c r="CBM2087" s="2206"/>
      <c r="CBN2087" s="2206"/>
      <c r="CBO2087" s="2206"/>
      <c r="CBP2087" s="2206"/>
      <c r="CBQ2087" s="2206"/>
      <c r="CBR2087" s="2206"/>
      <c r="CBS2087" s="2206"/>
      <c r="CBT2087" s="2206"/>
      <c r="CBU2087" s="2206"/>
      <c r="CBV2087" s="2206"/>
      <c r="CBW2087" s="2206"/>
      <c r="CBX2087" s="2206"/>
      <c r="CBY2087" s="2206"/>
      <c r="CBZ2087" s="2206"/>
      <c r="CCA2087" s="2206"/>
      <c r="CCB2087" s="2206"/>
      <c r="CCC2087" s="2206"/>
      <c r="CCD2087" s="2206"/>
      <c r="CCE2087" s="2206"/>
      <c r="CCF2087" s="2206"/>
      <c r="CCG2087" s="2206"/>
      <c r="CCH2087" s="2206"/>
      <c r="CCI2087" s="2206"/>
      <c r="CCJ2087" s="2206"/>
      <c r="CCK2087" s="2206"/>
      <c r="CCL2087" s="2206"/>
      <c r="CCM2087" s="2206"/>
      <c r="CCN2087" s="2206"/>
      <c r="CCO2087" s="2206"/>
      <c r="CCP2087" s="2206"/>
      <c r="CCQ2087" s="2206"/>
      <c r="CCR2087" s="2206"/>
      <c r="CCS2087" s="2206"/>
      <c r="CCT2087" s="2206"/>
      <c r="CCU2087" s="2206"/>
      <c r="CCV2087" s="2206"/>
      <c r="CCW2087" s="2206"/>
      <c r="CCX2087" s="2206"/>
      <c r="CCY2087" s="2206"/>
      <c r="CCZ2087" s="2206"/>
      <c r="CDA2087" s="2206"/>
      <c r="CDB2087" s="2206"/>
      <c r="CDC2087" s="2206"/>
      <c r="CDD2087" s="2206"/>
      <c r="CDE2087" s="2206"/>
      <c r="CDF2087" s="2206"/>
      <c r="CDG2087" s="2206"/>
      <c r="CDH2087" s="2206"/>
      <c r="CDI2087" s="2206"/>
      <c r="CDJ2087" s="2206"/>
      <c r="CDK2087" s="2206"/>
      <c r="CDL2087" s="2206"/>
      <c r="CDM2087" s="2206"/>
      <c r="CDN2087" s="2206"/>
      <c r="CDO2087" s="2206"/>
      <c r="CDP2087" s="2206"/>
      <c r="CDQ2087" s="2206"/>
      <c r="CDR2087" s="2206"/>
      <c r="CDS2087" s="2206"/>
      <c r="CDT2087" s="2206"/>
      <c r="CDU2087" s="2206"/>
      <c r="CDV2087" s="2206"/>
      <c r="CDW2087" s="2206"/>
      <c r="CDX2087" s="2206"/>
      <c r="CDY2087" s="2206"/>
      <c r="CDZ2087" s="2206"/>
      <c r="CEA2087" s="2206"/>
      <c r="CEB2087" s="2206"/>
      <c r="CEC2087" s="2206"/>
      <c r="CED2087" s="2206"/>
      <c r="CEE2087" s="2206"/>
      <c r="CEF2087" s="2206"/>
      <c r="CEG2087" s="2206"/>
      <c r="CEH2087" s="2206"/>
      <c r="CEI2087" s="2206"/>
      <c r="CEJ2087" s="2206"/>
      <c r="CEK2087" s="2206"/>
      <c r="CEL2087" s="2206"/>
      <c r="CEM2087" s="2206"/>
      <c r="CEN2087" s="2206"/>
      <c r="CEO2087" s="2206"/>
      <c r="CEP2087" s="2206"/>
      <c r="CEQ2087" s="2206"/>
      <c r="CER2087" s="2206"/>
      <c r="CES2087" s="2206"/>
      <c r="CET2087" s="2206"/>
      <c r="CEU2087" s="2206"/>
      <c r="CEV2087" s="2206"/>
      <c r="CEW2087" s="2206"/>
      <c r="CEX2087" s="2206"/>
      <c r="CEY2087" s="2206"/>
      <c r="CEZ2087" s="2206"/>
      <c r="CFA2087" s="2206"/>
      <c r="CFB2087" s="2206"/>
      <c r="CFC2087" s="2206"/>
      <c r="CFD2087" s="2206"/>
      <c r="CFE2087" s="2206"/>
      <c r="CFF2087" s="2206"/>
      <c r="CFG2087" s="2206"/>
      <c r="CFH2087" s="2206"/>
      <c r="CFI2087" s="2206"/>
      <c r="CFJ2087" s="2206"/>
      <c r="CFK2087" s="2206"/>
      <c r="CFL2087" s="2206"/>
      <c r="CFM2087" s="2206"/>
      <c r="CFN2087" s="2206"/>
      <c r="CFO2087" s="2206"/>
      <c r="CFP2087" s="2206"/>
      <c r="CFQ2087" s="2206"/>
      <c r="CFR2087" s="2206"/>
      <c r="CFS2087" s="2206"/>
      <c r="CFT2087" s="2206"/>
      <c r="CFU2087" s="2206"/>
      <c r="CFV2087" s="2206"/>
      <c r="CFW2087" s="2206"/>
      <c r="CFX2087" s="2206"/>
      <c r="CFY2087" s="2206"/>
      <c r="CFZ2087" s="2206"/>
      <c r="CGA2087" s="2206"/>
      <c r="CGB2087" s="2206"/>
      <c r="CGC2087" s="2206"/>
      <c r="CGD2087" s="2206"/>
      <c r="CGE2087" s="2206"/>
      <c r="CGF2087" s="2206"/>
      <c r="CGG2087" s="2206"/>
      <c r="CGH2087" s="2206"/>
      <c r="CGI2087" s="2206"/>
      <c r="CGJ2087" s="2206"/>
      <c r="CGK2087" s="2206"/>
      <c r="CGL2087" s="2206"/>
      <c r="CGM2087" s="2206"/>
      <c r="CGN2087" s="2206"/>
      <c r="CGO2087" s="2206"/>
      <c r="CGP2087" s="2206"/>
      <c r="CGQ2087" s="2206"/>
      <c r="CGR2087" s="2206"/>
      <c r="CGS2087" s="2206"/>
      <c r="CGT2087" s="2206"/>
      <c r="CGU2087" s="2206"/>
      <c r="CGV2087" s="2206"/>
      <c r="CGW2087" s="2206"/>
      <c r="CGX2087" s="2206"/>
      <c r="CGY2087" s="2206"/>
      <c r="CGZ2087" s="2206"/>
      <c r="CHA2087" s="2206"/>
      <c r="CHB2087" s="2206"/>
      <c r="CHC2087" s="2206"/>
      <c r="CHD2087" s="2206"/>
      <c r="CHE2087" s="2206"/>
      <c r="CHF2087" s="2206"/>
      <c r="CHG2087" s="2206"/>
      <c r="CHH2087" s="2206"/>
      <c r="CHI2087" s="2206"/>
      <c r="CHJ2087" s="2206"/>
      <c r="CHK2087" s="2206"/>
      <c r="CHL2087" s="2206"/>
      <c r="CHM2087" s="2206"/>
      <c r="CHN2087" s="2206"/>
      <c r="CHO2087" s="2206"/>
      <c r="CHP2087" s="2206"/>
      <c r="CHQ2087" s="2206"/>
      <c r="CHR2087" s="2206"/>
      <c r="CHS2087" s="2206"/>
      <c r="CHT2087" s="2206"/>
      <c r="CHU2087" s="2206"/>
      <c r="CHV2087" s="2206"/>
      <c r="CHW2087" s="2206"/>
      <c r="CHX2087" s="2206"/>
      <c r="CHY2087" s="2206"/>
      <c r="CHZ2087" s="2206"/>
      <c r="CIA2087" s="2206"/>
      <c r="CIB2087" s="2206"/>
      <c r="CIC2087" s="2206"/>
      <c r="CID2087" s="2206"/>
      <c r="CIE2087" s="2206"/>
      <c r="CIF2087" s="2206"/>
      <c r="CIG2087" s="2206"/>
      <c r="CIH2087" s="2206"/>
      <c r="CII2087" s="2206"/>
      <c r="CIJ2087" s="2206"/>
      <c r="CIK2087" s="2206"/>
      <c r="CIL2087" s="2206"/>
      <c r="CIM2087" s="2206"/>
      <c r="CIN2087" s="2206"/>
      <c r="CIO2087" s="2206"/>
      <c r="CIP2087" s="2206"/>
      <c r="CIQ2087" s="2206"/>
      <c r="CIR2087" s="2206"/>
      <c r="CIS2087" s="2206"/>
      <c r="CIT2087" s="2206"/>
      <c r="CIU2087" s="2206"/>
      <c r="CIV2087" s="2206"/>
      <c r="CIW2087" s="2206"/>
      <c r="CIX2087" s="2206"/>
      <c r="CIY2087" s="2206"/>
      <c r="CIZ2087" s="2206"/>
      <c r="CJA2087" s="2206"/>
      <c r="CJB2087" s="2206"/>
      <c r="CJC2087" s="2206"/>
      <c r="CJD2087" s="2206"/>
      <c r="CJE2087" s="2206"/>
      <c r="CJF2087" s="2206"/>
      <c r="CJG2087" s="2206"/>
      <c r="CJH2087" s="2206"/>
      <c r="CJI2087" s="2206"/>
      <c r="CJJ2087" s="2206"/>
      <c r="CJK2087" s="2206"/>
      <c r="CJL2087" s="2206"/>
      <c r="CJM2087" s="2206"/>
      <c r="CJN2087" s="2206"/>
      <c r="CJO2087" s="2206"/>
      <c r="CJP2087" s="2206"/>
      <c r="CJQ2087" s="2206"/>
      <c r="CJR2087" s="2206"/>
      <c r="CJS2087" s="2206"/>
      <c r="CJT2087" s="2206"/>
      <c r="CJU2087" s="2206"/>
      <c r="CJV2087" s="2206"/>
      <c r="CJW2087" s="2206"/>
      <c r="CJX2087" s="2206"/>
      <c r="CJY2087" s="2206"/>
      <c r="CJZ2087" s="2206"/>
      <c r="CKA2087" s="2206"/>
      <c r="CKB2087" s="2206"/>
      <c r="CKC2087" s="2206"/>
      <c r="CKD2087" s="2206"/>
      <c r="CKE2087" s="2206"/>
      <c r="CKF2087" s="2206"/>
      <c r="CKG2087" s="2206"/>
      <c r="CKH2087" s="2206"/>
      <c r="CKI2087" s="2206"/>
      <c r="CKJ2087" s="2206"/>
      <c r="CKK2087" s="2206"/>
      <c r="CKL2087" s="2206"/>
      <c r="CKM2087" s="2206"/>
      <c r="CKN2087" s="2206"/>
      <c r="CKO2087" s="2206"/>
      <c r="CKP2087" s="2206"/>
      <c r="CKQ2087" s="2206"/>
      <c r="CKR2087" s="2206"/>
      <c r="CKS2087" s="2206"/>
      <c r="CKT2087" s="2206"/>
      <c r="CKU2087" s="2206"/>
      <c r="CKV2087" s="2206"/>
      <c r="CKW2087" s="2206"/>
      <c r="CKX2087" s="2206"/>
      <c r="CKY2087" s="2206"/>
      <c r="CKZ2087" s="2206"/>
      <c r="CLA2087" s="2206"/>
      <c r="CLB2087" s="2206"/>
      <c r="CLC2087" s="2206"/>
      <c r="CLD2087" s="2206"/>
      <c r="CLE2087" s="2206"/>
      <c r="CLF2087" s="2206"/>
      <c r="CLG2087" s="2206"/>
      <c r="CLH2087" s="2206"/>
      <c r="CLI2087" s="2206"/>
      <c r="CLJ2087" s="2206"/>
      <c r="CLK2087" s="2206"/>
      <c r="CLL2087" s="2206"/>
      <c r="CLM2087" s="2206"/>
      <c r="CLN2087" s="2206"/>
      <c r="CLO2087" s="2206"/>
      <c r="CLP2087" s="2206"/>
      <c r="CLQ2087" s="2206"/>
      <c r="CLR2087" s="2206"/>
      <c r="CLS2087" s="2206"/>
      <c r="CLT2087" s="2206"/>
      <c r="CLU2087" s="2206"/>
      <c r="CLV2087" s="2206"/>
      <c r="CLW2087" s="2206"/>
      <c r="CLX2087" s="2206"/>
      <c r="CLY2087" s="2206"/>
      <c r="CLZ2087" s="2206"/>
      <c r="CMA2087" s="2206"/>
      <c r="CMB2087" s="2206"/>
      <c r="CMC2087" s="2206"/>
      <c r="CMD2087" s="2206"/>
      <c r="CME2087" s="2206"/>
      <c r="CMF2087" s="2206"/>
      <c r="CMG2087" s="2206"/>
      <c r="CMH2087" s="2206"/>
      <c r="CMI2087" s="2206"/>
      <c r="CMJ2087" s="2206"/>
      <c r="CMK2087" s="2206"/>
      <c r="CML2087" s="2206"/>
      <c r="CMM2087" s="2206"/>
      <c r="CMN2087" s="2206"/>
      <c r="CMO2087" s="2206"/>
      <c r="CMP2087" s="2206"/>
      <c r="CMQ2087" s="2206"/>
      <c r="CMR2087" s="2206"/>
      <c r="CMS2087" s="2206"/>
      <c r="CMT2087" s="2206"/>
      <c r="CMU2087" s="2206"/>
      <c r="CMV2087" s="2206"/>
      <c r="CMW2087" s="2206"/>
      <c r="CMX2087" s="2206"/>
      <c r="CMY2087" s="2206"/>
      <c r="CMZ2087" s="2206"/>
      <c r="CNA2087" s="2206"/>
      <c r="CNB2087" s="2206"/>
      <c r="CNC2087" s="2206"/>
      <c r="CND2087" s="2206"/>
      <c r="CNE2087" s="2206"/>
      <c r="CNF2087" s="2206"/>
      <c r="CNG2087" s="2206"/>
      <c r="CNH2087" s="2206"/>
      <c r="CNI2087" s="2206"/>
      <c r="CNJ2087" s="2206"/>
      <c r="CNK2087" s="2206"/>
      <c r="CNL2087" s="2206"/>
      <c r="CNM2087" s="2206"/>
      <c r="CNN2087" s="2206"/>
      <c r="CNO2087" s="2206"/>
      <c r="CNP2087" s="2206"/>
      <c r="CNQ2087" s="2206"/>
      <c r="CNR2087" s="2206"/>
      <c r="CNS2087" s="2206"/>
      <c r="CNT2087" s="2206"/>
      <c r="CNU2087" s="2206"/>
      <c r="CNV2087" s="2206"/>
      <c r="CNW2087" s="2206"/>
      <c r="CNX2087" s="2206"/>
      <c r="CNY2087" s="2206"/>
      <c r="CNZ2087" s="2206"/>
      <c r="COA2087" s="2206"/>
      <c r="COB2087" s="2206"/>
      <c r="COC2087" s="2206"/>
      <c r="COD2087" s="2206"/>
      <c r="COE2087" s="2206"/>
      <c r="COF2087" s="2206"/>
      <c r="COG2087" s="2206"/>
      <c r="COH2087" s="2206"/>
      <c r="COI2087" s="2206"/>
      <c r="COJ2087" s="2206"/>
      <c r="COK2087" s="2206"/>
      <c r="COL2087" s="2206"/>
      <c r="COM2087" s="2206"/>
      <c r="CON2087" s="2206"/>
      <c r="COO2087" s="2206"/>
      <c r="COP2087" s="2206"/>
      <c r="COQ2087" s="2206"/>
      <c r="COR2087" s="2206"/>
      <c r="COS2087" s="2206"/>
      <c r="COT2087" s="2206"/>
      <c r="COU2087" s="2206"/>
      <c r="COV2087" s="2206"/>
      <c r="COW2087" s="2206"/>
      <c r="COX2087" s="2206"/>
      <c r="COY2087" s="2206"/>
      <c r="COZ2087" s="2206"/>
      <c r="CPA2087" s="2206"/>
      <c r="CPB2087" s="2206"/>
      <c r="CPC2087" s="2206"/>
      <c r="CPD2087" s="2206"/>
      <c r="CPE2087" s="2206"/>
      <c r="CPF2087" s="2206"/>
      <c r="CPG2087" s="2206"/>
      <c r="CPH2087" s="2206"/>
      <c r="CPI2087" s="2206"/>
      <c r="CPJ2087" s="2206"/>
      <c r="CPK2087" s="2206"/>
      <c r="CPL2087" s="2206"/>
      <c r="CPM2087" s="2206"/>
      <c r="CPN2087" s="2206"/>
      <c r="CPO2087" s="2206"/>
      <c r="CPP2087" s="2206"/>
      <c r="CPQ2087" s="2206"/>
      <c r="CPR2087" s="2206"/>
      <c r="CPS2087" s="2206"/>
      <c r="CPT2087" s="2206"/>
      <c r="CPU2087" s="2206"/>
      <c r="CPV2087" s="2206"/>
      <c r="CPW2087" s="2206"/>
      <c r="CPX2087" s="2206"/>
      <c r="CPY2087" s="2206"/>
      <c r="CPZ2087" s="2206"/>
      <c r="CQA2087" s="2206"/>
      <c r="CQB2087" s="2206"/>
      <c r="CQC2087" s="2206"/>
      <c r="CQD2087" s="2206"/>
      <c r="CQE2087" s="2206"/>
      <c r="CQF2087" s="2206"/>
      <c r="CQG2087" s="2206"/>
      <c r="CQH2087" s="2206"/>
      <c r="CQI2087" s="2206"/>
      <c r="CQJ2087" s="2206"/>
      <c r="CQK2087" s="2206"/>
      <c r="CQL2087" s="2206"/>
      <c r="CQM2087" s="2206"/>
      <c r="CQN2087" s="2206"/>
      <c r="CQO2087" s="2206"/>
      <c r="CQP2087" s="2206"/>
      <c r="CQQ2087" s="2206"/>
      <c r="CQR2087" s="2206"/>
      <c r="CQS2087" s="2206"/>
      <c r="CQT2087" s="2206"/>
      <c r="CQU2087" s="2206"/>
      <c r="CQV2087" s="2206"/>
      <c r="CQW2087" s="2206"/>
      <c r="CQX2087" s="2206"/>
      <c r="CQY2087" s="2206"/>
      <c r="CQZ2087" s="2206"/>
      <c r="CRA2087" s="2206"/>
      <c r="CRB2087" s="2206"/>
      <c r="CRC2087" s="2206"/>
      <c r="CRD2087" s="2206"/>
      <c r="CRE2087" s="2206"/>
      <c r="CRF2087" s="2206"/>
      <c r="CRG2087" s="2206"/>
      <c r="CRH2087" s="2206"/>
      <c r="CRI2087" s="2206"/>
      <c r="CRJ2087" s="2206"/>
      <c r="CRK2087" s="2206"/>
      <c r="CRL2087" s="2206"/>
      <c r="CRM2087" s="2206"/>
      <c r="CRN2087" s="2206"/>
      <c r="CRO2087" s="2206"/>
      <c r="CRP2087" s="2206"/>
      <c r="CRQ2087" s="2206"/>
      <c r="CRR2087" s="2206"/>
      <c r="CRS2087" s="2206"/>
      <c r="CRT2087" s="2206"/>
      <c r="CRU2087" s="2206"/>
      <c r="CRV2087" s="2206"/>
      <c r="CRW2087" s="2206"/>
      <c r="CRX2087" s="2206"/>
      <c r="CRY2087" s="2206"/>
      <c r="CRZ2087" s="2206"/>
      <c r="CSA2087" s="2206"/>
      <c r="CSB2087" s="2206"/>
      <c r="CSC2087" s="2206"/>
      <c r="CSD2087" s="2206"/>
      <c r="CSE2087" s="2206"/>
      <c r="CSF2087" s="2206"/>
      <c r="CSG2087" s="2206"/>
      <c r="CSH2087" s="2206"/>
      <c r="CSI2087" s="2206"/>
      <c r="CSJ2087" s="2206"/>
      <c r="CSK2087" s="2206"/>
      <c r="CSL2087" s="2206"/>
      <c r="CSM2087" s="2206"/>
      <c r="CSN2087" s="2206"/>
      <c r="CSO2087" s="2206"/>
      <c r="CSP2087" s="2206"/>
      <c r="CSQ2087" s="2206"/>
      <c r="CSR2087" s="2206"/>
      <c r="CSS2087" s="2206"/>
      <c r="CST2087" s="2206"/>
      <c r="CSU2087" s="2206"/>
      <c r="CSV2087" s="2206"/>
      <c r="CSW2087" s="2206"/>
      <c r="CSX2087" s="2206"/>
      <c r="CSY2087" s="2206"/>
      <c r="CSZ2087" s="2206"/>
      <c r="CTA2087" s="2206"/>
      <c r="CTB2087" s="2206"/>
      <c r="CTC2087" s="2206"/>
      <c r="CTD2087" s="2206"/>
      <c r="CTE2087" s="2206"/>
      <c r="CTF2087" s="2206"/>
      <c r="CTG2087" s="2206"/>
      <c r="CTH2087" s="2206"/>
      <c r="CTI2087" s="2206"/>
      <c r="CTJ2087" s="2206"/>
      <c r="CTK2087" s="2206"/>
      <c r="CTL2087" s="2206"/>
      <c r="CTM2087" s="2206"/>
      <c r="CTN2087" s="2206"/>
      <c r="CTO2087" s="2206"/>
      <c r="CTP2087" s="2206"/>
      <c r="CTQ2087" s="2206"/>
      <c r="CTR2087" s="2206"/>
      <c r="CTS2087" s="2206"/>
      <c r="CTT2087" s="2206"/>
      <c r="CTU2087" s="2206"/>
      <c r="CTV2087" s="2206"/>
      <c r="CTW2087" s="2206"/>
      <c r="CTX2087" s="2206"/>
      <c r="CTY2087" s="2206"/>
      <c r="CTZ2087" s="2206"/>
      <c r="CUA2087" s="2206"/>
      <c r="CUB2087" s="2206"/>
      <c r="CUC2087" s="2206"/>
      <c r="CUD2087" s="2206"/>
      <c r="CUE2087" s="2206"/>
      <c r="CUF2087" s="2206"/>
      <c r="CUG2087" s="2206"/>
      <c r="CUH2087" s="2206"/>
      <c r="CUI2087" s="2206"/>
      <c r="CUJ2087" s="2206"/>
      <c r="CUK2087" s="2206"/>
      <c r="CUL2087" s="2206"/>
      <c r="CUM2087" s="2206"/>
      <c r="CUN2087" s="2206"/>
      <c r="CUO2087" s="2206"/>
      <c r="CUP2087" s="2206"/>
      <c r="CUQ2087" s="2206"/>
      <c r="CUR2087" s="2206"/>
      <c r="CUS2087" s="2206"/>
      <c r="CUT2087" s="2206"/>
      <c r="CUU2087" s="2206"/>
      <c r="CUV2087" s="2206"/>
      <c r="CUW2087" s="2206"/>
      <c r="CUX2087" s="2206"/>
      <c r="CUY2087" s="2206"/>
      <c r="CUZ2087" s="2206"/>
      <c r="CVA2087" s="2206"/>
      <c r="CVB2087" s="2206"/>
      <c r="CVC2087" s="2206"/>
      <c r="CVD2087" s="2206"/>
      <c r="CVE2087" s="2206"/>
      <c r="CVF2087" s="2206"/>
      <c r="CVG2087" s="2206"/>
      <c r="CVH2087" s="2206"/>
      <c r="CVI2087" s="2206"/>
      <c r="CVJ2087" s="2206"/>
      <c r="CVK2087" s="2206"/>
      <c r="CVL2087" s="2206"/>
      <c r="CVM2087" s="2206"/>
      <c r="CVN2087" s="2206"/>
      <c r="CVO2087" s="2206"/>
      <c r="CVP2087" s="2206"/>
      <c r="CVQ2087" s="2206"/>
      <c r="CVR2087" s="2206"/>
      <c r="CVS2087" s="2206"/>
      <c r="CVT2087" s="2206"/>
      <c r="CVU2087" s="2206"/>
      <c r="CVV2087" s="2206"/>
      <c r="CVW2087" s="2206"/>
      <c r="CVX2087" s="2206"/>
      <c r="CVY2087" s="2206"/>
      <c r="CVZ2087" s="2206"/>
      <c r="CWA2087" s="2206"/>
      <c r="CWB2087" s="2206"/>
      <c r="CWC2087" s="2206"/>
      <c r="CWD2087" s="2206"/>
      <c r="CWE2087" s="2206"/>
      <c r="CWF2087" s="2206"/>
      <c r="CWG2087" s="2206"/>
      <c r="CWH2087" s="2206"/>
      <c r="CWI2087" s="2206"/>
      <c r="CWJ2087" s="2206"/>
      <c r="CWK2087" s="2206"/>
      <c r="CWL2087" s="2206"/>
      <c r="CWM2087" s="2206"/>
      <c r="CWN2087" s="2206"/>
      <c r="CWO2087" s="2206"/>
      <c r="CWP2087" s="2206"/>
      <c r="CWQ2087" s="2206"/>
      <c r="CWR2087" s="2206"/>
      <c r="CWS2087" s="2206"/>
      <c r="CWT2087" s="2206"/>
      <c r="CWU2087" s="2206"/>
      <c r="CWV2087" s="2206"/>
      <c r="CWW2087" s="2206"/>
      <c r="CWX2087" s="2206"/>
      <c r="CWY2087" s="2206"/>
      <c r="CWZ2087" s="2206"/>
      <c r="CXA2087" s="2206"/>
      <c r="CXB2087" s="2206"/>
      <c r="CXC2087" s="2206"/>
      <c r="CXD2087" s="2206"/>
      <c r="CXE2087" s="2206"/>
      <c r="CXF2087" s="2206"/>
      <c r="CXG2087" s="2206"/>
      <c r="CXH2087" s="2206"/>
      <c r="CXI2087" s="2206"/>
      <c r="CXJ2087" s="2206"/>
      <c r="CXK2087" s="2206"/>
      <c r="CXL2087" s="2206"/>
      <c r="CXM2087" s="2206"/>
      <c r="CXN2087" s="2206"/>
      <c r="CXO2087" s="2206"/>
      <c r="CXP2087" s="2206"/>
      <c r="CXQ2087" s="2206"/>
      <c r="CXR2087" s="2206"/>
      <c r="CXS2087" s="2206"/>
      <c r="CXT2087" s="2206"/>
      <c r="CXU2087" s="2206"/>
      <c r="CXV2087" s="2206"/>
      <c r="CXW2087" s="2206"/>
      <c r="CXX2087" s="2206"/>
      <c r="CXY2087" s="2206"/>
      <c r="CXZ2087" s="2206"/>
      <c r="CYA2087" s="2206"/>
      <c r="CYB2087" s="2206"/>
      <c r="CYC2087" s="2206"/>
      <c r="CYD2087" s="2206"/>
      <c r="CYE2087" s="2206"/>
      <c r="CYF2087" s="2206"/>
      <c r="CYG2087" s="2206"/>
      <c r="CYH2087" s="2206"/>
      <c r="CYI2087" s="2206"/>
      <c r="CYJ2087" s="2206"/>
      <c r="CYK2087" s="2206"/>
      <c r="CYL2087" s="2206"/>
      <c r="CYM2087" s="2206"/>
      <c r="CYN2087" s="2206"/>
      <c r="CYO2087" s="2206"/>
      <c r="CYP2087" s="2206"/>
      <c r="CYQ2087" s="2206"/>
      <c r="CYR2087" s="2206"/>
      <c r="CYS2087" s="2206"/>
      <c r="CYT2087" s="2206"/>
      <c r="CYU2087" s="2206"/>
      <c r="CYV2087" s="2206"/>
      <c r="CYW2087" s="2206"/>
      <c r="CYX2087" s="2206"/>
      <c r="CYY2087" s="2206"/>
      <c r="CYZ2087" s="2206"/>
      <c r="CZA2087" s="2206"/>
      <c r="CZB2087" s="2206"/>
      <c r="CZC2087" s="2206"/>
      <c r="CZD2087" s="2206"/>
      <c r="CZE2087" s="2206"/>
      <c r="CZF2087" s="2206"/>
      <c r="CZG2087" s="2206"/>
      <c r="CZH2087" s="2206"/>
      <c r="CZI2087" s="2206"/>
      <c r="CZJ2087" s="2206"/>
      <c r="CZK2087" s="2206"/>
      <c r="CZL2087" s="2206"/>
      <c r="CZM2087" s="2206"/>
      <c r="CZN2087" s="2206"/>
      <c r="CZO2087" s="2206"/>
      <c r="CZP2087" s="2206"/>
      <c r="CZQ2087" s="2206"/>
      <c r="CZR2087" s="2206"/>
      <c r="CZS2087" s="2206"/>
      <c r="CZT2087" s="2206"/>
      <c r="CZU2087" s="2206"/>
      <c r="CZV2087" s="2206"/>
      <c r="CZW2087" s="2206"/>
      <c r="CZX2087" s="2206"/>
      <c r="CZY2087" s="2206"/>
      <c r="CZZ2087" s="2206"/>
      <c r="DAA2087" s="2206"/>
      <c r="DAB2087" s="2206"/>
      <c r="DAC2087" s="2206"/>
      <c r="DAD2087" s="2206"/>
      <c r="DAE2087" s="2206"/>
      <c r="DAF2087" s="2206"/>
      <c r="DAG2087" s="2206"/>
      <c r="DAH2087" s="2206"/>
      <c r="DAI2087" s="2206"/>
      <c r="DAJ2087" s="2206"/>
      <c r="DAK2087" s="2206"/>
      <c r="DAL2087" s="2206"/>
      <c r="DAM2087" s="2206"/>
      <c r="DAN2087" s="2206"/>
      <c r="DAO2087" s="2206"/>
      <c r="DAP2087" s="2206"/>
      <c r="DAQ2087" s="2206"/>
      <c r="DAR2087" s="2206"/>
      <c r="DAS2087" s="2206"/>
      <c r="DAT2087" s="2206"/>
      <c r="DAU2087" s="2206"/>
      <c r="DAV2087" s="2206"/>
      <c r="DAW2087" s="2206"/>
      <c r="DAX2087" s="2206"/>
      <c r="DAY2087" s="2206"/>
      <c r="DAZ2087" s="2206"/>
      <c r="DBA2087" s="2206"/>
      <c r="DBB2087" s="2206"/>
      <c r="DBC2087" s="2206"/>
      <c r="DBD2087" s="2206"/>
      <c r="DBE2087" s="2206"/>
      <c r="DBF2087" s="2206"/>
      <c r="DBG2087" s="2206"/>
      <c r="DBH2087" s="2206"/>
      <c r="DBI2087" s="2206"/>
      <c r="DBJ2087" s="2206"/>
      <c r="DBK2087" s="2206"/>
      <c r="DBL2087" s="2206"/>
      <c r="DBM2087" s="2206"/>
      <c r="DBN2087" s="2206"/>
      <c r="DBO2087" s="2206"/>
      <c r="DBP2087" s="2206"/>
      <c r="DBQ2087" s="2206"/>
      <c r="DBR2087" s="2206"/>
      <c r="DBS2087" s="2206"/>
      <c r="DBT2087" s="2206"/>
      <c r="DBU2087" s="2206"/>
      <c r="DBV2087" s="2206"/>
      <c r="DBW2087" s="2206"/>
      <c r="DBX2087" s="2206"/>
      <c r="DBY2087" s="2206"/>
      <c r="DBZ2087" s="2206"/>
      <c r="DCA2087" s="2206"/>
      <c r="DCB2087" s="2206"/>
      <c r="DCC2087" s="2206"/>
      <c r="DCD2087" s="2206"/>
      <c r="DCE2087" s="2206"/>
      <c r="DCF2087" s="2206"/>
      <c r="DCG2087" s="2206"/>
      <c r="DCH2087" s="2206"/>
      <c r="DCI2087" s="2206"/>
      <c r="DCJ2087" s="2206"/>
      <c r="DCK2087" s="2206"/>
      <c r="DCL2087" s="2206"/>
      <c r="DCM2087" s="2206"/>
      <c r="DCN2087" s="2206"/>
      <c r="DCO2087" s="2206"/>
      <c r="DCP2087" s="2206"/>
      <c r="DCQ2087" s="2206"/>
      <c r="DCR2087" s="2206"/>
      <c r="DCS2087" s="2206"/>
      <c r="DCT2087" s="2206"/>
      <c r="DCU2087" s="2206"/>
      <c r="DCV2087" s="2206"/>
      <c r="DCW2087" s="2206"/>
      <c r="DCX2087" s="2206"/>
      <c r="DCY2087" s="2206"/>
      <c r="DCZ2087" s="2206"/>
      <c r="DDA2087" s="2206"/>
      <c r="DDB2087" s="2206"/>
      <c r="DDC2087" s="2206"/>
      <c r="DDD2087" s="2206"/>
      <c r="DDE2087" s="2206"/>
      <c r="DDF2087" s="2206"/>
      <c r="DDG2087" s="2206"/>
      <c r="DDH2087" s="2206"/>
      <c r="DDI2087" s="2206"/>
      <c r="DDJ2087" s="2206"/>
      <c r="DDK2087" s="2206"/>
      <c r="DDL2087" s="2206"/>
      <c r="DDM2087" s="2206"/>
      <c r="DDN2087" s="2206"/>
      <c r="DDO2087" s="2206"/>
      <c r="DDP2087" s="2206"/>
      <c r="DDQ2087" s="2206"/>
      <c r="DDR2087" s="2206"/>
      <c r="DDS2087" s="2206"/>
      <c r="DDT2087" s="2206"/>
      <c r="DDU2087" s="2206"/>
      <c r="DDV2087" s="2206"/>
      <c r="DDW2087" s="2206"/>
      <c r="DDX2087" s="2206"/>
      <c r="DDY2087" s="2206"/>
      <c r="DDZ2087" s="2206"/>
      <c r="DEA2087" s="2206"/>
      <c r="DEB2087" s="2206"/>
      <c r="DEC2087" s="2206"/>
      <c r="DED2087" s="2206"/>
      <c r="DEE2087" s="2206"/>
      <c r="DEF2087" s="2206"/>
      <c r="DEG2087" s="2206"/>
      <c r="DEH2087" s="2206"/>
      <c r="DEI2087" s="2206"/>
      <c r="DEJ2087" s="2206"/>
      <c r="DEK2087" s="2206"/>
      <c r="DEL2087" s="2206"/>
      <c r="DEM2087" s="2206"/>
      <c r="DEN2087" s="2206"/>
      <c r="DEO2087" s="2206"/>
      <c r="DEP2087" s="2206"/>
      <c r="DEQ2087" s="2206"/>
      <c r="DER2087" s="2206"/>
      <c r="DES2087" s="2206"/>
      <c r="DET2087" s="2206"/>
      <c r="DEU2087" s="2206"/>
      <c r="DEV2087" s="2206"/>
      <c r="DEW2087" s="2206"/>
      <c r="DEX2087" s="2206"/>
      <c r="DEY2087" s="2206"/>
      <c r="DEZ2087" s="2206"/>
      <c r="DFA2087" s="2206"/>
      <c r="DFB2087" s="2206"/>
      <c r="DFC2087" s="2206"/>
      <c r="DFD2087" s="2206"/>
      <c r="DFE2087" s="2206"/>
      <c r="DFF2087" s="2206"/>
      <c r="DFG2087" s="2206"/>
      <c r="DFH2087" s="2206"/>
      <c r="DFI2087" s="2206"/>
      <c r="DFJ2087" s="2206"/>
      <c r="DFK2087" s="2206"/>
      <c r="DFL2087" s="2206"/>
      <c r="DFM2087" s="2206"/>
      <c r="DFN2087" s="2206"/>
      <c r="DFO2087" s="2206"/>
      <c r="DFP2087" s="2206"/>
      <c r="DFQ2087" s="2206"/>
      <c r="DFR2087" s="2206"/>
      <c r="DFS2087" s="2206"/>
      <c r="DFT2087" s="2206"/>
      <c r="DFU2087" s="2206"/>
      <c r="DFV2087" s="2206"/>
      <c r="DFW2087" s="2206"/>
      <c r="DFX2087" s="2206"/>
      <c r="DFY2087" s="2206"/>
      <c r="DFZ2087" s="2206"/>
      <c r="DGA2087" s="2206"/>
      <c r="DGB2087" s="2206"/>
      <c r="DGC2087" s="2206"/>
      <c r="DGD2087" s="2206"/>
      <c r="DGE2087" s="2206"/>
      <c r="DGF2087" s="2206"/>
      <c r="DGG2087" s="2206"/>
      <c r="DGH2087" s="2206"/>
      <c r="DGI2087" s="2206"/>
      <c r="DGJ2087" s="2206"/>
      <c r="DGK2087" s="2206"/>
      <c r="DGL2087" s="2206"/>
      <c r="DGM2087" s="2206"/>
      <c r="DGN2087" s="2206"/>
      <c r="DGO2087" s="2206"/>
      <c r="DGP2087" s="2206"/>
      <c r="DGQ2087" s="2206"/>
      <c r="DGR2087" s="2206"/>
      <c r="DGS2087" s="2206"/>
      <c r="DGT2087" s="2206"/>
      <c r="DGU2087" s="2206"/>
      <c r="DGV2087" s="2206"/>
      <c r="DGW2087" s="2206"/>
      <c r="DGX2087" s="2206"/>
      <c r="DGY2087" s="2206"/>
      <c r="DGZ2087" s="2206"/>
      <c r="DHA2087" s="2206"/>
      <c r="DHB2087" s="2206"/>
      <c r="DHC2087" s="2206"/>
      <c r="DHD2087" s="2206"/>
      <c r="DHE2087" s="2206"/>
      <c r="DHF2087" s="2206"/>
      <c r="DHG2087" s="2206"/>
      <c r="DHH2087" s="2206"/>
      <c r="DHI2087" s="2206"/>
      <c r="DHJ2087" s="2206"/>
      <c r="DHK2087" s="2206"/>
      <c r="DHL2087" s="2206"/>
      <c r="DHM2087" s="2206"/>
      <c r="DHN2087" s="2206"/>
      <c r="DHO2087" s="2206"/>
      <c r="DHP2087" s="2206"/>
      <c r="DHQ2087" s="2206"/>
      <c r="DHR2087" s="2206"/>
      <c r="DHS2087" s="2206"/>
      <c r="DHT2087" s="2206"/>
      <c r="DHU2087" s="2206"/>
      <c r="DHV2087" s="2206"/>
      <c r="DHW2087" s="2206"/>
      <c r="DHX2087" s="2206"/>
      <c r="DHY2087" s="2206"/>
      <c r="DHZ2087" s="2206"/>
      <c r="DIA2087" s="2206"/>
      <c r="DIB2087" s="2206"/>
      <c r="DIC2087" s="2206"/>
      <c r="DID2087" s="2206"/>
      <c r="DIE2087" s="2206"/>
      <c r="DIF2087" s="2206"/>
      <c r="DIG2087" s="2206"/>
      <c r="DIH2087" s="2206"/>
      <c r="DII2087" s="2206"/>
      <c r="DIJ2087" s="2206"/>
      <c r="DIK2087" s="2206"/>
      <c r="DIL2087" s="2206"/>
      <c r="DIM2087" s="2206"/>
      <c r="DIN2087" s="2206"/>
      <c r="DIO2087" s="2206"/>
      <c r="DIP2087" s="2206"/>
      <c r="DIQ2087" s="2206"/>
      <c r="DIR2087" s="2206"/>
      <c r="DIS2087" s="2206"/>
      <c r="DIT2087" s="2206"/>
      <c r="DIU2087" s="2206"/>
      <c r="DIV2087" s="2206"/>
      <c r="DIW2087" s="2206"/>
      <c r="DIX2087" s="2206"/>
      <c r="DIY2087" s="2206"/>
      <c r="DIZ2087" s="2206"/>
      <c r="DJA2087" s="2206"/>
      <c r="DJB2087" s="2206"/>
      <c r="DJC2087" s="2206"/>
      <c r="DJD2087" s="2206"/>
      <c r="DJE2087" s="2206"/>
      <c r="DJF2087" s="2206"/>
      <c r="DJG2087" s="2206"/>
      <c r="DJH2087" s="2206"/>
      <c r="DJI2087" s="2206"/>
      <c r="DJJ2087" s="2206"/>
      <c r="DJK2087" s="2206"/>
      <c r="DJL2087" s="2206"/>
      <c r="DJM2087" s="2206"/>
      <c r="DJN2087" s="2206"/>
      <c r="DJO2087" s="2206"/>
      <c r="DJP2087" s="2206"/>
      <c r="DJQ2087" s="2206"/>
      <c r="DJR2087" s="2206"/>
      <c r="DJS2087" s="2206"/>
      <c r="DJT2087" s="2206"/>
      <c r="DJU2087" s="2206"/>
      <c r="DJV2087" s="2206"/>
      <c r="DJW2087" s="2206"/>
      <c r="DJX2087" s="2206"/>
      <c r="DJY2087" s="2206"/>
      <c r="DJZ2087" s="2206"/>
      <c r="DKA2087" s="2206"/>
      <c r="DKB2087" s="2206"/>
      <c r="DKC2087" s="2206"/>
      <c r="DKD2087" s="2206"/>
      <c r="DKE2087" s="2206"/>
      <c r="DKF2087" s="2206"/>
      <c r="DKG2087" s="2206"/>
      <c r="DKH2087" s="2206"/>
      <c r="DKI2087" s="2206"/>
      <c r="DKJ2087" s="2206"/>
      <c r="DKK2087" s="2206"/>
      <c r="DKL2087" s="2206"/>
      <c r="DKM2087" s="2206"/>
      <c r="DKN2087" s="2206"/>
      <c r="DKO2087" s="2206"/>
      <c r="DKP2087" s="2206"/>
      <c r="DKQ2087" s="2206"/>
      <c r="DKR2087" s="2206"/>
      <c r="DKS2087" s="2206"/>
      <c r="DKT2087" s="2206"/>
      <c r="DKU2087" s="2206"/>
      <c r="DKV2087" s="2206"/>
      <c r="DKW2087" s="2206"/>
      <c r="DKX2087" s="2206"/>
      <c r="DKY2087" s="2206"/>
      <c r="DKZ2087" s="2206"/>
      <c r="DLA2087" s="2206"/>
      <c r="DLB2087" s="2206"/>
      <c r="DLC2087" s="2206"/>
      <c r="DLD2087" s="2206"/>
      <c r="DLE2087" s="2206"/>
      <c r="DLF2087" s="2206"/>
      <c r="DLG2087" s="2206"/>
      <c r="DLH2087" s="2206"/>
      <c r="DLI2087" s="2206"/>
      <c r="DLJ2087" s="2206"/>
      <c r="DLK2087" s="2206"/>
      <c r="DLL2087" s="2206"/>
      <c r="DLM2087" s="2206"/>
      <c r="DLN2087" s="2206"/>
      <c r="DLO2087" s="2206"/>
      <c r="DLP2087" s="2206"/>
      <c r="DLQ2087" s="2206"/>
      <c r="DLR2087" s="2206"/>
      <c r="DLS2087" s="2206"/>
      <c r="DLT2087" s="2206"/>
      <c r="DLU2087" s="2206"/>
      <c r="DLV2087" s="2206"/>
      <c r="DLW2087" s="2206"/>
      <c r="DLX2087" s="2206"/>
      <c r="DLY2087" s="2206"/>
      <c r="DLZ2087" s="2206"/>
      <c r="DMA2087" s="2206"/>
      <c r="DMB2087" s="2206"/>
      <c r="DMC2087" s="2206"/>
      <c r="DMD2087" s="2206"/>
      <c r="DME2087" s="2206"/>
      <c r="DMF2087" s="2206"/>
      <c r="DMG2087" s="2206"/>
      <c r="DMH2087" s="2206"/>
      <c r="DMI2087" s="2206"/>
      <c r="DMJ2087" s="2206"/>
      <c r="DMK2087" s="2206"/>
      <c r="DML2087" s="2206"/>
      <c r="DMM2087" s="2206"/>
      <c r="DMN2087" s="2206"/>
      <c r="DMO2087" s="2206"/>
      <c r="DMP2087" s="2206"/>
      <c r="DMQ2087" s="2206"/>
      <c r="DMR2087" s="2206"/>
      <c r="DMS2087" s="2206"/>
      <c r="DMT2087" s="2206"/>
      <c r="DMU2087" s="2206"/>
      <c r="DMV2087" s="2206"/>
      <c r="DMW2087" s="2206"/>
      <c r="DMX2087" s="2206"/>
      <c r="DMY2087" s="2206"/>
      <c r="DMZ2087" s="2206"/>
      <c r="DNA2087" s="2206"/>
      <c r="DNB2087" s="2206"/>
      <c r="DNC2087" s="2206"/>
      <c r="DND2087" s="2206"/>
      <c r="DNE2087" s="2206"/>
      <c r="DNF2087" s="2206"/>
      <c r="DNG2087" s="2206"/>
      <c r="DNH2087" s="2206"/>
      <c r="DNI2087" s="2206"/>
      <c r="DNJ2087" s="2206"/>
      <c r="DNK2087" s="2206"/>
      <c r="DNL2087" s="2206"/>
      <c r="DNM2087" s="2206"/>
      <c r="DNN2087" s="2206"/>
      <c r="DNO2087" s="2206"/>
      <c r="DNP2087" s="2206"/>
      <c r="DNQ2087" s="2206"/>
      <c r="DNR2087" s="2206"/>
      <c r="DNS2087" s="2206"/>
      <c r="DNT2087" s="2206"/>
      <c r="DNU2087" s="2206"/>
      <c r="DNV2087" s="2206"/>
      <c r="DNW2087" s="2206"/>
      <c r="DNX2087" s="2206"/>
      <c r="DNY2087" s="2206"/>
      <c r="DNZ2087" s="2206"/>
      <c r="DOA2087" s="2206"/>
      <c r="DOB2087" s="2206"/>
      <c r="DOC2087" s="2206"/>
      <c r="DOD2087" s="2206"/>
      <c r="DOE2087" s="2206"/>
      <c r="DOF2087" s="2206"/>
      <c r="DOG2087" s="2206"/>
      <c r="DOH2087" s="2206"/>
      <c r="DOI2087" s="2206"/>
      <c r="DOJ2087" s="2206"/>
      <c r="DOK2087" s="2206"/>
      <c r="DOL2087" s="2206"/>
      <c r="DOM2087" s="2206"/>
      <c r="DON2087" s="2206"/>
      <c r="DOO2087" s="2206"/>
      <c r="DOP2087" s="2206"/>
      <c r="DOQ2087" s="2206"/>
      <c r="DOR2087" s="2206"/>
      <c r="DOS2087" s="2206"/>
      <c r="DOT2087" s="2206"/>
      <c r="DOU2087" s="2206"/>
      <c r="DOV2087" s="2206"/>
      <c r="DOW2087" s="2206"/>
      <c r="DOX2087" s="2206"/>
      <c r="DOY2087" s="2206"/>
      <c r="DOZ2087" s="2206"/>
      <c r="DPA2087" s="2206"/>
      <c r="DPB2087" s="2206"/>
      <c r="DPC2087" s="2206"/>
      <c r="DPD2087" s="2206"/>
      <c r="DPE2087" s="2206"/>
      <c r="DPF2087" s="2206"/>
      <c r="DPG2087" s="2206"/>
      <c r="DPH2087" s="2206"/>
      <c r="DPI2087" s="2206"/>
      <c r="DPJ2087" s="2206"/>
      <c r="DPK2087" s="2206"/>
      <c r="DPL2087" s="2206"/>
      <c r="DPM2087" s="2206"/>
      <c r="DPN2087" s="2206"/>
      <c r="DPO2087" s="2206"/>
      <c r="DPP2087" s="2206"/>
      <c r="DPQ2087" s="2206"/>
      <c r="DPR2087" s="2206"/>
      <c r="DPS2087" s="2206"/>
      <c r="DPT2087" s="2206"/>
      <c r="DPU2087" s="2206"/>
      <c r="DPV2087" s="2206"/>
      <c r="DPW2087" s="2206"/>
      <c r="DPX2087" s="2206"/>
      <c r="DPY2087" s="2206"/>
      <c r="DPZ2087" s="2206"/>
      <c r="DQA2087" s="2206"/>
      <c r="DQB2087" s="2206"/>
      <c r="DQC2087" s="2206"/>
      <c r="DQD2087" s="2206"/>
      <c r="DQE2087" s="2206"/>
      <c r="DQF2087" s="2206"/>
      <c r="DQG2087" s="2206"/>
      <c r="DQH2087" s="2206"/>
      <c r="DQI2087" s="2206"/>
      <c r="DQJ2087" s="2206"/>
      <c r="DQK2087" s="2206"/>
      <c r="DQL2087" s="2206"/>
      <c r="DQM2087" s="2206"/>
      <c r="DQN2087" s="2206"/>
      <c r="DQO2087" s="2206"/>
      <c r="DQP2087" s="2206"/>
      <c r="DQQ2087" s="2206"/>
      <c r="DQR2087" s="2206"/>
      <c r="DQS2087" s="2206"/>
      <c r="DQT2087" s="2206"/>
      <c r="DQU2087" s="2206"/>
      <c r="DQV2087" s="2206"/>
      <c r="DQW2087" s="2206"/>
      <c r="DQX2087" s="2206"/>
      <c r="DQY2087" s="2206"/>
      <c r="DQZ2087" s="2206"/>
      <c r="DRA2087" s="2206"/>
      <c r="DRB2087" s="2206"/>
      <c r="DRC2087" s="2206"/>
      <c r="DRD2087" s="2206"/>
      <c r="DRE2087" s="2206"/>
      <c r="DRF2087" s="2206"/>
      <c r="DRG2087" s="2206"/>
      <c r="DRH2087" s="2206"/>
      <c r="DRI2087" s="2206"/>
      <c r="DRJ2087" s="2206"/>
      <c r="DRK2087" s="2206"/>
      <c r="DRL2087" s="2206"/>
      <c r="DRM2087" s="2206"/>
      <c r="DRN2087" s="2206"/>
      <c r="DRO2087" s="2206"/>
      <c r="DRP2087" s="2206"/>
      <c r="DRQ2087" s="2206"/>
      <c r="DRR2087" s="2206"/>
      <c r="DRS2087" s="2206"/>
      <c r="DRT2087" s="2206"/>
      <c r="DRU2087" s="2206"/>
      <c r="DRV2087" s="2206"/>
      <c r="DRW2087" s="2206"/>
      <c r="DRX2087" s="2206"/>
      <c r="DRY2087" s="2206"/>
      <c r="DRZ2087" s="2206"/>
      <c r="DSA2087" s="2206"/>
      <c r="DSB2087" s="2206"/>
      <c r="DSC2087" s="2206"/>
      <c r="DSD2087" s="2206"/>
      <c r="DSE2087" s="2206"/>
      <c r="DSF2087" s="2206"/>
      <c r="DSG2087" s="2206"/>
      <c r="DSH2087" s="2206"/>
      <c r="DSI2087" s="2206"/>
      <c r="DSJ2087" s="2206"/>
      <c r="DSK2087" s="2206"/>
      <c r="DSL2087" s="2206"/>
      <c r="DSM2087" s="2206"/>
      <c r="DSN2087" s="2206"/>
      <c r="DSO2087" s="2206"/>
      <c r="DSP2087" s="2206"/>
      <c r="DSQ2087" s="2206"/>
      <c r="DSR2087" s="2206"/>
      <c r="DSS2087" s="2206"/>
      <c r="DST2087" s="2206"/>
      <c r="DSU2087" s="2206"/>
      <c r="DSV2087" s="2206"/>
      <c r="DSW2087" s="2206"/>
      <c r="DSX2087" s="2206"/>
      <c r="DSY2087" s="2206"/>
      <c r="DSZ2087" s="2206"/>
      <c r="DTA2087" s="2206"/>
      <c r="DTB2087" s="2206"/>
      <c r="DTC2087" s="2206"/>
      <c r="DTD2087" s="2206"/>
      <c r="DTE2087" s="2206"/>
      <c r="DTF2087" s="2206"/>
      <c r="DTG2087" s="2206"/>
      <c r="DTH2087" s="2206"/>
      <c r="DTI2087" s="2206"/>
      <c r="DTJ2087" s="2206"/>
      <c r="DTK2087" s="2206"/>
      <c r="DTL2087" s="2206"/>
      <c r="DTM2087" s="2206"/>
      <c r="DTN2087" s="2206"/>
      <c r="DTO2087" s="2206"/>
      <c r="DTP2087" s="2206"/>
      <c r="DTQ2087" s="2206"/>
      <c r="DTR2087" s="2206"/>
      <c r="DTS2087" s="2206"/>
      <c r="DTT2087" s="2206"/>
      <c r="DTU2087" s="2206"/>
      <c r="DTV2087" s="2206"/>
      <c r="DTW2087" s="2206"/>
      <c r="DTX2087" s="2206"/>
      <c r="DTY2087" s="2206"/>
      <c r="DTZ2087" s="2206"/>
      <c r="DUA2087" s="2206"/>
      <c r="DUB2087" s="2206"/>
      <c r="DUC2087" s="2206"/>
      <c r="DUD2087" s="2206"/>
      <c r="DUE2087" s="2206"/>
      <c r="DUF2087" s="2206"/>
      <c r="DUG2087" s="2206"/>
      <c r="DUH2087" s="2206"/>
      <c r="DUI2087" s="2206"/>
      <c r="DUJ2087" s="2206"/>
      <c r="DUK2087" s="2206"/>
      <c r="DUL2087" s="2206"/>
      <c r="DUM2087" s="2206"/>
      <c r="DUN2087" s="2206"/>
      <c r="DUO2087" s="2206"/>
      <c r="DUP2087" s="2206"/>
      <c r="DUQ2087" s="2206"/>
      <c r="DUR2087" s="2206"/>
      <c r="DUS2087" s="2206"/>
      <c r="DUT2087" s="2206"/>
      <c r="DUU2087" s="2206"/>
      <c r="DUV2087" s="2206"/>
      <c r="DUW2087" s="2206"/>
      <c r="DUX2087" s="2206"/>
      <c r="DUY2087" s="2206"/>
      <c r="DUZ2087" s="2206"/>
      <c r="DVA2087" s="2206"/>
      <c r="DVB2087" s="2206"/>
      <c r="DVC2087" s="2206"/>
      <c r="DVD2087" s="2206"/>
      <c r="DVE2087" s="2206"/>
      <c r="DVF2087" s="2206"/>
      <c r="DVG2087" s="2206"/>
      <c r="DVH2087" s="2206"/>
      <c r="DVI2087" s="2206"/>
      <c r="DVJ2087" s="2206"/>
      <c r="DVK2087" s="2206"/>
      <c r="DVL2087" s="2206"/>
      <c r="DVM2087" s="2206"/>
      <c r="DVN2087" s="2206"/>
      <c r="DVO2087" s="2206"/>
      <c r="DVP2087" s="2206"/>
      <c r="DVQ2087" s="2206"/>
      <c r="DVR2087" s="2206"/>
      <c r="DVS2087" s="2206"/>
      <c r="DVT2087" s="2206"/>
      <c r="DVU2087" s="2206"/>
      <c r="DVV2087" s="2206"/>
      <c r="DVW2087" s="2206"/>
      <c r="DVX2087" s="2206"/>
      <c r="DVY2087" s="2206"/>
      <c r="DVZ2087" s="2206"/>
      <c r="DWA2087" s="2206"/>
      <c r="DWB2087" s="2206"/>
      <c r="DWC2087" s="2206"/>
      <c r="DWD2087" s="2206"/>
      <c r="DWE2087" s="2206"/>
      <c r="DWF2087" s="2206"/>
      <c r="DWG2087" s="2206"/>
      <c r="DWH2087" s="2206"/>
      <c r="DWI2087" s="2206"/>
      <c r="DWJ2087" s="2206"/>
      <c r="DWK2087" s="2206"/>
      <c r="DWL2087" s="2206"/>
      <c r="DWM2087" s="2206"/>
      <c r="DWN2087" s="2206"/>
      <c r="DWO2087" s="2206"/>
      <c r="DWP2087" s="2206"/>
      <c r="DWQ2087" s="2206"/>
      <c r="DWR2087" s="2206"/>
      <c r="DWS2087" s="2206"/>
      <c r="DWT2087" s="2206"/>
      <c r="DWU2087" s="2206"/>
      <c r="DWV2087" s="2206"/>
      <c r="DWW2087" s="2206"/>
      <c r="DWX2087" s="2206"/>
      <c r="DWY2087" s="2206"/>
      <c r="DWZ2087" s="2206"/>
      <c r="DXA2087" s="2206"/>
      <c r="DXB2087" s="2206"/>
      <c r="DXC2087" s="2206"/>
      <c r="DXD2087" s="2206"/>
      <c r="DXE2087" s="2206"/>
      <c r="DXF2087" s="2206"/>
      <c r="DXG2087" s="2206"/>
      <c r="DXH2087" s="2206"/>
      <c r="DXI2087" s="2206"/>
      <c r="DXJ2087" s="2206"/>
      <c r="DXK2087" s="2206"/>
      <c r="DXL2087" s="2206"/>
      <c r="DXM2087" s="2206"/>
      <c r="DXN2087" s="2206"/>
      <c r="DXO2087" s="2206"/>
      <c r="DXP2087" s="2206"/>
      <c r="DXQ2087" s="2206"/>
      <c r="DXR2087" s="2206"/>
      <c r="DXS2087" s="2206"/>
      <c r="DXT2087" s="2206"/>
      <c r="DXU2087" s="2206"/>
      <c r="DXV2087" s="2206"/>
      <c r="DXW2087" s="2206"/>
      <c r="DXX2087" s="2206"/>
      <c r="DXY2087" s="2206"/>
      <c r="DXZ2087" s="2206"/>
      <c r="DYA2087" s="2206"/>
      <c r="DYB2087" s="2206"/>
      <c r="DYC2087" s="2206"/>
      <c r="DYD2087" s="2206"/>
      <c r="DYE2087" s="2206"/>
      <c r="DYF2087" s="2206"/>
      <c r="DYG2087" s="2206"/>
      <c r="DYH2087" s="2206"/>
      <c r="DYI2087" s="2206"/>
      <c r="DYJ2087" s="2206"/>
      <c r="DYK2087" s="2206"/>
      <c r="DYL2087" s="2206"/>
      <c r="DYM2087" s="2206"/>
      <c r="DYN2087" s="2206"/>
      <c r="DYO2087" s="2206"/>
      <c r="DYP2087" s="2206"/>
      <c r="DYQ2087" s="2206"/>
      <c r="DYR2087" s="2206"/>
      <c r="DYS2087" s="2206"/>
      <c r="DYT2087" s="2206"/>
      <c r="DYU2087" s="2206"/>
      <c r="DYV2087" s="2206"/>
      <c r="DYW2087" s="2206"/>
      <c r="DYX2087" s="2206"/>
      <c r="DYY2087" s="2206"/>
      <c r="DYZ2087" s="2206"/>
      <c r="DZA2087" s="2206"/>
      <c r="DZB2087" s="2206"/>
      <c r="DZC2087" s="2206"/>
      <c r="DZD2087" s="2206"/>
      <c r="DZE2087" s="2206"/>
      <c r="DZF2087" s="2206"/>
      <c r="DZG2087" s="2206"/>
      <c r="DZH2087" s="2206"/>
      <c r="DZI2087" s="2206"/>
      <c r="DZJ2087" s="2206"/>
      <c r="DZK2087" s="2206"/>
      <c r="DZL2087" s="2206"/>
      <c r="DZM2087" s="2206"/>
      <c r="DZN2087" s="2206"/>
      <c r="DZO2087" s="2206"/>
      <c r="DZP2087" s="2206"/>
      <c r="DZQ2087" s="2206"/>
      <c r="DZR2087" s="2206"/>
      <c r="DZS2087" s="2206"/>
      <c r="DZT2087" s="2206"/>
      <c r="DZU2087" s="2206"/>
      <c r="DZV2087" s="2206"/>
      <c r="DZW2087" s="2206"/>
      <c r="DZX2087" s="2206"/>
      <c r="DZY2087" s="2206"/>
      <c r="DZZ2087" s="2206"/>
      <c r="EAA2087" s="2206"/>
      <c r="EAB2087" s="2206"/>
      <c r="EAC2087" s="2206"/>
      <c r="EAD2087" s="2206"/>
      <c r="EAE2087" s="2206"/>
      <c r="EAF2087" s="2206"/>
      <c r="EAG2087" s="2206"/>
      <c r="EAH2087" s="2206"/>
      <c r="EAI2087" s="2206"/>
      <c r="EAJ2087" s="2206"/>
      <c r="EAK2087" s="2206"/>
      <c r="EAL2087" s="2206"/>
      <c r="EAM2087" s="2206"/>
      <c r="EAN2087" s="2206"/>
      <c r="EAO2087" s="2206"/>
      <c r="EAP2087" s="2206"/>
      <c r="EAQ2087" s="2206"/>
      <c r="EAR2087" s="2206"/>
      <c r="EAS2087" s="2206"/>
      <c r="EAT2087" s="2206"/>
      <c r="EAU2087" s="2206"/>
      <c r="EAV2087" s="2206"/>
      <c r="EAW2087" s="2206"/>
      <c r="EAX2087" s="2206"/>
      <c r="EAY2087" s="2206"/>
      <c r="EAZ2087" s="2206"/>
      <c r="EBA2087" s="2206"/>
      <c r="EBB2087" s="2206"/>
      <c r="EBC2087" s="2206"/>
      <c r="EBD2087" s="2206"/>
      <c r="EBE2087" s="2206"/>
      <c r="EBF2087" s="2206"/>
      <c r="EBG2087" s="2206"/>
      <c r="EBH2087" s="2206"/>
      <c r="EBI2087" s="2206"/>
      <c r="EBJ2087" s="2206"/>
      <c r="EBK2087" s="2206"/>
      <c r="EBL2087" s="2206"/>
      <c r="EBM2087" s="2206"/>
      <c r="EBN2087" s="2206"/>
      <c r="EBO2087" s="2206"/>
      <c r="EBP2087" s="2206"/>
      <c r="EBQ2087" s="2206"/>
      <c r="EBR2087" s="2206"/>
      <c r="EBS2087" s="2206"/>
      <c r="EBT2087" s="2206"/>
      <c r="EBU2087" s="2206"/>
      <c r="EBV2087" s="2206"/>
      <c r="EBW2087" s="2206"/>
      <c r="EBX2087" s="2206"/>
      <c r="EBY2087" s="2206"/>
      <c r="EBZ2087" s="2206"/>
      <c r="ECA2087" s="2206"/>
      <c r="ECB2087" s="2206"/>
      <c r="ECC2087" s="2206"/>
      <c r="ECD2087" s="2206"/>
      <c r="ECE2087" s="2206"/>
      <c r="ECF2087" s="2206"/>
      <c r="ECG2087" s="2206"/>
      <c r="ECH2087" s="2206"/>
      <c r="ECI2087" s="2206"/>
      <c r="ECJ2087" s="2206"/>
      <c r="ECK2087" s="2206"/>
      <c r="ECL2087" s="2206"/>
      <c r="ECM2087" s="2206"/>
      <c r="ECN2087" s="2206"/>
      <c r="ECO2087" s="2206"/>
      <c r="ECP2087" s="2206"/>
      <c r="ECQ2087" s="2206"/>
      <c r="ECR2087" s="2206"/>
      <c r="ECS2087" s="2206"/>
      <c r="ECT2087" s="2206"/>
      <c r="ECU2087" s="2206"/>
      <c r="ECV2087" s="2206"/>
      <c r="ECW2087" s="2206"/>
      <c r="ECX2087" s="2206"/>
      <c r="ECY2087" s="2206"/>
      <c r="ECZ2087" s="2206"/>
      <c r="EDA2087" s="2206"/>
      <c r="EDB2087" s="2206"/>
      <c r="EDC2087" s="2206"/>
      <c r="EDD2087" s="2206"/>
      <c r="EDE2087" s="2206"/>
      <c r="EDF2087" s="2206"/>
      <c r="EDG2087" s="2206"/>
      <c r="EDH2087" s="2206"/>
      <c r="EDI2087" s="2206"/>
      <c r="EDJ2087" s="2206"/>
      <c r="EDK2087" s="2206"/>
      <c r="EDL2087" s="2206"/>
      <c r="EDM2087" s="2206"/>
      <c r="EDN2087" s="2206"/>
      <c r="EDO2087" s="2206"/>
      <c r="EDP2087" s="2206"/>
      <c r="EDQ2087" s="2206"/>
      <c r="EDR2087" s="2206"/>
      <c r="EDS2087" s="2206"/>
      <c r="EDT2087" s="2206"/>
      <c r="EDU2087" s="2206"/>
      <c r="EDV2087" s="2206"/>
      <c r="EDW2087" s="2206"/>
      <c r="EDX2087" s="2206"/>
      <c r="EDY2087" s="2206"/>
      <c r="EDZ2087" s="2206"/>
      <c r="EEA2087" s="2206"/>
      <c r="EEB2087" s="2206"/>
      <c r="EEC2087" s="2206"/>
      <c r="EED2087" s="2206"/>
      <c r="EEE2087" s="2206"/>
      <c r="EEF2087" s="2206"/>
      <c r="EEG2087" s="2206"/>
      <c r="EEH2087" s="2206"/>
      <c r="EEI2087" s="2206"/>
      <c r="EEJ2087" s="2206"/>
      <c r="EEK2087" s="2206"/>
      <c r="EEL2087" s="2206"/>
      <c r="EEM2087" s="2206"/>
      <c r="EEN2087" s="2206"/>
      <c r="EEO2087" s="2206"/>
      <c r="EEP2087" s="2206"/>
      <c r="EEQ2087" s="2206"/>
      <c r="EER2087" s="2206"/>
      <c r="EES2087" s="2206"/>
      <c r="EET2087" s="2206"/>
      <c r="EEU2087" s="2206"/>
      <c r="EEV2087" s="2206"/>
      <c r="EEW2087" s="2206"/>
      <c r="EEX2087" s="2206"/>
      <c r="EEY2087" s="2206"/>
      <c r="EEZ2087" s="2206"/>
      <c r="EFA2087" s="2206"/>
      <c r="EFB2087" s="2206"/>
      <c r="EFC2087" s="2206"/>
      <c r="EFD2087" s="2206"/>
      <c r="EFE2087" s="2206"/>
      <c r="EFF2087" s="2206"/>
      <c r="EFG2087" s="2206"/>
      <c r="EFH2087" s="2206"/>
      <c r="EFI2087" s="2206"/>
      <c r="EFJ2087" s="2206"/>
      <c r="EFK2087" s="2206"/>
      <c r="EFL2087" s="2206"/>
      <c r="EFM2087" s="2206"/>
      <c r="EFN2087" s="2206"/>
      <c r="EFO2087" s="2206"/>
      <c r="EFP2087" s="2206"/>
      <c r="EFQ2087" s="2206"/>
      <c r="EFR2087" s="2206"/>
      <c r="EFS2087" s="2206"/>
      <c r="EFT2087" s="2206"/>
      <c r="EFU2087" s="2206"/>
      <c r="EFV2087" s="2206"/>
      <c r="EFW2087" s="2206"/>
      <c r="EFX2087" s="2206"/>
      <c r="EFY2087" s="2206"/>
      <c r="EFZ2087" s="2206"/>
      <c r="EGA2087" s="2206"/>
      <c r="EGB2087" s="2206"/>
      <c r="EGC2087" s="2206"/>
      <c r="EGD2087" s="2206"/>
      <c r="EGE2087" s="2206"/>
      <c r="EGF2087" s="2206"/>
      <c r="EGG2087" s="2206"/>
      <c r="EGH2087" s="2206"/>
      <c r="EGI2087" s="2206"/>
      <c r="EGJ2087" s="2206"/>
      <c r="EGK2087" s="2206"/>
      <c r="EGL2087" s="2206"/>
      <c r="EGM2087" s="2206"/>
      <c r="EGN2087" s="2206"/>
      <c r="EGO2087" s="2206"/>
      <c r="EGP2087" s="2206"/>
      <c r="EGQ2087" s="2206"/>
      <c r="EGR2087" s="2206"/>
      <c r="EGS2087" s="2206"/>
      <c r="EGT2087" s="2206"/>
      <c r="EGU2087" s="2206"/>
      <c r="EGV2087" s="2206"/>
      <c r="EGW2087" s="2206"/>
      <c r="EGX2087" s="2206"/>
      <c r="EGY2087" s="2206"/>
      <c r="EGZ2087" s="2206"/>
      <c r="EHA2087" s="2206"/>
      <c r="EHB2087" s="2206"/>
      <c r="EHC2087" s="2206"/>
      <c r="EHD2087" s="2206"/>
      <c r="EHE2087" s="2206"/>
      <c r="EHF2087" s="2206"/>
      <c r="EHG2087" s="2206"/>
      <c r="EHH2087" s="2206"/>
      <c r="EHI2087" s="2206"/>
      <c r="EHJ2087" s="2206"/>
      <c r="EHK2087" s="2206"/>
      <c r="EHL2087" s="2206"/>
      <c r="EHM2087" s="2206"/>
      <c r="EHN2087" s="2206"/>
      <c r="EHO2087" s="2206"/>
      <c r="EHP2087" s="2206"/>
      <c r="EHQ2087" s="2206"/>
      <c r="EHR2087" s="2206"/>
      <c r="EHS2087" s="2206"/>
      <c r="EHT2087" s="2206"/>
      <c r="EHU2087" s="2206"/>
      <c r="EHV2087" s="2206"/>
      <c r="EHW2087" s="2206"/>
      <c r="EHX2087" s="2206"/>
      <c r="EHY2087" s="2206"/>
      <c r="EHZ2087" s="2206"/>
      <c r="EIA2087" s="2206"/>
      <c r="EIB2087" s="2206"/>
      <c r="EIC2087" s="2206"/>
      <c r="EID2087" s="2206"/>
      <c r="EIE2087" s="2206"/>
      <c r="EIF2087" s="2206"/>
      <c r="EIG2087" s="2206"/>
      <c r="EIH2087" s="2206"/>
      <c r="EII2087" s="2206"/>
      <c r="EIJ2087" s="2206"/>
      <c r="EIK2087" s="2206"/>
      <c r="EIL2087" s="2206"/>
      <c r="EIM2087" s="2206"/>
      <c r="EIN2087" s="2206"/>
      <c r="EIO2087" s="2206"/>
      <c r="EIP2087" s="2206"/>
      <c r="EIQ2087" s="2206"/>
      <c r="EIR2087" s="2206"/>
      <c r="EIS2087" s="2206"/>
      <c r="EIT2087" s="2206"/>
      <c r="EIU2087" s="2206"/>
      <c r="EIV2087" s="2206"/>
      <c r="EIW2087" s="2206"/>
      <c r="EIX2087" s="2206"/>
      <c r="EIY2087" s="2206"/>
      <c r="EIZ2087" s="2206"/>
      <c r="EJA2087" s="2206"/>
      <c r="EJB2087" s="2206"/>
      <c r="EJC2087" s="2206"/>
      <c r="EJD2087" s="2206"/>
      <c r="EJE2087" s="2206"/>
      <c r="EJF2087" s="2206"/>
      <c r="EJG2087" s="2206"/>
      <c r="EJH2087" s="2206"/>
      <c r="EJI2087" s="2206"/>
      <c r="EJJ2087" s="2206"/>
      <c r="EJK2087" s="2206"/>
      <c r="EJL2087" s="2206"/>
      <c r="EJM2087" s="2206"/>
      <c r="EJN2087" s="2206"/>
      <c r="EJO2087" s="2206"/>
      <c r="EJP2087" s="2206"/>
      <c r="EJQ2087" s="2206"/>
      <c r="EJR2087" s="2206"/>
      <c r="EJS2087" s="2206"/>
      <c r="EJT2087" s="2206"/>
      <c r="EJU2087" s="2206"/>
      <c r="EJV2087" s="2206"/>
      <c r="EJW2087" s="2206"/>
      <c r="EJX2087" s="2206"/>
      <c r="EJY2087" s="2206"/>
      <c r="EJZ2087" s="2206"/>
      <c r="EKA2087" s="2206"/>
      <c r="EKB2087" s="2206"/>
      <c r="EKC2087" s="2206"/>
      <c r="EKD2087" s="2206"/>
      <c r="EKE2087" s="2206"/>
      <c r="EKF2087" s="2206"/>
      <c r="EKG2087" s="2206"/>
      <c r="EKH2087" s="2206"/>
      <c r="EKI2087" s="2206"/>
      <c r="EKJ2087" s="2206"/>
      <c r="EKK2087" s="2206"/>
      <c r="EKL2087" s="2206"/>
      <c r="EKM2087" s="2206"/>
      <c r="EKN2087" s="2206"/>
      <c r="EKO2087" s="2206"/>
      <c r="EKP2087" s="2206"/>
      <c r="EKQ2087" s="2206"/>
      <c r="EKR2087" s="2206"/>
      <c r="EKS2087" s="2206"/>
      <c r="EKT2087" s="2206"/>
      <c r="EKU2087" s="2206"/>
      <c r="EKV2087" s="2206"/>
      <c r="EKW2087" s="2206"/>
      <c r="EKX2087" s="2206"/>
      <c r="EKY2087" s="2206"/>
      <c r="EKZ2087" s="2206"/>
      <c r="ELA2087" s="2206"/>
      <c r="ELB2087" s="2206"/>
      <c r="ELC2087" s="2206"/>
      <c r="ELD2087" s="2206"/>
      <c r="ELE2087" s="2206"/>
      <c r="ELF2087" s="2206"/>
      <c r="ELG2087" s="2206"/>
      <c r="ELH2087" s="2206"/>
      <c r="ELI2087" s="2206"/>
      <c r="ELJ2087" s="2206"/>
      <c r="ELK2087" s="2206"/>
      <c r="ELL2087" s="2206"/>
      <c r="ELM2087" s="2206"/>
      <c r="ELN2087" s="2206"/>
      <c r="ELO2087" s="2206"/>
      <c r="ELP2087" s="2206"/>
      <c r="ELQ2087" s="2206"/>
      <c r="ELR2087" s="2206"/>
      <c r="ELS2087" s="2206"/>
      <c r="ELT2087" s="2206"/>
      <c r="ELU2087" s="2206"/>
      <c r="ELV2087" s="2206"/>
      <c r="ELW2087" s="2206"/>
      <c r="ELX2087" s="2206"/>
      <c r="ELY2087" s="2206"/>
      <c r="ELZ2087" s="2206"/>
      <c r="EMA2087" s="2206"/>
      <c r="EMB2087" s="2206"/>
      <c r="EMC2087" s="2206"/>
      <c r="EMD2087" s="2206"/>
      <c r="EME2087" s="2206"/>
      <c r="EMF2087" s="2206"/>
      <c r="EMG2087" s="2206"/>
      <c r="EMH2087" s="2206"/>
      <c r="EMI2087" s="2206"/>
      <c r="EMJ2087" s="2206"/>
      <c r="EMK2087" s="2206"/>
      <c r="EML2087" s="2206"/>
      <c r="EMM2087" s="2206"/>
      <c r="EMN2087" s="2206"/>
      <c r="EMO2087" s="2206"/>
      <c r="EMP2087" s="2206"/>
      <c r="EMQ2087" s="2206"/>
      <c r="EMR2087" s="2206"/>
      <c r="EMS2087" s="2206"/>
      <c r="EMT2087" s="2206"/>
      <c r="EMU2087" s="2206"/>
      <c r="EMV2087" s="2206"/>
      <c r="EMW2087" s="2206"/>
      <c r="EMX2087" s="2206"/>
      <c r="EMY2087" s="2206"/>
      <c r="EMZ2087" s="2206"/>
      <c r="ENA2087" s="2206"/>
      <c r="ENB2087" s="2206"/>
      <c r="ENC2087" s="2206"/>
      <c r="END2087" s="2206"/>
      <c r="ENE2087" s="2206"/>
      <c r="ENF2087" s="2206"/>
      <c r="ENG2087" s="2206"/>
      <c r="ENH2087" s="2206"/>
      <c r="ENI2087" s="2206"/>
      <c r="ENJ2087" s="2206"/>
      <c r="ENK2087" s="2206"/>
      <c r="ENL2087" s="2206"/>
      <c r="ENM2087" s="2206"/>
      <c r="ENN2087" s="2206"/>
      <c r="ENO2087" s="2206"/>
      <c r="ENP2087" s="2206"/>
      <c r="ENQ2087" s="2206"/>
      <c r="ENR2087" s="2206"/>
      <c r="ENS2087" s="2206"/>
      <c r="ENT2087" s="2206"/>
      <c r="ENU2087" s="2206"/>
      <c r="ENV2087" s="2206"/>
      <c r="ENW2087" s="2206"/>
      <c r="ENX2087" s="2206"/>
      <c r="ENY2087" s="2206"/>
      <c r="ENZ2087" s="2206"/>
      <c r="EOA2087" s="2206"/>
      <c r="EOB2087" s="2206"/>
      <c r="EOC2087" s="2206"/>
      <c r="EOD2087" s="2206"/>
      <c r="EOE2087" s="2206"/>
      <c r="EOF2087" s="2206"/>
      <c r="EOG2087" s="2206"/>
      <c r="EOH2087" s="2206"/>
      <c r="EOI2087" s="2206"/>
      <c r="EOJ2087" s="2206"/>
      <c r="EOK2087" s="2206"/>
      <c r="EOL2087" s="2206"/>
      <c r="EOM2087" s="2206"/>
      <c r="EON2087" s="2206"/>
      <c r="EOO2087" s="2206"/>
      <c r="EOP2087" s="2206"/>
      <c r="EOQ2087" s="2206"/>
      <c r="EOR2087" s="2206"/>
      <c r="EOS2087" s="2206"/>
      <c r="EOT2087" s="2206"/>
      <c r="EOU2087" s="2206"/>
      <c r="EOV2087" s="2206"/>
      <c r="EOW2087" s="2206"/>
      <c r="EOX2087" s="2206"/>
      <c r="EOY2087" s="2206"/>
      <c r="EOZ2087" s="2206"/>
      <c r="EPA2087" s="2206"/>
      <c r="EPB2087" s="2206"/>
      <c r="EPC2087" s="2206"/>
      <c r="EPD2087" s="2206"/>
      <c r="EPE2087" s="2206"/>
      <c r="EPF2087" s="2206"/>
      <c r="EPG2087" s="2206"/>
      <c r="EPH2087" s="2206"/>
      <c r="EPI2087" s="2206"/>
      <c r="EPJ2087" s="2206"/>
      <c r="EPK2087" s="2206"/>
      <c r="EPL2087" s="2206"/>
      <c r="EPM2087" s="2206"/>
      <c r="EPN2087" s="2206"/>
      <c r="EPO2087" s="2206"/>
      <c r="EPP2087" s="2206"/>
      <c r="EPQ2087" s="2206"/>
      <c r="EPR2087" s="2206"/>
      <c r="EPS2087" s="2206"/>
      <c r="EPT2087" s="2206"/>
      <c r="EPU2087" s="2206"/>
      <c r="EPV2087" s="2206"/>
      <c r="EPW2087" s="2206"/>
      <c r="EPX2087" s="2206"/>
      <c r="EPY2087" s="2206"/>
      <c r="EPZ2087" s="2206"/>
      <c r="EQA2087" s="2206"/>
      <c r="EQB2087" s="2206"/>
      <c r="EQC2087" s="2206"/>
      <c r="EQD2087" s="2206"/>
      <c r="EQE2087" s="2206"/>
      <c r="EQF2087" s="2206"/>
      <c r="EQG2087" s="2206"/>
      <c r="EQH2087" s="2206"/>
      <c r="EQI2087" s="2206"/>
      <c r="EQJ2087" s="2206"/>
      <c r="EQK2087" s="2206"/>
      <c r="EQL2087" s="2206"/>
      <c r="EQM2087" s="2206"/>
      <c r="EQN2087" s="2206"/>
      <c r="EQO2087" s="2206"/>
      <c r="EQP2087" s="2206"/>
      <c r="EQQ2087" s="2206"/>
      <c r="EQR2087" s="2206"/>
      <c r="EQS2087" s="2206"/>
      <c r="EQT2087" s="2206"/>
      <c r="EQU2087" s="2206"/>
      <c r="EQV2087" s="2206"/>
      <c r="EQW2087" s="2206"/>
      <c r="EQX2087" s="2206"/>
      <c r="EQY2087" s="2206"/>
      <c r="EQZ2087" s="2206"/>
      <c r="ERA2087" s="2206"/>
      <c r="ERB2087" s="2206"/>
      <c r="ERC2087" s="2206"/>
      <c r="ERD2087" s="2206"/>
      <c r="ERE2087" s="2206"/>
      <c r="ERF2087" s="2206"/>
      <c r="ERG2087" s="2206"/>
      <c r="ERH2087" s="2206"/>
      <c r="ERI2087" s="2206"/>
      <c r="ERJ2087" s="2206"/>
      <c r="ERK2087" s="2206"/>
      <c r="ERL2087" s="2206"/>
      <c r="ERM2087" s="2206"/>
      <c r="ERN2087" s="2206"/>
      <c r="ERO2087" s="2206"/>
      <c r="ERP2087" s="2206"/>
      <c r="ERQ2087" s="2206"/>
      <c r="ERR2087" s="2206"/>
      <c r="ERS2087" s="2206"/>
      <c r="ERT2087" s="2206"/>
      <c r="ERU2087" s="2206"/>
      <c r="ERV2087" s="2206"/>
      <c r="ERW2087" s="2206"/>
      <c r="ERX2087" s="2206"/>
      <c r="ERY2087" s="2206"/>
      <c r="ERZ2087" s="2206"/>
      <c r="ESA2087" s="2206"/>
      <c r="ESB2087" s="2206"/>
      <c r="ESC2087" s="2206"/>
      <c r="ESD2087" s="2206"/>
      <c r="ESE2087" s="2206"/>
      <c r="ESF2087" s="2206"/>
      <c r="ESG2087" s="2206"/>
      <c r="ESH2087" s="2206"/>
      <c r="ESI2087" s="2206"/>
      <c r="ESJ2087" s="2206"/>
      <c r="ESK2087" s="2206"/>
      <c r="ESL2087" s="2206"/>
      <c r="ESM2087" s="2206"/>
      <c r="ESN2087" s="2206"/>
      <c r="ESO2087" s="2206"/>
      <c r="ESP2087" s="2206"/>
      <c r="ESQ2087" s="2206"/>
      <c r="ESR2087" s="2206"/>
      <c r="ESS2087" s="2206"/>
      <c r="EST2087" s="2206"/>
      <c r="ESU2087" s="2206"/>
      <c r="ESV2087" s="2206"/>
      <c r="ESW2087" s="2206"/>
      <c r="ESX2087" s="2206"/>
      <c r="ESY2087" s="2206"/>
      <c r="ESZ2087" s="2206"/>
      <c r="ETA2087" s="2206"/>
      <c r="ETB2087" s="2206"/>
      <c r="ETC2087" s="2206"/>
      <c r="ETD2087" s="2206"/>
      <c r="ETE2087" s="2206"/>
      <c r="ETF2087" s="2206"/>
      <c r="ETG2087" s="2206"/>
      <c r="ETH2087" s="2206"/>
      <c r="ETI2087" s="2206"/>
      <c r="ETJ2087" s="2206"/>
      <c r="ETK2087" s="2206"/>
      <c r="ETL2087" s="2206"/>
      <c r="ETM2087" s="2206"/>
      <c r="ETN2087" s="2206"/>
      <c r="ETO2087" s="2206"/>
      <c r="ETP2087" s="2206"/>
      <c r="ETQ2087" s="2206"/>
      <c r="ETR2087" s="2206"/>
      <c r="ETS2087" s="2206"/>
      <c r="ETT2087" s="2206"/>
      <c r="ETU2087" s="2206"/>
      <c r="ETV2087" s="2206"/>
      <c r="ETW2087" s="2206"/>
      <c r="ETX2087" s="2206"/>
      <c r="ETY2087" s="2206"/>
      <c r="ETZ2087" s="2206"/>
      <c r="EUA2087" s="2206"/>
      <c r="EUB2087" s="2206"/>
      <c r="EUC2087" s="2206"/>
      <c r="EUD2087" s="2206"/>
      <c r="EUE2087" s="2206"/>
      <c r="EUF2087" s="2206"/>
      <c r="EUG2087" s="2206"/>
      <c r="EUH2087" s="2206"/>
      <c r="EUI2087" s="2206"/>
      <c r="EUJ2087" s="2206"/>
      <c r="EUK2087" s="2206"/>
      <c r="EUL2087" s="2206"/>
      <c r="EUM2087" s="2206"/>
      <c r="EUN2087" s="2206"/>
      <c r="EUO2087" s="2206"/>
      <c r="EUP2087" s="2206"/>
      <c r="EUQ2087" s="2206"/>
      <c r="EUR2087" s="2206"/>
      <c r="EUS2087" s="2206"/>
      <c r="EUT2087" s="2206"/>
      <c r="EUU2087" s="2206"/>
      <c r="EUV2087" s="2206"/>
      <c r="EUW2087" s="2206"/>
      <c r="EUX2087" s="2206"/>
      <c r="EUY2087" s="2206"/>
      <c r="EUZ2087" s="2206"/>
      <c r="EVA2087" s="2206"/>
      <c r="EVB2087" s="2206"/>
      <c r="EVC2087" s="2206"/>
      <c r="EVD2087" s="2206"/>
      <c r="EVE2087" s="2206"/>
      <c r="EVF2087" s="2206"/>
      <c r="EVG2087" s="2206"/>
      <c r="EVH2087" s="2206"/>
      <c r="EVI2087" s="2206"/>
      <c r="EVJ2087" s="2206"/>
      <c r="EVK2087" s="2206"/>
      <c r="EVL2087" s="2206"/>
      <c r="EVM2087" s="2206"/>
      <c r="EVN2087" s="2206"/>
      <c r="EVO2087" s="2206"/>
      <c r="EVP2087" s="2206"/>
      <c r="EVQ2087" s="2206"/>
      <c r="EVR2087" s="2206"/>
      <c r="EVS2087" s="2206"/>
      <c r="EVT2087" s="2206"/>
      <c r="EVU2087" s="2206"/>
      <c r="EVV2087" s="2206"/>
      <c r="EVW2087" s="2206"/>
      <c r="EVX2087" s="2206"/>
      <c r="EVY2087" s="2206"/>
      <c r="EVZ2087" s="2206"/>
      <c r="EWA2087" s="2206"/>
      <c r="EWB2087" s="2206"/>
      <c r="EWC2087" s="2206"/>
      <c r="EWD2087" s="2206"/>
      <c r="EWE2087" s="2206"/>
      <c r="EWF2087" s="2206"/>
      <c r="EWG2087" s="2206"/>
      <c r="EWH2087" s="2206"/>
      <c r="EWI2087" s="2206"/>
      <c r="EWJ2087" s="2206"/>
      <c r="EWK2087" s="2206"/>
      <c r="EWL2087" s="2206"/>
      <c r="EWM2087" s="2206"/>
      <c r="EWN2087" s="2206"/>
      <c r="EWO2087" s="2206"/>
      <c r="EWP2087" s="2206"/>
      <c r="EWQ2087" s="2206"/>
      <c r="EWR2087" s="2206"/>
      <c r="EWS2087" s="2206"/>
      <c r="EWT2087" s="2206"/>
      <c r="EWU2087" s="2206"/>
      <c r="EWV2087" s="2206"/>
      <c r="EWW2087" s="2206"/>
      <c r="EWX2087" s="2206"/>
      <c r="EWY2087" s="2206"/>
      <c r="EWZ2087" s="2206"/>
      <c r="EXA2087" s="2206"/>
      <c r="EXB2087" s="2206"/>
      <c r="EXC2087" s="2206"/>
      <c r="EXD2087" s="2206"/>
      <c r="EXE2087" s="2206"/>
      <c r="EXF2087" s="2206"/>
      <c r="EXG2087" s="2206"/>
      <c r="EXH2087" s="2206"/>
      <c r="EXI2087" s="2206"/>
      <c r="EXJ2087" s="2206"/>
      <c r="EXK2087" s="2206"/>
      <c r="EXL2087" s="2206"/>
      <c r="EXM2087" s="2206"/>
      <c r="EXN2087" s="2206"/>
      <c r="EXO2087" s="2206"/>
      <c r="EXP2087" s="2206"/>
      <c r="EXQ2087" s="2206"/>
      <c r="EXR2087" s="2206"/>
      <c r="EXS2087" s="2206"/>
      <c r="EXT2087" s="2206"/>
      <c r="EXU2087" s="2206"/>
      <c r="EXV2087" s="2206"/>
      <c r="EXW2087" s="2206"/>
      <c r="EXX2087" s="2206"/>
      <c r="EXY2087" s="2206"/>
      <c r="EXZ2087" s="2206"/>
      <c r="EYA2087" s="2206"/>
      <c r="EYB2087" s="2206"/>
      <c r="EYC2087" s="2206"/>
      <c r="EYD2087" s="2206"/>
      <c r="EYE2087" s="2206"/>
      <c r="EYF2087" s="2206"/>
      <c r="EYG2087" s="2206"/>
      <c r="EYH2087" s="2206"/>
      <c r="EYI2087" s="2206"/>
      <c r="EYJ2087" s="2206"/>
      <c r="EYK2087" s="2206"/>
      <c r="EYL2087" s="2206"/>
      <c r="EYM2087" s="2206"/>
      <c r="EYN2087" s="2206"/>
      <c r="EYO2087" s="2206"/>
      <c r="EYP2087" s="2206"/>
      <c r="EYQ2087" s="2206"/>
      <c r="EYR2087" s="2206"/>
      <c r="EYS2087" s="2206"/>
      <c r="EYT2087" s="2206"/>
      <c r="EYU2087" s="2206"/>
      <c r="EYV2087" s="2206"/>
      <c r="EYW2087" s="2206"/>
      <c r="EYX2087" s="2206"/>
      <c r="EYY2087" s="2206"/>
      <c r="EYZ2087" s="2206"/>
      <c r="EZA2087" s="2206"/>
      <c r="EZB2087" s="2206"/>
      <c r="EZC2087" s="2206"/>
      <c r="EZD2087" s="2206"/>
      <c r="EZE2087" s="2206"/>
      <c r="EZF2087" s="2206"/>
      <c r="EZG2087" s="2206"/>
      <c r="EZH2087" s="2206"/>
      <c r="EZI2087" s="2206"/>
      <c r="EZJ2087" s="2206"/>
      <c r="EZK2087" s="2206"/>
      <c r="EZL2087" s="2206"/>
      <c r="EZM2087" s="2206"/>
      <c r="EZN2087" s="2206"/>
      <c r="EZO2087" s="2206"/>
      <c r="EZP2087" s="2206"/>
      <c r="EZQ2087" s="2206"/>
      <c r="EZR2087" s="2206"/>
      <c r="EZS2087" s="2206"/>
      <c r="EZT2087" s="2206"/>
      <c r="EZU2087" s="2206"/>
      <c r="EZV2087" s="2206"/>
      <c r="EZW2087" s="2206"/>
      <c r="EZX2087" s="2206"/>
      <c r="EZY2087" s="2206"/>
      <c r="EZZ2087" s="2206"/>
      <c r="FAA2087" s="2206"/>
      <c r="FAB2087" s="2206"/>
      <c r="FAC2087" s="2206"/>
      <c r="FAD2087" s="2206"/>
      <c r="FAE2087" s="2206"/>
      <c r="FAF2087" s="2206"/>
      <c r="FAG2087" s="2206"/>
      <c r="FAH2087" s="2206"/>
      <c r="FAI2087" s="2206"/>
      <c r="FAJ2087" s="2206"/>
      <c r="FAK2087" s="2206"/>
      <c r="FAL2087" s="2206"/>
      <c r="FAM2087" s="2206"/>
      <c r="FAN2087" s="2206"/>
      <c r="FAO2087" s="2206"/>
      <c r="FAP2087" s="2206"/>
      <c r="FAQ2087" s="2206"/>
      <c r="FAR2087" s="2206"/>
      <c r="FAS2087" s="2206"/>
      <c r="FAT2087" s="2206"/>
      <c r="FAU2087" s="2206"/>
      <c r="FAV2087" s="2206"/>
      <c r="FAW2087" s="2206"/>
      <c r="FAX2087" s="2206"/>
      <c r="FAY2087" s="2206"/>
      <c r="FAZ2087" s="2206"/>
      <c r="FBA2087" s="2206"/>
      <c r="FBB2087" s="2206"/>
      <c r="FBC2087" s="2206"/>
      <c r="FBD2087" s="2206"/>
      <c r="FBE2087" s="2206"/>
      <c r="FBF2087" s="2206"/>
      <c r="FBG2087" s="2206"/>
      <c r="FBH2087" s="2206"/>
      <c r="FBI2087" s="2206"/>
      <c r="FBJ2087" s="2206"/>
      <c r="FBK2087" s="2206"/>
      <c r="FBL2087" s="2206"/>
      <c r="FBM2087" s="2206"/>
      <c r="FBN2087" s="2206"/>
      <c r="FBO2087" s="2206"/>
      <c r="FBP2087" s="2206"/>
      <c r="FBQ2087" s="2206"/>
      <c r="FBR2087" s="2206"/>
      <c r="FBS2087" s="2206"/>
      <c r="FBT2087" s="2206"/>
      <c r="FBU2087" s="2206"/>
      <c r="FBV2087" s="2206"/>
      <c r="FBW2087" s="2206"/>
      <c r="FBX2087" s="2206"/>
      <c r="FBY2087" s="2206"/>
      <c r="FBZ2087" s="2206"/>
      <c r="FCA2087" s="2206"/>
      <c r="FCB2087" s="2206"/>
      <c r="FCC2087" s="2206"/>
      <c r="FCD2087" s="2206"/>
      <c r="FCE2087" s="2206"/>
      <c r="FCF2087" s="2206"/>
      <c r="FCG2087" s="2206"/>
      <c r="FCH2087" s="2206"/>
      <c r="FCI2087" s="2206"/>
      <c r="FCJ2087" s="2206"/>
      <c r="FCK2087" s="2206"/>
      <c r="FCL2087" s="2206"/>
      <c r="FCM2087" s="2206"/>
      <c r="FCN2087" s="2206"/>
      <c r="FCO2087" s="2206"/>
      <c r="FCP2087" s="2206"/>
      <c r="FCQ2087" s="2206"/>
      <c r="FCR2087" s="2206"/>
      <c r="FCS2087" s="2206"/>
      <c r="FCT2087" s="2206"/>
      <c r="FCU2087" s="2206"/>
      <c r="FCV2087" s="2206"/>
      <c r="FCW2087" s="2206"/>
      <c r="FCX2087" s="2206"/>
      <c r="FCY2087" s="2206"/>
      <c r="FCZ2087" s="2206"/>
      <c r="FDA2087" s="2206"/>
      <c r="FDB2087" s="2206"/>
      <c r="FDC2087" s="2206"/>
      <c r="FDD2087" s="2206"/>
      <c r="FDE2087" s="2206"/>
      <c r="FDF2087" s="2206"/>
      <c r="FDG2087" s="2206"/>
      <c r="FDH2087" s="2206"/>
      <c r="FDI2087" s="2206"/>
      <c r="FDJ2087" s="2206"/>
      <c r="FDK2087" s="2206"/>
      <c r="FDL2087" s="2206"/>
      <c r="FDM2087" s="2206"/>
      <c r="FDN2087" s="2206"/>
      <c r="FDO2087" s="2206"/>
      <c r="FDP2087" s="2206"/>
      <c r="FDQ2087" s="2206"/>
      <c r="FDR2087" s="2206"/>
      <c r="FDS2087" s="2206"/>
      <c r="FDT2087" s="2206"/>
      <c r="FDU2087" s="2206"/>
      <c r="FDV2087" s="2206"/>
      <c r="FDW2087" s="2206"/>
      <c r="FDX2087" s="2206"/>
      <c r="FDY2087" s="2206"/>
      <c r="FDZ2087" s="2206"/>
      <c r="FEA2087" s="2206"/>
      <c r="FEB2087" s="2206"/>
      <c r="FEC2087" s="2206"/>
      <c r="FED2087" s="2206"/>
      <c r="FEE2087" s="2206"/>
      <c r="FEF2087" s="2206"/>
      <c r="FEG2087" s="2206"/>
      <c r="FEH2087" s="2206"/>
      <c r="FEI2087" s="2206"/>
      <c r="FEJ2087" s="2206"/>
      <c r="FEK2087" s="2206"/>
      <c r="FEL2087" s="2206"/>
      <c r="FEM2087" s="2206"/>
      <c r="FEN2087" s="2206"/>
      <c r="FEO2087" s="2206"/>
      <c r="FEP2087" s="2206"/>
      <c r="FEQ2087" s="2206"/>
      <c r="FER2087" s="2206"/>
      <c r="FES2087" s="2206"/>
      <c r="FET2087" s="2206"/>
      <c r="FEU2087" s="2206"/>
      <c r="FEV2087" s="2206"/>
      <c r="FEW2087" s="2206"/>
      <c r="FEX2087" s="2206"/>
      <c r="FEY2087" s="2206"/>
      <c r="FEZ2087" s="2206"/>
      <c r="FFA2087" s="2206"/>
      <c r="FFB2087" s="2206"/>
      <c r="FFC2087" s="2206"/>
      <c r="FFD2087" s="2206"/>
      <c r="FFE2087" s="2206"/>
      <c r="FFF2087" s="2206"/>
      <c r="FFG2087" s="2206"/>
      <c r="FFH2087" s="2206"/>
      <c r="FFI2087" s="2206"/>
      <c r="FFJ2087" s="2206"/>
      <c r="FFK2087" s="2206"/>
      <c r="FFL2087" s="2206"/>
      <c r="FFM2087" s="2206"/>
      <c r="FFN2087" s="2206"/>
      <c r="FFO2087" s="2206"/>
      <c r="FFP2087" s="2206"/>
      <c r="FFQ2087" s="2206"/>
      <c r="FFR2087" s="2206"/>
      <c r="FFS2087" s="2206"/>
      <c r="FFT2087" s="2206"/>
      <c r="FFU2087" s="2206"/>
      <c r="FFV2087" s="2206"/>
      <c r="FFW2087" s="2206"/>
      <c r="FFX2087" s="2206"/>
      <c r="FFY2087" s="2206"/>
      <c r="FFZ2087" s="2206"/>
      <c r="FGA2087" s="2206"/>
      <c r="FGB2087" s="2206"/>
      <c r="FGC2087" s="2206"/>
      <c r="FGD2087" s="2206"/>
      <c r="FGE2087" s="2206"/>
      <c r="FGF2087" s="2206"/>
      <c r="FGG2087" s="2206"/>
      <c r="FGH2087" s="2206"/>
      <c r="FGI2087" s="2206"/>
      <c r="FGJ2087" s="2206"/>
      <c r="FGK2087" s="2206"/>
      <c r="FGL2087" s="2206"/>
      <c r="FGM2087" s="2206"/>
      <c r="FGN2087" s="2206"/>
      <c r="FGO2087" s="2206"/>
      <c r="FGP2087" s="2206"/>
      <c r="FGQ2087" s="2206"/>
      <c r="FGR2087" s="2206"/>
      <c r="FGS2087" s="2206"/>
      <c r="FGT2087" s="2206"/>
      <c r="FGU2087" s="2206"/>
      <c r="FGV2087" s="2206"/>
      <c r="FGW2087" s="2206"/>
      <c r="FGX2087" s="2206"/>
      <c r="FGY2087" s="2206"/>
      <c r="FGZ2087" s="2206"/>
      <c r="FHA2087" s="2206"/>
      <c r="FHB2087" s="2206"/>
      <c r="FHC2087" s="2206"/>
      <c r="FHD2087" s="2206"/>
      <c r="FHE2087" s="2206"/>
      <c r="FHF2087" s="2206"/>
      <c r="FHG2087" s="2206"/>
      <c r="FHH2087" s="2206"/>
      <c r="FHI2087" s="2206"/>
      <c r="FHJ2087" s="2206"/>
      <c r="FHK2087" s="2206"/>
      <c r="FHL2087" s="2206"/>
      <c r="FHM2087" s="2206"/>
      <c r="FHN2087" s="2206"/>
      <c r="FHO2087" s="2206"/>
      <c r="FHP2087" s="2206"/>
      <c r="FHQ2087" s="2206"/>
      <c r="FHR2087" s="2206"/>
      <c r="FHS2087" s="2206"/>
      <c r="FHT2087" s="2206"/>
      <c r="FHU2087" s="2206"/>
      <c r="FHV2087" s="2206"/>
      <c r="FHW2087" s="2206"/>
      <c r="FHX2087" s="2206"/>
      <c r="FHY2087" s="2206"/>
      <c r="FHZ2087" s="2206"/>
      <c r="FIA2087" s="2206"/>
      <c r="FIB2087" s="2206"/>
      <c r="FIC2087" s="2206"/>
      <c r="FID2087" s="2206"/>
      <c r="FIE2087" s="2206"/>
      <c r="FIF2087" s="2206"/>
      <c r="FIG2087" s="2206"/>
      <c r="FIH2087" s="2206"/>
      <c r="FII2087" s="2206"/>
      <c r="FIJ2087" s="2206"/>
      <c r="FIK2087" s="2206"/>
      <c r="FIL2087" s="2206"/>
      <c r="FIM2087" s="2206"/>
      <c r="FIN2087" s="2206"/>
      <c r="FIO2087" s="2206"/>
      <c r="FIP2087" s="2206"/>
      <c r="FIQ2087" s="2206"/>
      <c r="FIR2087" s="2206"/>
      <c r="FIS2087" s="2206"/>
      <c r="FIT2087" s="2206"/>
      <c r="FIU2087" s="2206"/>
      <c r="FIV2087" s="2206"/>
      <c r="FIW2087" s="2206"/>
      <c r="FIX2087" s="2206"/>
      <c r="FIY2087" s="2206"/>
      <c r="FIZ2087" s="2206"/>
      <c r="FJA2087" s="2206"/>
      <c r="FJB2087" s="2206"/>
      <c r="FJC2087" s="2206"/>
      <c r="FJD2087" s="2206"/>
      <c r="FJE2087" s="2206"/>
      <c r="FJF2087" s="2206"/>
      <c r="FJG2087" s="2206"/>
      <c r="FJH2087" s="2206"/>
      <c r="FJI2087" s="2206"/>
      <c r="FJJ2087" s="2206"/>
      <c r="FJK2087" s="2206"/>
      <c r="FJL2087" s="2206"/>
      <c r="FJM2087" s="2206"/>
      <c r="FJN2087" s="2206"/>
      <c r="FJO2087" s="2206"/>
      <c r="FJP2087" s="2206"/>
      <c r="FJQ2087" s="2206"/>
      <c r="FJR2087" s="2206"/>
      <c r="FJS2087" s="2206"/>
      <c r="FJT2087" s="2206"/>
      <c r="FJU2087" s="2206"/>
      <c r="FJV2087" s="2206"/>
      <c r="FJW2087" s="2206"/>
      <c r="FJX2087" s="2206"/>
      <c r="FJY2087" s="2206"/>
      <c r="FJZ2087" s="2206"/>
      <c r="FKA2087" s="2206"/>
      <c r="FKB2087" s="2206"/>
      <c r="FKC2087" s="2206"/>
      <c r="FKD2087" s="2206"/>
      <c r="FKE2087" s="2206"/>
      <c r="FKF2087" s="2206"/>
      <c r="FKG2087" s="2206"/>
      <c r="FKH2087" s="2206"/>
      <c r="FKI2087" s="2206"/>
      <c r="FKJ2087" s="2206"/>
      <c r="FKK2087" s="2206"/>
      <c r="FKL2087" s="2206"/>
      <c r="FKM2087" s="2206"/>
      <c r="FKN2087" s="2206"/>
      <c r="FKO2087" s="2206"/>
      <c r="FKP2087" s="2206"/>
      <c r="FKQ2087" s="2206"/>
      <c r="FKR2087" s="2206"/>
      <c r="FKS2087" s="2206"/>
      <c r="FKT2087" s="2206"/>
      <c r="FKU2087" s="2206"/>
      <c r="FKV2087" s="2206"/>
      <c r="FKW2087" s="2206"/>
      <c r="FKX2087" s="2206"/>
      <c r="FKY2087" s="2206"/>
      <c r="FKZ2087" s="2206"/>
      <c r="FLA2087" s="2206"/>
      <c r="FLB2087" s="2206"/>
      <c r="FLC2087" s="2206"/>
      <c r="FLD2087" s="2206"/>
      <c r="FLE2087" s="2206"/>
      <c r="FLF2087" s="2206"/>
      <c r="FLG2087" s="2206"/>
      <c r="FLH2087" s="2206"/>
      <c r="FLI2087" s="2206"/>
      <c r="FLJ2087" s="2206"/>
      <c r="FLK2087" s="2206"/>
      <c r="FLL2087" s="2206"/>
      <c r="FLM2087" s="2206"/>
      <c r="FLN2087" s="2206"/>
      <c r="FLO2087" s="2206"/>
      <c r="FLP2087" s="2206"/>
      <c r="FLQ2087" s="2206"/>
      <c r="FLR2087" s="2206"/>
      <c r="FLS2087" s="2206"/>
      <c r="FLT2087" s="2206"/>
      <c r="FLU2087" s="2206"/>
      <c r="FLV2087" s="2206"/>
      <c r="FLW2087" s="2206"/>
      <c r="FLX2087" s="2206"/>
      <c r="FLY2087" s="2206"/>
      <c r="FLZ2087" s="2206"/>
      <c r="FMA2087" s="2206"/>
      <c r="FMB2087" s="2206"/>
      <c r="FMC2087" s="2206"/>
      <c r="FMD2087" s="2206"/>
      <c r="FME2087" s="2206"/>
      <c r="FMF2087" s="2206"/>
      <c r="FMG2087" s="2206"/>
      <c r="FMH2087" s="2206"/>
      <c r="FMI2087" s="2206"/>
      <c r="FMJ2087" s="2206"/>
      <c r="FMK2087" s="2206"/>
      <c r="FML2087" s="2206"/>
      <c r="FMM2087" s="2206"/>
      <c r="FMN2087" s="2206"/>
      <c r="FMO2087" s="2206"/>
      <c r="FMP2087" s="2206"/>
      <c r="FMQ2087" s="2206"/>
      <c r="FMR2087" s="2206"/>
      <c r="FMS2087" s="2206"/>
      <c r="FMT2087" s="2206"/>
      <c r="FMU2087" s="2206"/>
      <c r="FMV2087" s="2206"/>
      <c r="FMW2087" s="2206"/>
      <c r="FMX2087" s="2206"/>
      <c r="FMY2087" s="2206"/>
      <c r="FMZ2087" s="2206"/>
      <c r="FNA2087" s="2206"/>
      <c r="FNB2087" s="2206"/>
      <c r="FNC2087" s="2206"/>
      <c r="FND2087" s="2206"/>
      <c r="FNE2087" s="2206"/>
      <c r="FNF2087" s="2206"/>
      <c r="FNG2087" s="2206"/>
      <c r="FNH2087" s="2206"/>
      <c r="FNI2087" s="2206"/>
      <c r="FNJ2087" s="2206"/>
      <c r="FNK2087" s="2206"/>
      <c r="FNL2087" s="2206"/>
      <c r="FNM2087" s="2206"/>
      <c r="FNN2087" s="2206"/>
      <c r="FNO2087" s="2206"/>
      <c r="FNP2087" s="2206"/>
      <c r="FNQ2087" s="2206"/>
      <c r="FNR2087" s="2206"/>
      <c r="FNS2087" s="2206"/>
      <c r="FNT2087" s="2206"/>
      <c r="FNU2087" s="2206"/>
      <c r="FNV2087" s="2206"/>
      <c r="FNW2087" s="2206"/>
      <c r="FNX2087" s="2206"/>
      <c r="FNY2087" s="2206"/>
      <c r="FNZ2087" s="2206"/>
      <c r="FOA2087" s="2206"/>
      <c r="FOB2087" s="2206"/>
      <c r="FOC2087" s="2206"/>
      <c r="FOD2087" s="2206"/>
      <c r="FOE2087" s="2206"/>
      <c r="FOF2087" s="2206"/>
      <c r="FOG2087" s="2206"/>
      <c r="FOH2087" s="2206"/>
      <c r="FOI2087" s="2206"/>
      <c r="FOJ2087" s="2206"/>
      <c r="FOK2087" s="2206"/>
      <c r="FOL2087" s="2206"/>
      <c r="FOM2087" s="2206"/>
      <c r="FON2087" s="2206"/>
      <c r="FOO2087" s="2206"/>
      <c r="FOP2087" s="2206"/>
      <c r="FOQ2087" s="2206"/>
      <c r="FOR2087" s="2206"/>
      <c r="FOS2087" s="2206"/>
      <c r="FOT2087" s="2206"/>
      <c r="FOU2087" s="2206"/>
      <c r="FOV2087" s="2206"/>
      <c r="FOW2087" s="2206"/>
      <c r="FOX2087" s="2206"/>
      <c r="FOY2087" s="2206"/>
      <c r="FOZ2087" s="2206"/>
      <c r="FPA2087" s="2206"/>
      <c r="FPB2087" s="2206"/>
      <c r="FPC2087" s="2206"/>
      <c r="FPD2087" s="2206"/>
      <c r="FPE2087" s="2206"/>
      <c r="FPF2087" s="2206"/>
      <c r="FPG2087" s="2206"/>
      <c r="FPH2087" s="2206"/>
      <c r="FPI2087" s="2206"/>
      <c r="FPJ2087" s="2206"/>
      <c r="FPK2087" s="2206"/>
      <c r="FPL2087" s="2206"/>
      <c r="FPM2087" s="2206"/>
      <c r="FPN2087" s="2206"/>
      <c r="FPO2087" s="2206"/>
      <c r="FPP2087" s="2206"/>
      <c r="FPQ2087" s="2206"/>
      <c r="FPR2087" s="2206"/>
      <c r="FPS2087" s="2206"/>
      <c r="FPT2087" s="2206"/>
      <c r="FPU2087" s="2206"/>
      <c r="FPV2087" s="2206"/>
      <c r="FPW2087" s="2206"/>
      <c r="FPX2087" s="2206"/>
      <c r="FPY2087" s="2206"/>
      <c r="FPZ2087" s="2206"/>
      <c r="FQA2087" s="2206"/>
      <c r="FQB2087" s="2206"/>
      <c r="FQC2087" s="2206"/>
      <c r="FQD2087" s="2206"/>
      <c r="FQE2087" s="2206"/>
      <c r="FQF2087" s="2206"/>
      <c r="FQG2087" s="2206"/>
      <c r="FQH2087" s="2206"/>
      <c r="FQI2087" s="2206"/>
      <c r="FQJ2087" s="2206"/>
      <c r="FQK2087" s="2206"/>
      <c r="FQL2087" s="2206"/>
      <c r="FQM2087" s="2206"/>
      <c r="FQN2087" s="2206"/>
      <c r="FQO2087" s="2206"/>
      <c r="FQP2087" s="2206"/>
      <c r="FQQ2087" s="2206"/>
      <c r="FQR2087" s="2206"/>
      <c r="FQS2087" s="2206"/>
      <c r="FQT2087" s="2206"/>
      <c r="FQU2087" s="2206"/>
      <c r="FQV2087" s="2206"/>
      <c r="FQW2087" s="2206"/>
      <c r="FQX2087" s="2206"/>
      <c r="FQY2087" s="2206"/>
      <c r="FQZ2087" s="2206"/>
      <c r="FRA2087" s="2206"/>
      <c r="FRB2087" s="2206"/>
      <c r="FRC2087" s="2206"/>
      <c r="FRD2087" s="2206"/>
      <c r="FRE2087" s="2206"/>
      <c r="FRF2087" s="2206"/>
      <c r="FRG2087" s="2206"/>
      <c r="FRH2087" s="2206"/>
      <c r="FRI2087" s="2206"/>
      <c r="FRJ2087" s="2206"/>
      <c r="FRK2087" s="2206"/>
      <c r="FRL2087" s="2206"/>
      <c r="FRM2087" s="2206"/>
      <c r="FRN2087" s="2206"/>
      <c r="FRO2087" s="2206"/>
      <c r="FRP2087" s="2206"/>
      <c r="FRQ2087" s="2206"/>
      <c r="FRR2087" s="2206"/>
      <c r="FRS2087" s="2206"/>
      <c r="FRT2087" s="2206"/>
      <c r="FRU2087" s="2206"/>
      <c r="FRV2087" s="2206"/>
      <c r="FRW2087" s="2206"/>
      <c r="FRX2087" s="2206"/>
      <c r="FRY2087" s="2206"/>
      <c r="FRZ2087" s="2206"/>
      <c r="FSA2087" s="2206"/>
      <c r="FSB2087" s="2206"/>
      <c r="FSC2087" s="2206"/>
      <c r="FSD2087" s="2206"/>
      <c r="FSE2087" s="2206"/>
      <c r="FSF2087" s="2206"/>
      <c r="FSG2087" s="2206"/>
      <c r="FSH2087" s="2206"/>
      <c r="FSI2087" s="2206"/>
      <c r="FSJ2087" s="2206"/>
      <c r="FSK2087" s="2206"/>
      <c r="FSL2087" s="2206"/>
      <c r="FSM2087" s="2206"/>
      <c r="FSN2087" s="2206"/>
      <c r="FSO2087" s="2206"/>
      <c r="FSP2087" s="2206"/>
      <c r="FSQ2087" s="2206"/>
      <c r="FSR2087" s="2206"/>
      <c r="FSS2087" s="2206"/>
      <c r="FST2087" s="2206"/>
      <c r="FSU2087" s="2206"/>
      <c r="FSV2087" s="2206"/>
      <c r="FSW2087" s="2206"/>
      <c r="FSX2087" s="2206"/>
      <c r="FSY2087" s="2206"/>
      <c r="FSZ2087" s="2206"/>
      <c r="FTA2087" s="2206"/>
      <c r="FTB2087" s="2206"/>
      <c r="FTC2087" s="2206"/>
      <c r="FTD2087" s="2206"/>
      <c r="FTE2087" s="2206"/>
      <c r="FTF2087" s="2206"/>
      <c r="FTG2087" s="2206"/>
      <c r="FTH2087" s="2206"/>
      <c r="FTI2087" s="2206"/>
      <c r="FTJ2087" s="2206"/>
      <c r="FTK2087" s="2206"/>
      <c r="FTL2087" s="2206"/>
      <c r="FTM2087" s="2206"/>
      <c r="FTN2087" s="2206"/>
      <c r="FTO2087" s="2206"/>
      <c r="FTP2087" s="2206"/>
      <c r="FTQ2087" s="2206"/>
      <c r="FTR2087" s="2206"/>
      <c r="FTS2087" s="2206"/>
      <c r="FTT2087" s="2206"/>
      <c r="FTU2087" s="2206"/>
      <c r="FTV2087" s="2206"/>
      <c r="FTW2087" s="2206"/>
      <c r="FTX2087" s="2206"/>
      <c r="FTY2087" s="2206"/>
      <c r="FTZ2087" s="2206"/>
      <c r="FUA2087" s="2206"/>
      <c r="FUB2087" s="2206"/>
      <c r="FUC2087" s="2206"/>
      <c r="FUD2087" s="2206"/>
      <c r="FUE2087" s="2206"/>
      <c r="FUF2087" s="2206"/>
      <c r="FUG2087" s="2206"/>
      <c r="FUH2087" s="2206"/>
      <c r="FUI2087" s="2206"/>
      <c r="FUJ2087" s="2206"/>
      <c r="FUK2087" s="2206"/>
      <c r="FUL2087" s="2206"/>
      <c r="FUM2087" s="2206"/>
      <c r="FUN2087" s="2206"/>
      <c r="FUO2087" s="2206"/>
      <c r="FUP2087" s="2206"/>
      <c r="FUQ2087" s="2206"/>
      <c r="FUR2087" s="2206"/>
      <c r="FUS2087" s="2206"/>
      <c r="FUT2087" s="2206"/>
      <c r="FUU2087" s="2206"/>
      <c r="FUV2087" s="2206"/>
      <c r="FUW2087" s="2206"/>
      <c r="FUX2087" s="2206"/>
      <c r="FUY2087" s="2206"/>
      <c r="FUZ2087" s="2206"/>
      <c r="FVA2087" s="2206"/>
      <c r="FVB2087" s="2206"/>
      <c r="FVC2087" s="2206"/>
      <c r="FVD2087" s="2206"/>
      <c r="FVE2087" s="2206"/>
      <c r="FVF2087" s="2206"/>
      <c r="FVG2087" s="2206"/>
      <c r="FVH2087" s="2206"/>
      <c r="FVI2087" s="2206"/>
      <c r="FVJ2087" s="2206"/>
      <c r="FVK2087" s="2206"/>
      <c r="FVL2087" s="2206"/>
      <c r="FVM2087" s="2206"/>
      <c r="FVN2087" s="2206"/>
      <c r="FVO2087" s="2206"/>
      <c r="FVP2087" s="2206"/>
      <c r="FVQ2087" s="2206"/>
      <c r="FVR2087" s="2206"/>
      <c r="FVS2087" s="2206"/>
      <c r="FVT2087" s="2206"/>
      <c r="FVU2087" s="2206"/>
      <c r="FVV2087" s="2206"/>
      <c r="FVW2087" s="2206"/>
      <c r="FVX2087" s="2206"/>
      <c r="FVY2087" s="2206"/>
      <c r="FVZ2087" s="2206"/>
      <c r="FWA2087" s="2206"/>
      <c r="FWB2087" s="2206"/>
      <c r="FWC2087" s="2206"/>
      <c r="FWD2087" s="2206"/>
      <c r="FWE2087" s="2206"/>
      <c r="FWF2087" s="2206"/>
      <c r="FWG2087" s="2206"/>
      <c r="FWH2087" s="2206"/>
      <c r="FWI2087" s="2206"/>
      <c r="FWJ2087" s="2206"/>
      <c r="FWK2087" s="2206"/>
      <c r="FWL2087" s="2206"/>
      <c r="FWM2087" s="2206"/>
      <c r="FWN2087" s="2206"/>
      <c r="FWO2087" s="2206"/>
      <c r="FWP2087" s="2206"/>
      <c r="FWQ2087" s="2206"/>
      <c r="FWR2087" s="2206"/>
      <c r="FWS2087" s="2206"/>
      <c r="FWT2087" s="2206"/>
      <c r="FWU2087" s="2206"/>
      <c r="FWV2087" s="2206"/>
      <c r="FWW2087" s="2206"/>
      <c r="FWX2087" s="2206"/>
      <c r="FWY2087" s="2206"/>
      <c r="FWZ2087" s="2206"/>
      <c r="FXA2087" s="2206"/>
      <c r="FXB2087" s="2206"/>
      <c r="FXC2087" s="2206"/>
      <c r="FXD2087" s="2206"/>
      <c r="FXE2087" s="2206"/>
      <c r="FXF2087" s="2206"/>
      <c r="FXG2087" s="2206"/>
      <c r="FXH2087" s="2206"/>
      <c r="FXI2087" s="2206"/>
      <c r="FXJ2087" s="2206"/>
      <c r="FXK2087" s="2206"/>
      <c r="FXL2087" s="2206"/>
      <c r="FXM2087" s="2206"/>
      <c r="FXN2087" s="2206"/>
      <c r="FXO2087" s="2206"/>
      <c r="FXP2087" s="2206"/>
      <c r="FXQ2087" s="2206"/>
      <c r="FXR2087" s="2206"/>
      <c r="FXS2087" s="2206"/>
      <c r="FXT2087" s="2206"/>
      <c r="FXU2087" s="2206"/>
      <c r="FXV2087" s="2206"/>
      <c r="FXW2087" s="2206"/>
      <c r="FXX2087" s="2206"/>
      <c r="FXY2087" s="2206"/>
      <c r="FXZ2087" s="2206"/>
      <c r="FYA2087" s="2206"/>
      <c r="FYB2087" s="2206"/>
      <c r="FYC2087" s="2206"/>
      <c r="FYD2087" s="2206"/>
      <c r="FYE2087" s="2206"/>
      <c r="FYF2087" s="2206"/>
      <c r="FYG2087" s="2206"/>
      <c r="FYH2087" s="2206"/>
      <c r="FYI2087" s="2206"/>
      <c r="FYJ2087" s="2206"/>
      <c r="FYK2087" s="2206"/>
      <c r="FYL2087" s="2206"/>
      <c r="FYM2087" s="2206"/>
      <c r="FYN2087" s="2206"/>
      <c r="FYO2087" s="2206"/>
      <c r="FYP2087" s="2206"/>
      <c r="FYQ2087" s="2206"/>
      <c r="FYR2087" s="2206"/>
      <c r="FYS2087" s="2206"/>
      <c r="FYT2087" s="2206"/>
      <c r="FYU2087" s="2206"/>
      <c r="FYV2087" s="2206"/>
      <c r="FYW2087" s="2206"/>
      <c r="FYX2087" s="2206"/>
      <c r="FYY2087" s="2206"/>
      <c r="FYZ2087" s="2206"/>
      <c r="FZA2087" s="2206"/>
      <c r="FZB2087" s="2206"/>
      <c r="FZC2087" s="2206"/>
      <c r="FZD2087" s="2206"/>
      <c r="FZE2087" s="2206"/>
      <c r="FZF2087" s="2206"/>
      <c r="FZG2087" s="2206"/>
      <c r="FZH2087" s="2206"/>
      <c r="FZI2087" s="2206"/>
      <c r="FZJ2087" s="2206"/>
      <c r="FZK2087" s="2206"/>
      <c r="FZL2087" s="2206"/>
      <c r="FZM2087" s="2206"/>
      <c r="FZN2087" s="2206"/>
      <c r="FZO2087" s="2206"/>
      <c r="FZP2087" s="2206"/>
      <c r="FZQ2087" s="2206"/>
      <c r="FZR2087" s="2206"/>
      <c r="FZS2087" s="2206"/>
      <c r="FZT2087" s="2206"/>
      <c r="FZU2087" s="2206"/>
      <c r="FZV2087" s="2206"/>
      <c r="FZW2087" s="2206"/>
      <c r="FZX2087" s="2206"/>
      <c r="FZY2087" s="2206"/>
      <c r="FZZ2087" s="2206"/>
      <c r="GAA2087" s="2206"/>
      <c r="GAB2087" s="2206"/>
      <c r="GAC2087" s="2206"/>
      <c r="GAD2087" s="2206"/>
      <c r="GAE2087" s="2206"/>
      <c r="GAF2087" s="2206"/>
      <c r="GAG2087" s="2206"/>
      <c r="GAH2087" s="2206"/>
      <c r="GAI2087" s="2206"/>
      <c r="GAJ2087" s="2206"/>
      <c r="GAK2087" s="2206"/>
      <c r="GAL2087" s="2206"/>
      <c r="GAM2087" s="2206"/>
      <c r="GAN2087" s="2206"/>
      <c r="GAO2087" s="2206"/>
      <c r="GAP2087" s="2206"/>
      <c r="GAQ2087" s="2206"/>
      <c r="GAR2087" s="2206"/>
      <c r="GAS2087" s="2206"/>
      <c r="GAT2087" s="2206"/>
      <c r="GAU2087" s="2206"/>
      <c r="GAV2087" s="2206"/>
      <c r="GAW2087" s="2206"/>
      <c r="GAX2087" s="2206"/>
      <c r="GAY2087" s="2206"/>
      <c r="GAZ2087" s="2206"/>
      <c r="GBA2087" s="2206"/>
      <c r="GBB2087" s="2206"/>
      <c r="GBC2087" s="2206"/>
      <c r="GBD2087" s="2206"/>
      <c r="GBE2087" s="2206"/>
      <c r="GBF2087" s="2206"/>
      <c r="GBG2087" s="2206"/>
      <c r="GBH2087" s="2206"/>
      <c r="GBI2087" s="2206"/>
      <c r="GBJ2087" s="2206"/>
      <c r="GBK2087" s="2206"/>
      <c r="GBL2087" s="2206"/>
      <c r="GBM2087" s="2206"/>
      <c r="GBN2087" s="2206"/>
      <c r="GBO2087" s="2206"/>
      <c r="GBP2087" s="2206"/>
      <c r="GBQ2087" s="2206"/>
      <c r="GBR2087" s="2206"/>
      <c r="GBS2087" s="2206"/>
      <c r="GBT2087" s="2206"/>
      <c r="GBU2087" s="2206"/>
      <c r="GBV2087" s="2206"/>
      <c r="GBW2087" s="2206"/>
      <c r="GBX2087" s="2206"/>
      <c r="GBY2087" s="2206"/>
      <c r="GBZ2087" s="2206"/>
      <c r="GCA2087" s="2206"/>
      <c r="GCB2087" s="2206"/>
      <c r="GCC2087" s="2206"/>
      <c r="GCD2087" s="2206"/>
      <c r="GCE2087" s="2206"/>
      <c r="GCF2087" s="2206"/>
      <c r="GCG2087" s="2206"/>
      <c r="GCH2087" s="2206"/>
      <c r="GCI2087" s="2206"/>
      <c r="GCJ2087" s="2206"/>
      <c r="GCK2087" s="2206"/>
      <c r="GCL2087" s="2206"/>
      <c r="GCM2087" s="2206"/>
      <c r="GCN2087" s="2206"/>
      <c r="GCO2087" s="2206"/>
      <c r="GCP2087" s="2206"/>
      <c r="GCQ2087" s="2206"/>
      <c r="GCR2087" s="2206"/>
      <c r="GCS2087" s="2206"/>
      <c r="GCT2087" s="2206"/>
      <c r="GCU2087" s="2206"/>
      <c r="GCV2087" s="2206"/>
      <c r="GCW2087" s="2206"/>
      <c r="GCX2087" s="2206"/>
      <c r="GCY2087" s="2206"/>
      <c r="GCZ2087" s="2206"/>
      <c r="GDA2087" s="2206"/>
      <c r="GDB2087" s="2206"/>
      <c r="GDC2087" s="2206"/>
      <c r="GDD2087" s="2206"/>
      <c r="GDE2087" s="2206"/>
      <c r="GDF2087" s="2206"/>
      <c r="GDG2087" s="2206"/>
      <c r="GDH2087" s="2206"/>
      <c r="GDI2087" s="2206"/>
      <c r="GDJ2087" s="2206"/>
      <c r="GDK2087" s="2206"/>
      <c r="GDL2087" s="2206"/>
      <c r="GDM2087" s="2206"/>
      <c r="GDN2087" s="2206"/>
      <c r="GDO2087" s="2206"/>
      <c r="GDP2087" s="2206"/>
      <c r="GDQ2087" s="2206"/>
      <c r="GDR2087" s="2206"/>
      <c r="GDS2087" s="2206"/>
      <c r="GDT2087" s="2206"/>
      <c r="GDU2087" s="2206"/>
      <c r="GDV2087" s="2206"/>
      <c r="GDW2087" s="2206"/>
      <c r="GDX2087" s="2206"/>
      <c r="GDY2087" s="2206"/>
      <c r="GDZ2087" s="2206"/>
      <c r="GEA2087" s="2206"/>
      <c r="GEB2087" s="2206"/>
      <c r="GEC2087" s="2206"/>
      <c r="GED2087" s="2206"/>
      <c r="GEE2087" s="2206"/>
      <c r="GEF2087" s="2206"/>
      <c r="GEG2087" s="2206"/>
      <c r="GEH2087" s="2206"/>
      <c r="GEI2087" s="2206"/>
      <c r="GEJ2087" s="2206"/>
      <c r="GEK2087" s="2206"/>
      <c r="GEL2087" s="2206"/>
      <c r="GEM2087" s="2206"/>
      <c r="GEN2087" s="2206"/>
      <c r="GEO2087" s="2206"/>
      <c r="GEP2087" s="2206"/>
      <c r="GEQ2087" s="2206"/>
      <c r="GER2087" s="2206"/>
      <c r="GES2087" s="2206"/>
      <c r="GET2087" s="2206"/>
      <c r="GEU2087" s="2206"/>
      <c r="GEV2087" s="2206"/>
      <c r="GEW2087" s="2206"/>
      <c r="GEX2087" s="2206"/>
      <c r="GEY2087" s="2206"/>
      <c r="GEZ2087" s="2206"/>
      <c r="GFA2087" s="2206"/>
      <c r="GFB2087" s="2206"/>
      <c r="GFC2087" s="2206"/>
      <c r="GFD2087" s="2206"/>
      <c r="GFE2087" s="2206"/>
      <c r="GFF2087" s="2206"/>
      <c r="GFG2087" s="2206"/>
      <c r="GFH2087" s="2206"/>
      <c r="GFI2087" s="2206"/>
      <c r="GFJ2087" s="2206"/>
      <c r="GFK2087" s="2206"/>
      <c r="GFL2087" s="2206"/>
      <c r="GFM2087" s="2206"/>
      <c r="GFN2087" s="2206"/>
      <c r="GFO2087" s="2206"/>
      <c r="GFP2087" s="2206"/>
      <c r="GFQ2087" s="2206"/>
      <c r="GFR2087" s="2206"/>
      <c r="GFS2087" s="2206"/>
      <c r="GFT2087" s="2206"/>
      <c r="GFU2087" s="2206"/>
      <c r="GFV2087" s="2206"/>
      <c r="GFW2087" s="2206"/>
      <c r="GFX2087" s="2206"/>
      <c r="GFY2087" s="2206"/>
      <c r="GFZ2087" s="2206"/>
      <c r="GGA2087" s="2206"/>
      <c r="GGB2087" s="2206"/>
      <c r="GGC2087" s="2206"/>
      <c r="GGD2087" s="2206"/>
      <c r="GGE2087" s="2206"/>
      <c r="GGF2087" s="2206"/>
      <c r="GGG2087" s="2206"/>
      <c r="GGH2087" s="2206"/>
      <c r="GGI2087" s="2206"/>
      <c r="GGJ2087" s="2206"/>
      <c r="GGK2087" s="2206"/>
      <c r="GGL2087" s="2206"/>
      <c r="GGM2087" s="2206"/>
      <c r="GGN2087" s="2206"/>
      <c r="GGO2087" s="2206"/>
      <c r="GGP2087" s="2206"/>
      <c r="GGQ2087" s="2206"/>
      <c r="GGR2087" s="2206"/>
      <c r="GGS2087" s="2206"/>
      <c r="GGT2087" s="2206"/>
      <c r="GGU2087" s="2206"/>
      <c r="GGV2087" s="2206"/>
      <c r="GGW2087" s="2206"/>
      <c r="GGX2087" s="2206"/>
      <c r="GGY2087" s="2206"/>
      <c r="GGZ2087" s="2206"/>
      <c r="GHA2087" s="2206"/>
      <c r="GHB2087" s="2206"/>
      <c r="GHC2087" s="2206"/>
      <c r="GHD2087" s="2206"/>
      <c r="GHE2087" s="2206"/>
      <c r="GHF2087" s="2206"/>
      <c r="GHG2087" s="2206"/>
      <c r="GHH2087" s="2206"/>
      <c r="GHI2087" s="2206"/>
      <c r="GHJ2087" s="2206"/>
      <c r="GHK2087" s="2206"/>
      <c r="GHL2087" s="2206"/>
      <c r="GHM2087" s="2206"/>
      <c r="GHN2087" s="2206"/>
      <c r="GHO2087" s="2206"/>
      <c r="GHP2087" s="2206"/>
      <c r="GHQ2087" s="2206"/>
      <c r="GHR2087" s="2206"/>
      <c r="GHS2087" s="2206"/>
      <c r="GHT2087" s="2206"/>
      <c r="GHU2087" s="2206"/>
      <c r="GHV2087" s="2206"/>
      <c r="GHW2087" s="2206"/>
      <c r="GHX2087" s="2206"/>
      <c r="GHY2087" s="2206"/>
      <c r="GHZ2087" s="2206"/>
      <c r="GIA2087" s="2206"/>
      <c r="GIB2087" s="2206"/>
      <c r="GIC2087" s="2206"/>
      <c r="GID2087" s="2206"/>
      <c r="GIE2087" s="2206"/>
      <c r="GIF2087" s="2206"/>
      <c r="GIG2087" s="2206"/>
      <c r="GIH2087" s="2206"/>
      <c r="GII2087" s="2206"/>
      <c r="GIJ2087" s="2206"/>
      <c r="GIK2087" s="2206"/>
      <c r="GIL2087" s="2206"/>
      <c r="GIM2087" s="2206"/>
      <c r="GIN2087" s="2206"/>
      <c r="GIO2087" s="2206"/>
      <c r="GIP2087" s="2206"/>
      <c r="GIQ2087" s="2206"/>
      <c r="GIR2087" s="2206"/>
      <c r="GIS2087" s="2206"/>
      <c r="GIT2087" s="2206"/>
      <c r="GIU2087" s="2206"/>
      <c r="GIV2087" s="2206"/>
      <c r="GIW2087" s="2206"/>
      <c r="GIX2087" s="2206"/>
      <c r="GIY2087" s="2206"/>
      <c r="GIZ2087" s="2206"/>
      <c r="GJA2087" s="2206"/>
      <c r="GJB2087" s="2206"/>
      <c r="GJC2087" s="2206"/>
      <c r="GJD2087" s="2206"/>
      <c r="GJE2087" s="2206"/>
      <c r="GJF2087" s="2206"/>
      <c r="GJG2087" s="2206"/>
      <c r="GJH2087" s="2206"/>
      <c r="GJI2087" s="2206"/>
      <c r="GJJ2087" s="2206"/>
      <c r="GJK2087" s="2206"/>
      <c r="GJL2087" s="2206"/>
      <c r="GJM2087" s="2206"/>
      <c r="GJN2087" s="2206"/>
      <c r="GJO2087" s="2206"/>
      <c r="GJP2087" s="2206"/>
      <c r="GJQ2087" s="2206"/>
      <c r="GJR2087" s="2206"/>
      <c r="GJS2087" s="2206"/>
      <c r="GJT2087" s="2206"/>
      <c r="GJU2087" s="2206"/>
      <c r="GJV2087" s="2206"/>
      <c r="GJW2087" s="2206"/>
      <c r="GJX2087" s="2206"/>
      <c r="GJY2087" s="2206"/>
      <c r="GJZ2087" s="2206"/>
      <c r="GKA2087" s="2206"/>
      <c r="GKB2087" s="2206"/>
      <c r="GKC2087" s="2206"/>
      <c r="GKD2087" s="2206"/>
      <c r="GKE2087" s="2206"/>
      <c r="GKF2087" s="2206"/>
      <c r="GKG2087" s="2206"/>
      <c r="GKH2087" s="2206"/>
      <c r="GKI2087" s="2206"/>
      <c r="GKJ2087" s="2206"/>
      <c r="GKK2087" s="2206"/>
      <c r="GKL2087" s="2206"/>
      <c r="GKM2087" s="2206"/>
      <c r="GKN2087" s="2206"/>
      <c r="GKO2087" s="2206"/>
      <c r="GKP2087" s="2206"/>
      <c r="GKQ2087" s="2206"/>
      <c r="GKR2087" s="2206"/>
      <c r="GKS2087" s="2206"/>
      <c r="GKT2087" s="2206"/>
      <c r="GKU2087" s="2206"/>
      <c r="GKV2087" s="2206"/>
      <c r="GKW2087" s="2206"/>
      <c r="GKX2087" s="2206"/>
      <c r="GKY2087" s="2206"/>
      <c r="GKZ2087" s="2206"/>
      <c r="GLA2087" s="2206"/>
      <c r="GLB2087" s="2206"/>
      <c r="GLC2087" s="2206"/>
      <c r="GLD2087" s="2206"/>
      <c r="GLE2087" s="2206"/>
      <c r="GLF2087" s="2206"/>
      <c r="GLG2087" s="2206"/>
      <c r="GLH2087" s="2206"/>
      <c r="GLI2087" s="2206"/>
      <c r="GLJ2087" s="2206"/>
      <c r="GLK2087" s="2206"/>
      <c r="GLL2087" s="2206"/>
      <c r="GLM2087" s="2206"/>
      <c r="GLN2087" s="2206"/>
      <c r="GLO2087" s="2206"/>
      <c r="GLP2087" s="2206"/>
      <c r="GLQ2087" s="2206"/>
      <c r="GLR2087" s="2206"/>
      <c r="GLS2087" s="2206"/>
      <c r="GLT2087" s="2206"/>
      <c r="GLU2087" s="2206"/>
      <c r="GLV2087" s="2206"/>
      <c r="GLW2087" s="2206"/>
      <c r="GLX2087" s="2206"/>
      <c r="GLY2087" s="2206"/>
      <c r="GLZ2087" s="2206"/>
      <c r="GMA2087" s="2206"/>
      <c r="GMB2087" s="2206"/>
      <c r="GMC2087" s="2206"/>
      <c r="GMD2087" s="2206"/>
      <c r="GME2087" s="2206"/>
      <c r="GMF2087" s="2206"/>
      <c r="GMG2087" s="2206"/>
      <c r="GMH2087" s="2206"/>
      <c r="GMI2087" s="2206"/>
      <c r="GMJ2087" s="2206"/>
      <c r="GMK2087" s="2206"/>
      <c r="GML2087" s="2206"/>
      <c r="GMM2087" s="2206"/>
      <c r="GMN2087" s="2206"/>
      <c r="GMO2087" s="2206"/>
      <c r="GMP2087" s="2206"/>
      <c r="GMQ2087" s="2206"/>
      <c r="GMR2087" s="2206"/>
      <c r="GMS2087" s="2206"/>
      <c r="GMT2087" s="2206"/>
      <c r="GMU2087" s="2206"/>
      <c r="GMV2087" s="2206"/>
      <c r="GMW2087" s="2206"/>
      <c r="GMX2087" s="2206"/>
      <c r="GMY2087" s="2206"/>
      <c r="GMZ2087" s="2206"/>
      <c r="GNA2087" s="2206"/>
      <c r="GNB2087" s="2206"/>
      <c r="GNC2087" s="2206"/>
      <c r="GND2087" s="2206"/>
      <c r="GNE2087" s="2206"/>
      <c r="GNF2087" s="2206"/>
      <c r="GNG2087" s="2206"/>
      <c r="GNH2087" s="2206"/>
      <c r="GNI2087" s="2206"/>
      <c r="GNJ2087" s="2206"/>
      <c r="GNK2087" s="2206"/>
      <c r="GNL2087" s="2206"/>
      <c r="GNM2087" s="2206"/>
      <c r="GNN2087" s="2206"/>
      <c r="GNO2087" s="2206"/>
      <c r="GNP2087" s="2206"/>
      <c r="GNQ2087" s="2206"/>
      <c r="GNR2087" s="2206"/>
      <c r="GNS2087" s="2206"/>
      <c r="GNT2087" s="2206"/>
      <c r="GNU2087" s="2206"/>
      <c r="GNV2087" s="2206"/>
      <c r="GNW2087" s="2206"/>
      <c r="GNX2087" s="2206"/>
      <c r="GNY2087" s="2206"/>
      <c r="GNZ2087" s="2206"/>
      <c r="GOA2087" s="2206"/>
      <c r="GOB2087" s="2206"/>
      <c r="GOC2087" s="2206"/>
      <c r="GOD2087" s="2206"/>
      <c r="GOE2087" s="2206"/>
      <c r="GOF2087" s="2206"/>
      <c r="GOG2087" s="2206"/>
      <c r="GOH2087" s="2206"/>
      <c r="GOI2087" s="2206"/>
      <c r="GOJ2087" s="2206"/>
      <c r="GOK2087" s="2206"/>
      <c r="GOL2087" s="2206"/>
      <c r="GOM2087" s="2206"/>
      <c r="GON2087" s="2206"/>
      <c r="GOO2087" s="2206"/>
      <c r="GOP2087" s="2206"/>
      <c r="GOQ2087" s="2206"/>
      <c r="GOR2087" s="2206"/>
      <c r="GOS2087" s="2206"/>
      <c r="GOT2087" s="2206"/>
      <c r="GOU2087" s="2206"/>
      <c r="GOV2087" s="2206"/>
      <c r="GOW2087" s="2206"/>
      <c r="GOX2087" s="2206"/>
      <c r="GOY2087" s="2206"/>
      <c r="GOZ2087" s="2206"/>
      <c r="GPA2087" s="2206"/>
      <c r="GPB2087" s="2206"/>
      <c r="GPC2087" s="2206"/>
      <c r="GPD2087" s="2206"/>
      <c r="GPE2087" s="2206"/>
      <c r="GPF2087" s="2206"/>
      <c r="GPG2087" s="2206"/>
      <c r="GPH2087" s="2206"/>
      <c r="GPI2087" s="2206"/>
      <c r="GPJ2087" s="2206"/>
      <c r="GPK2087" s="2206"/>
      <c r="GPL2087" s="2206"/>
      <c r="GPM2087" s="2206"/>
      <c r="GPN2087" s="2206"/>
      <c r="GPO2087" s="2206"/>
      <c r="GPP2087" s="2206"/>
      <c r="GPQ2087" s="2206"/>
      <c r="GPR2087" s="2206"/>
      <c r="GPS2087" s="2206"/>
      <c r="GPT2087" s="2206"/>
      <c r="GPU2087" s="2206"/>
      <c r="GPV2087" s="2206"/>
      <c r="GPW2087" s="2206"/>
      <c r="GPX2087" s="2206"/>
      <c r="GPY2087" s="2206"/>
      <c r="GPZ2087" s="2206"/>
      <c r="GQA2087" s="2206"/>
      <c r="GQB2087" s="2206"/>
      <c r="GQC2087" s="2206"/>
      <c r="GQD2087" s="2206"/>
      <c r="GQE2087" s="2206"/>
      <c r="GQF2087" s="2206"/>
      <c r="GQG2087" s="2206"/>
      <c r="GQH2087" s="2206"/>
      <c r="GQI2087" s="2206"/>
      <c r="GQJ2087" s="2206"/>
      <c r="GQK2087" s="2206"/>
      <c r="GQL2087" s="2206"/>
      <c r="GQM2087" s="2206"/>
      <c r="GQN2087" s="2206"/>
      <c r="GQO2087" s="2206"/>
      <c r="GQP2087" s="2206"/>
      <c r="GQQ2087" s="2206"/>
      <c r="GQR2087" s="2206"/>
      <c r="GQS2087" s="2206"/>
      <c r="GQT2087" s="2206"/>
      <c r="GQU2087" s="2206"/>
      <c r="GQV2087" s="2206"/>
      <c r="GQW2087" s="2206"/>
      <c r="GQX2087" s="2206"/>
      <c r="GQY2087" s="2206"/>
      <c r="GQZ2087" s="2206"/>
      <c r="GRA2087" s="2206"/>
      <c r="GRB2087" s="2206"/>
      <c r="GRC2087" s="2206"/>
      <c r="GRD2087" s="2206"/>
      <c r="GRE2087" s="2206"/>
      <c r="GRF2087" s="2206"/>
      <c r="GRG2087" s="2206"/>
      <c r="GRH2087" s="2206"/>
      <c r="GRI2087" s="2206"/>
      <c r="GRJ2087" s="2206"/>
      <c r="GRK2087" s="2206"/>
      <c r="GRL2087" s="2206"/>
      <c r="GRM2087" s="2206"/>
      <c r="GRN2087" s="2206"/>
      <c r="GRO2087" s="2206"/>
      <c r="GRP2087" s="2206"/>
      <c r="GRQ2087" s="2206"/>
      <c r="GRR2087" s="2206"/>
      <c r="GRS2087" s="2206"/>
      <c r="GRT2087" s="2206"/>
      <c r="GRU2087" s="2206"/>
      <c r="GRV2087" s="2206"/>
      <c r="GRW2087" s="2206"/>
      <c r="GRX2087" s="2206"/>
      <c r="GRY2087" s="2206"/>
      <c r="GRZ2087" s="2206"/>
      <c r="GSA2087" s="2206"/>
      <c r="GSB2087" s="2206"/>
      <c r="GSC2087" s="2206"/>
      <c r="GSD2087" s="2206"/>
      <c r="GSE2087" s="2206"/>
      <c r="GSF2087" s="2206"/>
      <c r="GSG2087" s="2206"/>
      <c r="GSH2087" s="2206"/>
      <c r="GSI2087" s="2206"/>
      <c r="GSJ2087" s="2206"/>
      <c r="GSK2087" s="2206"/>
      <c r="GSL2087" s="2206"/>
      <c r="GSM2087" s="2206"/>
      <c r="GSN2087" s="2206"/>
      <c r="GSO2087" s="2206"/>
      <c r="GSP2087" s="2206"/>
      <c r="GSQ2087" s="2206"/>
      <c r="GSR2087" s="2206"/>
      <c r="GSS2087" s="2206"/>
      <c r="GST2087" s="2206"/>
      <c r="GSU2087" s="2206"/>
      <c r="GSV2087" s="2206"/>
      <c r="GSW2087" s="2206"/>
      <c r="GSX2087" s="2206"/>
      <c r="GSY2087" s="2206"/>
      <c r="GSZ2087" s="2206"/>
      <c r="GTA2087" s="2206"/>
      <c r="GTB2087" s="2206"/>
      <c r="GTC2087" s="2206"/>
      <c r="GTD2087" s="2206"/>
      <c r="GTE2087" s="2206"/>
      <c r="GTF2087" s="2206"/>
      <c r="GTG2087" s="2206"/>
      <c r="GTH2087" s="2206"/>
      <c r="GTI2087" s="2206"/>
      <c r="GTJ2087" s="2206"/>
      <c r="GTK2087" s="2206"/>
      <c r="GTL2087" s="2206"/>
      <c r="GTM2087" s="2206"/>
      <c r="GTN2087" s="2206"/>
      <c r="GTO2087" s="2206"/>
      <c r="GTP2087" s="2206"/>
      <c r="GTQ2087" s="2206"/>
      <c r="GTR2087" s="2206"/>
      <c r="GTS2087" s="2206"/>
      <c r="GTT2087" s="2206"/>
      <c r="GTU2087" s="2206"/>
      <c r="GTV2087" s="2206"/>
      <c r="GTW2087" s="2206"/>
      <c r="GTX2087" s="2206"/>
      <c r="GTY2087" s="2206"/>
      <c r="GTZ2087" s="2206"/>
      <c r="GUA2087" s="2206"/>
      <c r="GUB2087" s="2206"/>
      <c r="GUC2087" s="2206"/>
      <c r="GUD2087" s="2206"/>
      <c r="GUE2087" s="2206"/>
      <c r="GUF2087" s="2206"/>
      <c r="GUG2087" s="2206"/>
      <c r="GUH2087" s="2206"/>
      <c r="GUI2087" s="2206"/>
      <c r="GUJ2087" s="2206"/>
      <c r="GUK2087" s="2206"/>
      <c r="GUL2087" s="2206"/>
      <c r="GUM2087" s="2206"/>
      <c r="GUN2087" s="2206"/>
      <c r="GUO2087" s="2206"/>
      <c r="GUP2087" s="2206"/>
      <c r="GUQ2087" s="2206"/>
      <c r="GUR2087" s="2206"/>
      <c r="GUS2087" s="2206"/>
      <c r="GUT2087" s="2206"/>
      <c r="GUU2087" s="2206"/>
      <c r="GUV2087" s="2206"/>
      <c r="GUW2087" s="2206"/>
      <c r="GUX2087" s="2206"/>
      <c r="GUY2087" s="2206"/>
      <c r="GUZ2087" s="2206"/>
      <c r="GVA2087" s="2206"/>
      <c r="GVB2087" s="2206"/>
      <c r="GVC2087" s="2206"/>
      <c r="GVD2087" s="2206"/>
      <c r="GVE2087" s="2206"/>
      <c r="GVF2087" s="2206"/>
      <c r="GVG2087" s="2206"/>
      <c r="GVH2087" s="2206"/>
      <c r="GVI2087" s="2206"/>
      <c r="GVJ2087" s="2206"/>
      <c r="GVK2087" s="2206"/>
      <c r="GVL2087" s="2206"/>
      <c r="GVM2087" s="2206"/>
      <c r="GVN2087" s="2206"/>
      <c r="GVO2087" s="2206"/>
      <c r="GVP2087" s="2206"/>
      <c r="GVQ2087" s="2206"/>
      <c r="GVR2087" s="2206"/>
      <c r="GVS2087" s="2206"/>
      <c r="GVT2087" s="2206"/>
      <c r="GVU2087" s="2206"/>
      <c r="GVV2087" s="2206"/>
      <c r="GVW2087" s="2206"/>
      <c r="GVX2087" s="2206"/>
      <c r="GVY2087" s="2206"/>
      <c r="GVZ2087" s="2206"/>
      <c r="GWA2087" s="2206"/>
      <c r="GWB2087" s="2206"/>
      <c r="GWC2087" s="2206"/>
      <c r="GWD2087" s="2206"/>
      <c r="GWE2087" s="2206"/>
      <c r="GWF2087" s="2206"/>
      <c r="GWG2087" s="2206"/>
      <c r="GWH2087" s="2206"/>
      <c r="GWI2087" s="2206"/>
      <c r="GWJ2087" s="2206"/>
      <c r="GWK2087" s="2206"/>
      <c r="GWL2087" s="2206"/>
      <c r="GWM2087" s="2206"/>
      <c r="GWN2087" s="2206"/>
      <c r="GWO2087" s="2206"/>
      <c r="GWP2087" s="2206"/>
      <c r="GWQ2087" s="2206"/>
      <c r="GWR2087" s="2206"/>
      <c r="GWS2087" s="2206"/>
      <c r="GWT2087" s="2206"/>
      <c r="GWU2087" s="2206"/>
      <c r="GWV2087" s="2206"/>
      <c r="GWW2087" s="2206"/>
      <c r="GWX2087" s="2206"/>
      <c r="GWY2087" s="2206"/>
      <c r="GWZ2087" s="2206"/>
      <c r="GXA2087" s="2206"/>
      <c r="GXB2087" s="2206"/>
      <c r="GXC2087" s="2206"/>
      <c r="GXD2087" s="2206"/>
      <c r="GXE2087" s="2206"/>
      <c r="GXF2087" s="2206"/>
      <c r="GXG2087" s="2206"/>
      <c r="GXH2087" s="2206"/>
      <c r="GXI2087" s="2206"/>
      <c r="GXJ2087" s="2206"/>
      <c r="GXK2087" s="2206"/>
      <c r="GXL2087" s="2206"/>
      <c r="GXM2087" s="2206"/>
      <c r="GXN2087" s="2206"/>
      <c r="GXO2087" s="2206"/>
      <c r="GXP2087" s="2206"/>
      <c r="GXQ2087" s="2206"/>
      <c r="GXR2087" s="2206"/>
      <c r="GXS2087" s="2206"/>
      <c r="GXT2087" s="2206"/>
      <c r="GXU2087" s="2206"/>
      <c r="GXV2087" s="2206"/>
      <c r="GXW2087" s="2206"/>
      <c r="GXX2087" s="2206"/>
      <c r="GXY2087" s="2206"/>
      <c r="GXZ2087" s="2206"/>
      <c r="GYA2087" s="2206"/>
      <c r="GYB2087" s="2206"/>
      <c r="GYC2087" s="2206"/>
      <c r="GYD2087" s="2206"/>
      <c r="GYE2087" s="2206"/>
      <c r="GYF2087" s="2206"/>
      <c r="GYG2087" s="2206"/>
      <c r="GYH2087" s="2206"/>
      <c r="GYI2087" s="2206"/>
      <c r="GYJ2087" s="2206"/>
      <c r="GYK2087" s="2206"/>
      <c r="GYL2087" s="2206"/>
      <c r="GYM2087" s="2206"/>
      <c r="GYN2087" s="2206"/>
      <c r="GYO2087" s="2206"/>
      <c r="GYP2087" s="2206"/>
      <c r="GYQ2087" s="2206"/>
      <c r="GYR2087" s="2206"/>
      <c r="GYS2087" s="2206"/>
      <c r="GYT2087" s="2206"/>
      <c r="GYU2087" s="2206"/>
      <c r="GYV2087" s="2206"/>
      <c r="GYW2087" s="2206"/>
      <c r="GYX2087" s="2206"/>
      <c r="GYY2087" s="2206"/>
      <c r="GYZ2087" s="2206"/>
      <c r="GZA2087" s="2206"/>
      <c r="GZB2087" s="2206"/>
      <c r="GZC2087" s="2206"/>
      <c r="GZD2087" s="2206"/>
      <c r="GZE2087" s="2206"/>
      <c r="GZF2087" s="2206"/>
      <c r="GZG2087" s="2206"/>
      <c r="GZH2087" s="2206"/>
      <c r="GZI2087" s="2206"/>
      <c r="GZJ2087" s="2206"/>
      <c r="GZK2087" s="2206"/>
      <c r="GZL2087" s="2206"/>
      <c r="GZM2087" s="2206"/>
      <c r="GZN2087" s="2206"/>
      <c r="GZO2087" s="2206"/>
      <c r="GZP2087" s="2206"/>
      <c r="GZQ2087" s="2206"/>
      <c r="GZR2087" s="2206"/>
      <c r="GZS2087" s="2206"/>
      <c r="GZT2087" s="2206"/>
      <c r="GZU2087" s="2206"/>
      <c r="GZV2087" s="2206"/>
      <c r="GZW2087" s="2206"/>
      <c r="GZX2087" s="2206"/>
      <c r="GZY2087" s="2206"/>
      <c r="GZZ2087" s="2206"/>
      <c r="HAA2087" s="2206"/>
      <c r="HAB2087" s="2206"/>
      <c r="HAC2087" s="2206"/>
      <c r="HAD2087" s="2206"/>
      <c r="HAE2087" s="2206"/>
      <c r="HAF2087" s="2206"/>
      <c r="HAG2087" s="2206"/>
      <c r="HAH2087" s="2206"/>
      <c r="HAI2087" s="2206"/>
      <c r="HAJ2087" s="2206"/>
      <c r="HAK2087" s="2206"/>
      <c r="HAL2087" s="2206"/>
      <c r="HAM2087" s="2206"/>
      <c r="HAN2087" s="2206"/>
      <c r="HAO2087" s="2206"/>
      <c r="HAP2087" s="2206"/>
      <c r="HAQ2087" s="2206"/>
      <c r="HAR2087" s="2206"/>
      <c r="HAS2087" s="2206"/>
      <c r="HAT2087" s="2206"/>
      <c r="HAU2087" s="2206"/>
      <c r="HAV2087" s="2206"/>
      <c r="HAW2087" s="2206"/>
      <c r="HAX2087" s="2206"/>
      <c r="HAY2087" s="2206"/>
      <c r="HAZ2087" s="2206"/>
      <c r="HBA2087" s="2206"/>
      <c r="HBB2087" s="2206"/>
      <c r="HBC2087" s="2206"/>
      <c r="HBD2087" s="2206"/>
      <c r="HBE2087" s="2206"/>
      <c r="HBF2087" s="2206"/>
      <c r="HBG2087" s="2206"/>
      <c r="HBH2087" s="2206"/>
      <c r="HBI2087" s="2206"/>
      <c r="HBJ2087" s="2206"/>
      <c r="HBK2087" s="2206"/>
      <c r="HBL2087" s="2206"/>
      <c r="HBM2087" s="2206"/>
      <c r="HBN2087" s="2206"/>
      <c r="HBO2087" s="2206"/>
      <c r="HBP2087" s="2206"/>
      <c r="HBQ2087" s="2206"/>
      <c r="HBR2087" s="2206"/>
      <c r="HBS2087" s="2206"/>
      <c r="HBT2087" s="2206"/>
      <c r="HBU2087" s="2206"/>
      <c r="HBV2087" s="2206"/>
      <c r="HBW2087" s="2206"/>
      <c r="HBX2087" s="2206"/>
      <c r="HBY2087" s="2206"/>
      <c r="HBZ2087" s="2206"/>
      <c r="HCA2087" s="2206"/>
      <c r="HCB2087" s="2206"/>
      <c r="HCC2087" s="2206"/>
      <c r="HCD2087" s="2206"/>
      <c r="HCE2087" s="2206"/>
      <c r="HCF2087" s="2206"/>
      <c r="HCG2087" s="2206"/>
      <c r="HCH2087" s="2206"/>
      <c r="HCI2087" s="2206"/>
      <c r="HCJ2087" s="2206"/>
      <c r="HCK2087" s="2206"/>
      <c r="HCL2087" s="2206"/>
      <c r="HCM2087" s="2206"/>
      <c r="HCN2087" s="2206"/>
      <c r="HCO2087" s="2206"/>
      <c r="HCP2087" s="2206"/>
      <c r="HCQ2087" s="2206"/>
      <c r="HCR2087" s="2206"/>
      <c r="HCS2087" s="2206"/>
      <c r="HCT2087" s="2206"/>
      <c r="HCU2087" s="2206"/>
      <c r="HCV2087" s="2206"/>
      <c r="HCW2087" s="2206"/>
      <c r="HCX2087" s="2206"/>
      <c r="HCY2087" s="2206"/>
      <c r="HCZ2087" s="2206"/>
      <c r="HDA2087" s="2206"/>
      <c r="HDB2087" s="2206"/>
      <c r="HDC2087" s="2206"/>
      <c r="HDD2087" s="2206"/>
      <c r="HDE2087" s="2206"/>
      <c r="HDF2087" s="2206"/>
      <c r="HDG2087" s="2206"/>
      <c r="HDH2087" s="2206"/>
      <c r="HDI2087" s="2206"/>
      <c r="HDJ2087" s="2206"/>
      <c r="HDK2087" s="2206"/>
      <c r="HDL2087" s="2206"/>
      <c r="HDM2087" s="2206"/>
      <c r="HDN2087" s="2206"/>
      <c r="HDO2087" s="2206"/>
      <c r="HDP2087" s="2206"/>
      <c r="HDQ2087" s="2206"/>
      <c r="HDR2087" s="2206"/>
      <c r="HDS2087" s="2206"/>
      <c r="HDT2087" s="2206"/>
      <c r="HDU2087" s="2206"/>
      <c r="HDV2087" s="2206"/>
      <c r="HDW2087" s="2206"/>
      <c r="HDX2087" s="2206"/>
      <c r="HDY2087" s="2206"/>
      <c r="HDZ2087" s="2206"/>
      <c r="HEA2087" s="2206"/>
      <c r="HEB2087" s="2206"/>
      <c r="HEC2087" s="2206"/>
      <c r="HED2087" s="2206"/>
      <c r="HEE2087" s="2206"/>
      <c r="HEF2087" s="2206"/>
      <c r="HEG2087" s="2206"/>
      <c r="HEH2087" s="2206"/>
      <c r="HEI2087" s="2206"/>
      <c r="HEJ2087" s="2206"/>
      <c r="HEK2087" s="2206"/>
      <c r="HEL2087" s="2206"/>
      <c r="HEM2087" s="2206"/>
      <c r="HEN2087" s="2206"/>
      <c r="HEO2087" s="2206"/>
      <c r="HEP2087" s="2206"/>
      <c r="HEQ2087" s="2206"/>
      <c r="HER2087" s="2206"/>
      <c r="HES2087" s="2206"/>
      <c r="HET2087" s="2206"/>
      <c r="HEU2087" s="2206"/>
      <c r="HEV2087" s="2206"/>
      <c r="HEW2087" s="2206"/>
      <c r="HEX2087" s="2206"/>
      <c r="HEY2087" s="2206"/>
      <c r="HEZ2087" s="2206"/>
      <c r="HFA2087" s="2206"/>
      <c r="HFB2087" s="2206"/>
      <c r="HFC2087" s="2206"/>
      <c r="HFD2087" s="2206"/>
      <c r="HFE2087" s="2206"/>
      <c r="HFF2087" s="2206"/>
      <c r="HFG2087" s="2206"/>
      <c r="HFH2087" s="2206"/>
      <c r="HFI2087" s="2206"/>
      <c r="HFJ2087" s="2206"/>
      <c r="HFK2087" s="2206"/>
      <c r="HFL2087" s="2206"/>
      <c r="HFM2087" s="2206"/>
      <c r="HFN2087" s="2206"/>
      <c r="HFO2087" s="2206"/>
      <c r="HFP2087" s="2206"/>
      <c r="HFQ2087" s="2206"/>
      <c r="HFR2087" s="2206"/>
      <c r="HFS2087" s="2206"/>
      <c r="HFT2087" s="2206"/>
      <c r="HFU2087" s="2206"/>
      <c r="HFV2087" s="2206"/>
      <c r="HFW2087" s="2206"/>
      <c r="HFX2087" s="2206"/>
      <c r="HFY2087" s="2206"/>
      <c r="HFZ2087" s="2206"/>
      <c r="HGA2087" s="2206"/>
      <c r="HGB2087" s="2206"/>
      <c r="HGC2087" s="2206"/>
      <c r="HGD2087" s="2206"/>
      <c r="HGE2087" s="2206"/>
      <c r="HGF2087" s="2206"/>
      <c r="HGG2087" s="2206"/>
      <c r="HGH2087" s="2206"/>
      <c r="HGI2087" s="2206"/>
      <c r="HGJ2087" s="2206"/>
      <c r="HGK2087" s="2206"/>
      <c r="HGL2087" s="2206"/>
      <c r="HGM2087" s="2206"/>
      <c r="HGN2087" s="2206"/>
      <c r="HGO2087" s="2206"/>
      <c r="HGP2087" s="2206"/>
      <c r="HGQ2087" s="2206"/>
      <c r="HGR2087" s="2206"/>
      <c r="HGS2087" s="2206"/>
      <c r="HGT2087" s="2206"/>
      <c r="HGU2087" s="2206"/>
      <c r="HGV2087" s="2206"/>
      <c r="HGW2087" s="2206"/>
      <c r="HGX2087" s="2206"/>
      <c r="HGY2087" s="2206"/>
      <c r="HGZ2087" s="2206"/>
      <c r="HHA2087" s="2206"/>
      <c r="HHB2087" s="2206"/>
      <c r="HHC2087" s="2206"/>
      <c r="HHD2087" s="2206"/>
      <c r="HHE2087" s="2206"/>
      <c r="HHF2087" s="2206"/>
      <c r="HHG2087" s="2206"/>
      <c r="HHH2087" s="2206"/>
      <c r="HHI2087" s="2206"/>
      <c r="HHJ2087" s="2206"/>
      <c r="HHK2087" s="2206"/>
      <c r="HHL2087" s="2206"/>
      <c r="HHM2087" s="2206"/>
      <c r="HHN2087" s="2206"/>
      <c r="HHO2087" s="2206"/>
      <c r="HHP2087" s="2206"/>
      <c r="HHQ2087" s="2206"/>
      <c r="HHR2087" s="2206"/>
      <c r="HHS2087" s="2206"/>
      <c r="HHT2087" s="2206"/>
      <c r="HHU2087" s="2206"/>
      <c r="HHV2087" s="2206"/>
      <c r="HHW2087" s="2206"/>
      <c r="HHX2087" s="2206"/>
      <c r="HHY2087" s="2206"/>
      <c r="HHZ2087" s="2206"/>
      <c r="HIA2087" s="2206"/>
      <c r="HIB2087" s="2206"/>
      <c r="HIC2087" s="2206"/>
      <c r="HID2087" s="2206"/>
      <c r="HIE2087" s="2206"/>
      <c r="HIF2087" s="2206"/>
      <c r="HIG2087" s="2206"/>
      <c r="HIH2087" s="2206"/>
      <c r="HII2087" s="2206"/>
      <c r="HIJ2087" s="2206"/>
      <c r="HIK2087" s="2206"/>
      <c r="HIL2087" s="2206"/>
      <c r="HIM2087" s="2206"/>
      <c r="HIN2087" s="2206"/>
      <c r="HIO2087" s="2206"/>
      <c r="HIP2087" s="2206"/>
      <c r="HIQ2087" s="2206"/>
      <c r="HIR2087" s="2206"/>
      <c r="HIS2087" s="2206"/>
      <c r="HIT2087" s="2206"/>
      <c r="HIU2087" s="2206"/>
      <c r="HIV2087" s="2206"/>
      <c r="HIW2087" s="2206"/>
      <c r="HIX2087" s="2206"/>
      <c r="HIY2087" s="2206"/>
      <c r="HIZ2087" s="2206"/>
      <c r="HJA2087" s="2206"/>
      <c r="HJB2087" s="2206"/>
      <c r="HJC2087" s="2206"/>
      <c r="HJD2087" s="2206"/>
      <c r="HJE2087" s="2206"/>
      <c r="HJF2087" s="2206"/>
      <c r="HJG2087" s="2206"/>
      <c r="HJH2087" s="2206"/>
      <c r="HJI2087" s="2206"/>
      <c r="HJJ2087" s="2206"/>
      <c r="HJK2087" s="2206"/>
      <c r="HJL2087" s="2206"/>
      <c r="HJM2087" s="2206"/>
      <c r="HJN2087" s="2206"/>
      <c r="HJO2087" s="2206"/>
      <c r="HJP2087" s="2206"/>
      <c r="HJQ2087" s="2206"/>
      <c r="HJR2087" s="2206"/>
      <c r="HJS2087" s="2206"/>
      <c r="HJT2087" s="2206"/>
      <c r="HJU2087" s="2206"/>
      <c r="HJV2087" s="2206"/>
      <c r="HJW2087" s="2206"/>
      <c r="HJX2087" s="2206"/>
      <c r="HJY2087" s="2206"/>
      <c r="HJZ2087" s="2206"/>
      <c r="HKA2087" s="2206"/>
      <c r="HKB2087" s="2206"/>
      <c r="HKC2087" s="2206"/>
      <c r="HKD2087" s="2206"/>
      <c r="HKE2087" s="2206"/>
      <c r="HKF2087" s="2206"/>
      <c r="HKG2087" s="2206"/>
      <c r="HKH2087" s="2206"/>
      <c r="HKI2087" s="2206"/>
      <c r="HKJ2087" s="2206"/>
      <c r="HKK2087" s="2206"/>
      <c r="HKL2087" s="2206"/>
      <c r="HKM2087" s="2206"/>
      <c r="HKN2087" s="2206"/>
      <c r="HKO2087" s="2206"/>
      <c r="HKP2087" s="2206"/>
      <c r="HKQ2087" s="2206"/>
      <c r="HKR2087" s="2206"/>
      <c r="HKS2087" s="2206"/>
      <c r="HKT2087" s="2206"/>
      <c r="HKU2087" s="2206"/>
      <c r="HKV2087" s="2206"/>
      <c r="HKW2087" s="2206"/>
      <c r="HKX2087" s="2206"/>
      <c r="HKY2087" s="2206"/>
      <c r="HKZ2087" s="2206"/>
      <c r="HLA2087" s="2206"/>
      <c r="HLB2087" s="2206"/>
      <c r="HLC2087" s="2206"/>
      <c r="HLD2087" s="2206"/>
      <c r="HLE2087" s="2206"/>
      <c r="HLF2087" s="2206"/>
      <c r="HLG2087" s="2206"/>
      <c r="HLH2087" s="2206"/>
      <c r="HLI2087" s="2206"/>
      <c r="HLJ2087" s="2206"/>
      <c r="HLK2087" s="2206"/>
      <c r="HLL2087" s="2206"/>
      <c r="HLM2087" s="2206"/>
      <c r="HLN2087" s="2206"/>
      <c r="HLO2087" s="2206"/>
      <c r="HLP2087" s="2206"/>
      <c r="HLQ2087" s="2206"/>
      <c r="HLR2087" s="2206"/>
      <c r="HLS2087" s="2206"/>
      <c r="HLT2087" s="2206"/>
      <c r="HLU2087" s="2206"/>
      <c r="HLV2087" s="2206"/>
      <c r="HLW2087" s="2206"/>
      <c r="HLX2087" s="2206"/>
      <c r="HLY2087" s="2206"/>
      <c r="HLZ2087" s="2206"/>
      <c r="HMA2087" s="2206"/>
      <c r="HMB2087" s="2206"/>
      <c r="HMC2087" s="2206"/>
      <c r="HMD2087" s="2206"/>
      <c r="HME2087" s="2206"/>
      <c r="HMF2087" s="2206"/>
      <c r="HMG2087" s="2206"/>
      <c r="HMH2087" s="2206"/>
      <c r="HMI2087" s="2206"/>
      <c r="HMJ2087" s="2206"/>
      <c r="HMK2087" s="2206"/>
      <c r="HML2087" s="2206"/>
      <c r="HMM2087" s="2206"/>
      <c r="HMN2087" s="2206"/>
      <c r="HMO2087" s="2206"/>
      <c r="HMP2087" s="2206"/>
      <c r="HMQ2087" s="2206"/>
      <c r="HMR2087" s="2206"/>
      <c r="HMS2087" s="2206"/>
      <c r="HMT2087" s="2206"/>
      <c r="HMU2087" s="2206"/>
      <c r="HMV2087" s="2206"/>
      <c r="HMW2087" s="2206"/>
      <c r="HMX2087" s="2206"/>
      <c r="HMY2087" s="2206"/>
      <c r="HMZ2087" s="2206"/>
      <c r="HNA2087" s="2206"/>
      <c r="HNB2087" s="2206"/>
      <c r="HNC2087" s="2206"/>
      <c r="HND2087" s="2206"/>
      <c r="HNE2087" s="2206"/>
      <c r="HNF2087" s="2206"/>
      <c r="HNG2087" s="2206"/>
      <c r="HNH2087" s="2206"/>
      <c r="HNI2087" s="2206"/>
      <c r="HNJ2087" s="2206"/>
      <c r="HNK2087" s="2206"/>
      <c r="HNL2087" s="2206"/>
      <c r="HNM2087" s="2206"/>
      <c r="HNN2087" s="2206"/>
      <c r="HNO2087" s="2206"/>
      <c r="HNP2087" s="2206"/>
      <c r="HNQ2087" s="2206"/>
      <c r="HNR2087" s="2206"/>
      <c r="HNS2087" s="2206"/>
      <c r="HNT2087" s="2206"/>
      <c r="HNU2087" s="2206"/>
      <c r="HNV2087" s="2206"/>
      <c r="HNW2087" s="2206"/>
      <c r="HNX2087" s="2206"/>
      <c r="HNY2087" s="2206"/>
      <c r="HNZ2087" s="2206"/>
      <c r="HOA2087" s="2206"/>
      <c r="HOB2087" s="2206"/>
      <c r="HOC2087" s="2206"/>
      <c r="HOD2087" s="2206"/>
      <c r="HOE2087" s="2206"/>
      <c r="HOF2087" s="2206"/>
      <c r="HOG2087" s="2206"/>
      <c r="HOH2087" s="2206"/>
      <c r="HOI2087" s="2206"/>
      <c r="HOJ2087" s="2206"/>
      <c r="HOK2087" s="2206"/>
      <c r="HOL2087" s="2206"/>
      <c r="HOM2087" s="2206"/>
      <c r="HON2087" s="2206"/>
      <c r="HOO2087" s="2206"/>
      <c r="HOP2087" s="2206"/>
      <c r="HOQ2087" s="2206"/>
      <c r="HOR2087" s="2206"/>
      <c r="HOS2087" s="2206"/>
      <c r="HOT2087" s="2206"/>
      <c r="HOU2087" s="2206"/>
      <c r="HOV2087" s="2206"/>
      <c r="HOW2087" s="2206"/>
      <c r="HOX2087" s="2206"/>
      <c r="HOY2087" s="2206"/>
      <c r="HOZ2087" s="2206"/>
      <c r="HPA2087" s="2206"/>
      <c r="HPB2087" s="2206"/>
      <c r="HPC2087" s="2206"/>
      <c r="HPD2087" s="2206"/>
      <c r="HPE2087" s="2206"/>
      <c r="HPF2087" s="2206"/>
      <c r="HPG2087" s="2206"/>
      <c r="HPH2087" s="2206"/>
      <c r="HPI2087" s="2206"/>
      <c r="HPJ2087" s="2206"/>
      <c r="HPK2087" s="2206"/>
      <c r="HPL2087" s="2206"/>
      <c r="HPM2087" s="2206"/>
      <c r="HPN2087" s="2206"/>
      <c r="HPO2087" s="2206"/>
      <c r="HPP2087" s="2206"/>
      <c r="HPQ2087" s="2206"/>
      <c r="HPR2087" s="2206"/>
      <c r="HPS2087" s="2206"/>
      <c r="HPT2087" s="2206"/>
      <c r="HPU2087" s="2206"/>
      <c r="HPV2087" s="2206"/>
      <c r="HPW2087" s="2206"/>
      <c r="HPX2087" s="2206"/>
      <c r="HPY2087" s="2206"/>
      <c r="HPZ2087" s="2206"/>
      <c r="HQA2087" s="2206"/>
      <c r="HQB2087" s="2206"/>
      <c r="HQC2087" s="2206"/>
      <c r="HQD2087" s="2206"/>
      <c r="HQE2087" s="2206"/>
      <c r="HQF2087" s="2206"/>
      <c r="HQG2087" s="2206"/>
      <c r="HQH2087" s="2206"/>
      <c r="HQI2087" s="2206"/>
      <c r="HQJ2087" s="2206"/>
      <c r="HQK2087" s="2206"/>
      <c r="HQL2087" s="2206"/>
      <c r="HQM2087" s="2206"/>
      <c r="HQN2087" s="2206"/>
      <c r="HQO2087" s="2206"/>
      <c r="HQP2087" s="2206"/>
      <c r="HQQ2087" s="2206"/>
      <c r="HQR2087" s="2206"/>
      <c r="HQS2087" s="2206"/>
      <c r="HQT2087" s="2206"/>
      <c r="HQU2087" s="2206"/>
      <c r="HQV2087" s="2206"/>
      <c r="HQW2087" s="2206"/>
      <c r="HQX2087" s="2206"/>
      <c r="HQY2087" s="2206"/>
      <c r="HQZ2087" s="2206"/>
      <c r="HRA2087" s="2206"/>
      <c r="HRB2087" s="2206"/>
      <c r="HRC2087" s="2206"/>
      <c r="HRD2087" s="2206"/>
      <c r="HRE2087" s="2206"/>
      <c r="HRF2087" s="2206"/>
      <c r="HRG2087" s="2206"/>
      <c r="HRH2087" s="2206"/>
      <c r="HRI2087" s="2206"/>
      <c r="HRJ2087" s="2206"/>
      <c r="HRK2087" s="2206"/>
      <c r="HRL2087" s="2206"/>
      <c r="HRM2087" s="2206"/>
      <c r="HRN2087" s="2206"/>
      <c r="HRO2087" s="2206"/>
      <c r="HRP2087" s="2206"/>
      <c r="HRQ2087" s="2206"/>
      <c r="HRR2087" s="2206"/>
      <c r="HRS2087" s="2206"/>
      <c r="HRT2087" s="2206"/>
      <c r="HRU2087" s="2206"/>
      <c r="HRV2087" s="2206"/>
      <c r="HRW2087" s="2206"/>
      <c r="HRX2087" s="2206"/>
      <c r="HRY2087" s="2206"/>
      <c r="HRZ2087" s="2206"/>
      <c r="HSA2087" s="2206"/>
      <c r="HSB2087" s="2206"/>
      <c r="HSC2087" s="2206"/>
      <c r="HSD2087" s="2206"/>
      <c r="HSE2087" s="2206"/>
      <c r="HSF2087" s="2206"/>
      <c r="HSG2087" s="2206"/>
      <c r="HSH2087" s="2206"/>
      <c r="HSI2087" s="2206"/>
      <c r="HSJ2087" s="2206"/>
      <c r="HSK2087" s="2206"/>
      <c r="HSL2087" s="2206"/>
      <c r="HSM2087" s="2206"/>
      <c r="HSN2087" s="2206"/>
      <c r="HSO2087" s="2206"/>
      <c r="HSP2087" s="2206"/>
      <c r="HSQ2087" s="2206"/>
      <c r="HSR2087" s="2206"/>
      <c r="HSS2087" s="2206"/>
      <c r="HST2087" s="2206"/>
      <c r="HSU2087" s="2206"/>
      <c r="HSV2087" s="2206"/>
      <c r="HSW2087" s="2206"/>
      <c r="HSX2087" s="2206"/>
      <c r="HSY2087" s="2206"/>
      <c r="HSZ2087" s="2206"/>
      <c r="HTA2087" s="2206"/>
      <c r="HTB2087" s="2206"/>
      <c r="HTC2087" s="2206"/>
      <c r="HTD2087" s="2206"/>
      <c r="HTE2087" s="2206"/>
      <c r="HTF2087" s="2206"/>
      <c r="HTG2087" s="2206"/>
      <c r="HTH2087" s="2206"/>
      <c r="HTI2087" s="2206"/>
      <c r="HTJ2087" s="2206"/>
      <c r="HTK2087" s="2206"/>
      <c r="HTL2087" s="2206"/>
      <c r="HTM2087" s="2206"/>
      <c r="HTN2087" s="2206"/>
      <c r="HTO2087" s="2206"/>
      <c r="HTP2087" s="2206"/>
      <c r="HTQ2087" s="2206"/>
      <c r="HTR2087" s="2206"/>
      <c r="HTS2087" s="2206"/>
      <c r="HTT2087" s="2206"/>
      <c r="HTU2087" s="2206"/>
      <c r="HTV2087" s="2206"/>
      <c r="HTW2087" s="2206"/>
      <c r="HTX2087" s="2206"/>
      <c r="HTY2087" s="2206"/>
      <c r="HTZ2087" s="2206"/>
      <c r="HUA2087" s="2206"/>
      <c r="HUB2087" s="2206"/>
      <c r="HUC2087" s="2206"/>
      <c r="HUD2087" s="2206"/>
      <c r="HUE2087" s="2206"/>
      <c r="HUF2087" s="2206"/>
      <c r="HUG2087" s="2206"/>
      <c r="HUH2087" s="2206"/>
      <c r="HUI2087" s="2206"/>
      <c r="HUJ2087" s="2206"/>
      <c r="HUK2087" s="2206"/>
      <c r="HUL2087" s="2206"/>
      <c r="HUM2087" s="2206"/>
      <c r="HUN2087" s="2206"/>
      <c r="HUO2087" s="2206"/>
      <c r="HUP2087" s="2206"/>
      <c r="HUQ2087" s="2206"/>
      <c r="HUR2087" s="2206"/>
      <c r="HUS2087" s="2206"/>
      <c r="HUT2087" s="2206"/>
      <c r="HUU2087" s="2206"/>
      <c r="HUV2087" s="2206"/>
      <c r="HUW2087" s="2206"/>
      <c r="HUX2087" s="2206"/>
      <c r="HUY2087" s="2206"/>
      <c r="HUZ2087" s="2206"/>
      <c r="HVA2087" s="2206"/>
      <c r="HVB2087" s="2206"/>
      <c r="HVC2087" s="2206"/>
      <c r="HVD2087" s="2206"/>
      <c r="HVE2087" s="2206"/>
      <c r="HVF2087" s="2206"/>
      <c r="HVG2087" s="2206"/>
      <c r="HVH2087" s="2206"/>
      <c r="HVI2087" s="2206"/>
      <c r="HVJ2087" s="2206"/>
      <c r="HVK2087" s="2206"/>
      <c r="HVL2087" s="2206"/>
      <c r="HVM2087" s="2206"/>
      <c r="HVN2087" s="2206"/>
      <c r="HVO2087" s="2206"/>
      <c r="HVP2087" s="2206"/>
      <c r="HVQ2087" s="2206"/>
      <c r="HVR2087" s="2206"/>
      <c r="HVS2087" s="2206"/>
      <c r="HVT2087" s="2206"/>
      <c r="HVU2087" s="2206"/>
      <c r="HVV2087" s="2206"/>
      <c r="HVW2087" s="2206"/>
      <c r="HVX2087" s="2206"/>
      <c r="HVY2087" s="2206"/>
      <c r="HVZ2087" s="2206"/>
      <c r="HWA2087" s="2206"/>
      <c r="HWB2087" s="2206"/>
      <c r="HWC2087" s="2206"/>
      <c r="HWD2087" s="2206"/>
      <c r="HWE2087" s="2206"/>
      <c r="HWF2087" s="2206"/>
      <c r="HWG2087" s="2206"/>
      <c r="HWH2087" s="2206"/>
      <c r="HWI2087" s="2206"/>
      <c r="HWJ2087" s="2206"/>
      <c r="HWK2087" s="2206"/>
      <c r="HWL2087" s="2206"/>
      <c r="HWM2087" s="2206"/>
      <c r="HWN2087" s="2206"/>
      <c r="HWO2087" s="2206"/>
      <c r="HWP2087" s="2206"/>
      <c r="HWQ2087" s="2206"/>
      <c r="HWR2087" s="2206"/>
      <c r="HWS2087" s="2206"/>
      <c r="HWT2087" s="2206"/>
      <c r="HWU2087" s="2206"/>
      <c r="HWV2087" s="2206"/>
      <c r="HWW2087" s="2206"/>
      <c r="HWX2087" s="2206"/>
      <c r="HWY2087" s="2206"/>
      <c r="HWZ2087" s="2206"/>
      <c r="HXA2087" s="2206"/>
      <c r="HXB2087" s="2206"/>
      <c r="HXC2087" s="2206"/>
      <c r="HXD2087" s="2206"/>
      <c r="HXE2087" s="2206"/>
      <c r="HXF2087" s="2206"/>
      <c r="HXG2087" s="2206"/>
      <c r="HXH2087" s="2206"/>
      <c r="HXI2087" s="2206"/>
      <c r="HXJ2087" s="2206"/>
      <c r="HXK2087" s="2206"/>
      <c r="HXL2087" s="2206"/>
      <c r="HXM2087" s="2206"/>
      <c r="HXN2087" s="2206"/>
      <c r="HXO2087" s="2206"/>
      <c r="HXP2087" s="2206"/>
      <c r="HXQ2087" s="2206"/>
      <c r="HXR2087" s="2206"/>
      <c r="HXS2087" s="2206"/>
      <c r="HXT2087" s="2206"/>
      <c r="HXU2087" s="2206"/>
      <c r="HXV2087" s="2206"/>
      <c r="HXW2087" s="2206"/>
      <c r="HXX2087" s="2206"/>
      <c r="HXY2087" s="2206"/>
      <c r="HXZ2087" s="2206"/>
      <c r="HYA2087" s="2206"/>
      <c r="HYB2087" s="2206"/>
      <c r="HYC2087" s="2206"/>
      <c r="HYD2087" s="2206"/>
      <c r="HYE2087" s="2206"/>
      <c r="HYF2087" s="2206"/>
      <c r="HYG2087" s="2206"/>
      <c r="HYH2087" s="2206"/>
      <c r="HYI2087" s="2206"/>
      <c r="HYJ2087" s="2206"/>
      <c r="HYK2087" s="2206"/>
      <c r="HYL2087" s="2206"/>
      <c r="HYM2087" s="2206"/>
      <c r="HYN2087" s="2206"/>
      <c r="HYO2087" s="2206"/>
      <c r="HYP2087" s="2206"/>
      <c r="HYQ2087" s="2206"/>
      <c r="HYR2087" s="2206"/>
      <c r="HYS2087" s="2206"/>
      <c r="HYT2087" s="2206"/>
      <c r="HYU2087" s="2206"/>
      <c r="HYV2087" s="2206"/>
      <c r="HYW2087" s="2206"/>
      <c r="HYX2087" s="2206"/>
      <c r="HYY2087" s="2206"/>
      <c r="HYZ2087" s="2206"/>
      <c r="HZA2087" s="2206"/>
      <c r="HZB2087" s="2206"/>
      <c r="HZC2087" s="2206"/>
      <c r="HZD2087" s="2206"/>
      <c r="HZE2087" s="2206"/>
      <c r="HZF2087" s="2206"/>
      <c r="HZG2087" s="2206"/>
      <c r="HZH2087" s="2206"/>
      <c r="HZI2087" s="2206"/>
      <c r="HZJ2087" s="2206"/>
      <c r="HZK2087" s="2206"/>
      <c r="HZL2087" s="2206"/>
      <c r="HZM2087" s="2206"/>
      <c r="HZN2087" s="2206"/>
      <c r="HZO2087" s="2206"/>
      <c r="HZP2087" s="2206"/>
      <c r="HZQ2087" s="2206"/>
      <c r="HZR2087" s="2206"/>
      <c r="HZS2087" s="2206"/>
      <c r="HZT2087" s="2206"/>
      <c r="HZU2087" s="2206"/>
      <c r="HZV2087" s="2206"/>
      <c r="HZW2087" s="2206"/>
      <c r="HZX2087" s="2206"/>
      <c r="HZY2087" s="2206"/>
      <c r="HZZ2087" s="2206"/>
      <c r="IAA2087" s="2206"/>
      <c r="IAB2087" s="2206"/>
      <c r="IAC2087" s="2206"/>
      <c r="IAD2087" s="2206"/>
      <c r="IAE2087" s="2206"/>
      <c r="IAF2087" s="2206"/>
      <c r="IAG2087" s="2206"/>
      <c r="IAH2087" s="2206"/>
      <c r="IAI2087" s="2206"/>
      <c r="IAJ2087" s="2206"/>
      <c r="IAK2087" s="2206"/>
      <c r="IAL2087" s="2206"/>
      <c r="IAM2087" s="2206"/>
      <c r="IAN2087" s="2206"/>
      <c r="IAO2087" s="2206"/>
      <c r="IAP2087" s="2206"/>
      <c r="IAQ2087" s="2206"/>
      <c r="IAR2087" s="2206"/>
      <c r="IAS2087" s="2206"/>
      <c r="IAT2087" s="2206"/>
      <c r="IAU2087" s="2206"/>
      <c r="IAV2087" s="2206"/>
      <c r="IAW2087" s="2206"/>
      <c r="IAX2087" s="2206"/>
      <c r="IAY2087" s="2206"/>
      <c r="IAZ2087" s="2206"/>
      <c r="IBA2087" s="2206"/>
      <c r="IBB2087" s="2206"/>
      <c r="IBC2087" s="2206"/>
      <c r="IBD2087" s="2206"/>
      <c r="IBE2087" s="2206"/>
      <c r="IBF2087" s="2206"/>
      <c r="IBG2087" s="2206"/>
      <c r="IBH2087" s="2206"/>
      <c r="IBI2087" s="2206"/>
      <c r="IBJ2087" s="2206"/>
      <c r="IBK2087" s="2206"/>
      <c r="IBL2087" s="2206"/>
      <c r="IBM2087" s="2206"/>
      <c r="IBN2087" s="2206"/>
      <c r="IBO2087" s="2206"/>
      <c r="IBP2087" s="2206"/>
      <c r="IBQ2087" s="2206"/>
      <c r="IBR2087" s="2206"/>
      <c r="IBS2087" s="2206"/>
      <c r="IBT2087" s="2206"/>
      <c r="IBU2087" s="2206"/>
      <c r="IBV2087" s="2206"/>
      <c r="IBW2087" s="2206"/>
      <c r="IBX2087" s="2206"/>
      <c r="IBY2087" s="2206"/>
      <c r="IBZ2087" s="2206"/>
      <c r="ICA2087" s="2206"/>
      <c r="ICB2087" s="2206"/>
      <c r="ICC2087" s="2206"/>
      <c r="ICD2087" s="2206"/>
      <c r="ICE2087" s="2206"/>
      <c r="ICF2087" s="2206"/>
      <c r="ICG2087" s="2206"/>
      <c r="ICH2087" s="2206"/>
      <c r="ICI2087" s="2206"/>
      <c r="ICJ2087" s="2206"/>
      <c r="ICK2087" s="2206"/>
      <c r="ICL2087" s="2206"/>
      <c r="ICM2087" s="2206"/>
      <c r="ICN2087" s="2206"/>
      <c r="ICO2087" s="2206"/>
      <c r="ICP2087" s="2206"/>
      <c r="ICQ2087" s="2206"/>
      <c r="ICR2087" s="2206"/>
      <c r="ICS2087" s="2206"/>
      <c r="ICT2087" s="2206"/>
      <c r="ICU2087" s="2206"/>
      <c r="ICV2087" s="2206"/>
      <c r="ICW2087" s="2206"/>
      <c r="ICX2087" s="2206"/>
      <c r="ICY2087" s="2206"/>
      <c r="ICZ2087" s="2206"/>
      <c r="IDA2087" s="2206"/>
      <c r="IDB2087" s="2206"/>
      <c r="IDC2087" s="2206"/>
      <c r="IDD2087" s="2206"/>
      <c r="IDE2087" s="2206"/>
      <c r="IDF2087" s="2206"/>
      <c r="IDG2087" s="2206"/>
      <c r="IDH2087" s="2206"/>
      <c r="IDI2087" s="2206"/>
      <c r="IDJ2087" s="2206"/>
      <c r="IDK2087" s="2206"/>
      <c r="IDL2087" s="2206"/>
      <c r="IDM2087" s="2206"/>
      <c r="IDN2087" s="2206"/>
      <c r="IDO2087" s="2206"/>
      <c r="IDP2087" s="2206"/>
      <c r="IDQ2087" s="2206"/>
      <c r="IDR2087" s="2206"/>
      <c r="IDS2087" s="2206"/>
      <c r="IDT2087" s="2206"/>
      <c r="IDU2087" s="2206"/>
      <c r="IDV2087" s="2206"/>
      <c r="IDW2087" s="2206"/>
      <c r="IDX2087" s="2206"/>
      <c r="IDY2087" s="2206"/>
      <c r="IDZ2087" s="2206"/>
      <c r="IEA2087" s="2206"/>
      <c r="IEB2087" s="2206"/>
      <c r="IEC2087" s="2206"/>
      <c r="IED2087" s="2206"/>
      <c r="IEE2087" s="2206"/>
      <c r="IEF2087" s="2206"/>
      <c r="IEG2087" s="2206"/>
      <c r="IEH2087" s="2206"/>
      <c r="IEI2087" s="2206"/>
      <c r="IEJ2087" s="2206"/>
      <c r="IEK2087" s="2206"/>
      <c r="IEL2087" s="2206"/>
      <c r="IEM2087" s="2206"/>
      <c r="IEN2087" s="2206"/>
      <c r="IEO2087" s="2206"/>
      <c r="IEP2087" s="2206"/>
      <c r="IEQ2087" s="2206"/>
      <c r="IER2087" s="2206"/>
      <c r="IES2087" s="2206"/>
      <c r="IET2087" s="2206"/>
      <c r="IEU2087" s="2206"/>
      <c r="IEV2087" s="2206"/>
      <c r="IEW2087" s="2206"/>
      <c r="IEX2087" s="2206"/>
      <c r="IEY2087" s="2206"/>
      <c r="IEZ2087" s="2206"/>
      <c r="IFA2087" s="2206"/>
      <c r="IFB2087" s="2206"/>
      <c r="IFC2087" s="2206"/>
      <c r="IFD2087" s="2206"/>
      <c r="IFE2087" s="2206"/>
      <c r="IFF2087" s="2206"/>
      <c r="IFG2087" s="2206"/>
      <c r="IFH2087" s="2206"/>
      <c r="IFI2087" s="2206"/>
      <c r="IFJ2087" s="2206"/>
      <c r="IFK2087" s="2206"/>
      <c r="IFL2087" s="2206"/>
      <c r="IFM2087" s="2206"/>
      <c r="IFN2087" s="2206"/>
      <c r="IFO2087" s="2206"/>
      <c r="IFP2087" s="2206"/>
      <c r="IFQ2087" s="2206"/>
      <c r="IFR2087" s="2206"/>
      <c r="IFS2087" s="2206"/>
      <c r="IFT2087" s="2206"/>
      <c r="IFU2087" s="2206"/>
      <c r="IFV2087" s="2206"/>
      <c r="IFW2087" s="2206"/>
      <c r="IFX2087" s="2206"/>
      <c r="IFY2087" s="2206"/>
      <c r="IFZ2087" s="2206"/>
      <c r="IGA2087" s="2206"/>
      <c r="IGB2087" s="2206"/>
      <c r="IGC2087" s="2206"/>
      <c r="IGD2087" s="2206"/>
      <c r="IGE2087" s="2206"/>
      <c r="IGF2087" s="2206"/>
      <c r="IGG2087" s="2206"/>
      <c r="IGH2087" s="2206"/>
      <c r="IGI2087" s="2206"/>
      <c r="IGJ2087" s="2206"/>
      <c r="IGK2087" s="2206"/>
      <c r="IGL2087" s="2206"/>
      <c r="IGM2087" s="2206"/>
      <c r="IGN2087" s="2206"/>
      <c r="IGO2087" s="2206"/>
      <c r="IGP2087" s="2206"/>
      <c r="IGQ2087" s="2206"/>
      <c r="IGR2087" s="2206"/>
      <c r="IGS2087" s="2206"/>
      <c r="IGT2087" s="2206"/>
      <c r="IGU2087" s="2206"/>
      <c r="IGV2087" s="2206"/>
      <c r="IGW2087" s="2206"/>
      <c r="IGX2087" s="2206"/>
      <c r="IGY2087" s="2206"/>
      <c r="IGZ2087" s="2206"/>
      <c r="IHA2087" s="2206"/>
      <c r="IHB2087" s="2206"/>
      <c r="IHC2087" s="2206"/>
      <c r="IHD2087" s="2206"/>
      <c r="IHE2087" s="2206"/>
      <c r="IHF2087" s="2206"/>
      <c r="IHG2087" s="2206"/>
      <c r="IHH2087" s="2206"/>
      <c r="IHI2087" s="2206"/>
      <c r="IHJ2087" s="2206"/>
      <c r="IHK2087" s="2206"/>
      <c r="IHL2087" s="2206"/>
      <c r="IHM2087" s="2206"/>
      <c r="IHN2087" s="2206"/>
      <c r="IHO2087" s="2206"/>
      <c r="IHP2087" s="2206"/>
      <c r="IHQ2087" s="2206"/>
      <c r="IHR2087" s="2206"/>
      <c r="IHS2087" s="2206"/>
      <c r="IHT2087" s="2206"/>
      <c r="IHU2087" s="2206"/>
      <c r="IHV2087" s="2206"/>
      <c r="IHW2087" s="2206"/>
      <c r="IHX2087" s="2206"/>
      <c r="IHY2087" s="2206"/>
      <c r="IHZ2087" s="2206"/>
      <c r="IIA2087" s="2206"/>
      <c r="IIB2087" s="2206"/>
      <c r="IIC2087" s="2206"/>
      <c r="IID2087" s="2206"/>
      <c r="IIE2087" s="2206"/>
      <c r="IIF2087" s="2206"/>
      <c r="IIG2087" s="2206"/>
      <c r="IIH2087" s="2206"/>
      <c r="III2087" s="2206"/>
      <c r="IIJ2087" s="2206"/>
      <c r="IIK2087" s="2206"/>
      <c r="IIL2087" s="2206"/>
      <c r="IIM2087" s="2206"/>
      <c r="IIN2087" s="2206"/>
      <c r="IIO2087" s="2206"/>
      <c r="IIP2087" s="2206"/>
      <c r="IIQ2087" s="2206"/>
      <c r="IIR2087" s="2206"/>
      <c r="IIS2087" s="2206"/>
      <c r="IIT2087" s="2206"/>
      <c r="IIU2087" s="2206"/>
      <c r="IIV2087" s="2206"/>
      <c r="IIW2087" s="2206"/>
      <c r="IIX2087" s="2206"/>
      <c r="IIY2087" s="2206"/>
      <c r="IIZ2087" s="2206"/>
      <c r="IJA2087" s="2206"/>
      <c r="IJB2087" s="2206"/>
      <c r="IJC2087" s="2206"/>
      <c r="IJD2087" s="2206"/>
      <c r="IJE2087" s="2206"/>
      <c r="IJF2087" s="2206"/>
      <c r="IJG2087" s="2206"/>
      <c r="IJH2087" s="2206"/>
      <c r="IJI2087" s="2206"/>
      <c r="IJJ2087" s="2206"/>
      <c r="IJK2087" s="2206"/>
      <c r="IJL2087" s="2206"/>
      <c r="IJM2087" s="2206"/>
      <c r="IJN2087" s="2206"/>
      <c r="IJO2087" s="2206"/>
      <c r="IJP2087" s="2206"/>
      <c r="IJQ2087" s="2206"/>
      <c r="IJR2087" s="2206"/>
      <c r="IJS2087" s="2206"/>
      <c r="IJT2087" s="2206"/>
      <c r="IJU2087" s="2206"/>
      <c r="IJV2087" s="2206"/>
      <c r="IJW2087" s="2206"/>
      <c r="IJX2087" s="2206"/>
      <c r="IJY2087" s="2206"/>
      <c r="IJZ2087" s="2206"/>
      <c r="IKA2087" s="2206"/>
      <c r="IKB2087" s="2206"/>
      <c r="IKC2087" s="2206"/>
      <c r="IKD2087" s="2206"/>
      <c r="IKE2087" s="2206"/>
      <c r="IKF2087" s="2206"/>
      <c r="IKG2087" s="2206"/>
      <c r="IKH2087" s="2206"/>
      <c r="IKI2087" s="2206"/>
      <c r="IKJ2087" s="2206"/>
      <c r="IKK2087" s="2206"/>
      <c r="IKL2087" s="2206"/>
      <c r="IKM2087" s="2206"/>
      <c r="IKN2087" s="2206"/>
      <c r="IKO2087" s="2206"/>
      <c r="IKP2087" s="2206"/>
      <c r="IKQ2087" s="2206"/>
      <c r="IKR2087" s="2206"/>
      <c r="IKS2087" s="2206"/>
      <c r="IKT2087" s="2206"/>
      <c r="IKU2087" s="2206"/>
      <c r="IKV2087" s="2206"/>
      <c r="IKW2087" s="2206"/>
      <c r="IKX2087" s="2206"/>
      <c r="IKY2087" s="2206"/>
      <c r="IKZ2087" s="2206"/>
      <c r="ILA2087" s="2206"/>
      <c r="ILB2087" s="2206"/>
      <c r="ILC2087" s="2206"/>
      <c r="ILD2087" s="2206"/>
      <c r="ILE2087" s="2206"/>
      <c r="ILF2087" s="2206"/>
      <c r="ILG2087" s="2206"/>
      <c r="ILH2087" s="2206"/>
      <c r="ILI2087" s="2206"/>
      <c r="ILJ2087" s="2206"/>
      <c r="ILK2087" s="2206"/>
      <c r="ILL2087" s="2206"/>
      <c r="ILM2087" s="2206"/>
      <c r="ILN2087" s="2206"/>
      <c r="ILO2087" s="2206"/>
      <c r="ILP2087" s="2206"/>
      <c r="ILQ2087" s="2206"/>
      <c r="ILR2087" s="2206"/>
      <c r="ILS2087" s="2206"/>
      <c r="ILT2087" s="2206"/>
      <c r="ILU2087" s="2206"/>
      <c r="ILV2087" s="2206"/>
      <c r="ILW2087" s="2206"/>
      <c r="ILX2087" s="2206"/>
      <c r="ILY2087" s="2206"/>
      <c r="ILZ2087" s="2206"/>
      <c r="IMA2087" s="2206"/>
      <c r="IMB2087" s="2206"/>
      <c r="IMC2087" s="2206"/>
      <c r="IMD2087" s="2206"/>
      <c r="IME2087" s="2206"/>
      <c r="IMF2087" s="2206"/>
      <c r="IMG2087" s="2206"/>
      <c r="IMH2087" s="2206"/>
      <c r="IMI2087" s="2206"/>
      <c r="IMJ2087" s="2206"/>
      <c r="IMK2087" s="2206"/>
      <c r="IML2087" s="2206"/>
      <c r="IMM2087" s="2206"/>
      <c r="IMN2087" s="2206"/>
      <c r="IMO2087" s="2206"/>
      <c r="IMP2087" s="2206"/>
      <c r="IMQ2087" s="2206"/>
      <c r="IMR2087" s="2206"/>
      <c r="IMS2087" s="2206"/>
      <c r="IMT2087" s="2206"/>
      <c r="IMU2087" s="2206"/>
      <c r="IMV2087" s="2206"/>
      <c r="IMW2087" s="2206"/>
      <c r="IMX2087" s="2206"/>
      <c r="IMY2087" s="2206"/>
      <c r="IMZ2087" s="2206"/>
      <c r="INA2087" s="2206"/>
      <c r="INB2087" s="2206"/>
      <c r="INC2087" s="2206"/>
      <c r="IND2087" s="2206"/>
      <c r="INE2087" s="2206"/>
      <c r="INF2087" s="2206"/>
      <c r="ING2087" s="2206"/>
      <c r="INH2087" s="2206"/>
      <c r="INI2087" s="2206"/>
      <c r="INJ2087" s="2206"/>
      <c r="INK2087" s="2206"/>
      <c r="INL2087" s="2206"/>
      <c r="INM2087" s="2206"/>
      <c r="INN2087" s="2206"/>
      <c r="INO2087" s="2206"/>
      <c r="INP2087" s="2206"/>
      <c r="INQ2087" s="2206"/>
      <c r="INR2087" s="2206"/>
      <c r="INS2087" s="2206"/>
      <c r="INT2087" s="2206"/>
      <c r="INU2087" s="2206"/>
      <c r="INV2087" s="2206"/>
      <c r="INW2087" s="2206"/>
      <c r="INX2087" s="2206"/>
      <c r="INY2087" s="2206"/>
      <c r="INZ2087" s="2206"/>
      <c r="IOA2087" s="2206"/>
      <c r="IOB2087" s="2206"/>
      <c r="IOC2087" s="2206"/>
      <c r="IOD2087" s="2206"/>
      <c r="IOE2087" s="2206"/>
      <c r="IOF2087" s="2206"/>
      <c r="IOG2087" s="2206"/>
      <c r="IOH2087" s="2206"/>
      <c r="IOI2087" s="2206"/>
      <c r="IOJ2087" s="2206"/>
      <c r="IOK2087" s="2206"/>
      <c r="IOL2087" s="2206"/>
      <c r="IOM2087" s="2206"/>
      <c r="ION2087" s="2206"/>
      <c r="IOO2087" s="2206"/>
      <c r="IOP2087" s="2206"/>
      <c r="IOQ2087" s="2206"/>
      <c r="IOR2087" s="2206"/>
      <c r="IOS2087" s="2206"/>
      <c r="IOT2087" s="2206"/>
      <c r="IOU2087" s="2206"/>
      <c r="IOV2087" s="2206"/>
      <c r="IOW2087" s="2206"/>
      <c r="IOX2087" s="2206"/>
      <c r="IOY2087" s="2206"/>
      <c r="IOZ2087" s="2206"/>
      <c r="IPA2087" s="2206"/>
      <c r="IPB2087" s="2206"/>
      <c r="IPC2087" s="2206"/>
      <c r="IPD2087" s="2206"/>
      <c r="IPE2087" s="2206"/>
      <c r="IPF2087" s="2206"/>
      <c r="IPG2087" s="2206"/>
      <c r="IPH2087" s="2206"/>
      <c r="IPI2087" s="2206"/>
      <c r="IPJ2087" s="2206"/>
      <c r="IPK2087" s="2206"/>
      <c r="IPL2087" s="2206"/>
      <c r="IPM2087" s="2206"/>
      <c r="IPN2087" s="2206"/>
      <c r="IPO2087" s="2206"/>
      <c r="IPP2087" s="2206"/>
      <c r="IPQ2087" s="2206"/>
      <c r="IPR2087" s="2206"/>
      <c r="IPS2087" s="2206"/>
      <c r="IPT2087" s="2206"/>
      <c r="IPU2087" s="2206"/>
      <c r="IPV2087" s="2206"/>
      <c r="IPW2087" s="2206"/>
      <c r="IPX2087" s="2206"/>
      <c r="IPY2087" s="2206"/>
      <c r="IPZ2087" s="2206"/>
      <c r="IQA2087" s="2206"/>
      <c r="IQB2087" s="2206"/>
      <c r="IQC2087" s="2206"/>
      <c r="IQD2087" s="2206"/>
      <c r="IQE2087" s="2206"/>
      <c r="IQF2087" s="2206"/>
      <c r="IQG2087" s="2206"/>
      <c r="IQH2087" s="2206"/>
      <c r="IQI2087" s="2206"/>
      <c r="IQJ2087" s="2206"/>
      <c r="IQK2087" s="2206"/>
      <c r="IQL2087" s="2206"/>
      <c r="IQM2087" s="2206"/>
      <c r="IQN2087" s="2206"/>
      <c r="IQO2087" s="2206"/>
      <c r="IQP2087" s="2206"/>
      <c r="IQQ2087" s="2206"/>
      <c r="IQR2087" s="2206"/>
      <c r="IQS2087" s="2206"/>
      <c r="IQT2087" s="2206"/>
      <c r="IQU2087" s="2206"/>
      <c r="IQV2087" s="2206"/>
      <c r="IQW2087" s="2206"/>
      <c r="IQX2087" s="2206"/>
      <c r="IQY2087" s="2206"/>
      <c r="IQZ2087" s="2206"/>
      <c r="IRA2087" s="2206"/>
      <c r="IRB2087" s="2206"/>
      <c r="IRC2087" s="2206"/>
      <c r="IRD2087" s="2206"/>
      <c r="IRE2087" s="2206"/>
      <c r="IRF2087" s="2206"/>
      <c r="IRG2087" s="2206"/>
      <c r="IRH2087" s="2206"/>
      <c r="IRI2087" s="2206"/>
      <c r="IRJ2087" s="2206"/>
      <c r="IRK2087" s="2206"/>
      <c r="IRL2087" s="2206"/>
      <c r="IRM2087" s="2206"/>
      <c r="IRN2087" s="2206"/>
      <c r="IRO2087" s="2206"/>
      <c r="IRP2087" s="2206"/>
      <c r="IRQ2087" s="2206"/>
      <c r="IRR2087" s="2206"/>
      <c r="IRS2087" s="2206"/>
      <c r="IRT2087" s="2206"/>
      <c r="IRU2087" s="2206"/>
      <c r="IRV2087" s="2206"/>
      <c r="IRW2087" s="2206"/>
      <c r="IRX2087" s="2206"/>
      <c r="IRY2087" s="2206"/>
      <c r="IRZ2087" s="2206"/>
      <c r="ISA2087" s="2206"/>
      <c r="ISB2087" s="2206"/>
      <c r="ISC2087" s="2206"/>
      <c r="ISD2087" s="2206"/>
      <c r="ISE2087" s="2206"/>
      <c r="ISF2087" s="2206"/>
      <c r="ISG2087" s="2206"/>
      <c r="ISH2087" s="2206"/>
      <c r="ISI2087" s="2206"/>
      <c r="ISJ2087" s="2206"/>
      <c r="ISK2087" s="2206"/>
      <c r="ISL2087" s="2206"/>
      <c r="ISM2087" s="2206"/>
      <c r="ISN2087" s="2206"/>
      <c r="ISO2087" s="2206"/>
      <c r="ISP2087" s="2206"/>
      <c r="ISQ2087" s="2206"/>
      <c r="ISR2087" s="2206"/>
      <c r="ISS2087" s="2206"/>
      <c r="IST2087" s="2206"/>
      <c r="ISU2087" s="2206"/>
      <c r="ISV2087" s="2206"/>
      <c r="ISW2087" s="2206"/>
      <c r="ISX2087" s="2206"/>
      <c r="ISY2087" s="2206"/>
      <c r="ISZ2087" s="2206"/>
      <c r="ITA2087" s="2206"/>
      <c r="ITB2087" s="2206"/>
      <c r="ITC2087" s="2206"/>
      <c r="ITD2087" s="2206"/>
      <c r="ITE2087" s="2206"/>
      <c r="ITF2087" s="2206"/>
      <c r="ITG2087" s="2206"/>
      <c r="ITH2087" s="2206"/>
      <c r="ITI2087" s="2206"/>
      <c r="ITJ2087" s="2206"/>
      <c r="ITK2087" s="2206"/>
      <c r="ITL2087" s="2206"/>
      <c r="ITM2087" s="2206"/>
      <c r="ITN2087" s="2206"/>
      <c r="ITO2087" s="2206"/>
      <c r="ITP2087" s="2206"/>
      <c r="ITQ2087" s="2206"/>
      <c r="ITR2087" s="2206"/>
      <c r="ITS2087" s="2206"/>
      <c r="ITT2087" s="2206"/>
      <c r="ITU2087" s="2206"/>
      <c r="ITV2087" s="2206"/>
      <c r="ITW2087" s="2206"/>
      <c r="ITX2087" s="2206"/>
      <c r="ITY2087" s="2206"/>
      <c r="ITZ2087" s="2206"/>
      <c r="IUA2087" s="2206"/>
      <c r="IUB2087" s="2206"/>
      <c r="IUC2087" s="2206"/>
      <c r="IUD2087" s="2206"/>
      <c r="IUE2087" s="2206"/>
      <c r="IUF2087" s="2206"/>
      <c r="IUG2087" s="2206"/>
      <c r="IUH2087" s="2206"/>
      <c r="IUI2087" s="2206"/>
      <c r="IUJ2087" s="2206"/>
      <c r="IUK2087" s="2206"/>
      <c r="IUL2087" s="2206"/>
      <c r="IUM2087" s="2206"/>
      <c r="IUN2087" s="2206"/>
      <c r="IUO2087" s="2206"/>
      <c r="IUP2087" s="2206"/>
      <c r="IUQ2087" s="2206"/>
      <c r="IUR2087" s="2206"/>
      <c r="IUS2087" s="2206"/>
      <c r="IUT2087" s="2206"/>
      <c r="IUU2087" s="2206"/>
      <c r="IUV2087" s="2206"/>
      <c r="IUW2087" s="2206"/>
      <c r="IUX2087" s="2206"/>
      <c r="IUY2087" s="2206"/>
      <c r="IUZ2087" s="2206"/>
      <c r="IVA2087" s="2206"/>
      <c r="IVB2087" s="2206"/>
      <c r="IVC2087" s="2206"/>
      <c r="IVD2087" s="2206"/>
      <c r="IVE2087" s="2206"/>
      <c r="IVF2087" s="2206"/>
      <c r="IVG2087" s="2206"/>
      <c r="IVH2087" s="2206"/>
      <c r="IVI2087" s="2206"/>
      <c r="IVJ2087" s="2206"/>
      <c r="IVK2087" s="2206"/>
      <c r="IVL2087" s="2206"/>
      <c r="IVM2087" s="2206"/>
      <c r="IVN2087" s="2206"/>
      <c r="IVO2087" s="2206"/>
      <c r="IVP2087" s="2206"/>
      <c r="IVQ2087" s="2206"/>
      <c r="IVR2087" s="2206"/>
      <c r="IVS2087" s="2206"/>
      <c r="IVT2087" s="2206"/>
      <c r="IVU2087" s="2206"/>
      <c r="IVV2087" s="2206"/>
      <c r="IVW2087" s="2206"/>
      <c r="IVX2087" s="2206"/>
      <c r="IVY2087" s="2206"/>
      <c r="IVZ2087" s="2206"/>
      <c r="IWA2087" s="2206"/>
      <c r="IWB2087" s="2206"/>
      <c r="IWC2087" s="2206"/>
      <c r="IWD2087" s="2206"/>
      <c r="IWE2087" s="2206"/>
      <c r="IWF2087" s="2206"/>
      <c r="IWG2087" s="2206"/>
      <c r="IWH2087" s="2206"/>
      <c r="IWI2087" s="2206"/>
      <c r="IWJ2087" s="2206"/>
      <c r="IWK2087" s="2206"/>
      <c r="IWL2087" s="2206"/>
      <c r="IWM2087" s="2206"/>
      <c r="IWN2087" s="2206"/>
      <c r="IWO2087" s="2206"/>
      <c r="IWP2087" s="2206"/>
      <c r="IWQ2087" s="2206"/>
      <c r="IWR2087" s="2206"/>
      <c r="IWS2087" s="2206"/>
      <c r="IWT2087" s="2206"/>
      <c r="IWU2087" s="2206"/>
      <c r="IWV2087" s="2206"/>
      <c r="IWW2087" s="2206"/>
      <c r="IWX2087" s="2206"/>
      <c r="IWY2087" s="2206"/>
      <c r="IWZ2087" s="2206"/>
      <c r="IXA2087" s="2206"/>
      <c r="IXB2087" s="2206"/>
      <c r="IXC2087" s="2206"/>
      <c r="IXD2087" s="2206"/>
      <c r="IXE2087" s="2206"/>
      <c r="IXF2087" s="2206"/>
      <c r="IXG2087" s="2206"/>
      <c r="IXH2087" s="2206"/>
      <c r="IXI2087" s="2206"/>
      <c r="IXJ2087" s="2206"/>
      <c r="IXK2087" s="2206"/>
      <c r="IXL2087" s="2206"/>
      <c r="IXM2087" s="2206"/>
      <c r="IXN2087" s="2206"/>
      <c r="IXO2087" s="2206"/>
      <c r="IXP2087" s="2206"/>
      <c r="IXQ2087" s="2206"/>
      <c r="IXR2087" s="2206"/>
      <c r="IXS2087" s="2206"/>
      <c r="IXT2087" s="2206"/>
      <c r="IXU2087" s="2206"/>
      <c r="IXV2087" s="2206"/>
      <c r="IXW2087" s="2206"/>
      <c r="IXX2087" s="2206"/>
      <c r="IXY2087" s="2206"/>
      <c r="IXZ2087" s="2206"/>
      <c r="IYA2087" s="2206"/>
      <c r="IYB2087" s="2206"/>
      <c r="IYC2087" s="2206"/>
      <c r="IYD2087" s="2206"/>
      <c r="IYE2087" s="2206"/>
      <c r="IYF2087" s="2206"/>
      <c r="IYG2087" s="2206"/>
      <c r="IYH2087" s="2206"/>
      <c r="IYI2087" s="2206"/>
      <c r="IYJ2087" s="2206"/>
      <c r="IYK2087" s="2206"/>
      <c r="IYL2087" s="2206"/>
      <c r="IYM2087" s="2206"/>
      <c r="IYN2087" s="2206"/>
      <c r="IYO2087" s="2206"/>
      <c r="IYP2087" s="2206"/>
      <c r="IYQ2087" s="2206"/>
      <c r="IYR2087" s="2206"/>
      <c r="IYS2087" s="2206"/>
      <c r="IYT2087" s="2206"/>
      <c r="IYU2087" s="2206"/>
      <c r="IYV2087" s="2206"/>
      <c r="IYW2087" s="2206"/>
      <c r="IYX2087" s="2206"/>
      <c r="IYY2087" s="2206"/>
      <c r="IYZ2087" s="2206"/>
      <c r="IZA2087" s="2206"/>
      <c r="IZB2087" s="2206"/>
      <c r="IZC2087" s="2206"/>
      <c r="IZD2087" s="2206"/>
      <c r="IZE2087" s="2206"/>
      <c r="IZF2087" s="2206"/>
      <c r="IZG2087" s="2206"/>
      <c r="IZH2087" s="2206"/>
      <c r="IZI2087" s="2206"/>
      <c r="IZJ2087" s="2206"/>
      <c r="IZK2087" s="2206"/>
      <c r="IZL2087" s="2206"/>
      <c r="IZM2087" s="2206"/>
      <c r="IZN2087" s="2206"/>
      <c r="IZO2087" s="2206"/>
      <c r="IZP2087" s="2206"/>
      <c r="IZQ2087" s="2206"/>
      <c r="IZR2087" s="2206"/>
      <c r="IZS2087" s="2206"/>
      <c r="IZT2087" s="2206"/>
      <c r="IZU2087" s="2206"/>
      <c r="IZV2087" s="2206"/>
      <c r="IZW2087" s="2206"/>
      <c r="IZX2087" s="2206"/>
      <c r="IZY2087" s="2206"/>
      <c r="IZZ2087" s="2206"/>
      <c r="JAA2087" s="2206"/>
      <c r="JAB2087" s="2206"/>
      <c r="JAC2087" s="2206"/>
      <c r="JAD2087" s="2206"/>
      <c r="JAE2087" s="2206"/>
      <c r="JAF2087" s="2206"/>
      <c r="JAG2087" s="2206"/>
      <c r="JAH2087" s="2206"/>
      <c r="JAI2087" s="2206"/>
      <c r="JAJ2087" s="2206"/>
      <c r="JAK2087" s="2206"/>
      <c r="JAL2087" s="2206"/>
      <c r="JAM2087" s="2206"/>
      <c r="JAN2087" s="2206"/>
      <c r="JAO2087" s="2206"/>
      <c r="JAP2087" s="2206"/>
      <c r="JAQ2087" s="2206"/>
      <c r="JAR2087" s="2206"/>
      <c r="JAS2087" s="2206"/>
      <c r="JAT2087" s="2206"/>
      <c r="JAU2087" s="2206"/>
      <c r="JAV2087" s="2206"/>
      <c r="JAW2087" s="2206"/>
      <c r="JAX2087" s="2206"/>
      <c r="JAY2087" s="2206"/>
      <c r="JAZ2087" s="2206"/>
      <c r="JBA2087" s="2206"/>
      <c r="JBB2087" s="2206"/>
      <c r="JBC2087" s="2206"/>
      <c r="JBD2087" s="2206"/>
      <c r="JBE2087" s="2206"/>
      <c r="JBF2087" s="2206"/>
      <c r="JBG2087" s="2206"/>
      <c r="JBH2087" s="2206"/>
      <c r="JBI2087" s="2206"/>
      <c r="JBJ2087" s="2206"/>
      <c r="JBK2087" s="2206"/>
      <c r="JBL2087" s="2206"/>
      <c r="JBM2087" s="2206"/>
      <c r="JBN2087" s="2206"/>
      <c r="JBO2087" s="2206"/>
      <c r="JBP2087" s="2206"/>
      <c r="JBQ2087" s="2206"/>
      <c r="JBR2087" s="2206"/>
      <c r="JBS2087" s="2206"/>
      <c r="JBT2087" s="2206"/>
      <c r="JBU2087" s="2206"/>
      <c r="JBV2087" s="2206"/>
      <c r="JBW2087" s="2206"/>
      <c r="JBX2087" s="2206"/>
      <c r="JBY2087" s="2206"/>
      <c r="JBZ2087" s="2206"/>
      <c r="JCA2087" s="2206"/>
      <c r="JCB2087" s="2206"/>
      <c r="JCC2087" s="2206"/>
      <c r="JCD2087" s="2206"/>
      <c r="JCE2087" s="2206"/>
      <c r="JCF2087" s="2206"/>
      <c r="JCG2087" s="2206"/>
      <c r="JCH2087" s="2206"/>
      <c r="JCI2087" s="2206"/>
      <c r="JCJ2087" s="2206"/>
      <c r="JCK2087" s="2206"/>
      <c r="JCL2087" s="2206"/>
      <c r="JCM2087" s="2206"/>
      <c r="JCN2087" s="2206"/>
      <c r="JCO2087" s="2206"/>
      <c r="JCP2087" s="2206"/>
      <c r="JCQ2087" s="2206"/>
      <c r="JCR2087" s="2206"/>
      <c r="JCS2087" s="2206"/>
      <c r="JCT2087" s="2206"/>
      <c r="JCU2087" s="2206"/>
      <c r="JCV2087" s="2206"/>
      <c r="JCW2087" s="2206"/>
      <c r="JCX2087" s="2206"/>
      <c r="JCY2087" s="2206"/>
      <c r="JCZ2087" s="2206"/>
      <c r="JDA2087" s="2206"/>
      <c r="JDB2087" s="2206"/>
      <c r="JDC2087" s="2206"/>
      <c r="JDD2087" s="2206"/>
      <c r="JDE2087" s="2206"/>
      <c r="JDF2087" s="2206"/>
      <c r="JDG2087" s="2206"/>
      <c r="JDH2087" s="2206"/>
      <c r="JDI2087" s="2206"/>
      <c r="JDJ2087" s="2206"/>
      <c r="JDK2087" s="2206"/>
      <c r="JDL2087" s="2206"/>
      <c r="JDM2087" s="2206"/>
      <c r="JDN2087" s="2206"/>
      <c r="JDO2087" s="2206"/>
      <c r="JDP2087" s="2206"/>
      <c r="JDQ2087" s="2206"/>
      <c r="JDR2087" s="2206"/>
      <c r="JDS2087" s="2206"/>
      <c r="JDT2087" s="2206"/>
      <c r="JDU2087" s="2206"/>
      <c r="JDV2087" s="2206"/>
      <c r="JDW2087" s="2206"/>
      <c r="JDX2087" s="2206"/>
      <c r="JDY2087" s="2206"/>
      <c r="JDZ2087" s="2206"/>
      <c r="JEA2087" s="2206"/>
      <c r="JEB2087" s="2206"/>
      <c r="JEC2087" s="2206"/>
      <c r="JED2087" s="2206"/>
      <c r="JEE2087" s="2206"/>
      <c r="JEF2087" s="2206"/>
      <c r="JEG2087" s="2206"/>
      <c r="JEH2087" s="2206"/>
      <c r="JEI2087" s="2206"/>
      <c r="JEJ2087" s="2206"/>
      <c r="JEK2087" s="2206"/>
      <c r="JEL2087" s="2206"/>
      <c r="JEM2087" s="2206"/>
      <c r="JEN2087" s="2206"/>
      <c r="JEO2087" s="2206"/>
      <c r="JEP2087" s="2206"/>
      <c r="JEQ2087" s="2206"/>
      <c r="JER2087" s="2206"/>
      <c r="JES2087" s="2206"/>
      <c r="JET2087" s="2206"/>
      <c r="JEU2087" s="2206"/>
      <c r="JEV2087" s="2206"/>
      <c r="JEW2087" s="2206"/>
      <c r="JEX2087" s="2206"/>
      <c r="JEY2087" s="2206"/>
      <c r="JEZ2087" s="2206"/>
      <c r="JFA2087" s="2206"/>
      <c r="JFB2087" s="2206"/>
      <c r="JFC2087" s="2206"/>
      <c r="JFD2087" s="2206"/>
      <c r="JFE2087" s="2206"/>
      <c r="JFF2087" s="2206"/>
      <c r="JFG2087" s="2206"/>
      <c r="JFH2087" s="2206"/>
      <c r="JFI2087" s="2206"/>
      <c r="JFJ2087" s="2206"/>
      <c r="JFK2087" s="2206"/>
      <c r="JFL2087" s="2206"/>
      <c r="JFM2087" s="2206"/>
      <c r="JFN2087" s="2206"/>
      <c r="JFO2087" s="2206"/>
      <c r="JFP2087" s="2206"/>
      <c r="JFQ2087" s="2206"/>
      <c r="JFR2087" s="2206"/>
      <c r="JFS2087" s="2206"/>
      <c r="JFT2087" s="2206"/>
      <c r="JFU2087" s="2206"/>
      <c r="JFV2087" s="2206"/>
      <c r="JFW2087" s="2206"/>
      <c r="JFX2087" s="2206"/>
      <c r="JFY2087" s="2206"/>
      <c r="JFZ2087" s="2206"/>
      <c r="JGA2087" s="2206"/>
      <c r="JGB2087" s="2206"/>
      <c r="JGC2087" s="2206"/>
      <c r="JGD2087" s="2206"/>
      <c r="JGE2087" s="2206"/>
      <c r="JGF2087" s="2206"/>
      <c r="JGG2087" s="2206"/>
      <c r="JGH2087" s="2206"/>
      <c r="JGI2087" s="2206"/>
      <c r="JGJ2087" s="2206"/>
      <c r="JGK2087" s="2206"/>
      <c r="JGL2087" s="2206"/>
      <c r="JGM2087" s="2206"/>
      <c r="JGN2087" s="2206"/>
      <c r="JGO2087" s="2206"/>
      <c r="JGP2087" s="2206"/>
      <c r="JGQ2087" s="2206"/>
      <c r="JGR2087" s="2206"/>
      <c r="JGS2087" s="2206"/>
      <c r="JGT2087" s="2206"/>
      <c r="JGU2087" s="2206"/>
      <c r="JGV2087" s="2206"/>
      <c r="JGW2087" s="2206"/>
      <c r="JGX2087" s="2206"/>
      <c r="JGY2087" s="2206"/>
      <c r="JGZ2087" s="2206"/>
      <c r="JHA2087" s="2206"/>
      <c r="JHB2087" s="2206"/>
      <c r="JHC2087" s="2206"/>
      <c r="JHD2087" s="2206"/>
      <c r="JHE2087" s="2206"/>
      <c r="JHF2087" s="2206"/>
      <c r="JHG2087" s="2206"/>
      <c r="JHH2087" s="2206"/>
      <c r="JHI2087" s="2206"/>
      <c r="JHJ2087" s="2206"/>
      <c r="JHK2087" s="2206"/>
      <c r="JHL2087" s="2206"/>
      <c r="JHM2087" s="2206"/>
      <c r="JHN2087" s="2206"/>
      <c r="JHO2087" s="2206"/>
      <c r="JHP2087" s="2206"/>
      <c r="JHQ2087" s="2206"/>
      <c r="JHR2087" s="2206"/>
      <c r="JHS2087" s="2206"/>
      <c r="JHT2087" s="2206"/>
      <c r="JHU2087" s="2206"/>
      <c r="JHV2087" s="2206"/>
      <c r="JHW2087" s="2206"/>
      <c r="JHX2087" s="2206"/>
      <c r="JHY2087" s="2206"/>
      <c r="JHZ2087" s="2206"/>
      <c r="JIA2087" s="2206"/>
      <c r="JIB2087" s="2206"/>
      <c r="JIC2087" s="2206"/>
      <c r="JID2087" s="2206"/>
      <c r="JIE2087" s="2206"/>
      <c r="JIF2087" s="2206"/>
      <c r="JIG2087" s="2206"/>
      <c r="JIH2087" s="2206"/>
      <c r="JII2087" s="2206"/>
      <c r="JIJ2087" s="2206"/>
      <c r="JIK2087" s="2206"/>
      <c r="JIL2087" s="2206"/>
      <c r="JIM2087" s="2206"/>
      <c r="JIN2087" s="2206"/>
      <c r="JIO2087" s="2206"/>
      <c r="JIP2087" s="2206"/>
      <c r="JIQ2087" s="2206"/>
      <c r="JIR2087" s="2206"/>
      <c r="JIS2087" s="2206"/>
      <c r="JIT2087" s="2206"/>
      <c r="JIU2087" s="2206"/>
      <c r="JIV2087" s="2206"/>
      <c r="JIW2087" s="2206"/>
      <c r="JIX2087" s="2206"/>
      <c r="JIY2087" s="2206"/>
      <c r="JIZ2087" s="2206"/>
      <c r="JJA2087" s="2206"/>
      <c r="JJB2087" s="2206"/>
      <c r="JJC2087" s="2206"/>
      <c r="JJD2087" s="2206"/>
      <c r="JJE2087" s="2206"/>
      <c r="JJF2087" s="2206"/>
      <c r="JJG2087" s="2206"/>
      <c r="JJH2087" s="2206"/>
      <c r="JJI2087" s="2206"/>
      <c r="JJJ2087" s="2206"/>
      <c r="JJK2087" s="2206"/>
      <c r="JJL2087" s="2206"/>
      <c r="JJM2087" s="2206"/>
      <c r="JJN2087" s="2206"/>
      <c r="JJO2087" s="2206"/>
      <c r="JJP2087" s="2206"/>
      <c r="JJQ2087" s="2206"/>
      <c r="JJR2087" s="2206"/>
      <c r="JJS2087" s="2206"/>
      <c r="JJT2087" s="2206"/>
      <c r="JJU2087" s="2206"/>
      <c r="JJV2087" s="2206"/>
      <c r="JJW2087" s="2206"/>
      <c r="JJX2087" s="2206"/>
      <c r="JJY2087" s="2206"/>
      <c r="JJZ2087" s="2206"/>
      <c r="JKA2087" s="2206"/>
      <c r="JKB2087" s="2206"/>
      <c r="JKC2087" s="2206"/>
      <c r="JKD2087" s="2206"/>
      <c r="JKE2087" s="2206"/>
      <c r="JKF2087" s="2206"/>
      <c r="JKG2087" s="2206"/>
      <c r="JKH2087" s="2206"/>
      <c r="JKI2087" s="2206"/>
      <c r="JKJ2087" s="2206"/>
      <c r="JKK2087" s="2206"/>
      <c r="JKL2087" s="2206"/>
      <c r="JKM2087" s="2206"/>
      <c r="JKN2087" s="2206"/>
      <c r="JKO2087" s="2206"/>
      <c r="JKP2087" s="2206"/>
      <c r="JKQ2087" s="2206"/>
      <c r="JKR2087" s="2206"/>
      <c r="JKS2087" s="2206"/>
      <c r="JKT2087" s="2206"/>
      <c r="JKU2087" s="2206"/>
      <c r="JKV2087" s="2206"/>
      <c r="JKW2087" s="2206"/>
      <c r="JKX2087" s="2206"/>
      <c r="JKY2087" s="2206"/>
      <c r="JKZ2087" s="2206"/>
      <c r="JLA2087" s="2206"/>
      <c r="JLB2087" s="2206"/>
      <c r="JLC2087" s="2206"/>
      <c r="JLD2087" s="2206"/>
      <c r="JLE2087" s="2206"/>
      <c r="JLF2087" s="2206"/>
      <c r="JLG2087" s="2206"/>
      <c r="JLH2087" s="2206"/>
      <c r="JLI2087" s="2206"/>
      <c r="JLJ2087" s="2206"/>
      <c r="JLK2087" s="2206"/>
      <c r="JLL2087" s="2206"/>
      <c r="JLM2087" s="2206"/>
      <c r="JLN2087" s="2206"/>
      <c r="JLO2087" s="2206"/>
      <c r="JLP2087" s="2206"/>
      <c r="JLQ2087" s="2206"/>
      <c r="JLR2087" s="2206"/>
      <c r="JLS2087" s="2206"/>
      <c r="JLT2087" s="2206"/>
      <c r="JLU2087" s="2206"/>
      <c r="JLV2087" s="2206"/>
      <c r="JLW2087" s="2206"/>
      <c r="JLX2087" s="2206"/>
      <c r="JLY2087" s="2206"/>
      <c r="JLZ2087" s="2206"/>
      <c r="JMA2087" s="2206"/>
      <c r="JMB2087" s="2206"/>
      <c r="JMC2087" s="2206"/>
      <c r="JMD2087" s="2206"/>
      <c r="JME2087" s="2206"/>
      <c r="JMF2087" s="2206"/>
      <c r="JMG2087" s="2206"/>
      <c r="JMH2087" s="2206"/>
      <c r="JMI2087" s="2206"/>
      <c r="JMJ2087" s="2206"/>
      <c r="JMK2087" s="2206"/>
      <c r="JML2087" s="2206"/>
      <c r="JMM2087" s="2206"/>
      <c r="JMN2087" s="2206"/>
      <c r="JMO2087" s="2206"/>
      <c r="JMP2087" s="2206"/>
      <c r="JMQ2087" s="2206"/>
      <c r="JMR2087" s="2206"/>
      <c r="JMS2087" s="2206"/>
      <c r="JMT2087" s="2206"/>
      <c r="JMU2087" s="2206"/>
      <c r="JMV2087" s="2206"/>
      <c r="JMW2087" s="2206"/>
      <c r="JMX2087" s="2206"/>
      <c r="JMY2087" s="2206"/>
      <c r="JMZ2087" s="2206"/>
      <c r="JNA2087" s="2206"/>
      <c r="JNB2087" s="2206"/>
      <c r="JNC2087" s="2206"/>
      <c r="JND2087" s="2206"/>
      <c r="JNE2087" s="2206"/>
      <c r="JNF2087" s="2206"/>
      <c r="JNG2087" s="2206"/>
      <c r="JNH2087" s="2206"/>
      <c r="JNI2087" s="2206"/>
      <c r="JNJ2087" s="2206"/>
      <c r="JNK2087" s="2206"/>
      <c r="JNL2087" s="2206"/>
      <c r="JNM2087" s="2206"/>
      <c r="JNN2087" s="2206"/>
      <c r="JNO2087" s="2206"/>
      <c r="JNP2087" s="2206"/>
      <c r="JNQ2087" s="2206"/>
      <c r="JNR2087" s="2206"/>
      <c r="JNS2087" s="2206"/>
      <c r="JNT2087" s="2206"/>
      <c r="JNU2087" s="2206"/>
      <c r="JNV2087" s="2206"/>
      <c r="JNW2087" s="2206"/>
      <c r="JNX2087" s="2206"/>
      <c r="JNY2087" s="2206"/>
      <c r="JNZ2087" s="2206"/>
      <c r="JOA2087" s="2206"/>
      <c r="JOB2087" s="2206"/>
      <c r="JOC2087" s="2206"/>
      <c r="JOD2087" s="2206"/>
      <c r="JOE2087" s="2206"/>
      <c r="JOF2087" s="2206"/>
      <c r="JOG2087" s="2206"/>
      <c r="JOH2087" s="2206"/>
      <c r="JOI2087" s="2206"/>
      <c r="JOJ2087" s="2206"/>
      <c r="JOK2087" s="2206"/>
      <c r="JOL2087" s="2206"/>
      <c r="JOM2087" s="2206"/>
      <c r="JON2087" s="2206"/>
      <c r="JOO2087" s="2206"/>
      <c r="JOP2087" s="2206"/>
      <c r="JOQ2087" s="2206"/>
      <c r="JOR2087" s="2206"/>
      <c r="JOS2087" s="2206"/>
      <c r="JOT2087" s="2206"/>
      <c r="JOU2087" s="2206"/>
      <c r="JOV2087" s="2206"/>
      <c r="JOW2087" s="2206"/>
      <c r="JOX2087" s="2206"/>
      <c r="JOY2087" s="2206"/>
      <c r="JOZ2087" s="2206"/>
      <c r="JPA2087" s="2206"/>
      <c r="JPB2087" s="2206"/>
      <c r="JPC2087" s="2206"/>
      <c r="JPD2087" s="2206"/>
      <c r="JPE2087" s="2206"/>
      <c r="JPF2087" s="2206"/>
      <c r="JPG2087" s="2206"/>
      <c r="JPH2087" s="2206"/>
      <c r="JPI2087" s="2206"/>
      <c r="JPJ2087" s="2206"/>
      <c r="JPK2087" s="2206"/>
      <c r="JPL2087" s="2206"/>
      <c r="JPM2087" s="2206"/>
      <c r="JPN2087" s="2206"/>
      <c r="JPO2087" s="2206"/>
      <c r="JPP2087" s="2206"/>
      <c r="JPQ2087" s="2206"/>
      <c r="JPR2087" s="2206"/>
      <c r="JPS2087" s="2206"/>
      <c r="JPT2087" s="2206"/>
      <c r="JPU2087" s="2206"/>
      <c r="JPV2087" s="2206"/>
      <c r="JPW2087" s="2206"/>
      <c r="JPX2087" s="2206"/>
      <c r="JPY2087" s="2206"/>
      <c r="JPZ2087" s="2206"/>
      <c r="JQA2087" s="2206"/>
      <c r="JQB2087" s="2206"/>
      <c r="JQC2087" s="2206"/>
      <c r="JQD2087" s="2206"/>
      <c r="JQE2087" s="2206"/>
      <c r="JQF2087" s="2206"/>
      <c r="JQG2087" s="2206"/>
      <c r="JQH2087" s="2206"/>
      <c r="JQI2087" s="2206"/>
      <c r="JQJ2087" s="2206"/>
      <c r="JQK2087" s="2206"/>
      <c r="JQL2087" s="2206"/>
      <c r="JQM2087" s="2206"/>
      <c r="JQN2087" s="2206"/>
      <c r="JQO2087" s="2206"/>
      <c r="JQP2087" s="2206"/>
      <c r="JQQ2087" s="2206"/>
      <c r="JQR2087" s="2206"/>
      <c r="JQS2087" s="2206"/>
      <c r="JQT2087" s="2206"/>
      <c r="JQU2087" s="2206"/>
      <c r="JQV2087" s="2206"/>
      <c r="JQW2087" s="2206"/>
      <c r="JQX2087" s="2206"/>
      <c r="JQY2087" s="2206"/>
      <c r="JQZ2087" s="2206"/>
      <c r="JRA2087" s="2206"/>
      <c r="JRB2087" s="2206"/>
      <c r="JRC2087" s="2206"/>
      <c r="JRD2087" s="2206"/>
      <c r="JRE2087" s="2206"/>
      <c r="JRF2087" s="2206"/>
      <c r="JRG2087" s="2206"/>
      <c r="JRH2087" s="2206"/>
      <c r="JRI2087" s="2206"/>
      <c r="JRJ2087" s="2206"/>
      <c r="JRK2087" s="2206"/>
      <c r="JRL2087" s="2206"/>
      <c r="JRM2087" s="2206"/>
      <c r="JRN2087" s="2206"/>
      <c r="JRO2087" s="2206"/>
      <c r="JRP2087" s="2206"/>
      <c r="JRQ2087" s="2206"/>
      <c r="JRR2087" s="2206"/>
      <c r="JRS2087" s="2206"/>
      <c r="JRT2087" s="2206"/>
      <c r="JRU2087" s="2206"/>
      <c r="JRV2087" s="2206"/>
      <c r="JRW2087" s="2206"/>
      <c r="JRX2087" s="2206"/>
      <c r="JRY2087" s="2206"/>
      <c r="JRZ2087" s="2206"/>
      <c r="JSA2087" s="2206"/>
      <c r="JSB2087" s="2206"/>
      <c r="JSC2087" s="2206"/>
      <c r="JSD2087" s="2206"/>
      <c r="JSE2087" s="2206"/>
      <c r="JSF2087" s="2206"/>
      <c r="JSG2087" s="2206"/>
      <c r="JSH2087" s="2206"/>
      <c r="JSI2087" s="2206"/>
      <c r="JSJ2087" s="2206"/>
      <c r="JSK2087" s="2206"/>
      <c r="JSL2087" s="2206"/>
      <c r="JSM2087" s="2206"/>
      <c r="JSN2087" s="2206"/>
      <c r="JSO2087" s="2206"/>
      <c r="JSP2087" s="2206"/>
      <c r="JSQ2087" s="2206"/>
      <c r="JSR2087" s="2206"/>
      <c r="JSS2087" s="2206"/>
      <c r="JST2087" s="2206"/>
      <c r="JSU2087" s="2206"/>
      <c r="JSV2087" s="2206"/>
      <c r="JSW2087" s="2206"/>
      <c r="JSX2087" s="2206"/>
      <c r="JSY2087" s="2206"/>
      <c r="JSZ2087" s="2206"/>
      <c r="JTA2087" s="2206"/>
      <c r="JTB2087" s="2206"/>
      <c r="JTC2087" s="2206"/>
      <c r="JTD2087" s="2206"/>
      <c r="JTE2087" s="2206"/>
      <c r="JTF2087" s="2206"/>
      <c r="JTG2087" s="2206"/>
      <c r="JTH2087" s="2206"/>
      <c r="JTI2087" s="2206"/>
      <c r="JTJ2087" s="2206"/>
      <c r="JTK2087" s="2206"/>
      <c r="JTL2087" s="2206"/>
      <c r="JTM2087" s="2206"/>
      <c r="JTN2087" s="2206"/>
      <c r="JTO2087" s="2206"/>
      <c r="JTP2087" s="2206"/>
      <c r="JTQ2087" s="2206"/>
      <c r="JTR2087" s="2206"/>
      <c r="JTS2087" s="2206"/>
      <c r="JTT2087" s="2206"/>
      <c r="JTU2087" s="2206"/>
      <c r="JTV2087" s="2206"/>
      <c r="JTW2087" s="2206"/>
      <c r="JTX2087" s="2206"/>
      <c r="JTY2087" s="2206"/>
      <c r="JTZ2087" s="2206"/>
      <c r="JUA2087" s="2206"/>
      <c r="JUB2087" s="2206"/>
      <c r="JUC2087" s="2206"/>
      <c r="JUD2087" s="2206"/>
      <c r="JUE2087" s="2206"/>
      <c r="JUF2087" s="2206"/>
      <c r="JUG2087" s="2206"/>
      <c r="JUH2087" s="2206"/>
      <c r="JUI2087" s="2206"/>
      <c r="JUJ2087" s="2206"/>
      <c r="JUK2087" s="2206"/>
      <c r="JUL2087" s="2206"/>
      <c r="JUM2087" s="2206"/>
      <c r="JUN2087" s="2206"/>
      <c r="JUO2087" s="2206"/>
      <c r="JUP2087" s="2206"/>
      <c r="JUQ2087" s="2206"/>
      <c r="JUR2087" s="2206"/>
      <c r="JUS2087" s="2206"/>
      <c r="JUT2087" s="2206"/>
      <c r="JUU2087" s="2206"/>
      <c r="JUV2087" s="2206"/>
      <c r="JUW2087" s="2206"/>
      <c r="JUX2087" s="2206"/>
      <c r="JUY2087" s="2206"/>
      <c r="JUZ2087" s="2206"/>
      <c r="JVA2087" s="2206"/>
      <c r="JVB2087" s="2206"/>
      <c r="JVC2087" s="2206"/>
      <c r="JVD2087" s="2206"/>
      <c r="JVE2087" s="2206"/>
      <c r="JVF2087" s="2206"/>
      <c r="JVG2087" s="2206"/>
      <c r="JVH2087" s="2206"/>
      <c r="JVI2087" s="2206"/>
      <c r="JVJ2087" s="2206"/>
      <c r="JVK2087" s="2206"/>
      <c r="JVL2087" s="2206"/>
      <c r="JVM2087" s="2206"/>
      <c r="JVN2087" s="2206"/>
      <c r="JVO2087" s="2206"/>
      <c r="JVP2087" s="2206"/>
      <c r="JVQ2087" s="2206"/>
      <c r="JVR2087" s="2206"/>
      <c r="JVS2087" s="2206"/>
      <c r="JVT2087" s="2206"/>
      <c r="JVU2087" s="2206"/>
      <c r="JVV2087" s="2206"/>
      <c r="JVW2087" s="2206"/>
      <c r="JVX2087" s="2206"/>
      <c r="JVY2087" s="2206"/>
      <c r="JVZ2087" s="2206"/>
      <c r="JWA2087" s="2206"/>
      <c r="JWB2087" s="2206"/>
      <c r="JWC2087" s="2206"/>
      <c r="JWD2087" s="2206"/>
      <c r="JWE2087" s="2206"/>
      <c r="JWF2087" s="2206"/>
      <c r="JWG2087" s="2206"/>
      <c r="JWH2087" s="2206"/>
      <c r="JWI2087" s="2206"/>
      <c r="JWJ2087" s="2206"/>
      <c r="JWK2087" s="2206"/>
      <c r="JWL2087" s="2206"/>
      <c r="JWM2087" s="2206"/>
      <c r="JWN2087" s="2206"/>
      <c r="JWO2087" s="2206"/>
      <c r="JWP2087" s="2206"/>
      <c r="JWQ2087" s="2206"/>
      <c r="JWR2087" s="2206"/>
      <c r="JWS2087" s="2206"/>
      <c r="JWT2087" s="2206"/>
      <c r="JWU2087" s="2206"/>
      <c r="JWV2087" s="2206"/>
      <c r="JWW2087" s="2206"/>
      <c r="JWX2087" s="2206"/>
      <c r="JWY2087" s="2206"/>
      <c r="JWZ2087" s="2206"/>
      <c r="JXA2087" s="2206"/>
      <c r="JXB2087" s="2206"/>
      <c r="JXC2087" s="2206"/>
      <c r="JXD2087" s="2206"/>
      <c r="JXE2087" s="2206"/>
      <c r="JXF2087" s="2206"/>
      <c r="JXG2087" s="2206"/>
      <c r="JXH2087" s="2206"/>
      <c r="JXI2087" s="2206"/>
      <c r="JXJ2087" s="2206"/>
      <c r="JXK2087" s="2206"/>
      <c r="JXL2087" s="2206"/>
      <c r="JXM2087" s="2206"/>
      <c r="JXN2087" s="2206"/>
      <c r="JXO2087" s="2206"/>
      <c r="JXP2087" s="2206"/>
      <c r="JXQ2087" s="2206"/>
      <c r="JXR2087" s="2206"/>
      <c r="JXS2087" s="2206"/>
      <c r="JXT2087" s="2206"/>
      <c r="JXU2087" s="2206"/>
      <c r="JXV2087" s="2206"/>
      <c r="JXW2087" s="2206"/>
      <c r="JXX2087" s="2206"/>
      <c r="JXY2087" s="2206"/>
      <c r="JXZ2087" s="2206"/>
      <c r="JYA2087" s="2206"/>
      <c r="JYB2087" s="2206"/>
      <c r="JYC2087" s="2206"/>
      <c r="JYD2087" s="2206"/>
      <c r="JYE2087" s="2206"/>
      <c r="JYF2087" s="2206"/>
      <c r="JYG2087" s="2206"/>
      <c r="JYH2087" s="2206"/>
      <c r="JYI2087" s="2206"/>
      <c r="JYJ2087" s="2206"/>
      <c r="JYK2087" s="2206"/>
      <c r="JYL2087" s="2206"/>
      <c r="JYM2087" s="2206"/>
      <c r="JYN2087" s="2206"/>
      <c r="JYO2087" s="2206"/>
      <c r="JYP2087" s="2206"/>
      <c r="JYQ2087" s="2206"/>
      <c r="JYR2087" s="2206"/>
      <c r="JYS2087" s="2206"/>
      <c r="JYT2087" s="2206"/>
      <c r="JYU2087" s="2206"/>
      <c r="JYV2087" s="2206"/>
      <c r="JYW2087" s="2206"/>
      <c r="JYX2087" s="2206"/>
      <c r="JYY2087" s="2206"/>
      <c r="JYZ2087" s="2206"/>
      <c r="JZA2087" s="2206"/>
      <c r="JZB2087" s="2206"/>
      <c r="JZC2087" s="2206"/>
      <c r="JZD2087" s="2206"/>
      <c r="JZE2087" s="2206"/>
      <c r="JZF2087" s="2206"/>
      <c r="JZG2087" s="2206"/>
      <c r="JZH2087" s="2206"/>
      <c r="JZI2087" s="2206"/>
      <c r="JZJ2087" s="2206"/>
      <c r="JZK2087" s="2206"/>
      <c r="JZL2087" s="2206"/>
      <c r="JZM2087" s="2206"/>
      <c r="JZN2087" s="2206"/>
      <c r="JZO2087" s="2206"/>
      <c r="JZP2087" s="2206"/>
      <c r="JZQ2087" s="2206"/>
      <c r="JZR2087" s="2206"/>
      <c r="JZS2087" s="2206"/>
      <c r="JZT2087" s="2206"/>
      <c r="JZU2087" s="2206"/>
      <c r="JZV2087" s="2206"/>
      <c r="JZW2087" s="2206"/>
      <c r="JZX2087" s="2206"/>
      <c r="JZY2087" s="2206"/>
      <c r="JZZ2087" s="2206"/>
      <c r="KAA2087" s="2206"/>
      <c r="KAB2087" s="2206"/>
      <c r="KAC2087" s="2206"/>
      <c r="KAD2087" s="2206"/>
      <c r="KAE2087" s="2206"/>
      <c r="KAF2087" s="2206"/>
      <c r="KAG2087" s="2206"/>
      <c r="KAH2087" s="2206"/>
      <c r="KAI2087" s="2206"/>
      <c r="KAJ2087" s="2206"/>
      <c r="KAK2087" s="2206"/>
      <c r="KAL2087" s="2206"/>
      <c r="KAM2087" s="2206"/>
      <c r="KAN2087" s="2206"/>
      <c r="KAO2087" s="2206"/>
      <c r="KAP2087" s="2206"/>
      <c r="KAQ2087" s="2206"/>
      <c r="KAR2087" s="2206"/>
      <c r="KAS2087" s="2206"/>
      <c r="KAT2087" s="2206"/>
      <c r="KAU2087" s="2206"/>
      <c r="KAV2087" s="2206"/>
      <c r="KAW2087" s="2206"/>
      <c r="KAX2087" s="2206"/>
      <c r="KAY2087" s="2206"/>
      <c r="KAZ2087" s="2206"/>
      <c r="KBA2087" s="2206"/>
      <c r="KBB2087" s="2206"/>
      <c r="KBC2087" s="2206"/>
      <c r="KBD2087" s="2206"/>
      <c r="KBE2087" s="2206"/>
      <c r="KBF2087" s="2206"/>
      <c r="KBG2087" s="2206"/>
      <c r="KBH2087" s="2206"/>
      <c r="KBI2087" s="2206"/>
      <c r="KBJ2087" s="2206"/>
      <c r="KBK2087" s="2206"/>
      <c r="KBL2087" s="2206"/>
      <c r="KBM2087" s="2206"/>
      <c r="KBN2087" s="2206"/>
      <c r="KBO2087" s="2206"/>
      <c r="KBP2087" s="2206"/>
      <c r="KBQ2087" s="2206"/>
      <c r="KBR2087" s="2206"/>
      <c r="KBS2087" s="2206"/>
      <c r="KBT2087" s="2206"/>
      <c r="KBU2087" s="2206"/>
      <c r="KBV2087" s="2206"/>
      <c r="KBW2087" s="2206"/>
      <c r="KBX2087" s="2206"/>
      <c r="KBY2087" s="2206"/>
      <c r="KBZ2087" s="2206"/>
      <c r="KCA2087" s="2206"/>
      <c r="KCB2087" s="2206"/>
      <c r="KCC2087" s="2206"/>
      <c r="KCD2087" s="2206"/>
      <c r="KCE2087" s="2206"/>
      <c r="KCF2087" s="2206"/>
      <c r="KCG2087" s="2206"/>
      <c r="KCH2087" s="2206"/>
      <c r="KCI2087" s="2206"/>
      <c r="KCJ2087" s="2206"/>
      <c r="KCK2087" s="2206"/>
      <c r="KCL2087" s="2206"/>
      <c r="KCM2087" s="2206"/>
      <c r="KCN2087" s="2206"/>
      <c r="KCO2087" s="2206"/>
      <c r="KCP2087" s="2206"/>
      <c r="KCQ2087" s="2206"/>
      <c r="KCR2087" s="2206"/>
      <c r="KCS2087" s="2206"/>
      <c r="KCT2087" s="2206"/>
      <c r="KCU2087" s="2206"/>
      <c r="KCV2087" s="2206"/>
      <c r="KCW2087" s="2206"/>
      <c r="KCX2087" s="2206"/>
      <c r="KCY2087" s="2206"/>
      <c r="KCZ2087" s="2206"/>
      <c r="KDA2087" s="2206"/>
      <c r="KDB2087" s="2206"/>
      <c r="KDC2087" s="2206"/>
      <c r="KDD2087" s="2206"/>
      <c r="KDE2087" s="2206"/>
      <c r="KDF2087" s="2206"/>
      <c r="KDG2087" s="2206"/>
      <c r="KDH2087" s="2206"/>
      <c r="KDI2087" s="2206"/>
      <c r="KDJ2087" s="2206"/>
      <c r="KDK2087" s="2206"/>
      <c r="KDL2087" s="2206"/>
      <c r="KDM2087" s="2206"/>
      <c r="KDN2087" s="2206"/>
      <c r="KDO2087" s="2206"/>
      <c r="KDP2087" s="2206"/>
      <c r="KDQ2087" s="2206"/>
      <c r="KDR2087" s="2206"/>
      <c r="KDS2087" s="2206"/>
      <c r="KDT2087" s="2206"/>
      <c r="KDU2087" s="2206"/>
      <c r="KDV2087" s="2206"/>
      <c r="KDW2087" s="2206"/>
      <c r="KDX2087" s="2206"/>
      <c r="KDY2087" s="2206"/>
      <c r="KDZ2087" s="2206"/>
      <c r="KEA2087" s="2206"/>
      <c r="KEB2087" s="2206"/>
      <c r="KEC2087" s="2206"/>
      <c r="KED2087" s="2206"/>
      <c r="KEE2087" s="2206"/>
      <c r="KEF2087" s="2206"/>
      <c r="KEG2087" s="2206"/>
      <c r="KEH2087" s="2206"/>
      <c r="KEI2087" s="2206"/>
      <c r="KEJ2087" s="2206"/>
      <c r="KEK2087" s="2206"/>
      <c r="KEL2087" s="2206"/>
      <c r="KEM2087" s="2206"/>
      <c r="KEN2087" s="2206"/>
      <c r="KEO2087" s="2206"/>
      <c r="KEP2087" s="2206"/>
      <c r="KEQ2087" s="2206"/>
      <c r="KER2087" s="2206"/>
      <c r="KES2087" s="2206"/>
      <c r="KET2087" s="2206"/>
      <c r="KEU2087" s="2206"/>
      <c r="KEV2087" s="2206"/>
      <c r="KEW2087" s="2206"/>
      <c r="KEX2087" s="2206"/>
      <c r="KEY2087" s="2206"/>
      <c r="KEZ2087" s="2206"/>
      <c r="KFA2087" s="2206"/>
      <c r="KFB2087" s="2206"/>
      <c r="KFC2087" s="2206"/>
      <c r="KFD2087" s="2206"/>
      <c r="KFE2087" s="2206"/>
      <c r="KFF2087" s="2206"/>
      <c r="KFG2087" s="2206"/>
      <c r="KFH2087" s="2206"/>
      <c r="KFI2087" s="2206"/>
      <c r="KFJ2087" s="2206"/>
      <c r="KFK2087" s="2206"/>
      <c r="KFL2087" s="2206"/>
      <c r="KFM2087" s="2206"/>
      <c r="KFN2087" s="2206"/>
      <c r="KFO2087" s="2206"/>
      <c r="KFP2087" s="2206"/>
      <c r="KFQ2087" s="2206"/>
      <c r="KFR2087" s="2206"/>
      <c r="KFS2087" s="2206"/>
      <c r="KFT2087" s="2206"/>
      <c r="KFU2087" s="2206"/>
      <c r="KFV2087" s="2206"/>
      <c r="KFW2087" s="2206"/>
      <c r="KFX2087" s="2206"/>
      <c r="KFY2087" s="2206"/>
      <c r="KFZ2087" s="2206"/>
      <c r="KGA2087" s="2206"/>
      <c r="KGB2087" s="2206"/>
      <c r="KGC2087" s="2206"/>
      <c r="KGD2087" s="2206"/>
      <c r="KGE2087" s="2206"/>
      <c r="KGF2087" s="2206"/>
      <c r="KGG2087" s="2206"/>
      <c r="KGH2087" s="2206"/>
      <c r="KGI2087" s="2206"/>
      <c r="KGJ2087" s="2206"/>
      <c r="KGK2087" s="2206"/>
      <c r="KGL2087" s="2206"/>
      <c r="KGM2087" s="2206"/>
      <c r="KGN2087" s="2206"/>
      <c r="KGO2087" s="2206"/>
      <c r="KGP2087" s="2206"/>
      <c r="KGQ2087" s="2206"/>
      <c r="KGR2087" s="2206"/>
      <c r="KGS2087" s="2206"/>
      <c r="KGT2087" s="2206"/>
      <c r="KGU2087" s="2206"/>
      <c r="KGV2087" s="2206"/>
      <c r="KGW2087" s="2206"/>
      <c r="KGX2087" s="2206"/>
      <c r="KGY2087" s="2206"/>
      <c r="KGZ2087" s="2206"/>
      <c r="KHA2087" s="2206"/>
      <c r="KHB2087" s="2206"/>
      <c r="KHC2087" s="2206"/>
      <c r="KHD2087" s="2206"/>
      <c r="KHE2087" s="2206"/>
      <c r="KHF2087" s="2206"/>
      <c r="KHG2087" s="2206"/>
      <c r="KHH2087" s="2206"/>
      <c r="KHI2087" s="2206"/>
      <c r="KHJ2087" s="2206"/>
      <c r="KHK2087" s="2206"/>
      <c r="KHL2087" s="2206"/>
      <c r="KHM2087" s="2206"/>
      <c r="KHN2087" s="2206"/>
      <c r="KHO2087" s="2206"/>
      <c r="KHP2087" s="2206"/>
      <c r="KHQ2087" s="2206"/>
      <c r="KHR2087" s="2206"/>
      <c r="KHS2087" s="2206"/>
      <c r="KHT2087" s="2206"/>
      <c r="KHU2087" s="2206"/>
      <c r="KHV2087" s="2206"/>
      <c r="KHW2087" s="2206"/>
      <c r="KHX2087" s="2206"/>
      <c r="KHY2087" s="2206"/>
      <c r="KHZ2087" s="2206"/>
      <c r="KIA2087" s="2206"/>
      <c r="KIB2087" s="2206"/>
      <c r="KIC2087" s="2206"/>
      <c r="KID2087" s="2206"/>
      <c r="KIE2087" s="2206"/>
      <c r="KIF2087" s="2206"/>
      <c r="KIG2087" s="2206"/>
      <c r="KIH2087" s="2206"/>
      <c r="KII2087" s="2206"/>
      <c r="KIJ2087" s="2206"/>
      <c r="KIK2087" s="2206"/>
      <c r="KIL2087" s="2206"/>
      <c r="KIM2087" s="2206"/>
      <c r="KIN2087" s="2206"/>
      <c r="KIO2087" s="2206"/>
      <c r="KIP2087" s="2206"/>
      <c r="KIQ2087" s="2206"/>
      <c r="KIR2087" s="2206"/>
      <c r="KIS2087" s="2206"/>
      <c r="KIT2087" s="2206"/>
      <c r="KIU2087" s="2206"/>
      <c r="KIV2087" s="2206"/>
      <c r="KIW2087" s="2206"/>
      <c r="KIX2087" s="2206"/>
      <c r="KIY2087" s="2206"/>
      <c r="KIZ2087" s="2206"/>
      <c r="KJA2087" s="2206"/>
      <c r="KJB2087" s="2206"/>
      <c r="KJC2087" s="2206"/>
      <c r="KJD2087" s="2206"/>
      <c r="KJE2087" s="2206"/>
      <c r="KJF2087" s="2206"/>
      <c r="KJG2087" s="2206"/>
      <c r="KJH2087" s="2206"/>
      <c r="KJI2087" s="2206"/>
      <c r="KJJ2087" s="2206"/>
      <c r="KJK2087" s="2206"/>
      <c r="KJL2087" s="2206"/>
      <c r="KJM2087" s="2206"/>
      <c r="KJN2087" s="2206"/>
      <c r="KJO2087" s="2206"/>
      <c r="KJP2087" s="2206"/>
      <c r="KJQ2087" s="2206"/>
      <c r="KJR2087" s="2206"/>
      <c r="KJS2087" s="2206"/>
      <c r="KJT2087" s="2206"/>
      <c r="KJU2087" s="2206"/>
      <c r="KJV2087" s="2206"/>
      <c r="KJW2087" s="2206"/>
      <c r="KJX2087" s="2206"/>
      <c r="KJY2087" s="2206"/>
      <c r="KJZ2087" s="2206"/>
      <c r="KKA2087" s="2206"/>
      <c r="KKB2087" s="2206"/>
      <c r="KKC2087" s="2206"/>
      <c r="KKD2087" s="2206"/>
      <c r="KKE2087" s="2206"/>
      <c r="KKF2087" s="2206"/>
      <c r="KKG2087" s="2206"/>
      <c r="KKH2087" s="2206"/>
      <c r="KKI2087" s="2206"/>
      <c r="KKJ2087" s="2206"/>
      <c r="KKK2087" s="2206"/>
      <c r="KKL2087" s="2206"/>
      <c r="KKM2087" s="2206"/>
      <c r="KKN2087" s="2206"/>
      <c r="KKO2087" s="2206"/>
      <c r="KKP2087" s="2206"/>
      <c r="KKQ2087" s="2206"/>
      <c r="KKR2087" s="2206"/>
      <c r="KKS2087" s="2206"/>
      <c r="KKT2087" s="2206"/>
      <c r="KKU2087" s="2206"/>
      <c r="KKV2087" s="2206"/>
      <c r="KKW2087" s="2206"/>
      <c r="KKX2087" s="2206"/>
      <c r="KKY2087" s="2206"/>
      <c r="KKZ2087" s="2206"/>
      <c r="KLA2087" s="2206"/>
      <c r="KLB2087" s="2206"/>
      <c r="KLC2087" s="2206"/>
      <c r="KLD2087" s="2206"/>
      <c r="KLE2087" s="2206"/>
      <c r="KLF2087" s="2206"/>
      <c r="KLG2087" s="2206"/>
      <c r="KLH2087" s="2206"/>
      <c r="KLI2087" s="2206"/>
      <c r="KLJ2087" s="2206"/>
      <c r="KLK2087" s="2206"/>
      <c r="KLL2087" s="2206"/>
      <c r="KLM2087" s="2206"/>
      <c r="KLN2087" s="2206"/>
      <c r="KLO2087" s="2206"/>
      <c r="KLP2087" s="2206"/>
      <c r="KLQ2087" s="2206"/>
      <c r="KLR2087" s="2206"/>
      <c r="KLS2087" s="2206"/>
      <c r="KLT2087" s="2206"/>
      <c r="KLU2087" s="2206"/>
      <c r="KLV2087" s="2206"/>
      <c r="KLW2087" s="2206"/>
      <c r="KLX2087" s="2206"/>
      <c r="KLY2087" s="2206"/>
      <c r="KLZ2087" s="2206"/>
      <c r="KMA2087" s="2206"/>
      <c r="KMB2087" s="2206"/>
      <c r="KMC2087" s="2206"/>
      <c r="KMD2087" s="2206"/>
      <c r="KME2087" s="2206"/>
      <c r="KMF2087" s="2206"/>
      <c r="KMG2087" s="2206"/>
      <c r="KMH2087" s="2206"/>
      <c r="KMI2087" s="2206"/>
      <c r="KMJ2087" s="2206"/>
      <c r="KMK2087" s="2206"/>
      <c r="KML2087" s="2206"/>
      <c r="KMM2087" s="2206"/>
      <c r="KMN2087" s="2206"/>
      <c r="KMO2087" s="2206"/>
      <c r="KMP2087" s="2206"/>
      <c r="KMQ2087" s="2206"/>
      <c r="KMR2087" s="2206"/>
      <c r="KMS2087" s="2206"/>
      <c r="KMT2087" s="2206"/>
      <c r="KMU2087" s="2206"/>
      <c r="KMV2087" s="2206"/>
      <c r="KMW2087" s="2206"/>
      <c r="KMX2087" s="2206"/>
      <c r="KMY2087" s="2206"/>
      <c r="KMZ2087" s="2206"/>
      <c r="KNA2087" s="2206"/>
      <c r="KNB2087" s="2206"/>
      <c r="KNC2087" s="2206"/>
      <c r="KND2087" s="2206"/>
      <c r="KNE2087" s="2206"/>
      <c r="KNF2087" s="2206"/>
      <c r="KNG2087" s="2206"/>
      <c r="KNH2087" s="2206"/>
      <c r="KNI2087" s="2206"/>
      <c r="KNJ2087" s="2206"/>
      <c r="KNK2087" s="2206"/>
      <c r="KNL2087" s="2206"/>
      <c r="KNM2087" s="2206"/>
      <c r="KNN2087" s="2206"/>
      <c r="KNO2087" s="2206"/>
      <c r="KNP2087" s="2206"/>
      <c r="KNQ2087" s="2206"/>
      <c r="KNR2087" s="2206"/>
      <c r="KNS2087" s="2206"/>
      <c r="KNT2087" s="2206"/>
      <c r="KNU2087" s="2206"/>
      <c r="KNV2087" s="2206"/>
      <c r="KNW2087" s="2206"/>
      <c r="KNX2087" s="2206"/>
      <c r="KNY2087" s="2206"/>
      <c r="KNZ2087" s="2206"/>
      <c r="KOA2087" s="2206"/>
      <c r="KOB2087" s="2206"/>
      <c r="KOC2087" s="2206"/>
      <c r="KOD2087" s="2206"/>
      <c r="KOE2087" s="2206"/>
      <c r="KOF2087" s="2206"/>
      <c r="KOG2087" s="2206"/>
      <c r="KOH2087" s="2206"/>
      <c r="KOI2087" s="2206"/>
      <c r="KOJ2087" s="2206"/>
      <c r="KOK2087" s="2206"/>
      <c r="KOL2087" s="2206"/>
      <c r="KOM2087" s="2206"/>
      <c r="KON2087" s="2206"/>
      <c r="KOO2087" s="2206"/>
      <c r="KOP2087" s="2206"/>
      <c r="KOQ2087" s="2206"/>
      <c r="KOR2087" s="2206"/>
      <c r="KOS2087" s="2206"/>
      <c r="KOT2087" s="2206"/>
      <c r="KOU2087" s="2206"/>
      <c r="KOV2087" s="2206"/>
      <c r="KOW2087" s="2206"/>
      <c r="KOX2087" s="2206"/>
      <c r="KOY2087" s="2206"/>
      <c r="KOZ2087" s="2206"/>
      <c r="KPA2087" s="2206"/>
      <c r="KPB2087" s="2206"/>
      <c r="KPC2087" s="2206"/>
      <c r="KPD2087" s="2206"/>
      <c r="KPE2087" s="2206"/>
      <c r="KPF2087" s="2206"/>
      <c r="KPG2087" s="2206"/>
      <c r="KPH2087" s="2206"/>
      <c r="KPI2087" s="2206"/>
      <c r="KPJ2087" s="2206"/>
      <c r="KPK2087" s="2206"/>
      <c r="KPL2087" s="2206"/>
      <c r="KPM2087" s="2206"/>
      <c r="KPN2087" s="2206"/>
      <c r="KPO2087" s="2206"/>
      <c r="KPP2087" s="2206"/>
      <c r="KPQ2087" s="2206"/>
      <c r="KPR2087" s="2206"/>
      <c r="KPS2087" s="2206"/>
      <c r="KPT2087" s="2206"/>
      <c r="KPU2087" s="2206"/>
      <c r="KPV2087" s="2206"/>
      <c r="KPW2087" s="2206"/>
      <c r="KPX2087" s="2206"/>
      <c r="KPY2087" s="2206"/>
      <c r="KPZ2087" s="2206"/>
      <c r="KQA2087" s="2206"/>
      <c r="KQB2087" s="2206"/>
      <c r="KQC2087" s="2206"/>
      <c r="KQD2087" s="2206"/>
      <c r="KQE2087" s="2206"/>
      <c r="KQF2087" s="2206"/>
      <c r="KQG2087" s="2206"/>
      <c r="KQH2087" s="2206"/>
      <c r="KQI2087" s="2206"/>
      <c r="KQJ2087" s="2206"/>
      <c r="KQK2087" s="2206"/>
      <c r="KQL2087" s="2206"/>
      <c r="KQM2087" s="2206"/>
      <c r="KQN2087" s="2206"/>
      <c r="KQO2087" s="2206"/>
      <c r="KQP2087" s="2206"/>
      <c r="KQQ2087" s="2206"/>
      <c r="KQR2087" s="2206"/>
      <c r="KQS2087" s="2206"/>
      <c r="KQT2087" s="2206"/>
      <c r="KQU2087" s="2206"/>
      <c r="KQV2087" s="2206"/>
      <c r="KQW2087" s="2206"/>
      <c r="KQX2087" s="2206"/>
      <c r="KQY2087" s="2206"/>
      <c r="KQZ2087" s="2206"/>
      <c r="KRA2087" s="2206"/>
      <c r="KRB2087" s="2206"/>
      <c r="KRC2087" s="2206"/>
      <c r="KRD2087" s="2206"/>
      <c r="KRE2087" s="2206"/>
      <c r="KRF2087" s="2206"/>
      <c r="KRG2087" s="2206"/>
      <c r="KRH2087" s="2206"/>
      <c r="KRI2087" s="2206"/>
      <c r="KRJ2087" s="2206"/>
      <c r="KRK2087" s="2206"/>
      <c r="KRL2087" s="2206"/>
      <c r="KRM2087" s="2206"/>
      <c r="KRN2087" s="2206"/>
      <c r="KRO2087" s="2206"/>
      <c r="KRP2087" s="2206"/>
      <c r="KRQ2087" s="2206"/>
      <c r="KRR2087" s="2206"/>
      <c r="KRS2087" s="2206"/>
      <c r="KRT2087" s="2206"/>
      <c r="KRU2087" s="2206"/>
      <c r="KRV2087" s="2206"/>
      <c r="KRW2087" s="2206"/>
      <c r="KRX2087" s="2206"/>
      <c r="KRY2087" s="2206"/>
      <c r="KRZ2087" s="2206"/>
      <c r="KSA2087" s="2206"/>
      <c r="KSB2087" s="2206"/>
      <c r="KSC2087" s="2206"/>
      <c r="KSD2087" s="2206"/>
      <c r="KSE2087" s="2206"/>
      <c r="KSF2087" s="2206"/>
      <c r="KSG2087" s="2206"/>
      <c r="KSH2087" s="2206"/>
      <c r="KSI2087" s="2206"/>
      <c r="KSJ2087" s="2206"/>
      <c r="KSK2087" s="2206"/>
      <c r="KSL2087" s="2206"/>
      <c r="KSM2087" s="2206"/>
      <c r="KSN2087" s="2206"/>
      <c r="KSO2087" s="2206"/>
      <c r="KSP2087" s="2206"/>
      <c r="KSQ2087" s="2206"/>
      <c r="KSR2087" s="2206"/>
      <c r="KSS2087" s="2206"/>
      <c r="KST2087" s="2206"/>
      <c r="KSU2087" s="2206"/>
      <c r="KSV2087" s="2206"/>
      <c r="KSW2087" s="2206"/>
      <c r="KSX2087" s="2206"/>
      <c r="KSY2087" s="2206"/>
      <c r="KSZ2087" s="2206"/>
      <c r="KTA2087" s="2206"/>
      <c r="KTB2087" s="2206"/>
      <c r="KTC2087" s="2206"/>
      <c r="KTD2087" s="2206"/>
      <c r="KTE2087" s="2206"/>
      <c r="KTF2087" s="2206"/>
      <c r="KTG2087" s="2206"/>
      <c r="KTH2087" s="2206"/>
      <c r="KTI2087" s="2206"/>
      <c r="KTJ2087" s="2206"/>
      <c r="KTK2087" s="2206"/>
      <c r="KTL2087" s="2206"/>
      <c r="KTM2087" s="2206"/>
      <c r="KTN2087" s="2206"/>
      <c r="KTO2087" s="2206"/>
      <c r="KTP2087" s="2206"/>
      <c r="KTQ2087" s="2206"/>
      <c r="KTR2087" s="2206"/>
      <c r="KTS2087" s="2206"/>
      <c r="KTT2087" s="2206"/>
      <c r="KTU2087" s="2206"/>
      <c r="KTV2087" s="2206"/>
      <c r="KTW2087" s="2206"/>
      <c r="KTX2087" s="2206"/>
      <c r="KTY2087" s="2206"/>
      <c r="KTZ2087" s="2206"/>
      <c r="KUA2087" s="2206"/>
      <c r="KUB2087" s="2206"/>
      <c r="KUC2087" s="2206"/>
      <c r="KUD2087" s="2206"/>
      <c r="KUE2087" s="2206"/>
      <c r="KUF2087" s="2206"/>
      <c r="KUG2087" s="2206"/>
      <c r="KUH2087" s="2206"/>
      <c r="KUI2087" s="2206"/>
      <c r="KUJ2087" s="2206"/>
      <c r="KUK2087" s="2206"/>
      <c r="KUL2087" s="2206"/>
      <c r="KUM2087" s="2206"/>
      <c r="KUN2087" s="2206"/>
      <c r="KUO2087" s="2206"/>
      <c r="KUP2087" s="2206"/>
      <c r="KUQ2087" s="2206"/>
      <c r="KUR2087" s="2206"/>
      <c r="KUS2087" s="2206"/>
      <c r="KUT2087" s="2206"/>
      <c r="KUU2087" s="2206"/>
      <c r="KUV2087" s="2206"/>
      <c r="KUW2087" s="2206"/>
      <c r="KUX2087" s="2206"/>
      <c r="KUY2087" s="2206"/>
      <c r="KUZ2087" s="2206"/>
      <c r="KVA2087" s="2206"/>
      <c r="KVB2087" s="2206"/>
      <c r="KVC2087" s="2206"/>
      <c r="KVD2087" s="2206"/>
      <c r="KVE2087" s="2206"/>
      <c r="KVF2087" s="2206"/>
      <c r="KVG2087" s="2206"/>
      <c r="KVH2087" s="2206"/>
      <c r="KVI2087" s="2206"/>
      <c r="KVJ2087" s="2206"/>
      <c r="KVK2087" s="2206"/>
      <c r="KVL2087" s="2206"/>
      <c r="KVM2087" s="2206"/>
      <c r="KVN2087" s="2206"/>
      <c r="KVO2087" s="2206"/>
      <c r="KVP2087" s="2206"/>
      <c r="KVQ2087" s="2206"/>
      <c r="KVR2087" s="2206"/>
      <c r="KVS2087" s="2206"/>
      <c r="KVT2087" s="2206"/>
      <c r="KVU2087" s="2206"/>
      <c r="KVV2087" s="2206"/>
      <c r="KVW2087" s="2206"/>
      <c r="KVX2087" s="2206"/>
      <c r="KVY2087" s="2206"/>
      <c r="KVZ2087" s="2206"/>
      <c r="KWA2087" s="2206"/>
      <c r="KWB2087" s="2206"/>
      <c r="KWC2087" s="2206"/>
      <c r="KWD2087" s="2206"/>
      <c r="KWE2087" s="2206"/>
      <c r="KWF2087" s="2206"/>
      <c r="KWG2087" s="2206"/>
      <c r="KWH2087" s="2206"/>
      <c r="KWI2087" s="2206"/>
      <c r="KWJ2087" s="2206"/>
      <c r="KWK2087" s="2206"/>
      <c r="KWL2087" s="2206"/>
      <c r="KWM2087" s="2206"/>
      <c r="KWN2087" s="2206"/>
      <c r="KWO2087" s="2206"/>
      <c r="KWP2087" s="2206"/>
      <c r="KWQ2087" s="2206"/>
      <c r="KWR2087" s="2206"/>
      <c r="KWS2087" s="2206"/>
      <c r="KWT2087" s="2206"/>
      <c r="KWU2087" s="2206"/>
      <c r="KWV2087" s="2206"/>
      <c r="KWW2087" s="2206"/>
      <c r="KWX2087" s="2206"/>
      <c r="KWY2087" s="2206"/>
      <c r="KWZ2087" s="2206"/>
      <c r="KXA2087" s="2206"/>
      <c r="KXB2087" s="2206"/>
      <c r="KXC2087" s="2206"/>
      <c r="KXD2087" s="2206"/>
      <c r="KXE2087" s="2206"/>
      <c r="KXF2087" s="2206"/>
      <c r="KXG2087" s="2206"/>
      <c r="KXH2087" s="2206"/>
      <c r="KXI2087" s="2206"/>
      <c r="KXJ2087" s="2206"/>
      <c r="KXK2087" s="2206"/>
      <c r="KXL2087" s="2206"/>
      <c r="KXM2087" s="2206"/>
      <c r="KXN2087" s="2206"/>
      <c r="KXO2087" s="2206"/>
      <c r="KXP2087" s="2206"/>
      <c r="KXQ2087" s="2206"/>
      <c r="KXR2087" s="2206"/>
      <c r="KXS2087" s="2206"/>
      <c r="KXT2087" s="2206"/>
      <c r="KXU2087" s="2206"/>
      <c r="KXV2087" s="2206"/>
      <c r="KXW2087" s="2206"/>
      <c r="KXX2087" s="2206"/>
      <c r="KXY2087" s="2206"/>
      <c r="KXZ2087" s="2206"/>
      <c r="KYA2087" s="2206"/>
      <c r="KYB2087" s="2206"/>
      <c r="KYC2087" s="2206"/>
      <c r="KYD2087" s="2206"/>
      <c r="KYE2087" s="2206"/>
      <c r="KYF2087" s="2206"/>
      <c r="KYG2087" s="2206"/>
      <c r="KYH2087" s="2206"/>
      <c r="KYI2087" s="2206"/>
      <c r="KYJ2087" s="2206"/>
      <c r="KYK2087" s="2206"/>
      <c r="KYL2087" s="2206"/>
      <c r="KYM2087" s="2206"/>
      <c r="KYN2087" s="2206"/>
      <c r="KYO2087" s="2206"/>
      <c r="KYP2087" s="2206"/>
      <c r="KYQ2087" s="2206"/>
      <c r="KYR2087" s="2206"/>
      <c r="KYS2087" s="2206"/>
      <c r="KYT2087" s="2206"/>
      <c r="KYU2087" s="2206"/>
      <c r="KYV2087" s="2206"/>
      <c r="KYW2087" s="2206"/>
      <c r="KYX2087" s="2206"/>
      <c r="KYY2087" s="2206"/>
      <c r="KYZ2087" s="2206"/>
      <c r="KZA2087" s="2206"/>
      <c r="KZB2087" s="2206"/>
      <c r="KZC2087" s="2206"/>
      <c r="KZD2087" s="2206"/>
      <c r="KZE2087" s="2206"/>
      <c r="KZF2087" s="2206"/>
      <c r="KZG2087" s="2206"/>
      <c r="KZH2087" s="2206"/>
      <c r="KZI2087" s="2206"/>
      <c r="KZJ2087" s="2206"/>
      <c r="KZK2087" s="2206"/>
      <c r="KZL2087" s="2206"/>
      <c r="KZM2087" s="2206"/>
      <c r="KZN2087" s="2206"/>
      <c r="KZO2087" s="2206"/>
      <c r="KZP2087" s="2206"/>
      <c r="KZQ2087" s="2206"/>
      <c r="KZR2087" s="2206"/>
      <c r="KZS2087" s="2206"/>
      <c r="KZT2087" s="2206"/>
      <c r="KZU2087" s="2206"/>
      <c r="KZV2087" s="2206"/>
      <c r="KZW2087" s="2206"/>
      <c r="KZX2087" s="2206"/>
      <c r="KZY2087" s="2206"/>
      <c r="KZZ2087" s="2206"/>
      <c r="LAA2087" s="2206"/>
      <c r="LAB2087" s="2206"/>
      <c r="LAC2087" s="2206"/>
      <c r="LAD2087" s="2206"/>
      <c r="LAE2087" s="2206"/>
      <c r="LAF2087" s="2206"/>
      <c r="LAG2087" s="2206"/>
      <c r="LAH2087" s="2206"/>
      <c r="LAI2087" s="2206"/>
      <c r="LAJ2087" s="2206"/>
      <c r="LAK2087" s="2206"/>
      <c r="LAL2087" s="2206"/>
      <c r="LAM2087" s="2206"/>
      <c r="LAN2087" s="2206"/>
      <c r="LAO2087" s="2206"/>
      <c r="LAP2087" s="2206"/>
      <c r="LAQ2087" s="2206"/>
      <c r="LAR2087" s="2206"/>
      <c r="LAS2087" s="2206"/>
      <c r="LAT2087" s="2206"/>
      <c r="LAU2087" s="2206"/>
      <c r="LAV2087" s="2206"/>
      <c r="LAW2087" s="2206"/>
      <c r="LAX2087" s="2206"/>
      <c r="LAY2087" s="2206"/>
      <c r="LAZ2087" s="2206"/>
      <c r="LBA2087" s="2206"/>
      <c r="LBB2087" s="2206"/>
      <c r="LBC2087" s="2206"/>
      <c r="LBD2087" s="2206"/>
      <c r="LBE2087" s="2206"/>
      <c r="LBF2087" s="2206"/>
      <c r="LBG2087" s="2206"/>
      <c r="LBH2087" s="2206"/>
      <c r="LBI2087" s="2206"/>
      <c r="LBJ2087" s="2206"/>
      <c r="LBK2087" s="2206"/>
      <c r="LBL2087" s="2206"/>
      <c r="LBM2087" s="2206"/>
      <c r="LBN2087" s="2206"/>
      <c r="LBO2087" s="2206"/>
      <c r="LBP2087" s="2206"/>
      <c r="LBQ2087" s="2206"/>
      <c r="LBR2087" s="2206"/>
      <c r="LBS2087" s="2206"/>
      <c r="LBT2087" s="2206"/>
      <c r="LBU2087" s="2206"/>
      <c r="LBV2087" s="2206"/>
      <c r="LBW2087" s="2206"/>
      <c r="LBX2087" s="2206"/>
      <c r="LBY2087" s="2206"/>
      <c r="LBZ2087" s="2206"/>
      <c r="LCA2087" s="2206"/>
      <c r="LCB2087" s="2206"/>
      <c r="LCC2087" s="2206"/>
      <c r="LCD2087" s="2206"/>
      <c r="LCE2087" s="2206"/>
      <c r="LCF2087" s="2206"/>
      <c r="LCG2087" s="2206"/>
      <c r="LCH2087" s="2206"/>
      <c r="LCI2087" s="2206"/>
      <c r="LCJ2087" s="2206"/>
      <c r="LCK2087" s="2206"/>
      <c r="LCL2087" s="2206"/>
      <c r="LCM2087" s="2206"/>
      <c r="LCN2087" s="2206"/>
      <c r="LCO2087" s="2206"/>
      <c r="LCP2087" s="2206"/>
      <c r="LCQ2087" s="2206"/>
      <c r="LCR2087" s="2206"/>
      <c r="LCS2087" s="2206"/>
      <c r="LCT2087" s="2206"/>
      <c r="LCU2087" s="2206"/>
      <c r="LCV2087" s="2206"/>
      <c r="LCW2087" s="2206"/>
      <c r="LCX2087" s="2206"/>
      <c r="LCY2087" s="2206"/>
      <c r="LCZ2087" s="2206"/>
      <c r="LDA2087" s="2206"/>
      <c r="LDB2087" s="2206"/>
      <c r="LDC2087" s="2206"/>
      <c r="LDD2087" s="2206"/>
      <c r="LDE2087" s="2206"/>
      <c r="LDF2087" s="2206"/>
      <c r="LDG2087" s="2206"/>
      <c r="LDH2087" s="2206"/>
      <c r="LDI2087" s="2206"/>
      <c r="LDJ2087" s="2206"/>
      <c r="LDK2087" s="2206"/>
      <c r="LDL2087" s="2206"/>
      <c r="LDM2087" s="2206"/>
      <c r="LDN2087" s="2206"/>
      <c r="LDO2087" s="2206"/>
      <c r="LDP2087" s="2206"/>
      <c r="LDQ2087" s="2206"/>
      <c r="LDR2087" s="2206"/>
      <c r="LDS2087" s="2206"/>
      <c r="LDT2087" s="2206"/>
      <c r="LDU2087" s="2206"/>
      <c r="LDV2087" s="2206"/>
      <c r="LDW2087" s="2206"/>
      <c r="LDX2087" s="2206"/>
      <c r="LDY2087" s="2206"/>
      <c r="LDZ2087" s="2206"/>
      <c r="LEA2087" s="2206"/>
      <c r="LEB2087" s="2206"/>
      <c r="LEC2087" s="2206"/>
      <c r="LED2087" s="2206"/>
      <c r="LEE2087" s="2206"/>
      <c r="LEF2087" s="2206"/>
      <c r="LEG2087" s="2206"/>
      <c r="LEH2087" s="2206"/>
      <c r="LEI2087" s="2206"/>
      <c r="LEJ2087" s="2206"/>
      <c r="LEK2087" s="2206"/>
      <c r="LEL2087" s="2206"/>
      <c r="LEM2087" s="2206"/>
      <c r="LEN2087" s="2206"/>
      <c r="LEO2087" s="2206"/>
      <c r="LEP2087" s="2206"/>
      <c r="LEQ2087" s="2206"/>
      <c r="LER2087" s="2206"/>
      <c r="LES2087" s="2206"/>
      <c r="LET2087" s="2206"/>
      <c r="LEU2087" s="2206"/>
      <c r="LEV2087" s="2206"/>
      <c r="LEW2087" s="2206"/>
      <c r="LEX2087" s="2206"/>
      <c r="LEY2087" s="2206"/>
      <c r="LEZ2087" s="2206"/>
      <c r="LFA2087" s="2206"/>
      <c r="LFB2087" s="2206"/>
      <c r="LFC2087" s="2206"/>
      <c r="LFD2087" s="2206"/>
      <c r="LFE2087" s="2206"/>
      <c r="LFF2087" s="2206"/>
      <c r="LFG2087" s="2206"/>
      <c r="LFH2087" s="2206"/>
      <c r="LFI2087" s="2206"/>
      <c r="LFJ2087" s="2206"/>
      <c r="LFK2087" s="2206"/>
      <c r="LFL2087" s="2206"/>
      <c r="LFM2087" s="2206"/>
      <c r="LFN2087" s="2206"/>
      <c r="LFO2087" s="2206"/>
      <c r="LFP2087" s="2206"/>
      <c r="LFQ2087" s="2206"/>
      <c r="LFR2087" s="2206"/>
      <c r="LFS2087" s="2206"/>
      <c r="LFT2087" s="2206"/>
      <c r="LFU2087" s="2206"/>
      <c r="LFV2087" s="2206"/>
      <c r="LFW2087" s="2206"/>
      <c r="LFX2087" s="2206"/>
      <c r="LFY2087" s="2206"/>
      <c r="LFZ2087" s="2206"/>
      <c r="LGA2087" s="2206"/>
      <c r="LGB2087" s="2206"/>
      <c r="LGC2087" s="2206"/>
      <c r="LGD2087" s="2206"/>
      <c r="LGE2087" s="2206"/>
      <c r="LGF2087" s="2206"/>
      <c r="LGG2087" s="2206"/>
      <c r="LGH2087" s="2206"/>
      <c r="LGI2087" s="2206"/>
      <c r="LGJ2087" s="2206"/>
      <c r="LGK2087" s="2206"/>
      <c r="LGL2087" s="2206"/>
      <c r="LGM2087" s="2206"/>
      <c r="LGN2087" s="2206"/>
      <c r="LGO2087" s="2206"/>
      <c r="LGP2087" s="2206"/>
      <c r="LGQ2087" s="2206"/>
      <c r="LGR2087" s="2206"/>
      <c r="LGS2087" s="2206"/>
      <c r="LGT2087" s="2206"/>
      <c r="LGU2087" s="2206"/>
      <c r="LGV2087" s="2206"/>
      <c r="LGW2087" s="2206"/>
      <c r="LGX2087" s="2206"/>
      <c r="LGY2087" s="2206"/>
      <c r="LGZ2087" s="2206"/>
      <c r="LHA2087" s="2206"/>
      <c r="LHB2087" s="2206"/>
      <c r="LHC2087" s="2206"/>
      <c r="LHD2087" s="2206"/>
      <c r="LHE2087" s="2206"/>
      <c r="LHF2087" s="2206"/>
      <c r="LHG2087" s="2206"/>
      <c r="LHH2087" s="2206"/>
      <c r="LHI2087" s="2206"/>
      <c r="LHJ2087" s="2206"/>
      <c r="LHK2087" s="2206"/>
      <c r="LHL2087" s="2206"/>
      <c r="LHM2087" s="2206"/>
      <c r="LHN2087" s="2206"/>
      <c r="LHO2087" s="2206"/>
      <c r="LHP2087" s="2206"/>
      <c r="LHQ2087" s="2206"/>
      <c r="LHR2087" s="2206"/>
      <c r="LHS2087" s="2206"/>
      <c r="LHT2087" s="2206"/>
      <c r="LHU2087" s="2206"/>
      <c r="LHV2087" s="2206"/>
      <c r="LHW2087" s="2206"/>
      <c r="LHX2087" s="2206"/>
      <c r="LHY2087" s="2206"/>
      <c r="LHZ2087" s="2206"/>
      <c r="LIA2087" s="2206"/>
      <c r="LIB2087" s="2206"/>
      <c r="LIC2087" s="2206"/>
      <c r="LID2087" s="2206"/>
      <c r="LIE2087" s="2206"/>
      <c r="LIF2087" s="2206"/>
      <c r="LIG2087" s="2206"/>
      <c r="LIH2087" s="2206"/>
      <c r="LII2087" s="2206"/>
      <c r="LIJ2087" s="2206"/>
      <c r="LIK2087" s="2206"/>
      <c r="LIL2087" s="2206"/>
      <c r="LIM2087" s="2206"/>
      <c r="LIN2087" s="2206"/>
      <c r="LIO2087" s="2206"/>
      <c r="LIP2087" s="2206"/>
      <c r="LIQ2087" s="2206"/>
      <c r="LIR2087" s="2206"/>
      <c r="LIS2087" s="2206"/>
      <c r="LIT2087" s="2206"/>
      <c r="LIU2087" s="2206"/>
      <c r="LIV2087" s="2206"/>
      <c r="LIW2087" s="2206"/>
      <c r="LIX2087" s="2206"/>
      <c r="LIY2087" s="2206"/>
      <c r="LIZ2087" s="2206"/>
      <c r="LJA2087" s="2206"/>
      <c r="LJB2087" s="2206"/>
      <c r="LJC2087" s="2206"/>
      <c r="LJD2087" s="2206"/>
      <c r="LJE2087" s="2206"/>
      <c r="LJF2087" s="2206"/>
      <c r="LJG2087" s="2206"/>
      <c r="LJH2087" s="2206"/>
      <c r="LJI2087" s="2206"/>
      <c r="LJJ2087" s="2206"/>
      <c r="LJK2087" s="2206"/>
      <c r="LJL2087" s="2206"/>
      <c r="LJM2087" s="2206"/>
      <c r="LJN2087" s="2206"/>
      <c r="LJO2087" s="2206"/>
      <c r="LJP2087" s="2206"/>
      <c r="LJQ2087" s="2206"/>
      <c r="LJR2087" s="2206"/>
      <c r="LJS2087" s="2206"/>
      <c r="LJT2087" s="2206"/>
      <c r="LJU2087" s="2206"/>
      <c r="LJV2087" s="2206"/>
      <c r="LJW2087" s="2206"/>
      <c r="LJX2087" s="2206"/>
      <c r="LJY2087" s="2206"/>
      <c r="LJZ2087" s="2206"/>
      <c r="LKA2087" s="2206"/>
      <c r="LKB2087" s="2206"/>
      <c r="LKC2087" s="2206"/>
      <c r="LKD2087" s="2206"/>
      <c r="LKE2087" s="2206"/>
      <c r="LKF2087" s="2206"/>
      <c r="LKG2087" s="2206"/>
      <c r="LKH2087" s="2206"/>
      <c r="LKI2087" s="2206"/>
      <c r="LKJ2087" s="2206"/>
      <c r="LKK2087" s="2206"/>
      <c r="LKL2087" s="2206"/>
      <c r="LKM2087" s="2206"/>
      <c r="LKN2087" s="2206"/>
      <c r="LKO2087" s="2206"/>
      <c r="LKP2087" s="2206"/>
      <c r="LKQ2087" s="2206"/>
      <c r="LKR2087" s="2206"/>
      <c r="LKS2087" s="2206"/>
      <c r="LKT2087" s="2206"/>
      <c r="LKU2087" s="2206"/>
      <c r="LKV2087" s="2206"/>
      <c r="LKW2087" s="2206"/>
      <c r="LKX2087" s="2206"/>
      <c r="LKY2087" s="2206"/>
      <c r="LKZ2087" s="2206"/>
      <c r="LLA2087" s="2206"/>
      <c r="LLB2087" s="2206"/>
      <c r="LLC2087" s="2206"/>
      <c r="LLD2087" s="2206"/>
      <c r="LLE2087" s="2206"/>
      <c r="LLF2087" s="2206"/>
      <c r="LLG2087" s="2206"/>
      <c r="LLH2087" s="2206"/>
      <c r="LLI2087" s="2206"/>
      <c r="LLJ2087" s="2206"/>
      <c r="LLK2087" s="2206"/>
      <c r="LLL2087" s="2206"/>
      <c r="LLM2087" s="2206"/>
      <c r="LLN2087" s="2206"/>
      <c r="LLO2087" s="2206"/>
      <c r="LLP2087" s="2206"/>
      <c r="LLQ2087" s="2206"/>
      <c r="LLR2087" s="2206"/>
      <c r="LLS2087" s="2206"/>
      <c r="LLT2087" s="2206"/>
      <c r="LLU2087" s="2206"/>
      <c r="LLV2087" s="2206"/>
      <c r="LLW2087" s="2206"/>
      <c r="LLX2087" s="2206"/>
      <c r="LLY2087" s="2206"/>
      <c r="LLZ2087" s="2206"/>
      <c r="LMA2087" s="2206"/>
      <c r="LMB2087" s="2206"/>
      <c r="LMC2087" s="2206"/>
      <c r="LMD2087" s="2206"/>
      <c r="LME2087" s="2206"/>
      <c r="LMF2087" s="2206"/>
      <c r="LMG2087" s="2206"/>
      <c r="LMH2087" s="2206"/>
      <c r="LMI2087" s="2206"/>
      <c r="LMJ2087" s="2206"/>
      <c r="LMK2087" s="2206"/>
      <c r="LML2087" s="2206"/>
      <c r="LMM2087" s="2206"/>
      <c r="LMN2087" s="2206"/>
      <c r="LMO2087" s="2206"/>
      <c r="LMP2087" s="2206"/>
      <c r="LMQ2087" s="2206"/>
      <c r="LMR2087" s="2206"/>
      <c r="LMS2087" s="2206"/>
      <c r="LMT2087" s="2206"/>
      <c r="LMU2087" s="2206"/>
      <c r="LMV2087" s="2206"/>
      <c r="LMW2087" s="2206"/>
      <c r="LMX2087" s="2206"/>
      <c r="LMY2087" s="2206"/>
      <c r="LMZ2087" s="2206"/>
      <c r="LNA2087" s="2206"/>
      <c r="LNB2087" s="2206"/>
      <c r="LNC2087" s="2206"/>
      <c r="LND2087" s="2206"/>
      <c r="LNE2087" s="2206"/>
      <c r="LNF2087" s="2206"/>
      <c r="LNG2087" s="2206"/>
      <c r="LNH2087" s="2206"/>
      <c r="LNI2087" s="2206"/>
      <c r="LNJ2087" s="2206"/>
      <c r="LNK2087" s="2206"/>
      <c r="LNL2087" s="2206"/>
      <c r="LNM2087" s="2206"/>
      <c r="LNN2087" s="2206"/>
      <c r="LNO2087" s="2206"/>
      <c r="LNP2087" s="2206"/>
      <c r="LNQ2087" s="2206"/>
      <c r="LNR2087" s="2206"/>
      <c r="LNS2087" s="2206"/>
      <c r="LNT2087" s="2206"/>
      <c r="LNU2087" s="2206"/>
      <c r="LNV2087" s="2206"/>
      <c r="LNW2087" s="2206"/>
      <c r="LNX2087" s="2206"/>
      <c r="LNY2087" s="2206"/>
      <c r="LNZ2087" s="2206"/>
      <c r="LOA2087" s="2206"/>
      <c r="LOB2087" s="2206"/>
      <c r="LOC2087" s="2206"/>
      <c r="LOD2087" s="2206"/>
      <c r="LOE2087" s="2206"/>
      <c r="LOF2087" s="2206"/>
      <c r="LOG2087" s="2206"/>
      <c r="LOH2087" s="2206"/>
      <c r="LOI2087" s="2206"/>
      <c r="LOJ2087" s="2206"/>
      <c r="LOK2087" s="2206"/>
      <c r="LOL2087" s="2206"/>
      <c r="LOM2087" s="2206"/>
      <c r="LON2087" s="2206"/>
      <c r="LOO2087" s="2206"/>
      <c r="LOP2087" s="2206"/>
      <c r="LOQ2087" s="2206"/>
      <c r="LOR2087" s="2206"/>
      <c r="LOS2087" s="2206"/>
      <c r="LOT2087" s="2206"/>
      <c r="LOU2087" s="2206"/>
      <c r="LOV2087" s="2206"/>
      <c r="LOW2087" s="2206"/>
      <c r="LOX2087" s="2206"/>
      <c r="LOY2087" s="2206"/>
      <c r="LOZ2087" s="2206"/>
      <c r="LPA2087" s="2206"/>
      <c r="LPB2087" s="2206"/>
      <c r="LPC2087" s="2206"/>
      <c r="LPD2087" s="2206"/>
      <c r="LPE2087" s="2206"/>
      <c r="LPF2087" s="2206"/>
      <c r="LPG2087" s="2206"/>
      <c r="LPH2087" s="2206"/>
      <c r="LPI2087" s="2206"/>
      <c r="LPJ2087" s="2206"/>
      <c r="LPK2087" s="2206"/>
      <c r="LPL2087" s="2206"/>
      <c r="LPM2087" s="2206"/>
      <c r="LPN2087" s="2206"/>
      <c r="LPO2087" s="2206"/>
      <c r="LPP2087" s="2206"/>
      <c r="LPQ2087" s="2206"/>
      <c r="LPR2087" s="2206"/>
      <c r="LPS2087" s="2206"/>
      <c r="LPT2087" s="2206"/>
      <c r="LPU2087" s="2206"/>
      <c r="LPV2087" s="2206"/>
      <c r="LPW2087" s="2206"/>
      <c r="LPX2087" s="2206"/>
      <c r="LPY2087" s="2206"/>
      <c r="LPZ2087" s="2206"/>
      <c r="LQA2087" s="2206"/>
      <c r="LQB2087" s="2206"/>
      <c r="LQC2087" s="2206"/>
      <c r="LQD2087" s="2206"/>
      <c r="LQE2087" s="2206"/>
      <c r="LQF2087" s="2206"/>
      <c r="LQG2087" s="2206"/>
      <c r="LQH2087" s="2206"/>
      <c r="LQI2087" s="2206"/>
      <c r="LQJ2087" s="2206"/>
      <c r="LQK2087" s="2206"/>
      <c r="LQL2087" s="2206"/>
      <c r="LQM2087" s="2206"/>
      <c r="LQN2087" s="2206"/>
      <c r="LQO2087" s="2206"/>
      <c r="LQP2087" s="2206"/>
      <c r="LQQ2087" s="2206"/>
      <c r="LQR2087" s="2206"/>
      <c r="LQS2087" s="2206"/>
      <c r="LQT2087" s="2206"/>
      <c r="LQU2087" s="2206"/>
      <c r="LQV2087" s="2206"/>
      <c r="LQW2087" s="2206"/>
      <c r="LQX2087" s="2206"/>
      <c r="LQY2087" s="2206"/>
      <c r="LQZ2087" s="2206"/>
      <c r="LRA2087" s="2206"/>
      <c r="LRB2087" s="2206"/>
      <c r="LRC2087" s="2206"/>
      <c r="LRD2087" s="2206"/>
      <c r="LRE2087" s="2206"/>
      <c r="LRF2087" s="2206"/>
      <c r="LRG2087" s="2206"/>
      <c r="LRH2087" s="2206"/>
      <c r="LRI2087" s="2206"/>
      <c r="LRJ2087" s="2206"/>
      <c r="LRK2087" s="2206"/>
      <c r="LRL2087" s="2206"/>
      <c r="LRM2087" s="2206"/>
      <c r="LRN2087" s="2206"/>
      <c r="LRO2087" s="2206"/>
      <c r="LRP2087" s="2206"/>
      <c r="LRQ2087" s="2206"/>
      <c r="LRR2087" s="2206"/>
      <c r="LRS2087" s="2206"/>
      <c r="LRT2087" s="2206"/>
      <c r="LRU2087" s="2206"/>
      <c r="LRV2087" s="2206"/>
      <c r="LRW2087" s="2206"/>
      <c r="LRX2087" s="2206"/>
      <c r="LRY2087" s="2206"/>
      <c r="LRZ2087" s="2206"/>
      <c r="LSA2087" s="2206"/>
      <c r="LSB2087" s="2206"/>
      <c r="LSC2087" s="2206"/>
      <c r="LSD2087" s="2206"/>
      <c r="LSE2087" s="2206"/>
      <c r="LSF2087" s="2206"/>
      <c r="LSG2087" s="2206"/>
      <c r="LSH2087" s="2206"/>
      <c r="LSI2087" s="2206"/>
      <c r="LSJ2087" s="2206"/>
      <c r="LSK2087" s="2206"/>
      <c r="LSL2087" s="2206"/>
      <c r="LSM2087" s="2206"/>
      <c r="LSN2087" s="2206"/>
      <c r="LSO2087" s="2206"/>
      <c r="LSP2087" s="2206"/>
      <c r="LSQ2087" s="2206"/>
      <c r="LSR2087" s="2206"/>
      <c r="LSS2087" s="2206"/>
      <c r="LST2087" s="2206"/>
      <c r="LSU2087" s="2206"/>
      <c r="LSV2087" s="2206"/>
      <c r="LSW2087" s="2206"/>
      <c r="LSX2087" s="2206"/>
      <c r="LSY2087" s="2206"/>
      <c r="LSZ2087" s="2206"/>
      <c r="LTA2087" s="2206"/>
      <c r="LTB2087" s="2206"/>
      <c r="LTC2087" s="2206"/>
      <c r="LTD2087" s="2206"/>
      <c r="LTE2087" s="2206"/>
      <c r="LTF2087" s="2206"/>
      <c r="LTG2087" s="2206"/>
      <c r="LTH2087" s="2206"/>
      <c r="LTI2087" s="2206"/>
      <c r="LTJ2087" s="2206"/>
      <c r="LTK2087" s="2206"/>
      <c r="LTL2087" s="2206"/>
      <c r="LTM2087" s="2206"/>
      <c r="LTN2087" s="2206"/>
      <c r="LTO2087" s="2206"/>
      <c r="LTP2087" s="2206"/>
      <c r="LTQ2087" s="2206"/>
      <c r="LTR2087" s="2206"/>
      <c r="LTS2087" s="2206"/>
      <c r="LTT2087" s="2206"/>
      <c r="LTU2087" s="2206"/>
      <c r="LTV2087" s="2206"/>
      <c r="LTW2087" s="2206"/>
      <c r="LTX2087" s="2206"/>
      <c r="LTY2087" s="2206"/>
      <c r="LTZ2087" s="2206"/>
      <c r="LUA2087" s="2206"/>
      <c r="LUB2087" s="2206"/>
      <c r="LUC2087" s="2206"/>
      <c r="LUD2087" s="2206"/>
      <c r="LUE2087" s="2206"/>
      <c r="LUF2087" s="2206"/>
      <c r="LUG2087" s="2206"/>
      <c r="LUH2087" s="2206"/>
      <c r="LUI2087" s="2206"/>
      <c r="LUJ2087" s="2206"/>
      <c r="LUK2087" s="2206"/>
      <c r="LUL2087" s="2206"/>
      <c r="LUM2087" s="2206"/>
      <c r="LUN2087" s="2206"/>
      <c r="LUO2087" s="2206"/>
      <c r="LUP2087" s="2206"/>
      <c r="LUQ2087" s="2206"/>
      <c r="LUR2087" s="2206"/>
      <c r="LUS2087" s="2206"/>
      <c r="LUT2087" s="2206"/>
      <c r="LUU2087" s="2206"/>
      <c r="LUV2087" s="2206"/>
      <c r="LUW2087" s="2206"/>
      <c r="LUX2087" s="2206"/>
      <c r="LUY2087" s="2206"/>
      <c r="LUZ2087" s="2206"/>
      <c r="LVA2087" s="2206"/>
      <c r="LVB2087" s="2206"/>
      <c r="LVC2087" s="2206"/>
      <c r="LVD2087" s="2206"/>
      <c r="LVE2087" s="2206"/>
      <c r="LVF2087" s="2206"/>
      <c r="LVG2087" s="2206"/>
      <c r="LVH2087" s="2206"/>
      <c r="LVI2087" s="2206"/>
      <c r="LVJ2087" s="2206"/>
      <c r="LVK2087" s="2206"/>
      <c r="LVL2087" s="2206"/>
      <c r="LVM2087" s="2206"/>
      <c r="LVN2087" s="2206"/>
      <c r="LVO2087" s="2206"/>
      <c r="LVP2087" s="2206"/>
      <c r="LVQ2087" s="2206"/>
      <c r="LVR2087" s="2206"/>
      <c r="LVS2087" s="2206"/>
      <c r="LVT2087" s="2206"/>
      <c r="LVU2087" s="2206"/>
      <c r="LVV2087" s="2206"/>
      <c r="LVW2087" s="2206"/>
      <c r="LVX2087" s="2206"/>
      <c r="LVY2087" s="2206"/>
      <c r="LVZ2087" s="2206"/>
      <c r="LWA2087" s="2206"/>
      <c r="LWB2087" s="2206"/>
      <c r="LWC2087" s="2206"/>
      <c r="LWD2087" s="2206"/>
      <c r="LWE2087" s="2206"/>
      <c r="LWF2087" s="2206"/>
      <c r="LWG2087" s="2206"/>
      <c r="LWH2087" s="2206"/>
      <c r="LWI2087" s="2206"/>
      <c r="LWJ2087" s="2206"/>
      <c r="LWK2087" s="2206"/>
      <c r="LWL2087" s="2206"/>
      <c r="LWM2087" s="2206"/>
      <c r="LWN2087" s="2206"/>
      <c r="LWO2087" s="2206"/>
      <c r="LWP2087" s="2206"/>
      <c r="LWQ2087" s="2206"/>
      <c r="LWR2087" s="2206"/>
      <c r="LWS2087" s="2206"/>
      <c r="LWT2087" s="2206"/>
      <c r="LWU2087" s="2206"/>
      <c r="LWV2087" s="2206"/>
      <c r="LWW2087" s="2206"/>
      <c r="LWX2087" s="2206"/>
      <c r="LWY2087" s="2206"/>
      <c r="LWZ2087" s="2206"/>
      <c r="LXA2087" s="2206"/>
      <c r="LXB2087" s="2206"/>
      <c r="LXC2087" s="2206"/>
      <c r="LXD2087" s="2206"/>
      <c r="LXE2087" s="2206"/>
      <c r="LXF2087" s="2206"/>
      <c r="LXG2087" s="2206"/>
      <c r="LXH2087" s="2206"/>
      <c r="LXI2087" s="2206"/>
      <c r="LXJ2087" s="2206"/>
      <c r="LXK2087" s="2206"/>
      <c r="LXL2087" s="2206"/>
      <c r="LXM2087" s="2206"/>
      <c r="LXN2087" s="2206"/>
      <c r="LXO2087" s="2206"/>
      <c r="LXP2087" s="2206"/>
      <c r="LXQ2087" s="2206"/>
      <c r="LXR2087" s="2206"/>
      <c r="LXS2087" s="2206"/>
      <c r="LXT2087" s="2206"/>
      <c r="LXU2087" s="2206"/>
      <c r="LXV2087" s="2206"/>
      <c r="LXW2087" s="2206"/>
      <c r="LXX2087" s="2206"/>
      <c r="LXY2087" s="2206"/>
      <c r="LXZ2087" s="2206"/>
      <c r="LYA2087" s="2206"/>
      <c r="LYB2087" s="2206"/>
      <c r="LYC2087" s="2206"/>
      <c r="LYD2087" s="2206"/>
      <c r="LYE2087" s="2206"/>
      <c r="LYF2087" s="2206"/>
      <c r="LYG2087" s="2206"/>
      <c r="LYH2087" s="2206"/>
      <c r="LYI2087" s="2206"/>
      <c r="LYJ2087" s="2206"/>
      <c r="LYK2087" s="2206"/>
      <c r="LYL2087" s="2206"/>
      <c r="LYM2087" s="2206"/>
      <c r="LYN2087" s="2206"/>
      <c r="LYO2087" s="2206"/>
      <c r="LYP2087" s="2206"/>
      <c r="LYQ2087" s="2206"/>
      <c r="LYR2087" s="2206"/>
      <c r="LYS2087" s="2206"/>
      <c r="LYT2087" s="2206"/>
      <c r="LYU2087" s="2206"/>
      <c r="LYV2087" s="2206"/>
      <c r="LYW2087" s="2206"/>
      <c r="LYX2087" s="2206"/>
      <c r="LYY2087" s="2206"/>
      <c r="LYZ2087" s="2206"/>
      <c r="LZA2087" s="2206"/>
      <c r="LZB2087" s="2206"/>
      <c r="LZC2087" s="2206"/>
      <c r="LZD2087" s="2206"/>
      <c r="LZE2087" s="2206"/>
      <c r="LZF2087" s="2206"/>
      <c r="LZG2087" s="2206"/>
      <c r="LZH2087" s="2206"/>
      <c r="LZI2087" s="2206"/>
      <c r="LZJ2087" s="2206"/>
      <c r="LZK2087" s="2206"/>
      <c r="LZL2087" s="2206"/>
      <c r="LZM2087" s="2206"/>
      <c r="LZN2087" s="2206"/>
      <c r="LZO2087" s="2206"/>
      <c r="LZP2087" s="2206"/>
      <c r="LZQ2087" s="2206"/>
      <c r="LZR2087" s="2206"/>
      <c r="LZS2087" s="2206"/>
      <c r="LZT2087" s="2206"/>
      <c r="LZU2087" s="2206"/>
      <c r="LZV2087" s="2206"/>
      <c r="LZW2087" s="2206"/>
      <c r="LZX2087" s="2206"/>
      <c r="LZY2087" s="2206"/>
      <c r="LZZ2087" s="2206"/>
      <c r="MAA2087" s="2206"/>
      <c r="MAB2087" s="2206"/>
      <c r="MAC2087" s="2206"/>
      <c r="MAD2087" s="2206"/>
      <c r="MAE2087" s="2206"/>
      <c r="MAF2087" s="2206"/>
      <c r="MAG2087" s="2206"/>
      <c r="MAH2087" s="2206"/>
      <c r="MAI2087" s="2206"/>
      <c r="MAJ2087" s="2206"/>
      <c r="MAK2087" s="2206"/>
      <c r="MAL2087" s="2206"/>
      <c r="MAM2087" s="2206"/>
      <c r="MAN2087" s="2206"/>
      <c r="MAO2087" s="2206"/>
      <c r="MAP2087" s="2206"/>
      <c r="MAQ2087" s="2206"/>
      <c r="MAR2087" s="2206"/>
      <c r="MAS2087" s="2206"/>
      <c r="MAT2087" s="2206"/>
      <c r="MAU2087" s="2206"/>
      <c r="MAV2087" s="2206"/>
      <c r="MAW2087" s="2206"/>
      <c r="MAX2087" s="2206"/>
      <c r="MAY2087" s="2206"/>
      <c r="MAZ2087" s="2206"/>
      <c r="MBA2087" s="2206"/>
      <c r="MBB2087" s="2206"/>
      <c r="MBC2087" s="2206"/>
      <c r="MBD2087" s="2206"/>
      <c r="MBE2087" s="2206"/>
      <c r="MBF2087" s="2206"/>
      <c r="MBG2087" s="2206"/>
      <c r="MBH2087" s="2206"/>
      <c r="MBI2087" s="2206"/>
      <c r="MBJ2087" s="2206"/>
      <c r="MBK2087" s="2206"/>
      <c r="MBL2087" s="2206"/>
      <c r="MBM2087" s="2206"/>
      <c r="MBN2087" s="2206"/>
      <c r="MBO2087" s="2206"/>
      <c r="MBP2087" s="2206"/>
      <c r="MBQ2087" s="2206"/>
      <c r="MBR2087" s="2206"/>
      <c r="MBS2087" s="2206"/>
      <c r="MBT2087" s="2206"/>
      <c r="MBU2087" s="2206"/>
      <c r="MBV2087" s="2206"/>
      <c r="MBW2087" s="2206"/>
      <c r="MBX2087" s="2206"/>
      <c r="MBY2087" s="2206"/>
      <c r="MBZ2087" s="2206"/>
      <c r="MCA2087" s="2206"/>
      <c r="MCB2087" s="2206"/>
      <c r="MCC2087" s="2206"/>
      <c r="MCD2087" s="2206"/>
      <c r="MCE2087" s="2206"/>
      <c r="MCF2087" s="2206"/>
      <c r="MCG2087" s="2206"/>
      <c r="MCH2087" s="2206"/>
      <c r="MCI2087" s="2206"/>
      <c r="MCJ2087" s="2206"/>
      <c r="MCK2087" s="2206"/>
      <c r="MCL2087" s="2206"/>
      <c r="MCM2087" s="2206"/>
      <c r="MCN2087" s="2206"/>
      <c r="MCO2087" s="2206"/>
      <c r="MCP2087" s="2206"/>
      <c r="MCQ2087" s="2206"/>
      <c r="MCR2087" s="2206"/>
      <c r="MCS2087" s="2206"/>
      <c r="MCT2087" s="2206"/>
      <c r="MCU2087" s="2206"/>
      <c r="MCV2087" s="2206"/>
      <c r="MCW2087" s="2206"/>
      <c r="MCX2087" s="2206"/>
      <c r="MCY2087" s="2206"/>
      <c r="MCZ2087" s="2206"/>
      <c r="MDA2087" s="2206"/>
      <c r="MDB2087" s="2206"/>
      <c r="MDC2087" s="2206"/>
      <c r="MDD2087" s="2206"/>
      <c r="MDE2087" s="2206"/>
      <c r="MDF2087" s="2206"/>
      <c r="MDG2087" s="2206"/>
      <c r="MDH2087" s="2206"/>
      <c r="MDI2087" s="2206"/>
      <c r="MDJ2087" s="2206"/>
      <c r="MDK2087" s="2206"/>
      <c r="MDL2087" s="2206"/>
      <c r="MDM2087" s="2206"/>
      <c r="MDN2087" s="2206"/>
      <c r="MDO2087" s="2206"/>
      <c r="MDP2087" s="2206"/>
      <c r="MDQ2087" s="2206"/>
      <c r="MDR2087" s="2206"/>
      <c r="MDS2087" s="2206"/>
      <c r="MDT2087" s="2206"/>
      <c r="MDU2087" s="2206"/>
      <c r="MDV2087" s="2206"/>
      <c r="MDW2087" s="2206"/>
      <c r="MDX2087" s="2206"/>
      <c r="MDY2087" s="2206"/>
      <c r="MDZ2087" s="2206"/>
      <c r="MEA2087" s="2206"/>
      <c r="MEB2087" s="2206"/>
      <c r="MEC2087" s="2206"/>
      <c r="MED2087" s="2206"/>
      <c r="MEE2087" s="2206"/>
      <c r="MEF2087" s="2206"/>
      <c r="MEG2087" s="2206"/>
      <c r="MEH2087" s="2206"/>
      <c r="MEI2087" s="2206"/>
      <c r="MEJ2087" s="2206"/>
      <c r="MEK2087" s="2206"/>
      <c r="MEL2087" s="2206"/>
      <c r="MEM2087" s="2206"/>
      <c r="MEN2087" s="2206"/>
      <c r="MEO2087" s="2206"/>
      <c r="MEP2087" s="2206"/>
      <c r="MEQ2087" s="2206"/>
      <c r="MER2087" s="2206"/>
      <c r="MES2087" s="2206"/>
      <c r="MET2087" s="2206"/>
      <c r="MEU2087" s="2206"/>
      <c r="MEV2087" s="2206"/>
      <c r="MEW2087" s="2206"/>
      <c r="MEX2087" s="2206"/>
      <c r="MEY2087" s="2206"/>
      <c r="MEZ2087" s="2206"/>
      <c r="MFA2087" s="2206"/>
      <c r="MFB2087" s="2206"/>
      <c r="MFC2087" s="2206"/>
      <c r="MFD2087" s="2206"/>
      <c r="MFE2087" s="2206"/>
      <c r="MFF2087" s="2206"/>
      <c r="MFG2087" s="2206"/>
      <c r="MFH2087" s="2206"/>
      <c r="MFI2087" s="2206"/>
      <c r="MFJ2087" s="2206"/>
      <c r="MFK2087" s="2206"/>
      <c r="MFL2087" s="2206"/>
      <c r="MFM2087" s="2206"/>
      <c r="MFN2087" s="2206"/>
      <c r="MFO2087" s="2206"/>
      <c r="MFP2087" s="2206"/>
      <c r="MFQ2087" s="2206"/>
      <c r="MFR2087" s="2206"/>
      <c r="MFS2087" s="2206"/>
      <c r="MFT2087" s="2206"/>
      <c r="MFU2087" s="2206"/>
      <c r="MFV2087" s="2206"/>
      <c r="MFW2087" s="2206"/>
      <c r="MFX2087" s="2206"/>
      <c r="MFY2087" s="2206"/>
      <c r="MFZ2087" s="2206"/>
      <c r="MGA2087" s="2206"/>
      <c r="MGB2087" s="2206"/>
      <c r="MGC2087" s="2206"/>
      <c r="MGD2087" s="2206"/>
      <c r="MGE2087" s="2206"/>
      <c r="MGF2087" s="2206"/>
      <c r="MGG2087" s="2206"/>
      <c r="MGH2087" s="2206"/>
      <c r="MGI2087" s="2206"/>
      <c r="MGJ2087" s="2206"/>
      <c r="MGK2087" s="2206"/>
      <c r="MGL2087" s="2206"/>
      <c r="MGM2087" s="2206"/>
      <c r="MGN2087" s="2206"/>
      <c r="MGO2087" s="2206"/>
      <c r="MGP2087" s="2206"/>
      <c r="MGQ2087" s="2206"/>
      <c r="MGR2087" s="2206"/>
      <c r="MGS2087" s="2206"/>
      <c r="MGT2087" s="2206"/>
      <c r="MGU2087" s="2206"/>
      <c r="MGV2087" s="2206"/>
      <c r="MGW2087" s="2206"/>
      <c r="MGX2087" s="2206"/>
      <c r="MGY2087" s="2206"/>
      <c r="MGZ2087" s="2206"/>
      <c r="MHA2087" s="2206"/>
      <c r="MHB2087" s="2206"/>
      <c r="MHC2087" s="2206"/>
      <c r="MHD2087" s="2206"/>
      <c r="MHE2087" s="2206"/>
      <c r="MHF2087" s="2206"/>
      <c r="MHG2087" s="2206"/>
      <c r="MHH2087" s="2206"/>
      <c r="MHI2087" s="2206"/>
      <c r="MHJ2087" s="2206"/>
      <c r="MHK2087" s="2206"/>
      <c r="MHL2087" s="2206"/>
      <c r="MHM2087" s="2206"/>
      <c r="MHN2087" s="2206"/>
      <c r="MHO2087" s="2206"/>
      <c r="MHP2087" s="2206"/>
      <c r="MHQ2087" s="2206"/>
      <c r="MHR2087" s="2206"/>
      <c r="MHS2087" s="2206"/>
      <c r="MHT2087" s="2206"/>
      <c r="MHU2087" s="2206"/>
      <c r="MHV2087" s="2206"/>
      <c r="MHW2087" s="2206"/>
      <c r="MHX2087" s="2206"/>
      <c r="MHY2087" s="2206"/>
      <c r="MHZ2087" s="2206"/>
      <c r="MIA2087" s="2206"/>
      <c r="MIB2087" s="2206"/>
      <c r="MIC2087" s="2206"/>
      <c r="MID2087" s="2206"/>
      <c r="MIE2087" s="2206"/>
      <c r="MIF2087" s="2206"/>
      <c r="MIG2087" s="2206"/>
      <c r="MIH2087" s="2206"/>
      <c r="MII2087" s="2206"/>
      <c r="MIJ2087" s="2206"/>
      <c r="MIK2087" s="2206"/>
      <c r="MIL2087" s="2206"/>
      <c r="MIM2087" s="2206"/>
      <c r="MIN2087" s="2206"/>
      <c r="MIO2087" s="2206"/>
      <c r="MIP2087" s="2206"/>
      <c r="MIQ2087" s="2206"/>
      <c r="MIR2087" s="2206"/>
      <c r="MIS2087" s="2206"/>
      <c r="MIT2087" s="2206"/>
      <c r="MIU2087" s="2206"/>
      <c r="MIV2087" s="2206"/>
      <c r="MIW2087" s="2206"/>
      <c r="MIX2087" s="2206"/>
      <c r="MIY2087" s="2206"/>
      <c r="MIZ2087" s="2206"/>
      <c r="MJA2087" s="2206"/>
      <c r="MJB2087" s="2206"/>
      <c r="MJC2087" s="2206"/>
      <c r="MJD2087" s="2206"/>
      <c r="MJE2087" s="2206"/>
      <c r="MJF2087" s="2206"/>
      <c r="MJG2087" s="2206"/>
      <c r="MJH2087" s="2206"/>
      <c r="MJI2087" s="2206"/>
      <c r="MJJ2087" s="2206"/>
      <c r="MJK2087" s="2206"/>
      <c r="MJL2087" s="2206"/>
      <c r="MJM2087" s="2206"/>
      <c r="MJN2087" s="2206"/>
      <c r="MJO2087" s="2206"/>
      <c r="MJP2087" s="2206"/>
      <c r="MJQ2087" s="2206"/>
      <c r="MJR2087" s="2206"/>
      <c r="MJS2087" s="2206"/>
      <c r="MJT2087" s="2206"/>
      <c r="MJU2087" s="2206"/>
      <c r="MJV2087" s="2206"/>
      <c r="MJW2087" s="2206"/>
      <c r="MJX2087" s="2206"/>
      <c r="MJY2087" s="2206"/>
      <c r="MJZ2087" s="2206"/>
      <c r="MKA2087" s="2206"/>
      <c r="MKB2087" s="2206"/>
      <c r="MKC2087" s="2206"/>
      <c r="MKD2087" s="2206"/>
      <c r="MKE2087" s="2206"/>
      <c r="MKF2087" s="2206"/>
      <c r="MKG2087" s="2206"/>
      <c r="MKH2087" s="2206"/>
      <c r="MKI2087" s="2206"/>
      <c r="MKJ2087" s="2206"/>
      <c r="MKK2087" s="2206"/>
      <c r="MKL2087" s="2206"/>
      <c r="MKM2087" s="2206"/>
      <c r="MKN2087" s="2206"/>
      <c r="MKO2087" s="2206"/>
      <c r="MKP2087" s="2206"/>
      <c r="MKQ2087" s="2206"/>
      <c r="MKR2087" s="2206"/>
      <c r="MKS2087" s="2206"/>
      <c r="MKT2087" s="2206"/>
      <c r="MKU2087" s="2206"/>
      <c r="MKV2087" s="2206"/>
      <c r="MKW2087" s="2206"/>
      <c r="MKX2087" s="2206"/>
      <c r="MKY2087" s="2206"/>
      <c r="MKZ2087" s="2206"/>
      <c r="MLA2087" s="2206"/>
      <c r="MLB2087" s="2206"/>
      <c r="MLC2087" s="2206"/>
      <c r="MLD2087" s="2206"/>
      <c r="MLE2087" s="2206"/>
      <c r="MLF2087" s="2206"/>
      <c r="MLG2087" s="2206"/>
      <c r="MLH2087" s="2206"/>
      <c r="MLI2087" s="2206"/>
      <c r="MLJ2087" s="2206"/>
      <c r="MLK2087" s="2206"/>
      <c r="MLL2087" s="2206"/>
      <c r="MLM2087" s="2206"/>
      <c r="MLN2087" s="2206"/>
      <c r="MLO2087" s="2206"/>
      <c r="MLP2087" s="2206"/>
      <c r="MLQ2087" s="2206"/>
      <c r="MLR2087" s="2206"/>
      <c r="MLS2087" s="2206"/>
      <c r="MLT2087" s="2206"/>
      <c r="MLU2087" s="2206"/>
      <c r="MLV2087" s="2206"/>
      <c r="MLW2087" s="2206"/>
      <c r="MLX2087" s="2206"/>
      <c r="MLY2087" s="2206"/>
      <c r="MLZ2087" s="2206"/>
      <c r="MMA2087" s="2206"/>
      <c r="MMB2087" s="2206"/>
      <c r="MMC2087" s="2206"/>
      <c r="MMD2087" s="2206"/>
      <c r="MME2087" s="2206"/>
      <c r="MMF2087" s="2206"/>
      <c r="MMG2087" s="2206"/>
      <c r="MMH2087" s="2206"/>
      <c r="MMI2087" s="2206"/>
      <c r="MMJ2087" s="2206"/>
      <c r="MMK2087" s="2206"/>
      <c r="MML2087" s="2206"/>
      <c r="MMM2087" s="2206"/>
      <c r="MMN2087" s="2206"/>
      <c r="MMO2087" s="2206"/>
      <c r="MMP2087" s="2206"/>
      <c r="MMQ2087" s="2206"/>
      <c r="MMR2087" s="2206"/>
      <c r="MMS2087" s="2206"/>
      <c r="MMT2087" s="2206"/>
      <c r="MMU2087" s="2206"/>
      <c r="MMV2087" s="2206"/>
      <c r="MMW2087" s="2206"/>
      <c r="MMX2087" s="2206"/>
      <c r="MMY2087" s="2206"/>
      <c r="MMZ2087" s="2206"/>
      <c r="MNA2087" s="2206"/>
      <c r="MNB2087" s="2206"/>
      <c r="MNC2087" s="2206"/>
      <c r="MND2087" s="2206"/>
      <c r="MNE2087" s="2206"/>
      <c r="MNF2087" s="2206"/>
      <c r="MNG2087" s="2206"/>
      <c r="MNH2087" s="2206"/>
      <c r="MNI2087" s="2206"/>
      <c r="MNJ2087" s="2206"/>
      <c r="MNK2087" s="2206"/>
      <c r="MNL2087" s="2206"/>
      <c r="MNM2087" s="2206"/>
      <c r="MNN2087" s="2206"/>
      <c r="MNO2087" s="2206"/>
      <c r="MNP2087" s="2206"/>
      <c r="MNQ2087" s="2206"/>
      <c r="MNR2087" s="2206"/>
      <c r="MNS2087" s="2206"/>
      <c r="MNT2087" s="2206"/>
      <c r="MNU2087" s="2206"/>
      <c r="MNV2087" s="2206"/>
      <c r="MNW2087" s="2206"/>
      <c r="MNX2087" s="2206"/>
      <c r="MNY2087" s="2206"/>
      <c r="MNZ2087" s="2206"/>
      <c r="MOA2087" s="2206"/>
      <c r="MOB2087" s="2206"/>
      <c r="MOC2087" s="2206"/>
      <c r="MOD2087" s="2206"/>
      <c r="MOE2087" s="2206"/>
      <c r="MOF2087" s="2206"/>
      <c r="MOG2087" s="2206"/>
      <c r="MOH2087" s="2206"/>
      <c r="MOI2087" s="2206"/>
      <c r="MOJ2087" s="2206"/>
      <c r="MOK2087" s="2206"/>
      <c r="MOL2087" s="2206"/>
      <c r="MOM2087" s="2206"/>
      <c r="MON2087" s="2206"/>
      <c r="MOO2087" s="2206"/>
      <c r="MOP2087" s="2206"/>
      <c r="MOQ2087" s="2206"/>
      <c r="MOR2087" s="2206"/>
      <c r="MOS2087" s="2206"/>
      <c r="MOT2087" s="2206"/>
      <c r="MOU2087" s="2206"/>
      <c r="MOV2087" s="2206"/>
      <c r="MOW2087" s="2206"/>
      <c r="MOX2087" s="2206"/>
      <c r="MOY2087" s="2206"/>
      <c r="MOZ2087" s="2206"/>
      <c r="MPA2087" s="2206"/>
      <c r="MPB2087" s="2206"/>
      <c r="MPC2087" s="2206"/>
      <c r="MPD2087" s="2206"/>
      <c r="MPE2087" s="2206"/>
      <c r="MPF2087" s="2206"/>
      <c r="MPG2087" s="2206"/>
      <c r="MPH2087" s="2206"/>
      <c r="MPI2087" s="2206"/>
      <c r="MPJ2087" s="2206"/>
      <c r="MPK2087" s="2206"/>
      <c r="MPL2087" s="2206"/>
      <c r="MPM2087" s="2206"/>
      <c r="MPN2087" s="2206"/>
      <c r="MPO2087" s="2206"/>
      <c r="MPP2087" s="2206"/>
      <c r="MPQ2087" s="2206"/>
      <c r="MPR2087" s="2206"/>
      <c r="MPS2087" s="2206"/>
      <c r="MPT2087" s="2206"/>
      <c r="MPU2087" s="2206"/>
      <c r="MPV2087" s="2206"/>
      <c r="MPW2087" s="2206"/>
      <c r="MPX2087" s="2206"/>
      <c r="MPY2087" s="2206"/>
      <c r="MPZ2087" s="2206"/>
      <c r="MQA2087" s="2206"/>
      <c r="MQB2087" s="2206"/>
      <c r="MQC2087" s="2206"/>
      <c r="MQD2087" s="2206"/>
      <c r="MQE2087" s="2206"/>
      <c r="MQF2087" s="2206"/>
      <c r="MQG2087" s="2206"/>
      <c r="MQH2087" s="2206"/>
      <c r="MQI2087" s="2206"/>
      <c r="MQJ2087" s="2206"/>
      <c r="MQK2087" s="2206"/>
      <c r="MQL2087" s="2206"/>
      <c r="MQM2087" s="2206"/>
      <c r="MQN2087" s="2206"/>
      <c r="MQO2087" s="2206"/>
      <c r="MQP2087" s="2206"/>
      <c r="MQQ2087" s="2206"/>
      <c r="MQR2087" s="2206"/>
      <c r="MQS2087" s="2206"/>
      <c r="MQT2087" s="2206"/>
      <c r="MQU2087" s="2206"/>
      <c r="MQV2087" s="2206"/>
      <c r="MQW2087" s="2206"/>
      <c r="MQX2087" s="2206"/>
      <c r="MQY2087" s="2206"/>
      <c r="MQZ2087" s="2206"/>
      <c r="MRA2087" s="2206"/>
      <c r="MRB2087" s="2206"/>
      <c r="MRC2087" s="2206"/>
      <c r="MRD2087" s="2206"/>
      <c r="MRE2087" s="2206"/>
      <c r="MRF2087" s="2206"/>
      <c r="MRG2087" s="2206"/>
      <c r="MRH2087" s="2206"/>
      <c r="MRI2087" s="2206"/>
      <c r="MRJ2087" s="2206"/>
      <c r="MRK2087" s="2206"/>
      <c r="MRL2087" s="2206"/>
      <c r="MRM2087" s="2206"/>
      <c r="MRN2087" s="2206"/>
      <c r="MRO2087" s="2206"/>
      <c r="MRP2087" s="2206"/>
      <c r="MRQ2087" s="2206"/>
      <c r="MRR2087" s="2206"/>
      <c r="MRS2087" s="2206"/>
      <c r="MRT2087" s="2206"/>
      <c r="MRU2087" s="2206"/>
      <c r="MRV2087" s="2206"/>
      <c r="MRW2087" s="2206"/>
      <c r="MRX2087" s="2206"/>
      <c r="MRY2087" s="2206"/>
      <c r="MRZ2087" s="2206"/>
      <c r="MSA2087" s="2206"/>
      <c r="MSB2087" s="2206"/>
      <c r="MSC2087" s="2206"/>
      <c r="MSD2087" s="2206"/>
      <c r="MSE2087" s="2206"/>
      <c r="MSF2087" s="2206"/>
      <c r="MSG2087" s="2206"/>
      <c r="MSH2087" s="2206"/>
      <c r="MSI2087" s="2206"/>
      <c r="MSJ2087" s="2206"/>
      <c r="MSK2087" s="2206"/>
      <c r="MSL2087" s="2206"/>
      <c r="MSM2087" s="2206"/>
      <c r="MSN2087" s="2206"/>
      <c r="MSO2087" s="2206"/>
      <c r="MSP2087" s="2206"/>
      <c r="MSQ2087" s="2206"/>
      <c r="MSR2087" s="2206"/>
      <c r="MSS2087" s="2206"/>
      <c r="MST2087" s="2206"/>
      <c r="MSU2087" s="2206"/>
      <c r="MSV2087" s="2206"/>
      <c r="MSW2087" s="2206"/>
      <c r="MSX2087" s="2206"/>
      <c r="MSY2087" s="2206"/>
      <c r="MSZ2087" s="2206"/>
      <c r="MTA2087" s="2206"/>
      <c r="MTB2087" s="2206"/>
      <c r="MTC2087" s="2206"/>
      <c r="MTD2087" s="2206"/>
      <c r="MTE2087" s="2206"/>
      <c r="MTF2087" s="2206"/>
      <c r="MTG2087" s="2206"/>
      <c r="MTH2087" s="2206"/>
      <c r="MTI2087" s="2206"/>
      <c r="MTJ2087" s="2206"/>
      <c r="MTK2087" s="2206"/>
      <c r="MTL2087" s="2206"/>
      <c r="MTM2087" s="2206"/>
      <c r="MTN2087" s="2206"/>
      <c r="MTO2087" s="2206"/>
      <c r="MTP2087" s="2206"/>
      <c r="MTQ2087" s="2206"/>
      <c r="MTR2087" s="2206"/>
      <c r="MTS2087" s="2206"/>
      <c r="MTT2087" s="2206"/>
      <c r="MTU2087" s="2206"/>
      <c r="MTV2087" s="2206"/>
      <c r="MTW2087" s="2206"/>
      <c r="MTX2087" s="2206"/>
      <c r="MTY2087" s="2206"/>
      <c r="MTZ2087" s="2206"/>
      <c r="MUA2087" s="2206"/>
      <c r="MUB2087" s="2206"/>
      <c r="MUC2087" s="2206"/>
      <c r="MUD2087" s="2206"/>
      <c r="MUE2087" s="2206"/>
      <c r="MUF2087" s="2206"/>
      <c r="MUG2087" s="2206"/>
      <c r="MUH2087" s="2206"/>
      <c r="MUI2087" s="2206"/>
      <c r="MUJ2087" s="2206"/>
      <c r="MUK2087" s="2206"/>
      <c r="MUL2087" s="2206"/>
      <c r="MUM2087" s="2206"/>
      <c r="MUN2087" s="2206"/>
      <c r="MUO2087" s="2206"/>
      <c r="MUP2087" s="2206"/>
      <c r="MUQ2087" s="2206"/>
      <c r="MUR2087" s="2206"/>
      <c r="MUS2087" s="2206"/>
      <c r="MUT2087" s="2206"/>
      <c r="MUU2087" s="2206"/>
      <c r="MUV2087" s="2206"/>
      <c r="MUW2087" s="2206"/>
      <c r="MUX2087" s="2206"/>
      <c r="MUY2087" s="2206"/>
      <c r="MUZ2087" s="2206"/>
      <c r="MVA2087" s="2206"/>
      <c r="MVB2087" s="2206"/>
      <c r="MVC2087" s="2206"/>
      <c r="MVD2087" s="2206"/>
      <c r="MVE2087" s="2206"/>
      <c r="MVF2087" s="2206"/>
      <c r="MVG2087" s="2206"/>
      <c r="MVH2087" s="2206"/>
      <c r="MVI2087" s="2206"/>
      <c r="MVJ2087" s="2206"/>
      <c r="MVK2087" s="2206"/>
      <c r="MVL2087" s="2206"/>
      <c r="MVM2087" s="2206"/>
      <c r="MVN2087" s="2206"/>
      <c r="MVO2087" s="2206"/>
      <c r="MVP2087" s="2206"/>
      <c r="MVQ2087" s="2206"/>
      <c r="MVR2087" s="2206"/>
      <c r="MVS2087" s="2206"/>
      <c r="MVT2087" s="2206"/>
      <c r="MVU2087" s="2206"/>
      <c r="MVV2087" s="2206"/>
      <c r="MVW2087" s="2206"/>
      <c r="MVX2087" s="2206"/>
      <c r="MVY2087" s="2206"/>
      <c r="MVZ2087" s="2206"/>
      <c r="MWA2087" s="2206"/>
      <c r="MWB2087" s="2206"/>
      <c r="MWC2087" s="2206"/>
      <c r="MWD2087" s="2206"/>
      <c r="MWE2087" s="2206"/>
      <c r="MWF2087" s="2206"/>
      <c r="MWG2087" s="2206"/>
      <c r="MWH2087" s="2206"/>
      <c r="MWI2087" s="2206"/>
      <c r="MWJ2087" s="2206"/>
      <c r="MWK2087" s="2206"/>
      <c r="MWL2087" s="2206"/>
      <c r="MWM2087" s="2206"/>
      <c r="MWN2087" s="2206"/>
      <c r="MWO2087" s="2206"/>
      <c r="MWP2087" s="2206"/>
      <c r="MWQ2087" s="2206"/>
      <c r="MWR2087" s="2206"/>
      <c r="MWS2087" s="2206"/>
      <c r="MWT2087" s="2206"/>
      <c r="MWU2087" s="2206"/>
      <c r="MWV2087" s="2206"/>
      <c r="MWW2087" s="2206"/>
      <c r="MWX2087" s="2206"/>
      <c r="MWY2087" s="2206"/>
      <c r="MWZ2087" s="2206"/>
      <c r="MXA2087" s="2206"/>
      <c r="MXB2087" s="2206"/>
      <c r="MXC2087" s="2206"/>
      <c r="MXD2087" s="2206"/>
      <c r="MXE2087" s="2206"/>
      <c r="MXF2087" s="2206"/>
      <c r="MXG2087" s="2206"/>
      <c r="MXH2087" s="2206"/>
      <c r="MXI2087" s="2206"/>
      <c r="MXJ2087" s="2206"/>
      <c r="MXK2087" s="2206"/>
      <c r="MXL2087" s="2206"/>
      <c r="MXM2087" s="2206"/>
      <c r="MXN2087" s="2206"/>
      <c r="MXO2087" s="2206"/>
      <c r="MXP2087" s="2206"/>
      <c r="MXQ2087" s="2206"/>
      <c r="MXR2087" s="2206"/>
      <c r="MXS2087" s="2206"/>
      <c r="MXT2087" s="2206"/>
      <c r="MXU2087" s="2206"/>
      <c r="MXV2087" s="2206"/>
      <c r="MXW2087" s="2206"/>
      <c r="MXX2087" s="2206"/>
      <c r="MXY2087" s="2206"/>
      <c r="MXZ2087" s="2206"/>
      <c r="MYA2087" s="2206"/>
      <c r="MYB2087" s="2206"/>
      <c r="MYC2087" s="2206"/>
      <c r="MYD2087" s="2206"/>
      <c r="MYE2087" s="2206"/>
      <c r="MYF2087" s="2206"/>
      <c r="MYG2087" s="2206"/>
      <c r="MYH2087" s="2206"/>
      <c r="MYI2087" s="2206"/>
      <c r="MYJ2087" s="2206"/>
      <c r="MYK2087" s="2206"/>
      <c r="MYL2087" s="2206"/>
      <c r="MYM2087" s="2206"/>
      <c r="MYN2087" s="2206"/>
      <c r="MYO2087" s="2206"/>
      <c r="MYP2087" s="2206"/>
      <c r="MYQ2087" s="2206"/>
      <c r="MYR2087" s="2206"/>
      <c r="MYS2087" s="2206"/>
      <c r="MYT2087" s="2206"/>
      <c r="MYU2087" s="2206"/>
      <c r="MYV2087" s="2206"/>
      <c r="MYW2087" s="2206"/>
      <c r="MYX2087" s="2206"/>
      <c r="MYY2087" s="2206"/>
      <c r="MYZ2087" s="2206"/>
      <c r="MZA2087" s="2206"/>
      <c r="MZB2087" s="2206"/>
      <c r="MZC2087" s="2206"/>
      <c r="MZD2087" s="2206"/>
      <c r="MZE2087" s="2206"/>
      <c r="MZF2087" s="2206"/>
      <c r="MZG2087" s="2206"/>
      <c r="MZH2087" s="2206"/>
      <c r="MZI2087" s="2206"/>
      <c r="MZJ2087" s="2206"/>
      <c r="MZK2087" s="2206"/>
      <c r="MZL2087" s="2206"/>
      <c r="MZM2087" s="2206"/>
      <c r="MZN2087" s="2206"/>
      <c r="MZO2087" s="2206"/>
      <c r="MZP2087" s="2206"/>
      <c r="MZQ2087" s="2206"/>
      <c r="MZR2087" s="2206"/>
      <c r="MZS2087" s="2206"/>
      <c r="MZT2087" s="2206"/>
      <c r="MZU2087" s="2206"/>
      <c r="MZV2087" s="2206"/>
      <c r="MZW2087" s="2206"/>
      <c r="MZX2087" s="2206"/>
      <c r="MZY2087" s="2206"/>
      <c r="MZZ2087" s="2206"/>
      <c r="NAA2087" s="2206"/>
      <c r="NAB2087" s="2206"/>
      <c r="NAC2087" s="2206"/>
      <c r="NAD2087" s="2206"/>
      <c r="NAE2087" s="2206"/>
      <c r="NAF2087" s="2206"/>
      <c r="NAG2087" s="2206"/>
      <c r="NAH2087" s="2206"/>
      <c r="NAI2087" s="2206"/>
      <c r="NAJ2087" s="2206"/>
      <c r="NAK2087" s="2206"/>
      <c r="NAL2087" s="2206"/>
      <c r="NAM2087" s="2206"/>
      <c r="NAN2087" s="2206"/>
      <c r="NAO2087" s="2206"/>
      <c r="NAP2087" s="2206"/>
      <c r="NAQ2087" s="2206"/>
      <c r="NAR2087" s="2206"/>
      <c r="NAS2087" s="2206"/>
      <c r="NAT2087" s="2206"/>
      <c r="NAU2087" s="2206"/>
      <c r="NAV2087" s="2206"/>
      <c r="NAW2087" s="2206"/>
      <c r="NAX2087" s="2206"/>
      <c r="NAY2087" s="2206"/>
      <c r="NAZ2087" s="2206"/>
      <c r="NBA2087" s="2206"/>
      <c r="NBB2087" s="2206"/>
      <c r="NBC2087" s="2206"/>
      <c r="NBD2087" s="2206"/>
      <c r="NBE2087" s="2206"/>
      <c r="NBF2087" s="2206"/>
      <c r="NBG2087" s="2206"/>
      <c r="NBH2087" s="2206"/>
      <c r="NBI2087" s="2206"/>
      <c r="NBJ2087" s="2206"/>
      <c r="NBK2087" s="2206"/>
      <c r="NBL2087" s="2206"/>
      <c r="NBM2087" s="2206"/>
      <c r="NBN2087" s="2206"/>
      <c r="NBO2087" s="2206"/>
      <c r="NBP2087" s="2206"/>
      <c r="NBQ2087" s="2206"/>
      <c r="NBR2087" s="2206"/>
      <c r="NBS2087" s="2206"/>
      <c r="NBT2087" s="2206"/>
      <c r="NBU2087" s="2206"/>
      <c r="NBV2087" s="2206"/>
      <c r="NBW2087" s="2206"/>
      <c r="NBX2087" s="2206"/>
      <c r="NBY2087" s="2206"/>
      <c r="NBZ2087" s="2206"/>
      <c r="NCA2087" s="2206"/>
      <c r="NCB2087" s="2206"/>
      <c r="NCC2087" s="2206"/>
      <c r="NCD2087" s="2206"/>
      <c r="NCE2087" s="2206"/>
      <c r="NCF2087" s="2206"/>
      <c r="NCG2087" s="2206"/>
      <c r="NCH2087" s="2206"/>
      <c r="NCI2087" s="2206"/>
      <c r="NCJ2087" s="2206"/>
      <c r="NCK2087" s="2206"/>
      <c r="NCL2087" s="2206"/>
      <c r="NCM2087" s="2206"/>
      <c r="NCN2087" s="2206"/>
      <c r="NCO2087" s="2206"/>
      <c r="NCP2087" s="2206"/>
      <c r="NCQ2087" s="2206"/>
      <c r="NCR2087" s="2206"/>
      <c r="NCS2087" s="2206"/>
      <c r="NCT2087" s="2206"/>
      <c r="NCU2087" s="2206"/>
      <c r="NCV2087" s="2206"/>
      <c r="NCW2087" s="2206"/>
      <c r="NCX2087" s="2206"/>
      <c r="NCY2087" s="2206"/>
      <c r="NCZ2087" s="2206"/>
      <c r="NDA2087" s="2206"/>
      <c r="NDB2087" s="2206"/>
      <c r="NDC2087" s="2206"/>
      <c r="NDD2087" s="2206"/>
      <c r="NDE2087" s="2206"/>
      <c r="NDF2087" s="2206"/>
      <c r="NDG2087" s="2206"/>
      <c r="NDH2087" s="2206"/>
      <c r="NDI2087" s="2206"/>
      <c r="NDJ2087" s="2206"/>
      <c r="NDK2087" s="2206"/>
      <c r="NDL2087" s="2206"/>
      <c r="NDM2087" s="2206"/>
      <c r="NDN2087" s="2206"/>
      <c r="NDO2087" s="2206"/>
      <c r="NDP2087" s="2206"/>
      <c r="NDQ2087" s="2206"/>
      <c r="NDR2087" s="2206"/>
      <c r="NDS2087" s="2206"/>
      <c r="NDT2087" s="2206"/>
      <c r="NDU2087" s="2206"/>
      <c r="NDV2087" s="2206"/>
      <c r="NDW2087" s="2206"/>
      <c r="NDX2087" s="2206"/>
      <c r="NDY2087" s="2206"/>
      <c r="NDZ2087" s="2206"/>
      <c r="NEA2087" s="2206"/>
      <c r="NEB2087" s="2206"/>
      <c r="NEC2087" s="2206"/>
      <c r="NED2087" s="2206"/>
      <c r="NEE2087" s="2206"/>
      <c r="NEF2087" s="2206"/>
      <c r="NEG2087" s="2206"/>
      <c r="NEH2087" s="2206"/>
      <c r="NEI2087" s="2206"/>
      <c r="NEJ2087" s="2206"/>
      <c r="NEK2087" s="2206"/>
      <c r="NEL2087" s="2206"/>
      <c r="NEM2087" s="2206"/>
      <c r="NEN2087" s="2206"/>
      <c r="NEO2087" s="2206"/>
      <c r="NEP2087" s="2206"/>
      <c r="NEQ2087" s="2206"/>
      <c r="NER2087" s="2206"/>
      <c r="NES2087" s="2206"/>
      <c r="NET2087" s="2206"/>
      <c r="NEU2087" s="2206"/>
      <c r="NEV2087" s="2206"/>
      <c r="NEW2087" s="2206"/>
      <c r="NEX2087" s="2206"/>
      <c r="NEY2087" s="2206"/>
      <c r="NEZ2087" s="2206"/>
      <c r="NFA2087" s="2206"/>
      <c r="NFB2087" s="2206"/>
      <c r="NFC2087" s="2206"/>
      <c r="NFD2087" s="2206"/>
      <c r="NFE2087" s="2206"/>
      <c r="NFF2087" s="2206"/>
      <c r="NFG2087" s="2206"/>
      <c r="NFH2087" s="2206"/>
      <c r="NFI2087" s="2206"/>
      <c r="NFJ2087" s="2206"/>
      <c r="NFK2087" s="2206"/>
      <c r="NFL2087" s="2206"/>
      <c r="NFM2087" s="2206"/>
      <c r="NFN2087" s="2206"/>
      <c r="NFO2087" s="2206"/>
      <c r="NFP2087" s="2206"/>
      <c r="NFQ2087" s="2206"/>
      <c r="NFR2087" s="2206"/>
      <c r="NFS2087" s="2206"/>
      <c r="NFT2087" s="2206"/>
      <c r="NFU2087" s="2206"/>
      <c r="NFV2087" s="2206"/>
      <c r="NFW2087" s="2206"/>
      <c r="NFX2087" s="2206"/>
      <c r="NFY2087" s="2206"/>
      <c r="NFZ2087" s="2206"/>
      <c r="NGA2087" s="2206"/>
      <c r="NGB2087" s="2206"/>
      <c r="NGC2087" s="2206"/>
      <c r="NGD2087" s="2206"/>
      <c r="NGE2087" s="2206"/>
      <c r="NGF2087" s="2206"/>
      <c r="NGG2087" s="2206"/>
      <c r="NGH2087" s="2206"/>
      <c r="NGI2087" s="2206"/>
      <c r="NGJ2087" s="2206"/>
      <c r="NGK2087" s="2206"/>
      <c r="NGL2087" s="2206"/>
      <c r="NGM2087" s="2206"/>
      <c r="NGN2087" s="2206"/>
      <c r="NGO2087" s="2206"/>
      <c r="NGP2087" s="2206"/>
      <c r="NGQ2087" s="2206"/>
      <c r="NGR2087" s="2206"/>
      <c r="NGS2087" s="2206"/>
      <c r="NGT2087" s="2206"/>
      <c r="NGU2087" s="2206"/>
      <c r="NGV2087" s="2206"/>
      <c r="NGW2087" s="2206"/>
      <c r="NGX2087" s="2206"/>
      <c r="NGY2087" s="2206"/>
      <c r="NGZ2087" s="2206"/>
      <c r="NHA2087" s="2206"/>
      <c r="NHB2087" s="2206"/>
      <c r="NHC2087" s="2206"/>
      <c r="NHD2087" s="2206"/>
      <c r="NHE2087" s="2206"/>
      <c r="NHF2087" s="2206"/>
      <c r="NHG2087" s="2206"/>
      <c r="NHH2087" s="2206"/>
      <c r="NHI2087" s="2206"/>
      <c r="NHJ2087" s="2206"/>
      <c r="NHK2087" s="2206"/>
      <c r="NHL2087" s="2206"/>
      <c r="NHM2087" s="2206"/>
      <c r="NHN2087" s="2206"/>
      <c r="NHO2087" s="2206"/>
      <c r="NHP2087" s="2206"/>
      <c r="NHQ2087" s="2206"/>
      <c r="NHR2087" s="2206"/>
      <c r="NHS2087" s="2206"/>
      <c r="NHT2087" s="2206"/>
      <c r="NHU2087" s="2206"/>
      <c r="NHV2087" s="2206"/>
      <c r="NHW2087" s="2206"/>
      <c r="NHX2087" s="2206"/>
      <c r="NHY2087" s="2206"/>
      <c r="NHZ2087" s="2206"/>
      <c r="NIA2087" s="2206"/>
      <c r="NIB2087" s="2206"/>
      <c r="NIC2087" s="2206"/>
      <c r="NID2087" s="2206"/>
      <c r="NIE2087" s="2206"/>
      <c r="NIF2087" s="2206"/>
      <c r="NIG2087" s="2206"/>
      <c r="NIH2087" s="2206"/>
      <c r="NII2087" s="2206"/>
      <c r="NIJ2087" s="2206"/>
      <c r="NIK2087" s="2206"/>
      <c r="NIL2087" s="2206"/>
      <c r="NIM2087" s="2206"/>
      <c r="NIN2087" s="2206"/>
      <c r="NIO2087" s="2206"/>
      <c r="NIP2087" s="2206"/>
      <c r="NIQ2087" s="2206"/>
      <c r="NIR2087" s="2206"/>
      <c r="NIS2087" s="2206"/>
      <c r="NIT2087" s="2206"/>
      <c r="NIU2087" s="2206"/>
      <c r="NIV2087" s="2206"/>
      <c r="NIW2087" s="2206"/>
      <c r="NIX2087" s="2206"/>
      <c r="NIY2087" s="2206"/>
      <c r="NIZ2087" s="2206"/>
      <c r="NJA2087" s="2206"/>
      <c r="NJB2087" s="2206"/>
      <c r="NJC2087" s="2206"/>
      <c r="NJD2087" s="2206"/>
      <c r="NJE2087" s="2206"/>
      <c r="NJF2087" s="2206"/>
      <c r="NJG2087" s="2206"/>
      <c r="NJH2087" s="2206"/>
      <c r="NJI2087" s="2206"/>
      <c r="NJJ2087" s="2206"/>
      <c r="NJK2087" s="2206"/>
      <c r="NJL2087" s="2206"/>
      <c r="NJM2087" s="2206"/>
      <c r="NJN2087" s="2206"/>
      <c r="NJO2087" s="2206"/>
      <c r="NJP2087" s="2206"/>
      <c r="NJQ2087" s="2206"/>
      <c r="NJR2087" s="2206"/>
      <c r="NJS2087" s="2206"/>
      <c r="NJT2087" s="2206"/>
      <c r="NJU2087" s="2206"/>
      <c r="NJV2087" s="2206"/>
      <c r="NJW2087" s="2206"/>
      <c r="NJX2087" s="2206"/>
      <c r="NJY2087" s="2206"/>
      <c r="NJZ2087" s="2206"/>
      <c r="NKA2087" s="2206"/>
      <c r="NKB2087" s="2206"/>
      <c r="NKC2087" s="2206"/>
      <c r="NKD2087" s="2206"/>
      <c r="NKE2087" s="2206"/>
      <c r="NKF2087" s="2206"/>
      <c r="NKG2087" s="2206"/>
      <c r="NKH2087" s="2206"/>
      <c r="NKI2087" s="2206"/>
      <c r="NKJ2087" s="2206"/>
      <c r="NKK2087" s="2206"/>
      <c r="NKL2087" s="2206"/>
      <c r="NKM2087" s="2206"/>
      <c r="NKN2087" s="2206"/>
      <c r="NKO2087" s="2206"/>
      <c r="NKP2087" s="2206"/>
      <c r="NKQ2087" s="2206"/>
      <c r="NKR2087" s="2206"/>
      <c r="NKS2087" s="2206"/>
      <c r="NKT2087" s="2206"/>
      <c r="NKU2087" s="2206"/>
      <c r="NKV2087" s="2206"/>
      <c r="NKW2087" s="2206"/>
      <c r="NKX2087" s="2206"/>
      <c r="NKY2087" s="2206"/>
      <c r="NKZ2087" s="2206"/>
      <c r="NLA2087" s="2206"/>
      <c r="NLB2087" s="2206"/>
      <c r="NLC2087" s="2206"/>
      <c r="NLD2087" s="2206"/>
      <c r="NLE2087" s="2206"/>
      <c r="NLF2087" s="2206"/>
      <c r="NLG2087" s="2206"/>
      <c r="NLH2087" s="2206"/>
      <c r="NLI2087" s="2206"/>
      <c r="NLJ2087" s="2206"/>
      <c r="NLK2087" s="2206"/>
      <c r="NLL2087" s="2206"/>
      <c r="NLM2087" s="2206"/>
      <c r="NLN2087" s="2206"/>
      <c r="NLO2087" s="2206"/>
      <c r="NLP2087" s="2206"/>
      <c r="NLQ2087" s="2206"/>
      <c r="NLR2087" s="2206"/>
      <c r="NLS2087" s="2206"/>
      <c r="NLT2087" s="2206"/>
      <c r="NLU2087" s="2206"/>
      <c r="NLV2087" s="2206"/>
      <c r="NLW2087" s="2206"/>
      <c r="NLX2087" s="2206"/>
      <c r="NLY2087" s="2206"/>
      <c r="NLZ2087" s="2206"/>
      <c r="NMA2087" s="2206"/>
      <c r="NMB2087" s="2206"/>
      <c r="NMC2087" s="2206"/>
      <c r="NMD2087" s="2206"/>
      <c r="NME2087" s="2206"/>
      <c r="NMF2087" s="2206"/>
      <c r="NMG2087" s="2206"/>
      <c r="NMH2087" s="2206"/>
      <c r="NMI2087" s="2206"/>
      <c r="NMJ2087" s="2206"/>
      <c r="NMK2087" s="2206"/>
      <c r="NML2087" s="2206"/>
      <c r="NMM2087" s="2206"/>
      <c r="NMN2087" s="2206"/>
      <c r="NMO2087" s="2206"/>
      <c r="NMP2087" s="2206"/>
      <c r="NMQ2087" s="2206"/>
      <c r="NMR2087" s="2206"/>
      <c r="NMS2087" s="2206"/>
      <c r="NMT2087" s="2206"/>
      <c r="NMU2087" s="2206"/>
      <c r="NMV2087" s="2206"/>
      <c r="NMW2087" s="2206"/>
      <c r="NMX2087" s="2206"/>
      <c r="NMY2087" s="2206"/>
      <c r="NMZ2087" s="2206"/>
      <c r="NNA2087" s="2206"/>
      <c r="NNB2087" s="2206"/>
      <c r="NNC2087" s="2206"/>
      <c r="NND2087" s="2206"/>
      <c r="NNE2087" s="2206"/>
      <c r="NNF2087" s="2206"/>
      <c r="NNG2087" s="2206"/>
      <c r="NNH2087" s="2206"/>
      <c r="NNI2087" s="2206"/>
      <c r="NNJ2087" s="2206"/>
      <c r="NNK2087" s="2206"/>
      <c r="NNL2087" s="2206"/>
      <c r="NNM2087" s="2206"/>
      <c r="NNN2087" s="2206"/>
      <c r="NNO2087" s="2206"/>
      <c r="NNP2087" s="2206"/>
      <c r="NNQ2087" s="2206"/>
      <c r="NNR2087" s="2206"/>
      <c r="NNS2087" s="2206"/>
      <c r="NNT2087" s="2206"/>
      <c r="NNU2087" s="2206"/>
      <c r="NNV2087" s="2206"/>
      <c r="NNW2087" s="2206"/>
      <c r="NNX2087" s="2206"/>
      <c r="NNY2087" s="2206"/>
      <c r="NNZ2087" s="2206"/>
      <c r="NOA2087" s="2206"/>
      <c r="NOB2087" s="2206"/>
      <c r="NOC2087" s="2206"/>
      <c r="NOD2087" s="2206"/>
      <c r="NOE2087" s="2206"/>
      <c r="NOF2087" s="2206"/>
      <c r="NOG2087" s="2206"/>
      <c r="NOH2087" s="2206"/>
      <c r="NOI2087" s="2206"/>
      <c r="NOJ2087" s="2206"/>
      <c r="NOK2087" s="2206"/>
      <c r="NOL2087" s="2206"/>
      <c r="NOM2087" s="2206"/>
      <c r="NON2087" s="2206"/>
      <c r="NOO2087" s="2206"/>
      <c r="NOP2087" s="2206"/>
      <c r="NOQ2087" s="2206"/>
      <c r="NOR2087" s="2206"/>
      <c r="NOS2087" s="2206"/>
      <c r="NOT2087" s="2206"/>
      <c r="NOU2087" s="2206"/>
      <c r="NOV2087" s="2206"/>
      <c r="NOW2087" s="2206"/>
      <c r="NOX2087" s="2206"/>
      <c r="NOY2087" s="2206"/>
      <c r="NOZ2087" s="2206"/>
      <c r="NPA2087" s="2206"/>
      <c r="NPB2087" s="2206"/>
      <c r="NPC2087" s="2206"/>
      <c r="NPD2087" s="2206"/>
      <c r="NPE2087" s="2206"/>
      <c r="NPF2087" s="2206"/>
      <c r="NPG2087" s="2206"/>
      <c r="NPH2087" s="2206"/>
      <c r="NPI2087" s="2206"/>
      <c r="NPJ2087" s="2206"/>
      <c r="NPK2087" s="2206"/>
      <c r="NPL2087" s="2206"/>
      <c r="NPM2087" s="2206"/>
      <c r="NPN2087" s="2206"/>
      <c r="NPO2087" s="2206"/>
      <c r="NPP2087" s="2206"/>
      <c r="NPQ2087" s="2206"/>
      <c r="NPR2087" s="2206"/>
      <c r="NPS2087" s="2206"/>
      <c r="NPT2087" s="2206"/>
      <c r="NPU2087" s="2206"/>
      <c r="NPV2087" s="2206"/>
      <c r="NPW2087" s="2206"/>
      <c r="NPX2087" s="2206"/>
      <c r="NPY2087" s="2206"/>
      <c r="NPZ2087" s="2206"/>
      <c r="NQA2087" s="2206"/>
      <c r="NQB2087" s="2206"/>
      <c r="NQC2087" s="2206"/>
      <c r="NQD2087" s="2206"/>
      <c r="NQE2087" s="2206"/>
      <c r="NQF2087" s="2206"/>
      <c r="NQG2087" s="2206"/>
      <c r="NQH2087" s="2206"/>
      <c r="NQI2087" s="2206"/>
      <c r="NQJ2087" s="2206"/>
      <c r="NQK2087" s="2206"/>
      <c r="NQL2087" s="2206"/>
      <c r="NQM2087" s="2206"/>
      <c r="NQN2087" s="2206"/>
      <c r="NQO2087" s="2206"/>
      <c r="NQP2087" s="2206"/>
      <c r="NQQ2087" s="2206"/>
      <c r="NQR2087" s="2206"/>
      <c r="NQS2087" s="2206"/>
      <c r="NQT2087" s="2206"/>
      <c r="NQU2087" s="2206"/>
      <c r="NQV2087" s="2206"/>
      <c r="NQW2087" s="2206"/>
      <c r="NQX2087" s="2206"/>
      <c r="NQY2087" s="2206"/>
      <c r="NQZ2087" s="2206"/>
      <c r="NRA2087" s="2206"/>
      <c r="NRB2087" s="2206"/>
      <c r="NRC2087" s="2206"/>
      <c r="NRD2087" s="2206"/>
      <c r="NRE2087" s="2206"/>
      <c r="NRF2087" s="2206"/>
      <c r="NRG2087" s="2206"/>
      <c r="NRH2087" s="2206"/>
      <c r="NRI2087" s="2206"/>
      <c r="NRJ2087" s="2206"/>
      <c r="NRK2087" s="2206"/>
      <c r="NRL2087" s="2206"/>
      <c r="NRM2087" s="2206"/>
      <c r="NRN2087" s="2206"/>
      <c r="NRO2087" s="2206"/>
      <c r="NRP2087" s="2206"/>
      <c r="NRQ2087" s="2206"/>
      <c r="NRR2087" s="2206"/>
      <c r="NRS2087" s="2206"/>
      <c r="NRT2087" s="2206"/>
      <c r="NRU2087" s="2206"/>
      <c r="NRV2087" s="2206"/>
      <c r="NRW2087" s="2206"/>
      <c r="NRX2087" s="2206"/>
      <c r="NRY2087" s="2206"/>
      <c r="NRZ2087" s="2206"/>
      <c r="NSA2087" s="2206"/>
      <c r="NSB2087" s="2206"/>
      <c r="NSC2087" s="2206"/>
      <c r="NSD2087" s="2206"/>
      <c r="NSE2087" s="2206"/>
      <c r="NSF2087" s="2206"/>
      <c r="NSG2087" s="2206"/>
      <c r="NSH2087" s="2206"/>
      <c r="NSI2087" s="2206"/>
      <c r="NSJ2087" s="2206"/>
      <c r="NSK2087" s="2206"/>
      <c r="NSL2087" s="2206"/>
      <c r="NSM2087" s="2206"/>
      <c r="NSN2087" s="2206"/>
      <c r="NSO2087" s="2206"/>
      <c r="NSP2087" s="2206"/>
      <c r="NSQ2087" s="2206"/>
      <c r="NSR2087" s="2206"/>
      <c r="NSS2087" s="2206"/>
      <c r="NST2087" s="2206"/>
      <c r="NSU2087" s="2206"/>
      <c r="NSV2087" s="2206"/>
      <c r="NSW2087" s="2206"/>
      <c r="NSX2087" s="2206"/>
      <c r="NSY2087" s="2206"/>
      <c r="NSZ2087" s="2206"/>
      <c r="NTA2087" s="2206"/>
      <c r="NTB2087" s="2206"/>
      <c r="NTC2087" s="2206"/>
      <c r="NTD2087" s="2206"/>
      <c r="NTE2087" s="2206"/>
      <c r="NTF2087" s="2206"/>
      <c r="NTG2087" s="2206"/>
      <c r="NTH2087" s="2206"/>
      <c r="NTI2087" s="2206"/>
      <c r="NTJ2087" s="2206"/>
      <c r="NTK2087" s="2206"/>
      <c r="NTL2087" s="2206"/>
      <c r="NTM2087" s="2206"/>
      <c r="NTN2087" s="2206"/>
      <c r="NTO2087" s="2206"/>
      <c r="NTP2087" s="2206"/>
      <c r="NTQ2087" s="2206"/>
      <c r="NTR2087" s="2206"/>
      <c r="NTS2087" s="2206"/>
      <c r="NTT2087" s="2206"/>
      <c r="NTU2087" s="2206"/>
      <c r="NTV2087" s="2206"/>
      <c r="NTW2087" s="2206"/>
      <c r="NTX2087" s="2206"/>
      <c r="NTY2087" s="2206"/>
      <c r="NTZ2087" s="2206"/>
      <c r="NUA2087" s="2206"/>
      <c r="NUB2087" s="2206"/>
      <c r="NUC2087" s="2206"/>
      <c r="NUD2087" s="2206"/>
      <c r="NUE2087" s="2206"/>
      <c r="NUF2087" s="2206"/>
      <c r="NUG2087" s="2206"/>
      <c r="NUH2087" s="2206"/>
      <c r="NUI2087" s="2206"/>
      <c r="NUJ2087" s="2206"/>
      <c r="NUK2087" s="2206"/>
      <c r="NUL2087" s="2206"/>
      <c r="NUM2087" s="2206"/>
      <c r="NUN2087" s="2206"/>
      <c r="NUO2087" s="2206"/>
      <c r="NUP2087" s="2206"/>
      <c r="NUQ2087" s="2206"/>
      <c r="NUR2087" s="2206"/>
      <c r="NUS2087" s="2206"/>
      <c r="NUT2087" s="2206"/>
      <c r="NUU2087" s="2206"/>
      <c r="NUV2087" s="2206"/>
      <c r="NUW2087" s="2206"/>
      <c r="NUX2087" s="2206"/>
      <c r="NUY2087" s="2206"/>
      <c r="NUZ2087" s="2206"/>
      <c r="NVA2087" s="2206"/>
      <c r="NVB2087" s="2206"/>
      <c r="NVC2087" s="2206"/>
      <c r="NVD2087" s="2206"/>
      <c r="NVE2087" s="2206"/>
      <c r="NVF2087" s="2206"/>
      <c r="NVG2087" s="2206"/>
      <c r="NVH2087" s="2206"/>
      <c r="NVI2087" s="2206"/>
      <c r="NVJ2087" s="2206"/>
      <c r="NVK2087" s="2206"/>
      <c r="NVL2087" s="2206"/>
      <c r="NVM2087" s="2206"/>
      <c r="NVN2087" s="2206"/>
      <c r="NVO2087" s="2206"/>
      <c r="NVP2087" s="2206"/>
      <c r="NVQ2087" s="2206"/>
      <c r="NVR2087" s="2206"/>
      <c r="NVS2087" s="2206"/>
      <c r="NVT2087" s="2206"/>
      <c r="NVU2087" s="2206"/>
      <c r="NVV2087" s="2206"/>
      <c r="NVW2087" s="2206"/>
      <c r="NVX2087" s="2206"/>
      <c r="NVY2087" s="2206"/>
      <c r="NVZ2087" s="2206"/>
      <c r="NWA2087" s="2206"/>
      <c r="NWB2087" s="2206"/>
      <c r="NWC2087" s="2206"/>
      <c r="NWD2087" s="2206"/>
      <c r="NWE2087" s="2206"/>
      <c r="NWF2087" s="2206"/>
      <c r="NWG2087" s="2206"/>
      <c r="NWH2087" s="2206"/>
      <c r="NWI2087" s="2206"/>
      <c r="NWJ2087" s="2206"/>
      <c r="NWK2087" s="2206"/>
      <c r="NWL2087" s="2206"/>
      <c r="NWM2087" s="2206"/>
      <c r="NWN2087" s="2206"/>
      <c r="NWO2087" s="2206"/>
      <c r="NWP2087" s="2206"/>
      <c r="NWQ2087" s="2206"/>
      <c r="NWR2087" s="2206"/>
      <c r="NWS2087" s="2206"/>
      <c r="NWT2087" s="2206"/>
      <c r="NWU2087" s="2206"/>
      <c r="NWV2087" s="2206"/>
      <c r="NWW2087" s="2206"/>
      <c r="NWX2087" s="2206"/>
      <c r="NWY2087" s="2206"/>
      <c r="NWZ2087" s="2206"/>
      <c r="NXA2087" s="2206"/>
      <c r="NXB2087" s="2206"/>
      <c r="NXC2087" s="2206"/>
      <c r="NXD2087" s="2206"/>
      <c r="NXE2087" s="2206"/>
      <c r="NXF2087" s="2206"/>
      <c r="NXG2087" s="2206"/>
      <c r="NXH2087" s="2206"/>
      <c r="NXI2087" s="2206"/>
      <c r="NXJ2087" s="2206"/>
      <c r="NXK2087" s="2206"/>
      <c r="NXL2087" s="2206"/>
      <c r="NXM2087" s="2206"/>
      <c r="NXN2087" s="2206"/>
      <c r="NXO2087" s="2206"/>
      <c r="NXP2087" s="2206"/>
      <c r="NXQ2087" s="2206"/>
      <c r="NXR2087" s="2206"/>
      <c r="NXS2087" s="2206"/>
      <c r="NXT2087" s="2206"/>
      <c r="NXU2087" s="2206"/>
      <c r="NXV2087" s="2206"/>
      <c r="NXW2087" s="2206"/>
      <c r="NXX2087" s="2206"/>
      <c r="NXY2087" s="2206"/>
      <c r="NXZ2087" s="2206"/>
      <c r="NYA2087" s="2206"/>
      <c r="NYB2087" s="2206"/>
      <c r="NYC2087" s="2206"/>
      <c r="NYD2087" s="2206"/>
      <c r="NYE2087" s="2206"/>
      <c r="NYF2087" s="2206"/>
      <c r="NYG2087" s="2206"/>
      <c r="NYH2087" s="2206"/>
      <c r="NYI2087" s="2206"/>
      <c r="NYJ2087" s="2206"/>
      <c r="NYK2087" s="2206"/>
      <c r="NYL2087" s="2206"/>
      <c r="NYM2087" s="2206"/>
      <c r="NYN2087" s="2206"/>
      <c r="NYO2087" s="2206"/>
      <c r="NYP2087" s="2206"/>
      <c r="NYQ2087" s="2206"/>
      <c r="NYR2087" s="2206"/>
      <c r="NYS2087" s="2206"/>
      <c r="NYT2087" s="2206"/>
      <c r="NYU2087" s="2206"/>
      <c r="NYV2087" s="2206"/>
      <c r="NYW2087" s="2206"/>
      <c r="NYX2087" s="2206"/>
      <c r="NYY2087" s="2206"/>
      <c r="NYZ2087" s="2206"/>
      <c r="NZA2087" s="2206"/>
      <c r="NZB2087" s="2206"/>
      <c r="NZC2087" s="2206"/>
      <c r="NZD2087" s="2206"/>
      <c r="NZE2087" s="2206"/>
      <c r="NZF2087" s="2206"/>
      <c r="NZG2087" s="2206"/>
      <c r="NZH2087" s="2206"/>
      <c r="NZI2087" s="2206"/>
      <c r="NZJ2087" s="2206"/>
      <c r="NZK2087" s="2206"/>
      <c r="NZL2087" s="2206"/>
      <c r="NZM2087" s="2206"/>
      <c r="NZN2087" s="2206"/>
      <c r="NZO2087" s="2206"/>
      <c r="NZP2087" s="2206"/>
      <c r="NZQ2087" s="2206"/>
      <c r="NZR2087" s="2206"/>
      <c r="NZS2087" s="2206"/>
      <c r="NZT2087" s="2206"/>
      <c r="NZU2087" s="2206"/>
      <c r="NZV2087" s="2206"/>
      <c r="NZW2087" s="2206"/>
      <c r="NZX2087" s="2206"/>
      <c r="NZY2087" s="2206"/>
      <c r="NZZ2087" s="2206"/>
      <c r="OAA2087" s="2206"/>
      <c r="OAB2087" s="2206"/>
      <c r="OAC2087" s="2206"/>
      <c r="OAD2087" s="2206"/>
      <c r="OAE2087" s="2206"/>
      <c r="OAF2087" s="2206"/>
      <c r="OAG2087" s="2206"/>
      <c r="OAH2087" s="2206"/>
      <c r="OAI2087" s="2206"/>
      <c r="OAJ2087" s="2206"/>
      <c r="OAK2087" s="2206"/>
      <c r="OAL2087" s="2206"/>
      <c r="OAM2087" s="2206"/>
      <c r="OAN2087" s="2206"/>
      <c r="OAO2087" s="2206"/>
      <c r="OAP2087" s="2206"/>
      <c r="OAQ2087" s="2206"/>
      <c r="OAR2087" s="2206"/>
      <c r="OAS2087" s="2206"/>
      <c r="OAT2087" s="2206"/>
      <c r="OAU2087" s="2206"/>
      <c r="OAV2087" s="2206"/>
      <c r="OAW2087" s="2206"/>
      <c r="OAX2087" s="2206"/>
      <c r="OAY2087" s="2206"/>
      <c r="OAZ2087" s="2206"/>
      <c r="OBA2087" s="2206"/>
      <c r="OBB2087" s="2206"/>
      <c r="OBC2087" s="2206"/>
      <c r="OBD2087" s="2206"/>
      <c r="OBE2087" s="2206"/>
      <c r="OBF2087" s="2206"/>
      <c r="OBG2087" s="2206"/>
      <c r="OBH2087" s="2206"/>
      <c r="OBI2087" s="2206"/>
      <c r="OBJ2087" s="2206"/>
      <c r="OBK2087" s="2206"/>
      <c r="OBL2087" s="2206"/>
      <c r="OBM2087" s="2206"/>
      <c r="OBN2087" s="2206"/>
      <c r="OBO2087" s="2206"/>
      <c r="OBP2087" s="2206"/>
      <c r="OBQ2087" s="2206"/>
      <c r="OBR2087" s="2206"/>
      <c r="OBS2087" s="2206"/>
      <c r="OBT2087" s="2206"/>
      <c r="OBU2087" s="2206"/>
      <c r="OBV2087" s="2206"/>
      <c r="OBW2087" s="2206"/>
      <c r="OBX2087" s="2206"/>
      <c r="OBY2087" s="2206"/>
      <c r="OBZ2087" s="2206"/>
      <c r="OCA2087" s="2206"/>
      <c r="OCB2087" s="2206"/>
      <c r="OCC2087" s="2206"/>
      <c r="OCD2087" s="2206"/>
      <c r="OCE2087" s="2206"/>
      <c r="OCF2087" s="2206"/>
      <c r="OCG2087" s="2206"/>
      <c r="OCH2087" s="2206"/>
      <c r="OCI2087" s="2206"/>
      <c r="OCJ2087" s="2206"/>
      <c r="OCK2087" s="2206"/>
      <c r="OCL2087" s="2206"/>
      <c r="OCM2087" s="2206"/>
      <c r="OCN2087" s="2206"/>
      <c r="OCO2087" s="2206"/>
      <c r="OCP2087" s="2206"/>
      <c r="OCQ2087" s="2206"/>
      <c r="OCR2087" s="2206"/>
      <c r="OCS2087" s="2206"/>
      <c r="OCT2087" s="2206"/>
      <c r="OCU2087" s="2206"/>
      <c r="OCV2087" s="2206"/>
      <c r="OCW2087" s="2206"/>
      <c r="OCX2087" s="2206"/>
      <c r="OCY2087" s="2206"/>
      <c r="OCZ2087" s="2206"/>
      <c r="ODA2087" s="2206"/>
      <c r="ODB2087" s="2206"/>
      <c r="ODC2087" s="2206"/>
      <c r="ODD2087" s="2206"/>
      <c r="ODE2087" s="2206"/>
      <c r="ODF2087" s="2206"/>
      <c r="ODG2087" s="2206"/>
      <c r="ODH2087" s="2206"/>
      <c r="ODI2087" s="2206"/>
      <c r="ODJ2087" s="2206"/>
      <c r="ODK2087" s="2206"/>
      <c r="ODL2087" s="2206"/>
      <c r="ODM2087" s="2206"/>
      <c r="ODN2087" s="2206"/>
      <c r="ODO2087" s="2206"/>
      <c r="ODP2087" s="2206"/>
      <c r="ODQ2087" s="2206"/>
      <c r="ODR2087" s="2206"/>
      <c r="ODS2087" s="2206"/>
      <c r="ODT2087" s="2206"/>
      <c r="ODU2087" s="2206"/>
      <c r="ODV2087" s="2206"/>
      <c r="ODW2087" s="2206"/>
      <c r="ODX2087" s="2206"/>
      <c r="ODY2087" s="2206"/>
      <c r="ODZ2087" s="2206"/>
      <c r="OEA2087" s="2206"/>
      <c r="OEB2087" s="2206"/>
      <c r="OEC2087" s="2206"/>
      <c r="OED2087" s="2206"/>
      <c r="OEE2087" s="2206"/>
      <c r="OEF2087" s="2206"/>
      <c r="OEG2087" s="2206"/>
      <c r="OEH2087" s="2206"/>
      <c r="OEI2087" s="2206"/>
      <c r="OEJ2087" s="2206"/>
      <c r="OEK2087" s="2206"/>
      <c r="OEL2087" s="2206"/>
      <c r="OEM2087" s="2206"/>
      <c r="OEN2087" s="2206"/>
      <c r="OEO2087" s="2206"/>
      <c r="OEP2087" s="2206"/>
      <c r="OEQ2087" s="2206"/>
      <c r="OER2087" s="2206"/>
      <c r="OES2087" s="2206"/>
      <c r="OET2087" s="2206"/>
      <c r="OEU2087" s="2206"/>
      <c r="OEV2087" s="2206"/>
      <c r="OEW2087" s="2206"/>
      <c r="OEX2087" s="2206"/>
      <c r="OEY2087" s="2206"/>
      <c r="OEZ2087" s="2206"/>
      <c r="OFA2087" s="2206"/>
      <c r="OFB2087" s="2206"/>
      <c r="OFC2087" s="2206"/>
      <c r="OFD2087" s="2206"/>
      <c r="OFE2087" s="2206"/>
      <c r="OFF2087" s="2206"/>
      <c r="OFG2087" s="2206"/>
      <c r="OFH2087" s="2206"/>
      <c r="OFI2087" s="2206"/>
      <c r="OFJ2087" s="2206"/>
      <c r="OFK2087" s="2206"/>
      <c r="OFL2087" s="2206"/>
      <c r="OFM2087" s="2206"/>
      <c r="OFN2087" s="2206"/>
      <c r="OFO2087" s="2206"/>
      <c r="OFP2087" s="2206"/>
      <c r="OFQ2087" s="2206"/>
      <c r="OFR2087" s="2206"/>
      <c r="OFS2087" s="2206"/>
      <c r="OFT2087" s="2206"/>
      <c r="OFU2087" s="2206"/>
      <c r="OFV2087" s="2206"/>
      <c r="OFW2087" s="2206"/>
      <c r="OFX2087" s="2206"/>
      <c r="OFY2087" s="2206"/>
      <c r="OFZ2087" s="2206"/>
      <c r="OGA2087" s="2206"/>
      <c r="OGB2087" s="2206"/>
      <c r="OGC2087" s="2206"/>
      <c r="OGD2087" s="2206"/>
      <c r="OGE2087" s="2206"/>
      <c r="OGF2087" s="2206"/>
      <c r="OGG2087" s="2206"/>
      <c r="OGH2087" s="2206"/>
      <c r="OGI2087" s="2206"/>
      <c r="OGJ2087" s="2206"/>
      <c r="OGK2087" s="2206"/>
      <c r="OGL2087" s="2206"/>
      <c r="OGM2087" s="2206"/>
      <c r="OGN2087" s="2206"/>
      <c r="OGO2087" s="2206"/>
      <c r="OGP2087" s="2206"/>
      <c r="OGQ2087" s="2206"/>
      <c r="OGR2087" s="2206"/>
      <c r="OGS2087" s="2206"/>
      <c r="OGT2087" s="2206"/>
      <c r="OGU2087" s="2206"/>
      <c r="OGV2087" s="2206"/>
      <c r="OGW2087" s="2206"/>
      <c r="OGX2087" s="2206"/>
      <c r="OGY2087" s="2206"/>
      <c r="OGZ2087" s="2206"/>
      <c r="OHA2087" s="2206"/>
      <c r="OHB2087" s="2206"/>
      <c r="OHC2087" s="2206"/>
      <c r="OHD2087" s="2206"/>
      <c r="OHE2087" s="2206"/>
      <c r="OHF2087" s="2206"/>
      <c r="OHG2087" s="2206"/>
      <c r="OHH2087" s="2206"/>
      <c r="OHI2087" s="2206"/>
      <c r="OHJ2087" s="2206"/>
      <c r="OHK2087" s="2206"/>
      <c r="OHL2087" s="2206"/>
      <c r="OHM2087" s="2206"/>
      <c r="OHN2087" s="2206"/>
      <c r="OHO2087" s="2206"/>
      <c r="OHP2087" s="2206"/>
      <c r="OHQ2087" s="2206"/>
      <c r="OHR2087" s="2206"/>
      <c r="OHS2087" s="2206"/>
      <c r="OHT2087" s="2206"/>
      <c r="OHU2087" s="2206"/>
      <c r="OHV2087" s="2206"/>
      <c r="OHW2087" s="2206"/>
      <c r="OHX2087" s="2206"/>
      <c r="OHY2087" s="2206"/>
      <c r="OHZ2087" s="2206"/>
      <c r="OIA2087" s="2206"/>
      <c r="OIB2087" s="2206"/>
      <c r="OIC2087" s="2206"/>
      <c r="OID2087" s="2206"/>
      <c r="OIE2087" s="2206"/>
      <c r="OIF2087" s="2206"/>
      <c r="OIG2087" s="2206"/>
      <c r="OIH2087" s="2206"/>
      <c r="OII2087" s="2206"/>
      <c r="OIJ2087" s="2206"/>
      <c r="OIK2087" s="2206"/>
      <c r="OIL2087" s="2206"/>
      <c r="OIM2087" s="2206"/>
      <c r="OIN2087" s="2206"/>
      <c r="OIO2087" s="2206"/>
      <c r="OIP2087" s="2206"/>
      <c r="OIQ2087" s="2206"/>
      <c r="OIR2087" s="2206"/>
      <c r="OIS2087" s="2206"/>
      <c r="OIT2087" s="2206"/>
      <c r="OIU2087" s="2206"/>
      <c r="OIV2087" s="2206"/>
      <c r="OIW2087" s="2206"/>
      <c r="OIX2087" s="2206"/>
      <c r="OIY2087" s="2206"/>
      <c r="OIZ2087" s="2206"/>
      <c r="OJA2087" s="2206"/>
      <c r="OJB2087" s="2206"/>
      <c r="OJC2087" s="2206"/>
      <c r="OJD2087" s="2206"/>
      <c r="OJE2087" s="2206"/>
      <c r="OJF2087" s="2206"/>
      <c r="OJG2087" s="2206"/>
      <c r="OJH2087" s="2206"/>
      <c r="OJI2087" s="2206"/>
      <c r="OJJ2087" s="2206"/>
      <c r="OJK2087" s="2206"/>
      <c r="OJL2087" s="2206"/>
      <c r="OJM2087" s="2206"/>
      <c r="OJN2087" s="2206"/>
      <c r="OJO2087" s="2206"/>
      <c r="OJP2087" s="2206"/>
      <c r="OJQ2087" s="2206"/>
      <c r="OJR2087" s="2206"/>
      <c r="OJS2087" s="2206"/>
      <c r="OJT2087" s="2206"/>
      <c r="OJU2087" s="2206"/>
      <c r="OJV2087" s="2206"/>
      <c r="OJW2087" s="2206"/>
      <c r="OJX2087" s="2206"/>
      <c r="OJY2087" s="2206"/>
      <c r="OJZ2087" s="2206"/>
      <c r="OKA2087" s="2206"/>
      <c r="OKB2087" s="2206"/>
      <c r="OKC2087" s="2206"/>
      <c r="OKD2087" s="2206"/>
      <c r="OKE2087" s="2206"/>
      <c r="OKF2087" s="2206"/>
      <c r="OKG2087" s="2206"/>
      <c r="OKH2087" s="2206"/>
      <c r="OKI2087" s="2206"/>
      <c r="OKJ2087" s="2206"/>
      <c r="OKK2087" s="2206"/>
      <c r="OKL2087" s="2206"/>
      <c r="OKM2087" s="2206"/>
      <c r="OKN2087" s="2206"/>
      <c r="OKO2087" s="2206"/>
      <c r="OKP2087" s="2206"/>
      <c r="OKQ2087" s="2206"/>
      <c r="OKR2087" s="2206"/>
      <c r="OKS2087" s="2206"/>
      <c r="OKT2087" s="2206"/>
      <c r="OKU2087" s="2206"/>
      <c r="OKV2087" s="2206"/>
      <c r="OKW2087" s="2206"/>
      <c r="OKX2087" s="2206"/>
      <c r="OKY2087" s="2206"/>
      <c r="OKZ2087" s="2206"/>
      <c r="OLA2087" s="2206"/>
      <c r="OLB2087" s="2206"/>
      <c r="OLC2087" s="2206"/>
      <c r="OLD2087" s="2206"/>
      <c r="OLE2087" s="2206"/>
      <c r="OLF2087" s="2206"/>
      <c r="OLG2087" s="2206"/>
      <c r="OLH2087" s="2206"/>
      <c r="OLI2087" s="2206"/>
      <c r="OLJ2087" s="2206"/>
      <c r="OLK2087" s="2206"/>
      <c r="OLL2087" s="2206"/>
      <c r="OLM2087" s="2206"/>
      <c r="OLN2087" s="2206"/>
      <c r="OLO2087" s="2206"/>
      <c r="OLP2087" s="2206"/>
      <c r="OLQ2087" s="2206"/>
      <c r="OLR2087" s="2206"/>
      <c r="OLS2087" s="2206"/>
      <c r="OLT2087" s="2206"/>
      <c r="OLU2087" s="2206"/>
      <c r="OLV2087" s="2206"/>
      <c r="OLW2087" s="2206"/>
      <c r="OLX2087" s="2206"/>
      <c r="OLY2087" s="2206"/>
      <c r="OLZ2087" s="2206"/>
      <c r="OMA2087" s="2206"/>
      <c r="OMB2087" s="2206"/>
      <c r="OMC2087" s="2206"/>
      <c r="OMD2087" s="2206"/>
      <c r="OME2087" s="2206"/>
      <c r="OMF2087" s="2206"/>
      <c r="OMG2087" s="2206"/>
      <c r="OMH2087" s="2206"/>
      <c r="OMI2087" s="2206"/>
      <c r="OMJ2087" s="2206"/>
      <c r="OMK2087" s="2206"/>
      <c r="OML2087" s="2206"/>
      <c r="OMM2087" s="2206"/>
      <c r="OMN2087" s="2206"/>
      <c r="OMO2087" s="2206"/>
      <c r="OMP2087" s="2206"/>
      <c r="OMQ2087" s="2206"/>
      <c r="OMR2087" s="2206"/>
      <c r="OMS2087" s="2206"/>
      <c r="OMT2087" s="2206"/>
      <c r="OMU2087" s="2206"/>
      <c r="OMV2087" s="2206"/>
      <c r="OMW2087" s="2206"/>
      <c r="OMX2087" s="2206"/>
      <c r="OMY2087" s="2206"/>
      <c r="OMZ2087" s="2206"/>
      <c r="ONA2087" s="2206"/>
      <c r="ONB2087" s="2206"/>
      <c r="ONC2087" s="2206"/>
      <c r="OND2087" s="2206"/>
      <c r="ONE2087" s="2206"/>
      <c r="ONF2087" s="2206"/>
      <c r="ONG2087" s="2206"/>
      <c r="ONH2087" s="2206"/>
      <c r="ONI2087" s="2206"/>
      <c r="ONJ2087" s="2206"/>
      <c r="ONK2087" s="2206"/>
      <c r="ONL2087" s="2206"/>
      <c r="ONM2087" s="2206"/>
      <c r="ONN2087" s="2206"/>
      <c r="ONO2087" s="2206"/>
      <c r="ONP2087" s="2206"/>
      <c r="ONQ2087" s="2206"/>
      <c r="ONR2087" s="2206"/>
      <c r="ONS2087" s="2206"/>
      <c r="ONT2087" s="2206"/>
      <c r="ONU2087" s="2206"/>
      <c r="ONV2087" s="2206"/>
      <c r="ONW2087" s="2206"/>
      <c r="ONX2087" s="2206"/>
      <c r="ONY2087" s="2206"/>
      <c r="ONZ2087" s="2206"/>
      <c r="OOA2087" s="2206"/>
      <c r="OOB2087" s="2206"/>
      <c r="OOC2087" s="2206"/>
      <c r="OOD2087" s="2206"/>
      <c r="OOE2087" s="2206"/>
      <c r="OOF2087" s="2206"/>
      <c r="OOG2087" s="2206"/>
      <c r="OOH2087" s="2206"/>
      <c r="OOI2087" s="2206"/>
      <c r="OOJ2087" s="2206"/>
      <c r="OOK2087" s="2206"/>
      <c r="OOL2087" s="2206"/>
      <c r="OOM2087" s="2206"/>
      <c r="OON2087" s="2206"/>
      <c r="OOO2087" s="2206"/>
      <c r="OOP2087" s="2206"/>
      <c r="OOQ2087" s="2206"/>
      <c r="OOR2087" s="2206"/>
      <c r="OOS2087" s="2206"/>
      <c r="OOT2087" s="2206"/>
      <c r="OOU2087" s="2206"/>
      <c r="OOV2087" s="2206"/>
      <c r="OOW2087" s="2206"/>
      <c r="OOX2087" s="2206"/>
      <c r="OOY2087" s="2206"/>
      <c r="OOZ2087" s="2206"/>
      <c r="OPA2087" s="2206"/>
      <c r="OPB2087" s="2206"/>
      <c r="OPC2087" s="2206"/>
      <c r="OPD2087" s="2206"/>
      <c r="OPE2087" s="2206"/>
      <c r="OPF2087" s="2206"/>
      <c r="OPG2087" s="2206"/>
      <c r="OPH2087" s="2206"/>
      <c r="OPI2087" s="2206"/>
      <c r="OPJ2087" s="2206"/>
      <c r="OPK2087" s="2206"/>
      <c r="OPL2087" s="2206"/>
      <c r="OPM2087" s="2206"/>
      <c r="OPN2087" s="2206"/>
      <c r="OPO2087" s="2206"/>
      <c r="OPP2087" s="2206"/>
      <c r="OPQ2087" s="2206"/>
      <c r="OPR2087" s="2206"/>
      <c r="OPS2087" s="2206"/>
      <c r="OPT2087" s="2206"/>
      <c r="OPU2087" s="2206"/>
      <c r="OPV2087" s="2206"/>
      <c r="OPW2087" s="2206"/>
      <c r="OPX2087" s="2206"/>
      <c r="OPY2087" s="2206"/>
      <c r="OPZ2087" s="2206"/>
      <c r="OQA2087" s="2206"/>
      <c r="OQB2087" s="2206"/>
      <c r="OQC2087" s="2206"/>
      <c r="OQD2087" s="2206"/>
      <c r="OQE2087" s="2206"/>
      <c r="OQF2087" s="2206"/>
      <c r="OQG2087" s="2206"/>
      <c r="OQH2087" s="2206"/>
      <c r="OQI2087" s="2206"/>
      <c r="OQJ2087" s="2206"/>
      <c r="OQK2087" s="2206"/>
      <c r="OQL2087" s="2206"/>
      <c r="OQM2087" s="2206"/>
      <c r="OQN2087" s="2206"/>
      <c r="OQO2087" s="2206"/>
      <c r="OQP2087" s="2206"/>
      <c r="OQQ2087" s="2206"/>
      <c r="OQR2087" s="2206"/>
      <c r="OQS2087" s="2206"/>
      <c r="OQT2087" s="2206"/>
      <c r="OQU2087" s="2206"/>
      <c r="OQV2087" s="2206"/>
      <c r="OQW2087" s="2206"/>
      <c r="OQX2087" s="2206"/>
      <c r="OQY2087" s="2206"/>
      <c r="OQZ2087" s="2206"/>
      <c r="ORA2087" s="2206"/>
      <c r="ORB2087" s="2206"/>
      <c r="ORC2087" s="2206"/>
      <c r="ORD2087" s="2206"/>
      <c r="ORE2087" s="2206"/>
      <c r="ORF2087" s="2206"/>
      <c r="ORG2087" s="2206"/>
      <c r="ORH2087" s="2206"/>
      <c r="ORI2087" s="2206"/>
      <c r="ORJ2087" s="2206"/>
      <c r="ORK2087" s="2206"/>
      <c r="ORL2087" s="2206"/>
      <c r="ORM2087" s="2206"/>
      <c r="ORN2087" s="2206"/>
      <c r="ORO2087" s="2206"/>
      <c r="ORP2087" s="2206"/>
      <c r="ORQ2087" s="2206"/>
      <c r="ORR2087" s="2206"/>
      <c r="ORS2087" s="2206"/>
      <c r="ORT2087" s="2206"/>
      <c r="ORU2087" s="2206"/>
      <c r="ORV2087" s="2206"/>
      <c r="ORW2087" s="2206"/>
      <c r="ORX2087" s="2206"/>
      <c r="ORY2087" s="2206"/>
      <c r="ORZ2087" s="2206"/>
      <c r="OSA2087" s="2206"/>
      <c r="OSB2087" s="2206"/>
      <c r="OSC2087" s="2206"/>
      <c r="OSD2087" s="2206"/>
      <c r="OSE2087" s="2206"/>
      <c r="OSF2087" s="2206"/>
      <c r="OSG2087" s="2206"/>
      <c r="OSH2087" s="2206"/>
      <c r="OSI2087" s="2206"/>
      <c r="OSJ2087" s="2206"/>
      <c r="OSK2087" s="2206"/>
      <c r="OSL2087" s="2206"/>
      <c r="OSM2087" s="2206"/>
      <c r="OSN2087" s="2206"/>
      <c r="OSO2087" s="2206"/>
      <c r="OSP2087" s="2206"/>
      <c r="OSQ2087" s="2206"/>
      <c r="OSR2087" s="2206"/>
      <c r="OSS2087" s="2206"/>
      <c r="OST2087" s="2206"/>
      <c r="OSU2087" s="2206"/>
      <c r="OSV2087" s="2206"/>
      <c r="OSW2087" s="2206"/>
      <c r="OSX2087" s="2206"/>
      <c r="OSY2087" s="2206"/>
      <c r="OSZ2087" s="2206"/>
      <c r="OTA2087" s="2206"/>
      <c r="OTB2087" s="2206"/>
      <c r="OTC2087" s="2206"/>
      <c r="OTD2087" s="2206"/>
      <c r="OTE2087" s="2206"/>
      <c r="OTF2087" s="2206"/>
      <c r="OTG2087" s="2206"/>
      <c r="OTH2087" s="2206"/>
      <c r="OTI2087" s="2206"/>
      <c r="OTJ2087" s="2206"/>
      <c r="OTK2087" s="2206"/>
      <c r="OTL2087" s="2206"/>
      <c r="OTM2087" s="2206"/>
      <c r="OTN2087" s="2206"/>
      <c r="OTO2087" s="2206"/>
      <c r="OTP2087" s="2206"/>
      <c r="OTQ2087" s="2206"/>
      <c r="OTR2087" s="2206"/>
      <c r="OTS2087" s="2206"/>
      <c r="OTT2087" s="2206"/>
      <c r="OTU2087" s="2206"/>
      <c r="OTV2087" s="2206"/>
      <c r="OTW2087" s="2206"/>
      <c r="OTX2087" s="2206"/>
      <c r="OTY2087" s="2206"/>
      <c r="OTZ2087" s="2206"/>
      <c r="OUA2087" s="2206"/>
      <c r="OUB2087" s="2206"/>
      <c r="OUC2087" s="2206"/>
      <c r="OUD2087" s="2206"/>
      <c r="OUE2087" s="2206"/>
      <c r="OUF2087" s="2206"/>
      <c r="OUG2087" s="2206"/>
      <c r="OUH2087" s="2206"/>
      <c r="OUI2087" s="2206"/>
      <c r="OUJ2087" s="2206"/>
      <c r="OUK2087" s="2206"/>
      <c r="OUL2087" s="2206"/>
      <c r="OUM2087" s="2206"/>
      <c r="OUN2087" s="2206"/>
      <c r="OUO2087" s="2206"/>
      <c r="OUP2087" s="2206"/>
      <c r="OUQ2087" s="2206"/>
      <c r="OUR2087" s="2206"/>
      <c r="OUS2087" s="2206"/>
      <c r="OUT2087" s="2206"/>
      <c r="OUU2087" s="2206"/>
      <c r="OUV2087" s="2206"/>
      <c r="OUW2087" s="2206"/>
      <c r="OUX2087" s="2206"/>
      <c r="OUY2087" s="2206"/>
      <c r="OUZ2087" s="2206"/>
      <c r="OVA2087" s="2206"/>
      <c r="OVB2087" s="2206"/>
      <c r="OVC2087" s="2206"/>
      <c r="OVD2087" s="2206"/>
      <c r="OVE2087" s="2206"/>
      <c r="OVF2087" s="2206"/>
      <c r="OVG2087" s="2206"/>
      <c r="OVH2087" s="2206"/>
      <c r="OVI2087" s="2206"/>
      <c r="OVJ2087" s="2206"/>
      <c r="OVK2087" s="2206"/>
      <c r="OVL2087" s="2206"/>
      <c r="OVM2087" s="2206"/>
      <c r="OVN2087" s="2206"/>
      <c r="OVO2087" s="2206"/>
      <c r="OVP2087" s="2206"/>
      <c r="OVQ2087" s="2206"/>
      <c r="OVR2087" s="2206"/>
      <c r="OVS2087" s="2206"/>
      <c r="OVT2087" s="2206"/>
      <c r="OVU2087" s="2206"/>
      <c r="OVV2087" s="2206"/>
      <c r="OVW2087" s="2206"/>
      <c r="OVX2087" s="2206"/>
      <c r="OVY2087" s="2206"/>
      <c r="OVZ2087" s="2206"/>
      <c r="OWA2087" s="2206"/>
      <c r="OWB2087" s="2206"/>
      <c r="OWC2087" s="2206"/>
      <c r="OWD2087" s="2206"/>
      <c r="OWE2087" s="2206"/>
      <c r="OWF2087" s="2206"/>
      <c r="OWG2087" s="2206"/>
      <c r="OWH2087" s="2206"/>
      <c r="OWI2087" s="2206"/>
      <c r="OWJ2087" s="2206"/>
      <c r="OWK2087" s="2206"/>
      <c r="OWL2087" s="2206"/>
      <c r="OWM2087" s="2206"/>
      <c r="OWN2087" s="2206"/>
      <c r="OWO2087" s="2206"/>
      <c r="OWP2087" s="2206"/>
      <c r="OWQ2087" s="2206"/>
      <c r="OWR2087" s="2206"/>
      <c r="OWS2087" s="2206"/>
      <c r="OWT2087" s="2206"/>
      <c r="OWU2087" s="2206"/>
      <c r="OWV2087" s="2206"/>
      <c r="OWW2087" s="2206"/>
      <c r="OWX2087" s="2206"/>
      <c r="OWY2087" s="2206"/>
      <c r="OWZ2087" s="2206"/>
      <c r="OXA2087" s="2206"/>
      <c r="OXB2087" s="2206"/>
      <c r="OXC2087" s="2206"/>
      <c r="OXD2087" s="2206"/>
      <c r="OXE2087" s="2206"/>
      <c r="OXF2087" s="2206"/>
      <c r="OXG2087" s="2206"/>
      <c r="OXH2087" s="2206"/>
      <c r="OXI2087" s="2206"/>
      <c r="OXJ2087" s="2206"/>
      <c r="OXK2087" s="2206"/>
      <c r="OXL2087" s="2206"/>
      <c r="OXM2087" s="2206"/>
      <c r="OXN2087" s="2206"/>
      <c r="OXO2087" s="2206"/>
      <c r="OXP2087" s="2206"/>
      <c r="OXQ2087" s="2206"/>
      <c r="OXR2087" s="2206"/>
      <c r="OXS2087" s="2206"/>
      <c r="OXT2087" s="2206"/>
      <c r="OXU2087" s="2206"/>
      <c r="OXV2087" s="2206"/>
      <c r="OXW2087" s="2206"/>
      <c r="OXX2087" s="2206"/>
      <c r="OXY2087" s="2206"/>
      <c r="OXZ2087" s="2206"/>
      <c r="OYA2087" s="2206"/>
      <c r="OYB2087" s="2206"/>
      <c r="OYC2087" s="2206"/>
      <c r="OYD2087" s="2206"/>
      <c r="OYE2087" s="2206"/>
      <c r="OYF2087" s="2206"/>
      <c r="OYG2087" s="2206"/>
      <c r="OYH2087" s="2206"/>
      <c r="OYI2087" s="2206"/>
      <c r="OYJ2087" s="2206"/>
      <c r="OYK2087" s="2206"/>
      <c r="OYL2087" s="2206"/>
      <c r="OYM2087" s="2206"/>
      <c r="OYN2087" s="2206"/>
      <c r="OYO2087" s="2206"/>
      <c r="OYP2087" s="2206"/>
      <c r="OYQ2087" s="2206"/>
      <c r="OYR2087" s="2206"/>
      <c r="OYS2087" s="2206"/>
      <c r="OYT2087" s="2206"/>
      <c r="OYU2087" s="2206"/>
      <c r="OYV2087" s="2206"/>
      <c r="OYW2087" s="2206"/>
      <c r="OYX2087" s="2206"/>
      <c r="OYY2087" s="2206"/>
      <c r="OYZ2087" s="2206"/>
      <c r="OZA2087" s="2206"/>
      <c r="OZB2087" s="2206"/>
      <c r="OZC2087" s="2206"/>
      <c r="OZD2087" s="2206"/>
      <c r="OZE2087" s="2206"/>
      <c r="OZF2087" s="2206"/>
      <c r="OZG2087" s="2206"/>
      <c r="OZH2087" s="2206"/>
      <c r="OZI2087" s="2206"/>
      <c r="OZJ2087" s="2206"/>
      <c r="OZK2087" s="2206"/>
      <c r="OZL2087" s="2206"/>
      <c r="OZM2087" s="2206"/>
      <c r="OZN2087" s="2206"/>
      <c r="OZO2087" s="2206"/>
      <c r="OZP2087" s="2206"/>
      <c r="OZQ2087" s="2206"/>
      <c r="OZR2087" s="2206"/>
      <c r="OZS2087" s="2206"/>
      <c r="OZT2087" s="2206"/>
      <c r="OZU2087" s="2206"/>
      <c r="OZV2087" s="2206"/>
      <c r="OZW2087" s="2206"/>
      <c r="OZX2087" s="2206"/>
      <c r="OZY2087" s="2206"/>
      <c r="OZZ2087" s="2206"/>
      <c r="PAA2087" s="2206"/>
      <c r="PAB2087" s="2206"/>
      <c r="PAC2087" s="2206"/>
      <c r="PAD2087" s="2206"/>
      <c r="PAE2087" s="2206"/>
      <c r="PAF2087" s="2206"/>
      <c r="PAG2087" s="2206"/>
      <c r="PAH2087" s="2206"/>
      <c r="PAI2087" s="2206"/>
      <c r="PAJ2087" s="2206"/>
      <c r="PAK2087" s="2206"/>
      <c r="PAL2087" s="2206"/>
      <c r="PAM2087" s="2206"/>
      <c r="PAN2087" s="2206"/>
      <c r="PAO2087" s="2206"/>
      <c r="PAP2087" s="2206"/>
      <c r="PAQ2087" s="2206"/>
      <c r="PAR2087" s="2206"/>
      <c r="PAS2087" s="2206"/>
      <c r="PAT2087" s="2206"/>
      <c r="PAU2087" s="2206"/>
      <c r="PAV2087" s="2206"/>
      <c r="PAW2087" s="2206"/>
      <c r="PAX2087" s="2206"/>
      <c r="PAY2087" s="2206"/>
      <c r="PAZ2087" s="2206"/>
      <c r="PBA2087" s="2206"/>
      <c r="PBB2087" s="2206"/>
      <c r="PBC2087" s="2206"/>
      <c r="PBD2087" s="2206"/>
      <c r="PBE2087" s="2206"/>
      <c r="PBF2087" s="2206"/>
      <c r="PBG2087" s="2206"/>
      <c r="PBH2087" s="2206"/>
      <c r="PBI2087" s="2206"/>
      <c r="PBJ2087" s="2206"/>
      <c r="PBK2087" s="2206"/>
      <c r="PBL2087" s="2206"/>
      <c r="PBM2087" s="2206"/>
      <c r="PBN2087" s="2206"/>
      <c r="PBO2087" s="2206"/>
      <c r="PBP2087" s="2206"/>
      <c r="PBQ2087" s="2206"/>
      <c r="PBR2087" s="2206"/>
      <c r="PBS2087" s="2206"/>
      <c r="PBT2087" s="2206"/>
      <c r="PBU2087" s="2206"/>
      <c r="PBV2087" s="2206"/>
      <c r="PBW2087" s="2206"/>
      <c r="PBX2087" s="2206"/>
      <c r="PBY2087" s="2206"/>
      <c r="PBZ2087" s="2206"/>
      <c r="PCA2087" s="2206"/>
      <c r="PCB2087" s="2206"/>
      <c r="PCC2087" s="2206"/>
      <c r="PCD2087" s="2206"/>
      <c r="PCE2087" s="2206"/>
      <c r="PCF2087" s="2206"/>
      <c r="PCG2087" s="2206"/>
      <c r="PCH2087" s="2206"/>
      <c r="PCI2087" s="2206"/>
      <c r="PCJ2087" s="2206"/>
      <c r="PCK2087" s="2206"/>
      <c r="PCL2087" s="2206"/>
      <c r="PCM2087" s="2206"/>
      <c r="PCN2087" s="2206"/>
      <c r="PCO2087" s="2206"/>
      <c r="PCP2087" s="2206"/>
      <c r="PCQ2087" s="2206"/>
      <c r="PCR2087" s="2206"/>
      <c r="PCS2087" s="2206"/>
      <c r="PCT2087" s="2206"/>
      <c r="PCU2087" s="2206"/>
      <c r="PCV2087" s="2206"/>
      <c r="PCW2087" s="2206"/>
      <c r="PCX2087" s="2206"/>
      <c r="PCY2087" s="2206"/>
      <c r="PCZ2087" s="2206"/>
      <c r="PDA2087" s="2206"/>
      <c r="PDB2087" s="2206"/>
      <c r="PDC2087" s="2206"/>
      <c r="PDD2087" s="2206"/>
      <c r="PDE2087" s="2206"/>
      <c r="PDF2087" s="2206"/>
      <c r="PDG2087" s="2206"/>
      <c r="PDH2087" s="2206"/>
      <c r="PDI2087" s="2206"/>
      <c r="PDJ2087" s="2206"/>
      <c r="PDK2087" s="2206"/>
      <c r="PDL2087" s="2206"/>
      <c r="PDM2087" s="2206"/>
      <c r="PDN2087" s="2206"/>
      <c r="PDO2087" s="2206"/>
      <c r="PDP2087" s="2206"/>
      <c r="PDQ2087" s="2206"/>
      <c r="PDR2087" s="2206"/>
      <c r="PDS2087" s="2206"/>
      <c r="PDT2087" s="2206"/>
      <c r="PDU2087" s="2206"/>
      <c r="PDV2087" s="2206"/>
      <c r="PDW2087" s="2206"/>
      <c r="PDX2087" s="2206"/>
      <c r="PDY2087" s="2206"/>
      <c r="PDZ2087" s="2206"/>
      <c r="PEA2087" s="2206"/>
      <c r="PEB2087" s="2206"/>
      <c r="PEC2087" s="2206"/>
      <c r="PED2087" s="2206"/>
      <c r="PEE2087" s="2206"/>
      <c r="PEF2087" s="2206"/>
      <c r="PEG2087" s="2206"/>
      <c r="PEH2087" s="2206"/>
      <c r="PEI2087" s="2206"/>
      <c r="PEJ2087" s="2206"/>
      <c r="PEK2087" s="2206"/>
      <c r="PEL2087" s="2206"/>
      <c r="PEM2087" s="2206"/>
      <c r="PEN2087" s="2206"/>
      <c r="PEO2087" s="2206"/>
      <c r="PEP2087" s="2206"/>
      <c r="PEQ2087" s="2206"/>
      <c r="PER2087" s="2206"/>
      <c r="PES2087" s="2206"/>
      <c r="PET2087" s="2206"/>
      <c r="PEU2087" s="2206"/>
      <c r="PEV2087" s="2206"/>
      <c r="PEW2087" s="2206"/>
      <c r="PEX2087" s="2206"/>
      <c r="PEY2087" s="2206"/>
      <c r="PEZ2087" s="2206"/>
      <c r="PFA2087" s="2206"/>
      <c r="PFB2087" s="2206"/>
      <c r="PFC2087" s="2206"/>
      <c r="PFD2087" s="2206"/>
      <c r="PFE2087" s="2206"/>
      <c r="PFF2087" s="2206"/>
      <c r="PFG2087" s="2206"/>
      <c r="PFH2087" s="2206"/>
      <c r="PFI2087" s="2206"/>
      <c r="PFJ2087" s="2206"/>
      <c r="PFK2087" s="2206"/>
      <c r="PFL2087" s="2206"/>
      <c r="PFM2087" s="2206"/>
      <c r="PFN2087" s="2206"/>
      <c r="PFO2087" s="2206"/>
      <c r="PFP2087" s="2206"/>
      <c r="PFQ2087" s="2206"/>
      <c r="PFR2087" s="2206"/>
      <c r="PFS2087" s="2206"/>
      <c r="PFT2087" s="2206"/>
      <c r="PFU2087" s="2206"/>
      <c r="PFV2087" s="2206"/>
      <c r="PFW2087" s="2206"/>
      <c r="PFX2087" s="2206"/>
      <c r="PFY2087" s="2206"/>
      <c r="PFZ2087" s="2206"/>
      <c r="PGA2087" s="2206"/>
      <c r="PGB2087" s="2206"/>
      <c r="PGC2087" s="2206"/>
      <c r="PGD2087" s="2206"/>
      <c r="PGE2087" s="2206"/>
      <c r="PGF2087" s="2206"/>
      <c r="PGG2087" s="2206"/>
      <c r="PGH2087" s="2206"/>
      <c r="PGI2087" s="2206"/>
      <c r="PGJ2087" s="2206"/>
      <c r="PGK2087" s="2206"/>
      <c r="PGL2087" s="2206"/>
      <c r="PGM2087" s="2206"/>
      <c r="PGN2087" s="2206"/>
      <c r="PGO2087" s="2206"/>
      <c r="PGP2087" s="2206"/>
      <c r="PGQ2087" s="2206"/>
      <c r="PGR2087" s="2206"/>
      <c r="PGS2087" s="2206"/>
      <c r="PGT2087" s="2206"/>
      <c r="PGU2087" s="2206"/>
      <c r="PGV2087" s="2206"/>
      <c r="PGW2087" s="2206"/>
      <c r="PGX2087" s="2206"/>
      <c r="PGY2087" s="2206"/>
      <c r="PGZ2087" s="2206"/>
      <c r="PHA2087" s="2206"/>
      <c r="PHB2087" s="2206"/>
      <c r="PHC2087" s="2206"/>
      <c r="PHD2087" s="2206"/>
      <c r="PHE2087" s="2206"/>
      <c r="PHF2087" s="2206"/>
      <c r="PHG2087" s="2206"/>
      <c r="PHH2087" s="2206"/>
      <c r="PHI2087" s="2206"/>
      <c r="PHJ2087" s="2206"/>
      <c r="PHK2087" s="2206"/>
      <c r="PHL2087" s="2206"/>
      <c r="PHM2087" s="2206"/>
      <c r="PHN2087" s="2206"/>
      <c r="PHO2087" s="2206"/>
      <c r="PHP2087" s="2206"/>
      <c r="PHQ2087" s="2206"/>
      <c r="PHR2087" s="2206"/>
      <c r="PHS2087" s="2206"/>
      <c r="PHT2087" s="2206"/>
      <c r="PHU2087" s="2206"/>
      <c r="PHV2087" s="2206"/>
      <c r="PHW2087" s="2206"/>
      <c r="PHX2087" s="2206"/>
      <c r="PHY2087" s="2206"/>
      <c r="PHZ2087" s="2206"/>
      <c r="PIA2087" s="2206"/>
      <c r="PIB2087" s="2206"/>
      <c r="PIC2087" s="2206"/>
      <c r="PID2087" s="2206"/>
      <c r="PIE2087" s="2206"/>
      <c r="PIF2087" s="2206"/>
      <c r="PIG2087" s="2206"/>
      <c r="PIH2087" s="2206"/>
      <c r="PII2087" s="2206"/>
      <c r="PIJ2087" s="2206"/>
      <c r="PIK2087" s="2206"/>
      <c r="PIL2087" s="2206"/>
      <c r="PIM2087" s="2206"/>
      <c r="PIN2087" s="2206"/>
      <c r="PIO2087" s="2206"/>
      <c r="PIP2087" s="2206"/>
      <c r="PIQ2087" s="2206"/>
      <c r="PIR2087" s="2206"/>
      <c r="PIS2087" s="2206"/>
      <c r="PIT2087" s="2206"/>
      <c r="PIU2087" s="2206"/>
      <c r="PIV2087" s="2206"/>
      <c r="PIW2087" s="2206"/>
      <c r="PIX2087" s="2206"/>
      <c r="PIY2087" s="2206"/>
      <c r="PIZ2087" s="2206"/>
      <c r="PJA2087" s="2206"/>
      <c r="PJB2087" s="2206"/>
      <c r="PJC2087" s="2206"/>
      <c r="PJD2087" s="2206"/>
      <c r="PJE2087" s="2206"/>
      <c r="PJF2087" s="2206"/>
      <c r="PJG2087" s="2206"/>
      <c r="PJH2087" s="2206"/>
      <c r="PJI2087" s="2206"/>
      <c r="PJJ2087" s="2206"/>
      <c r="PJK2087" s="2206"/>
      <c r="PJL2087" s="2206"/>
      <c r="PJM2087" s="2206"/>
      <c r="PJN2087" s="2206"/>
      <c r="PJO2087" s="2206"/>
      <c r="PJP2087" s="2206"/>
      <c r="PJQ2087" s="2206"/>
      <c r="PJR2087" s="2206"/>
      <c r="PJS2087" s="2206"/>
      <c r="PJT2087" s="2206"/>
      <c r="PJU2087" s="2206"/>
      <c r="PJV2087" s="2206"/>
      <c r="PJW2087" s="2206"/>
      <c r="PJX2087" s="2206"/>
      <c r="PJY2087" s="2206"/>
      <c r="PJZ2087" s="2206"/>
      <c r="PKA2087" s="2206"/>
      <c r="PKB2087" s="2206"/>
      <c r="PKC2087" s="2206"/>
      <c r="PKD2087" s="2206"/>
      <c r="PKE2087" s="2206"/>
      <c r="PKF2087" s="2206"/>
      <c r="PKG2087" s="2206"/>
      <c r="PKH2087" s="2206"/>
      <c r="PKI2087" s="2206"/>
      <c r="PKJ2087" s="2206"/>
      <c r="PKK2087" s="2206"/>
      <c r="PKL2087" s="2206"/>
      <c r="PKM2087" s="2206"/>
      <c r="PKN2087" s="2206"/>
      <c r="PKO2087" s="2206"/>
      <c r="PKP2087" s="2206"/>
      <c r="PKQ2087" s="2206"/>
      <c r="PKR2087" s="2206"/>
      <c r="PKS2087" s="2206"/>
      <c r="PKT2087" s="2206"/>
      <c r="PKU2087" s="2206"/>
      <c r="PKV2087" s="2206"/>
      <c r="PKW2087" s="2206"/>
      <c r="PKX2087" s="2206"/>
      <c r="PKY2087" s="2206"/>
      <c r="PKZ2087" s="2206"/>
      <c r="PLA2087" s="2206"/>
      <c r="PLB2087" s="2206"/>
      <c r="PLC2087" s="2206"/>
      <c r="PLD2087" s="2206"/>
      <c r="PLE2087" s="2206"/>
      <c r="PLF2087" s="2206"/>
      <c r="PLG2087" s="2206"/>
      <c r="PLH2087" s="2206"/>
      <c r="PLI2087" s="2206"/>
      <c r="PLJ2087" s="2206"/>
      <c r="PLK2087" s="2206"/>
      <c r="PLL2087" s="2206"/>
      <c r="PLM2087" s="2206"/>
      <c r="PLN2087" s="2206"/>
      <c r="PLO2087" s="2206"/>
      <c r="PLP2087" s="2206"/>
      <c r="PLQ2087" s="2206"/>
      <c r="PLR2087" s="2206"/>
      <c r="PLS2087" s="2206"/>
      <c r="PLT2087" s="2206"/>
      <c r="PLU2087" s="2206"/>
      <c r="PLV2087" s="2206"/>
      <c r="PLW2087" s="2206"/>
      <c r="PLX2087" s="2206"/>
      <c r="PLY2087" s="2206"/>
      <c r="PLZ2087" s="2206"/>
      <c r="PMA2087" s="2206"/>
      <c r="PMB2087" s="2206"/>
      <c r="PMC2087" s="2206"/>
      <c r="PMD2087" s="2206"/>
      <c r="PME2087" s="2206"/>
      <c r="PMF2087" s="2206"/>
      <c r="PMG2087" s="2206"/>
      <c r="PMH2087" s="2206"/>
      <c r="PMI2087" s="2206"/>
      <c r="PMJ2087" s="2206"/>
      <c r="PMK2087" s="2206"/>
      <c r="PML2087" s="2206"/>
      <c r="PMM2087" s="2206"/>
      <c r="PMN2087" s="2206"/>
      <c r="PMO2087" s="2206"/>
      <c r="PMP2087" s="2206"/>
      <c r="PMQ2087" s="2206"/>
      <c r="PMR2087" s="2206"/>
      <c r="PMS2087" s="2206"/>
      <c r="PMT2087" s="2206"/>
      <c r="PMU2087" s="2206"/>
      <c r="PMV2087" s="2206"/>
      <c r="PMW2087" s="2206"/>
      <c r="PMX2087" s="2206"/>
      <c r="PMY2087" s="2206"/>
      <c r="PMZ2087" s="2206"/>
      <c r="PNA2087" s="2206"/>
      <c r="PNB2087" s="2206"/>
      <c r="PNC2087" s="2206"/>
      <c r="PND2087" s="2206"/>
      <c r="PNE2087" s="2206"/>
      <c r="PNF2087" s="2206"/>
      <c r="PNG2087" s="2206"/>
      <c r="PNH2087" s="2206"/>
      <c r="PNI2087" s="2206"/>
      <c r="PNJ2087" s="2206"/>
      <c r="PNK2087" s="2206"/>
      <c r="PNL2087" s="2206"/>
      <c r="PNM2087" s="2206"/>
      <c r="PNN2087" s="2206"/>
      <c r="PNO2087" s="2206"/>
      <c r="PNP2087" s="2206"/>
      <c r="PNQ2087" s="2206"/>
      <c r="PNR2087" s="2206"/>
      <c r="PNS2087" s="2206"/>
      <c r="PNT2087" s="2206"/>
      <c r="PNU2087" s="2206"/>
      <c r="PNV2087" s="2206"/>
      <c r="PNW2087" s="2206"/>
      <c r="PNX2087" s="2206"/>
      <c r="PNY2087" s="2206"/>
      <c r="PNZ2087" s="2206"/>
      <c r="POA2087" s="2206"/>
      <c r="POB2087" s="2206"/>
      <c r="POC2087" s="2206"/>
      <c r="POD2087" s="2206"/>
      <c r="POE2087" s="2206"/>
      <c r="POF2087" s="2206"/>
      <c r="POG2087" s="2206"/>
      <c r="POH2087" s="2206"/>
      <c r="POI2087" s="2206"/>
      <c r="POJ2087" s="2206"/>
      <c r="POK2087" s="2206"/>
      <c r="POL2087" s="2206"/>
      <c r="POM2087" s="2206"/>
      <c r="PON2087" s="2206"/>
      <c r="POO2087" s="2206"/>
      <c r="POP2087" s="2206"/>
      <c r="POQ2087" s="2206"/>
      <c r="POR2087" s="2206"/>
      <c r="POS2087" s="2206"/>
      <c r="POT2087" s="2206"/>
      <c r="POU2087" s="2206"/>
      <c r="POV2087" s="2206"/>
      <c r="POW2087" s="2206"/>
      <c r="POX2087" s="2206"/>
      <c r="POY2087" s="2206"/>
      <c r="POZ2087" s="2206"/>
      <c r="PPA2087" s="2206"/>
      <c r="PPB2087" s="2206"/>
      <c r="PPC2087" s="2206"/>
      <c r="PPD2087" s="2206"/>
      <c r="PPE2087" s="2206"/>
      <c r="PPF2087" s="2206"/>
      <c r="PPG2087" s="2206"/>
      <c r="PPH2087" s="2206"/>
      <c r="PPI2087" s="2206"/>
      <c r="PPJ2087" s="2206"/>
      <c r="PPK2087" s="2206"/>
      <c r="PPL2087" s="2206"/>
      <c r="PPM2087" s="2206"/>
      <c r="PPN2087" s="2206"/>
      <c r="PPO2087" s="2206"/>
      <c r="PPP2087" s="2206"/>
      <c r="PPQ2087" s="2206"/>
      <c r="PPR2087" s="2206"/>
      <c r="PPS2087" s="2206"/>
      <c r="PPT2087" s="2206"/>
      <c r="PPU2087" s="2206"/>
      <c r="PPV2087" s="2206"/>
      <c r="PPW2087" s="2206"/>
      <c r="PPX2087" s="2206"/>
      <c r="PPY2087" s="2206"/>
      <c r="PPZ2087" s="2206"/>
      <c r="PQA2087" s="2206"/>
      <c r="PQB2087" s="2206"/>
      <c r="PQC2087" s="2206"/>
      <c r="PQD2087" s="2206"/>
      <c r="PQE2087" s="2206"/>
      <c r="PQF2087" s="2206"/>
      <c r="PQG2087" s="2206"/>
      <c r="PQH2087" s="2206"/>
      <c r="PQI2087" s="2206"/>
      <c r="PQJ2087" s="2206"/>
      <c r="PQK2087" s="2206"/>
      <c r="PQL2087" s="2206"/>
      <c r="PQM2087" s="2206"/>
      <c r="PQN2087" s="2206"/>
      <c r="PQO2087" s="2206"/>
      <c r="PQP2087" s="2206"/>
      <c r="PQQ2087" s="2206"/>
      <c r="PQR2087" s="2206"/>
      <c r="PQS2087" s="2206"/>
      <c r="PQT2087" s="2206"/>
      <c r="PQU2087" s="2206"/>
      <c r="PQV2087" s="2206"/>
      <c r="PQW2087" s="2206"/>
      <c r="PQX2087" s="2206"/>
      <c r="PQY2087" s="2206"/>
      <c r="PQZ2087" s="2206"/>
      <c r="PRA2087" s="2206"/>
      <c r="PRB2087" s="2206"/>
      <c r="PRC2087" s="2206"/>
      <c r="PRD2087" s="2206"/>
      <c r="PRE2087" s="2206"/>
      <c r="PRF2087" s="2206"/>
      <c r="PRG2087" s="2206"/>
      <c r="PRH2087" s="2206"/>
      <c r="PRI2087" s="2206"/>
      <c r="PRJ2087" s="2206"/>
      <c r="PRK2087" s="2206"/>
      <c r="PRL2087" s="2206"/>
      <c r="PRM2087" s="2206"/>
      <c r="PRN2087" s="2206"/>
      <c r="PRO2087" s="2206"/>
      <c r="PRP2087" s="2206"/>
      <c r="PRQ2087" s="2206"/>
      <c r="PRR2087" s="2206"/>
      <c r="PRS2087" s="2206"/>
      <c r="PRT2087" s="2206"/>
      <c r="PRU2087" s="2206"/>
      <c r="PRV2087" s="2206"/>
      <c r="PRW2087" s="2206"/>
      <c r="PRX2087" s="2206"/>
      <c r="PRY2087" s="2206"/>
      <c r="PRZ2087" s="2206"/>
      <c r="PSA2087" s="2206"/>
      <c r="PSB2087" s="2206"/>
      <c r="PSC2087" s="2206"/>
      <c r="PSD2087" s="2206"/>
      <c r="PSE2087" s="2206"/>
      <c r="PSF2087" s="2206"/>
      <c r="PSG2087" s="2206"/>
      <c r="PSH2087" s="2206"/>
      <c r="PSI2087" s="2206"/>
      <c r="PSJ2087" s="2206"/>
      <c r="PSK2087" s="2206"/>
      <c r="PSL2087" s="2206"/>
      <c r="PSM2087" s="2206"/>
      <c r="PSN2087" s="2206"/>
      <c r="PSO2087" s="2206"/>
      <c r="PSP2087" s="2206"/>
      <c r="PSQ2087" s="2206"/>
      <c r="PSR2087" s="2206"/>
      <c r="PSS2087" s="2206"/>
      <c r="PST2087" s="2206"/>
      <c r="PSU2087" s="2206"/>
      <c r="PSV2087" s="2206"/>
      <c r="PSW2087" s="2206"/>
      <c r="PSX2087" s="2206"/>
      <c r="PSY2087" s="2206"/>
      <c r="PSZ2087" s="2206"/>
      <c r="PTA2087" s="2206"/>
      <c r="PTB2087" s="2206"/>
      <c r="PTC2087" s="2206"/>
      <c r="PTD2087" s="2206"/>
      <c r="PTE2087" s="2206"/>
      <c r="PTF2087" s="2206"/>
      <c r="PTG2087" s="2206"/>
      <c r="PTH2087" s="2206"/>
      <c r="PTI2087" s="2206"/>
      <c r="PTJ2087" s="2206"/>
      <c r="PTK2087" s="2206"/>
      <c r="PTL2087" s="2206"/>
      <c r="PTM2087" s="2206"/>
      <c r="PTN2087" s="2206"/>
      <c r="PTO2087" s="2206"/>
      <c r="PTP2087" s="2206"/>
      <c r="PTQ2087" s="2206"/>
      <c r="PTR2087" s="2206"/>
      <c r="PTS2087" s="2206"/>
      <c r="PTT2087" s="2206"/>
      <c r="PTU2087" s="2206"/>
      <c r="PTV2087" s="2206"/>
      <c r="PTW2087" s="2206"/>
      <c r="PTX2087" s="2206"/>
      <c r="PTY2087" s="2206"/>
      <c r="PTZ2087" s="2206"/>
      <c r="PUA2087" s="2206"/>
      <c r="PUB2087" s="2206"/>
      <c r="PUC2087" s="2206"/>
      <c r="PUD2087" s="2206"/>
      <c r="PUE2087" s="2206"/>
      <c r="PUF2087" s="2206"/>
      <c r="PUG2087" s="2206"/>
      <c r="PUH2087" s="2206"/>
      <c r="PUI2087" s="2206"/>
      <c r="PUJ2087" s="2206"/>
      <c r="PUK2087" s="2206"/>
      <c r="PUL2087" s="2206"/>
      <c r="PUM2087" s="2206"/>
      <c r="PUN2087" s="2206"/>
      <c r="PUO2087" s="2206"/>
      <c r="PUP2087" s="2206"/>
      <c r="PUQ2087" s="2206"/>
      <c r="PUR2087" s="2206"/>
      <c r="PUS2087" s="2206"/>
      <c r="PUT2087" s="2206"/>
      <c r="PUU2087" s="2206"/>
      <c r="PUV2087" s="2206"/>
      <c r="PUW2087" s="2206"/>
      <c r="PUX2087" s="2206"/>
      <c r="PUY2087" s="2206"/>
      <c r="PUZ2087" s="2206"/>
      <c r="PVA2087" s="2206"/>
      <c r="PVB2087" s="2206"/>
      <c r="PVC2087" s="2206"/>
      <c r="PVD2087" s="2206"/>
      <c r="PVE2087" s="2206"/>
      <c r="PVF2087" s="2206"/>
      <c r="PVG2087" s="2206"/>
      <c r="PVH2087" s="2206"/>
      <c r="PVI2087" s="2206"/>
      <c r="PVJ2087" s="2206"/>
      <c r="PVK2087" s="2206"/>
      <c r="PVL2087" s="2206"/>
      <c r="PVM2087" s="2206"/>
      <c r="PVN2087" s="2206"/>
      <c r="PVO2087" s="2206"/>
      <c r="PVP2087" s="2206"/>
      <c r="PVQ2087" s="2206"/>
      <c r="PVR2087" s="2206"/>
      <c r="PVS2087" s="2206"/>
      <c r="PVT2087" s="2206"/>
      <c r="PVU2087" s="2206"/>
      <c r="PVV2087" s="2206"/>
      <c r="PVW2087" s="2206"/>
      <c r="PVX2087" s="2206"/>
      <c r="PVY2087" s="2206"/>
      <c r="PVZ2087" s="2206"/>
      <c r="PWA2087" s="2206"/>
      <c r="PWB2087" s="2206"/>
      <c r="PWC2087" s="2206"/>
      <c r="PWD2087" s="2206"/>
      <c r="PWE2087" s="2206"/>
      <c r="PWF2087" s="2206"/>
      <c r="PWG2087" s="2206"/>
      <c r="PWH2087" s="2206"/>
      <c r="PWI2087" s="2206"/>
      <c r="PWJ2087" s="2206"/>
      <c r="PWK2087" s="2206"/>
      <c r="PWL2087" s="2206"/>
      <c r="PWM2087" s="2206"/>
      <c r="PWN2087" s="2206"/>
      <c r="PWO2087" s="2206"/>
      <c r="PWP2087" s="2206"/>
      <c r="PWQ2087" s="2206"/>
      <c r="PWR2087" s="2206"/>
      <c r="PWS2087" s="2206"/>
      <c r="PWT2087" s="2206"/>
      <c r="PWU2087" s="2206"/>
      <c r="PWV2087" s="2206"/>
      <c r="PWW2087" s="2206"/>
      <c r="PWX2087" s="2206"/>
      <c r="PWY2087" s="2206"/>
      <c r="PWZ2087" s="2206"/>
      <c r="PXA2087" s="2206"/>
      <c r="PXB2087" s="2206"/>
      <c r="PXC2087" s="2206"/>
      <c r="PXD2087" s="2206"/>
      <c r="PXE2087" s="2206"/>
      <c r="PXF2087" s="2206"/>
      <c r="PXG2087" s="2206"/>
      <c r="PXH2087" s="2206"/>
      <c r="PXI2087" s="2206"/>
      <c r="PXJ2087" s="2206"/>
      <c r="PXK2087" s="2206"/>
      <c r="PXL2087" s="2206"/>
      <c r="PXM2087" s="2206"/>
      <c r="PXN2087" s="2206"/>
      <c r="PXO2087" s="2206"/>
      <c r="PXP2087" s="2206"/>
      <c r="PXQ2087" s="2206"/>
      <c r="PXR2087" s="2206"/>
      <c r="PXS2087" s="2206"/>
      <c r="PXT2087" s="2206"/>
      <c r="PXU2087" s="2206"/>
      <c r="PXV2087" s="2206"/>
      <c r="PXW2087" s="2206"/>
      <c r="PXX2087" s="2206"/>
      <c r="PXY2087" s="2206"/>
      <c r="PXZ2087" s="2206"/>
      <c r="PYA2087" s="2206"/>
      <c r="PYB2087" s="2206"/>
      <c r="PYC2087" s="2206"/>
      <c r="PYD2087" s="2206"/>
      <c r="PYE2087" s="2206"/>
      <c r="PYF2087" s="2206"/>
      <c r="PYG2087" s="2206"/>
      <c r="PYH2087" s="2206"/>
      <c r="PYI2087" s="2206"/>
      <c r="PYJ2087" s="2206"/>
      <c r="PYK2087" s="2206"/>
      <c r="PYL2087" s="2206"/>
      <c r="PYM2087" s="2206"/>
      <c r="PYN2087" s="2206"/>
      <c r="PYO2087" s="2206"/>
      <c r="PYP2087" s="2206"/>
      <c r="PYQ2087" s="2206"/>
      <c r="PYR2087" s="2206"/>
      <c r="PYS2087" s="2206"/>
      <c r="PYT2087" s="2206"/>
      <c r="PYU2087" s="2206"/>
      <c r="PYV2087" s="2206"/>
      <c r="PYW2087" s="2206"/>
      <c r="PYX2087" s="2206"/>
      <c r="PYY2087" s="2206"/>
      <c r="PYZ2087" s="2206"/>
      <c r="PZA2087" s="2206"/>
      <c r="PZB2087" s="2206"/>
      <c r="PZC2087" s="2206"/>
      <c r="PZD2087" s="2206"/>
      <c r="PZE2087" s="2206"/>
      <c r="PZF2087" s="2206"/>
      <c r="PZG2087" s="2206"/>
      <c r="PZH2087" s="2206"/>
      <c r="PZI2087" s="2206"/>
      <c r="PZJ2087" s="2206"/>
      <c r="PZK2087" s="2206"/>
      <c r="PZL2087" s="2206"/>
      <c r="PZM2087" s="2206"/>
      <c r="PZN2087" s="2206"/>
      <c r="PZO2087" s="2206"/>
      <c r="PZP2087" s="2206"/>
      <c r="PZQ2087" s="2206"/>
      <c r="PZR2087" s="2206"/>
      <c r="PZS2087" s="2206"/>
      <c r="PZT2087" s="2206"/>
      <c r="PZU2087" s="2206"/>
      <c r="PZV2087" s="2206"/>
      <c r="PZW2087" s="2206"/>
      <c r="PZX2087" s="2206"/>
      <c r="PZY2087" s="2206"/>
      <c r="PZZ2087" s="2206"/>
      <c r="QAA2087" s="2206"/>
      <c r="QAB2087" s="2206"/>
      <c r="QAC2087" s="2206"/>
      <c r="QAD2087" s="2206"/>
      <c r="QAE2087" s="2206"/>
      <c r="QAF2087" s="2206"/>
      <c r="QAG2087" s="2206"/>
      <c r="QAH2087" s="2206"/>
      <c r="QAI2087" s="2206"/>
      <c r="QAJ2087" s="2206"/>
      <c r="QAK2087" s="2206"/>
      <c r="QAL2087" s="2206"/>
      <c r="QAM2087" s="2206"/>
      <c r="QAN2087" s="2206"/>
      <c r="QAO2087" s="2206"/>
      <c r="QAP2087" s="2206"/>
      <c r="QAQ2087" s="2206"/>
      <c r="QAR2087" s="2206"/>
      <c r="QAS2087" s="2206"/>
      <c r="QAT2087" s="2206"/>
      <c r="QAU2087" s="2206"/>
      <c r="QAV2087" s="2206"/>
      <c r="QAW2087" s="2206"/>
      <c r="QAX2087" s="2206"/>
      <c r="QAY2087" s="2206"/>
      <c r="QAZ2087" s="2206"/>
      <c r="QBA2087" s="2206"/>
      <c r="QBB2087" s="2206"/>
      <c r="QBC2087" s="2206"/>
      <c r="QBD2087" s="2206"/>
      <c r="QBE2087" s="2206"/>
      <c r="QBF2087" s="2206"/>
      <c r="QBG2087" s="2206"/>
      <c r="QBH2087" s="2206"/>
      <c r="QBI2087" s="2206"/>
      <c r="QBJ2087" s="2206"/>
      <c r="QBK2087" s="2206"/>
      <c r="QBL2087" s="2206"/>
      <c r="QBM2087" s="2206"/>
      <c r="QBN2087" s="2206"/>
      <c r="QBO2087" s="2206"/>
      <c r="QBP2087" s="2206"/>
      <c r="QBQ2087" s="2206"/>
      <c r="QBR2087" s="2206"/>
      <c r="QBS2087" s="2206"/>
      <c r="QBT2087" s="2206"/>
      <c r="QBU2087" s="2206"/>
      <c r="QBV2087" s="2206"/>
      <c r="QBW2087" s="2206"/>
      <c r="QBX2087" s="2206"/>
      <c r="QBY2087" s="2206"/>
      <c r="QBZ2087" s="2206"/>
      <c r="QCA2087" s="2206"/>
      <c r="QCB2087" s="2206"/>
      <c r="QCC2087" s="2206"/>
      <c r="QCD2087" s="2206"/>
      <c r="QCE2087" s="2206"/>
      <c r="QCF2087" s="2206"/>
      <c r="QCG2087" s="2206"/>
      <c r="QCH2087" s="2206"/>
      <c r="QCI2087" s="2206"/>
      <c r="QCJ2087" s="2206"/>
      <c r="QCK2087" s="2206"/>
      <c r="QCL2087" s="2206"/>
      <c r="QCM2087" s="2206"/>
      <c r="QCN2087" s="2206"/>
      <c r="QCO2087" s="2206"/>
      <c r="QCP2087" s="2206"/>
      <c r="QCQ2087" s="2206"/>
      <c r="QCR2087" s="2206"/>
      <c r="QCS2087" s="2206"/>
      <c r="QCT2087" s="2206"/>
      <c r="QCU2087" s="2206"/>
      <c r="QCV2087" s="2206"/>
      <c r="QCW2087" s="2206"/>
      <c r="QCX2087" s="2206"/>
      <c r="QCY2087" s="2206"/>
      <c r="QCZ2087" s="2206"/>
      <c r="QDA2087" s="2206"/>
      <c r="QDB2087" s="2206"/>
      <c r="QDC2087" s="2206"/>
      <c r="QDD2087" s="2206"/>
      <c r="QDE2087" s="2206"/>
      <c r="QDF2087" s="2206"/>
      <c r="QDG2087" s="2206"/>
      <c r="QDH2087" s="2206"/>
      <c r="QDI2087" s="2206"/>
      <c r="QDJ2087" s="2206"/>
      <c r="QDK2087" s="2206"/>
      <c r="QDL2087" s="2206"/>
      <c r="QDM2087" s="2206"/>
      <c r="QDN2087" s="2206"/>
      <c r="QDO2087" s="2206"/>
      <c r="QDP2087" s="2206"/>
      <c r="QDQ2087" s="2206"/>
      <c r="QDR2087" s="2206"/>
      <c r="QDS2087" s="2206"/>
      <c r="QDT2087" s="2206"/>
      <c r="QDU2087" s="2206"/>
      <c r="QDV2087" s="2206"/>
      <c r="QDW2087" s="2206"/>
      <c r="QDX2087" s="2206"/>
      <c r="QDY2087" s="2206"/>
      <c r="QDZ2087" s="2206"/>
      <c r="QEA2087" s="2206"/>
      <c r="QEB2087" s="2206"/>
      <c r="QEC2087" s="2206"/>
      <c r="QED2087" s="2206"/>
      <c r="QEE2087" s="2206"/>
      <c r="QEF2087" s="2206"/>
      <c r="QEG2087" s="2206"/>
      <c r="QEH2087" s="2206"/>
      <c r="QEI2087" s="2206"/>
      <c r="QEJ2087" s="2206"/>
      <c r="QEK2087" s="2206"/>
      <c r="QEL2087" s="2206"/>
      <c r="QEM2087" s="2206"/>
      <c r="QEN2087" s="2206"/>
      <c r="QEO2087" s="2206"/>
      <c r="QEP2087" s="2206"/>
      <c r="QEQ2087" s="2206"/>
      <c r="QER2087" s="2206"/>
      <c r="QES2087" s="2206"/>
      <c r="QET2087" s="2206"/>
      <c r="QEU2087" s="2206"/>
      <c r="QEV2087" s="2206"/>
      <c r="QEW2087" s="2206"/>
      <c r="QEX2087" s="2206"/>
      <c r="QEY2087" s="2206"/>
      <c r="QEZ2087" s="2206"/>
      <c r="QFA2087" s="2206"/>
      <c r="QFB2087" s="2206"/>
      <c r="QFC2087" s="2206"/>
      <c r="QFD2087" s="2206"/>
      <c r="QFE2087" s="2206"/>
      <c r="QFF2087" s="2206"/>
      <c r="QFG2087" s="2206"/>
      <c r="QFH2087" s="2206"/>
      <c r="QFI2087" s="2206"/>
      <c r="QFJ2087" s="2206"/>
      <c r="QFK2087" s="2206"/>
      <c r="QFL2087" s="2206"/>
      <c r="QFM2087" s="2206"/>
      <c r="QFN2087" s="2206"/>
      <c r="QFO2087" s="2206"/>
      <c r="QFP2087" s="2206"/>
      <c r="QFQ2087" s="2206"/>
      <c r="QFR2087" s="2206"/>
      <c r="QFS2087" s="2206"/>
      <c r="QFT2087" s="2206"/>
      <c r="QFU2087" s="2206"/>
      <c r="QFV2087" s="2206"/>
      <c r="QFW2087" s="2206"/>
      <c r="QFX2087" s="2206"/>
      <c r="QFY2087" s="2206"/>
      <c r="QFZ2087" s="2206"/>
      <c r="QGA2087" s="2206"/>
      <c r="QGB2087" s="2206"/>
      <c r="QGC2087" s="2206"/>
      <c r="QGD2087" s="2206"/>
      <c r="QGE2087" s="2206"/>
      <c r="QGF2087" s="2206"/>
      <c r="QGG2087" s="2206"/>
      <c r="QGH2087" s="2206"/>
      <c r="QGI2087" s="2206"/>
      <c r="QGJ2087" s="2206"/>
      <c r="QGK2087" s="2206"/>
      <c r="QGL2087" s="2206"/>
      <c r="QGM2087" s="2206"/>
      <c r="QGN2087" s="2206"/>
      <c r="QGO2087" s="2206"/>
      <c r="QGP2087" s="2206"/>
      <c r="QGQ2087" s="2206"/>
      <c r="QGR2087" s="2206"/>
      <c r="QGS2087" s="2206"/>
      <c r="QGT2087" s="2206"/>
      <c r="QGU2087" s="2206"/>
      <c r="QGV2087" s="2206"/>
      <c r="QGW2087" s="2206"/>
      <c r="QGX2087" s="2206"/>
      <c r="QGY2087" s="2206"/>
      <c r="QGZ2087" s="2206"/>
      <c r="QHA2087" s="2206"/>
      <c r="QHB2087" s="2206"/>
      <c r="QHC2087" s="2206"/>
      <c r="QHD2087" s="2206"/>
      <c r="QHE2087" s="2206"/>
      <c r="QHF2087" s="2206"/>
      <c r="QHG2087" s="2206"/>
      <c r="QHH2087" s="2206"/>
      <c r="QHI2087" s="2206"/>
      <c r="QHJ2087" s="2206"/>
      <c r="QHK2087" s="2206"/>
      <c r="QHL2087" s="2206"/>
      <c r="QHM2087" s="2206"/>
      <c r="QHN2087" s="2206"/>
      <c r="QHO2087" s="2206"/>
      <c r="QHP2087" s="2206"/>
      <c r="QHQ2087" s="2206"/>
      <c r="QHR2087" s="2206"/>
      <c r="QHS2087" s="2206"/>
      <c r="QHT2087" s="2206"/>
      <c r="QHU2087" s="2206"/>
      <c r="QHV2087" s="2206"/>
      <c r="QHW2087" s="2206"/>
      <c r="QHX2087" s="2206"/>
      <c r="QHY2087" s="2206"/>
      <c r="QHZ2087" s="2206"/>
      <c r="QIA2087" s="2206"/>
      <c r="QIB2087" s="2206"/>
      <c r="QIC2087" s="2206"/>
      <c r="QID2087" s="2206"/>
      <c r="QIE2087" s="2206"/>
      <c r="QIF2087" s="2206"/>
      <c r="QIG2087" s="2206"/>
      <c r="QIH2087" s="2206"/>
      <c r="QII2087" s="2206"/>
      <c r="QIJ2087" s="2206"/>
      <c r="QIK2087" s="2206"/>
      <c r="QIL2087" s="2206"/>
      <c r="QIM2087" s="2206"/>
      <c r="QIN2087" s="2206"/>
      <c r="QIO2087" s="2206"/>
      <c r="QIP2087" s="2206"/>
      <c r="QIQ2087" s="2206"/>
      <c r="QIR2087" s="2206"/>
      <c r="QIS2087" s="2206"/>
      <c r="QIT2087" s="2206"/>
      <c r="QIU2087" s="2206"/>
      <c r="QIV2087" s="2206"/>
      <c r="QIW2087" s="2206"/>
      <c r="QIX2087" s="2206"/>
      <c r="QIY2087" s="2206"/>
      <c r="QIZ2087" s="2206"/>
      <c r="QJA2087" s="2206"/>
      <c r="QJB2087" s="2206"/>
      <c r="QJC2087" s="2206"/>
      <c r="QJD2087" s="2206"/>
      <c r="QJE2087" s="2206"/>
      <c r="QJF2087" s="2206"/>
      <c r="QJG2087" s="2206"/>
      <c r="QJH2087" s="2206"/>
      <c r="QJI2087" s="2206"/>
      <c r="QJJ2087" s="2206"/>
      <c r="QJK2087" s="2206"/>
      <c r="QJL2087" s="2206"/>
      <c r="QJM2087" s="2206"/>
      <c r="QJN2087" s="2206"/>
      <c r="QJO2087" s="2206"/>
      <c r="QJP2087" s="2206"/>
      <c r="QJQ2087" s="2206"/>
      <c r="QJR2087" s="2206"/>
      <c r="QJS2087" s="2206"/>
      <c r="QJT2087" s="2206"/>
      <c r="QJU2087" s="2206"/>
      <c r="QJV2087" s="2206"/>
      <c r="QJW2087" s="2206"/>
      <c r="QJX2087" s="2206"/>
      <c r="QJY2087" s="2206"/>
      <c r="QJZ2087" s="2206"/>
      <c r="QKA2087" s="2206"/>
      <c r="QKB2087" s="2206"/>
      <c r="QKC2087" s="2206"/>
      <c r="QKD2087" s="2206"/>
      <c r="QKE2087" s="2206"/>
      <c r="QKF2087" s="2206"/>
      <c r="QKG2087" s="2206"/>
      <c r="QKH2087" s="2206"/>
      <c r="QKI2087" s="2206"/>
      <c r="QKJ2087" s="2206"/>
      <c r="QKK2087" s="2206"/>
      <c r="QKL2087" s="2206"/>
      <c r="QKM2087" s="2206"/>
      <c r="QKN2087" s="2206"/>
      <c r="QKO2087" s="2206"/>
      <c r="QKP2087" s="2206"/>
      <c r="QKQ2087" s="2206"/>
      <c r="QKR2087" s="2206"/>
      <c r="QKS2087" s="2206"/>
      <c r="QKT2087" s="2206"/>
      <c r="QKU2087" s="2206"/>
      <c r="QKV2087" s="2206"/>
      <c r="QKW2087" s="2206"/>
      <c r="QKX2087" s="2206"/>
      <c r="QKY2087" s="2206"/>
      <c r="QKZ2087" s="2206"/>
      <c r="QLA2087" s="2206"/>
      <c r="QLB2087" s="2206"/>
      <c r="QLC2087" s="2206"/>
      <c r="QLD2087" s="2206"/>
      <c r="QLE2087" s="2206"/>
      <c r="QLF2087" s="2206"/>
      <c r="QLG2087" s="2206"/>
      <c r="QLH2087" s="2206"/>
      <c r="QLI2087" s="2206"/>
      <c r="QLJ2087" s="2206"/>
      <c r="QLK2087" s="2206"/>
      <c r="QLL2087" s="2206"/>
      <c r="QLM2087" s="2206"/>
      <c r="QLN2087" s="2206"/>
      <c r="QLO2087" s="2206"/>
      <c r="QLP2087" s="2206"/>
      <c r="QLQ2087" s="2206"/>
      <c r="QLR2087" s="2206"/>
      <c r="QLS2087" s="2206"/>
      <c r="QLT2087" s="2206"/>
      <c r="QLU2087" s="2206"/>
      <c r="QLV2087" s="2206"/>
      <c r="QLW2087" s="2206"/>
      <c r="QLX2087" s="2206"/>
      <c r="QLY2087" s="2206"/>
      <c r="QLZ2087" s="2206"/>
      <c r="QMA2087" s="2206"/>
      <c r="QMB2087" s="2206"/>
      <c r="QMC2087" s="2206"/>
      <c r="QMD2087" s="2206"/>
      <c r="QME2087" s="2206"/>
      <c r="QMF2087" s="2206"/>
      <c r="QMG2087" s="2206"/>
      <c r="QMH2087" s="2206"/>
      <c r="QMI2087" s="2206"/>
      <c r="QMJ2087" s="2206"/>
      <c r="QMK2087" s="2206"/>
      <c r="QML2087" s="2206"/>
      <c r="QMM2087" s="2206"/>
      <c r="QMN2087" s="2206"/>
      <c r="QMO2087" s="2206"/>
      <c r="QMP2087" s="2206"/>
      <c r="QMQ2087" s="2206"/>
      <c r="QMR2087" s="2206"/>
      <c r="QMS2087" s="2206"/>
      <c r="QMT2087" s="2206"/>
      <c r="QMU2087" s="2206"/>
      <c r="QMV2087" s="2206"/>
      <c r="QMW2087" s="2206"/>
      <c r="QMX2087" s="2206"/>
      <c r="QMY2087" s="2206"/>
      <c r="QMZ2087" s="2206"/>
      <c r="QNA2087" s="2206"/>
      <c r="QNB2087" s="2206"/>
      <c r="QNC2087" s="2206"/>
      <c r="QND2087" s="2206"/>
      <c r="QNE2087" s="2206"/>
      <c r="QNF2087" s="2206"/>
      <c r="QNG2087" s="2206"/>
      <c r="QNH2087" s="2206"/>
      <c r="QNI2087" s="2206"/>
      <c r="QNJ2087" s="2206"/>
      <c r="QNK2087" s="2206"/>
      <c r="QNL2087" s="2206"/>
      <c r="QNM2087" s="2206"/>
      <c r="QNN2087" s="2206"/>
      <c r="QNO2087" s="2206"/>
      <c r="QNP2087" s="2206"/>
      <c r="QNQ2087" s="2206"/>
      <c r="QNR2087" s="2206"/>
      <c r="QNS2087" s="2206"/>
      <c r="QNT2087" s="2206"/>
      <c r="QNU2087" s="2206"/>
      <c r="QNV2087" s="2206"/>
      <c r="QNW2087" s="2206"/>
      <c r="QNX2087" s="2206"/>
      <c r="QNY2087" s="2206"/>
      <c r="QNZ2087" s="2206"/>
      <c r="QOA2087" s="2206"/>
      <c r="QOB2087" s="2206"/>
      <c r="QOC2087" s="2206"/>
      <c r="QOD2087" s="2206"/>
      <c r="QOE2087" s="2206"/>
      <c r="QOF2087" s="2206"/>
      <c r="QOG2087" s="2206"/>
      <c r="QOH2087" s="2206"/>
      <c r="QOI2087" s="2206"/>
      <c r="QOJ2087" s="2206"/>
      <c r="QOK2087" s="2206"/>
      <c r="QOL2087" s="2206"/>
      <c r="QOM2087" s="2206"/>
      <c r="QON2087" s="2206"/>
      <c r="QOO2087" s="2206"/>
      <c r="QOP2087" s="2206"/>
      <c r="QOQ2087" s="2206"/>
      <c r="QOR2087" s="2206"/>
      <c r="QOS2087" s="2206"/>
      <c r="QOT2087" s="2206"/>
      <c r="QOU2087" s="2206"/>
      <c r="QOV2087" s="2206"/>
      <c r="QOW2087" s="2206"/>
      <c r="QOX2087" s="2206"/>
      <c r="QOY2087" s="2206"/>
      <c r="QOZ2087" s="2206"/>
      <c r="QPA2087" s="2206"/>
      <c r="QPB2087" s="2206"/>
      <c r="QPC2087" s="2206"/>
      <c r="QPD2087" s="2206"/>
      <c r="QPE2087" s="2206"/>
      <c r="QPF2087" s="2206"/>
      <c r="QPG2087" s="2206"/>
      <c r="QPH2087" s="2206"/>
      <c r="QPI2087" s="2206"/>
      <c r="QPJ2087" s="2206"/>
      <c r="QPK2087" s="2206"/>
      <c r="QPL2087" s="2206"/>
      <c r="QPM2087" s="2206"/>
      <c r="QPN2087" s="2206"/>
      <c r="QPO2087" s="2206"/>
      <c r="QPP2087" s="2206"/>
      <c r="QPQ2087" s="2206"/>
      <c r="QPR2087" s="2206"/>
      <c r="QPS2087" s="2206"/>
      <c r="QPT2087" s="2206"/>
      <c r="QPU2087" s="2206"/>
      <c r="QPV2087" s="2206"/>
      <c r="QPW2087" s="2206"/>
      <c r="QPX2087" s="2206"/>
      <c r="QPY2087" s="2206"/>
      <c r="QPZ2087" s="2206"/>
      <c r="QQA2087" s="2206"/>
      <c r="QQB2087" s="2206"/>
      <c r="QQC2087" s="2206"/>
      <c r="QQD2087" s="2206"/>
      <c r="QQE2087" s="2206"/>
      <c r="QQF2087" s="2206"/>
      <c r="QQG2087" s="2206"/>
      <c r="QQH2087" s="2206"/>
      <c r="QQI2087" s="2206"/>
      <c r="QQJ2087" s="2206"/>
      <c r="QQK2087" s="2206"/>
      <c r="QQL2087" s="2206"/>
      <c r="QQM2087" s="2206"/>
      <c r="QQN2087" s="2206"/>
      <c r="QQO2087" s="2206"/>
      <c r="QQP2087" s="2206"/>
      <c r="QQQ2087" s="2206"/>
      <c r="QQR2087" s="2206"/>
      <c r="QQS2087" s="2206"/>
      <c r="QQT2087" s="2206"/>
      <c r="QQU2087" s="2206"/>
      <c r="QQV2087" s="2206"/>
      <c r="QQW2087" s="2206"/>
      <c r="QQX2087" s="2206"/>
      <c r="QQY2087" s="2206"/>
      <c r="QQZ2087" s="2206"/>
      <c r="QRA2087" s="2206"/>
      <c r="QRB2087" s="2206"/>
      <c r="QRC2087" s="2206"/>
      <c r="QRD2087" s="2206"/>
      <c r="QRE2087" s="2206"/>
      <c r="QRF2087" s="2206"/>
      <c r="QRG2087" s="2206"/>
      <c r="QRH2087" s="2206"/>
      <c r="QRI2087" s="2206"/>
      <c r="QRJ2087" s="2206"/>
      <c r="QRK2087" s="2206"/>
      <c r="QRL2087" s="2206"/>
      <c r="QRM2087" s="2206"/>
      <c r="QRN2087" s="2206"/>
      <c r="QRO2087" s="2206"/>
      <c r="QRP2087" s="2206"/>
      <c r="QRQ2087" s="2206"/>
      <c r="QRR2087" s="2206"/>
      <c r="QRS2087" s="2206"/>
      <c r="QRT2087" s="2206"/>
      <c r="QRU2087" s="2206"/>
      <c r="QRV2087" s="2206"/>
      <c r="QRW2087" s="2206"/>
      <c r="QRX2087" s="2206"/>
      <c r="QRY2087" s="2206"/>
      <c r="QRZ2087" s="2206"/>
      <c r="QSA2087" s="2206"/>
      <c r="QSB2087" s="2206"/>
      <c r="QSC2087" s="2206"/>
      <c r="QSD2087" s="2206"/>
      <c r="QSE2087" s="2206"/>
      <c r="QSF2087" s="2206"/>
      <c r="QSG2087" s="2206"/>
      <c r="QSH2087" s="2206"/>
      <c r="QSI2087" s="2206"/>
      <c r="QSJ2087" s="2206"/>
      <c r="QSK2087" s="2206"/>
      <c r="QSL2087" s="2206"/>
      <c r="QSM2087" s="2206"/>
      <c r="QSN2087" s="2206"/>
      <c r="QSO2087" s="2206"/>
      <c r="QSP2087" s="2206"/>
      <c r="QSQ2087" s="2206"/>
      <c r="QSR2087" s="2206"/>
      <c r="QSS2087" s="2206"/>
      <c r="QST2087" s="2206"/>
      <c r="QSU2087" s="2206"/>
      <c r="QSV2087" s="2206"/>
      <c r="QSW2087" s="2206"/>
      <c r="QSX2087" s="2206"/>
      <c r="QSY2087" s="2206"/>
      <c r="QSZ2087" s="2206"/>
      <c r="QTA2087" s="2206"/>
      <c r="QTB2087" s="2206"/>
      <c r="QTC2087" s="2206"/>
      <c r="QTD2087" s="2206"/>
      <c r="QTE2087" s="2206"/>
      <c r="QTF2087" s="2206"/>
      <c r="QTG2087" s="2206"/>
      <c r="QTH2087" s="2206"/>
      <c r="QTI2087" s="2206"/>
      <c r="QTJ2087" s="2206"/>
      <c r="QTK2087" s="2206"/>
      <c r="QTL2087" s="2206"/>
      <c r="QTM2087" s="2206"/>
      <c r="QTN2087" s="2206"/>
      <c r="QTO2087" s="2206"/>
      <c r="QTP2087" s="2206"/>
      <c r="QTQ2087" s="2206"/>
      <c r="QTR2087" s="2206"/>
      <c r="QTS2087" s="2206"/>
      <c r="QTT2087" s="2206"/>
      <c r="QTU2087" s="2206"/>
      <c r="QTV2087" s="2206"/>
      <c r="QTW2087" s="2206"/>
      <c r="QTX2087" s="2206"/>
      <c r="QTY2087" s="2206"/>
      <c r="QTZ2087" s="2206"/>
      <c r="QUA2087" s="2206"/>
      <c r="QUB2087" s="2206"/>
      <c r="QUC2087" s="2206"/>
      <c r="QUD2087" s="2206"/>
      <c r="QUE2087" s="2206"/>
      <c r="QUF2087" s="2206"/>
      <c r="QUG2087" s="2206"/>
      <c r="QUH2087" s="2206"/>
      <c r="QUI2087" s="2206"/>
      <c r="QUJ2087" s="2206"/>
      <c r="QUK2087" s="2206"/>
      <c r="QUL2087" s="2206"/>
      <c r="QUM2087" s="2206"/>
      <c r="QUN2087" s="2206"/>
      <c r="QUO2087" s="2206"/>
      <c r="QUP2087" s="2206"/>
      <c r="QUQ2087" s="2206"/>
      <c r="QUR2087" s="2206"/>
      <c r="QUS2087" s="2206"/>
      <c r="QUT2087" s="2206"/>
      <c r="QUU2087" s="2206"/>
      <c r="QUV2087" s="2206"/>
      <c r="QUW2087" s="2206"/>
      <c r="QUX2087" s="2206"/>
      <c r="QUY2087" s="2206"/>
      <c r="QUZ2087" s="2206"/>
      <c r="QVA2087" s="2206"/>
      <c r="QVB2087" s="2206"/>
      <c r="QVC2087" s="2206"/>
      <c r="QVD2087" s="2206"/>
      <c r="QVE2087" s="2206"/>
      <c r="QVF2087" s="2206"/>
      <c r="QVG2087" s="2206"/>
      <c r="QVH2087" s="2206"/>
      <c r="QVI2087" s="2206"/>
      <c r="QVJ2087" s="2206"/>
      <c r="QVK2087" s="2206"/>
      <c r="QVL2087" s="2206"/>
      <c r="QVM2087" s="2206"/>
      <c r="QVN2087" s="2206"/>
      <c r="QVO2087" s="2206"/>
      <c r="QVP2087" s="2206"/>
      <c r="QVQ2087" s="2206"/>
      <c r="QVR2087" s="2206"/>
      <c r="QVS2087" s="2206"/>
      <c r="QVT2087" s="2206"/>
      <c r="QVU2087" s="2206"/>
      <c r="QVV2087" s="2206"/>
      <c r="QVW2087" s="2206"/>
      <c r="QVX2087" s="2206"/>
      <c r="QVY2087" s="2206"/>
      <c r="QVZ2087" s="2206"/>
      <c r="QWA2087" s="2206"/>
      <c r="QWB2087" s="2206"/>
      <c r="QWC2087" s="2206"/>
      <c r="QWD2087" s="2206"/>
      <c r="QWE2087" s="2206"/>
      <c r="QWF2087" s="2206"/>
      <c r="QWG2087" s="2206"/>
      <c r="QWH2087" s="2206"/>
      <c r="QWI2087" s="2206"/>
      <c r="QWJ2087" s="2206"/>
      <c r="QWK2087" s="2206"/>
      <c r="QWL2087" s="2206"/>
      <c r="QWM2087" s="2206"/>
      <c r="QWN2087" s="2206"/>
      <c r="QWO2087" s="2206"/>
      <c r="QWP2087" s="2206"/>
      <c r="QWQ2087" s="2206"/>
      <c r="QWR2087" s="2206"/>
      <c r="QWS2087" s="2206"/>
      <c r="QWT2087" s="2206"/>
      <c r="QWU2087" s="2206"/>
      <c r="QWV2087" s="2206"/>
      <c r="QWW2087" s="2206"/>
      <c r="QWX2087" s="2206"/>
      <c r="QWY2087" s="2206"/>
      <c r="QWZ2087" s="2206"/>
      <c r="QXA2087" s="2206"/>
      <c r="QXB2087" s="2206"/>
      <c r="QXC2087" s="2206"/>
      <c r="QXD2087" s="2206"/>
      <c r="QXE2087" s="2206"/>
      <c r="QXF2087" s="2206"/>
      <c r="QXG2087" s="2206"/>
      <c r="QXH2087" s="2206"/>
      <c r="QXI2087" s="2206"/>
      <c r="QXJ2087" s="2206"/>
      <c r="QXK2087" s="2206"/>
      <c r="QXL2087" s="2206"/>
      <c r="QXM2087" s="2206"/>
      <c r="QXN2087" s="2206"/>
      <c r="QXO2087" s="2206"/>
      <c r="QXP2087" s="2206"/>
      <c r="QXQ2087" s="2206"/>
      <c r="QXR2087" s="2206"/>
      <c r="QXS2087" s="2206"/>
      <c r="QXT2087" s="2206"/>
      <c r="QXU2087" s="2206"/>
      <c r="QXV2087" s="2206"/>
      <c r="QXW2087" s="2206"/>
      <c r="QXX2087" s="2206"/>
      <c r="QXY2087" s="2206"/>
      <c r="QXZ2087" s="2206"/>
      <c r="QYA2087" s="2206"/>
      <c r="QYB2087" s="2206"/>
      <c r="QYC2087" s="2206"/>
      <c r="QYD2087" s="2206"/>
      <c r="QYE2087" s="2206"/>
      <c r="QYF2087" s="2206"/>
      <c r="QYG2087" s="2206"/>
      <c r="QYH2087" s="2206"/>
      <c r="QYI2087" s="2206"/>
      <c r="QYJ2087" s="2206"/>
      <c r="QYK2087" s="2206"/>
      <c r="QYL2087" s="2206"/>
      <c r="QYM2087" s="2206"/>
      <c r="QYN2087" s="2206"/>
      <c r="QYO2087" s="2206"/>
      <c r="QYP2087" s="2206"/>
      <c r="QYQ2087" s="2206"/>
      <c r="QYR2087" s="2206"/>
      <c r="QYS2087" s="2206"/>
      <c r="QYT2087" s="2206"/>
      <c r="QYU2087" s="2206"/>
      <c r="QYV2087" s="2206"/>
      <c r="QYW2087" s="2206"/>
      <c r="QYX2087" s="2206"/>
      <c r="QYY2087" s="2206"/>
      <c r="QYZ2087" s="2206"/>
      <c r="QZA2087" s="2206"/>
      <c r="QZB2087" s="2206"/>
      <c r="QZC2087" s="2206"/>
      <c r="QZD2087" s="2206"/>
      <c r="QZE2087" s="2206"/>
      <c r="QZF2087" s="2206"/>
      <c r="QZG2087" s="2206"/>
      <c r="QZH2087" s="2206"/>
      <c r="QZI2087" s="2206"/>
      <c r="QZJ2087" s="2206"/>
      <c r="QZK2087" s="2206"/>
      <c r="QZL2087" s="2206"/>
      <c r="QZM2087" s="2206"/>
      <c r="QZN2087" s="2206"/>
      <c r="QZO2087" s="2206"/>
      <c r="QZP2087" s="2206"/>
      <c r="QZQ2087" s="2206"/>
      <c r="QZR2087" s="2206"/>
      <c r="QZS2087" s="2206"/>
      <c r="QZT2087" s="2206"/>
      <c r="QZU2087" s="2206"/>
      <c r="QZV2087" s="2206"/>
      <c r="QZW2087" s="2206"/>
      <c r="QZX2087" s="2206"/>
      <c r="QZY2087" s="2206"/>
      <c r="QZZ2087" s="2206"/>
      <c r="RAA2087" s="2206"/>
      <c r="RAB2087" s="2206"/>
      <c r="RAC2087" s="2206"/>
      <c r="RAD2087" s="2206"/>
      <c r="RAE2087" s="2206"/>
      <c r="RAF2087" s="2206"/>
      <c r="RAG2087" s="2206"/>
      <c r="RAH2087" s="2206"/>
      <c r="RAI2087" s="2206"/>
      <c r="RAJ2087" s="2206"/>
      <c r="RAK2087" s="2206"/>
      <c r="RAL2087" s="2206"/>
      <c r="RAM2087" s="2206"/>
      <c r="RAN2087" s="2206"/>
      <c r="RAO2087" s="2206"/>
      <c r="RAP2087" s="2206"/>
      <c r="RAQ2087" s="2206"/>
      <c r="RAR2087" s="2206"/>
      <c r="RAS2087" s="2206"/>
      <c r="RAT2087" s="2206"/>
      <c r="RAU2087" s="2206"/>
      <c r="RAV2087" s="2206"/>
      <c r="RAW2087" s="2206"/>
      <c r="RAX2087" s="2206"/>
      <c r="RAY2087" s="2206"/>
      <c r="RAZ2087" s="2206"/>
      <c r="RBA2087" s="2206"/>
      <c r="RBB2087" s="2206"/>
      <c r="RBC2087" s="2206"/>
      <c r="RBD2087" s="2206"/>
      <c r="RBE2087" s="2206"/>
      <c r="RBF2087" s="2206"/>
      <c r="RBG2087" s="2206"/>
      <c r="RBH2087" s="2206"/>
      <c r="RBI2087" s="2206"/>
      <c r="RBJ2087" s="2206"/>
      <c r="RBK2087" s="2206"/>
      <c r="RBL2087" s="2206"/>
      <c r="RBM2087" s="2206"/>
      <c r="RBN2087" s="2206"/>
      <c r="RBO2087" s="2206"/>
      <c r="RBP2087" s="2206"/>
      <c r="RBQ2087" s="2206"/>
      <c r="RBR2087" s="2206"/>
      <c r="RBS2087" s="2206"/>
      <c r="RBT2087" s="2206"/>
      <c r="RBU2087" s="2206"/>
      <c r="RBV2087" s="2206"/>
      <c r="RBW2087" s="2206"/>
      <c r="RBX2087" s="2206"/>
      <c r="RBY2087" s="2206"/>
      <c r="RBZ2087" s="2206"/>
      <c r="RCA2087" s="2206"/>
      <c r="RCB2087" s="2206"/>
      <c r="RCC2087" s="2206"/>
      <c r="RCD2087" s="2206"/>
      <c r="RCE2087" s="2206"/>
      <c r="RCF2087" s="2206"/>
      <c r="RCG2087" s="2206"/>
      <c r="RCH2087" s="2206"/>
      <c r="RCI2087" s="2206"/>
      <c r="RCJ2087" s="2206"/>
      <c r="RCK2087" s="2206"/>
      <c r="RCL2087" s="2206"/>
      <c r="RCM2087" s="2206"/>
      <c r="RCN2087" s="2206"/>
      <c r="RCO2087" s="2206"/>
      <c r="RCP2087" s="2206"/>
      <c r="RCQ2087" s="2206"/>
      <c r="RCR2087" s="2206"/>
      <c r="RCS2087" s="2206"/>
      <c r="RCT2087" s="2206"/>
      <c r="RCU2087" s="2206"/>
      <c r="RCV2087" s="2206"/>
      <c r="RCW2087" s="2206"/>
      <c r="RCX2087" s="2206"/>
      <c r="RCY2087" s="2206"/>
      <c r="RCZ2087" s="2206"/>
      <c r="RDA2087" s="2206"/>
      <c r="RDB2087" s="2206"/>
      <c r="RDC2087" s="2206"/>
      <c r="RDD2087" s="2206"/>
      <c r="RDE2087" s="2206"/>
      <c r="RDF2087" s="2206"/>
      <c r="RDG2087" s="2206"/>
      <c r="RDH2087" s="2206"/>
      <c r="RDI2087" s="2206"/>
      <c r="RDJ2087" s="2206"/>
      <c r="RDK2087" s="2206"/>
      <c r="RDL2087" s="2206"/>
      <c r="RDM2087" s="2206"/>
      <c r="RDN2087" s="2206"/>
      <c r="RDO2087" s="2206"/>
      <c r="RDP2087" s="2206"/>
      <c r="RDQ2087" s="2206"/>
      <c r="RDR2087" s="2206"/>
      <c r="RDS2087" s="2206"/>
      <c r="RDT2087" s="2206"/>
      <c r="RDU2087" s="2206"/>
      <c r="RDV2087" s="2206"/>
      <c r="RDW2087" s="2206"/>
      <c r="RDX2087" s="2206"/>
      <c r="RDY2087" s="2206"/>
      <c r="RDZ2087" s="2206"/>
      <c r="REA2087" s="2206"/>
      <c r="REB2087" s="2206"/>
      <c r="REC2087" s="2206"/>
      <c r="RED2087" s="2206"/>
      <c r="REE2087" s="2206"/>
      <c r="REF2087" s="2206"/>
      <c r="REG2087" s="2206"/>
      <c r="REH2087" s="2206"/>
      <c r="REI2087" s="2206"/>
      <c r="REJ2087" s="2206"/>
      <c r="REK2087" s="2206"/>
      <c r="REL2087" s="2206"/>
      <c r="REM2087" s="2206"/>
      <c r="REN2087" s="2206"/>
      <c r="REO2087" s="2206"/>
      <c r="REP2087" s="2206"/>
      <c r="REQ2087" s="2206"/>
      <c r="RER2087" s="2206"/>
      <c r="RES2087" s="2206"/>
      <c r="RET2087" s="2206"/>
      <c r="REU2087" s="2206"/>
      <c r="REV2087" s="2206"/>
      <c r="REW2087" s="2206"/>
      <c r="REX2087" s="2206"/>
      <c r="REY2087" s="2206"/>
      <c r="REZ2087" s="2206"/>
      <c r="RFA2087" s="2206"/>
      <c r="RFB2087" s="2206"/>
      <c r="RFC2087" s="2206"/>
      <c r="RFD2087" s="2206"/>
      <c r="RFE2087" s="2206"/>
      <c r="RFF2087" s="2206"/>
      <c r="RFG2087" s="2206"/>
      <c r="RFH2087" s="2206"/>
      <c r="RFI2087" s="2206"/>
      <c r="RFJ2087" s="2206"/>
      <c r="RFK2087" s="2206"/>
      <c r="RFL2087" s="2206"/>
      <c r="RFM2087" s="2206"/>
      <c r="RFN2087" s="2206"/>
      <c r="RFO2087" s="2206"/>
      <c r="RFP2087" s="2206"/>
      <c r="RFQ2087" s="2206"/>
      <c r="RFR2087" s="2206"/>
      <c r="RFS2087" s="2206"/>
      <c r="RFT2087" s="2206"/>
      <c r="RFU2087" s="2206"/>
      <c r="RFV2087" s="2206"/>
      <c r="RFW2087" s="2206"/>
      <c r="RFX2087" s="2206"/>
      <c r="RFY2087" s="2206"/>
      <c r="RFZ2087" s="2206"/>
      <c r="RGA2087" s="2206"/>
      <c r="RGB2087" s="2206"/>
      <c r="RGC2087" s="2206"/>
      <c r="RGD2087" s="2206"/>
      <c r="RGE2087" s="2206"/>
      <c r="RGF2087" s="2206"/>
      <c r="RGG2087" s="2206"/>
      <c r="RGH2087" s="2206"/>
      <c r="RGI2087" s="2206"/>
      <c r="RGJ2087" s="2206"/>
      <c r="RGK2087" s="2206"/>
      <c r="RGL2087" s="2206"/>
      <c r="RGM2087" s="2206"/>
      <c r="RGN2087" s="2206"/>
      <c r="RGO2087" s="2206"/>
      <c r="RGP2087" s="2206"/>
      <c r="RGQ2087" s="2206"/>
      <c r="RGR2087" s="2206"/>
      <c r="RGS2087" s="2206"/>
      <c r="RGT2087" s="2206"/>
      <c r="RGU2087" s="2206"/>
      <c r="RGV2087" s="2206"/>
      <c r="RGW2087" s="2206"/>
      <c r="RGX2087" s="2206"/>
      <c r="RGY2087" s="2206"/>
      <c r="RGZ2087" s="2206"/>
      <c r="RHA2087" s="2206"/>
      <c r="RHB2087" s="2206"/>
      <c r="RHC2087" s="2206"/>
      <c r="RHD2087" s="2206"/>
      <c r="RHE2087" s="2206"/>
      <c r="RHF2087" s="2206"/>
      <c r="RHG2087" s="2206"/>
      <c r="RHH2087" s="2206"/>
      <c r="RHI2087" s="2206"/>
      <c r="RHJ2087" s="2206"/>
      <c r="RHK2087" s="2206"/>
      <c r="RHL2087" s="2206"/>
      <c r="RHM2087" s="2206"/>
      <c r="RHN2087" s="2206"/>
      <c r="RHO2087" s="2206"/>
      <c r="RHP2087" s="2206"/>
      <c r="RHQ2087" s="2206"/>
      <c r="RHR2087" s="2206"/>
      <c r="RHS2087" s="2206"/>
      <c r="RHT2087" s="2206"/>
      <c r="RHU2087" s="2206"/>
      <c r="RHV2087" s="2206"/>
      <c r="RHW2087" s="2206"/>
      <c r="RHX2087" s="2206"/>
      <c r="RHY2087" s="2206"/>
      <c r="RHZ2087" s="2206"/>
      <c r="RIA2087" s="2206"/>
      <c r="RIB2087" s="2206"/>
      <c r="RIC2087" s="2206"/>
      <c r="RID2087" s="2206"/>
      <c r="RIE2087" s="2206"/>
      <c r="RIF2087" s="2206"/>
      <c r="RIG2087" s="2206"/>
      <c r="RIH2087" s="2206"/>
      <c r="RII2087" s="2206"/>
      <c r="RIJ2087" s="2206"/>
      <c r="RIK2087" s="2206"/>
      <c r="RIL2087" s="2206"/>
      <c r="RIM2087" s="2206"/>
      <c r="RIN2087" s="2206"/>
      <c r="RIO2087" s="2206"/>
      <c r="RIP2087" s="2206"/>
      <c r="RIQ2087" s="2206"/>
      <c r="RIR2087" s="2206"/>
      <c r="RIS2087" s="2206"/>
      <c r="RIT2087" s="2206"/>
      <c r="RIU2087" s="2206"/>
      <c r="RIV2087" s="2206"/>
      <c r="RIW2087" s="2206"/>
      <c r="RIX2087" s="2206"/>
      <c r="RIY2087" s="2206"/>
      <c r="RIZ2087" s="2206"/>
      <c r="RJA2087" s="2206"/>
      <c r="RJB2087" s="2206"/>
      <c r="RJC2087" s="2206"/>
      <c r="RJD2087" s="2206"/>
      <c r="RJE2087" s="2206"/>
      <c r="RJF2087" s="2206"/>
      <c r="RJG2087" s="2206"/>
      <c r="RJH2087" s="2206"/>
      <c r="RJI2087" s="2206"/>
      <c r="RJJ2087" s="2206"/>
      <c r="RJK2087" s="2206"/>
      <c r="RJL2087" s="2206"/>
      <c r="RJM2087" s="2206"/>
      <c r="RJN2087" s="2206"/>
      <c r="RJO2087" s="2206"/>
      <c r="RJP2087" s="2206"/>
      <c r="RJQ2087" s="2206"/>
      <c r="RJR2087" s="2206"/>
      <c r="RJS2087" s="2206"/>
      <c r="RJT2087" s="2206"/>
      <c r="RJU2087" s="2206"/>
      <c r="RJV2087" s="2206"/>
      <c r="RJW2087" s="2206"/>
      <c r="RJX2087" s="2206"/>
      <c r="RJY2087" s="2206"/>
      <c r="RJZ2087" s="2206"/>
      <c r="RKA2087" s="2206"/>
      <c r="RKB2087" s="2206"/>
      <c r="RKC2087" s="2206"/>
      <c r="RKD2087" s="2206"/>
      <c r="RKE2087" s="2206"/>
      <c r="RKF2087" s="2206"/>
      <c r="RKG2087" s="2206"/>
      <c r="RKH2087" s="2206"/>
      <c r="RKI2087" s="2206"/>
      <c r="RKJ2087" s="2206"/>
      <c r="RKK2087" s="2206"/>
      <c r="RKL2087" s="2206"/>
      <c r="RKM2087" s="2206"/>
      <c r="RKN2087" s="2206"/>
      <c r="RKO2087" s="2206"/>
      <c r="RKP2087" s="2206"/>
      <c r="RKQ2087" s="2206"/>
      <c r="RKR2087" s="2206"/>
      <c r="RKS2087" s="2206"/>
      <c r="RKT2087" s="2206"/>
      <c r="RKU2087" s="2206"/>
      <c r="RKV2087" s="2206"/>
      <c r="RKW2087" s="2206"/>
      <c r="RKX2087" s="2206"/>
      <c r="RKY2087" s="2206"/>
      <c r="RKZ2087" s="2206"/>
      <c r="RLA2087" s="2206"/>
      <c r="RLB2087" s="2206"/>
      <c r="RLC2087" s="2206"/>
      <c r="RLD2087" s="2206"/>
      <c r="RLE2087" s="2206"/>
      <c r="RLF2087" s="2206"/>
      <c r="RLG2087" s="2206"/>
      <c r="RLH2087" s="2206"/>
      <c r="RLI2087" s="2206"/>
      <c r="RLJ2087" s="2206"/>
      <c r="RLK2087" s="2206"/>
      <c r="RLL2087" s="2206"/>
      <c r="RLM2087" s="2206"/>
      <c r="RLN2087" s="2206"/>
      <c r="RLO2087" s="2206"/>
      <c r="RLP2087" s="2206"/>
      <c r="RLQ2087" s="2206"/>
      <c r="RLR2087" s="2206"/>
      <c r="RLS2087" s="2206"/>
      <c r="RLT2087" s="2206"/>
      <c r="RLU2087" s="2206"/>
      <c r="RLV2087" s="2206"/>
      <c r="RLW2087" s="2206"/>
      <c r="RLX2087" s="2206"/>
      <c r="RLY2087" s="2206"/>
      <c r="RLZ2087" s="2206"/>
      <c r="RMA2087" s="2206"/>
      <c r="RMB2087" s="2206"/>
      <c r="RMC2087" s="2206"/>
      <c r="RMD2087" s="2206"/>
      <c r="RME2087" s="2206"/>
      <c r="RMF2087" s="2206"/>
      <c r="RMG2087" s="2206"/>
      <c r="RMH2087" s="2206"/>
      <c r="RMI2087" s="2206"/>
      <c r="RMJ2087" s="2206"/>
      <c r="RMK2087" s="2206"/>
      <c r="RML2087" s="2206"/>
      <c r="RMM2087" s="2206"/>
      <c r="RMN2087" s="2206"/>
      <c r="RMO2087" s="2206"/>
      <c r="RMP2087" s="2206"/>
      <c r="RMQ2087" s="2206"/>
      <c r="RMR2087" s="2206"/>
      <c r="RMS2087" s="2206"/>
      <c r="RMT2087" s="2206"/>
      <c r="RMU2087" s="2206"/>
      <c r="RMV2087" s="2206"/>
      <c r="RMW2087" s="2206"/>
      <c r="RMX2087" s="2206"/>
      <c r="RMY2087" s="2206"/>
      <c r="RMZ2087" s="2206"/>
      <c r="RNA2087" s="2206"/>
      <c r="RNB2087" s="2206"/>
      <c r="RNC2087" s="2206"/>
      <c r="RND2087" s="2206"/>
      <c r="RNE2087" s="2206"/>
      <c r="RNF2087" s="2206"/>
      <c r="RNG2087" s="2206"/>
      <c r="RNH2087" s="2206"/>
      <c r="RNI2087" s="2206"/>
      <c r="RNJ2087" s="2206"/>
      <c r="RNK2087" s="2206"/>
      <c r="RNL2087" s="2206"/>
      <c r="RNM2087" s="2206"/>
      <c r="RNN2087" s="2206"/>
      <c r="RNO2087" s="2206"/>
      <c r="RNP2087" s="2206"/>
      <c r="RNQ2087" s="2206"/>
      <c r="RNR2087" s="2206"/>
      <c r="RNS2087" s="2206"/>
      <c r="RNT2087" s="2206"/>
      <c r="RNU2087" s="2206"/>
      <c r="RNV2087" s="2206"/>
      <c r="RNW2087" s="2206"/>
      <c r="RNX2087" s="2206"/>
      <c r="RNY2087" s="2206"/>
      <c r="RNZ2087" s="2206"/>
      <c r="ROA2087" s="2206"/>
      <c r="ROB2087" s="2206"/>
      <c r="ROC2087" s="2206"/>
      <c r="ROD2087" s="2206"/>
      <c r="ROE2087" s="2206"/>
      <c r="ROF2087" s="2206"/>
      <c r="ROG2087" s="2206"/>
      <c r="ROH2087" s="2206"/>
      <c r="ROI2087" s="2206"/>
      <c r="ROJ2087" s="2206"/>
      <c r="ROK2087" s="2206"/>
      <c r="ROL2087" s="2206"/>
      <c r="ROM2087" s="2206"/>
      <c r="RON2087" s="2206"/>
      <c r="ROO2087" s="2206"/>
      <c r="ROP2087" s="2206"/>
      <c r="ROQ2087" s="2206"/>
      <c r="ROR2087" s="2206"/>
      <c r="ROS2087" s="2206"/>
      <c r="ROT2087" s="2206"/>
      <c r="ROU2087" s="2206"/>
      <c r="ROV2087" s="2206"/>
      <c r="ROW2087" s="2206"/>
      <c r="ROX2087" s="2206"/>
      <c r="ROY2087" s="2206"/>
      <c r="ROZ2087" s="2206"/>
      <c r="RPA2087" s="2206"/>
      <c r="RPB2087" s="2206"/>
      <c r="RPC2087" s="2206"/>
      <c r="RPD2087" s="2206"/>
      <c r="RPE2087" s="2206"/>
      <c r="RPF2087" s="2206"/>
      <c r="RPG2087" s="2206"/>
      <c r="RPH2087" s="2206"/>
      <c r="RPI2087" s="2206"/>
      <c r="RPJ2087" s="2206"/>
      <c r="RPK2087" s="2206"/>
      <c r="RPL2087" s="2206"/>
      <c r="RPM2087" s="2206"/>
      <c r="RPN2087" s="2206"/>
      <c r="RPO2087" s="2206"/>
      <c r="RPP2087" s="2206"/>
      <c r="RPQ2087" s="2206"/>
      <c r="RPR2087" s="2206"/>
      <c r="RPS2087" s="2206"/>
      <c r="RPT2087" s="2206"/>
      <c r="RPU2087" s="2206"/>
      <c r="RPV2087" s="2206"/>
      <c r="RPW2087" s="2206"/>
      <c r="RPX2087" s="2206"/>
      <c r="RPY2087" s="2206"/>
      <c r="RPZ2087" s="2206"/>
      <c r="RQA2087" s="2206"/>
      <c r="RQB2087" s="2206"/>
      <c r="RQC2087" s="2206"/>
      <c r="RQD2087" s="2206"/>
      <c r="RQE2087" s="2206"/>
      <c r="RQF2087" s="2206"/>
      <c r="RQG2087" s="2206"/>
      <c r="RQH2087" s="2206"/>
      <c r="RQI2087" s="2206"/>
      <c r="RQJ2087" s="2206"/>
      <c r="RQK2087" s="2206"/>
      <c r="RQL2087" s="2206"/>
      <c r="RQM2087" s="2206"/>
      <c r="RQN2087" s="2206"/>
      <c r="RQO2087" s="2206"/>
      <c r="RQP2087" s="2206"/>
      <c r="RQQ2087" s="2206"/>
      <c r="RQR2087" s="2206"/>
      <c r="RQS2087" s="2206"/>
      <c r="RQT2087" s="2206"/>
      <c r="RQU2087" s="2206"/>
      <c r="RQV2087" s="2206"/>
      <c r="RQW2087" s="2206"/>
      <c r="RQX2087" s="2206"/>
      <c r="RQY2087" s="2206"/>
      <c r="RQZ2087" s="2206"/>
      <c r="RRA2087" s="2206"/>
      <c r="RRB2087" s="2206"/>
      <c r="RRC2087" s="2206"/>
      <c r="RRD2087" s="2206"/>
      <c r="RRE2087" s="2206"/>
      <c r="RRF2087" s="2206"/>
      <c r="RRG2087" s="2206"/>
      <c r="RRH2087" s="2206"/>
      <c r="RRI2087" s="2206"/>
      <c r="RRJ2087" s="2206"/>
      <c r="RRK2087" s="2206"/>
      <c r="RRL2087" s="2206"/>
      <c r="RRM2087" s="2206"/>
      <c r="RRN2087" s="2206"/>
      <c r="RRO2087" s="2206"/>
      <c r="RRP2087" s="2206"/>
      <c r="RRQ2087" s="2206"/>
      <c r="RRR2087" s="2206"/>
      <c r="RRS2087" s="2206"/>
      <c r="RRT2087" s="2206"/>
      <c r="RRU2087" s="2206"/>
      <c r="RRV2087" s="2206"/>
      <c r="RRW2087" s="2206"/>
      <c r="RRX2087" s="2206"/>
      <c r="RRY2087" s="2206"/>
      <c r="RRZ2087" s="2206"/>
      <c r="RSA2087" s="2206"/>
      <c r="RSB2087" s="2206"/>
      <c r="RSC2087" s="2206"/>
      <c r="RSD2087" s="2206"/>
      <c r="RSE2087" s="2206"/>
      <c r="RSF2087" s="2206"/>
      <c r="RSG2087" s="2206"/>
      <c r="RSH2087" s="2206"/>
      <c r="RSI2087" s="2206"/>
      <c r="RSJ2087" s="2206"/>
      <c r="RSK2087" s="2206"/>
      <c r="RSL2087" s="2206"/>
      <c r="RSM2087" s="2206"/>
      <c r="RSN2087" s="2206"/>
      <c r="RSO2087" s="2206"/>
      <c r="RSP2087" s="2206"/>
      <c r="RSQ2087" s="2206"/>
      <c r="RSR2087" s="2206"/>
      <c r="RSS2087" s="2206"/>
      <c r="RST2087" s="2206"/>
      <c r="RSU2087" s="2206"/>
      <c r="RSV2087" s="2206"/>
      <c r="RSW2087" s="2206"/>
      <c r="RSX2087" s="2206"/>
      <c r="RSY2087" s="2206"/>
      <c r="RSZ2087" s="2206"/>
      <c r="RTA2087" s="2206"/>
      <c r="RTB2087" s="2206"/>
      <c r="RTC2087" s="2206"/>
      <c r="RTD2087" s="2206"/>
      <c r="RTE2087" s="2206"/>
      <c r="RTF2087" s="2206"/>
      <c r="RTG2087" s="2206"/>
      <c r="RTH2087" s="2206"/>
      <c r="RTI2087" s="2206"/>
      <c r="RTJ2087" s="2206"/>
      <c r="RTK2087" s="2206"/>
      <c r="RTL2087" s="2206"/>
      <c r="RTM2087" s="2206"/>
      <c r="RTN2087" s="2206"/>
      <c r="RTO2087" s="2206"/>
      <c r="RTP2087" s="2206"/>
      <c r="RTQ2087" s="2206"/>
      <c r="RTR2087" s="2206"/>
      <c r="RTS2087" s="2206"/>
      <c r="RTT2087" s="2206"/>
      <c r="RTU2087" s="2206"/>
      <c r="RTV2087" s="2206"/>
      <c r="RTW2087" s="2206"/>
      <c r="RTX2087" s="2206"/>
      <c r="RTY2087" s="2206"/>
      <c r="RTZ2087" s="2206"/>
      <c r="RUA2087" s="2206"/>
      <c r="RUB2087" s="2206"/>
      <c r="RUC2087" s="2206"/>
      <c r="RUD2087" s="2206"/>
      <c r="RUE2087" s="2206"/>
      <c r="RUF2087" s="2206"/>
      <c r="RUG2087" s="2206"/>
      <c r="RUH2087" s="2206"/>
      <c r="RUI2087" s="2206"/>
      <c r="RUJ2087" s="2206"/>
      <c r="RUK2087" s="2206"/>
      <c r="RUL2087" s="2206"/>
      <c r="RUM2087" s="2206"/>
      <c r="RUN2087" s="2206"/>
      <c r="RUO2087" s="2206"/>
      <c r="RUP2087" s="2206"/>
      <c r="RUQ2087" s="2206"/>
      <c r="RUR2087" s="2206"/>
      <c r="RUS2087" s="2206"/>
      <c r="RUT2087" s="2206"/>
      <c r="RUU2087" s="2206"/>
      <c r="RUV2087" s="2206"/>
      <c r="RUW2087" s="2206"/>
      <c r="RUX2087" s="2206"/>
      <c r="RUY2087" s="2206"/>
      <c r="RUZ2087" s="2206"/>
      <c r="RVA2087" s="2206"/>
      <c r="RVB2087" s="2206"/>
      <c r="RVC2087" s="2206"/>
      <c r="RVD2087" s="2206"/>
      <c r="RVE2087" s="2206"/>
      <c r="RVF2087" s="2206"/>
      <c r="RVG2087" s="2206"/>
      <c r="RVH2087" s="2206"/>
      <c r="RVI2087" s="2206"/>
      <c r="RVJ2087" s="2206"/>
      <c r="RVK2087" s="2206"/>
      <c r="RVL2087" s="2206"/>
      <c r="RVM2087" s="2206"/>
      <c r="RVN2087" s="2206"/>
      <c r="RVO2087" s="2206"/>
      <c r="RVP2087" s="2206"/>
      <c r="RVQ2087" s="2206"/>
      <c r="RVR2087" s="2206"/>
      <c r="RVS2087" s="2206"/>
      <c r="RVT2087" s="2206"/>
      <c r="RVU2087" s="2206"/>
      <c r="RVV2087" s="2206"/>
      <c r="RVW2087" s="2206"/>
      <c r="RVX2087" s="2206"/>
      <c r="RVY2087" s="2206"/>
      <c r="RVZ2087" s="2206"/>
      <c r="RWA2087" s="2206"/>
      <c r="RWB2087" s="2206"/>
      <c r="RWC2087" s="2206"/>
      <c r="RWD2087" s="2206"/>
      <c r="RWE2087" s="2206"/>
      <c r="RWF2087" s="2206"/>
      <c r="RWG2087" s="2206"/>
      <c r="RWH2087" s="2206"/>
      <c r="RWI2087" s="2206"/>
      <c r="RWJ2087" s="2206"/>
      <c r="RWK2087" s="2206"/>
      <c r="RWL2087" s="2206"/>
      <c r="RWM2087" s="2206"/>
      <c r="RWN2087" s="2206"/>
      <c r="RWO2087" s="2206"/>
      <c r="RWP2087" s="2206"/>
      <c r="RWQ2087" s="2206"/>
      <c r="RWR2087" s="2206"/>
      <c r="RWS2087" s="2206"/>
      <c r="RWT2087" s="2206"/>
      <c r="RWU2087" s="2206"/>
      <c r="RWV2087" s="2206"/>
      <c r="RWW2087" s="2206"/>
      <c r="RWX2087" s="2206"/>
      <c r="RWY2087" s="2206"/>
      <c r="RWZ2087" s="2206"/>
      <c r="RXA2087" s="2206"/>
      <c r="RXB2087" s="2206"/>
      <c r="RXC2087" s="2206"/>
      <c r="RXD2087" s="2206"/>
      <c r="RXE2087" s="2206"/>
      <c r="RXF2087" s="2206"/>
      <c r="RXG2087" s="2206"/>
      <c r="RXH2087" s="2206"/>
      <c r="RXI2087" s="2206"/>
      <c r="RXJ2087" s="2206"/>
      <c r="RXK2087" s="2206"/>
      <c r="RXL2087" s="2206"/>
      <c r="RXM2087" s="2206"/>
      <c r="RXN2087" s="2206"/>
      <c r="RXO2087" s="2206"/>
      <c r="RXP2087" s="2206"/>
      <c r="RXQ2087" s="2206"/>
      <c r="RXR2087" s="2206"/>
      <c r="RXS2087" s="2206"/>
      <c r="RXT2087" s="2206"/>
      <c r="RXU2087" s="2206"/>
      <c r="RXV2087" s="2206"/>
      <c r="RXW2087" s="2206"/>
      <c r="RXX2087" s="2206"/>
      <c r="RXY2087" s="2206"/>
      <c r="RXZ2087" s="2206"/>
      <c r="RYA2087" s="2206"/>
      <c r="RYB2087" s="2206"/>
      <c r="RYC2087" s="2206"/>
      <c r="RYD2087" s="2206"/>
      <c r="RYE2087" s="2206"/>
      <c r="RYF2087" s="2206"/>
      <c r="RYG2087" s="2206"/>
      <c r="RYH2087" s="2206"/>
      <c r="RYI2087" s="2206"/>
      <c r="RYJ2087" s="2206"/>
      <c r="RYK2087" s="2206"/>
      <c r="RYL2087" s="2206"/>
      <c r="RYM2087" s="2206"/>
      <c r="RYN2087" s="2206"/>
      <c r="RYO2087" s="2206"/>
      <c r="RYP2087" s="2206"/>
      <c r="RYQ2087" s="2206"/>
      <c r="RYR2087" s="2206"/>
      <c r="RYS2087" s="2206"/>
      <c r="RYT2087" s="2206"/>
      <c r="RYU2087" s="2206"/>
      <c r="RYV2087" s="2206"/>
      <c r="RYW2087" s="2206"/>
      <c r="RYX2087" s="2206"/>
      <c r="RYY2087" s="2206"/>
      <c r="RYZ2087" s="2206"/>
      <c r="RZA2087" s="2206"/>
      <c r="RZB2087" s="2206"/>
      <c r="RZC2087" s="2206"/>
      <c r="RZD2087" s="2206"/>
      <c r="RZE2087" s="2206"/>
      <c r="RZF2087" s="2206"/>
      <c r="RZG2087" s="2206"/>
      <c r="RZH2087" s="2206"/>
      <c r="RZI2087" s="2206"/>
      <c r="RZJ2087" s="2206"/>
      <c r="RZK2087" s="2206"/>
      <c r="RZL2087" s="2206"/>
      <c r="RZM2087" s="2206"/>
      <c r="RZN2087" s="2206"/>
      <c r="RZO2087" s="2206"/>
      <c r="RZP2087" s="2206"/>
      <c r="RZQ2087" s="2206"/>
      <c r="RZR2087" s="2206"/>
      <c r="RZS2087" s="2206"/>
      <c r="RZT2087" s="2206"/>
      <c r="RZU2087" s="2206"/>
      <c r="RZV2087" s="2206"/>
      <c r="RZW2087" s="2206"/>
      <c r="RZX2087" s="2206"/>
      <c r="RZY2087" s="2206"/>
      <c r="RZZ2087" s="2206"/>
      <c r="SAA2087" s="2206"/>
      <c r="SAB2087" s="2206"/>
      <c r="SAC2087" s="2206"/>
      <c r="SAD2087" s="2206"/>
      <c r="SAE2087" s="2206"/>
      <c r="SAF2087" s="2206"/>
      <c r="SAG2087" s="2206"/>
      <c r="SAH2087" s="2206"/>
      <c r="SAI2087" s="2206"/>
      <c r="SAJ2087" s="2206"/>
      <c r="SAK2087" s="2206"/>
      <c r="SAL2087" s="2206"/>
      <c r="SAM2087" s="2206"/>
      <c r="SAN2087" s="2206"/>
      <c r="SAO2087" s="2206"/>
      <c r="SAP2087" s="2206"/>
      <c r="SAQ2087" s="2206"/>
      <c r="SAR2087" s="2206"/>
      <c r="SAS2087" s="2206"/>
      <c r="SAT2087" s="2206"/>
      <c r="SAU2087" s="2206"/>
      <c r="SAV2087" s="2206"/>
      <c r="SAW2087" s="2206"/>
      <c r="SAX2087" s="2206"/>
      <c r="SAY2087" s="2206"/>
      <c r="SAZ2087" s="2206"/>
      <c r="SBA2087" s="2206"/>
      <c r="SBB2087" s="2206"/>
      <c r="SBC2087" s="2206"/>
      <c r="SBD2087" s="2206"/>
      <c r="SBE2087" s="2206"/>
      <c r="SBF2087" s="2206"/>
      <c r="SBG2087" s="2206"/>
      <c r="SBH2087" s="2206"/>
      <c r="SBI2087" s="2206"/>
      <c r="SBJ2087" s="2206"/>
      <c r="SBK2087" s="2206"/>
      <c r="SBL2087" s="2206"/>
      <c r="SBM2087" s="2206"/>
      <c r="SBN2087" s="2206"/>
      <c r="SBO2087" s="2206"/>
      <c r="SBP2087" s="2206"/>
      <c r="SBQ2087" s="2206"/>
      <c r="SBR2087" s="2206"/>
      <c r="SBS2087" s="2206"/>
      <c r="SBT2087" s="2206"/>
      <c r="SBU2087" s="2206"/>
      <c r="SBV2087" s="2206"/>
      <c r="SBW2087" s="2206"/>
      <c r="SBX2087" s="2206"/>
      <c r="SBY2087" s="2206"/>
      <c r="SBZ2087" s="2206"/>
      <c r="SCA2087" s="2206"/>
      <c r="SCB2087" s="2206"/>
      <c r="SCC2087" s="2206"/>
      <c r="SCD2087" s="2206"/>
      <c r="SCE2087" s="2206"/>
      <c r="SCF2087" s="2206"/>
      <c r="SCG2087" s="2206"/>
      <c r="SCH2087" s="2206"/>
      <c r="SCI2087" s="2206"/>
      <c r="SCJ2087" s="2206"/>
      <c r="SCK2087" s="2206"/>
      <c r="SCL2087" s="2206"/>
      <c r="SCM2087" s="2206"/>
      <c r="SCN2087" s="2206"/>
      <c r="SCO2087" s="2206"/>
      <c r="SCP2087" s="2206"/>
      <c r="SCQ2087" s="2206"/>
      <c r="SCR2087" s="2206"/>
      <c r="SCS2087" s="2206"/>
      <c r="SCT2087" s="2206"/>
      <c r="SCU2087" s="2206"/>
      <c r="SCV2087" s="2206"/>
      <c r="SCW2087" s="2206"/>
      <c r="SCX2087" s="2206"/>
      <c r="SCY2087" s="2206"/>
      <c r="SCZ2087" s="2206"/>
      <c r="SDA2087" s="2206"/>
      <c r="SDB2087" s="2206"/>
      <c r="SDC2087" s="2206"/>
      <c r="SDD2087" s="2206"/>
      <c r="SDE2087" s="2206"/>
      <c r="SDF2087" s="2206"/>
      <c r="SDG2087" s="2206"/>
      <c r="SDH2087" s="2206"/>
      <c r="SDI2087" s="2206"/>
      <c r="SDJ2087" s="2206"/>
      <c r="SDK2087" s="2206"/>
      <c r="SDL2087" s="2206"/>
      <c r="SDM2087" s="2206"/>
      <c r="SDN2087" s="2206"/>
      <c r="SDO2087" s="2206"/>
      <c r="SDP2087" s="2206"/>
      <c r="SDQ2087" s="2206"/>
      <c r="SDR2087" s="2206"/>
      <c r="SDS2087" s="2206"/>
      <c r="SDT2087" s="2206"/>
      <c r="SDU2087" s="2206"/>
      <c r="SDV2087" s="2206"/>
      <c r="SDW2087" s="2206"/>
      <c r="SDX2087" s="2206"/>
      <c r="SDY2087" s="2206"/>
      <c r="SDZ2087" s="2206"/>
      <c r="SEA2087" s="2206"/>
      <c r="SEB2087" s="2206"/>
      <c r="SEC2087" s="2206"/>
      <c r="SED2087" s="2206"/>
      <c r="SEE2087" s="2206"/>
      <c r="SEF2087" s="2206"/>
      <c r="SEG2087" s="2206"/>
      <c r="SEH2087" s="2206"/>
      <c r="SEI2087" s="2206"/>
      <c r="SEJ2087" s="2206"/>
      <c r="SEK2087" s="2206"/>
      <c r="SEL2087" s="2206"/>
      <c r="SEM2087" s="2206"/>
      <c r="SEN2087" s="2206"/>
      <c r="SEO2087" s="2206"/>
      <c r="SEP2087" s="2206"/>
      <c r="SEQ2087" s="2206"/>
      <c r="SER2087" s="2206"/>
      <c r="SES2087" s="2206"/>
      <c r="SET2087" s="2206"/>
      <c r="SEU2087" s="2206"/>
      <c r="SEV2087" s="2206"/>
      <c r="SEW2087" s="2206"/>
      <c r="SEX2087" s="2206"/>
      <c r="SEY2087" s="2206"/>
      <c r="SEZ2087" s="2206"/>
      <c r="SFA2087" s="2206"/>
      <c r="SFB2087" s="2206"/>
      <c r="SFC2087" s="2206"/>
      <c r="SFD2087" s="2206"/>
      <c r="SFE2087" s="2206"/>
      <c r="SFF2087" s="2206"/>
      <c r="SFG2087" s="2206"/>
      <c r="SFH2087" s="2206"/>
      <c r="SFI2087" s="2206"/>
      <c r="SFJ2087" s="2206"/>
      <c r="SFK2087" s="2206"/>
      <c r="SFL2087" s="2206"/>
      <c r="SFM2087" s="2206"/>
      <c r="SFN2087" s="2206"/>
      <c r="SFO2087" s="2206"/>
      <c r="SFP2087" s="2206"/>
      <c r="SFQ2087" s="2206"/>
      <c r="SFR2087" s="2206"/>
      <c r="SFS2087" s="2206"/>
      <c r="SFT2087" s="2206"/>
      <c r="SFU2087" s="2206"/>
      <c r="SFV2087" s="2206"/>
      <c r="SFW2087" s="2206"/>
      <c r="SFX2087" s="2206"/>
      <c r="SFY2087" s="2206"/>
      <c r="SFZ2087" s="2206"/>
      <c r="SGA2087" s="2206"/>
      <c r="SGB2087" s="2206"/>
      <c r="SGC2087" s="2206"/>
      <c r="SGD2087" s="2206"/>
      <c r="SGE2087" s="2206"/>
      <c r="SGF2087" s="2206"/>
      <c r="SGG2087" s="2206"/>
      <c r="SGH2087" s="2206"/>
      <c r="SGI2087" s="2206"/>
      <c r="SGJ2087" s="2206"/>
      <c r="SGK2087" s="2206"/>
      <c r="SGL2087" s="2206"/>
      <c r="SGM2087" s="2206"/>
      <c r="SGN2087" s="2206"/>
      <c r="SGO2087" s="2206"/>
      <c r="SGP2087" s="2206"/>
      <c r="SGQ2087" s="2206"/>
      <c r="SGR2087" s="2206"/>
      <c r="SGS2087" s="2206"/>
      <c r="SGT2087" s="2206"/>
      <c r="SGU2087" s="2206"/>
      <c r="SGV2087" s="2206"/>
      <c r="SGW2087" s="2206"/>
      <c r="SGX2087" s="2206"/>
      <c r="SGY2087" s="2206"/>
      <c r="SGZ2087" s="2206"/>
      <c r="SHA2087" s="2206"/>
      <c r="SHB2087" s="2206"/>
      <c r="SHC2087" s="2206"/>
      <c r="SHD2087" s="2206"/>
      <c r="SHE2087" s="2206"/>
      <c r="SHF2087" s="2206"/>
      <c r="SHG2087" s="2206"/>
      <c r="SHH2087" s="2206"/>
      <c r="SHI2087" s="2206"/>
      <c r="SHJ2087" s="2206"/>
      <c r="SHK2087" s="2206"/>
      <c r="SHL2087" s="2206"/>
      <c r="SHM2087" s="2206"/>
      <c r="SHN2087" s="2206"/>
      <c r="SHO2087" s="2206"/>
      <c r="SHP2087" s="2206"/>
      <c r="SHQ2087" s="2206"/>
      <c r="SHR2087" s="2206"/>
      <c r="SHS2087" s="2206"/>
      <c r="SHT2087" s="2206"/>
      <c r="SHU2087" s="2206"/>
      <c r="SHV2087" s="2206"/>
      <c r="SHW2087" s="2206"/>
      <c r="SHX2087" s="2206"/>
      <c r="SHY2087" s="2206"/>
      <c r="SHZ2087" s="2206"/>
      <c r="SIA2087" s="2206"/>
      <c r="SIB2087" s="2206"/>
      <c r="SIC2087" s="2206"/>
      <c r="SID2087" s="2206"/>
      <c r="SIE2087" s="2206"/>
      <c r="SIF2087" s="2206"/>
      <c r="SIG2087" s="2206"/>
      <c r="SIH2087" s="2206"/>
      <c r="SII2087" s="2206"/>
      <c r="SIJ2087" s="2206"/>
      <c r="SIK2087" s="2206"/>
      <c r="SIL2087" s="2206"/>
      <c r="SIM2087" s="2206"/>
      <c r="SIN2087" s="2206"/>
      <c r="SIO2087" s="2206"/>
      <c r="SIP2087" s="2206"/>
      <c r="SIQ2087" s="2206"/>
      <c r="SIR2087" s="2206"/>
      <c r="SIS2087" s="2206"/>
      <c r="SIT2087" s="2206"/>
      <c r="SIU2087" s="2206"/>
      <c r="SIV2087" s="2206"/>
      <c r="SIW2087" s="2206"/>
      <c r="SIX2087" s="2206"/>
      <c r="SIY2087" s="2206"/>
      <c r="SIZ2087" s="2206"/>
      <c r="SJA2087" s="2206"/>
      <c r="SJB2087" s="2206"/>
      <c r="SJC2087" s="2206"/>
      <c r="SJD2087" s="2206"/>
      <c r="SJE2087" s="2206"/>
      <c r="SJF2087" s="2206"/>
      <c r="SJG2087" s="2206"/>
      <c r="SJH2087" s="2206"/>
      <c r="SJI2087" s="2206"/>
      <c r="SJJ2087" s="2206"/>
      <c r="SJK2087" s="2206"/>
      <c r="SJL2087" s="2206"/>
      <c r="SJM2087" s="2206"/>
      <c r="SJN2087" s="2206"/>
      <c r="SJO2087" s="2206"/>
      <c r="SJP2087" s="2206"/>
      <c r="SJQ2087" s="2206"/>
      <c r="SJR2087" s="2206"/>
      <c r="SJS2087" s="2206"/>
      <c r="SJT2087" s="2206"/>
      <c r="SJU2087" s="2206"/>
      <c r="SJV2087" s="2206"/>
      <c r="SJW2087" s="2206"/>
      <c r="SJX2087" s="2206"/>
      <c r="SJY2087" s="2206"/>
      <c r="SJZ2087" s="2206"/>
      <c r="SKA2087" s="2206"/>
      <c r="SKB2087" s="2206"/>
      <c r="SKC2087" s="2206"/>
      <c r="SKD2087" s="2206"/>
      <c r="SKE2087" s="2206"/>
      <c r="SKF2087" s="2206"/>
      <c r="SKG2087" s="2206"/>
      <c r="SKH2087" s="2206"/>
      <c r="SKI2087" s="2206"/>
      <c r="SKJ2087" s="2206"/>
      <c r="SKK2087" s="2206"/>
      <c r="SKL2087" s="2206"/>
      <c r="SKM2087" s="2206"/>
      <c r="SKN2087" s="2206"/>
      <c r="SKO2087" s="2206"/>
      <c r="SKP2087" s="2206"/>
      <c r="SKQ2087" s="2206"/>
      <c r="SKR2087" s="2206"/>
      <c r="SKS2087" s="2206"/>
      <c r="SKT2087" s="2206"/>
      <c r="SKU2087" s="2206"/>
      <c r="SKV2087" s="2206"/>
      <c r="SKW2087" s="2206"/>
      <c r="SKX2087" s="2206"/>
      <c r="SKY2087" s="2206"/>
      <c r="SKZ2087" s="2206"/>
      <c r="SLA2087" s="2206"/>
      <c r="SLB2087" s="2206"/>
      <c r="SLC2087" s="2206"/>
      <c r="SLD2087" s="2206"/>
      <c r="SLE2087" s="2206"/>
      <c r="SLF2087" s="2206"/>
      <c r="SLG2087" s="2206"/>
      <c r="SLH2087" s="2206"/>
      <c r="SLI2087" s="2206"/>
      <c r="SLJ2087" s="2206"/>
      <c r="SLK2087" s="2206"/>
      <c r="SLL2087" s="2206"/>
      <c r="SLM2087" s="2206"/>
      <c r="SLN2087" s="2206"/>
      <c r="SLO2087" s="2206"/>
      <c r="SLP2087" s="2206"/>
      <c r="SLQ2087" s="2206"/>
      <c r="SLR2087" s="2206"/>
      <c r="SLS2087" s="2206"/>
      <c r="SLT2087" s="2206"/>
      <c r="SLU2087" s="2206"/>
      <c r="SLV2087" s="2206"/>
      <c r="SLW2087" s="2206"/>
      <c r="SLX2087" s="2206"/>
      <c r="SLY2087" s="2206"/>
      <c r="SLZ2087" s="2206"/>
      <c r="SMA2087" s="2206"/>
      <c r="SMB2087" s="2206"/>
      <c r="SMC2087" s="2206"/>
      <c r="SMD2087" s="2206"/>
      <c r="SME2087" s="2206"/>
      <c r="SMF2087" s="2206"/>
      <c r="SMG2087" s="2206"/>
      <c r="SMH2087" s="2206"/>
      <c r="SMI2087" s="2206"/>
      <c r="SMJ2087" s="2206"/>
      <c r="SMK2087" s="2206"/>
      <c r="SML2087" s="2206"/>
      <c r="SMM2087" s="2206"/>
      <c r="SMN2087" s="2206"/>
      <c r="SMO2087" s="2206"/>
      <c r="SMP2087" s="2206"/>
      <c r="SMQ2087" s="2206"/>
      <c r="SMR2087" s="2206"/>
      <c r="SMS2087" s="2206"/>
      <c r="SMT2087" s="2206"/>
      <c r="SMU2087" s="2206"/>
      <c r="SMV2087" s="2206"/>
      <c r="SMW2087" s="2206"/>
      <c r="SMX2087" s="2206"/>
      <c r="SMY2087" s="2206"/>
      <c r="SMZ2087" s="2206"/>
      <c r="SNA2087" s="2206"/>
      <c r="SNB2087" s="2206"/>
      <c r="SNC2087" s="2206"/>
      <c r="SND2087" s="2206"/>
      <c r="SNE2087" s="2206"/>
      <c r="SNF2087" s="2206"/>
      <c r="SNG2087" s="2206"/>
      <c r="SNH2087" s="2206"/>
      <c r="SNI2087" s="2206"/>
      <c r="SNJ2087" s="2206"/>
      <c r="SNK2087" s="2206"/>
      <c r="SNL2087" s="2206"/>
      <c r="SNM2087" s="2206"/>
      <c r="SNN2087" s="2206"/>
      <c r="SNO2087" s="2206"/>
      <c r="SNP2087" s="2206"/>
      <c r="SNQ2087" s="2206"/>
      <c r="SNR2087" s="2206"/>
      <c r="SNS2087" s="2206"/>
      <c r="SNT2087" s="2206"/>
      <c r="SNU2087" s="2206"/>
      <c r="SNV2087" s="2206"/>
      <c r="SNW2087" s="2206"/>
      <c r="SNX2087" s="2206"/>
      <c r="SNY2087" s="2206"/>
      <c r="SNZ2087" s="2206"/>
      <c r="SOA2087" s="2206"/>
      <c r="SOB2087" s="2206"/>
      <c r="SOC2087" s="2206"/>
      <c r="SOD2087" s="2206"/>
      <c r="SOE2087" s="2206"/>
      <c r="SOF2087" s="2206"/>
      <c r="SOG2087" s="2206"/>
      <c r="SOH2087" s="2206"/>
      <c r="SOI2087" s="2206"/>
      <c r="SOJ2087" s="2206"/>
      <c r="SOK2087" s="2206"/>
      <c r="SOL2087" s="2206"/>
      <c r="SOM2087" s="2206"/>
      <c r="SON2087" s="2206"/>
      <c r="SOO2087" s="2206"/>
      <c r="SOP2087" s="2206"/>
      <c r="SOQ2087" s="2206"/>
      <c r="SOR2087" s="2206"/>
      <c r="SOS2087" s="2206"/>
      <c r="SOT2087" s="2206"/>
      <c r="SOU2087" s="2206"/>
      <c r="SOV2087" s="2206"/>
      <c r="SOW2087" s="2206"/>
      <c r="SOX2087" s="2206"/>
      <c r="SOY2087" s="2206"/>
      <c r="SOZ2087" s="2206"/>
      <c r="SPA2087" s="2206"/>
      <c r="SPB2087" s="2206"/>
      <c r="SPC2087" s="2206"/>
      <c r="SPD2087" s="2206"/>
      <c r="SPE2087" s="2206"/>
      <c r="SPF2087" s="2206"/>
      <c r="SPG2087" s="2206"/>
      <c r="SPH2087" s="2206"/>
      <c r="SPI2087" s="2206"/>
      <c r="SPJ2087" s="2206"/>
      <c r="SPK2087" s="2206"/>
      <c r="SPL2087" s="2206"/>
      <c r="SPM2087" s="2206"/>
      <c r="SPN2087" s="2206"/>
      <c r="SPO2087" s="2206"/>
      <c r="SPP2087" s="2206"/>
      <c r="SPQ2087" s="2206"/>
      <c r="SPR2087" s="2206"/>
      <c r="SPS2087" s="2206"/>
      <c r="SPT2087" s="2206"/>
      <c r="SPU2087" s="2206"/>
      <c r="SPV2087" s="2206"/>
      <c r="SPW2087" s="2206"/>
      <c r="SPX2087" s="2206"/>
      <c r="SPY2087" s="2206"/>
      <c r="SPZ2087" s="2206"/>
      <c r="SQA2087" s="2206"/>
      <c r="SQB2087" s="2206"/>
      <c r="SQC2087" s="2206"/>
      <c r="SQD2087" s="2206"/>
      <c r="SQE2087" s="2206"/>
      <c r="SQF2087" s="2206"/>
      <c r="SQG2087" s="2206"/>
      <c r="SQH2087" s="2206"/>
      <c r="SQI2087" s="2206"/>
      <c r="SQJ2087" s="2206"/>
      <c r="SQK2087" s="2206"/>
      <c r="SQL2087" s="2206"/>
      <c r="SQM2087" s="2206"/>
      <c r="SQN2087" s="2206"/>
      <c r="SQO2087" s="2206"/>
      <c r="SQP2087" s="2206"/>
      <c r="SQQ2087" s="2206"/>
      <c r="SQR2087" s="2206"/>
      <c r="SQS2087" s="2206"/>
      <c r="SQT2087" s="2206"/>
      <c r="SQU2087" s="2206"/>
      <c r="SQV2087" s="2206"/>
      <c r="SQW2087" s="2206"/>
      <c r="SQX2087" s="2206"/>
      <c r="SQY2087" s="2206"/>
      <c r="SQZ2087" s="2206"/>
      <c r="SRA2087" s="2206"/>
      <c r="SRB2087" s="2206"/>
      <c r="SRC2087" s="2206"/>
      <c r="SRD2087" s="2206"/>
      <c r="SRE2087" s="2206"/>
      <c r="SRF2087" s="2206"/>
      <c r="SRG2087" s="2206"/>
      <c r="SRH2087" s="2206"/>
      <c r="SRI2087" s="2206"/>
      <c r="SRJ2087" s="2206"/>
      <c r="SRK2087" s="2206"/>
      <c r="SRL2087" s="2206"/>
      <c r="SRM2087" s="2206"/>
      <c r="SRN2087" s="2206"/>
      <c r="SRO2087" s="2206"/>
      <c r="SRP2087" s="2206"/>
      <c r="SRQ2087" s="2206"/>
      <c r="SRR2087" s="2206"/>
      <c r="SRS2087" s="2206"/>
      <c r="SRT2087" s="2206"/>
      <c r="SRU2087" s="2206"/>
      <c r="SRV2087" s="2206"/>
      <c r="SRW2087" s="2206"/>
      <c r="SRX2087" s="2206"/>
      <c r="SRY2087" s="2206"/>
      <c r="SRZ2087" s="2206"/>
      <c r="SSA2087" s="2206"/>
      <c r="SSB2087" s="2206"/>
      <c r="SSC2087" s="2206"/>
      <c r="SSD2087" s="2206"/>
      <c r="SSE2087" s="2206"/>
      <c r="SSF2087" s="2206"/>
      <c r="SSG2087" s="2206"/>
      <c r="SSH2087" s="2206"/>
      <c r="SSI2087" s="2206"/>
      <c r="SSJ2087" s="2206"/>
      <c r="SSK2087" s="2206"/>
      <c r="SSL2087" s="2206"/>
      <c r="SSM2087" s="2206"/>
      <c r="SSN2087" s="2206"/>
      <c r="SSO2087" s="2206"/>
      <c r="SSP2087" s="2206"/>
      <c r="SSQ2087" s="2206"/>
      <c r="SSR2087" s="2206"/>
      <c r="SSS2087" s="2206"/>
      <c r="SST2087" s="2206"/>
      <c r="SSU2087" s="2206"/>
      <c r="SSV2087" s="2206"/>
      <c r="SSW2087" s="2206"/>
      <c r="SSX2087" s="2206"/>
      <c r="SSY2087" s="2206"/>
      <c r="SSZ2087" s="2206"/>
      <c r="STA2087" s="2206"/>
      <c r="STB2087" s="2206"/>
      <c r="STC2087" s="2206"/>
      <c r="STD2087" s="2206"/>
      <c r="STE2087" s="2206"/>
      <c r="STF2087" s="2206"/>
      <c r="STG2087" s="2206"/>
      <c r="STH2087" s="2206"/>
      <c r="STI2087" s="2206"/>
      <c r="STJ2087" s="2206"/>
      <c r="STK2087" s="2206"/>
      <c r="STL2087" s="2206"/>
      <c r="STM2087" s="2206"/>
      <c r="STN2087" s="2206"/>
      <c r="STO2087" s="2206"/>
      <c r="STP2087" s="2206"/>
      <c r="STQ2087" s="2206"/>
      <c r="STR2087" s="2206"/>
      <c r="STS2087" s="2206"/>
      <c r="STT2087" s="2206"/>
      <c r="STU2087" s="2206"/>
      <c r="STV2087" s="2206"/>
      <c r="STW2087" s="2206"/>
      <c r="STX2087" s="2206"/>
      <c r="STY2087" s="2206"/>
      <c r="STZ2087" s="2206"/>
      <c r="SUA2087" s="2206"/>
      <c r="SUB2087" s="2206"/>
      <c r="SUC2087" s="2206"/>
      <c r="SUD2087" s="2206"/>
      <c r="SUE2087" s="2206"/>
      <c r="SUF2087" s="2206"/>
      <c r="SUG2087" s="2206"/>
      <c r="SUH2087" s="2206"/>
      <c r="SUI2087" s="2206"/>
      <c r="SUJ2087" s="2206"/>
      <c r="SUK2087" s="2206"/>
      <c r="SUL2087" s="2206"/>
      <c r="SUM2087" s="2206"/>
      <c r="SUN2087" s="2206"/>
      <c r="SUO2087" s="2206"/>
      <c r="SUP2087" s="2206"/>
      <c r="SUQ2087" s="2206"/>
      <c r="SUR2087" s="2206"/>
      <c r="SUS2087" s="2206"/>
      <c r="SUT2087" s="2206"/>
      <c r="SUU2087" s="2206"/>
      <c r="SUV2087" s="2206"/>
      <c r="SUW2087" s="2206"/>
      <c r="SUX2087" s="2206"/>
      <c r="SUY2087" s="2206"/>
      <c r="SUZ2087" s="2206"/>
      <c r="SVA2087" s="2206"/>
      <c r="SVB2087" s="2206"/>
      <c r="SVC2087" s="2206"/>
      <c r="SVD2087" s="2206"/>
      <c r="SVE2087" s="2206"/>
      <c r="SVF2087" s="2206"/>
      <c r="SVG2087" s="2206"/>
      <c r="SVH2087" s="2206"/>
      <c r="SVI2087" s="2206"/>
      <c r="SVJ2087" s="2206"/>
      <c r="SVK2087" s="2206"/>
      <c r="SVL2087" s="2206"/>
      <c r="SVM2087" s="2206"/>
      <c r="SVN2087" s="2206"/>
      <c r="SVO2087" s="2206"/>
      <c r="SVP2087" s="2206"/>
      <c r="SVQ2087" s="2206"/>
      <c r="SVR2087" s="2206"/>
      <c r="SVS2087" s="2206"/>
      <c r="SVT2087" s="2206"/>
      <c r="SVU2087" s="2206"/>
      <c r="SVV2087" s="2206"/>
      <c r="SVW2087" s="2206"/>
      <c r="SVX2087" s="2206"/>
      <c r="SVY2087" s="2206"/>
      <c r="SVZ2087" s="2206"/>
      <c r="SWA2087" s="2206"/>
      <c r="SWB2087" s="2206"/>
      <c r="SWC2087" s="2206"/>
      <c r="SWD2087" s="2206"/>
      <c r="SWE2087" s="2206"/>
      <c r="SWF2087" s="2206"/>
      <c r="SWG2087" s="2206"/>
      <c r="SWH2087" s="2206"/>
      <c r="SWI2087" s="2206"/>
      <c r="SWJ2087" s="2206"/>
      <c r="SWK2087" s="2206"/>
      <c r="SWL2087" s="2206"/>
      <c r="SWM2087" s="2206"/>
      <c r="SWN2087" s="2206"/>
      <c r="SWO2087" s="2206"/>
      <c r="SWP2087" s="2206"/>
      <c r="SWQ2087" s="2206"/>
      <c r="SWR2087" s="2206"/>
      <c r="SWS2087" s="2206"/>
      <c r="SWT2087" s="2206"/>
      <c r="SWU2087" s="2206"/>
      <c r="SWV2087" s="2206"/>
      <c r="SWW2087" s="2206"/>
      <c r="SWX2087" s="2206"/>
      <c r="SWY2087" s="2206"/>
      <c r="SWZ2087" s="2206"/>
      <c r="SXA2087" s="2206"/>
      <c r="SXB2087" s="2206"/>
      <c r="SXC2087" s="2206"/>
      <c r="SXD2087" s="2206"/>
      <c r="SXE2087" s="2206"/>
      <c r="SXF2087" s="2206"/>
      <c r="SXG2087" s="2206"/>
      <c r="SXH2087" s="2206"/>
      <c r="SXI2087" s="2206"/>
      <c r="SXJ2087" s="2206"/>
      <c r="SXK2087" s="2206"/>
      <c r="SXL2087" s="2206"/>
      <c r="SXM2087" s="2206"/>
      <c r="SXN2087" s="2206"/>
      <c r="SXO2087" s="2206"/>
      <c r="SXP2087" s="2206"/>
      <c r="SXQ2087" s="2206"/>
      <c r="SXR2087" s="2206"/>
      <c r="SXS2087" s="2206"/>
      <c r="SXT2087" s="2206"/>
      <c r="SXU2087" s="2206"/>
      <c r="SXV2087" s="2206"/>
      <c r="SXW2087" s="2206"/>
      <c r="SXX2087" s="2206"/>
      <c r="SXY2087" s="2206"/>
      <c r="SXZ2087" s="2206"/>
      <c r="SYA2087" s="2206"/>
      <c r="SYB2087" s="2206"/>
      <c r="SYC2087" s="2206"/>
      <c r="SYD2087" s="2206"/>
      <c r="SYE2087" s="2206"/>
      <c r="SYF2087" s="2206"/>
      <c r="SYG2087" s="2206"/>
      <c r="SYH2087" s="2206"/>
      <c r="SYI2087" s="2206"/>
      <c r="SYJ2087" s="2206"/>
      <c r="SYK2087" s="2206"/>
      <c r="SYL2087" s="2206"/>
      <c r="SYM2087" s="2206"/>
      <c r="SYN2087" s="2206"/>
      <c r="SYO2087" s="2206"/>
      <c r="SYP2087" s="2206"/>
      <c r="SYQ2087" s="2206"/>
      <c r="SYR2087" s="2206"/>
      <c r="SYS2087" s="2206"/>
      <c r="SYT2087" s="2206"/>
      <c r="SYU2087" s="2206"/>
      <c r="SYV2087" s="2206"/>
      <c r="SYW2087" s="2206"/>
      <c r="SYX2087" s="2206"/>
      <c r="SYY2087" s="2206"/>
      <c r="SYZ2087" s="2206"/>
      <c r="SZA2087" s="2206"/>
      <c r="SZB2087" s="2206"/>
      <c r="SZC2087" s="2206"/>
      <c r="SZD2087" s="2206"/>
      <c r="SZE2087" s="2206"/>
      <c r="SZF2087" s="2206"/>
      <c r="SZG2087" s="2206"/>
      <c r="SZH2087" s="2206"/>
      <c r="SZI2087" s="2206"/>
      <c r="SZJ2087" s="2206"/>
      <c r="SZK2087" s="2206"/>
      <c r="SZL2087" s="2206"/>
      <c r="SZM2087" s="2206"/>
      <c r="SZN2087" s="2206"/>
      <c r="SZO2087" s="2206"/>
      <c r="SZP2087" s="2206"/>
      <c r="SZQ2087" s="2206"/>
      <c r="SZR2087" s="2206"/>
      <c r="SZS2087" s="2206"/>
      <c r="SZT2087" s="2206"/>
      <c r="SZU2087" s="2206"/>
      <c r="SZV2087" s="2206"/>
      <c r="SZW2087" s="2206"/>
      <c r="SZX2087" s="2206"/>
      <c r="SZY2087" s="2206"/>
      <c r="SZZ2087" s="2206"/>
      <c r="TAA2087" s="2206"/>
      <c r="TAB2087" s="2206"/>
      <c r="TAC2087" s="2206"/>
      <c r="TAD2087" s="2206"/>
      <c r="TAE2087" s="2206"/>
      <c r="TAF2087" s="2206"/>
      <c r="TAG2087" s="2206"/>
      <c r="TAH2087" s="2206"/>
      <c r="TAI2087" s="2206"/>
      <c r="TAJ2087" s="2206"/>
      <c r="TAK2087" s="2206"/>
      <c r="TAL2087" s="2206"/>
      <c r="TAM2087" s="2206"/>
      <c r="TAN2087" s="2206"/>
      <c r="TAO2087" s="2206"/>
      <c r="TAP2087" s="2206"/>
      <c r="TAQ2087" s="2206"/>
      <c r="TAR2087" s="2206"/>
      <c r="TAS2087" s="2206"/>
      <c r="TAT2087" s="2206"/>
      <c r="TAU2087" s="2206"/>
      <c r="TAV2087" s="2206"/>
      <c r="TAW2087" s="2206"/>
      <c r="TAX2087" s="2206"/>
      <c r="TAY2087" s="2206"/>
      <c r="TAZ2087" s="2206"/>
      <c r="TBA2087" s="2206"/>
      <c r="TBB2087" s="2206"/>
      <c r="TBC2087" s="2206"/>
      <c r="TBD2087" s="2206"/>
      <c r="TBE2087" s="2206"/>
      <c r="TBF2087" s="2206"/>
      <c r="TBG2087" s="2206"/>
      <c r="TBH2087" s="2206"/>
      <c r="TBI2087" s="2206"/>
      <c r="TBJ2087" s="2206"/>
      <c r="TBK2087" s="2206"/>
      <c r="TBL2087" s="2206"/>
      <c r="TBM2087" s="2206"/>
      <c r="TBN2087" s="2206"/>
      <c r="TBO2087" s="2206"/>
      <c r="TBP2087" s="2206"/>
      <c r="TBQ2087" s="2206"/>
      <c r="TBR2087" s="2206"/>
      <c r="TBS2087" s="2206"/>
      <c r="TBT2087" s="2206"/>
      <c r="TBU2087" s="2206"/>
      <c r="TBV2087" s="2206"/>
      <c r="TBW2087" s="2206"/>
      <c r="TBX2087" s="2206"/>
      <c r="TBY2087" s="2206"/>
      <c r="TBZ2087" s="2206"/>
      <c r="TCA2087" s="2206"/>
      <c r="TCB2087" s="2206"/>
      <c r="TCC2087" s="2206"/>
      <c r="TCD2087" s="2206"/>
      <c r="TCE2087" s="2206"/>
      <c r="TCF2087" s="2206"/>
      <c r="TCG2087" s="2206"/>
      <c r="TCH2087" s="2206"/>
      <c r="TCI2087" s="2206"/>
      <c r="TCJ2087" s="2206"/>
      <c r="TCK2087" s="2206"/>
      <c r="TCL2087" s="2206"/>
      <c r="TCM2087" s="2206"/>
      <c r="TCN2087" s="2206"/>
      <c r="TCO2087" s="2206"/>
      <c r="TCP2087" s="2206"/>
      <c r="TCQ2087" s="2206"/>
      <c r="TCR2087" s="2206"/>
      <c r="TCS2087" s="2206"/>
      <c r="TCT2087" s="2206"/>
      <c r="TCU2087" s="2206"/>
      <c r="TCV2087" s="2206"/>
      <c r="TCW2087" s="2206"/>
      <c r="TCX2087" s="2206"/>
      <c r="TCY2087" s="2206"/>
      <c r="TCZ2087" s="2206"/>
      <c r="TDA2087" s="2206"/>
      <c r="TDB2087" s="2206"/>
      <c r="TDC2087" s="2206"/>
      <c r="TDD2087" s="2206"/>
      <c r="TDE2087" s="2206"/>
      <c r="TDF2087" s="2206"/>
      <c r="TDG2087" s="2206"/>
      <c r="TDH2087" s="2206"/>
      <c r="TDI2087" s="2206"/>
      <c r="TDJ2087" s="2206"/>
      <c r="TDK2087" s="2206"/>
      <c r="TDL2087" s="2206"/>
      <c r="TDM2087" s="2206"/>
      <c r="TDN2087" s="2206"/>
      <c r="TDO2087" s="2206"/>
      <c r="TDP2087" s="2206"/>
      <c r="TDQ2087" s="2206"/>
      <c r="TDR2087" s="2206"/>
      <c r="TDS2087" s="2206"/>
      <c r="TDT2087" s="2206"/>
      <c r="TDU2087" s="2206"/>
      <c r="TDV2087" s="2206"/>
      <c r="TDW2087" s="2206"/>
      <c r="TDX2087" s="2206"/>
      <c r="TDY2087" s="2206"/>
      <c r="TDZ2087" s="2206"/>
      <c r="TEA2087" s="2206"/>
      <c r="TEB2087" s="2206"/>
      <c r="TEC2087" s="2206"/>
      <c r="TED2087" s="2206"/>
      <c r="TEE2087" s="2206"/>
      <c r="TEF2087" s="2206"/>
      <c r="TEG2087" s="2206"/>
      <c r="TEH2087" s="2206"/>
      <c r="TEI2087" s="2206"/>
      <c r="TEJ2087" s="2206"/>
      <c r="TEK2087" s="2206"/>
      <c r="TEL2087" s="2206"/>
      <c r="TEM2087" s="2206"/>
      <c r="TEN2087" s="2206"/>
      <c r="TEO2087" s="2206"/>
      <c r="TEP2087" s="2206"/>
      <c r="TEQ2087" s="2206"/>
      <c r="TER2087" s="2206"/>
      <c r="TES2087" s="2206"/>
      <c r="TET2087" s="2206"/>
      <c r="TEU2087" s="2206"/>
      <c r="TEV2087" s="2206"/>
      <c r="TEW2087" s="2206"/>
      <c r="TEX2087" s="2206"/>
      <c r="TEY2087" s="2206"/>
      <c r="TEZ2087" s="2206"/>
      <c r="TFA2087" s="2206"/>
      <c r="TFB2087" s="2206"/>
      <c r="TFC2087" s="2206"/>
      <c r="TFD2087" s="2206"/>
      <c r="TFE2087" s="2206"/>
      <c r="TFF2087" s="2206"/>
      <c r="TFG2087" s="2206"/>
      <c r="TFH2087" s="2206"/>
      <c r="TFI2087" s="2206"/>
      <c r="TFJ2087" s="2206"/>
      <c r="TFK2087" s="2206"/>
      <c r="TFL2087" s="2206"/>
      <c r="TFM2087" s="2206"/>
      <c r="TFN2087" s="2206"/>
      <c r="TFO2087" s="2206"/>
      <c r="TFP2087" s="2206"/>
      <c r="TFQ2087" s="2206"/>
      <c r="TFR2087" s="2206"/>
      <c r="TFS2087" s="2206"/>
      <c r="TFT2087" s="2206"/>
      <c r="TFU2087" s="2206"/>
      <c r="TFV2087" s="2206"/>
      <c r="TFW2087" s="2206"/>
      <c r="TFX2087" s="2206"/>
      <c r="TFY2087" s="2206"/>
      <c r="TFZ2087" s="2206"/>
      <c r="TGA2087" s="2206"/>
      <c r="TGB2087" s="2206"/>
      <c r="TGC2087" s="2206"/>
      <c r="TGD2087" s="2206"/>
      <c r="TGE2087" s="2206"/>
      <c r="TGF2087" s="2206"/>
      <c r="TGG2087" s="2206"/>
      <c r="TGH2087" s="2206"/>
      <c r="TGI2087" s="2206"/>
      <c r="TGJ2087" s="2206"/>
      <c r="TGK2087" s="2206"/>
      <c r="TGL2087" s="2206"/>
      <c r="TGM2087" s="2206"/>
      <c r="TGN2087" s="2206"/>
      <c r="TGO2087" s="2206"/>
      <c r="TGP2087" s="2206"/>
      <c r="TGQ2087" s="2206"/>
      <c r="TGR2087" s="2206"/>
      <c r="TGS2087" s="2206"/>
      <c r="TGT2087" s="2206"/>
      <c r="TGU2087" s="2206"/>
      <c r="TGV2087" s="2206"/>
      <c r="TGW2087" s="2206"/>
      <c r="TGX2087" s="2206"/>
      <c r="TGY2087" s="2206"/>
      <c r="TGZ2087" s="2206"/>
      <c r="THA2087" s="2206"/>
      <c r="THB2087" s="2206"/>
      <c r="THC2087" s="2206"/>
      <c r="THD2087" s="2206"/>
      <c r="THE2087" s="2206"/>
      <c r="THF2087" s="2206"/>
      <c r="THG2087" s="2206"/>
      <c r="THH2087" s="2206"/>
      <c r="THI2087" s="2206"/>
      <c r="THJ2087" s="2206"/>
      <c r="THK2087" s="2206"/>
      <c r="THL2087" s="2206"/>
      <c r="THM2087" s="2206"/>
      <c r="THN2087" s="2206"/>
      <c r="THO2087" s="2206"/>
      <c r="THP2087" s="2206"/>
      <c r="THQ2087" s="2206"/>
      <c r="THR2087" s="2206"/>
      <c r="THS2087" s="2206"/>
      <c r="THT2087" s="2206"/>
      <c r="THU2087" s="2206"/>
      <c r="THV2087" s="2206"/>
      <c r="THW2087" s="2206"/>
      <c r="THX2087" s="2206"/>
      <c r="THY2087" s="2206"/>
      <c r="THZ2087" s="2206"/>
      <c r="TIA2087" s="2206"/>
      <c r="TIB2087" s="2206"/>
      <c r="TIC2087" s="2206"/>
      <c r="TID2087" s="2206"/>
      <c r="TIE2087" s="2206"/>
      <c r="TIF2087" s="2206"/>
      <c r="TIG2087" s="2206"/>
      <c r="TIH2087" s="2206"/>
      <c r="TII2087" s="2206"/>
      <c r="TIJ2087" s="2206"/>
      <c r="TIK2087" s="2206"/>
      <c r="TIL2087" s="2206"/>
      <c r="TIM2087" s="2206"/>
      <c r="TIN2087" s="2206"/>
      <c r="TIO2087" s="2206"/>
      <c r="TIP2087" s="2206"/>
      <c r="TIQ2087" s="2206"/>
      <c r="TIR2087" s="2206"/>
      <c r="TIS2087" s="2206"/>
      <c r="TIT2087" s="2206"/>
      <c r="TIU2087" s="2206"/>
      <c r="TIV2087" s="2206"/>
      <c r="TIW2087" s="2206"/>
      <c r="TIX2087" s="2206"/>
      <c r="TIY2087" s="2206"/>
      <c r="TIZ2087" s="2206"/>
      <c r="TJA2087" s="2206"/>
      <c r="TJB2087" s="2206"/>
      <c r="TJC2087" s="2206"/>
      <c r="TJD2087" s="2206"/>
      <c r="TJE2087" s="2206"/>
      <c r="TJF2087" s="2206"/>
      <c r="TJG2087" s="2206"/>
      <c r="TJH2087" s="2206"/>
      <c r="TJI2087" s="2206"/>
      <c r="TJJ2087" s="2206"/>
      <c r="TJK2087" s="2206"/>
      <c r="TJL2087" s="2206"/>
      <c r="TJM2087" s="2206"/>
      <c r="TJN2087" s="2206"/>
      <c r="TJO2087" s="2206"/>
      <c r="TJP2087" s="2206"/>
      <c r="TJQ2087" s="2206"/>
      <c r="TJR2087" s="2206"/>
      <c r="TJS2087" s="2206"/>
      <c r="TJT2087" s="2206"/>
      <c r="TJU2087" s="2206"/>
      <c r="TJV2087" s="2206"/>
      <c r="TJW2087" s="2206"/>
      <c r="TJX2087" s="2206"/>
      <c r="TJY2087" s="2206"/>
      <c r="TJZ2087" s="2206"/>
      <c r="TKA2087" s="2206"/>
      <c r="TKB2087" s="2206"/>
      <c r="TKC2087" s="2206"/>
      <c r="TKD2087" s="2206"/>
      <c r="TKE2087" s="2206"/>
      <c r="TKF2087" s="2206"/>
      <c r="TKG2087" s="2206"/>
      <c r="TKH2087" s="2206"/>
      <c r="TKI2087" s="2206"/>
      <c r="TKJ2087" s="2206"/>
      <c r="TKK2087" s="2206"/>
      <c r="TKL2087" s="2206"/>
      <c r="TKM2087" s="2206"/>
      <c r="TKN2087" s="2206"/>
      <c r="TKO2087" s="2206"/>
      <c r="TKP2087" s="2206"/>
      <c r="TKQ2087" s="2206"/>
      <c r="TKR2087" s="2206"/>
      <c r="TKS2087" s="2206"/>
      <c r="TKT2087" s="2206"/>
      <c r="TKU2087" s="2206"/>
      <c r="TKV2087" s="2206"/>
      <c r="TKW2087" s="2206"/>
      <c r="TKX2087" s="2206"/>
      <c r="TKY2087" s="2206"/>
      <c r="TKZ2087" s="2206"/>
      <c r="TLA2087" s="2206"/>
      <c r="TLB2087" s="2206"/>
      <c r="TLC2087" s="2206"/>
      <c r="TLD2087" s="2206"/>
      <c r="TLE2087" s="2206"/>
      <c r="TLF2087" s="2206"/>
      <c r="TLG2087" s="2206"/>
      <c r="TLH2087" s="2206"/>
      <c r="TLI2087" s="2206"/>
      <c r="TLJ2087" s="2206"/>
      <c r="TLK2087" s="2206"/>
      <c r="TLL2087" s="2206"/>
      <c r="TLM2087" s="2206"/>
      <c r="TLN2087" s="2206"/>
      <c r="TLO2087" s="2206"/>
      <c r="TLP2087" s="2206"/>
      <c r="TLQ2087" s="2206"/>
      <c r="TLR2087" s="2206"/>
      <c r="TLS2087" s="2206"/>
      <c r="TLT2087" s="2206"/>
      <c r="TLU2087" s="2206"/>
      <c r="TLV2087" s="2206"/>
      <c r="TLW2087" s="2206"/>
      <c r="TLX2087" s="2206"/>
      <c r="TLY2087" s="2206"/>
      <c r="TLZ2087" s="2206"/>
      <c r="TMA2087" s="2206"/>
      <c r="TMB2087" s="2206"/>
      <c r="TMC2087" s="2206"/>
      <c r="TMD2087" s="2206"/>
      <c r="TME2087" s="2206"/>
      <c r="TMF2087" s="2206"/>
      <c r="TMG2087" s="2206"/>
      <c r="TMH2087" s="2206"/>
      <c r="TMI2087" s="2206"/>
      <c r="TMJ2087" s="2206"/>
      <c r="TMK2087" s="2206"/>
      <c r="TML2087" s="2206"/>
      <c r="TMM2087" s="2206"/>
      <c r="TMN2087" s="2206"/>
      <c r="TMO2087" s="2206"/>
      <c r="TMP2087" s="2206"/>
      <c r="TMQ2087" s="2206"/>
      <c r="TMR2087" s="2206"/>
      <c r="TMS2087" s="2206"/>
      <c r="TMT2087" s="2206"/>
      <c r="TMU2087" s="2206"/>
      <c r="TMV2087" s="2206"/>
      <c r="TMW2087" s="2206"/>
      <c r="TMX2087" s="2206"/>
      <c r="TMY2087" s="2206"/>
      <c r="TMZ2087" s="2206"/>
      <c r="TNA2087" s="2206"/>
      <c r="TNB2087" s="2206"/>
      <c r="TNC2087" s="2206"/>
      <c r="TND2087" s="2206"/>
      <c r="TNE2087" s="2206"/>
      <c r="TNF2087" s="2206"/>
      <c r="TNG2087" s="2206"/>
      <c r="TNH2087" s="2206"/>
      <c r="TNI2087" s="2206"/>
      <c r="TNJ2087" s="2206"/>
      <c r="TNK2087" s="2206"/>
      <c r="TNL2087" s="2206"/>
      <c r="TNM2087" s="2206"/>
      <c r="TNN2087" s="2206"/>
      <c r="TNO2087" s="2206"/>
      <c r="TNP2087" s="2206"/>
      <c r="TNQ2087" s="2206"/>
      <c r="TNR2087" s="2206"/>
      <c r="TNS2087" s="2206"/>
      <c r="TNT2087" s="2206"/>
      <c r="TNU2087" s="2206"/>
      <c r="TNV2087" s="2206"/>
      <c r="TNW2087" s="2206"/>
      <c r="TNX2087" s="2206"/>
      <c r="TNY2087" s="2206"/>
      <c r="TNZ2087" s="2206"/>
      <c r="TOA2087" s="2206"/>
      <c r="TOB2087" s="2206"/>
      <c r="TOC2087" s="2206"/>
      <c r="TOD2087" s="2206"/>
      <c r="TOE2087" s="2206"/>
      <c r="TOF2087" s="2206"/>
      <c r="TOG2087" s="2206"/>
      <c r="TOH2087" s="2206"/>
      <c r="TOI2087" s="2206"/>
      <c r="TOJ2087" s="2206"/>
      <c r="TOK2087" s="2206"/>
      <c r="TOL2087" s="2206"/>
      <c r="TOM2087" s="2206"/>
      <c r="TON2087" s="2206"/>
      <c r="TOO2087" s="2206"/>
      <c r="TOP2087" s="2206"/>
      <c r="TOQ2087" s="2206"/>
      <c r="TOR2087" s="2206"/>
      <c r="TOS2087" s="2206"/>
      <c r="TOT2087" s="2206"/>
      <c r="TOU2087" s="2206"/>
      <c r="TOV2087" s="2206"/>
      <c r="TOW2087" s="2206"/>
      <c r="TOX2087" s="2206"/>
      <c r="TOY2087" s="2206"/>
      <c r="TOZ2087" s="2206"/>
      <c r="TPA2087" s="2206"/>
      <c r="TPB2087" s="2206"/>
      <c r="TPC2087" s="2206"/>
      <c r="TPD2087" s="2206"/>
      <c r="TPE2087" s="2206"/>
      <c r="TPF2087" s="2206"/>
      <c r="TPG2087" s="2206"/>
      <c r="TPH2087" s="2206"/>
      <c r="TPI2087" s="2206"/>
      <c r="TPJ2087" s="2206"/>
      <c r="TPK2087" s="2206"/>
      <c r="TPL2087" s="2206"/>
      <c r="TPM2087" s="2206"/>
      <c r="TPN2087" s="2206"/>
      <c r="TPO2087" s="2206"/>
      <c r="TPP2087" s="2206"/>
      <c r="TPQ2087" s="2206"/>
      <c r="TPR2087" s="2206"/>
      <c r="TPS2087" s="2206"/>
      <c r="TPT2087" s="2206"/>
      <c r="TPU2087" s="2206"/>
      <c r="TPV2087" s="2206"/>
      <c r="TPW2087" s="2206"/>
      <c r="TPX2087" s="2206"/>
      <c r="TPY2087" s="2206"/>
      <c r="TPZ2087" s="2206"/>
      <c r="TQA2087" s="2206"/>
      <c r="TQB2087" s="2206"/>
      <c r="TQC2087" s="2206"/>
      <c r="TQD2087" s="2206"/>
      <c r="TQE2087" s="2206"/>
      <c r="TQF2087" s="2206"/>
      <c r="TQG2087" s="2206"/>
      <c r="TQH2087" s="2206"/>
      <c r="TQI2087" s="2206"/>
      <c r="TQJ2087" s="2206"/>
      <c r="TQK2087" s="2206"/>
      <c r="TQL2087" s="2206"/>
      <c r="TQM2087" s="2206"/>
      <c r="TQN2087" s="2206"/>
      <c r="TQO2087" s="2206"/>
      <c r="TQP2087" s="2206"/>
      <c r="TQQ2087" s="2206"/>
      <c r="TQR2087" s="2206"/>
      <c r="TQS2087" s="2206"/>
      <c r="TQT2087" s="2206"/>
      <c r="TQU2087" s="2206"/>
      <c r="TQV2087" s="2206"/>
      <c r="TQW2087" s="2206"/>
      <c r="TQX2087" s="2206"/>
      <c r="TQY2087" s="2206"/>
      <c r="TQZ2087" s="2206"/>
      <c r="TRA2087" s="2206"/>
      <c r="TRB2087" s="2206"/>
      <c r="TRC2087" s="2206"/>
      <c r="TRD2087" s="2206"/>
      <c r="TRE2087" s="2206"/>
      <c r="TRF2087" s="2206"/>
      <c r="TRG2087" s="2206"/>
      <c r="TRH2087" s="2206"/>
      <c r="TRI2087" s="2206"/>
      <c r="TRJ2087" s="2206"/>
      <c r="TRK2087" s="2206"/>
      <c r="TRL2087" s="2206"/>
      <c r="TRM2087" s="2206"/>
      <c r="TRN2087" s="2206"/>
      <c r="TRO2087" s="2206"/>
      <c r="TRP2087" s="2206"/>
      <c r="TRQ2087" s="2206"/>
      <c r="TRR2087" s="2206"/>
      <c r="TRS2087" s="2206"/>
      <c r="TRT2087" s="2206"/>
      <c r="TRU2087" s="2206"/>
      <c r="TRV2087" s="2206"/>
      <c r="TRW2087" s="2206"/>
      <c r="TRX2087" s="2206"/>
      <c r="TRY2087" s="2206"/>
      <c r="TRZ2087" s="2206"/>
      <c r="TSA2087" s="2206"/>
      <c r="TSB2087" s="2206"/>
      <c r="TSC2087" s="2206"/>
      <c r="TSD2087" s="2206"/>
      <c r="TSE2087" s="2206"/>
      <c r="TSF2087" s="2206"/>
      <c r="TSG2087" s="2206"/>
      <c r="TSH2087" s="2206"/>
      <c r="TSI2087" s="2206"/>
      <c r="TSJ2087" s="2206"/>
      <c r="TSK2087" s="2206"/>
      <c r="TSL2087" s="2206"/>
      <c r="TSM2087" s="2206"/>
      <c r="TSN2087" s="2206"/>
      <c r="TSO2087" s="2206"/>
      <c r="TSP2087" s="2206"/>
      <c r="TSQ2087" s="2206"/>
      <c r="TSR2087" s="2206"/>
      <c r="TSS2087" s="2206"/>
      <c r="TST2087" s="2206"/>
      <c r="TSU2087" s="2206"/>
      <c r="TSV2087" s="2206"/>
      <c r="TSW2087" s="2206"/>
      <c r="TSX2087" s="2206"/>
      <c r="TSY2087" s="2206"/>
      <c r="TSZ2087" s="2206"/>
      <c r="TTA2087" s="2206"/>
      <c r="TTB2087" s="2206"/>
      <c r="TTC2087" s="2206"/>
      <c r="TTD2087" s="2206"/>
      <c r="TTE2087" s="2206"/>
      <c r="TTF2087" s="2206"/>
      <c r="TTG2087" s="2206"/>
      <c r="TTH2087" s="2206"/>
      <c r="TTI2087" s="2206"/>
      <c r="TTJ2087" s="2206"/>
      <c r="TTK2087" s="2206"/>
      <c r="TTL2087" s="2206"/>
      <c r="TTM2087" s="2206"/>
      <c r="TTN2087" s="2206"/>
      <c r="TTO2087" s="2206"/>
      <c r="TTP2087" s="2206"/>
      <c r="TTQ2087" s="2206"/>
      <c r="TTR2087" s="2206"/>
      <c r="TTS2087" s="2206"/>
      <c r="TTT2087" s="2206"/>
      <c r="TTU2087" s="2206"/>
      <c r="TTV2087" s="2206"/>
      <c r="TTW2087" s="2206"/>
      <c r="TTX2087" s="2206"/>
      <c r="TTY2087" s="2206"/>
      <c r="TTZ2087" s="2206"/>
      <c r="TUA2087" s="2206"/>
      <c r="TUB2087" s="2206"/>
      <c r="TUC2087" s="2206"/>
      <c r="TUD2087" s="2206"/>
      <c r="TUE2087" s="2206"/>
      <c r="TUF2087" s="2206"/>
      <c r="TUG2087" s="2206"/>
      <c r="TUH2087" s="2206"/>
      <c r="TUI2087" s="2206"/>
      <c r="TUJ2087" s="2206"/>
      <c r="TUK2087" s="2206"/>
      <c r="TUL2087" s="2206"/>
      <c r="TUM2087" s="2206"/>
      <c r="TUN2087" s="2206"/>
      <c r="TUO2087" s="2206"/>
      <c r="TUP2087" s="2206"/>
      <c r="TUQ2087" s="2206"/>
      <c r="TUR2087" s="2206"/>
      <c r="TUS2087" s="2206"/>
      <c r="TUT2087" s="2206"/>
      <c r="TUU2087" s="2206"/>
      <c r="TUV2087" s="2206"/>
      <c r="TUW2087" s="2206"/>
      <c r="TUX2087" s="2206"/>
      <c r="TUY2087" s="2206"/>
      <c r="TUZ2087" s="2206"/>
      <c r="TVA2087" s="2206"/>
      <c r="TVB2087" s="2206"/>
      <c r="TVC2087" s="2206"/>
      <c r="TVD2087" s="2206"/>
      <c r="TVE2087" s="2206"/>
      <c r="TVF2087" s="2206"/>
      <c r="TVG2087" s="2206"/>
      <c r="TVH2087" s="2206"/>
      <c r="TVI2087" s="2206"/>
      <c r="TVJ2087" s="2206"/>
      <c r="TVK2087" s="2206"/>
      <c r="TVL2087" s="2206"/>
      <c r="TVM2087" s="2206"/>
      <c r="TVN2087" s="2206"/>
      <c r="TVO2087" s="2206"/>
      <c r="TVP2087" s="2206"/>
      <c r="TVQ2087" s="2206"/>
      <c r="TVR2087" s="2206"/>
      <c r="TVS2087" s="2206"/>
      <c r="TVT2087" s="2206"/>
      <c r="TVU2087" s="2206"/>
      <c r="TVV2087" s="2206"/>
      <c r="TVW2087" s="2206"/>
      <c r="TVX2087" s="2206"/>
      <c r="TVY2087" s="2206"/>
      <c r="TVZ2087" s="2206"/>
      <c r="TWA2087" s="2206"/>
      <c r="TWB2087" s="2206"/>
      <c r="TWC2087" s="2206"/>
      <c r="TWD2087" s="2206"/>
      <c r="TWE2087" s="2206"/>
      <c r="TWF2087" s="2206"/>
      <c r="TWG2087" s="2206"/>
      <c r="TWH2087" s="2206"/>
      <c r="TWI2087" s="2206"/>
      <c r="TWJ2087" s="2206"/>
      <c r="TWK2087" s="2206"/>
      <c r="TWL2087" s="2206"/>
      <c r="TWM2087" s="2206"/>
      <c r="TWN2087" s="2206"/>
      <c r="TWO2087" s="2206"/>
      <c r="TWP2087" s="2206"/>
      <c r="TWQ2087" s="2206"/>
      <c r="TWR2087" s="2206"/>
      <c r="TWS2087" s="2206"/>
      <c r="TWT2087" s="2206"/>
      <c r="TWU2087" s="2206"/>
      <c r="TWV2087" s="2206"/>
      <c r="TWW2087" s="2206"/>
      <c r="TWX2087" s="2206"/>
      <c r="TWY2087" s="2206"/>
      <c r="TWZ2087" s="2206"/>
      <c r="TXA2087" s="2206"/>
      <c r="TXB2087" s="2206"/>
      <c r="TXC2087" s="2206"/>
      <c r="TXD2087" s="2206"/>
      <c r="TXE2087" s="2206"/>
      <c r="TXF2087" s="2206"/>
      <c r="TXG2087" s="2206"/>
      <c r="TXH2087" s="2206"/>
      <c r="TXI2087" s="2206"/>
      <c r="TXJ2087" s="2206"/>
      <c r="TXK2087" s="2206"/>
      <c r="TXL2087" s="2206"/>
      <c r="TXM2087" s="2206"/>
      <c r="TXN2087" s="2206"/>
      <c r="TXO2087" s="2206"/>
      <c r="TXP2087" s="2206"/>
      <c r="TXQ2087" s="2206"/>
      <c r="TXR2087" s="2206"/>
      <c r="TXS2087" s="2206"/>
      <c r="TXT2087" s="2206"/>
      <c r="TXU2087" s="2206"/>
      <c r="TXV2087" s="2206"/>
      <c r="TXW2087" s="2206"/>
      <c r="TXX2087" s="2206"/>
      <c r="TXY2087" s="2206"/>
      <c r="TXZ2087" s="2206"/>
      <c r="TYA2087" s="2206"/>
      <c r="TYB2087" s="2206"/>
      <c r="TYC2087" s="2206"/>
      <c r="TYD2087" s="2206"/>
      <c r="TYE2087" s="2206"/>
      <c r="TYF2087" s="2206"/>
      <c r="TYG2087" s="2206"/>
      <c r="TYH2087" s="2206"/>
      <c r="TYI2087" s="2206"/>
      <c r="TYJ2087" s="2206"/>
      <c r="TYK2087" s="2206"/>
      <c r="TYL2087" s="2206"/>
      <c r="TYM2087" s="2206"/>
      <c r="TYN2087" s="2206"/>
      <c r="TYO2087" s="2206"/>
      <c r="TYP2087" s="2206"/>
      <c r="TYQ2087" s="2206"/>
      <c r="TYR2087" s="2206"/>
      <c r="TYS2087" s="2206"/>
      <c r="TYT2087" s="2206"/>
      <c r="TYU2087" s="2206"/>
      <c r="TYV2087" s="2206"/>
      <c r="TYW2087" s="2206"/>
      <c r="TYX2087" s="2206"/>
      <c r="TYY2087" s="2206"/>
      <c r="TYZ2087" s="2206"/>
      <c r="TZA2087" s="2206"/>
      <c r="TZB2087" s="2206"/>
      <c r="TZC2087" s="2206"/>
      <c r="TZD2087" s="2206"/>
      <c r="TZE2087" s="2206"/>
      <c r="TZF2087" s="2206"/>
      <c r="TZG2087" s="2206"/>
      <c r="TZH2087" s="2206"/>
      <c r="TZI2087" s="2206"/>
      <c r="TZJ2087" s="2206"/>
      <c r="TZK2087" s="2206"/>
      <c r="TZL2087" s="2206"/>
      <c r="TZM2087" s="2206"/>
      <c r="TZN2087" s="2206"/>
      <c r="TZO2087" s="2206"/>
      <c r="TZP2087" s="2206"/>
      <c r="TZQ2087" s="2206"/>
      <c r="TZR2087" s="2206"/>
      <c r="TZS2087" s="2206"/>
      <c r="TZT2087" s="2206"/>
      <c r="TZU2087" s="2206"/>
      <c r="TZV2087" s="2206"/>
      <c r="TZW2087" s="2206"/>
      <c r="TZX2087" s="2206"/>
      <c r="TZY2087" s="2206"/>
      <c r="TZZ2087" s="2206"/>
      <c r="UAA2087" s="2206"/>
      <c r="UAB2087" s="2206"/>
      <c r="UAC2087" s="2206"/>
      <c r="UAD2087" s="2206"/>
      <c r="UAE2087" s="2206"/>
      <c r="UAF2087" s="2206"/>
      <c r="UAG2087" s="2206"/>
      <c r="UAH2087" s="2206"/>
      <c r="UAI2087" s="2206"/>
      <c r="UAJ2087" s="2206"/>
      <c r="UAK2087" s="2206"/>
      <c r="UAL2087" s="2206"/>
      <c r="UAM2087" s="2206"/>
      <c r="UAN2087" s="2206"/>
      <c r="UAO2087" s="2206"/>
      <c r="UAP2087" s="2206"/>
      <c r="UAQ2087" s="2206"/>
      <c r="UAR2087" s="2206"/>
      <c r="UAS2087" s="2206"/>
      <c r="UAT2087" s="2206"/>
      <c r="UAU2087" s="2206"/>
      <c r="UAV2087" s="2206"/>
      <c r="UAW2087" s="2206"/>
      <c r="UAX2087" s="2206"/>
      <c r="UAY2087" s="2206"/>
      <c r="UAZ2087" s="2206"/>
      <c r="UBA2087" s="2206"/>
      <c r="UBB2087" s="2206"/>
      <c r="UBC2087" s="2206"/>
      <c r="UBD2087" s="2206"/>
      <c r="UBE2087" s="2206"/>
      <c r="UBF2087" s="2206"/>
      <c r="UBG2087" s="2206"/>
      <c r="UBH2087" s="2206"/>
      <c r="UBI2087" s="2206"/>
      <c r="UBJ2087" s="2206"/>
      <c r="UBK2087" s="2206"/>
      <c r="UBL2087" s="2206"/>
      <c r="UBM2087" s="2206"/>
      <c r="UBN2087" s="2206"/>
      <c r="UBO2087" s="2206"/>
      <c r="UBP2087" s="2206"/>
      <c r="UBQ2087" s="2206"/>
      <c r="UBR2087" s="2206"/>
      <c r="UBS2087" s="2206"/>
      <c r="UBT2087" s="2206"/>
      <c r="UBU2087" s="2206"/>
      <c r="UBV2087" s="2206"/>
      <c r="UBW2087" s="2206"/>
      <c r="UBX2087" s="2206"/>
      <c r="UBY2087" s="2206"/>
      <c r="UBZ2087" s="2206"/>
      <c r="UCA2087" s="2206"/>
      <c r="UCB2087" s="2206"/>
      <c r="UCC2087" s="2206"/>
      <c r="UCD2087" s="2206"/>
      <c r="UCE2087" s="2206"/>
      <c r="UCF2087" s="2206"/>
      <c r="UCG2087" s="2206"/>
      <c r="UCH2087" s="2206"/>
      <c r="UCI2087" s="2206"/>
      <c r="UCJ2087" s="2206"/>
      <c r="UCK2087" s="2206"/>
      <c r="UCL2087" s="2206"/>
      <c r="UCM2087" s="2206"/>
      <c r="UCN2087" s="2206"/>
      <c r="UCO2087" s="2206"/>
      <c r="UCP2087" s="2206"/>
      <c r="UCQ2087" s="2206"/>
      <c r="UCR2087" s="2206"/>
      <c r="UCS2087" s="2206"/>
      <c r="UCT2087" s="2206"/>
      <c r="UCU2087" s="2206"/>
      <c r="UCV2087" s="2206"/>
      <c r="UCW2087" s="2206"/>
      <c r="UCX2087" s="2206"/>
      <c r="UCY2087" s="2206"/>
      <c r="UCZ2087" s="2206"/>
      <c r="UDA2087" s="2206"/>
      <c r="UDB2087" s="2206"/>
      <c r="UDC2087" s="2206"/>
      <c r="UDD2087" s="2206"/>
      <c r="UDE2087" s="2206"/>
      <c r="UDF2087" s="2206"/>
      <c r="UDG2087" s="2206"/>
      <c r="UDH2087" s="2206"/>
      <c r="UDI2087" s="2206"/>
      <c r="UDJ2087" s="2206"/>
      <c r="UDK2087" s="2206"/>
      <c r="UDL2087" s="2206"/>
      <c r="UDM2087" s="2206"/>
      <c r="UDN2087" s="2206"/>
      <c r="UDO2087" s="2206"/>
      <c r="UDP2087" s="2206"/>
      <c r="UDQ2087" s="2206"/>
      <c r="UDR2087" s="2206"/>
      <c r="UDS2087" s="2206"/>
      <c r="UDT2087" s="2206"/>
      <c r="UDU2087" s="2206"/>
      <c r="UDV2087" s="2206"/>
      <c r="UDW2087" s="2206"/>
      <c r="UDX2087" s="2206"/>
      <c r="UDY2087" s="2206"/>
      <c r="UDZ2087" s="2206"/>
      <c r="UEA2087" s="2206"/>
      <c r="UEB2087" s="2206"/>
      <c r="UEC2087" s="2206"/>
      <c r="UED2087" s="2206"/>
      <c r="UEE2087" s="2206"/>
      <c r="UEF2087" s="2206"/>
      <c r="UEG2087" s="2206"/>
      <c r="UEH2087" s="2206"/>
      <c r="UEI2087" s="2206"/>
      <c r="UEJ2087" s="2206"/>
      <c r="UEK2087" s="2206"/>
      <c r="UEL2087" s="2206"/>
      <c r="UEM2087" s="2206"/>
      <c r="UEN2087" s="2206"/>
      <c r="UEO2087" s="2206"/>
      <c r="UEP2087" s="2206"/>
      <c r="UEQ2087" s="2206"/>
      <c r="UER2087" s="2206"/>
      <c r="UES2087" s="2206"/>
      <c r="UET2087" s="2206"/>
      <c r="UEU2087" s="2206"/>
      <c r="UEV2087" s="2206"/>
      <c r="UEW2087" s="2206"/>
      <c r="UEX2087" s="2206"/>
      <c r="UEY2087" s="2206"/>
      <c r="UEZ2087" s="2206"/>
      <c r="UFA2087" s="2206"/>
      <c r="UFB2087" s="2206"/>
      <c r="UFC2087" s="2206"/>
      <c r="UFD2087" s="2206"/>
      <c r="UFE2087" s="2206"/>
      <c r="UFF2087" s="2206"/>
      <c r="UFG2087" s="2206"/>
      <c r="UFH2087" s="2206"/>
      <c r="UFI2087" s="2206"/>
      <c r="UFJ2087" s="2206"/>
      <c r="UFK2087" s="2206"/>
      <c r="UFL2087" s="2206"/>
      <c r="UFM2087" s="2206"/>
      <c r="UFN2087" s="2206"/>
      <c r="UFO2087" s="2206"/>
      <c r="UFP2087" s="2206"/>
      <c r="UFQ2087" s="2206"/>
      <c r="UFR2087" s="2206"/>
      <c r="UFS2087" s="2206"/>
      <c r="UFT2087" s="2206"/>
      <c r="UFU2087" s="2206"/>
      <c r="UFV2087" s="2206"/>
      <c r="UFW2087" s="2206"/>
      <c r="UFX2087" s="2206"/>
      <c r="UFY2087" s="2206"/>
      <c r="UFZ2087" s="2206"/>
      <c r="UGA2087" s="2206"/>
      <c r="UGB2087" s="2206"/>
      <c r="UGC2087" s="2206"/>
      <c r="UGD2087" s="2206"/>
      <c r="UGE2087" s="2206"/>
      <c r="UGF2087" s="2206"/>
      <c r="UGG2087" s="2206"/>
      <c r="UGH2087" s="2206"/>
      <c r="UGI2087" s="2206"/>
      <c r="UGJ2087" s="2206"/>
      <c r="UGK2087" s="2206"/>
      <c r="UGL2087" s="2206"/>
      <c r="UGM2087" s="2206"/>
      <c r="UGN2087" s="2206"/>
      <c r="UGO2087" s="2206"/>
      <c r="UGP2087" s="2206"/>
      <c r="UGQ2087" s="2206"/>
      <c r="UGR2087" s="2206"/>
      <c r="UGS2087" s="2206"/>
      <c r="UGT2087" s="2206"/>
      <c r="UGU2087" s="2206"/>
      <c r="UGV2087" s="2206"/>
      <c r="UGW2087" s="2206"/>
      <c r="UGX2087" s="2206"/>
      <c r="UGY2087" s="2206"/>
      <c r="UGZ2087" s="2206"/>
      <c r="UHA2087" s="2206"/>
      <c r="UHB2087" s="2206"/>
      <c r="UHC2087" s="2206"/>
      <c r="UHD2087" s="2206"/>
      <c r="UHE2087" s="2206"/>
      <c r="UHF2087" s="2206"/>
      <c r="UHG2087" s="2206"/>
      <c r="UHH2087" s="2206"/>
      <c r="UHI2087" s="2206"/>
      <c r="UHJ2087" s="2206"/>
      <c r="UHK2087" s="2206"/>
      <c r="UHL2087" s="2206"/>
      <c r="UHM2087" s="2206"/>
      <c r="UHN2087" s="2206"/>
      <c r="UHO2087" s="2206"/>
      <c r="UHP2087" s="2206"/>
      <c r="UHQ2087" s="2206"/>
      <c r="UHR2087" s="2206"/>
      <c r="UHS2087" s="2206"/>
      <c r="UHT2087" s="2206"/>
      <c r="UHU2087" s="2206"/>
      <c r="UHV2087" s="2206"/>
      <c r="UHW2087" s="2206"/>
      <c r="UHX2087" s="2206"/>
      <c r="UHY2087" s="2206"/>
      <c r="UHZ2087" s="2206"/>
      <c r="UIA2087" s="2206"/>
      <c r="UIB2087" s="2206"/>
      <c r="UIC2087" s="2206"/>
      <c r="UID2087" s="2206"/>
      <c r="UIE2087" s="2206"/>
      <c r="UIF2087" s="2206"/>
      <c r="UIG2087" s="2206"/>
      <c r="UIH2087" s="2206"/>
      <c r="UII2087" s="2206"/>
      <c r="UIJ2087" s="2206"/>
      <c r="UIK2087" s="2206"/>
      <c r="UIL2087" s="2206"/>
      <c r="UIM2087" s="2206"/>
      <c r="UIN2087" s="2206"/>
      <c r="UIO2087" s="2206"/>
      <c r="UIP2087" s="2206"/>
      <c r="UIQ2087" s="2206"/>
      <c r="UIR2087" s="2206"/>
      <c r="UIS2087" s="2206"/>
      <c r="UIT2087" s="2206"/>
      <c r="UIU2087" s="2206"/>
      <c r="UIV2087" s="2206"/>
      <c r="UIW2087" s="2206"/>
      <c r="UIX2087" s="2206"/>
      <c r="UIY2087" s="2206"/>
      <c r="UIZ2087" s="2206"/>
      <c r="UJA2087" s="2206"/>
      <c r="UJB2087" s="2206"/>
      <c r="UJC2087" s="2206"/>
      <c r="UJD2087" s="2206"/>
      <c r="UJE2087" s="2206"/>
      <c r="UJF2087" s="2206"/>
      <c r="UJG2087" s="2206"/>
      <c r="UJH2087" s="2206"/>
      <c r="UJI2087" s="2206"/>
      <c r="UJJ2087" s="2206"/>
      <c r="UJK2087" s="2206"/>
      <c r="UJL2087" s="2206"/>
      <c r="UJM2087" s="2206"/>
      <c r="UJN2087" s="2206"/>
      <c r="UJO2087" s="2206"/>
      <c r="UJP2087" s="2206"/>
      <c r="UJQ2087" s="2206"/>
      <c r="UJR2087" s="2206"/>
      <c r="UJS2087" s="2206"/>
      <c r="UJT2087" s="2206"/>
      <c r="UJU2087" s="2206"/>
      <c r="UJV2087" s="2206"/>
      <c r="UJW2087" s="2206"/>
      <c r="UJX2087" s="2206"/>
      <c r="UJY2087" s="2206"/>
      <c r="UJZ2087" s="2206"/>
      <c r="UKA2087" s="2206"/>
      <c r="UKB2087" s="2206"/>
      <c r="UKC2087" s="2206"/>
      <c r="UKD2087" s="2206"/>
      <c r="UKE2087" s="2206"/>
      <c r="UKF2087" s="2206"/>
      <c r="UKG2087" s="2206"/>
      <c r="UKH2087" s="2206"/>
      <c r="UKI2087" s="2206"/>
      <c r="UKJ2087" s="2206"/>
      <c r="UKK2087" s="2206"/>
      <c r="UKL2087" s="2206"/>
      <c r="UKM2087" s="2206"/>
      <c r="UKN2087" s="2206"/>
      <c r="UKO2087" s="2206"/>
      <c r="UKP2087" s="2206"/>
      <c r="UKQ2087" s="2206"/>
      <c r="UKR2087" s="2206"/>
      <c r="UKS2087" s="2206"/>
      <c r="UKT2087" s="2206"/>
      <c r="UKU2087" s="2206"/>
      <c r="UKV2087" s="2206"/>
      <c r="UKW2087" s="2206"/>
      <c r="UKX2087" s="2206"/>
      <c r="UKY2087" s="2206"/>
      <c r="UKZ2087" s="2206"/>
      <c r="ULA2087" s="2206"/>
      <c r="ULB2087" s="2206"/>
      <c r="ULC2087" s="2206"/>
      <c r="ULD2087" s="2206"/>
      <c r="ULE2087" s="2206"/>
      <c r="ULF2087" s="2206"/>
      <c r="ULG2087" s="2206"/>
      <c r="ULH2087" s="2206"/>
      <c r="ULI2087" s="2206"/>
      <c r="ULJ2087" s="2206"/>
      <c r="ULK2087" s="2206"/>
      <c r="ULL2087" s="2206"/>
      <c r="ULM2087" s="2206"/>
      <c r="ULN2087" s="2206"/>
      <c r="ULO2087" s="2206"/>
      <c r="ULP2087" s="2206"/>
      <c r="ULQ2087" s="2206"/>
      <c r="ULR2087" s="2206"/>
      <c r="ULS2087" s="2206"/>
      <c r="ULT2087" s="2206"/>
      <c r="ULU2087" s="2206"/>
      <c r="ULV2087" s="2206"/>
      <c r="ULW2087" s="2206"/>
      <c r="ULX2087" s="2206"/>
      <c r="ULY2087" s="2206"/>
      <c r="ULZ2087" s="2206"/>
      <c r="UMA2087" s="2206"/>
      <c r="UMB2087" s="2206"/>
      <c r="UMC2087" s="2206"/>
      <c r="UMD2087" s="2206"/>
      <c r="UME2087" s="2206"/>
      <c r="UMF2087" s="2206"/>
      <c r="UMG2087" s="2206"/>
      <c r="UMH2087" s="2206"/>
      <c r="UMI2087" s="2206"/>
      <c r="UMJ2087" s="2206"/>
      <c r="UMK2087" s="2206"/>
      <c r="UML2087" s="2206"/>
      <c r="UMM2087" s="2206"/>
      <c r="UMN2087" s="2206"/>
      <c r="UMO2087" s="2206"/>
      <c r="UMP2087" s="2206"/>
      <c r="UMQ2087" s="2206"/>
      <c r="UMR2087" s="2206"/>
      <c r="UMS2087" s="2206"/>
      <c r="UMT2087" s="2206"/>
      <c r="UMU2087" s="2206"/>
      <c r="UMV2087" s="2206"/>
      <c r="UMW2087" s="2206"/>
      <c r="UMX2087" s="2206"/>
      <c r="UMY2087" s="2206"/>
      <c r="UMZ2087" s="2206"/>
      <c r="UNA2087" s="2206"/>
      <c r="UNB2087" s="2206"/>
      <c r="UNC2087" s="2206"/>
      <c r="UND2087" s="2206"/>
      <c r="UNE2087" s="2206"/>
      <c r="UNF2087" s="2206"/>
      <c r="UNG2087" s="2206"/>
      <c r="UNH2087" s="2206"/>
      <c r="UNI2087" s="2206"/>
      <c r="UNJ2087" s="2206"/>
      <c r="UNK2087" s="2206"/>
      <c r="UNL2087" s="2206"/>
      <c r="UNM2087" s="2206"/>
      <c r="UNN2087" s="2206"/>
      <c r="UNO2087" s="2206"/>
      <c r="UNP2087" s="2206"/>
      <c r="UNQ2087" s="2206"/>
      <c r="UNR2087" s="2206"/>
      <c r="UNS2087" s="2206"/>
      <c r="UNT2087" s="2206"/>
      <c r="UNU2087" s="2206"/>
      <c r="UNV2087" s="2206"/>
      <c r="UNW2087" s="2206"/>
      <c r="UNX2087" s="2206"/>
      <c r="UNY2087" s="2206"/>
      <c r="UNZ2087" s="2206"/>
      <c r="UOA2087" s="2206"/>
      <c r="UOB2087" s="2206"/>
      <c r="UOC2087" s="2206"/>
      <c r="UOD2087" s="2206"/>
      <c r="UOE2087" s="2206"/>
      <c r="UOF2087" s="2206"/>
      <c r="UOG2087" s="2206"/>
      <c r="UOH2087" s="2206"/>
      <c r="UOI2087" s="2206"/>
      <c r="UOJ2087" s="2206"/>
      <c r="UOK2087" s="2206"/>
      <c r="UOL2087" s="2206"/>
      <c r="UOM2087" s="2206"/>
      <c r="UON2087" s="2206"/>
      <c r="UOO2087" s="2206"/>
      <c r="UOP2087" s="2206"/>
      <c r="UOQ2087" s="2206"/>
      <c r="UOR2087" s="2206"/>
      <c r="UOS2087" s="2206"/>
      <c r="UOT2087" s="2206"/>
      <c r="UOU2087" s="2206"/>
      <c r="UOV2087" s="2206"/>
      <c r="UOW2087" s="2206"/>
      <c r="UOX2087" s="2206"/>
      <c r="UOY2087" s="2206"/>
      <c r="UOZ2087" s="2206"/>
      <c r="UPA2087" s="2206"/>
      <c r="UPB2087" s="2206"/>
      <c r="UPC2087" s="2206"/>
      <c r="UPD2087" s="2206"/>
      <c r="UPE2087" s="2206"/>
      <c r="UPF2087" s="2206"/>
      <c r="UPG2087" s="2206"/>
      <c r="UPH2087" s="2206"/>
      <c r="UPI2087" s="2206"/>
      <c r="UPJ2087" s="2206"/>
      <c r="UPK2087" s="2206"/>
      <c r="UPL2087" s="2206"/>
      <c r="UPM2087" s="2206"/>
      <c r="UPN2087" s="2206"/>
      <c r="UPO2087" s="2206"/>
      <c r="UPP2087" s="2206"/>
      <c r="UPQ2087" s="2206"/>
      <c r="UPR2087" s="2206"/>
      <c r="UPS2087" s="2206"/>
      <c r="UPT2087" s="2206"/>
      <c r="UPU2087" s="2206"/>
      <c r="UPV2087" s="2206"/>
      <c r="UPW2087" s="2206"/>
      <c r="UPX2087" s="2206"/>
      <c r="UPY2087" s="2206"/>
      <c r="UPZ2087" s="2206"/>
      <c r="UQA2087" s="2206"/>
      <c r="UQB2087" s="2206"/>
      <c r="UQC2087" s="2206"/>
      <c r="UQD2087" s="2206"/>
      <c r="UQE2087" s="2206"/>
      <c r="UQF2087" s="2206"/>
      <c r="UQG2087" s="2206"/>
      <c r="UQH2087" s="2206"/>
      <c r="UQI2087" s="2206"/>
      <c r="UQJ2087" s="2206"/>
      <c r="UQK2087" s="2206"/>
      <c r="UQL2087" s="2206"/>
      <c r="UQM2087" s="2206"/>
      <c r="UQN2087" s="2206"/>
      <c r="UQO2087" s="2206"/>
      <c r="UQP2087" s="2206"/>
      <c r="UQQ2087" s="2206"/>
      <c r="UQR2087" s="2206"/>
      <c r="UQS2087" s="2206"/>
      <c r="UQT2087" s="2206"/>
      <c r="UQU2087" s="2206"/>
      <c r="UQV2087" s="2206"/>
      <c r="UQW2087" s="2206"/>
      <c r="UQX2087" s="2206"/>
      <c r="UQY2087" s="2206"/>
      <c r="UQZ2087" s="2206"/>
      <c r="URA2087" s="2206"/>
      <c r="URB2087" s="2206"/>
      <c r="URC2087" s="2206"/>
      <c r="URD2087" s="2206"/>
      <c r="URE2087" s="2206"/>
      <c r="URF2087" s="2206"/>
      <c r="URG2087" s="2206"/>
      <c r="URH2087" s="2206"/>
      <c r="URI2087" s="2206"/>
      <c r="URJ2087" s="2206"/>
      <c r="URK2087" s="2206"/>
      <c r="URL2087" s="2206"/>
      <c r="URM2087" s="2206"/>
      <c r="URN2087" s="2206"/>
      <c r="URO2087" s="2206"/>
      <c r="URP2087" s="2206"/>
      <c r="URQ2087" s="2206"/>
      <c r="URR2087" s="2206"/>
      <c r="URS2087" s="2206"/>
      <c r="URT2087" s="2206"/>
      <c r="URU2087" s="2206"/>
      <c r="URV2087" s="2206"/>
      <c r="URW2087" s="2206"/>
      <c r="URX2087" s="2206"/>
      <c r="URY2087" s="2206"/>
      <c r="URZ2087" s="2206"/>
      <c r="USA2087" s="2206"/>
      <c r="USB2087" s="2206"/>
      <c r="USC2087" s="2206"/>
      <c r="USD2087" s="2206"/>
      <c r="USE2087" s="2206"/>
      <c r="USF2087" s="2206"/>
      <c r="USG2087" s="2206"/>
      <c r="USH2087" s="2206"/>
      <c r="USI2087" s="2206"/>
      <c r="USJ2087" s="2206"/>
      <c r="USK2087" s="2206"/>
      <c r="USL2087" s="2206"/>
      <c r="USM2087" s="2206"/>
      <c r="USN2087" s="2206"/>
      <c r="USO2087" s="2206"/>
      <c r="USP2087" s="2206"/>
      <c r="USQ2087" s="2206"/>
      <c r="USR2087" s="2206"/>
      <c r="USS2087" s="2206"/>
      <c r="UST2087" s="2206"/>
      <c r="USU2087" s="2206"/>
      <c r="USV2087" s="2206"/>
      <c r="USW2087" s="2206"/>
      <c r="USX2087" s="2206"/>
      <c r="USY2087" s="2206"/>
      <c r="USZ2087" s="2206"/>
      <c r="UTA2087" s="2206"/>
      <c r="UTB2087" s="2206"/>
      <c r="UTC2087" s="2206"/>
      <c r="UTD2087" s="2206"/>
      <c r="UTE2087" s="2206"/>
      <c r="UTF2087" s="2206"/>
      <c r="UTG2087" s="2206"/>
      <c r="UTH2087" s="2206"/>
      <c r="UTI2087" s="2206"/>
      <c r="UTJ2087" s="2206"/>
      <c r="UTK2087" s="2206"/>
      <c r="UTL2087" s="2206"/>
      <c r="UTM2087" s="2206"/>
      <c r="UTN2087" s="2206"/>
      <c r="UTO2087" s="2206"/>
      <c r="UTP2087" s="2206"/>
      <c r="UTQ2087" s="2206"/>
      <c r="UTR2087" s="2206"/>
      <c r="UTS2087" s="2206"/>
      <c r="UTT2087" s="2206"/>
      <c r="UTU2087" s="2206"/>
      <c r="UTV2087" s="2206"/>
      <c r="UTW2087" s="2206"/>
      <c r="UTX2087" s="2206"/>
      <c r="UTY2087" s="2206"/>
      <c r="UTZ2087" s="2206"/>
      <c r="UUA2087" s="2206"/>
      <c r="UUB2087" s="2206"/>
      <c r="UUC2087" s="2206"/>
      <c r="UUD2087" s="2206"/>
      <c r="UUE2087" s="2206"/>
      <c r="UUF2087" s="2206"/>
      <c r="UUG2087" s="2206"/>
      <c r="UUH2087" s="2206"/>
      <c r="UUI2087" s="2206"/>
      <c r="UUJ2087" s="2206"/>
      <c r="UUK2087" s="2206"/>
      <c r="UUL2087" s="2206"/>
      <c r="UUM2087" s="2206"/>
      <c r="UUN2087" s="2206"/>
      <c r="UUO2087" s="2206"/>
      <c r="UUP2087" s="2206"/>
      <c r="UUQ2087" s="2206"/>
      <c r="UUR2087" s="2206"/>
      <c r="UUS2087" s="2206"/>
      <c r="UUT2087" s="2206"/>
      <c r="UUU2087" s="2206"/>
      <c r="UUV2087" s="2206"/>
      <c r="UUW2087" s="2206"/>
      <c r="UUX2087" s="2206"/>
      <c r="UUY2087" s="2206"/>
      <c r="UUZ2087" s="2206"/>
      <c r="UVA2087" s="2206"/>
      <c r="UVB2087" s="2206"/>
      <c r="UVC2087" s="2206"/>
      <c r="UVD2087" s="2206"/>
      <c r="UVE2087" s="2206"/>
      <c r="UVF2087" s="2206"/>
      <c r="UVG2087" s="2206"/>
      <c r="UVH2087" s="2206"/>
      <c r="UVI2087" s="2206"/>
      <c r="UVJ2087" s="2206"/>
      <c r="UVK2087" s="2206"/>
      <c r="UVL2087" s="2206"/>
      <c r="UVM2087" s="2206"/>
      <c r="UVN2087" s="2206"/>
      <c r="UVO2087" s="2206"/>
      <c r="UVP2087" s="2206"/>
      <c r="UVQ2087" s="2206"/>
      <c r="UVR2087" s="2206"/>
      <c r="UVS2087" s="2206"/>
      <c r="UVT2087" s="2206"/>
      <c r="UVU2087" s="2206"/>
      <c r="UVV2087" s="2206"/>
      <c r="UVW2087" s="2206"/>
      <c r="UVX2087" s="2206"/>
      <c r="UVY2087" s="2206"/>
      <c r="UVZ2087" s="2206"/>
      <c r="UWA2087" s="2206"/>
      <c r="UWB2087" s="2206"/>
      <c r="UWC2087" s="2206"/>
      <c r="UWD2087" s="2206"/>
      <c r="UWE2087" s="2206"/>
      <c r="UWF2087" s="2206"/>
      <c r="UWG2087" s="2206"/>
      <c r="UWH2087" s="2206"/>
      <c r="UWI2087" s="2206"/>
      <c r="UWJ2087" s="2206"/>
      <c r="UWK2087" s="2206"/>
      <c r="UWL2087" s="2206"/>
      <c r="UWM2087" s="2206"/>
      <c r="UWN2087" s="2206"/>
      <c r="UWO2087" s="2206"/>
      <c r="UWP2087" s="2206"/>
      <c r="UWQ2087" s="2206"/>
      <c r="UWR2087" s="2206"/>
      <c r="UWS2087" s="2206"/>
      <c r="UWT2087" s="2206"/>
      <c r="UWU2087" s="2206"/>
      <c r="UWV2087" s="2206"/>
      <c r="UWW2087" s="2206"/>
      <c r="UWX2087" s="2206"/>
      <c r="UWY2087" s="2206"/>
      <c r="UWZ2087" s="2206"/>
      <c r="UXA2087" s="2206"/>
      <c r="UXB2087" s="2206"/>
      <c r="UXC2087" s="2206"/>
      <c r="UXD2087" s="2206"/>
      <c r="UXE2087" s="2206"/>
      <c r="UXF2087" s="2206"/>
      <c r="UXG2087" s="2206"/>
      <c r="UXH2087" s="2206"/>
      <c r="UXI2087" s="2206"/>
      <c r="UXJ2087" s="2206"/>
      <c r="UXK2087" s="2206"/>
      <c r="UXL2087" s="2206"/>
      <c r="UXM2087" s="2206"/>
      <c r="UXN2087" s="2206"/>
      <c r="UXO2087" s="2206"/>
      <c r="UXP2087" s="2206"/>
      <c r="UXQ2087" s="2206"/>
      <c r="UXR2087" s="2206"/>
      <c r="UXS2087" s="2206"/>
      <c r="UXT2087" s="2206"/>
      <c r="UXU2087" s="2206"/>
      <c r="UXV2087" s="2206"/>
      <c r="UXW2087" s="2206"/>
      <c r="UXX2087" s="2206"/>
      <c r="UXY2087" s="2206"/>
      <c r="UXZ2087" s="2206"/>
      <c r="UYA2087" s="2206"/>
      <c r="UYB2087" s="2206"/>
      <c r="UYC2087" s="2206"/>
      <c r="UYD2087" s="2206"/>
      <c r="UYE2087" s="2206"/>
      <c r="UYF2087" s="2206"/>
      <c r="UYG2087" s="2206"/>
      <c r="UYH2087" s="2206"/>
      <c r="UYI2087" s="2206"/>
      <c r="UYJ2087" s="2206"/>
      <c r="UYK2087" s="2206"/>
      <c r="UYL2087" s="2206"/>
      <c r="UYM2087" s="2206"/>
      <c r="UYN2087" s="2206"/>
      <c r="UYO2087" s="2206"/>
      <c r="UYP2087" s="2206"/>
      <c r="UYQ2087" s="2206"/>
      <c r="UYR2087" s="2206"/>
      <c r="UYS2087" s="2206"/>
      <c r="UYT2087" s="2206"/>
      <c r="UYU2087" s="2206"/>
      <c r="UYV2087" s="2206"/>
      <c r="UYW2087" s="2206"/>
      <c r="UYX2087" s="2206"/>
      <c r="UYY2087" s="2206"/>
      <c r="UYZ2087" s="2206"/>
      <c r="UZA2087" s="2206"/>
      <c r="UZB2087" s="2206"/>
      <c r="UZC2087" s="2206"/>
      <c r="UZD2087" s="2206"/>
      <c r="UZE2087" s="2206"/>
      <c r="UZF2087" s="2206"/>
      <c r="UZG2087" s="2206"/>
      <c r="UZH2087" s="2206"/>
      <c r="UZI2087" s="2206"/>
      <c r="UZJ2087" s="2206"/>
      <c r="UZK2087" s="2206"/>
      <c r="UZL2087" s="2206"/>
      <c r="UZM2087" s="2206"/>
      <c r="UZN2087" s="2206"/>
      <c r="UZO2087" s="2206"/>
      <c r="UZP2087" s="2206"/>
      <c r="UZQ2087" s="2206"/>
      <c r="UZR2087" s="2206"/>
      <c r="UZS2087" s="2206"/>
      <c r="UZT2087" s="2206"/>
      <c r="UZU2087" s="2206"/>
      <c r="UZV2087" s="2206"/>
      <c r="UZW2087" s="2206"/>
      <c r="UZX2087" s="2206"/>
      <c r="UZY2087" s="2206"/>
      <c r="UZZ2087" s="2206"/>
      <c r="VAA2087" s="2206"/>
      <c r="VAB2087" s="2206"/>
      <c r="VAC2087" s="2206"/>
      <c r="VAD2087" s="2206"/>
      <c r="VAE2087" s="2206"/>
      <c r="VAF2087" s="2206"/>
      <c r="VAG2087" s="2206"/>
      <c r="VAH2087" s="2206"/>
      <c r="VAI2087" s="2206"/>
      <c r="VAJ2087" s="2206"/>
      <c r="VAK2087" s="2206"/>
      <c r="VAL2087" s="2206"/>
      <c r="VAM2087" s="2206"/>
      <c r="VAN2087" s="2206"/>
      <c r="VAO2087" s="2206"/>
      <c r="VAP2087" s="2206"/>
      <c r="VAQ2087" s="2206"/>
      <c r="VAR2087" s="2206"/>
      <c r="VAS2087" s="2206"/>
      <c r="VAT2087" s="2206"/>
      <c r="VAU2087" s="2206"/>
      <c r="VAV2087" s="2206"/>
      <c r="VAW2087" s="2206"/>
      <c r="VAX2087" s="2206"/>
      <c r="VAY2087" s="2206"/>
      <c r="VAZ2087" s="2206"/>
      <c r="VBA2087" s="2206"/>
      <c r="VBB2087" s="2206"/>
      <c r="VBC2087" s="2206"/>
      <c r="VBD2087" s="2206"/>
      <c r="VBE2087" s="2206"/>
      <c r="VBF2087" s="2206"/>
      <c r="VBG2087" s="2206"/>
      <c r="VBH2087" s="2206"/>
      <c r="VBI2087" s="2206"/>
      <c r="VBJ2087" s="2206"/>
      <c r="VBK2087" s="2206"/>
      <c r="VBL2087" s="2206"/>
      <c r="VBM2087" s="2206"/>
      <c r="VBN2087" s="2206"/>
      <c r="VBO2087" s="2206"/>
      <c r="VBP2087" s="2206"/>
      <c r="VBQ2087" s="2206"/>
      <c r="VBR2087" s="2206"/>
      <c r="VBS2087" s="2206"/>
      <c r="VBT2087" s="2206"/>
      <c r="VBU2087" s="2206"/>
      <c r="VBV2087" s="2206"/>
      <c r="VBW2087" s="2206"/>
      <c r="VBX2087" s="2206"/>
      <c r="VBY2087" s="2206"/>
      <c r="VBZ2087" s="2206"/>
      <c r="VCA2087" s="2206"/>
      <c r="VCB2087" s="2206"/>
      <c r="VCC2087" s="2206"/>
      <c r="VCD2087" s="2206"/>
      <c r="VCE2087" s="2206"/>
      <c r="VCF2087" s="2206"/>
      <c r="VCG2087" s="2206"/>
      <c r="VCH2087" s="2206"/>
      <c r="VCI2087" s="2206"/>
      <c r="VCJ2087" s="2206"/>
      <c r="VCK2087" s="2206"/>
      <c r="VCL2087" s="2206"/>
      <c r="VCM2087" s="2206"/>
      <c r="VCN2087" s="2206"/>
      <c r="VCO2087" s="2206"/>
      <c r="VCP2087" s="2206"/>
      <c r="VCQ2087" s="2206"/>
      <c r="VCR2087" s="2206"/>
      <c r="VCS2087" s="2206"/>
      <c r="VCT2087" s="2206"/>
      <c r="VCU2087" s="2206"/>
      <c r="VCV2087" s="2206"/>
      <c r="VCW2087" s="2206"/>
      <c r="VCX2087" s="2206"/>
      <c r="VCY2087" s="2206"/>
      <c r="VCZ2087" s="2206"/>
      <c r="VDA2087" s="2206"/>
      <c r="VDB2087" s="2206"/>
      <c r="VDC2087" s="2206"/>
      <c r="VDD2087" s="2206"/>
      <c r="VDE2087" s="2206"/>
      <c r="VDF2087" s="2206"/>
      <c r="VDG2087" s="2206"/>
      <c r="VDH2087" s="2206"/>
      <c r="VDI2087" s="2206"/>
      <c r="VDJ2087" s="2206"/>
      <c r="VDK2087" s="2206"/>
      <c r="VDL2087" s="2206"/>
      <c r="VDM2087" s="2206"/>
      <c r="VDN2087" s="2206"/>
      <c r="VDO2087" s="2206"/>
      <c r="VDP2087" s="2206"/>
      <c r="VDQ2087" s="2206"/>
      <c r="VDR2087" s="2206"/>
      <c r="VDS2087" s="2206"/>
      <c r="VDT2087" s="2206"/>
      <c r="VDU2087" s="2206"/>
      <c r="VDV2087" s="2206"/>
      <c r="VDW2087" s="2206"/>
      <c r="VDX2087" s="2206"/>
      <c r="VDY2087" s="2206"/>
      <c r="VDZ2087" s="2206"/>
      <c r="VEA2087" s="2206"/>
      <c r="VEB2087" s="2206"/>
      <c r="VEC2087" s="2206"/>
      <c r="VED2087" s="2206"/>
      <c r="VEE2087" s="2206"/>
      <c r="VEF2087" s="2206"/>
      <c r="VEG2087" s="2206"/>
      <c r="VEH2087" s="2206"/>
      <c r="VEI2087" s="2206"/>
      <c r="VEJ2087" s="2206"/>
      <c r="VEK2087" s="2206"/>
      <c r="VEL2087" s="2206"/>
      <c r="VEM2087" s="2206"/>
      <c r="VEN2087" s="2206"/>
      <c r="VEO2087" s="2206"/>
      <c r="VEP2087" s="2206"/>
      <c r="VEQ2087" s="2206"/>
      <c r="VER2087" s="2206"/>
      <c r="VES2087" s="2206"/>
      <c r="VET2087" s="2206"/>
      <c r="VEU2087" s="2206"/>
      <c r="VEV2087" s="2206"/>
      <c r="VEW2087" s="2206"/>
      <c r="VEX2087" s="2206"/>
      <c r="VEY2087" s="2206"/>
      <c r="VEZ2087" s="2206"/>
      <c r="VFA2087" s="2206"/>
      <c r="VFB2087" s="2206"/>
      <c r="VFC2087" s="2206"/>
      <c r="VFD2087" s="2206"/>
      <c r="VFE2087" s="2206"/>
      <c r="VFF2087" s="2206"/>
      <c r="VFG2087" s="2206"/>
      <c r="VFH2087" s="2206"/>
      <c r="VFI2087" s="2206"/>
      <c r="VFJ2087" s="2206"/>
      <c r="VFK2087" s="2206"/>
      <c r="VFL2087" s="2206"/>
      <c r="VFM2087" s="2206"/>
      <c r="VFN2087" s="2206"/>
      <c r="VFO2087" s="2206"/>
      <c r="VFP2087" s="2206"/>
      <c r="VFQ2087" s="2206"/>
      <c r="VFR2087" s="2206"/>
      <c r="VFS2087" s="2206"/>
      <c r="VFT2087" s="2206"/>
      <c r="VFU2087" s="2206"/>
      <c r="VFV2087" s="2206"/>
      <c r="VFW2087" s="2206"/>
      <c r="VFX2087" s="2206"/>
      <c r="VFY2087" s="2206"/>
      <c r="VFZ2087" s="2206"/>
      <c r="VGA2087" s="2206"/>
      <c r="VGB2087" s="2206"/>
      <c r="VGC2087" s="2206"/>
      <c r="VGD2087" s="2206"/>
      <c r="VGE2087" s="2206"/>
      <c r="VGF2087" s="2206"/>
      <c r="VGG2087" s="2206"/>
      <c r="VGH2087" s="2206"/>
      <c r="VGI2087" s="2206"/>
      <c r="VGJ2087" s="2206"/>
      <c r="VGK2087" s="2206"/>
      <c r="VGL2087" s="2206"/>
      <c r="VGM2087" s="2206"/>
      <c r="VGN2087" s="2206"/>
      <c r="VGO2087" s="2206"/>
      <c r="VGP2087" s="2206"/>
      <c r="VGQ2087" s="2206"/>
      <c r="VGR2087" s="2206"/>
      <c r="VGS2087" s="2206"/>
      <c r="VGT2087" s="2206"/>
      <c r="VGU2087" s="2206"/>
      <c r="VGV2087" s="2206"/>
      <c r="VGW2087" s="2206"/>
      <c r="VGX2087" s="2206"/>
      <c r="VGY2087" s="2206"/>
      <c r="VGZ2087" s="2206"/>
      <c r="VHA2087" s="2206"/>
      <c r="VHB2087" s="2206"/>
      <c r="VHC2087" s="2206"/>
      <c r="VHD2087" s="2206"/>
      <c r="VHE2087" s="2206"/>
      <c r="VHF2087" s="2206"/>
      <c r="VHG2087" s="2206"/>
      <c r="VHH2087" s="2206"/>
      <c r="VHI2087" s="2206"/>
      <c r="VHJ2087" s="2206"/>
      <c r="VHK2087" s="2206"/>
      <c r="VHL2087" s="2206"/>
      <c r="VHM2087" s="2206"/>
      <c r="VHN2087" s="2206"/>
      <c r="VHO2087" s="2206"/>
      <c r="VHP2087" s="2206"/>
      <c r="VHQ2087" s="2206"/>
      <c r="VHR2087" s="2206"/>
      <c r="VHS2087" s="2206"/>
      <c r="VHT2087" s="2206"/>
      <c r="VHU2087" s="2206"/>
      <c r="VHV2087" s="2206"/>
      <c r="VHW2087" s="2206"/>
      <c r="VHX2087" s="2206"/>
      <c r="VHY2087" s="2206"/>
      <c r="VHZ2087" s="2206"/>
      <c r="VIA2087" s="2206"/>
      <c r="VIB2087" s="2206"/>
      <c r="VIC2087" s="2206"/>
      <c r="VID2087" s="2206"/>
      <c r="VIE2087" s="2206"/>
      <c r="VIF2087" s="2206"/>
      <c r="VIG2087" s="2206"/>
      <c r="VIH2087" s="2206"/>
      <c r="VII2087" s="2206"/>
      <c r="VIJ2087" s="2206"/>
      <c r="VIK2087" s="2206"/>
      <c r="VIL2087" s="2206"/>
      <c r="VIM2087" s="2206"/>
      <c r="VIN2087" s="2206"/>
      <c r="VIO2087" s="2206"/>
      <c r="VIP2087" s="2206"/>
      <c r="VIQ2087" s="2206"/>
      <c r="VIR2087" s="2206"/>
      <c r="VIS2087" s="2206"/>
      <c r="VIT2087" s="2206"/>
      <c r="VIU2087" s="2206"/>
      <c r="VIV2087" s="2206"/>
      <c r="VIW2087" s="2206"/>
      <c r="VIX2087" s="2206"/>
      <c r="VIY2087" s="2206"/>
      <c r="VIZ2087" s="2206"/>
      <c r="VJA2087" s="2206"/>
      <c r="VJB2087" s="2206"/>
      <c r="VJC2087" s="2206"/>
      <c r="VJD2087" s="2206"/>
      <c r="VJE2087" s="2206"/>
      <c r="VJF2087" s="2206"/>
      <c r="VJG2087" s="2206"/>
      <c r="VJH2087" s="2206"/>
      <c r="VJI2087" s="2206"/>
      <c r="VJJ2087" s="2206"/>
      <c r="VJK2087" s="2206"/>
      <c r="VJL2087" s="2206"/>
      <c r="VJM2087" s="2206"/>
      <c r="VJN2087" s="2206"/>
      <c r="VJO2087" s="2206"/>
      <c r="VJP2087" s="2206"/>
      <c r="VJQ2087" s="2206"/>
      <c r="VJR2087" s="2206"/>
      <c r="VJS2087" s="2206"/>
      <c r="VJT2087" s="2206"/>
      <c r="VJU2087" s="2206"/>
      <c r="VJV2087" s="2206"/>
      <c r="VJW2087" s="2206"/>
      <c r="VJX2087" s="2206"/>
      <c r="VJY2087" s="2206"/>
      <c r="VJZ2087" s="2206"/>
      <c r="VKA2087" s="2206"/>
      <c r="VKB2087" s="2206"/>
      <c r="VKC2087" s="2206"/>
      <c r="VKD2087" s="2206"/>
      <c r="VKE2087" s="2206"/>
      <c r="VKF2087" s="2206"/>
      <c r="VKG2087" s="2206"/>
      <c r="VKH2087" s="2206"/>
      <c r="VKI2087" s="2206"/>
      <c r="VKJ2087" s="2206"/>
      <c r="VKK2087" s="2206"/>
      <c r="VKL2087" s="2206"/>
      <c r="VKM2087" s="2206"/>
      <c r="VKN2087" s="2206"/>
      <c r="VKO2087" s="2206"/>
      <c r="VKP2087" s="2206"/>
      <c r="VKQ2087" s="2206"/>
      <c r="VKR2087" s="2206"/>
      <c r="VKS2087" s="2206"/>
      <c r="VKT2087" s="2206"/>
      <c r="VKU2087" s="2206"/>
      <c r="VKV2087" s="2206"/>
      <c r="VKW2087" s="2206"/>
      <c r="VKX2087" s="2206"/>
      <c r="VKY2087" s="2206"/>
      <c r="VKZ2087" s="2206"/>
      <c r="VLA2087" s="2206"/>
      <c r="VLB2087" s="2206"/>
      <c r="VLC2087" s="2206"/>
      <c r="VLD2087" s="2206"/>
      <c r="VLE2087" s="2206"/>
      <c r="VLF2087" s="2206"/>
      <c r="VLG2087" s="2206"/>
      <c r="VLH2087" s="2206"/>
      <c r="VLI2087" s="2206"/>
      <c r="VLJ2087" s="2206"/>
      <c r="VLK2087" s="2206"/>
      <c r="VLL2087" s="2206"/>
      <c r="VLM2087" s="2206"/>
      <c r="VLN2087" s="2206"/>
      <c r="VLO2087" s="2206"/>
      <c r="VLP2087" s="2206"/>
      <c r="VLQ2087" s="2206"/>
      <c r="VLR2087" s="2206"/>
      <c r="VLS2087" s="2206"/>
      <c r="VLT2087" s="2206"/>
      <c r="VLU2087" s="2206"/>
      <c r="VLV2087" s="2206"/>
      <c r="VLW2087" s="2206"/>
      <c r="VLX2087" s="2206"/>
      <c r="VLY2087" s="2206"/>
      <c r="VLZ2087" s="2206"/>
      <c r="VMA2087" s="2206"/>
      <c r="VMB2087" s="2206"/>
      <c r="VMC2087" s="2206"/>
      <c r="VMD2087" s="2206"/>
      <c r="VME2087" s="2206"/>
      <c r="VMF2087" s="2206"/>
      <c r="VMG2087" s="2206"/>
      <c r="VMH2087" s="2206"/>
      <c r="VMI2087" s="2206"/>
      <c r="VMJ2087" s="2206"/>
      <c r="VMK2087" s="2206"/>
      <c r="VML2087" s="2206"/>
      <c r="VMM2087" s="2206"/>
      <c r="VMN2087" s="2206"/>
      <c r="VMO2087" s="2206"/>
      <c r="VMP2087" s="2206"/>
      <c r="VMQ2087" s="2206"/>
      <c r="VMR2087" s="2206"/>
      <c r="VMS2087" s="2206"/>
      <c r="VMT2087" s="2206"/>
      <c r="VMU2087" s="2206"/>
      <c r="VMV2087" s="2206"/>
      <c r="VMW2087" s="2206"/>
      <c r="VMX2087" s="2206"/>
      <c r="VMY2087" s="2206"/>
      <c r="VMZ2087" s="2206"/>
      <c r="VNA2087" s="2206"/>
      <c r="VNB2087" s="2206"/>
      <c r="VNC2087" s="2206"/>
      <c r="VND2087" s="2206"/>
      <c r="VNE2087" s="2206"/>
      <c r="VNF2087" s="2206"/>
      <c r="VNG2087" s="2206"/>
      <c r="VNH2087" s="2206"/>
      <c r="VNI2087" s="2206"/>
      <c r="VNJ2087" s="2206"/>
      <c r="VNK2087" s="2206"/>
      <c r="VNL2087" s="2206"/>
      <c r="VNM2087" s="2206"/>
      <c r="VNN2087" s="2206"/>
      <c r="VNO2087" s="2206"/>
      <c r="VNP2087" s="2206"/>
      <c r="VNQ2087" s="2206"/>
      <c r="VNR2087" s="2206"/>
      <c r="VNS2087" s="2206"/>
      <c r="VNT2087" s="2206"/>
      <c r="VNU2087" s="2206"/>
      <c r="VNV2087" s="2206"/>
      <c r="VNW2087" s="2206"/>
      <c r="VNX2087" s="2206"/>
      <c r="VNY2087" s="2206"/>
      <c r="VNZ2087" s="2206"/>
      <c r="VOA2087" s="2206"/>
      <c r="VOB2087" s="2206"/>
      <c r="VOC2087" s="2206"/>
      <c r="VOD2087" s="2206"/>
      <c r="VOE2087" s="2206"/>
      <c r="VOF2087" s="2206"/>
      <c r="VOG2087" s="2206"/>
      <c r="VOH2087" s="2206"/>
      <c r="VOI2087" s="2206"/>
      <c r="VOJ2087" s="2206"/>
      <c r="VOK2087" s="2206"/>
      <c r="VOL2087" s="2206"/>
      <c r="VOM2087" s="2206"/>
      <c r="VON2087" s="2206"/>
      <c r="VOO2087" s="2206"/>
      <c r="VOP2087" s="2206"/>
      <c r="VOQ2087" s="2206"/>
      <c r="VOR2087" s="2206"/>
      <c r="VOS2087" s="2206"/>
      <c r="VOT2087" s="2206"/>
      <c r="VOU2087" s="2206"/>
      <c r="VOV2087" s="2206"/>
      <c r="VOW2087" s="2206"/>
      <c r="VOX2087" s="2206"/>
      <c r="VOY2087" s="2206"/>
      <c r="VOZ2087" s="2206"/>
      <c r="VPA2087" s="2206"/>
      <c r="VPB2087" s="2206"/>
      <c r="VPC2087" s="2206"/>
      <c r="VPD2087" s="2206"/>
      <c r="VPE2087" s="2206"/>
      <c r="VPF2087" s="2206"/>
      <c r="VPG2087" s="2206"/>
      <c r="VPH2087" s="2206"/>
      <c r="VPI2087" s="2206"/>
      <c r="VPJ2087" s="2206"/>
      <c r="VPK2087" s="2206"/>
      <c r="VPL2087" s="2206"/>
      <c r="VPM2087" s="2206"/>
      <c r="VPN2087" s="2206"/>
      <c r="VPO2087" s="2206"/>
      <c r="VPP2087" s="2206"/>
      <c r="VPQ2087" s="2206"/>
      <c r="VPR2087" s="2206"/>
      <c r="VPS2087" s="2206"/>
      <c r="VPT2087" s="2206"/>
      <c r="VPU2087" s="2206"/>
      <c r="VPV2087" s="2206"/>
      <c r="VPW2087" s="2206"/>
      <c r="VPX2087" s="2206"/>
      <c r="VPY2087" s="2206"/>
      <c r="VPZ2087" s="2206"/>
      <c r="VQA2087" s="2206"/>
      <c r="VQB2087" s="2206"/>
      <c r="VQC2087" s="2206"/>
      <c r="VQD2087" s="2206"/>
      <c r="VQE2087" s="2206"/>
      <c r="VQF2087" s="2206"/>
      <c r="VQG2087" s="2206"/>
      <c r="VQH2087" s="2206"/>
      <c r="VQI2087" s="2206"/>
      <c r="VQJ2087" s="2206"/>
      <c r="VQK2087" s="2206"/>
      <c r="VQL2087" s="2206"/>
      <c r="VQM2087" s="2206"/>
      <c r="VQN2087" s="2206"/>
      <c r="VQO2087" s="2206"/>
      <c r="VQP2087" s="2206"/>
      <c r="VQQ2087" s="2206"/>
      <c r="VQR2087" s="2206"/>
      <c r="VQS2087" s="2206"/>
      <c r="VQT2087" s="2206"/>
      <c r="VQU2087" s="2206"/>
      <c r="VQV2087" s="2206"/>
      <c r="VQW2087" s="2206"/>
      <c r="VQX2087" s="2206"/>
      <c r="VQY2087" s="2206"/>
      <c r="VQZ2087" s="2206"/>
      <c r="VRA2087" s="2206"/>
      <c r="VRB2087" s="2206"/>
      <c r="VRC2087" s="2206"/>
      <c r="VRD2087" s="2206"/>
      <c r="VRE2087" s="2206"/>
      <c r="VRF2087" s="2206"/>
      <c r="VRG2087" s="2206"/>
      <c r="VRH2087" s="2206"/>
      <c r="VRI2087" s="2206"/>
      <c r="VRJ2087" s="2206"/>
      <c r="VRK2087" s="2206"/>
      <c r="VRL2087" s="2206"/>
      <c r="VRM2087" s="2206"/>
      <c r="VRN2087" s="2206"/>
      <c r="VRO2087" s="2206"/>
      <c r="VRP2087" s="2206"/>
      <c r="VRQ2087" s="2206"/>
      <c r="VRR2087" s="2206"/>
      <c r="VRS2087" s="2206"/>
      <c r="VRT2087" s="2206"/>
      <c r="VRU2087" s="2206"/>
      <c r="VRV2087" s="2206"/>
      <c r="VRW2087" s="2206"/>
      <c r="VRX2087" s="2206"/>
      <c r="VRY2087" s="2206"/>
      <c r="VRZ2087" s="2206"/>
      <c r="VSA2087" s="2206"/>
      <c r="VSB2087" s="2206"/>
      <c r="VSC2087" s="2206"/>
      <c r="VSD2087" s="2206"/>
      <c r="VSE2087" s="2206"/>
      <c r="VSF2087" s="2206"/>
      <c r="VSG2087" s="2206"/>
      <c r="VSH2087" s="2206"/>
      <c r="VSI2087" s="2206"/>
      <c r="VSJ2087" s="2206"/>
      <c r="VSK2087" s="2206"/>
      <c r="VSL2087" s="2206"/>
      <c r="VSM2087" s="2206"/>
      <c r="VSN2087" s="2206"/>
      <c r="VSO2087" s="2206"/>
      <c r="VSP2087" s="2206"/>
      <c r="VSQ2087" s="2206"/>
      <c r="VSR2087" s="2206"/>
      <c r="VSS2087" s="2206"/>
      <c r="VST2087" s="2206"/>
      <c r="VSU2087" s="2206"/>
      <c r="VSV2087" s="2206"/>
      <c r="VSW2087" s="2206"/>
      <c r="VSX2087" s="2206"/>
      <c r="VSY2087" s="2206"/>
      <c r="VSZ2087" s="2206"/>
      <c r="VTA2087" s="2206"/>
      <c r="VTB2087" s="2206"/>
      <c r="VTC2087" s="2206"/>
      <c r="VTD2087" s="2206"/>
      <c r="VTE2087" s="2206"/>
      <c r="VTF2087" s="2206"/>
      <c r="VTG2087" s="2206"/>
      <c r="VTH2087" s="2206"/>
      <c r="VTI2087" s="2206"/>
      <c r="VTJ2087" s="2206"/>
      <c r="VTK2087" s="2206"/>
      <c r="VTL2087" s="2206"/>
      <c r="VTM2087" s="2206"/>
      <c r="VTN2087" s="2206"/>
      <c r="VTO2087" s="2206"/>
      <c r="VTP2087" s="2206"/>
      <c r="VTQ2087" s="2206"/>
      <c r="VTR2087" s="2206"/>
      <c r="VTS2087" s="2206"/>
      <c r="VTT2087" s="2206"/>
      <c r="VTU2087" s="2206"/>
      <c r="VTV2087" s="2206"/>
      <c r="VTW2087" s="2206"/>
      <c r="VTX2087" s="2206"/>
      <c r="VTY2087" s="2206"/>
      <c r="VTZ2087" s="2206"/>
      <c r="VUA2087" s="2206"/>
      <c r="VUB2087" s="2206"/>
      <c r="VUC2087" s="2206"/>
      <c r="VUD2087" s="2206"/>
      <c r="VUE2087" s="2206"/>
      <c r="VUF2087" s="2206"/>
      <c r="VUG2087" s="2206"/>
      <c r="VUH2087" s="2206"/>
      <c r="VUI2087" s="2206"/>
      <c r="VUJ2087" s="2206"/>
      <c r="VUK2087" s="2206"/>
      <c r="VUL2087" s="2206"/>
      <c r="VUM2087" s="2206"/>
      <c r="VUN2087" s="2206"/>
      <c r="VUO2087" s="2206"/>
      <c r="VUP2087" s="2206"/>
      <c r="VUQ2087" s="2206"/>
      <c r="VUR2087" s="2206"/>
      <c r="VUS2087" s="2206"/>
      <c r="VUT2087" s="2206"/>
      <c r="VUU2087" s="2206"/>
      <c r="VUV2087" s="2206"/>
      <c r="VUW2087" s="2206"/>
      <c r="VUX2087" s="2206"/>
      <c r="VUY2087" s="2206"/>
      <c r="VUZ2087" s="2206"/>
      <c r="VVA2087" s="2206"/>
      <c r="VVB2087" s="2206"/>
      <c r="VVC2087" s="2206"/>
      <c r="VVD2087" s="2206"/>
      <c r="VVE2087" s="2206"/>
      <c r="VVF2087" s="2206"/>
      <c r="VVG2087" s="2206"/>
      <c r="VVH2087" s="2206"/>
      <c r="VVI2087" s="2206"/>
      <c r="VVJ2087" s="2206"/>
      <c r="VVK2087" s="2206"/>
      <c r="VVL2087" s="2206"/>
      <c r="VVM2087" s="2206"/>
      <c r="VVN2087" s="2206"/>
      <c r="VVO2087" s="2206"/>
      <c r="VVP2087" s="2206"/>
      <c r="VVQ2087" s="2206"/>
      <c r="VVR2087" s="2206"/>
      <c r="VVS2087" s="2206"/>
      <c r="VVT2087" s="2206"/>
      <c r="VVU2087" s="2206"/>
      <c r="VVV2087" s="2206"/>
      <c r="VVW2087" s="2206"/>
      <c r="VVX2087" s="2206"/>
      <c r="VVY2087" s="2206"/>
      <c r="VVZ2087" s="2206"/>
      <c r="VWA2087" s="2206"/>
      <c r="VWB2087" s="2206"/>
      <c r="VWC2087" s="2206"/>
      <c r="VWD2087" s="2206"/>
      <c r="VWE2087" s="2206"/>
      <c r="VWF2087" s="2206"/>
      <c r="VWG2087" s="2206"/>
      <c r="VWH2087" s="2206"/>
      <c r="VWI2087" s="2206"/>
      <c r="VWJ2087" s="2206"/>
      <c r="VWK2087" s="2206"/>
      <c r="VWL2087" s="2206"/>
      <c r="VWM2087" s="2206"/>
      <c r="VWN2087" s="2206"/>
      <c r="VWO2087" s="2206"/>
      <c r="VWP2087" s="2206"/>
      <c r="VWQ2087" s="2206"/>
      <c r="VWR2087" s="2206"/>
      <c r="VWS2087" s="2206"/>
      <c r="VWT2087" s="2206"/>
      <c r="VWU2087" s="2206"/>
      <c r="VWV2087" s="2206"/>
      <c r="VWW2087" s="2206"/>
      <c r="VWX2087" s="2206"/>
      <c r="VWY2087" s="2206"/>
      <c r="VWZ2087" s="2206"/>
      <c r="VXA2087" s="2206"/>
      <c r="VXB2087" s="2206"/>
      <c r="VXC2087" s="2206"/>
      <c r="VXD2087" s="2206"/>
      <c r="VXE2087" s="2206"/>
      <c r="VXF2087" s="2206"/>
      <c r="VXG2087" s="2206"/>
      <c r="VXH2087" s="2206"/>
      <c r="VXI2087" s="2206"/>
      <c r="VXJ2087" s="2206"/>
      <c r="VXK2087" s="2206"/>
      <c r="VXL2087" s="2206"/>
      <c r="VXM2087" s="2206"/>
      <c r="VXN2087" s="2206"/>
      <c r="VXO2087" s="2206"/>
      <c r="VXP2087" s="2206"/>
      <c r="VXQ2087" s="2206"/>
      <c r="VXR2087" s="2206"/>
      <c r="VXS2087" s="2206"/>
      <c r="VXT2087" s="2206"/>
      <c r="VXU2087" s="2206"/>
      <c r="VXV2087" s="2206"/>
      <c r="VXW2087" s="2206"/>
      <c r="VXX2087" s="2206"/>
      <c r="VXY2087" s="2206"/>
      <c r="VXZ2087" s="2206"/>
      <c r="VYA2087" s="2206"/>
      <c r="VYB2087" s="2206"/>
      <c r="VYC2087" s="2206"/>
      <c r="VYD2087" s="2206"/>
      <c r="VYE2087" s="2206"/>
      <c r="VYF2087" s="2206"/>
      <c r="VYG2087" s="2206"/>
      <c r="VYH2087" s="2206"/>
      <c r="VYI2087" s="2206"/>
      <c r="VYJ2087" s="2206"/>
      <c r="VYK2087" s="2206"/>
      <c r="VYL2087" s="2206"/>
      <c r="VYM2087" s="2206"/>
      <c r="VYN2087" s="2206"/>
      <c r="VYO2087" s="2206"/>
      <c r="VYP2087" s="2206"/>
      <c r="VYQ2087" s="2206"/>
      <c r="VYR2087" s="2206"/>
      <c r="VYS2087" s="2206"/>
      <c r="VYT2087" s="2206"/>
      <c r="VYU2087" s="2206"/>
      <c r="VYV2087" s="2206"/>
      <c r="VYW2087" s="2206"/>
      <c r="VYX2087" s="2206"/>
      <c r="VYY2087" s="2206"/>
      <c r="VYZ2087" s="2206"/>
      <c r="VZA2087" s="2206"/>
      <c r="VZB2087" s="2206"/>
      <c r="VZC2087" s="2206"/>
      <c r="VZD2087" s="2206"/>
      <c r="VZE2087" s="2206"/>
      <c r="VZF2087" s="2206"/>
      <c r="VZG2087" s="2206"/>
      <c r="VZH2087" s="2206"/>
      <c r="VZI2087" s="2206"/>
      <c r="VZJ2087" s="2206"/>
      <c r="VZK2087" s="2206"/>
      <c r="VZL2087" s="2206"/>
      <c r="VZM2087" s="2206"/>
      <c r="VZN2087" s="2206"/>
      <c r="VZO2087" s="2206"/>
      <c r="VZP2087" s="2206"/>
      <c r="VZQ2087" s="2206"/>
      <c r="VZR2087" s="2206"/>
      <c r="VZS2087" s="2206"/>
      <c r="VZT2087" s="2206"/>
      <c r="VZU2087" s="2206"/>
      <c r="VZV2087" s="2206"/>
      <c r="VZW2087" s="2206"/>
      <c r="VZX2087" s="2206"/>
      <c r="VZY2087" s="2206"/>
      <c r="VZZ2087" s="2206"/>
      <c r="WAA2087" s="2206"/>
      <c r="WAB2087" s="2206"/>
      <c r="WAC2087" s="2206"/>
      <c r="WAD2087" s="2206"/>
      <c r="WAE2087" s="2206"/>
      <c r="WAF2087" s="2206"/>
      <c r="WAG2087" s="2206"/>
      <c r="WAH2087" s="2206"/>
      <c r="WAI2087" s="2206"/>
      <c r="WAJ2087" s="2206"/>
      <c r="WAK2087" s="2206"/>
      <c r="WAL2087" s="2206"/>
      <c r="WAM2087" s="2206"/>
      <c r="WAN2087" s="2206"/>
      <c r="WAO2087" s="2206"/>
      <c r="WAP2087" s="2206"/>
      <c r="WAQ2087" s="2206"/>
      <c r="WAR2087" s="2206"/>
      <c r="WAS2087" s="2206"/>
      <c r="WAT2087" s="2206"/>
      <c r="WAU2087" s="2206"/>
      <c r="WAV2087" s="2206"/>
      <c r="WAW2087" s="2206"/>
      <c r="WAX2087" s="2206"/>
      <c r="WAY2087" s="2206"/>
      <c r="WAZ2087" s="2206"/>
      <c r="WBA2087" s="2206"/>
      <c r="WBB2087" s="2206"/>
      <c r="WBC2087" s="2206"/>
      <c r="WBD2087" s="2206"/>
      <c r="WBE2087" s="2206"/>
      <c r="WBF2087" s="2206"/>
      <c r="WBG2087" s="2206"/>
      <c r="WBH2087" s="2206"/>
      <c r="WBI2087" s="2206"/>
      <c r="WBJ2087" s="2206"/>
      <c r="WBK2087" s="2206"/>
      <c r="WBL2087" s="2206"/>
      <c r="WBM2087" s="2206"/>
      <c r="WBN2087" s="2206"/>
      <c r="WBO2087" s="2206"/>
      <c r="WBP2087" s="2206"/>
      <c r="WBQ2087" s="2206"/>
      <c r="WBR2087" s="2206"/>
      <c r="WBS2087" s="2206"/>
      <c r="WBT2087" s="2206"/>
      <c r="WBU2087" s="2206"/>
      <c r="WBV2087" s="2206"/>
      <c r="WBW2087" s="2206"/>
      <c r="WBX2087" s="2206"/>
      <c r="WBY2087" s="2206"/>
      <c r="WBZ2087" s="2206"/>
      <c r="WCA2087" s="2206"/>
      <c r="WCB2087" s="2206"/>
      <c r="WCC2087" s="2206"/>
      <c r="WCD2087" s="2206"/>
      <c r="WCE2087" s="2206"/>
      <c r="WCF2087" s="2206"/>
      <c r="WCG2087" s="2206"/>
      <c r="WCH2087" s="2206"/>
      <c r="WCI2087" s="2206"/>
      <c r="WCJ2087" s="2206"/>
      <c r="WCK2087" s="2206"/>
      <c r="WCL2087" s="2206"/>
      <c r="WCM2087" s="2206"/>
      <c r="WCN2087" s="2206"/>
      <c r="WCO2087" s="2206"/>
      <c r="WCP2087" s="2206"/>
      <c r="WCQ2087" s="2206"/>
      <c r="WCR2087" s="2206"/>
      <c r="WCS2087" s="2206"/>
      <c r="WCT2087" s="2206"/>
      <c r="WCU2087" s="2206"/>
      <c r="WCV2087" s="2206"/>
      <c r="WCW2087" s="2206"/>
      <c r="WCX2087" s="2206"/>
      <c r="WCY2087" s="2206"/>
      <c r="WCZ2087" s="2206"/>
      <c r="WDA2087" s="2206"/>
      <c r="WDB2087" s="2206"/>
      <c r="WDC2087" s="2206"/>
      <c r="WDD2087" s="2206"/>
      <c r="WDE2087" s="2206"/>
      <c r="WDF2087" s="2206"/>
      <c r="WDG2087" s="2206"/>
      <c r="WDH2087" s="2206"/>
      <c r="WDI2087" s="2206"/>
      <c r="WDJ2087" s="2206"/>
      <c r="WDK2087" s="2206"/>
      <c r="WDL2087" s="2206"/>
      <c r="WDM2087" s="2206"/>
      <c r="WDN2087" s="2206"/>
      <c r="WDO2087" s="2206"/>
      <c r="WDP2087" s="2206"/>
      <c r="WDQ2087" s="2206"/>
      <c r="WDR2087" s="2206"/>
      <c r="WDS2087" s="2206"/>
      <c r="WDT2087" s="2206"/>
      <c r="WDU2087" s="2206"/>
      <c r="WDV2087" s="2206"/>
      <c r="WDW2087" s="2206"/>
      <c r="WDX2087" s="2206"/>
      <c r="WDY2087" s="2206"/>
      <c r="WDZ2087" s="2206"/>
      <c r="WEA2087" s="2206"/>
      <c r="WEB2087" s="2206"/>
      <c r="WEC2087" s="2206"/>
      <c r="WED2087" s="2206"/>
      <c r="WEE2087" s="2206"/>
      <c r="WEF2087" s="2206"/>
      <c r="WEG2087" s="2206"/>
      <c r="WEH2087" s="2206"/>
      <c r="WEI2087" s="2206"/>
      <c r="WEJ2087" s="2206"/>
      <c r="WEK2087" s="2206"/>
      <c r="WEL2087" s="2206"/>
      <c r="WEM2087" s="2206"/>
      <c r="WEN2087" s="2206"/>
      <c r="WEO2087" s="2206"/>
      <c r="WEP2087" s="2206"/>
      <c r="WEQ2087" s="2206"/>
      <c r="WER2087" s="2206"/>
      <c r="WES2087" s="2206"/>
      <c r="WET2087" s="2206"/>
      <c r="WEU2087" s="2206"/>
      <c r="WEV2087" s="2206"/>
      <c r="WEW2087" s="2206"/>
      <c r="WEX2087" s="2206"/>
      <c r="WEY2087" s="2206"/>
      <c r="WEZ2087" s="2206"/>
      <c r="WFA2087" s="2206"/>
      <c r="WFB2087" s="2206"/>
      <c r="WFC2087" s="2206"/>
      <c r="WFD2087" s="2206"/>
      <c r="WFE2087" s="2206"/>
      <c r="WFF2087" s="2206"/>
      <c r="WFG2087" s="2206"/>
      <c r="WFH2087" s="2206"/>
      <c r="WFI2087" s="2206"/>
      <c r="WFJ2087" s="2206"/>
      <c r="WFK2087" s="2206"/>
      <c r="WFL2087" s="2206"/>
      <c r="WFM2087" s="2206"/>
      <c r="WFN2087" s="2206"/>
      <c r="WFO2087" s="2206"/>
      <c r="WFP2087" s="2206"/>
      <c r="WFQ2087" s="2206"/>
      <c r="WFR2087" s="2206"/>
      <c r="WFS2087" s="2206"/>
      <c r="WFT2087" s="2206"/>
      <c r="WFU2087" s="2206"/>
      <c r="WFV2087" s="2206"/>
      <c r="WFW2087" s="2206"/>
      <c r="WFX2087" s="2206"/>
      <c r="WFY2087" s="2206"/>
      <c r="WFZ2087" s="2206"/>
      <c r="WGA2087" s="2206"/>
      <c r="WGB2087" s="2206"/>
      <c r="WGC2087" s="2206"/>
      <c r="WGD2087" s="2206"/>
      <c r="WGE2087" s="2206"/>
      <c r="WGF2087" s="2206"/>
      <c r="WGG2087" s="2206"/>
      <c r="WGH2087" s="2206"/>
      <c r="WGI2087" s="2206"/>
      <c r="WGJ2087" s="2206"/>
      <c r="WGK2087" s="2206"/>
      <c r="WGL2087" s="2206"/>
      <c r="WGM2087" s="2206"/>
      <c r="WGN2087" s="2206"/>
      <c r="WGO2087" s="2206"/>
      <c r="WGP2087" s="2206"/>
      <c r="WGQ2087" s="2206"/>
      <c r="WGR2087" s="2206"/>
      <c r="WGS2087" s="2206"/>
      <c r="WGT2087" s="2206"/>
      <c r="WGU2087" s="2206"/>
      <c r="WGV2087" s="2206"/>
      <c r="WGW2087" s="2206"/>
      <c r="WGX2087" s="2206"/>
      <c r="WGY2087" s="2206"/>
      <c r="WGZ2087" s="2206"/>
      <c r="WHA2087" s="2206"/>
      <c r="WHB2087" s="2206"/>
      <c r="WHC2087" s="2206"/>
      <c r="WHD2087" s="2206"/>
      <c r="WHE2087" s="2206"/>
      <c r="WHF2087" s="2206"/>
      <c r="WHG2087" s="2206"/>
      <c r="WHH2087" s="2206"/>
      <c r="WHI2087" s="2206"/>
      <c r="WHJ2087" s="2206"/>
      <c r="WHK2087" s="2206"/>
      <c r="WHL2087" s="2206"/>
      <c r="WHM2087" s="2206"/>
      <c r="WHN2087" s="2206"/>
      <c r="WHO2087" s="2206"/>
      <c r="WHP2087" s="2206"/>
      <c r="WHQ2087" s="2206"/>
      <c r="WHR2087" s="2206"/>
      <c r="WHS2087" s="2206"/>
      <c r="WHT2087" s="2206"/>
      <c r="WHU2087" s="2206"/>
      <c r="WHV2087" s="2206"/>
      <c r="WHW2087" s="2206"/>
      <c r="WHX2087" s="2206"/>
      <c r="WHY2087" s="2206"/>
      <c r="WHZ2087" s="2206"/>
      <c r="WIA2087" s="2206"/>
      <c r="WIB2087" s="2206"/>
      <c r="WIC2087" s="2206"/>
      <c r="WID2087" s="2206"/>
      <c r="WIE2087" s="2206"/>
      <c r="WIF2087" s="2206"/>
      <c r="WIG2087" s="2206"/>
      <c r="WIH2087" s="2206"/>
      <c r="WII2087" s="2206"/>
      <c r="WIJ2087" s="2206"/>
      <c r="WIK2087" s="2206"/>
      <c r="WIL2087" s="2206"/>
      <c r="WIM2087" s="2206"/>
      <c r="WIN2087" s="2206"/>
      <c r="WIO2087" s="2206"/>
      <c r="WIP2087" s="2206"/>
      <c r="WIQ2087" s="2206"/>
      <c r="WIR2087" s="2206"/>
      <c r="WIS2087" s="2206"/>
      <c r="WIT2087" s="2206"/>
      <c r="WIU2087" s="2206"/>
      <c r="WIV2087" s="2206"/>
      <c r="WIW2087" s="2206"/>
      <c r="WIX2087" s="2206"/>
      <c r="WIY2087" s="2206"/>
      <c r="WIZ2087" s="2206"/>
      <c r="WJA2087" s="2206"/>
      <c r="WJB2087" s="2206"/>
      <c r="WJC2087" s="2206"/>
      <c r="WJD2087" s="2206"/>
      <c r="WJE2087" s="2206"/>
      <c r="WJF2087" s="2206"/>
      <c r="WJG2087" s="2206"/>
      <c r="WJH2087" s="2206"/>
      <c r="WJI2087" s="2206"/>
      <c r="WJJ2087" s="2206"/>
      <c r="WJK2087" s="2206"/>
      <c r="WJL2087" s="2206"/>
      <c r="WJM2087" s="2206"/>
      <c r="WJN2087" s="2206"/>
      <c r="WJO2087" s="2206"/>
      <c r="WJP2087" s="2206"/>
      <c r="WJQ2087" s="2206"/>
      <c r="WJR2087" s="2206"/>
      <c r="WJS2087" s="2206"/>
      <c r="WJT2087" s="2206"/>
      <c r="WJU2087" s="2206"/>
      <c r="WJV2087" s="2206"/>
      <c r="WJW2087" s="2206"/>
      <c r="WJX2087" s="2206"/>
      <c r="WJY2087" s="2206"/>
      <c r="WJZ2087" s="2206"/>
      <c r="WKA2087" s="2206"/>
      <c r="WKB2087" s="2206"/>
      <c r="WKC2087" s="2206"/>
      <c r="WKD2087" s="2206"/>
      <c r="WKE2087" s="2206"/>
      <c r="WKF2087" s="2206"/>
      <c r="WKG2087" s="2206"/>
      <c r="WKH2087" s="2206"/>
      <c r="WKI2087" s="2206"/>
      <c r="WKJ2087" s="2206"/>
      <c r="WKK2087" s="2206"/>
      <c r="WKL2087" s="2206"/>
      <c r="WKM2087" s="2206"/>
      <c r="WKN2087" s="2206"/>
      <c r="WKO2087" s="2206"/>
      <c r="WKP2087" s="2206"/>
      <c r="WKQ2087" s="2206"/>
      <c r="WKR2087" s="2206"/>
      <c r="WKS2087" s="2206"/>
      <c r="WKT2087" s="2206"/>
      <c r="WKU2087" s="2206"/>
      <c r="WKV2087" s="2206"/>
      <c r="WKW2087" s="2206"/>
      <c r="WKX2087" s="2206"/>
      <c r="WKY2087" s="2206"/>
      <c r="WKZ2087" s="2206"/>
      <c r="WLA2087" s="2206"/>
      <c r="WLB2087" s="2206"/>
      <c r="WLC2087" s="2206"/>
      <c r="WLD2087" s="2206"/>
      <c r="WLE2087" s="2206"/>
      <c r="WLF2087" s="2206"/>
      <c r="WLG2087" s="2206"/>
      <c r="WLH2087" s="2206"/>
      <c r="WLI2087" s="2206"/>
      <c r="WLJ2087" s="2206"/>
      <c r="WLK2087" s="2206"/>
      <c r="WLL2087" s="2206"/>
      <c r="WLM2087" s="2206"/>
      <c r="WLN2087" s="2206"/>
      <c r="WLO2087" s="2206"/>
      <c r="WLP2087" s="2206"/>
      <c r="WLQ2087" s="2206"/>
      <c r="WLR2087" s="2206"/>
      <c r="WLS2087" s="2206"/>
      <c r="WLT2087" s="2206"/>
      <c r="WLU2087" s="2206"/>
      <c r="WLV2087" s="2206"/>
      <c r="WLW2087" s="2206"/>
      <c r="WLX2087" s="2206"/>
      <c r="WLY2087" s="2206"/>
      <c r="WLZ2087" s="2206"/>
      <c r="WMA2087" s="2206"/>
      <c r="WMB2087" s="2206"/>
      <c r="WMC2087" s="2206"/>
      <c r="WMD2087" s="2206"/>
      <c r="WME2087" s="2206"/>
      <c r="WMF2087" s="2206"/>
      <c r="WMG2087" s="2206"/>
      <c r="WMH2087" s="2206"/>
      <c r="WMI2087" s="2206"/>
      <c r="WMJ2087" s="2206"/>
      <c r="WMK2087" s="2206"/>
      <c r="WML2087" s="2206"/>
      <c r="WMM2087" s="2206"/>
      <c r="WMN2087" s="2206"/>
      <c r="WMO2087" s="2206"/>
      <c r="WMP2087" s="2206"/>
      <c r="WMQ2087" s="2206"/>
      <c r="WMR2087" s="2206"/>
      <c r="WMS2087" s="2206"/>
      <c r="WMT2087" s="2206"/>
      <c r="WMU2087" s="2206"/>
      <c r="WMV2087" s="2206"/>
      <c r="WMW2087" s="2206"/>
      <c r="WMX2087" s="2206"/>
      <c r="WMY2087" s="2206"/>
      <c r="WMZ2087" s="2206"/>
      <c r="WNA2087" s="2206"/>
      <c r="WNB2087" s="2206"/>
      <c r="WNC2087" s="2206"/>
      <c r="WND2087" s="2206"/>
      <c r="WNE2087" s="2206"/>
      <c r="WNF2087" s="2206"/>
      <c r="WNG2087" s="2206"/>
      <c r="WNH2087" s="2206"/>
      <c r="WNI2087" s="2206"/>
      <c r="WNJ2087" s="2206"/>
      <c r="WNK2087" s="2206"/>
      <c r="WNL2087" s="2206"/>
      <c r="WNM2087" s="2206"/>
      <c r="WNN2087" s="2206"/>
      <c r="WNO2087" s="2206"/>
      <c r="WNP2087" s="2206"/>
      <c r="WNQ2087" s="2206"/>
      <c r="WNR2087" s="2206"/>
      <c r="WNS2087" s="2206"/>
      <c r="WNT2087" s="2206"/>
      <c r="WNU2087" s="2206"/>
      <c r="WNV2087" s="2206"/>
      <c r="WNW2087" s="2206"/>
      <c r="WNX2087" s="2206"/>
      <c r="WNY2087" s="2206"/>
      <c r="WNZ2087" s="2206"/>
      <c r="WOA2087" s="2206"/>
      <c r="WOB2087" s="2206"/>
      <c r="WOC2087" s="2206"/>
      <c r="WOD2087" s="2206"/>
      <c r="WOE2087" s="2206"/>
      <c r="WOF2087" s="2206"/>
      <c r="WOG2087" s="2206"/>
      <c r="WOH2087" s="2206"/>
      <c r="WOI2087" s="2206"/>
      <c r="WOJ2087" s="2206"/>
      <c r="WOK2087" s="2206"/>
      <c r="WOL2087" s="2206"/>
      <c r="WOM2087" s="2206"/>
      <c r="WON2087" s="2206"/>
      <c r="WOO2087" s="2206"/>
      <c r="WOP2087" s="2206"/>
      <c r="WOQ2087" s="2206"/>
      <c r="WOR2087" s="2206"/>
      <c r="WOS2087" s="2206"/>
      <c r="WOT2087" s="2206"/>
      <c r="WOU2087" s="2206"/>
      <c r="WOV2087" s="2206"/>
      <c r="WOW2087" s="2206"/>
      <c r="WOX2087" s="2206"/>
      <c r="WOY2087" s="2206"/>
      <c r="WOZ2087" s="2206"/>
      <c r="WPA2087" s="2206"/>
      <c r="WPB2087" s="2206"/>
      <c r="WPC2087" s="2206"/>
      <c r="WPD2087" s="2206"/>
      <c r="WPE2087" s="2206"/>
      <c r="WPF2087" s="2206"/>
      <c r="WPG2087" s="2206"/>
      <c r="WPH2087" s="2206"/>
      <c r="WPI2087" s="2206"/>
      <c r="WPJ2087" s="2206"/>
      <c r="WPK2087" s="2206"/>
      <c r="WPL2087" s="2206"/>
      <c r="WPM2087" s="2206"/>
      <c r="WPN2087" s="2206"/>
      <c r="WPO2087" s="2206"/>
      <c r="WPP2087" s="2206"/>
      <c r="WPQ2087" s="2206"/>
      <c r="WPR2087" s="2206"/>
      <c r="WPS2087" s="2206"/>
      <c r="WPT2087" s="2206"/>
      <c r="WPU2087" s="2206"/>
      <c r="WPV2087" s="2206"/>
      <c r="WPW2087" s="2206"/>
      <c r="WPX2087" s="2206"/>
      <c r="WPY2087" s="2206"/>
      <c r="WPZ2087" s="2206"/>
      <c r="WQA2087" s="2206"/>
      <c r="WQB2087" s="2206"/>
      <c r="WQC2087" s="2206"/>
      <c r="WQD2087" s="2206"/>
      <c r="WQE2087" s="2206"/>
      <c r="WQF2087" s="2206"/>
      <c r="WQG2087" s="2206"/>
      <c r="WQH2087" s="2206"/>
      <c r="WQI2087" s="2206"/>
      <c r="WQJ2087" s="2206"/>
      <c r="WQK2087" s="2206"/>
      <c r="WQL2087" s="2206"/>
      <c r="WQM2087" s="2206"/>
      <c r="WQN2087" s="2206"/>
      <c r="WQO2087" s="2206"/>
      <c r="WQP2087" s="2206"/>
      <c r="WQQ2087" s="2206"/>
      <c r="WQR2087" s="2206"/>
      <c r="WQS2087" s="2206"/>
      <c r="WQT2087" s="2206"/>
      <c r="WQU2087" s="2206"/>
      <c r="WQV2087" s="2206"/>
      <c r="WQW2087" s="2206"/>
      <c r="WQX2087" s="2206"/>
      <c r="WQY2087" s="2206"/>
      <c r="WQZ2087" s="2206"/>
      <c r="WRA2087" s="2206"/>
      <c r="WRB2087" s="2206"/>
      <c r="WRC2087" s="2206"/>
      <c r="WRD2087" s="2206"/>
      <c r="WRE2087" s="2206"/>
      <c r="WRF2087" s="2206"/>
      <c r="WRG2087" s="2206"/>
      <c r="WRH2087" s="2206"/>
      <c r="WRI2087" s="2206"/>
      <c r="WRJ2087" s="2206"/>
      <c r="WRK2087" s="2206"/>
      <c r="WRL2087" s="2206"/>
      <c r="WRM2087" s="2206"/>
      <c r="WRN2087" s="2206"/>
      <c r="WRO2087" s="2206"/>
      <c r="WRP2087" s="2206"/>
      <c r="WRQ2087" s="2206"/>
      <c r="WRR2087" s="2206"/>
      <c r="WRS2087" s="2206"/>
      <c r="WRT2087" s="2206"/>
      <c r="WRU2087" s="2206"/>
      <c r="WRV2087" s="2206"/>
      <c r="WRW2087" s="2206"/>
      <c r="WRX2087" s="2206"/>
      <c r="WRY2087" s="2206"/>
      <c r="WRZ2087" s="2206"/>
      <c r="WSA2087" s="2206"/>
      <c r="WSB2087" s="2206"/>
      <c r="WSC2087" s="2206"/>
      <c r="WSD2087" s="2206"/>
      <c r="WSE2087" s="2206"/>
      <c r="WSF2087" s="2206"/>
      <c r="WSG2087" s="2206"/>
      <c r="WSH2087" s="2206"/>
      <c r="WSI2087" s="2206"/>
      <c r="WSJ2087" s="2206"/>
      <c r="WSK2087" s="2206"/>
      <c r="WSL2087" s="2206"/>
      <c r="WSM2087" s="2206"/>
      <c r="WSN2087" s="2206"/>
      <c r="WSO2087" s="2206"/>
      <c r="WSP2087" s="2206"/>
      <c r="WSQ2087" s="2206"/>
      <c r="WSR2087" s="2206"/>
      <c r="WSS2087" s="2206"/>
      <c r="WST2087" s="2206"/>
      <c r="WSU2087" s="2206"/>
      <c r="WSV2087" s="2206"/>
      <c r="WSW2087" s="2206"/>
      <c r="WSX2087" s="2206"/>
      <c r="WSY2087" s="2206"/>
      <c r="WSZ2087" s="2206"/>
      <c r="WTA2087" s="2206"/>
      <c r="WTB2087" s="2206"/>
      <c r="WTC2087" s="2206"/>
      <c r="WTD2087" s="2206"/>
      <c r="WTE2087" s="2206"/>
      <c r="WTF2087" s="2206"/>
      <c r="WTG2087" s="2206"/>
      <c r="WTH2087" s="2206"/>
      <c r="WTI2087" s="2206"/>
      <c r="WTJ2087" s="2206"/>
      <c r="WTK2087" s="2206"/>
      <c r="WTL2087" s="2206"/>
      <c r="WTM2087" s="2206"/>
      <c r="WTN2087" s="2206"/>
      <c r="WTO2087" s="2206"/>
      <c r="WTP2087" s="2206"/>
      <c r="WTQ2087" s="2206"/>
      <c r="WTR2087" s="2206"/>
      <c r="WTS2087" s="2206"/>
      <c r="WTT2087" s="2206"/>
      <c r="WTU2087" s="2206"/>
      <c r="WTV2087" s="2206"/>
      <c r="WTW2087" s="2206"/>
      <c r="WTX2087" s="2206"/>
      <c r="WTY2087" s="2206"/>
      <c r="WTZ2087" s="2206"/>
      <c r="WUA2087" s="2206"/>
      <c r="WUB2087" s="2206"/>
      <c r="WUC2087" s="2206"/>
      <c r="WUD2087" s="2206"/>
      <c r="WUE2087" s="2206"/>
      <c r="WUF2087" s="2206"/>
      <c r="WUG2087" s="2206"/>
      <c r="WUH2087" s="2206"/>
      <c r="WUI2087" s="2206"/>
      <c r="WUJ2087" s="2206"/>
      <c r="WUK2087" s="2206"/>
      <c r="WUL2087" s="2206"/>
      <c r="WUM2087" s="2206"/>
      <c r="WUN2087" s="2206"/>
      <c r="WUO2087" s="2206"/>
      <c r="WUP2087" s="2206"/>
      <c r="WUQ2087" s="2206"/>
      <c r="WUR2087" s="2206"/>
      <c r="WUS2087" s="2206"/>
      <c r="WUT2087" s="2206"/>
      <c r="WUU2087" s="2206"/>
      <c r="WUV2087" s="2206"/>
      <c r="WUW2087" s="2206"/>
      <c r="WUX2087" s="2206"/>
      <c r="WUY2087" s="2206"/>
      <c r="WUZ2087" s="2206"/>
      <c r="WVA2087" s="2206"/>
      <c r="WVB2087" s="2206"/>
      <c r="WVC2087" s="2206"/>
      <c r="WVD2087" s="2206"/>
      <c r="WVE2087" s="2206"/>
      <c r="WVF2087" s="2206"/>
      <c r="WVG2087" s="2206"/>
      <c r="WVH2087" s="2206"/>
      <c r="WVI2087" s="2206"/>
      <c r="WVJ2087" s="2206"/>
      <c r="WVK2087" s="2206"/>
      <c r="WVL2087" s="2206"/>
      <c r="WVM2087" s="2206"/>
      <c r="WVN2087" s="2206"/>
      <c r="WVO2087" s="2206"/>
      <c r="WVP2087" s="2206"/>
      <c r="WVQ2087" s="2206"/>
      <c r="WVR2087" s="2206"/>
      <c r="WVS2087" s="2206"/>
      <c r="WVT2087" s="2206"/>
      <c r="WVU2087" s="2206"/>
      <c r="WVV2087" s="2206"/>
      <c r="WVW2087" s="2206"/>
      <c r="WVX2087" s="2206"/>
      <c r="WVY2087" s="2206"/>
      <c r="WVZ2087" s="2206"/>
      <c r="WWA2087" s="2206"/>
      <c r="WWB2087" s="2206"/>
      <c r="WWC2087" s="2206"/>
      <c r="WWD2087" s="2206"/>
      <c r="WWE2087" s="2206"/>
      <c r="WWF2087" s="2206"/>
      <c r="WWG2087" s="2206"/>
      <c r="WWH2087" s="2206"/>
      <c r="WWI2087" s="2206"/>
      <c r="WWJ2087" s="2206"/>
      <c r="WWK2087" s="2206"/>
      <c r="WWL2087" s="2206"/>
      <c r="WWM2087" s="2206"/>
      <c r="WWN2087" s="2206"/>
      <c r="WWO2087" s="2206"/>
      <c r="WWP2087" s="2206"/>
      <c r="WWQ2087" s="2206"/>
      <c r="WWR2087" s="2206"/>
      <c r="WWS2087" s="2206"/>
      <c r="WWT2087" s="2206"/>
      <c r="WWU2087" s="2206"/>
      <c r="WWV2087" s="2206"/>
      <c r="WWW2087" s="2206"/>
      <c r="WWX2087" s="2206"/>
      <c r="WWY2087" s="2206"/>
      <c r="WWZ2087" s="2206"/>
      <c r="WXA2087" s="2206"/>
      <c r="WXB2087" s="2206"/>
      <c r="WXC2087" s="2206"/>
      <c r="WXD2087" s="2206"/>
      <c r="WXE2087" s="2206"/>
      <c r="WXF2087" s="2206"/>
      <c r="WXG2087" s="2206"/>
      <c r="WXH2087" s="2206"/>
      <c r="WXI2087" s="2206"/>
      <c r="WXJ2087" s="2206"/>
      <c r="WXK2087" s="2206"/>
      <c r="WXL2087" s="2206"/>
      <c r="WXM2087" s="2206"/>
      <c r="WXN2087" s="2206"/>
      <c r="WXO2087" s="2206"/>
      <c r="WXP2087" s="2206"/>
      <c r="WXQ2087" s="2206"/>
      <c r="WXR2087" s="2206"/>
      <c r="WXS2087" s="2206"/>
      <c r="WXT2087" s="2206"/>
      <c r="WXU2087" s="2206"/>
      <c r="WXV2087" s="2206"/>
      <c r="WXW2087" s="2206"/>
      <c r="WXX2087" s="2206"/>
      <c r="WXY2087" s="2206"/>
      <c r="WXZ2087" s="2206"/>
      <c r="WYA2087" s="2206"/>
      <c r="WYB2087" s="2206"/>
      <c r="WYC2087" s="2206"/>
      <c r="WYD2087" s="2206"/>
      <c r="WYE2087" s="2206"/>
      <c r="WYF2087" s="2206"/>
      <c r="WYG2087" s="2206"/>
      <c r="WYH2087" s="2206"/>
      <c r="WYI2087" s="2206"/>
      <c r="WYJ2087" s="2206"/>
      <c r="WYK2087" s="2206"/>
      <c r="WYL2087" s="2206"/>
      <c r="WYM2087" s="2206"/>
      <c r="WYN2087" s="2206"/>
      <c r="WYO2087" s="2206"/>
      <c r="WYP2087" s="2206"/>
      <c r="WYQ2087" s="2206"/>
      <c r="WYR2087" s="2206"/>
      <c r="WYS2087" s="2206"/>
      <c r="WYT2087" s="2206"/>
      <c r="WYU2087" s="2206"/>
      <c r="WYV2087" s="2206"/>
      <c r="WYW2087" s="2206"/>
      <c r="WYX2087" s="2206"/>
      <c r="WYY2087" s="2206"/>
      <c r="WYZ2087" s="2206"/>
      <c r="WZA2087" s="2206"/>
      <c r="WZB2087" s="2206"/>
      <c r="WZC2087" s="2206"/>
      <c r="WZD2087" s="2206"/>
      <c r="WZE2087" s="2206"/>
      <c r="WZF2087" s="2206"/>
      <c r="WZG2087" s="2206"/>
      <c r="WZH2087" s="2206"/>
      <c r="WZI2087" s="2206"/>
      <c r="WZJ2087" s="2206"/>
      <c r="WZK2087" s="2206"/>
      <c r="WZL2087" s="2206"/>
      <c r="WZM2087" s="2206"/>
      <c r="WZN2087" s="2206"/>
      <c r="WZO2087" s="2206"/>
      <c r="WZP2087" s="2206"/>
      <c r="WZQ2087" s="2206"/>
      <c r="WZR2087" s="2206"/>
      <c r="WZS2087" s="2206"/>
      <c r="WZT2087" s="2206"/>
      <c r="WZU2087" s="2206"/>
      <c r="WZV2087" s="2206"/>
      <c r="WZW2087" s="2206"/>
      <c r="WZX2087" s="2206"/>
      <c r="WZY2087" s="2206"/>
      <c r="WZZ2087" s="2206"/>
      <c r="XAA2087" s="2206"/>
      <c r="XAB2087" s="2206"/>
      <c r="XAC2087" s="2206"/>
      <c r="XAD2087" s="2206"/>
      <c r="XAE2087" s="2206"/>
      <c r="XAF2087" s="2206"/>
      <c r="XAG2087" s="2206"/>
      <c r="XAH2087" s="2206"/>
      <c r="XAI2087" s="2206"/>
      <c r="XAJ2087" s="2206"/>
      <c r="XAK2087" s="2206"/>
      <c r="XAL2087" s="2206"/>
      <c r="XAM2087" s="2206"/>
      <c r="XAN2087" s="2206"/>
      <c r="XAO2087" s="2206"/>
      <c r="XAP2087" s="2206"/>
      <c r="XAQ2087" s="2206"/>
      <c r="XAR2087" s="2206"/>
      <c r="XAS2087" s="2206"/>
      <c r="XAT2087" s="2206"/>
      <c r="XAU2087" s="2206"/>
      <c r="XAV2087" s="2206"/>
      <c r="XAW2087" s="2206"/>
      <c r="XAX2087" s="2206"/>
      <c r="XAY2087" s="2206"/>
      <c r="XAZ2087" s="2206"/>
      <c r="XBA2087" s="2206"/>
      <c r="XBB2087" s="2206"/>
      <c r="XBC2087" s="2206"/>
      <c r="XBD2087" s="2206"/>
      <c r="XBE2087" s="2206"/>
      <c r="XBF2087" s="2206"/>
      <c r="XBG2087" s="2206"/>
      <c r="XBH2087" s="2206"/>
      <c r="XBI2087" s="2206"/>
      <c r="XBJ2087" s="2206"/>
      <c r="XBK2087" s="2206"/>
      <c r="XBL2087" s="2206"/>
      <c r="XBM2087" s="2206"/>
      <c r="XBN2087" s="2206"/>
      <c r="XBO2087" s="2206"/>
      <c r="XBP2087" s="2206"/>
      <c r="XBQ2087" s="2206"/>
      <c r="XBR2087" s="2206"/>
      <c r="XBS2087" s="2206"/>
      <c r="XBT2087" s="2206"/>
      <c r="XBU2087" s="2206"/>
      <c r="XBV2087" s="2206"/>
      <c r="XBW2087" s="2206"/>
      <c r="XBX2087" s="2206"/>
      <c r="XBY2087" s="2206"/>
      <c r="XBZ2087" s="2206"/>
      <c r="XCA2087" s="2206"/>
      <c r="XCB2087" s="2206"/>
      <c r="XCC2087" s="2206"/>
      <c r="XCD2087" s="2206"/>
      <c r="XCE2087" s="2206"/>
      <c r="XCF2087" s="2206"/>
      <c r="XCG2087" s="2206"/>
      <c r="XCH2087" s="2206"/>
      <c r="XCI2087" s="2206"/>
      <c r="XCJ2087" s="2206"/>
      <c r="XCK2087" s="2206"/>
      <c r="XCL2087" s="2206"/>
      <c r="XCM2087" s="2206"/>
      <c r="XCN2087" s="2206"/>
      <c r="XCO2087" s="2206"/>
      <c r="XCP2087" s="2206"/>
      <c r="XCQ2087" s="2206"/>
      <c r="XCR2087" s="2206"/>
      <c r="XCS2087" s="2206"/>
      <c r="XCT2087" s="2206"/>
      <c r="XCU2087" s="2206"/>
      <c r="XCV2087" s="2206"/>
      <c r="XCW2087" s="2206"/>
      <c r="XCX2087" s="2206"/>
      <c r="XCY2087" s="2206"/>
      <c r="XCZ2087" s="2206"/>
      <c r="XDA2087" s="2206"/>
      <c r="XDB2087" s="2206"/>
      <c r="XDC2087" s="2206"/>
      <c r="XDD2087" s="2206"/>
      <c r="XDE2087" s="2206"/>
      <c r="XDF2087" s="2206"/>
      <c r="XDG2087" s="2206"/>
      <c r="XDH2087" s="2206"/>
      <c r="XDI2087" s="2206"/>
      <c r="XDJ2087" s="2206"/>
      <c r="XDK2087" s="2206"/>
      <c r="XDL2087" s="2206"/>
      <c r="XDM2087" s="2206"/>
      <c r="XDN2087" s="2206"/>
      <c r="XDO2087" s="2206"/>
      <c r="XDP2087" s="2206"/>
      <c r="XDQ2087" s="2206"/>
      <c r="XDR2087" s="2206"/>
      <c r="XDS2087" s="2206"/>
      <c r="XDT2087" s="2206"/>
      <c r="XDU2087" s="2206"/>
      <c r="XDV2087" s="2206"/>
      <c r="XDW2087" s="2206"/>
      <c r="XDX2087" s="2206"/>
      <c r="XDY2087" s="2206"/>
      <c r="XDZ2087" s="2206"/>
      <c r="XEA2087" s="2206"/>
      <c r="XEB2087" s="2206"/>
      <c r="XEC2087" s="2206"/>
      <c r="XED2087" s="2206"/>
      <c r="XEE2087" s="2206"/>
      <c r="XEF2087" s="2206"/>
      <c r="XEG2087" s="2206"/>
      <c r="XEH2087" s="2206"/>
      <c r="XEI2087" s="2206"/>
      <c r="XEJ2087" s="2206"/>
      <c r="XEK2087" s="2206"/>
      <c r="XEL2087" s="2206"/>
      <c r="XEM2087" s="2206"/>
      <c r="XEN2087" s="2206"/>
      <c r="XEO2087" s="2206"/>
      <c r="XEP2087" s="2206"/>
      <c r="XEQ2087" s="2206"/>
      <c r="XER2087" s="2206"/>
      <c r="XES2087" s="2206"/>
      <c r="XET2087" s="2206"/>
      <c r="XEU2087" s="2206"/>
      <c r="XEV2087" s="2206"/>
      <c r="XEW2087" s="2206"/>
      <c r="XEX2087" s="2206"/>
      <c r="XEY2087" s="2206"/>
      <c r="XEZ2087" s="2206"/>
      <c r="XFA2087" s="2206"/>
      <c r="XFB2087" s="2206"/>
      <c r="XFC2087" s="2206"/>
      <c r="XFD2087" s="2206"/>
    </row>
    <row r="2088" spans="1:16384" s="1315" customFormat="1" x14ac:dyDescent="0.2">
      <c r="A2088" s="1656"/>
      <c r="B2088" s="2192"/>
      <c r="C2088" s="1657" t="s">
        <v>3767</v>
      </c>
      <c r="D2088" s="1658"/>
      <c r="E2088" s="1390"/>
      <c r="F2088" s="1390"/>
      <c r="G2088" s="1390"/>
      <c r="H2088" s="1390"/>
      <c r="I2088" s="1389"/>
      <c r="J2088" s="1389"/>
      <c r="K2088" s="1389"/>
      <c r="L2088" s="1390"/>
      <c r="M2088" s="1390"/>
      <c r="N2088" s="1390"/>
      <c r="O2088" s="1390"/>
      <c r="P2088" s="1390"/>
      <c r="Q2088" s="2193"/>
      <c r="R2088" s="2193"/>
      <c r="S2088" s="2193"/>
      <c r="T2088" s="2193"/>
      <c r="U2088" s="2193"/>
      <c r="V2088" s="2193"/>
      <c r="W2088" s="2193"/>
      <c r="X2088" s="2193"/>
      <c r="Y2088" s="2193"/>
      <c r="Z2088" s="2193"/>
      <c r="AA2088" s="2206"/>
      <c r="AB2088" s="2206"/>
      <c r="AC2088" s="2206"/>
      <c r="AD2088" s="2206"/>
      <c r="AE2088" s="2193"/>
      <c r="AF2088" s="2207"/>
      <c r="AG2088" s="2206"/>
      <c r="AH2088" s="2206"/>
      <c r="AI2088" s="2206"/>
      <c r="AJ2088" s="2206"/>
      <c r="AK2088" s="2206"/>
      <c r="AL2088" s="2206"/>
      <c r="AM2088" s="2206"/>
      <c r="AN2088" s="2206"/>
      <c r="AO2088" s="2206"/>
      <c r="AP2088" s="2206"/>
      <c r="AQ2088" s="2206"/>
      <c r="AR2088" s="2206"/>
      <c r="AS2088" s="2206"/>
      <c r="AT2088" s="2206"/>
      <c r="AU2088" s="2206"/>
      <c r="AV2088" s="2206"/>
      <c r="AW2088" s="2206"/>
      <c r="AX2088" s="2206"/>
      <c r="AY2088" s="2206"/>
      <c r="AZ2088" s="2206"/>
      <c r="BA2088" s="2206"/>
      <c r="BB2088" s="2206"/>
      <c r="BC2088" s="2206"/>
      <c r="BD2088" s="2206"/>
      <c r="BE2088" s="2206"/>
      <c r="BF2088" s="2206"/>
      <c r="BG2088" s="2206"/>
      <c r="BH2088" s="2206"/>
      <c r="BI2088" s="2206"/>
      <c r="BJ2088" s="2206"/>
      <c r="BK2088" s="2206"/>
      <c r="BL2088" s="2206"/>
      <c r="BM2088" s="2206"/>
      <c r="BN2088" s="2206"/>
      <c r="BO2088" s="2206"/>
      <c r="BP2088" s="2206"/>
      <c r="BQ2088" s="2206"/>
      <c r="BR2088" s="2206"/>
      <c r="BS2088" s="2206"/>
      <c r="BT2088" s="2206"/>
      <c r="BU2088" s="2206"/>
      <c r="BV2088" s="2206"/>
      <c r="BW2088" s="2206"/>
      <c r="BX2088" s="2206"/>
      <c r="BY2088" s="2206"/>
      <c r="BZ2088" s="2206"/>
      <c r="CA2088" s="2206"/>
      <c r="CB2088" s="2206"/>
      <c r="CC2088" s="2206"/>
      <c r="CD2088" s="2206"/>
      <c r="CE2088" s="2206"/>
      <c r="CF2088" s="2206"/>
      <c r="CG2088" s="2206"/>
      <c r="CH2088" s="2206"/>
      <c r="CI2088" s="2206"/>
      <c r="CJ2088" s="2206"/>
      <c r="CK2088" s="2206"/>
      <c r="CL2088" s="2206"/>
      <c r="CM2088" s="2206"/>
      <c r="CN2088" s="2206"/>
      <c r="CO2088" s="2206"/>
      <c r="CP2088" s="2206"/>
      <c r="CQ2088" s="2206"/>
      <c r="CR2088" s="2206"/>
      <c r="CS2088" s="2206"/>
      <c r="CT2088" s="2206"/>
      <c r="CU2088" s="2206"/>
      <c r="CV2088" s="2206"/>
      <c r="CW2088" s="2206"/>
      <c r="CX2088" s="2206"/>
      <c r="CY2088" s="2206"/>
      <c r="CZ2088" s="2206"/>
      <c r="DA2088" s="2206"/>
      <c r="DB2088" s="2206"/>
      <c r="DC2088" s="2206"/>
      <c r="DD2088" s="2206"/>
      <c r="DE2088" s="2206"/>
      <c r="DF2088" s="2206"/>
      <c r="DG2088" s="2206"/>
      <c r="DH2088" s="2206"/>
      <c r="DI2088" s="2206"/>
      <c r="DJ2088" s="2206"/>
      <c r="DK2088" s="2206"/>
      <c r="DL2088" s="2206"/>
      <c r="DM2088" s="2206"/>
      <c r="DN2088" s="2206"/>
      <c r="DO2088" s="2206"/>
      <c r="DP2088" s="2206"/>
      <c r="DQ2088" s="2206"/>
      <c r="DR2088" s="2206"/>
      <c r="DS2088" s="2206"/>
      <c r="DT2088" s="2206"/>
      <c r="DU2088" s="2206"/>
      <c r="DV2088" s="2206"/>
      <c r="DW2088" s="2206"/>
      <c r="DX2088" s="2206"/>
      <c r="DY2088" s="2206"/>
      <c r="DZ2088" s="2206"/>
      <c r="EA2088" s="2206"/>
      <c r="EB2088" s="2206"/>
      <c r="EC2088" s="2206"/>
      <c r="ED2088" s="2206"/>
      <c r="EE2088" s="2206"/>
      <c r="EF2088" s="2206"/>
      <c r="EG2088" s="2206"/>
      <c r="EH2088" s="2206"/>
      <c r="EI2088" s="2206"/>
      <c r="EJ2088" s="2206"/>
      <c r="EK2088" s="2206"/>
      <c r="EL2088" s="2206"/>
      <c r="EM2088" s="2206"/>
      <c r="EN2088" s="2206"/>
      <c r="EO2088" s="2206"/>
      <c r="EP2088" s="2206"/>
      <c r="EQ2088" s="2206"/>
      <c r="ER2088" s="2206"/>
      <c r="ES2088" s="2206"/>
      <c r="ET2088" s="2206"/>
      <c r="EU2088" s="2206"/>
      <c r="EV2088" s="2206"/>
      <c r="EW2088" s="2206"/>
      <c r="EX2088" s="2206"/>
      <c r="EY2088" s="2206"/>
      <c r="EZ2088" s="2206"/>
      <c r="FA2088" s="2206"/>
      <c r="FB2088" s="2206"/>
      <c r="FC2088" s="2206"/>
      <c r="FD2088" s="2206"/>
      <c r="FE2088" s="2206"/>
      <c r="FF2088" s="2206"/>
      <c r="FG2088" s="2206"/>
      <c r="FH2088" s="2206"/>
      <c r="FI2088" s="2206"/>
      <c r="FJ2088" s="2206"/>
      <c r="FK2088" s="2206"/>
      <c r="FL2088" s="2206"/>
      <c r="FM2088" s="2206"/>
      <c r="FN2088" s="2206"/>
      <c r="FO2088" s="2206"/>
      <c r="FP2088" s="2206"/>
      <c r="FQ2088" s="2206"/>
      <c r="FR2088" s="2206"/>
      <c r="FS2088" s="2206"/>
      <c r="FT2088" s="2206"/>
      <c r="FU2088" s="2206"/>
      <c r="FV2088" s="2206"/>
      <c r="FW2088" s="2206"/>
      <c r="FX2088" s="2206"/>
      <c r="FY2088" s="2206"/>
      <c r="FZ2088" s="2206"/>
      <c r="GA2088" s="2206"/>
      <c r="GB2088" s="2206"/>
      <c r="GC2088" s="2206"/>
      <c r="GD2088" s="2206"/>
      <c r="GE2088" s="2206"/>
      <c r="GF2088" s="2206"/>
      <c r="GG2088" s="2206"/>
      <c r="GH2088" s="2206"/>
      <c r="GI2088" s="2206"/>
      <c r="GJ2088" s="2206"/>
      <c r="GK2088" s="2206"/>
      <c r="GL2088" s="2206"/>
      <c r="GM2088" s="2206"/>
      <c r="GN2088" s="2206"/>
      <c r="GO2088" s="2206"/>
      <c r="GP2088" s="2206"/>
      <c r="GQ2088" s="2206"/>
      <c r="GR2088" s="2206"/>
      <c r="GS2088" s="2206"/>
      <c r="GT2088" s="2206"/>
      <c r="GU2088" s="2206"/>
      <c r="GV2088" s="2206"/>
      <c r="GW2088" s="2206"/>
      <c r="GX2088" s="2206"/>
      <c r="GY2088" s="2206"/>
      <c r="GZ2088" s="2206"/>
      <c r="HA2088" s="2206"/>
      <c r="HB2088" s="2206"/>
      <c r="HC2088" s="2206"/>
      <c r="HD2088" s="2206"/>
      <c r="HE2088" s="2206"/>
      <c r="HF2088" s="2206"/>
      <c r="HG2088" s="2206"/>
      <c r="HH2088" s="2206"/>
      <c r="HI2088" s="2206"/>
      <c r="HJ2088" s="2206"/>
      <c r="HK2088" s="2206"/>
      <c r="HL2088" s="2206"/>
      <c r="HM2088" s="2206"/>
      <c r="HN2088" s="2206"/>
      <c r="HO2088" s="2206"/>
      <c r="HP2088" s="2206"/>
      <c r="HQ2088" s="2206"/>
      <c r="HR2088" s="2206"/>
      <c r="HS2088" s="2206"/>
      <c r="HT2088" s="2206"/>
      <c r="HU2088" s="2206"/>
      <c r="HV2088" s="2206"/>
      <c r="HW2088" s="2206"/>
      <c r="HX2088" s="2206"/>
      <c r="HY2088" s="2206"/>
      <c r="HZ2088" s="2206"/>
      <c r="IA2088" s="2206"/>
      <c r="IB2088" s="2206"/>
      <c r="IC2088" s="2206"/>
      <c r="ID2088" s="2206"/>
      <c r="IE2088" s="2206"/>
      <c r="IF2088" s="2206"/>
      <c r="IG2088" s="2206"/>
      <c r="IH2088" s="2206"/>
      <c r="II2088" s="2206"/>
      <c r="IJ2088" s="2206"/>
      <c r="IK2088" s="2206"/>
      <c r="IL2088" s="2206"/>
      <c r="IM2088" s="2206"/>
      <c r="IN2088" s="2206"/>
      <c r="IO2088" s="2206"/>
      <c r="IP2088" s="2206"/>
      <c r="IQ2088" s="2206"/>
      <c r="IR2088" s="2206"/>
      <c r="IS2088" s="2206"/>
      <c r="IT2088" s="2206"/>
      <c r="IU2088" s="2206"/>
      <c r="IV2088" s="2206"/>
      <c r="IW2088" s="2206"/>
      <c r="IX2088" s="2206"/>
      <c r="IY2088" s="2206"/>
      <c r="IZ2088" s="2206"/>
      <c r="JA2088" s="2206"/>
      <c r="JB2088" s="2206"/>
      <c r="JC2088" s="2206"/>
      <c r="JD2088" s="2206"/>
      <c r="JE2088" s="2206"/>
      <c r="JF2088" s="2206"/>
      <c r="JG2088" s="2206"/>
      <c r="JH2088" s="2206"/>
      <c r="JI2088" s="2206"/>
      <c r="JJ2088" s="2206"/>
      <c r="JK2088" s="2206"/>
      <c r="JL2088" s="2206"/>
      <c r="JM2088" s="2206"/>
      <c r="JN2088" s="2206"/>
      <c r="JO2088" s="2206"/>
      <c r="JP2088" s="2206"/>
      <c r="JQ2088" s="2206"/>
      <c r="JR2088" s="2206"/>
      <c r="JS2088" s="2206"/>
      <c r="JT2088" s="2206"/>
      <c r="JU2088" s="2206"/>
      <c r="JV2088" s="2206"/>
      <c r="JW2088" s="2206"/>
      <c r="JX2088" s="2206"/>
      <c r="JY2088" s="2206"/>
      <c r="JZ2088" s="2206"/>
      <c r="KA2088" s="2206"/>
      <c r="KB2088" s="2206"/>
      <c r="KC2088" s="2206"/>
      <c r="KD2088" s="2206"/>
      <c r="KE2088" s="2206"/>
      <c r="KF2088" s="2206"/>
      <c r="KG2088" s="2206"/>
      <c r="KH2088" s="2206"/>
      <c r="KI2088" s="2206"/>
      <c r="KJ2088" s="2206"/>
      <c r="KK2088" s="2206"/>
      <c r="KL2088" s="2206"/>
      <c r="KM2088" s="2206"/>
      <c r="KN2088" s="2206"/>
      <c r="KO2088" s="2206"/>
      <c r="KP2088" s="2206"/>
      <c r="KQ2088" s="2206"/>
      <c r="KR2088" s="2206"/>
      <c r="KS2088" s="2206"/>
      <c r="KT2088" s="2206"/>
      <c r="KU2088" s="2206"/>
      <c r="KV2088" s="2206"/>
      <c r="KW2088" s="2206"/>
      <c r="KX2088" s="2206"/>
      <c r="KY2088" s="2206"/>
      <c r="KZ2088" s="2206"/>
      <c r="LA2088" s="2206"/>
      <c r="LB2088" s="2206"/>
      <c r="LC2088" s="2206"/>
      <c r="LD2088" s="2206"/>
      <c r="LE2088" s="2206"/>
      <c r="LF2088" s="2206"/>
      <c r="LG2088" s="2206"/>
      <c r="LH2088" s="2206"/>
      <c r="LI2088" s="2206"/>
      <c r="LJ2088" s="2206"/>
      <c r="LK2088" s="2206"/>
      <c r="LL2088" s="2206"/>
      <c r="LM2088" s="2206"/>
      <c r="LN2088" s="2206"/>
      <c r="LO2088" s="2206"/>
      <c r="LP2088" s="2206"/>
      <c r="LQ2088" s="2206"/>
      <c r="LR2088" s="2206"/>
      <c r="LS2088" s="2206"/>
      <c r="LT2088" s="2206"/>
      <c r="LU2088" s="2206"/>
      <c r="LV2088" s="2206"/>
      <c r="LW2088" s="2206"/>
      <c r="LX2088" s="2206"/>
      <c r="LY2088" s="2206"/>
      <c r="LZ2088" s="2206"/>
      <c r="MA2088" s="2206"/>
      <c r="MB2088" s="2206"/>
      <c r="MC2088" s="2206"/>
      <c r="MD2088" s="2206"/>
      <c r="ME2088" s="2206"/>
      <c r="MF2088" s="2206"/>
      <c r="MG2088" s="2206"/>
      <c r="MH2088" s="2206"/>
      <c r="MI2088" s="2206"/>
      <c r="MJ2088" s="2206"/>
      <c r="MK2088" s="2206"/>
      <c r="ML2088" s="2206"/>
      <c r="MM2088" s="2206"/>
      <c r="MN2088" s="2206"/>
      <c r="MO2088" s="2206"/>
      <c r="MP2088" s="2206"/>
      <c r="MQ2088" s="2206"/>
      <c r="MR2088" s="2206"/>
      <c r="MS2088" s="2206"/>
      <c r="MT2088" s="2206"/>
      <c r="MU2088" s="2206"/>
      <c r="MV2088" s="2206"/>
      <c r="MW2088" s="2206"/>
      <c r="MX2088" s="2206"/>
      <c r="MY2088" s="2206"/>
      <c r="MZ2088" s="2206"/>
      <c r="NA2088" s="2206"/>
      <c r="NB2088" s="2206"/>
      <c r="NC2088" s="2206"/>
      <c r="ND2088" s="2206"/>
      <c r="NE2088" s="2206"/>
      <c r="NF2088" s="2206"/>
      <c r="NG2088" s="2206"/>
      <c r="NH2088" s="2206"/>
      <c r="NI2088" s="2206"/>
      <c r="NJ2088" s="2206"/>
      <c r="NK2088" s="2206"/>
      <c r="NL2088" s="2206"/>
      <c r="NM2088" s="2206"/>
      <c r="NN2088" s="2206"/>
      <c r="NO2088" s="2206"/>
      <c r="NP2088" s="2206"/>
      <c r="NQ2088" s="2206"/>
      <c r="NR2088" s="2206"/>
      <c r="NS2088" s="2206"/>
      <c r="NT2088" s="2206"/>
      <c r="NU2088" s="2206"/>
      <c r="NV2088" s="2206"/>
      <c r="NW2088" s="2206"/>
      <c r="NX2088" s="2206"/>
      <c r="NY2088" s="2206"/>
      <c r="NZ2088" s="2206"/>
      <c r="OA2088" s="2206"/>
      <c r="OB2088" s="2206"/>
      <c r="OC2088" s="2206"/>
      <c r="OD2088" s="2206"/>
      <c r="OE2088" s="2206"/>
      <c r="OF2088" s="2206"/>
      <c r="OG2088" s="2206"/>
      <c r="OH2088" s="2206"/>
      <c r="OI2088" s="2206"/>
      <c r="OJ2088" s="2206"/>
      <c r="OK2088" s="2206"/>
      <c r="OL2088" s="2206"/>
      <c r="OM2088" s="2206"/>
      <c r="ON2088" s="2206"/>
      <c r="OO2088" s="2206"/>
      <c r="OP2088" s="2206"/>
      <c r="OQ2088" s="2206"/>
      <c r="OR2088" s="2206"/>
      <c r="OS2088" s="2206"/>
      <c r="OT2088" s="2206"/>
      <c r="OU2088" s="2206"/>
      <c r="OV2088" s="2206"/>
      <c r="OW2088" s="2206"/>
      <c r="OX2088" s="2206"/>
      <c r="OY2088" s="2206"/>
      <c r="OZ2088" s="2206"/>
      <c r="PA2088" s="2206"/>
      <c r="PB2088" s="2206"/>
      <c r="PC2088" s="2206"/>
      <c r="PD2088" s="2206"/>
      <c r="PE2088" s="2206"/>
      <c r="PF2088" s="2206"/>
      <c r="PG2088" s="2206"/>
      <c r="PH2088" s="2206"/>
      <c r="PI2088" s="2206"/>
      <c r="PJ2088" s="2206"/>
      <c r="PK2088" s="2206"/>
      <c r="PL2088" s="2206"/>
      <c r="PM2088" s="2206"/>
      <c r="PN2088" s="2206"/>
      <c r="PO2088" s="2206"/>
      <c r="PP2088" s="2206"/>
      <c r="PQ2088" s="2206"/>
      <c r="PR2088" s="2206"/>
      <c r="PS2088" s="2206"/>
      <c r="PT2088" s="2206"/>
      <c r="PU2088" s="2206"/>
      <c r="PV2088" s="2206"/>
      <c r="PW2088" s="2206"/>
      <c r="PX2088" s="2206"/>
      <c r="PY2088" s="2206"/>
      <c r="PZ2088" s="2206"/>
      <c r="QA2088" s="2206"/>
      <c r="QB2088" s="2206"/>
      <c r="QC2088" s="2206"/>
      <c r="QD2088" s="2206"/>
      <c r="QE2088" s="2206"/>
      <c r="QF2088" s="2206"/>
      <c r="QG2088" s="2206"/>
      <c r="QH2088" s="2206"/>
      <c r="QI2088" s="2206"/>
      <c r="QJ2088" s="2206"/>
      <c r="QK2088" s="2206"/>
      <c r="QL2088" s="2206"/>
      <c r="QM2088" s="2206"/>
      <c r="QN2088" s="2206"/>
      <c r="QO2088" s="2206"/>
      <c r="QP2088" s="2206"/>
      <c r="QQ2088" s="2206"/>
      <c r="QR2088" s="2206"/>
      <c r="QS2088" s="2206"/>
      <c r="QT2088" s="2206"/>
      <c r="QU2088" s="2206"/>
      <c r="QV2088" s="2206"/>
      <c r="QW2088" s="2206"/>
      <c r="QX2088" s="2206"/>
      <c r="QY2088" s="2206"/>
      <c r="QZ2088" s="2206"/>
      <c r="RA2088" s="2206"/>
      <c r="RB2088" s="2206"/>
      <c r="RC2088" s="2206"/>
      <c r="RD2088" s="2206"/>
      <c r="RE2088" s="2206"/>
      <c r="RF2088" s="2206"/>
      <c r="RG2088" s="2206"/>
      <c r="RH2088" s="2206"/>
      <c r="RI2088" s="2206"/>
      <c r="RJ2088" s="2206"/>
      <c r="RK2088" s="2206"/>
      <c r="RL2088" s="2206"/>
      <c r="RM2088" s="2206"/>
      <c r="RN2088" s="2206"/>
      <c r="RO2088" s="2206"/>
      <c r="RP2088" s="2206"/>
      <c r="RQ2088" s="2206"/>
      <c r="RR2088" s="2206"/>
      <c r="RS2088" s="2206"/>
      <c r="RT2088" s="2206"/>
      <c r="RU2088" s="2206"/>
      <c r="RV2088" s="2206"/>
      <c r="RW2088" s="2206"/>
      <c r="RX2088" s="2206"/>
      <c r="RY2088" s="2206"/>
      <c r="RZ2088" s="2206"/>
      <c r="SA2088" s="2206"/>
      <c r="SB2088" s="2206"/>
      <c r="SC2088" s="2206"/>
      <c r="SD2088" s="2206"/>
      <c r="SE2088" s="2206"/>
      <c r="SF2088" s="2206"/>
      <c r="SG2088" s="2206"/>
      <c r="SH2088" s="2206"/>
      <c r="SI2088" s="2206"/>
      <c r="SJ2088" s="2206"/>
      <c r="SK2088" s="2206"/>
      <c r="SL2088" s="2206"/>
      <c r="SM2088" s="2206"/>
      <c r="SN2088" s="2206"/>
      <c r="SO2088" s="2206"/>
      <c r="SP2088" s="2206"/>
      <c r="SQ2088" s="2206"/>
      <c r="SR2088" s="2206"/>
      <c r="SS2088" s="2206"/>
      <c r="ST2088" s="2206"/>
      <c r="SU2088" s="2206"/>
      <c r="SV2088" s="2206"/>
      <c r="SW2088" s="2206"/>
      <c r="SX2088" s="2206"/>
      <c r="SY2088" s="2206"/>
      <c r="SZ2088" s="2206"/>
      <c r="TA2088" s="2206"/>
      <c r="TB2088" s="2206"/>
      <c r="TC2088" s="2206"/>
      <c r="TD2088" s="2206"/>
      <c r="TE2088" s="2206"/>
      <c r="TF2088" s="2206"/>
      <c r="TG2088" s="2206"/>
      <c r="TH2088" s="2206"/>
      <c r="TI2088" s="2206"/>
      <c r="TJ2088" s="2206"/>
      <c r="TK2088" s="2206"/>
      <c r="TL2088" s="2206"/>
      <c r="TM2088" s="2206"/>
      <c r="TN2088" s="2206"/>
      <c r="TO2088" s="2206"/>
      <c r="TP2088" s="2206"/>
      <c r="TQ2088" s="2206"/>
      <c r="TR2088" s="2206"/>
      <c r="TS2088" s="2206"/>
      <c r="TT2088" s="2206"/>
      <c r="TU2088" s="2206"/>
      <c r="TV2088" s="2206"/>
      <c r="TW2088" s="2206"/>
      <c r="TX2088" s="2206"/>
      <c r="TY2088" s="2206"/>
      <c r="TZ2088" s="2206"/>
      <c r="UA2088" s="2206"/>
      <c r="UB2088" s="2206"/>
      <c r="UC2088" s="2206"/>
      <c r="UD2088" s="2206"/>
      <c r="UE2088" s="2206"/>
      <c r="UF2088" s="2206"/>
      <c r="UG2088" s="2206"/>
      <c r="UH2088" s="2206"/>
      <c r="UI2088" s="2206"/>
      <c r="UJ2088" s="2206"/>
      <c r="UK2088" s="2206"/>
      <c r="UL2088" s="2206"/>
      <c r="UM2088" s="2206"/>
      <c r="UN2088" s="2206"/>
      <c r="UO2088" s="2206"/>
      <c r="UP2088" s="2206"/>
      <c r="UQ2088" s="2206"/>
      <c r="UR2088" s="2206"/>
      <c r="US2088" s="2206"/>
      <c r="UT2088" s="2206"/>
      <c r="UU2088" s="2206"/>
      <c r="UV2088" s="2206"/>
      <c r="UW2088" s="2206"/>
      <c r="UX2088" s="2206"/>
      <c r="UY2088" s="2206"/>
      <c r="UZ2088" s="2206"/>
      <c r="VA2088" s="2206"/>
      <c r="VB2088" s="2206"/>
      <c r="VC2088" s="2206"/>
      <c r="VD2088" s="2206"/>
      <c r="VE2088" s="2206"/>
      <c r="VF2088" s="2206"/>
      <c r="VG2088" s="2206"/>
      <c r="VH2088" s="2206"/>
      <c r="VI2088" s="2206"/>
      <c r="VJ2088" s="2206"/>
      <c r="VK2088" s="2206"/>
      <c r="VL2088" s="2206"/>
      <c r="VM2088" s="2206"/>
      <c r="VN2088" s="2206"/>
      <c r="VO2088" s="2206"/>
      <c r="VP2088" s="2206"/>
      <c r="VQ2088" s="2206"/>
      <c r="VR2088" s="2206"/>
      <c r="VS2088" s="2206"/>
      <c r="VT2088" s="2206"/>
      <c r="VU2088" s="2206"/>
      <c r="VV2088" s="2206"/>
      <c r="VW2088" s="2206"/>
      <c r="VX2088" s="2206"/>
      <c r="VY2088" s="2206"/>
      <c r="VZ2088" s="2206"/>
      <c r="WA2088" s="2206"/>
      <c r="WB2088" s="2206"/>
      <c r="WC2088" s="2206"/>
      <c r="WD2088" s="2206"/>
      <c r="WE2088" s="2206"/>
      <c r="WF2088" s="2206"/>
      <c r="WG2088" s="2206"/>
      <c r="WH2088" s="2206"/>
      <c r="WI2088" s="2206"/>
      <c r="WJ2088" s="2206"/>
      <c r="WK2088" s="2206"/>
      <c r="WL2088" s="2206"/>
      <c r="WM2088" s="2206"/>
      <c r="WN2088" s="2206"/>
      <c r="WO2088" s="2206"/>
      <c r="WP2088" s="2206"/>
      <c r="WQ2088" s="2206"/>
      <c r="WR2088" s="2206"/>
      <c r="WS2088" s="2206"/>
      <c r="WT2088" s="2206"/>
      <c r="WU2088" s="2206"/>
      <c r="WV2088" s="2206"/>
      <c r="WW2088" s="2206"/>
      <c r="WX2088" s="2206"/>
      <c r="WY2088" s="2206"/>
      <c r="WZ2088" s="2206"/>
      <c r="XA2088" s="2206"/>
      <c r="XB2088" s="2206"/>
      <c r="XC2088" s="2206"/>
      <c r="XD2088" s="2206"/>
      <c r="XE2088" s="2206"/>
      <c r="XF2088" s="2206"/>
      <c r="XG2088" s="2206"/>
      <c r="XH2088" s="2206"/>
      <c r="XI2088" s="2206"/>
      <c r="XJ2088" s="2206"/>
      <c r="XK2088" s="2206"/>
      <c r="XL2088" s="2206"/>
      <c r="XM2088" s="2206"/>
      <c r="XN2088" s="2206"/>
      <c r="XO2088" s="2206"/>
      <c r="XP2088" s="2206"/>
      <c r="XQ2088" s="2206"/>
      <c r="XR2088" s="2206"/>
      <c r="XS2088" s="2206"/>
      <c r="XT2088" s="2206"/>
      <c r="XU2088" s="2206"/>
      <c r="XV2088" s="2206"/>
      <c r="XW2088" s="2206"/>
      <c r="XX2088" s="2206"/>
      <c r="XY2088" s="2206"/>
      <c r="XZ2088" s="2206"/>
      <c r="YA2088" s="2206"/>
      <c r="YB2088" s="2206"/>
      <c r="YC2088" s="2206"/>
      <c r="YD2088" s="2206"/>
      <c r="YE2088" s="2206"/>
      <c r="YF2088" s="2206"/>
      <c r="YG2088" s="2206"/>
      <c r="YH2088" s="2206"/>
      <c r="YI2088" s="2206"/>
      <c r="YJ2088" s="2206"/>
      <c r="YK2088" s="2206"/>
      <c r="YL2088" s="2206"/>
      <c r="YM2088" s="2206"/>
      <c r="YN2088" s="2206"/>
      <c r="YO2088" s="2206"/>
      <c r="YP2088" s="2206"/>
      <c r="YQ2088" s="2206"/>
      <c r="YR2088" s="2206"/>
      <c r="YS2088" s="2206"/>
      <c r="YT2088" s="2206"/>
      <c r="YU2088" s="2206"/>
      <c r="YV2088" s="2206"/>
      <c r="YW2088" s="2206"/>
      <c r="YX2088" s="2206"/>
      <c r="YY2088" s="2206"/>
      <c r="YZ2088" s="2206"/>
      <c r="ZA2088" s="2206"/>
      <c r="ZB2088" s="2206"/>
      <c r="ZC2088" s="2206"/>
      <c r="ZD2088" s="2206"/>
      <c r="ZE2088" s="2206"/>
      <c r="ZF2088" s="2206"/>
      <c r="ZG2088" s="2206"/>
      <c r="ZH2088" s="2206"/>
      <c r="ZI2088" s="2206"/>
      <c r="ZJ2088" s="2206"/>
      <c r="ZK2088" s="2206"/>
      <c r="ZL2088" s="2206"/>
      <c r="ZM2088" s="2206"/>
      <c r="ZN2088" s="2206"/>
      <c r="ZO2088" s="2206"/>
      <c r="ZP2088" s="2206"/>
      <c r="ZQ2088" s="2206"/>
      <c r="ZR2088" s="2206"/>
      <c r="ZS2088" s="2206"/>
      <c r="ZT2088" s="2206"/>
      <c r="ZU2088" s="2206"/>
      <c r="ZV2088" s="2206"/>
      <c r="ZW2088" s="2206"/>
      <c r="ZX2088" s="2206"/>
      <c r="ZY2088" s="2206"/>
      <c r="ZZ2088" s="2206"/>
      <c r="AAA2088" s="2206"/>
      <c r="AAB2088" s="2206"/>
      <c r="AAC2088" s="2206"/>
      <c r="AAD2088" s="2206"/>
      <c r="AAE2088" s="2206"/>
      <c r="AAF2088" s="2206"/>
      <c r="AAG2088" s="2206"/>
      <c r="AAH2088" s="2206"/>
      <c r="AAI2088" s="2206"/>
      <c r="AAJ2088" s="2206"/>
      <c r="AAK2088" s="2206"/>
      <c r="AAL2088" s="2206"/>
      <c r="AAM2088" s="2206"/>
      <c r="AAN2088" s="2206"/>
      <c r="AAO2088" s="2206"/>
      <c r="AAP2088" s="2206"/>
      <c r="AAQ2088" s="2206"/>
      <c r="AAR2088" s="2206"/>
      <c r="AAS2088" s="2206"/>
      <c r="AAT2088" s="2206"/>
      <c r="AAU2088" s="2206"/>
      <c r="AAV2088" s="2206"/>
      <c r="AAW2088" s="2206"/>
      <c r="AAX2088" s="2206"/>
      <c r="AAY2088" s="2206"/>
      <c r="AAZ2088" s="2206"/>
      <c r="ABA2088" s="2206"/>
      <c r="ABB2088" s="2206"/>
      <c r="ABC2088" s="2206"/>
      <c r="ABD2088" s="2206"/>
      <c r="ABE2088" s="2206"/>
      <c r="ABF2088" s="2206"/>
      <c r="ABG2088" s="2206"/>
      <c r="ABH2088" s="2206"/>
      <c r="ABI2088" s="2206"/>
      <c r="ABJ2088" s="2206"/>
      <c r="ABK2088" s="2206"/>
      <c r="ABL2088" s="2206"/>
      <c r="ABM2088" s="2206"/>
      <c r="ABN2088" s="2206"/>
      <c r="ABO2088" s="2206"/>
      <c r="ABP2088" s="2206"/>
      <c r="ABQ2088" s="2206"/>
      <c r="ABR2088" s="2206"/>
      <c r="ABS2088" s="2206"/>
      <c r="ABT2088" s="2206"/>
      <c r="ABU2088" s="2206"/>
      <c r="ABV2088" s="2206"/>
      <c r="ABW2088" s="2206"/>
      <c r="ABX2088" s="2206"/>
      <c r="ABY2088" s="2206"/>
      <c r="ABZ2088" s="2206"/>
      <c r="ACA2088" s="2206"/>
      <c r="ACB2088" s="2206"/>
      <c r="ACC2088" s="2206"/>
      <c r="ACD2088" s="2206"/>
      <c r="ACE2088" s="2206"/>
      <c r="ACF2088" s="2206"/>
      <c r="ACG2088" s="2206"/>
      <c r="ACH2088" s="2206"/>
      <c r="ACI2088" s="2206"/>
      <c r="ACJ2088" s="2206"/>
      <c r="ACK2088" s="2206"/>
      <c r="ACL2088" s="2206"/>
      <c r="ACM2088" s="2206"/>
      <c r="ACN2088" s="2206"/>
      <c r="ACO2088" s="2206"/>
      <c r="ACP2088" s="2206"/>
      <c r="ACQ2088" s="2206"/>
      <c r="ACR2088" s="2206"/>
      <c r="ACS2088" s="2206"/>
      <c r="ACT2088" s="2206"/>
      <c r="ACU2088" s="2206"/>
      <c r="ACV2088" s="2206"/>
      <c r="ACW2088" s="2206"/>
      <c r="ACX2088" s="2206"/>
      <c r="ACY2088" s="2206"/>
      <c r="ACZ2088" s="2206"/>
      <c r="ADA2088" s="2206"/>
      <c r="ADB2088" s="2206"/>
      <c r="ADC2088" s="2206"/>
      <c r="ADD2088" s="2206"/>
      <c r="ADE2088" s="2206"/>
      <c r="ADF2088" s="2206"/>
      <c r="ADG2088" s="2206"/>
      <c r="ADH2088" s="2206"/>
      <c r="ADI2088" s="2206"/>
      <c r="ADJ2088" s="2206"/>
      <c r="ADK2088" s="2206"/>
      <c r="ADL2088" s="2206"/>
      <c r="ADM2088" s="2206"/>
      <c r="ADN2088" s="2206"/>
      <c r="ADO2088" s="2206"/>
      <c r="ADP2088" s="2206"/>
      <c r="ADQ2088" s="2206"/>
      <c r="ADR2088" s="2206"/>
      <c r="ADS2088" s="2206"/>
      <c r="ADT2088" s="2206"/>
      <c r="ADU2088" s="2206"/>
      <c r="ADV2088" s="2206"/>
      <c r="ADW2088" s="2206"/>
      <c r="ADX2088" s="2206"/>
      <c r="ADY2088" s="2206"/>
      <c r="ADZ2088" s="2206"/>
      <c r="AEA2088" s="2206"/>
      <c r="AEB2088" s="2206"/>
      <c r="AEC2088" s="2206"/>
      <c r="AED2088" s="2206"/>
      <c r="AEE2088" s="2206"/>
      <c r="AEF2088" s="2206"/>
      <c r="AEG2088" s="2206"/>
      <c r="AEH2088" s="2206"/>
      <c r="AEI2088" s="2206"/>
      <c r="AEJ2088" s="2206"/>
      <c r="AEK2088" s="2206"/>
      <c r="AEL2088" s="2206"/>
      <c r="AEM2088" s="2206"/>
      <c r="AEN2088" s="2206"/>
      <c r="AEO2088" s="2206"/>
      <c r="AEP2088" s="2206"/>
      <c r="AEQ2088" s="2206"/>
      <c r="AER2088" s="2206"/>
      <c r="AES2088" s="2206"/>
      <c r="AET2088" s="2206"/>
      <c r="AEU2088" s="2206"/>
      <c r="AEV2088" s="2206"/>
      <c r="AEW2088" s="2206"/>
      <c r="AEX2088" s="2206"/>
      <c r="AEY2088" s="2206"/>
      <c r="AEZ2088" s="2206"/>
      <c r="AFA2088" s="2206"/>
      <c r="AFB2088" s="2206"/>
      <c r="AFC2088" s="2206"/>
      <c r="AFD2088" s="2206"/>
      <c r="AFE2088" s="2206"/>
      <c r="AFF2088" s="2206"/>
      <c r="AFG2088" s="2206"/>
      <c r="AFH2088" s="2206"/>
      <c r="AFI2088" s="2206"/>
      <c r="AFJ2088" s="2206"/>
      <c r="AFK2088" s="2206"/>
      <c r="AFL2088" s="2206"/>
      <c r="AFM2088" s="2206"/>
      <c r="AFN2088" s="2206"/>
      <c r="AFO2088" s="2206"/>
      <c r="AFP2088" s="2206"/>
      <c r="AFQ2088" s="2206"/>
      <c r="AFR2088" s="2206"/>
      <c r="AFS2088" s="2206"/>
      <c r="AFT2088" s="2206"/>
      <c r="AFU2088" s="2206"/>
      <c r="AFV2088" s="2206"/>
      <c r="AFW2088" s="2206"/>
      <c r="AFX2088" s="2206"/>
      <c r="AFY2088" s="2206"/>
      <c r="AFZ2088" s="2206"/>
      <c r="AGA2088" s="2206"/>
      <c r="AGB2088" s="2206"/>
      <c r="AGC2088" s="2206"/>
      <c r="AGD2088" s="2206"/>
      <c r="AGE2088" s="2206"/>
      <c r="AGF2088" s="2206"/>
      <c r="AGG2088" s="2206"/>
      <c r="AGH2088" s="2206"/>
      <c r="AGI2088" s="2206"/>
      <c r="AGJ2088" s="2206"/>
      <c r="AGK2088" s="2206"/>
      <c r="AGL2088" s="2206"/>
      <c r="AGM2088" s="2206"/>
      <c r="AGN2088" s="2206"/>
      <c r="AGO2088" s="2206"/>
      <c r="AGP2088" s="2206"/>
      <c r="AGQ2088" s="2206"/>
      <c r="AGR2088" s="2206"/>
      <c r="AGS2088" s="2206"/>
      <c r="AGT2088" s="2206"/>
      <c r="AGU2088" s="2206"/>
      <c r="AGV2088" s="2206"/>
      <c r="AGW2088" s="2206"/>
      <c r="AGX2088" s="2206"/>
      <c r="AGY2088" s="2206"/>
      <c r="AGZ2088" s="2206"/>
      <c r="AHA2088" s="2206"/>
      <c r="AHB2088" s="2206"/>
      <c r="AHC2088" s="2206"/>
      <c r="AHD2088" s="2206"/>
      <c r="AHE2088" s="2206"/>
      <c r="AHF2088" s="2206"/>
      <c r="AHG2088" s="2206"/>
      <c r="AHH2088" s="2206"/>
      <c r="AHI2088" s="2206"/>
      <c r="AHJ2088" s="2206"/>
      <c r="AHK2088" s="2206"/>
      <c r="AHL2088" s="2206"/>
      <c r="AHM2088" s="2206"/>
      <c r="AHN2088" s="2206"/>
      <c r="AHO2088" s="2206"/>
      <c r="AHP2088" s="2206"/>
      <c r="AHQ2088" s="2206"/>
      <c r="AHR2088" s="2206"/>
      <c r="AHS2088" s="2206"/>
      <c r="AHT2088" s="2206"/>
      <c r="AHU2088" s="2206"/>
      <c r="AHV2088" s="2206"/>
      <c r="AHW2088" s="2206"/>
      <c r="AHX2088" s="2206"/>
      <c r="AHY2088" s="2206"/>
      <c r="AHZ2088" s="2206"/>
      <c r="AIA2088" s="2206"/>
      <c r="AIB2088" s="2206"/>
      <c r="AIC2088" s="2206"/>
      <c r="AID2088" s="2206"/>
      <c r="AIE2088" s="2206"/>
      <c r="AIF2088" s="2206"/>
      <c r="AIG2088" s="2206"/>
      <c r="AIH2088" s="2206"/>
      <c r="AII2088" s="2206"/>
      <c r="AIJ2088" s="2206"/>
      <c r="AIK2088" s="2206"/>
      <c r="AIL2088" s="2206"/>
      <c r="AIM2088" s="2206"/>
      <c r="AIN2088" s="2206"/>
      <c r="AIO2088" s="2206"/>
      <c r="AIP2088" s="2206"/>
      <c r="AIQ2088" s="2206"/>
      <c r="AIR2088" s="2206"/>
      <c r="AIS2088" s="2206"/>
      <c r="AIT2088" s="2206"/>
      <c r="AIU2088" s="2206"/>
      <c r="AIV2088" s="2206"/>
      <c r="AIW2088" s="2206"/>
      <c r="AIX2088" s="2206"/>
      <c r="AIY2088" s="2206"/>
      <c r="AIZ2088" s="2206"/>
      <c r="AJA2088" s="2206"/>
      <c r="AJB2088" s="2206"/>
      <c r="AJC2088" s="2206"/>
      <c r="AJD2088" s="2206"/>
      <c r="AJE2088" s="2206"/>
      <c r="AJF2088" s="2206"/>
      <c r="AJG2088" s="2206"/>
      <c r="AJH2088" s="2206"/>
      <c r="AJI2088" s="2206"/>
      <c r="AJJ2088" s="2206"/>
      <c r="AJK2088" s="2206"/>
      <c r="AJL2088" s="2206"/>
      <c r="AJM2088" s="2206"/>
      <c r="AJN2088" s="2206"/>
      <c r="AJO2088" s="2206"/>
      <c r="AJP2088" s="2206"/>
      <c r="AJQ2088" s="2206"/>
      <c r="AJR2088" s="2206"/>
      <c r="AJS2088" s="2206"/>
      <c r="AJT2088" s="2206"/>
      <c r="AJU2088" s="2206"/>
      <c r="AJV2088" s="2206"/>
      <c r="AJW2088" s="2206"/>
      <c r="AJX2088" s="2206"/>
      <c r="AJY2088" s="2206"/>
      <c r="AJZ2088" s="2206"/>
      <c r="AKA2088" s="2206"/>
      <c r="AKB2088" s="2206"/>
      <c r="AKC2088" s="2206"/>
      <c r="AKD2088" s="2206"/>
      <c r="AKE2088" s="2206"/>
      <c r="AKF2088" s="2206"/>
      <c r="AKG2088" s="2206"/>
      <c r="AKH2088" s="2206"/>
      <c r="AKI2088" s="2206"/>
      <c r="AKJ2088" s="2206"/>
      <c r="AKK2088" s="2206"/>
      <c r="AKL2088" s="2206"/>
      <c r="AKM2088" s="2206"/>
      <c r="AKN2088" s="2206"/>
      <c r="AKO2088" s="2206"/>
      <c r="AKP2088" s="2206"/>
      <c r="AKQ2088" s="2206"/>
      <c r="AKR2088" s="2206"/>
      <c r="AKS2088" s="2206"/>
      <c r="AKT2088" s="2206"/>
      <c r="AKU2088" s="2206"/>
      <c r="AKV2088" s="2206"/>
      <c r="AKW2088" s="2206"/>
      <c r="AKX2088" s="2206"/>
      <c r="AKY2088" s="2206"/>
      <c r="AKZ2088" s="2206"/>
      <c r="ALA2088" s="2206"/>
      <c r="ALB2088" s="2206"/>
      <c r="ALC2088" s="2206"/>
      <c r="ALD2088" s="2206"/>
      <c r="ALE2088" s="2206"/>
      <c r="ALF2088" s="2206"/>
      <c r="ALG2088" s="2206"/>
      <c r="ALH2088" s="2206"/>
      <c r="ALI2088" s="2206"/>
      <c r="ALJ2088" s="2206"/>
      <c r="ALK2088" s="2206"/>
      <c r="ALL2088" s="2206"/>
      <c r="ALM2088" s="2206"/>
      <c r="ALN2088" s="2206"/>
      <c r="ALO2088" s="2206"/>
      <c r="ALP2088" s="2206"/>
      <c r="ALQ2088" s="2206"/>
      <c r="ALR2088" s="2206"/>
      <c r="ALS2088" s="2206"/>
      <c r="ALT2088" s="2206"/>
      <c r="ALU2088" s="2206"/>
      <c r="ALV2088" s="2206"/>
      <c r="ALW2088" s="2206"/>
      <c r="ALX2088" s="2206"/>
      <c r="ALY2088" s="2206"/>
      <c r="ALZ2088" s="2206"/>
      <c r="AMA2088" s="2206"/>
      <c r="AMB2088" s="2206"/>
      <c r="AMC2088" s="2206"/>
      <c r="AMD2088" s="2206"/>
      <c r="AME2088" s="2206"/>
      <c r="AMF2088" s="2206"/>
      <c r="AMG2088" s="2206"/>
      <c r="AMH2088" s="2206"/>
      <c r="AMI2088" s="2206"/>
      <c r="AMJ2088" s="2206"/>
      <c r="AMK2088" s="2206"/>
      <c r="AML2088" s="2206"/>
      <c r="AMM2088" s="2206"/>
      <c r="AMN2088" s="2206"/>
      <c r="AMO2088" s="2206"/>
      <c r="AMP2088" s="2206"/>
      <c r="AMQ2088" s="2206"/>
      <c r="AMR2088" s="2206"/>
      <c r="AMS2088" s="2206"/>
      <c r="AMT2088" s="2206"/>
      <c r="AMU2088" s="2206"/>
      <c r="AMV2088" s="2206"/>
      <c r="AMW2088" s="2206"/>
      <c r="AMX2088" s="2206"/>
      <c r="AMY2088" s="2206"/>
      <c r="AMZ2088" s="2206"/>
      <c r="ANA2088" s="2206"/>
      <c r="ANB2088" s="2206"/>
      <c r="ANC2088" s="2206"/>
      <c r="AND2088" s="2206"/>
      <c r="ANE2088" s="2206"/>
      <c r="ANF2088" s="2206"/>
      <c r="ANG2088" s="2206"/>
      <c r="ANH2088" s="2206"/>
      <c r="ANI2088" s="2206"/>
      <c r="ANJ2088" s="2206"/>
      <c r="ANK2088" s="2206"/>
      <c r="ANL2088" s="2206"/>
      <c r="ANM2088" s="2206"/>
      <c r="ANN2088" s="2206"/>
      <c r="ANO2088" s="2206"/>
      <c r="ANP2088" s="2206"/>
      <c r="ANQ2088" s="2206"/>
      <c r="ANR2088" s="2206"/>
      <c r="ANS2088" s="2206"/>
      <c r="ANT2088" s="2206"/>
      <c r="ANU2088" s="2206"/>
      <c r="ANV2088" s="2206"/>
      <c r="ANW2088" s="2206"/>
      <c r="ANX2088" s="2206"/>
      <c r="ANY2088" s="2206"/>
      <c r="ANZ2088" s="2206"/>
      <c r="AOA2088" s="2206"/>
      <c r="AOB2088" s="2206"/>
      <c r="AOC2088" s="2206"/>
      <c r="AOD2088" s="2206"/>
      <c r="AOE2088" s="2206"/>
      <c r="AOF2088" s="2206"/>
      <c r="AOG2088" s="2206"/>
      <c r="AOH2088" s="2206"/>
      <c r="AOI2088" s="2206"/>
      <c r="AOJ2088" s="2206"/>
      <c r="AOK2088" s="2206"/>
      <c r="AOL2088" s="2206"/>
      <c r="AOM2088" s="2206"/>
      <c r="AON2088" s="2206"/>
      <c r="AOO2088" s="2206"/>
      <c r="AOP2088" s="2206"/>
      <c r="AOQ2088" s="2206"/>
      <c r="AOR2088" s="2206"/>
      <c r="AOS2088" s="2206"/>
      <c r="AOT2088" s="2206"/>
      <c r="AOU2088" s="2206"/>
      <c r="AOV2088" s="2206"/>
      <c r="AOW2088" s="2206"/>
      <c r="AOX2088" s="2206"/>
      <c r="AOY2088" s="2206"/>
      <c r="AOZ2088" s="2206"/>
      <c r="APA2088" s="2206"/>
      <c r="APB2088" s="2206"/>
      <c r="APC2088" s="2206"/>
      <c r="APD2088" s="2206"/>
      <c r="APE2088" s="2206"/>
      <c r="APF2088" s="2206"/>
      <c r="APG2088" s="2206"/>
      <c r="APH2088" s="2206"/>
      <c r="API2088" s="2206"/>
      <c r="APJ2088" s="2206"/>
      <c r="APK2088" s="2206"/>
      <c r="APL2088" s="2206"/>
      <c r="APM2088" s="2206"/>
      <c r="APN2088" s="2206"/>
      <c r="APO2088" s="2206"/>
      <c r="APP2088" s="2206"/>
      <c r="APQ2088" s="2206"/>
      <c r="APR2088" s="2206"/>
      <c r="APS2088" s="2206"/>
      <c r="APT2088" s="2206"/>
      <c r="APU2088" s="2206"/>
      <c r="APV2088" s="2206"/>
      <c r="APW2088" s="2206"/>
      <c r="APX2088" s="2206"/>
      <c r="APY2088" s="2206"/>
      <c r="APZ2088" s="2206"/>
      <c r="AQA2088" s="2206"/>
      <c r="AQB2088" s="2206"/>
      <c r="AQC2088" s="2206"/>
      <c r="AQD2088" s="2206"/>
      <c r="AQE2088" s="2206"/>
      <c r="AQF2088" s="2206"/>
      <c r="AQG2088" s="2206"/>
      <c r="AQH2088" s="2206"/>
      <c r="AQI2088" s="2206"/>
      <c r="AQJ2088" s="2206"/>
      <c r="AQK2088" s="2206"/>
      <c r="AQL2088" s="2206"/>
      <c r="AQM2088" s="2206"/>
      <c r="AQN2088" s="2206"/>
      <c r="AQO2088" s="2206"/>
      <c r="AQP2088" s="2206"/>
      <c r="AQQ2088" s="2206"/>
      <c r="AQR2088" s="2206"/>
      <c r="AQS2088" s="2206"/>
      <c r="AQT2088" s="2206"/>
      <c r="AQU2088" s="2206"/>
      <c r="AQV2088" s="2206"/>
      <c r="AQW2088" s="2206"/>
      <c r="AQX2088" s="2206"/>
      <c r="AQY2088" s="2206"/>
      <c r="AQZ2088" s="2206"/>
      <c r="ARA2088" s="2206"/>
      <c r="ARB2088" s="2206"/>
      <c r="ARC2088" s="2206"/>
      <c r="ARD2088" s="2206"/>
      <c r="ARE2088" s="2206"/>
      <c r="ARF2088" s="2206"/>
      <c r="ARG2088" s="2206"/>
      <c r="ARH2088" s="2206"/>
      <c r="ARI2088" s="2206"/>
      <c r="ARJ2088" s="2206"/>
      <c r="ARK2088" s="2206"/>
      <c r="ARL2088" s="2206"/>
      <c r="ARM2088" s="2206"/>
      <c r="ARN2088" s="2206"/>
      <c r="ARO2088" s="2206"/>
      <c r="ARP2088" s="2206"/>
      <c r="ARQ2088" s="2206"/>
      <c r="ARR2088" s="2206"/>
      <c r="ARS2088" s="2206"/>
      <c r="ART2088" s="2206"/>
      <c r="ARU2088" s="2206"/>
      <c r="ARV2088" s="2206"/>
      <c r="ARW2088" s="2206"/>
      <c r="ARX2088" s="2206"/>
      <c r="ARY2088" s="2206"/>
      <c r="ARZ2088" s="2206"/>
      <c r="ASA2088" s="2206"/>
      <c r="ASB2088" s="2206"/>
      <c r="ASC2088" s="2206"/>
      <c r="ASD2088" s="2206"/>
      <c r="ASE2088" s="2206"/>
      <c r="ASF2088" s="2206"/>
      <c r="ASG2088" s="2206"/>
      <c r="ASH2088" s="2206"/>
      <c r="ASI2088" s="2206"/>
      <c r="ASJ2088" s="2206"/>
      <c r="ASK2088" s="2206"/>
      <c r="ASL2088" s="2206"/>
      <c r="ASM2088" s="2206"/>
      <c r="ASN2088" s="2206"/>
      <c r="ASO2088" s="2206"/>
      <c r="ASP2088" s="2206"/>
      <c r="ASQ2088" s="2206"/>
      <c r="ASR2088" s="2206"/>
      <c r="ASS2088" s="2206"/>
      <c r="AST2088" s="2206"/>
      <c r="ASU2088" s="2206"/>
      <c r="ASV2088" s="2206"/>
      <c r="ASW2088" s="2206"/>
      <c r="ASX2088" s="2206"/>
      <c r="ASY2088" s="2206"/>
      <c r="ASZ2088" s="2206"/>
      <c r="ATA2088" s="2206"/>
      <c r="ATB2088" s="2206"/>
      <c r="ATC2088" s="2206"/>
      <c r="ATD2088" s="2206"/>
      <c r="ATE2088" s="2206"/>
      <c r="ATF2088" s="2206"/>
      <c r="ATG2088" s="2206"/>
      <c r="ATH2088" s="2206"/>
      <c r="ATI2088" s="2206"/>
      <c r="ATJ2088" s="2206"/>
      <c r="ATK2088" s="2206"/>
      <c r="ATL2088" s="2206"/>
      <c r="ATM2088" s="2206"/>
      <c r="ATN2088" s="2206"/>
      <c r="ATO2088" s="2206"/>
      <c r="ATP2088" s="2206"/>
      <c r="ATQ2088" s="2206"/>
      <c r="ATR2088" s="2206"/>
      <c r="ATS2088" s="2206"/>
      <c r="ATT2088" s="2206"/>
      <c r="ATU2088" s="2206"/>
      <c r="ATV2088" s="2206"/>
      <c r="ATW2088" s="2206"/>
      <c r="ATX2088" s="2206"/>
      <c r="ATY2088" s="2206"/>
      <c r="ATZ2088" s="2206"/>
      <c r="AUA2088" s="2206"/>
      <c r="AUB2088" s="2206"/>
      <c r="AUC2088" s="2206"/>
      <c r="AUD2088" s="2206"/>
      <c r="AUE2088" s="2206"/>
      <c r="AUF2088" s="2206"/>
      <c r="AUG2088" s="2206"/>
      <c r="AUH2088" s="2206"/>
      <c r="AUI2088" s="2206"/>
      <c r="AUJ2088" s="2206"/>
      <c r="AUK2088" s="2206"/>
      <c r="AUL2088" s="2206"/>
      <c r="AUM2088" s="2206"/>
      <c r="AUN2088" s="2206"/>
      <c r="AUO2088" s="2206"/>
      <c r="AUP2088" s="2206"/>
      <c r="AUQ2088" s="2206"/>
      <c r="AUR2088" s="2206"/>
      <c r="AUS2088" s="2206"/>
      <c r="AUT2088" s="2206"/>
      <c r="AUU2088" s="2206"/>
      <c r="AUV2088" s="2206"/>
      <c r="AUW2088" s="2206"/>
      <c r="AUX2088" s="2206"/>
      <c r="AUY2088" s="2206"/>
      <c r="AUZ2088" s="2206"/>
      <c r="AVA2088" s="2206"/>
      <c r="AVB2088" s="2206"/>
      <c r="AVC2088" s="2206"/>
      <c r="AVD2088" s="2206"/>
      <c r="AVE2088" s="2206"/>
      <c r="AVF2088" s="2206"/>
      <c r="AVG2088" s="2206"/>
      <c r="AVH2088" s="2206"/>
      <c r="AVI2088" s="2206"/>
      <c r="AVJ2088" s="2206"/>
      <c r="AVK2088" s="2206"/>
      <c r="AVL2088" s="2206"/>
      <c r="AVM2088" s="2206"/>
      <c r="AVN2088" s="2206"/>
      <c r="AVO2088" s="2206"/>
      <c r="AVP2088" s="2206"/>
      <c r="AVQ2088" s="2206"/>
      <c r="AVR2088" s="2206"/>
      <c r="AVS2088" s="2206"/>
      <c r="AVT2088" s="2206"/>
      <c r="AVU2088" s="2206"/>
      <c r="AVV2088" s="2206"/>
      <c r="AVW2088" s="2206"/>
      <c r="AVX2088" s="2206"/>
      <c r="AVY2088" s="2206"/>
      <c r="AVZ2088" s="2206"/>
      <c r="AWA2088" s="2206"/>
      <c r="AWB2088" s="2206"/>
      <c r="AWC2088" s="2206"/>
      <c r="AWD2088" s="2206"/>
      <c r="AWE2088" s="2206"/>
      <c r="AWF2088" s="2206"/>
      <c r="AWG2088" s="2206"/>
      <c r="AWH2088" s="2206"/>
      <c r="AWI2088" s="2206"/>
      <c r="AWJ2088" s="2206"/>
      <c r="AWK2088" s="2206"/>
      <c r="AWL2088" s="2206"/>
      <c r="AWM2088" s="2206"/>
      <c r="AWN2088" s="2206"/>
      <c r="AWO2088" s="2206"/>
      <c r="AWP2088" s="2206"/>
      <c r="AWQ2088" s="2206"/>
      <c r="AWR2088" s="2206"/>
      <c r="AWS2088" s="2206"/>
      <c r="AWT2088" s="2206"/>
      <c r="AWU2088" s="2206"/>
      <c r="AWV2088" s="2206"/>
      <c r="AWW2088" s="2206"/>
      <c r="AWX2088" s="2206"/>
      <c r="AWY2088" s="2206"/>
      <c r="AWZ2088" s="2206"/>
      <c r="AXA2088" s="2206"/>
      <c r="AXB2088" s="2206"/>
      <c r="AXC2088" s="2206"/>
      <c r="AXD2088" s="2206"/>
      <c r="AXE2088" s="2206"/>
      <c r="AXF2088" s="2206"/>
      <c r="AXG2088" s="2206"/>
      <c r="AXH2088" s="2206"/>
      <c r="AXI2088" s="2206"/>
      <c r="AXJ2088" s="2206"/>
      <c r="AXK2088" s="2206"/>
      <c r="AXL2088" s="2206"/>
      <c r="AXM2088" s="2206"/>
      <c r="AXN2088" s="2206"/>
      <c r="AXO2088" s="2206"/>
      <c r="AXP2088" s="2206"/>
      <c r="AXQ2088" s="2206"/>
      <c r="AXR2088" s="2206"/>
      <c r="AXS2088" s="2206"/>
      <c r="AXT2088" s="2206"/>
      <c r="AXU2088" s="2206"/>
      <c r="AXV2088" s="2206"/>
      <c r="AXW2088" s="2206"/>
      <c r="AXX2088" s="2206"/>
      <c r="AXY2088" s="2206"/>
      <c r="AXZ2088" s="2206"/>
      <c r="AYA2088" s="2206"/>
      <c r="AYB2088" s="2206"/>
      <c r="AYC2088" s="2206"/>
      <c r="AYD2088" s="2206"/>
      <c r="AYE2088" s="2206"/>
      <c r="AYF2088" s="2206"/>
      <c r="AYG2088" s="2206"/>
      <c r="AYH2088" s="2206"/>
      <c r="AYI2088" s="2206"/>
      <c r="AYJ2088" s="2206"/>
      <c r="AYK2088" s="2206"/>
      <c r="AYL2088" s="2206"/>
      <c r="AYM2088" s="2206"/>
      <c r="AYN2088" s="2206"/>
      <c r="AYO2088" s="2206"/>
      <c r="AYP2088" s="2206"/>
      <c r="AYQ2088" s="2206"/>
      <c r="AYR2088" s="2206"/>
      <c r="AYS2088" s="2206"/>
      <c r="AYT2088" s="2206"/>
      <c r="AYU2088" s="2206"/>
      <c r="AYV2088" s="2206"/>
      <c r="AYW2088" s="2206"/>
      <c r="AYX2088" s="2206"/>
      <c r="AYY2088" s="2206"/>
      <c r="AYZ2088" s="2206"/>
      <c r="AZA2088" s="2206"/>
      <c r="AZB2088" s="2206"/>
      <c r="AZC2088" s="2206"/>
      <c r="AZD2088" s="2206"/>
      <c r="AZE2088" s="2206"/>
      <c r="AZF2088" s="2206"/>
      <c r="AZG2088" s="2206"/>
      <c r="AZH2088" s="2206"/>
      <c r="AZI2088" s="2206"/>
      <c r="AZJ2088" s="2206"/>
      <c r="AZK2088" s="2206"/>
      <c r="AZL2088" s="2206"/>
      <c r="AZM2088" s="2206"/>
      <c r="AZN2088" s="2206"/>
      <c r="AZO2088" s="2206"/>
      <c r="AZP2088" s="2206"/>
      <c r="AZQ2088" s="2206"/>
      <c r="AZR2088" s="2206"/>
      <c r="AZS2088" s="2206"/>
      <c r="AZT2088" s="2206"/>
      <c r="AZU2088" s="2206"/>
      <c r="AZV2088" s="2206"/>
      <c r="AZW2088" s="2206"/>
      <c r="AZX2088" s="2206"/>
      <c r="AZY2088" s="2206"/>
      <c r="AZZ2088" s="2206"/>
      <c r="BAA2088" s="2206"/>
      <c r="BAB2088" s="2206"/>
      <c r="BAC2088" s="2206"/>
      <c r="BAD2088" s="2206"/>
      <c r="BAE2088" s="2206"/>
      <c r="BAF2088" s="2206"/>
      <c r="BAG2088" s="2206"/>
      <c r="BAH2088" s="2206"/>
      <c r="BAI2088" s="2206"/>
      <c r="BAJ2088" s="2206"/>
      <c r="BAK2088" s="2206"/>
      <c r="BAL2088" s="2206"/>
      <c r="BAM2088" s="2206"/>
      <c r="BAN2088" s="2206"/>
      <c r="BAO2088" s="2206"/>
      <c r="BAP2088" s="2206"/>
      <c r="BAQ2088" s="2206"/>
      <c r="BAR2088" s="2206"/>
      <c r="BAS2088" s="2206"/>
      <c r="BAT2088" s="2206"/>
      <c r="BAU2088" s="2206"/>
      <c r="BAV2088" s="2206"/>
      <c r="BAW2088" s="2206"/>
      <c r="BAX2088" s="2206"/>
      <c r="BAY2088" s="2206"/>
      <c r="BAZ2088" s="2206"/>
      <c r="BBA2088" s="2206"/>
      <c r="BBB2088" s="2206"/>
      <c r="BBC2088" s="2206"/>
      <c r="BBD2088" s="2206"/>
      <c r="BBE2088" s="2206"/>
      <c r="BBF2088" s="2206"/>
      <c r="BBG2088" s="2206"/>
      <c r="BBH2088" s="2206"/>
      <c r="BBI2088" s="2206"/>
      <c r="BBJ2088" s="2206"/>
      <c r="BBK2088" s="2206"/>
      <c r="BBL2088" s="2206"/>
      <c r="BBM2088" s="2206"/>
      <c r="BBN2088" s="2206"/>
      <c r="BBO2088" s="2206"/>
      <c r="BBP2088" s="2206"/>
      <c r="BBQ2088" s="2206"/>
      <c r="BBR2088" s="2206"/>
      <c r="BBS2088" s="2206"/>
      <c r="BBT2088" s="2206"/>
      <c r="BBU2088" s="2206"/>
      <c r="BBV2088" s="2206"/>
      <c r="BBW2088" s="2206"/>
      <c r="BBX2088" s="2206"/>
      <c r="BBY2088" s="2206"/>
      <c r="BBZ2088" s="2206"/>
      <c r="BCA2088" s="2206"/>
      <c r="BCB2088" s="2206"/>
      <c r="BCC2088" s="2206"/>
      <c r="BCD2088" s="2206"/>
      <c r="BCE2088" s="2206"/>
      <c r="BCF2088" s="2206"/>
      <c r="BCG2088" s="2206"/>
      <c r="BCH2088" s="2206"/>
      <c r="BCI2088" s="2206"/>
      <c r="BCJ2088" s="2206"/>
      <c r="BCK2088" s="2206"/>
      <c r="BCL2088" s="2206"/>
      <c r="BCM2088" s="2206"/>
      <c r="BCN2088" s="2206"/>
      <c r="BCO2088" s="2206"/>
      <c r="BCP2088" s="2206"/>
      <c r="BCQ2088" s="2206"/>
      <c r="BCR2088" s="2206"/>
      <c r="BCS2088" s="2206"/>
      <c r="BCT2088" s="2206"/>
      <c r="BCU2088" s="2206"/>
      <c r="BCV2088" s="2206"/>
      <c r="BCW2088" s="2206"/>
      <c r="BCX2088" s="2206"/>
      <c r="BCY2088" s="2206"/>
      <c r="BCZ2088" s="2206"/>
      <c r="BDA2088" s="2206"/>
      <c r="BDB2088" s="2206"/>
      <c r="BDC2088" s="2206"/>
      <c r="BDD2088" s="2206"/>
      <c r="BDE2088" s="2206"/>
      <c r="BDF2088" s="2206"/>
      <c r="BDG2088" s="2206"/>
      <c r="BDH2088" s="2206"/>
      <c r="BDI2088" s="2206"/>
      <c r="BDJ2088" s="2206"/>
      <c r="BDK2088" s="2206"/>
      <c r="BDL2088" s="2206"/>
      <c r="BDM2088" s="2206"/>
      <c r="BDN2088" s="2206"/>
      <c r="BDO2088" s="2206"/>
      <c r="BDP2088" s="2206"/>
      <c r="BDQ2088" s="2206"/>
      <c r="BDR2088" s="2206"/>
      <c r="BDS2088" s="2206"/>
      <c r="BDT2088" s="2206"/>
      <c r="BDU2088" s="2206"/>
      <c r="BDV2088" s="2206"/>
      <c r="BDW2088" s="2206"/>
      <c r="BDX2088" s="2206"/>
      <c r="BDY2088" s="2206"/>
      <c r="BDZ2088" s="2206"/>
      <c r="BEA2088" s="2206"/>
      <c r="BEB2088" s="2206"/>
      <c r="BEC2088" s="2206"/>
      <c r="BED2088" s="2206"/>
      <c r="BEE2088" s="2206"/>
      <c r="BEF2088" s="2206"/>
      <c r="BEG2088" s="2206"/>
      <c r="BEH2088" s="2206"/>
      <c r="BEI2088" s="2206"/>
      <c r="BEJ2088" s="2206"/>
      <c r="BEK2088" s="2206"/>
      <c r="BEL2088" s="2206"/>
      <c r="BEM2088" s="2206"/>
      <c r="BEN2088" s="2206"/>
      <c r="BEO2088" s="2206"/>
      <c r="BEP2088" s="2206"/>
      <c r="BEQ2088" s="2206"/>
      <c r="BER2088" s="2206"/>
      <c r="BES2088" s="2206"/>
      <c r="BET2088" s="2206"/>
      <c r="BEU2088" s="2206"/>
      <c r="BEV2088" s="2206"/>
      <c r="BEW2088" s="2206"/>
      <c r="BEX2088" s="2206"/>
      <c r="BEY2088" s="2206"/>
      <c r="BEZ2088" s="2206"/>
      <c r="BFA2088" s="2206"/>
      <c r="BFB2088" s="2206"/>
      <c r="BFC2088" s="2206"/>
      <c r="BFD2088" s="2206"/>
      <c r="BFE2088" s="2206"/>
      <c r="BFF2088" s="2206"/>
      <c r="BFG2088" s="2206"/>
      <c r="BFH2088" s="2206"/>
      <c r="BFI2088" s="2206"/>
      <c r="BFJ2088" s="2206"/>
      <c r="BFK2088" s="2206"/>
      <c r="BFL2088" s="2206"/>
      <c r="BFM2088" s="2206"/>
      <c r="BFN2088" s="2206"/>
      <c r="BFO2088" s="2206"/>
      <c r="BFP2088" s="2206"/>
      <c r="BFQ2088" s="2206"/>
      <c r="BFR2088" s="2206"/>
      <c r="BFS2088" s="2206"/>
      <c r="BFT2088" s="2206"/>
      <c r="BFU2088" s="2206"/>
      <c r="BFV2088" s="2206"/>
      <c r="BFW2088" s="2206"/>
      <c r="BFX2088" s="2206"/>
      <c r="BFY2088" s="2206"/>
      <c r="BFZ2088" s="2206"/>
      <c r="BGA2088" s="2206"/>
      <c r="BGB2088" s="2206"/>
      <c r="BGC2088" s="2206"/>
      <c r="BGD2088" s="2206"/>
      <c r="BGE2088" s="2206"/>
      <c r="BGF2088" s="2206"/>
      <c r="BGG2088" s="2206"/>
      <c r="BGH2088" s="2206"/>
      <c r="BGI2088" s="2206"/>
      <c r="BGJ2088" s="2206"/>
      <c r="BGK2088" s="2206"/>
      <c r="BGL2088" s="2206"/>
      <c r="BGM2088" s="2206"/>
      <c r="BGN2088" s="2206"/>
      <c r="BGO2088" s="2206"/>
      <c r="BGP2088" s="2206"/>
      <c r="BGQ2088" s="2206"/>
      <c r="BGR2088" s="2206"/>
      <c r="BGS2088" s="2206"/>
      <c r="BGT2088" s="2206"/>
      <c r="BGU2088" s="2206"/>
      <c r="BGV2088" s="2206"/>
      <c r="BGW2088" s="2206"/>
      <c r="BGX2088" s="2206"/>
      <c r="BGY2088" s="2206"/>
      <c r="BGZ2088" s="2206"/>
      <c r="BHA2088" s="2206"/>
      <c r="BHB2088" s="2206"/>
      <c r="BHC2088" s="2206"/>
      <c r="BHD2088" s="2206"/>
      <c r="BHE2088" s="2206"/>
      <c r="BHF2088" s="2206"/>
      <c r="BHG2088" s="2206"/>
      <c r="BHH2088" s="2206"/>
      <c r="BHI2088" s="2206"/>
      <c r="BHJ2088" s="2206"/>
      <c r="BHK2088" s="2206"/>
      <c r="BHL2088" s="2206"/>
      <c r="BHM2088" s="2206"/>
      <c r="BHN2088" s="2206"/>
      <c r="BHO2088" s="2206"/>
      <c r="BHP2088" s="2206"/>
      <c r="BHQ2088" s="2206"/>
      <c r="BHR2088" s="2206"/>
      <c r="BHS2088" s="2206"/>
      <c r="BHT2088" s="2206"/>
      <c r="BHU2088" s="2206"/>
      <c r="BHV2088" s="2206"/>
      <c r="BHW2088" s="2206"/>
      <c r="BHX2088" s="2206"/>
      <c r="BHY2088" s="2206"/>
      <c r="BHZ2088" s="2206"/>
      <c r="BIA2088" s="2206"/>
      <c r="BIB2088" s="2206"/>
      <c r="BIC2088" s="2206"/>
      <c r="BID2088" s="2206"/>
      <c r="BIE2088" s="2206"/>
      <c r="BIF2088" s="2206"/>
      <c r="BIG2088" s="2206"/>
      <c r="BIH2088" s="2206"/>
      <c r="BII2088" s="2206"/>
      <c r="BIJ2088" s="2206"/>
      <c r="BIK2088" s="2206"/>
      <c r="BIL2088" s="2206"/>
      <c r="BIM2088" s="2206"/>
      <c r="BIN2088" s="2206"/>
      <c r="BIO2088" s="2206"/>
      <c r="BIP2088" s="2206"/>
      <c r="BIQ2088" s="2206"/>
      <c r="BIR2088" s="2206"/>
      <c r="BIS2088" s="2206"/>
      <c r="BIT2088" s="2206"/>
      <c r="BIU2088" s="2206"/>
      <c r="BIV2088" s="2206"/>
      <c r="BIW2088" s="2206"/>
      <c r="BIX2088" s="2206"/>
      <c r="BIY2088" s="2206"/>
      <c r="BIZ2088" s="2206"/>
      <c r="BJA2088" s="2206"/>
      <c r="BJB2088" s="2206"/>
      <c r="BJC2088" s="2206"/>
      <c r="BJD2088" s="2206"/>
      <c r="BJE2088" s="2206"/>
      <c r="BJF2088" s="2206"/>
      <c r="BJG2088" s="2206"/>
      <c r="BJH2088" s="2206"/>
      <c r="BJI2088" s="2206"/>
      <c r="BJJ2088" s="2206"/>
      <c r="BJK2088" s="2206"/>
      <c r="BJL2088" s="2206"/>
      <c r="BJM2088" s="2206"/>
      <c r="BJN2088" s="2206"/>
      <c r="BJO2088" s="2206"/>
      <c r="BJP2088" s="2206"/>
      <c r="BJQ2088" s="2206"/>
      <c r="BJR2088" s="2206"/>
      <c r="BJS2088" s="2206"/>
      <c r="BJT2088" s="2206"/>
      <c r="BJU2088" s="2206"/>
      <c r="BJV2088" s="2206"/>
      <c r="BJW2088" s="2206"/>
      <c r="BJX2088" s="2206"/>
      <c r="BJY2088" s="2206"/>
      <c r="BJZ2088" s="2206"/>
      <c r="BKA2088" s="2206"/>
      <c r="BKB2088" s="2206"/>
      <c r="BKC2088" s="2206"/>
      <c r="BKD2088" s="2206"/>
      <c r="BKE2088" s="2206"/>
      <c r="BKF2088" s="2206"/>
      <c r="BKG2088" s="2206"/>
      <c r="BKH2088" s="2206"/>
      <c r="BKI2088" s="2206"/>
      <c r="BKJ2088" s="2206"/>
      <c r="BKK2088" s="2206"/>
      <c r="BKL2088" s="2206"/>
      <c r="BKM2088" s="2206"/>
      <c r="BKN2088" s="2206"/>
      <c r="BKO2088" s="2206"/>
      <c r="BKP2088" s="2206"/>
      <c r="BKQ2088" s="2206"/>
      <c r="BKR2088" s="2206"/>
      <c r="BKS2088" s="2206"/>
      <c r="BKT2088" s="2206"/>
      <c r="BKU2088" s="2206"/>
      <c r="BKV2088" s="2206"/>
      <c r="BKW2088" s="2206"/>
      <c r="BKX2088" s="2206"/>
      <c r="BKY2088" s="2206"/>
      <c r="BKZ2088" s="2206"/>
      <c r="BLA2088" s="2206"/>
      <c r="BLB2088" s="2206"/>
      <c r="BLC2088" s="2206"/>
      <c r="BLD2088" s="2206"/>
      <c r="BLE2088" s="2206"/>
      <c r="BLF2088" s="2206"/>
      <c r="BLG2088" s="2206"/>
      <c r="BLH2088" s="2206"/>
      <c r="BLI2088" s="2206"/>
      <c r="BLJ2088" s="2206"/>
      <c r="BLK2088" s="2206"/>
      <c r="BLL2088" s="2206"/>
      <c r="BLM2088" s="2206"/>
      <c r="BLN2088" s="2206"/>
      <c r="BLO2088" s="2206"/>
      <c r="BLP2088" s="2206"/>
      <c r="BLQ2088" s="2206"/>
      <c r="BLR2088" s="2206"/>
      <c r="BLS2088" s="2206"/>
      <c r="BLT2088" s="2206"/>
      <c r="BLU2088" s="2206"/>
      <c r="BLV2088" s="2206"/>
      <c r="BLW2088" s="2206"/>
      <c r="BLX2088" s="2206"/>
      <c r="BLY2088" s="2206"/>
      <c r="BLZ2088" s="2206"/>
      <c r="BMA2088" s="2206"/>
      <c r="BMB2088" s="2206"/>
      <c r="BMC2088" s="2206"/>
      <c r="BMD2088" s="2206"/>
      <c r="BME2088" s="2206"/>
      <c r="BMF2088" s="2206"/>
      <c r="BMG2088" s="2206"/>
      <c r="BMH2088" s="2206"/>
      <c r="BMI2088" s="2206"/>
      <c r="BMJ2088" s="2206"/>
      <c r="BMK2088" s="2206"/>
      <c r="BML2088" s="2206"/>
      <c r="BMM2088" s="2206"/>
      <c r="BMN2088" s="2206"/>
      <c r="BMO2088" s="2206"/>
      <c r="BMP2088" s="2206"/>
      <c r="BMQ2088" s="2206"/>
      <c r="BMR2088" s="2206"/>
      <c r="BMS2088" s="2206"/>
      <c r="BMT2088" s="2206"/>
      <c r="BMU2088" s="2206"/>
      <c r="BMV2088" s="2206"/>
      <c r="BMW2088" s="2206"/>
      <c r="BMX2088" s="2206"/>
      <c r="BMY2088" s="2206"/>
      <c r="BMZ2088" s="2206"/>
      <c r="BNA2088" s="2206"/>
      <c r="BNB2088" s="2206"/>
      <c r="BNC2088" s="2206"/>
      <c r="BND2088" s="2206"/>
      <c r="BNE2088" s="2206"/>
      <c r="BNF2088" s="2206"/>
      <c r="BNG2088" s="2206"/>
      <c r="BNH2088" s="2206"/>
      <c r="BNI2088" s="2206"/>
      <c r="BNJ2088" s="2206"/>
      <c r="BNK2088" s="2206"/>
      <c r="BNL2088" s="2206"/>
      <c r="BNM2088" s="2206"/>
      <c r="BNN2088" s="2206"/>
      <c r="BNO2088" s="2206"/>
      <c r="BNP2088" s="2206"/>
      <c r="BNQ2088" s="2206"/>
      <c r="BNR2088" s="2206"/>
      <c r="BNS2088" s="2206"/>
      <c r="BNT2088" s="2206"/>
      <c r="BNU2088" s="2206"/>
      <c r="BNV2088" s="2206"/>
      <c r="BNW2088" s="2206"/>
      <c r="BNX2088" s="2206"/>
      <c r="BNY2088" s="2206"/>
      <c r="BNZ2088" s="2206"/>
      <c r="BOA2088" s="2206"/>
      <c r="BOB2088" s="2206"/>
      <c r="BOC2088" s="2206"/>
      <c r="BOD2088" s="2206"/>
      <c r="BOE2088" s="2206"/>
      <c r="BOF2088" s="2206"/>
      <c r="BOG2088" s="2206"/>
      <c r="BOH2088" s="2206"/>
      <c r="BOI2088" s="2206"/>
      <c r="BOJ2088" s="2206"/>
      <c r="BOK2088" s="2206"/>
      <c r="BOL2088" s="2206"/>
      <c r="BOM2088" s="2206"/>
      <c r="BON2088" s="2206"/>
      <c r="BOO2088" s="2206"/>
      <c r="BOP2088" s="2206"/>
      <c r="BOQ2088" s="2206"/>
      <c r="BOR2088" s="2206"/>
      <c r="BOS2088" s="2206"/>
      <c r="BOT2088" s="2206"/>
      <c r="BOU2088" s="2206"/>
      <c r="BOV2088" s="2206"/>
      <c r="BOW2088" s="2206"/>
      <c r="BOX2088" s="2206"/>
      <c r="BOY2088" s="2206"/>
      <c r="BOZ2088" s="2206"/>
      <c r="BPA2088" s="2206"/>
      <c r="BPB2088" s="2206"/>
      <c r="BPC2088" s="2206"/>
      <c r="BPD2088" s="2206"/>
      <c r="BPE2088" s="2206"/>
      <c r="BPF2088" s="2206"/>
      <c r="BPG2088" s="2206"/>
      <c r="BPH2088" s="2206"/>
      <c r="BPI2088" s="2206"/>
      <c r="BPJ2088" s="2206"/>
      <c r="BPK2088" s="2206"/>
      <c r="BPL2088" s="2206"/>
      <c r="BPM2088" s="2206"/>
      <c r="BPN2088" s="2206"/>
      <c r="BPO2088" s="2206"/>
      <c r="BPP2088" s="2206"/>
      <c r="BPQ2088" s="2206"/>
      <c r="BPR2088" s="2206"/>
      <c r="BPS2088" s="2206"/>
      <c r="BPT2088" s="2206"/>
      <c r="BPU2088" s="2206"/>
      <c r="BPV2088" s="2206"/>
      <c r="BPW2088" s="2206"/>
      <c r="BPX2088" s="2206"/>
      <c r="BPY2088" s="2206"/>
      <c r="BPZ2088" s="2206"/>
      <c r="BQA2088" s="2206"/>
      <c r="BQB2088" s="2206"/>
      <c r="BQC2088" s="2206"/>
      <c r="BQD2088" s="2206"/>
      <c r="BQE2088" s="2206"/>
      <c r="BQF2088" s="2206"/>
      <c r="BQG2088" s="2206"/>
      <c r="BQH2088" s="2206"/>
      <c r="BQI2088" s="2206"/>
      <c r="BQJ2088" s="2206"/>
      <c r="BQK2088" s="2206"/>
      <c r="BQL2088" s="2206"/>
      <c r="BQM2088" s="2206"/>
      <c r="BQN2088" s="2206"/>
      <c r="BQO2088" s="2206"/>
      <c r="BQP2088" s="2206"/>
      <c r="BQQ2088" s="2206"/>
      <c r="BQR2088" s="2206"/>
      <c r="BQS2088" s="2206"/>
      <c r="BQT2088" s="2206"/>
      <c r="BQU2088" s="2206"/>
      <c r="BQV2088" s="2206"/>
      <c r="BQW2088" s="2206"/>
      <c r="BQX2088" s="2206"/>
      <c r="BQY2088" s="2206"/>
      <c r="BQZ2088" s="2206"/>
      <c r="BRA2088" s="2206"/>
      <c r="BRB2088" s="2206"/>
      <c r="BRC2088" s="2206"/>
      <c r="BRD2088" s="2206"/>
      <c r="BRE2088" s="2206"/>
      <c r="BRF2088" s="2206"/>
      <c r="BRG2088" s="2206"/>
      <c r="BRH2088" s="2206"/>
      <c r="BRI2088" s="2206"/>
      <c r="BRJ2088" s="2206"/>
      <c r="BRK2088" s="2206"/>
      <c r="BRL2088" s="2206"/>
      <c r="BRM2088" s="2206"/>
      <c r="BRN2088" s="2206"/>
      <c r="BRO2088" s="2206"/>
      <c r="BRP2088" s="2206"/>
      <c r="BRQ2088" s="2206"/>
      <c r="BRR2088" s="2206"/>
      <c r="BRS2088" s="2206"/>
      <c r="BRT2088" s="2206"/>
      <c r="BRU2088" s="2206"/>
      <c r="BRV2088" s="2206"/>
      <c r="BRW2088" s="2206"/>
      <c r="BRX2088" s="2206"/>
      <c r="BRY2088" s="2206"/>
      <c r="BRZ2088" s="2206"/>
      <c r="BSA2088" s="2206"/>
      <c r="BSB2088" s="2206"/>
      <c r="BSC2088" s="2206"/>
      <c r="BSD2088" s="2206"/>
      <c r="BSE2088" s="2206"/>
      <c r="BSF2088" s="2206"/>
      <c r="BSG2088" s="2206"/>
      <c r="BSH2088" s="2206"/>
      <c r="BSI2088" s="2206"/>
      <c r="BSJ2088" s="2206"/>
      <c r="BSK2088" s="2206"/>
      <c r="BSL2088" s="2206"/>
      <c r="BSM2088" s="2206"/>
      <c r="BSN2088" s="2206"/>
      <c r="BSO2088" s="2206"/>
      <c r="BSP2088" s="2206"/>
      <c r="BSQ2088" s="2206"/>
      <c r="BSR2088" s="2206"/>
      <c r="BSS2088" s="2206"/>
      <c r="BST2088" s="2206"/>
      <c r="BSU2088" s="2206"/>
      <c r="BSV2088" s="2206"/>
      <c r="BSW2088" s="2206"/>
      <c r="BSX2088" s="2206"/>
      <c r="BSY2088" s="2206"/>
      <c r="BSZ2088" s="2206"/>
      <c r="BTA2088" s="2206"/>
      <c r="BTB2088" s="2206"/>
      <c r="BTC2088" s="2206"/>
      <c r="BTD2088" s="2206"/>
      <c r="BTE2088" s="2206"/>
      <c r="BTF2088" s="2206"/>
      <c r="BTG2088" s="2206"/>
      <c r="BTH2088" s="2206"/>
      <c r="BTI2088" s="2206"/>
      <c r="BTJ2088" s="2206"/>
      <c r="BTK2088" s="2206"/>
      <c r="BTL2088" s="2206"/>
      <c r="BTM2088" s="2206"/>
      <c r="BTN2088" s="2206"/>
      <c r="BTO2088" s="2206"/>
      <c r="BTP2088" s="2206"/>
      <c r="BTQ2088" s="2206"/>
      <c r="BTR2088" s="2206"/>
      <c r="BTS2088" s="2206"/>
      <c r="BTT2088" s="2206"/>
      <c r="BTU2088" s="2206"/>
      <c r="BTV2088" s="2206"/>
      <c r="BTW2088" s="2206"/>
      <c r="BTX2088" s="2206"/>
      <c r="BTY2088" s="2206"/>
      <c r="BTZ2088" s="2206"/>
      <c r="BUA2088" s="2206"/>
      <c r="BUB2088" s="2206"/>
      <c r="BUC2088" s="2206"/>
      <c r="BUD2088" s="2206"/>
      <c r="BUE2088" s="2206"/>
      <c r="BUF2088" s="2206"/>
      <c r="BUG2088" s="2206"/>
      <c r="BUH2088" s="2206"/>
      <c r="BUI2088" s="2206"/>
      <c r="BUJ2088" s="2206"/>
      <c r="BUK2088" s="2206"/>
      <c r="BUL2088" s="2206"/>
      <c r="BUM2088" s="2206"/>
      <c r="BUN2088" s="2206"/>
      <c r="BUO2088" s="2206"/>
      <c r="BUP2088" s="2206"/>
      <c r="BUQ2088" s="2206"/>
      <c r="BUR2088" s="2206"/>
      <c r="BUS2088" s="2206"/>
      <c r="BUT2088" s="2206"/>
      <c r="BUU2088" s="2206"/>
      <c r="BUV2088" s="2206"/>
      <c r="BUW2088" s="2206"/>
      <c r="BUX2088" s="2206"/>
      <c r="BUY2088" s="2206"/>
      <c r="BUZ2088" s="2206"/>
      <c r="BVA2088" s="2206"/>
      <c r="BVB2088" s="2206"/>
      <c r="BVC2088" s="2206"/>
      <c r="BVD2088" s="2206"/>
      <c r="BVE2088" s="2206"/>
      <c r="BVF2088" s="2206"/>
      <c r="BVG2088" s="2206"/>
      <c r="BVH2088" s="2206"/>
      <c r="BVI2088" s="2206"/>
      <c r="BVJ2088" s="2206"/>
      <c r="BVK2088" s="2206"/>
      <c r="BVL2088" s="2206"/>
      <c r="BVM2088" s="2206"/>
      <c r="BVN2088" s="2206"/>
      <c r="BVO2088" s="2206"/>
      <c r="BVP2088" s="2206"/>
      <c r="BVQ2088" s="2206"/>
      <c r="BVR2088" s="2206"/>
      <c r="BVS2088" s="2206"/>
      <c r="BVT2088" s="2206"/>
      <c r="BVU2088" s="2206"/>
      <c r="BVV2088" s="2206"/>
      <c r="BVW2088" s="2206"/>
      <c r="BVX2088" s="2206"/>
      <c r="BVY2088" s="2206"/>
      <c r="BVZ2088" s="2206"/>
      <c r="BWA2088" s="2206"/>
      <c r="BWB2088" s="2206"/>
      <c r="BWC2088" s="2206"/>
      <c r="BWD2088" s="2206"/>
      <c r="BWE2088" s="2206"/>
      <c r="BWF2088" s="2206"/>
      <c r="BWG2088" s="2206"/>
      <c r="BWH2088" s="2206"/>
      <c r="BWI2088" s="2206"/>
      <c r="BWJ2088" s="2206"/>
      <c r="BWK2088" s="2206"/>
      <c r="BWL2088" s="2206"/>
      <c r="BWM2088" s="2206"/>
      <c r="BWN2088" s="2206"/>
      <c r="BWO2088" s="2206"/>
      <c r="BWP2088" s="2206"/>
      <c r="BWQ2088" s="2206"/>
      <c r="BWR2088" s="2206"/>
      <c r="BWS2088" s="2206"/>
      <c r="BWT2088" s="2206"/>
      <c r="BWU2088" s="2206"/>
      <c r="BWV2088" s="2206"/>
      <c r="BWW2088" s="2206"/>
      <c r="BWX2088" s="2206"/>
      <c r="BWY2088" s="2206"/>
      <c r="BWZ2088" s="2206"/>
      <c r="BXA2088" s="2206"/>
      <c r="BXB2088" s="2206"/>
      <c r="BXC2088" s="2206"/>
      <c r="BXD2088" s="2206"/>
      <c r="BXE2088" s="2206"/>
      <c r="BXF2088" s="2206"/>
      <c r="BXG2088" s="2206"/>
      <c r="BXH2088" s="2206"/>
      <c r="BXI2088" s="2206"/>
      <c r="BXJ2088" s="2206"/>
      <c r="BXK2088" s="2206"/>
      <c r="BXL2088" s="2206"/>
      <c r="BXM2088" s="2206"/>
      <c r="BXN2088" s="2206"/>
      <c r="BXO2088" s="2206"/>
      <c r="BXP2088" s="2206"/>
      <c r="BXQ2088" s="2206"/>
      <c r="BXR2088" s="2206"/>
      <c r="BXS2088" s="2206"/>
      <c r="BXT2088" s="2206"/>
      <c r="BXU2088" s="2206"/>
      <c r="BXV2088" s="2206"/>
      <c r="BXW2088" s="2206"/>
      <c r="BXX2088" s="2206"/>
      <c r="BXY2088" s="2206"/>
      <c r="BXZ2088" s="2206"/>
      <c r="BYA2088" s="2206"/>
      <c r="BYB2088" s="2206"/>
      <c r="BYC2088" s="2206"/>
      <c r="BYD2088" s="2206"/>
      <c r="BYE2088" s="2206"/>
      <c r="BYF2088" s="2206"/>
      <c r="BYG2088" s="2206"/>
      <c r="BYH2088" s="2206"/>
      <c r="BYI2088" s="2206"/>
      <c r="BYJ2088" s="2206"/>
      <c r="BYK2088" s="2206"/>
      <c r="BYL2088" s="2206"/>
      <c r="BYM2088" s="2206"/>
      <c r="BYN2088" s="2206"/>
      <c r="BYO2088" s="2206"/>
      <c r="BYP2088" s="2206"/>
      <c r="BYQ2088" s="2206"/>
      <c r="BYR2088" s="2206"/>
      <c r="BYS2088" s="2206"/>
      <c r="BYT2088" s="2206"/>
      <c r="BYU2088" s="2206"/>
      <c r="BYV2088" s="2206"/>
      <c r="BYW2088" s="2206"/>
      <c r="BYX2088" s="2206"/>
      <c r="BYY2088" s="2206"/>
      <c r="BYZ2088" s="2206"/>
      <c r="BZA2088" s="2206"/>
      <c r="BZB2088" s="2206"/>
      <c r="BZC2088" s="2206"/>
      <c r="BZD2088" s="2206"/>
      <c r="BZE2088" s="2206"/>
      <c r="BZF2088" s="2206"/>
      <c r="BZG2088" s="2206"/>
      <c r="BZH2088" s="2206"/>
      <c r="BZI2088" s="2206"/>
      <c r="BZJ2088" s="2206"/>
      <c r="BZK2088" s="2206"/>
      <c r="BZL2088" s="2206"/>
      <c r="BZM2088" s="2206"/>
      <c r="BZN2088" s="2206"/>
      <c r="BZO2088" s="2206"/>
      <c r="BZP2088" s="2206"/>
      <c r="BZQ2088" s="2206"/>
      <c r="BZR2088" s="2206"/>
      <c r="BZS2088" s="2206"/>
      <c r="BZT2088" s="2206"/>
      <c r="BZU2088" s="2206"/>
      <c r="BZV2088" s="2206"/>
      <c r="BZW2088" s="2206"/>
      <c r="BZX2088" s="2206"/>
      <c r="BZY2088" s="2206"/>
      <c r="BZZ2088" s="2206"/>
      <c r="CAA2088" s="2206"/>
      <c r="CAB2088" s="2206"/>
      <c r="CAC2088" s="2206"/>
      <c r="CAD2088" s="2206"/>
      <c r="CAE2088" s="2206"/>
      <c r="CAF2088" s="2206"/>
      <c r="CAG2088" s="2206"/>
      <c r="CAH2088" s="2206"/>
      <c r="CAI2088" s="2206"/>
      <c r="CAJ2088" s="2206"/>
      <c r="CAK2088" s="2206"/>
      <c r="CAL2088" s="2206"/>
      <c r="CAM2088" s="2206"/>
      <c r="CAN2088" s="2206"/>
      <c r="CAO2088" s="2206"/>
      <c r="CAP2088" s="2206"/>
      <c r="CAQ2088" s="2206"/>
      <c r="CAR2088" s="2206"/>
      <c r="CAS2088" s="2206"/>
      <c r="CAT2088" s="2206"/>
      <c r="CAU2088" s="2206"/>
      <c r="CAV2088" s="2206"/>
      <c r="CAW2088" s="2206"/>
      <c r="CAX2088" s="2206"/>
      <c r="CAY2088" s="2206"/>
      <c r="CAZ2088" s="2206"/>
      <c r="CBA2088" s="2206"/>
      <c r="CBB2088" s="2206"/>
      <c r="CBC2088" s="2206"/>
      <c r="CBD2088" s="2206"/>
      <c r="CBE2088" s="2206"/>
      <c r="CBF2088" s="2206"/>
      <c r="CBG2088" s="2206"/>
      <c r="CBH2088" s="2206"/>
      <c r="CBI2088" s="2206"/>
      <c r="CBJ2088" s="2206"/>
      <c r="CBK2088" s="2206"/>
      <c r="CBL2088" s="2206"/>
      <c r="CBM2088" s="2206"/>
      <c r="CBN2088" s="2206"/>
      <c r="CBO2088" s="2206"/>
      <c r="CBP2088" s="2206"/>
      <c r="CBQ2088" s="2206"/>
      <c r="CBR2088" s="2206"/>
      <c r="CBS2088" s="2206"/>
      <c r="CBT2088" s="2206"/>
      <c r="CBU2088" s="2206"/>
      <c r="CBV2088" s="2206"/>
      <c r="CBW2088" s="2206"/>
      <c r="CBX2088" s="2206"/>
      <c r="CBY2088" s="2206"/>
      <c r="CBZ2088" s="2206"/>
      <c r="CCA2088" s="2206"/>
      <c r="CCB2088" s="2206"/>
      <c r="CCC2088" s="2206"/>
      <c r="CCD2088" s="2206"/>
      <c r="CCE2088" s="2206"/>
      <c r="CCF2088" s="2206"/>
      <c r="CCG2088" s="2206"/>
      <c r="CCH2088" s="2206"/>
      <c r="CCI2088" s="2206"/>
      <c r="CCJ2088" s="2206"/>
      <c r="CCK2088" s="2206"/>
      <c r="CCL2088" s="2206"/>
      <c r="CCM2088" s="2206"/>
      <c r="CCN2088" s="2206"/>
      <c r="CCO2088" s="2206"/>
      <c r="CCP2088" s="2206"/>
      <c r="CCQ2088" s="2206"/>
      <c r="CCR2088" s="2206"/>
      <c r="CCS2088" s="2206"/>
      <c r="CCT2088" s="2206"/>
      <c r="CCU2088" s="2206"/>
      <c r="CCV2088" s="2206"/>
      <c r="CCW2088" s="2206"/>
      <c r="CCX2088" s="2206"/>
      <c r="CCY2088" s="2206"/>
      <c r="CCZ2088" s="2206"/>
      <c r="CDA2088" s="2206"/>
      <c r="CDB2088" s="2206"/>
      <c r="CDC2088" s="2206"/>
      <c r="CDD2088" s="2206"/>
      <c r="CDE2088" s="2206"/>
      <c r="CDF2088" s="2206"/>
      <c r="CDG2088" s="2206"/>
      <c r="CDH2088" s="2206"/>
      <c r="CDI2088" s="2206"/>
      <c r="CDJ2088" s="2206"/>
      <c r="CDK2088" s="2206"/>
      <c r="CDL2088" s="2206"/>
      <c r="CDM2088" s="2206"/>
      <c r="CDN2088" s="2206"/>
      <c r="CDO2088" s="2206"/>
      <c r="CDP2088" s="2206"/>
      <c r="CDQ2088" s="2206"/>
      <c r="CDR2088" s="2206"/>
      <c r="CDS2088" s="2206"/>
      <c r="CDT2088" s="2206"/>
      <c r="CDU2088" s="2206"/>
      <c r="CDV2088" s="2206"/>
      <c r="CDW2088" s="2206"/>
      <c r="CDX2088" s="2206"/>
      <c r="CDY2088" s="2206"/>
      <c r="CDZ2088" s="2206"/>
      <c r="CEA2088" s="2206"/>
      <c r="CEB2088" s="2206"/>
      <c r="CEC2088" s="2206"/>
      <c r="CED2088" s="2206"/>
      <c r="CEE2088" s="2206"/>
      <c r="CEF2088" s="2206"/>
      <c r="CEG2088" s="2206"/>
      <c r="CEH2088" s="2206"/>
      <c r="CEI2088" s="2206"/>
      <c r="CEJ2088" s="2206"/>
      <c r="CEK2088" s="2206"/>
      <c r="CEL2088" s="2206"/>
      <c r="CEM2088" s="2206"/>
      <c r="CEN2088" s="2206"/>
      <c r="CEO2088" s="2206"/>
      <c r="CEP2088" s="2206"/>
      <c r="CEQ2088" s="2206"/>
      <c r="CER2088" s="2206"/>
      <c r="CES2088" s="2206"/>
      <c r="CET2088" s="2206"/>
      <c r="CEU2088" s="2206"/>
      <c r="CEV2088" s="2206"/>
      <c r="CEW2088" s="2206"/>
      <c r="CEX2088" s="2206"/>
      <c r="CEY2088" s="2206"/>
      <c r="CEZ2088" s="2206"/>
      <c r="CFA2088" s="2206"/>
      <c r="CFB2088" s="2206"/>
      <c r="CFC2088" s="2206"/>
      <c r="CFD2088" s="2206"/>
      <c r="CFE2088" s="2206"/>
      <c r="CFF2088" s="2206"/>
      <c r="CFG2088" s="2206"/>
      <c r="CFH2088" s="2206"/>
      <c r="CFI2088" s="2206"/>
      <c r="CFJ2088" s="2206"/>
      <c r="CFK2088" s="2206"/>
      <c r="CFL2088" s="2206"/>
      <c r="CFM2088" s="2206"/>
      <c r="CFN2088" s="2206"/>
      <c r="CFO2088" s="2206"/>
      <c r="CFP2088" s="2206"/>
      <c r="CFQ2088" s="2206"/>
      <c r="CFR2088" s="2206"/>
      <c r="CFS2088" s="2206"/>
      <c r="CFT2088" s="2206"/>
      <c r="CFU2088" s="2206"/>
      <c r="CFV2088" s="2206"/>
      <c r="CFW2088" s="2206"/>
      <c r="CFX2088" s="2206"/>
      <c r="CFY2088" s="2206"/>
      <c r="CFZ2088" s="2206"/>
      <c r="CGA2088" s="2206"/>
      <c r="CGB2088" s="2206"/>
      <c r="CGC2088" s="2206"/>
      <c r="CGD2088" s="2206"/>
      <c r="CGE2088" s="2206"/>
      <c r="CGF2088" s="2206"/>
      <c r="CGG2088" s="2206"/>
      <c r="CGH2088" s="2206"/>
      <c r="CGI2088" s="2206"/>
      <c r="CGJ2088" s="2206"/>
      <c r="CGK2088" s="2206"/>
      <c r="CGL2088" s="2206"/>
      <c r="CGM2088" s="2206"/>
      <c r="CGN2088" s="2206"/>
      <c r="CGO2088" s="2206"/>
      <c r="CGP2088" s="2206"/>
      <c r="CGQ2088" s="2206"/>
      <c r="CGR2088" s="2206"/>
      <c r="CGS2088" s="2206"/>
      <c r="CGT2088" s="2206"/>
      <c r="CGU2088" s="2206"/>
      <c r="CGV2088" s="2206"/>
      <c r="CGW2088" s="2206"/>
      <c r="CGX2088" s="2206"/>
      <c r="CGY2088" s="2206"/>
      <c r="CGZ2088" s="2206"/>
      <c r="CHA2088" s="2206"/>
      <c r="CHB2088" s="2206"/>
      <c r="CHC2088" s="2206"/>
      <c r="CHD2088" s="2206"/>
      <c r="CHE2088" s="2206"/>
      <c r="CHF2088" s="2206"/>
      <c r="CHG2088" s="2206"/>
      <c r="CHH2088" s="2206"/>
      <c r="CHI2088" s="2206"/>
      <c r="CHJ2088" s="2206"/>
      <c r="CHK2088" s="2206"/>
      <c r="CHL2088" s="2206"/>
      <c r="CHM2088" s="2206"/>
      <c r="CHN2088" s="2206"/>
      <c r="CHO2088" s="2206"/>
      <c r="CHP2088" s="2206"/>
      <c r="CHQ2088" s="2206"/>
      <c r="CHR2088" s="2206"/>
      <c r="CHS2088" s="2206"/>
      <c r="CHT2088" s="2206"/>
      <c r="CHU2088" s="2206"/>
      <c r="CHV2088" s="2206"/>
      <c r="CHW2088" s="2206"/>
      <c r="CHX2088" s="2206"/>
      <c r="CHY2088" s="2206"/>
      <c r="CHZ2088" s="2206"/>
      <c r="CIA2088" s="2206"/>
      <c r="CIB2088" s="2206"/>
      <c r="CIC2088" s="2206"/>
      <c r="CID2088" s="2206"/>
      <c r="CIE2088" s="2206"/>
      <c r="CIF2088" s="2206"/>
      <c r="CIG2088" s="2206"/>
      <c r="CIH2088" s="2206"/>
      <c r="CII2088" s="2206"/>
      <c r="CIJ2088" s="2206"/>
      <c r="CIK2088" s="2206"/>
      <c r="CIL2088" s="2206"/>
      <c r="CIM2088" s="2206"/>
      <c r="CIN2088" s="2206"/>
      <c r="CIO2088" s="2206"/>
      <c r="CIP2088" s="2206"/>
      <c r="CIQ2088" s="2206"/>
      <c r="CIR2088" s="2206"/>
      <c r="CIS2088" s="2206"/>
      <c r="CIT2088" s="2206"/>
      <c r="CIU2088" s="2206"/>
      <c r="CIV2088" s="2206"/>
      <c r="CIW2088" s="2206"/>
      <c r="CIX2088" s="2206"/>
      <c r="CIY2088" s="2206"/>
      <c r="CIZ2088" s="2206"/>
      <c r="CJA2088" s="2206"/>
      <c r="CJB2088" s="2206"/>
      <c r="CJC2088" s="2206"/>
      <c r="CJD2088" s="2206"/>
      <c r="CJE2088" s="2206"/>
      <c r="CJF2088" s="2206"/>
      <c r="CJG2088" s="2206"/>
      <c r="CJH2088" s="2206"/>
      <c r="CJI2088" s="2206"/>
      <c r="CJJ2088" s="2206"/>
      <c r="CJK2088" s="2206"/>
      <c r="CJL2088" s="2206"/>
      <c r="CJM2088" s="2206"/>
      <c r="CJN2088" s="2206"/>
      <c r="CJO2088" s="2206"/>
      <c r="CJP2088" s="2206"/>
      <c r="CJQ2088" s="2206"/>
      <c r="CJR2088" s="2206"/>
      <c r="CJS2088" s="2206"/>
      <c r="CJT2088" s="2206"/>
      <c r="CJU2088" s="2206"/>
      <c r="CJV2088" s="2206"/>
      <c r="CJW2088" s="2206"/>
      <c r="CJX2088" s="2206"/>
      <c r="CJY2088" s="2206"/>
      <c r="CJZ2088" s="2206"/>
      <c r="CKA2088" s="2206"/>
      <c r="CKB2088" s="2206"/>
      <c r="CKC2088" s="2206"/>
      <c r="CKD2088" s="2206"/>
      <c r="CKE2088" s="2206"/>
      <c r="CKF2088" s="2206"/>
      <c r="CKG2088" s="2206"/>
      <c r="CKH2088" s="2206"/>
      <c r="CKI2088" s="2206"/>
      <c r="CKJ2088" s="2206"/>
      <c r="CKK2088" s="2206"/>
      <c r="CKL2088" s="2206"/>
      <c r="CKM2088" s="2206"/>
      <c r="CKN2088" s="2206"/>
      <c r="CKO2088" s="2206"/>
      <c r="CKP2088" s="2206"/>
      <c r="CKQ2088" s="2206"/>
      <c r="CKR2088" s="2206"/>
      <c r="CKS2088" s="2206"/>
      <c r="CKT2088" s="2206"/>
      <c r="CKU2088" s="2206"/>
      <c r="CKV2088" s="2206"/>
      <c r="CKW2088" s="2206"/>
      <c r="CKX2088" s="2206"/>
      <c r="CKY2088" s="2206"/>
      <c r="CKZ2088" s="2206"/>
      <c r="CLA2088" s="2206"/>
      <c r="CLB2088" s="2206"/>
      <c r="CLC2088" s="2206"/>
      <c r="CLD2088" s="2206"/>
      <c r="CLE2088" s="2206"/>
      <c r="CLF2088" s="2206"/>
      <c r="CLG2088" s="2206"/>
      <c r="CLH2088" s="2206"/>
      <c r="CLI2088" s="2206"/>
      <c r="CLJ2088" s="2206"/>
      <c r="CLK2088" s="2206"/>
      <c r="CLL2088" s="2206"/>
      <c r="CLM2088" s="2206"/>
      <c r="CLN2088" s="2206"/>
      <c r="CLO2088" s="2206"/>
      <c r="CLP2088" s="2206"/>
      <c r="CLQ2088" s="2206"/>
      <c r="CLR2088" s="2206"/>
      <c r="CLS2088" s="2206"/>
      <c r="CLT2088" s="2206"/>
      <c r="CLU2088" s="2206"/>
      <c r="CLV2088" s="2206"/>
      <c r="CLW2088" s="2206"/>
      <c r="CLX2088" s="2206"/>
      <c r="CLY2088" s="2206"/>
      <c r="CLZ2088" s="2206"/>
      <c r="CMA2088" s="2206"/>
      <c r="CMB2088" s="2206"/>
      <c r="CMC2088" s="2206"/>
      <c r="CMD2088" s="2206"/>
      <c r="CME2088" s="2206"/>
      <c r="CMF2088" s="2206"/>
      <c r="CMG2088" s="2206"/>
      <c r="CMH2088" s="2206"/>
      <c r="CMI2088" s="2206"/>
      <c r="CMJ2088" s="2206"/>
      <c r="CMK2088" s="2206"/>
      <c r="CML2088" s="2206"/>
      <c r="CMM2088" s="2206"/>
      <c r="CMN2088" s="2206"/>
      <c r="CMO2088" s="2206"/>
      <c r="CMP2088" s="2206"/>
      <c r="CMQ2088" s="2206"/>
      <c r="CMR2088" s="2206"/>
      <c r="CMS2088" s="2206"/>
      <c r="CMT2088" s="2206"/>
      <c r="CMU2088" s="2206"/>
      <c r="CMV2088" s="2206"/>
      <c r="CMW2088" s="2206"/>
      <c r="CMX2088" s="2206"/>
      <c r="CMY2088" s="2206"/>
      <c r="CMZ2088" s="2206"/>
      <c r="CNA2088" s="2206"/>
      <c r="CNB2088" s="2206"/>
      <c r="CNC2088" s="2206"/>
      <c r="CND2088" s="2206"/>
      <c r="CNE2088" s="2206"/>
      <c r="CNF2088" s="2206"/>
      <c r="CNG2088" s="2206"/>
      <c r="CNH2088" s="2206"/>
      <c r="CNI2088" s="2206"/>
      <c r="CNJ2088" s="2206"/>
      <c r="CNK2088" s="2206"/>
      <c r="CNL2088" s="2206"/>
      <c r="CNM2088" s="2206"/>
      <c r="CNN2088" s="2206"/>
      <c r="CNO2088" s="2206"/>
      <c r="CNP2088" s="2206"/>
      <c r="CNQ2088" s="2206"/>
      <c r="CNR2088" s="2206"/>
      <c r="CNS2088" s="2206"/>
      <c r="CNT2088" s="2206"/>
      <c r="CNU2088" s="2206"/>
      <c r="CNV2088" s="2206"/>
      <c r="CNW2088" s="2206"/>
      <c r="CNX2088" s="2206"/>
      <c r="CNY2088" s="2206"/>
      <c r="CNZ2088" s="2206"/>
      <c r="COA2088" s="2206"/>
      <c r="COB2088" s="2206"/>
      <c r="COC2088" s="2206"/>
      <c r="COD2088" s="2206"/>
      <c r="COE2088" s="2206"/>
      <c r="COF2088" s="2206"/>
      <c r="COG2088" s="2206"/>
      <c r="COH2088" s="2206"/>
      <c r="COI2088" s="2206"/>
      <c r="COJ2088" s="2206"/>
      <c r="COK2088" s="2206"/>
      <c r="COL2088" s="2206"/>
      <c r="COM2088" s="2206"/>
      <c r="CON2088" s="2206"/>
      <c r="COO2088" s="2206"/>
      <c r="COP2088" s="2206"/>
      <c r="COQ2088" s="2206"/>
      <c r="COR2088" s="2206"/>
      <c r="COS2088" s="2206"/>
      <c r="COT2088" s="2206"/>
      <c r="COU2088" s="2206"/>
      <c r="COV2088" s="2206"/>
      <c r="COW2088" s="2206"/>
      <c r="COX2088" s="2206"/>
      <c r="COY2088" s="2206"/>
      <c r="COZ2088" s="2206"/>
      <c r="CPA2088" s="2206"/>
      <c r="CPB2088" s="2206"/>
      <c r="CPC2088" s="2206"/>
      <c r="CPD2088" s="2206"/>
      <c r="CPE2088" s="2206"/>
      <c r="CPF2088" s="2206"/>
      <c r="CPG2088" s="2206"/>
      <c r="CPH2088" s="2206"/>
      <c r="CPI2088" s="2206"/>
      <c r="CPJ2088" s="2206"/>
      <c r="CPK2088" s="2206"/>
      <c r="CPL2088" s="2206"/>
      <c r="CPM2088" s="2206"/>
      <c r="CPN2088" s="2206"/>
      <c r="CPO2088" s="2206"/>
      <c r="CPP2088" s="2206"/>
      <c r="CPQ2088" s="2206"/>
      <c r="CPR2088" s="2206"/>
      <c r="CPS2088" s="2206"/>
      <c r="CPT2088" s="2206"/>
      <c r="CPU2088" s="2206"/>
      <c r="CPV2088" s="2206"/>
      <c r="CPW2088" s="2206"/>
      <c r="CPX2088" s="2206"/>
      <c r="CPY2088" s="2206"/>
      <c r="CPZ2088" s="2206"/>
      <c r="CQA2088" s="2206"/>
      <c r="CQB2088" s="2206"/>
      <c r="CQC2088" s="2206"/>
      <c r="CQD2088" s="2206"/>
      <c r="CQE2088" s="2206"/>
      <c r="CQF2088" s="2206"/>
      <c r="CQG2088" s="2206"/>
      <c r="CQH2088" s="2206"/>
      <c r="CQI2088" s="2206"/>
      <c r="CQJ2088" s="2206"/>
      <c r="CQK2088" s="2206"/>
      <c r="CQL2088" s="2206"/>
      <c r="CQM2088" s="2206"/>
      <c r="CQN2088" s="2206"/>
      <c r="CQO2088" s="2206"/>
      <c r="CQP2088" s="2206"/>
      <c r="CQQ2088" s="2206"/>
      <c r="CQR2088" s="2206"/>
      <c r="CQS2088" s="2206"/>
      <c r="CQT2088" s="2206"/>
      <c r="CQU2088" s="2206"/>
      <c r="CQV2088" s="2206"/>
      <c r="CQW2088" s="2206"/>
      <c r="CQX2088" s="2206"/>
      <c r="CQY2088" s="2206"/>
      <c r="CQZ2088" s="2206"/>
      <c r="CRA2088" s="2206"/>
      <c r="CRB2088" s="2206"/>
      <c r="CRC2088" s="2206"/>
      <c r="CRD2088" s="2206"/>
      <c r="CRE2088" s="2206"/>
      <c r="CRF2088" s="2206"/>
      <c r="CRG2088" s="2206"/>
      <c r="CRH2088" s="2206"/>
      <c r="CRI2088" s="2206"/>
      <c r="CRJ2088" s="2206"/>
      <c r="CRK2088" s="2206"/>
      <c r="CRL2088" s="2206"/>
      <c r="CRM2088" s="2206"/>
      <c r="CRN2088" s="2206"/>
      <c r="CRO2088" s="2206"/>
      <c r="CRP2088" s="2206"/>
      <c r="CRQ2088" s="2206"/>
      <c r="CRR2088" s="2206"/>
      <c r="CRS2088" s="2206"/>
      <c r="CRT2088" s="2206"/>
      <c r="CRU2088" s="2206"/>
      <c r="CRV2088" s="2206"/>
      <c r="CRW2088" s="2206"/>
      <c r="CRX2088" s="2206"/>
      <c r="CRY2088" s="2206"/>
      <c r="CRZ2088" s="2206"/>
      <c r="CSA2088" s="2206"/>
      <c r="CSB2088" s="2206"/>
      <c r="CSC2088" s="2206"/>
      <c r="CSD2088" s="2206"/>
      <c r="CSE2088" s="2206"/>
      <c r="CSF2088" s="2206"/>
      <c r="CSG2088" s="2206"/>
      <c r="CSH2088" s="2206"/>
      <c r="CSI2088" s="2206"/>
      <c r="CSJ2088" s="2206"/>
      <c r="CSK2088" s="2206"/>
      <c r="CSL2088" s="2206"/>
      <c r="CSM2088" s="2206"/>
      <c r="CSN2088" s="2206"/>
      <c r="CSO2088" s="2206"/>
      <c r="CSP2088" s="2206"/>
      <c r="CSQ2088" s="2206"/>
      <c r="CSR2088" s="2206"/>
      <c r="CSS2088" s="2206"/>
      <c r="CST2088" s="2206"/>
      <c r="CSU2088" s="2206"/>
      <c r="CSV2088" s="2206"/>
      <c r="CSW2088" s="2206"/>
      <c r="CSX2088" s="2206"/>
      <c r="CSY2088" s="2206"/>
      <c r="CSZ2088" s="2206"/>
      <c r="CTA2088" s="2206"/>
      <c r="CTB2088" s="2206"/>
      <c r="CTC2088" s="2206"/>
      <c r="CTD2088" s="2206"/>
      <c r="CTE2088" s="2206"/>
      <c r="CTF2088" s="2206"/>
      <c r="CTG2088" s="2206"/>
      <c r="CTH2088" s="2206"/>
      <c r="CTI2088" s="2206"/>
      <c r="CTJ2088" s="2206"/>
      <c r="CTK2088" s="2206"/>
      <c r="CTL2088" s="2206"/>
      <c r="CTM2088" s="2206"/>
      <c r="CTN2088" s="2206"/>
      <c r="CTO2088" s="2206"/>
      <c r="CTP2088" s="2206"/>
      <c r="CTQ2088" s="2206"/>
      <c r="CTR2088" s="2206"/>
      <c r="CTS2088" s="2206"/>
      <c r="CTT2088" s="2206"/>
      <c r="CTU2088" s="2206"/>
      <c r="CTV2088" s="2206"/>
      <c r="CTW2088" s="2206"/>
      <c r="CTX2088" s="2206"/>
      <c r="CTY2088" s="2206"/>
      <c r="CTZ2088" s="2206"/>
      <c r="CUA2088" s="2206"/>
      <c r="CUB2088" s="2206"/>
      <c r="CUC2088" s="2206"/>
      <c r="CUD2088" s="2206"/>
      <c r="CUE2088" s="2206"/>
      <c r="CUF2088" s="2206"/>
      <c r="CUG2088" s="2206"/>
      <c r="CUH2088" s="2206"/>
      <c r="CUI2088" s="2206"/>
      <c r="CUJ2088" s="2206"/>
      <c r="CUK2088" s="2206"/>
      <c r="CUL2088" s="2206"/>
      <c r="CUM2088" s="2206"/>
      <c r="CUN2088" s="2206"/>
      <c r="CUO2088" s="2206"/>
      <c r="CUP2088" s="2206"/>
      <c r="CUQ2088" s="2206"/>
      <c r="CUR2088" s="2206"/>
      <c r="CUS2088" s="2206"/>
      <c r="CUT2088" s="2206"/>
      <c r="CUU2088" s="2206"/>
      <c r="CUV2088" s="2206"/>
      <c r="CUW2088" s="2206"/>
      <c r="CUX2088" s="2206"/>
      <c r="CUY2088" s="2206"/>
      <c r="CUZ2088" s="2206"/>
      <c r="CVA2088" s="2206"/>
      <c r="CVB2088" s="2206"/>
      <c r="CVC2088" s="2206"/>
      <c r="CVD2088" s="2206"/>
      <c r="CVE2088" s="2206"/>
      <c r="CVF2088" s="2206"/>
      <c r="CVG2088" s="2206"/>
      <c r="CVH2088" s="2206"/>
      <c r="CVI2088" s="2206"/>
      <c r="CVJ2088" s="2206"/>
      <c r="CVK2088" s="2206"/>
      <c r="CVL2088" s="2206"/>
      <c r="CVM2088" s="2206"/>
      <c r="CVN2088" s="2206"/>
      <c r="CVO2088" s="2206"/>
      <c r="CVP2088" s="2206"/>
      <c r="CVQ2088" s="2206"/>
      <c r="CVR2088" s="2206"/>
      <c r="CVS2088" s="2206"/>
      <c r="CVT2088" s="2206"/>
      <c r="CVU2088" s="2206"/>
      <c r="CVV2088" s="2206"/>
      <c r="CVW2088" s="2206"/>
      <c r="CVX2088" s="2206"/>
      <c r="CVY2088" s="2206"/>
      <c r="CVZ2088" s="2206"/>
      <c r="CWA2088" s="2206"/>
      <c r="CWB2088" s="2206"/>
      <c r="CWC2088" s="2206"/>
      <c r="CWD2088" s="2206"/>
      <c r="CWE2088" s="2206"/>
      <c r="CWF2088" s="2206"/>
      <c r="CWG2088" s="2206"/>
      <c r="CWH2088" s="2206"/>
      <c r="CWI2088" s="2206"/>
      <c r="CWJ2088" s="2206"/>
      <c r="CWK2088" s="2206"/>
      <c r="CWL2088" s="2206"/>
      <c r="CWM2088" s="2206"/>
      <c r="CWN2088" s="2206"/>
      <c r="CWO2088" s="2206"/>
      <c r="CWP2088" s="2206"/>
      <c r="CWQ2088" s="2206"/>
      <c r="CWR2088" s="2206"/>
      <c r="CWS2088" s="2206"/>
      <c r="CWT2088" s="2206"/>
      <c r="CWU2088" s="2206"/>
      <c r="CWV2088" s="2206"/>
      <c r="CWW2088" s="2206"/>
      <c r="CWX2088" s="2206"/>
      <c r="CWY2088" s="2206"/>
      <c r="CWZ2088" s="2206"/>
      <c r="CXA2088" s="2206"/>
      <c r="CXB2088" s="2206"/>
      <c r="CXC2088" s="2206"/>
      <c r="CXD2088" s="2206"/>
      <c r="CXE2088" s="2206"/>
      <c r="CXF2088" s="2206"/>
      <c r="CXG2088" s="2206"/>
      <c r="CXH2088" s="2206"/>
      <c r="CXI2088" s="2206"/>
      <c r="CXJ2088" s="2206"/>
      <c r="CXK2088" s="2206"/>
      <c r="CXL2088" s="2206"/>
      <c r="CXM2088" s="2206"/>
      <c r="CXN2088" s="2206"/>
      <c r="CXO2088" s="2206"/>
      <c r="CXP2088" s="2206"/>
      <c r="CXQ2088" s="2206"/>
      <c r="CXR2088" s="2206"/>
      <c r="CXS2088" s="2206"/>
      <c r="CXT2088" s="2206"/>
      <c r="CXU2088" s="2206"/>
      <c r="CXV2088" s="2206"/>
      <c r="CXW2088" s="2206"/>
      <c r="CXX2088" s="2206"/>
      <c r="CXY2088" s="2206"/>
      <c r="CXZ2088" s="2206"/>
      <c r="CYA2088" s="2206"/>
      <c r="CYB2088" s="2206"/>
      <c r="CYC2088" s="2206"/>
      <c r="CYD2088" s="2206"/>
      <c r="CYE2088" s="2206"/>
      <c r="CYF2088" s="2206"/>
      <c r="CYG2088" s="2206"/>
      <c r="CYH2088" s="2206"/>
      <c r="CYI2088" s="2206"/>
      <c r="CYJ2088" s="2206"/>
      <c r="CYK2088" s="2206"/>
      <c r="CYL2088" s="2206"/>
      <c r="CYM2088" s="2206"/>
      <c r="CYN2088" s="2206"/>
      <c r="CYO2088" s="2206"/>
      <c r="CYP2088" s="2206"/>
      <c r="CYQ2088" s="2206"/>
      <c r="CYR2088" s="2206"/>
      <c r="CYS2088" s="2206"/>
      <c r="CYT2088" s="2206"/>
      <c r="CYU2088" s="2206"/>
      <c r="CYV2088" s="2206"/>
      <c r="CYW2088" s="2206"/>
      <c r="CYX2088" s="2206"/>
      <c r="CYY2088" s="2206"/>
      <c r="CYZ2088" s="2206"/>
      <c r="CZA2088" s="2206"/>
      <c r="CZB2088" s="2206"/>
      <c r="CZC2088" s="2206"/>
      <c r="CZD2088" s="2206"/>
      <c r="CZE2088" s="2206"/>
      <c r="CZF2088" s="2206"/>
      <c r="CZG2088" s="2206"/>
      <c r="CZH2088" s="2206"/>
      <c r="CZI2088" s="2206"/>
      <c r="CZJ2088" s="2206"/>
      <c r="CZK2088" s="2206"/>
      <c r="CZL2088" s="2206"/>
      <c r="CZM2088" s="2206"/>
      <c r="CZN2088" s="2206"/>
      <c r="CZO2088" s="2206"/>
      <c r="CZP2088" s="2206"/>
      <c r="CZQ2088" s="2206"/>
      <c r="CZR2088" s="2206"/>
      <c r="CZS2088" s="2206"/>
      <c r="CZT2088" s="2206"/>
      <c r="CZU2088" s="2206"/>
      <c r="CZV2088" s="2206"/>
      <c r="CZW2088" s="2206"/>
      <c r="CZX2088" s="2206"/>
      <c r="CZY2088" s="2206"/>
      <c r="CZZ2088" s="2206"/>
      <c r="DAA2088" s="2206"/>
      <c r="DAB2088" s="2206"/>
      <c r="DAC2088" s="2206"/>
      <c r="DAD2088" s="2206"/>
      <c r="DAE2088" s="2206"/>
      <c r="DAF2088" s="2206"/>
      <c r="DAG2088" s="2206"/>
      <c r="DAH2088" s="2206"/>
      <c r="DAI2088" s="2206"/>
      <c r="DAJ2088" s="2206"/>
      <c r="DAK2088" s="2206"/>
      <c r="DAL2088" s="2206"/>
      <c r="DAM2088" s="2206"/>
      <c r="DAN2088" s="2206"/>
      <c r="DAO2088" s="2206"/>
      <c r="DAP2088" s="2206"/>
      <c r="DAQ2088" s="2206"/>
      <c r="DAR2088" s="2206"/>
      <c r="DAS2088" s="2206"/>
      <c r="DAT2088" s="2206"/>
      <c r="DAU2088" s="2206"/>
      <c r="DAV2088" s="2206"/>
      <c r="DAW2088" s="2206"/>
      <c r="DAX2088" s="2206"/>
      <c r="DAY2088" s="2206"/>
      <c r="DAZ2088" s="2206"/>
      <c r="DBA2088" s="2206"/>
      <c r="DBB2088" s="2206"/>
      <c r="DBC2088" s="2206"/>
      <c r="DBD2088" s="2206"/>
      <c r="DBE2088" s="2206"/>
      <c r="DBF2088" s="2206"/>
      <c r="DBG2088" s="2206"/>
      <c r="DBH2088" s="2206"/>
      <c r="DBI2088" s="2206"/>
      <c r="DBJ2088" s="2206"/>
      <c r="DBK2088" s="2206"/>
      <c r="DBL2088" s="2206"/>
      <c r="DBM2088" s="2206"/>
      <c r="DBN2088" s="2206"/>
      <c r="DBO2088" s="2206"/>
      <c r="DBP2088" s="2206"/>
      <c r="DBQ2088" s="2206"/>
      <c r="DBR2088" s="2206"/>
      <c r="DBS2088" s="2206"/>
      <c r="DBT2088" s="2206"/>
      <c r="DBU2088" s="2206"/>
      <c r="DBV2088" s="2206"/>
      <c r="DBW2088" s="2206"/>
      <c r="DBX2088" s="2206"/>
      <c r="DBY2088" s="2206"/>
      <c r="DBZ2088" s="2206"/>
      <c r="DCA2088" s="2206"/>
      <c r="DCB2088" s="2206"/>
      <c r="DCC2088" s="2206"/>
      <c r="DCD2088" s="2206"/>
      <c r="DCE2088" s="2206"/>
      <c r="DCF2088" s="2206"/>
      <c r="DCG2088" s="2206"/>
      <c r="DCH2088" s="2206"/>
      <c r="DCI2088" s="2206"/>
      <c r="DCJ2088" s="2206"/>
      <c r="DCK2088" s="2206"/>
      <c r="DCL2088" s="2206"/>
      <c r="DCM2088" s="2206"/>
      <c r="DCN2088" s="2206"/>
      <c r="DCO2088" s="2206"/>
      <c r="DCP2088" s="2206"/>
      <c r="DCQ2088" s="2206"/>
      <c r="DCR2088" s="2206"/>
      <c r="DCS2088" s="2206"/>
      <c r="DCT2088" s="2206"/>
      <c r="DCU2088" s="2206"/>
      <c r="DCV2088" s="2206"/>
      <c r="DCW2088" s="2206"/>
      <c r="DCX2088" s="2206"/>
      <c r="DCY2088" s="2206"/>
      <c r="DCZ2088" s="2206"/>
      <c r="DDA2088" s="2206"/>
      <c r="DDB2088" s="2206"/>
      <c r="DDC2088" s="2206"/>
      <c r="DDD2088" s="2206"/>
      <c r="DDE2088" s="2206"/>
      <c r="DDF2088" s="2206"/>
      <c r="DDG2088" s="2206"/>
      <c r="DDH2088" s="2206"/>
      <c r="DDI2088" s="2206"/>
      <c r="DDJ2088" s="2206"/>
      <c r="DDK2088" s="2206"/>
      <c r="DDL2088" s="2206"/>
      <c r="DDM2088" s="2206"/>
      <c r="DDN2088" s="2206"/>
      <c r="DDO2088" s="2206"/>
      <c r="DDP2088" s="2206"/>
      <c r="DDQ2088" s="2206"/>
      <c r="DDR2088" s="2206"/>
      <c r="DDS2088" s="2206"/>
      <c r="DDT2088" s="2206"/>
      <c r="DDU2088" s="2206"/>
      <c r="DDV2088" s="2206"/>
      <c r="DDW2088" s="2206"/>
      <c r="DDX2088" s="2206"/>
      <c r="DDY2088" s="2206"/>
      <c r="DDZ2088" s="2206"/>
      <c r="DEA2088" s="2206"/>
      <c r="DEB2088" s="2206"/>
      <c r="DEC2088" s="2206"/>
      <c r="DED2088" s="2206"/>
      <c r="DEE2088" s="2206"/>
      <c r="DEF2088" s="2206"/>
      <c r="DEG2088" s="2206"/>
      <c r="DEH2088" s="2206"/>
      <c r="DEI2088" s="2206"/>
      <c r="DEJ2088" s="2206"/>
      <c r="DEK2088" s="2206"/>
      <c r="DEL2088" s="2206"/>
      <c r="DEM2088" s="2206"/>
      <c r="DEN2088" s="2206"/>
      <c r="DEO2088" s="2206"/>
      <c r="DEP2088" s="2206"/>
      <c r="DEQ2088" s="2206"/>
      <c r="DER2088" s="2206"/>
      <c r="DES2088" s="2206"/>
      <c r="DET2088" s="2206"/>
      <c r="DEU2088" s="2206"/>
      <c r="DEV2088" s="2206"/>
      <c r="DEW2088" s="2206"/>
      <c r="DEX2088" s="2206"/>
      <c r="DEY2088" s="2206"/>
      <c r="DEZ2088" s="2206"/>
      <c r="DFA2088" s="2206"/>
      <c r="DFB2088" s="2206"/>
      <c r="DFC2088" s="2206"/>
      <c r="DFD2088" s="2206"/>
      <c r="DFE2088" s="2206"/>
      <c r="DFF2088" s="2206"/>
      <c r="DFG2088" s="2206"/>
      <c r="DFH2088" s="2206"/>
      <c r="DFI2088" s="2206"/>
      <c r="DFJ2088" s="2206"/>
      <c r="DFK2088" s="2206"/>
      <c r="DFL2088" s="2206"/>
      <c r="DFM2088" s="2206"/>
      <c r="DFN2088" s="2206"/>
      <c r="DFO2088" s="2206"/>
      <c r="DFP2088" s="2206"/>
      <c r="DFQ2088" s="2206"/>
      <c r="DFR2088" s="2206"/>
      <c r="DFS2088" s="2206"/>
      <c r="DFT2088" s="2206"/>
      <c r="DFU2088" s="2206"/>
      <c r="DFV2088" s="2206"/>
      <c r="DFW2088" s="2206"/>
      <c r="DFX2088" s="2206"/>
      <c r="DFY2088" s="2206"/>
      <c r="DFZ2088" s="2206"/>
      <c r="DGA2088" s="2206"/>
      <c r="DGB2088" s="2206"/>
      <c r="DGC2088" s="2206"/>
      <c r="DGD2088" s="2206"/>
      <c r="DGE2088" s="2206"/>
      <c r="DGF2088" s="2206"/>
      <c r="DGG2088" s="2206"/>
      <c r="DGH2088" s="2206"/>
      <c r="DGI2088" s="2206"/>
      <c r="DGJ2088" s="2206"/>
      <c r="DGK2088" s="2206"/>
      <c r="DGL2088" s="2206"/>
      <c r="DGM2088" s="2206"/>
      <c r="DGN2088" s="2206"/>
      <c r="DGO2088" s="2206"/>
      <c r="DGP2088" s="2206"/>
      <c r="DGQ2088" s="2206"/>
      <c r="DGR2088" s="2206"/>
      <c r="DGS2088" s="2206"/>
      <c r="DGT2088" s="2206"/>
      <c r="DGU2088" s="2206"/>
      <c r="DGV2088" s="2206"/>
      <c r="DGW2088" s="2206"/>
      <c r="DGX2088" s="2206"/>
      <c r="DGY2088" s="2206"/>
      <c r="DGZ2088" s="2206"/>
      <c r="DHA2088" s="2206"/>
      <c r="DHB2088" s="2206"/>
      <c r="DHC2088" s="2206"/>
      <c r="DHD2088" s="2206"/>
      <c r="DHE2088" s="2206"/>
      <c r="DHF2088" s="2206"/>
      <c r="DHG2088" s="2206"/>
      <c r="DHH2088" s="2206"/>
      <c r="DHI2088" s="2206"/>
      <c r="DHJ2088" s="2206"/>
      <c r="DHK2088" s="2206"/>
      <c r="DHL2088" s="2206"/>
      <c r="DHM2088" s="2206"/>
      <c r="DHN2088" s="2206"/>
      <c r="DHO2088" s="2206"/>
      <c r="DHP2088" s="2206"/>
      <c r="DHQ2088" s="2206"/>
      <c r="DHR2088" s="2206"/>
      <c r="DHS2088" s="2206"/>
      <c r="DHT2088" s="2206"/>
      <c r="DHU2088" s="2206"/>
      <c r="DHV2088" s="2206"/>
      <c r="DHW2088" s="2206"/>
      <c r="DHX2088" s="2206"/>
      <c r="DHY2088" s="2206"/>
      <c r="DHZ2088" s="2206"/>
      <c r="DIA2088" s="2206"/>
      <c r="DIB2088" s="2206"/>
      <c r="DIC2088" s="2206"/>
      <c r="DID2088" s="2206"/>
      <c r="DIE2088" s="2206"/>
      <c r="DIF2088" s="2206"/>
      <c r="DIG2088" s="2206"/>
      <c r="DIH2088" s="2206"/>
      <c r="DII2088" s="2206"/>
      <c r="DIJ2088" s="2206"/>
      <c r="DIK2088" s="2206"/>
      <c r="DIL2088" s="2206"/>
      <c r="DIM2088" s="2206"/>
      <c r="DIN2088" s="2206"/>
      <c r="DIO2088" s="2206"/>
      <c r="DIP2088" s="2206"/>
      <c r="DIQ2088" s="2206"/>
      <c r="DIR2088" s="2206"/>
      <c r="DIS2088" s="2206"/>
      <c r="DIT2088" s="2206"/>
      <c r="DIU2088" s="2206"/>
      <c r="DIV2088" s="2206"/>
      <c r="DIW2088" s="2206"/>
      <c r="DIX2088" s="2206"/>
      <c r="DIY2088" s="2206"/>
      <c r="DIZ2088" s="2206"/>
      <c r="DJA2088" s="2206"/>
      <c r="DJB2088" s="2206"/>
      <c r="DJC2088" s="2206"/>
      <c r="DJD2088" s="2206"/>
      <c r="DJE2088" s="2206"/>
      <c r="DJF2088" s="2206"/>
      <c r="DJG2088" s="2206"/>
      <c r="DJH2088" s="2206"/>
      <c r="DJI2088" s="2206"/>
      <c r="DJJ2088" s="2206"/>
      <c r="DJK2088" s="2206"/>
      <c r="DJL2088" s="2206"/>
      <c r="DJM2088" s="2206"/>
      <c r="DJN2088" s="2206"/>
      <c r="DJO2088" s="2206"/>
      <c r="DJP2088" s="2206"/>
      <c r="DJQ2088" s="2206"/>
      <c r="DJR2088" s="2206"/>
      <c r="DJS2088" s="2206"/>
      <c r="DJT2088" s="2206"/>
      <c r="DJU2088" s="2206"/>
      <c r="DJV2088" s="2206"/>
      <c r="DJW2088" s="2206"/>
      <c r="DJX2088" s="2206"/>
      <c r="DJY2088" s="2206"/>
      <c r="DJZ2088" s="2206"/>
      <c r="DKA2088" s="2206"/>
      <c r="DKB2088" s="2206"/>
      <c r="DKC2088" s="2206"/>
      <c r="DKD2088" s="2206"/>
      <c r="DKE2088" s="2206"/>
      <c r="DKF2088" s="2206"/>
      <c r="DKG2088" s="2206"/>
      <c r="DKH2088" s="2206"/>
      <c r="DKI2088" s="2206"/>
      <c r="DKJ2088" s="2206"/>
      <c r="DKK2088" s="2206"/>
      <c r="DKL2088" s="2206"/>
      <c r="DKM2088" s="2206"/>
      <c r="DKN2088" s="2206"/>
      <c r="DKO2088" s="2206"/>
      <c r="DKP2088" s="2206"/>
      <c r="DKQ2088" s="2206"/>
      <c r="DKR2088" s="2206"/>
      <c r="DKS2088" s="2206"/>
      <c r="DKT2088" s="2206"/>
      <c r="DKU2088" s="2206"/>
      <c r="DKV2088" s="2206"/>
      <c r="DKW2088" s="2206"/>
      <c r="DKX2088" s="2206"/>
      <c r="DKY2088" s="2206"/>
      <c r="DKZ2088" s="2206"/>
      <c r="DLA2088" s="2206"/>
      <c r="DLB2088" s="2206"/>
      <c r="DLC2088" s="2206"/>
      <c r="DLD2088" s="2206"/>
      <c r="DLE2088" s="2206"/>
      <c r="DLF2088" s="2206"/>
      <c r="DLG2088" s="2206"/>
      <c r="DLH2088" s="2206"/>
      <c r="DLI2088" s="2206"/>
      <c r="DLJ2088" s="2206"/>
      <c r="DLK2088" s="2206"/>
      <c r="DLL2088" s="2206"/>
      <c r="DLM2088" s="2206"/>
      <c r="DLN2088" s="2206"/>
      <c r="DLO2088" s="2206"/>
      <c r="DLP2088" s="2206"/>
      <c r="DLQ2088" s="2206"/>
      <c r="DLR2088" s="2206"/>
      <c r="DLS2088" s="2206"/>
      <c r="DLT2088" s="2206"/>
      <c r="DLU2088" s="2206"/>
      <c r="DLV2088" s="2206"/>
      <c r="DLW2088" s="2206"/>
      <c r="DLX2088" s="2206"/>
      <c r="DLY2088" s="2206"/>
      <c r="DLZ2088" s="2206"/>
      <c r="DMA2088" s="2206"/>
      <c r="DMB2088" s="2206"/>
      <c r="DMC2088" s="2206"/>
      <c r="DMD2088" s="2206"/>
      <c r="DME2088" s="2206"/>
      <c r="DMF2088" s="2206"/>
      <c r="DMG2088" s="2206"/>
      <c r="DMH2088" s="2206"/>
      <c r="DMI2088" s="2206"/>
      <c r="DMJ2088" s="2206"/>
      <c r="DMK2088" s="2206"/>
      <c r="DML2088" s="2206"/>
      <c r="DMM2088" s="2206"/>
      <c r="DMN2088" s="2206"/>
      <c r="DMO2088" s="2206"/>
      <c r="DMP2088" s="2206"/>
      <c r="DMQ2088" s="2206"/>
      <c r="DMR2088" s="2206"/>
      <c r="DMS2088" s="2206"/>
      <c r="DMT2088" s="2206"/>
      <c r="DMU2088" s="2206"/>
      <c r="DMV2088" s="2206"/>
      <c r="DMW2088" s="2206"/>
      <c r="DMX2088" s="2206"/>
      <c r="DMY2088" s="2206"/>
      <c r="DMZ2088" s="2206"/>
      <c r="DNA2088" s="2206"/>
      <c r="DNB2088" s="2206"/>
      <c r="DNC2088" s="2206"/>
      <c r="DND2088" s="2206"/>
      <c r="DNE2088" s="2206"/>
      <c r="DNF2088" s="2206"/>
      <c r="DNG2088" s="2206"/>
      <c r="DNH2088" s="2206"/>
      <c r="DNI2088" s="2206"/>
      <c r="DNJ2088" s="2206"/>
      <c r="DNK2088" s="2206"/>
      <c r="DNL2088" s="2206"/>
      <c r="DNM2088" s="2206"/>
      <c r="DNN2088" s="2206"/>
      <c r="DNO2088" s="2206"/>
      <c r="DNP2088" s="2206"/>
      <c r="DNQ2088" s="2206"/>
      <c r="DNR2088" s="2206"/>
      <c r="DNS2088" s="2206"/>
      <c r="DNT2088" s="2206"/>
      <c r="DNU2088" s="2206"/>
      <c r="DNV2088" s="2206"/>
      <c r="DNW2088" s="2206"/>
      <c r="DNX2088" s="2206"/>
      <c r="DNY2088" s="2206"/>
      <c r="DNZ2088" s="2206"/>
      <c r="DOA2088" s="2206"/>
      <c r="DOB2088" s="2206"/>
      <c r="DOC2088" s="2206"/>
      <c r="DOD2088" s="2206"/>
      <c r="DOE2088" s="2206"/>
      <c r="DOF2088" s="2206"/>
      <c r="DOG2088" s="2206"/>
      <c r="DOH2088" s="2206"/>
      <c r="DOI2088" s="2206"/>
      <c r="DOJ2088" s="2206"/>
      <c r="DOK2088" s="2206"/>
      <c r="DOL2088" s="2206"/>
      <c r="DOM2088" s="2206"/>
      <c r="DON2088" s="2206"/>
      <c r="DOO2088" s="2206"/>
      <c r="DOP2088" s="2206"/>
      <c r="DOQ2088" s="2206"/>
      <c r="DOR2088" s="2206"/>
      <c r="DOS2088" s="2206"/>
      <c r="DOT2088" s="2206"/>
      <c r="DOU2088" s="2206"/>
      <c r="DOV2088" s="2206"/>
      <c r="DOW2088" s="2206"/>
      <c r="DOX2088" s="2206"/>
      <c r="DOY2088" s="2206"/>
      <c r="DOZ2088" s="2206"/>
      <c r="DPA2088" s="2206"/>
      <c r="DPB2088" s="2206"/>
      <c r="DPC2088" s="2206"/>
      <c r="DPD2088" s="2206"/>
      <c r="DPE2088" s="2206"/>
      <c r="DPF2088" s="2206"/>
      <c r="DPG2088" s="2206"/>
      <c r="DPH2088" s="2206"/>
      <c r="DPI2088" s="2206"/>
      <c r="DPJ2088" s="2206"/>
      <c r="DPK2088" s="2206"/>
      <c r="DPL2088" s="2206"/>
      <c r="DPM2088" s="2206"/>
      <c r="DPN2088" s="2206"/>
      <c r="DPO2088" s="2206"/>
      <c r="DPP2088" s="2206"/>
      <c r="DPQ2088" s="2206"/>
      <c r="DPR2088" s="2206"/>
      <c r="DPS2088" s="2206"/>
      <c r="DPT2088" s="2206"/>
      <c r="DPU2088" s="2206"/>
      <c r="DPV2088" s="2206"/>
      <c r="DPW2088" s="2206"/>
      <c r="DPX2088" s="2206"/>
      <c r="DPY2088" s="2206"/>
      <c r="DPZ2088" s="2206"/>
      <c r="DQA2088" s="2206"/>
      <c r="DQB2088" s="2206"/>
      <c r="DQC2088" s="2206"/>
      <c r="DQD2088" s="2206"/>
      <c r="DQE2088" s="2206"/>
      <c r="DQF2088" s="2206"/>
      <c r="DQG2088" s="2206"/>
      <c r="DQH2088" s="2206"/>
      <c r="DQI2088" s="2206"/>
      <c r="DQJ2088" s="2206"/>
      <c r="DQK2088" s="2206"/>
      <c r="DQL2088" s="2206"/>
      <c r="DQM2088" s="2206"/>
      <c r="DQN2088" s="2206"/>
      <c r="DQO2088" s="2206"/>
      <c r="DQP2088" s="2206"/>
      <c r="DQQ2088" s="2206"/>
      <c r="DQR2088" s="2206"/>
      <c r="DQS2088" s="2206"/>
      <c r="DQT2088" s="2206"/>
      <c r="DQU2088" s="2206"/>
      <c r="DQV2088" s="2206"/>
      <c r="DQW2088" s="2206"/>
      <c r="DQX2088" s="2206"/>
      <c r="DQY2088" s="2206"/>
      <c r="DQZ2088" s="2206"/>
      <c r="DRA2088" s="2206"/>
      <c r="DRB2088" s="2206"/>
      <c r="DRC2088" s="2206"/>
      <c r="DRD2088" s="2206"/>
      <c r="DRE2088" s="2206"/>
      <c r="DRF2088" s="2206"/>
      <c r="DRG2088" s="2206"/>
      <c r="DRH2088" s="2206"/>
      <c r="DRI2088" s="2206"/>
      <c r="DRJ2088" s="2206"/>
      <c r="DRK2088" s="2206"/>
      <c r="DRL2088" s="2206"/>
      <c r="DRM2088" s="2206"/>
      <c r="DRN2088" s="2206"/>
      <c r="DRO2088" s="2206"/>
      <c r="DRP2088" s="2206"/>
      <c r="DRQ2088" s="2206"/>
      <c r="DRR2088" s="2206"/>
      <c r="DRS2088" s="2206"/>
      <c r="DRT2088" s="2206"/>
      <c r="DRU2088" s="2206"/>
      <c r="DRV2088" s="2206"/>
      <c r="DRW2088" s="2206"/>
      <c r="DRX2088" s="2206"/>
      <c r="DRY2088" s="2206"/>
      <c r="DRZ2088" s="2206"/>
      <c r="DSA2088" s="2206"/>
      <c r="DSB2088" s="2206"/>
      <c r="DSC2088" s="2206"/>
      <c r="DSD2088" s="2206"/>
      <c r="DSE2088" s="2206"/>
      <c r="DSF2088" s="2206"/>
      <c r="DSG2088" s="2206"/>
      <c r="DSH2088" s="2206"/>
      <c r="DSI2088" s="2206"/>
      <c r="DSJ2088" s="2206"/>
      <c r="DSK2088" s="2206"/>
      <c r="DSL2088" s="2206"/>
      <c r="DSM2088" s="2206"/>
      <c r="DSN2088" s="2206"/>
      <c r="DSO2088" s="2206"/>
      <c r="DSP2088" s="2206"/>
      <c r="DSQ2088" s="2206"/>
      <c r="DSR2088" s="2206"/>
      <c r="DSS2088" s="2206"/>
      <c r="DST2088" s="2206"/>
      <c r="DSU2088" s="2206"/>
      <c r="DSV2088" s="2206"/>
      <c r="DSW2088" s="2206"/>
      <c r="DSX2088" s="2206"/>
      <c r="DSY2088" s="2206"/>
      <c r="DSZ2088" s="2206"/>
      <c r="DTA2088" s="2206"/>
      <c r="DTB2088" s="2206"/>
      <c r="DTC2088" s="2206"/>
      <c r="DTD2088" s="2206"/>
      <c r="DTE2088" s="2206"/>
      <c r="DTF2088" s="2206"/>
      <c r="DTG2088" s="2206"/>
      <c r="DTH2088" s="2206"/>
      <c r="DTI2088" s="2206"/>
      <c r="DTJ2088" s="2206"/>
      <c r="DTK2088" s="2206"/>
      <c r="DTL2088" s="2206"/>
      <c r="DTM2088" s="2206"/>
      <c r="DTN2088" s="2206"/>
      <c r="DTO2088" s="2206"/>
      <c r="DTP2088" s="2206"/>
      <c r="DTQ2088" s="2206"/>
      <c r="DTR2088" s="2206"/>
      <c r="DTS2088" s="2206"/>
      <c r="DTT2088" s="2206"/>
      <c r="DTU2088" s="2206"/>
      <c r="DTV2088" s="2206"/>
      <c r="DTW2088" s="2206"/>
      <c r="DTX2088" s="2206"/>
      <c r="DTY2088" s="2206"/>
      <c r="DTZ2088" s="2206"/>
      <c r="DUA2088" s="2206"/>
      <c r="DUB2088" s="2206"/>
      <c r="DUC2088" s="2206"/>
      <c r="DUD2088" s="2206"/>
      <c r="DUE2088" s="2206"/>
      <c r="DUF2088" s="2206"/>
      <c r="DUG2088" s="2206"/>
      <c r="DUH2088" s="2206"/>
      <c r="DUI2088" s="2206"/>
      <c r="DUJ2088" s="2206"/>
      <c r="DUK2088" s="2206"/>
      <c r="DUL2088" s="2206"/>
      <c r="DUM2088" s="2206"/>
      <c r="DUN2088" s="2206"/>
      <c r="DUO2088" s="2206"/>
      <c r="DUP2088" s="2206"/>
      <c r="DUQ2088" s="2206"/>
      <c r="DUR2088" s="2206"/>
      <c r="DUS2088" s="2206"/>
      <c r="DUT2088" s="2206"/>
      <c r="DUU2088" s="2206"/>
      <c r="DUV2088" s="2206"/>
      <c r="DUW2088" s="2206"/>
      <c r="DUX2088" s="2206"/>
      <c r="DUY2088" s="2206"/>
      <c r="DUZ2088" s="2206"/>
      <c r="DVA2088" s="2206"/>
      <c r="DVB2088" s="2206"/>
      <c r="DVC2088" s="2206"/>
      <c r="DVD2088" s="2206"/>
      <c r="DVE2088" s="2206"/>
      <c r="DVF2088" s="2206"/>
      <c r="DVG2088" s="2206"/>
      <c r="DVH2088" s="2206"/>
      <c r="DVI2088" s="2206"/>
      <c r="DVJ2088" s="2206"/>
      <c r="DVK2088" s="2206"/>
      <c r="DVL2088" s="2206"/>
      <c r="DVM2088" s="2206"/>
      <c r="DVN2088" s="2206"/>
      <c r="DVO2088" s="2206"/>
      <c r="DVP2088" s="2206"/>
      <c r="DVQ2088" s="2206"/>
      <c r="DVR2088" s="2206"/>
      <c r="DVS2088" s="2206"/>
      <c r="DVT2088" s="2206"/>
      <c r="DVU2088" s="2206"/>
      <c r="DVV2088" s="2206"/>
      <c r="DVW2088" s="2206"/>
      <c r="DVX2088" s="2206"/>
      <c r="DVY2088" s="2206"/>
      <c r="DVZ2088" s="2206"/>
      <c r="DWA2088" s="2206"/>
      <c r="DWB2088" s="2206"/>
      <c r="DWC2088" s="2206"/>
      <c r="DWD2088" s="2206"/>
      <c r="DWE2088" s="2206"/>
      <c r="DWF2088" s="2206"/>
      <c r="DWG2088" s="2206"/>
      <c r="DWH2088" s="2206"/>
      <c r="DWI2088" s="2206"/>
      <c r="DWJ2088" s="2206"/>
      <c r="DWK2088" s="2206"/>
      <c r="DWL2088" s="2206"/>
      <c r="DWM2088" s="2206"/>
      <c r="DWN2088" s="2206"/>
      <c r="DWO2088" s="2206"/>
      <c r="DWP2088" s="2206"/>
      <c r="DWQ2088" s="2206"/>
      <c r="DWR2088" s="2206"/>
      <c r="DWS2088" s="2206"/>
      <c r="DWT2088" s="2206"/>
      <c r="DWU2088" s="2206"/>
      <c r="DWV2088" s="2206"/>
      <c r="DWW2088" s="2206"/>
      <c r="DWX2088" s="2206"/>
      <c r="DWY2088" s="2206"/>
      <c r="DWZ2088" s="2206"/>
      <c r="DXA2088" s="2206"/>
      <c r="DXB2088" s="2206"/>
      <c r="DXC2088" s="2206"/>
      <c r="DXD2088" s="2206"/>
      <c r="DXE2088" s="2206"/>
      <c r="DXF2088" s="2206"/>
      <c r="DXG2088" s="2206"/>
      <c r="DXH2088" s="2206"/>
      <c r="DXI2088" s="2206"/>
      <c r="DXJ2088" s="2206"/>
      <c r="DXK2088" s="2206"/>
      <c r="DXL2088" s="2206"/>
      <c r="DXM2088" s="2206"/>
      <c r="DXN2088" s="2206"/>
      <c r="DXO2088" s="2206"/>
      <c r="DXP2088" s="2206"/>
      <c r="DXQ2088" s="2206"/>
      <c r="DXR2088" s="2206"/>
      <c r="DXS2088" s="2206"/>
      <c r="DXT2088" s="2206"/>
      <c r="DXU2088" s="2206"/>
      <c r="DXV2088" s="2206"/>
      <c r="DXW2088" s="2206"/>
      <c r="DXX2088" s="2206"/>
      <c r="DXY2088" s="2206"/>
      <c r="DXZ2088" s="2206"/>
      <c r="DYA2088" s="2206"/>
      <c r="DYB2088" s="2206"/>
      <c r="DYC2088" s="2206"/>
      <c r="DYD2088" s="2206"/>
      <c r="DYE2088" s="2206"/>
      <c r="DYF2088" s="2206"/>
      <c r="DYG2088" s="2206"/>
      <c r="DYH2088" s="2206"/>
      <c r="DYI2088" s="2206"/>
      <c r="DYJ2088" s="2206"/>
      <c r="DYK2088" s="2206"/>
      <c r="DYL2088" s="2206"/>
      <c r="DYM2088" s="2206"/>
      <c r="DYN2088" s="2206"/>
      <c r="DYO2088" s="2206"/>
      <c r="DYP2088" s="2206"/>
      <c r="DYQ2088" s="2206"/>
      <c r="DYR2088" s="2206"/>
      <c r="DYS2088" s="2206"/>
      <c r="DYT2088" s="2206"/>
      <c r="DYU2088" s="2206"/>
      <c r="DYV2088" s="2206"/>
      <c r="DYW2088" s="2206"/>
      <c r="DYX2088" s="2206"/>
      <c r="DYY2088" s="2206"/>
      <c r="DYZ2088" s="2206"/>
      <c r="DZA2088" s="2206"/>
      <c r="DZB2088" s="2206"/>
      <c r="DZC2088" s="2206"/>
      <c r="DZD2088" s="2206"/>
      <c r="DZE2088" s="2206"/>
      <c r="DZF2088" s="2206"/>
      <c r="DZG2088" s="2206"/>
      <c r="DZH2088" s="2206"/>
      <c r="DZI2088" s="2206"/>
      <c r="DZJ2088" s="2206"/>
      <c r="DZK2088" s="2206"/>
      <c r="DZL2088" s="2206"/>
      <c r="DZM2088" s="2206"/>
      <c r="DZN2088" s="2206"/>
      <c r="DZO2088" s="2206"/>
      <c r="DZP2088" s="2206"/>
      <c r="DZQ2088" s="2206"/>
      <c r="DZR2088" s="2206"/>
      <c r="DZS2088" s="2206"/>
      <c r="DZT2088" s="2206"/>
      <c r="DZU2088" s="2206"/>
      <c r="DZV2088" s="2206"/>
      <c r="DZW2088" s="2206"/>
      <c r="DZX2088" s="2206"/>
      <c r="DZY2088" s="2206"/>
      <c r="DZZ2088" s="2206"/>
      <c r="EAA2088" s="2206"/>
      <c r="EAB2088" s="2206"/>
      <c r="EAC2088" s="2206"/>
      <c r="EAD2088" s="2206"/>
      <c r="EAE2088" s="2206"/>
      <c r="EAF2088" s="2206"/>
      <c r="EAG2088" s="2206"/>
      <c r="EAH2088" s="2206"/>
      <c r="EAI2088" s="2206"/>
      <c r="EAJ2088" s="2206"/>
      <c r="EAK2088" s="2206"/>
      <c r="EAL2088" s="2206"/>
      <c r="EAM2088" s="2206"/>
      <c r="EAN2088" s="2206"/>
      <c r="EAO2088" s="2206"/>
      <c r="EAP2088" s="2206"/>
      <c r="EAQ2088" s="2206"/>
      <c r="EAR2088" s="2206"/>
      <c r="EAS2088" s="2206"/>
      <c r="EAT2088" s="2206"/>
      <c r="EAU2088" s="2206"/>
      <c r="EAV2088" s="2206"/>
      <c r="EAW2088" s="2206"/>
      <c r="EAX2088" s="2206"/>
      <c r="EAY2088" s="2206"/>
      <c r="EAZ2088" s="2206"/>
      <c r="EBA2088" s="2206"/>
      <c r="EBB2088" s="2206"/>
      <c r="EBC2088" s="2206"/>
      <c r="EBD2088" s="2206"/>
      <c r="EBE2088" s="2206"/>
      <c r="EBF2088" s="2206"/>
      <c r="EBG2088" s="2206"/>
      <c r="EBH2088" s="2206"/>
      <c r="EBI2088" s="2206"/>
      <c r="EBJ2088" s="2206"/>
      <c r="EBK2088" s="2206"/>
      <c r="EBL2088" s="2206"/>
      <c r="EBM2088" s="2206"/>
      <c r="EBN2088" s="2206"/>
      <c r="EBO2088" s="2206"/>
      <c r="EBP2088" s="2206"/>
      <c r="EBQ2088" s="2206"/>
      <c r="EBR2088" s="2206"/>
      <c r="EBS2088" s="2206"/>
      <c r="EBT2088" s="2206"/>
      <c r="EBU2088" s="2206"/>
      <c r="EBV2088" s="2206"/>
      <c r="EBW2088" s="2206"/>
      <c r="EBX2088" s="2206"/>
      <c r="EBY2088" s="2206"/>
      <c r="EBZ2088" s="2206"/>
      <c r="ECA2088" s="2206"/>
      <c r="ECB2088" s="2206"/>
      <c r="ECC2088" s="2206"/>
      <c r="ECD2088" s="2206"/>
      <c r="ECE2088" s="2206"/>
      <c r="ECF2088" s="2206"/>
      <c r="ECG2088" s="2206"/>
      <c r="ECH2088" s="2206"/>
      <c r="ECI2088" s="2206"/>
      <c r="ECJ2088" s="2206"/>
      <c r="ECK2088" s="2206"/>
      <c r="ECL2088" s="2206"/>
      <c r="ECM2088" s="2206"/>
      <c r="ECN2088" s="2206"/>
      <c r="ECO2088" s="2206"/>
      <c r="ECP2088" s="2206"/>
      <c r="ECQ2088" s="2206"/>
      <c r="ECR2088" s="2206"/>
      <c r="ECS2088" s="2206"/>
      <c r="ECT2088" s="2206"/>
      <c r="ECU2088" s="2206"/>
      <c r="ECV2088" s="2206"/>
      <c r="ECW2088" s="2206"/>
      <c r="ECX2088" s="2206"/>
      <c r="ECY2088" s="2206"/>
      <c r="ECZ2088" s="2206"/>
      <c r="EDA2088" s="2206"/>
      <c r="EDB2088" s="2206"/>
      <c r="EDC2088" s="2206"/>
      <c r="EDD2088" s="2206"/>
      <c r="EDE2088" s="2206"/>
      <c r="EDF2088" s="2206"/>
      <c r="EDG2088" s="2206"/>
      <c r="EDH2088" s="2206"/>
      <c r="EDI2088" s="2206"/>
      <c r="EDJ2088" s="2206"/>
      <c r="EDK2088" s="2206"/>
      <c r="EDL2088" s="2206"/>
      <c r="EDM2088" s="2206"/>
      <c r="EDN2088" s="2206"/>
      <c r="EDO2088" s="2206"/>
      <c r="EDP2088" s="2206"/>
      <c r="EDQ2088" s="2206"/>
      <c r="EDR2088" s="2206"/>
      <c r="EDS2088" s="2206"/>
      <c r="EDT2088" s="2206"/>
      <c r="EDU2088" s="2206"/>
      <c r="EDV2088" s="2206"/>
      <c r="EDW2088" s="2206"/>
      <c r="EDX2088" s="2206"/>
      <c r="EDY2088" s="2206"/>
      <c r="EDZ2088" s="2206"/>
      <c r="EEA2088" s="2206"/>
      <c r="EEB2088" s="2206"/>
      <c r="EEC2088" s="2206"/>
      <c r="EED2088" s="2206"/>
      <c r="EEE2088" s="2206"/>
      <c r="EEF2088" s="2206"/>
      <c r="EEG2088" s="2206"/>
      <c r="EEH2088" s="2206"/>
      <c r="EEI2088" s="2206"/>
      <c r="EEJ2088" s="2206"/>
      <c r="EEK2088" s="2206"/>
      <c r="EEL2088" s="2206"/>
      <c r="EEM2088" s="2206"/>
      <c r="EEN2088" s="2206"/>
      <c r="EEO2088" s="2206"/>
      <c r="EEP2088" s="2206"/>
      <c r="EEQ2088" s="2206"/>
      <c r="EER2088" s="2206"/>
      <c r="EES2088" s="2206"/>
      <c r="EET2088" s="2206"/>
      <c r="EEU2088" s="2206"/>
      <c r="EEV2088" s="2206"/>
      <c r="EEW2088" s="2206"/>
      <c r="EEX2088" s="2206"/>
      <c r="EEY2088" s="2206"/>
      <c r="EEZ2088" s="2206"/>
      <c r="EFA2088" s="2206"/>
      <c r="EFB2088" s="2206"/>
      <c r="EFC2088" s="2206"/>
      <c r="EFD2088" s="2206"/>
      <c r="EFE2088" s="2206"/>
      <c r="EFF2088" s="2206"/>
      <c r="EFG2088" s="2206"/>
      <c r="EFH2088" s="2206"/>
      <c r="EFI2088" s="2206"/>
      <c r="EFJ2088" s="2206"/>
      <c r="EFK2088" s="2206"/>
      <c r="EFL2088" s="2206"/>
      <c r="EFM2088" s="2206"/>
      <c r="EFN2088" s="2206"/>
      <c r="EFO2088" s="2206"/>
      <c r="EFP2088" s="2206"/>
      <c r="EFQ2088" s="2206"/>
      <c r="EFR2088" s="2206"/>
      <c r="EFS2088" s="2206"/>
      <c r="EFT2088" s="2206"/>
      <c r="EFU2088" s="2206"/>
      <c r="EFV2088" s="2206"/>
      <c r="EFW2088" s="2206"/>
      <c r="EFX2088" s="2206"/>
      <c r="EFY2088" s="2206"/>
      <c r="EFZ2088" s="2206"/>
      <c r="EGA2088" s="2206"/>
      <c r="EGB2088" s="2206"/>
      <c r="EGC2088" s="2206"/>
      <c r="EGD2088" s="2206"/>
      <c r="EGE2088" s="2206"/>
      <c r="EGF2088" s="2206"/>
      <c r="EGG2088" s="2206"/>
      <c r="EGH2088" s="2206"/>
      <c r="EGI2088" s="2206"/>
      <c r="EGJ2088" s="2206"/>
      <c r="EGK2088" s="2206"/>
      <c r="EGL2088" s="2206"/>
      <c r="EGM2088" s="2206"/>
      <c r="EGN2088" s="2206"/>
      <c r="EGO2088" s="2206"/>
      <c r="EGP2088" s="2206"/>
      <c r="EGQ2088" s="2206"/>
      <c r="EGR2088" s="2206"/>
      <c r="EGS2088" s="2206"/>
      <c r="EGT2088" s="2206"/>
      <c r="EGU2088" s="2206"/>
      <c r="EGV2088" s="2206"/>
      <c r="EGW2088" s="2206"/>
      <c r="EGX2088" s="2206"/>
      <c r="EGY2088" s="2206"/>
      <c r="EGZ2088" s="2206"/>
      <c r="EHA2088" s="2206"/>
      <c r="EHB2088" s="2206"/>
      <c r="EHC2088" s="2206"/>
      <c r="EHD2088" s="2206"/>
      <c r="EHE2088" s="2206"/>
      <c r="EHF2088" s="2206"/>
      <c r="EHG2088" s="2206"/>
      <c r="EHH2088" s="2206"/>
      <c r="EHI2088" s="2206"/>
      <c r="EHJ2088" s="2206"/>
      <c r="EHK2088" s="2206"/>
      <c r="EHL2088" s="2206"/>
      <c r="EHM2088" s="2206"/>
      <c r="EHN2088" s="2206"/>
      <c r="EHO2088" s="2206"/>
      <c r="EHP2088" s="2206"/>
      <c r="EHQ2088" s="2206"/>
      <c r="EHR2088" s="2206"/>
      <c r="EHS2088" s="2206"/>
      <c r="EHT2088" s="2206"/>
      <c r="EHU2088" s="2206"/>
      <c r="EHV2088" s="2206"/>
      <c r="EHW2088" s="2206"/>
      <c r="EHX2088" s="2206"/>
      <c r="EHY2088" s="2206"/>
      <c r="EHZ2088" s="2206"/>
      <c r="EIA2088" s="2206"/>
      <c r="EIB2088" s="2206"/>
      <c r="EIC2088" s="2206"/>
      <c r="EID2088" s="2206"/>
      <c r="EIE2088" s="2206"/>
      <c r="EIF2088" s="2206"/>
      <c r="EIG2088" s="2206"/>
      <c r="EIH2088" s="2206"/>
      <c r="EII2088" s="2206"/>
      <c r="EIJ2088" s="2206"/>
      <c r="EIK2088" s="2206"/>
      <c r="EIL2088" s="2206"/>
      <c r="EIM2088" s="2206"/>
      <c r="EIN2088" s="2206"/>
      <c r="EIO2088" s="2206"/>
      <c r="EIP2088" s="2206"/>
      <c r="EIQ2088" s="2206"/>
      <c r="EIR2088" s="2206"/>
      <c r="EIS2088" s="2206"/>
      <c r="EIT2088" s="2206"/>
      <c r="EIU2088" s="2206"/>
      <c r="EIV2088" s="2206"/>
      <c r="EIW2088" s="2206"/>
      <c r="EIX2088" s="2206"/>
      <c r="EIY2088" s="2206"/>
      <c r="EIZ2088" s="2206"/>
      <c r="EJA2088" s="2206"/>
      <c r="EJB2088" s="2206"/>
      <c r="EJC2088" s="2206"/>
      <c r="EJD2088" s="2206"/>
      <c r="EJE2088" s="2206"/>
      <c r="EJF2088" s="2206"/>
      <c r="EJG2088" s="2206"/>
      <c r="EJH2088" s="2206"/>
      <c r="EJI2088" s="2206"/>
      <c r="EJJ2088" s="2206"/>
      <c r="EJK2088" s="2206"/>
      <c r="EJL2088" s="2206"/>
      <c r="EJM2088" s="2206"/>
      <c r="EJN2088" s="2206"/>
      <c r="EJO2088" s="2206"/>
      <c r="EJP2088" s="2206"/>
      <c r="EJQ2088" s="2206"/>
      <c r="EJR2088" s="2206"/>
      <c r="EJS2088" s="2206"/>
      <c r="EJT2088" s="2206"/>
      <c r="EJU2088" s="2206"/>
      <c r="EJV2088" s="2206"/>
      <c r="EJW2088" s="2206"/>
      <c r="EJX2088" s="2206"/>
      <c r="EJY2088" s="2206"/>
      <c r="EJZ2088" s="2206"/>
      <c r="EKA2088" s="2206"/>
      <c r="EKB2088" s="2206"/>
      <c r="EKC2088" s="2206"/>
      <c r="EKD2088" s="2206"/>
      <c r="EKE2088" s="2206"/>
      <c r="EKF2088" s="2206"/>
      <c r="EKG2088" s="2206"/>
      <c r="EKH2088" s="2206"/>
      <c r="EKI2088" s="2206"/>
      <c r="EKJ2088" s="2206"/>
      <c r="EKK2088" s="2206"/>
      <c r="EKL2088" s="2206"/>
      <c r="EKM2088" s="2206"/>
      <c r="EKN2088" s="2206"/>
      <c r="EKO2088" s="2206"/>
      <c r="EKP2088" s="2206"/>
      <c r="EKQ2088" s="2206"/>
      <c r="EKR2088" s="2206"/>
      <c r="EKS2088" s="2206"/>
      <c r="EKT2088" s="2206"/>
      <c r="EKU2088" s="2206"/>
      <c r="EKV2088" s="2206"/>
      <c r="EKW2088" s="2206"/>
      <c r="EKX2088" s="2206"/>
      <c r="EKY2088" s="2206"/>
      <c r="EKZ2088" s="2206"/>
      <c r="ELA2088" s="2206"/>
      <c r="ELB2088" s="2206"/>
      <c r="ELC2088" s="2206"/>
      <c r="ELD2088" s="2206"/>
      <c r="ELE2088" s="2206"/>
      <c r="ELF2088" s="2206"/>
      <c r="ELG2088" s="2206"/>
      <c r="ELH2088" s="2206"/>
      <c r="ELI2088" s="2206"/>
      <c r="ELJ2088" s="2206"/>
      <c r="ELK2088" s="2206"/>
      <c r="ELL2088" s="2206"/>
      <c r="ELM2088" s="2206"/>
      <c r="ELN2088" s="2206"/>
      <c r="ELO2088" s="2206"/>
      <c r="ELP2088" s="2206"/>
      <c r="ELQ2088" s="2206"/>
      <c r="ELR2088" s="2206"/>
      <c r="ELS2088" s="2206"/>
      <c r="ELT2088" s="2206"/>
      <c r="ELU2088" s="2206"/>
      <c r="ELV2088" s="2206"/>
      <c r="ELW2088" s="2206"/>
      <c r="ELX2088" s="2206"/>
      <c r="ELY2088" s="2206"/>
      <c r="ELZ2088" s="2206"/>
      <c r="EMA2088" s="2206"/>
      <c r="EMB2088" s="2206"/>
      <c r="EMC2088" s="2206"/>
      <c r="EMD2088" s="2206"/>
      <c r="EME2088" s="2206"/>
      <c r="EMF2088" s="2206"/>
      <c r="EMG2088" s="2206"/>
      <c r="EMH2088" s="2206"/>
      <c r="EMI2088" s="2206"/>
      <c r="EMJ2088" s="2206"/>
      <c r="EMK2088" s="2206"/>
      <c r="EML2088" s="2206"/>
      <c r="EMM2088" s="2206"/>
      <c r="EMN2088" s="2206"/>
      <c r="EMO2088" s="2206"/>
      <c r="EMP2088" s="2206"/>
      <c r="EMQ2088" s="2206"/>
      <c r="EMR2088" s="2206"/>
      <c r="EMS2088" s="2206"/>
      <c r="EMT2088" s="2206"/>
      <c r="EMU2088" s="2206"/>
      <c r="EMV2088" s="2206"/>
      <c r="EMW2088" s="2206"/>
      <c r="EMX2088" s="2206"/>
      <c r="EMY2088" s="2206"/>
      <c r="EMZ2088" s="2206"/>
      <c r="ENA2088" s="2206"/>
      <c r="ENB2088" s="2206"/>
      <c r="ENC2088" s="2206"/>
      <c r="END2088" s="2206"/>
      <c r="ENE2088" s="2206"/>
      <c r="ENF2088" s="2206"/>
      <c r="ENG2088" s="2206"/>
      <c r="ENH2088" s="2206"/>
      <c r="ENI2088" s="2206"/>
      <c r="ENJ2088" s="2206"/>
      <c r="ENK2088" s="2206"/>
      <c r="ENL2088" s="2206"/>
      <c r="ENM2088" s="2206"/>
      <c r="ENN2088" s="2206"/>
      <c r="ENO2088" s="2206"/>
      <c r="ENP2088" s="2206"/>
      <c r="ENQ2088" s="2206"/>
      <c r="ENR2088" s="2206"/>
      <c r="ENS2088" s="2206"/>
      <c r="ENT2088" s="2206"/>
      <c r="ENU2088" s="2206"/>
      <c r="ENV2088" s="2206"/>
      <c r="ENW2088" s="2206"/>
      <c r="ENX2088" s="2206"/>
      <c r="ENY2088" s="2206"/>
      <c r="ENZ2088" s="2206"/>
      <c r="EOA2088" s="2206"/>
      <c r="EOB2088" s="2206"/>
      <c r="EOC2088" s="2206"/>
      <c r="EOD2088" s="2206"/>
      <c r="EOE2088" s="2206"/>
      <c r="EOF2088" s="2206"/>
      <c r="EOG2088" s="2206"/>
      <c r="EOH2088" s="2206"/>
      <c r="EOI2088" s="2206"/>
      <c r="EOJ2088" s="2206"/>
      <c r="EOK2088" s="2206"/>
      <c r="EOL2088" s="2206"/>
      <c r="EOM2088" s="2206"/>
      <c r="EON2088" s="2206"/>
      <c r="EOO2088" s="2206"/>
      <c r="EOP2088" s="2206"/>
      <c r="EOQ2088" s="2206"/>
      <c r="EOR2088" s="2206"/>
      <c r="EOS2088" s="2206"/>
      <c r="EOT2088" s="2206"/>
      <c r="EOU2088" s="2206"/>
      <c r="EOV2088" s="2206"/>
      <c r="EOW2088" s="2206"/>
      <c r="EOX2088" s="2206"/>
      <c r="EOY2088" s="2206"/>
      <c r="EOZ2088" s="2206"/>
      <c r="EPA2088" s="2206"/>
      <c r="EPB2088" s="2206"/>
      <c r="EPC2088" s="2206"/>
      <c r="EPD2088" s="2206"/>
      <c r="EPE2088" s="2206"/>
      <c r="EPF2088" s="2206"/>
      <c r="EPG2088" s="2206"/>
      <c r="EPH2088" s="2206"/>
      <c r="EPI2088" s="2206"/>
      <c r="EPJ2088" s="2206"/>
      <c r="EPK2088" s="2206"/>
      <c r="EPL2088" s="2206"/>
      <c r="EPM2088" s="2206"/>
      <c r="EPN2088" s="2206"/>
      <c r="EPO2088" s="2206"/>
      <c r="EPP2088" s="2206"/>
      <c r="EPQ2088" s="2206"/>
      <c r="EPR2088" s="2206"/>
      <c r="EPS2088" s="2206"/>
      <c r="EPT2088" s="2206"/>
      <c r="EPU2088" s="2206"/>
      <c r="EPV2088" s="2206"/>
      <c r="EPW2088" s="2206"/>
      <c r="EPX2088" s="2206"/>
      <c r="EPY2088" s="2206"/>
      <c r="EPZ2088" s="2206"/>
      <c r="EQA2088" s="2206"/>
      <c r="EQB2088" s="2206"/>
      <c r="EQC2088" s="2206"/>
      <c r="EQD2088" s="2206"/>
      <c r="EQE2088" s="2206"/>
      <c r="EQF2088" s="2206"/>
      <c r="EQG2088" s="2206"/>
      <c r="EQH2088" s="2206"/>
      <c r="EQI2088" s="2206"/>
      <c r="EQJ2088" s="2206"/>
      <c r="EQK2088" s="2206"/>
      <c r="EQL2088" s="2206"/>
      <c r="EQM2088" s="2206"/>
      <c r="EQN2088" s="2206"/>
      <c r="EQO2088" s="2206"/>
      <c r="EQP2088" s="2206"/>
      <c r="EQQ2088" s="2206"/>
      <c r="EQR2088" s="2206"/>
      <c r="EQS2088" s="2206"/>
      <c r="EQT2088" s="2206"/>
      <c r="EQU2088" s="2206"/>
      <c r="EQV2088" s="2206"/>
      <c r="EQW2088" s="2206"/>
      <c r="EQX2088" s="2206"/>
      <c r="EQY2088" s="2206"/>
      <c r="EQZ2088" s="2206"/>
      <c r="ERA2088" s="2206"/>
      <c r="ERB2088" s="2206"/>
      <c r="ERC2088" s="2206"/>
      <c r="ERD2088" s="2206"/>
      <c r="ERE2088" s="2206"/>
      <c r="ERF2088" s="2206"/>
      <c r="ERG2088" s="2206"/>
      <c r="ERH2088" s="2206"/>
      <c r="ERI2088" s="2206"/>
      <c r="ERJ2088" s="2206"/>
      <c r="ERK2088" s="2206"/>
      <c r="ERL2088" s="2206"/>
      <c r="ERM2088" s="2206"/>
      <c r="ERN2088" s="2206"/>
      <c r="ERO2088" s="2206"/>
      <c r="ERP2088" s="2206"/>
      <c r="ERQ2088" s="2206"/>
      <c r="ERR2088" s="2206"/>
      <c r="ERS2088" s="2206"/>
      <c r="ERT2088" s="2206"/>
      <c r="ERU2088" s="2206"/>
      <c r="ERV2088" s="2206"/>
      <c r="ERW2088" s="2206"/>
      <c r="ERX2088" s="2206"/>
      <c r="ERY2088" s="2206"/>
      <c r="ERZ2088" s="2206"/>
      <c r="ESA2088" s="2206"/>
      <c r="ESB2088" s="2206"/>
      <c r="ESC2088" s="2206"/>
      <c r="ESD2088" s="2206"/>
      <c r="ESE2088" s="2206"/>
      <c r="ESF2088" s="2206"/>
      <c r="ESG2088" s="2206"/>
      <c r="ESH2088" s="2206"/>
      <c r="ESI2088" s="2206"/>
      <c r="ESJ2088" s="2206"/>
      <c r="ESK2088" s="2206"/>
      <c r="ESL2088" s="2206"/>
      <c r="ESM2088" s="2206"/>
      <c r="ESN2088" s="2206"/>
      <c r="ESO2088" s="2206"/>
      <c r="ESP2088" s="2206"/>
      <c r="ESQ2088" s="2206"/>
      <c r="ESR2088" s="2206"/>
      <c r="ESS2088" s="2206"/>
      <c r="EST2088" s="2206"/>
      <c r="ESU2088" s="2206"/>
      <c r="ESV2088" s="2206"/>
      <c r="ESW2088" s="2206"/>
      <c r="ESX2088" s="2206"/>
      <c r="ESY2088" s="2206"/>
      <c r="ESZ2088" s="2206"/>
      <c r="ETA2088" s="2206"/>
      <c r="ETB2088" s="2206"/>
      <c r="ETC2088" s="2206"/>
      <c r="ETD2088" s="2206"/>
      <c r="ETE2088" s="2206"/>
      <c r="ETF2088" s="2206"/>
      <c r="ETG2088" s="2206"/>
      <c r="ETH2088" s="2206"/>
      <c r="ETI2088" s="2206"/>
      <c r="ETJ2088" s="2206"/>
      <c r="ETK2088" s="2206"/>
      <c r="ETL2088" s="2206"/>
      <c r="ETM2088" s="2206"/>
      <c r="ETN2088" s="2206"/>
      <c r="ETO2088" s="2206"/>
      <c r="ETP2088" s="2206"/>
      <c r="ETQ2088" s="2206"/>
      <c r="ETR2088" s="2206"/>
      <c r="ETS2088" s="2206"/>
      <c r="ETT2088" s="2206"/>
      <c r="ETU2088" s="2206"/>
      <c r="ETV2088" s="2206"/>
      <c r="ETW2088" s="2206"/>
      <c r="ETX2088" s="2206"/>
      <c r="ETY2088" s="2206"/>
      <c r="ETZ2088" s="2206"/>
      <c r="EUA2088" s="2206"/>
      <c r="EUB2088" s="2206"/>
      <c r="EUC2088" s="2206"/>
      <c r="EUD2088" s="2206"/>
      <c r="EUE2088" s="2206"/>
      <c r="EUF2088" s="2206"/>
      <c r="EUG2088" s="2206"/>
      <c r="EUH2088" s="2206"/>
      <c r="EUI2088" s="2206"/>
      <c r="EUJ2088" s="2206"/>
      <c r="EUK2088" s="2206"/>
      <c r="EUL2088" s="2206"/>
      <c r="EUM2088" s="2206"/>
      <c r="EUN2088" s="2206"/>
      <c r="EUO2088" s="2206"/>
      <c r="EUP2088" s="2206"/>
      <c r="EUQ2088" s="2206"/>
      <c r="EUR2088" s="2206"/>
      <c r="EUS2088" s="2206"/>
      <c r="EUT2088" s="2206"/>
      <c r="EUU2088" s="2206"/>
      <c r="EUV2088" s="2206"/>
      <c r="EUW2088" s="2206"/>
      <c r="EUX2088" s="2206"/>
      <c r="EUY2088" s="2206"/>
      <c r="EUZ2088" s="2206"/>
      <c r="EVA2088" s="2206"/>
      <c r="EVB2088" s="2206"/>
      <c r="EVC2088" s="2206"/>
      <c r="EVD2088" s="2206"/>
      <c r="EVE2088" s="2206"/>
      <c r="EVF2088" s="2206"/>
      <c r="EVG2088" s="2206"/>
      <c r="EVH2088" s="2206"/>
      <c r="EVI2088" s="2206"/>
      <c r="EVJ2088" s="2206"/>
      <c r="EVK2088" s="2206"/>
      <c r="EVL2088" s="2206"/>
      <c r="EVM2088" s="2206"/>
      <c r="EVN2088" s="2206"/>
      <c r="EVO2088" s="2206"/>
      <c r="EVP2088" s="2206"/>
      <c r="EVQ2088" s="2206"/>
      <c r="EVR2088" s="2206"/>
      <c r="EVS2088" s="2206"/>
      <c r="EVT2088" s="2206"/>
      <c r="EVU2088" s="2206"/>
      <c r="EVV2088" s="2206"/>
      <c r="EVW2088" s="2206"/>
      <c r="EVX2088" s="2206"/>
      <c r="EVY2088" s="2206"/>
      <c r="EVZ2088" s="2206"/>
      <c r="EWA2088" s="2206"/>
      <c r="EWB2088" s="2206"/>
      <c r="EWC2088" s="2206"/>
      <c r="EWD2088" s="2206"/>
      <c r="EWE2088" s="2206"/>
      <c r="EWF2088" s="2206"/>
      <c r="EWG2088" s="2206"/>
      <c r="EWH2088" s="2206"/>
      <c r="EWI2088" s="2206"/>
      <c r="EWJ2088" s="2206"/>
      <c r="EWK2088" s="2206"/>
      <c r="EWL2088" s="2206"/>
      <c r="EWM2088" s="2206"/>
      <c r="EWN2088" s="2206"/>
      <c r="EWO2088" s="2206"/>
      <c r="EWP2088" s="2206"/>
      <c r="EWQ2088" s="2206"/>
      <c r="EWR2088" s="2206"/>
      <c r="EWS2088" s="2206"/>
      <c r="EWT2088" s="2206"/>
      <c r="EWU2088" s="2206"/>
      <c r="EWV2088" s="2206"/>
      <c r="EWW2088" s="2206"/>
      <c r="EWX2088" s="2206"/>
      <c r="EWY2088" s="2206"/>
      <c r="EWZ2088" s="2206"/>
      <c r="EXA2088" s="2206"/>
      <c r="EXB2088" s="2206"/>
      <c r="EXC2088" s="2206"/>
      <c r="EXD2088" s="2206"/>
      <c r="EXE2088" s="2206"/>
      <c r="EXF2088" s="2206"/>
      <c r="EXG2088" s="2206"/>
      <c r="EXH2088" s="2206"/>
      <c r="EXI2088" s="2206"/>
      <c r="EXJ2088" s="2206"/>
      <c r="EXK2088" s="2206"/>
      <c r="EXL2088" s="2206"/>
      <c r="EXM2088" s="2206"/>
      <c r="EXN2088" s="2206"/>
      <c r="EXO2088" s="2206"/>
      <c r="EXP2088" s="2206"/>
      <c r="EXQ2088" s="2206"/>
      <c r="EXR2088" s="2206"/>
      <c r="EXS2088" s="2206"/>
      <c r="EXT2088" s="2206"/>
      <c r="EXU2088" s="2206"/>
      <c r="EXV2088" s="2206"/>
      <c r="EXW2088" s="2206"/>
      <c r="EXX2088" s="2206"/>
      <c r="EXY2088" s="2206"/>
      <c r="EXZ2088" s="2206"/>
      <c r="EYA2088" s="2206"/>
      <c r="EYB2088" s="2206"/>
      <c r="EYC2088" s="2206"/>
      <c r="EYD2088" s="2206"/>
      <c r="EYE2088" s="2206"/>
      <c r="EYF2088" s="2206"/>
      <c r="EYG2088" s="2206"/>
      <c r="EYH2088" s="2206"/>
      <c r="EYI2088" s="2206"/>
      <c r="EYJ2088" s="2206"/>
      <c r="EYK2088" s="2206"/>
      <c r="EYL2088" s="2206"/>
      <c r="EYM2088" s="2206"/>
      <c r="EYN2088" s="2206"/>
      <c r="EYO2088" s="2206"/>
      <c r="EYP2088" s="2206"/>
      <c r="EYQ2088" s="2206"/>
      <c r="EYR2088" s="2206"/>
      <c r="EYS2088" s="2206"/>
      <c r="EYT2088" s="2206"/>
      <c r="EYU2088" s="2206"/>
      <c r="EYV2088" s="2206"/>
      <c r="EYW2088" s="2206"/>
      <c r="EYX2088" s="2206"/>
      <c r="EYY2088" s="2206"/>
      <c r="EYZ2088" s="2206"/>
      <c r="EZA2088" s="2206"/>
      <c r="EZB2088" s="2206"/>
      <c r="EZC2088" s="2206"/>
      <c r="EZD2088" s="2206"/>
      <c r="EZE2088" s="2206"/>
      <c r="EZF2088" s="2206"/>
      <c r="EZG2088" s="2206"/>
      <c r="EZH2088" s="2206"/>
      <c r="EZI2088" s="2206"/>
      <c r="EZJ2088" s="2206"/>
      <c r="EZK2088" s="2206"/>
      <c r="EZL2088" s="2206"/>
      <c r="EZM2088" s="2206"/>
      <c r="EZN2088" s="2206"/>
      <c r="EZO2088" s="2206"/>
      <c r="EZP2088" s="2206"/>
      <c r="EZQ2088" s="2206"/>
      <c r="EZR2088" s="2206"/>
      <c r="EZS2088" s="2206"/>
      <c r="EZT2088" s="2206"/>
      <c r="EZU2088" s="2206"/>
      <c r="EZV2088" s="2206"/>
      <c r="EZW2088" s="2206"/>
      <c r="EZX2088" s="2206"/>
      <c r="EZY2088" s="2206"/>
      <c r="EZZ2088" s="2206"/>
      <c r="FAA2088" s="2206"/>
      <c r="FAB2088" s="2206"/>
      <c r="FAC2088" s="2206"/>
      <c r="FAD2088" s="2206"/>
      <c r="FAE2088" s="2206"/>
      <c r="FAF2088" s="2206"/>
      <c r="FAG2088" s="2206"/>
      <c r="FAH2088" s="2206"/>
      <c r="FAI2088" s="2206"/>
      <c r="FAJ2088" s="2206"/>
      <c r="FAK2088" s="2206"/>
      <c r="FAL2088" s="2206"/>
      <c r="FAM2088" s="2206"/>
      <c r="FAN2088" s="2206"/>
      <c r="FAO2088" s="2206"/>
      <c r="FAP2088" s="2206"/>
      <c r="FAQ2088" s="2206"/>
      <c r="FAR2088" s="2206"/>
      <c r="FAS2088" s="2206"/>
      <c r="FAT2088" s="2206"/>
      <c r="FAU2088" s="2206"/>
      <c r="FAV2088" s="2206"/>
      <c r="FAW2088" s="2206"/>
      <c r="FAX2088" s="2206"/>
      <c r="FAY2088" s="2206"/>
      <c r="FAZ2088" s="2206"/>
      <c r="FBA2088" s="2206"/>
      <c r="FBB2088" s="2206"/>
      <c r="FBC2088" s="2206"/>
      <c r="FBD2088" s="2206"/>
      <c r="FBE2088" s="2206"/>
      <c r="FBF2088" s="2206"/>
      <c r="FBG2088" s="2206"/>
      <c r="FBH2088" s="2206"/>
      <c r="FBI2088" s="2206"/>
      <c r="FBJ2088" s="2206"/>
      <c r="FBK2088" s="2206"/>
      <c r="FBL2088" s="2206"/>
      <c r="FBM2088" s="2206"/>
      <c r="FBN2088" s="2206"/>
      <c r="FBO2088" s="2206"/>
      <c r="FBP2088" s="2206"/>
      <c r="FBQ2088" s="2206"/>
      <c r="FBR2088" s="2206"/>
      <c r="FBS2088" s="2206"/>
      <c r="FBT2088" s="2206"/>
      <c r="FBU2088" s="2206"/>
      <c r="FBV2088" s="2206"/>
      <c r="FBW2088" s="2206"/>
      <c r="FBX2088" s="2206"/>
      <c r="FBY2088" s="2206"/>
      <c r="FBZ2088" s="2206"/>
      <c r="FCA2088" s="2206"/>
      <c r="FCB2088" s="2206"/>
      <c r="FCC2088" s="2206"/>
      <c r="FCD2088" s="2206"/>
      <c r="FCE2088" s="2206"/>
      <c r="FCF2088" s="2206"/>
      <c r="FCG2088" s="2206"/>
      <c r="FCH2088" s="2206"/>
      <c r="FCI2088" s="2206"/>
      <c r="FCJ2088" s="2206"/>
      <c r="FCK2088" s="2206"/>
      <c r="FCL2088" s="2206"/>
      <c r="FCM2088" s="2206"/>
      <c r="FCN2088" s="2206"/>
      <c r="FCO2088" s="2206"/>
      <c r="FCP2088" s="2206"/>
      <c r="FCQ2088" s="2206"/>
      <c r="FCR2088" s="2206"/>
      <c r="FCS2088" s="2206"/>
      <c r="FCT2088" s="2206"/>
      <c r="FCU2088" s="2206"/>
      <c r="FCV2088" s="2206"/>
      <c r="FCW2088" s="2206"/>
      <c r="FCX2088" s="2206"/>
      <c r="FCY2088" s="2206"/>
      <c r="FCZ2088" s="2206"/>
      <c r="FDA2088" s="2206"/>
      <c r="FDB2088" s="2206"/>
      <c r="FDC2088" s="2206"/>
      <c r="FDD2088" s="2206"/>
      <c r="FDE2088" s="2206"/>
      <c r="FDF2088" s="2206"/>
      <c r="FDG2088" s="2206"/>
      <c r="FDH2088" s="2206"/>
      <c r="FDI2088" s="2206"/>
      <c r="FDJ2088" s="2206"/>
      <c r="FDK2088" s="2206"/>
      <c r="FDL2088" s="2206"/>
      <c r="FDM2088" s="2206"/>
      <c r="FDN2088" s="2206"/>
      <c r="FDO2088" s="2206"/>
      <c r="FDP2088" s="2206"/>
      <c r="FDQ2088" s="2206"/>
      <c r="FDR2088" s="2206"/>
      <c r="FDS2088" s="2206"/>
      <c r="FDT2088" s="2206"/>
      <c r="FDU2088" s="2206"/>
      <c r="FDV2088" s="2206"/>
      <c r="FDW2088" s="2206"/>
      <c r="FDX2088" s="2206"/>
      <c r="FDY2088" s="2206"/>
      <c r="FDZ2088" s="2206"/>
      <c r="FEA2088" s="2206"/>
      <c r="FEB2088" s="2206"/>
      <c r="FEC2088" s="2206"/>
      <c r="FED2088" s="2206"/>
      <c r="FEE2088" s="2206"/>
      <c r="FEF2088" s="2206"/>
      <c r="FEG2088" s="2206"/>
      <c r="FEH2088" s="2206"/>
      <c r="FEI2088" s="2206"/>
      <c r="FEJ2088" s="2206"/>
      <c r="FEK2088" s="2206"/>
      <c r="FEL2088" s="2206"/>
      <c r="FEM2088" s="2206"/>
      <c r="FEN2088" s="2206"/>
      <c r="FEO2088" s="2206"/>
      <c r="FEP2088" s="2206"/>
      <c r="FEQ2088" s="2206"/>
      <c r="FER2088" s="2206"/>
      <c r="FES2088" s="2206"/>
      <c r="FET2088" s="2206"/>
      <c r="FEU2088" s="2206"/>
      <c r="FEV2088" s="2206"/>
      <c r="FEW2088" s="2206"/>
      <c r="FEX2088" s="2206"/>
      <c r="FEY2088" s="2206"/>
      <c r="FEZ2088" s="2206"/>
      <c r="FFA2088" s="2206"/>
      <c r="FFB2088" s="2206"/>
      <c r="FFC2088" s="2206"/>
      <c r="FFD2088" s="2206"/>
      <c r="FFE2088" s="2206"/>
      <c r="FFF2088" s="2206"/>
      <c r="FFG2088" s="2206"/>
      <c r="FFH2088" s="2206"/>
      <c r="FFI2088" s="2206"/>
      <c r="FFJ2088" s="2206"/>
      <c r="FFK2088" s="2206"/>
      <c r="FFL2088" s="2206"/>
      <c r="FFM2088" s="2206"/>
      <c r="FFN2088" s="2206"/>
      <c r="FFO2088" s="2206"/>
      <c r="FFP2088" s="2206"/>
      <c r="FFQ2088" s="2206"/>
      <c r="FFR2088" s="2206"/>
      <c r="FFS2088" s="2206"/>
      <c r="FFT2088" s="2206"/>
      <c r="FFU2088" s="2206"/>
      <c r="FFV2088" s="2206"/>
      <c r="FFW2088" s="2206"/>
      <c r="FFX2088" s="2206"/>
      <c r="FFY2088" s="2206"/>
      <c r="FFZ2088" s="2206"/>
      <c r="FGA2088" s="2206"/>
      <c r="FGB2088" s="2206"/>
      <c r="FGC2088" s="2206"/>
      <c r="FGD2088" s="2206"/>
      <c r="FGE2088" s="2206"/>
      <c r="FGF2088" s="2206"/>
      <c r="FGG2088" s="2206"/>
      <c r="FGH2088" s="2206"/>
      <c r="FGI2088" s="2206"/>
      <c r="FGJ2088" s="2206"/>
      <c r="FGK2088" s="2206"/>
      <c r="FGL2088" s="2206"/>
      <c r="FGM2088" s="2206"/>
      <c r="FGN2088" s="2206"/>
      <c r="FGO2088" s="2206"/>
      <c r="FGP2088" s="2206"/>
      <c r="FGQ2088" s="2206"/>
      <c r="FGR2088" s="2206"/>
      <c r="FGS2088" s="2206"/>
      <c r="FGT2088" s="2206"/>
      <c r="FGU2088" s="2206"/>
      <c r="FGV2088" s="2206"/>
      <c r="FGW2088" s="2206"/>
      <c r="FGX2088" s="2206"/>
      <c r="FGY2088" s="2206"/>
      <c r="FGZ2088" s="2206"/>
      <c r="FHA2088" s="2206"/>
      <c r="FHB2088" s="2206"/>
      <c r="FHC2088" s="2206"/>
      <c r="FHD2088" s="2206"/>
      <c r="FHE2088" s="2206"/>
      <c r="FHF2088" s="2206"/>
      <c r="FHG2088" s="2206"/>
      <c r="FHH2088" s="2206"/>
      <c r="FHI2088" s="2206"/>
      <c r="FHJ2088" s="2206"/>
      <c r="FHK2088" s="2206"/>
      <c r="FHL2088" s="2206"/>
      <c r="FHM2088" s="2206"/>
      <c r="FHN2088" s="2206"/>
      <c r="FHO2088" s="2206"/>
      <c r="FHP2088" s="2206"/>
      <c r="FHQ2088" s="2206"/>
      <c r="FHR2088" s="2206"/>
      <c r="FHS2088" s="2206"/>
      <c r="FHT2088" s="2206"/>
      <c r="FHU2088" s="2206"/>
      <c r="FHV2088" s="2206"/>
      <c r="FHW2088" s="2206"/>
      <c r="FHX2088" s="2206"/>
      <c r="FHY2088" s="2206"/>
      <c r="FHZ2088" s="2206"/>
      <c r="FIA2088" s="2206"/>
      <c r="FIB2088" s="2206"/>
      <c r="FIC2088" s="2206"/>
      <c r="FID2088" s="2206"/>
      <c r="FIE2088" s="2206"/>
      <c r="FIF2088" s="2206"/>
      <c r="FIG2088" s="2206"/>
      <c r="FIH2088" s="2206"/>
      <c r="FII2088" s="2206"/>
      <c r="FIJ2088" s="2206"/>
      <c r="FIK2088" s="2206"/>
      <c r="FIL2088" s="2206"/>
      <c r="FIM2088" s="2206"/>
      <c r="FIN2088" s="2206"/>
      <c r="FIO2088" s="2206"/>
      <c r="FIP2088" s="2206"/>
      <c r="FIQ2088" s="2206"/>
      <c r="FIR2088" s="2206"/>
      <c r="FIS2088" s="2206"/>
      <c r="FIT2088" s="2206"/>
      <c r="FIU2088" s="2206"/>
      <c r="FIV2088" s="2206"/>
      <c r="FIW2088" s="2206"/>
      <c r="FIX2088" s="2206"/>
      <c r="FIY2088" s="2206"/>
      <c r="FIZ2088" s="2206"/>
      <c r="FJA2088" s="2206"/>
      <c r="FJB2088" s="2206"/>
      <c r="FJC2088" s="2206"/>
      <c r="FJD2088" s="2206"/>
      <c r="FJE2088" s="2206"/>
      <c r="FJF2088" s="2206"/>
      <c r="FJG2088" s="2206"/>
      <c r="FJH2088" s="2206"/>
      <c r="FJI2088" s="2206"/>
      <c r="FJJ2088" s="2206"/>
      <c r="FJK2088" s="2206"/>
      <c r="FJL2088" s="2206"/>
      <c r="FJM2088" s="2206"/>
      <c r="FJN2088" s="2206"/>
      <c r="FJO2088" s="2206"/>
      <c r="FJP2088" s="2206"/>
      <c r="FJQ2088" s="2206"/>
      <c r="FJR2088" s="2206"/>
      <c r="FJS2088" s="2206"/>
      <c r="FJT2088" s="2206"/>
      <c r="FJU2088" s="2206"/>
      <c r="FJV2088" s="2206"/>
      <c r="FJW2088" s="2206"/>
      <c r="FJX2088" s="2206"/>
      <c r="FJY2088" s="2206"/>
      <c r="FJZ2088" s="2206"/>
      <c r="FKA2088" s="2206"/>
      <c r="FKB2088" s="2206"/>
      <c r="FKC2088" s="2206"/>
      <c r="FKD2088" s="2206"/>
      <c r="FKE2088" s="2206"/>
      <c r="FKF2088" s="2206"/>
      <c r="FKG2088" s="2206"/>
      <c r="FKH2088" s="2206"/>
      <c r="FKI2088" s="2206"/>
      <c r="FKJ2088" s="2206"/>
      <c r="FKK2088" s="2206"/>
      <c r="FKL2088" s="2206"/>
      <c r="FKM2088" s="2206"/>
      <c r="FKN2088" s="2206"/>
      <c r="FKO2088" s="2206"/>
      <c r="FKP2088" s="2206"/>
      <c r="FKQ2088" s="2206"/>
      <c r="FKR2088" s="2206"/>
      <c r="FKS2088" s="2206"/>
      <c r="FKT2088" s="2206"/>
      <c r="FKU2088" s="2206"/>
      <c r="FKV2088" s="2206"/>
      <c r="FKW2088" s="2206"/>
      <c r="FKX2088" s="2206"/>
      <c r="FKY2088" s="2206"/>
      <c r="FKZ2088" s="2206"/>
      <c r="FLA2088" s="2206"/>
      <c r="FLB2088" s="2206"/>
      <c r="FLC2088" s="2206"/>
      <c r="FLD2088" s="2206"/>
      <c r="FLE2088" s="2206"/>
      <c r="FLF2088" s="2206"/>
      <c r="FLG2088" s="2206"/>
      <c r="FLH2088" s="2206"/>
      <c r="FLI2088" s="2206"/>
      <c r="FLJ2088" s="2206"/>
      <c r="FLK2088" s="2206"/>
      <c r="FLL2088" s="2206"/>
      <c r="FLM2088" s="2206"/>
      <c r="FLN2088" s="2206"/>
      <c r="FLO2088" s="2206"/>
      <c r="FLP2088" s="2206"/>
      <c r="FLQ2088" s="2206"/>
      <c r="FLR2088" s="2206"/>
      <c r="FLS2088" s="2206"/>
      <c r="FLT2088" s="2206"/>
      <c r="FLU2088" s="2206"/>
      <c r="FLV2088" s="2206"/>
      <c r="FLW2088" s="2206"/>
      <c r="FLX2088" s="2206"/>
      <c r="FLY2088" s="2206"/>
      <c r="FLZ2088" s="2206"/>
      <c r="FMA2088" s="2206"/>
      <c r="FMB2088" s="2206"/>
      <c r="FMC2088" s="2206"/>
      <c r="FMD2088" s="2206"/>
      <c r="FME2088" s="2206"/>
      <c r="FMF2088" s="2206"/>
      <c r="FMG2088" s="2206"/>
      <c r="FMH2088" s="2206"/>
      <c r="FMI2088" s="2206"/>
      <c r="FMJ2088" s="2206"/>
      <c r="FMK2088" s="2206"/>
      <c r="FML2088" s="2206"/>
      <c r="FMM2088" s="2206"/>
      <c r="FMN2088" s="2206"/>
      <c r="FMO2088" s="2206"/>
      <c r="FMP2088" s="2206"/>
      <c r="FMQ2088" s="2206"/>
      <c r="FMR2088" s="2206"/>
      <c r="FMS2088" s="2206"/>
      <c r="FMT2088" s="2206"/>
      <c r="FMU2088" s="2206"/>
      <c r="FMV2088" s="2206"/>
      <c r="FMW2088" s="2206"/>
      <c r="FMX2088" s="2206"/>
      <c r="FMY2088" s="2206"/>
      <c r="FMZ2088" s="2206"/>
      <c r="FNA2088" s="2206"/>
      <c r="FNB2088" s="2206"/>
      <c r="FNC2088" s="2206"/>
      <c r="FND2088" s="2206"/>
      <c r="FNE2088" s="2206"/>
      <c r="FNF2088" s="2206"/>
      <c r="FNG2088" s="2206"/>
      <c r="FNH2088" s="2206"/>
      <c r="FNI2088" s="2206"/>
      <c r="FNJ2088" s="2206"/>
      <c r="FNK2088" s="2206"/>
      <c r="FNL2088" s="2206"/>
      <c r="FNM2088" s="2206"/>
      <c r="FNN2088" s="2206"/>
      <c r="FNO2088" s="2206"/>
      <c r="FNP2088" s="2206"/>
      <c r="FNQ2088" s="2206"/>
      <c r="FNR2088" s="2206"/>
      <c r="FNS2088" s="2206"/>
      <c r="FNT2088" s="2206"/>
      <c r="FNU2088" s="2206"/>
      <c r="FNV2088" s="2206"/>
      <c r="FNW2088" s="2206"/>
      <c r="FNX2088" s="2206"/>
      <c r="FNY2088" s="2206"/>
      <c r="FNZ2088" s="2206"/>
      <c r="FOA2088" s="2206"/>
      <c r="FOB2088" s="2206"/>
      <c r="FOC2088" s="2206"/>
      <c r="FOD2088" s="2206"/>
      <c r="FOE2088" s="2206"/>
      <c r="FOF2088" s="2206"/>
      <c r="FOG2088" s="2206"/>
      <c r="FOH2088" s="2206"/>
      <c r="FOI2088" s="2206"/>
      <c r="FOJ2088" s="2206"/>
      <c r="FOK2088" s="2206"/>
      <c r="FOL2088" s="2206"/>
      <c r="FOM2088" s="2206"/>
      <c r="FON2088" s="2206"/>
      <c r="FOO2088" s="2206"/>
      <c r="FOP2088" s="2206"/>
      <c r="FOQ2088" s="2206"/>
      <c r="FOR2088" s="2206"/>
      <c r="FOS2088" s="2206"/>
      <c r="FOT2088" s="2206"/>
      <c r="FOU2088" s="2206"/>
      <c r="FOV2088" s="2206"/>
      <c r="FOW2088" s="2206"/>
      <c r="FOX2088" s="2206"/>
      <c r="FOY2088" s="2206"/>
      <c r="FOZ2088" s="2206"/>
      <c r="FPA2088" s="2206"/>
      <c r="FPB2088" s="2206"/>
      <c r="FPC2088" s="2206"/>
      <c r="FPD2088" s="2206"/>
      <c r="FPE2088" s="2206"/>
      <c r="FPF2088" s="2206"/>
      <c r="FPG2088" s="2206"/>
      <c r="FPH2088" s="2206"/>
      <c r="FPI2088" s="2206"/>
      <c r="FPJ2088" s="2206"/>
      <c r="FPK2088" s="2206"/>
      <c r="FPL2088" s="2206"/>
      <c r="FPM2088" s="2206"/>
      <c r="FPN2088" s="2206"/>
      <c r="FPO2088" s="2206"/>
      <c r="FPP2088" s="2206"/>
      <c r="FPQ2088" s="2206"/>
      <c r="FPR2088" s="2206"/>
      <c r="FPS2088" s="2206"/>
      <c r="FPT2088" s="2206"/>
      <c r="FPU2088" s="2206"/>
      <c r="FPV2088" s="2206"/>
      <c r="FPW2088" s="2206"/>
      <c r="FPX2088" s="2206"/>
      <c r="FPY2088" s="2206"/>
      <c r="FPZ2088" s="2206"/>
      <c r="FQA2088" s="2206"/>
      <c r="FQB2088" s="2206"/>
      <c r="FQC2088" s="2206"/>
      <c r="FQD2088" s="2206"/>
      <c r="FQE2088" s="2206"/>
      <c r="FQF2088" s="2206"/>
      <c r="FQG2088" s="2206"/>
      <c r="FQH2088" s="2206"/>
      <c r="FQI2088" s="2206"/>
      <c r="FQJ2088" s="2206"/>
      <c r="FQK2088" s="2206"/>
      <c r="FQL2088" s="2206"/>
      <c r="FQM2088" s="2206"/>
      <c r="FQN2088" s="2206"/>
      <c r="FQO2088" s="2206"/>
      <c r="FQP2088" s="2206"/>
      <c r="FQQ2088" s="2206"/>
      <c r="FQR2088" s="2206"/>
      <c r="FQS2088" s="2206"/>
      <c r="FQT2088" s="2206"/>
      <c r="FQU2088" s="2206"/>
      <c r="FQV2088" s="2206"/>
      <c r="FQW2088" s="2206"/>
      <c r="FQX2088" s="2206"/>
      <c r="FQY2088" s="2206"/>
      <c r="FQZ2088" s="2206"/>
      <c r="FRA2088" s="2206"/>
      <c r="FRB2088" s="2206"/>
      <c r="FRC2088" s="2206"/>
      <c r="FRD2088" s="2206"/>
      <c r="FRE2088" s="2206"/>
      <c r="FRF2088" s="2206"/>
      <c r="FRG2088" s="2206"/>
      <c r="FRH2088" s="2206"/>
      <c r="FRI2088" s="2206"/>
      <c r="FRJ2088" s="2206"/>
      <c r="FRK2088" s="2206"/>
      <c r="FRL2088" s="2206"/>
      <c r="FRM2088" s="2206"/>
      <c r="FRN2088" s="2206"/>
      <c r="FRO2088" s="2206"/>
      <c r="FRP2088" s="2206"/>
      <c r="FRQ2088" s="2206"/>
      <c r="FRR2088" s="2206"/>
      <c r="FRS2088" s="2206"/>
      <c r="FRT2088" s="2206"/>
      <c r="FRU2088" s="2206"/>
      <c r="FRV2088" s="2206"/>
      <c r="FRW2088" s="2206"/>
      <c r="FRX2088" s="2206"/>
      <c r="FRY2088" s="2206"/>
      <c r="FRZ2088" s="2206"/>
      <c r="FSA2088" s="2206"/>
      <c r="FSB2088" s="2206"/>
      <c r="FSC2088" s="2206"/>
      <c r="FSD2088" s="2206"/>
      <c r="FSE2088" s="2206"/>
      <c r="FSF2088" s="2206"/>
      <c r="FSG2088" s="2206"/>
      <c r="FSH2088" s="2206"/>
      <c r="FSI2088" s="2206"/>
      <c r="FSJ2088" s="2206"/>
      <c r="FSK2088" s="2206"/>
      <c r="FSL2088" s="2206"/>
      <c r="FSM2088" s="2206"/>
      <c r="FSN2088" s="2206"/>
      <c r="FSO2088" s="2206"/>
      <c r="FSP2088" s="2206"/>
      <c r="FSQ2088" s="2206"/>
      <c r="FSR2088" s="2206"/>
      <c r="FSS2088" s="2206"/>
      <c r="FST2088" s="2206"/>
      <c r="FSU2088" s="2206"/>
      <c r="FSV2088" s="2206"/>
      <c r="FSW2088" s="2206"/>
      <c r="FSX2088" s="2206"/>
      <c r="FSY2088" s="2206"/>
      <c r="FSZ2088" s="2206"/>
      <c r="FTA2088" s="2206"/>
      <c r="FTB2088" s="2206"/>
      <c r="FTC2088" s="2206"/>
      <c r="FTD2088" s="2206"/>
      <c r="FTE2088" s="2206"/>
      <c r="FTF2088" s="2206"/>
      <c r="FTG2088" s="2206"/>
      <c r="FTH2088" s="2206"/>
      <c r="FTI2088" s="2206"/>
      <c r="FTJ2088" s="2206"/>
      <c r="FTK2088" s="2206"/>
      <c r="FTL2088" s="2206"/>
      <c r="FTM2088" s="2206"/>
      <c r="FTN2088" s="2206"/>
      <c r="FTO2088" s="2206"/>
      <c r="FTP2088" s="2206"/>
      <c r="FTQ2088" s="2206"/>
      <c r="FTR2088" s="2206"/>
      <c r="FTS2088" s="2206"/>
      <c r="FTT2088" s="2206"/>
      <c r="FTU2088" s="2206"/>
      <c r="FTV2088" s="2206"/>
      <c r="FTW2088" s="2206"/>
      <c r="FTX2088" s="2206"/>
      <c r="FTY2088" s="2206"/>
      <c r="FTZ2088" s="2206"/>
      <c r="FUA2088" s="2206"/>
      <c r="FUB2088" s="2206"/>
      <c r="FUC2088" s="2206"/>
      <c r="FUD2088" s="2206"/>
      <c r="FUE2088" s="2206"/>
      <c r="FUF2088" s="2206"/>
      <c r="FUG2088" s="2206"/>
      <c r="FUH2088" s="2206"/>
      <c r="FUI2088" s="2206"/>
      <c r="FUJ2088" s="2206"/>
      <c r="FUK2088" s="2206"/>
      <c r="FUL2088" s="2206"/>
      <c r="FUM2088" s="2206"/>
      <c r="FUN2088" s="2206"/>
      <c r="FUO2088" s="2206"/>
      <c r="FUP2088" s="2206"/>
      <c r="FUQ2088" s="2206"/>
      <c r="FUR2088" s="2206"/>
      <c r="FUS2088" s="2206"/>
      <c r="FUT2088" s="2206"/>
      <c r="FUU2088" s="2206"/>
      <c r="FUV2088" s="2206"/>
      <c r="FUW2088" s="2206"/>
      <c r="FUX2088" s="2206"/>
      <c r="FUY2088" s="2206"/>
      <c r="FUZ2088" s="2206"/>
      <c r="FVA2088" s="2206"/>
      <c r="FVB2088" s="2206"/>
      <c r="FVC2088" s="2206"/>
      <c r="FVD2088" s="2206"/>
      <c r="FVE2088" s="2206"/>
      <c r="FVF2088" s="2206"/>
      <c r="FVG2088" s="2206"/>
      <c r="FVH2088" s="2206"/>
      <c r="FVI2088" s="2206"/>
      <c r="FVJ2088" s="2206"/>
      <c r="FVK2088" s="2206"/>
      <c r="FVL2088" s="2206"/>
      <c r="FVM2088" s="2206"/>
      <c r="FVN2088" s="2206"/>
      <c r="FVO2088" s="2206"/>
      <c r="FVP2088" s="2206"/>
      <c r="FVQ2088" s="2206"/>
      <c r="FVR2088" s="2206"/>
      <c r="FVS2088" s="2206"/>
      <c r="FVT2088" s="2206"/>
      <c r="FVU2088" s="2206"/>
      <c r="FVV2088" s="2206"/>
      <c r="FVW2088" s="2206"/>
      <c r="FVX2088" s="2206"/>
      <c r="FVY2088" s="2206"/>
      <c r="FVZ2088" s="2206"/>
      <c r="FWA2088" s="2206"/>
      <c r="FWB2088" s="2206"/>
      <c r="FWC2088" s="2206"/>
      <c r="FWD2088" s="2206"/>
      <c r="FWE2088" s="2206"/>
      <c r="FWF2088" s="2206"/>
      <c r="FWG2088" s="2206"/>
      <c r="FWH2088" s="2206"/>
      <c r="FWI2088" s="2206"/>
      <c r="FWJ2088" s="2206"/>
      <c r="FWK2088" s="2206"/>
      <c r="FWL2088" s="2206"/>
      <c r="FWM2088" s="2206"/>
      <c r="FWN2088" s="2206"/>
      <c r="FWO2088" s="2206"/>
      <c r="FWP2088" s="2206"/>
      <c r="FWQ2088" s="2206"/>
      <c r="FWR2088" s="2206"/>
      <c r="FWS2088" s="2206"/>
      <c r="FWT2088" s="2206"/>
      <c r="FWU2088" s="2206"/>
      <c r="FWV2088" s="2206"/>
      <c r="FWW2088" s="2206"/>
      <c r="FWX2088" s="2206"/>
      <c r="FWY2088" s="2206"/>
      <c r="FWZ2088" s="2206"/>
      <c r="FXA2088" s="2206"/>
      <c r="FXB2088" s="2206"/>
      <c r="FXC2088" s="2206"/>
      <c r="FXD2088" s="2206"/>
      <c r="FXE2088" s="2206"/>
      <c r="FXF2088" s="2206"/>
      <c r="FXG2088" s="2206"/>
      <c r="FXH2088" s="2206"/>
      <c r="FXI2088" s="2206"/>
      <c r="FXJ2088" s="2206"/>
      <c r="FXK2088" s="2206"/>
      <c r="FXL2088" s="2206"/>
      <c r="FXM2088" s="2206"/>
      <c r="FXN2088" s="2206"/>
      <c r="FXO2088" s="2206"/>
      <c r="FXP2088" s="2206"/>
      <c r="FXQ2088" s="2206"/>
      <c r="FXR2088" s="2206"/>
      <c r="FXS2088" s="2206"/>
      <c r="FXT2088" s="2206"/>
      <c r="FXU2088" s="2206"/>
      <c r="FXV2088" s="2206"/>
      <c r="FXW2088" s="2206"/>
      <c r="FXX2088" s="2206"/>
      <c r="FXY2088" s="2206"/>
      <c r="FXZ2088" s="2206"/>
      <c r="FYA2088" s="2206"/>
      <c r="FYB2088" s="2206"/>
      <c r="FYC2088" s="2206"/>
      <c r="FYD2088" s="2206"/>
      <c r="FYE2088" s="2206"/>
      <c r="FYF2088" s="2206"/>
      <c r="FYG2088" s="2206"/>
      <c r="FYH2088" s="2206"/>
      <c r="FYI2088" s="2206"/>
      <c r="FYJ2088" s="2206"/>
      <c r="FYK2088" s="2206"/>
      <c r="FYL2088" s="2206"/>
      <c r="FYM2088" s="2206"/>
      <c r="FYN2088" s="2206"/>
      <c r="FYO2088" s="2206"/>
      <c r="FYP2088" s="2206"/>
      <c r="FYQ2088" s="2206"/>
      <c r="FYR2088" s="2206"/>
      <c r="FYS2088" s="2206"/>
      <c r="FYT2088" s="2206"/>
      <c r="FYU2088" s="2206"/>
      <c r="FYV2088" s="2206"/>
      <c r="FYW2088" s="2206"/>
      <c r="FYX2088" s="2206"/>
      <c r="FYY2088" s="2206"/>
      <c r="FYZ2088" s="2206"/>
      <c r="FZA2088" s="2206"/>
      <c r="FZB2088" s="2206"/>
      <c r="FZC2088" s="2206"/>
      <c r="FZD2088" s="2206"/>
      <c r="FZE2088" s="2206"/>
      <c r="FZF2088" s="2206"/>
      <c r="FZG2088" s="2206"/>
      <c r="FZH2088" s="2206"/>
      <c r="FZI2088" s="2206"/>
      <c r="FZJ2088" s="2206"/>
      <c r="FZK2088" s="2206"/>
      <c r="FZL2088" s="2206"/>
      <c r="FZM2088" s="2206"/>
      <c r="FZN2088" s="2206"/>
      <c r="FZO2088" s="2206"/>
      <c r="FZP2088" s="2206"/>
      <c r="FZQ2088" s="2206"/>
      <c r="FZR2088" s="2206"/>
      <c r="FZS2088" s="2206"/>
      <c r="FZT2088" s="2206"/>
      <c r="FZU2088" s="2206"/>
      <c r="FZV2088" s="2206"/>
      <c r="FZW2088" s="2206"/>
      <c r="FZX2088" s="2206"/>
      <c r="FZY2088" s="2206"/>
      <c r="FZZ2088" s="2206"/>
      <c r="GAA2088" s="2206"/>
      <c r="GAB2088" s="2206"/>
      <c r="GAC2088" s="2206"/>
      <c r="GAD2088" s="2206"/>
      <c r="GAE2088" s="2206"/>
      <c r="GAF2088" s="2206"/>
      <c r="GAG2088" s="2206"/>
      <c r="GAH2088" s="2206"/>
      <c r="GAI2088" s="2206"/>
      <c r="GAJ2088" s="2206"/>
      <c r="GAK2088" s="2206"/>
      <c r="GAL2088" s="2206"/>
      <c r="GAM2088" s="2206"/>
      <c r="GAN2088" s="2206"/>
      <c r="GAO2088" s="2206"/>
      <c r="GAP2088" s="2206"/>
      <c r="GAQ2088" s="2206"/>
      <c r="GAR2088" s="2206"/>
      <c r="GAS2088" s="2206"/>
      <c r="GAT2088" s="2206"/>
      <c r="GAU2088" s="2206"/>
      <c r="GAV2088" s="2206"/>
      <c r="GAW2088" s="2206"/>
      <c r="GAX2088" s="2206"/>
      <c r="GAY2088" s="2206"/>
      <c r="GAZ2088" s="2206"/>
      <c r="GBA2088" s="2206"/>
      <c r="GBB2088" s="2206"/>
      <c r="GBC2088" s="2206"/>
      <c r="GBD2088" s="2206"/>
      <c r="GBE2088" s="2206"/>
      <c r="GBF2088" s="2206"/>
      <c r="GBG2088" s="2206"/>
      <c r="GBH2088" s="2206"/>
      <c r="GBI2088" s="2206"/>
      <c r="GBJ2088" s="2206"/>
      <c r="GBK2088" s="2206"/>
      <c r="GBL2088" s="2206"/>
      <c r="GBM2088" s="2206"/>
      <c r="GBN2088" s="2206"/>
      <c r="GBO2088" s="2206"/>
      <c r="GBP2088" s="2206"/>
      <c r="GBQ2088" s="2206"/>
      <c r="GBR2088" s="2206"/>
      <c r="GBS2088" s="2206"/>
      <c r="GBT2088" s="2206"/>
      <c r="GBU2088" s="2206"/>
      <c r="GBV2088" s="2206"/>
      <c r="GBW2088" s="2206"/>
      <c r="GBX2088" s="2206"/>
      <c r="GBY2088" s="2206"/>
      <c r="GBZ2088" s="2206"/>
      <c r="GCA2088" s="2206"/>
      <c r="GCB2088" s="2206"/>
      <c r="GCC2088" s="2206"/>
      <c r="GCD2088" s="2206"/>
      <c r="GCE2088" s="2206"/>
      <c r="GCF2088" s="2206"/>
      <c r="GCG2088" s="2206"/>
      <c r="GCH2088" s="2206"/>
      <c r="GCI2088" s="2206"/>
      <c r="GCJ2088" s="2206"/>
      <c r="GCK2088" s="2206"/>
      <c r="GCL2088" s="2206"/>
      <c r="GCM2088" s="2206"/>
      <c r="GCN2088" s="2206"/>
      <c r="GCO2088" s="2206"/>
      <c r="GCP2088" s="2206"/>
      <c r="GCQ2088" s="2206"/>
      <c r="GCR2088" s="2206"/>
      <c r="GCS2088" s="2206"/>
      <c r="GCT2088" s="2206"/>
      <c r="GCU2088" s="2206"/>
      <c r="GCV2088" s="2206"/>
      <c r="GCW2088" s="2206"/>
      <c r="GCX2088" s="2206"/>
      <c r="GCY2088" s="2206"/>
      <c r="GCZ2088" s="2206"/>
      <c r="GDA2088" s="2206"/>
      <c r="GDB2088" s="2206"/>
      <c r="GDC2088" s="2206"/>
      <c r="GDD2088" s="2206"/>
      <c r="GDE2088" s="2206"/>
      <c r="GDF2088" s="2206"/>
      <c r="GDG2088" s="2206"/>
      <c r="GDH2088" s="2206"/>
      <c r="GDI2088" s="2206"/>
      <c r="GDJ2088" s="2206"/>
      <c r="GDK2088" s="2206"/>
      <c r="GDL2088" s="2206"/>
      <c r="GDM2088" s="2206"/>
      <c r="GDN2088" s="2206"/>
      <c r="GDO2088" s="2206"/>
      <c r="GDP2088" s="2206"/>
      <c r="GDQ2088" s="2206"/>
      <c r="GDR2088" s="2206"/>
      <c r="GDS2088" s="2206"/>
      <c r="GDT2088" s="2206"/>
      <c r="GDU2088" s="2206"/>
      <c r="GDV2088" s="2206"/>
      <c r="GDW2088" s="2206"/>
      <c r="GDX2088" s="2206"/>
      <c r="GDY2088" s="2206"/>
      <c r="GDZ2088" s="2206"/>
      <c r="GEA2088" s="2206"/>
      <c r="GEB2088" s="2206"/>
      <c r="GEC2088" s="2206"/>
      <c r="GED2088" s="2206"/>
      <c r="GEE2088" s="2206"/>
      <c r="GEF2088" s="2206"/>
      <c r="GEG2088" s="2206"/>
      <c r="GEH2088" s="2206"/>
      <c r="GEI2088" s="2206"/>
      <c r="GEJ2088" s="2206"/>
      <c r="GEK2088" s="2206"/>
      <c r="GEL2088" s="2206"/>
      <c r="GEM2088" s="2206"/>
      <c r="GEN2088" s="2206"/>
      <c r="GEO2088" s="2206"/>
      <c r="GEP2088" s="2206"/>
      <c r="GEQ2088" s="2206"/>
      <c r="GER2088" s="2206"/>
      <c r="GES2088" s="2206"/>
      <c r="GET2088" s="2206"/>
      <c r="GEU2088" s="2206"/>
      <c r="GEV2088" s="2206"/>
      <c r="GEW2088" s="2206"/>
      <c r="GEX2088" s="2206"/>
      <c r="GEY2088" s="2206"/>
      <c r="GEZ2088" s="2206"/>
      <c r="GFA2088" s="2206"/>
      <c r="GFB2088" s="2206"/>
      <c r="GFC2088" s="2206"/>
      <c r="GFD2088" s="2206"/>
      <c r="GFE2088" s="2206"/>
      <c r="GFF2088" s="2206"/>
      <c r="GFG2088" s="2206"/>
      <c r="GFH2088" s="2206"/>
      <c r="GFI2088" s="2206"/>
      <c r="GFJ2088" s="2206"/>
      <c r="GFK2088" s="2206"/>
      <c r="GFL2088" s="2206"/>
      <c r="GFM2088" s="2206"/>
      <c r="GFN2088" s="2206"/>
      <c r="GFO2088" s="2206"/>
      <c r="GFP2088" s="2206"/>
      <c r="GFQ2088" s="2206"/>
      <c r="GFR2088" s="2206"/>
      <c r="GFS2088" s="2206"/>
      <c r="GFT2088" s="2206"/>
      <c r="GFU2088" s="2206"/>
      <c r="GFV2088" s="2206"/>
      <c r="GFW2088" s="2206"/>
      <c r="GFX2088" s="2206"/>
      <c r="GFY2088" s="2206"/>
      <c r="GFZ2088" s="2206"/>
      <c r="GGA2088" s="2206"/>
      <c r="GGB2088" s="2206"/>
      <c r="GGC2088" s="2206"/>
      <c r="GGD2088" s="2206"/>
      <c r="GGE2088" s="2206"/>
      <c r="GGF2088" s="2206"/>
      <c r="GGG2088" s="2206"/>
      <c r="GGH2088" s="2206"/>
      <c r="GGI2088" s="2206"/>
      <c r="GGJ2088" s="2206"/>
      <c r="GGK2088" s="2206"/>
      <c r="GGL2088" s="2206"/>
      <c r="GGM2088" s="2206"/>
      <c r="GGN2088" s="2206"/>
      <c r="GGO2088" s="2206"/>
      <c r="GGP2088" s="2206"/>
      <c r="GGQ2088" s="2206"/>
      <c r="GGR2088" s="2206"/>
      <c r="GGS2088" s="2206"/>
      <c r="GGT2088" s="2206"/>
      <c r="GGU2088" s="2206"/>
      <c r="GGV2088" s="2206"/>
      <c r="GGW2088" s="2206"/>
      <c r="GGX2088" s="2206"/>
      <c r="GGY2088" s="2206"/>
      <c r="GGZ2088" s="2206"/>
      <c r="GHA2088" s="2206"/>
      <c r="GHB2088" s="2206"/>
      <c r="GHC2088" s="2206"/>
      <c r="GHD2088" s="2206"/>
      <c r="GHE2088" s="2206"/>
      <c r="GHF2088" s="2206"/>
      <c r="GHG2088" s="2206"/>
      <c r="GHH2088" s="2206"/>
      <c r="GHI2088" s="2206"/>
      <c r="GHJ2088" s="2206"/>
      <c r="GHK2088" s="2206"/>
      <c r="GHL2088" s="2206"/>
      <c r="GHM2088" s="2206"/>
      <c r="GHN2088" s="2206"/>
      <c r="GHO2088" s="2206"/>
      <c r="GHP2088" s="2206"/>
      <c r="GHQ2088" s="2206"/>
      <c r="GHR2088" s="2206"/>
      <c r="GHS2088" s="2206"/>
      <c r="GHT2088" s="2206"/>
      <c r="GHU2088" s="2206"/>
      <c r="GHV2088" s="2206"/>
      <c r="GHW2088" s="2206"/>
      <c r="GHX2088" s="2206"/>
      <c r="GHY2088" s="2206"/>
      <c r="GHZ2088" s="2206"/>
      <c r="GIA2088" s="2206"/>
      <c r="GIB2088" s="2206"/>
      <c r="GIC2088" s="2206"/>
      <c r="GID2088" s="2206"/>
      <c r="GIE2088" s="2206"/>
      <c r="GIF2088" s="2206"/>
      <c r="GIG2088" s="2206"/>
      <c r="GIH2088" s="2206"/>
      <c r="GII2088" s="2206"/>
      <c r="GIJ2088" s="2206"/>
      <c r="GIK2088" s="2206"/>
      <c r="GIL2088" s="2206"/>
      <c r="GIM2088" s="2206"/>
      <c r="GIN2088" s="2206"/>
      <c r="GIO2088" s="2206"/>
      <c r="GIP2088" s="2206"/>
      <c r="GIQ2088" s="2206"/>
      <c r="GIR2088" s="2206"/>
      <c r="GIS2088" s="2206"/>
      <c r="GIT2088" s="2206"/>
      <c r="GIU2088" s="2206"/>
      <c r="GIV2088" s="2206"/>
      <c r="GIW2088" s="2206"/>
      <c r="GIX2088" s="2206"/>
      <c r="GIY2088" s="2206"/>
      <c r="GIZ2088" s="2206"/>
      <c r="GJA2088" s="2206"/>
      <c r="GJB2088" s="2206"/>
      <c r="GJC2088" s="2206"/>
      <c r="GJD2088" s="2206"/>
      <c r="GJE2088" s="2206"/>
      <c r="GJF2088" s="2206"/>
      <c r="GJG2088" s="2206"/>
      <c r="GJH2088" s="2206"/>
      <c r="GJI2088" s="2206"/>
      <c r="GJJ2088" s="2206"/>
      <c r="GJK2088" s="2206"/>
      <c r="GJL2088" s="2206"/>
      <c r="GJM2088" s="2206"/>
      <c r="GJN2088" s="2206"/>
      <c r="GJO2088" s="2206"/>
      <c r="GJP2088" s="2206"/>
      <c r="GJQ2088" s="2206"/>
      <c r="GJR2088" s="2206"/>
      <c r="GJS2088" s="2206"/>
      <c r="GJT2088" s="2206"/>
      <c r="GJU2088" s="2206"/>
      <c r="GJV2088" s="2206"/>
      <c r="GJW2088" s="2206"/>
      <c r="GJX2088" s="2206"/>
      <c r="GJY2088" s="2206"/>
      <c r="GJZ2088" s="2206"/>
      <c r="GKA2088" s="2206"/>
      <c r="GKB2088" s="2206"/>
      <c r="GKC2088" s="2206"/>
      <c r="GKD2088" s="2206"/>
      <c r="GKE2088" s="2206"/>
      <c r="GKF2088" s="2206"/>
      <c r="GKG2088" s="2206"/>
      <c r="GKH2088" s="2206"/>
      <c r="GKI2088" s="2206"/>
      <c r="GKJ2088" s="2206"/>
      <c r="GKK2088" s="2206"/>
      <c r="GKL2088" s="2206"/>
      <c r="GKM2088" s="2206"/>
      <c r="GKN2088" s="2206"/>
      <c r="GKO2088" s="2206"/>
      <c r="GKP2088" s="2206"/>
      <c r="GKQ2088" s="2206"/>
      <c r="GKR2088" s="2206"/>
      <c r="GKS2088" s="2206"/>
      <c r="GKT2088" s="2206"/>
      <c r="GKU2088" s="2206"/>
      <c r="GKV2088" s="2206"/>
      <c r="GKW2088" s="2206"/>
      <c r="GKX2088" s="2206"/>
      <c r="GKY2088" s="2206"/>
      <c r="GKZ2088" s="2206"/>
      <c r="GLA2088" s="2206"/>
      <c r="GLB2088" s="2206"/>
      <c r="GLC2088" s="2206"/>
      <c r="GLD2088" s="2206"/>
      <c r="GLE2088" s="2206"/>
      <c r="GLF2088" s="2206"/>
      <c r="GLG2088" s="2206"/>
      <c r="GLH2088" s="2206"/>
      <c r="GLI2088" s="2206"/>
      <c r="GLJ2088" s="2206"/>
      <c r="GLK2088" s="2206"/>
      <c r="GLL2088" s="2206"/>
      <c r="GLM2088" s="2206"/>
      <c r="GLN2088" s="2206"/>
      <c r="GLO2088" s="2206"/>
      <c r="GLP2088" s="2206"/>
      <c r="GLQ2088" s="2206"/>
      <c r="GLR2088" s="2206"/>
      <c r="GLS2088" s="2206"/>
      <c r="GLT2088" s="2206"/>
      <c r="GLU2088" s="2206"/>
      <c r="GLV2088" s="2206"/>
      <c r="GLW2088" s="2206"/>
      <c r="GLX2088" s="2206"/>
      <c r="GLY2088" s="2206"/>
      <c r="GLZ2088" s="2206"/>
      <c r="GMA2088" s="2206"/>
      <c r="GMB2088" s="2206"/>
      <c r="GMC2088" s="2206"/>
      <c r="GMD2088" s="2206"/>
      <c r="GME2088" s="2206"/>
      <c r="GMF2088" s="2206"/>
      <c r="GMG2088" s="2206"/>
      <c r="GMH2088" s="2206"/>
      <c r="GMI2088" s="2206"/>
      <c r="GMJ2088" s="2206"/>
      <c r="GMK2088" s="2206"/>
      <c r="GML2088" s="2206"/>
      <c r="GMM2088" s="2206"/>
      <c r="GMN2088" s="2206"/>
      <c r="GMO2088" s="2206"/>
      <c r="GMP2088" s="2206"/>
      <c r="GMQ2088" s="2206"/>
      <c r="GMR2088" s="2206"/>
      <c r="GMS2088" s="2206"/>
      <c r="GMT2088" s="2206"/>
      <c r="GMU2088" s="2206"/>
      <c r="GMV2088" s="2206"/>
      <c r="GMW2088" s="2206"/>
      <c r="GMX2088" s="2206"/>
      <c r="GMY2088" s="2206"/>
      <c r="GMZ2088" s="2206"/>
      <c r="GNA2088" s="2206"/>
      <c r="GNB2088" s="2206"/>
      <c r="GNC2088" s="2206"/>
      <c r="GND2088" s="2206"/>
      <c r="GNE2088" s="2206"/>
      <c r="GNF2088" s="2206"/>
      <c r="GNG2088" s="2206"/>
      <c r="GNH2088" s="2206"/>
      <c r="GNI2088" s="2206"/>
      <c r="GNJ2088" s="2206"/>
      <c r="GNK2088" s="2206"/>
      <c r="GNL2088" s="2206"/>
      <c r="GNM2088" s="2206"/>
      <c r="GNN2088" s="2206"/>
      <c r="GNO2088" s="2206"/>
      <c r="GNP2088" s="2206"/>
      <c r="GNQ2088" s="2206"/>
      <c r="GNR2088" s="2206"/>
      <c r="GNS2088" s="2206"/>
      <c r="GNT2088" s="2206"/>
      <c r="GNU2088" s="2206"/>
      <c r="GNV2088" s="2206"/>
      <c r="GNW2088" s="2206"/>
      <c r="GNX2088" s="2206"/>
      <c r="GNY2088" s="2206"/>
      <c r="GNZ2088" s="2206"/>
      <c r="GOA2088" s="2206"/>
      <c r="GOB2088" s="2206"/>
      <c r="GOC2088" s="2206"/>
      <c r="GOD2088" s="2206"/>
      <c r="GOE2088" s="2206"/>
      <c r="GOF2088" s="2206"/>
      <c r="GOG2088" s="2206"/>
      <c r="GOH2088" s="2206"/>
      <c r="GOI2088" s="2206"/>
      <c r="GOJ2088" s="2206"/>
      <c r="GOK2088" s="2206"/>
      <c r="GOL2088" s="2206"/>
      <c r="GOM2088" s="2206"/>
      <c r="GON2088" s="2206"/>
      <c r="GOO2088" s="2206"/>
      <c r="GOP2088" s="2206"/>
      <c r="GOQ2088" s="2206"/>
      <c r="GOR2088" s="2206"/>
      <c r="GOS2088" s="2206"/>
      <c r="GOT2088" s="2206"/>
      <c r="GOU2088" s="2206"/>
      <c r="GOV2088" s="2206"/>
      <c r="GOW2088" s="2206"/>
      <c r="GOX2088" s="2206"/>
      <c r="GOY2088" s="2206"/>
      <c r="GOZ2088" s="2206"/>
      <c r="GPA2088" s="2206"/>
      <c r="GPB2088" s="2206"/>
      <c r="GPC2088" s="2206"/>
      <c r="GPD2088" s="2206"/>
      <c r="GPE2088" s="2206"/>
      <c r="GPF2088" s="2206"/>
      <c r="GPG2088" s="2206"/>
      <c r="GPH2088" s="2206"/>
      <c r="GPI2088" s="2206"/>
      <c r="GPJ2088" s="2206"/>
      <c r="GPK2088" s="2206"/>
      <c r="GPL2088" s="2206"/>
      <c r="GPM2088" s="2206"/>
      <c r="GPN2088" s="2206"/>
      <c r="GPO2088" s="2206"/>
      <c r="GPP2088" s="2206"/>
      <c r="GPQ2088" s="2206"/>
      <c r="GPR2088" s="2206"/>
      <c r="GPS2088" s="2206"/>
      <c r="GPT2088" s="2206"/>
      <c r="GPU2088" s="2206"/>
      <c r="GPV2088" s="2206"/>
      <c r="GPW2088" s="2206"/>
      <c r="GPX2088" s="2206"/>
      <c r="GPY2088" s="2206"/>
      <c r="GPZ2088" s="2206"/>
      <c r="GQA2088" s="2206"/>
      <c r="GQB2088" s="2206"/>
      <c r="GQC2088" s="2206"/>
      <c r="GQD2088" s="2206"/>
      <c r="GQE2088" s="2206"/>
      <c r="GQF2088" s="2206"/>
      <c r="GQG2088" s="2206"/>
      <c r="GQH2088" s="2206"/>
      <c r="GQI2088" s="2206"/>
      <c r="GQJ2088" s="2206"/>
      <c r="GQK2088" s="2206"/>
      <c r="GQL2088" s="2206"/>
      <c r="GQM2088" s="2206"/>
      <c r="GQN2088" s="2206"/>
      <c r="GQO2088" s="2206"/>
      <c r="GQP2088" s="2206"/>
      <c r="GQQ2088" s="2206"/>
      <c r="GQR2088" s="2206"/>
      <c r="GQS2088" s="2206"/>
      <c r="GQT2088" s="2206"/>
      <c r="GQU2088" s="2206"/>
      <c r="GQV2088" s="2206"/>
      <c r="GQW2088" s="2206"/>
      <c r="GQX2088" s="2206"/>
      <c r="GQY2088" s="2206"/>
      <c r="GQZ2088" s="2206"/>
      <c r="GRA2088" s="2206"/>
      <c r="GRB2088" s="2206"/>
      <c r="GRC2088" s="2206"/>
      <c r="GRD2088" s="2206"/>
      <c r="GRE2088" s="2206"/>
      <c r="GRF2088" s="2206"/>
      <c r="GRG2088" s="2206"/>
      <c r="GRH2088" s="2206"/>
      <c r="GRI2088" s="2206"/>
      <c r="GRJ2088" s="2206"/>
      <c r="GRK2088" s="2206"/>
      <c r="GRL2088" s="2206"/>
      <c r="GRM2088" s="2206"/>
      <c r="GRN2088" s="2206"/>
      <c r="GRO2088" s="2206"/>
      <c r="GRP2088" s="2206"/>
      <c r="GRQ2088" s="2206"/>
      <c r="GRR2088" s="2206"/>
      <c r="GRS2088" s="2206"/>
      <c r="GRT2088" s="2206"/>
      <c r="GRU2088" s="2206"/>
      <c r="GRV2088" s="2206"/>
      <c r="GRW2088" s="2206"/>
      <c r="GRX2088" s="2206"/>
      <c r="GRY2088" s="2206"/>
      <c r="GRZ2088" s="2206"/>
      <c r="GSA2088" s="2206"/>
      <c r="GSB2088" s="2206"/>
      <c r="GSC2088" s="2206"/>
      <c r="GSD2088" s="2206"/>
      <c r="GSE2088" s="2206"/>
      <c r="GSF2088" s="2206"/>
      <c r="GSG2088" s="2206"/>
      <c r="GSH2088" s="2206"/>
      <c r="GSI2088" s="2206"/>
      <c r="GSJ2088" s="2206"/>
      <c r="GSK2088" s="2206"/>
      <c r="GSL2088" s="2206"/>
      <c r="GSM2088" s="2206"/>
      <c r="GSN2088" s="2206"/>
      <c r="GSO2088" s="2206"/>
      <c r="GSP2088" s="2206"/>
      <c r="GSQ2088" s="2206"/>
      <c r="GSR2088" s="2206"/>
      <c r="GSS2088" s="2206"/>
      <c r="GST2088" s="2206"/>
      <c r="GSU2088" s="2206"/>
      <c r="GSV2088" s="2206"/>
      <c r="GSW2088" s="2206"/>
      <c r="GSX2088" s="2206"/>
      <c r="GSY2088" s="2206"/>
      <c r="GSZ2088" s="2206"/>
      <c r="GTA2088" s="2206"/>
      <c r="GTB2088" s="2206"/>
      <c r="GTC2088" s="2206"/>
      <c r="GTD2088" s="2206"/>
      <c r="GTE2088" s="2206"/>
      <c r="GTF2088" s="2206"/>
      <c r="GTG2088" s="2206"/>
      <c r="GTH2088" s="2206"/>
      <c r="GTI2088" s="2206"/>
      <c r="GTJ2088" s="2206"/>
      <c r="GTK2088" s="2206"/>
      <c r="GTL2088" s="2206"/>
      <c r="GTM2088" s="2206"/>
      <c r="GTN2088" s="2206"/>
      <c r="GTO2088" s="2206"/>
      <c r="GTP2088" s="2206"/>
      <c r="GTQ2088" s="2206"/>
      <c r="GTR2088" s="2206"/>
      <c r="GTS2088" s="2206"/>
      <c r="GTT2088" s="2206"/>
      <c r="GTU2088" s="2206"/>
      <c r="GTV2088" s="2206"/>
      <c r="GTW2088" s="2206"/>
      <c r="GTX2088" s="2206"/>
      <c r="GTY2088" s="2206"/>
      <c r="GTZ2088" s="2206"/>
      <c r="GUA2088" s="2206"/>
      <c r="GUB2088" s="2206"/>
      <c r="GUC2088" s="2206"/>
      <c r="GUD2088" s="2206"/>
      <c r="GUE2088" s="2206"/>
      <c r="GUF2088" s="2206"/>
      <c r="GUG2088" s="2206"/>
      <c r="GUH2088" s="2206"/>
      <c r="GUI2088" s="2206"/>
      <c r="GUJ2088" s="2206"/>
      <c r="GUK2088" s="2206"/>
      <c r="GUL2088" s="2206"/>
      <c r="GUM2088" s="2206"/>
      <c r="GUN2088" s="2206"/>
      <c r="GUO2088" s="2206"/>
      <c r="GUP2088" s="2206"/>
      <c r="GUQ2088" s="2206"/>
      <c r="GUR2088" s="2206"/>
      <c r="GUS2088" s="2206"/>
      <c r="GUT2088" s="2206"/>
      <c r="GUU2088" s="2206"/>
      <c r="GUV2088" s="2206"/>
      <c r="GUW2088" s="2206"/>
      <c r="GUX2088" s="2206"/>
      <c r="GUY2088" s="2206"/>
      <c r="GUZ2088" s="2206"/>
      <c r="GVA2088" s="2206"/>
      <c r="GVB2088" s="2206"/>
      <c r="GVC2088" s="2206"/>
      <c r="GVD2088" s="2206"/>
      <c r="GVE2088" s="2206"/>
      <c r="GVF2088" s="2206"/>
      <c r="GVG2088" s="2206"/>
      <c r="GVH2088" s="2206"/>
      <c r="GVI2088" s="2206"/>
      <c r="GVJ2088" s="2206"/>
      <c r="GVK2088" s="2206"/>
      <c r="GVL2088" s="2206"/>
      <c r="GVM2088" s="2206"/>
      <c r="GVN2088" s="2206"/>
      <c r="GVO2088" s="2206"/>
      <c r="GVP2088" s="2206"/>
      <c r="GVQ2088" s="2206"/>
      <c r="GVR2088" s="2206"/>
      <c r="GVS2088" s="2206"/>
      <c r="GVT2088" s="2206"/>
      <c r="GVU2088" s="2206"/>
      <c r="GVV2088" s="2206"/>
      <c r="GVW2088" s="2206"/>
      <c r="GVX2088" s="2206"/>
      <c r="GVY2088" s="2206"/>
      <c r="GVZ2088" s="2206"/>
      <c r="GWA2088" s="2206"/>
      <c r="GWB2088" s="2206"/>
      <c r="GWC2088" s="2206"/>
      <c r="GWD2088" s="2206"/>
      <c r="GWE2088" s="2206"/>
      <c r="GWF2088" s="2206"/>
      <c r="GWG2088" s="2206"/>
      <c r="GWH2088" s="2206"/>
      <c r="GWI2088" s="2206"/>
      <c r="GWJ2088" s="2206"/>
      <c r="GWK2088" s="2206"/>
      <c r="GWL2088" s="2206"/>
      <c r="GWM2088" s="2206"/>
      <c r="GWN2088" s="2206"/>
      <c r="GWO2088" s="2206"/>
      <c r="GWP2088" s="2206"/>
      <c r="GWQ2088" s="2206"/>
      <c r="GWR2088" s="2206"/>
      <c r="GWS2088" s="2206"/>
      <c r="GWT2088" s="2206"/>
      <c r="GWU2088" s="2206"/>
      <c r="GWV2088" s="2206"/>
      <c r="GWW2088" s="2206"/>
      <c r="GWX2088" s="2206"/>
      <c r="GWY2088" s="2206"/>
      <c r="GWZ2088" s="2206"/>
      <c r="GXA2088" s="2206"/>
      <c r="GXB2088" s="2206"/>
      <c r="GXC2088" s="2206"/>
      <c r="GXD2088" s="2206"/>
      <c r="GXE2088" s="2206"/>
      <c r="GXF2088" s="2206"/>
      <c r="GXG2088" s="2206"/>
      <c r="GXH2088" s="2206"/>
      <c r="GXI2088" s="2206"/>
      <c r="GXJ2088" s="2206"/>
      <c r="GXK2088" s="2206"/>
      <c r="GXL2088" s="2206"/>
      <c r="GXM2088" s="2206"/>
      <c r="GXN2088" s="2206"/>
      <c r="GXO2088" s="2206"/>
      <c r="GXP2088" s="2206"/>
      <c r="GXQ2088" s="2206"/>
      <c r="GXR2088" s="2206"/>
      <c r="GXS2088" s="2206"/>
      <c r="GXT2088" s="2206"/>
      <c r="GXU2088" s="2206"/>
      <c r="GXV2088" s="2206"/>
      <c r="GXW2088" s="2206"/>
      <c r="GXX2088" s="2206"/>
      <c r="GXY2088" s="2206"/>
      <c r="GXZ2088" s="2206"/>
      <c r="GYA2088" s="2206"/>
      <c r="GYB2088" s="2206"/>
      <c r="GYC2088" s="2206"/>
      <c r="GYD2088" s="2206"/>
      <c r="GYE2088" s="2206"/>
      <c r="GYF2088" s="2206"/>
      <c r="GYG2088" s="2206"/>
      <c r="GYH2088" s="2206"/>
      <c r="GYI2088" s="2206"/>
      <c r="GYJ2088" s="2206"/>
      <c r="GYK2088" s="2206"/>
      <c r="GYL2088" s="2206"/>
      <c r="GYM2088" s="2206"/>
      <c r="GYN2088" s="2206"/>
      <c r="GYO2088" s="2206"/>
      <c r="GYP2088" s="2206"/>
      <c r="GYQ2088" s="2206"/>
      <c r="GYR2088" s="2206"/>
      <c r="GYS2088" s="2206"/>
      <c r="GYT2088" s="2206"/>
      <c r="GYU2088" s="2206"/>
      <c r="GYV2088" s="2206"/>
      <c r="GYW2088" s="2206"/>
      <c r="GYX2088" s="2206"/>
      <c r="GYY2088" s="2206"/>
      <c r="GYZ2088" s="2206"/>
      <c r="GZA2088" s="2206"/>
      <c r="GZB2088" s="2206"/>
      <c r="GZC2088" s="2206"/>
      <c r="GZD2088" s="2206"/>
      <c r="GZE2088" s="2206"/>
      <c r="GZF2088" s="2206"/>
      <c r="GZG2088" s="2206"/>
      <c r="GZH2088" s="2206"/>
      <c r="GZI2088" s="2206"/>
      <c r="GZJ2088" s="2206"/>
      <c r="GZK2088" s="2206"/>
      <c r="GZL2088" s="2206"/>
      <c r="GZM2088" s="2206"/>
      <c r="GZN2088" s="2206"/>
      <c r="GZO2088" s="2206"/>
      <c r="GZP2088" s="2206"/>
      <c r="GZQ2088" s="2206"/>
      <c r="GZR2088" s="2206"/>
      <c r="GZS2088" s="2206"/>
      <c r="GZT2088" s="2206"/>
      <c r="GZU2088" s="2206"/>
      <c r="GZV2088" s="2206"/>
      <c r="GZW2088" s="2206"/>
      <c r="GZX2088" s="2206"/>
      <c r="GZY2088" s="2206"/>
      <c r="GZZ2088" s="2206"/>
      <c r="HAA2088" s="2206"/>
      <c r="HAB2088" s="2206"/>
      <c r="HAC2088" s="2206"/>
      <c r="HAD2088" s="2206"/>
      <c r="HAE2088" s="2206"/>
      <c r="HAF2088" s="2206"/>
      <c r="HAG2088" s="2206"/>
      <c r="HAH2088" s="2206"/>
      <c r="HAI2088" s="2206"/>
      <c r="HAJ2088" s="2206"/>
      <c r="HAK2088" s="2206"/>
      <c r="HAL2088" s="2206"/>
      <c r="HAM2088" s="2206"/>
      <c r="HAN2088" s="2206"/>
      <c r="HAO2088" s="2206"/>
      <c r="HAP2088" s="2206"/>
      <c r="HAQ2088" s="2206"/>
      <c r="HAR2088" s="2206"/>
      <c r="HAS2088" s="2206"/>
      <c r="HAT2088" s="2206"/>
      <c r="HAU2088" s="2206"/>
      <c r="HAV2088" s="2206"/>
      <c r="HAW2088" s="2206"/>
      <c r="HAX2088" s="2206"/>
      <c r="HAY2088" s="2206"/>
      <c r="HAZ2088" s="2206"/>
      <c r="HBA2088" s="2206"/>
      <c r="HBB2088" s="2206"/>
      <c r="HBC2088" s="2206"/>
      <c r="HBD2088" s="2206"/>
      <c r="HBE2088" s="2206"/>
      <c r="HBF2088" s="2206"/>
      <c r="HBG2088" s="2206"/>
      <c r="HBH2088" s="2206"/>
      <c r="HBI2088" s="2206"/>
      <c r="HBJ2088" s="2206"/>
      <c r="HBK2088" s="2206"/>
      <c r="HBL2088" s="2206"/>
      <c r="HBM2088" s="2206"/>
      <c r="HBN2088" s="2206"/>
      <c r="HBO2088" s="2206"/>
      <c r="HBP2088" s="2206"/>
      <c r="HBQ2088" s="2206"/>
      <c r="HBR2088" s="2206"/>
      <c r="HBS2088" s="2206"/>
      <c r="HBT2088" s="2206"/>
      <c r="HBU2088" s="2206"/>
      <c r="HBV2088" s="2206"/>
      <c r="HBW2088" s="2206"/>
      <c r="HBX2088" s="2206"/>
      <c r="HBY2088" s="2206"/>
      <c r="HBZ2088" s="2206"/>
      <c r="HCA2088" s="2206"/>
      <c r="HCB2088" s="2206"/>
      <c r="HCC2088" s="2206"/>
      <c r="HCD2088" s="2206"/>
      <c r="HCE2088" s="2206"/>
      <c r="HCF2088" s="2206"/>
      <c r="HCG2088" s="2206"/>
      <c r="HCH2088" s="2206"/>
      <c r="HCI2088" s="2206"/>
      <c r="HCJ2088" s="2206"/>
      <c r="HCK2088" s="2206"/>
      <c r="HCL2088" s="2206"/>
      <c r="HCM2088" s="2206"/>
      <c r="HCN2088" s="2206"/>
      <c r="HCO2088" s="2206"/>
      <c r="HCP2088" s="2206"/>
      <c r="HCQ2088" s="2206"/>
      <c r="HCR2088" s="2206"/>
      <c r="HCS2088" s="2206"/>
      <c r="HCT2088" s="2206"/>
      <c r="HCU2088" s="2206"/>
      <c r="HCV2088" s="2206"/>
      <c r="HCW2088" s="2206"/>
      <c r="HCX2088" s="2206"/>
      <c r="HCY2088" s="2206"/>
      <c r="HCZ2088" s="2206"/>
      <c r="HDA2088" s="2206"/>
      <c r="HDB2088" s="2206"/>
      <c r="HDC2088" s="2206"/>
      <c r="HDD2088" s="2206"/>
      <c r="HDE2088" s="2206"/>
      <c r="HDF2088" s="2206"/>
      <c r="HDG2088" s="2206"/>
      <c r="HDH2088" s="2206"/>
      <c r="HDI2088" s="2206"/>
      <c r="HDJ2088" s="2206"/>
      <c r="HDK2088" s="2206"/>
      <c r="HDL2088" s="2206"/>
      <c r="HDM2088" s="2206"/>
      <c r="HDN2088" s="2206"/>
      <c r="HDO2088" s="2206"/>
      <c r="HDP2088" s="2206"/>
      <c r="HDQ2088" s="2206"/>
      <c r="HDR2088" s="2206"/>
      <c r="HDS2088" s="2206"/>
      <c r="HDT2088" s="2206"/>
      <c r="HDU2088" s="2206"/>
      <c r="HDV2088" s="2206"/>
      <c r="HDW2088" s="2206"/>
      <c r="HDX2088" s="2206"/>
      <c r="HDY2088" s="2206"/>
      <c r="HDZ2088" s="2206"/>
      <c r="HEA2088" s="2206"/>
      <c r="HEB2088" s="2206"/>
      <c r="HEC2088" s="2206"/>
      <c r="HED2088" s="2206"/>
      <c r="HEE2088" s="2206"/>
      <c r="HEF2088" s="2206"/>
      <c r="HEG2088" s="2206"/>
      <c r="HEH2088" s="2206"/>
      <c r="HEI2088" s="2206"/>
      <c r="HEJ2088" s="2206"/>
      <c r="HEK2088" s="2206"/>
      <c r="HEL2088" s="2206"/>
      <c r="HEM2088" s="2206"/>
      <c r="HEN2088" s="2206"/>
      <c r="HEO2088" s="2206"/>
      <c r="HEP2088" s="2206"/>
      <c r="HEQ2088" s="2206"/>
      <c r="HER2088" s="2206"/>
      <c r="HES2088" s="2206"/>
      <c r="HET2088" s="2206"/>
      <c r="HEU2088" s="2206"/>
      <c r="HEV2088" s="2206"/>
      <c r="HEW2088" s="2206"/>
      <c r="HEX2088" s="2206"/>
      <c r="HEY2088" s="2206"/>
      <c r="HEZ2088" s="2206"/>
      <c r="HFA2088" s="2206"/>
      <c r="HFB2088" s="2206"/>
      <c r="HFC2088" s="2206"/>
      <c r="HFD2088" s="2206"/>
      <c r="HFE2088" s="2206"/>
      <c r="HFF2088" s="2206"/>
      <c r="HFG2088" s="2206"/>
      <c r="HFH2088" s="2206"/>
      <c r="HFI2088" s="2206"/>
      <c r="HFJ2088" s="2206"/>
      <c r="HFK2088" s="2206"/>
      <c r="HFL2088" s="2206"/>
      <c r="HFM2088" s="2206"/>
      <c r="HFN2088" s="2206"/>
      <c r="HFO2088" s="2206"/>
      <c r="HFP2088" s="2206"/>
      <c r="HFQ2088" s="2206"/>
      <c r="HFR2088" s="2206"/>
      <c r="HFS2088" s="2206"/>
      <c r="HFT2088" s="2206"/>
      <c r="HFU2088" s="2206"/>
      <c r="HFV2088" s="2206"/>
      <c r="HFW2088" s="2206"/>
      <c r="HFX2088" s="2206"/>
      <c r="HFY2088" s="2206"/>
      <c r="HFZ2088" s="2206"/>
      <c r="HGA2088" s="2206"/>
      <c r="HGB2088" s="2206"/>
      <c r="HGC2088" s="2206"/>
      <c r="HGD2088" s="2206"/>
      <c r="HGE2088" s="2206"/>
      <c r="HGF2088" s="2206"/>
      <c r="HGG2088" s="2206"/>
      <c r="HGH2088" s="2206"/>
      <c r="HGI2088" s="2206"/>
      <c r="HGJ2088" s="2206"/>
      <c r="HGK2088" s="2206"/>
      <c r="HGL2088" s="2206"/>
      <c r="HGM2088" s="2206"/>
      <c r="HGN2088" s="2206"/>
      <c r="HGO2088" s="2206"/>
      <c r="HGP2088" s="2206"/>
      <c r="HGQ2088" s="2206"/>
      <c r="HGR2088" s="2206"/>
      <c r="HGS2088" s="2206"/>
      <c r="HGT2088" s="2206"/>
      <c r="HGU2088" s="2206"/>
      <c r="HGV2088" s="2206"/>
      <c r="HGW2088" s="2206"/>
      <c r="HGX2088" s="2206"/>
      <c r="HGY2088" s="2206"/>
      <c r="HGZ2088" s="2206"/>
      <c r="HHA2088" s="2206"/>
      <c r="HHB2088" s="2206"/>
      <c r="HHC2088" s="2206"/>
      <c r="HHD2088" s="2206"/>
      <c r="HHE2088" s="2206"/>
      <c r="HHF2088" s="2206"/>
      <c r="HHG2088" s="2206"/>
      <c r="HHH2088" s="2206"/>
      <c r="HHI2088" s="2206"/>
      <c r="HHJ2088" s="2206"/>
      <c r="HHK2088" s="2206"/>
      <c r="HHL2088" s="2206"/>
      <c r="HHM2088" s="2206"/>
      <c r="HHN2088" s="2206"/>
      <c r="HHO2088" s="2206"/>
      <c r="HHP2088" s="2206"/>
      <c r="HHQ2088" s="2206"/>
      <c r="HHR2088" s="2206"/>
      <c r="HHS2088" s="2206"/>
      <c r="HHT2088" s="2206"/>
      <c r="HHU2088" s="2206"/>
      <c r="HHV2088" s="2206"/>
      <c r="HHW2088" s="2206"/>
      <c r="HHX2088" s="2206"/>
      <c r="HHY2088" s="2206"/>
      <c r="HHZ2088" s="2206"/>
      <c r="HIA2088" s="2206"/>
      <c r="HIB2088" s="2206"/>
      <c r="HIC2088" s="2206"/>
      <c r="HID2088" s="2206"/>
      <c r="HIE2088" s="2206"/>
      <c r="HIF2088" s="2206"/>
      <c r="HIG2088" s="2206"/>
      <c r="HIH2088" s="2206"/>
      <c r="HII2088" s="2206"/>
      <c r="HIJ2088" s="2206"/>
      <c r="HIK2088" s="2206"/>
      <c r="HIL2088" s="2206"/>
      <c r="HIM2088" s="2206"/>
      <c r="HIN2088" s="2206"/>
      <c r="HIO2088" s="2206"/>
      <c r="HIP2088" s="2206"/>
      <c r="HIQ2088" s="2206"/>
      <c r="HIR2088" s="2206"/>
      <c r="HIS2088" s="2206"/>
      <c r="HIT2088" s="2206"/>
      <c r="HIU2088" s="2206"/>
      <c r="HIV2088" s="2206"/>
      <c r="HIW2088" s="2206"/>
      <c r="HIX2088" s="2206"/>
      <c r="HIY2088" s="2206"/>
      <c r="HIZ2088" s="2206"/>
      <c r="HJA2088" s="2206"/>
      <c r="HJB2088" s="2206"/>
      <c r="HJC2088" s="2206"/>
      <c r="HJD2088" s="2206"/>
      <c r="HJE2088" s="2206"/>
      <c r="HJF2088" s="2206"/>
      <c r="HJG2088" s="2206"/>
      <c r="HJH2088" s="2206"/>
      <c r="HJI2088" s="2206"/>
      <c r="HJJ2088" s="2206"/>
      <c r="HJK2088" s="2206"/>
      <c r="HJL2088" s="2206"/>
      <c r="HJM2088" s="2206"/>
      <c r="HJN2088" s="2206"/>
      <c r="HJO2088" s="2206"/>
      <c r="HJP2088" s="2206"/>
      <c r="HJQ2088" s="2206"/>
      <c r="HJR2088" s="2206"/>
      <c r="HJS2088" s="2206"/>
      <c r="HJT2088" s="2206"/>
      <c r="HJU2088" s="2206"/>
      <c r="HJV2088" s="2206"/>
      <c r="HJW2088" s="2206"/>
      <c r="HJX2088" s="2206"/>
      <c r="HJY2088" s="2206"/>
      <c r="HJZ2088" s="2206"/>
      <c r="HKA2088" s="2206"/>
      <c r="HKB2088" s="2206"/>
      <c r="HKC2088" s="2206"/>
      <c r="HKD2088" s="2206"/>
      <c r="HKE2088" s="2206"/>
      <c r="HKF2088" s="2206"/>
      <c r="HKG2088" s="2206"/>
      <c r="HKH2088" s="2206"/>
      <c r="HKI2088" s="2206"/>
      <c r="HKJ2088" s="2206"/>
      <c r="HKK2088" s="2206"/>
      <c r="HKL2088" s="2206"/>
      <c r="HKM2088" s="2206"/>
      <c r="HKN2088" s="2206"/>
      <c r="HKO2088" s="2206"/>
      <c r="HKP2088" s="2206"/>
      <c r="HKQ2088" s="2206"/>
      <c r="HKR2088" s="2206"/>
      <c r="HKS2088" s="2206"/>
      <c r="HKT2088" s="2206"/>
      <c r="HKU2088" s="2206"/>
      <c r="HKV2088" s="2206"/>
      <c r="HKW2088" s="2206"/>
      <c r="HKX2088" s="2206"/>
      <c r="HKY2088" s="2206"/>
      <c r="HKZ2088" s="2206"/>
      <c r="HLA2088" s="2206"/>
      <c r="HLB2088" s="2206"/>
      <c r="HLC2088" s="2206"/>
      <c r="HLD2088" s="2206"/>
      <c r="HLE2088" s="2206"/>
      <c r="HLF2088" s="2206"/>
      <c r="HLG2088" s="2206"/>
      <c r="HLH2088" s="2206"/>
      <c r="HLI2088" s="2206"/>
      <c r="HLJ2088" s="2206"/>
      <c r="HLK2088" s="2206"/>
      <c r="HLL2088" s="2206"/>
      <c r="HLM2088" s="2206"/>
      <c r="HLN2088" s="2206"/>
      <c r="HLO2088" s="2206"/>
      <c r="HLP2088" s="2206"/>
      <c r="HLQ2088" s="2206"/>
      <c r="HLR2088" s="2206"/>
      <c r="HLS2088" s="2206"/>
      <c r="HLT2088" s="2206"/>
      <c r="HLU2088" s="2206"/>
      <c r="HLV2088" s="2206"/>
      <c r="HLW2088" s="2206"/>
      <c r="HLX2088" s="2206"/>
      <c r="HLY2088" s="2206"/>
      <c r="HLZ2088" s="2206"/>
      <c r="HMA2088" s="2206"/>
      <c r="HMB2088" s="2206"/>
      <c r="HMC2088" s="2206"/>
      <c r="HMD2088" s="2206"/>
      <c r="HME2088" s="2206"/>
      <c r="HMF2088" s="2206"/>
      <c r="HMG2088" s="2206"/>
      <c r="HMH2088" s="2206"/>
      <c r="HMI2088" s="2206"/>
      <c r="HMJ2088" s="2206"/>
      <c r="HMK2088" s="2206"/>
      <c r="HML2088" s="2206"/>
      <c r="HMM2088" s="2206"/>
      <c r="HMN2088" s="2206"/>
      <c r="HMO2088" s="2206"/>
      <c r="HMP2088" s="2206"/>
      <c r="HMQ2088" s="2206"/>
      <c r="HMR2088" s="2206"/>
      <c r="HMS2088" s="2206"/>
      <c r="HMT2088" s="2206"/>
      <c r="HMU2088" s="2206"/>
      <c r="HMV2088" s="2206"/>
      <c r="HMW2088" s="2206"/>
      <c r="HMX2088" s="2206"/>
      <c r="HMY2088" s="2206"/>
      <c r="HMZ2088" s="2206"/>
      <c r="HNA2088" s="2206"/>
      <c r="HNB2088" s="2206"/>
      <c r="HNC2088" s="2206"/>
      <c r="HND2088" s="2206"/>
      <c r="HNE2088" s="2206"/>
      <c r="HNF2088" s="2206"/>
      <c r="HNG2088" s="2206"/>
      <c r="HNH2088" s="2206"/>
      <c r="HNI2088" s="2206"/>
      <c r="HNJ2088" s="2206"/>
      <c r="HNK2088" s="2206"/>
      <c r="HNL2088" s="2206"/>
      <c r="HNM2088" s="2206"/>
      <c r="HNN2088" s="2206"/>
      <c r="HNO2088" s="2206"/>
      <c r="HNP2088" s="2206"/>
      <c r="HNQ2088" s="2206"/>
      <c r="HNR2088" s="2206"/>
      <c r="HNS2088" s="2206"/>
      <c r="HNT2088" s="2206"/>
      <c r="HNU2088" s="2206"/>
      <c r="HNV2088" s="2206"/>
      <c r="HNW2088" s="2206"/>
      <c r="HNX2088" s="2206"/>
      <c r="HNY2088" s="2206"/>
      <c r="HNZ2088" s="2206"/>
      <c r="HOA2088" s="2206"/>
      <c r="HOB2088" s="2206"/>
      <c r="HOC2088" s="2206"/>
      <c r="HOD2088" s="2206"/>
      <c r="HOE2088" s="2206"/>
      <c r="HOF2088" s="2206"/>
      <c r="HOG2088" s="2206"/>
      <c r="HOH2088" s="2206"/>
      <c r="HOI2088" s="2206"/>
      <c r="HOJ2088" s="2206"/>
      <c r="HOK2088" s="2206"/>
      <c r="HOL2088" s="2206"/>
      <c r="HOM2088" s="2206"/>
      <c r="HON2088" s="2206"/>
      <c r="HOO2088" s="2206"/>
      <c r="HOP2088" s="2206"/>
      <c r="HOQ2088" s="2206"/>
      <c r="HOR2088" s="2206"/>
      <c r="HOS2088" s="2206"/>
      <c r="HOT2088" s="2206"/>
      <c r="HOU2088" s="2206"/>
      <c r="HOV2088" s="2206"/>
      <c r="HOW2088" s="2206"/>
      <c r="HOX2088" s="2206"/>
      <c r="HOY2088" s="2206"/>
      <c r="HOZ2088" s="2206"/>
      <c r="HPA2088" s="2206"/>
      <c r="HPB2088" s="2206"/>
      <c r="HPC2088" s="2206"/>
      <c r="HPD2088" s="2206"/>
      <c r="HPE2088" s="2206"/>
      <c r="HPF2088" s="2206"/>
      <c r="HPG2088" s="2206"/>
      <c r="HPH2088" s="2206"/>
      <c r="HPI2088" s="2206"/>
      <c r="HPJ2088" s="2206"/>
      <c r="HPK2088" s="2206"/>
      <c r="HPL2088" s="2206"/>
      <c r="HPM2088" s="2206"/>
      <c r="HPN2088" s="2206"/>
      <c r="HPO2088" s="2206"/>
      <c r="HPP2088" s="2206"/>
      <c r="HPQ2088" s="2206"/>
      <c r="HPR2088" s="2206"/>
      <c r="HPS2088" s="2206"/>
      <c r="HPT2088" s="2206"/>
      <c r="HPU2088" s="2206"/>
      <c r="HPV2088" s="2206"/>
      <c r="HPW2088" s="2206"/>
      <c r="HPX2088" s="2206"/>
      <c r="HPY2088" s="2206"/>
      <c r="HPZ2088" s="2206"/>
      <c r="HQA2088" s="2206"/>
      <c r="HQB2088" s="2206"/>
      <c r="HQC2088" s="2206"/>
      <c r="HQD2088" s="2206"/>
      <c r="HQE2088" s="2206"/>
      <c r="HQF2088" s="2206"/>
      <c r="HQG2088" s="2206"/>
      <c r="HQH2088" s="2206"/>
      <c r="HQI2088" s="2206"/>
      <c r="HQJ2088" s="2206"/>
      <c r="HQK2088" s="2206"/>
      <c r="HQL2088" s="2206"/>
      <c r="HQM2088" s="2206"/>
      <c r="HQN2088" s="2206"/>
      <c r="HQO2088" s="2206"/>
      <c r="HQP2088" s="2206"/>
      <c r="HQQ2088" s="2206"/>
      <c r="HQR2088" s="2206"/>
      <c r="HQS2088" s="2206"/>
      <c r="HQT2088" s="2206"/>
      <c r="HQU2088" s="2206"/>
      <c r="HQV2088" s="2206"/>
      <c r="HQW2088" s="2206"/>
      <c r="HQX2088" s="2206"/>
      <c r="HQY2088" s="2206"/>
      <c r="HQZ2088" s="2206"/>
      <c r="HRA2088" s="2206"/>
      <c r="HRB2088" s="2206"/>
      <c r="HRC2088" s="2206"/>
      <c r="HRD2088" s="2206"/>
      <c r="HRE2088" s="2206"/>
      <c r="HRF2088" s="2206"/>
      <c r="HRG2088" s="2206"/>
      <c r="HRH2088" s="2206"/>
      <c r="HRI2088" s="2206"/>
      <c r="HRJ2088" s="2206"/>
      <c r="HRK2088" s="2206"/>
      <c r="HRL2088" s="2206"/>
      <c r="HRM2088" s="2206"/>
      <c r="HRN2088" s="2206"/>
      <c r="HRO2088" s="2206"/>
      <c r="HRP2088" s="2206"/>
      <c r="HRQ2088" s="2206"/>
      <c r="HRR2088" s="2206"/>
      <c r="HRS2088" s="2206"/>
      <c r="HRT2088" s="2206"/>
      <c r="HRU2088" s="2206"/>
      <c r="HRV2088" s="2206"/>
      <c r="HRW2088" s="2206"/>
      <c r="HRX2088" s="2206"/>
      <c r="HRY2088" s="2206"/>
      <c r="HRZ2088" s="2206"/>
      <c r="HSA2088" s="2206"/>
      <c r="HSB2088" s="2206"/>
      <c r="HSC2088" s="2206"/>
      <c r="HSD2088" s="2206"/>
      <c r="HSE2088" s="2206"/>
      <c r="HSF2088" s="2206"/>
      <c r="HSG2088" s="2206"/>
      <c r="HSH2088" s="2206"/>
      <c r="HSI2088" s="2206"/>
      <c r="HSJ2088" s="2206"/>
      <c r="HSK2088" s="2206"/>
      <c r="HSL2088" s="2206"/>
      <c r="HSM2088" s="2206"/>
      <c r="HSN2088" s="2206"/>
      <c r="HSO2088" s="2206"/>
      <c r="HSP2088" s="2206"/>
      <c r="HSQ2088" s="2206"/>
      <c r="HSR2088" s="2206"/>
      <c r="HSS2088" s="2206"/>
      <c r="HST2088" s="2206"/>
      <c r="HSU2088" s="2206"/>
      <c r="HSV2088" s="2206"/>
      <c r="HSW2088" s="2206"/>
      <c r="HSX2088" s="2206"/>
      <c r="HSY2088" s="2206"/>
      <c r="HSZ2088" s="2206"/>
      <c r="HTA2088" s="2206"/>
      <c r="HTB2088" s="2206"/>
      <c r="HTC2088" s="2206"/>
      <c r="HTD2088" s="2206"/>
      <c r="HTE2088" s="2206"/>
      <c r="HTF2088" s="2206"/>
      <c r="HTG2088" s="2206"/>
      <c r="HTH2088" s="2206"/>
      <c r="HTI2088" s="2206"/>
      <c r="HTJ2088" s="2206"/>
      <c r="HTK2088" s="2206"/>
      <c r="HTL2088" s="2206"/>
      <c r="HTM2088" s="2206"/>
      <c r="HTN2088" s="2206"/>
      <c r="HTO2088" s="2206"/>
      <c r="HTP2088" s="2206"/>
      <c r="HTQ2088" s="2206"/>
      <c r="HTR2088" s="2206"/>
      <c r="HTS2088" s="2206"/>
      <c r="HTT2088" s="2206"/>
      <c r="HTU2088" s="2206"/>
      <c r="HTV2088" s="2206"/>
      <c r="HTW2088" s="2206"/>
      <c r="HTX2088" s="2206"/>
      <c r="HTY2088" s="2206"/>
      <c r="HTZ2088" s="2206"/>
      <c r="HUA2088" s="2206"/>
      <c r="HUB2088" s="2206"/>
      <c r="HUC2088" s="2206"/>
      <c r="HUD2088" s="2206"/>
      <c r="HUE2088" s="2206"/>
      <c r="HUF2088" s="2206"/>
      <c r="HUG2088" s="2206"/>
      <c r="HUH2088" s="2206"/>
      <c r="HUI2088" s="2206"/>
      <c r="HUJ2088" s="2206"/>
      <c r="HUK2088" s="2206"/>
      <c r="HUL2088" s="2206"/>
      <c r="HUM2088" s="2206"/>
      <c r="HUN2088" s="2206"/>
      <c r="HUO2088" s="2206"/>
      <c r="HUP2088" s="2206"/>
      <c r="HUQ2088" s="2206"/>
      <c r="HUR2088" s="2206"/>
      <c r="HUS2088" s="2206"/>
      <c r="HUT2088" s="2206"/>
      <c r="HUU2088" s="2206"/>
      <c r="HUV2088" s="2206"/>
      <c r="HUW2088" s="2206"/>
      <c r="HUX2088" s="2206"/>
      <c r="HUY2088" s="2206"/>
      <c r="HUZ2088" s="2206"/>
      <c r="HVA2088" s="2206"/>
      <c r="HVB2088" s="2206"/>
      <c r="HVC2088" s="2206"/>
      <c r="HVD2088" s="2206"/>
      <c r="HVE2088" s="2206"/>
      <c r="HVF2088" s="2206"/>
      <c r="HVG2088" s="2206"/>
      <c r="HVH2088" s="2206"/>
      <c r="HVI2088" s="2206"/>
      <c r="HVJ2088" s="2206"/>
      <c r="HVK2088" s="2206"/>
      <c r="HVL2088" s="2206"/>
      <c r="HVM2088" s="2206"/>
      <c r="HVN2088" s="2206"/>
      <c r="HVO2088" s="2206"/>
      <c r="HVP2088" s="2206"/>
      <c r="HVQ2088" s="2206"/>
      <c r="HVR2088" s="2206"/>
      <c r="HVS2088" s="2206"/>
      <c r="HVT2088" s="2206"/>
      <c r="HVU2088" s="2206"/>
      <c r="HVV2088" s="2206"/>
      <c r="HVW2088" s="2206"/>
      <c r="HVX2088" s="2206"/>
      <c r="HVY2088" s="2206"/>
      <c r="HVZ2088" s="2206"/>
      <c r="HWA2088" s="2206"/>
      <c r="HWB2088" s="2206"/>
      <c r="HWC2088" s="2206"/>
      <c r="HWD2088" s="2206"/>
      <c r="HWE2088" s="2206"/>
      <c r="HWF2088" s="2206"/>
      <c r="HWG2088" s="2206"/>
      <c r="HWH2088" s="2206"/>
      <c r="HWI2088" s="2206"/>
      <c r="HWJ2088" s="2206"/>
      <c r="HWK2088" s="2206"/>
      <c r="HWL2088" s="2206"/>
      <c r="HWM2088" s="2206"/>
      <c r="HWN2088" s="2206"/>
      <c r="HWO2088" s="2206"/>
      <c r="HWP2088" s="2206"/>
      <c r="HWQ2088" s="2206"/>
      <c r="HWR2088" s="2206"/>
      <c r="HWS2088" s="2206"/>
      <c r="HWT2088" s="2206"/>
      <c r="HWU2088" s="2206"/>
      <c r="HWV2088" s="2206"/>
      <c r="HWW2088" s="2206"/>
      <c r="HWX2088" s="2206"/>
      <c r="HWY2088" s="2206"/>
      <c r="HWZ2088" s="2206"/>
      <c r="HXA2088" s="2206"/>
      <c r="HXB2088" s="2206"/>
      <c r="HXC2088" s="2206"/>
      <c r="HXD2088" s="2206"/>
      <c r="HXE2088" s="2206"/>
      <c r="HXF2088" s="2206"/>
      <c r="HXG2088" s="2206"/>
      <c r="HXH2088" s="2206"/>
      <c r="HXI2088" s="2206"/>
      <c r="HXJ2088" s="2206"/>
      <c r="HXK2088" s="2206"/>
      <c r="HXL2088" s="2206"/>
      <c r="HXM2088" s="2206"/>
      <c r="HXN2088" s="2206"/>
      <c r="HXO2088" s="2206"/>
      <c r="HXP2088" s="2206"/>
      <c r="HXQ2088" s="2206"/>
      <c r="HXR2088" s="2206"/>
      <c r="HXS2088" s="2206"/>
      <c r="HXT2088" s="2206"/>
      <c r="HXU2088" s="2206"/>
      <c r="HXV2088" s="2206"/>
      <c r="HXW2088" s="2206"/>
      <c r="HXX2088" s="2206"/>
      <c r="HXY2088" s="2206"/>
      <c r="HXZ2088" s="2206"/>
      <c r="HYA2088" s="2206"/>
      <c r="HYB2088" s="2206"/>
      <c r="HYC2088" s="2206"/>
      <c r="HYD2088" s="2206"/>
      <c r="HYE2088" s="2206"/>
      <c r="HYF2088" s="2206"/>
      <c r="HYG2088" s="2206"/>
      <c r="HYH2088" s="2206"/>
      <c r="HYI2088" s="2206"/>
      <c r="HYJ2088" s="2206"/>
      <c r="HYK2088" s="2206"/>
      <c r="HYL2088" s="2206"/>
      <c r="HYM2088" s="2206"/>
      <c r="HYN2088" s="2206"/>
      <c r="HYO2088" s="2206"/>
      <c r="HYP2088" s="2206"/>
      <c r="HYQ2088" s="2206"/>
      <c r="HYR2088" s="2206"/>
      <c r="HYS2088" s="2206"/>
      <c r="HYT2088" s="2206"/>
      <c r="HYU2088" s="2206"/>
      <c r="HYV2088" s="2206"/>
      <c r="HYW2088" s="2206"/>
      <c r="HYX2088" s="2206"/>
      <c r="HYY2088" s="2206"/>
      <c r="HYZ2088" s="2206"/>
      <c r="HZA2088" s="2206"/>
      <c r="HZB2088" s="2206"/>
      <c r="HZC2088" s="2206"/>
      <c r="HZD2088" s="2206"/>
      <c r="HZE2088" s="2206"/>
      <c r="HZF2088" s="2206"/>
      <c r="HZG2088" s="2206"/>
      <c r="HZH2088" s="2206"/>
      <c r="HZI2088" s="2206"/>
      <c r="HZJ2088" s="2206"/>
      <c r="HZK2088" s="2206"/>
      <c r="HZL2088" s="2206"/>
      <c r="HZM2088" s="2206"/>
      <c r="HZN2088" s="2206"/>
      <c r="HZO2088" s="2206"/>
      <c r="HZP2088" s="2206"/>
      <c r="HZQ2088" s="2206"/>
      <c r="HZR2088" s="2206"/>
      <c r="HZS2088" s="2206"/>
      <c r="HZT2088" s="2206"/>
      <c r="HZU2088" s="2206"/>
      <c r="HZV2088" s="2206"/>
      <c r="HZW2088" s="2206"/>
      <c r="HZX2088" s="2206"/>
      <c r="HZY2088" s="2206"/>
      <c r="HZZ2088" s="2206"/>
      <c r="IAA2088" s="2206"/>
      <c r="IAB2088" s="2206"/>
      <c r="IAC2088" s="2206"/>
      <c r="IAD2088" s="2206"/>
      <c r="IAE2088" s="2206"/>
      <c r="IAF2088" s="2206"/>
      <c r="IAG2088" s="2206"/>
      <c r="IAH2088" s="2206"/>
      <c r="IAI2088" s="2206"/>
      <c r="IAJ2088" s="2206"/>
      <c r="IAK2088" s="2206"/>
      <c r="IAL2088" s="2206"/>
      <c r="IAM2088" s="2206"/>
      <c r="IAN2088" s="2206"/>
      <c r="IAO2088" s="2206"/>
      <c r="IAP2088" s="2206"/>
      <c r="IAQ2088" s="2206"/>
      <c r="IAR2088" s="2206"/>
      <c r="IAS2088" s="2206"/>
      <c r="IAT2088" s="2206"/>
      <c r="IAU2088" s="2206"/>
      <c r="IAV2088" s="2206"/>
      <c r="IAW2088" s="2206"/>
      <c r="IAX2088" s="2206"/>
      <c r="IAY2088" s="2206"/>
      <c r="IAZ2088" s="2206"/>
      <c r="IBA2088" s="2206"/>
      <c r="IBB2088" s="2206"/>
      <c r="IBC2088" s="2206"/>
      <c r="IBD2088" s="2206"/>
      <c r="IBE2088" s="2206"/>
      <c r="IBF2088" s="2206"/>
      <c r="IBG2088" s="2206"/>
      <c r="IBH2088" s="2206"/>
      <c r="IBI2088" s="2206"/>
      <c r="IBJ2088" s="2206"/>
      <c r="IBK2088" s="2206"/>
      <c r="IBL2088" s="2206"/>
      <c r="IBM2088" s="2206"/>
      <c r="IBN2088" s="2206"/>
      <c r="IBO2088" s="2206"/>
      <c r="IBP2088" s="2206"/>
      <c r="IBQ2088" s="2206"/>
      <c r="IBR2088" s="2206"/>
      <c r="IBS2088" s="2206"/>
      <c r="IBT2088" s="2206"/>
      <c r="IBU2088" s="2206"/>
      <c r="IBV2088" s="2206"/>
      <c r="IBW2088" s="2206"/>
      <c r="IBX2088" s="2206"/>
      <c r="IBY2088" s="2206"/>
      <c r="IBZ2088" s="2206"/>
      <c r="ICA2088" s="2206"/>
      <c r="ICB2088" s="2206"/>
      <c r="ICC2088" s="2206"/>
      <c r="ICD2088" s="2206"/>
      <c r="ICE2088" s="2206"/>
      <c r="ICF2088" s="2206"/>
      <c r="ICG2088" s="2206"/>
      <c r="ICH2088" s="2206"/>
      <c r="ICI2088" s="2206"/>
      <c r="ICJ2088" s="2206"/>
      <c r="ICK2088" s="2206"/>
      <c r="ICL2088" s="2206"/>
      <c r="ICM2088" s="2206"/>
      <c r="ICN2088" s="2206"/>
      <c r="ICO2088" s="2206"/>
      <c r="ICP2088" s="2206"/>
      <c r="ICQ2088" s="2206"/>
      <c r="ICR2088" s="2206"/>
      <c r="ICS2088" s="2206"/>
      <c r="ICT2088" s="2206"/>
      <c r="ICU2088" s="2206"/>
      <c r="ICV2088" s="2206"/>
      <c r="ICW2088" s="2206"/>
      <c r="ICX2088" s="2206"/>
      <c r="ICY2088" s="2206"/>
      <c r="ICZ2088" s="2206"/>
      <c r="IDA2088" s="2206"/>
      <c r="IDB2088" s="2206"/>
      <c r="IDC2088" s="2206"/>
      <c r="IDD2088" s="2206"/>
      <c r="IDE2088" s="2206"/>
      <c r="IDF2088" s="2206"/>
      <c r="IDG2088" s="2206"/>
      <c r="IDH2088" s="2206"/>
      <c r="IDI2088" s="2206"/>
      <c r="IDJ2088" s="2206"/>
      <c r="IDK2088" s="2206"/>
      <c r="IDL2088" s="2206"/>
      <c r="IDM2088" s="2206"/>
      <c r="IDN2088" s="2206"/>
      <c r="IDO2088" s="2206"/>
      <c r="IDP2088" s="2206"/>
      <c r="IDQ2088" s="2206"/>
      <c r="IDR2088" s="2206"/>
      <c r="IDS2088" s="2206"/>
      <c r="IDT2088" s="2206"/>
      <c r="IDU2088" s="2206"/>
      <c r="IDV2088" s="2206"/>
      <c r="IDW2088" s="2206"/>
      <c r="IDX2088" s="2206"/>
      <c r="IDY2088" s="2206"/>
      <c r="IDZ2088" s="2206"/>
      <c r="IEA2088" s="2206"/>
      <c r="IEB2088" s="2206"/>
      <c r="IEC2088" s="2206"/>
      <c r="IED2088" s="2206"/>
      <c r="IEE2088" s="2206"/>
      <c r="IEF2088" s="2206"/>
      <c r="IEG2088" s="2206"/>
      <c r="IEH2088" s="2206"/>
      <c r="IEI2088" s="2206"/>
      <c r="IEJ2088" s="2206"/>
      <c r="IEK2088" s="2206"/>
      <c r="IEL2088" s="2206"/>
      <c r="IEM2088" s="2206"/>
      <c r="IEN2088" s="2206"/>
      <c r="IEO2088" s="2206"/>
      <c r="IEP2088" s="2206"/>
      <c r="IEQ2088" s="2206"/>
      <c r="IER2088" s="2206"/>
      <c r="IES2088" s="2206"/>
      <c r="IET2088" s="2206"/>
      <c r="IEU2088" s="2206"/>
      <c r="IEV2088" s="2206"/>
      <c r="IEW2088" s="2206"/>
      <c r="IEX2088" s="2206"/>
      <c r="IEY2088" s="2206"/>
      <c r="IEZ2088" s="2206"/>
      <c r="IFA2088" s="2206"/>
      <c r="IFB2088" s="2206"/>
      <c r="IFC2088" s="2206"/>
      <c r="IFD2088" s="2206"/>
      <c r="IFE2088" s="2206"/>
      <c r="IFF2088" s="2206"/>
      <c r="IFG2088" s="2206"/>
      <c r="IFH2088" s="2206"/>
      <c r="IFI2088" s="2206"/>
      <c r="IFJ2088" s="2206"/>
      <c r="IFK2088" s="2206"/>
      <c r="IFL2088" s="2206"/>
      <c r="IFM2088" s="2206"/>
      <c r="IFN2088" s="2206"/>
      <c r="IFO2088" s="2206"/>
      <c r="IFP2088" s="2206"/>
      <c r="IFQ2088" s="2206"/>
      <c r="IFR2088" s="2206"/>
      <c r="IFS2088" s="2206"/>
      <c r="IFT2088" s="2206"/>
      <c r="IFU2088" s="2206"/>
      <c r="IFV2088" s="2206"/>
      <c r="IFW2088" s="2206"/>
      <c r="IFX2088" s="2206"/>
      <c r="IFY2088" s="2206"/>
      <c r="IFZ2088" s="2206"/>
      <c r="IGA2088" s="2206"/>
      <c r="IGB2088" s="2206"/>
      <c r="IGC2088" s="2206"/>
      <c r="IGD2088" s="2206"/>
      <c r="IGE2088" s="2206"/>
      <c r="IGF2088" s="2206"/>
      <c r="IGG2088" s="2206"/>
      <c r="IGH2088" s="2206"/>
      <c r="IGI2088" s="2206"/>
      <c r="IGJ2088" s="2206"/>
      <c r="IGK2088" s="2206"/>
      <c r="IGL2088" s="2206"/>
      <c r="IGM2088" s="2206"/>
      <c r="IGN2088" s="2206"/>
      <c r="IGO2088" s="2206"/>
      <c r="IGP2088" s="2206"/>
      <c r="IGQ2088" s="2206"/>
      <c r="IGR2088" s="2206"/>
      <c r="IGS2088" s="2206"/>
      <c r="IGT2088" s="2206"/>
      <c r="IGU2088" s="2206"/>
      <c r="IGV2088" s="2206"/>
      <c r="IGW2088" s="2206"/>
      <c r="IGX2088" s="2206"/>
      <c r="IGY2088" s="2206"/>
      <c r="IGZ2088" s="2206"/>
      <c r="IHA2088" s="2206"/>
      <c r="IHB2088" s="2206"/>
      <c r="IHC2088" s="2206"/>
      <c r="IHD2088" s="2206"/>
      <c r="IHE2088" s="2206"/>
      <c r="IHF2088" s="2206"/>
      <c r="IHG2088" s="2206"/>
      <c r="IHH2088" s="2206"/>
      <c r="IHI2088" s="2206"/>
      <c r="IHJ2088" s="2206"/>
      <c r="IHK2088" s="2206"/>
      <c r="IHL2088" s="2206"/>
      <c r="IHM2088" s="2206"/>
      <c r="IHN2088" s="2206"/>
      <c r="IHO2088" s="2206"/>
      <c r="IHP2088" s="2206"/>
      <c r="IHQ2088" s="2206"/>
      <c r="IHR2088" s="2206"/>
      <c r="IHS2088" s="2206"/>
      <c r="IHT2088" s="2206"/>
      <c r="IHU2088" s="2206"/>
      <c r="IHV2088" s="2206"/>
      <c r="IHW2088" s="2206"/>
      <c r="IHX2088" s="2206"/>
      <c r="IHY2088" s="2206"/>
      <c r="IHZ2088" s="2206"/>
      <c r="IIA2088" s="2206"/>
      <c r="IIB2088" s="2206"/>
      <c r="IIC2088" s="2206"/>
      <c r="IID2088" s="2206"/>
      <c r="IIE2088" s="2206"/>
      <c r="IIF2088" s="2206"/>
      <c r="IIG2088" s="2206"/>
      <c r="IIH2088" s="2206"/>
      <c r="III2088" s="2206"/>
      <c r="IIJ2088" s="2206"/>
      <c r="IIK2088" s="2206"/>
      <c r="IIL2088" s="2206"/>
      <c r="IIM2088" s="2206"/>
      <c r="IIN2088" s="2206"/>
      <c r="IIO2088" s="2206"/>
      <c r="IIP2088" s="2206"/>
      <c r="IIQ2088" s="2206"/>
      <c r="IIR2088" s="2206"/>
      <c r="IIS2088" s="2206"/>
      <c r="IIT2088" s="2206"/>
      <c r="IIU2088" s="2206"/>
      <c r="IIV2088" s="2206"/>
      <c r="IIW2088" s="2206"/>
      <c r="IIX2088" s="2206"/>
      <c r="IIY2088" s="2206"/>
      <c r="IIZ2088" s="2206"/>
      <c r="IJA2088" s="2206"/>
      <c r="IJB2088" s="2206"/>
      <c r="IJC2088" s="2206"/>
      <c r="IJD2088" s="2206"/>
      <c r="IJE2088" s="2206"/>
      <c r="IJF2088" s="2206"/>
      <c r="IJG2088" s="2206"/>
      <c r="IJH2088" s="2206"/>
      <c r="IJI2088" s="2206"/>
      <c r="IJJ2088" s="2206"/>
      <c r="IJK2088" s="2206"/>
      <c r="IJL2088" s="2206"/>
      <c r="IJM2088" s="2206"/>
      <c r="IJN2088" s="2206"/>
      <c r="IJO2088" s="2206"/>
      <c r="IJP2088" s="2206"/>
      <c r="IJQ2088" s="2206"/>
      <c r="IJR2088" s="2206"/>
      <c r="IJS2088" s="2206"/>
      <c r="IJT2088" s="2206"/>
      <c r="IJU2088" s="2206"/>
      <c r="IJV2088" s="2206"/>
      <c r="IJW2088" s="2206"/>
      <c r="IJX2088" s="2206"/>
      <c r="IJY2088" s="2206"/>
      <c r="IJZ2088" s="2206"/>
      <c r="IKA2088" s="2206"/>
      <c r="IKB2088" s="2206"/>
      <c r="IKC2088" s="2206"/>
      <c r="IKD2088" s="2206"/>
      <c r="IKE2088" s="2206"/>
      <c r="IKF2088" s="2206"/>
      <c r="IKG2088" s="2206"/>
      <c r="IKH2088" s="2206"/>
      <c r="IKI2088" s="2206"/>
      <c r="IKJ2088" s="2206"/>
      <c r="IKK2088" s="2206"/>
      <c r="IKL2088" s="2206"/>
      <c r="IKM2088" s="2206"/>
      <c r="IKN2088" s="2206"/>
      <c r="IKO2088" s="2206"/>
      <c r="IKP2088" s="2206"/>
      <c r="IKQ2088" s="2206"/>
      <c r="IKR2088" s="2206"/>
      <c r="IKS2088" s="2206"/>
      <c r="IKT2088" s="2206"/>
      <c r="IKU2088" s="2206"/>
      <c r="IKV2088" s="2206"/>
      <c r="IKW2088" s="2206"/>
      <c r="IKX2088" s="2206"/>
      <c r="IKY2088" s="2206"/>
      <c r="IKZ2088" s="2206"/>
      <c r="ILA2088" s="2206"/>
      <c r="ILB2088" s="2206"/>
      <c r="ILC2088" s="2206"/>
      <c r="ILD2088" s="2206"/>
      <c r="ILE2088" s="2206"/>
      <c r="ILF2088" s="2206"/>
      <c r="ILG2088" s="2206"/>
      <c r="ILH2088" s="2206"/>
      <c r="ILI2088" s="2206"/>
      <c r="ILJ2088" s="2206"/>
      <c r="ILK2088" s="2206"/>
      <c r="ILL2088" s="2206"/>
      <c r="ILM2088" s="2206"/>
      <c r="ILN2088" s="2206"/>
      <c r="ILO2088" s="2206"/>
      <c r="ILP2088" s="2206"/>
      <c r="ILQ2088" s="2206"/>
      <c r="ILR2088" s="2206"/>
      <c r="ILS2088" s="2206"/>
      <c r="ILT2088" s="2206"/>
      <c r="ILU2088" s="2206"/>
      <c r="ILV2088" s="2206"/>
      <c r="ILW2088" s="2206"/>
      <c r="ILX2088" s="2206"/>
      <c r="ILY2088" s="2206"/>
      <c r="ILZ2088" s="2206"/>
      <c r="IMA2088" s="2206"/>
      <c r="IMB2088" s="2206"/>
      <c r="IMC2088" s="2206"/>
      <c r="IMD2088" s="2206"/>
      <c r="IME2088" s="2206"/>
      <c r="IMF2088" s="2206"/>
      <c r="IMG2088" s="2206"/>
      <c r="IMH2088" s="2206"/>
      <c r="IMI2088" s="2206"/>
      <c r="IMJ2088" s="2206"/>
      <c r="IMK2088" s="2206"/>
      <c r="IML2088" s="2206"/>
      <c r="IMM2088" s="2206"/>
      <c r="IMN2088" s="2206"/>
      <c r="IMO2088" s="2206"/>
      <c r="IMP2088" s="2206"/>
      <c r="IMQ2088" s="2206"/>
      <c r="IMR2088" s="2206"/>
      <c r="IMS2088" s="2206"/>
      <c r="IMT2088" s="2206"/>
      <c r="IMU2088" s="2206"/>
      <c r="IMV2088" s="2206"/>
      <c r="IMW2088" s="2206"/>
      <c r="IMX2088" s="2206"/>
      <c r="IMY2088" s="2206"/>
      <c r="IMZ2088" s="2206"/>
      <c r="INA2088" s="2206"/>
      <c r="INB2088" s="2206"/>
      <c r="INC2088" s="2206"/>
      <c r="IND2088" s="2206"/>
      <c r="INE2088" s="2206"/>
      <c r="INF2088" s="2206"/>
      <c r="ING2088" s="2206"/>
      <c r="INH2088" s="2206"/>
      <c r="INI2088" s="2206"/>
      <c r="INJ2088" s="2206"/>
      <c r="INK2088" s="2206"/>
      <c r="INL2088" s="2206"/>
      <c r="INM2088" s="2206"/>
      <c r="INN2088" s="2206"/>
      <c r="INO2088" s="2206"/>
      <c r="INP2088" s="2206"/>
      <c r="INQ2088" s="2206"/>
      <c r="INR2088" s="2206"/>
      <c r="INS2088" s="2206"/>
      <c r="INT2088" s="2206"/>
      <c r="INU2088" s="2206"/>
      <c r="INV2088" s="2206"/>
      <c r="INW2088" s="2206"/>
      <c r="INX2088" s="2206"/>
      <c r="INY2088" s="2206"/>
      <c r="INZ2088" s="2206"/>
      <c r="IOA2088" s="2206"/>
      <c r="IOB2088" s="2206"/>
      <c r="IOC2088" s="2206"/>
      <c r="IOD2088" s="2206"/>
      <c r="IOE2088" s="2206"/>
      <c r="IOF2088" s="2206"/>
      <c r="IOG2088" s="2206"/>
      <c r="IOH2088" s="2206"/>
      <c r="IOI2088" s="2206"/>
      <c r="IOJ2088" s="2206"/>
      <c r="IOK2088" s="2206"/>
      <c r="IOL2088" s="2206"/>
      <c r="IOM2088" s="2206"/>
      <c r="ION2088" s="2206"/>
      <c r="IOO2088" s="2206"/>
      <c r="IOP2088" s="2206"/>
      <c r="IOQ2088" s="2206"/>
      <c r="IOR2088" s="2206"/>
      <c r="IOS2088" s="2206"/>
      <c r="IOT2088" s="2206"/>
      <c r="IOU2088" s="2206"/>
      <c r="IOV2088" s="2206"/>
      <c r="IOW2088" s="2206"/>
      <c r="IOX2088" s="2206"/>
      <c r="IOY2088" s="2206"/>
      <c r="IOZ2088" s="2206"/>
      <c r="IPA2088" s="2206"/>
      <c r="IPB2088" s="2206"/>
      <c r="IPC2088" s="2206"/>
      <c r="IPD2088" s="2206"/>
      <c r="IPE2088" s="2206"/>
      <c r="IPF2088" s="2206"/>
      <c r="IPG2088" s="2206"/>
      <c r="IPH2088" s="2206"/>
      <c r="IPI2088" s="2206"/>
      <c r="IPJ2088" s="2206"/>
      <c r="IPK2088" s="2206"/>
      <c r="IPL2088" s="2206"/>
      <c r="IPM2088" s="2206"/>
      <c r="IPN2088" s="2206"/>
      <c r="IPO2088" s="2206"/>
      <c r="IPP2088" s="2206"/>
      <c r="IPQ2088" s="2206"/>
      <c r="IPR2088" s="2206"/>
      <c r="IPS2088" s="2206"/>
      <c r="IPT2088" s="2206"/>
      <c r="IPU2088" s="2206"/>
      <c r="IPV2088" s="2206"/>
      <c r="IPW2088" s="2206"/>
      <c r="IPX2088" s="2206"/>
      <c r="IPY2088" s="2206"/>
      <c r="IPZ2088" s="2206"/>
      <c r="IQA2088" s="2206"/>
      <c r="IQB2088" s="2206"/>
      <c r="IQC2088" s="2206"/>
      <c r="IQD2088" s="2206"/>
      <c r="IQE2088" s="2206"/>
      <c r="IQF2088" s="2206"/>
      <c r="IQG2088" s="2206"/>
      <c r="IQH2088" s="2206"/>
      <c r="IQI2088" s="2206"/>
      <c r="IQJ2088" s="2206"/>
      <c r="IQK2088" s="2206"/>
      <c r="IQL2088" s="2206"/>
      <c r="IQM2088" s="2206"/>
      <c r="IQN2088" s="2206"/>
      <c r="IQO2088" s="2206"/>
      <c r="IQP2088" s="2206"/>
      <c r="IQQ2088" s="2206"/>
      <c r="IQR2088" s="2206"/>
      <c r="IQS2088" s="2206"/>
      <c r="IQT2088" s="2206"/>
      <c r="IQU2088" s="2206"/>
      <c r="IQV2088" s="2206"/>
      <c r="IQW2088" s="2206"/>
      <c r="IQX2088" s="2206"/>
      <c r="IQY2088" s="2206"/>
      <c r="IQZ2088" s="2206"/>
      <c r="IRA2088" s="2206"/>
      <c r="IRB2088" s="2206"/>
      <c r="IRC2088" s="2206"/>
      <c r="IRD2088" s="2206"/>
      <c r="IRE2088" s="2206"/>
      <c r="IRF2088" s="2206"/>
      <c r="IRG2088" s="2206"/>
      <c r="IRH2088" s="2206"/>
      <c r="IRI2088" s="2206"/>
      <c r="IRJ2088" s="2206"/>
      <c r="IRK2088" s="2206"/>
      <c r="IRL2088" s="2206"/>
      <c r="IRM2088" s="2206"/>
      <c r="IRN2088" s="2206"/>
      <c r="IRO2088" s="2206"/>
      <c r="IRP2088" s="2206"/>
      <c r="IRQ2088" s="2206"/>
      <c r="IRR2088" s="2206"/>
      <c r="IRS2088" s="2206"/>
      <c r="IRT2088" s="2206"/>
      <c r="IRU2088" s="2206"/>
      <c r="IRV2088" s="2206"/>
      <c r="IRW2088" s="2206"/>
      <c r="IRX2088" s="2206"/>
      <c r="IRY2088" s="2206"/>
      <c r="IRZ2088" s="2206"/>
      <c r="ISA2088" s="2206"/>
      <c r="ISB2088" s="2206"/>
      <c r="ISC2088" s="2206"/>
      <c r="ISD2088" s="2206"/>
      <c r="ISE2088" s="2206"/>
      <c r="ISF2088" s="2206"/>
      <c r="ISG2088" s="2206"/>
      <c r="ISH2088" s="2206"/>
      <c r="ISI2088" s="2206"/>
      <c r="ISJ2088" s="2206"/>
      <c r="ISK2088" s="2206"/>
      <c r="ISL2088" s="2206"/>
      <c r="ISM2088" s="2206"/>
      <c r="ISN2088" s="2206"/>
      <c r="ISO2088" s="2206"/>
      <c r="ISP2088" s="2206"/>
      <c r="ISQ2088" s="2206"/>
      <c r="ISR2088" s="2206"/>
      <c r="ISS2088" s="2206"/>
      <c r="IST2088" s="2206"/>
      <c r="ISU2088" s="2206"/>
      <c r="ISV2088" s="2206"/>
      <c r="ISW2088" s="2206"/>
      <c r="ISX2088" s="2206"/>
      <c r="ISY2088" s="2206"/>
      <c r="ISZ2088" s="2206"/>
      <c r="ITA2088" s="2206"/>
      <c r="ITB2088" s="2206"/>
      <c r="ITC2088" s="2206"/>
      <c r="ITD2088" s="2206"/>
      <c r="ITE2088" s="2206"/>
      <c r="ITF2088" s="2206"/>
      <c r="ITG2088" s="2206"/>
      <c r="ITH2088" s="2206"/>
      <c r="ITI2088" s="2206"/>
      <c r="ITJ2088" s="2206"/>
      <c r="ITK2088" s="2206"/>
      <c r="ITL2088" s="2206"/>
      <c r="ITM2088" s="2206"/>
      <c r="ITN2088" s="2206"/>
      <c r="ITO2088" s="2206"/>
      <c r="ITP2088" s="2206"/>
      <c r="ITQ2088" s="2206"/>
      <c r="ITR2088" s="2206"/>
      <c r="ITS2088" s="2206"/>
      <c r="ITT2088" s="2206"/>
      <c r="ITU2088" s="2206"/>
      <c r="ITV2088" s="2206"/>
      <c r="ITW2088" s="2206"/>
      <c r="ITX2088" s="2206"/>
      <c r="ITY2088" s="2206"/>
      <c r="ITZ2088" s="2206"/>
      <c r="IUA2088" s="2206"/>
      <c r="IUB2088" s="2206"/>
      <c r="IUC2088" s="2206"/>
      <c r="IUD2088" s="2206"/>
      <c r="IUE2088" s="2206"/>
      <c r="IUF2088" s="2206"/>
      <c r="IUG2088" s="2206"/>
      <c r="IUH2088" s="2206"/>
      <c r="IUI2088" s="2206"/>
      <c r="IUJ2088" s="2206"/>
      <c r="IUK2088" s="2206"/>
      <c r="IUL2088" s="2206"/>
      <c r="IUM2088" s="2206"/>
      <c r="IUN2088" s="2206"/>
      <c r="IUO2088" s="2206"/>
      <c r="IUP2088" s="2206"/>
      <c r="IUQ2088" s="2206"/>
      <c r="IUR2088" s="2206"/>
      <c r="IUS2088" s="2206"/>
      <c r="IUT2088" s="2206"/>
      <c r="IUU2088" s="2206"/>
      <c r="IUV2088" s="2206"/>
      <c r="IUW2088" s="2206"/>
      <c r="IUX2088" s="2206"/>
      <c r="IUY2088" s="2206"/>
      <c r="IUZ2088" s="2206"/>
      <c r="IVA2088" s="2206"/>
      <c r="IVB2088" s="2206"/>
      <c r="IVC2088" s="2206"/>
      <c r="IVD2088" s="2206"/>
      <c r="IVE2088" s="2206"/>
      <c r="IVF2088" s="2206"/>
      <c r="IVG2088" s="2206"/>
      <c r="IVH2088" s="2206"/>
      <c r="IVI2088" s="2206"/>
      <c r="IVJ2088" s="2206"/>
      <c r="IVK2088" s="2206"/>
      <c r="IVL2088" s="2206"/>
      <c r="IVM2088" s="2206"/>
      <c r="IVN2088" s="2206"/>
      <c r="IVO2088" s="2206"/>
      <c r="IVP2088" s="2206"/>
      <c r="IVQ2088" s="2206"/>
      <c r="IVR2088" s="2206"/>
      <c r="IVS2088" s="2206"/>
      <c r="IVT2088" s="2206"/>
      <c r="IVU2088" s="2206"/>
      <c r="IVV2088" s="2206"/>
      <c r="IVW2088" s="2206"/>
      <c r="IVX2088" s="2206"/>
      <c r="IVY2088" s="2206"/>
      <c r="IVZ2088" s="2206"/>
      <c r="IWA2088" s="2206"/>
      <c r="IWB2088" s="2206"/>
      <c r="IWC2088" s="2206"/>
      <c r="IWD2088" s="2206"/>
      <c r="IWE2088" s="2206"/>
      <c r="IWF2088" s="2206"/>
      <c r="IWG2088" s="2206"/>
      <c r="IWH2088" s="2206"/>
      <c r="IWI2088" s="2206"/>
      <c r="IWJ2088" s="2206"/>
      <c r="IWK2088" s="2206"/>
      <c r="IWL2088" s="2206"/>
      <c r="IWM2088" s="2206"/>
      <c r="IWN2088" s="2206"/>
      <c r="IWO2088" s="2206"/>
      <c r="IWP2088" s="2206"/>
      <c r="IWQ2088" s="2206"/>
      <c r="IWR2088" s="2206"/>
      <c r="IWS2088" s="2206"/>
      <c r="IWT2088" s="2206"/>
      <c r="IWU2088" s="2206"/>
      <c r="IWV2088" s="2206"/>
      <c r="IWW2088" s="2206"/>
      <c r="IWX2088" s="2206"/>
      <c r="IWY2088" s="2206"/>
      <c r="IWZ2088" s="2206"/>
      <c r="IXA2088" s="2206"/>
      <c r="IXB2088" s="2206"/>
      <c r="IXC2088" s="2206"/>
      <c r="IXD2088" s="2206"/>
      <c r="IXE2088" s="2206"/>
      <c r="IXF2088" s="2206"/>
      <c r="IXG2088" s="2206"/>
      <c r="IXH2088" s="2206"/>
      <c r="IXI2088" s="2206"/>
      <c r="IXJ2088" s="2206"/>
      <c r="IXK2088" s="2206"/>
      <c r="IXL2088" s="2206"/>
      <c r="IXM2088" s="2206"/>
      <c r="IXN2088" s="2206"/>
      <c r="IXO2088" s="2206"/>
      <c r="IXP2088" s="2206"/>
      <c r="IXQ2088" s="2206"/>
      <c r="IXR2088" s="2206"/>
      <c r="IXS2088" s="2206"/>
      <c r="IXT2088" s="2206"/>
      <c r="IXU2088" s="2206"/>
      <c r="IXV2088" s="2206"/>
      <c r="IXW2088" s="2206"/>
      <c r="IXX2088" s="2206"/>
      <c r="IXY2088" s="2206"/>
      <c r="IXZ2088" s="2206"/>
      <c r="IYA2088" s="2206"/>
      <c r="IYB2088" s="2206"/>
      <c r="IYC2088" s="2206"/>
      <c r="IYD2088" s="2206"/>
      <c r="IYE2088" s="2206"/>
      <c r="IYF2088" s="2206"/>
      <c r="IYG2088" s="2206"/>
      <c r="IYH2088" s="2206"/>
      <c r="IYI2088" s="2206"/>
      <c r="IYJ2088" s="2206"/>
      <c r="IYK2088" s="2206"/>
      <c r="IYL2088" s="2206"/>
      <c r="IYM2088" s="2206"/>
      <c r="IYN2088" s="2206"/>
      <c r="IYO2088" s="2206"/>
      <c r="IYP2088" s="2206"/>
      <c r="IYQ2088" s="2206"/>
      <c r="IYR2088" s="2206"/>
      <c r="IYS2088" s="2206"/>
      <c r="IYT2088" s="2206"/>
      <c r="IYU2088" s="2206"/>
      <c r="IYV2088" s="2206"/>
      <c r="IYW2088" s="2206"/>
      <c r="IYX2088" s="2206"/>
      <c r="IYY2088" s="2206"/>
      <c r="IYZ2088" s="2206"/>
      <c r="IZA2088" s="2206"/>
      <c r="IZB2088" s="2206"/>
      <c r="IZC2088" s="2206"/>
      <c r="IZD2088" s="2206"/>
      <c r="IZE2088" s="2206"/>
      <c r="IZF2088" s="2206"/>
      <c r="IZG2088" s="2206"/>
      <c r="IZH2088" s="2206"/>
      <c r="IZI2088" s="2206"/>
      <c r="IZJ2088" s="2206"/>
      <c r="IZK2088" s="2206"/>
      <c r="IZL2088" s="2206"/>
      <c r="IZM2088" s="2206"/>
      <c r="IZN2088" s="2206"/>
      <c r="IZO2088" s="2206"/>
      <c r="IZP2088" s="2206"/>
      <c r="IZQ2088" s="2206"/>
      <c r="IZR2088" s="2206"/>
      <c r="IZS2088" s="2206"/>
      <c r="IZT2088" s="2206"/>
      <c r="IZU2088" s="2206"/>
      <c r="IZV2088" s="2206"/>
      <c r="IZW2088" s="2206"/>
      <c r="IZX2088" s="2206"/>
      <c r="IZY2088" s="2206"/>
      <c r="IZZ2088" s="2206"/>
      <c r="JAA2088" s="2206"/>
      <c r="JAB2088" s="2206"/>
      <c r="JAC2088" s="2206"/>
      <c r="JAD2088" s="2206"/>
      <c r="JAE2088" s="2206"/>
      <c r="JAF2088" s="2206"/>
      <c r="JAG2088" s="2206"/>
      <c r="JAH2088" s="2206"/>
      <c r="JAI2088" s="2206"/>
      <c r="JAJ2088" s="2206"/>
      <c r="JAK2088" s="2206"/>
      <c r="JAL2088" s="2206"/>
      <c r="JAM2088" s="2206"/>
      <c r="JAN2088" s="2206"/>
      <c r="JAO2088" s="2206"/>
      <c r="JAP2088" s="2206"/>
      <c r="JAQ2088" s="2206"/>
      <c r="JAR2088" s="2206"/>
      <c r="JAS2088" s="2206"/>
      <c r="JAT2088" s="2206"/>
      <c r="JAU2088" s="2206"/>
      <c r="JAV2088" s="2206"/>
      <c r="JAW2088" s="2206"/>
      <c r="JAX2088" s="2206"/>
      <c r="JAY2088" s="2206"/>
      <c r="JAZ2088" s="2206"/>
      <c r="JBA2088" s="2206"/>
      <c r="JBB2088" s="2206"/>
      <c r="JBC2088" s="2206"/>
      <c r="JBD2088" s="2206"/>
      <c r="JBE2088" s="2206"/>
      <c r="JBF2088" s="2206"/>
      <c r="JBG2088" s="2206"/>
      <c r="JBH2088" s="2206"/>
      <c r="JBI2088" s="2206"/>
      <c r="JBJ2088" s="2206"/>
      <c r="JBK2088" s="2206"/>
      <c r="JBL2088" s="2206"/>
      <c r="JBM2088" s="2206"/>
      <c r="JBN2088" s="2206"/>
      <c r="JBO2088" s="2206"/>
      <c r="JBP2088" s="2206"/>
      <c r="JBQ2088" s="2206"/>
      <c r="JBR2088" s="2206"/>
      <c r="JBS2088" s="2206"/>
      <c r="JBT2088" s="2206"/>
      <c r="JBU2088" s="2206"/>
      <c r="JBV2088" s="2206"/>
      <c r="JBW2088" s="2206"/>
      <c r="JBX2088" s="2206"/>
      <c r="JBY2088" s="2206"/>
      <c r="JBZ2088" s="2206"/>
      <c r="JCA2088" s="2206"/>
      <c r="JCB2088" s="2206"/>
      <c r="JCC2088" s="2206"/>
      <c r="JCD2088" s="2206"/>
      <c r="JCE2088" s="2206"/>
      <c r="JCF2088" s="2206"/>
      <c r="JCG2088" s="2206"/>
      <c r="JCH2088" s="2206"/>
      <c r="JCI2088" s="2206"/>
      <c r="JCJ2088" s="2206"/>
      <c r="JCK2088" s="2206"/>
      <c r="JCL2088" s="2206"/>
      <c r="JCM2088" s="2206"/>
      <c r="JCN2088" s="2206"/>
      <c r="JCO2088" s="2206"/>
      <c r="JCP2088" s="2206"/>
      <c r="JCQ2088" s="2206"/>
      <c r="JCR2088" s="2206"/>
      <c r="JCS2088" s="2206"/>
      <c r="JCT2088" s="2206"/>
      <c r="JCU2088" s="2206"/>
      <c r="JCV2088" s="2206"/>
      <c r="JCW2088" s="2206"/>
      <c r="JCX2088" s="2206"/>
      <c r="JCY2088" s="2206"/>
      <c r="JCZ2088" s="2206"/>
      <c r="JDA2088" s="2206"/>
      <c r="JDB2088" s="2206"/>
      <c r="JDC2088" s="2206"/>
      <c r="JDD2088" s="2206"/>
      <c r="JDE2088" s="2206"/>
      <c r="JDF2088" s="2206"/>
      <c r="JDG2088" s="2206"/>
      <c r="JDH2088" s="2206"/>
      <c r="JDI2088" s="2206"/>
      <c r="JDJ2088" s="2206"/>
      <c r="JDK2088" s="2206"/>
      <c r="JDL2088" s="2206"/>
      <c r="JDM2088" s="2206"/>
      <c r="JDN2088" s="2206"/>
      <c r="JDO2088" s="2206"/>
      <c r="JDP2088" s="2206"/>
      <c r="JDQ2088" s="2206"/>
      <c r="JDR2088" s="2206"/>
      <c r="JDS2088" s="2206"/>
      <c r="JDT2088" s="2206"/>
      <c r="JDU2088" s="2206"/>
      <c r="JDV2088" s="2206"/>
      <c r="JDW2088" s="2206"/>
      <c r="JDX2088" s="2206"/>
      <c r="JDY2088" s="2206"/>
      <c r="JDZ2088" s="2206"/>
      <c r="JEA2088" s="2206"/>
      <c r="JEB2088" s="2206"/>
      <c r="JEC2088" s="2206"/>
      <c r="JED2088" s="2206"/>
      <c r="JEE2088" s="2206"/>
      <c r="JEF2088" s="2206"/>
      <c r="JEG2088" s="2206"/>
      <c r="JEH2088" s="2206"/>
      <c r="JEI2088" s="2206"/>
      <c r="JEJ2088" s="2206"/>
      <c r="JEK2088" s="2206"/>
      <c r="JEL2088" s="2206"/>
      <c r="JEM2088" s="2206"/>
      <c r="JEN2088" s="2206"/>
      <c r="JEO2088" s="2206"/>
      <c r="JEP2088" s="2206"/>
      <c r="JEQ2088" s="2206"/>
      <c r="JER2088" s="2206"/>
      <c r="JES2088" s="2206"/>
      <c r="JET2088" s="2206"/>
      <c r="JEU2088" s="2206"/>
      <c r="JEV2088" s="2206"/>
      <c r="JEW2088" s="2206"/>
      <c r="JEX2088" s="2206"/>
      <c r="JEY2088" s="2206"/>
      <c r="JEZ2088" s="2206"/>
      <c r="JFA2088" s="2206"/>
      <c r="JFB2088" s="2206"/>
      <c r="JFC2088" s="2206"/>
      <c r="JFD2088" s="2206"/>
      <c r="JFE2088" s="2206"/>
      <c r="JFF2088" s="2206"/>
      <c r="JFG2088" s="2206"/>
      <c r="JFH2088" s="2206"/>
      <c r="JFI2088" s="2206"/>
      <c r="JFJ2088" s="2206"/>
      <c r="JFK2088" s="2206"/>
      <c r="JFL2088" s="2206"/>
      <c r="JFM2088" s="2206"/>
      <c r="JFN2088" s="2206"/>
      <c r="JFO2088" s="2206"/>
      <c r="JFP2088" s="2206"/>
      <c r="JFQ2088" s="2206"/>
      <c r="JFR2088" s="2206"/>
      <c r="JFS2088" s="2206"/>
      <c r="JFT2088" s="2206"/>
      <c r="JFU2088" s="2206"/>
      <c r="JFV2088" s="2206"/>
      <c r="JFW2088" s="2206"/>
      <c r="JFX2088" s="2206"/>
      <c r="JFY2088" s="2206"/>
      <c r="JFZ2088" s="2206"/>
      <c r="JGA2088" s="2206"/>
      <c r="JGB2088" s="2206"/>
      <c r="JGC2088" s="2206"/>
      <c r="JGD2088" s="2206"/>
      <c r="JGE2088" s="2206"/>
      <c r="JGF2088" s="2206"/>
      <c r="JGG2088" s="2206"/>
      <c r="JGH2088" s="2206"/>
      <c r="JGI2088" s="2206"/>
      <c r="JGJ2088" s="2206"/>
      <c r="JGK2088" s="2206"/>
      <c r="JGL2088" s="2206"/>
      <c r="JGM2088" s="2206"/>
      <c r="JGN2088" s="2206"/>
      <c r="JGO2088" s="2206"/>
      <c r="JGP2088" s="2206"/>
      <c r="JGQ2088" s="2206"/>
      <c r="JGR2088" s="2206"/>
      <c r="JGS2088" s="2206"/>
      <c r="JGT2088" s="2206"/>
      <c r="JGU2088" s="2206"/>
      <c r="JGV2088" s="2206"/>
      <c r="JGW2088" s="2206"/>
      <c r="JGX2088" s="2206"/>
      <c r="JGY2088" s="2206"/>
      <c r="JGZ2088" s="2206"/>
      <c r="JHA2088" s="2206"/>
      <c r="JHB2088" s="2206"/>
      <c r="JHC2088" s="2206"/>
      <c r="JHD2088" s="2206"/>
      <c r="JHE2088" s="2206"/>
      <c r="JHF2088" s="2206"/>
      <c r="JHG2088" s="2206"/>
      <c r="JHH2088" s="2206"/>
      <c r="JHI2088" s="2206"/>
      <c r="JHJ2088" s="2206"/>
      <c r="JHK2088" s="2206"/>
      <c r="JHL2088" s="2206"/>
      <c r="JHM2088" s="2206"/>
      <c r="JHN2088" s="2206"/>
      <c r="JHO2088" s="2206"/>
      <c r="JHP2088" s="2206"/>
      <c r="JHQ2088" s="2206"/>
      <c r="JHR2088" s="2206"/>
      <c r="JHS2088" s="2206"/>
      <c r="JHT2088" s="2206"/>
      <c r="JHU2088" s="2206"/>
      <c r="JHV2088" s="2206"/>
      <c r="JHW2088" s="2206"/>
      <c r="JHX2088" s="2206"/>
      <c r="JHY2088" s="2206"/>
      <c r="JHZ2088" s="2206"/>
      <c r="JIA2088" s="2206"/>
      <c r="JIB2088" s="2206"/>
      <c r="JIC2088" s="2206"/>
      <c r="JID2088" s="2206"/>
      <c r="JIE2088" s="2206"/>
      <c r="JIF2088" s="2206"/>
      <c r="JIG2088" s="2206"/>
      <c r="JIH2088" s="2206"/>
      <c r="JII2088" s="2206"/>
      <c r="JIJ2088" s="2206"/>
      <c r="JIK2088" s="2206"/>
      <c r="JIL2088" s="2206"/>
      <c r="JIM2088" s="2206"/>
      <c r="JIN2088" s="2206"/>
      <c r="JIO2088" s="2206"/>
      <c r="JIP2088" s="2206"/>
      <c r="JIQ2088" s="2206"/>
      <c r="JIR2088" s="2206"/>
      <c r="JIS2088" s="2206"/>
      <c r="JIT2088" s="2206"/>
      <c r="JIU2088" s="2206"/>
      <c r="JIV2088" s="2206"/>
      <c r="JIW2088" s="2206"/>
      <c r="JIX2088" s="2206"/>
      <c r="JIY2088" s="2206"/>
      <c r="JIZ2088" s="2206"/>
      <c r="JJA2088" s="2206"/>
      <c r="JJB2088" s="2206"/>
      <c r="JJC2088" s="2206"/>
      <c r="JJD2088" s="2206"/>
      <c r="JJE2088" s="2206"/>
      <c r="JJF2088" s="2206"/>
      <c r="JJG2088" s="2206"/>
      <c r="JJH2088" s="2206"/>
      <c r="JJI2088" s="2206"/>
      <c r="JJJ2088" s="2206"/>
      <c r="JJK2088" s="2206"/>
      <c r="JJL2088" s="2206"/>
      <c r="JJM2088" s="2206"/>
      <c r="JJN2088" s="2206"/>
      <c r="JJO2088" s="2206"/>
      <c r="JJP2088" s="2206"/>
      <c r="JJQ2088" s="2206"/>
      <c r="JJR2088" s="2206"/>
      <c r="JJS2088" s="2206"/>
      <c r="JJT2088" s="2206"/>
      <c r="JJU2088" s="2206"/>
      <c r="JJV2088" s="2206"/>
      <c r="JJW2088" s="2206"/>
      <c r="JJX2088" s="2206"/>
      <c r="JJY2088" s="2206"/>
      <c r="JJZ2088" s="2206"/>
      <c r="JKA2088" s="2206"/>
      <c r="JKB2088" s="2206"/>
      <c r="JKC2088" s="2206"/>
      <c r="JKD2088" s="2206"/>
      <c r="JKE2088" s="2206"/>
      <c r="JKF2088" s="2206"/>
      <c r="JKG2088" s="2206"/>
      <c r="JKH2088" s="2206"/>
      <c r="JKI2088" s="2206"/>
      <c r="JKJ2088" s="2206"/>
      <c r="JKK2088" s="2206"/>
      <c r="JKL2088" s="2206"/>
      <c r="JKM2088" s="2206"/>
      <c r="JKN2088" s="2206"/>
      <c r="JKO2088" s="2206"/>
      <c r="JKP2088" s="2206"/>
      <c r="JKQ2088" s="2206"/>
      <c r="JKR2088" s="2206"/>
      <c r="JKS2088" s="2206"/>
      <c r="JKT2088" s="2206"/>
      <c r="JKU2088" s="2206"/>
      <c r="JKV2088" s="2206"/>
      <c r="JKW2088" s="2206"/>
      <c r="JKX2088" s="2206"/>
      <c r="JKY2088" s="2206"/>
      <c r="JKZ2088" s="2206"/>
      <c r="JLA2088" s="2206"/>
      <c r="JLB2088" s="2206"/>
      <c r="JLC2088" s="2206"/>
      <c r="JLD2088" s="2206"/>
      <c r="JLE2088" s="2206"/>
      <c r="JLF2088" s="2206"/>
      <c r="JLG2088" s="2206"/>
      <c r="JLH2088" s="2206"/>
      <c r="JLI2088" s="2206"/>
      <c r="JLJ2088" s="2206"/>
      <c r="JLK2088" s="2206"/>
      <c r="JLL2088" s="2206"/>
      <c r="JLM2088" s="2206"/>
      <c r="JLN2088" s="2206"/>
      <c r="JLO2088" s="2206"/>
      <c r="JLP2088" s="2206"/>
      <c r="JLQ2088" s="2206"/>
      <c r="JLR2088" s="2206"/>
      <c r="JLS2088" s="2206"/>
      <c r="JLT2088" s="2206"/>
      <c r="JLU2088" s="2206"/>
      <c r="JLV2088" s="2206"/>
      <c r="JLW2088" s="2206"/>
      <c r="JLX2088" s="2206"/>
      <c r="JLY2088" s="2206"/>
      <c r="JLZ2088" s="2206"/>
      <c r="JMA2088" s="2206"/>
      <c r="JMB2088" s="2206"/>
      <c r="JMC2088" s="2206"/>
      <c r="JMD2088" s="2206"/>
      <c r="JME2088" s="2206"/>
      <c r="JMF2088" s="2206"/>
      <c r="JMG2088" s="2206"/>
      <c r="JMH2088" s="2206"/>
      <c r="JMI2088" s="2206"/>
      <c r="JMJ2088" s="2206"/>
      <c r="JMK2088" s="2206"/>
      <c r="JML2088" s="2206"/>
      <c r="JMM2088" s="2206"/>
      <c r="JMN2088" s="2206"/>
      <c r="JMO2088" s="2206"/>
      <c r="JMP2088" s="2206"/>
      <c r="JMQ2088" s="2206"/>
      <c r="JMR2088" s="2206"/>
      <c r="JMS2088" s="2206"/>
      <c r="JMT2088" s="2206"/>
      <c r="JMU2088" s="2206"/>
      <c r="JMV2088" s="2206"/>
      <c r="JMW2088" s="2206"/>
      <c r="JMX2088" s="2206"/>
      <c r="JMY2088" s="2206"/>
      <c r="JMZ2088" s="2206"/>
      <c r="JNA2088" s="2206"/>
      <c r="JNB2088" s="2206"/>
      <c r="JNC2088" s="2206"/>
      <c r="JND2088" s="2206"/>
      <c r="JNE2088" s="2206"/>
      <c r="JNF2088" s="2206"/>
      <c r="JNG2088" s="2206"/>
      <c r="JNH2088" s="2206"/>
      <c r="JNI2088" s="2206"/>
      <c r="JNJ2088" s="2206"/>
      <c r="JNK2088" s="2206"/>
      <c r="JNL2088" s="2206"/>
      <c r="JNM2088" s="2206"/>
      <c r="JNN2088" s="2206"/>
      <c r="JNO2088" s="2206"/>
      <c r="JNP2088" s="2206"/>
      <c r="JNQ2088" s="2206"/>
      <c r="JNR2088" s="2206"/>
      <c r="JNS2088" s="2206"/>
      <c r="JNT2088" s="2206"/>
      <c r="JNU2088" s="2206"/>
      <c r="JNV2088" s="2206"/>
      <c r="JNW2088" s="2206"/>
      <c r="JNX2088" s="2206"/>
      <c r="JNY2088" s="2206"/>
      <c r="JNZ2088" s="2206"/>
      <c r="JOA2088" s="2206"/>
      <c r="JOB2088" s="2206"/>
      <c r="JOC2088" s="2206"/>
      <c r="JOD2088" s="2206"/>
      <c r="JOE2088" s="2206"/>
      <c r="JOF2088" s="2206"/>
      <c r="JOG2088" s="2206"/>
      <c r="JOH2088" s="2206"/>
      <c r="JOI2088" s="2206"/>
      <c r="JOJ2088" s="2206"/>
      <c r="JOK2088" s="2206"/>
      <c r="JOL2088" s="2206"/>
      <c r="JOM2088" s="2206"/>
      <c r="JON2088" s="2206"/>
      <c r="JOO2088" s="2206"/>
      <c r="JOP2088" s="2206"/>
      <c r="JOQ2088" s="2206"/>
      <c r="JOR2088" s="2206"/>
      <c r="JOS2088" s="2206"/>
      <c r="JOT2088" s="2206"/>
      <c r="JOU2088" s="2206"/>
      <c r="JOV2088" s="2206"/>
      <c r="JOW2088" s="2206"/>
      <c r="JOX2088" s="2206"/>
      <c r="JOY2088" s="2206"/>
      <c r="JOZ2088" s="2206"/>
      <c r="JPA2088" s="2206"/>
      <c r="JPB2088" s="2206"/>
      <c r="JPC2088" s="2206"/>
      <c r="JPD2088" s="2206"/>
      <c r="JPE2088" s="2206"/>
      <c r="JPF2088" s="2206"/>
      <c r="JPG2088" s="2206"/>
      <c r="JPH2088" s="2206"/>
      <c r="JPI2088" s="2206"/>
      <c r="JPJ2088" s="2206"/>
      <c r="JPK2088" s="2206"/>
      <c r="JPL2088" s="2206"/>
      <c r="JPM2088" s="2206"/>
      <c r="JPN2088" s="2206"/>
      <c r="JPO2088" s="2206"/>
      <c r="JPP2088" s="2206"/>
      <c r="JPQ2088" s="2206"/>
      <c r="JPR2088" s="2206"/>
      <c r="JPS2088" s="2206"/>
      <c r="JPT2088" s="2206"/>
      <c r="JPU2088" s="2206"/>
      <c r="JPV2088" s="2206"/>
      <c r="JPW2088" s="2206"/>
      <c r="JPX2088" s="2206"/>
      <c r="JPY2088" s="2206"/>
      <c r="JPZ2088" s="2206"/>
      <c r="JQA2088" s="2206"/>
      <c r="JQB2088" s="2206"/>
      <c r="JQC2088" s="2206"/>
      <c r="JQD2088" s="2206"/>
      <c r="JQE2088" s="2206"/>
      <c r="JQF2088" s="2206"/>
      <c r="JQG2088" s="2206"/>
      <c r="JQH2088" s="2206"/>
      <c r="JQI2088" s="2206"/>
      <c r="JQJ2088" s="2206"/>
      <c r="JQK2088" s="2206"/>
      <c r="JQL2088" s="2206"/>
      <c r="JQM2088" s="2206"/>
      <c r="JQN2088" s="2206"/>
      <c r="JQO2088" s="2206"/>
      <c r="JQP2088" s="2206"/>
      <c r="JQQ2088" s="2206"/>
      <c r="JQR2088" s="2206"/>
      <c r="JQS2088" s="2206"/>
      <c r="JQT2088" s="2206"/>
      <c r="JQU2088" s="2206"/>
      <c r="JQV2088" s="2206"/>
      <c r="JQW2088" s="2206"/>
      <c r="JQX2088" s="2206"/>
      <c r="JQY2088" s="2206"/>
      <c r="JQZ2088" s="2206"/>
      <c r="JRA2088" s="2206"/>
      <c r="JRB2088" s="2206"/>
      <c r="JRC2088" s="2206"/>
      <c r="JRD2088" s="2206"/>
      <c r="JRE2088" s="2206"/>
      <c r="JRF2088" s="2206"/>
      <c r="JRG2088" s="2206"/>
      <c r="JRH2088" s="2206"/>
      <c r="JRI2088" s="2206"/>
      <c r="JRJ2088" s="2206"/>
      <c r="JRK2088" s="2206"/>
      <c r="JRL2088" s="2206"/>
      <c r="JRM2088" s="2206"/>
      <c r="JRN2088" s="2206"/>
      <c r="JRO2088" s="2206"/>
      <c r="JRP2088" s="2206"/>
      <c r="JRQ2088" s="2206"/>
      <c r="JRR2088" s="2206"/>
      <c r="JRS2088" s="2206"/>
      <c r="JRT2088" s="2206"/>
      <c r="JRU2088" s="2206"/>
      <c r="JRV2088" s="2206"/>
      <c r="JRW2088" s="2206"/>
      <c r="JRX2088" s="2206"/>
      <c r="JRY2088" s="2206"/>
      <c r="JRZ2088" s="2206"/>
      <c r="JSA2088" s="2206"/>
      <c r="JSB2088" s="2206"/>
      <c r="JSC2088" s="2206"/>
      <c r="JSD2088" s="2206"/>
      <c r="JSE2088" s="2206"/>
      <c r="JSF2088" s="2206"/>
      <c r="JSG2088" s="2206"/>
      <c r="JSH2088" s="2206"/>
      <c r="JSI2088" s="2206"/>
      <c r="JSJ2088" s="2206"/>
      <c r="JSK2088" s="2206"/>
      <c r="JSL2088" s="2206"/>
      <c r="JSM2088" s="2206"/>
      <c r="JSN2088" s="2206"/>
      <c r="JSO2088" s="2206"/>
      <c r="JSP2088" s="2206"/>
      <c r="JSQ2088" s="2206"/>
      <c r="JSR2088" s="2206"/>
      <c r="JSS2088" s="2206"/>
      <c r="JST2088" s="2206"/>
      <c r="JSU2088" s="2206"/>
      <c r="JSV2088" s="2206"/>
      <c r="JSW2088" s="2206"/>
      <c r="JSX2088" s="2206"/>
      <c r="JSY2088" s="2206"/>
      <c r="JSZ2088" s="2206"/>
      <c r="JTA2088" s="2206"/>
      <c r="JTB2088" s="2206"/>
      <c r="JTC2088" s="2206"/>
      <c r="JTD2088" s="2206"/>
      <c r="JTE2088" s="2206"/>
      <c r="JTF2088" s="2206"/>
      <c r="JTG2088" s="2206"/>
      <c r="JTH2088" s="2206"/>
      <c r="JTI2088" s="2206"/>
      <c r="JTJ2088" s="2206"/>
      <c r="JTK2088" s="2206"/>
      <c r="JTL2088" s="2206"/>
      <c r="JTM2088" s="2206"/>
      <c r="JTN2088" s="2206"/>
      <c r="JTO2088" s="2206"/>
      <c r="JTP2088" s="2206"/>
      <c r="JTQ2088" s="2206"/>
      <c r="JTR2088" s="2206"/>
      <c r="JTS2088" s="2206"/>
      <c r="JTT2088" s="2206"/>
      <c r="JTU2088" s="2206"/>
      <c r="JTV2088" s="2206"/>
      <c r="JTW2088" s="2206"/>
      <c r="JTX2088" s="2206"/>
      <c r="JTY2088" s="2206"/>
      <c r="JTZ2088" s="2206"/>
      <c r="JUA2088" s="2206"/>
      <c r="JUB2088" s="2206"/>
      <c r="JUC2088" s="2206"/>
      <c r="JUD2088" s="2206"/>
      <c r="JUE2088" s="2206"/>
      <c r="JUF2088" s="2206"/>
      <c r="JUG2088" s="2206"/>
      <c r="JUH2088" s="2206"/>
      <c r="JUI2088" s="2206"/>
      <c r="JUJ2088" s="2206"/>
      <c r="JUK2088" s="2206"/>
      <c r="JUL2088" s="2206"/>
      <c r="JUM2088" s="2206"/>
      <c r="JUN2088" s="2206"/>
      <c r="JUO2088" s="2206"/>
      <c r="JUP2088" s="2206"/>
      <c r="JUQ2088" s="2206"/>
      <c r="JUR2088" s="2206"/>
      <c r="JUS2088" s="2206"/>
      <c r="JUT2088" s="2206"/>
      <c r="JUU2088" s="2206"/>
      <c r="JUV2088" s="2206"/>
      <c r="JUW2088" s="2206"/>
      <c r="JUX2088" s="2206"/>
      <c r="JUY2088" s="2206"/>
      <c r="JUZ2088" s="2206"/>
      <c r="JVA2088" s="2206"/>
      <c r="JVB2088" s="2206"/>
      <c r="JVC2088" s="2206"/>
      <c r="JVD2088" s="2206"/>
      <c r="JVE2088" s="2206"/>
      <c r="JVF2088" s="2206"/>
      <c r="JVG2088" s="2206"/>
      <c r="JVH2088" s="2206"/>
      <c r="JVI2088" s="2206"/>
      <c r="JVJ2088" s="2206"/>
      <c r="JVK2088" s="2206"/>
      <c r="JVL2088" s="2206"/>
      <c r="JVM2088" s="2206"/>
      <c r="JVN2088" s="2206"/>
      <c r="JVO2088" s="2206"/>
      <c r="JVP2088" s="2206"/>
      <c r="JVQ2088" s="2206"/>
      <c r="JVR2088" s="2206"/>
      <c r="JVS2088" s="2206"/>
      <c r="JVT2088" s="2206"/>
      <c r="JVU2088" s="2206"/>
      <c r="JVV2088" s="2206"/>
      <c r="JVW2088" s="2206"/>
      <c r="JVX2088" s="2206"/>
      <c r="JVY2088" s="2206"/>
      <c r="JVZ2088" s="2206"/>
      <c r="JWA2088" s="2206"/>
      <c r="JWB2088" s="2206"/>
      <c r="JWC2088" s="2206"/>
      <c r="JWD2088" s="2206"/>
      <c r="JWE2088" s="2206"/>
      <c r="JWF2088" s="2206"/>
      <c r="JWG2088" s="2206"/>
      <c r="JWH2088" s="2206"/>
      <c r="JWI2088" s="2206"/>
      <c r="JWJ2088" s="2206"/>
      <c r="JWK2088" s="2206"/>
      <c r="JWL2088" s="2206"/>
      <c r="JWM2088" s="2206"/>
      <c r="JWN2088" s="2206"/>
      <c r="JWO2088" s="2206"/>
      <c r="JWP2088" s="2206"/>
      <c r="JWQ2088" s="2206"/>
      <c r="JWR2088" s="2206"/>
      <c r="JWS2088" s="2206"/>
      <c r="JWT2088" s="2206"/>
      <c r="JWU2088" s="2206"/>
      <c r="JWV2088" s="2206"/>
      <c r="JWW2088" s="2206"/>
      <c r="JWX2088" s="2206"/>
      <c r="JWY2088" s="2206"/>
      <c r="JWZ2088" s="2206"/>
      <c r="JXA2088" s="2206"/>
      <c r="JXB2088" s="2206"/>
      <c r="JXC2088" s="2206"/>
      <c r="JXD2088" s="2206"/>
      <c r="JXE2088" s="2206"/>
      <c r="JXF2088" s="2206"/>
      <c r="JXG2088" s="2206"/>
      <c r="JXH2088" s="2206"/>
      <c r="JXI2088" s="2206"/>
      <c r="JXJ2088" s="2206"/>
      <c r="JXK2088" s="2206"/>
      <c r="JXL2088" s="2206"/>
      <c r="JXM2088" s="2206"/>
      <c r="JXN2088" s="2206"/>
      <c r="JXO2088" s="2206"/>
      <c r="JXP2088" s="2206"/>
      <c r="JXQ2088" s="2206"/>
      <c r="JXR2088" s="2206"/>
      <c r="JXS2088" s="2206"/>
      <c r="JXT2088" s="2206"/>
      <c r="JXU2088" s="2206"/>
      <c r="JXV2088" s="2206"/>
      <c r="JXW2088" s="2206"/>
      <c r="JXX2088" s="2206"/>
      <c r="JXY2088" s="2206"/>
      <c r="JXZ2088" s="2206"/>
      <c r="JYA2088" s="2206"/>
      <c r="JYB2088" s="2206"/>
      <c r="JYC2088" s="2206"/>
      <c r="JYD2088" s="2206"/>
      <c r="JYE2088" s="2206"/>
      <c r="JYF2088" s="2206"/>
      <c r="JYG2088" s="2206"/>
      <c r="JYH2088" s="2206"/>
      <c r="JYI2088" s="2206"/>
      <c r="JYJ2088" s="2206"/>
      <c r="JYK2088" s="2206"/>
      <c r="JYL2088" s="2206"/>
      <c r="JYM2088" s="2206"/>
      <c r="JYN2088" s="2206"/>
      <c r="JYO2088" s="2206"/>
      <c r="JYP2088" s="2206"/>
      <c r="JYQ2088" s="2206"/>
      <c r="JYR2088" s="2206"/>
      <c r="JYS2088" s="2206"/>
      <c r="JYT2088" s="2206"/>
      <c r="JYU2088" s="2206"/>
      <c r="JYV2088" s="2206"/>
      <c r="JYW2088" s="2206"/>
      <c r="JYX2088" s="2206"/>
      <c r="JYY2088" s="2206"/>
      <c r="JYZ2088" s="2206"/>
      <c r="JZA2088" s="2206"/>
      <c r="JZB2088" s="2206"/>
      <c r="JZC2088" s="2206"/>
      <c r="JZD2088" s="2206"/>
      <c r="JZE2088" s="2206"/>
      <c r="JZF2088" s="2206"/>
      <c r="JZG2088" s="2206"/>
      <c r="JZH2088" s="2206"/>
      <c r="JZI2088" s="2206"/>
      <c r="JZJ2088" s="2206"/>
      <c r="JZK2088" s="2206"/>
      <c r="JZL2088" s="2206"/>
      <c r="JZM2088" s="2206"/>
      <c r="JZN2088" s="2206"/>
      <c r="JZO2088" s="2206"/>
      <c r="JZP2088" s="2206"/>
      <c r="JZQ2088" s="2206"/>
      <c r="JZR2088" s="2206"/>
      <c r="JZS2088" s="2206"/>
      <c r="JZT2088" s="2206"/>
      <c r="JZU2088" s="2206"/>
      <c r="JZV2088" s="2206"/>
      <c r="JZW2088" s="2206"/>
      <c r="JZX2088" s="2206"/>
      <c r="JZY2088" s="2206"/>
      <c r="JZZ2088" s="2206"/>
      <c r="KAA2088" s="2206"/>
      <c r="KAB2088" s="2206"/>
      <c r="KAC2088" s="2206"/>
      <c r="KAD2088" s="2206"/>
      <c r="KAE2088" s="2206"/>
      <c r="KAF2088" s="2206"/>
      <c r="KAG2088" s="2206"/>
      <c r="KAH2088" s="2206"/>
      <c r="KAI2088" s="2206"/>
      <c r="KAJ2088" s="2206"/>
      <c r="KAK2088" s="2206"/>
      <c r="KAL2088" s="2206"/>
      <c r="KAM2088" s="2206"/>
      <c r="KAN2088" s="2206"/>
      <c r="KAO2088" s="2206"/>
      <c r="KAP2088" s="2206"/>
      <c r="KAQ2088" s="2206"/>
      <c r="KAR2088" s="2206"/>
      <c r="KAS2088" s="2206"/>
      <c r="KAT2088" s="2206"/>
      <c r="KAU2088" s="2206"/>
      <c r="KAV2088" s="2206"/>
      <c r="KAW2088" s="2206"/>
      <c r="KAX2088" s="2206"/>
      <c r="KAY2088" s="2206"/>
      <c r="KAZ2088" s="2206"/>
      <c r="KBA2088" s="2206"/>
      <c r="KBB2088" s="2206"/>
      <c r="KBC2088" s="2206"/>
      <c r="KBD2088" s="2206"/>
      <c r="KBE2088" s="2206"/>
      <c r="KBF2088" s="2206"/>
      <c r="KBG2088" s="2206"/>
      <c r="KBH2088" s="2206"/>
      <c r="KBI2088" s="2206"/>
      <c r="KBJ2088" s="2206"/>
      <c r="KBK2088" s="2206"/>
      <c r="KBL2088" s="2206"/>
      <c r="KBM2088" s="2206"/>
      <c r="KBN2088" s="2206"/>
      <c r="KBO2088" s="2206"/>
      <c r="KBP2088" s="2206"/>
      <c r="KBQ2088" s="2206"/>
      <c r="KBR2088" s="2206"/>
      <c r="KBS2088" s="2206"/>
      <c r="KBT2088" s="2206"/>
      <c r="KBU2088" s="2206"/>
      <c r="KBV2088" s="2206"/>
      <c r="KBW2088" s="2206"/>
      <c r="KBX2088" s="2206"/>
      <c r="KBY2088" s="2206"/>
      <c r="KBZ2088" s="2206"/>
      <c r="KCA2088" s="2206"/>
      <c r="KCB2088" s="2206"/>
      <c r="KCC2088" s="2206"/>
      <c r="KCD2088" s="2206"/>
      <c r="KCE2088" s="2206"/>
      <c r="KCF2088" s="2206"/>
      <c r="KCG2088" s="2206"/>
      <c r="KCH2088" s="2206"/>
      <c r="KCI2088" s="2206"/>
      <c r="KCJ2088" s="2206"/>
      <c r="KCK2088" s="2206"/>
      <c r="KCL2088" s="2206"/>
      <c r="KCM2088" s="2206"/>
      <c r="KCN2088" s="2206"/>
      <c r="KCO2088" s="2206"/>
      <c r="KCP2088" s="2206"/>
      <c r="KCQ2088" s="2206"/>
      <c r="KCR2088" s="2206"/>
      <c r="KCS2088" s="2206"/>
      <c r="KCT2088" s="2206"/>
      <c r="KCU2088" s="2206"/>
      <c r="KCV2088" s="2206"/>
      <c r="KCW2088" s="2206"/>
      <c r="KCX2088" s="2206"/>
      <c r="KCY2088" s="2206"/>
      <c r="KCZ2088" s="2206"/>
      <c r="KDA2088" s="2206"/>
      <c r="KDB2088" s="2206"/>
      <c r="KDC2088" s="2206"/>
      <c r="KDD2088" s="2206"/>
      <c r="KDE2088" s="2206"/>
      <c r="KDF2088" s="2206"/>
      <c r="KDG2088" s="2206"/>
      <c r="KDH2088" s="2206"/>
      <c r="KDI2088" s="2206"/>
      <c r="KDJ2088" s="2206"/>
      <c r="KDK2088" s="2206"/>
      <c r="KDL2088" s="2206"/>
      <c r="KDM2088" s="2206"/>
      <c r="KDN2088" s="2206"/>
      <c r="KDO2088" s="2206"/>
      <c r="KDP2088" s="2206"/>
      <c r="KDQ2088" s="2206"/>
      <c r="KDR2088" s="2206"/>
      <c r="KDS2088" s="2206"/>
      <c r="KDT2088" s="2206"/>
      <c r="KDU2088" s="2206"/>
      <c r="KDV2088" s="2206"/>
      <c r="KDW2088" s="2206"/>
      <c r="KDX2088" s="2206"/>
      <c r="KDY2088" s="2206"/>
      <c r="KDZ2088" s="2206"/>
      <c r="KEA2088" s="2206"/>
      <c r="KEB2088" s="2206"/>
      <c r="KEC2088" s="2206"/>
      <c r="KED2088" s="2206"/>
      <c r="KEE2088" s="2206"/>
      <c r="KEF2088" s="2206"/>
      <c r="KEG2088" s="2206"/>
      <c r="KEH2088" s="2206"/>
      <c r="KEI2088" s="2206"/>
      <c r="KEJ2088" s="2206"/>
      <c r="KEK2088" s="2206"/>
      <c r="KEL2088" s="2206"/>
      <c r="KEM2088" s="2206"/>
      <c r="KEN2088" s="2206"/>
      <c r="KEO2088" s="2206"/>
      <c r="KEP2088" s="2206"/>
      <c r="KEQ2088" s="2206"/>
      <c r="KER2088" s="2206"/>
      <c r="KES2088" s="2206"/>
      <c r="KET2088" s="2206"/>
      <c r="KEU2088" s="2206"/>
      <c r="KEV2088" s="2206"/>
      <c r="KEW2088" s="2206"/>
      <c r="KEX2088" s="2206"/>
      <c r="KEY2088" s="2206"/>
      <c r="KEZ2088" s="2206"/>
      <c r="KFA2088" s="2206"/>
      <c r="KFB2088" s="2206"/>
      <c r="KFC2088" s="2206"/>
      <c r="KFD2088" s="2206"/>
      <c r="KFE2088" s="2206"/>
      <c r="KFF2088" s="2206"/>
      <c r="KFG2088" s="2206"/>
      <c r="KFH2088" s="2206"/>
      <c r="KFI2088" s="2206"/>
      <c r="KFJ2088" s="2206"/>
      <c r="KFK2088" s="2206"/>
      <c r="KFL2088" s="2206"/>
      <c r="KFM2088" s="2206"/>
      <c r="KFN2088" s="2206"/>
      <c r="KFO2088" s="2206"/>
      <c r="KFP2088" s="2206"/>
      <c r="KFQ2088" s="2206"/>
      <c r="KFR2088" s="2206"/>
      <c r="KFS2088" s="2206"/>
      <c r="KFT2088" s="2206"/>
      <c r="KFU2088" s="2206"/>
      <c r="KFV2088" s="2206"/>
      <c r="KFW2088" s="2206"/>
      <c r="KFX2088" s="2206"/>
      <c r="KFY2088" s="2206"/>
      <c r="KFZ2088" s="2206"/>
      <c r="KGA2088" s="2206"/>
      <c r="KGB2088" s="2206"/>
      <c r="KGC2088" s="2206"/>
      <c r="KGD2088" s="2206"/>
      <c r="KGE2088" s="2206"/>
      <c r="KGF2088" s="2206"/>
      <c r="KGG2088" s="2206"/>
      <c r="KGH2088" s="2206"/>
      <c r="KGI2088" s="2206"/>
      <c r="KGJ2088" s="2206"/>
      <c r="KGK2088" s="2206"/>
      <c r="KGL2088" s="2206"/>
      <c r="KGM2088" s="2206"/>
      <c r="KGN2088" s="2206"/>
      <c r="KGO2088" s="2206"/>
      <c r="KGP2088" s="2206"/>
      <c r="KGQ2088" s="2206"/>
      <c r="KGR2088" s="2206"/>
      <c r="KGS2088" s="2206"/>
      <c r="KGT2088" s="2206"/>
      <c r="KGU2088" s="2206"/>
      <c r="KGV2088" s="2206"/>
      <c r="KGW2088" s="2206"/>
      <c r="KGX2088" s="2206"/>
      <c r="KGY2088" s="2206"/>
      <c r="KGZ2088" s="2206"/>
      <c r="KHA2088" s="2206"/>
      <c r="KHB2088" s="2206"/>
      <c r="KHC2088" s="2206"/>
      <c r="KHD2088" s="2206"/>
      <c r="KHE2088" s="2206"/>
      <c r="KHF2088" s="2206"/>
      <c r="KHG2088" s="2206"/>
      <c r="KHH2088" s="2206"/>
      <c r="KHI2088" s="2206"/>
      <c r="KHJ2088" s="2206"/>
      <c r="KHK2088" s="2206"/>
      <c r="KHL2088" s="2206"/>
      <c r="KHM2088" s="2206"/>
      <c r="KHN2088" s="2206"/>
      <c r="KHO2088" s="2206"/>
      <c r="KHP2088" s="2206"/>
      <c r="KHQ2088" s="2206"/>
      <c r="KHR2088" s="2206"/>
      <c r="KHS2088" s="2206"/>
      <c r="KHT2088" s="2206"/>
      <c r="KHU2088" s="2206"/>
      <c r="KHV2088" s="2206"/>
      <c r="KHW2088" s="2206"/>
      <c r="KHX2088" s="2206"/>
      <c r="KHY2088" s="2206"/>
      <c r="KHZ2088" s="2206"/>
      <c r="KIA2088" s="2206"/>
      <c r="KIB2088" s="2206"/>
      <c r="KIC2088" s="2206"/>
      <c r="KID2088" s="2206"/>
      <c r="KIE2088" s="2206"/>
      <c r="KIF2088" s="2206"/>
      <c r="KIG2088" s="2206"/>
      <c r="KIH2088" s="2206"/>
      <c r="KII2088" s="2206"/>
      <c r="KIJ2088" s="2206"/>
      <c r="KIK2088" s="2206"/>
      <c r="KIL2088" s="2206"/>
      <c r="KIM2088" s="2206"/>
      <c r="KIN2088" s="2206"/>
      <c r="KIO2088" s="2206"/>
      <c r="KIP2088" s="2206"/>
      <c r="KIQ2088" s="2206"/>
      <c r="KIR2088" s="2206"/>
      <c r="KIS2088" s="2206"/>
      <c r="KIT2088" s="2206"/>
      <c r="KIU2088" s="2206"/>
      <c r="KIV2088" s="2206"/>
      <c r="KIW2088" s="2206"/>
      <c r="KIX2088" s="2206"/>
      <c r="KIY2088" s="2206"/>
      <c r="KIZ2088" s="2206"/>
      <c r="KJA2088" s="2206"/>
      <c r="KJB2088" s="2206"/>
      <c r="KJC2088" s="2206"/>
      <c r="KJD2088" s="2206"/>
      <c r="KJE2088" s="2206"/>
      <c r="KJF2088" s="2206"/>
      <c r="KJG2088" s="2206"/>
      <c r="KJH2088" s="2206"/>
      <c r="KJI2088" s="2206"/>
      <c r="KJJ2088" s="2206"/>
      <c r="KJK2088" s="2206"/>
      <c r="KJL2088" s="2206"/>
      <c r="KJM2088" s="2206"/>
      <c r="KJN2088" s="2206"/>
      <c r="KJO2088" s="2206"/>
      <c r="KJP2088" s="2206"/>
      <c r="KJQ2088" s="2206"/>
      <c r="KJR2088" s="2206"/>
      <c r="KJS2088" s="2206"/>
      <c r="KJT2088" s="2206"/>
      <c r="KJU2088" s="2206"/>
      <c r="KJV2088" s="2206"/>
      <c r="KJW2088" s="2206"/>
      <c r="KJX2088" s="2206"/>
      <c r="KJY2088" s="2206"/>
      <c r="KJZ2088" s="2206"/>
      <c r="KKA2088" s="2206"/>
      <c r="KKB2088" s="2206"/>
      <c r="KKC2088" s="2206"/>
      <c r="KKD2088" s="2206"/>
      <c r="KKE2088" s="2206"/>
      <c r="KKF2088" s="2206"/>
      <c r="KKG2088" s="2206"/>
      <c r="KKH2088" s="2206"/>
      <c r="KKI2088" s="2206"/>
      <c r="KKJ2088" s="2206"/>
      <c r="KKK2088" s="2206"/>
      <c r="KKL2088" s="2206"/>
      <c r="KKM2088" s="2206"/>
      <c r="KKN2088" s="2206"/>
      <c r="KKO2088" s="2206"/>
      <c r="KKP2088" s="2206"/>
      <c r="KKQ2088" s="2206"/>
      <c r="KKR2088" s="2206"/>
      <c r="KKS2088" s="2206"/>
      <c r="KKT2088" s="2206"/>
      <c r="KKU2088" s="2206"/>
      <c r="KKV2088" s="2206"/>
      <c r="KKW2088" s="2206"/>
      <c r="KKX2088" s="2206"/>
      <c r="KKY2088" s="2206"/>
      <c r="KKZ2088" s="2206"/>
      <c r="KLA2088" s="2206"/>
      <c r="KLB2088" s="2206"/>
      <c r="KLC2088" s="2206"/>
      <c r="KLD2088" s="2206"/>
      <c r="KLE2088" s="2206"/>
      <c r="KLF2088" s="2206"/>
      <c r="KLG2088" s="2206"/>
      <c r="KLH2088" s="2206"/>
      <c r="KLI2088" s="2206"/>
      <c r="KLJ2088" s="2206"/>
      <c r="KLK2088" s="2206"/>
      <c r="KLL2088" s="2206"/>
      <c r="KLM2088" s="2206"/>
      <c r="KLN2088" s="2206"/>
      <c r="KLO2088" s="2206"/>
      <c r="KLP2088" s="2206"/>
      <c r="KLQ2088" s="2206"/>
      <c r="KLR2088" s="2206"/>
      <c r="KLS2088" s="2206"/>
      <c r="KLT2088" s="2206"/>
      <c r="KLU2088" s="2206"/>
      <c r="KLV2088" s="2206"/>
      <c r="KLW2088" s="2206"/>
      <c r="KLX2088" s="2206"/>
      <c r="KLY2088" s="2206"/>
      <c r="KLZ2088" s="2206"/>
      <c r="KMA2088" s="2206"/>
      <c r="KMB2088" s="2206"/>
      <c r="KMC2088" s="2206"/>
      <c r="KMD2088" s="2206"/>
      <c r="KME2088" s="2206"/>
      <c r="KMF2088" s="2206"/>
      <c r="KMG2088" s="2206"/>
      <c r="KMH2088" s="2206"/>
      <c r="KMI2088" s="2206"/>
      <c r="KMJ2088" s="2206"/>
      <c r="KMK2088" s="2206"/>
      <c r="KML2088" s="2206"/>
      <c r="KMM2088" s="2206"/>
      <c r="KMN2088" s="2206"/>
      <c r="KMO2088" s="2206"/>
      <c r="KMP2088" s="2206"/>
      <c r="KMQ2088" s="2206"/>
      <c r="KMR2088" s="2206"/>
      <c r="KMS2088" s="2206"/>
      <c r="KMT2088" s="2206"/>
      <c r="KMU2088" s="2206"/>
      <c r="KMV2088" s="2206"/>
      <c r="KMW2088" s="2206"/>
      <c r="KMX2088" s="2206"/>
      <c r="KMY2088" s="2206"/>
      <c r="KMZ2088" s="2206"/>
      <c r="KNA2088" s="2206"/>
      <c r="KNB2088" s="2206"/>
      <c r="KNC2088" s="2206"/>
      <c r="KND2088" s="2206"/>
      <c r="KNE2088" s="2206"/>
      <c r="KNF2088" s="2206"/>
      <c r="KNG2088" s="2206"/>
      <c r="KNH2088" s="2206"/>
      <c r="KNI2088" s="2206"/>
      <c r="KNJ2088" s="2206"/>
      <c r="KNK2088" s="2206"/>
      <c r="KNL2088" s="2206"/>
      <c r="KNM2088" s="2206"/>
      <c r="KNN2088" s="2206"/>
      <c r="KNO2088" s="2206"/>
      <c r="KNP2088" s="2206"/>
      <c r="KNQ2088" s="2206"/>
      <c r="KNR2088" s="2206"/>
      <c r="KNS2088" s="2206"/>
      <c r="KNT2088" s="2206"/>
      <c r="KNU2088" s="2206"/>
      <c r="KNV2088" s="2206"/>
      <c r="KNW2088" s="2206"/>
      <c r="KNX2088" s="2206"/>
      <c r="KNY2088" s="2206"/>
      <c r="KNZ2088" s="2206"/>
      <c r="KOA2088" s="2206"/>
      <c r="KOB2088" s="2206"/>
      <c r="KOC2088" s="2206"/>
      <c r="KOD2088" s="2206"/>
      <c r="KOE2088" s="2206"/>
      <c r="KOF2088" s="2206"/>
      <c r="KOG2088" s="2206"/>
      <c r="KOH2088" s="2206"/>
      <c r="KOI2088" s="2206"/>
      <c r="KOJ2088" s="2206"/>
      <c r="KOK2088" s="2206"/>
      <c r="KOL2088" s="2206"/>
      <c r="KOM2088" s="2206"/>
      <c r="KON2088" s="2206"/>
      <c r="KOO2088" s="2206"/>
      <c r="KOP2088" s="2206"/>
      <c r="KOQ2088" s="2206"/>
      <c r="KOR2088" s="2206"/>
      <c r="KOS2088" s="2206"/>
      <c r="KOT2088" s="2206"/>
      <c r="KOU2088" s="2206"/>
      <c r="KOV2088" s="2206"/>
      <c r="KOW2088" s="2206"/>
      <c r="KOX2088" s="2206"/>
      <c r="KOY2088" s="2206"/>
      <c r="KOZ2088" s="2206"/>
      <c r="KPA2088" s="2206"/>
      <c r="KPB2088" s="2206"/>
      <c r="KPC2088" s="2206"/>
      <c r="KPD2088" s="2206"/>
      <c r="KPE2088" s="2206"/>
      <c r="KPF2088" s="2206"/>
      <c r="KPG2088" s="2206"/>
      <c r="KPH2088" s="2206"/>
      <c r="KPI2088" s="2206"/>
      <c r="KPJ2088" s="2206"/>
      <c r="KPK2088" s="2206"/>
      <c r="KPL2088" s="2206"/>
      <c r="KPM2088" s="2206"/>
      <c r="KPN2088" s="2206"/>
      <c r="KPO2088" s="2206"/>
      <c r="KPP2088" s="2206"/>
      <c r="KPQ2088" s="2206"/>
      <c r="KPR2088" s="2206"/>
      <c r="KPS2088" s="2206"/>
      <c r="KPT2088" s="2206"/>
      <c r="KPU2088" s="2206"/>
      <c r="KPV2088" s="2206"/>
      <c r="KPW2088" s="2206"/>
      <c r="KPX2088" s="2206"/>
      <c r="KPY2088" s="2206"/>
      <c r="KPZ2088" s="2206"/>
      <c r="KQA2088" s="2206"/>
      <c r="KQB2088" s="2206"/>
      <c r="KQC2088" s="2206"/>
      <c r="KQD2088" s="2206"/>
      <c r="KQE2088" s="2206"/>
      <c r="KQF2088" s="2206"/>
      <c r="KQG2088" s="2206"/>
      <c r="KQH2088" s="2206"/>
      <c r="KQI2088" s="2206"/>
      <c r="KQJ2088" s="2206"/>
      <c r="KQK2088" s="2206"/>
      <c r="KQL2088" s="2206"/>
      <c r="KQM2088" s="2206"/>
      <c r="KQN2088" s="2206"/>
      <c r="KQO2088" s="2206"/>
      <c r="KQP2088" s="2206"/>
      <c r="KQQ2088" s="2206"/>
      <c r="KQR2088" s="2206"/>
      <c r="KQS2088" s="2206"/>
      <c r="KQT2088" s="2206"/>
      <c r="KQU2088" s="2206"/>
      <c r="KQV2088" s="2206"/>
      <c r="KQW2088" s="2206"/>
      <c r="KQX2088" s="2206"/>
      <c r="KQY2088" s="2206"/>
      <c r="KQZ2088" s="2206"/>
      <c r="KRA2088" s="2206"/>
      <c r="KRB2088" s="2206"/>
      <c r="KRC2088" s="2206"/>
      <c r="KRD2088" s="2206"/>
      <c r="KRE2088" s="2206"/>
      <c r="KRF2088" s="2206"/>
      <c r="KRG2088" s="2206"/>
      <c r="KRH2088" s="2206"/>
      <c r="KRI2088" s="2206"/>
      <c r="KRJ2088" s="2206"/>
      <c r="KRK2088" s="2206"/>
      <c r="KRL2088" s="2206"/>
      <c r="KRM2088" s="2206"/>
      <c r="KRN2088" s="2206"/>
      <c r="KRO2088" s="2206"/>
      <c r="KRP2088" s="2206"/>
      <c r="KRQ2088" s="2206"/>
      <c r="KRR2088" s="2206"/>
      <c r="KRS2088" s="2206"/>
      <c r="KRT2088" s="2206"/>
      <c r="KRU2088" s="2206"/>
      <c r="KRV2088" s="2206"/>
      <c r="KRW2088" s="2206"/>
      <c r="KRX2088" s="2206"/>
      <c r="KRY2088" s="2206"/>
      <c r="KRZ2088" s="2206"/>
      <c r="KSA2088" s="2206"/>
      <c r="KSB2088" s="2206"/>
      <c r="KSC2088" s="2206"/>
      <c r="KSD2088" s="2206"/>
      <c r="KSE2088" s="2206"/>
      <c r="KSF2088" s="2206"/>
      <c r="KSG2088" s="2206"/>
      <c r="KSH2088" s="2206"/>
      <c r="KSI2088" s="2206"/>
      <c r="KSJ2088" s="2206"/>
      <c r="KSK2088" s="2206"/>
      <c r="KSL2088" s="2206"/>
      <c r="KSM2088" s="2206"/>
      <c r="KSN2088" s="2206"/>
      <c r="KSO2088" s="2206"/>
      <c r="KSP2088" s="2206"/>
      <c r="KSQ2088" s="2206"/>
      <c r="KSR2088" s="2206"/>
      <c r="KSS2088" s="2206"/>
      <c r="KST2088" s="2206"/>
      <c r="KSU2088" s="2206"/>
      <c r="KSV2088" s="2206"/>
      <c r="KSW2088" s="2206"/>
      <c r="KSX2088" s="2206"/>
      <c r="KSY2088" s="2206"/>
      <c r="KSZ2088" s="2206"/>
      <c r="KTA2088" s="2206"/>
      <c r="KTB2088" s="2206"/>
      <c r="KTC2088" s="2206"/>
      <c r="KTD2088" s="2206"/>
      <c r="KTE2088" s="2206"/>
      <c r="KTF2088" s="2206"/>
      <c r="KTG2088" s="2206"/>
      <c r="KTH2088" s="2206"/>
      <c r="KTI2088" s="2206"/>
      <c r="KTJ2088" s="2206"/>
      <c r="KTK2088" s="2206"/>
      <c r="KTL2088" s="2206"/>
      <c r="KTM2088" s="2206"/>
      <c r="KTN2088" s="2206"/>
      <c r="KTO2088" s="2206"/>
      <c r="KTP2088" s="2206"/>
      <c r="KTQ2088" s="2206"/>
      <c r="KTR2088" s="2206"/>
      <c r="KTS2088" s="2206"/>
      <c r="KTT2088" s="2206"/>
      <c r="KTU2088" s="2206"/>
      <c r="KTV2088" s="2206"/>
      <c r="KTW2088" s="2206"/>
      <c r="KTX2088" s="2206"/>
      <c r="KTY2088" s="2206"/>
      <c r="KTZ2088" s="2206"/>
      <c r="KUA2088" s="2206"/>
      <c r="KUB2088" s="2206"/>
      <c r="KUC2088" s="2206"/>
      <c r="KUD2088" s="2206"/>
      <c r="KUE2088" s="2206"/>
      <c r="KUF2088" s="2206"/>
      <c r="KUG2088" s="2206"/>
      <c r="KUH2088" s="2206"/>
      <c r="KUI2088" s="2206"/>
      <c r="KUJ2088" s="2206"/>
      <c r="KUK2088" s="2206"/>
      <c r="KUL2088" s="2206"/>
      <c r="KUM2088" s="2206"/>
      <c r="KUN2088" s="2206"/>
      <c r="KUO2088" s="2206"/>
      <c r="KUP2088" s="2206"/>
      <c r="KUQ2088" s="2206"/>
      <c r="KUR2088" s="2206"/>
      <c r="KUS2088" s="2206"/>
      <c r="KUT2088" s="2206"/>
      <c r="KUU2088" s="2206"/>
      <c r="KUV2088" s="2206"/>
      <c r="KUW2088" s="2206"/>
      <c r="KUX2088" s="2206"/>
      <c r="KUY2088" s="2206"/>
      <c r="KUZ2088" s="2206"/>
      <c r="KVA2088" s="2206"/>
      <c r="KVB2088" s="2206"/>
      <c r="KVC2088" s="2206"/>
      <c r="KVD2088" s="2206"/>
      <c r="KVE2088" s="2206"/>
      <c r="KVF2088" s="2206"/>
      <c r="KVG2088" s="2206"/>
      <c r="KVH2088" s="2206"/>
      <c r="KVI2088" s="2206"/>
      <c r="KVJ2088" s="2206"/>
      <c r="KVK2088" s="2206"/>
      <c r="KVL2088" s="2206"/>
      <c r="KVM2088" s="2206"/>
      <c r="KVN2088" s="2206"/>
      <c r="KVO2088" s="2206"/>
      <c r="KVP2088" s="2206"/>
      <c r="KVQ2088" s="2206"/>
      <c r="KVR2088" s="2206"/>
      <c r="KVS2088" s="2206"/>
      <c r="KVT2088" s="2206"/>
      <c r="KVU2088" s="2206"/>
      <c r="KVV2088" s="2206"/>
      <c r="KVW2088" s="2206"/>
      <c r="KVX2088" s="2206"/>
      <c r="KVY2088" s="2206"/>
      <c r="KVZ2088" s="2206"/>
      <c r="KWA2088" s="2206"/>
      <c r="KWB2088" s="2206"/>
      <c r="KWC2088" s="2206"/>
      <c r="KWD2088" s="2206"/>
      <c r="KWE2088" s="2206"/>
      <c r="KWF2088" s="2206"/>
      <c r="KWG2088" s="2206"/>
      <c r="KWH2088" s="2206"/>
      <c r="KWI2088" s="2206"/>
      <c r="KWJ2088" s="2206"/>
      <c r="KWK2088" s="2206"/>
      <c r="KWL2088" s="2206"/>
      <c r="KWM2088" s="2206"/>
      <c r="KWN2088" s="2206"/>
      <c r="KWO2088" s="2206"/>
      <c r="KWP2088" s="2206"/>
      <c r="KWQ2088" s="2206"/>
      <c r="KWR2088" s="2206"/>
      <c r="KWS2088" s="2206"/>
      <c r="KWT2088" s="2206"/>
      <c r="KWU2088" s="2206"/>
      <c r="KWV2088" s="2206"/>
      <c r="KWW2088" s="2206"/>
      <c r="KWX2088" s="2206"/>
      <c r="KWY2088" s="2206"/>
      <c r="KWZ2088" s="2206"/>
      <c r="KXA2088" s="2206"/>
      <c r="KXB2088" s="2206"/>
      <c r="KXC2088" s="2206"/>
      <c r="KXD2088" s="2206"/>
      <c r="KXE2088" s="2206"/>
      <c r="KXF2088" s="2206"/>
      <c r="KXG2088" s="2206"/>
      <c r="KXH2088" s="2206"/>
      <c r="KXI2088" s="2206"/>
      <c r="KXJ2088" s="2206"/>
      <c r="KXK2088" s="2206"/>
      <c r="KXL2088" s="2206"/>
      <c r="KXM2088" s="2206"/>
      <c r="KXN2088" s="2206"/>
      <c r="KXO2088" s="2206"/>
      <c r="KXP2088" s="2206"/>
      <c r="KXQ2088" s="2206"/>
      <c r="KXR2088" s="2206"/>
      <c r="KXS2088" s="2206"/>
      <c r="KXT2088" s="2206"/>
      <c r="KXU2088" s="2206"/>
      <c r="KXV2088" s="2206"/>
      <c r="KXW2088" s="2206"/>
      <c r="KXX2088" s="2206"/>
      <c r="KXY2088" s="2206"/>
      <c r="KXZ2088" s="2206"/>
      <c r="KYA2088" s="2206"/>
      <c r="KYB2088" s="2206"/>
      <c r="KYC2088" s="2206"/>
      <c r="KYD2088" s="2206"/>
      <c r="KYE2088" s="2206"/>
      <c r="KYF2088" s="2206"/>
      <c r="KYG2088" s="2206"/>
      <c r="KYH2088" s="2206"/>
      <c r="KYI2088" s="2206"/>
      <c r="KYJ2088" s="2206"/>
      <c r="KYK2088" s="2206"/>
      <c r="KYL2088" s="2206"/>
      <c r="KYM2088" s="2206"/>
      <c r="KYN2088" s="2206"/>
      <c r="KYO2088" s="2206"/>
      <c r="KYP2088" s="2206"/>
      <c r="KYQ2088" s="2206"/>
      <c r="KYR2088" s="2206"/>
      <c r="KYS2088" s="2206"/>
      <c r="KYT2088" s="2206"/>
      <c r="KYU2088" s="2206"/>
      <c r="KYV2088" s="2206"/>
      <c r="KYW2088" s="2206"/>
      <c r="KYX2088" s="2206"/>
      <c r="KYY2088" s="2206"/>
      <c r="KYZ2088" s="2206"/>
      <c r="KZA2088" s="2206"/>
      <c r="KZB2088" s="2206"/>
      <c r="KZC2088" s="2206"/>
      <c r="KZD2088" s="2206"/>
      <c r="KZE2088" s="2206"/>
      <c r="KZF2088" s="2206"/>
      <c r="KZG2088" s="2206"/>
      <c r="KZH2088" s="2206"/>
      <c r="KZI2088" s="2206"/>
      <c r="KZJ2088" s="2206"/>
      <c r="KZK2088" s="2206"/>
      <c r="KZL2088" s="2206"/>
      <c r="KZM2088" s="2206"/>
      <c r="KZN2088" s="2206"/>
      <c r="KZO2088" s="2206"/>
      <c r="KZP2088" s="2206"/>
      <c r="KZQ2088" s="2206"/>
      <c r="KZR2088" s="2206"/>
      <c r="KZS2088" s="2206"/>
      <c r="KZT2088" s="2206"/>
      <c r="KZU2088" s="2206"/>
      <c r="KZV2088" s="2206"/>
      <c r="KZW2088" s="2206"/>
      <c r="KZX2088" s="2206"/>
      <c r="KZY2088" s="2206"/>
      <c r="KZZ2088" s="2206"/>
      <c r="LAA2088" s="2206"/>
      <c r="LAB2088" s="2206"/>
      <c r="LAC2088" s="2206"/>
      <c r="LAD2088" s="2206"/>
      <c r="LAE2088" s="2206"/>
      <c r="LAF2088" s="2206"/>
      <c r="LAG2088" s="2206"/>
      <c r="LAH2088" s="2206"/>
      <c r="LAI2088" s="2206"/>
      <c r="LAJ2088" s="2206"/>
      <c r="LAK2088" s="2206"/>
      <c r="LAL2088" s="2206"/>
      <c r="LAM2088" s="2206"/>
      <c r="LAN2088" s="2206"/>
      <c r="LAO2088" s="2206"/>
      <c r="LAP2088" s="2206"/>
      <c r="LAQ2088" s="2206"/>
      <c r="LAR2088" s="2206"/>
      <c r="LAS2088" s="2206"/>
      <c r="LAT2088" s="2206"/>
      <c r="LAU2088" s="2206"/>
      <c r="LAV2088" s="2206"/>
      <c r="LAW2088" s="2206"/>
      <c r="LAX2088" s="2206"/>
      <c r="LAY2088" s="2206"/>
      <c r="LAZ2088" s="2206"/>
      <c r="LBA2088" s="2206"/>
      <c r="LBB2088" s="2206"/>
      <c r="LBC2088" s="2206"/>
      <c r="LBD2088" s="2206"/>
      <c r="LBE2088" s="2206"/>
      <c r="LBF2088" s="2206"/>
      <c r="LBG2088" s="2206"/>
      <c r="LBH2088" s="2206"/>
      <c r="LBI2088" s="2206"/>
      <c r="LBJ2088" s="2206"/>
      <c r="LBK2088" s="2206"/>
      <c r="LBL2088" s="2206"/>
      <c r="LBM2088" s="2206"/>
      <c r="LBN2088" s="2206"/>
      <c r="LBO2088" s="2206"/>
      <c r="LBP2088" s="2206"/>
      <c r="LBQ2088" s="2206"/>
      <c r="LBR2088" s="2206"/>
      <c r="LBS2088" s="2206"/>
      <c r="LBT2088" s="2206"/>
      <c r="LBU2088" s="2206"/>
      <c r="LBV2088" s="2206"/>
      <c r="LBW2088" s="2206"/>
      <c r="LBX2088" s="2206"/>
      <c r="LBY2088" s="2206"/>
      <c r="LBZ2088" s="2206"/>
      <c r="LCA2088" s="2206"/>
      <c r="LCB2088" s="2206"/>
      <c r="LCC2088" s="2206"/>
      <c r="LCD2088" s="2206"/>
      <c r="LCE2088" s="2206"/>
      <c r="LCF2088" s="2206"/>
      <c r="LCG2088" s="2206"/>
      <c r="LCH2088" s="2206"/>
      <c r="LCI2088" s="2206"/>
      <c r="LCJ2088" s="2206"/>
      <c r="LCK2088" s="2206"/>
      <c r="LCL2088" s="2206"/>
      <c r="LCM2088" s="2206"/>
      <c r="LCN2088" s="2206"/>
      <c r="LCO2088" s="2206"/>
      <c r="LCP2088" s="2206"/>
      <c r="LCQ2088" s="2206"/>
      <c r="LCR2088" s="2206"/>
      <c r="LCS2088" s="2206"/>
      <c r="LCT2088" s="2206"/>
      <c r="LCU2088" s="2206"/>
      <c r="LCV2088" s="2206"/>
      <c r="LCW2088" s="2206"/>
      <c r="LCX2088" s="2206"/>
      <c r="LCY2088" s="2206"/>
      <c r="LCZ2088" s="2206"/>
      <c r="LDA2088" s="2206"/>
      <c r="LDB2088" s="2206"/>
      <c r="LDC2088" s="2206"/>
      <c r="LDD2088" s="2206"/>
      <c r="LDE2088" s="2206"/>
      <c r="LDF2088" s="2206"/>
      <c r="LDG2088" s="2206"/>
      <c r="LDH2088" s="2206"/>
      <c r="LDI2088" s="2206"/>
      <c r="LDJ2088" s="2206"/>
      <c r="LDK2088" s="2206"/>
      <c r="LDL2088" s="2206"/>
      <c r="LDM2088" s="2206"/>
      <c r="LDN2088" s="2206"/>
      <c r="LDO2088" s="2206"/>
      <c r="LDP2088" s="2206"/>
      <c r="LDQ2088" s="2206"/>
      <c r="LDR2088" s="2206"/>
      <c r="LDS2088" s="2206"/>
      <c r="LDT2088" s="2206"/>
      <c r="LDU2088" s="2206"/>
      <c r="LDV2088" s="2206"/>
      <c r="LDW2088" s="2206"/>
      <c r="LDX2088" s="2206"/>
      <c r="LDY2088" s="2206"/>
      <c r="LDZ2088" s="2206"/>
      <c r="LEA2088" s="2206"/>
      <c r="LEB2088" s="2206"/>
      <c r="LEC2088" s="2206"/>
      <c r="LED2088" s="2206"/>
      <c r="LEE2088" s="2206"/>
      <c r="LEF2088" s="2206"/>
      <c r="LEG2088" s="2206"/>
      <c r="LEH2088" s="2206"/>
      <c r="LEI2088" s="2206"/>
      <c r="LEJ2088" s="2206"/>
      <c r="LEK2088" s="2206"/>
      <c r="LEL2088" s="2206"/>
      <c r="LEM2088" s="2206"/>
      <c r="LEN2088" s="2206"/>
      <c r="LEO2088" s="2206"/>
      <c r="LEP2088" s="2206"/>
      <c r="LEQ2088" s="2206"/>
      <c r="LER2088" s="2206"/>
      <c r="LES2088" s="2206"/>
      <c r="LET2088" s="2206"/>
      <c r="LEU2088" s="2206"/>
      <c r="LEV2088" s="2206"/>
      <c r="LEW2088" s="2206"/>
      <c r="LEX2088" s="2206"/>
      <c r="LEY2088" s="2206"/>
      <c r="LEZ2088" s="2206"/>
      <c r="LFA2088" s="2206"/>
      <c r="LFB2088" s="2206"/>
      <c r="LFC2088" s="2206"/>
      <c r="LFD2088" s="2206"/>
      <c r="LFE2088" s="2206"/>
      <c r="LFF2088" s="2206"/>
      <c r="LFG2088" s="2206"/>
      <c r="LFH2088" s="2206"/>
      <c r="LFI2088" s="2206"/>
      <c r="LFJ2088" s="2206"/>
      <c r="LFK2088" s="2206"/>
      <c r="LFL2088" s="2206"/>
      <c r="LFM2088" s="2206"/>
      <c r="LFN2088" s="2206"/>
      <c r="LFO2088" s="2206"/>
      <c r="LFP2088" s="2206"/>
      <c r="LFQ2088" s="2206"/>
      <c r="LFR2088" s="2206"/>
      <c r="LFS2088" s="2206"/>
      <c r="LFT2088" s="2206"/>
      <c r="LFU2088" s="2206"/>
      <c r="LFV2088" s="2206"/>
      <c r="LFW2088" s="2206"/>
      <c r="LFX2088" s="2206"/>
      <c r="LFY2088" s="2206"/>
      <c r="LFZ2088" s="2206"/>
      <c r="LGA2088" s="2206"/>
      <c r="LGB2088" s="2206"/>
      <c r="LGC2088" s="2206"/>
      <c r="LGD2088" s="2206"/>
      <c r="LGE2088" s="2206"/>
      <c r="LGF2088" s="2206"/>
      <c r="LGG2088" s="2206"/>
      <c r="LGH2088" s="2206"/>
      <c r="LGI2088" s="2206"/>
      <c r="LGJ2088" s="2206"/>
      <c r="LGK2088" s="2206"/>
      <c r="LGL2088" s="2206"/>
      <c r="LGM2088" s="2206"/>
      <c r="LGN2088" s="2206"/>
      <c r="LGO2088" s="2206"/>
      <c r="LGP2088" s="2206"/>
      <c r="LGQ2088" s="2206"/>
      <c r="LGR2088" s="2206"/>
      <c r="LGS2088" s="2206"/>
      <c r="LGT2088" s="2206"/>
      <c r="LGU2088" s="2206"/>
      <c r="LGV2088" s="2206"/>
      <c r="LGW2088" s="2206"/>
      <c r="LGX2088" s="2206"/>
      <c r="LGY2088" s="2206"/>
      <c r="LGZ2088" s="2206"/>
      <c r="LHA2088" s="2206"/>
      <c r="LHB2088" s="2206"/>
      <c r="LHC2088" s="2206"/>
      <c r="LHD2088" s="2206"/>
      <c r="LHE2088" s="2206"/>
      <c r="LHF2088" s="2206"/>
      <c r="LHG2088" s="2206"/>
      <c r="LHH2088" s="2206"/>
      <c r="LHI2088" s="2206"/>
      <c r="LHJ2088" s="2206"/>
      <c r="LHK2088" s="2206"/>
      <c r="LHL2088" s="2206"/>
      <c r="LHM2088" s="2206"/>
      <c r="LHN2088" s="2206"/>
      <c r="LHO2088" s="2206"/>
      <c r="LHP2088" s="2206"/>
      <c r="LHQ2088" s="2206"/>
      <c r="LHR2088" s="2206"/>
      <c r="LHS2088" s="2206"/>
      <c r="LHT2088" s="2206"/>
      <c r="LHU2088" s="2206"/>
      <c r="LHV2088" s="2206"/>
      <c r="LHW2088" s="2206"/>
      <c r="LHX2088" s="2206"/>
      <c r="LHY2088" s="2206"/>
      <c r="LHZ2088" s="2206"/>
      <c r="LIA2088" s="2206"/>
      <c r="LIB2088" s="2206"/>
      <c r="LIC2088" s="2206"/>
      <c r="LID2088" s="2206"/>
      <c r="LIE2088" s="2206"/>
      <c r="LIF2088" s="2206"/>
      <c r="LIG2088" s="2206"/>
      <c r="LIH2088" s="2206"/>
      <c r="LII2088" s="2206"/>
      <c r="LIJ2088" s="2206"/>
      <c r="LIK2088" s="2206"/>
      <c r="LIL2088" s="2206"/>
      <c r="LIM2088" s="2206"/>
      <c r="LIN2088" s="2206"/>
      <c r="LIO2088" s="2206"/>
      <c r="LIP2088" s="2206"/>
      <c r="LIQ2088" s="2206"/>
      <c r="LIR2088" s="2206"/>
      <c r="LIS2088" s="2206"/>
      <c r="LIT2088" s="2206"/>
      <c r="LIU2088" s="2206"/>
      <c r="LIV2088" s="2206"/>
      <c r="LIW2088" s="2206"/>
      <c r="LIX2088" s="2206"/>
      <c r="LIY2088" s="2206"/>
      <c r="LIZ2088" s="2206"/>
      <c r="LJA2088" s="2206"/>
      <c r="LJB2088" s="2206"/>
      <c r="LJC2088" s="2206"/>
      <c r="LJD2088" s="2206"/>
      <c r="LJE2088" s="2206"/>
      <c r="LJF2088" s="2206"/>
      <c r="LJG2088" s="2206"/>
      <c r="LJH2088" s="2206"/>
      <c r="LJI2088" s="2206"/>
      <c r="LJJ2088" s="2206"/>
      <c r="LJK2088" s="2206"/>
      <c r="LJL2088" s="2206"/>
      <c r="LJM2088" s="2206"/>
      <c r="LJN2088" s="2206"/>
      <c r="LJO2088" s="2206"/>
      <c r="LJP2088" s="2206"/>
      <c r="LJQ2088" s="2206"/>
      <c r="LJR2088" s="2206"/>
      <c r="LJS2088" s="2206"/>
      <c r="LJT2088" s="2206"/>
      <c r="LJU2088" s="2206"/>
      <c r="LJV2088" s="2206"/>
      <c r="LJW2088" s="2206"/>
      <c r="LJX2088" s="2206"/>
      <c r="LJY2088" s="2206"/>
      <c r="LJZ2088" s="2206"/>
      <c r="LKA2088" s="2206"/>
      <c r="LKB2088" s="2206"/>
      <c r="LKC2088" s="2206"/>
      <c r="LKD2088" s="2206"/>
      <c r="LKE2088" s="2206"/>
      <c r="LKF2088" s="2206"/>
      <c r="LKG2088" s="2206"/>
      <c r="LKH2088" s="2206"/>
      <c r="LKI2088" s="2206"/>
      <c r="LKJ2088" s="2206"/>
      <c r="LKK2088" s="2206"/>
      <c r="LKL2088" s="2206"/>
      <c r="LKM2088" s="2206"/>
      <c r="LKN2088" s="2206"/>
      <c r="LKO2088" s="2206"/>
      <c r="LKP2088" s="2206"/>
      <c r="LKQ2088" s="2206"/>
      <c r="LKR2088" s="2206"/>
      <c r="LKS2088" s="2206"/>
      <c r="LKT2088" s="2206"/>
      <c r="LKU2088" s="2206"/>
      <c r="LKV2088" s="2206"/>
      <c r="LKW2088" s="2206"/>
      <c r="LKX2088" s="2206"/>
      <c r="LKY2088" s="2206"/>
      <c r="LKZ2088" s="2206"/>
      <c r="LLA2088" s="2206"/>
      <c r="LLB2088" s="2206"/>
      <c r="LLC2088" s="2206"/>
      <c r="LLD2088" s="2206"/>
      <c r="LLE2088" s="2206"/>
      <c r="LLF2088" s="2206"/>
      <c r="LLG2088" s="2206"/>
      <c r="LLH2088" s="2206"/>
      <c r="LLI2088" s="2206"/>
      <c r="LLJ2088" s="2206"/>
      <c r="LLK2088" s="2206"/>
      <c r="LLL2088" s="2206"/>
      <c r="LLM2088" s="2206"/>
      <c r="LLN2088" s="2206"/>
      <c r="LLO2088" s="2206"/>
      <c r="LLP2088" s="2206"/>
      <c r="LLQ2088" s="2206"/>
      <c r="LLR2088" s="2206"/>
      <c r="LLS2088" s="2206"/>
      <c r="LLT2088" s="2206"/>
      <c r="LLU2088" s="2206"/>
      <c r="LLV2088" s="2206"/>
      <c r="LLW2088" s="2206"/>
      <c r="LLX2088" s="2206"/>
      <c r="LLY2088" s="2206"/>
      <c r="LLZ2088" s="2206"/>
      <c r="LMA2088" s="2206"/>
      <c r="LMB2088" s="2206"/>
      <c r="LMC2088" s="2206"/>
      <c r="LMD2088" s="2206"/>
      <c r="LME2088" s="2206"/>
      <c r="LMF2088" s="2206"/>
      <c r="LMG2088" s="2206"/>
      <c r="LMH2088" s="2206"/>
      <c r="LMI2088" s="2206"/>
      <c r="LMJ2088" s="2206"/>
      <c r="LMK2088" s="2206"/>
      <c r="LML2088" s="2206"/>
      <c r="LMM2088" s="2206"/>
      <c r="LMN2088" s="2206"/>
      <c r="LMO2088" s="2206"/>
      <c r="LMP2088" s="2206"/>
      <c r="LMQ2088" s="2206"/>
      <c r="LMR2088" s="2206"/>
      <c r="LMS2088" s="2206"/>
      <c r="LMT2088" s="2206"/>
      <c r="LMU2088" s="2206"/>
      <c r="LMV2088" s="2206"/>
      <c r="LMW2088" s="2206"/>
      <c r="LMX2088" s="2206"/>
      <c r="LMY2088" s="2206"/>
      <c r="LMZ2088" s="2206"/>
      <c r="LNA2088" s="2206"/>
      <c r="LNB2088" s="2206"/>
      <c r="LNC2088" s="2206"/>
      <c r="LND2088" s="2206"/>
      <c r="LNE2088" s="2206"/>
      <c r="LNF2088" s="2206"/>
      <c r="LNG2088" s="2206"/>
      <c r="LNH2088" s="2206"/>
      <c r="LNI2088" s="2206"/>
      <c r="LNJ2088" s="2206"/>
      <c r="LNK2088" s="2206"/>
      <c r="LNL2088" s="2206"/>
      <c r="LNM2088" s="2206"/>
      <c r="LNN2088" s="2206"/>
      <c r="LNO2088" s="2206"/>
      <c r="LNP2088" s="2206"/>
      <c r="LNQ2088" s="2206"/>
      <c r="LNR2088" s="2206"/>
      <c r="LNS2088" s="2206"/>
      <c r="LNT2088" s="2206"/>
      <c r="LNU2088" s="2206"/>
      <c r="LNV2088" s="2206"/>
      <c r="LNW2088" s="2206"/>
      <c r="LNX2088" s="2206"/>
      <c r="LNY2088" s="2206"/>
      <c r="LNZ2088" s="2206"/>
      <c r="LOA2088" s="2206"/>
      <c r="LOB2088" s="2206"/>
      <c r="LOC2088" s="2206"/>
      <c r="LOD2088" s="2206"/>
      <c r="LOE2088" s="2206"/>
      <c r="LOF2088" s="2206"/>
      <c r="LOG2088" s="2206"/>
      <c r="LOH2088" s="2206"/>
      <c r="LOI2088" s="2206"/>
      <c r="LOJ2088" s="2206"/>
      <c r="LOK2088" s="2206"/>
      <c r="LOL2088" s="2206"/>
      <c r="LOM2088" s="2206"/>
      <c r="LON2088" s="2206"/>
      <c r="LOO2088" s="2206"/>
      <c r="LOP2088" s="2206"/>
      <c r="LOQ2088" s="2206"/>
      <c r="LOR2088" s="2206"/>
      <c r="LOS2088" s="2206"/>
      <c r="LOT2088" s="2206"/>
      <c r="LOU2088" s="2206"/>
      <c r="LOV2088" s="2206"/>
      <c r="LOW2088" s="2206"/>
      <c r="LOX2088" s="2206"/>
      <c r="LOY2088" s="2206"/>
      <c r="LOZ2088" s="2206"/>
      <c r="LPA2088" s="2206"/>
      <c r="LPB2088" s="2206"/>
      <c r="LPC2088" s="2206"/>
      <c r="LPD2088" s="2206"/>
      <c r="LPE2088" s="2206"/>
      <c r="LPF2088" s="2206"/>
      <c r="LPG2088" s="2206"/>
      <c r="LPH2088" s="2206"/>
      <c r="LPI2088" s="2206"/>
      <c r="LPJ2088" s="2206"/>
      <c r="LPK2088" s="2206"/>
      <c r="LPL2088" s="2206"/>
      <c r="LPM2088" s="2206"/>
      <c r="LPN2088" s="2206"/>
      <c r="LPO2088" s="2206"/>
      <c r="LPP2088" s="2206"/>
      <c r="LPQ2088" s="2206"/>
      <c r="LPR2088" s="2206"/>
      <c r="LPS2088" s="2206"/>
      <c r="LPT2088" s="2206"/>
      <c r="LPU2088" s="2206"/>
      <c r="LPV2088" s="2206"/>
      <c r="LPW2088" s="2206"/>
      <c r="LPX2088" s="2206"/>
      <c r="LPY2088" s="2206"/>
      <c r="LPZ2088" s="2206"/>
      <c r="LQA2088" s="2206"/>
      <c r="LQB2088" s="2206"/>
      <c r="LQC2088" s="2206"/>
      <c r="LQD2088" s="2206"/>
      <c r="LQE2088" s="2206"/>
      <c r="LQF2088" s="2206"/>
      <c r="LQG2088" s="2206"/>
      <c r="LQH2088" s="2206"/>
      <c r="LQI2088" s="2206"/>
      <c r="LQJ2088" s="2206"/>
      <c r="LQK2088" s="2206"/>
      <c r="LQL2088" s="2206"/>
      <c r="LQM2088" s="2206"/>
      <c r="LQN2088" s="2206"/>
      <c r="LQO2088" s="2206"/>
      <c r="LQP2088" s="2206"/>
      <c r="LQQ2088" s="2206"/>
      <c r="LQR2088" s="2206"/>
      <c r="LQS2088" s="2206"/>
      <c r="LQT2088" s="2206"/>
      <c r="LQU2088" s="2206"/>
      <c r="LQV2088" s="2206"/>
      <c r="LQW2088" s="2206"/>
      <c r="LQX2088" s="2206"/>
      <c r="LQY2088" s="2206"/>
      <c r="LQZ2088" s="2206"/>
      <c r="LRA2088" s="2206"/>
      <c r="LRB2088" s="2206"/>
      <c r="LRC2088" s="2206"/>
      <c r="LRD2088" s="2206"/>
      <c r="LRE2088" s="2206"/>
      <c r="LRF2088" s="2206"/>
      <c r="LRG2088" s="2206"/>
      <c r="LRH2088" s="2206"/>
      <c r="LRI2088" s="2206"/>
      <c r="LRJ2088" s="2206"/>
      <c r="LRK2088" s="2206"/>
      <c r="LRL2088" s="2206"/>
      <c r="LRM2088" s="2206"/>
      <c r="LRN2088" s="2206"/>
      <c r="LRO2088" s="2206"/>
      <c r="LRP2088" s="2206"/>
      <c r="LRQ2088" s="2206"/>
      <c r="LRR2088" s="2206"/>
      <c r="LRS2088" s="2206"/>
      <c r="LRT2088" s="2206"/>
      <c r="LRU2088" s="2206"/>
      <c r="LRV2088" s="2206"/>
      <c r="LRW2088" s="2206"/>
      <c r="LRX2088" s="2206"/>
      <c r="LRY2088" s="2206"/>
      <c r="LRZ2088" s="2206"/>
      <c r="LSA2088" s="2206"/>
      <c r="LSB2088" s="2206"/>
      <c r="LSC2088" s="2206"/>
      <c r="LSD2088" s="2206"/>
      <c r="LSE2088" s="2206"/>
      <c r="LSF2088" s="2206"/>
      <c r="LSG2088" s="2206"/>
      <c r="LSH2088" s="2206"/>
      <c r="LSI2088" s="2206"/>
      <c r="LSJ2088" s="2206"/>
      <c r="LSK2088" s="2206"/>
      <c r="LSL2088" s="2206"/>
      <c r="LSM2088" s="2206"/>
      <c r="LSN2088" s="2206"/>
      <c r="LSO2088" s="2206"/>
      <c r="LSP2088" s="2206"/>
      <c r="LSQ2088" s="2206"/>
      <c r="LSR2088" s="2206"/>
      <c r="LSS2088" s="2206"/>
      <c r="LST2088" s="2206"/>
      <c r="LSU2088" s="2206"/>
      <c r="LSV2088" s="2206"/>
      <c r="LSW2088" s="2206"/>
      <c r="LSX2088" s="2206"/>
      <c r="LSY2088" s="2206"/>
      <c r="LSZ2088" s="2206"/>
      <c r="LTA2088" s="2206"/>
      <c r="LTB2088" s="2206"/>
      <c r="LTC2088" s="2206"/>
      <c r="LTD2088" s="2206"/>
      <c r="LTE2088" s="2206"/>
      <c r="LTF2088" s="2206"/>
      <c r="LTG2088" s="2206"/>
      <c r="LTH2088" s="2206"/>
      <c r="LTI2088" s="2206"/>
      <c r="LTJ2088" s="2206"/>
      <c r="LTK2088" s="2206"/>
      <c r="LTL2088" s="2206"/>
      <c r="LTM2088" s="2206"/>
      <c r="LTN2088" s="2206"/>
      <c r="LTO2088" s="2206"/>
      <c r="LTP2088" s="2206"/>
      <c r="LTQ2088" s="2206"/>
      <c r="LTR2088" s="2206"/>
      <c r="LTS2088" s="2206"/>
      <c r="LTT2088" s="2206"/>
      <c r="LTU2088" s="2206"/>
      <c r="LTV2088" s="2206"/>
      <c r="LTW2088" s="2206"/>
      <c r="LTX2088" s="2206"/>
      <c r="LTY2088" s="2206"/>
      <c r="LTZ2088" s="2206"/>
      <c r="LUA2088" s="2206"/>
      <c r="LUB2088" s="2206"/>
      <c r="LUC2088" s="2206"/>
      <c r="LUD2088" s="2206"/>
      <c r="LUE2088" s="2206"/>
      <c r="LUF2088" s="2206"/>
      <c r="LUG2088" s="2206"/>
      <c r="LUH2088" s="2206"/>
      <c r="LUI2088" s="2206"/>
      <c r="LUJ2088" s="2206"/>
      <c r="LUK2088" s="2206"/>
      <c r="LUL2088" s="2206"/>
      <c r="LUM2088" s="2206"/>
      <c r="LUN2088" s="2206"/>
      <c r="LUO2088" s="2206"/>
      <c r="LUP2088" s="2206"/>
      <c r="LUQ2088" s="2206"/>
      <c r="LUR2088" s="2206"/>
      <c r="LUS2088" s="2206"/>
      <c r="LUT2088" s="2206"/>
      <c r="LUU2088" s="2206"/>
      <c r="LUV2088" s="2206"/>
      <c r="LUW2088" s="2206"/>
      <c r="LUX2088" s="2206"/>
      <c r="LUY2088" s="2206"/>
      <c r="LUZ2088" s="2206"/>
      <c r="LVA2088" s="2206"/>
      <c r="LVB2088" s="2206"/>
      <c r="LVC2088" s="2206"/>
      <c r="LVD2088" s="2206"/>
      <c r="LVE2088" s="2206"/>
      <c r="LVF2088" s="2206"/>
      <c r="LVG2088" s="2206"/>
      <c r="LVH2088" s="2206"/>
      <c r="LVI2088" s="2206"/>
      <c r="LVJ2088" s="2206"/>
      <c r="LVK2088" s="2206"/>
      <c r="LVL2088" s="2206"/>
      <c r="LVM2088" s="2206"/>
      <c r="LVN2088" s="2206"/>
      <c r="LVO2088" s="2206"/>
      <c r="LVP2088" s="2206"/>
      <c r="LVQ2088" s="2206"/>
      <c r="LVR2088" s="2206"/>
      <c r="LVS2088" s="2206"/>
      <c r="LVT2088" s="2206"/>
      <c r="LVU2088" s="2206"/>
      <c r="LVV2088" s="2206"/>
      <c r="LVW2088" s="2206"/>
      <c r="LVX2088" s="2206"/>
      <c r="LVY2088" s="2206"/>
      <c r="LVZ2088" s="2206"/>
      <c r="LWA2088" s="2206"/>
      <c r="LWB2088" s="2206"/>
      <c r="LWC2088" s="2206"/>
      <c r="LWD2088" s="2206"/>
      <c r="LWE2088" s="2206"/>
      <c r="LWF2088" s="2206"/>
      <c r="LWG2088" s="2206"/>
      <c r="LWH2088" s="2206"/>
      <c r="LWI2088" s="2206"/>
      <c r="LWJ2088" s="2206"/>
      <c r="LWK2088" s="2206"/>
      <c r="LWL2088" s="2206"/>
      <c r="LWM2088" s="2206"/>
      <c r="LWN2088" s="2206"/>
      <c r="LWO2088" s="2206"/>
      <c r="LWP2088" s="2206"/>
      <c r="LWQ2088" s="2206"/>
      <c r="LWR2088" s="2206"/>
      <c r="LWS2088" s="2206"/>
      <c r="LWT2088" s="2206"/>
      <c r="LWU2088" s="2206"/>
      <c r="LWV2088" s="2206"/>
      <c r="LWW2088" s="2206"/>
      <c r="LWX2088" s="2206"/>
      <c r="LWY2088" s="2206"/>
      <c r="LWZ2088" s="2206"/>
      <c r="LXA2088" s="2206"/>
      <c r="LXB2088" s="2206"/>
      <c r="LXC2088" s="2206"/>
      <c r="LXD2088" s="2206"/>
      <c r="LXE2088" s="2206"/>
      <c r="LXF2088" s="2206"/>
      <c r="LXG2088" s="2206"/>
      <c r="LXH2088" s="2206"/>
      <c r="LXI2088" s="2206"/>
      <c r="LXJ2088" s="2206"/>
      <c r="LXK2088" s="2206"/>
      <c r="LXL2088" s="2206"/>
      <c r="LXM2088" s="2206"/>
      <c r="LXN2088" s="2206"/>
      <c r="LXO2088" s="2206"/>
      <c r="LXP2088" s="2206"/>
      <c r="LXQ2088" s="2206"/>
      <c r="LXR2088" s="2206"/>
      <c r="LXS2088" s="2206"/>
      <c r="LXT2088" s="2206"/>
      <c r="LXU2088" s="2206"/>
      <c r="LXV2088" s="2206"/>
      <c r="LXW2088" s="2206"/>
      <c r="LXX2088" s="2206"/>
      <c r="LXY2088" s="2206"/>
      <c r="LXZ2088" s="2206"/>
      <c r="LYA2088" s="2206"/>
      <c r="LYB2088" s="2206"/>
      <c r="LYC2088" s="2206"/>
      <c r="LYD2088" s="2206"/>
      <c r="LYE2088" s="2206"/>
      <c r="LYF2088" s="2206"/>
      <c r="LYG2088" s="2206"/>
      <c r="LYH2088" s="2206"/>
      <c r="LYI2088" s="2206"/>
      <c r="LYJ2088" s="2206"/>
      <c r="LYK2088" s="2206"/>
      <c r="LYL2088" s="2206"/>
      <c r="LYM2088" s="2206"/>
      <c r="LYN2088" s="2206"/>
      <c r="LYO2088" s="2206"/>
      <c r="LYP2088" s="2206"/>
      <c r="LYQ2088" s="2206"/>
      <c r="LYR2088" s="2206"/>
      <c r="LYS2088" s="2206"/>
      <c r="LYT2088" s="2206"/>
      <c r="LYU2088" s="2206"/>
      <c r="LYV2088" s="2206"/>
      <c r="LYW2088" s="2206"/>
      <c r="LYX2088" s="2206"/>
      <c r="LYY2088" s="2206"/>
      <c r="LYZ2088" s="2206"/>
      <c r="LZA2088" s="2206"/>
      <c r="LZB2088" s="2206"/>
      <c r="LZC2088" s="2206"/>
      <c r="LZD2088" s="2206"/>
      <c r="LZE2088" s="2206"/>
      <c r="LZF2088" s="2206"/>
      <c r="LZG2088" s="2206"/>
      <c r="LZH2088" s="2206"/>
      <c r="LZI2088" s="2206"/>
      <c r="LZJ2088" s="2206"/>
      <c r="LZK2088" s="2206"/>
      <c r="LZL2088" s="2206"/>
      <c r="LZM2088" s="2206"/>
      <c r="LZN2088" s="2206"/>
      <c r="LZO2088" s="2206"/>
      <c r="LZP2088" s="2206"/>
      <c r="LZQ2088" s="2206"/>
      <c r="LZR2088" s="2206"/>
      <c r="LZS2088" s="2206"/>
      <c r="LZT2088" s="2206"/>
      <c r="LZU2088" s="2206"/>
      <c r="LZV2088" s="2206"/>
      <c r="LZW2088" s="2206"/>
      <c r="LZX2088" s="2206"/>
      <c r="LZY2088" s="2206"/>
      <c r="LZZ2088" s="2206"/>
      <c r="MAA2088" s="2206"/>
      <c r="MAB2088" s="2206"/>
      <c r="MAC2088" s="2206"/>
      <c r="MAD2088" s="2206"/>
      <c r="MAE2088" s="2206"/>
      <c r="MAF2088" s="2206"/>
      <c r="MAG2088" s="2206"/>
      <c r="MAH2088" s="2206"/>
      <c r="MAI2088" s="2206"/>
      <c r="MAJ2088" s="2206"/>
      <c r="MAK2088" s="2206"/>
      <c r="MAL2088" s="2206"/>
      <c r="MAM2088" s="2206"/>
      <c r="MAN2088" s="2206"/>
      <c r="MAO2088" s="2206"/>
      <c r="MAP2088" s="2206"/>
      <c r="MAQ2088" s="2206"/>
      <c r="MAR2088" s="2206"/>
      <c r="MAS2088" s="2206"/>
      <c r="MAT2088" s="2206"/>
      <c r="MAU2088" s="2206"/>
      <c r="MAV2088" s="2206"/>
      <c r="MAW2088" s="2206"/>
      <c r="MAX2088" s="2206"/>
      <c r="MAY2088" s="2206"/>
      <c r="MAZ2088" s="2206"/>
      <c r="MBA2088" s="2206"/>
      <c r="MBB2088" s="2206"/>
      <c r="MBC2088" s="2206"/>
      <c r="MBD2088" s="2206"/>
      <c r="MBE2088" s="2206"/>
      <c r="MBF2088" s="2206"/>
      <c r="MBG2088" s="2206"/>
      <c r="MBH2088" s="2206"/>
      <c r="MBI2088" s="2206"/>
      <c r="MBJ2088" s="2206"/>
      <c r="MBK2088" s="2206"/>
      <c r="MBL2088" s="2206"/>
      <c r="MBM2088" s="2206"/>
      <c r="MBN2088" s="2206"/>
      <c r="MBO2088" s="2206"/>
      <c r="MBP2088" s="2206"/>
      <c r="MBQ2088" s="2206"/>
      <c r="MBR2088" s="2206"/>
      <c r="MBS2088" s="2206"/>
      <c r="MBT2088" s="2206"/>
      <c r="MBU2088" s="2206"/>
      <c r="MBV2088" s="2206"/>
      <c r="MBW2088" s="2206"/>
      <c r="MBX2088" s="2206"/>
      <c r="MBY2088" s="2206"/>
      <c r="MBZ2088" s="2206"/>
      <c r="MCA2088" s="2206"/>
      <c r="MCB2088" s="2206"/>
      <c r="MCC2088" s="2206"/>
      <c r="MCD2088" s="2206"/>
      <c r="MCE2088" s="2206"/>
      <c r="MCF2088" s="2206"/>
      <c r="MCG2088" s="2206"/>
      <c r="MCH2088" s="2206"/>
      <c r="MCI2088" s="2206"/>
      <c r="MCJ2088" s="2206"/>
      <c r="MCK2088" s="2206"/>
      <c r="MCL2088" s="2206"/>
      <c r="MCM2088" s="2206"/>
      <c r="MCN2088" s="2206"/>
      <c r="MCO2088" s="2206"/>
      <c r="MCP2088" s="2206"/>
      <c r="MCQ2088" s="2206"/>
      <c r="MCR2088" s="2206"/>
      <c r="MCS2088" s="2206"/>
      <c r="MCT2088" s="2206"/>
      <c r="MCU2088" s="2206"/>
      <c r="MCV2088" s="2206"/>
      <c r="MCW2088" s="2206"/>
      <c r="MCX2088" s="2206"/>
      <c r="MCY2088" s="2206"/>
      <c r="MCZ2088" s="2206"/>
      <c r="MDA2088" s="2206"/>
      <c r="MDB2088" s="2206"/>
      <c r="MDC2088" s="2206"/>
      <c r="MDD2088" s="2206"/>
      <c r="MDE2088" s="2206"/>
      <c r="MDF2088" s="2206"/>
      <c r="MDG2088" s="2206"/>
      <c r="MDH2088" s="2206"/>
      <c r="MDI2088" s="2206"/>
      <c r="MDJ2088" s="2206"/>
      <c r="MDK2088" s="2206"/>
      <c r="MDL2088" s="2206"/>
      <c r="MDM2088" s="2206"/>
      <c r="MDN2088" s="2206"/>
      <c r="MDO2088" s="2206"/>
      <c r="MDP2088" s="2206"/>
      <c r="MDQ2088" s="2206"/>
      <c r="MDR2088" s="2206"/>
      <c r="MDS2088" s="2206"/>
      <c r="MDT2088" s="2206"/>
      <c r="MDU2088" s="2206"/>
      <c r="MDV2088" s="2206"/>
      <c r="MDW2088" s="2206"/>
      <c r="MDX2088" s="2206"/>
      <c r="MDY2088" s="2206"/>
      <c r="MDZ2088" s="2206"/>
      <c r="MEA2088" s="2206"/>
      <c r="MEB2088" s="2206"/>
      <c r="MEC2088" s="2206"/>
      <c r="MED2088" s="2206"/>
      <c r="MEE2088" s="2206"/>
      <c r="MEF2088" s="2206"/>
      <c r="MEG2088" s="2206"/>
      <c r="MEH2088" s="2206"/>
      <c r="MEI2088" s="2206"/>
      <c r="MEJ2088" s="2206"/>
      <c r="MEK2088" s="2206"/>
      <c r="MEL2088" s="2206"/>
      <c r="MEM2088" s="2206"/>
      <c r="MEN2088" s="2206"/>
      <c r="MEO2088" s="2206"/>
      <c r="MEP2088" s="2206"/>
      <c r="MEQ2088" s="2206"/>
      <c r="MER2088" s="2206"/>
      <c r="MES2088" s="2206"/>
      <c r="MET2088" s="2206"/>
      <c r="MEU2088" s="2206"/>
      <c r="MEV2088" s="2206"/>
      <c r="MEW2088" s="2206"/>
      <c r="MEX2088" s="2206"/>
      <c r="MEY2088" s="2206"/>
      <c r="MEZ2088" s="2206"/>
      <c r="MFA2088" s="2206"/>
      <c r="MFB2088" s="2206"/>
      <c r="MFC2088" s="2206"/>
      <c r="MFD2088" s="2206"/>
      <c r="MFE2088" s="2206"/>
      <c r="MFF2088" s="2206"/>
      <c r="MFG2088" s="2206"/>
      <c r="MFH2088" s="2206"/>
      <c r="MFI2088" s="2206"/>
      <c r="MFJ2088" s="2206"/>
      <c r="MFK2088" s="2206"/>
      <c r="MFL2088" s="2206"/>
      <c r="MFM2088" s="2206"/>
      <c r="MFN2088" s="2206"/>
      <c r="MFO2088" s="2206"/>
      <c r="MFP2088" s="2206"/>
      <c r="MFQ2088" s="2206"/>
      <c r="MFR2088" s="2206"/>
      <c r="MFS2088" s="2206"/>
      <c r="MFT2088" s="2206"/>
      <c r="MFU2088" s="2206"/>
      <c r="MFV2088" s="2206"/>
      <c r="MFW2088" s="2206"/>
      <c r="MFX2088" s="2206"/>
      <c r="MFY2088" s="2206"/>
      <c r="MFZ2088" s="2206"/>
      <c r="MGA2088" s="2206"/>
      <c r="MGB2088" s="2206"/>
      <c r="MGC2088" s="2206"/>
      <c r="MGD2088" s="2206"/>
      <c r="MGE2088" s="2206"/>
      <c r="MGF2088" s="2206"/>
      <c r="MGG2088" s="2206"/>
      <c r="MGH2088" s="2206"/>
      <c r="MGI2088" s="2206"/>
      <c r="MGJ2088" s="2206"/>
      <c r="MGK2088" s="2206"/>
      <c r="MGL2088" s="2206"/>
      <c r="MGM2088" s="2206"/>
      <c r="MGN2088" s="2206"/>
      <c r="MGO2088" s="2206"/>
      <c r="MGP2088" s="2206"/>
      <c r="MGQ2088" s="2206"/>
      <c r="MGR2088" s="2206"/>
      <c r="MGS2088" s="2206"/>
      <c r="MGT2088" s="2206"/>
      <c r="MGU2088" s="2206"/>
      <c r="MGV2088" s="2206"/>
      <c r="MGW2088" s="2206"/>
      <c r="MGX2088" s="2206"/>
      <c r="MGY2088" s="2206"/>
      <c r="MGZ2088" s="2206"/>
      <c r="MHA2088" s="2206"/>
      <c r="MHB2088" s="2206"/>
      <c r="MHC2088" s="2206"/>
      <c r="MHD2088" s="2206"/>
      <c r="MHE2088" s="2206"/>
      <c r="MHF2088" s="2206"/>
      <c r="MHG2088" s="2206"/>
      <c r="MHH2088" s="2206"/>
      <c r="MHI2088" s="2206"/>
      <c r="MHJ2088" s="2206"/>
      <c r="MHK2088" s="2206"/>
      <c r="MHL2088" s="2206"/>
      <c r="MHM2088" s="2206"/>
      <c r="MHN2088" s="2206"/>
      <c r="MHO2088" s="2206"/>
      <c r="MHP2088" s="2206"/>
      <c r="MHQ2088" s="2206"/>
      <c r="MHR2088" s="2206"/>
      <c r="MHS2088" s="2206"/>
      <c r="MHT2088" s="2206"/>
      <c r="MHU2088" s="2206"/>
      <c r="MHV2088" s="2206"/>
      <c r="MHW2088" s="2206"/>
      <c r="MHX2088" s="2206"/>
      <c r="MHY2088" s="2206"/>
      <c r="MHZ2088" s="2206"/>
      <c r="MIA2088" s="2206"/>
      <c r="MIB2088" s="2206"/>
      <c r="MIC2088" s="2206"/>
      <c r="MID2088" s="2206"/>
      <c r="MIE2088" s="2206"/>
      <c r="MIF2088" s="2206"/>
      <c r="MIG2088" s="2206"/>
      <c r="MIH2088" s="2206"/>
      <c r="MII2088" s="2206"/>
      <c r="MIJ2088" s="2206"/>
      <c r="MIK2088" s="2206"/>
      <c r="MIL2088" s="2206"/>
      <c r="MIM2088" s="2206"/>
      <c r="MIN2088" s="2206"/>
      <c r="MIO2088" s="2206"/>
      <c r="MIP2088" s="2206"/>
      <c r="MIQ2088" s="2206"/>
      <c r="MIR2088" s="2206"/>
      <c r="MIS2088" s="2206"/>
      <c r="MIT2088" s="2206"/>
      <c r="MIU2088" s="2206"/>
      <c r="MIV2088" s="2206"/>
      <c r="MIW2088" s="2206"/>
      <c r="MIX2088" s="2206"/>
      <c r="MIY2088" s="2206"/>
      <c r="MIZ2088" s="2206"/>
      <c r="MJA2088" s="2206"/>
      <c r="MJB2088" s="2206"/>
      <c r="MJC2088" s="2206"/>
      <c r="MJD2088" s="2206"/>
      <c r="MJE2088" s="2206"/>
      <c r="MJF2088" s="2206"/>
      <c r="MJG2088" s="2206"/>
      <c r="MJH2088" s="2206"/>
      <c r="MJI2088" s="2206"/>
      <c r="MJJ2088" s="2206"/>
      <c r="MJK2088" s="2206"/>
      <c r="MJL2088" s="2206"/>
      <c r="MJM2088" s="2206"/>
      <c r="MJN2088" s="2206"/>
      <c r="MJO2088" s="2206"/>
      <c r="MJP2088" s="2206"/>
      <c r="MJQ2088" s="2206"/>
      <c r="MJR2088" s="2206"/>
      <c r="MJS2088" s="2206"/>
      <c r="MJT2088" s="2206"/>
      <c r="MJU2088" s="2206"/>
      <c r="MJV2088" s="2206"/>
      <c r="MJW2088" s="2206"/>
      <c r="MJX2088" s="2206"/>
      <c r="MJY2088" s="2206"/>
      <c r="MJZ2088" s="2206"/>
      <c r="MKA2088" s="2206"/>
      <c r="MKB2088" s="2206"/>
      <c r="MKC2088" s="2206"/>
      <c r="MKD2088" s="2206"/>
      <c r="MKE2088" s="2206"/>
      <c r="MKF2088" s="2206"/>
      <c r="MKG2088" s="2206"/>
      <c r="MKH2088" s="2206"/>
      <c r="MKI2088" s="2206"/>
      <c r="MKJ2088" s="2206"/>
      <c r="MKK2088" s="2206"/>
      <c r="MKL2088" s="2206"/>
      <c r="MKM2088" s="2206"/>
      <c r="MKN2088" s="2206"/>
      <c r="MKO2088" s="2206"/>
      <c r="MKP2088" s="2206"/>
      <c r="MKQ2088" s="2206"/>
      <c r="MKR2088" s="2206"/>
      <c r="MKS2088" s="2206"/>
      <c r="MKT2088" s="2206"/>
      <c r="MKU2088" s="2206"/>
      <c r="MKV2088" s="2206"/>
      <c r="MKW2088" s="2206"/>
      <c r="MKX2088" s="2206"/>
      <c r="MKY2088" s="2206"/>
      <c r="MKZ2088" s="2206"/>
      <c r="MLA2088" s="2206"/>
      <c r="MLB2088" s="2206"/>
      <c r="MLC2088" s="2206"/>
      <c r="MLD2088" s="2206"/>
      <c r="MLE2088" s="2206"/>
      <c r="MLF2088" s="2206"/>
      <c r="MLG2088" s="2206"/>
      <c r="MLH2088" s="2206"/>
      <c r="MLI2088" s="2206"/>
      <c r="MLJ2088" s="2206"/>
      <c r="MLK2088" s="2206"/>
      <c r="MLL2088" s="2206"/>
      <c r="MLM2088" s="2206"/>
      <c r="MLN2088" s="2206"/>
      <c r="MLO2088" s="2206"/>
      <c r="MLP2088" s="2206"/>
      <c r="MLQ2088" s="2206"/>
      <c r="MLR2088" s="2206"/>
      <c r="MLS2088" s="2206"/>
      <c r="MLT2088" s="2206"/>
      <c r="MLU2088" s="2206"/>
      <c r="MLV2088" s="2206"/>
      <c r="MLW2088" s="2206"/>
      <c r="MLX2088" s="2206"/>
      <c r="MLY2088" s="2206"/>
      <c r="MLZ2088" s="2206"/>
      <c r="MMA2088" s="2206"/>
      <c r="MMB2088" s="2206"/>
      <c r="MMC2088" s="2206"/>
      <c r="MMD2088" s="2206"/>
      <c r="MME2088" s="2206"/>
      <c r="MMF2088" s="2206"/>
      <c r="MMG2088" s="2206"/>
      <c r="MMH2088" s="2206"/>
      <c r="MMI2088" s="2206"/>
      <c r="MMJ2088" s="2206"/>
      <c r="MMK2088" s="2206"/>
      <c r="MML2088" s="2206"/>
      <c r="MMM2088" s="2206"/>
      <c r="MMN2088" s="2206"/>
      <c r="MMO2088" s="2206"/>
      <c r="MMP2088" s="2206"/>
      <c r="MMQ2088" s="2206"/>
      <c r="MMR2088" s="2206"/>
      <c r="MMS2088" s="2206"/>
      <c r="MMT2088" s="2206"/>
      <c r="MMU2088" s="2206"/>
      <c r="MMV2088" s="2206"/>
      <c r="MMW2088" s="2206"/>
      <c r="MMX2088" s="2206"/>
      <c r="MMY2088" s="2206"/>
      <c r="MMZ2088" s="2206"/>
      <c r="MNA2088" s="2206"/>
      <c r="MNB2088" s="2206"/>
      <c r="MNC2088" s="2206"/>
      <c r="MND2088" s="2206"/>
      <c r="MNE2088" s="2206"/>
      <c r="MNF2088" s="2206"/>
      <c r="MNG2088" s="2206"/>
      <c r="MNH2088" s="2206"/>
      <c r="MNI2088" s="2206"/>
      <c r="MNJ2088" s="2206"/>
      <c r="MNK2088" s="2206"/>
      <c r="MNL2088" s="2206"/>
      <c r="MNM2088" s="2206"/>
      <c r="MNN2088" s="2206"/>
      <c r="MNO2088" s="2206"/>
      <c r="MNP2088" s="2206"/>
      <c r="MNQ2088" s="2206"/>
      <c r="MNR2088" s="2206"/>
      <c r="MNS2088" s="2206"/>
      <c r="MNT2088" s="2206"/>
      <c r="MNU2088" s="2206"/>
      <c r="MNV2088" s="2206"/>
      <c r="MNW2088" s="2206"/>
      <c r="MNX2088" s="2206"/>
      <c r="MNY2088" s="2206"/>
      <c r="MNZ2088" s="2206"/>
      <c r="MOA2088" s="2206"/>
      <c r="MOB2088" s="2206"/>
      <c r="MOC2088" s="2206"/>
      <c r="MOD2088" s="2206"/>
      <c r="MOE2088" s="2206"/>
      <c r="MOF2088" s="2206"/>
      <c r="MOG2088" s="2206"/>
      <c r="MOH2088" s="2206"/>
      <c r="MOI2088" s="2206"/>
      <c r="MOJ2088" s="2206"/>
      <c r="MOK2088" s="2206"/>
      <c r="MOL2088" s="2206"/>
      <c r="MOM2088" s="2206"/>
      <c r="MON2088" s="2206"/>
      <c r="MOO2088" s="2206"/>
      <c r="MOP2088" s="2206"/>
      <c r="MOQ2088" s="2206"/>
      <c r="MOR2088" s="2206"/>
      <c r="MOS2088" s="2206"/>
      <c r="MOT2088" s="2206"/>
      <c r="MOU2088" s="2206"/>
      <c r="MOV2088" s="2206"/>
      <c r="MOW2088" s="2206"/>
      <c r="MOX2088" s="2206"/>
      <c r="MOY2088" s="2206"/>
      <c r="MOZ2088" s="2206"/>
      <c r="MPA2088" s="2206"/>
      <c r="MPB2088" s="2206"/>
      <c r="MPC2088" s="2206"/>
      <c r="MPD2088" s="2206"/>
      <c r="MPE2088" s="2206"/>
      <c r="MPF2088" s="2206"/>
      <c r="MPG2088" s="2206"/>
      <c r="MPH2088" s="2206"/>
      <c r="MPI2088" s="2206"/>
      <c r="MPJ2088" s="2206"/>
      <c r="MPK2088" s="2206"/>
      <c r="MPL2088" s="2206"/>
      <c r="MPM2088" s="2206"/>
      <c r="MPN2088" s="2206"/>
      <c r="MPO2088" s="2206"/>
      <c r="MPP2088" s="2206"/>
      <c r="MPQ2088" s="2206"/>
      <c r="MPR2088" s="2206"/>
      <c r="MPS2088" s="2206"/>
      <c r="MPT2088" s="2206"/>
      <c r="MPU2088" s="2206"/>
      <c r="MPV2088" s="2206"/>
      <c r="MPW2088" s="2206"/>
      <c r="MPX2088" s="2206"/>
      <c r="MPY2088" s="2206"/>
      <c r="MPZ2088" s="2206"/>
      <c r="MQA2088" s="2206"/>
      <c r="MQB2088" s="2206"/>
      <c r="MQC2088" s="2206"/>
      <c r="MQD2088" s="2206"/>
      <c r="MQE2088" s="2206"/>
      <c r="MQF2088" s="2206"/>
      <c r="MQG2088" s="2206"/>
      <c r="MQH2088" s="2206"/>
      <c r="MQI2088" s="2206"/>
      <c r="MQJ2088" s="2206"/>
      <c r="MQK2088" s="2206"/>
      <c r="MQL2088" s="2206"/>
      <c r="MQM2088" s="2206"/>
      <c r="MQN2088" s="2206"/>
      <c r="MQO2088" s="2206"/>
      <c r="MQP2088" s="2206"/>
      <c r="MQQ2088" s="2206"/>
      <c r="MQR2088" s="2206"/>
      <c r="MQS2088" s="2206"/>
      <c r="MQT2088" s="2206"/>
      <c r="MQU2088" s="2206"/>
      <c r="MQV2088" s="2206"/>
      <c r="MQW2088" s="2206"/>
      <c r="MQX2088" s="2206"/>
      <c r="MQY2088" s="2206"/>
      <c r="MQZ2088" s="2206"/>
      <c r="MRA2088" s="2206"/>
      <c r="MRB2088" s="2206"/>
      <c r="MRC2088" s="2206"/>
      <c r="MRD2088" s="2206"/>
      <c r="MRE2088" s="2206"/>
      <c r="MRF2088" s="2206"/>
      <c r="MRG2088" s="2206"/>
      <c r="MRH2088" s="2206"/>
      <c r="MRI2088" s="2206"/>
      <c r="MRJ2088" s="2206"/>
      <c r="MRK2088" s="2206"/>
      <c r="MRL2088" s="2206"/>
      <c r="MRM2088" s="2206"/>
      <c r="MRN2088" s="2206"/>
      <c r="MRO2088" s="2206"/>
      <c r="MRP2088" s="2206"/>
      <c r="MRQ2088" s="2206"/>
      <c r="MRR2088" s="2206"/>
      <c r="MRS2088" s="2206"/>
      <c r="MRT2088" s="2206"/>
      <c r="MRU2088" s="2206"/>
      <c r="MRV2088" s="2206"/>
      <c r="MRW2088" s="2206"/>
      <c r="MRX2088" s="2206"/>
      <c r="MRY2088" s="2206"/>
      <c r="MRZ2088" s="2206"/>
      <c r="MSA2088" s="2206"/>
      <c r="MSB2088" s="2206"/>
      <c r="MSC2088" s="2206"/>
      <c r="MSD2088" s="2206"/>
      <c r="MSE2088" s="2206"/>
      <c r="MSF2088" s="2206"/>
      <c r="MSG2088" s="2206"/>
      <c r="MSH2088" s="2206"/>
      <c r="MSI2088" s="2206"/>
      <c r="MSJ2088" s="2206"/>
      <c r="MSK2088" s="2206"/>
      <c r="MSL2088" s="2206"/>
      <c r="MSM2088" s="2206"/>
      <c r="MSN2088" s="2206"/>
      <c r="MSO2088" s="2206"/>
      <c r="MSP2088" s="2206"/>
      <c r="MSQ2088" s="2206"/>
      <c r="MSR2088" s="2206"/>
      <c r="MSS2088" s="2206"/>
      <c r="MST2088" s="2206"/>
      <c r="MSU2088" s="2206"/>
      <c r="MSV2088" s="2206"/>
      <c r="MSW2088" s="2206"/>
      <c r="MSX2088" s="2206"/>
      <c r="MSY2088" s="2206"/>
      <c r="MSZ2088" s="2206"/>
      <c r="MTA2088" s="2206"/>
      <c r="MTB2088" s="2206"/>
      <c r="MTC2088" s="2206"/>
      <c r="MTD2088" s="2206"/>
      <c r="MTE2088" s="2206"/>
      <c r="MTF2088" s="2206"/>
      <c r="MTG2088" s="2206"/>
      <c r="MTH2088" s="2206"/>
      <c r="MTI2088" s="2206"/>
      <c r="MTJ2088" s="2206"/>
      <c r="MTK2088" s="2206"/>
      <c r="MTL2088" s="2206"/>
      <c r="MTM2088" s="2206"/>
      <c r="MTN2088" s="2206"/>
      <c r="MTO2088" s="2206"/>
      <c r="MTP2088" s="2206"/>
      <c r="MTQ2088" s="2206"/>
      <c r="MTR2088" s="2206"/>
      <c r="MTS2088" s="2206"/>
      <c r="MTT2088" s="2206"/>
      <c r="MTU2088" s="2206"/>
      <c r="MTV2088" s="2206"/>
      <c r="MTW2088" s="2206"/>
      <c r="MTX2088" s="2206"/>
      <c r="MTY2088" s="2206"/>
      <c r="MTZ2088" s="2206"/>
      <c r="MUA2088" s="2206"/>
      <c r="MUB2088" s="2206"/>
      <c r="MUC2088" s="2206"/>
      <c r="MUD2088" s="2206"/>
      <c r="MUE2088" s="2206"/>
      <c r="MUF2088" s="2206"/>
      <c r="MUG2088" s="2206"/>
      <c r="MUH2088" s="2206"/>
      <c r="MUI2088" s="2206"/>
      <c r="MUJ2088" s="2206"/>
      <c r="MUK2088" s="2206"/>
      <c r="MUL2088" s="2206"/>
      <c r="MUM2088" s="2206"/>
      <c r="MUN2088" s="2206"/>
      <c r="MUO2088" s="2206"/>
      <c r="MUP2088" s="2206"/>
      <c r="MUQ2088" s="2206"/>
      <c r="MUR2088" s="2206"/>
      <c r="MUS2088" s="2206"/>
      <c r="MUT2088" s="2206"/>
      <c r="MUU2088" s="2206"/>
      <c r="MUV2088" s="2206"/>
      <c r="MUW2088" s="2206"/>
      <c r="MUX2088" s="2206"/>
      <c r="MUY2088" s="2206"/>
      <c r="MUZ2088" s="2206"/>
      <c r="MVA2088" s="2206"/>
      <c r="MVB2088" s="2206"/>
      <c r="MVC2088" s="2206"/>
      <c r="MVD2088" s="2206"/>
      <c r="MVE2088" s="2206"/>
      <c r="MVF2088" s="2206"/>
      <c r="MVG2088" s="2206"/>
      <c r="MVH2088" s="2206"/>
      <c r="MVI2088" s="2206"/>
      <c r="MVJ2088" s="2206"/>
      <c r="MVK2088" s="2206"/>
      <c r="MVL2088" s="2206"/>
      <c r="MVM2088" s="2206"/>
      <c r="MVN2088" s="2206"/>
      <c r="MVO2088" s="2206"/>
      <c r="MVP2088" s="2206"/>
      <c r="MVQ2088" s="2206"/>
      <c r="MVR2088" s="2206"/>
      <c r="MVS2088" s="2206"/>
      <c r="MVT2088" s="2206"/>
      <c r="MVU2088" s="2206"/>
      <c r="MVV2088" s="2206"/>
      <c r="MVW2088" s="2206"/>
      <c r="MVX2088" s="2206"/>
      <c r="MVY2088" s="2206"/>
      <c r="MVZ2088" s="2206"/>
      <c r="MWA2088" s="2206"/>
      <c r="MWB2088" s="2206"/>
      <c r="MWC2088" s="2206"/>
      <c r="MWD2088" s="2206"/>
      <c r="MWE2088" s="2206"/>
      <c r="MWF2088" s="2206"/>
      <c r="MWG2088" s="2206"/>
      <c r="MWH2088" s="2206"/>
      <c r="MWI2088" s="2206"/>
      <c r="MWJ2088" s="2206"/>
      <c r="MWK2088" s="2206"/>
      <c r="MWL2088" s="2206"/>
      <c r="MWM2088" s="2206"/>
      <c r="MWN2088" s="2206"/>
      <c r="MWO2088" s="2206"/>
      <c r="MWP2088" s="2206"/>
      <c r="MWQ2088" s="2206"/>
      <c r="MWR2088" s="2206"/>
      <c r="MWS2088" s="2206"/>
      <c r="MWT2088" s="2206"/>
      <c r="MWU2088" s="2206"/>
      <c r="MWV2088" s="2206"/>
      <c r="MWW2088" s="2206"/>
      <c r="MWX2088" s="2206"/>
      <c r="MWY2088" s="2206"/>
      <c r="MWZ2088" s="2206"/>
      <c r="MXA2088" s="2206"/>
      <c r="MXB2088" s="2206"/>
      <c r="MXC2088" s="2206"/>
      <c r="MXD2088" s="2206"/>
      <c r="MXE2088" s="2206"/>
      <c r="MXF2088" s="2206"/>
      <c r="MXG2088" s="2206"/>
      <c r="MXH2088" s="2206"/>
      <c r="MXI2088" s="2206"/>
      <c r="MXJ2088" s="2206"/>
      <c r="MXK2088" s="2206"/>
      <c r="MXL2088" s="2206"/>
      <c r="MXM2088" s="2206"/>
      <c r="MXN2088" s="2206"/>
      <c r="MXO2088" s="2206"/>
      <c r="MXP2088" s="2206"/>
      <c r="MXQ2088" s="2206"/>
      <c r="MXR2088" s="2206"/>
      <c r="MXS2088" s="2206"/>
      <c r="MXT2088" s="2206"/>
      <c r="MXU2088" s="2206"/>
      <c r="MXV2088" s="2206"/>
      <c r="MXW2088" s="2206"/>
      <c r="MXX2088" s="2206"/>
      <c r="MXY2088" s="2206"/>
      <c r="MXZ2088" s="2206"/>
      <c r="MYA2088" s="2206"/>
      <c r="MYB2088" s="2206"/>
      <c r="MYC2088" s="2206"/>
      <c r="MYD2088" s="2206"/>
      <c r="MYE2088" s="2206"/>
      <c r="MYF2088" s="2206"/>
      <c r="MYG2088" s="2206"/>
      <c r="MYH2088" s="2206"/>
      <c r="MYI2088" s="2206"/>
      <c r="MYJ2088" s="2206"/>
      <c r="MYK2088" s="2206"/>
      <c r="MYL2088" s="2206"/>
      <c r="MYM2088" s="2206"/>
      <c r="MYN2088" s="2206"/>
      <c r="MYO2088" s="2206"/>
      <c r="MYP2088" s="2206"/>
      <c r="MYQ2088" s="2206"/>
      <c r="MYR2088" s="2206"/>
      <c r="MYS2088" s="2206"/>
      <c r="MYT2088" s="2206"/>
      <c r="MYU2088" s="2206"/>
      <c r="MYV2088" s="2206"/>
      <c r="MYW2088" s="2206"/>
      <c r="MYX2088" s="2206"/>
      <c r="MYY2088" s="2206"/>
      <c r="MYZ2088" s="2206"/>
      <c r="MZA2088" s="2206"/>
      <c r="MZB2088" s="2206"/>
      <c r="MZC2088" s="2206"/>
      <c r="MZD2088" s="2206"/>
      <c r="MZE2088" s="2206"/>
      <c r="MZF2088" s="2206"/>
      <c r="MZG2088" s="2206"/>
      <c r="MZH2088" s="2206"/>
      <c r="MZI2088" s="2206"/>
      <c r="MZJ2088" s="2206"/>
      <c r="MZK2088" s="2206"/>
      <c r="MZL2088" s="2206"/>
      <c r="MZM2088" s="2206"/>
      <c r="MZN2088" s="2206"/>
      <c r="MZO2088" s="2206"/>
      <c r="MZP2088" s="2206"/>
      <c r="MZQ2088" s="2206"/>
      <c r="MZR2088" s="2206"/>
      <c r="MZS2088" s="2206"/>
      <c r="MZT2088" s="2206"/>
      <c r="MZU2088" s="2206"/>
      <c r="MZV2088" s="2206"/>
      <c r="MZW2088" s="2206"/>
      <c r="MZX2088" s="2206"/>
      <c r="MZY2088" s="2206"/>
      <c r="MZZ2088" s="2206"/>
      <c r="NAA2088" s="2206"/>
      <c r="NAB2088" s="2206"/>
      <c r="NAC2088" s="2206"/>
      <c r="NAD2088" s="2206"/>
      <c r="NAE2088" s="2206"/>
      <c r="NAF2088" s="2206"/>
      <c r="NAG2088" s="2206"/>
      <c r="NAH2088" s="2206"/>
      <c r="NAI2088" s="2206"/>
      <c r="NAJ2088" s="2206"/>
      <c r="NAK2088" s="2206"/>
      <c r="NAL2088" s="2206"/>
      <c r="NAM2088" s="2206"/>
      <c r="NAN2088" s="2206"/>
      <c r="NAO2088" s="2206"/>
      <c r="NAP2088" s="2206"/>
      <c r="NAQ2088" s="2206"/>
      <c r="NAR2088" s="2206"/>
      <c r="NAS2088" s="2206"/>
      <c r="NAT2088" s="2206"/>
      <c r="NAU2088" s="2206"/>
      <c r="NAV2088" s="2206"/>
      <c r="NAW2088" s="2206"/>
      <c r="NAX2088" s="2206"/>
      <c r="NAY2088" s="2206"/>
      <c r="NAZ2088" s="2206"/>
      <c r="NBA2088" s="2206"/>
      <c r="NBB2088" s="2206"/>
      <c r="NBC2088" s="2206"/>
      <c r="NBD2088" s="2206"/>
      <c r="NBE2088" s="2206"/>
      <c r="NBF2088" s="2206"/>
      <c r="NBG2088" s="2206"/>
      <c r="NBH2088" s="2206"/>
      <c r="NBI2088" s="2206"/>
      <c r="NBJ2088" s="2206"/>
      <c r="NBK2088" s="2206"/>
      <c r="NBL2088" s="2206"/>
      <c r="NBM2088" s="2206"/>
      <c r="NBN2088" s="2206"/>
      <c r="NBO2088" s="2206"/>
      <c r="NBP2088" s="2206"/>
      <c r="NBQ2088" s="2206"/>
      <c r="NBR2088" s="2206"/>
      <c r="NBS2088" s="2206"/>
      <c r="NBT2088" s="2206"/>
      <c r="NBU2088" s="2206"/>
      <c r="NBV2088" s="2206"/>
      <c r="NBW2088" s="2206"/>
      <c r="NBX2088" s="2206"/>
      <c r="NBY2088" s="2206"/>
      <c r="NBZ2088" s="2206"/>
      <c r="NCA2088" s="2206"/>
      <c r="NCB2088" s="2206"/>
      <c r="NCC2088" s="2206"/>
      <c r="NCD2088" s="2206"/>
      <c r="NCE2088" s="2206"/>
      <c r="NCF2088" s="2206"/>
      <c r="NCG2088" s="2206"/>
      <c r="NCH2088" s="2206"/>
      <c r="NCI2088" s="2206"/>
      <c r="NCJ2088" s="2206"/>
      <c r="NCK2088" s="2206"/>
      <c r="NCL2088" s="2206"/>
      <c r="NCM2088" s="2206"/>
      <c r="NCN2088" s="2206"/>
      <c r="NCO2088" s="2206"/>
      <c r="NCP2088" s="2206"/>
      <c r="NCQ2088" s="2206"/>
      <c r="NCR2088" s="2206"/>
      <c r="NCS2088" s="2206"/>
      <c r="NCT2088" s="2206"/>
      <c r="NCU2088" s="2206"/>
      <c r="NCV2088" s="2206"/>
      <c r="NCW2088" s="2206"/>
      <c r="NCX2088" s="2206"/>
      <c r="NCY2088" s="2206"/>
      <c r="NCZ2088" s="2206"/>
      <c r="NDA2088" s="2206"/>
      <c r="NDB2088" s="2206"/>
      <c r="NDC2088" s="2206"/>
      <c r="NDD2088" s="2206"/>
      <c r="NDE2088" s="2206"/>
      <c r="NDF2088" s="2206"/>
      <c r="NDG2088" s="2206"/>
      <c r="NDH2088" s="2206"/>
      <c r="NDI2088" s="2206"/>
      <c r="NDJ2088" s="2206"/>
      <c r="NDK2088" s="2206"/>
      <c r="NDL2088" s="2206"/>
      <c r="NDM2088" s="2206"/>
      <c r="NDN2088" s="2206"/>
      <c r="NDO2088" s="2206"/>
      <c r="NDP2088" s="2206"/>
      <c r="NDQ2088" s="2206"/>
      <c r="NDR2088" s="2206"/>
      <c r="NDS2088" s="2206"/>
      <c r="NDT2088" s="2206"/>
      <c r="NDU2088" s="2206"/>
      <c r="NDV2088" s="2206"/>
      <c r="NDW2088" s="2206"/>
      <c r="NDX2088" s="2206"/>
      <c r="NDY2088" s="2206"/>
      <c r="NDZ2088" s="2206"/>
      <c r="NEA2088" s="2206"/>
      <c r="NEB2088" s="2206"/>
      <c r="NEC2088" s="2206"/>
      <c r="NED2088" s="2206"/>
      <c r="NEE2088" s="2206"/>
      <c r="NEF2088" s="2206"/>
      <c r="NEG2088" s="2206"/>
      <c r="NEH2088" s="2206"/>
      <c r="NEI2088" s="2206"/>
      <c r="NEJ2088" s="2206"/>
      <c r="NEK2088" s="2206"/>
      <c r="NEL2088" s="2206"/>
      <c r="NEM2088" s="2206"/>
      <c r="NEN2088" s="2206"/>
      <c r="NEO2088" s="2206"/>
      <c r="NEP2088" s="2206"/>
      <c r="NEQ2088" s="2206"/>
      <c r="NER2088" s="2206"/>
      <c r="NES2088" s="2206"/>
      <c r="NET2088" s="2206"/>
      <c r="NEU2088" s="2206"/>
      <c r="NEV2088" s="2206"/>
      <c r="NEW2088" s="2206"/>
      <c r="NEX2088" s="2206"/>
      <c r="NEY2088" s="2206"/>
      <c r="NEZ2088" s="2206"/>
      <c r="NFA2088" s="2206"/>
      <c r="NFB2088" s="2206"/>
      <c r="NFC2088" s="2206"/>
      <c r="NFD2088" s="2206"/>
      <c r="NFE2088" s="2206"/>
      <c r="NFF2088" s="2206"/>
      <c r="NFG2088" s="2206"/>
      <c r="NFH2088" s="2206"/>
      <c r="NFI2088" s="2206"/>
      <c r="NFJ2088" s="2206"/>
      <c r="NFK2088" s="2206"/>
      <c r="NFL2088" s="2206"/>
      <c r="NFM2088" s="2206"/>
      <c r="NFN2088" s="2206"/>
      <c r="NFO2088" s="2206"/>
      <c r="NFP2088" s="2206"/>
      <c r="NFQ2088" s="2206"/>
      <c r="NFR2088" s="2206"/>
      <c r="NFS2088" s="2206"/>
      <c r="NFT2088" s="2206"/>
      <c r="NFU2088" s="2206"/>
      <c r="NFV2088" s="2206"/>
      <c r="NFW2088" s="2206"/>
      <c r="NFX2088" s="2206"/>
      <c r="NFY2088" s="2206"/>
      <c r="NFZ2088" s="2206"/>
      <c r="NGA2088" s="2206"/>
      <c r="NGB2088" s="2206"/>
      <c r="NGC2088" s="2206"/>
      <c r="NGD2088" s="2206"/>
      <c r="NGE2088" s="2206"/>
      <c r="NGF2088" s="2206"/>
      <c r="NGG2088" s="2206"/>
      <c r="NGH2088" s="2206"/>
      <c r="NGI2088" s="2206"/>
      <c r="NGJ2088" s="2206"/>
      <c r="NGK2088" s="2206"/>
      <c r="NGL2088" s="2206"/>
      <c r="NGM2088" s="2206"/>
      <c r="NGN2088" s="2206"/>
      <c r="NGO2088" s="2206"/>
      <c r="NGP2088" s="2206"/>
      <c r="NGQ2088" s="2206"/>
      <c r="NGR2088" s="2206"/>
      <c r="NGS2088" s="2206"/>
      <c r="NGT2088" s="2206"/>
      <c r="NGU2088" s="2206"/>
      <c r="NGV2088" s="2206"/>
      <c r="NGW2088" s="2206"/>
      <c r="NGX2088" s="2206"/>
      <c r="NGY2088" s="2206"/>
      <c r="NGZ2088" s="2206"/>
      <c r="NHA2088" s="2206"/>
      <c r="NHB2088" s="2206"/>
      <c r="NHC2088" s="2206"/>
      <c r="NHD2088" s="2206"/>
      <c r="NHE2088" s="2206"/>
      <c r="NHF2088" s="2206"/>
      <c r="NHG2088" s="2206"/>
      <c r="NHH2088" s="2206"/>
      <c r="NHI2088" s="2206"/>
      <c r="NHJ2088" s="2206"/>
      <c r="NHK2088" s="2206"/>
      <c r="NHL2088" s="2206"/>
      <c r="NHM2088" s="2206"/>
      <c r="NHN2088" s="2206"/>
      <c r="NHO2088" s="2206"/>
      <c r="NHP2088" s="2206"/>
      <c r="NHQ2088" s="2206"/>
      <c r="NHR2088" s="2206"/>
      <c r="NHS2088" s="2206"/>
      <c r="NHT2088" s="2206"/>
      <c r="NHU2088" s="2206"/>
      <c r="NHV2088" s="2206"/>
      <c r="NHW2088" s="2206"/>
      <c r="NHX2088" s="2206"/>
      <c r="NHY2088" s="2206"/>
      <c r="NHZ2088" s="2206"/>
      <c r="NIA2088" s="2206"/>
      <c r="NIB2088" s="2206"/>
      <c r="NIC2088" s="2206"/>
      <c r="NID2088" s="2206"/>
      <c r="NIE2088" s="2206"/>
      <c r="NIF2088" s="2206"/>
      <c r="NIG2088" s="2206"/>
      <c r="NIH2088" s="2206"/>
      <c r="NII2088" s="2206"/>
      <c r="NIJ2088" s="2206"/>
      <c r="NIK2088" s="2206"/>
      <c r="NIL2088" s="2206"/>
      <c r="NIM2088" s="2206"/>
      <c r="NIN2088" s="2206"/>
      <c r="NIO2088" s="2206"/>
      <c r="NIP2088" s="2206"/>
      <c r="NIQ2088" s="2206"/>
      <c r="NIR2088" s="2206"/>
      <c r="NIS2088" s="2206"/>
      <c r="NIT2088" s="2206"/>
      <c r="NIU2088" s="2206"/>
      <c r="NIV2088" s="2206"/>
      <c r="NIW2088" s="2206"/>
      <c r="NIX2088" s="2206"/>
      <c r="NIY2088" s="2206"/>
      <c r="NIZ2088" s="2206"/>
      <c r="NJA2088" s="2206"/>
      <c r="NJB2088" s="2206"/>
      <c r="NJC2088" s="2206"/>
      <c r="NJD2088" s="2206"/>
      <c r="NJE2088" s="2206"/>
      <c r="NJF2088" s="2206"/>
      <c r="NJG2088" s="2206"/>
      <c r="NJH2088" s="2206"/>
      <c r="NJI2088" s="2206"/>
      <c r="NJJ2088" s="2206"/>
      <c r="NJK2088" s="2206"/>
      <c r="NJL2088" s="2206"/>
      <c r="NJM2088" s="2206"/>
      <c r="NJN2088" s="2206"/>
      <c r="NJO2088" s="2206"/>
      <c r="NJP2088" s="2206"/>
      <c r="NJQ2088" s="2206"/>
      <c r="NJR2088" s="2206"/>
      <c r="NJS2088" s="2206"/>
      <c r="NJT2088" s="2206"/>
      <c r="NJU2088" s="2206"/>
      <c r="NJV2088" s="2206"/>
      <c r="NJW2088" s="2206"/>
      <c r="NJX2088" s="2206"/>
      <c r="NJY2088" s="2206"/>
      <c r="NJZ2088" s="2206"/>
      <c r="NKA2088" s="2206"/>
      <c r="NKB2088" s="2206"/>
      <c r="NKC2088" s="2206"/>
      <c r="NKD2088" s="2206"/>
      <c r="NKE2088" s="2206"/>
      <c r="NKF2088" s="2206"/>
      <c r="NKG2088" s="2206"/>
      <c r="NKH2088" s="2206"/>
      <c r="NKI2088" s="2206"/>
      <c r="NKJ2088" s="2206"/>
      <c r="NKK2088" s="2206"/>
      <c r="NKL2088" s="2206"/>
      <c r="NKM2088" s="2206"/>
      <c r="NKN2088" s="2206"/>
      <c r="NKO2088" s="2206"/>
      <c r="NKP2088" s="2206"/>
      <c r="NKQ2088" s="2206"/>
      <c r="NKR2088" s="2206"/>
      <c r="NKS2088" s="2206"/>
      <c r="NKT2088" s="2206"/>
      <c r="NKU2088" s="2206"/>
      <c r="NKV2088" s="2206"/>
      <c r="NKW2088" s="2206"/>
      <c r="NKX2088" s="2206"/>
      <c r="NKY2088" s="2206"/>
      <c r="NKZ2088" s="2206"/>
      <c r="NLA2088" s="2206"/>
      <c r="NLB2088" s="2206"/>
      <c r="NLC2088" s="2206"/>
      <c r="NLD2088" s="2206"/>
      <c r="NLE2088" s="2206"/>
      <c r="NLF2088" s="2206"/>
      <c r="NLG2088" s="2206"/>
      <c r="NLH2088" s="2206"/>
      <c r="NLI2088" s="2206"/>
      <c r="NLJ2088" s="2206"/>
      <c r="NLK2088" s="2206"/>
      <c r="NLL2088" s="2206"/>
      <c r="NLM2088" s="2206"/>
      <c r="NLN2088" s="2206"/>
      <c r="NLO2088" s="2206"/>
      <c r="NLP2088" s="2206"/>
      <c r="NLQ2088" s="2206"/>
      <c r="NLR2088" s="2206"/>
      <c r="NLS2088" s="2206"/>
      <c r="NLT2088" s="2206"/>
      <c r="NLU2088" s="2206"/>
      <c r="NLV2088" s="2206"/>
      <c r="NLW2088" s="2206"/>
      <c r="NLX2088" s="2206"/>
      <c r="NLY2088" s="2206"/>
      <c r="NLZ2088" s="2206"/>
      <c r="NMA2088" s="2206"/>
      <c r="NMB2088" s="2206"/>
      <c r="NMC2088" s="2206"/>
      <c r="NMD2088" s="2206"/>
      <c r="NME2088" s="2206"/>
      <c r="NMF2088" s="2206"/>
      <c r="NMG2088" s="2206"/>
      <c r="NMH2088" s="2206"/>
      <c r="NMI2088" s="2206"/>
      <c r="NMJ2088" s="2206"/>
      <c r="NMK2088" s="2206"/>
      <c r="NML2088" s="2206"/>
      <c r="NMM2088" s="2206"/>
      <c r="NMN2088" s="2206"/>
      <c r="NMO2088" s="2206"/>
      <c r="NMP2088" s="2206"/>
      <c r="NMQ2088" s="2206"/>
      <c r="NMR2088" s="2206"/>
      <c r="NMS2088" s="2206"/>
      <c r="NMT2088" s="2206"/>
      <c r="NMU2088" s="2206"/>
      <c r="NMV2088" s="2206"/>
      <c r="NMW2088" s="2206"/>
      <c r="NMX2088" s="2206"/>
      <c r="NMY2088" s="2206"/>
      <c r="NMZ2088" s="2206"/>
      <c r="NNA2088" s="2206"/>
      <c r="NNB2088" s="2206"/>
      <c r="NNC2088" s="2206"/>
      <c r="NND2088" s="2206"/>
      <c r="NNE2088" s="2206"/>
      <c r="NNF2088" s="2206"/>
      <c r="NNG2088" s="2206"/>
      <c r="NNH2088" s="2206"/>
      <c r="NNI2088" s="2206"/>
      <c r="NNJ2088" s="2206"/>
      <c r="NNK2088" s="2206"/>
      <c r="NNL2088" s="2206"/>
      <c r="NNM2088" s="2206"/>
      <c r="NNN2088" s="2206"/>
      <c r="NNO2088" s="2206"/>
      <c r="NNP2088" s="2206"/>
      <c r="NNQ2088" s="2206"/>
      <c r="NNR2088" s="2206"/>
      <c r="NNS2088" s="2206"/>
      <c r="NNT2088" s="2206"/>
      <c r="NNU2088" s="2206"/>
      <c r="NNV2088" s="2206"/>
      <c r="NNW2088" s="2206"/>
      <c r="NNX2088" s="2206"/>
      <c r="NNY2088" s="2206"/>
      <c r="NNZ2088" s="2206"/>
      <c r="NOA2088" s="2206"/>
      <c r="NOB2088" s="2206"/>
      <c r="NOC2088" s="2206"/>
      <c r="NOD2088" s="2206"/>
      <c r="NOE2088" s="2206"/>
      <c r="NOF2088" s="2206"/>
      <c r="NOG2088" s="2206"/>
      <c r="NOH2088" s="2206"/>
      <c r="NOI2088" s="2206"/>
      <c r="NOJ2088" s="2206"/>
      <c r="NOK2088" s="2206"/>
      <c r="NOL2088" s="2206"/>
      <c r="NOM2088" s="2206"/>
      <c r="NON2088" s="2206"/>
      <c r="NOO2088" s="2206"/>
      <c r="NOP2088" s="2206"/>
      <c r="NOQ2088" s="2206"/>
      <c r="NOR2088" s="2206"/>
      <c r="NOS2088" s="2206"/>
      <c r="NOT2088" s="2206"/>
      <c r="NOU2088" s="2206"/>
      <c r="NOV2088" s="2206"/>
      <c r="NOW2088" s="2206"/>
      <c r="NOX2088" s="2206"/>
      <c r="NOY2088" s="2206"/>
      <c r="NOZ2088" s="2206"/>
      <c r="NPA2088" s="2206"/>
      <c r="NPB2088" s="2206"/>
      <c r="NPC2088" s="2206"/>
      <c r="NPD2088" s="2206"/>
      <c r="NPE2088" s="2206"/>
      <c r="NPF2088" s="2206"/>
      <c r="NPG2088" s="2206"/>
      <c r="NPH2088" s="2206"/>
      <c r="NPI2088" s="2206"/>
      <c r="NPJ2088" s="2206"/>
      <c r="NPK2088" s="2206"/>
      <c r="NPL2088" s="2206"/>
      <c r="NPM2088" s="2206"/>
      <c r="NPN2088" s="2206"/>
      <c r="NPO2088" s="2206"/>
      <c r="NPP2088" s="2206"/>
      <c r="NPQ2088" s="2206"/>
      <c r="NPR2088" s="2206"/>
      <c r="NPS2088" s="2206"/>
      <c r="NPT2088" s="2206"/>
      <c r="NPU2088" s="2206"/>
      <c r="NPV2088" s="2206"/>
      <c r="NPW2088" s="2206"/>
      <c r="NPX2088" s="2206"/>
      <c r="NPY2088" s="2206"/>
      <c r="NPZ2088" s="2206"/>
      <c r="NQA2088" s="2206"/>
      <c r="NQB2088" s="2206"/>
      <c r="NQC2088" s="2206"/>
      <c r="NQD2088" s="2206"/>
      <c r="NQE2088" s="2206"/>
      <c r="NQF2088" s="2206"/>
      <c r="NQG2088" s="2206"/>
      <c r="NQH2088" s="2206"/>
      <c r="NQI2088" s="2206"/>
      <c r="NQJ2088" s="2206"/>
      <c r="NQK2088" s="2206"/>
      <c r="NQL2088" s="2206"/>
      <c r="NQM2088" s="2206"/>
      <c r="NQN2088" s="2206"/>
      <c r="NQO2088" s="2206"/>
      <c r="NQP2088" s="2206"/>
      <c r="NQQ2088" s="2206"/>
      <c r="NQR2088" s="2206"/>
      <c r="NQS2088" s="2206"/>
      <c r="NQT2088" s="2206"/>
      <c r="NQU2088" s="2206"/>
      <c r="NQV2088" s="2206"/>
      <c r="NQW2088" s="2206"/>
      <c r="NQX2088" s="2206"/>
      <c r="NQY2088" s="2206"/>
      <c r="NQZ2088" s="2206"/>
      <c r="NRA2088" s="2206"/>
      <c r="NRB2088" s="2206"/>
      <c r="NRC2088" s="2206"/>
      <c r="NRD2088" s="2206"/>
      <c r="NRE2088" s="2206"/>
      <c r="NRF2088" s="2206"/>
      <c r="NRG2088" s="2206"/>
      <c r="NRH2088" s="2206"/>
      <c r="NRI2088" s="2206"/>
      <c r="NRJ2088" s="2206"/>
      <c r="NRK2088" s="2206"/>
      <c r="NRL2088" s="2206"/>
      <c r="NRM2088" s="2206"/>
      <c r="NRN2088" s="2206"/>
      <c r="NRO2088" s="2206"/>
      <c r="NRP2088" s="2206"/>
      <c r="NRQ2088" s="2206"/>
      <c r="NRR2088" s="2206"/>
      <c r="NRS2088" s="2206"/>
      <c r="NRT2088" s="2206"/>
      <c r="NRU2088" s="2206"/>
      <c r="NRV2088" s="2206"/>
      <c r="NRW2088" s="2206"/>
      <c r="NRX2088" s="2206"/>
      <c r="NRY2088" s="2206"/>
      <c r="NRZ2088" s="2206"/>
      <c r="NSA2088" s="2206"/>
      <c r="NSB2088" s="2206"/>
      <c r="NSC2088" s="2206"/>
      <c r="NSD2088" s="2206"/>
      <c r="NSE2088" s="2206"/>
      <c r="NSF2088" s="2206"/>
      <c r="NSG2088" s="2206"/>
      <c r="NSH2088" s="2206"/>
      <c r="NSI2088" s="2206"/>
      <c r="NSJ2088" s="2206"/>
      <c r="NSK2088" s="2206"/>
      <c r="NSL2088" s="2206"/>
      <c r="NSM2088" s="2206"/>
      <c r="NSN2088" s="2206"/>
      <c r="NSO2088" s="2206"/>
      <c r="NSP2088" s="2206"/>
      <c r="NSQ2088" s="2206"/>
      <c r="NSR2088" s="2206"/>
      <c r="NSS2088" s="2206"/>
      <c r="NST2088" s="2206"/>
      <c r="NSU2088" s="2206"/>
      <c r="NSV2088" s="2206"/>
      <c r="NSW2088" s="2206"/>
      <c r="NSX2088" s="2206"/>
      <c r="NSY2088" s="2206"/>
      <c r="NSZ2088" s="2206"/>
      <c r="NTA2088" s="2206"/>
      <c r="NTB2088" s="2206"/>
      <c r="NTC2088" s="2206"/>
      <c r="NTD2088" s="2206"/>
      <c r="NTE2088" s="2206"/>
      <c r="NTF2088" s="2206"/>
      <c r="NTG2088" s="2206"/>
      <c r="NTH2088" s="2206"/>
      <c r="NTI2088" s="2206"/>
      <c r="NTJ2088" s="2206"/>
      <c r="NTK2088" s="2206"/>
      <c r="NTL2088" s="2206"/>
      <c r="NTM2088" s="2206"/>
      <c r="NTN2088" s="2206"/>
      <c r="NTO2088" s="2206"/>
      <c r="NTP2088" s="2206"/>
      <c r="NTQ2088" s="2206"/>
      <c r="NTR2088" s="2206"/>
      <c r="NTS2088" s="2206"/>
      <c r="NTT2088" s="2206"/>
      <c r="NTU2088" s="2206"/>
      <c r="NTV2088" s="2206"/>
      <c r="NTW2088" s="2206"/>
      <c r="NTX2088" s="2206"/>
      <c r="NTY2088" s="2206"/>
      <c r="NTZ2088" s="2206"/>
      <c r="NUA2088" s="2206"/>
      <c r="NUB2088" s="2206"/>
      <c r="NUC2088" s="2206"/>
      <c r="NUD2088" s="2206"/>
      <c r="NUE2088" s="2206"/>
      <c r="NUF2088" s="2206"/>
      <c r="NUG2088" s="2206"/>
      <c r="NUH2088" s="2206"/>
      <c r="NUI2088" s="2206"/>
      <c r="NUJ2088" s="2206"/>
      <c r="NUK2088" s="2206"/>
      <c r="NUL2088" s="2206"/>
      <c r="NUM2088" s="2206"/>
      <c r="NUN2088" s="2206"/>
      <c r="NUO2088" s="2206"/>
      <c r="NUP2088" s="2206"/>
      <c r="NUQ2088" s="2206"/>
      <c r="NUR2088" s="2206"/>
      <c r="NUS2088" s="2206"/>
      <c r="NUT2088" s="2206"/>
      <c r="NUU2088" s="2206"/>
      <c r="NUV2088" s="2206"/>
      <c r="NUW2088" s="2206"/>
      <c r="NUX2088" s="2206"/>
      <c r="NUY2088" s="2206"/>
      <c r="NUZ2088" s="2206"/>
      <c r="NVA2088" s="2206"/>
      <c r="NVB2088" s="2206"/>
      <c r="NVC2088" s="2206"/>
      <c r="NVD2088" s="2206"/>
      <c r="NVE2088" s="2206"/>
      <c r="NVF2088" s="2206"/>
      <c r="NVG2088" s="2206"/>
      <c r="NVH2088" s="2206"/>
      <c r="NVI2088" s="2206"/>
      <c r="NVJ2088" s="2206"/>
      <c r="NVK2088" s="2206"/>
      <c r="NVL2088" s="2206"/>
      <c r="NVM2088" s="2206"/>
      <c r="NVN2088" s="2206"/>
      <c r="NVO2088" s="2206"/>
      <c r="NVP2088" s="2206"/>
      <c r="NVQ2088" s="2206"/>
      <c r="NVR2088" s="2206"/>
      <c r="NVS2088" s="2206"/>
      <c r="NVT2088" s="2206"/>
      <c r="NVU2088" s="2206"/>
      <c r="NVV2088" s="2206"/>
      <c r="NVW2088" s="2206"/>
      <c r="NVX2088" s="2206"/>
      <c r="NVY2088" s="2206"/>
      <c r="NVZ2088" s="2206"/>
      <c r="NWA2088" s="2206"/>
      <c r="NWB2088" s="2206"/>
      <c r="NWC2088" s="2206"/>
      <c r="NWD2088" s="2206"/>
      <c r="NWE2088" s="2206"/>
      <c r="NWF2088" s="2206"/>
      <c r="NWG2088" s="2206"/>
      <c r="NWH2088" s="2206"/>
      <c r="NWI2088" s="2206"/>
      <c r="NWJ2088" s="2206"/>
      <c r="NWK2088" s="2206"/>
      <c r="NWL2088" s="2206"/>
      <c r="NWM2088" s="2206"/>
      <c r="NWN2088" s="2206"/>
      <c r="NWO2088" s="2206"/>
      <c r="NWP2088" s="2206"/>
      <c r="NWQ2088" s="2206"/>
      <c r="NWR2088" s="2206"/>
      <c r="NWS2088" s="2206"/>
      <c r="NWT2088" s="2206"/>
      <c r="NWU2088" s="2206"/>
      <c r="NWV2088" s="2206"/>
      <c r="NWW2088" s="2206"/>
      <c r="NWX2088" s="2206"/>
      <c r="NWY2088" s="2206"/>
      <c r="NWZ2088" s="2206"/>
      <c r="NXA2088" s="2206"/>
      <c r="NXB2088" s="2206"/>
      <c r="NXC2088" s="2206"/>
      <c r="NXD2088" s="2206"/>
      <c r="NXE2088" s="2206"/>
      <c r="NXF2088" s="2206"/>
      <c r="NXG2088" s="2206"/>
      <c r="NXH2088" s="2206"/>
      <c r="NXI2088" s="2206"/>
      <c r="NXJ2088" s="2206"/>
      <c r="NXK2088" s="2206"/>
      <c r="NXL2088" s="2206"/>
      <c r="NXM2088" s="2206"/>
      <c r="NXN2088" s="2206"/>
      <c r="NXO2088" s="2206"/>
      <c r="NXP2088" s="2206"/>
      <c r="NXQ2088" s="2206"/>
      <c r="NXR2088" s="2206"/>
      <c r="NXS2088" s="2206"/>
      <c r="NXT2088" s="2206"/>
      <c r="NXU2088" s="2206"/>
      <c r="NXV2088" s="2206"/>
      <c r="NXW2088" s="2206"/>
      <c r="NXX2088" s="2206"/>
      <c r="NXY2088" s="2206"/>
      <c r="NXZ2088" s="2206"/>
      <c r="NYA2088" s="2206"/>
      <c r="NYB2088" s="2206"/>
      <c r="NYC2088" s="2206"/>
      <c r="NYD2088" s="2206"/>
      <c r="NYE2088" s="2206"/>
      <c r="NYF2088" s="2206"/>
      <c r="NYG2088" s="2206"/>
      <c r="NYH2088" s="2206"/>
      <c r="NYI2088" s="2206"/>
      <c r="NYJ2088" s="2206"/>
      <c r="NYK2088" s="2206"/>
      <c r="NYL2088" s="2206"/>
      <c r="NYM2088" s="2206"/>
      <c r="NYN2088" s="2206"/>
      <c r="NYO2088" s="2206"/>
      <c r="NYP2088" s="2206"/>
      <c r="NYQ2088" s="2206"/>
      <c r="NYR2088" s="2206"/>
      <c r="NYS2088" s="2206"/>
      <c r="NYT2088" s="2206"/>
      <c r="NYU2088" s="2206"/>
      <c r="NYV2088" s="2206"/>
      <c r="NYW2088" s="2206"/>
      <c r="NYX2088" s="2206"/>
      <c r="NYY2088" s="2206"/>
      <c r="NYZ2088" s="2206"/>
      <c r="NZA2088" s="2206"/>
      <c r="NZB2088" s="2206"/>
      <c r="NZC2088" s="2206"/>
      <c r="NZD2088" s="2206"/>
      <c r="NZE2088" s="2206"/>
      <c r="NZF2088" s="2206"/>
      <c r="NZG2088" s="2206"/>
      <c r="NZH2088" s="2206"/>
      <c r="NZI2088" s="2206"/>
      <c r="NZJ2088" s="2206"/>
      <c r="NZK2088" s="2206"/>
      <c r="NZL2088" s="2206"/>
      <c r="NZM2088" s="2206"/>
      <c r="NZN2088" s="2206"/>
      <c r="NZO2088" s="2206"/>
      <c r="NZP2088" s="2206"/>
      <c r="NZQ2088" s="2206"/>
      <c r="NZR2088" s="2206"/>
      <c r="NZS2088" s="2206"/>
      <c r="NZT2088" s="2206"/>
      <c r="NZU2088" s="2206"/>
      <c r="NZV2088" s="2206"/>
      <c r="NZW2088" s="2206"/>
      <c r="NZX2088" s="2206"/>
      <c r="NZY2088" s="2206"/>
      <c r="NZZ2088" s="2206"/>
      <c r="OAA2088" s="2206"/>
      <c r="OAB2088" s="2206"/>
      <c r="OAC2088" s="2206"/>
      <c r="OAD2088" s="2206"/>
      <c r="OAE2088" s="2206"/>
      <c r="OAF2088" s="2206"/>
      <c r="OAG2088" s="2206"/>
      <c r="OAH2088" s="2206"/>
      <c r="OAI2088" s="2206"/>
      <c r="OAJ2088" s="2206"/>
      <c r="OAK2088" s="2206"/>
      <c r="OAL2088" s="2206"/>
      <c r="OAM2088" s="2206"/>
      <c r="OAN2088" s="2206"/>
      <c r="OAO2088" s="2206"/>
      <c r="OAP2088" s="2206"/>
      <c r="OAQ2088" s="2206"/>
      <c r="OAR2088" s="2206"/>
      <c r="OAS2088" s="2206"/>
      <c r="OAT2088" s="2206"/>
      <c r="OAU2088" s="2206"/>
      <c r="OAV2088" s="2206"/>
      <c r="OAW2088" s="2206"/>
      <c r="OAX2088" s="2206"/>
      <c r="OAY2088" s="2206"/>
      <c r="OAZ2088" s="2206"/>
      <c r="OBA2088" s="2206"/>
      <c r="OBB2088" s="2206"/>
      <c r="OBC2088" s="2206"/>
      <c r="OBD2088" s="2206"/>
      <c r="OBE2088" s="2206"/>
      <c r="OBF2088" s="2206"/>
      <c r="OBG2088" s="2206"/>
      <c r="OBH2088" s="2206"/>
      <c r="OBI2088" s="2206"/>
      <c r="OBJ2088" s="2206"/>
      <c r="OBK2088" s="2206"/>
      <c r="OBL2088" s="2206"/>
      <c r="OBM2088" s="2206"/>
      <c r="OBN2088" s="2206"/>
      <c r="OBO2088" s="2206"/>
      <c r="OBP2088" s="2206"/>
      <c r="OBQ2088" s="2206"/>
      <c r="OBR2088" s="2206"/>
      <c r="OBS2088" s="2206"/>
      <c r="OBT2088" s="2206"/>
      <c r="OBU2088" s="2206"/>
      <c r="OBV2088" s="2206"/>
      <c r="OBW2088" s="2206"/>
      <c r="OBX2088" s="2206"/>
      <c r="OBY2088" s="2206"/>
      <c r="OBZ2088" s="2206"/>
      <c r="OCA2088" s="2206"/>
      <c r="OCB2088" s="2206"/>
      <c r="OCC2088" s="2206"/>
      <c r="OCD2088" s="2206"/>
      <c r="OCE2088" s="2206"/>
      <c r="OCF2088" s="2206"/>
      <c r="OCG2088" s="2206"/>
      <c r="OCH2088" s="2206"/>
      <c r="OCI2088" s="2206"/>
      <c r="OCJ2088" s="2206"/>
      <c r="OCK2088" s="2206"/>
      <c r="OCL2088" s="2206"/>
      <c r="OCM2088" s="2206"/>
      <c r="OCN2088" s="2206"/>
      <c r="OCO2088" s="2206"/>
      <c r="OCP2088" s="2206"/>
      <c r="OCQ2088" s="2206"/>
      <c r="OCR2088" s="2206"/>
      <c r="OCS2088" s="2206"/>
      <c r="OCT2088" s="2206"/>
      <c r="OCU2088" s="2206"/>
      <c r="OCV2088" s="2206"/>
      <c r="OCW2088" s="2206"/>
      <c r="OCX2088" s="2206"/>
      <c r="OCY2088" s="2206"/>
      <c r="OCZ2088" s="2206"/>
      <c r="ODA2088" s="2206"/>
      <c r="ODB2088" s="2206"/>
      <c r="ODC2088" s="2206"/>
      <c r="ODD2088" s="2206"/>
      <c r="ODE2088" s="2206"/>
      <c r="ODF2088" s="2206"/>
      <c r="ODG2088" s="2206"/>
      <c r="ODH2088" s="2206"/>
      <c r="ODI2088" s="2206"/>
      <c r="ODJ2088" s="2206"/>
      <c r="ODK2088" s="2206"/>
      <c r="ODL2088" s="2206"/>
      <c r="ODM2088" s="2206"/>
      <c r="ODN2088" s="2206"/>
      <c r="ODO2088" s="2206"/>
      <c r="ODP2088" s="2206"/>
      <c r="ODQ2088" s="2206"/>
      <c r="ODR2088" s="2206"/>
      <c r="ODS2088" s="2206"/>
      <c r="ODT2088" s="2206"/>
      <c r="ODU2088" s="2206"/>
      <c r="ODV2088" s="2206"/>
      <c r="ODW2088" s="2206"/>
      <c r="ODX2088" s="2206"/>
      <c r="ODY2088" s="2206"/>
      <c r="ODZ2088" s="2206"/>
      <c r="OEA2088" s="2206"/>
      <c r="OEB2088" s="2206"/>
      <c r="OEC2088" s="2206"/>
      <c r="OED2088" s="2206"/>
      <c r="OEE2088" s="2206"/>
      <c r="OEF2088" s="2206"/>
      <c r="OEG2088" s="2206"/>
      <c r="OEH2088" s="2206"/>
      <c r="OEI2088" s="2206"/>
      <c r="OEJ2088" s="2206"/>
      <c r="OEK2088" s="2206"/>
      <c r="OEL2088" s="2206"/>
      <c r="OEM2088" s="2206"/>
      <c r="OEN2088" s="2206"/>
      <c r="OEO2088" s="2206"/>
      <c r="OEP2088" s="2206"/>
      <c r="OEQ2088" s="2206"/>
      <c r="OER2088" s="2206"/>
      <c r="OES2088" s="2206"/>
      <c r="OET2088" s="2206"/>
      <c r="OEU2088" s="2206"/>
      <c r="OEV2088" s="2206"/>
      <c r="OEW2088" s="2206"/>
      <c r="OEX2088" s="2206"/>
      <c r="OEY2088" s="2206"/>
      <c r="OEZ2088" s="2206"/>
      <c r="OFA2088" s="2206"/>
      <c r="OFB2088" s="2206"/>
      <c r="OFC2088" s="2206"/>
      <c r="OFD2088" s="2206"/>
      <c r="OFE2088" s="2206"/>
      <c r="OFF2088" s="2206"/>
      <c r="OFG2088" s="2206"/>
      <c r="OFH2088" s="2206"/>
      <c r="OFI2088" s="2206"/>
      <c r="OFJ2088" s="2206"/>
      <c r="OFK2088" s="2206"/>
      <c r="OFL2088" s="2206"/>
      <c r="OFM2088" s="2206"/>
      <c r="OFN2088" s="2206"/>
      <c r="OFO2088" s="2206"/>
      <c r="OFP2088" s="2206"/>
      <c r="OFQ2088" s="2206"/>
      <c r="OFR2088" s="2206"/>
      <c r="OFS2088" s="2206"/>
      <c r="OFT2088" s="2206"/>
      <c r="OFU2088" s="2206"/>
      <c r="OFV2088" s="2206"/>
      <c r="OFW2088" s="2206"/>
      <c r="OFX2088" s="2206"/>
      <c r="OFY2088" s="2206"/>
      <c r="OFZ2088" s="2206"/>
      <c r="OGA2088" s="2206"/>
      <c r="OGB2088" s="2206"/>
      <c r="OGC2088" s="2206"/>
      <c r="OGD2088" s="2206"/>
      <c r="OGE2088" s="2206"/>
      <c r="OGF2088" s="2206"/>
      <c r="OGG2088" s="2206"/>
      <c r="OGH2088" s="2206"/>
      <c r="OGI2088" s="2206"/>
      <c r="OGJ2088" s="2206"/>
      <c r="OGK2088" s="2206"/>
      <c r="OGL2088" s="2206"/>
      <c r="OGM2088" s="2206"/>
      <c r="OGN2088" s="2206"/>
      <c r="OGO2088" s="2206"/>
      <c r="OGP2088" s="2206"/>
      <c r="OGQ2088" s="2206"/>
      <c r="OGR2088" s="2206"/>
      <c r="OGS2088" s="2206"/>
      <c r="OGT2088" s="2206"/>
      <c r="OGU2088" s="2206"/>
      <c r="OGV2088" s="2206"/>
      <c r="OGW2088" s="2206"/>
      <c r="OGX2088" s="2206"/>
      <c r="OGY2088" s="2206"/>
      <c r="OGZ2088" s="2206"/>
      <c r="OHA2088" s="2206"/>
      <c r="OHB2088" s="2206"/>
      <c r="OHC2088" s="2206"/>
      <c r="OHD2088" s="2206"/>
      <c r="OHE2088" s="2206"/>
      <c r="OHF2088" s="2206"/>
      <c r="OHG2088" s="2206"/>
      <c r="OHH2088" s="2206"/>
      <c r="OHI2088" s="2206"/>
      <c r="OHJ2088" s="2206"/>
      <c r="OHK2088" s="2206"/>
      <c r="OHL2088" s="2206"/>
      <c r="OHM2088" s="2206"/>
      <c r="OHN2088" s="2206"/>
      <c r="OHO2088" s="2206"/>
      <c r="OHP2088" s="2206"/>
      <c r="OHQ2088" s="2206"/>
      <c r="OHR2088" s="2206"/>
      <c r="OHS2088" s="2206"/>
      <c r="OHT2088" s="2206"/>
      <c r="OHU2088" s="2206"/>
      <c r="OHV2088" s="2206"/>
      <c r="OHW2088" s="2206"/>
      <c r="OHX2088" s="2206"/>
      <c r="OHY2088" s="2206"/>
      <c r="OHZ2088" s="2206"/>
      <c r="OIA2088" s="2206"/>
      <c r="OIB2088" s="2206"/>
      <c r="OIC2088" s="2206"/>
      <c r="OID2088" s="2206"/>
      <c r="OIE2088" s="2206"/>
      <c r="OIF2088" s="2206"/>
      <c r="OIG2088" s="2206"/>
      <c r="OIH2088" s="2206"/>
      <c r="OII2088" s="2206"/>
      <c r="OIJ2088" s="2206"/>
      <c r="OIK2088" s="2206"/>
      <c r="OIL2088" s="2206"/>
      <c r="OIM2088" s="2206"/>
      <c r="OIN2088" s="2206"/>
      <c r="OIO2088" s="2206"/>
      <c r="OIP2088" s="2206"/>
      <c r="OIQ2088" s="2206"/>
      <c r="OIR2088" s="2206"/>
      <c r="OIS2088" s="2206"/>
      <c r="OIT2088" s="2206"/>
      <c r="OIU2088" s="2206"/>
      <c r="OIV2088" s="2206"/>
      <c r="OIW2088" s="2206"/>
      <c r="OIX2088" s="2206"/>
      <c r="OIY2088" s="2206"/>
      <c r="OIZ2088" s="2206"/>
      <c r="OJA2088" s="2206"/>
      <c r="OJB2088" s="2206"/>
      <c r="OJC2088" s="2206"/>
      <c r="OJD2088" s="2206"/>
      <c r="OJE2088" s="2206"/>
      <c r="OJF2088" s="2206"/>
      <c r="OJG2088" s="2206"/>
      <c r="OJH2088" s="2206"/>
      <c r="OJI2088" s="2206"/>
      <c r="OJJ2088" s="2206"/>
      <c r="OJK2088" s="2206"/>
      <c r="OJL2088" s="2206"/>
      <c r="OJM2088" s="2206"/>
      <c r="OJN2088" s="2206"/>
      <c r="OJO2088" s="2206"/>
      <c r="OJP2088" s="2206"/>
      <c r="OJQ2088" s="2206"/>
      <c r="OJR2088" s="2206"/>
      <c r="OJS2088" s="2206"/>
      <c r="OJT2088" s="2206"/>
      <c r="OJU2088" s="2206"/>
      <c r="OJV2088" s="2206"/>
      <c r="OJW2088" s="2206"/>
      <c r="OJX2088" s="2206"/>
      <c r="OJY2088" s="2206"/>
      <c r="OJZ2088" s="2206"/>
      <c r="OKA2088" s="2206"/>
      <c r="OKB2088" s="2206"/>
      <c r="OKC2088" s="2206"/>
      <c r="OKD2088" s="2206"/>
      <c r="OKE2088" s="2206"/>
      <c r="OKF2088" s="2206"/>
      <c r="OKG2088" s="2206"/>
      <c r="OKH2088" s="2206"/>
      <c r="OKI2088" s="2206"/>
      <c r="OKJ2088" s="2206"/>
      <c r="OKK2088" s="2206"/>
      <c r="OKL2088" s="2206"/>
      <c r="OKM2088" s="2206"/>
      <c r="OKN2088" s="2206"/>
      <c r="OKO2088" s="2206"/>
      <c r="OKP2088" s="2206"/>
      <c r="OKQ2088" s="2206"/>
      <c r="OKR2088" s="2206"/>
      <c r="OKS2088" s="2206"/>
      <c r="OKT2088" s="2206"/>
      <c r="OKU2088" s="2206"/>
      <c r="OKV2088" s="2206"/>
      <c r="OKW2088" s="2206"/>
      <c r="OKX2088" s="2206"/>
      <c r="OKY2088" s="2206"/>
      <c r="OKZ2088" s="2206"/>
      <c r="OLA2088" s="2206"/>
      <c r="OLB2088" s="2206"/>
      <c r="OLC2088" s="2206"/>
      <c r="OLD2088" s="2206"/>
      <c r="OLE2088" s="2206"/>
      <c r="OLF2088" s="2206"/>
      <c r="OLG2088" s="2206"/>
      <c r="OLH2088" s="2206"/>
      <c r="OLI2088" s="2206"/>
      <c r="OLJ2088" s="2206"/>
      <c r="OLK2088" s="2206"/>
      <c r="OLL2088" s="2206"/>
      <c r="OLM2088" s="2206"/>
      <c r="OLN2088" s="2206"/>
      <c r="OLO2088" s="2206"/>
      <c r="OLP2088" s="2206"/>
      <c r="OLQ2088" s="2206"/>
      <c r="OLR2088" s="2206"/>
      <c r="OLS2088" s="2206"/>
      <c r="OLT2088" s="2206"/>
      <c r="OLU2088" s="2206"/>
      <c r="OLV2088" s="2206"/>
      <c r="OLW2088" s="2206"/>
      <c r="OLX2088" s="2206"/>
      <c r="OLY2088" s="2206"/>
      <c r="OLZ2088" s="2206"/>
      <c r="OMA2088" s="2206"/>
      <c r="OMB2088" s="2206"/>
      <c r="OMC2088" s="2206"/>
      <c r="OMD2088" s="2206"/>
      <c r="OME2088" s="2206"/>
      <c r="OMF2088" s="2206"/>
      <c r="OMG2088" s="2206"/>
      <c r="OMH2088" s="2206"/>
      <c r="OMI2088" s="2206"/>
      <c r="OMJ2088" s="2206"/>
      <c r="OMK2088" s="2206"/>
      <c r="OML2088" s="2206"/>
      <c r="OMM2088" s="2206"/>
      <c r="OMN2088" s="2206"/>
      <c r="OMO2088" s="2206"/>
      <c r="OMP2088" s="2206"/>
      <c r="OMQ2088" s="2206"/>
      <c r="OMR2088" s="2206"/>
      <c r="OMS2088" s="2206"/>
      <c r="OMT2088" s="2206"/>
      <c r="OMU2088" s="2206"/>
      <c r="OMV2088" s="2206"/>
      <c r="OMW2088" s="2206"/>
      <c r="OMX2088" s="2206"/>
      <c r="OMY2088" s="2206"/>
      <c r="OMZ2088" s="2206"/>
      <c r="ONA2088" s="2206"/>
      <c r="ONB2088" s="2206"/>
      <c r="ONC2088" s="2206"/>
      <c r="OND2088" s="2206"/>
      <c r="ONE2088" s="2206"/>
      <c r="ONF2088" s="2206"/>
      <c r="ONG2088" s="2206"/>
      <c r="ONH2088" s="2206"/>
      <c r="ONI2088" s="2206"/>
      <c r="ONJ2088" s="2206"/>
      <c r="ONK2088" s="2206"/>
      <c r="ONL2088" s="2206"/>
      <c r="ONM2088" s="2206"/>
      <c r="ONN2088" s="2206"/>
      <c r="ONO2088" s="2206"/>
      <c r="ONP2088" s="2206"/>
      <c r="ONQ2088" s="2206"/>
      <c r="ONR2088" s="2206"/>
      <c r="ONS2088" s="2206"/>
      <c r="ONT2088" s="2206"/>
      <c r="ONU2088" s="2206"/>
      <c r="ONV2088" s="2206"/>
      <c r="ONW2088" s="2206"/>
      <c r="ONX2088" s="2206"/>
      <c r="ONY2088" s="2206"/>
      <c r="ONZ2088" s="2206"/>
      <c r="OOA2088" s="2206"/>
      <c r="OOB2088" s="2206"/>
      <c r="OOC2088" s="2206"/>
      <c r="OOD2088" s="2206"/>
      <c r="OOE2088" s="2206"/>
      <c r="OOF2088" s="2206"/>
      <c r="OOG2088" s="2206"/>
      <c r="OOH2088" s="2206"/>
      <c r="OOI2088" s="2206"/>
      <c r="OOJ2088" s="2206"/>
      <c r="OOK2088" s="2206"/>
      <c r="OOL2088" s="2206"/>
      <c r="OOM2088" s="2206"/>
      <c r="OON2088" s="2206"/>
      <c r="OOO2088" s="2206"/>
      <c r="OOP2088" s="2206"/>
      <c r="OOQ2088" s="2206"/>
      <c r="OOR2088" s="2206"/>
      <c r="OOS2088" s="2206"/>
      <c r="OOT2088" s="2206"/>
      <c r="OOU2088" s="2206"/>
      <c r="OOV2088" s="2206"/>
      <c r="OOW2088" s="2206"/>
      <c r="OOX2088" s="2206"/>
      <c r="OOY2088" s="2206"/>
      <c r="OOZ2088" s="2206"/>
      <c r="OPA2088" s="2206"/>
      <c r="OPB2088" s="2206"/>
      <c r="OPC2088" s="2206"/>
      <c r="OPD2088" s="2206"/>
      <c r="OPE2088" s="2206"/>
      <c r="OPF2088" s="2206"/>
      <c r="OPG2088" s="2206"/>
      <c r="OPH2088" s="2206"/>
      <c r="OPI2088" s="2206"/>
      <c r="OPJ2088" s="2206"/>
      <c r="OPK2088" s="2206"/>
      <c r="OPL2088" s="2206"/>
      <c r="OPM2088" s="2206"/>
      <c r="OPN2088" s="2206"/>
      <c r="OPO2088" s="2206"/>
      <c r="OPP2088" s="2206"/>
      <c r="OPQ2088" s="2206"/>
      <c r="OPR2088" s="2206"/>
      <c r="OPS2088" s="2206"/>
      <c r="OPT2088" s="2206"/>
      <c r="OPU2088" s="2206"/>
      <c r="OPV2088" s="2206"/>
      <c r="OPW2088" s="2206"/>
      <c r="OPX2088" s="2206"/>
      <c r="OPY2088" s="2206"/>
      <c r="OPZ2088" s="2206"/>
      <c r="OQA2088" s="2206"/>
      <c r="OQB2088" s="2206"/>
      <c r="OQC2088" s="2206"/>
      <c r="OQD2088" s="2206"/>
      <c r="OQE2088" s="2206"/>
      <c r="OQF2088" s="2206"/>
      <c r="OQG2088" s="2206"/>
      <c r="OQH2088" s="2206"/>
      <c r="OQI2088" s="2206"/>
      <c r="OQJ2088" s="2206"/>
      <c r="OQK2088" s="2206"/>
      <c r="OQL2088" s="2206"/>
      <c r="OQM2088" s="2206"/>
      <c r="OQN2088" s="2206"/>
      <c r="OQO2088" s="2206"/>
      <c r="OQP2088" s="2206"/>
      <c r="OQQ2088" s="2206"/>
      <c r="OQR2088" s="2206"/>
      <c r="OQS2088" s="2206"/>
      <c r="OQT2088" s="2206"/>
      <c r="OQU2088" s="2206"/>
      <c r="OQV2088" s="2206"/>
      <c r="OQW2088" s="2206"/>
      <c r="OQX2088" s="2206"/>
      <c r="OQY2088" s="2206"/>
      <c r="OQZ2088" s="2206"/>
      <c r="ORA2088" s="2206"/>
      <c r="ORB2088" s="2206"/>
      <c r="ORC2088" s="2206"/>
      <c r="ORD2088" s="2206"/>
      <c r="ORE2088" s="2206"/>
      <c r="ORF2088" s="2206"/>
      <c r="ORG2088" s="2206"/>
      <c r="ORH2088" s="2206"/>
      <c r="ORI2088" s="2206"/>
      <c r="ORJ2088" s="2206"/>
      <c r="ORK2088" s="2206"/>
      <c r="ORL2088" s="2206"/>
      <c r="ORM2088" s="2206"/>
      <c r="ORN2088" s="2206"/>
      <c r="ORO2088" s="2206"/>
      <c r="ORP2088" s="2206"/>
      <c r="ORQ2088" s="2206"/>
      <c r="ORR2088" s="2206"/>
      <c r="ORS2088" s="2206"/>
      <c r="ORT2088" s="2206"/>
      <c r="ORU2088" s="2206"/>
      <c r="ORV2088" s="2206"/>
      <c r="ORW2088" s="2206"/>
      <c r="ORX2088" s="2206"/>
      <c r="ORY2088" s="2206"/>
      <c r="ORZ2088" s="2206"/>
      <c r="OSA2088" s="2206"/>
      <c r="OSB2088" s="2206"/>
      <c r="OSC2088" s="2206"/>
      <c r="OSD2088" s="2206"/>
      <c r="OSE2088" s="2206"/>
      <c r="OSF2088" s="2206"/>
      <c r="OSG2088" s="2206"/>
      <c r="OSH2088" s="2206"/>
      <c r="OSI2088" s="2206"/>
      <c r="OSJ2088" s="2206"/>
      <c r="OSK2088" s="2206"/>
      <c r="OSL2088" s="2206"/>
      <c r="OSM2088" s="2206"/>
      <c r="OSN2088" s="2206"/>
      <c r="OSO2088" s="2206"/>
      <c r="OSP2088" s="2206"/>
      <c r="OSQ2088" s="2206"/>
      <c r="OSR2088" s="2206"/>
      <c r="OSS2088" s="2206"/>
      <c r="OST2088" s="2206"/>
      <c r="OSU2088" s="2206"/>
      <c r="OSV2088" s="2206"/>
      <c r="OSW2088" s="2206"/>
      <c r="OSX2088" s="2206"/>
      <c r="OSY2088" s="2206"/>
      <c r="OSZ2088" s="2206"/>
      <c r="OTA2088" s="2206"/>
      <c r="OTB2088" s="2206"/>
      <c r="OTC2088" s="2206"/>
      <c r="OTD2088" s="2206"/>
      <c r="OTE2088" s="2206"/>
      <c r="OTF2088" s="2206"/>
      <c r="OTG2088" s="2206"/>
      <c r="OTH2088" s="2206"/>
      <c r="OTI2088" s="2206"/>
      <c r="OTJ2088" s="2206"/>
      <c r="OTK2088" s="2206"/>
      <c r="OTL2088" s="2206"/>
      <c r="OTM2088" s="2206"/>
      <c r="OTN2088" s="2206"/>
      <c r="OTO2088" s="2206"/>
      <c r="OTP2088" s="2206"/>
      <c r="OTQ2088" s="2206"/>
      <c r="OTR2088" s="2206"/>
      <c r="OTS2088" s="2206"/>
      <c r="OTT2088" s="2206"/>
      <c r="OTU2088" s="2206"/>
      <c r="OTV2088" s="2206"/>
      <c r="OTW2088" s="2206"/>
      <c r="OTX2088" s="2206"/>
      <c r="OTY2088" s="2206"/>
      <c r="OTZ2088" s="2206"/>
      <c r="OUA2088" s="2206"/>
      <c r="OUB2088" s="2206"/>
      <c r="OUC2088" s="2206"/>
      <c r="OUD2088" s="2206"/>
      <c r="OUE2088" s="2206"/>
      <c r="OUF2088" s="2206"/>
      <c r="OUG2088" s="2206"/>
      <c r="OUH2088" s="2206"/>
      <c r="OUI2088" s="2206"/>
      <c r="OUJ2088" s="2206"/>
      <c r="OUK2088" s="2206"/>
      <c r="OUL2088" s="2206"/>
      <c r="OUM2088" s="2206"/>
      <c r="OUN2088" s="2206"/>
      <c r="OUO2088" s="2206"/>
      <c r="OUP2088" s="2206"/>
      <c r="OUQ2088" s="2206"/>
      <c r="OUR2088" s="2206"/>
      <c r="OUS2088" s="2206"/>
      <c r="OUT2088" s="2206"/>
      <c r="OUU2088" s="2206"/>
      <c r="OUV2088" s="2206"/>
      <c r="OUW2088" s="2206"/>
      <c r="OUX2088" s="2206"/>
      <c r="OUY2088" s="2206"/>
      <c r="OUZ2088" s="2206"/>
      <c r="OVA2088" s="2206"/>
      <c r="OVB2088" s="2206"/>
      <c r="OVC2088" s="2206"/>
      <c r="OVD2088" s="2206"/>
      <c r="OVE2088" s="2206"/>
      <c r="OVF2088" s="2206"/>
      <c r="OVG2088" s="2206"/>
      <c r="OVH2088" s="2206"/>
      <c r="OVI2088" s="2206"/>
      <c r="OVJ2088" s="2206"/>
      <c r="OVK2088" s="2206"/>
      <c r="OVL2088" s="2206"/>
      <c r="OVM2088" s="2206"/>
      <c r="OVN2088" s="2206"/>
      <c r="OVO2088" s="2206"/>
      <c r="OVP2088" s="2206"/>
      <c r="OVQ2088" s="2206"/>
      <c r="OVR2088" s="2206"/>
      <c r="OVS2088" s="2206"/>
      <c r="OVT2088" s="2206"/>
      <c r="OVU2088" s="2206"/>
      <c r="OVV2088" s="2206"/>
      <c r="OVW2088" s="2206"/>
      <c r="OVX2088" s="2206"/>
      <c r="OVY2088" s="2206"/>
      <c r="OVZ2088" s="2206"/>
      <c r="OWA2088" s="2206"/>
      <c r="OWB2088" s="2206"/>
      <c r="OWC2088" s="2206"/>
      <c r="OWD2088" s="2206"/>
      <c r="OWE2088" s="2206"/>
      <c r="OWF2088" s="2206"/>
      <c r="OWG2088" s="2206"/>
      <c r="OWH2088" s="2206"/>
      <c r="OWI2088" s="2206"/>
      <c r="OWJ2088" s="2206"/>
      <c r="OWK2088" s="2206"/>
      <c r="OWL2088" s="2206"/>
      <c r="OWM2088" s="2206"/>
      <c r="OWN2088" s="2206"/>
      <c r="OWO2088" s="2206"/>
      <c r="OWP2088" s="2206"/>
      <c r="OWQ2088" s="2206"/>
      <c r="OWR2088" s="2206"/>
      <c r="OWS2088" s="2206"/>
      <c r="OWT2088" s="2206"/>
      <c r="OWU2088" s="2206"/>
      <c r="OWV2088" s="2206"/>
      <c r="OWW2088" s="2206"/>
      <c r="OWX2088" s="2206"/>
      <c r="OWY2088" s="2206"/>
      <c r="OWZ2088" s="2206"/>
      <c r="OXA2088" s="2206"/>
      <c r="OXB2088" s="2206"/>
      <c r="OXC2088" s="2206"/>
      <c r="OXD2088" s="2206"/>
      <c r="OXE2088" s="2206"/>
      <c r="OXF2088" s="2206"/>
      <c r="OXG2088" s="2206"/>
      <c r="OXH2088" s="2206"/>
      <c r="OXI2088" s="2206"/>
      <c r="OXJ2088" s="2206"/>
      <c r="OXK2088" s="2206"/>
      <c r="OXL2088" s="2206"/>
      <c r="OXM2088" s="2206"/>
      <c r="OXN2088" s="2206"/>
      <c r="OXO2088" s="2206"/>
      <c r="OXP2088" s="2206"/>
      <c r="OXQ2088" s="2206"/>
      <c r="OXR2088" s="2206"/>
      <c r="OXS2088" s="2206"/>
      <c r="OXT2088" s="2206"/>
      <c r="OXU2088" s="2206"/>
      <c r="OXV2088" s="2206"/>
      <c r="OXW2088" s="2206"/>
      <c r="OXX2088" s="2206"/>
      <c r="OXY2088" s="2206"/>
      <c r="OXZ2088" s="2206"/>
      <c r="OYA2088" s="2206"/>
      <c r="OYB2088" s="2206"/>
      <c r="OYC2088" s="2206"/>
      <c r="OYD2088" s="2206"/>
      <c r="OYE2088" s="2206"/>
      <c r="OYF2088" s="2206"/>
      <c r="OYG2088" s="2206"/>
      <c r="OYH2088" s="2206"/>
      <c r="OYI2088" s="2206"/>
      <c r="OYJ2088" s="2206"/>
      <c r="OYK2088" s="2206"/>
      <c r="OYL2088" s="2206"/>
      <c r="OYM2088" s="2206"/>
      <c r="OYN2088" s="2206"/>
      <c r="OYO2088" s="2206"/>
      <c r="OYP2088" s="2206"/>
      <c r="OYQ2088" s="2206"/>
      <c r="OYR2088" s="2206"/>
      <c r="OYS2088" s="2206"/>
      <c r="OYT2088" s="2206"/>
      <c r="OYU2088" s="2206"/>
      <c r="OYV2088" s="2206"/>
      <c r="OYW2088" s="2206"/>
      <c r="OYX2088" s="2206"/>
      <c r="OYY2088" s="2206"/>
      <c r="OYZ2088" s="2206"/>
      <c r="OZA2088" s="2206"/>
      <c r="OZB2088" s="2206"/>
      <c r="OZC2088" s="2206"/>
      <c r="OZD2088" s="2206"/>
      <c r="OZE2088" s="2206"/>
      <c r="OZF2088" s="2206"/>
      <c r="OZG2088" s="2206"/>
      <c r="OZH2088" s="2206"/>
      <c r="OZI2088" s="2206"/>
      <c r="OZJ2088" s="2206"/>
      <c r="OZK2088" s="2206"/>
      <c r="OZL2088" s="2206"/>
      <c r="OZM2088" s="2206"/>
      <c r="OZN2088" s="2206"/>
      <c r="OZO2088" s="2206"/>
      <c r="OZP2088" s="2206"/>
      <c r="OZQ2088" s="2206"/>
      <c r="OZR2088" s="2206"/>
      <c r="OZS2088" s="2206"/>
      <c r="OZT2088" s="2206"/>
      <c r="OZU2088" s="2206"/>
      <c r="OZV2088" s="2206"/>
      <c r="OZW2088" s="2206"/>
      <c r="OZX2088" s="2206"/>
      <c r="OZY2088" s="2206"/>
      <c r="OZZ2088" s="2206"/>
      <c r="PAA2088" s="2206"/>
      <c r="PAB2088" s="2206"/>
      <c r="PAC2088" s="2206"/>
      <c r="PAD2088" s="2206"/>
      <c r="PAE2088" s="2206"/>
      <c r="PAF2088" s="2206"/>
      <c r="PAG2088" s="2206"/>
      <c r="PAH2088" s="2206"/>
      <c r="PAI2088" s="2206"/>
      <c r="PAJ2088" s="2206"/>
      <c r="PAK2088" s="2206"/>
      <c r="PAL2088" s="2206"/>
      <c r="PAM2088" s="2206"/>
      <c r="PAN2088" s="2206"/>
      <c r="PAO2088" s="2206"/>
      <c r="PAP2088" s="2206"/>
      <c r="PAQ2088" s="2206"/>
      <c r="PAR2088" s="2206"/>
      <c r="PAS2088" s="2206"/>
      <c r="PAT2088" s="2206"/>
      <c r="PAU2088" s="2206"/>
      <c r="PAV2088" s="2206"/>
      <c r="PAW2088" s="2206"/>
      <c r="PAX2088" s="2206"/>
      <c r="PAY2088" s="2206"/>
      <c r="PAZ2088" s="2206"/>
      <c r="PBA2088" s="2206"/>
      <c r="PBB2088" s="2206"/>
      <c r="PBC2088" s="2206"/>
      <c r="PBD2088" s="2206"/>
      <c r="PBE2088" s="2206"/>
      <c r="PBF2088" s="2206"/>
      <c r="PBG2088" s="2206"/>
      <c r="PBH2088" s="2206"/>
      <c r="PBI2088" s="2206"/>
      <c r="PBJ2088" s="2206"/>
      <c r="PBK2088" s="2206"/>
      <c r="PBL2088" s="2206"/>
      <c r="PBM2088" s="2206"/>
      <c r="PBN2088" s="2206"/>
      <c r="PBO2088" s="2206"/>
      <c r="PBP2088" s="2206"/>
      <c r="PBQ2088" s="2206"/>
      <c r="PBR2088" s="2206"/>
      <c r="PBS2088" s="2206"/>
      <c r="PBT2088" s="2206"/>
      <c r="PBU2088" s="2206"/>
      <c r="PBV2088" s="2206"/>
      <c r="PBW2088" s="2206"/>
      <c r="PBX2088" s="2206"/>
      <c r="PBY2088" s="2206"/>
      <c r="PBZ2088" s="2206"/>
      <c r="PCA2088" s="2206"/>
      <c r="PCB2088" s="2206"/>
      <c r="PCC2088" s="2206"/>
      <c r="PCD2088" s="2206"/>
      <c r="PCE2088" s="2206"/>
      <c r="PCF2088" s="2206"/>
      <c r="PCG2088" s="2206"/>
      <c r="PCH2088" s="2206"/>
      <c r="PCI2088" s="2206"/>
      <c r="PCJ2088" s="2206"/>
      <c r="PCK2088" s="2206"/>
      <c r="PCL2088" s="2206"/>
      <c r="PCM2088" s="2206"/>
      <c r="PCN2088" s="2206"/>
      <c r="PCO2088" s="2206"/>
      <c r="PCP2088" s="2206"/>
      <c r="PCQ2088" s="2206"/>
      <c r="PCR2088" s="2206"/>
      <c r="PCS2088" s="2206"/>
      <c r="PCT2088" s="2206"/>
      <c r="PCU2088" s="2206"/>
      <c r="PCV2088" s="2206"/>
      <c r="PCW2088" s="2206"/>
      <c r="PCX2088" s="2206"/>
      <c r="PCY2088" s="2206"/>
      <c r="PCZ2088" s="2206"/>
      <c r="PDA2088" s="2206"/>
      <c r="PDB2088" s="2206"/>
      <c r="PDC2088" s="2206"/>
      <c r="PDD2088" s="2206"/>
      <c r="PDE2088" s="2206"/>
      <c r="PDF2088" s="2206"/>
      <c r="PDG2088" s="2206"/>
      <c r="PDH2088" s="2206"/>
      <c r="PDI2088" s="2206"/>
      <c r="PDJ2088" s="2206"/>
      <c r="PDK2088" s="2206"/>
      <c r="PDL2088" s="2206"/>
      <c r="PDM2088" s="2206"/>
      <c r="PDN2088" s="2206"/>
      <c r="PDO2088" s="2206"/>
      <c r="PDP2088" s="2206"/>
      <c r="PDQ2088" s="2206"/>
      <c r="PDR2088" s="2206"/>
      <c r="PDS2088" s="2206"/>
      <c r="PDT2088" s="2206"/>
      <c r="PDU2088" s="2206"/>
      <c r="PDV2088" s="2206"/>
      <c r="PDW2088" s="2206"/>
      <c r="PDX2088" s="2206"/>
      <c r="PDY2088" s="2206"/>
      <c r="PDZ2088" s="2206"/>
      <c r="PEA2088" s="2206"/>
      <c r="PEB2088" s="2206"/>
      <c r="PEC2088" s="2206"/>
      <c r="PED2088" s="2206"/>
      <c r="PEE2088" s="2206"/>
      <c r="PEF2088" s="2206"/>
      <c r="PEG2088" s="2206"/>
      <c r="PEH2088" s="2206"/>
      <c r="PEI2088" s="2206"/>
      <c r="PEJ2088" s="2206"/>
      <c r="PEK2088" s="2206"/>
      <c r="PEL2088" s="2206"/>
      <c r="PEM2088" s="2206"/>
      <c r="PEN2088" s="2206"/>
      <c r="PEO2088" s="2206"/>
      <c r="PEP2088" s="2206"/>
      <c r="PEQ2088" s="2206"/>
      <c r="PER2088" s="2206"/>
      <c r="PES2088" s="2206"/>
      <c r="PET2088" s="2206"/>
      <c r="PEU2088" s="2206"/>
      <c r="PEV2088" s="2206"/>
      <c r="PEW2088" s="2206"/>
      <c r="PEX2088" s="2206"/>
      <c r="PEY2088" s="2206"/>
      <c r="PEZ2088" s="2206"/>
      <c r="PFA2088" s="2206"/>
      <c r="PFB2088" s="2206"/>
      <c r="PFC2088" s="2206"/>
      <c r="PFD2088" s="2206"/>
      <c r="PFE2088" s="2206"/>
      <c r="PFF2088" s="2206"/>
      <c r="PFG2088" s="2206"/>
      <c r="PFH2088" s="2206"/>
      <c r="PFI2088" s="2206"/>
      <c r="PFJ2088" s="2206"/>
      <c r="PFK2088" s="2206"/>
      <c r="PFL2088" s="2206"/>
      <c r="PFM2088" s="2206"/>
      <c r="PFN2088" s="2206"/>
      <c r="PFO2088" s="2206"/>
      <c r="PFP2088" s="2206"/>
      <c r="PFQ2088" s="2206"/>
      <c r="PFR2088" s="2206"/>
      <c r="PFS2088" s="2206"/>
      <c r="PFT2088" s="2206"/>
      <c r="PFU2088" s="2206"/>
      <c r="PFV2088" s="2206"/>
      <c r="PFW2088" s="2206"/>
      <c r="PFX2088" s="2206"/>
      <c r="PFY2088" s="2206"/>
      <c r="PFZ2088" s="2206"/>
      <c r="PGA2088" s="2206"/>
      <c r="PGB2088" s="2206"/>
      <c r="PGC2088" s="2206"/>
      <c r="PGD2088" s="2206"/>
      <c r="PGE2088" s="2206"/>
      <c r="PGF2088" s="2206"/>
      <c r="PGG2088" s="2206"/>
      <c r="PGH2088" s="2206"/>
      <c r="PGI2088" s="2206"/>
      <c r="PGJ2088" s="2206"/>
      <c r="PGK2088" s="2206"/>
      <c r="PGL2088" s="2206"/>
      <c r="PGM2088" s="2206"/>
      <c r="PGN2088" s="2206"/>
      <c r="PGO2088" s="2206"/>
      <c r="PGP2088" s="2206"/>
      <c r="PGQ2088" s="2206"/>
      <c r="PGR2088" s="2206"/>
      <c r="PGS2088" s="2206"/>
      <c r="PGT2088" s="2206"/>
      <c r="PGU2088" s="2206"/>
      <c r="PGV2088" s="2206"/>
      <c r="PGW2088" s="2206"/>
      <c r="PGX2088" s="2206"/>
      <c r="PGY2088" s="2206"/>
      <c r="PGZ2088" s="2206"/>
      <c r="PHA2088" s="2206"/>
      <c r="PHB2088" s="2206"/>
      <c r="PHC2088" s="2206"/>
      <c r="PHD2088" s="2206"/>
      <c r="PHE2088" s="2206"/>
      <c r="PHF2088" s="2206"/>
      <c r="PHG2088" s="2206"/>
      <c r="PHH2088" s="2206"/>
      <c r="PHI2088" s="2206"/>
      <c r="PHJ2088" s="2206"/>
      <c r="PHK2088" s="2206"/>
      <c r="PHL2088" s="2206"/>
      <c r="PHM2088" s="2206"/>
      <c r="PHN2088" s="2206"/>
      <c r="PHO2088" s="2206"/>
      <c r="PHP2088" s="2206"/>
      <c r="PHQ2088" s="2206"/>
      <c r="PHR2088" s="2206"/>
      <c r="PHS2088" s="2206"/>
      <c r="PHT2088" s="2206"/>
      <c r="PHU2088" s="2206"/>
      <c r="PHV2088" s="2206"/>
      <c r="PHW2088" s="2206"/>
      <c r="PHX2088" s="2206"/>
      <c r="PHY2088" s="2206"/>
      <c r="PHZ2088" s="2206"/>
      <c r="PIA2088" s="2206"/>
      <c r="PIB2088" s="2206"/>
      <c r="PIC2088" s="2206"/>
      <c r="PID2088" s="2206"/>
      <c r="PIE2088" s="2206"/>
      <c r="PIF2088" s="2206"/>
      <c r="PIG2088" s="2206"/>
      <c r="PIH2088" s="2206"/>
      <c r="PII2088" s="2206"/>
      <c r="PIJ2088" s="2206"/>
      <c r="PIK2088" s="2206"/>
      <c r="PIL2088" s="2206"/>
      <c r="PIM2088" s="2206"/>
      <c r="PIN2088" s="2206"/>
      <c r="PIO2088" s="2206"/>
      <c r="PIP2088" s="2206"/>
      <c r="PIQ2088" s="2206"/>
      <c r="PIR2088" s="2206"/>
      <c r="PIS2088" s="2206"/>
      <c r="PIT2088" s="2206"/>
      <c r="PIU2088" s="2206"/>
      <c r="PIV2088" s="2206"/>
      <c r="PIW2088" s="2206"/>
      <c r="PIX2088" s="2206"/>
      <c r="PIY2088" s="2206"/>
      <c r="PIZ2088" s="2206"/>
      <c r="PJA2088" s="2206"/>
      <c r="PJB2088" s="2206"/>
      <c r="PJC2088" s="2206"/>
      <c r="PJD2088" s="2206"/>
      <c r="PJE2088" s="2206"/>
      <c r="PJF2088" s="2206"/>
      <c r="PJG2088" s="2206"/>
      <c r="PJH2088" s="2206"/>
      <c r="PJI2088" s="2206"/>
      <c r="PJJ2088" s="2206"/>
      <c r="PJK2088" s="2206"/>
      <c r="PJL2088" s="2206"/>
      <c r="PJM2088" s="2206"/>
      <c r="PJN2088" s="2206"/>
      <c r="PJO2088" s="2206"/>
      <c r="PJP2088" s="2206"/>
      <c r="PJQ2088" s="2206"/>
      <c r="PJR2088" s="2206"/>
      <c r="PJS2088" s="2206"/>
      <c r="PJT2088" s="2206"/>
      <c r="PJU2088" s="2206"/>
      <c r="PJV2088" s="2206"/>
      <c r="PJW2088" s="2206"/>
      <c r="PJX2088" s="2206"/>
      <c r="PJY2088" s="2206"/>
      <c r="PJZ2088" s="2206"/>
      <c r="PKA2088" s="2206"/>
      <c r="PKB2088" s="2206"/>
      <c r="PKC2088" s="2206"/>
      <c r="PKD2088" s="2206"/>
      <c r="PKE2088" s="2206"/>
      <c r="PKF2088" s="2206"/>
      <c r="PKG2088" s="2206"/>
      <c r="PKH2088" s="2206"/>
      <c r="PKI2088" s="2206"/>
      <c r="PKJ2088" s="2206"/>
      <c r="PKK2088" s="2206"/>
      <c r="PKL2088" s="2206"/>
      <c r="PKM2088" s="2206"/>
      <c r="PKN2088" s="2206"/>
      <c r="PKO2088" s="2206"/>
      <c r="PKP2088" s="2206"/>
      <c r="PKQ2088" s="2206"/>
      <c r="PKR2088" s="2206"/>
      <c r="PKS2088" s="2206"/>
      <c r="PKT2088" s="2206"/>
      <c r="PKU2088" s="2206"/>
      <c r="PKV2088" s="2206"/>
      <c r="PKW2088" s="2206"/>
      <c r="PKX2088" s="2206"/>
      <c r="PKY2088" s="2206"/>
      <c r="PKZ2088" s="2206"/>
      <c r="PLA2088" s="2206"/>
      <c r="PLB2088" s="2206"/>
      <c r="PLC2088" s="2206"/>
      <c r="PLD2088" s="2206"/>
      <c r="PLE2088" s="2206"/>
      <c r="PLF2088" s="2206"/>
      <c r="PLG2088" s="2206"/>
      <c r="PLH2088" s="2206"/>
      <c r="PLI2088" s="2206"/>
      <c r="PLJ2088" s="2206"/>
      <c r="PLK2088" s="2206"/>
      <c r="PLL2088" s="2206"/>
      <c r="PLM2088" s="2206"/>
      <c r="PLN2088" s="2206"/>
      <c r="PLO2088" s="2206"/>
      <c r="PLP2088" s="2206"/>
      <c r="PLQ2088" s="2206"/>
      <c r="PLR2088" s="2206"/>
      <c r="PLS2088" s="2206"/>
      <c r="PLT2088" s="2206"/>
      <c r="PLU2088" s="2206"/>
      <c r="PLV2088" s="2206"/>
      <c r="PLW2088" s="2206"/>
      <c r="PLX2088" s="2206"/>
      <c r="PLY2088" s="2206"/>
      <c r="PLZ2088" s="2206"/>
      <c r="PMA2088" s="2206"/>
      <c r="PMB2088" s="2206"/>
      <c r="PMC2088" s="2206"/>
      <c r="PMD2088" s="2206"/>
      <c r="PME2088" s="2206"/>
      <c r="PMF2088" s="2206"/>
      <c r="PMG2088" s="2206"/>
      <c r="PMH2088" s="2206"/>
      <c r="PMI2088" s="2206"/>
      <c r="PMJ2088" s="2206"/>
      <c r="PMK2088" s="2206"/>
      <c r="PML2088" s="2206"/>
      <c r="PMM2088" s="2206"/>
      <c r="PMN2088" s="2206"/>
      <c r="PMO2088" s="2206"/>
      <c r="PMP2088" s="2206"/>
      <c r="PMQ2088" s="2206"/>
      <c r="PMR2088" s="2206"/>
      <c r="PMS2088" s="2206"/>
      <c r="PMT2088" s="2206"/>
      <c r="PMU2088" s="2206"/>
      <c r="PMV2088" s="2206"/>
      <c r="PMW2088" s="2206"/>
      <c r="PMX2088" s="2206"/>
      <c r="PMY2088" s="2206"/>
      <c r="PMZ2088" s="2206"/>
      <c r="PNA2088" s="2206"/>
      <c r="PNB2088" s="2206"/>
      <c r="PNC2088" s="2206"/>
      <c r="PND2088" s="2206"/>
      <c r="PNE2088" s="2206"/>
      <c r="PNF2088" s="2206"/>
      <c r="PNG2088" s="2206"/>
      <c r="PNH2088" s="2206"/>
      <c r="PNI2088" s="2206"/>
      <c r="PNJ2088" s="2206"/>
      <c r="PNK2088" s="2206"/>
      <c r="PNL2088" s="2206"/>
      <c r="PNM2088" s="2206"/>
      <c r="PNN2088" s="2206"/>
      <c r="PNO2088" s="2206"/>
      <c r="PNP2088" s="2206"/>
      <c r="PNQ2088" s="2206"/>
      <c r="PNR2088" s="2206"/>
      <c r="PNS2088" s="2206"/>
      <c r="PNT2088" s="2206"/>
      <c r="PNU2088" s="2206"/>
      <c r="PNV2088" s="2206"/>
      <c r="PNW2088" s="2206"/>
      <c r="PNX2088" s="2206"/>
      <c r="PNY2088" s="2206"/>
      <c r="PNZ2088" s="2206"/>
      <c r="POA2088" s="2206"/>
      <c r="POB2088" s="2206"/>
      <c r="POC2088" s="2206"/>
      <c r="POD2088" s="2206"/>
      <c r="POE2088" s="2206"/>
      <c r="POF2088" s="2206"/>
      <c r="POG2088" s="2206"/>
      <c r="POH2088" s="2206"/>
      <c r="POI2088" s="2206"/>
      <c r="POJ2088" s="2206"/>
      <c r="POK2088" s="2206"/>
      <c r="POL2088" s="2206"/>
      <c r="POM2088" s="2206"/>
      <c r="PON2088" s="2206"/>
      <c r="POO2088" s="2206"/>
      <c r="POP2088" s="2206"/>
      <c r="POQ2088" s="2206"/>
      <c r="POR2088" s="2206"/>
      <c r="POS2088" s="2206"/>
      <c r="POT2088" s="2206"/>
      <c r="POU2088" s="2206"/>
      <c r="POV2088" s="2206"/>
      <c r="POW2088" s="2206"/>
      <c r="POX2088" s="2206"/>
      <c r="POY2088" s="2206"/>
      <c r="POZ2088" s="2206"/>
      <c r="PPA2088" s="2206"/>
      <c r="PPB2088" s="2206"/>
      <c r="PPC2088" s="2206"/>
      <c r="PPD2088" s="2206"/>
      <c r="PPE2088" s="2206"/>
      <c r="PPF2088" s="2206"/>
      <c r="PPG2088" s="2206"/>
      <c r="PPH2088" s="2206"/>
      <c r="PPI2088" s="2206"/>
      <c r="PPJ2088" s="2206"/>
      <c r="PPK2088" s="2206"/>
      <c r="PPL2088" s="2206"/>
      <c r="PPM2088" s="2206"/>
      <c r="PPN2088" s="2206"/>
      <c r="PPO2088" s="2206"/>
      <c r="PPP2088" s="2206"/>
      <c r="PPQ2088" s="2206"/>
      <c r="PPR2088" s="2206"/>
      <c r="PPS2088" s="2206"/>
      <c r="PPT2088" s="2206"/>
      <c r="PPU2088" s="2206"/>
      <c r="PPV2088" s="2206"/>
      <c r="PPW2088" s="2206"/>
      <c r="PPX2088" s="2206"/>
      <c r="PPY2088" s="2206"/>
      <c r="PPZ2088" s="2206"/>
      <c r="PQA2088" s="2206"/>
      <c r="PQB2088" s="2206"/>
      <c r="PQC2088" s="2206"/>
      <c r="PQD2088" s="2206"/>
      <c r="PQE2088" s="2206"/>
      <c r="PQF2088" s="2206"/>
      <c r="PQG2088" s="2206"/>
      <c r="PQH2088" s="2206"/>
      <c r="PQI2088" s="2206"/>
      <c r="PQJ2088" s="2206"/>
      <c r="PQK2088" s="2206"/>
      <c r="PQL2088" s="2206"/>
      <c r="PQM2088" s="2206"/>
      <c r="PQN2088" s="2206"/>
      <c r="PQO2088" s="2206"/>
      <c r="PQP2088" s="2206"/>
      <c r="PQQ2088" s="2206"/>
      <c r="PQR2088" s="2206"/>
      <c r="PQS2088" s="2206"/>
      <c r="PQT2088" s="2206"/>
      <c r="PQU2088" s="2206"/>
      <c r="PQV2088" s="2206"/>
      <c r="PQW2088" s="2206"/>
      <c r="PQX2088" s="2206"/>
      <c r="PQY2088" s="2206"/>
      <c r="PQZ2088" s="2206"/>
      <c r="PRA2088" s="2206"/>
      <c r="PRB2088" s="2206"/>
      <c r="PRC2088" s="2206"/>
      <c r="PRD2088" s="2206"/>
      <c r="PRE2088" s="2206"/>
      <c r="PRF2088" s="2206"/>
      <c r="PRG2088" s="2206"/>
      <c r="PRH2088" s="2206"/>
      <c r="PRI2088" s="2206"/>
      <c r="PRJ2088" s="2206"/>
      <c r="PRK2088" s="2206"/>
      <c r="PRL2088" s="2206"/>
      <c r="PRM2088" s="2206"/>
      <c r="PRN2088" s="2206"/>
      <c r="PRO2088" s="2206"/>
      <c r="PRP2088" s="2206"/>
      <c r="PRQ2088" s="2206"/>
      <c r="PRR2088" s="2206"/>
      <c r="PRS2088" s="2206"/>
      <c r="PRT2088" s="2206"/>
      <c r="PRU2088" s="2206"/>
      <c r="PRV2088" s="2206"/>
      <c r="PRW2088" s="2206"/>
      <c r="PRX2088" s="2206"/>
      <c r="PRY2088" s="2206"/>
      <c r="PRZ2088" s="2206"/>
      <c r="PSA2088" s="2206"/>
      <c r="PSB2088" s="2206"/>
      <c r="PSC2088" s="2206"/>
      <c r="PSD2088" s="2206"/>
      <c r="PSE2088" s="2206"/>
      <c r="PSF2088" s="2206"/>
      <c r="PSG2088" s="2206"/>
      <c r="PSH2088" s="2206"/>
      <c r="PSI2088" s="2206"/>
      <c r="PSJ2088" s="2206"/>
      <c r="PSK2088" s="2206"/>
      <c r="PSL2088" s="2206"/>
      <c r="PSM2088" s="2206"/>
      <c r="PSN2088" s="2206"/>
      <c r="PSO2088" s="2206"/>
      <c r="PSP2088" s="2206"/>
      <c r="PSQ2088" s="2206"/>
      <c r="PSR2088" s="2206"/>
      <c r="PSS2088" s="2206"/>
      <c r="PST2088" s="2206"/>
      <c r="PSU2088" s="2206"/>
      <c r="PSV2088" s="2206"/>
      <c r="PSW2088" s="2206"/>
      <c r="PSX2088" s="2206"/>
      <c r="PSY2088" s="2206"/>
      <c r="PSZ2088" s="2206"/>
      <c r="PTA2088" s="2206"/>
      <c r="PTB2088" s="2206"/>
      <c r="PTC2088" s="2206"/>
      <c r="PTD2088" s="2206"/>
      <c r="PTE2088" s="2206"/>
      <c r="PTF2088" s="2206"/>
      <c r="PTG2088" s="2206"/>
      <c r="PTH2088" s="2206"/>
      <c r="PTI2088" s="2206"/>
      <c r="PTJ2088" s="2206"/>
      <c r="PTK2088" s="2206"/>
      <c r="PTL2088" s="2206"/>
      <c r="PTM2088" s="2206"/>
      <c r="PTN2088" s="2206"/>
      <c r="PTO2088" s="2206"/>
      <c r="PTP2088" s="2206"/>
      <c r="PTQ2088" s="2206"/>
      <c r="PTR2088" s="2206"/>
      <c r="PTS2088" s="2206"/>
      <c r="PTT2088" s="2206"/>
      <c r="PTU2088" s="2206"/>
      <c r="PTV2088" s="2206"/>
      <c r="PTW2088" s="2206"/>
      <c r="PTX2088" s="2206"/>
      <c r="PTY2088" s="2206"/>
      <c r="PTZ2088" s="2206"/>
      <c r="PUA2088" s="2206"/>
      <c r="PUB2088" s="2206"/>
      <c r="PUC2088" s="2206"/>
      <c r="PUD2088" s="2206"/>
      <c r="PUE2088" s="2206"/>
      <c r="PUF2088" s="2206"/>
      <c r="PUG2088" s="2206"/>
      <c r="PUH2088" s="2206"/>
      <c r="PUI2088" s="2206"/>
      <c r="PUJ2088" s="2206"/>
      <c r="PUK2088" s="2206"/>
      <c r="PUL2088" s="2206"/>
      <c r="PUM2088" s="2206"/>
      <c r="PUN2088" s="2206"/>
      <c r="PUO2088" s="2206"/>
      <c r="PUP2088" s="2206"/>
      <c r="PUQ2088" s="2206"/>
      <c r="PUR2088" s="2206"/>
      <c r="PUS2088" s="2206"/>
      <c r="PUT2088" s="2206"/>
      <c r="PUU2088" s="2206"/>
      <c r="PUV2088" s="2206"/>
      <c r="PUW2088" s="2206"/>
      <c r="PUX2088" s="2206"/>
      <c r="PUY2088" s="2206"/>
      <c r="PUZ2088" s="2206"/>
      <c r="PVA2088" s="2206"/>
      <c r="PVB2088" s="2206"/>
      <c r="PVC2088" s="2206"/>
      <c r="PVD2088" s="2206"/>
      <c r="PVE2088" s="2206"/>
      <c r="PVF2088" s="2206"/>
      <c r="PVG2088" s="2206"/>
      <c r="PVH2088" s="2206"/>
      <c r="PVI2088" s="2206"/>
      <c r="PVJ2088" s="2206"/>
      <c r="PVK2088" s="2206"/>
      <c r="PVL2088" s="2206"/>
      <c r="PVM2088" s="2206"/>
      <c r="PVN2088" s="2206"/>
      <c r="PVO2088" s="2206"/>
      <c r="PVP2088" s="2206"/>
      <c r="PVQ2088" s="2206"/>
      <c r="PVR2088" s="2206"/>
      <c r="PVS2088" s="2206"/>
      <c r="PVT2088" s="2206"/>
      <c r="PVU2088" s="2206"/>
      <c r="PVV2088" s="2206"/>
      <c r="PVW2088" s="2206"/>
      <c r="PVX2088" s="2206"/>
      <c r="PVY2088" s="2206"/>
      <c r="PVZ2088" s="2206"/>
      <c r="PWA2088" s="2206"/>
      <c r="PWB2088" s="2206"/>
      <c r="PWC2088" s="2206"/>
      <c r="PWD2088" s="2206"/>
      <c r="PWE2088" s="2206"/>
      <c r="PWF2088" s="2206"/>
      <c r="PWG2088" s="2206"/>
      <c r="PWH2088" s="2206"/>
      <c r="PWI2088" s="2206"/>
      <c r="PWJ2088" s="2206"/>
      <c r="PWK2088" s="2206"/>
      <c r="PWL2088" s="2206"/>
      <c r="PWM2088" s="2206"/>
      <c r="PWN2088" s="2206"/>
      <c r="PWO2088" s="2206"/>
      <c r="PWP2088" s="2206"/>
      <c r="PWQ2088" s="2206"/>
      <c r="PWR2088" s="2206"/>
      <c r="PWS2088" s="2206"/>
      <c r="PWT2088" s="2206"/>
      <c r="PWU2088" s="2206"/>
      <c r="PWV2088" s="2206"/>
      <c r="PWW2088" s="2206"/>
      <c r="PWX2088" s="2206"/>
      <c r="PWY2088" s="2206"/>
      <c r="PWZ2088" s="2206"/>
      <c r="PXA2088" s="2206"/>
      <c r="PXB2088" s="2206"/>
      <c r="PXC2088" s="2206"/>
      <c r="PXD2088" s="2206"/>
      <c r="PXE2088" s="2206"/>
      <c r="PXF2088" s="2206"/>
      <c r="PXG2088" s="2206"/>
      <c r="PXH2088" s="2206"/>
      <c r="PXI2088" s="2206"/>
      <c r="PXJ2088" s="2206"/>
      <c r="PXK2088" s="2206"/>
      <c r="PXL2088" s="2206"/>
      <c r="PXM2088" s="2206"/>
      <c r="PXN2088" s="2206"/>
      <c r="PXO2088" s="2206"/>
      <c r="PXP2088" s="2206"/>
      <c r="PXQ2088" s="2206"/>
      <c r="PXR2088" s="2206"/>
      <c r="PXS2088" s="2206"/>
      <c r="PXT2088" s="2206"/>
      <c r="PXU2088" s="2206"/>
      <c r="PXV2088" s="2206"/>
      <c r="PXW2088" s="2206"/>
      <c r="PXX2088" s="2206"/>
      <c r="PXY2088" s="2206"/>
      <c r="PXZ2088" s="2206"/>
      <c r="PYA2088" s="2206"/>
      <c r="PYB2088" s="2206"/>
      <c r="PYC2088" s="2206"/>
      <c r="PYD2088" s="2206"/>
      <c r="PYE2088" s="2206"/>
      <c r="PYF2088" s="2206"/>
      <c r="PYG2088" s="2206"/>
      <c r="PYH2088" s="2206"/>
      <c r="PYI2088" s="2206"/>
      <c r="PYJ2088" s="2206"/>
      <c r="PYK2088" s="2206"/>
      <c r="PYL2088" s="2206"/>
      <c r="PYM2088" s="2206"/>
      <c r="PYN2088" s="2206"/>
      <c r="PYO2088" s="2206"/>
      <c r="PYP2088" s="2206"/>
      <c r="PYQ2088" s="2206"/>
      <c r="PYR2088" s="2206"/>
      <c r="PYS2088" s="2206"/>
      <c r="PYT2088" s="2206"/>
      <c r="PYU2088" s="2206"/>
      <c r="PYV2088" s="2206"/>
      <c r="PYW2088" s="2206"/>
      <c r="PYX2088" s="2206"/>
      <c r="PYY2088" s="2206"/>
      <c r="PYZ2088" s="2206"/>
      <c r="PZA2088" s="2206"/>
      <c r="PZB2088" s="2206"/>
      <c r="PZC2088" s="2206"/>
      <c r="PZD2088" s="2206"/>
      <c r="PZE2088" s="2206"/>
      <c r="PZF2088" s="2206"/>
      <c r="PZG2088" s="2206"/>
      <c r="PZH2088" s="2206"/>
      <c r="PZI2088" s="2206"/>
      <c r="PZJ2088" s="2206"/>
      <c r="PZK2088" s="2206"/>
      <c r="PZL2088" s="2206"/>
      <c r="PZM2088" s="2206"/>
      <c r="PZN2088" s="2206"/>
      <c r="PZO2088" s="2206"/>
      <c r="PZP2088" s="2206"/>
      <c r="PZQ2088" s="2206"/>
      <c r="PZR2088" s="2206"/>
      <c r="PZS2088" s="2206"/>
      <c r="PZT2088" s="2206"/>
      <c r="PZU2088" s="2206"/>
      <c r="PZV2088" s="2206"/>
      <c r="PZW2088" s="2206"/>
      <c r="PZX2088" s="2206"/>
      <c r="PZY2088" s="2206"/>
      <c r="PZZ2088" s="2206"/>
      <c r="QAA2088" s="2206"/>
      <c r="QAB2088" s="2206"/>
      <c r="QAC2088" s="2206"/>
      <c r="QAD2088" s="2206"/>
      <c r="QAE2088" s="2206"/>
      <c r="QAF2088" s="2206"/>
      <c r="QAG2088" s="2206"/>
      <c r="QAH2088" s="2206"/>
      <c r="QAI2088" s="2206"/>
      <c r="QAJ2088" s="2206"/>
      <c r="QAK2088" s="2206"/>
      <c r="QAL2088" s="2206"/>
      <c r="QAM2088" s="2206"/>
      <c r="QAN2088" s="2206"/>
      <c r="QAO2088" s="2206"/>
      <c r="QAP2088" s="2206"/>
      <c r="QAQ2088" s="2206"/>
      <c r="QAR2088" s="2206"/>
      <c r="QAS2088" s="2206"/>
      <c r="QAT2088" s="2206"/>
      <c r="QAU2088" s="2206"/>
      <c r="QAV2088" s="2206"/>
      <c r="QAW2088" s="2206"/>
      <c r="QAX2088" s="2206"/>
      <c r="QAY2088" s="2206"/>
      <c r="QAZ2088" s="2206"/>
      <c r="QBA2088" s="2206"/>
      <c r="QBB2088" s="2206"/>
      <c r="QBC2088" s="2206"/>
      <c r="QBD2088" s="2206"/>
      <c r="QBE2088" s="2206"/>
      <c r="QBF2088" s="2206"/>
      <c r="QBG2088" s="2206"/>
      <c r="QBH2088" s="2206"/>
      <c r="QBI2088" s="2206"/>
      <c r="QBJ2088" s="2206"/>
      <c r="QBK2088" s="2206"/>
      <c r="QBL2088" s="2206"/>
      <c r="QBM2088" s="2206"/>
      <c r="QBN2088" s="2206"/>
      <c r="QBO2088" s="2206"/>
      <c r="QBP2088" s="2206"/>
      <c r="QBQ2088" s="2206"/>
      <c r="QBR2088" s="2206"/>
      <c r="QBS2088" s="2206"/>
      <c r="QBT2088" s="2206"/>
      <c r="QBU2088" s="2206"/>
      <c r="QBV2088" s="2206"/>
      <c r="QBW2088" s="2206"/>
      <c r="QBX2088" s="2206"/>
      <c r="QBY2088" s="2206"/>
      <c r="QBZ2088" s="2206"/>
      <c r="QCA2088" s="2206"/>
      <c r="QCB2088" s="2206"/>
      <c r="QCC2088" s="2206"/>
      <c r="QCD2088" s="2206"/>
      <c r="QCE2088" s="2206"/>
      <c r="QCF2088" s="2206"/>
      <c r="QCG2088" s="2206"/>
      <c r="QCH2088" s="2206"/>
      <c r="QCI2088" s="2206"/>
      <c r="QCJ2088" s="2206"/>
      <c r="QCK2088" s="2206"/>
      <c r="QCL2088" s="2206"/>
      <c r="QCM2088" s="2206"/>
      <c r="QCN2088" s="2206"/>
      <c r="QCO2088" s="2206"/>
      <c r="QCP2088" s="2206"/>
      <c r="QCQ2088" s="2206"/>
      <c r="QCR2088" s="2206"/>
      <c r="QCS2088" s="2206"/>
      <c r="QCT2088" s="2206"/>
      <c r="QCU2088" s="2206"/>
      <c r="QCV2088" s="2206"/>
      <c r="QCW2088" s="2206"/>
      <c r="QCX2088" s="2206"/>
      <c r="QCY2088" s="2206"/>
      <c r="QCZ2088" s="2206"/>
      <c r="QDA2088" s="2206"/>
      <c r="QDB2088" s="2206"/>
      <c r="QDC2088" s="2206"/>
      <c r="QDD2088" s="2206"/>
      <c r="QDE2088" s="2206"/>
      <c r="QDF2088" s="2206"/>
      <c r="QDG2088" s="2206"/>
      <c r="QDH2088" s="2206"/>
      <c r="QDI2088" s="2206"/>
      <c r="QDJ2088" s="2206"/>
      <c r="QDK2088" s="2206"/>
      <c r="QDL2088" s="2206"/>
      <c r="QDM2088" s="2206"/>
      <c r="QDN2088" s="2206"/>
      <c r="QDO2088" s="2206"/>
      <c r="QDP2088" s="2206"/>
      <c r="QDQ2088" s="2206"/>
      <c r="QDR2088" s="2206"/>
      <c r="QDS2088" s="2206"/>
      <c r="QDT2088" s="2206"/>
      <c r="QDU2088" s="2206"/>
      <c r="QDV2088" s="2206"/>
      <c r="QDW2088" s="2206"/>
      <c r="QDX2088" s="2206"/>
      <c r="QDY2088" s="2206"/>
      <c r="QDZ2088" s="2206"/>
      <c r="QEA2088" s="2206"/>
      <c r="QEB2088" s="2206"/>
      <c r="QEC2088" s="2206"/>
      <c r="QED2088" s="2206"/>
      <c r="QEE2088" s="2206"/>
      <c r="QEF2088" s="2206"/>
      <c r="QEG2088" s="2206"/>
      <c r="QEH2088" s="2206"/>
      <c r="QEI2088" s="2206"/>
      <c r="QEJ2088" s="2206"/>
      <c r="QEK2088" s="2206"/>
      <c r="QEL2088" s="2206"/>
      <c r="QEM2088" s="2206"/>
      <c r="QEN2088" s="2206"/>
      <c r="QEO2088" s="2206"/>
      <c r="QEP2088" s="2206"/>
      <c r="QEQ2088" s="2206"/>
      <c r="QER2088" s="2206"/>
      <c r="QES2088" s="2206"/>
      <c r="QET2088" s="2206"/>
      <c r="QEU2088" s="2206"/>
      <c r="QEV2088" s="2206"/>
      <c r="QEW2088" s="2206"/>
      <c r="QEX2088" s="2206"/>
      <c r="QEY2088" s="2206"/>
      <c r="QEZ2088" s="2206"/>
      <c r="QFA2088" s="2206"/>
      <c r="QFB2088" s="2206"/>
      <c r="QFC2088" s="2206"/>
      <c r="QFD2088" s="2206"/>
      <c r="QFE2088" s="2206"/>
      <c r="QFF2088" s="2206"/>
      <c r="QFG2088" s="2206"/>
      <c r="QFH2088" s="2206"/>
      <c r="QFI2088" s="2206"/>
      <c r="QFJ2088" s="2206"/>
      <c r="QFK2088" s="2206"/>
      <c r="QFL2088" s="2206"/>
      <c r="QFM2088" s="2206"/>
      <c r="QFN2088" s="2206"/>
      <c r="QFO2088" s="2206"/>
      <c r="QFP2088" s="2206"/>
      <c r="QFQ2088" s="2206"/>
      <c r="QFR2088" s="2206"/>
      <c r="QFS2088" s="2206"/>
      <c r="QFT2088" s="2206"/>
      <c r="QFU2088" s="2206"/>
      <c r="QFV2088" s="2206"/>
      <c r="QFW2088" s="2206"/>
      <c r="QFX2088" s="2206"/>
      <c r="QFY2088" s="2206"/>
      <c r="QFZ2088" s="2206"/>
      <c r="QGA2088" s="2206"/>
      <c r="QGB2088" s="2206"/>
      <c r="QGC2088" s="2206"/>
      <c r="QGD2088" s="2206"/>
      <c r="QGE2088" s="2206"/>
      <c r="QGF2088" s="2206"/>
      <c r="QGG2088" s="2206"/>
      <c r="QGH2088" s="2206"/>
      <c r="QGI2088" s="2206"/>
      <c r="QGJ2088" s="2206"/>
      <c r="QGK2088" s="2206"/>
      <c r="QGL2088" s="2206"/>
      <c r="QGM2088" s="2206"/>
      <c r="QGN2088" s="2206"/>
      <c r="QGO2088" s="2206"/>
      <c r="QGP2088" s="2206"/>
      <c r="QGQ2088" s="2206"/>
      <c r="QGR2088" s="2206"/>
      <c r="QGS2088" s="2206"/>
      <c r="QGT2088" s="2206"/>
      <c r="QGU2088" s="2206"/>
      <c r="QGV2088" s="2206"/>
      <c r="QGW2088" s="2206"/>
      <c r="QGX2088" s="2206"/>
      <c r="QGY2088" s="2206"/>
      <c r="QGZ2088" s="2206"/>
      <c r="QHA2088" s="2206"/>
      <c r="QHB2088" s="2206"/>
      <c r="QHC2088" s="2206"/>
      <c r="QHD2088" s="2206"/>
      <c r="QHE2088" s="2206"/>
      <c r="QHF2088" s="2206"/>
      <c r="QHG2088" s="2206"/>
      <c r="QHH2088" s="2206"/>
      <c r="QHI2088" s="2206"/>
      <c r="QHJ2088" s="2206"/>
      <c r="QHK2088" s="2206"/>
      <c r="QHL2088" s="2206"/>
      <c r="QHM2088" s="2206"/>
      <c r="QHN2088" s="2206"/>
      <c r="QHO2088" s="2206"/>
      <c r="QHP2088" s="2206"/>
      <c r="QHQ2088" s="2206"/>
      <c r="QHR2088" s="2206"/>
      <c r="QHS2088" s="2206"/>
      <c r="QHT2088" s="2206"/>
      <c r="QHU2088" s="2206"/>
      <c r="QHV2088" s="2206"/>
      <c r="QHW2088" s="2206"/>
      <c r="QHX2088" s="2206"/>
      <c r="QHY2088" s="2206"/>
      <c r="QHZ2088" s="2206"/>
      <c r="QIA2088" s="2206"/>
      <c r="QIB2088" s="2206"/>
      <c r="QIC2088" s="2206"/>
      <c r="QID2088" s="2206"/>
      <c r="QIE2088" s="2206"/>
      <c r="QIF2088" s="2206"/>
      <c r="QIG2088" s="2206"/>
      <c r="QIH2088" s="2206"/>
      <c r="QII2088" s="2206"/>
      <c r="QIJ2088" s="2206"/>
      <c r="QIK2088" s="2206"/>
      <c r="QIL2088" s="2206"/>
      <c r="QIM2088" s="2206"/>
      <c r="QIN2088" s="2206"/>
      <c r="QIO2088" s="2206"/>
      <c r="QIP2088" s="2206"/>
      <c r="QIQ2088" s="2206"/>
      <c r="QIR2088" s="2206"/>
      <c r="QIS2088" s="2206"/>
      <c r="QIT2088" s="2206"/>
      <c r="QIU2088" s="2206"/>
      <c r="QIV2088" s="2206"/>
      <c r="QIW2088" s="2206"/>
      <c r="QIX2088" s="2206"/>
      <c r="QIY2088" s="2206"/>
      <c r="QIZ2088" s="2206"/>
      <c r="QJA2088" s="2206"/>
      <c r="QJB2088" s="2206"/>
      <c r="QJC2088" s="2206"/>
      <c r="QJD2088" s="2206"/>
      <c r="QJE2088" s="2206"/>
      <c r="QJF2088" s="2206"/>
      <c r="QJG2088" s="2206"/>
      <c r="QJH2088" s="2206"/>
      <c r="QJI2088" s="2206"/>
      <c r="QJJ2088" s="2206"/>
      <c r="QJK2088" s="2206"/>
      <c r="QJL2088" s="2206"/>
      <c r="QJM2088" s="2206"/>
      <c r="QJN2088" s="2206"/>
      <c r="QJO2088" s="2206"/>
      <c r="QJP2088" s="2206"/>
      <c r="QJQ2088" s="2206"/>
      <c r="QJR2088" s="2206"/>
      <c r="QJS2088" s="2206"/>
      <c r="QJT2088" s="2206"/>
      <c r="QJU2088" s="2206"/>
      <c r="QJV2088" s="2206"/>
      <c r="QJW2088" s="2206"/>
      <c r="QJX2088" s="2206"/>
      <c r="QJY2088" s="2206"/>
      <c r="QJZ2088" s="2206"/>
      <c r="QKA2088" s="2206"/>
      <c r="QKB2088" s="2206"/>
      <c r="QKC2088" s="2206"/>
      <c r="QKD2088" s="2206"/>
      <c r="QKE2088" s="2206"/>
      <c r="QKF2088" s="2206"/>
      <c r="QKG2088" s="2206"/>
      <c r="QKH2088" s="2206"/>
      <c r="QKI2088" s="2206"/>
      <c r="QKJ2088" s="2206"/>
      <c r="QKK2088" s="2206"/>
      <c r="QKL2088" s="2206"/>
      <c r="QKM2088" s="2206"/>
      <c r="QKN2088" s="2206"/>
      <c r="QKO2088" s="2206"/>
      <c r="QKP2088" s="2206"/>
      <c r="QKQ2088" s="2206"/>
      <c r="QKR2088" s="2206"/>
      <c r="QKS2088" s="2206"/>
      <c r="QKT2088" s="2206"/>
      <c r="QKU2088" s="2206"/>
      <c r="QKV2088" s="2206"/>
      <c r="QKW2088" s="2206"/>
      <c r="QKX2088" s="2206"/>
      <c r="QKY2088" s="2206"/>
      <c r="QKZ2088" s="2206"/>
      <c r="QLA2088" s="2206"/>
      <c r="QLB2088" s="2206"/>
      <c r="QLC2088" s="2206"/>
      <c r="QLD2088" s="2206"/>
      <c r="QLE2088" s="2206"/>
      <c r="QLF2088" s="2206"/>
      <c r="QLG2088" s="2206"/>
      <c r="QLH2088" s="2206"/>
      <c r="QLI2088" s="2206"/>
      <c r="QLJ2088" s="2206"/>
      <c r="QLK2088" s="2206"/>
      <c r="QLL2088" s="2206"/>
      <c r="QLM2088" s="2206"/>
      <c r="QLN2088" s="2206"/>
      <c r="QLO2088" s="2206"/>
      <c r="QLP2088" s="2206"/>
      <c r="QLQ2088" s="2206"/>
      <c r="QLR2088" s="2206"/>
      <c r="QLS2088" s="2206"/>
      <c r="QLT2088" s="2206"/>
      <c r="QLU2088" s="2206"/>
      <c r="QLV2088" s="2206"/>
      <c r="QLW2088" s="2206"/>
      <c r="QLX2088" s="2206"/>
      <c r="QLY2088" s="2206"/>
      <c r="QLZ2088" s="2206"/>
      <c r="QMA2088" s="2206"/>
      <c r="QMB2088" s="2206"/>
      <c r="QMC2088" s="2206"/>
      <c r="QMD2088" s="2206"/>
      <c r="QME2088" s="2206"/>
      <c r="QMF2088" s="2206"/>
      <c r="QMG2088" s="2206"/>
      <c r="QMH2088" s="2206"/>
      <c r="QMI2088" s="2206"/>
      <c r="QMJ2088" s="2206"/>
      <c r="QMK2088" s="2206"/>
      <c r="QML2088" s="2206"/>
      <c r="QMM2088" s="2206"/>
      <c r="QMN2088" s="2206"/>
      <c r="QMO2088" s="2206"/>
      <c r="QMP2088" s="2206"/>
      <c r="QMQ2088" s="2206"/>
      <c r="QMR2088" s="2206"/>
      <c r="QMS2088" s="2206"/>
      <c r="QMT2088" s="2206"/>
      <c r="QMU2088" s="2206"/>
      <c r="QMV2088" s="2206"/>
      <c r="QMW2088" s="2206"/>
      <c r="QMX2088" s="2206"/>
      <c r="QMY2088" s="2206"/>
      <c r="QMZ2088" s="2206"/>
      <c r="QNA2088" s="2206"/>
      <c r="QNB2088" s="2206"/>
      <c r="QNC2088" s="2206"/>
      <c r="QND2088" s="2206"/>
      <c r="QNE2088" s="2206"/>
      <c r="QNF2088" s="2206"/>
      <c r="QNG2088" s="2206"/>
      <c r="QNH2088" s="2206"/>
      <c r="QNI2088" s="2206"/>
      <c r="QNJ2088" s="2206"/>
      <c r="QNK2088" s="2206"/>
      <c r="QNL2088" s="2206"/>
      <c r="QNM2088" s="2206"/>
      <c r="QNN2088" s="2206"/>
      <c r="QNO2088" s="2206"/>
      <c r="QNP2088" s="2206"/>
      <c r="QNQ2088" s="2206"/>
      <c r="QNR2088" s="2206"/>
      <c r="QNS2088" s="2206"/>
      <c r="QNT2088" s="2206"/>
      <c r="QNU2088" s="2206"/>
      <c r="QNV2088" s="2206"/>
      <c r="QNW2088" s="2206"/>
      <c r="QNX2088" s="2206"/>
      <c r="QNY2088" s="2206"/>
      <c r="QNZ2088" s="2206"/>
      <c r="QOA2088" s="2206"/>
      <c r="QOB2088" s="2206"/>
      <c r="QOC2088" s="2206"/>
      <c r="QOD2088" s="2206"/>
      <c r="QOE2088" s="2206"/>
      <c r="QOF2088" s="2206"/>
      <c r="QOG2088" s="2206"/>
      <c r="QOH2088" s="2206"/>
      <c r="QOI2088" s="2206"/>
      <c r="QOJ2088" s="2206"/>
      <c r="QOK2088" s="2206"/>
      <c r="QOL2088" s="2206"/>
      <c r="QOM2088" s="2206"/>
      <c r="QON2088" s="2206"/>
      <c r="QOO2088" s="2206"/>
      <c r="QOP2088" s="2206"/>
      <c r="QOQ2088" s="2206"/>
      <c r="QOR2088" s="2206"/>
      <c r="QOS2088" s="2206"/>
      <c r="QOT2088" s="2206"/>
      <c r="QOU2088" s="2206"/>
      <c r="QOV2088" s="2206"/>
      <c r="QOW2088" s="2206"/>
      <c r="QOX2088" s="2206"/>
      <c r="QOY2088" s="2206"/>
      <c r="QOZ2088" s="2206"/>
      <c r="QPA2088" s="2206"/>
      <c r="QPB2088" s="2206"/>
      <c r="QPC2088" s="2206"/>
      <c r="QPD2088" s="2206"/>
      <c r="QPE2088" s="2206"/>
      <c r="QPF2088" s="2206"/>
      <c r="QPG2088" s="2206"/>
      <c r="QPH2088" s="2206"/>
      <c r="QPI2088" s="2206"/>
      <c r="QPJ2088" s="2206"/>
      <c r="QPK2088" s="2206"/>
      <c r="QPL2088" s="2206"/>
      <c r="QPM2088" s="2206"/>
      <c r="QPN2088" s="2206"/>
      <c r="QPO2088" s="2206"/>
      <c r="QPP2088" s="2206"/>
      <c r="QPQ2088" s="2206"/>
      <c r="QPR2088" s="2206"/>
      <c r="QPS2088" s="2206"/>
      <c r="QPT2088" s="2206"/>
      <c r="QPU2088" s="2206"/>
      <c r="QPV2088" s="2206"/>
      <c r="QPW2088" s="2206"/>
      <c r="QPX2088" s="2206"/>
      <c r="QPY2088" s="2206"/>
      <c r="QPZ2088" s="2206"/>
      <c r="QQA2088" s="2206"/>
      <c r="QQB2088" s="2206"/>
      <c r="QQC2088" s="2206"/>
      <c r="QQD2088" s="2206"/>
      <c r="QQE2088" s="2206"/>
      <c r="QQF2088" s="2206"/>
      <c r="QQG2088" s="2206"/>
      <c r="QQH2088" s="2206"/>
      <c r="QQI2088" s="2206"/>
      <c r="QQJ2088" s="2206"/>
      <c r="QQK2088" s="2206"/>
      <c r="QQL2088" s="2206"/>
      <c r="QQM2088" s="2206"/>
      <c r="QQN2088" s="2206"/>
      <c r="QQO2088" s="2206"/>
      <c r="QQP2088" s="2206"/>
      <c r="QQQ2088" s="2206"/>
      <c r="QQR2088" s="2206"/>
      <c r="QQS2088" s="2206"/>
      <c r="QQT2088" s="2206"/>
      <c r="QQU2088" s="2206"/>
      <c r="QQV2088" s="2206"/>
      <c r="QQW2088" s="2206"/>
      <c r="QQX2088" s="2206"/>
      <c r="QQY2088" s="2206"/>
      <c r="QQZ2088" s="2206"/>
      <c r="QRA2088" s="2206"/>
      <c r="QRB2088" s="2206"/>
      <c r="QRC2088" s="2206"/>
      <c r="QRD2088" s="2206"/>
      <c r="QRE2088" s="2206"/>
      <c r="QRF2088" s="2206"/>
      <c r="QRG2088" s="2206"/>
      <c r="QRH2088" s="2206"/>
      <c r="QRI2088" s="2206"/>
      <c r="QRJ2088" s="2206"/>
      <c r="QRK2088" s="2206"/>
      <c r="QRL2088" s="2206"/>
      <c r="QRM2088" s="2206"/>
      <c r="QRN2088" s="2206"/>
      <c r="QRO2088" s="2206"/>
      <c r="QRP2088" s="2206"/>
      <c r="QRQ2088" s="2206"/>
      <c r="QRR2088" s="2206"/>
      <c r="QRS2088" s="2206"/>
      <c r="QRT2088" s="2206"/>
      <c r="QRU2088" s="2206"/>
      <c r="QRV2088" s="2206"/>
      <c r="QRW2088" s="2206"/>
      <c r="QRX2088" s="2206"/>
      <c r="QRY2088" s="2206"/>
      <c r="QRZ2088" s="2206"/>
      <c r="QSA2088" s="2206"/>
      <c r="QSB2088" s="2206"/>
      <c r="QSC2088" s="2206"/>
      <c r="QSD2088" s="2206"/>
      <c r="QSE2088" s="2206"/>
      <c r="QSF2088" s="2206"/>
      <c r="QSG2088" s="2206"/>
      <c r="QSH2088" s="2206"/>
      <c r="QSI2088" s="2206"/>
      <c r="QSJ2088" s="2206"/>
      <c r="QSK2088" s="2206"/>
      <c r="QSL2088" s="2206"/>
      <c r="QSM2088" s="2206"/>
      <c r="QSN2088" s="2206"/>
      <c r="QSO2088" s="2206"/>
      <c r="QSP2088" s="2206"/>
      <c r="QSQ2088" s="2206"/>
      <c r="QSR2088" s="2206"/>
      <c r="QSS2088" s="2206"/>
      <c r="QST2088" s="2206"/>
      <c r="QSU2088" s="2206"/>
      <c r="QSV2088" s="2206"/>
      <c r="QSW2088" s="2206"/>
      <c r="QSX2088" s="2206"/>
      <c r="QSY2088" s="2206"/>
      <c r="QSZ2088" s="2206"/>
      <c r="QTA2088" s="2206"/>
      <c r="QTB2088" s="2206"/>
      <c r="QTC2088" s="2206"/>
      <c r="QTD2088" s="2206"/>
      <c r="QTE2088" s="2206"/>
      <c r="QTF2088" s="2206"/>
      <c r="QTG2088" s="2206"/>
      <c r="QTH2088" s="2206"/>
      <c r="QTI2088" s="2206"/>
      <c r="QTJ2088" s="2206"/>
      <c r="QTK2088" s="2206"/>
      <c r="QTL2088" s="2206"/>
      <c r="QTM2088" s="2206"/>
      <c r="QTN2088" s="2206"/>
      <c r="QTO2088" s="2206"/>
      <c r="QTP2088" s="2206"/>
      <c r="QTQ2088" s="2206"/>
      <c r="QTR2088" s="2206"/>
      <c r="QTS2088" s="2206"/>
      <c r="QTT2088" s="2206"/>
      <c r="QTU2088" s="2206"/>
      <c r="QTV2088" s="2206"/>
      <c r="QTW2088" s="2206"/>
      <c r="QTX2088" s="2206"/>
      <c r="QTY2088" s="2206"/>
      <c r="QTZ2088" s="2206"/>
      <c r="QUA2088" s="2206"/>
      <c r="QUB2088" s="2206"/>
      <c r="QUC2088" s="2206"/>
      <c r="QUD2088" s="2206"/>
      <c r="QUE2088" s="2206"/>
      <c r="QUF2088" s="2206"/>
      <c r="QUG2088" s="2206"/>
      <c r="QUH2088" s="2206"/>
      <c r="QUI2088" s="2206"/>
      <c r="QUJ2088" s="2206"/>
      <c r="QUK2088" s="2206"/>
      <c r="QUL2088" s="2206"/>
      <c r="QUM2088" s="2206"/>
      <c r="QUN2088" s="2206"/>
      <c r="QUO2088" s="2206"/>
      <c r="QUP2088" s="2206"/>
      <c r="QUQ2088" s="2206"/>
      <c r="QUR2088" s="2206"/>
      <c r="QUS2088" s="2206"/>
      <c r="QUT2088" s="2206"/>
      <c r="QUU2088" s="2206"/>
      <c r="QUV2088" s="2206"/>
      <c r="QUW2088" s="2206"/>
      <c r="QUX2088" s="2206"/>
      <c r="QUY2088" s="2206"/>
      <c r="QUZ2088" s="2206"/>
      <c r="QVA2088" s="2206"/>
      <c r="QVB2088" s="2206"/>
      <c r="QVC2088" s="2206"/>
      <c r="QVD2088" s="2206"/>
      <c r="QVE2088" s="2206"/>
      <c r="QVF2088" s="2206"/>
      <c r="QVG2088" s="2206"/>
      <c r="QVH2088" s="2206"/>
      <c r="QVI2088" s="2206"/>
      <c r="QVJ2088" s="2206"/>
      <c r="QVK2088" s="2206"/>
      <c r="QVL2088" s="2206"/>
      <c r="QVM2088" s="2206"/>
      <c r="QVN2088" s="2206"/>
      <c r="QVO2088" s="2206"/>
      <c r="QVP2088" s="2206"/>
      <c r="QVQ2088" s="2206"/>
      <c r="QVR2088" s="2206"/>
      <c r="QVS2088" s="2206"/>
      <c r="QVT2088" s="2206"/>
      <c r="QVU2088" s="2206"/>
      <c r="QVV2088" s="2206"/>
      <c r="QVW2088" s="2206"/>
      <c r="QVX2088" s="2206"/>
      <c r="QVY2088" s="2206"/>
      <c r="QVZ2088" s="2206"/>
      <c r="QWA2088" s="2206"/>
      <c r="QWB2088" s="2206"/>
      <c r="QWC2088" s="2206"/>
      <c r="QWD2088" s="2206"/>
      <c r="QWE2088" s="2206"/>
      <c r="QWF2088" s="2206"/>
      <c r="QWG2088" s="2206"/>
      <c r="QWH2088" s="2206"/>
      <c r="QWI2088" s="2206"/>
      <c r="QWJ2088" s="2206"/>
      <c r="QWK2088" s="2206"/>
      <c r="QWL2088" s="2206"/>
      <c r="QWM2088" s="2206"/>
      <c r="QWN2088" s="2206"/>
      <c r="QWO2088" s="2206"/>
      <c r="QWP2088" s="2206"/>
      <c r="QWQ2088" s="2206"/>
      <c r="QWR2088" s="2206"/>
      <c r="QWS2088" s="2206"/>
      <c r="QWT2088" s="2206"/>
      <c r="QWU2088" s="2206"/>
      <c r="QWV2088" s="2206"/>
      <c r="QWW2088" s="2206"/>
      <c r="QWX2088" s="2206"/>
      <c r="QWY2088" s="2206"/>
      <c r="QWZ2088" s="2206"/>
      <c r="QXA2088" s="2206"/>
      <c r="QXB2088" s="2206"/>
      <c r="QXC2088" s="2206"/>
      <c r="QXD2088" s="2206"/>
      <c r="QXE2088" s="2206"/>
      <c r="QXF2088" s="2206"/>
      <c r="QXG2088" s="2206"/>
      <c r="QXH2088" s="2206"/>
      <c r="QXI2088" s="2206"/>
      <c r="QXJ2088" s="2206"/>
      <c r="QXK2088" s="2206"/>
      <c r="QXL2088" s="2206"/>
      <c r="QXM2088" s="2206"/>
      <c r="QXN2088" s="2206"/>
      <c r="QXO2088" s="2206"/>
      <c r="QXP2088" s="2206"/>
      <c r="QXQ2088" s="2206"/>
      <c r="QXR2088" s="2206"/>
      <c r="QXS2088" s="2206"/>
      <c r="QXT2088" s="2206"/>
      <c r="QXU2088" s="2206"/>
      <c r="QXV2088" s="2206"/>
      <c r="QXW2088" s="2206"/>
      <c r="QXX2088" s="2206"/>
      <c r="QXY2088" s="2206"/>
      <c r="QXZ2088" s="2206"/>
      <c r="QYA2088" s="2206"/>
      <c r="QYB2088" s="2206"/>
      <c r="QYC2088" s="2206"/>
      <c r="QYD2088" s="2206"/>
      <c r="QYE2088" s="2206"/>
      <c r="QYF2088" s="2206"/>
      <c r="QYG2088" s="2206"/>
      <c r="QYH2088" s="2206"/>
      <c r="QYI2088" s="2206"/>
      <c r="QYJ2088" s="2206"/>
      <c r="QYK2088" s="2206"/>
      <c r="QYL2088" s="2206"/>
      <c r="QYM2088" s="2206"/>
      <c r="QYN2088" s="2206"/>
      <c r="QYO2088" s="2206"/>
      <c r="QYP2088" s="2206"/>
      <c r="QYQ2088" s="2206"/>
      <c r="QYR2088" s="2206"/>
      <c r="QYS2088" s="2206"/>
      <c r="QYT2088" s="2206"/>
      <c r="QYU2088" s="2206"/>
      <c r="QYV2088" s="2206"/>
      <c r="QYW2088" s="2206"/>
      <c r="QYX2088" s="2206"/>
      <c r="QYY2088" s="2206"/>
      <c r="QYZ2088" s="2206"/>
      <c r="QZA2088" s="2206"/>
      <c r="QZB2088" s="2206"/>
      <c r="QZC2088" s="2206"/>
      <c r="QZD2088" s="2206"/>
      <c r="QZE2088" s="2206"/>
      <c r="QZF2088" s="2206"/>
      <c r="QZG2088" s="2206"/>
      <c r="QZH2088" s="2206"/>
      <c r="QZI2088" s="2206"/>
      <c r="QZJ2088" s="2206"/>
      <c r="QZK2088" s="2206"/>
      <c r="QZL2088" s="2206"/>
      <c r="QZM2088" s="2206"/>
      <c r="QZN2088" s="2206"/>
      <c r="QZO2088" s="2206"/>
      <c r="QZP2088" s="2206"/>
      <c r="QZQ2088" s="2206"/>
      <c r="QZR2088" s="2206"/>
      <c r="QZS2088" s="2206"/>
      <c r="QZT2088" s="2206"/>
      <c r="QZU2088" s="2206"/>
      <c r="QZV2088" s="2206"/>
      <c r="QZW2088" s="2206"/>
      <c r="QZX2088" s="2206"/>
      <c r="QZY2088" s="2206"/>
      <c r="QZZ2088" s="2206"/>
      <c r="RAA2088" s="2206"/>
      <c r="RAB2088" s="2206"/>
      <c r="RAC2088" s="2206"/>
      <c r="RAD2088" s="2206"/>
      <c r="RAE2088" s="2206"/>
      <c r="RAF2088" s="2206"/>
      <c r="RAG2088" s="2206"/>
      <c r="RAH2088" s="2206"/>
      <c r="RAI2088" s="2206"/>
      <c r="RAJ2088" s="2206"/>
      <c r="RAK2088" s="2206"/>
      <c r="RAL2088" s="2206"/>
      <c r="RAM2088" s="2206"/>
      <c r="RAN2088" s="2206"/>
      <c r="RAO2088" s="2206"/>
      <c r="RAP2088" s="2206"/>
      <c r="RAQ2088" s="2206"/>
      <c r="RAR2088" s="2206"/>
      <c r="RAS2088" s="2206"/>
      <c r="RAT2088" s="2206"/>
      <c r="RAU2088" s="2206"/>
      <c r="RAV2088" s="2206"/>
      <c r="RAW2088" s="2206"/>
      <c r="RAX2088" s="2206"/>
      <c r="RAY2088" s="2206"/>
      <c r="RAZ2088" s="2206"/>
      <c r="RBA2088" s="2206"/>
      <c r="RBB2088" s="2206"/>
      <c r="RBC2088" s="2206"/>
      <c r="RBD2088" s="2206"/>
      <c r="RBE2088" s="2206"/>
      <c r="RBF2088" s="2206"/>
      <c r="RBG2088" s="2206"/>
      <c r="RBH2088" s="2206"/>
      <c r="RBI2088" s="2206"/>
      <c r="RBJ2088" s="2206"/>
      <c r="RBK2088" s="2206"/>
      <c r="RBL2088" s="2206"/>
      <c r="RBM2088" s="2206"/>
      <c r="RBN2088" s="2206"/>
      <c r="RBO2088" s="2206"/>
      <c r="RBP2088" s="2206"/>
      <c r="RBQ2088" s="2206"/>
      <c r="RBR2088" s="2206"/>
      <c r="RBS2088" s="2206"/>
      <c r="RBT2088" s="2206"/>
      <c r="RBU2088" s="2206"/>
      <c r="RBV2088" s="2206"/>
      <c r="RBW2088" s="2206"/>
      <c r="RBX2088" s="2206"/>
      <c r="RBY2088" s="2206"/>
      <c r="RBZ2088" s="2206"/>
      <c r="RCA2088" s="2206"/>
      <c r="RCB2088" s="2206"/>
      <c r="RCC2088" s="2206"/>
      <c r="RCD2088" s="2206"/>
      <c r="RCE2088" s="2206"/>
      <c r="RCF2088" s="2206"/>
      <c r="RCG2088" s="2206"/>
      <c r="RCH2088" s="2206"/>
      <c r="RCI2088" s="2206"/>
      <c r="RCJ2088" s="2206"/>
      <c r="RCK2088" s="2206"/>
      <c r="RCL2088" s="2206"/>
      <c r="RCM2088" s="2206"/>
      <c r="RCN2088" s="2206"/>
      <c r="RCO2088" s="2206"/>
      <c r="RCP2088" s="2206"/>
      <c r="RCQ2088" s="2206"/>
      <c r="RCR2088" s="2206"/>
      <c r="RCS2088" s="2206"/>
      <c r="RCT2088" s="2206"/>
      <c r="RCU2088" s="2206"/>
      <c r="RCV2088" s="2206"/>
      <c r="RCW2088" s="2206"/>
      <c r="RCX2088" s="2206"/>
      <c r="RCY2088" s="2206"/>
      <c r="RCZ2088" s="2206"/>
      <c r="RDA2088" s="2206"/>
      <c r="RDB2088" s="2206"/>
      <c r="RDC2088" s="2206"/>
      <c r="RDD2088" s="2206"/>
      <c r="RDE2088" s="2206"/>
      <c r="RDF2088" s="2206"/>
      <c r="RDG2088" s="2206"/>
      <c r="RDH2088" s="2206"/>
      <c r="RDI2088" s="2206"/>
      <c r="RDJ2088" s="2206"/>
      <c r="RDK2088" s="2206"/>
      <c r="RDL2088" s="2206"/>
      <c r="RDM2088" s="2206"/>
      <c r="RDN2088" s="2206"/>
      <c r="RDO2088" s="2206"/>
      <c r="RDP2088" s="2206"/>
      <c r="RDQ2088" s="2206"/>
      <c r="RDR2088" s="2206"/>
      <c r="RDS2088" s="2206"/>
      <c r="RDT2088" s="2206"/>
      <c r="RDU2088" s="2206"/>
      <c r="RDV2088" s="2206"/>
      <c r="RDW2088" s="2206"/>
      <c r="RDX2088" s="2206"/>
      <c r="RDY2088" s="2206"/>
      <c r="RDZ2088" s="2206"/>
      <c r="REA2088" s="2206"/>
      <c r="REB2088" s="2206"/>
      <c r="REC2088" s="2206"/>
      <c r="RED2088" s="2206"/>
      <c r="REE2088" s="2206"/>
      <c r="REF2088" s="2206"/>
      <c r="REG2088" s="2206"/>
      <c r="REH2088" s="2206"/>
      <c r="REI2088" s="2206"/>
      <c r="REJ2088" s="2206"/>
      <c r="REK2088" s="2206"/>
      <c r="REL2088" s="2206"/>
      <c r="REM2088" s="2206"/>
      <c r="REN2088" s="2206"/>
      <c r="REO2088" s="2206"/>
      <c r="REP2088" s="2206"/>
      <c r="REQ2088" s="2206"/>
      <c r="RER2088" s="2206"/>
      <c r="RES2088" s="2206"/>
      <c r="RET2088" s="2206"/>
      <c r="REU2088" s="2206"/>
      <c r="REV2088" s="2206"/>
      <c r="REW2088" s="2206"/>
      <c r="REX2088" s="2206"/>
      <c r="REY2088" s="2206"/>
      <c r="REZ2088" s="2206"/>
      <c r="RFA2088" s="2206"/>
      <c r="RFB2088" s="2206"/>
      <c r="RFC2088" s="2206"/>
      <c r="RFD2088" s="2206"/>
      <c r="RFE2088" s="2206"/>
      <c r="RFF2088" s="2206"/>
      <c r="RFG2088" s="2206"/>
      <c r="RFH2088" s="2206"/>
      <c r="RFI2088" s="2206"/>
      <c r="RFJ2088" s="2206"/>
      <c r="RFK2088" s="2206"/>
      <c r="RFL2088" s="2206"/>
      <c r="RFM2088" s="2206"/>
      <c r="RFN2088" s="2206"/>
      <c r="RFO2088" s="2206"/>
      <c r="RFP2088" s="2206"/>
      <c r="RFQ2088" s="2206"/>
      <c r="RFR2088" s="2206"/>
      <c r="RFS2088" s="2206"/>
      <c r="RFT2088" s="2206"/>
      <c r="RFU2088" s="2206"/>
      <c r="RFV2088" s="2206"/>
      <c r="RFW2088" s="2206"/>
      <c r="RFX2088" s="2206"/>
      <c r="RFY2088" s="2206"/>
      <c r="RFZ2088" s="2206"/>
      <c r="RGA2088" s="2206"/>
      <c r="RGB2088" s="2206"/>
      <c r="RGC2088" s="2206"/>
      <c r="RGD2088" s="2206"/>
      <c r="RGE2088" s="2206"/>
      <c r="RGF2088" s="2206"/>
      <c r="RGG2088" s="2206"/>
      <c r="RGH2088" s="2206"/>
      <c r="RGI2088" s="2206"/>
      <c r="RGJ2088" s="2206"/>
      <c r="RGK2088" s="2206"/>
      <c r="RGL2088" s="2206"/>
      <c r="RGM2088" s="2206"/>
      <c r="RGN2088" s="2206"/>
      <c r="RGO2088" s="2206"/>
      <c r="RGP2088" s="2206"/>
      <c r="RGQ2088" s="2206"/>
      <c r="RGR2088" s="2206"/>
      <c r="RGS2088" s="2206"/>
      <c r="RGT2088" s="2206"/>
      <c r="RGU2088" s="2206"/>
      <c r="RGV2088" s="2206"/>
      <c r="RGW2088" s="2206"/>
      <c r="RGX2088" s="2206"/>
      <c r="RGY2088" s="2206"/>
      <c r="RGZ2088" s="2206"/>
      <c r="RHA2088" s="2206"/>
      <c r="RHB2088" s="2206"/>
      <c r="RHC2088" s="2206"/>
      <c r="RHD2088" s="2206"/>
      <c r="RHE2088" s="2206"/>
      <c r="RHF2088" s="2206"/>
      <c r="RHG2088" s="2206"/>
      <c r="RHH2088" s="2206"/>
      <c r="RHI2088" s="2206"/>
      <c r="RHJ2088" s="2206"/>
      <c r="RHK2088" s="2206"/>
      <c r="RHL2088" s="2206"/>
      <c r="RHM2088" s="2206"/>
      <c r="RHN2088" s="2206"/>
      <c r="RHO2088" s="2206"/>
      <c r="RHP2088" s="2206"/>
      <c r="RHQ2088" s="2206"/>
      <c r="RHR2088" s="2206"/>
      <c r="RHS2088" s="2206"/>
      <c r="RHT2088" s="2206"/>
      <c r="RHU2088" s="2206"/>
      <c r="RHV2088" s="2206"/>
      <c r="RHW2088" s="2206"/>
      <c r="RHX2088" s="2206"/>
      <c r="RHY2088" s="2206"/>
      <c r="RHZ2088" s="2206"/>
      <c r="RIA2088" s="2206"/>
      <c r="RIB2088" s="2206"/>
      <c r="RIC2088" s="2206"/>
      <c r="RID2088" s="2206"/>
      <c r="RIE2088" s="2206"/>
      <c r="RIF2088" s="2206"/>
      <c r="RIG2088" s="2206"/>
      <c r="RIH2088" s="2206"/>
      <c r="RII2088" s="2206"/>
      <c r="RIJ2088" s="2206"/>
      <c r="RIK2088" s="2206"/>
      <c r="RIL2088" s="2206"/>
      <c r="RIM2088" s="2206"/>
      <c r="RIN2088" s="2206"/>
      <c r="RIO2088" s="2206"/>
      <c r="RIP2088" s="2206"/>
      <c r="RIQ2088" s="2206"/>
      <c r="RIR2088" s="2206"/>
      <c r="RIS2088" s="2206"/>
      <c r="RIT2088" s="2206"/>
      <c r="RIU2088" s="2206"/>
      <c r="RIV2088" s="2206"/>
      <c r="RIW2088" s="2206"/>
      <c r="RIX2088" s="2206"/>
      <c r="RIY2088" s="2206"/>
      <c r="RIZ2088" s="2206"/>
      <c r="RJA2088" s="2206"/>
      <c r="RJB2088" s="2206"/>
      <c r="RJC2088" s="2206"/>
      <c r="RJD2088" s="2206"/>
      <c r="RJE2088" s="2206"/>
      <c r="RJF2088" s="2206"/>
      <c r="RJG2088" s="2206"/>
      <c r="RJH2088" s="2206"/>
      <c r="RJI2088" s="2206"/>
      <c r="RJJ2088" s="2206"/>
      <c r="RJK2088" s="2206"/>
      <c r="RJL2088" s="2206"/>
      <c r="RJM2088" s="2206"/>
      <c r="RJN2088" s="2206"/>
      <c r="RJO2088" s="2206"/>
      <c r="RJP2088" s="2206"/>
      <c r="RJQ2088" s="2206"/>
      <c r="RJR2088" s="2206"/>
      <c r="RJS2088" s="2206"/>
      <c r="RJT2088" s="2206"/>
      <c r="RJU2088" s="2206"/>
      <c r="RJV2088" s="2206"/>
      <c r="RJW2088" s="2206"/>
      <c r="RJX2088" s="2206"/>
      <c r="RJY2088" s="2206"/>
      <c r="RJZ2088" s="2206"/>
      <c r="RKA2088" s="2206"/>
      <c r="RKB2088" s="2206"/>
      <c r="RKC2088" s="2206"/>
      <c r="RKD2088" s="2206"/>
      <c r="RKE2088" s="2206"/>
      <c r="RKF2088" s="2206"/>
      <c r="RKG2088" s="2206"/>
      <c r="RKH2088" s="2206"/>
      <c r="RKI2088" s="2206"/>
      <c r="RKJ2088" s="2206"/>
      <c r="RKK2088" s="2206"/>
      <c r="RKL2088" s="2206"/>
      <c r="RKM2088" s="2206"/>
      <c r="RKN2088" s="2206"/>
      <c r="RKO2088" s="2206"/>
      <c r="RKP2088" s="2206"/>
      <c r="RKQ2088" s="2206"/>
      <c r="RKR2088" s="2206"/>
      <c r="RKS2088" s="2206"/>
      <c r="RKT2088" s="2206"/>
      <c r="RKU2088" s="2206"/>
      <c r="RKV2088" s="2206"/>
      <c r="RKW2088" s="2206"/>
      <c r="RKX2088" s="2206"/>
      <c r="RKY2088" s="2206"/>
      <c r="RKZ2088" s="2206"/>
      <c r="RLA2088" s="2206"/>
      <c r="RLB2088" s="2206"/>
      <c r="RLC2088" s="2206"/>
      <c r="RLD2088" s="2206"/>
      <c r="RLE2088" s="2206"/>
      <c r="RLF2088" s="2206"/>
      <c r="RLG2088" s="2206"/>
      <c r="RLH2088" s="2206"/>
      <c r="RLI2088" s="2206"/>
      <c r="RLJ2088" s="2206"/>
      <c r="RLK2088" s="2206"/>
      <c r="RLL2088" s="2206"/>
      <c r="RLM2088" s="2206"/>
      <c r="RLN2088" s="2206"/>
      <c r="RLO2088" s="2206"/>
      <c r="RLP2088" s="2206"/>
      <c r="RLQ2088" s="2206"/>
      <c r="RLR2088" s="2206"/>
      <c r="RLS2088" s="2206"/>
      <c r="RLT2088" s="2206"/>
      <c r="RLU2088" s="2206"/>
      <c r="RLV2088" s="2206"/>
      <c r="RLW2088" s="2206"/>
      <c r="RLX2088" s="2206"/>
      <c r="RLY2088" s="2206"/>
      <c r="RLZ2088" s="2206"/>
      <c r="RMA2088" s="2206"/>
      <c r="RMB2088" s="2206"/>
      <c r="RMC2088" s="2206"/>
      <c r="RMD2088" s="2206"/>
      <c r="RME2088" s="2206"/>
      <c r="RMF2088" s="2206"/>
      <c r="RMG2088" s="2206"/>
      <c r="RMH2088" s="2206"/>
      <c r="RMI2088" s="2206"/>
      <c r="RMJ2088" s="2206"/>
      <c r="RMK2088" s="2206"/>
      <c r="RML2088" s="2206"/>
      <c r="RMM2088" s="2206"/>
      <c r="RMN2088" s="2206"/>
      <c r="RMO2088" s="2206"/>
      <c r="RMP2088" s="2206"/>
      <c r="RMQ2088" s="2206"/>
      <c r="RMR2088" s="2206"/>
      <c r="RMS2088" s="2206"/>
      <c r="RMT2088" s="2206"/>
      <c r="RMU2088" s="2206"/>
      <c r="RMV2088" s="2206"/>
      <c r="RMW2088" s="2206"/>
      <c r="RMX2088" s="2206"/>
      <c r="RMY2088" s="2206"/>
      <c r="RMZ2088" s="2206"/>
      <c r="RNA2088" s="2206"/>
      <c r="RNB2088" s="2206"/>
      <c r="RNC2088" s="2206"/>
      <c r="RND2088" s="2206"/>
      <c r="RNE2088" s="2206"/>
      <c r="RNF2088" s="2206"/>
      <c r="RNG2088" s="2206"/>
      <c r="RNH2088" s="2206"/>
      <c r="RNI2088" s="2206"/>
      <c r="RNJ2088" s="2206"/>
      <c r="RNK2088" s="2206"/>
      <c r="RNL2088" s="2206"/>
      <c r="RNM2088" s="2206"/>
      <c r="RNN2088" s="2206"/>
      <c r="RNO2088" s="2206"/>
      <c r="RNP2088" s="2206"/>
      <c r="RNQ2088" s="2206"/>
      <c r="RNR2088" s="2206"/>
      <c r="RNS2088" s="2206"/>
      <c r="RNT2088" s="2206"/>
      <c r="RNU2088" s="2206"/>
      <c r="RNV2088" s="2206"/>
      <c r="RNW2088" s="2206"/>
      <c r="RNX2088" s="2206"/>
      <c r="RNY2088" s="2206"/>
      <c r="RNZ2088" s="2206"/>
      <c r="ROA2088" s="2206"/>
      <c r="ROB2088" s="2206"/>
      <c r="ROC2088" s="2206"/>
      <c r="ROD2088" s="2206"/>
      <c r="ROE2088" s="2206"/>
      <c r="ROF2088" s="2206"/>
      <c r="ROG2088" s="2206"/>
      <c r="ROH2088" s="2206"/>
      <c r="ROI2088" s="2206"/>
      <c r="ROJ2088" s="2206"/>
      <c r="ROK2088" s="2206"/>
      <c r="ROL2088" s="2206"/>
      <c r="ROM2088" s="2206"/>
      <c r="RON2088" s="2206"/>
      <c r="ROO2088" s="2206"/>
      <c r="ROP2088" s="2206"/>
      <c r="ROQ2088" s="2206"/>
      <c r="ROR2088" s="2206"/>
      <c r="ROS2088" s="2206"/>
      <c r="ROT2088" s="2206"/>
      <c r="ROU2088" s="2206"/>
      <c r="ROV2088" s="2206"/>
      <c r="ROW2088" s="2206"/>
      <c r="ROX2088" s="2206"/>
      <c r="ROY2088" s="2206"/>
      <c r="ROZ2088" s="2206"/>
      <c r="RPA2088" s="2206"/>
      <c r="RPB2088" s="2206"/>
      <c r="RPC2088" s="2206"/>
      <c r="RPD2088" s="2206"/>
      <c r="RPE2088" s="2206"/>
      <c r="RPF2088" s="2206"/>
      <c r="RPG2088" s="2206"/>
      <c r="RPH2088" s="2206"/>
      <c r="RPI2088" s="2206"/>
      <c r="RPJ2088" s="2206"/>
      <c r="RPK2088" s="2206"/>
      <c r="RPL2088" s="2206"/>
      <c r="RPM2088" s="2206"/>
      <c r="RPN2088" s="2206"/>
      <c r="RPO2088" s="2206"/>
      <c r="RPP2088" s="2206"/>
      <c r="RPQ2088" s="2206"/>
      <c r="RPR2088" s="2206"/>
      <c r="RPS2088" s="2206"/>
      <c r="RPT2088" s="2206"/>
      <c r="RPU2088" s="2206"/>
      <c r="RPV2088" s="2206"/>
      <c r="RPW2088" s="2206"/>
      <c r="RPX2088" s="2206"/>
      <c r="RPY2088" s="2206"/>
      <c r="RPZ2088" s="2206"/>
      <c r="RQA2088" s="2206"/>
      <c r="RQB2088" s="2206"/>
      <c r="RQC2088" s="2206"/>
      <c r="RQD2088" s="2206"/>
      <c r="RQE2088" s="2206"/>
      <c r="RQF2088" s="2206"/>
      <c r="RQG2088" s="2206"/>
      <c r="RQH2088" s="2206"/>
      <c r="RQI2088" s="2206"/>
      <c r="RQJ2088" s="2206"/>
      <c r="RQK2088" s="2206"/>
      <c r="RQL2088" s="2206"/>
      <c r="RQM2088" s="2206"/>
      <c r="RQN2088" s="2206"/>
      <c r="RQO2088" s="2206"/>
      <c r="RQP2088" s="2206"/>
      <c r="RQQ2088" s="2206"/>
      <c r="RQR2088" s="2206"/>
      <c r="RQS2088" s="2206"/>
      <c r="RQT2088" s="2206"/>
      <c r="RQU2088" s="2206"/>
      <c r="RQV2088" s="2206"/>
      <c r="RQW2088" s="2206"/>
      <c r="RQX2088" s="2206"/>
      <c r="RQY2088" s="2206"/>
      <c r="RQZ2088" s="2206"/>
      <c r="RRA2088" s="2206"/>
      <c r="RRB2088" s="2206"/>
      <c r="RRC2088" s="2206"/>
      <c r="RRD2088" s="2206"/>
      <c r="RRE2088" s="2206"/>
      <c r="RRF2088" s="2206"/>
      <c r="RRG2088" s="2206"/>
      <c r="RRH2088" s="2206"/>
      <c r="RRI2088" s="2206"/>
      <c r="RRJ2088" s="2206"/>
      <c r="RRK2088" s="2206"/>
      <c r="RRL2088" s="2206"/>
      <c r="RRM2088" s="2206"/>
      <c r="RRN2088" s="2206"/>
      <c r="RRO2088" s="2206"/>
      <c r="RRP2088" s="2206"/>
      <c r="RRQ2088" s="2206"/>
      <c r="RRR2088" s="2206"/>
      <c r="RRS2088" s="2206"/>
      <c r="RRT2088" s="2206"/>
      <c r="RRU2088" s="2206"/>
      <c r="RRV2088" s="2206"/>
      <c r="RRW2088" s="2206"/>
      <c r="RRX2088" s="2206"/>
      <c r="RRY2088" s="2206"/>
      <c r="RRZ2088" s="2206"/>
      <c r="RSA2088" s="2206"/>
      <c r="RSB2088" s="2206"/>
      <c r="RSC2088" s="2206"/>
      <c r="RSD2088" s="2206"/>
      <c r="RSE2088" s="2206"/>
      <c r="RSF2088" s="2206"/>
      <c r="RSG2088" s="2206"/>
      <c r="RSH2088" s="2206"/>
      <c r="RSI2088" s="2206"/>
      <c r="RSJ2088" s="2206"/>
      <c r="RSK2088" s="2206"/>
      <c r="RSL2088" s="2206"/>
      <c r="RSM2088" s="2206"/>
      <c r="RSN2088" s="2206"/>
      <c r="RSO2088" s="2206"/>
      <c r="RSP2088" s="2206"/>
      <c r="RSQ2088" s="2206"/>
      <c r="RSR2088" s="2206"/>
      <c r="RSS2088" s="2206"/>
      <c r="RST2088" s="2206"/>
      <c r="RSU2088" s="2206"/>
      <c r="RSV2088" s="2206"/>
      <c r="RSW2088" s="2206"/>
      <c r="RSX2088" s="2206"/>
      <c r="RSY2088" s="2206"/>
      <c r="RSZ2088" s="2206"/>
      <c r="RTA2088" s="2206"/>
      <c r="RTB2088" s="2206"/>
      <c r="RTC2088" s="2206"/>
      <c r="RTD2088" s="2206"/>
      <c r="RTE2088" s="2206"/>
      <c r="RTF2088" s="2206"/>
      <c r="RTG2088" s="2206"/>
      <c r="RTH2088" s="2206"/>
      <c r="RTI2088" s="2206"/>
      <c r="RTJ2088" s="2206"/>
      <c r="RTK2088" s="2206"/>
      <c r="RTL2088" s="2206"/>
      <c r="RTM2088" s="2206"/>
      <c r="RTN2088" s="2206"/>
      <c r="RTO2088" s="2206"/>
      <c r="RTP2088" s="2206"/>
      <c r="RTQ2088" s="2206"/>
      <c r="RTR2088" s="2206"/>
      <c r="RTS2088" s="2206"/>
      <c r="RTT2088" s="2206"/>
      <c r="RTU2088" s="2206"/>
      <c r="RTV2088" s="2206"/>
      <c r="RTW2088" s="2206"/>
      <c r="RTX2088" s="2206"/>
      <c r="RTY2088" s="2206"/>
      <c r="RTZ2088" s="2206"/>
      <c r="RUA2088" s="2206"/>
      <c r="RUB2088" s="2206"/>
      <c r="RUC2088" s="2206"/>
      <c r="RUD2088" s="2206"/>
      <c r="RUE2088" s="2206"/>
      <c r="RUF2088" s="2206"/>
      <c r="RUG2088" s="2206"/>
      <c r="RUH2088" s="2206"/>
      <c r="RUI2088" s="2206"/>
      <c r="RUJ2088" s="2206"/>
      <c r="RUK2088" s="2206"/>
      <c r="RUL2088" s="2206"/>
      <c r="RUM2088" s="2206"/>
      <c r="RUN2088" s="2206"/>
      <c r="RUO2088" s="2206"/>
      <c r="RUP2088" s="2206"/>
      <c r="RUQ2088" s="2206"/>
      <c r="RUR2088" s="2206"/>
      <c r="RUS2088" s="2206"/>
      <c r="RUT2088" s="2206"/>
      <c r="RUU2088" s="2206"/>
      <c r="RUV2088" s="2206"/>
      <c r="RUW2088" s="2206"/>
      <c r="RUX2088" s="2206"/>
      <c r="RUY2088" s="2206"/>
      <c r="RUZ2088" s="2206"/>
      <c r="RVA2088" s="2206"/>
      <c r="RVB2088" s="2206"/>
      <c r="RVC2088" s="2206"/>
      <c r="RVD2088" s="2206"/>
      <c r="RVE2088" s="2206"/>
      <c r="RVF2088" s="2206"/>
      <c r="RVG2088" s="2206"/>
      <c r="RVH2088" s="2206"/>
      <c r="RVI2088" s="2206"/>
      <c r="RVJ2088" s="2206"/>
      <c r="RVK2088" s="2206"/>
      <c r="RVL2088" s="2206"/>
      <c r="RVM2088" s="2206"/>
      <c r="RVN2088" s="2206"/>
      <c r="RVO2088" s="2206"/>
      <c r="RVP2088" s="2206"/>
      <c r="RVQ2088" s="2206"/>
      <c r="RVR2088" s="2206"/>
      <c r="RVS2088" s="2206"/>
      <c r="RVT2088" s="2206"/>
      <c r="RVU2088" s="2206"/>
      <c r="RVV2088" s="2206"/>
      <c r="RVW2088" s="2206"/>
      <c r="RVX2088" s="2206"/>
      <c r="RVY2088" s="2206"/>
      <c r="RVZ2088" s="2206"/>
      <c r="RWA2088" s="2206"/>
      <c r="RWB2088" s="2206"/>
      <c r="RWC2088" s="2206"/>
      <c r="RWD2088" s="2206"/>
      <c r="RWE2088" s="2206"/>
      <c r="RWF2088" s="2206"/>
      <c r="RWG2088" s="2206"/>
      <c r="RWH2088" s="2206"/>
      <c r="RWI2088" s="2206"/>
      <c r="RWJ2088" s="2206"/>
      <c r="RWK2088" s="2206"/>
      <c r="RWL2088" s="2206"/>
      <c r="RWM2088" s="2206"/>
      <c r="RWN2088" s="2206"/>
      <c r="RWO2088" s="2206"/>
      <c r="RWP2088" s="2206"/>
      <c r="RWQ2088" s="2206"/>
      <c r="RWR2088" s="2206"/>
      <c r="RWS2088" s="2206"/>
      <c r="RWT2088" s="2206"/>
      <c r="RWU2088" s="2206"/>
      <c r="RWV2088" s="2206"/>
      <c r="RWW2088" s="2206"/>
      <c r="RWX2088" s="2206"/>
      <c r="RWY2088" s="2206"/>
      <c r="RWZ2088" s="2206"/>
      <c r="RXA2088" s="2206"/>
      <c r="RXB2088" s="2206"/>
      <c r="RXC2088" s="2206"/>
      <c r="RXD2088" s="2206"/>
      <c r="RXE2088" s="2206"/>
      <c r="RXF2088" s="2206"/>
      <c r="RXG2088" s="2206"/>
      <c r="RXH2088" s="2206"/>
      <c r="RXI2088" s="2206"/>
      <c r="RXJ2088" s="2206"/>
      <c r="RXK2088" s="2206"/>
      <c r="RXL2088" s="2206"/>
      <c r="RXM2088" s="2206"/>
      <c r="RXN2088" s="2206"/>
      <c r="RXO2088" s="2206"/>
      <c r="RXP2088" s="2206"/>
      <c r="RXQ2088" s="2206"/>
      <c r="RXR2088" s="2206"/>
      <c r="RXS2088" s="2206"/>
      <c r="RXT2088" s="2206"/>
      <c r="RXU2088" s="2206"/>
      <c r="RXV2088" s="2206"/>
      <c r="RXW2088" s="2206"/>
      <c r="RXX2088" s="2206"/>
      <c r="RXY2088" s="2206"/>
      <c r="RXZ2088" s="2206"/>
      <c r="RYA2088" s="2206"/>
      <c r="RYB2088" s="2206"/>
      <c r="RYC2088" s="2206"/>
      <c r="RYD2088" s="2206"/>
      <c r="RYE2088" s="2206"/>
      <c r="RYF2088" s="2206"/>
      <c r="RYG2088" s="2206"/>
      <c r="RYH2088" s="2206"/>
      <c r="RYI2088" s="2206"/>
      <c r="RYJ2088" s="2206"/>
      <c r="RYK2088" s="2206"/>
      <c r="RYL2088" s="2206"/>
      <c r="RYM2088" s="2206"/>
      <c r="RYN2088" s="2206"/>
      <c r="RYO2088" s="2206"/>
      <c r="RYP2088" s="2206"/>
      <c r="RYQ2088" s="2206"/>
      <c r="RYR2088" s="2206"/>
      <c r="RYS2088" s="2206"/>
      <c r="RYT2088" s="2206"/>
      <c r="RYU2088" s="2206"/>
      <c r="RYV2088" s="2206"/>
      <c r="RYW2088" s="2206"/>
      <c r="RYX2088" s="2206"/>
      <c r="RYY2088" s="2206"/>
      <c r="RYZ2088" s="2206"/>
      <c r="RZA2088" s="2206"/>
      <c r="RZB2088" s="2206"/>
      <c r="RZC2088" s="2206"/>
      <c r="RZD2088" s="2206"/>
      <c r="RZE2088" s="2206"/>
      <c r="RZF2088" s="2206"/>
      <c r="RZG2088" s="2206"/>
      <c r="RZH2088" s="2206"/>
      <c r="RZI2088" s="2206"/>
      <c r="RZJ2088" s="2206"/>
      <c r="RZK2088" s="2206"/>
      <c r="RZL2088" s="2206"/>
      <c r="RZM2088" s="2206"/>
      <c r="RZN2088" s="2206"/>
      <c r="RZO2088" s="2206"/>
      <c r="RZP2088" s="2206"/>
      <c r="RZQ2088" s="2206"/>
      <c r="RZR2088" s="2206"/>
      <c r="RZS2088" s="2206"/>
      <c r="RZT2088" s="2206"/>
      <c r="RZU2088" s="2206"/>
      <c r="RZV2088" s="2206"/>
      <c r="RZW2088" s="2206"/>
      <c r="RZX2088" s="2206"/>
      <c r="RZY2088" s="2206"/>
      <c r="RZZ2088" s="2206"/>
      <c r="SAA2088" s="2206"/>
      <c r="SAB2088" s="2206"/>
      <c r="SAC2088" s="2206"/>
      <c r="SAD2088" s="2206"/>
      <c r="SAE2088" s="2206"/>
      <c r="SAF2088" s="2206"/>
      <c r="SAG2088" s="2206"/>
      <c r="SAH2088" s="2206"/>
      <c r="SAI2088" s="2206"/>
      <c r="SAJ2088" s="2206"/>
      <c r="SAK2088" s="2206"/>
      <c r="SAL2088" s="2206"/>
      <c r="SAM2088" s="2206"/>
      <c r="SAN2088" s="2206"/>
      <c r="SAO2088" s="2206"/>
      <c r="SAP2088" s="2206"/>
      <c r="SAQ2088" s="2206"/>
      <c r="SAR2088" s="2206"/>
      <c r="SAS2088" s="2206"/>
      <c r="SAT2088" s="2206"/>
      <c r="SAU2088" s="2206"/>
      <c r="SAV2088" s="2206"/>
      <c r="SAW2088" s="2206"/>
      <c r="SAX2088" s="2206"/>
      <c r="SAY2088" s="2206"/>
      <c r="SAZ2088" s="2206"/>
      <c r="SBA2088" s="2206"/>
      <c r="SBB2088" s="2206"/>
      <c r="SBC2088" s="2206"/>
      <c r="SBD2088" s="2206"/>
      <c r="SBE2088" s="2206"/>
      <c r="SBF2088" s="2206"/>
      <c r="SBG2088" s="2206"/>
      <c r="SBH2088" s="2206"/>
      <c r="SBI2088" s="2206"/>
      <c r="SBJ2088" s="2206"/>
      <c r="SBK2088" s="2206"/>
      <c r="SBL2088" s="2206"/>
      <c r="SBM2088" s="2206"/>
      <c r="SBN2088" s="2206"/>
      <c r="SBO2088" s="2206"/>
      <c r="SBP2088" s="2206"/>
      <c r="SBQ2088" s="2206"/>
      <c r="SBR2088" s="2206"/>
      <c r="SBS2088" s="2206"/>
      <c r="SBT2088" s="2206"/>
      <c r="SBU2088" s="2206"/>
      <c r="SBV2088" s="2206"/>
      <c r="SBW2088" s="2206"/>
      <c r="SBX2088" s="2206"/>
      <c r="SBY2088" s="2206"/>
      <c r="SBZ2088" s="2206"/>
      <c r="SCA2088" s="2206"/>
      <c r="SCB2088" s="2206"/>
      <c r="SCC2088" s="2206"/>
      <c r="SCD2088" s="2206"/>
      <c r="SCE2088" s="2206"/>
      <c r="SCF2088" s="2206"/>
      <c r="SCG2088" s="2206"/>
      <c r="SCH2088" s="2206"/>
      <c r="SCI2088" s="2206"/>
      <c r="SCJ2088" s="2206"/>
      <c r="SCK2088" s="2206"/>
      <c r="SCL2088" s="2206"/>
      <c r="SCM2088" s="2206"/>
      <c r="SCN2088" s="2206"/>
      <c r="SCO2088" s="2206"/>
      <c r="SCP2088" s="2206"/>
      <c r="SCQ2088" s="2206"/>
      <c r="SCR2088" s="2206"/>
      <c r="SCS2088" s="2206"/>
      <c r="SCT2088" s="2206"/>
      <c r="SCU2088" s="2206"/>
      <c r="SCV2088" s="2206"/>
      <c r="SCW2088" s="2206"/>
      <c r="SCX2088" s="2206"/>
      <c r="SCY2088" s="2206"/>
      <c r="SCZ2088" s="2206"/>
      <c r="SDA2088" s="2206"/>
      <c r="SDB2088" s="2206"/>
      <c r="SDC2088" s="2206"/>
      <c r="SDD2088" s="2206"/>
      <c r="SDE2088" s="2206"/>
      <c r="SDF2088" s="2206"/>
      <c r="SDG2088" s="2206"/>
      <c r="SDH2088" s="2206"/>
      <c r="SDI2088" s="2206"/>
      <c r="SDJ2088" s="2206"/>
      <c r="SDK2088" s="2206"/>
      <c r="SDL2088" s="2206"/>
      <c r="SDM2088" s="2206"/>
      <c r="SDN2088" s="2206"/>
      <c r="SDO2088" s="2206"/>
      <c r="SDP2088" s="2206"/>
      <c r="SDQ2088" s="2206"/>
      <c r="SDR2088" s="2206"/>
      <c r="SDS2088" s="2206"/>
      <c r="SDT2088" s="2206"/>
      <c r="SDU2088" s="2206"/>
      <c r="SDV2088" s="2206"/>
      <c r="SDW2088" s="2206"/>
      <c r="SDX2088" s="2206"/>
      <c r="SDY2088" s="2206"/>
      <c r="SDZ2088" s="2206"/>
      <c r="SEA2088" s="2206"/>
      <c r="SEB2088" s="2206"/>
      <c r="SEC2088" s="2206"/>
      <c r="SED2088" s="2206"/>
      <c r="SEE2088" s="2206"/>
      <c r="SEF2088" s="2206"/>
      <c r="SEG2088" s="2206"/>
      <c r="SEH2088" s="2206"/>
      <c r="SEI2088" s="2206"/>
      <c r="SEJ2088" s="2206"/>
      <c r="SEK2088" s="2206"/>
      <c r="SEL2088" s="2206"/>
      <c r="SEM2088" s="2206"/>
      <c r="SEN2088" s="2206"/>
      <c r="SEO2088" s="2206"/>
      <c r="SEP2088" s="2206"/>
      <c r="SEQ2088" s="2206"/>
      <c r="SER2088" s="2206"/>
      <c r="SES2088" s="2206"/>
      <c r="SET2088" s="2206"/>
      <c r="SEU2088" s="2206"/>
      <c r="SEV2088" s="2206"/>
      <c r="SEW2088" s="2206"/>
      <c r="SEX2088" s="2206"/>
      <c r="SEY2088" s="2206"/>
      <c r="SEZ2088" s="2206"/>
      <c r="SFA2088" s="2206"/>
      <c r="SFB2088" s="2206"/>
      <c r="SFC2088" s="2206"/>
      <c r="SFD2088" s="2206"/>
      <c r="SFE2088" s="2206"/>
      <c r="SFF2088" s="2206"/>
      <c r="SFG2088" s="2206"/>
      <c r="SFH2088" s="2206"/>
      <c r="SFI2088" s="2206"/>
      <c r="SFJ2088" s="2206"/>
      <c r="SFK2088" s="2206"/>
      <c r="SFL2088" s="2206"/>
      <c r="SFM2088" s="2206"/>
      <c r="SFN2088" s="2206"/>
      <c r="SFO2088" s="2206"/>
      <c r="SFP2088" s="2206"/>
      <c r="SFQ2088" s="2206"/>
      <c r="SFR2088" s="2206"/>
      <c r="SFS2088" s="2206"/>
      <c r="SFT2088" s="2206"/>
      <c r="SFU2088" s="2206"/>
      <c r="SFV2088" s="2206"/>
      <c r="SFW2088" s="2206"/>
      <c r="SFX2088" s="2206"/>
      <c r="SFY2088" s="2206"/>
      <c r="SFZ2088" s="2206"/>
      <c r="SGA2088" s="2206"/>
      <c r="SGB2088" s="2206"/>
      <c r="SGC2088" s="2206"/>
      <c r="SGD2088" s="2206"/>
      <c r="SGE2088" s="2206"/>
      <c r="SGF2088" s="2206"/>
      <c r="SGG2088" s="2206"/>
      <c r="SGH2088" s="2206"/>
      <c r="SGI2088" s="2206"/>
      <c r="SGJ2088" s="2206"/>
      <c r="SGK2088" s="2206"/>
      <c r="SGL2088" s="2206"/>
      <c r="SGM2088" s="2206"/>
      <c r="SGN2088" s="2206"/>
      <c r="SGO2088" s="2206"/>
      <c r="SGP2088" s="2206"/>
      <c r="SGQ2088" s="2206"/>
      <c r="SGR2088" s="2206"/>
      <c r="SGS2088" s="2206"/>
      <c r="SGT2088" s="2206"/>
      <c r="SGU2088" s="2206"/>
      <c r="SGV2088" s="2206"/>
      <c r="SGW2088" s="2206"/>
      <c r="SGX2088" s="2206"/>
      <c r="SGY2088" s="2206"/>
      <c r="SGZ2088" s="2206"/>
      <c r="SHA2088" s="2206"/>
      <c r="SHB2088" s="2206"/>
      <c r="SHC2088" s="2206"/>
      <c r="SHD2088" s="2206"/>
      <c r="SHE2088" s="2206"/>
      <c r="SHF2088" s="2206"/>
      <c r="SHG2088" s="2206"/>
      <c r="SHH2088" s="2206"/>
      <c r="SHI2088" s="2206"/>
      <c r="SHJ2088" s="2206"/>
      <c r="SHK2088" s="2206"/>
      <c r="SHL2088" s="2206"/>
      <c r="SHM2088" s="2206"/>
      <c r="SHN2088" s="2206"/>
      <c r="SHO2088" s="2206"/>
      <c r="SHP2088" s="2206"/>
      <c r="SHQ2088" s="2206"/>
      <c r="SHR2088" s="2206"/>
      <c r="SHS2088" s="2206"/>
      <c r="SHT2088" s="2206"/>
      <c r="SHU2088" s="2206"/>
      <c r="SHV2088" s="2206"/>
      <c r="SHW2088" s="2206"/>
      <c r="SHX2088" s="2206"/>
      <c r="SHY2088" s="2206"/>
      <c r="SHZ2088" s="2206"/>
      <c r="SIA2088" s="2206"/>
      <c r="SIB2088" s="2206"/>
      <c r="SIC2088" s="2206"/>
      <c r="SID2088" s="2206"/>
      <c r="SIE2088" s="2206"/>
      <c r="SIF2088" s="2206"/>
      <c r="SIG2088" s="2206"/>
      <c r="SIH2088" s="2206"/>
      <c r="SII2088" s="2206"/>
      <c r="SIJ2088" s="2206"/>
      <c r="SIK2088" s="2206"/>
      <c r="SIL2088" s="2206"/>
      <c r="SIM2088" s="2206"/>
      <c r="SIN2088" s="2206"/>
      <c r="SIO2088" s="2206"/>
      <c r="SIP2088" s="2206"/>
      <c r="SIQ2088" s="2206"/>
      <c r="SIR2088" s="2206"/>
      <c r="SIS2088" s="2206"/>
      <c r="SIT2088" s="2206"/>
      <c r="SIU2088" s="2206"/>
      <c r="SIV2088" s="2206"/>
      <c r="SIW2088" s="2206"/>
      <c r="SIX2088" s="2206"/>
      <c r="SIY2088" s="2206"/>
      <c r="SIZ2088" s="2206"/>
      <c r="SJA2088" s="2206"/>
      <c r="SJB2088" s="2206"/>
      <c r="SJC2088" s="2206"/>
      <c r="SJD2088" s="2206"/>
      <c r="SJE2088" s="2206"/>
      <c r="SJF2088" s="2206"/>
      <c r="SJG2088" s="2206"/>
      <c r="SJH2088" s="2206"/>
      <c r="SJI2088" s="2206"/>
      <c r="SJJ2088" s="2206"/>
      <c r="SJK2088" s="2206"/>
      <c r="SJL2088" s="2206"/>
      <c r="SJM2088" s="2206"/>
      <c r="SJN2088" s="2206"/>
      <c r="SJO2088" s="2206"/>
      <c r="SJP2088" s="2206"/>
      <c r="SJQ2088" s="2206"/>
      <c r="SJR2088" s="2206"/>
      <c r="SJS2088" s="2206"/>
      <c r="SJT2088" s="2206"/>
      <c r="SJU2088" s="2206"/>
      <c r="SJV2088" s="2206"/>
      <c r="SJW2088" s="2206"/>
      <c r="SJX2088" s="2206"/>
      <c r="SJY2088" s="2206"/>
      <c r="SJZ2088" s="2206"/>
      <c r="SKA2088" s="2206"/>
      <c r="SKB2088" s="2206"/>
      <c r="SKC2088" s="2206"/>
      <c r="SKD2088" s="2206"/>
      <c r="SKE2088" s="2206"/>
      <c r="SKF2088" s="2206"/>
      <c r="SKG2088" s="2206"/>
      <c r="SKH2088" s="2206"/>
      <c r="SKI2088" s="2206"/>
      <c r="SKJ2088" s="2206"/>
      <c r="SKK2088" s="2206"/>
      <c r="SKL2088" s="2206"/>
      <c r="SKM2088" s="2206"/>
      <c r="SKN2088" s="2206"/>
      <c r="SKO2088" s="2206"/>
      <c r="SKP2088" s="2206"/>
      <c r="SKQ2088" s="2206"/>
      <c r="SKR2088" s="2206"/>
      <c r="SKS2088" s="2206"/>
      <c r="SKT2088" s="2206"/>
      <c r="SKU2088" s="2206"/>
      <c r="SKV2088" s="2206"/>
      <c r="SKW2088" s="2206"/>
      <c r="SKX2088" s="2206"/>
      <c r="SKY2088" s="2206"/>
      <c r="SKZ2088" s="2206"/>
      <c r="SLA2088" s="2206"/>
      <c r="SLB2088" s="2206"/>
      <c r="SLC2088" s="2206"/>
      <c r="SLD2088" s="2206"/>
      <c r="SLE2088" s="2206"/>
      <c r="SLF2088" s="2206"/>
      <c r="SLG2088" s="2206"/>
      <c r="SLH2088" s="2206"/>
      <c r="SLI2088" s="2206"/>
      <c r="SLJ2088" s="2206"/>
      <c r="SLK2088" s="2206"/>
      <c r="SLL2088" s="2206"/>
      <c r="SLM2088" s="2206"/>
      <c r="SLN2088" s="2206"/>
      <c r="SLO2088" s="2206"/>
      <c r="SLP2088" s="2206"/>
      <c r="SLQ2088" s="2206"/>
      <c r="SLR2088" s="2206"/>
      <c r="SLS2088" s="2206"/>
      <c r="SLT2088" s="2206"/>
      <c r="SLU2088" s="2206"/>
      <c r="SLV2088" s="2206"/>
      <c r="SLW2088" s="2206"/>
      <c r="SLX2088" s="2206"/>
      <c r="SLY2088" s="2206"/>
      <c r="SLZ2088" s="2206"/>
      <c r="SMA2088" s="2206"/>
      <c r="SMB2088" s="2206"/>
      <c r="SMC2088" s="2206"/>
      <c r="SMD2088" s="2206"/>
      <c r="SME2088" s="2206"/>
      <c r="SMF2088" s="2206"/>
      <c r="SMG2088" s="2206"/>
      <c r="SMH2088" s="2206"/>
      <c r="SMI2088" s="2206"/>
      <c r="SMJ2088" s="2206"/>
      <c r="SMK2088" s="2206"/>
      <c r="SML2088" s="2206"/>
      <c r="SMM2088" s="2206"/>
      <c r="SMN2088" s="2206"/>
      <c r="SMO2088" s="2206"/>
      <c r="SMP2088" s="2206"/>
      <c r="SMQ2088" s="2206"/>
      <c r="SMR2088" s="2206"/>
      <c r="SMS2088" s="2206"/>
      <c r="SMT2088" s="2206"/>
      <c r="SMU2088" s="2206"/>
      <c r="SMV2088" s="2206"/>
      <c r="SMW2088" s="2206"/>
      <c r="SMX2088" s="2206"/>
      <c r="SMY2088" s="2206"/>
      <c r="SMZ2088" s="2206"/>
      <c r="SNA2088" s="2206"/>
      <c r="SNB2088" s="2206"/>
      <c r="SNC2088" s="2206"/>
      <c r="SND2088" s="2206"/>
      <c r="SNE2088" s="2206"/>
      <c r="SNF2088" s="2206"/>
      <c r="SNG2088" s="2206"/>
      <c r="SNH2088" s="2206"/>
      <c r="SNI2088" s="2206"/>
      <c r="SNJ2088" s="2206"/>
      <c r="SNK2088" s="2206"/>
      <c r="SNL2088" s="2206"/>
      <c r="SNM2088" s="2206"/>
      <c r="SNN2088" s="2206"/>
      <c r="SNO2088" s="2206"/>
      <c r="SNP2088" s="2206"/>
      <c r="SNQ2088" s="2206"/>
      <c r="SNR2088" s="2206"/>
      <c r="SNS2088" s="2206"/>
      <c r="SNT2088" s="2206"/>
      <c r="SNU2088" s="2206"/>
      <c r="SNV2088" s="2206"/>
      <c r="SNW2088" s="2206"/>
      <c r="SNX2088" s="2206"/>
      <c r="SNY2088" s="2206"/>
      <c r="SNZ2088" s="2206"/>
      <c r="SOA2088" s="2206"/>
      <c r="SOB2088" s="2206"/>
      <c r="SOC2088" s="2206"/>
      <c r="SOD2088" s="2206"/>
      <c r="SOE2088" s="2206"/>
      <c r="SOF2088" s="2206"/>
      <c r="SOG2088" s="2206"/>
      <c r="SOH2088" s="2206"/>
      <c r="SOI2088" s="2206"/>
      <c r="SOJ2088" s="2206"/>
      <c r="SOK2088" s="2206"/>
      <c r="SOL2088" s="2206"/>
      <c r="SOM2088" s="2206"/>
      <c r="SON2088" s="2206"/>
      <c r="SOO2088" s="2206"/>
      <c r="SOP2088" s="2206"/>
      <c r="SOQ2088" s="2206"/>
      <c r="SOR2088" s="2206"/>
      <c r="SOS2088" s="2206"/>
      <c r="SOT2088" s="2206"/>
      <c r="SOU2088" s="2206"/>
      <c r="SOV2088" s="2206"/>
      <c r="SOW2088" s="2206"/>
      <c r="SOX2088" s="2206"/>
      <c r="SOY2088" s="2206"/>
      <c r="SOZ2088" s="2206"/>
      <c r="SPA2088" s="2206"/>
      <c r="SPB2088" s="2206"/>
      <c r="SPC2088" s="2206"/>
      <c r="SPD2088" s="2206"/>
      <c r="SPE2088" s="2206"/>
      <c r="SPF2088" s="2206"/>
      <c r="SPG2088" s="2206"/>
      <c r="SPH2088" s="2206"/>
      <c r="SPI2088" s="2206"/>
      <c r="SPJ2088" s="2206"/>
      <c r="SPK2088" s="2206"/>
      <c r="SPL2088" s="2206"/>
      <c r="SPM2088" s="2206"/>
      <c r="SPN2088" s="2206"/>
      <c r="SPO2088" s="2206"/>
      <c r="SPP2088" s="2206"/>
      <c r="SPQ2088" s="2206"/>
      <c r="SPR2088" s="2206"/>
      <c r="SPS2088" s="2206"/>
      <c r="SPT2088" s="2206"/>
      <c r="SPU2088" s="2206"/>
      <c r="SPV2088" s="2206"/>
      <c r="SPW2088" s="2206"/>
      <c r="SPX2088" s="2206"/>
      <c r="SPY2088" s="2206"/>
      <c r="SPZ2088" s="2206"/>
      <c r="SQA2088" s="2206"/>
      <c r="SQB2088" s="2206"/>
      <c r="SQC2088" s="2206"/>
      <c r="SQD2088" s="2206"/>
      <c r="SQE2088" s="2206"/>
      <c r="SQF2088" s="2206"/>
      <c r="SQG2088" s="2206"/>
      <c r="SQH2088" s="2206"/>
      <c r="SQI2088" s="2206"/>
      <c r="SQJ2088" s="2206"/>
      <c r="SQK2088" s="2206"/>
      <c r="SQL2088" s="2206"/>
      <c r="SQM2088" s="2206"/>
      <c r="SQN2088" s="2206"/>
      <c r="SQO2088" s="2206"/>
      <c r="SQP2088" s="2206"/>
      <c r="SQQ2088" s="2206"/>
      <c r="SQR2088" s="2206"/>
      <c r="SQS2088" s="2206"/>
      <c r="SQT2088" s="2206"/>
      <c r="SQU2088" s="2206"/>
      <c r="SQV2088" s="2206"/>
      <c r="SQW2088" s="2206"/>
      <c r="SQX2088" s="2206"/>
      <c r="SQY2088" s="2206"/>
      <c r="SQZ2088" s="2206"/>
      <c r="SRA2088" s="2206"/>
      <c r="SRB2088" s="2206"/>
      <c r="SRC2088" s="2206"/>
      <c r="SRD2088" s="2206"/>
      <c r="SRE2088" s="2206"/>
      <c r="SRF2088" s="2206"/>
      <c r="SRG2088" s="2206"/>
      <c r="SRH2088" s="2206"/>
      <c r="SRI2088" s="2206"/>
      <c r="SRJ2088" s="2206"/>
      <c r="SRK2088" s="2206"/>
      <c r="SRL2088" s="2206"/>
      <c r="SRM2088" s="2206"/>
      <c r="SRN2088" s="2206"/>
      <c r="SRO2088" s="2206"/>
      <c r="SRP2088" s="2206"/>
      <c r="SRQ2088" s="2206"/>
      <c r="SRR2088" s="2206"/>
      <c r="SRS2088" s="2206"/>
      <c r="SRT2088" s="2206"/>
      <c r="SRU2088" s="2206"/>
      <c r="SRV2088" s="2206"/>
      <c r="SRW2088" s="2206"/>
      <c r="SRX2088" s="2206"/>
      <c r="SRY2088" s="2206"/>
      <c r="SRZ2088" s="2206"/>
      <c r="SSA2088" s="2206"/>
      <c r="SSB2088" s="2206"/>
      <c r="SSC2088" s="2206"/>
      <c r="SSD2088" s="2206"/>
      <c r="SSE2088" s="2206"/>
      <c r="SSF2088" s="2206"/>
      <c r="SSG2088" s="2206"/>
      <c r="SSH2088" s="2206"/>
      <c r="SSI2088" s="2206"/>
      <c r="SSJ2088" s="2206"/>
      <c r="SSK2088" s="2206"/>
      <c r="SSL2088" s="2206"/>
      <c r="SSM2088" s="2206"/>
      <c r="SSN2088" s="2206"/>
      <c r="SSO2088" s="2206"/>
      <c r="SSP2088" s="2206"/>
      <c r="SSQ2088" s="2206"/>
      <c r="SSR2088" s="2206"/>
      <c r="SSS2088" s="2206"/>
      <c r="SST2088" s="2206"/>
      <c r="SSU2088" s="2206"/>
      <c r="SSV2088" s="2206"/>
      <c r="SSW2088" s="2206"/>
      <c r="SSX2088" s="2206"/>
      <c r="SSY2088" s="2206"/>
      <c r="SSZ2088" s="2206"/>
      <c r="STA2088" s="2206"/>
      <c r="STB2088" s="2206"/>
      <c r="STC2088" s="2206"/>
      <c r="STD2088" s="2206"/>
      <c r="STE2088" s="2206"/>
      <c r="STF2088" s="2206"/>
      <c r="STG2088" s="2206"/>
      <c r="STH2088" s="2206"/>
      <c r="STI2088" s="2206"/>
      <c r="STJ2088" s="2206"/>
      <c r="STK2088" s="2206"/>
      <c r="STL2088" s="2206"/>
      <c r="STM2088" s="2206"/>
      <c r="STN2088" s="2206"/>
      <c r="STO2088" s="2206"/>
      <c r="STP2088" s="2206"/>
      <c r="STQ2088" s="2206"/>
      <c r="STR2088" s="2206"/>
      <c r="STS2088" s="2206"/>
      <c r="STT2088" s="2206"/>
      <c r="STU2088" s="2206"/>
      <c r="STV2088" s="2206"/>
      <c r="STW2088" s="2206"/>
      <c r="STX2088" s="2206"/>
      <c r="STY2088" s="2206"/>
      <c r="STZ2088" s="2206"/>
      <c r="SUA2088" s="2206"/>
      <c r="SUB2088" s="2206"/>
      <c r="SUC2088" s="2206"/>
      <c r="SUD2088" s="2206"/>
      <c r="SUE2088" s="2206"/>
      <c r="SUF2088" s="2206"/>
      <c r="SUG2088" s="2206"/>
      <c r="SUH2088" s="2206"/>
      <c r="SUI2088" s="2206"/>
      <c r="SUJ2088" s="2206"/>
      <c r="SUK2088" s="2206"/>
      <c r="SUL2088" s="2206"/>
      <c r="SUM2088" s="2206"/>
      <c r="SUN2088" s="2206"/>
      <c r="SUO2088" s="2206"/>
      <c r="SUP2088" s="2206"/>
      <c r="SUQ2088" s="2206"/>
      <c r="SUR2088" s="2206"/>
      <c r="SUS2088" s="2206"/>
      <c r="SUT2088" s="2206"/>
      <c r="SUU2088" s="2206"/>
      <c r="SUV2088" s="2206"/>
      <c r="SUW2088" s="2206"/>
      <c r="SUX2088" s="2206"/>
      <c r="SUY2088" s="2206"/>
      <c r="SUZ2088" s="2206"/>
      <c r="SVA2088" s="2206"/>
      <c r="SVB2088" s="2206"/>
      <c r="SVC2088" s="2206"/>
      <c r="SVD2088" s="2206"/>
      <c r="SVE2088" s="2206"/>
      <c r="SVF2088" s="2206"/>
      <c r="SVG2088" s="2206"/>
      <c r="SVH2088" s="2206"/>
      <c r="SVI2088" s="2206"/>
      <c r="SVJ2088" s="2206"/>
      <c r="SVK2088" s="2206"/>
      <c r="SVL2088" s="2206"/>
      <c r="SVM2088" s="2206"/>
      <c r="SVN2088" s="2206"/>
      <c r="SVO2088" s="2206"/>
      <c r="SVP2088" s="2206"/>
      <c r="SVQ2088" s="2206"/>
      <c r="SVR2088" s="2206"/>
      <c r="SVS2088" s="2206"/>
      <c r="SVT2088" s="2206"/>
      <c r="SVU2088" s="2206"/>
      <c r="SVV2088" s="2206"/>
      <c r="SVW2088" s="2206"/>
      <c r="SVX2088" s="2206"/>
      <c r="SVY2088" s="2206"/>
      <c r="SVZ2088" s="2206"/>
      <c r="SWA2088" s="2206"/>
      <c r="SWB2088" s="2206"/>
      <c r="SWC2088" s="2206"/>
      <c r="SWD2088" s="2206"/>
      <c r="SWE2088" s="2206"/>
      <c r="SWF2088" s="2206"/>
      <c r="SWG2088" s="2206"/>
      <c r="SWH2088" s="2206"/>
      <c r="SWI2088" s="2206"/>
      <c r="SWJ2088" s="2206"/>
      <c r="SWK2088" s="2206"/>
      <c r="SWL2088" s="2206"/>
      <c r="SWM2088" s="2206"/>
      <c r="SWN2088" s="2206"/>
      <c r="SWO2088" s="2206"/>
      <c r="SWP2088" s="2206"/>
      <c r="SWQ2088" s="2206"/>
      <c r="SWR2088" s="2206"/>
      <c r="SWS2088" s="2206"/>
      <c r="SWT2088" s="2206"/>
      <c r="SWU2088" s="2206"/>
      <c r="SWV2088" s="2206"/>
      <c r="SWW2088" s="2206"/>
      <c r="SWX2088" s="2206"/>
      <c r="SWY2088" s="2206"/>
      <c r="SWZ2088" s="2206"/>
      <c r="SXA2088" s="2206"/>
      <c r="SXB2088" s="2206"/>
      <c r="SXC2088" s="2206"/>
      <c r="SXD2088" s="2206"/>
      <c r="SXE2088" s="2206"/>
      <c r="SXF2088" s="2206"/>
      <c r="SXG2088" s="2206"/>
      <c r="SXH2088" s="2206"/>
      <c r="SXI2088" s="2206"/>
      <c r="SXJ2088" s="2206"/>
      <c r="SXK2088" s="2206"/>
      <c r="SXL2088" s="2206"/>
      <c r="SXM2088" s="2206"/>
      <c r="SXN2088" s="2206"/>
      <c r="SXO2088" s="2206"/>
      <c r="SXP2088" s="2206"/>
      <c r="SXQ2088" s="2206"/>
      <c r="SXR2088" s="2206"/>
      <c r="SXS2088" s="2206"/>
      <c r="SXT2088" s="2206"/>
      <c r="SXU2088" s="2206"/>
      <c r="SXV2088" s="2206"/>
      <c r="SXW2088" s="2206"/>
      <c r="SXX2088" s="2206"/>
      <c r="SXY2088" s="2206"/>
      <c r="SXZ2088" s="2206"/>
      <c r="SYA2088" s="2206"/>
      <c r="SYB2088" s="2206"/>
      <c r="SYC2088" s="2206"/>
      <c r="SYD2088" s="2206"/>
      <c r="SYE2088" s="2206"/>
      <c r="SYF2088" s="2206"/>
      <c r="SYG2088" s="2206"/>
      <c r="SYH2088" s="2206"/>
      <c r="SYI2088" s="2206"/>
      <c r="SYJ2088" s="2206"/>
      <c r="SYK2088" s="2206"/>
      <c r="SYL2088" s="2206"/>
      <c r="SYM2088" s="2206"/>
      <c r="SYN2088" s="2206"/>
      <c r="SYO2088" s="2206"/>
      <c r="SYP2088" s="2206"/>
      <c r="SYQ2088" s="2206"/>
      <c r="SYR2088" s="2206"/>
      <c r="SYS2088" s="2206"/>
      <c r="SYT2088" s="2206"/>
      <c r="SYU2088" s="2206"/>
      <c r="SYV2088" s="2206"/>
      <c r="SYW2088" s="2206"/>
      <c r="SYX2088" s="2206"/>
      <c r="SYY2088" s="2206"/>
      <c r="SYZ2088" s="2206"/>
      <c r="SZA2088" s="2206"/>
      <c r="SZB2088" s="2206"/>
      <c r="SZC2088" s="2206"/>
      <c r="SZD2088" s="2206"/>
      <c r="SZE2088" s="2206"/>
      <c r="SZF2088" s="2206"/>
      <c r="SZG2088" s="2206"/>
      <c r="SZH2088" s="2206"/>
      <c r="SZI2088" s="2206"/>
      <c r="SZJ2088" s="2206"/>
      <c r="SZK2088" s="2206"/>
      <c r="SZL2088" s="2206"/>
      <c r="SZM2088" s="2206"/>
      <c r="SZN2088" s="2206"/>
      <c r="SZO2088" s="2206"/>
      <c r="SZP2088" s="2206"/>
      <c r="SZQ2088" s="2206"/>
      <c r="SZR2088" s="2206"/>
      <c r="SZS2088" s="2206"/>
      <c r="SZT2088" s="2206"/>
      <c r="SZU2088" s="2206"/>
      <c r="SZV2088" s="2206"/>
      <c r="SZW2088" s="2206"/>
      <c r="SZX2088" s="2206"/>
      <c r="SZY2088" s="2206"/>
      <c r="SZZ2088" s="2206"/>
      <c r="TAA2088" s="2206"/>
      <c r="TAB2088" s="2206"/>
      <c r="TAC2088" s="2206"/>
      <c r="TAD2088" s="2206"/>
      <c r="TAE2088" s="2206"/>
      <c r="TAF2088" s="2206"/>
      <c r="TAG2088" s="2206"/>
      <c r="TAH2088" s="2206"/>
      <c r="TAI2088" s="2206"/>
      <c r="TAJ2088" s="2206"/>
      <c r="TAK2088" s="2206"/>
      <c r="TAL2088" s="2206"/>
      <c r="TAM2088" s="2206"/>
      <c r="TAN2088" s="2206"/>
      <c r="TAO2088" s="2206"/>
      <c r="TAP2088" s="2206"/>
      <c r="TAQ2088" s="2206"/>
      <c r="TAR2088" s="2206"/>
      <c r="TAS2088" s="2206"/>
      <c r="TAT2088" s="2206"/>
      <c r="TAU2088" s="2206"/>
      <c r="TAV2088" s="2206"/>
      <c r="TAW2088" s="2206"/>
      <c r="TAX2088" s="2206"/>
      <c r="TAY2088" s="2206"/>
      <c r="TAZ2088" s="2206"/>
      <c r="TBA2088" s="2206"/>
      <c r="TBB2088" s="2206"/>
      <c r="TBC2088" s="2206"/>
      <c r="TBD2088" s="2206"/>
      <c r="TBE2088" s="2206"/>
      <c r="TBF2088" s="2206"/>
      <c r="TBG2088" s="2206"/>
      <c r="TBH2088" s="2206"/>
      <c r="TBI2088" s="2206"/>
      <c r="TBJ2088" s="2206"/>
      <c r="TBK2088" s="2206"/>
      <c r="TBL2088" s="2206"/>
      <c r="TBM2088" s="2206"/>
      <c r="TBN2088" s="2206"/>
      <c r="TBO2088" s="2206"/>
      <c r="TBP2088" s="2206"/>
      <c r="TBQ2088" s="2206"/>
      <c r="TBR2088" s="2206"/>
      <c r="TBS2088" s="2206"/>
      <c r="TBT2088" s="2206"/>
      <c r="TBU2088" s="2206"/>
      <c r="TBV2088" s="2206"/>
      <c r="TBW2088" s="2206"/>
      <c r="TBX2088" s="2206"/>
      <c r="TBY2088" s="2206"/>
      <c r="TBZ2088" s="2206"/>
      <c r="TCA2088" s="2206"/>
      <c r="TCB2088" s="2206"/>
      <c r="TCC2088" s="2206"/>
      <c r="TCD2088" s="2206"/>
      <c r="TCE2088" s="2206"/>
      <c r="TCF2088" s="2206"/>
      <c r="TCG2088" s="2206"/>
      <c r="TCH2088" s="2206"/>
      <c r="TCI2088" s="2206"/>
      <c r="TCJ2088" s="2206"/>
      <c r="TCK2088" s="2206"/>
      <c r="TCL2088" s="2206"/>
      <c r="TCM2088" s="2206"/>
      <c r="TCN2088" s="2206"/>
      <c r="TCO2088" s="2206"/>
      <c r="TCP2088" s="2206"/>
      <c r="TCQ2088" s="2206"/>
      <c r="TCR2088" s="2206"/>
      <c r="TCS2088" s="2206"/>
      <c r="TCT2088" s="2206"/>
      <c r="TCU2088" s="2206"/>
      <c r="TCV2088" s="2206"/>
      <c r="TCW2088" s="2206"/>
      <c r="TCX2088" s="2206"/>
      <c r="TCY2088" s="2206"/>
      <c r="TCZ2088" s="2206"/>
      <c r="TDA2088" s="2206"/>
      <c r="TDB2088" s="2206"/>
      <c r="TDC2088" s="2206"/>
      <c r="TDD2088" s="2206"/>
      <c r="TDE2088" s="2206"/>
      <c r="TDF2088" s="2206"/>
      <c r="TDG2088" s="2206"/>
      <c r="TDH2088" s="2206"/>
      <c r="TDI2088" s="2206"/>
      <c r="TDJ2088" s="2206"/>
      <c r="TDK2088" s="2206"/>
      <c r="TDL2088" s="2206"/>
      <c r="TDM2088" s="2206"/>
      <c r="TDN2088" s="2206"/>
      <c r="TDO2088" s="2206"/>
      <c r="TDP2088" s="2206"/>
      <c r="TDQ2088" s="2206"/>
      <c r="TDR2088" s="2206"/>
      <c r="TDS2088" s="2206"/>
      <c r="TDT2088" s="2206"/>
      <c r="TDU2088" s="2206"/>
      <c r="TDV2088" s="2206"/>
      <c r="TDW2088" s="2206"/>
      <c r="TDX2088" s="2206"/>
      <c r="TDY2088" s="2206"/>
      <c r="TDZ2088" s="2206"/>
      <c r="TEA2088" s="2206"/>
      <c r="TEB2088" s="2206"/>
      <c r="TEC2088" s="2206"/>
      <c r="TED2088" s="2206"/>
      <c r="TEE2088" s="2206"/>
      <c r="TEF2088" s="2206"/>
      <c r="TEG2088" s="2206"/>
      <c r="TEH2088" s="2206"/>
      <c r="TEI2088" s="2206"/>
      <c r="TEJ2088" s="2206"/>
      <c r="TEK2088" s="2206"/>
      <c r="TEL2088" s="2206"/>
      <c r="TEM2088" s="2206"/>
      <c r="TEN2088" s="2206"/>
      <c r="TEO2088" s="2206"/>
      <c r="TEP2088" s="2206"/>
      <c r="TEQ2088" s="2206"/>
      <c r="TER2088" s="2206"/>
      <c r="TES2088" s="2206"/>
      <c r="TET2088" s="2206"/>
      <c r="TEU2088" s="2206"/>
      <c r="TEV2088" s="2206"/>
      <c r="TEW2088" s="2206"/>
      <c r="TEX2088" s="2206"/>
      <c r="TEY2088" s="2206"/>
      <c r="TEZ2088" s="2206"/>
      <c r="TFA2088" s="2206"/>
      <c r="TFB2088" s="2206"/>
      <c r="TFC2088" s="2206"/>
      <c r="TFD2088" s="2206"/>
      <c r="TFE2088" s="2206"/>
      <c r="TFF2088" s="2206"/>
      <c r="TFG2088" s="2206"/>
      <c r="TFH2088" s="2206"/>
      <c r="TFI2088" s="2206"/>
      <c r="TFJ2088" s="2206"/>
      <c r="TFK2088" s="2206"/>
      <c r="TFL2088" s="2206"/>
      <c r="TFM2088" s="2206"/>
      <c r="TFN2088" s="2206"/>
      <c r="TFO2088" s="2206"/>
      <c r="TFP2088" s="2206"/>
      <c r="TFQ2088" s="2206"/>
      <c r="TFR2088" s="2206"/>
      <c r="TFS2088" s="2206"/>
      <c r="TFT2088" s="2206"/>
      <c r="TFU2088" s="2206"/>
      <c r="TFV2088" s="2206"/>
      <c r="TFW2088" s="2206"/>
      <c r="TFX2088" s="2206"/>
      <c r="TFY2088" s="2206"/>
      <c r="TFZ2088" s="2206"/>
      <c r="TGA2088" s="2206"/>
      <c r="TGB2088" s="2206"/>
      <c r="TGC2088" s="2206"/>
      <c r="TGD2088" s="2206"/>
      <c r="TGE2088" s="2206"/>
      <c r="TGF2088" s="2206"/>
      <c r="TGG2088" s="2206"/>
      <c r="TGH2088" s="2206"/>
      <c r="TGI2088" s="2206"/>
      <c r="TGJ2088" s="2206"/>
      <c r="TGK2088" s="2206"/>
      <c r="TGL2088" s="2206"/>
      <c r="TGM2088" s="2206"/>
      <c r="TGN2088" s="2206"/>
      <c r="TGO2088" s="2206"/>
      <c r="TGP2088" s="2206"/>
      <c r="TGQ2088" s="2206"/>
      <c r="TGR2088" s="2206"/>
      <c r="TGS2088" s="2206"/>
      <c r="TGT2088" s="2206"/>
      <c r="TGU2088" s="2206"/>
      <c r="TGV2088" s="2206"/>
      <c r="TGW2088" s="2206"/>
      <c r="TGX2088" s="2206"/>
      <c r="TGY2088" s="2206"/>
      <c r="TGZ2088" s="2206"/>
      <c r="THA2088" s="2206"/>
      <c r="THB2088" s="2206"/>
      <c r="THC2088" s="2206"/>
      <c r="THD2088" s="2206"/>
      <c r="THE2088" s="2206"/>
      <c r="THF2088" s="2206"/>
      <c r="THG2088" s="2206"/>
      <c r="THH2088" s="2206"/>
      <c r="THI2088" s="2206"/>
      <c r="THJ2088" s="2206"/>
      <c r="THK2088" s="2206"/>
      <c r="THL2088" s="2206"/>
      <c r="THM2088" s="2206"/>
      <c r="THN2088" s="2206"/>
      <c r="THO2088" s="2206"/>
      <c r="THP2088" s="2206"/>
      <c r="THQ2088" s="2206"/>
      <c r="THR2088" s="2206"/>
      <c r="THS2088" s="2206"/>
      <c r="THT2088" s="2206"/>
      <c r="THU2088" s="2206"/>
      <c r="THV2088" s="2206"/>
      <c r="THW2088" s="2206"/>
      <c r="THX2088" s="2206"/>
      <c r="THY2088" s="2206"/>
      <c r="THZ2088" s="2206"/>
      <c r="TIA2088" s="2206"/>
      <c r="TIB2088" s="2206"/>
      <c r="TIC2088" s="2206"/>
      <c r="TID2088" s="2206"/>
      <c r="TIE2088" s="2206"/>
      <c r="TIF2088" s="2206"/>
      <c r="TIG2088" s="2206"/>
      <c r="TIH2088" s="2206"/>
      <c r="TII2088" s="2206"/>
      <c r="TIJ2088" s="2206"/>
      <c r="TIK2088" s="2206"/>
      <c r="TIL2088" s="2206"/>
      <c r="TIM2088" s="2206"/>
      <c r="TIN2088" s="2206"/>
      <c r="TIO2088" s="2206"/>
      <c r="TIP2088" s="2206"/>
      <c r="TIQ2088" s="2206"/>
      <c r="TIR2088" s="2206"/>
      <c r="TIS2088" s="2206"/>
      <c r="TIT2088" s="2206"/>
      <c r="TIU2088" s="2206"/>
      <c r="TIV2088" s="2206"/>
      <c r="TIW2088" s="2206"/>
      <c r="TIX2088" s="2206"/>
      <c r="TIY2088" s="2206"/>
      <c r="TIZ2088" s="2206"/>
      <c r="TJA2088" s="2206"/>
      <c r="TJB2088" s="2206"/>
      <c r="TJC2088" s="2206"/>
      <c r="TJD2088" s="2206"/>
      <c r="TJE2088" s="2206"/>
      <c r="TJF2088" s="2206"/>
      <c r="TJG2088" s="2206"/>
      <c r="TJH2088" s="2206"/>
      <c r="TJI2088" s="2206"/>
      <c r="TJJ2088" s="2206"/>
      <c r="TJK2088" s="2206"/>
      <c r="TJL2088" s="2206"/>
      <c r="TJM2088" s="2206"/>
      <c r="TJN2088" s="2206"/>
      <c r="TJO2088" s="2206"/>
      <c r="TJP2088" s="2206"/>
      <c r="TJQ2088" s="2206"/>
      <c r="TJR2088" s="2206"/>
      <c r="TJS2088" s="2206"/>
      <c r="TJT2088" s="2206"/>
      <c r="TJU2088" s="2206"/>
      <c r="TJV2088" s="2206"/>
      <c r="TJW2088" s="2206"/>
      <c r="TJX2088" s="2206"/>
      <c r="TJY2088" s="2206"/>
      <c r="TJZ2088" s="2206"/>
      <c r="TKA2088" s="2206"/>
      <c r="TKB2088" s="2206"/>
      <c r="TKC2088" s="2206"/>
      <c r="TKD2088" s="2206"/>
      <c r="TKE2088" s="2206"/>
      <c r="TKF2088" s="2206"/>
      <c r="TKG2088" s="2206"/>
      <c r="TKH2088" s="2206"/>
      <c r="TKI2088" s="2206"/>
      <c r="TKJ2088" s="2206"/>
      <c r="TKK2088" s="2206"/>
      <c r="TKL2088" s="2206"/>
      <c r="TKM2088" s="2206"/>
      <c r="TKN2088" s="2206"/>
      <c r="TKO2088" s="2206"/>
      <c r="TKP2088" s="2206"/>
      <c r="TKQ2088" s="2206"/>
      <c r="TKR2088" s="2206"/>
      <c r="TKS2088" s="2206"/>
      <c r="TKT2088" s="2206"/>
      <c r="TKU2088" s="2206"/>
      <c r="TKV2088" s="2206"/>
      <c r="TKW2088" s="2206"/>
      <c r="TKX2088" s="2206"/>
      <c r="TKY2088" s="2206"/>
      <c r="TKZ2088" s="2206"/>
      <c r="TLA2088" s="2206"/>
      <c r="TLB2088" s="2206"/>
      <c r="TLC2088" s="2206"/>
      <c r="TLD2088" s="2206"/>
      <c r="TLE2088" s="2206"/>
      <c r="TLF2088" s="2206"/>
      <c r="TLG2088" s="2206"/>
      <c r="TLH2088" s="2206"/>
      <c r="TLI2088" s="2206"/>
      <c r="TLJ2088" s="2206"/>
      <c r="TLK2088" s="2206"/>
      <c r="TLL2088" s="2206"/>
      <c r="TLM2088" s="2206"/>
      <c r="TLN2088" s="2206"/>
      <c r="TLO2088" s="2206"/>
      <c r="TLP2088" s="2206"/>
      <c r="TLQ2088" s="2206"/>
      <c r="TLR2088" s="2206"/>
      <c r="TLS2088" s="2206"/>
      <c r="TLT2088" s="2206"/>
      <c r="TLU2088" s="2206"/>
      <c r="TLV2088" s="2206"/>
      <c r="TLW2088" s="2206"/>
      <c r="TLX2088" s="2206"/>
      <c r="TLY2088" s="2206"/>
      <c r="TLZ2088" s="2206"/>
      <c r="TMA2088" s="2206"/>
      <c r="TMB2088" s="2206"/>
      <c r="TMC2088" s="2206"/>
      <c r="TMD2088" s="2206"/>
      <c r="TME2088" s="2206"/>
      <c r="TMF2088" s="2206"/>
      <c r="TMG2088" s="2206"/>
      <c r="TMH2088" s="2206"/>
      <c r="TMI2088" s="2206"/>
      <c r="TMJ2088" s="2206"/>
      <c r="TMK2088" s="2206"/>
      <c r="TML2088" s="2206"/>
      <c r="TMM2088" s="2206"/>
      <c r="TMN2088" s="2206"/>
      <c r="TMO2088" s="2206"/>
      <c r="TMP2088" s="2206"/>
      <c r="TMQ2088" s="2206"/>
      <c r="TMR2088" s="2206"/>
      <c r="TMS2088" s="2206"/>
      <c r="TMT2088" s="2206"/>
      <c r="TMU2088" s="2206"/>
      <c r="TMV2088" s="2206"/>
      <c r="TMW2088" s="2206"/>
      <c r="TMX2088" s="2206"/>
      <c r="TMY2088" s="2206"/>
      <c r="TMZ2088" s="2206"/>
      <c r="TNA2088" s="2206"/>
      <c r="TNB2088" s="2206"/>
      <c r="TNC2088" s="2206"/>
      <c r="TND2088" s="2206"/>
      <c r="TNE2088" s="2206"/>
      <c r="TNF2088" s="2206"/>
      <c r="TNG2088" s="2206"/>
      <c r="TNH2088" s="2206"/>
      <c r="TNI2088" s="2206"/>
      <c r="TNJ2088" s="2206"/>
      <c r="TNK2088" s="2206"/>
      <c r="TNL2088" s="2206"/>
      <c r="TNM2088" s="2206"/>
      <c r="TNN2088" s="2206"/>
      <c r="TNO2088" s="2206"/>
      <c r="TNP2088" s="2206"/>
      <c r="TNQ2088" s="2206"/>
      <c r="TNR2088" s="2206"/>
      <c r="TNS2088" s="2206"/>
      <c r="TNT2088" s="2206"/>
      <c r="TNU2088" s="2206"/>
      <c r="TNV2088" s="2206"/>
      <c r="TNW2088" s="2206"/>
      <c r="TNX2088" s="2206"/>
      <c r="TNY2088" s="2206"/>
      <c r="TNZ2088" s="2206"/>
      <c r="TOA2088" s="2206"/>
      <c r="TOB2088" s="2206"/>
      <c r="TOC2088" s="2206"/>
      <c r="TOD2088" s="2206"/>
      <c r="TOE2088" s="2206"/>
      <c r="TOF2088" s="2206"/>
      <c r="TOG2088" s="2206"/>
      <c r="TOH2088" s="2206"/>
      <c r="TOI2088" s="2206"/>
      <c r="TOJ2088" s="2206"/>
      <c r="TOK2088" s="2206"/>
      <c r="TOL2088" s="2206"/>
      <c r="TOM2088" s="2206"/>
      <c r="TON2088" s="2206"/>
      <c r="TOO2088" s="2206"/>
      <c r="TOP2088" s="2206"/>
      <c r="TOQ2088" s="2206"/>
      <c r="TOR2088" s="2206"/>
      <c r="TOS2088" s="2206"/>
      <c r="TOT2088" s="2206"/>
      <c r="TOU2088" s="2206"/>
      <c r="TOV2088" s="2206"/>
      <c r="TOW2088" s="2206"/>
      <c r="TOX2088" s="2206"/>
      <c r="TOY2088" s="2206"/>
      <c r="TOZ2088" s="2206"/>
      <c r="TPA2088" s="2206"/>
      <c r="TPB2088" s="2206"/>
      <c r="TPC2088" s="2206"/>
      <c r="TPD2088" s="2206"/>
      <c r="TPE2088" s="2206"/>
      <c r="TPF2088" s="2206"/>
      <c r="TPG2088" s="2206"/>
      <c r="TPH2088" s="2206"/>
      <c r="TPI2088" s="2206"/>
      <c r="TPJ2088" s="2206"/>
      <c r="TPK2088" s="2206"/>
      <c r="TPL2088" s="2206"/>
      <c r="TPM2088" s="2206"/>
      <c r="TPN2088" s="2206"/>
      <c r="TPO2088" s="2206"/>
      <c r="TPP2088" s="2206"/>
      <c r="TPQ2088" s="2206"/>
      <c r="TPR2088" s="2206"/>
      <c r="TPS2088" s="2206"/>
      <c r="TPT2088" s="2206"/>
      <c r="TPU2088" s="2206"/>
      <c r="TPV2088" s="2206"/>
      <c r="TPW2088" s="2206"/>
      <c r="TPX2088" s="2206"/>
      <c r="TPY2088" s="2206"/>
      <c r="TPZ2088" s="2206"/>
      <c r="TQA2088" s="2206"/>
      <c r="TQB2088" s="2206"/>
      <c r="TQC2088" s="2206"/>
      <c r="TQD2088" s="2206"/>
      <c r="TQE2088" s="2206"/>
      <c r="TQF2088" s="2206"/>
      <c r="TQG2088" s="2206"/>
      <c r="TQH2088" s="2206"/>
      <c r="TQI2088" s="2206"/>
      <c r="TQJ2088" s="2206"/>
      <c r="TQK2088" s="2206"/>
      <c r="TQL2088" s="2206"/>
      <c r="TQM2088" s="2206"/>
      <c r="TQN2088" s="2206"/>
      <c r="TQO2088" s="2206"/>
      <c r="TQP2088" s="2206"/>
      <c r="TQQ2088" s="2206"/>
      <c r="TQR2088" s="2206"/>
      <c r="TQS2088" s="2206"/>
      <c r="TQT2088" s="2206"/>
      <c r="TQU2088" s="2206"/>
      <c r="TQV2088" s="2206"/>
      <c r="TQW2088" s="2206"/>
      <c r="TQX2088" s="2206"/>
      <c r="TQY2088" s="2206"/>
      <c r="TQZ2088" s="2206"/>
      <c r="TRA2088" s="2206"/>
      <c r="TRB2088" s="2206"/>
      <c r="TRC2088" s="2206"/>
      <c r="TRD2088" s="2206"/>
      <c r="TRE2088" s="2206"/>
      <c r="TRF2088" s="2206"/>
      <c r="TRG2088" s="2206"/>
      <c r="TRH2088" s="2206"/>
      <c r="TRI2088" s="2206"/>
      <c r="TRJ2088" s="2206"/>
      <c r="TRK2088" s="2206"/>
      <c r="TRL2088" s="2206"/>
      <c r="TRM2088" s="2206"/>
      <c r="TRN2088" s="2206"/>
      <c r="TRO2088" s="2206"/>
      <c r="TRP2088" s="2206"/>
      <c r="TRQ2088" s="2206"/>
      <c r="TRR2088" s="2206"/>
      <c r="TRS2088" s="2206"/>
      <c r="TRT2088" s="2206"/>
      <c r="TRU2088" s="2206"/>
      <c r="TRV2088" s="2206"/>
      <c r="TRW2088" s="2206"/>
      <c r="TRX2088" s="2206"/>
      <c r="TRY2088" s="2206"/>
      <c r="TRZ2088" s="2206"/>
      <c r="TSA2088" s="2206"/>
      <c r="TSB2088" s="2206"/>
      <c r="TSC2088" s="2206"/>
      <c r="TSD2088" s="2206"/>
      <c r="TSE2088" s="2206"/>
      <c r="TSF2088" s="2206"/>
      <c r="TSG2088" s="2206"/>
      <c r="TSH2088" s="2206"/>
      <c r="TSI2088" s="2206"/>
      <c r="TSJ2088" s="2206"/>
      <c r="TSK2088" s="2206"/>
      <c r="TSL2088" s="2206"/>
      <c r="TSM2088" s="2206"/>
      <c r="TSN2088" s="2206"/>
      <c r="TSO2088" s="2206"/>
      <c r="TSP2088" s="2206"/>
      <c r="TSQ2088" s="2206"/>
      <c r="TSR2088" s="2206"/>
      <c r="TSS2088" s="2206"/>
      <c r="TST2088" s="2206"/>
      <c r="TSU2088" s="2206"/>
      <c r="TSV2088" s="2206"/>
      <c r="TSW2088" s="2206"/>
      <c r="TSX2088" s="2206"/>
      <c r="TSY2088" s="2206"/>
      <c r="TSZ2088" s="2206"/>
      <c r="TTA2088" s="2206"/>
      <c r="TTB2088" s="2206"/>
      <c r="TTC2088" s="2206"/>
      <c r="TTD2088" s="2206"/>
      <c r="TTE2088" s="2206"/>
      <c r="TTF2088" s="2206"/>
      <c r="TTG2088" s="2206"/>
      <c r="TTH2088" s="2206"/>
      <c r="TTI2088" s="2206"/>
      <c r="TTJ2088" s="2206"/>
      <c r="TTK2088" s="2206"/>
      <c r="TTL2088" s="2206"/>
      <c r="TTM2088" s="2206"/>
      <c r="TTN2088" s="2206"/>
      <c r="TTO2088" s="2206"/>
      <c r="TTP2088" s="2206"/>
      <c r="TTQ2088" s="2206"/>
      <c r="TTR2088" s="2206"/>
      <c r="TTS2088" s="2206"/>
      <c r="TTT2088" s="2206"/>
      <c r="TTU2088" s="2206"/>
      <c r="TTV2088" s="2206"/>
      <c r="TTW2088" s="2206"/>
      <c r="TTX2088" s="2206"/>
      <c r="TTY2088" s="2206"/>
      <c r="TTZ2088" s="2206"/>
      <c r="TUA2088" s="2206"/>
      <c r="TUB2088" s="2206"/>
      <c r="TUC2088" s="2206"/>
      <c r="TUD2088" s="2206"/>
      <c r="TUE2088" s="2206"/>
      <c r="TUF2088" s="2206"/>
      <c r="TUG2088" s="2206"/>
      <c r="TUH2088" s="2206"/>
      <c r="TUI2088" s="2206"/>
      <c r="TUJ2088" s="2206"/>
      <c r="TUK2088" s="2206"/>
      <c r="TUL2088" s="2206"/>
      <c r="TUM2088" s="2206"/>
      <c r="TUN2088" s="2206"/>
      <c r="TUO2088" s="2206"/>
      <c r="TUP2088" s="2206"/>
      <c r="TUQ2088" s="2206"/>
      <c r="TUR2088" s="2206"/>
      <c r="TUS2088" s="2206"/>
      <c r="TUT2088" s="2206"/>
      <c r="TUU2088" s="2206"/>
      <c r="TUV2088" s="2206"/>
      <c r="TUW2088" s="2206"/>
      <c r="TUX2088" s="2206"/>
      <c r="TUY2088" s="2206"/>
      <c r="TUZ2088" s="2206"/>
      <c r="TVA2088" s="2206"/>
      <c r="TVB2088" s="2206"/>
      <c r="TVC2088" s="2206"/>
      <c r="TVD2088" s="2206"/>
      <c r="TVE2088" s="2206"/>
      <c r="TVF2088" s="2206"/>
      <c r="TVG2088" s="2206"/>
      <c r="TVH2088" s="2206"/>
      <c r="TVI2088" s="2206"/>
      <c r="TVJ2088" s="2206"/>
      <c r="TVK2088" s="2206"/>
      <c r="TVL2088" s="2206"/>
      <c r="TVM2088" s="2206"/>
      <c r="TVN2088" s="2206"/>
      <c r="TVO2088" s="2206"/>
      <c r="TVP2088" s="2206"/>
      <c r="TVQ2088" s="2206"/>
      <c r="TVR2088" s="2206"/>
      <c r="TVS2088" s="2206"/>
      <c r="TVT2088" s="2206"/>
      <c r="TVU2088" s="2206"/>
      <c r="TVV2088" s="2206"/>
      <c r="TVW2088" s="2206"/>
      <c r="TVX2088" s="2206"/>
      <c r="TVY2088" s="2206"/>
      <c r="TVZ2088" s="2206"/>
      <c r="TWA2088" s="2206"/>
      <c r="TWB2088" s="2206"/>
      <c r="TWC2088" s="2206"/>
      <c r="TWD2088" s="2206"/>
      <c r="TWE2088" s="2206"/>
      <c r="TWF2088" s="2206"/>
      <c r="TWG2088" s="2206"/>
      <c r="TWH2088" s="2206"/>
      <c r="TWI2088" s="2206"/>
      <c r="TWJ2088" s="2206"/>
      <c r="TWK2088" s="2206"/>
      <c r="TWL2088" s="2206"/>
      <c r="TWM2088" s="2206"/>
      <c r="TWN2088" s="2206"/>
      <c r="TWO2088" s="2206"/>
      <c r="TWP2088" s="2206"/>
      <c r="TWQ2088" s="2206"/>
      <c r="TWR2088" s="2206"/>
      <c r="TWS2088" s="2206"/>
      <c r="TWT2088" s="2206"/>
      <c r="TWU2088" s="2206"/>
      <c r="TWV2088" s="2206"/>
      <c r="TWW2088" s="2206"/>
      <c r="TWX2088" s="2206"/>
      <c r="TWY2088" s="2206"/>
      <c r="TWZ2088" s="2206"/>
      <c r="TXA2088" s="2206"/>
      <c r="TXB2088" s="2206"/>
      <c r="TXC2088" s="2206"/>
      <c r="TXD2088" s="2206"/>
      <c r="TXE2088" s="2206"/>
      <c r="TXF2088" s="2206"/>
      <c r="TXG2088" s="2206"/>
      <c r="TXH2088" s="2206"/>
      <c r="TXI2088" s="2206"/>
      <c r="TXJ2088" s="2206"/>
      <c r="TXK2088" s="2206"/>
      <c r="TXL2088" s="2206"/>
      <c r="TXM2088" s="2206"/>
      <c r="TXN2088" s="2206"/>
      <c r="TXO2088" s="2206"/>
      <c r="TXP2088" s="2206"/>
      <c r="TXQ2088" s="2206"/>
      <c r="TXR2088" s="2206"/>
      <c r="TXS2088" s="2206"/>
      <c r="TXT2088" s="2206"/>
      <c r="TXU2088" s="2206"/>
      <c r="TXV2088" s="2206"/>
      <c r="TXW2088" s="2206"/>
      <c r="TXX2088" s="2206"/>
      <c r="TXY2088" s="2206"/>
      <c r="TXZ2088" s="2206"/>
      <c r="TYA2088" s="2206"/>
      <c r="TYB2088" s="2206"/>
      <c r="TYC2088" s="2206"/>
      <c r="TYD2088" s="2206"/>
      <c r="TYE2088" s="2206"/>
      <c r="TYF2088" s="2206"/>
      <c r="TYG2088" s="2206"/>
      <c r="TYH2088" s="2206"/>
      <c r="TYI2088" s="2206"/>
      <c r="TYJ2088" s="2206"/>
      <c r="TYK2088" s="2206"/>
      <c r="TYL2088" s="2206"/>
      <c r="TYM2088" s="2206"/>
      <c r="TYN2088" s="2206"/>
      <c r="TYO2088" s="2206"/>
      <c r="TYP2088" s="2206"/>
      <c r="TYQ2088" s="2206"/>
      <c r="TYR2088" s="2206"/>
      <c r="TYS2088" s="2206"/>
      <c r="TYT2088" s="2206"/>
      <c r="TYU2088" s="2206"/>
      <c r="TYV2088" s="2206"/>
      <c r="TYW2088" s="2206"/>
      <c r="TYX2088" s="2206"/>
      <c r="TYY2088" s="2206"/>
      <c r="TYZ2088" s="2206"/>
      <c r="TZA2088" s="2206"/>
      <c r="TZB2088" s="2206"/>
      <c r="TZC2088" s="2206"/>
      <c r="TZD2088" s="2206"/>
      <c r="TZE2088" s="2206"/>
      <c r="TZF2088" s="2206"/>
      <c r="TZG2088" s="2206"/>
      <c r="TZH2088" s="2206"/>
      <c r="TZI2088" s="2206"/>
      <c r="TZJ2088" s="2206"/>
      <c r="TZK2088" s="2206"/>
      <c r="TZL2088" s="2206"/>
      <c r="TZM2088" s="2206"/>
      <c r="TZN2088" s="2206"/>
      <c r="TZO2088" s="2206"/>
      <c r="TZP2088" s="2206"/>
      <c r="TZQ2088" s="2206"/>
      <c r="TZR2088" s="2206"/>
      <c r="TZS2088" s="2206"/>
      <c r="TZT2088" s="2206"/>
      <c r="TZU2088" s="2206"/>
      <c r="TZV2088" s="2206"/>
      <c r="TZW2088" s="2206"/>
      <c r="TZX2088" s="2206"/>
      <c r="TZY2088" s="2206"/>
      <c r="TZZ2088" s="2206"/>
      <c r="UAA2088" s="2206"/>
      <c r="UAB2088" s="2206"/>
      <c r="UAC2088" s="2206"/>
      <c r="UAD2088" s="2206"/>
      <c r="UAE2088" s="2206"/>
      <c r="UAF2088" s="2206"/>
      <c r="UAG2088" s="2206"/>
      <c r="UAH2088" s="2206"/>
      <c r="UAI2088" s="2206"/>
      <c r="UAJ2088" s="2206"/>
      <c r="UAK2088" s="2206"/>
      <c r="UAL2088" s="2206"/>
      <c r="UAM2088" s="2206"/>
      <c r="UAN2088" s="2206"/>
      <c r="UAO2088" s="2206"/>
      <c r="UAP2088" s="2206"/>
      <c r="UAQ2088" s="2206"/>
      <c r="UAR2088" s="2206"/>
      <c r="UAS2088" s="2206"/>
      <c r="UAT2088" s="2206"/>
      <c r="UAU2088" s="2206"/>
      <c r="UAV2088" s="2206"/>
      <c r="UAW2088" s="2206"/>
      <c r="UAX2088" s="2206"/>
      <c r="UAY2088" s="2206"/>
      <c r="UAZ2088" s="2206"/>
      <c r="UBA2088" s="2206"/>
      <c r="UBB2088" s="2206"/>
      <c r="UBC2088" s="2206"/>
      <c r="UBD2088" s="2206"/>
      <c r="UBE2088" s="2206"/>
      <c r="UBF2088" s="2206"/>
      <c r="UBG2088" s="2206"/>
      <c r="UBH2088" s="2206"/>
      <c r="UBI2088" s="2206"/>
      <c r="UBJ2088" s="2206"/>
      <c r="UBK2088" s="2206"/>
      <c r="UBL2088" s="2206"/>
      <c r="UBM2088" s="2206"/>
      <c r="UBN2088" s="2206"/>
      <c r="UBO2088" s="2206"/>
      <c r="UBP2088" s="2206"/>
      <c r="UBQ2088" s="2206"/>
      <c r="UBR2088" s="2206"/>
      <c r="UBS2088" s="2206"/>
      <c r="UBT2088" s="2206"/>
      <c r="UBU2088" s="2206"/>
      <c r="UBV2088" s="2206"/>
      <c r="UBW2088" s="2206"/>
      <c r="UBX2088" s="2206"/>
      <c r="UBY2088" s="2206"/>
      <c r="UBZ2088" s="2206"/>
      <c r="UCA2088" s="2206"/>
      <c r="UCB2088" s="2206"/>
      <c r="UCC2088" s="2206"/>
      <c r="UCD2088" s="2206"/>
      <c r="UCE2088" s="2206"/>
      <c r="UCF2088" s="2206"/>
      <c r="UCG2088" s="2206"/>
      <c r="UCH2088" s="2206"/>
      <c r="UCI2088" s="2206"/>
      <c r="UCJ2088" s="2206"/>
      <c r="UCK2088" s="2206"/>
      <c r="UCL2088" s="2206"/>
      <c r="UCM2088" s="2206"/>
      <c r="UCN2088" s="2206"/>
      <c r="UCO2088" s="2206"/>
      <c r="UCP2088" s="2206"/>
      <c r="UCQ2088" s="2206"/>
      <c r="UCR2088" s="2206"/>
      <c r="UCS2088" s="2206"/>
      <c r="UCT2088" s="2206"/>
      <c r="UCU2088" s="2206"/>
      <c r="UCV2088" s="2206"/>
      <c r="UCW2088" s="2206"/>
      <c r="UCX2088" s="2206"/>
      <c r="UCY2088" s="2206"/>
      <c r="UCZ2088" s="2206"/>
      <c r="UDA2088" s="2206"/>
      <c r="UDB2088" s="2206"/>
      <c r="UDC2088" s="2206"/>
      <c r="UDD2088" s="2206"/>
      <c r="UDE2088" s="2206"/>
      <c r="UDF2088" s="2206"/>
      <c r="UDG2088" s="2206"/>
      <c r="UDH2088" s="2206"/>
      <c r="UDI2088" s="2206"/>
      <c r="UDJ2088" s="2206"/>
      <c r="UDK2088" s="2206"/>
      <c r="UDL2088" s="2206"/>
      <c r="UDM2088" s="2206"/>
      <c r="UDN2088" s="2206"/>
      <c r="UDO2088" s="2206"/>
      <c r="UDP2088" s="2206"/>
      <c r="UDQ2088" s="2206"/>
      <c r="UDR2088" s="2206"/>
      <c r="UDS2088" s="2206"/>
      <c r="UDT2088" s="2206"/>
      <c r="UDU2088" s="2206"/>
      <c r="UDV2088" s="2206"/>
      <c r="UDW2088" s="2206"/>
      <c r="UDX2088" s="2206"/>
      <c r="UDY2088" s="2206"/>
      <c r="UDZ2088" s="2206"/>
      <c r="UEA2088" s="2206"/>
      <c r="UEB2088" s="2206"/>
      <c r="UEC2088" s="2206"/>
      <c r="UED2088" s="2206"/>
      <c r="UEE2088" s="2206"/>
      <c r="UEF2088" s="2206"/>
      <c r="UEG2088" s="2206"/>
      <c r="UEH2088" s="2206"/>
      <c r="UEI2088" s="2206"/>
      <c r="UEJ2088" s="2206"/>
      <c r="UEK2088" s="2206"/>
      <c r="UEL2088" s="2206"/>
      <c r="UEM2088" s="2206"/>
      <c r="UEN2088" s="2206"/>
      <c r="UEO2088" s="2206"/>
      <c r="UEP2088" s="2206"/>
      <c r="UEQ2088" s="2206"/>
      <c r="UER2088" s="2206"/>
      <c r="UES2088" s="2206"/>
      <c r="UET2088" s="2206"/>
      <c r="UEU2088" s="2206"/>
      <c r="UEV2088" s="2206"/>
      <c r="UEW2088" s="2206"/>
      <c r="UEX2088" s="2206"/>
      <c r="UEY2088" s="2206"/>
      <c r="UEZ2088" s="2206"/>
      <c r="UFA2088" s="2206"/>
      <c r="UFB2088" s="2206"/>
      <c r="UFC2088" s="2206"/>
      <c r="UFD2088" s="2206"/>
      <c r="UFE2088" s="2206"/>
      <c r="UFF2088" s="2206"/>
      <c r="UFG2088" s="2206"/>
      <c r="UFH2088" s="2206"/>
      <c r="UFI2088" s="2206"/>
      <c r="UFJ2088" s="2206"/>
      <c r="UFK2088" s="2206"/>
      <c r="UFL2088" s="2206"/>
      <c r="UFM2088" s="2206"/>
      <c r="UFN2088" s="2206"/>
      <c r="UFO2088" s="2206"/>
      <c r="UFP2088" s="2206"/>
      <c r="UFQ2088" s="2206"/>
      <c r="UFR2088" s="2206"/>
      <c r="UFS2088" s="2206"/>
      <c r="UFT2088" s="2206"/>
      <c r="UFU2088" s="2206"/>
      <c r="UFV2088" s="2206"/>
      <c r="UFW2088" s="2206"/>
      <c r="UFX2088" s="2206"/>
      <c r="UFY2088" s="2206"/>
      <c r="UFZ2088" s="2206"/>
      <c r="UGA2088" s="2206"/>
      <c r="UGB2088" s="2206"/>
      <c r="UGC2088" s="2206"/>
      <c r="UGD2088" s="2206"/>
      <c r="UGE2088" s="2206"/>
      <c r="UGF2088" s="2206"/>
      <c r="UGG2088" s="2206"/>
      <c r="UGH2088" s="2206"/>
      <c r="UGI2088" s="2206"/>
      <c r="UGJ2088" s="2206"/>
      <c r="UGK2088" s="2206"/>
      <c r="UGL2088" s="2206"/>
      <c r="UGM2088" s="2206"/>
      <c r="UGN2088" s="2206"/>
      <c r="UGO2088" s="2206"/>
      <c r="UGP2088" s="2206"/>
      <c r="UGQ2088" s="2206"/>
      <c r="UGR2088" s="2206"/>
      <c r="UGS2088" s="2206"/>
      <c r="UGT2088" s="2206"/>
      <c r="UGU2088" s="2206"/>
      <c r="UGV2088" s="2206"/>
      <c r="UGW2088" s="2206"/>
      <c r="UGX2088" s="2206"/>
      <c r="UGY2088" s="2206"/>
      <c r="UGZ2088" s="2206"/>
      <c r="UHA2088" s="2206"/>
      <c r="UHB2088" s="2206"/>
      <c r="UHC2088" s="2206"/>
      <c r="UHD2088" s="2206"/>
      <c r="UHE2088" s="2206"/>
      <c r="UHF2088" s="2206"/>
      <c r="UHG2088" s="2206"/>
      <c r="UHH2088" s="2206"/>
      <c r="UHI2088" s="2206"/>
      <c r="UHJ2088" s="2206"/>
      <c r="UHK2088" s="2206"/>
      <c r="UHL2088" s="2206"/>
      <c r="UHM2088" s="2206"/>
      <c r="UHN2088" s="2206"/>
      <c r="UHO2088" s="2206"/>
      <c r="UHP2088" s="2206"/>
      <c r="UHQ2088" s="2206"/>
      <c r="UHR2088" s="2206"/>
      <c r="UHS2088" s="2206"/>
      <c r="UHT2088" s="2206"/>
      <c r="UHU2088" s="2206"/>
      <c r="UHV2088" s="2206"/>
      <c r="UHW2088" s="2206"/>
      <c r="UHX2088" s="2206"/>
      <c r="UHY2088" s="2206"/>
      <c r="UHZ2088" s="2206"/>
      <c r="UIA2088" s="2206"/>
      <c r="UIB2088" s="2206"/>
      <c r="UIC2088" s="2206"/>
      <c r="UID2088" s="2206"/>
      <c r="UIE2088" s="2206"/>
      <c r="UIF2088" s="2206"/>
      <c r="UIG2088" s="2206"/>
      <c r="UIH2088" s="2206"/>
      <c r="UII2088" s="2206"/>
      <c r="UIJ2088" s="2206"/>
      <c r="UIK2088" s="2206"/>
      <c r="UIL2088" s="2206"/>
      <c r="UIM2088" s="2206"/>
      <c r="UIN2088" s="2206"/>
      <c r="UIO2088" s="2206"/>
      <c r="UIP2088" s="2206"/>
      <c r="UIQ2088" s="2206"/>
      <c r="UIR2088" s="2206"/>
      <c r="UIS2088" s="2206"/>
      <c r="UIT2088" s="2206"/>
      <c r="UIU2088" s="2206"/>
      <c r="UIV2088" s="2206"/>
      <c r="UIW2088" s="2206"/>
      <c r="UIX2088" s="2206"/>
      <c r="UIY2088" s="2206"/>
      <c r="UIZ2088" s="2206"/>
      <c r="UJA2088" s="2206"/>
      <c r="UJB2088" s="2206"/>
      <c r="UJC2088" s="2206"/>
      <c r="UJD2088" s="2206"/>
      <c r="UJE2088" s="2206"/>
      <c r="UJF2088" s="2206"/>
      <c r="UJG2088" s="2206"/>
      <c r="UJH2088" s="2206"/>
      <c r="UJI2088" s="2206"/>
      <c r="UJJ2088" s="2206"/>
      <c r="UJK2088" s="2206"/>
      <c r="UJL2088" s="2206"/>
      <c r="UJM2088" s="2206"/>
      <c r="UJN2088" s="2206"/>
      <c r="UJO2088" s="2206"/>
      <c r="UJP2088" s="2206"/>
      <c r="UJQ2088" s="2206"/>
      <c r="UJR2088" s="2206"/>
      <c r="UJS2088" s="2206"/>
      <c r="UJT2088" s="2206"/>
      <c r="UJU2088" s="2206"/>
      <c r="UJV2088" s="2206"/>
      <c r="UJW2088" s="2206"/>
      <c r="UJX2088" s="2206"/>
      <c r="UJY2088" s="2206"/>
      <c r="UJZ2088" s="2206"/>
      <c r="UKA2088" s="2206"/>
      <c r="UKB2088" s="2206"/>
      <c r="UKC2088" s="2206"/>
      <c r="UKD2088" s="2206"/>
      <c r="UKE2088" s="2206"/>
      <c r="UKF2088" s="2206"/>
      <c r="UKG2088" s="2206"/>
      <c r="UKH2088" s="2206"/>
      <c r="UKI2088" s="2206"/>
      <c r="UKJ2088" s="2206"/>
      <c r="UKK2088" s="2206"/>
      <c r="UKL2088" s="2206"/>
      <c r="UKM2088" s="2206"/>
      <c r="UKN2088" s="2206"/>
      <c r="UKO2088" s="2206"/>
      <c r="UKP2088" s="2206"/>
      <c r="UKQ2088" s="2206"/>
      <c r="UKR2088" s="2206"/>
      <c r="UKS2088" s="2206"/>
      <c r="UKT2088" s="2206"/>
      <c r="UKU2088" s="2206"/>
      <c r="UKV2088" s="2206"/>
      <c r="UKW2088" s="2206"/>
      <c r="UKX2088" s="2206"/>
      <c r="UKY2088" s="2206"/>
      <c r="UKZ2088" s="2206"/>
      <c r="ULA2088" s="2206"/>
      <c r="ULB2088" s="2206"/>
      <c r="ULC2088" s="2206"/>
      <c r="ULD2088" s="2206"/>
      <c r="ULE2088" s="2206"/>
      <c r="ULF2088" s="2206"/>
      <c r="ULG2088" s="2206"/>
      <c r="ULH2088" s="2206"/>
      <c r="ULI2088" s="2206"/>
      <c r="ULJ2088" s="2206"/>
      <c r="ULK2088" s="2206"/>
      <c r="ULL2088" s="2206"/>
      <c r="ULM2088" s="2206"/>
      <c r="ULN2088" s="2206"/>
      <c r="ULO2088" s="2206"/>
      <c r="ULP2088" s="2206"/>
      <c r="ULQ2088" s="2206"/>
      <c r="ULR2088" s="2206"/>
      <c r="ULS2088" s="2206"/>
      <c r="ULT2088" s="2206"/>
      <c r="ULU2088" s="2206"/>
      <c r="ULV2088" s="2206"/>
      <c r="ULW2088" s="2206"/>
      <c r="ULX2088" s="2206"/>
      <c r="ULY2088" s="2206"/>
      <c r="ULZ2088" s="2206"/>
      <c r="UMA2088" s="2206"/>
      <c r="UMB2088" s="2206"/>
      <c r="UMC2088" s="2206"/>
      <c r="UMD2088" s="2206"/>
      <c r="UME2088" s="2206"/>
      <c r="UMF2088" s="2206"/>
      <c r="UMG2088" s="2206"/>
      <c r="UMH2088" s="2206"/>
      <c r="UMI2088" s="2206"/>
      <c r="UMJ2088" s="2206"/>
      <c r="UMK2088" s="2206"/>
      <c r="UML2088" s="2206"/>
      <c r="UMM2088" s="2206"/>
      <c r="UMN2088" s="2206"/>
      <c r="UMO2088" s="2206"/>
      <c r="UMP2088" s="2206"/>
      <c r="UMQ2088" s="2206"/>
      <c r="UMR2088" s="2206"/>
      <c r="UMS2088" s="2206"/>
      <c r="UMT2088" s="2206"/>
      <c r="UMU2088" s="2206"/>
      <c r="UMV2088" s="2206"/>
      <c r="UMW2088" s="2206"/>
      <c r="UMX2088" s="2206"/>
      <c r="UMY2088" s="2206"/>
      <c r="UMZ2088" s="2206"/>
      <c r="UNA2088" s="2206"/>
      <c r="UNB2088" s="2206"/>
      <c r="UNC2088" s="2206"/>
      <c r="UND2088" s="2206"/>
      <c r="UNE2088" s="2206"/>
      <c r="UNF2088" s="2206"/>
      <c r="UNG2088" s="2206"/>
      <c r="UNH2088" s="2206"/>
      <c r="UNI2088" s="2206"/>
      <c r="UNJ2088" s="2206"/>
      <c r="UNK2088" s="2206"/>
      <c r="UNL2088" s="2206"/>
      <c r="UNM2088" s="2206"/>
      <c r="UNN2088" s="2206"/>
      <c r="UNO2088" s="2206"/>
      <c r="UNP2088" s="2206"/>
      <c r="UNQ2088" s="2206"/>
      <c r="UNR2088" s="2206"/>
      <c r="UNS2088" s="2206"/>
      <c r="UNT2088" s="2206"/>
      <c r="UNU2088" s="2206"/>
      <c r="UNV2088" s="2206"/>
      <c r="UNW2088" s="2206"/>
      <c r="UNX2088" s="2206"/>
      <c r="UNY2088" s="2206"/>
      <c r="UNZ2088" s="2206"/>
      <c r="UOA2088" s="2206"/>
      <c r="UOB2088" s="2206"/>
      <c r="UOC2088" s="2206"/>
      <c r="UOD2088" s="2206"/>
      <c r="UOE2088" s="2206"/>
      <c r="UOF2088" s="2206"/>
      <c r="UOG2088" s="2206"/>
      <c r="UOH2088" s="2206"/>
      <c r="UOI2088" s="2206"/>
      <c r="UOJ2088" s="2206"/>
      <c r="UOK2088" s="2206"/>
      <c r="UOL2088" s="2206"/>
      <c r="UOM2088" s="2206"/>
      <c r="UON2088" s="2206"/>
      <c r="UOO2088" s="2206"/>
      <c r="UOP2088" s="2206"/>
      <c r="UOQ2088" s="2206"/>
      <c r="UOR2088" s="2206"/>
      <c r="UOS2088" s="2206"/>
      <c r="UOT2088" s="2206"/>
      <c r="UOU2088" s="2206"/>
      <c r="UOV2088" s="2206"/>
      <c r="UOW2088" s="2206"/>
      <c r="UOX2088" s="2206"/>
      <c r="UOY2088" s="2206"/>
      <c r="UOZ2088" s="2206"/>
      <c r="UPA2088" s="2206"/>
      <c r="UPB2088" s="2206"/>
      <c r="UPC2088" s="2206"/>
      <c r="UPD2088" s="2206"/>
      <c r="UPE2088" s="2206"/>
      <c r="UPF2088" s="2206"/>
      <c r="UPG2088" s="2206"/>
      <c r="UPH2088" s="2206"/>
      <c r="UPI2088" s="2206"/>
      <c r="UPJ2088" s="2206"/>
      <c r="UPK2088" s="2206"/>
      <c r="UPL2088" s="2206"/>
      <c r="UPM2088" s="2206"/>
      <c r="UPN2088" s="2206"/>
      <c r="UPO2088" s="2206"/>
      <c r="UPP2088" s="2206"/>
      <c r="UPQ2088" s="2206"/>
      <c r="UPR2088" s="2206"/>
      <c r="UPS2088" s="2206"/>
      <c r="UPT2088" s="2206"/>
      <c r="UPU2088" s="2206"/>
      <c r="UPV2088" s="2206"/>
      <c r="UPW2088" s="2206"/>
      <c r="UPX2088" s="2206"/>
      <c r="UPY2088" s="2206"/>
      <c r="UPZ2088" s="2206"/>
      <c r="UQA2088" s="2206"/>
      <c r="UQB2088" s="2206"/>
      <c r="UQC2088" s="2206"/>
      <c r="UQD2088" s="2206"/>
      <c r="UQE2088" s="2206"/>
      <c r="UQF2088" s="2206"/>
      <c r="UQG2088" s="2206"/>
      <c r="UQH2088" s="2206"/>
      <c r="UQI2088" s="2206"/>
      <c r="UQJ2088" s="2206"/>
      <c r="UQK2088" s="2206"/>
      <c r="UQL2088" s="2206"/>
      <c r="UQM2088" s="2206"/>
      <c r="UQN2088" s="2206"/>
      <c r="UQO2088" s="2206"/>
      <c r="UQP2088" s="2206"/>
      <c r="UQQ2088" s="2206"/>
      <c r="UQR2088" s="2206"/>
      <c r="UQS2088" s="2206"/>
      <c r="UQT2088" s="2206"/>
      <c r="UQU2088" s="2206"/>
      <c r="UQV2088" s="2206"/>
      <c r="UQW2088" s="2206"/>
      <c r="UQX2088" s="2206"/>
      <c r="UQY2088" s="2206"/>
      <c r="UQZ2088" s="2206"/>
      <c r="URA2088" s="2206"/>
      <c r="URB2088" s="2206"/>
      <c r="URC2088" s="2206"/>
      <c r="URD2088" s="2206"/>
      <c r="URE2088" s="2206"/>
      <c r="URF2088" s="2206"/>
      <c r="URG2088" s="2206"/>
      <c r="URH2088" s="2206"/>
      <c r="URI2088" s="2206"/>
      <c r="URJ2088" s="2206"/>
      <c r="URK2088" s="2206"/>
      <c r="URL2088" s="2206"/>
      <c r="URM2088" s="2206"/>
      <c r="URN2088" s="2206"/>
      <c r="URO2088" s="2206"/>
      <c r="URP2088" s="2206"/>
      <c r="URQ2088" s="2206"/>
      <c r="URR2088" s="2206"/>
      <c r="URS2088" s="2206"/>
      <c r="URT2088" s="2206"/>
      <c r="URU2088" s="2206"/>
      <c r="URV2088" s="2206"/>
      <c r="URW2088" s="2206"/>
      <c r="URX2088" s="2206"/>
      <c r="URY2088" s="2206"/>
      <c r="URZ2088" s="2206"/>
      <c r="USA2088" s="2206"/>
      <c r="USB2088" s="2206"/>
      <c r="USC2088" s="2206"/>
      <c r="USD2088" s="2206"/>
      <c r="USE2088" s="2206"/>
      <c r="USF2088" s="2206"/>
      <c r="USG2088" s="2206"/>
      <c r="USH2088" s="2206"/>
      <c r="USI2088" s="2206"/>
      <c r="USJ2088" s="2206"/>
      <c r="USK2088" s="2206"/>
      <c r="USL2088" s="2206"/>
      <c r="USM2088" s="2206"/>
      <c r="USN2088" s="2206"/>
      <c r="USO2088" s="2206"/>
      <c r="USP2088" s="2206"/>
      <c r="USQ2088" s="2206"/>
      <c r="USR2088" s="2206"/>
      <c r="USS2088" s="2206"/>
      <c r="UST2088" s="2206"/>
      <c r="USU2088" s="2206"/>
      <c r="USV2088" s="2206"/>
      <c r="USW2088" s="2206"/>
      <c r="USX2088" s="2206"/>
      <c r="USY2088" s="2206"/>
      <c r="USZ2088" s="2206"/>
      <c r="UTA2088" s="2206"/>
      <c r="UTB2088" s="2206"/>
      <c r="UTC2088" s="2206"/>
      <c r="UTD2088" s="2206"/>
      <c r="UTE2088" s="2206"/>
      <c r="UTF2088" s="2206"/>
      <c r="UTG2088" s="2206"/>
      <c r="UTH2088" s="2206"/>
      <c r="UTI2088" s="2206"/>
      <c r="UTJ2088" s="2206"/>
      <c r="UTK2088" s="2206"/>
      <c r="UTL2088" s="2206"/>
      <c r="UTM2088" s="2206"/>
      <c r="UTN2088" s="2206"/>
      <c r="UTO2088" s="2206"/>
      <c r="UTP2088" s="2206"/>
      <c r="UTQ2088" s="2206"/>
      <c r="UTR2088" s="2206"/>
      <c r="UTS2088" s="2206"/>
      <c r="UTT2088" s="2206"/>
      <c r="UTU2088" s="2206"/>
      <c r="UTV2088" s="2206"/>
      <c r="UTW2088" s="2206"/>
      <c r="UTX2088" s="2206"/>
      <c r="UTY2088" s="2206"/>
      <c r="UTZ2088" s="2206"/>
      <c r="UUA2088" s="2206"/>
      <c r="UUB2088" s="2206"/>
      <c r="UUC2088" s="2206"/>
      <c r="UUD2088" s="2206"/>
      <c r="UUE2088" s="2206"/>
      <c r="UUF2088" s="2206"/>
      <c r="UUG2088" s="2206"/>
      <c r="UUH2088" s="2206"/>
      <c r="UUI2088" s="2206"/>
      <c r="UUJ2088" s="2206"/>
      <c r="UUK2088" s="2206"/>
      <c r="UUL2088" s="2206"/>
      <c r="UUM2088" s="2206"/>
      <c r="UUN2088" s="2206"/>
      <c r="UUO2088" s="2206"/>
      <c r="UUP2088" s="2206"/>
      <c r="UUQ2088" s="2206"/>
      <c r="UUR2088" s="2206"/>
      <c r="UUS2088" s="2206"/>
      <c r="UUT2088" s="2206"/>
      <c r="UUU2088" s="2206"/>
      <c r="UUV2088" s="2206"/>
      <c r="UUW2088" s="2206"/>
      <c r="UUX2088" s="2206"/>
      <c r="UUY2088" s="2206"/>
      <c r="UUZ2088" s="2206"/>
      <c r="UVA2088" s="2206"/>
      <c r="UVB2088" s="2206"/>
      <c r="UVC2088" s="2206"/>
      <c r="UVD2088" s="2206"/>
      <c r="UVE2088" s="2206"/>
      <c r="UVF2088" s="2206"/>
      <c r="UVG2088" s="2206"/>
      <c r="UVH2088" s="2206"/>
      <c r="UVI2088" s="2206"/>
      <c r="UVJ2088" s="2206"/>
      <c r="UVK2088" s="2206"/>
      <c r="UVL2088" s="2206"/>
      <c r="UVM2088" s="2206"/>
      <c r="UVN2088" s="2206"/>
      <c r="UVO2088" s="2206"/>
      <c r="UVP2088" s="2206"/>
      <c r="UVQ2088" s="2206"/>
      <c r="UVR2088" s="2206"/>
      <c r="UVS2088" s="2206"/>
      <c r="UVT2088" s="2206"/>
      <c r="UVU2088" s="2206"/>
      <c r="UVV2088" s="2206"/>
      <c r="UVW2088" s="2206"/>
      <c r="UVX2088" s="2206"/>
      <c r="UVY2088" s="2206"/>
      <c r="UVZ2088" s="2206"/>
      <c r="UWA2088" s="2206"/>
      <c r="UWB2088" s="2206"/>
      <c r="UWC2088" s="2206"/>
      <c r="UWD2088" s="2206"/>
      <c r="UWE2088" s="2206"/>
      <c r="UWF2088" s="2206"/>
      <c r="UWG2088" s="2206"/>
      <c r="UWH2088" s="2206"/>
      <c r="UWI2088" s="2206"/>
      <c r="UWJ2088" s="2206"/>
      <c r="UWK2088" s="2206"/>
      <c r="UWL2088" s="2206"/>
      <c r="UWM2088" s="2206"/>
      <c r="UWN2088" s="2206"/>
      <c r="UWO2088" s="2206"/>
      <c r="UWP2088" s="2206"/>
      <c r="UWQ2088" s="2206"/>
      <c r="UWR2088" s="2206"/>
      <c r="UWS2088" s="2206"/>
      <c r="UWT2088" s="2206"/>
      <c r="UWU2088" s="2206"/>
      <c r="UWV2088" s="2206"/>
      <c r="UWW2088" s="2206"/>
      <c r="UWX2088" s="2206"/>
      <c r="UWY2088" s="2206"/>
      <c r="UWZ2088" s="2206"/>
      <c r="UXA2088" s="2206"/>
      <c r="UXB2088" s="2206"/>
      <c r="UXC2088" s="2206"/>
      <c r="UXD2088" s="2206"/>
      <c r="UXE2088" s="2206"/>
      <c r="UXF2088" s="2206"/>
      <c r="UXG2088" s="2206"/>
      <c r="UXH2088" s="2206"/>
      <c r="UXI2088" s="2206"/>
      <c r="UXJ2088" s="2206"/>
      <c r="UXK2088" s="2206"/>
      <c r="UXL2088" s="2206"/>
      <c r="UXM2088" s="2206"/>
      <c r="UXN2088" s="2206"/>
      <c r="UXO2088" s="2206"/>
      <c r="UXP2088" s="2206"/>
      <c r="UXQ2088" s="2206"/>
      <c r="UXR2088" s="2206"/>
      <c r="UXS2088" s="2206"/>
      <c r="UXT2088" s="2206"/>
      <c r="UXU2088" s="2206"/>
      <c r="UXV2088" s="2206"/>
      <c r="UXW2088" s="2206"/>
      <c r="UXX2088" s="2206"/>
      <c r="UXY2088" s="2206"/>
      <c r="UXZ2088" s="2206"/>
      <c r="UYA2088" s="2206"/>
      <c r="UYB2088" s="2206"/>
      <c r="UYC2088" s="2206"/>
      <c r="UYD2088" s="2206"/>
      <c r="UYE2088" s="2206"/>
      <c r="UYF2088" s="2206"/>
      <c r="UYG2088" s="2206"/>
      <c r="UYH2088" s="2206"/>
      <c r="UYI2088" s="2206"/>
      <c r="UYJ2088" s="2206"/>
      <c r="UYK2088" s="2206"/>
      <c r="UYL2088" s="2206"/>
      <c r="UYM2088" s="2206"/>
      <c r="UYN2088" s="2206"/>
      <c r="UYO2088" s="2206"/>
      <c r="UYP2088" s="2206"/>
      <c r="UYQ2088" s="2206"/>
      <c r="UYR2088" s="2206"/>
      <c r="UYS2088" s="2206"/>
      <c r="UYT2088" s="2206"/>
      <c r="UYU2088" s="2206"/>
      <c r="UYV2088" s="2206"/>
      <c r="UYW2088" s="2206"/>
      <c r="UYX2088" s="2206"/>
      <c r="UYY2088" s="2206"/>
      <c r="UYZ2088" s="2206"/>
      <c r="UZA2088" s="2206"/>
      <c r="UZB2088" s="2206"/>
      <c r="UZC2088" s="2206"/>
      <c r="UZD2088" s="2206"/>
      <c r="UZE2088" s="2206"/>
      <c r="UZF2088" s="2206"/>
      <c r="UZG2088" s="2206"/>
      <c r="UZH2088" s="2206"/>
      <c r="UZI2088" s="2206"/>
      <c r="UZJ2088" s="2206"/>
      <c r="UZK2088" s="2206"/>
      <c r="UZL2088" s="2206"/>
      <c r="UZM2088" s="2206"/>
      <c r="UZN2088" s="2206"/>
      <c r="UZO2088" s="2206"/>
      <c r="UZP2088" s="2206"/>
      <c r="UZQ2088" s="2206"/>
      <c r="UZR2088" s="2206"/>
      <c r="UZS2088" s="2206"/>
      <c r="UZT2088" s="2206"/>
      <c r="UZU2088" s="2206"/>
      <c r="UZV2088" s="2206"/>
      <c r="UZW2088" s="2206"/>
      <c r="UZX2088" s="2206"/>
      <c r="UZY2088" s="2206"/>
      <c r="UZZ2088" s="2206"/>
      <c r="VAA2088" s="2206"/>
      <c r="VAB2088" s="2206"/>
      <c r="VAC2088" s="2206"/>
      <c r="VAD2088" s="2206"/>
      <c r="VAE2088" s="2206"/>
      <c r="VAF2088" s="2206"/>
      <c r="VAG2088" s="2206"/>
      <c r="VAH2088" s="2206"/>
      <c r="VAI2088" s="2206"/>
      <c r="VAJ2088" s="2206"/>
      <c r="VAK2088" s="2206"/>
      <c r="VAL2088" s="2206"/>
      <c r="VAM2088" s="2206"/>
      <c r="VAN2088" s="2206"/>
      <c r="VAO2088" s="2206"/>
      <c r="VAP2088" s="2206"/>
      <c r="VAQ2088" s="2206"/>
      <c r="VAR2088" s="2206"/>
      <c r="VAS2088" s="2206"/>
      <c r="VAT2088" s="2206"/>
      <c r="VAU2088" s="2206"/>
      <c r="VAV2088" s="2206"/>
      <c r="VAW2088" s="2206"/>
      <c r="VAX2088" s="2206"/>
      <c r="VAY2088" s="2206"/>
      <c r="VAZ2088" s="2206"/>
      <c r="VBA2088" s="2206"/>
      <c r="VBB2088" s="2206"/>
      <c r="VBC2088" s="2206"/>
      <c r="VBD2088" s="2206"/>
      <c r="VBE2088" s="2206"/>
      <c r="VBF2088" s="2206"/>
      <c r="VBG2088" s="2206"/>
      <c r="VBH2088" s="2206"/>
      <c r="VBI2088" s="2206"/>
      <c r="VBJ2088" s="2206"/>
      <c r="VBK2088" s="2206"/>
      <c r="VBL2088" s="2206"/>
      <c r="VBM2088" s="2206"/>
      <c r="VBN2088" s="2206"/>
      <c r="VBO2088" s="2206"/>
      <c r="VBP2088" s="2206"/>
      <c r="VBQ2088" s="2206"/>
      <c r="VBR2088" s="2206"/>
      <c r="VBS2088" s="2206"/>
      <c r="VBT2088" s="2206"/>
      <c r="VBU2088" s="2206"/>
      <c r="VBV2088" s="2206"/>
      <c r="VBW2088" s="2206"/>
      <c r="VBX2088" s="2206"/>
      <c r="VBY2088" s="2206"/>
      <c r="VBZ2088" s="2206"/>
      <c r="VCA2088" s="2206"/>
      <c r="VCB2088" s="2206"/>
      <c r="VCC2088" s="2206"/>
      <c r="VCD2088" s="2206"/>
      <c r="VCE2088" s="2206"/>
      <c r="VCF2088" s="2206"/>
      <c r="VCG2088" s="2206"/>
      <c r="VCH2088" s="2206"/>
      <c r="VCI2088" s="2206"/>
      <c r="VCJ2088" s="2206"/>
      <c r="VCK2088" s="2206"/>
      <c r="VCL2088" s="2206"/>
      <c r="VCM2088" s="2206"/>
      <c r="VCN2088" s="2206"/>
      <c r="VCO2088" s="2206"/>
      <c r="VCP2088" s="2206"/>
      <c r="VCQ2088" s="2206"/>
      <c r="VCR2088" s="2206"/>
      <c r="VCS2088" s="2206"/>
      <c r="VCT2088" s="2206"/>
      <c r="VCU2088" s="2206"/>
      <c r="VCV2088" s="2206"/>
      <c r="VCW2088" s="2206"/>
      <c r="VCX2088" s="2206"/>
      <c r="VCY2088" s="2206"/>
      <c r="VCZ2088" s="2206"/>
      <c r="VDA2088" s="2206"/>
      <c r="VDB2088" s="2206"/>
      <c r="VDC2088" s="2206"/>
      <c r="VDD2088" s="2206"/>
      <c r="VDE2088" s="2206"/>
      <c r="VDF2088" s="2206"/>
      <c r="VDG2088" s="2206"/>
      <c r="VDH2088" s="2206"/>
      <c r="VDI2088" s="2206"/>
      <c r="VDJ2088" s="2206"/>
      <c r="VDK2088" s="2206"/>
      <c r="VDL2088" s="2206"/>
      <c r="VDM2088" s="2206"/>
      <c r="VDN2088" s="2206"/>
      <c r="VDO2088" s="2206"/>
      <c r="VDP2088" s="2206"/>
      <c r="VDQ2088" s="2206"/>
      <c r="VDR2088" s="2206"/>
      <c r="VDS2088" s="2206"/>
      <c r="VDT2088" s="2206"/>
      <c r="VDU2088" s="2206"/>
      <c r="VDV2088" s="2206"/>
      <c r="VDW2088" s="2206"/>
      <c r="VDX2088" s="2206"/>
      <c r="VDY2088" s="2206"/>
      <c r="VDZ2088" s="2206"/>
      <c r="VEA2088" s="2206"/>
      <c r="VEB2088" s="2206"/>
      <c r="VEC2088" s="2206"/>
      <c r="VED2088" s="2206"/>
      <c r="VEE2088" s="2206"/>
      <c r="VEF2088" s="2206"/>
      <c r="VEG2088" s="2206"/>
      <c r="VEH2088" s="2206"/>
      <c r="VEI2088" s="2206"/>
      <c r="VEJ2088" s="2206"/>
      <c r="VEK2088" s="2206"/>
      <c r="VEL2088" s="2206"/>
      <c r="VEM2088" s="2206"/>
      <c r="VEN2088" s="2206"/>
      <c r="VEO2088" s="2206"/>
      <c r="VEP2088" s="2206"/>
      <c r="VEQ2088" s="2206"/>
      <c r="VER2088" s="2206"/>
      <c r="VES2088" s="2206"/>
      <c r="VET2088" s="2206"/>
      <c r="VEU2088" s="2206"/>
      <c r="VEV2088" s="2206"/>
      <c r="VEW2088" s="2206"/>
      <c r="VEX2088" s="2206"/>
      <c r="VEY2088" s="2206"/>
      <c r="VEZ2088" s="2206"/>
      <c r="VFA2088" s="2206"/>
      <c r="VFB2088" s="2206"/>
      <c r="VFC2088" s="2206"/>
      <c r="VFD2088" s="2206"/>
      <c r="VFE2088" s="2206"/>
      <c r="VFF2088" s="2206"/>
      <c r="VFG2088" s="2206"/>
      <c r="VFH2088" s="2206"/>
      <c r="VFI2088" s="2206"/>
      <c r="VFJ2088" s="2206"/>
      <c r="VFK2088" s="2206"/>
      <c r="VFL2088" s="2206"/>
      <c r="VFM2088" s="2206"/>
      <c r="VFN2088" s="2206"/>
      <c r="VFO2088" s="2206"/>
      <c r="VFP2088" s="2206"/>
      <c r="VFQ2088" s="2206"/>
      <c r="VFR2088" s="2206"/>
      <c r="VFS2088" s="2206"/>
      <c r="VFT2088" s="2206"/>
      <c r="VFU2088" s="2206"/>
      <c r="VFV2088" s="2206"/>
      <c r="VFW2088" s="2206"/>
      <c r="VFX2088" s="2206"/>
      <c r="VFY2088" s="2206"/>
      <c r="VFZ2088" s="2206"/>
      <c r="VGA2088" s="2206"/>
      <c r="VGB2088" s="2206"/>
      <c r="VGC2088" s="2206"/>
      <c r="VGD2088" s="2206"/>
      <c r="VGE2088" s="2206"/>
      <c r="VGF2088" s="2206"/>
      <c r="VGG2088" s="2206"/>
      <c r="VGH2088" s="2206"/>
      <c r="VGI2088" s="2206"/>
      <c r="VGJ2088" s="2206"/>
      <c r="VGK2088" s="2206"/>
      <c r="VGL2088" s="2206"/>
      <c r="VGM2088" s="2206"/>
      <c r="VGN2088" s="2206"/>
      <c r="VGO2088" s="2206"/>
      <c r="VGP2088" s="2206"/>
      <c r="VGQ2088" s="2206"/>
      <c r="VGR2088" s="2206"/>
      <c r="VGS2088" s="2206"/>
      <c r="VGT2088" s="2206"/>
      <c r="VGU2088" s="2206"/>
      <c r="VGV2088" s="2206"/>
      <c r="VGW2088" s="2206"/>
      <c r="VGX2088" s="2206"/>
      <c r="VGY2088" s="2206"/>
      <c r="VGZ2088" s="2206"/>
      <c r="VHA2088" s="2206"/>
      <c r="VHB2088" s="2206"/>
      <c r="VHC2088" s="2206"/>
      <c r="VHD2088" s="2206"/>
      <c r="VHE2088" s="2206"/>
      <c r="VHF2088" s="2206"/>
      <c r="VHG2088" s="2206"/>
      <c r="VHH2088" s="2206"/>
      <c r="VHI2088" s="2206"/>
      <c r="VHJ2088" s="2206"/>
      <c r="VHK2088" s="2206"/>
      <c r="VHL2088" s="2206"/>
      <c r="VHM2088" s="2206"/>
      <c r="VHN2088" s="2206"/>
      <c r="VHO2088" s="2206"/>
      <c r="VHP2088" s="2206"/>
      <c r="VHQ2088" s="2206"/>
      <c r="VHR2088" s="2206"/>
      <c r="VHS2088" s="2206"/>
      <c r="VHT2088" s="2206"/>
      <c r="VHU2088" s="2206"/>
      <c r="VHV2088" s="2206"/>
      <c r="VHW2088" s="2206"/>
      <c r="VHX2088" s="2206"/>
      <c r="VHY2088" s="2206"/>
      <c r="VHZ2088" s="2206"/>
      <c r="VIA2088" s="2206"/>
      <c r="VIB2088" s="2206"/>
      <c r="VIC2088" s="2206"/>
      <c r="VID2088" s="2206"/>
      <c r="VIE2088" s="2206"/>
      <c r="VIF2088" s="2206"/>
      <c r="VIG2088" s="2206"/>
      <c r="VIH2088" s="2206"/>
      <c r="VII2088" s="2206"/>
      <c r="VIJ2088" s="2206"/>
      <c r="VIK2088" s="2206"/>
      <c r="VIL2088" s="2206"/>
      <c r="VIM2088" s="2206"/>
      <c r="VIN2088" s="2206"/>
      <c r="VIO2088" s="2206"/>
      <c r="VIP2088" s="2206"/>
      <c r="VIQ2088" s="2206"/>
      <c r="VIR2088" s="2206"/>
      <c r="VIS2088" s="2206"/>
      <c r="VIT2088" s="2206"/>
      <c r="VIU2088" s="2206"/>
      <c r="VIV2088" s="2206"/>
      <c r="VIW2088" s="2206"/>
      <c r="VIX2088" s="2206"/>
      <c r="VIY2088" s="2206"/>
      <c r="VIZ2088" s="2206"/>
      <c r="VJA2088" s="2206"/>
      <c r="VJB2088" s="2206"/>
      <c r="VJC2088" s="2206"/>
      <c r="VJD2088" s="2206"/>
      <c r="VJE2088" s="2206"/>
      <c r="VJF2088" s="2206"/>
      <c r="VJG2088" s="2206"/>
      <c r="VJH2088" s="2206"/>
      <c r="VJI2088" s="2206"/>
      <c r="VJJ2088" s="2206"/>
      <c r="VJK2088" s="2206"/>
      <c r="VJL2088" s="2206"/>
      <c r="VJM2088" s="2206"/>
      <c r="VJN2088" s="2206"/>
      <c r="VJO2088" s="2206"/>
      <c r="VJP2088" s="2206"/>
      <c r="VJQ2088" s="2206"/>
      <c r="VJR2088" s="2206"/>
      <c r="VJS2088" s="2206"/>
      <c r="VJT2088" s="2206"/>
      <c r="VJU2088" s="2206"/>
      <c r="VJV2088" s="2206"/>
      <c r="VJW2088" s="2206"/>
      <c r="VJX2088" s="2206"/>
      <c r="VJY2088" s="2206"/>
      <c r="VJZ2088" s="2206"/>
      <c r="VKA2088" s="2206"/>
      <c r="VKB2088" s="2206"/>
      <c r="VKC2088" s="2206"/>
      <c r="VKD2088" s="2206"/>
      <c r="VKE2088" s="2206"/>
      <c r="VKF2088" s="2206"/>
      <c r="VKG2088" s="2206"/>
      <c r="VKH2088" s="2206"/>
      <c r="VKI2088" s="2206"/>
      <c r="VKJ2088" s="2206"/>
      <c r="VKK2088" s="2206"/>
      <c r="VKL2088" s="2206"/>
      <c r="VKM2088" s="2206"/>
      <c r="VKN2088" s="2206"/>
      <c r="VKO2088" s="2206"/>
      <c r="VKP2088" s="2206"/>
      <c r="VKQ2088" s="2206"/>
      <c r="VKR2088" s="2206"/>
      <c r="VKS2088" s="2206"/>
      <c r="VKT2088" s="2206"/>
      <c r="VKU2088" s="2206"/>
      <c r="VKV2088" s="2206"/>
      <c r="VKW2088" s="2206"/>
      <c r="VKX2088" s="2206"/>
      <c r="VKY2088" s="2206"/>
      <c r="VKZ2088" s="2206"/>
      <c r="VLA2088" s="2206"/>
      <c r="VLB2088" s="2206"/>
      <c r="VLC2088" s="2206"/>
      <c r="VLD2088" s="2206"/>
      <c r="VLE2088" s="2206"/>
      <c r="VLF2088" s="2206"/>
      <c r="VLG2088" s="2206"/>
      <c r="VLH2088" s="2206"/>
      <c r="VLI2088" s="2206"/>
      <c r="VLJ2088" s="2206"/>
      <c r="VLK2088" s="2206"/>
      <c r="VLL2088" s="2206"/>
      <c r="VLM2088" s="2206"/>
      <c r="VLN2088" s="2206"/>
      <c r="VLO2088" s="2206"/>
      <c r="VLP2088" s="2206"/>
      <c r="VLQ2088" s="2206"/>
      <c r="VLR2088" s="2206"/>
      <c r="VLS2088" s="2206"/>
      <c r="VLT2088" s="2206"/>
      <c r="VLU2088" s="2206"/>
      <c r="VLV2088" s="2206"/>
      <c r="VLW2088" s="2206"/>
      <c r="VLX2088" s="2206"/>
      <c r="VLY2088" s="2206"/>
      <c r="VLZ2088" s="2206"/>
      <c r="VMA2088" s="2206"/>
      <c r="VMB2088" s="2206"/>
      <c r="VMC2088" s="2206"/>
      <c r="VMD2088" s="2206"/>
      <c r="VME2088" s="2206"/>
      <c r="VMF2088" s="2206"/>
      <c r="VMG2088" s="2206"/>
      <c r="VMH2088" s="2206"/>
      <c r="VMI2088" s="2206"/>
      <c r="VMJ2088" s="2206"/>
      <c r="VMK2088" s="2206"/>
      <c r="VML2088" s="2206"/>
      <c r="VMM2088" s="2206"/>
      <c r="VMN2088" s="2206"/>
      <c r="VMO2088" s="2206"/>
      <c r="VMP2088" s="2206"/>
      <c r="VMQ2088" s="2206"/>
      <c r="VMR2088" s="2206"/>
      <c r="VMS2088" s="2206"/>
      <c r="VMT2088" s="2206"/>
      <c r="VMU2088" s="2206"/>
      <c r="VMV2088" s="2206"/>
      <c r="VMW2088" s="2206"/>
      <c r="VMX2088" s="2206"/>
      <c r="VMY2088" s="2206"/>
      <c r="VMZ2088" s="2206"/>
      <c r="VNA2088" s="2206"/>
      <c r="VNB2088" s="2206"/>
      <c r="VNC2088" s="2206"/>
      <c r="VND2088" s="2206"/>
      <c r="VNE2088" s="2206"/>
      <c r="VNF2088" s="2206"/>
      <c r="VNG2088" s="2206"/>
      <c r="VNH2088" s="2206"/>
      <c r="VNI2088" s="2206"/>
      <c r="VNJ2088" s="2206"/>
      <c r="VNK2088" s="2206"/>
      <c r="VNL2088" s="2206"/>
      <c r="VNM2088" s="2206"/>
      <c r="VNN2088" s="2206"/>
      <c r="VNO2088" s="2206"/>
      <c r="VNP2088" s="2206"/>
      <c r="VNQ2088" s="2206"/>
      <c r="VNR2088" s="2206"/>
      <c r="VNS2088" s="2206"/>
      <c r="VNT2088" s="2206"/>
      <c r="VNU2088" s="2206"/>
      <c r="VNV2088" s="2206"/>
      <c r="VNW2088" s="2206"/>
      <c r="VNX2088" s="2206"/>
      <c r="VNY2088" s="2206"/>
      <c r="VNZ2088" s="2206"/>
      <c r="VOA2088" s="2206"/>
      <c r="VOB2088" s="2206"/>
      <c r="VOC2088" s="2206"/>
      <c r="VOD2088" s="2206"/>
      <c r="VOE2088" s="2206"/>
      <c r="VOF2088" s="2206"/>
      <c r="VOG2088" s="2206"/>
      <c r="VOH2088" s="2206"/>
      <c r="VOI2088" s="2206"/>
      <c r="VOJ2088" s="2206"/>
      <c r="VOK2088" s="2206"/>
      <c r="VOL2088" s="2206"/>
      <c r="VOM2088" s="2206"/>
      <c r="VON2088" s="2206"/>
      <c r="VOO2088" s="2206"/>
      <c r="VOP2088" s="2206"/>
      <c r="VOQ2088" s="2206"/>
      <c r="VOR2088" s="2206"/>
      <c r="VOS2088" s="2206"/>
      <c r="VOT2088" s="2206"/>
      <c r="VOU2088" s="2206"/>
      <c r="VOV2088" s="2206"/>
      <c r="VOW2088" s="2206"/>
      <c r="VOX2088" s="2206"/>
      <c r="VOY2088" s="2206"/>
      <c r="VOZ2088" s="2206"/>
      <c r="VPA2088" s="2206"/>
      <c r="VPB2088" s="2206"/>
      <c r="VPC2088" s="2206"/>
      <c r="VPD2088" s="2206"/>
      <c r="VPE2088" s="2206"/>
      <c r="VPF2088" s="2206"/>
      <c r="VPG2088" s="2206"/>
      <c r="VPH2088" s="2206"/>
      <c r="VPI2088" s="2206"/>
      <c r="VPJ2088" s="2206"/>
      <c r="VPK2088" s="2206"/>
      <c r="VPL2088" s="2206"/>
      <c r="VPM2088" s="2206"/>
      <c r="VPN2088" s="2206"/>
      <c r="VPO2088" s="2206"/>
      <c r="VPP2088" s="2206"/>
      <c r="VPQ2088" s="2206"/>
      <c r="VPR2088" s="2206"/>
      <c r="VPS2088" s="2206"/>
      <c r="VPT2088" s="2206"/>
      <c r="VPU2088" s="2206"/>
      <c r="VPV2088" s="2206"/>
      <c r="VPW2088" s="2206"/>
      <c r="VPX2088" s="2206"/>
      <c r="VPY2088" s="2206"/>
      <c r="VPZ2088" s="2206"/>
      <c r="VQA2088" s="2206"/>
      <c r="VQB2088" s="2206"/>
      <c r="VQC2088" s="2206"/>
      <c r="VQD2088" s="2206"/>
      <c r="VQE2088" s="2206"/>
      <c r="VQF2088" s="2206"/>
      <c r="VQG2088" s="2206"/>
      <c r="VQH2088" s="2206"/>
      <c r="VQI2088" s="2206"/>
      <c r="VQJ2088" s="2206"/>
      <c r="VQK2088" s="2206"/>
      <c r="VQL2088" s="2206"/>
      <c r="VQM2088" s="2206"/>
      <c r="VQN2088" s="2206"/>
      <c r="VQO2088" s="2206"/>
      <c r="VQP2088" s="2206"/>
      <c r="VQQ2088" s="2206"/>
      <c r="VQR2088" s="2206"/>
      <c r="VQS2088" s="2206"/>
      <c r="VQT2088" s="2206"/>
      <c r="VQU2088" s="2206"/>
      <c r="VQV2088" s="2206"/>
      <c r="VQW2088" s="2206"/>
      <c r="VQX2088" s="2206"/>
      <c r="VQY2088" s="2206"/>
      <c r="VQZ2088" s="2206"/>
      <c r="VRA2088" s="2206"/>
      <c r="VRB2088" s="2206"/>
      <c r="VRC2088" s="2206"/>
      <c r="VRD2088" s="2206"/>
      <c r="VRE2088" s="2206"/>
      <c r="VRF2088" s="2206"/>
      <c r="VRG2088" s="2206"/>
      <c r="VRH2088" s="2206"/>
      <c r="VRI2088" s="2206"/>
      <c r="VRJ2088" s="2206"/>
      <c r="VRK2088" s="2206"/>
      <c r="VRL2088" s="2206"/>
      <c r="VRM2088" s="2206"/>
      <c r="VRN2088" s="2206"/>
      <c r="VRO2088" s="2206"/>
      <c r="VRP2088" s="2206"/>
      <c r="VRQ2088" s="2206"/>
      <c r="VRR2088" s="2206"/>
      <c r="VRS2088" s="2206"/>
      <c r="VRT2088" s="2206"/>
      <c r="VRU2088" s="2206"/>
      <c r="VRV2088" s="2206"/>
      <c r="VRW2088" s="2206"/>
      <c r="VRX2088" s="2206"/>
      <c r="VRY2088" s="2206"/>
      <c r="VRZ2088" s="2206"/>
      <c r="VSA2088" s="2206"/>
      <c r="VSB2088" s="2206"/>
      <c r="VSC2088" s="2206"/>
      <c r="VSD2088" s="2206"/>
      <c r="VSE2088" s="2206"/>
      <c r="VSF2088" s="2206"/>
      <c r="VSG2088" s="2206"/>
      <c r="VSH2088" s="2206"/>
      <c r="VSI2088" s="2206"/>
      <c r="VSJ2088" s="2206"/>
      <c r="VSK2088" s="2206"/>
      <c r="VSL2088" s="2206"/>
      <c r="VSM2088" s="2206"/>
      <c r="VSN2088" s="2206"/>
      <c r="VSO2088" s="2206"/>
      <c r="VSP2088" s="2206"/>
      <c r="VSQ2088" s="2206"/>
      <c r="VSR2088" s="2206"/>
      <c r="VSS2088" s="2206"/>
      <c r="VST2088" s="2206"/>
      <c r="VSU2088" s="2206"/>
      <c r="VSV2088" s="2206"/>
      <c r="VSW2088" s="2206"/>
      <c r="VSX2088" s="2206"/>
      <c r="VSY2088" s="2206"/>
      <c r="VSZ2088" s="2206"/>
      <c r="VTA2088" s="2206"/>
      <c r="VTB2088" s="2206"/>
      <c r="VTC2088" s="2206"/>
      <c r="VTD2088" s="2206"/>
      <c r="VTE2088" s="2206"/>
      <c r="VTF2088" s="2206"/>
      <c r="VTG2088" s="2206"/>
      <c r="VTH2088" s="2206"/>
      <c r="VTI2088" s="2206"/>
      <c r="VTJ2088" s="2206"/>
      <c r="VTK2088" s="2206"/>
      <c r="VTL2088" s="2206"/>
      <c r="VTM2088" s="2206"/>
      <c r="VTN2088" s="2206"/>
      <c r="VTO2088" s="2206"/>
      <c r="VTP2088" s="2206"/>
      <c r="VTQ2088" s="2206"/>
      <c r="VTR2088" s="2206"/>
      <c r="VTS2088" s="2206"/>
      <c r="VTT2088" s="2206"/>
      <c r="VTU2088" s="2206"/>
      <c r="VTV2088" s="2206"/>
      <c r="VTW2088" s="2206"/>
      <c r="VTX2088" s="2206"/>
      <c r="VTY2088" s="2206"/>
      <c r="VTZ2088" s="2206"/>
      <c r="VUA2088" s="2206"/>
      <c r="VUB2088" s="2206"/>
      <c r="VUC2088" s="2206"/>
      <c r="VUD2088" s="2206"/>
      <c r="VUE2088" s="2206"/>
      <c r="VUF2088" s="2206"/>
      <c r="VUG2088" s="2206"/>
      <c r="VUH2088" s="2206"/>
      <c r="VUI2088" s="2206"/>
      <c r="VUJ2088" s="2206"/>
      <c r="VUK2088" s="2206"/>
      <c r="VUL2088" s="2206"/>
      <c r="VUM2088" s="2206"/>
      <c r="VUN2088" s="2206"/>
      <c r="VUO2088" s="2206"/>
      <c r="VUP2088" s="2206"/>
      <c r="VUQ2088" s="2206"/>
      <c r="VUR2088" s="2206"/>
      <c r="VUS2088" s="2206"/>
      <c r="VUT2088" s="2206"/>
      <c r="VUU2088" s="2206"/>
      <c r="VUV2088" s="2206"/>
      <c r="VUW2088" s="2206"/>
      <c r="VUX2088" s="2206"/>
      <c r="VUY2088" s="2206"/>
      <c r="VUZ2088" s="2206"/>
      <c r="VVA2088" s="2206"/>
      <c r="VVB2088" s="2206"/>
      <c r="VVC2088" s="2206"/>
      <c r="VVD2088" s="2206"/>
      <c r="VVE2088" s="2206"/>
      <c r="VVF2088" s="2206"/>
      <c r="VVG2088" s="2206"/>
      <c r="VVH2088" s="2206"/>
      <c r="VVI2088" s="2206"/>
      <c r="VVJ2088" s="2206"/>
      <c r="VVK2088" s="2206"/>
      <c r="VVL2088" s="2206"/>
      <c r="VVM2088" s="2206"/>
      <c r="VVN2088" s="2206"/>
      <c r="VVO2088" s="2206"/>
      <c r="VVP2088" s="2206"/>
      <c r="VVQ2088" s="2206"/>
      <c r="VVR2088" s="2206"/>
      <c r="VVS2088" s="2206"/>
      <c r="VVT2088" s="2206"/>
      <c r="VVU2088" s="2206"/>
      <c r="VVV2088" s="2206"/>
      <c r="VVW2088" s="2206"/>
      <c r="VVX2088" s="2206"/>
      <c r="VVY2088" s="2206"/>
      <c r="VVZ2088" s="2206"/>
      <c r="VWA2088" s="2206"/>
      <c r="VWB2088" s="2206"/>
      <c r="VWC2088" s="2206"/>
      <c r="VWD2088" s="2206"/>
      <c r="VWE2088" s="2206"/>
      <c r="VWF2088" s="2206"/>
      <c r="VWG2088" s="2206"/>
      <c r="VWH2088" s="2206"/>
      <c r="VWI2088" s="2206"/>
      <c r="VWJ2088" s="2206"/>
      <c r="VWK2088" s="2206"/>
      <c r="VWL2088" s="2206"/>
      <c r="VWM2088" s="2206"/>
      <c r="VWN2088" s="2206"/>
      <c r="VWO2088" s="2206"/>
      <c r="VWP2088" s="2206"/>
      <c r="VWQ2088" s="2206"/>
      <c r="VWR2088" s="2206"/>
      <c r="VWS2088" s="2206"/>
      <c r="VWT2088" s="2206"/>
      <c r="VWU2088" s="2206"/>
      <c r="VWV2088" s="2206"/>
      <c r="VWW2088" s="2206"/>
      <c r="VWX2088" s="2206"/>
      <c r="VWY2088" s="2206"/>
      <c r="VWZ2088" s="2206"/>
      <c r="VXA2088" s="2206"/>
      <c r="VXB2088" s="2206"/>
      <c r="VXC2088" s="2206"/>
      <c r="VXD2088" s="2206"/>
      <c r="VXE2088" s="2206"/>
      <c r="VXF2088" s="2206"/>
      <c r="VXG2088" s="2206"/>
      <c r="VXH2088" s="2206"/>
      <c r="VXI2088" s="2206"/>
      <c r="VXJ2088" s="2206"/>
      <c r="VXK2088" s="2206"/>
      <c r="VXL2088" s="2206"/>
      <c r="VXM2088" s="2206"/>
      <c r="VXN2088" s="2206"/>
      <c r="VXO2088" s="2206"/>
      <c r="VXP2088" s="2206"/>
      <c r="VXQ2088" s="2206"/>
      <c r="VXR2088" s="2206"/>
      <c r="VXS2088" s="2206"/>
      <c r="VXT2088" s="2206"/>
      <c r="VXU2088" s="2206"/>
      <c r="VXV2088" s="2206"/>
      <c r="VXW2088" s="2206"/>
      <c r="VXX2088" s="2206"/>
      <c r="VXY2088" s="2206"/>
      <c r="VXZ2088" s="2206"/>
      <c r="VYA2088" s="2206"/>
      <c r="VYB2088" s="2206"/>
      <c r="VYC2088" s="2206"/>
      <c r="VYD2088" s="2206"/>
      <c r="VYE2088" s="2206"/>
      <c r="VYF2088" s="2206"/>
      <c r="VYG2088" s="2206"/>
      <c r="VYH2088" s="2206"/>
      <c r="VYI2088" s="2206"/>
      <c r="VYJ2088" s="2206"/>
      <c r="VYK2088" s="2206"/>
      <c r="VYL2088" s="2206"/>
      <c r="VYM2088" s="2206"/>
      <c r="VYN2088" s="2206"/>
      <c r="VYO2088" s="2206"/>
      <c r="VYP2088" s="2206"/>
      <c r="VYQ2088" s="2206"/>
      <c r="VYR2088" s="2206"/>
      <c r="VYS2088" s="2206"/>
      <c r="VYT2088" s="2206"/>
      <c r="VYU2088" s="2206"/>
      <c r="VYV2088" s="2206"/>
      <c r="VYW2088" s="2206"/>
      <c r="VYX2088" s="2206"/>
      <c r="VYY2088" s="2206"/>
      <c r="VYZ2088" s="2206"/>
      <c r="VZA2088" s="2206"/>
      <c r="VZB2088" s="2206"/>
      <c r="VZC2088" s="2206"/>
      <c r="VZD2088" s="2206"/>
      <c r="VZE2088" s="2206"/>
      <c r="VZF2088" s="2206"/>
      <c r="VZG2088" s="2206"/>
      <c r="VZH2088" s="2206"/>
      <c r="VZI2088" s="2206"/>
      <c r="VZJ2088" s="2206"/>
      <c r="VZK2088" s="2206"/>
      <c r="VZL2088" s="2206"/>
      <c r="VZM2088" s="2206"/>
      <c r="VZN2088" s="2206"/>
      <c r="VZO2088" s="2206"/>
      <c r="VZP2088" s="2206"/>
      <c r="VZQ2088" s="2206"/>
      <c r="VZR2088" s="2206"/>
      <c r="VZS2088" s="2206"/>
      <c r="VZT2088" s="2206"/>
      <c r="VZU2088" s="2206"/>
      <c r="VZV2088" s="2206"/>
      <c r="VZW2088" s="2206"/>
      <c r="VZX2088" s="2206"/>
      <c r="VZY2088" s="2206"/>
      <c r="VZZ2088" s="2206"/>
      <c r="WAA2088" s="2206"/>
      <c r="WAB2088" s="2206"/>
      <c r="WAC2088" s="2206"/>
      <c r="WAD2088" s="2206"/>
      <c r="WAE2088" s="2206"/>
      <c r="WAF2088" s="2206"/>
      <c r="WAG2088" s="2206"/>
      <c r="WAH2088" s="2206"/>
      <c r="WAI2088" s="2206"/>
      <c r="WAJ2088" s="2206"/>
      <c r="WAK2088" s="2206"/>
      <c r="WAL2088" s="2206"/>
      <c r="WAM2088" s="2206"/>
      <c r="WAN2088" s="2206"/>
      <c r="WAO2088" s="2206"/>
      <c r="WAP2088" s="2206"/>
      <c r="WAQ2088" s="2206"/>
      <c r="WAR2088" s="2206"/>
      <c r="WAS2088" s="2206"/>
      <c r="WAT2088" s="2206"/>
      <c r="WAU2088" s="2206"/>
      <c r="WAV2088" s="2206"/>
      <c r="WAW2088" s="2206"/>
      <c r="WAX2088" s="2206"/>
      <c r="WAY2088" s="2206"/>
      <c r="WAZ2088" s="2206"/>
      <c r="WBA2088" s="2206"/>
      <c r="WBB2088" s="2206"/>
      <c r="WBC2088" s="2206"/>
      <c r="WBD2088" s="2206"/>
      <c r="WBE2088" s="2206"/>
      <c r="WBF2088" s="2206"/>
      <c r="WBG2088" s="2206"/>
      <c r="WBH2088" s="2206"/>
      <c r="WBI2088" s="2206"/>
      <c r="WBJ2088" s="2206"/>
      <c r="WBK2088" s="2206"/>
      <c r="WBL2088" s="2206"/>
      <c r="WBM2088" s="2206"/>
      <c r="WBN2088" s="2206"/>
      <c r="WBO2088" s="2206"/>
      <c r="WBP2088" s="2206"/>
      <c r="WBQ2088" s="2206"/>
      <c r="WBR2088" s="2206"/>
      <c r="WBS2088" s="2206"/>
      <c r="WBT2088" s="2206"/>
      <c r="WBU2088" s="2206"/>
      <c r="WBV2088" s="2206"/>
      <c r="WBW2088" s="2206"/>
      <c r="WBX2088" s="2206"/>
      <c r="WBY2088" s="2206"/>
      <c r="WBZ2088" s="2206"/>
      <c r="WCA2088" s="2206"/>
      <c r="WCB2088" s="2206"/>
      <c r="WCC2088" s="2206"/>
      <c r="WCD2088" s="2206"/>
      <c r="WCE2088" s="2206"/>
      <c r="WCF2088" s="2206"/>
      <c r="WCG2088" s="2206"/>
      <c r="WCH2088" s="2206"/>
      <c r="WCI2088" s="2206"/>
      <c r="WCJ2088" s="2206"/>
      <c r="WCK2088" s="2206"/>
      <c r="WCL2088" s="2206"/>
      <c r="WCM2088" s="2206"/>
      <c r="WCN2088" s="2206"/>
      <c r="WCO2088" s="2206"/>
      <c r="WCP2088" s="2206"/>
      <c r="WCQ2088" s="2206"/>
      <c r="WCR2088" s="2206"/>
      <c r="WCS2088" s="2206"/>
      <c r="WCT2088" s="2206"/>
      <c r="WCU2088" s="2206"/>
      <c r="WCV2088" s="2206"/>
      <c r="WCW2088" s="2206"/>
      <c r="WCX2088" s="2206"/>
      <c r="WCY2088" s="2206"/>
      <c r="WCZ2088" s="2206"/>
      <c r="WDA2088" s="2206"/>
      <c r="WDB2088" s="2206"/>
      <c r="WDC2088" s="2206"/>
      <c r="WDD2088" s="2206"/>
      <c r="WDE2088" s="2206"/>
      <c r="WDF2088" s="2206"/>
      <c r="WDG2088" s="2206"/>
      <c r="WDH2088" s="2206"/>
      <c r="WDI2088" s="2206"/>
      <c r="WDJ2088" s="2206"/>
      <c r="WDK2088" s="2206"/>
      <c r="WDL2088" s="2206"/>
      <c r="WDM2088" s="2206"/>
      <c r="WDN2088" s="2206"/>
      <c r="WDO2088" s="2206"/>
      <c r="WDP2088" s="2206"/>
      <c r="WDQ2088" s="2206"/>
      <c r="WDR2088" s="2206"/>
      <c r="WDS2088" s="2206"/>
      <c r="WDT2088" s="2206"/>
      <c r="WDU2088" s="2206"/>
      <c r="WDV2088" s="2206"/>
      <c r="WDW2088" s="2206"/>
      <c r="WDX2088" s="2206"/>
      <c r="WDY2088" s="2206"/>
      <c r="WDZ2088" s="2206"/>
      <c r="WEA2088" s="2206"/>
      <c r="WEB2088" s="2206"/>
      <c r="WEC2088" s="2206"/>
      <c r="WED2088" s="2206"/>
      <c r="WEE2088" s="2206"/>
      <c r="WEF2088" s="2206"/>
      <c r="WEG2088" s="2206"/>
      <c r="WEH2088" s="2206"/>
      <c r="WEI2088" s="2206"/>
      <c r="WEJ2088" s="2206"/>
      <c r="WEK2088" s="2206"/>
      <c r="WEL2088" s="2206"/>
      <c r="WEM2088" s="2206"/>
      <c r="WEN2088" s="2206"/>
      <c r="WEO2088" s="2206"/>
      <c r="WEP2088" s="2206"/>
      <c r="WEQ2088" s="2206"/>
      <c r="WER2088" s="2206"/>
      <c r="WES2088" s="2206"/>
      <c r="WET2088" s="2206"/>
      <c r="WEU2088" s="2206"/>
      <c r="WEV2088" s="2206"/>
      <c r="WEW2088" s="2206"/>
      <c r="WEX2088" s="2206"/>
      <c r="WEY2088" s="2206"/>
      <c r="WEZ2088" s="2206"/>
      <c r="WFA2088" s="2206"/>
      <c r="WFB2088" s="2206"/>
      <c r="WFC2088" s="2206"/>
      <c r="WFD2088" s="2206"/>
      <c r="WFE2088" s="2206"/>
      <c r="WFF2088" s="2206"/>
      <c r="WFG2088" s="2206"/>
      <c r="WFH2088" s="2206"/>
      <c r="WFI2088" s="2206"/>
      <c r="WFJ2088" s="2206"/>
      <c r="WFK2088" s="2206"/>
      <c r="WFL2088" s="2206"/>
      <c r="WFM2088" s="2206"/>
      <c r="WFN2088" s="2206"/>
      <c r="WFO2088" s="2206"/>
      <c r="WFP2088" s="2206"/>
      <c r="WFQ2088" s="2206"/>
      <c r="WFR2088" s="2206"/>
      <c r="WFS2088" s="2206"/>
      <c r="WFT2088" s="2206"/>
      <c r="WFU2088" s="2206"/>
      <c r="WFV2088" s="2206"/>
      <c r="WFW2088" s="2206"/>
      <c r="WFX2088" s="2206"/>
      <c r="WFY2088" s="2206"/>
      <c r="WFZ2088" s="2206"/>
      <c r="WGA2088" s="2206"/>
      <c r="WGB2088" s="2206"/>
      <c r="WGC2088" s="2206"/>
      <c r="WGD2088" s="2206"/>
      <c r="WGE2088" s="2206"/>
      <c r="WGF2088" s="2206"/>
      <c r="WGG2088" s="2206"/>
      <c r="WGH2088" s="2206"/>
      <c r="WGI2088" s="2206"/>
      <c r="WGJ2088" s="2206"/>
      <c r="WGK2088" s="2206"/>
      <c r="WGL2088" s="2206"/>
      <c r="WGM2088" s="2206"/>
      <c r="WGN2088" s="2206"/>
      <c r="WGO2088" s="2206"/>
      <c r="WGP2088" s="2206"/>
      <c r="WGQ2088" s="2206"/>
      <c r="WGR2088" s="2206"/>
      <c r="WGS2088" s="2206"/>
      <c r="WGT2088" s="2206"/>
      <c r="WGU2088" s="2206"/>
      <c r="WGV2088" s="2206"/>
      <c r="WGW2088" s="2206"/>
      <c r="WGX2088" s="2206"/>
      <c r="WGY2088" s="2206"/>
      <c r="WGZ2088" s="2206"/>
      <c r="WHA2088" s="2206"/>
      <c r="WHB2088" s="2206"/>
      <c r="WHC2088" s="2206"/>
      <c r="WHD2088" s="2206"/>
      <c r="WHE2088" s="2206"/>
      <c r="WHF2088" s="2206"/>
      <c r="WHG2088" s="2206"/>
      <c r="WHH2088" s="2206"/>
      <c r="WHI2088" s="2206"/>
      <c r="WHJ2088" s="2206"/>
      <c r="WHK2088" s="2206"/>
      <c r="WHL2088" s="2206"/>
      <c r="WHM2088" s="2206"/>
      <c r="WHN2088" s="2206"/>
      <c r="WHO2088" s="2206"/>
      <c r="WHP2088" s="2206"/>
      <c r="WHQ2088" s="2206"/>
      <c r="WHR2088" s="2206"/>
      <c r="WHS2088" s="2206"/>
      <c r="WHT2088" s="2206"/>
      <c r="WHU2088" s="2206"/>
      <c r="WHV2088" s="2206"/>
      <c r="WHW2088" s="2206"/>
      <c r="WHX2088" s="2206"/>
      <c r="WHY2088" s="2206"/>
      <c r="WHZ2088" s="2206"/>
      <c r="WIA2088" s="2206"/>
      <c r="WIB2088" s="2206"/>
      <c r="WIC2088" s="2206"/>
      <c r="WID2088" s="2206"/>
      <c r="WIE2088" s="2206"/>
      <c r="WIF2088" s="2206"/>
      <c r="WIG2088" s="2206"/>
      <c r="WIH2088" s="2206"/>
      <c r="WII2088" s="2206"/>
      <c r="WIJ2088" s="2206"/>
      <c r="WIK2088" s="2206"/>
      <c r="WIL2088" s="2206"/>
      <c r="WIM2088" s="2206"/>
      <c r="WIN2088" s="2206"/>
      <c r="WIO2088" s="2206"/>
      <c r="WIP2088" s="2206"/>
      <c r="WIQ2088" s="2206"/>
      <c r="WIR2088" s="2206"/>
      <c r="WIS2088" s="2206"/>
      <c r="WIT2088" s="2206"/>
      <c r="WIU2088" s="2206"/>
      <c r="WIV2088" s="2206"/>
      <c r="WIW2088" s="2206"/>
      <c r="WIX2088" s="2206"/>
      <c r="WIY2088" s="2206"/>
      <c r="WIZ2088" s="2206"/>
      <c r="WJA2088" s="2206"/>
      <c r="WJB2088" s="2206"/>
      <c r="WJC2088" s="2206"/>
      <c r="WJD2088" s="2206"/>
      <c r="WJE2088" s="2206"/>
      <c r="WJF2088" s="2206"/>
      <c r="WJG2088" s="2206"/>
      <c r="WJH2088" s="2206"/>
      <c r="WJI2088" s="2206"/>
      <c r="WJJ2088" s="2206"/>
      <c r="WJK2088" s="2206"/>
      <c r="WJL2088" s="2206"/>
      <c r="WJM2088" s="2206"/>
      <c r="WJN2088" s="2206"/>
      <c r="WJO2088" s="2206"/>
      <c r="WJP2088" s="2206"/>
      <c r="WJQ2088" s="2206"/>
      <c r="WJR2088" s="2206"/>
      <c r="WJS2088" s="2206"/>
      <c r="WJT2088" s="2206"/>
      <c r="WJU2088" s="2206"/>
      <c r="WJV2088" s="2206"/>
      <c r="WJW2088" s="2206"/>
      <c r="WJX2088" s="2206"/>
      <c r="WJY2088" s="2206"/>
      <c r="WJZ2088" s="2206"/>
      <c r="WKA2088" s="2206"/>
      <c r="WKB2088" s="2206"/>
      <c r="WKC2088" s="2206"/>
      <c r="WKD2088" s="2206"/>
      <c r="WKE2088" s="2206"/>
      <c r="WKF2088" s="2206"/>
      <c r="WKG2088" s="2206"/>
      <c r="WKH2088" s="2206"/>
      <c r="WKI2088" s="2206"/>
      <c r="WKJ2088" s="2206"/>
      <c r="WKK2088" s="2206"/>
      <c r="WKL2088" s="2206"/>
      <c r="WKM2088" s="2206"/>
      <c r="WKN2088" s="2206"/>
      <c r="WKO2088" s="2206"/>
      <c r="WKP2088" s="2206"/>
      <c r="WKQ2088" s="2206"/>
      <c r="WKR2088" s="2206"/>
      <c r="WKS2088" s="2206"/>
      <c r="WKT2088" s="2206"/>
      <c r="WKU2088" s="2206"/>
      <c r="WKV2088" s="2206"/>
      <c r="WKW2088" s="2206"/>
      <c r="WKX2088" s="2206"/>
      <c r="WKY2088" s="2206"/>
      <c r="WKZ2088" s="2206"/>
      <c r="WLA2088" s="2206"/>
      <c r="WLB2088" s="2206"/>
      <c r="WLC2088" s="2206"/>
      <c r="WLD2088" s="2206"/>
      <c r="WLE2088" s="2206"/>
      <c r="WLF2088" s="2206"/>
      <c r="WLG2088" s="2206"/>
      <c r="WLH2088" s="2206"/>
      <c r="WLI2088" s="2206"/>
      <c r="WLJ2088" s="2206"/>
      <c r="WLK2088" s="2206"/>
      <c r="WLL2088" s="2206"/>
      <c r="WLM2088" s="2206"/>
      <c r="WLN2088" s="2206"/>
      <c r="WLO2088" s="2206"/>
      <c r="WLP2088" s="2206"/>
      <c r="WLQ2088" s="2206"/>
      <c r="WLR2088" s="2206"/>
      <c r="WLS2088" s="2206"/>
      <c r="WLT2088" s="2206"/>
      <c r="WLU2088" s="2206"/>
      <c r="WLV2088" s="2206"/>
      <c r="WLW2088" s="2206"/>
      <c r="WLX2088" s="2206"/>
      <c r="WLY2088" s="2206"/>
      <c r="WLZ2088" s="2206"/>
      <c r="WMA2088" s="2206"/>
      <c r="WMB2088" s="2206"/>
      <c r="WMC2088" s="2206"/>
      <c r="WMD2088" s="2206"/>
      <c r="WME2088" s="2206"/>
      <c r="WMF2088" s="2206"/>
      <c r="WMG2088" s="2206"/>
      <c r="WMH2088" s="2206"/>
      <c r="WMI2088" s="2206"/>
      <c r="WMJ2088" s="2206"/>
      <c r="WMK2088" s="2206"/>
      <c r="WML2088" s="2206"/>
      <c r="WMM2088" s="2206"/>
      <c r="WMN2088" s="2206"/>
      <c r="WMO2088" s="2206"/>
      <c r="WMP2088" s="2206"/>
      <c r="WMQ2088" s="2206"/>
      <c r="WMR2088" s="2206"/>
      <c r="WMS2088" s="2206"/>
      <c r="WMT2088" s="2206"/>
      <c r="WMU2088" s="2206"/>
      <c r="WMV2088" s="2206"/>
      <c r="WMW2088" s="2206"/>
      <c r="WMX2088" s="2206"/>
      <c r="WMY2088" s="2206"/>
      <c r="WMZ2088" s="2206"/>
      <c r="WNA2088" s="2206"/>
      <c r="WNB2088" s="2206"/>
      <c r="WNC2088" s="2206"/>
      <c r="WND2088" s="2206"/>
      <c r="WNE2088" s="2206"/>
      <c r="WNF2088" s="2206"/>
      <c r="WNG2088" s="2206"/>
      <c r="WNH2088" s="2206"/>
      <c r="WNI2088" s="2206"/>
      <c r="WNJ2088" s="2206"/>
      <c r="WNK2088" s="2206"/>
      <c r="WNL2088" s="2206"/>
      <c r="WNM2088" s="2206"/>
      <c r="WNN2088" s="2206"/>
      <c r="WNO2088" s="2206"/>
      <c r="WNP2088" s="2206"/>
      <c r="WNQ2088" s="2206"/>
      <c r="WNR2088" s="2206"/>
      <c r="WNS2088" s="2206"/>
      <c r="WNT2088" s="2206"/>
      <c r="WNU2088" s="2206"/>
      <c r="WNV2088" s="2206"/>
      <c r="WNW2088" s="2206"/>
      <c r="WNX2088" s="2206"/>
      <c r="WNY2088" s="2206"/>
      <c r="WNZ2088" s="2206"/>
      <c r="WOA2088" s="2206"/>
      <c r="WOB2088" s="2206"/>
      <c r="WOC2088" s="2206"/>
      <c r="WOD2088" s="2206"/>
      <c r="WOE2088" s="2206"/>
      <c r="WOF2088" s="2206"/>
      <c r="WOG2088" s="2206"/>
      <c r="WOH2088" s="2206"/>
      <c r="WOI2088" s="2206"/>
      <c r="WOJ2088" s="2206"/>
      <c r="WOK2088" s="2206"/>
      <c r="WOL2088" s="2206"/>
      <c r="WOM2088" s="2206"/>
      <c r="WON2088" s="2206"/>
      <c r="WOO2088" s="2206"/>
      <c r="WOP2088" s="2206"/>
      <c r="WOQ2088" s="2206"/>
      <c r="WOR2088" s="2206"/>
      <c r="WOS2088" s="2206"/>
      <c r="WOT2088" s="2206"/>
      <c r="WOU2088" s="2206"/>
      <c r="WOV2088" s="2206"/>
      <c r="WOW2088" s="2206"/>
      <c r="WOX2088" s="2206"/>
      <c r="WOY2088" s="2206"/>
      <c r="WOZ2088" s="2206"/>
      <c r="WPA2088" s="2206"/>
      <c r="WPB2088" s="2206"/>
      <c r="WPC2088" s="2206"/>
      <c r="WPD2088" s="2206"/>
      <c r="WPE2088" s="2206"/>
      <c r="WPF2088" s="2206"/>
      <c r="WPG2088" s="2206"/>
      <c r="WPH2088" s="2206"/>
      <c r="WPI2088" s="2206"/>
      <c r="WPJ2088" s="2206"/>
      <c r="WPK2088" s="2206"/>
      <c r="WPL2088" s="2206"/>
      <c r="WPM2088" s="2206"/>
      <c r="WPN2088" s="2206"/>
      <c r="WPO2088" s="2206"/>
      <c r="WPP2088" s="2206"/>
      <c r="WPQ2088" s="2206"/>
      <c r="WPR2088" s="2206"/>
      <c r="WPS2088" s="2206"/>
      <c r="WPT2088" s="2206"/>
      <c r="WPU2088" s="2206"/>
      <c r="WPV2088" s="2206"/>
      <c r="WPW2088" s="2206"/>
      <c r="WPX2088" s="2206"/>
      <c r="WPY2088" s="2206"/>
      <c r="WPZ2088" s="2206"/>
      <c r="WQA2088" s="2206"/>
      <c r="WQB2088" s="2206"/>
      <c r="WQC2088" s="2206"/>
      <c r="WQD2088" s="2206"/>
      <c r="WQE2088" s="2206"/>
      <c r="WQF2088" s="2206"/>
      <c r="WQG2088" s="2206"/>
      <c r="WQH2088" s="2206"/>
      <c r="WQI2088" s="2206"/>
      <c r="WQJ2088" s="2206"/>
      <c r="WQK2088" s="2206"/>
      <c r="WQL2088" s="2206"/>
      <c r="WQM2088" s="2206"/>
      <c r="WQN2088" s="2206"/>
      <c r="WQO2088" s="2206"/>
      <c r="WQP2088" s="2206"/>
      <c r="WQQ2088" s="2206"/>
      <c r="WQR2088" s="2206"/>
      <c r="WQS2088" s="2206"/>
      <c r="WQT2088" s="2206"/>
      <c r="WQU2088" s="2206"/>
      <c r="WQV2088" s="2206"/>
      <c r="WQW2088" s="2206"/>
      <c r="WQX2088" s="2206"/>
      <c r="WQY2088" s="2206"/>
      <c r="WQZ2088" s="2206"/>
      <c r="WRA2088" s="2206"/>
      <c r="WRB2088" s="2206"/>
      <c r="WRC2088" s="2206"/>
      <c r="WRD2088" s="2206"/>
      <c r="WRE2088" s="2206"/>
      <c r="WRF2088" s="2206"/>
      <c r="WRG2088" s="2206"/>
      <c r="WRH2088" s="2206"/>
      <c r="WRI2088" s="2206"/>
      <c r="WRJ2088" s="2206"/>
      <c r="WRK2088" s="2206"/>
      <c r="WRL2088" s="2206"/>
      <c r="WRM2088" s="2206"/>
      <c r="WRN2088" s="2206"/>
      <c r="WRO2088" s="2206"/>
      <c r="WRP2088" s="2206"/>
      <c r="WRQ2088" s="2206"/>
      <c r="WRR2088" s="2206"/>
      <c r="WRS2088" s="2206"/>
      <c r="WRT2088" s="2206"/>
      <c r="WRU2088" s="2206"/>
      <c r="WRV2088" s="2206"/>
      <c r="WRW2088" s="2206"/>
      <c r="WRX2088" s="2206"/>
      <c r="WRY2088" s="2206"/>
      <c r="WRZ2088" s="2206"/>
      <c r="WSA2088" s="2206"/>
      <c r="WSB2088" s="2206"/>
      <c r="WSC2088" s="2206"/>
      <c r="WSD2088" s="2206"/>
      <c r="WSE2088" s="2206"/>
      <c r="WSF2088" s="2206"/>
      <c r="WSG2088" s="2206"/>
      <c r="WSH2088" s="2206"/>
      <c r="WSI2088" s="2206"/>
      <c r="WSJ2088" s="2206"/>
      <c r="WSK2088" s="2206"/>
      <c r="WSL2088" s="2206"/>
      <c r="WSM2088" s="2206"/>
      <c r="WSN2088" s="2206"/>
      <c r="WSO2088" s="2206"/>
      <c r="WSP2088" s="2206"/>
      <c r="WSQ2088" s="2206"/>
      <c r="WSR2088" s="2206"/>
      <c r="WSS2088" s="2206"/>
      <c r="WST2088" s="2206"/>
      <c r="WSU2088" s="2206"/>
      <c r="WSV2088" s="2206"/>
      <c r="WSW2088" s="2206"/>
      <c r="WSX2088" s="2206"/>
      <c r="WSY2088" s="2206"/>
      <c r="WSZ2088" s="2206"/>
      <c r="WTA2088" s="2206"/>
      <c r="WTB2088" s="2206"/>
      <c r="WTC2088" s="2206"/>
      <c r="WTD2088" s="2206"/>
      <c r="WTE2088" s="2206"/>
      <c r="WTF2088" s="2206"/>
      <c r="WTG2088" s="2206"/>
      <c r="WTH2088" s="2206"/>
      <c r="WTI2088" s="2206"/>
      <c r="WTJ2088" s="2206"/>
      <c r="WTK2088" s="2206"/>
      <c r="WTL2088" s="2206"/>
      <c r="WTM2088" s="2206"/>
      <c r="WTN2088" s="2206"/>
      <c r="WTO2088" s="2206"/>
      <c r="WTP2088" s="2206"/>
      <c r="WTQ2088" s="2206"/>
      <c r="WTR2088" s="2206"/>
      <c r="WTS2088" s="2206"/>
      <c r="WTT2088" s="2206"/>
      <c r="WTU2088" s="2206"/>
      <c r="WTV2088" s="2206"/>
      <c r="WTW2088" s="2206"/>
      <c r="WTX2088" s="2206"/>
      <c r="WTY2088" s="2206"/>
      <c r="WTZ2088" s="2206"/>
      <c r="WUA2088" s="2206"/>
      <c r="WUB2088" s="2206"/>
      <c r="WUC2088" s="2206"/>
      <c r="WUD2088" s="2206"/>
      <c r="WUE2088" s="2206"/>
      <c r="WUF2088" s="2206"/>
      <c r="WUG2088" s="2206"/>
      <c r="WUH2088" s="2206"/>
      <c r="WUI2088" s="2206"/>
      <c r="WUJ2088" s="2206"/>
      <c r="WUK2088" s="2206"/>
      <c r="WUL2088" s="2206"/>
      <c r="WUM2088" s="2206"/>
      <c r="WUN2088" s="2206"/>
      <c r="WUO2088" s="2206"/>
      <c r="WUP2088" s="2206"/>
      <c r="WUQ2088" s="2206"/>
      <c r="WUR2088" s="2206"/>
      <c r="WUS2088" s="2206"/>
      <c r="WUT2088" s="2206"/>
      <c r="WUU2088" s="2206"/>
      <c r="WUV2088" s="2206"/>
      <c r="WUW2088" s="2206"/>
      <c r="WUX2088" s="2206"/>
      <c r="WUY2088" s="2206"/>
      <c r="WUZ2088" s="2206"/>
      <c r="WVA2088" s="2206"/>
      <c r="WVB2088" s="2206"/>
      <c r="WVC2088" s="2206"/>
      <c r="WVD2088" s="2206"/>
      <c r="WVE2088" s="2206"/>
      <c r="WVF2088" s="2206"/>
      <c r="WVG2088" s="2206"/>
      <c r="WVH2088" s="2206"/>
      <c r="WVI2088" s="2206"/>
      <c r="WVJ2088" s="2206"/>
      <c r="WVK2088" s="2206"/>
      <c r="WVL2088" s="2206"/>
      <c r="WVM2088" s="2206"/>
      <c r="WVN2088" s="2206"/>
      <c r="WVO2088" s="2206"/>
      <c r="WVP2088" s="2206"/>
      <c r="WVQ2088" s="2206"/>
      <c r="WVR2088" s="2206"/>
      <c r="WVS2088" s="2206"/>
      <c r="WVT2088" s="2206"/>
      <c r="WVU2088" s="2206"/>
      <c r="WVV2088" s="2206"/>
      <c r="WVW2088" s="2206"/>
      <c r="WVX2088" s="2206"/>
      <c r="WVY2088" s="2206"/>
      <c r="WVZ2088" s="2206"/>
      <c r="WWA2088" s="2206"/>
      <c r="WWB2088" s="2206"/>
      <c r="WWC2088" s="2206"/>
      <c r="WWD2088" s="2206"/>
      <c r="WWE2088" s="2206"/>
      <c r="WWF2088" s="2206"/>
      <c r="WWG2088" s="2206"/>
      <c r="WWH2088" s="2206"/>
      <c r="WWI2088" s="2206"/>
      <c r="WWJ2088" s="2206"/>
      <c r="WWK2088" s="2206"/>
      <c r="WWL2088" s="2206"/>
      <c r="WWM2088" s="2206"/>
      <c r="WWN2088" s="2206"/>
      <c r="WWO2088" s="2206"/>
      <c r="WWP2088" s="2206"/>
      <c r="WWQ2088" s="2206"/>
      <c r="WWR2088" s="2206"/>
      <c r="WWS2088" s="2206"/>
      <c r="WWT2088" s="2206"/>
      <c r="WWU2088" s="2206"/>
      <c r="WWV2088" s="2206"/>
      <c r="WWW2088" s="2206"/>
      <c r="WWX2088" s="2206"/>
      <c r="WWY2088" s="2206"/>
      <c r="WWZ2088" s="2206"/>
      <c r="WXA2088" s="2206"/>
      <c r="WXB2088" s="2206"/>
      <c r="WXC2088" s="2206"/>
      <c r="WXD2088" s="2206"/>
      <c r="WXE2088" s="2206"/>
      <c r="WXF2088" s="2206"/>
      <c r="WXG2088" s="2206"/>
      <c r="WXH2088" s="2206"/>
      <c r="WXI2088" s="2206"/>
      <c r="WXJ2088" s="2206"/>
      <c r="WXK2088" s="2206"/>
      <c r="WXL2088" s="2206"/>
      <c r="WXM2088" s="2206"/>
      <c r="WXN2088" s="2206"/>
      <c r="WXO2088" s="2206"/>
      <c r="WXP2088" s="2206"/>
      <c r="WXQ2088" s="2206"/>
      <c r="WXR2088" s="2206"/>
      <c r="WXS2088" s="2206"/>
      <c r="WXT2088" s="2206"/>
      <c r="WXU2088" s="2206"/>
      <c r="WXV2088" s="2206"/>
      <c r="WXW2088" s="2206"/>
      <c r="WXX2088" s="2206"/>
      <c r="WXY2088" s="2206"/>
      <c r="WXZ2088" s="2206"/>
      <c r="WYA2088" s="2206"/>
      <c r="WYB2088" s="2206"/>
      <c r="WYC2088" s="2206"/>
      <c r="WYD2088" s="2206"/>
      <c r="WYE2088" s="2206"/>
      <c r="WYF2088" s="2206"/>
      <c r="WYG2088" s="2206"/>
      <c r="WYH2088" s="2206"/>
      <c r="WYI2088" s="2206"/>
      <c r="WYJ2088" s="2206"/>
      <c r="WYK2088" s="2206"/>
      <c r="WYL2088" s="2206"/>
      <c r="WYM2088" s="2206"/>
      <c r="WYN2088" s="2206"/>
      <c r="WYO2088" s="2206"/>
      <c r="WYP2088" s="2206"/>
      <c r="WYQ2088" s="2206"/>
      <c r="WYR2088" s="2206"/>
      <c r="WYS2088" s="2206"/>
      <c r="WYT2088" s="2206"/>
      <c r="WYU2088" s="2206"/>
      <c r="WYV2088" s="2206"/>
      <c r="WYW2088" s="2206"/>
      <c r="WYX2088" s="2206"/>
      <c r="WYY2088" s="2206"/>
      <c r="WYZ2088" s="2206"/>
      <c r="WZA2088" s="2206"/>
      <c r="WZB2088" s="2206"/>
      <c r="WZC2088" s="2206"/>
      <c r="WZD2088" s="2206"/>
      <c r="WZE2088" s="2206"/>
      <c r="WZF2088" s="2206"/>
      <c r="WZG2088" s="2206"/>
      <c r="WZH2088" s="2206"/>
      <c r="WZI2088" s="2206"/>
      <c r="WZJ2088" s="2206"/>
      <c r="WZK2088" s="2206"/>
      <c r="WZL2088" s="2206"/>
      <c r="WZM2088" s="2206"/>
      <c r="WZN2088" s="2206"/>
      <c r="WZO2088" s="2206"/>
      <c r="WZP2088" s="2206"/>
      <c r="WZQ2088" s="2206"/>
      <c r="WZR2088" s="2206"/>
      <c r="WZS2088" s="2206"/>
      <c r="WZT2088" s="2206"/>
      <c r="WZU2088" s="2206"/>
      <c r="WZV2088" s="2206"/>
      <c r="WZW2088" s="2206"/>
      <c r="WZX2088" s="2206"/>
      <c r="WZY2088" s="2206"/>
      <c r="WZZ2088" s="2206"/>
      <c r="XAA2088" s="2206"/>
      <c r="XAB2088" s="2206"/>
      <c r="XAC2088" s="2206"/>
      <c r="XAD2088" s="2206"/>
      <c r="XAE2088" s="2206"/>
      <c r="XAF2088" s="2206"/>
      <c r="XAG2088" s="2206"/>
      <c r="XAH2088" s="2206"/>
      <c r="XAI2088" s="2206"/>
      <c r="XAJ2088" s="2206"/>
      <c r="XAK2088" s="2206"/>
      <c r="XAL2088" s="2206"/>
      <c r="XAM2088" s="2206"/>
      <c r="XAN2088" s="2206"/>
      <c r="XAO2088" s="2206"/>
      <c r="XAP2088" s="2206"/>
      <c r="XAQ2088" s="2206"/>
      <c r="XAR2088" s="2206"/>
      <c r="XAS2088" s="2206"/>
      <c r="XAT2088" s="2206"/>
      <c r="XAU2088" s="2206"/>
      <c r="XAV2088" s="2206"/>
      <c r="XAW2088" s="2206"/>
      <c r="XAX2088" s="2206"/>
      <c r="XAY2088" s="2206"/>
      <c r="XAZ2088" s="2206"/>
      <c r="XBA2088" s="2206"/>
      <c r="XBB2088" s="2206"/>
      <c r="XBC2088" s="2206"/>
      <c r="XBD2088" s="2206"/>
      <c r="XBE2088" s="2206"/>
      <c r="XBF2088" s="2206"/>
      <c r="XBG2088" s="2206"/>
      <c r="XBH2088" s="2206"/>
      <c r="XBI2088" s="2206"/>
      <c r="XBJ2088" s="2206"/>
      <c r="XBK2088" s="2206"/>
      <c r="XBL2088" s="2206"/>
      <c r="XBM2088" s="2206"/>
      <c r="XBN2088" s="2206"/>
      <c r="XBO2088" s="2206"/>
      <c r="XBP2088" s="2206"/>
      <c r="XBQ2088" s="2206"/>
      <c r="XBR2088" s="2206"/>
      <c r="XBS2088" s="2206"/>
      <c r="XBT2088" s="2206"/>
      <c r="XBU2088" s="2206"/>
      <c r="XBV2088" s="2206"/>
      <c r="XBW2088" s="2206"/>
      <c r="XBX2088" s="2206"/>
      <c r="XBY2088" s="2206"/>
      <c r="XBZ2088" s="2206"/>
      <c r="XCA2088" s="2206"/>
      <c r="XCB2088" s="2206"/>
      <c r="XCC2088" s="2206"/>
      <c r="XCD2088" s="2206"/>
      <c r="XCE2088" s="2206"/>
      <c r="XCF2088" s="2206"/>
      <c r="XCG2088" s="2206"/>
      <c r="XCH2088" s="2206"/>
      <c r="XCI2088" s="2206"/>
      <c r="XCJ2088" s="2206"/>
      <c r="XCK2088" s="2206"/>
      <c r="XCL2088" s="2206"/>
      <c r="XCM2088" s="2206"/>
      <c r="XCN2088" s="2206"/>
      <c r="XCO2088" s="2206"/>
      <c r="XCP2088" s="2206"/>
      <c r="XCQ2088" s="2206"/>
      <c r="XCR2088" s="2206"/>
      <c r="XCS2088" s="2206"/>
      <c r="XCT2088" s="2206"/>
      <c r="XCU2088" s="2206"/>
      <c r="XCV2088" s="2206"/>
      <c r="XCW2088" s="2206"/>
      <c r="XCX2088" s="2206"/>
      <c r="XCY2088" s="2206"/>
      <c r="XCZ2088" s="2206"/>
      <c r="XDA2088" s="2206"/>
      <c r="XDB2088" s="2206"/>
      <c r="XDC2088" s="2206"/>
      <c r="XDD2088" s="2206"/>
      <c r="XDE2088" s="2206"/>
      <c r="XDF2088" s="2206"/>
      <c r="XDG2088" s="2206"/>
      <c r="XDH2088" s="2206"/>
      <c r="XDI2088" s="2206"/>
      <c r="XDJ2088" s="2206"/>
      <c r="XDK2088" s="2206"/>
      <c r="XDL2088" s="2206"/>
      <c r="XDM2088" s="2206"/>
      <c r="XDN2088" s="2206"/>
      <c r="XDO2088" s="2206"/>
      <c r="XDP2088" s="2206"/>
      <c r="XDQ2088" s="2206"/>
      <c r="XDR2088" s="2206"/>
      <c r="XDS2088" s="2206"/>
      <c r="XDT2088" s="2206"/>
      <c r="XDU2088" s="2206"/>
      <c r="XDV2088" s="2206"/>
      <c r="XDW2088" s="2206"/>
      <c r="XDX2088" s="2206"/>
      <c r="XDY2088" s="2206"/>
      <c r="XDZ2088" s="2206"/>
      <c r="XEA2088" s="2206"/>
      <c r="XEB2088" s="2206"/>
      <c r="XEC2088" s="2206"/>
      <c r="XED2088" s="2206"/>
      <c r="XEE2088" s="2206"/>
      <c r="XEF2088" s="2206"/>
      <c r="XEG2088" s="2206"/>
      <c r="XEH2088" s="2206"/>
      <c r="XEI2088" s="2206"/>
      <c r="XEJ2088" s="2206"/>
      <c r="XEK2088" s="2206"/>
      <c r="XEL2088" s="2206"/>
      <c r="XEM2088" s="2206"/>
      <c r="XEN2088" s="2206"/>
      <c r="XEO2088" s="2206"/>
      <c r="XEP2088" s="2206"/>
      <c r="XEQ2088" s="2206"/>
      <c r="XER2088" s="2206"/>
      <c r="XES2088" s="2206"/>
      <c r="XET2088" s="2206"/>
      <c r="XEU2088" s="2206"/>
      <c r="XEV2088" s="2206"/>
      <c r="XEW2088" s="2206"/>
      <c r="XEX2088" s="2206"/>
      <c r="XEY2088" s="2206"/>
      <c r="XEZ2088" s="2206"/>
      <c r="XFA2088" s="2206"/>
      <c r="XFB2088" s="2206"/>
      <c r="XFC2088" s="2206"/>
      <c r="XFD2088" s="2206"/>
    </row>
    <row r="2089" spans="1:16384" s="1315" customFormat="1" x14ac:dyDescent="0.2">
      <c r="A2089" s="1656"/>
      <c r="B2089" s="2192"/>
      <c r="C2089" s="1657" t="s">
        <v>3766</v>
      </c>
      <c r="D2089" s="1658"/>
      <c r="E2089" s="1390"/>
      <c r="F2089" s="1390"/>
      <c r="G2089" s="1390"/>
      <c r="H2089" s="1390"/>
      <c r="I2089" s="1389"/>
      <c r="J2089" s="1389"/>
      <c r="K2089" s="1389"/>
      <c r="L2089" s="1390"/>
      <c r="M2089" s="1390"/>
      <c r="N2089" s="1390"/>
      <c r="O2089" s="1390"/>
      <c r="P2089" s="1390"/>
      <c r="Q2089" s="2193"/>
      <c r="R2089" s="2193"/>
      <c r="S2089" s="2193"/>
      <c r="T2089" s="2193"/>
      <c r="U2089" s="2193"/>
      <c r="V2089" s="2193"/>
      <c r="W2089" s="2193"/>
      <c r="X2089" s="2193"/>
      <c r="Y2089" s="2193"/>
      <c r="Z2089" s="2193"/>
      <c r="AA2089" s="2206"/>
      <c r="AB2089" s="2206"/>
      <c r="AC2089" s="2206"/>
      <c r="AD2089" s="2206"/>
      <c r="AE2089" s="2193"/>
      <c r="AF2089" s="2207"/>
      <c r="AG2089" s="2206"/>
      <c r="AH2089" s="2206"/>
      <c r="AI2089" s="2206"/>
      <c r="AJ2089" s="2206"/>
      <c r="AK2089" s="2206"/>
      <c r="AL2089" s="2206"/>
      <c r="AM2089" s="2206"/>
      <c r="AN2089" s="2206"/>
      <c r="AO2089" s="2206"/>
      <c r="AP2089" s="2206"/>
      <c r="AQ2089" s="2206"/>
      <c r="AR2089" s="2206"/>
      <c r="AS2089" s="2206"/>
      <c r="AT2089" s="2206"/>
      <c r="AU2089" s="2206"/>
      <c r="AV2089" s="2206"/>
      <c r="AW2089" s="2206"/>
      <c r="AX2089" s="2206"/>
      <c r="AY2089" s="2206"/>
      <c r="AZ2089" s="2206"/>
      <c r="BA2089" s="2206"/>
      <c r="BB2089" s="2206"/>
      <c r="BC2089" s="2206"/>
      <c r="BD2089" s="2206"/>
      <c r="BE2089" s="2206"/>
      <c r="BF2089" s="2206"/>
      <c r="BG2089" s="2206"/>
      <c r="BH2089" s="2206"/>
      <c r="BI2089" s="2206"/>
      <c r="BJ2089" s="2206"/>
      <c r="BK2089" s="2206"/>
      <c r="BL2089" s="2206"/>
      <c r="BM2089" s="2206"/>
      <c r="BN2089" s="2206"/>
      <c r="BO2089" s="2206"/>
      <c r="BP2089" s="2206"/>
      <c r="BQ2089" s="2206"/>
      <c r="BR2089" s="2206"/>
      <c r="BS2089" s="2206"/>
      <c r="BT2089" s="2206"/>
      <c r="BU2089" s="2206"/>
      <c r="BV2089" s="2206"/>
      <c r="BW2089" s="2206"/>
      <c r="BX2089" s="2206"/>
      <c r="BY2089" s="2206"/>
      <c r="BZ2089" s="2206"/>
      <c r="CA2089" s="2206"/>
      <c r="CB2089" s="2206"/>
      <c r="CC2089" s="2206"/>
      <c r="CD2089" s="2206"/>
      <c r="CE2089" s="2206"/>
      <c r="CF2089" s="2206"/>
      <c r="CG2089" s="2206"/>
      <c r="CH2089" s="2206"/>
      <c r="CI2089" s="2206"/>
      <c r="CJ2089" s="2206"/>
      <c r="CK2089" s="2206"/>
      <c r="CL2089" s="2206"/>
      <c r="CM2089" s="2206"/>
      <c r="CN2089" s="2206"/>
      <c r="CO2089" s="2206"/>
      <c r="CP2089" s="2206"/>
      <c r="CQ2089" s="2206"/>
      <c r="CR2089" s="2206"/>
      <c r="CS2089" s="2206"/>
      <c r="CT2089" s="2206"/>
      <c r="CU2089" s="2206"/>
      <c r="CV2089" s="2206"/>
      <c r="CW2089" s="2206"/>
      <c r="CX2089" s="2206"/>
      <c r="CY2089" s="2206"/>
      <c r="CZ2089" s="2206"/>
      <c r="DA2089" s="2206"/>
      <c r="DB2089" s="2206"/>
      <c r="DC2089" s="2206"/>
      <c r="DD2089" s="2206"/>
      <c r="DE2089" s="2206"/>
      <c r="DF2089" s="2206"/>
      <c r="DG2089" s="2206"/>
      <c r="DH2089" s="2206"/>
      <c r="DI2089" s="2206"/>
      <c r="DJ2089" s="2206"/>
      <c r="DK2089" s="2206"/>
      <c r="DL2089" s="2206"/>
      <c r="DM2089" s="2206"/>
      <c r="DN2089" s="2206"/>
      <c r="DO2089" s="2206"/>
      <c r="DP2089" s="2206"/>
      <c r="DQ2089" s="2206"/>
      <c r="DR2089" s="2206"/>
      <c r="DS2089" s="2206"/>
      <c r="DT2089" s="2206"/>
      <c r="DU2089" s="2206"/>
      <c r="DV2089" s="2206"/>
      <c r="DW2089" s="2206"/>
      <c r="DX2089" s="2206"/>
      <c r="DY2089" s="2206"/>
      <c r="DZ2089" s="2206"/>
      <c r="EA2089" s="2206"/>
      <c r="EB2089" s="2206"/>
      <c r="EC2089" s="2206"/>
      <c r="ED2089" s="2206"/>
      <c r="EE2089" s="2206"/>
      <c r="EF2089" s="2206"/>
      <c r="EG2089" s="2206"/>
      <c r="EH2089" s="2206"/>
      <c r="EI2089" s="2206"/>
      <c r="EJ2089" s="2206"/>
      <c r="EK2089" s="2206"/>
      <c r="EL2089" s="2206"/>
      <c r="EM2089" s="2206"/>
      <c r="EN2089" s="2206"/>
      <c r="EO2089" s="2206"/>
      <c r="EP2089" s="2206"/>
      <c r="EQ2089" s="2206"/>
      <c r="ER2089" s="2206"/>
      <c r="ES2089" s="2206"/>
      <c r="ET2089" s="2206"/>
      <c r="EU2089" s="2206"/>
      <c r="EV2089" s="2206"/>
      <c r="EW2089" s="2206"/>
      <c r="EX2089" s="2206"/>
      <c r="EY2089" s="2206"/>
      <c r="EZ2089" s="2206"/>
      <c r="FA2089" s="2206"/>
      <c r="FB2089" s="2206"/>
      <c r="FC2089" s="2206"/>
      <c r="FD2089" s="2206"/>
      <c r="FE2089" s="2206"/>
      <c r="FF2089" s="2206"/>
      <c r="FG2089" s="2206"/>
      <c r="FH2089" s="2206"/>
      <c r="FI2089" s="2206"/>
      <c r="FJ2089" s="2206"/>
      <c r="FK2089" s="2206"/>
      <c r="FL2089" s="2206"/>
      <c r="FM2089" s="2206"/>
      <c r="FN2089" s="2206"/>
      <c r="FO2089" s="2206"/>
      <c r="FP2089" s="2206"/>
      <c r="FQ2089" s="2206"/>
      <c r="FR2089" s="2206"/>
      <c r="FS2089" s="2206"/>
      <c r="FT2089" s="2206"/>
      <c r="FU2089" s="2206"/>
      <c r="FV2089" s="2206"/>
      <c r="FW2089" s="2206"/>
      <c r="FX2089" s="2206"/>
      <c r="FY2089" s="2206"/>
      <c r="FZ2089" s="2206"/>
      <c r="GA2089" s="2206"/>
      <c r="GB2089" s="2206"/>
      <c r="GC2089" s="2206"/>
      <c r="GD2089" s="2206"/>
      <c r="GE2089" s="2206"/>
      <c r="GF2089" s="2206"/>
      <c r="GG2089" s="2206"/>
      <c r="GH2089" s="2206"/>
      <c r="GI2089" s="2206"/>
      <c r="GJ2089" s="2206"/>
      <c r="GK2089" s="2206"/>
      <c r="GL2089" s="2206"/>
      <c r="GM2089" s="2206"/>
      <c r="GN2089" s="2206"/>
      <c r="GO2089" s="2206"/>
      <c r="GP2089" s="2206"/>
      <c r="GQ2089" s="2206"/>
      <c r="GR2089" s="2206"/>
      <c r="GS2089" s="2206"/>
      <c r="GT2089" s="2206"/>
      <c r="GU2089" s="2206"/>
      <c r="GV2089" s="2206"/>
      <c r="GW2089" s="2206"/>
      <c r="GX2089" s="2206"/>
      <c r="GY2089" s="2206"/>
      <c r="GZ2089" s="2206"/>
      <c r="HA2089" s="2206"/>
      <c r="HB2089" s="2206"/>
      <c r="HC2089" s="2206"/>
      <c r="HD2089" s="2206"/>
      <c r="HE2089" s="2206"/>
      <c r="HF2089" s="2206"/>
      <c r="HG2089" s="2206"/>
      <c r="HH2089" s="2206"/>
      <c r="HI2089" s="2206"/>
      <c r="HJ2089" s="2206"/>
      <c r="HK2089" s="2206"/>
      <c r="HL2089" s="2206"/>
      <c r="HM2089" s="2206"/>
      <c r="HN2089" s="2206"/>
      <c r="HO2089" s="2206"/>
      <c r="HP2089" s="2206"/>
      <c r="HQ2089" s="2206"/>
      <c r="HR2089" s="2206"/>
      <c r="HS2089" s="2206"/>
      <c r="HT2089" s="2206"/>
      <c r="HU2089" s="2206"/>
      <c r="HV2089" s="2206"/>
      <c r="HW2089" s="2206"/>
      <c r="HX2089" s="2206"/>
      <c r="HY2089" s="2206"/>
      <c r="HZ2089" s="2206"/>
      <c r="IA2089" s="2206"/>
      <c r="IB2089" s="2206"/>
      <c r="IC2089" s="2206"/>
      <c r="ID2089" s="2206"/>
      <c r="IE2089" s="2206"/>
      <c r="IF2089" s="2206"/>
      <c r="IG2089" s="2206"/>
      <c r="IH2089" s="2206"/>
      <c r="II2089" s="2206"/>
      <c r="IJ2089" s="2206"/>
      <c r="IK2089" s="2206"/>
      <c r="IL2089" s="2206"/>
      <c r="IM2089" s="2206"/>
      <c r="IN2089" s="2206"/>
      <c r="IO2089" s="2206"/>
      <c r="IP2089" s="2206"/>
      <c r="IQ2089" s="2206"/>
      <c r="IR2089" s="2206"/>
      <c r="IS2089" s="2206"/>
      <c r="IT2089" s="2206"/>
      <c r="IU2089" s="2206"/>
      <c r="IV2089" s="2206"/>
      <c r="IW2089" s="2206"/>
      <c r="IX2089" s="2206"/>
      <c r="IY2089" s="2206"/>
      <c r="IZ2089" s="2206"/>
      <c r="JA2089" s="2206"/>
      <c r="JB2089" s="2206"/>
      <c r="JC2089" s="2206"/>
      <c r="JD2089" s="2206"/>
      <c r="JE2089" s="2206"/>
      <c r="JF2089" s="2206"/>
      <c r="JG2089" s="2206"/>
      <c r="JH2089" s="2206"/>
      <c r="JI2089" s="2206"/>
      <c r="JJ2089" s="2206"/>
      <c r="JK2089" s="2206"/>
      <c r="JL2089" s="2206"/>
      <c r="JM2089" s="2206"/>
      <c r="JN2089" s="2206"/>
      <c r="JO2089" s="2206"/>
      <c r="JP2089" s="2206"/>
      <c r="JQ2089" s="2206"/>
      <c r="JR2089" s="2206"/>
      <c r="JS2089" s="2206"/>
      <c r="JT2089" s="2206"/>
      <c r="JU2089" s="2206"/>
      <c r="JV2089" s="2206"/>
      <c r="JW2089" s="2206"/>
      <c r="JX2089" s="2206"/>
      <c r="JY2089" s="2206"/>
      <c r="JZ2089" s="2206"/>
      <c r="KA2089" s="2206"/>
      <c r="KB2089" s="2206"/>
      <c r="KC2089" s="2206"/>
      <c r="KD2089" s="2206"/>
      <c r="KE2089" s="2206"/>
      <c r="KF2089" s="2206"/>
      <c r="KG2089" s="2206"/>
      <c r="KH2089" s="2206"/>
      <c r="KI2089" s="2206"/>
      <c r="KJ2089" s="2206"/>
      <c r="KK2089" s="2206"/>
      <c r="KL2089" s="2206"/>
      <c r="KM2089" s="2206"/>
      <c r="KN2089" s="2206"/>
      <c r="KO2089" s="2206"/>
      <c r="KP2089" s="2206"/>
      <c r="KQ2089" s="2206"/>
      <c r="KR2089" s="2206"/>
      <c r="KS2089" s="2206"/>
      <c r="KT2089" s="2206"/>
      <c r="KU2089" s="2206"/>
      <c r="KV2089" s="2206"/>
      <c r="KW2089" s="2206"/>
      <c r="KX2089" s="2206"/>
      <c r="KY2089" s="2206"/>
      <c r="KZ2089" s="2206"/>
      <c r="LA2089" s="2206"/>
      <c r="LB2089" s="2206"/>
      <c r="LC2089" s="2206"/>
      <c r="LD2089" s="2206"/>
      <c r="LE2089" s="2206"/>
      <c r="LF2089" s="2206"/>
      <c r="LG2089" s="2206"/>
      <c r="LH2089" s="2206"/>
      <c r="LI2089" s="2206"/>
      <c r="LJ2089" s="2206"/>
      <c r="LK2089" s="2206"/>
      <c r="LL2089" s="2206"/>
      <c r="LM2089" s="2206"/>
      <c r="LN2089" s="2206"/>
      <c r="LO2089" s="2206"/>
      <c r="LP2089" s="2206"/>
      <c r="LQ2089" s="2206"/>
      <c r="LR2089" s="2206"/>
      <c r="LS2089" s="2206"/>
      <c r="LT2089" s="2206"/>
      <c r="LU2089" s="2206"/>
      <c r="LV2089" s="2206"/>
      <c r="LW2089" s="2206"/>
      <c r="LX2089" s="2206"/>
      <c r="LY2089" s="2206"/>
      <c r="LZ2089" s="2206"/>
      <c r="MA2089" s="2206"/>
      <c r="MB2089" s="2206"/>
      <c r="MC2089" s="2206"/>
      <c r="MD2089" s="2206"/>
      <c r="ME2089" s="2206"/>
      <c r="MF2089" s="2206"/>
      <c r="MG2089" s="2206"/>
      <c r="MH2089" s="2206"/>
      <c r="MI2089" s="2206"/>
      <c r="MJ2089" s="2206"/>
      <c r="MK2089" s="2206"/>
      <c r="ML2089" s="2206"/>
      <c r="MM2089" s="2206"/>
      <c r="MN2089" s="2206"/>
      <c r="MO2089" s="2206"/>
      <c r="MP2089" s="2206"/>
      <c r="MQ2089" s="2206"/>
      <c r="MR2089" s="2206"/>
      <c r="MS2089" s="2206"/>
      <c r="MT2089" s="2206"/>
      <c r="MU2089" s="2206"/>
      <c r="MV2089" s="2206"/>
      <c r="MW2089" s="2206"/>
      <c r="MX2089" s="2206"/>
      <c r="MY2089" s="2206"/>
      <c r="MZ2089" s="2206"/>
      <c r="NA2089" s="2206"/>
      <c r="NB2089" s="2206"/>
      <c r="NC2089" s="2206"/>
      <c r="ND2089" s="2206"/>
      <c r="NE2089" s="2206"/>
      <c r="NF2089" s="2206"/>
      <c r="NG2089" s="2206"/>
      <c r="NH2089" s="2206"/>
      <c r="NI2089" s="2206"/>
      <c r="NJ2089" s="2206"/>
      <c r="NK2089" s="2206"/>
      <c r="NL2089" s="2206"/>
      <c r="NM2089" s="2206"/>
      <c r="NN2089" s="2206"/>
      <c r="NO2089" s="2206"/>
      <c r="NP2089" s="2206"/>
      <c r="NQ2089" s="2206"/>
      <c r="NR2089" s="2206"/>
      <c r="NS2089" s="2206"/>
      <c r="NT2089" s="2206"/>
      <c r="NU2089" s="2206"/>
      <c r="NV2089" s="2206"/>
      <c r="NW2089" s="2206"/>
      <c r="NX2089" s="2206"/>
      <c r="NY2089" s="2206"/>
      <c r="NZ2089" s="2206"/>
      <c r="OA2089" s="2206"/>
      <c r="OB2089" s="2206"/>
      <c r="OC2089" s="2206"/>
      <c r="OD2089" s="2206"/>
      <c r="OE2089" s="2206"/>
      <c r="OF2089" s="2206"/>
      <c r="OG2089" s="2206"/>
      <c r="OH2089" s="2206"/>
      <c r="OI2089" s="2206"/>
      <c r="OJ2089" s="2206"/>
      <c r="OK2089" s="2206"/>
      <c r="OL2089" s="2206"/>
      <c r="OM2089" s="2206"/>
      <c r="ON2089" s="2206"/>
      <c r="OO2089" s="2206"/>
      <c r="OP2089" s="2206"/>
      <c r="OQ2089" s="2206"/>
      <c r="OR2089" s="2206"/>
      <c r="OS2089" s="2206"/>
      <c r="OT2089" s="2206"/>
      <c r="OU2089" s="2206"/>
      <c r="OV2089" s="2206"/>
      <c r="OW2089" s="2206"/>
      <c r="OX2089" s="2206"/>
      <c r="OY2089" s="2206"/>
      <c r="OZ2089" s="2206"/>
      <c r="PA2089" s="2206"/>
      <c r="PB2089" s="2206"/>
      <c r="PC2089" s="2206"/>
      <c r="PD2089" s="2206"/>
      <c r="PE2089" s="2206"/>
      <c r="PF2089" s="2206"/>
      <c r="PG2089" s="2206"/>
      <c r="PH2089" s="2206"/>
      <c r="PI2089" s="2206"/>
      <c r="PJ2089" s="2206"/>
      <c r="PK2089" s="2206"/>
      <c r="PL2089" s="2206"/>
      <c r="PM2089" s="2206"/>
      <c r="PN2089" s="2206"/>
      <c r="PO2089" s="2206"/>
      <c r="PP2089" s="2206"/>
      <c r="PQ2089" s="2206"/>
      <c r="PR2089" s="2206"/>
      <c r="PS2089" s="2206"/>
      <c r="PT2089" s="2206"/>
      <c r="PU2089" s="2206"/>
      <c r="PV2089" s="2206"/>
      <c r="PW2089" s="2206"/>
      <c r="PX2089" s="2206"/>
      <c r="PY2089" s="2206"/>
      <c r="PZ2089" s="2206"/>
      <c r="QA2089" s="2206"/>
      <c r="QB2089" s="2206"/>
      <c r="QC2089" s="2206"/>
      <c r="QD2089" s="2206"/>
      <c r="QE2089" s="2206"/>
      <c r="QF2089" s="2206"/>
      <c r="QG2089" s="2206"/>
      <c r="QH2089" s="2206"/>
      <c r="QI2089" s="2206"/>
      <c r="QJ2089" s="2206"/>
      <c r="QK2089" s="2206"/>
      <c r="QL2089" s="2206"/>
      <c r="QM2089" s="2206"/>
      <c r="QN2089" s="2206"/>
      <c r="QO2089" s="2206"/>
      <c r="QP2089" s="2206"/>
      <c r="QQ2089" s="2206"/>
      <c r="QR2089" s="2206"/>
      <c r="QS2089" s="2206"/>
      <c r="QT2089" s="2206"/>
      <c r="QU2089" s="2206"/>
      <c r="QV2089" s="2206"/>
      <c r="QW2089" s="2206"/>
      <c r="QX2089" s="2206"/>
      <c r="QY2089" s="2206"/>
      <c r="QZ2089" s="2206"/>
      <c r="RA2089" s="2206"/>
      <c r="RB2089" s="2206"/>
      <c r="RC2089" s="2206"/>
      <c r="RD2089" s="2206"/>
      <c r="RE2089" s="2206"/>
      <c r="RF2089" s="2206"/>
      <c r="RG2089" s="2206"/>
      <c r="RH2089" s="2206"/>
      <c r="RI2089" s="2206"/>
      <c r="RJ2089" s="2206"/>
      <c r="RK2089" s="2206"/>
      <c r="RL2089" s="2206"/>
      <c r="RM2089" s="2206"/>
      <c r="RN2089" s="2206"/>
      <c r="RO2089" s="2206"/>
      <c r="RP2089" s="2206"/>
      <c r="RQ2089" s="2206"/>
      <c r="RR2089" s="2206"/>
      <c r="RS2089" s="2206"/>
      <c r="RT2089" s="2206"/>
      <c r="RU2089" s="2206"/>
      <c r="RV2089" s="2206"/>
      <c r="RW2089" s="2206"/>
      <c r="RX2089" s="2206"/>
      <c r="RY2089" s="2206"/>
      <c r="RZ2089" s="2206"/>
      <c r="SA2089" s="2206"/>
      <c r="SB2089" s="2206"/>
      <c r="SC2089" s="2206"/>
      <c r="SD2089" s="2206"/>
      <c r="SE2089" s="2206"/>
      <c r="SF2089" s="2206"/>
      <c r="SG2089" s="2206"/>
      <c r="SH2089" s="2206"/>
      <c r="SI2089" s="2206"/>
      <c r="SJ2089" s="2206"/>
      <c r="SK2089" s="2206"/>
      <c r="SL2089" s="2206"/>
      <c r="SM2089" s="2206"/>
      <c r="SN2089" s="2206"/>
      <c r="SO2089" s="2206"/>
      <c r="SP2089" s="2206"/>
      <c r="SQ2089" s="2206"/>
      <c r="SR2089" s="2206"/>
      <c r="SS2089" s="2206"/>
      <c r="ST2089" s="2206"/>
      <c r="SU2089" s="2206"/>
      <c r="SV2089" s="2206"/>
      <c r="SW2089" s="2206"/>
      <c r="SX2089" s="2206"/>
      <c r="SY2089" s="2206"/>
      <c r="SZ2089" s="2206"/>
      <c r="TA2089" s="2206"/>
      <c r="TB2089" s="2206"/>
      <c r="TC2089" s="2206"/>
      <c r="TD2089" s="2206"/>
      <c r="TE2089" s="2206"/>
      <c r="TF2089" s="2206"/>
      <c r="TG2089" s="2206"/>
      <c r="TH2089" s="2206"/>
      <c r="TI2089" s="2206"/>
      <c r="TJ2089" s="2206"/>
      <c r="TK2089" s="2206"/>
      <c r="TL2089" s="2206"/>
      <c r="TM2089" s="2206"/>
      <c r="TN2089" s="2206"/>
      <c r="TO2089" s="2206"/>
      <c r="TP2089" s="2206"/>
      <c r="TQ2089" s="2206"/>
      <c r="TR2089" s="2206"/>
      <c r="TS2089" s="2206"/>
      <c r="TT2089" s="2206"/>
      <c r="TU2089" s="2206"/>
      <c r="TV2089" s="2206"/>
      <c r="TW2089" s="2206"/>
      <c r="TX2089" s="2206"/>
      <c r="TY2089" s="2206"/>
      <c r="TZ2089" s="2206"/>
      <c r="UA2089" s="2206"/>
      <c r="UB2089" s="2206"/>
      <c r="UC2089" s="2206"/>
      <c r="UD2089" s="2206"/>
      <c r="UE2089" s="2206"/>
      <c r="UF2089" s="2206"/>
      <c r="UG2089" s="2206"/>
      <c r="UH2089" s="2206"/>
      <c r="UI2089" s="2206"/>
      <c r="UJ2089" s="2206"/>
      <c r="UK2089" s="2206"/>
      <c r="UL2089" s="2206"/>
      <c r="UM2089" s="2206"/>
      <c r="UN2089" s="2206"/>
      <c r="UO2089" s="2206"/>
      <c r="UP2089" s="2206"/>
      <c r="UQ2089" s="2206"/>
      <c r="UR2089" s="2206"/>
      <c r="US2089" s="2206"/>
      <c r="UT2089" s="2206"/>
      <c r="UU2089" s="2206"/>
      <c r="UV2089" s="2206"/>
      <c r="UW2089" s="2206"/>
      <c r="UX2089" s="2206"/>
      <c r="UY2089" s="2206"/>
      <c r="UZ2089" s="2206"/>
      <c r="VA2089" s="2206"/>
      <c r="VB2089" s="2206"/>
      <c r="VC2089" s="2206"/>
      <c r="VD2089" s="2206"/>
      <c r="VE2089" s="2206"/>
      <c r="VF2089" s="2206"/>
      <c r="VG2089" s="2206"/>
      <c r="VH2089" s="2206"/>
      <c r="VI2089" s="2206"/>
      <c r="VJ2089" s="2206"/>
      <c r="VK2089" s="2206"/>
      <c r="VL2089" s="2206"/>
      <c r="VM2089" s="2206"/>
      <c r="VN2089" s="2206"/>
      <c r="VO2089" s="2206"/>
      <c r="VP2089" s="2206"/>
      <c r="VQ2089" s="2206"/>
      <c r="VR2089" s="2206"/>
      <c r="VS2089" s="2206"/>
      <c r="VT2089" s="2206"/>
      <c r="VU2089" s="2206"/>
      <c r="VV2089" s="2206"/>
      <c r="VW2089" s="2206"/>
      <c r="VX2089" s="2206"/>
      <c r="VY2089" s="2206"/>
      <c r="VZ2089" s="2206"/>
      <c r="WA2089" s="2206"/>
      <c r="WB2089" s="2206"/>
      <c r="WC2089" s="2206"/>
      <c r="WD2089" s="2206"/>
      <c r="WE2089" s="2206"/>
      <c r="WF2089" s="2206"/>
      <c r="WG2089" s="2206"/>
      <c r="WH2089" s="2206"/>
      <c r="WI2089" s="2206"/>
      <c r="WJ2089" s="2206"/>
      <c r="WK2089" s="2206"/>
      <c r="WL2089" s="2206"/>
      <c r="WM2089" s="2206"/>
      <c r="WN2089" s="2206"/>
      <c r="WO2089" s="2206"/>
      <c r="WP2089" s="2206"/>
      <c r="WQ2089" s="2206"/>
      <c r="WR2089" s="2206"/>
      <c r="WS2089" s="2206"/>
      <c r="WT2089" s="2206"/>
      <c r="WU2089" s="2206"/>
      <c r="WV2089" s="2206"/>
      <c r="WW2089" s="2206"/>
      <c r="WX2089" s="2206"/>
      <c r="WY2089" s="2206"/>
      <c r="WZ2089" s="2206"/>
      <c r="XA2089" s="2206"/>
      <c r="XB2089" s="2206"/>
      <c r="XC2089" s="2206"/>
      <c r="XD2089" s="2206"/>
      <c r="XE2089" s="2206"/>
      <c r="XF2089" s="2206"/>
      <c r="XG2089" s="2206"/>
      <c r="XH2089" s="2206"/>
      <c r="XI2089" s="2206"/>
      <c r="XJ2089" s="2206"/>
      <c r="XK2089" s="2206"/>
      <c r="XL2089" s="2206"/>
      <c r="XM2089" s="2206"/>
      <c r="XN2089" s="2206"/>
      <c r="XO2089" s="2206"/>
      <c r="XP2089" s="2206"/>
      <c r="XQ2089" s="2206"/>
      <c r="XR2089" s="2206"/>
      <c r="XS2089" s="2206"/>
      <c r="XT2089" s="2206"/>
      <c r="XU2089" s="2206"/>
      <c r="XV2089" s="2206"/>
      <c r="XW2089" s="2206"/>
      <c r="XX2089" s="2206"/>
      <c r="XY2089" s="2206"/>
      <c r="XZ2089" s="2206"/>
      <c r="YA2089" s="2206"/>
      <c r="YB2089" s="2206"/>
      <c r="YC2089" s="2206"/>
      <c r="YD2089" s="2206"/>
      <c r="YE2089" s="2206"/>
      <c r="YF2089" s="2206"/>
      <c r="YG2089" s="2206"/>
      <c r="YH2089" s="2206"/>
      <c r="YI2089" s="2206"/>
      <c r="YJ2089" s="2206"/>
      <c r="YK2089" s="2206"/>
      <c r="YL2089" s="2206"/>
      <c r="YM2089" s="2206"/>
      <c r="YN2089" s="2206"/>
      <c r="YO2089" s="2206"/>
      <c r="YP2089" s="2206"/>
      <c r="YQ2089" s="2206"/>
      <c r="YR2089" s="2206"/>
      <c r="YS2089" s="2206"/>
      <c r="YT2089" s="2206"/>
      <c r="YU2089" s="2206"/>
      <c r="YV2089" s="2206"/>
      <c r="YW2089" s="2206"/>
      <c r="YX2089" s="2206"/>
      <c r="YY2089" s="2206"/>
      <c r="YZ2089" s="2206"/>
      <c r="ZA2089" s="2206"/>
      <c r="ZB2089" s="2206"/>
      <c r="ZC2089" s="2206"/>
      <c r="ZD2089" s="2206"/>
      <c r="ZE2089" s="2206"/>
      <c r="ZF2089" s="2206"/>
      <c r="ZG2089" s="2206"/>
      <c r="ZH2089" s="2206"/>
      <c r="ZI2089" s="2206"/>
      <c r="ZJ2089" s="2206"/>
      <c r="ZK2089" s="2206"/>
      <c r="ZL2089" s="2206"/>
      <c r="ZM2089" s="2206"/>
      <c r="ZN2089" s="2206"/>
      <c r="ZO2089" s="2206"/>
      <c r="ZP2089" s="2206"/>
      <c r="ZQ2089" s="2206"/>
      <c r="ZR2089" s="2206"/>
      <c r="ZS2089" s="2206"/>
      <c r="ZT2089" s="2206"/>
      <c r="ZU2089" s="2206"/>
      <c r="ZV2089" s="2206"/>
      <c r="ZW2089" s="2206"/>
      <c r="ZX2089" s="2206"/>
      <c r="ZY2089" s="2206"/>
      <c r="ZZ2089" s="2206"/>
      <c r="AAA2089" s="2206"/>
      <c r="AAB2089" s="2206"/>
      <c r="AAC2089" s="2206"/>
      <c r="AAD2089" s="2206"/>
      <c r="AAE2089" s="2206"/>
      <c r="AAF2089" s="2206"/>
      <c r="AAG2089" s="2206"/>
      <c r="AAH2089" s="2206"/>
      <c r="AAI2089" s="2206"/>
      <c r="AAJ2089" s="2206"/>
      <c r="AAK2089" s="2206"/>
      <c r="AAL2089" s="2206"/>
      <c r="AAM2089" s="2206"/>
      <c r="AAN2089" s="2206"/>
      <c r="AAO2089" s="2206"/>
      <c r="AAP2089" s="2206"/>
      <c r="AAQ2089" s="2206"/>
      <c r="AAR2089" s="2206"/>
      <c r="AAS2089" s="2206"/>
      <c r="AAT2089" s="2206"/>
      <c r="AAU2089" s="2206"/>
      <c r="AAV2089" s="2206"/>
      <c r="AAW2089" s="2206"/>
      <c r="AAX2089" s="2206"/>
      <c r="AAY2089" s="2206"/>
      <c r="AAZ2089" s="2206"/>
      <c r="ABA2089" s="2206"/>
      <c r="ABB2089" s="2206"/>
      <c r="ABC2089" s="2206"/>
      <c r="ABD2089" s="2206"/>
      <c r="ABE2089" s="2206"/>
      <c r="ABF2089" s="2206"/>
      <c r="ABG2089" s="2206"/>
      <c r="ABH2089" s="2206"/>
      <c r="ABI2089" s="2206"/>
      <c r="ABJ2089" s="2206"/>
      <c r="ABK2089" s="2206"/>
      <c r="ABL2089" s="2206"/>
      <c r="ABM2089" s="2206"/>
      <c r="ABN2089" s="2206"/>
      <c r="ABO2089" s="2206"/>
      <c r="ABP2089" s="2206"/>
      <c r="ABQ2089" s="2206"/>
      <c r="ABR2089" s="2206"/>
      <c r="ABS2089" s="2206"/>
      <c r="ABT2089" s="2206"/>
      <c r="ABU2089" s="2206"/>
      <c r="ABV2089" s="2206"/>
      <c r="ABW2089" s="2206"/>
      <c r="ABX2089" s="2206"/>
      <c r="ABY2089" s="2206"/>
      <c r="ABZ2089" s="2206"/>
      <c r="ACA2089" s="2206"/>
      <c r="ACB2089" s="2206"/>
      <c r="ACC2089" s="2206"/>
      <c r="ACD2089" s="2206"/>
      <c r="ACE2089" s="2206"/>
      <c r="ACF2089" s="2206"/>
      <c r="ACG2089" s="2206"/>
      <c r="ACH2089" s="2206"/>
      <c r="ACI2089" s="2206"/>
      <c r="ACJ2089" s="2206"/>
      <c r="ACK2089" s="2206"/>
      <c r="ACL2089" s="2206"/>
      <c r="ACM2089" s="2206"/>
      <c r="ACN2089" s="2206"/>
      <c r="ACO2089" s="2206"/>
      <c r="ACP2089" s="2206"/>
      <c r="ACQ2089" s="2206"/>
      <c r="ACR2089" s="2206"/>
      <c r="ACS2089" s="2206"/>
      <c r="ACT2089" s="2206"/>
      <c r="ACU2089" s="2206"/>
      <c r="ACV2089" s="2206"/>
      <c r="ACW2089" s="2206"/>
      <c r="ACX2089" s="2206"/>
      <c r="ACY2089" s="2206"/>
      <c r="ACZ2089" s="2206"/>
      <c r="ADA2089" s="2206"/>
      <c r="ADB2089" s="2206"/>
      <c r="ADC2089" s="2206"/>
      <c r="ADD2089" s="2206"/>
      <c r="ADE2089" s="2206"/>
      <c r="ADF2089" s="2206"/>
      <c r="ADG2089" s="2206"/>
      <c r="ADH2089" s="2206"/>
      <c r="ADI2089" s="2206"/>
      <c r="ADJ2089" s="2206"/>
      <c r="ADK2089" s="2206"/>
      <c r="ADL2089" s="2206"/>
      <c r="ADM2089" s="2206"/>
      <c r="ADN2089" s="2206"/>
      <c r="ADO2089" s="2206"/>
      <c r="ADP2089" s="2206"/>
      <c r="ADQ2089" s="2206"/>
      <c r="ADR2089" s="2206"/>
      <c r="ADS2089" s="2206"/>
      <c r="ADT2089" s="2206"/>
      <c r="ADU2089" s="2206"/>
      <c r="ADV2089" s="2206"/>
      <c r="ADW2089" s="2206"/>
      <c r="ADX2089" s="2206"/>
      <c r="ADY2089" s="2206"/>
      <c r="ADZ2089" s="2206"/>
      <c r="AEA2089" s="2206"/>
      <c r="AEB2089" s="2206"/>
      <c r="AEC2089" s="2206"/>
      <c r="AED2089" s="2206"/>
      <c r="AEE2089" s="2206"/>
      <c r="AEF2089" s="2206"/>
      <c r="AEG2089" s="2206"/>
      <c r="AEH2089" s="2206"/>
      <c r="AEI2089" s="2206"/>
      <c r="AEJ2089" s="2206"/>
      <c r="AEK2089" s="2206"/>
      <c r="AEL2089" s="2206"/>
      <c r="AEM2089" s="2206"/>
      <c r="AEN2089" s="2206"/>
      <c r="AEO2089" s="2206"/>
      <c r="AEP2089" s="2206"/>
      <c r="AEQ2089" s="2206"/>
      <c r="AER2089" s="2206"/>
      <c r="AES2089" s="2206"/>
      <c r="AET2089" s="2206"/>
      <c r="AEU2089" s="2206"/>
      <c r="AEV2089" s="2206"/>
      <c r="AEW2089" s="2206"/>
      <c r="AEX2089" s="2206"/>
      <c r="AEY2089" s="2206"/>
      <c r="AEZ2089" s="2206"/>
      <c r="AFA2089" s="2206"/>
      <c r="AFB2089" s="2206"/>
      <c r="AFC2089" s="2206"/>
      <c r="AFD2089" s="2206"/>
      <c r="AFE2089" s="2206"/>
      <c r="AFF2089" s="2206"/>
      <c r="AFG2089" s="2206"/>
      <c r="AFH2089" s="2206"/>
      <c r="AFI2089" s="2206"/>
      <c r="AFJ2089" s="2206"/>
      <c r="AFK2089" s="2206"/>
      <c r="AFL2089" s="2206"/>
      <c r="AFM2089" s="2206"/>
      <c r="AFN2089" s="2206"/>
      <c r="AFO2089" s="2206"/>
      <c r="AFP2089" s="2206"/>
      <c r="AFQ2089" s="2206"/>
      <c r="AFR2089" s="2206"/>
      <c r="AFS2089" s="2206"/>
      <c r="AFT2089" s="2206"/>
      <c r="AFU2089" s="2206"/>
      <c r="AFV2089" s="2206"/>
      <c r="AFW2089" s="2206"/>
      <c r="AFX2089" s="2206"/>
      <c r="AFY2089" s="2206"/>
      <c r="AFZ2089" s="2206"/>
      <c r="AGA2089" s="2206"/>
      <c r="AGB2089" s="2206"/>
      <c r="AGC2089" s="2206"/>
      <c r="AGD2089" s="2206"/>
      <c r="AGE2089" s="2206"/>
      <c r="AGF2089" s="2206"/>
      <c r="AGG2089" s="2206"/>
      <c r="AGH2089" s="2206"/>
      <c r="AGI2089" s="2206"/>
      <c r="AGJ2089" s="2206"/>
      <c r="AGK2089" s="2206"/>
      <c r="AGL2089" s="2206"/>
      <c r="AGM2089" s="2206"/>
      <c r="AGN2089" s="2206"/>
      <c r="AGO2089" s="2206"/>
      <c r="AGP2089" s="2206"/>
      <c r="AGQ2089" s="2206"/>
      <c r="AGR2089" s="2206"/>
      <c r="AGS2089" s="2206"/>
      <c r="AGT2089" s="2206"/>
      <c r="AGU2089" s="2206"/>
      <c r="AGV2089" s="2206"/>
      <c r="AGW2089" s="2206"/>
      <c r="AGX2089" s="2206"/>
      <c r="AGY2089" s="2206"/>
      <c r="AGZ2089" s="2206"/>
      <c r="AHA2089" s="2206"/>
      <c r="AHB2089" s="2206"/>
      <c r="AHC2089" s="2206"/>
      <c r="AHD2089" s="2206"/>
      <c r="AHE2089" s="2206"/>
      <c r="AHF2089" s="2206"/>
      <c r="AHG2089" s="2206"/>
      <c r="AHH2089" s="2206"/>
      <c r="AHI2089" s="2206"/>
      <c r="AHJ2089" s="2206"/>
      <c r="AHK2089" s="2206"/>
      <c r="AHL2089" s="2206"/>
      <c r="AHM2089" s="2206"/>
      <c r="AHN2089" s="2206"/>
      <c r="AHO2089" s="2206"/>
      <c r="AHP2089" s="2206"/>
      <c r="AHQ2089" s="2206"/>
      <c r="AHR2089" s="2206"/>
      <c r="AHS2089" s="2206"/>
      <c r="AHT2089" s="2206"/>
      <c r="AHU2089" s="2206"/>
      <c r="AHV2089" s="2206"/>
      <c r="AHW2089" s="2206"/>
      <c r="AHX2089" s="2206"/>
      <c r="AHY2089" s="2206"/>
      <c r="AHZ2089" s="2206"/>
      <c r="AIA2089" s="2206"/>
      <c r="AIB2089" s="2206"/>
      <c r="AIC2089" s="2206"/>
      <c r="AID2089" s="2206"/>
      <c r="AIE2089" s="2206"/>
      <c r="AIF2089" s="2206"/>
      <c r="AIG2089" s="2206"/>
      <c r="AIH2089" s="2206"/>
      <c r="AII2089" s="2206"/>
      <c r="AIJ2089" s="2206"/>
      <c r="AIK2089" s="2206"/>
      <c r="AIL2089" s="2206"/>
      <c r="AIM2089" s="2206"/>
      <c r="AIN2089" s="2206"/>
      <c r="AIO2089" s="2206"/>
      <c r="AIP2089" s="2206"/>
      <c r="AIQ2089" s="2206"/>
      <c r="AIR2089" s="2206"/>
      <c r="AIS2089" s="2206"/>
      <c r="AIT2089" s="2206"/>
      <c r="AIU2089" s="2206"/>
      <c r="AIV2089" s="2206"/>
      <c r="AIW2089" s="2206"/>
      <c r="AIX2089" s="2206"/>
      <c r="AIY2089" s="2206"/>
      <c r="AIZ2089" s="2206"/>
      <c r="AJA2089" s="2206"/>
      <c r="AJB2089" s="2206"/>
      <c r="AJC2089" s="2206"/>
      <c r="AJD2089" s="2206"/>
      <c r="AJE2089" s="2206"/>
      <c r="AJF2089" s="2206"/>
      <c r="AJG2089" s="2206"/>
      <c r="AJH2089" s="2206"/>
      <c r="AJI2089" s="2206"/>
      <c r="AJJ2089" s="2206"/>
      <c r="AJK2089" s="2206"/>
      <c r="AJL2089" s="2206"/>
      <c r="AJM2089" s="2206"/>
      <c r="AJN2089" s="2206"/>
      <c r="AJO2089" s="2206"/>
      <c r="AJP2089" s="2206"/>
      <c r="AJQ2089" s="2206"/>
      <c r="AJR2089" s="2206"/>
      <c r="AJS2089" s="2206"/>
      <c r="AJT2089" s="2206"/>
      <c r="AJU2089" s="2206"/>
      <c r="AJV2089" s="2206"/>
      <c r="AJW2089" s="2206"/>
      <c r="AJX2089" s="2206"/>
      <c r="AJY2089" s="2206"/>
      <c r="AJZ2089" s="2206"/>
      <c r="AKA2089" s="2206"/>
      <c r="AKB2089" s="2206"/>
      <c r="AKC2089" s="2206"/>
      <c r="AKD2089" s="2206"/>
      <c r="AKE2089" s="2206"/>
      <c r="AKF2089" s="2206"/>
      <c r="AKG2089" s="2206"/>
      <c r="AKH2089" s="2206"/>
      <c r="AKI2089" s="2206"/>
      <c r="AKJ2089" s="2206"/>
      <c r="AKK2089" s="2206"/>
      <c r="AKL2089" s="2206"/>
      <c r="AKM2089" s="2206"/>
      <c r="AKN2089" s="2206"/>
      <c r="AKO2089" s="2206"/>
      <c r="AKP2089" s="2206"/>
      <c r="AKQ2089" s="2206"/>
      <c r="AKR2089" s="2206"/>
      <c r="AKS2089" s="2206"/>
      <c r="AKT2089" s="2206"/>
      <c r="AKU2089" s="2206"/>
      <c r="AKV2089" s="2206"/>
      <c r="AKW2089" s="2206"/>
      <c r="AKX2089" s="2206"/>
      <c r="AKY2089" s="2206"/>
      <c r="AKZ2089" s="2206"/>
      <c r="ALA2089" s="2206"/>
      <c r="ALB2089" s="2206"/>
      <c r="ALC2089" s="2206"/>
      <c r="ALD2089" s="2206"/>
      <c r="ALE2089" s="2206"/>
      <c r="ALF2089" s="2206"/>
      <c r="ALG2089" s="2206"/>
      <c r="ALH2089" s="2206"/>
      <c r="ALI2089" s="2206"/>
      <c r="ALJ2089" s="2206"/>
      <c r="ALK2089" s="2206"/>
      <c r="ALL2089" s="2206"/>
      <c r="ALM2089" s="2206"/>
      <c r="ALN2089" s="2206"/>
      <c r="ALO2089" s="2206"/>
      <c r="ALP2089" s="2206"/>
      <c r="ALQ2089" s="2206"/>
      <c r="ALR2089" s="2206"/>
      <c r="ALS2089" s="2206"/>
      <c r="ALT2089" s="2206"/>
      <c r="ALU2089" s="2206"/>
      <c r="ALV2089" s="2206"/>
      <c r="ALW2089" s="2206"/>
      <c r="ALX2089" s="2206"/>
      <c r="ALY2089" s="2206"/>
      <c r="ALZ2089" s="2206"/>
      <c r="AMA2089" s="2206"/>
      <c r="AMB2089" s="2206"/>
      <c r="AMC2089" s="2206"/>
      <c r="AMD2089" s="2206"/>
      <c r="AME2089" s="2206"/>
      <c r="AMF2089" s="2206"/>
      <c r="AMG2089" s="2206"/>
      <c r="AMH2089" s="2206"/>
      <c r="AMI2089" s="2206"/>
      <c r="AMJ2089" s="2206"/>
      <c r="AMK2089" s="2206"/>
      <c r="AML2089" s="2206"/>
      <c r="AMM2089" s="2206"/>
      <c r="AMN2089" s="2206"/>
      <c r="AMO2089" s="2206"/>
      <c r="AMP2089" s="2206"/>
      <c r="AMQ2089" s="2206"/>
      <c r="AMR2089" s="2206"/>
      <c r="AMS2089" s="2206"/>
      <c r="AMT2089" s="2206"/>
      <c r="AMU2089" s="2206"/>
      <c r="AMV2089" s="2206"/>
      <c r="AMW2089" s="2206"/>
      <c r="AMX2089" s="2206"/>
      <c r="AMY2089" s="2206"/>
      <c r="AMZ2089" s="2206"/>
      <c r="ANA2089" s="2206"/>
      <c r="ANB2089" s="2206"/>
      <c r="ANC2089" s="2206"/>
      <c r="AND2089" s="2206"/>
      <c r="ANE2089" s="2206"/>
      <c r="ANF2089" s="2206"/>
      <c r="ANG2089" s="2206"/>
      <c r="ANH2089" s="2206"/>
      <c r="ANI2089" s="2206"/>
      <c r="ANJ2089" s="2206"/>
      <c r="ANK2089" s="2206"/>
      <c r="ANL2089" s="2206"/>
      <c r="ANM2089" s="2206"/>
      <c r="ANN2089" s="2206"/>
      <c r="ANO2089" s="2206"/>
      <c r="ANP2089" s="2206"/>
      <c r="ANQ2089" s="2206"/>
      <c r="ANR2089" s="2206"/>
      <c r="ANS2089" s="2206"/>
      <c r="ANT2089" s="2206"/>
      <c r="ANU2089" s="2206"/>
      <c r="ANV2089" s="2206"/>
      <c r="ANW2089" s="2206"/>
      <c r="ANX2089" s="2206"/>
      <c r="ANY2089" s="2206"/>
      <c r="ANZ2089" s="2206"/>
      <c r="AOA2089" s="2206"/>
      <c r="AOB2089" s="2206"/>
      <c r="AOC2089" s="2206"/>
      <c r="AOD2089" s="2206"/>
      <c r="AOE2089" s="2206"/>
      <c r="AOF2089" s="2206"/>
      <c r="AOG2089" s="2206"/>
      <c r="AOH2089" s="2206"/>
      <c r="AOI2089" s="2206"/>
      <c r="AOJ2089" s="2206"/>
      <c r="AOK2089" s="2206"/>
      <c r="AOL2089" s="2206"/>
      <c r="AOM2089" s="2206"/>
      <c r="AON2089" s="2206"/>
      <c r="AOO2089" s="2206"/>
      <c r="AOP2089" s="2206"/>
      <c r="AOQ2089" s="2206"/>
      <c r="AOR2089" s="2206"/>
      <c r="AOS2089" s="2206"/>
      <c r="AOT2089" s="2206"/>
      <c r="AOU2089" s="2206"/>
      <c r="AOV2089" s="2206"/>
      <c r="AOW2089" s="2206"/>
      <c r="AOX2089" s="2206"/>
      <c r="AOY2089" s="2206"/>
      <c r="AOZ2089" s="2206"/>
      <c r="APA2089" s="2206"/>
      <c r="APB2089" s="2206"/>
      <c r="APC2089" s="2206"/>
      <c r="APD2089" s="2206"/>
      <c r="APE2089" s="2206"/>
      <c r="APF2089" s="2206"/>
      <c r="APG2089" s="2206"/>
      <c r="APH2089" s="2206"/>
      <c r="API2089" s="2206"/>
      <c r="APJ2089" s="2206"/>
      <c r="APK2089" s="2206"/>
      <c r="APL2089" s="2206"/>
      <c r="APM2089" s="2206"/>
      <c r="APN2089" s="2206"/>
      <c r="APO2089" s="2206"/>
      <c r="APP2089" s="2206"/>
      <c r="APQ2089" s="2206"/>
      <c r="APR2089" s="2206"/>
      <c r="APS2089" s="2206"/>
      <c r="APT2089" s="2206"/>
      <c r="APU2089" s="2206"/>
      <c r="APV2089" s="2206"/>
      <c r="APW2089" s="2206"/>
      <c r="APX2089" s="2206"/>
      <c r="APY2089" s="2206"/>
      <c r="APZ2089" s="2206"/>
      <c r="AQA2089" s="2206"/>
      <c r="AQB2089" s="2206"/>
      <c r="AQC2089" s="2206"/>
      <c r="AQD2089" s="2206"/>
      <c r="AQE2089" s="2206"/>
      <c r="AQF2089" s="2206"/>
      <c r="AQG2089" s="2206"/>
      <c r="AQH2089" s="2206"/>
      <c r="AQI2089" s="2206"/>
      <c r="AQJ2089" s="2206"/>
      <c r="AQK2089" s="2206"/>
      <c r="AQL2089" s="2206"/>
      <c r="AQM2089" s="2206"/>
      <c r="AQN2089" s="2206"/>
      <c r="AQO2089" s="2206"/>
      <c r="AQP2089" s="2206"/>
      <c r="AQQ2089" s="2206"/>
      <c r="AQR2089" s="2206"/>
      <c r="AQS2089" s="2206"/>
      <c r="AQT2089" s="2206"/>
      <c r="AQU2089" s="2206"/>
      <c r="AQV2089" s="2206"/>
      <c r="AQW2089" s="2206"/>
      <c r="AQX2089" s="2206"/>
      <c r="AQY2089" s="2206"/>
      <c r="AQZ2089" s="2206"/>
      <c r="ARA2089" s="2206"/>
      <c r="ARB2089" s="2206"/>
      <c r="ARC2089" s="2206"/>
      <c r="ARD2089" s="2206"/>
      <c r="ARE2089" s="2206"/>
      <c r="ARF2089" s="2206"/>
      <c r="ARG2089" s="2206"/>
      <c r="ARH2089" s="2206"/>
      <c r="ARI2089" s="2206"/>
      <c r="ARJ2089" s="2206"/>
      <c r="ARK2089" s="2206"/>
      <c r="ARL2089" s="2206"/>
      <c r="ARM2089" s="2206"/>
      <c r="ARN2089" s="2206"/>
      <c r="ARO2089" s="2206"/>
      <c r="ARP2089" s="2206"/>
      <c r="ARQ2089" s="2206"/>
      <c r="ARR2089" s="2206"/>
      <c r="ARS2089" s="2206"/>
      <c r="ART2089" s="2206"/>
      <c r="ARU2089" s="2206"/>
      <c r="ARV2089" s="2206"/>
      <c r="ARW2089" s="2206"/>
      <c r="ARX2089" s="2206"/>
      <c r="ARY2089" s="2206"/>
      <c r="ARZ2089" s="2206"/>
      <c r="ASA2089" s="2206"/>
      <c r="ASB2089" s="2206"/>
      <c r="ASC2089" s="2206"/>
      <c r="ASD2089" s="2206"/>
      <c r="ASE2089" s="2206"/>
      <c r="ASF2089" s="2206"/>
      <c r="ASG2089" s="2206"/>
      <c r="ASH2089" s="2206"/>
      <c r="ASI2089" s="2206"/>
      <c r="ASJ2089" s="2206"/>
      <c r="ASK2089" s="2206"/>
      <c r="ASL2089" s="2206"/>
      <c r="ASM2089" s="2206"/>
      <c r="ASN2089" s="2206"/>
      <c r="ASO2089" s="2206"/>
      <c r="ASP2089" s="2206"/>
      <c r="ASQ2089" s="2206"/>
      <c r="ASR2089" s="2206"/>
      <c r="ASS2089" s="2206"/>
      <c r="AST2089" s="2206"/>
      <c r="ASU2089" s="2206"/>
      <c r="ASV2089" s="2206"/>
      <c r="ASW2089" s="2206"/>
      <c r="ASX2089" s="2206"/>
      <c r="ASY2089" s="2206"/>
      <c r="ASZ2089" s="2206"/>
      <c r="ATA2089" s="2206"/>
      <c r="ATB2089" s="2206"/>
      <c r="ATC2089" s="2206"/>
      <c r="ATD2089" s="2206"/>
      <c r="ATE2089" s="2206"/>
      <c r="ATF2089" s="2206"/>
      <c r="ATG2089" s="2206"/>
      <c r="ATH2089" s="2206"/>
      <c r="ATI2089" s="2206"/>
      <c r="ATJ2089" s="2206"/>
      <c r="ATK2089" s="2206"/>
      <c r="ATL2089" s="2206"/>
      <c r="ATM2089" s="2206"/>
      <c r="ATN2089" s="2206"/>
      <c r="ATO2089" s="2206"/>
      <c r="ATP2089" s="2206"/>
      <c r="ATQ2089" s="2206"/>
      <c r="ATR2089" s="2206"/>
      <c r="ATS2089" s="2206"/>
      <c r="ATT2089" s="2206"/>
      <c r="ATU2089" s="2206"/>
      <c r="ATV2089" s="2206"/>
      <c r="ATW2089" s="2206"/>
      <c r="ATX2089" s="2206"/>
      <c r="ATY2089" s="2206"/>
      <c r="ATZ2089" s="2206"/>
      <c r="AUA2089" s="2206"/>
      <c r="AUB2089" s="2206"/>
      <c r="AUC2089" s="2206"/>
      <c r="AUD2089" s="2206"/>
      <c r="AUE2089" s="2206"/>
      <c r="AUF2089" s="2206"/>
      <c r="AUG2089" s="2206"/>
      <c r="AUH2089" s="2206"/>
      <c r="AUI2089" s="2206"/>
      <c r="AUJ2089" s="2206"/>
      <c r="AUK2089" s="2206"/>
      <c r="AUL2089" s="2206"/>
      <c r="AUM2089" s="2206"/>
      <c r="AUN2089" s="2206"/>
      <c r="AUO2089" s="2206"/>
      <c r="AUP2089" s="2206"/>
      <c r="AUQ2089" s="2206"/>
      <c r="AUR2089" s="2206"/>
      <c r="AUS2089" s="2206"/>
      <c r="AUT2089" s="2206"/>
      <c r="AUU2089" s="2206"/>
      <c r="AUV2089" s="2206"/>
      <c r="AUW2089" s="2206"/>
      <c r="AUX2089" s="2206"/>
      <c r="AUY2089" s="2206"/>
      <c r="AUZ2089" s="2206"/>
      <c r="AVA2089" s="2206"/>
      <c r="AVB2089" s="2206"/>
      <c r="AVC2089" s="2206"/>
      <c r="AVD2089" s="2206"/>
      <c r="AVE2089" s="2206"/>
      <c r="AVF2089" s="2206"/>
      <c r="AVG2089" s="2206"/>
      <c r="AVH2089" s="2206"/>
      <c r="AVI2089" s="2206"/>
      <c r="AVJ2089" s="2206"/>
      <c r="AVK2089" s="2206"/>
      <c r="AVL2089" s="2206"/>
      <c r="AVM2089" s="2206"/>
      <c r="AVN2089" s="2206"/>
      <c r="AVO2089" s="2206"/>
      <c r="AVP2089" s="2206"/>
      <c r="AVQ2089" s="2206"/>
      <c r="AVR2089" s="2206"/>
      <c r="AVS2089" s="2206"/>
      <c r="AVT2089" s="2206"/>
      <c r="AVU2089" s="2206"/>
      <c r="AVV2089" s="2206"/>
      <c r="AVW2089" s="2206"/>
      <c r="AVX2089" s="2206"/>
      <c r="AVY2089" s="2206"/>
      <c r="AVZ2089" s="2206"/>
      <c r="AWA2089" s="2206"/>
      <c r="AWB2089" s="2206"/>
      <c r="AWC2089" s="2206"/>
      <c r="AWD2089" s="2206"/>
      <c r="AWE2089" s="2206"/>
      <c r="AWF2089" s="2206"/>
      <c r="AWG2089" s="2206"/>
      <c r="AWH2089" s="2206"/>
      <c r="AWI2089" s="2206"/>
      <c r="AWJ2089" s="2206"/>
      <c r="AWK2089" s="2206"/>
      <c r="AWL2089" s="2206"/>
      <c r="AWM2089" s="2206"/>
      <c r="AWN2089" s="2206"/>
      <c r="AWO2089" s="2206"/>
      <c r="AWP2089" s="2206"/>
      <c r="AWQ2089" s="2206"/>
      <c r="AWR2089" s="2206"/>
      <c r="AWS2089" s="2206"/>
      <c r="AWT2089" s="2206"/>
      <c r="AWU2089" s="2206"/>
      <c r="AWV2089" s="2206"/>
      <c r="AWW2089" s="2206"/>
      <c r="AWX2089" s="2206"/>
      <c r="AWY2089" s="2206"/>
      <c r="AWZ2089" s="2206"/>
      <c r="AXA2089" s="2206"/>
      <c r="AXB2089" s="2206"/>
      <c r="AXC2089" s="2206"/>
      <c r="AXD2089" s="2206"/>
      <c r="AXE2089" s="2206"/>
      <c r="AXF2089" s="2206"/>
      <c r="AXG2089" s="2206"/>
      <c r="AXH2089" s="2206"/>
      <c r="AXI2089" s="2206"/>
      <c r="AXJ2089" s="2206"/>
      <c r="AXK2089" s="2206"/>
      <c r="AXL2089" s="2206"/>
      <c r="AXM2089" s="2206"/>
      <c r="AXN2089" s="2206"/>
      <c r="AXO2089" s="2206"/>
      <c r="AXP2089" s="2206"/>
      <c r="AXQ2089" s="2206"/>
      <c r="AXR2089" s="2206"/>
      <c r="AXS2089" s="2206"/>
      <c r="AXT2089" s="2206"/>
      <c r="AXU2089" s="2206"/>
      <c r="AXV2089" s="2206"/>
      <c r="AXW2089" s="2206"/>
      <c r="AXX2089" s="2206"/>
      <c r="AXY2089" s="2206"/>
      <c r="AXZ2089" s="2206"/>
      <c r="AYA2089" s="2206"/>
      <c r="AYB2089" s="2206"/>
      <c r="AYC2089" s="2206"/>
      <c r="AYD2089" s="2206"/>
      <c r="AYE2089" s="2206"/>
      <c r="AYF2089" s="2206"/>
      <c r="AYG2089" s="2206"/>
      <c r="AYH2089" s="2206"/>
      <c r="AYI2089" s="2206"/>
      <c r="AYJ2089" s="2206"/>
      <c r="AYK2089" s="2206"/>
      <c r="AYL2089" s="2206"/>
      <c r="AYM2089" s="2206"/>
      <c r="AYN2089" s="2206"/>
      <c r="AYO2089" s="2206"/>
      <c r="AYP2089" s="2206"/>
      <c r="AYQ2089" s="2206"/>
      <c r="AYR2089" s="2206"/>
      <c r="AYS2089" s="2206"/>
      <c r="AYT2089" s="2206"/>
      <c r="AYU2089" s="2206"/>
      <c r="AYV2089" s="2206"/>
      <c r="AYW2089" s="2206"/>
      <c r="AYX2089" s="2206"/>
      <c r="AYY2089" s="2206"/>
      <c r="AYZ2089" s="2206"/>
      <c r="AZA2089" s="2206"/>
      <c r="AZB2089" s="2206"/>
      <c r="AZC2089" s="2206"/>
      <c r="AZD2089" s="2206"/>
      <c r="AZE2089" s="2206"/>
      <c r="AZF2089" s="2206"/>
      <c r="AZG2089" s="2206"/>
      <c r="AZH2089" s="2206"/>
      <c r="AZI2089" s="2206"/>
      <c r="AZJ2089" s="2206"/>
      <c r="AZK2089" s="2206"/>
      <c r="AZL2089" s="2206"/>
      <c r="AZM2089" s="2206"/>
      <c r="AZN2089" s="2206"/>
      <c r="AZO2089" s="2206"/>
      <c r="AZP2089" s="2206"/>
      <c r="AZQ2089" s="2206"/>
      <c r="AZR2089" s="2206"/>
      <c r="AZS2089" s="2206"/>
      <c r="AZT2089" s="2206"/>
      <c r="AZU2089" s="2206"/>
      <c r="AZV2089" s="2206"/>
      <c r="AZW2089" s="2206"/>
      <c r="AZX2089" s="2206"/>
      <c r="AZY2089" s="2206"/>
      <c r="AZZ2089" s="2206"/>
      <c r="BAA2089" s="2206"/>
      <c r="BAB2089" s="2206"/>
      <c r="BAC2089" s="2206"/>
      <c r="BAD2089" s="2206"/>
      <c r="BAE2089" s="2206"/>
      <c r="BAF2089" s="2206"/>
      <c r="BAG2089" s="2206"/>
      <c r="BAH2089" s="2206"/>
      <c r="BAI2089" s="2206"/>
      <c r="BAJ2089" s="2206"/>
      <c r="BAK2089" s="2206"/>
      <c r="BAL2089" s="2206"/>
      <c r="BAM2089" s="2206"/>
      <c r="BAN2089" s="2206"/>
      <c r="BAO2089" s="2206"/>
      <c r="BAP2089" s="2206"/>
      <c r="BAQ2089" s="2206"/>
      <c r="BAR2089" s="2206"/>
      <c r="BAS2089" s="2206"/>
      <c r="BAT2089" s="2206"/>
      <c r="BAU2089" s="2206"/>
      <c r="BAV2089" s="2206"/>
      <c r="BAW2089" s="2206"/>
      <c r="BAX2089" s="2206"/>
      <c r="BAY2089" s="2206"/>
      <c r="BAZ2089" s="2206"/>
      <c r="BBA2089" s="2206"/>
      <c r="BBB2089" s="2206"/>
      <c r="BBC2089" s="2206"/>
      <c r="BBD2089" s="2206"/>
      <c r="BBE2089" s="2206"/>
      <c r="BBF2089" s="2206"/>
      <c r="BBG2089" s="2206"/>
      <c r="BBH2089" s="2206"/>
      <c r="BBI2089" s="2206"/>
      <c r="BBJ2089" s="2206"/>
      <c r="BBK2089" s="2206"/>
      <c r="BBL2089" s="2206"/>
      <c r="BBM2089" s="2206"/>
      <c r="BBN2089" s="2206"/>
      <c r="BBO2089" s="2206"/>
      <c r="BBP2089" s="2206"/>
      <c r="BBQ2089" s="2206"/>
      <c r="BBR2089" s="2206"/>
      <c r="BBS2089" s="2206"/>
      <c r="BBT2089" s="2206"/>
      <c r="BBU2089" s="2206"/>
      <c r="BBV2089" s="2206"/>
      <c r="BBW2089" s="2206"/>
      <c r="BBX2089" s="2206"/>
      <c r="BBY2089" s="2206"/>
      <c r="BBZ2089" s="2206"/>
      <c r="BCA2089" s="2206"/>
      <c r="BCB2089" s="2206"/>
      <c r="BCC2089" s="2206"/>
      <c r="BCD2089" s="2206"/>
      <c r="BCE2089" s="2206"/>
      <c r="BCF2089" s="2206"/>
      <c r="BCG2089" s="2206"/>
      <c r="BCH2089" s="2206"/>
      <c r="BCI2089" s="2206"/>
      <c r="BCJ2089" s="2206"/>
      <c r="BCK2089" s="2206"/>
      <c r="BCL2089" s="2206"/>
      <c r="BCM2089" s="2206"/>
      <c r="BCN2089" s="2206"/>
      <c r="BCO2089" s="2206"/>
      <c r="BCP2089" s="2206"/>
      <c r="BCQ2089" s="2206"/>
      <c r="BCR2089" s="2206"/>
      <c r="BCS2089" s="2206"/>
      <c r="BCT2089" s="2206"/>
      <c r="BCU2089" s="2206"/>
      <c r="BCV2089" s="2206"/>
      <c r="BCW2089" s="2206"/>
      <c r="BCX2089" s="2206"/>
      <c r="BCY2089" s="2206"/>
      <c r="BCZ2089" s="2206"/>
      <c r="BDA2089" s="2206"/>
      <c r="BDB2089" s="2206"/>
      <c r="BDC2089" s="2206"/>
      <c r="BDD2089" s="2206"/>
      <c r="BDE2089" s="2206"/>
      <c r="BDF2089" s="2206"/>
      <c r="BDG2089" s="2206"/>
      <c r="BDH2089" s="2206"/>
      <c r="BDI2089" s="2206"/>
      <c r="BDJ2089" s="2206"/>
      <c r="BDK2089" s="2206"/>
      <c r="BDL2089" s="2206"/>
      <c r="BDM2089" s="2206"/>
      <c r="BDN2089" s="2206"/>
      <c r="BDO2089" s="2206"/>
      <c r="BDP2089" s="2206"/>
      <c r="BDQ2089" s="2206"/>
      <c r="BDR2089" s="2206"/>
      <c r="BDS2089" s="2206"/>
      <c r="BDT2089" s="2206"/>
      <c r="BDU2089" s="2206"/>
      <c r="BDV2089" s="2206"/>
      <c r="BDW2089" s="2206"/>
      <c r="BDX2089" s="2206"/>
      <c r="BDY2089" s="2206"/>
      <c r="BDZ2089" s="2206"/>
      <c r="BEA2089" s="2206"/>
      <c r="BEB2089" s="2206"/>
      <c r="BEC2089" s="2206"/>
      <c r="BED2089" s="2206"/>
      <c r="BEE2089" s="2206"/>
      <c r="BEF2089" s="2206"/>
      <c r="BEG2089" s="2206"/>
      <c r="BEH2089" s="2206"/>
      <c r="BEI2089" s="2206"/>
      <c r="BEJ2089" s="2206"/>
      <c r="BEK2089" s="2206"/>
      <c r="BEL2089" s="2206"/>
      <c r="BEM2089" s="2206"/>
      <c r="BEN2089" s="2206"/>
      <c r="BEO2089" s="2206"/>
      <c r="BEP2089" s="2206"/>
      <c r="BEQ2089" s="2206"/>
      <c r="BER2089" s="2206"/>
      <c r="BES2089" s="2206"/>
      <c r="BET2089" s="2206"/>
      <c r="BEU2089" s="2206"/>
      <c r="BEV2089" s="2206"/>
      <c r="BEW2089" s="2206"/>
      <c r="BEX2089" s="2206"/>
      <c r="BEY2089" s="2206"/>
      <c r="BEZ2089" s="2206"/>
      <c r="BFA2089" s="2206"/>
      <c r="BFB2089" s="2206"/>
      <c r="BFC2089" s="2206"/>
      <c r="BFD2089" s="2206"/>
      <c r="BFE2089" s="2206"/>
      <c r="BFF2089" s="2206"/>
      <c r="BFG2089" s="2206"/>
      <c r="BFH2089" s="2206"/>
      <c r="BFI2089" s="2206"/>
      <c r="BFJ2089" s="2206"/>
      <c r="BFK2089" s="2206"/>
      <c r="BFL2089" s="2206"/>
      <c r="BFM2089" s="2206"/>
      <c r="BFN2089" s="2206"/>
      <c r="BFO2089" s="2206"/>
      <c r="BFP2089" s="2206"/>
      <c r="BFQ2089" s="2206"/>
      <c r="BFR2089" s="2206"/>
      <c r="BFS2089" s="2206"/>
      <c r="BFT2089" s="2206"/>
      <c r="BFU2089" s="2206"/>
      <c r="BFV2089" s="2206"/>
      <c r="BFW2089" s="2206"/>
      <c r="BFX2089" s="2206"/>
      <c r="BFY2089" s="2206"/>
      <c r="BFZ2089" s="2206"/>
      <c r="BGA2089" s="2206"/>
      <c r="BGB2089" s="2206"/>
      <c r="BGC2089" s="2206"/>
      <c r="BGD2089" s="2206"/>
      <c r="BGE2089" s="2206"/>
      <c r="BGF2089" s="2206"/>
      <c r="BGG2089" s="2206"/>
      <c r="BGH2089" s="2206"/>
      <c r="BGI2089" s="2206"/>
      <c r="BGJ2089" s="2206"/>
      <c r="BGK2089" s="2206"/>
      <c r="BGL2089" s="2206"/>
      <c r="BGM2089" s="2206"/>
      <c r="BGN2089" s="2206"/>
      <c r="BGO2089" s="2206"/>
      <c r="BGP2089" s="2206"/>
      <c r="BGQ2089" s="2206"/>
      <c r="BGR2089" s="2206"/>
      <c r="BGS2089" s="2206"/>
      <c r="BGT2089" s="2206"/>
      <c r="BGU2089" s="2206"/>
      <c r="BGV2089" s="2206"/>
      <c r="BGW2089" s="2206"/>
      <c r="BGX2089" s="2206"/>
      <c r="BGY2089" s="2206"/>
      <c r="BGZ2089" s="2206"/>
      <c r="BHA2089" s="2206"/>
      <c r="BHB2089" s="2206"/>
      <c r="BHC2089" s="2206"/>
      <c r="BHD2089" s="2206"/>
      <c r="BHE2089" s="2206"/>
      <c r="BHF2089" s="2206"/>
      <c r="BHG2089" s="2206"/>
      <c r="BHH2089" s="2206"/>
      <c r="BHI2089" s="2206"/>
      <c r="BHJ2089" s="2206"/>
      <c r="BHK2089" s="2206"/>
      <c r="BHL2089" s="2206"/>
      <c r="BHM2089" s="2206"/>
      <c r="BHN2089" s="2206"/>
      <c r="BHO2089" s="2206"/>
      <c r="BHP2089" s="2206"/>
      <c r="BHQ2089" s="2206"/>
      <c r="BHR2089" s="2206"/>
      <c r="BHS2089" s="2206"/>
      <c r="BHT2089" s="2206"/>
      <c r="BHU2089" s="2206"/>
      <c r="BHV2089" s="2206"/>
      <c r="BHW2089" s="2206"/>
      <c r="BHX2089" s="2206"/>
      <c r="BHY2089" s="2206"/>
      <c r="BHZ2089" s="2206"/>
      <c r="BIA2089" s="2206"/>
      <c r="BIB2089" s="2206"/>
      <c r="BIC2089" s="2206"/>
      <c r="BID2089" s="2206"/>
      <c r="BIE2089" s="2206"/>
      <c r="BIF2089" s="2206"/>
      <c r="BIG2089" s="2206"/>
      <c r="BIH2089" s="2206"/>
      <c r="BII2089" s="2206"/>
      <c r="BIJ2089" s="2206"/>
      <c r="BIK2089" s="2206"/>
      <c r="BIL2089" s="2206"/>
      <c r="BIM2089" s="2206"/>
      <c r="BIN2089" s="2206"/>
      <c r="BIO2089" s="2206"/>
      <c r="BIP2089" s="2206"/>
      <c r="BIQ2089" s="2206"/>
      <c r="BIR2089" s="2206"/>
      <c r="BIS2089" s="2206"/>
      <c r="BIT2089" s="2206"/>
      <c r="BIU2089" s="2206"/>
      <c r="BIV2089" s="2206"/>
      <c r="BIW2089" s="2206"/>
      <c r="BIX2089" s="2206"/>
      <c r="BIY2089" s="2206"/>
      <c r="BIZ2089" s="2206"/>
      <c r="BJA2089" s="2206"/>
      <c r="BJB2089" s="2206"/>
      <c r="BJC2089" s="2206"/>
      <c r="BJD2089" s="2206"/>
      <c r="BJE2089" s="2206"/>
      <c r="BJF2089" s="2206"/>
      <c r="BJG2089" s="2206"/>
      <c r="BJH2089" s="2206"/>
      <c r="BJI2089" s="2206"/>
      <c r="BJJ2089" s="2206"/>
      <c r="BJK2089" s="2206"/>
      <c r="BJL2089" s="2206"/>
      <c r="BJM2089" s="2206"/>
      <c r="BJN2089" s="2206"/>
      <c r="BJO2089" s="2206"/>
      <c r="BJP2089" s="2206"/>
      <c r="BJQ2089" s="2206"/>
      <c r="BJR2089" s="2206"/>
      <c r="BJS2089" s="2206"/>
      <c r="BJT2089" s="2206"/>
      <c r="BJU2089" s="2206"/>
      <c r="BJV2089" s="2206"/>
      <c r="BJW2089" s="2206"/>
      <c r="BJX2089" s="2206"/>
      <c r="BJY2089" s="2206"/>
      <c r="BJZ2089" s="2206"/>
      <c r="BKA2089" s="2206"/>
      <c r="BKB2089" s="2206"/>
      <c r="BKC2089" s="2206"/>
      <c r="BKD2089" s="2206"/>
      <c r="BKE2089" s="2206"/>
      <c r="BKF2089" s="2206"/>
      <c r="BKG2089" s="2206"/>
      <c r="BKH2089" s="2206"/>
      <c r="BKI2089" s="2206"/>
      <c r="BKJ2089" s="2206"/>
      <c r="BKK2089" s="2206"/>
      <c r="BKL2089" s="2206"/>
      <c r="BKM2089" s="2206"/>
      <c r="BKN2089" s="2206"/>
      <c r="BKO2089" s="2206"/>
      <c r="BKP2089" s="2206"/>
      <c r="BKQ2089" s="2206"/>
      <c r="BKR2089" s="2206"/>
      <c r="BKS2089" s="2206"/>
      <c r="BKT2089" s="2206"/>
      <c r="BKU2089" s="2206"/>
      <c r="BKV2089" s="2206"/>
      <c r="BKW2089" s="2206"/>
      <c r="BKX2089" s="2206"/>
      <c r="BKY2089" s="2206"/>
      <c r="BKZ2089" s="2206"/>
      <c r="BLA2089" s="2206"/>
      <c r="BLB2089" s="2206"/>
      <c r="BLC2089" s="2206"/>
      <c r="BLD2089" s="2206"/>
      <c r="BLE2089" s="2206"/>
      <c r="BLF2089" s="2206"/>
      <c r="BLG2089" s="2206"/>
      <c r="BLH2089" s="2206"/>
      <c r="BLI2089" s="2206"/>
      <c r="BLJ2089" s="2206"/>
      <c r="BLK2089" s="2206"/>
      <c r="BLL2089" s="2206"/>
      <c r="BLM2089" s="2206"/>
      <c r="BLN2089" s="2206"/>
      <c r="BLO2089" s="2206"/>
      <c r="BLP2089" s="2206"/>
      <c r="BLQ2089" s="2206"/>
      <c r="BLR2089" s="2206"/>
      <c r="BLS2089" s="2206"/>
      <c r="BLT2089" s="2206"/>
      <c r="BLU2089" s="2206"/>
      <c r="BLV2089" s="2206"/>
      <c r="BLW2089" s="2206"/>
      <c r="BLX2089" s="2206"/>
      <c r="BLY2089" s="2206"/>
      <c r="BLZ2089" s="2206"/>
      <c r="BMA2089" s="2206"/>
      <c r="BMB2089" s="2206"/>
      <c r="BMC2089" s="2206"/>
      <c r="BMD2089" s="2206"/>
      <c r="BME2089" s="2206"/>
      <c r="BMF2089" s="2206"/>
      <c r="BMG2089" s="2206"/>
      <c r="BMH2089" s="2206"/>
      <c r="BMI2089" s="2206"/>
      <c r="BMJ2089" s="2206"/>
      <c r="BMK2089" s="2206"/>
      <c r="BML2089" s="2206"/>
      <c r="BMM2089" s="2206"/>
      <c r="BMN2089" s="2206"/>
      <c r="BMO2089" s="2206"/>
      <c r="BMP2089" s="2206"/>
      <c r="BMQ2089" s="2206"/>
      <c r="BMR2089" s="2206"/>
      <c r="BMS2089" s="2206"/>
      <c r="BMT2089" s="2206"/>
      <c r="BMU2089" s="2206"/>
      <c r="BMV2089" s="2206"/>
      <c r="BMW2089" s="2206"/>
      <c r="BMX2089" s="2206"/>
      <c r="BMY2089" s="2206"/>
      <c r="BMZ2089" s="2206"/>
      <c r="BNA2089" s="2206"/>
      <c r="BNB2089" s="2206"/>
      <c r="BNC2089" s="2206"/>
      <c r="BND2089" s="2206"/>
      <c r="BNE2089" s="2206"/>
      <c r="BNF2089" s="2206"/>
      <c r="BNG2089" s="2206"/>
      <c r="BNH2089" s="2206"/>
      <c r="BNI2089" s="2206"/>
      <c r="BNJ2089" s="2206"/>
      <c r="BNK2089" s="2206"/>
      <c r="BNL2089" s="2206"/>
      <c r="BNM2089" s="2206"/>
      <c r="BNN2089" s="2206"/>
      <c r="BNO2089" s="2206"/>
      <c r="BNP2089" s="2206"/>
      <c r="BNQ2089" s="2206"/>
      <c r="BNR2089" s="2206"/>
      <c r="BNS2089" s="2206"/>
      <c r="BNT2089" s="2206"/>
      <c r="BNU2089" s="2206"/>
      <c r="BNV2089" s="2206"/>
      <c r="BNW2089" s="2206"/>
      <c r="BNX2089" s="2206"/>
      <c r="BNY2089" s="2206"/>
      <c r="BNZ2089" s="2206"/>
      <c r="BOA2089" s="2206"/>
      <c r="BOB2089" s="2206"/>
      <c r="BOC2089" s="2206"/>
      <c r="BOD2089" s="2206"/>
      <c r="BOE2089" s="2206"/>
      <c r="BOF2089" s="2206"/>
      <c r="BOG2089" s="2206"/>
      <c r="BOH2089" s="2206"/>
      <c r="BOI2089" s="2206"/>
      <c r="BOJ2089" s="2206"/>
      <c r="BOK2089" s="2206"/>
      <c r="BOL2089" s="2206"/>
      <c r="BOM2089" s="2206"/>
      <c r="BON2089" s="2206"/>
      <c r="BOO2089" s="2206"/>
      <c r="BOP2089" s="2206"/>
      <c r="BOQ2089" s="2206"/>
      <c r="BOR2089" s="2206"/>
      <c r="BOS2089" s="2206"/>
      <c r="BOT2089" s="2206"/>
      <c r="BOU2089" s="2206"/>
      <c r="BOV2089" s="2206"/>
      <c r="BOW2089" s="2206"/>
      <c r="BOX2089" s="2206"/>
      <c r="BOY2089" s="2206"/>
      <c r="BOZ2089" s="2206"/>
      <c r="BPA2089" s="2206"/>
      <c r="BPB2089" s="2206"/>
      <c r="BPC2089" s="2206"/>
      <c r="BPD2089" s="2206"/>
      <c r="BPE2089" s="2206"/>
      <c r="BPF2089" s="2206"/>
      <c r="BPG2089" s="2206"/>
      <c r="BPH2089" s="2206"/>
      <c r="BPI2089" s="2206"/>
      <c r="BPJ2089" s="2206"/>
      <c r="BPK2089" s="2206"/>
      <c r="BPL2089" s="2206"/>
      <c r="BPM2089" s="2206"/>
      <c r="BPN2089" s="2206"/>
      <c r="BPO2089" s="2206"/>
      <c r="BPP2089" s="2206"/>
      <c r="BPQ2089" s="2206"/>
      <c r="BPR2089" s="2206"/>
      <c r="BPS2089" s="2206"/>
      <c r="BPT2089" s="2206"/>
      <c r="BPU2089" s="2206"/>
      <c r="BPV2089" s="2206"/>
      <c r="BPW2089" s="2206"/>
      <c r="BPX2089" s="2206"/>
      <c r="BPY2089" s="2206"/>
      <c r="BPZ2089" s="2206"/>
      <c r="BQA2089" s="2206"/>
      <c r="BQB2089" s="2206"/>
      <c r="BQC2089" s="2206"/>
      <c r="BQD2089" s="2206"/>
      <c r="BQE2089" s="2206"/>
      <c r="BQF2089" s="2206"/>
      <c r="BQG2089" s="2206"/>
      <c r="BQH2089" s="2206"/>
      <c r="BQI2089" s="2206"/>
      <c r="BQJ2089" s="2206"/>
      <c r="BQK2089" s="2206"/>
      <c r="BQL2089" s="2206"/>
      <c r="BQM2089" s="2206"/>
      <c r="BQN2089" s="2206"/>
      <c r="BQO2089" s="2206"/>
      <c r="BQP2089" s="2206"/>
      <c r="BQQ2089" s="2206"/>
      <c r="BQR2089" s="2206"/>
      <c r="BQS2089" s="2206"/>
      <c r="BQT2089" s="2206"/>
      <c r="BQU2089" s="2206"/>
      <c r="BQV2089" s="2206"/>
      <c r="BQW2089" s="2206"/>
      <c r="BQX2089" s="2206"/>
      <c r="BQY2089" s="2206"/>
      <c r="BQZ2089" s="2206"/>
      <c r="BRA2089" s="2206"/>
      <c r="BRB2089" s="2206"/>
      <c r="BRC2089" s="2206"/>
      <c r="BRD2089" s="2206"/>
      <c r="BRE2089" s="2206"/>
      <c r="BRF2089" s="2206"/>
      <c r="BRG2089" s="2206"/>
      <c r="BRH2089" s="2206"/>
      <c r="BRI2089" s="2206"/>
      <c r="BRJ2089" s="2206"/>
      <c r="BRK2089" s="2206"/>
      <c r="BRL2089" s="2206"/>
      <c r="BRM2089" s="2206"/>
      <c r="BRN2089" s="2206"/>
      <c r="BRO2089" s="2206"/>
      <c r="BRP2089" s="2206"/>
      <c r="BRQ2089" s="2206"/>
      <c r="BRR2089" s="2206"/>
      <c r="BRS2089" s="2206"/>
      <c r="BRT2089" s="2206"/>
      <c r="BRU2089" s="2206"/>
      <c r="BRV2089" s="2206"/>
      <c r="BRW2089" s="2206"/>
      <c r="BRX2089" s="2206"/>
      <c r="BRY2089" s="2206"/>
      <c r="BRZ2089" s="2206"/>
      <c r="BSA2089" s="2206"/>
      <c r="BSB2089" s="2206"/>
      <c r="BSC2089" s="2206"/>
      <c r="BSD2089" s="2206"/>
      <c r="BSE2089" s="2206"/>
      <c r="BSF2089" s="2206"/>
      <c r="BSG2089" s="2206"/>
      <c r="BSH2089" s="2206"/>
      <c r="BSI2089" s="2206"/>
      <c r="BSJ2089" s="2206"/>
      <c r="BSK2089" s="2206"/>
      <c r="BSL2089" s="2206"/>
      <c r="BSM2089" s="2206"/>
      <c r="BSN2089" s="2206"/>
      <c r="BSO2089" s="2206"/>
      <c r="BSP2089" s="2206"/>
      <c r="BSQ2089" s="2206"/>
      <c r="BSR2089" s="2206"/>
      <c r="BSS2089" s="2206"/>
      <c r="BST2089" s="2206"/>
      <c r="BSU2089" s="2206"/>
      <c r="BSV2089" s="2206"/>
      <c r="BSW2089" s="2206"/>
      <c r="BSX2089" s="2206"/>
      <c r="BSY2089" s="2206"/>
      <c r="BSZ2089" s="2206"/>
      <c r="BTA2089" s="2206"/>
      <c r="BTB2089" s="2206"/>
      <c r="BTC2089" s="2206"/>
      <c r="BTD2089" s="2206"/>
      <c r="BTE2089" s="2206"/>
      <c r="BTF2089" s="2206"/>
      <c r="BTG2089" s="2206"/>
      <c r="BTH2089" s="2206"/>
      <c r="BTI2089" s="2206"/>
      <c r="BTJ2089" s="2206"/>
      <c r="BTK2089" s="2206"/>
      <c r="BTL2089" s="2206"/>
      <c r="BTM2089" s="2206"/>
      <c r="BTN2089" s="2206"/>
      <c r="BTO2089" s="2206"/>
      <c r="BTP2089" s="2206"/>
      <c r="BTQ2089" s="2206"/>
      <c r="BTR2089" s="2206"/>
      <c r="BTS2089" s="2206"/>
      <c r="BTT2089" s="2206"/>
      <c r="BTU2089" s="2206"/>
      <c r="BTV2089" s="2206"/>
      <c r="BTW2089" s="2206"/>
      <c r="BTX2089" s="2206"/>
      <c r="BTY2089" s="2206"/>
      <c r="BTZ2089" s="2206"/>
      <c r="BUA2089" s="2206"/>
      <c r="BUB2089" s="2206"/>
      <c r="BUC2089" s="2206"/>
      <c r="BUD2089" s="2206"/>
      <c r="BUE2089" s="2206"/>
      <c r="BUF2089" s="2206"/>
      <c r="BUG2089" s="2206"/>
      <c r="BUH2089" s="2206"/>
      <c r="BUI2089" s="2206"/>
      <c r="BUJ2089" s="2206"/>
      <c r="BUK2089" s="2206"/>
      <c r="BUL2089" s="2206"/>
      <c r="BUM2089" s="2206"/>
      <c r="BUN2089" s="2206"/>
      <c r="BUO2089" s="2206"/>
      <c r="BUP2089" s="2206"/>
      <c r="BUQ2089" s="2206"/>
      <c r="BUR2089" s="2206"/>
      <c r="BUS2089" s="2206"/>
      <c r="BUT2089" s="2206"/>
      <c r="BUU2089" s="2206"/>
      <c r="BUV2089" s="2206"/>
      <c r="BUW2089" s="2206"/>
      <c r="BUX2089" s="2206"/>
      <c r="BUY2089" s="2206"/>
      <c r="BUZ2089" s="2206"/>
      <c r="BVA2089" s="2206"/>
      <c r="BVB2089" s="2206"/>
      <c r="BVC2089" s="2206"/>
      <c r="BVD2089" s="2206"/>
      <c r="BVE2089" s="2206"/>
      <c r="BVF2089" s="2206"/>
      <c r="BVG2089" s="2206"/>
      <c r="BVH2089" s="2206"/>
      <c r="BVI2089" s="2206"/>
      <c r="BVJ2089" s="2206"/>
      <c r="BVK2089" s="2206"/>
      <c r="BVL2089" s="2206"/>
      <c r="BVM2089" s="2206"/>
      <c r="BVN2089" s="2206"/>
      <c r="BVO2089" s="2206"/>
      <c r="BVP2089" s="2206"/>
      <c r="BVQ2089" s="2206"/>
      <c r="BVR2089" s="2206"/>
      <c r="BVS2089" s="2206"/>
      <c r="BVT2089" s="2206"/>
      <c r="BVU2089" s="2206"/>
      <c r="BVV2089" s="2206"/>
      <c r="BVW2089" s="2206"/>
      <c r="BVX2089" s="2206"/>
      <c r="BVY2089" s="2206"/>
      <c r="BVZ2089" s="2206"/>
      <c r="BWA2089" s="2206"/>
      <c r="BWB2089" s="2206"/>
      <c r="BWC2089" s="2206"/>
      <c r="BWD2089" s="2206"/>
      <c r="BWE2089" s="2206"/>
      <c r="BWF2089" s="2206"/>
      <c r="BWG2089" s="2206"/>
      <c r="BWH2089" s="2206"/>
      <c r="BWI2089" s="2206"/>
      <c r="BWJ2089" s="2206"/>
      <c r="BWK2089" s="2206"/>
      <c r="BWL2089" s="2206"/>
      <c r="BWM2089" s="2206"/>
      <c r="BWN2089" s="2206"/>
      <c r="BWO2089" s="2206"/>
      <c r="BWP2089" s="2206"/>
      <c r="BWQ2089" s="2206"/>
      <c r="BWR2089" s="2206"/>
      <c r="BWS2089" s="2206"/>
      <c r="BWT2089" s="2206"/>
      <c r="BWU2089" s="2206"/>
      <c r="BWV2089" s="2206"/>
      <c r="BWW2089" s="2206"/>
      <c r="BWX2089" s="2206"/>
      <c r="BWY2089" s="2206"/>
      <c r="BWZ2089" s="2206"/>
      <c r="BXA2089" s="2206"/>
      <c r="BXB2089" s="2206"/>
      <c r="BXC2089" s="2206"/>
      <c r="BXD2089" s="2206"/>
      <c r="BXE2089" s="2206"/>
      <c r="BXF2089" s="2206"/>
      <c r="BXG2089" s="2206"/>
      <c r="BXH2089" s="2206"/>
      <c r="BXI2089" s="2206"/>
      <c r="BXJ2089" s="2206"/>
      <c r="BXK2089" s="2206"/>
      <c r="BXL2089" s="2206"/>
      <c r="BXM2089" s="2206"/>
      <c r="BXN2089" s="2206"/>
      <c r="BXO2089" s="2206"/>
      <c r="BXP2089" s="2206"/>
      <c r="BXQ2089" s="2206"/>
      <c r="BXR2089" s="2206"/>
      <c r="BXS2089" s="2206"/>
      <c r="BXT2089" s="2206"/>
      <c r="BXU2089" s="2206"/>
      <c r="BXV2089" s="2206"/>
      <c r="BXW2089" s="2206"/>
      <c r="BXX2089" s="2206"/>
      <c r="BXY2089" s="2206"/>
      <c r="BXZ2089" s="2206"/>
      <c r="BYA2089" s="2206"/>
      <c r="BYB2089" s="2206"/>
      <c r="BYC2089" s="2206"/>
      <c r="BYD2089" s="2206"/>
      <c r="BYE2089" s="2206"/>
      <c r="BYF2089" s="2206"/>
      <c r="BYG2089" s="2206"/>
      <c r="BYH2089" s="2206"/>
      <c r="BYI2089" s="2206"/>
      <c r="BYJ2089" s="2206"/>
      <c r="BYK2089" s="2206"/>
      <c r="BYL2089" s="2206"/>
      <c r="BYM2089" s="2206"/>
      <c r="BYN2089" s="2206"/>
      <c r="BYO2089" s="2206"/>
      <c r="BYP2089" s="2206"/>
      <c r="BYQ2089" s="2206"/>
      <c r="BYR2089" s="2206"/>
      <c r="BYS2089" s="2206"/>
      <c r="BYT2089" s="2206"/>
      <c r="BYU2089" s="2206"/>
      <c r="BYV2089" s="2206"/>
      <c r="BYW2089" s="2206"/>
      <c r="BYX2089" s="2206"/>
      <c r="BYY2089" s="2206"/>
      <c r="BYZ2089" s="2206"/>
      <c r="BZA2089" s="2206"/>
      <c r="BZB2089" s="2206"/>
      <c r="BZC2089" s="2206"/>
      <c r="BZD2089" s="2206"/>
      <c r="BZE2089" s="2206"/>
      <c r="BZF2089" s="2206"/>
      <c r="BZG2089" s="2206"/>
      <c r="BZH2089" s="2206"/>
      <c r="BZI2089" s="2206"/>
      <c r="BZJ2089" s="2206"/>
      <c r="BZK2089" s="2206"/>
      <c r="BZL2089" s="2206"/>
      <c r="BZM2089" s="2206"/>
      <c r="BZN2089" s="2206"/>
      <c r="BZO2089" s="2206"/>
      <c r="BZP2089" s="2206"/>
      <c r="BZQ2089" s="2206"/>
      <c r="BZR2089" s="2206"/>
      <c r="BZS2089" s="2206"/>
      <c r="BZT2089" s="2206"/>
      <c r="BZU2089" s="2206"/>
      <c r="BZV2089" s="2206"/>
      <c r="BZW2089" s="2206"/>
      <c r="BZX2089" s="2206"/>
      <c r="BZY2089" s="2206"/>
      <c r="BZZ2089" s="2206"/>
      <c r="CAA2089" s="2206"/>
      <c r="CAB2089" s="2206"/>
      <c r="CAC2089" s="2206"/>
      <c r="CAD2089" s="2206"/>
      <c r="CAE2089" s="2206"/>
      <c r="CAF2089" s="2206"/>
      <c r="CAG2089" s="2206"/>
      <c r="CAH2089" s="2206"/>
      <c r="CAI2089" s="2206"/>
      <c r="CAJ2089" s="2206"/>
      <c r="CAK2089" s="2206"/>
      <c r="CAL2089" s="2206"/>
      <c r="CAM2089" s="2206"/>
      <c r="CAN2089" s="2206"/>
      <c r="CAO2089" s="2206"/>
      <c r="CAP2089" s="2206"/>
      <c r="CAQ2089" s="2206"/>
      <c r="CAR2089" s="2206"/>
      <c r="CAS2089" s="2206"/>
      <c r="CAT2089" s="2206"/>
      <c r="CAU2089" s="2206"/>
      <c r="CAV2089" s="2206"/>
      <c r="CAW2089" s="2206"/>
      <c r="CAX2089" s="2206"/>
      <c r="CAY2089" s="2206"/>
      <c r="CAZ2089" s="2206"/>
      <c r="CBA2089" s="2206"/>
      <c r="CBB2089" s="2206"/>
      <c r="CBC2089" s="2206"/>
      <c r="CBD2089" s="2206"/>
      <c r="CBE2089" s="2206"/>
      <c r="CBF2089" s="2206"/>
      <c r="CBG2089" s="2206"/>
      <c r="CBH2089" s="2206"/>
      <c r="CBI2089" s="2206"/>
      <c r="CBJ2089" s="2206"/>
      <c r="CBK2089" s="2206"/>
      <c r="CBL2089" s="2206"/>
      <c r="CBM2089" s="2206"/>
      <c r="CBN2089" s="2206"/>
      <c r="CBO2089" s="2206"/>
      <c r="CBP2089" s="2206"/>
      <c r="CBQ2089" s="2206"/>
      <c r="CBR2089" s="2206"/>
      <c r="CBS2089" s="2206"/>
      <c r="CBT2089" s="2206"/>
      <c r="CBU2089" s="2206"/>
      <c r="CBV2089" s="2206"/>
      <c r="CBW2089" s="2206"/>
      <c r="CBX2089" s="2206"/>
      <c r="CBY2089" s="2206"/>
      <c r="CBZ2089" s="2206"/>
      <c r="CCA2089" s="2206"/>
      <c r="CCB2089" s="2206"/>
      <c r="CCC2089" s="2206"/>
      <c r="CCD2089" s="2206"/>
      <c r="CCE2089" s="2206"/>
      <c r="CCF2089" s="2206"/>
      <c r="CCG2089" s="2206"/>
      <c r="CCH2089" s="2206"/>
      <c r="CCI2089" s="2206"/>
      <c r="CCJ2089" s="2206"/>
      <c r="CCK2089" s="2206"/>
      <c r="CCL2089" s="2206"/>
      <c r="CCM2089" s="2206"/>
      <c r="CCN2089" s="2206"/>
      <c r="CCO2089" s="2206"/>
      <c r="CCP2089" s="2206"/>
      <c r="CCQ2089" s="2206"/>
      <c r="CCR2089" s="2206"/>
      <c r="CCS2089" s="2206"/>
      <c r="CCT2089" s="2206"/>
      <c r="CCU2089" s="2206"/>
      <c r="CCV2089" s="2206"/>
      <c r="CCW2089" s="2206"/>
      <c r="CCX2089" s="2206"/>
      <c r="CCY2089" s="2206"/>
      <c r="CCZ2089" s="2206"/>
      <c r="CDA2089" s="2206"/>
      <c r="CDB2089" s="2206"/>
      <c r="CDC2089" s="2206"/>
      <c r="CDD2089" s="2206"/>
      <c r="CDE2089" s="2206"/>
      <c r="CDF2089" s="2206"/>
      <c r="CDG2089" s="2206"/>
      <c r="CDH2089" s="2206"/>
      <c r="CDI2089" s="2206"/>
      <c r="CDJ2089" s="2206"/>
      <c r="CDK2089" s="2206"/>
      <c r="CDL2089" s="2206"/>
      <c r="CDM2089" s="2206"/>
      <c r="CDN2089" s="2206"/>
      <c r="CDO2089" s="2206"/>
      <c r="CDP2089" s="2206"/>
      <c r="CDQ2089" s="2206"/>
      <c r="CDR2089" s="2206"/>
      <c r="CDS2089" s="2206"/>
      <c r="CDT2089" s="2206"/>
      <c r="CDU2089" s="2206"/>
      <c r="CDV2089" s="2206"/>
      <c r="CDW2089" s="2206"/>
      <c r="CDX2089" s="2206"/>
      <c r="CDY2089" s="2206"/>
      <c r="CDZ2089" s="2206"/>
      <c r="CEA2089" s="2206"/>
      <c r="CEB2089" s="2206"/>
      <c r="CEC2089" s="2206"/>
      <c r="CED2089" s="2206"/>
      <c r="CEE2089" s="2206"/>
      <c r="CEF2089" s="2206"/>
      <c r="CEG2089" s="2206"/>
      <c r="CEH2089" s="2206"/>
      <c r="CEI2089" s="2206"/>
      <c r="CEJ2089" s="2206"/>
      <c r="CEK2089" s="2206"/>
      <c r="CEL2089" s="2206"/>
      <c r="CEM2089" s="2206"/>
      <c r="CEN2089" s="2206"/>
      <c r="CEO2089" s="2206"/>
      <c r="CEP2089" s="2206"/>
      <c r="CEQ2089" s="2206"/>
      <c r="CER2089" s="2206"/>
      <c r="CES2089" s="2206"/>
      <c r="CET2089" s="2206"/>
      <c r="CEU2089" s="2206"/>
      <c r="CEV2089" s="2206"/>
      <c r="CEW2089" s="2206"/>
      <c r="CEX2089" s="2206"/>
      <c r="CEY2089" s="2206"/>
      <c r="CEZ2089" s="2206"/>
      <c r="CFA2089" s="2206"/>
      <c r="CFB2089" s="2206"/>
      <c r="CFC2089" s="2206"/>
      <c r="CFD2089" s="2206"/>
      <c r="CFE2089" s="2206"/>
      <c r="CFF2089" s="2206"/>
      <c r="CFG2089" s="2206"/>
      <c r="CFH2089" s="2206"/>
      <c r="CFI2089" s="2206"/>
      <c r="CFJ2089" s="2206"/>
      <c r="CFK2089" s="2206"/>
      <c r="CFL2089" s="2206"/>
      <c r="CFM2089" s="2206"/>
      <c r="CFN2089" s="2206"/>
      <c r="CFO2089" s="2206"/>
      <c r="CFP2089" s="2206"/>
      <c r="CFQ2089" s="2206"/>
      <c r="CFR2089" s="2206"/>
      <c r="CFS2089" s="2206"/>
      <c r="CFT2089" s="2206"/>
      <c r="CFU2089" s="2206"/>
      <c r="CFV2089" s="2206"/>
      <c r="CFW2089" s="2206"/>
      <c r="CFX2089" s="2206"/>
      <c r="CFY2089" s="2206"/>
      <c r="CFZ2089" s="2206"/>
      <c r="CGA2089" s="2206"/>
      <c r="CGB2089" s="2206"/>
      <c r="CGC2089" s="2206"/>
      <c r="CGD2089" s="2206"/>
      <c r="CGE2089" s="2206"/>
      <c r="CGF2089" s="2206"/>
      <c r="CGG2089" s="2206"/>
      <c r="CGH2089" s="2206"/>
      <c r="CGI2089" s="2206"/>
      <c r="CGJ2089" s="2206"/>
      <c r="CGK2089" s="2206"/>
      <c r="CGL2089" s="2206"/>
      <c r="CGM2089" s="2206"/>
      <c r="CGN2089" s="2206"/>
      <c r="CGO2089" s="2206"/>
      <c r="CGP2089" s="2206"/>
      <c r="CGQ2089" s="2206"/>
      <c r="CGR2089" s="2206"/>
      <c r="CGS2089" s="2206"/>
      <c r="CGT2089" s="2206"/>
      <c r="CGU2089" s="2206"/>
      <c r="CGV2089" s="2206"/>
      <c r="CGW2089" s="2206"/>
      <c r="CGX2089" s="2206"/>
      <c r="CGY2089" s="2206"/>
      <c r="CGZ2089" s="2206"/>
      <c r="CHA2089" s="2206"/>
      <c r="CHB2089" s="2206"/>
      <c r="CHC2089" s="2206"/>
      <c r="CHD2089" s="2206"/>
      <c r="CHE2089" s="2206"/>
      <c r="CHF2089" s="2206"/>
      <c r="CHG2089" s="2206"/>
      <c r="CHH2089" s="2206"/>
      <c r="CHI2089" s="2206"/>
      <c r="CHJ2089" s="2206"/>
      <c r="CHK2089" s="2206"/>
      <c r="CHL2089" s="2206"/>
      <c r="CHM2089" s="2206"/>
      <c r="CHN2089" s="2206"/>
      <c r="CHO2089" s="2206"/>
      <c r="CHP2089" s="2206"/>
      <c r="CHQ2089" s="2206"/>
      <c r="CHR2089" s="2206"/>
      <c r="CHS2089" s="2206"/>
      <c r="CHT2089" s="2206"/>
      <c r="CHU2089" s="2206"/>
      <c r="CHV2089" s="2206"/>
      <c r="CHW2089" s="2206"/>
      <c r="CHX2089" s="2206"/>
      <c r="CHY2089" s="2206"/>
      <c r="CHZ2089" s="2206"/>
      <c r="CIA2089" s="2206"/>
      <c r="CIB2089" s="2206"/>
      <c r="CIC2089" s="2206"/>
      <c r="CID2089" s="2206"/>
      <c r="CIE2089" s="2206"/>
      <c r="CIF2089" s="2206"/>
      <c r="CIG2089" s="2206"/>
      <c r="CIH2089" s="2206"/>
      <c r="CII2089" s="2206"/>
      <c r="CIJ2089" s="2206"/>
      <c r="CIK2089" s="2206"/>
      <c r="CIL2089" s="2206"/>
      <c r="CIM2089" s="2206"/>
      <c r="CIN2089" s="2206"/>
      <c r="CIO2089" s="2206"/>
      <c r="CIP2089" s="2206"/>
      <c r="CIQ2089" s="2206"/>
      <c r="CIR2089" s="2206"/>
      <c r="CIS2089" s="2206"/>
      <c r="CIT2089" s="2206"/>
      <c r="CIU2089" s="2206"/>
      <c r="CIV2089" s="2206"/>
      <c r="CIW2089" s="2206"/>
      <c r="CIX2089" s="2206"/>
      <c r="CIY2089" s="2206"/>
      <c r="CIZ2089" s="2206"/>
      <c r="CJA2089" s="2206"/>
      <c r="CJB2089" s="2206"/>
      <c r="CJC2089" s="2206"/>
      <c r="CJD2089" s="2206"/>
      <c r="CJE2089" s="2206"/>
      <c r="CJF2089" s="2206"/>
      <c r="CJG2089" s="2206"/>
      <c r="CJH2089" s="2206"/>
      <c r="CJI2089" s="2206"/>
      <c r="CJJ2089" s="2206"/>
      <c r="CJK2089" s="2206"/>
      <c r="CJL2089" s="2206"/>
      <c r="CJM2089" s="2206"/>
      <c r="CJN2089" s="2206"/>
      <c r="CJO2089" s="2206"/>
      <c r="CJP2089" s="2206"/>
      <c r="CJQ2089" s="2206"/>
      <c r="CJR2089" s="2206"/>
      <c r="CJS2089" s="2206"/>
      <c r="CJT2089" s="2206"/>
      <c r="CJU2089" s="2206"/>
      <c r="CJV2089" s="2206"/>
      <c r="CJW2089" s="2206"/>
      <c r="CJX2089" s="2206"/>
      <c r="CJY2089" s="2206"/>
      <c r="CJZ2089" s="2206"/>
      <c r="CKA2089" s="2206"/>
      <c r="CKB2089" s="2206"/>
      <c r="CKC2089" s="2206"/>
      <c r="CKD2089" s="2206"/>
      <c r="CKE2089" s="2206"/>
      <c r="CKF2089" s="2206"/>
      <c r="CKG2089" s="2206"/>
      <c r="CKH2089" s="2206"/>
      <c r="CKI2089" s="2206"/>
      <c r="CKJ2089" s="2206"/>
      <c r="CKK2089" s="2206"/>
      <c r="CKL2089" s="2206"/>
      <c r="CKM2089" s="2206"/>
      <c r="CKN2089" s="2206"/>
      <c r="CKO2089" s="2206"/>
      <c r="CKP2089" s="2206"/>
      <c r="CKQ2089" s="2206"/>
      <c r="CKR2089" s="2206"/>
      <c r="CKS2089" s="2206"/>
      <c r="CKT2089" s="2206"/>
      <c r="CKU2089" s="2206"/>
      <c r="CKV2089" s="2206"/>
      <c r="CKW2089" s="2206"/>
      <c r="CKX2089" s="2206"/>
      <c r="CKY2089" s="2206"/>
      <c r="CKZ2089" s="2206"/>
      <c r="CLA2089" s="2206"/>
      <c r="CLB2089" s="2206"/>
      <c r="CLC2089" s="2206"/>
      <c r="CLD2089" s="2206"/>
      <c r="CLE2089" s="2206"/>
      <c r="CLF2089" s="2206"/>
      <c r="CLG2089" s="2206"/>
      <c r="CLH2089" s="2206"/>
      <c r="CLI2089" s="2206"/>
      <c r="CLJ2089" s="2206"/>
      <c r="CLK2089" s="2206"/>
      <c r="CLL2089" s="2206"/>
      <c r="CLM2089" s="2206"/>
      <c r="CLN2089" s="2206"/>
      <c r="CLO2089" s="2206"/>
      <c r="CLP2089" s="2206"/>
      <c r="CLQ2089" s="2206"/>
      <c r="CLR2089" s="2206"/>
      <c r="CLS2089" s="2206"/>
      <c r="CLT2089" s="2206"/>
      <c r="CLU2089" s="2206"/>
      <c r="CLV2089" s="2206"/>
      <c r="CLW2089" s="2206"/>
      <c r="CLX2089" s="2206"/>
      <c r="CLY2089" s="2206"/>
      <c r="CLZ2089" s="2206"/>
      <c r="CMA2089" s="2206"/>
      <c r="CMB2089" s="2206"/>
      <c r="CMC2089" s="2206"/>
      <c r="CMD2089" s="2206"/>
      <c r="CME2089" s="2206"/>
      <c r="CMF2089" s="2206"/>
      <c r="CMG2089" s="2206"/>
      <c r="CMH2089" s="2206"/>
      <c r="CMI2089" s="2206"/>
      <c r="CMJ2089" s="2206"/>
      <c r="CMK2089" s="2206"/>
      <c r="CML2089" s="2206"/>
      <c r="CMM2089" s="2206"/>
      <c r="CMN2089" s="2206"/>
      <c r="CMO2089" s="2206"/>
      <c r="CMP2089" s="2206"/>
      <c r="CMQ2089" s="2206"/>
      <c r="CMR2089" s="2206"/>
      <c r="CMS2089" s="2206"/>
      <c r="CMT2089" s="2206"/>
      <c r="CMU2089" s="2206"/>
      <c r="CMV2089" s="2206"/>
      <c r="CMW2089" s="2206"/>
      <c r="CMX2089" s="2206"/>
      <c r="CMY2089" s="2206"/>
      <c r="CMZ2089" s="2206"/>
      <c r="CNA2089" s="2206"/>
      <c r="CNB2089" s="2206"/>
      <c r="CNC2089" s="2206"/>
      <c r="CND2089" s="2206"/>
      <c r="CNE2089" s="2206"/>
      <c r="CNF2089" s="2206"/>
      <c r="CNG2089" s="2206"/>
      <c r="CNH2089" s="2206"/>
      <c r="CNI2089" s="2206"/>
      <c r="CNJ2089" s="2206"/>
      <c r="CNK2089" s="2206"/>
      <c r="CNL2089" s="2206"/>
      <c r="CNM2089" s="2206"/>
      <c r="CNN2089" s="2206"/>
      <c r="CNO2089" s="2206"/>
      <c r="CNP2089" s="2206"/>
      <c r="CNQ2089" s="2206"/>
      <c r="CNR2089" s="2206"/>
      <c r="CNS2089" s="2206"/>
      <c r="CNT2089" s="2206"/>
      <c r="CNU2089" s="2206"/>
      <c r="CNV2089" s="2206"/>
      <c r="CNW2089" s="2206"/>
      <c r="CNX2089" s="2206"/>
      <c r="CNY2089" s="2206"/>
      <c r="CNZ2089" s="2206"/>
      <c r="COA2089" s="2206"/>
      <c r="COB2089" s="2206"/>
      <c r="COC2089" s="2206"/>
      <c r="COD2089" s="2206"/>
      <c r="COE2089" s="2206"/>
      <c r="COF2089" s="2206"/>
      <c r="COG2089" s="2206"/>
      <c r="COH2089" s="2206"/>
      <c r="COI2089" s="2206"/>
      <c r="COJ2089" s="2206"/>
      <c r="COK2089" s="2206"/>
      <c r="COL2089" s="2206"/>
      <c r="COM2089" s="2206"/>
      <c r="CON2089" s="2206"/>
      <c r="COO2089" s="2206"/>
      <c r="COP2089" s="2206"/>
      <c r="COQ2089" s="2206"/>
      <c r="COR2089" s="2206"/>
      <c r="COS2089" s="2206"/>
      <c r="COT2089" s="2206"/>
      <c r="COU2089" s="2206"/>
      <c r="COV2089" s="2206"/>
      <c r="COW2089" s="2206"/>
      <c r="COX2089" s="2206"/>
      <c r="COY2089" s="2206"/>
      <c r="COZ2089" s="2206"/>
      <c r="CPA2089" s="2206"/>
      <c r="CPB2089" s="2206"/>
      <c r="CPC2089" s="2206"/>
      <c r="CPD2089" s="2206"/>
      <c r="CPE2089" s="2206"/>
      <c r="CPF2089" s="2206"/>
      <c r="CPG2089" s="2206"/>
      <c r="CPH2089" s="2206"/>
      <c r="CPI2089" s="2206"/>
      <c r="CPJ2089" s="2206"/>
      <c r="CPK2089" s="2206"/>
      <c r="CPL2089" s="2206"/>
      <c r="CPM2089" s="2206"/>
      <c r="CPN2089" s="2206"/>
      <c r="CPO2089" s="2206"/>
      <c r="CPP2089" s="2206"/>
      <c r="CPQ2089" s="2206"/>
      <c r="CPR2089" s="2206"/>
      <c r="CPS2089" s="2206"/>
      <c r="CPT2089" s="2206"/>
      <c r="CPU2089" s="2206"/>
      <c r="CPV2089" s="2206"/>
      <c r="CPW2089" s="2206"/>
      <c r="CPX2089" s="2206"/>
      <c r="CPY2089" s="2206"/>
      <c r="CPZ2089" s="2206"/>
      <c r="CQA2089" s="2206"/>
      <c r="CQB2089" s="2206"/>
      <c r="CQC2089" s="2206"/>
      <c r="CQD2089" s="2206"/>
      <c r="CQE2089" s="2206"/>
      <c r="CQF2089" s="2206"/>
      <c r="CQG2089" s="2206"/>
      <c r="CQH2089" s="2206"/>
      <c r="CQI2089" s="2206"/>
      <c r="CQJ2089" s="2206"/>
      <c r="CQK2089" s="2206"/>
      <c r="CQL2089" s="2206"/>
      <c r="CQM2089" s="2206"/>
      <c r="CQN2089" s="2206"/>
      <c r="CQO2089" s="2206"/>
      <c r="CQP2089" s="2206"/>
      <c r="CQQ2089" s="2206"/>
      <c r="CQR2089" s="2206"/>
      <c r="CQS2089" s="2206"/>
      <c r="CQT2089" s="2206"/>
      <c r="CQU2089" s="2206"/>
      <c r="CQV2089" s="2206"/>
      <c r="CQW2089" s="2206"/>
      <c r="CQX2089" s="2206"/>
      <c r="CQY2089" s="2206"/>
      <c r="CQZ2089" s="2206"/>
      <c r="CRA2089" s="2206"/>
      <c r="CRB2089" s="2206"/>
      <c r="CRC2089" s="2206"/>
      <c r="CRD2089" s="2206"/>
      <c r="CRE2089" s="2206"/>
      <c r="CRF2089" s="2206"/>
      <c r="CRG2089" s="2206"/>
      <c r="CRH2089" s="2206"/>
      <c r="CRI2089" s="2206"/>
      <c r="CRJ2089" s="2206"/>
      <c r="CRK2089" s="2206"/>
      <c r="CRL2089" s="2206"/>
      <c r="CRM2089" s="2206"/>
      <c r="CRN2089" s="2206"/>
      <c r="CRO2089" s="2206"/>
      <c r="CRP2089" s="2206"/>
      <c r="CRQ2089" s="2206"/>
      <c r="CRR2089" s="2206"/>
      <c r="CRS2089" s="2206"/>
      <c r="CRT2089" s="2206"/>
      <c r="CRU2089" s="2206"/>
      <c r="CRV2089" s="2206"/>
      <c r="CRW2089" s="2206"/>
      <c r="CRX2089" s="2206"/>
      <c r="CRY2089" s="2206"/>
      <c r="CRZ2089" s="2206"/>
      <c r="CSA2089" s="2206"/>
      <c r="CSB2089" s="2206"/>
      <c r="CSC2089" s="2206"/>
      <c r="CSD2089" s="2206"/>
      <c r="CSE2089" s="2206"/>
      <c r="CSF2089" s="2206"/>
      <c r="CSG2089" s="2206"/>
      <c r="CSH2089" s="2206"/>
      <c r="CSI2089" s="2206"/>
      <c r="CSJ2089" s="2206"/>
      <c r="CSK2089" s="2206"/>
      <c r="CSL2089" s="2206"/>
      <c r="CSM2089" s="2206"/>
      <c r="CSN2089" s="2206"/>
      <c r="CSO2089" s="2206"/>
      <c r="CSP2089" s="2206"/>
      <c r="CSQ2089" s="2206"/>
      <c r="CSR2089" s="2206"/>
      <c r="CSS2089" s="2206"/>
      <c r="CST2089" s="2206"/>
      <c r="CSU2089" s="2206"/>
      <c r="CSV2089" s="2206"/>
      <c r="CSW2089" s="2206"/>
      <c r="CSX2089" s="2206"/>
      <c r="CSY2089" s="2206"/>
      <c r="CSZ2089" s="2206"/>
      <c r="CTA2089" s="2206"/>
      <c r="CTB2089" s="2206"/>
      <c r="CTC2089" s="2206"/>
      <c r="CTD2089" s="2206"/>
      <c r="CTE2089" s="2206"/>
      <c r="CTF2089" s="2206"/>
      <c r="CTG2089" s="2206"/>
      <c r="CTH2089" s="2206"/>
      <c r="CTI2089" s="2206"/>
      <c r="CTJ2089" s="2206"/>
      <c r="CTK2089" s="2206"/>
      <c r="CTL2089" s="2206"/>
      <c r="CTM2089" s="2206"/>
      <c r="CTN2089" s="2206"/>
      <c r="CTO2089" s="2206"/>
      <c r="CTP2089" s="2206"/>
      <c r="CTQ2089" s="2206"/>
      <c r="CTR2089" s="2206"/>
      <c r="CTS2089" s="2206"/>
      <c r="CTT2089" s="2206"/>
      <c r="CTU2089" s="2206"/>
      <c r="CTV2089" s="2206"/>
      <c r="CTW2089" s="2206"/>
      <c r="CTX2089" s="2206"/>
      <c r="CTY2089" s="2206"/>
      <c r="CTZ2089" s="2206"/>
      <c r="CUA2089" s="2206"/>
      <c r="CUB2089" s="2206"/>
      <c r="CUC2089" s="2206"/>
      <c r="CUD2089" s="2206"/>
      <c r="CUE2089" s="2206"/>
      <c r="CUF2089" s="2206"/>
      <c r="CUG2089" s="2206"/>
      <c r="CUH2089" s="2206"/>
      <c r="CUI2089" s="2206"/>
      <c r="CUJ2089" s="2206"/>
      <c r="CUK2089" s="2206"/>
      <c r="CUL2089" s="2206"/>
      <c r="CUM2089" s="2206"/>
      <c r="CUN2089" s="2206"/>
      <c r="CUO2089" s="2206"/>
      <c r="CUP2089" s="2206"/>
      <c r="CUQ2089" s="2206"/>
      <c r="CUR2089" s="2206"/>
      <c r="CUS2089" s="2206"/>
      <c r="CUT2089" s="2206"/>
      <c r="CUU2089" s="2206"/>
      <c r="CUV2089" s="2206"/>
      <c r="CUW2089" s="2206"/>
      <c r="CUX2089" s="2206"/>
      <c r="CUY2089" s="2206"/>
      <c r="CUZ2089" s="2206"/>
      <c r="CVA2089" s="2206"/>
      <c r="CVB2089" s="2206"/>
      <c r="CVC2089" s="2206"/>
      <c r="CVD2089" s="2206"/>
      <c r="CVE2089" s="2206"/>
      <c r="CVF2089" s="2206"/>
      <c r="CVG2089" s="2206"/>
      <c r="CVH2089" s="2206"/>
      <c r="CVI2089" s="2206"/>
      <c r="CVJ2089" s="2206"/>
      <c r="CVK2089" s="2206"/>
      <c r="CVL2089" s="2206"/>
      <c r="CVM2089" s="2206"/>
      <c r="CVN2089" s="2206"/>
      <c r="CVO2089" s="2206"/>
      <c r="CVP2089" s="2206"/>
      <c r="CVQ2089" s="2206"/>
      <c r="CVR2089" s="2206"/>
      <c r="CVS2089" s="2206"/>
      <c r="CVT2089" s="2206"/>
      <c r="CVU2089" s="2206"/>
      <c r="CVV2089" s="2206"/>
      <c r="CVW2089" s="2206"/>
      <c r="CVX2089" s="2206"/>
      <c r="CVY2089" s="2206"/>
      <c r="CVZ2089" s="2206"/>
      <c r="CWA2089" s="2206"/>
      <c r="CWB2089" s="2206"/>
      <c r="CWC2089" s="2206"/>
      <c r="CWD2089" s="2206"/>
      <c r="CWE2089" s="2206"/>
      <c r="CWF2089" s="2206"/>
      <c r="CWG2089" s="2206"/>
      <c r="CWH2089" s="2206"/>
      <c r="CWI2089" s="2206"/>
      <c r="CWJ2089" s="2206"/>
      <c r="CWK2089" s="2206"/>
      <c r="CWL2089" s="2206"/>
      <c r="CWM2089" s="2206"/>
      <c r="CWN2089" s="2206"/>
      <c r="CWO2089" s="2206"/>
      <c r="CWP2089" s="2206"/>
      <c r="CWQ2089" s="2206"/>
      <c r="CWR2089" s="2206"/>
      <c r="CWS2089" s="2206"/>
      <c r="CWT2089" s="2206"/>
      <c r="CWU2089" s="2206"/>
      <c r="CWV2089" s="2206"/>
      <c r="CWW2089" s="2206"/>
      <c r="CWX2089" s="2206"/>
      <c r="CWY2089" s="2206"/>
      <c r="CWZ2089" s="2206"/>
      <c r="CXA2089" s="2206"/>
      <c r="CXB2089" s="2206"/>
      <c r="CXC2089" s="2206"/>
      <c r="CXD2089" s="2206"/>
      <c r="CXE2089" s="2206"/>
      <c r="CXF2089" s="2206"/>
      <c r="CXG2089" s="2206"/>
      <c r="CXH2089" s="2206"/>
      <c r="CXI2089" s="2206"/>
      <c r="CXJ2089" s="2206"/>
      <c r="CXK2089" s="2206"/>
      <c r="CXL2089" s="2206"/>
      <c r="CXM2089" s="2206"/>
      <c r="CXN2089" s="2206"/>
      <c r="CXO2089" s="2206"/>
      <c r="CXP2089" s="2206"/>
      <c r="CXQ2089" s="2206"/>
      <c r="CXR2089" s="2206"/>
      <c r="CXS2089" s="2206"/>
      <c r="CXT2089" s="2206"/>
      <c r="CXU2089" s="2206"/>
      <c r="CXV2089" s="2206"/>
      <c r="CXW2089" s="2206"/>
      <c r="CXX2089" s="2206"/>
      <c r="CXY2089" s="2206"/>
      <c r="CXZ2089" s="2206"/>
      <c r="CYA2089" s="2206"/>
      <c r="CYB2089" s="2206"/>
      <c r="CYC2089" s="2206"/>
      <c r="CYD2089" s="2206"/>
      <c r="CYE2089" s="2206"/>
      <c r="CYF2089" s="2206"/>
      <c r="CYG2089" s="2206"/>
      <c r="CYH2089" s="2206"/>
      <c r="CYI2089" s="2206"/>
      <c r="CYJ2089" s="2206"/>
      <c r="CYK2089" s="2206"/>
      <c r="CYL2089" s="2206"/>
      <c r="CYM2089" s="2206"/>
      <c r="CYN2089" s="2206"/>
      <c r="CYO2089" s="2206"/>
      <c r="CYP2089" s="2206"/>
      <c r="CYQ2089" s="2206"/>
      <c r="CYR2089" s="2206"/>
      <c r="CYS2089" s="2206"/>
      <c r="CYT2089" s="2206"/>
      <c r="CYU2089" s="2206"/>
      <c r="CYV2089" s="2206"/>
      <c r="CYW2089" s="2206"/>
      <c r="CYX2089" s="2206"/>
      <c r="CYY2089" s="2206"/>
      <c r="CYZ2089" s="2206"/>
      <c r="CZA2089" s="2206"/>
      <c r="CZB2089" s="2206"/>
      <c r="CZC2089" s="2206"/>
      <c r="CZD2089" s="2206"/>
      <c r="CZE2089" s="2206"/>
      <c r="CZF2089" s="2206"/>
      <c r="CZG2089" s="2206"/>
      <c r="CZH2089" s="2206"/>
      <c r="CZI2089" s="2206"/>
      <c r="CZJ2089" s="2206"/>
      <c r="CZK2089" s="2206"/>
      <c r="CZL2089" s="2206"/>
      <c r="CZM2089" s="2206"/>
      <c r="CZN2089" s="2206"/>
      <c r="CZO2089" s="2206"/>
      <c r="CZP2089" s="2206"/>
      <c r="CZQ2089" s="2206"/>
      <c r="CZR2089" s="2206"/>
      <c r="CZS2089" s="2206"/>
      <c r="CZT2089" s="2206"/>
      <c r="CZU2089" s="2206"/>
      <c r="CZV2089" s="2206"/>
      <c r="CZW2089" s="2206"/>
      <c r="CZX2089" s="2206"/>
      <c r="CZY2089" s="2206"/>
      <c r="CZZ2089" s="2206"/>
      <c r="DAA2089" s="2206"/>
      <c r="DAB2089" s="2206"/>
      <c r="DAC2089" s="2206"/>
      <c r="DAD2089" s="2206"/>
      <c r="DAE2089" s="2206"/>
      <c r="DAF2089" s="2206"/>
      <c r="DAG2089" s="2206"/>
      <c r="DAH2089" s="2206"/>
      <c r="DAI2089" s="2206"/>
      <c r="DAJ2089" s="2206"/>
      <c r="DAK2089" s="2206"/>
      <c r="DAL2089" s="2206"/>
      <c r="DAM2089" s="2206"/>
      <c r="DAN2089" s="2206"/>
      <c r="DAO2089" s="2206"/>
      <c r="DAP2089" s="2206"/>
      <c r="DAQ2089" s="2206"/>
      <c r="DAR2089" s="2206"/>
      <c r="DAS2089" s="2206"/>
      <c r="DAT2089" s="2206"/>
      <c r="DAU2089" s="2206"/>
      <c r="DAV2089" s="2206"/>
      <c r="DAW2089" s="2206"/>
      <c r="DAX2089" s="2206"/>
      <c r="DAY2089" s="2206"/>
      <c r="DAZ2089" s="2206"/>
      <c r="DBA2089" s="2206"/>
      <c r="DBB2089" s="2206"/>
      <c r="DBC2089" s="2206"/>
      <c r="DBD2089" s="2206"/>
      <c r="DBE2089" s="2206"/>
      <c r="DBF2089" s="2206"/>
      <c r="DBG2089" s="2206"/>
      <c r="DBH2089" s="2206"/>
      <c r="DBI2089" s="2206"/>
      <c r="DBJ2089" s="2206"/>
      <c r="DBK2089" s="2206"/>
      <c r="DBL2089" s="2206"/>
      <c r="DBM2089" s="2206"/>
      <c r="DBN2089" s="2206"/>
      <c r="DBO2089" s="2206"/>
      <c r="DBP2089" s="2206"/>
      <c r="DBQ2089" s="2206"/>
      <c r="DBR2089" s="2206"/>
      <c r="DBS2089" s="2206"/>
      <c r="DBT2089" s="2206"/>
      <c r="DBU2089" s="2206"/>
      <c r="DBV2089" s="2206"/>
      <c r="DBW2089" s="2206"/>
      <c r="DBX2089" s="2206"/>
      <c r="DBY2089" s="2206"/>
      <c r="DBZ2089" s="2206"/>
      <c r="DCA2089" s="2206"/>
      <c r="DCB2089" s="2206"/>
      <c r="DCC2089" s="2206"/>
      <c r="DCD2089" s="2206"/>
      <c r="DCE2089" s="2206"/>
      <c r="DCF2089" s="2206"/>
      <c r="DCG2089" s="2206"/>
      <c r="DCH2089" s="2206"/>
      <c r="DCI2089" s="2206"/>
      <c r="DCJ2089" s="2206"/>
      <c r="DCK2089" s="2206"/>
      <c r="DCL2089" s="2206"/>
      <c r="DCM2089" s="2206"/>
      <c r="DCN2089" s="2206"/>
      <c r="DCO2089" s="2206"/>
      <c r="DCP2089" s="2206"/>
      <c r="DCQ2089" s="2206"/>
      <c r="DCR2089" s="2206"/>
      <c r="DCS2089" s="2206"/>
      <c r="DCT2089" s="2206"/>
      <c r="DCU2089" s="2206"/>
      <c r="DCV2089" s="2206"/>
      <c r="DCW2089" s="2206"/>
      <c r="DCX2089" s="2206"/>
      <c r="DCY2089" s="2206"/>
      <c r="DCZ2089" s="2206"/>
      <c r="DDA2089" s="2206"/>
      <c r="DDB2089" s="2206"/>
      <c r="DDC2089" s="2206"/>
      <c r="DDD2089" s="2206"/>
      <c r="DDE2089" s="2206"/>
      <c r="DDF2089" s="2206"/>
      <c r="DDG2089" s="2206"/>
      <c r="DDH2089" s="2206"/>
      <c r="DDI2089" s="2206"/>
      <c r="DDJ2089" s="2206"/>
      <c r="DDK2089" s="2206"/>
      <c r="DDL2089" s="2206"/>
      <c r="DDM2089" s="2206"/>
      <c r="DDN2089" s="2206"/>
      <c r="DDO2089" s="2206"/>
      <c r="DDP2089" s="2206"/>
      <c r="DDQ2089" s="2206"/>
      <c r="DDR2089" s="2206"/>
      <c r="DDS2089" s="2206"/>
      <c r="DDT2089" s="2206"/>
      <c r="DDU2089" s="2206"/>
      <c r="DDV2089" s="2206"/>
      <c r="DDW2089" s="2206"/>
      <c r="DDX2089" s="2206"/>
      <c r="DDY2089" s="2206"/>
      <c r="DDZ2089" s="2206"/>
      <c r="DEA2089" s="2206"/>
      <c r="DEB2089" s="2206"/>
      <c r="DEC2089" s="2206"/>
      <c r="DED2089" s="2206"/>
      <c r="DEE2089" s="2206"/>
      <c r="DEF2089" s="2206"/>
      <c r="DEG2089" s="2206"/>
      <c r="DEH2089" s="2206"/>
      <c r="DEI2089" s="2206"/>
      <c r="DEJ2089" s="2206"/>
      <c r="DEK2089" s="2206"/>
      <c r="DEL2089" s="2206"/>
      <c r="DEM2089" s="2206"/>
      <c r="DEN2089" s="2206"/>
      <c r="DEO2089" s="2206"/>
      <c r="DEP2089" s="2206"/>
      <c r="DEQ2089" s="2206"/>
      <c r="DER2089" s="2206"/>
      <c r="DES2089" s="2206"/>
      <c r="DET2089" s="2206"/>
      <c r="DEU2089" s="2206"/>
      <c r="DEV2089" s="2206"/>
      <c r="DEW2089" s="2206"/>
      <c r="DEX2089" s="2206"/>
      <c r="DEY2089" s="2206"/>
      <c r="DEZ2089" s="2206"/>
      <c r="DFA2089" s="2206"/>
      <c r="DFB2089" s="2206"/>
      <c r="DFC2089" s="2206"/>
      <c r="DFD2089" s="2206"/>
      <c r="DFE2089" s="2206"/>
      <c r="DFF2089" s="2206"/>
      <c r="DFG2089" s="2206"/>
      <c r="DFH2089" s="2206"/>
      <c r="DFI2089" s="2206"/>
      <c r="DFJ2089" s="2206"/>
      <c r="DFK2089" s="2206"/>
      <c r="DFL2089" s="2206"/>
      <c r="DFM2089" s="2206"/>
      <c r="DFN2089" s="2206"/>
      <c r="DFO2089" s="2206"/>
      <c r="DFP2089" s="2206"/>
      <c r="DFQ2089" s="2206"/>
      <c r="DFR2089" s="2206"/>
      <c r="DFS2089" s="2206"/>
      <c r="DFT2089" s="2206"/>
      <c r="DFU2089" s="2206"/>
      <c r="DFV2089" s="2206"/>
      <c r="DFW2089" s="2206"/>
      <c r="DFX2089" s="2206"/>
      <c r="DFY2089" s="2206"/>
      <c r="DFZ2089" s="2206"/>
      <c r="DGA2089" s="2206"/>
      <c r="DGB2089" s="2206"/>
      <c r="DGC2089" s="2206"/>
      <c r="DGD2089" s="2206"/>
      <c r="DGE2089" s="2206"/>
      <c r="DGF2089" s="2206"/>
      <c r="DGG2089" s="2206"/>
      <c r="DGH2089" s="2206"/>
      <c r="DGI2089" s="2206"/>
      <c r="DGJ2089" s="2206"/>
      <c r="DGK2089" s="2206"/>
      <c r="DGL2089" s="2206"/>
      <c r="DGM2089" s="2206"/>
      <c r="DGN2089" s="2206"/>
      <c r="DGO2089" s="2206"/>
      <c r="DGP2089" s="2206"/>
      <c r="DGQ2089" s="2206"/>
      <c r="DGR2089" s="2206"/>
      <c r="DGS2089" s="2206"/>
      <c r="DGT2089" s="2206"/>
      <c r="DGU2089" s="2206"/>
      <c r="DGV2089" s="2206"/>
      <c r="DGW2089" s="2206"/>
      <c r="DGX2089" s="2206"/>
      <c r="DGY2089" s="2206"/>
      <c r="DGZ2089" s="2206"/>
      <c r="DHA2089" s="2206"/>
      <c r="DHB2089" s="2206"/>
      <c r="DHC2089" s="2206"/>
      <c r="DHD2089" s="2206"/>
      <c r="DHE2089" s="2206"/>
      <c r="DHF2089" s="2206"/>
      <c r="DHG2089" s="2206"/>
      <c r="DHH2089" s="2206"/>
      <c r="DHI2089" s="2206"/>
      <c r="DHJ2089" s="2206"/>
      <c r="DHK2089" s="2206"/>
      <c r="DHL2089" s="2206"/>
      <c r="DHM2089" s="2206"/>
      <c r="DHN2089" s="2206"/>
      <c r="DHO2089" s="2206"/>
      <c r="DHP2089" s="2206"/>
      <c r="DHQ2089" s="2206"/>
      <c r="DHR2089" s="2206"/>
      <c r="DHS2089" s="2206"/>
      <c r="DHT2089" s="2206"/>
      <c r="DHU2089" s="2206"/>
      <c r="DHV2089" s="2206"/>
      <c r="DHW2089" s="2206"/>
      <c r="DHX2089" s="2206"/>
      <c r="DHY2089" s="2206"/>
      <c r="DHZ2089" s="2206"/>
      <c r="DIA2089" s="2206"/>
      <c r="DIB2089" s="2206"/>
      <c r="DIC2089" s="2206"/>
      <c r="DID2089" s="2206"/>
      <c r="DIE2089" s="2206"/>
      <c r="DIF2089" s="2206"/>
      <c r="DIG2089" s="2206"/>
      <c r="DIH2089" s="2206"/>
      <c r="DII2089" s="2206"/>
      <c r="DIJ2089" s="2206"/>
      <c r="DIK2089" s="2206"/>
      <c r="DIL2089" s="2206"/>
      <c r="DIM2089" s="2206"/>
      <c r="DIN2089" s="2206"/>
      <c r="DIO2089" s="2206"/>
      <c r="DIP2089" s="2206"/>
      <c r="DIQ2089" s="2206"/>
      <c r="DIR2089" s="2206"/>
      <c r="DIS2089" s="2206"/>
      <c r="DIT2089" s="2206"/>
      <c r="DIU2089" s="2206"/>
      <c r="DIV2089" s="2206"/>
      <c r="DIW2089" s="2206"/>
      <c r="DIX2089" s="2206"/>
      <c r="DIY2089" s="2206"/>
      <c r="DIZ2089" s="2206"/>
      <c r="DJA2089" s="2206"/>
      <c r="DJB2089" s="2206"/>
      <c r="DJC2089" s="2206"/>
      <c r="DJD2089" s="2206"/>
      <c r="DJE2089" s="2206"/>
      <c r="DJF2089" s="2206"/>
      <c r="DJG2089" s="2206"/>
      <c r="DJH2089" s="2206"/>
      <c r="DJI2089" s="2206"/>
      <c r="DJJ2089" s="2206"/>
      <c r="DJK2089" s="2206"/>
      <c r="DJL2089" s="2206"/>
      <c r="DJM2089" s="2206"/>
      <c r="DJN2089" s="2206"/>
      <c r="DJO2089" s="2206"/>
      <c r="DJP2089" s="2206"/>
      <c r="DJQ2089" s="2206"/>
      <c r="DJR2089" s="2206"/>
      <c r="DJS2089" s="2206"/>
      <c r="DJT2089" s="2206"/>
      <c r="DJU2089" s="2206"/>
      <c r="DJV2089" s="2206"/>
      <c r="DJW2089" s="2206"/>
      <c r="DJX2089" s="2206"/>
      <c r="DJY2089" s="2206"/>
      <c r="DJZ2089" s="2206"/>
      <c r="DKA2089" s="2206"/>
      <c r="DKB2089" s="2206"/>
      <c r="DKC2089" s="2206"/>
      <c r="DKD2089" s="2206"/>
      <c r="DKE2089" s="2206"/>
      <c r="DKF2089" s="2206"/>
      <c r="DKG2089" s="2206"/>
      <c r="DKH2089" s="2206"/>
      <c r="DKI2089" s="2206"/>
      <c r="DKJ2089" s="2206"/>
      <c r="DKK2089" s="2206"/>
      <c r="DKL2089" s="2206"/>
      <c r="DKM2089" s="2206"/>
      <c r="DKN2089" s="2206"/>
      <c r="DKO2089" s="2206"/>
      <c r="DKP2089" s="2206"/>
      <c r="DKQ2089" s="2206"/>
      <c r="DKR2089" s="2206"/>
      <c r="DKS2089" s="2206"/>
      <c r="DKT2089" s="2206"/>
      <c r="DKU2089" s="2206"/>
      <c r="DKV2089" s="2206"/>
      <c r="DKW2089" s="2206"/>
      <c r="DKX2089" s="2206"/>
      <c r="DKY2089" s="2206"/>
      <c r="DKZ2089" s="2206"/>
      <c r="DLA2089" s="2206"/>
      <c r="DLB2089" s="2206"/>
      <c r="DLC2089" s="2206"/>
      <c r="DLD2089" s="2206"/>
      <c r="DLE2089" s="2206"/>
      <c r="DLF2089" s="2206"/>
      <c r="DLG2089" s="2206"/>
      <c r="DLH2089" s="2206"/>
      <c r="DLI2089" s="2206"/>
      <c r="DLJ2089" s="2206"/>
      <c r="DLK2089" s="2206"/>
      <c r="DLL2089" s="2206"/>
      <c r="DLM2089" s="2206"/>
      <c r="DLN2089" s="2206"/>
      <c r="DLO2089" s="2206"/>
      <c r="DLP2089" s="2206"/>
      <c r="DLQ2089" s="2206"/>
      <c r="DLR2089" s="2206"/>
      <c r="DLS2089" s="2206"/>
      <c r="DLT2089" s="2206"/>
      <c r="DLU2089" s="2206"/>
      <c r="DLV2089" s="2206"/>
      <c r="DLW2089" s="2206"/>
      <c r="DLX2089" s="2206"/>
      <c r="DLY2089" s="2206"/>
      <c r="DLZ2089" s="2206"/>
      <c r="DMA2089" s="2206"/>
      <c r="DMB2089" s="2206"/>
      <c r="DMC2089" s="2206"/>
      <c r="DMD2089" s="2206"/>
      <c r="DME2089" s="2206"/>
      <c r="DMF2089" s="2206"/>
      <c r="DMG2089" s="2206"/>
      <c r="DMH2089" s="2206"/>
      <c r="DMI2089" s="2206"/>
      <c r="DMJ2089" s="2206"/>
      <c r="DMK2089" s="2206"/>
      <c r="DML2089" s="2206"/>
      <c r="DMM2089" s="2206"/>
      <c r="DMN2089" s="2206"/>
      <c r="DMO2089" s="2206"/>
      <c r="DMP2089" s="2206"/>
      <c r="DMQ2089" s="2206"/>
      <c r="DMR2089" s="2206"/>
      <c r="DMS2089" s="2206"/>
      <c r="DMT2089" s="2206"/>
      <c r="DMU2089" s="2206"/>
      <c r="DMV2089" s="2206"/>
      <c r="DMW2089" s="2206"/>
      <c r="DMX2089" s="2206"/>
      <c r="DMY2089" s="2206"/>
      <c r="DMZ2089" s="2206"/>
      <c r="DNA2089" s="2206"/>
      <c r="DNB2089" s="2206"/>
      <c r="DNC2089" s="2206"/>
      <c r="DND2089" s="2206"/>
      <c r="DNE2089" s="2206"/>
      <c r="DNF2089" s="2206"/>
      <c r="DNG2089" s="2206"/>
      <c r="DNH2089" s="2206"/>
      <c r="DNI2089" s="2206"/>
      <c r="DNJ2089" s="2206"/>
      <c r="DNK2089" s="2206"/>
      <c r="DNL2089" s="2206"/>
      <c r="DNM2089" s="2206"/>
      <c r="DNN2089" s="2206"/>
      <c r="DNO2089" s="2206"/>
      <c r="DNP2089" s="2206"/>
      <c r="DNQ2089" s="2206"/>
      <c r="DNR2089" s="2206"/>
      <c r="DNS2089" s="2206"/>
      <c r="DNT2089" s="2206"/>
      <c r="DNU2089" s="2206"/>
      <c r="DNV2089" s="2206"/>
      <c r="DNW2089" s="2206"/>
      <c r="DNX2089" s="2206"/>
      <c r="DNY2089" s="2206"/>
      <c r="DNZ2089" s="2206"/>
      <c r="DOA2089" s="2206"/>
      <c r="DOB2089" s="2206"/>
      <c r="DOC2089" s="2206"/>
      <c r="DOD2089" s="2206"/>
      <c r="DOE2089" s="2206"/>
      <c r="DOF2089" s="2206"/>
      <c r="DOG2089" s="2206"/>
      <c r="DOH2089" s="2206"/>
      <c r="DOI2089" s="2206"/>
      <c r="DOJ2089" s="2206"/>
      <c r="DOK2089" s="2206"/>
      <c r="DOL2089" s="2206"/>
      <c r="DOM2089" s="2206"/>
      <c r="DON2089" s="2206"/>
      <c r="DOO2089" s="2206"/>
      <c r="DOP2089" s="2206"/>
      <c r="DOQ2089" s="2206"/>
      <c r="DOR2089" s="2206"/>
      <c r="DOS2089" s="2206"/>
      <c r="DOT2089" s="2206"/>
      <c r="DOU2089" s="2206"/>
      <c r="DOV2089" s="2206"/>
      <c r="DOW2089" s="2206"/>
      <c r="DOX2089" s="2206"/>
      <c r="DOY2089" s="2206"/>
      <c r="DOZ2089" s="2206"/>
      <c r="DPA2089" s="2206"/>
      <c r="DPB2089" s="2206"/>
      <c r="DPC2089" s="2206"/>
      <c r="DPD2089" s="2206"/>
      <c r="DPE2089" s="2206"/>
      <c r="DPF2089" s="2206"/>
      <c r="DPG2089" s="2206"/>
      <c r="DPH2089" s="2206"/>
      <c r="DPI2089" s="2206"/>
      <c r="DPJ2089" s="2206"/>
      <c r="DPK2089" s="2206"/>
      <c r="DPL2089" s="2206"/>
      <c r="DPM2089" s="2206"/>
      <c r="DPN2089" s="2206"/>
      <c r="DPO2089" s="2206"/>
      <c r="DPP2089" s="2206"/>
      <c r="DPQ2089" s="2206"/>
      <c r="DPR2089" s="2206"/>
      <c r="DPS2089" s="2206"/>
      <c r="DPT2089" s="2206"/>
      <c r="DPU2089" s="2206"/>
      <c r="DPV2089" s="2206"/>
      <c r="DPW2089" s="2206"/>
      <c r="DPX2089" s="2206"/>
      <c r="DPY2089" s="2206"/>
      <c r="DPZ2089" s="2206"/>
      <c r="DQA2089" s="2206"/>
      <c r="DQB2089" s="2206"/>
      <c r="DQC2089" s="2206"/>
      <c r="DQD2089" s="2206"/>
      <c r="DQE2089" s="2206"/>
      <c r="DQF2089" s="2206"/>
      <c r="DQG2089" s="2206"/>
      <c r="DQH2089" s="2206"/>
      <c r="DQI2089" s="2206"/>
      <c r="DQJ2089" s="2206"/>
      <c r="DQK2089" s="2206"/>
      <c r="DQL2089" s="2206"/>
      <c r="DQM2089" s="2206"/>
      <c r="DQN2089" s="2206"/>
      <c r="DQO2089" s="2206"/>
      <c r="DQP2089" s="2206"/>
      <c r="DQQ2089" s="2206"/>
      <c r="DQR2089" s="2206"/>
      <c r="DQS2089" s="2206"/>
      <c r="DQT2089" s="2206"/>
      <c r="DQU2089" s="2206"/>
      <c r="DQV2089" s="2206"/>
      <c r="DQW2089" s="2206"/>
      <c r="DQX2089" s="2206"/>
      <c r="DQY2089" s="2206"/>
      <c r="DQZ2089" s="2206"/>
      <c r="DRA2089" s="2206"/>
      <c r="DRB2089" s="2206"/>
      <c r="DRC2089" s="2206"/>
      <c r="DRD2089" s="2206"/>
      <c r="DRE2089" s="2206"/>
      <c r="DRF2089" s="2206"/>
      <c r="DRG2089" s="2206"/>
      <c r="DRH2089" s="2206"/>
      <c r="DRI2089" s="2206"/>
      <c r="DRJ2089" s="2206"/>
      <c r="DRK2089" s="2206"/>
      <c r="DRL2089" s="2206"/>
      <c r="DRM2089" s="2206"/>
      <c r="DRN2089" s="2206"/>
      <c r="DRO2089" s="2206"/>
      <c r="DRP2089" s="2206"/>
      <c r="DRQ2089" s="2206"/>
      <c r="DRR2089" s="2206"/>
      <c r="DRS2089" s="2206"/>
      <c r="DRT2089" s="2206"/>
      <c r="DRU2089" s="2206"/>
      <c r="DRV2089" s="2206"/>
      <c r="DRW2089" s="2206"/>
      <c r="DRX2089" s="2206"/>
      <c r="DRY2089" s="2206"/>
      <c r="DRZ2089" s="2206"/>
      <c r="DSA2089" s="2206"/>
      <c r="DSB2089" s="2206"/>
      <c r="DSC2089" s="2206"/>
      <c r="DSD2089" s="2206"/>
      <c r="DSE2089" s="2206"/>
      <c r="DSF2089" s="2206"/>
      <c r="DSG2089" s="2206"/>
      <c r="DSH2089" s="2206"/>
      <c r="DSI2089" s="2206"/>
      <c r="DSJ2089" s="2206"/>
      <c r="DSK2089" s="2206"/>
      <c r="DSL2089" s="2206"/>
      <c r="DSM2089" s="2206"/>
      <c r="DSN2089" s="2206"/>
      <c r="DSO2089" s="2206"/>
      <c r="DSP2089" s="2206"/>
      <c r="DSQ2089" s="2206"/>
      <c r="DSR2089" s="2206"/>
      <c r="DSS2089" s="2206"/>
      <c r="DST2089" s="2206"/>
      <c r="DSU2089" s="2206"/>
      <c r="DSV2089" s="2206"/>
      <c r="DSW2089" s="2206"/>
      <c r="DSX2089" s="2206"/>
      <c r="DSY2089" s="2206"/>
      <c r="DSZ2089" s="2206"/>
      <c r="DTA2089" s="2206"/>
      <c r="DTB2089" s="2206"/>
      <c r="DTC2089" s="2206"/>
      <c r="DTD2089" s="2206"/>
      <c r="DTE2089" s="2206"/>
      <c r="DTF2089" s="2206"/>
      <c r="DTG2089" s="2206"/>
      <c r="DTH2089" s="2206"/>
      <c r="DTI2089" s="2206"/>
      <c r="DTJ2089" s="2206"/>
      <c r="DTK2089" s="2206"/>
      <c r="DTL2089" s="2206"/>
      <c r="DTM2089" s="2206"/>
      <c r="DTN2089" s="2206"/>
      <c r="DTO2089" s="2206"/>
      <c r="DTP2089" s="2206"/>
      <c r="DTQ2089" s="2206"/>
      <c r="DTR2089" s="2206"/>
      <c r="DTS2089" s="2206"/>
      <c r="DTT2089" s="2206"/>
      <c r="DTU2089" s="2206"/>
      <c r="DTV2089" s="2206"/>
      <c r="DTW2089" s="2206"/>
      <c r="DTX2089" s="2206"/>
      <c r="DTY2089" s="2206"/>
      <c r="DTZ2089" s="2206"/>
      <c r="DUA2089" s="2206"/>
      <c r="DUB2089" s="2206"/>
      <c r="DUC2089" s="2206"/>
      <c r="DUD2089" s="2206"/>
      <c r="DUE2089" s="2206"/>
      <c r="DUF2089" s="2206"/>
      <c r="DUG2089" s="2206"/>
      <c r="DUH2089" s="2206"/>
      <c r="DUI2089" s="2206"/>
      <c r="DUJ2089" s="2206"/>
      <c r="DUK2089" s="2206"/>
      <c r="DUL2089" s="2206"/>
      <c r="DUM2089" s="2206"/>
      <c r="DUN2089" s="2206"/>
      <c r="DUO2089" s="2206"/>
      <c r="DUP2089" s="2206"/>
      <c r="DUQ2089" s="2206"/>
      <c r="DUR2089" s="2206"/>
      <c r="DUS2089" s="2206"/>
      <c r="DUT2089" s="2206"/>
      <c r="DUU2089" s="2206"/>
      <c r="DUV2089" s="2206"/>
      <c r="DUW2089" s="2206"/>
      <c r="DUX2089" s="2206"/>
      <c r="DUY2089" s="2206"/>
      <c r="DUZ2089" s="2206"/>
      <c r="DVA2089" s="2206"/>
      <c r="DVB2089" s="2206"/>
      <c r="DVC2089" s="2206"/>
      <c r="DVD2089" s="2206"/>
      <c r="DVE2089" s="2206"/>
      <c r="DVF2089" s="2206"/>
      <c r="DVG2089" s="2206"/>
      <c r="DVH2089" s="2206"/>
      <c r="DVI2089" s="2206"/>
      <c r="DVJ2089" s="2206"/>
      <c r="DVK2089" s="2206"/>
      <c r="DVL2089" s="2206"/>
      <c r="DVM2089" s="2206"/>
      <c r="DVN2089" s="2206"/>
      <c r="DVO2089" s="2206"/>
      <c r="DVP2089" s="2206"/>
      <c r="DVQ2089" s="2206"/>
      <c r="DVR2089" s="2206"/>
      <c r="DVS2089" s="2206"/>
      <c r="DVT2089" s="2206"/>
      <c r="DVU2089" s="2206"/>
      <c r="DVV2089" s="2206"/>
      <c r="DVW2089" s="2206"/>
      <c r="DVX2089" s="2206"/>
      <c r="DVY2089" s="2206"/>
      <c r="DVZ2089" s="2206"/>
      <c r="DWA2089" s="2206"/>
      <c r="DWB2089" s="2206"/>
      <c r="DWC2089" s="2206"/>
      <c r="DWD2089" s="2206"/>
      <c r="DWE2089" s="2206"/>
      <c r="DWF2089" s="2206"/>
      <c r="DWG2089" s="2206"/>
      <c r="DWH2089" s="2206"/>
      <c r="DWI2089" s="2206"/>
      <c r="DWJ2089" s="2206"/>
      <c r="DWK2089" s="2206"/>
      <c r="DWL2089" s="2206"/>
      <c r="DWM2089" s="2206"/>
      <c r="DWN2089" s="2206"/>
      <c r="DWO2089" s="2206"/>
      <c r="DWP2089" s="2206"/>
      <c r="DWQ2089" s="2206"/>
      <c r="DWR2089" s="2206"/>
      <c r="DWS2089" s="2206"/>
      <c r="DWT2089" s="2206"/>
      <c r="DWU2089" s="2206"/>
      <c r="DWV2089" s="2206"/>
      <c r="DWW2089" s="2206"/>
      <c r="DWX2089" s="2206"/>
      <c r="DWY2089" s="2206"/>
      <c r="DWZ2089" s="2206"/>
      <c r="DXA2089" s="2206"/>
      <c r="DXB2089" s="2206"/>
      <c r="DXC2089" s="2206"/>
      <c r="DXD2089" s="2206"/>
      <c r="DXE2089" s="2206"/>
      <c r="DXF2089" s="2206"/>
      <c r="DXG2089" s="2206"/>
      <c r="DXH2089" s="2206"/>
      <c r="DXI2089" s="2206"/>
      <c r="DXJ2089" s="2206"/>
      <c r="DXK2089" s="2206"/>
      <c r="DXL2089" s="2206"/>
      <c r="DXM2089" s="2206"/>
      <c r="DXN2089" s="2206"/>
      <c r="DXO2089" s="2206"/>
      <c r="DXP2089" s="2206"/>
      <c r="DXQ2089" s="2206"/>
      <c r="DXR2089" s="2206"/>
      <c r="DXS2089" s="2206"/>
      <c r="DXT2089" s="2206"/>
      <c r="DXU2089" s="2206"/>
      <c r="DXV2089" s="2206"/>
      <c r="DXW2089" s="2206"/>
      <c r="DXX2089" s="2206"/>
      <c r="DXY2089" s="2206"/>
      <c r="DXZ2089" s="2206"/>
      <c r="DYA2089" s="2206"/>
      <c r="DYB2089" s="2206"/>
      <c r="DYC2089" s="2206"/>
      <c r="DYD2089" s="2206"/>
      <c r="DYE2089" s="2206"/>
      <c r="DYF2089" s="2206"/>
      <c r="DYG2089" s="2206"/>
      <c r="DYH2089" s="2206"/>
      <c r="DYI2089" s="2206"/>
      <c r="DYJ2089" s="2206"/>
      <c r="DYK2089" s="2206"/>
      <c r="DYL2089" s="2206"/>
      <c r="DYM2089" s="2206"/>
      <c r="DYN2089" s="2206"/>
      <c r="DYO2089" s="2206"/>
      <c r="DYP2089" s="2206"/>
      <c r="DYQ2089" s="2206"/>
      <c r="DYR2089" s="2206"/>
      <c r="DYS2089" s="2206"/>
      <c r="DYT2089" s="2206"/>
      <c r="DYU2089" s="2206"/>
      <c r="DYV2089" s="2206"/>
      <c r="DYW2089" s="2206"/>
      <c r="DYX2089" s="2206"/>
      <c r="DYY2089" s="2206"/>
      <c r="DYZ2089" s="2206"/>
      <c r="DZA2089" s="2206"/>
      <c r="DZB2089" s="2206"/>
      <c r="DZC2089" s="2206"/>
      <c r="DZD2089" s="2206"/>
      <c r="DZE2089" s="2206"/>
      <c r="DZF2089" s="2206"/>
      <c r="DZG2089" s="2206"/>
      <c r="DZH2089" s="2206"/>
      <c r="DZI2089" s="2206"/>
      <c r="DZJ2089" s="2206"/>
      <c r="DZK2089" s="2206"/>
      <c r="DZL2089" s="2206"/>
      <c r="DZM2089" s="2206"/>
      <c r="DZN2089" s="2206"/>
      <c r="DZO2089" s="2206"/>
      <c r="DZP2089" s="2206"/>
      <c r="DZQ2089" s="2206"/>
      <c r="DZR2089" s="2206"/>
      <c r="DZS2089" s="2206"/>
      <c r="DZT2089" s="2206"/>
      <c r="DZU2089" s="2206"/>
      <c r="DZV2089" s="2206"/>
      <c r="DZW2089" s="2206"/>
      <c r="DZX2089" s="2206"/>
      <c r="DZY2089" s="2206"/>
      <c r="DZZ2089" s="2206"/>
      <c r="EAA2089" s="2206"/>
      <c r="EAB2089" s="2206"/>
      <c r="EAC2089" s="2206"/>
      <c r="EAD2089" s="2206"/>
      <c r="EAE2089" s="2206"/>
      <c r="EAF2089" s="2206"/>
      <c r="EAG2089" s="2206"/>
      <c r="EAH2089" s="2206"/>
      <c r="EAI2089" s="2206"/>
      <c r="EAJ2089" s="2206"/>
      <c r="EAK2089" s="2206"/>
      <c r="EAL2089" s="2206"/>
      <c r="EAM2089" s="2206"/>
      <c r="EAN2089" s="2206"/>
      <c r="EAO2089" s="2206"/>
      <c r="EAP2089" s="2206"/>
      <c r="EAQ2089" s="2206"/>
      <c r="EAR2089" s="2206"/>
      <c r="EAS2089" s="2206"/>
      <c r="EAT2089" s="2206"/>
      <c r="EAU2089" s="2206"/>
      <c r="EAV2089" s="2206"/>
      <c r="EAW2089" s="2206"/>
      <c r="EAX2089" s="2206"/>
      <c r="EAY2089" s="2206"/>
      <c r="EAZ2089" s="2206"/>
      <c r="EBA2089" s="2206"/>
      <c r="EBB2089" s="2206"/>
      <c r="EBC2089" s="2206"/>
      <c r="EBD2089" s="2206"/>
      <c r="EBE2089" s="2206"/>
      <c r="EBF2089" s="2206"/>
      <c r="EBG2089" s="2206"/>
      <c r="EBH2089" s="2206"/>
      <c r="EBI2089" s="2206"/>
      <c r="EBJ2089" s="2206"/>
      <c r="EBK2089" s="2206"/>
      <c r="EBL2089" s="2206"/>
      <c r="EBM2089" s="2206"/>
      <c r="EBN2089" s="2206"/>
      <c r="EBO2089" s="2206"/>
      <c r="EBP2089" s="2206"/>
      <c r="EBQ2089" s="2206"/>
      <c r="EBR2089" s="2206"/>
      <c r="EBS2089" s="2206"/>
      <c r="EBT2089" s="2206"/>
      <c r="EBU2089" s="2206"/>
      <c r="EBV2089" s="2206"/>
      <c r="EBW2089" s="2206"/>
      <c r="EBX2089" s="2206"/>
      <c r="EBY2089" s="2206"/>
      <c r="EBZ2089" s="2206"/>
      <c r="ECA2089" s="2206"/>
      <c r="ECB2089" s="2206"/>
      <c r="ECC2089" s="2206"/>
      <c r="ECD2089" s="2206"/>
      <c r="ECE2089" s="2206"/>
      <c r="ECF2089" s="2206"/>
      <c r="ECG2089" s="2206"/>
      <c r="ECH2089" s="2206"/>
      <c r="ECI2089" s="2206"/>
      <c r="ECJ2089" s="2206"/>
      <c r="ECK2089" s="2206"/>
      <c r="ECL2089" s="2206"/>
      <c r="ECM2089" s="2206"/>
      <c r="ECN2089" s="2206"/>
      <c r="ECO2089" s="2206"/>
      <c r="ECP2089" s="2206"/>
      <c r="ECQ2089" s="2206"/>
      <c r="ECR2089" s="2206"/>
      <c r="ECS2089" s="2206"/>
      <c r="ECT2089" s="2206"/>
      <c r="ECU2089" s="2206"/>
      <c r="ECV2089" s="2206"/>
      <c r="ECW2089" s="2206"/>
      <c r="ECX2089" s="2206"/>
      <c r="ECY2089" s="2206"/>
      <c r="ECZ2089" s="2206"/>
      <c r="EDA2089" s="2206"/>
      <c r="EDB2089" s="2206"/>
      <c r="EDC2089" s="2206"/>
      <c r="EDD2089" s="2206"/>
      <c r="EDE2089" s="2206"/>
      <c r="EDF2089" s="2206"/>
      <c r="EDG2089" s="2206"/>
      <c r="EDH2089" s="2206"/>
      <c r="EDI2089" s="2206"/>
      <c r="EDJ2089" s="2206"/>
      <c r="EDK2089" s="2206"/>
      <c r="EDL2089" s="2206"/>
      <c r="EDM2089" s="2206"/>
      <c r="EDN2089" s="2206"/>
      <c r="EDO2089" s="2206"/>
      <c r="EDP2089" s="2206"/>
      <c r="EDQ2089" s="2206"/>
      <c r="EDR2089" s="2206"/>
      <c r="EDS2089" s="2206"/>
      <c r="EDT2089" s="2206"/>
      <c r="EDU2089" s="2206"/>
      <c r="EDV2089" s="2206"/>
      <c r="EDW2089" s="2206"/>
      <c r="EDX2089" s="2206"/>
      <c r="EDY2089" s="2206"/>
      <c r="EDZ2089" s="2206"/>
      <c r="EEA2089" s="2206"/>
      <c r="EEB2089" s="2206"/>
      <c r="EEC2089" s="2206"/>
      <c r="EED2089" s="2206"/>
      <c r="EEE2089" s="2206"/>
      <c r="EEF2089" s="2206"/>
      <c r="EEG2089" s="2206"/>
      <c r="EEH2089" s="2206"/>
      <c r="EEI2089" s="2206"/>
      <c r="EEJ2089" s="2206"/>
      <c r="EEK2089" s="2206"/>
      <c r="EEL2089" s="2206"/>
      <c r="EEM2089" s="2206"/>
      <c r="EEN2089" s="2206"/>
      <c r="EEO2089" s="2206"/>
      <c r="EEP2089" s="2206"/>
      <c r="EEQ2089" s="2206"/>
      <c r="EER2089" s="2206"/>
      <c r="EES2089" s="2206"/>
      <c r="EET2089" s="2206"/>
      <c r="EEU2089" s="2206"/>
      <c r="EEV2089" s="2206"/>
      <c r="EEW2089" s="2206"/>
      <c r="EEX2089" s="2206"/>
      <c r="EEY2089" s="2206"/>
      <c r="EEZ2089" s="2206"/>
      <c r="EFA2089" s="2206"/>
      <c r="EFB2089" s="2206"/>
      <c r="EFC2089" s="2206"/>
      <c r="EFD2089" s="2206"/>
      <c r="EFE2089" s="2206"/>
      <c r="EFF2089" s="2206"/>
      <c r="EFG2089" s="2206"/>
      <c r="EFH2089" s="2206"/>
      <c r="EFI2089" s="2206"/>
      <c r="EFJ2089" s="2206"/>
      <c r="EFK2089" s="2206"/>
      <c r="EFL2089" s="2206"/>
      <c r="EFM2089" s="2206"/>
      <c r="EFN2089" s="2206"/>
      <c r="EFO2089" s="2206"/>
      <c r="EFP2089" s="2206"/>
      <c r="EFQ2089" s="2206"/>
      <c r="EFR2089" s="2206"/>
      <c r="EFS2089" s="2206"/>
      <c r="EFT2089" s="2206"/>
      <c r="EFU2089" s="2206"/>
      <c r="EFV2089" s="2206"/>
      <c r="EFW2089" s="2206"/>
      <c r="EFX2089" s="2206"/>
      <c r="EFY2089" s="2206"/>
      <c r="EFZ2089" s="2206"/>
      <c r="EGA2089" s="2206"/>
      <c r="EGB2089" s="2206"/>
      <c r="EGC2089" s="2206"/>
      <c r="EGD2089" s="2206"/>
      <c r="EGE2089" s="2206"/>
      <c r="EGF2089" s="2206"/>
      <c r="EGG2089" s="2206"/>
      <c r="EGH2089" s="2206"/>
      <c r="EGI2089" s="2206"/>
      <c r="EGJ2089" s="2206"/>
      <c r="EGK2089" s="2206"/>
      <c r="EGL2089" s="2206"/>
      <c r="EGM2089" s="2206"/>
      <c r="EGN2089" s="2206"/>
      <c r="EGO2089" s="2206"/>
      <c r="EGP2089" s="2206"/>
      <c r="EGQ2089" s="2206"/>
      <c r="EGR2089" s="2206"/>
      <c r="EGS2089" s="2206"/>
      <c r="EGT2089" s="2206"/>
      <c r="EGU2089" s="2206"/>
      <c r="EGV2089" s="2206"/>
      <c r="EGW2089" s="2206"/>
      <c r="EGX2089" s="2206"/>
      <c r="EGY2089" s="2206"/>
      <c r="EGZ2089" s="2206"/>
      <c r="EHA2089" s="2206"/>
      <c r="EHB2089" s="2206"/>
      <c r="EHC2089" s="2206"/>
      <c r="EHD2089" s="2206"/>
      <c r="EHE2089" s="2206"/>
      <c r="EHF2089" s="2206"/>
      <c r="EHG2089" s="2206"/>
      <c r="EHH2089" s="2206"/>
      <c r="EHI2089" s="2206"/>
      <c r="EHJ2089" s="2206"/>
      <c r="EHK2089" s="2206"/>
      <c r="EHL2089" s="2206"/>
      <c r="EHM2089" s="2206"/>
      <c r="EHN2089" s="2206"/>
      <c r="EHO2089" s="2206"/>
      <c r="EHP2089" s="2206"/>
      <c r="EHQ2089" s="2206"/>
      <c r="EHR2089" s="2206"/>
      <c r="EHS2089" s="2206"/>
      <c r="EHT2089" s="2206"/>
      <c r="EHU2089" s="2206"/>
      <c r="EHV2089" s="2206"/>
      <c r="EHW2089" s="2206"/>
      <c r="EHX2089" s="2206"/>
      <c r="EHY2089" s="2206"/>
      <c r="EHZ2089" s="2206"/>
      <c r="EIA2089" s="2206"/>
      <c r="EIB2089" s="2206"/>
      <c r="EIC2089" s="2206"/>
      <c r="EID2089" s="2206"/>
      <c r="EIE2089" s="2206"/>
      <c r="EIF2089" s="2206"/>
      <c r="EIG2089" s="2206"/>
      <c r="EIH2089" s="2206"/>
      <c r="EII2089" s="2206"/>
      <c r="EIJ2089" s="2206"/>
      <c r="EIK2089" s="2206"/>
      <c r="EIL2089" s="2206"/>
      <c r="EIM2089" s="2206"/>
      <c r="EIN2089" s="2206"/>
      <c r="EIO2089" s="2206"/>
      <c r="EIP2089" s="2206"/>
      <c r="EIQ2089" s="2206"/>
      <c r="EIR2089" s="2206"/>
      <c r="EIS2089" s="2206"/>
      <c r="EIT2089" s="2206"/>
      <c r="EIU2089" s="2206"/>
      <c r="EIV2089" s="2206"/>
      <c r="EIW2089" s="2206"/>
      <c r="EIX2089" s="2206"/>
      <c r="EIY2089" s="2206"/>
      <c r="EIZ2089" s="2206"/>
      <c r="EJA2089" s="2206"/>
      <c r="EJB2089" s="2206"/>
      <c r="EJC2089" s="2206"/>
      <c r="EJD2089" s="2206"/>
      <c r="EJE2089" s="2206"/>
      <c r="EJF2089" s="2206"/>
      <c r="EJG2089" s="2206"/>
      <c r="EJH2089" s="2206"/>
      <c r="EJI2089" s="2206"/>
      <c r="EJJ2089" s="2206"/>
      <c r="EJK2089" s="2206"/>
      <c r="EJL2089" s="2206"/>
      <c r="EJM2089" s="2206"/>
      <c r="EJN2089" s="2206"/>
      <c r="EJO2089" s="2206"/>
      <c r="EJP2089" s="2206"/>
      <c r="EJQ2089" s="2206"/>
      <c r="EJR2089" s="2206"/>
      <c r="EJS2089" s="2206"/>
      <c r="EJT2089" s="2206"/>
      <c r="EJU2089" s="2206"/>
      <c r="EJV2089" s="2206"/>
      <c r="EJW2089" s="2206"/>
      <c r="EJX2089" s="2206"/>
      <c r="EJY2089" s="2206"/>
      <c r="EJZ2089" s="2206"/>
      <c r="EKA2089" s="2206"/>
      <c r="EKB2089" s="2206"/>
      <c r="EKC2089" s="2206"/>
      <c r="EKD2089" s="2206"/>
      <c r="EKE2089" s="2206"/>
      <c r="EKF2089" s="2206"/>
      <c r="EKG2089" s="2206"/>
      <c r="EKH2089" s="2206"/>
      <c r="EKI2089" s="2206"/>
      <c r="EKJ2089" s="2206"/>
      <c r="EKK2089" s="2206"/>
      <c r="EKL2089" s="2206"/>
      <c r="EKM2089" s="2206"/>
      <c r="EKN2089" s="2206"/>
      <c r="EKO2089" s="2206"/>
      <c r="EKP2089" s="2206"/>
      <c r="EKQ2089" s="2206"/>
      <c r="EKR2089" s="2206"/>
      <c r="EKS2089" s="2206"/>
      <c r="EKT2089" s="2206"/>
      <c r="EKU2089" s="2206"/>
      <c r="EKV2089" s="2206"/>
      <c r="EKW2089" s="2206"/>
      <c r="EKX2089" s="2206"/>
      <c r="EKY2089" s="2206"/>
      <c r="EKZ2089" s="2206"/>
      <c r="ELA2089" s="2206"/>
      <c r="ELB2089" s="2206"/>
      <c r="ELC2089" s="2206"/>
      <c r="ELD2089" s="2206"/>
      <c r="ELE2089" s="2206"/>
      <c r="ELF2089" s="2206"/>
      <c r="ELG2089" s="2206"/>
      <c r="ELH2089" s="2206"/>
      <c r="ELI2089" s="2206"/>
      <c r="ELJ2089" s="2206"/>
      <c r="ELK2089" s="2206"/>
      <c r="ELL2089" s="2206"/>
      <c r="ELM2089" s="2206"/>
      <c r="ELN2089" s="2206"/>
      <c r="ELO2089" s="2206"/>
      <c r="ELP2089" s="2206"/>
      <c r="ELQ2089" s="2206"/>
      <c r="ELR2089" s="2206"/>
      <c r="ELS2089" s="2206"/>
      <c r="ELT2089" s="2206"/>
      <c r="ELU2089" s="2206"/>
      <c r="ELV2089" s="2206"/>
      <c r="ELW2089" s="2206"/>
      <c r="ELX2089" s="2206"/>
      <c r="ELY2089" s="2206"/>
      <c r="ELZ2089" s="2206"/>
      <c r="EMA2089" s="2206"/>
      <c r="EMB2089" s="2206"/>
      <c r="EMC2089" s="2206"/>
      <c r="EMD2089" s="2206"/>
      <c r="EME2089" s="2206"/>
      <c r="EMF2089" s="2206"/>
      <c r="EMG2089" s="2206"/>
      <c r="EMH2089" s="2206"/>
      <c r="EMI2089" s="2206"/>
      <c r="EMJ2089" s="2206"/>
      <c r="EMK2089" s="2206"/>
      <c r="EML2089" s="2206"/>
      <c r="EMM2089" s="2206"/>
      <c r="EMN2089" s="2206"/>
      <c r="EMO2089" s="2206"/>
      <c r="EMP2089" s="2206"/>
      <c r="EMQ2089" s="2206"/>
      <c r="EMR2089" s="2206"/>
      <c r="EMS2089" s="2206"/>
      <c r="EMT2089" s="2206"/>
      <c r="EMU2089" s="2206"/>
      <c r="EMV2089" s="2206"/>
      <c r="EMW2089" s="2206"/>
      <c r="EMX2089" s="2206"/>
      <c r="EMY2089" s="2206"/>
      <c r="EMZ2089" s="2206"/>
      <c r="ENA2089" s="2206"/>
      <c r="ENB2089" s="2206"/>
      <c r="ENC2089" s="2206"/>
      <c r="END2089" s="2206"/>
      <c r="ENE2089" s="2206"/>
      <c r="ENF2089" s="2206"/>
      <c r="ENG2089" s="2206"/>
      <c r="ENH2089" s="2206"/>
      <c r="ENI2089" s="2206"/>
      <c r="ENJ2089" s="2206"/>
      <c r="ENK2089" s="2206"/>
      <c r="ENL2089" s="2206"/>
      <c r="ENM2089" s="2206"/>
      <c r="ENN2089" s="2206"/>
      <c r="ENO2089" s="2206"/>
      <c r="ENP2089" s="2206"/>
      <c r="ENQ2089" s="2206"/>
      <c r="ENR2089" s="2206"/>
      <c r="ENS2089" s="2206"/>
      <c r="ENT2089" s="2206"/>
      <c r="ENU2089" s="2206"/>
      <c r="ENV2089" s="2206"/>
      <c r="ENW2089" s="2206"/>
      <c r="ENX2089" s="2206"/>
      <c r="ENY2089" s="2206"/>
      <c r="ENZ2089" s="2206"/>
      <c r="EOA2089" s="2206"/>
      <c r="EOB2089" s="2206"/>
      <c r="EOC2089" s="2206"/>
      <c r="EOD2089" s="2206"/>
      <c r="EOE2089" s="2206"/>
      <c r="EOF2089" s="2206"/>
      <c r="EOG2089" s="2206"/>
      <c r="EOH2089" s="2206"/>
      <c r="EOI2089" s="2206"/>
      <c r="EOJ2089" s="2206"/>
      <c r="EOK2089" s="2206"/>
      <c r="EOL2089" s="2206"/>
      <c r="EOM2089" s="2206"/>
      <c r="EON2089" s="2206"/>
      <c r="EOO2089" s="2206"/>
      <c r="EOP2089" s="2206"/>
      <c r="EOQ2089" s="2206"/>
      <c r="EOR2089" s="2206"/>
      <c r="EOS2089" s="2206"/>
      <c r="EOT2089" s="2206"/>
      <c r="EOU2089" s="2206"/>
      <c r="EOV2089" s="2206"/>
      <c r="EOW2089" s="2206"/>
      <c r="EOX2089" s="2206"/>
      <c r="EOY2089" s="2206"/>
      <c r="EOZ2089" s="2206"/>
      <c r="EPA2089" s="2206"/>
      <c r="EPB2089" s="2206"/>
      <c r="EPC2089" s="2206"/>
      <c r="EPD2089" s="2206"/>
      <c r="EPE2089" s="2206"/>
      <c r="EPF2089" s="2206"/>
      <c r="EPG2089" s="2206"/>
      <c r="EPH2089" s="2206"/>
      <c r="EPI2089" s="2206"/>
      <c r="EPJ2089" s="2206"/>
      <c r="EPK2089" s="2206"/>
      <c r="EPL2089" s="2206"/>
      <c r="EPM2089" s="2206"/>
      <c r="EPN2089" s="2206"/>
      <c r="EPO2089" s="2206"/>
      <c r="EPP2089" s="2206"/>
      <c r="EPQ2089" s="2206"/>
      <c r="EPR2089" s="2206"/>
      <c r="EPS2089" s="2206"/>
      <c r="EPT2089" s="2206"/>
      <c r="EPU2089" s="2206"/>
      <c r="EPV2089" s="2206"/>
      <c r="EPW2089" s="2206"/>
      <c r="EPX2089" s="2206"/>
      <c r="EPY2089" s="2206"/>
      <c r="EPZ2089" s="2206"/>
      <c r="EQA2089" s="2206"/>
      <c r="EQB2089" s="2206"/>
      <c r="EQC2089" s="2206"/>
      <c r="EQD2089" s="2206"/>
      <c r="EQE2089" s="2206"/>
      <c r="EQF2089" s="2206"/>
      <c r="EQG2089" s="2206"/>
      <c r="EQH2089" s="2206"/>
      <c r="EQI2089" s="2206"/>
      <c r="EQJ2089" s="2206"/>
      <c r="EQK2089" s="2206"/>
      <c r="EQL2089" s="2206"/>
      <c r="EQM2089" s="2206"/>
      <c r="EQN2089" s="2206"/>
      <c r="EQO2089" s="2206"/>
      <c r="EQP2089" s="2206"/>
      <c r="EQQ2089" s="2206"/>
      <c r="EQR2089" s="2206"/>
      <c r="EQS2089" s="2206"/>
      <c r="EQT2089" s="2206"/>
      <c r="EQU2089" s="2206"/>
      <c r="EQV2089" s="2206"/>
      <c r="EQW2089" s="2206"/>
      <c r="EQX2089" s="2206"/>
      <c r="EQY2089" s="2206"/>
      <c r="EQZ2089" s="2206"/>
      <c r="ERA2089" s="2206"/>
      <c r="ERB2089" s="2206"/>
      <c r="ERC2089" s="2206"/>
      <c r="ERD2089" s="2206"/>
      <c r="ERE2089" s="2206"/>
      <c r="ERF2089" s="2206"/>
      <c r="ERG2089" s="2206"/>
      <c r="ERH2089" s="2206"/>
      <c r="ERI2089" s="2206"/>
      <c r="ERJ2089" s="2206"/>
      <c r="ERK2089" s="2206"/>
      <c r="ERL2089" s="2206"/>
      <c r="ERM2089" s="2206"/>
      <c r="ERN2089" s="2206"/>
      <c r="ERO2089" s="2206"/>
      <c r="ERP2089" s="2206"/>
      <c r="ERQ2089" s="2206"/>
      <c r="ERR2089" s="2206"/>
      <c r="ERS2089" s="2206"/>
      <c r="ERT2089" s="2206"/>
      <c r="ERU2089" s="2206"/>
      <c r="ERV2089" s="2206"/>
      <c r="ERW2089" s="2206"/>
      <c r="ERX2089" s="2206"/>
      <c r="ERY2089" s="2206"/>
      <c r="ERZ2089" s="2206"/>
      <c r="ESA2089" s="2206"/>
      <c r="ESB2089" s="2206"/>
      <c r="ESC2089" s="2206"/>
      <c r="ESD2089" s="2206"/>
      <c r="ESE2089" s="2206"/>
      <c r="ESF2089" s="2206"/>
      <c r="ESG2089" s="2206"/>
      <c r="ESH2089" s="2206"/>
      <c r="ESI2089" s="2206"/>
      <c r="ESJ2089" s="2206"/>
      <c r="ESK2089" s="2206"/>
      <c r="ESL2089" s="2206"/>
      <c r="ESM2089" s="2206"/>
      <c r="ESN2089" s="2206"/>
      <c r="ESO2089" s="2206"/>
      <c r="ESP2089" s="2206"/>
      <c r="ESQ2089" s="2206"/>
      <c r="ESR2089" s="2206"/>
      <c r="ESS2089" s="2206"/>
      <c r="EST2089" s="2206"/>
      <c r="ESU2089" s="2206"/>
      <c r="ESV2089" s="2206"/>
      <c r="ESW2089" s="2206"/>
      <c r="ESX2089" s="2206"/>
      <c r="ESY2089" s="2206"/>
      <c r="ESZ2089" s="2206"/>
      <c r="ETA2089" s="2206"/>
      <c r="ETB2089" s="2206"/>
      <c r="ETC2089" s="2206"/>
      <c r="ETD2089" s="2206"/>
      <c r="ETE2089" s="2206"/>
      <c r="ETF2089" s="2206"/>
      <c r="ETG2089" s="2206"/>
      <c r="ETH2089" s="2206"/>
      <c r="ETI2089" s="2206"/>
      <c r="ETJ2089" s="2206"/>
      <c r="ETK2089" s="2206"/>
      <c r="ETL2089" s="2206"/>
      <c r="ETM2089" s="2206"/>
      <c r="ETN2089" s="2206"/>
      <c r="ETO2089" s="2206"/>
      <c r="ETP2089" s="2206"/>
      <c r="ETQ2089" s="2206"/>
      <c r="ETR2089" s="2206"/>
      <c r="ETS2089" s="2206"/>
      <c r="ETT2089" s="2206"/>
      <c r="ETU2089" s="2206"/>
      <c r="ETV2089" s="2206"/>
      <c r="ETW2089" s="2206"/>
      <c r="ETX2089" s="2206"/>
      <c r="ETY2089" s="2206"/>
      <c r="ETZ2089" s="2206"/>
      <c r="EUA2089" s="2206"/>
      <c r="EUB2089" s="2206"/>
      <c r="EUC2089" s="2206"/>
      <c r="EUD2089" s="2206"/>
      <c r="EUE2089" s="2206"/>
      <c r="EUF2089" s="2206"/>
      <c r="EUG2089" s="2206"/>
      <c r="EUH2089" s="2206"/>
      <c r="EUI2089" s="2206"/>
      <c r="EUJ2089" s="2206"/>
      <c r="EUK2089" s="2206"/>
      <c r="EUL2089" s="2206"/>
      <c r="EUM2089" s="2206"/>
      <c r="EUN2089" s="2206"/>
      <c r="EUO2089" s="2206"/>
      <c r="EUP2089" s="2206"/>
      <c r="EUQ2089" s="2206"/>
      <c r="EUR2089" s="2206"/>
      <c r="EUS2089" s="2206"/>
      <c r="EUT2089" s="2206"/>
      <c r="EUU2089" s="2206"/>
      <c r="EUV2089" s="2206"/>
      <c r="EUW2089" s="2206"/>
      <c r="EUX2089" s="2206"/>
      <c r="EUY2089" s="2206"/>
      <c r="EUZ2089" s="2206"/>
      <c r="EVA2089" s="2206"/>
      <c r="EVB2089" s="2206"/>
      <c r="EVC2089" s="2206"/>
      <c r="EVD2089" s="2206"/>
      <c r="EVE2089" s="2206"/>
      <c r="EVF2089" s="2206"/>
      <c r="EVG2089" s="2206"/>
      <c r="EVH2089" s="2206"/>
      <c r="EVI2089" s="2206"/>
      <c r="EVJ2089" s="2206"/>
      <c r="EVK2089" s="2206"/>
      <c r="EVL2089" s="2206"/>
      <c r="EVM2089" s="2206"/>
      <c r="EVN2089" s="2206"/>
      <c r="EVO2089" s="2206"/>
      <c r="EVP2089" s="2206"/>
      <c r="EVQ2089" s="2206"/>
      <c r="EVR2089" s="2206"/>
      <c r="EVS2089" s="2206"/>
      <c r="EVT2089" s="2206"/>
      <c r="EVU2089" s="2206"/>
      <c r="EVV2089" s="2206"/>
      <c r="EVW2089" s="2206"/>
      <c r="EVX2089" s="2206"/>
      <c r="EVY2089" s="2206"/>
      <c r="EVZ2089" s="2206"/>
      <c r="EWA2089" s="2206"/>
      <c r="EWB2089" s="2206"/>
      <c r="EWC2089" s="2206"/>
      <c r="EWD2089" s="2206"/>
      <c r="EWE2089" s="2206"/>
      <c r="EWF2089" s="2206"/>
      <c r="EWG2089" s="2206"/>
      <c r="EWH2089" s="2206"/>
      <c r="EWI2089" s="2206"/>
      <c r="EWJ2089" s="2206"/>
      <c r="EWK2089" s="2206"/>
      <c r="EWL2089" s="2206"/>
      <c r="EWM2089" s="2206"/>
      <c r="EWN2089" s="2206"/>
      <c r="EWO2089" s="2206"/>
      <c r="EWP2089" s="2206"/>
      <c r="EWQ2089" s="2206"/>
      <c r="EWR2089" s="2206"/>
      <c r="EWS2089" s="2206"/>
      <c r="EWT2089" s="2206"/>
      <c r="EWU2089" s="2206"/>
      <c r="EWV2089" s="2206"/>
      <c r="EWW2089" s="2206"/>
      <c r="EWX2089" s="2206"/>
      <c r="EWY2089" s="2206"/>
      <c r="EWZ2089" s="2206"/>
      <c r="EXA2089" s="2206"/>
      <c r="EXB2089" s="2206"/>
      <c r="EXC2089" s="2206"/>
      <c r="EXD2089" s="2206"/>
      <c r="EXE2089" s="2206"/>
      <c r="EXF2089" s="2206"/>
      <c r="EXG2089" s="2206"/>
      <c r="EXH2089" s="2206"/>
      <c r="EXI2089" s="2206"/>
      <c r="EXJ2089" s="2206"/>
      <c r="EXK2089" s="2206"/>
      <c r="EXL2089" s="2206"/>
      <c r="EXM2089" s="2206"/>
      <c r="EXN2089" s="2206"/>
      <c r="EXO2089" s="2206"/>
      <c r="EXP2089" s="2206"/>
      <c r="EXQ2089" s="2206"/>
      <c r="EXR2089" s="2206"/>
      <c r="EXS2089" s="2206"/>
      <c r="EXT2089" s="2206"/>
      <c r="EXU2089" s="2206"/>
      <c r="EXV2089" s="2206"/>
      <c r="EXW2089" s="2206"/>
      <c r="EXX2089" s="2206"/>
      <c r="EXY2089" s="2206"/>
      <c r="EXZ2089" s="2206"/>
      <c r="EYA2089" s="2206"/>
      <c r="EYB2089" s="2206"/>
      <c r="EYC2089" s="2206"/>
      <c r="EYD2089" s="2206"/>
      <c r="EYE2089" s="2206"/>
      <c r="EYF2089" s="2206"/>
      <c r="EYG2089" s="2206"/>
      <c r="EYH2089" s="2206"/>
      <c r="EYI2089" s="2206"/>
      <c r="EYJ2089" s="2206"/>
      <c r="EYK2089" s="2206"/>
      <c r="EYL2089" s="2206"/>
      <c r="EYM2089" s="2206"/>
      <c r="EYN2089" s="2206"/>
      <c r="EYO2089" s="2206"/>
      <c r="EYP2089" s="2206"/>
      <c r="EYQ2089" s="2206"/>
      <c r="EYR2089" s="2206"/>
      <c r="EYS2089" s="2206"/>
      <c r="EYT2089" s="2206"/>
      <c r="EYU2089" s="2206"/>
      <c r="EYV2089" s="2206"/>
      <c r="EYW2089" s="2206"/>
      <c r="EYX2089" s="2206"/>
      <c r="EYY2089" s="2206"/>
      <c r="EYZ2089" s="2206"/>
      <c r="EZA2089" s="2206"/>
      <c r="EZB2089" s="2206"/>
      <c r="EZC2089" s="2206"/>
      <c r="EZD2089" s="2206"/>
      <c r="EZE2089" s="2206"/>
      <c r="EZF2089" s="2206"/>
      <c r="EZG2089" s="2206"/>
      <c r="EZH2089" s="2206"/>
      <c r="EZI2089" s="2206"/>
      <c r="EZJ2089" s="2206"/>
      <c r="EZK2089" s="2206"/>
      <c r="EZL2089" s="2206"/>
      <c r="EZM2089" s="2206"/>
      <c r="EZN2089" s="2206"/>
      <c r="EZO2089" s="2206"/>
      <c r="EZP2089" s="2206"/>
      <c r="EZQ2089" s="2206"/>
      <c r="EZR2089" s="2206"/>
      <c r="EZS2089" s="2206"/>
      <c r="EZT2089" s="2206"/>
      <c r="EZU2089" s="2206"/>
      <c r="EZV2089" s="2206"/>
      <c r="EZW2089" s="2206"/>
      <c r="EZX2089" s="2206"/>
      <c r="EZY2089" s="2206"/>
      <c r="EZZ2089" s="2206"/>
      <c r="FAA2089" s="2206"/>
      <c r="FAB2089" s="2206"/>
      <c r="FAC2089" s="2206"/>
      <c r="FAD2089" s="2206"/>
      <c r="FAE2089" s="2206"/>
      <c r="FAF2089" s="2206"/>
      <c r="FAG2089" s="2206"/>
      <c r="FAH2089" s="2206"/>
      <c r="FAI2089" s="2206"/>
      <c r="FAJ2089" s="2206"/>
      <c r="FAK2089" s="2206"/>
      <c r="FAL2089" s="2206"/>
      <c r="FAM2089" s="2206"/>
      <c r="FAN2089" s="2206"/>
      <c r="FAO2089" s="2206"/>
      <c r="FAP2089" s="2206"/>
      <c r="FAQ2089" s="2206"/>
      <c r="FAR2089" s="2206"/>
      <c r="FAS2089" s="2206"/>
      <c r="FAT2089" s="2206"/>
      <c r="FAU2089" s="2206"/>
      <c r="FAV2089" s="2206"/>
      <c r="FAW2089" s="2206"/>
      <c r="FAX2089" s="2206"/>
      <c r="FAY2089" s="2206"/>
      <c r="FAZ2089" s="2206"/>
      <c r="FBA2089" s="2206"/>
      <c r="FBB2089" s="2206"/>
      <c r="FBC2089" s="2206"/>
      <c r="FBD2089" s="2206"/>
      <c r="FBE2089" s="2206"/>
      <c r="FBF2089" s="2206"/>
      <c r="FBG2089" s="2206"/>
      <c r="FBH2089" s="2206"/>
      <c r="FBI2089" s="2206"/>
      <c r="FBJ2089" s="2206"/>
      <c r="FBK2089" s="2206"/>
      <c r="FBL2089" s="2206"/>
      <c r="FBM2089" s="2206"/>
      <c r="FBN2089" s="2206"/>
      <c r="FBO2089" s="2206"/>
      <c r="FBP2089" s="2206"/>
      <c r="FBQ2089" s="2206"/>
      <c r="FBR2089" s="2206"/>
      <c r="FBS2089" s="2206"/>
      <c r="FBT2089" s="2206"/>
      <c r="FBU2089" s="2206"/>
      <c r="FBV2089" s="2206"/>
      <c r="FBW2089" s="2206"/>
      <c r="FBX2089" s="2206"/>
      <c r="FBY2089" s="2206"/>
      <c r="FBZ2089" s="2206"/>
      <c r="FCA2089" s="2206"/>
      <c r="FCB2089" s="2206"/>
      <c r="FCC2089" s="2206"/>
      <c r="FCD2089" s="2206"/>
      <c r="FCE2089" s="2206"/>
      <c r="FCF2089" s="2206"/>
      <c r="FCG2089" s="2206"/>
      <c r="FCH2089" s="2206"/>
      <c r="FCI2089" s="2206"/>
      <c r="FCJ2089" s="2206"/>
      <c r="FCK2089" s="2206"/>
      <c r="FCL2089" s="2206"/>
      <c r="FCM2089" s="2206"/>
      <c r="FCN2089" s="2206"/>
      <c r="FCO2089" s="2206"/>
      <c r="FCP2089" s="2206"/>
      <c r="FCQ2089" s="2206"/>
      <c r="FCR2089" s="2206"/>
      <c r="FCS2089" s="2206"/>
      <c r="FCT2089" s="2206"/>
      <c r="FCU2089" s="2206"/>
      <c r="FCV2089" s="2206"/>
      <c r="FCW2089" s="2206"/>
      <c r="FCX2089" s="2206"/>
      <c r="FCY2089" s="2206"/>
      <c r="FCZ2089" s="2206"/>
      <c r="FDA2089" s="2206"/>
      <c r="FDB2089" s="2206"/>
      <c r="FDC2089" s="2206"/>
      <c r="FDD2089" s="2206"/>
      <c r="FDE2089" s="2206"/>
      <c r="FDF2089" s="2206"/>
      <c r="FDG2089" s="2206"/>
      <c r="FDH2089" s="2206"/>
      <c r="FDI2089" s="2206"/>
      <c r="FDJ2089" s="2206"/>
      <c r="FDK2089" s="2206"/>
      <c r="FDL2089" s="2206"/>
      <c r="FDM2089" s="2206"/>
      <c r="FDN2089" s="2206"/>
      <c r="FDO2089" s="2206"/>
      <c r="FDP2089" s="2206"/>
      <c r="FDQ2089" s="2206"/>
      <c r="FDR2089" s="2206"/>
      <c r="FDS2089" s="2206"/>
      <c r="FDT2089" s="2206"/>
      <c r="FDU2089" s="2206"/>
      <c r="FDV2089" s="2206"/>
      <c r="FDW2089" s="2206"/>
      <c r="FDX2089" s="2206"/>
      <c r="FDY2089" s="2206"/>
      <c r="FDZ2089" s="2206"/>
      <c r="FEA2089" s="2206"/>
      <c r="FEB2089" s="2206"/>
      <c r="FEC2089" s="2206"/>
      <c r="FED2089" s="2206"/>
      <c r="FEE2089" s="2206"/>
      <c r="FEF2089" s="2206"/>
      <c r="FEG2089" s="2206"/>
      <c r="FEH2089" s="2206"/>
      <c r="FEI2089" s="2206"/>
      <c r="FEJ2089" s="2206"/>
      <c r="FEK2089" s="2206"/>
      <c r="FEL2089" s="2206"/>
      <c r="FEM2089" s="2206"/>
      <c r="FEN2089" s="2206"/>
      <c r="FEO2089" s="2206"/>
      <c r="FEP2089" s="2206"/>
      <c r="FEQ2089" s="2206"/>
      <c r="FER2089" s="2206"/>
      <c r="FES2089" s="2206"/>
      <c r="FET2089" s="2206"/>
      <c r="FEU2089" s="2206"/>
      <c r="FEV2089" s="2206"/>
      <c r="FEW2089" s="2206"/>
      <c r="FEX2089" s="2206"/>
      <c r="FEY2089" s="2206"/>
      <c r="FEZ2089" s="2206"/>
      <c r="FFA2089" s="2206"/>
      <c r="FFB2089" s="2206"/>
      <c r="FFC2089" s="2206"/>
      <c r="FFD2089" s="2206"/>
      <c r="FFE2089" s="2206"/>
      <c r="FFF2089" s="2206"/>
      <c r="FFG2089" s="2206"/>
      <c r="FFH2089" s="2206"/>
      <c r="FFI2089" s="2206"/>
      <c r="FFJ2089" s="2206"/>
      <c r="FFK2089" s="2206"/>
      <c r="FFL2089" s="2206"/>
      <c r="FFM2089" s="2206"/>
      <c r="FFN2089" s="2206"/>
      <c r="FFO2089" s="2206"/>
      <c r="FFP2089" s="2206"/>
      <c r="FFQ2089" s="2206"/>
      <c r="FFR2089" s="2206"/>
      <c r="FFS2089" s="2206"/>
      <c r="FFT2089" s="2206"/>
      <c r="FFU2089" s="2206"/>
      <c r="FFV2089" s="2206"/>
      <c r="FFW2089" s="2206"/>
      <c r="FFX2089" s="2206"/>
      <c r="FFY2089" s="2206"/>
      <c r="FFZ2089" s="2206"/>
      <c r="FGA2089" s="2206"/>
      <c r="FGB2089" s="2206"/>
      <c r="FGC2089" s="2206"/>
      <c r="FGD2089" s="2206"/>
      <c r="FGE2089" s="2206"/>
      <c r="FGF2089" s="2206"/>
      <c r="FGG2089" s="2206"/>
      <c r="FGH2089" s="2206"/>
      <c r="FGI2089" s="2206"/>
      <c r="FGJ2089" s="2206"/>
      <c r="FGK2089" s="2206"/>
      <c r="FGL2089" s="2206"/>
      <c r="FGM2089" s="2206"/>
      <c r="FGN2089" s="2206"/>
      <c r="FGO2089" s="2206"/>
      <c r="FGP2089" s="2206"/>
      <c r="FGQ2089" s="2206"/>
      <c r="FGR2089" s="2206"/>
      <c r="FGS2089" s="2206"/>
      <c r="FGT2089" s="2206"/>
      <c r="FGU2089" s="2206"/>
      <c r="FGV2089" s="2206"/>
      <c r="FGW2089" s="2206"/>
      <c r="FGX2089" s="2206"/>
      <c r="FGY2089" s="2206"/>
      <c r="FGZ2089" s="2206"/>
      <c r="FHA2089" s="2206"/>
      <c r="FHB2089" s="2206"/>
      <c r="FHC2089" s="2206"/>
      <c r="FHD2089" s="2206"/>
      <c r="FHE2089" s="2206"/>
      <c r="FHF2089" s="2206"/>
      <c r="FHG2089" s="2206"/>
      <c r="FHH2089" s="2206"/>
      <c r="FHI2089" s="2206"/>
      <c r="FHJ2089" s="2206"/>
      <c r="FHK2089" s="2206"/>
      <c r="FHL2089" s="2206"/>
      <c r="FHM2089" s="2206"/>
      <c r="FHN2089" s="2206"/>
      <c r="FHO2089" s="2206"/>
      <c r="FHP2089" s="2206"/>
      <c r="FHQ2089" s="2206"/>
      <c r="FHR2089" s="2206"/>
      <c r="FHS2089" s="2206"/>
      <c r="FHT2089" s="2206"/>
      <c r="FHU2089" s="2206"/>
      <c r="FHV2089" s="2206"/>
      <c r="FHW2089" s="2206"/>
      <c r="FHX2089" s="2206"/>
      <c r="FHY2089" s="2206"/>
      <c r="FHZ2089" s="2206"/>
      <c r="FIA2089" s="2206"/>
      <c r="FIB2089" s="2206"/>
      <c r="FIC2089" s="2206"/>
      <c r="FID2089" s="2206"/>
      <c r="FIE2089" s="2206"/>
      <c r="FIF2089" s="2206"/>
      <c r="FIG2089" s="2206"/>
      <c r="FIH2089" s="2206"/>
      <c r="FII2089" s="2206"/>
      <c r="FIJ2089" s="2206"/>
      <c r="FIK2089" s="2206"/>
      <c r="FIL2089" s="2206"/>
      <c r="FIM2089" s="2206"/>
      <c r="FIN2089" s="2206"/>
      <c r="FIO2089" s="2206"/>
      <c r="FIP2089" s="2206"/>
      <c r="FIQ2089" s="2206"/>
      <c r="FIR2089" s="2206"/>
      <c r="FIS2089" s="2206"/>
      <c r="FIT2089" s="2206"/>
      <c r="FIU2089" s="2206"/>
      <c r="FIV2089" s="2206"/>
      <c r="FIW2089" s="2206"/>
      <c r="FIX2089" s="2206"/>
      <c r="FIY2089" s="2206"/>
      <c r="FIZ2089" s="2206"/>
      <c r="FJA2089" s="2206"/>
      <c r="FJB2089" s="2206"/>
      <c r="FJC2089" s="2206"/>
      <c r="FJD2089" s="2206"/>
      <c r="FJE2089" s="2206"/>
      <c r="FJF2089" s="2206"/>
      <c r="FJG2089" s="2206"/>
      <c r="FJH2089" s="2206"/>
      <c r="FJI2089" s="2206"/>
      <c r="FJJ2089" s="2206"/>
      <c r="FJK2089" s="2206"/>
      <c r="FJL2089" s="2206"/>
      <c r="FJM2089" s="2206"/>
      <c r="FJN2089" s="2206"/>
      <c r="FJO2089" s="2206"/>
      <c r="FJP2089" s="2206"/>
      <c r="FJQ2089" s="2206"/>
      <c r="FJR2089" s="2206"/>
      <c r="FJS2089" s="2206"/>
      <c r="FJT2089" s="2206"/>
      <c r="FJU2089" s="2206"/>
      <c r="FJV2089" s="2206"/>
      <c r="FJW2089" s="2206"/>
      <c r="FJX2089" s="2206"/>
      <c r="FJY2089" s="2206"/>
      <c r="FJZ2089" s="2206"/>
      <c r="FKA2089" s="2206"/>
      <c r="FKB2089" s="2206"/>
      <c r="FKC2089" s="2206"/>
      <c r="FKD2089" s="2206"/>
      <c r="FKE2089" s="2206"/>
      <c r="FKF2089" s="2206"/>
      <c r="FKG2089" s="2206"/>
      <c r="FKH2089" s="2206"/>
      <c r="FKI2089" s="2206"/>
      <c r="FKJ2089" s="2206"/>
      <c r="FKK2089" s="2206"/>
      <c r="FKL2089" s="2206"/>
      <c r="FKM2089" s="2206"/>
      <c r="FKN2089" s="2206"/>
      <c r="FKO2089" s="2206"/>
      <c r="FKP2089" s="2206"/>
      <c r="FKQ2089" s="2206"/>
      <c r="FKR2089" s="2206"/>
      <c r="FKS2089" s="2206"/>
      <c r="FKT2089" s="2206"/>
      <c r="FKU2089" s="2206"/>
      <c r="FKV2089" s="2206"/>
      <c r="FKW2089" s="2206"/>
      <c r="FKX2089" s="2206"/>
      <c r="FKY2089" s="2206"/>
      <c r="FKZ2089" s="2206"/>
      <c r="FLA2089" s="2206"/>
      <c r="FLB2089" s="2206"/>
      <c r="FLC2089" s="2206"/>
      <c r="FLD2089" s="2206"/>
      <c r="FLE2089" s="2206"/>
      <c r="FLF2089" s="2206"/>
      <c r="FLG2089" s="2206"/>
      <c r="FLH2089" s="2206"/>
      <c r="FLI2089" s="2206"/>
      <c r="FLJ2089" s="2206"/>
      <c r="FLK2089" s="2206"/>
      <c r="FLL2089" s="2206"/>
      <c r="FLM2089" s="2206"/>
      <c r="FLN2089" s="2206"/>
      <c r="FLO2089" s="2206"/>
      <c r="FLP2089" s="2206"/>
      <c r="FLQ2089" s="2206"/>
      <c r="FLR2089" s="2206"/>
      <c r="FLS2089" s="2206"/>
      <c r="FLT2089" s="2206"/>
      <c r="FLU2089" s="2206"/>
      <c r="FLV2089" s="2206"/>
      <c r="FLW2089" s="2206"/>
      <c r="FLX2089" s="2206"/>
      <c r="FLY2089" s="2206"/>
      <c r="FLZ2089" s="2206"/>
      <c r="FMA2089" s="2206"/>
      <c r="FMB2089" s="2206"/>
      <c r="FMC2089" s="2206"/>
      <c r="FMD2089" s="2206"/>
      <c r="FME2089" s="2206"/>
      <c r="FMF2089" s="2206"/>
      <c r="FMG2089" s="2206"/>
      <c r="FMH2089" s="2206"/>
      <c r="FMI2089" s="2206"/>
      <c r="FMJ2089" s="2206"/>
      <c r="FMK2089" s="2206"/>
      <c r="FML2089" s="2206"/>
      <c r="FMM2089" s="2206"/>
      <c r="FMN2089" s="2206"/>
      <c r="FMO2089" s="2206"/>
      <c r="FMP2089" s="2206"/>
      <c r="FMQ2089" s="2206"/>
      <c r="FMR2089" s="2206"/>
      <c r="FMS2089" s="2206"/>
      <c r="FMT2089" s="2206"/>
      <c r="FMU2089" s="2206"/>
      <c r="FMV2089" s="2206"/>
      <c r="FMW2089" s="2206"/>
      <c r="FMX2089" s="2206"/>
      <c r="FMY2089" s="2206"/>
      <c r="FMZ2089" s="2206"/>
      <c r="FNA2089" s="2206"/>
      <c r="FNB2089" s="2206"/>
      <c r="FNC2089" s="2206"/>
      <c r="FND2089" s="2206"/>
      <c r="FNE2089" s="2206"/>
      <c r="FNF2089" s="2206"/>
      <c r="FNG2089" s="2206"/>
      <c r="FNH2089" s="2206"/>
      <c r="FNI2089" s="2206"/>
      <c r="FNJ2089" s="2206"/>
      <c r="FNK2089" s="2206"/>
      <c r="FNL2089" s="2206"/>
      <c r="FNM2089" s="2206"/>
      <c r="FNN2089" s="2206"/>
      <c r="FNO2089" s="2206"/>
      <c r="FNP2089" s="2206"/>
      <c r="FNQ2089" s="2206"/>
      <c r="FNR2089" s="2206"/>
      <c r="FNS2089" s="2206"/>
      <c r="FNT2089" s="2206"/>
      <c r="FNU2089" s="2206"/>
      <c r="FNV2089" s="2206"/>
      <c r="FNW2089" s="2206"/>
      <c r="FNX2089" s="2206"/>
      <c r="FNY2089" s="2206"/>
      <c r="FNZ2089" s="2206"/>
      <c r="FOA2089" s="2206"/>
      <c r="FOB2089" s="2206"/>
      <c r="FOC2089" s="2206"/>
      <c r="FOD2089" s="2206"/>
      <c r="FOE2089" s="2206"/>
      <c r="FOF2089" s="2206"/>
      <c r="FOG2089" s="2206"/>
      <c r="FOH2089" s="2206"/>
      <c r="FOI2089" s="2206"/>
      <c r="FOJ2089" s="2206"/>
      <c r="FOK2089" s="2206"/>
      <c r="FOL2089" s="2206"/>
      <c r="FOM2089" s="2206"/>
      <c r="FON2089" s="2206"/>
      <c r="FOO2089" s="2206"/>
      <c r="FOP2089" s="2206"/>
      <c r="FOQ2089" s="2206"/>
      <c r="FOR2089" s="2206"/>
      <c r="FOS2089" s="2206"/>
      <c r="FOT2089" s="2206"/>
      <c r="FOU2089" s="2206"/>
      <c r="FOV2089" s="2206"/>
      <c r="FOW2089" s="2206"/>
      <c r="FOX2089" s="2206"/>
      <c r="FOY2089" s="2206"/>
      <c r="FOZ2089" s="2206"/>
      <c r="FPA2089" s="2206"/>
      <c r="FPB2089" s="2206"/>
      <c r="FPC2089" s="2206"/>
      <c r="FPD2089" s="2206"/>
      <c r="FPE2089" s="2206"/>
      <c r="FPF2089" s="2206"/>
      <c r="FPG2089" s="2206"/>
      <c r="FPH2089" s="2206"/>
      <c r="FPI2089" s="2206"/>
      <c r="FPJ2089" s="2206"/>
      <c r="FPK2089" s="2206"/>
      <c r="FPL2089" s="2206"/>
      <c r="FPM2089" s="2206"/>
      <c r="FPN2089" s="2206"/>
      <c r="FPO2089" s="2206"/>
      <c r="FPP2089" s="2206"/>
      <c r="FPQ2089" s="2206"/>
      <c r="FPR2089" s="2206"/>
      <c r="FPS2089" s="2206"/>
      <c r="FPT2089" s="2206"/>
      <c r="FPU2089" s="2206"/>
      <c r="FPV2089" s="2206"/>
      <c r="FPW2089" s="2206"/>
      <c r="FPX2089" s="2206"/>
      <c r="FPY2089" s="2206"/>
      <c r="FPZ2089" s="2206"/>
      <c r="FQA2089" s="2206"/>
      <c r="FQB2089" s="2206"/>
      <c r="FQC2089" s="2206"/>
      <c r="FQD2089" s="2206"/>
      <c r="FQE2089" s="2206"/>
      <c r="FQF2089" s="2206"/>
      <c r="FQG2089" s="2206"/>
      <c r="FQH2089" s="2206"/>
      <c r="FQI2089" s="2206"/>
      <c r="FQJ2089" s="2206"/>
      <c r="FQK2089" s="2206"/>
      <c r="FQL2089" s="2206"/>
      <c r="FQM2089" s="2206"/>
      <c r="FQN2089" s="2206"/>
      <c r="FQO2089" s="2206"/>
      <c r="FQP2089" s="2206"/>
      <c r="FQQ2089" s="2206"/>
      <c r="FQR2089" s="2206"/>
      <c r="FQS2089" s="2206"/>
      <c r="FQT2089" s="2206"/>
      <c r="FQU2089" s="2206"/>
      <c r="FQV2089" s="2206"/>
      <c r="FQW2089" s="2206"/>
      <c r="FQX2089" s="2206"/>
      <c r="FQY2089" s="2206"/>
      <c r="FQZ2089" s="2206"/>
      <c r="FRA2089" s="2206"/>
      <c r="FRB2089" s="2206"/>
      <c r="FRC2089" s="2206"/>
      <c r="FRD2089" s="2206"/>
      <c r="FRE2089" s="2206"/>
      <c r="FRF2089" s="2206"/>
      <c r="FRG2089" s="2206"/>
      <c r="FRH2089" s="2206"/>
      <c r="FRI2089" s="2206"/>
      <c r="FRJ2089" s="2206"/>
      <c r="FRK2089" s="2206"/>
      <c r="FRL2089" s="2206"/>
      <c r="FRM2089" s="2206"/>
      <c r="FRN2089" s="2206"/>
      <c r="FRO2089" s="2206"/>
      <c r="FRP2089" s="2206"/>
      <c r="FRQ2089" s="2206"/>
      <c r="FRR2089" s="2206"/>
      <c r="FRS2089" s="2206"/>
      <c r="FRT2089" s="2206"/>
      <c r="FRU2089" s="2206"/>
      <c r="FRV2089" s="2206"/>
      <c r="FRW2089" s="2206"/>
      <c r="FRX2089" s="2206"/>
      <c r="FRY2089" s="2206"/>
      <c r="FRZ2089" s="2206"/>
      <c r="FSA2089" s="2206"/>
      <c r="FSB2089" s="2206"/>
      <c r="FSC2089" s="2206"/>
      <c r="FSD2089" s="2206"/>
      <c r="FSE2089" s="2206"/>
      <c r="FSF2089" s="2206"/>
      <c r="FSG2089" s="2206"/>
      <c r="FSH2089" s="2206"/>
      <c r="FSI2089" s="2206"/>
      <c r="FSJ2089" s="2206"/>
      <c r="FSK2089" s="2206"/>
      <c r="FSL2089" s="2206"/>
      <c r="FSM2089" s="2206"/>
      <c r="FSN2089" s="2206"/>
      <c r="FSO2089" s="2206"/>
      <c r="FSP2089" s="2206"/>
      <c r="FSQ2089" s="2206"/>
      <c r="FSR2089" s="2206"/>
      <c r="FSS2089" s="2206"/>
      <c r="FST2089" s="2206"/>
      <c r="FSU2089" s="2206"/>
      <c r="FSV2089" s="2206"/>
      <c r="FSW2089" s="2206"/>
      <c r="FSX2089" s="2206"/>
      <c r="FSY2089" s="2206"/>
      <c r="FSZ2089" s="2206"/>
      <c r="FTA2089" s="2206"/>
      <c r="FTB2089" s="2206"/>
      <c r="FTC2089" s="2206"/>
      <c r="FTD2089" s="2206"/>
      <c r="FTE2089" s="2206"/>
      <c r="FTF2089" s="2206"/>
      <c r="FTG2089" s="2206"/>
      <c r="FTH2089" s="2206"/>
      <c r="FTI2089" s="2206"/>
      <c r="FTJ2089" s="2206"/>
      <c r="FTK2089" s="2206"/>
      <c r="FTL2089" s="2206"/>
      <c r="FTM2089" s="2206"/>
      <c r="FTN2089" s="2206"/>
      <c r="FTO2089" s="2206"/>
      <c r="FTP2089" s="2206"/>
      <c r="FTQ2089" s="2206"/>
      <c r="FTR2089" s="2206"/>
      <c r="FTS2089" s="2206"/>
      <c r="FTT2089" s="2206"/>
      <c r="FTU2089" s="2206"/>
      <c r="FTV2089" s="2206"/>
      <c r="FTW2089" s="2206"/>
      <c r="FTX2089" s="2206"/>
      <c r="FTY2089" s="2206"/>
      <c r="FTZ2089" s="2206"/>
      <c r="FUA2089" s="2206"/>
      <c r="FUB2089" s="2206"/>
      <c r="FUC2089" s="2206"/>
      <c r="FUD2089" s="2206"/>
      <c r="FUE2089" s="2206"/>
      <c r="FUF2089" s="2206"/>
      <c r="FUG2089" s="2206"/>
      <c r="FUH2089" s="2206"/>
      <c r="FUI2089" s="2206"/>
      <c r="FUJ2089" s="2206"/>
      <c r="FUK2089" s="2206"/>
      <c r="FUL2089" s="2206"/>
      <c r="FUM2089" s="2206"/>
      <c r="FUN2089" s="2206"/>
      <c r="FUO2089" s="2206"/>
      <c r="FUP2089" s="2206"/>
      <c r="FUQ2089" s="2206"/>
      <c r="FUR2089" s="2206"/>
      <c r="FUS2089" s="2206"/>
      <c r="FUT2089" s="2206"/>
      <c r="FUU2089" s="2206"/>
      <c r="FUV2089" s="2206"/>
      <c r="FUW2089" s="2206"/>
      <c r="FUX2089" s="2206"/>
      <c r="FUY2089" s="2206"/>
      <c r="FUZ2089" s="2206"/>
      <c r="FVA2089" s="2206"/>
      <c r="FVB2089" s="2206"/>
      <c r="FVC2089" s="2206"/>
      <c r="FVD2089" s="2206"/>
      <c r="FVE2089" s="2206"/>
      <c r="FVF2089" s="2206"/>
      <c r="FVG2089" s="2206"/>
      <c r="FVH2089" s="2206"/>
      <c r="FVI2089" s="2206"/>
      <c r="FVJ2089" s="2206"/>
      <c r="FVK2089" s="2206"/>
      <c r="FVL2089" s="2206"/>
      <c r="FVM2089" s="2206"/>
      <c r="FVN2089" s="2206"/>
      <c r="FVO2089" s="2206"/>
      <c r="FVP2089" s="2206"/>
      <c r="FVQ2089" s="2206"/>
      <c r="FVR2089" s="2206"/>
      <c r="FVS2089" s="2206"/>
      <c r="FVT2089" s="2206"/>
      <c r="FVU2089" s="2206"/>
      <c r="FVV2089" s="2206"/>
      <c r="FVW2089" s="2206"/>
      <c r="FVX2089" s="2206"/>
      <c r="FVY2089" s="2206"/>
      <c r="FVZ2089" s="2206"/>
      <c r="FWA2089" s="2206"/>
      <c r="FWB2089" s="2206"/>
      <c r="FWC2089" s="2206"/>
      <c r="FWD2089" s="2206"/>
      <c r="FWE2089" s="2206"/>
      <c r="FWF2089" s="2206"/>
      <c r="FWG2089" s="2206"/>
      <c r="FWH2089" s="2206"/>
      <c r="FWI2089" s="2206"/>
      <c r="FWJ2089" s="2206"/>
      <c r="FWK2089" s="2206"/>
      <c r="FWL2089" s="2206"/>
      <c r="FWM2089" s="2206"/>
      <c r="FWN2089" s="2206"/>
      <c r="FWO2089" s="2206"/>
      <c r="FWP2089" s="2206"/>
      <c r="FWQ2089" s="2206"/>
      <c r="FWR2089" s="2206"/>
      <c r="FWS2089" s="2206"/>
      <c r="FWT2089" s="2206"/>
      <c r="FWU2089" s="2206"/>
      <c r="FWV2089" s="2206"/>
      <c r="FWW2089" s="2206"/>
      <c r="FWX2089" s="2206"/>
      <c r="FWY2089" s="2206"/>
      <c r="FWZ2089" s="2206"/>
      <c r="FXA2089" s="2206"/>
      <c r="FXB2089" s="2206"/>
      <c r="FXC2089" s="2206"/>
      <c r="FXD2089" s="2206"/>
      <c r="FXE2089" s="2206"/>
      <c r="FXF2089" s="2206"/>
      <c r="FXG2089" s="2206"/>
      <c r="FXH2089" s="2206"/>
      <c r="FXI2089" s="2206"/>
      <c r="FXJ2089" s="2206"/>
      <c r="FXK2089" s="2206"/>
      <c r="FXL2089" s="2206"/>
      <c r="FXM2089" s="2206"/>
      <c r="FXN2089" s="2206"/>
      <c r="FXO2089" s="2206"/>
      <c r="FXP2089" s="2206"/>
      <c r="FXQ2089" s="2206"/>
      <c r="FXR2089" s="2206"/>
      <c r="FXS2089" s="2206"/>
      <c r="FXT2089" s="2206"/>
      <c r="FXU2089" s="2206"/>
      <c r="FXV2089" s="2206"/>
      <c r="FXW2089" s="2206"/>
      <c r="FXX2089" s="2206"/>
      <c r="FXY2089" s="2206"/>
      <c r="FXZ2089" s="2206"/>
      <c r="FYA2089" s="2206"/>
      <c r="FYB2089" s="2206"/>
      <c r="FYC2089" s="2206"/>
      <c r="FYD2089" s="2206"/>
      <c r="FYE2089" s="2206"/>
      <c r="FYF2089" s="2206"/>
      <c r="FYG2089" s="2206"/>
      <c r="FYH2089" s="2206"/>
      <c r="FYI2089" s="2206"/>
      <c r="FYJ2089" s="2206"/>
      <c r="FYK2089" s="2206"/>
      <c r="FYL2089" s="2206"/>
      <c r="FYM2089" s="2206"/>
      <c r="FYN2089" s="2206"/>
      <c r="FYO2089" s="2206"/>
      <c r="FYP2089" s="2206"/>
      <c r="FYQ2089" s="2206"/>
      <c r="FYR2089" s="2206"/>
      <c r="FYS2089" s="2206"/>
      <c r="FYT2089" s="2206"/>
      <c r="FYU2089" s="2206"/>
      <c r="FYV2089" s="2206"/>
      <c r="FYW2089" s="2206"/>
      <c r="FYX2089" s="2206"/>
      <c r="FYY2089" s="2206"/>
      <c r="FYZ2089" s="2206"/>
      <c r="FZA2089" s="2206"/>
      <c r="FZB2089" s="2206"/>
      <c r="FZC2089" s="2206"/>
      <c r="FZD2089" s="2206"/>
      <c r="FZE2089" s="2206"/>
      <c r="FZF2089" s="2206"/>
      <c r="FZG2089" s="2206"/>
      <c r="FZH2089" s="2206"/>
      <c r="FZI2089" s="2206"/>
      <c r="FZJ2089" s="2206"/>
      <c r="FZK2089" s="2206"/>
      <c r="FZL2089" s="2206"/>
      <c r="FZM2089" s="2206"/>
      <c r="FZN2089" s="2206"/>
      <c r="FZO2089" s="2206"/>
      <c r="FZP2089" s="2206"/>
      <c r="FZQ2089" s="2206"/>
      <c r="FZR2089" s="2206"/>
      <c r="FZS2089" s="2206"/>
      <c r="FZT2089" s="2206"/>
      <c r="FZU2089" s="2206"/>
      <c r="FZV2089" s="2206"/>
      <c r="FZW2089" s="2206"/>
      <c r="FZX2089" s="2206"/>
      <c r="FZY2089" s="2206"/>
      <c r="FZZ2089" s="2206"/>
      <c r="GAA2089" s="2206"/>
      <c r="GAB2089" s="2206"/>
      <c r="GAC2089" s="2206"/>
      <c r="GAD2089" s="2206"/>
      <c r="GAE2089" s="2206"/>
      <c r="GAF2089" s="2206"/>
      <c r="GAG2089" s="2206"/>
      <c r="GAH2089" s="2206"/>
      <c r="GAI2089" s="2206"/>
      <c r="GAJ2089" s="2206"/>
      <c r="GAK2089" s="2206"/>
      <c r="GAL2089" s="2206"/>
      <c r="GAM2089" s="2206"/>
      <c r="GAN2089" s="2206"/>
      <c r="GAO2089" s="2206"/>
      <c r="GAP2089" s="2206"/>
      <c r="GAQ2089" s="2206"/>
      <c r="GAR2089" s="2206"/>
      <c r="GAS2089" s="2206"/>
      <c r="GAT2089" s="2206"/>
      <c r="GAU2089" s="2206"/>
      <c r="GAV2089" s="2206"/>
      <c r="GAW2089" s="2206"/>
      <c r="GAX2089" s="2206"/>
      <c r="GAY2089" s="2206"/>
      <c r="GAZ2089" s="2206"/>
      <c r="GBA2089" s="2206"/>
      <c r="GBB2089" s="2206"/>
      <c r="GBC2089" s="2206"/>
      <c r="GBD2089" s="2206"/>
      <c r="GBE2089" s="2206"/>
      <c r="GBF2089" s="2206"/>
      <c r="GBG2089" s="2206"/>
      <c r="GBH2089" s="2206"/>
      <c r="GBI2089" s="2206"/>
      <c r="GBJ2089" s="2206"/>
      <c r="GBK2089" s="2206"/>
      <c r="GBL2089" s="2206"/>
      <c r="GBM2089" s="2206"/>
      <c r="GBN2089" s="2206"/>
      <c r="GBO2089" s="2206"/>
      <c r="GBP2089" s="2206"/>
      <c r="GBQ2089" s="2206"/>
      <c r="GBR2089" s="2206"/>
      <c r="GBS2089" s="2206"/>
      <c r="GBT2089" s="2206"/>
      <c r="GBU2089" s="2206"/>
      <c r="GBV2089" s="2206"/>
      <c r="GBW2089" s="2206"/>
      <c r="GBX2089" s="2206"/>
      <c r="GBY2089" s="2206"/>
      <c r="GBZ2089" s="2206"/>
      <c r="GCA2089" s="2206"/>
      <c r="GCB2089" s="2206"/>
      <c r="GCC2089" s="2206"/>
      <c r="GCD2089" s="2206"/>
      <c r="GCE2089" s="2206"/>
      <c r="GCF2089" s="2206"/>
      <c r="GCG2089" s="2206"/>
      <c r="GCH2089" s="2206"/>
      <c r="GCI2089" s="2206"/>
      <c r="GCJ2089" s="2206"/>
      <c r="GCK2089" s="2206"/>
      <c r="GCL2089" s="2206"/>
      <c r="GCM2089" s="2206"/>
      <c r="GCN2089" s="2206"/>
      <c r="GCO2089" s="2206"/>
      <c r="GCP2089" s="2206"/>
      <c r="GCQ2089" s="2206"/>
      <c r="GCR2089" s="2206"/>
      <c r="GCS2089" s="2206"/>
      <c r="GCT2089" s="2206"/>
      <c r="GCU2089" s="2206"/>
      <c r="GCV2089" s="2206"/>
      <c r="GCW2089" s="2206"/>
      <c r="GCX2089" s="2206"/>
      <c r="GCY2089" s="2206"/>
      <c r="GCZ2089" s="2206"/>
      <c r="GDA2089" s="2206"/>
      <c r="GDB2089" s="2206"/>
      <c r="GDC2089" s="2206"/>
      <c r="GDD2089" s="2206"/>
      <c r="GDE2089" s="2206"/>
      <c r="GDF2089" s="2206"/>
      <c r="GDG2089" s="2206"/>
      <c r="GDH2089" s="2206"/>
      <c r="GDI2089" s="2206"/>
      <c r="GDJ2089" s="2206"/>
      <c r="GDK2089" s="2206"/>
      <c r="GDL2089" s="2206"/>
      <c r="GDM2089" s="2206"/>
      <c r="GDN2089" s="2206"/>
      <c r="GDO2089" s="2206"/>
      <c r="GDP2089" s="2206"/>
      <c r="GDQ2089" s="2206"/>
      <c r="GDR2089" s="2206"/>
      <c r="GDS2089" s="2206"/>
      <c r="GDT2089" s="2206"/>
      <c r="GDU2089" s="2206"/>
      <c r="GDV2089" s="2206"/>
      <c r="GDW2089" s="2206"/>
      <c r="GDX2089" s="2206"/>
      <c r="GDY2089" s="2206"/>
      <c r="GDZ2089" s="2206"/>
      <c r="GEA2089" s="2206"/>
      <c r="GEB2089" s="2206"/>
      <c r="GEC2089" s="2206"/>
      <c r="GED2089" s="2206"/>
      <c r="GEE2089" s="2206"/>
      <c r="GEF2089" s="2206"/>
      <c r="GEG2089" s="2206"/>
      <c r="GEH2089" s="2206"/>
      <c r="GEI2089" s="2206"/>
      <c r="GEJ2089" s="2206"/>
      <c r="GEK2089" s="2206"/>
      <c r="GEL2089" s="2206"/>
      <c r="GEM2089" s="2206"/>
      <c r="GEN2089" s="2206"/>
      <c r="GEO2089" s="2206"/>
      <c r="GEP2089" s="2206"/>
      <c r="GEQ2089" s="2206"/>
      <c r="GER2089" s="2206"/>
      <c r="GES2089" s="2206"/>
      <c r="GET2089" s="2206"/>
      <c r="GEU2089" s="2206"/>
      <c r="GEV2089" s="2206"/>
      <c r="GEW2089" s="2206"/>
      <c r="GEX2089" s="2206"/>
      <c r="GEY2089" s="2206"/>
      <c r="GEZ2089" s="2206"/>
      <c r="GFA2089" s="2206"/>
      <c r="GFB2089" s="2206"/>
      <c r="GFC2089" s="2206"/>
      <c r="GFD2089" s="2206"/>
      <c r="GFE2089" s="2206"/>
      <c r="GFF2089" s="2206"/>
      <c r="GFG2089" s="2206"/>
      <c r="GFH2089" s="2206"/>
      <c r="GFI2089" s="2206"/>
      <c r="GFJ2089" s="2206"/>
      <c r="GFK2089" s="2206"/>
      <c r="GFL2089" s="2206"/>
      <c r="GFM2089" s="2206"/>
      <c r="GFN2089" s="2206"/>
      <c r="GFO2089" s="2206"/>
      <c r="GFP2089" s="2206"/>
      <c r="GFQ2089" s="2206"/>
      <c r="GFR2089" s="2206"/>
      <c r="GFS2089" s="2206"/>
      <c r="GFT2089" s="2206"/>
      <c r="GFU2089" s="2206"/>
      <c r="GFV2089" s="2206"/>
      <c r="GFW2089" s="2206"/>
      <c r="GFX2089" s="2206"/>
      <c r="GFY2089" s="2206"/>
      <c r="GFZ2089" s="2206"/>
      <c r="GGA2089" s="2206"/>
      <c r="GGB2089" s="2206"/>
      <c r="GGC2089" s="2206"/>
      <c r="GGD2089" s="2206"/>
      <c r="GGE2089" s="2206"/>
      <c r="GGF2089" s="2206"/>
      <c r="GGG2089" s="2206"/>
      <c r="GGH2089" s="2206"/>
      <c r="GGI2089" s="2206"/>
      <c r="GGJ2089" s="2206"/>
      <c r="GGK2089" s="2206"/>
      <c r="GGL2089" s="2206"/>
      <c r="GGM2089" s="2206"/>
      <c r="GGN2089" s="2206"/>
      <c r="GGO2089" s="2206"/>
      <c r="GGP2089" s="2206"/>
      <c r="GGQ2089" s="2206"/>
      <c r="GGR2089" s="2206"/>
      <c r="GGS2089" s="2206"/>
      <c r="GGT2089" s="2206"/>
      <c r="GGU2089" s="2206"/>
      <c r="GGV2089" s="2206"/>
      <c r="GGW2089" s="2206"/>
      <c r="GGX2089" s="2206"/>
      <c r="GGY2089" s="2206"/>
      <c r="GGZ2089" s="2206"/>
      <c r="GHA2089" s="2206"/>
      <c r="GHB2089" s="2206"/>
      <c r="GHC2089" s="2206"/>
      <c r="GHD2089" s="2206"/>
      <c r="GHE2089" s="2206"/>
      <c r="GHF2089" s="2206"/>
      <c r="GHG2089" s="2206"/>
      <c r="GHH2089" s="2206"/>
      <c r="GHI2089" s="2206"/>
      <c r="GHJ2089" s="2206"/>
      <c r="GHK2089" s="2206"/>
      <c r="GHL2089" s="2206"/>
      <c r="GHM2089" s="2206"/>
      <c r="GHN2089" s="2206"/>
      <c r="GHO2089" s="2206"/>
      <c r="GHP2089" s="2206"/>
      <c r="GHQ2089" s="2206"/>
      <c r="GHR2089" s="2206"/>
      <c r="GHS2089" s="2206"/>
      <c r="GHT2089" s="2206"/>
      <c r="GHU2089" s="2206"/>
      <c r="GHV2089" s="2206"/>
      <c r="GHW2089" s="2206"/>
      <c r="GHX2089" s="2206"/>
      <c r="GHY2089" s="2206"/>
      <c r="GHZ2089" s="2206"/>
      <c r="GIA2089" s="2206"/>
      <c r="GIB2089" s="2206"/>
      <c r="GIC2089" s="2206"/>
      <c r="GID2089" s="2206"/>
      <c r="GIE2089" s="2206"/>
      <c r="GIF2089" s="2206"/>
      <c r="GIG2089" s="2206"/>
      <c r="GIH2089" s="2206"/>
      <c r="GII2089" s="2206"/>
      <c r="GIJ2089" s="2206"/>
      <c r="GIK2089" s="2206"/>
      <c r="GIL2089" s="2206"/>
      <c r="GIM2089" s="2206"/>
      <c r="GIN2089" s="2206"/>
      <c r="GIO2089" s="2206"/>
      <c r="GIP2089" s="2206"/>
      <c r="GIQ2089" s="2206"/>
      <c r="GIR2089" s="2206"/>
      <c r="GIS2089" s="2206"/>
      <c r="GIT2089" s="2206"/>
      <c r="GIU2089" s="2206"/>
      <c r="GIV2089" s="2206"/>
      <c r="GIW2089" s="2206"/>
      <c r="GIX2089" s="2206"/>
      <c r="GIY2089" s="2206"/>
      <c r="GIZ2089" s="2206"/>
      <c r="GJA2089" s="2206"/>
      <c r="GJB2089" s="2206"/>
      <c r="GJC2089" s="2206"/>
      <c r="GJD2089" s="2206"/>
      <c r="GJE2089" s="2206"/>
      <c r="GJF2089" s="2206"/>
      <c r="GJG2089" s="2206"/>
      <c r="GJH2089" s="2206"/>
      <c r="GJI2089" s="2206"/>
      <c r="GJJ2089" s="2206"/>
      <c r="GJK2089" s="2206"/>
      <c r="GJL2089" s="2206"/>
      <c r="GJM2089" s="2206"/>
      <c r="GJN2089" s="2206"/>
      <c r="GJO2089" s="2206"/>
      <c r="GJP2089" s="2206"/>
      <c r="GJQ2089" s="2206"/>
      <c r="GJR2089" s="2206"/>
      <c r="GJS2089" s="2206"/>
      <c r="GJT2089" s="2206"/>
      <c r="GJU2089" s="2206"/>
      <c r="GJV2089" s="2206"/>
      <c r="GJW2089" s="2206"/>
      <c r="GJX2089" s="2206"/>
      <c r="GJY2089" s="2206"/>
      <c r="GJZ2089" s="2206"/>
      <c r="GKA2089" s="2206"/>
      <c r="GKB2089" s="2206"/>
      <c r="GKC2089" s="2206"/>
      <c r="GKD2089" s="2206"/>
      <c r="GKE2089" s="2206"/>
      <c r="GKF2089" s="2206"/>
      <c r="GKG2089" s="2206"/>
      <c r="GKH2089" s="2206"/>
      <c r="GKI2089" s="2206"/>
      <c r="GKJ2089" s="2206"/>
      <c r="GKK2089" s="2206"/>
      <c r="GKL2089" s="2206"/>
      <c r="GKM2089" s="2206"/>
      <c r="GKN2089" s="2206"/>
      <c r="GKO2089" s="2206"/>
      <c r="GKP2089" s="2206"/>
      <c r="GKQ2089" s="2206"/>
      <c r="GKR2089" s="2206"/>
      <c r="GKS2089" s="2206"/>
      <c r="GKT2089" s="2206"/>
      <c r="GKU2089" s="2206"/>
      <c r="GKV2089" s="2206"/>
      <c r="GKW2089" s="2206"/>
      <c r="GKX2089" s="2206"/>
      <c r="GKY2089" s="2206"/>
      <c r="GKZ2089" s="2206"/>
      <c r="GLA2089" s="2206"/>
      <c r="GLB2089" s="2206"/>
      <c r="GLC2089" s="2206"/>
      <c r="GLD2089" s="2206"/>
      <c r="GLE2089" s="2206"/>
      <c r="GLF2089" s="2206"/>
      <c r="GLG2089" s="2206"/>
      <c r="GLH2089" s="2206"/>
      <c r="GLI2089" s="2206"/>
      <c r="GLJ2089" s="2206"/>
      <c r="GLK2089" s="2206"/>
      <c r="GLL2089" s="2206"/>
      <c r="GLM2089" s="2206"/>
      <c r="GLN2089" s="2206"/>
      <c r="GLO2089" s="2206"/>
      <c r="GLP2089" s="2206"/>
      <c r="GLQ2089" s="2206"/>
      <c r="GLR2089" s="2206"/>
      <c r="GLS2089" s="2206"/>
      <c r="GLT2089" s="2206"/>
      <c r="GLU2089" s="2206"/>
      <c r="GLV2089" s="2206"/>
      <c r="GLW2089" s="2206"/>
      <c r="GLX2089" s="2206"/>
      <c r="GLY2089" s="2206"/>
      <c r="GLZ2089" s="2206"/>
      <c r="GMA2089" s="2206"/>
      <c r="GMB2089" s="2206"/>
      <c r="GMC2089" s="2206"/>
      <c r="GMD2089" s="2206"/>
      <c r="GME2089" s="2206"/>
      <c r="GMF2089" s="2206"/>
      <c r="GMG2089" s="2206"/>
      <c r="GMH2089" s="2206"/>
      <c r="GMI2089" s="2206"/>
      <c r="GMJ2089" s="2206"/>
      <c r="GMK2089" s="2206"/>
      <c r="GML2089" s="2206"/>
      <c r="GMM2089" s="2206"/>
      <c r="GMN2089" s="2206"/>
      <c r="GMO2089" s="2206"/>
      <c r="GMP2089" s="2206"/>
      <c r="GMQ2089" s="2206"/>
      <c r="GMR2089" s="2206"/>
      <c r="GMS2089" s="2206"/>
      <c r="GMT2089" s="2206"/>
      <c r="GMU2089" s="2206"/>
      <c r="GMV2089" s="2206"/>
      <c r="GMW2089" s="2206"/>
      <c r="GMX2089" s="2206"/>
      <c r="GMY2089" s="2206"/>
      <c r="GMZ2089" s="2206"/>
      <c r="GNA2089" s="2206"/>
      <c r="GNB2089" s="2206"/>
      <c r="GNC2089" s="2206"/>
      <c r="GND2089" s="2206"/>
      <c r="GNE2089" s="2206"/>
      <c r="GNF2089" s="2206"/>
      <c r="GNG2089" s="2206"/>
      <c r="GNH2089" s="2206"/>
      <c r="GNI2089" s="2206"/>
      <c r="GNJ2089" s="2206"/>
      <c r="GNK2089" s="2206"/>
      <c r="GNL2089" s="2206"/>
      <c r="GNM2089" s="2206"/>
      <c r="GNN2089" s="2206"/>
      <c r="GNO2089" s="2206"/>
      <c r="GNP2089" s="2206"/>
      <c r="GNQ2089" s="2206"/>
      <c r="GNR2089" s="2206"/>
      <c r="GNS2089" s="2206"/>
      <c r="GNT2089" s="2206"/>
      <c r="GNU2089" s="2206"/>
      <c r="GNV2089" s="2206"/>
      <c r="GNW2089" s="2206"/>
      <c r="GNX2089" s="2206"/>
      <c r="GNY2089" s="2206"/>
      <c r="GNZ2089" s="2206"/>
      <c r="GOA2089" s="2206"/>
      <c r="GOB2089" s="2206"/>
      <c r="GOC2089" s="2206"/>
      <c r="GOD2089" s="2206"/>
      <c r="GOE2089" s="2206"/>
      <c r="GOF2089" s="2206"/>
      <c r="GOG2089" s="2206"/>
      <c r="GOH2089" s="2206"/>
      <c r="GOI2089" s="2206"/>
      <c r="GOJ2089" s="2206"/>
      <c r="GOK2089" s="2206"/>
      <c r="GOL2089" s="2206"/>
      <c r="GOM2089" s="2206"/>
      <c r="GON2089" s="2206"/>
      <c r="GOO2089" s="2206"/>
      <c r="GOP2089" s="2206"/>
      <c r="GOQ2089" s="2206"/>
      <c r="GOR2089" s="2206"/>
      <c r="GOS2089" s="2206"/>
      <c r="GOT2089" s="2206"/>
      <c r="GOU2089" s="2206"/>
      <c r="GOV2089" s="2206"/>
      <c r="GOW2089" s="2206"/>
      <c r="GOX2089" s="2206"/>
      <c r="GOY2089" s="2206"/>
      <c r="GOZ2089" s="2206"/>
      <c r="GPA2089" s="2206"/>
      <c r="GPB2089" s="2206"/>
      <c r="GPC2089" s="2206"/>
      <c r="GPD2089" s="2206"/>
      <c r="GPE2089" s="2206"/>
      <c r="GPF2089" s="2206"/>
      <c r="GPG2089" s="2206"/>
      <c r="GPH2089" s="2206"/>
      <c r="GPI2089" s="2206"/>
      <c r="GPJ2089" s="2206"/>
      <c r="GPK2089" s="2206"/>
      <c r="GPL2089" s="2206"/>
      <c r="GPM2089" s="2206"/>
      <c r="GPN2089" s="2206"/>
      <c r="GPO2089" s="2206"/>
      <c r="GPP2089" s="2206"/>
      <c r="GPQ2089" s="2206"/>
      <c r="GPR2089" s="2206"/>
      <c r="GPS2089" s="2206"/>
      <c r="GPT2089" s="2206"/>
      <c r="GPU2089" s="2206"/>
      <c r="GPV2089" s="2206"/>
      <c r="GPW2089" s="2206"/>
      <c r="GPX2089" s="2206"/>
      <c r="GPY2089" s="2206"/>
      <c r="GPZ2089" s="2206"/>
      <c r="GQA2089" s="2206"/>
      <c r="GQB2089" s="2206"/>
      <c r="GQC2089" s="2206"/>
      <c r="GQD2089" s="2206"/>
      <c r="GQE2089" s="2206"/>
      <c r="GQF2089" s="2206"/>
      <c r="GQG2089" s="2206"/>
      <c r="GQH2089" s="2206"/>
      <c r="GQI2089" s="2206"/>
      <c r="GQJ2089" s="2206"/>
      <c r="GQK2089" s="2206"/>
      <c r="GQL2089" s="2206"/>
      <c r="GQM2089" s="2206"/>
      <c r="GQN2089" s="2206"/>
      <c r="GQO2089" s="2206"/>
      <c r="GQP2089" s="2206"/>
      <c r="GQQ2089" s="2206"/>
      <c r="GQR2089" s="2206"/>
      <c r="GQS2089" s="2206"/>
      <c r="GQT2089" s="2206"/>
      <c r="GQU2089" s="2206"/>
      <c r="GQV2089" s="2206"/>
      <c r="GQW2089" s="2206"/>
      <c r="GQX2089" s="2206"/>
      <c r="GQY2089" s="2206"/>
      <c r="GQZ2089" s="2206"/>
      <c r="GRA2089" s="2206"/>
      <c r="GRB2089" s="2206"/>
      <c r="GRC2089" s="2206"/>
      <c r="GRD2089" s="2206"/>
      <c r="GRE2089" s="2206"/>
      <c r="GRF2089" s="2206"/>
      <c r="GRG2089" s="2206"/>
      <c r="GRH2089" s="2206"/>
      <c r="GRI2089" s="2206"/>
      <c r="GRJ2089" s="2206"/>
      <c r="GRK2089" s="2206"/>
      <c r="GRL2089" s="2206"/>
      <c r="GRM2089" s="2206"/>
      <c r="GRN2089" s="2206"/>
      <c r="GRO2089" s="2206"/>
      <c r="GRP2089" s="2206"/>
      <c r="GRQ2089" s="2206"/>
      <c r="GRR2089" s="2206"/>
      <c r="GRS2089" s="2206"/>
      <c r="GRT2089" s="2206"/>
      <c r="GRU2089" s="2206"/>
      <c r="GRV2089" s="2206"/>
      <c r="GRW2089" s="2206"/>
      <c r="GRX2089" s="2206"/>
      <c r="GRY2089" s="2206"/>
      <c r="GRZ2089" s="2206"/>
      <c r="GSA2089" s="2206"/>
      <c r="GSB2089" s="2206"/>
      <c r="GSC2089" s="2206"/>
      <c r="GSD2089" s="2206"/>
      <c r="GSE2089" s="2206"/>
      <c r="GSF2089" s="2206"/>
      <c r="GSG2089" s="2206"/>
      <c r="GSH2089" s="2206"/>
      <c r="GSI2089" s="2206"/>
      <c r="GSJ2089" s="2206"/>
      <c r="GSK2089" s="2206"/>
      <c r="GSL2089" s="2206"/>
      <c r="GSM2089" s="2206"/>
      <c r="GSN2089" s="2206"/>
      <c r="GSO2089" s="2206"/>
      <c r="GSP2089" s="2206"/>
      <c r="GSQ2089" s="2206"/>
      <c r="GSR2089" s="2206"/>
      <c r="GSS2089" s="2206"/>
      <c r="GST2089" s="2206"/>
      <c r="GSU2089" s="2206"/>
      <c r="GSV2089" s="2206"/>
      <c r="GSW2089" s="2206"/>
      <c r="GSX2089" s="2206"/>
      <c r="GSY2089" s="2206"/>
      <c r="GSZ2089" s="2206"/>
      <c r="GTA2089" s="2206"/>
      <c r="GTB2089" s="2206"/>
      <c r="GTC2089" s="2206"/>
      <c r="GTD2089" s="2206"/>
      <c r="GTE2089" s="2206"/>
      <c r="GTF2089" s="2206"/>
      <c r="GTG2089" s="2206"/>
      <c r="GTH2089" s="2206"/>
      <c r="GTI2089" s="2206"/>
      <c r="GTJ2089" s="2206"/>
      <c r="GTK2089" s="2206"/>
      <c r="GTL2089" s="2206"/>
      <c r="GTM2089" s="2206"/>
      <c r="GTN2089" s="2206"/>
      <c r="GTO2089" s="2206"/>
      <c r="GTP2089" s="2206"/>
      <c r="GTQ2089" s="2206"/>
      <c r="GTR2089" s="2206"/>
      <c r="GTS2089" s="2206"/>
      <c r="GTT2089" s="2206"/>
      <c r="GTU2089" s="2206"/>
      <c r="GTV2089" s="2206"/>
      <c r="GTW2089" s="2206"/>
      <c r="GTX2089" s="2206"/>
      <c r="GTY2089" s="2206"/>
      <c r="GTZ2089" s="2206"/>
      <c r="GUA2089" s="2206"/>
      <c r="GUB2089" s="2206"/>
      <c r="GUC2089" s="2206"/>
      <c r="GUD2089" s="2206"/>
      <c r="GUE2089" s="2206"/>
      <c r="GUF2089" s="2206"/>
      <c r="GUG2089" s="2206"/>
      <c r="GUH2089" s="2206"/>
      <c r="GUI2089" s="2206"/>
      <c r="GUJ2089" s="2206"/>
      <c r="GUK2089" s="2206"/>
      <c r="GUL2089" s="2206"/>
      <c r="GUM2089" s="2206"/>
      <c r="GUN2089" s="2206"/>
      <c r="GUO2089" s="2206"/>
      <c r="GUP2089" s="2206"/>
      <c r="GUQ2089" s="2206"/>
      <c r="GUR2089" s="2206"/>
      <c r="GUS2089" s="2206"/>
      <c r="GUT2089" s="2206"/>
      <c r="GUU2089" s="2206"/>
      <c r="GUV2089" s="2206"/>
      <c r="GUW2089" s="2206"/>
      <c r="GUX2089" s="2206"/>
      <c r="GUY2089" s="2206"/>
      <c r="GUZ2089" s="2206"/>
      <c r="GVA2089" s="2206"/>
      <c r="GVB2089" s="2206"/>
      <c r="GVC2089" s="2206"/>
      <c r="GVD2089" s="2206"/>
      <c r="GVE2089" s="2206"/>
      <c r="GVF2089" s="2206"/>
      <c r="GVG2089" s="2206"/>
      <c r="GVH2089" s="2206"/>
      <c r="GVI2089" s="2206"/>
      <c r="GVJ2089" s="2206"/>
      <c r="GVK2089" s="2206"/>
      <c r="GVL2089" s="2206"/>
      <c r="GVM2089" s="2206"/>
      <c r="GVN2089" s="2206"/>
      <c r="GVO2089" s="2206"/>
      <c r="GVP2089" s="2206"/>
      <c r="GVQ2089" s="2206"/>
      <c r="GVR2089" s="2206"/>
      <c r="GVS2089" s="2206"/>
      <c r="GVT2089" s="2206"/>
      <c r="GVU2089" s="2206"/>
      <c r="GVV2089" s="2206"/>
      <c r="GVW2089" s="2206"/>
      <c r="GVX2089" s="2206"/>
      <c r="GVY2089" s="2206"/>
      <c r="GVZ2089" s="2206"/>
      <c r="GWA2089" s="2206"/>
      <c r="GWB2089" s="2206"/>
      <c r="GWC2089" s="2206"/>
      <c r="GWD2089" s="2206"/>
      <c r="GWE2089" s="2206"/>
      <c r="GWF2089" s="2206"/>
      <c r="GWG2089" s="2206"/>
      <c r="GWH2089" s="2206"/>
      <c r="GWI2089" s="2206"/>
      <c r="GWJ2089" s="2206"/>
      <c r="GWK2089" s="2206"/>
      <c r="GWL2089" s="2206"/>
      <c r="GWM2089" s="2206"/>
      <c r="GWN2089" s="2206"/>
      <c r="GWO2089" s="2206"/>
      <c r="GWP2089" s="2206"/>
      <c r="GWQ2089" s="2206"/>
      <c r="GWR2089" s="2206"/>
      <c r="GWS2089" s="2206"/>
      <c r="GWT2089" s="2206"/>
      <c r="GWU2089" s="2206"/>
      <c r="GWV2089" s="2206"/>
      <c r="GWW2089" s="2206"/>
      <c r="GWX2089" s="2206"/>
      <c r="GWY2089" s="2206"/>
      <c r="GWZ2089" s="2206"/>
      <c r="GXA2089" s="2206"/>
      <c r="GXB2089" s="2206"/>
      <c r="GXC2089" s="2206"/>
      <c r="GXD2089" s="2206"/>
      <c r="GXE2089" s="2206"/>
      <c r="GXF2089" s="2206"/>
      <c r="GXG2089" s="2206"/>
      <c r="GXH2089" s="2206"/>
      <c r="GXI2089" s="2206"/>
      <c r="GXJ2089" s="2206"/>
      <c r="GXK2089" s="2206"/>
      <c r="GXL2089" s="2206"/>
      <c r="GXM2089" s="2206"/>
      <c r="GXN2089" s="2206"/>
      <c r="GXO2089" s="2206"/>
      <c r="GXP2089" s="2206"/>
      <c r="GXQ2089" s="2206"/>
      <c r="GXR2089" s="2206"/>
      <c r="GXS2089" s="2206"/>
      <c r="GXT2089" s="2206"/>
      <c r="GXU2089" s="2206"/>
      <c r="GXV2089" s="2206"/>
      <c r="GXW2089" s="2206"/>
      <c r="GXX2089" s="2206"/>
      <c r="GXY2089" s="2206"/>
      <c r="GXZ2089" s="2206"/>
      <c r="GYA2089" s="2206"/>
      <c r="GYB2089" s="2206"/>
      <c r="GYC2089" s="2206"/>
      <c r="GYD2089" s="2206"/>
      <c r="GYE2089" s="2206"/>
      <c r="GYF2089" s="2206"/>
      <c r="GYG2089" s="2206"/>
      <c r="GYH2089" s="2206"/>
      <c r="GYI2089" s="2206"/>
      <c r="GYJ2089" s="2206"/>
      <c r="GYK2089" s="2206"/>
      <c r="GYL2089" s="2206"/>
      <c r="GYM2089" s="2206"/>
      <c r="GYN2089" s="2206"/>
      <c r="GYO2089" s="2206"/>
      <c r="GYP2089" s="2206"/>
      <c r="GYQ2089" s="2206"/>
      <c r="GYR2089" s="2206"/>
      <c r="GYS2089" s="2206"/>
      <c r="GYT2089" s="2206"/>
      <c r="GYU2089" s="2206"/>
      <c r="GYV2089" s="2206"/>
      <c r="GYW2089" s="2206"/>
      <c r="GYX2089" s="2206"/>
      <c r="GYY2089" s="2206"/>
      <c r="GYZ2089" s="2206"/>
      <c r="GZA2089" s="2206"/>
      <c r="GZB2089" s="2206"/>
      <c r="GZC2089" s="2206"/>
      <c r="GZD2089" s="2206"/>
      <c r="GZE2089" s="2206"/>
      <c r="GZF2089" s="2206"/>
      <c r="GZG2089" s="2206"/>
      <c r="GZH2089" s="2206"/>
      <c r="GZI2089" s="2206"/>
      <c r="GZJ2089" s="2206"/>
      <c r="GZK2089" s="2206"/>
      <c r="GZL2089" s="2206"/>
      <c r="GZM2089" s="2206"/>
      <c r="GZN2089" s="2206"/>
      <c r="GZO2089" s="2206"/>
      <c r="GZP2089" s="2206"/>
      <c r="GZQ2089" s="2206"/>
      <c r="GZR2089" s="2206"/>
      <c r="GZS2089" s="2206"/>
      <c r="GZT2089" s="2206"/>
      <c r="GZU2089" s="2206"/>
      <c r="GZV2089" s="2206"/>
      <c r="GZW2089" s="2206"/>
      <c r="GZX2089" s="2206"/>
      <c r="GZY2089" s="2206"/>
      <c r="GZZ2089" s="2206"/>
      <c r="HAA2089" s="2206"/>
      <c r="HAB2089" s="2206"/>
      <c r="HAC2089" s="2206"/>
      <c r="HAD2089" s="2206"/>
      <c r="HAE2089" s="2206"/>
      <c r="HAF2089" s="2206"/>
      <c r="HAG2089" s="2206"/>
      <c r="HAH2089" s="2206"/>
      <c r="HAI2089" s="2206"/>
      <c r="HAJ2089" s="2206"/>
      <c r="HAK2089" s="2206"/>
      <c r="HAL2089" s="2206"/>
      <c r="HAM2089" s="2206"/>
      <c r="HAN2089" s="2206"/>
      <c r="HAO2089" s="2206"/>
      <c r="HAP2089" s="2206"/>
      <c r="HAQ2089" s="2206"/>
      <c r="HAR2089" s="2206"/>
      <c r="HAS2089" s="2206"/>
      <c r="HAT2089" s="2206"/>
      <c r="HAU2089" s="2206"/>
      <c r="HAV2089" s="2206"/>
      <c r="HAW2089" s="2206"/>
      <c r="HAX2089" s="2206"/>
      <c r="HAY2089" s="2206"/>
      <c r="HAZ2089" s="2206"/>
      <c r="HBA2089" s="2206"/>
      <c r="HBB2089" s="2206"/>
      <c r="HBC2089" s="2206"/>
      <c r="HBD2089" s="2206"/>
      <c r="HBE2089" s="2206"/>
      <c r="HBF2089" s="2206"/>
      <c r="HBG2089" s="2206"/>
      <c r="HBH2089" s="2206"/>
      <c r="HBI2089" s="2206"/>
      <c r="HBJ2089" s="2206"/>
      <c r="HBK2089" s="2206"/>
      <c r="HBL2089" s="2206"/>
      <c r="HBM2089" s="2206"/>
      <c r="HBN2089" s="2206"/>
      <c r="HBO2089" s="2206"/>
      <c r="HBP2089" s="2206"/>
      <c r="HBQ2089" s="2206"/>
      <c r="HBR2089" s="2206"/>
      <c r="HBS2089" s="2206"/>
      <c r="HBT2089" s="2206"/>
      <c r="HBU2089" s="2206"/>
      <c r="HBV2089" s="2206"/>
      <c r="HBW2089" s="2206"/>
      <c r="HBX2089" s="2206"/>
      <c r="HBY2089" s="2206"/>
      <c r="HBZ2089" s="2206"/>
      <c r="HCA2089" s="2206"/>
      <c r="HCB2089" s="2206"/>
      <c r="HCC2089" s="2206"/>
      <c r="HCD2089" s="2206"/>
      <c r="HCE2089" s="2206"/>
      <c r="HCF2089" s="2206"/>
      <c r="HCG2089" s="2206"/>
      <c r="HCH2089" s="2206"/>
      <c r="HCI2089" s="2206"/>
      <c r="HCJ2089" s="2206"/>
      <c r="HCK2089" s="2206"/>
      <c r="HCL2089" s="2206"/>
      <c r="HCM2089" s="2206"/>
      <c r="HCN2089" s="2206"/>
      <c r="HCO2089" s="2206"/>
      <c r="HCP2089" s="2206"/>
      <c r="HCQ2089" s="2206"/>
      <c r="HCR2089" s="2206"/>
      <c r="HCS2089" s="2206"/>
      <c r="HCT2089" s="2206"/>
      <c r="HCU2089" s="2206"/>
      <c r="HCV2089" s="2206"/>
      <c r="HCW2089" s="2206"/>
      <c r="HCX2089" s="2206"/>
      <c r="HCY2089" s="2206"/>
      <c r="HCZ2089" s="2206"/>
      <c r="HDA2089" s="2206"/>
      <c r="HDB2089" s="2206"/>
      <c r="HDC2089" s="2206"/>
      <c r="HDD2089" s="2206"/>
      <c r="HDE2089" s="2206"/>
      <c r="HDF2089" s="2206"/>
      <c r="HDG2089" s="2206"/>
      <c r="HDH2089" s="2206"/>
      <c r="HDI2089" s="2206"/>
      <c r="HDJ2089" s="2206"/>
      <c r="HDK2089" s="2206"/>
      <c r="HDL2089" s="2206"/>
      <c r="HDM2089" s="2206"/>
      <c r="HDN2089" s="2206"/>
      <c r="HDO2089" s="2206"/>
      <c r="HDP2089" s="2206"/>
      <c r="HDQ2089" s="2206"/>
      <c r="HDR2089" s="2206"/>
      <c r="HDS2089" s="2206"/>
      <c r="HDT2089" s="2206"/>
      <c r="HDU2089" s="2206"/>
      <c r="HDV2089" s="2206"/>
      <c r="HDW2089" s="2206"/>
      <c r="HDX2089" s="2206"/>
      <c r="HDY2089" s="2206"/>
      <c r="HDZ2089" s="2206"/>
      <c r="HEA2089" s="2206"/>
      <c r="HEB2089" s="2206"/>
      <c r="HEC2089" s="2206"/>
      <c r="HED2089" s="2206"/>
      <c r="HEE2089" s="2206"/>
      <c r="HEF2089" s="2206"/>
      <c r="HEG2089" s="2206"/>
      <c r="HEH2089" s="2206"/>
      <c r="HEI2089" s="2206"/>
      <c r="HEJ2089" s="2206"/>
      <c r="HEK2089" s="2206"/>
      <c r="HEL2089" s="2206"/>
      <c r="HEM2089" s="2206"/>
      <c r="HEN2089" s="2206"/>
      <c r="HEO2089" s="2206"/>
      <c r="HEP2089" s="2206"/>
      <c r="HEQ2089" s="2206"/>
      <c r="HER2089" s="2206"/>
      <c r="HES2089" s="2206"/>
      <c r="HET2089" s="2206"/>
      <c r="HEU2089" s="2206"/>
      <c r="HEV2089" s="2206"/>
      <c r="HEW2089" s="2206"/>
      <c r="HEX2089" s="2206"/>
      <c r="HEY2089" s="2206"/>
      <c r="HEZ2089" s="2206"/>
      <c r="HFA2089" s="2206"/>
      <c r="HFB2089" s="2206"/>
      <c r="HFC2089" s="2206"/>
      <c r="HFD2089" s="2206"/>
      <c r="HFE2089" s="2206"/>
      <c r="HFF2089" s="2206"/>
      <c r="HFG2089" s="2206"/>
      <c r="HFH2089" s="2206"/>
      <c r="HFI2089" s="2206"/>
      <c r="HFJ2089" s="2206"/>
      <c r="HFK2089" s="2206"/>
      <c r="HFL2089" s="2206"/>
      <c r="HFM2089" s="2206"/>
      <c r="HFN2089" s="2206"/>
      <c r="HFO2089" s="2206"/>
      <c r="HFP2089" s="2206"/>
      <c r="HFQ2089" s="2206"/>
      <c r="HFR2089" s="2206"/>
      <c r="HFS2089" s="2206"/>
      <c r="HFT2089" s="2206"/>
      <c r="HFU2089" s="2206"/>
      <c r="HFV2089" s="2206"/>
      <c r="HFW2089" s="2206"/>
      <c r="HFX2089" s="2206"/>
      <c r="HFY2089" s="2206"/>
      <c r="HFZ2089" s="2206"/>
      <c r="HGA2089" s="2206"/>
      <c r="HGB2089" s="2206"/>
      <c r="HGC2089" s="2206"/>
      <c r="HGD2089" s="2206"/>
      <c r="HGE2089" s="2206"/>
      <c r="HGF2089" s="2206"/>
      <c r="HGG2089" s="2206"/>
      <c r="HGH2089" s="2206"/>
      <c r="HGI2089" s="2206"/>
      <c r="HGJ2089" s="2206"/>
      <c r="HGK2089" s="2206"/>
      <c r="HGL2089" s="2206"/>
      <c r="HGM2089" s="2206"/>
      <c r="HGN2089" s="2206"/>
      <c r="HGO2089" s="2206"/>
      <c r="HGP2089" s="2206"/>
      <c r="HGQ2089" s="2206"/>
      <c r="HGR2089" s="2206"/>
      <c r="HGS2089" s="2206"/>
      <c r="HGT2089" s="2206"/>
      <c r="HGU2089" s="2206"/>
      <c r="HGV2089" s="2206"/>
      <c r="HGW2089" s="2206"/>
      <c r="HGX2089" s="2206"/>
      <c r="HGY2089" s="2206"/>
      <c r="HGZ2089" s="2206"/>
      <c r="HHA2089" s="2206"/>
      <c r="HHB2089" s="2206"/>
      <c r="HHC2089" s="2206"/>
      <c r="HHD2089" s="2206"/>
      <c r="HHE2089" s="2206"/>
      <c r="HHF2089" s="2206"/>
      <c r="HHG2089" s="2206"/>
      <c r="HHH2089" s="2206"/>
      <c r="HHI2089" s="2206"/>
      <c r="HHJ2089" s="2206"/>
      <c r="HHK2089" s="2206"/>
      <c r="HHL2089" s="2206"/>
      <c r="HHM2089" s="2206"/>
      <c r="HHN2089" s="2206"/>
      <c r="HHO2089" s="2206"/>
      <c r="HHP2089" s="2206"/>
      <c r="HHQ2089" s="2206"/>
      <c r="HHR2089" s="2206"/>
      <c r="HHS2089" s="2206"/>
      <c r="HHT2089" s="2206"/>
      <c r="HHU2089" s="2206"/>
      <c r="HHV2089" s="2206"/>
      <c r="HHW2089" s="2206"/>
      <c r="HHX2089" s="2206"/>
      <c r="HHY2089" s="2206"/>
      <c r="HHZ2089" s="2206"/>
      <c r="HIA2089" s="2206"/>
      <c r="HIB2089" s="2206"/>
      <c r="HIC2089" s="2206"/>
      <c r="HID2089" s="2206"/>
      <c r="HIE2089" s="2206"/>
      <c r="HIF2089" s="2206"/>
      <c r="HIG2089" s="2206"/>
      <c r="HIH2089" s="2206"/>
      <c r="HII2089" s="2206"/>
      <c r="HIJ2089" s="2206"/>
      <c r="HIK2089" s="2206"/>
      <c r="HIL2089" s="2206"/>
      <c r="HIM2089" s="2206"/>
      <c r="HIN2089" s="2206"/>
      <c r="HIO2089" s="2206"/>
      <c r="HIP2089" s="2206"/>
      <c r="HIQ2089" s="2206"/>
      <c r="HIR2089" s="2206"/>
      <c r="HIS2089" s="2206"/>
      <c r="HIT2089" s="2206"/>
      <c r="HIU2089" s="2206"/>
      <c r="HIV2089" s="2206"/>
      <c r="HIW2089" s="2206"/>
      <c r="HIX2089" s="2206"/>
      <c r="HIY2089" s="2206"/>
      <c r="HIZ2089" s="2206"/>
      <c r="HJA2089" s="2206"/>
      <c r="HJB2089" s="2206"/>
      <c r="HJC2089" s="2206"/>
      <c r="HJD2089" s="2206"/>
      <c r="HJE2089" s="2206"/>
      <c r="HJF2089" s="2206"/>
      <c r="HJG2089" s="2206"/>
      <c r="HJH2089" s="2206"/>
      <c r="HJI2089" s="2206"/>
      <c r="HJJ2089" s="2206"/>
      <c r="HJK2089" s="2206"/>
      <c r="HJL2089" s="2206"/>
      <c r="HJM2089" s="2206"/>
      <c r="HJN2089" s="2206"/>
      <c r="HJO2089" s="2206"/>
      <c r="HJP2089" s="2206"/>
      <c r="HJQ2089" s="2206"/>
      <c r="HJR2089" s="2206"/>
      <c r="HJS2089" s="2206"/>
      <c r="HJT2089" s="2206"/>
      <c r="HJU2089" s="2206"/>
      <c r="HJV2089" s="2206"/>
      <c r="HJW2089" s="2206"/>
      <c r="HJX2089" s="2206"/>
      <c r="HJY2089" s="2206"/>
      <c r="HJZ2089" s="2206"/>
      <c r="HKA2089" s="2206"/>
      <c r="HKB2089" s="2206"/>
      <c r="HKC2089" s="2206"/>
      <c r="HKD2089" s="2206"/>
      <c r="HKE2089" s="2206"/>
      <c r="HKF2089" s="2206"/>
      <c r="HKG2089" s="2206"/>
      <c r="HKH2089" s="2206"/>
      <c r="HKI2089" s="2206"/>
      <c r="HKJ2089" s="2206"/>
      <c r="HKK2089" s="2206"/>
      <c r="HKL2089" s="2206"/>
      <c r="HKM2089" s="2206"/>
      <c r="HKN2089" s="2206"/>
      <c r="HKO2089" s="2206"/>
      <c r="HKP2089" s="2206"/>
      <c r="HKQ2089" s="2206"/>
      <c r="HKR2089" s="2206"/>
      <c r="HKS2089" s="2206"/>
      <c r="HKT2089" s="2206"/>
      <c r="HKU2089" s="2206"/>
      <c r="HKV2089" s="2206"/>
      <c r="HKW2089" s="2206"/>
      <c r="HKX2089" s="2206"/>
      <c r="HKY2089" s="2206"/>
      <c r="HKZ2089" s="2206"/>
      <c r="HLA2089" s="2206"/>
      <c r="HLB2089" s="2206"/>
      <c r="HLC2089" s="2206"/>
      <c r="HLD2089" s="2206"/>
      <c r="HLE2089" s="2206"/>
      <c r="HLF2089" s="2206"/>
      <c r="HLG2089" s="2206"/>
      <c r="HLH2089" s="2206"/>
      <c r="HLI2089" s="2206"/>
      <c r="HLJ2089" s="2206"/>
      <c r="HLK2089" s="2206"/>
      <c r="HLL2089" s="2206"/>
      <c r="HLM2089" s="2206"/>
      <c r="HLN2089" s="2206"/>
      <c r="HLO2089" s="2206"/>
      <c r="HLP2089" s="2206"/>
      <c r="HLQ2089" s="2206"/>
      <c r="HLR2089" s="2206"/>
      <c r="HLS2089" s="2206"/>
      <c r="HLT2089" s="2206"/>
      <c r="HLU2089" s="2206"/>
      <c r="HLV2089" s="2206"/>
      <c r="HLW2089" s="2206"/>
      <c r="HLX2089" s="2206"/>
      <c r="HLY2089" s="2206"/>
      <c r="HLZ2089" s="2206"/>
      <c r="HMA2089" s="2206"/>
      <c r="HMB2089" s="2206"/>
      <c r="HMC2089" s="2206"/>
      <c r="HMD2089" s="2206"/>
      <c r="HME2089" s="2206"/>
      <c r="HMF2089" s="2206"/>
      <c r="HMG2089" s="2206"/>
      <c r="HMH2089" s="2206"/>
      <c r="HMI2089" s="2206"/>
      <c r="HMJ2089" s="2206"/>
      <c r="HMK2089" s="2206"/>
      <c r="HML2089" s="2206"/>
      <c r="HMM2089" s="2206"/>
      <c r="HMN2089" s="2206"/>
      <c r="HMO2089" s="2206"/>
      <c r="HMP2089" s="2206"/>
      <c r="HMQ2089" s="2206"/>
      <c r="HMR2089" s="2206"/>
      <c r="HMS2089" s="2206"/>
      <c r="HMT2089" s="2206"/>
      <c r="HMU2089" s="2206"/>
      <c r="HMV2089" s="2206"/>
      <c r="HMW2089" s="2206"/>
      <c r="HMX2089" s="2206"/>
      <c r="HMY2089" s="2206"/>
      <c r="HMZ2089" s="2206"/>
      <c r="HNA2089" s="2206"/>
      <c r="HNB2089" s="2206"/>
      <c r="HNC2089" s="2206"/>
      <c r="HND2089" s="2206"/>
      <c r="HNE2089" s="2206"/>
      <c r="HNF2089" s="2206"/>
      <c r="HNG2089" s="2206"/>
      <c r="HNH2089" s="2206"/>
      <c r="HNI2089" s="2206"/>
      <c r="HNJ2089" s="2206"/>
      <c r="HNK2089" s="2206"/>
      <c r="HNL2089" s="2206"/>
      <c r="HNM2089" s="2206"/>
      <c r="HNN2089" s="2206"/>
      <c r="HNO2089" s="2206"/>
      <c r="HNP2089" s="2206"/>
      <c r="HNQ2089" s="2206"/>
      <c r="HNR2089" s="2206"/>
      <c r="HNS2089" s="2206"/>
      <c r="HNT2089" s="2206"/>
      <c r="HNU2089" s="2206"/>
      <c r="HNV2089" s="2206"/>
      <c r="HNW2089" s="2206"/>
      <c r="HNX2089" s="2206"/>
      <c r="HNY2089" s="2206"/>
      <c r="HNZ2089" s="2206"/>
      <c r="HOA2089" s="2206"/>
      <c r="HOB2089" s="2206"/>
      <c r="HOC2089" s="2206"/>
      <c r="HOD2089" s="2206"/>
      <c r="HOE2089" s="2206"/>
      <c r="HOF2089" s="2206"/>
      <c r="HOG2089" s="2206"/>
      <c r="HOH2089" s="2206"/>
      <c r="HOI2089" s="2206"/>
      <c r="HOJ2089" s="2206"/>
      <c r="HOK2089" s="2206"/>
      <c r="HOL2089" s="2206"/>
      <c r="HOM2089" s="2206"/>
      <c r="HON2089" s="2206"/>
      <c r="HOO2089" s="2206"/>
      <c r="HOP2089" s="2206"/>
      <c r="HOQ2089" s="2206"/>
      <c r="HOR2089" s="2206"/>
      <c r="HOS2089" s="2206"/>
      <c r="HOT2089" s="2206"/>
      <c r="HOU2089" s="2206"/>
      <c r="HOV2089" s="2206"/>
      <c r="HOW2089" s="2206"/>
      <c r="HOX2089" s="2206"/>
      <c r="HOY2089" s="2206"/>
      <c r="HOZ2089" s="2206"/>
      <c r="HPA2089" s="2206"/>
      <c r="HPB2089" s="2206"/>
      <c r="HPC2089" s="2206"/>
      <c r="HPD2089" s="2206"/>
      <c r="HPE2089" s="2206"/>
      <c r="HPF2089" s="2206"/>
      <c r="HPG2089" s="2206"/>
      <c r="HPH2089" s="2206"/>
      <c r="HPI2089" s="2206"/>
      <c r="HPJ2089" s="2206"/>
      <c r="HPK2089" s="2206"/>
      <c r="HPL2089" s="2206"/>
      <c r="HPM2089" s="2206"/>
      <c r="HPN2089" s="2206"/>
      <c r="HPO2089" s="2206"/>
      <c r="HPP2089" s="2206"/>
      <c r="HPQ2089" s="2206"/>
      <c r="HPR2089" s="2206"/>
      <c r="HPS2089" s="2206"/>
      <c r="HPT2089" s="2206"/>
      <c r="HPU2089" s="2206"/>
      <c r="HPV2089" s="2206"/>
      <c r="HPW2089" s="2206"/>
      <c r="HPX2089" s="2206"/>
      <c r="HPY2089" s="2206"/>
      <c r="HPZ2089" s="2206"/>
      <c r="HQA2089" s="2206"/>
      <c r="HQB2089" s="2206"/>
      <c r="HQC2089" s="2206"/>
      <c r="HQD2089" s="2206"/>
      <c r="HQE2089" s="2206"/>
      <c r="HQF2089" s="2206"/>
      <c r="HQG2089" s="2206"/>
      <c r="HQH2089" s="2206"/>
      <c r="HQI2089" s="2206"/>
      <c r="HQJ2089" s="2206"/>
      <c r="HQK2089" s="2206"/>
      <c r="HQL2089" s="2206"/>
      <c r="HQM2089" s="2206"/>
      <c r="HQN2089" s="2206"/>
      <c r="HQO2089" s="2206"/>
      <c r="HQP2089" s="2206"/>
      <c r="HQQ2089" s="2206"/>
      <c r="HQR2089" s="2206"/>
      <c r="HQS2089" s="2206"/>
      <c r="HQT2089" s="2206"/>
      <c r="HQU2089" s="2206"/>
      <c r="HQV2089" s="2206"/>
      <c r="HQW2089" s="2206"/>
      <c r="HQX2089" s="2206"/>
      <c r="HQY2089" s="2206"/>
      <c r="HQZ2089" s="2206"/>
      <c r="HRA2089" s="2206"/>
      <c r="HRB2089" s="2206"/>
      <c r="HRC2089" s="2206"/>
      <c r="HRD2089" s="2206"/>
      <c r="HRE2089" s="2206"/>
      <c r="HRF2089" s="2206"/>
      <c r="HRG2089" s="2206"/>
      <c r="HRH2089" s="2206"/>
      <c r="HRI2089" s="2206"/>
      <c r="HRJ2089" s="2206"/>
      <c r="HRK2089" s="2206"/>
      <c r="HRL2089" s="2206"/>
      <c r="HRM2089" s="2206"/>
      <c r="HRN2089" s="2206"/>
      <c r="HRO2089" s="2206"/>
      <c r="HRP2089" s="2206"/>
      <c r="HRQ2089" s="2206"/>
      <c r="HRR2089" s="2206"/>
      <c r="HRS2089" s="2206"/>
      <c r="HRT2089" s="2206"/>
      <c r="HRU2089" s="2206"/>
      <c r="HRV2089" s="2206"/>
      <c r="HRW2089" s="2206"/>
      <c r="HRX2089" s="2206"/>
      <c r="HRY2089" s="2206"/>
      <c r="HRZ2089" s="2206"/>
      <c r="HSA2089" s="2206"/>
      <c r="HSB2089" s="2206"/>
      <c r="HSC2089" s="2206"/>
      <c r="HSD2089" s="2206"/>
      <c r="HSE2089" s="2206"/>
      <c r="HSF2089" s="2206"/>
      <c r="HSG2089" s="2206"/>
      <c r="HSH2089" s="2206"/>
      <c r="HSI2089" s="2206"/>
      <c r="HSJ2089" s="2206"/>
      <c r="HSK2089" s="2206"/>
      <c r="HSL2089" s="2206"/>
      <c r="HSM2089" s="2206"/>
      <c r="HSN2089" s="2206"/>
      <c r="HSO2089" s="2206"/>
      <c r="HSP2089" s="2206"/>
      <c r="HSQ2089" s="2206"/>
      <c r="HSR2089" s="2206"/>
      <c r="HSS2089" s="2206"/>
      <c r="HST2089" s="2206"/>
      <c r="HSU2089" s="2206"/>
      <c r="HSV2089" s="2206"/>
      <c r="HSW2089" s="2206"/>
      <c r="HSX2089" s="2206"/>
      <c r="HSY2089" s="2206"/>
      <c r="HSZ2089" s="2206"/>
      <c r="HTA2089" s="2206"/>
      <c r="HTB2089" s="2206"/>
      <c r="HTC2089" s="2206"/>
      <c r="HTD2089" s="2206"/>
      <c r="HTE2089" s="2206"/>
      <c r="HTF2089" s="2206"/>
      <c r="HTG2089" s="2206"/>
      <c r="HTH2089" s="2206"/>
      <c r="HTI2089" s="2206"/>
      <c r="HTJ2089" s="2206"/>
      <c r="HTK2089" s="2206"/>
      <c r="HTL2089" s="2206"/>
      <c r="HTM2089" s="2206"/>
      <c r="HTN2089" s="2206"/>
      <c r="HTO2089" s="2206"/>
      <c r="HTP2089" s="2206"/>
      <c r="HTQ2089" s="2206"/>
      <c r="HTR2089" s="2206"/>
      <c r="HTS2089" s="2206"/>
      <c r="HTT2089" s="2206"/>
      <c r="HTU2089" s="2206"/>
      <c r="HTV2089" s="2206"/>
      <c r="HTW2089" s="2206"/>
      <c r="HTX2089" s="2206"/>
      <c r="HTY2089" s="2206"/>
      <c r="HTZ2089" s="2206"/>
      <c r="HUA2089" s="2206"/>
      <c r="HUB2089" s="2206"/>
      <c r="HUC2089" s="2206"/>
      <c r="HUD2089" s="2206"/>
      <c r="HUE2089" s="2206"/>
      <c r="HUF2089" s="2206"/>
      <c r="HUG2089" s="2206"/>
      <c r="HUH2089" s="2206"/>
      <c r="HUI2089" s="2206"/>
      <c r="HUJ2089" s="2206"/>
      <c r="HUK2089" s="2206"/>
      <c r="HUL2089" s="2206"/>
      <c r="HUM2089" s="2206"/>
      <c r="HUN2089" s="2206"/>
      <c r="HUO2089" s="2206"/>
      <c r="HUP2089" s="2206"/>
      <c r="HUQ2089" s="2206"/>
      <c r="HUR2089" s="2206"/>
      <c r="HUS2089" s="2206"/>
      <c r="HUT2089" s="2206"/>
      <c r="HUU2089" s="2206"/>
      <c r="HUV2089" s="2206"/>
      <c r="HUW2089" s="2206"/>
      <c r="HUX2089" s="2206"/>
      <c r="HUY2089" s="2206"/>
      <c r="HUZ2089" s="2206"/>
      <c r="HVA2089" s="2206"/>
      <c r="HVB2089" s="2206"/>
      <c r="HVC2089" s="2206"/>
      <c r="HVD2089" s="2206"/>
      <c r="HVE2089" s="2206"/>
      <c r="HVF2089" s="2206"/>
      <c r="HVG2089" s="2206"/>
      <c r="HVH2089" s="2206"/>
      <c r="HVI2089" s="2206"/>
      <c r="HVJ2089" s="2206"/>
      <c r="HVK2089" s="2206"/>
      <c r="HVL2089" s="2206"/>
      <c r="HVM2089" s="2206"/>
      <c r="HVN2089" s="2206"/>
      <c r="HVO2089" s="2206"/>
      <c r="HVP2089" s="2206"/>
      <c r="HVQ2089" s="2206"/>
      <c r="HVR2089" s="2206"/>
      <c r="HVS2089" s="2206"/>
      <c r="HVT2089" s="2206"/>
      <c r="HVU2089" s="2206"/>
      <c r="HVV2089" s="2206"/>
      <c r="HVW2089" s="2206"/>
      <c r="HVX2089" s="2206"/>
      <c r="HVY2089" s="2206"/>
      <c r="HVZ2089" s="2206"/>
      <c r="HWA2089" s="2206"/>
      <c r="HWB2089" s="2206"/>
      <c r="HWC2089" s="2206"/>
      <c r="HWD2089" s="2206"/>
      <c r="HWE2089" s="2206"/>
      <c r="HWF2089" s="2206"/>
      <c r="HWG2089" s="2206"/>
      <c r="HWH2089" s="2206"/>
      <c r="HWI2089" s="2206"/>
      <c r="HWJ2089" s="2206"/>
      <c r="HWK2089" s="2206"/>
      <c r="HWL2089" s="2206"/>
      <c r="HWM2089" s="2206"/>
      <c r="HWN2089" s="2206"/>
      <c r="HWO2089" s="2206"/>
      <c r="HWP2089" s="2206"/>
      <c r="HWQ2089" s="2206"/>
      <c r="HWR2089" s="2206"/>
      <c r="HWS2089" s="2206"/>
      <c r="HWT2089" s="2206"/>
      <c r="HWU2089" s="2206"/>
      <c r="HWV2089" s="2206"/>
      <c r="HWW2089" s="2206"/>
      <c r="HWX2089" s="2206"/>
      <c r="HWY2089" s="2206"/>
      <c r="HWZ2089" s="2206"/>
      <c r="HXA2089" s="2206"/>
      <c r="HXB2089" s="2206"/>
      <c r="HXC2089" s="2206"/>
      <c r="HXD2089" s="2206"/>
      <c r="HXE2089" s="2206"/>
      <c r="HXF2089" s="2206"/>
      <c r="HXG2089" s="2206"/>
      <c r="HXH2089" s="2206"/>
      <c r="HXI2089" s="2206"/>
      <c r="HXJ2089" s="2206"/>
      <c r="HXK2089" s="2206"/>
      <c r="HXL2089" s="2206"/>
      <c r="HXM2089" s="2206"/>
      <c r="HXN2089" s="2206"/>
      <c r="HXO2089" s="2206"/>
      <c r="HXP2089" s="2206"/>
      <c r="HXQ2089" s="2206"/>
      <c r="HXR2089" s="2206"/>
      <c r="HXS2089" s="2206"/>
      <c r="HXT2089" s="2206"/>
      <c r="HXU2089" s="2206"/>
      <c r="HXV2089" s="2206"/>
      <c r="HXW2089" s="2206"/>
      <c r="HXX2089" s="2206"/>
      <c r="HXY2089" s="2206"/>
      <c r="HXZ2089" s="2206"/>
      <c r="HYA2089" s="2206"/>
      <c r="HYB2089" s="2206"/>
      <c r="HYC2089" s="2206"/>
      <c r="HYD2089" s="2206"/>
      <c r="HYE2089" s="2206"/>
      <c r="HYF2089" s="2206"/>
      <c r="HYG2089" s="2206"/>
      <c r="HYH2089" s="2206"/>
      <c r="HYI2089" s="2206"/>
      <c r="HYJ2089" s="2206"/>
      <c r="HYK2089" s="2206"/>
      <c r="HYL2089" s="2206"/>
      <c r="HYM2089" s="2206"/>
      <c r="HYN2089" s="2206"/>
      <c r="HYO2089" s="2206"/>
      <c r="HYP2089" s="2206"/>
      <c r="HYQ2089" s="2206"/>
      <c r="HYR2089" s="2206"/>
      <c r="HYS2089" s="2206"/>
      <c r="HYT2089" s="2206"/>
      <c r="HYU2089" s="2206"/>
      <c r="HYV2089" s="2206"/>
      <c r="HYW2089" s="2206"/>
      <c r="HYX2089" s="2206"/>
      <c r="HYY2089" s="2206"/>
      <c r="HYZ2089" s="2206"/>
      <c r="HZA2089" s="2206"/>
      <c r="HZB2089" s="2206"/>
      <c r="HZC2089" s="2206"/>
      <c r="HZD2089" s="2206"/>
      <c r="HZE2089" s="2206"/>
      <c r="HZF2089" s="2206"/>
      <c r="HZG2089" s="2206"/>
      <c r="HZH2089" s="2206"/>
      <c r="HZI2089" s="2206"/>
      <c r="HZJ2089" s="2206"/>
      <c r="HZK2089" s="2206"/>
      <c r="HZL2089" s="2206"/>
      <c r="HZM2089" s="2206"/>
      <c r="HZN2089" s="2206"/>
      <c r="HZO2089" s="2206"/>
      <c r="HZP2089" s="2206"/>
      <c r="HZQ2089" s="2206"/>
      <c r="HZR2089" s="2206"/>
      <c r="HZS2089" s="2206"/>
      <c r="HZT2089" s="2206"/>
      <c r="HZU2089" s="2206"/>
      <c r="HZV2089" s="2206"/>
      <c r="HZW2089" s="2206"/>
      <c r="HZX2089" s="2206"/>
      <c r="HZY2089" s="2206"/>
      <c r="HZZ2089" s="2206"/>
      <c r="IAA2089" s="2206"/>
      <c r="IAB2089" s="2206"/>
      <c r="IAC2089" s="2206"/>
      <c r="IAD2089" s="2206"/>
      <c r="IAE2089" s="2206"/>
      <c r="IAF2089" s="2206"/>
      <c r="IAG2089" s="2206"/>
      <c r="IAH2089" s="2206"/>
      <c r="IAI2089" s="2206"/>
      <c r="IAJ2089" s="2206"/>
      <c r="IAK2089" s="2206"/>
      <c r="IAL2089" s="2206"/>
      <c r="IAM2089" s="2206"/>
      <c r="IAN2089" s="2206"/>
      <c r="IAO2089" s="2206"/>
      <c r="IAP2089" s="2206"/>
      <c r="IAQ2089" s="2206"/>
      <c r="IAR2089" s="2206"/>
      <c r="IAS2089" s="2206"/>
      <c r="IAT2089" s="2206"/>
      <c r="IAU2089" s="2206"/>
      <c r="IAV2089" s="2206"/>
      <c r="IAW2089" s="2206"/>
      <c r="IAX2089" s="2206"/>
      <c r="IAY2089" s="2206"/>
      <c r="IAZ2089" s="2206"/>
      <c r="IBA2089" s="2206"/>
      <c r="IBB2089" s="2206"/>
      <c r="IBC2089" s="2206"/>
      <c r="IBD2089" s="2206"/>
      <c r="IBE2089" s="2206"/>
      <c r="IBF2089" s="2206"/>
      <c r="IBG2089" s="2206"/>
      <c r="IBH2089" s="2206"/>
      <c r="IBI2089" s="2206"/>
      <c r="IBJ2089" s="2206"/>
      <c r="IBK2089" s="2206"/>
      <c r="IBL2089" s="2206"/>
      <c r="IBM2089" s="2206"/>
      <c r="IBN2089" s="2206"/>
      <c r="IBO2089" s="2206"/>
      <c r="IBP2089" s="2206"/>
      <c r="IBQ2089" s="2206"/>
      <c r="IBR2089" s="2206"/>
      <c r="IBS2089" s="2206"/>
      <c r="IBT2089" s="2206"/>
      <c r="IBU2089" s="2206"/>
      <c r="IBV2089" s="2206"/>
      <c r="IBW2089" s="2206"/>
      <c r="IBX2089" s="2206"/>
      <c r="IBY2089" s="2206"/>
      <c r="IBZ2089" s="2206"/>
      <c r="ICA2089" s="2206"/>
      <c r="ICB2089" s="2206"/>
      <c r="ICC2089" s="2206"/>
      <c r="ICD2089" s="2206"/>
      <c r="ICE2089" s="2206"/>
      <c r="ICF2089" s="2206"/>
      <c r="ICG2089" s="2206"/>
      <c r="ICH2089" s="2206"/>
      <c r="ICI2089" s="2206"/>
      <c r="ICJ2089" s="2206"/>
      <c r="ICK2089" s="2206"/>
      <c r="ICL2089" s="2206"/>
      <c r="ICM2089" s="2206"/>
      <c r="ICN2089" s="2206"/>
      <c r="ICO2089" s="2206"/>
      <c r="ICP2089" s="2206"/>
      <c r="ICQ2089" s="2206"/>
      <c r="ICR2089" s="2206"/>
      <c r="ICS2089" s="2206"/>
      <c r="ICT2089" s="2206"/>
      <c r="ICU2089" s="2206"/>
      <c r="ICV2089" s="2206"/>
      <c r="ICW2089" s="2206"/>
      <c r="ICX2089" s="2206"/>
      <c r="ICY2089" s="2206"/>
      <c r="ICZ2089" s="2206"/>
      <c r="IDA2089" s="2206"/>
      <c r="IDB2089" s="2206"/>
      <c r="IDC2089" s="2206"/>
      <c r="IDD2089" s="2206"/>
      <c r="IDE2089" s="2206"/>
      <c r="IDF2089" s="2206"/>
      <c r="IDG2089" s="2206"/>
      <c r="IDH2089" s="2206"/>
      <c r="IDI2089" s="2206"/>
      <c r="IDJ2089" s="2206"/>
      <c r="IDK2089" s="2206"/>
      <c r="IDL2089" s="2206"/>
      <c r="IDM2089" s="2206"/>
      <c r="IDN2089" s="2206"/>
      <c r="IDO2089" s="2206"/>
      <c r="IDP2089" s="2206"/>
      <c r="IDQ2089" s="2206"/>
      <c r="IDR2089" s="2206"/>
      <c r="IDS2089" s="2206"/>
      <c r="IDT2089" s="2206"/>
      <c r="IDU2089" s="2206"/>
      <c r="IDV2089" s="2206"/>
      <c r="IDW2089" s="2206"/>
      <c r="IDX2089" s="2206"/>
      <c r="IDY2089" s="2206"/>
      <c r="IDZ2089" s="2206"/>
      <c r="IEA2089" s="2206"/>
      <c r="IEB2089" s="2206"/>
      <c r="IEC2089" s="2206"/>
      <c r="IED2089" s="2206"/>
      <c r="IEE2089" s="2206"/>
      <c r="IEF2089" s="2206"/>
      <c r="IEG2089" s="2206"/>
      <c r="IEH2089" s="2206"/>
      <c r="IEI2089" s="2206"/>
      <c r="IEJ2089" s="2206"/>
      <c r="IEK2089" s="2206"/>
      <c r="IEL2089" s="2206"/>
      <c r="IEM2089" s="2206"/>
      <c r="IEN2089" s="2206"/>
      <c r="IEO2089" s="2206"/>
      <c r="IEP2089" s="2206"/>
      <c r="IEQ2089" s="2206"/>
      <c r="IER2089" s="2206"/>
      <c r="IES2089" s="2206"/>
      <c r="IET2089" s="2206"/>
      <c r="IEU2089" s="2206"/>
      <c r="IEV2089" s="2206"/>
      <c r="IEW2089" s="2206"/>
      <c r="IEX2089" s="2206"/>
      <c r="IEY2089" s="2206"/>
      <c r="IEZ2089" s="2206"/>
      <c r="IFA2089" s="2206"/>
      <c r="IFB2089" s="2206"/>
      <c r="IFC2089" s="2206"/>
      <c r="IFD2089" s="2206"/>
      <c r="IFE2089" s="2206"/>
      <c r="IFF2089" s="2206"/>
      <c r="IFG2089" s="2206"/>
      <c r="IFH2089" s="2206"/>
      <c r="IFI2089" s="2206"/>
      <c r="IFJ2089" s="2206"/>
      <c r="IFK2089" s="2206"/>
      <c r="IFL2089" s="2206"/>
      <c r="IFM2089" s="2206"/>
      <c r="IFN2089" s="2206"/>
      <c r="IFO2089" s="2206"/>
      <c r="IFP2089" s="2206"/>
      <c r="IFQ2089" s="2206"/>
      <c r="IFR2089" s="2206"/>
      <c r="IFS2089" s="2206"/>
      <c r="IFT2089" s="2206"/>
      <c r="IFU2089" s="2206"/>
      <c r="IFV2089" s="2206"/>
      <c r="IFW2089" s="2206"/>
      <c r="IFX2089" s="2206"/>
      <c r="IFY2089" s="2206"/>
      <c r="IFZ2089" s="2206"/>
      <c r="IGA2089" s="2206"/>
      <c r="IGB2089" s="2206"/>
      <c r="IGC2089" s="2206"/>
      <c r="IGD2089" s="2206"/>
      <c r="IGE2089" s="2206"/>
      <c r="IGF2089" s="2206"/>
      <c r="IGG2089" s="2206"/>
      <c r="IGH2089" s="2206"/>
      <c r="IGI2089" s="2206"/>
      <c r="IGJ2089" s="2206"/>
      <c r="IGK2089" s="2206"/>
      <c r="IGL2089" s="2206"/>
      <c r="IGM2089" s="2206"/>
      <c r="IGN2089" s="2206"/>
      <c r="IGO2089" s="2206"/>
      <c r="IGP2089" s="2206"/>
      <c r="IGQ2089" s="2206"/>
      <c r="IGR2089" s="2206"/>
      <c r="IGS2089" s="2206"/>
      <c r="IGT2089" s="2206"/>
      <c r="IGU2089" s="2206"/>
      <c r="IGV2089" s="2206"/>
      <c r="IGW2089" s="2206"/>
      <c r="IGX2089" s="2206"/>
      <c r="IGY2089" s="2206"/>
      <c r="IGZ2089" s="2206"/>
      <c r="IHA2089" s="2206"/>
      <c r="IHB2089" s="2206"/>
      <c r="IHC2089" s="2206"/>
      <c r="IHD2089" s="2206"/>
      <c r="IHE2089" s="2206"/>
      <c r="IHF2089" s="2206"/>
      <c r="IHG2089" s="2206"/>
      <c r="IHH2089" s="2206"/>
      <c r="IHI2089" s="2206"/>
      <c r="IHJ2089" s="2206"/>
      <c r="IHK2089" s="2206"/>
      <c r="IHL2089" s="2206"/>
      <c r="IHM2089" s="2206"/>
      <c r="IHN2089" s="2206"/>
      <c r="IHO2089" s="2206"/>
      <c r="IHP2089" s="2206"/>
      <c r="IHQ2089" s="2206"/>
      <c r="IHR2089" s="2206"/>
      <c r="IHS2089" s="2206"/>
      <c r="IHT2089" s="2206"/>
      <c r="IHU2089" s="2206"/>
      <c r="IHV2089" s="2206"/>
      <c r="IHW2089" s="2206"/>
      <c r="IHX2089" s="2206"/>
      <c r="IHY2089" s="2206"/>
      <c r="IHZ2089" s="2206"/>
      <c r="IIA2089" s="2206"/>
      <c r="IIB2089" s="2206"/>
      <c r="IIC2089" s="2206"/>
      <c r="IID2089" s="2206"/>
      <c r="IIE2089" s="2206"/>
      <c r="IIF2089" s="2206"/>
      <c r="IIG2089" s="2206"/>
      <c r="IIH2089" s="2206"/>
      <c r="III2089" s="2206"/>
      <c r="IIJ2089" s="2206"/>
      <c r="IIK2089" s="2206"/>
      <c r="IIL2089" s="2206"/>
      <c r="IIM2089" s="2206"/>
      <c r="IIN2089" s="2206"/>
      <c r="IIO2089" s="2206"/>
      <c r="IIP2089" s="2206"/>
      <c r="IIQ2089" s="2206"/>
      <c r="IIR2089" s="2206"/>
      <c r="IIS2089" s="2206"/>
      <c r="IIT2089" s="2206"/>
      <c r="IIU2089" s="2206"/>
      <c r="IIV2089" s="2206"/>
      <c r="IIW2089" s="2206"/>
      <c r="IIX2089" s="2206"/>
      <c r="IIY2089" s="2206"/>
      <c r="IIZ2089" s="2206"/>
      <c r="IJA2089" s="2206"/>
      <c r="IJB2089" s="2206"/>
      <c r="IJC2089" s="2206"/>
      <c r="IJD2089" s="2206"/>
      <c r="IJE2089" s="2206"/>
      <c r="IJF2089" s="2206"/>
      <c r="IJG2089" s="2206"/>
      <c r="IJH2089" s="2206"/>
      <c r="IJI2089" s="2206"/>
      <c r="IJJ2089" s="2206"/>
      <c r="IJK2089" s="2206"/>
      <c r="IJL2089" s="2206"/>
      <c r="IJM2089" s="2206"/>
      <c r="IJN2089" s="2206"/>
      <c r="IJO2089" s="2206"/>
      <c r="IJP2089" s="2206"/>
      <c r="IJQ2089" s="2206"/>
      <c r="IJR2089" s="2206"/>
      <c r="IJS2089" s="2206"/>
      <c r="IJT2089" s="2206"/>
      <c r="IJU2089" s="2206"/>
      <c r="IJV2089" s="2206"/>
      <c r="IJW2089" s="2206"/>
      <c r="IJX2089" s="2206"/>
      <c r="IJY2089" s="2206"/>
      <c r="IJZ2089" s="2206"/>
      <c r="IKA2089" s="2206"/>
      <c r="IKB2089" s="2206"/>
      <c r="IKC2089" s="2206"/>
      <c r="IKD2089" s="2206"/>
      <c r="IKE2089" s="2206"/>
      <c r="IKF2089" s="2206"/>
      <c r="IKG2089" s="2206"/>
      <c r="IKH2089" s="2206"/>
      <c r="IKI2089" s="2206"/>
      <c r="IKJ2089" s="2206"/>
      <c r="IKK2089" s="2206"/>
      <c r="IKL2089" s="2206"/>
      <c r="IKM2089" s="2206"/>
      <c r="IKN2089" s="2206"/>
      <c r="IKO2089" s="2206"/>
      <c r="IKP2089" s="2206"/>
      <c r="IKQ2089" s="2206"/>
      <c r="IKR2089" s="2206"/>
      <c r="IKS2089" s="2206"/>
      <c r="IKT2089" s="2206"/>
      <c r="IKU2089" s="2206"/>
      <c r="IKV2089" s="2206"/>
      <c r="IKW2089" s="2206"/>
      <c r="IKX2089" s="2206"/>
      <c r="IKY2089" s="2206"/>
      <c r="IKZ2089" s="2206"/>
      <c r="ILA2089" s="2206"/>
      <c r="ILB2089" s="2206"/>
      <c r="ILC2089" s="2206"/>
      <c r="ILD2089" s="2206"/>
      <c r="ILE2089" s="2206"/>
      <c r="ILF2089" s="2206"/>
      <c r="ILG2089" s="2206"/>
      <c r="ILH2089" s="2206"/>
      <c r="ILI2089" s="2206"/>
      <c r="ILJ2089" s="2206"/>
      <c r="ILK2089" s="2206"/>
      <c r="ILL2089" s="2206"/>
      <c r="ILM2089" s="2206"/>
      <c r="ILN2089" s="2206"/>
      <c r="ILO2089" s="2206"/>
      <c r="ILP2089" s="2206"/>
      <c r="ILQ2089" s="2206"/>
      <c r="ILR2089" s="2206"/>
      <c r="ILS2089" s="2206"/>
      <c r="ILT2089" s="2206"/>
      <c r="ILU2089" s="2206"/>
      <c r="ILV2089" s="2206"/>
      <c r="ILW2089" s="2206"/>
      <c r="ILX2089" s="2206"/>
      <c r="ILY2089" s="2206"/>
      <c r="ILZ2089" s="2206"/>
      <c r="IMA2089" s="2206"/>
      <c r="IMB2089" s="2206"/>
      <c r="IMC2089" s="2206"/>
      <c r="IMD2089" s="2206"/>
      <c r="IME2089" s="2206"/>
      <c r="IMF2089" s="2206"/>
      <c r="IMG2089" s="2206"/>
      <c r="IMH2089" s="2206"/>
      <c r="IMI2089" s="2206"/>
      <c r="IMJ2089" s="2206"/>
      <c r="IMK2089" s="2206"/>
      <c r="IML2089" s="2206"/>
      <c r="IMM2089" s="2206"/>
      <c r="IMN2089" s="2206"/>
      <c r="IMO2089" s="2206"/>
      <c r="IMP2089" s="2206"/>
      <c r="IMQ2089" s="2206"/>
      <c r="IMR2089" s="2206"/>
      <c r="IMS2089" s="2206"/>
      <c r="IMT2089" s="2206"/>
      <c r="IMU2089" s="2206"/>
      <c r="IMV2089" s="2206"/>
      <c r="IMW2089" s="2206"/>
      <c r="IMX2089" s="2206"/>
      <c r="IMY2089" s="2206"/>
      <c r="IMZ2089" s="2206"/>
      <c r="INA2089" s="2206"/>
      <c r="INB2089" s="2206"/>
      <c r="INC2089" s="2206"/>
      <c r="IND2089" s="2206"/>
      <c r="INE2089" s="2206"/>
      <c r="INF2089" s="2206"/>
      <c r="ING2089" s="2206"/>
      <c r="INH2089" s="2206"/>
      <c r="INI2089" s="2206"/>
      <c r="INJ2089" s="2206"/>
      <c r="INK2089" s="2206"/>
      <c r="INL2089" s="2206"/>
      <c r="INM2089" s="2206"/>
      <c r="INN2089" s="2206"/>
      <c r="INO2089" s="2206"/>
      <c r="INP2089" s="2206"/>
      <c r="INQ2089" s="2206"/>
      <c r="INR2089" s="2206"/>
      <c r="INS2089" s="2206"/>
      <c r="INT2089" s="2206"/>
      <c r="INU2089" s="2206"/>
      <c r="INV2089" s="2206"/>
      <c r="INW2089" s="2206"/>
      <c r="INX2089" s="2206"/>
      <c r="INY2089" s="2206"/>
      <c r="INZ2089" s="2206"/>
      <c r="IOA2089" s="2206"/>
      <c r="IOB2089" s="2206"/>
      <c r="IOC2089" s="2206"/>
      <c r="IOD2089" s="2206"/>
      <c r="IOE2089" s="2206"/>
      <c r="IOF2089" s="2206"/>
      <c r="IOG2089" s="2206"/>
      <c r="IOH2089" s="2206"/>
      <c r="IOI2089" s="2206"/>
      <c r="IOJ2089" s="2206"/>
      <c r="IOK2089" s="2206"/>
      <c r="IOL2089" s="2206"/>
      <c r="IOM2089" s="2206"/>
      <c r="ION2089" s="2206"/>
      <c r="IOO2089" s="2206"/>
      <c r="IOP2089" s="2206"/>
      <c r="IOQ2089" s="2206"/>
      <c r="IOR2089" s="2206"/>
      <c r="IOS2089" s="2206"/>
      <c r="IOT2089" s="2206"/>
      <c r="IOU2089" s="2206"/>
      <c r="IOV2089" s="2206"/>
      <c r="IOW2089" s="2206"/>
      <c r="IOX2089" s="2206"/>
      <c r="IOY2089" s="2206"/>
      <c r="IOZ2089" s="2206"/>
      <c r="IPA2089" s="2206"/>
      <c r="IPB2089" s="2206"/>
      <c r="IPC2089" s="2206"/>
      <c r="IPD2089" s="2206"/>
      <c r="IPE2089" s="2206"/>
      <c r="IPF2089" s="2206"/>
      <c r="IPG2089" s="2206"/>
      <c r="IPH2089" s="2206"/>
      <c r="IPI2089" s="2206"/>
      <c r="IPJ2089" s="2206"/>
      <c r="IPK2089" s="2206"/>
      <c r="IPL2089" s="2206"/>
      <c r="IPM2089" s="2206"/>
      <c r="IPN2089" s="2206"/>
      <c r="IPO2089" s="2206"/>
      <c r="IPP2089" s="2206"/>
      <c r="IPQ2089" s="2206"/>
      <c r="IPR2089" s="2206"/>
      <c r="IPS2089" s="2206"/>
      <c r="IPT2089" s="2206"/>
      <c r="IPU2089" s="2206"/>
      <c r="IPV2089" s="2206"/>
      <c r="IPW2089" s="2206"/>
      <c r="IPX2089" s="2206"/>
      <c r="IPY2089" s="2206"/>
      <c r="IPZ2089" s="2206"/>
      <c r="IQA2089" s="2206"/>
      <c r="IQB2089" s="2206"/>
      <c r="IQC2089" s="2206"/>
      <c r="IQD2089" s="2206"/>
      <c r="IQE2089" s="2206"/>
      <c r="IQF2089" s="2206"/>
      <c r="IQG2089" s="2206"/>
      <c r="IQH2089" s="2206"/>
      <c r="IQI2089" s="2206"/>
      <c r="IQJ2089" s="2206"/>
      <c r="IQK2089" s="2206"/>
      <c r="IQL2089" s="2206"/>
      <c r="IQM2089" s="2206"/>
      <c r="IQN2089" s="2206"/>
      <c r="IQO2089" s="2206"/>
      <c r="IQP2089" s="2206"/>
      <c r="IQQ2089" s="2206"/>
      <c r="IQR2089" s="2206"/>
      <c r="IQS2089" s="2206"/>
      <c r="IQT2089" s="2206"/>
      <c r="IQU2089" s="2206"/>
      <c r="IQV2089" s="2206"/>
      <c r="IQW2089" s="2206"/>
      <c r="IQX2089" s="2206"/>
      <c r="IQY2089" s="2206"/>
      <c r="IQZ2089" s="2206"/>
      <c r="IRA2089" s="2206"/>
      <c r="IRB2089" s="2206"/>
      <c r="IRC2089" s="2206"/>
      <c r="IRD2089" s="2206"/>
      <c r="IRE2089" s="2206"/>
      <c r="IRF2089" s="2206"/>
      <c r="IRG2089" s="2206"/>
      <c r="IRH2089" s="2206"/>
      <c r="IRI2089" s="2206"/>
      <c r="IRJ2089" s="2206"/>
      <c r="IRK2089" s="2206"/>
      <c r="IRL2089" s="2206"/>
      <c r="IRM2089" s="2206"/>
      <c r="IRN2089" s="2206"/>
      <c r="IRO2089" s="2206"/>
      <c r="IRP2089" s="2206"/>
      <c r="IRQ2089" s="2206"/>
      <c r="IRR2089" s="2206"/>
      <c r="IRS2089" s="2206"/>
      <c r="IRT2089" s="2206"/>
      <c r="IRU2089" s="2206"/>
      <c r="IRV2089" s="2206"/>
      <c r="IRW2089" s="2206"/>
      <c r="IRX2089" s="2206"/>
      <c r="IRY2089" s="2206"/>
      <c r="IRZ2089" s="2206"/>
      <c r="ISA2089" s="2206"/>
      <c r="ISB2089" s="2206"/>
      <c r="ISC2089" s="2206"/>
      <c r="ISD2089" s="2206"/>
      <c r="ISE2089" s="2206"/>
      <c r="ISF2089" s="2206"/>
      <c r="ISG2089" s="2206"/>
      <c r="ISH2089" s="2206"/>
      <c r="ISI2089" s="2206"/>
      <c r="ISJ2089" s="2206"/>
      <c r="ISK2089" s="2206"/>
      <c r="ISL2089" s="2206"/>
      <c r="ISM2089" s="2206"/>
      <c r="ISN2089" s="2206"/>
      <c r="ISO2089" s="2206"/>
      <c r="ISP2089" s="2206"/>
      <c r="ISQ2089" s="2206"/>
      <c r="ISR2089" s="2206"/>
      <c r="ISS2089" s="2206"/>
      <c r="IST2089" s="2206"/>
      <c r="ISU2089" s="2206"/>
      <c r="ISV2089" s="2206"/>
      <c r="ISW2089" s="2206"/>
      <c r="ISX2089" s="2206"/>
      <c r="ISY2089" s="2206"/>
      <c r="ISZ2089" s="2206"/>
      <c r="ITA2089" s="2206"/>
      <c r="ITB2089" s="2206"/>
      <c r="ITC2089" s="2206"/>
      <c r="ITD2089" s="2206"/>
      <c r="ITE2089" s="2206"/>
      <c r="ITF2089" s="2206"/>
      <c r="ITG2089" s="2206"/>
      <c r="ITH2089" s="2206"/>
      <c r="ITI2089" s="2206"/>
      <c r="ITJ2089" s="2206"/>
      <c r="ITK2089" s="2206"/>
      <c r="ITL2089" s="2206"/>
      <c r="ITM2089" s="2206"/>
      <c r="ITN2089" s="2206"/>
      <c r="ITO2089" s="2206"/>
      <c r="ITP2089" s="2206"/>
      <c r="ITQ2089" s="2206"/>
      <c r="ITR2089" s="2206"/>
      <c r="ITS2089" s="2206"/>
      <c r="ITT2089" s="2206"/>
      <c r="ITU2089" s="2206"/>
      <c r="ITV2089" s="2206"/>
      <c r="ITW2089" s="2206"/>
      <c r="ITX2089" s="2206"/>
      <c r="ITY2089" s="2206"/>
      <c r="ITZ2089" s="2206"/>
      <c r="IUA2089" s="2206"/>
      <c r="IUB2089" s="2206"/>
      <c r="IUC2089" s="2206"/>
      <c r="IUD2089" s="2206"/>
      <c r="IUE2089" s="2206"/>
      <c r="IUF2089" s="2206"/>
      <c r="IUG2089" s="2206"/>
      <c r="IUH2089" s="2206"/>
      <c r="IUI2089" s="2206"/>
      <c r="IUJ2089" s="2206"/>
      <c r="IUK2089" s="2206"/>
      <c r="IUL2089" s="2206"/>
      <c r="IUM2089" s="2206"/>
      <c r="IUN2089" s="2206"/>
      <c r="IUO2089" s="2206"/>
      <c r="IUP2089" s="2206"/>
      <c r="IUQ2089" s="2206"/>
      <c r="IUR2089" s="2206"/>
      <c r="IUS2089" s="2206"/>
      <c r="IUT2089" s="2206"/>
      <c r="IUU2089" s="2206"/>
      <c r="IUV2089" s="2206"/>
      <c r="IUW2089" s="2206"/>
      <c r="IUX2089" s="2206"/>
      <c r="IUY2089" s="2206"/>
      <c r="IUZ2089" s="2206"/>
      <c r="IVA2089" s="2206"/>
      <c r="IVB2089" s="2206"/>
      <c r="IVC2089" s="2206"/>
      <c r="IVD2089" s="2206"/>
      <c r="IVE2089" s="2206"/>
      <c r="IVF2089" s="2206"/>
      <c r="IVG2089" s="2206"/>
      <c r="IVH2089" s="2206"/>
      <c r="IVI2089" s="2206"/>
      <c r="IVJ2089" s="2206"/>
      <c r="IVK2089" s="2206"/>
      <c r="IVL2089" s="2206"/>
      <c r="IVM2089" s="2206"/>
      <c r="IVN2089" s="2206"/>
      <c r="IVO2089" s="2206"/>
      <c r="IVP2089" s="2206"/>
      <c r="IVQ2089" s="2206"/>
      <c r="IVR2089" s="2206"/>
      <c r="IVS2089" s="2206"/>
      <c r="IVT2089" s="2206"/>
      <c r="IVU2089" s="2206"/>
      <c r="IVV2089" s="2206"/>
      <c r="IVW2089" s="2206"/>
      <c r="IVX2089" s="2206"/>
      <c r="IVY2089" s="2206"/>
      <c r="IVZ2089" s="2206"/>
      <c r="IWA2089" s="2206"/>
      <c r="IWB2089" s="2206"/>
      <c r="IWC2089" s="2206"/>
      <c r="IWD2089" s="2206"/>
      <c r="IWE2089" s="2206"/>
      <c r="IWF2089" s="2206"/>
      <c r="IWG2089" s="2206"/>
      <c r="IWH2089" s="2206"/>
      <c r="IWI2089" s="2206"/>
      <c r="IWJ2089" s="2206"/>
      <c r="IWK2089" s="2206"/>
      <c r="IWL2089" s="2206"/>
      <c r="IWM2089" s="2206"/>
      <c r="IWN2089" s="2206"/>
      <c r="IWO2089" s="2206"/>
      <c r="IWP2089" s="2206"/>
      <c r="IWQ2089" s="2206"/>
      <c r="IWR2089" s="2206"/>
      <c r="IWS2089" s="2206"/>
      <c r="IWT2089" s="2206"/>
      <c r="IWU2089" s="2206"/>
      <c r="IWV2089" s="2206"/>
      <c r="IWW2089" s="2206"/>
      <c r="IWX2089" s="2206"/>
      <c r="IWY2089" s="2206"/>
      <c r="IWZ2089" s="2206"/>
      <c r="IXA2089" s="2206"/>
      <c r="IXB2089" s="2206"/>
      <c r="IXC2089" s="2206"/>
      <c r="IXD2089" s="2206"/>
      <c r="IXE2089" s="2206"/>
      <c r="IXF2089" s="2206"/>
      <c r="IXG2089" s="2206"/>
      <c r="IXH2089" s="2206"/>
      <c r="IXI2089" s="2206"/>
      <c r="IXJ2089" s="2206"/>
      <c r="IXK2089" s="2206"/>
      <c r="IXL2089" s="2206"/>
      <c r="IXM2089" s="2206"/>
      <c r="IXN2089" s="2206"/>
      <c r="IXO2089" s="2206"/>
      <c r="IXP2089" s="2206"/>
      <c r="IXQ2089" s="2206"/>
      <c r="IXR2089" s="2206"/>
      <c r="IXS2089" s="2206"/>
      <c r="IXT2089" s="2206"/>
      <c r="IXU2089" s="2206"/>
      <c r="IXV2089" s="2206"/>
      <c r="IXW2089" s="2206"/>
      <c r="IXX2089" s="2206"/>
      <c r="IXY2089" s="2206"/>
      <c r="IXZ2089" s="2206"/>
      <c r="IYA2089" s="2206"/>
      <c r="IYB2089" s="2206"/>
      <c r="IYC2089" s="2206"/>
      <c r="IYD2089" s="2206"/>
      <c r="IYE2089" s="2206"/>
      <c r="IYF2089" s="2206"/>
      <c r="IYG2089" s="2206"/>
      <c r="IYH2089" s="2206"/>
      <c r="IYI2089" s="2206"/>
      <c r="IYJ2089" s="2206"/>
      <c r="IYK2089" s="2206"/>
      <c r="IYL2089" s="2206"/>
      <c r="IYM2089" s="2206"/>
      <c r="IYN2089" s="2206"/>
      <c r="IYO2089" s="2206"/>
      <c r="IYP2089" s="2206"/>
      <c r="IYQ2089" s="2206"/>
      <c r="IYR2089" s="2206"/>
      <c r="IYS2089" s="2206"/>
      <c r="IYT2089" s="2206"/>
      <c r="IYU2089" s="2206"/>
      <c r="IYV2089" s="2206"/>
      <c r="IYW2089" s="2206"/>
      <c r="IYX2089" s="2206"/>
      <c r="IYY2089" s="2206"/>
      <c r="IYZ2089" s="2206"/>
      <c r="IZA2089" s="2206"/>
      <c r="IZB2089" s="2206"/>
      <c r="IZC2089" s="2206"/>
      <c r="IZD2089" s="2206"/>
      <c r="IZE2089" s="2206"/>
      <c r="IZF2089" s="2206"/>
      <c r="IZG2089" s="2206"/>
      <c r="IZH2089" s="2206"/>
      <c r="IZI2089" s="2206"/>
      <c r="IZJ2089" s="2206"/>
      <c r="IZK2089" s="2206"/>
      <c r="IZL2089" s="2206"/>
      <c r="IZM2089" s="2206"/>
      <c r="IZN2089" s="2206"/>
      <c r="IZO2089" s="2206"/>
      <c r="IZP2089" s="2206"/>
      <c r="IZQ2089" s="2206"/>
      <c r="IZR2089" s="2206"/>
      <c r="IZS2089" s="2206"/>
      <c r="IZT2089" s="2206"/>
      <c r="IZU2089" s="2206"/>
      <c r="IZV2089" s="2206"/>
      <c r="IZW2089" s="2206"/>
      <c r="IZX2089" s="2206"/>
      <c r="IZY2089" s="2206"/>
      <c r="IZZ2089" s="2206"/>
      <c r="JAA2089" s="2206"/>
      <c r="JAB2089" s="2206"/>
      <c r="JAC2089" s="2206"/>
      <c r="JAD2089" s="2206"/>
      <c r="JAE2089" s="2206"/>
      <c r="JAF2089" s="2206"/>
      <c r="JAG2089" s="2206"/>
      <c r="JAH2089" s="2206"/>
      <c r="JAI2089" s="2206"/>
      <c r="JAJ2089" s="2206"/>
      <c r="JAK2089" s="2206"/>
      <c r="JAL2089" s="2206"/>
      <c r="JAM2089" s="2206"/>
      <c r="JAN2089" s="2206"/>
      <c r="JAO2089" s="2206"/>
      <c r="JAP2089" s="2206"/>
      <c r="JAQ2089" s="2206"/>
      <c r="JAR2089" s="2206"/>
      <c r="JAS2089" s="2206"/>
      <c r="JAT2089" s="2206"/>
      <c r="JAU2089" s="2206"/>
      <c r="JAV2089" s="2206"/>
      <c r="JAW2089" s="2206"/>
      <c r="JAX2089" s="2206"/>
      <c r="JAY2089" s="2206"/>
      <c r="JAZ2089" s="2206"/>
      <c r="JBA2089" s="2206"/>
      <c r="JBB2089" s="2206"/>
      <c r="JBC2089" s="2206"/>
      <c r="JBD2089" s="2206"/>
      <c r="JBE2089" s="2206"/>
      <c r="JBF2089" s="2206"/>
      <c r="JBG2089" s="2206"/>
      <c r="JBH2089" s="2206"/>
      <c r="JBI2089" s="2206"/>
      <c r="JBJ2089" s="2206"/>
      <c r="JBK2089" s="2206"/>
      <c r="JBL2089" s="2206"/>
      <c r="JBM2089" s="2206"/>
      <c r="JBN2089" s="2206"/>
      <c r="JBO2089" s="2206"/>
      <c r="JBP2089" s="2206"/>
      <c r="JBQ2089" s="2206"/>
      <c r="JBR2089" s="2206"/>
      <c r="JBS2089" s="2206"/>
      <c r="JBT2089" s="2206"/>
      <c r="JBU2089" s="2206"/>
      <c r="JBV2089" s="2206"/>
      <c r="JBW2089" s="2206"/>
      <c r="JBX2089" s="2206"/>
      <c r="JBY2089" s="2206"/>
      <c r="JBZ2089" s="2206"/>
      <c r="JCA2089" s="2206"/>
      <c r="JCB2089" s="2206"/>
      <c r="JCC2089" s="2206"/>
      <c r="JCD2089" s="2206"/>
      <c r="JCE2089" s="2206"/>
      <c r="JCF2089" s="2206"/>
      <c r="JCG2089" s="2206"/>
      <c r="JCH2089" s="2206"/>
      <c r="JCI2089" s="2206"/>
      <c r="JCJ2089" s="2206"/>
      <c r="JCK2089" s="2206"/>
      <c r="JCL2089" s="2206"/>
      <c r="JCM2089" s="2206"/>
      <c r="JCN2089" s="2206"/>
      <c r="JCO2089" s="2206"/>
      <c r="JCP2089" s="2206"/>
      <c r="JCQ2089" s="2206"/>
      <c r="JCR2089" s="2206"/>
      <c r="JCS2089" s="2206"/>
      <c r="JCT2089" s="2206"/>
      <c r="JCU2089" s="2206"/>
      <c r="JCV2089" s="2206"/>
      <c r="JCW2089" s="2206"/>
      <c r="JCX2089" s="2206"/>
      <c r="JCY2089" s="2206"/>
      <c r="JCZ2089" s="2206"/>
      <c r="JDA2089" s="2206"/>
      <c r="JDB2089" s="2206"/>
      <c r="JDC2089" s="2206"/>
      <c r="JDD2089" s="2206"/>
      <c r="JDE2089" s="2206"/>
      <c r="JDF2089" s="2206"/>
      <c r="JDG2089" s="2206"/>
      <c r="JDH2089" s="2206"/>
      <c r="JDI2089" s="2206"/>
      <c r="JDJ2089" s="2206"/>
      <c r="JDK2089" s="2206"/>
      <c r="JDL2089" s="2206"/>
      <c r="JDM2089" s="2206"/>
      <c r="JDN2089" s="2206"/>
      <c r="JDO2089" s="2206"/>
      <c r="JDP2089" s="2206"/>
      <c r="JDQ2089" s="2206"/>
      <c r="JDR2089" s="2206"/>
      <c r="JDS2089" s="2206"/>
      <c r="JDT2089" s="2206"/>
      <c r="JDU2089" s="2206"/>
      <c r="JDV2089" s="2206"/>
      <c r="JDW2089" s="2206"/>
      <c r="JDX2089" s="2206"/>
      <c r="JDY2089" s="2206"/>
      <c r="JDZ2089" s="2206"/>
      <c r="JEA2089" s="2206"/>
      <c r="JEB2089" s="2206"/>
      <c r="JEC2089" s="2206"/>
      <c r="JED2089" s="2206"/>
      <c r="JEE2089" s="2206"/>
      <c r="JEF2089" s="2206"/>
      <c r="JEG2089" s="2206"/>
      <c r="JEH2089" s="2206"/>
      <c r="JEI2089" s="2206"/>
      <c r="JEJ2089" s="2206"/>
      <c r="JEK2089" s="2206"/>
      <c r="JEL2089" s="2206"/>
      <c r="JEM2089" s="2206"/>
      <c r="JEN2089" s="2206"/>
      <c r="JEO2089" s="2206"/>
      <c r="JEP2089" s="2206"/>
      <c r="JEQ2089" s="2206"/>
      <c r="JER2089" s="2206"/>
      <c r="JES2089" s="2206"/>
      <c r="JET2089" s="2206"/>
      <c r="JEU2089" s="2206"/>
      <c r="JEV2089" s="2206"/>
      <c r="JEW2089" s="2206"/>
      <c r="JEX2089" s="2206"/>
      <c r="JEY2089" s="2206"/>
      <c r="JEZ2089" s="2206"/>
      <c r="JFA2089" s="2206"/>
      <c r="JFB2089" s="2206"/>
      <c r="JFC2089" s="2206"/>
      <c r="JFD2089" s="2206"/>
      <c r="JFE2089" s="2206"/>
      <c r="JFF2089" s="2206"/>
      <c r="JFG2089" s="2206"/>
      <c r="JFH2089" s="2206"/>
      <c r="JFI2089" s="2206"/>
      <c r="JFJ2089" s="2206"/>
      <c r="JFK2089" s="2206"/>
      <c r="JFL2089" s="2206"/>
      <c r="JFM2089" s="2206"/>
      <c r="JFN2089" s="2206"/>
      <c r="JFO2089" s="2206"/>
      <c r="JFP2089" s="2206"/>
      <c r="JFQ2089" s="2206"/>
      <c r="JFR2089" s="2206"/>
      <c r="JFS2089" s="2206"/>
      <c r="JFT2089" s="2206"/>
      <c r="JFU2089" s="2206"/>
      <c r="JFV2089" s="2206"/>
      <c r="JFW2089" s="2206"/>
      <c r="JFX2089" s="2206"/>
      <c r="JFY2089" s="2206"/>
      <c r="JFZ2089" s="2206"/>
      <c r="JGA2089" s="2206"/>
      <c r="JGB2089" s="2206"/>
      <c r="JGC2089" s="2206"/>
      <c r="JGD2089" s="2206"/>
      <c r="JGE2089" s="2206"/>
      <c r="JGF2089" s="2206"/>
      <c r="JGG2089" s="2206"/>
      <c r="JGH2089" s="2206"/>
      <c r="JGI2089" s="2206"/>
      <c r="JGJ2089" s="2206"/>
      <c r="JGK2089" s="2206"/>
      <c r="JGL2089" s="2206"/>
      <c r="JGM2089" s="2206"/>
      <c r="JGN2089" s="2206"/>
      <c r="JGO2089" s="2206"/>
      <c r="JGP2089" s="2206"/>
      <c r="JGQ2089" s="2206"/>
      <c r="JGR2089" s="2206"/>
      <c r="JGS2089" s="2206"/>
      <c r="JGT2089" s="2206"/>
      <c r="JGU2089" s="2206"/>
      <c r="JGV2089" s="2206"/>
      <c r="JGW2089" s="2206"/>
      <c r="JGX2089" s="2206"/>
      <c r="JGY2089" s="2206"/>
      <c r="JGZ2089" s="2206"/>
      <c r="JHA2089" s="2206"/>
      <c r="JHB2089" s="2206"/>
      <c r="JHC2089" s="2206"/>
      <c r="JHD2089" s="2206"/>
      <c r="JHE2089" s="2206"/>
      <c r="JHF2089" s="2206"/>
      <c r="JHG2089" s="2206"/>
      <c r="JHH2089" s="2206"/>
      <c r="JHI2089" s="2206"/>
      <c r="JHJ2089" s="2206"/>
      <c r="JHK2089" s="2206"/>
      <c r="JHL2089" s="2206"/>
      <c r="JHM2089" s="2206"/>
      <c r="JHN2089" s="2206"/>
      <c r="JHO2089" s="2206"/>
      <c r="JHP2089" s="2206"/>
      <c r="JHQ2089" s="2206"/>
      <c r="JHR2089" s="2206"/>
      <c r="JHS2089" s="2206"/>
      <c r="JHT2089" s="2206"/>
      <c r="JHU2089" s="2206"/>
      <c r="JHV2089" s="2206"/>
      <c r="JHW2089" s="2206"/>
      <c r="JHX2089" s="2206"/>
      <c r="JHY2089" s="2206"/>
      <c r="JHZ2089" s="2206"/>
      <c r="JIA2089" s="2206"/>
      <c r="JIB2089" s="2206"/>
      <c r="JIC2089" s="2206"/>
      <c r="JID2089" s="2206"/>
      <c r="JIE2089" s="2206"/>
      <c r="JIF2089" s="2206"/>
      <c r="JIG2089" s="2206"/>
      <c r="JIH2089" s="2206"/>
      <c r="JII2089" s="2206"/>
      <c r="JIJ2089" s="2206"/>
      <c r="JIK2089" s="2206"/>
      <c r="JIL2089" s="2206"/>
      <c r="JIM2089" s="2206"/>
      <c r="JIN2089" s="2206"/>
      <c r="JIO2089" s="2206"/>
      <c r="JIP2089" s="2206"/>
      <c r="JIQ2089" s="2206"/>
      <c r="JIR2089" s="2206"/>
      <c r="JIS2089" s="2206"/>
      <c r="JIT2089" s="2206"/>
      <c r="JIU2089" s="2206"/>
      <c r="JIV2089" s="2206"/>
      <c r="JIW2089" s="2206"/>
      <c r="JIX2089" s="2206"/>
      <c r="JIY2089" s="2206"/>
      <c r="JIZ2089" s="2206"/>
      <c r="JJA2089" s="2206"/>
      <c r="JJB2089" s="2206"/>
      <c r="JJC2089" s="2206"/>
      <c r="JJD2089" s="2206"/>
      <c r="JJE2089" s="2206"/>
      <c r="JJF2089" s="2206"/>
      <c r="JJG2089" s="2206"/>
      <c r="JJH2089" s="2206"/>
      <c r="JJI2089" s="2206"/>
      <c r="JJJ2089" s="2206"/>
      <c r="JJK2089" s="2206"/>
      <c r="JJL2089" s="2206"/>
      <c r="JJM2089" s="2206"/>
      <c r="JJN2089" s="2206"/>
      <c r="JJO2089" s="2206"/>
      <c r="JJP2089" s="2206"/>
      <c r="JJQ2089" s="2206"/>
      <c r="JJR2089" s="2206"/>
      <c r="JJS2089" s="2206"/>
      <c r="JJT2089" s="2206"/>
      <c r="JJU2089" s="2206"/>
      <c r="JJV2089" s="2206"/>
      <c r="JJW2089" s="2206"/>
      <c r="JJX2089" s="2206"/>
      <c r="JJY2089" s="2206"/>
      <c r="JJZ2089" s="2206"/>
      <c r="JKA2089" s="2206"/>
      <c r="JKB2089" s="2206"/>
      <c r="JKC2089" s="2206"/>
      <c r="JKD2089" s="2206"/>
      <c r="JKE2089" s="2206"/>
      <c r="JKF2089" s="2206"/>
      <c r="JKG2089" s="2206"/>
      <c r="JKH2089" s="2206"/>
      <c r="JKI2089" s="2206"/>
      <c r="JKJ2089" s="2206"/>
      <c r="JKK2089" s="2206"/>
      <c r="JKL2089" s="2206"/>
      <c r="JKM2089" s="2206"/>
      <c r="JKN2089" s="2206"/>
      <c r="JKO2089" s="2206"/>
      <c r="JKP2089" s="2206"/>
      <c r="JKQ2089" s="2206"/>
      <c r="JKR2089" s="2206"/>
      <c r="JKS2089" s="2206"/>
      <c r="JKT2089" s="2206"/>
      <c r="JKU2089" s="2206"/>
      <c r="JKV2089" s="2206"/>
      <c r="JKW2089" s="2206"/>
      <c r="JKX2089" s="2206"/>
      <c r="JKY2089" s="2206"/>
      <c r="JKZ2089" s="2206"/>
      <c r="JLA2089" s="2206"/>
      <c r="JLB2089" s="2206"/>
      <c r="JLC2089" s="2206"/>
      <c r="JLD2089" s="2206"/>
      <c r="JLE2089" s="2206"/>
      <c r="JLF2089" s="2206"/>
      <c r="JLG2089" s="2206"/>
      <c r="JLH2089" s="2206"/>
      <c r="JLI2089" s="2206"/>
      <c r="JLJ2089" s="2206"/>
      <c r="JLK2089" s="2206"/>
      <c r="JLL2089" s="2206"/>
      <c r="JLM2089" s="2206"/>
      <c r="JLN2089" s="2206"/>
      <c r="JLO2089" s="2206"/>
      <c r="JLP2089" s="2206"/>
      <c r="JLQ2089" s="2206"/>
      <c r="JLR2089" s="2206"/>
      <c r="JLS2089" s="2206"/>
      <c r="JLT2089" s="2206"/>
      <c r="JLU2089" s="2206"/>
      <c r="JLV2089" s="2206"/>
      <c r="JLW2089" s="2206"/>
      <c r="JLX2089" s="2206"/>
      <c r="JLY2089" s="2206"/>
      <c r="JLZ2089" s="2206"/>
      <c r="JMA2089" s="2206"/>
      <c r="JMB2089" s="2206"/>
      <c r="JMC2089" s="2206"/>
      <c r="JMD2089" s="2206"/>
      <c r="JME2089" s="2206"/>
      <c r="JMF2089" s="2206"/>
      <c r="JMG2089" s="2206"/>
      <c r="JMH2089" s="2206"/>
      <c r="JMI2089" s="2206"/>
      <c r="JMJ2089" s="2206"/>
      <c r="JMK2089" s="2206"/>
      <c r="JML2089" s="2206"/>
      <c r="JMM2089" s="2206"/>
      <c r="JMN2089" s="2206"/>
      <c r="JMO2089" s="2206"/>
      <c r="JMP2089" s="2206"/>
      <c r="JMQ2089" s="2206"/>
      <c r="JMR2089" s="2206"/>
      <c r="JMS2089" s="2206"/>
      <c r="JMT2089" s="2206"/>
      <c r="JMU2089" s="2206"/>
      <c r="JMV2089" s="2206"/>
      <c r="JMW2089" s="2206"/>
      <c r="JMX2089" s="2206"/>
      <c r="JMY2089" s="2206"/>
      <c r="JMZ2089" s="2206"/>
      <c r="JNA2089" s="2206"/>
      <c r="JNB2089" s="2206"/>
      <c r="JNC2089" s="2206"/>
      <c r="JND2089" s="2206"/>
      <c r="JNE2089" s="2206"/>
      <c r="JNF2089" s="2206"/>
      <c r="JNG2089" s="2206"/>
      <c r="JNH2089" s="2206"/>
      <c r="JNI2089" s="2206"/>
      <c r="JNJ2089" s="2206"/>
      <c r="JNK2089" s="2206"/>
      <c r="JNL2089" s="2206"/>
      <c r="JNM2089" s="2206"/>
      <c r="JNN2089" s="2206"/>
      <c r="JNO2089" s="2206"/>
      <c r="JNP2089" s="2206"/>
      <c r="JNQ2089" s="2206"/>
      <c r="JNR2089" s="2206"/>
      <c r="JNS2089" s="2206"/>
      <c r="JNT2089" s="2206"/>
      <c r="JNU2089" s="2206"/>
      <c r="JNV2089" s="2206"/>
      <c r="JNW2089" s="2206"/>
      <c r="JNX2089" s="2206"/>
      <c r="JNY2089" s="2206"/>
      <c r="JNZ2089" s="2206"/>
      <c r="JOA2089" s="2206"/>
      <c r="JOB2089" s="2206"/>
      <c r="JOC2089" s="2206"/>
      <c r="JOD2089" s="2206"/>
      <c r="JOE2089" s="2206"/>
      <c r="JOF2089" s="2206"/>
      <c r="JOG2089" s="2206"/>
      <c r="JOH2089" s="2206"/>
      <c r="JOI2089" s="2206"/>
      <c r="JOJ2089" s="2206"/>
      <c r="JOK2089" s="2206"/>
      <c r="JOL2089" s="2206"/>
      <c r="JOM2089" s="2206"/>
      <c r="JON2089" s="2206"/>
      <c r="JOO2089" s="2206"/>
      <c r="JOP2089" s="2206"/>
      <c r="JOQ2089" s="2206"/>
      <c r="JOR2089" s="2206"/>
      <c r="JOS2089" s="2206"/>
      <c r="JOT2089" s="2206"/>
      <c r="JOU2089" s="2206"/>
      <c r="JOV2089" s="2206"/>
      <c r="JOW2089" s="2206"/>
      <c r="JOX2089" s="2206"/>
      <c r="JOY2089" s="2206"/>
      <c r="JOZ2089" s="2206"/>
      <c r="JPA2089" s="2206"/>
      <c r="JPB2089" s="2206"/>
      <c r="JPC2089" s="2206"/>
      <c r="JPD2089" s="2206"/>
      <c r="JPE2089" s="2206"/>
      <c r="JPF2089" s="2206"/>
      <c r="JPG2089" s="2206"/>
      <c r="JPH2089" s="2206"/>
      <c r="JPI2089" s="2206"/>
      <c r="JPJ2089" s="2206"/>
      <c r="JPK2089" s="2206"/>
      <c r="JPL2089" s="2206"/>
      <c r="JPM2089" s="2206"/>
      <c r="JPN2089" s="2206"/>
      <c r="JPO2089" s="2206"/>
      <c r="JPP2089" s="2206"/>
      <c r="JPQ2089" s="2206"/>
      <c r="JPR2089" s="2206"/>
      <c r="JPS2089" s="2206"/>
      <c r="JPT2089" s="2206"/>
      <c r="JPU2089" s="2206"/>
      <c r="JPV2089" s="2206"/>
      <c r="JPW2089" s="2206"/>
      <c r="JPX2089" s="2206"/>
      <c r="JPY2089" s="2206"/>
      <c r="JPZ2089" s="2206"/>
      <c r="JQA2089" s="2206"/>
      <c r="JQB2089" s="2206"/>
      <c r="JQC2089" s="2206"/>
      <c r="JQD2089" s="2206"/>
      <c r="JQE2089" s="2206"/>
      <c r="JQF2089" s="2206"/>
      <c r="JQG2089" s="2206"/>
      <c r="JQH2089" s="2206"/>
      <c r="JQI2089" s="2206"/>
      <c r="JQJ2089" s="2206"/>
      <c r="JQK2089" s="2206"/>
      <c r="JQL2089" s="2206"/>
      <c r="JQM2089" s="2206"/>
      <c r="JQN2089" s="2206"/>
      <c r="JQO2089" s="2206"/>
      <c r="JQP2089" s="2206"/>
      <c r="JQQ2089" s="2206"/>
      <c r="JQR2089" s="2206"/>
      <c r="JQS2089" s="2206"/>
      <c r="JQT2089" s="2206"/>
      <c r="JQU2089" s="2206"/>
      <c r="JQV2089" s="2206"/>
      <c r="JQW2089" s="2206"/>
      <c r="JQX2089" s="2206"/>
      <c r="JQY2089" s="2206"/>
      <c r="JQZ2089" s="2206"/>
      <c r="JRA2089" s="2206"/>
      <c r="JRB2089" s="2206"/>
      <c r="JRC2089" s="2206"/>
      <c r="JRD2089" s="2206"/>
      <c r="JRE2089" s="2206"/>
      <c r="JRF2089" s="2206"/>
      <c r="JRG2089" s="2206"/>
      <c r="JRH2089" s="2206"/>
      <c r="JRI2089" s="2206"/>
      <c r="JRJ2089" s="2206"/>
      <c r="JRK2089" s="2206"/>
      <c r="JRL2089" s="2206"/>
      <c r="JRM2089" s="2206"/>
      <c r="JRN2089" s="2206"/>
      <c r="JRO2089" s="2206"/>
      <c r="JRP2089" s="2206"/>
      <c r="JRQ2089" s="2206"/>
      <c r="JRR2089" s="2206"/>
      <c r="JRS2089" s="2206"/>
      <c r="JRT2089" s="2206"/>
      <c r="JRU2089" s="2206"/>
      <c r="JRV2089" s="2206"/>
      <c r="JRW2089" s="2206"/>
      <c r="JRX2089" s="2206"/>
      <c r="JRY2089" s="2206"/>
      <c r="JRZ2089" s="2206"/>
      <c r="JSA2089" s="2206"/>
      <c r="JSB2089" s="2206"/>
      <c r="JSC2089" s="2206"/>
      <c r="JSD2089" s="2206"/>
      <c r="JSE2089" s="2206"/>
      <c r="JSF2089" s="2206"/>
      <c r="JSG2089" s="2206"/>
      <c r="JSH2089" s="2206"/>
      <c r="JSI2089" s="2206"/>
      <c r="JSJ2089" s="2206"/>
      <c r="JSK2089" s="2206"/>
      <c r="JSL2089" s="2206"/>
      <c r="JSM2089" s="2206"/>
      <c r="JSN2089" s="2206"/>
      <c r="JSO2089" s="2206"/>
      <c r="JSP2089" s="2206"/>
      <c r="JSQ2089" s="2206"/>
      <c r="JSR2089" s="2206"/>
      <c r="JSS2089" s="2206"/>
      <c r="JST2089" s="2206"/>
      <c r="JSU2089" s="2206"/>
      <c r="JSV2089" s="2206"/>
      <c r="JSW2089" s="2206"/>
      <c r="JSX2089" s="2206"/>
      <c r="JSY2089" s="2206"/>
      <c r="JSZ2089" s="2206"/>
      <c r="JTA2089" s="2206"/>
      <c r="JTB2089" s="2206"/>
      <c r="JTC2089" s="2206"/>
      <c r="JTD2089" s="2206"/>
      <c r="JTE2089" s="2206"/>
      <c r="JTF2089" s="2206"/>
      <c r="JTG2089" s="2206"/>
      <c r="JTH2089" s="2206"/>
      <c r="JTI2089" s="2206"/>
      <c r="JTJ2089" s="2206"/>
      <c r="JTK2089" s="2206"/>
      <c r="JTL2089" s="2206"/>
      <c r="JTM2089" s="2206"/>
      <c r="JTN2089" s="2206"/>
      <c r="JTO2089" s="2206"/>
      <c r="JTP2089" s="2206"/>
      <c r="JTQ2089" s="2206"/>
      <c r="JTR2089" s="2206"/>
      <c r="JTS2089" s="2206"/>
      <c r="JTT2089" s="2206"/>
      <c r="JTU2089" s="2206"/>
      <c r="JTV2089" s="2206"/>
      <c r="JTW2089" s="2206"/>
      <c r="JTX2089" s="2206"/>
      <c r="JTY2089" s="2206"/>
      <c r="JTZ2089" s="2206"/>
      <c r="JUA2089" s="2206"/>
      <c r="JUB2089" s="2206"/>
      <c r="JUC2089" s="2206"/>
      <c r="JUD2089" s="2206"/>
      <c r="JUE2089" s="2206"/>
      <c r="JUF2089" s="2206"/>
      <c r="JUG2089" s="2206"/>
      <c r="JUH2089" s="2206"/>
      <c r="JUI2089" s="2206"/>
      <c r="JUJ2089" s="2206"/>
      <c r="JUK2089" s="2206"/>
      <c r="JUL2089" s="2206"/>
      <c r="JUM2089" s="2206"/>
      <c r="JUN2089" s="2206"/>
      <c r="JUO2089" s="2206"/>
      <c r="JUP2089" s="2206"/>
      <c r="JUQ2089" s="2206"/>
      <c r="JUR2089" s="2206"/>
      <c r="JUS2089" s="2206"/>
      <c r="JUT2089" s="2206"/>
      <c r="JUU2089" s="2206"/>
      <c r="JUV2089" s="2206"/>
      <c r="JUW2089" s="2206"/>
      <c r="JUX2089" s="2206"/>
      <c r="JUY2089" s="2206"/>
      <c r="JUZ2089" s="2206"/>
      <c r="JVA2089" s="2206"/>
      <c r="JVB2089" s="2206"/>
      <c r="JVC2089" s="2206"/>
      <c r="JVD2089" s="2206"/>
      <c r="JVE2089" s="2206"/>
      <c r="JVF2089" s="2206"/>
      <c r="JVG2089" s="2206"/>
      <c r="JVH2089" s="2206"/>
      <c r="JVI2089" s="2206"/>
      <c r="JVJ2089" s="2206"/>
      <c r="JVK2089" s="2206"/>
      <c r="JVL2089" s="2206"/>
      <c r="JVM2089" s="2206"/>
      <c r="JVN2089" s="2206"/>
      <c r="JVO2089" s="2206"/>
      <c r="JVP2089" s="2206"/>
      <c r="JVQ2089" s="2206"/>
      <c r="JVR2089" s="2206"/>
      <c r="JVS2089" s="2206"/>
      <c r="JVT2089" s="2206"/>
      <c r="JVU2089" s="2206"/>
      <c r="JVV2089" s="2206"/>
      <c r="JVW2089" s="2206"/>
      <c r="JVX2089" s="2206"/>
      <c r="JVY2089" s="2206"/>
      <c r="JVZ2089" s="2206"/>
      <c r="JWA2089" s="2206"/>
      <c r="JWB2089" s="2206"/>
      <c r="JWC2089" s="2206"/>
      <c r="JWD2089" s="2206"/>
      <c r="JWE2089" s="2206"/>
      <c r="JWF2089" s="2206"/>
      <c r="JWG2089" s="2206"/>
      <c r="JWH2089" s="2206"/>
      <c r="JWI2089" s="2206"/>
      <c r="JWJ2089" s="2206"/>
      <c r="JWK2089" s="2206"/>
      <c r="JWL2089" s="2206"/>
      <c r="JWM2089" s="2206"/>
      <c r="JWN2089" s="2206"/>
      <c r="JWO2089" s="2206"/>
      <c r="JWP2089" s="2206"/>
      <c r="JWQ2089" s="2206"/>
      <c r="JWR2089" s="2206"/>
      <c r="JWS2089" s="2206"/>
      <c r="JWT2089" s="2206"/>
      <c r="JWU2089" s="2206"/>
      <c r="JWV2089" s="2206"/>
      <c r="JWW2089" s="2206"/>
      <c r="JWX2089" s="2206"/>
      <c r="JWY2089" s="2206"/>
      <c r="JWZ2089" s="2206"/>
      <c r="JXA2089" s="2206"/>
      <c r="JXB2089" s="2206"/>
      <c r="JXC2089" s="2206"/>
      <c r="JXD2089" s="2206"/>
      <c r="JXE2089" s="2206"/>
      <c r="JXF2089" s="2206"/>
      <c r="JXG2089" s="2206"/>
      <c r="JXH2089" s="2206"/>
      <c r="JXI2089" s="2206"/>
      <c r="JXJ2089" s="2206"/>
      <c r="JXK2089" s="2206"/>
      <c r="JXL2089" s="2206"/>
      <c r="JXM2089" s="2206"/>
      <c r="JXN2089" s="2206"/>
      <c r="JXO2089" s="2206"/>
      <c r="JXP2089" s="2206"/>
      <c r="JXQ2089" s="2206"/>
      <c r="JXR2089" s="2206"/>
      <c r="JXS2089" s="2206"/>
      <c r="JXT2089" s="2206"/>
      <c r="JXU2089" s="2206"/>
      <c r="JXV2089" s="2206"/>
      <c r="JXW2089" s="2206"/>
      <c r="JXX2089" s="2206"/>
      <c r="JXY2089" s="2206"/>
      <c r="JXZ2089" s="2206"/>
      <c r="JYA2089" s="2206"/>
      <c r="JYB2089" s="2206"/>
      <c r="JYC2089" s="2206"/>
      <c r="JYD2089" s="2206"/>
      <c r="JYE2089" s="2206"/>
      <c r="JYF2089" s="2206"/>
      <c r="JYG2089" s="2206"/>
      <c r="JYH2089" s="2206"/>
      <c r="JYI2089" s="2206"/>
      <c r="JYJ2089" s="2206"/>
      <c r="JYK2089" s="2206"/>
      <c r="JYL2089" s="2206"/>
      <c r="JYM2089" s="2206"/>
      <c r="JYN2089" s="2206"/>
      <c r="JYO2089" s="2206"/>
      <c r="JYP2089" s="2206"/>
      <c r="JYQ2089" s="2206"/>
      <c r="JYR2089" s="2206"/>
      <c r="JYS2089" s="2206"/>
      <c r="JYT2089" s="2206"/>
      <c r="JYU2089" s="2206"/>
      <c r="JYV2089" s="2206"/>
      <c r="JYW2089" s="2206"/>
      <c r="JYX2089" s="2206"/>
      <c r="JYY2089" s="2206"/>
      <c r="JYZ2089" s="2206"/>
      <c r="JZA2089" s="2206"/>
      <c r="JZB2089" s="2206"/>
      <c r="JZC2089" s="2206"/>
      <c r="JZD2089" s="2206"/>
      <c r="JZE2089" s="2206"/>
      <c r="JZF2089" s="2206"/>
      <c r="JZG2089" s="2206"/>
      <c r="JZH2089" s="2206"/>
      <c r="JZI2089" s="2206"/>
      <c r="JZJ2089" s="2206"/>
      <c r="JZK2089" s="2206"/>
      <c r="JZL2089" s="2206"/>
      <c r="JZM2089" s="2206"/>
      <c r="JZN2089" s="2206"/>
      <c r="JZO2089" s="2206"/>
      <c r="JZP2089" s="2206"/>
      <c r="JZQ2089" s="2206"/>
      <c r="JZR2089" s="2206"/>
      <c r="JZS2089" s="2206"/>
      <c r="JZT2089" s="2206"/>
      <c r="JZU2089" s="2206"/>
      <c r="JZV2089" s="2206"/>
      <c r="JZW2089" s="2206"/>
      <c r="JZX2089" s="2206"/>
      <c r="JZY2089" s="2206"/>
      <c r="JZZ2089" s="2206"/>
      <c r="KAA2089" s="2206"/>
      <c r="KAB2089" s="2206"/>
      <c r="KAC2089" s="2206"/>
      <c r="KAD2089" s="2206"/>
      <c r="KAE2089" s="2206"/>
      <c r="KAF2089" s="2206"/>
      <c r="KAG2089" s="2206"/>
      <c r="KAH2089" s="2206"/>
      <c r="KAI2089" s="2206"/>
      <c r="KAJ2089" s="2206"/>
      <c r="KAK2089" s="2206"/>
      <c r="KAL2089" s="2206"/>
      <c r="KAM2089" s="2206"/>
      <c r="KAN2089" s="2206"/>
      <c r="KAO2089" s="2206"/>
      <c r="KAP2089" s="2206"/>
      <c r="KAQ2089" s="2206"/>
      <c r="KAR2089" s="2206"/>
      <c r="KAS2089" s="2206"/>
      <c r="KAT2089" s="2206"/>
      <c r="KAU2089" s="2206"/>
      <c r="KAV2089" s="2206"/>
      <c r="KAW2089" s="2206"/>
      <c r="KAX2089" s="2206"/>
      <c r="KAY2089" s="2206"/>
      <c r="KAZ2089" s="2206"/>
      <c r="KBA2089" s="2206"/>
      <c r="KBB2089" s="2206"/>
      <c r="KBC2089" s="2206"/>
      <c r="KBD2089" s="2206"/>
      <c r="KBE2089" s="2206"/>
      <c r="KBF2089" s="2206"/>
      <c r="KBG2089" s="2206"/>
      <c r="KBH2089" s="2206"/>
      <c r="KBI2089" s="2206"/>
      <c r="KBJ2089" s="2206"/>
      <c r="KBK2089" s="2206"/>
      <c r="KBL2089" s="2206"/>
      <c r="KBM2089" s="2206"/>
      <c r="KBN2089" s="2206"/>
      <c r="KBO2089" s="2206"/>
      <c r="KBP2089" s="2206"/>
      <c r="KBQ2089" s="2206"/>
      <c r="KBR2089" s="2206"/>
      <c r="KBS2089" s="2206"/>
      <c r="KBT2089" s="2206"/>
      <c r="KBU2089" s="2206"/>
      <c r="KBV2089" s="2206"/>
      <c r="KBW2089" s="2206"/>
      <c r="KBX2089" s="2206"/>
      <c r="KBY2089" s="2206"/>
      <c r="KBZ2089" s="2206"/>
      <c r="KCA2089" s="2206"/>
      <c r="KCB2089" s="2206"/>
      <c r="KCC2089" s="2206"/>
      <c r="KCD2089" s="2206"/>
      <c r="KCE2089" s="2206"/>
      <c r="KCF2089" s="2206"/>
      <c r="KCG2089" s="2206"/>
      <c r="KCH2089" s="2206"/>
      <c r="KCI2089" s="2206"/>
      <c r="KCJ2089" s="2206"/>
      <c r="KCK2089" s="2206"/>
      <c r="KCL2089" s="2206"/>
      <c r="KCM2089" s="2206"/>
      <c r="KCN2089" s="2206"/>
      <c r="KCO2089" s="2206"/>
      <c r="KCP2089" s="2206"/>
      <c r="KCQ2089" s="2206"/>
      <c r="KCR2089" s="2206"/>
      <c r="KCS2089" s="2206"/>
      <c r="KCT2089" s="2206"/>
      <c r="KCU2089" s="2206"/>
      <c r="KCV2089" s="2206"/>
      <c r="KCW2089" s="2206"/>
      <c r="KCX2089" s="2206"/>
      <c r="KCY2089" s="2206"/>
      <c r="KCZ2089" s="2206"/>
      <c r="KDA2089" s="2206"/>
      <c r="KDB2089" s="2206"/>
      <c r="KDC2089" s="2206"/>
      <c r="KDD2089" s="2206"/>
      <c r="KDE2089" s="2206"/>
      <c r="KDF2089" s="2206"/>
      <c r="KDG2089" s="2206"/>
      <c r="KDH2089" s="2206"/>
      <c r="KDI2089" s="2206"/>
      <c r="KDJ2089" s="2206"/>
      <c r="KDK2089" s="2206"/>
      <c r="KDL2089" s="2206"/>
      <c r="KDM2089" s="2206"/>
      <c r="KDN2089" s="2206"/>
      <c r="KDO2089" s="2206"/>
      <c r="KDP2089" s="2206"/>
      <c r="KDQ2089" s="2206"/>
      <c r="KDR2089" s="2206"/>
      <c r="KDS2089" s="2206"/>
      <c r="KDT2089" s="2206"/>
      <c r="KDU2089" s="2206"/>
      <c r="KDV2089" s="2206"/>
      <c r="KDW2089" s="2206"/>
      <c r="KDX2089" s="2206"/>
      <c r="KDY2089" s="2206"/>
      <c r="KDZ2089" s="2206"/>
      <c r="KEA2089" s="2206"/>
      <c r="KEB2089" s="2206"/>
      <c r="KEC2089" s="2206"/>
      <c r="KED2089" s="2206"/>
      <c r="KEE2089" s="2206"/>
      <c r="KEF2089" s="2206"/>
      <c r="KEG2089" s="2206"/>
      <c r="KEH2089" s="2206"/>
      <c r="KEI2089" s="2206"/>
      <c r="KEJ2089" s="2206"/>
      <c r="KEK2089" s="2206"/>
      <c r="KEL2089" s="2206"/>
      <c r="KEM2089" s="2206"/>
      <c r="KEN2089" s="2206"/>
      <c r="KEO2089" s="2206"/>
      <c r="KEP2089" s="2206"/>
      <c r="KEQ2089" s="2206"/>
      <c r="KER2089" s="2206"/>
      <c r="KES2089" s="2206"/>
      <c r="KET2089" s="2206"/>
      <c r="KEU2089" s="2206"/>
      <c r="KEV2089" s="2206"/>
      <c r="KEW2089" s="2206"/>
      <c r="KEX2089" s="2206"/>
      <c r="KEY2089" s="2206"/>
      <c r="KEZ2089" s="2206"/>
      <c r="KFA2089" s="2206"/>
      <c r="KFB2089" s="2206"/>
      <c r="KFC2089" s="2206"/>
      <c r="KFD2089" s="2206"/>
      <c r="KFE2089" s="2206"/>
      <c r="KFF2089" s="2206"/>
      <c r="KFG2089" s="2206"/>
      <c r="KFH2089" s="2206"/>
      <c r="KFI2089" s="2206"/>
      <c r="KFJ2089" s="2206"/>
      <c r="KFK2089" s="2206"/>
      <c r="KFL2089" s="2206"/>
      <c r="KFM2089" s="2206"/>
      <c r="KFN2089" s="2206"/>
      <c r="KFO2089" s="2206"/>
      <c r="KFP2089" s="2206"/>
      <c r="KFQ2089" s="2206"/>
      <c r="KFR2089" s="2206"/>
      <c r="KFS2089" s="2206"/>
      <c r="KFT2089" s="2206"/>
      <c r="KFU2089" s="2206"/>
      <c r="KFV2089" s="2206"/>
      <c r="KFW2089" s="2206"/>
      <c r="KFX2089" s="2206"/>
      <c r="KFY2089" s="2206"/>
      <c r="KFZ2089" s="2206"/>
      <c r="KGA2089" s="2206"/>
      <c r="KGB2089" s="2206"/>
      <c r="KGC2089" s="2206"/>
      <c r="KGD2089" s="2206"/>
      <c r="KGE2089" s="2206"/>
      <c r="KGF2089" s="2206"/>
      <c r="KGG2089" s="2206"/>
      <c r="KGH2089" s="2206"/>
      <c r="KGI2089" s="2206"/>
      <c r="KGJ2089" s="2206"/>
      <c r="KGK2089" s="2206"/>
      <c r="KGL2089" s="2206"/>
      <c r="KGM2089" s="2206"/>
      <c r="KGN2089" s="2206"/>
      <c r="KGO2089" s="2206"/>
      <c r="KGP2089" s="2206"/>
      <c r="KGQ2089" s="2206"/>
      <c r="KGR2089" s="2206"/>
      <c r="KGS2089" s="2206"/>
      <c r="KGT2089" s="2206"/>
      <c r="KGU2089" s="2206"/>
      <c r="KGV2089" s="2206"/>
      <c r="KGW2089" s="2206"/>
      <c r="KGX2089" s="2206"/>
      <c r="KGY2089" s="2206"/>
      <c r="KGZ2089" s="2206"/>
      <c r="KHA2089" s="2206"/>
      <c r="KHB2089" s="2206"/>
      <c r="KHC2089" s="2206"/>
      <c r="KHD2089" s="2206"/>
      <c r="KHE2089" s="2206"/>
      <c r="KHF2089" s="2206"/>
      <c r="KHG2089" s="2206"/>
      <c r="KHH2089" s="2206"/>
      <c r="KHI2089" s="2206"/>
      <c r="KHJ2089" s="2206"/>
      <c r="KHK2089" s="2206"/>
      <c r="KHL2089" s="2206"/>
      <c r="KHM2089" s="2206"/>
      <c r="KHN2089" s="2206"/>
      <c r="KHO2089" s="2206"/>
      <c r="KHP2089" s="2206"/>
      <c r="KHQ2089" s="2206"/>
      <c r="KHR2089" s="2206"/>
      <c r="KHS2089" s="2206"/>
      <c r="KHT2089" s="2206"/>
      <c r="KHU2089" s="2206"/>
      <c r="KHV2089" s="2206"/>
      <c r="KHW2089" s="2206"/>
      <c r="KHX2089" s="2206"/>
      <c r="KHY2089" s="2206"/>
      <c r="KHZ2089" s="2206"/>
      <c r="KIA2089" s="2206"/>
      <c r="KIB2089" s="2206"/>
      <c r="KIC2089" s="2206"/>
      <c r="KID2089" s="2206"/>
      <c r="KIE2089" s="2206"/>
      <c r="KIF2089" s="2206"/>
      <c r="KIG2089" s="2206"/>
      <c r="KIH2089" s="2206"/>
      <c r="KII2089" s="2206"/>
      <c r="KIJ2089" s="2206"/>
      <c r="KIK2089" s="2206"/>
      <c r="KIL2089" s="2206"/>
      <c r="KIM2089" s="2206"/>
      <c r="KIN2089" s="2206"/>
      <c r="KIO2089" s="2206"/>
      <c r="KIP2089" s="2206"/>
      <c r="KIQ2089" s="2206"/>
      <c r="KIR2089" s="2206"/>
      <c r="KIS2089" s="2206"/>
      <c r="KIT2089" s="2206"/>
      <c r="KIU2089" s="2206"/>
      <c r="KIV2089" s="2206"/>
      <c r="KIW2089" s="2206"/>
      <c r="KIX2089" s="2206"/>
      <c r="KIY2089" s="2206"/>
      <c r="KIZ2089" s="2206"/>
      <c r="KJA2089" s="2206"/>
      <c r="KJB2089" s="2206"/>
      <c r="KJC2089" s="2206"/>
      <c r="KJD2089" s="2206"/>
      <c r="KJE2089" s="2206"/>
      <c r="KJF2089" s="2206"/>
      <c r="KJG2089" s="2206"/>
      <c r="KJH2089" s="2206"/>
      <c r="KJI2089" s="2206"/>
      <c r="KJJ2089" s="2206"/>
      <c r="KJK2089" s="2206"/>
      <c r="KJL2089" s="2206"/>
      <c r="KJM2089" s="2206"/>
      <c r="KJN2089" s="2206"/>
      <c r="KJO2089" s="2206"/>
      <c r="KJP2089" s="2206"/>
      <c r="KJQ2089" s="2206"/>
      <c r="KJR2089" s="2206"/>
      <c r="KJS2089" s="2206"/>
      <c r="KJT2089" s="2206"/>
      <c r="KJU2089" s="2206"/>
      <c r="KJV2089" s="2206"/>
      <c r="KJW2089" s="2206"/>
      <c r="KJX2089" s="2206"/>
      <c r="KJY2089" s="2206"/>
      <c r="KJZ2089" s="2206"/>
      <c r="KKA2089" s="2206"/>
      <c r="KKB2089" s="2206"/>
      <c r="KKC2089" s="2206"/>
      <c r="KKD2089" s="2206"/>
      <c r="KKE2089" s="2206"/>
      <c r="KKF2089" s="2206"/>
      <c r="KKG2089" s="2206"/>
      <c r="KKH2089" s="2206"/>
      <c r="KKI2089" s="2206"/>
      <c r="KKJ2089" s="2206"/>
      <c r="KKK2089" s="2206"/>
      <c r="KKL2089" s="2206"/>
      <c r="KKM2089" s="2206"/>
      <c r="KKN2089" s="2206"/>
      <c r="KKO2089" s="2206"/>
      <c r="KKP2089" s="2206"/>
      <c r="KKQ2089" s="2206"/>
      <c r="KKR2089" s="2206"/>
      <c r="KKS2089" s="2206"/>
      <c r="KKT2089" s="2206"/>
      <c r="KKU2089" s="2206"/>
      <c r="KKV2089" s="2206"/>
      <c r="KKW2089" s="2206"/>
      <c r="KKX2089" s="2206"/>
      <c r="KKY2089" s="2206"/>
      <c r="KKZ2089" s="2206"/>
      <c r="KLA2089" s="2206"/>
      <c r="KLB2089" s="2206"/>
      <c r="KLC2089" s="2206"/>
      <c r="KLD2089" s="2206"/>
      <c r="KLE2089" s="2206"/>
      <c r="KLF2089" s="2206"/>
      <c r="KLG2089" s="2206"/>
      <c r="KLH2089" s="2206"/>
      <c r="KLI2089" s="2206"/>
      <c r="KLJ2089" s="2206"/>
      <c r="KLK2089" s="2206"/>
      <c r="KLL2089" s="2206"/>
      <c r="KLM2089" s="2206"/>
      <c r="KLN2089" s="2206"/>
      <c r="KLO2089" s="2206"/>
      <c r="KLP2089" s="2206"/>
      <c r="KLQ2089" s="2206"/>
      <c r="KLR2089" s="2206"/>
      <c r="KLS2089" s="2206"/>
      <c r="KLT2089" s="2206"/>
      <c r="KLU2089" s="2206"/>
      <c r="KLV2089" s="2206"/>
      <c r="KLW2089" s="2206"/>
      <c r="KLX2089" s="2206"/>
      <c r="KLY2089" s="2206"/>
      <c r="KLZ2089" s="2206"/>
      <c r="KMA2089" s="2206"/>
      <c r="KMB2089" s="2206"/>
      <c r="KMC2089" s="2206"/>
      <c r="KMD2089" s="2206"/>
      <c r="KME2089" s="2206"/>
      <c r="KMF2089" s="2206"/>
      <c r="KMG2089" s="2206"/>
      <c r="KMH2089" s="2206"/>
      <c r="KMI2089" s="2206"/>
      <c r="KMJ2089" s="2206"/>
      <c r="KMK2089" s="2206"/>
      <c r="KML2089" s="2206"/>
      <c r="KMM2089" s="2206"/>
      <c r="KMN2089" s="2206"/>
      <c r="KMO2089" s="2206"/>
      <c r="KMP2089" s="2206"/>
      <c r="KMQ2089" s="2206"/>
      <c r="KMR2089" s="2206"/>
      <c r="KMS2089" s="2206"/>
      <c r="KMT2089" s="2206"/>
      <c r="KMU2089" s="2206"/>
      <c r="KMV2089" s="2206"/>
      <c r="KMW2089" s="2206"/>
      <c r="KMX2089" s="2206"/>
      <c r="KMY2089" s="2206"/>
      <c r="KMZ2089" s="2206"/>
      <c r="KNA2089" s="2206"/>
      <c r="KNB2089" s="2206"/>
      <c r="KNC2089" s="2206"/>
      <c r="KND2089" s="2206"/>
      <c r="KNE2089" s="2206"/>
      <c r="KNF2089" s="2206"/>
      <c r="KNG2089" s="2206"/>
      <c r="KNH2089" s="2206"/>
      <c r="KNI2089" s="2206"/>
      <c r="KNJ2089" s="2206"/>
      <c r="KNK2089" s="2206"/>
      <c r="KNL2089" s="2206"/>
      <c r="KNM2089" s="2206"/>
      <c r="KNN2089" s="2206"/>
      <c r="KNO2089" s="2206"/>
      <c r="KNP2089" s="2206"/>
      <c r="KNQ2089" s="2206"/>
      <c r="KNR2089" s="2206"/>
      <c r="KNS2089" s="2206"/>
      <c r="KNT2089" s="2206"/>
      <c r="KNU2089" s="2206"/>
      <c r="KNV2089" s="2206"/>
      <c r="KNW2089" s="2206"/>
      <c r="KNX2089" s="2206"/>
      <c r="KNY2089" s="2206"/>
      <c r="KNZ2089" s="2206"/>
      <c r="KOA2089" s="2206"/>
      <c r="KOB2089" s="2206"/>
      <c r="KOC2089" s="2206"/>
      <c r="KOD2089" s="2206"/>
      <c r="KOE2089" s="2206"/>
      <c r="KOF2089" s="2206"/>
      <c r="KOG2089" s="2206"/>
      <c r="KOH2089" s="2206"/>
      <c r="KOI2089" s="2206"/>
      <c r="KOJ2089" s="2206"/>
      <c r="KOK2089" s="2206"/>
      <c r="KOL2089" s="2206"/>
      <c r="KOM2089" s="2206"/>
      <c r="KON2089" s="2206"/>
      <c r="KOO2089" s="2206"/>
      <c r="KOP2089" s="2206"/>
      <c r="KOQ2089" s="2206"/>
      <c r="KOR2089" s="2206"/>
      <c r="KOS2089" s="2206"/>
      <c r="KOT2089" s="2206"/>
      <c r="KOU2089" s="2206"/>
      <c r="KOV2089" s="2206"/>
      <c r="KOW2089" s="2206"/>
      <c r="KOX2089" s="2206"/>
      <c r="KOY2089" s="2206"/>
      <c r="KOZ2089" s="2206"/>
      <c r="KPA2089" s="2206"/>
      <c r="KPB2089" s="2206"/>
      <c r="KPC2089" s="2206"/>
      <c r="KPD2089" s="2206"/>
      <c r="KPE2089" s="2206"/>
      <c r="KPF2089" s="2206"/>
      <c r="KPG2089" s="2206"/>
      <c r="KPH2089" s="2206"/>
      <c r="KPI2089" s="2206"/>
      <c r="KPJ2089" s="2206"/>
      <c r="KPK2089" s="2206"/>
      <c r="KPL2089" s="2206"/>
      <c r="KPM2089" s="2206"/>
      <c r="KPN2089" s="2206"/>
      <c r="KPO2089" s="2206"/>
      <c r="KPP2089" s="2206"/>
      <c r="KPQ2089" s="2206"/>
      <c r="KPR2089" s="2206"/>
      <c r="KPS2089" s="2206"/>
      <c r="KPT2089" s="2206"/>
      <c r="KPU2089" s="2206"/>
      <c r="KPV2089" s="2206"/>
      <c r="KPW2089" s="2206"/>
      <c r="KPX2089" s="2206"/>
      <c r="KPY2089" s="2206"/>
      <c r="KPZ2089" s="2206"/>
      <c r="KQA2089" s="2206"/>
      <c r="KQB2089" s="2206"/>
      <c r="KQC2089" s="2206"/>
      <c r="KQD2089" s="2206"/>
      <c r="KQE2089" s="2206"/>
      <c r="KQF2089" s="2206"/>
      <c r="KQG2089" s="2206"/>
      <c r="KQH2089" s="2206"/>
      <c r="KQI2089" s="2206"/>
      <c r="KQJ2089" s="2206"/>
      <c r="KQK2089" s="2206"/>
      <c r="KQL2089" s="2206"/>
      <c r="KQM2089" s="2206"/>
      <c r="KQN2089" s="2206"/>
      <c r="KQO2089" s="2206"/>
      <c r="KQP2089" s="2206"/>
      <c r="KQQ2089" s="2206"/>
      <c r="KQR2089" s="2206"/>
      <c r="KQS2089" s="2206"/>
      <c r="KQT2089" s="2206"/>
      <c r="KQU2089" s="2206"/>
      <c r="KQV2089" s="2206"/>
      <c r="KQW2089" s="2206"/>
      <c r="KQX2089" s="2206"/>
      <c r="KQY2089" s="2206"/>
      <c r="KQZ2089" s="2206"/>
      <c r="KRA2089" s="2206"/>
      <c r="KRB2089" s="2206"/>
      <c r="KRC2089" s="2206"/>
      <c r="KRD2089" s="2206"/>
      <c r="KRE2089" s="2206"/>
      <c r="KRF2089" s="2206"/>
      <c r="KRG2089" s="2206"/>
      <c r="KRH2089" s="2206"/>
      <c r="KRI2089" s="2206"/>
      <c r="KRJ2089" s="2206"/>
      <c r="KRK2089" s="2206"/>
      <c r="KRL2089" s="2206"/>
      <c r="KRM2089" s="2206"/>
      <c r="KRN2089" s="2206"/>
      <c r="KRO2089" s="2206"/>
      <c r="KRP2089" s="2206"/>
      <c r="KRQ2089" s="2206"/>
      <c r="KRR2089" s="2206"/>
      <c r="KRS2089" s="2206"/>
      <c r="KRT2089" s="2206"/>
      <c r="KRU2089" s="2206"/>
      <c r="KRV2089" s="2206"/>
      <c r="KRW2089" s="2206"/>
      <c r="KRX2089" s="2206"/>
      <c r="KRY2089" s="2206"/>
      <c r="KRZ2089" s="2206"/>
      <c r="KSA2089" s="2206"/>
      <c r="KSB2089" s="2206"/>
      <c r="KSC2089" s="2206"/>
      <c r="KSD2089" s="2206"/>
      <c r="KSE2089" s="2206"/>
      <c r="KSF2089" s="2206"/>
      <c r="KSG2089" s="2206"/>
      <c r="KSH2089" s="2206"/>
      <c r="KSI2089" s="2206"/>
      <c r="KSJ2089" s="2206"/>
      <c r="KSK2089" s="2206"/>
      <c r="KSL2089" s="2206"/>
      <c r="KSM2089" s="2206"/>
      <c r="KSN2089" s="2206"/>
      <c r="KSO2089" s="2206"/>
      <c r="KSP2089" s="2206"/>
      <c r="KSQ2089" s="2206"/>
      <c r="KSR2089" s="2206"/>
      <c r="KSS2089" s="2206"/>
      <c r="KST2089" s="2206"/>
      <c r="KSU2089" s="2206"/>
      <c r="KSV2089" s="2206"/>
      <c r="KSW2089" s="2206"/>
      <c r="KSX2089" s="2206"/>
      <c r="KSY2089" s="2206"/>
      <c r="KSZ2089" s="2206"/>
      <c r="KTA2089" s="2206"/>
      <c r="KTB2089" s="2206"/>
      <c r="KTC2089" s="2206"/>
      <c r="KTD2089" s="2206"/>
      <c r="KTE2089" s="2206"/>
      <c r="KTF2089" s="2206"/>
      <c r="KTG2089" s="2206"/>
      <c r="KTH2089" s="2206"/>
      <c r="KTI2089" s="2206"/>
      <c r="KTJ2089" s="2206"/>
      <c r="KTK2089" s="2206"/>
      <c r="KTL2089" s="2206"/>
      <c r="KTM2089" s="2206"/>
      <c r="KTN2089" s="2206"/>
      <c r="KTO2089" s="2206"/>
      <c r="KTP2089" s="2206"/>
      <c r="KTQ2089" s="2206"/>
      <c r="KTR2089" s="2206"/>
      <c r="KTS2089" s="2206"/>
      <c r="KTT2089" s="2206"/>
      <c r="KTU2089" s="2206"/>
      <c r="KTV2089" s="2206"/>
      <c r="KTW2089" s="2206"/>
      <c r="KTX2089" s="2206"/>
      <c r="KTY2089" s="2206"/>
      <c r="KTZ2089" s="2206"/>
      <c r="KUA2089" s="2206"/>
      <c r="KUB2089" s="2206"/>
      <c r="KUC2089" s="2206"/>
      <c r="KUD2089" s="2206"/>
      <c r="KUE2089" s="2206"/>
      <c r="KUF2089" s="2206"/>
      <c r="KUG2089" s="2206"/>
      <c r="KUH2089" s="2206"/>
      <c r="KUI2089" s="2206"/>
      <c r="KUJ2089" s="2206"/>
      <c r="KUK2089" s="2206"/>
      <c r="KUL2089" s="2206"/>
      <c r="KUM2089" s="2206"/>
      <c r="KUN2089" s="2206"/>
      <c r="KUO2089" s="2206"/>
      <c r="KUP2089" s="2206"/>
      <c r="KUQ2089" s="2206"/>
      <c r="KUR2089" s="2206"/>
      <c r="KUS2089" s="2206"/>
      <c r="KUT2089" s="2206"/>
      <c r="KUU2089" s="2206"/>
      <c r="KUV2089" s="2206"/>
      <c r="KUW2089" s="2206"/>
      <c r="KUX2089" s="2206"/>
      <c r="KUY2089" s="2206"/>
      <c r="KUZ2089" s="2206"/>
      <c r="KVA2089" s="2206"/>
      <c r="KVB2089" s="2206"/>
      <c r="KVC2089" s="2206"/>
      <c r="KVD2089" s="2206"/>
      <c r="KVE2089" s="2206"/>
      <c r="KVF2089" s="2206"/>
      <c r="KVG2089" s="2206"/>
      <c r="KVH2089" s="2206"/>
      <c r="KVI2089" s="2206"/>
      <c r="KVJ2089" s="2206"/>
      <c r="KVK2089" s="2206"/>
      <c r="KVL2089" s="2206"/>
      <c r="KVM2089" s="2206"/>
      <c r="KVN2089" s="2206"/>
      <c r="KVO2089" s="2206"/>
      <c r="KVP2089" s="2206"/>
      <c r="KVQ2089" s="2206"/>
      <c r="KVR2089" s="2206"/>
      <c r="KVS2089" s="2206"/>
      <c r="KVT2089" s="2206"/>
      <c r="KVU2089" s="2206"/>
      <c r="KVV2089" s="2206"/>
      <c r="KVW2089" s="2206"/>
      <c r="KVX2089" s="2206"/>
      <c r="KVY2089" s="2206"/>
      <c r="KVZ2089" s="2206"/>
      <c r="KWA2089" s="2206"/>
      <c r="KWB2089" s="2206"/>
      <c r="KWC2089" s="2206"/>
      <c r="KWD2089" s="2206"/>
      <c r="KWE2089" s="2206"/>
      <c r="KWF2089" s="2206"/>
      <c r="KWG2089" s="2206"/>
      <c r="KWH2089" s="2206"/>
      <c r="KWI2089" s="2206"/>
      <c r="KWJ2089" s="2206"/>
      <c r="KWK2089" s="2206"/>
      <c r="KWL2089" s="2206"/>
      <c r="KWM2089" s="2206"/>
      <c r="KWN2089" s="2206"/>
      <c r="KWO2089" s="2206"/>
      <c r="KWP2089" s="2206"/>
      <c r="KWQ2089" s="2206"/>
      <c r="KWR2089" s="2206"/>
      <c r="KWS2089" s="2206"/>
      <c r="KWT2089" s="2206"/>
      <c r="KWU2089" s="2206"/>
      <c r="KWV2089" s="2206"/>
      <c r="KWW2089" s="2206"/>
      <c r="KWX2089" s="2206"/>
      <c r="KWY2089" s="2206"/>
      <c r="KWZ2089" s="2206"/>
      <c r="KXA2089" s="2206"/>
      <c r="KXB2089" s="2206"/>
      <c r="KXC2089" s="2206"/>
      <c r="KXD2089" s="2206"/>
      <c r="KXE2089" s="2206"/>
      <c r="KXF2089" s="2206"/>
      <c r="KXG2089" s="2206"/>
      <c r="KXH2089" s="2206"/>
      <c r="KXI2089" s="2206"/>
      <c r="KXJ2089" s="2206"/>
      <c r="KXK2089" s="2206"/>
      <c r="KXL2089" s="2206"/>
      <c r="KXM2089" s="2206"/>
      <c r="KXN2089" s="2206"/>
      <c r="KXO2089" s="2206"/>
      <c r="KXP2089" s="2206"/>
      <c r="KXQ2089" s="2206"/>
      <c r="KXR2089" s="2206"/>
      <c r="KXS2089" s="2206"/>
      <c r="KXT2089" s="2206"/>
      <c r="KXU2089" s="2206"/>
      <c r="KXV2089" s="2206"/>
      <c r="KXW2089" s="2206"/>
      <c r="KXX2089" s="2206"/>
      <c r="KXY2089" s="2206"/>
      <c r="KXZ2089" s="2206"/>
      <c r="KYA2089" s="2206"/>
      <c r="KYB2089" s="2206"/>
      <c r="KYC2089" s="2206"/>
      <c r="KYD2089" s="2206"/>
      <c r="KYE2089" s="2206"/>
      <c r="KYF2089" s="2206"/>
      <c r="KYG2089" s="2206"/>
      <c r="KYH2089" s="2206"/>
      <c r="KYI2089" s="2206"/>
      <c r="KYJ2089" s="2206"/>
      <c r="KYK2089" s="2206"/>
      <c r="KYL2089" s="2206"/>
      <c r="KYM2089" s="2206"/>
      <c r="KYN2089" s="2206"/>
      <c r="KYO2089" s="2206"/>
      <c r="KYP2089" s="2206"/>
      <c r="KYQ2089" s="2206"/>
      <c r="KYR2089" s="2206"/>
      <c r="KYS2089" s="2206"/>
      <c r="KYT2089" s="2206"/>
      <c r="KYU2089" s="2206"/>
      <c r="KYV2089" s="2206"/>
      <c r="KYW2089" s="2206"/>
      <c r="KYX2089" s="2206"/>
      <c r="KYY2089" s="2206"/>
      <c r="KYZ2089" s="2206"/>
      <c r="KZA2089" s="2206"/>
      <c r="KZB2089" s="2206"/>
      <c r="KZC2089" s="2206"/>
      <c r="KZD2089" s="2206"/>
      <c r="KZE2089" s="2206"/>
      <c r="KZF2089" s="2206"/>
      <c r="KZG2089" s="2206"/>
      <c r="KZH2089" s="2206"/>
      <c r="KZI2089" s="2206"/>
      <c r="KZJ2089" s="2206"/>
      <c r="KZK2089" s="2206"/>
      <c r="KZL2089" s="2206"/>
      <c r="KZM2089" s="2206"/>
      <c r="KZN2089" s="2206"/>
      <c r="KZO2089" s="2206"/>
      <c r="KZP2089" s="2206"/>
      <c r="KZQ2089" s="2206"/>
      <c r="KZR2089" s="2206"/>
      <c r="KZS2089" s="2206"/>
      <c r="KZT2089" s="2206"/>
      <c r="KZU2089" s="2206"/>
      <c r="KZV2089" s="2206"/>
      <c r="KZW2089" s="2206"/>
      <c r="KZX2089" s="2206"/>
      <c r="KZY2089" s="2206"/>
      <c r="KZZ2089" s="2206"/>
      <c r="LAA2089" s="2206"/>
      <c r="LAB2089" s="2206"/>
      <c r="LAC2089" s="2206"/>
      <c r="LAD2089" s="2206"/>
      <c r="LAE2089" s="2206"/>
      <c r="LAF2089" s="2206"/>
      <c r="LAG2089" s="2206"/>
      <c r="LAH2089" s="2206"/>
      <c r="LAI2089" s="2206"/>
      <c r="LAJ2089" s="2206"/>
      <c r="LAK2089" s="2206"/>
      <c r="LAL2089" s="2206"/>
      <c r="LAM2089" s="2206"/>
      <c r="LAN2089" s="2206"/>
      <c r="LAO2089" s="2206"/>
      <c r="LAP2089" s="2206"/>
      <c r="LAQ2089" s="2206"/>
      <c r="LAR2089" s="2206"/>
      <c r="LAS2089" s="2206"/>
      <c r="LAT2089" s="2206"/>
      <c r="LAU2089" s="2206"/>
      <c r="LAV2089" s="2206"/>
      <c r="LAW2089" s="2206"/>
      <c r="LAX2089" s="2206"/>
      <c r="LAY2089" s="2206"/>
      <c r="LAZ2089" s="2206"/>
      <c r="LBA2089" s="2206"/>
      <c r="LBB2089" s="2206"/>
      <c r="LBC2089" s="2206"/>
      <c r="LBD2089" s="2206"/>
      <c r="LBE2089" s="2206"/>
      <c r="LBF2089" s="2206"/>
      <c r="LBG2089" s="2206"/>
      <c r="LBH2089" s="2206"/>
      <c r="LBI2089" s="2206"/>
      <c r="LBJ2089" s="2206"/>
      <c r="LBK2089" s="2206"/>
      <c r="LBL2089" s="2206"/>
      <c r="LBM2089" s="2206"/>
      <c r="LBN2089" s="2206"/>
      <c r="LBO2089" s="2206"/>
      <c r="LBP2089" s="2206"/>
      <c r="LBQ2089" s="2206"/>
      <c r="LBR2089" s="2206"/>
      <c r="LBS2089" s="2206"/>
      <c r="LBT2089" s="2206"/>
      <c r="LBU2089" s="2206"/>
      <c r="LBV2089" s="2206"/>
      <c r="LBW2089" s="2206"/>
      <c r="LBX2089" s="2206"/>
      <c r="LBY2089" s="2206"/>
      <c r="LBZ2089" s="2206"/>
      <c r="LCA2089" s="2206"/>
      <c r="LCB2089" s="2206"/>
      <c r="LCC2089" s="2206"/>
      <c r="LCD2089" s="2206"/>
      <c r="LCE2089" s="2206"/>
      <c r="LCF2089" s="2206"/>
      <c r="LCG2089" s="2206"/>
      <c r="LCH2089" s="2206"/>
      <c r="LCI2089" s="2206"/>
      <c r="LCJ2089" s="2206"/>
      <c r="LCK2089" s="2206"/>
      <c r="LCL2089" s="2206"/>
      <c r="LCM2089" s="2206"/>
      <c r="LCN2089" s="2206"/>
      <c r="LCO2089" s="2206"/>
      <c r="LCP2089" s="2206"/>
      <c r="LCQ2089" s="2206"/>
      <c r="LCR2089" s="2206"/>
      <c r="LCS2089" s="2206"/>
      <c r="LCT2089" s="2206"/>
      <c r="LCU2089" s="2206"/>
      <c r="LCV2089" s="2206"/>
      <c r="LCW2089" s="2206"/>
      <c r="LCX2089" s="2206"/>
      <c r="LCY2089" s="2206"/>
      <c r="LCZ2089" s="2206"/>
      <c r="LDA2089" s="2206"/>
      <c r="LDB2089" s="2206"/>
      <c r="LDC2089" s="2206"/>
      <c r="LDD2089" s="2206"/>
      <c r="LDE2089" s="2206"/>
      <c r="LDF2089" s="2206"/>
      <c r="LDG2089" s="2206"/>
      <c r="LDH2089" s="2206"/>
      <c r="LDI2089" s="2206"/>
      <c r="LDJ2089" s="2206"/>
      <c r="LDK2089" s="2206"/>
      <c r="LDL2089" s="2206"/>
      <c r="LDM2089" s="2206"/>
      <c r="LDN2089" s="2206"/>
      <c r="LDO2089" s="2206"/>
      <c r="LDP2089" s="2206"/>
      <c r="LDQ2089" s="2206"/>
      <c r="LDR2089" s="2206"/>
      <c r="LDS2089" s="2206"/>
      <c r="LDT2089" s="2206"/>
      <c r="LDU2089" s="2206"/>
      <c r="LDV2089" s="2206"/>
      <c r="LDW2089" s="2206"/>
      <c r="LDX2089" s="2206"/>
      <c r="LDY2089" s="2206"/>
      <c r="LDZ2089" s="2206"/>
      <c r="LEA2089" s="2206"/>
      <c r="LEB2089" s="2206"/>
      <c r="LEC2089" s="2206"/>
      <c r="LED2089" s="2206"/>
      <c r="LEE2089" s="2206"/>
      <c r="LEF2089" s="2206"/>
      <c r="LEG2089" s="2206"/>
      <c r="LEH2089" s="2206"/>
      <c r="LEI2089" s="2206"/>
      <c r="LEJ2089" s="2206"/>
      <c r="LEK2089" s="2206"/>
      <c r="LEL2089" s="2206"/>
      <c r="LEM2089" s="2206"/>
      <c r="LEN2089" s="2206"/>
      <c r="LEO2089" s="2206"/>
      <c r="LEP2089" s="2206"/>
      <c r="LEQ2089" s="2206"/>
      <c r="LER2089" s="2206"/>
      <c r="LES2089" s="2206"/>
      <c r="LET2089" s="2206"/>
      <c r="LEU2089" s="2206"/>
      <c r="LEV2089" s="2206"/>
      <c r="LEW2089" s="2206"/>
      <c r="LEX2089" s="2206"/>
      <c r="LEY2089" s="2206"/>
      <c r="LEZ2089" s="2206"/>
      <c r="LFA2089" s="2206"/>
      <c r="LFB2089" s="2206"/>
      <c r="LFC2089" s="2206"/>
      <c r="LFD2089" s="2206"/>
      <c r="LFE2089" s="2206"/>
      <c r="LFF2089" s="2206"/>
      <c r="LFG2089" s="2206"/>
      <c r="LFH2089" s="2206"/>
      <c r="LFI2089" s="2206"/>
      <c r="LFJ2089" s="2206"/>
      <c r="LFK2089" s="2206"/>
      <c r="LFL2089" s="2206"/>
      <c r="LFM2089" s="2206"/>
      <c r="LFN2089" s="2206"/>
      <c r="LFO2089" s="2206"/>
      <c r="LFP2089" s="2206"/>
      <c r="LFQ2089" s="2206"/>
      <c r="LFR2089" s="2206"/>
      <c r="LFS2089" s="2206"/>
      <c r="LFT2089" s="2206"/>
      <c r="LFU2089" s="2206"/>
      <c r="LFV2089" s="2206"/>
      <c r="LFW2089" s="2206"/>
      <c r="LFX2089" s="2206"/>
      <c r="LFY2089" s="2206"/>
      <c r="LFZ2089" s="2206"/>
      <c r="LGA2089" s="2206"/>
      <c r="LGB2089" s="2206"/>
      <c r="LGC2089" s="2206"/>
      <c r="LGD2089" s="2206"/>
      <c r="LGE2089" s="2206"/>
      <c r="LGF2089" s="2206"/>
      <c r="LGG2089" s="2206"/>
      <c r="LGH2089" s="2206"/>
      <c r="LGI2089" s="2206"/>
      <c r="LGJ2089" s="2206"/>
      <c r="LGK2089" s="2206"/>
      <c r="LGL2089" s="2206"/>
      <c r="LGM2089" s="2206"/>
      <c r="LGN2089" s="2206"/>
      <c r="LGO2089" s="2206"/>
      <c r="LGP2089" s="2206"/>
      <c r="LGQ2089" s="2206"/>
      <c r="LGR2089" s="2206"/>
      <c r="LGS2089" s="2206"/>
      <c r="LGT2089" s="2206"/>
      <c r="LGU2089" s="2206"/>
      <c r="LGV2089" s="2206"/>
      <c r="LGW2089" s="2206"/>
      <c r="LGX2089" s="2206"/>
      <c r="LGY2089" s="2206"/>
      <c r="LGZ2089" s="2206"/>
      <c r="LHA2089" s="2206"/>
      <c r="LHB2089" s="2206"/>
      <c r="LHC2089" s="2206"/>
      <c r="LHD2089" s="2206"/>
      <c r="LHE2089" s="2206"/>
      <c r="LHF2089" s="2206"/>
      <c r="LHG2089" s="2206"/>
      <c r="LHH2089" s="2206"/>
      <c r="LHI2089" s="2206"/>
      <c r="LHJ2089" s="2206"/>
      <c r="LHK2089" s="2206"/>
      <c r="LHL2089" s="2206"/>
      <c r="LHM2089" s="2206"/>
      <c r="LHN2089" s="2206"/>
      <c r="LHO2089" s="2206"/>
      <c r="LHP2089" s="2206"/>
      <c r="LHQ2089" s="2206"/>
      <c r="LHR2089" s="2206"/>
      <c r="LHS2089" s="2206"/>
      <c r="LHT2089" s="2206"/>
      <c r="LHU2089" s="2206"/>
      <c r="LHV2089" s="2206"/>
      <c r="LHW2089" s="2206"/>
      <c r="LHX2089" s="2206"/>
      <c r="LHY2089" s="2206"/>
      <c r="LHZ2089" s="2206"/>
      <c r="LIA2089" s="2206"/>
      <c r="LIB2089" s="2206"/>
      <c r="LIC2089" s="2206"/>
      <c r="LID2089" s="2206"/>
      <c r="LIE2089" s="2206"/>
      <c r="LIF2089" s="2206"/>
      <c r="LIG2089" s="2206"/>
      <c r="LIH2089" s="2206"/>
      <c r="LII2089" s="2206"/>
      <c r="LIJ2089" s="2206"/>
      <c r="LIK2089" s="2206"/>
      <c r="LIL2089" s="2206"/>
      <c r="LIM2089" s="2206"/>
      <c r="LIN2089" s="2206"/>
      <c r="LIO2089" s="2206"/>
      <c r="LIP2089" s="2206"/>
      <c r="LIQ2089" s="2206"/>
      <c r="LIR2089" s="2206"/>
      <c r="LIS2089" s="2206"/>
      <c r="LIT2089" s="2206"/>
      <c r="LIU2089" s="2206"/>
      <c r="LIV2089" s="2206"/>
      <c r="LIW2089" s="2206"/>
      <c r="LIX2089" s="2206"/>
      <c r="LIY2089" s="2206"/>
      <c r="LIZ2089" s="2206"/>
      <c r="LJA2089" s="2206"/>
      <c r="LJB2089" s="2206"/>
      <c r="LJC2089" s="2206"/>
      <c r="LJD2089" s="2206"/>
      <c r="LJE2089" s="2206"/>
      <c r="LJF2089" s="2206"/>
      <c r="LJG2089" s="2206"/>
      <c r="LJH2089" s="2206"/>
      <c r="LJI2089" s="2206"/>
      <c r="LJJ2089" s="2206"/>
      <c r="LJK2089" s="2206"/>
      <c r="LJL2089" s="2206"/>
      <c r="LJM2089" s="2206"/>
      <c r="LJN2089" s="2206"/>
      <c r="LJO2089" s="2206"/>
      <c r="LJP2089" s="2206"/>
      <c r="LJQ2089" s="2206"/>
      <c r="LJR2089" s="2206"/>
      <c r="LJS2089" s="2206"/>
      <c r="LJT2089" s="2206"/>
      <c r="LJU2089" s="2206"/>
      <c r="LJV2089" s="2206"/>
      <c r="LJW2089" s="2206"/>
      <c r="LJX2089" s="2206"/>
      <c r="LJY2089" s="2206"/>
      <c r="LJZ2089" s="2206"/>
      <c r="LKA2089" s="2206"/>
      <c r="LKB2089" s="2206"/>
      <c r="LKC2089" s="2206"/>
      <c r="LKD2089" s="2206"/>
      <c r="LKE2089" s="2206"/>
      <c r="LKF2089" s="2206"/>
      <c r="LKG2089" s="2206"/>
      <c r="LKH2089" s="2206"/>
      <c r="LKI2089" s="2206"/>
      <c r="LKJ2089" s="2206"/>
      <c r="LKK2089" s="2206"/>
      <c r="LKL2089" s="2206"/>
      <c r="LKM2089" s="2206"/>
      <c r="LKN2089" s="2206"/>
      <c r="LKO2089" s="2206"/>
      <c r="LKP2089" s="2206"/>
      <c r="LKQ2089" s="2206"/>
      <c r="LKR2089" s="2206"/>
      <c r="LKS2089" s="2206"/>
      <c r="LKT2089" s="2206"/>
      <c r="LKU2089" s="2206"/>
      <c r="LKV2089" s="2206"/>
      <c r="LKW2089" s="2206"/>
      <c r="LKX2089" s="2206"/>
      <c r="LKY2089" s="2206"/>
      <c r="LKZ2089" s="2206"/>
      <c r="LLA2089" s="2206"/>
      <c r="LLB2089" s="2206"/>
      <c r="LLC2089" s="2206"/>
      <c r="LLD2089" s="2206"/>
      <c r="LLE2089" s="2206"/>
      <c r="LLF2089" s="2206"/>
      <c r="LLG2089" s="2206"/>
      <c r="LLH2089" s="2206"/>
      <c r="LLI2089" s="2206"/>
      <c r="LLJ2089" s="2206"/>
      <c r="LLK2089" s="2206"/>
      <c r="LLL2089" s="2206"/>
      <c r="LLM2089" s="2206"/>
      <c r="LLN2089" s="2206"/>
      <c r="LLO2089" s="2206"/>
      <c r="LLP2089" s="2206"/>
      <c r="LLQ2089" s="2206"/>
      <c r="LLR2089" s="2206"/>
      <c r="LLS2089" s="2206"/>
      <c r="LLT2089" s="2206"/>
      <c r="LLU2089" s="2206"/>
      <c r="LLV2089" s="2206"/>
      <c r="LLW2089" s="2206"/>
      <c r="LLX2089" s="2206"/>
      <c r="LLY2089" s="2206"/>
      <c r="LLZ2089" s="2206"/>
      <c r="LMA2089" s="2206"/>
      <c r="LMB2089" s="2206"/>
      <c r="LMC2089" s="2206"/>
      <c r="LMD2089" s="2206"/>
      <c r="LME2089" s="2206"/>
      <c r="LMF2089" s="2206"/>
      <c r="LMG2089" s="2206"/>
      <c r="LMH2089" s="2206"/>
      <c r="LMI2089" s="2206"/>
      <c r="LMJ2089" s="2206"/>
      <c r="LMK2089" s="2206"/>
      <c r="LML2089" s="2206"/>
      <c r="LMM2089" s="2206"/>
      <c r="LMN2089" s="2206"/>
      <c r="LMO2089" s="2206"/>
      <c r="LMP2089" s="2206"/>
      <c r="LMQ2089" s="2206"/>
      <c r="LMR2089" s="2206"/>
      <c r="LMS2089" s="2206"/>
      <c r="LMT2089" s="2206"/>
      <c r="LMU2089" s="2206"/>
      <c r="LMV2089" s="2206"/>
      <c r="LMW2089" s="2206"/>
      <c r="LMX2089" s="2206"/>
      <c r="LMY2089" s="2206"/>
      <c r="LMZ2089" s="2206"/>
      <c r="LNA2089" s="2206"/>
      <c r="LNB2089" s="2206"/>
      <c r="LNC2089" s="2206"/>
      <c r="LND2089" s="2206"/>
      <c r="LNE2089" s="2206"/>
      <c r="LNF2089" s="2206"/>
      <c r="LNG2089" s="2206"/>
      <c r="LNH2089" s="2206"/>
      <c r="LNI2089" s="2206"/>
      <c r="LNJ2089" s="2206"/>
      <c r="LNK2089" s="2206"/>
      <c r="LNL2089" s="2206"/>
      <c r="LNM2089" s="2206"/>
      <c r="LNN2089" s="2206"/>
      <c r="LNO2089" s="2206"/>
      <c r="LNP2089" s="2206"/>
      <c r="LNQ2089" s="2206"/>
      <c r="LNR2089" s="2206"/>
      <c r="LNS2089" s="2206"/>
      <c r="LNT2089" s="2206"/>
      <c r="LNU2089" s="2206"/>
      <c r="LNV2089" s="2206"/>
      <c r="LNW2089" s="2206"/>
      <c r="LNX2089" s="2206"/>
      <c r="LNY2089" s="2206"/>
      <c r="LNZ2089" s="2206"/>
      <c r="LOA2089" s="2206"/>
      <c r="LOB2089" s="2206"/>
      <c r="LOC2089" s="2206"/>
      <c r="LOD2089" s="2206"/>
      <c r="LOE2089" s="2206"/>
      <c r="LOF2089" s="2206"/>
      <c r="LOG2089" s="2206"/>
      <c r="LOH2089" s="2206"/>
      <c r="LOI2089" s="2206"/>
      <c r="LOJ2089" s="2206"/>
      <c r="LOK2089" s="2206"/>
      <c r="LOL2089" s="2206"/>
      <c r="LOM2089" s="2206"/>
      <c r="LON2089" s="2206"/>
      <c r="LOO2089" s="2206"/>
      <c r="LOP2089" s="2206"/>
      <c r="LOQ2089" s="2206"/>
      <c r="LOR2089" s="2206"/>
      <c r="LOS2089" s="2206"/>
      <c r="LOT2089" s="2206"/>
      <c r="LOU2089" s="2206"/>
      <c r="LOV2089" s="2206"/>
      <c r="LOW2089" s="2206"/>
      <c r="LOX2089" s="2206"/>
      <c r="LOY2089" s="2206"/>
      <c r="LOZ2089" s="2206"/>
      <c r="LPA2089" s="2206"/>
      <c r="LPB2089" s="2206"/>
      <c r="LPC2089" s="2206"/>
      <c r="LPD2089" s="2206"/>
      <c r="LPE2089" s="2206"/>
      <c r="LPF2089" s="2206"/>
      <c r="LPG2089" s="2206"/>
      <c r="LPH2089" s="2206"/>
      <c r="LPI2089" s="2206"/>
      <c r="LPJ2089" s="2206"/>
      <c r="LPK2089" s="2206"/>
      <c r="LPL2089" s="2206"/>
      <c r="LPM2089" s="2206"/>
      <c r="LPN2089" s="2206"/>
      <c r="LPO2089" s="2206"/>
      <c r="LPP2089" s="2206"/>
      <c r="LPQ2089" s="2206"/>
      <c r="LPR2089" s="2206"/>
      <c r="LPS2089" s="2206"/>
      <c r="LPT2089" s="2206"/>
      <c r="LPU2089" s="2206"/>
      <c r="LPV2089" s="2206"/>
      <c r="LPW2089" s="2206"/>
      <c r="LPX2089" s="2206"/>
      <c r="LPY2089" s="2206"/>
      <c r="LPZ2089" s="2206"/>
      <c r="LQA2089" s="2206"/>
      <c r="LQB2089" s="2206"/>
      <c r="LQC2089" s="2206"/>
      <c r="LQD2089" s="2206"/>
      <c r="LQE2089" s="2206"/>
      <c r="LQF2089" s="2206"/>
      <c r="LQG2089" s="2206"/>
      <c r="LQH2089" s="2206"/>
      <c r="LQI2089" s="2206"/>
      <c r="LQJ2089" s="2206"/>
      <c r="LQK2089" s="2206"/>
      <c r="LQL2089" s="2206"/>
      <c r="LQM2089" s="2206"/>
      <c r="LQN2089" s="2206"/>
      <c r="LQO2089" s="2206"/>
      <c r="LQP2089" s="2206"/>
      <c r="LQQ2089" s="2206"/>
      <c r="LQR2089" s="2206"/>
      <c r="LQS2089" s="2206"/>
      <c r="LQT2089" s="2206"/>
      <c r="LQU2089" s="2206"/>
      <c r="LQV2089" s="2206"/>
      <c r="LQW2089" s="2206"/>
      <c r="LQX2089" s="2206"/>
      <c r="LQY2089" s="2206"/>
      <c r="LQZ2089" s="2206"/>
      <c r="LRA2089" s="2206"/>
      <c r="LRB2089" s="2206"/>
      <c r="LRC2089" s="2206"/>
      <c r="LRD2089" s="2206"/>
      <c r="LRE2089" s="2206"/>
      <c r="LRF2089" s="2206"/>
      <c r="LRG2089" s="2206"/>
      <c r="LRH2089" s="2206"/>
      <c r="LRI2089" s="2206"/>
      <c r="LRJ2089" s="2206"/>
      <c r="LRK2089" s="2206"/>
      <c r="LRL2089" s="2206"/>
      <c r="LRM2089" s="2206"/>
      <c r="LRN2089" s="2206"/>
      <c r="LRO2089" s="2206"/>
      <c r="LRP2089" s="2206"/>
      <c r="LRQ2089" s="2206"/>
      <c r="LRR2089" s="2206"/>
      <c r="LRS2089" s="2206"/>
      <c r="LRT2089" s="2206"/>
      <c r="LRU2089" s="2206"/>
      <c r="LRV2089" s="2206"/>
      <c r="LRW2089" s="2206"/>
      <c r="LRX2089" s="2206"/>
      <c r="LRY2089" s="2206"/>
      <c r="LRZ2089" s="2206"/>
      <c r="LSA2089" s="2206"/>
      <c r="LSB2089" s="2206"/>
      <c r="LSC2089" s="2206"/>
      <c r="LSD2089" s="2206"/>
      <c r="LSE2089" s="2206"/>
      <c r="LSF2089" s="2206"/>
      <c r="LSG2089" s="2206"/>
      <c r="LSH2089" s="2206"/>
      <c r="LSI2089" s="2206"/>
      <c r="LSJ2089" s="2206"/>
      <c r="LSK2089" s="2206"/>
      <c r="LSL2089" s="2206"/>
      <c r="LSM2089" s="2206"/>
      <c r="LSN2089" s="2206"/>
      <c r="LSO2089" s="2206"/>
      <c r="LSP2089" s="2206"/>
      <c r="LSQ2089" s="2206"/>
      <c r="LSR2089" s="2206"/>
      <c r="LSS2089" s="2206"/>
      <c r="LST2089" s="2206"/>
      <c r="LSU2089" s="2206"/>
      <c r="LSV2089" s="2206"/>
      <c r="LSW2089" s="2206"/>
      <c r="LSX2089" s="2206"/>
      <c r="LSY2089" s="2206"/>
      <c r="LSZ2089" s="2206"/>
      <c r="LTA2089" s="2206"/>
      <c r="LTB2089" s="2206"/>
      <c r="LTC2089" s="2206"/>
      <c r="LTD2089" s="2206"/>
      <c r="LTE2089" s="2206"/>
      <c r="LTF2089" s="2206"/>
      <c r="LTG2089" s="2206"/>
      <c r="LTH2089" s="2206"/>
      <c r="LTI2089" s="2206"/>
      <c r="LTJ2089" s="2206"/>
      <c r="LTK2089" s="2206"/>
      <c r="LTL2089" s="2206"/>
      <c r="LTM2089" s="2206"/>
      <c r="LTN2089" s="2206"/>
      <c r="LTO2089" s="2206"/>
      <c r="LTP2089" s="2206"/>
      <c r="LTQ2089" s="2206"/>
      <c r="LTR2089" s="2206"/>
      <c r="LTS2089" s="2206"/>
      <c r="LTT2089" s="2206"/>
      <c r="LTU2089" s="2206"/>
      <c r="LTV2089" s="2206"/>
      <c r="LTW2089" s="2206"/>
      <c r="LTX2089" s="2206"/>
      <c r="LTY2089" s="2206"/>
      <c r="LTZ2089" s="2206"/>
      <c r="LUA2089" s="2206"/>
      <c r="LUB2089" s="2206"/>
      <c r="LUC2089" s="2206"/>
      <c r="LUD2089" s="2206"/>
      <c r="LUE2089" s="2206"/>
      <c r="LUF2089" s="2206"/>
      <c r="LUG2089" s="2206"/>
      <c r="LUH2089" s="2206"/>
      <c r="LUI2089" s="2206"/>
      <c r="LUJ2089" s="2206"/>
      <c r="LUK2089" s="2206"/>
      <c r="LUL2089" s="2206"/>
      <c r="LUM2089" s="2206"/>
      <c r="LUN2089" s="2206"/>
      <c r="LUO2089" s="2206"/>
      <c r="LUP2089" s="2206"/>
      <c r="LUQ2089" s="2206"/>
      <c r="LUR2089" s="2206"/>
      <c r="LUS2089" s="2206"/>
      <c r="LUT2089" s="2206"/>
      <c r="LUU2089" s="2206"/>
      <c r="LUV2089" s="2206"/>
      <c r="LUW2089" s="2206"/>
      <c r="LUX2089" s="2206"/>
      <c r="LUY2089" s="2206"/>
      <c r="LUZ2089" s="2206"/>
      <c r="LVA2089" s="2206"/>
      <c r="LVB2089" s="2206"/>
      <c r="LVC2089" s="2206"/>
      <c r="LVD2089" s="2206"/>
      <c r="LVE2089" s="2206"/>
      <c r="LVF2089" s="2206"/>
      <c r="LVG2089" s="2206"/>
      <c r="LVH2089" s="2206"/>
      <c r="LVI2089" s="2206"/>
      <c r="LVJ2089" s="2206"/>
      <c r="LVK2089" s="2206"/>
      <c r="LVL2089" s="2206"/>
      <c r="LVM2089" s="2206"/>
      <c r="LVN2089" s="2206"/>
      <c r="LVO2089" s="2206"/>
      <c r="LVP2089" s="2206"/>
      <c r="LVQ2089" s="2206"/>
      <c r="LVR2089" s="2206"/>
      <c r="LVS2089" s="2206"/>
      <c r="LVT2089" s="2206"/>
      <c r="LVU2089" s="2206"/>
      <c r="LVV2089" s="2206"/>
      <c r="LVW2089" s="2206"/>
      <c r="LVX2089" s="2206"/>
      <c r="LVY2089" s="2206"/>
      <c r="LVZ2089" s="2206"/>
      <c r="LWA2089" s="2206"/>
      <c r="LWB2089" s="2206"/>
      <c r="LWC2089" s="2206"/>
      <c r="LWD2089" s="2206"/>
      <c r="LWE2089" s="2206"/>
      <c r="LWF2089" s="2206"/>
      <c r="LWG2089" s="2206"/>
      <c r="LWH2089" s="2206"/>
      <c r="LWI2089" s="2206"/>
      <c r="LWJ2089" s="2206"/>
      <c r="LWK2089" s="2206"/>
      <c r="LWL2089" s="2206"/>
      <c r="LWM2089" s="2206"/>
      <c r="LWN2089" s="2206"/>
      <c r="LWO2089" s="2206"/>
      <c r="LWP2089" s="2206"/>
      <c r="LWQ2089" s="2206"/>
      <c r="LWR2089" s="2206"/>
      <c r="LWS2089" s="2206"/>
      <c r="LWT2089" s="2206"/>
      <c r="LWU2089" s="2206"/>
      <c r="LWV2089" s="2206"/>
      <c r="LWW2089" s="2206"/>
      <c r="LWX2089" s="2206"/>
      <c r="LWY2089" s="2206"/>
      <c r="LWZ2089" s="2206"/>
      <c r="LXA2089" s="2206"/>
      <c r="LXB2089" s="2206"/>
      <c r="LXC2089" s="2206"/>
      <c r="LXD2089" s="2206"/>
      <c r="LXE2089" s="2206"/>
      <c r="LXF2089" s="2206"/>
      <c r="LXG2089" s="2206"/>
      <c r="LXH2089" s="2206"/>
      <c r="LXI2089" s="2206"/>
      <c r="LXJ2089" s="2206"/>
      <c r="LXK2089" s="2206"/>
      <c r="LXL2089" s="2206"/>
      <c r="LXM2089" s="2206"/>
      <c r="LXN2089" s="2206"/>
      <c r="LXO2089" s="2206"/>
      <c r="LXP2089" s="2206"/>
      <c r="LXQ2089" s="2206"/>
      <c r="LXR2089" s="2206"/>
      <c r="LXS2089" s="2206"/>
      <c r="LXT2089" s="2206"/>
      <c r="LXU2089" s="2206"/>
      <c r="LXV2089" s="2206"/>
      <c r="LXW2089" s="2206"/>
      <c r="LXX2089" s="2206"/>
      <c r="LXY2089" s="2206"/>
      <c r="LXZ2089" s="2206"/>
      <c r="LYA2089" s="2206"/>
      <c r="LYB2089" s="2206"/>
      <c r="LYC2089" s="2206"/>
      <c r="LYD2089" s="2206"/>
      <c r="LYE2089" s="2206"/>
      <c r="LYF2089" s="2206"/>
      <c r="LYG2089" s="2206"/>
      <c r="LYH2089" s="2206"/>
      <c r="LYI2089" s="2206"/>
      <c r="LYJ2089" s="2206"/>
      <c r="LYK2089" s="2206"/>
      <c r="LYL2089" s="2206"/>
      <c r="LYM2089" s="2206"/>
      <c r="LYN2089" s="2206"/>
      <c r="LYO2089" s="2206"/>
      <c r="LYP2089" s="2206"/>
      <c r="LYQ2089" s="2206"/>
      <c r="LYR2089" s="2206"/>
      <c r="LYS2089" s="2206"/>
      <c r="LYT2089" s="2206"/>
      <c r="LYU2089" s="2206"/>
      <c r="LYV2089" s="2206"/>
      <c r="LYW2089" s="2206"/>
      <c r="LYX2089" s="2206"/>
      <c r="LYY2089" s="2206"/>
      <c r="LYZ2089" s="2206"/>
      <c r="LZA2089" s="2206"/>
      <c r="LZB2089" s="2206"/>
      <c r="LZC2089" s="2206"/>
      <c r="LZD2089" s="2206"/>
      <c r="LZE2089" s="2206"/>
      <c r="LZF2089" s="2206"/>
      <c r="LZG2089" s="2206"/>
      <c r="LZH2089" s="2206"/>
      <c r="LZI2089" s="2206"/>
      <c r="LZJ2089" s="2206"/>
      <c r="LZK2089" s="2206"/>
      <c r="LZL2089" s="2206"/>
      <c r="LZM2089" s="2206"/>
      <c r="LZN2089" s="2206"/>
      <c r="LZO2089" s="2206"/>
      <c r="LZP2089" s="2206"/>
      <c r="LZQ2089" s="2206"/>
      <c r="LZR2089" s="2206"/>
      <c r="LZS2089" s="2206"/>
      <c r="LZT2089" s="2206"/>
      <c r="LZU2089" s="2206"/>
      <c r="LZV2089" s="2206"/>
      <c r="LZW2089" s="2206"/>
      <c r="LZX2089" s="2206"/>
      <c r="LZY2089" s="2206"/>
      <c r="LZZ2089" s="2206"/>
      <c r="MAA2089" s="2206"/>
      <c r="MAB2089" s="2206"/>
      <c r="MAC2089" s="2206"/>
      <c r="MAD2089" s="2206"/>
      <c r="MAE2089" s="2206"/>
      <c r="MAF2089" s="2206"/>
      <c r="MAG2089" s="2206"/>
      <c r="MAH2089" s="2206"/>
      <c r="MAI2089" s="2206"/>
      <c r="MAJ2089" s="2206"/>
      <c r="MAK2089" s="2206"/>
      <c r="MAL2089" s="2206"/>
      <c r="MAM2089" s="2206"/>
      <c r="MAN2089" s="2206"/>
      <c r="MAO2089" s="2206"/>
      <c r="MAP2089" s="2206"/>
      <c r="MAQ2089" s="2206"/>
      <c r="MAR2089" s="2206"/>
      <c r="MAS2089" s="2206"/>
      <c r="MAT2089" s="2206"/>
      <c r="MAU2089" s="2206"/>
      <c r="MAV2089" s="2206"/>
      <c r="MAW2089" s="2206"/>
      <c r="MAX2089" s="2206"/>
      <c r="MAY2089" s="2206"/>
      <c r="MAZ2089" s="2206"/>
      <c r="MBA2089" s="2206"/>
      <c r="MBB2089" s="2206"/>
      <c r="MBC2089" s="2206"/>
      <c r="MBD2089" s="2206"/>
      <c r="MBE2089" s="2206"/>
      <c r="MBF2089" s="2206"/>
      <c r="MBG2089" s="2206"/>
      <c r="MBH2089" s="2206"/>
      <c r="MBI2089" s="2206"/>
      <c r="MBJ2089" s="2206"/>
      <c r="MBK2089" s="2206"/>
      <c r="MBL2089" s="2206"/>
      <c r="MBM2089" s="2206"/>
      <c r="MBN2089" s="2206"/>
      <c r="MBO2089" s="2206"/>
      <c r="MBP2089" s="2206"/>
      <c r="MBQ2089" s="2206"/>
      <c r="MBR2089" s="2206"/>
      <c r="MBS2089" s="2206"/>
      <c r="MBT2089" s="2206"/>
      <c r="MBU2089" s="2206"/>
      <c r="MBV2089" s="2206"/>
      <c r="MBW2089" s="2206"/>
      <c r="MBX2089" s="2206"/>
      <c r="MBY2089" s="2206"/>
      <c r="MBZ2089" s="2206"/>
      <c r="MCA2089" s="2206"/>
      <c r="MCB2089" s="2206"/>
      <c r="MCC2089" s="2206"/>
      <c r="MCD2089" s="2206"/>
      <c r="MCE2089" s="2206"/>
      <c r="MCF2089" s="2206"/>
      <c r="MCG2089" s="2206"/>
      <c r="MCH2089" s="2206"/>
      <c r="MCI2089" s="2206"/>
      <c r="MCJ2089" s="2206"/>
      <c r="MCK2089" s="2206"/>
      <c r="MCL2089" s="2206"/>
      <c r="MCM2089" s="2206"/>
      <c r="MCN2089" s="2206"/>
      <c r="MCO2089" s="2206"/>
      <c r="MCP2089" s="2206"/>
      <c r="MCQ2089" s="2206"/>
      <c r="MCR2089" s="2206"/>
      <c r="MCS2089" s="2206"/>
      <c r="MCT2089" s="2206"/>
      <c r="MCU2089" s="2206"/>
      <c r="MCV2089" s="2206"/>
      <c r="MCW2089" s="2206"/>
      <c r="MCX2089" s="2206"/>
      <c r="MCY2089" s="2206"/>
      <c r="MCZ2089" s="2206"/>
      <c r="MDA2089" s="2206"/>
      <c r="MDB2089" s="2206"/>
      <c r="MDC2089" s="2206"/>
      <c r="MDD2089" s="2206"/>
      <c r="MDE2089" s="2206"/>
      <c r="MDF2089" s="2206"/>
      <c r="MDG2089" s="2206"/>
      <c r="MDH2089" s="2206"/>
      <c r="MDI2089" s="2206"/>
      <c r="MDJ2089" s="2206"/>
      <c r="MDK2089" s="2206"/>
      <c r="MDL2089" s="2206"/>
      <c r="MDM2089" s="2206"/>
      <c r="MDN2089" s="2206"/>
      <c r="MDO2089" s="2206"/>
      <c r="MDP2089" s="2206"/>
      <c r="MDQ2089" s="2206"/>
      <c r="MDR2089" s="2206"/>
      <c r="MDS2089" s="2206"/>
      <c r="MDT2089" s="2206"/>
      <c r="MDU2089" s="2206"/>
      <c r="MDV2089" s="2206"/>
      <c r="MDW2089" s="2206"/>
      <c r="MDX2089" s="2206"/>
      <c r="MDY2089" s="2206"/>
      <c r="MDZ2089" s="2206"/>
      <c r="MEA2089" s="2206"/>
      <c r="MEB2089" s="2206"/>
      <c r="MEC2089" s="2206"/>
      <c r="MED2089" s="2206"/>
      <c r="MEE2089" s="2206"/>
      <c r="MEF2089" s="2206"/>
      <c r="MEG2089" s="2206"/>
      <c r="MEH2089" s="2206"/>
      <c r="MEI2089" s="2206"/>
      <c r="MEJ2089" s="2206"/>
      <c r="MEK2089" s="2206"/>
      <c r="MEL2089" s="2206"/>
      <c r="MEM2089" s="2206"/>
      <c r="MEN2089" s="2206"/>
      <c r="MEO2089" s="2206"/>
      <c r="MEP2089" s="2206"/>
      <c r="MEQ2089" s="2206"/>
      <c r="MER2089" s="2206"/>
      <c r="MES2089" s="2206"/>
      <c r="MET2089" s="2206"/>
      <c r="MEU2089" s="2206"/>
      <c r="MEV2089" s="2206"/>
      <c r="MEW2089" s="2206"/>
      <c r="MEX2089" s="2206"/>
      <c r="MEY2089" s="2206"/>
      <c r="MEZ2089" s="2206"/>
      <c r="MFA2089" s="2206"/>
      <c r="MFB2089" s="2206"/>
      <c r="MFC2089" s="2206"/>
      <c r="MFD2089" s="2206"/>
      <c r="MFE2089" s="2206"/>
      <c r="MFF2089" s="2206"/>
      <c r="MFG2089" s="2206"/>
      <c r="MFH2089" s="2206"/>
      <c r="MFI2089" s="2206"/>
      <c r="MFJ2089" s="2206"/>
      <c r="MFK2089" s="2206"/>
      <c r="MFL2089" s="2206"/>
      <c r="MFM2089" s="2206"/>
      <c r="MFN2089" s="2206"/>
      <c r="MFO2089" s="2206"/>
      <c r="MFP2089" s="2206"/>
      <c r="MFQ2089" s="2206"/>
      <c r="MFR2089" s="2206"/>
      <c r="MFS2089" s="2206"/>
      <c r="MFT2089" s="2206"/>
      <c r="MFU2089" s="2206"/>
      <c r="MFV2089" s="2206"/>
      <c r="MFW2089" s="2206"/>
      <c r="MFX2089" s="2206"/>
      <c r="MFY2089" s="2206"/>
      <c r="MFZ2089" s="2206"/>
      <c r="MGA2089" s="2206"/>
      <c r="MGB2089" s="2206"/>
      <c r="MGC2089" s="2206"/>
      <c r="MGD2089" s="2206"/>
      <c r="MGE2089" s="2206"/>
      <c r="MGF2089" s="2206"/>
      <c r="MGG2089" s="2206"/>
      <c r="MGH2089" s="2206"/>
      <c r="MGI2089" s="2206"/>
      <c r="MGJ2089" s="2206"/>
      <c r="MGK2089" s="2206"/>
      <c r="MGL2089" s="2206"/>
      <c r="MGM2089" s="2206"/>
      <c r="MGN2089" s="2206"/>
      <c r="MGO2089" s="2206"/>
      <c r="MGP2089" s="2206"/>
      <c r="MGQ2089" s="2206"/>
      <c r="MGR2089" s="2206"/>
      <c r="MGS2089" s="2206"/>
      <c r="MGT2089" s="2206"/>
      <c r="MGU2089" s="2206"/>
      <c r="MGV2089" s="2206"/>
      <c r="MGW2089" s="2206"/>
      <c r="MGX2089" s="2206"/>
      <c r="MGY2089" s="2206"/>
      <c r="MGZ2089" s="2206"/>
      <c r="MHA2089" s="2206"/>
      <c r="MHB2089" s="2206"/>
      <c r="MHC2089" s="2206"/>
      <c r="MHD2089" s="2206"/>
      <c r="MHE2089" s="2206"/>
      <c r="MHF2089" s="2206"/>
      <c r="MHG2089" s="2206"/>
      <c r="MHH2089" s="2206"/>
      <c r="MHI2089" s="2206"/>
      <c r="MHJ2089" s="2206"/>
      <c r="MHK2089" s="2206"/>
      <c r="MHL2089" s="2206"/>
      <c r="MHM2089" s="2206"/>
      <c r="MHN2089" s="2206"/>
      <c r="MHO2089" s="2206"/>
      <c r="MHP2089" s="2206"/>
      <c r="MHQ2089" s="2206"/>
      <c r="MHR2089" s="2206"/>
      <c r="MHS2089" s="2206"/>
      <c r="MHT2089" s="2206"/>
      <c r="MHU2089" s="2206"/>
      <c r="MHV2089" s="2206"/>
      <c r="MHW2089" s="2206"/>
      <c r="MHX2089" s="2206"/>
      <c r="MHY2089" s="2206"/>
      <c r="MHZ2089" s="2206"/>
      <c r="MIA2089" s="2206"/>
      <c r="MIB2089" s="2206"/>
      <c r="MIC2089" s="2206"/>
      <c r="MID2089" s="2206"/>
      <c r="MIE2089" s="2206"/>
      <c r="MIF2089" s="2206"/>
      <c r="MIG2089" s="2206"/>
      <c r="MIH2089" s="2206"/>
      <c r="MII2089" s="2206"/>
      <c r="MIJ2089" s="2206"/>
      <c r="MIK2089" s="2206"/>
      <c r="MIL2089" s="2206"/>
      <c r="MIM2089" s="2206"/>
      <c r="MIN2089" s="2206"/>
      <c r="MIO2089" s="2206"/>
      <c r="MIP2089" s="2206"/>
      <c r="MIQ2089" s="2206"/>
      <c r="MIR2089" s="2206"/>
      <c r="MIS2089" s="2206"/>
      <c r="MIT2089" s="2206"/>
      <c r="MIU2089" s="2206"/>
      <c r="MIV2089" s="2206"/>
      <c r="MIW2089" s="2206"/>
      <c r="MIX2089" s="2206"/>
      <c r="MIY2089" s="2206"/>
      <c r="MIZ2089" s="2206"/>
      <c r="MJA2089" s="2206"/>
      <c r="MJB2089" s="2206"/>
      <c r="MJC2089" s="2206"/>
      <c r="MJD2089" s="2206"/>
      <c r="MJE2089" s="2206"/>
      <c r="MJF2089" s="2206"/>
      <c r="MJG2089" s="2206"/>
      <c r="MJH2089" s="2206"/>
      <c r="MJI2089" s="2206"/>
      <c r="MJJ2089" s="2206"/>
      <c r="MJK2089" s="2206"/>
      <c r="MJL2089" s="2206"/>
      <c r="MJM2089" s="2206"/>
      <c r="MJN2089" s="2206"/>
      <c r="MJO2089" s="2206"/>
      <c r="MJP2089" s="2206"/>
      <c r="MJQ2089" s="2206"/>
      <c r="MJR2089" s="2206"/>
      <c r="MJS2089" s="2206"/>
      <c r="MJT2089" s="2206"/>
      <c r="MJU2089" s="2206"/>
      <c r="MJV2089" s="2206"/>
      <c r="MJW2089" s="2206"/>
      <c r="MJX2089" s="2206"/>
      <c r="MJY2089" s="2206"/>
      <c r="MJZ2089" s="2206"/>
      <c r="MKA2089" s="2206"/>
      <c r="MKB2089" s="2206"/>
      <c r="MKC2089" s="2206"/>
      <c r="MKD2089" s="2206"/>
      <c r="MKE2089" s="2206"/>
      <c r="MKF2089" s="2206"/>
      <c r="MKG2089" s="2206"/>
      <c r="MKH2089" s="2206"/>
      <c r="MKI2089" s="2206"/>
      <c r="MKJ2089" s="2206"/>
      <c r="MKK2089" s="2206"/>
      <c r="MKL2089" s="2206"/>
      <c r="MKM2089" s="2206"/>
      <c r="MKN2089" s="2206"/>
      <c r="MKO2089" s="2206"/>
      <c r="MKP2089" s="2206"/>
      <c r="MKQ2089" s="2206"/>
      <c r="MKR2089" s="2206"/>
      <c r="MKS2089" s="2206"/>
      <c r="MKT2089" s="2206"/>
      <c r="MKU2089" s="2206"/>
      <c r="MKV2089" s="2206"/>
      <c r="MKW2089" s="2206"/>
      <c r="MKX2089" s="2206"/>
      <c r="MKY2089" s="2206"/>
      <c r="MKZ2089" s="2206"/>
      <c r="MLA2089" s="2206"/>
      <c r="MLB2089" s="2206"/>
      <c r="MLC2089" s="2206"/>
      <c r="MLD2089" s="2206"/>
      <c r="MLE2089" s="2206"/>
      <c r="MLF2089" s="2206"/>
      <c r="MLG2089" s="2206"/>
      <c r="MLH2089" s="2206"/>
      <c r="MLI2089" s="2206"/>
      <c r="MLJ2089" s="2206"/>
      <c r="MLK2089" s="2206"/>
      <c r="MLL2089" s="2206"/>
      <c r="MLM2089" s="2206"/>
      <c r="MLN2089" s="2206"/>
      <c r="MLO2089" s="2206"/>
      <c r="MLP2089" s="2206"/>
      <c r="MLQ2089" s="2206"/>
      <c r="MLR2089" s="2206"/>
      <c r="MLS2089" s="2206"/>
      <c r="MLT2089" s="2206"/>
      <c r="MLU2089" s="2206"/>
      <c r="MLV2089" s="2206"/>
      <c r="MLW2089" s="2206"/>
      <c r="MLX2089" s="2206"/>
      <c r="MLY2089" s="2206"/>
      <c r="MLZ2089" s="2206"/>
      <c r="MMA2089" s="2206"/>
      <c r="MMB2089" s="2206"/>
      <c r="MMC2089" s="2206"/>
      <c r="MMD2089" s="2206"/>
      <c r="MME2089" s="2206"/>
      <c r="MMF2089" s="2206"/>
      <c r="MMG2089" s="2206"/>
      <c r="MMH2089" s="2206"/>
      <c r="MMI2089" s="2206"/>
      <c r="MMJ2089" s="2206"/>
      <c r="MMK2089" s="2206"/>
      <c r="MML2089" s="2206"/>
      <c r="MMM2089" s="2206"/>
      <c r="MMN2089" s="2206"/>
      <c r="MMO2089" s="2206"/>
      <c r="MMP2089" s="2206"/>
      <c r="MMQ2089" s="2206"/>
      <c r="MMR2089" s="2206"/>
      <c r="MMS2089" s="2206"/>
      <c r="MMT2089" s="2206"/>
      <c r="MMU2089" s="2206"/>
      <c r="MMV2089" s="2206"/>
      <c r="MMW2089" s="2206"/>
      <c r="MMX2089" s="2206"/>
      <c r="MMY2089" s="2206"/>
      <c r="MMZ2089" s="2206"/>
      <c r="MNA2089" s="2206"/>
      <c r="MNB2089" s="2206"/>
      <c r="MNC2089" s="2206"/>
      <c r="MND2089" s="2206"/>
      <c r="MNE2089" s="2206"/>
      <c r="MNF2089" s="2206"/>
      <c r="MNG2089" s="2206"/>
      <c r="MNH2089" s="2206"/>
      <c r="MNI2089" s="2206"/>
      <c r="MNJ2089" s="2206"/>
      <c r="MNK2089" s="2206"/>
      <c r="MNL2089" s="2206"/>
      <c r="MNM2089" s="2206"/>
      <c r="MNN2089" s="2206"/>
      <c r="MNO2089" s="2206"/>
      <c r="MNP2089" s="2206"/>
      <c r="MNQ2089" s="2206"/>
      <c r="MNR2089" s="2206"/>
      <c r="MNS2089" s="2206"/>
      <c r="MNT2089" s="2206"/>
      <c r="MNU2089" s="2206"/>
      <c r="MNV2089" s="2206"/>
      <c r="MNW2089" s="2206"/>
      <c r="MNX2089" s="2206"/>
      <c r="MNY2089" s="2206"/>
      <c r="MNZ2089" s="2206"/>
      <c r="MOA2089" s="2206"/>
      <c r="MOB2089" s="2206"/>
      <c r="MOC2089" s="2206"/>
      <c r="MOD2089" s="2206"/>
      <c r="MOE2089" s="2206"/>
      <c r="MOF2089" s="2206"/>
      <c r="MOG2089" s="2206"/>
      <c r="MOH2089" s="2206"/>
      <c r="MOI2089" s="2206"/>
      <c r="MOJ2089" s="2206"/>
      <c r="MOK2089" s="2206"/>
      <c r="MOL2089" s="2206"/>
      <c r="MOM2089" s="2206"/>
      <c r="MON2089" s="2206"/>
      <c r="MOO2089" s="2206"/>
      <c r="MOP2089" s="2206"/>
      <c r="MOQ2089" s="2206"/>
      <c r="MOR2089" s="2206"/>
      <c r="MOS2089" s="2206"/>
      <c r="MOT2089" s="2206"/>
      <c r="MOU2089" s="2206"/>
      <c r="MOV2089" s="2206"/>
      <c r="MOW2089" s="2206"/>
      <c r="MOX2089" s="2206"/>
      <c r="MOY2089" s="2206"/>
      <c r="MOZ2089" s="2206"/>
      <c r="MPA2089" s="2206"/>
      <c r="MPB2089" s="2206"/>
      <c r="MPC2089" s="2206"/>
      <c r="MPD2089" s="2206"/>
      <c r="MPE2089" s="2206"/>
      <c r="MPF2089" s="2206"/>
      <c r="MPG2089" s="2206"/>
      <c r="MPH2089" s="2206"/>
      <c r="MPI2089" s="2206"/>
      <c r="MPJ2089" s="2206"/>
      <c r="MPK2089" s="2206"/>
      <c r="MPL2089" s="2206"/>
      <c r="MPM2089" s="2206"/>
      <c r="MPN2089" s="2206"/>
      <c r="MPO2089" s="2206"/>
      <c r="MPP2089" s="2206"/>
      <c r="MPQ2089" s="2206"/>
      <c r="MPR2089" s="2206"/>
      <c r="MPS2089" s="2206"/>
      <c r="MPT2089" s="2206"/>
      <c r="MPU2089" s="2206"/>
      <c r="MPV2089" s="2206"/>
      <c r="MPW2089" s="2206"/>
      <c r="MPX2089" s="2206"/>
      <c r="MPY2089" s="2206"/>
      <c r="MPZ2089" s="2206"/>
      <c r="MQA2089" s="2206"/>
      <c r="MQB2089" s="2206"/>
      <c r="MQC2089" s="2206"/>
      <c r="MQD2089" s="2206"/>
      <c r="MQE2089" s="2206"/>
      <c r="MQF2089" s="2206"/>
      <c r="MQG2089" s="2206"/>
      <c r="MQH2089" s="2206"/>
      <c r="MQI2089" s="2206"/>
      <c r="MQJ2089" s="2206"/>
      <c r="MQK2089" s="2206"/>
      <c r="MQL2089" s="2206"/>
      <c r="MQM2089" s="2206"/>
      <c r="MQN2089" s="2206"/>
      <c r="MQO2089" s="2206"/>
      <c r="MQP2089" s="2206"/>
      <c r="MQQ2089" s="2206"/>
      <c r="MQR2089" s="2206"/>
      <c r="MQS2089" s="2206"/>
      <c r="MQT2089" s="2206"/>
      <c r="MQU2089" s="2206"/>
      <c r="MQV2089" s="2206"/>
      <c r="MQW2089" s="2206"/>
      <c r="MQX2089" s="2206"/>
      <c r="MQY2089" s="2206"/>
      <c r="MQZ2089" s="2206"/>
      <c r="MRA2089" s="2206"/>
      <c r="MRB2089" s="2206"/>
      <c r="MRC2089" s="2206"/>
      <c r="MRD2089" s="2206"/>
      <c r="MRE2089" s="2206"/>
      <c r="MRF2089" s="2206"/>
      <c r="MRG2089" s="2206"/>
      <c r="MRH2089" s="2206"/>
      <c r="MRI2089" s="2206"/>
      <c r="MRJ2089" s="2206"/>
      <c r="MRK2089" s="2206"/>
      <c r="MRL2089" s="2206"/>
      <c r="MRM2089" s="2206"/>
      <c r="MRN2089" s="2206"/>
      <c r="MRO2089" s="2206"/>
      <c r="MRP2089" s="2206"/>
      <c r="MRQ2089" s="2206"/>
      <c r="MRR2089" s="2206"/>
      <c r="MRS2089" s="2206"/>
      <c r="MRT2089" s="2206"/>
      <c r="MRU2089" s="2206"/>
      <c r="MRV2089" s="2206"/>
      <c r="MRW2089" s="2206"/>
      <c r="MRX2089" s="2206"/>
      <c r="MRY2089" s="2206"/>
      <c r="MRZ2089" s="2206"/>
      <c r="MSA2089" s="2206"/>
      <c r="MSB2089" s="2206"/>
      <c r="MSC2089" s="2206"/>
      <c r="MSD2089" s="2206"/>
      <c r="MSE2089" s="2206"/>
      <c r="MSF2089" s="2206"/>
      <c r="MSG2089" s="2206"/>
      <c r="MSH2089" s="2206"/>
      <c r="MSI2089" s="2206"/>
      <c r="MSJ2089" s="2206"/>
      <c r="MSK2089" s="2206"/>
      <c r="MSL2089" s="2206"/>
      <c r="MSM2089" s="2206"/>
      <c r="MSN2089" s="2206"/>
      <c r="MSO2089" s="2206"/>
      <c r="MSP2089" s="2206"/>
      <c r="MSQ2089" s="2206"/>
      <c r="MSR2089" s="2206"/>
      <c r="MSS2089" s="2206"/>
      <c r="MST2089" s="2206"/>
      <c r="MSU2089" s="2206"/>
      <c r="MSV2089" s="2206"/>
      <c r="MSW2089" s="2206"/>
      <c r="MSX2089" s="2206"/>
      <c r="MSY2089" s="2206"/>
      <c r="MSZ2089" s="2206"/>
      <c r="MTA2089" s="2206"/>
      <c r="MTB2089" s="2206"/>
      <c r="MTC2089" s="2206"/>
      <c r="MTD2089" s="2206"/>
      <c r="MTE2089" s="2206"/>
      <c r="MTF2089" s="2206"/>
      <c r="MTG2089" s="2206"/>
      <c r="MTH2089" s="2206"/>
      <c r="MTI2089" s="2206"/>
      <c r="MTJ2089" s="2206"/>
      <c r="MTK2089" s="2206"/>
      <c r="MTL2089" s="2206"/>
      <c r="MTM2089" s="2206"/>
      <c r="MTN2089" s="2206"/>
      <c r="MTO2089" s="2206"/>
      <c r="MTP2089" s="2206"/>
      <c r="MTQ2089" s="2206"/>
      <c r="MTR2089" s="2206"/>
      <c r="MTS2089" s="2206"/>
      <c r="MTT2089" s="2206"/>
      <c r="MTU2089" s="2206"/>
      <c r="MTV2089" s="2206"/>
      <c r="MTW2089" s="2206"/>
      <c r="MTX2089" s="2206"/>
      <c r="MTY2089" s="2206"/>
      <c r="MTZ2089" s="2206"/>
      <c r="MUA2089" s="2206"/>
      <c r="MUB2089" s="2206"/>
      <c r="MUC2089" s="2206"/>
      <c r="MUD2089" s="2206"/>
      <c r="MUE2089" s="2206"/>
      <c r="MUF2089" s="2206"/>
      <c r="MUG2089" s="2206"/>
      <c r="MUH2089" s="2206"/>
      <c r="MUI2089" s="2206"/>
      <c r="MUJ2089" s="2206"/>
      <c r="MUK2089" s="2206"/>
      <c r="MUL2089" s="2206"/>
      <c r="MUM2089" s="2206"/>
      <c r="MUN2089" s="2206"/>
      <c r="MUO2089" s="2206"/>
      <c r="MUP2089" s="2206"/>
      <c r="MUQ2089" s="2206"/>
      <c r="MUR2089" s="2206"/>
      <c r="MUS2089" s="2206"/>
      <c r="MUT2089" s="2206"/>
      <c r="MUU2089" s="2206"/>
      <c r="MUV2089" s="2206"/>
      <c r="MUW2089" s="2206"/>
      <c r="MUX2089" s="2206"/>
      <c r="MUY2089" s="2206"/>
      <c r="MUZ2089" s="2206"/>
      <c r="MVA2089" s="2206"/>
      <c r="MVB2089" s="2206"/>
      <c r="MVC2089" s="2206"/>
      <c r="MVD2089" s="2206"/>
      <c r="MVE2089" s="2206"/>
      <c r="MVF2089" s="2206"/>
      <c r="MVG2089" s="2206"/>
      <c r="MVH2089" s="2206"/>
      <c r="MVI2089" s="2206"/>
      <c r="MVJ2089" s="2206"/>
      <c r="MVK2089" s="2206"/>
      <c r="MVL2089" s="2206"/>
      <c r="MVM2089" s="2206"/>
      <c r="MVN2089" s="2206"/>
      <c r="MVO2089" s="2206"/>
      <c r="MVP2089" s="2206"/>
      <c r="MVQ2089" s="2206"/>
      <c r="MVR2089" s="2206"/>
      <c r="MVS2089" s="2206"/>
      <c r="MVT2089" s="2206"/>
      <c r="MVU2089" s="2206"/>
      <c r="MVV2089" s="2206"/>
      <c r="MVW2089" s="2206"/>
      <c r="MVX2089" s="2206"/>
      <c r="MVY2089" s="2206"/>
      <c r="MVZ2089" s="2206"/>
      <c r="MWA2089" s="2206"/>
      <c r="MWB2089" s="2206"/>
      <c r="MWC2089" s="2206"/>
      <c r="MWD2089" s="2206"/>
      <c r="MWE2089" s="2206"/>
      <c r="MWF2089" s="2206"/>
      <c r="MWG2089" s="2206"/>
      <c r="MWH2089" s="2206"/>
      <c r="MWI2089" s="2206"/>
      <c r="MWJ2089" s="2206"/>
      <c r="MWK2089" s="2206"/>
      <c r="MWL2089" s="2206"/>
      <c r="MWM2089" s="2206"/>
      <c r="MWN2089" s="2206"/>
      <c r="MWO2089" s="2206"/>
      <c r="MWP2089" s="2206"/>
      <c r="MWQ2089" s="2206"/>
      <c r="MWR2089" s="2206"/>
      <c r="MWS2089" s="2206"/>
      <c r="MWT2089" s="2206"/>
      <c r="MWU2089" s="2206"/>
      <c r="MWV2089" s="2206"/>
      <c r="MWW2089" s="2206"/>
      <c r="MWX2089" s="2206"/>
      <c r="MWY2089" s="2206"/>
      <c r="MWZ2089" s="2206"/>
      <c r="MXA2089" s="2206"/>
      <c r="MXB2089" s="2206"/>
      <c r="MXC2089" s="2206"/>
      <c r="MXD2089" s="2206"/>
      <c r="MXE2089" s="2206"/>
      <c r="MXF2089" s="2206"/>
      <c r="MXG2089" s="2206"/>
      <c r="MXH2089" s="2206"/>
      <c r="MXI2089" s="2206"/>
      <c r="MXJ2089" s="2206"/>
      <c r="MXK2089" s="2206"/>
      <c r="MXL2089" s="2206"/>
      <c r="MXM2089" s="2206"/>
      <c r="MXN2089" s="2206"/>
      <c r="MXO2089" s="2206"/>
      <c r="MXP2089" s="2206"/>
      <c r="MXQ2089" s="2206"/>
      <c r="MXR2089" s="2206"/>
      <c r="MXS2089" s="2206"/>
      <c r="MXT2089" s="2206"/>
      <c r="MXU2089" s="2206"/>
      <c r="MXV2089" s="2206"/>
      <c r="MXW2089" s="2206"/>
      <c r="MXX2089" s="2206"/>
      <c r="MXY2089" s="2206"/>
      <c r="MXZ2089" s="2206"/>
      <c r="MYA2089" s="2206"/>
      <c r="MYB2089" s="2206"/>
      <c r="MYC2089" s="2206"/>
      <c r="MYD2089" s="2206"/>
      <c r="MYE2089" s="2206"/>
      <c r="MYF2089" s="2206"/>
      <c r="MYG2089" s="2206"/>
      <c r="MYH2089" s="2206"/>
      <c r="MYI2089" s="2206"/>
      <c r="MYJ2089" s="2206"/>
      <c r="MYK2089" s="2206"/>
      <c r="MYL2089" s="2206"/>
      <c r="MYM2089" s="2206"/>
      <c r="MYN2089" s="2206"/>
      <c r="MYO2089" s="2206"/>
      <c r="MYP2089" s="2206"/>
      <c r="MYQ2089" s="2206"/>
      <c r="MYR2089" s="2206"/>
      <c r="MYS2089" s="2206"/>
      <c r="MYT2089" s="2206"/>
      <c r="MYU2089" s="2206"/>
      <c r="MYV2089" s="2206"/>
      <c r="MYW2089" s="2206"/>
      <c r="MYX2089" s="2206"/>
      <c r="MYY2089" s="2206"/>
      <c r="MYZ2089" s="2206"/>
      <c r="MZA2089" s="2206"/>
      <c r="MZB2089" s="2206"/>
      <c r="MZC2089" s="2206"/>
      <c r="MZD2089" s="2206"/>
      <c r="MZE2089" s="2206"/>
      <c r="MZF2089" s="2206"/>
      <c r="MZG2089" s="2206"/>
      <c r="MZH2089" s="2206"/>
      <c r="MZI2089" s="2206"/>
      <c r="MZJ2089" s="2206"/>
      <c r="MZK2089" s="2206"/>
      <c r="MZL2089" s="2206"/>
      <c r="MZM2089" s="2206"/>
      <c r="MZN2089" s="2206"/>
      <c r="MZO2089" s="2206"/>
      <c r="MZP2089" s="2206"/>
      <c r="MZQ2089" s="2206"/>
      <c r="MZR2089" s="2206"/>
      <c r="MZS2089" s="2206"/>
      <c r="MZT2089" s="2206"/>
      <c r="MZU2089" s="2206"/>
      <c r="MZV2089" s="2206"/>
      <c r="MZW2089" s="2206"/>
      <c r="MZX2089" s="2206"/>
      <c r="MZY2089" s="2206"/>
      <c r="MZZ2089" s="2206"/>
      <c r="NAA2089" s="2206"/>
      <c r="NAB2089" s="2206"/>
      <c r="NAC2089" s="2206"/>
      <c r="NAD2089" s="2206"/>
      <c r="NAE2089" s="2206"/>
      <c r="NAF2089" s="2206"/>
      <c r="NAG2089" s="2206"/>
      <c r="NAH2089" s="2206"/>
      <c r="NAI2089" s="2206"/>
      <c r="NAJ2089" s="2206"/>
      <c r="NAK2089" s="2206"/>
      <c r="NAL2089" s="2206"/>
      <c r="NAM2089" s="2206"/>
      <c r="NAN2089" s="2206"/>
      <c r="NAO2089" s="2206"/>
      <c r="NAP2089" s="2206"/>
      <c r="NAQ2089" s="2206"/>
      <c r="NAR2089" s="2206"/>
      <c r="NAS2089" s="2206"/>
      <c r="NAT2089" s="2206"/>
      <c r="NAU2089" s="2206"/>
      <c r="NAV2089" s="2206"/>
      <c r="NAW2089" s="2206"/>
      <c r="NAX2089" s="2206"/>
      <c r="NAY2089" s="2206"/>
      <c r="NAZ2089" s="2206"/>
      <c r="NBA2089" s="2206"/>
      <c r="NBB2089" s="2206"/>
      <c r="NBC2089" s="2206"/>
      <c r="NBD2089" s="2206"/>
      <c r="NBE2089" s="2206"/>
      <c r="NBF2089" s="2206"/>
      <c r="NBG2089" s="2206"/>
      <c r="NBH2089" s="2206"/>
      <c r="NBI2089" s="2206"/>
      <c r="NBJ2089" s="2206"/>
      <c r="NBK2089" s="2206"/>
      <c r="NBL2089" s="2206"/>
      <c r="NBM2089" s="2206"/>
      <c r="NBN2089" s="2206"/>
      <c r="NBO2089" s="2206"/>
      <c r="NBP2089" s="2206"/>
      <c r="NBQ2089" s="2206"/>
      <c r="NBR2089" s="2206"/>
      <c r="NBS2089" s="2206"/>
      <c r="NBT2089" s="2206"/>
      <c r="NBU2089" s="2206"/>
      <c r="NBV2089" s="2206"/>
      <c r="NBW2089" s="2206"/>
      <c r="NBX2089" s="2206"/>
      <c r="NBY2089" s="2206"/>
      <c r="NBZ2089" s="2206"/>
      <c r="NCA2089" s="2206"/>
      <c r="NCB2089" s="2206"/>
      <c r="NCC2089" s="2206"/>
      <c r="NCD2089" s="2206"/>
      <c r="NCE2089" s="2206"/>
      <c r="NCF2089" s="2206"/>
      <c r="NCG2089" s="2206"/>
      <c r="NCH2089" s="2206"/>
      <c r="NCI2089" s="2206"/>
      <c r="NCJ2089" s="2206"/>
      <c r="NCK2089" s="2206"/>
      <c r="NCL2089" s="2206"/>
      <c r="NCM2089" s="2206"/>
      <c r="NCN2089" s="2206"/>
      <c r="NCO2089" s="2206"/>
      <c r="NCP2089" s="2206"/>
      <c r="NCQ2089" s="2206"/>
      <c r="NCR2089" s="2206"/>
      <c r="NCS2089" s="2206"/>
      <c r="NCT2089" s="2206"/>
      <c r="NCU2089" s="2206"/>
      <c r="NCV2089" s="2206"/>
      <c r="NCW2089" s="2206"/>
      <c r="NCX2089" s="2206"/>
      <c r="NCY2089" s="2206"/>
      <c r="NCZ2089" s="2206"/>
      <c r="NDA2089" s="2206"/>
      <c r="NDB2089" s="2206"/>
      <c r="NDC2089" s="2206"/>
      <c r="NDD2089" s="2206"/>
      <c r="NDE2089" s="2206"/>
      <c r="NDF2089" s="2206"/>
      <c r="NDG2089" s="2206"/>
      <c r="NDH2089" s="2206"/>
      <c r="NDI2089" s="2206"/>
      <c r="NDJ2089" s="2206"/>
      <c r="NDK2089" s="2206"/>
      <c r="NDL2089" s="2206"/>
      <c r="NDM2089" s="2206"/>
      <c r="NDN2089" s="2206"/>
      <c r="NDO2089" s="2206"/>
      <c r="NDP2089" s="2206"/>
      <c r="NDQ2089" s="2206"/>
      <c r="NDR2089" s="2206"/>
      <c r="NDS2089" s="2206"/>
      <c r="NDT2089" s="2206"/>
      <c r="NDU2089" s="2206"/>
      <c r="NDV2089" s="2206"/>
      <c r="NDW2089" s="2206"/>
      <c r="NDX2089" s="2206"/>
      <c r="NDY2089" s="2206"/>
      <c r="NDZ2089" s="2206"/>
      <c r="NEA2089" s="2206"/>
      <c r="NEB2089" s="2206"/>
      <c r="NEC2089" s="2206"/>
      <c r="NED2089" s="2206"/>
      <c r="NEE2089" s="2206"/>
      <c r="NEF2089" s="2206"/>
      <c r="NEG2089" s="2206"/>
      <c r="NEH2089" s="2206"/>
      <c r="NEI2089" s="2206"/>
      <c r="NEJ2089" s="2206"/>
      <c r="NEK2089" s="2206"/>
      <c r="NEL2089" s="2206"/>
      <c r="NEM2089" s="2206"/>
      <c r="NEN2089" s="2206"/>
      <c r="NEO2089" s="2206"/>
      <c r="NEP2089" s="2206"/>
      <c r="NEQ2089" s="2206"/>
      <c r="NER2089" s="2206"/>
      <c r="NES2089" s="2206"/>
      <c r="NET2089" s="2206"/>
      <c r="NEU2089" s="2206"/>
      <c r="NEV2089" s="2206"/>
      <c r="NEW2089" s="2206"/>
      <c r="NEX2089" s="2206"/>
      <c r="NEY2089" s="2206"/>
      <c r="NEZ2089" s="2206"/>
      <c r="NFA2089" s="2206"/>
      <c r="NFB2089" s="2206"/>
      <c r="NFC2089" s="2206"/>
      <c r="NFD2089" s="2206"/>
      <c r="NFE2089" s="2206"/>
      <c r="NFF2089" s="2206"/>
      <c r="NFG2089" s="2206"/>
      <c r="NFH2089" s="2206"/>
      <c r="NFI2089" s="2206"/>
      <c r="NFJ2089" s="2206"/>
      <c r="NFK2089" s="2206"/>
      <c r="NFL2089" s="2206"/>
      <c r="NFM2089" s="2206"/>
      <c r="NFN2089" s="2206"/>
      <c r="NFO2089" s="2206"/>
      <c r="NFP2089" s="2206"/>
      <c r="NFQ2089" s="2206"/>
      <c r="NFR2089" s="2206"/>
      <c r="NFS2089" s="2206"/>
      <c r="NFT2089" s="2206"/>
      <c r="NFU2089" s="2206"/>
      <c r="NFV2089" s="2206"/>
      <c r="NFW2089" s="2206"/>
      <c r="NFX2089" s="2206"/>
      <c r="NFY2089" s="2206"/>
      <c r="NFZ2089" s="2206"/>
      <c r="NGA2089" s="2206"/>
      <c r="NGB2089" s="2206"/>
      <c r="NGC2089" s="2206"/>
      <c r="NGD2089" s="2206"/>
      <c r="NGE2089" s="2206"/>
      <c r="NGF2089" s="2206"/>
      <c r="NGG2089" s="2206"/>
      <c r="NGH2089" s="2206"/>
      <c r="NGI2089" s="2206"/>
      <c r="NGJ2089" s="2206"/>
      <c r="NGK2089" s="2206"/>
      <c r="NGL2089" s="2206"/>
      <c r="NGM2089" s="2206"/>
      <c r="NGN2089" s="2206"/>
      <c r="NGO2089" s="2206"/>
      <c r="NGP2089" s="2206"/>
      <c r="NGQ2089" s="2206"/>
      <c r="NGR2089" s="2206"/>
      <c r="NGS2089" s="2206"/>
      <c r="NGT2089" s="2206"/>
      <c r="NGU2089" s="2206"/>
      <c r="NGV2089" s="2206"/>
      <c r="NGW2089" s="2206"/>
      <c r="NGX2089" s="2206"/>
      <c r="NGY2089" s="2206"/>
      <c r="NGZ2089" s="2206"/>
      <c r="NHA2089" s="2206"/>
      <c r="NHB2089" s="2206"/>
      <c r="NHC2089" s="2206"/>
      <c r="NHD2089" s="2206"/>
      <c r="NHE2089" s="2206"/>
      <c r="NHF2089" s="2206"/>
      <c r="NHG2089" s="2206"/>
      <c r="NHH2089" s="2206"/>
      <c r="NHI2089" s="2206"/>
      <c r="NHJ2089" s="2206"/>
      <c r="NHK2089" s="2206"/>
      <c r="NHL2089" s="2206"/>
      <c r="NHM2089" s="2206"/>
      <c r="NHN2089" s="2206"/>
      <c r="NHO2089" s="2206"/>
      <c r="NHP2089" s="2206"/>
      <c r="NHQ2089" s="2206"/>
      <c r="NHR2089" s="2206"/>
      <c r="NHS2089" s="2206"/>
      <c r="NHT2089" s="2206"/>
      <c r="NHU2089" s="2206"/>
      <c r="NHV2089" s="2206"/>
      <c r="NHW2089" s="2206"/>
      <c r="NHX2089" s="2206"/>
      <c r="NHY2089" s="2206"/>
      <c r="NHZ2089" s="2206"/>
      <c r="NIA2089" s="2206"/>
      <c r="NIB2089" s="2206"/>
      <c r="NIC2089" s="2206"/>
      <c r="NID2089" s="2206"/>
      <c r="NIE2089" s="2206"/>
      <c r="NIF2089" s="2206"/>
      <c r="NIG2089" s="2206"/>
      <c r="NIH2089" s="2206"/>
      <c r="NII2089" s="2206"/>
      <c r="NIJ2089" s="2206"/>
      <c r="NIK2089" s="2206"/>
      <c r="NIL2089" s="2206"/>
      <c r="NIM2089" s="2206"/>
      <c r="NIN2089" s="2206"/>
      <c r="NIO2089" s="2206"/>
      <c r="NIP2089" s="2206"/>
      <c r="NIQ2089" s="2206"/>
      <c r="NIR2089" s="2206"/>
      <c r="NIS2089" s="2206"/>
      <c r="NIT2089" s="2206"/>
      <c r="NIU2089" s="2206"/>
      <c r="NIV2089" s="2206"/>
      <c r="NIW2089" s="2206"/>
      <c r="NIX2089" s="2206"/>
      <c r="NIY2089" s="2206"/>
      <c r="NIZ2089" s="2206"/>
      <c r="NJA2089" s="2206"/>
      <c r="NJB2089" s="2206"/>
      <c r="NJC2089" s="2206"/>
      <c r="NJD2089" s="2206"/>
      <c r="NJE2089" s="2206"/>
      <c r="NJF2089" s="2206"/>
      <c r="NJG2089" s="2206"/>
      <c r="NJH2089" s="2206"/>
      <c r="NJI2089" s="2206"/>
      <c r="NJJ2089" s="2206"/>
      <c r="NJK2089" s="2206"/>
      <c r="NJL2089" s="2206"/>
      <c r="NJM2089" s="2206"/>
      <c r="NJN2089" s="2206"/>
      <c r="NJO2089" s="2206"/>
      <c r="NJP2089" s="2206"/>
      <c r="NJQ2089" s="2206"/>
      <c r="NJR2089" s="2206"/>
      <c r="NJS2089" s="2206"/>
      <c r="NJT2089" s="2206"/>
      <c r="NJU2089" s="2206"/>
      <c r="NJV2089" s="2206"/>
      <c r="NJW2089" s="2206"/>
      <c r="NJX2089" s="2206"/>
      <c r="NJY2089" s="2206"/>
      <c r="NJZ2089" s="2206"/>
      <c r="NKA2089" s="2206"/>
      <c r="NKB2089" s="2206"/>
      <c r="NKC2089" s="2206"/>
      <c r="NKD2089" s="2206"/>
      <c r="NKE2089" s="2206"/>
      <c r="NKF2089" s="2206"/>
      <c r="NKG2089" s="2206"/>
      <c r="NKH2089" s="2206"/>
      <c r="NKI2089" s="2206"/>
      <c r="NKJ2089" s="2206"/>
      <c r="NKK2089" s="2206"/>
      <c r="NKL2089" s="2206"/>
      <c r="NKM2089" s="2206"/>
      <c r="NKN2089" s="2206"/>
      <c r="NKO2089" s="2206"/>
      <c r="NKP2089" s="2206"/>
      <c r="NKQ2089" s="2206"/>
      <c r="NKR2089" s="2206"/>
      <c r="NKS2089" s="2206"/>
      <c r="NKT2089" s="2206"/>
      <c r="NKU2089" s="2206"/>
      <c r="NKV2089" s="2206"/>
      <c r="NKW2089" s="2206"/>
      <c r="NKX2089" s="2206"/>
      <c r="NKY2089" s="2206"/>
      <c r="NKZ2089" s="2206"/>
      <c r="NLA2089" s="2206"/>
      <c r="NLB2089" s="2206"/>
      <c r="NLC2089" s="2206"/>
      <c r="NLD2089" s="2206"/>
      <c r="NLE2089" s="2206"/>
      <c r="NLF2089" s="2206"/>
      <c r="NLG2089" s="2206"/>
      <c r="NLH2089" s="2206"/>
      <c r="NLI2089" s="2206"/>
      <c r="NLJ2089" s="2206"/>
      <c r="NLK2089" s="2206"/>
      <c r="NLL2089" s="2206"/>
      <c r="NLM2089" s="2206"/>
      <c r="NLN2089" s="2206"/>
      <c r="NLO2089" s="2206"/>
      <c r="NLP2089" s="2206"/>
      <c r="NLQ2089" s="2206"/>
      <c r="NLR2089" s="2206"/>
      <c r="NLS2089" s="2206"/>
      <c r="NLT2089" s="2206"/>
      <c r="NLU2089" s="2206"/>
      <c r="NLV2089" s="2206"/>
      <c r="NLW2089" s="2206"/>
      <c r="NLX2089" s="2206"/>
      <c r="NLY2089" s="2206"/>
      <c r="NLZ2089" s="2206"/>
      <c r="NMA2089" s="2206"/>
      <c r="NMB2089" s="2206"/>
      <c r="NMC2089" s="2206"/>
      <c r="NMD2089" s="2206"/>
      <c r="NME2089" s="2206"/>
      <c r="NMF2089" s="2206"/>
      <c r="NMG2089" s="2206"/>
      <c r="NMH2089" s="2206"/>
      <c r="NMI2089" s="2206"/>
      <c r="NMJ2089" s="2206"/>
      <c r="NMK2089" s="2206"/>
      <c r="NML2089" s="2206"/>
      <c r="NMM2089" s="2206"/>
      <c r="NMN2089" s="2206"/>
      <c r="NMO2089" s="2206"/>
      <c r="NMP2089" s="2206"/>
      <c r="NMQ2089" s="2206"/>
      <c r="NMR2089" s="2206"/>
      <c r="NMS2089" s="2206"/>
      <c r="NMT2089" s="2206"/>
      <c r="NMU2089" s="2206"/>
      <c r="NMV2089" s="2206"/>
      <c r="NMW2089" s="2206"/>
      <c r="NMX2089" s="2206"/>
      <c r="NMY2089" s="2206"/>
      <c r="NMZ2089" s="2206"/>
      <c r="NNA2089" s="2206"/>
      <c r="NNB2089" s="2206"/>
      <c r="NNC2089" s="2206"/>
      <c r="NND2089" s="2206"/>
      <c r="NNE2089" s="2206"/>
      <c r="NNF2089" s="2206"/>
      <c r="NNG2089" s="2206"/>
      <c r="NNH2089" s="2206"/>
      <c r="NNI2089" s="2206"/>
      <c r="NNJ2089" s="2206"/>
      <c r="NNK2089" s="2206"/>
      <c r="NNL2089" s="2206"/>
      <c r="NNM2089" s="2206"/>
      <c r="NNN2089" s="2206"/>
      <c r="NNO2089" s="2206"/>
      <c r="NNP2089" s="2206"/>
      <c r="NNQ2089" s="2206"/>
      <c r="NNR2089" s="2206"/>
      <c r="NNS2089" s="2206"/>
      <c r="NNT2089" s="2206"/>
      <c r="NNU2089" s="2206"/>
      <c r="NNV2089" s="2206"/>
      <c r="NNW2089" s="2206"/>
      <c r="NNX2089" s="2206"/>
      <c r="NNY2089" s="2206"/>
      <c r="NNZ2089" s="2206"/>
      <c r="NOA2089" s="2206"/>
      <c r="NOB2089" s="2206"/>
      <c r="NOC2089" s="2206"/>
      <c r="NOD2089" s="2206"/>
      <c r="NOE2089" s="2206"/>
      <c r="NOF2089" s="2206"/>
      <c r="NOG2089" s="2206"/>
      <c r="NOH2089" s="2206"/>
      <c r="NOI2089" s="2206"/>
      <c r="NOJ2089" s="2206"/>
      <c r="NOK2089" s="2206"/>
      <c r="NOL2089" s="2206"/>
      <c r="NOM2089" s="2206"/>
      <c r="NON2089" s="2206"/>
      <c r="NOO2089" s="2206"/>
      <c r="NOP2089" s="2206"/>
      <c r="NOQ2089" s="2206"/>
      <c r="NOR2089" s="2206"/>
      <c r="NOS2089" s="2206"/>
      <c r="NOT2089" s="2206"/>
      <c r="NOU2089" s="2206"/>
      <c r="NOV2089" s="2206"/>
      <c r="NOW2089" s="2206"/>
      <c r="NOX2089" s="2206"/>
      <c r="NOY2089" s="2206"/>
      <c r="NOZ2089" s="2206"/>
      <c r="NPA2089" s="2206"/>
      <c r="NPB2089" s="2206"/>
      <c r="NPC2089" s="2206"/>
      <c r="NPD2089" s="2206"/>
      <c r="NPE2089" s="2206"/>
      <c r="NPF2089" s="2206"/>
      <c r="NPG2089" s="2206"/>
      <c r="NPH2089" s="2206"/>
      <c r="NPI2089" s="2206"/>
      <c r="NPJ2089" s="2206"/>
      <c r="NPK2089" s="2206"/>
      <c r="NPL2089" s="2206"/>
      <c r="NPM2089" s="2206"/>
      <c r="NPN2089" s="2206"/>
      <c r="NPO2089" s="2206"/>
      <c r="NPP2089" s="2206"/>
      <c r="NPQ2089" s="2206"/>
      <c r="NPR2089" s="2206"/>
      <c r="NPS2089" s="2206"/>
      <c r="NPT2089" s="2206"/>
      <c r="NPU2089" s="2206"/>
      <c r="NPV2089" s="2206"/>
      <c r="NPW2089" s="2206"/>
      <c r="NPX2089" s="2206"/>
      <c r="NPY2089" s="2206"/>
      <c r="NPZ2089" s="2206"/>
      <c r="NQA2089" s="2206"/>
      <c r="NQB2089" s="2206"/>
      <c r="NQC2089" s="2206"/>
      <c r="NQD2089" s="2206"/>
      <c r="NQE2089" s="2206"/>
      <c r="NQF2089" s="2206"/>
      <c r="NQG2089" s="2206"/>
      <c r="NQH2089" s="2206"/>
      <c r="NQI2089" s="2206"/>
      <c r="NQJ2089" s="2206"/>
      <c r="NQK2089" s="2206"/>
      <c r="NQL2089" s="2206"/>
      <c r="NQM2089" s="2206"/>
      <c r="NQN2089" s="2206"/>
      <c r="NQO2089" s="2206"/>
      <c r="NQP2089" s="2206"/>
      <c r="NQQ2089" s="2206"/>
      <c r="NQR2089" s="2206"/>
      <c r="NQS2089" s="2206"/>
      <c r="NQT2089" s="2206"/>
      <c r="NQU2089" s="2206"/>
      <c r="NQV2089" s="2206"/>
      <c r="NQW2089" s="2206"/>
      <c r="NQX2089" s="2206"/>
      <c r="NQY2089" s="2206"/>
      <c r="NQZ2089" s="2206"/>
      <c r="NRA2089" s="2206"/>
      <c r="NRB2089" s="2206"/>
      <c r="NRC2089" s="2206"/>
      <c r="NRD2089" s="2206"/>
      <c r="NRE2089" s="2206"/>
      <c r="NRF2089" s="2206"/>
      <c r="NRG2089" s="2206"/>
      <c r="NRH2089" s="2206"/>
      <c r="NRI2089" s="2206"/>
      <c r="NRJ2089" s="2206"/>
      <c r="NRK2089" s="2206"/>
      <c r="NRL2089" s="2206"/>
      <c r="NRM2089" s="2206"/>
      <c r="NRN2089" s="2206"/>
      <c r="NRO2089" s="2206"/>
      <c r="NRP2089" s="2206"/>
      <c r="NRQ2089" s="2206"/>
      <c r="NRR2089" s="2206"/>
      <c r="NRS2089" s="2206"/>
      <c r="NRT2089" s="2206"/>
      <c r="NRU2089" s="2206"/>
      <c r="NRV2089" s="2206"/>
      <c r="NRW2089" s="2206"/>
      <c r="NRX2089" s="2206"/>
      <c r="NRY2089" s="2206"/>
      <c r="NRZ2089" s="2206"/>
      <c r="NSA2089" s="2206"/>
      <c r="NSB2089" s="2206"/>
      <c r="NSC2089" s="2206"/>
      <c r="NSD2089" s="2206"/>
      <c r="NSE2089" s="2206"/>
      <c r="NSF2089" s="2206"/>
      <c r="NSG2089" s="2206"/>
      <c r="NSH2089" s="2206"/>
      <c r="NSI2089" s="2206"/>
      <c r="NSJ2089" s="2206"/>
      <c r="NSK2089" s="2206"/>
      <c r="NSL2089" s="2206"/>
      <c r="NSM2089" s="2206"/>
      <c r="NSN2089" s="2206"/>
      <c r="NSO2089" s="2206"/>
      <c r="NSP2089" s="2206"/>
      <c r="NSQ2089" s="2206"/>
      <c r="NSR2089" s="2206"/>
      <c r="NSS2089" s="2206"/>
      <c r="NST2089" s="2206"/>
      <c r="NSU2089" s="2206"/>
      <c r="NSV2089" s="2206"/>
      <c r="NSW2089" s="2206"/>
      <c r="NSX2089" s="2206"/>
      <c r="NSY2089" s="2206"/>
      <c r="NSZ2089" s="2206"/>
      <c r="NTA2089" s="2206"/>
      <c r="NTB2089" s="2206"/>
      <c r="NTC2089" s="2206"/>
      <c r="NTD2089" s="2206"/>
      <c r="NTE2089" s="2206"/>
      <c r="NTF2089" s="2206"/>
      <c r="NTG2089" s="2206"/>
      <c r="NTH2089" s="2206"/>
      <c r="NTI2089" s="2206"/>
      <c r="NTJ2089" s="2206"/>
      <c r="NTK2089" s="2206"/>
      <c r="NTL2089" s="2206"/>
      <c r="NTM2089" s="2206"/>
      <c r="NTN2089" s="2206"/>
      <c r="NTO2089" s="2206"/>
      <c r="NTP2089" s="2206"/>
      <c r="NTQ2089" s="2206"/>
      <c r="NTR2089" s="2206"/>
      <c r="NTS2089" s="2206"/>
      <c r="NTT2089" s="2206"/>
      <c r="NTU2089" s="2206"/>
      <c r="NTV2089" s="2206"/>
      <c r="NTW2089" s="2206"/>
      <c r="NTX2089" s="2206"/>
      <c r="NTY2089" s="2206"/>
      <c r="NTZ2089" s="2206"/>
      <c r="NUA2089" s="2206"/>
      <c r="NUB2089" s="2206"/>
      <c r="NUC2089" s="2206"/>
      <c r="NUD2089" s="2206"/>
      <c r="NUE2089" s="2206"/>
      <c r="NUF2089" s="2206"/>
      <c r="NUG2089" s="2206"/>
      <c r="NUH2089" s="2206"/>
      <c r="NUI2089" s="2206"/>
      <c r="NUJ2089" s="2206"/>
      <c r="NUK2089" s="2206"/>
      <c r="NUL2089" s="2206"/>
      <c r="NUM2089" s="2206"/>
      <c r="NUN2089" s="2206"/>
      <c r="NUO2089" s="2206"/>
      <c r="NUP2089" s="2206"/>
      <c r="NUQ2089" s="2206"/>
      <c r="NUR2089" s="2206"/>
      <c r="NUS2089" s="2206"/>
      <c r="NUT2089" s="2206"/>
      <c r="NUU2089" s="2206"/>
      <c r="NUV2089" s="2206"/>
      <c r="NUW2089" s="2206"/>
      <c r="NUX2089" s="2206"/>
      <c r="NUY2089" s="2206"/>
      <c r="NUZ2089" s="2206"/>
      <c r="NVA2089" s="2206"/>
      <c r="NVB2089" s="2206"/>
      <c r="NVC2089" s="2206"/>
      <c r="NVD2089" s="2206"/>
      <c r="NVE2089" s="2206"/>
      <c r="NVF2089" s="2206"/>
      <c r="NVG2089" s="2206"/>
      <c r="NVH2089" s="2206"/>
      <c r="NVI2089" s="2206"/>
      <c r="NVJ2089" s="2206"/>
      <c r="NVK2089" s="2206"/>
      <c r="NVL2089" s="2206"/>
      <c r="NVM2089" s="2206"/>
      <c r="NVN2089" s="2206"/>
      <c r="NVO2089" s="2206"/>
      <c r="NVP2089" s="2206"/>
      <c r="NVQ2089" s="2206"/>
      <c r="NVR2089" s="2206"/>
      <c r="NVS2089" s="2206"/>
      <c r="NVT2089" s="2206"/>
      <c r="NVU2089" s="2206"/>
      <c r="NVV2089" s="2206"/>
      <c r="NVW2089" s="2206"/>
      <c r="NVX2089" s="2206"/>
      <c r="NVY2089" s="2206"/>
      <c r="NVZ2089" s="2206"/>
      <c r="NWA2089" s="2206"/>
      <c r="NWB2089" s="2206"/>
      <c r="NWC2089" s="2206"/>
      <c r="NWD2089" s="2206"/>
      <c r="NWE2089" s="2206"/>
      <c r="NWF2089" s="2206"/>
      <c r="NWG2089" s="2206"/>
      <c r="NWH2089" s="2206"/>
      <c r="NWI2089" s="2206"/>
      <c r="NWJ2089" s="2206"/>
      <c r="NWK2089" s="2206"/>
      <c r="NWL2089" s="2206"/>
      <c r="NWM2089" s="2206"/>
      <c r="NWN2089" s="2206"/>
      <c r="NWO2089" s="2206"/>
      <c r="NWP2089" s="2206"/>
      <c r="NWQ2089" s="2206"/>
      <c r="NWR2089" s="2206"/>
      <c r="NWS2089" s="2206"/>
      <c r="NWT2089" s="2206"/>
      <c r="NWU2089" s="2206"/>
      <c r="NWV2089" s="2206"/>
      <c r="NWW2089" s="2206"/>
      <c r="NWX2089" s="2206"/>
      <c r="NWY2089" s="2206"/>
      <c r="NWZ2089" s="2206"/>
      <c r="NXA2089" s="2206"/>
      <c r="NXB2089" s="2206"/>
      <c r="NXC2089" s="2206"/>
      <c r="NXD2089" s="2206"/>
      <c r="NXE2089" s="2206"/>
      <c r="NXF2089" s="2206"/>
      <c r="NXG2089" s="2206"/>
      <c r="NXH2089" s="2206"/>
      <c r="NXI2089" s="2206"/>
      <c r="NXJ2089" s="2206"/>
      <c r="NXK2089" s="2206"/>
      <c r="NXL2089" s="2206"/>
      <c r="NXM2089" s="2206"/>
      <c r="NXN2089" s="2206"/>
      <c r="NXO2089" s="2206"/>
      <c r="NXP2089" s="2206"/>
      <c r="NXQ2089" s="2206"/>
      <c r="NXR2089" s="2206"/>
      <c r="NXS2089" s="2206"/>
      <c r="NXT2089" s="2206"/>
      <c r="NXU2089" s="2206"/>
      <c r="NXV2089" s="2206"/>
      <c r="NXW2089" s="2206"/>
      <c r="NXX2089" s="2206"/>
      <c r="NXY2089" s="2206"/>
      <c r="NXZ2089" s="2206"/>
      <c r="NYA2089" s="2206"/>
      <c r="NYB2089" s="2206"/>
      <c r="NYC2089" s="2206"/>
      <c r="NYD2089" s="2206"/>
      <c r="NYE2089" s="2206"/>
      <c r="NYF2089" s="2206"/>
      <c r="NYG2089" s="2206"/>
      <c r="NYH2089" s="2206"/>
      <c r="NYI2089" s="2206"/>
      <c r="NYJ2089" s="2206"/>
      <c r="NYK2089" s="2206"/>
      <c r="NYL2089" s="2206"/>
      <c r="NYM2089" s="2206"/>
      <c r="NYN2089" s="2206"/>
      <c r="NYO2089" s="2206"/>
      <c r="NYP2089" s="2206"/>
      <c r="NYQ2089" s="2206"/>
      <c r="NYR2089" s="2206"/>
      <c r="NYS2089" s="2206"/>
      <c r="NYT2089" s="2206"/>
      <c r="NYU2089" s="2206"/>
      <c r="NYV2089" s="2206"/>
      <c r="NYW2089" s="2206"/>
      <c r="NYX2089" s="2206"/>
      <c r="NYY2089" s="2206"/>
      <c r="NYZ2089" s="2206"/>
      <c r="NZA2089" s="2206"/>
      <c r="NZB2089" s="2206"/>
      <c r="NZC2089" s="2206"/>
      <c r="NZD2089" s="2206"/>
      <c r="NZE2089" s="2206"/>
      <c r="NZF2089" s="2206"/>
      <c r="NZG2089" s="2206"/>
      <c r="NZH2089" s="2206"/>
      <c r="NZI2089" s="2206"/>
      <c r="NZJ2089" s="2206"/>
      <c r="NZK2089" s="2206"/>
      <c r="NZL2089" s="2206"/>
      <c r="NZM2089" s="2206"/>
      <c r="NZN2089" s="2206"/>
      <c r="NZO2089" s="2206"/>
      <c r="NZP2089" s="2206"/>
      <c r="NZQ2089" s="2206"/>
      <c r="NZR2089" s="2206"/>
      <c r="NZS2089" s="2206"/>
      <c r="NZT2089" s="2206"/>
      <c r="NZU2089" s="2206"/>
      <c r="NZV2089" s="2206"/>
      <c r="NZW2089" s="2206"/>
      <c r="NZX2089" s="2206"/>
      <c r="NZY2089" s="2206"/>
      <c r="NZZ2089" s="2206"/>
      <c r="OAA2089" s="2206"/>
      <c r="OAB2089" s="2206"/>
      <c r="OAC2089" s="2206"/>
      <c r="OAD2089" s="2206"/>
      <c r="OAE2089" s="2206"/>
      <c r="OAF2089" s="2206"/>
      <c r="OAG2089" s="2206"/>
      <c r="OAH2089" s="2206"/>
      <c r="OAI2089" s="2206"/>
      <c r="OAJ2089" s="2206"/>
      <c r="OAK2089" s="2206"/>
      <c r="OAL2089" s="2206"/>
      <c r="OAM2089" s="2206"/>
      <c r="OAN2089" s="2206"/>
      <c r="OAO2089" s="2206"/>
      <c r="OAP2089" s="2206"/>
      <c r="OAQ2089" s="2206"/>
      <c r="OAR2089" s="2206"/>
      <c r="OAS2089" s="2206"/>
      <c r="OAT2089" s="2206"/>
      <c r="OAU2089" s="2206"/>
      <c r="OAV2089" s="2206"/>
      <c r="OAW2089" s="2206"/>
      <c r="OAX2089" s="2206"/>
      <c r="OAY2089" s="2206"/>
      <c r="OAZ2089" s="2206"/>
      <c r="OBA2089" s="2206"/>
      <c r="OBB2089" s="2206"/>
      <c r="OBC2089" s="2206"/>
      <c r="OBD2089" s="2206"/>
      <c r="OBE2089" s="2206"/>
      <c r="OBF2089" s="2206"/>
      <c r="OBG2089" s="2206"/>
      <c r="OBH2089" s="2206"/>
      <c r="OBI2089" s="2206"/>
      <c r="OBJ2089" s="2206"/>
      <c r="OBK2089" s="2206"/>
      <c r="OBL2089" s="2206"/>
      <c r="OBM2089" s="2206"/>
      <c r="OBN2089" s="2206"/>
      <c r="OBO2089" s="2206"/>
      <c r="OBP2089" s="2206"/>
      <c r="OBQ2089" s="2206"/>
      <c r="OBR2089" s="2206"/>
      <c r="OBS2089" s="2206"/>
      <c r="OBT2089" s="2206"/>
      <c r="OBU2089" s="2206"/>
      <c r="OBV2089" s="2206"/>
      <c r="OBW2089" s="2206"/>
      <c r="OBX2089" s="2206"/>
      <c r="OBY2089" s="2206"/>
      <c r="OBZ2089" s="2206"/>
      <c r="OCA2089" s="2206"/>
      <c r="OCB2089" s="2206"/>
      <c r="OCC2089" s="2206"/>
      <c r="OCD2089" s="2206"/>
      <c r="OCE2089" s="2206"/>
      <c r="OCF2089" s="2206"/>
      <c r="OCG2089" s="2206"/>
      <c r="OCH2089" s="2206"/>
      <c r="OCI2089" s="2206"/>
      <c r="OCJ2089" s="2206"/>
      <c r="OCK2089" s="2206"/>
      <c r="OCL2089" s="2206"/>
      <c r="OCM2089" s="2206"/>
      <c r="OCN2089" s="2206"/>
      <c r="OCO2089" s="2206"/>
      <c r="OCP2089" s="2206"/>
      <c r="OCQ2089" s="2206"/>
      <c r="OCR2089" s="2206"/>
      <c r="OCS2089" s="2206"/>
      <c r="OCT2089" s="2206"/>
      <c r="OCU2089" s="2206"/>
      <c r="OCV2089" s="2206"/>
      <c r="OCW2089" s="2206"/>
      <c r="OCX2089" s="2206"/>
      <c r="OCY2089" s="2206"/>
      <c r="OCZ2089" s="2206"/>
      <c r="ODA2089" s="2206"/>
      <c r="ODB2089" s="2206"/>
      <c r="ODC2089" s="2206"/>
      <c r="ODD2089" s="2206"/>
      <c r="ODE2089" s="2206"/>
      <c r="ODF2089" s="2206"/>
      <c r="ODG2089" s="2206"/>
      <c r="ODH2089" s="2206"/>
      <c r="ODI2089" s="2206"/>
      <c r="ODJ2089" s="2206"/>
      <c r="ODK2089" s="2206"/>
      <c r="ODL2089" s="2206"/>
      <c r="ODM2089" s="2206"/>
      <c r="ODN2089" s="2206"/>
      <c r="ODO2089" s="2206"/>
      <c r="ODP2089" s="2206"/>
      <c r="ODQ2089" s="2206"/>
      <c r="ODR2089" s="2206"/>
      <c r="ODS2089" s="2206"/>
      <c r="ODT2089" s="2206"/>
      <c r="ODU2089" s="2206"/>
      <c r="ODV2089" s="2206"/>
      <c r="ODW2089" s="2206"/>
      <c r="ODX2089" s="2206"/>
      <c r="ODY2089" s="2206"/>
      <c r="ODZ2089" s="2206"/>
      <c r="OEA2089" s="2206"/>
      <c r="OEB2089" s="2206"/>
      <c r="OEC2089" s="2206"/>
      <c r="OED2089" s="2206"/>
      <c r="OEE2089" s="2206"/>
      <c r="OEF2089" s="2206"/>
      <c r="OEG2089" s="2206"/>
      <c r="OEH2089" s="2206"/>
      <c r="OEI2089" s="2206"/>
      <c r="OEJ2089" s="2206"/>
      <c r="OEK2089" s="2206"/>
      <c r="OEL2089" s="2206"/>
      <c r="OEM2089" s="2206"/>
      <c r="OEN2089" s="2206"/>
      <c r="OEO2089" s="2206"/>
      <c r="OEP2089" s="2206"/>
      <c r="OEQ2089" s="2206"/>
      <c r="OER2089" s="2206"/>
      <c r="OES2089" s="2206"/>
      <c r="OET2089" s="2206"/>
      <c r="OEU2089" s="2206"/>
      <c r="OEV2089" s="2206"/>
      <c r="OEW2089" s="2206"/>
      <c r="OEX2089" s="2206"/>
      <c r="OEY2089" s="2206"/>
      <c r="OEZ2089" s="2206"/>
      <c r="OFA2089" s="2206"/>
      <c r="OFB2089" s="2206"/>
      <c r="OFC2089" s="2206"/>
      <c r="OFD2089" s="2206"/>
      <c r="OFE2089" s="2206"/>
      <c r="OFF2089" s="2206"/>
      <c r="OFG2089" s="2206"/>
      <c r="OFH2089" s="2206"/>
      <c r="OFI2089" s="2206"/>
      <c r="OFJ2089" s="2206"/>
      <c r="OFK2089" s="2206"/>
      <c r="OFL2089" s="2206"/>
      <c r="OFM2089" s="2206"/>
      <c r="OFN2089" s="2206"/>
      <c r="OFO2089" s="2206"/>
      <c r="OFP2089" s="2206"/>
      <c r="OFQ2089" s="2206"/>
      <c r="OFR2089" s="2206"/>
      <c r="OFS2089" s="2206"/>
      <c r="OFT2089" s="2206"/>
      <c r="OFU2089" s="2206"/>
      <c r="OFV2089" s="2206"/>
      <c r="OFW2089" s="2206"/>
      <c r="OFX2089" s="2206"/>
      <c r="OFY2089" s="2206"/>
      <c r="OFZ2089" s="2206"/>
      <c r="OGA2089" s="2206"/>
      <c r="OGB2089" s="2206"/>
      <c r="OGC2089" s="2206"/>
      <c r="OGD2089" s="2206"/>
      <c r="OGE2089" s="2206"/>
      <c r="OGF2089" s="2206"/>
      <c r="OGG2089" s="2206"/>
      <c r="OGH2089" s="2206"/>
      <c r="OGI2089" s="2206"/>
      <c r="OGJ2089" s="2206"/>
      <c r="OGK2089" s="2206"/>
      <c r="OGL2089" s="2206"/>
      <c r="OGM2089" s="2206"/>
      <c r="OGN2089" s="2206"/>
      <c r="OGO2089" s="2206"/>
      <c r="OGP2089" s="2206"/>
      <c r="OGQ2089" s="2206"/>
      <c r="OGR2089" s="2206"/>
      <c r="OGS2089" s="2206"/>
      <c r="OGT2089" s="2206"/>
      <c r="OGU2089" s="2206"/>
      <c r="OGV2089" s="2206"/>
      <c r="OGW2089" s="2206"/>
      <c r="OGX2089" s="2206"/>
      <c r="OGY2089" s="2206"/>
      <c r="OGZ2089" s="2206"/>
      <c r="OHA2089" s="2206"/>
      <c r="OHB2089" s="2206"/>
      <c r="OHC2089" s="2206"/>
      <c r="OHD2089" s="2206"/>
      <c r="OHE2089" s="2206"/>
      <c r="OHF2089" s="2206"/>
      <c r="OHG2089" s="2206"/>
      <c r="OHH2089" s="2206"/>
      <c r="OHI2089" s="2206"/>
      <c r="OHJ2089" s="2206"/>
      <c r="OHK2089" s="2206"/>
      <c r="OHL2089" s="2206"/>
      <c r="OHM2089" s="2206"/>
      <c r="OHN2089" s="2206"/>
      <c r="OHO2089" s="2206"/>
      <c r="OHP2089" s="2206"/>
      <c r="OHQ2089" s="2206"/>
      <c r="OHR2089" s="2206"/>
      <c r="OHS2089" s="2206"/>
      <c r="OHT2089" s="2206"/>
      <c r="OHU2089" s="2206"/>
      <c r="OHV2089" s="2206"/>
      <c r="OHW2089" s="2206"/>
      <c r="OHX2089" s="2206"/>
      <c r="OHY2089" s="2206"/>
      <c r="OHZ2089" s="2206"/>
      <c r="OIA2089" s="2206"/>
      <c r="OIB2089" s="2206"/>
      <c r="OIC2089" s="2206"/>
      <c r="OID2089" s="2206"/>
      <c r="OIE2089" s="2206"/>
      <c r="OIF2089" s="2206"/>
      <c r="OIG2089" s="2206"/>
      <c r="OIH2089" s="2206"/>
      <c r="OII2089" s="2206"/>
      <c r="OIJ2089" s="2206"/>
      <c r="OIK2089" s="2206"/>
      <c r="OIL2089" s="2206"/>
      <c r="OIM2089" s="2206"/>
      <c r="OIN2089" s="2206"/>
      <c r="OIO2089" s="2206"/>
      <c r="OIP2089" s="2206"/>
      <c r="OIQ2089" s="2206"/>
      <c r="OIR2089" s="2206"/>
      <c r="OIS2089" s="2206"/>
      <c r="OIT2089" s="2206"/>
      <c r="OIU2089" s="2206"/>
      <c r="OIV2089" s="2206"/>
      <c r="OIW2089" s="2206"/>
      <c r="OIX2089" s="2206"/>
      <c r="OIY2089" s="2206"/>
      <c r="OIZ2089" s="2206"/>
      <c r="OJA2089" s="2206"/>
      <c r="OJB2089" s="2206"/>
      <c r="OJC2089" s="2206"/>
      <c r="OJD2089" s="2206"/>
      <c r="OJE2089" s="2206"/>
      <c r="OJF2089" s="2206"/>
      <c r="OJG2089" s="2206"/>
      <c r="OJH2089" s="2206"/>
      <c r="OJI2089" s="2206"/>
      <c r="OJJ2089" s="2206"/>
      <c r="OJK2089" s="2206"/>
      <c r="OJL2089" s="2206"/>
      <c r="OJM2089" s="2206"/>
      <c r="OJN2089" s="2206"/>
      <c r="OJO2089" s="2206"/>
      <c r="OJP2089" s="2206"/>
      <c r="OJQ2089" s="2206"/>
      <c r="OJR2089" s="2206"/>
      <c r="OJS2089" s="2206"/>
      <c r="OJT2089" s="2206"/>
      <c r="OJU2089" s="2206"/>
      <c r="OJV2089" s="2206"/>
      <c r="OJW2089" s="2206"/>
      <c r="OJX2089" s="2206"/>
      <c r="OJY2089" s="2206"/>
      <c r="OJZ2089" s="2206"/>
      <c r="OKA2089" s="2206"/>
      <c r="OKB2089" s="2206"/>
      <c r="OKC2089" s="2206"/>
      <c r="OKD2089" s="2206"/>
      <c r="OKE2089" s="2206"/>
      <c r="OKF2089" s="2206"/>
      <c r="OKG2089" s="2206"/>
      <c r="OKH2089" s="2206"/>
      <c r="OKI2089" s="2206"/>
      <c r="OKJ2089" s="2206"/>
      <c r="OKK2089" s="2206"/>
      <c r="OKL2089" s="2206"/>
      <c r="OKM2089" s="2206"/>
      <c r="OKN2089" s="2206"/>
      <c r="OKO2089" s="2206"/>
      <c r="OKP2089" s="2206"/>
      <c r="OKQ2089" s="2206"/>
      <c r="OKR2089" s="2206"/>
      <c r="OKS2089" s="2206"/>
      <c r="OKT2089" s="2206"/>
      <c r="OKU2089" s="2206"/>
      <c r="OKV2089" s="2206"/>
      <c r="OKW2089" s="2206"/>
      <c r="OKX2089" s="2206"/>
      <c r="OKY2089" s="2206"/>
      <c r="OKZ2089" s="2206"/>
      <c r="OLA2089" s="2206"/>
      <c r="OLB2089" s="2206"/>
      <c r="OLC2089" s="2206"/>
      <c r="OLD2089" s="2206"/>
      <c r="OLE2089" s="2206"/>
      <c r="OLF2089" s="2206"/>
      <c r="OLG2089" s="2206"/>
      <c r="OLH2089" s="2206"/>
      <c r="OLI2089" s="2206"/>
      <c r="OLJ2089" s="2206"/>
      <c r="OLK2089" s="2206"/>
      <c r="OLL2089" s="2206"/>
      <c r="OLM2089" s="2206"/>
      <c r="OLN2089" s="2206"/>
      <c r="OLO2089" s="2206"/>
      <c r="OLP2089" s="2206"/>
      <c r="OLQ2089" s="2206"/>
      <c r="OLR2089" s="2206"/>
      <c r="OLS2089" s="2206"/>
      <c r="OLT2089" s="2206"/>
      <c r="OLU2089" s="2206"/>
      <c r="OLV2089" s="2206"/>
      <c r="OLW2089" s="2206"/>
      <c r="OLX2089" s="2206"/>
      <c r="OLY2089" s="2206"/>
      <c r="OLZ2089" s="2206"/>
      <c r="OMA2089" s="2206"/>
      <c r="OMB2089" s="2206"/>
      <c r="OMC2089" s="2206"/>
      <c r="OMD2089" s="2206"/>
      <c r="OME2089" s="2206"/>
      <c r="OMF2089" s="2206"/>
      <c r="OMG2089" s="2206"/>
      <c r="OMH2089" s="2206"/>
      <c r="OMI2089" s="2206"/>
      <c r="OMJ2089" s="2206"/>
      <c r="OMK2089" s="2206"/>
      <c r="OML2089" s="2206"/>
      <c r="OMM2089" s="2206"/>
      <c r="OMN2089" s="2206"/>
      <c r="OMO2089" s="2206"/>
      <c r="OMP2089" s="2206"/>
      <c r="OMQ2089" s="2206"/>
      <c r="OMR2089" s="2206"/>
      <c r="OMS2089" s="2206"/>
      <c r="OMT2089" s="2206"/>
      <c r="OMU2089" s="2206"/>
      <c r="OMV2089" s="2206"/>
      <c r="OMW2089" s="2206"/>
      <c r="OMX2089" s="2206"/>
      <c r="OMY2089" s="2206"/>
      <c r="OMZ2089" s="2206"/>
      <c r="ONA2089" s="2206"/>
      <c r="ONB2089" s="2206"/>
      <c r="ONC2089" s="2206"/>
      <c r="OND2089" s="2206"/>
      <c r="ONE2089" s="2206"/>
      <c r="ONF2089" s="2206"/>
      <c r="ONG2089" s="2206"/>
      <c r="ONH2089" s="2206"/>
      <c r="ONI2089" s="2206"/>
      <c r="ONJ2089" s="2206"/>
      <c r="ONK2089" s="2206"/>
      <c r="ONL2089" s="2206"/>
      <c r="ONM2089" s="2206"/>
      <c r="ONN2089" s="2206"/>
      <c r="ONO2089" s="2206"/>
      <c r="ONP2089" s="2206"/>
      <c r="ONQ2089" s="2206"/>
      <c r="ONR2089" s="2206"/>
      <c r="ONS2089" s="2206"/>
      <c r="ONT2089" s="2206"/>
      <c r="ONU2089" s="2206"/>
      <c r="ONV2089" s="2206"/>
      <c r="ONW2089" s="2206"/>
      <c r="ONX2089" s="2206"/>
      <c r="ONY2089" s="2206"/>
      <c r="ONZ2089" s="2206"/>
      <c r="OOA2089" s="2206"/>
      <c r="OOB2089" s="2206"/>
      <c r="OOC2089" s="2206"/>
      <c r="OOD2089" s="2206"/>
      <c r="OOE2089" s="2206"/>
      <c r="OOF2089" s="2206"/>
      <c r="OOG2089" s="2206"/>
      <c r="OOH2089" s="2206"/>
      <c r="OOI2089" s="2206"/>
      <c r="OOJ2089" s="2206"/>
      <c r="OOK2089" s="2206"/>
      <c r="OOL2089" s="2206"/>
      <c r="OOM2089" s="2206"/>
      <c r="OON2089" s="2206"/>
      <c r="OOO2089" s="2206"/>
      <c r="OOP2089" s="2206"/>
      <c r="OOQ2089" s="2206"/>
      <c r="OOR2089" s="2206"/>
      <c r="OOS2089" s="2206"/>
      <c r="OOT2089" s="2206"/>
      <c r="OOU2089" s="2206"/>
      <c r="OOV2089" s="2206"/>
      <c r="OOW2089" s="2206"/>
      <c r="OOX2089" s="2206"/>
      <c r="OOY2089" s="2206"/>
      <c r="OOZ2089" s="2206"/>
      <c r="OPA2089" s="2206"/>
      <c r="OPB2089" s="2206"/>
      <c r="OPC2089" s="2206"/>
      <c r="OPD2089" s="2206"/>
      <c r="OPE2089" s="2206"/>
      <c r="OPF2089" s="2206"/>
      <c r="OPG2089" s="2206"/>
      <c r="OPH2089" s="2206"/>
      <c r="OPI2089" s="2206"/>
      <c r="OPJ2089" s="2206"/>
      <c r="OPK2089" s="2206"/>
      <c r="OPL2089" s="2206"/>
      <c r="OPM2089" s="2206"/>
      <c r="OPN2089" s="2206"/>
      <c r="OPO2089" s="2206"/>
      <c r="OPP2089" s="2206"/>
      <c r="OPQ2089" s="2206"/>
      <c r="OPR2089" s="2206"/>
      <c r="OPS2089" s="2206"/>
      <c r="OPT2089" s="2206"/>
      <c r="OPU2089" s="2206"/>
      <c r="OPV2089" s="2206"/>
      <c r="OPW2089" s="2206"/>
      <c r="OPX2089" s="2206"/>
      <c r="OPY2089" s="2206"/>
      <c r="OPZ2089" s="2206"/>
      <c r="OQA2089" s="2206"/>
      <c r="OQB2089" s="2206"/>
      <c r="OQC2089" s="2206"/>
      <c r="OQD2089" s="2206"/>
      <c r="OQE2089" s="2206"/>
      <c r="OQF2089" s="2206"/>
      <c r="OQG2089" s="2206"/>
      <c r="OQH2089" s="2206"/>
      <c r="OQI2089" s="2206"/>
      <c r="OQJ2089" s="2206"/>
      <c r="OQK2089" s="2206"/>
      <c r="OQL2089" s="2206"/>
      <c r="OQM2089" s="2206"/>
      <c r="OQN2089" s="2206"/>
      <c r="OQO2089" s="2206"/>
      <c r="OQP2089" s="2206"/>
      <c r="OQQ2089" s="2206"/>
      <c r="OQR2089" s="2206"/>
      <c r="OQS2089" s="2206"/>
      <c r="OQT2089" s="2206"/>
      <c r="OQU2089" s="2206"/>
      <c r="OQV2089" s="2206"/>
      <c r="OQW2089" s="2206"/>
      <c r="OQX2089" s="2206"/>
      <c r="OQY2089" s="2206"/>
      <c r="OQZ2089" s="2206"/>
      <c r="ORA2089" s="2206"/>
      <c r="ORB2089" s="2206"/>
      <c r="ORC2089" s="2206"/>
      <c r="ORD2089" s="2206"/>
      <c r="ORE2089" s="2206"/>
      <c r="ORF2089" s="2206"/>
      <c r="ORG2089" s="2206"/>
      <c r="ORH2089" s="2206"/>
      <c r="ORI2089" s="2206"/>
      <c r="ORJ2089" s="2206"/>
      <c r="ORK2089" s="2206"/>
      <c r="ORL2089" s="2206"/>
      <c r="ORM2089" s="2206"/>
      <c r="ORN2089" s="2206"/>
      <c r="ORO2089" s="2206"/>
      <c r="ORP2089" s="2206"/>
      <c r="ORQ2089" s="2206"/>
      <c r="ORR2089" s="2206"/>
      <c r="ORS2089" s="2206"/>
      <c r="ORT2089" s="2206"/>
      <c r="ORU2089" s="2206"/>
      <c r="ORV2089" s="2206"/>
      <c r="ORW2089" s="2206"/>
      <c r="ORX2089" s="2206"/>
      <c r="ORY2089" s="2206"/>
      <c r="ORZ2089" s="2206"/>
      <c r="OSA2089" s="2206"/>
      <c r="OSB2089" s="2206"/>
      <c r="OSC2089" s="2206"/>
      <c r="OSD2089" s="2206"/>
      <c r="OSE2089" s="2206"/>
      <c r="OSF2089" s="2206"/>
      <c r="OSG2089" s="2206"/>
      <c r="OSH2089" s="2206"/>
      <c r="OSI2089" s="2206"/>
      <c r="OSJ2089" s="2206"/>
      <c r="OSK2089" s="2206"/>
      <c r="OSL2089" s="2206"/>
      <c r="OSM2089" s="2206"/>
      <c r="OSN2089" s="2206"/>
      <c r="OSO2089" s="2206"/>
      <c r="OSP2089" s="2206"/>
      <c r="OSQ2089" s="2206"/>
      <c r="OSR2089" s="2206"/>
      <c r="OSS2089" s="2206"/>
      <c r="OST2089" s="2206"/>
      <c r="OSU2089" s="2206"/>
      <c r="OSV2089" s="2206"/>
      <c r="OSW2089" s="2206"/>
      <c r="OSX2089" s="2206"/>
      <c r="OSY2089" s="2206"/>
      <c r="OSZ2089" s="2206"/>
      <c r="OTA2089" s="2206"/>
      <c r="OTB2089" s="2206"/>
      <c r="OTC2089" s="2206"/>
      <c r="OTD2089" s="2206"/>
      <c r="OTE2089" s="2206"/>
      <c r="OTF2089" s="2206"/>
      <c r="OTG2089" s="2206"/>
      <c r="OTH2089" s="2206"/>
      <c r="OTI2089" s="2206"/>
      <c r="OTJ2089" s="2206"/>
      <c r="OTK2089" s="2206"/>
      <c r="OTL2089" s="2206"/>
      <c r="OTM2089" s="2206"/>
      <c r="OTN2089" s="2206"/>
      <c r="OTO2089" s="2206"/>
      <c r="OTP2089" s="2206"/>
      <c r="OTQ2089" s="2206"/>
      <c r="OTR2089" s="2206"/>
      <c r="OTS2089" s="2206"/>
      <c r="OTT2089" s="2206"/>
      <c r="OTU2089" s="2206"/>
      <c r="OTV2089" s="2206"/>
      <c r="OTW2089" s="2206"/>
      <c r="OTX2089" s="2206"/>
      <c r="OTY2089" s="2206"/>
      <c r="OTZ2089" s="2206"/>
      <c r="OUA2089" s="2206"/>
      <c r="OUB2089" s="2206"/>
      <c r="OUC2089" s="2206"/>
      <c r="OUD2089" s="2206"/>
      <c r="OUE2089" s="2206"/>
      <c r="OUF2089" s="2206"/>
      <c r="OUG2089" s="2206"/>
      <c r="OUH2089" s="2206"/>
      <c r="OUI2089" s="2206"/>
      <c r="OUJ2089" s="2206"/>
      <c r="OUK2089" s="2206"/>
      <c r="OUL2089" s="2206"/>
      <c r="OUM2089" s="2206"/>
      <c r="OUN2089" s="2206"/>
      <c r="OUO2089" s="2206"/>
      <c r="OUP2089" s="2206"/>
      <c r="OUQ2089" s="2206"/>
      <c r="OUR2089" s="2206"/>
      <c r="OUS2089" s="2206"/>
      <c r="OUT2089" s="2206"/>
      <c r="OUU2089" s="2206"/>
      <c r="OUV2089" s="2206"/>
      <c r="OUW2089" s="2206"/>
      <c r="OUX2089" s="2206"/>
      <c r="OUY2089" s="2206"/>
      <c r="OUZ2089" s="2206"/>
      <c r="OVA2089" s="2206"/>
      <c r="OVB2089" s="2206"/>
      <c r="OVC2089" s="2206"/>
      <c r="OVD2089" s="2206"/>
      <c r="OVE2089" s="2206"/>
      <c r="OVF2089" s="2206"/>
      <c r="OVG2089" s="2206"/>
      <c r="OVH2089" s="2206"/>
      <c r="OVI2089" s="2206"/>
      <c r="OVJ2089" s="2206"/>
      <c r="OVK2089" s="2206"/>
      <c r="OVL2089" s="2206"/>
      <c r="OVM2089" s="2206"/>
      <c r="OVN2089" s="2206"/>
      <c r="OVO2089" s="2206"/>
      <c r="OVP2089" s="2206"/>
      <c r="OVQ2089" s="2206"/>
      <c r="OVR2089" s="2206"/>
      <c r="OVS2089" s="2206"/>
      <c r="OVT2089" s="2206"/>
      <c r="OVU2089" s="2206"/>
      <c r="OVV2089" s="2206"/>
      <c r="OVW2089" s="2206"/>
      <c r="OVX2089" s="2206"/>
      <c r="OVY2089" s="2206"/>
      <c r="OVZ2089" s="2206"/>
      <c r="OWA2089" s="2206"/>
      <c r="OWB2089" s="2206"/>
      <c r="OWC2089" s="2206"/>
      <c r="OWD2089" s="2206"/>
      <c r="OWE2089" s="2206"/>
      <c r="OWF2089" s="2206"/>
      <c r="OWG2089" s="2206"/>
      <c r="OWH2089" s="2206"/>
      <c r="OWI2089" s="2206"/>
      <c r="OWJ2089" s="2206"/>
      <c r="OWK2089" s="2206"/>
      <c r="OWL2089" s="2206"/>
      <c r="OWM2089" s="2206"/>
      <c r="OWN2089" s="2206"/>
      <c r="OWO2089" s="2206"/>
      <c r="OWP2089" s="2206"/>
      <c r="OWQ2089" s="2206"/>
      <c r="OWR2089" s="2206"/>
      <c r="OWS2089" s="2206"/>
      <c r="OWT2089" s="2206"/>
      <c r="OWU2089" s="2206"/>
      <c r="OWV2089" s="2206"/>
      <c r="OWW2089" s="2206"/>
      <c r="OWX2089" s="2206"/>
      <c r="OWY2089" s="2206"/>
      <c r="OWZ2089" s="2206"/>
      <c r="OXA2089" s="2206"/>
      <c r="OXB2089" s="2206"/>
      <c r="OXC2089" s="2206"/>
      <c r="OXD2089" s="2206"/>
      <c r="OXE2089" s="2206"/>
      <c r="OXF2089" s="2206"/>
      <c r="OXG2089" s="2206"/>
      <c r="OXH2089" s="2206"/>
      <c r="OXI2089" s="2206"/>
      <c r="OXJ2089" s="2206"/>
      <c r="OXK2089" s="2206"/>
      <c r="OXL2089" s="2206"/>
      <c r="OXM2089" s="2206"/>
      <c r="OXN2089" s="2206"/>
      <c r="OXO2089" s="2206"/>
      <c r="OXP2089" s="2206"/>
      <c r="OXQ2089" s="2206"/>
      <c r="OXR2089" s="2206"/>
      <c r="OXS2089" s="2206"/>
      <c r="OXT2089" s="2206"/>
      <c r="OXU2089" s="2206"/>
      <c r="OXV2089" s="2206"/>
      <c r="OXW2089" s="2206"/>
      <c r="OXX2089" s="2206"/>
      <c r="OXY2089" s="2206"/>
      <c r="OXZ2089" s="2206"/>
      <c r="OYA2089" s="2206"/>
      <c r="OYB2089" s="2206"/>
      <c r="OYC2089" s="2206"/>
      <c r="OYD2089" s="2206"/>
      <c r="OYE2089" s="2206"/>
      <c r="OYF2089" s="2206"/>
      <c r="OYG2089" s="2206"/>
      <c r="OYH2089" s="2206"/>
      <c r="OYI2089" s="2206"/>
      <c r="OYJ2089" s="2206"/>
      <c r="OYK2089" s="2206"/>
      <c r="OYL2089" s="2206"/>
      <c r="OYM2089" s="2206"/>
      <c r="OYN2089" s="2206"/>
      <c r="OYO2089" s="2206"/>
      <c r="OYP2089" s="2206"/>
      <c r="OYQ2089" s="2206"/>
      <c r="OYR2089" s="2206"/>
      <c r="OYS2089" s="2206"/>
      <c r="OYT2089" s="2206"/>
      <c r="OYU2089" s="2206"/>
      <c r="OYV2089" s="2206"/>
      <c r="OYW2089" s="2206"/>
      <c r="OYX2089" s="2206"/>
      <c r="OYY2089" s="2206"/>
      <c r="OYZ2089" s="2206"/>
      <c r="OZA2089" s="2206"/>
      <c r="OZB2089" s="2206"/>
      <c r="OZC2089" s="2206"/>
      <c r="OZD2089" s="2206"/>
      <c r="OZE2089" s="2206"/>
      <c r="OZF2089" s="2206"/>
      <c r="OZG2089" s="2206"/>
      <c r="OZH2089" s="2206"/>
      <c r="OZI2089" s="2206"/>
      <c r="OZJ2089" s="2206"/>
      <c r="OZK2089" s="2206"/>
      <c r="OZL2089" s="2206"/>
      <c r="OZM2089" s="2206"/>
      <c r="OZN2089" s="2206"/>
      <c r="OZO2089" s="2206"/>
      <c r="OZP2089" s="2206"/>
      <c r="OZQ2089" s="2206"/>
      <c r="OZR2089" s="2206"/>
      <c r="OZS2089" s="2206"/>
      <c r="OZT2089" s="2206"/>
      <c r="OZU2089" s="2206"/>
      <c r="OZV2089" s="2206"/>
      <c r="OZW2089" s="2206"/>
      <c r="OZX2089" s="2206"/>
      <c r="OZY2089" s="2206"/>
      <c r="OZZ2089" s="2206"/>
      <c r="PAA2089" s="2206"/>
      <c r="PAB2089" s="2206"/>
      <c r="PAC2089" s="2206"/>
      <c r="PAD2089" s="2206"/>
      <c r="PAE2089" s="2206"/>
      <c r="PAF2089" s="2206"/>
      <c r="PAG2089" s="2206"/>
      <c r="PAH2089" s="2206"/>
      <c r="PAI2089" s="2206"/>
      <c r="PAJ2089" s="2206"/>
      <c r="PAK2089" s="2206"/>
      <c r="PAL2089" s="2206"/>
      <c r="PAM2089" s="2206"/>
      <c r="PAN2089" s="2206"/>
      <c r="PAO2089" s="2206"/>
      <c r="PAP2089" s="2206"/>
      <c r="PAQ2089" s="2206"/>
      <c r="PAR2089" s="2206"/>
      <c r="PAS2089" s="2206"/>
      <c r="PAT2089" s="2206"/>
      <c r="PAU2089" s="2206"/>
      <c r="PAV2089" s="2206"/>
      <c r="PAW2089" s="2206"/>
      <c r="PAX2089" s="2206"/>
      <c r="PAY2089" s="2206"/>
      <c r="PAZ2089" s="2206"/>
      <c r="PBA2089" s="2206"/>
      <c r="PBB2089" s="2206"/>
      <c r="PBC2089" s="2206"/>
      <c r="PBD2089" s="2206"/>
      <c r="PBE2089" s="2206"/>
      <c r="PBF2089" s="2206"/>
      <c r="PBG2089" s="2206"/>
      <c r="PBH2089" s="2206"/>
      <c r="PBI2089" s="2206"/>
      <c r="PBJ2089" s="2206"/>
      <c r="PBK2089" s="2206"/>
      <c r="PBL2089" s="2206"/>
      <c r="PBM2089" s="2206"/>
      <c r="PBN2089" s="2206"/>
      <c r="PBO2089" s="2206"/>
      <c r="PBP2089" s="2206"/>
      <c r="PBQ2089" s="2206"/>
      <c r="PBR2089" s="2206"/>
      <c r="PBS2089" s="2206"/>
      <c r="PBT2089" s="2206"/>
      <c r="PBU2089" s="2206"/>
      <c r="PBV2089" s="2206"/>
      <c r="PBW2089" s="2206"/>
      <c r="PBX2089" s="2206"/>
      <c r="PBY2089" s="2206"/>
      <c r="PBZ2089" s="2206"/>
      <c r="PCA2089" s="2206"/>
      <c r="PCB2089" s="2206"/>
      <c r="PCC2089" s="2206"/>
      <c r="PCD2089" s="2206"/>
      <c r="PCE2089" s="2206"/>
      <c r="PCF2089" s="2206"/>
      <c r="PCG2089" s="2206"/>
      <c r="PCH2089" s="2206"/>
      <c r="PCI2089" s="2206"/>
      <c r="PCJ2089" s="2206"/>
      <c r="PCK2089" s="2206"/>
      <c r="PCL2089" s="2206"/>
      <c r="PCM2089" s="2206"/>
      <c r="PCN2089" s="2206"/>
      <c r="PCO2089" s="2206"/>
      <c r="PCP2089" s="2206"/>
      <c r="PCQ2089" s="2206"/>
      <c r="PCR2089" s="2206"/>
      <c r="PCS2089" s="2206"/>
      <c r="PCT2089" s="2206"/>
      <c r="PCU2089" s="2206"/>
      <c r="PCV2089" s="2206"/>
      <c r="PCW2089" s="2206"/>
      <c r="PCX2089" s="2206"/>
      <c r="PCY2089" s="2206"/>
      <c r="PCZ2089" s="2206"/>
      <c r="PDA2089" s="2206"/>
      <c r="PDB2089" s="2206"/>
      <c r="PDC2089" s="2206"/>
      <c r="PDD2089" s="2206"/>
      <c r="PDE2089" s="2206"/>
      <c r="PDF2089" s="2206"/>
      <c r="PDG2089" s="2206"/>
      <c r="PDH2089" s="2206"/>
      <c r="PDI2089" s="2206"/>
      <c r="PDJ2089" s="2206"/>
      <c r="PDK2089" s="2206"/>
      <c r="PDL2089" s="2206"/>
      <c r="PDM2089" s="2206"/>
      <c r="PDN2089" s="2206"/>
      <c r="PDO2089" s="2206"/>
      <c r="PDP2089" s="2206"/>
      <c r="PDQ2089" s="2206"/>
      <c r="PDR2089" s="2206"/>
      <c r="PDS2089" s="2206"/>
      <c r="PDT2089" s="2206"/>
      <c r="PDU2089" s="2206"/>
      <c r="PDV2089" s="2206"/>
      <c r="PDW2089" s="2206"/>
      <c r="PDX2089" s="2206"/>
      <c r="PDY2089" s="2206"/>
      <c r="PDZ2089" s="2206"/>
      <c r="PEA2089" s="2206"/>
      <c r="PEB2089" s="2206"/>
      <c r="PEC2089" s="2206"/>
      <c r="PED2089" s="2206"/>
      <c r="PEE2089" s="2206"/>
      <c r="PEF2089" s="2206"/>
      <c r="PEG2089" s="2206"/>
      <c r="PEH2089" s="2206"/>
      <c r="PEI2089" s="2206"/>
      <c r="PEJ2089" s="2206"/>
      <c r="PEK2089" s="2206"/>
      <c r="PEL2089" s="2206"/>
      <c r="PEM2089" s="2206"/>
      <c r="PEN2089" s="2206"/>
      <c r="PEO2089" s="2206"/>
      <c r="PEP2089" s="2206"/>
      <c r="PEQ2089" s="2206"/>
      <c r="PER2089" s="2206"/>
      <c r="PES2089" s="2206"/>
      <c r="PET2089" s="2206"/>
      <c r="PEU2089" s="2206"/>
      <c r="PEV2089" s="2206"/>
      <c r="PEW2089" s="2206"/>
      <c r="PEX2089" s="2206"/>
      <c r="PEY2089" s="2206"/>
      <c r="PEZ2089" s="2206"/>
      <c r="PFA2089" s="2206"/>
      <c r="PFB2089" s="2206"/>
      <c r="PFC2089" s="2206"/>
      <c r="PFD2089" s="2206"/>
      <c r="PFE2089" s="2206"/>
      <c r="PFF2089" s="2206"/>
      <c r="PFG2089" s="2206"/>
      <c r="PFH2089" s="2206"/>
      <c r="PFI2089" s="2206"/>
      <c r="PFJ2089" s="2206"/>
      <c r="PFK2089" s="2206"/>
      <c r="PFL2089" s="2206"/>
      <c r="PFM2089" s="2206"/>
      <c r="PFN2089" s="2206"/>
      <c r="PFO2089" s="2206"/>
      <c r="PFP2089" s="2206"/>
      <c r="PFQ2089" s="2206"/>
      <c r="PFR2089" s="2206"/>
      <c r="PFS2089" s="2206"/>
      <c r="PFT2089" s="2206"/>
      <c r="PFU2089" s="2206"/>
      <c r="PFV2089" s="2206"/>
      <c r="PFW2089" s="2206"/>
      <c r="PFX2089" s="2206"/>
      <c r="PFY2089" s="2206"/>
      <c r="PFZ2089" s="2206"/>
      <c r="PGA2089" s="2206"/>
      <c r="PGB2089" s="2206"/>
      <c r="PGC2089" s="2206"/>
      <c r="PGD2089" s="2206"/>
      <c r="PGE2089" s="2206"/>
      <c r="PGF2089" s="2206"/>
      <c r="PGG2089" s="2206"/>
      <c r="PGH2089" s="2206"/>
      <c r="PGI2089" s="2206"/>
      <c r="PGJ2089" s="2206"/>
      <c r="PGK2089" s="2206"/>
      <c r="PGL2089" s="2206"/>
      <c r="PGM2089" s="2206"/>
      <c r="PGN2089" s="2206"/>
      <c r="PGO2089" s="2206"/>
      <c r="PGP2089" s="2206"/>
      <c r="PGQ2089" s="2206"/>
      <c r="PGR2089" s="2206"/>
      <c r="PGS2089" s="2206"/>
      <c r="PGT2089" s="2206"/>
      <c r="PGU2089" s="2206"/>
      <c r="PGV2089" s="2206"/>
      <c r="PGW2089" s="2206"/>
      <c r="PGX2089" s="2206"/>
      <c r="PGY2089" s="2206"/>
      <c r="PGZ2089" s="2206"/>
      <c r="PHA2089" s="2206"/>
      <c r="PHB2089" s="2206"/>
      <c r="PHC2089" s="2206"/>
      <c r="PHD2089" s="2206"/>
      <c r="PHE2089" s="2206"/>
      <c r="PHF2089" s="2206"/>
      <c r="PHG2089" s="2206"/>
      <c r="PHH2089" s="2206"/>
      <c r="PHI2089" s="2206"/>
      <c r="PHJ2089" s="2206"/>
      <c r="PHK2089" s="2206"/>
      <c r="PHL2089" s="2206"/>
      <c r="PHM2089" s="2206"/>
      <c r="PHN2089" s="2206"/>
      <c r="PHO2089" s="2206"/>
      <c r="PHP2089" s="2206"/>
      <c r="PHQ2089" s="2206"/>
      <c r="PHR2089" s="2206"/>
      <c r="PHS2089" s="2206"/>
      <c r="PHT2089" s="2206"/>
      <c r="PHU2089" s="2206"/>
      <c r="PHV2089" s="2206"/>
      <c r="PHW2089" s="2206"/>
      <c r="PHX2089" s="2206"/>
      <c r="PHY2089" s="2206"/>
      <c r="PHZ2089" s="2206"/>
      <c r="PIA2089" s="2206"/>
      <c r="PIB2089" s="2206"/>
      <c r="PIC2089" s="2206"/>
      <c r="PID2089" s="2206"/>
      <c r="PIE2089" s="2206"/>
      <c r="PIF2089" s="2206"/>
      <c r="PIG2089" s="2206"/>
      <c r="PIH2089" s="2206"/>
      <c r="PII2089" s="2206"/>
      <c r="PIJ2089" s="2206"/>
      <c r="PIK2089" s="2206"/>
      <c r="PIL2089" s="2206"/>
      <c r="PIM2089" s="2206"/>
      <c r="PIN2089" s="2206"/>
      <c r="PIO2089" s="2206"/>
      <c r="PIP2089" s="2206"/>
      <c r="PIQ2089" s="2206"/>
      <c r="PIR2089" s="2206"/>
      <c r="PIS2089" s="2206"/>
      <c r="PIT2089" s="2206"/>
      <c r="PIU2089" s="2206"/>
      <c r="PIV2089" s="2206"/>
      <c r="PIW2089" s="2206"/>
      <c r="PIX2089" s="2206"/>
      <c r="PIY2089" s="2206"/>
      <c r="PIZ2089" s="2206"/>
      <c r="PJA2089" s="2206"/>
      <c r="PJB2089" s="2206"/>
      <c r="PJC2089" s="2206"/>
      <c r="PJD2089" s="2206"/>
      <c r="PJE2089" s="2206"/>
      <c r="PJF2089" s="2206"/>
      <c r="PJG2089" s="2206"/>
      <c r="PJH2089" s="2206"/>
      <c r="PJI2089" s="2206"/>
      <c r="PJJ2089" s="2206"/>
      <c r="PJK2089" s="2206"/>
      <c r="PJL2089" s="2206"/>
      <c r="PJM2089" s="2206"/>
      <c r="PJN2089" s="2206"/>
      <c r="PJO2089" s="2206"/>
      <c r="PJP2089" s="2206"/>
      <c r="PJQ2089" s="2206"/>
      <c r="PJR2089" s="2206"/>
      <c r="PJS2089" s="2206"/>
      <c r="PJT2089" s="2206"/>
      <c r="PJU2089" s="2206"/>
      <c r="PJV2089" s="2206"/>
      <c r="PJW2089" s="2206"/>
      <c r="PJX2089" s="2206"/>
      <c r="PJY2089" s="2206"/>
      <c r="PJZ2089" s="2206"/>
      <c r="PKA2089" s="2206"/>
      <c r="PKB2089" s="2206"/>
      <c r="PKC2089" s="2206"/>
      <c r="PKD2089" s="2206"/>
      <c r="PKE2089" s="2206"/>
      <c r="PKF2089" s="2206"/>
      <c r="PKG2089" s="2206"/>
      <c r="PKH2089" s="2206"/>
      <c r="PKI2089" s="2206"/>
      <c r="PKJ2089" s="2206"/>
      <c r="PKK2089" s="2206"/>
      <c r="PKL2089" s="2206"/>
      <c r="PKM2089" s="2206"/>
      <c r="PKN2089" s="2206"/>
      <c r="PKO2089" s="2206"/>
      <c r="PKP2089" s="2206"/>
      <c r="PKQ2089" s="2206"/>
      <c r="PKR2089" s="2206"/>
      <c r="PKS2089" s="2206"/>
      <c r="PKT2089" s="2206"/>
      <c r="PKU2089" s="2206"/>
      <c r="PKV2089" s="2206"/>
      <c r="PKW2089" s="2206"/>
      <c r="PKX2089" s="2206"/>
      <c r="PKY2089" s="2206"/>
      <c r="PKZ2089" s="2206"/>
      <c r="PLA2089" s="2206"/>
      <c r="PLB2089" s="2206"/>
      <c r="PLC2089" s="2206"/>
      <c r="PLD2089" s="2206"/>
      <c r="PLE2089" s="2206"/>
      <c r="PLF2089" s="2206"/>
      <c r="PLG2089" s="2206"/>
      <c r="PLH2089" s="2206"/>
      <c r="PLI2089" s="2206"/>
      <c r="PLJ2089" s="2206"/>
      <c r="PLK2089" s="2206"/>
      <c r="PLL2089" s="2206"/>
      <c r="PLM2089" s="2206"/>
      <c r="PLN2089" s="2206"/>
      <c r="PLO2089" s="2206"/>
      <c r="PLP2089" s="2206"/>
      <c r="PLQ2089" s="2206"/>
      <c r="PLR2089" s="2206"/>
      <c r="PLS2089" s="2206"/>
      <c r="PLT2089" s="2206"/>
      <c r="PLU2089" s="2206"/>
      <c r="PLV2089" s="2206"/>
      <c r="PLW2089" s="2206"/>
      <c r="PLX2089" s="2206"/>
      <c r="PLY2089" s="2206"/>
      <c r="PLZ2089" s="2206"/>
      <c r="PMA2089" s="2206"/>
      <c r="PMB2089" s="2206"/>
      <c r="PMC2089" s="2206"/>
      <c r="PMD2089" s="2206"/>
      <c r="PME2089" s="2206"/>
      <c r="PMF2089" s="2206"/>
      <c r="PMG2089" s="2206"/>
      <c r="PMH2089" s="2206"/>
      <c r="PMI2089" s="2206"/>
      <c r="PMJ2089" s="2206"/>
      <c r="PMK2089" s="2206"/>
      <c r="PML2089" s="2206"/>
      <c r="PMM2089" s="2206"/>
      <c r="PMN2089" s="2206"/>
      <c r="PMO2089" s="2206"/>
      <c r="PMP2089" s="2206"/>
      <c r="PMQ2089" s="2206"/>
      <c r="PMR2089" s="2206"/>
      <c r="PMS2089" s="2206"/>
      <c r="PMT2089" s="2206"/>
      <c r="PMU2089" s="2206"/>
      <c r="PMV2089" s="2206"/>
      <c r="PMW2089" s="2206"/>
      <c r="PMX2089" s="2206"/>
      <c r="PMY2089" s="2206"/>
      <c r="PMZ2089" s="2206"/>
      <c r="PNA2089" s="2206"/>
      <c r="PNB2089" s="2206"/>
      <c r="PNC2089" s="2206"/>
      <c r="PND2089" s="2206"/>
      <c r="PNE2089" s="2206"/>
      <c r="PNF2089" s="2206"/>
      <c r="PNG2089" s="2206"/>
      <c r="PNH2089" s="2206"/>
      <c r="PNI2089" s="2206"/>
      <c r="PNJ2089" s="2206"/>
      <c r="PNK2089" s="2206"/>
      <c r="PNL2089" s="2206"/>
      <c r="PNM2089" s="2206"/>
      <c r="PNN2089" s="2206"/>
      <c r="PNO2089" s="2206"/>
      <c r="PNP2089" s="2206"/>
      <c r="PNQ2089" s="2206"/>
      <c r="PNR2089" s="2206"/>
      <c r="PNS2089" s="2206"/>
      <c r="PNT2089" s="2206"/>
      <c r="PNU2089" s="2206"/>
      <c r="PNV2089" s="2206"/>
      <c r="PNW2089" s="2206"/>
      <c r="PNX2089" s="2206"/>
      <c r="PNY2089" s="2206"/>
      <c r="PNZ2089" s="2206"/>
      <c r="POA2089" s="2206"/>
      <c r="POB2089" s="2206"/>
      <c r="POC2089" s="2206"/>
      <c r="POD2089" s="2206"/>
      <c r="POE2089" s="2206"/>
      <c r="POF2089" s="2206"/>
      <c r="POG2089" s="2206"/>
      <c r="POH2089" s="2206"/>
      <c r="POI2089" s="2206"/>
      <c r="POJ2089" s="2206"/>
      <c r="POK2089" s="2206"/>
      <c r="POL2089" s="2206"/>
      <c r="POM2089" s="2206"/>
      <c r="PON2089" s="2206"/>
      <c r="POO2089" s="2206"/>
      <c r="POP2089" s="2206"/>
      <c r="POQ2089" s="2206"/>
      <c r="POR2089" s="2206"/>
      <c r="POS2089" s="2206"/>
      <c r="POT2089" s="2206"/>
      <c r="POU2089" s="2206"/>
      <c r="POV2089" s="2206"/>
      <c r="POW2089" s="2206"/>
      <c r="POX2089" s="2206"/>
      <c r="POY2089" s="2206"/>
      <c r="POZ2089" s="2206"/>
      <c r="PPA2089" s="2206"/>
      <c r="PPB2089" s="2206"/>
      <c r="PPC2089" s="2206"/>
      <c r="PPD2089" s="2206"/>
      <c r="PPE2089" s="2206"/>
      <c r="PPF2089" s="2206"/>
      <c r="PPG2089" s="2206"/>
      <c r="PPH2089" s="2206"/>
      <c r="PPI2089" s="2206"/>
      <c r="PPJ2089" s="2206"/>
      <c r="PPK2089" s="2206"/>
      <c r="PPL2089" s="2206"/>
      <c r="PPM2089" s="2206"/>
      <c r="PPN2089" s="2206"/>
      <c r="PPO2089" s="2206"/>
      <c r="PPP2089" s="2206"/>
      <c r="PPQ2089" s="2206"/>
      <c r="PPR2089" s="2206"/>
      <c r="PPS2089" s="2206"/>
      <c r="PPT2089" s="2206"/>
      <c r="PPU2089" s="2206"/>
      <c r="PPV2089" s="2206"/>
      <c r="PPW2089" s="2206"/>
      <c r="PPX2089" s="2206"/>
      <c r="PPY2089" s="2206"/>
      <c r="PPZ2089" s="2206"/>
      <c r="PQA2089" s="2206"/>
      <c r="PQB2089" s="2206"/>
      <c r="PQC2089" s="2206"/>
      <c r="PQD2089" s="2206"/>
      <c r="PQE2089" s="2206"/>
      <c r="PQF2089" s="2206"/>
      <c r="PQG2089" s="2206"/>
      <c r="PQH2089" s="2206"/>
      <c r="PQI2089" s="2206"/>
      <c r="PQJ2089" s="2206"/>
      <c r="PQK2089" s="2206"/>
      <c r="PQL2089" s="2206"/>
      <c r="PQM2089" s="2206"/>
      <c r="PQN2089" s="2206"/>
      <c r="PQO2089" s="2206"/>
      <c r="PQP2089" s="2206"/>
      <c r="PQQ2089" s="2206"/>
      <c r="PQR2089" s="2206"/>
      <c r="PQS2089" s="2206"/>
      <c r="PQT2089" s="2206"/>
      <c r="PQU2089" s="2206"/>
      <c r="PQV2089" s="2206"/>
      <c r="PQW2089" s="2206"/>
      <c r="PQX2089" s="2206"/>
      <c r="PQY2089" s="2206"/>
      <c r="PQZ2089" s="2206"/>
      <c r="PRA2089" s="2206"/>
      <c r="PRB2089" s="2206"/>
      <c r="PRC2089" s="2206"/>
      <c r="PRD2089" s="2206"/>
      <c r="PRE2089" s="2206"/>
      <c r="PRF2089" s="2206"/>
      <c r="PRG2089" s="2206"/>
      <c r="PRH2089" s="2206"/>
      <c r="PRI2089" s="2206"/>
      <c r="PRJ2089" s="2206"/>
      <c r="PRK2089" s="2206"/>
      <c r="PRL2089" s="2206"/>
      <c r="PRM2089" s="2206"/>
      <c r="PRN2089" s="2206"/>
      <c r="PRO2089" s="2206"/>
      <c r="PRP2089" s="2206"/>
      <c r="PRQ2089" s="2206"/>
      <c r="PRR2089" s="2206"/>
      <c r="PRS2089" s="2206"/>
      <c r="PRT2089" s="2206"/>
      <c r="PRU2089" s="2206"/>
      <c r="PRV2089" s="2206"/>
      <c r="PRW2089" s="2206"/>
      <c r="PRX2089" s="2206"/>
      <c r="PRY2089" s="2206"/>
      <c r="PRZ2089" s="2206"/>
      <c r="PSA2089" s="2206"/>
      <c r="PSB2089" s="2206"/>
      <c r="PSC2089" s="2206"/>
      <c r="PSD2089" s="2206"/>
      <c r="PSE2089" s="2206"/>
      <c r="PSF2089" s="2206"/>
      <c r="PSG2089" s="2206"/>
      <c r="PSH2089" s="2206"/>
      <c r="PSI2089" s="2206"/>
      <c r="PSJ2089" s="2206"/>
      <c r="PSK2089" s="2206"/>
      <c r="PSL2089" s="2206"/>
      <c r="PSM2089" s="2206"/>
      <c r="PSN2089" s="2206"/>
      <c r="PSO2089" s="2206"/>
      <c r="PSP2089" s="2206"/>
      <c r="PSQ2089" s="2206"/>
      <c r="PSR2089" s="2206"/>
      <c r="PSS2089" s="2206"/>
      <c r="PST2089" s="2206"/>
      <c r="PSU2089" s="2206"/>
      <c r="PSV2089" s="2206"/>
      <c r="PSW2089" s="2206"/>
      <c r="PSX2089" s="2206"/>
      <c r="PSY2089" s="2206"/>
      <c r="PSZ2089" s="2206"/>
      <c r="PTA2089" s="2206"/>
      <c r="PTB2089" s="2206"/>
      <c r="PTC2089" s="2206"/>
      <c r="PTD2089" s="2206"/>
      <c r="PTE2089" s="2206"/>
      <c r="PTF2089" s="2206"/>
      <c r="PTG2089" s="2206"/>
      <c r="PTH2089" s="2206"/>
      <c r="PTI2089" s="2206"/>
      <c r="PTJ2089" s="2206"/>
      <c r="PTK2089" s="2206"/>
      <c r="PTL2089" s="2206"/>
      <c r="PTM2089" s="2206"/>
      <c r="PTN2089" s="2206"/>
      <c r="PTO2089" s="2206"/>
      <c r="PTP2089" s="2206"/>
      <c r="PTQ2089" s="2206"/>
      <c r="PTR2089" s="2206"/>
      <c r="PTS2089" s="2206"/>
      <c r="PTT2089" s="2206"/>
      <c r="PTU2089" s="2206"/>
      <c r="PTV2089" s="2206"/>
      <c r="PTW2089" s="2206"/>
      <c r="PTX2089" s="2206"/>
      <c r="PTY2089" s="2206"/>
      <c r="PTZ2089" s="2206"/>
      <c r="PUA2089" s="2206"/>
      <c r="PUB2089" s="2206"/>
      <c r="PUC2089" s="2206"/>
      <c r="PUD2089" s="2206"/>
      <c r="PUE2089" s="2206"/>
      <c r="PUF2089" s="2206"/>
      <c r="PUG2089" s="2206"/>
      <c r="PUH2089" s="2206"/>
      <c r="PUI2089" s="2206"/>
      <c r="PUJ2089" s="2206"/>
      <c r="PUK2089" s="2206"/>
      <c r="PUL2089" s="2206"/>
      <c r="PUM2089" s="2206"/>
      <c r="PUN2089" s="2206"/>
      <c r="PUO2089" s="2206"/>
      <c r="PUP2089" s="2206"/>
      <c r="PUQ2089" s="2206"/>
      <c r="PUR2089" s="2206"/>
      <c r="PUS2089" s="2206"/>
      <c r="PUT2089" s="2206"/>
      <c r="PUU2089" s="2206"/>
      <c r="PUV2089" s="2206"/>
      <c r="PUW2089" s="2206"/>
      <c r="PUX2089" s="2206"/>
      <c r="PUY2089" s="2206"/>
      <c r="PUZ2089" s="2206"/>
      <c r="PVA2089" s="2206"/>
      <c r="PVB2089" s="2206"/>
      <c r="PVC2089" s="2206"/>
      <c r="PVD2089" s="2206"/>
      <c r="PVE2089" s="2206"/>
      <c r="PVF2089" s="2206"/>
      <c r="PVG2089" s="2206"/>
      <c r="PVH2089" s="2206"/>
      <c r="PVI2089" s="2206"/>
      <c r="PVJ2089" s="2206"/>
      <c r="PVK2089" s="2206"/>
      <c r="PVL2089" s="2206"/>
      <c r="PVM2089" s="2206"/>
      <c r="PVN2089" s="2206"/>
      <c r="PVO2089" s="2206"/>
      <c r="PVP2089" s="2206"/>
      <c r="PVQ2089" s="2206"/>
      <c r="PVR2089" s="2206"/>
      <c r="PVS2089" s="2206"/>
      <c r="PVT2089" s="2206"/>
      <c r="PVU2089" s="2206"/>
      <c r="PVV2089" s="2206"/>
      <c r="PVW2089" s="2206"/>
      <c r="PVX2089" s="2206"/>
      <c r="PVY2089" s="2206"/>
      <c r="PVZ2089" s="2206"/>
      <c r="PWA2089" s="2206"/>
      <c r="PWB2089" s="2206"/>
      <c r="PWC2089" s="2206"/>
      <c r="PWD2089" s="2206"/>
      <c r="PWE2089" s="2206"/>
      <c r="PWF2089" s="2206"/>
      <c r="PWG2089" s="2206"/>
      <c r="PWH2089" s="2206"/>
      <c r="PWI2089" s="2206"/>
      <c r="PWJ2089" s="2206"/>
      <c r="PWK2089" s="2206"/>
      <c r="PWL2089" s="2206"/>
      <c r="PWM2089" s="2206"/>
      <c r="PWN2089" s="2206"/>
      <c r="PWO2089" s="2206"/>
      <c r="PWP2089" s="2206"/>
      <c r="PWQ2089" s="2206"/>
      <c r="PWR2089" s="2206"/>
      <c r="PWS2089" s="2206"/>
      <c r="PWT2089" s="2206"/>
      <c r="PWU2089" s="2206"/>
      <c r="PWV2089" s="2206"/>
      <c r="PWW2089" s="2206"/>
      <c r="PWX2089" s="2206"/>
      <c r="PWY2089" s="2206"/>
      <c r="PWZ2089" s="2206"/>
      <c r="PXA2089" s="2206"/>
      <c r="PXB2089" s="2206"/>
      <c r="PXC2089" s="2206"/>
      <c r="PXD2089" s="2206"/>
      <c r="PXE2089" s="2206"/>
      <c r="PXF2089" s="2206"/>
      <c r="PXG2089" s="2206"/>
      <c r="PXH2089" s="2206"/>
      <c r="PXI2089" s="2206"/>
      <c r="PXJ2089" s="2206"/>
      <c r="PXK2089" s="2206"/>
      <c r="PXL2089" s="2206"/>
      <c r="PXM2089" s="2206"/>
      <c r="PXN2089" s="2206"/>
      <c r="PXO2089" s="2206"/>
      <c r="PXP2089" s="2206"/>
      <c r="PXQ2089" s="2206"/>
      <c r="PXR2089" s="2206"/>
      <c r="PXS2089" s="2206"/>
      <c r="PXT2089" s="2206"/>
      <c r="PXU2089" s="2206"/>
      <c r="PXV2089" s="2206"/>
      <c r="PXW2089" s="2206"/>
      <c r="PXX2089" s="2206"/>
      <c r="PXY2089" s="2206"/>
      <c r="PXZ2089" s="2206"/>
      <c r="PYA2089" s="2206"/>
      <c r="PYB2089" s="2206"/>
      <c r="PYC2089" s="2206"/>
      <c r="PYD2089" s="2206"/>
      <c r="PYE2089" s="2206"/>
      <c r="PYF2089" s="2206"/>
      <c r="PYG2089" s="2206"/>
      <c r="PYH2089" s="2206"/>
      <c r="PYI2089" s="2206"/>
      <c r="PYJ2089" s="2206"/>
      <c r="PYK2089" s="2206"/>
      <c r="PYL2089" s="2206"/>
      <c r="PYM2089" s="2206"/>
      <c r="PYN2089" s="2206"/>
      <c r="PYO2089" s="2206"/>
      <c r="PYP2089" s="2206"/>
      <c r="PYQ2089" s="2206"/>
      <c r="PYR2089" s="2206"/>
      <c r="PYS2089" s="2206"/>
      <c r="PYT2089" s="2206"/>
      <c r="PYU2089" s="2206"/>
      <c r="PYV2089" s="2206"/>
      <c r="PYW2089" s="2206"/>
      <c r="PYX2089" s="2206"/>
      <c r="PYY2089" s="2206"/>
      <c r="PYZ2089" s="2206"/>
      <c r="PZA2089" s="2206"/>
      <c r="PZB2089" s="2206"/>
      <c r="PZC2089" s="2206"/>
      <c r="PZD2089" s="2206"/>
      <c r="PZE2089" s="2206"/>
      <c r="PZF2089" s="2206"/>
      <c r="PZG2089" s="2206"/>
      <c r="PZH2089" s="2206"/>
      <c r="PZI2089" s="2206"/>
      <c r="PZJ2089" s="2206"/>
      <c r="PZK2089" s="2206"/>
      <c r="PZL2089" s="2206"/>
      <c r="PZM2089" s="2206"/>
      <c r="PZN2089" s="2206"/>
      <c r="PZO2089" s="2206"/>
      <c r="PZP2089" s="2206"/>
      <c r="PZQ2089" s="2206"/>
      <c r="PZR2089" s="2206"/>
      <c r="PZS2089" s="2206"/>
      <c r="PZT2089" s="2206"/>
      <c r="PZU2089" s="2206"/>
      <c r="PZV2089" s="2206"/>
      <c r="PZW2089" s="2206"/>
      <c r="PZX2089" s="2206"/>
      <c r="PZY2089" s="2206"/>
      <c r="PZZ2089" s="2206"/>
      <c r="QAA2089" s="2206"/>
      <c r="QAB2089" s="2206"/>
      <c r="QAC2089" s="2206"/>
      <c r="QAD2089" s="2206"/>
      <c r="QAE2089" s="2206"/>
      <c r="QAF2089" s="2206"/>
      <c r="QAG2089" s="2206"/>
      <c r="QAH2089" s="2206"/>
      <c r="QAI2089" s="2206"/>
      <c r="QAJ2089" s="2206"/>
      <c r="QAK2089" s="2206"/>
      <c r="QAL2089" s="2206"/>
      <c r="QAM2089" s="2206"/>
      <c r="QAN2089" s="2206"/>
      <c r="QAO2089" s="2206"/>
      <c r="QAP2089" s="2206"/>
      <c r="QAQ2089" s="2206"/>
      <c r="QAR2089" s="2206"/>
      <c r="QAS2089" s="2206"/>
      <c r="QAT2089" s="2206"/>
      <c r="QAU2089" s="2206"/>
      <c r="QAV2089" s="2206"/>
      <c r="QAW2089" s="2206"/>
      <c r="QAX2089" s="2206"/>
      <c r="QAY2089" s="2206"/>
      <c r="QAZ2089" s="2206"/>
      <c r="QBA2089" s="2206"/>
      <c r="QBB2089" s="2206"/>
      <c r="QBC2089" s="2206"/>
      <c r="QBD2089" s="2206"/>
      <c r="QBE2089" s="2206"/>
      <c r="QBF2089" s="2206"/>
      <c r="QBG2089" s="2206"/>
      <c r="QBH2089" s="2206"/>
      <c r="QBI2089" s="2206"/>
      <c r="QBJ2089" s="2206"/>
      <c r="QBK2089" s="2206"/>
      <c r="QBL2089" s="2206"/>
      <c r="QBM2089" s="2206"/>
      <c r="QBN2089" s="2206"/>
      <c r="QBO2089" s="2206"/>
      <c r="QBP2089" s="2206"/>
      <c r="QBQ2089" s="2206"/>
      <c r="QBR2089" s="2206"/>
      <c r="QBS2089" s="2206"/>
      <c r="QBT2089" s="2206"/>
      <c r="QBU2089" s="2206"/>
      <c r="QBV2089" s="2206"/>
      <c r="QBW2089" s="2206"/>
      <c r="QBX2089" s="2206"/>
      <c r="QBY2089" s="2206"/>
      <c r="QBZ2089" s="2206"/>
      <c r="QCA2089" s="2206"/>
      <c r="QCB2089" s="2206"/>
      <c r="QCC2089" s="2206"/>
      <c r="QCD2089" s="2206"/>
      <c r="QCE2089" s="2206"/>
      <c r="QCF2089" s="2206"/>
      <c r="QCG2089" s="2206"/>
      <c r="QCH2089" s="2206"/>
      <c r="QCI2089" s="2206"/>
      <c r="QCJ2089" s="2206"/>
      <c r="QCK2089" s="2206"/>
      <c r="QCL2089" s="2206"/>
      <c r="QCM2089" s="2206"/>
      <c r="QCN2089" s="2206"/>
      <c r="QCO2089" s="2206"/>
      <c r="QCP2089" s="2206"/>
      <c r="QCQ2089" s="2206"/>
      <c r="QCR2089" s="2206"/>
      <c r="QCS2089" s="2206"/>
      <c r="QCT2089" s="2206"/>
      <c r="QCU2089" s="2206"/>
      <c r="QCV2089" s="2206"/>
      <c r="QCW2089" s="2206"/>
      <c r="QCX2089" s="2206"/>
      <c r="QCY2089" s="2206"/>
      <c r="QCZ2089" s="2206"/>
      <c r="QDA2089" s="2206"/>
      <c r="QDB2089" s="2206"/>
      <c r="QDC2089" s="2206"/>
      <c r="QDD2089" s="2206"/>
      <c r="QDE2089" s="2206"/>
      <c r="QDF2089" s="2206"/>
      <c r="QDG2089" s="2206"/>
      <c r="QDH2089" s="2206"/>
      <c r="QDI2089" s="2206"/>
      <c r="QDJ2089" s="2206"/>
      <c r="QDK2089" s="2206"/>
      <c r="QDL2089" s="2206"/>
      <c r="QDM2089" s="2206"/>
      <c r="QDN2089" s="2206"/>
      <c r="QDO2089" s="2206"/>
      <c r="QDP2089" s="2206"/>
      <c r="QDQ2089" s="2206"/>
      <c r="QDR2089" s="2206"/>
      <c r="QDS2089" s="2206"/>
      <c r="QDT2089" s="2206"/>
      <c r="QDU2089" s="2206"/>
      <c r="QDV2089" s="2206"/>
      <c r="QDW2089" s="2206"/>
      <c r="QDX2089" s="2206"/>
      <c r="QDY2089" s="2206"/>
      <c r="QDZ2089" s="2206"/>
      <c r="QEA2089" s="2206"/>
      <c r="QEB2089" s="2206"/>
      <c r="QEC2089" s="2206"/>
      <c r="QED2089" s="2206"/>
      <c r="QEE2089" s="2206"/>
      <c r="QEF2089" s="2206"/>
      <c r="QEG2089" s="2206"/>
      <c r="QEH2089" s="2206"/>
      <c r="QEI2089" s="2206"/>
      <c r="QEJ2089" s="2206"/>
      <c r="QEK2089" s="2206"/>
      <c r="QEL2089" s="2206"/>
      <c r="QEM2089" s="2206"/>
      <c r="QEN2089" s="2206"/>
      <c r="QEO2089" s="2206"/>
      <c r="QEP2089" s="2206"/>
      <c r="QEQ2089" s="2206"/>
      <c r="QER2089" s="2206"/>
      <c r="QES2089" s="2206"/>
      <c r="QET2089" s="2206"/>
      <c r="QEU2089" s="2206"/>
      <c r="QEV2089" s="2206"/>
      <c r="QEW2089" s="2206"/>
      <c r="QEX2089" s="2206"/>
      <c r="QEY2089" s="2206"/>
      <c r="QEZ2089" s="2206"/>
      <c r="QFA2089" s="2206"/>
      <c r="QFB2089" s="2206"/>
      <c r="QFC2089" s="2206"/>
      <c r="QFD2089" s="2206"/>
      <c r="QFE2089" s="2206"/>
      <c r="QFF2089" s="2206"/>
      <c r="QFG2089" s="2206"/>
      <c r="QFH2089" s="2206"/>
      <c r="QFI2089" s="2206"/>
      <c r="QFJ2089" s="2206"/>
      <c r="QFK2089" s="2206"/>
      <c r="QFL2089" s="2206"/>
      <c r="QFM2089" s="2206"/>
      <c r="QFN2089" s="2206"/>
      <c r="QFO2089" s="2206"/>
      <c r="QFP2089" s="2206"/>
      <c r="QFQ2089" s="2206"/>
      <c r="QFR2089" s="2206"/>
      <c r="QFS2089" s="2206"/>
      <c r="QFT2089" s="2206"/>
      <c r="QFU2089" s="2206"/>
      <c r="QFV2089" s="2206"/>
      <c r="QFW2089" s="2206"/>
      <c r="QFX2089" s="2206"/>
      <c r="QFY2089" s="2206"/>
      <c r="QFZ2089" s="2206"/>
      <c r="QGA2089" s="2206"/>
      <c r="QGB2089" s="2206"/>
      <c r="QGC2089" s="2206"/>
      <c r="QGD2089" s="2206"/>
      <c r="QGE2089" s="2206"/>
      <c r="QGF2089" s="2206"/>
      <c r="QGG2089" s="2206"/>
      <c r="QGH2089" s="2206"/>
      <c r="QGI2089" s="2206"/>
      <c r="QGJ2089" s="2206"/>
      <c r="QGK2089" s="2206"/>
      <c r="QGL2089" s="2206"/>
      <c r="QGM2089" s="2206"/>
      <c r="QGN2089" s="2206"/>
      <c r="QGO2089" s="2206"/>
      <c r="QGP2089" s="2206"/>
      <c r="QGQ2089" s="2206"/>
      <c r="QGR2089" s="2206"/>
      <c r="QGS2089" s="2206"/>
      <c r="QGT2089" s="2206"/>
      <c r="QGU2089" s="2206"/>
      <c r="QGV2089" s="2206"/>
      <c r="QGW2089" s="2206"/>
      <c r="QGX2089" s="2206"/>
      <c r="QGY2089" s="2206"/>
      <c r="QGZ2089" s="2206"/>
      <c r="QHA2089" s="2206"/>
      <c r="QHB2089" s="2206"/>
      <c r="QHC2089" s="2206"/>
      <c r="QHD2089" s="2206"/>
      <c r="QHE2089" s="2206"/>
      <c r="QHF2089" s="2206"/>
      <c r="QHG2089" s="2206"/>
      <c r="QHH2089" s="2206"/>
      <c r="QHI2089" s="2206"/>
      <c r="QHJ2089" s="2206"/>
      <c r="QHK2089" s="2206"/>
      <c r="QHL2089" s="2206"/>
      <c r="QHM2089" s="2206"/>
      <c r="QHN2089" s="2206"/>
      <c r="QHO2089" s="2206"/>
      <c r="QHP2089" s="2206"/>
      <c r="QHQ2089" s="2206"/>
      <c r="QHR2089" s="2206"/>
      <c r="QHS2089" s="2206"/>
      <c r="QHT2089" s="2206"/>
      <c r="QHU2089" s="2206"/>
      <c r="QHV2089" s="2206"/>
      <c r="QHW2089" s="2206"/>
      <c r="QHX2089" s="2206"/>
      <c r="QHY2089" s="2206"/>
      <c r="QHZ2089" s="2206"/>
      <c r="QIA2089" s="2206"/>
      <c r="QIB2089" s="2206"/>
      <c r="QIC2089" s="2206"/>
      <c r="QID2089" s="2206"/>
      <c r="QIE2089" s="2206"/>
      <c r="QIF2089" s="2206"/>
      <c r="QIG2089" s="2206"/>
      <c r="QIH2089" s="2206"/>
      <c r="QII2089" s="2206"/>
      <c r="QIJ2089" s="2206"/>
      <c r="QIK2089" s="2206"/>
      <c r="QIL2089" s="2206"/>
      <c r="QIM2089" s="2206"/>
      <c r="QIN2089" s="2206"/>
      <c r="QIO2089" s="2206"/>
      <c r="QIP2089" s="2206"/>
      <c r="QIQ2089" s="2206"/>
      <c r="QIR2089" s="2206"/>
      <c r="QIS2089" s="2206"/>
      <c r="QIT2089" s="2206"/>
      <c r="QIU2089" s="2206"/>
      <c r="QIV2089" s="2206"/>
      <c r="QIW2089" s="2206"/>
      <c r="QIX2089" s="2206"/>
      <c r="QIY2089" s="2206"/>
      <c r="QIZ2089" s="2206"/>
      <c r="QJA2089" s="2206"/>
      <c r="QJB2089" s="2206"/>
      <c r="QJC2089" s="2206"/>
      <c r="QJD2089" s="2206"/>
      <c r="QJE2089" s="2206"/>
      <c r="QJF2089" s="2206"/>
      <c r="QJG2089" s="2206"/>
      <c r="QJH2089" s="2206"/>
      <c r="QJI2089" s="2206"/>
      <c r="QJJ2089" s="2206"/>
      <c r="QJK2089" s="2206"/>
      <c r="QJL2089" s="2206"/>
      <c r="QJM2089" s="2206"/>
      <c r="QJN2089" s="2206"/>
      <c r="QJO2089" s="2206"/>
      <c r="QJP2089" s="2206"/>
      <c r="QJQ2089" s="2206"/>
      <c r="QJR2089" s="2206"/>
      <c r="QJS2089" s="2206"/>
      <c r="QJT2089" s="2206"/>
      <c r="QJU2089" s="2206"/>
      <c r="QJV2089" s="2206"/>
      <c r="QJW2089" s="2206"/>
      <c r="QJX2089" s="2206"/>
      <c r="QJY2089" s="2206"/>
      <c r="QJZ2089" s="2206"/>
      <c r="QKA2089" s="2206"/>
      <c r="QKB2089" s="2206"/>
      <c r="QKC2089" s="2206"/>
      <c r="QKD2089" s="2206"/>
      <c r="QKE2089" s="2206"/>
      <c r="QKF2089" s="2206"/>
      <c r="QKG2089" s="2206"/>
      <c r="QKH2089" s="2206"/>
      <c r="QKI2089" s="2206"/>
      <c r="QKJ2089" s="2206"/>
      <c r="QKK2089" s="2206"/>
      <c r="QKL2089" s="2206"/>
      <c r="QKM2089" s="2206"/>
      <c r="QKN2089" s="2206"/>
      <c r="QKO2089" s="2206"/>
      <c r="QKP2089" s="2206"/>
      <c r="QKQ2089" s="2206"/>
      <c r="QKR2089" s="2206"/>
      <c r="QKS2089" s="2206"/>
      <c r="QKT2089" s="2206"/>
      <c r="QKU2089" s="2206"/>
      <c r="QKV2089" s="2206"/>
      <c r="QKW2089" s="2206"/>
      <c r="QKX2089" s="2206"/>
      <c r="QKY2089" s="2206"/>
      <c r="QKZ2089" s="2206"/>
      <c r="QLA2089" s="2206"/>
      <c r="QLB2089" s="2206"/>
      <c r="QLC2089" s="2206"/>
      <c r="QLD2089" s="2206"/>
      <c r="QLE2089" s="2206"/>
      <c r="QLF2089" s="2206"/>
      <c r="QLG2089" s="2206"/>
      <c r="QLH2089" s="2206"/>
      <c r="QLI2089" s="2206"/>
      <c r="QLJ2089" s="2206"/>
      <c r="QLK2089" s="2206"/>
      <c r="QLL2089" s="2206"/>
      <c r="QLM2089" s="2206"/>
      <c r="QLN2089" s="2206"/>
      <c r="QLO2089" s="2206"/>
      <c r="QLP2089" s="2206"/>
      <c r="QLQ2089" s="2206"/>
      <c r="QLR2089" s="2206"/>
      <c r="QLS2089" s="2206"/>
      <c r="QLT2089" s="2206"/>
      <c r="QLU2089" s="2206"/>
      <c r="QLV2089" s="2206"/>
      <c r="QLW2089" s="2206"/>
      <c r="QLX2089" s="2206"/>
      <c r="QLY2089" s="2206"/>
      <c r="QLZ2089" s="2206"/>
      <c r="QMA2089" s="2206"/>
      <c r="QMB2089" s="2206"/>
      <c r="QMC2089" s="2206"/>
      <c r="QMD2089" s="2206"/>
      <c r="QME2089" s="2206"/>
      <c r="QMF2089" s="2206"/>
      <c r="QMG2089" s="2206"/>
      <c r="QMH2089" s="2206"/>
      <c r="QMI2089" s="2206"/>
      <c r="QMJ2089" s="2206"/>
      <c r="QMK2089" s="2206"/>
      <c r="QML2089" s="2206"/>
      <c r="QMM2089" s="2206"/>
      <c r="QMN2089" s="2206"/>
      <c r="QMO2089" s="2206"/>
      <c r="QMP2089" s="2206"/>
      <c r="QMQ2089" s="2206"/>
      <c r="QMR2089" s="2206"/>
      <c r="QMS2089" s="2206"/>
      <c r="QMT2089" s="2206"/>
      <c r="QMU2089" s="2206"/>
      <c r="QMV2089" s="2206"/>
      <c r="QMW2089" s="2206"/>
      <c r="QMX2089" s="2206"/>
      <c r="QMY2089" s="2206"/>
      <c r="QMZ2089" s="2206"/>
      <c r="QNA2089" s="2206"/>
      <c r="QNB2089" s="2206"/>
      <c r="QNC2089" s="2206"/>
      <c r="QND2089" s="2206"/>
      <c r="QNE2089" s="2206"/>
      <c r="QNF2089" s="2206"/>
      <c r="QNG2089" s="2206"/>
      <c r="QNH2089" s="2206"/>
      <c r="QNI2089" s="2206"/>
      <c r="QNJ2089" s="2206"/>
      <c r="QNK2089" s="2206"/>
      <c r="QNL2089" s="2206"/>
      <c r="QNM2089" s="2206"/>
      <c r="QNN2089" s="2206"/>
      <c r="QNO2089" s="2206"/>
      <c r="QNP2089" s="2206"/>
      <c r="QNQ2089" s="2206"/>
      <c r="QNR2089" s="2206"/>
      <c r="QNS2089" s="2206"/>
      <c r="QNT2089" s="2206"/>
      <c r="QNU2089" s="2206"/>
      <c r="QNV2089" s="2206"/>
      <c r="QNW2089" s="2206"/>
      <c r="QNX2089" s="2206"/>
      <c r="QNY2089" s="2206"/>
      <c r="QNZ2089" s="2206"/>
      <c r="QOA2089" s="2206"/>
      <c r="QOB2089" s="2206"/>
      <c r="QOC2089" s="2206"/>
      <c r="QOD2089" s="2206"/>
      <c r="QOE2089" s="2206"/>
      <c r="QOF2089" s="2206"/>
      <c r="QOG2089" s="2206"/>
      <c r="QOH2089" s="2206"/>
      <c r="QOI2089" s="2206"/>
      <c r="QOJ2089" s="2206"/>
      <c r="QOK2089" s="2206"/>
      <c r="QOL2089" s="2206"/>
      <c r="QOM2089" s="2206"/>
      <c r="QON2089" s="2206"/>
      <c r="QOO2089" s="2206"/>
      <c r="QOP2089" s="2206"/>
      <c r="QOQ2089" s="2206"/>
      <c r="QOR2089" s="2206"/>
      <c r="QOS2089" s="2206"/>
      <c r="QOT2089" s="2206"/>
      <c r="QOU2089" s="2206"/>
      <c r="QOV2089" s="2206"/>
      <c r="QOW2089" s="2206"/>
      <c r="QOX2089" s="2206"/>
      <c r="QOY2089" s="2206"/>
      <c r="QOZ2089" s="2206"/>
      <c r="QPA2089" s="2206"/>
      <c r="QPB2089" s="2206"/>
      <c r="QPC2089" s="2206"/>
      <c r="QPD2089" s="2206"/>
      <c r="QPE2089" s="2206"/>
      <c r="QPF2089" s="2206"/>
      <c r="QPG2089" s="2206"/>
      <c r="QPH2089" s="2206"/>
      <c r="QPI2089" s="2206"/>
      <c r="QPJ2089" s="2206"/>
      <c r="QPK2089" s="2206"/>
      <c r="QPL2089" s="2206"/>
      <c r="QPM2089" s="2206"/>
      <c r="QPN2089" s="2206"/>
      <c r="QPO2089" s="2206"/>
      <c r="QPP2089" s="2206"/>
      <c r="QPQ2089" s="2206"/>
      <c r="QPR2089" s="2206"/>
      <c r="QPS2089" s="2206"/>
      <c r="QPT2089" s="2206"/>
      <c r="QPU2089" s="2206"/>
      <c r="QPV2089" s="2206"/>
      <c r="QPW2089" s="2206"/>
      <c r="QPX2089" s="2206"/>
      <c r="QPY2089" s="2206"/>
      <c r="QPZ2089" s="2206"/>
      <c r="QQA2089" s="2206"/>
      <c r="QQB2089" s="2206"/>
      <c r="QQC2089" s="2206"/>
      <c r="QQD2089" s="2206"/>
      <c r="QQE2089" s="2206"/>
      <c r="QQF2089" s="2206"/>
      <c r="QQG2089" s="2206"/>
      <c r="QQH2089" s="2206"/>
      <c r="QQI2089" s="2206"/>
      <c r="QQJ2089" s="2206"/>
      <c r="QQK2089" s="2206"/>
      <c r="QQL2089" s="2206"/>
      <c r="QQM2089" s="2206"/>
      <c r="QQN2089" s="2206"/>
      <c r="QQO2089" s="2206"/>
      <c r="QQP2089" s="2206"/>
      <c r="QQQ2089" s="2206"/>
      <c r="QQR2089" s="2206"/>
      <c r="QQS2089" s="2206"/>
      <c r="QQT2089" s="2206"/>
      <c r="QQU2089" s="2206"/>
      <c r="QQV2089" s="2206"/>
      <c r="QQW2089" s="2206"/>
      <c r="QQX2089" s="2206"/>
      <c r="QQY2089" s="2206"/>
      <c r="QQZ2089" s="2206"/>
      <c r="QRA2089" s="2206"/>
      <c r="QRB2089" s="2206"/>
      <c r="QRC2089" s="2206"/>
      <c r="QRD2089" s="2206"/>
      <c r="QRE2089" s="2206"/>
      <c r="QRF2089" s="2206"/>
      <c r="QRG2089" s="2206"/>
      <c r="QRH2089" s="2206"/>
      <c r="QRI2089" s="2206"/>
      <c r="QRJ2089" s="2206"/>
      <c r="QRK2089" s="2206"/>
      <c r="QRL2089" s="2206"/>
      <c r="QRM2089" s="2206"/>
      <c r="QRN2089" s="2206"/>
      <c r="QRO2089" s="2206"/>
      <c r="QRP2089" s="2206"/>
      <c r="QRQ2089" s="2206"/>
      <c r="QRR2089" s="2206"/>
      <c r="QRS2089" s="2206"/>
      <c r="QRT2089" s="2206"/>
      <c r="QRU2089" s="2206"/>
      <c r="QRV2089" s="2206"/>
      <c r="QRW2089" s="2206"/>
      <c r="QRX2089" s="2206"/>
      <c r="QRY2089" s="2206"/>
      <c r="QRZ2089" s="2206"/>
      <c r="QSA2089" s="2206"/>
      <c r="QSB2089" s="2206"/>
      <c r="QSC2089" s="2206"/>
      <c r="QSD2089" s="2206"/>
      <c r="QSE2089" s="2206"/>
      <c r="QSF2089" s="2206"/>
      <c r="QSG2089" s="2206"/>
      <c r="QSH2089" s="2206"/>
      <c r="QSI2089" s="2206"/>
      <c r="QSJ2089" s="2206"/>
      <c r="QSK2089" s="2206"/>
      <c r="QSL2089" s="2206"/>
      <c r="QSM2089" s="2206"/>
      <c r="QSN2089" s="2206"/>
      <c r="QSO2089" s="2206"/>
      <c r="QSP2089" s="2206"/>
      <c r="QSQ2089" s="2206"/>
      <c r="QSR2089" s="2206"/>
      <c r="QSS2089" s="2206"/>
      <c r="QST2089" s="2206"/>
      <c r="QSU2089" s="2206"/>
      <c r="QSV2089" s="2206"/>
      <c r="QSW2089" s="2206"/>
      <c r="QSX2089" s="2206"/>
      <c r="QSY2089" s="2206"/>
      <c r="QSZ2089" s="2206"/>
      <c r="QTA2089" s="2206"/>
      <c r="QTB2089" s="2206"/>
      <c r="QTC2089" s="2206"/>
      <c r="QTD2089" s="2206"/>
      <c r="QTE2089" s="2206"/>
      <c r="QTF2089" s="2206"/>
      <c r="QTG2089" s="2206"/>
      <c r="QTH2089" s="2206"/>
      <c r="QTI2089" s="2206"/>
      <c r="QTJ2089" s="2206"/>
      <c r="QTK2089" s="2206"/>
      <c r="QTL2089" s="2206"/>
      <c r="QTM2089" s="2206"/>
      <c r="QTN2089" s="2206"/>
      <c r="QTO2089" s="2206"/>
      <c r="QTP2089" s="2206"/>
      <c r="QTQ2089" s="2206"/>
      <c r="QTR2089" s="2206"/>
      <c r="QTS2089" s="2206"/>
      <c r="QTT2089" s="2206"/>
      <c r="QTU2089" s="2206"/>
      <c r="QTV2089" s="2206"/>
      <c r="QTW2089" s="2206"/>
      <c r="QTX2089" s="2206"/>
      <c r="QTY2089" s="2206"/>
      <c r="QTZ2089" s="2206"/>
      <c r="QUA2089" s="2206"/>
      <c r="QUB2089" s="2206"/>
      <c r="QUC2089" s="2206"/>
      <c r="QUD2089" s="2206"/>
      <c r="QUE2089" s="2206"/>
      <c r="QUF2089" s="2206"/>
      <c r="QUG2089" s="2206"/>
      <c r="QUH2089" s="2206"/>
      <c r="QUI2089" s="2206"/>
      <c r="QUJ2089" s="2206"/>
      <c r="QUK2089" s="2206"/>
      <c r="QUL2089" s="2206"/>
      <c r="QUM2089" s="2206"/>
      <c r="QUN2089" s="2206"/>
      <c r="QUO2089" s="2206"/>
      <c r="QUP2089" s="2206"/>
      <c r="QUQ2089" s="2206"/>
      <c r="QUR2089" s="2206"/>
      <c r="QUS2089" s="2206"/>
      <c r="QUT2089" s="2206"/>
      <c r="QUU2089" s="2206"/>
      <c r="QUV2089" s="2206"/>
      <c r="QUW2089" s="2206"/>
      <c r="QUX2089" s="2206"/>
      <c r="QUY2089" s="2206"/>
      <c r="QUZ2089" s="2206"/>
      <c r="QVA2089" s="2206"/>
      <c r="QVB2089" s="2206"/>
      <c r="QVC2089" s="2206"/>
      <c r="QVD2089" s="2206"/>
      <c r="QVE2089" s="2206"/>
      <c r="QVF2089" s="2206"/>
      <c r="QVG2089" s="2206"/>
      <c r="QVH2089" s="2206"/>
      <c r="QVI2089" s="2206"/>
      <c r="QVJ2089" s="2206"/>
      <c r="QVK2089" s="2206"/>
      <c r="QVL2089" s="2206"/>
      <c r="QVM2089" s="2206"/>
      <c r="QVN2089" s="2206"/>
      <c r="QVO2089" s="2206"/>
      <c r="QVP2089" s="2206"/>
      <c r="QVQ2089" s="2206"/>
      <c r="QVR2089" s="2206"/>
      <c r="QVS2089" s="2206"/>
      <c r="QVT2089" s="2206"/>
      <c r="QVU2089" s="2206"/>
      <c r="QVV2089" s="2206"/>
      <c r="QVW2089" s="2206"/>
      <c r="QVX2089" s="2206"/>
      <c r="QVY2089" s="2206"/>
      <c r="QVZ2089" s="2206"/>
      <c r="QWA2089" s="2206"/>
      <c r="QWB2089" s="2206"/>
      <c r="QWC2089" s="2206"/>
      <c r="QWD2089" s="2206"/>
      <c r="QWE2089" s="2206"/>
      <c r="QWF2089" s="2206"/>
      <c r="QWG2089" s="2206"/>
      <c r="QWH2089" s="2206"/>
      <c r="QWI2089" s="2206"/>
      <c r="QWJ2089" s="2206"/>
      <c r="QWK2089" s="2206"/>
      <c r="QWL2089" s="2206"/>
      <c r="QWM2089" s="2206"/>
      <c r="QWN2089" s="2206"/>
      <c r="QWO2089" s="2206"/>
      <c r="QWP2089" s="2206"/>
      <c r="QWQ2089" s="2206"/>
      <c r="QWR2089" s="2206"/>
      <c r="QWS2089" s="2206"/>
      <c r="QWT2089" s="2206"/>
      <c r="QWU2089" s="2206"/>
      <c r="QWV2089" s="2206"/>
      <c r="QWW2089" s="2206"/>
      <c r="QWX2089" s="2206"/>
      <c r="QWY2089" s="2206"/>
      <c r="QWZ2089" s="2206"/>
      <c r="QXA2089" s="2206"/>
      <c r="QXB2089" s="2206"/>
      <c r="QXC2089" s="2206"/>
      <c r="QXD2089" s="2206"/>
      <c r="QXE2089" s="2206"/>
      <c r="QXF2089" s="2206"/>
      <c r="QXG2089" s="2206"/>
      <c r="QXH2089" s="2206"/>
      <c r="QXI2089" s="2206"/>
      <c r="QXJ2089" s="2206"/>
      <c r="QXK2089" s="2206"/>
      <c r="QXL2089" s="2206"/>
      <c r="QXM2089" s="2206"/>
      <c r="QXN2089" s="2206"/>
      <c r="QXO2089" s="2206"/>
      <c r="QXP2089" s="2206"/>
      <c r="QXQ2089" s="2206"/>
      <c r="QXR2089" s="2206"/>
      <c r="QXS2089" s="2206"/>
      <c r="QXT2089" s="2206"/>
      <c r="QXU2089" s="2206"/>
      <c r="QXV2089" s="2206"/>
      <c r="QXW2089" s="2206"/>
      <c r="QXX2089" s="2206"/>
      <c r="QXY2089" s="2206"/>
      <c r="QXZ2089" s="2206"/>
      <c r="QYA2089" s="2206"/>
      <c r="QYB2089" s="2206"/>
      <c r="QYC2089" s="2206"/>
      <c r="QYD2089" s="2206"/>
      <c r="QYE2089" s="2206"/>
      <c r="QYF2089" s="2206"/>
      <c r="QYG2089" s="2206"/>
      <c r="QYH2089" s="2206"/>
      <c r="QYI2089" s="2206"/>
      <c r="QYJ2089" s="2206"/>
      <c r="QYK2089" s="2206"/>
      <c r="QYL2089" s="2206"/>
      <c r="QYM2089" s="2206"/>
      <c r="QYN2089" s="2206"/>
      <c r="QYO2089" s="2206"/>
      <c r="QYP2089" s="2206"/>
      <c r="QYQ2089" s="2206"/>
      <c r="QYR2089" s="2206"/>
      <c r="QYS2089" s="2206"/>
      <c r="QYT2089" s="2206"/>
      <c r="QYU2089" s="2206"/>
      <c r="QYV2089" s="2206"/>
      <c r="QYW2089" s="2206"/>
      <c r="QYX2089" s="2206"/>
      <c r="QYY2089" s="2206"/>
      <c r="QYZ2089" s="2206"/>
      <c r="QZA2089" s="2206"/>
      <c r="QZB2089" s="2206"/>
      <c r="QZC2089" s="2206"/>
      <c r="QZD2089" s="2206"/>
      <c r="QZE2089" s="2206"/>
      <c r="QZF2089" s="2206"/>
      <c r="QZG2089" s="2206"/>
      <c r="QZH2089" s="2206"/>
      <c r="QZI2089" s="2206"/>
      <c r="QZJ2089" s="2206"/>
      <c r="QZK2089" s="2206"/>
      <c r="QZL2089" s="2206"/>
      <c r="QZM2089" s="2206"/>
      <c r="QZN2089" s="2206"/>
      <c r="QZO2089" s="2206"/>
      <c r="QZP2089" s="2206"/>
      <c r="QZQ2089" s="2206"/>
      <c r="QZR2089" s="2206"/>
      <c r="QZS2089" s="2206"/>
      <c r="QZT2089" s="2206"/>
      <c r="QZU2089" s="2206"/>
      <c r="QZV2089" s="2206"/>
      <c r="QZW2089" s="2206"/>
      <c r="QZX2089" s="2206"/>
      <c r="QZY2089" s="2206"/>
      <c r="QZZ2089" s="2206"/>
      <c r="RAA2089" s="2206"/>
      <c r="RAB2089" s="2206"/>
      <c r="RAC2089" s="2206"/>
      <c r="RAD2089" s="2206"/>
      <c r="RAE2089" s="2206"/>
      <c r="RAF2089" s="2206"/>
      <c r="RAG2089" s="2206"/>
      <c r="RAH2089" s="2206"/>
      <c r="RAI2089" s="2206"/>
      <c r="RAJ2089" s="2206"/>
      <c r="RAK2089" s="2206"/>
      <c r="RAL2089" s="2206"/>
      <c r="RAM2089" s="2206"/>
      <c r="RAN2089" s="2206"/>
      <c r="RAO2089" s="2206"/>
      <c r="RAP2089" s="2206"/>
      <c r="RAQ2089" s="2206"/>
      <c r="RAR2089" s="2206"/>
      <c r="RAS2089" s="2206"/>
      <c r="RAT2089" s="2206"/>
      <c r="RAU2089" s="2206"/>
      <c r="RAV2089" s="2206"/>
      <c r="RAW2089" s="2206"/>
      <c r="RAX2089" s="2206"/>
      <c r="RAY2089" s="2206"/>
      <c r="RAZ2089" s="2206"/>
      <c r="RBA2089" s="2206"/>
      <c r="RBB2089" s="2206"/>
      <c r="RBC2089" s="2206"/>
      <c r="RBD2089" s="2206"/>
      <c r="RBE2089" s="2206"/>
      <c r="RBF2089" s="2206"/>
      <c r="RBG2089" s="2206"/>
      <c r="RBH2089" s="2206"/>
      <c r="RBI2089" s="2206"/>
      <c r="RBJ2089" s="2206"/>
      <c r="RBK2089" s="2206"/>
      <c r="RBL2089" s="2206"/>
      <c r="RBM2089" s="2206"/>
      <c r="RBN2089" s="2206"/>
      <c r="RBO2089" s="2206"/>
      <c r="RBP2089" s="2206"/>
      <c r="RBQ2089" s="2206"/>
      <c r="RBR2089" s="2206"/>
      <c r="RBS2089" s="2206"/>
      <c r="RBT2089" s="2206"/>
      <c r="RBU2089" s="2206"/>
      <c r="RBV2089" s="2206"/>
      <c r="RBW2089" s="2206"/>
      <c r="RBX2089" s="2206"/>
      <c r="RBY2089" s="2206"/>
      <c r="RBZ2089" s="2206"/>
      <c r="RCA2089" s="2206"/>
      <c r="RCB2089" s="2206"/>
      <c r="RCC2089" s="2206"/>
      <c r="RCD2089" s="2206"/>
      <c r="RCE2089" s="2206"/>
      <c r="RCF2089" s="2206"/>
      <c r="RCG2089" s="2206"/>
      <c r="RCH2089" s="2206"/>
      <c r="RCI2089" s="2206"/>
      <c r="RCJ2089" s="2206"/>
      <c r="RCK2089" s="2206"/>
      <c r="RCL2089" s="2206"/>
      <c r="RCM2089" s="2206"/>
      <c r="RCN2089" s="2206"/>
      <c r="RCO2089" s="2206"/>
      <c r="RCP2089" s="2206"/>
      <c r="RCQ2089" s="2206"/>
      <c r="RCR2089" s="2206"/>
      <c r="RCS2089" s="2206"/>
      <c r="RCT2089" s="2206"/>
      <c r="RCU2089" s="2206"/>
      <c r="RCV2089" s="2206"/>
      <c r="RCW2089" s="2206"/>
      <c r="RCX2089" s="2206"/>
      <c r="RCY2089" s="2206"/>
      <c r="RCZ2089" s="2206"/>
      <c r="RDA2089" s="2206"/>
      <c r="RDB2089" s="2206"/>
      <c r="RDC2089" s="2206"/>
      <c r="RDD2089" s="2206"/>
      <c r="RDE2089" s="2206"/>
      <c r="RDF2089" s="2206"/>
      <c r="RDG2089" s="2206"/>
      <c r="RDH2089" s="2206"/>
      <c r="RDI2089" s="2206"/>
      <c r="RDJ2089" s="2206"/>
      <c r="RDK2089" s="2206"/>
      <c r="RDL2089" s="2206"/>
      <c r="RDM2089" s="2206"/>
      <c r="RDN2089" s="2206"/>
      <c r="RDO2089" s="2206"/>
      <c r="RDP2089" s="2206"/>
      <c r="RDQ2089" s="2206"/>
      <c r="RDR2089" s="2206"/>
      <c r="RDS2089" s="2206"/>
      <c r="RDT2089" s="2206"/>
      <c r="RDU2089" s="2206"/>
      <c r="RDV2089" s="2206"/>
      <c r="RDW2089" s="2206"/>
      <c r="RDX2089" s="2206"/>
      <c r="RDY2089" s="2206"/>
      <c r="RDZ2089" s="2206"/>
      <c r="REA2089" s="2206"/>
      <c r="REB2089" s="2206"/>
      <c r="REC2089" s="2206"/>
      <c r="RED2089" s="2206"/>
      <c r="REE2089" s="2206"/>
      <c r="REF2089" s="2206"/>
      <c r="REG2089" s="2206"/>
      <c r="REH2089" s="2206"/>
      <c r="REI2089" s="2206"/>
      <c r="REJ2089" s="2206"/>
      <c r="REK2089" s="2206"/>
      <c r="REL2089" s="2206"/>
      <c r="REM2089" s="2206"/>
      <c r="REN2089" s="2206"/>
      <c r="REO2089" s="2206"/>
      <c r="REP2089" s="2206"/>
      <c r="REQ2089" s="2206"/>
      <c r="RER2089" s="2206"/>
      <c r="RES2089" s="2206"/>
      <c r="RET2089" s="2206"/>
      <c r="REU2089" s="2206"/>
      <c r="REV2089" s="2206"/>
      <c r="REW2089" s="2206"/>
      <c r="REX2089" s="2206"/>
      <c r="REY2089" s="2206"/>
      <c r="REZ2089" s="2206"/>
      <c r="RFA2089" s="2206"/>
      <c r="RFB2089" s="2206"/>
      <c r="RFC2089" s="2206"/>
      <c r="RFD2089" s="2206"/>
      <c r="RFE2089" s="2206"/>
      <c r="RFF2089" s="2206"/>
      <c r="RFG2089" s="2206"/>
      <c r="RFH2089" s="2206"/>
      <c r="RFI2089" s="2206"/>
      <c r="RFJ2089" s="2206"/>
      <c r="RFK2089" s="2206"/>
      <c r="RFL2089" s="2206"/>
      <c r="RFM2089" s="2206"/>
      <c r="RFN2089" s="2206"/>
      <c r="RFO2089" s="2206"/>
      <c r="RFP2089" s="2206"/>
      <c r="RFQ2089" s="2206"/>
      <c r="RFR2089" s="2206"/>
      <c r="RFS2089" s="2206"/>
      <c r="RFT2089" s="2206"/>
      <c r="RFU2089" s="2206"/>
      <c r="RFV2089" s="2206"/>
      <c r="RFW2089" s="2206"/>
      <c r="RFX2089" s="2206"/>
      <c r="RFY2089" s="2206"/>
      <c r="RFZ2089" s="2206"/>
      <c r="RGA2089" s="2206"/>
      <c r="RGB2089" s="2206"/>
      <c r="RGC2089" s="2206"/>
      <c r="RGD2089" s="2206"/>
      <c r="RGE2089" s="2206"/>
      <c r="RGF2089" s="2206"/>
      <c r="RGG2089" s="2206"/>
      <c r="RGH2089" s="2206"/>
      <c r="RGI2089" s="2206"/>
      <c r="RGJ2089" s="2206"/>
      <c r="RGK2089" s="2206"/>
      <c r="RGL2089" s="2206"/>
      <c r="RGM2089" s="2206"/>
      <c r="RGN2089" s="2206"/>
      <c r="RGO2089" s="2206"/>
      <c r="RGP2089" s="2206"/>
      <c r="RGQ2089" s="2206"/>
      <c r="RGR2089" s="2206"/>
      <c r="RGS2089" s="2206"/>
      <c r="RGT2089" s="2206"/>
      <c r="RGU2089" s="2206"/>
      <c r="RGV2089" s="2206"/>
      <c r="RGW2089" s="2206"/>
      <c r="RGX2089" s="2206"/>
      <c r="RGY2089" s="2206"/>
      <c r="RGZ2089" s="2206"/>
      <c r="RHA2089" s="2206"/>
      <c r="RHB2089" s="2206"/>
      <c r="RHC2089" s="2206"/>
      <c r="RHD2089" s="2206"/>
      <c r="RHE2089" s="2206"/>
      <c r="RHF2089" s="2206"/>
      <c r="RHG2089" s="2206"/>
      <c r="RHH2089" s="2206"/>
      <c r="RHI2089" s="2206"/>
      <c r="RHJ2089" s="2206"/>
      <c r="RHK2089" s="2206"/>
      <c r="RHL2089" s="2206"/>
      <c r="RHM2089" s="2206"/>
      <c r="RHN2089" s="2206"/>
      <c r="RHO2089" s="2206"/>
      <c r="RHP2089" s="2206"/>
      <c r="RHQ2089" s="2206"/>
      <c r="RHR2089" s="2206"/>
      <c r="RHS2089" s="2206"/>
      <c r="RHT2089" s="2206"/>
      <c r="RHU2089" s="2206"/>
      <c r="RHV2089" s="2206"/>
      <c r="RHW2089" s="2206"/>
      <c r="RHX2089" s="2206"/>
      <c r="RHY2089" s="2206"/>
      <c r="RHZ2089" s="2206"/>
      <c r="RIA2089" s="2206"/>
      <c r="RIB2089" s="2206"/>
      <c r="RIC2089" s="2206"/>
      <c r="RID2089" s="2206"/>
      <c r="RIE2089" s="2206"/>
      <c r="RIF2089" s="2206"/>
      <c r="RIG2089" s="2206"/>
      <c r="RIH2089" s="2206"/>
      <c r="RII2089" s="2206"/>
      <c r="RIJ2089" s="2206"/>
      <c r="RIK2089" s="2206"/>
      <c r="RIL2089" s="2206"/>
      <c r="RIM2089" s="2206"/>
      <c r="RIN2089" s="2206"/>
      <c r="RIO2089" s="2206"/>
      <c r="RIP2089" s="2206"/>
      <c r="RIQ2089" s="2206"/>
      <c r="RIR2089" s="2206"/>
      <c r="RIS2089" s="2206"/>
      <c r="RIT2089" s="2206"/>
      <c r="RIU2089" s="2206"/>
      <c r="RIV2089" s="2206"/>
      <c r="RIW2089" s="2206"/>
      <c r="RIX2089" s="2206"/>
      <c r="RIY2089" s="2206"/>
      <c r="RIZ2089" s="2206"/>
      <c r="RJA2089" s="2206"/>
      <c r="RJB2089" s="2206"/>
      <c r="RJC2089" s="2206"/>
      <c r="RJD2089" s="2206"/>
      <c r="RJE2089" s="2206"/>
      <c r="RJF2089" s="2206"/>
      <c r="RJG2089" s="2206"/>
      <c r="RJH2089" s="2206"/>
      <c r="RJI2089" s="2206"/>
      <c r="RJJ2089" s="2206"/>
      <c r="RJK2089" s="2206"/>
      <c r="RJL2089" s="2206"/>
      <c r="RJM2089" s="2206"/>
      <c r="RJN2089" s="2206"/>
      <c r="RJO2089" s="2206"/>
      <c r="RJP2089" s="2206"/>
      <c r="RJQ2089" s="2206"/>
      <c r="RJR2089" s="2206"/>
      <c r="RJS2089" s="2206"/>
      <c r="RJT2089" s="2206"/>
      <c r="RJU2089" s="2206"/>
      <c r="RJV2089" s="2206"/>
      <c r="RJW2089" s="2206"/>
      <c r="RJX2089" s="2206"/>
      <c r="RJY2089" s="2206"/>
      <c r="RJZ2089" s="2206"/>
      <c r="RKA2089" s="2206"/>
      <c r="RKB2089" s="2206"/>
      <c r="RKC2089" s="2206"/>
      <c r="RKD2089" s="2206"/>
      <c r="RKE2089" s="2206"/>
      <c r="RKF2089" s="2206"/>
      <c r="RKG2089" s="2206"/>
      <c r="RKH2089" s="2206"/>
      <c r="RKI2089" s="2206"/>
      <c r="RKJ2089" s="2206"/>
      <c r="RKK2089" s="2206"/>
      <c r="RKL2089" s="2206"/>
      <c r="RKM2089" s="2206"/>
      <c r="RKN2089" s="2206"/>
      <c r="RKO2089" s="2206"/>
      <c r="RKP2089" s="2206"/>
      <c r="RKQ2089" s="2206"/>
      <c r="RKR2089" s="2206"/>
      <c r="RKS2089" s="2206"/>
      <c r="RKT2089" s="2206"/>
      <c r="RKU2089" s="2206"/>
      <c r="RKV2089" s="2206"/>
      <c r="RKW2089" s="2206"/>
      <c r="RKX2089" s="2206"/>
      <c r="RKY2089" s="2206"/>
      <c r="RKZ2089" s="2206"/>
      <c r="RLA2089" s="2206"/>
      <c r="RLB2089" s="2206"/>
      <c r="RLC2089" s="2206"/>
      <c r="RLD2089" s="2206"/>
      <c r="RLE2089" s="2206"/>
      <c r="RLF2089" s="2206"/>
      <c r="RLG2089" s="2206"/>
      <c r="RLH2089" s="2206"/>
      <c r="RLI2089" s="2206"/>
      <c r="RLJ2089" s="2206"/>
      <c r="RLK2089" s="2206"/>
      <c r="RLL2089" s="2206"/>
      <c r="RLM2089" s="2206"/>
      <c r="RLN2089" s="2206"/>
      <c r="RLO2089" s="2206"/>
      <c r="RLP2089" s="2206"/>
      <c r="RLQ2089" s="2206"/>
      <c r="RLR2089" s="2206"/>
      <c r="RLS2089" s="2206"/>
      <c r="RLT2089" s="2206"/>
      <c r="RLU2089" s="2206"/>
      <c r="RLV2089" s="2206"/>
      <c r="RLW2089" s="2206"/>
      <c r="RLX2089" s="2206"/>
      <c r="RLY2089" s="2206"/>
      <c r="RLZ2089" s="2206"/>
      <c r="RMA2089" s="2206"/>
      <c r="RMB2089" s="2206"/>
      <c r="RMC2089" s="2206"/>
      <c r="RMD2089" s="2206"/>
      <c r="RME2089" s="2206"/>
      <c r="RMF2089" s="2206"/>
      <c r="RMG2089" s="2206"/>
      <c r="RMH2089" s="2206"/>
      <c r="RMI2089" s="2206"/>
      <c r="RMJ2089" s="2206"/>
      <c r="RMK2089" s="2206"/>
      <c r="RML2089" s="2206"/>
      <c r="RMM2089" s="2206"/>
      <c r="RMN2089" s="2206"/>
      <c r="RMO2089" s="2206"/>
      <c r="RMP2089" s="2206"/>
      <c r="RMQ2089" s="2206"/>
      <c r="RMR2089" s="2206"/>
      <c r="RMS2089" s="2206"/>
      <c r="RMT2089" s="2206"/>
      <c r="RMU2089" s="2206"/>
      <c r="RMV2089" s="2206"/>
      <c r="RMW2089" s="2206"/>
      <c r="RMX2089" s="2206"/>
      <c r="RMY2089" s="2206"/>
      <c r="RMZ2089" s="2206"/>
      <c r="RNA2089" s="2206"/>
      <c r="RNB2089" s="2206"/>
      <c r="RNC2089" s="2206"/>
      <c r="RND2089" s="2206"/>
      <c r="RNE2089" s="2206"/>
      <c r="RNF2089" s="2206"/>
      <c r="RNG2089" s="2206"/>
      <c r="RNH2089" s="2206"/>
      <c r="RNI2089" s="2206"/>
      <c r="RNJ2089" s="2206"/>
      <c r="RNK2089" s="2206"/>
      <c r="RNL2089" s="2206"/>
      <c r="RNM2089" s="2206"/>
      <c r="RNN2089" s="2206"/>
      <c r="RNO2089" s="2206"/>
      <c r="RNP2089" s="2206"/>
      <c r="RNQ2089" s="2206"/>
      <c r="RNR2089" s="2206"/>
      <c r="RNS2089" s="2206"/>
      <c r="RNT2089" s="2206"/>
      <c r="RNU2089" s="2206"/>
      <c r="RNV2089" s="2206"/>
      <c r="RNW2089" s="2206"/>
      <c r="RNX2089" s="2206"/>
      <c r="RNY2089" s="2206"/>
      <c r="RNZ2089" s="2206"/>
      <c r="ROA2089" s="2206"/>
      <c r="ROB2089" s="2206"/>
      <c r="ROC2089" s="2206"/>
      <c r="ROD2089" s="2206"/>
      <c r="ROE2089" s="2206"/>
      <c r="ROF2089" s="2206"/>
      <c r="ROG2089" s="2206"/>
      <c r="ROH2089" s="2206"/>
      <c r="ROI2089" s="2206"/>
      <c r="ROJ2089" s="2206"/>
      <c r="ROK2089" s="2206"/>
      <c r="ROL2089" s="2206"/>
      <c r="ROM2089" s="2206"/>
      <c r="RON2089" s="2206"/>
      <c r="ROO2089" s="2206"/>
      <c r="ROP2089" s="2206"/>
      <c r="ROQ2089" s="2206"/>
      <c r="ROR2089" s="2206"/>
      <c r="ROS2089" s="2206"/>
      <c r="ROT2089" s="2206"/>
      <c r="ROU2089" s="2206"/>
      <c r="ROV2089" s="2206"/>
      <c r="ROW2089" s="2206"/>
      <c r="ROX2089" s="2206"/>
      <c r="ROY2089" s="2206"/>
      <c r="ROZ2089" s="2206"/>
      <c r="RPA2089" s="2206"/>
      <c r="RPB2089" s="2206"/>
      <c r="RPC2089" s="2206"/>
      <c r="RPD2089" s="2206"/>
      <c r="RPE2089" s="2206"/>
      <c r="RPF2089" s="2206"/>
      <c r="RPG2089" s="2206"/>
      <c r="RPH2089" s="2206"/>
      <c r="RPI2089" s="2206"/>
      <c r="RPJ2089" s="2206"/>
      <c r="RPK2089" s="2206"/>
      <c r="RPL2089" s="2206"/>
      <c r="RPM2089" s="2206"/>
      <c r="RPN2089" s="2206"/>
      <c r="RPO2089" s="2206"/>
      <c r="RPP2089" s="2206"/>
      <c r="RPQ2089" s="2206"/>
      <c r="RPR2089" s="2206"/>
      <c r="RPS2089" s="2206"/>
      <c r="RPT2089" s="2206"/>
      <c r="RPU2089" s="2206"/>
      <c r="RPV2089" s="2206"/>
      <c r="RPW2089" s="2206"/>
      <c r="RPX2089" s="2206"/>
      <c r="RPY2089" s="2206"/>
      <c r="RPZ2089" s="2206"/>
      <c r="RQA2089" s="2206"/>
      <c r="RQB2089" s="2206"/>
      <c r="RQC2089" s="2206"/>
      <c r="RQD2089" s="2206"/>
      <c r="RQE2089" s="2206"/>
      <c r="RQF2089" s="2206"/>
      <c r="RQG2089" s="2206"/>
      <c r="RQH2089" s="2206"/>
      <c r="RQI2089" s="2206"/>
      <c r="RQJ2089" s="2206"/>
      <c r="RQK2089" s="2206"/>
      <c r="RQL2089" s="2206"/>
      <c r="RQM2089" s="2206"/>
      <c r="RQN2089" s="2206"/>
      <c r="RQO2089" s="2206"/>
      <c r="RQP2089" s="2206"/>
      <c r="RQQ2089" s="2206"/>
      <c r="RQR2089" s="2206"/>
      <c r="RQS2089" s="2206"/>
      <c r="RQT2089" s="2206"/>
      <c r="RQU2089" s="2206"/>
      <c r="RQV2089" s="2206"/>
      <c r="RQW2089" s="2206"/>
      <c r="RQX2089" s="2206"/>
      <c r="RQY2089" s="2206"/>
      <c r="RQZ2089" s="2206"/>
      <c r="RRA2089" s="2206"/>
      <c r="RRB2089" s="2206"/>
      <c r="RRC2089" s="2206"/>
      <c r="RRD2089" s="2206"/>
      <c r="RRE2089" s="2206"/>
      <c r="RRF2089" s="2206"/>
      <c r="RRG2089" s="2206"/>
      <c r="RRH2089" s="2206"/>
      <c r="RRI2089" s="2206"/>
      <c r="RRJ2089" s="2206"/>
      <c r="RRK2089" s="2206"/>
      <c r="RRL2089" s="2206"/>
      <c r="RRM2089" s="2206"/>
      <c r="RRN2089" s="2206"/>
      <c r="RRO2089" s="2206"/>
      <c r="RRP2089" s="2206"/>
      <c r="RRQ2089" s="2206"/>
      <c r="RRR2089" s="2206"/>
      <c r="RRS2089" s="2206"/>
      <c r="RRT2089" s="2206"/>
      <c r="RRU2089" s="2206"/>
      <c r="RRV2089" s="2206"/>
      <c r="RRW2089" s="2206"/>
      <c r="RRX2089" s="2206"/>
      <c r="RRY2089" s="2206"/>
      <c r="RRZ2089" s="2206"/>
      <c r="RSA2089" s="2206"/>
      <c r="RSB2089" s="2206"/>
      <c r="RSC2089" s="2206"/>
      <c r="RSD2089" s="2206"/>
      <c r="RSE2089" s="2206"/>
      <c r="RSF2089" s="2206"/>
      <c r="RSG2089" s="2206"/>
      <c r="RSH2089" s="2206"/>
      <c r="RSI2089" s="2206"/>
      <c r="RSJ2089" s="2206"/>
      <c r="RSK2089" s="2206"/>
      <c r="RSL2089" s="2206"/>
      <c r="RSM2089" s="2206"/>
      <c r="RSN2089" s="2206"/>
      <c r="RSO2089" s="2206"/>
      <c r="RSP2089" s="2206"/>
      <c r="RSQ2089" s="2206"/>
      <c r="RSR2089" s="2206"/>
      <c r="RSS2089" s="2206"/>
      <c r="RST2089" s="2206"/>
      <c r="RSU2089" s="2206"/>
      <c r="RSV2089" s="2206"/>
      <c r="RSW2089" s="2206"/>
      <c r="RSX2089" s="2206"/>
      <c r="RSY2089" s="2206"/>
      <c r="RSZ2089" s="2206"/>
      <c r="RTA2089" s="2206"/>
      <c r="RTB2089" s="2206"/>
      <c r="RTC2089" s="2206"/>
      <c r="RTD2089" s="2206"/>
      <c r="RTE2089" s="2206"/>
      <c r="RTF2089" s="2206"/>
      <c r="RTG2089" s="2206"/>
      <c r="RTH2089" s="2206"/>
      <c r="RTI2089" s="2206"/>
      <c r="RTJ2089" s="2206"/>
      <c r="RTK2089" s="2206"/>
      <c r="RTL2089" s="2206"/>
      <c r="RTM2089" s="2206"/>
      <c r="RTN2089" s="2206"/>
      <c r="RTO2089" s="2206"/>
      <c r="RTP2089" s="2206"/>
      <c r="RTQ2089" s="2206"/>
      <c r="RTR2089" s="2206"/>
      <c r="RTS2089" s="2206"/>
      <c r="RTT2089" s="2206"/>
      <c r="RTU2089" s="2206"/>
      <c r="RTV2089" s="2206"/>
      <c r="RTW2089" s="2206"/>
      <c r="RTX2089" s="2206"/>
      <c r="RTY2089" s="2206"/>
      <c r="RTZ2089" s="2206"/>
      <c r="RUA2089" s="2206"/>
      <c r="RUB2089" s="2206"/>
      <c r="RUC2089" s="2206"/>
      <c r="RUD2089" s="2206"/>
      <c r="RUE2089" s="2206"/>
      <c r="RUF2089" s="2206"/>
      <c r="RUG2089" s="2206"/>
      <c r="RUH2089" s="2206"/>
      <c r="RUI2089" s="2206"/>
      <c r="RUJ2089" s="2206"/>
      <c r="RUK2089" s="2206"/>
      <c r="RUL2089" s="2206"/>
      <c r="RUM2089" s="2206"/>
      <c r="RUN2089" s="2206"/>
      <c r="RUO2089" s="2206"/>
      <c r="RUP2089" s="2206"/>
      <c r="RUQ2089" s="2206"/>
      <c r="RUR2089" s="2206"/>
      <c r="RUS2089" s="2206"/>
      <c r="RUT2089" s="2206"/>
      <c r="RUU2089" s="2206"/>
      <c r="RUV2089" s="2206"/>
      <c r="RUW2089" s="2206"/>
      <c r="RUX2089" s="2206"/>
      <c r="RUY2089" s="2206"/>
      <c r="RUZ2089" s="2206"/>
      <c r="RVA2089" s="2206"/>
      <c r="RVB2089" s="2206"/>
      <c r="RVC2089" s="2206"/>
      <c r="RVD2089" s="2206"/>
      <c r="RVE2089" s="2206"/>
      <c r="RVF2089" s="2206"/>
      <c r="RVG2089" s="2206"/>
      <c r="RVH2089" s="2206"/>
      <c r="RVI2089" s="2206"/>
      <c r="RVJ2089" s="2206"/>
      <c r="RVK2089" s="2206"/>
      <c r="RVL2089" s="2206"/>
      <c r="RVM2089" s="2206"/>
      <c r="RVN2089" s="2206"/>
      <c r="RVO2089" s="2206"/>
      <c r="RVP2089" s="2206"/>
      <c r="RVQ2089" s="2206"/>
      <c r="RVR2089" s="2206"/>
      <c r="RVS2089" s="2206"/>
      <c r="RVT2089" s="2206"/>
      <c r="RVU2089" s="2206"/>
      <c r="RVV2089" s="2206"/>
      <c r="RVW2089" s="2206"/>
      <c r="RVX2089" s="2206"/>
      <c r="RVY2089" s="2206"/>
      <c r="RVZ2089" s="2206"/>
      <c r="RWA2089" s="2206"/>
      <c r="RWB2089" s="2206"/>
      <c r="RWC2089" s="2206"/>
      <c r="RWD2089" s="2206"/>
      <c r="RWE2089" s="2206"/>
      <c r="RWF2089" s="2206"/>
      <c r="RWG2089" s="2206"/>
      <c r="RWH2089" s="2206"/>
      <c r="RWI2089" s="2206"/>
      <c r="RWJ2089" s="2206"/>
      <c r="RWK2089" s="2206"/>
      <c r="RWL2089" s="2206"/>
      <c r="RWM2089" s="2206"/>
      <c r="RWN2089" s="2206"/>
      <c r="RWO2089" s="2206"/>
      <c r="RWP2089" s="2206"/>
      <c r="RWQ2089" s="2206"/>
      <c r="RWR2089" s="2206"/>
      <c r="RWS2089" s="2206"/>
      <c r="RWT2089" s="2206"/>
      <c r="RWU2089" s="2206"/>
      <c r="RWV2089" s="2206"/>
      <c r="RWW2089" s="2206"/>
      <c r="RWX2089" s="2206"/>
      <c r="RWY2089" s="2206"/>
      <c r="RWZ2089" s="2206"/>
      <c r="RXA2089" s="2206"/>
      <c r="RXB2089" s="2206"/>
      <c r="RXC2089" s="2206"/>
      <c r="RXD2089" s="2206"/>
      <c r="RXE2089" s="2206"/>
      <c r="RXF2089" s="2206"/>
      <c r="RXG2089" s="2206"/>
      <c r="RXH2089" s="2206"/>
      <c r="RXI2089" s="2206"/>
      <c r="RXJ2089" s="2206"/>
      <c r="RXK2089" s="2206"/>
      <c r="RXL2089" s="2206"/>
      <c r="RXM2089" s="2206"/>
      <c r="RXN2089" s="2206"/>
      <c r="RXO2089" s="2206"/>
      <c r="RXP2089" s="2206"/>
      <c r="RXQ2089" s="2206"/>
      <c r="RXR2089" s="2206"/>
      <c r="RXS2089" s="2206"/>
      <c r="RXT2089" s="2206"/>
      <c r="RXU2089" s="2206"/>
      <c r="RXV2089" s="2206"/>
      <c r="RXW2089" s="2206"/>
      <c r="RXX2089" s="2206"/>
      <c r="RXY2089" s="2206"/>
      <c r="RXZ2089" s="2206"/>
      <c r="RYA2089" s="2206"/>
      <c r="RYB2089" s="2206"/>
      <c r="RYC2089" s="2206"/>
      <c r="RYD2089" s="2206"/>
      <c r="RYE2089" s="2206"/>
      <c r="RYF2089" s="2206"/>
      <c r="RYG2089" s="2206"/>
      <c r="RYH2089" s="2206"/>
      <c r="RYI2089" s="2206"/>
      <c r="RYJ2089" s="2206"/>
      <c r="RYK2089" s="2206"/>
      <c r="RYL2089" s="2206"/>
      <c r="RYM2089" s="2206"/>
      <c r="RYN2089" s="2206"/>
      <c r="RYO2089" s="2206"/>
      <c r="RYP2089" s="2206"/>
      <c r="RYQ2089" s="2206"/>
      <c r="RYR2089" s="2206"/>
      <c r="RYS2089" s="2206"/>
      <c r="RYT2089" s="2206"/>
      <c r="RYU2089" s="2206"/>
      <c r="RYV2089" s="2206"/>
      <c r="RYW2089" s="2206"/>
      <c r="RYX2089" s="2206"/>
      <c r="RYY2089" s="2206"/>
      <c r="RYZ2089" s="2206"/>
      <c r="RZA2089" s="2206"/>
      <c r="RZB2089" s="2206"/>
      <c r="RZC2089" s="2206"/>
      <c r="RZD2089" s="2206"/>
      <c r="RZE2089" s="2206"/>
      <c r="RZF2089" s="2206"/>
      <c r="RZG2089" s="2206"/>
      <c r="RZH2089" s="2206"/>
      <c r="RZI2089" s="2206"/>
      <c r="RZJ2089" s="2206"/>
      <c r="RZK2089" s="2206"/>
      <c r="RZL2089" s="2206"/>
      <c r="RZM2089" s="2206"/>
      <c r="RZN2089" s="2206"/>
      <c r="RZO2089" s="2206"/>
      <c r="RZP2089" s="2206"/>
      <c r="RZQ2089" s="2206"/>
      <c r="RZR2089" s="2206"/>
      <c r="RZS2089" s="2206"/>
      <c r="RZT2089" s="2206"/>
      <c r="RZU2089" s="2206"/>
      <c r="RZV2089" s="2206"/>
      <c r="RZW2089" s="2206"/>
      <c r="RZX2089" s="2206"/>
      <c r="RZY2089" s="2206"/>
      <c r="RZZ2089" s="2206"/>
      <c r="SAA2089" s="2206"/>
      <c r="SAB2089" s="2206"/>
      <c r="SAC2089" s="2206"/>
      <c r="SAD2089" s="2206"/>
      <c r="SAE2089" s="2206"/>
      <c r="SAF2089" s="2206"/>
      <c r="SAG2089" s="2206"/>
      <c r="SAH2089" s="2206"/>
      <c r="SAI2089" s="2206"/>
      <c r="SAJ2089" s="2206"/>
      <c r="SAK2089" s="2206"/>
      <c r="SAL2089" s="2206"/>
      <c r="SAM2089" s="2206"/>
      <c r="SAN2089" s="2206"/>
      <c r="SAO2089" s="2206"/>
      <c r="SAP2089" s="2206"/>
      <c r="SAQ2089" s="2206"/>
      <c r="SAR2089" s="2206"/>
      <c r="SAS2089" s="2206"/>
      <c r="SAT2089" s="2206"/>
      <c r="SAU2089" s="2206"/>
      <c r="SAV2089" s="2206"/>
      <c r="SAW2089" s="2206"/>
      <c r="SAX2089" s="2206"/>
      <c r="SAY2089" s="2206"/>
      <c r="SAZ2089" s="2206"/>
      <c r="SBA2089" s="2206"/>
      <c r="SBB2089" s="2206"/>
      <c r="SBC2089" s="2206"/>
      <c r="SBD2089" s="2206"/>
      <c r="SBE2089" s="2206"/>
      <c r="SBF2089" s="2206"/>
      <c r="SBG2089" s="2206"/>
      <c r="SBH2089" s="2206"/>
      <c r="SBI2089" s="2206"/>
      <c r="SBJ2089" s="2206"/>
      <c r="SBK2089" s="2206"/>
      <c r="SBL2089" s="2206"/>
      <c r="SBM2089" s="2206"/>
      <c r="SBN2089" s="2206"/>
      <c r="SBO2089" s="2206"/>
      <c r="SBP2089" s="2206"/>
      <c r="SBQ2089" s="2206"/>
      <c r="SBR2089" s="2206"/>
      <c r="SBS2089" s="2206"/>
      <c r="SBT2089" s="2206"/>
      <c r="SBU2089" s="2206"/>
      <c r="SBV2089" s="2206"/>
      <c r="SBW2089" s="2206"/>
      <c r="SBX2089" s="2206"/>
      <c r="SBY2089" s="2206"/>
      <c r="SBZ2089" s="2206"/>
      <c r="SCA2089" s="2206"/>
      <c r="SCB2089" s="2206"/>
      <c r="SCC2089" s="2206"/>
      <c r="SCD2089" s="2206"/>
      <c r="SCE2089" s="2206"/>
      <c r="SCF2089" s="2206"/>
      <c r="SCG2089" s="2206"/>
      <c r="SCH2089" s="2206"/>
      <c r="SCI2089" s="2206"/>
      <c r="SCJ2089" s="2206"/>
      <c r="SCK2089" s="2206"/>
      <c r="SCL2089" s="2206"/>
      <c r="SCM2089" s="2206"/>
      <c r="SCN2089" s="2206"/>
      <c r="SCO2089" s="2206"/>
      <c r="SCP2089" s="2206"/>
      <c r="SCQ2089" s="2206"/>
      <c r="SCR2089" s="2206"/>
      <c r="SCS2089" s="2206"/>
      <c r="SCT2089" s="2206"/>
      <c r="SCU2089" s="2206"/>
      <c r="SCV2089" s="2206"/>
      <c r="SCW2089" s="2206"/>
      <c r="SCX2089" s="2206"/>
      <c r="SCY2089" s="2206"/>
      <c r="SCZ2089" s="2206"/>
      <c r="SDA2089" s="2206"/>
      <c r="SDB2089" s="2206"/>
      <c r="SDC2089" s="2206"/>
      <c r="SDD2089" s="2206"/>
      <c r="SDE2089" s="2206"/>
      <c r="SDF2089" s="2206"/>
      <c r="SDG2089" s="2206"/>
      <c r="SDH2089" s="2206"/>
      <c r="SDI2089" s="2206"/>
      <c r="SDJ2089" s="2206"/>
      <c r="SDK2089" s="2206"/>
      <c r="SDL2089" s="2206"/>
      <c r="SDM2089" s="2206"/>
      <c r="SDN2089" s="2206"/>
      <c r="SDO2089" s="2206"/>
      <c r="SDP2089" s="2206"/>
      <c r="SDQ2089" s="2206"/>
      <c r="SDR2089" s="2206"/>
      <c r="SDS2089" s="2206"/>
      <c r="SDT2089" s="2206"/>
      <c r="SDU2089" s="2206"/>
      <c r="SDV2089" s="2206"/>
      <c r="SDW2089" s="2206"/>
      <c r="SDX2089" s="2206"/>
      <c r="SDY2089" s="2206"/>
      <c r="SDZ2089" s="2206"/>
      <c r="SEA2089" s="2206"/>
      <c r="SEB2089" s="2206"/>
      <c r="SEC2089" s="2206"/>
      <c r="SED2089" s="2206"/>
      <c r="SEE2089" s="2206"/>
      <c r="SEF2089" s="2206"/>
      <c r="SEG2089" s="2206"/>
      <c r="SEH2089" s="2206"/>
      <c r="SEI2089" s="2206"/>
      <c r="SEJ2089" s="2206"/>
      <c r="SEK2089" s="2206"/>
      <c r="SEL2089" s="2206"/>
      <c r="SEM2089" s="2206"/>
      <c r="SEN2089" s="2206"/>
      <c r="SEO2089" s="2206"/>
      <c r="SEP2089" s="2206"/>
      <c r="SEQ2089" s="2206"/>
      <c r="SER2089" s="2206"/>
      <c r="SES2089" s="2206"/>
      <c r="SET2089" s="2206"/>
      <c r="SEU2089" s="2206"/>
      <c r="SEV2089" s="2206"/>
      <c r="SEW2089" s="2206"/>
      <c r="SEX2089" s="2206"/>
      <c r="SEY2089" s="2206"/>
      <c r="SEZ2089" s="2206"/>
      <c r="SFA2089" s="2206"/>
      <c r="SFB2089" s="2206"/>
      <c r="SFC2089" s="2206"/>
      <c r="SFD2089" s="2206"/>
      <c r="SFE2089" s="2206"/>
      <c r="SFF2089" s="2206"/>
      <c r="SFG2089" s="2206"/>
      <c r="SFH2089" s="2206"/>
      <c r="SFI2089" s="2206"/>
      <c r="SFJ2089" s="2206"/>
      <c r="SFK2089" s="2206"/>
      <c r="SFL2089" s="2206"/>
      <c r="SFM2089" s="2206"/>
      <c r="SFN2089" s="2206"/>
      <c r="SFO2089" s="2206"/>
      <c r="SFP2089" s="2206"/>
      <c r="SFQ2089" s="2206"/>
      <c r="SFR2089" s="2206"/>
      <c r="SFS2089" s="2206"/>
      <c r="SFT2089" s="2206"/>
      <c r="SFU2089" s="2206"/>
      <c r="SFV2089" s="2206"/>
      <c r="SFW2089" s="2206"/>
      <c r="SFX2089" s="2206"/>
      <c r="SFY2089" s="2206"/>
      <c r="SFZ2089" s="2206"/>
      <c r="SGA2089" s="2206"/>
      <c r="SGB2089" s="2206"/>
      <c r="SGC2089" s="2206"/>
      <c r="SGD2089" s="2206"/>
      <c r="SGE2089" s="2206"/>
      <c r="SGF2089" s="2206"/>
      <c r="SGG2089" s="2206"/>
      <c r="SGH2089" s="2206"/>
      <c r="SGI2089" s="2206"/>
      <c r="SGJ2089" s="2206"/>
      <c r="SGK2089" s="2206"/>
      <c r="SGL2089" s="2206"/>
      <c r="SGM2089" s="2206"/>
      <c r="SGN2089" s="2206"/>
      <c r="SGO2089" s="2206"/>
      <c r="SGP2089" s="2206"/>
      <c r="SGQ2089" s="2206"/>
      <c r="SGR2089" s="2206"/>
      <c r="SGS2089" s="2206"/>
      <c r="SGT2089" s="2206"/>
      <c r="SGU2089" s="2206"/>
      <c r="SGV2089" s="2206"/>
      <c r="SGW2089" s="2206"/>
      <c r="SGX2089" s="2206"/>
      <c r="SGY2089" s="2206"/>
      <c r="SGZ2089" s="2206"/>
      <c r="SHA2089" s="2206"/>
      <c r="SHB2089" s="2206"/>
      <c r="SHC2089" s="2206"/>
      <c r="SHD2089" s="2206"/>
      <c r="SHE2089" s="2206"/>
      <c r="SHF2089" s="2206"/>
      <c r="SHG2089" s="2206"/>
      <c r="SHH2089" s="2206"/>
      <c r="SHI2089" s="2206"/>
      <c r="SHJ2089" s="2206"/>
      <c r="SHK2089" s="2206"/>
      <c r="SHL2089" s="2206"/>
      <c r="SHM2089" s="2206"/>
      <c r="SHN2089" s="2206"/>
      <c r="SHO2089" s="2206"/>
      <c r="SHP2089" s="2206"/>
      <c r="SHQ2089" s="2206"/>
      <c r="SHR2089" s="2206"/>
      <c r="SHS2089" s="2206"/>
      <c r="SHT2089" s="2206"/>
      <c r="SHU2089" s="2206"/>
      <c r="SHV2089" s="2206"/>
      <c r="SHW2089" s="2206"/>
      <c r="SHX2089" s="2206"/>
      <c r="SHY2089" s="2206"/>
      <c r="SHZ2089" s="2206"/>
      <c r="SIA2089" s="2206"/>
      <c r="SIB2089" s="2206"/>
      <c r="SIC2089" s="2206"/>
      <c r="SID2089" s="2206"/>
      <c r="SIE2089" s="2206"/>
      <c r="SIF2089" s="2206"/>
      <c r="SIG2089" s="2206"/>
      <c r="SIH2089" s="2206"/>
      <c r="SII2089" s="2206"/>
      <c r="SIJ2089" s="2206"/>
      <c r="SIK2089" s="2206"/>
      <c r="SIL2089" s="2206"/>
      <c r="SIM2089" s="2206"/>
      <c r="SIN2089" s="2206"/>
      <c r="SIO2089" s="2206"/>
      <c r="SIP2089" s="2206"/>
      <c r="SIQ2089" s="2206"/>
      <c r="SIR2089" s="2206"/>
      <c r="SIS2089" s="2206"/>
      <c r="SIT2089" s="2206"/>
      <c r="SIU2089" s="2206"/>
      <c r="SIV2089" s="2206"/>
      <c r="SIW2089" s="2206"/>
      <c r="SIX2089" s="2206"/>
      <c r="SIY2089" s="2206"/>
      <c r="SIZ2089" s="2206"/>
      <c r="SJA2089" s="2206"/>
      <c r="SJB2089" s="2206"/>
      <c r="SJC2089" s="2206"/>
      <c r="SJD2089" s="2206"/>
      <c r="SJE2089" s="2206"/>
      <c r="SJF2089" s="2206"/>
      <c r="SJG2089" s="2206"/>
      <c r="SJH2089" s="2206"/>
      <c r="SJI2089" s="2206"/>
      <c r="SJJ2089" s="2206"/>
      <c r="SJK2089" s="2206"/>
      <c r="SJL2089" s="2206"/>
      <c r="SJM2089" s="2206"/>
      <c r="SJN2089" s="2206"/>
      <c r="SJO2089" s="2206"/>
      <c r="SJP2089" s="2206"/>
      <c r="SJQ2089" s="2206"/>
      <c r="SJR2089" s="2206"/>
      <c r="SJS2089" s="2206"/>
      <c r="SJT2089" s="2206"/>
      <c r="SJU2089" s="2206"/>
      <c r="SJV2089" s="2206"/>
      <c r="SJW2089" s="2206"/>
      <c r="SJX2089" s="2206"/>
      <c r="SJY2089" s="2206"/>
      <c r="SJZ2089" s="2206"/>
      <c r="SKA2089" s="2206"/>
      <c r="SKB2089" s="2206"/>
      <c r="SKC2089" s="2206"/>
      <c r="SKD2089" s="2206"/>
      <c r="SKE2089" s="2206"/>
      <c r="SKF2089" s="2206"/>
      <c r="SKG2089" s="2206"/>
      <c r="SKH2089" s="2206"/>
      <c r="SKI2089" s="2206"/>
      <c r="SKJ2089" s="2206"/>
      <c r="SKK2089" s="2206"/>
      <c r="SKL2089" s="2206"/>
      <c r="SKM2089" s="2206"/>
      <c r="SKN2089" s="2206"/>
      <c r="SKO2089" s="2206"/>
      <c r="SKP2089" s="2206"/>
      <c r="SKQ2089" s="2206"/>
      <c r="SKR2089" s="2206"/>
      <c r="SKS2089" s="2206"/>
      <c r="SKT2089" s="2206"/>
      <c r="SKU2089" s="2206"/>
      <c r="SKV2089" s="2206"/>
      <c r="SKW2089" s="2206"/>
      <c r="SKX2089" s="2206"/>
      <c r="SKY2089" s="2206"/>
      <c r="SKZ2089" s="2206"/>
      <c r="SLA2089" s="2206"/>
      <c r="SLB2089" s="2206"/>
      <c r="SLC2089" s="2206"/>
      <c r="SLD2089" s="2206"/>
      <c r="SLE2089" s="2206"/>
      <c r="SLF2089" s="2206"/>
      <c r="SLG2089" s="2206"/>
      <c r="SLH2089" s="2206"/>
      <c r="SLI2089" s="2206"/>
      <c r="SLJ2089" s="2206"/>
      <c r="SLK2089" s="2206"/>
      <c r="SLL2089" s="2206"/>
      <c r="SLM2089" s="2206"/>
      <c r="SLN2089" s="2206"/>
      <c r="SLO2089" s="2206"/>
      <c r="SLP2089" s="2206"/>
      <c r="SLQ2089" s="2206"/>
      <c r="SLR2089" s="2206"/>
      <c r="SLS2089" s="2206"/>
      <c r="SLT2089" s="2206"/>
      <c r="SLU2089" s="2206"/>
      <c r="SLV2089" s="2206"/>
      <c r="SLW2089" s="2206"/>
      <c r="SLX2089" s="2206"/>
      <c r="SLY2089" s="2206"/>
      <c r="SLZ2089" s="2206"/>
      <c r="SMA2089" s="2206"/>
      <c r="SMB2089" s="2206"/>
      <c r="SMC2089" s="2206"/>
      <c r="SMD2089" s="2206"/>
      <c r="SME2089" s="2206"/>
      <c r="SMF2089" s="2206"/>
      <c r="SMG2089" s="2206"/>
      <c r="SMH2089" s="2206"/>
      <c r="SMI2089" s="2206"/>
      <c r="SMJ2089" s="2206"/>
      <c r="SMK2089" s="2206"/>
      <c r="SML2089" s="2206"/>
      <c r="SMM2089" s="2206"/>
      <c r="SMN2089" s="2206"/>
      <c r="SMO2089" s="2206"/>
      <c r="SMP2089" s="2206"/>
      <c r="SMQ2089" s="2206"/>
      <c r="SMR2089" s="2206"/>
      <c r="SMS2089" s="2206"/>
      <c r="SMT2089" s="2206"/>
      <c r="SMU2089" s="2206"/>
      <c r="SMV2089" s="2206"/>
      <c r="SMW2089" s="2206"/>
      <c r="SMX2089" s="2206"/>
      <c r="SMY2089" s="2206"/>
      <c r="SMZ2089" s="2206"/>
      <c r="SNA2089" s="2206"/>
      <c r="SNB2089" s="2206"/>
      <c r="SNC2089" s="2206"/>
      <c r="SND2089" s="2206"/>
      <c r="SNE2089" s="2206"/>
      <c r="SNF2089" s="2206"/>
      <c r="SNG2089" s="2206"/>
      <c r="SNH2089" s="2206"/>
      <c r="SNI2089" s="2206"/>
      <c r="SNJ2089" s="2206"/>
      <c r="SNK2089" s="2206"/>
      <c r="SNL2089" s="2206"/>
      <c r="SNM2089" s="2206"/>
      <c r="SNN2089" s="2206"/>
      <c r="SNO2089" s="2206"/>
      <c r="SNP2089" s="2206"/>
      <c r="SNQ2089" s="2206"/>
      <c r="SNR2089" s="2206"/>
      <c r="SNS2089" s="2206"/>
      <c r="SNT2089" s="2206"/>
      <c r="SNU2089" s="2206"/>
      <c r="SNV2089" s="2206"/>
      <c r="SNW2089" s="2206"/>
      <c r="SNX2089" s="2206"/>
      <c r="SNY2089" s="2206"/>
      <c r="SNZ2089" s="2206"/>
      <c r="SOA2089" s="2206"/>
      <c r="SOB2089" s="2206"/>
      <c r="SOC2089" s="2206"/>
      <c r="SOD2089" s="2206"/>
      <c r="SOE2089" s="2206"/>
      <c r="SOF2089" s="2206"/>
      <c r="SOG2089" s="2206"/>
      <c r="SOH2089" s="2206"/>
      <c r="SOI2089" s="2206"/>
      <c r="SOJ2089" s="2206"/>
      <c r="SOK2089" s="2206"/>
      <c r="SOL2089" s="2206"/>
      <c r="SOM2089" s="2206"/>
      <c r="SON2089" s="2206"/>
      <c r="SOO2089" s="2206"/>
      <c r="SOP2089" s="2206"/>
      <c r="SOQ2089" s="2206"/>
      <c r="SOR2089" s="2206"/>
      <c r="SOS2089" s="2206"/>
      <c r="SOT2089" s="2206"/>
      <c r="SOU2089" s="2206"/>
      <c r="SOV2089" s="2206"/>
      <c r="SOW2089" s="2206"/>
      <c r="SOX2089" s="2206"/>
      <c r="SOY2089" s="2206"/>
      <c r="SOZ2089" s="2206"/>
      <c r="SPA2089" s="2206"/>
      <c r="SPB2089" s="2206"/>
      <c r="SPC2089" s="2206"/>
      <c r="SPD2089" s="2206"/>
      <c r="SPE2089" s="2206"/>
      <c r="SPF2089" s="2206"/>
      <c r="SPG2089" s="2206"/>
      <c r="SPH2089" s="2206"/>
      <c r="SPI2089" s="2206"/>
      <c r="SPJ2089" s="2206"/>
      <c r="SPK2089" s="2206"/>
      <c r="SPL2089" s="2206"/>
      <c r="SPM2089" s="2206"/>
      <c r="SPN2089" s="2206"/>
      <c r="SPO2089" s="2206"/>
      <c r="SPP2089" s="2206"/>
      <c r="SPQ2089" s="2206"/>
      <c r="SPR2089" s="2206"/>
      <c r="SPS2089" s="2206"/>
      <c r="SPT2089" s="2206"/>
      <c r="SPU2089" s="2206"/>
      <c r="SPV2089" s="2206"/>
      <c r="SPW2089" s="2206"/>
      <c r="SPX2089" s="2206"/>
      <c r="SPY2089" s="2206"/>
      <c r="SPZ2089" s="2206"/>
      <c r="SQA2089" s="2206"/>
      <c r="SQB2089" s="2206"/>
      <c r="SQC2089" s="2206"/>
      <c r="SQD2089" s="2206"/>
      <c r="SQE2089" s="2206"/>
      <c r="SQF2089" s="2206"/>
      <c r="SQG2089" s="2206"/>
      <c r="SQH2089" s="2206"/>
      <c r="SQI2089" s="2206"/>
      <c r="SQJ2089" s="2206"/>
      <c r="SQK2089" s="2206"/>
      <c r="SQL2089" s="2206"/>
      <c r="SQM2089" s="2206"/>
      <c r="SQN2089" s="2206"/>
      <c r="SQO2089" s="2206"/>
      <c r="SQP2089" s="2206"/>
      <c r="SQQ2089" s="2206"/>
      <c r="SQR2089" s="2206"/>
      <c r="SQS2089" s="2206"/>
      <c r="SQT2089" s="2206"/>
      <c r="SQU2089" s="2206"/>
      <c r="SQV2089" s="2206"/>
      <c r="SQW2089" s="2206"/>
      <c r="SQX2089" s="2206"/>
      <c r="SQY2089" s="2206"/>
      <c r="SQZ2089" s="2206"/>
      <c r="SRA2089" s="2206"/>
      <c r="SRB2089" s="2206"/>
      <c r="SRC2089" s="2206"/>
      <c r="SRD2089" s="2206"/>
      <c r="SRE2089" s="2206"/>
      <c r="SRF2089" s="2206"/>
      <c r="SRG2089" s="2206"/>
      <c r="SRH2089" s="2206"/>
      <c r="SRI2089" s="2206"/>
      <c r="SRJ2089" s="2206"/>
      <c r="SRK2089" s="2206"/>
      <c r="SRL2089" s="2206"/>
      <c r="SRM2089" s="2206"/>
      <c r="SRN2089" s="2206"/>
      <c r="SRO2089" s="2206"/>
      <c r="SRP2089" s="2206"/>
      <c r="SRQ2089" s="2206"/>
      <c r="SRR2089" s="2206"/>
      <c r="SRS2089" s="2206"/>
      <c r="SRT2089" s="2206"/>
      <c r="SRU2089" s="2206"/>
      <c r="SRV2089" s="2206"/>
      <c r="SRW2089" s="2206"/>
      <c r="SRX2089" s="2206"/>
      <c r="SRY2089" s="2206"/>
      <c r="SRZ2089" s="2206"/>
      <c r="SSA2089" s="2206"/>
      <c r="SSB2089" s="2206"/>
      <c r="SSC2089" s="2206"/>
      <c r="SSD2089" s="2206"/>
      <c r="SSE2089" s="2206"/>
      <c r="SSF2089" s="2206"/>
      <c r="SSG2089" s="2206"/>
      <c r="SSH2089" s="2206"/>
      <c r="SSI2089" s="2206"/>
      <c r="SSJ2089" s="2206"/>
      <c r="SSK2089" s="2206"/>
      <c r="SSL2089" s="2206"/>
      <c r="SSM2089" s="2206"/>
      <c r="SSN2089" s="2206"/>
      <c r="SSO2089" s="2206"/>
      <c r="SSP2089" s="2206"/>
      <c r="SSQ2089" s="2206"/>
      <c r="SSR2089" s="2206"/>
      <c r="SSS2089" s="2206"/>
      <c r="SST2089" s="2206"/>
      <c r="SSU2089" s="2206"/>
      <c r="SSV2089" s="2206"/>
      <c r="SSW2089" s="2206"/>
      <c r="SSX2089" s="2206"/>
      <c r="SSY2089" s="2206"/>
      <c r="SSZ2089" s="2206"/>
      <c r="STA2089" s="2206"/>
      <c r="STB2089" s="2206"/>
      <c r="STC2089" s="2206"/>
      <c r="STD2089" s="2206"/>
      <c r="STE2089" s="2206"/>
      <c r="STF2089" s="2206"/>
      <c r="STG2089" s="2206"/>
      <c r="STH2089" s="2206"/>
      <c r="STI2089" s="2206"/>
      <c r="STJ2089" s="2206"/>
      <c r="STK2089" s="2206"/>
      <c r="STL2089" s="2206"/>
      <c r="STM2089" s="2206"/>
      <c r="STN2089" s="2206"/>
      <c r="STO2089" s="2206"/>
      <c r="STP2089" s="2206"/>
      <c r="STQ2089" s="2206"/>
      <c r="STR2089" s="2206"/>
      <c r="STS2089" s="2206"/>
      <c r="STT2089" s="2206"/>
      <c r="STU2089" s="2206"/>
      <c r="STV2089" s="2206"/>
      <c r="STW2089" s="2206"/>
      <c r="STX2089" s="2206"/>
      <c r="STY2089" s="2206"/>
      <c r="STZ2089" s="2206"/>
      <c r="SUA2089" s="2206"/>
      <c r="SUB2089" s="2206"/>
      <c r="SUC2089" s="2206"/>
      <c r="SUD2089" s="2206"/>
      <c r="SUE2089" s="2206"/>
      <c r="SUF2089" s="2206"/>
      <c r="SUG2089" s="2206"/>
      <c r="SUH2089" s="2206"/>
      <c r="SUI2089" s="2206"/>
      <c r="SUJ2089" s="2206"/>
      <c r="SUK2089" s="2206"/>
      <c r="SUL2089" s="2206"/>
      <c r="SUM2089" s="2206"/>
      <c r="SUN2089" s="2206"/>
      <c r="SUO2089" s="2206"/>
      <c r="SUP2089" s="2206"/>
      <c r="SUQ2089" s="2206"/>
      <c r="SUR2089" s="2206"/>
      <c r="SUS2089" s="2206"/>
      <c r="SUT2089" s="2206"/>
      <c r="SUU2089" s="2206"/>
      <c r="SUV2089" s="2206"/>
      <c r="SUW2089" s="2206"/>
      <c r="SUX2089" s="2206"/>
      <c r="SUY2089" s="2206"/>
      <c r="SUZ2089" s="2206"/>
      <c r="SVA2089" s="2206"/>
      <c r="SVB2089" s="2206"/>
      <c r="SVC2089" s="2206"/>
      <c r="SVD2089" s="2206"/>
      <c r="SVE2089" s="2206"/>
      <c r="SVF2089" s="2206"/>
      <c r="SVG2089" s="2206"/>
      <c r="SVH2089" s="2206"/>
      <c r="SVI2089" s="2206"/>
      <c r="SVJ2089" s="2206"/>
      <c r="SVK2089" s="2206"/>
      <c r="SVL2089" s="2206"/>
      <c r="SVM2089" s="2206"/>
      <c r="SVN2089" s="2206"/>
      <c r="SVO2089" s="2206"/>
      <c r="SVP2089" s="2206"/>
      <c r="SVQ2089" s="2206"/>
      <c r="SVR2089" s="2206"/>
      <c r="SVS2089" s="2206"/>
      <c r="SVT2089" s="2206"/>
      <c r="SVU2089" s="2206"/>
      <c r="SVV2089" s="2206"/>
      <c r="SVW2089" s="2206"/>
      <c r="SVX2089" s="2206"/>
      <c r="SVY2089" s="2206"/>
      <c r="SVZ2089" s="2206"/>
      <c r="SWA2089" s="2206"/>
      <c r="SWB2089" s="2206"/>
      <c r="SWC2089" s="2206"/>
      <c r="SWD2089" s="2206"/>
      <c r="SWE2089" s="2206"/>
      <c r="SWF2089" s="2206"/>
      <c r="SWG2089" s="2206"/>
      <c r="SWH2089" s="2206"/>
      <c r="SWI2089" s="2206"/>
      <c r="SWJ2089" s="2206"/>
      <c r="SWK2089" s="2206"/>
      <c r="SWL2089" s="2206"/>
      <c r="SWM2089" s="2206"/>
      <c r="SWN2089" s="2206"/>
      <c r="SWO2089" s="2206"/>
      <c r="SWP2089" s="2206"/>
      <c r="SWQ2089" s="2206"/>
      <c r="SWR2089" s="2206"/>
      <c r="SWS2089" s="2206"/>
      <c r="SWT2089" s="2206"/>
      <c r="SWU2089" s="2206"/>
      <c r="SWV2089" s="2206"/>
      <c r="SWW2089" s="2206"/>
      <c r="SWX2089" s="2206"/>
      <c r="SWY2089" s="2206"/>
      <c r="SWZ2089" s="2206"/>
      <c r="SXA2089" s="2206"/>
      <c r="SXB2089" s="2206"/>
      <c r="SXC2089" s="2206"/>
      <c r="SXD2089" s="2206"/>
      <c r="SXE2089" s="2206"/>
      <c r="SXF2089" s="2206"/>
      <c r="SXG2089" s="2206"/>
      <c r="SXH2089" s="2206"/>
      <c r="SXI2089" s="2206"/>
      <c r="SXJ2089" s="2206"/>
      <c r="SXK2089" s="2206"/>
      <c r="SXL2089" s="2206"/>
      <c r="SXM2089" s="2206"/>
      <c r="SXN2089" s="2206"/>
      <c r="SXO2089" s="2206"/>
      <c r="SXP2089" s="2206"/>
      <c r="SXQ2089" s="2206"/>
      <c r="SXR2089" s="2206"/>
      <c r="SXS2089" s="2206"/>
      <c r="SXT2089" s="2206"/>
      <c r="SXU2089" s="2206"/>
      <c r="SXV2089" s="2206"/>
      <c r="SXW2089" s="2206"/>
      <c r="SXX2089" s="2206"/>
      <c r="SXY2089" s="2206"/>
      <c r="SXZ2089" s="2206"/>
      <c r="SYA2089" s="2206"/>
      <c r="SYB2089" s="2206"/>
      <c r="SYC2089" s="2206"/>
      <c r="SYD2089" s="2206"/>
      <c r="SYE2089" s="2206"/>
      <c r="SYF2089" s="2206"/>
      <c r="SYG2089" s="2206"/>
      <c r="SYH2089" s="2206"/>
      <c r="SYI2089" s="2206"/>
      <c r="SYJ2089" s="2206"/>
      <c r="SYK2089" s="2206"/>
      <c r="SYL2089" s="2206"/>
      <c r="SYM2089" s="2206"/>
      <c r="SYN2089" s="2206"/>
      <c r="SYO2089" s="2206"/>
      <c r="SYP2089" s="2206"/>
      <c r="SYQ2089" s="2206"/>
      <c r="SYR2089" s="2206"/>
      <c r="SYS2089" s="2206"/>
      <c r="SYT2089" s="2206"/>
      <c r="SYU2089" s="2206"/>
      <c r="SYV2089" s="2206"/>
      <c r="SYW2089" s="2206"/>
      <c r="SYX2089" s="2206"/>
      <c r="SYY2089" s="2206"/>
      <c r="SYZ2089" s="2206"/>
      <c r="SZA2089" s="2206"/>
      <c r="SZB2089" s="2206"/>
      <c r="SZC2089" s="2206"/>
      <c r="SZD2089" s="2206"/>
      <c r="SZE2089" s="2206"/>
      <c r="SZF2089" s="2206"/>
      <c r="SZG2089" s="2206"/>
      <c r="SZH2089" s="2206"/>
      <c r="SZI2089" s="2206"/>
      <c r="SZJ2089" s="2206"/>
      <c r="SZK2089" s="2206"/>
      <c r="SZL2089" s="2206"/>
      <c r="SZM2089" s="2206"/>
      <c r="SZN2089" s="2206"/>
      <c r="SZO2089" s="2206"/>
      <c r="SZP2089" s="2206"/>
      <c r="SZQ2089" s="2206"/>
      <c r="SZR2089" s="2206"/>
      <c r="SZS2089" s="2206"/>
      <c r="SZT2089" s="2206"/>
      <c r="SZU2089" s="2206"/>
      <c r="SZV2089" s="2206"/>
      <c r="SZW2089" s="2206"/>
      <c r="SZX2089" s="2206"/>
      <c r="SZY2089" s="2206"/>
      <c r="SZZ2089" s="2206"/>
      <c r="TAA2089" s="2206"/>
      <c r="TAB2089" s="2206"/>
      <c r="TAC2089" s="2206"/>
      <c r="TAD2089" s="2206"/>
      <c r="TAE2089" s="2206"/>
      <c r="TAF2089" s="2206"/>
      <c r="TAG2089" s="2206"/>
      <c r="TAH2089" s="2206"/>
      <c r="TAI2089" s="2206"/>
      <c r="TAJ2089" s="2206"/>
      <c r="TAK2089" s="2206"/>
      <c r="TAL2089" s="2206"/>
      <c r="TAM2089" s="2206"/>
      <c r="TAN2089" s="2206"/>
      <c r="TAO2089" s="2206"/>
      <c r="TAP2089" s="2206"/>
      <c r="TAQ2089" s="2206"/>
      <c r="TAR2089" s="2206"/>
      <c r="TAS2089" s="2206"/>
      <c r="TAT2089" s="2206"/>
      <c r="TAU2089" s="2206"/>
      <c r="TAV2089" s="2206"/>
      <c r="TAW2089" s="2206"/>
      <c r="TAX2089" s="2206"/>
      <c r="TAY2089" s="2206"/>
      <c r="TAZ2089" s="2206"/>
      <c r="TBA2089" s="2206"/>
      <c r="TBB2089" s="2206"/>
      <c r="TBC2089" s="2206"/>
      <c r="TBD2089" s="2206"/>
      <c r="TBE2089" s="2206"/>
      <c r="TBF2089" s="2206"/>
      <c r="TBG2089" s="2206"/>
      <c r="TBH2089" s="2206"/>
      <c r="TBI2089" s="2206"/>
      <c r="TBJ2089" s="2206"/>
      <c r="TBK2089" s="2206"/>
      <c r="TBL2089" s="2206"/>
      <c r="TBM2089" s="2206"/>
      <c r="TBN2089" s="2206"/>
      <c r="TBO2089" s="2206"/>
      <c r="TBP2089" s="2206"/>
      <c r="TBQ2089" s="2206"/>
      <c r="TBR2089" s="2206"/>
      <c r="TBS2089" s="2206"/>
      <c r="TBT2089" s="2206"/>
      <c r="TBU2089" s="2206"/>
      <c r="TBV2089" s="2206"/>
      <c r="TBW2089" s="2206"/>
      <c r="TBX2089" s="2206"/>
      <c r="TBY2089" s="2206"/>
      <c r="TBZ2089" s="2206"/>
      <c r="TCA2089" s="2206"/>
      <c r="TCB2089" s="2206"/>
      <c r="TCC2089" s="2206"/>
      <c r="TCD2089" s="2206"/>
      <c r="TCE2089" s="2206"/>
      <c r="TCF2089" s="2206"/>
      <c r="TCG2089" s="2206"/>
      <c r="TCH2089" s="2206"/>
      <c r="TCI2089" s="2206"/>
      <c r="TCJ2089" s="2206"/>
      <c r="TCK2089" s="2206"/>
      <c r="TCL2089" s="2206"/>
      <c r="TCM2089" s="2206"/>
      <c r="TCN2089" s="2206"/>
      <c r="TCO2089" s="2206"/>
      <c r="TCP2089" s="2206"/>
      <c r="TCQ2089" s="2206"/>
      <c r="TCR2089" s="2206"/>
      <c r="TCS2089" s="2206"/>
      <c r="TCT2089" s="2206"/>
      <c r="TCU2089" s="2206"/>
      <c r="TCV2089" s="2206"/>
      <c r="TCW2089" s="2206"/>
      <c r="TCX2089" s="2206"/>
      <c r="TCY2089" s="2206"/>
      <c r="TCZ2089" s="2206"/>
      <c r="TDA2089" s="2206"/>
      <c r="TDB2089" s="2206"/>
      <c r="TDC2089" s="2206"/>
      <c r="TDD2089" s="2206"/>
      <c r="TDE2089" s="2206"/>
      <c r="TDF2089" s="2206"/>
      <c r="TDG2089" s="2206"/>
      <c r="TDH2089" s="2206"/>
      <c r="TDI2089" s="2206"/>
      <c r="TDJ2089" s="2206"/>
      <c r="TDK2089" s="2206"/>
      <c r="TDL2089" s="2206"/>
      <c r="TDM2089" s="2206"/>
      <c r="TDN2089" s="2206"/>
      <c r="TDO2089" s="2206"/>
      <c r="TDP2089" s="2206"/>
      <c r="TDQ2089" s="2206"/>
      <c r="TDR2089" s="2206"/>
      <c r="TDS2089" s="2206"/>
      <c r="TDT2089" s="2206"/>
      <c r="TDU2089" s="2206"/>
      <c r="TDV2089" s="2206"/>
      <c r="TDW2089" s="2206"/>
      <c r="TDX2089" s="2206"/>
      <c r="TDY2089" s="2206"/>
      <c r="TDZ2089" s="2206"/>
      <c r="TEA2089" s="2206"/>
      <c r="TEB2089" s="2206"/>
      <c r="TEC2089" s="2206"/>
      <c r="TED2089" s="2206"/>
      <c r="TEE2089" s="2206"/>
      <c r="TEF2089" s="2206"/>
      <c r="TEG2089" s="2206"/>
      <c r="TEH2089" s="2206"/>
      <c r="TEI2089" s="2206"/>
      <c r="TEJ2089" s="2206"/>
      <c r="TEK2089" s="2206"/>
      <c r="TEL2089" s="2206"/>
      <c r="TEM2089" s="2206"/>
      <c r="TEN2089" s="2206"/>
      <c r="TEO2089" s="2206"/>
      <c r="TEP2089" s="2206"/>
      <c r="TEQ2089" s="2206"/>
      <c r="TER2089" s="2206"/>
      <c r="TES2089" s="2206"/>
      <c r="TET2089" s="2206"/>
      <c r="TEU2089" s="2206"/>
      <c r="TEV2089" s="2206"/>
      <c r="TEW2089" s="2206"/>
      <c r="TEX2089" s="2206"/>
      <c r="TEY2089" s="2206"/>
      <c r="TEZ2089" s="2206"/>
      <c r="TFA2089" s="2206"/>
      <c r="TFB2089" s="2206"/>
      <c r="TFC2089" s="2206"/>
      <c r="TFD2089" s="2206"/>
      <c r="TFE2089" s="2206"/>
      <c r="TFF2089" s="2206"/>
      <c r="TFG2089" s="2206"/>
      <c r="TFH2089" s="2206"/>
      <c r="TFI2089" s="2206"/>
      <c r="TFJ2089" s="2206"/>
      <c r="TFK2089" s="2206"/>
      <c r="TFL2089" s="2206"/>
      <c r="TFM2089" s="2206"/>
      <c r="TFN2089" s="2206"/>
      <c r="TFO2089" s="2206"/>
      <c r="TFP2089" s="2206"/>
      <c r="TFQ2089" s="2206"/>
      <c r="TFR2089" s="2206"/>
      <c r="TFS2089" s="2206"/>
      <c r="TFT2089" s="2206"/>
      <c r="TFU2089" s="2206"/>
      <c r="TFV2089" s="2206"/>
      <c r="TFW2089" s="2206"/>
      <c r="TFX2089" s="2206"/>
      <c r="TFY2089" s="2206"/>
      <c r="TFZ2089" s="2206"/>
      <c r="TGA2089" s="2206"/>
      <c r="TGB2089" s="2206"/>
      <c r="TGC2089" s="2206"/>
      <c r="TGD2089" s="2206"/>
      <c r="TGE2089" s="2206"/>
      <c r="TGF2089" s="2206"/>
      <c r="TGG2089" s="2206"/>
      <c r="TGH2089" s="2206"/>
      <c r="TGI2089" s="2206"/>
      <c r="TGJ2089" s="2206"/>
      <c r="TGK2089" s="2206"/>
      <c r="TGL2089" s="2206"/>
      <c r="TGM2089" s="2206"/>
      <c r="TGN2089" s="2206"/>
      <c r="TGO2089" s="2206"/>
      <c r="TGP2089" s="2206"/>
      <c r="TGQ2089" s="2206"/>
      <c r="TGR2089" s="2206"/>
      <c r="TGS2089" s="2206"/>
      <c r="TGT2089" s="2206"/>
      <c r="TGU2089" s="2206"/>
      <c r="TGV2089" s="2206"/>
      <c r="TGW2089" s="2206"/>
      <c r="TGX2089" s="2206"/>
      <c r="TGY2089" s="2206"/>
      <c r="TGZ2089" s="2206"/>
      <c r="THA2089" s="2206"/>
      <c r="THB2089" s="2206"/>
      <c r="THC2089" s="2206"/>
      <c r="THD2089" s="2206"/>
      <c r="THE2089" s="2206"/>
      <c r="THF2089" s="2206"/>
      <c r="THG2089" s="2206"/>
      <c r="THH2089" s="2206"/>
      <c r="THI2089" s="2206"/>
      <c r="THJ2089" s="2206"/>
      <c r="THK2089" s="2206"/>
      <c r="THL2089" s="2206"/>
      <c r="THM2089" s="2206"/>
      <c r="THN2089" s="2206"/>
      <c r="THO2089" s="2206"/>
      <c r="THP2089" s="2206"/>
      <c r="THQ2089" s="2206"/>
      <c r="THR2089" s="2206"/>
      <c r="THS2089" s="2206"/>
      <c r="THT2089" s="2206"/>
      <c r="THU2089" s="2206"/>
      <c r="THV2089" s="2206"/>
      <c r="THW2089" s="2206"/>
      <c r="THX2089" s="2206"/>
      <c r="THY2089" s="2206"/>
      <c r="THZ2089" s="2206"/>
      <c r="TIA2089" s="2206"/>
      <c r="TIB2089" s="2206"/>
      <c r="TIC2089" s="2206"/>
      <c r="TID2089" s="2206"/>
      <c r="TIE2089" s="2206"/>
      <c r="TIF2089" s="2206"/>
      <c r="TIG2089" s="2206"/>
      <c r="TIH2089" s="2206"/>
      <c r="TII2089" s="2206"/>
      <c r="TIJ2089" s="2206"/>
      <c r="TIK2089" s="2206"/>
      <c r="TIL2089" s="2206"/>
      <c r="TIM2089" s="2206"/>
      <c r="TIN2089" s="2206"/>
      <c r="TIO2089" s="2206"/>
      <c r="TIP2089" s="2206"/>
      <c r="TIQ2089" s="2206"/>
      <c r="TIR2089" s="2206"/>
      <c r="TIS2089" s="2206"/>
      <c r="TIT2089" s="2206"/>
      <c r="TIU2089" s="2206"/>
      <c r="TIV2089" s="2206"/>
      <c r="TIW2089" s="2206"/>
      <c r="TIX2089" s="2206"/>
      <c r="TIY2089" s="2206"/>
      <c r="TIZ2089" s="2206"/>
      <c r="TJA2089" s="2206"/>
      <c r="TJB2089" s="2206"/>
      <c r="TJC2089" s="2206"/>
      <c r="TJD2089" s="2206"/>
      <c r="TJE2089" s="2206"/>
      <c r="TJF2089" s="2206"/>
      <c r="TJG2089" s="2206"/>
      <c r="TJH2089" s="2206"/>
      <c r="TJI2089" s="2206"/>
      <c r="TJJ2089" s="2206"/>
      <c r="TJK2089" s="2206"/>
      <c r="TJL2089" s="2206"/>
      <c r="TJM2089" s="2206"/>
      <c r="TJN2089" s="2206"/>
      <c r="TJO2089" s="2206"/>
      <c r="TJP2089" s="2206"/>
      <c r="TJQ2089" s="2206"/>
      <c r="TJR2089" s="2206"/>
      <c r="TJS2089" s="2206"/>
      <c r="TJT2089" s="2206"/>
      <c r="TJU2089" s="2206"/>
      <c r="TJV2089" s="2206"/>
      <c r="TJW2089" s="2206"/>
      <c r="TJX2089" s="2206"/>
      <c r="TJY2089" s="2206"/>
      <c r="TJZ2089" s="2206"/>
      <c r="TKA2089" s="2206"/>
      <c r="TKB2089" s="2206"/>
      <c r="TKC2089" s="2206"/>
      <c r="TKD2089" s="2206"/>
      <c r="TKE2089" s="2206"/>
      <c r="TKF2089" s="2206"/>
      <c r="TKG2089" s="2206"/>
      <c r="TKH2089" s="2206"/>
      <c r="TKI2089" s="2206"/>
      <c r="TKJ2089" s="2206"/>
      <c r="TKK2089" s="2206"/>
      <c r="TKL2089" s="2206"/>
      <c r="TKM2089" s="2206"/>
      <c r="TKN2089" s="2206"/>
      <c r="TKO2089" s="2206"/>
      <c r="TKP2089" s="2206"/>
      <c r="TKQ2089" s="2206"/>
      <c r="TKR2089" s="2206"/>
      <c r="TKS2089" s="2206"/>
      <c r="TKT2089" s="2206"/>
      <c r="TKU2089" s="2206"/>
      <c r="TKV2089" s="2206"/>
      <c r="TKW2089" s="2206"/>
      <c r="TKX2089" s="2206"/>
      <c r="TKY2089" s="2206"/>
      <c r="TKZ2089" s="2206"/>
      <c r="TLA2089" s="2206"/>
      <c r="TLB2089" s="2206"/>
      <c r="TLC2089" s="2206"/>
      <c r="TLD2089" s="2206"/>
      <c r="TLE2089" s="2206"/>
      <c r="TLF2089" s="2206"/>
      <c r="TLG2089" s="2206"/>
      <c r="TLH2089" s="2206"/>
      <c r="TLI2089" s="2206"/>
      <c r="TLJ2089" s="2206"/>
      <c r="TLK2089" s="2206"/>
      <c r="TLL2089" s="2206"/>
      <c r="TLM2089" s="2206"/>
      <c r="TLN2089" s="2206"/>
      <c r="TLO2089" s="2206"/>
      <c r="TLP2089" s="2206"/>
      <c r="TLQ2089" s="2206"/>
      <c r="TLR2089" s="2206"/>
      <c r="TLS2089" s="2206"/>
      <c r="TLT2089" s="2206"/>
      <c r="TLU2089" s="2206"/>
      <c r="TLV2089" s="2206"/>
      <c r="TLW2089" s="2206"/>
      <c r="TLX2089" s="2206"/>
      <c r="TLY2089" s="2206"/>
      <c r="TLZ2089" s="2206"/>
      <c r="TMA2089" s="2206"/>
      <c r="TMB2089" s="2206"/>
      <c r="TMC2089" s="2206"/>
      <c r="TMD2089" s="2206"/>
      <c r="TME2089" s="2206"/>
      <c r="TMF2089" s="2206"/>
      <c r="TMG2089" s="2206"/>
      <c r="TMH2089" s="2206"/>
      <c r="TMI2089" s="2206"/>
      <c r="TMJ2089" s="2206"/>
      <c r="TMK2089" s="2206"/>
      <c r="TML2089" s="2206"/>
      <c r="TMM2089" s="2206"/>
      <c r="TMN2089" s="2206"/>
      <c r="TMO2089" s="2206"/>
      <c r="TMP2089" s="2206"/>
      <c r="TMQ2089" s="2206"/>
      <c r="TMR2089" s="2206"/>
      <c r="TMS2089" s="2206"/>
      <c r="TMT2089" s="2206"/>
      <c r="TMU2089" s="2206"/>
      <c r="TMV2089" s="2206"/>
      <c r="TMW2089" s="2206"/>
      <c r="TMX2089" s="2206"/>
      <c r="TMY2089" s="2206"/>
      <c r="TMZ2089" s="2206"/>
      <c r="TNA2089" s="2206"/>
      <c r="TNB2089" s="2206"/>
      <c r="TNC2089" s="2206"/>
      <c r="TND2089" s="2206"/>
      <c r="TNE2089" s="2206"/>
      <c r="TNF2089" s="2206"/>
      <c r="TNG2089" s="2206"/>
      <c r="TNH2089" s="2206"/>
      <c r="TNI2089" s="2206"/>
      <c r="TNJ2089" s="2206"/>
      <c r="TNK2089" s="2206"/>
      <c r="TNL2089" s="2206"/>
      <c r="TNM2089" s="2206"/>
      <c r="TNN2089" s="2206"/>
      <c r="TNO2089" s="2206"/>
      <c r="TNP2089" s="2206"/>
      <c r="TNQ2089" s="2206"/>
      <c r="TNR2089" s="2206"/>
      <c r="TNS2089" s="2206"/>
      <c r="TNT2089" s="2206"/>
      <c r="TNU2089" s="2206"/>
      <c r="TNV2089" s="2206"/>
      <c r="TNW2089" s="2206"/>
      <c r="TNX2089" s="2206"/>
      <c r="TNY2089" s="2206"/>
      <c r="TNZ2089" s="2206"/>
      <c r="TOA2089" s="2206"/>
      <c r="TOB2089" s="2206"/>
      <c r="TOC2089" s="2206"/>
      <c r="TOD2089" s="2206"/>
      <c r="TOE2089" s="2206"/>
      <c r="TOF2089" s="2206"/>
      <c r="TOG2089" s="2206"/>
      <c r="TOH2089" s="2206"/>
      <c r="TOI2089" s="2206"/>
      <c r="TOJ2089" s="2206"/>
      <c r="TOK2089" s="2206"/>
      <c r="TOL2089" s="2206"/>
      <c r="TOM2089" s="2206"/>
      <c r="TON2089" s="2206"/>
      <c r="TOO2089" s="2206"/>
      <c r="TOP2089" s="2206"/>
      <c r="TOQ2089" s="2206"/>
      <c r="TOR2089" s="2206"/>
      <c r="TOS2089" s="2206"/>
      <c r="TOT2089" s="2206"/>
      <c r="TOU2089" s="2206"/>
      <c r="TOV2089" s="2206"/>
      <c r="TOW2089" s="2206"/>
      <c r="TOX2089" s="2206"/>
      <c r="TOY2089" s="2206"/>
      <c r="TOZ2089" s="2206"/>
      <c r="TPA2089" s="2206"/>
      <c r="TPB2089" s="2206"/>
      <c r="TPC2089" s="2206"/>
      <c r="TPD2089" s="2206"/>
      <c r="TPE2089" s="2206"/>
      <c r="TPF2089" s="2206"/>
      <c r="TPG2089" s="2206"/>
      <c r="TPH2089" s="2206"/>
      <c r="TPI2089" s="2206"/>
      <c r="TPJ2089" s="2206"/>
      <c r="TPK2089" s="2206"/>
      <c r="TPL2089" s="2206"/>
      <c r="TPM2089" s="2206"/>
      <c r="TPN2089" s="2206"/>
      <c r="TPO2089" s="2206"/>
      <c r="TPP2089" s="2206"/>
      <c r="TPQ2089" s="2206"/>
      <c r="TPR2089" s="2206"/>
      <c r="TPS2089" s="2206"/>
      <c r="TPT2089" s="2206"/>
      <c r="TPU2089" s="2206"/>
      <c r="TPV2089" s="2206"/>
      <c r="TPW2089" s="2206"/>
      <c r="TPX2089" s="2206"/>
      <c r="TPY2089" s="2206"/>
      <c r="TPZ2089" s="2206"/>
      <c r="TQA2089" s="2206"/>
      <c r="TQB2089" s="2206"/>
      <c r="TQC2089" s="2206"/>
      <c r="TQD2089" s="2206"/>
      <c r="TQE2089" s="2206"/>
      <c r="TQF2089" s="2206"/>
      <c r="TQG2089" s="2206"/>
      <c r="TQH2089" s="2206"/>
      <c r="TQI2089" s="2206"/>
      <c r="TQJ2089" s="2206"/>
      <c r="TQK2089" s="2206"/>
      <c r="TQL2089" s="2206"/>
      <c r="TQM2089" s="2206"/>
      <c r="TQN2089" s="2206"/>
      <c r="TQO2089" s="2206"/>
      <c r="TQP2089" s="2206"/>
      <c r="TQQ2089" s="2206"/>
      <c r="TQR2089" s="2206"/>
      <c r="TQS2089" s="2206"/>
      <c r="TQT2089" s="2206"/>
      <c r="TQU2089" s="2206"/>
      <c r="TQV2089" s="2206"/>
      <c r="TQW2089" s="2206"/>
      <c r="TQX2089" s="2206"/>
      <c r="TQY2089" s="2206"/>
      <c r="TQZ2089" s="2206"/>
      <c r="TRA2089" s="2206"/>
      <c r="TRB2089" s="2206"/>
      <c r="TRC2089" s="2206"/>
      <c r="TRD2089" s="2206"/>
      <c r="TRE2089" s="2206"/>
      <c r="TRF2089" s="2206"/>
      <c r="TRG2089" s="2206"/>
      <c r="TRH2089" s="2206"/>
      <c r="TRI2089" s="2206"/>
      <c r="TRJ2089" s="2206"/>
      <c r="TRK2089" s="2206"/>
      <c r="TRL2089" s="2206"/>
      <c r="TRM2089" s="2206"/>
      <c r="TRN2089" s="2206"/>
      <c r="TRO2089" s="2206"/>
      <c r="TRP2089" s="2206"/>
      <c r="TRQ2089" s="2206"/>
      <c r="TRR2089" s="2206"/>
      <c r="TRS2089" s="2206"/>
      <c r="TRT2089" s="2206"/>
      <c r="TRU2089" s="2206"/>
      <c r="TRV2089" s="2206"/>
      <c r="TRW2089" s="2206"/>
      <c r="TRX2089" s="2206"/>
      <c r="TRY2089" s="2206"/>
      <c r="TRZ2089" s="2206"/>
      <c r="TSA2089" s="2206"/>
      <c r="TSB2089" s="2206"/>
      <c r="TSC2089" s="2206"/>
      <c r="TSD2089" s="2206"/>
      <c r="TSE2089" s="2206"/>
      <c r="TSF2089" s="2206"/>
      <c r="TSG2089" s="2206"/>
      <c r="TSH2089" s="2206"/>
      <c r="TSI2089" s="2206"/>
      <c r="TSJ2089" s="2206"/>
      <c r="TSK2089" s="2206"/>
      <c r="TSL2089" s="2206"/>
      <c r="TSM2089" s="2206"/>
      <c r="TSN2089" s="2206"/>
      <c r="TSO2089" s="2206"/>
      <c r="TSP2089" s="2206"/>
      <c r="TSQ2089" s="2206"/>
      <c r="TSR2089" s="2206"/>
      <c r="TSS2089" s="2206"/>
      <c r="TST2089" s="2206"/>
      <c r="TSU2089" s="2206"/>
      <c r="TSV2089" s="2206"/>
      <c r="TSW2089" s="2206"/>
      <c r="TSX2089" s="2206"/>
      <c r="TSY2089" s="2206"/>
      <c r="TSZ2089" s="2206"/>
      <c r="TTA2089" s="2206"/>
      <c r="TTB2089" s="2206"/>
      <c r="TTC2089" s="2206"/>
      <c r="TTD2089" s="2206"/>
      <c r="TTE2089" s="2206"/>
      <c r="TTF2089" s="2206"/>
      <c r="TTG2089" s="2206"/>
      <c r="TTH2089" s="2206"/>
      <c r="TTI2089" s="2206"/>
      <c r="TTJ2089" s="2206"/>
      <c r="TTK2089" s="2206"/>
      <c r="TTL2089" s="2206"/>
      <c r="TTM2089" s="2206"/>
      <c r="TTN2089" s="2206"/>
      <c r="TTO2089" s="2206"/>
      <c r="TTP2089" s="2206"/>
      <c r="TTQ2089" s="2206"/>
      <c r="TTR2089" s="2206"/>
      <c r="TTS2089" s="2206"/>
      <c r="TTT2089" s="2206"/>
      <c r="TTU2089" s="2206"/>
      <c r="TTV2089" s="2206"/>
      <c r="TTW2089" s="2206"/>
      <c r="TTX2089" s="2206"/>
      <c r="TTY2089" s="2206"/>
      <c r="TTZ2089" s="2206"/>
      <c r="TUA2089" s="2206"/>
      <c r="TUB2089" s="2206"/>
      <c r="TUC2089" s="2206"/>
      <c r="TUD2089" s="2206"/>
      <c r="TUE2089" s="2206"/>
      <c r="TUF2089" s="2206"/>
      <c r="TUG2089" s="2206"/>
      <c r="TUH2089" s="2206"/>
      <c r="TUI2089" s="2206"/>
      <c r="TUJ2089" s="2206"/>
      <c r="TUK2089" s="2206"/>
      <c r="TUL2089" s="2206"/>
      <c r="TUM2089" s="2206"/>
      <c r="TUN2089" s="2206"/>
      <c r="TUO2089" s="2206"/>
      <c r="TUP2089" s="2206"/>
      <c r="TUQ2089" s="2206"/>
      <c r="TUR2089" s="2206"/>
      <c r="TUS2089" s="2206"/>
      <c r="TUT2089" s="2206"/>
      <c r="TUU2089" s="2206"/>
      <c r="TUV2089" s="2206"/>
      <c r="TUW2089" s="2206"/>
      <c r="TUX2089" s="2206"/>
      <c r="TUY2089" s="2206"/>
      <c r="TUZ2089" s="2206"/>
      <c r="TVA2089" s="2206"/>
      <c r="TVB2089" s="2206"/>
      <c r="TVC2089" s="2206"/>
      <c r="TVD2089" s="2206"/>
      <c r="TVE2089" s="2206"/>
      <c r="TVF2089" s="2206"/>
      <c r="TVG2089" s="2206"/>
      <c r="TVH2089" s="2206"/>
      <c r="TVI2089" s="2206"/>
      <c r="TVJ2089" s="2206"/>
      <c r="TVK2089" s="2206"/>
      <c r="TVL2089" s="2206"/>
      <c r="TVM2089" s="2206"/>
      <c r="TVN2089" s="2206"/>
      <c r="TVO2089" s="2206"/>
      <c r="TVP2089" s="2206"/>
      <c r="TVQ2089" s="2206"/>
      <c r="TVR2089" s="2206"/>
      <c r="TVS2089" s="2206"/>
      <c r="TVT2089" s="2206"/>
      <c r="TVU2089" s="2206"/>
      <c r="TVV2089" s="2206"/>
      <c r="TVW2089" s="2206"/>
      <c r="TVX2089" s="2206"/>
      <c r="TVY2089" s="2206"/>
      <c r="TVZ2089" s="2206"/>
      <c r="TWA2089" s="2206"/>
      <c r="TWB2089" s="2206"/>
      <c r="TWC2089" s="2206"/>
      <c r="TWD2089" s="2206"/>
      <c r="TWE2089" s="2206"/>
      <c r="TWF2089" s="2206"/>
      <c r="TWG2089" s="2206"/>
      <c r="TWH2089" s="2206"/>
      <c r="TWI2089" s="2206"/>
      <c r="TWJ2089" s="2206"/>
      <c r="TWK2089" s="2206"/>
      <c r="TWL2089" s="2206"/>
      <c r="TWM2089" s="2206"/>
      <c r="TWN2089" s="2206"/>
      <c r="TWO2089" s="2206"/>
      <c r="TWP2089" s="2206"/>
      <c r="TWQ2089" s="2206"/>
      <c r="TWR2089" s="2206"/>
      <c r="TWS2089" s="2206"/>
      <c r="TWT2089" s="2206"/>
      <c r="TWU2089" s="2206"/>
      <c r="TWV2089" s="2206"/>
      <c r="TWW2089" s="2206"/>
      <c r="TWX2089" s="2206"/>
      <c r="TWY2089" s="2206"/>
      <c r="TWZ2089" s="2206"/>
      <c r="TXA2089" s="2206"/>
      <c r="TXB2089" s="2206"/>
      <c r="TXC2089" s="2206"/>
      <c r="TXD2089" s="2206"/>
      <c r="TXE2089" s="2206"/>
      <c r="TXF2089" s="2206"/>
      <c r="TXG2089" s="2206"/>
      <c r="TXH2089" s="2206"/>
      <c r="TXI2089" s="2206"/>
      <c r="TXJ2089" s="2206"/>
      <c r="TXK2089" s="2206"/>
      <c r="TXL2089" s="2206"/>
      <c r="TXM2089" s="2206"/>
      <c r="TXN2089" s="2206"/>
      <c r="TXO2089" s="2206"/>
      <c r="TXP2089" s="2206"/>
      <c r="TXQ2089" s="2206"/>
      <c r="TXR2089" s="2206"/>
      <c r="TXS2089" s="2206"/>
      <c r="TXT2089" s="2206"/>
      <c r="TXU2089" s="2206"/>
      <c r="TXV2089" s="2206"/>
      <c r="TXW2089" s="2206"/>
      <c r="TXX2089" s="2206"/>
      <c r="TXY2089" s="2206"/>
      <c r="TXZ2089" s="2206"/>
      <c r="TYA2089" s="2206"/>
      <c r="TYB2089" s="2206"/>
      <c r="TYC2089" s="2206"/>
      <c r="TYD2089" s="2206"/>
      <c r="TYE2089" s="2206"/>
      <c r="TYF2089" s="2206"/>
      <c r="TYG2089" s="2206"/>
      <c r="TYH2089" s="2206"/>
      <c r="TYI2089" s="2206"/>
      <c r="TYJ2089" s="2206"/>
      <c r="TYK2089" s="2206"/>
      <c r="TYL2089" s="2206"/>
      <c r="TYM2089" s="2206"/>
      <c r="TYN2089" s="2206"/>
      <c r="TYO2089" s="2206"/>
      <c r="TYP2089" s="2206"/>
      <c r="TYQ2089" s="2206"/>
      <c r="TYR2089" s="2206"/>
      <c r="TYS2089" s="2206"/>
      <c r="TYT2089" s="2206"/>
      <c r="TYU2089" s="2206"/>
      <c r="TYV2089" s="2206"/>
      <c r="TYW2089" s="2206"/>
      <c r="TYX2089" s="2206"/>
      <c r="TYY2089" s="2206"/>
      <c r="TYZ2089" s="2206"/>
      <c r="TZA2089" s="2206"/>
      <c r="TZB2089" s="2206"/>
      <c r="TZC2089" s="2206"/>
      <c r="TZD2089" s="2206"/>
      <c r="TZE2089" s="2206"/>
      <c r="TZF2089" s="2206"/>
      <c r="TZG2089" s="2206"/>
      <c r="TZH2089" s="2206"/>
      <c r="TZI2089" s="2206"/>
      <c r="TZJ2089" s="2206"/>
      <c r="TZK2089" s="2206"/>
      <c r="TZL2089" s="2206"/>
      <c r="TZM2089" s="2206"/>
      <c r="TZN2089" s="2206"/>
      <c r="TZO2089" s="2206"/>
      <c r="TZP2089" s="2206"/>
      <c r="TZQ2089" s="2206"/>
      <c r="TZR2089" s="2206"/>
      <c r="TZS2089" s="2206"/>
      <c r="TZT2089" s="2206"/>
      <c r="TZU2089" s="2206"/>
      <c r="TZV2089" s="2206"/>
      <c r="TZW2089" s="2206"/>
      <c r="TZX2089" s="2206"/>
      <c r="TZY2089" s="2206"/>
      <c r="TZZ2089" s="2206"/>
      <c r="UAA2089" s="2206"/>
      <c r="UAB2089" s="2206"/>
      <c r="UAC2089" s="2206"/>
      <c r="UAD2089" s="2206"/>
      <c r="UAE2089" s="2206"/>
      <c r="UAF2089" s="2206"/>
      <c r="UAG2089" s="2206"/>
      <c r="UAH2089" s="2206"/>
      <c r="UAI2089" s="2206"/>
      <c r="UAJ2089" s="2206"/>
      <c r="UAK2089" s="2206"/>
      <c r="UAL2089" s="2206"/>
      <c r="UAM2089" s="2206"/>
      <c r="UAN2089" s="2206"/>
      <c r="UAO2089" s="2206"/>
      <c r="UAP2089" s="2206"/>
      <c r="UAQ2089" s="2206"/>
      <c r="UAR2089" s="2206"/>
      <c r="UAS2089" s="2206"/>
      <c r="UAT2089" s="2206"/>
      <c r="UAU2089" s="2206"/>
      <c r="UAV2089" s="2206"/>
      <c r="UAW2089" s="2206"/>
      <c r="UAX2089" s="2206"/>
      <c r="UAY2089" s="2206"/>
      <c r="UAZ2089" s="2206"/>
      <c r="UBA2089" s="2206"/>
      <c r="UBB2089" s="2206"/>
      <c r="UBC2089" s="2206"/>
      <c r="UBD2089" s="2206"/>
      <c r="UBE2089" s="2206"/>
      <c r="UBF2089" s="2206"/>
      <c r="UBG2089" s="2206"/>
      <c r="UBH2089" s="2206"/>
      <c r="UBI2089" s="2206"/>
      <c r="UBJ2089" s="2206"/>
      <c r="UBK2089" s="2206"/>
      <c r="UBL2089" s="2206"/>
      <c r="UBM2089" s="2206"/>
      <c r="UBN2089" s="2206"/>
      <c r="UBO2089" s="2206"/>
      <c r="UBP2089" s="2206"/>
      <c r="UBQ2089" s="2206"/>
      <c r="UBR2089" s="2206"/>
      <c r="UBS2089" s="2206"/>
      <c r="UBT2089" s="2206"/>
      <c r="UBU2089" s="2206"/>
      <c r="UBV2089" s="2206"/>
      <c r="UBW2089" s="2206"/>
      <c r="UBX2089" s="2206"/>
      <c r="UBY2089" s="2206"/>
      <c r="UBZ2089" s="2206"/>
      <c r="UCA2089" s="2206"/>
      <c r="UCB2089" s="2206"/>
      <c r="UCC2089" s="2206"/>
      <c r="UCD2089" s="2206"/>
      <c r="UCE2089" s="2206"/>
      <c r="UCF2089" s="2206"/>
      <c r="UCG2089" s="2206"/>
      <c r="UCH2089" s="2206"/>
      <c r="UCI2089" s="2206"/>
      <c r="UCJ2089" s="2206"/>
      <c r="UCK2089" s="2206"/>
      <c r="UCL2089" s="2206"/>
      <c r="UCM2089" s="2206"/>
      <c r="UCN2089" s="2206"/>
      <c r="UCO2089" s="2206"/>
      <c r="UCP2089" s="2206"/>
      <c r="UCQ2089" s="2206"/>
      <c r="UCR2089" s="2206"/>
      <c r="UCS2089" s="2206"/>
      <c r="UCT2089" s="2206"/>
      <c r="UCU2089" s="2206"/>
      <c r="UCV2089" s="2206"/>
      <c r="UCW2089" s="2206"/>
      <c r="UCX2089" s="2206"/>
      <c r="UCY2089" s="2206"/>
      <c r="UCZ2089" s="2206"/>
      <c r="UDA2089" s="2206"/>
      <c r="UDB2089" s="2206"/>
      <c r="UDC2089" s="2206"/>
      <c r="UDD2089" s="2206"/>
      <c r="UDE2089" s="2206"/>
      <c r="UDF2089" s="2206"/>
      <c r="UDG2089" s="2206"/>
      <c r="UDH2089" s="2206"/>
      <c r="UDI2089" s="2206"/>
      <c r="UDJ2089" s="2206"/>
      <c r="UDK2089" s="2206"/>
      <c r="UDL2089" s="2206"/>
      <c r="UDM2089" s="2206"/>
      <c r="UDN2089" s="2206"/>
      <c r="UDO2089" s="2206"/>
      <c r="UDP2089" s="2206"/>
      <c r="UDQ2089" s="2206"/>
      <c r="UDR2089" s="2206"/>
      <c r="UDS2089" s="2206"/>
      <c r="UDT2089" s="2206"/>
      <c r="UDU2089" s="2206"/>
      <c r="UDV2089" s="2206"/>
      <c r="UDW2089" s="2206"/>
      <c r="UDX2089" s="2206"/>
      <c r="UDY2089" s="2206"/>
      <c r="UDZ2089" s="2206"/>
      <c r="UEA2089" s="2206"/>
      <c r="UEB2089" s="2206"/>
      <c r="UEC2089" s="2206"/>
      <c r="UED2089" s="2206"/>
      <c r="UEE2089" s="2206"/>
      <c r="UEF2089" s="2206"/>
      <c r="UEG2089" s="2206"/>
      <c r="UEH2089" s="2206"/>
      <c r="UEI2089" s="2206"/>
      <c r="UEJ2089" s="2206"/>
      <c r="UEK2089" s="2206"/>
      <c r="UEL2089" s="2206"/>
      <c r="UEM2089" s="2206"/>
      <c r="UEN2089" s="2206"/>
      <c r="UEO2089" s="2206"/>
      <c r="UEP2089" s="2206"/>
      <c r="UEQ2089" s="2206"/>
      <c r="UER2089" s="2206"/>
      <c r="UES2089" s="2206"/>
      <c r="UET2089" s="2206"/>
      <c r="UEU2089" s="2206"/>
      <c r="UEV2089" s="2206"/>
      <c r="UEW2089" s="2206"/>
      <c r="UEX2089" s="2206"/>
      <c r="UEY2089" s="2206"/>
      <c r="UEZ2089" s="2206"/>
      <c r="UFA2089" s="2206"/>
      <c r="UFB2089" s="2206"/>
      <c r="UFC2089" s="2206"/>
      <c r="UFD2089" s="2206"/>
      <c r="UFE2089" s="2206"/>
      <c r="UFF2089" s="2206"/>
      <c r="UFG2089" s="2206"/>
      <c r="UFH2089" s="2206"/>
      <c r="UFI2089" s="2206"/>
      <c r="UFJ2089" s="2206"/>
      <c r="UFK2089" s="2206"/>
      <c r="UFL2089" s="2206"/>
      <c r="UFM2089" s="2206"/>
      <c r="UFN2089" s="2206"/>
      <c r="UFO2089" s="2206"/>
      <c r="UFP2089" s="2206"/>
      <c r="UFQ2089" s="2206"/>
      <c r="UFR2089" s="2206"/>
      <c r="UFS2089" s="2206"/>
      <c r="UFT2089" s="2206"/>
      <c r="UFU2089" s="2206"/>
      <c r="UFV2089" s="2206"/>
      <c r="UFW2089" s="2206"/>
      <c r="UFX2089" s="2206"/>
      <c r="UFY2089" s="2206"/>
      <c r="UFZ2089" s="2206"/>
      <c r="UGA2089" s="2206"/>
      <c r="UGB2089" s="2206"/>
      <c r="UGC2089" s="2206"/>
      <c r="UGD2089" s="2206"/>
      <c r="UGE2089" s="2206"/>
      <c r="UGF2089" s="2206"/>
      <c r="UGG2089" s="2206"/>
      <c r="UGH2089" s="2206"/>
      <c r="UGI2089" s="2206"/>
      <c r="UGJ2089" s="2206"/>
      <c r="UGK2089" s="2206"/>
      <c r="UGL2089" s="2206"/>
      <c r="UGM2089" s="2206"/>
      <c r="UGN2089" s="2206"/>
      <c r="UGO2089" s="2206"/>
      <c r="UGP2089" s="2206"/>
      <c r="UGQ2089" s="2206"/>
      <c r="UGR2089" s="2206"/>
      <c r="UGS2089" s="2206"/>
      <c r="UGT2089" s="2206"/>
      <c r="UGU2089" s="2206"/>
      <c r="UGV2089" s="2206"/>
      <c r="UGW2089" s="2206"/>
      <c r="UGX2089" s="2206"/>
      <c r="UGY2089" s="2206"/>
      <c r="UGZ2089" s="2206"/>
      <c r="UHA2089" s="2206"/>
      <c r="UHB2089" s="2206"/>
      <c r="UHC2089" s="2206"/>
      <c r="UHD2089" s="2206"/>
      <c r="UHE2089" s="2206"/>
      <c r="UHF2089" s="2206"/>
      <c r="UHG2089" s="2206"/>
      <c r="UHH2089" s="2206"/>
      <c r="UHI2089" s="2206"/>
      <c r="UHJ2089" s="2206"/>
      <c r="UHK2089" s="2206"/>
      <c r="UHL2089" s="2206"/>
      <c r="UHM2089" s="2206"/>
      <c r="UHN2089" s="2206"/>
      <c r="UHO2089" s="2206"/>
      <c r="UHP2089" s="2206"/>
      <c r="UHQ2089" s="2206"/>
      <c r="UHR2089" s="2206"/>
      <c r="UHS2089" s="2206"/>
      <c r="UHT2089" s="2206"/>
      <c r="UHU2089" s="2206"/>
      <c r="UHV2089" s="2206"/>
      <c r="UHW2089" s="2206"/>
      <c r="UHX2089" s="2206"/>
      <c r="UHY2089" s="2206"/>
      <c r="UHZ2089" s="2206"/>
      <c r="UIA2089" s="2206"/>
      <c r="UIB2089" s="2206"/>
      <c r="UIC2089" s="2206"/>
      <c r="UID2089" s="2206"/>
      <c r="UIE2089" s="2206"/>
      <c r="UIF2089" s="2206"/>
      <c r="UIG2089" s="2206"/>
      <c r="UIH2089" s="2206"/>
      <c r="UII2089" s="2206"/>
      <c r="UIJ2089" s="2206"/>
      <c r="UIK2089" s="2206"/>
      <c r="UIL2089" s="2206"/>
      <c r="UIM2089" s="2206"/>
      <c r="UIN2089" s="2206"/>
      <c r="UIO2089" s="2206"/>
      <c r="UIP2089" s="2206"/>
      <c r="UIQ2089" s="2206"/>
      <c r="UIR2089" s="2206"/>
      <c r="UIS2089" s="2206"/>
      <c r="UIT2089" s="2206"/>
      <c r="UIU2089" s="2206"/>
      <c r="UIV2089" s="2206"/>
      <c r="UIW2089" s="2206"/>
      <c r="UIX2089" s="2206"/>
      <c r="UIY2089" s="2206"/>
      <c r="UIZ2089" s="2206"/>
      <c r="UJA2089" s="2206"/>
      <c r="UJB2089" s="2206"/>
      <c r="UJC2089" s="2206"/>
      <c r="UJD2089" s="2206"/>
      <c r="UJE2089" s="2206"/>
      <c r="UJF2089" s="2206"/>
      <c r="UJG2089" s="2206"/>
      <c r="UJH2089" s="2206"/>
      <c r="UJI2089" s="2206"/>
      <c r="UJJ2089" s="2206"/>
      <c r="UJK2089" s="2206"/>
      <c r="UJL2089" s="2206"/>
      <c r="UJM2089" s="2206"/>
      <c r="UJN2089" s="2206"/>
      <c r="UJO2089" s="2206"/>
      <c r="UJP2089" s="2206"/>
      <c r="UJQ2089" s="2206"/>
      <c r="UJR2089" s="2206"/>
      <c r="UJS2089" s="2206"/>
      <c r="UJT2089" s="2206"/>
      <c r="UJU2089" s="2206"/>
      <c r="UJV2089" s="2206"/>
      <c r="UJW2089" s="2206"/>
      <c r="UJX2089" s="2206"/>
      <c r="UJY2089" s="2206"/>
      <c r="UJZ2089" s="2206"/>
      <c r="UKA2089" s="2206"/>
      <c r="UKB2089" s="2206"/>
      <c r="UKC2089" s="2206"/>
      <c r="UKD2089" s="2206"/>
      <c r="UKE2089" s="2206"/>
      <c r="UKF2089" s="2206"/>
      <c r="UKG2089" s="2206"/>
      <c r="UKH2089" s="2206"/>
      <c r="UKI2089" s="2206"/>
      <c r="UKJ2089" s="2206"/>
      <c r="UKK2089" s="2206"/>
      <c r="UKL2089" s="2206"/>
      <c r="UKM2089" s="2206"/>
      <c r="UKN2089" s="2206"/>
      <c r="UKO2089" s="2206"/>
      <c r="UKP2089" s="2206"/>
      <c r="UKQ2089" s="2206"/>
      <c r="UKR2089" s="2206"/>
      <c r="UKS2089" s="2206"/>
      <c r="UKT2089" s="2206"/>
      <c r="UKU2089" s="2206"/>
      <c r="UKV2089" s="2206"/>
      <c r="UKW2089" s="2206"/>
      <c r="UKX2089" s="2206"/>
      <c r="UKY2089" s="2206"/>
      <c r="UKZ2089" s="2206"/>
      <c r="ULA2089" s="2206"/>
      <c r="ULB2089" s="2206"/>
      <c r="ULC2089" s="2206"/>
      <c r="ULD2089" s="2206"/>
      <c r="ULE2089" s="2206"/>
      <c r="ULF2089" s="2206"/>
      <c r="ULG2089" s="2206"/>
      <c r="ULH2089" s="2206"/>
      <c r="ULI2089" s="2206"/>
      <c r="ULJ2089" s="2206"/>
      <c r="ULK2089" s="2206"/>
      <c r="ULL2089" s="2206"/>
      <c r="ULM2089" s="2206"/>
      <c r="ULN2089" s="2206"/>
      <c r="ULO2089" s="2206"/>
      <c r="ULP2089" s="2206"/>
      <c r="ULQ2089" s="2206"/>
      <c r="ULR2089" s="2206"/>
      <c r="ULS2089" s="2206"/>
      <c r="ULT2089" s="2206"/>
      <c r="ULU2089" s="2206"/>
      <c r="ULV2089" s="2206"/>
      <c r="ULW2089" s="2206"/>
      <c r="ULX2089" s="2206"/>
      <c r="ULY2089" s="2206"/>
      <c r="ULZ2089" s="2206"/>
      <c r="UMA2089" s="2206"/>
      <c r="UMB2089" s="2206"/>
      <c r="UMC2089" s="2206"/>
      <c r="UMD2089" s="2206"/>
      <c r="UME2089" s="2206"/>
      <c r="UMF2089" s="2206"/>
      <c r="UMG2089" s="2206"/>
      <c r="UMH2089" s="2206"/>
      <c r="UMI2089" s="2206"/>
      <c r="UMJ2089" s="2206"/>
      <c r="UMK2089" s="2206"/>
      <c r="UML2089" s="2206"/>
      <c r="UMM2089" s="2206"/>
      <c r="UMN2089" s="2206"/>
      <c r="UMO2089" s="2206"/>
      <c r="UMP2089" s="2206"/>
      <c r="UMQ2089" s="2206"/>
      <c r="UMR2089" s="2206"/>
      <c r="UMS2089" s="2206"/>
      <c r="UMT2089" s="2206"/>
      <c r="UMU2089" s="2206"/>
      <c r="UMV2089" s="2206"/>
      <c r="UMW2089" s="2206"/>
      <c r="UMX2089" s="2206"/>
      <c r="UMY2089" s="2206"/>
      <c r="UMZ2089" s="2206"/>
      <c r="UNA2089" s="2206"/>
      <c r="UNB2089" s="2206"/>
      <c r="UNC2089" s="2206"/>
      <c r="UND2089" s="2206"/>
      <c r="UNE2089" s="2206"/>
      <c r="UNF2089" s="2206"/>
      <c r="UNG2089" s="2206"/>
      <c r="UNH2089" s="2206"/>
      <c r="UNI2089" s="2206"/>
      <c r="UNJ2089" s="2206"/>
      <c r="UNK2089" s="2206"/>
      <c r="UNL2089" s="2206"/>
      <c r="UNM2089" s="2206"/>
      <c r="UNN2089" s="2206"/>
      <c r="UNO2089" s="2206"/>
      <c r="UNP2089" s="2206"/>
      <c r="UNQ2089" s="2206"/>
      <c r="UNR2089" s="2206"/>
      <c r="UNS2089" s="2206"/>
      <c r="UNT2089" s="2206"/>
      <c r="UNU2089" s="2206"/>
      <c r="UNV2089" s="2206"/>
      <c r="UNW2089" s="2206"/>
      <c r="UNX2089" s="2206"/>
      <c r="UNY2089" s="2206"/>
      <c r="UNZ2089" s="2206"/>
      <c r="UOA2089" s="2206"/>
      <c r="UOB2089" s="2206"/>
      <c r="UOC2089" s="2206"/>
      <c r="UOD2089" s="2206"/>
      <c r="UOE2089" s="2206"/>
      <c r="UOF2089" s="2206"/>
      <c r="UOG2089" s="2206"/>
      <c r="UOH2089" s="2206"/>
      <c r="UOI2089" s="2206"/>
      <c r="UOJ2089" s="2206"/>
      <c r="UOK2089" s="2206"/>
      <c r="UOL2089" s="2206"/>
      <c r="UOM2089" s="2206"/>
      <c r="UON2089" s="2206"/>
      <c r="UOO2089" s="2206"/>
      <c r="UOP2089" s="2206"/>
      <c r="UOQ2089" s="2206"/>
      <c r="UOR2089" s="2206"/>
      <c r="UOS2089" s="2206"/>
      <c r="UOT2089" s="2206"/>
      <c r="UOU2089" s="2206"/>
      <c r="UOV2089" s="2206"/>
      <c r="UOW2089" s="2206"/>
      <c r="UOX2089" s="2206"/>
      <c r="UOY2089" s="2206"/>
      <c r="UOZ2089" s="2206"/>
      <c r="UPA2089" s="2206"/>
      <c r="UPB2089" s="2206"/>
      <c r="UPC2089" s="2206"/>
      <c r="UPD2089" s="2206"/>
      <c r="UPE2089" s="2206"/>
      <c r="UPF2089" s="2206"/>
      <c r="UPG2089" s="2206"/>
      <c r="UPH2089" s="2206"/>
      <c r="UPI2089" s="2206"/>
      <c r="UPJ2089" s="2206"/>
      <c r="UPK2089" s="2206"/>
      <c r="UPL2089" s="2206"/>
      <c r="UPM2089" s="2206"/>
      <c r="UPN2089" s="2206"/>
      <c r="UPO2089" s="2206"/>
      <c r="UPP2089" s="2206"/>
      <c r="UPQ2089" s="2206"/>
      <c r="UPR2089" s="2206"/>
      <c r="UPS2089" s="2206"/>
      <c r="UPT2089" s="2206"/>
      <c r="UPU2089" s="2206"/>
      <c r="UPV2089" s="2206"/>
      <c r="UPW2089" s="2206"/>
      <c r="UPX2089" s="2206"/>
      <c r="UPY2089" s="2206"/>
      <c r="UPZ2089" s="2206"/>
      <c r="UQA2089" s="2206"/>
      <c r="UQB2089" s="2206"/>
      <c r="UQC2089" s="2206"/>
      <c r="UQD2089" s="2206"/>
      <c r="UQE2089" s="2206"/>
      <c r="UQF2089" s="2206"/>
      <c r="UQG2089" s="2206"/>
      <c r="UQH2089" s="2206"/>
      <c r="UQI2089" s="2206"/>
      <c r="UQJ2089" s="2206"/>
      <c r="UQK2089" s="2206"/>
      <c r="UQL2089" s="2206"/>
      <c r="UQM2089" s="2206"/>
      <c r="UQN2089" s="2206"/>
      <c r="UQO2089" s="2206"/>
      <c r="UQP2089" s="2206"/>
      <c r="UQQ2089" s="2206"/>
      <c r="UQR2089" s="2206"/>
      <c r="UQS2089" s="2206"/>
      <c r="UQT2089" s="2206"/>
      <c r="UQU2089" s="2206"/>
      <c r="UQV2089" s="2206"/>
      <c r="UQW2089" s="2206"/>
      <c r="UQX2089" s="2206"/>
      <c r="UQY2089" s="2206"/>
      <c r="UQZ2089" s="2206"/>
      <c r="URA2089" s="2206"/>
      <c r="URB2089" s="2206"/>
      <c r="URC2089" s="2206"/>
      <c r="URD2089" s="2206"/>
      <c r="URE2089" s="2206"/>
      <c r="URF2089" s="2206"/>
      <c r="URG2089" s="2206"/>
      <c r="URH2089" s="2206"/>
      <c r="URI2089" s="2206"/>
      <c r="URJ2089" s="2206"/>
      <c r="URK2089" s="2206"/>
      <c r="URL2089" s="2206"/>
      <c r="URM2089" s="2206"/>
      <c r="URN2089" s="2206"/>
      <c r="URO2089" s="2206"/>
      <c r="URP2089" s="2206"/>
      <c r="URQ2089" s="2206"/>
      <c r="URR2089" s="2206"/>
      <c r="URS2089" s="2206"/>
      <c r="URT2089" s="2206"/>
      <c r="URU2089" s="2206"/>
      <c r="URV2089" s="2206"/>
      <c r="URW2089" s="2206"/>
      <c r="URX2089" s="2206"/>
      <c r="URY2089" s="2206"/>
      <c r="URZ2089" s="2206"/>
      <c r="USA2089" s="2206"/>
      <c r="USB2089" s="2206"/>
      <c r="USC2089" s="2206"/>
      <c r="USD2089" s="2206"/>
      <c r="USE2089" s="2206"/>
      <c r="USF2089" s="2206"/>
      <c r="USG2089" s="2206"/>
      <c r="USH2089" s="2206"/>
      <c r="USI2089" s="2206"/>
      <c r="USJ2089" s="2206"/>
      <c r="USK2089" s="2206"/>
      <c r="USL2089" s="2206"/>
      <c r="USM2089" s="2206"/>
      <c r="USN2089" s="2206"/>
      <c r="USO2089" s="2206"/>
      <c r="USP2089" s="2206"/>
      <c r="USQ2089" s="2206"/>
      <c r="USR2089" s="2206"/>
      <c r="USS2089" s="2206"/>
      <c r="UST2089" s="2206"/>
      <c r="USU2089" s="2206"/>
      <c r="USV2089" s="2206"/>
      <c r="USW2089" s="2206"/>
      <c r="USX2089" s="2206"/>
      <c r="USY2089" s="2206"/>
      <c r="USZ2089" s="2206"/>
      <c r="UTA2089" s="2206"/>
      <c r="UTB2089" s="2206"/>
      <c r="UTC2089" s="2206"/>
      <c r="UTD2089" s="2206"/>
      <c r="UTE2089" s="2206"/>
      <c r="UTF2089" s="2206"/>
      <c r="UTG2089" s="2206"/>
      <c r="UTH2089" s="2206"/>
      <c r="UTI2089" s="2206"/>
      <c r="UTJ2089" s="2206"/>
      <c r="UTK2089" s="2206"/>
      <c r="UTL2089" s="2206"/>
      <c r="UTM2089" s="2206"/>
      <c r="UTN2089" s="2206"/>
      <c r="UTO2089" s="2206"/>
      <c r="UTP2089" s="2206"/>
      <c r="UTQ2089" s="2206"/>
      <c r="UTR2089" s="2206"/>
      <c r="UTS2089" s="2206"/>
      <c r="UTT2089" s="2206"/>
      <c r="UTU2089" s="2206"/>
      <c r="UTV2089" s="2206"/>
      <c r="UTW2089" s="2206"/>
      <c r="UTX2089" s="2206"/>
      <c r="UTY2089" s="2206"/>
      <c r="UTZ2089" s="2206"/>
      <c r="UUA2089" s="2206"/>
      <c r="UUB2089" s="2206"/>
      <c r="UUC2089" s="2206"/>
      <c r="UUD2089" s="2206"/>
      <c r="UUE2089" s="2206"/>
      <c r="UUF2089" s="2206"/>
      <c r="UUG2089" s="2206"/>
      <c r="UUH2089" s="2206"/>
      <c r="UUI2089" s="2206"/>
      <c r="UUJ2089" s="2206"/>
      <c r="UUK2089" s="2206"/>
      <c r="UUL2089" s="2206"/>
      <c r="UUM2089" s="2206"/>
      <c r="UUN2089" s="2206"/>
      <c r="UUO2089" s="2206"/>
      <c r="UUP2089" s="2206"/>
      <c r="UUQ2089" s="2206"/>
      <c r="UUR2089" s="2206"/>
      <c r="UUS2089" s="2206"/>
      <c r="UUT2089" s="2206"/>
      <c r="UUU2089" s="2206"/>
      <c r="UUV2089" s="2206"/>
      <c r="UUW2089" s="2206"/>
      <c r="UUX2089" s="2206"/>
      <c r="UUY2089" s="2206"/>
      <c r="UUZ2089" s="2206"/>
      <c r="UVA2089" s="2206"/>
      <c r="UVB2089" s="2206"/>
      <c r="UVC2089" s="2206"/>
      <c r="UVD2089" s="2206"/>
      <c r="UVE2089" s="2206"/>
      <c r="UVF2089" s="2206"/>
      <c r="UVG2089" s="2206"/>
      <c r="UVH2089" s="2206"/>
      <c r="UVI2089" s="2206"/>
      <c r="UVJ2089" s="2206"/>
      <c r="UVK2089" s="2206"/>
      <c r="UVL2089" s="2206"/>
      <c r="UVM2089" s="2206"/>
      <c r="UVN2089" s="2206"/>
      <c r="UVO2089" s="2206"/>
      <c r="UVP2089" s="2206"/>
      <c r="UVQ2089" s="2206"/>
      <c r="UVR2089" s="2206"/>
      <c r="UVS2089" s="2206"/>
      <c r="UVT2089" s="2206"/>
      <c r="UVU2089" s="2206"/>
      <c r="UVV2089" s="2206"/>
      <c r="UVW2089" s="2206"/>
      <c r="UVX2089" s="2206"/>
      <c r="UVY2089" s="2206"/>
      <c r="UVZ2089" s="2206"/>
      <c r="UWA2089" s="2206"/>
      <c r="UWB2089" s="2206"/>
      <c r="UWC2089" s="2206"/>
      <c r="UWD2089" s="2206"/>
      <c r="UWE2089" s="2206"/>
      <c r="UWF2089" s="2206"/>
      <c r="UWG2089" s="2206"/>
      <c r="UWH2089" s="2206"/>
      <c r="UWI2089" s="2206"/>
      <c r="UWJ2089" s="2206"/>
      <c r="UWK2089" s="2206"/>
      <c r="UWL2089" s="2206"/>
      <c r="UWM2089" s="2206"/>
      <c r="UWN2089" s="2206"/>
      <c r="UWO2089" s="2206"/>
      <c r="UWP2089" s="2206"/>
      <c r="UWQ2089" s="2206"/>
      <c r="UWR2089" s="2206"/>
      <c r="UWS2089" s="2206"/>
      <c r="UWT2089" s="2206"/>
      <c r="UWU2089" s="2206"/>
      <c r="UWV2089" s="2206"/>
      <c r="UWW2089" s="2206"/>
      <c r="UWX2089" s="2206"/>
      <c r="UWY2089" s="2206"/>
      <c r="UWZ2089" s="2206"/>
      <c r="UXA2089" s="2206"/>
      <c r="UXB2089" s="2206"/>
      <c r="UXC2089" s="2206"/>
      <c r="UXD2089" s="2206"/>
      <c r="UXE2089" s="2206"/>
      <c r="UXF2089" s="2206"/>
      <c r="UXG2089" s="2206"/>
      <c r="UXH2089" s="2206"/>
      <c r="UXI2089" s="2206"/>
      <c r="UXJ2089" s="2206"/>
      <c r="UXK2089" s="2206"/>
      <c r="UXL2089" s="2206"/>
      <c r="UXM2089" s="2206"/>
      <c r="UXN2089" s="2206"/>
      <c r="UXO2089" s="2206"/>
      <c r="UXP2089" s="2206"/>
      <c r="UXQ2089" s="2206"/>
      <c r="UXR2089" s="2206"/>
      <c r="UXS2089" s="2206"/>
      <c r="UXT2089" s="2206"/>
      <c r="UXU2089" s="2206"/>
      <c r="UXV2089" s="2206"/>
      <c r="UXW2089" s="2206"/>
      <c r="UXX2089" s="2206"/>
      <c r="UXY2089" s="2206"/>
      <c r="UXZ2089" s="2206"/>
      <c r="UYA2089" s="2206"/>
      <c r="UYB2089" s="2206"/>
      <c r="UYC2089" s="2206"/>
      <c r="UYD2089" s="2206"/>
      <c r="UYE2089" s="2206"/>
      <c r="UYF2089" s="2206"/>
      <c r="UYG2089" s="2206"/>
      <c r="UYH2089" s="2206"/>
      <c r="UYI2089" s="2206"/>
      <c r="UYJ2089" s="2206"/>
      <c r="UYK2089" s="2206"/>
      <c r="UYL2089" s="2206"/>
      <c r="UYM2089" s="2206"/>
      <c r="UYN2089" s="2206"/>
      <c r="UYO2089" s="2206"/>
      <c r="UYP2089" s="2206"/>
      <c r="UYQ2089" s="2206"/>
      <c r="UYR2089" s="2206"/>
      <c r="UYS2089" s="2206"/>
      <c r="UYT2089" s="2206"/>
      <c r="UYU2089" s="2206"/>
      <c r="UYV2089" s="2206"/>
      <c r="UYW2089" s="2206"/>
      <c r="UYX2089" s="2206"/>
      <c r="UYY2089" s="2206"/>
      <c r="UYZ2089" s="2206"/>
      <c r="UZA2089" s="2206"/>
      <c r="UZB2089" s="2206"/>
      <c r="UZC2089" s="2206"/>
      <c r="UZD2089" s="2206"/>
      <c r="UZE2089" s="2206"/>
      <c r="UZF2089" s="2206"/>
      <c r="UZG2089" s="2206"/>
      <c r="UZH2089" s="2206"/>
      <c r="UZI2089" s="2206"/>
      <c r="UZJ2089" s="2206"/>
      <c r="UZK2089" s="2206"/>
      <c r="UZL2089" s="2206"/>
      <c r="UZM2089" s="2206"/>
      <c r="UZN2089" s="2206"/>
      <c r="UZO2089" s="2206"/>
      <c r="UZP2089" s="2206"/>
      <c r="UZQ2089" s="2206"/>
      <c r="UZR2089" s="2206"/>
      <c r="UZS2089" s="2206"/>
      <c r="UZT2089" s="2206"/>
      <c r="UZU2089" s="2206"/>
      <c r="UZV2089" s="2206"/>
      <c r="UZW2089" s="2206"/>
      <c r="UZX2089" s="2206"/>
      <c r="UZY2089" s="2206"/>
      <c r="UZZ2089" s="2206"/>
      <c r="VAA2089" s="2206"/>
      <c r="VAB2089" s="2206"/>
      <c r="VAC2089" s="2206"/>
      <c r="VAD2089" s="2206"/>
      <c r="VAE2089" s="2206"/>
      <c r="VAF2089" s="2206"/>
      <c r="VAG2089" s="2206"/>
      <c r="VAH2089" s="2206"/>
      <c r="VAI2089" s="2206"/>
      <c r="VAJ2089" s="2206"/>
      <c r="VAK2089" s="2206"/>
      <c r="VAL2089" s="2206"/>
      <c r="VAM2089" s="2206"/>
      <c r="VAN2089" s="2206"/>
      <c r="VAO2089" s="2206"/>
      <c r="VAP2089" s="2206"/>
      <c r="VAQ2089" s="2206"/>
      <c r="VAR2089" s="2206"/>
      <c r="VAS2089" s="2206"/>
      <c r="VAT2089" s="2206"/>
      <c r="VAU2089" s="2206"/>
      <c r="VAV2089" s="2206"/>
      <c r="VAW2089" s="2206"/>
      <c r="VAX2089" s="2206"/>
      <c r="VAY2089" s="2206"/>
      <c r="VAZ2089" s="2206"/>
      <c r="VBA2089" s="2206"/>
      <c r="VBB2089" s="2206"/>
      <c r="VBC2089" s="2206"/>
      <c r="VBD2089" s="2206"/>
      <c r="VBE2089" s="2206"/>
      <c r="VBF2089" s="2206"/>
      <c r="VBG2089" s="2206"/>
      <c r="VBH2089" s="2206"/>
      <c r="VBI2089" s="2206"/>
      <c r="VBJ2089" s="2206"/>
      <c r="VBK2089" s="2206"/>
      <c r="VBL2089" s="2206"/>
      <c r="VBM2089" s="2206"/>
      <c r="VBN2089" s="2206"/>
      <c r="VBO2089" s="2206"/>
      <c r="VBP2089" s="2206"/>
      <c r="VBQ2089" s="2206"/>
      <c r="VBR2089" s="2206"/>
      <c r="VBS2089" s="2206"/>
      <c r="VBT2089" s="2206"/>
      <c r="VBU2089" s="2206"/>
      <c r="VBV2089" s="2206"/>
      <c r="VBW2089" s="2206"/>
      <c r="VBX2089" s="2206"/>
      <c r="VBY2089" s="2206"/>
      <c r="VBZ2089" s="2206"/>
      <c r="VCA2089" s="2206"/>
      <c r="VCB2089" s="2206"/>
      <c r="VCC2089" s="2206"/>
      <c r="VCD2089" s="2206"/>
      <c r="VCE2089" s="2206"/>
      <c r="VCF2089" s="2206"/>
      <c r="VCG2089" s="2206"/>
      <c r="VCH2089" s="2206"/>
      <c r="VCI2089" s="2206"/>
      <c r="VCJ2089" s="2206"/>
      <c r="VCK2089" s="2206"/>
      <c r="VCL2089" s="2206"/>
      <c r="VCM2089" s="2206"/>
      <c r="VCN2089" s="2206"/>
      <c r="VCO2089" s="2206"/>
      <c r="VCP2089" s="2206"/>
      <c r="VCQ2089" s="2206"/>
      <c r="VCR2089" s="2206"/>
      <c r="VCS2089" s="2206"/>
      <c r="VCT2089" s="2206"/>
      <c r="VCU2089" s="2206"/>
      <c r="VCV2089" s="2206"/>
      <c r="VCW2089" s="2206"/>
      <c r="VCX2089" s="2206"/>
      <c r="VCY2089" s="2206"/>
      <c r="VCZ2089" s="2206"/>
      <c r="VDA2089" s="2206"/>
      <c r="VDB2089" s="2206"/>
      <c r="VDC2089" s="2206"/>
      <c r="VDD2089" s="2206"/>
      <c r="VDE2089" s="2206"/>
      <c r="VDF2089" s="2206"/>
      <c r="VDG2089" s="2206"/>
      <c r="VDH2089" s="2206"/>
      <c r="VDI2089" s="2206"/>
      <c r="VDJ2089" s="2206"/>
      <c r="VDK2089" s="2206"/>
      <c r="VDL2089" s="2206"/>
      <c r="VDM2089" s="2206"/>
      <c r="VDN2089" s="2206"/>
      <c r="VDO2089" s="2206"/>
      <c r="VDP2089" s="2206"/>
      <c r="VDQ2089" s="2206"/>
      <c r="VDR2089" s="2206"/>
      <c r="VDS2089" s="2206"/>
      <c r="VDT2089" s="2206"/>
      <c r="VDU2089" s="2206"/>
      <c r="VDV2089" s="2206"/>
      <c r="VDW2089" s="2206"/>
      <c r="VDX2089" s="2206"/>
      <c r="VDY2089" s="2206"/>
      <c r="VDZ2089" s="2206"/>
      <c r="VEA2089" s="2206"/>
      <c r="VEB2089" s="2206"/>
      <c r="VEC2089" s="2206"/>
      <c r="VED2089" s="2206"/>
      <c r="VEE2089" s="2206"/>
      <c r="VEF2089" s="2206"/>
      <c r="VEG2089" s="2206"/>
      <c r="VEH2089" s="2206"/>
      <c r="VEI2089" s="2206"/>
      <c r="VEJ2089" s="2206"/>
      <c r="VEK2089" s="2206"/>
      <c r="VEL2089" s="2206"/>
      <c r="VEM2089" s="2206"/>
      <c r="VEN2089" s="2206"/>
      <c r="VEO2089" s="2206"/>
      <c r="VEP2089" s="2206"/>
      <c r="VEQ2089" s="2206"/>
      <c r="VER2089" s="2206"/>
      <c r="VES2089" s="2206"/>
      <c r="VET2089" s="2206"/>
      <c r="VEU2089" s="2206"/>
      <c r="VEV2089" s="2206"/>
      <c r="VEW2089" s="2206"/>
      <c r="VEX2089" s="2206"/>
      <c r="VEY2089" s="2206"/>
      <c r="VEZ2089" s="2206"/>
      <c r="VFA2089" s="2206"/>
      <c r="VFB2089" s="2206"/>
      <c r="VFC2089" s="2206"/>
      <c r="VFD2089" s="2206"/>
      <c r="VFE2089" s="2206"/>
      <c r="VFF2089" s="2206"/>
      <c r="VFG2089" s="2206"/>
      <c r="VFH2089" s="2206"/>
      <c r="VFI2089" s="2206"/>
      <c r="VFJ2089" s="2206"/>
      <c r="VFK2089" s="2206"/>
      <c r="VFL2089" s="2206"/>
      <c r="VFM2089" s="2206"/>
      <c r="VFN2089" s="2206"/>
      <c r="VFO2089" s="2206"/>
      <c r="VFP2089" s="2206"/>
      <c r="VFQ2089" s="2206"/>
      <c r="VFR2089" s="2206"/>
      <c r="VFS2089" s="2206"/>
      <c r="VFT2089" s="2206"/>
      <c r="VFU2089" s="2206"/>
      <c r="VFV2089" s="2206"/>
      <c r="VFW2089" s="2206"/>
      <c r="VFX2089" s="2206"/>
      <c r="VFY2089" s="2206"/>
      <c r="VFZ2089" s="2206"/>
      <c r="VGA2089" s="2206"/>
      <c r="VGB2089" s="2206"/>
      <c r="VGC2089" s="2206"/>
      <c r="VGD2089" s="2206"/>
      <c r="VGE2089" s="2206"/>
      <c r="VGF2089" s="2206"/>
      <c r="VGG2089" s="2206"/>
      <c r="VGH2089" s="2206"/>
      <c r="VGI2089" s="2206"/>
      <c r="VGJ2089" s="2206"/>
      <c r="VGK2089" s="2206"/>
      <c r="VGL2089" s="2206"/>
      <c r="VGM2089" s="2206"/>
      <c r="VGN2089" s="2206"/>
      <c r="VGO2089" s="2206"/>
      <c r="VGP2089" s="2206"/>
      <c r="VGQ2089" s="2206"/>
      <c r="VGR2089" s="2206"/>
      <c r="VGS2089" s="2206"/>
      <c r="VGT2089" s="2206"/>
      <c r="VGU2089" s="2206"/>
      <c r="VGV2089" s="2206"/>
      <c r="VGW2089" s="2206"/>
      <c r="VGX2089" s="2206"/>
      <c r="VGY2089" s="2206"/>
      <c r="VGZ2089" s="2206"/>
      <c r="VHA2089" s="2206"/>
      <c r="VHB2089" s="2206"/>
      <c r="VHC2089" s="2206"/>
      <c r="VHD2089" s="2206"/>
      <c r="VHE2089" s="2206"/>
      <c r="VHF2089" s="2206"/>
      <c r="VHG2089" s="2206"/>
      <c r="VHH2089" s="2206"/>
      <c r="VHI2089" s="2206"/>
      <c r="VHJ2089" s="2206"/>
      <c r="VHK2089" s="2206"/>
      <c r="VHL2089" s="2206"/>
      <c r="VHM2089" s="2206"/>
      <c r="VHN2089" s="2206"/>
      <c r="VHO2089" s="2206"/>
      <c r="VHP2089" s="2206"/>
      <c r="VHQ2089" s="2206"/>
      <c r="VHR2089" s="2206"/>
      <c r="VHS2089" s="2206"/>
      <c r="VHT2089" s="2206"/>
      <c r="VHU2089" s="2206"/>
      <c r="VHV2089" s="2206"/>
      <c r="VHW2089" s="2206"/>
      <c r="VHX2089" s="2206"/>
      <c r="VHY2089" s="2206"/>
      <c r="VHZ2089" s="2206"/>
      <c r="VIA2089" s="2206"/>
      <c r="VIB2089" s="2206"/>
      <c r="VIC2089" s="2206"/>
      <c r="VID2089" s="2206"/>
      <c r="VIE2089" s="2206"/>
      <c r="VIF2089" s="2206"/>
      <c r="VIG2089" s="2206"/>
      <c r="VIH2089" s="2206"/>
      <c r="VII2089" s="2206"/>
      <c r="VIJ2089" s="2206"/>
      <c r="VIK2089" s="2206"/>
      <c r="VIL2089" s="2206"/>
      <c r="VIM2089" s="2206"/>
      <c r="VIN2089" s="2206"/>
      <c r="VIO2089" s="2206"/>
      <c r="VIP2089" s="2206"/>
      <c r="VIQ2089" s="2206"/>
      <c r="VIR2089" s="2206"/>
      <c r="VIS2089" s="2206"/>
      <c r="VIT2089" s="2206"/>
      <c r="VIU2089" s="2206"/>
      <c r="VIV2089" s="2206"/>
      <c r="VIW2089" s="2206"/>
      <c r="VIX2089" s="2206"/>
      <c r="VIY2089" s="2206"/>
      <c r="VIZ2089" s="2206"/>
      <c r="VJA2089" s="2206"/>
      <c r="VJB2089" s="2206"/>
      <c r="VJC2089" s="2206"/>
      <c r="VJD2089" s="2206"/>
      <c r="VJE2089" s="2206"/>
      <c r="VJF2089" s="2206"/>
      <c r="VJG2089" s="2206"/>
      <c r="VJH2089" s="2206"/>
      <c r="VJI2089" s="2206"/>
      <c r="VJJ2089" s="2206"/>
      <c r="VJK2089" s="2206"/>
      <c r="VJL2089" s="2206"/>
      <c r="VJM2089" s="2206"/>
      <c r="VJN2089" s="2206"/>
      <c r="VJO2089" s="2206"/>
      <c r="VJP2089" s="2206"/>
      <c r="VJQ2089" s="2206"/>
      <c r="VJR2089" s="2206"/>
      <c r="VJS2089" s="2206"/>
      <c r="VJT2089" s="2206"/>
      <c r="VJU2089" s="2206"/>
      <c r="VJV2089" s="2206"/>
      <c r="VJW2089" s="2206"/>
      <c r="VJX2089" s="2206"/>
      <c r="VJY2089" s="2206"/>
      <c r="VJZ2089" s="2206"/>
      <c r="VKA2089" s="2206"/>
      <c r="VKB2089" s="2206"/>
      <c r="VKC2089" s="2206"/>
      <c r="VKD2089" s="2206"/>
      <c r="VKE2089" s="2206"/>
      <c r="VKF2089" s="2206"/>
      <c r="VKG2089" s="2206"/>
      <c r="VKH2089" s="2206"/>
      <c r="VKI2089" s="2206"/>
      <c r="VKJ2089" s="2206"/>
      <c r="VKK2089" s="2206"/>
      <c r="VKL2089" s="2206"/>
      <c r="VKM2089" s="2206"/>
      <c r="VKN2089" s="2206"/>
      <c r="VKO2089" s="2206"/>
      <c r="VKP2089" s="2206"/>
      <c r="VKQ2089" s="2206"/>
      <c r="VKR2089" s="2206"/>
      <c r="VKS2089" s="2206"/>
      <c r="VKT2089" s="2206"/>
      <c r="VKU2089" s="2206"/>
      <c r="VKV2089" s="2206"/>
      <c r="VKW2089" s="2206"/>
      <c r="VKX2089" s="2206"/>
      <c r="VKY2089" s="2206"/>
      <c r="VKZ2089" s="2206"/>
      <c r="VLA2089" s="2206"/>
      <c r="VLB2089" s="2206"/>
      <c r="VLC2089" s="2206"/>
      <c r="VLD2089" s="2206"/>
      <c r="VLE2089" s="2206"/>
      <c r="VLF2089" s="2206"/>
      <c r="VLG2089" s="2206"/>
      <c r="VLH2089" s="2206"/>
      <c r="VLI2089" s="2206"/>
      <c r="VLJ2089" s="2206"/>
      <c r="VLK2089" s="2206"/>
      <c r="VLL2089" s="2206"/>
      <c r="VLM2089" s="2206"/>
      <c r="VLN2089" s="2206"/>
      <c r="VLO2089" s="2206"/>
      <c r="VLP2089" s="2206"/>
      <c r="VLQ2089" s="2206"/>
      <c r="VLR2089" s="2206"/>
      <c r="VLS2089" s="2206"/>
      <c r="VLT2089" s="2206"/>
      <c r="VLU2089" s="2206"/>
      <c r="VLV2089" s="2206"/>
      <c r="VLW2089" s="2206"/>
      <c r="VLX2089" s="2206"/>
      <c r="VLY2089" s="2206"/>
      <c r="VLZ2089" s="2206"/>
      <c r="VMA2089" s="2206"/>
      <c r="VMB2089" s="2206"/>
      <c r="VMC2089" s="2206"/>
      <c r="VMD2089" s="2206"/>
      <c r="VME2089" s="2206"/>
      <c r="VMF2089" s="2206"/>
      <c r="VMG2089" s="2206"/>
      <c r="VMH2089" s="2206"/>
      <c r="VMI2089" s="2206"/>
      <c r="VMJ2089" s="2206"/>
      <c r="VMK2089" s="2206"/>
      <c r="VML2089" s="2206"/>
      <c r="VMM2089" s="2206"/>
      <c r="VMN2089" s="2206"/>
      <c r="VMO2089" s="2206"/>
      <c r="VMP2089" s="2206"/>
      <c r="VMQ2089" s="2206"/>
      <c r="VMR2089" s="2206"/>
      <c r="VMS2089" s="2206"/>
      <c r="VMT2089" s="2206"/>
      <c r="VMU2089" s="2206"/>
      <c r="VMV2089" s="2206"/>
      <c r="VMW2089" s="2206"/>
      <c r="VMX2089" s="2206"/>
      <c r="VMY2089" s="2206"/>
      <c r="VMZ2089" s="2206"/>
      <c r="VNA2089" s="2206"/>
      <c r="VNB2089" s="2206"/>
      <c r="VNC2089" s="2206"/>
      <c r="VND2089" s="2206"/>
      <c r="VNE2089" s="2206"/>
      <c r="VNF2089" s="2206"/>
      <c r="VNG2089" s="2206"/>
      <c r="VNH2089" s="2206"/>
      <c r="VNI2089" s="2206"/>
      <c r="VNJ2089" s="2206"/>
      <c r="VNK2089" s="2206"/>
      <c r="VNL2089" s="2206"/>
      <c r="VNM2089" s="2206"/>
      <c r="VNN2089" s="2206"/>
      <c r="VNO2089" s="2206"/>
      <c r="VNP2089" s="2206"/>
      <c r="VNQ2089" s="2206"/>
      <c r="VNR2089" s="2206"/>
      <c r="VNS2089" s="2206"/>
      <c r="VNT2089" s="2206"/>
      <c r="VNU2089" s="2206"/>
      <c r="VNV2089" s="2206"/>
      <c r="VNW2089" s="2206"/>
      <c r="VNX2089" s="2206"/>
      <c r="VNY2089" s="2206"/>
      <c r="VNZ2089" s="2206"/>
      <c r="VOA2089" s="2206"/>
      <c r="VOB2089" s="2206"/>
      <c r="VOC2089" s="2206"/>
      <c r="VOD2089" s="2206"/>
      <c r="VOE2089" s="2206"/>
      <c r="VOF2089" s="2206"/>
      <c r="VOG2089" s="2206"/>
      <c r="VOH2089" s="2206"/>
      <c r="VOI2089" s="2206"/>
      <c r="VOJ2089" s="2206"/>
      <c r="VOK2089" s="2206"/>
      <c r="VOL2089" s="2206"/>
      <c r="VOM2089" s="2206"/>
      <c r="VON2089" s="2206"/>
      <c r="VOO2089" s="2206"/>
      <c r="VOP2089" s="2206"/>
      <c r="VOQ2089" s="2206"/>
      <c r="VOR2089" s="2206"/>
      <c r="VOS2089" s="2206"/>
      <c r="VOT2089" s="2206"/>
      <c r="VOU2089" s="2206"/>
      <c r="VOV2089" s="2206"/>
      <c r="VOW2089" s="2206"/>
      <c r="VOX2089" s="2206"/>
      <c r="VOY2089" s="2206"/>
      <c r="VOZ2089" s="2206"/>
      <c r="VPA2089" s="2206"/>
      <c r="VPB2089" s="2206"/>
      <c r="VPC2089" s="2206"/>
      <c r="VPD2089" s="2206"/>
      <c r="VPE2089" s="2206"/>
      <c r="VPF2089" s="2206"/>
      <c r="VPG2089" s="2206"/>
      <c r="VPH2089" s="2206"/>
      <c r="VPI2089" s="2206"/>
      <c r="VPJ2089" s="2206"/>
      <c r="VPK2089" s="2206"/>
      <c r="VPL2089" s="2206"/>
      <c r="VPM2089" s="2206"/>
      <c r="VPN2089" s="2206"/>
      <c r="VPO2089" s="2206"/>
      <c r="VPP2089" s="2206"/>
      <c r="VPQ2089" s="2206"/>
      <c r="VPR2089" s="2206"/>
      <c r="VPS2089" s="2206"/>
      <c r="VPT2089" s="2206"/>
      <c r="VPU2089" s="2206"/>
      <c r="VPV2089" s="2206"/>
      <c r="VPW2089" s="2206"/>
      <c r="VPX2089" s="2206"/>
      <c r="VPY2089" s="2206"/>
      <c r="VPZ2089" s="2206"/>
      <c r="VQA2089" s="2206"/>
      <c r="VQB2089" s="2206"/>
      <c r="VQC2089" s="2206"/>
      <c r="VQD2089" s="2206"/>
      <c r="VQE2089" s="2206"/>
      <c r="VQF2089" s="2206"/>
      <c r="VQG2089" s="2206"/>
      <c r="VQH2089" s="2206"/>
      <c r="VQI2089" s="2206"/>
      <c r="VQJ2089" s="2206"/>
      <c r="VQK2089" s="2206"/>
      <c r="VQL2089" s="2206"/>
      <c r="VQM2089" s="2206"/>
      <c r="VQN2089" s="2206"/>
      <c r="VQO2089" s="2206"/>
      <c r="VQP2089" s="2206"/>
      <c r="VQQ2089" s="2206"/>
      <c r="VQR2089" s="2206"/>
      <c r="VQS2089" s="2206"/>
      <c r="VQT2089" s="2206"/>
      <c r="VQU2089" s="2206"/>
      <c r="VQV2089" s="2206"/>
      <c r="VQW2089" s="2206"/>
      <c r="VQX2089" s="2206"/>
      <c r="VQY2089" s="2206"/>
      <c r="VQZ2089" s="2206"/>
      <c r="VRA2089" s="2206"/>
      <c r="VRB2089" s="2206"/>
      <c r="VRC2089" s="2206"/>
      <c r="VRD2089" s="2206"/>
      <c r="VRE2089" s="2206"/>
      <c r="VRF2089" s="2206"/>
      <c r="VRG2089" s="2206"/>
      <c r="VRH2089" s="2206"/>
      <c r="VRI2089" s="2206"/>
      <c r="VRJ2089" s="2206"/>
      <c r="VRK2089" s="2206"/>
      <c r="VRL2089" s="2206"/>
      <c r="VRM2089" s="2206"/>
      <c r="VRN2089" s="2206"/>
      <c r="VRO2089" s="2206"/>
      <c r="VRP2089" s="2206"/>
      <c r="VRQ2089" s="2206"/>
      <c r="VRR2089" s="2206"/>
      <c r="VRS2089" s="2206"/>
      <c r="VRT2089" s="2206"/>
      <c r="VRU2089" s="2206"/>
      <c r="VRV2089" s="2206"/>
      <c r="VRW2089" s="2206"/>
      <c r="VRX2089" s="2206"/>
      <c r="VRY2089" s="2206"/>
      <c r="VRZ2089" s="2206"/>
      <c r="VSA2089" s="2206"/>
      <c r="VSB2089" s="2206"/>
      <c r="VSC2089" s="2206"/>
      <c r="VSD2089" s="2206"/>
      <c r="VSE2089" s="2206"/>
      <c r="VSF2089" s="2206"/>
      <c r="VSG2089" s="2206"/>
      <c r="VSH2089" s="2206"/>
      <c r="VSI2089" s="2206"/>
      <c r="VSJ2089" s="2206"/>
      <c r="VSK2089" s="2206"/>
      <c r="VSL2089" s="2206"/>
      <c r="VSM2089" s="2206"/>
      <c r="VSN2089" s="2206"/>
      <c r="VSO2089" s="2206"/>
      <c r="VSP2089" s="2206"/>
      <c r="VSQ2089" s="2206"/>
      <c r="VSR2089" s="2206"/>
      <c r="VSS2089" s="2206"/>
      <c r="VST2089" s="2206"/>
      <c r="VSU2089" s="2206"/>
      <c r="VSV2089" s="2206"/>
      <c r="VSW2089" s="2206"/>
      <c r="VSX2089" s="2206"/>
      <c r="VSY2089" s="2206"/>
      <c r="VSZ2089" s="2206"/>
      <c r="VTA2089" s="2206"/>
      <c r="VTB2089" s="2206"/>
      <c r="VTC2089" s="2206"/>
      <c r="VTD2089" s="2206"/>
      <c r="VTE2089" s="2206"/>
      <c r="VTF2089" s="2206"/>
      <c r="VTG2089" s="2206"/>
      <c r="VTH2089" s="2206"/>
      <c r="VTI2089" s="2206"/>
      <c r="VTJ2089" s="2206"/>
      <c r="VTK2089" s="2206"/>
      <c r="VTL2089" s="2206"/>
      <c r="VTM2089" s="2206"/>
      <c r="VTN2089" s="2206"/>
      <c r="VTO2089" s="2206"/>
      <c r="VTP2089" s="2206"/>
      <c r="VTQ2089" s="2206"/>
      <c r="VTR2089" s="2206"/>
      <c r="VTS2089" s="2206"/>
      <c r="VTT2089" s="2206"/>
      <c r="VTU2089" s="2206"/>
      <c r="VTV2089" s="2206"/>
      <c r="VTW2089" s="2206"/>
      <c r="VTX2089" s="2206"/>
      <c r="VTY2089" s="2206"/>
      <c r="VTZ2089" s="2206"/>
      <c r="VUA2089" s="2206"/>
      <c r="VUB2089" s="2206"/>
      <c r="VUC2089" s="2206"/>
      <c r="VUD2089" s="2206"/>
      <c r="VUE2089" s="2206"/>
      <c r="VUF2089" s="2206"/>
      <c r="VUG2089" s="2206"/>
      <c r="VUH2089" s="2206"/>
      <c r="VUI2089" s="2206"/>
      <c r="VUJ2089" s="2206"/>
      <c r="VUK2089" s="2206"/>
      <c r="VUL2089" s="2206"/>
      <c r="VUM2089" s="2206"/>
      <c r="VUN2089" s="2206"/>
      <c r="VUO2089" s="2206"/>
      <c r="VUP2089" s="2206"/>
      <c r="VUQ2089" s="2206"/>
      <c r="VUR2089" s="2206"/>
      <c r="VUS2089" s="2206"/>
      <c r="VUT2089" s="2206"/>
      <c r="VUU2089" s="2206"/>
      <c r="VUV2089" s="2206"/>
      <c r="VUW2089" s="2206"/>
      <c r="VUX2089" s="2206"/>
      <c r="VUY2089" s="2206"/>
      <c r="VUZ2089" s="2206"/>
      <c r="VVA2089" s="2206"/>
      <c r="VVB2089" s="2206"/>
      <c r="VVC2089" s="2206"/>
      <c r="VVD2089" s="2206"/>
      <c r="VVE2089" s="2206"/>
      <c r="VVF2089" s="2206"/>
      <c r="VVG2089" s="2206"/>
      <c r="VVH2089" s="2206"/>
      <c r="VVI2089" s="2206"/>
      <c r="VVJ2089" s="2206"/>
      <c r="VVK2089" s="2206"/>
      <c r="VVL2089" s="2206"/>
      <c r="VVM2089" s="2206"/>
      <c r="VVN2089" s="2206"/>
      <c r="VVO2089" s="2206"/>
      <c r="VVP2089" s="2206"/>
      <c r="VVQ2089" s="2206"/>
      <c r="VVR2089" s="2206"/>
      <c r="VVS2089" s="2206"/>
      <c r="VVT2089" s="2206"/>
      <c r="VVU2089" s="2206"/>
      <c r="VVV2089" s="2206"/>
      <c r="VVW2089" s="2206"/>
      <c r="VVX2089" s="2206"/>
      <c r="VVY2089" s="2206"/>
      <c r="VVZ2089" s="2206"/>
      <c r="VWA2089" s="2206"/>
      <c r="VWB2089" s="2206"/>
      <c r="VWC2089" s="2206"/>
      <c r="VWD2089" s="2206"/>
      <c r="VWE2089" s="2206"/>
      <c r="VWF2089" s="2206"/>
      <c r="VWG2089" s="2206"/>
      <c r="VWH2089" s="2206"/>
      <c r="VWI2089" s="2206"/>
      <c r="VWJ2089" s="2206"/>
      <c r="VWK2089" s="2206"/>
      <c r="VWL2089" s="2206"/>
      <c r="VWM2089" s="2206"/>
      <c r="VWN2089" s="2206"/>
      <c r="VWO2089" s="2206"/>
      <c r="VWP2089" s="2206"/>
      <c r="VWQ2089" s="2206"/>
      <c r="VWR2089" s="2206"/>
      <c r="VWS2089" s="2206"/>
      <c r="VWT2089" s="2206"/>
      <c r="VWU2089" s="2206"/>
      <c r="VWV2089" s="2206"/>
      <c r="VWW2089" s="2206"/>
      <c r="VWX2089" s="2206"/>
      <c r="VWY2089" s="2206"/>
      <c r="VWZ2089" s="2206"/>
      <c r="VXA2089" s="2206"/>
      <c r="VXB2089" s="2206"/>
      <c r="VXC2089" s="2206"/>
      <c r="VXD2089" s="2206"/>
      <c r="VXE2089" s="2206"/>
      <c r="VXF2089" s="2206"/>
      <c r="VXG2089" s="2206"/>
      <c r="VXH2089" s="2206"/>
      <c r="VXI2089" s="2206"/>
      <c r="VXJ2089" s="2206"/>
      <c r="VXK2089" s="2206"/>
      <c r="VXL2089" s="2206"/>
      <c r="VXM2089" s="2206"/>
      <c r="VXN2089" s="2206"/>
      <c r="VXO2089" s="2206"/>
      <c r="VXP2089" s="2206"/>
      <c r="VXQ2089" s="2206"/>
      <c r="VXR2089" s="2206"/>
      <c r="VXS2089" s="2206"/>
      <c r="VXT2089" s="2206"/>
      <c r="VXU2089" s="2206"/>
      <c r="VXV2089" s="2206"/>
      <c r="VXW2089" s="2206"/>
      <c r="VXX2089" s="2206"/>
      <c r="VXY2089" s="2206"/>
      <c r="VXZ2089" s="2206"/>
      <c r="VYA2089" s="2206"/>
      <c r="VYB2089" s="2206"/>
      <c r="VYC2089" s="2206"/>
      <c r="VYD2089" s="2206"/>
      <c r="VYE2089" s="2206"/>
      <c r="VYF2089" s="2206"/>
      <c r="VYG2089" s="2206"/>
      <c r="VYH2089" s="2206"/>
      <c r="VYI2089" s="2206"/>
      <c r="VYJ2089" s="2206"/>
      <c r="VYK2089" s="2206"/>
      <c r="VYL2089" s="2206"/>
      <c r="VYM2089" s="2206"/>
      <c r="VYN2089" s="2206"/>
      <c r="VYO2089" s="2206"/>
      <c r="VYP2089" s="2206"/>
      <c r="VYQ2089" s="2206"/>
      <c r="VYR2089" s="2206"/>
      <c r="VYS2089" s="2206"/>
      <c r="VYT2089" s="2206"/>
      <c r="VYU2089" s="2206"/>
      <c r="VYV2089" s="2206"/>
      <c r="VYW2089" s="2206"/>
      <c r="VYX2089" s="2206"/>
      <c r="VYY2089" s="2206"/>
      <c r="VYZ2089" s="2206"/>
      <c r="VZA2089" s="2206"/>
      <c r="VZB2089" s="2206"/>
      <c r="VZC2089" s="2206"/>
      <c r="VZD2089" s="2206"/>
      <c r="VZE2089" s="2206"/>
      <c r="VZF2089" s="2206"/>
      <c r="VZG2089" s="2206"/>
      <c r="VZH2089" s="2206"/>
      <c r="VZI2089" s="2206"/>
      <c r="VZJ2089" s="2206"/>
      <c r="VZK2089" s="2206"/>
      <c r="VZL2089" s="2206"/>
      <c r="VZM2089" s="2206"/>
      <c r="VZN2089" s="2206"/>
      <c r="VZO2089" s="2206"/>
      <c r="VZP2089" s="2206"/>
      <c r="VZQ2089" s="2206"/>
      <c r="VZR2089" s="2206"/>
      <c r="VZS2089" s="2206"/>
      <c r="VZT2089" s="2206"/>
      <c r="VZU2089" s="2206"/>
      <c r="VZV2089" s="2206"/>
      <c r="VZW2089" s="2206"/>
      <c r="VZX2089" s="2206"/>
      <c r="VZY2089" s="2206"/>
      <c r="VZZ2089" s="2206"/>
      <c r="WAA2089" s="2206"/>
      <c r="WAB2089" s="2206"/>
      <c r="WAC2089" s="2206"/>
      <c r="WAD2089" s="2206"/>
      <c r="WAE2089" s="2206"/>
      <c r="WAF2089" s="2206"/>
      <c r="WAG2089" s="2206"/>
      <c r="WAH2089" s="2206"/>
      <c r="WAI2089" s="2206"/>
      <c r="WAJ2089" s="2206"/>
      <c r="WAK2089" s="2206"/>
      <c r="WAL2089" s="2206"/>
      <c r="WAM2089" s="2206"/>
      <c r="WAN2089" s="2206"/>
      <c r="WAO2089" s="2206"/>
      <c r="WAP2089" s="2206"/>
      <c r="WAQ2089" s="2206"/>
      <c r="WAR2089" s="2206"/>
      <c r="WAS2089" s="2206"/>
      <c r="WAT2089" s="2206"/>
      <c r="WAU2089" s="2206"/>
      <c r="WAV2089" s="2206"/>
      <c r="WAW2089" s="2206"/>
      <c r="WAX2089" s="2206"/>
      <c r="WAY2089" s="2206"/>
      <c r="WAZ2089" s="2206"/>
      <c r="WBA2089" s="2206"/>
      <c r="WBB2089" s="2206"/>
      <c r="WBC2089" s="2206"/>
      <c r="WBD2089" s="2206"/>
      <c r="WBE2089" s="2206"/>
      <c r="WBF2089" s="2206"/>
      <c r="WBG2089" s="2206"/>
      <c r="WBH2089" s="2206"/>
      <c r="WBI2089" s="2206"/>
      <c r="WBJ2089" s="2206"/>
      <c r="WBK2089" s="2206"/>
      <c r="WBL2089" s="2206"/>
      <c r="WBM2089" s="2206"/>
      <c r="WBN2089" s="2206"/>
      <c r="WBO2089" s="2206"/>
      <c r="WBP2089" s="2206"/>
      <c r="WBQ2089" s="2206"/>
      <c r="WBR2089" s="2206"/>
      <c r="WBS2089" s="2206"/>
      <c r="WBT2089" s="2206"/>
      <c r="WBU2089" s="2206"/>
      <c r="WBV2089" s="2206"/>
      <c r="WBW2089" s="2206"/>
      <c r="WBX2089" s="2206"/>
      <c r="WBY2089" s="2206"/>
      <c r="WBZ2089" s="2206"/>
      <c r="WCA2089" s="2206"/>
      <c r="WCB2089" s="2206"/>
      <c r="WCC2089" s="2206"/>
      <c r="WCD2089" s="2206"/>
      <c r="WCE2089" s="2206"/>
      <c r="WCF2089" s="2206"/>
      <c r="WCG2089" s="2206"/>
      <c r="WCH2089" s="2206"/>
      <c r="WCI2089" s="2206"/>
      <c r="WCJ2089" s="2206"/>
      <c r="WCK2089" s="2206"/>
      <c r="WCL2089" s="2206"/>
      <c r="WCM2089" s="2206"/>
      <c r="WCN2089" s="2206"/>
      <c r="WCO2089" s="2206"/>
      <c r="WCP2089" s="2206"/>
      <c r="WCQ2089" s="2206"/>
      <c r="WCR2089" s="2206"/>
      <c r="WCS2089" s="2206"/>
      <c r="WCT2089" s="2206"/>
      <c r="WCU2089" s="2206"/>
      <c r="WCV2089" s="2206"/>
      <c r="WCW2089" s="2206"/>
      <c r="WCX2089" s="2206"/>
      <c r="WCY2089" s="2206"/>
      <c r="WCZ2089" s="2206"/>
      <c r="WDA2089" s="2206"/>
      <c r="WDB2089" s="2206"/>
      <c r="WDC2089" s="2206"/>
      <c r="WDD2089" s="2206"/>
      <c r="WDE2089" s="2206"/>
      <c r="WDF2089" s="2206"/>
      <c r="WDG2089" s="2206"/>
      <c r="WDH2089" s="2206"/>
      <c r="WDI2089" s="2206"/>
      <c r="WDJ2089" s="2206"/>
      <c r="WDK2089" s="2206"/>
      <c r="WDL2089" s="2206"/>
      <c r="WDM2089" s="2206"/>
      <c r="WDN2089" s="2206"/>
      <c r="WDO2089" s="2206"/>
      <c r="WDP2089" s="2206"/>
      <c r="WDQ2089" s="2206"/>
      <c r="WDR2089" s="2206"/>
      <c r="WDS2089" s="2206"/>
      <c r="WDT2089" s="2206"/>
      <c r="WDU2089" s="2206"/>
      <c r="WDV2089" s="2206"/>
      <c r="WDW2089" s="2206"/>
      <c r="WDX2089" s="2206"/>
      <c r="WDY2089" s="2206"/>
      <c r="WDZ2089" s="2206"/>
      <c r="WEA2089" s="2206"/>
      <c r="WEB2089" s="2206"/>
      <c r="WEC2089" s="2206"/>
      <c r="WED2089" s="2206"/>
      <c r="WEE2089" s="2206"/>
      <c r="WEF2089" s="2206"/>
      <c r="WEG2089" s="2206"/>
      <c r="WEH2089" s="2206"/>
      <c r="WEI2089" s="2206"/>
      <c r="WEJ2089" s="2206"/>
      <c r="WEK2089" s="2206"/>
      <c r="WEL2089" s="2206"/>
      <c r="WEM2089" s="2206"/>
      <c r="WEN2089" s="2206"/>
      <c r="WEO2089" s="2206"/>
      <c r="WEP2089" s="2206"/>
      <c r="WEQ2089" s="2206"/>
      <c r="WER2089" s="2206"/>
      <c r="WES2089" s="2206"/>
      <c r="WET2089" s="2206"/>
      <c r="WEU2089" s="2206"/>
      <c r="WEV2089" s="2206"/>
      <c r="WEW2089" s="2206"/>
      <c r="WEX2089" s="2206"/>
      <c r="WEY2089" s="2206"/>
      <c r="WEZ2089" s="2206"/>
      <c r="WFA2089" s="2206"/>
      <c r="WFB2089" s="2206"/>
      <c r="WFC2089" s="2206"/>
      <c r="WFD2089" s="2206"/>
      <c r="WFE2089" s="2206"/>
      <c r="WFF2089" s="2206"/>
      <c r="WFG2089" s="2206"/>
      <c r="WFH2089" s="2206"/>
      <c r="WFI2089" s="2206"/>
      <c r="WFJ2089" s="2206"/>
      <c r="WFK2089" s="2206"/>
      <c r="WFL2089" s="2206"/>
      <c r="WFM2089" s="2206"/>
      <c r="WFN2089" s="2206"/>
      <c r="WFO2089" s="2206"/>
      <c r="WFP2089" s="2206"/>
      <c r="WFQ2089" s="2206"/>
      <c r="WFR2089" s="2206"/>
      <c r="WFS2089" s="2206"/>
      <c r="WFT2089" s="2206"/>
      <c r="WFU2089" s="2206"/>
      <c r="WFV2089" s="2206"/>
      <c r="WFW2089" s="2206"/>
      <c r="WFX2089" s="2206"/>
      <c r="WFY2089" s="2206"/>
      <c r="WFZ2089" s="2206"/>
      <c r="WGA2089" s="2206"/>
      <c r="WGB2089" s="2206"/>
      <c r="WGC2089" s="2206"/>
      <c r="WGD2089" s="2206"/>
      <c r="WGE2089" s="2206"/>
      <c r="WGF2089" s="2206"/>
      <c r="WGG2089" s="2206"/>
      <c r="WGH2089" s="2206"/>
      <c r="WGI2089" s="2206"/>
      <c r="WGJ2089" s="2206"/>
      <c r="WGK2089" s="2206"/>
      <c r="WGL2089" s="2206"/>
      <c r="WGM2089" s="2206"/>
      <c r="WGN2089" s="2206"/>
      <c r="WGO2089" s="2206"/>
      <c r="WGP2089" s="2206"/>
      <c r="WGQ2089" s="2206"/>
      <c r="WGR2089" s="2206"/>
      <c r="WGS2089" s="2206"/>
      <c r="WGT2089" s="2206"/>
      <c r="WGU2089" s="2206"/>
      <c r="WGV2089" s="2206"/>
      <c r="WGW2089" s="2206"/>
      <c r="WGX2089" s="2206"/>
      <c r="WGY2089" s="2206"/>
      <c r="WGZ2089" s="2206"/>
      <c r="WHA2089" s="2206"/>
      <c r="WHB2089" s="2206"/>
      <c r="WHC2089" s="2206"/>
      <c r="WHD2089" s="2206"/>
      <c r="WHE2089" s="2206"/>
      <c r="WHF2089" s="2206"/>
      <c r="WHG2089" s="2206"/>
      <c r="WHH2089" s="2206"/>
      <c r="WHI2089" s="2206"/>
      <c r="WHJ2089" s="2206"/>
      <c r="WHK2089" s="2206"/>
      <c r="WHL2089" s="2206"/>
      <c r="WHM2089" s="2206"/>
      <c r="WHN2089" s="2206"/>
      <c r="WHO2089" s="2206"/>
      <c r="WHP2089" s="2206"/>
      <c r="WHQ2089" s="2206"/>
      <c r="WHR2089" s="2206"/>
      <c r="WHS2089" s="2206"/>
      <c r="WHT2089" s="2206"/>
      <c r="WHU2089" s="2206"/>
      <c r="WHV2089" s="2206"/>
      <c r="WHW2089" s="2206"/>
      <c r="WHX2089" s="2206"/>
      <c r="WHY2089" s="2206"/>
      <c r="WHZ2089" s="2206"/>
      <c r="WIA2089" s="2206"/>
      <c r="WIB2089" s="2206"/>
      <c r="WIC2089" s="2206"/>
      <c r="WID2089" s="2206"/>
      <c r="WIE2089" s="2206"/>
      <c r="WIF2089" s="2206"/>
      <c r="WIG2089" s="2206"/>
      <c r="WIH2089" s="2206"/>
      <c r="WII2089" s="2206"/>
      <c r="WIJ2089" s="2206"/>
      <c r="WIK2089" s="2206"/>
      <c r="WIL2089" s="2206"/>
      <c r="WIM2089" s="2206"/>
      <c r="WIN2089" s="2206"/>
      <c r="WIO2089" s="2206"/>
      <c r="WIP2089" s="2206"/>
      <c r="WIQ2089" s="2206"/>
      <c r="WIR2089" s="2206"/>
      <c r="WIS2089" s="2206"/>
      <c r="WIT2089" s="2206"/>
      <c r="WIU2089" s="2206"/>
      <c r="WIV2089" s="2206"/>
      <c r="WIW2089" s="2206"/>
      <c r="WIX2089" s="2206"/>
      <c r="WIY2089" s="2206"/>
      <c r="WIZ2089" s="2206"/>
      <c r="WJA2089" s="2206"/>
      <c r="WJB2089" s="2206"/>
      <c r="WJC2089" s="2206"/>
      <c r="WJD2089" s="2206"/>
      <c r="WJE2089" s="2206"/>
      <c r="WJF2089" s="2206"/>
      <c r="WJG2089" s="2206"/>
      <c r="WJH2089" s="2206"/>
      <c r="WJI2089" s="2206"/>
      <c r="WJJ2089" s="2206"/>
      <c r="WJK2089" s="2206"/>
      <c r="WJL2089" s="2206"/>
      <c r="WJM2089" s="2206"/>
      <c r="WJN2089" s="2206"/>
      <c r="WJO2089" s="2206"/>
      <c r="WJP2089" s="2206"/>
      <c r="WJQ2089" s="2206"/>
      <c r="WJR2089" s="2206"/>
      <c r="WJS2089" s="2206"/>
      <c r="WJT2089" s="2206"/>
      <c r="WJU2089" s="2206"/>
      <c r="WJV2089" s="2206"/>
      <c r="WJW2089" s="2206"/>
      <c r="WJX2089" s="2206"/>
      <c r="WJY2089" s="2206"/>
      <c r="WJZ2089" s="2206"/>
      <c r="WKA2089" s="2206"/>
      <c r="WKB2089" s="2206"/>
      <c r="WKC2089" s="2206"/>
      <c r="WKD2089" s="2206"/>
      <c r="WKE2089" s="2206"/>
      <c r="WKF2089" s="2206"/>
      <c r="WKG2089" s="2206"/>
      <c r="WKH2089" s="2206"/>
      <c r="WKI2089" s="2206"/>
      <c r="WKJ2089" s="2206"/>
      <c r="WKK2089" s="2206"/>
      <c r="WKL2089" s="2206"/>
      <c r="WKM2089" s="2206"/>
      <c r="WKN2089" s="2206"/>
      <c r="WKO2089" s="2206"/>
      <c r="WKP2089" s="2206"/>
      <c r="WKQ2089" s="2206"/>
      <c r="WKR2089" s="2206"/>
      <c r="WKS2089" s="2206"/>
      <c r="WKT2089" s="2206"/>
      <c r="WKU2089" s="2206"/>
      <c r="WKV2089" s="2206"/>
      <c r="WKW2089" s="2206"/>
      <c r="WKX2089" s="2206"/>
      <c r="WKY2089" s="2206"/>
      <c r="WKZ2089" s="2206"/>
      <c r="WLA2089" s="2206"/>
      <c r="WLB2089" s="2206"/>
      <c r="WLC2089" s="2206"/>
      <c r="WLD2089" s="2206"/>
      <c r="WLE2089" s="2206"/>
      <c r="WLF2089" s="2206"/>
      <c r="WLG2089" s="2206"/>
      <c r="WLH2089" s="2206"/>
      <c r="WLI2089" s="2206"/>
      <c r="WLJ2089" s="2206"/>
      <c r="WLK2089" s="2206"/>
      <c r="WLL2089" s="2206"/>
      <c r="WLM2089" s="2206"/>
      <c r="WLN2089" s="2206"/>
      <c r="WLO2089" s="2206"/>
      <c r="WLP2089" s="2206"/>
      <c r="WLQ2089" s="2206"/>
      <c r="WLR2089" s="2206"/>
      <c r="WLS2089" s="2206"/>
      <c r="WLT2089" s="2206"/>
      <c r="WLU2089" s="2206"/>
      <c r="WLV2089" s="2206"/>
      <c r="WLW2089" s="2206"/>
      <c r="WLX2089" s="2206"/>
      <c r="WLY2089" s="2206"/>
      <c r="WLZ2089" s="2206"/>
      <c r="WMA2089" s="2206"/>
      <c r="WMB2089" s="2206"/>
      <c r="WMC2089" s="2206"/>
      <c r="WMD2089" s="2206"/>
      <c r="WME2089" s="2206"/>
      <c r="WMF2089" s="2206"/>
      <c r="WMG2089" s="2206"/>
      <c r="WMH2089" s="2206"/>
      <c r="WMI2089" s="2206"/>
      <c r="WMJ2089" s="2206"/>
      <c r="WMK2089" s="2206"/>
      <c r="WML2089" s="2206"/>
      <c r="WMM2089" s="2206"/>
      <c r="WMN2089" s="2206"/>
      <c r="WMO2089" s="2206"/>
      <c r="WMP2089" s="2206"/>
      <c r="WMQ2089" s="2206"/>
      <c r="WMR2089" s="2206"/>
      <c r="WMS2089" s="2206"/>
      <c r="WMT2089" s="2206"/>
      <c r="WMU2089" s="2206"/>
      <c r="WMV2089" s="2206"/>
      <c r="WMW2089" s="2206"/>
      <c r="WMX2089" s="2206"/>
      <c r="WMY2089" s="2206"/>
      <c r="WMZ2089" s="2206"/>
      <c r="WNA2089" s="2206"/>
      <c r="WNB2089" s="2206"/>
      <c r="WNC2089" s="2206"/>
      <c r="WND2089" s="2206"/>
      <c r="WNE2089" s="2206"/>
      <c r="WNF2089" s="2206"/>
      <c r="WNG2089" s="2206"/>
      <c r="WNH2089" s="2206"/>
      <c r="WNI2089" s="2206"/>
      <c r="WNJ2089" s="2206"/>
      <c r="WNK2089" s="2206"/>
      <c r="WNL2089" s="2206"/>
      <c r="WNM2089" s="2206"/>
      <c r="WNN2089" s="2206"/>
      <c r="WNO2089" s="2206"/>
      <c r="WNP2089" s="2206"/>
      <c r="WNQ2089" s="2206"/>
      <c r="WNR2089" s="2206"/>
      <c r="WNS2089" s="2206"/>
      <c r="WNT2089" s="2206"/>
      <c r="WNU2089" s="2206"/>
      <c r="WNV2089" s="2206"/>
      <c r="WNW2089" s="2206"/>
      <c r="WNX2089" s="2206"/>
      <c r="WNY2089" s="2206"/>
      <c r="WNZ2089" s="2206"/>
      <c r="WOA2089" s="2206"/>
      <c r="WOB2089" s="2206"/>
      <c r="WOC2089" s="2206"/>
      <c r="WOD2089" s="2206"/>
      <c r="WOE2089" s="2206"/>
      <c r="WOF2089" s="2206"/>
      <c r="WOG2089" s="2206"/>
      <c r="WOH2089" s="2206"/>
      <c r="WOI2089" s="2206"/>
      <c r="WOJ2089" s="2206"/>
      <c r="WOK2089" s="2206"/>
      <c r="WOL2089" s="2206"/>
      <c r="WOM2089" s="2206"/>
      <c r="WON2089" s="2206"/>
      <c r="WOO2089" s="2206"/>
      <c r="WOP2089" s="2206"/>
      <c r="WOQ2089" s="2206"/>
      <c r="WOR2089" s="2206"/>
      <c r="WOS2089" s="2206"/>
      <c r="WOT2089" s="2206"/>
      <c r="WOU2089" s="2206"/>
      <c r="WOV2089" s="2206"/>
      <c r="WOW2089" s="2206"/>
      <c r="WOX2089" s="2206"/>
      <c r="WOY2089" s="2206"/>
      <c r="WOZ2089" s="2206"/>
      <c r="WPA2089" s="2206"/>
      <c r="WPB2089" s="2206"/>
      <c r="WPC2089" s="2206"/>
      <c r="WPD2089" s="2206"/>
      <c r="WPE2089" s="2206"/>
      <c r="WPF2089" s="2206"/>
      <c r="WPG2089" s="2206"/>
      <c r="WPH2089" s="2206"/>
      <c r="WPI2089" s="2206"/>
      <c r="WPJ2089" s="2206"/>
      <c r="WPK2089" s="2206"/>
      <c r="WPL2089" s="2206"/>
      <c r="WPM2089" s="2206"/>
      <c r="WPN2089" s="2206"/>
      <c r="WPO2089" s="2206"/>
      <c r="WPP2089" s="2206"/>
      <c r="WPQ2089" s="2206"/>
      <c r="WPR2089" s="2206"/>
      <c r="WPS2089" s="2206"/>
      <c r="WPT2089" s="2206"/>
      <c r="WPU2089" s="2206"/>
      <c r="WPV2089" s="2206"/>
      <c r="WPW2089" s="2206"/>
      <c r="WPX2089" s="2206"/>
      <c r="WPY2089" s="2206"/>
      <c r="WPZ2089" s="2206"/>
      <c r="WQA2089" s="2206"/>
      <c r="WQB2089" s="2206"/>
      <c r="WQC2089" s="2206"/>
      <c r="WQD2089" s="2206"/>
      <c r="WQE2089" s="2206"/>
      <c r="WQF2089" s="2206"/>
      <c r="WQG2089" s="2206"/>
      <c r="WQH2089" s="2206"/>
      <c r="WQI2089" s="2206"/>
      <c r="WQJ2089" s="2206"/>
      <c r="WQK2089" s="2206"/>
      <c r="WQL2089" s="2206"/>
      <c r="WQM2089" s="2206"/>
      <c r="WQN2089" s="2206"/>
      <c r="WQO2089" s="2206"/>
      <c r="WQP2089" s="2206"/>
      <c r="WQQ2089" s="2206"/>
      <c r="WQR2089" s="2206"/>
      <c r="WQS2089" s="2206"/>
      <c r="WQT2089" s="2206"/>
      <c r="WQU2089" s="2206"/>
      <c r="WQV2089" s="2206"/>
      <c r="WQW2089" s="2206"/>
      <c r="WQX2089" s="2206"/>
      <c r="WQY2089" s="2206"/>
      <c r="WQZ2089" s="2206"/>
      <c r="WRA2089" s="2206"/>
      <c r="WRB2089" s="2206"/>
      <c r="WRC2089" s="2206"/>
      <c r="WRD2089" s="2206"/>
      <c r="WRE2089" s="2206"/>
      <c r="WRF2089" s="2206"/>
      <c r="WRG2089" s="2206"/>
      <c r="WRH2089" s="2206"/>
      <c r="WRI2089" s="2206"/>
      <c r="WRJ2089" s="2206"/>
      <c r="WRK2089" s="2206"/>
      <c r="WRL2089" s="2206"/>
      <c r="WRM2089" s="2206"/>
      <c r="WRN2089" s="2206"/>
      <c r="WRO2089" s="2206"/>
      <c r="WRP2089" s="2206"/>
      <c r="WRQ2089" s="2206"/>
      <c r="WRR2089" s="2206"/>
      <c r="WRS2089" s="2206"/>
      <c r="WRT2089" s="2206"/>
      <c r="WRU2089" s="2206"/>
      <c r="WRV2089" s="2206"/>
      <c r="WRW2089" s="2206"/>
      <c r="WRX2089" s="2206"/>
      <c r="WRY2089" s="2206"/>
      <c r="WRZ2089" s="2206"/>
      <c r="WSA2089" s="2206"/>
      <c r="WSB2089" s="2206"/>
      <c r="WSC2089" s="2206"/>
      <c r="WSD2089" s="2206"/>
      <c r="WSE2089" s="2206"/>
      <c r="WSF2089" s="2206"/>
      <c r="WSG2089" s="2206"/>
      <c r="WSH2089" s="2206"/>
      <c r="WSI2089" s="2206"/>
      <c r="WSJ2089" s="2206"/>
      <c r="WSK2089" s="2206"/>
      <c r="WSL2089" s="2206"/>
      <c r="WSM2089" s="2206"/>
      <c r="WSN2089" s="2206"/>
      <c r="WSO2089" s="2206"/>
      <c r="WSP2089" s="2206"/>
      <c r="WSQ2089" s="2206"/>
      <c r="WSR2089" s="2206"/>
      <c r="WSS2089" s="2206"/>
      <c r="WST2089" s="2206"/>
      <c r="WSU2089" s="2206"/>
      <c r="WSV2089" s="2206"/>
      <c r="WSW2089" s="2206"/>
      <c r="WSX2089" s="2206"/>
      <c r="WSY2089" s="2206"/>
      <c r="WSZ2089" s="2206"/>
      <c r="WTA2089" s="2206"/>
      <c r="WTB2089" s="2206"/>
      <c r="WTC2089" s="2206"/>
      <c r="WTD2089" s="2206"/>
      <c r="WTE2089" s="2206"/>
      <c r="WTF2089" s="2206"/>
      <c r="WTG2089" s="2206"/>
      <c r="WTH2089" s="2206"/>
      <c r="WTI2089" s="2206"/>
      <c r="WTJ2089" s="2206"/>
      <c r="WTK2089" s="2206"/>
      <c r="WTL2089" s="2206"/>
      <c r="WTM2089" s="2206"/>
      <c r="WTN2089" s="2206"/>
      <c r="WTO2089" s="2206"/>
      <c r="WTP2089" s="2206"/>
      <c r="WTQ2089" s="2206"/>
      <c r="WTR2089" s="2206"/>
      <c r="WTS2089" s="2206"/>
      <c r="WTT2089" s="2206"/>
      <c r="WTU2089" s="2206"/>
      <c r="WTV2089" s="2206"/>
      <c r="WTW2089" s="2206"/>
      <c r="WTX2089" s="2206"/>
      <c r="WTY2089" s="2206"/>
      <c r="WTZ2089" s="2206"/>
      <c r="WUA2089" s="2206"/>
      <c r="WUB2089" s="2206"/>
      <c r="WUC2089" s="2206"/>
      <c r="WUD2089" s="2206"/>
      <c r="WUE2089" s="2206"/>
      <c r="WUF2089" s="2206"/>
      <c r="WUG2089" s="2206"/>
      <c r="WUH2089" s="2206"/>
      <c r="WUI2089" s="2206"/>
      <c r="WUJ2089" s="2206"/>
      <c r="WUK2089" s="2206"/>
      <c r="WUL2089" s="2206"/>
      <c r="WUM2089" s="2206"/>
      <c r="WUN2089" s="2206"/>
      <c r="WUO2089" s="2206"/>
      <c r="WUP2089" s="2206"/>
      <c r="WUQ2089" s="2206"/>
      <c r="WUR2089" s="2206"/>
      <c r="WUS2089" s="2206"/>
      <c r="WUT2089" s="2206"/>
      <c r="WUU2089" s="2206"/>
      <c r="WUV2089" s="2206"/>
      <c r="WUW2089" s="2206"/>
      <c r="WUX2089" s="2206"/>
      <c r="WUY2089" s="2206"/>
      <c r="WUZ2089" s="2206"/>
      <c r="WVA2089" s="2206"/>
      <c r="WVB2089" s="2206"/>
      <c r="WVC2089" s="2206"/>
      <c r="WVD2089" s="2206"/>
      <c r="WVE2089" s="2206"/>
      <c r="WVF2089" s="2206"/>
      <c r="WVG2089" s="2206"/>
      <c r="WVH2089" s="2206"/>
      <c r="WVI2089" s="2206"/>
      <c r="WVJ2089" s="2206"/>
      <c r="WVK2089" s="2206"/>
      <c r="WVL2089" s="2206"/>
      <c r="WVM2089" s="2206"/>
      <c r="WVN2089" s="2206"/>
      <c r="WVO2089" s="2206"/>
      <c r="WVP2089" s="2206"/>
      <c r="WVQ2089" s="2206"/>
      <c r="WVR2089" s="2206"/>
      <c r="WVS2089" s="2206"/>
      <c r="WVT2089" s="2206"/>
      <c r="WVU2089" s="2206"/>
      <c r="WVV2089" s="2206"/>
      <c r="WVW2089" s="2206"/>
      <c r="WVX2089" s="2206"/>
      <c r="WVY2089" s="2206"/>
      <c r="WVZ2089" s="2206"/>
      <c r="WWA2089" s="2206"/>
      <c r="WWB2089" s="2206"/>
      <c r="WWC2089" s="2206"/>
      <c r="WWD2089" s="2206"/>
      <c r="WWE2089" s="2206"/>
      <c r="WWF2089" s="2206"/>
      <c r="WWG2089" s="2206"/>
      <c r="WWH2089" s="2206"/>
      <c r="WWI2089" s="2206"/>
      <c r="WWJ2089" s="2206"/>
      <c r="WWK2089" s="2206"/>
      <c r="WWL2089" s="2206"/>
      <c r="WWM2089" s="2206"/>
      <c r="WWN2089" s="2206"/>
      <c r="WWO2089" s="2206"/>
      <c r="WWP2089" s="2206"/>
      <c r="WWQ2089" s="2206"/>
      <c r="WWR2089" s="2206"/>
      <c r="WWS2089" s="2206"/>
      <c r="WWT2089" s="2206"/>
      <c r="WWU2089" s="2206"/>
      <c r="WWV2089" s="2206"/>
      <c r="WWW2089" s="2206"/>
      <c r="WWX2089" s="2206"/>
      <c r="WWY2089" s="2206"/>
      <c r="WWZ2089" s="2206"/>
      <c r="WXA2089" s="2206"/>
      <c r="WXB2089" s="2206"/>
      <c r="WXC2089" s="2206"/>
      <c r="WXD2089" s="2206"/>
      <c r="WXE2089" s="2206"/>
      <c r="WXF2089" s="2206"/>
      <c r="WXG2089" s="2206"/>
      <c r="WXH2089" s="2206"/>
      <c r="WXI2089" s="2206"/>
      <c r="WXJ2089" s="2206"/>
      <c r="WXK2089" s="2206"/>
      <c r="WXL2089" s="2206"/>
      <c r="WXM2089" s="2206"/>
      <c r="WXN2089" s="2206"/>
      <c r="WXO2089" s="2206"/>
      <c r="WXP2089" s="2206"/>
      <c r="WXQ2089" s="2206"/>
      <c r="WXR2089" s="2206"/>
      <c r="WXS2089" s="2206"/>
      <c r="WXT2089" s="2206"/>
      <c r="WXU2089" s="2206"/>
      <c r="WXV2089" s="2206"/>
      <c r="WXW2089" s="2206"/>
      <c r="WXX2089" s="2206"/>
      <c r="WXY2089" s="2206"/>
      <c r="WXZ2089" s="2206"/>
      <c r="WYA2089" s="2206"/>
      <c r="WYB2089" s="2206"/>
      <c r="WYC2089" s="2206"/>
      <c r="WYD2089" s="2206"/>
      <c r="WYE2089" s="2206"/>
      <c r="WYF2089" s="2206"/>
      <c r="WYG2089" s="2206"/>
      <c r="WYH2089" s="2206"/>
      <c r="WYI2089" s="2206"/>
      <c r="WYJ2089" s="2206"/>
      <c r="WYK2089" s="2206"/>
      <c r="WYL2089" s="2206"/>
      <c r="WYM2089" s="2206"/>
      <c r="WYN2089" s="2206"/>
      <c r="WYO2089" s="2206"/>
      <c r="WYP2089" s="2206"/>
      <c r="WYQ2089" s="2206"/>
      <c r="WYR2089" s="2206"/>
      <c r="WYS2089" s="2206"/>
      <c r="WYT2089" s="2206"/>
      <c r="WYU2089" s="2206"/>
      <c r="WYV2089" s="2206"/>
      <c r="WYW2089" s="2206"/>
      <c r="WYX2089" s="2206"/>
      <c r="WYY2089" s="2206"/>
      <c r="WYZ2089" s="2206"/>
      <c r="WZA2089" s="2206"/>
      <c r="WZB2089" s="2206"/>
      <c r="WZC2089" s="2206"/>
      <c r="WZD2089" s="2206"/>
      <c r="WZE2089" s="2206"/>
      <c r="WZF2089" s="2206"/>
      <c r="WZG2089" s="2206"/>
      <c r="WZH2089" s="2206"/>
      <c r="WZI2089" s="2206"/>
      <c r="WZJ2089" s="2206"/>
      <c r="WZK2089" s="2206"/>
      <c r="WZL2089" s="2206"/>
      <c r="WZM2089" s="2206"/>
      <c r="WZN2089" s="2206"/>
      <c r="WZO2089" s="2206"/>
      <c r="WZP2089" s="2206"/>
      <c r="WZQ2089" s="2206"/>
      <c r="WZR2089" s="2206"/>
      <c r="WZS2089" s="2206"/>
      <c r="WZT2089" s="2206"/>
      <c r="WZU2089" s="2206"/>
      <c r="WZV2089" s="2206"/>
      <c r="WZW2089" s="2206"/>
      <c r="WZX2089" s="2206"/>
      <c r="WZY2089" s="2206"/>
      <c r="WZZ2089" s="2206"/>
      <c r="XAA2089" s="2206"/>
      <c r="XAB2089" s="2206"/>
      <c r="XAC2089" s="2206"/>
      <c r="XAD2089" s="2206"/>
      <c r="XAE2089" s="2206"/>
      <c r="XAF2089" s="2206"/>
      <c r="XAG2089" s="2206"/>
      <c r="XAH2089" s="2206"/>
      <c r="XAI2089" s="2206"/>
      <c r="XAJ2089" s="2206"/>
      <c r="XAK2089" s="2206"/>
      <c r="XAL2089" s="2206"/>
      <c r="XAM2089" s="2206"/>
      <c r="XAN2089" s="2206"/>
      <c r="XAO2089" s="2206"/>
      <c r="XAP2089" s="2206"/>
      <c r="XAQ2089" s="2206"/>
      <c r="XAR2089" s="2206"/>
      <c r="XAS2089" s="2206"/>
      <c r="XAT2089" s="2206"/>
      <c r="XAU2089" s="2206"/>
      <c r="XAV2089" s="2206"/>
      <c r="XAW2089" s="2206"/>
      <c r="XAX2089" s="2206"/>
      <c r="XAY2089" s="2206"/>
      <c r="XAZ2089" s="2206"/>
      <c r="XBA2089" s="2206"/>
      <c r="XBB2089" s="2206"/>
      <c r="XBC2089" s="2206"/>
      <c r="XBD2089" s="2206"/>
      <c r="XBE2089" s="2206"/>
      <c r="XBF2089" s="2206"/>
      <c r="XBG2089" s="2206"/>
      <c r="XBH2089" s="2206"/>
      <c r="XBI2089" s="2206"/>
      <c r="XBJ2089" s="2206"/>
      <c r="XBK2089" s="2206"/>
      <c r="XBL2089" s="2206"/>
      <c r="XBM2089" s="2206"/>
      <c r="XBN2089" s="2206"/>
      <c r="XBO2089" s="2206"/>
      <c r="XBP2089" s="2206"/>
      <c r="XBQ2089" s="2206"/>
      <c r="XBR2089" s="2206"/>
      <c r="XBS2089" s="2206"/>
      <c r="XBT2089" s="2206"/>
      <c r="XBU2089" s="2206"/>
      <c r="XBV2089" s="2206"/>
      <c r="XBW2089" s="2206"/>
      <c r="XBX2089" s="2206"/>
      <c r="XBY2089" s="2206"/>
      <c r="XBZ2089" s="2206"/>
      <c r="XCA2089" s="2206"/>
      <c r="XCB2089" s="2206"/>
      <c r="XCC2089" s="2206"/>
      <c r="XCD2089" s="2206"/>
      <c r="XCE2089" s="2206"/>
      <c r="XCF2089" s="2206"/>
      <c r="XCG2089" s="2206"/>
      <c r="XCH2089" s="2206"/>
      <c r="XCI2089" s="2206"/>
      <c r="XCJ2089" s="2206"/>
      <c r="XCK2089" s="2206"/>
      <c r="XCL2089" s="2206"/>
      <c r="XCM2089" s="2206"/>
      <c r="XCN2089" s="2206"/>
      <c r="XCO2089" s="2206"/>
      <c r="XCP2089" s="2206"/>
      <c r="XCQ2089" s="2206"/>
      <c r="XCR2089" s="2206"/>
      <c r="XCS2089" s="2206"/>
      <c r="XCT2089" s="2206"/>
      <c r="XCU2089" s="2206"/>
      <c r="XCV2089" s="2206"/>
      <c r="XCW2089" s="2206"/>
      <c r="XCX2089" s="2206"/>
      <c r="XCY2089" s="2206"/>
      <c r="XCZ2089" s="2206"/>
      <c r="XDA2089" s="2206"/>
      <c r="XDB2089" s="2206"/>
      <c r="XDC2089" s="2206"/>
      <c r="XDD2089" s="2206"/>
      <c r="XDE2089" s="2206"/>
      <c r="XDF2089" s="2206"/>
      <c r="XDG2089" s="2206"/>
      <c r="XDH2089" s="2206"/>
      <c r="XDI2089" s="2206"/>
      <c r="XDJ2089" s="2206"/>
      <c r="XDK2089" s="2206"/>
      <c r="XDL2089" s="2206"/>
      <c r="XDM2089" s="2206"/>
      <c r="XDN2089" s="2206"/>
      <c r="XDO2089" s="2206"/>
      <c r="XDP2089" s="2206"/>
      <c r="XDQ2089" s="2206"/>
      <c r="XDR2089" s="2206"/>
      <c r="XDS2089" s="2206"/>
      <c r="XDT2089" s="2206"/>
      <c r="XDU2089" s="2206"/>
      <c r="XDV2089" s="2206"/>
      <c r="XDW2089" s="2206"/>
      <c r="XDX2089" s="2206"/>
      <c r="XDY2089" s="2206"/>
      <c r="XDZ2089" s="2206"/>
      <c r="XEA2089" s="2206"/>
      <c r="XEB2089" s="2206"/>
      <c r="XEC2089" s="2206"/>
      <c r="XED2089" s="2206"/>
      <c r="XEE2089" s="2206"/>
      <c r="XEF2089" s="2206"/>
      <c r="XEG2089" s="2206"/>
      <c r="XEH2089" s="2206"/>
      <c r="XEI2089" s="2206"/>
      <c r="XEJ2089" s="2206"/>
      <c r="XEK2089" s="2206"/>
      <c r="XEL2089" s="2206"/>
      <c r="XEM2089" s="2206"/>
      <c r="XEN2089" s="2206"/>
      <c r="XEO2089" s="2206"/>
      <c r="XEP2089" s="2206"/>
      <c r="XEQ2089" s="2206"/>
      <c r="XER2089" s="2206"/>
      <c r="XES2089" s="2206"/>
      <c r="XET2089" s="2206"/>
      <c r="XEU2089" s="2206"/>
      <c r="XEV2089" s="2206"/>
      <c r="XEW2089" s="2206"/>
      <c r="XEX2089" s="2206"/>
      <c r="XEY2089" s="2206"/>
      <c r="XEZ2089" s="2206"/>
      <c r="XFA2089" s="2206"/>
      <c r="XFB2089" s="2206"/>
      <c r="XFC2089" s="2206"/>
      <c r="XFD2089" s="2206"/>
    </row>
    <row r="2090" spans="1:16384" s="1315" customFormat="1" x14ac:dyDescent="0.2">
      <c r="A2090" s="1656"/>
      <c r="B2090" s="2192"/>
      <c r="C2090" s="1657" t="s">
        <v>3769</v>
      </c>
      <c r="D2090" s="1658"/>
      <c r="E2090" s="1390"/>
      <c r="F2090" s="1390"/>
      <c r="G2090" s="1390"/>
      <c r="H2090" s="1390"/>
      <c r="I2090" s="1389"/>
      <c r="J2090" s="1389"/>
      <c r="K2090" s="1389"/>
      <c r="L2090" s="1390"/>
      <c r="M2090" s="1390"/>
      <c r="N2090" s="1390"/>
      <c r="O2090" s="1390"/>
      <c r="P2090" s="1390"/>
      <c r="Q2090" s="2193"/>
      <c r="R2090" s="2193"/>
      <c r="S2090" s="2193"/>
      <c r="T2090" s="2193"/>
      <c r="U2090" s="2193"/>
      <c r="V2090" s="2193"/>
      <c r="W2090" s="2193"/>
      <c r="X2090" s="2193"/>
      <c r="Y2090" s="2193"/>
      <c r="Z2090" s="2193"/>
      <c r="AA2090" s="2206"/>
      <c r="AB2090" s="2206"/>
      <c r="AC2090" s="2206"/>
      <c r="AD2090" s="2206"/>
      <c r="AE2090" s="2193"/>
      <c r="AF2090" s="2207"/>
      <c r="AG2090" s="2206"/>
      <c r="AH2090" s="2206"/>
      <c r="AI2090" s="2206"/>
      <c r="AJ2090" s="2206"/>
      <c r="AK2090" s="2206"/>
      <c r="AL2090" s="2206"/>
      <c r="AM2090" s="2206"/>
      <c r="AN2090" s="2206"/>
      <c r="AO2090" s="2206"/>
      <c r="AP2090" s="2206"/>
      <c r="AQ2090" s="2206"/>
      <c r="AR2090" s="2206"/>
      <c r="AS2090" s="2206"/>
      <c r="AT2090" s="2206"/>
      <c r="AU2090" s="2206"/>
      <c r="AV2090" s="2206"/>
      <c r="AW2090" s="2206"/>
      <c r="AX2090" s="2206"/>
      <c r="AY2090" s="2206"/>
      <c r="AZ2090" s="2206"/>
      <c r="BA2090" s="2206"/>
      <c r="BB2090" s="2206"/>
      <c r="BC2090" s="2206"/>
      <c r="BD2090" s="2206"/>
      <c r="BE2090" s="2206"/>
      <c r="BF2090" s="2206"/>
      <c r="BG2090" s="2206"/>
      <c r="BH2090" s="2206"/>
      <c r="BI2090" s="2206"/>
      <c r="BJ2090" s="2206"/>
      <c r="BK2090" s="2206"/>
      <c r="BL2090" s="2206"/>
      <c r="BM2090" s="2206"/>
      <c r="BN2090" s="2206"/>
      <c r="BO2090" s="2206"/>
      <c r="BP2090" s="2206"/>
      <c r="BQ2090" s="2206"/>
      <c r="BR2090" s="2206"/>
      <c r="BS2090" s="2206"/>
      <c r="BT2090" s="2206"/>
      <c r="BU2090" s="2206"/>
      <c r="BV2090" s="2206"/>
      <c r="BW2090" s="2206"/>
      <c r="BX2090" s="2206"/>
      <c r="BY2090" s="2206"/>
      <c r="BZ2090" s="2206"/>
      <c r="CA2090" s="2206"/>
      <c r="CB2090" s="2206"/>
      <c r="CC2090" s="2206"/>
      <c r="CD2090" s="2206"/>
      <c r="CE2090" s="2206"/>
      <c r="CF2090" s="2206"/>
      <c r="CG2090" s="2206"/>
      <c r="CH2090" s="2206"/>
      <c r="CI2090" s="2206"/>
      <c r="CJ2090" s="2206"/>
      <c r="CK2090" s="2206"/>
      <c r="CL2090" s="2206"/>
      <c r="CM2090" s="2206"/>
      <c r="CN2090" s="2206"/>
      <c r="CO2090" s="2206"/>
      <c r="CP2090" s="2206"/>
      <c r="CQ2090" s="2206"/>
      <c r="CR2090" s="2206"/>
      <c r="CS2090" s="2206"/>
      <c r="CT2090" s="2206"/>
      <c r="CU2090" s="2206"/>
      <c r="CV2090" s="2206"/>
      <c r="CW2090" s="2206"/>
      <c r="CX2090" s="2206"/>
      <c r="CY2090" s="2206"/>
      <c r="CZ2090" s="2206"/>
      <c r="DA2090" s="2206"/>
      <c r="DB2090" s="2206"/>
      <c r="DC2090" s="2206"/>
      <c r="DD2090" s="2206"/>
      <c r="DE2090" s="2206"/>
      <c r="DF2090" s="2206"/>
      <c r="DG2090" s="2206"/>
      <c r="DH2090" s="2206"/>
      <c r="DI2090" s="2206"/>
      <c r="DJ2090" s="2206"/>
      <c r="DK2090" s="2206"/>
      <c r="DL2090" s="2206"/>
      <c r="DM2090" s="2206"/>
      <c r="DN2090" s="2206"/>
      <c r="DO2090" s="2206"/>
      <c r="DP2090" s="2206"/>
      <c r="DQ2090" s="2206"/>
      <c r="DR2090" s="2206"/>
      <c r="DS2090" s="2206"/>
      <c r="DT2090" s="2206"/>
      <c r="DU2090" s="2206"/>
      <c r="DV2090" s="2206"/>
      <c r="DW2090" s="2206"/>
      <c r="DX2090" s="2206"/>
      <c r="DY2090" s="2206"/>
      <c r="DZ2090" s="2206"/>
      <c r="EA2090" s="2206"/>
      <c r="EB2090" s="2206"/>
      <c r="EC2090" s="2206"/>
      <c r="ED2090" s="2206"/>
      <c r="EE2090" s="2206"/>
      <c r="EF2090" s="2206"/>
      <c r="EG2090" s="2206"/>
      <c r="EH2090" s="2206"/>
      <c r="EI2090" s="2206"/>
      <c r="EJ2090" s="2206"/>
      <c r="EK2090" s="2206"/>
      <c r="EL2090" s="2206"/>
      <c r="EM2090" s="2206"/>
      <c r="EN2090" s="2206"/>
      <c r="EO2090" s="2206"/>
      <c r="EP2090" s="2206"/>
      <c r="EQ2090" s="2206"/>
      <c r="ER2090" s="2206"/>
      <c r="ES2090" s="2206"/>
      <c r="ET2090" s="2206"/>
      <c r="EU2090" s="2206"/>
      <c r="EV2090" s="2206"/>
      <c r="EW2090" s="2206"/>
      <c r="EX2090" s="2206"/>
      <c r="EY2090" s="2206"/>
      <c r="EZ2090" s="2206"/>
      <c r="FA2090" s="2206"/>
      <c r="FB2090" s="2206"/>
      <c r="FC2090" s="2206"/>
      <c r="FD2090" s="2206"/>
      <c r="FE2090" s="2206"/>
      <c r="FF2090" s="2206"/>
      <c r="FG2090" s="2206"/>
      <c r="FH2090" s="2206"/>
      <c r="FI2090" s="2206"/>
      <c r="FJ2090" s="2206"/>
      <c r="FK2090" s="2206"/>
      <c r="FL2090" s="2206"/>
      <c r="FM2090" s="2206"/>
      <c r="FN2090" s="2206"/>
      <c r="FO2090" s="2206"/>
      <c r="FP2090" s="2206"/>
      <c r="FQ2090" s="2206"/>
      <c r="FR2090" s="2206"/>
      <c r="FS2090" s="2206"/>
      <c r="FT2090" s="2206"/>
      <c r="FU2090" s="2206"/>
      <c r="FV2090" s="2206"/>
      <c r="FW2090" s="2206"/>
      <c r="FX2090" s="2206"/>
      <c r="FY2090" s="2206"/>
      <c r="FZ2090" s="2206"/>
      <c r="GA2090" s="2206"/>
      <c r="GB2090" s="2206"/>
      <c r="GC2090" s="2206"/>
      <c r="GD2090" s="2206"/>
      <c r="GE2090" s="2206"/>
      <c r="GF2090" s="2206"/>
      <c r="GG2090" s="2206"/>
      <c r="GH2090" s="2206"/>
      <c r="GI2090" s="2206"/>
      <c r="GJ2090" s="2206"/>
      <c r="GK2090" s="2206"/>
      <c r="GL2090" s="2206"/>
      <c r="GM2090" s="2206"/>
      <c r="GN2090" s="2206"/>
      <c r="GO2090" s="2206"/>
      <c r="GP2090" s="2206"/>
      <c r="GQ2090" s="2206"/>
      <c r="GR2090" s="2206"/>
      <c r="GS2090" s="2206"/>
      <c r="GT2090" s="2206"/>
      <c r="GU2090" s="2206"/>
      <c r="GV2090" s="2206"/>
      <c r="GW2090" s="2206"/>
      <c r="GX2090" s="2206"/>
      <c r="GY2090" s="2206"/>
      <c r="GZ2090" s="2206"/>
      <c r="HA2090" s="2206"/>
      <c r="HB2090" s="2206"/>
      <c r="HC2090" s="2206"/>
      <c r="HD2090" s="2206"/>
      <c r="HE2090" s="2206"/>
      <c r="HF2090" s="2206"/>
      <c r="HG2090" s="2206"/>
      <c r="HH2090" s="2206"/>
      <c r="HI2090" s="2206"/>
      <c r="HJ2090" s="2206"/>
      <c r="HK2090" s="2206"/>
      <c r="HL2090" s="2206"/>
      <c r="HM2090" s="2206"/>
      <c r="HN2090" s="2206"/>
      <c r="HO2090" s="2206"/>
      <c r="HP2090" s="2206"/>
      <c r="HQ2090" s="2206"/>
      <c r="HR2090" s="2206"/>
      <c r="HS2090" s="2206"/>
      <c r="HT2090" s="2206"/>
      <c r="HU2090" s="2206"/>
      <c r="HV2090" s="2206"/>
      <c r="HW2090" s="2206"/>
      <c r="HX2090" s="2206"/>
      <c r="HY2090" s="2206"/>
      <c r="HZ2090" s="2206"/>
      <c r="IA2090" s="2206"/>
      <c r="IB2090" s="2206"/>
      <c r="IC2090" s="2206"/>
      <c r="ID2090" s="2206"/>
      <c r="IE2090" s="2206"/>
      <c r="IF2090" s="2206"/>
      <c r="IG2090" s="2206"/>
      <c r="IH2090" s="2206"/>
      <c r="II2090" s="2206"/>
      <c r="IJ2090" s="2206"/>
      <c r="IK2090" s="2206"/>
      <c r="IL2090" s="2206"/>
      <c r="IM2090" s="2206"/>
      <c r="IN2090" s="2206"/>
      <c r="IO2090" s="2206"/>
      <c r="IP2090" s="2206"/>
      <c r="IQ2090" s="2206"/>
      <c r="IR2090" s="2206"/>
      <c r="IS2090" s="2206"/>
      <c r="IT2090" s="2206"/>
      <c r="IU2090" s="2206"/>
      <c r="IV2090" s="2206"/>
      <c r="IW2090" s="2206"/>
      <c r="IX2090" s="2206"/>
      <c r="IY2090" s="2206"/>
      <c r="IZ2090" s="2206"/>
      <c r="JA2090" s="2206"/>
      <c r="JB2090" s="2206"/>
      <c r="JC2090" s="2206"/>
      <c r="JD2090" s="2206"/>
      <c r="JE2090" s="2206"/>
      <c r="JF2090" s="2206"/>
      <c r="JG2090" s="2206"/>
      <c r="JH2090" s="2206"/>
      <c r="JI2090" s="2206"/>
      <c r="JJ2090" s="2206"/>
      <c r="JK2090" s="2206"/>
      <c r="JL2090" s="2206"/>
      <c r="JM2090" s="2206"/>
      <c r="JN2090" s="2206"/>
      <c r="JO2090" s="2206"/>
      <c r="JP2090" s="2206"/>
      <c r="JQ2090" s="2206"/>
      <c r="JR2090" s="2206"/>
      <c r="JS2090" s="2206"/>
      <c r="JT2090" s="2206"/>
      <c r="JU2090" s="2206"/>
      <c r="JV2090" s="2206"/>
      <c r="JW2090" s="2206"/>
      <c r="JX2090" s="2206"/>
      <c r="JY2090" s="2206"/>
      <c r="JZ2090" s="2206"/>
      <c r="KA2090" s="2206"/>
      <c r="KB2090" s="2206"/>
      <c r="KC2090" s="2206"/>
      <c r="KD2090" s="2206"/>
      <c r="KE2090" s="2206"/>
      <c r="KF2090" s="2206"/>
      <c r="KG2090" s="2206"/>
      <c r="KH2090" s="2206"/>
      <c r="KI2090" s="2206"/>
      <c r="KJ2090" s="2206"/>
      <c r="KK2090" s="2206"/>
      <c r="KL2090" s="2206"/>
      <c r="KM2090" s="2206"/>
      <c r="KN2090" s="2206"/>
      <c r="KO2090" s="2206"/>
      <c r="KP2090" s="2206"/>
      <c r="KQ2090" s="2206"/>
      <c r="KR2090" s="2206"/>
      <c r="KS2090" s="2206"/>
      <c r="KT2090" s="2206"/>
      <c r="KU2090" s="2206"/>
      <c r="KV2090" s="2206"/>
      <c r="KW2090" s="2206"/>
      <c r="KX2090" s="2206"/>
      <c r="KY2090" s="2206"/>
      <c r="KZ2090" s="2206"/>
      <c r="LA2090" s="2206"/>
      <c r="LB2090" s="2206"/>
      <c r="LC2090" s="2206"/>
      <c r="LD2090" s="2206"/>
      <c r="LE2090" s="2206"/>
      <c r="LF2090" s="2206"/>
      <c r="LG2090" s="2206"/>
      <c r="LH2090" s="2206"/>
      <c r="LI2090" s="2206"/>
      <c r="LJ2090" s="2206"/>
      <c r="LK2090" s="2206"/>
      <c r="LL2090" s="2206"/>
      <c r="LM2090" s="2206"/>
      <c r="LN2090" s="2206"/>
      <c r="LO2090" s="2206"/>
      <c r="LP2090" s="2206"/>
      <c r="LQ2090" s="2206"/>
      <c r="LR2090" s="2206"/>
      <c r="LS2090" s="2206"/>
      <c r="LT2090" s="2206"/>
      <c r="LU2090" s="2206"/>
      <c r="LV2090" s="2206"/>
      <c r="LW2090" s="2206"/>
      <c r="LX2090" s="2206"/>
      <c r="LY2090" s="2206"/>
      <c r="LZ2090" s="2206"/>
      <c r="MA2090" s="2206"/>
      <c r="MB2090" s="2206"/>
      <c r="MC2090" s="2206"/>
      <c r="MD2090" s="2206"/>
      <c r="ME2090" s="2206"/>
      <c r="MF2090" s="2206"/>
      <c r="MG2090" s="2206"/>
      <c r="MH2090" s="2206"/>
      <c r="MI2090" s="2206"/>
      <c r="MJ2090" s="2206"/>
      <c r="MK2090" s="2206"/>
      <c r="ML2090" s="2206"/>
      <c r="MM2090" s="2206"/>
      <c r="MN2090" s="2206"/>
      <c r="MO2090" s="2206"/>
      <c r="MP2090" s="2206"/>
      <c r="MQ2090" s="2206"/>
      <c r="MR2090" s="2206"/>
      <c r="MS2090" s="2206"/>
      <c r="MT2090" s="2206"/>
      <c r="MU2090" s="2206"/>
      <c r="MV2090" s="2206"/>
      <c r="MW2090" s="2206"/>
      <c r="MX2090" s="2206"/>
      <c r="MY2090" s="2206"/>
      <c r="MZ2090" s="2206"/>
      <c r="NA2090" s="2206"/>
      <c r="NB2090" s="2206"/>
      <c r="NC2090" s="2206"/>
      <c r="ND2090" s="2206"/>
      <c r="NE2090" s="2206"/>
      <c r="NF2090" s="2206"/>
      <c r="NG2090" s="2206"/>
      <c r="NH2090" s="2206"/>
      <c r="NI2090" s="2206"/>
      <c r="NJ2090" s="2206"/>
      <c r="NK2090" s="2206"/>
      <c r="NL2090" s="2206"/>
      <c r="NM2090" s="2206"/>
      <c r="NN2090" s="2206"/>
      <c r="NO2090" s="2206"/>
      <c r="NP2090" s="2206"/>
      <c r="NQ2090" s="2206"/>
      <c r="NR2090" s="2206"/>
      <c r="NS2090" s="2206"/>
      <c r="NT2090" s="2206"/>
      <c r="NU2090" s="2206"/>
      <c r="NV2090" s="2206"/>
      <c r="NW2090" s="2206"/>
      <c r="NX2090" s="2206"/>
      <c r="NY2090" s="2206"/>
      <c r="NZ2090" s="2206"/>
      <c r="OA2090" s="2206"/>
      <c r="OB2090" s="2206"/>
      <c r="OC2090" s="2206"/>
      <c r="OD2090" s="2206"/>
      <c r="OE2090" s="2206"/>
      <c r="OF2090" s="2206"/>
      <c r="OG2090" s="2206"/>
      <c r="OH2090" s="2206"/>
      <c r="OI2090" s="2206"/>
      <c r="OJ2090" s="2206"/>
      <c r="OK2090" s="2206"/>
      <c r="OL2090" s="2206"/>
      <c r="OM2090" s="2206"/>
      <c r="ON2090" s="2206"/>
      <c r="OO2090" s="2206"/>
      <c r="OP2090" s="2206"/>
      <c r="OQ2090" s="2206"/>
      <c r="OR2090" s="2206"/>
      <c r="OS2090" s="2206"/>
      <c r="OT2090" s="2206"/>
      <c r="OU2090" s="2206"/>
      <c r="OV2090" s="2206"/>
      <c r="OW2090" s="2206"/>
      <c r="OX2090" s="2206"/>
      <c r="OY2090" s="2206"/>
      <c r="OZ2090" s="2206"/>
      <c r="PA2090" s="2206"/>
      <c r="PB2090" s="2206"/>
      <c r="PC2090" s="2206"/>
      <c r="PD2090" s="2206"/>
      <c r="PE2090" s="2206"/>
      <c r="PF2090" s="2206"/>
      <c r="PG2090" s="2206"/>
      <c r="PH2090" s="2206"/>
      <c r="PI2090" s="2206"/>
      <c r="PJ2090" s="2206"/>
      <c r="PK2090" s="2206"/>
      <c r="PL2090" s="2206"/>
      <c r="PM2090" s="2206"/>
      <c r="PN2090" s="2206"/>
      <c r="PO2090" s="2206"/>
      <c r="PP2090" s="2206"/>
      <c r="PQ2090" s="2206"/>
      <c r="PR2090" s="2206"/>
      <c r="PS2090" s="2206"/>
      <c r="PT2090" s="2206"/>
      <c r="PU2090" s="2206"/>
      <c r="PV2090" s="2206"/>
      <c r="PW2090" s="2206"/>
      <c r="PX2090" s="2206"/>
      <c r="PY2090" s="2206"/>
      <c r="PZ2090" s="2206"/>
      <c r="QA2090" s="2206"/>
      <c r="QB2090" s="2206"/>
      <c r="QC2090" s="2206"/>
      <c r="QD2090" s="2206"/>
      <c r="QE2090" s="2206"/>
      <c r="QF2090" s="2206"/>
      <c r="QG2090" s="2206"/>
      <c r="QH2090" s="2206"/>
      <c r="QI2090" s="2206"/>
      <c r="QJ2090" s="2206"/>
      <c r="QK2090" s="2206"/>
      <c r="QL2090" s="2206"/>
      <c r="QM2090" s="2206"/>
      <c r="QN2090" s="2206"/>
      <c r="QO2090" s="2206"/>
      <c r="QP2090" s="2206"/>
      <c r="QQ2090" s="2206"/>
      <c r="QR2090" s="2206"/>
      <c r="QS2090" s="2206"/>
      <c r="QT2090" s="2206"/>
      <c r="QU2090" s="2206"/>
      <c r="QV2090" s="2206"/>
      <c r="QW2090" s="2206"/>
      <c r="QX2090" s="2206"/>
      <c r="QY2090" s="2206"/>
      <c r="QZ2090" s="2206"/>
      <c r="RA2090" s="2206"/>
      <c r="RB2090" s="2206"/>
      <c r="RC2090" s="2206"/>
      <c r="RD2090" s="2206"/>
      <c r="RE2090" s="2206"/>
      <c r="RF2090" s="2206"/>
      <c r="RG2090" s="2206"/>
      <c r="RH2090" s="2206"/>
      <c r="RI2090" s="2206"/>
      <c r="RJ2090" s="2206"/>
      <c r="RK2090" s="2206"/>
      <c r="RL2090" s="2206"/>
      <c r="RM2090" s="2206"/>
      <c r="RN2090" s="2206"/>
      <c r="RO2090" s="2206"/>
      <c r="RP2090" s="2206"/>
      <c r="RQ2090" s="2206"/>
      <c r="RR2090" s="2206"/>
      <c r="RS2090" s="2206"/>
      <c r="RT2090" s="2206"/>
      <c r="RU2090" s="2206"/>
      <c r="RV2090" s="2206"/>
      <c r="RW2090" s="2206"/>
      <c r="RX2090" s="2206"/>
      <c r="RY2090" s="2206"/>
      <c r="RZ2090" s="2206"/>
      <c r="SA2090" s="2206"/>
      <c r="SB2090" s="2206"/>
      <c r="SC2090" s="2206"/>
      <c r="SD2090" s="2206"/>
      <c r="SE2090" s="2206"/>
      <c r="SF2090" s="2206"/>
      <c r="SG2090" s="2206"/>
      <c r="SH2090" s="2206"/>
      <c r="SI2090" s="2206"/>
      <c r="SJ2090" s="2206"/>
      <c r="SK2090" s="2206"/>
      <c r="SL2090" s="2206"/>
      <c r="SM2090" s="2206"/>
      <c r="SN2090" s="2206"/>
      <c r="SO2090" s="2206"/>
      <c r="SP2090" s="2206"/>
      <c r="SQ2090" s="2206"/>
      <c r="SR2090" s="2206"/>
      <c r="SS2090" s="2206"/>
      <c r="ST2090" s="2206"/>
      <c r="SU2090" s="2206"/>
      <c r="SV2090" s="2206"/>
      <c r="SW2090" s="2206"/>
      <c r="SX2090" s="2206"/>
      <c r="SY2090" s="2206"/>
      <c r="SZ2090" s="2206"/>
      <c r="TA2090" s="2206"/>
      <c r="TB2090" s="2206"/>
      <c r="TC2090" s="2206"/>
      <c r="TD2090" s="2206"/>
      <c r="TE2090" s="2206"/>
      <c r="TF2090" s="2206"/>
      <c r="TG2090" s="2206"/>
      <c r="TH2090" s="2206"/>
      <c r="TI2090" s="2206"/>
      <c r="TJ2090" s="2206"/>
      <c r="TK2090" s="2206"/>
      <c r="TL2090" s="2206"/>
      <c r="TM2090" s="2206"/>
      <c r="TN2090" s="2206"/>
      <c r="TO2090" s="2206"/>
      <c r="TP2090" s="2206"/>
      <c r="TQ2090" s="2206"/>
      <c r="TR2090" s="2206"/>
      <c r="TS2090" s="2206"/>
      <c r="TT2090" s="2206"/>
      <c r="TU2090" s="2206"/>
      <c r="TV2090" s="2206"/>
      <c r="TW2090" s="2206"/>
      <c r="TX2090" s="2206"/>
      <c r="TY2090" s="2206"/>
      <c r="TZ2090" s="2206"/>
      <c r="UA2090" s="2206"/>
      <c r="UB2090" s="2206"/>
      <c r="UC2090" s="2206"/>
      <c r="UD2090" s="2206"/>
      <c r="UE2090" s="2206"/>
      <c r="UF2090" s="2206"/>
      <c r="UG2090" s="2206"/>
      <c r="UH2090" s="2206"/>
      <c r="UI2090" s="2206"/>
      <c r="UJ2090" s="2206"/>
      <c r="UK2090" s="2206"/>
      <c r="UL2090" s="2206"/>
      <c r="UM2090" s="2206"/>
      <c r="UN2090" s="2206"/>
      <c r="UO2090" s="2206"/>
      <c r="UP2090" s="2206"/>
      <c r="UQ2090" s="2206"/>
      <c r="UR2090" s="2206"/>
      <c r="US2090" s="2206"/>
      <c r="UT2090" s="2206"/>
      <c r="UU2090" s="2206"/>
      <c r="UV2090" s="2206"/>
      <c r="UW2090" s="2206"/>
      <c r="UX2090" s="2206"/>
      <c r="UY2090" s="2206"/>
      <c r="UZ2090" s="2206"/>
      <c r="VA2090" s="2206"/>
      <c r="VB2090" s="2206"/>
      <c r="VC2090" s="2206"/>
      <c r="VD2090" s="2206"/>
      <c r="VE2090" s="2206"/>
      <c r="VF2090" s="2206"/>
      <c r="VG2090" s="2206"/>
      <c r="VH2090" s="2206"/>
      <c r="VI2090" s="2206"/>
      <c r="VJ2090" s="2206"/>
      <c r="VK2090" s="2206"/>
      <c r="VL2090" s="2206"/>
      <c r="VM2090" s="2206"/>
      <c r="VN2090" s="2206"/>
      <c r="VO2090" s="2206"/>
      <c r="VP2090" s="2206"/>
      <c r="VQ2090" s="2206"/>
      <c r="VR2090" s="2206"/>
      <c r="VS2090" s="2206"/>
      <c r="VT2090" s="2206"/>
      <c r="VU2090" s="2206"/>
      <c r="VV2090" s="2206"/>
      <c r="VW2090" s="2206"/>
      <c r="VX2090" s="2206"/>
      <c r="VY2090" s="2206"/>
      <c r="VZ2090" s="2206"/>
      <c r="WA2090" s="2206"/>
      <c r="WB2090" s="2206"/>
      <c r="WC2090" s="2206"/>
      <c r="WD2090" s="2206"/>
      <c r="WE2090" s="2206"/>
      <c r="WF2090" s="2206"/>
      <c r="WG2090" s="2206"/>
      <c r="WH2090" s="2206"/>
      <c r="WI2090" s="2206"/>
      <c r="WJ2090" s="2206"/>
      <c r="WK2090" s="2206"/>
      <c r="WL2090" s="2206"/>
      <c r="WM2090" s="2206"/>
      <c r="WN2090" s="2206"/>
      <c r="WO2090" s="2206"/>
      <c r="WP2090" s="2206"/>
      <c r="WQ2090" s="2206"/>
      <c r="WR2090" s="2206"/>
      <c r="WS2090" s="2206"/>
      <c r="WT2090" s="2206"/>
      <c r="WU2090" s="2206"/>
      <c r="WV2090" s="2206"/>
      <c r="WW2090" s="2206"/>
      <c r="WX2090" s="2206"/>
      <c r="WY2090" s="2206"/>
      <c r="WZ2090" s="2206"/>
      <c r="XA2090" s="2206"/>
      <c r="XB2090" s="2206"/>
      <c r="XC2090" s="2206"/>
      <c r="XD2090" s="2206"/>
      <c r="XE2090" s="2206"/>
      <c r="XF2090" s="2206"/>
      <c r="XG2090" s="2206"/>
      <c r="XH2090" s="2206"/>
      <c r="XI2090" s="2206"/>
      <c r="XJ2090" s="2206"/>
      <c r="XK2090" s="2206"/>
      <c r="XL2090" s="2206"/>
      <c r="XM2090" s="2206"/>
      <c r="XN2090" s="2206"/>
      <c r="XO2090" s="2206"/>
      <c r="XP2090" s="2206"/>
      <c r="XQ2090" s="2206"/>
      <c r="XR2090" s="2206"/>
      <c r="XS2090" s="2206"/>
      <c r="XT2090" s="2206"/>
      <c r="XU2090" s="2206"/>
      <c r="XV2090" s="2206"/>
      <c r="XW2090" s="2206"/>
      <c r="XX2090" s="2206"/>
      <c r="XY2090" s="2206"/>
      <c r="XZ2090" s="2206"/>
      <c r="YA2090" s="2206"/>
      <c r="YB2090" s="2206"/>
      <c r="YC2090" s="2206"/>
      <c r="YD2090" s="2206"/>
      <c r="YE2090" s="2206"/>
      <c r="YF2090" s="2206"/>
      <c r="YG2090" s="2206"/>
      <c r="YH2090" s="2206"/>
      <c r="YI2090" s="2206"/>
      <c r="YJ2090" s="2206"/>
      <c r="YK2090" s="2206"/>
      <c r="YL2090" s="2206"/>
      <c r="YM2090" s="2206"/>
      <c r="YN2090" s="2206"/>
      <c r="YO2090" s="2206"/>
      <c r="YP2090" s="2206"/>
      <c r="YQ2090" s="2206"/>
      <c r="YR2090" s="2206"/>
      <c r="YS2090" s="2206"/>
      <c r="YT2090" s="2206"/>
      <c r="YU2090" s="2206"/>
      <c r="YV2090" s="2206"/>
      <c r="YW2090" s="2206"/>
      <c r="YX2090" s="2206"/>
      <c r="YY2090" s="2206"/>
      <c r="YZ2090" s="2206"/>
      <c r="ZA2090" s="2206"/>
      <c r="ZB2090" s="2206"/>
      <c r="ZC2090" s="2206"/>
      <c r="ZD2090" s="2206"/>
      <c r="ZE2090" s="2206"/>
      <c r="ZF2090" s="2206"/>
      <c r="ZG2090" s="2206"/>
      <c r="ZH2090" s="2206"/>
      <c r="ZI2090" s="2206"/>
      <c r="ZJ2090" s="2206"/>
      <c r="ZK2090" s="2206"/>
      <c r="ZL2090" s="2206"/>
      <c r="ZM2090" s="2206"/>
      <c r="ZN2090" s="2206"/>
      <c r="ZO2090" s="2206"/>
      <c r="ZP2090" s="2206"/>
      <c r="ZQ2090" s="2206"/>
      <c r="ZR2090" s="2206"/>
      <c r="ZS2090" s="2206"/>
      <c r="ZT2090" s="2206"/>
      <c r="ZU2090" s="2206"/>
      <c r="ZV2090" s="2206"/>
      <c r="ZW2090" s="2206"/>
      <c r="ZX2090" s="2206"/>
      <c r="ZY2090" s="2206"/>
      <c r="ZZ2090" s="2206"/>
      <c r="AAA2090" s="2206"/>
      <c r="AAB2090" s="2206"/>
      <c r="AAC2090" s="2206"/>
      <c r="AAD2090" s="2206"/>
      <c r="AAE2090" s="2206"/>
      <c r="AAF2090" s="2206"/>
      <c r="AAG2090" s="2206"/>
      <c r="AAH2090" s="2206"/>
      <c r="AAI2090" s="2206"/>
      <c r="AAJ2090" s="2206"/>
      <c r="AAK2090" s="2206"/>
      <c r="AAL2090" s="2206"/>
      <c r="AAM2090" s="2206"/>
      <c r="AAN2090" s="2206"/>
      <c r="AAO2090" s="2206"/>
      <c r="AAP2090" s="2206"/>
      <c r="AAQ2090" s="2206"/>
      <c r="AAR2090" s="2206"/>
      <c r="AAS2090" s="2206"/>
      <c r="AAT2090" s="2206"/>
      <c r="AAU2090" s="2206"/>
      <c r="AAV2090" s="2206"/>
      <c r="AAW2090" s="2206"/>
      <c r="AAX2090" s="2206"/>
      <c r="AAY2090" s="2206"/>
      <c r="AAZ2090" s="2206"/>
      <c r="ABA2090" s="2206"/>
      <c r="ABB2090" s="2206"/>
      <c r="ABC2090" s="2206"/>
      <c r="ABD2090" s="2206"/>
      <c r="ABE2090" s="2206"/>
      <c r="ABF2090" s="2206"/>
      <c r="ABG2090" s="2206"/>
      <c r="ABH2090" s="2206"/>
      <c r="ABI2090" s="2206"/>
      <c r="ABJ2090" s="2206"/>
      <c r="ABK2090" s="2206"/>
      <c r="ABL2090" s="2206"/>
      <c r="ABM2090" s="2206"/>
      <c r="ABN2090" s="2206"/>
      <c r="ABO2090" s="2206"/>
      <c r="ABP2090" s="2206"/>
      <c r="ABQ2090" s="2206"/>
      <c r="ABR2090" s="2206"/>
      <c r="ABS2090" s="2206"/>
      <c r="ABT2090" s="2206"/>
      <c r="ABU2090" s="2206"/>
      <c r="ABV2090" s="2206"/>
      <c r="ABW2090" s="2206"/>
      <c r="ABX2090" s="2206"/>
      <c r="ABY2090" s="2206"/>
      <c r="ABZ2090" s="2206"/>
      <c r="ACA2090" s="2206"/>
      <c r="ACB2090" s="2206"/>
      <c r="ACC2090" s="2206"/>
      <c r="ACD2090" s="2206"/>
      <c r="ACE2090" s="2206"/>
      <c r="ACF2090" s="2206"/>
      <c r="ACG2090" s="2206"/>
      <c r="ACH2090" s="2206"/>
      <c r="ACI2090" s="2206"/>
      <c r="ACJ2090" s="2206"/>
      <c r="ACK2090" s="2206"/>
      <c r="ACL2090" s="2206"/>
      <c r="ACM2090" s="2206"/>
      <c r="ACN2090" s="2206"/>
      <c r="ACO2090" s="2206"/>
      <c r="ACP2090" s="2206"/>
      <c r="ACQ2090" s="2206"/>
      <c r="ACR2090" s="2206"/>
      <c r="ACS2090" s="2206"/>
      <c r="ACT2090" s="2206"/>
      <c r="ACU2090" s="2206"/>
      <c r="ACV2090" s="2206"/>
      <c r="ACW2090" s="2206"/>
      <c r="ACX2090" s="2206"/>
      <c r="ACY2090" s="2206"/>
      <c r="ACZ2090" s="2206"/>
      <c r="ADA2090" s="2206"/>
      <c r="ADB2090" s="2206"/>
      <c r="ADC2090" s="2206"/>
      <c r="ADD2090" s="2206"/>
      <c r="ADE2090" s="2206"/>
      <c r="ADF2090" s="2206"/>
      <c r="ADG2090" s="2206"/>
      <c r="ADH2090" s="2206"/>
      <c r="ADI2090" s="2206"/>
      <c r="ADJ2090" s="2206"/>
      <c r="ADK2090" s="2206"/>
      <c r="ADL2090" s="2206"/>
      <c r="ADM2090" s="2206"/>
      <c r="ADN2090" s="2206"/>
      <c r="ADO2090" s="2206"/>
      <c r="ADP2090" s="2206"/>
      <c r="ADQ2090" s="2206"/>
      <c r="ADR2090" s="2206"/>
      <c r="ADS2090" s="2206"/>
      <c r="ADT2090" s="2206"/>
      <c r="ADU2090" s="2206"/>
      <c r="ADV2090" s="2206"/>
      <c r="ADW2090" s="2206"/>
      <c r="ADX2090" s="2206"/>
      <c r="ADY2090" s="2206"/>
      <c r="ADZ2090" s="2206"/>
      <c r="AEA2090" s="2206"/>
      <c r="AEB2090" s="2206"/>
      <c r="AEC2090" s="2206"/>
      <c r="AED2090" s="2206"/>
      <c r="AEE2090" s="2206"/>
      <c r="AEF2090" s="2206"/>
      <c r="AEG2090" s="2206"/>
      <c r="AEH2090" s="2206"/>
      <c r="AEI2090" s="2206"/>
      <c r="AEJ2090" s="2206"/>
      <c r="AEK2090" s="2206"/>
      <c r="AEL2090" s="2206"/>
      <c r="AEM2090" s="2206"/>
      <c r="AEN2090" s="2206"/>
      <c r="AEO2090" s="2206"/>
      <c r="AEP2090" s="2206"/>
      <c r="AEQ2090" s="2206"/>
      <c r="AER2090" s="2206"/>
      <c r="AES2090" s="2206"/>
      <c r="AET2090" s="2206"/>
      <c r="AEU2090" s="2206"/>
      <c r="AEV2090" s="2206"/>
      <c r="AEW2090" s="2206"/>
      <c r="AEX2090" s="2206"/>
      <c r="AEY2090" s="2206"/>
      <c r="AEZ2090" s="2206"/>
      <c r="AFA2090" s="2206"/>
      <c r="AFB2090" s="2206"/>
      <c r="AFC2090" s="2206"/>
      <c r="AFD2090" s="2206"/>
      <c r="AFE2090" s="2206"/>
      <c r="AFF2090" s="2206"/>
      <c r="AFG2090" s="2206"/>
      <c r="AFH2090" s="2206"/>
      <c r="AFI2090" s="2206"/>
      <c r="AFJ2090" s="2206"/>
      <c r="AFK2090" s="2206"/>
      <c r="AFL2090" s="2206"/>
      <c r="AFM2090" s="2206"/>
      <c r="AFN2090" s="2206"/>
      <c r="AFO2090" s="2206"/>
      <c r="AFP2090" s="2206"/>
      <c r="AFQ2090" s="2206"/>
      <c r="AFR2090" s="2206"/>
      <c r="AFS2090" s="2206"/>
      <c r="AFT2090" s="2206"/>
      <c r="AFU2090" s="2206"/>
      <c r="AFV2090" s="2206"/>
      <c r="AFW2090" s="2206"/>
      <c r="AFX2090" s="2206"/>
      <c r="AFY2090" s="2206"/>
      <c r="AFZ2090" s="2206"/>
      <c r="AGA2090" s="2206"/>
      <c r="AGB2090" s="2206"/>
      <c r="AGC2090" s="2206"/>
      <c r="AGD2090" s="2206"/>
      <c r="AGE2090" s="2206"/>
      <c r="AGF2090" s="2206"/>
      <c r="AGG2090" s="2206"/>
      <c r="AGH2090" s="2206"/>
      <c r="AGI2090" s="2206"/>
      <c r="AGJ2090" s="2206"/>
      <c r="AGK2090" s="2206"/>
      <c r="AGL2090" s="2206"/>
      <c r="AGM2090" s="2206"/>
      <c r="AGN2090" s="2206"/>
      <c r="AGO2090" s="2206"/>
      <c r="AGP2090" s="2206"/>
      <c r="AGQ2090" s="2206"/>
      <c r="AGR2090" s="2206"/>
      <c r="AGS2090" s="2206"/>
      <c r="AGT2090" s="2206"/>
      <c r="AGU2090" s="2206"/>
      <c r="AGV2090" s="2206"/>
      <c r="AGW2090" s="2206"/>
      <c r="AGX2090" s="2206"/>
      <c r="AGY2090" s="2206"/>
      <c r="AGZ2090" s="2206"/>
      <c r="AHA2090" s="2206"/>
      <c r="AHB2090" s="2206"/>
      <c r="AHC2090" s="2206"/>
      <c r="AHD2090" s="2206"/>
      <c r="AHE2090" s="2206"/>
      <c r="AHF2090" s="2206"/>
      <c r="AHG2090" s="2206"/>
      <c r="AHH2090" s="2206"/>
      <c r="AHI2090" s="2206"/>
      <c r="AHJ2090" s="2206"/>
      <c r="AHK2090" s="2206"/>
      <c r="AHL2090" s="2206"/>
      <c r="AHM2090" s="2206"/>
      <c r="AHN2090" s="2206"/>
      <c r="AHO2090" s="2206"/>
      <c r="AHP2090" s="2206"/>
      <c r="AHQ2090" s="2206"/>
      <c r="AHR2090" s="2206"/>
      <c r="AHS2090" s="2206"/>
      <c r="AHT2090" s="2206"/>
      <c r="AHU2090" s="2206"/>
      <c r="AHV2090" s="2206"/>
      <c r="AHW2090" s="2206"/>
      <c r="AHX2090" s="2206"/>
      <c r="AHY2090" s="2206"/>
      <c r="AHZ2090" s="2206"/>
      <c r="AIA2090" s="2206"/>
      <c r="AIB2090" s="2206"/>
      <c r="AIC2090" s="2206"/>
      <c r="AID2090" s="2206"/>
      <c r="AIE2090" s="2206"/>
      <c r="AIF2090" s="2206"/>
      <c r="AIG2090" s="2206"/>
      <c r="AIH2090" s="2206"/>
      <c r="AII2090" s="2206"/>
      <c r="AIJ2090" s="2206"/>
      <c r="AIK2090" s="2206"/>
      <c r="AIL2090" s="2206"/>
      <c r="AIM2090" s="2206"/>
      <c r="AIN2090" s="2206"/>
      <c r="AIO2090" s="2206"/>
      <c r="AIP2090" s="2206"/>
      <c r="AIQ2090" s="2206"/>
      <c r="AIR2090" s="2206"/>
      <c r="AIS2090" s="2206"/>
      <c r="AIT2090" s="2206"/>
      <c r="AIU2090" s="2206"/>
      <c r="AIV2090" s="2206"/>
      <c r="AIW2090" s="2206"/>
      <c r="AIX2090" s="2206"/>
      <c r="AIY2090" s="2206"/>
      <c r="AIZ2090" s="2206"/>
      <c r="AJA2090" s="2206"/>
      <c r="AJB2090" s="2206"/>
      <c r="AJC2090" s="2206"/>
      <c r="AJD2090" s="2206"/>
      <c r="AJE2090" s="2206"/>
      <c r="AJF2090" s="2206"/>
      <c r="AJG2090" s="2206"/>
      <c r="AJH2090" s="2206"/>
      <c r="AJI2090" s="2206"/>
      <c r="AJJ2090" s="2206"/>
      <c r="AJK2090" s="2206"/>
      <c r="AJL2090" s="2206"/>
      <c r="AJM2090" s="2206"/>
      <c r="AJN2090" s="2206"/>
      <c r="AJO2090" s="2206"/>
      <c r="AJP2090" s="2206"/>
      <c r="AJQ2090" s="2206"/>
      <c r="AJR2090" s="2206"/>
      <c r="AJS2090" s="2206"/>
      <c r="AJT2090" s="2206"/>
      <c r="AJU2090" s="2206"/>
      <c r="AJV2090" s="2206"/>
      <c r="AJW2090" s="2206"/>
      <c r="AJX2090" s="2206"/>
      <c r="AJY2090" s="2206"/>
      <c r="AJZ2090" s="2206"/>
      <c r="AKA2090" s="2206"/>
      <c r="AKB2090" s="2206"/>
      <c r="AKC2090" s="2206"/>
      <c r="AKD2090" s="2206"/>
      <c r="AKE2090" s="2206"/>
      <c r="AKF2090" s="2206"/>
      <c r="AKG2090" s="2206"/>
      <c r="AKH2090" s="2206"/>
      <c r="AKI2090" s="2206"/>
      <c r="AKJ2090" s="2206"/>
      <c r="AKK2090" s="2206"/>
      <c r="AKL2090" s="2206"/>
      <c r="AKM2090" s="2206"/>
      <c r="AKN2090" s="2206"/>
      <c r="AKO2090" s="2206"/>
      <c r="AKP2090" s="2206"/>
      <c r="AKQ2090" s="2206"/>
      <c r="AKR2090" s="2206"/>
      <c r="AKS2090" s="2206"/>
      <c r="AKT2090" s="2206"/>
      <c r="AKU2090" s="2206"/>
      <c r="AKV2090" s="2206"/>
      <c r="AKW2090" s="2206"/>
      <c r="AKX2090" s="2206"/>
      <c r="AKY2090" s="2206"/>
      <c r="AKZ2090" s="2206"/>
      <c r="ALA2090" s="2206"/>
      <c r="ALB2090" s="2206"/>
      <c r="ALC2090" s="2206"/>
      <c r="ALD2090" s="2206"/>
      <c r="ALE2090" s="2206"/>
      <c r="ALF2090" s="2206"/>
      <c r="ALG2090" s="2206"/>
      <c r="ALH2090" s="2206"/>
      <c r="ALI2090" s="2206"/>
      <c r="ALJ2090" s="2206"/>
      <c r="ALK2090" s="2206"/>
      <c r="ALL2090" s="2206"/>
      <c r="ALM2090" s="2206"/>
      <c r="ALN2090" s="2206"/>
      <c r="ALO2090" s="2206"/>
      <c r="ALP2090" s="2206"/>
      <c r="ALQ2090" s="2206"/>
      <c r="ALR2090" s="2206"/>
      <c r="ALS2090" s="2206"/>
      <c r="ALT2090" s="2206"/>
      <c r="ALU2090" s="2206"/>
      <c r="ALV2090" s="2206"/>
      <c r="ALW2090" s="2206"/>
      <c r="ALX2090" s="2206"/>
      <c r="ALY2090" s="2206"/>
      <c r="ALZ2090" s="2206"/>
      <c r="AMA2090" s="2206"/>
      <c r="AMB2090" s="2206"/>
      <c r="AMC2090" s="2206"/>
      <c r="AMD2090" s="2206"/>
      <c r="AME2090" s="2206"/>
      <c r="AMF2090" s="2206"/>
      <c r="AMG2090" s="2206"/>
      <c r="AMH2090" s="2206"/>
      <c r="AMI2090" s="2206"/>
      <c r="AMJ2090" s="2206"/>
      <c r="AMK2090" s="2206"/>
      <c r="AML2090" s="2206"/>
      <c r="AMM2090" s="2206"/>
      <c r="AMN2090" s="2206"/>
      <c r="AMO2090" s="2206"/>
      <c r="AMP2090" s="2206"/>
      <c r="AMQ2090" s="2206"/>
      <c r="AMR2090" s="2206"/>
      <c r="AMS2090" s="2206"/>
      <c r="AMT2090" s="2206"/>
      <c r="AMU2090" s="2206"/>
      <c r="AMV2090" s="2206"/>
      <c r="AMW2090" s="2206"/>
      <c r="AMX2090" s="2206"/>
      <c r="AMY2090" s="2206"/>
      <c r="AMZ2090" s="2206"/>
      <c r="ANA2090" s="2206"/>
      <c r="ANB2090" s="2206"/>
      <c r="ANC2090" s="2206"/>
      <c r="AND2090" s="2206"/>
      <c r="ANE2090" s="2206"/>
      <c r="ANF2090" s="2206"/>
      <c r="ANG2090" s="2206"/>
      <c r="ANH2090" s="2206"/>
      <c r="ANI2090" s="2206"/>
      <c r="ANJ2090" s="2206"/>
      <c r="ANK2090" s="2206"/>
      <c r="ANL2090" s="2206"/>
      <c r="ANM2090" s="2206"/>
      <c r="ANN2090" s="2206"/>
      <c r="ANO2090" s="2206"/>
      <c r="ANP2090" s="2206"/>
      <c r="ANQ2090" s="2206"/>
      <c r="ANR2090" s="2206"/>
      <c r="ANS2090" s="2206"/>
      <c r="ANT2090" s="2206"/>
      <c r="ANU2090" s="2206"/>
      <c r="ANV2090" s="2206"/>
      <c r="ANW2090" s="2206"/>
      <c r="ANX2090" s="2206"/>
      <c r="ANY2090" s="2206"/>
      <c r="ANZ2090" s="2206"/>
      <c r="AOA2090" s="2206"/>
      <c r="AOB2090" s="2206"/>
      <c r="AOC2090" s="2206"/>
      <c r="AOD2090" s="2206"/>
      <c r="AOE2090" s="2206"/>
      <c r="AOF2090" s="2206"/>
      <c r="AOG2090" s="2206"/>
      <c r="AOH2090" s="2206"/>
      <c r="AOI2090" s="2206"/>
      <c r="AOJ2090" s="2206"/>
      <c r="AOK2090" s="2206"/>
      <c r="AOL2090" s="2206"/>
      <c r="AOM2090" s="2206"/>
      <c r="AON2090" s="2206"/>
      <c r="AOO2090" s="2206"/>
      <c r="AOP2090" s="2206"/>
      <c r="AOQ2090" s="2206"/>
      <c r="AOR2090" s="2206"/>
      <c r="AOS2090" s="2206"/>
      <c r="AOT2090" s="2206"/>
      <c r="AOU2090" s="2206"/>
      <c r="AOV2090" s="2206"/>
      <c r="AOW2090" s="2206"/>
      <c r="AOX2090" s="2206"/>
      <c r="AOY2090" s="2206"/>
      <c r="AOZ2090" s="2206"/>
      <c r="APA2090" s="2206"/>
      <c r="APB2090" s="2206"/>
      <c r="APC2090" s="2206"/>
      <c r="APD2090" s="2206"/>
      <c r="APE2090" s="2206"/>
      <c r="APF2090" s="2206"/>
      <c r="APG2090" s="2206"/>
      <c r="APH2090" s="2206"/>
      <c r="API2090" s="2206"/>
      <c r="APJ2090" s="2206"/>
      <c r="APK2090" s="2206"/>
      <c r="APL2090" s="2206"/>
      <c r="APM2090" s="2206"/>
      <c r="APN2090" s="2206"/>
      <c r="APO2090" s="2206"/>
      <c r="APP2090" s="2206"/>
      <c r="APQ2090" s="2206"/>
      <c r="APR2090" s="2206"/>
      <c r="APS2090" s="2206"/>
      <c r="APT2090" s="2206"/>
      <c r="APU2090" s="2206"/>
      <c r="APV2090" s="2206"/>
      <c r="APW2090" s="2206"/>
      <c r="APX2090" s="2206"/>
      <c r="APY2090" s="2206"/>
      <c r="APZ2090" s="2206"/>
      <c r="AQA2090" s="2206"/>
      <c r="AQB2090" s="2206"/>
      <c r="AQC2090" s="2206"/>
      <c r="AQD2090" s="2206"/>
      <c r="AQE2090" s="2206"/>
      <c r="AQF2090" s="2206"/>
      <c r="AQG2090" s="2206"/>
      <c r="AQH2090" s="2206"/>
      <c r="AQI2090" s="2206"/>
      <c r="AQJ2090" s="2206"/>
      <c r="AQK2090" s="2206"/>
      <c r="AQL2090" s="2206"/>
      <c r="AQM2090" s="2206"/>
      <c r="AQN2090" s="2206"/>
      <c r="AQO2090" s="2206"/>
      <c r="AQP2090" s="2206"/>
      <c r="AQQ2090" s="2206"/>
      <c r="AQR2090" s="2206"/>
      <c r="AQS2090" s="2206"/>
      <c r="AQT2090" s="2206"/>
      <c r="AQU2090" s="2206"/>
      <c r="AQV2090" s="2206"/>
      <c r="AQW2090" s="2206"/>
      <c r="AQX2090" s="2206"/>
      <c r="AQY2090" s="2206"/>
      <c r="AQZ2090" s="2206"/>
      <c r="ARA2090" s="2206"/>
      <c r="ARB2090" s="2206"/>
      <c r="ARC2090" s="2206"/>
      <c r="ARD2090" s="2206"/>
      <c r="ARE2090" s="2206"/>
      <c r="ARF2090" s="2206"/>
      <c r="ARG2090" s="2206"/>
      <c r="ARH2090" s="2206"/>
      <c r="ARI2090" s="2206"/>
      <c r="ARJ2090" s="2206"/>
      <c r="ARK2090" s="2206"/>
      <c r="ARL2090" s="2206"/>
      <c r="ARM2090" s="2206"/>
      <c r="ARN2090" s="2206"/>
      <c r="ARO2090" s="2206"/>
      <c r="ARP2090" s="2206"/>
      <c r="ARQ2090" s="2206"/>
      <c r="ARR2090" s="2206"/>
      <c r="ARS2090" s="2206"/>
      <c r="ART2090" s="2206"/>
      <c r="ARU2090" s="2206"/>
      <c r="ARV2090" s="2206"/>
      <c r="ARW2090" s="2206"/>
      <c r="ARX2090" s="2206"/>
      <c r="ARY2090" s="2206"/>
      <c r="ARZ2090" s="2206"/>
      <c r="ASA2090" s="2206"/>
      <c r="ASB2090" s="2206"/>
      <c r="ASC2090" s="2206"/>
      <c r="ASD2090" s="2206"/>
      <c r="ASE2090" s="2206"/>
      <c r="ASF2090" s="2206"/>
      <c r="ASG2090" s="2206"/>
      <c r="ASH2090" s="2206"/>
      <c r="ASI2090" s="2206"/>
      <c r="ASJ2090" s="2206"/>
      <c r="ASK2090" s="2206"/>
      <c r="ASL2090" s="2206"/>
      <c r="ASM2090" s="2206"/>
      <c r="ASN2090" s="2206"/>
      <c r="ASO2090" s="2206"/>
      <c r="ASP2090" s="2206"/>
      <c r="ASQ2090" s="2206"/>
      <c r="ASR2090" s="2206"/>
      <c r="ASS2090" s="2206"/>
      <c r="AST2090" s="2206"/>
      <c r="ASU2090" s="2206"/>
      <c r="ASV2090" s="2206"/>
      <c r="ASW2090" s="2206"/>
      <c r="ASX2090" s="2206"/>
      <c r="ASY2090" s="2206"/>
      <c r="ASZ2090" s="2206"/>
      <c r="ATA2090" s="2206"/>
      <c r="ATB2090" s="2206"/>
      <c r="ATC2090" s="2206"/>
      <c r="ATD2090" s="2206"/>
      <c r="ATE2090" s="2206"/>
      <c r="ATF2090" s="2206"/>
      <c r="ATG2090" s="2206"/>
      <c r="ATH2090" s="2206"/>
      <c r="ATI2090" s="2206"/>
      <c r="ATJ2090" s="2206"/>
      <c r="ATK2090" s="2206"/>
      <c r="ATL2090" s="2206"/>
      <c r="ATM2090" s="2206"/>
      <c r="ATN2090" s="2206"/>
      <c r="ATO2090" s="2206"/>
      <c r="ATP2090" s="2206"/>
      <c r="ATQ2090" s="2206"/>
      <c r="ATR2090" s="2206"/>
      <c r="ATS2090" s="2206"/>
      <c r="ATT2090" s="2206"/>
      <c r="ATU2090" s="2206"/>
      <c r="ATV2090" s="2206"/>
      <c r="ATW2090" s="2206"/>
      <c r="ATX2090" s="2206"/>
      <c r="ATY2090" s="2206"/>
      <c r="ATZ2090" s="2206"/>
      <c r="AUA2090" s="2206"/>
      <c r="AUB2090" s="2206"/>
      <c r="AUC2090" s="2206"/>
      <c r="AUD2090" s="2206"/>
      <c r="AUE2090" s="2206"/>
      <c r="AUF2090" s="2206"/>
      <c r="AUG2090" s="2206"/>
      <c r="AUH2090" s="2206"/>
      <c r="AUI2090" s="2206"/>
      <c r="AUJ2090" s="2206"/>
      <c r="AUK2090" s="2206"/>
      <c r="AUL2090" s="2206"/>
      <c r="AUM2090" s="2206"/>
      <c r="AUN2090" s="2206"/>
      <c r="AUO2090" s="2206"/>
      <c r="AUP2090" s="2206"/>
      <c r="AUQ2090" s="2206"/>
      <c r="AUR2090" s="2206"/>
      <c r="AUS2090" s="2206"/>
      <c r="AUT2090" s="2206"/>
      <c r="AUU2090" s="2206"/>
      <c r="AUV2090" s="2206"/>
      <c r="AUW2090" s="2206"/>
      <c r="AUX2090" s="2206"/>
      <c r="AUY2090" s="2206"/>
      <c r="AUZ2090" s="2206"/>
      <c r="AVA2090" s="2206"/>
      <c r="AVB2090" s="2206"/>
      <c r="AVC2090" s="2206"/>
      <c r="AVD2090" s="2206"/>
      <c r="AVE2090" s="2206"/>
      <c r="AVF2090" s="2206"/>
      <c r="AVG2090" s="2206"/>
      <c r="AVH2090" s="2206"/>
      <c r="AVI2090" s="2206"/>
      <c r="AVJ2090" s="2206"/>
      <c r="AVK2090" s="2206"/>
      <c r="AVL2090" s="2206"/>
      <c r="AVM2090" s="2206"/>
      <c r="AVN2090" s="2206"/>
      <c r="AVO2090" s="2206"/>
      <c r="AVP2090" s="2206"/>
      <c r="AVQ2090" s="2206"/>
      <c r="AVR2090" s="2206"/>
      <c r="AVS2090" s="2206"/>
      <c r="AVT2090" s="2206"/>
      <c r="AVU2090" s="2206"/>
      <c r="AVV2090" s="2206"/>
      <c r="AVW2090" s="2206"/>
      <c r="AVX2090" s="2206"/>
      <c r="AVY2090" s="2206"/>
      <c r="AVZ2090" s="2206"/>
      <c r="AWA2090" s="2206"/>
      <c r="AWB2090" s="2206"/>
      <c r="AWC2090" s="2206"/>
      <c r="AWD2090" s="2206"/>
      <c r="AWE2090" s="2206"/>
      <c r="AWF2090" s="2206"/>
      <c r="AWG2090" s="2206"/>
      <c r="AWH2090" s="2206"/>
      <c r="AWI2090" s="2206"/>
      <c r="AWJ2090" s="2206"/>
      <c r="AWK2090" s="2206"/>
      <c r="AWL2090" s="2206"/>
      <c r="AWM2090" s="2206"/>
      <c r="AWN2090" s="2206"/>
      <c r="AWO2090" s="2206"/>
      <c r="AWP2090" s="2206"/>
      <c r="AWQ2090" s="2206"/>
      <c r="AWR2090" s="2206"/>
      <c r="AWS2090" s="2206"/>
      <c r="AWT2090" s="2206"/>
      <c r="AWU2090" s="2206"/>
      <c r="AWV2090" s="2206"/>
      <c r="AWW2090" s="2206"/>
      <c r="AWX2090" s="2206"/>
      <c r="AWY2090" s="2206"/>
      <c r="AWZ2090" s="2206"/>
      <c r="AXA2090" s="2206"/>
      <c r="AXB2090" s="2206"/>
      <c r="AXC2090" s="2206"/>
      <c r="AXD2090" s="2206"/>
      <c r="AXE2090" s="2206"/>
      <c r="AXF2090" s="2206"/>
      <c r="AXG2090" s="2206"/>
      <c r="AXH2090" s="2206"/>
      <c r="AXI2090" s="2206"/>
      <c r="AXJ2090" s="2206"/>
      <c r="AXK2090" s="2206"/>
      <c r="AXL2090" s="2206"/>
      <c r="AXM2090" s="2206"/>
      <c r="AXN2090" s="2206"/>
      <c r="AXO2090" s="2206"/>
      <c r="AXP2090" s="2206"/>
      <c r="AXQ2090" s="2206"/>
      <c r="AXR2090" s="2206"/>
      <c r="AXS2090" s="2206"/>
      <c r="AXT2090" s="2206"/>
      <c r="AXU2090" s="2206"/>
      <c r="AXV2090" s="2206"/>
      <c r="AXW2090" s="2206"/>
      <c r="AXX2090" s="2206"/>
      <c r="AXY2090" s="2206"/>
      <c r="AXZ2090" s="2206"/>
      <c r="AYA2090" s="2206"/>
      <c r="AYB2090" s="2206"/>
      <c r="AYC2090" s="2206"/>
      <c r="AYD2090" s="2206"/>
      <c r="AYE2090" s="2206"/>
      <c r="AYF2090" s="2206"/>
      <c r="AYG2090" s="2206"/>
      <c r="AYH2090" s="2206"/>
      <c r="AYI2090" s="2206"/>
      <c r="AYJ2090" s="2206"/>
      <c r="AYK2090" s="2206"/>
      <c r="AYL2090" s="2206"/>
      <c r="AYM2090" s="2206"/>
      <c r="AYN2090" s="2206"/>
      <c r="AYO2090" s="2206"/>
      <c r="AYP2090" s="2206"/>
      <c r="AYQ2090" s="2206"/>
      <c r="AYR2090" s="2206"/>
      <c r="AYS2090" s="2206"/>
      <c r="AYT2090" s="2206"/>
      <c r="AYU2090" s="2206"/>
      <c r="AYV2090" s="2206"/>
      <c r="AYW2090" s="2206"/>
      <c r="AYX2090" s="2206"/>
      <c r="AYY2090" s="2206"/>
      <c r="AYZ2090" s="2206"/>
      <c r="AZA2090" s="2206"/>
      <c r="AZB2090" s="2206"/>
      <c r="AZC2090" s="2206"/>
      <c r="AZD2090" s="2206"/>
      <c r="AZE2090" s="2206"/>
      <c r="AZF2090" s="2206"/>
      <c r="AZG2090" s="2206"/>
      <c r="AZH2090" s="2206"/>
      <c r="AZI2090" s="2206"/>
      <c r="AZJ2090" s="2206"/>
      <c r="AZK2090" s="2206"/>
      <c r="AZL2090" s="2206"/>
      <c r="AZM2090" s="2206"/>
      <c r="AZN2090" s="2206"/>
      <c r="AZO2090" s="2206"/>
      <c r="AZP2090" s="2206"/>
      <c r="AZQ2090" s="2206"/>
      <c r="AZR2090" s="2206"/>
      <c r="AZS2090" s="2206"/>
      <c r="AZT2090" s="2206"/>
      <c r="AZU2090" s="2206"/>
      <c r="AZV2090" s="2206"/>
      <c r="AZW2090" s="2206"/>
      <c r="AZX2090" s="2206"/>
      <c r="AZY2090" s="2206"/>
      <c r="AZZ2090" s="2206"/>
      <c r="BAA2090" s="2206"/>
      <c r="BAB2090" s="2206"/>
      <c r="BAC2090" s="2206"/>
      <c r="BAD2090" s="2206"/>
      <c r="BAE2090" s="2206"/>
      <c r="BAF2090" s="2206"/>
      <c r="BAG2090" s="2206"/>
      <c r="BAH2090" s="2206"/>
      <c r="BAI2090" s="2206"/>
      <c r="BAJ2090" s="2206"/>
      <c r="BAK2090" s="2206"/>
      <c r="BAL2090" s="2206"/>
      <c r="BAM2090" s="2206"/>
      <c r="BAN2090" s="2206"/>
      <c r="BAO2090" s="2206"/>
      <c r="BAP2090" s="2206"/>
      <c r="BAQ2090" s="2206"/>
      <c r="BAR2090" s="2206"/>
      <c r="BAS2090" s="2206"/>
      <c r="BAT2090" s="2206"/>
      <c r="BAU2090" s="2206"/>
      <c r="BAV2090" s="2206"/>
      <c r="BAW2090" s="2206"/>
      <c r="BAX2090" s="2206"/>
      <c r="BAY2090" s="2206"/>
      <c r="BAZ2090" s="2206"/>
      <c r="BBA2090" s="2206"/>
      <c r="BBB2090" s="2206"/>
      <c r="BBC2090" s="2206"/>
      <c r="BBD2090" s="2206"/>
      <c r="BBE2090" s="2206"/>
      <c r="BBF2090" s="2206"/>
      <c r="BBG2090" s="2206"/>
      <c r="BBH2090" s="2206"/>
      <c r="BBI2090" s="2206"/>
      <c r="BBJ2090" s="2206"/>
      <c r="BBK2090" s="2206"/>
      <c r="BBL2090" s="2206"/>
      <c r="BBM2090" s="2206"/>
      <c r="BBN2090" s="2206"/>
      <c r="BBO2090" s="2206"/>
      <c r="BBP2090" s="2206"/>
      <c r="BBQ2090" s="2206"/>
      <c r="BBR2090" s="2206"/>
      <c r="BBS2090" s="2206"/>
      <c r="BBT2090" s="2206"/>
      <c r="BBU2090" s="2206"/>
      <c r="BBV2090" s="2206"/>
      <c r="BBW2090" s="2206"/>
      <c r="BBX2090" s="2206"/>
      <c r="BBY2090" s="2206"/>
      <c r="BBZ2090" s="2206"/>
      <c r="BCA2090" s="2206"/>
      <c r="BCB2090" s="2206"/>
      <c r="BCC2090" s="2206"/>
      <c r="BCD2090" s="2206"/>
      <c r="BCE2090" s="2206"/>
      <c r="BCF2090" s="2206"/>
      <c r="BCG2090" s="2206"/>
      <c r="BCH2090" s="2206"/>
      <c r="BCI2090" s="2206"/>
      <c r="BCJ2090" s="2206"/>
      <c r="BCK2090" s="2206"/>
      <c r="BCL2090" s="2206"/>
      <c r="BCM2090" s="2206"/>
      <c r="BCN2090" s="2206"/>
      <c r="BCO2090" s="2206"/>
      <c r="BCP2090" s="2206"/>
      <c r="BCQ2090" s="2206"/>
      <c r="BCR2090" s="2206"/>
      <c r="BCS2090" s="2206"/>
      <c r="BCT2090" s="2206"/>
      <c r="BCU2090" s="2206"/>
      <c r="BCV2090" s="2206"/>
      <c r="BCW2090" s="2206"/>
      <c r="BCX2090" s="2206"/>
      <c r="BCY2090" s="2206"/>
      <c r="BCZ2090" s="2206"/>
      <c r="BDA2090" s="2206"/>
      <c r="BDB2090" s="2206"/>
      <c r="BDC2090" s="2206"/>
      <c r="BDD2090" s="2206"/>
      <c r="BDE2090" s="2206"/>
      <c r="BDF2090" s="2206"/>
      <c r="BDG2090" s="2206"/>
      <c r="BDH2090" s="2206"/>
      <c r="BDI2090" s="2206"/>
      <c r="BDJ2090" s="2206"/>
      <c r="BDK2090" s="2206"/>
      <c r="BDL2090" s="2206"/>
      <c r="BDM2090" s="2206"/>
      <c r="BDN2090" s="2206"/>
      <c r="BDO2090" s="2206"/>
      <c r="BDP2090" s="2206"/>
      <c r="BDQ2090" s="2206"/>
      <c r="BDR2090" s="2206"/>
      <c r="BDS2090" s="2206"/>
      <c r="BDT2090" s="2206"/>
      <c r="BDU2090" s="2206"/>
      <c r="BDV2090" s="2206"/>
      <c r="BDW2090" s="2206"/>
      <c r="BDX2090" s="2206"/>
      <c r="BDY2090" s="2206"/>
      <c r="BDZ2090" s="2206"/>
      <c r="BEA2090" s="2206"/>
      <c r="BEB2090" s="2206"/>
      <c r="BEC2090" s="2206"/>
      <c r="BED2090" s="2206"/>
      <c r="BEE2090" s="2206"/>
      <c r="BEF2090" s="2206"/>
      <c r="BEG2090" s="2206"/>
      <c r="BEH2090" s="2206"/>
      <c r="BEI2090" s="2206"/>
      <c r="BEJ2090" s="2206"/>
      <c r="BEK2090" s="2206"/>
      <c r="BEL2090" s="2206"/>
      <c r="BEM2090" s="2206"/>
      <c r="BEN2090" s="2206"/>
      <c r="BEO2090" s="2206"/>
      <c r="BEP2090" s="2206"/>
      <c r="BEQ2090" s="2206"/>
      <c r="BER2090" s="2206"/>
      <c r="BES2090" s="2206"/>
      <c r="BET2090" s="2206"/>
      <c r="BEU2090" s="2206"/>
      <c r="BEV2090" s="2206"/>
      <c r="BEW2090" s="2206"/>
      <c r="BEX2090" s="2206"/>
      <c r="BEY2090" s="2206"/>
      <c r="BEZ2090" s="2206"/>
      <c r="BFA2090" s="2206"/>
      <c r="BFB2090" s="2206"/>
      <c r="BFC2090" s="2206"/>
      <c r="BFD2090" s="2206"/>
      <c r="BFE2090" s="2206"/>
      <c r="BFF2090" s="2206"/>
      <c r="BFG2090" s="2206"/>
      <c r="BFH2090" s="2206"/>
      <c r="BFI2090" s="2206"/>
      <c r="BFJ2090" s="2206"/>
      <c r="BFK2090" s="2206"/>
      <c r="BFL2090" s="2206"/>
      <c r="BFM2090" s="2206"/>
      <c r="BFN2090" s="2206"/>
      <c r="BFO2090" s="2206"/>
      <c r="BFP2090" s="2206"/>
      <c r="BFQ2090" s="2206"/>
      <c r="BFR2090" s="2206"/>
      <c r="BFS2090" s="2206"/>
      <c r="BFT2090" s="2206"/>
      <c r="BFU2090" s="2206"/>
      <c r="BFV2090" s="2206"/>
      <c r="BFW2090" s="2206"/>
      <c r="BFX2090" s="2206"/>
      <c r="BFY2090" s="2206"/>
      <c r="BFZ2090" s="2206"/>
      <c r="BGA2090" s="2206"/>
      <c r="BGB2090" s="2206"/>
      <c r="BGC2090" s="2206"/>
      <c r="BGD2090" s="2206"/>
      <c r="BGE2090" s="2206"/>
      <c r="BGF2090" s="2206"/>
      <c r="BGG2090" s="2206"/>
      <c r="BGH2090" s="2206"/>
      <c r="BGI2090" s="2206"/>
      <c r="BGJ2090" s="2206"/>
      <c r="BGK2090" s="2206"/>
      <c r="BGL2090" s="2206"/>
      <c r="BGM2090" s="2206"/>
      <c r="BGN2090" s="2206"/>
      <c r="BGO2090" s="2206"/>
      <c r="BGP2090" s="2206"/>
      <c r="BGQ2090" s="2206"/>
      <c r="BGR2090" s="2206"/>
      <c r="BGS2090" s="2206"/>
      <c r="BGT2090" s="2206"/>
      <c r="BGU2090" s="2206"/>
      <c r="BGV2090" s="2206"/>
      <c r="BGW2090" s="2206"/>
      <c r="BGX2090" s="2206"/>
      <c r="BGY2090" s="2206"/>
      <c r="BGZ2090" s="2206"/>
      <c r="BHA2090" s="2206"/>
      <c r="BHB2090" s="2206"/>
      <c r="BHC2090" s="2206"/>
      <c r="BHD2090" s="2206"/>
      <c r="BHE2090" s="2206"/>
      <c r="BHF2090" s="2206"/>
      <c r="BHG2090" s="2206"/>
      <c r="BHH2090" s="2206"/>
      <c r="BHI2090" s="2206"/>
      <c r="BHJ2090" s="2206"/>
      <c r="BHK2090" s="2206"/>
      <c r="BHL2090" s="2206"/>
      <c r="BHM2090" s="2206"/>
      <c r="BHN2090" s="2206"/>
      <c r="BHO2090" s="2206"/>
      <c r="BHP2090" s="2206"/>
      <c r="BHQ2090" s="2206"/>
      <c r="BHR2090" s="2206"/>
      <c r="BHS2090" s="2206"/>
      <c r="BHT2090" s="2206"/>
      <c r="BHU2090" s="2206"/>
      <c r="BHV2090" s="2206"/>
      <c r="BHW2090" s="2206"/>
      <c r="BHX2090" s="2206"/>
      <c r="BHY2090" s="2206"/>
      <c r="BHZ2090" s="2206"/>
      <c r="BIA2090" s="2206"/>
      <c r="BIB2090" s="2206"/>
      <c r="BIC2090" s="2206"/>
      <c r="BID2090" s="2206"/>
      <c r="BIE2090" s="2206"/>
      <c r="BIF2090" s="2206"/>
      <c r="BIG2090" s="2206"/>
      <c r="BIH2090" s="2206"/>
      <c r="BII2090" s="2206"/>
      <c r="BIJ2090" s="2206"/>
      <c r="BIK2090" s="2206"/>
      <c r="BIL2090" s="2206"/>
      <c r="BIM2090" s="2206"/>
      <c r="BIN2090" s="2206"/>
      <c r="BIO2090" s="2206"/>
      <c r="BIP2090" s="2206"/>
      <c r="BIQ2090" s="2206"/>
      <c r="BIR2090" s="2206"/>
      <c r="BIS2090" s="2206"/>
      <c r="BIT2090" s="2206"/>
      <c r="BIU2090" s="2206"/>
      <c r="BIV2090" s="2206"/>
      <c r="BIW2090" s="2206"/>
      <c r="BIX2090" s="2206"/>
      <c r="BIY2090" s="2206"/>
      <c r="BIZ2090" s="2206"/>
      <c r="BJA2090" s="2206"/>
      <c r="BJB2090" s="2206"/>
      <c r="BJC2090" s="2206"/>
      <c r="BJD2090" s="2206"/>
      <c r="BJE2090" s="2206"/>
      <c r="BJF2090" s="2206"/>
      <c r="BJG2090" s="2206"/>
      <c r="BJH2090" s="2206"/>
      <c r="BJI2090" s="2206"/>
      <c r="BJJ2090" s="2206"/>
      <c r="BJK2090" s="2206"/>
      <c r="BJL2090" s="2206"/>
      <c r="BJM2090" s="2206"/>
      <c r="BJN2090" s="2206"/>
      <c r="BJO2090" s="2206"/>
      <c r="BJP2090" s="2206"/>
      <c r="BJQ2090" s="2206"/>
      <c r="BJR2090" s="2206"/>
      <c r="BJS2090" s="2206"/>
      <c r="BJT2090" s="2206"/>
      <c r="BJU2090" s="2206"/>
      <c r="BJV2090" s="2206"/>
      <c r="BJW2090" s="2206"/>
      <c r="BJX2090" s="2206"/>
      <c r="BJY2090" s="2206"/>
      <c r="BJZ2090" s="2206"/>
      <c r="BKA2090" s="2206"/>
      <c r="BKB2090" s="2206"/>
      <c r="BKC2090" s="2206"/>
      <c r="BKD2090" s="2206"/>
      <c r="BKE2090" s="2206"/>
      <c r="BKF2090" s="2206"/>
      <c r="BKG2090" s="2206"/>
      <c r="BKH2090" s="2206"/>
      <c r="BKI2090" s="2206"/>
      <c r="BKJ2090" s="2206"/>
      <c r="BKK2090" s="2206"/>
      <c r="BKL2090" s="2206"/>
      <c r="BKM2090" s="2206"/>
      <c r="BKN2090" s="2206"/>
      <c r="BKO2090" s="2206"/>
      <c r="BKP2090" s="2206"/>
      <c r="BKQ2090" s="2206"/>
      <c r="BKR2090" s="2206"/>
      <c r="BKS2090" s="2206"/>
      <c r="BKT2090" s="2206"/>
      <c r="BKU2090" s="2206"/>
      <c r="BKV2090" s="2206"/>
      <c r="BKW2090" s="2206"/>
      <c r="BKX2090" s="2206"/>
      <c r="BKY2090" s="2206"/>
      <c r="BKZ2090" s="2206"/>
      <c r="BLA2090" s="2206"/>
      <c r="BLB2090" s="2206"/>
      <c r="BLC2090" s="2206"/>
      <c r="BLD2090" s="2206"/>
      <c r="BLE2090" s="2206"/>
      <c r="BLF2090" s="2206"/>
      <c r="BLG2090" s="2206"/>
      <c r="BLH2090" s="2206"/>
      <c r="BLI2090" s="2206"/>
      <c r="BLJ2090" s="2206"/>
      <c r="BLK2090" s="2206"/>
      <c r="BLL2090" s="2206"/>
      <c r="BLM2090" s="2206"/>
      <c r="BLN2090" s="2206"/>
      <c r="BLO2090" s="2206"/>
      <c r="BLP2090" s="2206"/>
      <c r="BLQ2090" s="2206"/>
      <c r="BLR2090" s="2206"/>
      <c r="BLS2090" s="2206"/>
      <c r="BLT2090" s="2206"/>
      <c r="BLU2090" s="2206"/>
      <c r="BLV2090" s="2206"/>
      <c r="BLW2090" s="2206"/>
      <c r="BLX2090" s="2206"/>
      <c r="BLY2090" s="2206"/>
      <c r="BLZ2090" s="2206"/>
      <c r="BMA2090" s="2206"/>
      <c r="BMB2090" s="2206"/>
      <c r="BMC2090" s="2206"/>
      <c r="BMD2090" s="2206"/>
      <c r="BME2090" s="2206"/>
      <c r="BMF2090" s="2206"/>
      <c r="BMG2090" s="2206"/>
      <c r="BMH2090" s="2206"/>
      <c r="BMI2090" s="2206"/>
      <c r="BMJ2090" s="2206"/>
      <c r="BMK2090" s="2206"/>
      <c r="BML2090" s="2206"/>
      <c r="BMM2090" s="2206"/>
      <c r="BMN2090" s="2206"/>
      <c r="BMO2090" s="2206"/>
      <c r="BMP2090" s="2206"/>
      <c r="BMQ2090" s="2206"/>
      <c r="BMR2090" s="2206"/>
      <c r="BMS2090" s="2206"/>
      <c r="BMT2090" s="2206"/>
      <c r="BMU2090" s="2206"/>
      <c r="BMV2090" s="2206"/>
      <c r="BMW2090" s="2206"/>
      <c r="BMX2090" s="2206"/>
      <c r="BMY2090" s="2206"/>
      <c r="BMZ2090" s="2206"/>
      <c r="BNA2090" s="2206"/>
      <c r="BNB2090" s="2206"/>
      <c r="BNC2090" s="2206"/>
      <c r="BND2090" s="2206"/>
      <c r="BNE2090" s="2206"/>
      <c r="BNF2090" s="2206"/>
      <c r="BNG2090" s="2206"/>
      <c r="BNH2090" s="2206"/>
      <c r="BNI2090" s="2206"/>
      <c r="BNJ2090" s="2206"/>
      <c r="BNK2090" s="2206"/>
      <c r="BNL2090" s="2206"/>
      <c r="BNM2090" s="2206"/>
      <c r="BNN2090" s="2206"/>
      <c r="BNO2090" s="2206"/>
      <c r="BNP2090" s="2206"/>
      <c r="BNQ2090" s="2206"/>
      <c r="BNR2090" s="2206"/>
      <c r="BNS2090" s="2206"/>
      <c r="BNT2090" s="2206"/>
      <c r="BNU2090" s="2206"/>
      <c r="BNV2090" s="2206"/>
      <c r="BNW2090" s="2206"/>
      <c r="BNX2090" s="2206"/>
      <c r="BNY2090" s="2206"/>
      <c r="BNZ2090" s="2206"/>
      <c r="BOA2090" s="2206"/>
      <c r="BOB2090" s="2206"/>
      <c r="BOC2090" s="2206"/>
      <c r="BOD2090" s="2206"/>
      <c r="BOE2090" s="2206"/>
      <c r="BOF2090" s="2206"/>
      <c r="BOG2090" s="2206"/>
      <c r="BOH2090" s="2206"/>
      <c r="BOI2090" s="2206"/>
      <c r="BOJ2090" s="2206"/>
      <c r="BOK2090" s="2206"/>
      <c r="BOL2090" s="2206"/>
      <c r="BOM2090" s="2206"/>
      <c r="BON2090" s="2206"/>
      <c r="BOO2090" s="2206"/>
      <c r="BOP2090" s="2206"/>
      <c r="BOQ2090" s="2206"/>
      <c r="BOR2090" s="2206"/>
      <c r="BOS2090" s="2206"/>
      <c r="BOT2090" s="2206"/>
      <c r="BOU2090" s="2206"/>
      <c r="BOV2090" s="2206"/>
      <c r="BOW2090" s="2206"/>
      <c r="BOX2090" s="2206"/>
      <c r="BOY2090" s="2206"/>
      <c r="BOZ2090" s="2206"/>
      <c r="BPA2090" s="2206"/>
      <c r="BPB2090" s="2206"/>
      <c r="BPC2090" s="2206"/>
      <c r="BPD2090" s="2206"/>
      <c r="BPE2090" s="2206"/>
      <c r="BPF2090" s="2206"/>
      <c r="BPG2090" s="2206"/>
      <c r="BPH2090" s="2206"/>
      <c r="BPI2090" s="2206"/>
      <c r="BPJ2090" s="2206"/>
      <c r="BPK2090" s="2206"/>
      <c r="BPL2090" s="2206"/>
      <c r="BPM2090" s="2206"/>
      <c r="BPN2090" s="2206"/>
      <c r="BPO2090" s="2206"/>
      <c r="BPP2090" s="2206"/>
      <c r="BPQ2090" s="2206"/>
      <c r="BPR2090" s="2206"/>
      <c r="BPS2090" s="2206"/>
      <c r="BPT2090" s="2206"/>
      <c r="BPU2090" s="2206"/>
      <c r="BPV2090" s="2206"/>
      <c r="BPW2090" s="2206"/>
      <c r="BPX2090" s="2206"/>
      <c r="BPY2090" s="2206"/>
      <c r="BPZ2090" s="2206"/>
      <c r="BQA2090" s="2206"/>
      <c r="BQB2090" s="2206"/>
      <c r="BQC2090" s="2206"/>
      <c r="BQD2090" s="2206"/>
      <c r="BQE2090" s="2206"/>
      <c r="BQF2090" s="2206"/>
      <c r="BQG2090" s="2206"/>
      <c r="BQH2090" s="2206"/>
      <c r="BQI2090" s="2206"/>
      <c r="BQJ2090" s="2206"/>
      <c r="BQK2090" s="2206"/>
      <c r="BQL2090" s="2206"/>
      <c r="BQM2090" s="2206"/>
      <c r="BQN2090" s="2206"/>
      <c r="BQO2090" s="2206"/>
      <c r="BQP2090" s="2206"/>
      <c r="BQQ2090" s="2206"/>
      <c r="BQR2090" s="2206"/>
      <c r="BQS2090" s="2206"/>
      <c r="BQT2090" s="2206"/>
      <c r="BQU2090" s="2206"/>
      <c r="BQV2090" s="2206"/>
      <c r="BQW2090" s="2206"/>
      <c r="BQX2090" s="2206"/>
      <c r="BQY2090" s="2206"/>
      <c r="BQZ2090" s="2206"/>
      <c r="BRA2090" s="2206"/>
      <c r="BRB2090" s="2206"/>
      <c r="BRC2090" s="2206"/>
      <c r="BRD2090" s="2206"/>
      <c r="BRE2090" s="2206"/>
      <c r="BRF2090" s="2206"/>
      <c r="BRG2090" s="2206"/>
      <c r="BRH2090" s="2206"/>
      <c r="BRI2090" s="2206"/>
      <c r="BRJ2090" s="2206"/>
      <c r="BRK2090" s="2206"/>
      <c r="BRL2090" s="2206"/>
      <c r="BRM2090" s="2206"/>
      <c r="BRN2090" s="2206"/>
      <c r="BRO2090" s="2206"/>
      <c r="BRP2090" s="2206"/>
      <c r="BRQ2090" s="2206"/>
      <c r="BRR2090" s="2206"/>
      <c r="BRS2090" s="2206"/>
      <c r="BRT2090" s="2206"/>
      <c r="BRU2090" s="2206"/>
      <c r="BRV2090" s="2206"/>
      <c r="BRW2090" s="2206"/>
      <c r="BRX2090" s="2206"/>
      <c r="BRY2090" s="2206"/>
      <c r="BRZ2090" s="2206"/>
      <c r="BSA2090" s="2206"/>
      <c r="BSB2090" s="2206"/>
      <c r="BSC2090" s="2206"/>
      <c r="BSD2090" s="2206"/>
      <c r="BSE2090" s="2206"/>
      <c r="BSF2090" s="2206"/>
      <c r="BSG2090" s="2206"/>
      <c r="BSH2090" s="2206"/>
      <c r="BSI2090" s="2206"/>
      <c r="BSJ2090" s="2206"/>
      <c r="BSK2090" s="2206"/>
      <c r="BSL2090" s="2206"/>
      <c r="BSM2090" s="2206"/>
      <c r="BSN2090" s="2206"/>
      <c r="BSO2090" s="2206"/>
      <c r="BSP2090" s="2206"/>
      <c r="BSQ2090" s="2206"/>
      <c r="BSR2090" s="2206"/>
      <c r="BSS2090" s="2206"/>
      <c r="BST2090" s="2206"/>
      <c r="BSU2090" s="2206"/>
      <c r="BSV2090" s="2206"/>
      <c r="BSW2090" s="2206"/>
      <c r="BSX2090" s="2206"/>
      <c r="BSY2090" s="2206"/>
      <c r="BSZ2090" s="2206"/>
      <c r="BTA2090" s="2206"/>
      <c r="BTB2090" s="2206"/>
      <c r="BTC2090" s="2206"/>
      <c r="BTD2090" s="2206"/>
      <c r="BTE2090" s="2206"/>
      <c r="BTF2090" s="2206"/>
      <c r="BTG2090" s="2206"/>
      <c r="BTH2090" s="2206"/>
      <c r="BTI2090" s="2206"/>
      <c r="BTJ2090" s="2206"/>
      <c r="BTK2090" s="2206"/>
      <c r="BTL2090" s="2206"/>
      <c r="BTM2090" s="2206"/>
      <c r="BTN2090" s="2206"/>
      <c r="BTO2090" s="2206"/>
      <c r="BTP2090" s="2206"/>
      <c r="BTQ2090" s="2206"/>
      <c r="BTR2090" s="2206"/>
      <c r="BTS2090" s="2206"/>
      <c r="BTT2090" s="2206"/>
      <c r="BTU2090" s="2206"/>
      <c r="BTV2090" s="2206"/>
      <c r="BTW2090" s="2206"/>
      <c r="BTX2090" s="2206"/>
      <c r="BTY2090" s="2206"/>
      <c r="BTZ2090" s="2206"/>
      <c r="BUA2090" s="2206"/>
      <c r="BUB2090" s="2206"/>
      <c r="BUC2090" s="2206"/>
      <c r="BUD2090" s="2206"/>
      <c r="BUE2090" s="2206"/>
      <c r="BUF2090" s="2206"/>
      <c r="BUG2090" s="2206"/>
      <c r="BUH2090" s="2206"/>
      <c r="BUI2090" s="2206"/>
      <c r="BUJ2090" s="2206"/>
      <c r="BUK2090" s="2206"/>
      <c r="BUL2090" s="2206"/>
      <c r="BUM2090" s="2206"/>
      <c r="BUN2090" s="2206"/>
      <c r="BUO2090" s="2206"/>
      <c r="BUP2090" s="2206"/>
      <c r="BUQ2090" s="2206"/>
      <c r="BUR2090" s="2206"/>
      <c r="BUS2090" s="2206"/>
      <c r="BUT2090" s="2206"/>
      <c r="BUU2090" s="2206"/>
      <c r="BUV2090" s="2206"/>
      <c r="BUW2090" s="2206"/>
      <c r="BUX2090" s="2206"/>
      <c r="BUY2090" s="2206"/>
      <c r="BUZ2090" s="2206"/>
      <c r="BVA2090" s="2206"/>
      <c r="BVB2090" s="2206"/>
      <c r="BVC2090" s="2206"/>
      <c r="BVD2090" s="2206"/>
      <c r="BVE2090" s="2206"/>
      <c r="BVF2090" s="2206"/>
      <c r="BVG2090" s="2206"/>
      <c r="BVH2090" s="2206"/>
      <c r="BVI2090" s="2206"/>
      <c r="BVJ2090" s="2206"/>
      <c r="BVK2090" s="2206"/>
      <c r="BVL2090" s="2206"/>
      <c r="BVM2090" s="2206"/>
      <c r="BVN2090" s="2206"/>
      <c r="BVO2090" s="2206"/>
      <c r="BVP2090" s="2206"/>
      <c r="BVQ2090" s="2206"/>
      <c r="BVR2090" s="2206"/>
      <c r="BVS2090" s="2206"/>
      <c r="BVT2090" s="2206"/>
      <c r="BVU2090" s="2206"/>
      <c r="BVV2090" s="2206"/>
      <c r="BVW2090" s="2206"/>
      <c r="BVX2090" s="2206"/>
      <c r="BVY2090" s="2206"/>
      <c r="BVZ2090" s="2206"/>
      <c r="BWA2090" s="2206"/>
      <c r="BWB2090" s="2206"/>
      <c r="BWC2090" s="2206"/>
      <c r="BWD2090" s="2206"/>
      <c r="BWE2090" s="2206"/>
      <c r="BWF2090" s="2206"/>
      <c r="BWG2090" s="2206"/>
      <c r="BWH2090" s="2206"/>
      <c r="BWI2090" s="2206"/>
      <c r="BWJ2090" s="2206"/>
      <c r="BWK2090" s="2206"/>
      <c r="BWL2090" s="2206"/>
      <c r="BWM2090" s="2206"/>
      <c r="BWN2090" s="2206"/>
      <c r="BWO2090" s="2206"/>
      <c r="BWP2090" s="2206"/>
      <c r="BWQ2090" s="2206"/>
      <c r="BWR2090" s="2206"/>
      <c r="BWS2090" s="2206"/>
      <c r="BWT2090" s="2206"/>
      <c r="BWU2090" s="2206"/>
      <c r="BWV2090" s="2206"/>
      <c r="BWW2090" s="2206"/>
      <c r="BWX2090" s="2206"/>
      <c r="BWY2090" s="2206"/>
      <c r="BWZ2090" s="2206"/>
      <c r="BXA2090" s="2206"/>
      <c r="BXB2090" s="2206"/>
      <c r="BXC2090" s="2206"/>
      <c r="BXD2090" s="2206"/>
      <c r="BXE2090" s="2206"/>
      <c r="BXF2090" s="2206"/>
      <c r="BXG2090" s="2206"/>
      <c r="BXH2090" s="2206"/>
      <c r="BXI2090" s="2206"/>
      <c r="BXJ2090" s="2206"/>
      <c r="BXK2090" s="2206"/>
      <c r="BXL2090" s="2206"/>
      <c r="BXM2090" s="2206"/>
      <c r="BXN2090" s="2206"/>
      <c r="BXO2090" s="2206"/>
      <c r="BXP2090" s="2206"/>
      <c r="BXQ2090" s="2206"/>
      <c r="BXR2090" s="2206"/>
      <c r="BXS2090" s="2206"/>
      <c r="BXT2090" s="2206"/>
      <c r="BXU2090" s="2206"/>
      <c r="BXV2090" s="2206"/>
      <c r="BXW2090" s="2206"/>
      <c r="BXX2090" s="2206"/>
      <c r="BXY2090" s="2206"/>
      <c r="BXZ2090" s="2206"/>
      <c r="BYA2090" s="2206"/>
      <c r="BYB2090" s="2206"/>
      <c r="BYC2090" s="2206"/>
      <c r="BYD2090" s="2206"/>
      <c r="BYE2090" s="2206"/>
      <c r="BYF2090" s="2206"/>
      <c r="BYG2090" s="2206"/>
      <c r="BYH2090" s="2206"/>
      <c r="BYI2090" s="2206"/>
      <c r="BYJ2090" s="2206"/>
      <c r="BYK2090" s="2206"/>
      <c r="BYL2090" s="2206"/>
      <c r="BYM2090" s="2206"/>
      <c r="BYN2090" s="2206"/>
      <c r="BYO2090" s="2206"/>
      <c r="BYP2090" s="2206"/>
      <c r="BYQ2090" s="2206"/>
      <c r="BYR2090" s="2206"/>
      <c r="BYS2090" s="2206"/>
      <c r="BYT2090" s="2206"/>
      <c r="BYU2090" s="2206"/>
      <c r="BYV2090" s="2206"/>
      <c r="BYW2090" s="2206"/>
      <c r="BYX2090" s="2206"/>
      <c r="BYY2090" s="2206"/>
      <c r="BYZ2090" s="2206"/>
      <c r="BZA2090" s="2206"/>
      <c r="BZB2090" s="2206"/>
      <c r="BZC2090" s="2206"/>
      <c r="BZD2090" s="2206"/>
      <c r="BZE2090" s="2206"/>
      <c r="BZF2090" s="2206"/>
      <c r="BZG2090" s="2206"/>
      <c r="BZH2090" s="2206"/>
      <c r="BZI2090" s="2206"/>
      <c r="BZJ2090" s="2206"/>
      <c r="BZK2090" s="2206"/>
      <c r="BZL2090" s="2206"/>
      <c r="BZM2090" s="2206"/>
      <c r="BZN2090" s="2206"/>
      <c r="BZO2090" s="2206"/>
      <c r="BZP2090" s="2206"/>
      <c r="BZQ2090" s="2206"/>
      <c r="BZR2090" s="2206"/>
      <c r="BZS2090" s="2206"/>
      <c r="BZT2090" s="2206"/>
      <c r="BZU2090" s="2206"/>
      <c r="BZV2090" s="2206"/>
      <c r="BZW2090" s="2206"/>
      <c r="BZX2090" s="2206"/>
      <c r="BZY2090" s="2206"/>
      <c r="BZZ2090" s="2206"/>
      <c r="CAA2090" s="2206"/>
      <c r="CAB2090" s="2206"/>
      <c r="CAC2090" s="2206"/>
      <c r="CAD2090" s="2206"/>
      <c r="CAE2090" s="2206"/>
      <c r="CAF2090" s="2206"/>
      <c r="CAG2090" s="2206"/>
      <c r="CAH2090" s="2206"/>
      <c r="CAI2090" s="2206"/>
      <c r="CAJ2090" s="2206"/>
      <c r="CAK2090" s="2206"/>
      <c r="CAL2090" s="2206"/>
      <c r="CAM2090" s="2206"/>
      <c r="CAN2090" s="2206"/>
      <c r="CAO2090" s="2206"/>
      <c r="CAP2090" s="2206"/>
      <c r="CAQ2090" s="2206"/>
      <c r="CAR2090" s="2206"/>
      <c r="CAS2090" s="2206"/>
      <c r="CAT2090" s="2206"/>
      <c r="CAU2090" s="2206"/>
      <c r="CAV2090" s="2206"/>
      <c r="CAW2090" s="2206"/>
      <c r="CAX2090" s="2206"/>
      <c r="CAY2090" s="2206"/>
      <c r="CAZ2090" s="2206"/>
      <c r="CBA2090" s="2206"/>
      <c r="CBB2090" s="2206"/>
      <c r="CBC2090" s="2206"/>
      <c r="CBD2090" s="2206"/>
      <c r="CBE2090" s="2206"/>
      <c r="CBF2090" s="2206"/>
      <c r="CBG2090" s="2206"/>
      <c r="CBH2090" s="2206"/>
      <c r="CBI2090" s="2206"/>
      <c r="CBJ2090" s="2206"/>
      <c r="CBK2090" s="2206"/>
      <c r="CBL2090" s="2206"/>
      <c r="CBM2090" s="2206"/>
      <c r="CBN2090" s="2206"/>
      <c r="CBO2090" s="2206"/>
      <c r="CBP2090" s="2206"/>
      <c r="CBQ2090" s="2206"/>
      <c r="CBR2090" s="2206"/>
      <c r="CBS2090" s="2206"/>
      <c r="CBT2090" s="2206"/>
      <c r="CBU2090" s="2206"/>
      <c r="CBV2090" s="2206"/>
      <c r="CBW2090" s="2206"/>
      <c r="CBX2090" s="2206"/>
      <c r="CBY2090" s="2206"/>
      <c r="CBZ2090" s="2206"/>
      <c r="CCA2090" s="2206"/>
      <c r="CCB2090" s="2206"/>
      <c r="CCC2090" s="2206"/>
      <c r="CCD2090" s="2206"/>
      <c r="CCE2090" s="2206"/>
      <c r="CCF2090" s="2206"/>
      <c r="CCG2090" s="2206"/>
      <c r="CCH2090" s="2206"/>
      <c r="CCI2090" s="2206"/>
      <c r="CCJ2090" s="2206"/>
      <c r="CCK2090" s="2206"/>
      <c r="CCL2090" s="2206"/>
      <c r="CCM2090" s="2206"/>
      <c r="CCN2090" s="2206"/>
      <c r="CCO2090" s="2206"/>
      <c r="CCP2090" s="2206"/>
      <c r="CCQ2090" s="2206"/>
      <c r="CCR2090" s="2206"/>
      <c r="CCS2090" s="2206"/>
      <c r="CCT2090" s="2206"/>
      <c r="CCU2090" s="2206"/>
      <c r="CCV2090" s="2206"/>
      <c r="CCW2090" s="2206"/>
      <c r="CCX2090" s="2206"/>
      <c r="CCY2090" s="2206"/>
      <c r="CCZ2090" s="2206"/>
      <c r="CDA2090" s="2206"/>
      <c r="CDB2090" s="2206"/>
      <c r="CDC2090" s="2206"/>
      <c r="CDD2090" s="2206"/>
      <c r="CDE2090" s="2206"/>
      <c r="CDF2090" s="2206"/>
      <c r="CDG2090" s="2206"/>
      <c r="CDH2090" s="2206"/>
      <c r="CDI2090" s="2206"/>
      <c r="CDJ2090" s="2206"/>
      <c r="CDK2090" s="2206"/>
      <c r="CDL2090" s="2206"/>
      <c r="CDM2090" s="2206"/>
      <c r="CDN2090" s="2206"/>
      <c r="CDO2090" s="2206"/>
      <c r="CDP2090" s="2206"/>
      <c r="CDQ2090" s="2206"/>
      <c r="CDR2090" s="2206"/>
      <c r="CDS2090" s="2206"/>
      <c r="CDT2090" s="2206"/>
      <c r="CDU2090" s="2206"/>
      <c r="CDV2090" s="2206"/>
      <c r="CDW2090" s="2206"/>
      <c r="CDX2090" s="2206"/>
      <c r="CDY2090" s="2206"/>
      <c r="CDZ2090" s="2206"/>
      <c r="CEA2090" s="2206"/>
      <c r="CEB2090" s="2206"/>
      <c r="CEC2090" s="2206"/>
      <c r="CED2090" s="2206"/>
      <c r="CEE2090" s="2206"/>
      <c r="CEF2090" s="2206"/>
      <c r="CEG2090" s="2206"/>
      <c r="CEH2090" s="2206"/>
      <c r="CEI2090" s="2206"/>
      <c r="CEJ2090" s="2206"/>
      <c r="CEK2090" s="2206"/>
      <c r="CEL2090" s="2206"/>
      <c r="CEM2090" s="2206"/>
      <c r="CEN2090" s="2206"/>
      <c r="CEO2090" s="2206"/>
      <c r="CEP2090" s="2206"/>
      <c r="CEQ2090" s="2206"/>
      <c r="CER2090" s="2206"/>
      <c r="CES2090" s="2206"/>
      <c r="CET2090" s="2206"/>
      <c r="CEU2090" s="2206"/>
      <c r="CEV2090" s="2206"/>
      <c r="CEW2090" s="2206"/>
      <c r="CEX2090" s="2206"/>
      <c r="CEY2090" s="2206"/>
      <c r="CEZ2090" s="2206"/>
      <c r="CFA2090" s="2206"/>
      <c r="CFB2090" s="2206"/>
      <c r="CFC2090" s="2206"/>
      <c r="CFD2090" s="2206"/>
      <c r="CFE2090" s="2206"/>
      <c r="CFF2090" s="2206"/>
      <c r="CFG2090" s="2206"/>
      <c r="CFH2090" s="2206"/>
      <c r="CFI2090" s="2206"/>
      <c r="CFJ2090" s="2206"/>
      <c r="CFK2090" s="2206"/>
      <c r="CFL2090" s="2206"/>
      <c r="CFM2090" s="2206"/>
      <c r="CFN2090" s="2206"/>
      <c r="CFO2090" s="2206"/>
      <c r="CFP2090" s="2206"/>
      <c r="CFQ2090" s="2206"/>
      <c r="CFR2090" s="2206"/>
      <c r="CFS2090" s="2206"/>
      <c r="CFT2090" s="2206"/>
      <c r="CFU2090" s="2206"/>
      <c r="CFV2090" s="2206"/>
      <c r="CFW2090" s="2206"/>
      <c r="CFX2090" s="2206"/>
      <c r="CFY2090" s="2206"/>
      <c r="CFZ2090" s="2206"/>
      <c r="CGA2090" s="2206"/>
      <c r="CGB2090" s="2206"/>
      <c r="CGC2090" s="2206"/>
      <c r="CGD2090" s="2206"/>
      <c r="CGE2090" s="2206"/>
      <c r="CGF2090" s="2206"/>
      <c r="CGG2090" s="2206"/>
      <c r="CGH2090" s="2206"/>
      <c r="CGI2090" s="2206"/>
      <c r="CGJ2090" s="2206"/>
      <c r="CGK2090" s="2206"/>
      <c r="CGL2090" s="2206"/>
      <c r="CGM2090" s="2206"/>
      <c r="CGN2090" s="2206"/>
      <c r="CGO2090" s="2206"/>
      <c r="CGP2090" s="2206"/>
      <c r="CGQ2090" s="2206"/>
      <c r="CGR2090" s="2206"/>
      <c r="CGS2090" s="2206"/>
      <c r="CGT2090" s="2206"/>
      <c r="CGU2090" s="2206"/>
      <c r="CGV2090" s="2206"/>
      <c r="CGW2090" s="2206"/>
      <c r="CGX2090" s="2206"/>
      <c r="CGY2090" s="2206"/>
      <c r="CGZ2090" s="2206"/>
      <c r="CHA2090" s="2206"/>
      <c r="CHB2090" s="2206"/>
      <c r="CHC2090" s="2206"/>
      <c r="CHD2090" s="2206"/>
      <c r="CHE2090" s="2206"/>
      <c r="CHF2090" s="2206"/>
      <c r="CHG2090" s="2206"/>
      <c r="CHH2090" s="2206"/>
      <c r="CHI2090" s="2206"/>
      <c r="CHJ2090" s="2206"/>
      <c r="CHK2090" s="2206"/>
      <c r="CHL2090" s="2206"/>
      <c r="CHM2090" s="2206"/>
      <c r="CHN2090" s="2206"/>
      <c r="CHO2090" s="2206"/>
      <c r="CHP2090" s="2206"/>
      <c r="CHQ2090" s="2206"/>
      <c r="CHR2090" s="2206"/>
      <c r="CHS2090" s="2206"/>
      <c r="CHT2090" s="2206"/>
      <c r="CHU2090" s="2206"/>
      <c r="CHV2090" s="2206"/>
      <c r="CHW2090" s="2206"/>
      <c r="CHX2090" s="2206"/>
      <c r="CHY2090" s="2206"/>
      <c r="CHZ2090" s="2206"/>
      <c r="CIA2090" s="2206"/>
      <c r="CIB2090" s="2206"/>
      <c r="CIC2090" s="2206"/>
      <c r="CID2090" s="2206"/>
      <c r="CIE2090" s="2206"/>
      <c r="CIF2090" s="2206"/>
      <c r="CIG2090" s="2206"/>
      <c r="CIH2090" s="2206"/>
      <c r="CII2090" s="2206"/>
      <c r="CIJ2090" s="2206"/>
      <c r="CIK2090" s="2206"/>
      <c r="CIL2090" s="2206"/>
      <c r="CIM2090" s="2206"/>
      <c r="CIN2090" s="2206"/>
      <c r="CIO2090" s="2206"/>
      <c r="CIP2090" s="2206"/>
      <c r="CIQ2090" s="2206"/>
      <c r="CIR2090" s="2206"/>
      <c r="CIS2090" s="2206"/>
      <c r="CIT2090" s="2206"/>
      <c r="CIU2090" s="2206"/>
      <c r="CIV2090" s="2206"/>
      <c r="CIW2090" s="2206"/>
      <c r="CIX2090" s="2206"/>
      <c r="CIY2090" s="2206"/>
      <c r="CIZ2090" s="2206"/>
      <c r="CJA2090" s="2206"/>
      <c r="CJB2090" s="2206"/>
      <c r="CJC2090" s="2206"/>
      <c r="CJD2090" s="2206"/>
      <c r="CJE2090" s="2206"/>
      <c r="CJF2090" s="2206"/>
      <c r="CJG2090" s="2206"/>
      <c r="CJH2090" s="2206"/>
      <c r="CJI2090" s="2206"/>
      <c r="CJJ2090" s="2206"/>
      <c r="CJK2090" s="2206"/>
      <c r="CJL2090" s="2206"/>
      <c r="CJM2090" s="2206"/>
      <c r="CJN2090" s="2206"/>
      <c r="CJO2090" s="2206"/>
      <c r="CJP2090" s="2206"/>
      <c r="CJQ2090" s="2206"/>
      <c r="CJR2090" s="2206"/>
      <c r="CJS2090" s="2206"/>
      <c r="CJT2090" s="2206"/>
      <c r="CJU2090" s="2206"/>
      <c r="CJV2090" s="2206"/>
      <c r="CJW2090" s="2206"/>
      <c r="CJX2090" s="2206"/>
      <c r="CJY2090" s="2206"/>
      <c r="CJZ2090" s="2206"/>
      <c r="CKA2090" s="2206"/>
      <c r="CKB2090" s="2206"/>
      <c r="CKC2090" s="2206"/>
      <c r="CKD2090" s="2206"/>
      <c r="CKE2090" s="2206"/>
      <c r="CKF2090" s="2206"/>
      <c r="CKG2090" s="2206"/>
      <c r="CKH2090" s="2206"/>
      <c r="CKI2090" s="2206"/>
      <c r="CKJ2090" s="2206"/>
      <c r="CKK2090" s="2206"/>
      <c r="CKL2090" s="2206"/>
      <c r="CKM2090" s="2206"/>
      <c r="CKN2090" s="2206"/>
      <c r="CKO2090" s="2206"/>
      <c r="CKP2090" s="2206"/>
      <c r="CKQ2090" s="2206"/>
      <c r="CKR2090" s="2206"/>
      <c r="CKS2090" s="2206"/>
      <c r="CKT2090" s="2206"/>
      <c r="CKU2090" s="2206"/>
      <c r="CKV2090" s="2206"/>
      <c r="CKW2090" s="2206"/>
      <c r="CKX2090" s="2206"/>
      <c r="CKY2090" s="2206"/>
      <c r="CKZ2090" s="2206"/>
      <c r="CLA2090" s="2206"/>
      <c r="CLB2090" s="2206"/>
      <c r="CLC2090" s="2206"/>
      <c r="CLD2090" s="2206"/>
      <c r="CLE2090" s="2206"/>
      <c r="CLF2090" s="2206"/>
      <c r="CLG2090" s="2206"/>
      <c r="CLH2090" s="2206"/>
      <c r="CLI2090" s="2206"/>
      <c r="CLJ2090" s="2206"/>
      <c r="CLK2090" s="2206"/>
      <c r="CLL2090" s="2206"/>
      <c r="CLM2090" s="2206"/>
      <c r="CLN2090" s="2206"/>
      <c r="CLO2090" s="2206"/>
      <c r="CLP2090" s="2206"/>
      <c r="CLQ2090" s="2206"/>
      <c r="CLR2090" s="2206"/>
      <c r="CLS2090" s="2206"/>
      <c r="CLT2090" s="2206"/>
      <c r="CLU2090" s="2206"/>
      <c r="CLV2090" s="2206"/>
      <c r="CLW2090" s="2206"/>
      <c r="CLX2090" s="2206"/>
      <c r="CLY2090" s="2206"/>
      <c r="CLZ2090" s="2206"/>
      <c r="CMA2090" s="2206"/>
      <c r="CMB2090" s="2206"/>
      <c r="CMC2090" s="2206"/>
      <c r="CMD2090" s="2206"/>
      <c r="CME2090" s="2206"/>
      <c r="CMF2090" s="2206"/>
      <c r="CMG2090" s="2206"/>
      <c r="CMH2090" s="2206"/>
      <c r="CMI2090" s="2206"/>
      <c r="CMJ2090" s="2206"/>
      <c r="CMK2090" s="2206"/>
      <c r="CML2090" s="2206"/>
      <c r="CMM2090" s="2206"/>
      <c r="CMN2090" s="2206"/>
      <c r="CMO2090" s="2206"/>
      <c r="CMP2090" s="2206"/>
      <c r="CMQ2090" s="2206"/>
      <c r="CMR2090" s="2206"/>
      <c r="CMS2090" s="2206"/>
      <c r="CMT2090" s="2206"/>
      <c r="CMU2090" s="2206"/>
      <c r="CMV2090" s="2206"/>
      <c r="CMW2090" s="2206"/>
      <c r="CMX2090" s="2206"/>
      <c r="CMY2090" s="2206"/>
      <c r="CMZ2090" s="2206"/>
      <c r="CNA2090" s="2206"/>
      <c r="CNB2090" s="2206"/>
      <c r="CNC2090" s="2206"/>
      <c r="CND2090" s="2206"/>
      <c r="CNE2090" s="2206"/>
      <c r="CNF2090" s="2206"/>
      <c r="CNG2090" s="2206"/>
      <c r="CNH2090" s="2206"/>
      <c r="CNI2090" s="2206"/>
      <c r="CNJ2090" s="2206"/>
      <c r="CNK2090" s="2206"/>
      <c r="CNL2090" s="2206"/>
      <c r="CNM2090" s="2206"/>
      <c r="CNN2090" s="2206"/>
      <c r="CNO2090" s="2206"/>
      <c r="CNP2090" s="2206"/>
      <c r="CNQ2090" s="2206"/>
      <c r="CNR2090" s="2206"/>
      <c r="CNS2090" s="2206"/>
      <c r="CNT2090" s="2206"/>
      <c r="CNU2090" s="2206"/>
      <c r="CNV2090" s="2206"/>
      <c r="CNW2090" s="2206"/>
      <c r="CNX2090" s="2206"/>
      <c r="CNY2090" s="2206"/>
      <c r="CNZ2090" s="2206"/>
      <c r="COA2090" s="2206"/>
      <c r="COB2090" s="2206"/>
      <c r="COC2090" s="2206"/>
      <c r="COD2090" s="2206"/>
      <c r="COE2090" s="2206"/>
      <c r="COF2090" s="2206"/>
      <c r="COG2090" s="2206"/>
      <c r="COH2090" s="2206"/>
      <c r="COI2090" s="2206"/>
      <c r="COJ2090" s="2206"/>
      <c r="COK2090" s="2206"/>
      <c r="COL2090" s="2206"/>
      <c r="COM2090" s="2206"/>
      <c r="CON2090" s="2206"/>
      <c r="COO2090" s="2206"/>
      <c r="COP2090" s="2206"/>
      <c r="COQ2090" s="2206"/>
      <c r="COR2090" s="2206"/>
      <c r="COS2090" s="2206"/>
      <c r="COT2090" s="2206"/>
      <c r="COU2090" s="2206"/>
      <c r="COV2090" s="2206"/>
      <c r="COW2090" s="2206"/>
      <c r="COX2090" s="2206"/>
      <c r="COY2090" s="2206"/>
      <c r="COZ2090" s="2206"/>
      <c r="CPA2090" s="2206"/>
      <c r="CPB2090" s="2206"/>
      <c r="CPC2090" s="2206"/>
      <c r="CPD2090" s="2206"/>
      <c r="CPE2090" s="2206"/>
      <c r="CPF2090" s="2206"/>
      <c r="CPG2090" s="2206"/>
      <c r="CPH2090" s="2206"/>
      <c r="CPI2090" s="2206"/>
      <c r="CPJ2090" s="2206"/>
      <c r="CPK2090" s="2206"/>
      <c r="CPL2090" s="2206"/>
      <c r="CPM2090" s="2206"/>
      <c r="CPN2090" s="2206"/>
      <c r="CPO2090" s="2206"/>
      <c r="CPP2090" s="2206"/>
      <c r="CPQ2090" s="2206"/>
      <c r="CPR2090" s="2206"/>
      <c r="CPS2090" s="2206"/>
      <c r="CPT2090" s="2206"/>
      <c r="CPU2090" s="2206"/>
      <c r="CPV2090" s="2206"/>
      <c r="CPW2090" s="2206"/>
      <c r="CPX2090" s="2206"/>
      <c r="CPY2090" s="2206"/>
      <c r="CPZ2090" s="2206"/>
      <c r="CQA2090" s="2206"/>
      <c r="CQB2090" s="2206"/>
      <c r="CQC2090" s="2206"/>
      <c r="CQD2090" s="2206"/>
      <c r="CQE2090" s="2206"/>
      <c r="CQF2090" s="2206"/>
      <c r="CQG2090" s="2206"/>
      <c r="CQH2090" s="2206"/>
      <c r="CQI2090" s="2206"/>
      <c r="CQJ2090" s="2206"/>
      <c r="CQK2090" s="2206"/>
      <c r="CQL2090" s="2206"/>
      <c r="CQM2090" s="2206"/>
      <c r="CQN2090" s="2206"/>
      <c r="CQO2090" s="2206"/>
      <c r="CQP2090" s="2206"/>
      <c r="CQQ2090" s="2206"/>
      <c r="CQR2090" s="2206"/>
      <c r="CQS2090" s="2206"/>
      <c r="CQT2090" s="2206"/>
      <c r="CQU2090" s="2206"/>
      <c r="CQV2090" s="2206"/>
      <c r="CQW2090" s="2206"/>
      <c r="CQX2090" s="2206"/>
      <c r="CQY2090" s="2206"/>
      <c r="CQZ2090" s="2206"/>
      <c r="CRA2090" s="2206"/>
      <c r="CRB2090" s="2206"/>
      <c r="CRC2090" s="2206"/>
      <c r="CRD2090" s="2206"/>
      <c r="CRE2090" s="2206"/>
      <c r="CRF2090" s="2206"/>
      <c r="CRG2090" s="2206"/>
      <c r="CRH2090" s="2206"/>
      <c r="CRI2090" s="2206"/>
      <c r="CRJ2090" s="2206"/>
      <c r="CRK2090" s="2206"/>
      <c r="CRL2090" s="2206"/>
      <c r="CRM2090" s="2206"/>
      <c r="CRN2090" s="2206"/>
      <c r="CRO2090" s="2206"/>
      <c r="CRP2090" s="2206"/>
      <c r="CRQ2090" s="2206"/>
      <c r="CRR2090" s="2206"/>
      <c r="CRS2090" s="2206"/>
      <c r="CRT2090" s="2206"/>
      <c r="CRU2090" s="2206"/>
      <c r="CRV2090" s="2206"/>
      <c r="CRW2090" s="2206"/>
      <c r="CRX2090" s="2206"/>
      <c r="CRY2090" s="2206"/>
      <c r="CRZ2090" s="2206"/>
      <c r="CSA2090" s="2206"/>
      <c r="CSB2090" s="2206"/>
      <c r="CSC2090" s="2206"/>
      <c r="CSD2090" s="2206"/>
      <c r="CSE2090" s="2206"/>
      <c r="CSF2090" s="2206"/>
      <c r="CSG2090" s="2206"/>
      <c r="CSH2090" s="2206"/>
      <c r="CSI2090" s="2206"/>
      <c r="CSJ2090" s="2206"/>
      <c r="CSK2090" s="2206"/>
      <c r="CSL2090" s="2206"/>
      <c r="CSM2090" s="2206"/>
      <c r="CSN2090" s="2206"/>
      <c r="CSO2090" s="2206"/>
      <c r="CSP2090" s="2206"/>
      <c r="CSQ2090" s="2206"/>
      <c r="CSR2090" s="2206"/>
      <c r="CSS2090" s="2206"/>
      <c r="CST2090" s="2206"/>
      <c r="CSU2090" s="2206"/>
      <c r="CSV2090" s="2206"/>
      <c r="CSW2090" s="2206"/>
      <c r="CSX2090" s="2206"/>
      <c r="CSY2090" s="2206"/>
      <c r="CSZ2090" s="2206"/>
      <c r="CTA2090" s="2206"/>
      <c r="CTB2090" s="2206"/>
      <c r="CTC2090" s="2206"/>
      <c r="CTD2090" s="2206"/>
      <c r="CTE2090" s="2206"/>
      <c r="CTF2090" s="2206"/>
      <c r="CTG2090" s="2206"/>
      <c r="CTH2090" s="2206"/>
      <c r="CTI2090" s="2206"/>
      <c r="CTJ2090" s="2206"/>
      <c r="CTK2090" s="2206"/>
      <c r="CTL2090" s="2206"/>
      <c r="CTM2090" s="2206"/>
      <c r="CTN2090" s="2206"/>
      <c r="CTO2090" s="2206"/>
      <c r="CTP2090" s="2206"/>
      <c r="CTQ2090" s="2206"/>
      <c r="CTR2090" s="2206"/>
      <c r="CTS2090" s="2206"/>
      <c r="CTT2090" s="2206"/>
      <c r="CTU2090" s="2206"/>
      <c r="CTV2090" s="2206"/>
      <c r="CTW2090" s="2206"/>
      <c r="CTX2090" s="2206"/>
      <c r="CTY2090" s="2206"/>
      <c r="CTZ2090" s="2206"/>
      <c r="CUA2090" s="2206"/>
      <c r="CUB2090" s="2206"/>
      <c r="CUC2090" s="2206"/>
      <c r="CUD2090" s="2206"/>
      <c r="CUE2090" s="2206"/>
      <c r="CUF2090" s="2206"/>
      <c r="CUG2090" s="2206"/>
      <c r="CUH2090" s="2206"/>
      <c r="CUI2090" s="2206"/>
      <c r="CUJ2090" s="2206"/>
      <c r="CUK2090" s="2206"/>
      <c r="CUL2090" s="2206"/>
      <c r="CUM2090" s="2206"/>
      <c r="CUN2090" s="2206"/>
      <c r="CUO2090" s="2206"/>
      <c r="CUP2090" s="2206"/>
      <c r="CUQ2090" s="2206"/>
      <c r="CUR2090" s="2206"/>
      <c r="CUS2090" s="2206"/>
      <c r="CUT2090" s="2206"/>
      <c r="CUU2090" s="2206"/>
      <c r="CUV2090" s="2206"/>
      <c r="CUW2090" s="2206"/>
      <c r="CUX2090" s="2206"/>
      <c r="CUY2090" s="2206"/>
      <c r="CUZ2090" s="2206"/>
      <c r="CVA2090" s="2206"/>
      <c r="CVB2090" s="2206"/>
      <c r="CVC2090" s="2206"/>
      <c r="CVD2090" s="2206"/>
      <c r="CVE2090" s="2206"/>
      <c r="CVF2090" s="2206"/>
      <c r="CVG2090" s="2206"/>
      <c r="CVH2090" s="2206"/>
      <c r="CVI2090" s="2206"/>
      <c r="CVJ2090" s="2206"/>
      <c r="CVK2090" s="2206"/>
      <c r="CVL2090" s="2206"/>
      <c r="CVM2090" s="2206"/>
      <c r="CVN2090" s="2206"/>
      <c r="CVO2090" s="2206"/>
      <c r="CVP2090" s="2206"/>
      <c r="CVQ2090" s="2206"/>
      <c r="CVR2090" s="2206"/>
      <c r="CVS2090" s="2206"/>
      <c r="CVT2090" s="2206"/>
      <c r="CVU2090" s="2206"/>
      <c r="CVV2090" s="2206"/>
      <c r="CVW2090" s="2206"/>
      <c r="CVX2090" s="2206"/>
      <c r="CVY2090" s="2206"/>
      <c r="CVZ2090" s="2206"/>
      <c r="CWA2090" s="2206"/>
      <c r="CWB2090" s="2206"/>
      <c r="CWC2090" s="2206"/>
      <c r="CWD2090" s="2206"/>
      <c r="CWE2090" s="2206"/>
      <c r="CWF2090" s="2206"/>
      <c r="CWG2090" s="2206"/>
      <c r="CWH2090" s="2206"/>
      <c r="CWI2090" s="2206"/>
      <c r="CWJ2090" s="2206"/>
      <c r="CWK2090" s="2206"/>
      <c r="CWL2090" s="2206"/>
      <c r="CWM2090" s="2206"/>
      <c r="CWN2090" s="2206"/>
      <c r="CWO2090" s="2206"/>
      <c r="CWP2090" s="2206"/>
      <c r="CWQ2090" s="2206"/>
      <c r="CWR2090" s="2206"/>
      <c r="CWS2090" s="2206"/>
      <c r="CWT2090" s="2206"/>
      <c r="CWU2090" s="2206"/>
      <c r="CWV2090" s="2206"/>
      <c r="CWW2090" s="2206"/>
      <c r="CWX2090" s="2206"/>
      <c r="CWY2090" s="2206"/>
      <c r="CWZ2090" s="2206"/>
      <c r="CXA2090" s="2206"/>
      <c r="CXB2090" s="2206"/>
      <c r="CXC2090" s="2206"/>
      <c r="CXD2090" s="2206"/>
      <c r="CXE2090" s="2206"/>
      <c r="CXF2090" s="2206"/>
      <c r="CXG2090" s="2206"/>
      <c r="CXH2090" s="2206"/>
      <c r="CXI2090" s="2206"/>
      <c r="CXJ2090" s="2206"/>
      <c r="CXK2090" s="2206"/>
      <c r="CXL2090" s="2206"/>
      <c r="CXM2090" s="2206"/>
      <c r="CXN2090" s="2206"/>
      <c r="CXO2090" s="2206"/>
      <c r="CXP2090" s="2206"/>
      <c r="CXQ2090" s="2206"/>
      <c r="CXR2090" s="2206"/>
      <c r="CXS2090" s="2206"/>
      <c r="CXT2090" s="2206"/>
      <c r="CXU2090" s="2206"/>
      <c r="CXV2090" s="2206"/>
      <c r="CXW2090" s="2206"/>
      <c r="CXX2090" s="2206"/>
      <c r="CXY2090" s="2206"/>
      <c r="CXZ2090" s="2206"/>
      <c r="CYA2090" s="2206"/>
      <c r="CYB2090" s="2206"/>
      <c r="CYC2090" s="2206"/>
      <c r="CYD2090" s="2206"/>
      <c r="CYE2090" s="2206"/>
      <c r="CYF2090" s="2206"/>
      <c r="CYG2090" s="2206"/>
      <c r="CYH2090" s="2206"/>
      <c r="CYI2090" s="2206"/>
      <c r="CYJ2090" s="2206"/>
      <c r="CYK2090" s="2206"/>
      <c r="CYL2090" s="2206"/>
      <c r="CYM2090" s="2206"/>
      <c r="CYN2090" s="2206"/>
      <c r="CYO2090" s="2206"/>
      <c r="CYP2090" s="2206"/>
      <c r="CYQ2090" s="2206"/>
      <c r="CYR2090" s="2206"/>
      <c r="CYS2090" s="2206"/>
      <c r="CYT2090" s="2206"/>
      <c r="CYU2090" s="2206"/>
      <c r="CYV2090" s="2206"/>
      <c r="CYW2090" s="2206"/>
      <c r="CYX2090" s="2206"/>
      <c r="CYY2090" s="2206"/>
      <c r="CYZ2090" s="2206"/>
      <c r="CZA2090" s="2206"/>
      <c r="CZB2090" s="2206"/>
      <c r="CZC2090" s="2206"/>
      <c r="CZD2090" s="2206"/>
      <c r="CZE2090" s="2206"/>
      <c r="CZF2090" s="2206"/>
      <c r="CZG2090" s="2206"/>
      <c r="CZH2090" s="2206"/>
      <c r="CZI2090" s="2206"/>
      <c r="CZJ2090" s="2206"/>
      <c r="CZK2090" s="2206"/>
      <c r="CZL2090" s="2206"/>
      <c r="CZM2090" s="2206"/>
      <c r="CZN2090" s="2206"/>
      <c r="CZO2090" s="2206"/>
      <c r="CZP2090" s="2206"/>
      <c r="CZQ2090" s="2206"/>
      <c r="CZR2090" s="2206"/>
      <c r="CZS2090" s="2206"/>
      <c r="CZT2090" s="2206"/>
      <c r="CZU2090" s="2206"/>
      <c r="CZV2090" s="2206"/>
      <c r="CZW2090" s="2206"/>
      <c r="CZX2090" s="2206"/>
      <c r="CZY2090" s="2206"/>
      <c r="CZZ2090" s="2206"/>
      <c r="DAA2090" s="2206"/>
      <c r="DAB2090" s="2206"/>
      <c r="DAC2090" s="2206"/>
      <c r="DAD2090" s="2206"/>
      <c r="DAE2090" s="2206"/>
      <c r="DAF2090" s="2206"/>
      <c r="DAG2090" s="2206"/>
      <c r="DAH2090" s="2206"/>
      <c r="DAI2090" s="2206"/>
      <c r="DAJ2090" s="2206"/>
      <c r="DAK2090" s="2206"/>
      <c r="DAL2090" s="2206"/>
      <c r="DAM2090" s="2206"/>
      <c r="DAN2090" s="2206"/>
      <c r="DAO2090" s="2206"/>
      <c r="DAP2090" s="2206"/>
      <c r="DAQ2090" s="2206"/>
      <c r="DAR2090" s="2206"/>
      <c r="DAS2090" s="2206"/>
      <c r="DAT2090" s="2206"/>
      <c r="DAU2090" s="2206"/>
      <c r="DAV2090" s="2206"/>
      <c r="DAW2090" s="2206"/>
      <c r="DAX2090" s="2206"/>
      <c r="DAY2090" s="2206"/>
      <c r="DAZ2090" s="2206"/>
      <c r="DBA2090" s="2206"/>
      <c r="DBB2090" s="2206"/>
      <c r="DBC2090" s="2206"/>
      <c r="DBD2090" s="2206"/>
      <c r="DBE2090" s="2206"/>
      <c r="DBF2090" s="2206"/>
      <c r="DBG2090" s="2206"/>
      <c r="DBH2090" s="2206"/>
      <c r="DBI2090" s="2206"/>
      <c r="DBJ2090" s="2206"/>
      <c r="DBK2090" s="2206"/>
      <c r="DBL2090" s="2206"/>
      <c r="DBM2090" s="2206"/>
      <c r="DBN2090" s="2206"/>
      <c r="DBO2090" s="2206"/>
      <c r="DBP2090" s="2206"/>
      <c r="DBQ2090" s="2206"/>
      <c r="DBR2090" s="2206"/>
      <c r="DBS2090" s="2206"/>
      <c r="DBT2090" s="2206"/>
      <c r="DBU2090" s="2206"/>
      <c r="DBV2090" s="2206"/>
      <c r="DBW2090" s="2206"/>
      <c r="DBX2090" s="2206"/>
      <c r="DBY2090" s="2206"/>
      <c r="DBZ2090" s="2206"/>
      <c r="DCA2090" s="2206"/>
      <c r="DCB2090" s="2206"/>
      <c r="DCC2090" s="2206"/>
      <c r="DCD2090" s="2206"/>
      <c r="DCE2090" s="2206"/>
      <c r="DCF2090" s="2206"/>
      <c r="DCG2090" s="2206"/>
      <c r="DCH2090" s="2206"/>
      <c r="DCI2090" s="2206"/>
      <c r="DCJ2090" s="2206"/>
      <c r="DCK2090" s="2206"/>
      <c r="DCL2090" s="2206"/>
      <c r="DCM2090" s="2206"/>
      <c r="DCN2090" s="2206"/>
      <c r="DCO2090" s="2206"/>
      <c r="DCP2090" s="2206"/>
      <c r="DCQ2090" s="2206"/>
      <c r="DCR2090" s="2206"/>
      <c r="DCS2090" s="2206"/>
      <c r="DCT2090" s="2206"/>
      <c r="DCU2090" s="2206"/>
      <c r="DCV2090" s="2206"/>
      <c r="DCW2090" s="2206"/>
      <c r="DCX2090" s="2206"/>
      <c r="DCY2090" s="2206"/>
      <c r="DCZ2090" s="2206"/>
      <c r="DDA2090" s="2206"/>
      <c r="DDB2090" s="2206"/>
      <c r="DDC2090" s="2206"/>
      <c r="DDD2090" s="2206"/>
      <c r="DDE2090" s="2206"/>
      <c r="DDF2090" s="2206"/>
      <c r="DDG2090" s="2206"/>
      <c r="DDH2090" s="2206"/>
      <c r="DDI2090" s="2206"/>
      <c r="DDJ2090" s="2206"/>
      <c r="DDK2090" s="2206"/>
      <c r="DDL2090" s="2206"/>
      <c r="DDM2090" s="2206"/>
      <c r="DDN2090" s="2206"/>
      <c r="DDO2090" s="2206"/>
      <c r="DDP2090" s="2206"/>
      <c r="DDQ2090" s="2206"/>
      <c r="DDR2090" s="2206"/>
      <c r="DDS2090" s="2206"/>
      <c r="DDT2090" s="2206"/>
      <c r="DDU2090" s="2206"/>
      <c r="DDV2090" s="2206"/>
      <c r="DDW2090" s="2206"/>
      <c r="DDX2090" s="2206"/>
      <c r="DDY2090" s="2206"/>
      <c r="DDZ2090" s="2206"/>
      <c r="DEA2090" s="2206"/>
      <c r="DEB2090" s="2206"/>
      <c r="DEC2090" s="2206"/>
      <c r="DED2090" s="2206"/>
      <c r="DEE2090" s="2206"/>
      <c r="DEF2090" s="2206"/>
      <c r="DEG2090" s="2206"/>
      <c r="DEH2090" s="2206"/>
      <c r="DEI2090" s="2206"/>
      <c r="DEJ2090" s="2206"/>
      <c r="DEK2090" s="2206"/>
      <c r="DEL2090" s="2206"/>
      <c r="DEM2090" s="2206"/>
      <c r="DEN2090" s="2206"/>
      <c r="DEO2090" s="2206"/>
      <c r="DEP2090" s="2206"/>
      <c r="DEQ2090" s="2206"/>
      <c r="DER2090" s="2206"/>
      <c r="DES2090" s="2206"/>
      <c r="DET2090" s="2206"/>
      <c r="DEU2090" s="2206"/>
      <c r="DEV2090" s="2206"/>
      <c r="DEW2090" s="2206"/>
      <c r="DEX2090" s="2206"/>
      <c r="DEY2090" s="2206"/>
      <c r="DEZ2090" s="2206"/>
      <c r="DFA2090" s="2206"/>
      <c r="DFB2090" s="2206"/>
      <c r="DFC2090" s="2206"/>
      <c r="DFD2090" s="2206"/>
      <c r="DFE2090" s="2206"/>
      <c r="DFF2090" s="2206"/>
      <c r="DFG2090" s="2206"/>
      <c r="DFH2090" s="2206"/>
      <c r="DFI2090" s="2206"/>
      <c r="DFJ2090" s="2206"/>
      <c r="DFK2090" s="2206"/>
      <c r="DFL2090" s="2206"/>
      <c r="DFM2090" s="2206"/>
      <c r="DFN2090" s="2206"/>
      <c r="DFO2090" s="2206"/>
      <c r="DFP2090" s="2206"/>
      <c r="DFQ2090" s="2206"/>
      <c r="DFR2090" s="2206"/>
      <c r="DFS2090" s="2206"/>
      <c r="DFT2090" s="2206"/>
      <c r="DFU2090" s="2206"/>
      <c r="DFV2090" s="2206"/>
      <c r="DFW2090" s="2206"/>
      <c r="DFX2090" s="2206"/>
      <c r="DFY2090" s="2206"/>
      <c r="DFZ2090" s="2206"/>
      <c r="DGA2090" s="2206"/>
      <c r="DGB2090" s="2206"/>
      <c r="DGC2090" s="2206"/>
      <c r="DGD2090" s="2206"/>
      <c r="DGE2090" s="2206"/>
      <c r="DGF2090" s="2206"/>
      <c r="DGG2090" s="2206"/>
      <c r="DGH2090" s="2206"/>
      <c r="DGI2090" s="2206"/>
      <c r="DGJ2090" s="2206"/>
      <c r="DGK2090" s="2206"/>
      <c r="DGL2090" s="2206"/>
      <c r="DGM2090" s="2206"/>
      <c r="DGN2090" s="2206"/>
      <c r="DGO2090" s="2206"/>
      <c r="DGP2090" s="2206"/>
      <c r="DGQ2090" s="2206"/>
      <c r="DGR2090" s="2206"/>
      <c r="DGS2090" s="2206"/>
      <c r="DGT2090" s="2206"/>
      <c r="DGU2090" s="2206"/>
      <c r="DGV2090" s="2206"/>
      <c r="DGW2090" s="2206"/>
      <c r="DGX2090" s="2206"/>
      <c r="DGY2090" s="2206"/>
      <c r="DGZ2090" s="2206"/>
      <c r="DHA2090" s="2206"/>
      <c r="DHB2090" s="2206"/>
      <c r="DHC2090" s="2206"/>
      <c r="DHD2090" s="2206"/>
      <c r="DHE2090" s="2206"/>
      <c r="DHF2090" s="2206"/>
      <c r="DHG2090" s="2206"/>
      <c r="DHH2090" s="2206"/>
      <c r="DHI2090" s="2206"/>
      <c r="DHJ2090" s="2206"/>
      <c r="DHK2090" s="2206"/>
      <c r="DHL2090" s="2206"/>
      <c r="DHM2090" s="2206"/>
      <c r="DHN2090" s="2206"/>
      <c r="DHO2090" s="2206"/>
      <c r="DHP2090" s="2206"/>
      <c r="DHQ2090" s="2206"/>
      <c r="DHR2090" s="2206"/>
      <c r="DHS2090" s="2206"/>
      <c r="DHT2090" s="2206"/>
      <c r="DHU2090" s="2206"/>
      <c r="DHV2090" s="2206"/>
      <c r="DHW2090" s="2206"/>
      <c r="DHX2090" s="2206"/>
      <c r="DHY2090" s="2206"/>
      <c r="DHZ2090" s="2206"/>
      <c r="DIA2090" s="2206"/>
      <c r="DIB2090" s="2206"/>
      <c r="DIC2090" s="2206"/>
      <c r="DID2090" s="2206"/>
      <c r="DIE2090" s="2206"/>
      <c r="DIF2090" s="2206"/>
      <c r="DIG2090" s="2206"/>
      <c r="DIH2090" s="2206"/>
      <c r="DII2090" s="2206"/>
      <c r="DIJ2090" s="2206"/>
      <c r="DIK2090" s="2206"/>
      <c r="DIL2090" s="2206"/>
      <c r="DIM2090" s="2206"/>
      <c r="DIN2090" s="2206"/>
      <c r="DIO2090" s="2206"/>
      <c r="DIP2090" s="2206"/>
      <c r="DIQ2090" s="2206"/>
      <c r="DIR2090" s="2206"/>
      <c r="DIS2090" s="2206"/>
      <c r="DIT2090" s="2206"/>
      <c r="DIU2090" s="2206"/>
      <c r="DIV2090" s="2206"/>
      <c r="DIW2090" s="2206"/>
      <c r="DIX2090" s="2206"/>
      <c r="DIY2090" s="2206"/>
      <c r="DIZ2090" s="2206"/>
      <c r="DJA2090" s="2206"/>
      <c r="DJB2090" s="2206"/>
      <c r="DJC2090" s="2206"/>
      <c r="DJD2090" s="2206"/>
      <c r="DJE2090" s="2206"/>
      <c r="DJF2090" s="2206"/>
      <c r="DJG2090" s="2206"/>
      <c r="DJH2090" s="2206"/>
      <c r="DJI2090" s="2206"/>
      <c r="DJJ2090" s="2206"/>
      <c r="DJK2090" s="2206"/>
      <c r="DJL2090" s="2206"/>
      <c r="DJM2090" s="2206"/>
      <c r="DJN2090" s="2206"/>
      <c r="DJO2090" s="2206"/>
      <c r="DJP2090" s="2206"/>
      <c r="DJQ2090" s="2206"/>
      <c r="DJR2090" s="2206"/>
      <c r="DJS2090" s="2206"/>
      <c r="DJT2090" s="2206"/>
      <c r="DJU2090" s="2206"/>
      <c r="DJV2090" s="2206"/>
      <c r="DJW2090" s="2206"/>
      <c r="DJX2090" s="2206"/>
      <c r="DJY2090" s="2206"/>
      <c r="DJZ2090" s="2206"/>
      <c r="DKA2090" s="2206"/>
      <c r="DKB2090" s="2206"/>
      <c r="DKC2090" s="2206"/>
      <c r="DKD2090" s="2206"/>
      <c r="DKE2090" s="2206"/>
      <c r="DKF2090" s="2206"/>
      <c r="DKG2090" s="2206"/>
      <c r="DKH2090" s="2206"/>
      <c r="DKI2090" s="2206"/>
      <c r="DKJ2090" s="2206"/>
      <c r="DKK2090" s="2206"/>
      <c r="DKL2090" s="2206"/>
      <c r="DKM2090" s="2206"/>
      <c r="DKN2090" s="2206"/>
      <c r="DKO2090" s="2206"/>
      <c r="DKP2090" s="2206"/>
      <c r="DKQ2090" s="2206"/>
      <c r="DKR2090" s="2206"/>
      <c r="DKS2090" s="2206"/>
      <c r="DKT2090" s="2206"/>
      <c r="DKU2090" s="2206"/>
      <c r="DKV2090" s="2206"/>
      <c r="DKW2090" s="2206"/>
      <c r="DKX2090" s="2206"/>
      <c r="DKY2090" s="2206"/>
      <c r="DKZ2090" s="2206"/>
      <c r="DLA2090" s="2206"/>
      <c r="DLB2090" s="2206"/>
      <c r="DLC2090" s="2206"/>
      <c r="DLD2090" s="2206"/>
      <c r="DLE2090" s="2206"/>
      <c r="DLF2090" s="2206"/>
      <c r="DLG2090" s="2206"/>
      <c r="DLH2090" s="2206"/>
      <c r="DLI2090" s="2206"/>
      <c r="DLJ2090" s="2206"/>
      <c r="DLK2090" s="2206"/>
      <c r="DLL2090" s="2206"/>
      <c r="DLM2090" s="2206"/>
      <c r="DLN2090" s="2206"/>
      <c r="DLO2090" s="2206"/>
      <c r="DLP2090" s="2206"/>
      <c r="DLQ2090" s="2206"/>
      <c r="DLR2090" s="2206"/>
      <c r="DLS2090" s="2206"/>
      <c r="DLT2090" s="2206"/>
      <c r="DLU2090" s="2206"/>
      <c r="DLV2090" s="2206"/>
      <c r="DLW2090" s="2206"/>
      <c r="DLX2090" s="2206"/>
      <c r="DLY2090" s="2206"/>
      <c r="DLZ2090" s="2206"/>
      <c r="DMA2090" s="2206"/>
      <c r="DMB2090" s="2206"/>
      <c r="DMC2090" s="2206"/>
      <c r="DMD2090" s="2206"/>
      <c r="DME2090" s="2206"/>
      <c r="DMF2090" s="2206"/>
      <c r="DMG2090" s="2206"/>
      <c r="DMH2090" s="2206"/>
      <c r="DMI2090" s="2206"/>
      <c r="DMJ2090" s="2206"/>
      <c r="DMK2090" s="2206"/>
      <c r="DML2090" s="2206"/>
      <c r="DMM2090" s="2206"/>
      <c r="DMN2090" s="2206"/>
      <c r="DMO2090" s="2206"/>
      <c r="DMP2090" s="2206"/>
      <c r="DMQ2090" s="2206"/>
      <c r="DMR2090" s="2206"/>
      <c r="DMS2090" s="2206"/>
      <c r="DMT2090" s="2206"/>
      <c r="DMU2090" s="2206"/>
      <c r="DMV2090" s="2206"/>
      <c r="DMW2090" s="2206"/>
      <c r="DMX2090" s="2206"/>
      <c r="DMY2090" s="2206"/>
      <c r="DMZ2090" s="2206"/>
      <c r="DNA2090" s="2206"/>
      <c r="DNB2090" s="2206"/>
      <c r="DNC2090" s="2206"/>
      <c r="DND2090" s="2206"/>
      <c r="DNE2090" s="2206"/>
      <c r="DNF2090" s="2206"/>
      <c r="DNG2090" s="2206"/>
      <c r="DNH2090" s="2206"/>
      <c r="DNI2090" s="2206"/>
      <c r="DNJ2090" s="2206"/>
      <c r="DNK2090" s="2206"/>
      <c r="DNL2090" s="2206"/>
      <c r="DNM2090" s="2206"/>
      <c r="DNN2090" s="2206"/>
      <c r="DNO2090" s="2206"/>
      <c r="DNP2090" s="2206"/>
      <c r="DNQ2090" s="2206"/>
      <c r="DNR2090" s="2206"/>
      <c r="DNS2090" s="2206"/>
      <c r="DNT2090" s="2206"/>
      <c r="DNU2090" s="2206"/>
      <c r="DNV2090" s="2206"/>
      <c r="DNW2090" s="2206"/>
      <c r="DNX2090" s="2206"/>
      <c r="DNY2090" s="2206"/>
      <c r="DNZ2090" s="2206"/>
      <c r="DOA2090" s="2206"/>
      <c r="DOB2090" s="2206"/>
      <c r="DOC2090" s="2206"/>
      <c r="DOD2090" s="2206"/>
      <c r="DOE2090" s="2206"/>
      <c r="DOF2090" s="2206"/>
      <c r="DOG2090" s="2206"/>
      <c r="DOH2090" s="2206"/>
      <c r="DOI2090" s="2206"/>
      <c r="DOJ2090" s="2206"/>
      <c r="DOK2090" s="2206"/>
      <c r="DOL2090" s="2206"/>
      <c r="DOM2090" s="2206"/>
      <c r="DON2090" s="2206"/>
      <c r="DOO2090" s="2206"/>
      <c r="DOP2090" s="2206"/>
      <c r="DOQ2090" s="2206"/>
      <c r="DOR2090" s="2206"/>
      <c r="DOS2090" s="2206"/>
      <c r="DOT2090" s="2206"/>
      <c r="DOU2090" s="2206"/>
      <c r="DOV2090" s="2206"/>
      <c r="DOW2090" s="2206"/>
      <c r="DOX2090" s="2206"/>
      <c r="DOY2090" s="2206"/>
      <c r="DOZ2090" s="2206"/>
      <c r="DPA2090" s="2206"/>
      <c r="DPB2090" s="2206"/>
      <c r="DPC2090" s="2206"/>
      <c r="DPD2090" s="2206"/>
      <c r="DPE2090" s="2206"/>
      <c r="DPF2090" s="2206"/>
      <c r="DPG2090" s="2206"/>
      <c r="DPH2090" s="2206"/>
      <c r="DPI2090" s="2206"/>
      <c r="DPJ2090" s="2206"/>
      <c r="DPK2090" s="2206"/>
      <c r="DPL2090" s="2206"/>
      <c r="DPM2090" s="2206"/>
      <c r="DPN2090" s="2206"/>
      <c r="DPO2090" s="2206"/>
      <c r="DPP2090" s="2206"/>
      <c r="DPQ2090" s="2206"/>
      <c r="DPR2090" s="2206"/>
      <c r="DPS2090" s="2206"/>
      <c r="DPT2090" s="2206"/>
      <c r="DPU2090" s="2206"/>
      <c r="DPV2090" s="2206"/>
      <c r="DPW2090" s="2206"/>
      <c r="DPX2090" s="2206"/>
      <c r="DPY2090" s="2206"/>
      <c r="DPZ2090" s="2206"/>
      <c r="DQA2090" s="2206"/>
      <c r="DQB2090" s="2206"/>
      <c r="DQC2090" s="2206"/>
      <c r="DQD2090" s="2206"/>
      <c r="DQE2090" s="2206"/>
      <c r="DQF2090" s="2206"/>
      <c r="DQG2090" s="2206"/>
      <c r="DQH2090" s="2206"/>
      <c r="DQI2090" s="2206"/>
      <c r="DQJ2090" s="2206"/>
      <c r="DQK2090" s="2206"/>
      <c r="DQL2090" s="2206"/>
      <c r="DQM2090" s="2206"/>
      <c r="DQN2090" s="2206"/>
      <c r="DQO2090" s="2206"/>
      <c r="DQP2090" s="2206"/>
      <c r="DQQ2090" s="2206"/>
      <c r="DQR2090" s="2206"/>
      <c r="DQS2090" s="2206"/>
      <c r="DQT2090" s="2206"/>
      <c r="DQU2090" s="2206"/>
      <c r="DQV2090" s="2206"/>
      <c r="DQW2090" s="2206"/>
      <c r="DQX2090" s="2206"/>
      <c r="DQY2090" s="2206"/>
      <c r="DQZ2090" s="2206"/>
      <c r="DRA2090" s="2206"/>
      <c r="DRB2090" s="2206"/>
      <c r="DRC2090" s="2206"/>
      <c r="DRD2090" s="2206"/>
      <c r="DRE2090" s="2206"/>
      <c r="DRF2090" s="2206"/>
      <c r="DRG2090" s="2206"/>
      <c r="DRH2090" s="2206"/>
      <c r="DRI2090" s="2206"/>
      <c r="DRJ2090" s="2206"/>
      <c r="DRK2090" s="2206"/>
      <c r="DRL2090" s="2206"/>
      <c r="DRM2090" s="2206"/>
      <c r="DRN2090" s="2206"/>
      <c r="DRO2090" s="2206"/>
      <c r="DRP2090" s="2206"/>
      <c r="DRQ2090" s="2206"/>
      <c r="DRR2090" s="2206"/>
      <c r="DRS2090" s="2206"/>
      <c r="DRT2090" s="2206"/>
      <c r="DRU2090" s="2206"/>
      <c r="DRV2090" s="2206"/>
      <c r="DRW2090" s="2206"/>
      <c r="DRX2090" s="2206"/>
      <c r="DRY2090" s="2206"/>
      <c r="DRZ2090" s="2206"/>
      <c r="DSA2090" s="2206"/>
      <c r="DSB2090" s="2206"/>
      <c r="DSC2090" s="2206"/>
      <c r="DSD2090" s="2206"/>
      <c r="DSE2090" s="2206"/>
      <c r="DSF2090" s="2206"/>
      <c r="DSG2090" s="2206"/>
      <c r="DSH2090" s="2206"/>
      <c r="DSI2090" s="2206"/>
      <c r="DSJ2090" s="2206"/>
      <c r="DSK2090" s="2206"/>
      <c r="DSL2090" s="2206"/>
      <c r="DSM2090" s="2206"/>
      <c r="DSN2090" s="2206"/>
      <c r="DSO2090" s="2206"/>
      <c r="DSP2090" s="2206"/>
      <c r="DSQ2090" s="2206"/>
      <c r="DSR2090" s="2206"/>
      <c r="DSS2090" s="2206"/>
      <c r="DST2090" s="2206"/>
      <c r="DSU2090" s="2206"/>
      <c r="DSV2090" s="2206"/>
      <c r="DSW2090" s="2206"/>
      <c r="DSX2090" s="2206"/>
      <c r="DSY2090" s="2206"/>
      <c r="DSZ2090" s="2206"/>
      <c r="DTA2090" s="2206"/>
      <c r="DTB2090" s="2206"/>
      <c r="DTC2090" s="2206"/>
      <c r="DTD2090" s="2206"/>
      <c r="DTE2090" s="2206"/>
      <c r="DTF2090" s="2206"/>
      <c r="DTG2090" s="2206"/>
      <c r="DTH2090" s="2206"/>
      <c r="DTI2090" s="2206"/>
      <c r="DTJ2090" s="2206"/>
      <c r="DTK2090" s="2206"/>
      <c r="DTL2090" s="2206"/>
      <c r="DTM2090" s="2206"/>
      <c r="DTN2090" s="2206"/>
      <c r="DTO2090" s="2206"/>
      <c r="DTP2090" s="2206"/>
      <c r="DTQ2090" s="2206"/>
      <c r="DTR2090" s="2206"/>
      <c r="DTS2090" s="2206"/>
      <c r="DTT2090" s="2206"/>
      <c r="DTU2090" s="2206"/>
      <c r="DTV2090" s="2206"/>
      <c r="DTW2090" s="2206"/>
      <c r="DTX2090" s="2206"/>
      <c r="DTY2090" s="2206"/>
      <c r="DTZ2090" s="2206"/>
      <c r="DUA2090" s="2206"/>
      <c r="DUB2090" s="2206"/>
      <c r="DUC2090" s="2206"/>
      <c r="DUD2090" s="2206"/>
      <c r="DUE2090" s="2206"/>
      <c r="DUF2090" s="2206"/>
      <c r="DUG2090" s="2206"/>
      <c r="DUH2090" s="2206"/>
      <c r="DUI2090" s="2206"/>
      <c r="DUJ2090" s="2206"/>
      <c r="DUK2090" s="2206"/>
      <c r="DUL2090" s="2206"/>
      <c r="DUM2090" s="2206"/>
      <c r="DUN2090" s="2206"/>
      <c r="DUO2090" s="2206"/>
      <c r="DUP2090" s="2206"/>
      <c r="DUQ2090" s="2206"/>
      <c r="DUR2090" s="2206"/>
      <c r="DUS2090" s="2206"/>
      <c r="DUT2090" s="2206"/>
      <c r="DUU2090" s="2206"/>
      <c r="DUV2090" s="2206"/>
      <c r="DUW2090" s="2206"/>
      <c r="DUX2090" s="2206"/>
      <c r="DUY2090" s="2206"/>
      <c r="DUZ2090" s="2206"/>
      <c r="DVA2090" s="2206"/>
      <c r="DVB2090" s="2206"/>
      <c r="DVC2090" s="2206"/>
      <c r="DVD2090" s="2206"/>
      <c r="DVE2090" s="2206"/>
      <c r="DVF2090" s="2206"/>
      <c r="DVG2090" s="2206"/>
      <c r="DVH2090" s="2206"/>
      <c r="DVI2090" s="2206"/>
      <c r="DVJ2090" s="2206"/>
      <c r="DVK2090" s="2206"/>
      <c r="DVL2090" s="2206"/>
      <c r="DVM2090" s="2206"/>
      <c r="DVN2090" s="2206"/>
      <c r="DVO2090" s="2206"/>
      <c r="DVP2090" s="2206"/>
      <c r="DVQ2090" s="2206"/>
      <c r="DVR2090" s="2206"/>
      <c r="DVS2090" s="2206"/>
      <c r="DVT2090" s="2206"/>
      <c r="DVU2090" s="2206"/>
      <c r="DVV2090" s="2206"/>
      <c r="DVW2090" s="2206"/>
      <c r="DVX2090" s="2206"/>
      <c r="DVY2090" s="2206"/>
      <c r="DVZ2090" s="2206"/>
      <c r="DWA2090" s="2206"/>
      <c r="DWB2090" s="2206"/>
      <c r="DWC2090" s="2206"/>
      <c r="DWD2090" s="2206"/>
      <c r="DWE2090" s="2206"/>
      <c r="DWF2090" s="2206"/>
      <c r="DWG2090" s="2206"/>
      <c r="DWH2090" s="2206"/>
      <c r="DWI2090" s="2206"/>
      <c r="DWJ2090" s="2206"/>
      <c r="DWK2090" s="2206"/>
      <c r="DWL2090" s="2206"/>
      <c r="DWM2090" s="2206"/>
      <c r="DWN2090" s="2206"/>
      <c r="DWO2090" s="2206"/>
      <c r="DWP2090" s="2206"/>
      <c r="DWQ2090" s="2206"/>
      <c r="DWR2090" s="2206"/>
      <c r="DWS2090" s="2206"/>
      <c r="DWT2090" s="2206"/>
      <c r="DWU2090" s="2206"/>
      <c r="DWV2090" s="2206"/>
      <c r="DWW2090" s="2206"/>
      <c r="DWX2090" s="2206"/>
      <c r="DWY2090" s="2206"/>
      <c r="DWZ2090" s="2206"/>
      <c r="DXA2090" s="2206"/>
      <c r="DXB2090" s="2206"/>
      <c r="DXC2090" s="2206"/>
      <c r="DXD2090" s="2206"/>
      <c r="DXE2090" s="2206"/>
      <c r="DXF2090" s="2206"/>
      <c r="DXG2090" s="2206"/>
      <c r="DXH2090" s="2206"/>
      <c r="DXI2090" s="2206"/>
      <c r="DXJ2090" s="2206"/>
      <c r="DXK2090" s="2206"/>
      <c r="DXL2090" s="2206"/>
      <c r="DXM2090" s="2206"/>
      <c r="DXN2090" s="2206"/>
      <c r="DXO2090" s="2206"/>
      <c r="DXP2090" s="2206"/>
      <c r="DXQ2090" s="2206"/>
      <c r="DXR2090" s="2206"/>
      <c r="DXS2090" s="2206"/>
      <c r="DXT2090" s="2206"/>
      <c r="DXU2090" s="2206"/>
      <c r="DXV2090" s="2206"/>
      <c r="DXW2090" s="2206"/>
      <c r="DXX2090" s="2206"/>
      <c r="DXY2090" s="2206"/>
      <c r="DXZ2090" s="2206"/>
      <c r="DYA2090" s="2206"/>
      <c r="DYB2090" s="2206"/>
      <c r="DYC2090" s="2206"/>
      <c r="DYD2090" s="2206"/>
      <c r="DYE2090" s="2206"/>
      <c r="DYF2090" s="2206"/>
      <c r="DYG2090" s="2206"/>
      <c r="DYH2090" s="2206"/>
      <c r="DYI2090" s="2206"/>
      <c r="DYJ2090" s="2206"/>
      <c r="DYK2090" s="2206"/>
      <c r="DYL2090" s="2206"/>
      <c r="DYM2090" s="2206"/>
      <c r="DYN2090" s="2206"/>
      <c r="DYO2090" s="2206"/>
      <c r="DYP2090" s="2206"/>
      <c r="DYQ2090" s="2206"/>
      <c r="DYR2090" s="2206"/>
      <c r="DYS2090" s="2206"/>
      <c r="DYT2090" s="2206"/>
      <c r="DYU2090" s="2206"/>
      <c r="DYV2090" s="2206"/>
      <c r="DYW2090" s="2206"/>
      <c r="DYX2090" s="2206"/>
      <c r="DYY2090" s="2206"/>
      <c r="DYZ2090" s="2206"/>
      <c r="DZA2090" s="2206"/>
      <c r="DZB2090" s="2206"/>
      <c r="DZC2090" s="2206"/>
      <c r="DZD2090" s="2206"/>
      <c r="DZE2090" s="2206"/>
      <c r="DZF2090" s="2206"/>
      <c r="DZG2090" s="2206"/>
      <c r="DZH2090" s="2206"/>
      <c r="DZI2090" s="2206"/>
      <c r="DZJ2090" s="2206"/>
      <c r="DZK2090" s="2206"/>
      <c r="DZL2090" s="2206"/>
      <c r="DZM2090" s="2206"/>
      <c r="DZN2090" s="2206"/>
      <c r="DZO2090" s="2206"/>
      <c r="DZP2090" s="2206"/>
      <c r="DZQ2090" s="2206"/>
      <c r="DZR2090" s="2206"/>
      <c r="DZS2090" s="2206"/>
      <c r="DZT2090" s="2206"/>
      <c r="DZU2090" s="2206"/>
      <c r="DZV2090" s="2206"/>
      <c r="DZW2090" s="2206"/>
      <c r="DZX2090" s="2206"/>
      <c r="DZY2090" s="2206"/>
      <c r="DZZ2090" s="2206"/>
      <c r="EAA2090" s="2206"/>
      <c r="EAB2090" s="2206"/>
      <c r="EAC2090" s="2206"/>
      <c r="EAD2090" s="2206"/>
      <c r="EAE2090" s="2206"/>
      <c r="EAF2090" s="2206"/>
      <c r="EAG2090" s="2206"/>
      <c r="EAH2090" s="2206"/>
      <c r="EAI2090" s="2206"/>
      <c r="EAJ2090" s="2206"/>
      <c r="EAK2090" s="2206"/>
      <c r="EAL2090" s="2206"/>
      <c r="EAM2090" s="2206"/>
      <c r="EAN2090" s="2206"/>
      <c r="EAO2090" s="2206"/>
      <c r="EAP2090" s="2206"/>
      <c r="EAQ2090" s="2206"/>
      <c r="EAR2090" s="2206"/>
      <c r="EAS2090" s="2206"/>
      <c r="EAT2090" s="2206"/>
      <c r="EAU2090" s="2206"/>
      <c r="EAV2090" s="2206"/>
      <c r="EAW2090" s="2206"/>
      <c r="EAX2090" s="2206"/>
      <c r="EAY2090" s="2206"/>
      <c r="EAZ2090" s="2206"/>
      <c r="EBA2090" s="2206"/>
      <c r="EBB2090" s="2206"/>
      <c r="EBC2090" s="2206"/>
      <c r="EBD2090" s="2206"/>
      <c r="EBE2090" s="2206"/>
      <c r="EBF2090" s="2206"/>
      <c r="EBG2090" s="2206"/>
      <c r="EBH2090" s="2206"/>
      <c r="EBI2090" s="2206"/>
      <c r="EBJ2090" s="2206"/>
      <c r="EBK2090" s="2206"/>
      <c r="EBL2090" s="2206"/>
      <c r="EBM2090" s="2206"/>
      <c r="EBN2090" s="2206"/>
      <c r="EBO2090" s="2206"/>
      <c r="EBP2090" s="2206"/>
      <c r="EBQ2090" s="2206"/>
      <c r="EBR2090" s="2206"/>
      <c r="EBS2090" s="2206"/>
      <c r="EBT2090" s="2206"/>
      <c r="EBU2090" s="2206"/>
      <c r="EBV2090" s="2206"/>
      <c r="EBW2090" s="2206"/>
      <c r="EBX2090" s="2206"/>
      <c r="EBY2090" s="2206"/>
      <c r="EBZ2090" s="2206"/>
      <c r="ECA2090" s="2206"/>
      <c r="ECB2090" s="2206"/>
      <c r="ECC2090" s="2206"/>
      <c r="ECD2090" s="2206"/>
      <c r="ECE2090" s="2206"/>
      <c r="ECF2090" s="2206"/>
      <c r="ECG2090" s="2206"/>
      <c r="ECH2090" s="2206"/>
      <c r="ECI2090" s="2206"/>
      <c r="ECJ2090" s="2206"/>
      <c r="ECK2090" s="2206"/>
      <c r="ECL2090" s="2206"/>
      <c r="ECM2090" s="2206"/>
      <c r="ECN2090" s="2206"/>
      <c r="ECO2090" s="2206"/>
      <c r="ECP2090" s="2206"/>
      <c r="ECQ2090" s="2206"/>
      <c r="ECR2090" s="2206"/>
      <c r="ECS2090" s="2206"/>
      <c r="ECT2090" s="2206"/>
      <c r="ECU2090" s="2206"/>
      <c r="ECV2090" s="2206"/>
      <c r="ECW2090" s="2206"/>
      <c r="ECX2090" s="2206"/>
      <c r="ECY2090" s="2206"/>
      <c r="ECZ2090" s="2206"/>
      <c r="EDA2090" s="2206"/>
      <c r="EDB2090" s="2206"/>
      <c r="EDC2090" s="2206"/>
      <c r="EDD2090" s="2206"/>
      <c r="EDE2090" s="2206"/>
      <c r="EDF2090" s="2206"/>
      <c r="EDG2090" s="2206"/>
      <c r="EDH2090" s="2206"/>
      <c r="EDI2090" s="2206"/>
      <c r="EDJ2090" s="2206"/>
      <c r="EDK2090" s="2206"/>
      <c r="EDL2090" s="2206"/>
      <c r="EDM2090" s="2206"/>
      <c r="EDN2090" s="2206"/>
      <c r="EDO2090" s="2206"/>
      <c r="EDP2090" s="2206"/>
      <c r="EDQ2090" s="2206"/>
      <c r="EDR2090" s="2206"/>
      <c r="EDS2090" s="2206"/>
      <c r="EDT2090" s="2206"/>
      <c r="EDU2090" s="2206"/>
      <c r="EDV2090" s="2206"/>
      <c r="EDW2090" s="2206"/>
      <c r="EDX2090" s="2206"/>
      <c r="EDY2090" s="2206"/>
      <c r="EDZ2090" s="2206"/>
      <c r="EEA2090" s="2206"/>
      <c r="EEB2090" s="2206"/>
      <c r="EEC2090" s="2206"/>
      <c r="EED2090" s="2206"/>
      <c r="EEE2090" s="2206"/>
      <c r="EEF2090" s="2206"/>
      <c r="EEG2090" s="2206"/>
      <c r="EEH2090" s="2206"/>
      <c r="EEI2090" s="2206"/>
      <c r="EEJ2090" s="2206"/>
      <c r="EEK2090" s="2206"/>
      <c r="EEL2090" s="2206"/>
      <c r="EEM2090" s="2206"/>
      <c r="EEN2090" s="2206"/>
      <c r="EEO2090" s="2206"/>
      <c r="EEP2090" s="2206"/>
      <c r="EEQ2090" s="2206"/>
      <c r="EER2090" s="2206"/>
      <c r="EES2090" s="2206"/>
      <c r="EET2090" s="2206"/>
      <c r="EEU2090" s="2206"/>
      <c r="EEV2090" s="2206"/>
      <c r="EEW2090" s="2206"/>
      <c r="EEX2090" s="2206"/>
      <c r="EEY2090" s="2206"/>
      <c r="EEZ2090" s="2206"/>
      <c r="EFA2090" s="2206"/>
      <c r="EFB2090" s="2206"/>
      <c r="EFC2090" s="2206"/>
      <c r="EFD2090" s="2206"/>
      <c r="EFE2090" s="2206"/>
      <c r="EFF2090" s="2206"/>
      <c r="EFG2090" s="2206"/>
      <c r="EFH2090" s="2206"/>
      <c r="EFI2090" s="2206"/>
      <c r="EFJ2090" s="2206"/>
      <c r="EFK2090" s="2206"/>
      <c r="EFL2090" s="2206"/>
      <c r="EFM2090" s="2206"/>
      <c r="EFN2090" s="2206"/>
      <c r="EFO2090" s="2206"/>
      <c r="EFP2090" s="2206"/>
      <c r="EFQ2090" s="2206"/>
      <c r="EFR2090" s="2206"/>
      <c r="EFS2090" s="2206"/>
      <c r="EFT2090" s="2206"/>
      <c r="EFU2090" s="2206"/>
      <c r="EFV2090" s="2206"/>
      <c r="EFW2090" s="2206"/>
      <c r="EFX2090" s="2206"/>
      <c r="EFY2090" s="2206"/>
      <c r="EFZ2090" s="2206"/>
      <c r="EGA2090" s="2206"/>
      <c r="EGB2090" s="2206"/>
      <c r="EGC2090" s="2206"/>
      <c r="EGD2090" s="2206"/>
      <c r="EGE2090" s="2206"/>
      <c r="EGF2090" s="2206"/>
      <c r="EGG2090" s="2206"/>
      <c r="EGH2090" s="2206"/>
      <c r="EGI2090" s="2206"/>
      <c r="EGJ2090" s="2206"/>
      <c r="EGK2090" s="2206"/>
      <c r="EGL2090" s="2206"/>
      <c r="EGM2090" s="2206"/>
      <c r="EGN2090" s="2206"/>
      <c r="EGO2090" s="2206"/>
      <c r="EGP2090" s="2206"/>
      <c r="EGQ2090" s="2206"/>
      <c r="EGR2090" s="2206"/>
      <c r="EGS2090" s="2206"/>
      <c r="EGT2090" s="2206"/>
      <c r="EGU2090" s="2206"/>
      <c r="EGV2090" s="2206"/>
      <c r="EGW2090" s="2206"/>
      <c r="EGX2090" s="2206"/>
      <c r="EGY2090" s="2206"/>
      <c r="EGZ2090" s="2206"/>
      <c r="EHA2090" s="2206"/>
      <c r="EHB2090" s="2206"/>
      <c r="EHC2090" s="2206"/>
      <c r="EHD2090" s="2206"/>
      <c r="EHE2090" s="2206"/>
      <c r="EHF2090" s="2206"/>
      <c r="EHG2090" s="2206"/>
      <c r="EHH2090" s="2206"/>
      <c r="EHI2090" s="2206"/>
      <c r="EHJ2090" s="2206"/>
      <c r="EHK2090" s="2206"/>
      <c r="EHL2090" s="2206"/>
      <c r="EHM2090" s="2206"/>
      <c r="EHN2090" s="2206"/>
      <c r="EHO2090" s="2206"/>
      <c r="EHP2090" s="2206"/>
      <c r="EHQ2090" s="2206"/>
      <c r="EHR2090" s="2206"/>
      <c r="EHS2090" s="2206"/>
      <c r="EHT2090" s="2206"/>
      <c r="EHU2090" s="2206"/>
      <c r="EHV2090" s="2206"/>
      <c r="EHW2090" s="2206"/>
      <c r="EHX2090" s="2206"/>
      <c r="EHY2090" s="2206"/>
      <c r="EHZ2090" s="2206"/>
      <c r="EIA2090" s="2206"/>
      <c r="EIB2090" s="2206"/>
      <c r="EIC2090" s="2206"/>
      <c r="EID2090" s="2206"/>
      <c r="EIE2090" s="2206"/>
      <c r="EIF2090" s="2206"/>
      <c r="EIG2090" s="2206"/>
      <c r="EIH2090" s="2206"/>
      <c r="EII2090" s="2206"/>
      <c r="EIJ2090" s="2206"/>
      <c r="EIK2090" s="2206"/>
      <c r="EIL2090" s="2206"/>
      <c r="EIM2090" s="2206"/>
      <c r="EIN2090" s="2206"/>
      <c r="EIO2090" s="2206"/>
      <c r="EIP2090" s="2206"/>
      <c r="EIQ2090" s="2206"/>
      <c r="EIR2090" s="2206"/>
      <c r="EIS2090" s="2206"/>
      <c r="EIT2090" s="2206"/>
      <c r="EIU2090" s="2206"/>
      <c r="EIV2090" s="2206"/>
      <c r="EIW2090" s="2206"/>
      <c r="EIX2090" s="2206"/>
      <c r="EIY2090" s="2206"/>
      <c r="EIZ2090" s="2206"/>
      <c r="EJA2090" s="2206"/>
      <c r="EJB2090" s="2206"/>
      <c r="EJC2090" s="2206"/>
      <c r="EJD2090" s="2206"/>
      <c r="EJE2090" s="2206"/>
      <c r="EJF2090" s="2206"/>
      <c r="EJG2090" s="2206"/>
      <c r="EJH2090" s="2206"/>
      <c r="EJI2090" s="2206"/>
      <c r="EJJ2090" s="2206"/>
      <c r="EJK2090" s="2206"/>
      <c r="EJL2090" s="2206"/>
      <c r="EJM2090" s="2206"/>
      <c r="EJN2090" s="2206"/>
      <c r="EJO2090" s="2206"/>
      <c r="EJP2090" s="2206"/>
      <c r="EJQ2090" s="2206"/>
      <c r="EJR2090" s="2206"/>
      <c r="EJS2090" s="2206"/>
      <c r="EJT2090" s="2206"/>
      <c r="EJU2090" s="2206"/>
      <c r="EJV2090" s="2206"/>
      <c r="EJW2090" s="2206"/>
      <c r="EJX2090" s="2206"/>
      <c r="EJY2090" s="2206"/>
      <c r="EJZ2090" s="2206"/>
      <c r="EKA2090" s="2206"/>
      <c r="EKB2090" s="2206"/>
      <c r="EKC2090" s="2206"/>
      <c r="EKD2090" s="2206"/>
      <c r="EKE2090" s="2206"/>
      <c r="EKF2090" s="2206"/>
      <c r="EKG2090" s="2206"/>
      <c r="EKH2090" s="2206"/>
      <c r="EKI2090" s="2206"/>
      <c r="EKJ2090" s="2206"/>
      <c r="EKK2090" s="2206"/>
      <c r="EKL2090" s="2206"/>
      <c r="EKM2090" s="2206"/>
      <c r="EKN2090" s="2206"/>
      <c r="EKO2090" s="2206"/>
      <c r="EKP2090" s="2206"/>
      <c r="EKQ2090" s="2206"/>
      <c r="EKR2090" s="2206"/>
      <c r="EKS2090" s="2206"/>
      <c r="EKT2090" s="2206"/>
      <c r="EKU2090" s="2206"/>
      <c r="EKV2090" s="2206"/>
      <c r="EKW2090" s="2206"/>
      <c r="EKX2090" s="2206"/>
      <c r="EKY2090" s="2206"/>
      <c r="EKZ2090" s="2206"/>
      <c r="ELA2090" s="2206"/>
      <c r="ELB2090" s="2206"/>
      <c r="ELC2090" s="2206"/>
      <c r="ELD2090" s="2206"/>
      <c r="ELE2090" s="2206"/>
      <c r="ELF2090" s="2206"/>
      <c r="ELG2090" s="2206"/>
      <c r="ELH2090" s="2206"/>
      <c r="ELI2090" s="2206"/>
      <c r="ELJ2090" s="2206"/>
      <c r="ELK2090" s="2206"/>
      <c r="ELL2090" s="2206"/>
      <c r="ELM2090" s="2206"/>
      <c r="ELN2090" s="2206"/>
      <c r="ELO2090" s="2206"/>
      <c r="ELP2090" s="2206"/>
      <c r="ELQ2090" s="2206"/>
      <c r="ELR2090" s="2206"/>
      <c r="ELS2090" s="2206"/>
      <c r="ELT2090" s="2206"/>
      <c r="ELU2090" s="2206"/>
      <c r="ELV2090" s="2206"/>
      <c r="ELW2090" s="2206"/>
      <c r="ELX2090" s="2206"/>
      <c r="ELY2090" s="2206"/>
      <c r="ELZ2090" s="2206"/>
      <c r="EMA2090" s="2206"/>
      <c r="EMB2090" s="2206"/>
      <c r="EMC2090" s="2206"/>
      <c r="EMD2090" s="2206"/>
      <c r="EME2090" s="2206"/>
      <c r="EMF2090" s="2206"/>
      <c r="EMG2090" s="2206"/>
      <c r="EMH2090" s="2206"/>
      <c r="EMI2090" s="2206"/>
      <c r="EMJ2090" s="2206"/>
      <c r="EMK2090" s="2206"/>
      <c r="EML2090" s="2206"/>
      <c r="EMM2090" s="2206"/>
      <c r="EMN2090" s="2206"/>
      <c r="EMO2090" s="2206"/>
      <c r="EMP2090" s="2206"/>
      <c r="EMQ2090" s="2206"/>
      <c r="EMR2090" s="2206"/>
      <c r="EMS2090" s="2206"/>
      <c r="EMT2090" s="2206"/>
      <c r="EMU2090" s="2206"/>
      <c r="EMV2090" s="2206"/>
      <c r="EMW2090" s="2206"/>
      <c r="EMX2090" s="2206"/>
      <c r="EMY2090" s="2206"/>
      <c r="EMZ2090" s="2206"/>
      <c r="ENA2090" s="2206"/>
      <c r="ENB2090" s="2206"/>
      <c r="ENC2090" s="2206"/>
      <c r="END2090" s="2206"/>
      <c r="ENE2090" s="2206"/>
      <c r="ENF2090" s="2206"/>
      <c r="ENG2090" s="2206"/>
      <c r="ENH2090" s="2206"/>
      <c r="ENI2090" s="2206"/>
      <c r="ENJ2090" s="2206"/>
      <c r="ENK2090" s="2206"/>
      <c r="ENL2090" s="2206"/>
      <c r="ENM2090" s="2206"/>
      <c r="ENN2090" s="2206"/>
      <c r="ENO2090" s="2206"/>
      <c r="ENP2090" s="2206"/>
      <c r="ENQ2090" s="2206"/>
      <c r="ENR2090" s="2206"/>
      <c r="ENS2090" s="2206"/>
      <c r="ENT2090" s="2206"/>
      <c r="ENU2090" s="2206"/>
      <c r="ENV2090" s="2206"/>
      <c r="ENW2090" s="2206"/>
      <c r="ENX2090" s="2206"/>
      <c r="ENY2090" s="2206"/>
      <c r="ENZ2090" s="2206"/>
      <c r="EOA2090" s="2206"/>
      <c r="EOB2090" s="2206"/>
      <c r="EOC2090" s="2206"/>
      <c r="EOD2090" s="2206"/>
      <c r="EOE2090" s="2206"/>
      <c r="EOF2090" s="2206"/>
      <c r="EOG2090" s="2206"/>
      <c r="EOH2090" s="2206"/>
      <c r="EOI2090" s="2206"/>
      <c r="EOJ2090" s="2206"/>
      <c r="EOK2090" s="2206"/>
      <c r="EOL2090" s="2206"/>
      <c r="EOM2090" s="2206"/>
      <c r="EON2090" s="2206"/>
      <c r="EOO2090" s="2206"/>
      <c r="EOP2090" s="2206"/>
      <c r="EOQ2090" s="2206"/>
      <c r="EOR2090" s="2206"/>
      <c r="EOS2090" s="2206"/>
      <c r="EOT2090" s="2206"/>
      <c r="EOU2090" s="2206"/>
      <c r="EOV2090" s="2206"/>
      <c r="EOW2090" s="2206"/>
      <c r="EOX2090" s="2206"/>
      <c r="EOY2090" s="2206"/>
      <c r="EOZ2090" s="2206"/>
      <c r="EPA2090" s="2206"/>
      <c r="EPB2090" s="2206"/>
      <c r="EPC2090" s="2206"/>
      <c r="EPD2090" s="2206"/>
      <c r="EPE2090" s="2206"/>
      <c r="EPF2090" s="2206"/>
      <c r="EPG2090" s="2206"/>
      <c r="EPH2090" s="2206"/>
      <c r="EPI2090" s="2206"/>
      <c r="EPJ2090" s="2206"/>
      <c r="EPK2090" s="2206"/>
      <c r="EPL2090" s="2206"/>
      <c r="EPM2090" s="2206"/>
      <c r="EPN2090" s="2206"/>
      <c r="EPO2090" s="2206"/>
      <c r="EPP2090" s="2206"/>
      <c r="EPQ2090" s="2206"/>
      <c r="EPR2090" s="2206"/>
      <c r="EPS2090" s="2206"/>
      <c r="EPT2090" s="2206"/>
      <c r="EPU2090" s="2206"/>
      <c r="EPV2090" s="2206"/>
      <c r="EPW2090" s="2206"/>
      <c r="EPX2090" s="2206"/>
      <c r="EPY2090" s="2206"/>
      <c r="EPZ2090" s="2206"/>
      <c r="EQA2090" s="2206"/>
      <c r="EQB2090" s="2206"/>
      <c r="EQC2090" s="2206"/>
      <c r="EQD2090" s="2206"/>
      <c r="EQE2090" s="2206"/>
      <c r="EQF2090" s="2206"/>
      <c r="EQG2090" s="2206"/>
      <c r="EQH2090" s="2206"/>
      <c r="EQI2090" s="2206"/>
      <c r="EQJ2090" s="2206"/>
      <c r="EQK2090" s="2206"/>
      <c r="EQL2090" s="2206"/>
      <c r="EQM2090" s="2206"/>
      <c r="EQN2090" s="2206"/>
      <c r="EQO2090" s="2206"/>
      <c r="EQP2090" s="2206"/>
      <c r="EQQ2090" s="2206"/>
      <c r="EQR2090" s="2206"/>
      <c r="EQS2090" s="2206"/>
      <c r="EQT2090" s="2206"/>
      <c r="EQU2090" s="2206"/>
      <c r="EQV2090" s="2206"/>
      <c r="EQW2090" s="2206"/>
      <c r="EQX2090" s="2206"/>
      <c r="EQY2090" s="2206"/>
      <c r="EQZ2090" s="2206"/>
      <c r="ERA2090" s="2206"/>
      <c r="ERB2090" s="2206"/>
      <c r="ERC2090" s="2206"/>
      <c r="ERD2090" s="2206"/>
      <c r="ERE2090" s="2206"/>
      <c r="ERF2090" s="2206"/>
      <c r="ERG2090" s="2206"/>
      <c r="ERH2090" s="2206"/>
      <c r="ERI2090" s="2206"/>
      <c r="ERJ2090" s="2206"/>
      <c r="ERK2090" s="2206"/>
      <c r="ERL2090" s="2206"/>
      <c r="ERM2090" s="2206"/>
      <c r="ERN2090" s="2206"/>
      <c r="ERO2090" s="2206"/>
      <c r="ERP2090" s="2206"/>
      <c r="ERQ2090" s="2206"/>
      <c r="ERR2090" s="2206"/>
      <c r="ERS2090" s="2206"/>
      <c r="ERT2090" s="2206"/>
      <c r="ERU2090" s="2206"/>
      <c r="ERV2090" s="2206"/>
      <c r="ERW2090" s="2206"/>
      <c r="ERX2090" s="2206"/>
      <c r="ERY2090" s="2206"/>
      <c r="ERZ2090" s="2206"/>
      <c r="ESA2090" s="2206"/>
      <c r="ESB2090" s="2206"/>
      <c r="ESC2090" s="2206"/>
      <c r="ESD2090" s="2206"/>
      <c r="ESE2090" s="2206"/>
      <c r="ESF2090" s="2206"/>
      <c r="ESG2090" s="2206"/>
      <c r="ESH2090" s="2206"/>
      <c r="ESI2090" s="2206"/>
      <c r="ESJ2090" s="2206"/>
      <c r="ESK2090" s="2206"/>
      <c r="ESL2090" s="2206"/>
      <c r="ESM2090" s="2206"/>
      <c r="ESN2090" s="2206"/>
      <c r="ESO2090" s="2206"/>
      <c r="ESP2090" s="2206"/>
      <c r="ESQ2090" s="2206"/>
      <c r="ESR2090" s="2206"/>
      <c r="ESS2090" s="2206"/>
      <c r="EST2090" s="2206"/>
      <c r="ESU2090" s="2206"/>
      <c r="ESV2090" s="2206"/>
      <c r="ESW2090" s="2206"/>
      <c r="ESX2090" s="2206"/>
      <c r="ESY2090" s="2206"/>
      <c r="ESZ2090" s="2206"/>
      <c r="ETA2090" s="2206"/>
      <c r="ETB2090" s="2206"/>
      <c r="ETC2090" s="2206"/>
      <c r="ETD2090" s="2206"/>
      <c r="ETE2090" s="2206"/>
      <c r="ETF2090" s="2206"/>
      <c r="ETG2090" s="2206"/>
      <c r="ETH2090" s="2206"/>
      <c r="ETI2090" s="2206"/>
      <c r="ETJ2090" s="2206"/>
      <c r="ETK2090" s="2206"/>
      <c r="ETL2090" s="2206"/>
      <c r="ETM2090" s="2206"/>
      <c r="ETN2090" s="2206"/>
      <c r="ETO2090" s="2206"/>
      <c r="ETP2090" s="2206"/>
      <c r="ETQ2090" s="2206"/>
      <c r="ETR2090" s="2206"/>
      <c r="ETS2090" s="2206"/>
      <c r="ETT2090" s="2206"/>
      <c r="ETU2090" s="2206"/>
      <c r="ETV2090" s="2206"/>
      <c r="ETW2090" s="2206"/>
      <c r="ETX2090" s="2206"/>
      <c r="ETY2090" s="2206"/>
      <c r="ETZ2090" s="2206"/>
      <c r="EUA2090" s="2206"/>
      <c r="EUB2090" s="2206"/>
      <c r="EUC2090" s="2206"/>
      <c r="EUD2090" s="2206"/>
      <c r="EUE2090" s="2206"/>
      <c r="EUF2090" s="2206"/>
      <c r="EUG2090" s="2206"/>
      <c r="EUH2090" s="2206"/>
      <c r="EUI2090" s="2206"/>
      <c r="EUJ2090" s="2206"/>
      <c r="EUK2090" s="2206"/>
      <c r="EUL2090" s="2206"/>
      <c r="EUM2090" s="2206"/>
      <c r="EUN2090" s="2206"/>
      <c r="EUO2090" s="2206"/>
      <c r="EUP2090" s="2206"/>
      <c r="EUQ2090" s="2206"/>
      <c r="EUR2090" s="2206"/>
      <c r="EUS2090" s="2206"/>
      <c r="EUT2090" s="2206"/>
      <c r="EUU2090" s="2206"/>
      <c r="EUV2090" s="2206"/>
      <c r="EUW2090" s="2206"/>
      <c r="EUX2090" s="2206"/>
      <c r="EUY2090" s="2206"/>
      <c r="EUZ2090" s="2206"/>
      <c r="EVA2090" s="2206"/>
      <c r="EVB2090" s="2206"/>
      <c r="EVC2090" s="2206"/>
      <c r="EVD2090" s="2206"/>
      <c r="EVE2090" s="2206"/>
      <c r="EVF2090" s="2206"/>
      <c r="EVG2090" s="2206"/>
      <c r="EVH2090" s="2206"/>
      <c r="EVI2090" s="2206"/>
      <c r="EVJ2090" s="2206"/>
      <c r="EVK2090" s="2206"/>
      <c r="EVL2090" s="2206"/>
      <c r="EVM2090" s="2206"/>
      <c r="EVN2090" s="2206"/>
      <c r="EVO2090" s="2206"/>
      <c r="EVP2090" s="2206"/>
      <c r="EVQ2090" s="2206"/>
      <c r="EVR2090" s="2206"/>
      <c r="EVS2090" s="2206"/>
      <c r="EVT2090" s="2206"/>
      <c r="EVU2090" s="2206"/>
      <c r="EVV2090" s="2206"/>
      <c r="EVW2090" s="2206"/>
      <c r="EVX2090" s="2206"/>
      <c r="EVY2090" s="2206"/>
      <c r="EVZ2090" s="2206"/>
      <c r="EWA2090" s="2206"/>
      <c r="EWB2090" s="2206"/>
      <c r="EWC2090" s="2206"/>
      <c r="EWD2090" s="2206"/>
      <c r="EWE2090" s="2206"/>
      <c r="EWF2090" s="2206"/>
      <c r="EWG2090" s="2206"/>
      <c r="EWH2090" s="2206"/>
      <c r="EWI2090" s="2206"/>
      <c r="EWJ2090" s="2206"/>
      <c r="EWK2090" s="2206"/>
      <c r="EWL2090" s="2206"/>
      <c r="EWM2090" s="2206"/>
      <c r="EWN2090" s="2206"/>
      <c r="EWO2090" s="2206"/>
      <c r="EWP2090" s="2206"/>
      <c r="EWQ2090" s="2206"/>
      <c r="EWR2090" s="2206"/>
      <c r="EWS2090" s="2206"/>
      <c r="EWT2090" s="2206"/>
      <c r="EWU2090" s="2206"/>
      <c r="EWV2090" s="2206"/>
      <c r="EWW2090" s="2206"/>
      <c r="EWX2090" s="2206"/>
      <c r="EWY2090" s="2206"/>
      <c r="EWZ2090" s="2206"/>
      <c r="EXA2090" s="2206"/>
      <c r="EXB2090" s="2206"/>
      <c r="EXC2090" s="2206"/>
      <c r="EXD2090" s="2206"/>
      <c r="EXE2090" s="2206"/>
      <c r="EXF2090" s="2206"/>
      <c r="EXG2090" s="2206"/>
      <c r="EXH2090" s="2206"/>
      <c r="EXI2090" s="2206"/>
      <c r="EXJ2090" s="2206"/>
      <c r="EXK2090" s="2206"/>
      <c r="EXL2090" s="2206"/>
      <c r="EXM2090" s="2206"/>
      <c r="EXN2090" s="2206"/>
      <c r="EXO2090" s="2206"/>
      <c r="EXP2090" s="2206"/>
      <c r="EXQ2090" s="2206"/>
      <c r="EXR2090" s="2206"/>
      <c r="EXS2090" s="2206"/>
      <c r="EXT2090" s="2206"/>
      <c r="EXU2090" s="2206"/>
      <c r="EXV2090" s="2206"/>
      <c r="EXW2090" s="2206"/>
      <c r="EXX2090" s="2206"/>
      <c r="EXY2090" s="2206"/>
      <c r="EXZ2090" s="2206"/>
      <c r="EYA2090" s="2206"/>
      <c r="EYB2090" s="2206"/>
      <c r="EYC2090" s="2206"/>
      <c r="EYD2090" s="2206"/>
      <c r="EYE2090" s="2206"/>
      <c r="EYF2090" s="2206"/>
      <c r="EYG2090" s="2206"/>
      <c r="EYH2090" s="2206"/>
      <c r="EYI2090" s="2206"/>
      <c r="EYJ2090" s="2206"/>
      <c r="EYK2090" s="2206"/>
      <c r="EYL2090" s="2206"/>
      <c r="EYM2090" s="2206"/>
      <c r="EYN2090" s="2206"/>
      <c r="EYO2090" s="2206"/>
      <c r="EYP2090" s="2206"/>
      <c r="EYQ2090" s="2206"/>
      <c r="EYR2090" s="2206"/>
      <c r="EYS2090" s="2206"/>
      <c r="EYT2090" s="2206"/>
      <c r="EYU2090" s="2206"/>
      <c r="EYV2090" s="2206"/>
      <c r="EYW2090" s="2206"/>
      <c r="EYX2090" s="2206"/>
      <c r="EYY2090" s="2206"/>
      <c r="EYZ2090" s="2206"/>
      <c r="EZA2090" s="2206"/>
      <c r="EZB2090" s="2206"/>
      <c r="EZC2090" s="2206"/>
      <c r="EZD2090" s="2206"/>
      <c r="EZE2090" s="2206"/>
      <c r="EZF2090" s="2206"/>
      <c r="EZG2090" s="2206"/>
      <c r="EZH2090" s="2206"/>
      <c r="EZI2090" s="2206"/>
      <c r="EZJ2090" s="2206"/>
      <c r="EZK2090" s="2206"/>
      <c r="EZL2090" s="2206"/>
      <c r="EZM2090" s="2206"/>
      <c r="EZN2090" s="2206"/>
      <c r="EZO2090" s="2206"/>
      <c r="EZP2090" s="2206"/>
      <c r="EZQ2090" s="2206"/>
      <c r="EZR2090" s="2206"/>
      <c r="EZS2090" s="2206"/>
      <c r="EZT2090" s="2206"/>
      <c r="EZU2090" s="2206"/>
      <c r="EZV2090" s="2206"/>
      <c r="EZW2090" s="2206"/>
      <c r="EZX2090" s="2206"/>
      <c r="EZY2090" s="2206"/>
      <c r="EZZ2090" s="2206"/>
      <c r="FAA2090" s="2206"/>
      <c r="FAB2090" s="2206"/>
      <c r="FAC2090" s="2206"/>
      <c r="FAD2090" s="2206"/>
      <c r="FAE2090" s="2206"/>
      <c r="FAF2090" s="2206"/>
      <c r="FAG2090" s="2206"/>
      <c r="FAH2090" s="2206"/>
      <c r="FAI2090" s="2206"/>
      <c r="FAJ2090" s="2206"/>
      <c r="FAK2090" s="2206"/>
      <c r="FAL2090" s="2206"/>
      <c r="FAM2090" s="2206"/>
      <c r="FAN2090" s="2206"/>
      <c r="FAO2090" s="2206"/>
      <c r="FAP2090" s="2206"/>
      <c r="FAQ2090" s="2206"/>
      <c r="FAR2090" s="2206"/>
      <c r="FAS2090" s="2206"/>
      <c r="FAT2090" s="2206"/>
      <c r="FAU2090" s="2206"/>
      <c r="FAV2090" s="2206"/>
      <c r="FAW2090" s="2206"/>
      <c r="FAX2090" s="2206"/>
      <c r="FAY2090" s="2206"/>
      <c r="FAZ2090" s="2206"/>
      <c r="FBA2090" s="2206"/>
      <c r="FBB2090" s="2206"/>
      <c r="FBC2090" s="2206"/>
      <c r="FBD2090" s="2206"/>
      <c r="FBE2090" s="2206"/>
      <c r="FBF2090" s="2206"/>
      <c r="FBG2090" s="2206"/>
      <c r="FBH2090" s="2206"/>
      <c r="FBI2090" s="2206"/>
      <c r="FBJ2090" s="2206"/>
      <c r="FBK2090" s="2206"/>
      <c r="FBL2090" s="2206"/>
      <c r="FBM2090" s="2206"/>
      <c r="FBN2090" s="2206"/>
      <c r="FBO2090" s="2206"/>
      <c r="FBP2090" s="2206"/>
      <c r="FBQ2090" s="2206"/>
      <c r="FBR2090" s="2206"/>
      <c r="FBS2090" s="2206"/>
      <c r="FBT2090" s="2206"/>
      <c r="FBU2090" s="2206"/>
      <c r="FBV2090" s="2206"/>
      <c r="FBW2090" s="2206"/>
      <c r="FBX2090" s="2206"/>
      <c r="FBY2090" s="2206"/>
      <c r="FBZ2090" s="2206"/>
      <c r="FCA2090" s="2206"/>
      <c r="FCB2090" s="2206"/>
      <c r="FCC2090" s="2206"/>
      <c r="FCD2090" s="2206"/>
      <c r="FCE2090" s="2206"/>
      <c r="FCF2090" s="2206"/>
      <c r="FCG2090" s="2206"/>
      <c r="FCH2090" s="2206"/>
      <c r="FCI2090" s="2206"/>
      <c r="FCJ2090" s="2206"/>
      <c r="FCK2090" s="2206"/>
      <c r="FCL2090" s="2206"/>
      <c r="FCM2090" s="2206"/>
      <c r="FCN2090" s="2206"/>
      <c r="FCO2090" s="2206"/>
      <c r="FCP2090" s="2206"/>
      <c r="FCQ2090" s="2206"/>
      <c r="FCR2090" s="2206"/>
      <c r="FCS2090" s="2206"/>
      <c r="FCT2090" s="2206"/>
      <c r="FCU2090" s="2206"/>
      <c r="FCV2090" s="2206"/>
      <c r="FCW2090" s="2206"/>
      <c r="FCX2090" s="2206"/>
      <c r="FCY2090" s="2206"/>
      <c r="FCZ2090" s="2206"/>
      <c r="FDA2090" s="2206"/>
      <c r="FDB2090" s="2206"/>
      <c r="FDC2090" s="2206"/>
      <c r="FDD2090" s="2206"/>
      <c r="FDE2090" s="2206"/>
      <c r="FDF2090" s="2206"/>
      <c r="FDG2090" s="2206"/>
      <c r="FDH2090" s="2206"/>
      <c r="FDI2090" s="2206"/>
      <c r="FDJ2090" s="2206"/>
      <c r="FDK2090" s="2206"/>
      <c r="FDL2090" s="2206"/>
      <c r="FDM2090" s="2206"/>
      <c r="FDN2090" s="2206"/>
      <c r="FDO2090" s="2206"/>
      <c r="FDP2090" s="2206"/>
      <c r="FDQ2090" s="2206"/>
      <c r="FDR2090" s="2206"/>
      <c r="FDS2090" s="2206"/>
      <c r="FDT2090" s="2206"/>
      <c r="FDU2090" s="2206"/>
      <c r="FDV2090" s="2206"/>
      <c r="FDW2090" s="2206"/>
      <c r="FDX2090" s="2206"/>
      <c r="FDY2090" s="2206"/>
      <c r="FDZ2090" s="2206"/>
      <c r="FEA2090" s="2206"/>
      <c r="FEB2090" s="2206"/>
      <c r="FEC2090" s="2206"/>
      <c r="FED2090" s="2206"/>
      <c r="FEE2090" s="2206"/>
      <c r="FEF2090" s="2206"/>
      <c r="FEG2090" s="2206"/>
      <c r="FEH2090" s="2206"/>
      <c r="FEI2090" s="2206"/>
      <c r="FEJ2090" s="2206"/>
      <c r="FEK2090" s="2206"/>
      <c r="FEL2090" s="2206"/>
      <c r="FEM2090" s="2206"/>
      <c r="FEN2090" s="2206"/>
      <c r="FEO2090" s="2206"/>
      <c r="FEP2090" s="2206"/>
      <c r="FEQ2090" s="2206"/>
      <c r="FER2090" s="2206"/>
      <c r="FES2090" s="2206"/>
      <c r="FET2090" s="2206"/>
      <c r="FEU2090" s="2206"/>
      <c r="FEV2090" s="2206"/>
      <c r="FEW2090" s="2206"/>
      <c r="FEX2090" s="2206"/>
      <c r="FEY2090" s="2206"/>
      <c r="FEZ2090" s="2206"/>
      <c r="FFA2090" s="2206"/>
      <c r="FFB2090" s="2206"/>
      <c r="FFC2090" s="2206"/>
      <c r="FFD2090" s="2206"/>
      <c r="FFE2090" s="2206"/>
      <c r="FFF2090" s="2206"/>
      <c r="FFG2090" s="2206"/>
      <c r="FFH2090" s="2206"/>
      <c r="FFI2090" s="2206"/>
      <c r="FFJ2090" s="2206"/>
      <c r="FFK2090" s="2206"/>
      <c r="FFL2090" s="2206"/>
      <c r="FFM2090" s="2206"/>
      <c r="FFN2090" s="2206"/>
      <c r="FFO2090" s="2206"/>
      <c r="FFP2090" s="2206"/>
      <c r="FFQ2090" s="2206"/>
      <c r="FFR2090" s="2206"/>
      <c r="FFS2090" s="2206"/>
      <c r="FFT2090" s="2206"/>
      <c r="FFU2090" s="2206"/>
      <c r="FFV2090" s="2206"/>
      <c r="FFW2090" s="2206"/>
      <c r="FFX2090" s="2206"/>
      <c r="FFY2090" s="2206"/>
      <c r="FFZ2090" s="2206"/>
      <c r="FGA2090" s="2206"/>
      <c r="FGB2090" s="2206"/>
      <c r="FGC2090" s="2206"/>
      <c r="FGD2090" s="2206"/>
      <c r="FGE2090" s="2206"/>
      <c r="FGF2090" s="2206"/>
      <c r="FGG2090" s="2206"/>
      <c r="FGH2090" s="2206"/>
      <c r="FGI2090" s="2206"/>
      <c r="FGJ2090" s="2206"/>
      <c r="FGK2090" s="2206"/>
      <c r="FGL2090" s="2206"/>
      <c r="FGM2090" s="2206"/>
      <c r="FGN2090" s="2206"/>
      <c r="FGO2090" s="2206"/>
      <c r="FGP2090" s="2206"/>
      <c r="FGQ2090" s="2206"/>
      <c r="FGR2090" s="2206"/>
      <c r="FGS2090" s="2206"/>
      <c r="FGT2090" s="2206"/>
      <c r="FGU2090" s="2206"/>
      <c r="FGV2090" s="2206"/>
      <c r="FGW2090" s="2206"/>
      <c r="FGX2090" s="2206"/>
      <c r="FGY2090" s="2206"/>
      <c r="FGZ2090" s="2206"/>
      <c r="FHA2090" s="2206"/>
      <c r="FHB2090" s="2206"/>
      <c r="FHC2090" s="2206"/>
      <c r="FHD2090" s="2206"/>
      <c r="FHE2090" s="2206"/>
      <c r="FHF2090" s="2206"/>
      <c r="FHG2090" s="2206"/>
      <c r="FHH2090" s="2206"/>
      <c r="FHI2090" s="2206"/>
      <c r="FHJ2090" s="2206"/>
      <c r="FHK2090" s="2206"/>
      <c r="FHL2090" s="2206"/>
      <c r="FHM2090" s="2206"/>
      <c r="FHN2090" s="2206"/>
      <c r="FHO2090" s="2206"/>
      <c r="FHP2090" s="2206"/>
      <c r="FHQ2090" s="2206"/>
      <c r="FHR2090" s="2206"/>
      <c r="FHS2090" s="2206"/>
      <c r="FHT2090" s="2206"/>
      <c r="FHU2090" s="2206"/>
      <c r="FHV2090" s="2206"/>
      <c r="FHW2090" s="2206"/>
      <c r="FHX2090" s="2206"/>
      <c r="FHY2090" s="2206"/>
      <c r="FHZ2090" s="2206"/>
      <c r="FIA2090" s="2206"/>
      <c r="FIB2090" s="2206"/>
      <c r="FIC2090" s="2206"/>
      <c r="FID2090" s="2206"/>
      <c r="FIE2090" s="2206"/>
      <c r="FIF2090" s="2206"/>
      <c r="FIG2090" s="2206"/>
      <c r="FIH2090" s="2206"/>
      <c r="FII2090" s="2206"/>
      <c r="FIJ2090" s="2206"/>
      <c r="FIK2090" s="2206"/>
      <c r="FIL2090" s="2206"/>
      <c r="FIM2090" s="2206"/>
      <c r="FIN2090" s="2206"/>
      <c r="FIO2090" s="2206"/>
      <c r="FIP2090" s="2206"/>
      <c r="FIQ2090" s="2206"/>
      <c r="FIR2090" s="2206"/>
      <c r="FIS2090" s="2206"/>
      <c r="FIT2090" s="2206"/>
      <c r="FIU2090" s="2206"/>
      <c r="FIV2090" s="2206"/>
      <c r="FIW2090" s="2206"/>
      <c r="FIX2090" s="2206"/>
      <c r="FIY2090" s="2206"/>
      <c r="FIZ2090" s="2206"/>
      <c r="FJA2090" s="2206"/>
      <c r="FJB2090" s="2206"/>
      <c r="FJC2090" s="2206"/>
      <c r="FJD2090" s="2206"/>
      <c r="FJE2090" s="2206"/>
      <c r="FJF2090" s="2206"/>
      <c r="FJG2090" s="2206"/>
      <c r="FJH2090" s="2206"/>
      <c r="FJI2090" s="2206"/>
      <c r="FJJ2090" s="2206"/>
      <c r="FJK2090" s="2206"/>
      <c r="FJL2090" s="2206"/>
      <c r="FJM2090" s="2206"/>
      <c r="FJN2090" s="2206"/>
      <c r="FJO2090" s="2206"/>
      <c r="FJP2090" s="2206"/>
      <c r="FJQ2090" s="2206"/>
      <c r="FJR2090" s="2206"/>
      <c r="FJS2090" s="2206"/>
      <c r="FJT2090" s="2206"/>
      <c r="FJU2090" s="2206"/>
      <c r="FJV2090" s="2206"/>
      <c r="FJW2090" s="2206"/>
      <c r="FJX2090" s="2206"/>
      <c r="FJY2090" s="2206"/>
      <c r="FJZ2090" s="2206"/>
      <c r="FKA2090" s="2206"/>
      <c r="FKB2090" s="2206"/>
      <c r="FKC2090" s="2206"/>
      <c r="FKD2090" s="2206"/>
      <c r="FKE2090" s="2206"/>
      <c r="FKF2090" s="2206"/>
      <c r="FKG2090" s="2206"/>
      <c r="FKH2090" s="2206"/>
      <c r="FKI2090" s="2206"/>
      <c r="FKJ2090" s="2206"/>
      <c r="FKK2090" s="2206"/>
      <c r="FKL2090" s="2206"/>
      <c r="FKM2090" s="2206"/>
      <c r="FKN2090" s="2206"/>
      <c r="FKO2090" s="2206"/>
      <c r="FKP2090" s="2206"/>
      <c r="FKQ2090" s="2206"/>
      <c r="FKR2090" s="2206"/>
      <c r="FKS2090" s="2206"/>
      <c r="FKT2090" s="2206"/>
      <c r="FKU2090" s="2206"/>
      <c r="FKV2090" s="2206"/>
      <c r="FKW2090" s="2206"/>
      <c r="FKX2090" s="2206"/>
      <c r="FKY2090" s="2206"/>
      <c r="FKZ2090" s="2206"/>
      <c r="FLA2090" s="2206"/>
      <c r="FLB2090" s="2206"/>
      <c r="FLC2090" s="2206"/>
      <c r="FLD2090" s="2206"/>
      <c r="FLE2090" s="2206"/>
      <c r="FLF2090" s="2206"/>
      <c r="FLG2090" s="2206"/>
      <c r="FLH2090" s="2206"/>
      <c r="FLI2090" s="2206"/>
      <c r="FLJ2090" s="2206"/>
      <c r="FLK2090" s="2206"/>
      <c r="FLL2090" s="2206"/>
      <c r="FLM2090" s="2206"/>
      <c r="FLN2090" s="2206"/>
      <c r="FLO2090" s="2206"/>
      <c r="FLP2090" s="2206"/>
      <c r="FLQ2090" s="2206"/>
      <c r="FLR2090" s="2206"/>
      <c r="FLS2090" s="2206"/>
      <c r="FLT2090" s="2206"/>
      <c r="FLU2090" s="2206"/>
      <c r="FLV2090" s="2206"/>
      <c r="FLW2090" s="2206"/>
      <c r="FLX2090" s="2206"/>
      <c r="FLY2090" s="2206"/>
      <c r="FLZ2090" s="2206"/>
      <c r="FMA2090" s="2206"/>
      <c r="FMB2090" s="2206"/>
      <c r="FMC2090" s="2206"/>
      <c r="FMD2090" s="2206"/>
      <c r="FME2090" s="2206"/>
      <c r="FMF2090" s="2206"/>
      <c r="FMG2090" s="2206"/>
      <c r="FMH2090" s="2206"/>
      <c r="FMI2090" s="2206"/>
      <c r="FMJ2090" s="2206"/>
      <c r="FMK2090" s="2206"/>
      <c r="FML2090" s="2206"/>
      <c r="FMM2090" s="2206"/>
      <c r="FMN2090" s="2206"/>
      <c r="FMO2090" s="2206"/>
      <c r="FMP2090" s="2206"/>
      <c r="FMQ2090" s="2206"/>
      <c r="FMR2090" s="2206"/>
      <c r="FMS2090" s="2206"/>
      <c r="FMT2090" s="2206"/>
      <c r="FMU2090" s="2206"/>
      <c r="FMV2090" s="2206"/>
      <c r="FMW2090" s="2206"/>
      <c r="FMX2090" s="2206"/>
      <c r="FMY2090" s="2206"/>
      <c r="FMZ2090" s="2206"/>
      <c r="FNA2090" s="2206"/>
      <c r="FNB2090" s="2206"/>
      <c r="FNC2090" s="2206"/>
      <c r="FND2090" s="2206"/>
      <c r="FNE2090" s="2206"/>
      <c r="FNF2090" s="2206"/>
      <c r="FNG2090" s="2206"/>
      <c r="FNH2090" s="2206"/>
      <c r="FNI2090" s="2206"/>
      <c r="FNJ2090" s="2206"/>
      <c r="FNK2090" s="2206"/>
      <c r="FNL2090" s="2206"/>
      <c r="FNM2090" s="2206"/>
      <c r="FNN2090" s="2206"/>
      <c r="FNO2090" s="2206"/>
      <c r="FNP2090" s="2206"/>
      <c r="FNQ2090" s="2206"/>
      <c r="FNR2090" s="2206"/>
      <c r="FNS2090" s="2206"/>
      <c r="FNT2090" s="2206"/>
      <c r="FNU2090" s="2206"/>
      <c r="FNV2090" s="2206"/>
      <c r="FNW2090" s="2206"/>
      <c r="FNX2090" s="2206"/>
      <c r="FNY2090" s="2206"/>
      <c r="FNZ2090" s="2206"/>
      <c r="FOA2090" s="2206"/>
      <c r="FOB2090" s="2206"/>
      <c r="FOC2090" s="2206"/>
      <c r="FOD2090" s="2206"/>
      <c r="FOE2090" s="2206"/>
      <c r="FOF2090" s="2206"/>
      <c r="FOG2090" s="2206"/>
      <c r="FOH2090" s="2206"/>
      <c r="FOI2090" s="2206"/>
      <c r="FOJ2090" s="2206"/>
      <c r="FOK2090" s="2206"/>
      <c r="FOL2090" s="2206"/>
      <c r="FOM2090" s="2206"/>
      <c r="FON2090" s="2206"/>
      <c r="FOO2090" s="2206"/>
      <c r="FOP2090" s="2206"/>
      <c r="FOQ2090" s="2206"/>
      <c r="FOR2090" s="2206"/>
      <c r="FOS2090" s="2206"/>
      <c r="FOT2090" s="2206"/>
      <c r="FOU2090" s="2206"/>
      <c r="FOV2090" s="2206"/>
      <c r="FOW2090" s="2206"/>
      <c r="FOX2090" s="2206"/>
      <c r="FOY2090" s="2206"/>
      <c r="FOZ2090" s="2206"/>
      <c r="FPA2090" s="2206"/>
      <c r="FPB2090" s="2206"/>
      <c r="FPC2090" s="2206"/>
      <c r="FPD2090" s="2206"/>
      <c r="FPE2090" s="2206"/>
      <c r="FPF2090" s="2206"/>
      <c r="FPG2090" s="2206"/>
      <c r="FPH2090" s="2206"/>
      <c r="FPI2090" s="2206"/>
      <c r="FPJ2090" s="2206"/>
      <c r="FPK2090" s="2206"/>
      <c r="FPL2090" s="2206"/>
      <c r="FPM2090" s="2206"/>
      <c r="FPN2090" s="2206"/>
      <c r="FPO2090" s="2206"/>
      <c r="FPP2090" s="2206"/>
      <c r="FPQ2090" s="2206"/>
      <c r="FPR2090" s="2206"/>
      <c r="FPS2090" s="2206"/>
      <c r="FPT2090" s="2206"/>
      <c r="FPU2090" s="2206"/>
      <c r="FPV2090" s="2206"/>
      <c r="FPW2090" s="2206"/>
      <c r="FPX2090" s="2206"/>
      <c r="FPY2090" s="2206"/>
      <c r="FPZ2090" s="2206"/>
      <c r="FQA2090" s="2206"/>
      <c r="FQB2090" s="2206"/>
      <c r="FQC2090" s="2206"/>
      <c r="FQD2090" s="2206"/>
      <c r="FQE2090" s="2206"/>
      <c r="FQF2090" s="2206"/>
      <c r="FQG2090" s="2206"/>
      <c r="FQH2090" s="2206"/>
      <c r="FQI2090" s="2206"/>
      <c r="FQJ2090" s="2206"/>
      <c r="FQK2090" s="2206"/>
      <c r="FQL2090" s="2206"/>
      <c r="FQM2090" s="2206"/>
      <c r="FQN2090" s="2206"/>
      <c r="FQO2090" s="2206"/>
      <c r="FQP2090" s="2206"/>
      <c r="FQQ2090" s="2206"/>
      <c r="FQR2090" s="2206"/>
      <c r="FQS2090" s="2206"/>
      <c r="FQT2090" s="2206"/>
      <c r="FQU2090" s="2206"/>
      <c r="FQV2090" s="2206"/>
      <c r="FQW2090" s="2206"/>
      <c r="FQX2090" s="2206"/>
      <c r="FQY2090" s="2206"/>
      <c r="FQZ2090" s="2206"/>
      <c r="FRA2090" s="2206"/>
      <c r="FRB2090" s="2206"/>
      <c r="FRC2090" s="2206"/>
      <c r="FRD2090" s="2206"/>
      <c r="FRE2090" s="2206"/>
      <c r="FRF2090" s="2206"/>
      <c r="FRG2090" s="2206"/>
      <c r="FRH2090" s="2206"/>
      <c r="FRI2090" s="2206"/>
      <c r="FRJ2090" s="2206"/>
      <c r="FRK2090" s="2206"/>
      <c r="FRL2090" s="2206"/>
      <c r="FRM2090" s="2206"/>
      <c r="FRN2090" s="2206"/>
      <c r="FRO2090" s="2206"/>
      <c r="FRP2090" s="2206"/>
      <c r="FRQ2090" s="2206"/>
      <c r="FRR2090" s="2206"/>
      <c r="FRS2090" s="2206"/>
      <c r="FRT2090" s="2206"/>
      <c r="FRU2090" s="2206"/>
      <c r="FRV2090" s="2206"/>
      <c r="FRW2090" s="2206"/>
      <c r="FRX2090" s="2206"/>
      <c r="FRY2090" s="2206"/>
      <c r="FRZ2090" s="2206"/>
      <c r="FSA2090" s="2206"/>
      <c r="FSB2090" s="2206"/>
      <c r="FSC2090" s="2206"/>
      <c r="FSD2090" s="2206"/>
      <c r="FSE2090" s="2206"/>
      <c r="FSF2090" s="2206"/>
      <c r="FSG2090" s="2206"/>
      <c r="FSH2090" s="2206"/>
      <c r="FSI2090" s="2206"/>
      <c r="FSJ2090" s="2206"/>
      <c r="FSK2090" s="2206"/>
      <c r="FSL2090" s="2206"/>
      <c r="FSM2090" s="2206"/>
      <c r="FSN2090" s="2206"/>
      <c r="FSO2090" s="2206"/>
      <c r="FSP2090" s="2206"/>
      <c r="FSQ2090" s="2206"/>
      <c r="FSR2090" s="2206"/>
      <c r="FSS2090" s="2206"/>
      <c r="FST2090" s="2206"/>
      <c r="FSU2090" s="2206"/>
      <c r="FSV2090" s="2206"/>
      <c r="FSW2090" s="2206"/>
      <c r="FSX2090" s="2206"/>
      <c r="FSY2090" s="2206"/>
      <c r="FSZ2090" s="2206"/>
      <c r="FTA2090" s="2206"/>
      <c r="FTB2090" s="2206"/>
      <c r="FTC2090" s="2206"/>
      <c r="FTD2090" s="2206"/>
      <c r="FTE2090" s="2206"/>
      <c r="FTF2090" s="2206"/>
      <c r="FTG2090" s="2206"/>
      <c r="FTH2090" s="2206"/>
      <c r="FTI2090" s="2206"/>
      <c r="FTJ2090" s="2206"/>
      <c r="FTK2090" s="2206"/>
      <c r="FTL2090" s="2206"/>
      <c r="FTM2090" s="2206"/>
      <c r="FTN2090" s="2206"/>
      <c r="FTO2090" s="2206"/>
      <c r="FTP2090" s="2206"/>
      <c r="FTQ2090" s="2206"/>
      <c r="FTR2090" s="2206"/>
      <c r="FTS2090" s="2206"/>
      <c r="FTT2090" s="2206"/>
      <c r="FTU2090" s="2206"/>
      <c r="FTV2090" s="2206"/>
      <c r="FTW2090" s="2206"/>
      <c r="FTX2090" s="2206"/>
      <c r="FTY2090" s="2206"/>
      <c r="FTZ2090" s="2206"/>
      <c r="FUA2090" s="2206"/>
      <c r="FUB2090" s="2206"/>
      <c r="FUC2090" s="2206"/>
      <c r="FUD2090" s="2206"/>
      <c r="FUE2090" s="2206"/>
      <c r="FUF2090" s="2206"/>
      <c r="FUG2090" s="2206"/>
      <c r="FUH2090" s="2206"/>
      <c r="FUI2090" s="2206"/>
      <c r="FUJ2090" s="2206"/>
      <c r="FUK2090" s="2206"/>
      <c r="FUL2090" s="2206"/>
      <c r="FUM2090" s="2206"/>
      <c r="FUN2090" s="2206"/>
      <c r="FUO2090" s="2206"/>
      <c r="FUP2090" s="2206"/>
      <c r="FUQ2090" s="2206"/>
      <c r="FUR2090" s="2206"/>
      <c r="FUS2090" s="2206"/>
      <c r="FUT2090" s="2206"/>
      <c r="FUU2090" s="2206"/>
      <c r="FUV2090" s="2206"/>
      <c r="FUW2090" s="2206"/>
      <c r="FUX2090" s="2206"/>
      <c r="FUY2090" s="2206"/>
      <c r="FUZ2090" s="2206"/>
      <c r="FVA2090" s="2206"/>
      <c r="FVB2090" s="2206"/>
      <c r="FVC2090" s="2206"/>
      <c r="FVD2090" s="2206"/>
      <c r="FVE2090" s="2206"/>
      <c r="FVF2090" s="2206"/>
      <c r="FVG2090" s="2206"/>
      <c r="FVH2090" s="2206"/>
      <c r="FVI2090" s="2206"/>
      <c r="FVJ2090" s="2206"/>
      <c r="FVK2090" s="2206"/>
      <c r="FVL2090" s="2206"/>
      <c r="FVM2090" s="2206"/>
      <c r="FVN2090" s="2206"/>
      <c r="FVO2090" s="2206"/>
      <c r="FVP2090" s="2206"/>
      <c r="FVQ2090" s="2206"/>
      <c r="FVR2090" s="2206"/>
      <c r="FVS2090" s="2206"/>
      <c r="FVT2090" s="2206"/>
      <c r="FVU2090" s="2206"/>
      <c r="FVV2090" s="2206"/>
      <c r="FVW2090" s="2206"/>
      <c r="FVX2090" s="2206"/>
      <c r="FVY2090" s="2206"/>
      <c r="FVZ2090" s="2206"/>
      <c r="FWA2090" s="2206"/>
      <c r="FWB2090" s="2206"/>
      <c r="FWC2090" s="2206"/>
      <c r="FWD2090" s="2206"/>
      <c r="FWE2090" s="2206"/>
      <c r="FWF2090" s="2206"/>
      <c r="FWG2090" s="2206"/>
      <c r="FWH2090" s="2206"/>
      <c r="FWI2090" s="2206"/>
      <c r="FWJ2090" s="2206"/>
      <c r="FWK2090" s="2206"/>
      <c r="FWL2090" s="2206"/>
      <c r="FWM2090" s="2206"/>
      <c r="FWN2090" s="2206"/>
      <c r="FWO2090" s="2206"/>
      <c r="FWP2090" s="2206"/>
      <c r="FWQ2090" s="2206"/>
      <c r="FWR2090" s="2206"/>
      <c r="FWS2090" s="2206"/>
      <c r="FWT2090" s="2206"/>
      <c r="FWU2090" s="2206"/>
      <c r="FWV2090" s="2206"/>
      <c r="FWW2090" s="2206"/>
      <c r="FWX2090" s="2206"/>
      <c r="FWY2090" s="2206"/>
      <c r="FWZ2090" s="2206"/>
      <c r="FXA2090" s="2206"/>
      <c r="FXB2090" s="2206"/>
      <c r="FXC2090" s="2206"/>
      <c r="FXD2090" s="2206"/>
      <c r="FXE2090" s="2206"/>
      <c r="FXF2090" s="2206"/>
      <c r="FXG2090" s="2206"/>
      <c r="FXH2090" s="2206"/>
      <c r="FXI2090" s="2206"/>
      <c r="FXJ2090" s="2206"/>
      <c r="FXK2090" s="2206"/>
      <c r="FXL2090" s="2206"/>
      <c r="FXM2090" s="2206"/>
      <c r="FXN2090" s="2206"/>
      <c r="FXO2090" s="2206"/>
      <c r="FXP2090" s="2206"/>
      <c r="FXQ2090" s="2206"/>
      <c r="FXR2090" s="2206"/>
      <c r="FXS2090" s="2206"/>
      <c r="FXT2090" s="2206"/>
      <c r="FXU2090" s="2206"/>
      <c r="FXV2090" s="2206"/>
      <c r="FXW2090" s="2206"/>
      <c r="FXX2090" s="2206"/>
      <c r="FXY2090" s="2206"/>
      <c r="FXZ2090" s="2206"/>
      <c r="FYA2090" s="2206"/>
      <c r="FYB2090" s="2206"/>
      <c r="FYC2090" s="2206"/>
      <c r="FYD2090" s="2206"/>
      <c r="FYE2090" s="2206"/>
      <c r="FYF2090" s="2206"/>
      <c r="FYG2090" s="2206"/>
      <c r="FYH2090" s="2206"/>
      <c r="FYI2090" s="2206"/>
      <c r="FYJ2090" s="2206"/>
      <c r="FYK2090" s="2206"/>
      <c r="FYL2090" s="2206"/>
      <c r="FYM2090" s="2206"/>
      <c r="FYN2090" s="2206"/>
      <c r="FYO2090" s="2206"/>
      <c r="FYP2090" s="2206"/>
      <c r="FYQ2090" s="2206"/>
      <c r="FYR2090" s="2206"/>
      <c r="FYS2090" s="2206"/>
      <c r="FYT2090" s="2206"/>
      <c r="FYU2090" s="2206"/>
      <c r="FYV2090" s="2206"/>
      <c r="FYW2090" s="2206"/>
      <c r="FYX2090" s="2206"/>
      <c r="FYY2090" s="2206"/>
      <c r="FYZ2090" s="2206"/>
      <c r="FZA2090" s="2206"/>
      <c r="FZB2090" s="2206"/>
      <c r="FZC2090" s="2206"/>
      <c r="FZD2090" s="2206"/>
      <c r="FZE2090" s="2206"/>
      <c r="FZF2090" s="2206"/>
      <c r="FZG2090" s="2206"/>
      <c r="FZH2090" s="2206"/>
      <c r="FZI2090" s="2206"/>
      <c r="FZJ2090" s="2206"/>
      <c r="FZK2090" s="2206"/>
      <c r="FZL2090" s="2206"/>
      <c r="FZM2090" s="2206"/>
      <c r="FZN2090" s="2206"/>
      <c r="FZO2090" s="2206"/>
      <c r="FZP2090" s="2206"/>
      <c r="FZQ2090" s="2206"/>
      <c r="FZR2090" s="2206"/>
      <c r="FZS2090" s="2206"/>
      <c r="FZT2090" s="2206"/>
      <c r="FZU2090" s="2206"/>
      <c r="FZV2090" s="2206"/>
      <c r="FZW2090" s="2206"/>
      <c r="FZX2090" s="2206"/>
      <c r="FZY2090" s="2206"/>
      <c r="FZZ2090" s="2206"/>
      <c r="GAA2090" s="2206"/>
      <c r="GAB2090" s="2206"/>
      <c r="GAC2090" s="2206"/>
      <c r="GAD2090" s="2206"/>
      <c r="GAE2090" s="2206"/>
      <c r="GAF2090" s="2206"/>
      <c r="GAG2090" s="2206"/>
      <c r="GAH2090" s="2206"/>
      <c r="GAI2090" s="2206"/>
      <c r="GAJ2090" s="2206"/>
      <c r="GAK2090" s="2206"/>
      <c r="GAL2090" s="2206"/>
      <c r="GAM2090" s="2206"/>
      <c r="GAN2090" s="2206"/>
      <c r="GAO2090" s="2206"/>
      <c r="GAP2090" s="2206"/>
      <c r="GAQ2090" s="2206"/>
      <c r="GAR2090" s="2206"/>
      <c r="GAS2090" s="2206"/>
      <c r="GAT2090" s="2206"/>
      <c r="GAU2090" s="2206"/>
      <c r="GAV2090" s="2206"/>
      <c r="GAW2090" s="2206"/>
      <c r="GAX2090" s="2206"/>
      <c r="GAY2090" s="2206"/>
      <c r="GAZ2090" s="2206"/>
      <c r="GBA2090" s="2206"/>
      <c r="GBB2090" s="2206"/>
      <c r="GBC2090" s="2206"/>
      <c r="GBD2090" s="2206"/>
      <c r="GBE2090" s="2206"/>
      <c r="GBF2090" s="2206"/>
      <c r="GBG2090" s="2206"/>
      <c r="GBH2090" s="2206"/>
      <c r="GBI2090" s="2206"/>
      <c r="GBJ2090" s="2206"/>
      <c r="GBK2090" s="2206"/>
      <c r="GBL2090" s="2206"/>
      <c r="GBM2090" s="2206"/>
      <c r="GBN2090" s="2206"/>
      <c r="GBO2090" s="2206"/>
      <c r="GBP2090" s="2206"/>
      <c r="GBQ2090" s="2206"/>
      <c r="GBR2090" s="2206"/>
      <c r="GBS2090" s="2206"/>
      <c r="GBT2090" s="2206"/>
      <c r="GBU2090" s="2206"/>
      <c r="GBV2090" s="2206"/>
      <c r="GBW2090" s="2206"/>
      <c r="GBX2090" s="2206"/>
      <c r="GBY2090" s="2206"/>
      <c r="GBZ2090" s="2206"/>
      <c r="GCA2090" s="2206"/>
      <c r="GCB2090" s="2206"/>
      <c r="GCC2090" s="2206"/>
      <c r="GCD2090" s="2206"/>
      <c r="GCE2090" s="2206"/>
      <c r="GCF2090" s="2206"/>
      <c r="GCG2090" s="2206"/>
      <c r="GCH2090" s="2206"/>
      <c r="GCI2090" s="2206"/>
      <c r="GCJ2090" s="2206"/>
      <c r="GCK2090" s="2206"/>
      <c r="GCL2090" s="2206"/>
      <c r="GCM2090" s="2206"/>
      <c r="GCN2090" s="2206"/>
      <c r="GCO2090" s="2206"/>
      <c r="GCP2090" s="2206"/>
      <c r="GCQ2090" s="2206"/>
      <c r="GCR2090" s="2206"/>
      <c r="GCS2090" s="2206"/>
      <c r="GCT2090" s="2206"/>
      <c r="GCU2090" s="2206"/>
      <c r="GCV2090" s="2206"/>
      <c r="GCW2090" s="2206"/>
      <c r="GCX2090" s="2206"/>
      <c r="GCY2090" s="2206"/>
      <c r="GCZ2090" s="2206"/>
      <c r="GDA2090" s="2206"/>
      <c r="GDB2090" s="2206"/>
      <c r="GDC2090" s="2206"/>
      <c r="GDD2090" s="2206"/>
      <c r="GDE2090" s="2206"/>
      <c r="GDF2090" s="2206"/>
      <c r="GDG2090" s="2206"/>
      <c r="GDH2090" s="2206"/>
      <c r="GDI2090" s="2206"/>
      <c r="GDJ2090" s="2206"/>
      <c r="GDK2090" s="2206"/>
      <c r="GDL2090" s="2206"/>
      <c r="GDM2090" s="2206"/>
      <c r="GDN2090" s="2206"/>
      <c r="GDO2090" s="2206"/>
      <c r="GDP2090" s="2206"/>
      <c r="GDQ2090" s="2206"/>
      <c r="GDR2090" s="2206"/>
      <c r="GDS2090" s="2206"/>
      <c r="GDT2090" s="2206"/>
      <c r="GDU2090" s="2206"/>
      <c r="GDV2090" s="2206"/>
      <c r="GDW2090" s="2206"/>
      <c r="GDX2090" s="2206"/>
      <c r="GDY2090" s="2206"/>
      <c r="GDZ2090" s="2206"/>
      <c r="GEA2090" s="2206"/>
      <c r="GEB2090" s="2206"/>
      <c r="GEC2090" s="2206"/>
      <c r="GED2090" s="2206"/>
      <c r="GEE2090" s="2206"/>
      <c r="GEF2090" s="2206"/>
      <c r="GEG2090" s="2206"/>
      <c r="GEH2090" s="2206"/>
      <c r="GEI2090" s="2206"/>
      <c r="GEJ2090" s="2206"/>
      <c r="GEK2090" s="2206"/>
      <c r="GEL2090" s="2206"/>
      <c r="GEM2090" s="2206"/>
      <c r="GEN2090" s="2206"/>
      <c r="GEO2090" s="2206"/>
      <c r="GEP2090" s="2206"/>
      <c r="GEQ2090" s="2206"/>
      <c r="GER2090" s="2206"/>
      <c r="GES2090" s="2206"/>
      <c r="GET2090" s="2206"/>
      <c r="GEU2090" s="2206"/>
      <c r="GEV2090" s="2206"/>
      <c r="GEW2090" s="2206"/>
      <c r="GEX2090" s="2206"/>
      <c r="GEY2090" s="2206"/>
      <c r="GEZ2090" s="2206"/>
      <c r="GFA2090" s="2206"/>
      <c r="GFB2090" s="2206"/>
      <c r="GFC2090" s="2206"/>
      <c r="GFD2090" s="2206"/>
      <c r="GFE2090" s="2206"/>
      <c r="GFF2090" s="2206"/>
      <c r="GFG2090" s="2206"/>
      <c r="GFH2090" s="2206"/>
      <c r="GFI2090" s="2206"/>
      <c r="GFJ2090" s="2206"/>
      <c r="GFK2090" s="2206"/>
      <c r="GFL2090" s="2206"/>
      <c r="GFM2090" s="2206"/>
      <c r="GFN2090" s="2206"/>
      <c r="GFO2090" s="2206"/>
      <c r="GFP2090" s="2206"/>
      <c r="GFQ2090" s="2206"/>
      <c r="GFR2090" s="2206"/>
      <c r="GFS2090" s="2206"/>
      <c r="GFT2090" s="2206"/>
      <c r="GFU2090" s="2206"/>
      <c r="GFV2090" s="2206"/>
      <c r="GFW2090" s="2206"/>
      <c r="GFX2090" s="2206"/>
      <c r="GFY2090" s="2206"/>
      <c r="GFZ2090" s="2206"/>
      <c r="GGA2090" s="2206"/>
      <c r="GGB2090" s="2206"/>
      <c r="GGC2090" s="2206"/>
      <c r="GGD2090" s="2206"/>
      <c r="GGE2090" s="2206"/>
      <c r="GGF2090" s="2206"/>
      <c r="GGG2090" s="2206"/>
      <c r="GGH2090" s="2206"/>
      <c r="GGI2090" s="2206"/>
      <c r="GGJ2090" s="2206"/>
      <c r="GGK2090" s="2206"/>
      <c r="GGL2090" s="2206"/>
      <c r="GGM2090" s="2206"/>
      <c r="GGN2090" s="2206"/>
      <c r="GGO2090" s="2206"/>
      <c r="GGP2090" s="2206"/>
      <c r="GGQ2090" s="2206"/>
      <c r="GGR2090" s="2206"/>
      <c r="GGS2090" s="2206"/>
      <c r="GGT2090" s="2206"/>
      <c r="GGU2090" s="2206"/>
      <c r="GGV2090" s="2206"/>
      <c r="GGW2090" s="2206"/>
      <c r="GGX2090" s="2206"/>
      <c r="GGY2090" s="2206"/>
      <c r="GGZ2090" s="2206"/>
      <c r="GHA2090" s="2206"/>
      <c r="GHB2090" s="2206"/>
      <c r="GHC2090" s="2206"/>
      <c r="GHD2090" s="2206"/>
      <c r="GHE2090" s="2206"/>
      <c r="GHF2090" s="2206"/>
      <c r="GHG2090" s="2206"/>
      <c r="GHH2090" s="2206"/>
      <c r="GHI2090" s="2206"/>
      <c r="GHJ2090" s="2206"/>
      <c r="GHK2090" s="2206"/>
      <c r="GHL2090" s="2206"/>
      <c r="GHM2090" s="2206"/>
      <c r="GHN2090" s="2206"/>
      <c r="GHO2090" s="2206"/>
      <c r="GHP2090" s="2206"/>
      <c r="GHQ2090" s="2206"/>
      <c r="GHR2090" s="2206"/>
      <c r="GHS2090" s="2206"/>
      <c r="GHT2090" s="2206"/>
      <c r="GHU2090" s="2206"/>
      <c r="GHV2090" s="2206"/>
      <c r="GHW2090" s="2206"/>
      <c r="GHX2090" s="2206"/>
      <c r="GHY2090" s="2206"/>
      <c r="GHZ2090" s="2206"/>
      <c r="GIA2090" s="2206"/>
      <c r="GIB2090" s="2206"/>
      <c r="GIC2090" s="2206"/>
      <c r="GID2090" s="2206"/>
      <c r="GIE2090" s="2206"/>
      <c r="GIF2090" s="2206"/>
      <c r="GIG2090" s="2206"/>
      <c r="GIH2090" s="2206"/>
      <c r="GII2090" s="2206"/>
      <c r="GIJ2090" s="2206"/>
      <c r="GIK2090" s="2206"/>
      <c r="GIL2090" s="2206"/>
      <c r="GIM2090" s="2206"/>
      <c r="GIN2090" s="2206"/>
      <c r="GIO2090" s="2206"/>
      <c r="GIP2090" s="2206"/>
      <c r="GIQ2090" s="2206"/>
      <c r="GIR2090" s="2206"/>
      <c r="GIS2090" s="2206"/>
      <c r="GIT2090" s="2206"/>
      <c r="GIU2090" s="2206"/>
      <c r="GIV2090" s="2206"/>
      <c r="GIW2090" s="2206"/>
      <c r="GIX2090" s="2206"/>
      <c r="GIY2090" s="2206"/>
      <c r="GIZ2090" s="2206"/>
      <c r="GJA2090" s="2206"/>
      <c r="GJB2090" s="2206"/>
      <c r="GJC2090" s="2206"/>
      <c r="GJD2090" s="2206"/>
      <c r="GJE2090" s="2206"/>
      <c r="GJF2090" s="2206"/>
      <c r="GJG2090" s="2206"/>
      <c r="GJH2090" s="2206"/>
      <c r="GJI2090" s="2206"/>
      <c r="GJJ2090" s="2206"/>
      <c r="GJK2090" s="2206"/>
      <c r="GJL2090" s="2206"/>
      <c r="GJM2090" s="2206"/>
      <c r="GJN2090" s="2206"/>
      <c r="GJO2090" s="2206"/>
      <c r="GJP2090" s="2206"/>
      <c r="GJQ2090" s="2206"/>
      <c r="GJR2090" s="2206"/>
      <c r="GJS2090" s="2206"/>
      <c r="GJT2090" s="2206"/>
      <c r="GJU2090" s="2206"/>
      <c r="GJV2090" s="2206"/>
      <c r="GJW2090" s="2206"/>
      <c r="GJX2090" s="2206"/>
      <c r="GJY2090" s="2206"/>
      <c r="GJZ2090" s="2206"/>
      <c r="GKA2090" s="2206"/>
      <c r="GKB2090" s="2206"/>
      <c r="GKC2090" s="2206"/>
      <c r="GKD2090" s="2206"/>
      <c r="GKE2090" s="2206"/>
      <c r="GKF2090" s="2206"/>
      <c r="GKG2090" s="2206"/>
      <c r="GKH2090" s="2206"/>
      <c r="GKI2090" s="2206"/>
      <c r="GKJ2090" s="2206"/>
      <c r="GKK2090" s="2206"/>
      <c r="GKL2090" s="2206"/>
      <c r="GKM2090" s="2206"/>
      <c r="GKN2090" s="2206"/>
      <c r="GKO2090" s="2206"/>
      <c r="GKP2090" s="2206"/>
      <c r="GKQ2090" s="2206"/>
      <c r="GKR2090" s="2206"/>
      <c r="GKS2090" s="2206"/>
      <c r="GKT2090" s="2206"/>
      <c r="GKU2090" s="2206"/>
      <c r="GKV2090" s="2206"/>
      <c r="GKW2090" s="2206"/>
      <c r="GKX2090" s="2206"/>
      <c r="GKY2090" s="2206"/>
      <c r="GKZ2090" s="2206"/>
      <c r="GLA2090" s="2206"/>
      <c r="GLB2090" s="2206"/>
      <c r="GLC2090" s="2206"/>
      <c r="GLD2090" s="2206"/>
      <c r="GLE2090" s="2206"/>
      <c r="GLF2090" s="2206"/>
      <c r="GLG2090" s="2206"/>
      <c r="GLH2090" s="2206"/>
      <c r="GLI2090" s="2206"/>
      <c r="GLJ2090" s="2206"/>
      <c r="GLK2090" s="2206"/>
      <c r="GLL2090" s="2206"/>
      <c r="GLM2090" s="2206"/>
      <c r="GLN2090" s="2206"/>
      <c r="GLO2090" s="2206"/>
      <c r="GLP2090" s="2206"/>
      <c r="GLQ2090" s="2206"/>
      <c r="GLR2090" s="2206"/>
      <c r="GLS2090" s="2206"/>
      <c r="GLT2090" s="2206"/>
      <c r="GLU2090" s="2206"/>
      <c r="GLV2090" s="2206"/>
      <c r="GLW2090" s="2206"/>
      <c r="GLX2090" s="2206"/>
      <c r="GLY2090" s="2206"/>
      <c r="GLZ2090" s="2206"/>
      <c r="GMA2090" s="2206"/>
      <c r="GMB2090" s="2206"/>
      <c r="GMC2090" s="2206"/>
      <c r="GMD2090" s="2206"/>
      <c r="GME2090" s="2206"/>
      <c r="GMF2090" s="2206"/>
      <c r="GMG2090" s="2206"/>
      <c r="GMH2090" s="2206"/>
      <c r="GMI2090" s="2206"/>
      <c r="GMJ2090" s="2206"/>
      <c r="GMK2090" s="2206"/>
      <c r="GML2090" s="2206"/>
      <c r="GMM2090" s="2206"/>
      <c r="GMN2090" s="2206"/>
      <c r="GMO2090" s="2206"/>
      <c r="GMP2090" s="2206"/>
      <c r="GMQ2090" s="2206"/>
      <c r="GMR2090" s="2206"/>
      <c r="GMS2090" s="2206"/>
      <c r="GMT2090" s="2206"/>
      <c r="GMU2090" s="2206"/>
      <c r="GMV2090" s="2206"/>
      <c r="GMW2090" s="2206"/>
      <c r="GMX2090" s="2206"/>
      <c r="GMY2090" s="2206"/>
      <c r="GMZ2090" s="2206"/>
      <c r="GNA2090" s="2206"/>
      <c r="GNB2090" s="2206"/>
      <c r="GNC2090" s="2206"/>
      <c r="GND2090" s="2206"/>
      <c r="GNE2090" s="2206"/>
      <c r="GNF2090" s="2206"/>
      <c r="GNG2090" s="2206"/>
      <c r="GNH2090" s="2206"/>
      <c r="GNI2090" s="2206"/>
      <c r="GNJ2090" s="2206"/>
      <c r="GNK2090" s="2206"/>
      <c r="GNL2090" s="2206"/>
      <c r="GNM2090" s="2206"/>
      <c r="GNN2090" s="2206"/>
      <c r="GNO2090" s="2206"/>
      <c r="GNP2090" s="2206"/>
      <c r="GNQ2090" s="2206"/>
      <c r="GNR2090" s="2206"/>
      <c r="GNS2090" s="2206"/>
      <c r="GNT2090" s="2206"/>
      <c r="GNU2090" s="2206"/>
      <c r="GNV2090" s="2206"/>
      <c r="GNW2090" s="2206"/>
      <c r="GNX2090" s="2206"/>
      <c r="GNY2090" s="2206"/>
      <c r="GNZ2090" s="2206"/>
      <c r="GOA2090" s="2206"/>
      <c r="GOB2090" s="2206"/>
      <c r="GOC2090" s="2206"/>
      <c r="GOD2090" s="2206"/>
      <c r="GOE2090" s="2206"/>
      <c r="GOF2090" s="2206"/>
      <c r="GOG2090" s="2206"/>
      <c r="GOH2090" s="2206"/>
      <c r="GOI2090" s="2206"/>
      <c r="GOJ2090" s="2206"/>
      <c r="GOK2090" s="2206"/>
      <c r="GOL2090" s="2206"/>
      <c r="GOM2090" s="2206"/>
      <c r="GON2090" s="2206"/>
      <c r="GOO2090" s="2206"/>
      <c r="GOP2090" s="2206"/>
      <c r="GOQ2090" s="2206"/>
      <c r="GOR2090" s="2206"/>
      <c r="GOS2090" s="2206"/>
      <c r="GOT2090" s="2206"/>
      <c r="GOU2090" s="2206"/>
      <c r="GOV2090" s="2206"/>
      <c r="GOW2090" s="2206"/>
      <c r="GOX2090" s="2206"/>
      <c r="GOY2090" s="2206"/>
      <c r="GOZ2090" s="2206"/>
      <c r="GPA2090" s="2206"/>
      <c r="GPB2090" s="2206"/>
      <c r="GPC2090" s="2206"/>
      <c r="GPD2090" s="2206"/>
      <c r="GPE2090" s="2206"/>
      <c r="GPF2090" s="2206"/>
      <c r="GPG2090" s="2206"/>
      <c r="GPH2090" s="2206"/>
      <c r="GPI2090" s="2206"/>
      <c r="GPJ2090" s="2206"/>
      <c r="GPK2090" s="2206"/>
      <c r="GPL2090" s="2206"/>
      <c r="GPM2090" s="2206"/>
      <c r="GPN2090" s="2206"/>
      <c r="GPO2090" s="2206"/>
      <c r="GPP2090" s="2206"/>
      <c r="GPQ2090" s="2206"/>
      <c r="GPR2090" s="2206"/>
      <c r="GPS2090" s="2206"/>
      <c r="GPT2090" s="2206"/>
      <c r="GPU2090" s="2206"/>
      <c r="GPV2090" s="2206"/>
      <c r="GPW2090" s="2206"/>
      <c r="GPX2090" s="2206"/>
      <c r="GPY2090" s="2206"/>
      <c r="GPZ2090" s="2206"/>
      <c r="GQA2090" s="2206"/>
      <c r="GQB2090" s="2206"/>
      <c r="GQC2090" s="2206"/>
      <c r="GQD2090" s="2206"/>
      <c r="GQE2090" s="2206"/>
      <c r="GQF2090" s="2206"/>
      <c r="GQG2090" s="2206"/>
      <c r="GQH2090" s="2206"/>
      <c r="GQI2090" s="2206"/>
      <c r="GQJ2090" s="2206"/>
      <c r="GQK2090" s="2206"/>
      <c r="GQL2090" s="2206"/>
      <c r="GQM2090" s="2206"/>
      <c r="GQN2090" s="2206"/>
      <c r="GQO2090" s="2206"/>
      <c r="GQP2090" s="2206"/>
      <c r="GQQ2090" s="2206"/>
      <c r="GQR2090" s="2206"/>
      <c r="GQS2090" s="2206"/>
      <c r="GQT2090" s="2206"/>
      <c r="GQU2090" s="2206"/>
      <c r="GQV2090" s="2206"/>
      <c r="GQW2090" s="2206"/>
      <c r="GQX2090" s="2206"/>
      <c r="GQY2090" s="2206"/>
      <c r="GQZ2090" s="2206"/>
      <c r="GRA2090" s="2206"/>
      <c r="GRB2090" s="2206"/>
      <c r="GRC2090" s="2206"/>
      <c r="GRD2090" s="2206"/>
      <c r="GRE2090" s="2206"/>
      <c r="GRF2090" s="2206"/>
      <c r="GRG2090" s="2206"/>
      <c r="GRH2090" s="2206"/>
      <c r="GRI2090" s="2206"/>
      <c r="GRJ2090" s="2206"/>
      <c r="GRK2090" s="2206"/>
      <c r="GRL2090" s="2206"/>
      <c r="GRM2090" s="2206"/>
      <c r="GRN2090" s="2206"/>
      <c r="GRO2090" s="2206"/>
      <c r="GRP2090" s="2206"/>
      <c r="GRQ2090" s="2206"/>
      <c r="GRR2090" s="2206"/>
      <c r="GRS2090" s="2206"/>
      <c r="GRT2090" s="2206"/>
      <c r="GRU2090" s="2206"/>
      <c r="GRV2090" s="2206"/>
      <c r="GRW2090" s="2206"/>
      <c r="GRX2090" s="2206"/>
      <c r="GRY2090" s="2206"/>
      <c r="GRZ2090" s="2206"/>
      <c r="GSA2090" s="2206"/>
      <c r="GSB2090" s="2206"/>
      <c r="GSC2090" s="2206"/>
      <c r="GSD2090" s="2206"/>
      <c r="GSE2090" s="2206"/>
      <c r="GSF2090" s="2206"/>
      <c r="GSG2090" s="2206"/>
      <c r="GSH2090" s="2206"/>
      <c r="GSI2090" s="2206"/>
      <c r="GSJ2090" s="2206"/>
      <c r="GSK2090" s="2206"/>
      <c r="GSL2090" s="2206"/>
      <c r="GSM2090" s="2206"/>
      <c r="GSN2090" s="2206"/>
      <c r="GSO2090" s="2206"/>
      <c r="GSP2090" s="2206"/>
      <c r="GSQ2090" s="2206"/>
      <c r="GSR2090" s="2206"/>
      <c r="GSS2090" s="2206"/>
      <c r="GST2090" s="2206"/>
      <c r="GSU2090" s="2206"/>
      <c r="GSV2090" s="2206"/>
      <c r="GSW2090" s="2206"/>
      <c r="GSX2090" s="2206"/>
      <c r="GSY2090" s="2206"/>
      <c r="GSZ2090" s="2206"/>
      <c r="GTA2090" s="2206"/>
      <c r="GTB2090" s="2206"/>
      <c r="GTC2090" s="2206"/>
      <c r="GTD2090" s="2206"/>
      <c r="GTE2090" s="2206"/>
      <c r="GTF2090" s="2206"/>
      <c r="GTG2090" s="2206"/>
      <c r="GTH2090" s="2206"/>
      <c r="GTI2090" s="2206"/>
      <c r="GTJ2090" s="2206"/>
      <c r="GTK2090" s="2206"/>
      <c r="GTL2090" s="2206"/>
      <c r="GTM2090" s="2206"/>
      <c r="GTN2090" s="2206"/>
      <c r="GTO2090" s="2206"/>
      <c r="GTP2090" s="2206"/>
      <c r="GTQ2090" s="2206"/>
      <c r="GTR2090" s="2206"/>
      <c r="GTS2090" s="2206"/>
      <c r="GTT2090" s="2206"/>
      <c r="GTU2090" s="2206"/>
      <c r="GTV2090" s="2206"/>
      <c r="GTW2090" s="2206"/>
      <c r="GTX2090" s="2206"/>
      <c r="GTY2090" s="2206"/>
      <c r="GTZ2090" s="2206"/>
      <c r="GUA2090" s="2206"/>
      <c r="GUB2090" s="2206"/>
      <c r="GUC2090" s="2206"/>
      <c r="GUD2090" s="2206"/>
      <c r="GUE2090" s="2206"/>
      <c r="GUF2090" s="2206"/>
      <c r="GUG2090" s="2206"/>
      <c r="GUH2090" s="2206"/>
      <c r="GUI2090" s="2206"/>
      <c r="GUJ2090" s="2206"/>
      <c r="GUK2090" s="2206"/>
      <c r="GUL2090" s="2206"/>
      <c r="GUM2090" s="2206"/>
      <c r="GUN2090" s="2206"/>
      <c r="GUO2090" s="2206"/>
      <c r="GUP2090" s="2206"/>
      <c r="GUQ2090" s="2206"/>
      <c r="GUR2090" s="2206"/>
      <c r="GUS2090" s="2206"/>
      <c r="GUT2090" s="2206"/>
      <c r="GUU2090" s="2206"/>
      <c r="GUV2090" s="2206"/>
      <c r="GUW2090" s="2206"/>
      <c r="GUX2090" s="2206"/>
      <c r="GUY2090" s="2206"/>
      <c r="GUZ2090" s="2206"/>
      <c r="GVA2090" s="2206"/>
      <c r="GVB2090" s="2206"/>
      <c r="GVC2090" s="2206"/>
      <c r="GVD2090" s="2206"/>
      <c r="GVE2090" s="2206"/>
      <c r="GVF2090" s="2206"/>
      <c r="GVG2090" s="2206"/>
      <c r="GVH2090" s="2206"/>
      <c r="GVI2090" s="2206"/>
      <c r="GVJ2090" s="2206"/>
      <c r="GVK2090" s="2206"/>
      <c r="GVL2090" s="2206"/>
      <c r="GVM2090" s="2206"/>
      <c r="GVN2090" s="2206"/>
      <c r="GVO2090" s="2206"/>
      <c r="GVP2090" s="2206"/>
      <c r="GVQ2090" s="2206"/>
      <c r="GVR2090" s="2206"/>
      <c r="GVS2090" s="2206"/>
      <c r="GVT2090" s="2206"/>
      <c r="GVU2090" s="2206"/>
      <c r="GVV2090" s="2206"/>
      <c r="GVW2090" s="2206"/>
      <c r="GVX2090" s="2206"/>
      <c r="GVY2090" s="2206"/>
      <c r="GVZ2090" s="2206"/>
      <c r="GWA2090" s="2206"/>
      <c r="GWB2090" s="2206"/>
      <c r="GWC2090" s="2206"/>
      <c r="GWD2090" s="2206"/>
      <c r="GWE2090" s="2206"/>
      <c r="GWF2090" s="2206"/>
      <c r="GWG2090" s="2206"/>
      <c r="GWH2090" s="2206"/>
      <c r="GWI2090" s="2206"/>
      <c r="GWJ2090" s="2206"/>
      <c r="GWK2090" s="2206"/>
      <c r="GWL2090" s="2206"/>
      <c r="GWM2090" s="2206"/>
      <c r="GWN2090" s="2206"/>
      <c r="GWO2090" s="2206"/>
      <c r="GWP2090" s="2206"/>
      <c r="GWQ2090" s="2206"/>
      <c r="GWR2090" s="2206"/>
      <c r="GWS2090" s="2206"/>
      <c r="GWT2090" s="2206"/>
      <c r="GWU2090" s="2206"/>
      <c r="GWV2090" s="2206"/>
      <c r="GWW2090" s="2206"/>
      <c r="GWX2090" s="2206"/>
      <c r="GWY2090" s="2206"/>
      <c r="GWZ2090" s="2206"/>
      <c r="GXA2090" s="2206"/>
      <c r="GXB2090" s="2206"/>
      <c r="GXC2090" s="2206"/>
      <c r="GXD2090" s="2206"/>
      <c r="GXE2090" s="2206"/>
      <c r="GXF2090" s="2206"/>
      <c r="GXG2090" s="2206"/>
      <c r="GXH2090" s="2206"/>
      <c r="GXI2090" s="2206"/>
      <c r="GXJ2090" s="2206"/>
      <c r="GXK2090" s="2206"/>
      <c r="GXL2090" s="2206"/>
      <c r="GXM2090" s="2206"/>
      <c r="GXN2090" s="2206"/>
      <c r="GXO2090" s="2206"/>
      <c r="GXP2090" s="2206"/>
      <c r="GXQ2090" s="2206"/>
      <c r="GXR2090" s="2206"/>
      <c r="GXS2090" s="2206"/>
      <c r="GXT2090" s="2206"/>
      <c r="GXU2090" s="2206"/>
      <c r="GXV2090" s="2206"/>
      <c r="GXW2090" s="2206"/>
      <c r="GXX2090" s="2206"/>
      <c r="GXY2090" s="2206"/>
      <c r="GXZ2090" s="2206"/>
      <c r="GYA2090" s="2206"/>
      <c r="GYB2090" s="2206"/>
      <c r="GYC2090" s="2206"/>
      <c r="GYD2090" s="2206"/>
      <c r="GYE2090" s="2206"/>
      <c r="GYF2090" s="2206"/>
      <c r="GYG2090" s="2206"/>
      <c r="GYH2090" s="2206"/>
      <c r="GYI2090" s="2206"/>
      <c r="GYJ2090" s="2206"/>
      <c r="GYK2090" s="2206"/>
      <c r="GYL2090" s="2206"/>
      <c r="GYM2090" s="2206"/>
      <c r="GYN2090" s="2206"/>
      <c r="GYO2090" s="2206"/>
      <c r="GYP2090" s="2206"/>
      <c r="GYQ2090" s="2206"/>
      <c r="GYR2090" s="2206"/>
      <c r="GYS2090" s="2206"/>
      <c r="GYT2090" s="2206"/>
      <c r="GYU2090" s="2206"/>
      <c r="GYV2090" s="2206"/>
      <c r="GYW2090" s="2206"/>
      <c r="GYX2090" s="2206"/>
      <c r="GYY2090" s="2206"/>
      <c r="GYZ2090" s="2206"/>
      <c r="GZA2090" s="2206"/>
      <c r="GZB2090" s="2206"/>
      <c r="GZC2090" s="2206"/>
      <c r="GZD2090" s="2206"/>
      <c r="GZE2090" s="2206"/>
      <c r="GZF2090" s="2206"/>
      <c r="GZG2090" s="2206"/>
      <c r="GZH2090" s="2206"/>
      <c r="GZI2090" s="2206"/>
      <c r="GZJ2090" s="2206"/>
      <c r="GZK2090" s="2206"/>
      <c r="GZL2090" s="2206"/>
      <c r="GZM2090" s="2206"/>
      <c r="GZN2090" s="2206"/>
      <c r="GZO2090" s="2206"/>
      <c r="GZP2090" s="2206"/>
      <c r="GZQ2090" s="2206"/>
      <c r="GZR2090" s="2206"/>
      <c r="GZS2090" s="2206"/>
      <c r="GZT2090" s="2206"/>
      <c r="GZU2090" s="2206"/>
      <c r="GZV2090" s="2206"/>
      <c r="GZW2090" s="2206"/>
      <c r="GZX2090" s="2206"/>
      <c r="GZY2090" s="2206"/>
      <c r="GZZ2090" s="2206"/>
      <c r="HAA2090" s="2206"/>
      <c r="HAB2090" s="2206"/>
      <c r="HAC2090" s="2206"/>
      <c r="HAD2090" s="2206"/>
      <c r="HAE2090" s="2206"/>
      <c r="HAF2090" s="2206"/>
      <c r="HAG2090" s="2206"/>
      <c r="HAH2090" s="2206"/>
      <c r="HAI2090" s="2206"/>
      <c r="HAJ2090" s="2206"/>
      <c r="HAK2090" s="2206"/>
      <c r="HAL2090" s="2206"/>
      <c r="HAM2090" s="2206"/>
      <c r="HAN2090" s="2206"/>
      <c r="HAO2090" s="2206"/>
      <c r="HAP2090" s="2206"/>
      <c r="HAQ2090" s="2206"/>
      <c r="HAR2090" s="2206"/>
      <c r="HAS2090" s="2206"/>
      <c r="HAT2090" s="2206"/>
      <c r="HAU2090" s="2206"/>
      <c r="HAV2090" s="2206"/>
      <c r="HAW2090" s="2206"/>
      <c r="HAX2090" s="2206"/>
      <c r="HAY2090" s="2206"/>
      <c r="HAZ2090" s="2206"/>
      <c r="HBA2090" s="2206"/>
      <c r="HBB2090" s="2206"/>
      <c r="HBC2090" s="2206"/>
      <c r="HBD2090" s="2206"/>
      <c r="HBE2090" s="2206"/>
      <c r="HBF2090" s="2206"/>
      <c r="HBG2090" s="2206"/>
      <c r="HBH2090" s="2206"/>
      <c r="HBI2090" s="2206"/>
      <c r="HBJ2090" s="2206"/>
      <c r="HBK2090" s="2206"/>
      <c r="HBL2090" s="2206"/>
      <c r="HBM2090" s="2206"/>
      <c r="HBN2090" s="2206"/>
      <c r="HBO2090" s="2206"/>
      <c r="HBP2090" s="2206"/>
      <c r="HBQ2090" s="2206"/>
      <c r="HBR2090" s="2206"/>
      <c r="HBS2090" s="2206"/>
      <c r="HBT2090" s="2206"/>
      <c r="HBU2090" s="2206"/>
      <c r="HBV2090" s="2206"/>
      <c r="HBW2090" s="2206"/>
      <c r="HBX2090" s="2206"/>
      <c r="HBY2090" s="2206"/>
      <c r="HBZ2090" s="2206"/>
      <c r="HCA2090" s="2206"/>
      <c r="HCB2090" s="2206"/>
      <c r="HCC2090" s="2206"/>
      <c r="HCD2090" s="2206"/>
      <c r="HCE2090" s="2206"/>
      <c r="HCF2090" s="2206"/>
      <c r="HCG2090" s="2206"/>
      <c r="HCH2090" s="2206"/>
      <c r="HCI2090" s="2206"/>
      <c r="HCJ2090" s="2206"/>
      <c r="HCK2090" s="2206"/>
      <c r="HCL2090" s="2206"/>
      <c r="HCM2090" s="2206"/>
      <c r="HCN2090" s="2206"/>
      <c r="HCO2090" s="2206"/>
      <c r="HCP2090" s="2206"/>
      <c r="HCQ2090" s="2206"/>
      <c r="HCR2090" s="2206"/>
      <c r="HCS2090" s="2206"/>
      <c r="HCT2090" s="2206"/>
      <c r="HCU2090" s="2206"/>
      <c r="HCV2090" s="2206"/>
      <c r="HCW2090" s="2206"/>
      <c r="HCX2090" s="2206"/>
      <c r="HCY2090" s="2206"/>
      <c r="HCZ2090" s="2206"/>
      <c r="HDA2090" s="2206"/>
      <c r="HDB2090" s="2206"/>
      <c r="HDC2090" s="2206"/>
      <c r="HDD2090" s="2206"/>
      <c r="HDE2090" s="2206"/>
      <c r="HDF2090" s="2206"/>
      <c r="HDG2090" s="2206"/>
      <c r="HDH2090" s="2206"/>
      <c r="HDI2090" s="2206"/>
      <c r="HDJ2090" s="2206"/>
      <c r="HDK2090" s="2206"/>
      <c r="HDL2090" s="2206"/>
      <c r="HDM2090" s="2206"/>
      <c r="HDN2090" s="2206"/>
      <c r="HDO2090" s="2206"/>
      <c r="HDP2090" s="2206"/>
      <c r="HDQ2090" s="2206"/>
      <c r="HDR2090" s="2206"/>
      <c r="HDS2090" s="2206"/>
      <c r="HDT2090" s="2206"/>
      <c r="HDU2090" s="2206"/>
      <c r="HDV2090" s="2206"/>
      <c r="HDW2090" s="2206"/>
      <c r="HDX2090" s="2206"/>
      <c r="HDY2090" s="2206"/>
      <c r="HDZ2090" s="2206"/>
      <c r="HEA2090" s="2206"/>
      <c r="HEB2090" s="2206"/>
      <c r="HEC2090" s="2206"/>
      <c r="HED2090" s="2206"/>
      <c r="HEE2090" s="2206"/>
      <c r="HEF2090" s="2206"/>
      <c r="HEG2090" s="2206"/>
      <c r="HEH2090" s="2206"/>
      <c r="HEI2090" s="2206"/>
      <c r="HEJ2090" s="2206"/>
      <c r="HEK2090" s="2206"/>
      <c r="HEL2090" s="2206"/>
      <c r="HEM2090" s="2206"/>
      <c r="HEN2090" s="2206"/>
      <c r="HEO2090" s="2206"/>
      <c r="HEP2090" s="2206"/>
      <c r="HEQ2090" s="2206"/>
      <c r="HER2090" s="2206"/>
      <c r="HES2090" s="2206"/>
      <c r="HET2090" s="2206"/>
      <c r="HEU2090" s="2206"/>
      <c r="HEV2090" s="2206"/>
      <c r="HEW2090" s="2206"/>
      <c r="HEX2090" s="2206"/>
      <c r="HEY2090" s="2206"/>
      <c r="HEZ2090" s="2206"/>
      <c r="HFA2090" s="2206"/>
      <c r="HFB2090" s="2206"/>
      <c r="HFC2090" s="2206"/>
      <c r="HFD2090" s="2206"/>
      <c r="HFE2090" s="2206"/>
      <c r="HFF2090" s="2206"/>
      <c r="HFG2090" s="2206"/>
      <c r="HFH2090" s="2206"/>
      <c r="HFI2090" s="2206"/>
      <c r="HFJ2090" s="2206"/>
      <c r="HFK2090" s="2206"/>
      <c r="HFL2090" s="2206"/>
      <c r="HFM2090" s="2206"/>
      <c r="HFN2090" s="2206"/>
      <c r="HFO2090" s="2206"/>
      <c r="HFP2090" s="2206"/>
      <c r="HFQ2090" s="2206"/>
      <c r="HFR2090" s="2206"/>
      <c r="HFS2090" s="2206"/>
      <c r="HFT2090" s="2206"/>
      <c r="HFU2090" s="2206"/>
      <c r="HFV2090" s="2206"/>
      <c r="HFW2090" s="2206"/>
      <c r="HFX2090" s="2206"/>
      <c r="HFY2090" s="2206"/>
      <c r="HFZ2090" s="2206"/>
      <c r="HGA2090" s="2206"/>
      <c r="HGB2090" s="2206"/>
      <c r="HGC2090" s="2206"/>
      <c r="HGD2090" s="2206"/>
      <c r="HGE2090" s="2206"/>
      <c r="HGF2090" s="2206"/>
      <c r="HGG2090" s="2206"/>
      <c r="HGH2090" s="2206"/>
      <c r="HGI2090" s="2206"/>
      <c r="HGJ2090" s="2206"/>
      <c r="HGK2090" s="2206"/>
      <c r="HGL2090" s="2206"/>
      <c r="HGM2090" s="2206"/>
      <c r="HGN2090" s="2206"/>
      <c r="HGO2090" s="2206"/>
      <c r="HGP2090" s="2206"/>
      <c r="HGQ2090" s="2206"/>
      <c r="HGR2090" s="2206"/>
      <c r="HGS2090" s="2206"/>
      <c r="HGT2090" s="2206"/>
      <c r="HGU2090" s="2206"/>
      <c r="HGV2090" s="2206"/>
      <c r="HGW2090" s="2206"/>
      <c r="HGX2090" s="2206"/>
      <c r="HGY2090" s="2206"/>
      <c r="HGZ2090" s="2206"/>
      <c r="HHA2090" s="2206"/>
      <c r="HHB2090" s="2206"/>
      <c r="HHC2090" s="2206"/>
      <c r="HHD2090" s="2206"/>
      <c r="HHE2090" s="2206"/>
      <c r="HHF2090" s="2206"/>
      <c r="HHG2090" s="2206"/>
      <c r="HHH2090" s="2206"/>
      <c r="HHI2090" s="2206"/>
      <c r="HHJ2090" s="2206"/>
      <c r="HHK2090" s="2206"/>
      <c r="HHL2090" s="2206"/>
      <c r="HHM2090" s="2206"/>
      <c r="HHN2090" s="2206"/>
      <c r="HHO2090" s="2206"/>
      <c r="HHP2090" s="2206"/>
      <c r="HHQ2090" s="2206"/>
      <c r="HHR2090" s="2206"/>
      <c r="HHS2090" s="2206"/>
      <c r="HHT2090" s="2206"/>
      <c r="HHU2090" s="2206"/>
      <c r="HHV2090" s="2206"/>
      <c r="HHW2090" s="2206"/>
      <c r="HHX2090" s="2206"/>
      <c r="HHY2090" s="2206"/>
      <c r="HHZ2090" s="2206"/>
      <c r="HIA2090" s="2206"/>
      <c r="HIB2090" s="2206"/>
      <c r="HIC2090" s="2206"/>
      <c r="HID2090" s="2206"/>
      <c r="HIE2090" s="2206"/>
      <c r="HIF2090" s="2206"/>
      <c r="HIG2090" s="2206"/>
      <c r="HIH2090" s="2206"/>
      <c r="HII2090" s="2206"/>
      <c r="HIJ2090" s="2206"/>
      <c r="HIK2090" s="2206"/>
      <c r="HIL2090" s="2206"/>
      <c r="HIM2090" s="2206"/>
      <c r="HIN2090" s="2206"/>
      <c r="HIO2090" s="2206"/>
      <c r="HIP2090" s="2206"/>
      <c r="HIQ2090" s="2206"/>
      <c r="HIR2090" s="2206"/>
      <c r="HIS2090" s="2206"/>
      <c r="HIT2090" s="2206"/>
      <c r="HIU2090" s="2206"/>
      <c r="HIV2090" s="2206"/>
      <c r="HIW2090" s="2206"/>
      <c r="HIX2090" s="2206"/>
      <c r="HIY2090" s="2206"/>
      <c r="HIZ2090" s="2206"/>
      <c r="HJA2090" s="2206"/>
      <c r="HJB2090" s="2206"/>
      <c r="HJC2090" s="2206"/>
      <c r="HJD2090" s="2206"/>
      <c r="HJE2090" s="2206"/>
      <c r="HJF2090" s="2206"/>
      <c r="HJG2090" s="2206"/>
      <c r="HJH2090" s="2206"/>
      <c r="HJI2090" s="2206"/>
      <c r="HJJ2090" s="2206"/>
      <c r="HJK2090" s="2206"/>
      <c r="HJL2090" s="2206"/>
      <c r="HJM2090" s="2206"/>
      <c r="HJN2090" s="2206"/>
      <c r="HJO2090" s="2206"/>
      <c r="HJP2090" s="2206"/>
      <c r="HJQ2090" s="2206"/>
      <c r="HJR2090" s="2206"/>
      <c r="HJS2090" s="2206"/>
      <c r="HJT2090" s="2206"/>
      <c r="HJU2090" s="2206"/>
      <c r="HJV2090" s="2206"/>
      <c r="HJW2090" s="2206"/>
      <c r="HJX2090" s="2206"/>
      <c r="HJY2090" s="2206"/>
      <c r="HJZ2090" s="2206"/>
      <c r="HKA2090" s="2206"/>
      <c r="HKB2090" s="2206"/>
      <c r="HKC2090" s="2206"/>
      <c r="HKD2090" s="2206"/>
      <c r="HKE2090" s="2206"/>
      <c r="HKF2090" s="2206"/>
      <c r="HKG2090" s="2206"/>
      <c r="HKH2090" s="2206"/>
      <c r="HKI2090" s="2206"/>
      <c r="HKJ2090" s="2206"/>
      <c r="HKK2090" s="2206"/>
      <c r="HKL2090" s="2206"/>
      <c r="HKM2090" s="2206"/>
      <c r="HKN2090" s="2206"/>
      <c r="HKO2090" s="2206"/>
      <c r="HKP2090" s="2206"/>
      <c r="HKQ2090" s="2206"/>
      <c r="HKR2090" s="2206"/>
      <c r="HKS2090" s="2206"/>
      <c r="HKT2090" s="2206"/>
      <c r="HKU2090" s="2206"/>
      <c r="HKV2090" s="2206"/>
      <c r="HKW2090" s="2206"/>
      <c r="HKX2090" s="2206"/>
      <c r="HKY2090" s="2206"/>
      <c r="HKZ2090" s="2206"/>
      <c r="HLA2090" s="2206"/>
      <c r="HLB2090" s="2206"/>
      <c r="HLC2090" s="2206"/>
      <c r="HLD2090" s="2206"/>
      <c r="HLE2090" s="2206"/>
      <c r="HLF2090" s="2206"/>
      <c r="HLG2090" s="2206"/>
      <c r="HLH2090" s="2206"/>
      <c r="HLI2090" s="2206"/>
      <c r="HLJ2090" s="2206"/>
      <c r="HLK2090" s="2206"/>
      <c r="HLL2090" s="2206"/>
      <c r="HLM2090" s="2206"/>
      <c r="HLN2090" s="2206"/>
      <c r="HLO2090" s="2206"/>
      <c r="HLP2090" s="2206"/>
      <c r="HLQ2090" s="2206"/>
      <c r="HLR2090" s="2206"/>
      <c r="HLS2090" s="2206"/>
      <c r="HLT2090" s="2206"/>
      <c r="HLU2090" s="2206"/>
      <c r="HLV2090" s="2206"/>
      <c r="HLW2090" s="2206"/>
      <c r="HLX2090" s="2206"/>
      <c r="HLY2090" s="2206"/>
      <c r="HLZ2090" s="2206"/>
      <c r="HMA2090" s="2206"/>
      <c r="HMB2090" s="2206"/>
      <c r="HMC2090" s="2206"/>
      <c r="HMD2090" s="2206"/>
      <c r="HME2090" s="2206"/>
      <c r="HMF2090" s="2206"/>
      <c r="HMG2090" s="2206"/>
      <c r="HMH2090" s="2206"/>
      <c r="HMI2090" s="2206"/>
      <c r="HMJ2090" s="2206"/>
      <c r="HMK2090" s="2206"/>
      <c r="HML2090" s="2206"/>
      <c r="HMM2090" s="2206"/>
      <c r="HMN2090" s="2206"/>
      <c r="HMO2090" s="2206"/>
      <c r="HMP2090" s="2206"/>
      <c r="HMQ2090" s="2206"/>
      <c r="HMR2090" s="2206"/>
      <c r="HMS2090" s="2206"/>
      <c r="HMT2090" s="2206"/>
      <c r="HMU2090" s="2206"/>
      <c r="HMV2090" s="2206"/>
      <c r="HMW2090" s="2206"/>
      <c r="HMX2090" s="2206"/>
      <c r="HMY2090" s="2206"/>
      <c r="HMZ2090" s="2206"/>
      <c r="HNA2090" s="2206"/>
      <c r="HNB2090" s="2206"/>
      <c r="HNC2090" s="2206"/>
      <c r="HND2090" s="2206"/>
      <c r="HNE2090" s="2206"/>
      <c r="HNF2090" s="2206"/>
      <c r="HNG2090" s="2206"/>
      <c r="HNH2090" s="2206"/>
      <c r="HNI2090" s="2206"/>
      <c r="HNJ2090" s="2206"/>
      <c r="HNK2090" s="2206"/>
      <c r="HNL2090" s="2206"/>
      <c r="HNM2090" s="2206"/>
      <c r="HNN2090" s="2206"/>
      <c r="HNO2090" s="2206"/>
      <c r="HNP2090" s="2206"/>
      <c r="HNQ2090" s="2206"/>
      <c r="HNR2090" s="2206"/>
      <c r="HNS2090" s="2206"/>
      <c r="HNT2090" s="2206"/>
      <c r="HNU2090" s="2206"/>
      <c r="HNV2090" s="2206"/>
      <c r="HNW2090" s="2206"/>
      <c r="HNX2090" s="2206"/>
      <c r="HNY2090" s="2206"/>
      <c r="HNZ2090" s="2206"/>
      <c r="HOA2090" s="2206"/>
      <c r="HOB2090" s="2206"/>
      <c r="HOC2090" s="2206"/>
      <c r="HOD2090" s="2206"/>
      <c r="HOE2090" s="2206"/>
      <c r="HOF2090" s="2206"/>
      <c r="HOG2090" s="2206"/>
      <c r="HOH2090" s="2206"/>
      <c r="HOI2090" s="2206"/>
      <c r="HOJ2090" s="2206"/>
      <c r="HOK2090" s="2206"/>
      <c r="HOL2090" s="2206"/>
      <c r="HOM2090" s="2206"/>
      <c r="HON2090" s="2206"/>
      <c r="HOO2090" s="2206"/>
      <c r="HOP2090" s="2206"/>
      <c r="HOQ2090" s="2206"/>
      <c r="HOR2090" s="2206"/>
      <c r="HOS2090" s="2206"/>
      <c r="HOT2090" s="2206"/>
      <c r="HOU2090" s="2206"/>
      <c r="HOV2090" s="2206"/>
      <c r="HOW2090" s="2206"/>
      <c r="HOX2090" s="2206"/>
      <c r="HOY2090" s="2206"/>
      <c r="HOZ2090" s="2206"/>
      <c r="HPA2090" s="2206"/>
      <c r="HPB2090" s="2206"/>
      <c r="HPC2090" s="2206"/>
      <c r="HPD2090" s="2206"/>
      <c r="HPE2090" s="2206"/>
      <c r="HPF2090" s="2206"/>
      <c r="HPG2090" s="2206"/>
      <c r="HPH2090" s="2206"/>
      <c r="HPI2090" s="2206"/>
      <c r="HPJ2090" s="2206"/>
      <c r="HPK2090" s="2206"/>
      <c r="HPL2090" s="2206"/>
      <c r="HPM2090" s="2206"/>
      <c r="HPN2090" s="2206"/>
      <c r="HPO2090" s="2206"/>
      <c r="HPP2090" s="2206"/>
      <c r="HPQ2090" s="2206"/>
      <c r="HPR2090" s="2206"/>
      <c r="HPS2090" s="2206"/>
      <c r="HPT2090" s="2206"/>
      <c r="HPU2090" s="2206"/>
      <c r="HPV2090" s="2206"/>
      <c r="HPW2090" s="2206"/>
      <c r="HPX2090" s="2206"/>
      <c r="HPY2090" s="2206"/>
      <c r="HPZ2090" s="2206"/>
      <c r="HQA2090" s="2206"/>
      <c r="HQB2090" s="2206"/>
      <c r="HQC2090" s="2206"/>
      <c r="HQD2090" s="2206"/>
      <c r="HQE2090" s="2206"/>
      <c r="HQF2090" s="2206"/>
      <c r="HQG2090" s="2206"/>
      <c r="HQH2090" s="2206"/>
      <c r="HQI2090" s="2206"/>
      <c r="HQJ2090" s="2206"/>
      <c r="HQK2090" s="2206"/>
      <c r="HQL2090" s="2206"/>
      <c r="HQM2090" s="2206"/>
      <c r="HQN2090" s="2206"/>
      <c r="HQO2090" s="2206"/>
      <c r="HQP2090" s="2206"/>
      <c r="HQQ2090" s="2206"/>
      <c r="HQR2090" s="2206"/>
      <c r="HQS2090" s="2206"/>
      <c r="HQT2090" s="2206"/>
      <c r="HQU2090" s="2206"/>
      <c r="HQV2090" s="2206"/>
      <c r="HQW2090" s="2206"/>
      <c r="HQX2090" s="2206"/>
      <c r="HQY2090" s="2206"/>
      <c r="HQZ2090" s="2206"/>
      <c r="HRA2090" s="2206"/>
      <c r="HRB2090" s="2206"/>
      <c r="HRC2090" s="2206"/>
      <c r="HRD2090" s="2206"/>
      <c r="HRE2090" s="2206"/>
      <c r="HRF2090" s="2206"/>
      <c r="HRG2090" s="2206"/>
      <c r="HRH2090" s="2206"/>
      <c r="HRI2090" s="2206"/>
      <c r="HRJ2090" s="2206"/>
      <c r="HRK2090" s="2206"/>
      <c r="HRL2090" s="2206"/>
      <c r="HRM2090" s="2206"/>
      <c r="HRN2090" s="2206"/>
      <c r="HRO2090" s="2206"/>
      <c r="HRP2090" s="2206"/>
      <c r="HRQ2090" s="2206"/>
      <c r="HRR2090" s="2206"/>
      <c r="HRS2090" s="2206"/>
      <c r="HRT2090" s="2206"/>
      <c r="HRU2090" s="2206"/>
      <c r="HRV2090" s="2206"/>
      <c r="HRW2090" s="2206"/>
      <c r="HRX2090" s="2206"/>
      <c r="HRY2090" s="2206"/>
      <c r="HRZ2090" s="2206"/>
      <c r="HSA2090" s="2206"/>
      <c r="HSB2090" s="2206"/>
      <c r="HSC2090" s="2206"/>
      <c r="HSD2090" s="2206"/>
      <c r="HSE2090" s="2206"/>
      <c r="HSF2090" s="2206"/>
      <c r="HSG2090" s="2206"/>
      <c r="HSH2090" s="2206"/>
      <c r="HSI2090" s="2206"/>
      <c r="HSJ2090" s="2206"/>
      <c r="HSK2090" s="2206"/>
      <c r="HSL2090" s="2206"/>
      <c r="HSM2090" s="2206"/>
      <c r="HSN2090" s="2206"/>
      <c r="HSO2090" s="2206"/>
      <c r="HSP2090" s="2206"/>
      <c r="HSQ2090" s="2206"/>
      <c r="HSR2090" s="2206"/>
      <c r="HSS2090" s="2206"/>
      <c r="HST2090" s="2206"/>
      <c r="HSU2090" s="2206"/>
      <c r="HSV2090" s="2206"/>
      <c r="HSW2090" s="2206"/>
      <c r="HSX2090" s="2206"/>
      <c r="HSY2090" s="2206"/>
      <c r="HSZ2090" s="2206"/>
      <c r="HTA2090" s="2206"/>
      <c r="HTB2090" s="2206"/>
      <c r="HTC2090" s="2206"/>
      <c r="HTD2090" s="2206"/>
      <c r="HTE2090" s="2206"/>
      <c r="HTF2090" s="2206"/>
      <c r="HTG2090" s="2206"/>
      <c r="HTH2090" s="2206"/>
      <c r="HTI2090" s="2206"/>
      <c r="HTJ2090" s="2206"/>
      <c r="HTK2090" s="2206"/>
      <c r="HTL2090" s="2206"/>
      <c r="HTM2090" s="2206"/>
      <c r="HTN2090" s="2206"/>
      <c r="HTO2090" s="2206"/>
      <c r="HTP2090" s="2206"/>
      <c r="HTQ2090" s="2206"/>
      <c r="HTR2090" s="2206"/>
      <c r="HTS2090" s="2206"/>
      <c r="HTT2090" s="2206"/>
      <c r="HTU2090" s="2206"/>
      <c r="HTV2090" s="2206"/>
      <c r="HTW2090" s="2206"/>
      <c r="HTX2090" s="2206"/>
      <c r="HTY2090" s="2206"/>
      <c r="HTZ2090" s="2206"/>
      <c r="HUA2090" s="2206"/>
      <c r="HUB2090" s="2206"/>
      <c r="HUC2090" s="2206"/>
      <c r="HUD2090" s="2206"/>
      <c r="HUE2090" s="2206"/>
      <c r="HUF2090" s="2206"/>
      <c r="HUG2090" s="2206"/>
      <c r="HUH2090" s="2206"/>
      <c r="HUI2090" s="2206"/>
      <c r="HUJ2090" s="2206"/>
      <c r="HUK2090" s="2206"/>
      <c r="HUL2090" s="2206"/>
      <c r="HUM2090" s="2206"/>
      <c r="HUN2090" s="2206"/>
      <c r="HUO2090" s="2206"/>
      <c r="HUP2090" s="2206"/>
      <c r="HUQ2090" s="2206"/>
      <c r="HUR2090" s="2206"/>
      <c r="HUS2090" s="2206"/>
      <c r="HUT2090" s="2206"/>
      <c r="HUU2090" s="2206"/>
      <c r="HUV2090" s="2206"/>
      <c r="HUW2090" s="2206"/>
      <c r="HUX2090" s="2206"/>
      <c r="HUY2090" s="2206"/>
      <c r="HUZ2090" s="2206"/>
      <c r="HVA2090" s="2206"/>
      <c r="HVB2090" s="2206"/>
      <c r="HVC2090" s="2206"/>
      <c r="HVD2090" s="2206"/>
      <c r="HVE2090" s="2206"/>
      <c r="HVF2090" s="2206"/>
      <c r="HVG2090" s="2206"/>
      <c r="HVH2090" s="2206"/>
      <c r="HVI2090" s="2206"/>
      <c r="HVJ2090" s="2206"/>
      <c r="HVK2090" s="2206"/>
      <c r="HVL2090" s="2206"/>
      <c r="HVM2090" s="2206"/>
      <c r="HVN2090" s="2206"/>
      <c r="HVO2090" s="2206"/>
      <c r="HVP2090" s="2206"/>
      <c r="HVQ2090" s="2206"/>
      <c r="HVR2090" s="2206"/>
      <c r="HVS2090" s="2206"/>
      <c r="HVT2090" s="2206"/>
      <c r="HVU2090" s="2206"/>
      <c r="HVV2090" s="2206"/>
      <c r="HVW2090" s="2206"/>
      <c r="HVX2090" s="2206"/>
      <c r="HVY2090" s="2206"/>
      <c r="HVZ2090" s="2206"/>
      <c r="HWA2090" s="2206"/>
      <c r="HWB2090" s="2206"/>
      <c r="HWC2090" s="2206"/>
      <c r="HWD2090" s="2206"/>
      <c r="HWE2090" s="2206"/>
      <c r="HWF2090" s="2206"/>
      <c r="HWG2090" s="2206"/>
      <c r="HWH2090" s="2206"/>
      <c r="HWI2090" s="2206"/>
      <c r="HWJ2090" s="2206"/>
      <c r="HWK2090" s="2206"/>
      <c r="HWL2090" s="2206"/>
      <c r="HWM2090" s="2206"/>
      <c r="HWN2090" s="2206"/>
      <c r="HWO2090" s="2206"/>
      <c r="HWP2090" s="2206"/>
      <c r="HWQ2090" s="2206"/>
      <c r="HWR2090" s="2206"/>
      <c r="HWS2090" s="2206"/>
      <c r="HWT2090" s="2206"/>
      <c r="HWU2090" s="2206"/>
      <c r="HWV2090" s="2206"/>
      <c r="HWW2090" s="2206"/>
      <c r="HWX2090" s="2206"/>
      <c r="HWY2090" s="2206"/>
      <c r="HWZ2090" s="2206"/>
      <c r="HXA2090" s="2206"/>
      <c r="HXB2090" s="2206"/>
      <c r="HXC2090" s="2206"/>
      <c r="HXD2090" s="2206"/>
      <c r="HXE2090" s="2206"/>
      <c r="HXF2090" s="2206"/>
      <c r="HXG2090" s="2206"/>
      <c r="HXH2090" s="2206"/>
      <c r="HXI2090" s="2206"/>
      <c r="HXJ2090" s="2206"/>
      <c r="HXK2090" s="2206"/>
      <c r="HXL2090" s="2206"/>
      <c r="HXM2090" s="2206"/>
      <c r="HXN2090" s="2206"/>
      <c r="HXO2090" s="2206"/>
      <c r="HXP2090" s="2206"/>
      <c r="HXQ2090" s="2206"/>
      <c r="HXR2090" s="2206"/>
      <c r="HXS2090" s="2206"/>
      <c r="HXT2090" s="2206"/>
      <c r="HXU2090" s="2206"/>
      <c r="HXV2090" s="2206"/>
      <c r="HXW2090" s="2206"/>
      <c r="HXX2090" s="2206"/>
      <c r="HXY2090" s="2206"/>
      <c r="HXZ2090" s="2206"/>
      <c r="HYA2090" s="2206"/>
      <c r="HYB2090" s="2206"/>
      <c r="HYC2090" s="2206"/>
      <c r="HYD2090" s="2206"/>
      <c r="HYE2090" s="2206"/>
      <c r="HYF2090" s="2206"/>
      <c r="HYG2090" s="2206"/>
      <c r="HYH2090" s="2206"/>
      <c r="HYI2090" s="2206"/>
      <c r="HYJ2090" s="2206"/>
      <c r="HYK2090" s="2206"/>
      <c r="HYL2090" s="2206"/>
      <c r="HYM2090" s="2206"/>
      <c r="HYN2090" s="2206"/>
      <c r="HYO2090" s="2206"/>
      <c r="HYP2090" s="2206"/>
      <c r="HYQ2090" s="2206"/>
      <c r="HYR2090" s="2206"/>
      <c r="HYS2090" s="2206"/>
      <c r="HYT2090" s="2206"/>
      <c r="HYU2090" s="2206"/>
      <c r="HYV2090" s="2206"/>
      <c r="HYW2090" s="2206"/>
      <c r="HYX2090" s="2206"/>
      <c r="HYY2090" s="2206"/>
      <c r="HYZ2090" s="2206"/>
      <c r="HZA2090" s="2206"/>
      <c r="HZB2090" s="2206"/>
      <c r="HZC2090" s="2206"/>
      <c r="HZD2090" s="2206"/>
      <c r="HZE2090" s="2206"/>
      <c r="HZF2090" s="2206"/>
      <c r="HZG2090" s="2206"/>
      <c r="HZH2090" s="2206"/>
      <c r="HZI2090" s="2206"/>
      <c r="HZJ2090" s="2206"/>
      <c r="HZK2090" s="2206"/>
      <c r="HZL2090" s="2206"/>
      <c r="HZM2090" s="2206"/>
      <c r="HZN2090" s="2206"/>
      <c r="HZO2090" s="2206"/>
      <c r="HZP2090" s="2206"/>
      <c r="HZQ2090" s="2206"/>
      <c r="HZR2090" s="2206"/>
      <c r="HZS2090" s="2206"/>
      <c r="HZT2090" s="2206"/>
      <c r="HZU2090" s="2206"/>
      <c r="HZV2090" s="2206"/>
      <c r="HZW2090" s="2206"/>
      <c r="HZX2090" s="2206"/>
      <c r="HZY2090" s="2206"/>
      <c r="HZZ2090" s="2206"/>
      <c r="IAA2090" s="2206"/>
      <c r="IAB2090" s="2206"/>
      <c r="IAC2090" s="2206"/>
      <c r="IAD2090" s="2206"/>
      <c r="IAE2090" s="2206"/>
      <c r="IAF2090" s="2206"/>
      <c r="IAG2090" s="2206"/>
      <c r="IAH2090" s="2206"/>
      <c r="IAI2090" s="2206"/>
      <c r="IAJ2090" s="2206"/>
      <c r="IAK2090" s="2206"/>
      <c r="IAL2090" s="2206"/>
      <c r="IAM2090" s="2206"/>
      <c r="IAN2090" s="2206"/>
      <c r="IAO2090" s="2206"/>
      <c r="IAP2090" s="2206"/>
      <c r="IAQ2090" s="2206"/>
      <c r="IAR2090" s="2206"/>
      <c r="IAS2090" s="2206"/>
      <c r="IAT2090" s="2206"/>
      <c r="IAU2090" s="2206"/>
      <c r="IAV2090" s="2206"/>
      <c r="IAW2090" s="2206"/>
      <c r="IAX2090" s="2206"/>
      <c r="IAY2090" s="2206"/>
      <c r="IAZ2090" s="2206"/>
      <c r="IBA2090" s="2206"/>
      <c r="IBB2090" s="2206"/>
      <c r="IBC2090" s="2206"/>
      <c r="IBD2090" s="2206"/>
      <c r="IBE2090" s="2206"/>
      <c r="IBF2090" s="2206"/>
      <c r="IBG2090" s="2206"/>
      <c r="IBH2090" s="2206"/>
      <c r="IBI2090" s="2206"/>
      <c r="IBJ2090" s="2206"/>
      <c r="IBK2090" s="2206"/>
      <c r="IBL2090" s="2206"/>
      <c r="IBM2090" s="2206"/>
      <c r="IBN2090" s="2206"/>
      <c r="IBO2090" s="2206"/>
      <c r="IBP2090" s="2206"/>
      <c r="IBQ2090" s="2206"/>
      <c r="IBR2090" s="2206"/>
      <c r="IBS2090" s="2206"/>
      <c r="IBT2090" s="2206"/>
      <c r="IBU2090" s="2206"/>
      <c r="IBV2090" s="2206"/>
      <c r="IBW2090" s="2206"/>
      <c r="IBX2090" s="2206"/>
      <c r="IBY2090" s="2206"/>
      <c r="IBZ2090" s="2206"/>
      <c r="ICA2090" s="2206"/>
      <c r="ICB2090" s="2206"/>
      <c r="ICC2090" s="2206"/>
      <c r="ICD2090" s="2206"/>
      <c r="ICE2090" s="2206"/>
      <c r="ICF2090" s="2206"/>
      <c r="ICG2090" s="2206"/>
      <c r="ICH2090" s="2206"/>
      <c r="ICI2090" s="2206"/>
      <c r="ICJ2090" s="2206"/>
      <c r="ICK2090" s="2206"/>
      <c r="ICL2090" s="2206"/>
      <c r="ICM2090" s="2206"/>
      <c r="ICN2090" s="2206"/>
      <c r="ICO2090" s="2206"/>
      <c r="ICP2090" s="2206"/>
      <c r="ICQ2090" s="2206"/>
      <c r="ICR2090" s="2206"/>
      <c r="ICS2090" s="2206"/>
      <c r="ICT2090" s="2206"/>
      <c r="ICU2090" s="2206"/>
      <c r="ICV2090" s="2206"/>
      <c r="ICW2090" s="2206"/>
      <c r="ICX2090" s="2206"/>
      <c r="ICY2090" s="2206"/>
      <c r="ICZ2090" s="2206"/>
      <c r="IDA2090" s="2206"/>
      <c r="IDB2090" s="2206"/>
      <c r="IDC2090" s="2206"/>
      <c r="IDD2090" s="2206"/>
      <c r="IDE2090" s="2206"/>
      <c r="IDF2090" s="2206"/>
      <c r="IDG2090" s="2206"/>
      <c r="IDH2090" s="2206"/>
      <c r="IDI2090" s="2206"/>
      <c r="IDJ2090" s="2206"/>
      <c r="IDK2090" s="2206"/>
      <c r="IDL2090" s="2206"/>
      <c r="IDM2090" s="2206"/>
      <c r="IDN2090" s="2206"/>
      <c r="IDO2090" s="2206"/>
      <c r="IDP2090" s="2206"/>
      <c r="IDQ2090" s="2206"/>
      <c r="IDR2090" s="2206"/>
      <c r="IDS2090" s="2206"/>
      <c r="IDT2090" s="2206"/>
      <c r="IDU2090" s="2206"/>
      <c r="IDV2090" s="2206"/>
      <c r="IDW2090" s="2206"/>
      <c r="IDX2090" s="2206"/>
      <c r="IDY2090" s="2206"/>
      <c r="IDZ2090" s="2206"/>
      <c r="IEA2090" s="2206"/>
      <c r="IEB2090" s="2206"/>
      <c r="IEC2090" s="2206"/>
      <c r="IED2090" s="2206"/>
      <c r="IEE2090" s="2206"/>
      <c r="IEF2090" s="2206"/>
      <c r="IEG2090" s="2206"/>
      <c r="IEH2090" s="2206"/>
      <c r="IEI2090" s="2206"/>
      <c r="IEJ2090" s="2206"/>
      <c r="IEK2090" s="2206"/>
      <c r="IEL2090" s="2206"/>
      <c r="IEM2090" s="2206"/>
      <c r="IEN2090" s="2206"/>
      <c r="IEO2090" s="2206"/>
      <c r="IEP2090" s="2206"/>
      <c r="IEQ2090" s="2206"/>
      <c r="IER2090" s="2206"/>
      <c r="IES2090" s="2206"/>
      <c r="IET2090" s="2206"/>
      <c r="IEU2090" s="2206"/>
      <c r="IEV2090" s="2206"/>
      <c r="IEW2090" s="2206"/>
      <c r="IEX2090" s="2206"/>
      <c r="IEY2090" s="2206"/>
      <c r="IEZ2090" s="2206"/>
      <c r="IFA2090" s="2206"/>
      <c r="IFB2090" s="2206"/>
      <c r="IFC2090" s="2206"/>
      <c r="IFD2090" s="2206"/>
      <c r="IFE2090" s="2206"/>
      <c r="IFF2090" s="2206"/>
      <c r="IFG2090" s="2206"/>
      <c r="IFH2090" s="2206"/>
      <c r="IFI2090" s="2206"/>
      <c r="IFJ2090" s="2206"/>
      <c r="IFK2090" s="2206"/>
      <c r="IFL2090" s="2206"/>
      <c r="IFM2090" s="2206"/>
      <c r="IFN2090" s="2206"/>
      <c r="IFO2090" s="2206"/>
      <c r="IFP2090" s="2206"/>
      <c r="IFQ2090" s="2206"/>
      <c r="IFR2090" s="2206"/>
      <c r="IFS2090" s="2206"/>
      <c r="IFT2090" s="2206"/>
      <c r="IFU2090" s="2206"/>
      <c r="IFV2090" s="2206"/>
      <c r="IFW2090" s="2206"/>
      <c r="IFX2090" s="2206"/>
      <c r="IFY2090" s="2206"/>
      <c r="IFZ2090" s="2206"/>
      <c r="IGA2090" s="2206"/>
      <c r="IGB2090" s="2206"/>
      <c r="IGC2090" s="2206"/>
      <c r="IGD2090" s="2206"/>
      <c r="IGE2090" s="2206"/>
      <c r="IGF2090" s="2206"/>
      <c r="IGG2090" s="2206"/>
      <c r="IGH2090" s="2206"/>
      <c r="IGI2090" s="2206"/>
      <c r="IGJ2090" s="2206"/>
      <c r="IGK2090" s="2206"/>
      <c r="IGL2090" s="2206"/>
      <c r="IGM2090" s="2206"/>
      <c r="IGN2090" s="2206"/>
      <c r="IGO2090" s="2206"/>
      <c r="IGP2090" s="2206"/>
      <c r="IGQ2090" s="2206"/>
      <c r="IGR2090" s="2206"/>
      <c r="IGS2090" s="2206"/>
      <c r="IGT2090" s="2206"/>
      <c r="IGU2090" s="2206"/>
      <c r="IGV2090" s="2206"/>
      <c r="IGW2090" s="2206"/>
      <c r="IGX2090" s="2206"/>
      <c r="IGY2090" s="2206"/>
      <c r="IGZ2090" s="2206"/>
      <c r="IHA2090" s="2206"/>
      <c r="IHB2090" s="2206"/>
      <c r="IHC2090" s="2206"/>
      <c r="IHD2090" s="2206"/>
      <c r="IHE2090" s="2206"/>
      <c r="IHF2090" s="2206"/>
      <c r="IHG2090" s="2206"/>
      <c r="IHH2090" s="2206"/>
      <c r="IHI2090" s="2206"/>
      <c r="IHJ2090" s="2206"/>
      <c r="IHK2090" s="2206"/>
      <c r="IHL2090" s="2206"/>
      <c r="IHM2090" s="2206"/>
      <c r="IHN2090" s="2206"/>
      <c r="IHO2090" s="2206"/>
      <c r="IHP2090" s="2206"/>
      <c r="IHQ2090" s="2206"/>
      <c r="IHR2090" s="2206"/>
      <c r="IHS2090" s="2206"/>
      <c r="IHT2090" s="2206"/>
      <c r="IHU2090" s="2206"/>
      <c r="IHV2090" s="2206"/>
      <c r="IHW2090" s="2206"/>
      <c r="IHX2090" s="2206"/>
      <c r="IHY2090" s="2206"/>
      <c r="IHZ2090" s="2206"/>
      <c r="IIA2090" s="2206"/>
      <c r="IIB2090" s="2206"/>
      <c r="IIC2090" s="2206"/>
      <c r="IID2090" s="2206"/>
      <c r="IIE2090" s="2206"/>
      <c r="IIF2090" s="2206"/>
      <c r="IIG2090" s="2206"/>
      <c r="IIH2090" s="2206"/>
      <c r="III2090" s="2206"/>
      <c r="IIJ2090" s="2206"/>
      <c r="IIK2090" s="2206"/>
      <c r="IIL2090" s="2206"/>
      <c r="IIM2090" s="2206"/>
      <c r="IIN2090" s="2206"/>
      <c r="IIO2090" s="2206"/>
      <c r="IIP2090" s="2206"/>
      <c r="IIQ2090" s="2206"/>
      <c r="IIR2090" s="2206"/>
      <c r="IIS2090" s="2206"/>
      <c r="IIT2090" s="2206"/>
      <c r="IIU2090" s="2206"/>
      <c r="IIV2090" s="2206"/>
      <c r="IIW2090" s="2206"/>
      <c r="IIX2090" s="2206"/>
      <c r="IIY2090" s="2206"/>
      <c r="IIZ2090" s="2206"/>
      <c r="IJA2090" s="2206"/>
      <c r="IJB2090" s="2206"/>
      <c r="IJC2090" s="2206"/>
      <c r="IJD2090" s="2206"/>
      <c r="IJE2090" s="2206"/>
      <c r="IJF2090" s="2206"/>
      <c r="IJG2090" s="2206"/>
      <c r="IJH2090" s="2206"/>
      <c r="IJI2090" s="2206"/>
      <c r="IJJ2090" s="2206"/>
      <c r="IJK2090" s="2206"/>
      <c r="IJL2090" s="2206"/>
      <c r="IJM2090" s="2206"/>
      <c r="IJN2090" s="2206"/>
      <c r="IJO2090" s="2206"/>
      <c r="IJP2090" s="2206"/>
      <c r="IJQ2090" s="2206"/>
      <c r="IJR2090" s="2206"/>
      <c r="IJS2090" s="2206"/>
      <c r="IJT2090" s="2206"/>
      <c r="IJU2090" s="2206"/>
      <c r="IJV2090" s="2206"/>
      <c r="IJW2090" s="2206"/>
      <c r="IJX2090" s="2206"/>
      <c r="IJY2090" s="2206"/>
      <c r="IJZ2090" s="2206"/>
      <c r="IKA2090" s="2206"/>
      <c r="IKB2090" s="2206"/>
      <c r="IKC2090" s="2206"/>
      <c r="IKD2090" s="2206"/>
      <c r="IKE2090" s="2206"/>
      <c r="IKF2090" s="2206"/>
      <c r="IKG2090" s="2206"/>
      <c r="IKH2090" s="2206"/>
      <c r="IKI2090" s="2206"/>
      <c r="IKJ2090" s="2206"/>
      <c r="IKK2090" s="2206"/>
      <c r="IKL2090" s="2206"/>
      <c r="IKM2090" s="2206"/>
      <c r="IKN2090" s="2206"/>
      <c r="IKO2090" s="2206"/>
      <c r="IKP2090" s="2206"/>
      <c r="IKQ2090" s="2206"/>
      <c r="IKR2090" s="2206"/>
      <c r="IKS2090" s="2206"/>
      <c r="IKT2090" s="2206"/>
      <c r="IKU2090" s="2206"/>
      <c r="IKV2090" s="2206"/>
      <c r="IKW2090" s="2206"/>
      <c r="IKX2090" s="2206"/>
      <c r="IKY2090" s="2206"/>
      <c r="IKZ2090" s="2206"/>
      <c r="ILA2090" s="2206"/>
      <c r="ILB2090" s="2206"/>
      <c r="ILC2090" s="2206"/>
      <c r="ILD2090" s="2206"/>
      <c r="ILE2090" s="2206"/>
      <c r="ILF2090" s="2206"/>
      <c r="ILG2090" s="2206"/>
      <c r="ILH2090" s="2206"/>
      <c r="ILI2090" s="2206"/>
      <c r="ILJ2090" s="2206"/>
      <c r="ILK2090" s="2206"/>
      <c r="ILL2090" s="2206"/>
      <c r="ILM2090" s="2206"/>
      <c r="ILN2090" s="2206"/>
      <c r="ILO2090" s="2206"/>
      <c r="ILP2090" s="2206"/>
      <c r="ILQ2090" s="2206"/>
      <c r="ILR2090" s="2206"/>
      <c r="ILS2090" s="2206"/>
      <c r="ILT2090" s="2206"/>
      <c r="ILU2090" s="2206"/>
      <c r="ILV2090" s="2206"/>
      <c r="ILW2090" s="2206"/>
      <c r="ILX2090" s="2206"/>
      <c r="ILY2090" s="2206"/>
      <c r="ILZ2090" s="2206"/>
      <c r="IMA2090" s="2206"/>
      <c r="IMB2090" s="2206"/>
      <c r="IMC2090" s="2206"/>
      <c r="IMD2090" s="2206"/>
      <c r="IME2090" s="2206"/>
      <c r="IMF2090" s="2206"/>
      <c r="IMG2090" s="2206"/>
      <c r="IMH2090" s="2206"/>
      <c r="IMI2090" s="2206"/>
      <c r="IMJ2090" s="2206"/>
      <c r="IMK2090" s="2206"/>
      <c r="IML2090" s="2206"/>
      <c r="IMM2090" s="2206"/>
      <c r="IMN2090" s="2206"/>
      <c r="IMO2090" s="2206"/>
      <c r="IMP2090" s="2206"/>
      <c r="IMQ2090" s="2206"/>
      <c r="IMR2090" s="2206"/>
      <c r="IMS2090" s="2206"/>
      <c r="IMT2090" s="2206"/>
      <c r="IMU2090" s="2206"/>
      <c r="IMV2090" s="2206"/>
      <c r="IMW2090" s="2206"/>
      <c r="IMX2090" s="2206"/>
      <c r="IMY2090" s="2206"/>
      <c r="IMZ2090" s="2206"/>
      <c r="INA2090" s="2206"/>
      <c r="INB2090" s="2206"/>
      <c r="INC2090" s="2206"/>
      <c r="IND2090" s="2206"/>
      <c r="INE2090" s="2206"/>
      <c r="INF2090" s="2206"/>
      <c r="ING2090" s="2206"/>
      <c r="INH2090" s="2206"/>
      <c r="INI2090" s="2206"/>
      <c r="INJ2090" s="2206"/>
      <c r="INK2090" s="2206"/>
      <c r="INL2090" s="2206"/>
      <c r="INM2090" s="2206"/>
      <c r="INN2090" s="2206"/>
      <c r="INO2090" s="2206"/>
      <c r="INP2090" s="2206"/>
      <c r="INQ2090" s="2206"/>
      <c r="INR2090" s="2206"/>
      <c r="INS2090" s="2206"/>
      <c r="INT2090" s="2206"/>
      <c r="INU2090" s="2206"/>
      <c r="INV2090" s="2206"/>
      <c r="INW2090" s="2206"/>
      <c r="INX2090" s="2206"/>
      <c r="INY2090" s="2206"/>
      <c r="INZ2090" s="2206"/>
      <c r="IOA2090" s="2206"/>
      <c r="IOB2090" s="2206"/>
      <c r="IOC2090" s="2206"/>
      <c r="IOD2090" s="2206"/>
      <c r="IOE2090" s="2206"/>
      <c r="IOF2090" s="2206"/>
      <c r="IOG2090" s="2206"/>
      <c r="IOH2090" s="2206"/>
      <c r="IOI2090" s="2206"/>
      <c r="IOJ2090" s="2206"/>
      <c r="IOK2090" s="2206"/>
      <c r="IOL2090" s="2206"/>
      <c r="IOM2090" s="2206"/>
      <c r="ION2090" s="2206"/>
      <c r="IOO2090" s="2206"/>
      <c r="IOP2090" s="2206"/>
      <c r="IOQ2090" s="2206"/>
      <c r="IOR2090" s="2206"/>
      <c r="IOS2090" s="2206"/>
      <c r="IOT2090" s="2206"/>
      <c r="IOU2090" s="2206"/>
      <c r="IOV2090" s="2206"/>
      <c r="IOW2090" s="2206"/>
      <c r="IOX2090" s="2206"/>
      <c r="IOY2090" s="2206"/>
      <c r="IOZ2090" s="2206"/>
      <c r="IPA2090" s="2206"/>
      <c r="IPB2090" s="2206"/>
      <c r="IPC2090" s="2206"/>
      <c r="IPD2090" s="2206"/>
      <c r="IPE2090" s="2206"/>
      <c r="IPF2090" s="2206"/>
      <c r="IPG2090" s="2206"/>
      <c r="IPH2090" s="2206"/>
      <c r="IPI2090" s="2206"/>
      <c r="IPJ2090" s="2206"/>
      <c r="IPK2090" s="2206"/>
      <c r="IPL2090" s="2206"/>
      <c r="IPM2090" s="2206"/>
      <c r="IPN2090" s="2206"/>
      <c r="IPO2090" s="2206"/>
      <c r="IPP2090" s="2206"/>
      <c r="IPQ2090" s="2206"/>
      <c r="IPR2090" s="2206"/>
      <c r="IPS2090" s="2206"/>
      <c r="IPT2090" s="2206"/>
      <c r="IPU2090" s="2206"/>
      <c r="IPV2090" s="2206"/>
      <c r="IPW2090" s="2206"/>
      <c r="IPX2090" s="2206"/>
      <c r="IPY2090" s="2206"/>
      <c r="IPZ2090" s="2206"/>
      <c r="IQA2090" s="2206"/>
      <c r="IQB2090" s="2206"/>
      <c r="IQC2090" s="2206"/>
      <c r="IQD2090" s="2206"/>
      <c r="IQE2090" s="2206"/>
      <c r="IQF2090" s="2206"/>
      <c r="IQG2090" s="2206"/>
      <c r="IQH2090" s="2206"/>
      <c r="IQI2090" s="2206"/>
      <c r="IQJ2090" s="2206"/>
      <c r="IQK2090" s="2206"/>
      <c r="IQL2090" s="2206"/>
      <c r="IQM2090" s="2206"/>
      <c r="IQN2090" s="2206"/>
      <c r="IQO2090" s="2206"/>
      <c r="IQP2090" s="2206"/>
      <c r="IQQ2090" s="2206"/>
      <c r="IQR2090" s="2206"/>
      <c r="IQS2090" s="2206"/>
      <c r="IQT2090" s="2206"/>
      <c r="IQU2090" s="2206"/>
      <c r="IQV2090" s="2206"/>
      <c r="IQW2090" s="2206"/>
      <c r="IQX2090" s="2206"/>
      <c r="IQY2090" s="2206"/>
      <c r="IQZ2090" s="2206"/>
      <c r="IRA2090" s="2206"/>
      <c r="IRB2090" s="2206"/>
      <c r="IRC2090" s="2206"/>
      <c r="IRD2090" s="2206"/>
      <c r="IRE2090" s="2206"/>
      <c r="IRF2090" s="2206"/>
      <c r="IRG2090" s="2206"/>
      <c r="IRH2090" s="2206"/>
      <c r="IRI2090" s="2206"/>
      <c r="IRJ2090" s="2206"/>
      <c r="IRK2090" s="2206"/>
      <c r="IRL2090" s="2206"/>
      <c r="IRM2090" s="2206"/>
      <c r="IRN2090" s="2206"/>
      <c r="IRO2090" s="2206"/>
      <c r="IRP2090" s="2206"/>
      <c r="IRQ2090" s="2206"/>
      <c r="IRR2090" s="2206"/>
      <c r="IRS2090" s="2206"/>
      <c r="IRT2090" s="2206"/>
      <c r="IRU2090" s="2206"/>
      <c r="IRV2090" s="2206"/>
      <c r="IRW2090" s="2206"/>
      <c r="IRX2090" s="2206"/>
      <c r="IRY2090" s="2206"/>
      <c r="IRZ2090" s="2206"/>
      <c r="ISA2090" s="2206"/>
      <c r="ISB2090" s="2206"/>
      <c r="ISC2090" s="2206"/>
      <c r="ISD2090" s="2206"/>
      <c r="ISE2090" s="2206"/>
      <c r="ISF2090" s="2206"/>
      <c r="ISG2090" s="2206"/>
      <c r="ISH2090" s="2206"/>
      <c r="ISI2090" s="2206"/>
      <c r="ISJ2090" s="2206"/>
      <c r="ISK2090" s="2206"/>
      <c r="ISL2090" s="2206"/>
      <c r="ISM2090" s="2206"/>
      <c r="ISN2090" s="2206"/>
      <c r="ISO2090" s="2206"/>
      <c r="ISP2090" s="2206"/>
      <c r="ISQ2090" s="2206"/>
      <c r="ISR2090" s="2206"/>
      <c r="ISS2090" s="2206"/>
      <c r="IST2090" s="2206"/>
      <c r="ISU2090" s="2206"/>
      <c r="ISV2090" s="2206"/>
      <c r="ISW2090" s="2206"/>
      <c r="ISX2090" s="2206"/>
      <c r="ISY2090" s="2206"/>
      <c r="ISZ2090" s="2206"/>
      <c r="ITA2090" s="2206"/>
      <c r="ITB2090" s="2206"/>
      <c r="ITC2090" s="2206"/>
      <c r="ITD2090" s="2206"/>
      <c r="ITE2090" s="2206"/>
      <c r="ITF2090" s="2206"/>
      <c r="ITG2090" s="2206"/>
      <c r="ITH2090" s="2206"/>
      <c r="ITI2090" s="2206"/>
      <c r="ITJ2090" s="2206"/>
      <c r="ITK2090" s="2206"/>
      <c r="ITL2090" s="2206"/>
      <c r="ITM2090" s="2206"/>
      <c r="ITN2090" s="2206"/>
      <c r="ITO2090" s="2206"/>
      <c r="ITP2090" s="2206"/>
      <c r="ITQ2090" s="2206"/>
      <c r="ITR2090" s="2206"/>
      <c r="ITS2090" s="2206"/>
      <c r="ITT2090" s="2206"/>
      <c r="ITU2090" s="2206"/>
      <c r="ITV2090" s="2206"/>
      <c r="ITW2090" s="2206"/>
      <c r="ITX2090" s="2206"/>
      <c r="ITY2090" s="2206"/>
      <c r="ITZ2090" s="2206"/>
      <c r="IUA2090" s="2206"/>
      <c r="IUB2090" s="2206"/>
      <c r="IUC2090" s="2206"/>
      <c r="IUD2090" s="2206"/>
      <c r="IUE2090" s="2206"/>
      <c r="IUF2090" s="2206"/>
      <c r="IUG2090" s="2206"/>
      <c r="IUH2090" s="2206"/>
      <c r="IUI2090" s="2206"/>
      <c r="IUJ2090" s="2206"/>
      <c r="IUK2090" s="2206"/>
      <c r="IUL2090" s="2206"/>
      <c r="IUM2090" s="2206"/>
      <c r="IUN2090" s="2206"/>
      <c r="IUO2090" s="2206"/>
      <c r="IUP2090" s="2206"/>
      <c r="IUQ2090" s="2206"/>
      <c r="IUR2090" s="2206"/>
      <c r="IUS2090" s="2206"/>
      <c r="IUT2090" s="2206"/>
      <c r="IUU2090" s="2206"/>
      <c r="IUV2090" s="2206"/>
      <c r="IUW2090" s="2206"/>
      <c r="IUX2090" s="2206"/>
      <c r="IUY2090" s="2206"/>
      <c r="IUZ2090" s="2206"/>
      <c r="IVA2090" s="2206"/>
      <c r="IVB2090" s="2206"/>
      <c r="IVC2090" s="2206"/>
      <c r="IVD2090" s="2206"/>
      <c r="IVE2090" s="2206"/>
      <c r="IVF2090" s="2206"/>
      <c r="IVG2090" s="2206"/>
      <c r="IVH2090" s="2206"/>
      <c r="IVI2090" s="2206"/>
      <c r="IVJ2090" s="2206"/>
      <c r="IVK2090" s="2206"/>
      <c r="IVL2090" s="2206"/>
      <c r="IVM2090" s="2206"/>
      <c r="IVN2090" s="2206"/>
      <c r="IVO2090" s="2206"/>
      <c r="IVP2090" s="2206"/>
      <c r="IVQ2090" s="2206"/>
      <c r="IVR2090" s="2206"/>
      <c r="IVS2090" s="2206"/>
      <c r="IVT2090" s="2206"/>
      <c r="IVU2090" s="2206"/>
      <c r="IVV2090" s="2206"/>
      <c r="IVW2090" s="2206"/>
      <c r="IVX2090" s="2206"/>
      <c r="IVY2090" s="2206"/>
      <c r="IVZ2090" s="2206"/>
      <c r="IWA2090" s="2206"/>
      <c r="IWB2090" s="2206"/>
      <c r="IWC2090" s="2206"/>
      <c r="IWD2090" s="2206"/>
      <c r="IWE2090" s="2206"/>
      <c r="IWF2090" s="2206"/>
      <c r="IWG2090" s="2206"/>
      <c r="IWH2090" s="2206"/>
      <c r="IWI2090" s="2206"/>
      <c r="IWJ2090" s="2206"/>
      <c r="IWK2090" s="2206"/>
      <c r="IWL2090" s="2206"/>
      <c r="IWM2090" s="2206"/>
      <c r="IWN2090" s="2206"/>
      <c r="IWO2090" s="2206"/>
      <c r="IWP2090" s="2206"/>
      <c r="IWQ2090" s="2206"/>
      <c r="IWR2090" s="2206"/>
      <c r="IWS2090" s="2206"/>
      <c r="IWT2090" s="2206"/>
      <c r="IWU2090" s="2206"/>
      <c r="IWV2090" s="2206"/>
      <c r="IWW2090" s="2206"/>
      <c r="IWX2090" s="2206"/>
      <c r="IWY2090" s="2206"/>
      <c r="IWZ2090" s="2206"/>
      <c r="IXA2090" s="2206"/>
      <c r="IXB2090" s="2206"/>
      <c r="IXC2090" s="2206"/>
      <c r="IXD2090" s="2206"/>
      <c r="IXE2090" s="2206"/>
      <c r="IXF2090" s="2206"/>
      <c r="IXG2090" s="2206"/>
      <c r="IXH2090" s="2206"/>
      <c r="IXI2090" s="2206"/>
      <c r="IXJ2090" s="2206"/>
      <c r="IXK2090" s="2206"/>
      <c r="IXL2090" s="2206"/>
      <c r="IXM2090" s="2206"/>
      <c r="IXN2090" s="2206"/>
      <c r="IXO2090" s="2206"/>
      <c r="IXP2090" s="2206"/>
      <c r="IXQ2090" s="2206"/>
      <c r="IXR2090" s="2206"/>
      <c r="IXS2090" s="2206"/>
      <c r="IXT2090" s="2206"/>
      <c r="IXU2090" s="2206"/>
      <c r="IXV2090" s="2206"/>
      <c r="IXW2090" s="2206"/>
      <c r="IXX2090" s="2206"/>
      <c r="IXY2090" s="2206"/>
      <c r="IXZ2090" s="2206"/>
      <c r="IYA2090" s="2206"/>
      <c r="IYB2090" s="2206"/>
      <c r="IYC2090" s="2206"/>
      <c r="IYD2090" s="2206"/>
      <c r="IYE2090" s="2206"/>
      <c r="IYF2090" s="2206"/>
      <c r="IYG2090" s="2206"/>
      <c r="IYH2090" s="2206"/>
      <c r="IYI2090" s="2206"/>
      <c r="IYJ2090" s="2206"/>
      <c r="IYK2090" s="2206"/>
      <c r="IYL2090" s="2206"/>
      <c r="IYM2090" s="2206"/>
      <c r="IYN2090" s="2206"/>
      <c r="IYO2090" s="2206"/>
      <c r="IYP2090" s="2206"/>
      <c r="IYQ2090" s="2206"/>
      <c r="IYR2090" s="2206"/>
      <c r="IYS2090" s="2206"/>
      <c r="IYT2090" s="2206"/>
      <c r="IYU2090" s="2206"/>
      <c r="IYV2090" s="2206"/>
      <c r="IYW2090" s="2206"/>
      <c r="IYX2090" s="2206"/>
      <c r="IYY2090" s="2206"/>
      <c r="IYZ2090" s="2206"/>
      <c r="IZA2090" s="2206"/>
      <c r="IZB2090" s="2206"/>
      <c r="IZC2090" s="2206"/>
      <c r="IZD2090" s="2206"/>
      <c r="IZE2090" s="2206"/>
      <c r="IZF2090" s="2206"/>
      <c r="IZG2090" s="2206"/>
      <c r="IZH2090" s="2206"/>
      <c r="IZI2090" s="2206"/>
      <c r="IZJ2090" s="2206"/>
      <c r="IZK2090" s="2206"/>
      <c r="IZL2090" s="2206"/>
      <c r="IZM2090" s="2206"/>
      <c r="IZN2090" s="2206"/>
      <c r="IZO2090" s="2206"/>
      <c r="IZP2090" s="2206"/>
      <c r="IZQ2090" s="2206"/>
      <c r="IZR2090" s="2206"/>
      <c r="IZS2090" s="2206"/>
      <c r="IZT2090" s="2206"/>
      <c r="IZU2090" s="2206"/>
      <c r="IZV2090" s="2206"/>
      <c r="IZW2090" s="2206"/>
      <c r="IZX2090" s="2206"/>
      <c r="IZY2090" s="2206"/>
      <c r="IZZ2090" s="2206"/>
      <c r="JAA2090" s="2206"/>
      <c r="JAB2090" s="2206"/>
      <c r="JAC2090" s="2206"/>
      <c r="JAD2090" s="2206"/>
      <c r="JAE2090" s="2206"/>
      <c r="JAF2090" s="2206"/>
      <c r="JAG2090" s="2206"/>
      <c r="JAH2090" s="2206"/>
      <c r="JAI2090" s="2206"/>
      <c r="JAJ2090" s="2206"/>
      <c r="JAK2090" s="2206"/>
      <c r="JAL2090" s="2206"/>
      <c r="JAM2090" s="2206"/>
      <c r="JAN2090" s="2206"/>
      <c r="JAO2090" s="2206"/>
      <c r="JAP2090" s="2206"/>
      <c r="JAQ2090" s="2206"/>
      <c r="JAR2090" s="2206"/>
      <c r="JAS2090" s="2206"/>
      <c r="JAT2090" s="2206"/>
      <c r="JAU2090" s="2206"/>
      <c r="JAV2090" s="2206"/>
      <c r="JAW2090" s="2206"/>
      <c r="JAX2090" s="2206"/>
      <c r="JAY2090" s="2206"/>
      <c r="JAZ2090" s="2206"/>
      <c r="JBA2090" s="2206"/>
      <c r="JBB2090" s="2206"/>
      <c r="JBC2090" s="2206"/>
      <c r="JBD2090" s="2206"/>
      <c r="JBE2090" s="2206"/>
      <c r="JBF2090" s="2206"/>
      <c r="JBG2090" s="2206"/>
      <c r="JBH2090" s="2206"/>
      <c r="JBI2090" s="2206"/>
      <c r="JBJ2090" s="2206"/>
      <c r="JBK2090" s="2206"/>
      <c r="JBL2090" s="2206"/>
      <c r="JBM2090" s="2206"/>
      <c r="JBN2090" s="2206"/>
      <c r="JBO2090" s="2206"/>
      <c r="JBP2090" s="2206"/>
      <c r="JBQ2090" s="2206"/>
      <c r="JBR2090" s="2206"/>
      <c r="JBS2090" s="2206"/>
      <c r="JBT2090" s="2206"/>
      <c r="JBU2090" s="2206"/>
      <c r="JBV2090" s="2206"/>
      <c r="JBW2090" s="2206"/>
      <c r="JBX2090" s="2206"/>
      <c r="JBY2090" s="2206"/>
      <c r="JBZ2090" s="2206"/>
      <c r="JCA2090" s="2206"/>
      <c r="JCB2090" s="2206"/>
      <c r="JCC2090" s="2206"/>
      <c r="JCD2090" s="2206"/>
      <c r="JCE2090" s="2206"/>
      <c r="JCF2090" s="2206"/>
      <c r="JCG2090" s="2206"/>
      <c r="JCH2090" s="2206"/>
      <c r="JCI2090" s="2206"/>
      <c r="JCJ2090" s="2206"/>
      <c r="JCK2090" s="2206"/>
      <c r="JCL2090" s="2206"/>
      <c r="JCM2090" s="2206"/>
      <c r="JCN2090" s="2206"/>
      <c r="JCO2090" s="2206"/>
      <c r="JCP2090" s="2206"/>
      <c r="JCQ2090" s="2206"/>
      <c r="JCR2090" s="2206"/>
      <c r="JCS2090" s="2206"/>
      <c r="JCT2090" s="2206"/>
      <c r="JCU2090" s="2206"/>
      <c r="JCV2090" s="2206"/>
      <c r="JCW2090" s="2206"/>
      <c r="JCX2090" s="2206"/>
      <c r="JCY2090" s="2206"/>
      <c r="JCZ2090" s="2206"/>
      <c r="JDA2090" s="2206"/>
      <c r="JDB2090" s="2206"/>
      <c r="JDC2090" s="2206"/>
      <c r="JDD2090" s="2206"/>
      <c r="JDE2090" s="2206"/>
      <c r="JDF2090" s="2206"/>
      <c r="JDG2090" s="2206"/>
      <c r="JDH2090" s="2206"/>
      <c r="JDI2090" s="2206"/>
      <c r="JDJ2090" s="2206"/>
      <c r="JDK2090" s="2206"/>
      <c r="JDL2090" s="2206"/>
      <c r="JDM2090" s="2206"/>
      <c r="JDN2090" s="2206"/>
      <c r="JDO2090" s="2206"/>
      <c r="JDP2090" s="2206"/>
      <c r="JDQ2090" s="2206"/>
      <c r="JDR2090" s="2206"/>
      <c r="JDS2090" s="2206"/>
      <c r="JDT2090" s="2206"/>
      <c r="JDU2090" s="2206"/>
      <c r="JDV2090" s="2206"/>
      <c r="JDW2090" s="2206"/>
      <c r="JDX2090" s="2206"/>
      <c r="JDY2090" s="2206"/>
      <c r="JDZ2090" s="2206"/>
      <c r="JEA2090" s="2206"/>
      <c r="JEB2090" s="2206"/>
      <c r="JEC2090" s="2206"/>
      <c r="JED2090" s="2206"/>
      <c r="JEE2090" s="2206"/>
      <c r="JEF2090" s="2206"/>
      <c r="JEG2090" s="2206"/>
      <c r="JEH2090" s="2206"/>
      <c r="JEI2090" s="2206"/>
      <c r="JEJ2090" s="2206"/>
      <c r="JEK2090" s="2206"/>
      <c r="JEL2090" s="2206"/>
      <c r="JEM2090" s="2206"/>
      <c r="JEN2090" s="2206"/>
      <c r="JEO2090" s="2206"/>
      <c r="JEP2090" s="2206"/>
      <c r="JEQ2090" s="2206"/>
      <c r="JER2090" s="2206"/>
      <c r="JES2090" s="2206"/>
      <c r="JET2090" s="2206"/>
      <c r="JEU2090" s="2206"/>
      <c r="JEV2090" s="2206"/>
      <c r="JEW2090" s="2206"/>
      <c r="JEX2090" s="2206"/>
      <c r="JEY2090" s="2206"/>
      <c r="JEZ2090" s="2206"/>
      <c r="JFA2090" s="2206"/>
      <c r="JFB2090" s="2206"/>
      <c r="JFC2090" s="2206"/>
      <c r="JFD2090" s="2206"/>
      <c r="JFE2090" s="2206"/>
      <c r="JFF2090" s="2206"/>
      <c r="JFG2090" s="2206"/>
      <c r="JFH2090" s="2206"/>
      <c r="JFI2090" s="2206"/>
      <c r="JFJ2090" s="2206"/>
      <c r="JFK2090" s="2206"/>
      <c r="JFL2090" s="2206"/>
      <c r="JFM2090" s="2206"/>
      <c r="JFN2090" s="2206"/>
      <c r="JFO2090" s="2206"/>
      <c r="JFP2090" s="2206"/>
      <c r="JFQ2090" s="2206"/>
      <c r="JFR2090" s="2206"/>
      <c r="JFS2090" s="2206"/>
      <c r="JFT2090" s="2206"/>
      <c r="JFU2090" s="2206"/>
      <c r="JFV2090" s="2206"/>
      <c r="JFW2090" s="2206"/>
      <c r="JFX2090" s="2206"/>
      <c r="JFY2090" s="2206"/>
      <c r="JFZ2090" s="2206"/>
      <c r="JGA2090" s="2206"/>
      <c r="JGB2090" s="2206"/>
      <c r="JGC2090" s="2206"/>
      <c r="JGD2090" s="2206"/>
      <c r="JGE2090" s="2206"/>
      <c r="JGF2090" s="2206"/>
      <c r="JGG2090" s="2206"/>
      <c r="JGH2090" s="2206"/>
      <c r="JGI2090" s="2206"/>
      <c r="JGJ2090" s="2206"/>
      <c r="JGK2090" s="2206"/>
      <c r="JGL2090" s="2206"/>
      <c r="JGM2090" s="2206"/>
      <c r="JGN2090" s="2206"/>
      <c r="JGO2090" s="2206"/>
      <c r="JGP2090" s="2206"/>
      <c r="JGQ2090" s="2206"/>
      <c r="JGR2090" s="2206"/>
      <c r="JGS2090" s="2206"/>
      <c r="JGT2090" s="2206"/>
      <c r="JGU2090" s="2206"/>
      <c r="JGV2090" s="2206"/>
      <c r="JGW2090" s="2206"/>
      <c r="JGX2090" s="2206"/>
      <c r="JGY2090" s="2206"/>
      <c r="JGZ2090" s="2206"/>
      <c r="JHA2090" s="2206"/>
      <c r="JHB2090" s="2206"/>
      <c r="JHC2090" s="2206"/>
      <c r="JHD2090" s="2206"/>
      <c r="JHE2090" s="2206"/>
      <c r="JHF2090" s="2206"/>
      <c r="JHG2090" s="2206"/>
      <c r="JHH2090" s="2206"/>
      <c r="JHI2090" s="2206"/>
      <c r="JHJ2090" s="2206"/>
      <c r="JHK2090" s="2206"/>
      <c r="JHL2090" s="2206"/>
      <c r="JHM2090" s="2206"/>
      <c r="JHN2090" s="2206"/>
      <c r="JHO2090" s="2206"/>
      <c r="JHP2090" s="2206"/>
      <c r="JHQ2090" s="2206"/>
      <c r="JHR2090" s="2206"/>
      <c r="JHS2090" s="2206"/>
      <c r="JHT2090" s="2206"/>
      <c r="JHU2090" s="2206"/>
      <c r="JHV2090" s="2206"/>
      <c r="JHW2090" s="2206"/>
      <c r="JHX2090" s="2206"/>
      <c r="JHY2090" s="2206"/>
      <c r="JHZ2090" s="2206"/>
      <c r="JIA2090" s="2206"/>
      <c r="JIB2090" s="2206"/>
      <c r="JIC2090" s="2206"/>
      <c r="JID2090" s="2206"/>
      <c r="JIE2090" s="2206"/>
      <c r="JIF2090" s="2206"/>
      <c r="JIG2090" s="2206"/>
      <c r="JIH2090" s="2206"/>
      <c r="JII2090" s="2206"/>
      <c r="JIJ2090" s="2206"/>
      <c r="JIK2090" s="2206"/>
      <c r="JIL2090" s="2206"/>
      <c r="JIM2090" s="2206"/>
      <c r="JIN2090" s="2206"/>
      <c r="JIO2090" s="2206"/>
      <c r="JIP2090" s="2206"/>
      <c r="JIQ2090" s="2206"/>
      <c r="JIR2090" s="2206"/>
      <c r="JIS2090" s="2206"/>
      <c r="JIT2090" s="2206"/>
      <c r="JIU2090" s="2206"/>
      <c r="JIV2090" s="2206"/>
      <c r="JIW2090" s="2206"/>
      <c r="JIX2090" s="2206"/>
      <c r="JIY2090" s="2206"/>
      <c r="JIZ2090" s="2206"/>
      <c r="JJA2090" s="2206"/>
      <c r="JJB2090" s="2206"/>
      <c r="JJC2090" s="2206"/>
      <c r="JJD2090" s="2206"/>
      <c r="JJE2090" s="2206"/>
      <c r="JJF2090" s="2206"/>
      <c r="JJG2090" s="2206"/>
      <c r="JJH2090" s="2206"/>
      <c r="JJI2090" s="2206"/>
      <c r="JJJ2090" s="2206"/>
      <c r="JJK2090" s="2206"/>
      <c r="JJL2090" s="2206"/>
      <c r="JJM2090" s="2206"/>
      <c r="JJN2090" s="2206"/>
      <c r="JJO2090" s="2206"/>
      <c r="JJP2090" s="2206"/>
      <c r="JJQ2090" s="2206"/>
      <c r="JJR2090" s="2206"/>
      <c r="JJS2090" s="2206"/>
      <c r="JJT2090" s="2206"/>
      <c r="JJU2090" s="2206"/>
      <c r="JJV2090" s="2206"/>
      <c r="JJW2090" s="2206"/>
      <c r="JJX2090" s="2206"/>
      <c r="JJY2090" s="2206"/>
      <c r="JJZ2090" s="2206"/>
      <c r="JKA2090" s="2206"/>
      <c r="JKB2090" s="2206"/>
      <c r="JKC2090" s="2206"/>
      <c r="JKD2090" s="2206"/>
      <c r="JKE2090" s="2206"/>
      <c r="JKF2090" s="2206"/>
      <c r="JKG2090" s="2206"/>
      <c r="JKH2090" s="2206"/>
      <c r="JKI2090" s="2206"/>
      <c r="JKJ2090" s="2206"/>
      <c r="JKK2090" s="2206"/>
      <c r="JKL2090" s="2206"/>
      <c r="JKM2090" s="2206"/>
      <c r="JKN2090" s="2206"/>
      <c r="JKO2090" s="2206"/>
      <c r="JKP2090" s="2206"/>
      <c r="JKQ2090" s="2206"/>
      <c r="JKR2090" s="2206"/>
      <c r="JKS2090" s="2206"/>
      <c r="JKT2090" s="2206"/>
      <c r="JKU2090" s="2206"/>
      <c r="JKV2090" s="2206"/>
      <c r="JKW2090" s="2206"/>
      <c r="JKX2090" s="2206"/>
      <c r="JKY2090" s="2206"/>
      <c r="JKZ2090" s="2206"/>
      <c r="JLA2090" s="2206"/>
      <c r="JLB2090" s="2206"/>
      <c r="JLC2090" s="2206"/>
      <c r="JLD2090" s="2206"/>
      <c r="JLE2090" s="2206"/>
      <c r="JLF2090" s="2206"/>
      <c r="JLG2090" s="2206"/>
      <c r="JLH2090" s="2206"/>
      <c r="JLI2090" s="2206"/>
      <c r="JLJ2090" s="2206"/>
      <c r="JLK2090" s="2206"/>
      <c r="JLL2090" s="2206"/>
      <c r="JLM2090" s="2206"/>
      <c r="JLN2090" s="2206"/>
      <c r="JLO2090" s="2206"/>
      <c r="JLP2090" s="2206"/>
      <c r="JLQ2090" s="2206"/>
      <c r="JLR2090" s="2206"/>
      <c r="JLS2090" s="2206"/>
      <c r="JLT2090" s="2206"/>
      <c r="JLU2090" s="2206"/>
      <c r="JLV2090" s="2206"/>
      <c r="JLW2090" s="2206"/>
      <c r="JLX2090" s="2206"/>
      <c r="JLY2090" s="2206"/>
      <c r="JLZ2090" s="2206"/>
      <c r="JMA2090" s="2206"/>
      <c r="JMB2090" s="2206"/>
      <c r="JMC2090" s="2206"/>
      <c r="JMD2090" s="2206"/>
      <c r="JME2090" s="2206"/>
      <c r="JMF2090" s="2206"/>
      <c r="JMG2090" s="2206"/>
      <c r="JMH2090" s="2206"/>
      <c r="JMI2090" s="2206"/>
      <c r="JMJ2090" s="2206"/>
      <c r="JMK2090" s="2206"/>
      <c r="JML2090" s="2206"/>
      <c r="JMM2090" s="2206"/>
      <c r="JMN2090" s="2206"/>
      <c r="JMO2090" s="2206"/>
      <c r="JMP2090" s="2206"/>
      <c r="JMQ2090" s="2206"/>
      <c r="JMR2090" s="2206"/>
      <c r="JMS2090" s="2206"/>
      <c r="JMT2090" s="2206"/>
      <c r="JMU2090" s="2206"/>
      <c r="JMV2090" s="2206"/>
      <c r="JMW2090" s="2206"/>
      <c r="JMX2090" s="2206"/>
      <c r="JMY2090" s="2206"/>
      <c r="JMZ2090" s="2206"/>
      <c r="JNA2090" s="2206"/>
      <c r="JNB2090" s="2206"/>
      <c r="JNC2090" s="2206"/>
      <c r="JND2090" s="2206"/>
      <c r="JNE2090" s="2206"/>
      <c r="JNF2090" s="2206"/>
      <c r="JNG2090" s="2206"/>
      <c r="JNH2090" s="2206"/>
      <c r="JNI2090" s="2206"/>
      <c r="JNJ2090" s="2206"/>
      <c r="JNK2090" s="2206"/>
      <c r="JNL2090" s="2206"/>
      <c r="JNM2090" s="2206"/>
      <c r="JNN2090" s="2206"/>
      <c r="JNO2090" s="2206"/>
      <c r="JNP2090" s="2206"/>
      <c r="JNQ2090" s="2206"/>
      <c r="JNR2090" s="2206"/>
      <c r="JNS2090" s="2206"/>
      <c r="JNT2090" s="2206"/>
      <c r="JNU2090" s="2206"/>
      <c r="JNV2090" s="2206"/>
      <c r="JNW2090" s="2206"/>
      <c r="JNX2090" s="2206"/>
      <c r="JNY2090" s="2206"/>
      <c r="JNZ2090" s="2206"/>
      <c r="JOA2090" s="2206"/>
      <c r="JOB2090" s="2206"/>
      <c r="JOC2090" s="2206"/>
      <c r="JOD2090" s="2206"/>
      <c r="JOE2090" s="2206"/>
      <c r="JOF2090" s="2206"/>
      <c r="JOG2090" s="2206"/>
      <c r="JOH2090" s="2206"/>
      <c r="JOI2090" s="2206"/>
      <c r="JOJ2090" s="2206"/>
      <c r="JOK2090" s="2206"/>
      <c r="JOL2090" s="2206"/>
      <c r="JOM2090" s="2206"/>
      <c r="JON2090" s="2206"/>
      <c r="JOO2090" s="2206"/>
      <c r="JOP2090" s="2206"/>
      <c r="JOQ2090" s="2206"/>
      <c r="JOR2090" s="2206"/>
      <c r="JOS2090" s="2206"/>
      <c r="JOT2090" s="2206"/>
      <c r="JOU2090" s="2206"/>
      <c r="JOV2090" s="2206"/>
      <c r="JOW2090" s="2206"/>
      <c r="JOX2090" s="2206"/>
      <c r="JOY2090" s="2206"/>
      <c r="JOZ2090" s="2206"/>
      <c r="JPA2090" s="2206"/>
      <c r="JPB2090" s="2206"/>
      <c r="JPC2090" s="2206"/>
      <c r="JPD2090" s="2206"/>
      <c r="JPE2090" s="2206"/>
      <c r="JPF2090" s="2206"/>
      <c r="JPG2090" s="2206"/>
      <c r="JPH2090" s="2206"/>
      <c r="JPI2090" s="2206"/>
      <c r="JPJ2090" s="2206"/>
      <c r="JPK2090" s="2206"/>
      <c r="JPL2090" s="2206"/>
      <c r="JPM2090" s="2206"/>
      <c r="JPN2090" s="2206"/>
      <c r="JPO2090" s="2206"/>
      <c r="JPP2090" s="2206"/>
      <c r="JPQ2090" s="2206"/>
      <c r="JPR2090" s="2206"/>
      <c r="JPS2090" s="2206"/>
      <c r="JPT2090" s="2206"/>
      <c r="JPU2090" s="2206"/>
      <c r="JPV2090" s="2206"/>
      <c r="JPW2090" s="2206"/>
      <c r="JPX2090" s="2206"/>
      <c r="JPY2090" s="2206"/>
      <c r="JPZ2090" s="2206"/>
      <c r="JQA2090" s="2206"/>
      <c r="JQB2090" s="2206"/>
      <c r="JQC2090" s="2206"/>
      <c r="JQD2090" s="2206"/>
      <c r="JQE2090" s="2206"/>
      <c r="JQF2090" s="2206"/>
      <c r="JQG2090" s="2206"/>
      <c r="JQH2090" s="2206"/>
      <c r="JQI2090" s="2206"/>
      <c r="JQJ2090" s="2206"/>
      <c r="JQK2090" s="2206"/>
      <c r="JQL2090" s="2206"/>
      <c r="JQM2090" s="2206"/>
      <c r="JQN2090" s="2206"/>
      <c r="JQO2090" s="2206"/>
      <c r="JQP2090" s="2206"/>
      <c r="JQQ2090" s="2206"/>
      <c r="JQR2090" s="2206"/>
      <c r="JQS2090" s="2206"/>
      <c r="JQT2090" s="2206"/>
      <c r="JQU2090" s="2206"/>
      <c r="JQV2090" s="2206"/>
      <c r="JQW2090" s="2206"/>
      <c r="JQX2090" s="2206"/>
      <c r="JQY2090" s="2206"/>
      <c r="JQZ2090" s="2206"/>
      <c r="JRA2090" s="2206"/>
      <c r="JRB2090" s="2206"/>
      <c r="JRC2090" s="2206"/>
      <c r="JRD2090" s="2206"/>
      <c r="JRE2090" s="2206"/>
      <c r="JRF2090" s="2206"/>
      <c r="JRG2090" s="2206"/>
      <c r="JRH2090" s="2206"/>
      <c r="JRI2090" s="2206"/>
      <c r="JRJ2090" s="2206"/>
      <c r="JRK2090" s="2206"/>
      <c r="JRL2090" s="2206"/>
      <c r="JRM2090" s="2206"/>
      <c r="JRN2090" s="2206"/>
      <c r="JRO2090" s="2206"/>
      <c r="JRP2090" s="2206"/>
      <c r="JRQ2090" s="2206"/>
      <c r="JRR2090" s="2206"/>
      <c r="JRS2090" s="2206"/>
      <c r="JRT2090" s="2206"/>
      <c r="JRU2090" s="2206"/>
      <c r="JRV2090" s="2206"/>
      <c r="JRW2090" s="2206"/>
      <c r="JRX2090" s="2206"/>
      <c r="JRY2090" s="2206"/>
      <c r="JRZ2090" s="2206"/>
      <c r="JSA2090" s="2206"/>
      <c r="JSB2090" s="2206"/>
      <c r="JSC2090" s="2206"/>
      <c r="JSD2090" s="2206"/>
      <c r="JSE2090" s="2206"/>
      <c r="JSF2090" s="2206"/>
      <c r="JSG2090" s="2206"/>
      <c r="JSH2090" s="2206"/>
      <c r="JSI2090" s="2206"/>
      <c r="JSJ2090" s="2206"/>
      <c r="JSK2090" s="2206"/>
      <c r="JSL2090" s="2206"/>
      <c r="JSM2090" s="2206"/>
      <c r="JSN2090" s="2206"/>
      <c r="JSO2090" s="2206"/>
      <c r="JSP2090" s="2206"/>
      <c r="JSQ2090" s="2206"/>
      <c r="JSR2090" s="2206"/>
      <c r="JSS2090" s="2206"/>
      <c r="JST2090" s="2206"/>
      <c r="JSU2090" s="2206"/>
      <c r="JSV2090" s="2206"/>
      <c r="JSW2090" s="2206"/>
      <c r="JSX2090" s="2206"/>
      <c r="JSY2090" s="2206"/>
      <c r="JSZ2090" s="2206"/>
      <c r="JTA2090" s="2206"/>
      <c r="JTB2090" s="2206"/>
      <c r="JTC2090" s="2206"/>
      <c r="JTD2090" s="2206"/>
      <c r="JTE2090" s="2206"/>
      <c r="JTF2090" s="2206"/>
      <c r="JTG2090" s="2206"/>
      <c r="JTH2090" s="2206"/>
      <c r="JTI2090" s="2206"/>
      <c r="JTJ2090" s="2206"/>
      <c r="JTK2090" s="2206"/>
      <c r="JTL2090" s="2206"/>
      <c r="JTM2090" s="2206"/>
      <c r="JTN2090" s="2206"/>
      <c r="JTO2090" s="2206"/>
      <c r="JTP2090" s="2206"/>
      <c r="JTQ2090" s="2206"/>
      <c r="JTR2090" s="2206"/>
      <c r="JTS2090" s="2206"/>
      <c r="JTT2090" s="2206"/>
      <c r="JTU2090" s="2206"/>
      <c r="JTV2090" s="2206"/>
      <c r="JTW2090" s="2206"/>
      <c r="JTX2090" s="2206"/>
      <c r="JTY2090" s="2206"/>
      <c r="JTZ2090" s="2206"/>
      <c r="JUA2090" s="2206"/>
      <c r="JUB2090" s="2206"/>
      <c r="JUC2090" s="2206"/>
      <c r="JUD2090" s="2206"/>
      <c r="JUE2090" s="2206"/>
      <c r="JUF2090" s="2206"/>
      <c r="JUG2090" s="2206"/>
      <c r="JUH2090" s="2206"/>
      <c r="JUI2090" s="2206"/>
      <c r="JUJ2090" s="2206"/>
      <c r="JUK2090" s="2206"/>
      <c r="JUL2090" s="2206"/>
      <c r="JUM2090" s="2206"/>
      <c r="JUN2090" s="2206"/>
      <c r="JUO2090" s="2206"/>
      <c r="JUP2090" s="2206"/>
      <c r="JUQ2090" s="2206"/>
      <c r="JUR2090" s="2206"/>
      <c r="JUS2090" s="2206"/>
      <c r="JUT2090" s="2206"/>
      <c r="JUU2090" s="2206"/>
      <c r="JUV2090" s="2206"/>
      <c r="JUW2090" s="2206"/>
      <c r="JUX2090" s="2206"/>
      <c r="JUY2090" s="2206"/>
      <c r="JUZ2090" s="2206"/>
      <c r="JVA2090" s="2206"/>
      <c r="JVB2090" s="2206"/>
      <c r="JVC2090" s="2206"/>
      <c r="JVD2090" s="2206"/>
      <c r="JVE2090" s="2206"/>
      <c r="JVF2090" s="2206"/>
      <c r="JVG2090" s="2206"/>
      <c r="JVH2090" s="2206"/>
      <c r="JVI2090" s="2206"/>
      <c r="JVJ2090" s="2206"/>
      <c r="JVK2090" s="2206"/>
      <c r="JVL2090" s="2206"/>
      <c r="JVM2090" s="2206"/>
      <c r="JVN2090" s="2206"/>
      <c r="JVO2090" s="2206"/>
      <c r="JVP2090" s="2206"/>
      <c r="JVQ2090" s="2206"/>
      <c r="JVR2090" s="2206"/>
      <c r="JVS2090" s="2206"/>
      <c r="JVT2090" s="2206"/>
      <c r="JVU2090" s="2206"/>
      <c r="JVV2090" s="2206"/>
      <c r="JVW2090" s="2206"/>
      <c r="JVX2090" s="2206"/>
      <c r="JVY2090" s="2206"/>
      <c r="JVZ2090" s="2206"/>
      <c r="JWA2090" s="2206"/>
      <c r="JWB2090" s="2206"/>
      <c r="JWC2090" s="2206"/>
      <c r="JWD2090" s="2206"/>
      <c r="JWE2090" s="2206"/>
      <c r="JWF2090" s="2206"/>
      <c r="JWG2090" s="2206"/>
      <c r="JWH2090" s="2206"/>
      <c r="JWI2090" s="2206"/>
      <c r="JWJ2090" s="2206"/>
      <c r="JWK2090" s="2206"/>
      <c r="JWL2090" s="2206"/>
      <c r="JWM2090" s="2206"/>
      <c r="JWN2090" s="2206"/>
      <c r="JWO2090" s="2206"/>
      <c r="JWP2090" s="2206"/>
      <c r="JWQ2090" s="2206"/>
      <c r="JWR2090" s="2206"/>
      <c r="JWS2090" s="2206"/>
      <c r="JWT2090" s="2206"/>
      <c r="JWU2090" s="2206"/>
      <c r="JWV2090" s="2206"/>
      <c r="JWW2090" s="2206"/>
      <c r="JWX2090" s="2206"/>
      <c r="JWY2090" s="2206"/>
      <c r="JWZ2090" s="2206"/>
      <c r="JXA2090" s="2206"/>
      <c r="JXB2090" s="2206"/>
      <c r="JXC2090" s="2206"/>
      <c r="JXD2090" s="2206"/>
      <c r="JXE2090" s="2206"/>
      <c r="JXF2090" s="2206"/>
      <c r="JXG2090" s="2206"/>
      <c r="JXH2090" s="2206"/>
      <c r="JXI2090" s="2206"/>
      <c r="JXJ2090" s="2206"/>
      <c r="JXK2090" s="2206"/>
      <c r="JXL2090" s="2206"/>
      <c r="JXM2090" s="2206"/>
      <c r="JXN2090" s="2206"/>
      <c r="JXO2090" s="2206"/>
      <c r="JXP2090" s="2206"/>
      <c r="JXQ2090" s="2206"/>
      <c r="JXR2090" s="2206"/>
      <c r="JXS2090" s="2206"/>
      <c r="JXT2090" s="2206"/>
      <c r="JXU2090" s="2206"/>
      <c r="JXV2090" s="2206"/>
      <c r="JXW2090" s="2206"/>
      <c r="JXX2090" s="2206"/>
      <c r="JXY2090" s="2206"/>
      <c r="JXZ2090" s="2206"/>
      <c r="JYA2090" s="2206"/>
      <c r="JYB2090" s="2206"/>
      <c r="JYC2090" s="2206"/>
      <c r="JYD2090" s="2206"/>
      <c r="JYE2090" s="2206"/>
      <c r="JYF2090" s="2206"/>
      <c r="JYG2090" s="2206"/>
      <c r="JYH2090" s="2206"/>
      <c r="JYI2090" s="2206"/>
      <c r="JYJ2090" s="2206"/>
      <c r="JYK2090" s="2206"/>
      <c r="JYL2090" s="2206"/>
      <c r="JYM2090" s="2206"/>
      <c r="JYN2090" s="2206"/>
      <c r="JYO2090" s="2206"/>
      <c r="JYP2090" s="2206"/>
      <c r="JYQ2090" s="2206"/>
      <c r="JYR2090" s="2206"/>
      <c r="JYS2090" s="2206"/>
      <c r="JYT2090" s="2206"/>
      <c r="JYU2090" s="2206"/>
      <c r="JYV2090" s="2206"/>
      <c r="JYW2090" s="2206"/>
      <c r="JYX2090" s="2206"/>
      <c r="JYY2090" s="2206"/>
      <c r="JYZ2090" s="2206"/>
      <c r="JZA2090" s="2206"/>
      <c r="JZB2090" s="2206"/>
      <c r="JZC2090" s="2206"/>
      <c r="JZD2090" s="2206"/>
      <c r="JZE2090" s="2206"/>
      <c r="JZF2090" s="2206"/>
      <c r="JZG2090" s="2206"/>
      <c r="JZH2090" s="2206"/>
      <c r="JZI2090" s="2206"/>
      <c r="JZJ2090" s="2206"/>
      <c r="JZK2090" s="2206"/>
      <c r="JZL2090" s="2206"/>
      <c r="JZM2090" s="2206"/>
      <c r="JZN2090" s="2206"/>
      <c r="JZO2090" s="2206"/>
      <c r="JZP2090" s="2206"/>
      <c r="JZQ2090" s="2206"/>
      <c r="JZR2090" s="2206"/>
      <c r="JZS2090" s="2206"/>
      <c r="JZT2090" s="2206"/>
      <c r="JZU2090" s="2206"/>
      <c r="JZV2090" s="2206"/>
      <c r="JZW2090" s="2206"/>
      <c r="JZX2090" s="2206"/>
      <c r="JZY2090" s="2206"/>
      <c r="JZZ2090" s="2206"/>
      <c r="KAA2090" s="2206"/>
      <c r="KAB2090" s="2206"/>
      <c r="KAC2090" s="2206"/>
      <c r="KAD2090" s="2206"/>
      <c r="KAE2090" s="2206"/>
      <c r="KAF2090" s="2206"/>
      <c r="KAG2090" s="2206"/>
      <c r="KAH2090" s="2206"/>
      <c r="KAI2090" s="2206"/>
      <c r="KAJ2090" s="2206"/>
      <c r="KAK2090" s="2206"/>
      <c r="KAL2090" s="2206"/>
      <c r="KAM2090" s="2206"/>
      <c r="KAN2090" s="2206"/>
      <c r="KAO2090" s="2206"/>
      <c r="KAP2090" s="2206"/>
      <c r="KAQ2090" s="2206"/>
      <c r="KAR2090" s="2206"/>
      <c r="KAS2090" s="2206"/>
      <c r="KAT2090" s="2206"/>
      <c r="KAU2090" s="2206"/>
      <c r="KAV2090" s="2206"/>
      <c r="KAW2090" s="2206"/>
      <c r="KAX2090" s="2206"/>
      <c r="KAY2090" s="2206"/>
      <c r="KAZ2090" s="2206"/>
      <c r="KBA2090" s="2206"/>
      <c r="KBB2090" s="2206"/>
      <c r="KBC2090" s="2206"/>
      <c r="KBD2090" s="2206"/>
      <c r="KBE2090" s="2206"/>
      <c r="KBF2090" s="2206"/>
      <c r="KBG2090" s="2206"/>
      <c r="KBH2090" s="2206"/>
      <c r="KBI2090" s="2206"/>
      <c r="KBJ2090" s="2206"/>
      <c r="KBK2090" s="2206"/>
      <c r="KBL2090" s="2206"/>
      <c r="KBM2090" s="2206"/>
      <c r="KBN2090" s="2206"/>
      <c r="KBO2090" s="2206"/>
      <c r="KBP2090" s="2206"/>
      <c r="KBQ2090" s="2206"/>
      <c r="KBR2090" s="2206"/>
      <c r="KBS2090" s="2206"/>
      <c r="KBT2090" s="2206"/>
      <c r="KBU2090" s="2206"/>
      <c r="KBV2090" s="2206"/>
      <c r="KBW2090" s="2206"/>
      <c r="KBX2090" s="2206"/>
      <c r="KBY2090" s="2206"/>
      <c r="KBZ2090" s="2206"/>
      <c r="KCA2090" s="2206"/>
      <c r="KCB2090" s="2206"/>
      <c r="KCC2090" s="2206"/>
      <c r="KCD2090" s="2206"/>
      <c r="KCE2090" s="2206"/>
      <c r="KCF2090" s="2206"/>
      <c r="KCG2090" s="2206"/>
      <c r="KCH2090" s="2206"/>
      <c r="KCI2090" s="2206"/>
      <c r="KCJ2090" s="2206"/>
      <c r="KCK2090" s="2206"/>
      <c r="KCL2090" s="2206"/>
      <c r="KCM2090" s="2206"/>
      <c r="KCN2090" s="2206"/>
      <c r="KCO2090" s="2206"/>
      <c r="KCP2090" s="2206"/>
      <c r="KCQ2090" s="2206"/>
      <c r="KCR2090" s="2206"/>
      <c r="KCS2090" s="2206"/>
      <c r="KCT2090" s="2206"/>
      <c r="KCU2090" s="2206"/>
      <c r="KCV2090" s="2206"/>
      <c r="KCW2090" s="2206"/>
      <c r="KCX2090" s="2206"/>
      <c r="KCY2090" s="2206"/>
      <c r="KCZ2090" s="2206"/>
      <c r="KDA2090" s="2206"/>
      <c r="KDB2090" s="2206"/>
      <c r="KDC2090" s="2206"/>
      <c r="KDD2090" s="2206"/>
      <c r="KDE2090" s="2206"/>
      <c r="KDF2090" s="2206"/>
      <c r="KDG2090" s="2206"/>
      <c r="KDH2090" s="2206"/>
      <c r="KDI2090" s="2206"/>
      <c r="KDJ2090" s="2206"/>
      <c r="KDK2090" s="2206"/>
      <c r="KDL2090" s="2206"/>
      <c r="KDM2090" s="2206"/>
      <c r="KDN2090" s="2206"/>
      <c r="KDO2090" s="2206"/>
      <c r="KDP2090" s="2206"/>
      <c r="KDQ2090" s="2206"/>
      <c r="KDR2090" s="2206"/>
      <c r="KDS2090" s="2206"/>
      <c r="KDT2090" s="2206"/>
      <c r="KDU2090" s="2206"/>
      <c r="KDV2090" s="2206"/>
      <c r="KDW2090" s="2206"/>
      <c r="KDX2090" s="2206"/>
      <c r="KDY2090" s="2206"/>
      <c r="KDZ2090" s="2206"/>
      <c r="KEA2090" s="2206"/>
      <c r="KEB2090" s="2206"/>
      <c r="KEC2090" s="2206"/>
      <c r="KED2090" s="2206"/>
      <c r="KEE2090" s="2206"/>
      <c r="KEF2090" s="2206"/>
      <c r="KEG2090" s="2206"/>
      <c r="KEH2090" s="2206"/>
      <c r="KEI2090" s="2206"/>
      <c r="KEJ2090" s="2206"/>
      <c r="KEK2090" s="2206"/>
      <c r="KEL2090" s="2206"/>
      <c r="KEM2090" s="2206"/>
      <c r="KEN2090" s="2206"/>
      <c r="KEO2090" s="2206"/>
      <c r="KEP2090" s="2206"/>
      <c r="KEQ2090" s="2206"/>
      <c r="KER2090" s="2206"/>
      <c r="KES2090" s="2206"/>
      <c r="KET2090" s="2206"/>
      <c r="KEU2090" s="2206"/>
      <c r="KEV2090" s="2206"/>
      <c r="KEW2090" s="2206"/>
      <c r="KEX2090" s="2206"/>
      <c r="KEY2090" s="2206"/>
      <c r="KEZ2090" s="2206"/>
      <c r="KFA2090" s="2206"/>
      <c r="KFB2090" s="2206"/>
      <c r="KFC2090" s="2206"/>
      <c r="KFD2090" s="2206"/>
      <c r="KFE2090" s="2206"/>
      <c r="KFF2090" s="2206"/>
      <c r="KFG2090" s="2206"/>
      <c r="KFH2090" s="2206"/>
      <c r="KFI2090" s="2206"/>
      <c r="KFJ2090" s="2206"/>
      <c r="KFK2090" s="2206"/>
      <c r="KFL2090" s="2206"/>
      <c r="KFM2090" s="2206"/>
      <c r="KFN2090" s="2206"/>
      <c r="KFO2090" s="2206"/>
      <c r="KFP2090" s="2206"/>
      <c r="KFQ2090" s="2206"/>
      <c r="KFR2090" s="2206"/>
      <c r="KFS2090" s="2206"/>
      <c r="KFT2090" s="2206"/>
      <c r="KFU2090" s="2206"/>
      <c r="KFV2090" s="2206"/>
      <c r="KFW2090" s="2206"/>
      <c r="KFX2090" s="2206"/>
      <c r="KFY2090" s="2206"/>
      <c r="KFZ2090" s="2206"/>
      <c r="KGA2090" s="2206"/>
      <c r="KGB2090" s="2206"/>
      <c r="KGC2090" s="2206"/>
      <c r="KGD2090" s="2206"/>
      <c r="KGE2090" s="2206"/>
      <c r="KGF2090" s="2206"/>
      <c r="KGG2090" s="2206"/>
      <c r="KGH2090" s="2206"/>
      <c r="KGI2090" s="2206"/>
      <c r="KGJ2090" s="2206"/>
      <c r="KGK2090" s="2206"/>
      <c r="KGL2090" s="2206"/>
      <c r="KGM2090" s="2206"/>
      <c r="KGN2090" s="2206"/>
      <c r="KGO2090" s="2206"/>
      <c r="KGP2090" s="2206"/>
      <c r="KGQ2090" s="2206"/>
      <c r="KGR2090" s="2206"/>
      <c r="KGS2090" s="2206"/>
      <c r="KGT2090" s="2206"/>
      <c r="KGU2090" s="2206"/>
      <c r="KGV2090" s="2206"/>
      <c r="KGW2090" s="2206"/>
      <c r="KGX2090" s="2206"/>
      <c r="KGY2090" s="2206"/>
      <c r="KGZ2090" s="2206"/>
      <c r="KHA2090" s="2206"/>
      <c r="KHB2090" s="2206"/>
      <c r="KHC2090" s="2206"/>
      <c r="KHD2090" s="2206"/>
      <c r="KHE2090" s="2206"/>
      <c r="KHF2090" s="2206"/>
      <c r="KHG2090" s="2206"/>
      <c r="KHH2090" s="2206"/>
      <c r="KHI2090" s="2206"/>
      <c r="KHJ2090" s="2206"/>
      <c r="KHK2090" s="2206"/>
      <c r="KHL2090" s="2206"/>
      <c r="KHM2090" s="2206"/>
      <c r="KHN2090" s="2206"/>
      <c r="KHO2090" s="2206"/>
      <c r="KHP2090" s="2206"/>
      <c r="KHQ2090" s="2206"/>
      <c r="KHR2090" s="2206"/>
      <c r="KHS2090" s="2206"/>
      <c r="KHT2090" s="2206"/>
      <c r="KHU2090" s="2206"/>
      <c r="KHV2090" s="2206"/>
      <c r="KHW2090" s="2206"/>
      <c r="KHX2090" s="2206"/>
      <c r="KHY2090" s="2206"/>
      <c r="KHZ2090" s="2206"/>
      <c r="KIA2090" s="2206"/>
      <c r="KIB2090" s="2206"/>
      <c r="KIC2090" s="2206"/>
      <c r="KID2090" s="2206"/>
      <c r="KIE2090" s="2206"/>
      <c r="KIF2090" s="2206"/>
      <c r="KIG2090" s="2206"/>
      <c r="KIH2090" s="2206"/>
      <c r="KII2090" s="2206"/>
      <c r="KIJ2090" s="2206"/>
      <c r="KIK2090" s="2206"/>
      <c r="KIL2090" s="2206"/>
      <c r="KIM2090" s="2206"/>
      <c r="KIN2090" s="2206"/>
      <c r="KIO2090" s="2206"/>
      <c r="KIP2090" s="2206"/>
      <c r="KIQ2090" s="2206"/>
      <c r="KIR2090" s="2206"/>
      <c r="KIS2090" s="2206"/>
      <c r="KIT2090" s="2206"/>
      <c r="KIU2090" s="2206"/>
      <c r="KIV2090" s="2206"/>
      <c r="KIW2090" s="2206"/>
      <c r="KIX2090" s="2206"/>
      <c r="KIY2090" s="2206"/>
      <c r="KIZ2090" s="2206"/>
      <c r="KJA2090" s="2206"/>
      <c r="KJB2090" s="2206"/>
      <c r="KJC2090" s="2206"/>
      <c r="KJD2090" s="2206"/>
      <c r="KJE2090" s="2206"/>
      <c r="KJF2090" s="2206"/>
      <c r="KJG2090" s="2206"/>
      <c r="KJH2090" s="2206"/>
      <c r="KJI2090" s="2206"/>
      <c r="KJJ2090" s="2206"/>
      <c r="KJK2090" s="2206"/>
      <c r="KJL2090" s="2206"/>
      <c r="KJM2090" s="2206"/>
      <c r="KJN2090" s="2206"/>
      <c r="KJO2090" s="2206"/>
      <c r="KJP2090" s="2206"/>
      <c r="KJQ2090" s="2206"/>
      <c r="KJR2090" s="2206"/>
      <c r="KJS2090" s="2206"/>
      <c r="KJT2090" s="2206"/>
      <c r="KJU2090" s="2206"/>
      <c r="KJV2090" s="2206"/>
      <c r="KJW2090" s="2206"/>
      <c r="KJX2090" s="2206"/>
      <c r="KJY2090" s="2206"/>
      <c r="KJZ2090" s="2206"/>
      <c r="KKA2090" s="2206"/>
      <c r="KKB2090" s="2206"/>
      <c r="KKC2090" s="2206"/>
      <c r="KKD2090" s="2206"/>
      <c r="KKE2090" s="2206"/>
      <c r="KKF2090" s="2206"/>
      <c r="KKG2090" s="2206"/>
      <c r="KKH2090" s="2206"/>
      <c r="KKI2090" s="2206"/>
      <c r="KKJ2090" s="2206"/>
      <c r="KKK2090" s="2206"/>
      <c r="KKL2090" s="2206"/>
      <c r="KKM2090" s="2206"/>
      <c r="KKN2090" s="2206"/>
      <c r="KKO2090" s="2206"/>
      <c r="KKP2090" s="2206"/>
      <c r="KKQ2090" s="2206"/>
      <c r="KKR2090" s="2206"/>
      <c r="KKS2090" s="2206"/>
      <c r="KKT2090" s="2206"/>
      <c r="KKU2090" s="2206"/>
      <c r="KKV2090" s="2206"/>
      <c r="KKW2090" s="2206"/>
      <c r="KKX2090" s="2206"/>
      <c r="KKY2090" s="2206"/>
      <c r="KKZ2090" s="2206"/>
      <c r="KLA2090" s="2206"/>
      <c r="KLB2090" s="2206"/>
      <c r="KLC2090" s="2206"/>
      <c r="KLD2090" s="2206"/>
      <c r="KLE2090" s="2206"/>
      <c r="KLF2090" s="2206"/>
      <c r="KLG2090" s="2206"/>
      <c r="KLH2090" s="2206"/>
      <c r="KLI2090" s="2206"/>
      <c r="KLJ2090" s="2206"/>
      <c r="KLK2090" s="2206"/>
      <c r="KLL2090" s="2206"/>
      <c r="KLM2090" s="2206"/>
      <c r="KLN2090" s="2206"/>
      <c r="KLO2090" s="2206"/>
      <c r="KLP2090" s="2206"/>
      <c r="KLQ2090" s="2206"/>
      <c r="KLR2090" s="2206"/>
      <c r="KLS2090" s="2206"/>
      <c r="KLT2090" s="2206"/>
      <c r="KLU2090" s="2206"/>
      <c r="KLV2090" s="2206"/>
      <c r="KLW2090" s="2206"/>
      <c r="KLX2090" s="2206"/>
      <c r="KLY2090" s="2206"/>
      <c r="KLZ2090" s="2206"/>
      <c r="KMA2090" s="2206"/>
      <c r="KMB2090" s="2206"/>
      <c r="KMC2090" s="2206"/>
      <c r="KMD2090" s="2206"/>
      <c r="KME2090" s="2206"/>
      <c r="KMF2090" s="2206"/>
      <c r="KMG2090" s="2206"/>
      <c r="KMH2090" s="2206"/>
      <c r="KMI2090" s="2206"/>
      <c r="KMJ2090" s="2206"/>
      <c r="KMK2090" s="2206"/>
      <c r="KML2090" s="2206"/>
      <c r="KMM2090" s="2206"/>
      <c r="KMN2090" s="2206"/>
      <c r="KMO2090" s="2206"/>
      <c r="KMP2090" s="2206"/>
      <c r="KMQ2090" s="2206"/>
      <c r="KMR2090" s="2206"/>
      <c r="KMS2090" s="2206"/>
      <c r="KMT2090" s="2206"/>
      <c r="KMU2090" s="2206"/>
      <c r="KMV2090" s="2206"/>
      <c r="KMW2090" s="2206"/>
      <c r="KMX2090" s="2206"/>
      <c r="KMY2090" s="2206"/>
      <c r="KMZ2090" s="2206"/>
      <c r="KNA2090" s="2206"/>
      <c r="KNB2090" s="2206"/>
      <c r="KNC2090" s="2206"/>
      <c r="KND2090" s="2206"/>
      <c r="KNE2090" s="2206"/>
      <c r="KNF2090" s="2206"/>
      <c r="KNG2090" s="2206"/>
      <c r="KNH2090" s="2206"/>
      <c r="KNI2090" s="2206"/>
      <c r="KNJ2090" s="2206"/>
      <c r="KNK2090" s="2206"/>
      <c r="KNL2090" s="2206"/>
      <c r="KNM2090" s="2206"/>
      <c r="KNN2090" s="2206"/>
      <c r="KNO2090" s="2206"/>
      <c r="KNP2090" s="2206"/>
      <c r="KNQ2090" s="2206"/>
      <c r="KNR2090" s="2206"/>
      <c r="KNS2090" s="2206"/>
      <c r="KNT2090" s="2206"/>
      <c r="KNU2090" s="2206"/>
      <c r="KNV2090" s="2206"/>
      <c r="KNW2090" s="2206"/>
      <c r="KNX2090" s="2206"/>
      <c r="KNY2090" s="2206"/>
      <c r="KNZ2090" s="2206"/>
      <c r="KOA2090" s="2206"/>
      <c r="KOB2090" s="2206"/>
      <c r="KOC2090" s="2206"/>
      <c r="KOD2090" s="2206"/>
      <c r="KOE2090" s="2206"/>
      <c r="KOF2090" s="2206"/>
      <c r="KOG2090" s="2206"/>
      <c r="KOH2090" s="2206"/>
      <c r="KOI2090" s="2206"/>
      <c r="KOJ2090" s="2206"/>
      <c r="KOK2090" s="2206"/>
      <c r="KOL2090" s="2206"/>
      <c r="KOM2090" s="2206"/>
      <c r="KON2090" s="2206"/>
      <c r="KOO2090" s="2206"/>
      <c r="KOP2090" s="2206"/>
      <c r="KOQ2090" s="2206"/>
      <c r="KOR2090" s="2206"/>
      <c r="KOS2090" s="2206"/>
      <c r="KOT2090" s="2206"/>
      <c r="KOU2090" s="2206"/>
      <c r="KOV2090" s="2206"/>
      <c r="KOW2090" s="2206"/>
      <c r="KOX2090" s="2206"/>
      <c r="KOY2090" s="2206"/>
      <c r="KOZ2090" s="2206"/>
      <c r="KPA2090" s="2206"/>
      <c r="KPB2090" s="2206"/>
      <c r="KPC2090" s="2206"/>
      <c r="KPD2090" s="2206"/>
      <c r="KPE2090" s="2206"/>
      <c r="KPF2090" s="2206"/>
      <c r="KPG2090" s="2206"/>
      <c r="KPH2090" s="2206"/>
      <c r="KPI2090" s="2206"/>
      <c r="KPJ2090" s="2206"/>
      <c r="KPK2090" s="2206"/>
      <c r="KPL2090" s="2206"/>
      <c r="KPM2090" s="2206"/>
      <c r="KPN2090" s="2206"/>
      <c r="KPO2090" s="2206"/>
      <c r="KPP2090" s="2206"/>
      <c r="KPQ2090" s="2206"/>
      <c r="KPR2090" s="2206"/>
      <c r="KPS2090" s="2206"/>
      <c r="KPT2090" s="2206"/>
      <c r="KPU2090" s="2206"/>
      <c r="KPV2090" s="2206"/>
      <c r="KPW2090" s="2206"/>
      <c r="KPX2090" s="2206"/>
      <c r="KPY2090" s="2206"/>
      <c r="KPZ2090" s="2206"/>
      <c r="KQA2090" s="2206"/>
      <c r="KQB2090" s="2206"/>
      <c r="KQC2090" s="2206"/>
      <c r="KQD2090" s="2206"/>
      <c r="KQE2090" s="2206"/>
      <c r="KQF2090" s="2206"/>
      <c r="KQG2090" s="2206"/>
      <c r="KQH2090" s="2206"/>
      <c r="KQI2090" s="2206"/>
      <c r="KQJ2090" s="2206"/>
      <c r="KQK2090" s="2206"/>
      <c r="KQL2090" s="2206"/>
      <c r="KQM2090" s="2206"/>
      <c r="KQN2090" s="2206"/>
      <c r="KQO2090" s="2206"/>
      <c r="KQP2090" s="2206"/>
      <c r="KQQ2090" s="2206"/>
      <c r="KQR2090" s="2206"/>
      <c r="KQS2090" s="2206"/>
      <c r="KQT2090" s="2206"/>
      <c r="KQU2090" s="2206"/>
      <c r="KQV2090" s="2206"/>
      <c r="KQW2090" s="2206"/>
      <c r="KQX2090" s="2206"/>
      <c r="KQY2090" s="2206"/>
      <c r="KQZ2090" s="2206"/>
      <c r="KRA2090" s="2206"/>
      <c r="KRB2090" s="2206"/>
      <c r="KRC2090" s="2206"/>
      <c r="KRD2090" s="2206"/>
      <c r="KRE2090" s="2206"/>
      <c r="KRF2090" s="2206"/>
      <c r="KRG2090" s="2206"/>
      <c r="KRH2090" s="2206"/>
      <c r="KRI2090" s="2206"/>
      <c r="KRJ2090" s="2206"/>
      <c r="KRK2090" s="2206"/>
      <c r="KRL2090" s="2206"/>
      <c r="KRM2090" s="2206"/>
      <c r="KRN2090" s="2206"/>
      <c r="KRO2090" s="2206"/>
      <c r="KRP2090" s="2206"/>
      <c r="KRQ2090" s="2206"/>
      <c r="KRR2090" s="2206"/>
      <c r="KRS2090" s="2206"/>
      <c r="KRT2090" s="2206"/>
      <c r="KRU2090" s="2206"/>
      <c r="KRV2090" s="2206"/>
      <c r="KRW2090" s="2206"/>
      <c r="KRX2090" s="2206"/>
      <c r="KRY2090" s="2206"/>
      <c r="KRZ2090" s="2206"/>
      <c r="KSA2090" s="2206"/>
      <c r="KSB2090" s="2206"/>
      <c r="KSC2090" s="2206"/>
      <c r="KSD2090" s="2206"/>
      <c r="KSE2090" s="2206"/>
      <c r="KSF2090" s="2206"/>
      <c r="KSG2090" s="2206"/>
      <c r="KSH2090" s="2206"/>
      <c r="KSI2090" s="2206"/>
      <c r="KSJ2090" s="2206"/>
      <c r="KSK2090" s="2206"/>
      <c r="KSL2090" s="2206"/>
      <c r="KSM2090" s="2206"/>
      <c r="KSN2090" s="2206"/>
      <c r="KSO2090" s="2206"/>
      <c r="KSP2090" s="2206"/>
      <c r="KSQ2090" s="2206"/>
      <c r="KSR2090" s="2206"/>
      <c r="KSS2090" s="2206"/>
      <c r="KST2090" s="2206"/>
      <c r="KSU2090" s="2206"/>
      <c r="KSV2090" s="2206"/>
      <c r="KSW2090" s="2206"/>
      <c r="KSX2090" s="2206"/>
      <c r="KSY2090" s="2206"/>
      <c r="KSZ2090" s="2206"/>
      <c r="KTA2090" s="2206"/>
      <c r="KTB2090" s="2206"/>
      <c r="KTC2090" s="2206"/>
      <c r="KTD2090" s="2206"/>
      <c r="KTE2090" s="2206"/>
      <c r="KTF2090" s="2206"/>
      <c r="KTG2090" s="2206"/>
      <c r="KTH2090" s="2206"/>
      <c r="KTI2090" s="2206"/>
      <c r="KTJ2090" s="2206"/>
      <c r="KTK2090" s="2206"/>
      <c r="KTL2090" s="2206"/>
      <c r="KTM2090" s="2206"/>
      <c r="KTN2090" s="2206"/>
      <c r="KTO2090" s="2206"/>
      <c r="KTP2090" s="2206"/>
      <c r="KTQ2090" s="2206"/>
      <c r="KTR2090" s="2206"/>
      <c r="KTS2090" s="2206"/>
      <c r="KTT2090" s="2206"/>
      <c r="KTU2090" s="2206"/>
      <c r="KTV2090" s="2206"/>
      <c r="KTW2090" s="2206"/>
      <c r="KTX2090" s="2206"/>
      <c r="KTY2090" s="2206"/>
      <c r="KTZ2090" s="2206"/>
      <c r="KUA2090" s="2206"/>
      <c r="KUB2090" s="2206"/>
      <c r="KUC2090" s="2206"/>
      <c r="KUD2090" s="2206"/>
      <c r="KUE2090" s="2206"/>
      <c r="KUF2090" s="2206"/>
      <c r="KUG2090" s="2206"/>
      <c r="KUH2090" s="2206"/>
      <c r="KUI2090" s="2206"/>
      <c r="KUJ2090" s="2206"/>
      <c r="KUK2090" s="2206"/>
      <c r="KUL2090" s="2206"/>
      <c r="KUM2090" s="2206"/>
      <c r="KUN2090" s="2206"/>
      <c r="KUO2090" s="2206"/>
      <c r="KUP2090" s="2206"/>
      <c r="KUQ2090" s="2206"/>
      <c r="KUR2090" s="2206"/>
      <c r="KUS2090" s="2206"/>
      <c r="KUT2090" s="2206"/>
      <c r="KUU2090" s="2206"/>
      <c r="KUV2090" s="2206"/>
      <c r="KUW2090" s="2206"/>
      <c r="KUX2090" s="2206"/>
      <c r="KUY2090" s="2206"/>
      <c r="KUZ2090" s="2206"/>
      <c r="KVA2090" s="2206"/>
      <c r="KVB2090" s="2206"/>
      <c r="KVC2090" s="2206"/>
      <c r="KVD2090" s="2206"/>
      <c r="KVE2090" s="2206"/>
      <c r="KVF2090" s="2206"/>
      <c r="KVG2090" s="2206"/>
      <c r="KVH2090" s="2206"/>
      <c r="KVI2090" s="2206"/>
      <c r="KVJ2090" s="2206"/>
      <c r="KVK2090" s="2206"/>
      <c r="KVL2090" s="2206"/>
      <c r="KVM2090" s="2206"/>
      <c r="KVN2090" s="2206"/>
      <c r="KVO2090" s="2206"/>
      <c r="KVP2090" s="2206"/>
      <c r="KVQ2090" s="2206"/>
      <c r="KVR2090" s="2206"/>
      <c r="KVS2090" s="2206"/>
      <c r="KVT2090" s="2206"/>
      <c r="KVU2090" s="2206"/>
      <c r="KVV2090" s="2206"/>
      <c r="KVW2090" s="2206"/>
      <c r="KVX2090" s="2206"/>
      <c r="KVY2090" s="2206"/>
      <c r="KVZ2090" s="2206"/>
      <c r="KWA2090" s="2206"/>
      <c r="KWB2090" s="2206"/>
      <c r="KWC2090" s="2206"/>
      <c r="KWD2090" s="2206"/>
      <c r="KWE2090" s="2206"/>
      <c r="KWF2090" s="2206"/>
      <c r="KWG2090" s="2206"/>
      <c r="KWH2090" s="2206"/>
      <c r="KWI2090" s="2206"/>
      <c r="KWJ2090" s="2206"/>
      <c r="KWK2090" s="2206"/>
      <c r="KWL2090" s="2206"/>
      <c r="KWM2090" s="2206"/>
      <c r="KWN2090" s="2206"/>
      <c r="KWO2090" s="2206"/>
      <c r="KWP2090" s="2206"/>
      <c r="KWQ2090" s="2206"/>
      <c r="KWR2090" s="2206"/>
      <c r="KWS2090" s="2206"/>
      <c r="KWT2090" s="2206"/>
      <c r="KWU2090" s="2206"/>
      <c r="KWV2090" s="2206"/>
      <c r="KWW2090" s="2206"/>
      <c r="KWX2090" s="2206"/>
      <c r="KWY2090" s="2206"/>
      <c r="KWZ2090" s="2206"/>
      <c r="KXA2090" s="2206"/>
      <c r="KXB2090" s="2206"/>
      <c r="KXC2090" s="2206"/>
      <c r="KXD2090" s="2206"/>
      <c r="KXE2090" s="2206"/>
      <c r="KXF2090" s="2206"/>
      <c r="KXG2090" s="2206"/>
      <c r="KXH2090" s="2206"/>
      <c r="KXI2090" s="2206"/>
      <c r="KXJ2090" s="2206"/>
      <c r="KXK2090" s="2206"/>
      <c r="KXL2090" s="2206"/>
      <c r="KXM2090" s="2206"/>
      <c r="KXN2090" s="2206"/>
      <c r="KXO2090" s="2206"/>
      <c r="KXP2090" s="2206"/>
      <c r="KXQ2090" s="2206"/>
      <c r="KXR2090" s="2206"/>
      <c r="KXS2090" s="2206"/>
      <c r="KXT2090" s="2206"/>
      <c r="KXU2090" s="2206"/>
      <c r="KXV2090" s="2206"/>
      <c r="KXW2090" s="2206"/>
      <c r="KXX2090" s="2206"/>
      <c r="KXY2090" s="2206"/>
      <c r="KXZ2090" s="2206"/>
      <c r="KYA2090" s="2206"/>
      <c r="KYB2090" s="2206"/>
      <c r="KYC2090" s="2206"/>
      <c r="KYD2090" s="2206"/>
      <c r="KYE2090" s="2206"/>
      <c r="KYF2090" s="2206"/>
      <c r="KYG2090" s="2206"/>
      <c r="KYH2090" s="2206"/>
      <c r="KYI2090" s="2206"/>
      <c r="KYJ2090" s="2206"/>
      <c r="KYK2090" s="2206"/>
      <c r="KYL2090" s="2206"/>
      <c r="KYM2090" s="2206"/>
      <c r="KYN2090" s="2206"/>
      <c r="KYO2090" s="2206"/>
      <c r="KYP2090" s="2206"/>
      <c r="KYQ2090" s="2206"/>
      <c r="KYR2090" s="2206"/>
      <c r="KYS2090" s="2206"/>
      <c r="KYT2090" s="2206"/>
      <c r="KYU2090" s="2206"/>
      <c r="KYV2090" s="2206"/>
      <c r="KYW2090" s="2206"/>
      <c r="KYX2090" s="2206"/>
      <c r="KYY2090" s="2206"/>
      <c r="KYZ2090" s="2206"/>
      <c r="KZA2090" s="2206"/>
      <c r="KZB2090" s="2206"/>
      <c r="KZC2090" s="2206"/>
      <c r="KZD2090" s="2206"/>
      <c r="KZE2090" s="2206"/>
      <c r="KZF2090" s="2206"/>
      <c r="KZG2090" s="2206"/>
      <c r="KZH2090" s="2206"/>
      <c r="KZI2090" s="2206"/>
      <c r="KZJ2090" s="2206"/>
      <c r="KZK2090" s="2206"/>
      <c r="KZL2090" s="2206"/>
      <c r="KZM2090" s="2206"/>
      <c r="KZN2090" s="2206"/>
      <c r="KZO2090" s="2206"/>
      <c r="KZP2090" s="2206"/>
      <c r="KZQ2090" s="2206"/>
      <c r="KZR2090" s="2206"/>
      <c r="KZS2090" s="2206"/>
      <c r="KZT2090" s="2206"/>
      <c r="KZU2090" s="2206"/>
      <c r="KZV2090" s="2206"/>
      <c r="KZW2090" s="2206"/>
      <c r="KZX2090" s="2206"/>
      <c r="KZY2090" s="2206"/>
      <c r="KZZ2090" s="2206"/>
      <c r="LAA2090" s="2206"/>
      <c r="LAB2090" s="2206"/>
      <c r="LAC2090" s="2206"/>
      <c r="LAD2090" s="2206"/>
      <c r="LAE2090" s="2206"/>
      <c r="LAF2090" s="2206"/>
      <c r="LAG2090" s="2206"/>
      <c r="LAH2090" s="2206"/>
      <c r="LAI2090" s="2206"/>
      <c r="LAJ2090" s="2206"/>
      <c r="LAK2090" s="2206"/>
      <c r="LAL2090" s="2206"/>
      <c r="LAM2090" s="2206"/>
      <c r="LAN2090" s="2206"/>
      <c r="LAO2090" s="2206"/>
      <c r="LAP2090" s="2206"/>
      <c r="LAQ2090" s="2206"/>
      <c r="LAR2090" s="2206"/>
      <c r="LAS2090" s="2206"/>
      <c r="LAT2090" s="2206"/>
      <c r="LAU2090" s="2206"/>
      <c r="LAV2090" s="2206"/>
      <c r="LAW2090" s="2206"/>
      <c r="LAX2090" s="2206"/>
      <c r="LAY2090" s="2206"/>
      <c r="LAZ2090" s="2206"/>
      <c r="LBA2090" s="2206"/>
      <c r="LBB2090" s="2206"/>
      <c r="LBC2090" s="2206"/>
      <c r="LBD2090" s="2206"/>
      <c r="LBE2090" s="2206"/>
      <c r="LBF2090" s="2206"/>
      <c r="LBG2090" s="2206"/>
      <c r="LBH2090" s="2206"/>
      <c r="LBI2090" s="2206"/>
      <c r="LBJ2090" s="2206"/>
      <c r="LBK2090" s="2206"/>
      <c r="LBL2090" s="2206"/>
      <c r="LBM2090" s="2206"/>
      <c r="LBN2090" s="2206"/>
      <c r="LBO2090" s="2206"/>
      <c r="LBP2090" s="2206"/>
      <c r="LBQ2090" s="2206"/>
      <c r="LBR2090" s="2206"/>
      <c r="LBS2090" s="2206"/>
      <c r="LBT2090" s="2206"/>
      <c r="LBU2090" s="2206"/>
      <c r="LBV2090" s="2206"/>
      <c r="LBW2090" s="2206"/>
      <c r="LBX2090" s="2206"/>
      <c r="LBY2090" s="2206"/>
      <c r="LBZ2090" s="2206"/>
      <c r="LCA2090" s="2206"/>
      <c r="LCB2090" s="2206"/>
      <c r="LCC2090" s="2206"/>
      <c r="LCD2090" s="2206"/>
      <c r="LCE2090" s="2206"/>
      <c r="LCF2090" s="2206"/>
      <c r="LCG2090" s="2206"/>
      <c r="LCH2090" s="2206"/>
      <c r="LCI2090" s="2206"/>
      <c r="LCJ2090" s="2206"/>
      <c r="LCK2090" s="2206"/>
      <c r="LCL2090" s="2206"/>
      <c r="LCM2090" s="2206"/>
      <c r="LCN2090" s="2206"/>
      <c r="LCO2090" s="2206"/>
      <c r="LCP2090" s="2206"/>
      <c r="LCQ2090" s="2206"/>
      <c r="LCR2090" s="2206"/>
      <c r="LCS2090" s="2206"/>
      <c r="LCT2090" s="2206"/>
      <c r="LCU2090" s="2206"/>
      <c r="LCV2090" s="2206"/>
      <c r="LCW2090" s="2206"/>
      <c r="LCX2090" s="2206"/>
      <c r="LCY2090" s="2206"/>
      <c r="LCZ2090" s="2206"/>
      <c r="LDA2090" s="2206"/>
      <c r="LDB2090" s="2206"/>
      <c r="LDC2090" s="2206"/>
      <c r="LDD2090" s="2206"/>
      <c r="LDE2090" s="2206"/>
      <c r="LDF2090" s="2206"/>
      <c r="LDG2090" s="2206"/>
      <c r="LDH2090" s="2206"/>
      <c r="LDI2090" s="2206"/>
      <c r="LDJ2090" s="2206"/>
      <c r="LDK2090" s="2206"/>
      <c r="LDL2090" s="2206"/>
      <c r="LDM2090" s="2206"/>
      <c r="LDN2090" s="2206"/>
      <c r="LDO2090" s="2206"/>
      <c r="LDP2090" s="2206"/>
      <c r="LDQ2090" s="2206"/>
      <c r="LDR2090" s="2206"/>
      <c r="LDS2090" s="2206"/>
      <c r="LDT2090" s="2206"/>
      <c r="LDU2090" s="2206"/>
      <c r="LDV2090" s="2206"/>
      <c r="LDW2090" s="2206"/>
      <c r="LDX2090" s="2206"/>
      <c r="LDY2090" s="2206"/>
      <c r="LDZ2090" s="2206"/>
      <c r="LEA2090" s="2206"/>
      <c r="LEB2090" s="2206"/>
      <c r="LEC2090" s="2206"/>
      <c r="LED2090" s="2206"/>
      <c r="LEE2090" s="2206"/>
      <c r="LEF2090" s="2206"/>
      <c r="LEG2090" s="2206"/>
      <c r="LEH2090" s="2206"/>
      <c r="LEI2090" s="2206"/>
      <c r="LEJ2090" s="2206"/>
      <c r="LEK2090" s="2206"/>
      <c r="LEL2090" s="2206"/>
      <c r="LEM2090" s="2206"/>
      <c r="LEN2090" s="2206"/>
      <c r="LEO2090" s="2206"/>
      <c r="LEP2090" s="2206"/>
      <c r="LEQ2090" s="2206"/>
      <c r="LER2090" s="2206"/>
      <c r="LES2090" s="2206"/>
      <c r="LET2090" s="2206"/>
      <c r="LEU2090" s="2206"/>
      <c r="LEV2090" s="2206"/>
      <c r="LEW2090" s="2206"/>
      <c r="LEX2090" s="2206"/>
      <c r="LEY2090" s="2206"/>
      <c r="LEZ2090" s="2206"/>
      <c r="LFA2090" s="2206"/>
      <c r="LFB2090" s="2206"/>
      <c r="LFC2090" s="2206"/>
      <c r="LFD2090" s="2206"/>
      <c r="LFE2090" s="2206"/>
      <c r="LFF2090" s="2206"/>
      <c r="LFG2090" s="2206"/>
      <c r="LFH2090" s="2206"/>
      <c r="LFI2090" s="2206"/>
      <c r="LFJ2090" s="2206"/>
      <c r="LFK2090" s="2206"/>
      <c r="LFL2090" s="2206"/>
      <c r="LFM2090" s="2206"/>
      <c r="LFN2090" s="2206"/>
      <c r="LFO2090" s="2206"/>
      <c r="LFP2090" s="2206"/>
      <c r="LFQ2090" s="2206"/>
      <c r="LFR2090" s="2206"/>
      <c r="LFS2090" s="2206"/>
      <c r="LFT2090" s="2206"/>
      <c r="LFU2090" s="2206"/>
      <c r="LFV2090" s="2206"/>
      <c r="LFW2090" s="2206"/>
      <c r="LFX2090" s="2206"/>
      <c r="LFY2090" s="2206"/>
      <c r="LFZ2090" s="2206"/>
      <c r="LGA2090" s="2206"/>
      <c r="LGB2090" s="2206"/>
      <c r="LGC2090" s="2206"/>
      <c r="LGD2090" s="2206"/>
      <c r="LGE2090" s="2206"/>
      <c r="LGF2090" s="2206"/>
      <c r="LGG2090" s="2206"/>
      <c r="LGH2090" s="2206"/>
      <c r="LGI2090" s="2206"/>
      <c r="LGJ2090" s="2206"/>
      <c r="LGK2090" s="2206"/>
      <c r="LGL2090" s="2206"/>
      <c r="LGM2090" s="2206"/>
      <c r="LGN2090" s="2206"/>
      <c r="LGO2090" s="2206"/>
      <c r="LGP2090" s="2206"/>
      <c r="LGQ2090" s="2206"/>
      <c r="LGR2090" s="2206"/>
      <c r="LGS2090" s="2206"/>
      <c r="LGT2090" s="2206"/>
      <c r="LGU2090" s="2206"/>
      <c r="LGV2090" s="2206"/>
      <c r="LGW2090" s="2206"/>
      <c r="LGX2090" s="2206"/>
      <c r="LGY2090" s="2206"/>
      <c r="LGZ2090" s="2206"/>
      <c r="LHA2090" s="2206"/>
      <c r="LHB2090" s="2206"/>
      <c r="LHC2090" s="2206"/>
      <c r="LHD2090" s="2206"/>
      <c r="LHE2090" s="2206"/>
      <c r="LHF2090" s="2206"/>
      <c r="LHG2090" s="2206"/>
      <c r="LHH2090" s="2206"/>
      <c r="LHI2090" s="2206"/>
      <c r="LHJ2090" s="2206"/>
      <c r="LHK2090" s="2206"/>
      <c r="LHL2090" s="2206"/>
      <c r="LHM2090" s="2206"/>
      <c r="LHN2090" s="2206"/>
      <c r="LHO2090" s="2206"/>
      <c r="LHP2090" s="2206"/>
      <c r="LHQ2090" s="2206"/>
      <c r="LHR2090" s="2206"/>
      <c r="LHS2090" s="2206"/>
      <c r="LHT2090" s="2206"/>
      <c r="LHU2090" s="2206"/>
      <c r="LHV2090" s="2206"/>
      <c r="LHW2090" s="2206"/>
      <c r="LHX2090" s="2206"/>
      <c r="LHY2090" s="2206"/>
      <c r="LHZ2090" s="2206"/>
      <c r="LIA2090" s="2206"/>
      <c r="LIB2090" s="2206"/>
      <c r="LIC2090" s="2206"/>
      <c r="LID2090" s="2206"/>
      <c r="LIE2090" s="2206"/>
      <c r="LIF2090" s="2206"/>
      <c r="LIG2090" s="2206"/>
      <c r="LIH2090" s="2206"/>
      <c r="LII2090" s="2206"/>
      <c r="LIJ2090" s="2206"/>
      <c r="LIK2090" s="2206"/>
      <c r="LIL2090" s="2206"/>
      <c r="LIM2090" s="2206"/>
      <c r="LIN2090" s="2206"/>
      <c r="LIO2090" s="2206"/>
      <c r="LIP2090" s="2206"/>
      <c r="LIQ2090" s="2206"/>
      <c r="LIR2090" s="2206"/>
      <c r="LIS2090" s="2206"/>
      <c r="LIT2090" s="2206"/>
      <c r="LIU2090" s="2206"/>
      <c r="LIV2090" s="2206"/>
      <c r="LIW2090" s="2206"/>
      <c r="LIX2090" s="2206"/>
      <c r="LIY2090" s="2206"/>
      <c r="LIZ2090" s="2206"/>
      <c r="LJA2090" s="2206"/>
      <c r="LJB2090" s="2206"/>
      <c r="LJC2090" s="2206"/>
      <c r="LJD2090" s="2206"/>
      <c r="LJE2090" s="2206"/>
      <c r="LJF2090" s="2206"/>
      <c r="LJG2090" s="2206"/>
      <c r="LJH2090" s="2206"/>
      <c r="LJI2090" s="2206"/>
      <c r="LJJ2090" s="2206"/>
      <c r="LJK2090" s="2206"/>
      <c r="LJL2090" s="2206"/>
      <c r="LJM2090" s="2206"/>
      <c r="LJN2090" s="2206"/>
      <c r="LJO2090" s="2206"/>
      <c r="LJP2090" s="2206"/>
      <c r="LJQ2090" s="2206"/>
      <c r="LJR2090" s="2206"/>
      <c r="LJS2090" s="2206"/>
      <c r="LJT2090" s="2206"/>
      <c r="LJU2090" s="2206"/>
      <c r="LJV2090" s="2206"/>
      <c r="LJW2090" s="2206"/>
      <c r="LJX2090" s="2206"/>
      <c r="LJY2090" s="2206"/>
      <c r="LJZ2090" s="2206"/>
      <c r="LKA2090" s="2206"/>
      <c r="LKB2090" s="2206"/>
      <c r="LKC2090" s="2206"/>
      <c r="LKD2090" s="2206"/>
      <c r="LKE2090" s="2206"/>
      <c r="LKF2090" s="2206"/>
      <c r="LKG2090" s="2206"/>
      <c r="LKH2090" s="2206"/>
      <c r="LKI2090" s="2206"/>
      <c r="LKJ2090" s="2206"/>
      <c r="LKK2090" s="2206"/>
      <c r="LKL2090" s="2206"/>
      <c r="LKM2090" s="2206"/>
      <c r="LKN2090" s="2206"/>
      <c r="LKO2090" s="2206"/>
      <c r="LKP2090" s="2206"/>
      <c r="LKQ2090" s="2206"/>
      <c r="LKR2090" s="2206"/>
      <c r="LKS2090" s="2206"/>
      <c r="LKT2090" s="2206"/>
      <c r="LKU2090" s="2206"/>
      <c r="LKV2090" s="2206"/>
      <c r="LKW2090" s="2206"/>
      <c r="LKX2090" s="2206"/>
      <c r="LKY2090" s="2206"/>
      <c r="LKZ2090" s="2206"/>
      <c r="LLA2090" s="2206"/>
      <c r="LLB2090" s="2206"/>
      <c r="LLC2090" s="2206"/>
      <c r="LLD2090" s="2206"/>
      <c r="LLE2090" s="2206"/>
      <c r="LLF2090" s="2206"/>
      <c r="LLG2090" s="2206"/>
      <c r="LLH2090" s="2206"/>
      <c r="LLI2090" s="2206"/>
      <c r="LLJ2090" s="2206"/>
      <c r="LLK2090" s="2206"/>
      <c r="LLL2090" s="2206"/>
      <c r="LLM2090" s="2206"/>
      <c r="LLN2090" s="2206"/>
      <c r="LLO2090" s="2206"/>
      <c r="LLP2090" s="2206"/>
      <c r="LLQ2090" s="2206"/>
      <c r="LLR2090" s="2206"/>
      <c r="LLS2090" s="2206"/>
      <c r="LLT2090" s="2206"/>
      <c r="LLU2090" s="2206"/>
      <c r="LLV2090" s="2206"/>
      <c r="LLW2090" s="2206"/>
      <c r="LLX2090" s="2206"/>
      <c r="LLY2090" s="2206"/>
      <c r="LLZ2090" s="2206"/>
      <c r="LMA2090" s="2206"/>
      <c r="LMB2090" s="2206"/>
      <c r="LMC2090" s="2206"/>
      <c r="LMD2090" s="2206"/>
      <c r="LME2090" s="2206"/>
      <c r="LMF2090" s="2206"/>
      <c r="LMG2090" s="2206"/>
      <c r="LMH2090" s="2206"/>
      <c r="LMI2090" s="2206"/>
      <c r="LMJ2090" s="2206"/>
      <c r="LMK2090" s="2206"/>
      <c r="LML2090" s="2206"/>
      <c r="LMM2090" s="2206"/>
      <c r="LMN2090" s="2206"/>
      <c r="LMO2090" s="2206"/>
      <c r="LMP2090" s="2206"/>
      <c r="LMQ2090" s="2206"/>
      <c r="LMR2090" s="2206"/>
      <c r="LMS2090" s="2206"/>
      <c r="LMT2090" s="2206"/>
      <c r="LMU2090" s="2206"/>
      <c r="LMV2090" s="2206"/>
      <c r="LMW2090" s="2206"/>
      <c r="LMX2090" s="2206"/>
      <c r="LMY2090" s="2206"/>
      <c r="LMZ2090" s="2206"/>
      <c r="LNA2090" s="2206"/>
      <c r="LNB2090" s="2206"/>
      <c r="LNC2090" s="2206"/>
      <c r="LND2090" s="2206"/>
      <c r="LNE2090" s="2206"/>
      <c r="LNF2090" s="2206"/>
      <c r="LNG2090" s="2206"/>
      <c r="LNH2090" s="2206"/>
      <c r="LNI2090" s="2206"/>
      <c r="LNJ2090" s="2206"/>
      <c r="LNK2090" s="2206"/>
      <c r="LNL2090" s="2206"/>
      <c r="LNM2090" s="2206"/>
      <c r="LNN2090" s="2206"/>
      <c r="LNO2090" s="2206"/>
      <c r="LNP2090" s="2206"/>
      <c r="LNQ2090" s="2206"/>
      <c r="LNR2090" s="2206"/>
      <c r="LNS2090" s="2206"/>
      <c r="LNT2090" s="2206"/>
      <c r="LNU2090" s="2206"/>
      <c r="LNV2090" s="2206"/>
      <c r="LNW2090" s="2206"/>
      <c r="LNX2090" s="2206"/>
      <c r="LNY2090" s="2206"/>
      <c r="LNZ2090" s="2206"/>
      <c r="LOA2090" s="2206"/>
      <c r="LOB2090" s="2206"/>
      <c r="LOC2090" s="2206"/>
      <c r="LOD2090" s="2206"/>
      <c r="LOE2090" s="2206"/>
      <c r="LOF2090" s="2206"/>
      <c r="LOG2090" s="2206"/>
      <c r="LOH2090" s="2206"/>
      <c r="LOI2090" s="2206"/>
      <c r="LOJ2090" s="2206"/>
      <c r="LOK2090" s="2206"/>
      <c r="LOL2090" s="2206"/>
      <c r="LOM2090" s="2206"/>
      <c r="LON2090" s="2206"/>
      <c r="LOO2090" s="2206"/>
      <c r="LOP2090" s="2206"/>
      <c r="LOQ2090" s="2206"/>
      <c r="LOR2090" s="2206"/>
      <c r="LOS2090" s="2206"/>
      <c r="LOT2090" s="2206"/>
      <c r="LOU2090" s="2206"/>
      <c r="LOV2090" s="2206"/>
      <c r="LOW2090" s="2206"/>
      <c r="LOX2090" s="2206"/>
      <c r="LOY2090" s="2206"/>
      <c r="LOZ2090" s="2206"/>
      <c r="LPA2090" s="2206"/>
      <c r="LPB2090" s="2206"/>
      <c r="LPC2090" s="2206"/>
      <c r="LPD2090" s="2206"/>
      <c r="LPE2090" s="2206"/>
      <c r="LPF2090" s="2206"/>
      <c r="LPG2090" s="2206"/>
      <c r="LPH2090" s="2206"/>
      <c r="LPI2090" s="2206"/>
      <c r="LPJ2090" s="2206"/>
      <c r="LPK2090" s="2206"/>
      <c r="LPL2090" s="2206"/>
      <c r="LPM2090" s="2206"/>
      <c r="LPN2090" s="2206"/>
      <c r="LPO2090" s="2206"/>
      <c r="LPP2090" s="2206"/>
      <c r="LPQ2090" s="2206"/>
      <c r="LPR2090" s="2206"/>
      <c r="LPS2090" s="2206"/>
      <c r="LPT2090" s="2206"/>
      <c r="LPU2090" s="2206"/>
      <c r="LPV2090" s="2206"/>
      <c r="LPW2090" s="2206"/>
      <c r="LPX2090" s="2206"/>
      <c r="LPY2090" s="2206"/>
      <c r="LPZ2090" s="2206"/>
      <c r="LQA2090" s="2206"/>
      <c r="LQB2090" s="2206"/>
      <c r="LQC2090" s="2206"/>
      <c r="LQD2090" s="2206"/>
      <c r="LQE2090" s="2206"/>
      <c r="LQF2090" s="2206"/>
      <c r="LQG2090" s="2206"/>
      <c r="LQH2090" s="2206"/>
      <c r="LQI2090" s="2206"/>
      <c r="LQJ2090" s="2206"/>
      <c r="LQK2090" s="2206"/>
      <c r="LQL2090" s="2206"/>
      <c r="LQM2090" s="2206"/>
      <c r="LQN2090" s="2206"/>
      <c r="LQO2090" s="2206"/>
      <c r="LQP2090" s="2206"/>
      <c r="LQQ2090" s="2206"/>
      <c r="LQR2090" s="2206"/>
      <c r="LQS2090" s="2206"/>
      <c r="LQT2090" s="2206"/>
      <c r="LQU2090" s="2206"/>
      <c r="LQV2090" s="2206"/>
      <c r="LQW2090" s="2206"/>
      <c r="LQX2090" s="2206"/>
      <c r="LQY2090" s="2206"/>
      <c r="LQZ2090" s="2206"/>
      <c r="LRA2090" s="2206"/>
      <c r="LRB2090" s="2206"/>
      <c r="LRC2090" s="2206"/>
      <c r="LRD2090" s="2206"/>
      <c r="LRE2090" s="2206"/>
      <c r="LRF2090" s="2206"/>
      <c r="LRG2090" s="2206"/>
      <c r="LRH2090" s="2206"/>
      <c r="LRI2090" s="2206"/>
      <c r="LRJ2090" s="2206"/>
      <c r="LRK2090" s="2206"/>
      <c r="LRL2090" s="2206"/>
      <c r="LRM2090" s="2206"/>
      <c r="LRN2090" s="2206"/>
      <c r="LRO2090" s="2206"/>
      <c r="LRP2090" s="2206"/>
      <c r="LRQ2090" s="2206"/>
      <c r="LRR2090" s="2206"/>
      <c r="LRS2090" s="2206"/>
      <c r="LRT2090" s="2206"/>
      <c r="LRU2090" s="2206"/>
      <c r="LRV2090" s="2206"/>
      <c r="LRW2090" s="2206"/>
      <c r="LRX2090" s="2206"/>
      <c r="LRY2090" s="2206"/>
      <c r="LRZ2090" s="2206"/>
      <c r="LSA2090" s="2206"/>
      <c r="LSB2090" s="2206"/>
      <c r="LSC2090" s="2206"/>
      <c r="LSD2090" s="2206"/>
      <c r="LSE2090" s="2206"/>
      <c r="LSF2090" s="2206"/>
      <c r="LSG2090" s="2206"/>
      <c r="LSH2090" s="2206"/>
      <c r="LSI2090" s="2206"/>
      <c r="LSJ2090" s="2206"/>
      <c r="LSK2090" s="2206"/>
      <c r="LSL2090" s="2206"/>
      <c r="LSM2090" s="2206"/>
      <c r="LSN2090" s="2206"/>
      <c r="LSO2090" s="2206"/>
      <c r="LSP2090" s="2206"/>
      <c r="LSQ2090" s="2206"/>
      <c r="LSR2090" s="2206"/>
      <c r="LSS2090" s="2206"/>
      <c r="LST2090" s="2206"/>
      <c r="LSU2090" s="2206"/>
      <c r="LSV2090" s="2206"/>
      <c r="LSW2090" s="2206"/>
      <c r="LSX2090" s="2206"/>
      <c r="LSY2090" s="2206"/>
      <c r="LSZ2090" s="2206"/>
      <c r="LTA2090" s="2206"/>
      <c r="LTB2090" s="2206"/>
      <c r="LTC2090" s="2206"/>
      <c r="LTD2090" s="2206"/>
      <c r="LTE2090" s="2206"/>
      <c r="LTF2090" s="2206"/>
      <c r="LTG2090" s="2206"/>
      <c r="LTH2090" s="2206"/>
      <c r="LTI2090" s="2206"/>
      <c r="LTJ2090" s="2206"/>
      <c r="LTK2090" s="2206"/>
      <c r="LTL2090" s="2206"/>
      <c r="LTM2090" s="2206"/>
      <c r="LTN2090" s="2206"/>
      <c r="LTO2090" s="2206"/>
      <c r="LTP2090" s="2206"/>
      <c r="LTQ2090" s="2206"/>
      <c r="LTR2090" s="2206"/>
      <c r="LTS2090" s="2206"/>
      <c r="LTT2090" s="2206"/>
      <c r="LTU2090" s="2206"/>
      <c r="LTV2090" s="2206"/>
      <c r="LTW2090" s="2206"/>
      <c r="LTX2090" s="2206"/>
      <c r="LTY2090" s="2206"/>
      <c r="LTZ2090" s="2206"/>
      <c r="LUA2090" s="2206"/>
      <c r="LUB2090" s="2206"/>
      <c r="LUC2090" s="2206"/>
      <c r="LUD2090" s="2206"/>
      <c r="LUE2090" s="2206"/>
      <c r="LUF2090" s="2206"/>
      <c r="LUG2090" s="2206"/>
      <c r="LUH2090" s="2206"/>
      <c r="LUI2090" s="2206"/>
      <c r="LUJ2090" s="2206"/>
      <c r="LUK2090" s="2206"/>
      <c r="LUL2090" s="2206"/>
      <c r="LUM2090" s="2206"/>
      <c r="LUN2090" s="2206"/>
      <c r="LUO2090" s="2206"/>
      <c r="LUP2090" s="2206"/>
      <c r="LUQ2090" s="2206"/>
      <c r="LUR2090" s="2206"/>
      <c r="LUS2090" s="2206"/>
      <c r="LUT2090" s="2206"/>
      <c r="LUU2090" s="2206"/>
      <c r="LUV2090" s="2206"/>
      <c r="LUW2090" s="2206"/>
      <c r="LUX2090" s="2206"/>
      <c r="LUY2090" s="2206"/>
      <c r="LUZ2090" s="2206"/>
      <c r="LVA2090" s="2206"/>
      <c r="LVB2090" s="2206"/>
      <c r="LVC2090" s="2206"/>
      <c r="LVD2090" s="2206"/>
      <c r="LVE2090" s="2206"/>
      <c r="LVF2090" s="2206"/>
      <c r="LVG2090" s="2206"/>
      <c r="LVH2090" s="2206"/>
      <c r="LVI2090" s="2206"/>
      <c r="LVJ2090" s="2206"/>
      <c r="LVK2090" s="2206"/>
      <c r="LVL2090" s="2206"/>
      <c r="LVM2090" s="2206"/>
      <c r="LVN2090" s="2206"/>
      <c r="LVO2090" s="2206"/>
      <c r="LVP2090" s="2206"/>
      <c r="LVQ2090" s="2206"/>
      <c r="LVR2090" s="2206"/>
      <c r="LVS2090" s="2206"/>
      <c r="LVT2090" s="2206"/>
      <c r="LVU2090" s="2206"/>
      <c r="LVV2090" s="2206"/>
      <c r="LVW2090" s="2206"/>
      <c r="LVX2090" s="2206"/>
      <c r="LVY2090" s="2206"/>
      <c r="LVZ2090" s="2206"/>
      <c r="LWA2090" s="2206"/>
      <c r="LWB2090" s="2206"/>
      <c r="LWC2090" s="2206"/>
      <c r="LWD2090" s="2206"/>
      <c r="LWE2090" s="2206"/>
      <c r="LWF2090" s="2206"/>
      <c r="LWG2090" s="2206"/>
      <c r="LWH2090" s="2206"/>
      <c r="LWI2090" s="2206"/>
      <c r="LWJ2090" s="2206"/>
      <c r="LWK2090" s="2206"/>
      <c r="LWL2090" s="2206"/>
      <c r="LWM2090" s="2206"/>
      <c r="LWN2090" s="2206"/>
      <c r="LWO2090" s="2206"/>
      <c r="LWP2090" s="2206"/>
      <c r="LWQ2090" s="2206"/>
      <c r="LWR2090" s="2206"/>
      <c r="LWS2090" s="2206"/>
      <c r="LWT2090" s="2206"/>
      <c r="LWU2090" s="2206"/>
      <c r="LWV2090" s="2206"/>
      <c r="LWW2090" s="2206"/>
      <c r="LWX2090" s="2206"/>
      <c r="LWY2090" s="2206"/>
      <c r="LWZ2090" s="2206"/>
      <c r="LXA2090" s="2206"/>
      <c r="LXB2090" s="2206"/>
      <c r="LXC2090" s="2206"/>
      <c r="LXD2090" s="2206"/>
      <c r="LXE2090" s="2206"/>
      <c r="LXF2090" s="2206"/>
      <c r="LXG2090" s="2206"/>
      <c r="LXH2090" s="2206"/>
      <c r="LXI2090" s="2206"/>
      <c r="LXJ2090" s="2206"/>
      <c r="LXK2090" s="2206"/>
      <c r="LXL2090" s="2206"/>
      <c r="LXM2090" s="2206"/>
      <c r="LXN2090" s="2206"/>
      <c r="LXO2090" s="2206"/>
      <c r="LXP2090" s="2206"/>
      <c r="LXQ2090" s="2206"/>
      <c r="LXR2090" s="2206"/>
      <c r="LXS2090" s="2206"/>
      <c r="LXT2090" s="2206"/>
      <c r="LXU2090" s="2206"/>
      <c r="LXV2090" s="2206"/>
      <c r="LXW2090" s="2206"/>
      <c r="LXX2090" s="2206"/>
      <c r="LXY2090" s="2206"/>
      <c r="LXZ2090" s="2206"/>
      <c r="LYA2090" s="2206"/>
      <c r="LYB2090" s="2206"/>
      <c r="LYC2090" s="2206"/>
      <c r="LYD2090" s="2206"/>
      <c r="LYE2090" s="2206"/>
      <c r="LYF2090" s="2206"/>
      <c r="LYG2090" s="2206"/>
      <c r="LYH2090" s="2206"/>
      <c r="LYI2090" s="2206"/>
      <c r="LYJ2090" s="2206"/>
      <c r="LYK2090" s="2206"/>
      <c r="LYL2090" s="2206"/>
      <c r="LYM2090" s="2206"/>
      <c r="LYN2090" s="2206"/>
      <c r="LYO2090" s="2206"/>
      <c r="LYP2090" s="2206"/>
      <c r="LYQ2090" s="2206"/>
      <c r="LYR2090" s="2206"/>
      <c r="LYS2090" s="2206"/>
      <c r="LYT2090" s="2206"/>
      <c r="LYU2090" s="2206"/>
      <c r="LYV2090" s="2206"/>
      <c r="LYW2090" s="2206"/>
      <c r="LYX2090" s="2206"/>
      <c r="LYY2090" s="2206"/>
      <c r="LYZ2090" s="2206"/>
      <c r="LZA2090" s="2206"/>
      <c r="LZB2090" s="2206"/>
      <c r="LZC2090" s="2206"/>
      <c r="LZD2090" s="2206"/>
      <c r="LZE2090" s="2206"/>
      <c r="LZF2090" s="2206"/>
      <c r="LZG2090" s="2206"/>
      <c r="LZH2090" s="2206"/>
      <c r="LZI2090" s="2206"/>
      <c r="LZJ2090" s="2206"/>
      <c r="LZK2090" s="2206"/>
      <c r="LZL2090" s="2206"/>
      <c r="LZM2090" s="2206"/>
      <c r="LZN2090" s="2206"/>
      <c r="LZO2090" s="2206"/>
      <c r="LZP2090" s="2206"/>
      <c r="LZQ2090" s="2206"/>
      <c r="LZR2090" s="2206"/>
      <c r="LZS2090" s="2206"/>
      <c r="LZT2090" s="2206"/>
      <c r="LZU2090" s="2206"/>
      <c r="LZV2090" s="2206"/>
      <c r="LZW2090" s="2206"/>
      <c r="LZX2090" s="2206"/>
      <c r="LZY2090" s="2206"/>
      <c r="LZZ2090" s="2206"/>
      <c r="MAA2090" s="2206"/>
      <c r="MAB2090" s="2206"/>
      <c r="MAC2090" s="2206"/>
      <c r="MAD2090" s="2206"/>
      <c r="MAE2090" s="2206"/>
      <c r="MAF2090" s="2206"/>
      <c r="MAG2090" s="2206"/>
      <c r="MAH2090" s="2206"/>
      <c r="MAI2090" s="2206"/>
      <c r="MAJ2090" s="2206"/>
      <c r="MAK2090" s="2206"/>
      <c r="MAL2090" s="2206"/>
      <c r="MAM2090" s="2206"/>
      <c r="MAN2090" s="2206"/>
      <c r="MAO2090" s="2206"/>
      <c r="MAP2090" s="2206"/>
      <c r="MAQ2090" s="2206"/>
      <c r="MAR2090" s="2206"/>
      <c r="MAS2090" s="2206"/>
      <c r="MAT2090" s="2206"/>
      <c r="MAU2090" s="2206"/>
      <c r="MAV2090" s="2206"/>
      <c r="MAW2090" s="2206"/>
      <c r="MAX2090" s="2206"/>
      <c r="MAY2090" s="2206"/>
      <c r="MAZ2090" s="2206"/>
      <c r="MBA2090" s="2206"/>
      <c r="MBB2090" s="2206"/>
      <c r="MBC2090" s="2206"/>
      <c r="MBD2090" s="2206"/>
      <c r="MBE2090" s="2206"/>
      <c r="MBF2090" s="2206"/>
      <c r="MBG2090" s="2206"/>
      <c r="MBH2090" s="2206"/>
      <c r="MBI2090" s="2206"/>
      <c r="MBJ2090" s="2206"/>
      <c r="MBK2090" s="2206"/>
      <c r="MBL2090" s="2206"/>
      <c r="MBM2090" s="2206"/>
      <c r="MBN2090" s="2206"/>
      <c r="MBO2090" s="2206"/>
      <c r="MBP2090" s="2206"/>
      <c r="MBQ2090" s="2206"/>
      <c r="MBR2090" s="2206"/>
      <c r="MBS2090" s="2206"/>
      <c r="MBT2090" s="2206"/>
      <c r="MBU2090" s="2206"/>
      <c r="MBV2090" s="2206"/>
      <c r="MBW2090" s="2206"/>
      <c r="MBX2090" s="2206"/>
      <c r="MBY2090" s="2206"/>
      <c r="MBZ2090" s="2206"/>
      <c r="MCA2090" s="2206"/>
      <c r="MCB2090" s="2206"/>
      <c r="MCC2090" s="2206"/>
      <c r="MCD2090" s="2206"/>
      <c r="MCE2090" s="2206"/>
      <c r="MCF2090" s="2206"/>
      <c r="MCG2090" s="2206"/>
      <c r="MCH2090" s="2206"/>
      <c r="MCI2090" s="2206"/>
      <c r="MCJ2090" s="2206"/>
      <c r="MCK2090" s="2206"/>
      <c r="MCL2090" s="2206"/>
      <c r="MCM2090" s="2206"/>
      <c r="MCN2090" s="2206"/>
      <c r="MCO2090" s="2206"/>
      <c r="MCP2090" s="2206"/>
      <c r="MCQ2090" s="2206"/>
      <c r="MCR2090" s="2206"/>
      <c r="MCS2090" s="2206"/>
      <c r="MCT2090" s="2206"/>
      <c r="MCU2090" s="2206"/>
      <c r="MCV2090" s="2206"/>
      <c r="MCW2090" s="2206"/>
      <c r="MCX2090" s="2206"/>
      <c r="MCY2090" s="2206"/>
      <c r="MCZ2090" s="2206"/>
      <c r="MDA2090" s="2206"/>
      <c r="MDB2090" s="2206"/>
      <c r="MDC2090" s="2206"/>
      <c r="MDD2090" s="2206"/>
      <c r="MDE2090" s="2206"/>
      <c r="MDF2090" s="2206"/>
      <c r="MDG2090" s="2206"/>
      <c r="MDH2090" s="2206"/>
      <c r="MDI2090" s="2206"/>
      <c r="MDJ2090" s="2206"/>
      <c r="MDK2090" s="2206"/>
      <c r="MDL2090" s="2206"/>
      <c r="MDM2090" s="2206"/>
      <c r="MDN2090" s="2206"/>
      <c r="MDO2090" s="2206"/>
      <c r="MDP2090" s="2206"/>
      <c r="MDQ2090" s="2206"/>
      <c r="MDR2090" s="2206"/>
      <c r="MDS2090" s="2206"/>
      <c r="MDT2090" s="2206"/>
      <c r="MDU2090" s="2206"/>
      <c r="MDV2090" s="2206"/>
      <c r="MDW2090" s="2206"/>
      <c r="MDX2090" s="2206"/>
      <c r="MDY2090" s="2206"/>
      <c r="MDZ2090" s="2206"/>
      <c r="MEA2090" s="2206"/>
      <c r="MEB2090" s="2206"/>
      <c r="MEC2090" s="2206"/>
      <c r="MED2090" s="2206"/>
      <c r="MEE2090" s="2206"/>
      <c r="MEF2090" s="2206"/>
      <c r="MEG2090" s="2206"/>
      <c r="MEH2090" s="2206"/>
      <c r="MEI2090" s="2206"/>
      <c r="MEJ2090" s="2206"/>
      <c r="MEK2090" s="2206"/>
      <c r="MEL2090" s="2206"/>
      <c r="MEM2090" s="2206"/>
      <c r="MEN2090" s="2206"/>
      <c r="MEO2090" s="2206"/>
      <c r="MEP2090" s="2206"/>
      <c r="MEQ2090" s="2206"/>
      <c r="MER2090" s="2206"/>
      <c r="MES2090" s="2206"/>
      <c r="MET2090" s="2206"/>
      <c r="MEU2090" s="2206"/>
      <c r="MEV2090" s="2206"/>
      <c r="MEW2090" s="2206"/>
      <c r="MEX2090" s="2206"/>
      <c r="MEY2090" s="2206"/>
      <c r="MEZ2090" s="2206"/>
      <c r="MFA2090" s="2206"/>
      <c r="MFB2090" s="2206"/>
      <c r="MFC2090" s="2206"/>
      <c r="MFD2090" s="2206"/>
      <c r="MFE2090" s="2206"/>
      <c r="MFF2090" s="2206"/>
      <c r="MFG2090" s="2206"/>
      <c r="MFH2090" s="2206"/>
      <c r="MFI2090" s="2206"/>
      <c r="MFJ2090" s="2206"/>
      <c r="MFK2090" s="2206"/>
      <c r="MFL2090" s="2206"/>
      <c r="MFM2090" s="2206"/>
      <c r="MFN2090" s="2206"/>
      <c r="MFO2090" s="2206"/>
      <c r="MFP2090" s="2206"/>
      <c r="MFQ2090" s="2206"/>
      <c r="MFR2090" s="2206"/>
      <c r="MFS2090" s="2206"/>
      <c r="MFT2090" s="2206"/>
      <c r="MFU2090" s="2206"/>
      <c r="MFV2090" s="2206"/>
      <c r="MFW2090" s="2206"/>
      <c r="MFX2090" s="2206"/>
      <c r="MFY2090" s="2206"/>
      <c r="MFZ2090" s="2206"/>
      <c r="MGA2090" s="2206"/>
      <c r="MGB2090" s="2206"/>
      <c r="MGC2090" s="2206"/>
      <c r="MGD2090" s="2206"/>
      <c r="MGE2090" s="2206"/>
      <c r="MGF2090" s="2206"/>
      <c r="MGG2090" s="2206"/>
      <c r="MGH2090" s="2206"/>
      <c r="MGI2090" s="2206"/>
      <c r="MGJ2090" s="2206"/>
      <c r="MGK2090" s="2206"/>
      <c r="MGL2090" s="2206"/>
      <c r="MGM2090" s="2206"/>
      <c r="MGN2090" s="2206"/>
      <c r="MGO2090" s="2206"/>
      <c r="MGP2090" s="2206"/>
      <c r="MGQ2090" s="2206"/>
      <c r="MGR2090" s="2206"/>
      <c r="MGS2090" s="2206"/>
      <c r="MGT2090" s="2206"/>
      <c r="MGU2090" s="2206"/>
      <c r="MGV2090" s="2206"/>
      <c r="MGW2090" s="2206"/>
      <c r="MGX2090" s="2206"/>
      <c r="MGY2090" s="2206"/>
      <c r="MGZ2090" s="2206"/>
      <c r="MHA2090" s="2206"/>
      <c r="MHB2090" s="2206"/>
      <c r="MHC2090" s="2206"/>
      <c r="MHD2090" s="2206"/>
      <c r="MHE2090" s="2206"/>
      <c r="MHF2090" s="2206"/>
      <c r="MHG2090" s="2206"/>
      <c r="MHH2090" s="2206"/>
      <c r="MHI2090" s="2206"/>
      <c r="MHJ2090" s="2206"/>
      <c r="MHK2090" s="2206"/>
      <c r="MHL2090" s="2206"/>
      <c r="MHM2090" s="2206"/>
      <c r="MHN2090" s="2206"/>
      <c r="MHO2090" s="2206"/>
      <c r="MHP2090" s="2206"/>
      <c r="MHQ2090" s="2206"/>
      <c r="MHR2090" s="2206"/>
      <c r="MHS2090" s="2206"/>
      <c r="MHT2090" s="2206"/>
      <c r="MHU2090" s="2206"/>
      <c r="MHV2090" s="2206"/>
      <c r="MHW2090" s="2206"/>
      <c r="MHX2090" s="2206"/>
      <c r="MHY2090" s="2206"/>
      <c r="MHZ2090" s="2206"/>
      <c r="MIA2090" s="2206"/>
      <c r="MIB2090" s="2206"/>
      <c r="MIC2090" s="2206"/>
      <c r="MID2090" s="2206"/>
      <c r="MIE2090" s="2206"/>
      <c r="MIF2090" s="2206"/>
      <c r="MIG2090" s="2206"/>
      <c r="MIH2090" s="2206"/>
      <c r="MII2090" s="2206"/>
      <c r="MIJ2090" s="2206"/>
      <c r="MIK2090" s="2206"/>
      <c r="MIL2090" s="2206"/>
      <c r="MIM2090" s="2206"/>
      <c r="MIN2090" s="2206"/>
      <c r="MIO2090" s="2206"/>
      <c r="MIP2090" s="2206"/>
      <c r="MIQ2090" s="2206"/>
      <c r="MIR2090" s="2206"/>
      <c r="MIS2090" s="2206"/>
      <c r="MIT2090" s="2206"/>
      <c r="MIU2090" s="2206"/>
      <c r="MIV2090" s="2206"/>
      <c r="MIW2090" s="2206"/>
      <c r="MIX2090" s="2206"/>
      <c r="MIY2090" s="2206"/>
      <c r="MIZ2090" s="2206"/>
      <c r="MJA2090" s="2206"/>
      <c r="MJB2090" s="2206"/>
      <c r="MJC2090" s="2206"/>
      <c r="MJD2090" s="2206"/>
      <c r="MJE2090" s="2206"/>
      <c r="MJF2090" s="2206"/>
      <c r="MJG2090" s="2206"/>
      <c r="MJH2090" s="2206"/>
      <c r="MJI2090" s="2206"/>
      <c r="MJJ2090" s="2206"/>
      <c r="MJK2090" s="2206"/>
      <c r="MJL2090" s="2206"/>
      <c r="MJM2090" s="2206"/>
      <c r="MJN2090" s="2206"/>
      <c r="MJO2090" s="2206"/>
      <c r="MJP2090" s="2206"/>
      <c r="MJQ2090" s="2206"/>
      <c r="MJR2090" s="2206"/>
      <c r="MJS2090" s="2206"/>
      <c r="MJT2090" s="2206"/>
      <c r="MJU2090" s="2206"/>
      <c r="MJV2090" s="2206"/>
      <c r="MJW2090" s="2206"/>
      <c r="MJX2090" s="2206"/>
      <c r="MJY2090" s="2206"/>
      <c r="MJZ2090" s="2206"/>
      <c r="MKA2090" s="2206"/>
      <c r="MKB2090" s="2206"/>
      <c r="MKC2090" s="2206"/>
      <c r="MKD2090" s="2206"/>
      <c r="MKE2090" s="2206"/>
      <c r="MKF2090" s="2206"/>
      <c r="MKG2090" s="2206"/>
      <c r="MKH2090" s="2206"/>
      <c r="MKI2090" s="2206"/>
      <c r="MKJ2090" s="2206"/>
      <c r="MKK2090" s="2206"/>
      <c r="MKL2090" s="2206"/>
      <c r="MKM2090" s="2206"/>
      <c r="MKN2090" s="2206"/>
      <c r="MKO2090" s="2206"/>
      <c r="MKP2090" s="2206"/>
      <c r="MKQ2090" s="2206"/>
      <c r="MKR2090" s="2206"/>
      <c r="MKS2090" s="2206"/>
      <c r="MKT2090" s="2206"/>
      <c r="MKU2090" s="2206"/>
      <c r="MKV2090" s="2206"/>
      <c r="MKW2090" s="2206"/>
      <c r="MKX2090" s="2206"/>
      <c r="MKY2090" s="2206"/>
      <c r="MKZ2090" s="2206"/>
      <c r="MLA2090" s="2206"/>
      <c r="MLB2090" s="2206"/>
      <c r="MLC2090" s="2206"/>
      <c r="MLD2090" s="2206"/>
      <c r="MLE2090" s="2206"/>
      <c r="MLF2090" s="2206"/>
      <c r="MLG2090" s="2206"/>
      <c r="MLH2090" s="2206"/>
      <c r="MLI2090" s="2206"/>
      <c r="MLJ2090" s="2206"/>
      <c r="MLK2090" s="2206"/>
      <c r="MLL2090" s="2206"/>
      <c r="MLM2090" s="2206"/>
      <c r="MLN2090" s="2206"/>
      <c r="MLO2090" s="2206"/>
      <c r="MLP2090" s="2206"/>
      <c r="MLQ2090" s="2206"/>
      <c r="MLR2090" s="2206"/>
      <c r="MLS2090" s="2206"/>
      <c r="MLT2090" s="2206"/>
      <c r="MLU2090" s="2206"/>
      <c r="MLV2090" s="2206"/>
      <c r="MLW2090" s="2206"/>
      <c r="MLX2090" s="2206"/>
      <c r="MLY2090" s="2206"/>
      <c r="MLZ2090" s="2206"/>
      <c r="MMA2090" s="2206"/>
      <c r="MMB2090" s="2206"/>
      <c r="MMC2090" s="2206"/>
      <c r="MMD2090" s="2206"/>
      <c r="MME2090" s="2206"/>
      <c r="MMF2090" s="2206"/>
      <c r="MMG2090" s="2206"/>
      <c r="MMH2090" s="2206"/>
      <c r="MMI2090" s="2206"/>
      <c r="MMJ2090" s="2206"/>
      <c r="MMK2090" s="2206"/>
      <c r="MML2090" s="2206"/>
      <c r="MMM2090" s="2206"/>
      <c r="MMN2090" s="2206"/>
      <c r="MMO2090" s="2206"/>
      <c r="MMP2090" s="2206"/>
      <c r="MMQ2090" s="2206"/>
      <c r="MMR2090" s="2206"/>
      <c r="MMS2090" s="2206"/>
      <c r="MMT2090" s="2206"/>
      <c r="MMU2090" s="2206"/>
      <c r="MMV2090" s="2206"/>
      <c r="MMW2090" s="2206"/>
      <c r="MMX2090" s="2206"/>
      <c r="MMY2090" s="2206"/>
      <c r="MMZ2090" s="2206"/>
      <c r="MNA2090" s="2206"/>
      <c r="MNB2090" s="2206"/>
      <c r="MNC2090" s="2206"/>
      <c r="MND2090" s="2206"/>
      <c r="MNE2090" s="2206"/>
      <c r="MNF2090" s="2206"/>
      <c r="MNG2090" s="2206"/>
      <c r="MNH2090" s="2206"/>
      <c r="MNI2090" s="2206"/>
      <c r="MNJ2090" s="2206"/>
      <c r="MNK2090" s="2206"/>
      <c r="MNL2090" s="2206"/>
      <c r="MNM2090" s="2206"/>
      <c r="MNN2090" s="2206"/>
      <c r="MNO2090" s="2206"/>
      <c r="MNP2090" s="2206"/>
      <c r="MNQ2090" s="2206"/>
      <c r="MNR2090" s="2206"/>
      <c r="MNS2090" s="2206"/>
      <c r="MNT2090" s="2206"/>
      <c r="MNU2090" s="2206"/>
      <c r="MNV2090" s="2206"/>
      <c r="MNW2090" s="2206"/>
      <c r="MNX2090" s="2206"/>
      <c r="MNY2090" s="2206"/>
      <c r="MNZ2090" s="2206"/>
      <c r="MOA2090" s="2206"/>
      <c r="MOB2090" s="2206"/>
      <c r="MOC2090" s="2206"/>
      <c r="MOD2090" s="2206"/>
      <c r="MOE2090" s="2206"/>
      <c r="MOF2090" s="2206"/>
      <c r="MOG2090" s="2206"/>
      <c r="MOH2090" s="2206"/>
      <c r="MOI2090" s="2206"/>
      <c r="MOJ2090" s="2206"/>
      <c r="MOK2090" s="2206"/>
      <c r="MOL2090" s="2206"/>
      <c r="MOM2090" s="2206"/>
      <c r="MON2090" s="2206"/>
      <c r="MOO2090" s="2206"/>
      <c r="MOP2090" s="2206"/>
      <c r="MOQ2090" s="2206"/>
      <c r="MOR2090" s="2206"/>
      <c r="MOS2090" s="2206"/>
      <c r="MOT2090" s="2206"/>
      <c r="MOU2090" s="2206"/>
      <c r="MOV2090" s="2206"/>
      <c r="MOW2090" s="2206"/>
      <c r="MOX2090" s="2206"/>
      <c r="MOY2090" s="2206"/>
      <c r="MOZ2090" s="2206"/>
      <c r="MPA2090" s="2206"/>
      <c r="MPB2090" s="2206"/>
      <c r="MPC2090" s="2206"/>
      <c r="MPD2090" s="2206"/>
      <c r="MPE2090" s="2206"/>
      <c r="MPF2090" s="2206"/>
      <c r="MPG2090" s="2206"/>
      <c r="MPH2090" s="2206"/>
      <c r="MPI2090" s="2206"/>
      <c r="MPJ2090" s="2206"/>
      <c r="MPK2090" s="2206"/>
      <c r="MPL2090" s="2206"/>
      <c r="MPM2090" s="2206"/>
      <c r="MPN2090" s="2206"/>
      <c r="MPO2090" s="2206"/>
      <c r="MPP2090" s="2206"/>
      <c r="MPQ2090" s="2206"/>
      <c r="MPR2090" s="2206"/>
      <c r="MPS2090" s="2206"/>
      <c r="MPT2090" s="2206"/>
      <c r="MPU2090" s="2206"/>
      <c r="MPV2090" s="2206"/>
      <c r="MPW2090" s="2206"/>
      <c r="MPX2090" s="2206"/>
      <c r="MPY2090" s="2206"/>
      <c r="MPZ2090" s="2206"/>
      <c r="MQA2090" s="2206"/>
      <c r="MQB2090" s="2206"/>
      <c r="MQC2090" s="2206"/>
      <c r="MQD2090" s="2206"/>
      <c r="MQE2090" s="2206"/>
      <c r="MQF2090" s="2206"/>
      <c r="MQG2090" s="2206"/>
      <c r="MQH2090" s="2206"/>
      <c r="MQI2090" s="2206"/>
      <c r="MQJ2090" s="2206"/>
      <c r="MQK2090" s="2206"/>
      <c r="MQL2090" s="2206"/>
      <c r="MQM2090" s="2206"/>
      <c r="MQN2090" s="2206"/>
      <c r="MQO2090" s="2206"/>
      <c r="MQP2090" s="2206"/>
      <c r="MQQ2090" s="2206"/>
      <c r="MQR2090" s="2206"/>
      <c r="MQS2090" s="2206"/>
      <c r="MQT2090" s="2206"/>
      <c r="MQU2090" s="2206"/>
      <c r="MQV2090" s="2206"/>
      <c r="MQW2090" s="2206"/>
      <c r="MQX2090" s="2206"/>
      <c r="MQY2090" s="2206"/>
      <c r="MQZ2090" s="2206"/>
      <c r="MRA2090" s="2206"/>
      <c r="MRB2090" s="2206"/>
      <c r="MRC2090" s="2206"/>
      <c r="MRD2090" s="2206"/>
      <c r="MRE2090" s="2206"/>
      <c r="MRF2090" s="2206"/>
      <c r="MRG2090" s="2206"/>
      <c r="MRH2090" s="2206"/>
      <c r="MRI2090" s="2206"/>
      <c r="MRJ2090" s="2206"/>
      <c r="MRK2090" s="2206"/>
      <c r="MRL2090" s="2206"/>
      <c r="MRM2090" s="2206"/>
      <c r="MRN2090" s="2206"/>
      <c r="MRO2090" s="2206"/>
      <c r="MRP2090" s="2206"/>
      <c r="MRQ2090" s="2206"/>
      <c r="MRR2090" s="2206"/>
      <c r="MRS2090" s="2206"/>
      <c r="MRT2090" s="2206"/>
      <c r="MRU2090" s="2206"/>
      <c r="MRV2090" s="2206"/>
      <c r="MRW2090" s="2206"/>
      <c r="MRX2090" s="2206"/>
      <c r="MRY2090" s="2206"/>
      <c r="MRZ2090" s="2206"/>
      <c r="MSA2090" s="2206"/>
      <c r="MSB2090" s="2206"/>
      <c r="MSC2090" s="2206"/>
      <c r="MSD2090" s="2206"/>
      <c r="MSE2090" s="2206"/>
      <c r="MSF2090" s="2206"/>
      <c r="MSG2090" s="2206"/>
      <c r="MSH2090" s="2206"/>
      <c r="MSI2090" s="2206"/>
      <c r="MSJ2090" s="2206"/>
      <c r="MSK2090" s="2206"/>
      <c r="MSL2090" s="2206"/>
      <c r="MSM2090" s="2206"/>
      <c r="MSN2090" s="2206"/>
      <c r="MSO2090" s="2206"/>
      <c r="MSP2090" s="2206"/>
      <c r="MSQ2090" s="2206"/>
      <c r="MSR2090" s="2206"/>
      <c r="MSS2090" s="2206"/>
      <c r="MST2090" s="2206"/>
      <c r="MSU2090" s="2206"/>
      <c r="MSV2090" s="2206"/>
      <c r="MSW2090" s="2206"/>
      <c r="MSX2090" s="2206"/>
      <c r="MSY2090" s="2206"/>
      <c r="MSZ2090" s="2206"/>
      <c r="MTA2090" s="2206"/>
      <c r="MTB2090" s="2206"/>
      <c r="MTC2090" s="2206"/>
      <c r="MTD2090" s="2206"/>
      <c r="MTE2090" s="2206"/>
      <c r="MTF2090" s="2206"/>
      <c r="MTG2090" s="2206"/>
      <c r="MTH2090" s="2206"/>
      <c r="MTI2090" s="2206"/>
      <c r="MTJ2090" s="2206"/>
      <c r="MTK2090" s="2206"/>
      <c r="MTL2090" s="2206"/>
      <c r="MTM2090" s="2206"/>
      <c r="MTN2090" s="2206"/>
      <c r="MTO2090" s="2206"/>
      <c r="MTP2090" s="2206"/>
      <c r="MTQ2090" s="2206"/>
      <c r="MTR2090" s="2206"/>
      <c r="MTS2090" s="2206"/>
      <c r="MTT2090" s="2206"/>
      <c r="MTU2090" s="2206"/>
      <c r="MTV2090" s="2206"/>
      <c r="MTW2090" s="2206"/>
      <c r="MTX2090" s="2206"/>
      <c r="MTY2090" s="2206"/>
      <c r="MTZ2090" s="2206"/>
      <c r="MUA2090" s="2206"/>
      <c r="MUB2090" s="2206"/>
      <c r="MUC2090" s="2206"/>
      <c r="MUD2090" s="2206"/>
      <c r="MUE2090" s="2206"/>
      <c r="MUF2090" s="2206"/>
      <c r="MUG2090" s="2206"/>
      <c r="MUH2090" s="2206"/>
      <c r="MUI2090" s="2206"/>
      <c r="MUJ2090" s="2206"/>
      <c r="MUK2090" s="2206"/>
      <c r="MUL2090" s="2206"/>
      <c r="MUM2090" s="2206"/>
      <c r="MUN2090" s="2206"/>
      <c r="MUO2090" s="2206"/>
      <c r="MUP2090" s="2206"/>
      <c r="MUQ2090" s="2206"/>
      <c r="MUR2090" s="2206"/>
      <c r="MUS2090" s="2206"/>
      <c r="MUT2090" s="2206"/>
      <c r="MUU2090" s="2206"/>
      <c r="MUV2090" s="2206"/>
      <c r="MUW2090" s="2206"/>
      <c r="MUX2090" s="2206"/>
      <c r="MUY2090" s="2206"/>
      <c r="MUZ2090" s="2206"/>
      <c r="MVA2090" s="2206"/>
      <c r="MVB2090" s="2206"/>
      <c r="MVC2090" s="2206"/>
      <c r="MVD2090" s="2206"/>
      <c r="MVE2090" s="2206"/>
      <c r="MVF2090" s="2206"/>
      <c r="MVG2090" s="2206"/>
      <c r="MVH2090" s="2206"/>
      <c r="MVI2090" s="2206"/>
      <c r="MVJ2090" s="2206"/>
      <c r="MVK2090" s="2206"/>
      <c r="MVL2090" s="2206"/>
      <c r="MVM2090" s="2206"/>
      <c r="MVN2090" s="2206"/>
      <c r="MVO2090" s="2206"/>
      <c r="MVP2090" s="2206"/>
      <c r="MVQ2090" s="2206"/>
      <c r="MVR2090" s="2206"/>
      <c r="MVS2090" s="2206"/>
      <c r="MVT2090" s="2206"/>
      <c r="MVU2090" s="2206"/>
      <c r="MVV2090" s="2206"/>
      <c r="MVW2090" s="2206"/>
      <c r="MVX2090" s="2206"/>
      <c r="MVY2090" s="2206"/>
      <c r="MVZ2090" s="2206"/>
      <c r="MWA2090" s="2206"/>
      <c r="MWB2090" s="2206"/>
      <c r="MWC2090" s="2206"/>
      <c r="MWD2090" s="2206"/>
      <c r="MWE2090" s="2206"/>
      <c r="MWF2090" s="2206"/>
      <c r="MWG2090" s="2206"/>
      <c r="MWH2090" s="2206"/>
      <c r="MWI2090" s="2206"/>
      <c r="MWJ2090" s="2206"/>
      <c r="MWK2090" s="2206"/>
      <c r="MWL2090" s="2206"/>
      <c r="MWM2090" s="2206"/>
      <c r="MWN2090" s="2206"/>
      <c r="MWO2090" s="2206"/>
      <c r="MWP2090" s="2206"/>
      <c r="MWQ2090" s="2206"/>
      <c r="MWR2090" s="2206"/>
      <c r="MWS2090" s="2206"/>
      <c r="MWT2090" s="2206"/>
      <c r="MWU2090" s="2206"/>
      <c r="MWV2090" s="2206"/>
      <c r="MWW2090" s="2206"/>
      <c r="MWX2090" s="2206"/>
      <c r="MWY2090" s="2206"/>
      <c r="MWZ2090" s="2206"/>
      <c r="MXA2090" s="2206"/>
      <c r="MXB2090" s="2206"/>
      <c r="MXC2090" s="2206"/>
      <c r="MXD2090" s="2206"/>
      <c r="MXE2090" s="2206"/>
      <c r="MXF2090" s="2206"/>
      <c r="MXG2090" s="2206"/>
      <c r="MXH2090" s="2206"/>
      <c r="MXI2090" s="2206"/>
      <c r="MXJ2090" s="2206"/>
      <c r="MXK2090" s="2206"/>
      <c r="MXL2090" s="2206"/>
      <c r="MXM2090" s="2206"/>
      <c r="MXN2090" s="2206"/>
      <c r="MXO2090" s="2206"/>
      <c r="MXP2090" s="2206"/>
      <c r="MXQ2090" s="2206"/>
      <c r="MXR2090" s="2206"/>
      <c r="MXS2090" s="2206"/>
      <c r="MXT2090" s="2206"/>
      <c r="MXU2090" s="2206"/>
      <c r="MXV2090" s="2206"/>
      <c r="MXW2090" s="2206"/>
      <c r="MXX2090" s="2206"/>
      <c r="MXY2090" s="2206"/>
      <c r="MXZ2090" s="2206"/>
      <c r="MYA2090" s="2206"/>
      <c r="MYB2090" s="2206"/>
      <c r="MYC2090" s="2206"/>
      <c r="MYD2090" s="2206"/>
      <c r="MYE2090" s="2206"/>
      <c r="MYF2090" s="2206"/>
      <c r="MYG2090" s="2206"/>
      <c r="MYH2090" s="2206"/>
      <c r="MYI2090" s="2206"/>
      <c r="MYJ2090" s="2206"/>
      <c r="MYK2090" s="2206"/>
      <c r="MYL2090" s="2206"/>
      <c r="MYM2090" s="2206"/>
      <c r="MYN2090" s="2206"/>
      <c r="MYO2090" s="2206"/>
      <c r="MYP2090" s="2206"/>
      <c r="MYQ2090" s="2206"/>
      <c r="MYR2090" s="2206"/>
      <c r="MYS2090" s="2206"/>
      <c r="MYT2090" s="2206"/>
      <c r="MYU2090" s="2206"/>
      <c r="MYV2090" s="2206"/>
      <c r="MYW2090" s="2206"/>
      <c r="MYX2090" s="2206"/>
      <c r="MYY2090" s="2206"/>
      <c r="MYZ2090" s="2206"/>
      <c r="MZA2090" s="2206"/>
      <c r="MZB2090" s="2206"/>
      <c r="MZC2090" s="2206"/>
      <c r="MZD2090" s="2206"/>
      <c r="MZE2090" s="2206"/>
      <c r="MZF2090" s="2206"/>
      <c r="MZG2090" s="2206"/>
      <c r="MZH2090" s="2206"/>
      <c r="MZI2090" s="2206"/>
      <c r="MZJ2090" s="2206"/>
      <c r="MZK2090" s="2206"/>
      <c r="MZL2090" s="2206"/>
      <c r="MZM2090" s="2206"/>
      <c r="MZN2090" s="2206"/>
      <c r="MZO2090" s="2206"/>
      <c r="MZP2090" s="2206"/>
      <c r="MZQ2090" s="2206"/>
      <c r="MZR2090" s="2206"/>
      <c r="MZS2090" s="2206"/>
      <c r="MZT2090" s="2206"/>
      <c r="MZU2090" s="2206"/>
      <c r="MZV2090" s="2206"/>
      <c r="MZW2090" s="2206"/>
      <c r="MZX2090" s="2206"/>
      <c r="MZY2090" s="2206"/>
      <c r="MZZ2090" s="2206"/>
      <c r="NAA2090" s="2206"/>
      <c r="NAB2090" s="2206"/>
      <c r="NAC2090" s="2206"/>
      <c r="NAD2090" s="2206"/>
      <c r="NAE2090" s="2206"/>
      <c r="NAF2090" s="2206"/>
      <c r="NAG2090" s="2206"/>
      <c r="NAH2090" s="2206"/>
      <c r="NAI2090" s="2206"/>
      <c r="NAJ2090" s="2206"/>
      <c r="NAK2090" s="2206"/>
      <c r="NAL2090" s="2206"/>
      <c r="NAM2090" s="2206"/>
      <c r="NAN2090" s="2206"/>
      <c r="NAO2090" s="2206"/>
      <c r="NAP2090" s="2206"/>
      <c r="NAQ2090" s="2206"/>
      <c r="NAR2090" s="2206"/>
      <c r="NAS2090" s="2206"/>
      <c r="NAT2090" s="2206"/>
      <c r="NAU2090" s="2206"/>
      <c r="NAV2090" s="2206"/>
      <c r="NAW2090" s="2206"/>
      <c r="NAX2090" s="2206"/>
      <c r="NAY2090" s="2206"/>
      <c r="NAZ2090" s="2206"/>
      <c r="NBA2090" s="2206"/>
      <c r="NBB2090" s="2206"/>
      <c r="NBC2090" s="2206"/>
      <c r="NBD2090" s="2206"/>
      <c r="NBE2090" s="2206"/>
      <c r="NBF2090" s="2206"/>
      <c r="NBG2090" s="2206"/>
      <c r="NBH2090" s="2206"/>
      <c r="NBI2090" s="2206"/>
      <c r="NBJ2090" s="2206"/>
      <c r="NBK2090" s="2206"/>
      <c r="NBL2090" s="2206"/>
      <c r="NBM2090" s="2206"/>
      <c r="NBN2090" s="2206"/>
      <c r="NBO2090" s="2206"/>
      <c r="NBP2090" s="2206"/>
      <c r="NBQ2090" s="2206"/>
      <c r="NBR2090" s="2206"/>
      <c r="NBS2090" s="2206"/>
      <c r="NBT2090" s="2206"/>
      <c r="NBU2090" s="2206"/>
      <c r="NBV2090" s="2206"/>
      <c r="NBW2090" s="2206"/>
      <c r="NBX2090" s="2206"/>
      <c r="NBY2090" s="2206"/>
      <c r="NBZ2090" s="2206"/>
      <c r="NCA2090" s="2206"/>
      <c r="NCB2090" s="2206"/>
      <c r="NCC2090" s="2206"/>
      <c r="NCD2090" s="2206"/>
      <c r="NCE2090" s="2206"/>
      <c r="NCF2090" s="2206"/>
      <c r="NCG2090" s="2206"/>
      <c r="NCH2090" s="2206"/>
      <c r="NCI2090" s="2206"/>
      <c r="NCJ2090" s="2206"/>
      <c r="NCK2090" s="2206"/>
      <c r="NCL2090" s="2206"/>
      <c r="NCM2090" s="2206"/>
      <c r="NCN2090" s="2206"/>
      <c r="NCO2090" s="2206"/>
      <c r="NCP2090" s="2206"/>
      <c r="NCQ2090" s="2206"/>
      <c r="NCR2090" s="2206"/>
      <c r="NCS2090" s="2206"/>
      <c r="NCT2090" s="2206"/>
      <c r="NCU2090" s="2206"/>
      <c r="NCV2090" s="2206"/>
      <c r="NCW2090" s="2206"/>
      <c r="NCX2090" s="2206"/>
      <c r="NCY2090" s="2206"/>
      <c r="NCZ2090" s="2206"/>
      <c r="NDA2090" s="2206"/>
      <c r="NDB2090" s="2206"/>
      <c r="NDC2090" s="2206"/>
      <c r="NDD2090" s="2206"/>
      <c r="NDE2090" s="2206"/>
      <c r="NDF2090" s="2206"/>
      <c r="NDG2090" s="2206"/>
      <c r="NDH2090" s="2206"/>
      <c r="NDI2090" s="2206"/>
      <c r="NDJ2090" s="2206"/>
      <c r="NDK2090" s="2206"/>
      <c r="NDL2090" s="2206"/>
      <c r="NDM2090" s="2206"/>
      <c r="NDN2090" s="2206"/>
      <c r="NDO2090" s="2206"/>
      <c r="NDP2090" s="2206"/>
      <c r="NDQ2090" s="2206"/>
      <c r="NDR2090" s="2206"/>
      <c r="NDS2090" s="2206"/>
      <c r="NDT2090" s="2206"/>
      <c r="NDU2090" s="2206"/>
      <c r="NDV2090" s="2206"/>
      <c r="NDW2090" s="2206"/>
      <c r="NDX2090" s="2206"/>
      <c r="NDY2090" s="2206"/>
      <c r="NDZ2090" s="2206"/>
      <c r="NEA2090" s="2206"/>
      <c r="NEB2090" s="2206"/>
      <c r="NEC2090" s="2206"/>
      <c r="NED2090" s="2206"/>
      <c r="NEE2090" s="2206"/>
      <c r="NEF2090" s="2206"/>
      <c r="NEG2090" s="2206"/>
      <c r="NEH2090" s="2206"/>
      <c r="NEI2090" s="2206"/>
      <c r="NEJ2090" s="2206"/>
      <c r="NEK2090" s="2206"/>
      <c r="NEL2090" s="2206"/>
      <c r="NEM2090" s="2206"/>
      <c r="NEN2090" s="2206"/>
      <c r="NEO2090" s="2206"/>
      <c r="NEP2090" s="2206"/>
      <c r="NEQ2090" s="2206"/>
      <c r="NER2090" s="2206"/>
      <c r="NES2090" s="2206"/>
      <c r="NET2090" s="2206"/>
      <c r="NEU2090" s="2206"/>
      <c r="NEV2090" s="2206"/>
      <c r="NEW2090" s="2206"/>
      <c r="NEX2090" s="2206"/>
      <c r="NEY2090" s="2206"/>
      <c r="NEZ2090" s="2206"/>
      <c r="NFA2090" s="2206"/>
      <c r="NFB2090" s="2206"/>
      <c r="NFC2090" s="2206"/>
      <c r="NFD2090" s="2206"/>
      <c r="NFE2090" s="2206"/>
      <c r="NFF2090" s="2206"/>
      <c r="NFG2090" s="2206"/>
      <c r="NFH2090" s="2206"/>
      <c r="NFI2090" s="2206"/>
      <c r="NFJ2090" s="2206"/>
      <c r="NFK2090" s="2206"/>
      <c r="NFL2090" s="2206"/>
      <c r="NFM2090" s="2206"/>
      <c r="NFN2090" s="2206"/>
      <c r="NFO2090" s="2206"/>
      <c r="NFP2090" s="2206"/>
      <c r="NFQ2090" s="2206"/>
      <c r="NFR2090" s="2206"/>
      <c r="NFS2090" s="2206"/>
      <c r="NFT2090" s="2206"/>
      <c r="NFU2090" s="2206"/>
      <c r="NFV2090" s="2206"/>
      <c r="NFW2090" s="2206"/>
      <c r="NFX2090" s="2206"/>
      <c r="NFY2090" s="2206"/>
      <c r="NFZ2090" s="2206"/>
      <c r="NGA2090" s="2206"/>
      <c r="NGB2090" s="2206"/>
      <c r="NGC2090" s="2206"/>
      <c r="NGD2090" s="2206"/>
      <c r="NGE2090" s="2206"/>
      <c r="NGF2090" s="2206"/>
      <c r="NGG2090" s="2206"/>
      <c r="NGH2090" s="2206"/>
      <c r="NGI2090" s="2206"/>
      <c r="NGJ2090" s="2206"/>
      <c r="NGK2090" s="2206"/>
      <c r="NGL2090" s="2206"/>
      <c r="NGM2090" s="2206"/>
      <c r="NGN2090" s="2206"/>
      <c r="NGO2090" s="2206"/>
      <c r="NGP2090" s="2206"/>
      <c r="NGQ2090" s="2206"/>
      <c r="NGR2090" s="2206"/>
      <c r="NGS2090" s="2206"/>
      <c r="NGT2090" s="2206"/>
      <c r="NGU2090" s="2206"/>
      <c r="NGV2090" s="2206"/>
      <c r="NGW2090" s="2206"/>
      <c r="NGX2090" s="2206"/>
      <c r="NGY2090" s="2206"/>
      <c r="NGZ2090" s="2206"/>
      <c r="NHA2090" s="2206"/>
      <c r="NHB2090" s="2206"/>
      <c r="NHC2090" s="2206"/>
      <c r="NHD2090" s="2206"/>
      <c r="NHE2090" s="2206"/>
      <c r="NHF2090" s="2206"/>
      <c r="NHG2090" s="2206"/>
      <c r="NHH2090" s="2206"/>
      <c r="NHI2090" s="2206"/>
      <c r="NHJ2090" s="2206"/>
      <c r="NHK2090" s="2206"/>
      <c r="NHL2090" s="2206"/>
      <c r="NHM2090" s="2206"/>
      <c r="NHN2090" s="2206"/>
      <c r="NHO2090" s="2206"/>
      <c r="NHP2090" s="2206"/>
      <c r="NHQ2090" s="2206"/>
      <c r="NHR2090" s="2206"/>
      <c r="NHS2090" s="2206"/>
      <c r="NHT2090" s="2206"/>
      <c r="NHU2090" s="2206"/>
      <c r="NHV2090" s="2206"/>
      <c r="NHW2090" s="2206"/>
      <c r="NHX2090" s="2206"/>
      <c r="NHY2090" s="2206"/>
      <c r="NHZ2090" s="2206"/>
      <c r="NIA2090" s="2206"/>
      <c r="NIB2090" s="2206"/>
      <c r="NIC2090" s="2206"/>
      <c r="NID2090" s="2206"/>
      <c r="NIE2090" s="2206"/>
      <c r="NIF2090" s="2206"/>
      <c r="NIG2090" s="2206"/>
      <c r="NIH2090" s="2206"/>
      <c r="NII2090" s="2206"/>
      <c r="NIJ2090" s="2206"/>
      <c r="NIK2090" s="2206"/>
      <c r="NIL2090" s="2206"/>
      <c r="NIM2090" s="2206"/>
      <c r="NIN2090" s="2206"/>
      <c r="NIO2090" s="2206"/>
      <c r="NIP2090" s="2206"/>
      <c r="NIQ2090" s="2206"/>
      <c r="NIR2090" s="2206"/>
      <c r="NIS2090" s="2206"/>
      <c r="NIT2090" s="2206"/>
      <c r="NIU2090" s="2206"/>
      <c r="NIV2090" s="2206"/>
      <c r="NIW2090" s="2206"/>
      <c r="NIX2090" s="2206"/>
      <c r="NIY2090" s="2206"/>
      <c r="NIZ2090" s="2206"/>
      <c r="NJA2090" s="2206"/>
      <c r="NJB2090" s="2206"/>
      <c r="NJC2090" s="2206"/>
      <c r="NJD2090" s="2206"/>
      <c r="NJE2090" s="2206"/>
      <c r="NJF2090" s="2206"/>
      <c r="NJG2090" s="2206"/>
      <c r="NJH2090" s="2206"/>
      <c r="NJI2090" s="2206"/>
      <c r="NJJ2090" s="2206"/>
      <c r="NJK2090" s="2206"/>
      <c r="NJL2090" s="2206"/>
      <c r="NJM2090" s="2206"/>
      <c r="NJN2090" s="2206"/>
      <c r="NJO2090" s="2206"/>
      <c r="NJP2090" s="2206"/>
      <c r="NJQ2090" s="2206"/>
      <c r="NJR2090" s="2206"/>
      <c r="NJS2090" s="2206"/>
      <c r="NJT2090" s="2206"/>
      <c r="NJU2090" s="2206"/>
      <c r="NJV2090" s="2206"/>
      <c r="NJW2090" s="2206"/>
      <c r="NJX2090" s="2206"/>
      <c r="NJY2090" s="2206"/>
      <c r="NJZ2090" s="2206"/>
      <c r="NKA2090" s="2206"/>
      <c r="NKB2090" s="2206"/>
      <c r="NKC2090" s="2206"/>
      <c r="NKD2090" s="2206"/>
      <c r="NKE2090" s="2206"/>
      <c r="NKF2090" s="2206"/>
      <c r="NKG2090" s="2206"/>
      <c r="NKH2090" s="2206"/>
      <c r="NKI2090" s="2206"/>
      <c r="NKJ2090" s="2206"/>
      <c r="NKK2090" s="2206"/>
      <c r="NKL2090" s="2206"/>
      <c r="NKM2090" s="2206"/>
      <c r="NKN2090" s="2206"/>
      <c r="NKO2090" s="2206"/>
      <c r="NKP2090" s="2206"/>
      <c r="NKQ2090" s="2206"/>
      <c r="NKR2090" s="2206"/>
      <c r="NKS2090" s="2206"/>
      <c r="NKT2090" s="2206"/>
      <c r="NKU2090" s="2206"/>
      <c r="NKV2090" s="2206"/>
      <c r="NKW2090" s="2206"/>
      <c r="NKX2090" s="2206"/>
      <c r="NKY2090" s="2206"/>
      <c r="NKZ2090" s="2206"/>
      <c r="NLA2090" s="2206"/>
      <c r="NLB2090" s="2206"/>
      <c r="NLC2090" s="2206"/>
      <c r="NLD2090" s="2206"/>
      <c r="NLE2090" s="2206"/>
      <c r="NLF2090" s="2206"/>
      <c r="NLG2090" s="2206"/>
      <c r="NLH2090" s="2206"/>
      <c r="NLI2090" s="2206"/>
      <c r="NLJ2090" s="2206"/>
      <c r="NLK2090" s="2206"/>
      <c r="NLL2090" s="2206"/>
      <c r="NLM2090" s="2206"/>
      <c r="NLN2090" s="2206"/>
      <c r="NLO2090" s="2206"/>
      <c r="NLP2090" s="2206"/>
      <c r="NLQ2090" s="2206"/>
      <c r="NLR2090" s="2206"/>
      <c r="NLS2090" s="2206"/>
      <c r="NLT2090" s="2206"/>
      <c r="NLU2090" s="2206"/>
      <c r="NLV2090" s="2206"/>
      <c r="NLW2090" s="2206"/>
      <c r="NLX2090" s="2206"/>
      <c r="NLY2090" s="2206"/>
      <c r="NLZ2090" s="2206"/>
      <c r="NMA2090" s="2206"/>
      <c r="NMB2090" s="2206"/>
      <c r="NMC2090" s="2206"/>
      <c r="NMD2090" s="2206"/>
      <c r="NME2090" s="2206"/>
      <c r="NMF2090" s="2206"/>
      <c r="NMG2090" s="2206"/>
      <c r="NMH2090" s="2206"/>
      <c r="NMI2090" s="2206"/>
      <c r="NMJ2090" s="2206"/>
      <c r="NMK2090" s="2206"/>
      <c r="NML2090" s="2206"/>
      <c r="NMM2090" s="2206"/>
      <c r="NMN2090" s="2206"/>
      <c r="NMO2090" s="2206"/>
      <c r="NMP2090" s="2206"/>
      <c r="NMQ2090" s="2206"/>
      <c r="NMR2090" s="2206"/>
      <c r="NMS2090" s="2206"/>
      <c r="NMT2090" s="2206"/>
      <c r="NMU2090" s="2206"/>
      <c r="NMV2090" s="2206"/>
      <c r="NMW2090" s="2206"/>
      <c r="NMX2090" s="2206"/>
      <c r="NMY2090" s="2206"/>
      <c r="NMZ2090" s="2206"/>
      <c r="NNA2090" s="2206"/>
      <c r="NNB2090" s="2206"/>
      <c r="NNC2090" s="2206"/>
      <c r="NND2090" s="2206"/>
      <c r="NNE2090" s="2206"/>
      <c r="NNF2090" s="2206"/>
      <c r="NNG2090" s="2206"/>
      <c r="NNH2090" s="2206"/>
      <c r="NNI2090" s="2206"/>
      <c r="NNJ2090" s="2206"/>
      <c r="NNK2090" s="2206"/>
      <c r="NNL2090" s="2206"/>
      <c r="NNM2090" s="2206"/>
      <c r="NNN2090" s="2206"/>
      <c r="NNO2090" s="2206"/>
      <c r="NNP2090" s="2206"/>
      <c r="NNQ2090" s="2206"/>
      <c r="NNR2090" s="2206"/>
      <c r="NNS2090" s="2206"/>
      <c r="NNT2090" s="2206"/>
      <c r="NNU2090" s="2206"/>
      <c r="NNV2090" s="2206"/>
      <c r="NNW2090" s="2206"/>
      <c r="NNX2090" s="2206"/>
      <c r="NNY2090" s="2206"/>
      <c r="NNZ2090" s="2206"/>
      <c r="NOA2090" s="2206"/>
      <c r="NOB2090" s="2206"/>
      <c r="NOC2090" s="2206"/>
      <c r="NOD2090" s="2206"/>
      <c r="NOE2090" s="2206"/>
      <c r="NOF2090" s="2206"/>
      <c r="NOG2090" s="2206"/>
      <c r="NOH2090" s="2206"/>
      <c r="NOI2090" s="2206"/>
      <c r="NOJ2090" s="2206"/>
      <c r="NOK2090" s="2206"/>
      <c r="NOL2090" s="2206"/>
      <c r="NOM2090" s="2206"/>
      <c r="NON2090" s="2206"/>
      <c r="NOO2090" s="2206"/>
      <c r="NOP2090" s="2206"/>
      <c r="NOQ2090" s="2206"/>
      <c r="NOR2090" s="2206"/>
      <c r="NOS2090" s="2206"/>
      <c r="NOT2090" s="2206"/>
      <c r="NOU2090" s="2206"/>
      <c r="NOV2090" s="2206"/>
      <c r="NOW2090" s="2206"/>
      <c r="NOX2090" s="2206"/>
      <c r="NOY2090" s="2206"/>
      <c r="NOZ2090" s="2206"/>
      <c r="NPA2090" s="2206"/>
      <c r="NPB2090" s="2206"/>
      <c r="NPC2090" s="2206"/>
      <c r="NPD2090" s="2206"/>
      <c r="NPE2090" s="2206"/>
      <c r="NPF2090" s="2206"/>
      <c r="NPG2090" s="2206"/>
      <c r="NPH2090" s="2206"/>
      <c r="NPI2090" s="2206"/>
      <c r="NPJ2090" s="2206"/>
      <c r="NPK2090" s="2206"/>
      <c r="NPL2090" s="2206"/>
      <c r="NPM2090" s="2206"/>
      <c r="NPN2090" s="2206"/>
      <c r="NPO2090" s="2206"/>
      <c r="NPP2090" s="2206"/>
      <c r="NPQ2090" s="2206"/>
      <c r="NPR2090" s="2206"/>
      <c r="NPS2090" s="2206"/>
      <c r="NPT2090" s="2206"/>
      <c r="NPU2090" s="2206"/>
      <c r="NPV2090" s="2206"/>
      <c r="NPW2090" s="2206"/>
      <c r="NPX2090" s="2206"/>
      <c r="NPY2090" s="2206"/>
      <c r="NPZ2090" s="2206"/>
      <c r="NQA2090" s="2206"/>
      <c r="NQB2090" s="2206"/>
      <c r="NQC2090" s="2206"/>
      <c r="NQD2090" s="2206"/>
      <c r="NQE2090" s="2206"/>
      <c r="NQF2090" s="2206"/>
      <c r="NQG2090" s="2206"/>
      <c r="NQH2090" s="2206"/>
      <c r="NQI2090" s="2206"/>
      <c r="NQJ2090" s="2206"/>
      <c r="NQK2090" s="2206"/>
      <c r="NQL2090" s="2206"/>
      <c r="NQM2090" s="2206"/>
      <c r="NQN2090" s="2206"/>
      <c r="NQO2090" s="2206"/>
      <c r="NQP2090" s="2206"/>
      <c r="NQQ2090" s="2206"/>
      <c r="NQR2090" s="2206"/>
      <c r="NQS2090" s="2206"/>
      <c r="NQT2090" s="2206"/>
      <c r="NQU2090" s="2206"/>
      <c r="NQV2090" s="2206"/>
      <c r="NQW2090" s="2206"/>
      <c r="NQX2090" s="2206"/>
      <c r="NQY2090" s="2206"/>
      <c r="NQZ2090" s="2206"/>
      <c r="NRA2090" s="2206"/>
      <c r="NRB2090" s="2206"/>
      <c r="NRC2090" s="2206"/>
      <c r="NRD2090" s="2206"/>
      <c r="NRE2090" s="2206"/>
      <c r="NRF2090" s="2206"/>
      <c r="NRG2090" s="2206"/>
      <c r="NRH2090" s="2206"/>
      <c r="NRI2090" s="2206"/>
      <c r="NRJ2090" s="2206"/>
      <c r="NRK2090" s="2206"/>
      <c r="NRL2090" s="2206"/>
      <c r="NRM2090" s="2206"/>
      <c r="NRN2090" s="2206"/>
      <c r="NRO2090" s="2206"/>
      <c r="NRP2090" s="2206"/>
      <c r="NRQ2090" s="2206"/>
      <c r="NRR2090" s="2206"/>
      <c r="NRS2090" s="2206"/>
      <c r="NRT2090" s="2206"/>
      <c r="NRU2090" s="2206"/>
      <c r="NRV2090" s="2206"/>
      <c r="NRW2090" s="2206"/>
      <c r="NRX2090" s="2206"/>
      <c r="NRY2090" s="2206"/>
      <c r="NRZ2090" s="2206"/>
      <c r="NSA2090" s="2206"/>
      <c r="NSB2090" s="2206"/>
      <c r="NSC2090" s="2206"/>
      <c r="NSD2090" s="2206"/>
      <c r="NSE2090" s="2206"/>
      <c r="NSF2090" s="2206"/>
      <c r="NSG2090" s="2206"/>
      <c r="NSH2090" s="2206"/>
      <c r="NSI2090" s="2206"/>
      <c r="NSJ2090" s="2206"/>
      <c r="NSK2090" s="2206"/>
      <c r="NSL2090" s="2206"/>
      <c r="NSM2090" s="2206"/>
      <c r="NSN2090" s="2206"/>
      <c r="NSO2090" s="2206"/>
      <c r="NSP2090" s="2206"/>
      <c r="NSQ2090" s="2206"/>
      <c r="NSR2090" s="2206"/>
      <c r="NSS2090" s="2206"/>
      <c r="NST2090" s="2206"/>
      <c r="NSU2090" s="2206"/>
      <c r="NSV2090" s="2206"/>
      <c r="NSW2090" s="2206"/>
      <c r="NSX2090" s="2206"/>
      <c r="NSY2090" s="2206"/>
      <c r="NSZ2090" s="2206"/>
      <c r="NTA2090" s="2206"/>
      <c r="NTB2090" s="2206"/>
      <c r="NTC2090" s="2206"/>
      <c r="NTD2090" s="2206"/>
      <c r="NTE2090" s="2206"/>
      <c r="NTF2090" s="2206"/>
      <c r="NTG2090" s="2206"/>
      <c r="NTH2090" s="2206"/>
      <c r="NTI2090" s="2206"/>
      <c r="NTJ2090" s="2206"/>
      <c r="NTK2090" s="2206"/>
      <c r="NTL2090" s="2206"/>
      <c r="NTM2090" s="2206"/>
      <c r="NTN2090" s="2206"/>
      <c r="NTO2090" s="2206"/>
      <c r="NTP2090" s="2206"/>
      <c r="NTQ2090" s="2206"/>
      <c r="NTR2090" s="2206"/>
      <c r="NTS2090" s="2206"/>
      <c r="NTT2090" s="2206"/>
      <c r="NTU2090" s="2206"/>
      <c r="NTV2090" s="2206"/>
      <c r="NTW2090" s="2206"/>
      <c r="NTX2090" s="2206"/>
      <c r="NTY2090" s="2206"/>
      <c r="NTZ2090" s="2206"/>
      <c r="NUA2090" s="2206"/>
      <c r="NUB2090" s="2206"/>
      <c r="NUC2090" s="2206"/>
      <c r="NUD2090" s="2206"/>
      <c r="NUE2090" s="2206"/>
      <c r="NUF2090" s="2206"/>
      <c r="NUG2090" s="2206"/>
      <c r="NUH2090" s="2206"/>
      <c r="NUI2090" s="2206"/>
      <c r="NUJ2090" s="2206"/>
      <c r="NUK2090" s="2206"/>
      <c r="NUL2090" s="2206"/>
      <c r="NUM2090" s="2206"/>
      <c r="NUN2090" s="2206"/>
      <c r="NUO2090" s="2206"/>
      <c r="NUP2090" s="2206"/>
      <c r="NUQ2090" s="2206"/>
      <c r="NUR2090" s="2206"/>
      <c r="NUS2090" s="2206"/>
      <c r="NUT2090" s="2206"/>
      <c r="NUU2090" s="2206"/>
      <c r="NUV2090" s="2206"/>
      <c r="NUW2090" s="2206"/>
      <c r="NUX2090" s="2206"/>
      <c r="NUY2090" s="2206"/>
      <c r="NUZ2090" s="2206"/>
      <c r="NVA2090" s="2206"/>
      <c r="NVB2090" s="2206"/>
      <c r="NVC2090" s="2206"/>
      <c r="NVD2090" s="2206"/>
      <c r="NVE2090" s="2206"/>
      <c r="NVF2090" s="2206"/>
      <c r="NVG2090" s="2206"/>
      <c r="NVH2090" s="2206"/>
      <c r="NVI2090" s="2206"/>
      <c r="NVJ2090" s="2206"/>
      <c r="NVK2090" s="2206"/>
      <c r="NVL2090" s="2206"/>
      <c r="NVM2090" s="2206"/>
      <c r="NVN2090" s="2206"/>
      <c r="NVO2090" s="2206"/>
      <c r="NVP2090" s="2206"/>
      <c r="NVQ2090" s="2206"/>
      <c r="NVR2090" s="2206"/>
      <c r="NVS2090" s="2206"/>
      <c r="NVT2090" s="2206"/>
      <c r="NVU2090" s="2206"/>
      <c r="NVV2090" s="2206"/>
      <c r="NVW2090" s="2206"/>
      <c r="NVX2090" s="2206"/>
      <c r="NVY2090" s="2206"/>
      <c r="NVZ2090" s="2206"/>
      <c r="NWA2090" s="2206"/>
      <c r="NWB2090" s="2206"/>
      <c r="NWC2090" s="2206"/>
      <c r="NWD2090" s="2206"/>
      <c r="NWE2090" s="2206"/>
      <c r="NWF2090" s="2206"/>
      <c r="NWG2090" s="2206"/>
      <c r="NWH2090" s="2206"/>
      <c r="NWI2090" s="2206"/>
      <c r="NWJ2090" s="2206"/>
      <c r="NWK2090" s="2206"/>
      <c r="NWL2090" s="2206"/>
      <c r="NWM2090" s="2206"/>
      <c r="NWN2090" s="2206"/>
      <c r="NWO2090" s="2206"/>
      <c r="NWP2090" s="2206"/>
      <c r="NWQ2090" s="2206"/>
      <c r="NWR2090" s="2206"/>
      <c r="NWS2090" s="2206"/>
      <c r="NWT2090" s="2206"/>
      <c r="NWU2090" s="2206"/>
      <c r="NWV2090" s="2206"/>
      <c r="NWW2090" s="2206"/>
      <c r="NWX2090" s="2206"/>
      <c r="NWY2090" s="2206"/>
      <c r="NWZ2090" s="2206"/>
      <c r="NXA2090" s="2206"/>
      <c r="NXB2090" s="2206"/>
      <c r="NXC2090" s="2206"/>
      <c r="NXD2090" s="2206"/>
      <c r="NXE2090" s="2206"/>
      <c r="NXF2090" s="2206"/>
      <c r="NXG2090" s="2206"/>
      <c r="NXH2090" s="2206"/>
      <c r="NXI2090" s="2206"/>
      <c r="NXJ2090" s="2206"/>
      <c r="NXK2090" s="2206"/>
      <c r="NXL2090" s="2206"/>
      <c r="NXM2090" s="2206"/>
      <c r="NXN2090" s="2206"/>
      <c r="NXO2090" s="2206"/>
      <c r="NXP2090" s="2206"/>
      <c r="NXQ2090" s="2206"/>
      <c r="NXR2090" s="2206"/>
      <c r="NXS2090" s="2206"/>
      <c r="NXT2090" s="2206"/>
      <c r="NXU2090" s="2206"/>
      <c r="NXV2090" s="2206"/>
      <c r="NXW2090" s="2206"/>
      <c r="NXX2090" s="2206"/>
      <c r="NXY2090" s="2206"/>
      <c r="NXZ2090" s="2206"/>
      <c r="NYA2090" s="2206"/>
      <c r="NYB2090" s="2206"/>
      <c r="NYC2090" s="2206"/>
      <c r="NYD2090" s="2206"/>
      <c r="NYE2090" s="2206"/>
      <c r="NYF2090" s="2206"/>
      <c r="NYG2090" s="2206"/>
      <c r="NYH2090" s="2206"/>
      <c r="NYI2090" s="2206"/>
      <c r="NYJ2090" s="2206"/>
      <c r="NYK2090" s="2206"/>
      <c r="NYL2090" s="2206"/>
      <c r="NYM2090" s="2206"/>
      <c r="NYN2090" s="2206"/>
      <c r="NYO2090" s="2206"/>
      <c r="NYP2090" s="2206"/>
      <c r="NYQ2090" s="2206"/>
      <c r="NYR2090" s="2206"/>
      <c r="NYS2090" s="2206"/>
      <c r="NYT2090" s="2206"/>
      <c r="NYU2090" s="2206"/>
      <c r="NYV2090" s="2206"/>
      <c r="NYW2090" s="2206"/>
      <c r="NYX2090" s="2206"/>
      <c r="NYY2090" s="2206"/>
      <c r="NYZ2090" s="2206"/>
      <c r="NZA2090" s="2206"/>
      <c r="NZB2090" s="2206"/>
      <c r="NZC2090" s="2206"/>
      <c r="NZD2090" s="2206"/>
      <c r="NZE2090" s="2206"/>
      <c r="NZF2090" s="2206"/>
      <c r="NZG2090" s="2206"/>
      <c r="NZH2090" s="2206"/>
      <c r="NZI2090" s="2206"/>
      <c r="NZJ2090" s="2206"/>
      <c r="NZK2090" s="2206"/>
      <c r="NZL2090" s="2206"/>
      <c r="NZM2090" s="2206"/>
      <c r="NZN2090" s="2206"/>
      <c r="NZO2090" s="2206"/>
      <c r="NZP2090" s="2206"/>
      <c r="NZQ2090" s="2206"/>
      <c r="NZR2090" s="2206"/>
      <c r="NZS2090" s="2206"/>
      <c r="NZT2090" s="2206"/>
      <c r="NZU2090" s="2206"/>
      <c r="NZV2090" s="2206"/>
      <c r="NZW2090" s="2206"/>
      <c r="NZX2090" s="2206"/>
      <c r="NZY2090" s="2206"/>
      <c r="NZZ2090" s="2206"/>
      <c r="OAA2090" s="2206"/>
      <c r="OAB2090" s="2206"/>
      <c r="OAC2090" s="2206"/>
      <c r="OAD2090" s="2206"/>
      <c r="OAE2090" s="2206"/>
      <c r="OAF2090" s="2206"/>
      <c r="OAG2090" s="2206"/>
      <c r="OAH2090" s="2206"/>
      <c r="OAI2090" s="2206"/>
      <c r="OAJ2090" s="2206"/>
      <c r="OAK2090" s="2206"/>
      <c r="OAL2090" s="2206"/>
      <c r="OAM2090" s="2206"/>
      <c r="OAN2090" s="2206"/>
      <c r="OAO2090" s="2206"/>
      <c r="OAP2090" s="2206"/>
      <c r="OAQ2090" s="2206"/>
      <c r="OAR2090" s="2206"/>
      <c r="OAS2090" s="2206"/>
      <c r="OAT2090" s="2206"/>
      <c r="OAU2090" s="2206"/>
      <c r="OAV2090" s="2206"/>
      <c r="OAW2090" s="2206"/>
      <c r="OAX2090" s="2206"/>
      <c r="OAY2090" s="2206"/>
      <c r="OAZ2090" s="2206"/>
      <c r="OBA2090" s="2206"/>
      <c r="OBB2090" s="2206"/>
      <c r="OBC2090" s="2206"/>
      <c r="OBD2090" s="2206"/>
      <c r="OBE2090" s="2206"/>
      <c r="OBF2090" s="2206"/>
      <c r="OBG2090" s="2206"/>
      <c r="OBH2090" s="2206"/>
      <c r="OBI2090" s="2206"/>
      <c r="OBJ2090" s="2206"/>
      <c r="OBK2090" s="2206"/>
      <c r="OBL2090" s="2206"/>
      <c r="OBM2090" s="2206"/>
      <c r="OBN2090" s="2206"/>
      <c r="OBO2090" s="2206"/>
      <c r="OBP2090" s="2206"/>
      <c r="OBQ2090" s="2206"/>
      <c r="OBR2090" s="2206"/>
      <c r="OBS2090" s="2206"/>
      <c r="OBT2090" s="2206"/>
      <c r="OBU2090" s="2206"/>
      <c r="OBV2090" s="2206"/>
      <c r="OBW2090" s="2206"/>
      <c r="OBX2090" s="2206"/>
      <c r="OBY2090" s="2206"/>
      <c r="OBZ2090" s="2206"/>
      <c r="OCA2090" s="2206"/>
      <c r="OCB2090" s="2206"/>
      <c r="OCC2090" s="2206"/>
      <c r="OCD2090" s="2206"/>
      <c r="OCE2090" s="2206"/>
      <c r="OCF2090" s="2206"/>
      <c r="OCG2090" s="2206"/>
      <c r="OCH2090" s="2206"/>
      <c r="OCI2090" s="2206"/>
      <c r="OCJ2090" s="2206"/>
      <c r="OCK2090" s="2206"/>
      <c r="OCL2090" s="2206"/>
      <c r="OCM2090" s="2206"/>
      <c r="OCN2090" s="2206"/>
      <c r="OCO2090" s="2206"/>
      <c r="OCP2090" s="2206"/>
      <c r="OCQ2090" s="2206"/>
      <c r="OCR2090" s="2206"/>
      <c r="OCS2090" s="2206"/>
      <c r="OCT2090" s="2206"/>
      <c r="OCU2090" s="2206"/>
      <c r="OCV2090" s="2206"/>
      <c r="OCW2090" s="2206"/>
      <c r="OCX2090" s="2206"/>
      <c r="OCY2090" s="2206"/>
      <c r="OCZ2090" s="2206"/>
      <c r="ODA2090" s="2206"/>
      <c r="ODB2090" s="2206"/>
      <c r="ODC2090" s="2206"/>
      <c r="ODD2090" s="2206"/>
      <c r="ODE2090" s="2206"/>
      <c r="ODF2090" s="2206"/>
      <c r="ODG2090" s="2206"/>
      <c r="ODH2090" s="2206"/>
      <c r="ODI2090" s="2206"/>
      <c r="ODJ2090" s="2206"/>
      <c r="ODK2090" s="2206"/>
      <c r="ODL2090" s="2206"/>
      <c r="ODM2090" s="2206"/>
      <c r="ODN2090" s="2206"/>
      <c r="ODO2090" s="2206"/>
      <c r="ODP2090" s="2206"/>
      <c r="ODQ2090" s="2206"/>
      <c r="ODR2090" s="2206"/>
      <c r="ODS2090" s="2206"/>
      <c r="ODT2090" s="2206"/>
      <c r="ODU2090" s="2206"/>
      <c r="ODV2090" s="2206"/>
      <c r="ODW2090" s="2206"/>
      <c r="ODX2090" s="2206"/>
      <c r="ODY2090" s="2206"/>
      <c r="ODZ2090" s="2206"/>
      <c r="OEA2090" s="2206"/>
      <c r="OEB2090" s="2206"/>
      <c r="OEC2090" s="2206"/>
      <c r="OED2090" s="2206"/>
      <c r="OEE2090" s="2206"/>
      <c r="OEF2090" s="2206"/>
      <c r="OEG2090" s="2206"/>
      <c r="OEH2090" s="2206"/>
      <c r="OEI2090" s="2206"/>
      <c r="OEJ2090" s="2206"/>
      <c r="OEK2090" s="2206"/>
      <c r="OEL2090" s="2206"/>
      <c r="OEM2090" s="2206"/>
      <c r="OEN2090" s="2206"/>
      <c r="OEO2090" s="2206"/>
      <c r="OEP2090" s="2206"/>
      <c r="OEQ2090" s="2206"/>
      <c r="OER2090" s="2206"/>
      <c r="OES2090" s="2206"/>
      <c r="OET2090" s="2206"/>
      <c r="OEU2090" s="2206"/>
      <c r="OEV2090" s="2206"/>
      <c r="OEW2090" s="2206"/>
      <c r="OEX2090" s="2206"/>
      <c r="OEY2090" s="2206"/>
      <c r="OEZ2090" s="2206"/>
      <c r="OFA2090" s="2206"/>
      <c r="OFB2090" s="2206"/>
      <c r="OFC2090" s="2206"/>
      <c r="OFD2090" s="2206"/>
      <c r="OFE2090" s="2206"/>
      <c r="OFF2090" s="2206"/>
      <c r="OFG2090" s="2206"/>
      <c r="OFH2090" s="2206"/>
      <c r="OFI2090" s="2206"/>
      <c r="OFJ2090" s="2206"/>
      <c r="OFK2090" s="2206"/>
      <c r="OFL2090" s="2206"/>
      <c r="OFM2090" s="2206"/>
      <c r="OFN2090" s="2206"/>
      <c r="OFO2090" s="2206"/>
      <c r="OFP2090" s="2206"/>
      <c r="OFQ2090" s="2206"/>
      <c r="OFR2090" s="2206"/>
      <c r="OFS2090" s="2206"/>
      <c r="OFT2090" s="2206"/>
      <c r="OFU2090" s="2206"/>
      <c r="OFV2090" s="2206"/>
      <c r="OFW2090" s="2206"/>
      <c r="OFX2090" s="2206"/>
      <c r="OFY2090" s="2206"/>
      <c r="OFZ2090" s="2206"/>
      <c r="OGA2090" s="2206"/>
      <c r="OGB2090" s="2206"/>
      <c r="OGC2090" s="2206"/>
      <c r="OGD2090" s="2206"/>
      <c r="OGE2090" s="2206"/>
      <c r="OGF2090" s="2206"/>
      <c r="OGG2090" s="2206"/>
      <c r="OGH2090" s="2206"/>
      <c r="OGI2090" s="2206"/>
      <c r="OGJ2090" s="2206"/>
      <c r="OGK2090" s="2206"/>
      <c r="OGL2090" s="2206"/>
      <c r="OGM2090" s="2206"/>
      <c r="OGN2090" s="2206"/>
      <c r="OGO2090" s="2206"/>
      <c r="OGP2090" s="2206"/>
      <c r="OGQ2090" s="2206"/>
      <c r="OGR2090" s="2206"/>
      <c r="OGS2090" s="2206"/>
      <c r="OGT2090" s="2206"/>
      <c r="OGU2090" s="2206"/>
      <c r="OGV2090" s="2206"/>
      <c r="OGW2090" s="2206"/>
      <c r="OGX2090" s="2206"/>
      <c r="OGY2090" s="2206"/>
      <c r="OGZ2090" s="2206"/>
      <c r="OHA2090" s="2206"/>
      <c r="OHB2090" s="2206"/>
      <c r="OHC2090" s="2206"/>
      <c r="OHD2090" s="2206"/>
      <c r="OHE2090" s="2206"/>
      <c r="OHF2090" s="2206"/>
      <c r="OHG2090" s="2206"/>
      <c r="OHH2090" s="2206"/>
      <c r="OHI2090" s="2206"/>
      <c r="OHJ2090" s="2206"/>
      <c r="OHK2090" s="2206"/>
      <c r="OHL2090" s="2206"/>
      <c r="OHM2090" s="2206"/>
      <c r="OHN2090" s="2206"/>
      <c r="OHO2090" s="2206"/>
      <c r="OHP2090" s="2206"/>
      <c r="OHQ2090" s="2206"/>
      <c r="OHR2090" s="2206"/>
      <c r="OHS2090" s="2206"/>
      <c r="OHT2090" s="2206"/>
      <c r="OHU2090" s="2206"/>
      <c r="OHV2090" s="2206"/>
      <c r="OHW2090" s="2206"/>
      <c r="OHX2090" s="2206"/>
      <c r="OHY2090" s="2206"/>
      <c r="OHZ2090" s="2206"/>
      <c r="OIA2090" s="2206"/>
      <c r="OIB2090" s="2206"/>
      <c r="OIC2090" s="2206"/>
      <c r="OID2090" s="2206"/>
      <c r="OIE2090" s="2206"/>
      <c r="OIF2090" s="2206"/>
      <c r="OIG2090" s="2206"/>
      <c r="OIH2090" s="2206"/>
      <c r="OII2090" s="2206"/>
      <c r="OIJ2090" s="2206"/>
      <c r="OIK2090" s="2206"/>
      <c r="OIL2090" s="2206"/>
      <c r="OIM2090" s="2206"/>
      <c r="OIN2090" s="2206"/>
      <c r="OIO2090" s="2206"/>
      <c r="OIP2090" s="2206"/>
      <c r="OIQ2090" s="2206"/>
      <c r="OIR2090" s="2206"/>
      <c r="OIS2090" s="2206"/>
      <c r="OIT2090" s="2206"/>
      <c r="OIU2090" s="2206"/>
      <c r="OIV2090" s="2206"/>
      <c r="OIW2090" s="2206"/>
      <c r="OIX2090" s="2206"/>
      <c r="OIY2090" s="2206"/>
      <c r="OIZ2090" s="2206"/>
      <c r="OJA2090" s="2206"/>
      <c r="OJB2090" s="2206"/>
      <c r="OJC2090" s="2206"/>
      <c r="OJD2090" s="2206"/>
      <c r="OJE2090" s="2206"/>
      <c r="OJF2090" s="2206"/>
      <c r="OJG2090" s="2206"/>
      <c r="OJH2090" s="2206"/>
      <c r="OJI2090" s="2206"/>
      <c r="OJJ2090" s="2206"/>
      <c r="OJK2090" s="2206"/>
      <c r="OJL2090" s="2206"/>
      <c r="OJM2090" s="2206"/>
      <c r="OJN2090" s="2206"/>
      <c r="OJO2090" s="2206"/>
      <c r="OJP2090" s="2206"/>
      <c r="OJQ2090" s="2206"/>
      <c r="OJR2090" s="2206"/>
      <c r="OJS2090" s="2206"/>
      <c r="OJT2090" s="2206"/>
      <c r="OJU2090" s="2206"/>
      <c r="OJV2090" s="2206"/>
      <c r="OJW2090" s="2206"/>
      <c r="OJX2090" s="2206"/>
      <c r="OJY2090" s="2206"/>
      <c r="OJZ2090" s="2206"/>
      <c r="OKA2090" s="2206"/>
      <c r="OKB2090" s="2206"/>
      <c r="OKC2090" s="2206"/>
      <c r="OKD2090" s="2206"/>
      <c r="OKE2090" s="2206"/>
      <c r="OKF2090" s="2206"/>
      <c r="OKG2090" s="2206"/>
      <c r="OKH2090" s="2206"/>
      <c r="OKI2090" s="2206"/>
      <c r="OKJ2090" s="2206"/>
      <c r="OKK2090" s="2206"/>
      <c r="OKL2090" s="2206"/>
      <c r="OKM2090" s="2206"/>
      <c r="OKN2090" s="2206"/>
      <c r="OKO2090" s="2206"/>
      <c r="OKP2090" s="2206"/>
      <c r="OKQ2090" s="2206"/>
      <c r="OKR2090" s="2206"/>
      <c r="OKS2090" s="2206"/>
      <c r="OKT2090" s="2206"/>
      <c r="OKU2090" s="2206"/>
      <c r="OKV2090" s="2206"/>
      <c r="OKW2090" s="2206"/>
      <c r="OKX2090" s="2206"/>
      <c r="OKY2090" s="2206"/>
      <c r="OKZ2090" s="2206"/>
      <c r="OLA2090" s="2206"/>
      <c r="OLB2090" s="2206"/>
      <c r="OLC2090" s="2206"/>
      <c r="OLD2090" s="2206"/>
      <c r="OLE2090" s="2206"/>
      <c r="OLF2090" s="2206"/>
      <c r="OLG2090" s="2206"/>
      <c r="OLH2090" s="2206"/>
      <c r="OLI2090" s="2206"/>
      <c r="OLJ2090" s="2206"/>
      <c r="OLK2090" s="2206"/>
      <c r="OLL2090" s="2206"/>
      <c r="OLM2090" s="2206"/>
      <c r="OLN2090" s="2206"/>
      <c r="OLO2090" s="2206"/>
      <c r="OLP2090" s="2206"/>
      <c r="OLQ2090" s="2206"/>
      <c r="OLR2090" s="2206"/>
      <c r="OLS2090" s="2206"/>
      <c r="OLT2090" s="2206"/>
      <c r="OLU2090" s="2206"/>
      <c r="OLV2090" s="2206"/>
      <c r="OLW2090" s="2206"/>
      <c r="OLX2090" s="2206"/>
      <c r="OLY2090" s="2206"/>
      <c r="OLZ2090" s="2206"/>
      <c r="OMA2090" s="2206"/>
      <c r="OMB2090" s="2206"/>
      <c r="OMC2090" s="2206"/>
      <c r="OMD2090" s="2206"/>
      <c r="OME2090" s="2206"/>
      <c r="OMF2090" s="2206"/>
      <c r="OMG2090" s="2206"/>
      <c r="OMH2090" s="2206"/>
      <c r="OMI2090" s="2206"/>
      <c r="OMJ2090" s="2206"/>
      <c r="OMK2090" s="2206"/>
      <c r="OML2090" s="2206"/>
      <c r="OMM2090" s="2206"/>
      <c r="OMN2090" s="2206"/>
      <c r="OMO2090" s="2206"/>
      <c r="OMP2090" s="2206"/>
      <c r="OMQ2090" s="2206"/>
      <c r="OMR2090" s="2206"/>
      <c r="OMS2090" s="2206"/>
      <c r="OMT2090" s="2206"/>
      <c r="OMU2090" s="2206"/>
      <c r="OMV2090" s="2206"/>
      <c r="OMW2090" s="2206"/>
      <c r="OMX2090" s="2206"/>
      <c r="OMY2090" s="2206"/>
      <c r="OMZ2090" s="2206"/>
      <c r="ONA2090" s="2206"/>
      <c r="ONB2090" s="2206"/>
      <c r="ONC2090" s="2206"/>
      <c r="OND2090" s="2206"/>
      <c r="ONE2090" s="2206"/>
      <c r="ONF2090" s="2206"/>
      <c r="ONG2090" s="2206"/>
      <c r="ONH2090" s="2206"/>
      <c r="ONI2090" s="2206"/>
      <c r="ONJ2090" s="2206"/>
      <c r="ONK2090" s="2206"/>
      <c r="ONL2090" s="2206"/>
      <c r="ONM2090" s="2206"/>
      <c r="ONN2090" s="2206"/>
      <c r="ONO2090" s="2206"/>
      <c r="ONP2090" s="2206"/>
      <c r="ONQ2090" s="2206"/>
      <c r="ONR2090" s="2206"/>
      <c r="ONS2090" s="2206"/>
      <c r="ONT2090" s="2206"/>
      <c r="ONU2090" s="2206"/>
      <c r="ONV2090" s="2206"/>
      <c r="ONW2090" s="2206"/>
      <c r="ONX2090" s="2206"/>
      <c r="ONY2090" s="2206"/>
      <c r="ONZ2090" s="2206"/>
      <c r="OOA2090" s="2206"/>
      <c r="OOB2090" s="2206"/>
      <c r="OOC2090" s="2206"/>
      <c r="OOD2090" s="2206"/>
      <c r="OOE2090" s="2206"/>
      <c r="OOF2090" s="2206"/>
      <c r="OOG2090" s="2206"/>
      <c r="OOH2090" s="2206"/>
      <c r="OOI2090" s="2206"/>
      <c r="OOJ2090" s="2206"/>
      <c r="OOK2090" s="2206"/>
      <c r="OOL2090" s="2206"/>
      <c r="OOM2090" s="2206"/>
      <c r="OON2090" s="2206"/>
      <c r="OOO2090" s="2206"/>
      <c r="OOP2090" s="2206"/>
      <c r="OOQ2090" s="2206"/>
      <c r="OOR2090" s="2206"/>
      <c r="OOS2090" s="2206"/>
      <c r="OOT2090" s="2206"/>
      <c r="OOU2090" s="2206"/>
      <c r="OOV2090" s="2206"/>
      <c r="OOW2090" s="2206"/>
      <c r="OOX2090" s="2206"/>
      <c r="OOY2090" s="2206"/>
      <c r="OOZ2090" s="2206"/>
      <c r="OPA2090" s="2206"/>
      <c r="OPB2090" s="2206"/>
      <c r="OPC2090" s="2206"/>
      <c r="OPD2090" s="2206"/>
      <c r="OPE2090" s="2206"/>
      <c r="OPF2090" s="2206"/>
      <c r="OPG2090" s="2206"/>
      <c r="OPH2090" s="2206"/>
      <c r="OPI2090" s="2206"/>
      <c r="OPJ2090" s="2206"/>
      <c r="OPK2090" s="2206"/>
      <c r="OPL2090" s="2206"/>
      <c r="OPM2090" s="2206"/>
      <c r="OPN2090" s="2206"/>
      <c r="OPO2090" s="2206"/>
      <c r="OPP2090" s="2206"/>
      <c r="OPQ2090" s="2206"/>
      <c r="OPR2090" s="2206"/>
      <c r="OPS2090" s="2206"/>
      <c r="OPT2090" s="2206"/>
      <c r="OPU2090" s="2206"/>
      <c r="OPV2090" s="2206"/>
      <c r="OPW2090" s="2206"/>
      <c r="OPX2090" s="2206"/>
      <c r="OPY2090" s="2206"/>
      <c r="OPZ2090" s="2206"/>
      <c r="OQA2090" s="2206"/>
      <c r="OQB2090" s="2206"/>
      <c r="OQC2090" s="2206"/>
      <c r="OQD2090" s="2206"/>
      <c r="OQE2090" s="2206"/>
      <c r="OQF2090" s="2206"/>
      <c r="OQG2090" s="2206"/>
      <c r="OQH2090" s="2206"/>
      <c r="OQI2090" s="2206"/>
      <c r="OQJ2090" s="2206"/>
      <c r="OQK2090" s="2206"/>
      <c r="OQL2090" s="2206"/>
      <c r="OQM2090" s="2206"/>
      <c r="OQN2090" s="2206"/>
      <c r="OQO2090" s="2206"/>
      <c r="OQP2090" s="2206"/>
      <c r="OQQ2090" s="2206"/>
      <c r="OQR2090" s="2206"/>
      <c r="OQS2090" s="2206"/>
      <c r="OQT2090" s="2206"/>
      <c r="OQU2090" s="2206"/>
      <c r="OQV2090" s="2206"/>
      <c r="OQW2090" s="2206"/>
      <c r="OQX2090" s="2206"/>
      <c r="OQY2090" s="2206"/>
      <c r="OQZ2090" s="2206"/>
      <c r="ORA2090" s="2206"/>
      <c r="ORB2090" s="2206"/>
      <c r="ORC2090" s="2206"/>
      <c r="ORD2090" s="2206"/>
      <c r="ORE2090" s="2206"/>
      <c r="ORF2090" s="2206"/>
      <c r="ORG2090" s="2206"/>
      <c r="ORH2090" s="2206"/>
      <c r="ORI2090" s="2206"/>
      <c r="ORJ2090" s="2206"/>
      <c r="ORK2090" s="2206"/>
      <c r="ORL2090" s="2206"/>
      <c r="ORM2090" s="2206"/>
      <c r="ORN2090" s="2206"/>
      <c r="ORO2090" s="2206"/>
      <c r="ORP2090" s="2206"/>
      <c r="ORQ2090" s="2206"/>
      <c r="ORR2090" s="2206"/>
      <c r="ORS2090" s="2206"/>
      <c r="ORT2090" s="2206"/>
      <c r="ORU2090" s="2206"/>
      <c r="ORV2090" s="2206"/>
      <c r="ORW2090" s="2206"/>
      <c r="ORX2090" s="2206"/>
      <c r="ORY2090" s="2206"/>
      <c r="ORZ2090" s="2206"/>
      <c r="OSA2090" s="2206"/>
      <c r="OSB2090" s="2206"/>
      <c r="OSC2090" s="2206"/>
      <c r="OSD2090" s="2206"/>
      <c r="OSE2090" s="2206"/>
      <c r="OSF2090" s="2206"/>
      <c r="OSG2090" s="2206"/>
      <c r="OSH2090" s="2206"/>
      <c r="OSI2090" s="2206"/>
      <c r="OSJ2090" s="2206"/>
      <c r="OSK2090" s="2206"/>
      <c r="OSL2090" s="2206"/>
      <c r="OSM2090" s="2206"/>
      <c r="OSN2090" s="2206"/>
      <c r="OSO2090" s="2206"/>
      <c r="OSP2090" s="2206"/>
      <c r="OSQ2090" s="2206"/>
      <c r="OSR2090" s="2206"/>
      <c r="OSS2090" s="2206"/>
      <c r="OST2090" s="2206"/>
      <c r="OSU2090" s="2206"/>
      <c r="OSV2090" s="2206"/>
      <c r="OSW2090" s="2206"/>
      <c r="OSX2090" s="2206"/>
      <c r="OSY2090" s="2206"/>
      <c r="OSZ2090" s="2206"/>
      <c r="OTA2090" s="2206"/>
      <c r="OTB2090" s="2206"/>
      <c r="OTC2090" s="2206"/>
      <c r="OTD2090" s="2206"/>
      <c r="OTE2090" s="2206"/>
      <c r="OTF2090" s="2206"/>
      <c r="OTG2090" s="2206"/>
      <c r="OTH2090" s="2206"/>
      <c r="OTI2090" s="2206"/>
      <c r="OTJ2090" s="2206"/>
      <c r="OTK2090" s="2206"/>
      <c r="OTL2090" s="2206"/>
      <c r="OTM2090" s="2206"/>
      <c r="OTN2090" s="2206"/>
      <c r="OTO2090" s="2206"/>
      <c r="OTP2090" s="2206"/>
      <c r="OTQ2090" s="2206"/>
      <c r="OTR2090" s="2206"/>
      <c r="OTS2090" s="2206"/>
      <c r="OTT2090" s="2206"/>
      <c r="OTU2090" s="2206"/>
      <c r="OTV2090" s="2206"/>
      <c r="OTW2090" s="2206"/>
      <c r="OTX2090" s="2206"/>
      <c r="OTY2090" s="2206"/>
      <c r="OTZ2090" s="2206"/>
      <c r="OUA2090" s="2206"/>
      <c r="OUB2090" s="2206"/>
      <c r="OUC2090" s="2206"/>
      <c r="OUD2090" s="2206"/>
      <c r="OUE2090" s="2206"/>
      <c r="OUF2090" s="2206"/>
      <c r="OUG2090" s="2206"/>
      <c r="OUH2090" s="2206"/>
      <c r="OUI2090" s="2206"/>
      <c r="OUJ2090" s="2206"/>
      <c r="OUK2090" s="2206"/>
      <c r="OUL2090" s="2206"/>
      <c r="OUM2090" s="2206"/>
      <c r="OUN2090" s="2206"/>
      <c r="OUO2090" s="2206"/>
      <c r="OUP2090" s="2206"/>
      <c r="OUQ2090" s="2206"/>
      <c r="OUR2090" s="2206"/>
      <c r="OUS2090" s="2206"/>
      <c r="OUT2090" s="2206"/>
      <c r="OUU2090" s="2206"/>
      <c r="OUV2090" s="2206"/>
      <c r="OUW2090" s="2206"/>
      <c r="OUX2090" s="2206"/>
      <c r="OUY2090" s="2206"/>
      <c r="OUZ2090" s="2206"/>
      <c r="OVA2090" s="2206"/>
      <c r="OVB2090" s="2206"/>
      <c r="OVC2090" s="2206"/>
      <c r="OVD2090" s="2206"/>
      <c r="OVE2090" s="2206"/>
      <c r="OVF2090" s="2206"/>
      <c r="OVG2090" s="2206"/>
      <c r="OVH2090" s="2206"/>
      <c r="OVI2090" s="2206"/>
      <c r="OVJ2090" s="2206"/>
      <c r="OVK2090" s="2206"/>
      <c r="OVL2090" s="2206"/>
      <c r="OVM2090" s="2206"/>
      <c r="OVN2090" s="2206"/>
      <c r="OVO2090" s="2206"/>
      <c r="OVP2090" s="2206"/>
      <c r="OVQ2090" s="2206"/>
      <c r="OVR2090" s="2206"/>
      <c r="OVS2090" s="2206"/>
      <c r="OVT2090" s="2206"/>
      <c r="OVU2090" s="2206"/>
      <c r="OVV2090" s="2206"/>
      <c r="OVW2090" s="2206"/>
      <c r="OVX2090" s="2206"/>
      <c r="OVY2090" s="2206"/>
      <c r="OVZ2090" s="2206"/>
      <c r="OWA2090" s="2206"/>
      <c r="OWB2090" s="2206"/>
      <c r="OWC2090" s="2206"/>
      <c r="OWD2090" s="2206"/>
      <c r="OWE2090" s="2206"/>
      <c r="OWF2090" s="2206"/>
      <c r="OWG2090" s="2206"/>
      <c r="OWH2090" s="2206"/>
      <c r="OWI2090" s="2206"/>
      <c r="OWJ2090" s="2206"/>
      <c r="OWK2090" s="2206"/>
      <c r="OWL2090" s="2206"/>
      <c r="OWM2090" s="2206"/>
      <c r="OWN2090" s="2206"/>
      <c r="OWO2090" s="2206"/>
      <c r="OWP2090" s="2206"/>
      <c r="OWQ2090" s="2206"/>
      <c r="OWR2090" s="2206"/>
      <c r="OWS2090" s="2206"/>
      <c r="OWT2090" s="2206"/>
      <c r="OWU2090" s="2206"/>
      <c r="OWV2090" s="2206"/>
      <c r="OWW2090" s="2206"/>
      <c r="OWX2090" s="2206"/>
      <c r="OWY2090" s="2206"/>
      <c r="OWZ2090" s="2206"/>
      <c r="OXA2090" s="2206"/>
      <c r="OXB2090" s="2206"/>
      <c r="OXC2090" s="2206"/>
      <c r="OXD2090" s="2206"/>
      <c r="OXE2090" s="2206"/>
      <c r="OXF2090" s="2206"/>
      <c r="OXG2090" s="2206"/>
      <c r="OXH2090" s="2206"/>
      <c r="OXI2090" s="2206"/>
      <c r="OXJ2090" s="2206"/>
      <c r="OXK2090" s="2206"/>
      <c r="OXL2090" s="2206"/>
      <c r="OXM2090" s="2206"/>
      <c r="OXN2090" s="2206"/>
      <c r="OXO2090" s="2206"/>
      <c r="OXP2090" s="2206"/>
      <c r="OXQ2090" s="2206"/>
      <c r="OXR2090" s="2206"/>
      <c r="OXS2090" s="2206"/>
      <c r="OXT2090" s="2206"/>
      <c r="OXU2090" s="2206"/>
      <c r="OXV2090" s="2206"/>
      <c r="OXW2090" s="2206"/>
      <c r="OXX2090" s="2206"/>
      <c r="OXY2090" s="2206"/>
      <c r="OXZ2090" s="2206"/>
      <c r="OYA2090" s="2206"/>
      <c r="OYB2090" s="2206"/>
      <c r="OYC2090" s="2206"/>
      <c r="OYD2090" s="2206"/>
      <c r="OYE2090" s="2206"/>
      <c r="OYF2090" s="2206"/>
      <c r="OYG2090" s="2206"/>
      <c r="OYH2090" s="2206"/>
      <c r="OYI2090" s="2206"/>
      <c r="OYJ2090" s="2206"/>
      <c r="OYK2090" s="2206"/>
      <c r="OYL2090" s="2206"/>
      <c r="OYM2090" s="2206"/>
      <c r="OYN2090" s="2206"/>
      <c r="OYO2090" s="2206"/>
      <c r="OYP2090" s="2206"/>
      <c r="OYQ2090" s="2206"/>
      <c r="OYR2090" s="2206"/>
      <c r="OYS2090" s="2206"/>
      <c r="OYT2090" s="2206"/>
      <c r="OYU2090" s="2206"/>
      <c r="OYV2090" s="2206"/>
      <c r="OYW2090" s="2206"/>
      <c r="OYX2090" s="2206"/>
      <c r="OYY2090" s="2206"/>
      <c r="OYZ2090" s="2206"/>
      <c r="OZA2090" s="2206"/>
      <c r="OZB2090" s="2206"/>
      <c r="OZC2090" s="2206"/>
      <c r="OZD2090" s="2206"/>
      <c r="OZE2090" s="2206"/>
      <c r="OZF2090" s="2206"/>
      <c r="OZG2090" s="2206"/>
      <c r="OZH2090" s="2206"/>
      <c r="OZI2090" s="2206"/>
      <c r="OZJ2090" s="2206"/>
      <c r="OZK2090" s="2206"/>
      <c r="OZL2090" s="2206"/>
      <c r="OZM2090" s="2206"/>
      <c r="OZN2090" s="2206"/>
      <c r="OZO2090" s="2206"/>
      <c r="OZP2090" s="2206"/>
      <c r="OZQ2090" s="2206"/>
      <c r="OZR2090" s="2206"/>
      <c r="OZS2090" s="2206"/>
      <c r="OZT2090" s="2206"/>
      <c r="OZU2090" s="2206"/>
      <c r="OZV2090" s="2206"/>
      <c r="OZW2090" s="2206"/>
      <c r="OZX2090" s="2206"/>
      <c r="OZY2090" s="2206"/>
      <c r="OZZ2090" s="2206"/>
      <c r="PAA2090" s="2206"/>
      <c r="PAB2090" s="2206"/>
      <c r="PAC2090" s="2206"/>
      <c r="PAD2090" s="2206"/>
      <c r="PAE2090" s="2206"/>
      <c r="PAF2090" s="2206"/>
      <c r="PAG2090" s="2206"/>
      <c r="PAH2090" s="2206"/>
      <c r="PAI2090" s="2206"/>
      <c r="PAJ2090" s="2206"/>
      <c r="PAK2090" s="2206"/>
      <c r="PAL2090" s="2206"/>
      <c r="PAM2090" s="2206"/>
      <c r="PAN2090" s="2206"/>
      <c r="PAO2090" s="2206"/>
      <c r="PAP2090" s="2206"/>
      <c r="PAQ2090" s="2206"/>
      <c r="PAR2090" s="2206"/>
      <c r="PAS2090" s="2206"/>
      <c r="PAT2090" s="2206"/>
      <c r="PAU2090" s="2206"/>
      <c r="PAV2090" s="2206"/>
      <c r="PAW2090" s="2206"/>
      <c r="PAX2090" s="2206"/>
      <c r="PAY2090" s="2206"/>
      <c r="PAZ2090" s="2206"/>
      <c r="PBA2090" s="2206"/>
      <c r="PBB2090" s="2206"/>
      <c r="PBC2090" s="2206"/>
      <c r="PBD2090" s="2206"/>
      <c r="PBE2090" s="2206"/>
      <c r="PBF2090" s="2206"/>
      <c r="PBG2090" s="2206"/>
      <c r="PBH2090" s="2206"/>
      <c r="PBI2090" s="2206"/>
      <c r="PBJ2090" s="2206"/>
      <c r="PBK2090" s="2206"/>
      <c r="PBL2090" s="2206"/>
      <c r="PBM2090" s="2206"/>
      <c r="PBN2090" s="2206"/>
      <c r="PBO2090" s="2206"/>
      <c r="PBP2090" s="2206"/>
      <c r="PBQ2090" s="2206"/>
      <c r="PBR2090" s="2206"/>
      <c r="PBS2090" s="2206"/>
      <c r="PBT2090" s="2206"/>
      <c r="PBU2090" s="2206"/>
      <c r="PBV2090" s="2206"/>
      <c r="PBW2090" s="2206"/>
      <c r="PBX2090" s="2206"/>
      <c r="PBY2090" s="2206"/>
      <c r="PBZ2090" s="2206"/>
      <c r="PCA2090" s="2206"/>
      <c r="PCB2090" s="2206"/>
      <c r="PCC2090" s="2206"/>
      <c r="PCD2090" s="2206"/>
      <c r="PCE2090" s="2206"/>
      <c r="PCF2090" s="2206"/>
      <c r="PCG2090" s="2206"/>
      <c r="PCH2090" s="2206"/>
      <c r="PCI2090" s="2206"/>
      <c r="PCJ2090" s="2206"/>
      <c r="PCK2090" s="2206"/>
      <c r="PCL2090" s="2206"/>
      <c r="PCM2090" s="2206"/>
      <c r="PCN2090" s="2206"/>
      <c r="PCO2090" s="2206"/>
      <c r="PCP2090" s="2206"/>
      <c r="PCQ2090" s="2206"/>
      <c r="PCR2090" s="2206"/>
      <c r="PCS2090" s="2206"/>
      <c r="PCT2090" s="2206"/>
      <c r="PCU2090" s="2206"/>
      <c r="PCV2090" s="2206"/>
      <c r="PCW2090" s="2206"/>
      <c r="PCX2090" s="2206"/>
      <c r="PCY2090" s="2206"/>
      <c r="PCZ2090" s="2206"/>
      <c r="PDA2090" s="2206"/>
      <c r="PDB2090" s="2206"/>
      <c r="PDC2090" s="2206"/>
      <c r="PDD2090" s="2206"/>
      <c r="PDE2090" s="2206"/>
      <c r="PDF2090" s="2206"/>
      <c r="PDG2090" s="2206"/>
      <c r="PDH2090" s="2206"/>
      <c r="PDI2090" s="2206"/>
      <c r="PDJ2090" s="2206"/>
      <c r="PDK2090" s="2206"/>
      <c r="PDL2090" s="2206"/>
      <c r="PDM2090" s="2206"/>
      <c r="PDN2090" s="2206"/>
      <c r="PDO2090" s="2206"/>
      <c r="PDP2090" s="2206"/>
      <c r="PDQ2090" s="2206"/>
      <c r="PDR2090" s="2206"/>
      <c r="PDS2090" s="2206"/>
      <c r="PDT2090" s="2206"/>
      <c r="PDU2090" s="2206"/>
      <c r="PDV2090" s="2206"/>
      <c r="PDW2090" s="2206"/>
      <c r="PDX2090" s="2206"/>
      <c r="PDY2090" s="2206"/>
      <c r="PDZ2090" s="2206"/>
      <c r="PEA2090" s="2206"/>
      <c r="PEB2090" s="2206"/>
      <c r="PEC2090" s="2206"/>
      <c r="PED2090" s="2206"/>
      <c r="PEE2090" s="2206"/>
      <c r="PEF2090" s="2206"/>
      <c r="PEG2090" s="2206"/>
      <c r="PEH2090" s="2206"/>
      <c r="PEI2090" s="2206"/>
      <c r="PEJ2090" s="2206"/>
      <c r="PEK2090" s="2206"/>
      <c r="PEL2090" s="2206"/>
      <c r="PEM2090" s="2206"/>
      <c r="PEN2090" s="2206"/>
      <c r="PEO2090" s="2206"/>
      <c r="PEP2090" s="2206"/>
      <c r="PEQ2090" s="2206"/>
      <c r="PER2090" s="2206"/>
      <c r="PES2090" s="2206"/>
      <c r="PET2090" s="2206"/>
      <c r="PEU2090" s="2206"/>
      <c r="PEV2090" s="2206"/>
      <c r="PEW2090" s="2206"/>
      <c r="PEX2090" s="2206"/>
      <c r="PEY2090" s="2206"/>
      <c r="PEZ2090" s="2206"/>
      <c r="PFA2090" s="2206"/>
      <c r="PFB2090" s="2206"/>
      <c r="PFC2090" s="2206"/>
      <c r="PFD2090" s="2206"/>
      <c r="PFE2090" s="2206"/>
      <c r="PFF2090" s="2206"/>
      <c r="PFG2090" s="2206"/>
      <c r="PFH2090" s="2206"/>
      <c r="PFI2090" s="2206"/>
      <c r="PFJ2090" s="2206"/>
      <c r="PFK2090" s="2206"/>
      <c r="PFL2090" s="2206"/>
      <c r="PFM2090" s="2206"/>
      <c r="PFN2090" s="2206"/>
      <c r="PFO2090" s="2206"/>
      <c r="PFP2090" s="2206"/>
      <c r="PFQ2090" s="2206"/>
      <c r="PFR2090" s="2206"/>
      <c r="PFS2090" s="2206"/>
      <c r="PFT2090" s="2206"/>
      <c r="PFU2090" s="2206"/>
      <c r="PFV2090" s="2206"/>
      <c r="PFW2090" s="2206"/>
      <c r="PFX2090" s="2206"/>
      <c r="PFY2090" s="2206"/>
      <c r="PFZ2090" s="2206"/>
      <c r="PGA2090" s="2206"/>
      <c r="PGB2090" s="2206"/>
      <c r="PGC2090" s="2206"/>
      <c r="PGD2090" s="2206"/>
      <c r="PGE2090" s="2206"/>
      <c r="PGF2090" s="2206"/>
      <c r="PGG2090" s="2206"/>
      <c r="PGH2090" s="2206"/>
      <c r="PGI2090" s="2206"/>
      <c r="PGJ2090" s="2206"/>
      <c r="PGK2090" s="2206"/>
      <c r="PGL2090" s="2206"/>
      <c r="PGM2090" s="2206"/>
      <c r="PGN2090" s="2206"/>
      <c r="PGO2090" s="2206"/>
      <c r="PGP2090" s="2206"/>
      <c r="PGQ2090" s="2206"/>
      <c r="PGR2090" s="2206"/>
      <c r="PGS2090" s="2206"/>
      <c r="PGT2090" s="2206"/>
      <c r="PGU2090" s="2206"/>
      <c r="PGV2090" s="2206"/>
      <c r="PGW2090" s="2206"/>
      <c r="PGX2090" s="2206"/>
      <c r="PGY2090" s="2206"/>
      <c r="PGZ2090" s="2206"/>
      <c r="PHA2090" s="2206"/>
      <c r="PHB2090" s="2206"/>
      <c r="PHC2090" s="2206"/>
      <c r="PHD2090" s="2206"/>
      <c r="PHE2090" s="2206"/>
      <c r="PHF2090" s="2206"/>
      <c r="PHG2090" s="2206"/>
      <c r="PHH2090" s="2206"/>
      <c r="PHI2090" s="2206"/>
      <c r="PHJ2090" s="2206"/>
      <c r="PHK2090" s="2206"/>
      <c r="PHL2090" s="2206"/>
      <c r="PHM2090" s="2206"/>
      <c r="PHN2090" s="2206"/>
      <c r="PHO2090" s="2206"/>
      <c r="PHP2090" s="2206"/>
      <c r="PHQ2090" s="2206"/>
      <c r="PHR2090" s="2206"/>
      <c r="PHS2090" s="2206"/>
      <c r="PHT2090" s="2206"/>
      <c r="PHU2090" s="2206"/>
      <c r="PHV2090" s="2206"/>
      <c r="PHW2090" s="2206"/>
      <c r="PHX2090" s="2206"/>
      <c r="PHY2090" s="2206"/>
      <c r="PHZ2090" s="2206"/>
      <c r="PIA2090" s="2206"/>
      <c r="PIB2090" s="2206"/>
      <c r="PIC2090" s="2206"/>
      <c r="PID2090" s="2206"/>
      <c r="PIE2090" s="2206"/>
      <c r="PIF2090" s="2206"/>
      <c r="PIG2090" s="2206"/>
      <c r="PIH2090" s="2206"/>
      <c r="PII2090" s="2206"/>
      <c r="PIJ2090" s="2206"/>
      <c r="PIK2090" s="2206"/>
      <c r="PIL2090" s="2206"/>
      <c r="PIM2090" s="2206"/>
      <c r="PIN2090" s="2206"/>
      <c r="PIO2090" s="2206"/>
      <c r="PIP2090" s="2206"/>
      <c r="PIQ2090" s="2206"/>
      <c r="PIR2090" s="2206"/>
      <c r="PIS2090" s="2206"/>
      <c r="PIT2090" s="2206"/>
      <c r="PIU2090" s="2206"/>
      <c r="PIV2090" s="2206"/>
      <c r="PIW2090" s="2206"/>
      <c r="PIX2090" s="2206"/>
      <c r="PIY2090" s="2206"/>
      <c r="PIZ2090" s="2206"/>
      <c r="PJA2090" s="2206"/>
      <c r="PJB2090" s="2206"/>
      <c r="PJC2090" s="2206"/>
      <c r="PJD2090" s="2206"/>
      <c r="PJE2090" s="2206"/>
      <c r="PJF2090" s="2206"/>
      <c r="PJG2090" s="2206"/>
      <c r="PJH2090" s="2206"/>
      <c r="PJI2090" s="2206"/>
      <c r="PJJ2090" s="2206"/>
      <c r="PJK2090" s="2206"/>
      <c r="PJL2090" s="2206"/>
      <c r="PJM2090" s="2206"/>
      <c r="PJN2090" s="2206"/>
      <c r="PJO2090" s="2206"/>
      <c r="PJP2090" s="2206"/>
      <c r="PJQ2090" s="2206"/>
      <c r="PJR2090" s="2206"/>
      <c r="PJS2090" s="2206"/>
      <c r="PJT2090" s="2206"/>
      <c r="PJU2090" s="2206"/>
      <c r="PJV2090" s="2206"/>
      <c r="PJW2090" s="2206"/>
      <c r="PJX2090" s="2206"/>
      <c r="PJY2090" s="2206"/>
      <c r="PJZ2090" s="2206"/>
      <c r="PKA2090" s="2206"/>
      <c r="PKB2090" s="2206"/>
      <c r="PKC2090" s="2206"/>
      <c r="PKD2090" s="2206"/>
      <c r="PKE2090" s="2206"/>
      <c r="PKF2090" s="2206"/>
      <c r="PKG2090" s="2206"/>
      <c r="PKH2090" s="2206"/>
      <c r="PKI2090" s="2206"/>
      <c r="PKJ2090" s="2206"/>
      <c r="PKK2090" s="2206"/>
      <c r="PKL2090" s="2206"/>
      <c r="PKM2090" s="2206"/>
      <c r="PKN2090" s="2206"/>
      <c r="PKO2090" s="2206"/>
      <c r="PKP2090" s="2206"/>
      <c r="PKQ2090" s="2206"/>
      <c r="PKR2090" s="2206"/>
      <c r="PKS2090" s="2206"/>
      <c r="PKT2090" s="2206"/>
      <c r="PKU2090" s="2206"/>
      <c r="PKV2090" s="2206"/>
      <c r="PKW2090" s="2206"/>
      <c r="PKX2090" s="2206"/>
      <c r="PKY2090" s="2206"/>
      <c r="PKZ2090" s="2206"/>
      <c r="PLA2090" s="2206"/>
      <c r="PLB2090" s="2206"/>
      <c r="PLC2090" s="2206"/>
      <c r="PLD2090" s="2206"/>
      <c r="PLE2090" s="2206"/>
      <c r="PLF2090" s="2206"/>
      <c r="PLG2090" s="2206"/>
      <c r="PLH2090" s="2206"/>
      <c r="PLI2090" s="2206"/>
      <c r="PLJ2090" s="2206"/>
      <c r="PLK2090" s="2206"/>
      <c r="PLL2090" s="2206"/>
      <c r="PLM2090" s="2206"/>
      <c r="PLN2090" s="2206"/>
      <c r="PLO2090" s="2206"/>
      <c r="PLP2090" s="2206"/>
      <c r="PLQ2090" s="2206"/>
      <c r="PLR2090" s="2206"/>
      <c r="PLS2090" s="2206"/>
      <c r="PLT2090" s="2206"/>
      <c r="PLU2090" s="2206"/>
      <c r="PLV2090" s="2206"/>
      <c r="PLW2090" s="2206"/>
      <c r="PLX2090" s="2206"/>
      <c r="PLY2090" s="2206"/>
      <c r="PLZ2090" s="2206"/>
      <c r="PMA2090" s="2206"/>
      <c r="PMB2090" s="2206"/>
      <c r="PMC2090" s="2206"/>
      <c r="PMD2090" s="2206"/>
      <c r="PME2090" s="2206"/>
      <c r="PMF2090" s="2206"/>
      <c r="PMG2090" s="2206"/>
      <c r="PMH2090" s="2206"/>
      <c r="PMI2090" s="2206"/>
      <c r="PMJ2090" s="2206"/>
      <c r="PMK2090" s="2206"/>
      <c r="PML2090" s="2206"/>
      <c r="PMM2090" s="2206"/>
      <c r="PMN2090" s="2206"/>
      <c r="PMO2090" s="2206"/>
      <c r="PMP2090" s="2206"/>
      <c r="PMQ2090" s="2206"/>
      <c r="PMR2090" s="2206"/>
      <c r="PMS2090" s="2206"/>
      <c r="PMT2090" s="2206"/>
      <c r="PMU2090" s="2206"/>
      <c r="PMV2090" s="2206"/>
      <c r="PMW2090" s="2206"/>
      <c r="PMX2090" s="2206"/>
      <c r="PMY2090" s="2206"/>
      <c r="PMZ2090" s="2206"/>
      <c r="PNA2090" s="2206"/>
      <c r="PNB2090" s="2206"/>
      <c r="PNC2090" s="2206"/>
      <c r="PND2090" s="2206"/>
      <c r="PNE2090" s="2206"/>
      <c r="PNF2090" s="2206"/>
      <c r="PNG2090" s="2206"/>
      <c r="PNH2090" s="2206"/>
      <c r="PNI2090" s="2206"/>
      <c r="PNJ2090" s="2206"/>
      <c r="PNK2090" s="2206"/>
      <c r="PNL2090" s="2206"/>
      <c r="PNM2090" s="2206"/>
      <c r="PNN2090" s="2206"/>
      <c r="PNO2090" s="2206"/>
      <c r="PNP2090" s="2206"/>
      <c r="PNQ2090" s="2206"/>
      <c r="PNR2090" s="2206"/>
      <c r="PNS2090" s="2206"/>
      <c r="PNT2090" s="2206"/>
      <c r="PNU2090" s="2206"/>
      <c r="PNV2090" s="2206"/>
      <c r="PNW2090" s="2206"/>
      <c r="PNX2090" s="2206"/>
      <c r="PNY2090" s="2206"/>
      <c r="PNZ2090" s="2206"/>
      <c r="POA2090" s="2206"/>
      <c r="POB2090" s="2206"/>
      <c r="POC2090" s="2206"/>
      <c r="POD2090" s="2206"/>
      <c r="POE2090" s="2206"/>
      <c r="POF2090" s="2206"/>
      <c r="POG2090" s="2206"/>
      <c r="POH2090" s="2206"/>
      <c r="POI2090" s="2206"/>
      <c r="POJ2090" s="2206"/>
      <c r="POK2090" s="2206"/>
      <c r="POL2090" s="2206"/>
      <c r="POM2090" s="2206"/>
      <c r="PON2090" s="2206"/>
      <c r="POO2090" s="2206"/>
      <c r="POP2090" s="2206"/>
      <c r="POQ2090" s="2206"/>
      <c r="POR2090" s="2206"/>
      <c r="POS2090" s="2206"/>
      <c r="POT2090" s="2206"/>
      <c r="POU2090" s="2206"/>
      <c r="POV2090" s="2206"/>
      <c r="POW2090" s="2206"/>
      <c r="POX2090" s="2206"/>
      <c r="POY2090" s="2206"/>
      <c r="POZ2090" s="2206"/>
      <c r="PPA2090" s="2206"/>
      <c r="PPB2090" s="2206"/>
      <c r="PPC2090" s="2206"/>
      <c r="PPD2090" s="2206"/>
      <c r="PPE2090" s="2206"/>
      <c r="PPF2090" s="2206"/>
      <c r="PPG2090" s="2206"/>
      <c r="PPH2090" s="2206"/>
      <c r="PPI2090" s="2206"/>
      <c r="PPJ2090" s="2206"/>
      <c r="PPK2090" s="2206"/>
      <c r="PPL2090" s="2206"/>
      <c r="PPM2090" s="2206"/>
      <c r="PPN2090" s="2206"/>
      <c r="PPO2090" s="2206"/>
      <c r="PPP2090" s="2206"/>
      <c r="PPQ2090" s="2206"/>
      <c r="PPR2090" s="2206"/>
      <c r="PPS2090" s="2206"/>
      <c r="PPT2090" s="2206"/>
      <c r="PPU2090" s="2206"/>
      <c r="PPV2090" s="2206"/>
      <c r="PPW2090" s="2206"/>
      <c r="PPX2090" s="2206"/>
      <c r="PPY2090" s="2206"/>
      <c r="PPZ2090" s="2206"/>
      <c r="PQA2090" s="2206"/>
      <c r="PQB2090" s="2206"/>
      <c r="PQC2090" s="2206"/>
      <c r="PQD2090" s="2206"/>
      <c r="PQE2090" s="2206"/>
      <c r="PQF2090" s="2206"/>
      <c r="PQG2090" s="2206"/>
      <c r="PQH2090" s="2206"/>
      <c r="PQI2090" s="2206"/>
      <c r="PQJ2090" s="2206"/>
      <c r="PQK2090" s="2206"/>
      <c r="PQL2090" s="2206"/>
      <c r="PQM2090" s="2206"/>
      <c r="PQN2090" s="2206"/>
      <c r="PQO2090" s="2206"/>
      <c r="PQP2090" s="2206"/>
      <c r="PQQ2090" s="2206"/>
      <c r="PQR2090" s="2206"/>
      <c r="PQS2090" s="2206"/>
      <c r="PQT2090" s="2206"/>
      <c r="PQU2090" s="2206"/>
      <c r="PQV2090" s="2206"/>
      <c r="PQW2090" s="2206"/>
      <c r="PQX2090" s="2206"/>
      <c r="PQY2090" s="2206"/>
      <c r="PQZ2090" s="2206"/>
      <c r="PRA2090" s="2206"/>
      <c r="PRB2090" s="2206"/>
      <c r="PRC2090" s="2206"/>
      <c r="PRD2090" s="2206"/>
      <c r="PRE2090" s="2206"/>
      <c r="PRF2090" s="2206"/>
      <c r="PRG2090" s="2206"/>
      <c r="PRH2090" s="2206"/>
      <c r="PRI2090" s="2206"/>
      <c r="PRJ2090" s="2206"/>
      <c r="PRK2090" s="2206"/>
      <c r="PRL2090" s="2206"/>
      <c r="PRM2090" s="2206"/>
      <c r="PRN2090" s="2206"/>
      <c r="PRO2090" s="2206"/>
      <c r="PRP2090" s="2206"/>
      <c r="PRQ2090" s="2206"/>
      <c r="PRR2090" s="2206"/>
      <c r="PRS2090" s="2206"/>
      <c r="PRT2090" s="2206"/>
      <c r="PRU2090" s="2206"/>
      <c r="PRV2090" s="2206"/>
      <c r="PRW2090" s="2206"/>
      <c r="PRX2090" s="2206"/>
      <c r="PRY2090" s="2206"/>
      <c r="PRZ2090" s="2206"/>
      <c r="PSA2090" s="2206"/>
      <c r="PSB2090" s="2206"/>
      <c r="PSC2090" s="2206"/>
      <c r="PSD2090" s="2206"/>
      <c r="PSE2090" s="2206"/>
      <c r="PSF2090" s="2206"/>
      <c r="PSG2090" s="2206"/>
      <c r="PSH2090" s="2206"/>
      <c r="PSI2090" s="2206"/>
      <c r="PSJ2090" s="2206"/>
      <c r="PSK2090" s="2206"/>
      <c r="PSL2090" s="2206"/>
      <c r="PSM2090" s="2206"/>
      <c r="PSN2090" s="2206"/>
      <c r="PSO2090" s="2206"/>
      <c r="PSP2090" s="2206"/>
      <c r="PSQ2090" s="2206"/>
      <c r="PSR2090" s="2206"/>
      <c r="PSS2090" s="2206"/>
      <c r="PST2090" s="2206"/>
      <c r="PSU2090" s="2206"/>
      <c r="PSV2090" s="2206"/>
      <c r="PSW2090" s="2206"/>
      <c r="PSX2090" s="2206"/>
      <c r="PSY2090" s="2206"/>
      <c r="PSZ2090" s="2206"/>
      <c r="PTA2090" s="2206"/>
      <c r="PTB2090" s="2206"/>
      <c r="PTC2090" s="2206"/>
      <c r="PTD2090" s="2206"/>
      <c r="PTE2090" s="2206"/>
      <c r="PTF2090" s="2206"/>
      <c r="PTG2090" s="2206"/>
      <c r="PTH2090" s="2206"/>
      <c r="PTI2090" s="2206"/>
      <c r="PTJ2090" s="2206"/>
      <c r="PTK2090" s="2206"/>
      <c r="PTL2090" s="2206"/>
      <c r="PTM2090" s="2206"/>
      <c r="PTN2090" s="2206"/>
      <c r="PTO2090" s="2206"/>
      <c r="PTP2090" s="2206"/>
      <c r="PTQ2090" s="2206"/>
      <c r="PTR2090" s="2206"/>
      <c r="PTS2090" s="2206"/>
      <c r="PTT2090" s="2206"/>
      <c r="PTU2090" s="2206"/>
      <c r="PTV2090" s="2206"/>
      <c r="PTW2090" s="2206"/>
      <c r="PTX2090" s="2206"/>
      <c r="PTY2090" s="2206"/>
      <c r="PTZ2090" s="2206"/>
      <c r="PUA2090" s="2206"/>
      <c r="PUB2090" s="2206"/>
      <c r="PUC2090" s="2206"/>
      <c r="PUD2090" s="2206"/>
      <c r="PUE2090" s="2206"/>
      <c r="PUF2090" s="2206"/>
      <c r="PUG2090" s="2206"/>
      <c r="PUH2090" s="2206"/>
      <c r="PUI2090" s="2206"/>
      <c r="PUJ2090" s="2206"/>
      <c r="PUK2090" s="2206"/>
      <c r="PUL2090" s="2206"/>
      <c r="PUM2090" s="2206"/>
      <c r="PUN2090" s="2206"/>
      <c r="PUO2090" s="2206"/>
      <c r="PUP2090" s="2206"/>
      <c r="PUQ2090" s="2206"/>
      <c r="PUR2090" s="2206"/>
      <c r="PUS2090" s="2206"/>
      <c r="PUT2090" s="2206"/>
      <c r="PUU2090" s="2206"/>
      <c r="PUV2090" s="2206"/>
      <c r="PUW2090" s="2206"/>
      <c r="PUX2090" s="2206"/>
      <c r="PUY2090" s="2206"/>
      <c r="PUZ2090" s="2206"/>
      <c r="PVA2090" s="2206"/>
      <c r="PVB2090" s="2206"/>
      <c r="PVC2090" s="2206"/>
      <c r="PVD2090" s="2206"/>
      <c r="PVE2090" s="2206"/>
      <c r="PVF2090" s="2206"/>
      <c r="PVG2090" s="2206"/>
      <c r="PVH2090" s="2206"/>
      <c r="PVI2090" s="2206"/>
      <c r="PVJ2090" s="2206"/>
      <c r="PVK2090" s="2206"/>
      <c r="PVL2090" s="2206"/>
      <c r="PVM2090" s="2206"/>
      <c r="PVN2090" s="2206"/>
      <c r="PVO2090" s="2206"/>
      <c r="PVP2090" s="2206"/>
      <c r="PVQ2090" s="2206"/>
      <c r="PVR2090" s="2206"/>
      <c r="PVS2090" s="2206"/>
      <c r="PVT2090" s="2206"/>
      <c r="PVU2090" s="2206"/>
      <c r="PVV2090" s="2206"/>
      <c r="PVW2090" s="2206"/>
      <c r="PVX2090" s="2206"/>
      <c r="PVY2090" s="2206"/>
      <c r="PVZ2090" s="2206"/>
      <c r="PWA2090" s="2206"/>
      <c r="PWB2090" s="2206"/>
      <c r="PWC2090" s="2206"/>
      <c r="PWD2090" s="2206"/>
      <c r="PWE2090" s="2206"/>
      <c r="PWF2090" s="2206"/>
      <c r="PWG2090" s="2206"/>
      <c r="PWH2090" s="2206"/>
      <c r="PWI2090" s="2206"/>
      <c r="PWJ2090" s="2206"/>
      <c r="PWK2090" s="2206"/>
      <c r="PWL2090" s="2206"/>
      <c r="PWM2090" s="2206"/>
      <c r="PWN2090" s="2206"/>
      <c r="PWO2090" s="2206"/>
      <c r="PWP2090" s="2206"/>
      <c r="PWQ2090" s="2206"/>
      <c r="PWR2090" s="2206"/>
      <c r="PWS2090" s="2206"/>
      <c r="PWT2090" s="2206"/>
      <c r="PWU2090" s="2206"/>
      <c r="PWV2090" s="2206"/>
      <c r="PWW2090" s="2206"/>
      <c r="PWX2090" s="2206"/>
      <c r="PWY2090" s="2206"/>
      <c r="PWZ2090" s="2206"/>
      <c r="PXA2090" s="2206"/>
      <c r="PXB2090" s="2206"/>
      <c r="PXC2090" s="2206"/>
      <c r="PXD2090" s="2206"/>
      <c r="PXE2090" s="2206"/>
      <c r="PXF2090" s="2206"/>
      <c r="PXG2090" s="2206"/>
      <c r="PXH2090" s="2206"/>
      <c r="PXI2090" s="2206"/>
      <c r="PXJ2090" s="2206"/>
      <c r="PXK2090" s="2206"/>
      <c r="PXL2090" s="2206"/>
      <c r="PXM2090" s="2206"/>
      <c r="PXN2090" s="2206"/>
      <c r="PXO2090" s="2206"/>
      <c r="PXP2090" s="2206"/>
      <c r="PXQ2090" s="2206"/>
      <c r="PXR2090" s="2206"/>
      <c r="PXS2090" s="2206"/>
      <c r="PXT2090" s="2206"/>
      <c r="PXU2090" s="2206"/>
      <c r="PXV2090" s="2206"/>
      <c r="PXW2090" s="2206"/>
      <c r="PXX2090" s="2206"/>
      <c r="PXY2090" s="2206"/>
      <c r="PXZ2090" s="2206"/>
      <c r="PYA2090" s="2206"/>
      <c r="PYB2090" s="2206"/>
      <c r="PYC2090" s="2206"/>
      <c r="PYD2090" s="2206"/>
      <c r="PYE2090" s="2206"/>
      <c r="PYF2090" s="2206"/>
      <c r="PYG2090" s="2206"/>
      <c r="PYH2090" s="2206"/>
      <c r="PYI2090" s="2206"/>
      <c r="PYJ2090" s="2206"/>
      <c r="PYK2090" s="2206"/>
      <c r="PYL2090" s="2206"/>
      <c r="PYM2090" s="2206"/>
      <c r="PYN2090" s="2206"/>
      <c r="PYO2090" s="2206"/>
      <c r="PYP2090" s="2206"/>
      <c r="PYQ2090" s="2206"/>
      <c r="PYR2090" s="2206"/>
      <c r="PYS2090" s="2206"/>
      <c r="PYT2090" s="2206"/>
      <c r="PYU2090" s="2206"/>
      <c r="PYV2090" s="2206"/>
      <c r="PYW2090" s="2206"/>
      <c r="PYX2090" s="2206"/>
      <c r="PYY2090" s="2206"/>
      <c r="PYZ2090" s="2206"/>
      <c r="PZA2090" s="2206"/>
      <c r="PZB2090" s="2206"/>
      <c r="PZC2090" s="2206"/>
      <c r="PZD2090" s="2206"/>
      <c r="PZE2090" s="2206"/>
      <c r="PZF2090" s="2206"/>
      <c r="PZG2090" s="2206"/>
      <c r="PZH2090" s="2206"/>
      <c r="PZI2090" s="2206"/>
      <c r="PZJ2090" s="2206"/>
      <c r="PZK2090" s="2206"/>
      <c r="PZL2090" s="2206"/>
      <c r="PZM2090" s="2206"/>
      <c r="PZN2090" s="2206"/>
      <c r="PZO2090" s="2206"/>
      <c r="PZP2090" s="2206"/>
      <c r="PZQ2090" s="2206"/>
      <c r="PZR2090" s="2206"/>
      <c r="PZS2090" s="2206"/>
      <c r="PZT2090" s="2206"/>
      <c r="PZU2090" s="2206"/>
      <c r="PZV2090" s="2206"/>
      <c r="PZW2090" s="2206"/>
      <c r="PZX2090" s="2206"/>
      <c r="PZY2090" s="2206"/>
      <c r="PZZ2090" s="2206"/>
      <c r="QAA2090" s="2206"/>
      <c r="QAB2090" s="2206"/>
      <c r="QAC2090" s="2206"/>
      <c r="QAD2090" s="2206"/>
      <c r="QAE2090" s="2206"/>
      <c r="QAF2090" s="2206"/>
      <c r="QAG2090" s="2206"/>
      <c r="QAH2090" s="2206"/>
      <c r="QAI2090" s="2206"/>
      <c r="QAJ2090" s="2206"/>
      <c r="QAK2090" s="2206"/>
      <c r="QAL2090" s="2206"/>
      <c r="QAM2090" s="2206"/>
      <c r="QAN2090" s="2206"/>
      <c r="QAO2090" s="2206"/>
      <c r="QAP2090" s="2206"/>
      <c r="QAQ2090" s="2206"/>
      <c r="QAR2090" s="2206"/>
      <c r="QAS2090" s="2206"/>
      <c r="QAT2090" s="2206"/>
      <c r="QAU2090" s="2206"/>
      <c r="QAV2090" s="2206"/>
      <c r="QAW2090" s="2206"/>
      <c r="QAX2090" s="2206"/>
      <c r="QAY2090" s="2206"/>
      <c r="QAZ2090" s="2206"/>
      <c r="QBA2090" s="2206"/>
      <c r="QBB2090" s="2206"/>
      <c r="QBC2090" s="2206"/>
      <c r="QBD2090" s="2206"/>
      <c r="QBE2090" s="2206"/>
      <c r="QBF2090" s="2206"/>
      <c r="QBG2090" s="2206"/>
      <c r="QBH2090" s="2206"/>
      <c r="QBI2090" s="2206"/>
      <c r="QBJ2090" s="2206"/>
      <c r="QBK2090" s="2206"/>
      <c r="QBL2090" s="2206"/>
      <c r="QBM2090" s="2206"/>
      <c r="QBN2090" s="2206"/>
      <c r="QBO2090" s="2206"/>
      <c r="QBP2090" s="2206"/>
      <c r="QBQ2090" s="2206"/>
      <c r="QBR2090" s="2206"/>
      <c r="QBS2090" s="2206"/>
      <c r="QBT2090" s="2206"/>
      <c r="QBU2090" s="2206"/>
      <c r="QBV2090" s="2206"/>
      <c r="QBW2090" s="2206"/>
      <c r="QBX2090" s="2206"/>
      <c r="QBY2090" s="2206"/>
      <c r="QBZ2090" s="2206"/>
      <c r="QCA2090" s="2206"/>
      <c r="QCB2090" s="2206"/>
      <c r="QCC2090" s="2206"/>
      <c r="QCD2090" s="2206"/>
      <c r="QCE2090" s="2206"/>
      <c r="QCF2090" s="2206"/>
      <c r="QCG2090" s="2206"/>
      <c r="QCH2090" s="2206"/>
      <c r="QCI2090" s="2206"/>
      <c r="QCJ2090" s="2206"/>
      <c r="QCK2090" s="2206"/>
      <c r="QCL2090" s="2206"/>
      <c r="QCM2090" s="2206"/>
      <c r="QCN2090" s="2206"/>
      <c r="QCO2090" s="2206"/>
      <c r="QCP2090" s="2206"/>
      <c r="QCQ2090" s="2206"/>
      <c r="QCR2090" s="2206"/>
      <c r="QCS2090" s="2206"/>
      <c r="QCT2090" s="2206"/>
      <c r="QCU2090" s="2206"/>
      <c r="QCV2090" s="2206"/>
      <c r="QCW2090" s="2206"/>
      <c r="QCX2090" s="2206"/>
      <c r="QCY2090" s="2206"/>
      <c r="QCZ2090" s="2206"/>
      <c r="QDA2090" s="2206"/>
      <c r="QDB2090" s="2206"/>
      <c r="QDC2090" s="2206"/>
      <c r="QDD2090" s="2206"/>
      <c r="QDE2090" s="2206"/>
      <c r="QDF2090" s="2206"/>
      <c r="QDG2090" s="2206"/>
      <c r="QDH2090" s="2206"/>
      <c r="QDI2090" s="2206"/>
      <c r="QDJ2090" s="2206"/>
      <c r="QDK2090" s="2206"/>
      <c r="QDL2090" s="2206"/>
      <c r="QDM2090" s="2206"/>
      <c r="QDN2090" s="2206"/>
      <c r="QDO2090" s="2206"/>
      <c r="QDP2090" s="2206"/>
      <c r="QDQ2090" s="2206"/>
      <c r="QDR2090" s="2206"/>
      <c r="QDS2090" s="2206"/>
      <c r="QDT2090" s="2206"/>
      <c r="QDU2090" s="2206"/>
      <c r="QDV2090" s="2206"/>
      <c r="QDW2090" s="2206"/>
      <c r="QDX2090" s="2206"/>
      <c r="QDY2090" s="2206"/>
      <c r="QDZ2090" s="2206"/>
      <c r="QEA2090" s="2206"/>
      <c r="QEB2090" s="2206"/>
      <c r="QEC2090" s="2206"/>
      <c r="QED2090" s="2206"/>
      <c r="QEE2090" s="2206"/>
      <c r="QEF2090" s="2206"/>
      <c r="QEG2090" s="2206"/>
      <c r="QEH2090" s="2206"/>
      <c r="QEI2090" s="2206"/>
      <c r="QEJ2090" s="2206"/>
      <c r="QEK2090" s="2206"/>
      <c r="QEL2090" s="2206"/>
      <c r="QEM2090" s="2206"/>
      <c r="QEN2090" s="2206"/>
      <c r="QEO2090" s="2206"/>
      <c r="QEP2090" s="2206"/>
      <c r="QEQ2090" s="2206"/>
      <c r="QER2090" s="2206"/>
      <c r="QES2090" s="2206"/>
      <c r="QET2090" s="2206"/>
      <c r="QEU2090" s="2206"/>
      <c r="QEV2090" s="2206"/>
      <c r="QEW2090" s="2206"/>
      <c r="QEX2090" s="2206"/>
      <c r="QEY2090" s="2206"/>
      <c r="QEZ2090" s="2206"/>
      <c r="QFA2090" s="2206"/>
      <c r="QFB2090" s="2206"/>
      <c r="QFC2090" s="2206"/>
      <c r="QFD2090" s="2206"/>
      <c r="QFE2090" s="2206"/>
      <c r="QFF2090" s="2206"/>
      <c r="QFG2090" s="2206"/>
      <c r="QFH2090" s="2206"/>
      <c r="QFI2090" s="2206"/>
      <c r="QFJ2090" s="2206"/>
      <c r="QFK2090" s="2206"/>
      <c r="QFL2090" s="2206"/>
      <c r="QFM2090" s="2206"/>
      <c r="QFN2090" s="2206"/>
      <c r="QFO2090" s="2206"/>
      <c r="QFP2090" s="2206"/>
      <c r="QFQ2090" s="2206"/>
      <c r="QFR2090" s="2206"/>
      <c r="QFS2090" s="2206"/>
      <c r="QFT2090" s="2206"/>
      <c r="QFU2090" s="2206"/>
      <c r="QFV2090" s="2206"/>
      <c r="QFW2090" s="2206"/>
      <c r="QFX2090" s="2206"/>
      <c r="QFY2090" s="2206"/>
      <c r="QFZ2090" s="2206"/>
      <c r="QGA2090" s="2206"/>
      <c r="QGB2090" s="2206"/>
      <c r="QGC2090" s="2206"/>
      <c r="QGD2090" s="2206"/>
      <c r="QGE2090" s="2206"/>
      <c r="QGF2090" s="2206"/>
      <c r="QGG2090" s="2206"/>
      <c r="QGH2090" s="2206"/>
      <c r="QGI2090" s="2206"/>
      <c r="QGJ2090" s="2206"/>
      <c r="QGK2090" s="2206"/>
      <c r="QGL2090" s="2206"/>
      <c r="QGM2090" s="2206"/>
      <c r="QGN2090" s="2206"/>
      <c r="QGO2090" s="2206"/>
      <c r="QGP2090" s="2206"/>
      <c r="QGQ2090" s="2206"/>
      <c r="QGR2090" s="2206"/>
      <c r="QGS2090" s="2206"/>
      <c r="QGT2090" s="2206"/>
      <c r="QGU2090" s="2206"/>
      <c r="QGV2090" s="2206"/>
      <c r="QGW2090" s="2206"/>
      <c r="QGX2090" s="2206"/>
      <c r="QGY2090" s="2206"/>
      <c r="QGZ2090" s="2206"/>
      <c r="QHA2090" s="2206"/>
      <c r="QHB2090" s="2206"/>
      <c r="QHC2090" s="2206"/>
      <c r="QHD2090" s="2206"/>
      <c r="QHE2090" s="2206"/>
      <c r="QHF2090" s="2206"/>
      <c r="QHG2090" s="2206"/>
      <c r="QHH2090" s="2206"/>
      <c r="QHI2090" s="2206"/>
      <c r="QHJ2090" s="2206"/>
      <c r="QHK2090" s="2206"/>
      <c r="QHL2090" s="2206"/>
      <c r="QHM2090" s="2206"/>
      <c r="QHN2090" s="2206"/>
      <c r="QHO2090" s="2206"/>
      <c r="QHP2090" s="2206"/>
      <c r="QHQ2090" s="2206"/>
      <c r="QHR2090" s="2206"/>
      <c r="QHS2090" s="2206"/>
      <c r="QHT2090" s="2206"/>
      <c r="QHU2090" s="2206"/>
      <c r="QHV2090" s="2206"/>
      <c r="QHW2090" s="2206"/>
      <c r="QHX2090" s="2206"/>
      <c r="QHY2090" s="2206"/>
      <c r="QHZ2090" s="2206"/>
      <c r="QIA2090" s="2206"/>
      <c r="QIB2090" s="2206"/>
      <c r="QIC2090" s="2206"/>
      <c r="QID2090" s="2206"/>
      <c r="QIE2090" s="2206"/>
      <c r="QIF2090" s="2206"/>
      <c r="QIG2090" s="2206"/>
      <c r="QIH2090" s="2206"/>
      <c r="QII2090" s="2206"/>
      <c r="QIJ2090" s="2206"/>
      <c r="QIK2090" s="2206"/>
      <c r="QIL2090" s="2206"/>
      <c r="QIM2090" s="2206"/>
      <c r="QIN2090" s="2206"/>
      <c r="QIO2090" s="2206"/>
      <c r="QIP2090" s="2206"/>
      <c r="QIQ2090" s="2206"/>
      <c r="QIR2090" s="2206"/>
      <c r="QIS2090" s="2206"/>
      <c r="QIT2090" s="2206"/>
      <c r="QIU2090" s="2206"/>
      <c r="QIV2090" s="2206"/>
      <c r="QIW2090" s="2206"/>
      <c r="QIX2090" s="2206"/>
      <c r="QIY2090" s="2206"/>
      <c r="QIZ2090" s="2206"/>
      <c r="QJA2090" s="2206"/>
      <c r="QJB2090" s="2206"/>
      <c r="QJC2090" s="2206"/>
      <c r="QJD2090" s="2206"/>
      <c r="QJE2090" s="2206"/>
      <c r="QJF2090" s="2206"/>
      <c r="QJG2090" s="2206"/>
      <c r="QJH2090" s="2206"/>
      <c r="QJI2090" s="2206"/>
      <c r="QJJ2090" s="2206"/>
      <c r="QJK2090" s="2206"/>
      <c r="QJL2090" s="2206"/>
      <c r="QJM2090" s="2206"/>
      <c r="QJN2090" s="2206"/>
      <c r="QJO2090" s="2206"/>
      <c r="QJP2090" s="2206"/>
      <c r="QJQ2090" s="2206"/>
      <c r="QJR2090" s="2206"/>
      <c r="QJS2090" s="2206"/>
      <c r="QJT2090" s="2206"/>
      <c r="QJU2090" s="2206"/>
      <c r="QJV2090" s="2206"/>
      <c r="QJW2090" s="2206"/>
      <c r="QJX2090" s="2206"/>
      <c r="QJY2090" s="2206"/>
      <c r="QJZ2090" s="2206"/>
      <c r="QKA2090" s="2206"/>
      <c r="QKB2090" s="2206"/>
      <c r="QKC2090" s="2206"/>
      <c r="QKD2090" s="2206"/>
      <c r="QKE2090" s="2206"/>
      <c r="QKF2090" s="2206"/>
      <c r="QKG2090" s="2206"/>
      <c r="QKH2090" s="2206"/>
      <c r="QKI2090" s="2206"/>
      <c r="QKJ2090" s="2206"/>
      <c r="QKK2090" s="2206"/>
      <c r="QKL2090" s="2206"/>
      <c r="QKM2090" s="2206"/>
      <c r="QKN2090" s="2206"/>
      <c r="QKO2090" s="2206"/>
      <c r="QKP2090" s="2206"/>
      <c r="QKQ2090" s="2206"/>
      <c r="QKR2090" s="2206"/>
      <c r="QKS2090" s="2206"/>
      <c r="QKT2090" s="2206"/>
      <c r="QKU2090" s="2206"/>
      <c r="QKV2090" s="2206"/>
      <c r="QKW2090" s="2206"/>
      <c r="QKX2090" s="2206"/>
      <c r="QKY2090" s="2206"/>
      <c r="QKZ2090" s="2206"/>
      <c r="QLA2090" s="2206"/>
      <c r="QLB2090" s="2206"/>
      <c r="QLC2090" s="2206"/>
      <c r="QLD2090" s="2206"/>
      <c r="QLE2090" s="2206"/>
      <c r="QLF2090" s="2206"/>
      <c r="QLG2090" s="2206"/>
      <c r="QLH2090" s="2206"/>
      <c r="QLI2090" s="2206"/>
      <c r="QLJ2090" s="2206"/>
      <c r="QLK2090" s="2206"/>
      <c r="QLL2090" s="2206"/>
      <c r="QLM2090" s="2206"/>
      <c r="QLN2090" s="2206"/>
      <c r="QLO2090" s="2206"/>
      <c r="QLP2090" s="2206"/>
      <c r="QLQ2090" s="2206"/>
      <c r="QLR2090" s="2206"/>
      <c r="QLS2090" s="2206"/>
      <c r="QLT2090" s="2206"/>
      <c r="QLU2090" s="2206"/>
      <c r="QLV2090" s="2206"/>
      <c r="QLW2090" s="2206"/>
      <c r="QLX2090" s="2206"/>
      <c r="QLY2090" s="2206"/>
      <c r="QLZ2090" s="2206"/>
      <c r="QMA2090" s="2206"/>
      <c r="QMB2090" s="2206"/>
      <c r="QMC2090" s="2206"/>
      <c r="QMD2090" s="2206"/>
      <c r="QME2090" s="2206"/>
      <c r="QMF2090" s="2206"/>
      <c r="QMG2090" s="2206"/>
      <c r="QMH2090" s="2206"/>
      <c r="QMI2090" s="2206"/>
      <c r="QMJ2090" s="2206"/>
      <c r="QMK2090" s="2206"/>
      <c r="QML2090" s="2206"/>
      <c r="QMM2090" s="2206"/>
      <c r="QMN2090" s="2206"/>
      <c r="QMO2090" s="2206"/>
      <c r="QMP2090" s="2206"/>
      <c r="QMQ2090" s="2206"/>
      <c r="QMR2090" s="2206"/>
      <c r="QMS2090" s="2206"/>
      <c r="QMT2090" s="2206"/>
      <c r="QMU2090" s="2206"/>
      <c r="QMV2090" s="2206"/>
      <c r="QMW2090" s="2206"/>
      <c r="QMX2090" s="2206"/>
      <c r="QMY2090" s="2206"/>
      <c r="QMZ2090" s="2206"/>
      <c r="QNA2090" s="2206"/>
      <c r="QNB2090" s="2206"/>
      <c r="QNC2090" s="2206"/>
      <c r="QND2090" s="2206"/>
      <c r="QNE2090" s="2206"/>
      <c r="QNF2090" s="2206"/>
      <c r="QNG2090" s="2206"/>
      <c r="QNH2090" s="2206"/>
      <c r="QNI2090" s="2206"/>
      <c r="QNJ2090" s="2206"/>
      <c r="QNK2090" s="2206"/>
      <c r="QNL2090" s="2206"/>
      <c r="QNM2090" s="2206"/>
      <c r="QNN2090" s="2206"/>
      <c r="QNO2090" s="2206"/>
      <c r="QNP2090" s="2206"/>
      <c r="QNQ2090" s="2206"/>
      <c r="QNR2090" s="2206"/>
      <c r="QNS2090" s="2206"/>
      <c r="QNT2090" s="2206"/>
      <c r="QNU2090" s="2206"/>
      <c r="QNV2090" s="2206"/>
      <c r="QNW2090" s="2206"/>
      <c r="QNX2090" s="2206"/>
      <c r="QNY2090" s="2206"/>
      <c r="QNZ2090" s="2206"/>
      <c r="QOA2090" s="2206"/>
      <c r="QOB2090" s="2206"/>
      <c r="QOC2090" s="2206"/>
      <c r="QOD2090" s="2206"/>
      <c r="QOE2090" s="2206"/>
      <c r="QOF2090" s="2206"/>
      <c r="QOG2090" s="2206"/>
      <c r="QOH2090" s="2206"/>
      <c r="QOI2090" s="2206"/>
      <c r="QOJ2090" s="2206"/>
      <c r="QOK2090" s="2206"/>
      <c r="QOL2090" s="2206"/>
      <c r="QOM2090" s="2206"/>
      <c r="QON2090" s="2206"/>
      <c r="QOO2090" s="2206"/>
      <c r="QOP2090" s="2206"/>
      <c r="QOQ2090" s="2206"/>
      <c r="QOR2090" s="2206"/>
      <c r="QOS2090" s="2206"/>
      <c r="QOT2090" s="2206"/>
      <c r="QOU2090" s="2206"/>
      <c r="QOV2090" s="2206"/>
      <c r="QOW2090" s="2206"/>
      <c r="QOX2090" s="2206"/>
      <c r="QOY2090" s="2206"/>
      <c r="QOZ2090" s="2206"/>
      <c r="QPA2090" s="2206"/>
      <c r="QPB2090" s="2206"/>
      <c r="QPC2090" s="2206"/>
      <c r="QPD2090" s="2206"/>
      <c r="QPE2090" s="2206"/>
      <c r="QPF2090" s="2206"/>
      <c r="QPG2090" s="2206"/>
      <c r="QPH2090" s="2206"/>
      <c r="QPI2090" s="2206"/>
      <c r="QPJ2090" s="2206"/>
      <c r="QPK2090" s="2206"/>
      <c r="QPL2090" s="2206"/>
      <c r="QPM2090" s="2206"/>
      <c r="QPN2090" s="2206"/>
      <c r="QPO2090" s="2206"/>
      <c r="QPP2090" s="2206"/>
      <c r="QPQ2090" s="2206"/>
      <c r="QPR2090" s="2206"/>
      <c r="QPS2090" s="2206"/>
      <c r="QPT2090" s="2206"/>
      <c r="QPU2090" s="2206"/>
      <c r="QPV2090" s="2206"/>
      <c r="QPW2090" s="2206"/>
      <c r="QPX2090" s="2206"/>
      <c r="QPY2090" s="2206"/>
      <c r="QPZ2090" s="2206"/>
      <c r="QQA2090" s="2206"/>
      <c r="QQB2090" s="2206"/>
      <c r="QQC2090" s="2206"/>
      <c r="QQD2090" s="2206"/>
      <c r="QQE2090" s="2206"/>
      <c r="QQF2090" s="2206"/>
      <c r="QQG2090" s="2206"/>
      <c r="QQH2090" s="2206"/>
      <c r="QQI2090" s="2206"/>
      <c r="QQJ2090" s="2206"/>
      <c r="QQK2090" s="2206"/>
      <c r="QQL2090" s="2206"/>
      <c r="QQM2090" s="2206"/>
      <c r="QQN2090" s="2206"/>
      <c r="QQO2090" s="2206"/>
      <c r="QQP2090" s="2206"/>
      <c r="QQQ2090" s="2206"/>
      <c r="QQR2090" s="2206"/>
      <c r="QQS2090" s="2206"/>
      <c r="QQT2090" s="2206"/>
      <c r="QQU2090" s="2206"/>
      <c r="QQV2090" s="2206"/>
      <c r="QQW2090" s="2206"/>
      <c r="QQX2090" s="2206"/>
      <c r="QQY2090" s="2206"/>
      <c r="QQZ2090" s="2206"/>
      <c r="QRA2090" s="2206"/>
      <c r="QRB2090" s="2206"/>
      <c r="QRC2090" s="2206"/>
      <c r="QRD2090" s="2206"/>
      <c r="QRE2090" s="2206"/>
      <c r="QRF2090" s="2206"/>
      <c r="QRG2090" s="2206"/>
      <c r="QRH2090" s="2206"/>
      <c r="QRI2090" s="2206"/>
      <c r="QRJ2090" s="2206"/>
      <c r="QRK2090" s="2206"/>
      <c r="QRL2090" s="2206"/>
      <c r="QRM2090" s="2206"/>
      <c r="QRN2090" s="2206"/>
      <c r="QRO2090" s="2206"/>
      <c r="QRP2090" s="2206"/>
      <c r="QRQ2090" s="2206"/>
      <c r="QRR2090" s="2206"/>
      <c r="QRS2090" s="2206"/>
      <c r="QRT2090" s="2206"/>
      <c r="QRU2090" s="2206"/>
      <c r="QRV2090" s="2206"/>
      <c r="QRW2090" s="2206"/>
      <c r="QRX2090" s="2206"/>
      <c r="QRY2090" s="2206"/>
      <c r="QRZ2090" s="2206"/>
      <c r="QSA2090" s="2206"/>
      <c r="QSB2090" s="2206"/>
      <c r="QSC2090" s="2206"/>
      <c r="QSD2090" s="2206"/>
      <c r="QSE2090" s="2206"/>
      <c r="QSF2090" s="2206"/>
      <c r="QSG2090" s="2206"/>
      <c r="QSH2090" s="2206"/>
      <c r="QSI2090" s="2206"/>
      <c r="QSJ2090" s="2206"/>
      <c r="QSK2090" s="2206"/>
      <c r="QSL2090" s="2206"/>
      <c r="QSM2090" s="2206"/>
      <c r="QSN2090" s="2206"/>
      <c r="QSO2090" s="2206"/>
      <c r="QSP2090" s="2206"/>
      <c r="QSQ2090" s="2206"/>
      <c r="QSR2090" s="2206"/>
      <c r="QSS2090" s="2206"/>
      <c r="QST2090" s="2206"/>
      <c r="QSU2090" s="2206"/>
      <c r="QSV2090" s="2206"/>
      <c r="QSW2090" s="2206"/>
      <c r="QSX2090" s="2206"/>
      <c r="QSY2090" s="2206"/>
      <c r="QSZ2090" s="2206"/>
      <c r="QTA2090" s="2206"/>
      <c r="QTB2090" s="2206"/>
      <c r="QTC2090" s="2206"/>
      <c r="QTD2090" s="2206"/>
      <c r="QTE2090" s="2206"/>
      <c r="QTF2090" s="2206"/>
      <c r="QTG2090" s="2206"/>
      <c r="QTH2090" s="2206"/>
      <c r="QTI2090" s="2206"/>
      <c r="QTJ2090" s="2206"/>
      <c r="QTK2090" s="2206"/>
      <c r="QTL2090" s="2206"/>
      <c r="QTM2090" s="2206"/>
      <c r="QTN2090" s="2206"/>
      <c r="QTO2090" s="2206"/>
      <c r="QTP2090" s="2206"/>
      <c r="QTQ2090" s="2206"/>
      <c r="QTR2090" s="2206"/>
      <c r="QTS2090" s="2206"/>
      <c r="QTT2090" s="2206"/>
      <c r="QTU2090" s="2206"/>
      <c r="QTV2090" s="2206"/>
      <c r="QTW2090" s="2206"/>
      <c r="QTX2090" s="2206"/>
      <c r="QTY2090" s="2206"/>
      <c r="QTZ2090" s="2206"/>
      <c r="QUA2090" s="2206"/>
      <c r="QUB2090" s="2206"/>
      <c r="QUC2090" s="2206"/>
      <c r="QUD2090" s="2206"/>
      <c r="QUE2090" s="2206"/>
      <c r="QUF2090" s="2206"/>
      <c r="QUG2090" s="2206"/>
      <c r="QUH2090" s="2206"/>
      <c r="QUI2090" s="2206"/>
      <c r="QUJ2090" s="2206"/>
      <c r="QUK2090" s="2206"/>
      <c r="QUL2090" s="2206"/>
      <c r="QUM2090" s="2206"/>
      <c r="QUN2090" s="2206"/>
      <c r="QUO2090" s="2206"/>
      <c r="QUP2090" s="2206"/>
      <c r="QUQ2090" s="2206"/>
      <c r="QUR2090" s="2206"/>
      <c r="QUS2090" s="2206"/>
      <c r="QUT2090" s="2206"/>
      <c r="QUU2090" s="2206"/>
      <c r="QUV2090" s="2206"/>
      <c r="QUW2090" s="2206"/>
      <c r="QUX2090" s="2206"/>
      <c r="QUY2090" s="2206"/>
      <c r="QUZ2090" s="2206"/>
      <c r="QVA2090" s="2206"/>
      <c r="QVB2090" s="2206"/>
      <c r="QVC2090" s="2206"/>
      <c r="QVD2090" s="2206"/>
      <c r="QVE2090" s="2206"/>
      <c r="QVF2090" s="2206"/>
      <c r="QVG2090" s="2206"/>
      <c r="QVH2090" s="2206"/>
      <c r="QVI2090" s="2206"/>
      <c r="QVJ2090" s="2206"/>
      <c r="QVK2090" s="2206"/>
      <c r="QVL2090" s="2206"/>
      <c r="QVM2090" s="2206"/>
      <c r="QVN2090" s="2206"/>
      <c r="QVO2090" s="2206"/>
      <c r="QVP2090" s="2206"/>
      <c r="QVQ2090" s="2206"/>
      <c r="QVR2090" s="2206"/>
      <c r="QVS2090" s="2206"/>
      <c r="QVT2090" s="2206"/>
      <c r="QVU2090" s="2206"/>
      <c r="QVV2090" s="2206"/>
      <c r="QVW2090" s="2206"/>
      <c r="QVX2090" s="2206"/>
      <c r="QVY2090" s="2206"/>
      <c r="QVZ2090" s="2206"/>
      <c r="QWA2090" s="2206"/>
      <c r="QWB2090" s="2206"/>
      <c r="QWC2090" s="2206"/>
      <c r="QWD2090" s="2206"/>
      <c r="QWE2090" s="2206"/>
      <c r="QWF2090" s="2206"/>
      <c r="QWG2090" s="2206"/>
      <c r="QWH2090" s="2206"/>
      <c r="QWI2090" s="2206"/>
      <c r="QWJ2090" s="2206"/>
      <c r="QWK2090" s="2206"/>
      <c r="QWL2090" s="2206"/>
      <c r="QWM2090" s="2206"/>
      <c r="QWN2090" s="2206"/>
      <c r="QWO2090" s="2206"/>
      <c r="QWP2090" s="2206"/>
      <c r="QWQ2090" s="2206"/>
      <c r="QWR2090" s="2206"/>
      <c r="QWS2090" s="2206"/>
      <c r="QWT2090" s="2206"/>
      <c r="QWU2090" s="2206"/>
      <c r="QWV2090" s="2206"/>
      <c r="QWW2090" s="2206"/>
      <c r="QWX2090" s="2206"/>
      <c r="QWY2090" s="2206"/>
      <c r="QWZ2090" s="2206"/>
      <c r="QXA2090" s="2206"/>
      <c r="QXB2090" s="2206"/>
      <c r="QXC2090" s="2206"/>
      <c r="QXD2090" s="2206"/>
      <c r="QXE2090" s="2206"/>
      <c r="QXF2090" s="2206"/>
      <c r="QXG2090" s="2206"/>
      <c r="QXH2090" s="2206"/>
      <c r="QXI2090" s="2206"/>
      <c r="QXJ2090" s="2206"/>
      <c r="QXK2090" s="2206"/>
      <c r="QXL2090" s="2206"/>
      <c r="QXM2090" s="2206"/>
      <c r="QXN2090" s="2206"/>
      <c r="QXO2090" s="2206"/>
      <c r="QXP2090" s="2206"/>
      <c r="QXQ2090" s="2206"/>
      <c r="QXR2090" s="2206"/>
      <c r="QXS2090" s="2206"/>
      <c r="QXT2090" s="2206"/>
      <c r="QXU2090" s="2206"/>
      <c r="QXV2090" s="2206"/>
      <c r="QXW2090" s="2206"/>
      <c r="QXX2090" s="2206"/>
      <c r="QXY2090" s="2206"/>
      <c r="QXZ2090" s="2206"/>
      <c r="QYA2090" s="2206"/>
      <c r="QYB2090" s="2206"/>
      <c r="QYC2090" s="2206"/>
      <c r="QYD2090" s="2206"/>
      <c r="QYE2090" s="2206"/>
      <c r="QYF2090" s="2206"/>
      <c r="QYG2090" s="2206"/>
      <c r="QYH2090" s="2206"/>
      <c r="QYI2090" s="2206"/>
      <c r="QYJ2090" s="2206"/>
      <c r="QYK2090" s="2206"/>
      <c r="QYL2090" s="2206"/>
      <c r="QYM2090" s="2206"/>
      <c r="QYN2090" s="2206"/>
      <c r="QYO2090" s="2206"/>
      <c r="QYP2090" s="2206"/>
      <c r="QYQ2090" s="2206"/>
      <c r="QYR2090" s="2206"/>
      <c r="QYS2090" s="2206"/>
      <c r="QYT2090" s="2206"/>
      <c r="QYU2090" s="2206"/>
      <c r="QYV2090" s="2206"/>
      <c r="QYW2090" s="2206"/>
      <c r="QYX2090" s="2206"/>
      <c r="QYY2090" s="2206"/>
      <c r="QYZ2090" s="2206"/>
      <c r="QZA2090" s="2206"/>
      <c r="QZB2090" s="2206"/>
      <c r="QZC2090" s="2206"/>
      <c r="QZD2090" s="2206"/>
      <c r="QZE2090" s="2206"/>
      <c r="QZF2090" s="2206"/>
      <c r="QZG2090" s="2206"/>
      <c r="QZH2090" s="2206"/>
      <c r="QZI2090" s="2206"/>
      <c r="QZJ2090" s="2206"/>
      <c r="QZK2090" s="2206"/>
      <c r="QZL2090" s="2206"/>
      <c r="QZM2090" s="2206"/>
      <c r="QZN2090" s="2206"/>
      <c r="QZO2090" s="2206"/>
      <c r="QZP2090" s="2206"/>
      <c r="QZQ2090" s="2206"/>
      <c r="QZR2090" s="2206"/>
      <c r="QZS2090" s="2206"/>
      <c r="QZT2090" s="2206"/>
      <c r="QZU2090" s="2206"/>
      <c r="QZV2090" s="2206"/>
      <c r="QZW2090" s="2206"/>
      <c r="QZX2090" s="2206"/>
      <c r="QZY2090" s="2206"/>
      <c r="QZZ2090" s="2206"/>
      <c r="RAA2090" s="2206"/>
      <c r="RAB2090" s="2206"/>
      <c r="RAC2090" s="2206"/>
      <c r="RAD2090" s="2206"/>
      <c r="RAE2090" s="2206"/>
      <c r="RAF2090" s="2206"/>
      <c r="RAG2090" s="2206"/>
      <c r="RAH2090" s="2206"/>
      <c r="RAI2090" s="2206"/>
      <c r="RAJ2090" s="2206"/>
      <c r="RAK2090" s="2206"/>
      <c r="RAL2090" s="2206"/>
      <c r="RAM2090" s="2206"/>
      <c r="RAN2090" s="2206"/>
      <c r="RAO2090" s="2206"/>
      <c r="RAP2090" s="2206"/>
      <c r="RAQ2090" s="2206"/>
      <c r="RAR2090" s="2206"/>
      <c r="RAS2090" s="2206"/>
      <c r="RAT2090" s="2206"/>
      <c r="RAU2090" s="2206"/>
      <c r="RAV2090" s="2206"/>
      <c r="RAW2090" s="2206"/>
      <c r="RAX2090" s="2206"/>
      <c r="RAY2090" s="2206"/>
      <c r="RAZ2090" s="2206"/>
      <c r="RBA2090" s="2206"/>
      <c r="RBB2090" s="2206"/>
      <c r="RBC2090" s="2206"/>
      <c r="RBD2090" s="2206"/>
      <c r="RBE2090" s="2206"/>
      <c r="RBF2090" s="2206"/>
      <c r="RBG2090" s="2206"/>
      <c r="RBH2090" s="2206"/>
      <c r="RBI2090" s="2206"/>
      <c r="RBJ2090" s="2206"/>
      <c r="RBK2090" s="2206"/>
      <c r="RBL2090" s="2206"/>
      <c r="RBM2090" s="2206"/>
      <c r="RBN2090" s="2206"/>
      <c r="RBO2090" s="2206"/>
      <c r="RBP2090" s="2206"/>
      <c r="RBQ2090" s="2206"/>
      <c r="RBR2090" s="2206"/>
      <c r="RBS2090" s="2206"/>
      <c r="RBT2090" s="2206"/>
      <c r="RBU2090" s="2206"/>
      <c r="RBV2090" s="2206"/>
      <c r="RBW2090" s="2206"/>
      <c r="RBX2090" s="2206"/>
      <c r="RBY2090" s="2206"/>
      <c r="RBZ2090" s="2206"/>
      <c r="RCA2090" s="2206"/>
      <c r="RCB2090" s="2206"/>
      <c r="RCC2090" s="2206"/>
      <c r="RCD2090" s="2206"/>
      <c r="RCE2090" s="2206"/>
      <c r="RCF2090" s="2206"/>
      <c r="RCG2090" s="2206"/>
      <c r="RCH2090" s="2206"/>
      <c r="RCI2090" s="2206"/>
      <c r="RCJ2090" s="2206"/>
      <c r="RCK2090" s="2206"/>
      <c r="RCL2090" s="2206"/>
      <c r="RCM2090" s="2206"/>
      <c r="RCN2090" s="2206"/>
      <c r="RCO2090" s="2206"/>
      <c r="RCP2090" s="2206"/>
      <c r="RCQ2090" s="2206"/>
      <c r="RCR2090" s="2206"/>
      <c r="RCS2090" s="2206"/>
      <c r="RCT2090" s="2206"/>
      <c r="RCU2090" s="2206"/>
      <c r="RCV2090" s="2206"/>
      <c r="RCW2090" s="2206"/>
      <c r="RCX2090" s="2206"/>
      <c r="RCY2090" s="2206"/>
      <c r="RCZ2090" s="2206"/>
      <c r="RDA2090" s="2206"/>
      <c r="RDB2090" s="2206"/>
      <c r="RDC2090" s="2206"/>
      <c r="RDD2090" s="2206"/>
      <c r="RDE2090" s="2206"/>
      <c r="RDF2090" s="2206"/>
      <c r="RDG2090" s="2206"/>
      <c r="RDH2090" s="2206"/>
      <c r="RDI2090" s="2206"/>
      <c r="RDJ2090" s="2206"/>
      <c r="RDK2090" s="2206"/>
      <c r="RDL2090" s="2206"/>
      <c r="RDM2090" s="2206"/>
      <c r="RDN2090" s="2206"/>
      <c r="RDO2090" s="2206"/>
      <c r="RDP2090" s="2206"/>
      <c r="RDQ2090" s="2206"/>
      <c r="RDR2090" s="2206"/>
      <c r="RDS2090" s="2206"/>
      <c r="RDT2090" s="2206"/>
      <c r="RDU2090" s="2206"/>
      <c r="RDV2090" s="2206"/>
      <c r="RDW2090" s="2206"/>
      <c r="RDX2090" s="2206"/>
      <c r="RDY2090" s="2206"/>
      <c r="RDZ2090" s="2206"/>
      <c r="REA2090" s="2206"/>
      <c r="REB2090" s="2206"/>
      <c r="REC2090" s="2206"/>
      <c r="RED2090" s="2206"/>
      <c r="REE2090" s="2206"/>
      <c r="REF2090" s="2206"/>
      <c r="REG2090" s="2206"/>
      <c r="REH2090" s="2206"/>
      <c r="REI2090" s="2206"/>
      <c r="REJ2090" s="2206"/>
      <c r="REK2090" s="2206"/>
      <c r="REL2090" s="2206"/>
      <c r="REM2090" s="2206"/>
      <c r="REN2090" s="2206"/>
      <c r="REO2090" s="2206"/>
      <c r="REP2090" s="2206"/>
      <c r="REQ2090" s="2206"/>
      <c r="RER2090" s="2206"/>
      <c r="RES2090" s="2206"/>
      <c r="RET2090" s="2206"/>
      <c r="REU2090" s="2206"/>
      <c r="REV2090" s="2206"/>
      <c r="REW2090" s="2206"/>
      <c r="REX2090" s="2206"/>
      <c r="REY2090" s="2206"/>
      <c r="REZ2090" s="2206"/>
      <c r="RFA2090" s="2206"/>
      <c r="RFB2090" s="2206"/>
      <c r="RFC2090" s="2206"/>
      <c r="RFD2090" s="2206"/>
      <c r="RFE2090" s="2206"/>
      <c r="RFF2090" s="2206"/>
      <c r="RFG2090" s="2206"/>
      <c r="RFH2090" s="2206"/>
      <c r="RFI2090" s="2206"/>
      <c r="RFJ2090" s="2206"/>
      <c r="RFK2090" s="2206"/>
      <c r="RFL2090" s="2206"/>
      <c r="RFM2090" s="2206"/>
      <c r="RFN2090" s="2206"/>
      <c r="RFO2090" s="2206"/>
      <c r="RFP2090" s="2206"/>
      <c r="RFQ2090" s="2206"/>
      <c r="RFR2090" s="2206"/>
      <c r="RFS2090" s="2206"/>
      <c r="RFT2090" s="2206"/>
      <c r="RFU2090" s="2206"/>
      <c r="RFV2090" s="2206"/>
      <c r="RFW2090" s="2206"/>
      <c r="RFX2090" s="2206"/>
      <c r="RFY2090" s="2206"/>
      <c r="RFZ2090" s="2206"/>
      <c r="RGA2090" s="2206"/>
      <c r="RGB2090" s="2206"/>
      <c r="RGC2090" s="2206"/>
      <c r="RGD2090" s="2206"/>
      <c r="RGE2090" s="2206"/>
      <c r="RGF2090" s="2206"/>
      <c r="RGG2090" s="2206"/>
      <c r="RGH2090" s="2206"/>
      <c r="RGI2090" s="2206"/>
      <c r="RGJ2090" s="2206"/>
      <c r="RGK2090" s="2206"/>
      <c r="RGL2090" s="2206"/>
      <c r="RGM2090" s="2206"/>
      <c r="RGN2090" s="2206"/>
      <c r="RGO2090" s="2206"/>
      <c r="RGP2090" s="2206"/>
      <c r="RGQ2090" s="2206"/>
      <c r="RGR2090" s="2206"/>
      <c r="RGS2090" s="2206"/>
      <c r="RGT2090" s="2206"/>
      <c r="RGU2090" s="2206"/>
      <c r="RGV2090" s="2206"/>
      <c r="RGW2090" s="2206"/>
      <c r="RGX2090" s="2206"/>
      <c r="RGY2090" s="2206"/>
      <c r="RGZ2090" s="2206"/>
      <c r="RHA2090" s="2206"/>
      <c r="RHB2090" s="2206"/>
      <c r="RHC2090" s="2206"/>
      <c r="RHD2090" s="2206"/>
      <c r="RHE2090" s="2206"/>
      <c r="RHF2090" s="2206"/>
      <c r="RHG2090" s="2206"/>
      <c r="RHH2090" s="2206"/>
      <c r="RHI2090" s="2206"/>
      <c r="RHJ2090" s="2206"/>
      <c r="RHK2090" s="2206"/>
      <c r="RHL2090" s="2206"/>
      <c r="RHM2090" s="2206"/>
      <c r="RHN2090" s="2206"/>
      <c r="RHO2090" s="2206"/>
      <c r="RHP2090" s="2206"/>
      <c r="RHQ2090" s="2206"/>
      <c r="RHR2090" s="2206"/>
      <c r="RHS2090" s="2206"/>
      <c r="RHT2090" s="2206"/>
      <c r="RHU2090" s="2206"/>
      <c r="RHV2090" s="2206"/>
      <c r="RHW2090" s="2206"/>
      <c r="RHX2090" s="2206"/>
      <c r="RHY2090" s="2206"/>
      <c r="RHZ2090" s="2206"/>
      <c r="RIA2090" s="2206"/>
      <c r="RIB2090" s="2206"/>
      <c r="RIC2090" s="2206"/>
      <c r="RID2090" s="2206"/>
      <c r="RIE2090" s="2206"/>
      <c r="RIF2090" s="2206"/>
      <c r="RIG2090" s="2206"/>
      <c r="RIH2090" s="2206"/>
      <c r="RII2090" s="2206"/>
      <c r="RIJ2090" s="2206"/>
      <c r="RIK2090" s="2206"/>
      <c r="RIL2090" s="2206"/>
      <c r="RIM2090" s="2206"/>
      <c r="RIN2090" s="2206"/>
      <c r="RIO2090" s="2206"/>
      <c r="RIP2090" s="2206"/>
      <c r="RIQ2090" s="2206"/>
      <c r="RIR2090" s="2206"/>
      <c r="RIS2090" s="2206"/>
      <c r="RIT2090" s="2206"/>
      <c r="RIU2090" s="2206"/>
      <c r="RIV2090" s="2206"/>
      <c r="RIW2090" s="2206"/>
      <c r="RIX2090" s="2206"/>
      <c r="RIY2090" s="2206"/>
      <c r="RIZ2090" s="2206"/>
      <c r="RJA2090" s="2206"/>
      <c r="RJB2090" s="2206"/>
      <c r="RJC2090" s="2206"/>
      <c r="RJD2090" s="2206"/>
      <c r="RJE2090" s="2206"/>
      <c r="RJF2090" s="2206"/>
      <c r="RJG2090" s="2206"/>
      <c r="RJH2090" s="2206"/>
      <c r="RJI2090" s="2206"/>
      <c r="RJJ2090" s="2206"/>
      <c r="RJK2090" s="2206"/>
      <c r="RJL2090" s="2206"/>
      <c r="RJM2090" s="2206"/>
      <c r="RJN2090" s="2206"/>
      <c r="RJO2090" s="2206"/>
      <c r="RJP2090" s="2206"/>
      <c r="RJQ2090" s="2206"/>
      <c r="RJR2090" s="2206"/>
      <c r="RJS2090" s="2206"/>
      <c r="RJT2090" s="2206"/>
      <c r="RJU2090" s="2206"/>
      <c r="RJV2090" s="2206"/>
      <c r="RJW2090" s="2206"/>
      <c r="RJX2090" s="2206"/>
      <c r="RJY2090" s="2206"/>
      <c r="RJZ2090" s="2206"/>
      <c r="RKA2090" s="2206"/>
      <c r="RKB2090" s="2206"/>
      <c r="RKC2090" s="2206"/>
      <c r="RKD2090" s="2206"/>
      <c r="RKE2090" s="2206"/>
      <c r="RKF2090" s="2206"/>
      <c r="RKG2090" s="2206"/>
      <c r="RKH2090" s="2206"/>
      <c r="RKI2090" s="2206"/>
      <c r="RKJ2090" s="2206"/>
      <c r="RKK2090" s="2206"/>
      <c r="RKL2090" s="2206"/>
      <c r="RKM2090" s="2206"/>
      <c r="RKN2090" s="2206"/>
      <c r="RKO2090" s="2206"/>
      <c r="RKP2090" s="2206"/>
      <c r="RKQ2090" s="2206"/>
      <c r="RKR2090" s="2206"/>
      <c r="RKS2090" s="2206"/>
      <c r="RKT2090" s="2206"/>
      <c r="RKU2090" s="2206"/>
      <c r="RKV2090" s="2206"/>
      <c r="RKW2090" s="2206"/>
      <c r="RKX2090" s="2206"/>
      <c r="RKY2090" s="2206"/>
      <c r="RKZ2090" s="2206"/>
      <c r="RLA2090" s="2206"/>
      <c r="RLB2090" s="2206"/>
      <c r="RLC2090" s="2206"/>
      <c r="RLD2090" s="2206"/>
      <c r="RLE2090" s="2206"/>
      <c r="RLF2090" s="2206"/>
      <c r="RLG2090" s="2206"/>
      <c r="RLH2090" s="2206"/>
      <c r="RLI2090" s="2206"/>
      <c r="RLJ2090" s="2206"/>
      <c r="RLK2090" s="2206"/>
      <c r="RLL2090" s="2206"/>
      <c r="RLM2090" s="2206"/>
      <c r="RLN2090" s="2206"/>
      <c r="RLO2090" s="2206"/>
      <c r="RLP2090" s="2206"/>
      <c r="RLQ2090" s="2206"/>
      <c r="RLR2090" s="2206"/>
      <c r="RLS2090" s="2206"/>
      <c r="RLT2090" s="2206"/>
      <c r="RLU2090" s="2206"/>
      <c r="RLV2090" s="2206"/>
      <c r="RLW2090" s="2206"/>
      <c r="RLX2090" s="2206"/>
      <c r="RLY2090" s="2206"/>
      <c r="RLZ2090" s="2206"/>
      <c r="RMA2090" s="2206"/>
      <c r="RMB2090" s="2206"/>
      <c r="RMC2090" s="2206"/>
      <c r="RMD2090" s="2206"/>
      <c r="RME2090" s="2206"/>
      <c r="RMF2090" s="2206"/>
      <c r="RMG2090" s="2206"/>
      <c r="RMH2090" s="2206"/>
      <c r="RMI2090" s="2206"/>
      <c r="RMJ2090" s="2206"/>
      <c r="RMK2090" s="2206"/>
      <c r="RML2090" s="2206"/>
      <c r="RMM2090" s="2206"/>
      <c r="RMN2090" s="2206"/>
      <c r="RMO2090" s="2206"/>
      <c r="RMP2090" s="2206"/>
      <c r="RMQ2090" s="2206"/>
      <c r="RMR2090" s="2206"/>
      <c r="RMS2090" s="2206"/>
      <c r="RMT2090" s="2206"/>
      <c r="RMU2090" s="2206"/>
      <c r="RMV2090" s="2206"/>
      <c r="RMW2090" s="2206"/>
      <c r="RMX2090" s="2206"/>
      <c r="RMY2090" s="2206"/>
      <c r="RMZ2090" s="2206"/>
      <c r="RNA2090" s="2206"/>
      <c r="RNB2090" s="2206"/>
      <c r="RNC2090" s="2206"/>
      <c r="RND2090" s="2206"/>
      <c r="RNE2090" s="2206"/>
      <c r="RNF2090" s="2206"/>
      <c r="RNG2090" s="2206"/>
      <c r="RNH2090" s="2206"/>
      <c r="RNI2090" s="2206"/>
      <c r="RNJ2090" s="2206"/>
      <c r="RNK2090" s="2206"/>
      <c r="RNL2090" s="2206"/>
      <c r="RNM2090" s="2206"/>
      <c r="RNN2090" s="2206"/>
      <c r="RNO2090" s="2206"/>
      <c r="RNP2090" s="2206"/>
      <c r="RNQ2090" s="2206"/>
      <c r="RNR2090" s="2206"/>
      <c r="RNS2090" s="2206"/>
      <c r="RNT2090" s="2206"/>
      <c r="RNU2090" s="2206"/>
      <c r="RNV2090" s="2206"/>
      <c r="RNW2090" s="2206"/>
      <c r="RNX2090" s="2206"/>
      <c r="RNY2090" s="2206"/>
      <c r="RNZ2090" s="2206"/>
      <c r="ROA2090" s="2206"/>
      <c r="ROB2090" s="2206"/>
      <c r="ROC2090" s="2206"/>
      <c r="ROD2090" s="2206"/>
      <c r="ROE2090" s="2206"/>
      <c r="ROF2090" s="2206"/>
      <c r="ROG2090" s="2206"/>
      <c r="ROH2090" s="2206"/>
      <c r="ROI2090" s="2206"/>
      <c r="ROJ2090" s="2206"/>
      <c r="ROK2090" s="2206"/>
      <c r="ROL2090" s="2206"/>
      <c r="ROM2090" s="2206"/>
      <c r="RON2090" s="2206"/>
      <c r="ROO2090" s="2206"/>
      <c r="ROP2090" s="2206"/>
      <c r="ROQ2090" s="2206"/>
      <c r="ROR2090" s="2206"/>
      <c r="ROS2090" s="2206"/>
      <c r="ROT2090" s="2206"/>
      <c r="ROU2090" s="2206"/>
      <c r="ROV2090" s="2206"/>
      <c r="ROW2090" s="2206"/>
      <c r="ROX2090" s="2206"/>
      <c r="ROY2090" s="2206"/>
      <c r="ROZ2090" s="2206"/>
      <c r="RPA2090" s="2206"/>
      <c r="RPB2090" s="2206"/>
      <c r="RPC2090" s="2206"/>
      <c r="RPD2090" s="2206"/>
      <c r="RPE2090" s="2206"/>
      <c r="RPF2090" s="2206"/>
      <c r="RPG2090" s="2206"/>
      <c r="RPH2090" s="2206"/>
      <c r="RPI2090" s="2206"/>
      <c r="RPJ2090" s="2206"/>
      <c r="RPK2090" s="2206"/>
      <c r="RPL2090" s="2206"/>
      <c r="RPM2090" s="2206"/>
      <c r="RPN2090" s="2206"/>
      <c r="RPO2090" s="2206"/>
      <c r="RPP2090" s="2206"/>
      <c r="RPQ2090" s="2206"/>
      <c r="RPR2090" s="2206"/>
      <c r="RPS2090" s="2206"/>
      <c r="RPT2090" s="2206"/>
      <c r="RPU2090" s="2206"/>
      <c r="RPV2090" s="2206"/>
      <c r="RPW2090" s="2206"/>
      <c r="RPX2090" s="2206"/>
      <c r="RPY2090" s="2206"/>
      <c r="RPZ2090" s="2206"/>
      <c r="RQA2090" s="2206"/>
      <c r="RQB2090" s="2206"/>
      <c r="RQC2090" s="2206"/>
      <c r="RQD2090" s="2206"/>
      <c r="RQE2090" s="2206"/>
      <c r="RQF2090" s="2206"/>
      <c r="RQG2090" s="2206"/>
      <c r="RQH2090" s="2206"/>
      <c r="RQI2090" s="2206"/>
      <c r="RQJ2090" s="2206"/>
      <c r="RQK2090" s="2206"/>
      <c r="RQL2090" s="2206"/>
      <c r="RQM2090" s="2206"/>
      <c r="RQN2090" s="2206"/>
      <c r="RQO2090" s="2206"/>
      <c r="RQP2090" s="2206"/>
      <c r="RQQ2090" s="2206"/>
      <c r="RQR2090" s="2206"/>
      <c r="RQS2090" s="2206"/>
      <c r="RQT2090" s="2206"/>
      <c r="RQU2090" s="2206"/>
      <c r="RQV2090" s="2206"/>
      <c r="RQW2090" s="2206"/>
      <c r="RQX2090" s="2206"/>
      <c r="RQY2090" s="2206"/>
      <c r="RQZ2090" s="2206"/>
      <c r="RRA2090" s="2206"/>
      <c r="RRB2090" s="2206"/>
      <c r="RRC2090" s="2206"/>
      <c r="RRD2090" s="2206"/>
      <c r="RRE2090" s="2206"/>
      <c r="RRF2090" s="2206"/>
      <c r="RRG2090" s="2206"/>
      <c r="RRH2090" s="2206"/>
      <c r="RRI2090" s="2206"/>
      <c r="RRJ2090" s="2206"/>
      <c r="RRK2090" s="2206"/>
      <c r="RRL2090" s="2206"/>
      <c r="RRM2090" s="2206"/>
      <c r="RRN2090" s="2206"/>
      <c r="RRO2090" s="2206"/>
      <c r="RRP2090" s="2206"/>
      <c r="RRQ2090" s="2206"/>
      <c r="RRR2090" s="2206"/>
      <c r="RRS2090" s="2206"/>
      <c r="RRT2090" s="2206"/>
      <c r="RRU2090" s="2206"/>
      <c r="RRV2090" s="2206"/>
      <c r="RRW2090" s="2206"/>
      <c r="RRX2090" s="2206"/>
      <c r="RRY2090" s="2206"/>
      <c r="RRZ2090" s="2206"/>
      <c r="RSA2090" s="2206"/>
      <c r="RSB2090" s="2206"/>
      <c r="RSC2090" s="2206"/>
      <c r="RSD2090" s="2206"/>
      <c r="RSE2090" s="2206"/>
      <c r="RSF2090" s="2206"/>
      <c r="RSG2090" s="2206"/>
      <c r="RSH2090" s="2206"/>
      <c r="RSI2090" s="2206"/>
      <c r="RSJ2090" s="2206"/>
      <c r="RSK2090" s="2206"/>
      <c r="RSL2090" s="2206"/>
      <c r="RSM2090" s="2206"/>
      <c r="RSN2090" s="2206"/>
      <c r="RSO2090" s="2206"/>
      <c r="RSP2090" s="2206"/>
      <c r="RSQ2090" s="2206"/>
      <c r="RSR2090" s="2206"/>
      <c r="RSS2090" s="2206"/>
      <c r="RST2090" s="2206"/>
      <c r="RSU2090" s="2206"/>
      <c r="RSV2090" s="2206"/>
      <c r="RSW2090" s="2206"/>
      <c r="RSX2090" s="2206"/>
      <c r="RSY2090" s="2206"/>
      <c r="RSZ2090" s="2206"/>
      <c r="RTA2090" s="2206"/>
      <c r="RTB2090" s="2206"/>
      <c r="RTC2090" s="2206"/>
      <c r="RTD2090" s="2206"/>
      <c r="RTE2090" s="2206"/>
      <c r="RTF2090" s="2206"/>
      <c r="RTG2090" s="2206"/>
      <c r="RTH2090" s="2206"/>
      <c r="RTI2090" s="2206"/>
      <c r="RTJ2090" s="2206"/>
      <c r="RTK2090" s="2206"/>
      <c r="RTL2090" s="2206"/>
      <c r="RTM2090" s="2206"/>
      <c r="RTN2090" s="2206"/>
      <c r="RTO2090" s="2206"/>
      <c r="RTP2090" s="2206"/>
      <c r="RTQ2090" s="2206"/>
      <c r="RTR2090" s="2206"/>
      <c r="RTS2090" s="2206"/>
      <c r="RTT2090" s="2206"/>
      <c r="RTU2090" s="2206"/>
      <c r="RTV2090" s="2206"/>
      <c r="RTW2090" s="2206"/>
      <c r="RTX2090" s="2206"/>
      <c r="RTY2090" s="2206"/>
      <c r="RTZ2090" s="2206"/>
      <c r="RUA2090" s="2206"/>
      <c r="RUB2090" s="2206"/>
      <c r="RUC2090" s="2206"/>
      <c r="RUD2090" s="2206"/>
      <c r="RUE2090" s="2206"/>
      <c r="RUF2090" s="2206"/>
      <c r="RUG2090" s="2206"/>
      <c r="RUH2090" s="2206"/>
      <c r="RUI2090" s="2206"/>
      <c r="RUJ2090" s="2206"/>
      <c r="RUK2090" s="2206"/>
      <c r="RUL2090" s="2206"/>
      <c r="RUM2090" s="2206"/>
      <c r="RUN2090" s="2206"/>
      <c r="RUO2090" s="2206"/>
      <c r="RUP2090" s="2206"/>
      <c r="RUQ2090" s="2206"/>
      <c r="RUR2090" s="2206"/>
      <c r="RUS2090" s="2206"/>
      <c r="RUT2090" s="2206"/>
      <c r="RUU2090" s="2206"/>
      <c r="RUV2090" s="2206"/>
      <c r="RUW2090" s="2206"/>
      <c r="RUX2090" s="2206"/>
      <c r="RUY2090" s="2206"/>
      <c r="RUZ2090" s="2206"/>
      <c r="RVA2090" s="2206"/>
      <c r="RVB2090" s="2206"/>
      <c r="RVC2090" s="2206"/>
      <c r="RVD2090" s="2206"/>
      <c r="RVE2090" s="2206"/>
      <c r="RVF2090" s="2206"/>
      <c r="RVG2090" s="2206"/>
      <c r="RVH2090" s="2206"/>
      <c r="RVI2090" s="2206"/>
      <c r="RVJ2090" s="2206"/>
      <c r="RVK2090" s="2206"/>
      <c r="RVL2090" s="2206"/>
      <c r="RVM2090" s="2206"/>
      <c r="RVN2090" s="2206"/>
      <c r="RVO2090" s="2206"/>
      <c r="RVP2090" s="2206"/>
      <c r="RVQ2090" s="2206"/>
      <c r="RVR2090" s="2206"/>
      <c r="RVS2090" s="2206"/>
      <c r="RVT2090" s="2206"/>
      <c r="RVU2090" s="2206"/>
      <c r="RVV2090" s="2206"/>
      <c r="RVW2090" s="2206"/>
      <c r="RVX2090" s="2206"/>
      <c r="RVY2090" s="2206"/>
      <c r="RVZ2090" s="2206"/>
      <c r="RWA2090" s="2206"/>
      <c r="RWB2090" s="2206"/>
      <c r="RWC2090" s="2206"/>
      <c r="RWD2090" s="2206"/>
      <c r="RWE2090" s="2206"/>
      <c r="RWF2090" s="2206"/>
      <c r="RWG2090" s="2206"/>
      <c r="RWH2090" s="2206"/>
      <c r="RWI2090" s="2206"/>
      <c r="RWJ2090" s="2206"/>
      <c r="RWK2090" s="2206"/>
      <c r="RWL2090" s="2206"/>
      <c r="RWM2090" s="2206"/>
      <c r="RWN2090" s="2206"/>
      <c r="RWO2090" s="2206"/>
      <c r="RWP2090" s="2206"/>
      <c r="RWQ2090" s="2206"/>
      <c r="RWR2090" s="2206"/>
      <c r="RWS2090" s="2206"/>
      <c r="RWT2090" s="2206"/>
      <c r="RWU2090" s="2206"/>
      <c r="RWV2090" s="2206"/>
      <c r="RWW2090" s="2206"/>
      <c r="RWX2090" s="2206"/>
      <c r="RWY2090" s="2206"/>
      <c r="RWZ2090" s="2206"/>
      <c r="RXA2090" s="2206"/>
      <c r="RXB2090" s="2206"/>
      <c r="RXC2090" s="2206"/>
      <c r="RXD2090" s="2206"/>
      <c r="RXE2090" s="2206"/>
      <c r="RXF2090" s="2206"/>
      <c r="RXG2090" s="2206"/>
      <c r="RXH2090" s="2206"/>
      <c r="RXI2090" s="2206"/>
      <c r="RXJ2090" s="2206"/>
      <c r="RXK2090" s="2206"/>
      <c r="RXL2090" s="2206"/>
      <c r="RXM2090" s="2206"/>
      <c r="RXN2090" s="2206"/>
      <c r="RXO2090" s="2206"/>
      <c r="RXP2090" s="2206"/>
      <c r="RXQ2090" s="2206"/>
      <c r="RXR2090" s="2206"/>
      <c r="RXS2090" s="2206"/>
      <c r="RXT2090" s="2206"/>
      <c r="RXU2090" s="2206"/>
      <c r="RXV2090" s="2206"/>
      <c r="RXW2090" s="2206"/>
      <c r="RXX2090" s="2206"/>
      <c r="RXY2090" s="2206"/>
      <c r="RXZ2090" s="2206"/>
      <c r="RYA2090" s="2206"/>
      <c r="RYB2090" s="2206"/>
      <c r="RYC2090" s="2206"/>
      <c r="RYD2090" s="2206"/>
      <c r="RYE2090" s="2206"/>
      <c r="RYF2090" s="2206"/>
      <c r="RYG2090" s="2206"/>
      <c r="RYH2090" s="2206"/>
      <c r="RYI2090" s="2206"/>
      <c r="RYJ2090" s="2206"/>
      <c r="RYK2090" s="2206"/>
      <c r="RYL2090" s="2206"/>
      <c r="RYM2090" s="2206"/>
      <c r="RYN2090" s="2206"/>
      <c r="RYO2090" s="2206"/>
      <c r="RYP2090" s="2206"/>
      <c r="RYQ2090" s="2206"/>
      <c r="RYR2090" s="2206"/>
      <c r="RYS2090" s="2206"/>
      <c r="RYT2090" s="2206"/>
      <c r="RYU2090" s="2206"/>
      <c r="RYV2090" s="2206"/>
      <c r="RYW2090" s="2206"/>
      <c r="RYX2090" s="2206"/>
      <c r="RYY2090" s="2206"/>
      <c r="RYZ2090" s="2206"/>
      <c r="RZA2090" s="2206"/>
      <c r="RZB2090" s="2206"/>
      <c r="RZC2090" s="2206"/>
      <c r="RZD2090" s="2206"/>
      <c r="RZE2090" s="2206"/>
      <c r="RZF2090" s="2206"/>
      <c r="RZG2090" s="2206"/>
      <c r="RZH2090" s="2206"/>
      <c r="RZI2090" s="2206"/>
      <c r="RZJ2090" s="2206"/>
      <c r="RZK2090" s="2206"/>
      <c r="RZL2090" s="2206"/>
      <c r="RZM2090" s="2206"/>
      <c r="RZN2090" s="2206"/>
      <c r="RZO2090" s="2206"/>
      <c r="RZP2090" s="2206"/>
      <c r="RZQ2090" s="2206"/>
      <c r="RZR2090" s="2206"/>
      <c r="RZS2090" s="2206"/>
      <c r="RZT2090" s="2206"/>
      <c r="RZU2090" s="2206"/>
      <c r="RZV2090" s="2206"/>
      <c r="RZW2090" s="2206"/>
      <c r="RZX2090" s="2206"/>
      <c r="RZY2090" s="2206"/>
      <c r="RZZ2090" s="2206"/>
      <c r="SAA2090" s="2206"/>
      <c r="SAB2090" s="2206"/>
      <c r="SAC2090" s="2206"/>
      <c r="SAD2090" s="2206"/>
      <c r="SAE2090" s="2206"/>
      <c r="SAF2090" s="2206"/>
      <c r="SAG2090" s="2206"/>
      <c r="SAH2090" s="2206"/>
      <c r="SAI2090" s="2206"/>
      <c r="SAJ2090" s="2206"/>
      <c r="SAK2090" s="2206"/>
      <c r="SAL2090" s="2206"/>
      <c r="SAM2090" s="2206"/>
      <c r="SAN2090" s="2206"/>
      <c r="SAO2090" s="2206"/>
      <c r="SAP2090" s="2206"/>
      <c r="SAQ2090" s="2206"/>
      <c r="SAR2090" s="2206"/>
      <c r="SAS2090" s="2206"/>
      <c r="SAT2090" s="2206"/>
      <c r="SAU2090" s="2206"/>
      <c r="SAV2090" s="2206"/>
      <c r="SAW2090" s="2206"/>
      <c r="SAX2090" s="2206"/>
      <c r="SAY2090" s="2206"/>
      <c r="SAZ2090" s="2206"/>
      <c r="SBA2090" s="2206"/>
      <c r="SBB2090" s="2206"/>
      <c r="SBC2090" s="2206"/>
      <c r="SBD2090" s="2206"/>
      <c r="SBE2090" s="2206"/>
      <c r="SBF2090" s="2206"/>
      <c r="SBG2090" s="2206"/>
      <c r="SBH2090" s="2206"/>
      <c r="SBI2090" s="2206"/>
      <c r="SBJ2090" s="2206"/>
      <c r="SBK2090" s="2206"/>
      <c r="SBL2090" s="2206"/>
      <c r="SBM2090" s="2206"/>
      <c r="SBN2090" s="2206"/>
      <c r="SBO2090" s="2206"/>
      <c r="SBP2090" s="2206"/>
      <c r="SBQ2090" s="2206"/>
      <c r="SBR2090" s="2206"/>
      <c r="SBS2090" s="2206"/>
      <c r="SBT2090" s="2206"/>
      <c r="SBU2090" s="2206"/>
      <c r="SBV2090" s="2206"/>
      <c r="SBW2090" s="2206"/>
      <c r="SBX2090" s="2206"/>
      <c r="SBY2090" s="2206"/>
      <c r="SBZ2090" s="2206"/>
      <c r="SCA2090" s="2206"/>
      <c r="SCB2090" s="2206"/>
      <c r="SCC2090" s="2206"/>
      <c r="SCD2090" s="2206"/>
      <c r="SCE2090" s="2206"/>
      <c r="SCF2090" s="2206"/>
      <c r="SCG2090" s="2206"/>
      <c r="SCH2090" s="2206"/>
      <c r="SCI2090" s="2206"/>
      <c r="SCJ2090" s="2206"/>
      <c r="SCK2090" s="2206"/>
      <c r="SCL2090" s="2206"/>
      <c r="SCM2090" s="2206"/>
      <c r="SCN2090" s="2206"/>
      <c r="SCO2090" s="2206"/>
      <c r="SCP2090" s="2206"/>
      <c r="SCQ2090" s="2206"/>
      <c r="SCR2090" s="2206"/>
      <c r="SCS2090" s="2206"/>
      <c r="SCT2090" s="2206"/>
      <c r="SCU2090" s="2206"/>
      <c r="SCV2090" s="2206"/>
      <c r="SCW2090" s="2206"/>
      <c r="SCX2090" s="2206"/>
      <c r="SCY2090" s="2206"/>
      <c r="SCZ2090" s="2206"/>
      <c r="SDA2090" s="2206"/>
      <c r="SDB2090" s="2206"/>
      <c r="SDC2090" s="2206"/>
      <c r="SDD2090" s="2206"/>
      <c r="SDE2090" s="2206"/>
      <c r="SDF2090" s="2206"/>
      <c r="SDG2090" s="2206"/>
      <c r="SDH2090" s="2206"/>
      <c r="SDI2090" s="2206"/>
      <c r="SDJ2090" s="2206"/>
      <c r="SDK2090" s="2206"/>
      <c r="SDL2090" s="2206"/>
      <c r="SDM2090" s="2206"/>
      <c r="SDN2090" s="2206"/>
      <c r="SDO2090" s="2206"/>
      <c r="SDP2090" s="2206"/>
      <c r="SDQ2090" s="2206"/>
      <c r="SDR2090" s="2206"/>
      <c r="SDS2090" s="2206"/>
      <c r="SDT2090" s="2206"/>
      <c r="SDU2090" s="2206"/>
      <c r="SDV2090" s="2206"/>
      <c r="SDW2090" s="2206"/>
      <c r="SDX2090" s="2206"/>
      <c r="SDY2090" s="2206"/>
      <c r="SDZ2090" s="2206"/>
      <c r="SEA2090" s="2206"/>
      <c r="SEB2090" s="2206"/>
      <c r="SEC2090" s="2206"/>
      <c r="SED2090" s="2206"/>
      <c r="SEE2090" s="2206"/>
      <c r="SEF2090" s="2206"/>
      <c r="SEG2090" s="2206"/>
      <c r="SEH2090" s="2206"/>
      <c r="SEI2090" s="2206"/>
      <c r="SEJ2090" s="2206"/>
      <c r="SEK2090" s="2206"/>
      <c r="SEL2090" s="2206"/>
      <c r="SEM2090" s="2206"/>
      <c r="SEN2090" s="2206"/>
      <c r="SEO2090" s="2206"/>
      <c r="SEP2090" s="2206"/>
      <c r="SEQ2090" s="2206"/>
      <c r="SER2090" s="2206"/>
      <c r="SES2090" s="2206"/>
      <c r="SET2090" s="2206"/>
      <c r="SEU2090" s="2206"/>
      <c r="SEV2090" s="2206"/>
      <c r="SEW2090" s="2206"/>
      <c r="SEX2090" s="2206"/>
      <c r="SEY2090" s="2206"/>
      <c r="SEZ2090" s="2206"/>
      <c r="SFA2090" s="2206"/>
      <c r="SFB2090" s="2206"/>
      <c r="SFC2090" s="2206"/>
      <c r="SFD2090" s="2206"/>
      <c r="SFE2090" s="2206"/>
      <c r="SFF2090" s="2206"/>
      <c r="SFG2090" s="2206"/>
      <c r="SFH2090" s="2206"/>
      <c r="SFI2090" s="2206"/>
      <c r="SFJ2090" s="2206"/>
      <c r="SFK2090" s="2206"/>
      <c r="SFL2090" s="2206"/>
      <c r="SFM2090" s="2206"/>
      <c r="SFN2090" s="2206"/>
      <c r="SFO2090" s="2206"/>
      <c r="SFP2090" s="2206"/>
      <c r="SFQ2090" s="2206"/>
      <c r="SFR2090" s="2206"/>
      <c r="SFS2090" s="2206"/>
      <c r="SFT2090" s="2206"/>
      <c r="SFU2090" s="2206"/>
      <c r="SFV2090" s="2206"/>
      <c r="SFW2090" s="2206"/>
      <c r="SFX2090" s="2206"/>
      <c r="SFY2090" s="2206"/>
      <c r="SFZ2090" s="2206"/>
      <c r="SGA2090" s="2206"/>
      <c r="SGB2090" s="2206"/>
      <c r="SGC2090" s="2206"/>
      <c r="SGD2090" s="2206"/>
      <c r="SGE2090" s="2206"/>
      <c r="SGF2090" s="2206"/>
      <c r="SGG2090" s="2206"/>
      <c r="SGH2090" s="2206"/>
      <c r="SGI2090" s="2206"/>
      <c r="SGJ2090" s="2206"/>
      <c r="SGK2090" s="2206"/>
      <c r="SGL2090" s="2206"/>
      <c r="SGM2090" s="2206"/>
      <c r="SGN2090" s="2206"/>
      <c r="SGO2090" s="2206"/>
      <c r="SGP2090" s="2206"/>
      <c r="SGQ2090" s="2206"/>
      <c r="SGR2090" s="2206"/>
      <c r="SGS2090" s="2206"/>
      <c r="SGT2090" s="2206"/>
      <c r="SGU2090" s="2206"/>
      <c r="SGV2090" s="2206"/>
      <c r="SGW2090" s="2206"/>
      <c r="SGX2090" s="2206"/>
      <c r="SGY2090" s="2206"/>
      <c r="SGZ2090" s="2206"/>
      <c r="SHA2090" s="2206"/>
      <c r="SHB2090" s="2206"/>
      <c r="SHC2090" s="2206"/>
      <c r="SHD2090" s="2206"/>
      <c r="SHE2090" s="2206"/>
      <c r="SHF2090" s="2206"/>
      <c r="SHG2090" s="2206"/>
      <c r="SHH2090" s="2206"/>
      <c r="SHI2090" s="2206"/>
      <c r="SHJ2090" s="2206"/>
      <c r="SHK2090" s="2206"/>
      <c r="SHL2090" s="2206"/>
      <c r="SHM2090" s="2206"/>
      <c r="SHN2090" s="2206"/>
      <c r="SHO2090" s="2206"/>
      <c r="SHP2090" s="2206"/>
      <c r="SHQ2090" s="2206"/>
      <c r="SHR2090" s="2206"/>
      <c r="SHS2090" s="2206"/>
      <c r="SHT2090" s="2206"/>
      <c r="SHU2090" s="2206"/>
      <c r="SHV2090" s="2206"/>
      <c r="SHW2090" s="2206"/>
      <c r="SHX2090" s="2206"/>
      <c r="SHY2090" s="2206"/>
      <c r="SHZ2090" s="2206"/>
      <c r="SIA2090" s="2206"/>
      <c r="SIB2090" s="2206"/>
      <c r="SIC2090" s="2206"/>
      <c r="SID2090" s="2206"/>
      <c r="SIE2090" s="2206"/>
      <c r="SIF2090" s="2206"/>
      <c r="SIG2090" s="2206"/>
      <c r="SIH2090" s="2206"/>
      <c r="SII2090" s="2206"/>
      <c r="SIJ2090" s="2206"/>
      <c r="SIK2090" s="2206"/>
      <c r="SIL2090" s="2206"/>
      <c r="SIM2090" s="2206"/>
      <c r="SIN2090" s="2206"/>
      <c r="SIO2090" s="2206"/>
      <c r="SIP2090" s="2206"/>
      <c r="SIQ2090" s="2206"/>
      <c r="SIR2090" s="2206"/>
      <c r="SIS2090" s="2206"/>
      <c r="SIT2090" s="2206"/>
      <c r="SIU2090" s="2206"/>
      <c r="SIV2090" s="2206"/>
      <c r="SIW2090" s="2206"/>
      <c r="SIX2090" s="2206"/>
      <c r="SIY2090" s="2206"/>
      <c r="SIZ2090" s="2206"/>
      <c r="SJA2090" s="2206"/>
      <c r="SJB2090" s="2206"/>
      <c r="SJC2090" s="2206"/>
      <c r="SJD2090" s="2206"/>
      <c r="SJE2090" s="2206"/>
      <c r="SJF2090" s="2206"/>
      <c r="SJG2090" s="2206"/>
      <c r="SJH2090" s="2206"/>
      <c r="SJI2090" s="2206"/>
      <c r="SJJ2090" s="2206"/>
      <c r="SJK2090" s="2206"/>
      <c r="SJL2090" s="2206"/>
      <c r="SJM2090" s="2206"/>
      <c r="SJN2090" s="2206"/>
      <c r="SJO2090" s="2206"/>
      <c r="SJP2090" s="2206"/>
      <c r="SJQ2090" s="2206"/>
      <c r="SJR2090" s="2206"/>
      <c r="SJS2090" s="2206"/>
      <c r="SJT2090" s="2206"/>
      <c r="SJU2090" s="2206"/>
      <c r="SJV2090" s="2206"/>
      <c r="SJW2090" s="2206"/>
      <c r="SJX2090" s="2206"/>
      <c r="SJY2090" s="2206"/>
      <c r="SJZ2090" s="2206"/>
      <c r="SKA2090" s="2206"/>
      <c r="SKB2090" s="2206"/>
      <c r="SKC2090" s="2206"/>
      <c r="SKD2090" s="2206"/>
      <c r="SKE2090" s="2206"/>
      <c r="SKF2090" s="2206"/>
      <c r="SKG2090" s="2206"/>
      <c r="SKH2090" s="2206"/>
      <c r="SKI2090" s="2206"/>
      <c r="SKJ2090" s="2206"/>
      <c r="SKK2090" s="2206"/>
      <c r="SKL2090" s="2206"/>
      <c r="SKM2090" s="2206"/>
      <c r="SKN2090" s="2206"/>
      <c r="SKO2090" s="2206"/>
      <c r="SKP2090" s="2206"/>
      <c r="SKQ2090" s="2206"/>
      <c r="SKR2090" s="2206"/>
      <c r="SKS2090" s="2206"/>
      <c r="SKT2090" s="2206"/>
      <c r="SKU2090" s="2206"/>
      <c r="SKV2090" s="2206"/>
      <c r="SKW2090" s="2206"/>
      <c r="SKX2090" s="2206"/>
      <c r="SKY2090" s="2206"/>
      <c r="SKZ2090" s="2206"/>
      <c r="SLA2090" s="2206"/>
      <c r="SLB2090" s="2206"/>
      <c r="SLC2090" s="2206"/>
      <c r="SLD2090" s="2206"/>
      <c r="SLE2090" s="2206"/>
      <c r="SLF2090" s="2206"/>
      <c r="SLG2090" s="2206"/>
      <c r="SLH2090" s="2206"/>
      <c r="SLI2090" s="2206"/>
      <c r="SLJ2090" s="2206"/>
      <c r="SLK2090" s="2206"/>
      <c r="SLL2090" s="2206"/>
      <c r="SLM2090" s="2206"/>
      <c r="SLN2090" s="2206"/>
      <c r="SLO2090" s="2206"/>
      <c r="SLP2090" s="2206"/>
      <c r="SLQ2090" s="2206"/>
      <c r="SLR2090" s="2206"/>
      <c r="SLS2090" s="2206"/>
      <c r="SLT2090" s="2206"/>
      <c r="SLU2090" s="2206"/>
      <c r="SLV2090" s="2206"/>
      <c r="SLW2090" s="2206"/>
      <c r="SLX2090" s="2206"/>
      <c r="SLY2090" s="2206"/>
      <c r="SLZ2090" s="2206"/>
      <c r="SMA2090" s="2206"/>
      <c r="SMB2090" s="2206"/>
      <c r="SMC2090" s="2206"/>
      <c r="SMD2090" s="2206"/>
      <c r="SME2090" s="2206"/>
      <c r="SMF2090" s="2206"/>
      <c r="SMG2090" s="2206"/>
      <c r="SMH2090" s="2206"/>
      <c r="SMI2090" s="2206"/>
      <c r="SMJ2090" s="2206"/>
      <c r="SMK2090" s="2206"/>
      <c r="SML2090" s="2206"/>
      <c r="SMM2090" s="2206"/>
      <c r="SMN2090" s="2206"/>
      <c r="SMO2090" s="2206"/>
      <c r="SMP2090" s="2206"/>
      <c r="SMQ2090" s="2206"/>
      <c r="SMR2090" s="2206"/>
      <c r="SMS2090" s="2206"/>
      <c r="SMT2090" s="2206"/>
      <c r="SMU2090" s="2206"/>
      <c r="SMV2090" s="2206"/>
      <c r="SMW2090" s="2206"/>
      <c r="SMX2090" s="2206"/>
      <c r="SMY2090" s="2206"/>
      <c r="SMZ2090" s="2206"/>
      <c r="SNA2090" s="2206"/>
      <c r="SNB2090" s="2206"/>
      <c r="SNC2090" s="2206"/>
      <c r="SND2090" s="2206"/>
      <c r="SNE2090" s="2206"/>
      <c r="SNF2090" s="2206"/>
      <c r="SNG2090" s="2206"/>
      <c r="SNH2090" s="2206"/>
      <c r="SNI2090" s="2206"/>
      <c r="SNJ2090" s="2206"/>
      <c r="SNK2090" s="2206"/>
      <c r="SNL2090" s="2206"/>
      <c r="SNM2090" s="2206"/>
      <c r="SNN2090" s="2206"/>
      <c r="SNO2090" s="2206"/>
      <c r="SNP2090" s="2206"/>
      <c r="SNQ2090" s="2206"/>
      <c r="SNR2090" s="2206"/>
      <c r="SNS2090" s="2206"/>
      <c r="SNT2090" s="2206"/>
      <c r="SNU2090" s="2206"/>
      <c r="SNV2090" s="2206"/>
      <c r="SNW2090" s="2206"/>
      <c r="SNX2090" s="2206"/>
      <c r="SNY2090" s="2206"/>
      <c r="SNZ2090" s="2206"/>
      <c r="SOA2090" s="2206"/>
      <c r="SOB2090" s="2206"/>
      <c r="SOC2090" s="2206"/>
      <c r="SOD2090" s="2206"/>
      <c r="SOE2090" s="2206"/>
      <c r="SOF2090" s="2206"/>
      <c r="SOG2090" s="2206"/>
      <c r="SOH2090" s="2206"/>
      <c r="SOI2090" s="2206"/>
      <c r="SOJ2090" s="2206"/>
      <c r="SOK2090" s="2206"/>
      <c r="SOL2090" s="2206"/>
      <c r="SOM2090" s="2206"/>
      <c r="SON2090" s="2206"/>
      <c r="SOO2090" s="2206"/>
      <c r="SOP2090" s="2206"/>
      <c r="SOQ2090" s="2206"/>
      <c r="SOR2090" s="2206"/>
      <c r="SOS2090" s="2206"/>
      <c r="SOT2090" s="2206"/>
      <c r="SOU2090" s="2206"/>
      <c r="SOV2090" s="2206"/>
      <c r="SOW2090" s="2206"/>
      <c r="SOX2090" s="2206"/>
      <c r="SOY2090" s="2206"/>
      <c r="SOZ2090" s="2206"/>
      <c r="SPA2090" s="2206"/>
      <c r="SPB2090" s="2206"/>
      <c r="SPC2090" s="2206"/>
      <c r="SPD2090" s="2206"/>
      <c r="SPE2090" s="2206"/>
      <c r="SPF2090" s="2206"/>
      <c r="SPG2090" s="2206"/>
      <c r="SPH2090" s="2206"/>
      <c r="SPI2090" s="2206"/>
      <c r="SPJ2090" s="2206"/>
      <c r="SPK2090" s="2206"/>
      <c r="SPL2090" s="2206"/>
      <c r="SPM2090" s="2206"/>
      <c r="SPN2090" s="2206"/>
      <c r="SPO2090" s="2206"/>
      <c r="SPP2090" s="2206"/>
      <c r="SPQ2090" s="2206"/>
      <c r="SPR2090" s="2206"/>
      <c r="SPS2090" s="2206"/>
      <c r="SPT2090" s="2206"/>
      <c r="SPU2090" s="2206"/>
      <c r="SPV2090" s="2206"/>
      <c r="SPW2090" s="2206"/>
      <c r="SPX2090" s="2206"/>
      <c r="SPY2090" s="2206"/>
      <c r="SPZ2090" s="2206"/>
      <c r="SQA2090" s="2206"/>
      <c r="SQB2090" s="2206"/>
      <c r="SQC2090" s="2206"/>
      <c r="SQD2090" s="2206"/>
      <c r="SQE2090" s="2206"/>
      <c r="SQF2090" s="2206"/>
      <c r="SQG2090" s="2206"/>
      <c r="SQH2090" s="2206"/>
      <c r="SQI2090" s="2206"/>
      <c r="SQJ2090" s="2206"/>
      <c r="SQK2090" s="2206"/>
      <c r="SQL2090" s="2206"/>
      <c r="SQM2090" s="2206"/>
      <c r="SQN2090" s="2206"/>
      <c r="SQO2090" s="2206"/>
      <c r="SQP2090" s="2206"/>
      <c r="SQQ2090" s="2206"/>
      <c r="SQR2090" s="2206"/>
      <c r="SQS2090" s="2206"/>
      <c r="SQT2090" s="2206"/>
      <c r="SQU2090" s="2206"/>
      <c r="SQV2090" s="2206"/>
      <c r="SQW2090" s="2206"/>
      <c r="SQX2090" s="2206"/>
      <c r="SQY2090" s="2206"/>
      <c r="SQZ2090" s="2206"/>
      <c r="SRA2090" s="2206"/>
      <c r="SRB2090" s="2206"/>
      <c r="SRC2090" s="2206"/>
      <c r="SRD2090" s="2206"/>
      <c r="SRE2090" s="2206"/>
      <c r="SRF2090" s="2206"/>
      <c r="SRG2090" s="2206"/>
      <c r="SRH2090" s="2206"/>
      <c r="SRI2090" s="2206"/>
      <c r="SRJ2090" s="2206"/>
      <c r="SRK2090" s="2206"/>
      <c r="SRL2090" s="2206"/>
      <c r="SRM2090" s="2206"/>
      <c r="SRN2090" s="2206"/>
      <c r="SRO2090" s="2206"/>
      <c r="SRP2090" s="2206"/>
      <c r="SRQ2090" s="2206"/>
      <c r="SRR2090" s="2206"/>
      <c r="SRS2090" s="2206"/>
      <c r="SRT2090" s="2206"/>
      <c r="SRU2090" s="2206"/>
      <c r="SRV2090" s="2206"/>
      <c r="SRW2090" s="2206"/>
      <c r="SRX2090" s="2206"/>
      <c r="SRY2090" s="2206"/>
      <c r="SRZ2090" s="2206"/>
      <c r="SSA2090" s="2206"/>
      <c r="SSB2090" s="2206"/>
      <c r="SSC2090" s="2206"/>
      <c r="SSD2090" s="2206"/>
      <c r="SSE2090" s="2206"/>
      <c r="SSF2090" s="2206"/>
      <c r="SSG2090" s="2206"/>
      <c r="SSH2090" s="2206"/>
      <c r="SSI2090" s="2206"/>
      <c r="SSJ2090" s="2206"/>
      <c r="SSK2090" s="2206"/>
      <c r="SSL2090" s="2206"/>
      <c r="SSM2090" s="2206"/>
      <c r="SSN2090" s="2206"/>
      <c r="SSO2090" s="2206"/>
      <c r="SSP2090" s="2206"/>
      <c r="SSQ2090" s="2206"/>
      <c r="SSR2090" s="2206"/>
      <c r="SSS2090" s="2206"/>
      <c r="SST2090" s="2206"/>
      <c r="SSU2090" s="2206"/>
      <c r="SSV2090" s="2206"/>
      <c r="SSW2090" s="2206"/>
      <c r="SSX2090" s="2206"/>
      <c r="SSY2090" s="2206"/>
      <c r="SSZ2090" s="2206"/>
      <c r="STA2090" s="2206"/>
      <c r="STB2090" s="2206"/>
      <c r="STC2090" s="2206"/>
      <c r="STD2090" s="2206"/>
      <c r="STE2090" s="2206"/>
      <c r="STF2090" s="2206"/>
      <c r="STG2090" s="2206"/>
      <c r="STH2090" s="2206"/>
      <c r="STI2090" s="2206"/>
      <c r="STJ2090" s="2206"/>
      <c r="STK2090" s="2206"/>
      <c r="STL2090" s="2206"/>
      <c r="STM2090" s="2206"/>
      <c r="STN2090" s="2206"/>
      <c r="STO2090" s="2206"/>
      <c r="STP2090" s="2206"/>
      <c r="STQ2090" s="2206"/>
      <c r="STR2090" s="2206"/>
      <c r="STS2090" s="2206"/>
      <c r="STT2090" s="2206"/>
      <c r="STU2090" s="2206"/>
      <c r="STV2090" s="2206"/>
      <c r="STW2090" s="2206"/>
      <c r="STX2090" s="2206"/>
      <c r="STY2090" s="2206"/>
      <c r="STZ2090" s="2206"/>
      <c r="SUA2090" s="2206"/>
      <c r="SUB2090" s="2206"/>
      <c r="SUC2090" s="2206"/>
      <c r="SUD2090" s="2206"/>
      <c r="SUE2090" s="2206"/>
      <c r="SUF2090" s="2206"/>
      <c r="SUG2090" s="2206"/>
      <c r="SUH2090" s="2206"/>
      <c r="SUI2090" s="2206"/>
      <c r="SUJ2090" s="2206"/>
      <c r="SUK2090" s="2206"/>
      <c r="SUL2090" s="2206"/>
      <c r="SUM2090" s="2206"/>
      <c r="SUN2090" s="2206"/>
      <c r="SUO2090" s="2206"/>
      <c r="SUP2090" s="2206"/>
      <c r="SUQ2090" s="2206"/>
      <c r="SUR2090" s="2206"/>
      <c r="SUS2090" s="2206"/>
      <c r="SUT2090" s="2206"/>
      <c r="SUU2090" s="2206"/>
      <c r="SUV2090" s="2206"/>
      <c r="SUW2090" s="2206"/>
      <c r="SUX2090" s="2206"/>
      <c r="SUY2090" s="2206"/>
      <c r="SUZ2090" s="2206"/>
      <c r="SVA2090" s="2206"/>
      <c r="SVB2090" s="2206"/>
      <c r="SVC2090" s="2206"/>
      <c r="SVD2090" s="2206"/>
      <c r="SVE2090" s="2206"/>
      <c r="SVF2090" s="2206"/>
      <c r="SVG2090" s="2206"/>
      <c r="SVH2090" s="2206"/>
      <c r="SVI2090" s="2206"/>
      <c r="SVJ2090" s="2206"/>
      <c r="SVK2090" s="2206"/>
      <c r="SVL2090" s="2206"/>
      <c r="SVM2090" s="2206"/>
      <c r="SVN2090" s="2206"/>
      <c r="SVO2090" s="2206"/>
      <c r="SVP2090" s="2206"/>
      <c r="SVQ2090" s="2206"/>
      <c r="SVR2090" s="2206"/>
      <c r="SVS2090" s="2206"/>
      <c r="SVT2090" s="2206"/>
      <c r="SVU2090" s="2206"/>
      <c r="SVV2090" s="2206"/>
      <c r="SVW2090" s="2206"/>
      <c r="SVX2090" s="2206"/>
      <c r="SVY2090" s="2206"/>
      <c r="SVZ2090" s="2206"/>
      <c r="SWA2090" s="2206"/>
      <c r="SWB2090" s="2206"/>
      <c r="SWC2090" s="2206"/>
      <c r="SWD2090" s="2206"/>
      <c r="SWE2090" s="2206"/>
      <c r="SWF2090" s="2206"/>
      <c r="SWG2090" s="2206"/>
      <c r="SWH2090" s="2206"/>
      <c r="SWI2090" s="2206"/>
      <c r="SWJ2090" s="2206"/>
      <c r="SWK2090" s="2206"/>
      <c r="SWL2090" s="2206"/>
      <c r="SWM2090" s="2206"/>
      <c r="SWN2090" s="2206"/>
      <c r="SWO2090" s="2206"/>
      <c r="SWP2090" s="2206"/>
      <c r="SWQ2090" s="2206"/>
      <c r="SWR2090" s="2206"/>
      <c r="SWS2090" s="2206"/>
      <c r="SWT2090" s="2206"/>
      <c r="SWU2090" s="2206"/>
      <c r="SWV2090" s="2206"/>
      <c r="SWW2090" s="2206"/>
      <c r="SWX2090" s="2206"/>
      <c r="SWY2090" s="2206"/>
      <c r="SWZ2090" s="2206"/>
      <c r="SXA2090" s="2206"/>
      <c r="SXB2090" s="2206"/>
      <c r="SXC2090" s="2206"/>
      <c r="SXD2090" s="2206"/>
      <c r="SXE2090" s="2206"/>
      <c r="SXF2090" s="2206"/>
      <c r="SXG2090" s="2206"/>
      <c r="SXH2090" s="2206"/>
      <c r="SXI2090" s="2206"/>
      <c r="SXJ2090" s="2206"/>
      <c r="SXK2090" s="2206"/>
      <c r="SXL2090" s="2206"/>
      <c r="SXM2090" s="2206"/>
      <c r="SXN2090" s="2206"/>
      <c r="SXO2090" s="2206"/>
      <c r="SXP2090" s="2206"/>
      <c r="SXQ2090" s="2206"/>
      <c r="SXR2090" s="2206"/>
      <c r="SXS2090" s="2206"/>
      <c r="SXT2090" s="2206"/>
      <c r="SXU2090" s="2206"/>
      <c r="SXV2090" s="2206"/>
      <c r="SXW2090" s="2206"/>
      <c r="SXX2090" s="2206"/>
      <c r="SXY2090" s="2206"/>
      <c r="SXZ2090" s="2206"/>
      <c r="SYA2090" s="2206"/>
      <c r="SYB2090" s="2206"/>
      <c r="SYC2090" s="2206"/>
      <c r="SYD2090" s="2206"/>
      <c r="SYE2090" s="2206"/>
      <c r="SYF2090" s="2206"/>
      <c r="SYG2090" s="2206"/>
      <c r="SYH2090" s="2206"/>
      <c r="SYI2090" s="2206"/>
      <c r="SYJ2090" s="2206"/>
      <c r="SYK2090" s="2206"/>
      <c r="SYL2090" s="2206"/>
      <c r="SYM2090" s="2206"/>
      <c r="SYN2090" s="2206"/>
      <c r="SYO2090" s="2206"/>
      <c r="SYP2090" s="2206"/>
      <c r="SYQ2090" s="2206"/>
      <c r="SYR2090" s="2206"/>
      <c r="SYS2090" s="2206"/>
      <c r="SYT2090" s="2206"/>
      <c r="SYU2090" s="2206"/>
      <c r="SYV2090" s="2206"/>
      <c r="SYW2090" s="2206"/>
      <c r="SYX2090" s="2206"/>
      <c r="SYY2090" s="2206"/>
      <c r="SYZ2090" s="2206"/>
      <c r="SZA2090" s="2206"/>
      <c r="SZB2090" s="2206"/>
      <c r="SZC2090" s="2206"/>
      <c r="SZD2090" s="2206"/>
      <c r="SZE2090" s="2206"/>
      <c r="SZF2090" s="2206"/>
      <c r="SZG2090" s="2206"/>
      <c r="SZH2090" s="2206"/>
      <c r="SZI2090" s="2206"/>
      <c r="SZJ2090" s="2206"/>
      <c r="SZK2090" s="2206"/>
      <c r="SZL2090" s="2206"/>
      <c r="SZM2090" s="2206"/>
      <c r="SZN2090" s="2206"/>
      <c r="SZO2090" s="2206"/>
      <c r="SZP2090" s="2206"/>
      <c r="SZQ2090" s="2206"/>
      <c r="SZR2090" s="2206"/>
      <c r="SZS2090" s="2206"/>
      <c r="SZT2090" s="2206"/>
      <c r="SZU2090" s="2206"/>
      <c r="SZV2090" s="2206"/>
      <c r="SZW2090" s="2206"/>
      <c r="SZX2090" s="2206"/>
      <c r="SZY2090" s="2206"/>
      <c r="SZZ2090" s="2206"/>
      <c r="TAA2090" s="2206"/>
      <c r="TAB2090" s="2206"/>
      <c r="TAC2090" s="2206"/>
      <c r="TAD2090" s="2206"/>
      <c r="TAE2090" s="2206"/>
      <c r="TAF2090" s="2206"/>
      <c r="TAG2090" s="2206"/>
      <c r="TAH2090" s="2206"/>
      <c r="TAI2090" s="2206"/>
      <c r="TAJ2090" s="2206"/>
      <c r="TAK2090" s="2206"/>
      <c r="TAL2090" s="2206"/>
      <c r="TAM2090" s="2206"/>
      <c r="TAN2090" s="2206"/>
      <c r="TAO2090" s="2206"/>
      <c r="TAP2090" s="2206"/>
      <c r="TAQ2090" s="2206"/>
      <c r="TAR2090" s="2206"/>
      <c r="TAS2090" s="2206"/>
      <c r="TAT2090" s="2206"/>
      <c r="TAU2090" s="2206"/>
      <c r="TAV2090" s="2206"/>
      <c r="TAW2090" s="2206"/>
      <c r="TAX2090" s="2206"/>
      <c r="TAY2090" s="2206"/>
      <c r="TAZ2090" s="2206"/>
      <c r="TBA2090" s="2206"/>
      <c r="TBB2090" s="2206"/>
      <c r="TBC2090" s="2206"/>
      <c r="TBD2090" s="2206"/>
      <c r="TBE2090" s="2206"/>
      <c r="TBF2090" s="2206"/>
      <c r="TBG2090" s="2206"/>
      <c r="TBH2090" s="2206"/>
      <c r="TBI2090" s="2206"/>
      <c r="TBJ2090" s="2206"/>
      <c r="TBK2090" s="2206"/>
      <c r="TBL2090" s="2206"/>
      <c r="TBM2090" s="2206"/>
      <c r="TBN2090" s="2206"/>
      <c r="TBO2090" s="2206"/>
      <c r="TBP2090" s="2206"/>
      <c r="TBQ2090" s="2206"/>
      <c r="TBR2090" s="2206"/>
      <c r="TBS2090" s="2206"/>
      <c r="TBT2090" s="2206"/>
      <c r="TBU2090" s="2206"/>
      <c r="TBV2090" s="2206"/>
      <c r="TBW2090" s="2206"/>
      <c r="TBX2090" s="2206"/>
      <c r="TBY2090" s="2206"/>
      <c r="TBZ2090" s="2206"/>
      <c r="TCA2090" s="2206"/>
      <c r="TCB2090" s="2206"/>
      <c r="TCC2090" s="2206"/>
      <c r="TCD2090" s="2206"/>
      <c r="TCE2090" s="2206"/>
      <c r="TCF2090" s="2206"/>
      <c r="TCG2090" s="2206"/>
      <c r="TCH2090" s="2206"/>
      <c r="TCI2090" s="2206"/>
      <c r="TCJ2090" s="2206"/>
      <c r="TCK2090" s="2206"/>
      <c r="TCL2090" s="2206"/>
      <c r="TCM2090" s="2206"/>
      <c r="TCN2090" s="2206"/>
      <c r="TCO2090" s="2206"/>
      <c r="TCP2090" s="2206"/>
      <c r="TCQ2090" s="2206"/>
      <c r="TCR2090" s="2206"/>
      <c r="TCS2090" s="2206"/>
      <c r="TCT2090" s="2206"/>
      <c r="TCU2090" s="2206"/>
      <c r="TCV2090" s="2206"/>
      <c r="TCW2090" s="2206"/>
      <c r="TCX2090" s="2206"/>
      <c r="TCY2090" s="2206"/>
      <c r="TCZ2090" s="2206"/>
      <c r="TDA2090" s="2206"/>
      <c r="TDB2090" s="2206"/>
      <c r="TDC2090" s="2206"/>
      <c r="TDD2090" s="2206"/>
      <c r="TDE2090" s="2206"/>
      <c r="TDF2090" s="2206"/>
      <c r="TDG2090" s="2206"/>
      <c r="TDH2090" s="2206"/>
      <c r="TDI2090" s="2206"/>
      <c r="TDJ2090" s="2206"/>
      <c r="TDK2090" s="2206"/>
      <c r="TDL2090" s="2206"/>
      <c r="TDM2090" s="2206"/>
      <c r="TDN2090" s="2206"/>
      <c r="TDO2090" s="2206"/>
      <c r="TDP2090" s="2206"/>
      <c r="TDQ2090" s="2206"/>
      <c r="TDR2090" s="2206"/>
      <c r="TDS2090" s="2206"/>
      <c r="TDT2090" s="2206"/>
      <c r="TDU2090" s="2206"/>
      <c r="TDV2090" s="2206"/>
      <c r="TDW2090" s="2206"/>
      <c r="TDX2090" s="2206"/>
      <c r="TDY2090" s="2206"/>
      <c r="TDZ2090" s="2206"/>
      <c r="TEA2090" s="2206"/>
      <c r="TEB2090" s="2206"/>
      <c r="TEC2090" s="2206"/>
      <c r="TED2090" s="2206"/>
      <c r="TEE2090" s="2206"/>
      <c r="TEF2090" s="2206"/>
      <c r="TEG2090" s="2206"/>
      <c r="TEH2090" s="2206"/>
      <c r="TEI2090" s="2206"/>
      <c r="TEJ2090" s="2206"/>
      <c r="TEK2090" s="2206"/>
      <c r="TEL2090" s="2206"/>
      <c r="TEM2090" s="2206"/>
      <c r="TEN2090" s="2206"/>
      <c r="TEO2090" s="2206"/>
      <c r="TEP2090" s="2206"/>
      <c r="TEQ2090" s="2206"/>
      <c r="TER2090" s="2206"/>
      <c r="TES2090" s="2206"/>
      <c r="TET2090" s="2206"/>
      <c r="TEU2090" s="2206"/>
      <c r="TEV2090" s="2206"/>
      <c r="TEW2090" s="2206"/>
      <c r="TEX2090" s="2206"/>
      <c r="TEY2090" s="2206"/>
      <c r="TEZ2090" s="2206"/>
      <c r="TFA2090" s="2206"/>
      <c r="TFB2090" s="2206"/>
      <c r="TFC2090" s="2206"/>
      <c r="TFD2090" s="2206"/>
      <c r="TFE2090" s="2206"/>
      <c r="TFF2090" s="2206"/>
      <c r="TFG2090" s="2206"/>
      <c r="TFH2090" s="2206"/>
      <c r="TFI2090" s="2206"/>
      <c r="TFJ2090" s="2206"/>
      <c r="TFK2090" s="2206"/>
      <c r="TFL2090" s="2206"/>
      <c r="TFM2090" s="2206"/>
      <c r="TFN2090" s="2206"/>
      <c r="TFO2090" s="2206"/>
      <c r="TFP2090" s="2206"/>
      <c r="TFQ2090" s="2206"/>
      <c r="TFR2090" s="2206"/>
      <c r="TFS2090" s="2206"/>
      <c r="TFT2090" s="2206"/>
      <c r="TFU2090" s="2206"/>
      <c r="TFV2090" s="2206"/>
      <c r="TFW2090" s="2206"/>
      <c r="TFX2090" s="2206"/>
      <c r="TFY2090" s="2206"/>
      <c r="TFZ2090" s="2206"/>
      <c r="TGA2090" s="2206"/>
      <c r="TGB2090" s="2206"/>
      <c r="TGC2090" s="2206"/>
      <c r="TGD2090" s="2206"/>
      <c r="TGE2090" s="2206"/>
      <c r="TGF2090" s="2206"/>
      <c r="TGG2090" s="2206"/>
      <c r="TGH2090" s="2206"/>
      <c r="TGI2090" s="2206"/>
      <c r="TGJ2090" s="2206"/>
      <c r="TGK2090" s="2206"/>
      <c r="TGL2090" s="2206"/>
      <c r="TGM2090" s="2206"/>
      <c r="TGN2090" s="2206"/>
      <c r="TGO2090" s="2206"/>
      <c r="TGP2090" s="2206"/>
      <c r="TGQ2090" s="2206"/>
      <c r="TGR2090" s="2206"/>
      <c r="TGS2090" s="2206"/>
      <c r="TGT2090" s="2206"/>
      <c r="TGU2090" s="2206"/>
      <c r="TGV2090" s="2206"/>
      <c r="TGW2090" s="2206"/>
      <c r="TGX2090" s="2206"/>
      <c r="TGY2090" s="2206"/>
      <c r="TGZ2090" s="2206"/>
      <c r="THA2090" s="2206"/>
      <c r="THB2090" s="2206"/>
      <c r="THC2090" s="2206"/>
      <c r="THD2090" s="2206"/>
      <c r="THE2090" s="2206"/>
      <c r="THF2090" s="2206"/>
      <c r="THG2090" s="2206"/>
      <c r="THH2090" s="2206"/>
      <c r="THI2090" s="2206"/>
      <c r="THJ2090" s="2206"/>
      <c r="THK2090" s="2206"/>
      <c r="THL2090" s="2206"/>
      <c r="THM2090" s="2206"/>
      <c r="THN2090" s="2206"/>
      <c r="THO2090" s="2206"/>
      <c r="THP2090" s="2206"/>
      <c r="THQ2090" s="2206"/>
      <c r="THR2090" s="2206"/>
      <c r="THS2090" s="2206"/>
      <c r="THT2090" s="2206"/>
      <c r="THU2090" s="2206"/>
      <c r="THV2090" s="2206"/>
      <c r="THW2090" s="2206"/>
      <c r="THX2090" s="2206"/>
      <c r="THY2090" s="2206"/>
      <c r="THZ2090" s="2206"/>
      <c r="TIA2090" s="2206"/>
      <c r="TIB2090" s="2206"/>
      <c r="TIC2090" s="2206"/>
      <c r="TID2090" s="2206"/>
      <c r="TIE2090" s="2206"/>
      <c r="TIF2090" s="2206"/>
      <c r="TIG2090" s="2206"/>
      <c r="TIH2090" s="2206"/>
      <c r="TII2090" s="2206"/>
      <c r="TIJ2090" s="2206"/>
      <c r="TIK2090" s="2206"/>
      <c r="TIL2090" s="2206"/>
      <c r="TIM2090" s="2206"/>
      <c r="TIN2090" s="2206"/>
      <c r="TIO2090" s="2206"/>
      <c r="TIP2090" s="2206"/>
      <c r="TIQ2090" s="2206"/>
      <c r="TIR2090" s="2206"/>
      <c r="TIS2090" s="2206"/>
      <c r="TIT2090" s="2206"/>
      <c r="TIU2090" s="2206"/>
      <c r="TIV2090" s="2206"/>
      <c r="TIW2090" s="2206"/>
      <c r="TIX2090" s="2206"/>
      <c r="TIY2090" s="2206"/>
      <c r="TIZ2090" s="2206"/>
      <c r="TJA2090" s="2206"/>
      <c r="TJB2090" s="2206"/>
      <c r="TJC2090" s="2206"/>
      <c r="TJD2090" s="2206"/>
      <c r="TJE2090" s="2206"/>
      <c r="TJF2090" s="2206"/>
      <c r="TJG2090" s="2206"/>
      <c r="TJH2090" s="2206"/>
      <c r="TJI2090" s="2206"/>
      <c r="TJJ2090" s="2206"/>
      <c r="TJK2090" s="2206"/>
      <c r="TJL2090" s="2206"/>
      <c r="TJM2090" s="2206"/>
      <c r="TJN2090" s="2206"/>
      <c r="TJO2090" s="2206"/>
      <c r="TJP2090" s="2206"/>
      <c r="TJQ2090" s="2206"/>
      <c r="TJR2090" s="2206"/>
      <c r="TJS2090" s="2206"/>
      <c r="TJT2090" s="2206"/>
      <c r="TJU2090" s="2206"/>
      <c r="TJV2090" s="2206"/>
      <c r="TJW2090" s="2206"/>
      <c r="TJX2090" s="2206"/>
      <c r="TJY2090" s="2206"/>
      <c r="TJZ2090" s="2206"/>
      <c r="TKA2090" s="2206"/>
      <c r="TKB2090" s="2206"/>
      <c r="TKC2090" s="2206"/>
      <c r="TKD2090" s="2206"/>
      <c r="TKE2090" s="2206"/>
      <c r="TKF2090" s="2206"/>
      <c r="TKG2090" s="2206"/>
      <c r="TKH2090" s="2206"/>
      <c r="TKI2090" s="2206"/>
      <c r="TKJ2090" s="2206"/>
      <c r="TKK2090" s="2206"/>
      <c r="TKL2090" s="2206"/>
      <c r="TKM2090" s="2206"/>
      <c r="TKN2090" s="2206"/>
      <c r="TKO2090" s="2206"/>
      <c r="TKP2090" s="2206"/>
      <c r="TKQ2090" s="2206"/>
      <c r="TKR2090" s="2206"/>
      <c r="TKS2090" s="2206"/>
      <c r="TKT2090" s="2206"/>
      <c r="TKU2090" s="2206"/>
      <c r="TKV2090" s="2206"/>
      <c r="TKW2090" s="2206"/>
      <c r="TKX2090" s="2206"/>
      <c r="TKY2090" s="2206"/>
      <c r="TKZ2090" s="2206"/>
      <c r="TLA2090" s="2206"/>
      <c r="TLB2090" s="2206"/>
      <c r="TLC2090" s="2206"/>
      <c r="TLD2090" s="2206"/>
      <c r="TLE2090" s="2206"/>
      <c r="TLF2090" s="2206"/>
      <c r="TLG2090" s="2206"/>
      <c r="TLH2090" s="2206"/>
      <c r="TLI2090" s="2206"/>
      <c r="TLJ2090" s="2206"/>
      <c r="TLK2090" s="2206"/>
      <c r="TLL2090" s="2206"/>
      <c r="TLM2090" s="2206"/>
      <c r="TLN2090" s="2206"/>
      <c r="TLO2090" s="2206"/>
      <c r="TLP2090" s="2206"/>
      <c r="TLQ2090" s="2206"/>
      <c r="TLR2090" s="2206"/>
      <c r="TLS2090" s="2206"/>
      <c r="TLT2090" s="2206"/>
      <c r="TLU2090" s="2206"/>
      <c r="TLV2090" s="2206"/>
      <c r="TLW2090" s="2206"/>
      <c r="TLX2090" s="2206"/>
      <c r="TLY2090" s="2206"/>
      <c r="TLZ2090" s="2206"/>
      <c r="TMA2090" s="2206"/>
      <c r="TMB2090" s="2206"/>
      <c r="TMC2090" s="2206"/>
      <c r="TMD2090" s="2206"/>
      <c r="TME2090" s="2206"/>
      <c r="TMF2090" s="2206"/>
      <c r="TMG2090" s="2206"/>
      <c r="TMH2090" s="2206"/>
      <c r="TMI2090" s="2206"/>
      <c r="TMJ2090" s="2206"/>
      <c r="TMK2090" s="2206"/>
      <c r="TML2090" s="2206"/>
      <c r="TMM2090" s="2206"/>
      <c r="TMN2090" s="2206"/>
      <c r="TMO2090" s="2206"/>
      <c r="TMP2090" s="2206"/>
      <c r="TMQ2090" s="2206"/>
      <c r="TMR2090" s="2206"/>
      <c r="TMS2090" s="2206"/>
      <c r="TMT2090" s="2206"/>
      <c r="TMU2090" s="2206"/>
      <c r="TMV2090" s="2206"/>
      <c r="TMW2090" s="2206"/>
      <c r="TMX2090" s="2206"/>
      <c r="TMY2090" s="2206"/>
      <c r="TMZ2090" s="2206"/>
      <c r="TNA2090" s="2206"/>
      <c r="TNB2090" s="2206"/>
      <c r="TNC2090" s="2206"/>
      <c r="TND2090" s="2206"/>
      <c r="TNE2090" s="2206"/>
      <c r="TNF2090" s="2206"/>
      <c r="TNG2090" s="2206"/>
      <c r="TNH2090" s="2206"/>
      <c r="TNI2090" s="2206"/>
      <c r="TNJ2090" s="2206"/>
      <c r="TNK2090" s="2206"/>
      <c r="TNL2090" s="2206"/>
      <c r="TNM2090" s="2206"/>
      <c r="TNN2090" s="2206"/>
      <c r="TNO2090" s="2206"/>
      <c r="TNP2090" s="2206"/>
      <c r="TNQ2090" s="2206"/>
      <c r="TNR2090" s="2206"/>
      <c r="TNS2090" s="2206"/>
      <c r="TNT2090" s="2206"/>
      <c r="TNU2090" s="2206"/>
      <c r="TNV2090" s="2206"/>
      <c r="TNW2090" s="2206"/>
      <c r="TNX2090" s="2206"/>
      <c r="TNY2090" s="2206"/>
      <c r="TNZ2090" s="2206"/>
      <c r="TOA2090" s="2206"/>
      <c r="TOB2090" s="2206"/>
      <c r="TOC2090" s="2206"/>
      <c r="TOD2090" s="2206"/>
      <c r="TOE2090" s="2206"/>
      <c r="TOF2090" s="2206"/>
      <c r="TOG2090" s="2206"/>
      <c r="TOH2090" s="2206"/>
      <c r="TOI2090" s="2206"/>
      <c r="TOJ2090" s="2206"/>
      <c r="TOK2090" s="2206"/>
      <c r="TOL2090" s="2206"/>
      <c r="TOM2090" s="2206"/>
      <c r="TON2090" s="2206"/>
      <c r="TOO2090" s="2206"/>
      <c r="TOP2090" s="2206"/>
      <c r="TOQ2090" s="2206"/>
      <c r="TOR2090" s="2206"/>
      <c r="TOS2090" s="2206"/>
      <c r="TOT2090" s="2206"/>
      <c r="TOU2090" s="2206"/>
      <c r="TOV2090" s="2206"/>
      <c r="TOW2090" s="2206"/>
      <c r="TOX2090" s="2206"/>
      <c r="TOY2090" s="2206"/>
      <c r="TOZ2090" s="2206"/>
      <c r="TPA2090" s="2206"/>
      <c r="TPB2090" s="2206"/>
      <c r="TPC2090" s="2206"/>
      <c r="TPD2090" s="2206"/>
      <c r="TPE2090" s="2206"/>
      <c r="TPF2090" s="2206"/>
      <c r="TPG2090" s="2206"/>
      <c r="TPH2090" s="2206"/>
      <c r="TPI2090" s="2206"/>
      <c r="TPJ2090" s="2206"/>
      <c r="TPK2090" s="2206"/>
      <c r="TPL2090" s="2206"/>
      <c r="TPM2090" s="2206"/>
      <c r="TPN2090" s="2206"/>
      <c r="TPO2090" s="2206"/>
      <c r="TPP2090" s="2206"/>
      <c r="TPQ2090" s="2206"/>
      <c r="TPR2090" s="2206"/>
      <c r="TPS2090" s="2206"/>
      <c r="TPT2090" s="2206"/>
      <c r="TPU2090" s="2206"/>
      <c r="TPV2090" s="2206"/>
      <c r="TPW2090" s="2206"/>
      <c r="TPX2090" s="2206"/>
      <c r="TPY2090" s="2206"/>
      <c r="TPZ2090" s="2206"/>
      <c r="TQA2090" s="2206"/>
      <c r="TQB2090" s="2206"/>
      <c r="TQC2090" s="2206"/>
      <c r="TQD2090" s="2206"/>
      <c r="TQE2090" s="2206"/>
      <c r="TQF2090" s="2206"/>
      <c r="TQG2090" s="2206"/>
      <c r="TQH2090" s="2206"/>
      <c r="TQI2090" s="2206"/>
      <c r="TQJ2090" s="2206"/>
      <c r="TQK2090" s="2206"/>
      <c r="TQL2090" s="2206"/>
      <c r="TQM2090" s="2206"/>
      <c r="TQN2090" s="2206"/>
      <c r="TQO2090" s="2206"/>
      <c r="TQP2090" s="2206"/>
      <c r="TQQ2090" s="2206"/>
      <c r="TQR2090" s="2206"/>
      <c r="TQS2090" s="2206"/>
      <c r="TQT2090" s="2206"/>
      <c r="TQU2090" s="2206"/>
      <c r="TQV2090" s="2206"/>
      <c r="TQW2090" s="2206"/>
      <c r="TQX2090" s="2206"/>
      <c r="TQY2090" s="2206"/>
      <c r="TQZ2090" s="2206"/>
      <c r="TRA2090" s="2206"/>
      <c r="TRB2090" s="2206"/>
      <c r="TRC2090" s="2206"/>
      <c r="TRD2090" s="2206"/>
      <c r="TRE2090" s="2206"/>
      <c r="TRF2090" s="2206"/>
      <c r="TRG2090" s="2206"/>
      <c r="TRH2090" s="2206"/>
      <c r="TRI2090" s="2206"/>
      <c r="TRJ2090" s="2206"/>
      <c r="TRK2090" s="2206"/>
      <c r="TRL2090" s="2206"/>
      <c r="TRM2090" s="2206"/>
      <c r="TRN2090" s="2206"/>
      <c r="TRO2090" s="2206"/>
      <c r="TRP2090" s="2206"/>
      <c r="TRQ2090" s="2206"/>
      <c r="TRR2090" s="2206"/>
      <c r="TRS2090" s="2206"/>
      <c r="TRT2090" s="2206"/>
      <c r="TRU2090" s="2206"/>
      <c r="TRV2090" s="2206"/>
      <c r="TRW2090" s="2206"/>
      <c r="TRX2090" s="2206"/>
      <c r="TRY2090" s="2206"/>
      <c r="TRZ2090" s="2206"/>
      <c r="TSA2090" s="2206"/>
      <c r="TSB2090" s="2206"/>
      <c r="TSC2090" s="2206"/>
      <c r="TSD2090" s="2206"/>
      <c r="TSE2090" s="2206"/>
      <c r="TSF2090" s="2206"/>
      <c r="TSG2090" s="2206"/>
      <c r="TSH2090" s="2206"/>
      <c r="TSI2090" s="2206"/>
      <c r="TSJ2090" s="2206"/>
      <c r="TSK2090" s="2206"/>
      <c r="TSL2090" s="2206"/>
      <c r="TSM2090" s="2206"/>
      <c r="TSN2090" s="2206"/>
      <c r="TSO2090" s="2206"/>
      <c r="TSP2090" s="2206"/>
      <c r="TSQ2090" s="2206"/>
      <c r="TSR2090" s="2206"/>
      <c r="TSS2090" s="2206"/>
      <c r="TST2090" s="2206"/>
      <c r="TSU2090" s="2206"/>
      <c r="TSV2090" s="2206"/>
      <c r="TSW2090" s="2206"/>
      <c r="TSX2090" s="2206"/>
      <c r="TSY2090" s="2206"/>
      <c r="TSZ2090" s="2206"/>
      <c r="TTA2090" s="2206"/>
      <c r="TTB2090" s="2206"/>
      <c r="TTC2090" s="2206"/>
      <c r="TTD2090" s="2206"/>
      <c r="TTE2090" s="2206"/>
      <c r="TTF2090" s="2206"/>
      <c r="TTG2090" s="2206"/>
      <c r="TTH2090" s="2206"/>
      <c r="TTI2090" s="2206"/>
      <c r="TTJ2090" s="2206"/>
      <c r="TTK2090" s="2206"/>
      <c r="TTL2090" s="2206"/>
      <c r="TTM2090" s="2206"/>
      <c r="TTN2090" s="2206"/>
      <c r="TTO2090" s="2206"/>
      <c r="TTP2090" s="2206"/>
      <c r="TTQ2090" s="2206"/>
      <c r="TTR2090" s="2206"/>
      <c r="TTS2090" s="2206"/>
      <c r="TTT2090" s="2206"/>
      <c r="TTU2090" s="2206"/>
      <c r="TTV2090" s="2206"/>
      <c r="TTW2090" s="2206"/>
      <c r="TTX2090" s="2206"/>
      <c r="TTY2090" s="2206"/>
      <c r="TTZ2090" s="2206"/>
      <c r="TUA2090" s="2206"/>
      <c r="TUB2090" s="2206"/>
      <c r="TUC2090" s="2206"/>
      <c r="TUD2090" s="2206"/>
      <c r="TUE2090" s="2206"/>
      <c r="TUF2090" s="2206"/>
      <c r="TUG2090" s="2206"/>
      <c r="TUH2090" s="2206"/>
      <c r="TUI2090" s="2206"/>
      <c r="TUJ2090" s="2206"/>
      <c r="TUK2090" s="2206"/>
      <c r="TUL2090" s="2206"/>
      <c r="TUM2090" s="2206"/>
      <c r="TUN2090" s="2206"/>
      <c r="TUO2090" s="2206"/>
      <c r="TUP2090" s="2206"/>
      <c r="TUQ2090" s="2206"/>
      <c r="TUR2090" s="2206"/>
      <c r="TUS2090" s="2206"/>
      <c r="TUT2090" s="2206"/>
      <c r="TUU2090" s="2206"/>
      <c r="TUV2090" s="2206"/>
      <c r="TUW2090" s="2206"/>
      <c r="TUX2090" s="2206"/>
      <c r="TUY2090" s="2206"/>
      <c r="TUZ2090" s="2206"/>
      <c r="TVA2090" s="2206"/>
      <c r="TVB2090" s="2206"/>
      <c r="TVC2090" s="2206"/>
      <c r="TVD2090" s="2206"/>
      <c r="TVE2090" s="2206"/>
      <c r="TVF2090" s="2206"/>
      <c r="TVG2090" s="2206"/>
      <c r="TVH2090" s="2206"/>
      <c r="TVI2090" s="2206"/>
      <c r="TVJ2090" s="2206"/>
      <c r="TVK2090" s="2206"/>
      <c r="TVL2090" s="2206"/>
      <c r="TVM2090" s="2206"/>
      <c r="TVN2090" s="2206"/>
      <c r="TVO2090" s="2206"/>
      <c r="TVP2090" s="2206"/>
      <c r="TVQ2090" s="2206"/>
      <c r="TVR2090" s="2206"/>
      <c r="TVS2090" s="2206"/>
      <c r="TVT2090" s="2206"/>
      <c r="TVU2090" s="2206"/>
      <c r="TVV2090" s="2206"/>
      <c r="TVW2090" s="2206"/>
      <c r="TVX2090" s="2206"/>
      <c r="TVY2090" s="2206"/>
      <c r="TVZ2090" s="2206"/>
      <c r="TWA2090" s="2206"/>
      <c r="TWB2090" s="2206"/>
      <c r="TWC2090" s="2206"/>
      <c r="TWD2090" s="2206"/>
      <c r="TWE2090" s="2206"/>
      <c r="TWF2090" s="2206"/>
      <c r="TWG2090" s="2206"/>
      <c r="TWH2090" s="2206"/>
      <c r="TWI2090" s="2206"/>
      <c r="TWJ2090" s="2206"/>
      <c r="TWK2090" s="2206"/>
      <c r="TWL2090" s="2206"/>
      <c r="TWM2090" s="2206"/>
      <c r="TWN2090" s="2206"/>
      <c r="TWO2090" s="2206"/>
      <c r="TWP2090" s="2206"/>
      <c r="TWQ2090" s="2206"/>
      <c r="TWR2090" s="2206"/>
      <c r="TWS2090" s="2206"/>
      <c r="TWT2090" s="2206"/>
      <c r="TWU2090" s="2206"/>
      <c r="TWV2090" s="2206"/>
      <c r="TWW2090" s="2206"/>
      <c r="TWX2090" s="2206"/>
      <c r="TWY2090" s="2206"/>
      <c r="TWZ2090" s="2206"/>
      <c r="TXA2090" s="2206"/>
      <c r="TXB2090" s="2206"/>
      <c r="TXC2090" s="2206"/>
      <c r="TXD2090" s="2206"/>
      <c r="TXE2090" s="2206"/>
      <c r="TXF2090" s="2206"/>
      <c r="TXG2090" s="2206"/>
      <c r="TXH2090" s="2206"/>
      <c r="TXI2090" s="2206"/>
      <c r="TXJ2090" s="2206"/>
      <c r="TXK2090" s="2206"/>
      <c r="TXL2090" s="2206"/>
      <c r="TXM2090" s="2206"/>
      <c r="TXN2090" s="2206"/>
      <c r="TXO2090" s="2206"/>
      <c r="TXP2090" s="2206"/>
      <c r="TXQ2090" s="2206"/>
      <c r="TXR2090" s="2206"/>
      <c r="TXS2090" s="2206"/>
      <c r="TXT2090" s="2206"/>
      <c r="TXU2090" s="2206"/>
      <c r="TXV2090" s="2206"/>
      <c r="TXW2090" s="2206"/>
      <c r="TXX2090" s="2206"/>
      <c r="TXY2090" s="2206"/>
      <c r="TXZ2090" s="2206"/>
      <c r="TYA2090" s="2206"/>
      <c r="TYB2090" s="2206"/>
      <c r="TYC2090" s="2206"/>
      <c r="TYD2090" s="2206"/>
      <c r="TYE2090" s="2206"/>
      <c r="TYF2090" s="2206"/>
      <c r="TYG2090" s="2206"/>
      <c r="TYH2090" s="2206"/>
      <c r="TYI2090" s="2206"/>
      <c r="TYJ2090" s="2206"/>
      <c r="TYK2090" s="2206"/>
      <c r="TYL2090" s="2206"/>
      <c r="TYM2090" s="2206"/>
      <c r="TYN2090" s="2206"/>
      <c r="TYO2090" s="2206"/>
      <c r="TYP2090" s="2206"/>
      <c r="TYQ2090" s="2206"/>
      <c r="TYR2090" s="2206"/>
      <c r="TYS2090" s="2206"/>
      <c r="TYT2090" s="2206"/>
      <c r="TYU2090" s="2206"/>
      <c r="TYV2090" s="2206"/>
      <c r="TYW2090" s="2206"/>
      <c r="TYX2090" s="2206"/>
      <c r="TYY2090" s="2206"/>
      <c r="TYZ2090" s="2206"/>
      <c r="TZA2090" s="2206"/>
      <c r="TZB2090" s="2206"/>
      <c r="TZC2090" s="2206"/>
      <c r="TZD2090" s="2206"/>
      <c r="TZE2090" s="2206"/>
      <c r="TZF2090" s="2206"/>
      <c r="TZG2090" s="2206"/>
      <c r="TZH2090" s="2206"/>
      <c r="TZI2090" s="2206"/>
      <c r="TZJ2090" s="2206"/>
      <c r="TZK2090" s="2206"/>
      <c r="TZL2090" s="2206"/>
      <c r="TZM2090" s="2206"/>
      <c r="TZN2090" s="2206"/>
      <c r="TZO2090" s="2206"/>
      <c r="TZP2090" s="2206"/>
      <c r="TZQ2090" s="2206"/>
      <c r="TZR2090" s="2206"/>
      <c r="TZS2090" s="2206"/>
      <c r="TZT2090" s="2206"/>
      <c r="TZU2090" s="2206"/>
      <c r="TZV2090" s="2206"/>
      <c r="TZW2090" s="2206"/>
      <c r="TZX2090" s="2206"/>
      <c r="TZY2090" s="2206"/>
      <c r="TZZ2090" s="2206"/>
      <c r="UAA2090" s="2206"/>
      <c r="UAB2090" s="2206"/>
      <c r="UAC2090" s="2206"/>
      <c r="UAD2090" s="2206"/>
      <c r="UAE2090" s="2206"/>
      <c r="UAF2090" s="2206"/>
      <c r="UAG2090" s="2206"/>
      <c r="UAH2090" s="2206"/>
      <c r="UAI2090" s="2206"/>
      <c r="UAJ2090" s="2206"/>
      <c r="UAK2090" s="2206"/>
      <c r="UAL2090" s="2206"/>
      <c r="UAM2090" s="2206"/>
      <c r="UAN2090" s="2206"/>
      <c r="UAO2090" s="2206"/>
      <c r="UAP2090" s="2206"/>
      <c r="UAQ2090" s="2206"/>
      <c r="UAR2090" s="2206"/>
      <c r="UAS2090" s="2206"/>
      <c r="UAT2090" s="2206"/>
      <c r="UAU2090" s="2206"/>
      <c r="UAV2090" s="2206"/>
      <c r="UAW2090" s="2206"/>
      <c r="UAX2090" s="2206"/>
      <c r="UAY2090" s="2206"/>
      <c r="UAZ2090" s="2206"/>
      <c r="UBA2090" s="2206"/>
      <c r="UBB2090" s="2206"/>
      <c r="UBC2090" s="2206"/>
      <c r="UBD2090" s="2206"/>
      <c r="UBE2090" s="2206"/>
      <c r="UBF2090" s="2206"/>
      <c r="UBG2090" s="2206"/>
      <c r="UBH2090" s="2206"/>
      <c r="UBI2090" s="2206"/>
      <c r="UBJ2090" s="2206"/>
      <c r="UBK2090" s="2206"/>
      <c r="UBL2090" s="2206"/>
      <c r="UBM2090" s="2206"/>
      <c r="UBN2090" s="2206"/>
      <c r="UBO2090" s="2206"/>
      <c r="UBP2090" s="2206"/>
      <c r="UBQ2090" s="2206"/>
      <c r="UBR2090" s="2206"/>
      <c r="UBS2090" s="2206"/>
      <c r="UBT2090" s="2206"/>
      <c r="UBU2090" s="2206"/>
      <c r="UBV2090" s="2206"/>
      <c r="UBW2090" s="2206"/>
      <c r="UBX2090" s="2206"/>
      <c r="UBY2090" s="2206"/>
      <c r="UBZ2090" s="2206"/>
      <c r="UCA2090" s="2206"/>
      <c r="UCB2090" s="2206"/>
      <c r="UCC2090" s="2206"/>
      <c r="UCD2090" s="2206"/>
      <c r="UCE2090" s="2206"/>
      <c r="UCF2090" s="2206"/>
      <c r="UCG2090" s="2206"/>
      <c r="UCH2090" s="2206"/>
      <c r="UCI2090" s="2206"/>
      <c r="UCJ2090" s="2206"/>
      <c r="UCK2090" s="2206"/>
      <c r="UCL2090" s="2206"/>
      <c r="UCM2090" s="2206"/>
      <c r="UCN2090" s="2206"/>
      <c r="UCO2090" s="2206"/>
      <c r="UCP2090" s="2206"/>
      <c r="UCQ2090" s="2206"/>
      <c r="UCR2090" s="2206"/>
      <c r="UCS2090" s="2206"/>
      <c r="UCT2090" s="2206"/>
      <c r="UCU2090" s="2206"/>
      <c r="UCV2090" s="2206"/>
      <c r="UCW2090" s="2206"/>
      <c r="UCX2090" s="2206"/>
      <c r="UCY2090" s="2206"/>
      <c r="UCZ2090" s="2206"/>
      <c r="UDA2090" s="2206"/>
      <c r="UDB2090" s="2206"/>
      <c r="UDC2090" s="2206"/>
      <c r="UDD2090" s="2206"/>
      <c r="UDE2090" s="2206"/>
      <c r="UDF2090" s="2206"/>
      <c r="UDG2090" s="2206"/>
      <c r="UDH2090" s="2206"/>
      <c r="UDI2090" s="2206"/>
      <c r="UDJ2090" s="2206"/>
      <c r="UDK2090" s="2206"/>
      <c r="UDL2090" s="2206"/>
      <c r="UDM2090" s="2206"/>
      <c r="UDN2090" s="2206"/>
      <c r="UDO2090" s="2206"/>
      <c r="UDP2090" s="2206"/>
      <c r="UDQ2090" s="2206"/>
      <c r="UDR2090" s="2206"/>
      <c r="UDS2090" s="2206"/>
      <c r="UDT2090" s="2206"/>
      <c r="UDU2090" s="2206"/>
      <c r="UDV2090" s="2206"/>
      <c r="UDW2090" s="2206"/>
      <c r="UDX2090" s="2206"/>
      <c r="UDY2090" s="2206"/>
      <c r="UDZ2090" s="2206"/>
      <c r="UEA2090" s="2206"/>
      <c r="UEB2090" s="2206"/>
      <c r="UEC2090" s="2206"/>
      <c r="UED2090" s="2206"/>
      <c r="UEE2090" s="2206"/>
      <c r="UEF2090" s="2206"/>
      <c r="UEG2090" s="2206"/>
      <c r="UEH2090" s="2206"/>
      <c r="UEI2090" s="2206"/>
      <c r="UEJ2090" s="2206"/>
      <c r="UEK2090" s="2206"/>
      <c r="UEL2090" s="2206"/>
      <c r="UEM2090" s="2206"/>
      <c r="UEN2090" s="2206"/>
      <c r="UEO2090" s="2206"/>
      <c r="UEP2090" s="2206"/>
      <c r="UEQ2090" s="2206"/>
      <c r="UER2090" s="2206"/>
      <c r="UES2090" s="2206"/>
      <c r="UET2090" s="2206"/>
      <c r="UEU2090" s="2206"/>
      <c r="UEV2090" s="2206"/>
      <c r="UEW2090" s="2206"/>
      <c r="UEX2090" s="2206"/>
      <c r="UEY2090" s="2206"/>
      <c r="UEZ2090" s="2206"/>
      <c r="UFA2090" s="2206"/>
      <c r="UFB2090" s="2206"/>
      <c r="UFC2090" s="2206"/>
      <c r="UFD2090" s="2206"/>
      <c r="UFE2090" s="2206"/>
      <c r="UFF2090" s="2206"/>
      <c r="UFG2090" s="2206"/>
      <c r="UFH2090" s="2206"/>
      <c r="UFI2090" s="2206"/>
      <c r="UFJ2090" s="2206"/>
      <c r="UFK2090" s="2206"/>
      <c r="UFL2090" s="2206"/>
      <c r="UFM2090" s="2206"/>
      <c r="UFN2090" s="2206"/>
      <c r="UFO2090" s="2206"/>
      <c r="UFP2090" s="2206"/>
      <c r="UFQ2090" s="2206"/>
      <c r="UFR2090" s="2206"/>
      <c r="UFS2090" s="2206"/>
      <c r="UFT2090" s="2206"/>
      <c r="UFU2090" s="2206"/>
      <c r="UFV2090" s="2206"/>
      <c r="UFW2090" s="2206"/>
      <c r="UFX2090" s="2206"/>
      <c r="UFY2090" s="2206"/>
      <c r="UFZ2090" s="2206"/>
      <c r="UGA2090" s="2206"/>
      <c r="UGB2090" s="2206"/>
      <c r="UGC2090" s="2206"/>
      <c r="UGD2090" s="2206"/>
      <c r="UGE2090" s="2206"/>
      <c r="UGF2090" s="2206"/>
      <c r="UGG2090" s="2206"/>
      <c r="UGH2090" s="2206"/>
      <c r="UGI2090" s="2206"/>
      <c r="UGJ2090" s="2206"/>
      <c r="UGK2090" s="2206"/>
      <c r="UGL2090" s="2206"/>
      <c r="UGM2090" s="2206"/>
      <c r="UGN2090" s="2206"/>
      <c r="UGO2090" s="2206"/>
      <c r="UGP2090" s="2206"/>
      <c r="UGQ2090" s="2206"/>
      <c r="UGR2090" s="2206"/>
      <c r="UGS2090" s="2206"/>
      <c r="UGT2090" s="2206"/>
      <c r="UGU2090" s="2206"/>
      <c r="UGV2090" s="2206"/>
      <c r="UGW2090" s="2206"/>
      <c r="UGX2090" s="2206"/>
      <c r="UGY2090" s="2206"/>
      <c r="UGZ2090" s="2206"/>
      <c r="UHA2090" s="2206"/>
      <c r="UHB2090" s="2206"/>
      <c r="UHC2090" s="2206"/>
      <c r="UHD2090" s="2206"/>
      <c r="UHE2090" s="2206"/>
      <c r="UHF2090" s="2206"/>
      <c r="UHG2090" s="2206"/>
      <c r="UHH2090" s="2206"/>
      <c r="UHI2090" s="2206"/>
      <c r="UHJ2090" s="2206"/>
      <c r="UHK2090" s="2206"/>
      <c r="UHL2090" s="2206"/>
      <c r="UHM2090" s="2206"/>
      <c r="UHN2090" s="2206"/>
      <c r="UHO2090" s="2206"/>
      <c r="UHP2090" s="2206"/>
      <c r="UHQ2090" s="2206"/>
      <c r="UHR2090" s="2206"/>
      <c r="UHS2090" s="2206"/>
      <c r="UHT2090" s="2206"/>
      <c r="UHU2090" s="2206"/>
      <c r="UHV2090" s="2206"/>
      <c r="UHW2090" s="2206"/>
      <c r="UHX2090" s="2206"/>
      <c r="UHY2090" s="2206"/>
      <c r="UHZ2090" s="2206"/>
      <c r="UIA2090" s="2206"/>
      <c r="UIB2090" s="2206"/>
      <c r="UIC2090" s="2206"/>
      <c r="UID2090" s="2206"/>
      <c r="UIE2090" s="2206"/>
      <c r="UIF2090" s="2206"/>
      <c r="UIG2090" s="2206"/>
      <c r="UIH2090" s="2206"/>
      <c r="UII2090" s="2206"/>
      <c r="UIJ2090" s="2206"/>
      <c r="UIK2090" s="2206"/>
      <c r="UIL2090" s="2206"/>
      <c r="UIM2090" s="2206"/>
      <c r="UIN2090" s="2206"/>
      <c r="UIO2090" s="2206"/>
      <c r="UIP2090" s="2206"/>
      <c r="UIQ2090" s="2206"/>
      <c r="UIR2090" s="2206"/>
      <c r="UIS2090" s="2206"/>
      <c r="UIT2090" s="2206"/>
      <c r="UIU2090" s="2206"/>
      <c r="UIV2090" s="2206"/>
      <c r="UIW2090" s="2206"/>
      <c r="UIX2090" s="2206"/>
      <c r="UIY2090" s="2206"/>
      <c r="UIZ2090" s="2206"/>
      <c r="UJA2090" s="2206"/>
      <c r="UJB2090" s="2206"/>
      <c r="UJC2090" s="2206"/>
      <c r="UJD2090" s="2206"/>
      <c r="UJE2090" s="2206"/>
      <c r="UJF2090" s="2206"/>
      <c r="UJG2090" s="2206"/>
      <c r="UJH2090" s="2206"/>
      <c r="UJI2090" s="2206"/>
      <c r="UJJ2090" s="2206"/>
      <c r="UJK2090" s="2206"/>
      <c r="UJL2090" s="2206"/>
      <c r="UJM2090" s="2206"/>
      <c r="UJN2090" s="2206"/>
      <c r="UJO2090" s="2206"/>
      <c r="UJP2090" s="2206"/>
      <c r="UJQ2090" s="2206"/>
      <c r="UJR2090" s="2206"/>
      <c r="UJS2090" s="2206"/>
      <c r="UJT2090" s="2206"/>
      <c r="UJU2090" s="2206"/>
      <c r="UJV2090" s="2206"/>
      <c r="UJW2090" s="2206"/>
      <c r="UJX2090" s="2206"/>
      <c r="UJY2090" s="2206"/>
      <c r="UJZ2090" s="2206"/>
      <c r="UKA2090" s="2206"/>
      <c r="UKB2090" s="2206"/>
      <c r="UKC2090" s="2206"/>
      <c r="UKD2090" s="2206"/>
      <c r="UKE2090" s="2206"/>
      <c r="UKF2090" s="2206"/>
      <c r="UKG2090" s="2206"/>
      <c r="UKH2090" s="2206"/>
      <c r="UKI2090" s="2206"/>
      <c r="UKJ2090" s="2206"/>
      <c r="UKK2090" s="2206"/>
      <c r="UKL2090" s="2206"/>
      <c r="UKM2090" s="2206"/>
      <c r="UKN2090" s="2206"/>
      <c r="UKO2090" s="2206"/>
      <c r="UKP2090" s="2206"/>
      <c r="UKQ2090" s="2206"/>
      <c r="UKR2090" s="2206"/>
      <c r="UKS2090" s="2206"/>
      <c r="UKT2090" s="2206"/>
      <c r="UKU2090" s="2206"/>
      <c r="UKV2090" s="2206"/>
      <c r="UKW2090" s="2206"/>
      <c r="UKX2090" s="2206"/>
      <c r="UKY2090" s="2206"/>
      <c r="UKZ2090" s="2206"/>
      <c r="ULA2090" s="2206"/>
      <c r="ULB2090" s="2206"/>
      <c r="ULC2090" s="2206"/>
      <c r="ULD2090" s="2206"/>
      <c r="ULE2090" s="2206"/>
      <c r="ULF2090" s="2206"/>
      <c r="ULG2090" s="2206"/>
      <c r="ULH2090" s="2206"/>
      <c r="ULI2090" s="2206"/>
      <c r="ULJ2090" s="2206"/>
      <c r="ULK2090" s="2206"/>
      <c r="ULL2090" s="2206"/>
      <c r="ULM2090" s="2206"/>
      <c r="ULN2090" s="2206"/>
      <c r="ULO2090" s="2206"/>
      <c r="ULP2090" s="2206"/>
      <c r="ULQ2090" s="2206"/>
      <c r="ULR2090" s="2206"/>
      <c r="ULS2090" s="2206"/>
      <c r="ULT2090" s="2206"/>
      <c r="ULU2090" s="2206"/>
      <c r="ULV2090" s="2206"/>
      <c r="ULW2090" s="2206"/>
      <c r="ULX2090" s="2206"/>
      <c r="ULY2090" s="2206"/>
      <c r="ULZ2090" s="2206"/>
      <c r="UMA2090" s="2206"/>
      <c r="UMB2090" s="2206"/>
      <c r="UMC2090" s="2206"/>
      <c r="UMD2090" s="2206"/>
      <c r="UME2090" s="2206"/>
      <c r="UMF2090" s="2206"/>
      <c r="UMG2090" s="2206"/>
      <c r="UMH2090" s="2206"/>
      <c r="UMI2090" s="2206"/>
      <c r="UMJ2090" s="2206"/>
      <c r="UMK2090" s="2206"/>
      <c r="UML2090" s="2206"/>
      <c r="UMM2090" s="2206"/>
      <c r="UMN2090" s="2206"/>
      <c r="UMO2090" s="2206"/>
      <c r="UMP2090" s="2206"/>
      <c r="UMQ2090" s="2206"/>
      <c r="UMR2090" s="2206"/>
      <c r="UMS2090" s="2206"/>
      <c r="UMT2090" s="2206"/>
      <c r="UMU2090" s="2206"/>
      <c r="UMV2090" s="2206"/>
      <c r="UMW2090" s="2206"/>
      <c r="UMX2090" s="2206"/>
      <c r="UMY2090" s="2206"/>
      <c r="UMZ2090" s="2206"/>
      <c r="UNA2090" s="2206"/>
      <c r="UNB2090" s="2206"/>
      <c r="UNC2090" s="2206"/>
      <c r="UND2090" s="2206"/>
      <c r="UNE2090" s="2206"/>
      <c r="UNF2090" s="2206"/>
      <c r="UNG2090" s="2206"/>
      <c r="UNH2090" s="2206"/>
      <c r="UNI2090" s="2206"/>
      <c r="UNJ2090" s="2206"/>
      <c r="UNK2090" s="2206"/>
      <c r="UNL2090" s="2206"/>
      <c r="UNM2090" s="2206"/>
      <c r="UNN2090" s="2206"/>
      <c r="UNO2090" s="2206"/>
      <c r="UNP2090" s="2206"/>
      <c r="UNQ2090" s="2206"/>
      <c r="UNR2090" s="2206"/>
      <c r="UNS2090" s="2206"/>
      <c r="UNT2090" s="2206"/>
      <c r="UNU2090" s="2206"/>
      <c r="UNV2090" s="2206"/>
      <c r="UNW2090" s="2206"/>
      <c r="UNX2090" s="2206"/>
      <c r="UNY2090" s="2206"/>
      <c r="UNZ2090" s="2206"/>
      <c r="UOA2090" s="2206"/>
      <c r="UOB2090" s="2206"/>
      <c r="UOC2090" s="2206"/>
      <c r="UOD2090" s="2206"/>
      <c r="UOE2090" s="2206"/>
      <c r="UOF2090" s="2206"/>
      <c r="UOG2090" s="2206"/>
      <c r="UOH2090" s="2206"/>
      <c r="UOI2090" s="2206"/>
      <c r="UOJ2090" s="2206"/>
      <c r="UOK2090" s="2206"/>
      <c r="UOL2090" s="2206"/>
      <c r="UOM2090" s="2206"/>
      <c r="UON2090" s="2206"/>
      <c r="UOO2090" s="2206"/>
      <c r="UOP2090" s="2206"/>
      <c r="UOQ2090" s="2206"/>
      <c r="UOR2090" s="2206"/>
      <c r="UOS2090" s="2206"/>
      <c r="UOT2090" s="2206"/>
      <c r="UOU2090" s="2206"/>
      <c r="UOV2090" s="2206"/>
      <c r="UOW2090" s="2206"/>
      <c r="UOX2090" s="2206"/>
      <c r="UOY2090" s="2206"/>
      <c r="UOZ2090" s="2206"/>
      <c r="UPA2090" s="2206"/>
      <c r="UPB2090" s="2206"/>
      <c r="UPC2090" s="2206"/>
      <c r="UPD2090" s="2206"/>
      <c r="UPE2090" s="2206"/>
      <c r="UPF2090" s="2206"/>
      <c r="UPG2090" s="2206"/>
      <c r="UPH2090" s="2206"/>
      <c r="UPI2090" s="2206"/>
      <c r="UPJ2090" s="2206"/>
      <c r="UPK2090" s="2206"/>
      <c r="UPL2090" s="2206"/>
      <c r="UPM2090" s="2206"/>
      <c r="UPN2090" s="2206"/>
      <c r="UPO2090" s="2206"/>
      <c r="UPP2090" s="2206"/>
      <c r="UPQ2090" s="2206"/>
      <c r="UPR2090" s="2206"/>
      <c r="UPS2090" s="2206"/>
      <c r="UPT2090" s="2206"/>
      <c r="UPU2090" s="2206"/>
      <c r="UPV2090" s="2206"/>
      <c r="UPW2090" s="2206"/>
      <c r="UPX2090" s="2206"/>
      <c r="UPY2090" s="2206"/>
      <c r="UPZ2090" s="2206"/>
      <c r="UQA2090" s="2206"/>
      <c r="UQB2090" s="2206"/>
      <c r="UQC2090" s="2206"/>
      <c r="UQD2090" s="2206"/>
      <c r="UQE2090" s="2206"/>
      <c r="UQF2090" s="2206"/>
      <c r="UQG2090" s="2206"/>
      <c r="UQH2090" s="2206"/>
      <c r="UQI2090" s="2206"/>
      <c r="UQJ2090" s="2206"/>
      <c r="UQK2090" s="2206"/>
      <c r="UQL2090" s="2206"/>
      <c r="UQM2090" s="2206"/>
      <c r="UQN2090" s="2206"/>
      <c r="UQO2090" s="2206"/>
      <c r="UQP2090" s="2206"/>
      <c r="UQQ2090" s="2206"/>
      <c r="UQR2090" s="2206"/>
      <c r="UQS2090" s="2206"/>
      <c r="UQT2090" s="2206"/>
      <c r="UQU2090" s="2206"/>
      <c r="UQV2090" s="2206"/>
      <c r="UQW2090" s="2206"/>
      <c r="UQX2090" s="2206"/>
      <c r="UQY2090" s="2206"/>
      <c r="UQZ2090" s="2206"/>
      <c r="URA2090" s="2206"/>
      <c r="URB2090" s="2206"/>
      <c r="URC2090" s="2206"/>
      <c r="URD2090" s="2206"/>
      <c r="URE2090" s="2206"/>
      <c r="URF2090" s="2206"/>
      <c r="URG2090" s="2206"/>
      <c r="URH2090" s="2206"/>
      <c r="URI2090" s="2206"/>
      <c r="URJ2090" s="2206"/>
      <c r="URK2090" s="2206"/>
      <c r="URL2090" s="2206"/>
      <c r="URM2090" s="2206"/>
      <c r="URN2090" s="2206"/>
      <c r="URO2090" s="2206"/>
      <c r="URP2090" s="2206"/>
      <c r="URQ2090" s="2206"/>
      <c r="URR2090" s="2206"/>
      <c r="URS2090" s="2206"/>
      <c r="URT2090" s="2206"/>
      <c r="URU2090" s="2206"/>
      <c r="URV2090" s="2206"/>
      <c r="URW2090" s="2206"/>
      <c r="URX2090" s="2206"/>
      <c r="URY2090" s="2206"/>
      <c r="URZ2090" s="2206"/>
      <c r="USA2090" s="2206"/>
      <c r="USB2090" s="2206"/>
      <c r="USC2090" s="2206"/>
      <c r="USD2090" s="2206"/>
      <c r="USE2090" s="2206"/>
      <c r="USF2090" s="2206"/>
      <c r="USG2090" s="2206"/>
      <c r="USH2090" s="2206"/>
      <c r="USI2090" s="2206"/>
      <c r="USJ2090" s="2206"/>
      <c r="USK2090" s="2206"/>
      <c r="USL2090" s="2206"/>
      <c r="USM2090" s="2206"/>
      <c r="USN2090" s="2206"/>
      <c r="USO2090" s="2206"/>
      <c r="USP2090" s="2206"/>
      <c r="USQ2090" s="2206"/>
      <c r="USR2090" s="2206"/>
      <c r="USS2090" s="2206"/>
      <c r="UST2090" s="2206"/>
      <c r="USU2090" s="2206"/>
      <c r="USV2090" s="2206"/>
      <c r="USW2090" s="2206"/>
      <c r="USX2090" s="2206"/>
      <c r="USY2090" s="2206"/>
      <c r="USZ2090" s="2206"/>
      <c r="UTA2090" s="2206"/>
      <c r="UTB2090" s="2206"/>
      <c r="UTC2090" s="2206"/>
      <c r="UTD2090" s="2206"/>
      <c r="UTE2090" s="2206"/>
      <c r="UTF2090" s="2206"/>
      <c r="UTG2090" s="2206"/>
      <c r="UTH2090" s="2206"/>
      <c r="UTI2090" s="2206"/>
      <c r="UTJ2090" s="2206"/>
      <c r="UTK2090" s="2206"/>
      <c r="UTL2090" s="2206"/>
      <c r="UTM2090" s="2206"/>
      <c r="UTN2090" s="2206"/>
      <c r="UTO2090" s="2206"/>
      <c r="UTP2090" s="2206"/>
      <c r="UTQ2090" s="2206"/>
      <c r="UTR2090" s="2206"/>
      <c r="UTS2090" s="2206"/>
      <c r="UTT2090" s="2206"/>
      <c r="UTU2090" s="2206"/>
      <c r="UTV2090" s="2206"/>
      <c r="UTW2090" s="2206"/>
      <c r="UTX2090" s="2206"/>
      <c r="UTY2090" s="2206"/>
      <c r="UTZ2090" s="2206"/>
      <c r="UUA2090" s="2206"/>
      <c r="UUB2090" s="2206"/>
      <c r="UUC2090" s="2206"/>
      <c r="UUD2090" s="2206"/>
      <c r="UUE2090" s="2206"/>
      <c r="UUF2090" s="2206"/>
      <c r="UUG2090" s="2206"/>
      <c r="UUH2090" s="2206"/>
      <c r="UUI2090" s="2206"/>
      <c r="UUJ2090" s="2206"/>
      <c r="UUK2090" s="2206"/>
      <c r="UUL2090" s="2206"/>
      <c r="UUM2090" s="2206"/>
      <c r="UUN2090" s="2206"/>
      <c r="UUO2090" s="2206"/>
      <c r="UUP2090" s="2206"/>
      <c r="UUQ2090" s="2206"/>
      <c r="UUR2090" s="2206"/>
      <c r="UUS2090" s="2206"/>
      <c r="UUT2090" s="2206"/>
      <c r="UUU2090" s="2206"/>
      <c r="UUV2090" s="2206"/>
      <c r="UUW2090" s="2206"/>
      <c r="UUX2090" s="2206"/>
      <c r="UUY2090" s="2206"/>
      <c r="UUZ2090" s="2206"/>
      <c r="UVA2090" s="2206"/>
      <c r="UVB2090" s="2206"/>
      <c r="UVC2090" s="2206"/>
      <c r="UVD2090" s="2206"/>
      <c r="UVE2090" s="2206"/>
      <c r="UVF2090" s="2206"/>
      <c r="UVG2090" s="2206"/>
      <c r="UVH2090" s="2206"/>
      <c r="UVI2090" s="2206"/>
      <c r="UVJ2090" s="2206"/>
      <c r="UVK2090" s="2206"/>
      <c r="UVL2090" s="2206"/>
      <c r="UVM2090" s="2206"/>
      <c r="UVN2090" s="2206"/>
      <c r="UVO2090" s="2206"/>
      <c r="UVP2090" s="2206"/>
      <c r="UVQ2090" s="2206"/>
      <c r="UVR2090" s="2206"/>
      <c r="UVS2090" s="2206"/>
      <c r="UVT2090" s="2206"/>
      <c r="UVU2090" s="2206"/>
      <c r="UVV2090" s="2206"/>
      <c r="UVW2090" s="2206"/>
      <c r="UVX2090" s="2206"/>
      <c r="UVY2090" s="2206"/>
      <c r="UVZ2090" s="2206"/>
      <c r="UWA2090" s="2206"/>
      <c r="UWB2090" s="2206"/>
      <c r="UWC2090" s="2206"/>
      <c r="UWD2090" s="2206"/>
      <c r="UWE2090" s="2206"/>
      <c r="UWF2090" s="2206"/>
      <c r="UWG2090" s="2206"/>
      <c r="UWH2090" s="2206"/>
      <c r="UWI2090" s="2206"/>
      <c r="UWJ2090" s="2206"/>
      <c r="UWK2090" s="2206"/>
      <c r="UWL2090" s="2206"/>
      <c r="UWM2090" s="2206"/>
      <c r="UWN2090" s="2206"/>
      <c r="UWO2090" s="2206"/>
      <c r="UWP2090" s="2206"/>
      <c r="UWQ2090" s="2206"/>
      <c r="UWR2090" s="2206"/>
      <c r="UWS2090" s="2206"/>
      <c r="UWT2090" s="2206"/>
      <c r="UWU2090" s="2206"/>
      <c r="UWV2090" s="2206"/>
      <c r="UWW2090" s="2206"/>
      <c r="UWX2090" s="2206"/>
      <c r="UWY2090" s="2206"/>
      <c r="UWZ2090" s="2206"/>
      <c r="UXA2090" s="2206"/>
      <c r="UXB2090" s="2206"/>
      <c r="UXC2090" s="2206"/>
      <c r="UXD2090" s="2206"/>
      <c r="UXE2090" s="2206"/>
      <c r="UXF2090" s="2206"/>
      <c r="UXG2090" s="2206"/>
      <c r="UXH2090" s="2206"/>
      <c r="UXI2090" s="2206"/>
      <c r="UXJ2090" s="2206"/>
      <c r="UXK2090" s="2206"/>
      <c r="UXL2090" s="2206"/>
      <c r="UXM2090" s="2206"/>
      <c r="UXN2090" s="2206"/>
      <c r="UXO2090" s="2206"/>
      <c r="UXP2090" s="2206"/>
      <c r="UXQ2090" s="2206"/>
      <c r="UXR2090" s="2206"/>
      <c r="UXS2090" s="2206"/>
      <c r="UXT2090" s="2206"/>
      <c r="UXU2090" s="2206"/>
      <c r="UXV2090" s="2206"/>
      <c r="UXW2090" s="2206"/>
      <c r="UXX2090" s="2206"/>
      <c r="UXY2090" s="2206"/>
      <c r="UXZ2090" s="2206"/>
      <c r="UYA2090" s="2206"/>
      <c r="UYB2090" s="2206"/>
      <c r="UYC2090" s="2206"/>
      <c r="UYD2090" s="2206"/>
      <c r="UYE2090" s="2206"/>
      <c r="UYF2090" s="2206"/>
      <c r="UYG2090" s="2206"/>
      <c r="UYH2090" s="2206"/>
      <c r="UYI2090" s="2206"/>
      <c r="UYJ2090" s="2206"/>
      <c r="UYK2090" s="2206"/>
      <c r="UYL2090" s="2206"/>
      <c r="UYM2090" s="2206"/>
      <c r="UYN2090" s="2206"/>
      <c r="UYO2090" s="2206"/>
      <c r="UYP2090" s="2206"/>
      <c r="UYQ2090" s="2206"/>
      <c r="UYR2090" s="2206"/>
      <c r="UYS2090" s="2206"/>
      <c r="UYT2090" s="2206"/>
      <c r="UYU2090" s="2206"/>
      <c r="UYV2090" s="2206"/>
      <c r="UYW2090" s="2206"/>
      <c r="UYX2090" s="2206"/>
      <c r="UYY2090" s="2206"/>
      <c r="UYZ2090" s="2206"/>
      <c r="UZA2090" s="2206"/>
      <c r="UZB2090" s="2206"/>
      <c r="UZC2090" s="2206"/>
      <c r="UZD2090" s="2206"/>
      <c r="UZE2090" s="2206"/>
      <c r="UZF2090" s="2206"/>
      <c r="UZG2090" s="2206"/>
      <c r="UZH2090" s="2206"/>
      <c r="UZI2090" s="2206"/>
      <c r="UZJ2090" s="2206"/>
      <c r="UZK2090" s="2206"/>
      <c r="UZL2090" s="2206"/>
      <c r="UZM2090" s="2206"/>
      <c r="UZN2090" s="2206"/>
      <c r="UZO2090" s="2206"/>
      <c r="UZP2090" s="2206"/>
      <c r="UZQ2090" s="2206"/>
      <c r="UZR2090" s="2206"/>
      <c r="UZS2090" s="2206"/>
      <c r="UZT2090" s="2206"/>
      <c r="UZU2090" s="2206"/>
      <c r="UZV2090" s="2206"/>
      <c r="UZW2090" s="2206"/>
      <c r="UZX2090" s="2206"/>
      <c r="UZY2090" s="2206"/>
      <c r="UZZ2090" s="2206"/>
      <c r="VAA2090" s="2206"/>
      <c r="VAB2090" s="2206"/>
      <c r="VAC2090" s="2206"/>
      <c r="VAD2090" s="2206"/>
      <c r="VAE2090" s="2206"/>
      <c r="VAF2090" s="2206"/>
      <c r="VAG2090" s="2206"/>
      <c r="VAH2090" s="2206"/>
      <c r="VAI2090" s="2206"/>
      <c r="VAJ2090" s="2206"/>
      <c r="VAK2090" s="2206"/>
      <c r="VAL2090" s="2206"/>
      <c r="VAM2090" s="2206"/>
      <c r="VAN2090" s="2206"/>
      <c r="VAO2090" s="2206"/>
      <c r="VAP2090" s="2206"/>
      <c r="VAQ2090" s="2206"/>
      <c r="VAR2090" s="2206"/>
      <c r="VAS2090" s="2206"/>
      <c r="VAT2090" s="2206"/>
      <c r="VAU2090" s="2206"/>
      <c r="VAV2090" s="2206"/>
      <c r="VAW2090" s="2206"/>
      <c r="VAX2090" s="2206"/>
      <c r="VAY2090" s="2206"/>
      <c r="VAZ2090" s="2206"/>
      <c r="VBA2090" s="2206"/>
      <c r="VBB2090" s="2206"/>
      <c r="VBC2090" s="2206"/>
      <c r="VBD2090" s="2206"/>
      <c r="VBE2090" s="2206"/>
      <c r="VBF2090" s="2206"/>
      <c r="VBG2090" s="2206"/>
      <c r="VBH2090" s="2206"/>
      <c r="VBI2090" s="2206"/>
      <c r="VBJ2090" s="2206"/>
      <c r="VBK2090" s="2206"/>
      <c r="VBL2090" s="2206"/>
      <c r="VBM2090" s="2206"/>
      <c r="VBN2090" s="2206"/>
      <c r="VBO2090" s="2206"/>
      <c r="VBP2090" s="2206"/>
      <c r="VBQ2090" s="2206"/>
      <c r="VBR2090" s="2206"/>
      <c r="VBS2090" s="2206"/>
      <c r="VBT2090" s="2206"/>
      <c r="VBU2090" s="2206"/>
      <c r="VBV2090" s="2206"/>
      <c r="VBW2090" s="2206"/>
      <c r="VBX2090" s="2206"/>
      <c r="VBY2090" s="2206"/>
      <c r="VBZ2090" s="2206"/>
      <c r="VCA2090" s="2206"/>
      <c r="VCB2090" s="2206"/>
      <c r="VCC2090" s="2206"/>
      <c r="VCD2090" s="2206"/>
      <c r="VCE2090" s="2206"/>
      <c r="VCF2090" s="2206"/>
      <c r="VCG2090" s="2206"/>
      <c r="VCH2090" s="2206"/>
      <c r="VCI2090" s="2206"/>
      <c r="VCJ2090" s="2206"/>
      <c r="VCK2090" s="2206"/>
      <c r="VCL2090" s="2206"/>
      <c r="VCM2090" s="2206"/>
      <c r="VCN2090" s="2206"/>
      <c r="VCO2090" s="2206"/>
      <c r="VCP2090" s="2206"/>
      <c r="VCQ2090" s="2206"/>
      <c r="VCR2090" s="2206"/>
      <c r="VCS2090" s="2206"/>
      <c r="VCT2090" s="2206"/>
      <c r="VCU2090" s="2206"/>
      <c r="VCV2090" s="2206"/>
      <c r="VCW2090" s="2206"/>
      <c r="VCX2090" s="2206"/>
      <c r="VCY2090" s="2206"/>
      <c r="VCZ2090" s="2206"/>
      <c r="VDA2090" s="2206"/>
      <c r="VDB2090" s="2206"/>
      <c r="VDC2090" s="2206"/>
      <c r="VDD2090" s="2206"/>
      <c r="VDE2090" s="2206"/>
      <c r="VDF2090" s="2206"/>
      <c r="VDG2090" s="2206"/>
      <c r="VDH2090" s="2206"/>
      <c r="VDI2090" s="2206"/>
      <c r="VDJ2090" s="2206"/>
      <c r="VDK2090" s="2206"/>
      <c r="VDL2090" s="2206"/>
      <c r="VDM2090" s="2206"/>
      <c r="VDN2090" s="2206"/>
      <c r="VDO2090" s="2206"/>
      <c r="VDP2090" s="2206"/>
      <c r="VDQ2090" s="2206"/>
      <c r="VDR2090" s="2206"/>
      <c r="VDS2090" s="2206"/>
      <c r="VDT2090" s="2206"/>
      <c r="VDU2090" s="2206"/>
      <c r="VDV2090" s="2206"/>
      <c r="VDW2090" s="2206"/>
      <c r="VDX2090" s="2206"/>
      <c r="VDY2090" s="2206"/>
      <c r="VDZ2090" s="2206"/>
      <c r="VEA2090" s="2206"/>
      <c r="VEB2090" s="2206"/>
      <c r="VEC2090" s="2206"/>
      <c r="VED2090" s="2206"/>
      <c r="VEE2090" s="2206"/>
      <c r="VEF2090" s="2206"/>
      <c r="VEG2090" s="2206"/>
      <c r="VEH2090" s="2206"/>
      <c r="VEI2090" s="2206"/>
      <c r="VEJ2090" s="2206"/>
      <c r="VEK2090" s="2206"/>
      <c r="VEL2090" s="2206"/>
      <c r="VEM2090" s="2206"/>
      <c r="VEN2090" s="2206"/>
      <c r="VEO2090" s="2206"/>
      <c r="VEP2090" s="2206"/>
      <c r="VEQ2090" s="2206"/>
      <c r="VER2090" s="2206"/>
      <c r="VES2090" s="2206"/>
      <c r="VET2090" s="2206"/>
      <c r="VEU2090" s="2206"/>
      <c r="VEV2090" s="2206"/>
      <c r="VEW2090" s="2206"/>
      <c r="VEX2090" s="2206"/>
      <c r="VEY2090" s="2206"/>
      <c r="VEZ2090" s="2206"/>
      <c r="VFA2090" s="2206"/>
      <c r="VFB2090" s="2206"/>
      <c r="VFC2090" s="2206"/>
      <c r="VFD2090" s="2206"/>
      <c r="VFE2090" s="2206"/>
      <c r="VFF2090" s="2206"/>
      <c r="VFG2090" s="2206"/>
      <c r="VFH2090" s="2206"/>
      <c r="VFI2090" s="2206"/>
      <c r="VFJ2090" s="2206"/>
      <c r="VFK2090" s="2206"/>
      <c r="VFL2090" s="2206"/>
      <c r="VFM2090" s="2206"/>
      <c r="VFN2090" s="2206"/>
      <c r="VFO2090" s="2206"/>
      <c r="VFP2090" s="2206"/>
      <c r="VFQ2090" s="2206"/>
      <c r="VFR2090" s="2206"/>
      <c r="VFS2090" s="2206"/>
      <c r="VFT2090" s="2206"/>
      <c r="VFU2090" s="2206"/>
      <c r="VFV2090" s="2206"/>
      <c r="VFW2090" s="2206"/>
      <c r="VFX2090" s="2206"/>
      <c r="VFY2090" s="2206"/>
      <c r="VFZ2090" s="2206"/>
      <c r="VGA2090" s="2206"/>
      <c r="VGB2090" s="2206"/>
      <c r="VGC2090" s="2206"/>
      <c r="VGD2090" s="2206"/>
      <c r="VGE2090" s="2206"/>
      <c r="VGF2090" s="2206"/>
      <c r="VGG2090" s="2206"/>
      <c r="VGH2090" s="2206"/>
      <c r="VGI2090" s="2206"/>
      <c r="VGJ2090" s="2206"/>
      <c r="VGK2090" s="2206"/>
      <c r="VGL2090" s="2206"/>
      <c r="VGM2090" s="2206"/>
      <c r="VGN2090" s="2206"/>
      <c r="VGO2090" s="2206"/>
      <c r="VGP2090" s="2206"/>
      <c r="VGQ2090" s="2206"/>
      <c r="VGR2090" s="2206"/>
      <c r="VGS2090" s="2206"/>
      <c r="VGT2090" s="2206"/>
      <c r="VGU2090" s="2206"/>
      <c r="VGV2090" s="2206"/>
      <c r="VGW2090" s="2206"/>
      <c r="VGX2090" s="2206"/>
      <c r="VGY2090" s="2206"/>
      <c r="VGZ2090" s="2206"/>
      <c r="VHA2090" s="2206"/>
      <c r="VHB2090" s="2206"/>
      <c r="VHC2090" s="2206"/>
      <c r="VHD2090" s="2206"/>
      <c r="VHE2090" s="2206"/>
      <c r="VHF2090" s="2206"/>
      <c r="VHG2090" s="2206"/>
      <c r="VHH2090" s="2206"/>
      <c r="VHI2090" s="2206"/>
      <c r="VHJ2090" s="2206"/>
      <c r="VHK2090" s="2206"/>
      <c r="VHL2090" s="2206"/>
      <c r="VHM2090" s="2206"/>
      <c r="VHN2090" s="2206"/>
      <c r="VHO2090" s="2206"/>
      <c r="VHP2090" s="2206"/>
      <c r="VHQ2090" s="2206"/>
      <c r="VHR2090" s="2206"/>
      <c r="VHS2090" s="2206"/>
      <c r="VHT2090" s="2206"/>
      <c r="VHU2090" s="2206"/>
      <c r="VHV2090" s="2206"/>
      <c r="VHW2090" s="2206"/>
      <c r="VHX2090" s="2206"/>
      <c r="VHY2090" s="2206"/>
      <c r="VHZ2090" s="2206"/>
      <c r="VIA2090" s="2206"/>
      <c r="VIB2090" s="2206"/>
      <c r="VIC2090" s="2206"/>
      <c r="VID2090" s="2206"/>
      <c r="VIE2090" s="2206"/>
      <c r="VIF2090" s="2206"/>
      <c r="VIG2090" s="2206"/>
      <c r="VIH2090" s="2206"/>
      <c r="VII2090" s="2206"/>
      <c r="VIJ2090" s="2206"/>
      <c r="VIK2090" s="2206"/>
      <c r="VIL2090" s="2206"/>
      <c r="VIM2090" s="2206"/>
      <c r="VIN2090" s="2206"/>
      <c r="VIO2090" s="2206"/>
      <c r="VIP2090" s="2206"/>
      <c r="VIQ2090" s="2206"/>
      <c r="VIR2090" s="2206"/>
      <c r="VIS2090" s="2206"/>
      <c r="VIT2090" s="2206"/>
      <c r="VIU2090" s="2206"/>
      <c r="VIV2090" s="2206"/>
      <c r="VIW2090" s="2206"/>
      <c r="VIX2090" s="2206"/>
      <c r="VIY2090" s="2206"/>
      <c r="VIZ2090" s="2206"/>
      <c r="VJA2090" s="2206"/>
      <c r="VJB2090" s="2206"/>
      <c r="VJC2090" s="2206"/>
      <c r="VJD2090" s="2206"/>
      <c r="VJE2090" s="2206"/>
      <c r="VJF2090" s="2206"/>
      <c r="VJG2090" s="2206"/>
      <c r="VJH2090" s="2206"/>
      <c r="VJI2090" s="2206"/>
      <c r="VJJ2090" s="2206"/>
      <c r="VJK2090" s="2206"/>
      <c r="VJL2090" s="2206"/>
      <c r="VJM2090" s="2206"/>
      <c r="VJN2090" s="2206"/>
      <c r="VJO2090" s="2206"/>
      <c r="VJP2090" s="2206"/>
      <c r="VJQ2090" s="2206"/>
      <c r="VJR2090" s="2206"/>
      <c r="VJS2090" s="2206"/>
      <c r="VJT2090" s="2206"/>
      <c r="VJU2090" s="2206"/>
      <c r="VJV2090" s="2206"/>
      <c r="VJW2090" s="2206"/>
      <c r="VJX2090" s="2206"/>
      <c r="VJY2090" s="2206"/>
      <c r="VJZ2090" s="2206"/>
      <c r="VKA2090" s="2206"/>
      <c r="VKB2090" s="2206"/>
      <c r="VKC2090" s="2206"/>
      <c r="VKD2090" s="2206"/>
      <c r="VKE2090" s="2206"/>
      <c r="VKF2090" s="2206"/>
      <c r="VKG2090" s="2206"/>
      <c r="VKH2090" s="2206"/>
      <c r="VKI2090" s="2206"/>
      <c r="VKJ2090" s="2206"/>
      <c r="VKK2090" s="2206"/>
      <c r="VKL2090" s="2206"/>
      <c r="VKM2090" s="2206"/>
      <c r="VKN2090" s="2206"/>
      <c r="VKO2090" s="2206"/>
      <c r="VKP2090" s="2206"/>
      <c r="VKQ2090" s="2206"/>
      <c r="VKR2090" s="2206"/>
      <c r="VKS2090" s="2206"/>
      <c r="VKT2090" s="2206"/>
      <c r="VKU2090" s="2206"/>
      <c r="VKV2090" s="2206"/>
      <c r="VKW2090" s="2206"/>
      <c r="VKX2090" s="2206"/>
      <c r="VKY2090" s="2206"/>
      <c r="VKZ2090" s="2206"/>
      <c r="VLA2090" s="2206"/>
      <c r="VLB2090" s="2206"/>
      <c r="VLC2090" s="2206"/>
      <c r="VLD2090" s="2206"/>
      <c r="VLE2090" s="2206"/>
      <c r="VLF2090" s="2206"/>
      <c r="VLG2090" s="2206"/>
      <c r="VLH2090" s="2206"/>
      <c r="VLI2090" s="2206"/>
      <c r="VLJ2090" s="2206"/>
      <c r="VLK2090" s="2206"/>
      <c r="VLL2090" s="2206"/>
      <c r="VLM2090" s="2206"/>
      <c r="VLN2090" s="2206"/>
      <c r="VLO2090" s="2206"/>
      <c r="VLP2090" s="2206"/>
      <c r="VLQ2090" s="2206"/>
      <c r="VLR2090" s="2206"/>
      <c r="VLS2090" s="2206"/>
      <c r="VLT2090" s="2206"/>
      <c r="VLU2090" s="2206"/>
      <c r="VLV2090" s="2206"/>
      <c r="VLW2090" s="2206"/>
      <c r="VLX2090" s="2206"/>
      <c r="VLY2090" s="2206"/>
      <c r="VLZ2090" s="2206"/>
      <c r="VMA2090" s="2206"/>
      <c r="VMB2090" s="2206"/>
      <c r="VMC2090" s="2206"/>
      <c r="VMD2090" s="2206"/>
      <c r="VME2090" s="2206"/>
      <c r="VMF2090" s="2206"/>
      <c r="VMG2090" s="2206"/>
      <c r="VMH2090" s="2206"/>
      <c r="VMI2090" s="2206"/>
      <c r="VMJ2090" s="2206"/>
      <c r="VMK2090" s="2206"/>
      <c r="VML2090" s="2206"/>
      <c r="VMM2090" s="2206"/>
      <c r="VMN2090" s="2206"/>
      <c r="VMO2090" s="2206"/>
      <c r="VMP2090" s="2206"/>
      <c r="VMQ2090" s="2206"/>
      <c r="VMR2090" s="2206"/>
      <c r="VMS2090" s="2206"/>
      <c r="VMT2090" s="2206"/>
      <c r="VMU2090" s="2206"/>
      <c r="VMV2090" s="2206"/>
      <c r="VMW2090" s="2206"/>
      <c r="VMX2090" s="2206"/>
      <c r="VMY2090" s="2206"/>
      <c r="VMZ2090" s="2206"/>
      <c r="VNA2090" s="2206"/>
      <c r="VNB2090" s="2206"/>
      <c r="VNC2090" s="2206"/>
      <c r="VND2090" s="2206"/>
      <c r="VNE2090" s="2206"/>
      <c r="VNF2090" s="2206"/>
      <c r="VNG2090" s="2206"/>
      <c r="VNH2090" s="2206"/>
      <c r="VNI2090" s="2206"/>
      <c r="VNJ2090" s="2206"/>
      <c r="VNK2090" s="2206"/>
      <c r="VNL2090" s="2206"/>
      <c r="VNM2090" s="2206"/>
      <c r="VNN2090" s="2206"/>
      <c r="VNO2090" s="2206"/>
      <c r="VNP2090" s="2206"/>
      <c r="VNQ2090" s="2206"/>
      <c r="VNR2090" s="2206"/>
      <c r="VNS2090" s="2206"/>
      <c r="VNT2090" s="2206"/>
      <c r="VNU2090" s="2206"/>
      <c r="VNV2090" s="2206"/>
      <c r="VNW2090" s="2206"/>
      <c r="VNX2090" s="2206"/>
      <c r="VNY2090" s="2206"/>
      <c r="VNZ2090" s="2206"/>
      <c r="VOA2090" s="2206"/>
      <c r="VOB2090" s="2206"/>
      <c r="VOC2090" s="2206"/>
      <c r="VOD2090" s="2206"/>
      <c r="VOE2090" s="2206"/>
      <c r="VOF2090" s="2206"/>
      <c r="VOG2090" s="2206"/>
      <c r="VOH2090" s="2206"/>
      <c r="VOI2090" s="2206"/>
      <c r="VOJ2090" s="2206"/>
      <c r="VOK2090" s="2206"/>
      <c r="VOL2090" s="2206"/>
      <c r="VOM2090" s="2206"/>
      <c r="VON2090" s="2206"/>
      <c r="VOO2090" s="2206"/>
      <c r="VOP2090" s="2206"/>
      <c r="VOQ2090" s="2206"/>
      <c r="VOR2090" s="2206"/>
      <c r="VOS2090" s="2206"/>
      <c r="VOT2090" s="2206"/>
      <c r="VOU2090" s="2206"/>
      <c r="VOV2090" s="2206"/>
      <c r="VOW2090" s="2206"/>
      <c r="VOX2090" s="2206"/>
      <c r="VOY2090" s="2206"/>
      <c r="VOZ2090" s="2206"/>
      <c r="VPA2090" s="2206"/>
      <c r="VPB2090" s="2206"/>
      <c r="VPC2090" s="2206"/>
      <c r="VPD2090" s="2206"/>
      <c r="VPE2090" s="2206"/>
      <c r="VPF2090" s="2206"/>
      <c r="VPG2090" s="2206"/>
      <c r="VPH2090" s="2206"/>
      <c r="VPI2090" s="2206"/>
      <c r="VPJ2090" s="2206"/>
      <c r="VPK2090" s="2206"/>
      <c r="VPL2090" s="2206"/>
      <c r="VPM2090" s="2206"/>
      <c r="VPN2090" s="2206"/>
      <c r="VPO2090" s="2206"/>
      <c r="VPP2090" s="2206"/>
      <c r="VPQ2090" s="2206"/>
      <c r="VPR2090" s="2206"/>
      <c r="VPS2090" s="2206"/>
      <c r="VPT2090" s="2206"/>
      <c r="VPU2090" s="2206"/>
      <c r="VPV2090" s="2206"/>
      <c r="VPW2090" s="2206"/>
      <c r="VPX2090" s="2206"/>
      <c r="VPY2090" s="2206"/>
      <c r="VPZ2090" s="2206"/>
      <c r="VQA2090" s="2206"/>
      <c r="VQB2090" s="2206"/>
      <c r="VQC2090" s="2206"/>
      <c r="VQD2090" s="2206"/>
      <c r="VQE2090" s="2206"/>
      <c r="VQF2090" s="2206"/>
      <c r="VQG2090" s="2206"/>
      <c r="VQH2090" s="2206"/>
      <c r="VQI2090" s="2206"/>
      <c r="VQJ2090" s="2206"/>
      <c r="VQK2090" s="2206"/>
      <c r="VQL2090" s="2206"/>
      <c r="VQM2090" s="2206"/>
      <c r="VQN2090" s="2206"/>
      <c r="VQO2090" s="2206"/>
      <c r="VQP2090" s="2206"/>
      <c r="VQQ2090" s="2206"/>
      <c r="VQR2090" s="2206"/>
      <c r="VQS2090" s="2206"/>
      <c r="VQT2090" s="2206"/>
      <c r="VQU2090" s="2206"/>
      <c r="VQV2090" s="2206"/>
      <c r="VQW2090" s="2206"/>
      <c r="VQX2090" s="2206"/>
      <c r="VQY2090" s="2206"/>
      <c r="VQZ2090" s="2206"/>
      <c r="VRA2090" s="2206"/>
      <c r="VRB2090" s="2206"/>
      <c r="VRC2090" s="2206"/>
      <c r="VRD2090" s="2206"/>
      <c r="VRE2090" s="2206"/>
      <c r="VRF2090" s="2206"/>
      <c r="VRG2090" s="2206"/>
      <c r="VRH2090" s="2206"/>
      <c r="VRI2090" s="2206"/>
      <c r="VRJ2090" s="2206"/>
      <c r="VRK2090" s="2206"/>
      <c r="VRL2090" s="2206"/>
      <c r="VRM2090" s="2206"/>
      <c r="VRN2090" s="2206"/>
      <c r="VRO2090" s="2206"/>
      <c r="VRP2090" s="2206"/>
      <c r="VRQ2090" s="2206"/>
      <c r="VRR2090" s="2206"/>
      <c r="VRS2090" s="2206"/>
      <c r="VRT2090" s="2206"/>
      <c r="VRU2090" s="2206"/>
      <c r="VRV2090" s="2206"/>
      <c r="VRW2090" s="2206"/>
      <c r="VRX2090" s="2206"/>
      <c r="VRY2090" s="2206"/>
      <c r="VRZ2090" s="2206"/>
      <c r="VSA2090" s="2206"/>
      <c r="VSB2090" s="2206"/>
      <c r="VSC2090" s="2206"/>
      <c r="VSD2090" s="2206"/>
      <c r="VSE2090" s="2206"/>
      <c r="VSF2090" s="2206"/>
      <c r="VSG2090" s="2206"/>
      <c r="VSH2090" s="2206"/>
      <c r="VSI2090" s="2206"/>
      <c r="VSJ2090" s="2206"/>
      <c r="VSK2090" s="2206"/>
      <c r="VSL2090" s="2206"/>
      <c r="VSM2090" s="2206"/>
      <c r="VSN2090" s="2206"/>
      <c r="VSO2090" s="2206"/>
      <c r="VSP2090" s="2206"/>
      <c r="VSQ2090" s="2206"/>
      <c r="VSR2090" s="2206"/>
      <c r="VSS2090" s="2206"/>
      <c r="VST2090" s="2206"/>
      <c r="VSU2090" s="2206"/>
      <c r="VSV2090" s="2206"/>
      <c r="VSW2090" s="2206"/>
      <c r="VSX2090" s="2206"/>
      <c r="VSY2090" s="2206"/>
      <c r="VSZ2090" s="2206"/>
      <c r="VTA2090" s="2206"/>
      <c r="VTB2090" s="2206"/>
      <c r="VTC2090" s="2206"/>
      <c r="VTD2090" s="2206"/>
      <c r="VTE2090" s="2206"/>
      <c r="VTF2090" s="2206"/>
      <c r="VTG2090" s="2206"/>
      <c r="VTH2090" s="2206"/>
      <c r="VTI2090" s="2206"/>
      <c r="VTJ2090" s="2206"/>
      <c r="VTK2090" s="2206"/>
      <c r="VTL2090" s="2206"/>
      <c r="VTM2090" s="2206"/>
      <c r="VTN2090" s="2206"/>
      <c r="VTO2090" s="2206"/>
      <c r="VTP2090" s="2206"/>
      <c r="VTQ2090" s="2206"/>
      <c r="VTR2090" s="2206"/>
      <c r="VTS2090" s="2206"/>
      <c r="VTT2090" s="2206"/>
      <c r="VTU2090" s="2206"/>
      <c r="VTV2090" s="2206"/>
      <c r="VTW2090" s="2206"/>
      <c r="VTX2090" s="2206"/>
      <c r="VTY2090" s="2206"/>
      <c r="VTZ2090" s="2206"/>
      <c r="VUA2090" s="2206"/>
      <c r="VUB2090" s="2206"/>
      <c r="VUC2090" s="2206"/>
      <c r="VUD2090" s="2206"/>
      <c r="VUE2090" s="2206"/>
      <c r="VUF2090" s="2206"/>
      <c r="VUG2090" s="2206"/>
      <c r="VUH2090" s="2206"/>
      <c r="VUI2090" s="2206"/>
      <c r="VUJ2090" s="2206"/>
      <c r="VUK2090" s="2206"/>
      <c r="VUL2090" s="2206"/>
      <c r="VUM2090" s="2206"/>
      <c r="VUN2090" s="2206"/>
      <c r="VUO2090" s="2206"/>
      <c r="VUP2090" s="2206"/>
      <c r="VUQ2090" s="2206"/>
      <c r="VUR2090" s="2206"/>
      <c r="VUS2090" s="2206"/>
      <c r="VUT2090" s="2206"/>
      <c r="VUU2090" s="2206"/>
      <c r="VUV2090" s="2206"/>
      <c r="VUW2090" s="2206"/>
      <c r="VUX2090" s="2206"/>
      <c r="VUY2090" s="2206"/>
      <c r="VUZ2090" s="2206"/>
      <c r="VVA2090" s="2206"/>
      <c r="VVB2090" s="2206"/>
      <c r="VVC2090" s="2206"/>
      <c r="VVD2090" s="2206"/>
      <c r="VVE2090" s="2206"/>
      <c r="VVF2090" s="2206"/>
      <c r="VVG2090" s="2206"/>
      <c r="VVH2090" s="2206"/>
      <c r="VVI2090" s="2206"/>
      <c r="VVJ2090" s="2206"/>
      <c r="VVK2090" s="2206"/>
      <c r="VVL2090" s="2206"/>
      <c r="VVM2090" s="2206"/>
      <c r="VVN2090" s="2206"/>
      <c r="VVO2090" s="2206"/>
      <c r="VVP2090" s="2206"/>
      <c r="VVQ2090" s="2206"/>
      <c r="VVR2090" s="2206"/>
      <c r="VVS2090" s="2206"/>
      <c r="VVT2090" s="2206"/>
      <c r="VVU2090" s="2206"/>
      <c r="VVV2090" s="2206"/>
      <c r="VVW2090" s="2206"/>
      <c r="VVX2090" s="2206"/>
      <c r="VVY2090" s="2206"/>
      <c r="VVZ2090" s="2206"/>
      <c r="VWA2090" s="2206"/>
      <c r="VWB2090" s="2206"/>
      <c r="VWC2090" s="2206"/>
      <c r="VWD2090" s="2206"/>
      <c r="VWE2090" s="2206"/>
      <c r="VWF2090" s="2206"/>
      <c r="VWG2090" s="2206"/>
      <c r="VWH2090" s="2206"/>
      <c r="VWI2090" s="2206"/>
      <c r="VWJ2090" s="2206"/>
      <c r="VWK2090" s="2206"/>
      <c r="VWL2090" s="2206"/>
      <c r="VWM2090" s="2206"/>
      <c r="VWN2090" s="2206"/>
      <c r="VWO2090" s="2206"/>
      <c r="VWP2090" s="2206"/>
      <c r="VWQ2090" s="2206"/>
      <c r="VWR2090" s="2206"/>
      <c r="VWS2090" s="2206"/>
      <c r="VWT2090" s="2206"/>
      <c r="VWU2090" s="2206"/>
      <c r="VWV2090" s="2206"/>
      <c r="VWW2090" s="2206"/>
      <c r="VWX2090" s="2206"/>
      <c r="VWY2090" s="2206"/>
      <c r="VWZ2090" s="2206"/>
      <c r="VXA2090" s="2206"/>
      <c r="VXB2090" s="2206"/>
      <c r="VXC2090" s="2206"/>
      <c r="VXD2090" s="2206"/>
      <c r="VXE2090" s="2206"/>
      <c r="VXF2090" s="2206"/>
      <c r="VXG2090" s="2206"/>
      <c r="VXH2090" s="2206"/>
      <c r="VXI2090" s="2206"/>
      <c r="VXJ2090" s="2206"/>
      <c r="VXK2090" s="2206"/>
      <c r="VXL2090" s="2206"/>
      <c r="VXM2090" s="2206"/>
      <c r="VXN2090" s="2206"/>
      <c r="VXO2090" s="2206"/>
      <c r="VXP2090" s="2206"/>
      <c r="VXQ2090" s="2206"/>
      <c r="VXR2090" s="2206"/>
      <c r="VXS2090" s="2206"/>
      <c r="VXT2090" s="2206"/>
      <c r="VXU2090" s="2206"/>
      <c r="VXV2090" s="2206"/>
      <c r="VXW2090" s="2206"/>
      <c r="VXX2090" s="2206"/>
      <c r="VXY2090" s="2206"/>
      <c r="VXZ2090" s="2206"/>
      <c r="VYA2090" s="2206"/>
      <c r="VYB2090" s="2206"/>
      <c r="VYC2090" s="2206"/>
      <c r="VYD2090" s="2206"/>
      <c r="VYE2090" s="2206"/>
      <c r="VYF2090" s="2206"/>
      <c r="VYG2090" s="2206"/>
      <c r="VYH2090" s="2206"/>
      <c r="VYI2090" s="2206"/>
      <c r="VYJ2090" s="2206"/>
      <c r="VYK2090" s="2206"/>
      <c r="VYL2090" s="2206"/>
      <c r="VYM2090" s="2206"/>
      <c r="VYN2090" s="2206"/>
      <c r="VYO2090" s="2206"/>
      <c r="VYP2090" s="2206"/>
      <c r="VYQ2090" s="2206"/>
      <c r="VYR2090" s="2206"/>
      <c r="VYS2090" s="2206"/>
      <c r="VYT2090" s="2206"/>
      <c r="VYU2090" s="2206"/>
      <c r="VYV2090" s="2206"/>
      <c r="VYW2090" s="2206"/>
      <c r="VYX2090" s="2206"/>
      <c r="VYY2090" s="2206"/>
      <c r="VYZ2090" s="2206"/>
      <c r="VZA2090" s="2206"/>
      <c r="VZB2090" s="2206"/>
      <c r="VZC2090" s="2206"/>
      <c r="VZD2090" s="2206"/>
      <c r="VZE2090" s="2206"/>
      <c r="VZF2090" s="2206"/>
      <c r="VZG2090" s="2206"/>
      <c r="VZH2090" s="2206"/>
      <c r="VZI2090" s="2206"/>
      <c r="VZJ2090" s="2206"/>
      <c r="VZK2090" s="2206"/>
      <c r="VZL2090" s="2206"/>
      <c r="VZM2090" s="2206"/>
      <c r="VZN2090" s="2206"/>
      <c r="VZO2090" s="2206"/>
      <c r="VZP2090" s="2206"/>
      <c r="VZQ2090" s="2206"/>
      <c r="VZR2090" s="2206"/>
      <c r="VZS2090" s="2206"/>
      <c r="VZT2090" s="2206"/>
      <c r="VZU2090" s="2206"/>
      <c r="VZV2090" s="2206"/>
      <c r="VZW2090" s="2206"/>
      <c r="VZX2090" s="2206"/>
      <c r="VZY2090" s="2206"/>
      <c r="VZZ2090" s="2206"/>
      <c r="WAA2090" s="2206"/>
      <c r="WAB2090" s="2206"/>
      <c r="WAC2090" s="2206"/>
      <c r="WAD2090" s="2206"/>
      <c r="WAE2090" s="2206"/>
      <c r="WAF2090" s="2206"/>
      <c r="WAG2090" s="2206"/>
      <c r="WAH2090" s="2206"/>
      <c r="WAI2090" s="2206"/>
      <c r="WAJ2090" s="2206"/>
      <c r="WAK2090" s="2206"/>
      <c r="WAL2090" s="2206"/>
      <c r="WAM2090" s="2206"/>
      <c r="WAN2090" s="2206"/>
      <c r="WAO2090" s="2206"/>
      <c r="WAP2090" s="2206"/>
      <c r="WAQ2090" s="2206"/>
      <c r="WAR2090" s="2206"/>
      <c r="WAS2090" s="2206"/>
      <c r="WAT2090" s="2206"/>
      <c r="WAU2090" s="2206"/>
      <c r="WAV2090" s="2206"/>
      <c r="WAW2090" s="2206"/>
      <c r="WAX2090" s="2206"/>
      <c r="WAY2090" s="2206"/>
      <c r="WAZ2090" s="2206"/>
      <c r="WBA2090" s="2206"/>
      <c r="WBB2090" s="2206"/>
      <c r="WBC2090" s="2206"/>
      <c r="WBD2090" s="2206"/>
      <c r="WBE2090" s="2206"/>
      <c r="WBF2090" s="2206"/>
      <c r="WBG2090" s="2206"/>
      <c r="WBH2090" s="2206"/>
      <c r="WBI2090" s="2206"/>
      <c r="WBJ2090" s="2206"/>
      <c r="WBK2090" s="2206"/>
      <c r="WBL2090" s="2206"/>
      <c r="WBM2090" s="2206"/>
      <c r="WBN2090" s="2206"/>
      <c r="WBO2090" s="2206"/>
      <c r="WBP2090" s="2206"/>
      <c r="WBQ2090" s="2206"/>
      <c r="WBR2090" s="2206"/>
      <c r="WBS2090" s="2206"/>
      <c r="WBT2090" s="2206"/>
      <c r="WBU2090" s="2206"/>
      <c r="WBV2090" s="2206"/>
      <c r="WBW2090" s="2206"/>
      <c r="WBX2090" s="2206"/>
      <c r="WBY2090" s="2206"/>
      <c r="WBZ2090" s="2206"/>
      <c r="WCA2090" s="2206"/>
      <c r="WCB2090" s="2206"/>
      <c r="WCC2090" s="2206"/>
      <c r="WCD2090" s="2206"/>
      <c r="WCE2090" s="2206"/>
      <c r="WCF2090" s="2206"/>
      <c r="WCG2090" s="2206"/>
      <c r="WCH2090" s="2206"/>
      <c r="WCI2090" s="2206"/>
      <c r="WCJ2090" s="2206"/>
      <c r="WCK2090" s="2206"/>
      <c r="WCL2090" s="2206"/>
      <c r="WCM2090" s="2206"/>
      <c r="WCN2090" s="2206"/>
      <c r="WCO2090" s="2206"/>
      <c r="WCP2090" s="2206"/>
      <c r="WCQ2090" s="2206"/>
      <c r="WCR2090" s="2206"/>
      <c r="WCS2090" s="2206"/>
      <c r="WCT2090" s="2206"/>
      <c r="WCU2090" s="2206"/>
      <c r="WCV2090" s="2206"/>
      <c r="WCW2090" s="2206"/>
      <c r="WCX2090" s="2206"/>
      <c r="WCY2090" s="2206"/>
      <c r="WCZ2090" s="2206"/>
      <c r="WDA2090" s="2206"/>
      <c r="WDB2090" s="2206"/>
      <c r="WDC2090" s="2206"/>
      <c r="WDD2090" s="2206"/>
      <c r="WDE2090" s="2206"/>
      <c r="WDF2090" s="2206"/>
      <c r="WDG2090" s="2206"/>
      <c r="WDH2090" s="2206"/>
      <c r="WDI2090" s="2206"/>
      <c r="WDJ2090" s="2206"/>
      <c r="WDK2090" s="2206"/>
      <c r="WDL2090" s="2206"/>
      <c r="WDM2090" s="2206"/>
      <c r="WDN2090" s="2206"/>
      <c r="WDO2090" s="2206"/>
      <c r="WDP2090" s="2206"/>
      <c r="WDQ2090" s="2206"/>
      <c r="WDR2090" s="2206"/>
      <c r="WDS2090" s="2206"/>
      <c r="WDT2090" s="2206"/>
      <c r="WDU2090" s="2206"/>
      <c r="WDV2090" s="2206"/>
      <c r="WDW2090" s="2206"/>
      <c r="WDX2090" s="2206"/>
      <c r="WDY2090" s="2206"/>
      <c r="WDZ2090" s="2206"/>
      <c r="WEA2090" s="2206"/>
      <c r="WEB2090" s="2206"/>
      <c r="WEC2090" s="2206"/>
      <c r="WED2090" s="2206"/>
      <c r="WEE2090" s="2206"/>
      <c r="WEF2090" s="2206"/>
      <c r="WEG2090" s="2206"/>
      <c r="WEH2090" s="2206"/>
      <c r="WEI2090" s="2206"/>
      <c r="WEJ2090" s="2206"/>
      <c r="WEK2090" s="2206"/>
      <c r="WEL2090" s="2206"/>
      <c r="WEM2090" s="2206"/>
      <c r="WEN2090" s="2206"/>
      <c r="WEO2090" s="2206"/>
      <c r="WEP2090" s="2206"/>
      <c r="WEQ2090" s="2206"/>
      <c r="WER2090" s="2206"/>
      <c r="WES2090" s="2206"/>
      <c r="WET2090" s="2206"/>
      <c r="WEU2090" s="2206"/>
      <c r="WEV2090" s="2206"/>
      <c r="WEW2090" s="2206"/>
      <c r="WEX2090" s="2206"/>
      <c r="WEY2090" s="2206"/>
      <c r="WEZ2090" s="2206"/>
      <c r="WFA2090" s="2206"/>
      <c r="WFB2090" s="2206"/>
      <c r="WFC2090" s="2206"/>
      <c r="WFD2090" s="2206"/>
      <c r="WFE2090" s="2206"/>
      <c r="WFF2090" s="2206"/>
      <c r="WFG2090" s="2206"/>
      <c r="WFH2090" s="2206"/>
      <c r="WFI2090" s="2206"/>
      <c r="WFJ2090" s="2206"/>
      <c r="WFK2090" s="2206"/>
      <c r="WFL2090" s="2206"/>
      <c r="WFM2090" s="2206"/>
      <c r="WFN2090" s="2206"/>
      <c r="WFO2090" s="2206"/>
      <c r="WFP2090" s="2206"/>
      <c r="WFQ2090" s="2206"/>
      <c r="WFR2090" s="2206"/>
      <c r="WFS2090" s="2206"/>
      <c r="WFT2090" s="2206"/>
      <c r="WFU2090" s="2206"/>
      <c r="WFV2090" s="2206"/>
      <c r="WFW2090" s="2206"/>
      <c r="WFX2090" s="2206"/>
      <c r="WFY2090" s="2206"/>
      <c r="WFZ2090" s="2206"/>
      <c r="WGA2090" s="2206"/>
      <c r="WGB2090" s="2206"/>
      <c r="WGC2090" s="2206"/>
      <c r="WGD2090" s="2206"/>
      <c r="WGE2090" s="2206"/>
      <c r="WGF2090" s="2206"/>
      <c r="WGG2090" s="2206"/>
      <c r="WGH2090" s="2206"/>
      <c r="WGI2090" s="2206"/>
      <c r="WGJ2090" s="2206"/>
      <c r="WGK2090" s="2206"/>
      <c r="WGL2090" s="2206"/>
      <c r="WGM2090" s="2206"/>
      <c r="WGN2090" s="2206"/>
      <c r="WGO2090" s="2206"/>
      <c r="WGP2090" s="2206"/>
      <c r="WGQ2090" s="2206"/>
      <c r="WGR2090" s="2206"/>
      <c r="WGS2090" s="2206"/>
      <c r="WGT2090" s="2206"/>
      <c r="WGU2090" s="2206"/>
      <c r="WGV2090" s="2206"/>
      <c r="WGW2090" s="2206"/>
      <c r="WGX2090" s="2206"/>
      <c r="WGY2090" s="2206"/>
      <c r="WGZ2090" s="2206"/>
      <c r="WHA2090" s="2206"/>
      <c r="WHB2090" s="2206"/>
      <c r="WHC2090" s="2206"/>
      <c r="WHD2090" s="2206"/>
      <c r="WHE2090" s="2206"/>
      <c r="WHF2090" s="2206"/>
      <c r="WHG2090" s="2206"/>
      <c r="WHH2090" s="2206"/>
      <c r="WHI2090" s="2206"/>
      <c r="WHJ2090" s="2206"/>
      <c r="WHK2090" s="2206"/>
      <c r="WHL2090" s="2206"/>
      <c r="WHM2090" s="2206"/>
      <c r="WHN2090" s="2206"/>
      <c r="WHO2090" s="2206"/>
      <c r="WHP2090" s="2206"/>
      <c r="WHQ2090" s="2206"/>
      <c r="WHR2090" s="2206"/>
      <c r="WHS2090" s="2206"/>
      <c r="WHT2090" s="2206"/>
      <c r="WHU2090" s="2206"/>
      <c r="WHV2090" s="2206"/>
      <c r="WHW2090" s="2206"/>
      <c r="WHX2090" s="2206"/>
      <c r="WHY2090" s="2206"/>
      <c r="WHZ2090" s="2206"/>
      <c r="WIA2090" s="2206"/>
      <c r="WIB2090" s="2206"/>
      <c r="WIC2090" s="2206"/>
      <c r="WID2090" s="2206"/>
      <c r="WIE2090" s="2206"/>
      <c r="WIF2090" s="2206"/>
      <c r="WIG2090" s="2206"/>
      <c r="WIH2090" s="2206"/>
      <c r="WII2090" s="2206"/>
      <c r="WIJ2090" s="2206"/>
      <c r="WIK2090" s="2206"/>
      <c r="WIL2090" s="2206"/>
      <c r="WIM2090" s="2206"/>
      <c r="WIN2090" s="2206"/>
      <c r="WIO2090" s="2206"/>
      <c r="WIP2090" s="2206"/>
      <c r="WIQ2090" s="2206"/>
      <c r="WIR2090" s="2206"/>
      <c r="WIS2090" s="2206"/>
      <c r="WIT2090" s="2206"/>
      <c r="WIU2090" s="2206"/>
      <c r="WIV2090" s="2206"/>
      <c r="WIW2090" s="2206"/>
      <c r="WIX2090" s="2206"/>
      <c r="WIY2090" s="2206"/>
      <c r="WIZ2090" s="2206"/>
      <c r="WJA2090" s="2206"/>
      <c r="WJB2090" s="2206"/>
      <c r="WJC2090" s="2206"/>
      <c r="WJD2090" s="2206"/>
      <c r="WJE2090" s="2206"/>
      <c r="WJF2090" s="2206"/>
      <c r="WJG2090" s="2206"/>
      <c r="WJH2090" s="2206"/>
      <c r="WJI2090" s="2206"/>
      <c r="WJJ2090" s="2206"/>
      <c r="WJK2090" s="2206"/>
      <c r="WJL2090" s="2206"/>
      <c r="WJM2090" s="2206"/>
      <c r="WJN2090" s="2206"/>
      <c r="WJO2090" s="2206"/>
      <c r="WJP2090" s="2206"/>
      <c r="WJQ2090" s="2206"/>
      <c r="WJR2090" s="2206"/>
      <c r="WJS2090" s="2206"/>
      <c r="WJT2090" s="2206"/>
      <c r="WJU2090" s="2206"/>
      <c r="WJV2090" s="2206"/>
      <c r="WJW2090" s="2206"/>
      <c r="WJX2090" s="2206"/>
      <c r="WJY2090" s="2206"/>
      <c r="WJZ2090" s="2206"/>
      <c r="WKA2090" s="2206"/>
      <c r="WKB2090" s="2206"/>
      <c r="WKC2090" s="2206"/>
      <c r="WKD2090" s="2206"/>
      <c r="WKE2090" s="2206"/>
      <c r="WKF2090" s="2206"/>
      <c r="WKG2090" s="2206"/>
      <c r="WKH2090" s="2206"/>
      <c r="WKI2090" s="2206"/>
      <c r="WKJ2090" s="2206"/>
      <c r="WKK2090" s="2206"/>
      <c r="WKL2090" s="2206"/>
      <c r="WKM2090" s="2206"/>
      <c r="WKN2090" s="2206"/>
      <c r="WKO2090" s="2206"/>
      <c r="WKP2090" s="2206"/>
      <c r="WKQ2090" s="2206"/>
      <c r="WKR2090" s="2206"/>
      <c r="WKS2090" s="2206"/>
      <c r="WKT2090" s="2206"/>
      <c r="WKU2090" s="2206"/>
      <c r="WKV2090" s="2206"/>
      <c r="WKW2090" s="2206"/>
      <c r="WKX2090" s="2206"/>
      <c r="WKY2090" s="2206"/>
      <c r="WKZ2090" s="2206"/>
      <c r="WLA2090" s="2206"/>
      <c r="WLB2090" s="2206"/>
      <c r="WLC2090" s="2206"/>
      <c r="WLD2090" s="2206"/>
      <c r="WLE2090" s="2206"/>
      <c r="WLF2090" s="2206"/>
      <c r="WLG2090" s="2206"/>
      <c r="WLH2090" s="2206"/>
      <c r="WLI2090" s="2206"/>
      <c r="WLJ2090" s="2206"/>
      <c r="WLK2090" s="2206"/>
      <c r="WLL2090" s="2206"/>
      <c r="WLM2090" s="2206"/>
      <c r="WLN2090" s="2206"/>
      <c r="WLO2090" s="2206"/>
      <c r="WLP2090" s="2206"/>
      <c r="WLQ2090" s="2206"/>
      <c r="WLR2090" s="2206"/>
      <c r="WLS2090" s="2206"/>
      <c r="WLT2090" s="2206"/>
      <c r="WLU2090" s="2206"/>
      <c r="WLV2090" s="2206"/>
      <c r="WLW2090" s="2206"/>
      <c r="WLX2090" s="2206"/>
      <c r="WLY2090" s="2206"/>
      <c r="WLZ2090" s="2206"/>
      <c r="WMA2090" s="2206"/>
      <c r="WMB2090" s="2206"/>
      <c r="WMC2090" s="2206"/>
      <c r="WMD2090" s="2206"/>
      <c r="WME2090" s="2206"/>
      <c r="WMF2090" s="2206"/>
      <c r="WMG2090" s="2206"/>
      <c r="WMH2090" s="2206"/>
      <c r="WMI2090" s="2206"/>
      <c r="WMJ2090" s="2206"/>
      <c r="WMK2090" s="2206"/>
      <c r="WML2090" s="2206"/>
      <c r="WMM2090" s="2206"/>
      <c r="WMN2090" s="2206"/>
      <c r="WMO2090" s="2206"/>
      <c r="WMP2090" s="2206"/>
      <c r="WMQ2090" s="2206"/>
      <c r="WMR2090" s="2206"/>
      <c r="WMS2090" s="2206"/>
      <c r="WMT2090" s="2206"/>
      <c r="WMU2090" s="2206"/>
      <c r="WMV2090" s="2206"/>
      <c r="WMW2090" s="2206"/>
      <c r="WMX2090" s="2206"/>
      <c r="WMY2090" s="2206"/>
      <c r="WMZ2090" s="2206"/>
      <c r="WNA2090" s="2206"/>
      <c r="WNB2090" s="2206"/>
      <c r="WNC2090" s="2206"/>
      <c r="WND2090" s="2206"/>
      <c r="WNE2090" s="2206"/>
      <c r="WNF2090" s="2206"/>
      <c r="WNG2090" s="2206"/>
      <c r="WNH2090" s="2206"/>
      <c r="WNI2090" s="2206"/>
      <c r="WNJ2090" s="2206"/>
      <c r="WNK2090" s="2206"/>
      <c r="WNL2090" s="2206"/>
      <c r="WNM2090" s="2206"/>
      <c r="WNN2090" s="2206"/>
      <c r="WNO2090" s="2206"/>
      <c r="WNP2090" s="2206"/>
      <c r="WNQ2090" s="2206"/>
      <c r="WNR2090" s="2206"/>
      <c r="WNS2090" s="2206"/>
      <c r="WNT2090" s="2206"/>
      <c r="WNU2090" s="2206"/>
      <c r="WNV2090" s="2206"/>
      <c r="WNW2090" s="2206"/>
      <c r="WNX2090" s="2206"/>
      <c r="WNY2090" s="2206"/>
      <c r="WNZ2090" s="2206"/>
      <c r="WOA2090" s="2206"/>
      <c r="WOB2090" s="2206"/>
      <c r="WOC2090" s="2206"/>
      <c r="WOD2090" s="2206"/>
      <c r="WOE2090" s="2206"/>
      <c r="WOF2090" s="2206"/>
      <c r="WOG2090" s="2206"/>
      <c r="WOH2090" s="2206"/>
      <c r="WOI2090" s="2206"/>
      <c r="WOJ2090" s="2206"/>
      <c r="WOK2090" s="2206"/>
      <c r="WOL2090" s="2206"/>
      <c r="WOM2090" s="2206"/>
      <c r="WON2090" s="2206"/>
      <c r="WOO2090" s="2206"/>
      <c r="WOP2090" s="2206"/>
      <c r="WOQ2090" s="2206"/>
      <c r="WOR2090" s="2206"/>
      <c r="WOS2090" s="2206"/>
      <c r="WOT2090" s="2206"/>
      <c r="WOU2090" s="2206"/>
      <c r="WOV2090" s="2206"/>
      <c r="WOW2090" s="2206"/>
      <c r="WOX2090" s="2206"/>
      <c r="WOY2090" s="2206"/>
      <c r="WOZ2090" s="2206"/>
      <c r="WPA2090" s="2206"/>
      <c r="WPB2090" s="2206"/>
      <c r="WPC2090" s="2206"/>
      <c r="WPD2090" s="2206"/>
      <c r="WPE2090" s="2206"/>
      <c r="WPF2090" s="2206"/>
      <c r="WPG2090" s="2206"/>
      <c r="WPH2090" s="2206"/>
      <c r="WPI2090" s="2206"/>
      <c r="WPJ2090" s="2206"/>
      <c r="WPK2090" s="2206"/>
      <c r="WPL2090" s="2206"/>
      <c r="WPM2090" s="2206"/>
      <c r="WPN2090" s="2206"/>
      <c r="WPO2090" s="2206"/>
      <c r="WPP2090" s="2206"/>
      <c r="WPQ2090" s="2206"/>
      <c r="WPR2090" s="2206"/>
      <c r="WPS2090" s="2206"/>
      <c r="WPT2090" s="2206"/>
      <c r="WPU2090" s="2206"/>
      <c r="WPV2090" s="2206"/>
      <c r="WPW2090" s="2206"/>
      <c r="WPX2090" s="2206"/>
      <c r="WPY2090" s="2206"/>
      <c r="WPZ2090" s="2206"/>
      <c r="WQA2090" s="2206"/>
      <c r="WQB2090" s="2206"/>
      <c r="WQC2090" s="2206"/>
      <c r="WQD2090" s="2206"/>
      <c r="WQE2090" s="2206"/>
      <c r="WQF2090" s="2206"/>
      <c r="WQG2090" s="2206"/>
      <c r="WQH2090" s="2206"/>
      <c r="WQI2090" s="2206"/>
      <c r="WQJ2090" s="2206"/>
      <c r="WQK2090" s="2206"/>
      <c r="WQL2090" s="2206"/>
      <c r="WQM2090" s="2206"/>
      <c r="WQN2090" s="2206"/>
      <c r="WQO2090" s="2206"/>
      <c r="WQP2090" s="2206"/>
      <c r="WQQ2090" s="2206"/>
      <c r="WQR2090" s="2206"/>
      <c r="WQS2090" s="2206"/>
      <c r="WQT2090" s="2206"/>
      <c r="WQU2090" s="2206"/>
      <c r="WQV2090" s="2206"/>
      <c r="WQW2090" s="2206"/>
      <c r="WQX2090" s="2206"/>
      <c r="WQY2090" s="2206"/>
      <c r="WQZ2090" s="2206"/>
      <c r="WRA2090" s="2206"/>
      <c r="WRB2090" s="2206"/>
      <c r="WRC2090" s="2206"/>
      <c r="WRD2090" s="2206"/>
      <c r="WRE2090" s="2206"/>
      <c r="WRF2090" s="2206"/>
      <c r="WRG2090" s="2206"/>
      <c r="WRH2090" s="2206"/>
      <c r="WRI2090" s="2206"/>
      <c r="WRJ2090" s="2206"/>
      <c r="WRK2090" s="2206"/>
      <c r="WRL2090" s="2206"/>
      <c r="WRM2090" s="2206"/>
      <c r="WRN2090" s="2206"/>
      <c r="WRO2090" s="2206"/>
      <c r="WRP2090" s="2206"/>
      <c r="WRQ2090" s="2206"/>
      <c r="WRR2090" s="2206"/>
      <c r="WRS2090" s="2206"/>
      <c r="WRT2090" s="2206"/>
      <c r="WRU2090" s="2206"/>
      <c r="WRV2090" s="2206"/>
      <c r="WRW2090" s="2206"/>
      <c r="WRX2090" s="2206"/>
      <c r="WRY2090" s="2206"/>
      <c r="WRZ2090" s="2206"/>
      <c r="WSA2090" s="2206"/>
      <c r="WSB2090" s="2206"/>
      <c r="WSC2090" s="2206"/>
      <c r="WSD2090" s="2206"/>
      <c r="WSE2090" s="2206"/>
      <c r="WSF2090" s="2206"/>
      <c r="WSG2090" s="2206"/>
      <c r="WSH2090" s="2206"/>
      <c r="WSI2090" s="2206"/>
      <c r="WSJ2090" s="2206"/>
      <c r="WSK2090" s="2206"/>
      <c r="WSL2090" s="2206"/>
      <c r="WSM2090" s="2206"/>
      <c r="WSN2090" s="2206"/>
      <c r="WSO2090" s="2206"/>
      <c r="WSP2090" s="2206"/>
      <c r="WSQ2090" s="2206"/>
      <c r="WSR2090" s="2206"/>
      <c r="WSS2090" s="2206"/>
      <c r="WST2090" s="2206"/>
      <c r="WSU2090" s="2206"/>
      <c r="WSV2090" s="2206"/>
      <c r="WSW2090" s="2206"/>
      <c r="WSX2090" s="2206"/>
      <c r="WSY2090" s="2206"/>
      <c r="WSZ2090" s="2206"/>
      <c r="WTA2090" s="2206"/>
      <c r="WTB2090" s="2206"/>
      <c r="WTC2090" s="2206"/>
      <c r="WTD2090" s="2206"/>
      <c r="WTE2090" s="2206"/>
      <c r="WTF2090" s="2206"/>
      <c r="WTG2090" s="2206"/>
      <c r="WTH2090" s="2206"/>
      <c r="WTI2090" s="2206"/>
      <c r="WTJ2090" s="2206"/>
      <c r="WTK2090" s="2206"/>
      <c r="WTL2090" s="2206"/>
      <c r="WTM2090" s="2206"/>
      <c r="WTN2090" s="2206"/>
      <c r="WTO2090" s="2206"/>
      <c r="WTP2090" s="2206"/>
      <c r="WTQ2090" s="2206"/>
      <c r="WTR2090" s="2206"/>
      <c r="WTS2090" s="2206"/>
      <c r="WTT2090" s="2206"/>
      <c r="WTU2090" s="2206"/>
      <c r="WTV2090" s="2206"/>
      <c r="WTW2090" s="2206"/>
      <c r="WTX2090" s="2206"/>
      <c r="WTY2090" s="2206"/>
      <c r="WTZ2090" s="2206"/>
      <c r="WUA2090" s="2206"/>
      <c r="WUB2090" s="2206"/>
      <c r="WUC2090" s="2206"/>
      <c r="WUD2090" s="2206"/>
      <c r="WUE2090" s="2206"/>
      <c r="WUF2090" s="2206"/>
      <c r="WUG2090" s="2206"/>
      <c r="WUH2090" s="2206"/>
      <c r="WUI2090" s="2206"/>
      <c r="WUJ2090" s="2206"/>
      <c r="WUK2090" s="2206"/>
      <c r="WUL2090" s="2206"/>
      <c r="WUM2090" s="2206"/>
      <c r="WUN2090" s="2206"/>
      <c r="WUO2090" s="2206"/>
      <c r="WUP2090" s="2206"/>
      <c r="WUQ2090" s="2206"/>
      <c r="WUR2090" s="2206"/>
      <c r="WUS2090" s="2206"/>
      <c r="WUT2090" s="2206"/>
      <c r="WUU2090" s="2206"/>
      <c r="WUV2090" s="2206"/>
      <c r="WUW2090" s="2206"/>
      <c r="WUX2090" s="2206"/>
      <c r="WUY2090" s="2206"/>
      <c r="WUZ2090" s="2206"/>
      <c r="WVA2090" s="2206"/>
      <c r="WVB2090" s="2206"/>
      <c r="WVC2090" s="2206"/>
      <c r="WVD2090" s="2206"/>
      <c r="WVE2090" s="2206"/>
      <c r="WVF2090" s="2206"/>
      <c r="WVG2090" s="2206"/>
      <c r="WVH2090" s="2206"/>
      <c r="WVI2090" s="2206"/>
      <c r="WVJ2090" s="2206"/>
      <c r="WVK2090" s="2206"/>
      <c r="WVL2090" s="2206"/>
      <c r="WVM2090" s="2206"/>
      <c r="WVN2090" s="2206"/>
      <c r="WVO2090" s="2206"/>
      <c r="WVP2090" s="2206"/>
      <c r="WVQ2090" s="2206"/>
      <c r="WVR2090" s="2206"/>
      <c r="WVS2090" s="2206"/>
      <c r="WVT2090" s="2206"/>
      <c r="WVU2090" s="2206"/>
      <c r="WVV2090" s="2206"/>
      <c r="WVW2090" s="2206"/>
      <c r="WVX2090" s="2206"/>
      <c r="WVY2090" s="2206"/>
      <c r="WVZ2090" s="2206"/>
      <c r="WWA2090" s="2206"/>
      <c r="WWB2090" s="2206"/>
      <c r="WWC2090" s="2206"/>
      <c r="WWD2090" s="2206"/>
      <c r="WWE2090" s="2206"/>
      <c r="WWF2090" s="2206"/>
      <c r="WWG2090" s="2206"/>
      <c r="WWH2090" s="2206"/>
      <c r="WWI2090" s="2206"/>
      <c r="WWJ2090" s="2206"/>
      <c r="WWK2090" s="2206"/>
      <c r="WWL2090" s="2206"/>
      <c r="WWM2090" s="2206"/>
      <c r="WWN2090" s="2206"/>
      <c r="WWO2090" s="2206"/>
      <c r="WWP2090" s="2206"/>
      <c r="WWQ2090" s="2206"/>
      <c r="WWR2090" s="2206"/>
      <c r="WWS2090" s="2206"/>
      <c r="WWT2090" s="2206"/>
      <c r="WWU2090" s="2206"/>
      <c r="WWV2090" s="2206"/>
      <c r="WWW2090" s="2206"/>
      <c r="WWX2090" s="2206"/>
      <c r="WWY2090" s="2206"/>
      <c r="WWZ2090" s="2206"/>
      <c r="WXA2090" s="2206"/>
      <c r="WXB2090" s="2206"/>
      <c r="WXC2090" s="2206"/>
      <c r="WXD2090" s="2206"/>
      <c r="WXE2090" s="2206"/>
      <c r="WXF2090" s="2206"/>
      <c r="WXG2090" s="2206"/>
      <c r="WXH2090" s="2206"/>
      <c r="WXI2090" s="2206"/>
      <c r="WXJ2090" s="2206"/>
      <c r="WXK2090" s="2206"/>
      <c r="WXL2090" s="2206"/>
      <c r="WXM2090" s="2206"/>
      <c r="WXN2090" s="2206"/>
      <c r="WXO2090" s="2206"/>
      <c r="WXP2090" s="2206"/>
      <c r="WXQ2090" s="2206"/>
      <c r="WXR2090" s="2206"/>
      <c r="WXS2090" s="2206"/>
      <c r="WXT2090" s="2206"/>
      <c r="WXU2090" s="2206"/>
      <c r="WXV2090" s="2206"/>
      <c r="WXW2090" s="2206"/>
      <c r="WXX2090" s="2206"/>
      <c r="WXY2090" s="2206"/>
      <c r="WXZ2090" s="2206"/>
      <c r="WYA2090" s="2206"/>
      <c r="WYB2090" s="2206"/>
      <c r="WYC2090" s="2206"/>
      <c r="WYD2090" s="2206"/>
      <c r="WYE2090" s="2206"/>
      <c r="WYF2090" s="2206"/>
      <c r="WYG2090" s="2206"/>
      <c r="WYH2090" s="2206"/>
      <c r="WYI2090" s="2206"/>
      <c r="WYJ2090" s="2206"/>
      <c r="WYK2090" s="2206"/>
      <c r="WYL2090" s="2206"/>
      <c r="WYM2090" s="2206"/>
      <c r="WYN2090" s="2206"/>
      <c r="WYO2090" s="2206"/>
      <c r="WYP2090" s="2206"/>
      <c r="WYQ2090" s="2206"/>
      <c r="WYR2090" s="2206"/>
      <c r="WYS2090" s="2206"/>
      <c r="WYT2090" s="2206"/>
      <c r="WYU2090" s="2206"/>
      <c r="WYV2090" s="2206"/>
      <c r="WYW2090" s="2206"/>
      <c r="WYX2090" s="2206"/>
      <c r="WYY2090" s="2206"/>
      <c r="WYZ2090" s="2206"/>
      <c r="WZA2090" s="2206"/>
      <c r="WZB2090" s="2206"/>
      <c r="WZC2090" s="2206"/>
      <c r="WZD2090" s="2206"/>
      <c r="WZE2090" s="2206"/>
      <c r="WZF2090" s="2206"/>
      <c r="WZG2090" s="2206"/>
      <c r="WZH2090" s="2206"/>
      <c r="WZI2090" s="2206"/>
      <c r="WZJ2090" s="2206"/>
      <c r="WZK2090" s="2206"/>
      <c r="WZL2090" s="2206"/>
      <c r="WZM2090" s="2206"/>
      <c r="WZN2090" s="2206"/>
      <c r="WZO2090" s="2206"/>
      <c r="WZP2090" s="2206"/>
      <c r="WZQ2090" s="2206"/>
      <c r="WZR2090" s="2206"/>
      <c r="WZS2090" s="2206"/>
      <c r="WZT2090" s="2206"/>
      <c r="WZU2090" s="2206"/>
      <c r="WZV2090" s="2206"/>
      <c r="WZW2090" s="2206"/>
      <c r="WZX2090" s="2206"/>
      <c r="WZY2090" s="2206"/>
      <c r="WZZ2090" s="2206"/>
      <c r="XAA2090" s="2206"/>
      <c r="XAB2090" s="2206"/>
      <c r="XAC2090" s="2206"/>
      <c r="XAD2090" s="2206"/>
      <c r="XAE2090" s="2206"/>
      <c r="XAF2090" s="2206"/>
      <c r="XAG2090" s="2206"/>
      <c r="XAH2090" s="2206"/>
      <c r="XAI2090" s="2206"/>
      <c r="XAJ2090" s="2206"/>
      <c r="XAK2090" s="2206"/>
      <c r="XAL2090" s="2206"/>
      <c r="XAM2090" s="2206"/>
      <c r="XAN2090" s="2206"/>
      <c r="XAO2090" s="2206"/>
      <c r="XAP2090" s="2206"/>
      <c r="XAQ2090" s="2206"/>
      <c r="XAR2090" s="2206"/>
      <c r="XAS2090" s="2206"/>
      <c r="XAT2090" s="2206"/>
      <c r="XAU2090" s="2206"/>
      <c r="XAV2090" s="2206"/>
      <c r="XAW2090" s="2206"/>
      <c r="XAX2090" s="2206"/>
      <c r="XAY2090" s="2206"/>
      <c r="XAZ2090" s="2206"/>
      <c r="XBA2090" s="2206"/>
      <c r="XBB2090" s="2206"/>
      <c r="XBC2090" s="2206"/>
      <c r="XBD2090" s="2206"/>
      <c r="XBE2090" s="2206"/>
      <c r="XBF2090" s="2206"/>
      <c r="XBG2090" s="2206"/>
      <c r="XBH2090" s="2206"/>
      <c r="XBI2090" s="2206"/>
      <c r="XBJ2090" s="2206"/>
      <c r="XBK2090" s="2206"/>
      <c r="XBL2090" s="2206"/>
      <c r="XBM2090" s="2206"/>
      <c r="XBN2090" s="2206"/>
      <c r="XBO2090" s="2206"/>
      <c r="XBP2090" s="2206"/>
      <c r="XBQ2090" s="2206"/>
      <c r="XBR2090" s="2206"/>
      <c r="XBS2090" s="2206"/>
      <c r="XBT2090" s="2206"/>
      <c r="XBU2090" s="2206"/>
      <c r="XBV2090" s="2206"/>
      <c r="XBW2090" s="2206"/>
      <c r="XBX2090" s="2206"/>
      <c r="XBY2090" s="2206"/>
      <c r="XBZ2090" s="2206"/>
      <c r="XCA2090" s="2206"/>
      <c r="XCB2090" s="2206"/>
      <c r="XCC2090" s="2206"/>
      <c r="XCD2090" s="2206"/>
      <c r="XCE2090" s="2206"/>
      <c r="XCF2090" s="2206"/>
      <c r="XCG2090" s="2206"/>
      <c r="XCH2090" s="2206"/>
      <c r="XCI2090" s="2206"/>
      <c r="XCJ2090" s="2206"/>
      <c r="XCK2090" s="2206"/>
      <c r="XCL2090" s="2206"/>
      <c r="XCM2090" s="2206"/>
      <c r="XCN2090" s="2206"/>
      <c r="XCO2090" s="2206"/>
      <c r="XCP2090" s="2206"/>
      <c r="XCQ2090" s="2206"/>
      <c r="XCR2090" s="2206"/>
      <c r="XCS2090" s="2206"/>
      <c r="XCT2090" s="2206"/>
      <c r="XCU2090" s="2206"/>
      <c r="XCV2090" s="2206"/>
      <c r="XCW2090" s="2206"/>
      <c r="XCX2090" s="2206"/>
      <c r="XCY2090" s="2206"/>
      <c r="XCZ2090" s="2206"/>
      <c r="XDA2090" s="2206"/>
      <c r="XDB2090" s="2206"/>
      <c r="XDC2090" s="2206"/>
      <c r="XDD2090" s="2206"/>
      <c r="XDE2090" s="2206"/>
      <c r="XDF2090" s="2206"/>
      <c r="XDG2090" s="2206"/>
      <c r="XDH2090" s="2206"/>
      <c r="XDI2090" s="2206"/>
      <c r="XDJ2090" s="2206"/>
      <c r="XDK2090" s="2206"/>
      <c r="XDL2090" s="2206"/>
      <c r="XDM2090" s="2206"/>
      <c r="XDN2090" s="2206"/>
      <c r="XDO2090" s="2206"/>
      <c r="XDP2090" s="2206"/>
      <c r="XDQ2090" s="2206"/>
      <c r="XDR2090" s="2206"/>
      <c r="XDS2090" s="2206"/>
      <c r="XDT2090" s="2206"/>
      <c r="XDU2090" s="2206"/>
      <c r="XDV2090" s="2206"/>
      <c r="XDW2090" s="2206"/>
      <c r="XDX2090" s="2206"/>
      <c r="XDY2090" s="2206"/>
      <c r="XDZ2090" s="2206"/>
      <c r="XEA2090" s="2206"/>
      <c r="XEB2090" s="2206"/>
      <c r="XEC2090" s="2206"/>
      <c r="XED2090" s="2206"/>
      <c r="XEE2090" s="2206"/>
      <c r="XEF2090" s="2206"/>
      <c r="XEG2090" s="2206"/>
      <c r="XEH2090" s="2206"/>
      <c r="XEI2090" s="2206"/>
      <c r="XEJ2090" s="2206"/>
      <c r="XEK2090" s="2206"/>
      <c r="XEL2090" s="2206"/>
      <c r="XEM2090" s="2206"/>
      <c r="XEN2090" s="2206"/>
      <c r="XEO2090" s="2206"/>
      <c r="XEP2090" s="2206"/>
      <c r="XEQ2090" s="2206"/>
      <c r="XER2090" s="2206"/>
      <c r="XES2090" s="2206"/>
      <c r="XET2090" s="2206"/>
      <c r="XEU2090" s="2206"/>
      <c r="XEV2090" s="2206"/>
      <c r="XEW2090" s="2206"/>
      <c r="XEX2090" s="2206"/>
      <c r="XEY2090" s="2206"/>
      <c r="XEZ2090" s="2206"/>
      <c r="XFA2090" s="2206"/>
      <c r="XFB2090" s="2206"/>
      <c r="XFC2090" s="2206"/>
      <c r="XFD2090" s="2206"/>
    </row>
    <row r="2091" spans="1:16384" x14ac:dyDescent="0.2">
      <c r="B2091" s="1495"/>
      <c r="C2091" s="8"/>
      <c r="D2091" s="99"/>
      <c r="E2091" s="75"/>
      <c r="F2091" s="99"/>
      <c r="G2091" s="99"/>
      <c r="H2091" s="99"/>
      <c r="I2091" s="75"/>
      <c r="J2091" s="75"/>
      <c r="K2091" s="75"/>
      <c r="L2091" s="75"/>
      <c r="M2091" s="75"/>
      <c r="N2091" s="75"/>
      <c r="O2091" s="75"/>
      <c r="P2091" s="75"/>
      <c r="Q2091" s="75"/>
      <c r="R2091" s="96"/>
      <c r="S2091" s="75"/>
      <c r="T2091" s="175"/>
      <c r="U2091" s="99"/>
      <c r="V2091" s="99"/>
      <c r="W2091" s="475"/>
      <c r="X2091" s="160"/>
    </row>
    <row r="2092" spans="1:16384" s="1359" customFormat="1" ht="12" x14ac:dyDescent="0.2">
      <c r="A2092" s="1348">
        <v>2017258</v>
      </c>
      <c r="B2092" s="1348">
        <v>121288</v>
      </c>
      <c r="C2092" s="1348">
        <v>633617</v>
      </c>
      <c r="D2092" s="1419" t="s">
        <v>68</v>
      </c>
      <c r="E2092" s="1349">
        <v>1</v>
      </c>
      <c r="F2092" s="1349">
        <v>8</v>
      </c>
      <c r="G2092" s="1349">
        <v>5</v>
      </c>
      <c r="H2092" s="1349">
        <v>3</v>
      </c>
      <c r="I2092" s="1350">
        <v>42843</v>
      </c>
      <c r="J2092" s="1350" t="s">
        <v>1737</v>
      </c>
      <c r="K2092" s="1350" t="s">
        <v>1737</v>
      </c>
      <c r="L2092" s="1350" t="s">
        <v>1737</v>
      </c>
      <c r="M2092" s="1351" t="s">
        <v>89</v>
      </c>
      <c r="N2092" s="1351" t="s">
        <v>89</v>
      </c>
      <c r="O2092" s="1351" t="s">
        <v>89</v>
      </c>
      <c r="P2092" s="1351" t="s">
        <v>89</v>
      </c>
      <c r="Q2092" s="1352" t="s">
        <v>1163</v>
      </c>
      <c r="R2092" s="1350"/>
      <c r="S2092" s="1353">
        <v>18</v>
      </c>
      <c r="T2092" s="1354"/>
      <c r="U2092" s="1355" t="s">
        <v>278</v>
      </c>
      <c r="V2092" s="1355" t="s">
        <v>3788</v>
      </c>
      <c r="W2092" s="1347">
        <v>16</v>
      </c>
      <c r="X2092" s="1355"/>
      <c r="Y2092" s="1357"/>
      <c r="Z2092" s="2067">
        <v>42824</v>
      </c>
      <c r="AB2092" s="1360"/>
      <c r="AC2092" s="1360"/>
      <c r="AD2092" s="1360"/>
      <c r="AE2092" s="1361">
        <f>IF(A2092="","",(IFERROR(VLOOKUP(A2092,Projecten!A$4:W$2618,5,FALSE),"niet bekend")))</f>
        <v>1</v>
      </c>
      <c r="AF2092" s="1362">
        <f t="shared" ref="AF2092:AF2106" si="181">IF(AE2092="","",(IF(E2092=0,AH2092,(E2092/AE2092*AH2092))))</f>
        <v>3118.12</v>
      </c>
      <c r="AG2092" s="1360">
        <f>IF(A2092="","",(IFERROR(VLOOKUP(A2092,Projecten!A$4:W$2618,23,FALSE),"niet bekend")))</f>
        <v>3118.12</v>
      </c>
      <c r="AH2092" s="1945">
        <f>IF(A2092="","",(IFERROR(VLOOKUP(A2092,Projecten!A$4:W$2618,12,FALSE),"niet bekend")))</f>
        <v>3118.12</v>
      </c>
    </row>
    <row r="2093" spans="1:16384" s="1359" customFormat="1" ht="12" x14ac:dyDescent="0.2">
      <c r="A2093" s="1348">
        <v>2017261</v>
      </c>
      <c r="B2093" s="1348">
        <v>121288</v>
      </c>
      <c r="C2093" s="1348">
        <v>635417</v>
      </c>
      <c r="D2093" s="1419" t="s">
        <v>68</v>
      </c>
      <c r="E2093" s="1349">
        <v>1</v>
      </c>
      <c r="F2093" s="1349">
        <v>10</v>
      </c>
      <c r="G2093" s="1349">
        <v>5</v>
      </c>
      <c r="H2093" s="1349">
        <v>3</v>
      </c>
      <c r="I2093" s="1350">
        <v>42843</v>
      </c>
      <c r="J2093" s="1350">
        <v>42844</v>
      </c>
      <c r="K2093" s="1350" t="s">
        <v>1737</v>
      </c>
      <c r="L2093" s="1350" t="s">
        <v>1737</v>
      </c>
      <c r="M2093" s="1351" t="s">
        <v>89</v>
      </c>
      <c r="N2093" s="1351" t="s">
        <v>89</v>
      </c>
      <c r="O2093" s="1351" t="s">
        <v>89</v>
      </c>
      <c r="P2093" s="1351" t="s">
        <v>89</v>
      </c>
      <c r="Q2093" s="1352" t="s">
        <v>1163</v>
      </c>
      <c r="R2093" s="1350"/>
      <c r="S2093" s="1353">
        <v>18</v>
      </c>
      <c r="T2093" s="1354"/>
      <c r="U2093" s="1355" t="s">
        <v>278</v>
      </c>
      <c r="V2093" s="1355" t="s">
        <v>3708</v>
      </c>
      <c r="W2093" s="1347">
        <v>23</v>
      </c>
      <c r="X2093" s="1355"/>
      <c r="Y2093" s="1357"/>
      <c r="Z2093" s="2067">
        <v>42824</v>
      </c>
      <c r="AB2093" s="1360"/>
      <c r="AC2093" s="1360"/>
      <c r="AD2093" s="1360"/>
      <c r="AE2093" s="1361">
        <f>IF(A2093="","",(IFERROR(VLOOKUP(A2093,Projecten!A$4:W$2618,5,FALSE),"niet bekend")))</f>
        <v>1</v>
      </c>
      <c r="AF2093" s="1362">
        <f t="shared" si="181"/>
        <v>5642.91</v>
      </c>
      <c r="AG2093" s="1360">
        <f>IF(A2093="","",(IFERROR(VLOOKUP(A2093,Projecten!A$4:W$2618,23,FALSE),"niet bekend")))</f>
        <v>5642.91</v>
      </c>
      <c r="AH2093" s="1945">
        <f>IF(A2093="","",(IFERROR(VLOOKUP(A2093,Projecten!A$4:W$2618,12,FALSE),"niet bekend")))</f>
        <v>5642.91</v>
      </c>
    </row>
    <row r="2094" spans="1:16384" s="1616" customFormat="1" ht="12" x14ac:dyDescent="0.2">
      <c r="A2094" s="1660"/>
      <c r="B2094" s="1664"/>
      <c r="C2094" s="1657"/>
      <c r="D2094" s="1651"/>
      <c r="E2094" s="1663"/>
      <c r="F2094" s="1663"/>
      <c r="G2094" s="1663"/>
      <c r="H2094" s="1663"/>
      <c r="I2094" s="1662"/>
      <c r="J2094" s="1662"/>
      <c r="K2094" s="1662"/>
      <c r="L2094" s="1662"/>
      <c r="M2094" s="1390"/>
      <c r="N2094" s="1390"/>
      <c r="O2094" s="1390"/>
      <c r="P2094" s="1390"/>
      <c r="Q2094" s="1352"/>
      <c r="R2094" s="1613"/>
      <c r="S2094" s="1630"/>
      <c r="T2094" s="1614"/>
      <c r="U2094" s="1661"/>
      <c r="V2094" s="1661"/>
      <c r="W2094" s="1576"/>
      <c r="X2094" s="1615"/>
      <c r="Y2094" s="1661"/>
      <c r="Z2094" s="1920"/>
      <c r="AB2094" s="1617"/>
      <c r="AC2094" s="1617"/>
      <c r="AD2094" s="1617"/>
      <c r="AE2094" s="1618" t="str">
        <f>IF(A2094="","",(IFERROR(VLOOKUP(A2094,Projecten!A$4:W$2618,5,FALSE),"niet bekend")))</f>
        <v/>
      </c>
      <c r="AF2094" s="1606" t="str">
        <f t="shared" si="181"/>
        <v/>
      </c>
      <c r="AG2094" s="1617" t="str">
        <f>IF(A2094="","",(IFERROR(VLOOKUP(A2094,Projecten!A$4:W$2618,23,FALSE),"niet bekend")))</f>
        <v/>
      </c>
      <c r="AH2094" s="1619" t="str">
        <f>IF(A2094="","",(IFERROR(VLOOKUP(A2094,Projecten!A$4:W$2618,12,FALSE),"niet bekend")))</f>
        <v/>
      </c>
    </row>
    <row r="2095" spans="1:16384" s="1359" customFormat="1" ht="12" x14ac:dyDescent="0.2">
      <c r="A2095" s="1486">
        <v>2017278</v>
      </c>
      <c r="B2095" s="1348">
        <v>121291</v>
      </c>
      <c r="C2095" s="1486">
        <v>645817</v>
      </c>
      <c r="D2095" s="1620" t="s">
        <v>68</v>
      </c>
      <c r="E2095" s="2015">
        <v>1</v>
      </c>
      <c r="F2095" s="1669">
        <v>13</v>
      </c>
      <c r="G2095" s="1669">
        <v>7</v>
      </c>
      <c r="H2095" s="1669">
        <v>3</v>
      </c>
      <c r="I2095" s="1350">
        <v>42845</v>
      </c>
      <c r="J2095" s="1350">
        <v>42844</v>
      </c>
      <c r="K2095" s="1350" t="s">
        <v>1737</v>
      </c>
      <c r="L2095" s="1350" t="s">
        <v>1737</v>
      </c>
      <c r="M2095" s="1351" t="s">
        <v>89</v>
      </c>
      <c r="N2095" s="1351" t="s">
        <v>89</v>
      </c>
      <c r="O2095" s="1351" t="s">
        <v>89</v>
      </c>
      <c r="P2095" s="1351" t="s">
        <v>89</v>
      </c>
      <c r="Q2095" s="1352" t="s">
        <v>1163</v>
      </c>
      <c r="R2095" s="1350"/>
      <c r="S2095" s="1353">
        <v>19</v>
      </c>
      <c r="T2095" s="1354"/>
      <c r="U2095" s="1355" t="s">
        <v>278</v>
      </c>
      <c r="V2095" s="1355" t="s">
        <v>3736</v>
      </c>
      <c r="W2095" s="1347">
        <v>21.5</v>
      </c>
      <c r="X2095" s="1355"/>
      <c r="Y2095" s="1357"/>
      <c r="Z2095" s="2067">
        <v>42830</v>
      </c>
      <c r="AB2095" s="1360"/>
      <c r="AC2095" s="1360"/>
      <c r="AD2095" s="1360"/>
      <c r="AE2095" s="1361">
        <f>IF(A2095="","",(IFERROR(VLOOKUP(A2095,Projecten!A$4:W$2618,5,FALSE),"niet bekend")))</f>
        <v>1</v>
      </c>
      <c r="AF2095" s="1362">
        <f t="shared" si="181"/>
        <v>4725.3</v>
      </c>
      <c r="AG2095" s="1360">
        <f>IF(A2095="","",(IFERROR(VLOOKUP(A2095,Projecten!A$4:W$2618,23,FALSE),"niet bekend")))</f>
        <v>4725.3</v>
      </c>
      <c r="AH2095" s="1945">
        <f>IF(A2095="","",(IFERROR(VLOOKUP(A2095,Projecten!A$4:W$2618,12,FALSE),"niet bekend")))</f>
        <v>4725.3</v>
      </c>
    </row>
    <row r="2096" spans="1:16384" s="1359" customFormat="1" ht="12" x14ac:dyDescent="0.2">
      <c r="A2096" s="1486">
        <v>2017279</v>
      </c>
      <c r="B2096" s="1348">
        <v>121291</v>
      </c>
      <c r="C2096" s="1486" t="s">
        <v>3605</v>
      </c>
      <c r="D2096" s="1620" t="s">
        <v>68</v>
      </c>
      <c r="E2096" s="2015">
        <v>1</v>
      </c>
      <c r="F2096" s="1669">
        <v>2</v>
      </c>
      <c r="G2096" s="1669">
        <v>1</v>
      </c>
      <c r="H2096" s="1669">
        <v>1</v>
      </c>
      <c r="I2096" s="1350">
        <v>42845</v>
      </c>
      <c r="J2096" s="1350" t="s">
        <v>1737</v>
      </c>
      <c r="K2096" s="1350" t="s">
        <v>1737</v>
      </c>
      <c r="L2096" s="1350" t="s">
        <v>1737</v>
      </c>
      <c r="M2096" s="1351" t="s">
        <v>89</v>
      </c>
      <c r="N2096" s="1351" t="s">
        <v>89</v>
      </c>
      <c r="O2096" s="1351" t="s">
        <v>89</v>
      </c>
      <c r="P2096" s="1351" t="s">
        <v>89</v>
      </c>
      <c r="Q2096" s="1352" t="s">
        <v>1163</v>
      </c>
      <c r="R2096" s="1350"/>
      <c r="S2096" s="1353">
        <v>19</v>
      </c>
      <c r="T2096" s="1354"/>
      <c r="U2096" s="1355" t="s">
        <v>278</v>
      </c>
      <c r="V2096" s="1355"/>
      <c r="W2096" s="1347">
        <v>5.25</v>
      </c>
      <c r="X2096" s="1355"/>
      <c r="Y2096" s="1357"/>
      <c r="Z2096" s="2067">
        <v>42830</v>
      </c>
      <c r="AB2096" s="1360"/>
      <c r="AC2096" s="1360"/>
      <c r="AD2096" s="1360"/>
      <c r="AE2096" s="1361">
        <f>IF(A2096="","",(IFERROR(VLOOKUP(A2096,Projecten!A$4:W$2618,5,FALSE),"niet bekend")))</f>
        <v>1</v>
      </c>
      <c r="AF2096" s="1362">
        <f t="shared" si="181"/>
        <v>748.15</v>
      </c>
      <c r="AG2096" s="1360">
        <f>IF(A2096="","",(IFERROR(VLOOKUP(A2096,Projecten!A$4:W$2618,23,FALSE),"niet bekend")))</f>
        <v>748.15</v>
      </c>
      <c r="AH2096" s="1945">
        <f>IF(A2096="","",(IFERROR(VLOOKUP(A2096,Projecten!A$4:W$2618,12,FALSE),"niet bekend")))</f>
        <v>748.15</v>
      </c>
    </row>
    <row r="2097" spans="1:35" s="1359" customFormat="1" ht="12" x14ac:dyDescent="0.2">
      <c r="A2097" s="1387">
        <v>2017281</v>
      </c>
      <c r="B2097" s="1348">
        <v>121291</v>
      </c>
      <c r="C2097" s="1387">
        <v>646217</v>
      </c>
      <c r="D2097" s="1428" t="s">
        <v>68</v>
      </c>
      <c r="E2097" s="1436">
        <v>1</v>
      </c>
      <c r="F2097" s="1436">
        <v>8</v>
      </c>
      <c r="G2097" s="1436">
        <v>6</v>
      </c>
      <c r="H2097" s="1436">
        <v>2</v>
      </c>
      <c r="I2097" s="1350">
        <v>42845</v>
      </c>
      <c r="J2097" s="1350" t="s">
        <v>1737</v>
      </c>
      <c r="K2097" s="1350">
        <v>42849</v>
      </c>
      <c r="L2097" s="1350" t="s">
        <v>1737</v>
      </c>
      <c r="M2097" s="1351" t="s">
        <v>89</v>
      </c>
      <c r="N2097" s="1351" t="s">
        <v>89</v>
      </c>
      <c r="O2097" s="1351" t="s">
        <v>89</v>
      </c>
      <c r="P2097" s="1351" t="s">
        <v>89</v>
      </c>
      <c r="Q2097" s="1352" t="s">
        <v>1163</v>
      </c>
      <c r="R2097" s="1350"/>
      <c r="S2097" s="1353">
        <v>19</v>
      </c>
      <c r="T2097" s="1354"/>
      <c r="U2097" s="1355" t="s">
        <v>278</v>
      </c>
      <c r="V2097" s="1355"/>
      <c r="W2097" s="1347">
        <v>12</v>
      </c>
      <c r="X2097" s="1355"/>
      <c r="Y2097" s="1357"/>
      <c r="Z2097" s="2067">
        <v>42830</v>
      </c>
      <c r="AB2097" s="1360"/>
      <c r="AC2097" s="1360"/>
      <c r="AD2097" s="1360"/>
      <c r="AE2097" s="1361">
        <f>IF(A2097="","",(IFERROR(VLOOKUP(A2097,Projecten!A$4:W$2618,5,FALSE),"niet bekend")))</f>
        <v>1</v>
      </c>
      <c r="AF2097" s="1362">
        <f t="shared" si="181"/>
        <v>2186.94</v>
      </c>
      <c r="AG2097" s="1360">
        <f>IF(A2097="","",(IFERROR(VLOOKUP(A2097,Projecten!A$4:W$2618,23,FALSE),"niet bekend")))</f>
        <v>2186.94</v>
      </c>
      <c r="AH2097" s="1945">
        <f>IF(A2097="","",(IFERROR(VLOOKUP(A2097,Projecten!A$4:W$2618,12,FALSE),"niet bekend")))</f>
        <v>2186.94</v>
      </c>
    </row>
    <row r="2098" spans="1:35" s="1359" customFormat="1" ht="12" x14ac:dyDescent="0.2">
      <c r="A2098" s="1486">
        <v>2017282</v>
      </c>
      <c r="B2098" s="1348">
        <v>121291</v>
      </c>
      <c r="C2098" s="1387" t="s">
        <v>3624</v>
      </c>
      <c r="D2098" s="1620" t="s">
        <v>68</v>
      </c>
      <c r="E2098" s="2015">
        <v>1</v>
      </c>
      <c r="F2098" s="1669">
        <v>1</v>
      </c>
      <c r="G2098" s="1669">
        <v>0</v>
      </c>
      <c r="H2098" s="1669">
        <v>2</v>
      </c>
      <c r="I2098" s="1350">
        <v>42845</v>
      </c>
      <c r="J2098" s="1350" t="s">
        <v>1737</v>
      </c>
      <c r="K2098" s="1350" t="s">
        <v>1737</v>
      </c>
      <c r="L2098" s="1350" t="s">
        <v>1737</v>
      </c>
      <c r="M2098" s="1351" t="s">
        <v>89</v>
      </c>
      <c r="N2098" s="1351" t="s">
        <v>89</v>
      </c>
      <c r="O2098" s="1351" t="s">
        <v>89</v>
      </c>
      <c r="P2098" s="1351" t="s">
        <v>89</v>
      </c>
      <c r="Q2098" s="1352" t="s">
        <v>1163</v>
      </c>
      <c r="R2098" s="1350"/>
      <c r="S2098" s="1353">
        <v>19</v>
      </c>
      <c r="T2098" s="1354"/>
      <c r="U2098" s="1355" t="s">
        <v>278</v>
      </c>
      <c r="V2098" s="1355"/>
      <c r="W2098" s="1347">
        <v>8.25</v>
      </c>
      <c r="X2098" s="1355"/>
      <c r="Y2098" s="1357"/>
      <c r="Z2098" s="2067">
        <v>42830</v>
      </c>
      <c r="AB2098" s="1360"/>
      <c r="AC2098" s="1360"/>
      <c r="AD2098" s="1360"/>
      <c r="AE2098" s="1361">
        <f>IF(A2098="","",(IFERROR(VLOOKUP(A2098,Projecten!A$4:W$2618,5,FALSE),"niet bekend")))</f>
        <v>1</v>
      </c>
      <c r="AF2098" s="1362">
        <f t="shared" si="181"/>
        <v>1168.92</v>
      </c>
      <c r="AG2098" s="1360">
        <f>IF(A2098="","",(IFERROR(VLOOKUP(A2098,Projecten!A$4:W$2618,23,FALSE),"niet bekend")))</f>
        <v>1168.92</v>
      </c>
      <c r="AH2098" s="1945">
        <f>IF(A2098="","",(IFERROR(VLOOKUP(A2098,Projecten!A$4:W$2618,12,FALSE),"niet bekend")))</f>
        <v>1168.92</v>
      </c>
    </row>
    <row r="2099" spans="1:35" s="1359" customFormat="1" ht="12" x14ac:dyDescent="0.2">
      <c r="A2099" s="1486">
        <v>2017283</v>
      </c>
      <c r="B2099" s="1585">
        <v>121293</v>
      </c>
      <c r="C2099" s="1486">
        <v>646317</v>
      </c>
      <c r="D2099" s="1620" t="s">
        <v>68</v>
      </c>
      <c r="E2099" s="2015">
        <v>1</v>
      </c>
      <c r="F2099" s="1669">
        <v>8</v>
      </c>
      <c r="G2099" s="1669">
        <v>6</v>
      </c>
      <c r="H2099" s="1669">
        <v>2</v>
      </c>
      <c r="I2099" s="1350">
        <v>42845</v>
      </c>
      <c r="J2099" s="1350" t="s">
        <v>1737</v>
      </c>
      <c r="K2099" s="1350" t="s">
        <v>1737</v>
      </c>
      <c r="L2099" s="1350" t="s">
        <v>1737</v>
      </c>
      <c r="M2099" s="1351" t="s">
        <v>89</v>
      </c>
      <c r="N2099" s="1351" t="s">
        <v>89</v>
      </c>
      <c r="O2099" s="1351" t="s">
        <v>89</v>
      </c>
      <c r="P2099" s="1351" t="s">
        <v>89</v>
      </c>
      <c r="Q2099" s="1352" t="s">
        <v>1163</v>
      </c>
      <c r="R2099" s="1350"/>
      <c r="S2099" s="1353">
        <v>19</v>
      </c>
      <c r="T2099" s="1354"/>
      <c r="U2099" s="1355" t="s">
        <v>278</v>
      </c>
      <c r="V2099" s="1355"/>
      <c r="W2099" s="1347">
        <v>12</v>
      </c>
      <c r="X2099" s="1355"/>
      <c r="Y2099" s="1357"/>
      <c r="Z2099" s="2067">
        <v>42830</v>
      </c>
      <c r="AB2099" s="1360"/>
      <c r="AC2099" s="1360"/>
      <c r="AD2099" s="1360"/>
      <c r="AE2099" s="1361">
        <f>IF(A2099="","",(IFERROR(VLOOKUP(A2099,Projecten!A$4:W$2618,5,FALSE),"niet bekend")))</f>
        <v>1</v>
      </c>
      <c r="AF2099" s="1362">
        <f t="shared" si="181"/>
        <v>2186.94</v>
      </c>
      <c r="AG2099" s="1360">
        <f>IF(A2099="","",(IFERROR(VLOOKUP(A2099,Projecten!A$4:W$2618,23,FALSE),"niet bekend")))</f>
        <v>2186.94</v>
      </c>
      <c r="AH2099" s="1945">
        <f>IF(A2099="","",(IFERROR(VLOOKUP(A2099,Projecten!A$4:W$2618,12,FALSE),"niet bekend")))</f>
        <v>2186.94</v>
      </c>
    </row>
    <row r="2100" spans="1:35" s="1359" customFormat="1" ht="12" x14ac:dyDescent="0.2">
      <c r="A2100" s="1387">
        <v>2017285</v>
      </c>
      <c r="B2100" s="1585">
        <v>121293</v>
      </c>
      <c r="C2100" s="1387">
        <v>646017</v>
      </c>
      <c r="D2100" s="1428" t="s">
        <v>68</v>
      </c>
      <c r="E2100" s="1436">
        <v>1</v>
      </c>
      <c r="F2100" s="1436">
        <v>6</v>
      </c>
      <c r="G2100" s="1436">
        <v>5</v>
      </c>
      <c r="H2100" s="1436">
        <v>2</v>
      </c>
      <c r="I2100" s="1350">
        <v>42845</v>
      </c>
      <c r="J2100" s="1350" t="s">
        <v>1737</v>
      </c>
      <c r="K2100" s="1350">
        <v>42849</v>
      </c>
      <c r="L2100" s="1350" t="s">
        <v>1737</v>
      </c>
      <c r="M2100" s="1351" t="s">
        <v>89</v>
      </c>
      <c r="N2100" s="1351" t="s">
        <v>89</v>
      </c>
      <c r="O2100" s="1351" t="s">
        <v>89</v>
      </c>
      <c r="P2100" s="1351" t="s">
        <v>89</v>
      </c>
      <c r="Q2100" s="1352" t="s">
        <v>1163</v>
      </c>
      <c r="R2100" s="1350"/>
      <c r="S2100" s="1353">
        <v>19</v>
      </c>
      <c r="T2100" s="1354"/>
      <c r="U2100" s="1355" t="s">
        <v>278</v>
      </c>
      <c r="V2100" s="1355"/>
      <c r="W2100" s="1347">
        <v>10.5</v>
      </c>
      <c r="X2100" s="1355"/>
      <c r="Y2100" s="1357"/>
      <c r="Z2100" s="2067">
        <v>42831</v>
      </c>
      <c r="AB2100" s="1360"/>
      <c r="AC2100" s="1360"/>
      <c r="AD2100" s="1360"/>
      <c r="AE2100" s="1361">
        <f>IF(A2100="","",(IFERROR(VLOOKUP(A2100,Projecten!A$4:W$2618,5,FALSE),"niet bekend")))</f>
        <v>1</v>
      </c>
      <c r="AF2100" s="1362">
        <f t="shared" si="181"/>
        <v>1777.3</v>
      </c>
      <c r="AG2100" s="1360">
        <f>IF(A2100="","",(IFERROR(VLOOKUP(A2100,Projecten!A$4:W$2618,23,FALSE),"niet bekend")))</f>
        <v>1777.3</v>
      </c>
      <c r="AH2100" s="1945">
        <f>IF(A2100="","",(IFERROR(VLOOKUP(A2100,Projecten!A$4:W$2618,12,FALSE),"niet bekend")))</f>
        <v>1777.3</v>
      </c>
    </row>
    <row r="2101" spans="1:35" s="1359" customFormat="1" ht="12" x14ac:dyDescent="0.2">
      <c r="A2101" s="1387">
        <v>2017287</v>
      </c>
      <c r="B2101" s="1585">
        <v>121293</v>
      </c>
      <c r="C2101" s="1387">
        <v>646117</v>
      </c>
      <c r="D2101" s="1428" t="s">
        <v>68</v>
      </c>
      <c r="E2101" s="1436">
        <v>1</v>
      </c>
      <c r="F2101" s="1436">
        <v>7</v>
      </c>
      <c r="G2101" s="1436">
        <v>6</v>
      </c>
      <c r="H2101" s="1436">
        <v>2</v>
      </c>
      <c r="I2101" s="1350">
        <v>42845</v>
      </c>
      <c r="J2101" s="1350" t="s">
        <v>1737</v>
      </c>
      <c r="K2101" s="1350" t="s">
        <v>1737</v>
      </c>
      <c r="L2101" s="1350" t="s">
        <v>1737</v>
      </c>
      <c r="M2101" s="1351" t="s">
        <v>89</v>
      </c>
      <c r="N2101" s="1351" t="s">
        <v>89</v>
      </c>
      <c r="O2101" s="1351" t="s">
        <v>89</v>
      </c>
      <c r="P2101" s="1351" t="s">
        <v>89</v>
      </c>
      <c r="Q2101" s="1352" t="s">
        <v>1163</v>
      </c>
      <c r="R2101" s="1350"/>
      <c r="S2101" s="1353">
        <v>19</v>
      </c>
      <c r="T2101" s="1354"/>
      <c r="U2101" s="1355" t="s">
        <v>278</v>
      </c>
      <c r="V2101" s="1355"/>
      <c r="W2101" s="1347">
        <v>12</v>
      </c>
      <c r="X2101" s="1355"/>
      <c r="Y2101" s="1357"/>
      <c r="Z2101" s="2067">
        <v>42831</v>
      </c>
      <c r="AB2101" s="1360"/>
      <c r="AC2101" s="1360"/>
      <c r="AD2101" s="1360"/>
      <c r="AE2101" s="1361">
        <f>IF(A2101="","",(IFERROR(VLOOKUP(A2101,Projecten!A$4:W$2618,5,FALSE),"niet bekend")))</f>
        <v>1</v>
      </c>
      <c r="AF2101" s="1362">
        <f t="shared" si="181"/>
        <v>1952.64</v>
      </c>
      <c r="AG2101" s="1360">
        <f>IF(A2101="","",(IFERROR(VLOOKUP(A2101,Projecten!A$4:W$2618,23,FALSE),"niet bekend")))</f>
        <v>1952.64</v>
      </c>
      <c r="AH2101" s="1945">
        <f>IF(A2101="","",(IFERROR(VLOOKUP(A2101,Projecten!A$4:W$2618,12,FALSE),"niet bekend")))</f>
        <v>1952.64</v>
      </c>
    </row>
    <row r="2102" spans="1:35" s="2175" customFormat="1" ht="12" x14ac:dyDescent="0.2">
      <c r="A2102" s="1594">
        <v>2017288</v>
      </c>
      <c r="B2102" s="1594">
        <v>121294</v>
      </c>
      <c r="C2102" s="1594">
        <v>635117</v>
      </c>
      <c r="D2102" s="1426" t="s">
        <v>68</v>
      </c>
      <c r="E2102" s="2169">
        <v>1</v>
      </c>
      <c r="F2102" s="2169">
        <v>8</v>
      </c>
      <c r="G2102" s="2169">
        <v>5</v>
      </c>
      <c r="H2102" s="2169">
        <v>3</v>
      </c>
      <c r="I2102" s="2170">
        <v>42845</v>
      </c>
      <c r="J2102" s="2170" t="s">
        <v>1737</v>
      </c>
      <c r="K2102" s="2170" t="s">
        <v>1737</v>
      </c>
      <c r="L2102" s="2170" t="s">
        <v>1737</v>
      </c>
      <c r="M2102" s="2169" t="s">
        <v>89</v>
      </c>
      <c r="N2102" s="2169" t="s">
        <v>89</v>
      </c>
      <c r="O2102" s="2169" t="s">
        <v>89</v>
      </c>
      <c r="P2102" s="2169" t="s">
        <v>89</v>
      </c>
      <c r="Q2102" s="1594" t="s">
        <v>1163</v>
      </c>
      <c r="R2102" s="2170"/>
      <c r="S2102" s="2171">
        <v>19</v>
      </c>
      <c r="T2102" s="2172"/>
      <c r="U2102" s="1426" t="s">
        <v>278</v>
      </c>
      <c r="V2102" s="1426"/>
      <c r="W2102" s="1356">
        <v>15</v>
      </c>
      <c r="X2102" s="1426"/>
      <c r="Y2102" s="2173"/>
      <c r="Z2102" s="2174">
        <v>42832</v>
      </c>
      <c r="AB2102" s="1626"/>
      <c r="AC2102" s="1626"/>
      <c r="AD2102" s="1626"/>
      <c r="AE2102" s="2176">
        <f>IF(A2102="","",(IFERROR(VLOOKUP(A2102,Projecten!A$4:W$2618,5,FALSE),"niet bekend")))</f>
        <v>1</v>
      </c>
      <c r="AF2102" s="1362">
        <f t="shared" si="181"/>
        <v>2602.23</v>
      </c>
      <c r="AG2102" s="1626">
        <f>IF(A2102="","",(IFERROR(VLOOKUP(A2102,Projecten!A$4:W$2618,23,FALSE),"niet bekend")))</f>
        <v>2602.23</v>
      </c>
      <c r="AH2102" s="2177">
        <f>IF(A2102="","",(IFERROR(VLOOKUP(A2102,Projecten!A$4:W$2618,12,FALSE),"niet bekend")))</f>
        <v>2602.23</v>
      </c>
      <c r="AI2102" s="2178"/>
    </row>
    <row r="2103" spans="1:35" s="2175" customFormat="1" ht="12" x14ac:dyDescent="0.2">
      <c r="A2103" s="1594">
        <v>2017289</v>
      </c>
      <c r="B2103" s="1594">
        <v>121294</v>
      </c>
      <c r="C2103" s="1594">
        <v>649417</v>
      </c>
      <c r="D2103" s="1426" t="s">
        <v>68</v>
      </c>
      <c r="E2103" s="2169">
        <v>1</v>
      </c>
      <c r="F2103" s="2169">
        <v>10</v>
      </c>
      <c r="G2103" s="2169">
        <v>7</v>
      </c>
      <c r="H2103" s="2169">
        <v>3</v>
      </c>
      <c r="I2103" s="2170">
        <v>42845</v>
      </c>
      <c r="J2103" s="2170" t="s">
        <v>1737</v>
      </c>
      <c r="K2103" s="2170" t="s">
        <v>1737</v>
      </c>
      <c r="L2103" s="2170" t="s">
        <v>3717</v>
      </c>
      <c r="M2103" s="2169" t="s">
        <v>89</v>
      </c>
      <c r="N2103" s="2169" t="s">
        <v>89</v>
      </c>
      <c r="O2103" s="2169" t="s">
        <v>89</v>
      </c>
      <c r="P2103" s="2169" t="s">
        <v>89</v>
      </c>
      <c r="Q2103" s="1594" t="s">
        <v>1163</v>
      </c>
      <c r="R2103" s="2170"/>
      <c r="S2103" s="2171">
        <v>19</v>
      </c>
      <c r="T2103" s="2172"/>
      <c r="U2103" s="1426" t="s">
        <v>278</v>
      </c>
      <c r="V2103" s="1426" t="s">
        <v>3761</v>
      </c>
      <c r="W2103" s="1356">
        <v>17</v>
      </c>
      <c r="X2103" s="1426"/>
      <c r="Y2103" s="2173"/>
      <c r="Z2103" s="2174">
        <v>42832</v>
      </c>
      <c r="AB2103" s="1626"/>
      <c r="AC2103" s="1626"/>
      <c r="AD2103" s="1626"/>
      <c r="AE2103" s="2176">
        <f>IF(A2103="","",(IFERROR(VLOOKUP(A2103,Projecten!A$4:W$2618,5,FALSE),"niet bekend")))</f>
        <v>1</v>
      </c>
      <c r="AF2103" s="1362">
        <f t="shared" si="181"/>
        <v>3063.21</v>
      </c>
      <c r="AG2103" s="1626">
        <f>IF(A2103="","",(IFERROR(VLOOKUP(A2103,Projecten!A$4:W$2618,23,FALSE),"niet bekend")))</f>
        <v>3063.21</v>
      </c>
      <c r="AH2103" s="2177">
        <f>IF(A2103="","",(IFERROR(VLOOKUP(A2103,Projecten!A$4:W$2618,12,FALSE),"niet bekend")))</f>
        <v>3063.21</v>
      </c>
      <c r="AI2103" s="2178"/>
    </row>
    <row r="2104" spans="1:35" s="1359" customFormat="1" ht="12" x14ac:dyDescent="0.2">
      <c r="A2104" s="1387">
        <v>2017290</v>
      </c>
      <c r="B2104" s="2111">
        <v>121294</v>
      </c>
      <c r="C2104" s="1387">
        <v>645617</v>
      </c>
      <c r="D2104" s="1428" t="s">
        <v>68</v>
      </c>
      <c r="E2104" s="1436">
        <v>1</v>
      </c>
      <c r="F2104" s="1436">
        <v>8</v>
      </c>
      <c r="G2104" s="1436">
        <v>5</v>
      </c>
      <c r="H2104" s="1436">
        <v>3</v>
      </c>
      <c r="I2104" s="1350">
        <v>42843</v>
      </c>
      <c r="J2104" s="1350" t="s">
        <v>1737</v>
      </c>
      <c r="K2104" s="1350" t="s">
        <v>1737</v>
      </c>
      <c r="L2104" s="1350" t="s">
        <v>1737</v>
      </c>
      <c r="M2104" s="1351" t="s">
        <v>89</v>
      </c>
      <c r="N2104" s="1351" t="s">
        <v>89</v>
      </c>
      <c r="O2104" s="1351" t="s">
        <v>89</v>
      </c>
      <c r="P2104" s="1351" t="s">
        <v>89</v>
      </c>
      <c r="Q2104" s="1352" t="s">
        <v>1163</v>
      </c>
      <c r="R2104" s="1350"/>
      <c r="S2104" s="1353">
        <v>19</v>
      </c>
      <c r="T2104" s="1354"/>
      <c r="U2104" s="1355" t="s">
        <v>278</v>
      </c>
      <c r="V2104" s="1355"/>
      <c r="W2104" s="1347">
        <v>15</v>
      </c>
      <c r="X2104" s="1355"/>
      <c r="Y2104" s="1357"/>
      <c r="Z2104" s="2067">
        <v>42832</v>
      </c>
      <c r="AB2104" s="1360"/>
      <c r="AC2104" s="1360"/>
      <c r="AD2104" s="1360"/>
      <c r="AE2104" s="1361">
        <f>IF(A2104="","",(IFERROR(VLOOKUP(A2104,Projecten!A$4:W$2618,5,FALSE),"niet bekend")))</f>
        <v>1</v>
      </c>
      <c r="AF2104" s="1362">
        <f t="shared" si="181"/>
        <v>2362.7199999999998</v>
      </c>
      <c r="AG2104" s="1360">
        <f>IF(A2104="","",(IFERROR(VLOOKUP(A2104,Projecten!A$4:W$2618,23,FALSE),"niet bekend")))</f>
        <v>2362.7199999999998</v>
      </c>
      <c r="AH2104" s="1945">
        <f>IF(A2104="","",(IFERROR(VLOOKUP(A2104,Projecten!A$4:W$2618,12,FALSE),"niet bekend")))</f>
        <v>2362.7199999999998</v>
      </c>
    </row>
    <row r="2105" spans="1:35" s="1359" customFormat="1" ht="10.5" customHeight="1" x14ac:dyDescent="0.2">
      <c r="A2105" s="1387">
        <v>2017291</v>
      </c>
      <c r="B2105" s="2168">
        <v>121296</v>
      </c>
      <c r="C2105" s="1387" t="s">
        <v>3628</v>
      </c>
      <c r="D2105" s="1428" t="s">
        <v>68</v>
      </c>
      <c r="E2105" s="1436">
        <v>5</v>
      </c>
      <c r="F2105" s="1436">
        <v>40</v>
      </c>
      <c r="G2105" s="1436">
        <v>25</v>
      </c>
      <c r="H2105" s="1436">
        <v>15</v>
      </c>
      <c r="I2105" s="1350">
        <v>42850</v>
      </c>
      <c r="J2105" s="1350" t="s">
        <v>1737</v>
      </c>
      <c r="K2105" s="1350" t="s">
        <v>1737</v>
      </c>
      <c r="L2105" s="1350" t="s">
        <v>1737</v>
      </c>
      <c r="M2105" s="1351" t="s">
        <v>89</v>
      </c>
      <c r="N2105" s="1351" t="s">
        <v>89</v>
      </c>
      <c r="O2105" s="1351" t="s">
        <v>89</v>
      </c>
      <c r="P2105" s="1351" t="s">
        <v>89</v>
      </c>
      <c r="Q2105" s="1352" t="s">
        <v>1163</v>
      </c>
      <c r="R2105" s="1350"/>
      <c r="S2105" s="1353">
        <v>20</v>
      </c>
      <c r="T2105" s="1354"/>
      <c r="U2105" s="1355" t="s">
        <v>561</v>
      </c>
      <c r="V2105" s="1355"/>
      <c r="W2105" s="1347">
        <v>74</v>
      </c>
      <c r="X2105" s="1355"/>
      <c r="Y2105" s="1357"/>
      <c r="Z2105" s="2067">
        <v>42835</v>
      </c>
      <c r="AB2105" s="1360"/>
      <c r="AC2105" s="1360"/>
      <c r="AD2105" s="1360"/>
      <c r="AE2105" s="1361">
        <f>IF(A2105="","",(IFERROR(VLOOKUP(A2105,Projecten!A$4:W$2618,5,FALSE),"niet bekend")))</f>
        <v>5</v>
      </c>
      <c r="AF2105" s="1362">
        <f t="shared" si="181"/>
        <v>11735.5</v>
      </c>
      <c r="AG2105" s="1360">
        <f>IF(A2105="","",(IFERROR(VLOOKUP(A2105,Projecten!A$4:W$2618,23,FALSE),"niet bekend")))</f>
        <v>11735.5</v>
      </c>
      <c r="AH2105" s="1945">
        <f>IF(A2105="","",(IFERROR(VLOOKUP(A2105,Projecten!A$4:W$2618,12,FALSE),"niet bekend")))</f>
        <v>11735.5</v>
      </c>
    </row>
    <row r="2106" spans="1:35" s="1359" customFormat="1" x14ac:dyDescent="0.2">
      <c r="A2106" s="1486">
        <v>2017272</v>
      </c>
      <c r="B2106" s="1348">
        <v>121299</v>
      </c>
      <c r="C2106" s="1486" t="s">
        <v>3592</v>
      </c>
      <c r="D2106" s="90" t="s">
        <v>68</v>
      </c>
      <c r="E2106" s="127">
        <v>5</v>
      </c>
      <c r="F2106" s="1669">
        <v>30</v>
      </c>
      <c r="G2106" s="1669">
        <v>20</v>
      </c>
      <c r="H2106" s="1669">
        <v>10</v>
      </c>
      <c r="I2106" s="1350">
        <v>42850</v>
      </c>
      <c r="J2106" s="1350" t="s">
        <v>1737</v>
      </c>
      <c r="K2106" s="1350" t="s">
        <v>1737</v>
      </c>
      <c r="L2106" s="1350" t="s">
        <v>1737</v>
      </c>
      <c r="M2106" s="1351" t="s">
        <v>89</v>
      </c>
      <c r="N2106" s="1351" t="s">
        <v>89</v>
      </c>
      <c r="O2106" s="1351" t="s">
        <v>89</v>
      </c>
      <c r="P2106" s="1351" t="s">
        <v>89</v>
      </c>
      <c r="Q2106" s="1352" t="s">
        <v>1163</v>
      </c>
      <c r="R2106" s="1350"/>
      <c r="S2106" s="1353">
        <v>19</v>
      </c>
      <c r="T2106" s="1354"/>
      <c r="U2106" s="1600" t="s">
        <v>2739</v>
      </c>
      <c r="V2106" s="1355"/>
      <c r="W2106" s="1347">
        <v>57</v>
      </c>
      <c r="X2106" s="1355"/>
      <c r="Y2106" s="1357"/>
      <c r="Z2106" s="2067">
        <v>42828</v>
      </c>
      <c r="AB2106" s="1360"/>
      <c r="AC2106" s="1360"/>
      <c r="AD2106" s="1360"/>
      <c r="AE2106" s="1361">
        <f>IF(A2106="","",(IFERROR(VLOOKUP(A2106,Projecten!A$4:W$2618,5,FALSE),"niet bekend")))</f>
        <v>5</v>
      </c>
      <c r="AF2106" s="1362">
        <f t="shared" si="181"/>
        <v>10289.1</v>
      </c>
      <c r="AG2106" s="1360">
        <f>IF(A2106="","",(IFERROR(VLOOKUP(A2106,Projecten!A$4:W$2618,23,FALSE),"niet bekend")))</f>
        <v>10289.1</v>
      </c>
      <c r="AH2106" s="1945">
        <f>IF(A2106="","",(IFERROR(VLOOKUP(A2106,Projecten!A$4:W$2618,12,FALSE),"niet bekend")))</f>
        <v>10289.1</v>
      </c>
    </row>
    <row r="2107" spans="1:35" s="1359" customFormat="1" ht="12" x14ac:dyDescent="0.2">
      <c r="A2107" s="1387">
        <v>2017317</v>
      </c>
      <c r="B2107" s="1387" t="s">
        <v>3672</v>
      </c>
      <c r="C2107" s="1387" t="s">
        <v>3668</v>
      </c>
      <c r="D2107" s="1428" t="s">
        <v>68</v>
      </c>
      <c r="E2107" s="1436">
        <v>0</v>
      </c>
      <c r="F2107" s="1436">
        <v>0</v>
      </c>
      <c r="G2107" s="1436">
        <v>0</v>
      </c>
      <c r="H2107" s="1436">
        <v>0</v>
      </c>
      <c r="I2107" s="1350" t="s">
        <v>1737</v>
      </c>
      <c r="J2107" s="1350" t="s">
        <v>1737</v>
      </c>
      <c r="K2107" s="1350" t="s">
        <v>1737</v>
      </c>
      <c r="L2107" s="1350" t="s">
        <v>3713</v>
      </c>
      <c r="M2107" s="1351" t="s">
        <v>1737</v>
      </c>
      <c r="N2107" s="1351" t="s">
        <v>1737</v>
      </c>
      <c r="O2107" s="1351" t="s">
        <v>1737</v>
      </c>
      <c r="P2107" s="1351" t="s">
        <v>89</v>
      </c>
      <c r="Q2107" s="1352" t="s">
        <v>1163</v>
      </c>
      <c r="R2107" s="1350"/>
      <c r="S2107" s="1329">
        <v>19</v>
      </c>
      <c r="T2107" s="1354"/>
      <c r="U2107" s="1355" t="s">
        <v>278</v>
      </c>
      <c r="V2107" s="1355"/>
      <c r="W2107" s="1347">
        <v>0</v>
      </c>
      <c r="X2107" s="1355"/>
      <c r="Y2107" s="1357"/>
      <c r="Z2107" s="2067">
        <v>42836</v>
      </c>
      <c r="AB2107" s="1360"/>
      <c r="AC2107" s="1360"/>
      <c r="AD2107" s="1360"/>
      <c r="AE2107" s="1361"/>
      <c r="AF2107" s="1362"/>
      <c r="AG2107" s="1360"/>
      <c r="AH2107" s="1945"/>
    </row>
    <row r="2108" spans="1:35" s="1279" customFormat="1" x14ac:dyDescent="0.2">
      <c r="A2108" s="1486">
        <v>2017368</v>
      </c>
      <c r="B2108" s="90"/>
      <c r="C2108" s="1486" t="s">
        <v>3783</v>
      </c>
      <c r="D2108" s="1604" t="s">
        <v>68</v>
      </c>
      <c r="E2108" s="1604">
        <v>0</v>
      </c>
      <c r="F2108" s="1604">
        <v>0</v>
      </c>
      <c r="G2108" s="1604">
        <v>0</v>
      </c>
      <c r="H2108" s="1604">
        <v>0</v>
      </c>
      <c r="I2108" s="1350" t="s">
        <v>1737</v>
      </c>
      <c r="J2108" s="1350" t="s">
        <v>1737</v>
      </c>
      <c r="K2108" s="1350" t="s">
        <v>1737</v>
      </c>
      <c r="L2108" s="1350" t="s">
        <v>1737</v>
      </c>
      <c r="M2108" s="2180" t="s">
        <v>1737</v>
      </c>
      <c r="N2108" s="2180" t="s">
        <v>1737</v>
      </c>
      <c r="O2108" s="2180" t="s">
        <v>1737</v>
      </c>
      <c r="P2108" s="1351" t="s">
        <v>89</v>
      </c>
      <c r="Q2108" s="1352" t="s">
        <v>1163</v>
      </c>
      <c r="R2108" s="1350"/>
      <c r="S2108" s="1353">
        <v>19</v>
      </c>
      <c r="T2108" s="1354"/>
      <c r="U2108" s="1355" t="s">
        <v>278</v>
      </c>
      <c r="V2108" s="1355" t="s">
        <v>3784</v>
      </c>
      <c r="W2108" s="1347">
        <v>5</v>
      </c>
      <c r="X2108" s="1355"/>
      <c r="Y2108" s="1357"/>
      <c r="Z2108" s="2067">
        <v>42858</v>
      </c>
      <c r="AB2108" s="1283"/>
      <c r="AC2108" s="1283"/>
      <c r="AD2108" s="1283"/>
      <c r="AE2108" s="1361"/>
      <c r="AF2108" s="1362"/>
      <c r="AG2108" s="1360"/>
      <c r="AH2108" s="1945"/>
    </row>
    <row r="2109" spans="1:35" s="1279" customFormat="1" x14ac:dyDescent="0.2">
      <c r="A2109" s="1486">
        <v>2017167</v>
      </c>
      <c r="B2109" s="90"/>
      <c r="C2109" s="1486" t="s">
        <v>3794</v>
      </c>
      <c r="D2109" s="1604" t="s">
        <v>68</v>
      </c>
      <c r="E2109" s="1604">
        <v>0</v>
      </c>
      <c r="F2109" s="1604">
        <v>0</v>
      </c>
      <c r="G2109" s="1604">
        <v>0</v>
      </c>
      <c r="H2109" s="1604">
        <v>0</v>
      </c>
      <c r="I2109" s="1350" t="s">
        <v>1737</v>
      </c>
      <c r="J2109" s="1350" t="s">
        <v>1737</v>
      </c>
      <c r="K2109" s="1350" t="s">
        <v>1737</v>
      </c>
      <c r="L2109" s="1350" t="s">
        <v>1737</v>
      </c>
      <c r="M2109" s="2180" t="s">
        <v>1737</v>
      </c>
      <c r="N2109" s="2180" t="s">
        <v>1737</v>
      </c>
      <c r="O2109" s="2180" t="s">
        <v>1737</v>
      </c>
      <c r="P2109" s="1351" t="s">
        <v>89</v>
      </c>
      <c r="Q2109" s="1352" t="s">
        <v>1163</v>
      </c>
      <c r="R2109" s="1350"/>
      <c r="S2109" s="1353"/>
      <c r="T2109" s="1354"/>
      <c r="U2109" s="1355" t="s">
        <v>3795</v>
      </c>
      <c r="V2109" s="1355"/>
      <c r="W2109" s="1347">
        <v>2</v>
      </c>
      <c r="X2109" s="1355"/>
      <c r="Y2109" s="1357"/>
      <c r="Z2109" s="2067">
        <v>42859</v>
      </c>
      <c r="AB2109" s="1283"/>
      <c r="AC2109" s="1283"/>
      <c r="AD2109" s="1283"/>
      <c r="AE2109" s="1361"/>
      <c r="AF2109" s="1362"/>
      <c r="AG2109" s="1360"/>
      <c r="AH2109" s="1945"/>
    </row>
    <row r="2110" spans="1:35" s="1359" customFormat="1" x14ac:dyDescent="0.2">
      <c r="A2110" s="1486"/>
      <c r="B2110" s="90"/>
      <c r="C2110" s="1486"/>
      <c r="D2110" s="1604"/>
      <c r="E2110" s="1604"/>
      <c r="F2110" s="1604"/>
      <c r="G2110" s="1604"/>
      <c r="H2110" s="1604"/>
      <c r="I2110" s="1350"/>
      <c r="J2110" s="1350"/>
      <c r="K2110" s="1350"/>
      <c r="L2110" s="1350"/>
      <c r="M2110" s="2180"/>
      <c r="N2110" s="2180"/>
      <c r="O2110" s="2180"/>
      <c r="P2110" s="1351"/>
      <c r="Q2110" s="1352"/>
      <c r="R2110" s="1350"/>
      <c r="S2110" s="1353"/>
      <c r="T2110" s="1354"/>
      <c r="U2110" s="1355"/>
      <c r="V2110" s="1355"/>
      <c r="W2110" s="1347"/>
      <c r="X2110" s="1355"/>
      <c r="Y2110" s="1357"/>
      <c r="Z2110" s="2067"/>
      <c r="AB2110" s="1360"/>
      <c r="AC2110" s="1360"/>
      <c r="AD2110" s="1360"/>
      <c r="AE2110" s="1361"/>
      <c r="AF2110" s="1362"/>
      <c r="AG2110" s="1360"/>
      <c r="AH2110" s="1945"/>
    </row>
    <row r="2111" spans="1:35" s="1359" customFormat="1" ht="12" x14ac:dyDescent="0.2">
      <c r="A2111" s="1348" t="s">
        <v>3618</v>
      </c>
      <c r="B2111" s="1387">
        <v>121301</v>
      </c>
      <c r="C2111" s="1387" t="s">
        <v>3656</v>
      </c>
      <c r="D2111" s="1428" t="s">
        <v>489</v>
      </c>
      <c r="E2111" s="1428">
        <v>1</v>
      </c>
      <c r="F2111" s="1428">
        <v>8</v>
      </c>
      <c r="G2111" s="1428">
        <v>4</v>
      </c>
      <c r="H2111" s="1428">
        <v>3</v>
      </c>
      <c r="I2111" s="1350">
        <v>42846</v>
      </c>
      <c r="J2111" s="1350">
        <v>42844</v>
      </c>
      <c r="K2111" s="1350" t="s">
        <v>1737</v>
      </c>
      <c r="L2111" s="1350" t="s">
        <v>1737</v>
      </c>
      <c r="M2111" s="1351" t="s">
        <v>89</v>
      </c>
      <c r="N2111" s="1351" t="s">
        <v>89</v>
      </c>
      <c r="O2111" s="1351" t="s">
        <v>89</v>
      </c>
      <c r="P2111" s="1351" t="s">
        <v>89</v>
      </c>
      <c r="Q2111" s="1352" t="s">
        <v>1163</v>
      </c>
      <c r="R2111" s="1350"/>
      <c r="S2111" s="1353">
        <v>19</v>
      </c>
      <c r="T2111" s="1354"/>
      <c r="U2111" s="1355" t="s">
        <v>681</v>
      </c>
      <c r="V2111" s="1355" t="s">
        <v>3674</v>
      </c>
      <c r="W2111" s="1347">
        <v>20</v>
      </c>
      <c r="X2111" s="1355"/>
      <c r="Y2111" s="1357"/>
      <c r="Z2111" s="2067">
        <v>42824</v>
      </c>
      <c r="AB2111" s="1360"/>
      <c r="AC2111" s="1360"/>
      <c r="AD2111" s="1360"/>
      <c r="AE2111" s="1361">
        <f>IF(A2111="","",(IFERROR(VLOOKUP(A2111,Projecten!A$4:W$2618,5,FALSE),"niet bekend")))</f>
        <v>1</v>
      </c>
      <c r="AF2111" s="1362">
        <f t="shared" ref="AF2111:AF2119" si="182">IF(AE2111="","",(IF(E2111=0,AH2111,(E2111/AE2111*AH2111))))</f>
        <v>3413.07</v>
      </c>
      <c r="AG2111" s="1360">
        <f>IF(A2111="","",(IFERROR(VLOOKUP(A2111,Projecten!A$4:W$2618,23,FALSE),"niet bekend")))</f>
        <v>3413.07</v>
      </c>
      <c r="AH2111" s="1945">
        <f>IF(A2111="","",(IFERROR(VLOOKUP(A2111,Projecten!A$4:W$2618,12,FALSE),"niet bekend")))</f>
        <v>3413.07</v>
      </c>
    </row>
    <row r="2112" spans="1:35" s="1359" customFormat="1" ht="12" x14ac:dyDescent="0.2">
      <c r="A2112" s="1348" t="s">
        <v>3657</v>
      </c>
      <c r="B2112" s="1387">
        <v>121301</v>
      </c>
      <c r="C2112" s="1387" t="s">
        <v>3658</v>
      </c>
      <c r="D2112" s="1428" t="s">
        <v>489</v>
      </c>
      <c r="E2112" s="1428">
        <v>0</v>
      </c>
      <c r="F2112" s="1428">
        <v>1</v>
      </c>
      <c r="G2112" s="1428">
        <v>0</v>
      </c>
      <c r="H2112" s="1428">
        <v>1</v>
      </c>
      <c r="I2112" s="1350" t="s">
        <v>1737</v>
      </c>
      <c r="J2112" s="1350" t="s">
        <v>1737</v>
      </c>
      <c r="K2112" s="1350" t="s">
        <v>1737</v>
      </c>
      <c r="L2112" s="1350" t="s">
        <v>1737</v>
      </c>
      <c r="M2112" s="1351" t="s">
        <v>89</v>
      </c>
      <c r="N2112" s="1351" t="s">
        <v>89</v>
      </c>
      <c r="O2112" s="1351" t="s">
        <v>89</v>
      </c>
      <c r="P2112" s="1351" t="s">
        <v>89</v>
      </c>
      <c r="Q2112" s="1352" t="s">
        <v>1163</v>
      </c>
      <c r="R2112" s="1350"/>
      <c r="S2112" s="1353">
        <v>19</v>
      </c>
      <c r="T2112" s="1354"/>
      <c r="U2112" s="1355" t="s">
        <v>681</v>
      </c>
      <c r="V2112" s="1355" t="s">
        <v>3674</v>
      </c>
      <c r="W2112" s="1347">
        <v>3</v>
      </c>
      <c r="X2112" s="1355"/>
      <c r="Y2112" s="1357"/>
      <c r="Z2112" s="2067">
        <v>42824</v>
      </c>
      <c r="AB2112" s="1360"/>
      <c r="AC2112" s="1360"/>
      <c r="AD2112" s="1360"/>
      <c r="AE2112" s="1361">
        <f>IF(A2112="","",(IFERROR(VLOOKUP(A2112,Projecten!A$4:W$2618,5,FALSE),"niet bekend")))</f>
        <v>0</v>
      </c>
      <c r="AF2112" s="1362">
        <f t="shared" si="182"/>
        <v>502.39</v>
      </c>
      <c r="AG2112" s="1360">
        <f>IF(A2112="","",(IFERROR(VLOOKUP(A2112,Projecten!A$4:W$2618,23,FALSE),"niet bekend")))</f>
        <v>502.39</v>
      </c>
      <c r="AH2112" s="1945">
        <f>IF(A2112="","",(IFERROR(VLOOKUP(A2112,Projecten!A$4:W$2618,12,FALSE),"niet bekend")))</f>
        <v>502.39</v>
      </c>
    </row>
    <row r="2113" spans="1:35" s="1359" customFormat="1" ht="12" x14ac:dyDescent="0.2">
      <c r="A2113" s="1348" t="s">
        <v>3619</v>
      </c>
      <c r="B2113" s="1387">
        <v>121302</v>
      </c>
      <c r="C2113" s="1387" t="s">
        <v>3659</v>
      </c>
      <c r="D2113" s="1428" t="s">
        <v>489</v>
      </c>
      <c r="E2113" s="1428">
        <v>1</v>
      </c>
      <c r="F2113" s="1428">
        <v>7</v>
      </c>
      <c r="G2113" s="1428">
        <v>2</v>
      </c>
      <c r="H2113" s="1428">
        <v>2</v>
      </c>
      <c r="I2113" s="1350">
        <v>42846</v>
      </c>
      <c r="J2113" s="1350">
        <v>42844</v>
      </c>
      <c r="K2113" s="1350" t="s">
        <v>1737</v>
      </c>
      <c r="L2113" s="1350" t="s">
        <v>1737</v>
      </c>
      <c r="M2113" s="1351" t="s">
        <v>89</v>
      </c>
      <c r="N2113" s="1351" t="s">
        <v>89</v>
      </c>
      <c r="O2113" s="1351" t="s">
        <v>89</v>
      </c>
      <c r="P2113" s="1351" t="s">
        <v>89</v>
      </c>
      <c r="Q2113" s="1352" t="s">
        <v>1163</v>
      </c>
      <c r="R2113" s="1350"/>
      <c r="S2113" s="1353">
        <v>19</v>
      </c>
      <c r="T2113" s="1354"/>
      <c r="U2113" s="1355" t="s">
        <v>681</v>
      </c>
      <c r="V2113" s="1355" t="s">
        <v>3674</v>
      </c>
      <c r="W2113" s="1347">
        <v>18</v>
      </c>
      <c r="X2113" s="1355"/>
      <c r="Y2113" s="1357"/>
      <c r="Z2113" s="2067">
        <v>42824</v>
      </c>
      <c r="AB2113" s="1360"/>
      <c r="AC2113" s="1360"/>
      <c r="AD2113" s="1360"/>
      <c r="AE2113" s="1361">
        <f>IF(A2113="","",(IFERROR(VLOOKUP(A2113,Projecten!A$4:W$2618,5,FALSE),"niet bekend")))</f>
        <v>1</v>
      </c>
      <c r="AF2113" s="1362">
        <f t="shared" si="182"/>
        <v>3086.35</v>
      </c>
      <c r="AG2113" s="1360">
        <f>IF(A2113="","",(IFERROR(VLOOKUP(A2113,Projecten!A$4:W$2618,23,FALSE),"niet bekend")))</f>
        <v>3086.35</v>
      </c>
      <c r="AH2113" s="1945">
        <f>IF(A2113="","",(IFERROR(VLOOKUP(A2113,Projecten!A$4:W$2618,12,FALSE),"niet bekend")))</f>
        <v>3086.35</v>
      </c>
    </row>
    <row r="2114" spans="1:35" s="1359" customFormat="1" ht="12" x14ac:dyDescent="0.2">
      <c r="A2114" s="1348" t="s">
        <v>3660</v>
      </c>
      <c r="B2114" s="1387">
        <v>121302</v>
      </c>
      <c r="C2114" s="1387" t="s">
        <v>3661</v>
      </c>
      <c r="D2114" s="1428" t="s">
        <v>489</v>
      </c>
      <c r="E2114" s="1428">
        <v>0</v>
      </c>
      <c r="F2114" s="1428">
        <v>1</v>
      </c>
      <c r="G2114" s="1428">
        <v>0</v>
      </c>
      <c r="H2114" s="1428">
        <v>1</v>
      </c>
      <c r="I2114" s="1350" t="s">
        <v>1737</v>
      </c>
      <c r="J2114" s="1350" t="s">
        <v>1737</v>
      </c>
      <c r="K2114" s="1350" t="s">
        <v>1737</v>
      </c>
      <c r="L2114" s="1350" t="s">
        <v>1737</v>
      </c>
      <c r="M2114" s="1351" t="s">
        <v>89</v>
      </c>
      <c r="N2114" s="1351" t="s">
        <v>89</v>
      </c>
      <c r="O2114" s="1351" t="s">
        <v>89</v>
      </c>
      <c r="P2114" s="1351" t="s">
        <v>89</v>
      </c>
      <c r="Q2114" s="1352" t="s">
        <v>1163</v>
      </c>
      <c r="R2114" s="1350"/>
      <c r="S2114" s="1353">
        <v>19</v>
      </c>
      <c r="T2114" s="1354"/>
      <c r="U2114" s="1355" t="s">
        <v>681</v>
      </c>
      <c r="V2114" s="1355" t="s">
        <v>3674</v>
      </c>
      <c r="W2114" s="1347">
        <v>3</v>
      </c>
      <c r="X2114" s="1355"/>
      <c r="Y2114" s="1357"/>
      <c r="Z2114" s="2067">
        <v>42824</v>
      </c>
      <c r="AB2114" s="1360"/>
      <c r="AC2114" s="1360"/>
      <c r="AD2114" s="1360"/>
      <c r="AE2114" s="1361">
        <f>IF(A2114="","",(IFERROR(VLOOKUP(A2114,Projecten!A$4:W$2618,5,FALSE),"niet bekend")))</f>
        <v>0</v>
      </c>
      <c r="AF2114" s="1362">
        <f t="shared" si="182"/>
        <v>502.39</v>
      </c>
      <c r="AG2114" s="1360">
        <f>IF(A2114="","",(IFERROR(VLOOKUP(A2114,Projecten!A$4:W$2618,23,FALSE),"niet bekend")))</f>
        <v>502.39</v>
      </c>
      <c r="AH2114" s="1945">
        <f>IF(A2114="","",(IFERROR(VLOOKUP(A2114,Projecten!A$4:W$2618,12,FALSE),"niet bekend")))</f>
        <v>502.39</v>
      </c>
    </row>
    <row r="2115" spans="1:35" s="1359" customFormat="1" ht="12" x14ac:dyDescent="0.2">
      <c r="A2115" s="1387" t="s">
        <v>3620</v>
      </c>
      <c r="B2115" s="1387">
        <v>121303</v>
      </c>
      <c r="C2115" s="1387" t="s">
        <v>3662</v>
      </c>
      <c r="D2115" s="1428" t="s">
        <v>489</v>
      </c>
      <c r="E2115" s="1428">
        <v>1</v>
      </c>
      <c r="F2115" s="1428">
        <v>7</v>
      </c>
      <c r="G2115" s="1428">
        <v>2</v>
      </c>
      <c r="H2115" s="1428">
        <v>3</v>
      </c>
      <c r="I2115" s="1350">
        <v>42846</v>
      </c>
      <c r="J2115" s="1350">
        <v>42844</v>
      </c>
      <c r="K2115" s="1350" t="s">
        <v>1737</v>
      </c>
      <c r="L2115" s="1350" t="s">
        <v>1737</v>
      </c>
      <c r="M2115" s="1351" t="s">
        <v>89</v>
      </c>
      <c r="N2115" s="1351" t="s">
        <v>89</v>
      </c>
      <c r="O2115" s="1351" t="s">
        <v>89</v>
      </c>
      <c r="P2115" s="1351" t="s">
        <v>89</v>
      </c>
      <c r="Q2115" s="1352" t="s">
        <v>1163</v>
      </c>
      <c r="R2115" s="1350"/>
      <c r="S2115" s="1353">
        <v>19</v>
      </c>
      <c r="T2115" s="1354"/>
      <c r="U2115" s="1355" t="s">
        <v>681</v>
      </c>
      <c r="V2115" s="1355" t="s">
        <v>3674</v>
      </c>
      <c r="W2115" s="1347">
        <v>18</v>
      </c>
      <c r="X2115" s="1355"/>
      <c r="Y2115" s="1357"/>
      <c r="Z2115" s="2067">
        <v>42824</v>
      </c>
      <c r="AB2115" s="1360"/>
      <c r="AC2115" s="1360"/>
      <c r="AD2115" s="1360"/>
      <c r="AE2115" s="1361">
        <f>IF(A2115="","",(IFERROR(VLOOKUP(A2115,Projecten!A$4:W$2618,5,FALSE),"niet bekend")))</f>
        <v>1</v>
      </c>
      <c r="AF2115" s="1362">
        <f t="shared" si="182"/>
        <v>3086.35</v>
      </c>
      <c r="AG2115" s="1360">
        <f>IF(A2115="","",(IFERROR(VLOOKUP(A2115,Projecten!A$4:W$2618,23,FALSE),"niet bekend")))</f>
        <v>3086.35</v>
      </c>
      <c r="AH2115" s="1945">
        <f>IF(A2115="","",(IFERROR(VLOOKUP(A2115,Projecten!A$4:W$2618,12,FALSE),"niet bekend")))</f>
        <v>3086.35</v>
      </c>
    </row>
    <row r="2116" spans="1:35" s="1359" customFormat="1" ht="12" x14ac:dyDescent="0.2">
      <c r="A2116" s="1348" t="s">
        <v>3615</v>
      </c>
      <c r="B2116" s="1387">
        <v>121304</v>
      </c>
      <c r="C2116" s="1387" t="s">
        <v>3663</v>
      </c>
      <c r="D2116" s="1428" t="s">
        <v>489</v>
      </c>
      <c r="E2116" s="1428">
        <v>1</v>
      </c>
      <c r="F2116" s="1428">
        <v>7</v>
      </c>
      <c r="G2116" s="1428">
        <v>2</v>
      </c>
      <c r="H2116" s="1428">
        <v>3</v>
      </c>
      <c r="I2116" s="1350">
        <v>42846</v>
      </c>
      <c r="J2116" s="1350">
        <v>42844</v>
      </c>
      <c r="K2116" s="1350" t="s">
        <v>1737</v>
      </c>
      <c r="L2116" s="1350" t="s">
        <v>1737</v>
      </c>
      <c r="M2116" s="1351" t="s">
        <v>89</v>
      </c>
      <c r="N2116" s="1351" t="s">
        <v>89</v>
      </c>
      <c r="O2116" s="1351" t="s">
        <v>89</v>
      </c>
      <c r="P2116" s="1351" t="s">
        <v>89</v>
      </c>
      <c r="Q2116" s="1352" t="s">
        <v>1163</v>
      </c>
      <c r="R2116" s="1350"/>
      <c r="S2116" s="1353">
        <v>19</v>
      </c>
      <c r="T2116" s="1354"/>
      <c r="U2116" s="1355" t="s">
        <v>681</v>
      </c>
      <c r="V2116" s="1355" t="s">
        <v>3674</v>
      </c>
      <c r="W2116" s="1347">
        <v>18</v>
      </c>
      <c r="X2116" s="1355"/>
      <c r="Y2116" s="1357"/>
      <c r="Z2116" s="2067">
        <v>42824</v>
      </c>
      <c r="AB2116" s="1360"/>
      <c r="AC2116" s="1360"/>
      <c r="AD2116" s="1360"/>
      <c r="AE2116" s="1361">
        <f>IF(A2116="","",(IFERROR(VLOOKUP(A2116,Projecten!A$4:W$2618,5,FALSE),"niet bekend")))</f>
        <v>1</v>
      </c>
      <c r="AF2116" s="1362">
        <f t="shared" si="182"/>
        <v>3119.59</v>
      </c>
      <c r="AG2116" s="1360">
        <f>IF(A2116="","",(IFERROR(VLOOKUP(A2116,Projecten!A$4:W$2618,23,FALSE),"niet bekend")))</f>
        <v>3119.59</v>
      </c>
      <c r="AH2116" s="1945">
        <f>IF(A2116="","",(IFERROR(VLOOKUP(A2116,Projecten!A$4:W$2618,12,FALSE),"niet bekend")))</f>
        <v>3119.59</v>
      </c>
    </row>
    <row r="2117" spans="1:35" s="1359" customFormat="1" ht="12" x14ac:dyDescent="0.2">
      <c r="A2117" s="1348" t="s">
        <v>3616</v>
      </c>
      <c r="B2117" s="1387">
        <v>121305</v>
      </c>
      <c r="C2117" s="1387" t="s">
        <v>3663</v>
      </c>
      <c r="D2117" s="1428" t="s">
        <v>489</v>
      </c>
      <c r="E2117" s="1428">
        <v>1</v>
      </c>
      <c r="F2117" s="1428">
        <v>7</v>
      </c>
      <c r="G2117" s="1428">
        <v>2</v>
      </c>
      <c r="H2117" s="1428">
        <v>3</v>
      </c>
      <c r="I2117" s="1350">
        <v>42846</v>
      </c>
      <c r="J2117" s="1350">
        <v>42844</v>
      </c>
      <c r="K2117" s="1350" t="s">
        <v>1737</v>
      </c>
      <c r="L2117" s="1350" t="s">
        <v>1737</v>
      </c>
      <c r="M2117" s="1351" t="s">
        <v>89</v>
      </c>
      <c r="N2117" s="1351" t="s">
        <v>89</v>
      </c>
      <c r="O2117" s="1351" t="s">
        <v>89</v>
      </c>
      <c r="P2117" s="1351" t="s">
        <v>89</v>
      </c>
      <c r="Q2117" s="1352" t="s">
        <v>1163</v>
      </c>
      <c r="R2117" s="1350"/>
      <c r="S2117" s="1353">
        <v>19</v>
      </c>
      <c r="T2117" s="1354"/>
      <c r="U2117" s="1355" t="s">
        <v>681</v>
      </c>
      <c r="V2117" s="1355" t="s">
        <v>3674</v>
      </c>
      <c r="W2117" s="1347">
        <v>18</v>
      </c>
      <c r="X2117" s="1355"/>
      <c r="Y2117" s="1357"/>
      <c r="Z2117" s="2067">
        <v>42824</v>
      </c>
      <c r="AB2117" s="1360"/>
      <c r="AC2117" s="1360"/>
      <c r="AD2117" s="1360"/>
      <c r="AE2117" s="1361">
        <f>IF(A2117="","",(IFERROR(VLOOKUP(A2117,Projecten!A$4:W$2618,5,FALSE),"niet bekend")))</f>
        <v>1</v>
      </c>
      <c r="AF2117" s="1362">
        <f t="shared" si="182"/>
        <v>3119.59</v>
      </c>
      <c r="AG2117" s="1360">
        <f>IF(A2117="","",(IFERROR(VLOOKUP(A2117,Projecten!A$4:W$2618,23,FALSE),"niet bekend")))</f>
        <v>3119.59</v>
      </c>
      <c r="AH2117" s="1945">
        <f>IF(A2117="","",(IFERROR(VLOOKUP(A2117,Projecten!A$4:W$2618,12,FALSE),"niet bekend")))</f>
        <v>3119.59</v>
      </c>
    </row>
    <row r="2118" spans="1:35" s="1359" customFormat="1" ht="12" x14ac:dyDescent="0.2">
      <c r="A2118" s="1670" t="s">
        <v>3617</v>
      </c>
      <c r="B2118" s="1387">
        <v>121306</v>
      </c>
      <c r="C2118" s="1387" t="s">
        <v>3664</v>
      </c>
      <c r="D2118" s="1428" t="s">
        <v>489</v>
      </c>
      <c r="E2118" s="1428">
        <v>1</v>
      </c>
      <c r="F2118" s="1428">
        <v>7</v>
      </c>
      <c r="G2118" s="1428">
        <v>2</v>
      </c>
      <c r="H2118" s="1428">
        <v>3</v>
      </c>
      <c r="I2118" s="1350">
        <v>42846</v>
      </c>
      <c r="J2118" s="1350">
        <v>42844</v>
      </c>
      <c r="K2118" s="1350" t="s">
        <v>1737</v>
      </c>
      <c r="L2118" s="1350" t="s">
        <v>1737</v>
      </c>
      <c r="M2118" s="1351" t="s">
        <v>89</v>
      </c>
      <c r="N2118" s="1351" t="s">
        <v>89</v>
      </c>
      <c r="O2118" s="1351" t="s">
        <v>89</v>
      </c>
      <c r="P2118" s="1351" t="s">
        <v>89</v>
      </c>
      <c r="Q2118" s="1352" t="s">
        <v>1163</v>
      </c>
      <c r="R2118" s="1350"/>
      <c r="S2118" s="1353">
        <v>19</v>
      </c>
      <c r="T2118" s="1354"/>
      <c r="U2118" s="1355" t="s">
        <v>681</v>
      </c>
      <c r="V2118" s="1355" t="s">
        <v>3674</v>
      </c>
      <c r="W2118" s="1347">
        <v>18</v>
      </c>
      <c r="X2118" s="1355"/>
      <c r="Y2118" s="1357"/>
      <c r="Z2118" s="2067">
        <v>42824</v>
      </c>
      <c r="AB2118" s="1360"/>
      <c r="AC2118" s="1360"/>
      <c r="AD2118" s="1360"/>
      <c r="AE2118" s="1361">
        <f>IF(A2118="","",(IFERROR(VLOOKUP(A2118,Projecten!A$4:W$2618,5,FALSE),"niet bekend")))</f>
        <v>1</v>
      </c>
      <c r="AF2118" s="1362">
        <f t="shared" si="182"/>
        <v>3119.59</v>
      </c>
      <c r="AG2118" s="1360">
        <f>IF(A2118="","",(IFERROR(VLOOKUP(A2118,Projecten!A$4:W$2618,23,FALSE),"niet bekend")))</f>
        <v>3119.59</v>
      </c>
      <c r="AH2118" s="1945">
        <f>IF(A2118="","",(IFERROR(VLOOKUP(A2118,Projecten!A$4:W$2618,12,FALSE),"niet bekend")))</f>
        <v>3119.59</v>
      </c>
    </row>
    <row r="2119" spans="1:35" s="1359" customFormat="1" ht="12" x14ac:dyDescent="0.2">
      <c r="A2119" s="1670" t="s">
        <v>3665</v>
      </c>
      <c r="B2119" s="1387">
        <v>121306</v>
      </c>
      <c r="C2119" s="1387" t="s">
        <v>3666</v>
      </c>
      <c r="D2119" s="1428" t="s">
        <v>489</v>
      </c>
      <c r="E2119" s="1428">
        <v>0</v>
      </c>
      <c r="F2119" s="1428">
        <v>1</v>
      </c>
      <c r="G2119" s="1428">
        <v>0</v>
      </c>
      <c r="H2119" s="1428">
        <v>1</v>
      </c>
      <c r="I2119" s="1350" t="s">
        <v>1737</v>
      </c>
      <c r="J2119" s="1350" t="s">
        <v>1737</v>
      </c>
      <c r="K2119" s="1350" t="s">
        <v>1737</v>
      </c>
      <c r="L2119" s="1350" t="s">
        <v>1737</v>
      </c>
      <c r="M2119" s="1351" t="s">
        <v>89</v>
      </c>
      <c r="N2119" s="1351" t="s">
        <v>89</v>
      </c>
      <c r="O2119" s="1351" t="s">
        <v>89</v>
      </c>
      <c r="P2119" s="1351" t="s">
        <v>89</v>
      </c>
      <c r="Q2119" s="1352" t="s">
        <v>1163</v>
      </c>
      <c r="R2119" s="1350"/>
      <c r="S2119" s="1353">
        <v>19</v>
      </c>
      <c r="T2119" s="1354"/>
      <c r="U2119" s="1355" t="s">
        <v>681</v>
      </c>
      <c r="V2119" s="1355" t="s">
        <v>3674</v>
      </c>
      <c r="W2119" s="1347">
        <v>3</v>
      </c>
      <c r="X2119" s="1355"/>
      <c r="Y2119" s="1357"/>
      <c r="Z2119" s="2067">
        <v>42824</v>
      </c>
      <c r="AB2119" s="1360"/>
      <c r="AC2119" s="1360"/>
      <c r="AD2119" s="1360"/>
      <c r="AE2119" s="1361">
        <f>IF(A2119="","",(IFERROR(VLOOKUP(A2119,Projecten!A$4:W$2618,5,FALSE),"niet bekend")))</f>
        <v>0</v>
      </c>
      <c r="AF2119" s="1362">
        <f t="shared" si="182"/>
        <v>502.39</v>
      </c>
      <c r="AG2119" s="1360">
        <f>IF(A2119="","",(IFERROR(VLOOKUP(A2119,Projecten!A$4:W$2618,23,FALSE),"niet bekend")))</f>
        <v>502.39</v>
      </c>
      <c r="AH2119" s="1945">
        <f>IF(A2119="","",(IFERROR(VLOOKUP(A2119,Projecten!A$4:W$2618,12,FALSE),"niet bekend")))</f>
        <v>502.39</v>
      </c>
    </row>
    <row r="2120" spans="1:35" s="1377" customFormat="1" x14ac:dyDescent="0.2">
      <c r="A2120" s="826"/>
      <c r="B2120" s="1366"/>
      <c r="C2120" s="1367"/>
      <c r="D2120" s="1367"/>
      <c r="E2120" s="1368"/>
      <c r="F2120" s="1368"/>
      <c r="G2120" s="1368"/>
      <c r="H2120" s="1368"/>
      <c r="I2120" s="1369"/>
      <c r="J2120" s="1369"/>
      <c r="K2120" s="1369"/>
      <c r="L2120" s="1368"/>
      <c r="M2120" s="1368"/>
      <c r="N2120" s="1368"/>
      <c r="O2120" s="1368"/>
      <c r="P2120" s="1368"/>
      <c r="Q2120" s="1370"/>
      <c r="R2120" s="1371"/>
      <c r="S2120" s="1372"/>
      <c r="T2120" s="1372"/>
      <c r="U2120" s="1373"/>
      <c r="V2120" s="1373"/>
      <c r="W2120" s="1373"/>
      <c r="X2120" s="1374"/>
      <c r="Y2120" s="1375"/>
      <c r="Z2120" s="1376"/>
      <c r="AB2120" s="1378"/>
      <c r="AC2120" s="1378"/>
      <c r="AD2120" s="1378"/>
      <c r="AE2120" s="1379"/>
      <c r="AF2120" s="1380"/>
      <c r="AG2120" s="1378" t="str">
        <f>IF(A2120="","",(IFERROR(VLOOKUP(A2120,Projecten!A$4:W$2618,23,FALSE),"niet bekend")))</f>
        <v/>
      </c>
      <c r="AH2120" s="1381" t="str">
        <f>IF(A2120="","",(IFERROR(VLOOKUP(A2120,Projecten!A$4:W$2618,12,FALSE),"niet bekend")))</f>
        <v/>
      </c>
    </row>
    <row r="2121" spans="1:35" s="1315" customFormat="1" x14ac:dyDescent="0.2">
      <c r="A2121" s="1038"/>
      <c r="B2121" s="1314"/>
      <c r="C2121" s="1912">
        <f>SUM(F2121:H2121)</f>
        <v>201</v>
      </c>
      <c r="D2121" s="1913"/>
      <c r="E2121" s="1914">
        <f>SUM(E2130:E2150)</f>
        <v>14</v>
      </c>
      <c r="F2121" s="1914">
        <f>SUM(F2130:F2151)</f>
        <v>104</v>
      </c>
      <c r="G2121" s="1914">
        <f>SUM(G2130:G2151)</f>
        <v>56</v>
      </c>
      <c r="H2121" s="1914">
        <f>SUM(H2130:H2151)</f>
        <v>41</v>
      </c>
      <c r="I2121" s="1915"/>
      <c r="J2121" s="1915"/>
      <c r="K2121" s="1915"/>
      <c r="L2121" s="1914"/>
      <c r="M2121" s="1914"/>
      <c r="N2121" s="1914"/>
      <c r="O2121" s="1914"/>
      <c r="P2121" s="1914"/>
      <c r="Q2121" s="1644">
        <v>19</v>
      </c>
      <c r="R2121" s="1645"/>
      <c r="S2121" s="1646"/>
      <c r="T2121" s="1646"/>
      <c r="U2121" s="1916"/>
      <c r="V2121" s="1648">
        <f>SUM(W2121:W2151)</f>
        <v>264.25</v>
      </c>
      <c r="W2121" s="1312"/>
      <c r="X2121" s="1312">
        <f>Productiemedewerkers!C423</f>
        <v>0</v>
      </c>
      <c r="Y2121" s="1313">
        <f>V2121-X2121</f>
        <v>264.25</v>
      </c>
      <c r="Z2121" s="1314"/>
      <c r="AB2121" s="1316"/>
      <c r="AC2121" s="1316"/>
      <c r="AD2121" s="1317" t="str">
        <f>CONCATENATE("week ",Q2121)</f>
        <v>week 19</v>
      </c>
      <c r="AE2121" s="1318"/>
      <c r="AF2121" s="1319">
        <f>SUM(AF2122:AF2151)</f>
        <v>36502.649999999994</v>
      </c>
      <c r="AG2121" s="1316" t="str">
        <f>IF(A2121="","",(IFERROR(VLOOKUP(A2121,Projecten!A$4:W$2618,23,FALSE),"niet bekend")))</f>
        <v/>
      </c>
      <c r="AH2121" s="1320" t="str">
        <f>IF(A2121="","",(IFERROR(VLOOKUP(A2121,Projecten!A$4:W$2618,12,FALSE),"niet bekend")))</f>
        <v/>
      </c>
    </row>
    <row r="2122" spans="1:35" s="1413" customFormat="1" ht="12" x14ac:dyDescent="0.2">
      <c r="A2122" s="2215"/>
      <c r="B2122" s="1407"/>
      <c r="C2122" s="1382" t="s">
        <v>3754</v>
      </c>
      <c r="D2122" s="1382"/>
      <c r="E2122" s="1409"/>
      <c r="F2122" s="1409"/>
      <c r="G2122" s="1409"/>
      <c r="H2122" s="1409"/>
      <c r="I2122" s="2216"/>
      <c r="J2122" s="2216"/>
      <c r="K2122" s="2216"/>
      <c r="L2122" s="2217"/>
      <c r="M2122" s="2217"/>
      <c r="N2122" s="2217"/>
      <c r="O2122" s="2217"/>
      <c r="P2122" s="2217"/>
      <c r="Q2122" s="1407" t="s">
        <v>3490</v>
      </c>
      <c r="R2122" s="1408"/>
      <c r="S2122" s="1410"/>
      <c r="T2122" s="1411"/>
      <c r="U2122" s="1382"/>
      <c r="V2122" s="1331" t="s">
        <v>2493</v>
      </c>
      <c r="W2122" s="1345"/>
      <c r="X2122" s="1382"/>
      <c r="Z2122" s="1406"/>
      <c r="AB2122" s="1414"/>
      <c r="AC2122" s="1414"/>
      <c r="AD2122" s="1414"/>
      <c r="AE2122" s="2218" t="str">
        <f>IF(A2122="","",(IFERROR(VLOOKUP(A2122,Projecten!A$4:W$2618,5,FALSE),"niet bekend")))</f>
        <v/>
      </c>
      <c r="AF2122" s="1416" t="str">
        <f>IF(AE2122="","",(IF(E2122=0,AH2122,(E2122/AE2122*AH2122))))</f>
        <v/>
      </c>
      <c r="AG2122" s="1414" t="str">
        <f>IF(A2122="","",(IFERROR(VLOOKUP(A2122,Projecten!A$4:W$2618,23,FALSE),"niet bekend")))</f>
        <v/>
      </c>
      <c r="AH2122" s="1417" t="str">
        <f>IF(A2122="","",(IFERROR(VLOOKUP(A2122,Projecten!A$4:W$2618,12,FALSE),"niet bekend")))</f>
        <v/>
      </c>
      <c r="AI2122" s="2219"/>
    </row>
    <row r="2123" spans="1:35" s="1413" customFormat="1" ht="12" x14ac:dyDescent="0.2">
      <c r="A2123" s="2215"/>
      <c r="B2123" s="1407"/>
      <c r="C2123" s="1382" t="s">
        <v>3768</v>
      </c>
      <c r="D2123" s="1382"/>
      <c r="E2123" s="1409"/>
      <c r="F2123" s="1409"/>
      <c r="G2123" s="1409"/>
      <c r="H2123" s="1409"/>
      <c r="I2123" s="2216"/>
      <c r="J2123" s="2216"/>
      <c r="K2123" s="2216"/>
      <c r="L2123" s="2217"/>
      <c r="M2123" s="2217"/>
      <c r="N2123" s="2217"/>
      <c r="O2123" s="2217"/>
      <c r="P2123" s="2217"/>
      <c r="Q2123" s="1407"/>
      <c r="R2123" s="1408"/>
      <c r="S2123" s="1410"/>
      <c r="T2123" s="1411"/>
      <c r="U2123" s="1382"/>
      <c r="V2123" s="1331"/>
      <c r="W2123" s="1345">
        <v>13.25</v>
      </c>
      <c r="X2123" s="1382"/>
      <c r="Z2123" s="1406"/>
      <c r="AB2123" s="1414"/>
      <c r="AC2123" s="1414"/>
      <c r="AD2123" s="1414"/>
      <c r="AE2123" s="2218"/>
      <c r="AF2123" s="1416"/>
      <c r="AG2123" s="1414"/>
      <c r="AH2123" s="1417"/>
      <c r="AI2123" s="2219"/>
    </row>
    <row r="2124" spans="1:35" s="1413" customFormat="1" ht="12" x14ac:dyDescent="0.2">
      <c r="A2124" s="2215"/>
      <c r="B2124" s="1407"/>
      <c r="C2124" s="1407" t="s">
        <v>3846</v>
      </c>
      <c r="D2124" s="1382"/>
      <c r="E2124" s="1409"/>
      <c r="F2124" s="1409"/>
      <c r="G2124" s="1409"/>
      <c r="H2124" s="1409"/>
      <c r="I2124" s="1408"/>
      <c r="J2124" s="1408"/>
      <c r="K2124" s="1408"/>
      <c r="L2124" s="1409"/>
      <c r="M2124" s="1409"/>
      <c r="N2124" s="1409"/>
      <c r="O2124" s="1409"/>
      <c r="P2124" s="1409"/>
      <c r="Q2124" s="1407"/>
      <c r="R2124" s="1408"/>
      <c r="S2124" s="1409"/>
      <c r="T2124" s="1411"/>
      <c r="U2124" s="1382"/>
      <c r="V2124" s="1382"/>
      <c r="W2124" s="1345">
        <v>8.25</v>
      </c>
      <c r="X2124" s="1382"/>
      <c r="Z2124" s="1406"/>
      <c r="AB2124" s="1414"/>
      <c r="AC2124" s="1414"/>
      <c r="AD2124" s="1414"/>
      <c r="AE2124" s="2220"/>
      <c r="AF2124" s="1416"/>
      <c r="AG2124" s="1414"/>
      <c r="AH2124" s="1417"/>
      <c r="AI2124" s="2219"/>
    </row>
    <row r="2125" spans="1:35" s="2215" customFormat="1" ht="12" x14ac:dyDescent="0.2">
      <c r="B2125" s="2221"/>
      <c r="C2125" s="2221" t="s">
        <v>3806</v>
      </c>
      <c r="D2125" s="1473"/>
      <c r="E2125" s="2222"/>
      <c r="F2125" s="2222"/>
      <c r="G2125" s="2222"/>
      <c r="H2125" s="2222"/>
      <c r="I2125" s="2223"/>
      <c r="J2125" s="2223"/>
      <c r="K2125" s="2223"/>
      <c r="L2125" s="2222"/>
      <c r="M2125" s="2222"/>
      <c r="N2125" s="2222"/>
      <c r="O2125" s="2222"/>
      <c r="P2125" s="2222"/>
      <c r="Q2125" s="2221"/>
      <c r="R2125" s="2223"/>
      <c r="S2125" s="2222"/>
      <c r="T2125" s="2224"/>
      <c r="U2125" s="1473"/>
      <c r="V2125" s="1473"/>
      <c r="W2125" s="1432">
        <v>8.25</v>
      </c>
      <c r="X2125" s="1473"/>
      <c r="Z2125" s="2225"/>
      <c r="AB2125" s="2226"/>
      <c r="AC2125" s="2226"/>
      <c r="AD2125" s="2226"/>
      <c r="AE2125" s="2227"/>
      <c r="AF2125" s="1606"/>
      <c r="AG2125" s="2226"/>
      <c r="AH2125" s="2228"/>
      <c r="AI2125" s="2229"/>
    </row>
    <row r="2126" spans="1:35" s="2215" customFormat="1" ht="12" x14ac:dyDescent="0.2">
      <c r="B2126" s="2221"/>
      <c r="C2126" s="1473" t="s">
        <v>3845</v>
      </c>
      <c r="D2126" s="1473"/>
      <c r="E2126" s="1473"/>
      <c r="F2126" s="1473"/>
      <c r="G2126" s="1473"/>
      <c r="H2126" s="1473"/>
      <c r="I2126" s="1473"/>
      <c r="J2126" s="1473"/>
      <c r="K2126" s="1473"/>
      <c r="L2126" s="1473"/>
      <c r="M2126" s="1473"/>
      <c r="N2126" s="1473"/>
      <c r="O2126" s="1473"/>
      <c r="P2126" s="1473"/>
      <c r="Q2126" s="1473"/>
      <c r="R2126" s="2230"/>
      <c r="S2126" s="1473"/>
      <c r="T2126" s="2230"/>
      <c r="U2126" s="1473"/>
      <c r="V2126" s="1473"/>
      <c r="W2126" s="2230">
        <v>5.25</v>
      </c>
      <c r="X2126" s="1473"/>
      <c r="Z2126" s="2225"/>
      <c r="AB2126" s="2226"/>
      <c r="AC2126" s="2226"/>
      <c r="AD2126" s="2226"/>
      <c r="AE2126" s="2227"/>
      <c r="AF2126" s="1606"/>
      <c r="AG2126" s="2226"/>
      <c r="AH2126" s="2228"/>
      <c r="AI2126" s="2229"/>
    </row>
    <row r="2127" spans="1:35" s="2215" customFormat="1" ht="12" x14ac:dyDescent="0.2">
      <c r="B2127" s="2221"/>
      <c r="C2127" s="1473" t="s">
        <v>3844</v>
      </c>
      <c r="D2127" s="1473"/>
      <c r="E2127" s="1473"/>
      <c r="F2127" s="1473"/>
      <c r="G2127" s="1473"/>
      <c r="H2127" s="1473"/>
      <c r="I2127" s="1473"/>
      <c r="J2127" s="1473"/>
      <c r="K2127" s="1473"/>
      <c r="L2127" s="1473"/>
      <c r="M2127" s="1473"/>
      <c r="N2127" s="1473"/>
      <c r="O2127" s="1473"/>
      <c r="P2127" s="1473"/>
      <c r="Q2127" s="1473"/>
      <c r="R2127" s="2230"/>
      <c r="S2127" s="1473"/>
      <c r="T2127" s="2230"/>
      <c r="U2127" s="1473"/>
      <c r="V2127" s="1473"/>
      <c r="W2127" s="2230">
        <v>10</v>
      </c>
      <c r="X2127" s="1473"/>
      <c r="Z2127" s="2225"/>
      <c r="AB2127" s="2226"/>
      <c r="AC2127" s="2226"/>
      <c r="AD2127" s="2226"/>
      <c r="AE2127" s="2227"/>
      <c r="AF2127" s="1606"/>
      <c r="AG2127" s="2226"/>
      <c r="AH2127" s="2228"/>
      <c r="AI2127" s="2229"/>
    </row>
    <row r="2128" spans="1:35" s="2215" customFormat="1" ht="12" x14ac:dyDescent="0.2">
      <c r="B2128" s="2221"/>
      <c r="C2128" s="1473" t="s">
        <v>3836</v>
      </c>
      <c r="D2128" s="1473"/>
      <c r="E2128" s="1473"/>
      <c r="F2128" s="1473"/>
      <c r="G2128" s="1473"/>
      <c r="H2128" s="1473"/>
      <c r="I2128" s="1473"/>
      <c r="J2128" s="1473"/>
      <c r="K2128" s="1473"/>
      <c r="L2128" s="1473"/>
      <c r="M2128" s="1473"/>
      <c r="N2128" s="1473"/>
      <c r="O2128" s="1473"/>
      <c r="P2128" s="1473"/>
      <c r="Q2128" s="1473"/>
      <c r="R2128" s="2230"/>
      <c r="S2128" s="1473"/>
      <c r="T2128" s="2230"/>
      <c r="U2128" s="1473"/>
      <c r="V2128" s="1473"/>
      <c r="W2128" s="2230">
        <v>5</v>
      </c>
      <c r="X2128" s="1473"/>
      <c r="Z2128" s="2225"/>
      <c r="AB2128" s="2226"/>
      <c r="AC2128" s="2226"/>
      <c r="AD2128" s="2226"/>
      <c r="AE2128" s="2227"/>
      <c r="AF2128" s="1606"/>
      <c r="AG2128" s="2226"/>
      <c r="AH2128" s="2228"/>
      <c r="AI2128" s="2229"/>
    </row>
    <row r="2129" spans="1:35" s="150" customFormat="1" x14ac:dyDescent="0.2">
      <c r="A2129" s="90"/>
      <c r="B2129" s="1495"/>
      <c r="C2129" s="160"/>
      <c r="D2129" s="99"/>
      <c r="E2129" s="75"/>
      <c r="F2129" s="99"/>
      <c r="G2129" s="99"/>
      <c r="H2129" s="99"/>
      <c r="I2129" s="75"/>
      <c r="J2129" s="75"/>
      <c r="K2129" s="75"/>
      <c r="L2129" s="75"/>
      <c r="M2129" s="75"/>
      <c r="N2129" s="75"/>
      <c r="O2129" s="75"/>
      <c r="P2129" s="75"/>
      <c r="Q2129" s="75"/>
      <c r="R2129" s="96"/>
      <c r="S2129" s="75"/>
      <c r="T2129" s="175"/>
      <c r="U2129" s="99"/>
      <c r="V2129" s="99"/>
      <c r="W2129" s="475"/>
      <c r="X2129" s="160"/>
      <c r="AD2129" s="575"/>
      <c r="AE2129" s="575"/>
      <c r="AG2129" s="1028"/>
      <c r="AH2129" s="1028"/>
      <c r="AI2129" s="1028"/>
    </row>
    <row r="2130" spans="1:35" s="1359" customFormat="1" ht="12" x14ac:dyDescent="0.2">
      <c r="A2130" s="1387">
        <v>2017303</v>
      </c>
      <c r="B2130" s="2164">
        <v>121309</v>
      </c>
      <c r="C2130" s="1387" t="s">
        <v>3640</v>
      </c>
      <c r="D2130" s="1428" t="s">
        <v>489</v>
      </c>
      <c r="E2130" s="1428">
        <v>1</v>
      </c>
      <c r="F2130" s="1428">
        <v>9</v>
      </c>
      <c r="G2130" s="1428">
        <v>7</v>
      </c>
      <c r="H2130" s="1428">
        <v>4</v>
      </c>
      <c r="I2130" s="1350">
        <v>42857</v>
      </c>
      <c r="J2130" s="1350">
        <v>42858</v>
      </c>
      <c r="K2130" s="1350" t="s">
        <v>1737</v>
      </c>
      <c r="L2130" s="1350" t="s">
        <v>1737</v>
      </c>
      <c r="M2130" s="1351" t="s">
        <v>89</v>
      </c>
      <c r="N2130" s="1351" t="s">
        <v>89</v>
      </c>
      <c r="O2130" s="1351" t="s">
        <v>89</v>
      </c>
      <c r="P2130" s="1351" t="s">
        <v>89</v>
      </c>
      <c r="Q2130" s="1352"/>
      <c r="R2130" s="1350"/>
      <c r="S2130" s="1353">
        <v>20</v>
      </c>
      <c r="T2130" s="1354"/>
      <c r="U2130" s="1355" t="s">
        <v>3714</v>
      </c>
      <c r="V2130" s="1355"/>
      <c r="W2130" s="1347">
        <v>20</v>
      </c>
      <c r="X2130" s="1355"/>
      <c r="Y2130" s="1357"/>
      <c r="Z2130" s="2067">
        <v>42844</v>
      </c>
      <c r="AB2130" s="1360"/>
      <c r="AC2130" s="1360"/>
      <c r="AD2130" s="1360"/>
      <c r="AE2130" s="1361">
        <f>IF(A2130="","",(IFERROR(VLOOKUP(A2130,Projecten!A$4:W$2618,5,FALSE),"niet bekend")))</f>
        <v>1</v>
      </c>
      <c r="AF2130" s="1362">
        <f t="shared" ref="AF2130:AF2135" si="183">IF(AE2130="","",(IF(E2130=0,AH2130,(E2130/AE2130*AH2130))))</f>
        <v>3199.51</v>
      </c>
      <c r="AG2130" s="1360">
        <f>IF(A2130="","",(IFERROR(VLOOKUP(A2130,Projecten!A$4:W$2618,23,FALSE),"niet bekend")))</f>
        <v>3199.51</v>
      </c>
      <c r="AH2130" s="1945">
        <f>IF(A2130="","",(IFERROR(VLOOKUP(A2130,Projecten!A$4:W$2618,12,FALSE),"niet bekend")))</f>
        <v>3199.51</v>
      </c>
    </row>
    <row r="2131" spans="1:35" s="1359" customFormat="1" ht="12" x14ac:dyDescent="0.2">
      <c r="A2131" s="1352">
        <v>2017305</v>
      </c>
      <c r="B2131" s="2164">
        <v>121309</v>
      </c>
      <c r="C2131" s="1387" t="s">
        <v>3641</v>
      </c>
      <c r="D2131" s="1428" t="s">
        <v>489</v>
      </c>
      <c r="E2131" s="1428">
        <v>0</v>
      </c>
      <c r="F2131" s="1428">
        <v>1</v>
      </c>
      <c r="G2131" s="1428">
        <v>0</v>
      </c>
      <c r="H2131" s="1428">
        <v>1</v>
      </c>
      <c r="I2131" s="1350">
        <v>42857</v>
      </c>
      <c r="J2131" s="1350" t="s">
        <v>1737</v>
      </c>
      <c r="K2131" s="1350" t="s">
        <v>1737</v>
      </c>
      <c r="L2131" s="1350" t="s">
        <v>1737</v>
      </c>
      <c r="M2131" s="1351" t="s">
        <v>89</v>
      </c>
      <c r="N2131" s="1351" t="s">
        <v>89</v>
      </c>
      <c r="O2131" s="1351" t="s">
        <v>89</v>
      </c>
      <c r="P2131" s="1351" t="s">
        <v>89</v>
      </c>
      <c r="Q2131" s="1352"/>
      <c r="R2131" s="1350"/>
      <c r="S2131" s="1353">
        <v>20</v>
      </c>
      <c r="T2131" s="1354"/>
      <c r="U2131" s="1355" t="s">
        <v>3714</v>
      </c>
      <c r="V2131" s="1355"/>
      <c r="W2131" s="1347">
        <v>3.75</v>
      </c>
      <c r="X2131" s="1355"/>
      <c r="Y2131" s="1357"/>
      <c r="Z2131" s="2067">
        <v>42844</v>
      </c>
      <c r="AB2131" s="1360"/>
      <c r="AC2131" s="1360"/>
      <c r="AD2131" s="1360"/>
      <c r="AE2131" s="1361">
        <f>IF(A2131="","",(IFERROR(VLOOKUP(A2131,Projecten!A$4:W$2618,5,FALSE),"niet bekend")))</f>
        <v>0</v>
      </c>
      <c r="AF2131" s="1362">
        <f t="shared" si="183"/>
        <v>540.95000000000005</v>
      </c>
      <c r="AG2131" s="1360">
        <f>IF(A2131="","",(IFERROR(VLOOKUP(A2131,Projecten!A$4:W$2618,23,FALSE),"niet bekend")))</f>
        <v>540.95000000000005</v>
      </c>
      <c r="AH2131" s="1945">
        <f>IF(A2131="","",(IFERROR(VLOOKUP(A2131,Projecten!A$4:W$2618,12,FALSE),"niet bekend")))</f>
        <v>540.95000000000005</v>
      </c>
    </row>
    <row r="2132" spans="1:35" s="1359" customFormat="1" ht="12" x14ac:dyDescent="0.2">
      <c r="A2132" s="1387">
        <v>2017306</v>
      </c>
      <c r="B2132" s="2164">
        <v>121310</v>
      </c>
      <c r="C2132" s="1387" t="s">
        <v>3642</v>
      </c>
      <c r="D2132" s="1428" t="s">
        <v>489</v>
      </c>
      <c r="E2132" s="1428">
        <v>2</v>
      </c>
      <c r="F2132" s="1428">
        <v>18</v>
      </c>
      <c r="G2132" s="1428">
        <v>12</v>
      </c>
      <c r="H2132" s="1428">
        <v>6</v>
      </c>
      <c r="I2132" s="1350">
        <v>42857</v>
      </c>
      <c r="J2132" s="1350">
        <v>42858</v>
      </c>
      <c r="K2132" s="1350" t="s">
        <v>1737</v>
      </c>
      <c r="L2132" s="1350" t="s">
        <v>1737</v>
      </c>
      <c r="M2132" s="1351" t="s">
        <v>89</v>
      </c>
      <c r="N2132" s="1351" t="s">
        <v>89</v>
      </c>
      <c r="O2132" s="1351" t="s">
        <v>89</v>
      </c>
      <c r="P2132" s="1351" t="s">
        <v>89</v>
      </c>
      <c r="Q2132" s="1352"/>
      <c r="R2132" s="1350"/>
      <c r="S2132" s="1353">
        <v>20</v>
      </c>
      <c r="T2132" s="1354"/>
      <c r="U2132" s="1355" t="s">
        <v>3714</v>
      </c>
      <c r="V2132" s="1355"/>
      <c r="W2132" s="1347">
        <v>36</v>
      </c>
      <c r="X2132" s="1355"/>
      <c r="Y2132" s="1357"/>
      <c r="Z2132" s="2067">
        <v>42844</v>
      </c>
      <c r="AB2132" s="1360"/>
      <c r="AC2132" s="1360"/>
      <c r="AD2132" s="1360"/>
      <c r="AE2132" s="1361">
        <f>IF(A2132="","",(IFERROR(VLOOKUP(A2132,Projecten!A$4:W$2618,5,FALSE),"niet bekend")))</f>
        <v>2</v>
      </c>
      <c r="AF2132" s="1362">
        <f t="shared" si="183"/>
        <v>5352.28</v>
      </c>
      <c r="AG2132" s="1360">
        <f>IF(A2132="","",(IFERROR(VLOOKUP(A2132,Projecten!A$4:W$2618,23,FALSE),"niet bekend")))</f>
        <v>5352.28</v>
      </c>
      <c r="AH2132" s="1945">
        <f>IF(A2132="","",(IFERROR(VLOOKUP(A2132,Projecten!A$4:W$2618,12,FALSE),"niet bekend")))</f>
        <v>5352.28</v>
      </c>
    </row>
    <row r="2133" spans="1:35" s="1359" customFormat="1" ht="12" x14ac:dyDescent="0.2">
      <c r="A2133" s="1387">
        <v>2017308</v>
      </c>
      <c r="B2133" s="2164">
        <v>121311</v>
      </c>
      <c r="C2133" s="1387" t="s">
        <v>3644</v>
      </c>
      <c r="D2133" s="1428" t="s">
        <v>489</v>
      </c>
      <c r="E2133" s="1428">
        <v>0</v>
      </c>
      <c r="F2133" s="1428">
        <v>1</v>
      </c>
      <c r="G2133" s="1428">
        <v>0</v>
      </c>
      <c r="H2133" s="1428">
        <v>1</v>
      </c>
      <c r="I2133" s="1350">
        <v>42857</v>
      </c>
      <c r="J2133" s="1350" t="s">
        <v>1737</v>
      </c>
      <c r="K2133" s="1350" t="s">
        <v>1737</v>
      </c>
      <c r="L2133" s="1350" t="s">
        <v>1737</v>
      </c>
      <c r="M2133" s="1351" t="s">
        <v>89</v>
      </c>
      <c r="N2133" s="1351" t="s">
        <v>89</v>
      </c>
      <c r="O2133" s="1351" t="s">
        <v>89</v>
      </c>
      <c r="P2133" s="1351" t="s">
        <v>89</v>
      </c>
      <c r="Q2133" s="1352"/>
      <c r="R2133" s="1350"/>
      <c r="S2133" s="1353">
        <v>20</v>
      </c>
      <c r="T2133" s="1354"/>
      <c r="U2133" s="1355" t="s">
        <v>3727</v>
      </c>
      <c r="V2133" s="1355"/>
      <c r="W2133" s="1347">
        <v>3.75</v>
      </c>
      <c r="X2133" s="1355"/>
      <c r="Y2133" s="1355"/>
      <c r="Z2133" s="2067">
        <v>42844</v>
      </c>
      <c r="AB2133" s="1360"/>
      <c r="AC2133" s="1360"/>
      <c r="AD2133" s="1360"/>
      <c r="AE2133" s="1361">
        <f>IF(A2133="","",(IFERROR(VLOOKUP(A2133,Projecten!A$4:W$2618,5,FALSE),"niet bekend")))</f>
        <v>0</v>
      </c>
      <c r="AF2133" s="1362">
        <f t="shared" si="183"/>
        <v>520.27</v>
      </c>
      <c r="AG2133" s="1360">
        <f>IF(A2133="","",(IFERROR(VLOOKUP(A2133,Projecten!A$4:W$2618,23,FALSE),"niet bekend")))</f>
        <v>520.27</v>
      </c>
      <c r="AH2133" s="1945">
        <f>IF(A2133="","",(IFERROR(VLOOKUP(A2133,Projecten!A$4:W$2618,12,FALSE),"niet bekend")))</f>
        <v>520.27</v>
      </c>
    </row>
    <row r="2134" spans="1:35" s="1616" customFormat="1" ht="12" x14ac:dyDescent="0.2">
      <c r="A2134" s="1348">
        <v>2017250</v>
      </c>
      <c r="B2134" s="1348">
        <v>121307</v>
      </c>
      <c r="C2134" s="1348" t="s">
        <v>3550</v>
      </c>
      <c r="D2134" s="1349" t="s">
        <v>489</v>
      </c>
      <c r="E2134" s="1349">
        <v>0</v>
      </c>
      <c r="F2134" s="1349">
        <v>1</v>
      </c>
      <c r="G2134" s="1349">
        <v>0</v>
      </c>
      <c r="H2134" s="1349">
        <v>0</v>
      </c>
      <c r="I2134" s="1350">
        <v>42850</v>
      </c>
      <c r="J2134" s="1613"/>
      <c r="K2134" s="1613"/>
      <c r="L2134" s="1613"/>
      <c r="M2134" s="1351" t="s">
        <v>89</v>
      </c>
      <c r="N2134" s="1351" t="s">
        <v>89</v>
      </c>
      <c r="O2134" s="1351" t="s">
        <v>89</v>
      </c>
      <c r="P2134" s="1351" t="s">
        <v>89</v>
      </c>
      <c r="Q2134" s="1578" t="s">
        <v>3740</v>
      </c>
      <c r="R2134" s="1613"/>
      <c r="S2134" s="1353">
        <v>20</v>
      </c>
      <c r="T2134" s="1354"/>
      <c r="U2134" s="1355" t="s">
        <v>681</v>
      </c>
      <c r="V2134" s="1355" t="s">
        <v>3593</v>
      </c>
      <c r="W2134" s="1347">
        <v>1</v>
      </c>
      <c r="X2134" s="1615"/>
      <c r="Y2134" s="1615"/>
      <c r="Z2134" s="2067">
        <v>42824</v>
      </c>
      <c r="AB2134" s="1617"/>
      <c r="AC2134" s="1617"/>
      <c r="AD2134" s="1617"/>
      <c r="AE2134" s="1361">
        <f>IF(A2134="","",(IFERROR(VLOOKUP(A2134,Projecten!A$4:W$2618,5,FALSE),"niet bekend")))</f>
        <v>0</v>
      </c>
      <c r="AF2134" s="1362">
        <f t="shared" si="183"/>
        <v>179.47</v>
      </c>
      <c r="AG2134" s="1360">
        <f>IF(A2134="","",(IFERROR(VLOOKUP(A2134,Projecten!A$4:W$2618,23,FALSE),"niet bekend")))</f>
        <v>179.47</v>
      </c>
      <c r="AH2134" s="1945">
        <f>IF(A2134="","",(IFERROR(VLOOKUP(A2134,Projecten!A$4:W$2618,12,FALSE),"niet bekend")))</f>
        <v>179.47</v>
      </c>
    </row>
    <row r="2135" spans="1:35" s="1359" customFormat="1" ht="12" x14ac:dyDescent="0.2">
      <c r="A2135" s="1387">
        <v>2017307</v>
      </c>
      <c r="B2135" s="2164">
        <v>121311</v>
      </c>
      <c r="C2135" s="1387" t="s">
        <v>3643</v>
      </c>
      <c r="D2135" s="1428" t="s">
        <v>489</v>
      </c>
      <c r="E2135" s="1428">
        <v>1</v>
      </c>
      <c r="F2135" s="1428">
        <v>8</v>
      </c>
      <c r="G2135" s="1428">
        <v>5</v>
      </c>
      <c r="H2135" s="1428">
        <v>3</v>
      </c>
      <c r="I2135" s="1389">
        <v>42857</v>
      </c>
      <c r="J2135" s="1389">
        <v>42858</v>
      </c>
      <c r="K2135" s="1389" t="s">
        <v>1737</v>
      </c>
      <c r="L2135" s="1389" t="s">
        <v>1737</v>
      </c>
      <c r="M2135" s="1422" t="s">
        <v>89</v>
      </c>
      <c r="N2135" s="1422" t="s">
        <v>89</v>
      </c>
      <c r="O2135" s="1422" t="s">
        <v>89</v>
      </c>
      <c r="P2135" s="1422" t="s">
        <v>89</v>
      </c>
      <c r="Q2135" s="1352"/>
      <c r="R2135" s="1350"/>
      <c r="S2135" s="1353">
        <v>20</v>
      </c>
      <c r="T2135" s="1354"/>
      <c r="U2135" s="1355" t="s">
        <v>3727</v>
      </c>
      <c r="V2135" s="1355"/>
      <c r="W2135" s="1347">
        <v>22</v>
      </c>
      <c r="X2135" s="1355"/>
      <c r="Y2135" s="1355"/>
      <c r="Z2135" s="2067">
        <v>42844</v>
      </c>
      <c r="AB2135" s="1360"/>
      <c r="AC2135" s="1360"/>
      <c r="AD2135" s="1360"/>
      <c r="AE2135" s="1361">
        <f>IF(A2135="","",(IFERROR(VLOOKUP(A2135,Projecten!A$4:W$2618,5,FALSE),"niet bekend")))</f>
        <v>1</v>
      </c>
      <c r="AF2135" s="1362">
        <f t="shared" si="183"/>
        <v>3163.67</v>
      </c>
      <c r="AG2135" s="1360">
        <f>IF(A2135="","",(IFERROR(VLOOKUP(A2135,Projecten!A$4:W$2618,23,FALSE),"niet bekend")))</f>
        <v>3163.67</v>
      </c>
      <c r="AH2135" s="1945">
        <f>IF(A2135="","",(IFERROR(VLOOKUP(A2135,Projecten!A$4:W$2618,12,FALSE),"niet bekend")))</f>
        <v>3163.67</v>
      </c>
    </row>
    <row r="2136" spans="1:35" s="1616" customFormat="1" ht="12" x14ac:dyDescent="0.2">
      <c r="A2136" s="1348"/>
      <c r="B2136" s="1481"/>
      <c r="C2136" s="1348"/>
      <c r="D2136" s="1349"/>
      <c r="E2136" s="1349"/>
      <c r="F2136" s="1349"/>
      <c r="G2136" s="1349"/>
      <c r="H2136" s="1349"/>
      <c r="I2136" s="1350"/>
      <c r="J2136" s="1613"/>
      <c r="K2136" s="1613"/>
      <c r="L2136" s="1613"/>
      <c r="M2136" s="1351"/>
      <c r="N2136" s="1351"/>
      <c r="O2136" s="1351"/>
      <c r="P2136" s="1351"/>
      <c r="Q2136" s="1578"/>
      <c r="R2136" s="1613"/>
      <c r="S2136" s="1353"/>
      <c r="T2136" s="1354"/>
      <c r="U2136" s="1355"/>
      <c r="V2136" s="1355"/>
      <c r="W2136" s="1347"/>
      <c r="X2136" s="1615"/>
      <c r="Y2136" s="1615"/>
      <c r="Z2136" s="2067"/>
      <c r="AB2136" s="1617"/>
      <c r="AC2136" s="1617"/>
      <c r="AD2136" s="2214"/>
      <c r="AE2136" s="2200"/>
      <c r="AF2136" s="1362"/>
      <c r="AG2136" s="1360"/>
      <c r="AH2136" s="1945"/>
    </row>
    <row r="2137" spans="1:35" s="1359" customFormat="1" ht="12" x14ac:dyDescent="0.2">
      <c r="A2137" s="1387">
        <v>2017309</v>
      </c>
      <c r="B2137" s="1387">
        <v>121308</v>
      </c>
      <c r="C2137" s="1387" t="s">
        <v>3630</v>
      </c>
      <c r="D2137" s="1428" t="s">
        <v>451</v>
      </c>
      <c r="E2137" s="1428">
        <v>1</v>
      </c>
      <c r="F2137" s="1428">
        <v>2</v>
      </c>
      <c r="G2137" s="1428">
        <v>1</v>
      </c>
      <c r="H2137" s="1428">
        <v>1</v>
      </c>
      <c r="I2137" s="1421">
        <v>42850</v>
      </c>
      <c r="J2137" s="1350" t="s">
        <v>1737</v>
      </c>
      <c r="K2137" s="1350" t="s">
        <v>1737</v>
      </c>
      <c r="L2137" s="1350" t="s">
        <v>1737</v>
      </c>
      <c r="M2137" s="1422" t="s">
        <v>89</v>
      </c>
      <c r="N2137" s="1422" t="s">
        <v>89</v>
      </c>
      <c r="O2137" s="1422" t="s">
        <v>89</v>
      </c>
      <c r="P2137" s="1422" t="s">
        <v>89</v>
      </c>
      <c r="Q2137" s="1654"/>
      <c r="R2137" s="1350"/>
      <c r="S2137" s="1353">
        <v>19</v>
      </c>
      <c r="T2137" s="1354"/>
      <c r="U2137" s="1597"/>
      <c r="V2137" s="1597" t="s">
        <v>3631</v>
      </c>
      <c r="W2137" s="1347">
        <v>5</v>
      </c>
      <c r="X2137" s="1355"/>
      <c r="Y2137" s="1597"/>
      <c r="Z2137" s="1352"/>
      <c r="AB2137" s="1360"/>
      <c r="AC2137" s="1360"/>
      <c r="AD2137" s="1360"/>
      <c r="AE2137" s="1361">
        <v>1</v>
      </c>
      <c r="AF2137" s="1362">
        <f>IF(AE2137="","",(IF(E2137=0,AH2137,(E2137/AE2137*AH2137))))</f>
        <v>808.79</v>
      </c>
      <c r="AG2137" s="1360">
        <v>0</v>
      </c>
      <c r="AH2137" s="1945">
        <v>808.79</v>
      </c>
    </row>
    <row r="2138" spans="1:35" s="1359" customFormat="1" x14ac:dyDescent="0.2">
      <c r="A2138" s="2165">
        <v>2017324</v>
      </c>
      <c r="B2138" s="2165">
        <v>121312</v>
      </c>
      <c r="C2138" s="1486" t="s">
        <v>3706</v>
      </c>
      <c r="D2138" s="90" t="s">
        <v>451</v>
      </c>
      <c r="E2138" s="101">
        <v>1</v>
      </c>
      <c r="F2138" s="1604">
        <v>9</v>
      </c>
      <c r="G2138" s="1604">
        <v>4</v>
      </c>
      <c r="H2138" s="1604">
        <v>4</v>
      </c>
      <c r="I2138" s="1350">
        <v>42857</v>
      </c>
      <c r="J2138" s="1350">
        <v>42858</v>
      </c>
      <c r="K2138" s="1350" t="s">
        <v>1737</v>
      </c>
      <c r="L2138" s="1350" t="s">
        <v>1737</v>
      </c>
      <c r="M2138" s="1351" t="s">
        <v>89</v>
      </c>
      <c r="N2138" s="1351" t="s">
        <v>89</v>
      </c>
      <c r="O2138" s="1351" t="s">
        <v>89</v>
      </c>
      <c r="P2138" s="1351" t="s">
        <v>89</v>
      </c>
      <c r="Q2138" s="1352"/>
      <c r="R2138" s="1350"/>
      <c r="S2138" s="1353">
        <v>20</v>
      </c>
      <c r="T2138" s="1354"/>
      <c r="U2138" s="1355" t="s">
        <v>934</v>
      </c>
      <c r="V2138" s="1355"/>
      <c r="W2138" s="1347">
        <v>20</v>
      </c>
      <c r="X2138" s="1355"/>
      <c r="Y2138" s="1355"/>
      <c r="Z2138" s="2067">
        <v>42844</v>
      </c>
      <c r="AB2138" s="1360"/>
      <c r="AC2138" s="1360"/>
      <c r="AD2138" s="1360"/>
      <c r="AE2138" s="1361">
        <f>IF(A2138="","",(IFERROR(VLOOKUP(A2138,Projecten!A$4:W$2618,5,FALSE),"niet bekend")))</f>
        <v>1</v>
      </c>
      <c r="AF2138" s="1362">
        <f>IF(AE2138="","",(IF(E2138=0,AH2138,(E2138/AE2138*AH2138))))</f>
        <v>3400.97</v>
      </c>
      <c r="AG2138" s="1360">
        <f>IF(A2138="","",(IFERROR(VLOOKUP(A2138,Projecten!A$4:W$2618,23,FALSE),"niet bekend")))</f>
        <v>3400.97</v>
      </c>
      <c r="AH2138" s="1945">
        <f>IF(A2138="","",(IFERROR(VLOOKUP(A2138,Projecten!A$4:W$2618,12,FALSE),"niet bekend")))</f>
        <v>3400.97</v>
      </c>
    </row>
    <row r="2139" spans="1:35" s="1359" customFormat="1" ht="12" x14ac:dyDescent="0.2">
      <c r="A2139" s="1387">
        <v>2017321</v>
      </c>
      <c r="B2139" s="2164">
        <v>121319</v>
      </c>
      <c r="C2139" s="1387" t="s">
        <v>3703</v>
      </c>
      <c r="D2139" s="1428" t="s">
        <v>451</v>
      </c>
      <c r="E2139" s="2108">
        <v>1</v>
      </c>
      <c r="F2139" s="2108">
        <v>2</v>
      </c>
      <c r="G2139" s="2108">
        <v>1</v>
      </c>
      <c r="H2139" s="2108">
        <v>1</v>
      </c>
      <c r="I2139" s="1350">
        <v>42857</v>
      </c>
      <c r="J2139" s="1350" t="s">
        <v>1737</v>
      </c>
      <c r="K2139" s="1350" t="s">
        <v>1737</v>
      </c>
      <c r="L2139" s="1350" t="s">
        <v>1737</v>
      </c>
      <c r="M2139" s="1351" t="s">
        <v>89</v>
      </c>
      <c r="N2139" s="1351" t="s">
        <v>89</v>
      </c>
      <c r="O2139" s="1351" t="s">
        <v>89</v>
      </c>
      <c r="P2139" s="1351" t="s">
        <v>89</v>
      </c>
      <c r="Q2139" s="1352"/>
      <c r="R2139" s="1350"/>
      <c r="S2139" s="1353">
        <v>21</v>
      </c>
      <c r="T2139" s="1354"/>
      <c r="U2139" s="1355" t="s">
        <v>934</v>
      </c>
      <c r="V2139" s="1355" t="s">
        <v>3730</v>
      </c>
      <c r="W2139" s="1347">
        <v>5</v>
      </c>
      <c r="X2139" s="1355"/>
      <c r="Y2139" s="1357"/>
      <c r="Z2139" s="2067">
        <v>42844</v>
      </c>
      <c r="AB2139" s="1360"/>
      <c r="AC2139" s="1360"/>
      <c r="AD2139" s="1360"/>
      <c r="AE2139" s="1361">
        <f>IF(A2139="","",(IFERROR(VLOOKUP(A2139,Projecten!A$4:W$2618,5,FALSE),"niet bekend")))</f>
        <v>1</v>
      </c>
      <c r="AF2139" s="1362">
        <f>IF(AE2139="","",(IF(E2139=0,AH2139,(E2139/AE2139*AH2139))))</f>
        <v>852.39</v>
      </c>
      <c r="AG2139" s="1360">
        <f>IF(A2139="","",(IFERROR(VLOOKUP(A2139,Projecten!A$4:W$2618,23,FALSE),"niet bekend")))</f>
        <v>852.39</v>
      </c>
      <c r="AH2139" s="1945">
        <f>IF(A2139="","",(IFERROR(VLOOKUP(A2139,Projecten!A$4:W$2618,12,FALSE),"niet bekend")))</f>
        <v>852.39</v>
      </c>
    </row>
    <row r="2140" spans="1:35" s="1359" customFormat="1" ht="12" x14ac:dyDescent="0.2">
      <c r="A2140" s="1387">
        <v>2017322</v>
      </c>
      <c r="B2140" s="2164">
        <v>121319</v>
      </c>
      <c r="C2140" s="1387" t="s">
        <v>3704</v>
      </c>
      <c r="D2140" s="1428" t="s">
        <v>451</v>
      </c>
      <c r="E2140" s="2108">
        <v>1</v>
      </c>
      <c r="F2140" s="2108">
        <v>2</v>
      </c>
      <c r="G2140" s="2108">
        <v>1</v>
      </c>
      <c r="H2140" s="2108">
        <v>1</v>
      </c>
      <c r="I2140" s="1350">
        <v>42857</v>
      </c>
      <c r="J2140" s="1350" t="s">
        <v>1737</v>
      </c>
      <c r="K2140" s="1350" t="s">
        <v>1737</v>
      </c>
      <c r="L2140" s="1350" t="s">
        <v>1737</v>
      </c>
      <c r="M2140" s="1351" t="s">
        <v>89</v>
      </c>
      <c r="N2140" s="1351" t="s">
        <v>89</v>
      </c>
      <c r="O2140" s="1351" t="s">
        <v>89</v>
      </c>
      <c r="P2140" s="1351" t="s">
        <v>89</v>
      </c>
      <c r="Q2140" s="1352"/>
      <c r="R2140" s="1350"/>
      <c r="S2140" s="1353">
        <v>21</v>
      </c>
      <c r="T2140" s="1354"/>
      <c r="U2140" s="1355" t="s">
        <v>934</v>
      </c>
      <c r="V2140" s="1355" t="s">
        <v>3730</v>
      </c>
      <c r="W2140" s="1347">
        <v>5</v>
      </c>
      <c r="X2140" s="1355"/>
      <c r="Y2140" s="1357"/>
      <c r="Z2140" s="2067">
        <v>42844</v>
      </c>
      <c r="AB2140" s="1360"/>
      <c r="AC2140" s="1360"/>
      <c r="AD2140" s="1360"/>
      <c r="AE2140" s="1361">
        <f>IF(A2140="","",(IFERROR(VLOOKUP(A2140,Projecten!A$4:W$2618,5,FALSE),"niet bekend")))</f>
        <v>1</v>
      </c>
      <c r="AF2140" s="1362">
        <f>IF(AE2140="","",(IF(E2140=0,AH2140,(E2140/AE2140*AH2140))))</f>
        <v>852.39</v>
      </c>
      <c r="AG2140" s="1360">
        <f>IF(A2140="","",(IFERROR(VLOOKUP(A2140,Projecten!A$4:W$2618,23,FALSE),"niet bekend")))</f>
        <v>852.39</v>
      </c>
      <c r="AH2140" s="1945">
        <f>IF(A2140="","",(IFERROR(VLOOKUP(A2140,Projecten!A$4:W$2618,12,FALSE),"niet bekend")))</f>
        <v>852.39</v>
      </c>
    </row>
    <row r="2141" spans="1:35" s="1359" customFormat="1" ht="12" x14ac:dyDescent="0.2">
      <c r="A2141" s="1387">
        <v>2017323</v>
      </c>
      <c r="B2141" s="2164">
        <v>121319</v>
      </c>
      <c r="C2141" s="1387" t="s">
        <v>3705</v>
      </c>
      <c r="D2141" s="1428" t="s">
        <v>451</v>
      </c>
      <c r="E2141" s="2108">
        <v>1</v>
      </c>
      <c r="F2141" s="2108">
        <v>2</v>
      </c>
      <c r="G2141" s="2108">
        <v>1</v>
      </c>
      <c r="H2141" s="2108">
        <v>2</v>
      </c>
      <c r="I2141" s="1350">
        <v>42857</v>
      </c>
      <c r="J2141" s="1350" t="s">
        <v>1737</v>
      </c>
      <c r="K2141" s="1350" t="s">
        <v>1737</v>
      </c>
      <c r="L2141" s="1350" t="s">
        <v>1737</v>
      </c>
      <c r="M2141" s="1351" t="s">
        <v>89</v>
      </c>
      <c r="N2141" s="1351" t="s">
        <v>89</v>
      </c>
      <c r="O2141" s="1351" t="s">
        <v>89</v>
      </c>
      <c r="P2141" s="1351" t="s">
        <v>89</v>
      </c>
      <c r="Q2141" s="1352"/>
      <c r="R2141" s="1350"/>
      <c r="S2141" s="1353">
        <v>21</v>
      </c>
      <c r="T2141" s="1354"/>
      <c r="U2141" s="1355" t="s">
        <v>934</v>
      </c>
      <c r="V2141" s="1355" t="s">
        <v>3730</v>
      </c>
      <c r="W2141" s="1347">
        <v>6.25</v>
      </c>
      <c r="X2141" s="1355"/>
      <c r="Y2141" s="1357"/>
      <c r="Z2141" s="2067">
        <v>42844</v>
      </c>
      <c r="AB2141" s="1360"/>
      <c r="AC2141" s="1360"/>
      <c r="AD2141" s="1360"/>
      <c r="AE2141" s="1361">
        <f>IF(A2141="","",(IFERROR(VLOOKUP(A2141,Projecten!A$4:W$2618,5,FALSE),"niet bekend")))</f>
        <v>1</v>
      </c>
      <c r="AF2141" s="1362">
        <f>IF(AE2141="","",(IF(E2141=0,AH2141,(E2141/AE2141*AH2141))))</f>
        <v>1048.81</v>
      </c>
      <c r="AG2141" s="1360">
        <f>IF(A2141="","",(IFERROR(VLOOKUP(A2141,Projecten!A$4:W$2618,23,FALSE),"niet bekend")))</f>
        <v>1048.81</v>
      </c>
      <c r="AH2141" s="1945">
        <f>IF(A2141="","",(IFERROR(VLOOKUP(A2141,Projecten!A$4:W$2618,12,FALSE),"niet bekend")))</f>
        <v>1048.81</v>
      </c>
    </row>
    <row r="2142" spans="1:35" s="150" customFormat="1" x14ac:dyDescent="0.2">
      <c r="A2142" s="90"/>
      <c r="B2142" s="1495"/>
      <c r="C2142" s="160"/>
      <c r="D2142" s="99"/>
      <c r="E2142" s="75"/>
      <c r="F2142" s="99"/>
      <c r="G2142" s="99"/>
      <c r="H2142" s="99"/>
      <c r="I2142" s="75"/>
      <c r="J2142" s="75"/>
      <c r="K2142" s="75"/>
      <c r="L2142" s="75"/>
      <c r="M2142" s="75"/>
      <c r="N2142" s="75"/>
      <c r="O2142" s="75"/>
      <c r="P2142" s="75"/>
      <c r="Q2142" s="75"/>
      <c r="R2142" s="96"/>
      <c r="S2142" s="75"/>
      <c r="T2142" s="175"/>
      <c r="U2142" s="99"/>
      <c r="V2142" s="99"/>
      <c r="W2142" s="475"/>
      <c r="X2142" s="160"/>
      <c r="AD2142" s="575"/>
      <c r="AE2142" s="575"/>
      <c r="AG2142" s="1028"/>
      <c r="AH2142" s="1028"/>
      <c r="AI2142" s="1028"/>
    </row>
    <row r="2143" spans="1:35" s="1359" customFormat="1" ht="12" x14ac:dyDescent="0.2">
      <c r="A2143" s="1387">
        <v>2017346</v>
      </c>
      <c r="B2143" s="1348">
        <v>121315</v>
      </c>
      <c r="C2143" s="1387" t="s">
        <v>3742</v>
      </c>
      <c r="D2143" s="1428" t="s">
        <v>68</v>
      </c>
      <c r="E2143" s="2108">
        <v>0</v>
      </c>
      <c r="F2143" s="2108">
        <v>1</v>
      </c>
      <c r="G2143" s="2108">
        <v>0</v>
      </c>
      <c r="H2143" s="2108">
        <v>2</v>
      </c>
      <c r="I2143" s="1350">
        <v>42857</v>
      </c>
      <c r="J2143" s="1350" t="s">
        <v>1737</v>
      </c>
      <c r="K2143" s="1350" t="s">
        <v>1737</v>
      </c>
      <c r="L2143" s="1350" t="s">
        <v>1737</v>
      </c>
      <c r="M2143" s="1351" t="s">
        <v>89</v>
      </c>
      <c r="N2143" s="1351" t="s">
        <v>89</v>
      </c>
      <c r="O2143" s="1351" t="s">
        <v>89</v>
      </c>
      <c r="P2143" s="1351" t="s">
        <v>89</v>
      </c>
      <c r="Q2143" s="1352"/>
      <c r="R2143" s="1350"/>
      <c r="S2143" s="1353">
        <v>19</v>
      </c>
      <c r="T2143" s="1354"/>
      <c r="U2143" s="1355" t="s">
        <v>278</v>
      </c>
      <c r="V2143" s="1355"/>
      <c r="W2143" s="1347">
        <v>4.25</v>
      </c>
      <c r="X2143" s="1355"/>
      <c r="Y2143" s="1357"/>
      <c r="Z2143" s="2067">
        <v>42849</v>
      </c>
      <c r="AB2143" s="1360"/>
      <c r="AC2143" s="1360"/>
      <c r="AD2143" s="1360"/>
      <c r="AE2143" s="1361">
        <f>IF(A2143="","",(IFERROR(VLOOKUP(A2143,Projecten!A$4:W$2618,5,FALSE),"niet bekend")))</f>
        <v>0</v>
      </c>
      <c r="AF2143" s="1362">
        <f>IF(AE2143="","",(IF(E2143=0,AH2143,(E2143/AE2143*AH2143))))</f>
        <v>741.16</v>
      </c>
      <c r="AG2143" s="1360">
        <f>IF(A2143="","",(IFERROR(VLOOKUP(A2143,Projecten!A$4:W$2618,23,FALSE),"niet bekend")))</f>
        <v>741.16</v>
      </c>
      <c r="AH2143" s="1945">
        <f>IF(A2143="","",(IFERROR(VLOOKUP(A2143,Projecten!A$4:W$2618,12,FALSE),"niet bekend")))</f>
        <v>741.16</v>
      </c>
    </row>
    <row r="2144" spans="1:35" s="1359" customFormat="1" ht="12" x14ac:dyDescent="0.2">
      <c r="A2144" s="1387">
        <v>2017312</v>
      </c>
      <c r="B2144" s="1348">
        <v>121316</v>
      </c>
      <c r="C2144" s="1387">
        <v>636817</v>
      </c>
      <c r="D2144" s="1428" t="s">
        <v>68</v>
      </c>
      <c r="E2144" s="1428">
        <v>1</v>
      </c>
      <c r="F2144" s="1428">
        <v>12</v>
      </c>
      <c r="G2144" s="1428">
        <v>4</v>
      </c>
      <c r="H2144" s="1428">
        <v>4</v>
      </c>
      <c r="I2144" s="1350">
        <v>42857</v>
      </c>
      <c r="J2144" s="1350" t="s">
        <v>1737</v>
      </c>
      <c r="K2144" s="1350" t="s">
        <v>1737</v>
      </c>
      <c r="L2144" s="1350" t="s">
        <v>1737</v>
      </c>
      <c r="M2144" s="1351" t="s">
        <v>89</v>
      </c>
      <c r="N2144" s="1351" t="s">
        <v>89</v>
      </c>
      <c r="O2144" s="1351" t="s">
        <v>89</v>
      </c>
      <c r="P2144" s="1351" t="s">
        <v>89</v>
      </c>
      <c r="Q2144" s="1352"/>
      <c r="R2144" s="1350"/>
      <c r="S2144" s="1353">
        <v>20</v>
      </c>
      <c r="T2144" s="1354"/>
      <c r="U2144" s="1355" t="s">
        <v>278</v>
      </c>
      <c r="V2144" s="1355"/>
      <c r="W2144" s="1347">
        <v>18</v>
      </c>
      <c r="X2144" s="1355"/>
      <c r="Y2144" s="1357"/>
      <c r="Z2144" s="2067">
        <v>42838</v>
      </c>
      <c r="AB2144" s="1360"/>
      <c r="AC2144" s="1360"/>
      <c r="AD2144" s="1360"/>
      <c r="AE2144" s="1361">
        <f>IF(A2144="","",(IFERROR(VLOOKUP(A2144,Projecten!A$4:W$2618,5,FALSE),"niet bekend")))</f>
        <v>1</v>
      </c>
      <c r="AF2144" s="1362">
        <f>IF(AE2144="","",(IF(E2144=0,AH2144,(E2144/AE2144*AH2144))))</f>
        <v>3092.4</v>
      </c>
      <c r="AG2144" s="1360">
        <f>IF(A2144="","",(IFERROR(VLOOKUP(A2144,Projecten!A$4:W$2618,23,FALSE),"niet bekend")))</f>
        <v>3092.4</v>
      </c>
      <c r="AH2144" s="1945">
        <f>IF(A2144="","",(IFERROR(VLOOKUP(A2144,Projecten!A$4:W$2618,12,FALSE),"niet bekend")))</f>
        <v>3092.4</v>
      </c>
    </row>
    <row r="2145" spans="1:35" s="1359" customFormat="1" ht="12" x14ac:dyDescent="0.2">
      <c r="A2145" s="1387">
        <v>2017313</v>
      </c>
      <c r="B2145" s="1348">
        <v>121316</v>
      </c>
      <c r="C2145" s="1387">
        <v>624517</v>
      </c>
      <c r="D2145" s="1428" t="s">
        <v>68</v>
      </c>
      <c r="E2145" s="1428">
        <v>1</v>
      </c>
      <c r="F2145" s="1428">
        <v>10</v>
      </c>
      <c r="G2145" s="1428">
        <v>5</v>
      </c>
      <c r="H2145" s="1428">
        <v>3</v>
      </c>
      <c r="I2145" s="1350">
        <v>42857</v>
      </c>
      <c r="J2145" s="1350" t="s">
        <v>1737</v>
      </c>
      <c r="K2145" s="1350" t="s">
        <v>1737</v>
      </c>
      <c r="L2145" s="1350" t="s">
        <v>1737</v>
      </c>
      <c r="M2145" s="1351" t="s">
        <v>89</v>
      </c>
      <c r="N2145" s="1351" t="s">
        <v>89</v>
      </c>
      <c r="O2145" s="1351" t="s">
        <v>89</v>
      </c>
      <c r="P2145" s="1351" t="s">
        <v>89</v>
      </c>
      <c r="Q2145" s="1352"/>
      <c r="R2145" s="1350"/>
      <c r="S2145" s="1353">
        <v>20</v>
      </c>
      <c r="T2145" s="1354"/>
      <c r="U2145" s="1355" t="s">
        <v>278</v>
      </c>
      <c r="V2145" s="1355" t="s">
        <v>3760</v>
      </c>
      <c r="W2145" s="1347">
        <v>17</v>
      </c>
      <c r="X2145" s="1355"/>
      <c r="Y2145" s="1357"/>
      <c r="Z2145" s="2067">
        <v>42838</v>
      </c>
      <c r="AA2145" s="1359" t="s">
        <v>3779</v>
      </c>
      <c r="AB2145" s="1360"/>
      <c r="AC2145" s="1360"/>
      <c r="AD2145" s="1360"/>
      <c r="AE2145" s="1361">
        <f>IF(A2145="","",(IFERROR(VLOOKUP(A2145,Projecten!A$4:W$2618,5,FALSE),"niet bekend")))</f>
        <v>1</v>
      </c>
      <c r="AF2145" s="1362">
        <f>IF(AE2145="","",(IF(E2145=0,AH2145,(E2145/AE2145*AH2145))))</f>
        <v>4457.28</v>
      </c>
      <c r="AG2145" s="1360">
        <f>IF(A2145="","",(IFERROR(VLOOKUP(A2145,Projecten!A$4:W$2618,23,FALSE),"niet bekend")))</f>
        <v>4457.28</v>
      </c>
      <c r="AH2145" s="1945">
        <f>IF(A2145="","",(IFERROR(VLOOKUP(A2145,Projecten!A$4:W$2618,12,FALSE),"niet bekend")))</f>
        <v>4457.28</v>
      </c>
    </row>
    <row r="2146" spans="1:35" s="1359" customFormat="1" ht="12" x14ac:dyDescent="0.2">
      <c r="A2146" s="1387">
        <v>2017315</v>
      </c>
      <c r="B2146" s="1348">
        <v>121317</v>
      </c>
      <c r="C2146" s="1387">
        <v>624317</v>
      </c>
      <c r="D2146" s="1428" t="s">
        <v>68</v>
      </c>
      <c r="E2146" s="1428">
        <v>1</v>
      </c>
      <c r="F2146" s="1428">
        <v>6</v>
      </c>
      <c r="G2146" s="1428">
        <v>5</v>
      </c>
      <c r="H2146" s="1428">
        <v>2</v>
      </c>
      <c r="I2146" s="1350">
        <v>42857</v>
      </c>
      <c r="J2146" s="1350" t="s">
        <v>1737</v>
      </c>
      <c r="K2146" s="1350" t="s">
        <v>1737</v>
      </c>
      <c r="L2146" s="1350" t="s">
        <v>1737</v>
      </c>
      <c r="M2146" s="1351" t="s">
        <v>89</v>
      </c>
      <c r="N2146" s="1351" t="s">
        <v>89</v>
      </c>
      <c r="O2146" s="1351" t="s">
        <v>89</v>
      </c>
      <c r="P2146" s="1351" t="s">
        <v>89</v>
      </c>
      <c r="Q2146" s="1352"/>
      <c r="R2146" s="1350"/>
      <c r="S2146" s="1353">
        <v>20</v>
      </c>
      <c r="T2146" s="1354"/>
      <c r="U2146" s="1355" t="s">
        <v>278</v>
      </c>
      <c r="V2146" s="1355"/>
      <c r="W2146" s="1347">
        <v>10.5</v>
      </c>
      <c r="X2146" s="1355"/>
      <c r="Y2146" s="1357"/>
      <c r="Z2146" s="2067">
        <v>42838</v>
      </c>
      <c r="AB2146" s="1360"/>
      <c r="AC2146" s="1360"/>
      <c r="AD2146" s="1360"/>
      <c r="AE2146" s="1361">
        <f>IF(A2146="","",(IFERROR(VLOOKUP(A2146,Projecten!A$4:W$2618,5,FALSE),"niet bekend")))</f>
        <v>1</v>
      </c>
      <c r="AF2146" s="1362">
        <f>IF(AE2146="","",(IF(E2146=0,AH2146,(E2146/AE2146*AH2146))))</f>
        <v>1779.85</v>
      </c>
      <c r="AG2146" s="1360">
        <f>IF(A2146="","",(IFERROR(VLOOKUP(A2146,Projecten!A$4:W$2618,23,FALSE),"niet bekend")))</f>
        <v>1779.85</v>
      </c>
      <c r="AH2146" s="1945">
        <f>IF(A2146="","",(IFERROR(VLOOKUP(A2146,Projecten!A$4:W$2618,12,FALSE),"niet bekend")))</f>
        <v>1779.85</v>
      </c>
    </row>
    <row r="2147" spans="1:35" s="1359" customFormat="1" ht="12" x14ac:dyDescent="0.2">
      <c r="A2147" s="1387">
        <v>2017316</v>
      </c>
      <c r="B2147" s="1348">
        <v>121317</v>
      </c>
      <c r="C2147" s="1387">
        <v>639917</v>
      </c>
      <c r="D2147" s="1428" t="s">
        <v>68</v>
      </c>
      <c r="E2147" s="1428">
        <v>1</v>
      </c>
      <c r="F2147" s="1428">
        <v>8</v>
      </c>
      <c r="G2147" s="1428">
        <v>5</v>
      </c>
      <c r="H2147" s="1428">
        <v>3</v>
      </c>
      <c r="I2147" s="1350">
        <v>42857</v>
      </c>
      <c r="J2147" s="1350" t="s">
        <v>1737</v>
      </c>
      <c r="K2147" s="1350" t="s">
        <v>1737</v>
      </c>
      <c r="L2147" s="1350" t="s">
        <v>1737</v>
      </c>
      <c r="M2147" s="1351" t="s">
        <v>89</v>
      </c>
      <c r="N2147" s="1351" t="s">
        <v>89</v>
      </c>
      <c r="O2147" s="1351" t="s">
        <v>89</v>
      </c>
      <c r="P2147" s="1351" t="s">
        <v>89</v>
      </c>
      <c r="Q2147" s="1352"/>
      <c r="R2147" s="1350"/>
      <c r="S2147" s="1353">
        <v>20</v>
      </c>
      <c r="T2147" s="1354"/>
      <c r="U2147" s="1355" t="s">
        <v>278</v>
      </c>
      <c r="V2147" s="1355"/>
      <c r="W2147" s="1347">
        <v>14.75</v>
      </c>
      <c r="X2147" s="1355"/>
      <c r="Y2147" s="1357"/>
      <c r="Z2147" s="2067">
        <v>42838</v>
      </c>
      <c r="AB2147" s="1360"/>
      <c r="AC2147" s="1360"/>
      <c r="AD2147" s="1360"/>
      <c r="AE2147" s="1361">
        <f>IF(A2147="","",(IFERROR(VLOOKUP(A2147,Projecten!A$4:W$2618,5,FALSE),"niet bekend")))</f>
        <v>1</v>
      </c>
      <c r="AF2147" s="1362">
        <f>IF(AE2147="","",(IF(E2147=0,AH2147,(E2147/AE2147*AH2147))))</f>
        <v>2616.7800000000002</v>
      </c>
      <c r="AG2147" s="1360">
        <f>IF(A2147="","",(IFERROR(VLOOKUP(A2147,Projecten!A$4:W$2618,23,FALSE),"niet bekend")))</f>
        <v>2616.7800000000002</v>
      </c>
      <c r="AH2147" s="1945">
        <f>IF(A2147="","",(IFERROR(VLOOKUP(A2147,Projecten!A$4:W$2618,12,FALSE),"niet bekend")))</f>
        <v>2616.7800000000002</v>
      </c>
    </row>
    <row r="2149" spans="1:35" s="1359" customFormat="1" ht="12" x14ac:dyDescent="0.2">
      <c r="A2149" s="1387">
        <v>2017319</v>
      </c>
      <c r="B2149" s="1348">
        <v>121308</v>
      </c>
      <c r="C2149" s="1387" t="s">
        <v>3670</v>
      </c>
      <c r="D2149" s="1428" t="s">
        <v>3018</v>
      </c>
      <c r="E2149" s="1428">
        <v>1</v>
      </c>
      <c r="F2149" s="1428">
        <v>12</v>
      </c>
      <c r="G2149" s="1428">
        <v>5</v>
      </c>
      <c r="H2149" s="1428">
        <v>3</v>
      </c>
      <c r="I2149" s="1350">
        <v>42850</v>
      </c>
      <c r="J2149" s="1350">
        <v>42851</v>
      </c>
      <c r="K2149" s="1350" t="s">
        <v>1737</v>
      </c>
      <c r="L2149" s="1350" t="s">
        <v>1737</v>
      </c>
      <c r="M2149" s="1351" t="s">
        <v>89</v>
      </c>
      <c r="N2149" s="1351" t="s">
        <v>89</v>
      </c>
      <c r="O2149" s="1351" t="s">
        <v>89</v>
      </c>
      <c r="P2149" s="1351" t="s">
        <v>89</v>
      </c>
      <c r="Q2149" s="1352" t="s">
        <v>3676</v>
      </c>
      <c r="R2149" s="1350"/>
      <c r="S2149" s="1353">
        <v>20</v>
      </c>
      <c r="T2149" s="1354"/>
      <c r="U2149" s="1355"/>
      <c r="V2149" s="1355" t="s">
        <v>3675</v>
      </c>
      <c r="W2149" s="1347">
        <v>22</v>
      </c>
      <c r="X2149" s="1355"/>
      <c r="Y2149" s="1357"/>
      <c r="Z2149" s="2067">
        <v>42838</v>
      </c>
      <c r="AB2149" s="1360"/>
      <c r="AC2149" s="1360"/>
      <c r="AD2149" s="1360"/>
      <c r="AE2149" s="1361">
        <f>IF(A2149="","",(IFERROR(VLOOKUP(A2149,Projecten!A$4:W$2618,5,FALSE),"niet bekend")))</f>
        <v>1</v>
      </c>
      <c r="AF2149" s="1362">
        <f>IF(AE2149="","",(IF(E2149=0,AH2149,(E2149/AE2149*AH2149))))</f>
        <v>3895.68</v>
      </c>
      <c r="AG2149" s="1360">
        <f>IF(A2149="","",(IFERROR(VLOOKUP(A2149,Projecten!A$4:W$2618,23,FALSE),"niet bekend")))</f>
        <v>3895.68</v>
      </c>
      <c r="AH2149" s="1945">
        <f>IF(A2149="","",(IFERROR(VLOOKUP(A2149,Projecten!A$4:W$2618,12,FALSE),"niet bekend")))</f>
        <v>3895.68</v>
      </c>
    </row>
    <row r="2151" spans="1:35" s="1377" customFormat="1" x14ac:dyDescent="0.2">
      <c r="A2151" s="826"/>
      <c r="B2151" s="1366"/>
      <c r="C2151" s="1367"/>
      <c r="D2151" s="1367"/>
      <c r="E2151" s="1368"/>
      <c r="F2151" s="1368"/>
      <c r="G2151" s="1368"/>
      <c r="H2151" s="1368"/>
      <c r="I2151" s="1369"/>
      <c r="J2151" s="1369"/>
      <c r="K2151" s="1369"/>
      <c r="L2151" s="1368"/>
      <c r="M2151" s="1368"/>
      <c r="N2151" s="1368"/>
      <c r="O2151" s="1368"/>
      <c r="P2151" s="1368"/>
      <c r="Q2151" s="1370"/>
      <c r="R2151" s="1371"/>
      <c r="S2151" s="1372"/>
      <c r="T2151" s="1372"/>
      <c r="U2151" s="1373"/>
      <c r="V2151" s="1373"/>
      <c r="W2151" s="1373"/>
      <c r="X2151" s="1374"/>
      <c r="Y2151" s="1375"/>
      <c r="Z2151" s="1376"/>
      <c r="AB2151" s="1378"/>
      <c r="AC2151" s="1378"/>
      <c r="AD2151" s="1378"/>
      <c r="AE2151" s="1379"/>
      <c r="AF2151" s="1380"/>
      <c r="AG2151" s="1378" t="str">
        <f>IF(A2151="","",(IFERROR(VLOOKUP(A2151,Projecten!A$4:W$2618,23,FALSE),"niet bekend")))</f>
        <v/>
      </c>
      <c r="AH2151" s="1381" t="str">
        <f>IF(A2151="","",(IFERROR(VLOOKUP(A2151,Projecten!A$4:W$2618,12,FALSE),"niet bekend")))</f>
        <v/>
      </c>
    </row>
    <row r="2152" spans="1:35" s="2249" customFormat="1" ht="12" x14ac:dyDescent="0.2">
      <c r="A2152" s="2249" t="s">
        <v>227</v>
      </c>
      <c r="B2152" s="2236"/>
      <c r="C2152" s="2237">
        <f>SUM(F2152:H2152)</f>
        <v>285</v>
      </c>
      <c r="D2152" s="2238"/>
      <c r="E2152" s="2239">
        <f>SUM(E2159:E2174)</f>
        <v>15</v>
      </c>
      <c r="F2152" s="2239">
        <f>SUM(F2159:F2174)</f>
        <v>144</v>
      </c>
      <c r="G2152" s="2239">
        <f>SUM(G2159:G2174)</f>
        <v>85</v>
      </c>
      <c r="H2152" s="2239">
        <f>SUM(H2159:H2174)</f>
        <v>56</v>
      </c>
      <c r="I2152" s="2240"/>
      <c r="J2152" s="2240"/>
      <c r="K2152" s="2240"/>
      <c r="L2152" s="2239"/>
      <c r="M2152" s="2239"/>
      <c r="N2152" s="2239"/>
      <c r="O2152" s="2239"/>
      <c r="P2152" s="2239"/>
      <c r="Q2152" s="2241">
        <v>20</v>
      </c>
      <c r="R2152" s="2242"/>
      <c r="S2152" s="2243"/>
      <c r="T2152" s="2243"/>
      <c r="U2152" s="2244"/>
      <c r="V2152" s="2245">
        <f>SUM(W2152:W2174)</f>
        <v>494.5</v>
      </c>
      <c r="W2152" s="2246"/>
      <c r="X2152" s="2246">
        <f>Productiemedewerkers!C2603</f>
        <v>0</v>
      </c>
      <c r="Y2152" s="2247">
        <f>V2152-X2152</f>
        <v>494.5</v>
      </c>
      <c r="Z2152" s="2248"/>
      <c r="AB2152" s="1319"/>
      <c r="AC2152" s="1319"/>
      <c r="AD2152" s="2250" t="str">
        <f>CONCATENATE("week ",Q2152)</f>
        <v>week 20</v>
      </c>
      <c r="AE2152" s="2251"/>
      <c r="AF2152" s="1319">
        <f>SUM(AF2153:AF2174)</f>
        <v>88104.62</v>
      </c>
      <c r="AG2152" s="1319" t="str">
        <f>IF(A2152="","",(IFERROR(VLOOKUP(A2152,Projecten!A$4:W$2618,23,FALSE),"niet bekend")))</f>
        <v>niet bekend</v>
      </c>
      <c r="AH2152" s="2252" t="str">
        <f>IF(A2152="","",(IFERROR(VLOOKUP(A2152,Projecten!A$4:W$2618,12,FALSE),"niet bekend")))</f>
        <v>niet bekend</v>
      </c>
      <c r="AI2152" s="2253"/>
    </row>
    <row r="2153" spans="1:35" s="2175" customFormat="1" ht="12" x14ac:dyDescent="0.2">
      <c r="B2153" s="2274"/>
      <c r="C2153" s="1473"/>
      <c r="D2153" s="1349"/>
      <c r="E2153" s="1420"/>
      <c r="F2153" s="1420"/>
      <c r="G2153" s="1420"/>
      <c r="H2153" s="1420"/>
      <c r="I2153" s="2276"/>
      <c r="J2153" s="2276"/>
      <c r="K2153" s="2276"/>
      <c r="L2153" s="2277"/>
      <c r="M2153" s="2277"/>
      <c r="N2153" s="2277"/>
      <c r="O2153" s="2277"/>
      <c r="P2153" s="2277"/>
      <c r="Q2153" s="2278" t="s">
        <v>3491</v>
      </c>
      <c r="R2153" s="2170"/>
      <c r="S2153" s="2171"/>
      <c r="T2153" s="2172"/>
      <c r="U2153" s="1426"/>
      <c r="V2153" s="2279" t="s">
        <v>2493</v>
      </c>
      <c r="W2153" s="1356"/>
      <c r="X2153" s="1356"/>
      <c r="Y2153" s="2173"/>
      <c r="Z2153" s="2275"/>
      <c r="AB2153" s="1626"/>
      <c r="AC2153" s="1626"/>
      <c r="AD2153" s="2290"/>
      <c r="AE2153" s="2291" t="str">
        <f>IF(A2153="","",(IFERROR(VLOOKUP(A2153,Projecten!A$4:W$2618,5,FALSE),"niet bekend")))</f>
        <v/>
      </c>
      <c r="AF2153" s="1626"/>
      <c r="AG2153" s="1626"/>
      <c r="AH2153" s="2177"/>
      <c r="AI2153" s="2178"/>
    </row>
    <row r="2154" spans="1:35" s="2175" customFormat="1" ht="12" x14ac:dyDescent="0.2">
      <c r="B2154" s="2274"/>
      <c r="C2154" s="2221" t="s">
        <v>3769</v>
      </c>
      <c r="D2154" s="1426"/>
      <c r="E2154" s="2169"/>
      <c r="F2154" s="2169"/>
      <c r="G2154" s="2169"/>
      <c r="H2154" s="2169"/>
      <c r="I2154" s="2170"/>
      <c r="J2154" s="2170"/>
      <c r="K2154" s="2170"/>
      <c r="L2154" s="2169"/>
      <c r="M2154" s="2169"/>
      <c r="N2154" s="2169"/>
      <c r="O2154" s="2169"/>
      <c r="P2154" s="2169"/>
      <c r="Q2154" s="2278"/>
      <c r="R2154" s="2170"/>
      <c r="S2154" s="2280"/>
      <c r="T2154" s="2172"/>
      <c r="U2154" s="1426"/>
      <c r="V2154" s="2281"/>
      <c r="W2154" s="1432">
        <v>38</v>
      </c>
      <c r="X2154" s="1356"/>
      <c r="Y2154" s="2173"/>
      <c r="Z2154" s="2275"/>
      <c r="AB2154" s="1626"/>
      <c r="AC2154" s="1626"/>
      <c r="AD2154" s="2290"/>
      <c r="AE2154" s="2291" t="str">
        <f>IF(A2154="","",(IFERROR(VLOOKUP(A2154,Projecten!A$4:W$2618,5,FALSE),"niet bekend")))</f>
        <v/>
      </c>
      <c r="AF2154" s="1626"/>
      <c r="AG2154" s="1626"/>
      <c r="AH2154" s="2177"/>
      <c r="AI2154" s="2178"/>
    </row>
    <row r="2155" spans="1:35" s="2175" customFormat="1" ht="12" x14ac:dyDescent="0.2">
      <c r="B2155" s="2274"/>
      <c r="C2155" s="2221" t="s">
        <v>3752</v>
      </c>
      <c r="D2155" s="1426"/>
      <c r="E2155" s="2169"/>
      <c r="F2155" s="2169"/>
      <c r="G2155" s="2169"/>
      <c r="H2155" s="2169"/>
      <c r="I2155" s="2170"/>
      <c r="J2155" s="2170"/>
      <c r="K2155" s="2170"/>
      <c r="L2155" s="2169"/>
      <c r="M2155" s="2169"/>
      <c r="N2155" s="2169"/>
      <c r="O2155" s="2169"/>
      <c r="P2155" s="2169"/>
      <c r="Q2155" s="2278"/>
      <c r="R2155" s="2170"/>
      <c r="S2155" s="2280"/>
      <c r="T2155" s="2172"/>
      <c r="U2155" s="1426"/>
      <c r="V2155" s="2281"/>
      <c r="W2155" s="1432">
        <v>8.25</v>
      </c>
      <c r="X2155" s="1356"/>
      <c r="Y2155" s="2173"/>
      <c r="Z2155" s="2275"/>
      <c r="AB2155" s="1626"/>
      <c r="AC2155" s="1626"/>
      <c r="AD2155" s="2290"/>
      <c r="AE2155" s="2291" t="str">
        <f>IF(A2155="","",(IFERROR(VLOOKUP(A2155,Projecten!A$4:W$2618,5,FALSE),"niet bekend")))</f>
        <v/>
      </c>
      <c r="AF2155" s="1626"/>
      <c r="AG2155" s="1626"/>
      <c r="AH2155" s="2177"/>
      <c r="AI2155" s="2178"/>
    </row>
    <row r="2156" spans="1:35" s="2175" customFormat="1" ht="12" x14ac:dyDescent="0.2">
      <c r="B2156" s="2274"/>
      <c r="C2156" s="2221" t="s">
        <v>3826</v>
      </c>
      <c r="D2156" s="1426"/>
      <c r="E2156" s="2169"/>
      <c r="F2156" s="2169"/>
      <c r="G2156" s="2169"/>
      <c r="H2156" s="2169"/>
      <c r="I2156" s="2170"/>
      <c r="J2156" s="2170"/>
      <c r="K2156" s="2170"/>
      <c r="L2156" s="2169"/>
      <c r="M2156" s="2169"/>
      <c r="N2156" s="2169"/>
      <c r="O2156" s="2169"/>
      <c r="P2156" s="2169"/>
      <c r="Q2156" s="2278"/>
      <c r="R2156" s="2170"/>
      <c r="S2156" s="2280"/>
      <c r="T2156" s="2172"/>
      <c r="U2156" s="1426"/>
      <c r="V2156" s="2281"/>
      <c r="W2156" s="1432">
        <v>13.25</v>
      </c>
      <c r="X2156" s="1356"/>
      <c r="Y2156" s="2173"/>
      <c r="Z2156" s="2275"/>
      <c r="AB2156" s="1626"/>
      <c r="AC2156" s="1626"/>
      <c r="AD2156" s="2290"/>
      <c r="AE2156" s="2291" t="str">
        <f>IF(A2156="","",(IFERROR(VLOOKUP(A2156,Projecten!A$4:W$2618,5,FALSE),"niet bekend")))</f>
        <v/>
      </c>
      <c r="AF2156" s="1626"/>
      <c r="AG2156" s="1626"/>
      <c r="AH2156" s="2177"/>
      <c r="AI2156" s="2178"/>
    </row>
    <row r="2157" spans="1:35" s="2175" customFormat="1" ht="12" x14ac:dyDescent="0.2">
      <c r="B2157" s="2274"/>
      <c r="C2157" s="2221" t="s">
        <v>3861</v>
      </c>
      <c r="D2157" s="1473"/>
      <c r="E2157" s="2222"/>
      <c r="F2157" s="2222"/>
      <c r="G2157" s="2222"/>
      <c r="H2157" s="2222"/>
      <c r="I2157" s="2223"/>
      <c r="J2157" s="2223"/>
      <c r="K2157" s="2223"/>
      <c r="L2157" s="2222"/>
      <c r="M2157" s="2222"/>
      <c r="N2157" s="2222"/>
      <c r="O2157" s="2222"/>
      <c r="P2157" s="2222"/>
      <c r="Q2157" s="2282"/>
      <c r="R2157" s="2223"/>
      <c r="S2157" s="2283"/>
      <c r="T2157" s="2224"/>
      <c r="U2157" s="1473"/>
      <c r="V2157" s="2230"/>
      <c r="W2157" s="1432">
        <v>0.5</v>
      </c>
      <c r="X2157" s="1356"/>
      <c r="Y2157" s="2173"/>
      <c r="Z2157" s="2275"/>
      <c r="AB2157" s="1626"/>
      <c r="AC2157" s="1626"/>
      <c r="AD2157" s="2290"/>
      <c r="AE2157" s="2291" t="str">
        <f>IF(A2157="","",(IFERROR(VLOOKUP(A2157,Projecten!A$4:W$2618,5,FALSE),"niet bekend")))</f>
        <v/>
      </c>
      <c r="AF2157" s="1626"/>
      <c r="AG2157" s="1626"/>
      <c r="AH2157" s="2177"/>
      <c r="AI2157" s="2178"/>
    </row>
    <row r="2158" spans="1:35" s="2175" customFormat="1" ht="12" x14ac:dyDescent="0.2">
      <c r="B2158" s="2274"/>
      <c r="C2158" s="2221" t="s">
        <v>3867</v>
      </c>
      <c r="D2158" s="1473"/>
      <c r="E2158" s="2284"/>
      <c r="F2158" s="2284"/>
      <c r="G2158" s="2284"/>
      <c r="H2158" s="2284"/>
      <c r="I2158" s="2223"/>
      <c r="J2158" s="2223"/>
      <c r="K2158" s="2223"/>
      <c r="L2158" s="2223"/>
      <c r="M2158" s="2169"/>
      <c r="N2158" s="2169"/>
      <c r="O2158" s="2169"/>
      <c r="P2158" s="2169"/>
      <c r="Q2158" s="2282"/>
      <c r="R2158" s="2223"/>
      <c r="S2158" s="2285"/>
      <c r="T2158" s="2224"/>
      <c r="U2158" s="1473"/>
      <c r="V2158" s="2230"/>
      <c r="W2158" s="1432">
        <v>3</v>
      </c>
      <c r="X2158" s="1356"/>
      <c r="Y2158" s="2173"/>
      <c r="Z2158" s="2275"/>
      <c r="AB2158" s="1626"/>
      <c r="AC2158" s="1626"/>
      <c r="AD2158" s="2290"/>
      <c r="AE2158" s="2291" t="str">
        <f>IF(A2158="","",(IFERROR(VLOOKUP(A2158,Projecten!A$4:W$2618,5,FALSE),"niet bekend")))</f>
        <v/>
      </c>
      <c r="AF2158" s="1626"/>
      <c r="AG2158" s="1626"/>
      <c r="AH2158" s="2177"/>
      <c r="AI2158" s="2178"/>
    </row>
    <row r="2159" spans="1:35" s="150" customFormat="1" x14ac:dyDescent="0.2">
      <c r="A2159" s="90"/>
      <c r="B2159" s="1495"/>
      <c r="C2159" s="160"/>
      <c r="D2159" s="99"/>
      <c r="E2159" s="75"/>
      <c r="F2159" s="99"/>
      <c r="G2159" s="99"/>
      <c r="H2159" s="99"/>
      <c r="I2159" s="75"/>
      <c r="J2159" s="75"/>
      <c r="K2159" s="75"/>
      <c r="L2159" s="75"/>
      <c r="M2159" s="75"/>
      <c r="N2159" s="75"/>
      <c r="O2159" s="75"/>
      <c r="P2159" s="75"/>
      <c r="Q2159" s="75"/>
      <c r="R2159" s="96"/>
      <c r="S2159" s="75"/>
      <c r="T2159" s="175"/>
      <c r="U2159" s="99"/>
      <c r="V2159" s="99"/>
      <c r="W2159" s="475"/>
      <c r="X2159" s="160"/>
      <c r="AD2159" s="1626"/>
      <c r="AE2159" s="2176" t="str">
        <f>IF(A2159="","",(IFERROR(VLOOKUP(A2159,Projecten!A$4:W$2618,5,FALSE),"niet bekend")))</f>
        <v/>
      </c>
      <c r="AG2159" s="1028"/>
      <c r="AH2159" s="1028"/>
      <c r="AI2159" s="1028"/>
    </row>
    <row r="2160" spans="1:35" s="1359" customFormat="1" ht="12" x14ac:dyDescent="0.2">
      <c r="A2160" s="1387" t="s">
        <v>3667</v>
      </c>
      <c r="B2160" s="1348">
        <v>121318</v>
      </c>
      <c r="C2160" s="1387">
        <v>648317</v>
      </c>
      <c r="D2160" s="1428" t="s">
        <v>68</v>
      </c>
      <c r="E2160" s="1428">
        <v>1</v>
      </c>
      <c r="F2160" s="1428">
        <v>12</v>
      </c>
      <c r="G2160" s="1428">
        <v>6</v>
      </c>
      <c r="H2160" s="1428">
        <v>5</v>
      </c>
      <c r="I2160" s="1350">
        <v>42857</v>
      </c>
      <c r="J2160" s="1350">
        <v>42858</v>
      </c>
      <c r="K2160" s="1350">
        <v>42856</v>
      </c>
      <c r="L2160" s="1350" t="s">
        <v>1737</v>
      </c>
      <c r="M2160" s="1351" t="s">
        <v>89</v>
      </c>
      <c r="N2160" s="1351" t="s">
        <v>89</v>
      </c>
      <c r="O2160" s="1351" t="s">
        <v>89</v>
      </c>
      <c r="P2160" s="1351" t="s">
        <v>89</v>
      </c>
      <c r="Q2160" s="1352" t="s">
        <v>1163</v>
      </c>
      <c r="R2160" s="1350"/>
      <c r="S2160" s="1353">
        <v>20</v>
      </c>
      <c r="T2160" s="1354"/>
      <c r="U2160" s="1355" t="s">
        <v>278</v>
      </c>
      <c r="V2160" s="1355" t="s">
        <v>3673</v>
      </c>
      <c r="W2160" s="1347">
        <v>47</v>
      </c>
      <c r="X2160" s="1355"/>
      <c r="Y2160" s="1357"/>
      <c r="Z2160" s="2067">
        <v>42838</v>
      </c>
      <c r="AB2160" s="1360"/>
      <c r="AC2160" s="1360"/>
      <c r="AD2160" s="1360"/>
      <c r="AE2160" s="1361">
        <f>IF(A2160="","",(IFERROR(VLOOKUP(A2160,Projecten!A$4:W$2618,5,FALSE),"niet bekend")))</f>
        <v>1</v>
      </c>
      <c r="AF2160" s="1362">
        <f>IF(AE2160="","",(IF(E2160=0,AH2160,(E2160/AE2160*AH2160))))</f>
        <v>9778.4599999999991</v>
      </c>
      <c r="AG2160" s="1360">
        <f>IF(A2160="","",(IFERROR(VLOOKUP(A2160,Projecten!A$4:W$2618,23,FALSE),"niet bekend")))</f>
        <v>9778.4599999999991</v>
      </c>
      <c r="AH2160" s="1945">
        <f>IF(A2160="","",(IFERROR(VLOOKUP(A2160,Projecten!A$4:W$2618,12,FALSE),"niet bekend")))</f>
        <v>9778.4599999999991</v>
      </c>
    </row>
    <row r="2161" spans="1:35" s="150" customFormat="1" x14ac:dyDescent="0.2">
      <c r="A2161" s="90"/>
      <c r="B2161" s="1495"/>
      <c r="C2161" s="160"/>
      <c r="D2161" s="99"/>
      <c r="E2161" s="75"/>
      <c r="F2161" s="99"/>
      <c r="G2161" s="99"/>
      <c r="H2161" s="99"/>
      <c r="I2161" s="75"/>
      <c r="J2161" s="75"/>
      <c r="K2161" s="75"/>
      <c r="L2161" s="75"/>
      <c r="M2161" s="75"/>
      <c r="N2161" s="75"/>
      <c r="O2161" s="75"/>
      <c r="P2161" s="75"/>
      <c r="Q2161" s="75"/>
      <c r="R2161" s="96"/>
      <c r="S2161" s="75"/>
      <c r="T2161" s="175"/>
      <c r="U2161" s="99"/>
      <c r="V2161" s="99"/>
      <c r="W2161" s="475"/>
      <c r="X2161" s="160"/>
      <c r="AD2161" s="575"/>
      <c r="AE2161" s="575"/>
      <c r="AG2161" s="1028"/>
      <c r="AH2161" s="1028"/>
      <c r="AI2161" s="1028"/>
    </row>
    <row r="2162" spans="1:35" s="1616" customFormat="1" ht="12" x14ac:dyDescent="0.2">
      <c r="A2162" s="1387">
        <v>2017333</v>
      </c>
      <c r="B2162" s="2168">
        <v>121320</v>
      </c>
      <c r="C2162" s="1387" t="s">
        <v>3733</v>
      </c>
      <c r="D2162" s="1428" t="s">
        <v>68</v>
      </c>
      <c r="E2162" s="1428">
        <v>0</v>
      </c>
      <c r="F2162" s="1428">
        <v>1</v>
      </c>
      <c r="G2162" s="1428">
        <v>0</v>
      </c>
      <c r="H2162" s="1428">
        <v>1</v>
      </c>
      <c r="I2162" s="1350">
        <v>42864</v>
      </c>
      <c r="J2162" s="1613" t="s">
        <v>1737</v>
      </c>
      <c r="K2162" s="1613" t="s">
        <v>1737</v>
      </c>
      <c r="L2162" s="1613" t="s">
        <v>1737</v>
      </c>
      <c r="M2162" s="1351" t="s">
        <v>89</v>
      </c>
      <c r="N2162" s="1351" t="s">
        <v>89</v>
      </c>
      <c r="O2162" s="1351" t="s">
        <v>89</v>
      </c>
      <c r="P2162" s="1351" t="s">
        <v>89</v>
      </c>
      <c r="Q2162" s="1352" t="s">
        <v>1163</v>
      </c>
      <c r="R2162" s="1613"/>
      <c r="S2162" s="1353">
        <v>21</v>
      </c>
      <c r="T2162" s="1354"/>
      <c r="U2162" s="1355" t="s">
        <v>2739</v>
      </c>
      <c r="V2162" s="1355" t="s">
        <v>1495</v>
      </c>
      <c r="W2162" s="1347">
        <v>4</v>
      </c>
      <c r="X2162" s="1615"/>
      <c r="Y2162" s="1615"/>
      <c r="Z2162" s="2067">
        <v>42849</v>
      </c>
      <c r="AB2162" s="1617"/>
      <c r="AC2162" s="1617"/>
      <c r="AD2162" s="1617"/>
      <c r="AE2162" s="1361">
        <f>IF(A2162="","",(IFERROR(VLOOKUP(A2162,Projecten!A$4:W$2618,5,FALSE),"niet bekend")))</f>
        <v>0</v>
      </c>
      <c r="AF2162" s="1362">
        <f t="shared" ref="AF2162:AF2172" si="184">IF(AE2162="","",(IF(E2162=0,AH2162,(E2162/AE2162*AH2162))))</f>
        <v>748.66</v>
      </c>
      <c r="AG2162" s="1360">
        <f>IF(A2162="","",(IFERROR(VLOOKUP(A2162,Projecten!A$4:W$2618,23,FALSE),"niet bekend")))</f>
        <v>748.66</v>
      </c>
      <c r="AH2162" s="1945">
        <f>IF(A2162="","",(IFERROR(VLOOKUP(A2162,Projecten!A$4:W$2618,12,FALSE),"niet bekend")))</f>
        <v>748.66</v>
      </c>
    </row>
    <row r="2163" spans="1:35" s="1616" customFormat="1" ht="12" x14ac:dyDescent="0.2">
      <c r="A2163" s="1387">
        <v>2017334</v>
      </c>
      <c r="B2163" s="2168">
        <v>121320</v>
      </c>
      <c r="C2163" s="1387">
        <v>624417</v>
      </c>
      <c r="D2163" s="1428" t="s">
        <v>68</v>
      </c>
      <c r="E2163" s="1428">
        <v>1</v>
      </c>
      <c r="F2163" s="1428">
        <v>6</v>
      </c>
      <c r="G2163" s="1428">
        <v>5</v>
      </c>
      <c r="H2163" s="1428">
        <v>2</v>
      </c>
      <c r="I2163" s="1350">
        <v>42864</v>
      </c>
      <c r="J2163" s="1350" t="s">
        <v>1737</v>
      </c>
      <c r="K2163" s="1350" t="s">
        <v>1737</v>
      </c>
      <c r="L2163" s="1350" t="s">
        <v>1737</v>
      </c>
      <c r="M2163" s="1351" t="s">
        <v>89</v>
      </c>
      <c r="N2163" s="1351" t="s">
        <v>89</v>
      </c>
      <c r="O2163" s="1351" t="s">
        <v>89</v>
      </c>
      <c r="P2163" s="1351" t="s">
        <v>89</v>
      </c>
      <c r="Q2163" s="1352" t="s">
        <v>1163</v>
      </c>
      <c r="R2163" s="1613"/>
      <c r="S2163" s="1353">
        <v>21</v>
      </c>
      <c r="T2163" s="1354"/>
      <c r="U2163" s="1355" t="s">
        <v>278</v>
      </c>
      <c r="V2163" s="1355"/>
      <c r="W2163" s="1347">
        <v>11</v>
      </c>
      <c r="X2163" s="1615"/>
      <c r="Y2163" s="1615"/>
      <c r="Z2163" s="2067">
        <v>42849</v>
      </c>
      <c r="AB2163" s="1617"/>
      <c r="AC2163" s="1617"/>
      <c r="AD2163" s="1617"/>
      <c r="AE2163" s="1361">
        <f>IF(A2163="","",(IFERROR(VLOOKUP(A2163,Projecten!A$4:W$2618,5,FALSE),"niet bekend")))</f>
        <v>1</v>
      </c>
      <c r="AF2163" s="1362">
        <f t="shared" si="184"/>
        <v>1779.85</v>
      </c>
      <c r="AG2163" s="1360">
        <f>IF(A2163="","",(IFERROR(VLOOKUP(A2163,Projecten!A$4:W$2618,23,FALSE),"niet bekend")))</f>
        <v>1779.85</v>
      </c>
      <c r="AH2163" s="1945">
        <f>IF(A2163="","",(IFERROR(VLOOKUP(A2163,Projecten!A$4:W$2618,12,FALSE),"niet bekend")))</f>
        <v>1779.85</v>
      </c>
    </row>
    <row r="2164" spans="1:35" s="1616" customFormat="1" ht="12" x14ac:dyDescent="0.2">
      <c r="A2164" s="1387">
        <v>2017335</v>
      </c>
      <c r="B2164" s="2168">
        <v>121320</v>
      </c>
      <c r="C2164" s="1387">
        <v>656217</v>
      </c>
      <c r="D2164" s="1428" t="s">
        <v>68</v>
      </c>
      <c r="E2164" s="1428">
        <v>1</v>
      </c>
      <c r="F2164" s="1428">
        <v>9</v>
      </c>
      <c r="G2164" s="1428">
        <v>6</v>
      </c>
      <c r="H2164" s="1428">
        <v>5</v>
      </c>
      <c r="I2164" s="1350">
        <v>42864</v>
      </c>
      <c r="J2164" s="1350">
        <v>42865</v>
      </c>
      <c r="K2164" s="1350" t="s">
        <v>1737</v>
      </c>
      <c r="L2164" s="1350" t="s">
        <v>1737</v>
      </c>
      <c r="M2164" s="1351" t="s">
        <v>89</v>
      </c>
      <c r="N2164" s="1351" t="s">
        <v>89</v>
      </c>
      <c r="O2164" s="1351" t="s">
        <v>89</v>
      </c>
      <c r="P2164" s="1351" t="s">
        <v>89</v>
      </c>
      <c r="Q2164" s="1352" t="s">
        <v>1163</v>
      </c>
      <c r="R2164" s="1613"/>
      <c r="S2164" s="1353">
        <v>21</v>
      </c>
      <c r="T2164" s="1354"/>
      <c r="U2164" s="1355" t="s">
        <v>278</v>
      </c>
      <c r="V2164" s="1355"/>
      <c r="W2164" s="1347">
        <v>20</v>
      </c>
      <c r="X2164" s="1615"/>
      <c r="Y2164" s="1615"/>
      <c r="Z2164" s="2067">
        <v>42849</v>
      </c>
      <c r="AB2164" s="1617"/>
      <c r="AC2164" s="1617"/>
      <c r="AD2164" s="1617"/>
      <c r="AE2164" s="1361">
        <f>IF(A2164="","",(IFERROR(VLOOKUP(A2164,Projecten!A$4:W$2618,5,FALSE),"niet bekend")))</f>
        <v>1</v>
      </c>
      <c r="AF2164" s="1362">
        <f t="shared" si="184"/>
        <v>3625.42</v>
      </c>
      <c r="AG2164" s="1360">
        <f>IF(A2164="","",(IFERROR(VLOOKUP(A2164,Projecten!A$4:W$2618,23,FALSE),"niet bekend")))</f>
        <v>3625.42</v>
      </c>
      <c r="AH2164" s="1945">
        <f>IF(A2164="","",(IFERROR(VLOOKUP(A2164,Projecten!A$4:W$2618,12,FALSE),"niet bekend")))</f>
        <v>3625.42</v>
      </c>
    </row>
    <row r="2165" spans="1:35" s="1616" customFormat="1" ht="12" x14ac:dyDescent="0.2">
      <c r="A2165" s="1387">
        <v>2017337</v>
      </c>
      <c r="B2165" s="2168">
        <v>121321</v>
      </c>
      <c r="C2165" s="1387">
        <v>656317</v>
      </c>
      <c r="D2165" s="1428" t="s">
        <v>68</v>
      </c>
      <c r="E2165" s="1428">
        <v>1</v>
      </c>
      <c r="F2165" s="1428">
        <v>9</v>
      </c>
      <c r="G2165" s="1428">
        <v>6</v>
      </c>
      <c r="H2165" s="1428">
        <v>5</v>
      </c>
      <c r="I2165" s="1350">
        <v>42864</v>
      </c>
      <c r="J2165" s="1350">
        <v>42865</v>
      </c>
      <c r="K2165" s="1350" t="s">
        <v>1737</v>
      </c>
      <c r="L2165" s="1350" t="s">
        <v>1737</v>
      </c>
      <c r="M2165" s="1351" t="s">
        <v>89</v>
      </c>
      <c r="N2165" s="1351" t="s">
        <v>89</v>
      </c>
      <c r="O2165" s="1351" t="s">
        <v>89</v>
      </c>
      <c r="P2165" s="1351" t="s">
        <v>89</v>
      </c>
      <c r="Q2165" s="1352" t="s">
        <v>1163</v>
      </c>
      <c r="R2165" s="1613"/>
      <c r="S2165" s="1353">
        <v>21</v>
      </c>
      <c r="T2165" s="1354"/>
      <c r="U2165" s="1355" t="s">
        <v>278</v>
      </c>
      <c r="V2165" s="1355"/>
      <c r="W2165" s="1347">
        <v>20</v>
      </c>
      <c r="X2165" s="1615"/>
      <c r="Y2165" s="1615"/>
      <c r="Z2165" s="2067">
        <v>42849</v>
      </c>
      <c r="AB2165" s="1617"/>
      <c r="AC2165" s="1617"/>
      <c r="AD2165" s="1617"/>
      <c r="AE2165" s="1361">
        <f>IF(A2165="","",(IFERROR(VLOOKUP(A2165,Projecten!A$4:W$2618,5,FALSE),"niet bekend")))</f>
        <v>1</v>
      </c>
      <c r="AF2165" s="1362">
        <f t="shared" si="184"/>
        <v>3625.42</v>
      </c>
      <c r="AG2165" s="1360">
        <f>IF(A2165="","",(IFERROR(VLOOKUP(A2165,Projecten!A$4:W$2618,23,FALSE),"niet bekend")))</f>
        <v>3625.42</v>
      </c>
      <c r="AH2165" s="1945">
        <f>IF(A2165="","",(IFERROR(VLOOKUP(A2165,Projecten!A$4:W$2618,12,FALSE),"niet bekend")))</f>
        <v>3625.42</v>
      </c>
    </row>
    <row r="2166" spans="1:35" s="1616" customFormat="1" ht="12" x14ac:dyDescent="0.2">
      <c r="A2166" s="1387">
        <v>2017338</v>
      </c>
      <c r="B2166" s="2168">
        <v>121321</v>
      </c>
      <c r="C2166" s="1387">
        <v>656417</v>
      </c>
      <c r="D2166" s="1428" t="s">
        <v>68</v>
      </c>
      <c r="E2166" s="1428">
        <v>1</v>
      </c>
      <c r="F2166" s="1428">
        <v>9</v>
      </c>
      <c r="G2166" s="1428">
        <v>6</v>
      </c>
      <c r="H2166" s="1428">
        <v>5</v>
      </c>
      <c r="I2166" s="1350">
        <v>42864</v>
      </c>
      <c r="J2166" s="1350">
        <v>42865</v>
      </c>
      <c r="K2166" s="1350" t="s">
        <v>1737</v>
      </c>
      <c r="L2166" s="1350" t="s">
        <v>1737</v>
      </c>
      <c r="M2166" s="1351" t="s">
        <v>89</v>
      </c>
      <c r="N2166" s="1351" t="s">
        <v>89</v>
      </c>
      <c r="O2166" s="1351" t="s">
        <v>89</v>
      </c>
      <c r="P2166" s="1351" t="s">
        <v>89</v>
      </c>
      <c r="Q2166" s="1352" t="s">
        <v>1163</v>
      </c>
      <c r="R2166" s="1613"/>
      <c r="S2166" s="1353">
        <v>21</v>
      </c>
      <c r="T2166" s="1354"/>
      <c r="U2166" s="1355" t="s">
        <v>278</v>
      </c>
      <c r="V2166" s="1355"/>
      <c r="W2166" s="1347">
        <v>20</v>
      </c>
      <c r="X2166" s="1615"/>
      <c r="Y2166" s="1615"/>
      <c r="Z2166" s="2067">
        <v>42849</v>
      </c>
      <c r="AB2166" s="1617"/>
      <c r="AC2166" s="1617"/>
      <c r="AD2166" s="1617"/>
      <c r="AE2166" s="1361">
        <f>IF(A2166="","",(IFERROR(VLOOKUP(A2166,Projecten!A$4:W$2618,5,FALSE),"niet bekend")))</f>
        <v>1</v>
      </c>
      <c r="AF2166" s="1362">
        <f t="shared" si="184"/>
        <v>3625.42</v>
      </c>
      <c r="AG2166" s="1360">
        <f>IF(A2166="","",(IFERROR(VLOOKUP(A2166,Projecten!A$4:W$2618,23,FALSE),"niet bekend")))</f>
        <v>3625.42</v>
      </c>
      <c r="AH2166" s="1945">
        <f>IF(A2166="","",(IFERROR(VLOOKUP(A2166,Projecten!A$4:W$2618,12,FALSE),"niet bekend")))</f>
        <v>3625.42</v>
      </c>
    </row>
    <row r="2167" spans="1:35" s="1616" customFormat="1" ht="12" x14ac:dyDescent="0.2">
      <c r="A2167" s="1387">
        <v>2017339</v>
      </c>
      <c r="B2167" s="2168">
        <v>121322</v>
      </c>
      <c r="C2167" s="1387">
        <v>650817</v>
      </c>
      <c r="D2167" s="1428" t="s">
        <v>68</v>
      </c>
      <c r="E2167" s="1428">
        <v>1</v>
      </c>
      <c r="F2167" s="1428">
        <v>8</v>
      </c>
      <c r="G2167" s="1428">
        <v>5</v>
      </c>
      <c r="H2167" s="1428">
        <v>3</v>
      </c>
      <c r="I2167" s="1350">
        <v>42864</v>
      </c>
      <c r="J2167" s="1350" t="s">
        <v>1737</v>
      </c>
      <c r="K2167" s="1350" t="s">
        <v>1737</v>
      </c>
      <c r="L2167" s="1350" t="s">
        <v>1737</v>
      </c>
      <c r="M2167" s="1351" t="s">
        <v>89</v>
      </c>
      <c r="N2167" s="1351" t="s">
        <v>89</v>
      </c>
      <c r="O2167" s="1351" t="s">
        <v>89</v>
      </c>
      <c r="P2167" s="1351" t="s">
        <v>89</v>
      </c>
      <c r="Q2167" s="1352" t="s">
        <v>1163</v>
      </c>
      <c r="R2167" s="1613"/>
      <c r="S2167" s="1353">
        <v>21</v>
      </c>
      <c r="T2167" s="1354"/>
      <c r="U2167" s="1355" t="s">
        <v>278</v>
      </c>
      <c r="V2167" s="1355"/>
      <c r="W2167" s="1347">
        <v>17</v>
      </c>
      <c r="X2167" s="1615"/>
      <c r="Y2167" s="1615"/>
      <c r="Z2167" s="2067">
        <v>42849</v>
      </c>
      <c r="AB2167" s="1617"/>
      <c r="AC2167" s="1617"/>
      <c r="AD2167" s="1617"/>
      <c r="AE2167" s="1361">
        <f>IF(A2167="","",(IFERROR(VLOOKUP(A2167,Projecten!A$4:W$2618,5,FALSE),"niet bekend")))</f>
        <v>1</v>
      </c>
      <c r="AF2167" s="1362">
        <f t="shared" si="184"/>
        <v>2649.94</v>
      </c>
      <c r="AG2167" s="1360">
        <f>IF(A2167="","",(IFERROR(VLOOKUP(A2167,Projecten!A$4:W$2618,23,FALSE),"niet bekend")))</f>
        <v>2649.94</v>
      </c>
      <c r="AH2167" s="1945">
        <f>IF(A2167="","",(IFERROR(VLOOKUP(A2167,Projecten!A$4:W$2618,12,FALSE),"niet bekend")))</f>
        <v>2649.94</v>
      </c>
    </row>
    <row r="2168" spans="1:35" s="1616" customFormat="1" ht="12" x14ac:dyDescent="0.2">
      <c r="A2168" s="1387">
        <v>2017342</v>
      </c>
      <c r="B2168" s="2168">
        <v>121322</v>
      </c>
      <c r="C2168" s="1387">
        <v>605017</v>
      </c>
      <c r="D2168" s="1428" t="s">
        <v>68</v>
      </c>
      <c r="E2168" s="1428">
        <v>1</v>
      </c>
      <c r="F2168" s="1428">
        <v>8</v>
      </c>
      <c r="G2168" s="1428">
        <v>5</v>
      </c>
      <c r="H2168" s="1428">
        <v>3</v>
      </c>
      <c r="I2168" s="1350">
        <v>42864</v>
      </c>
      <c r="J2168" s="1350">
        <v>42865</v>
      </c>
      <c r="K2168" s="1350" t="s">
        <v>1737</v>
      </c>
      <c r="L2168" s="1350" t="s">
        <v>1737</v>
      </c>
      <c r="M2168" s="1351" t="s">
        <v>89</v>
      </c>
      <c r="N2168" s="1351" t="s">
        <v>89</v>
      </c>
      <c r="O2168" s="1351" t="s">
        <v>89</v>
      </c>
      <c r="P2168" s="1351" t="s">
        <v>89</v>
      </c>
      <c r="Q2168" s="1352" t="s">
        <v>1163</v>
      </c>
      <c r="R2168" s="1613"/>
      <c r="S2168" s="1353">
        <v>21</v>
      </c>
      <c r="T2168" s="1354"/>
      <c r="U2168" s="1355" t="s">
        <v>278</v>
      </c>
      <c r="V2168" s="1355"/>
      <c r="W2168" s="1347">
        <v>16.25</v>
      </c>
      <c r="X2168" s="1615"/>
      <c r="Y2168" s="1615"/>
      <c r="Z2168" s="2067">
        <v>42849</v>
      </c>
      <c r="AB2168" s="1617"/>
      <c r="AC2168" s="1617"/>
      <c r="AD2168" s="1617"/>
      <c r="AE2168" s="1361">
        <f>IF(A2168="","",(IFERROR(VLOOKUP(A2168,Projecten!A$4:W$2618,5,FALSE),"niet bekend")))</f>
        <v>1</v>
      </c>
      <c r="AF2168" s="1362">
        <f t="shared" si="184"/>
        <v>2848.3</v>
      </c>
      <c r="AG2168" s="1360">
        <f>IF(A2168="","",(IFERROR(VLOOKUP(A2168,Projecten!A$4:W$2618,23,FALSE),"niet bekend")))</f>
        <v>2848.3</v>
      </c>
      <c r="AH2168" s="1945">
        <f>IF(A2168="","",(IFERROR(VLOOKUP(A2168,Projecten!A$4:W$2618,12,FALSE),"niet bekend")))</f>
        <v>2848.3</v>
      </c>
    </row>
    <row r="2169" spans="1:35" s="1616" customFormat="1" ht="12" x14ac:dyDescent="0.2">
      <c r="A2169" s="1387">
        <v>2017352</v>
      </c>
      <c r="B2169" s="1387">
        <v>121323</v>
      </c>
      <c r="C2169" s="1387">
        <v>650417</v>
      </c>
      <c r="D2169" s="1428" t="s">
        <v>68</v>
      </c>
      <c r="E2169" s="1428">
        <v>1</v>
      </c>
      <c r="F2169" s="1428">
        <v>11</v>
      </c>
      <c r="G2169" s="1428">
        <v>7</v>
      </c>
      <c r="H2169" s="1428">
        <v>2</v>
      </c>
      <c r="I2169" s="1350">
        <v>42864</v>
      </c>
      <c r="J2169" s="1350">
        <v>42865</v>
      </c>
      <c r="K2169" s="1613" t="s">
        <v>1737</v>
      </c>
      <c r="L2169" s="1613" t="s">
        <v>1737</v>
      </c>
      <c r="M2169" s="1351" t="s">
        <v>89</v>
      </c>
      <c r="N2169" s="1351" t="s">
        <v>89</v>
      </c>
      <c r="O2169" s="1351" t="s">
        <v>89</v>
      </c>
      <c r="P2169" s="1351" t="s">
        <v>89</v>
      </c>
      <c r="Q2169" s="1352" t="s">
        <v>1163</v>
      </c>
      <c r="R2169" s="1613"/>
      <c r="S2169" s="1353">
        <v>21</v>
      </c>
      <c r="T2169" s="1354"/>
      <c r="U2169" s="1355" t="s">
        <v>278</v>
      </c>
      <c r="V2169" s="1355" t="s">
        <v>1495</v>
      </c>
      <c r="W2169" s="1347">
        <v>25</v>
      </c>
      <c r="X2169" s="1615"/>
      <c r="Y2169" s="1615"/>
      <c r="Z2169" s="2067">
        <v>42850</v>
      </c>
      <c r="AB2169" s="1617"/>
      <c r="AC2169" s="1617"/>
      <c r="AD2169" s="1617"/>
      <c r="AE2169" s="1361">
        <f>IF(A2169="","",(IFERROR(VLOOKUP(A2169,Projecten!A$4:W$2618,5,FALSE),"niet bekend")))</f>
        <v>1</v>
      </c>
      <c r="AF2169" s="1362">
        <f t="shared" si="184"/>
        <v>4765.54</v>
      </c>
      <c r="AG2169" s="1360">
        <f>IF(A2169="","",(IFERROR(VLOOKUP(A2169,Projecten!A$4:W$2618,23,FALSE),"niet bekend")))</f>
        <v>4765.54</v>
      </c>
      <c r="AH2169" s="1945">
        <f>IF(A2169="","",(IFERROR(VLOOKUP(A2169,Projecten!A$4:W$2618,12,FALSE),"niet bekend")))</f>
        <v>4765.54</v>
      </c>
    </row>
    <row r="2170" spans="1:35" s="1616" customFormat="1" ht="12" x14ac:dyDescent="0.2">
      <c r="A2170" s="1387" t="s">
        <v>3732</v>
      </c>
      <c r="B2170" s="2168">
        <v>121324</v>
      </c>
      <c r="C2170" s="1387">
        <v>637217</v>
      </c>
      <c r="D2170" s="1428" t="s">
        <v>68</v>
      </c>
      <c r="E2170" s="2108">
        <v>1</v>
      </c>
      <c r="F2170" s="2108">
        <v>8</v>
      </c>
      <c r="G2170" s="2108">
        <v>4</v>
      </c>
      <c r="H2170" s="2108">
        <v>3</v>
      </c>
      <c r="I2170" s="1350">
        <v>42864</v>
      </c>
      <c r="J2170" s="1350">
        <v>42865</v>
      </c>
      <c r="K2170" s="1350">
        <v>42858</v>
      </c>
      <c r="L2170" s="1613" t="s">
        <v>1737</v>
      </c>
      <c r="M2170" s="1351" t="s">
        <v>89</v>
      </c>
      <c r="N2170" s="1351" t="s">
        <v>89</v>
      </c>
      <c r="O2170" s="1351" t="s">
        <v>89</v>
      </c>
      <c r="P2170" s="1351" t="s">
        <v>89</v>
      </c>
      <c r="Q2170" s="1578" t="s">
        <v>3774</v>
      </c>
      <c r="R2170" s="1613"/>
      <c r="S2170" s="1353">
        <v>21</v>
      </c>
      <c r="T2170" s="1354"/>
      <c r="U2170" s="1355" t="s">
        <v>278</v>
      </c>
      <c r="V2170" s="2272" t="s">
        <v>3747</v>
      </c>
      <c r="W2170" s="1347">
        <v>27</v>
      </c>
      <c r="X2170" s="1615"/>
      <c r="Y2170" s="1615"/>
      <c r="Z2170" s="2067">
        <v>42849</v>
      </c>
      <c r="AB2170" s="1617"/>
      <c r="AC2170" s="1617"/>
      <c r="AD2170" s="1617"/>
      <c r="AE2170" s="1361">
        <f>IF(A2170="","",(IFERROR(VLOOKUP(A2170,Projecten!A$4:W$2618,5,FALSE),"niet bekend")))</f>
        <v>1</v>
      </c>
      <c r="AF2170" s="1362">
        <f t="shared" si="184"/>
        <v>6596.89</v>
      </c>
      <c r="AG2170" s="1360">
        <f>IF(A2170="","",(IFERROR(VLOOKUP(A2170,Projecten!A$4:W$2618,23,FALSE),"niet bekend")))</f>
        <v>6596.89</v>
      </c>
      <c r="AH2170" s="1945">
        <f>IF(A2170="","",(IFERROR(VLOOKUP(A2170,Projecten!A$4:W$2618,12,FALSE),"niet bekend")))</f>
        <v>6596.89</v>
      </c>
    </row>
    <row r="2171" spans="1:35" s="1616" customFormat="1" ht="12" x14ac:dyDescent="0.2">
      <c r="A2171" s="1387" t="s">
        <v>3738</v>
      </c>
      <c r="B2171" s="2168">
        <v>121324</v>
      </c>
      <c r="C2171" s="1387">
        <v>624617</v>
      </c>
      <c r="D2171" s="1428" t="s">
        <v>68</v>
      </c>
      <c r="E2171" s="1428">
        <v>1</v>
      </c>
      <c r="F2171" s="1428">
        <v>8</v>
      </c>
      <c r="G2171" s="1428">
        <v>5</v>
      </c>
      <c r="H2171" s="1428">
        <v>2</v>
      </c>
      <c r="I2171" s="1350">
        <v>42864</v>
      </c>
      <c r="J2171" s="1350">
        <v>42865</v>
      </c>
      <c r="K2171" s="1350">
        <v>42863</v>
      </c>
      <c r="L2171" s="1350" t="s">
        <v>1737</v>
      </c>
      <c r="M2171" s="1351" t="s">
        <v>89</v>
      </c>
      <c r="N2171" s="1351" t="s">
        <v>89</v>
      </c>
      <c r="O2171" s="1351" t="s">
        <v>89</v>
      </c>
      <c r="P2171" s="1351" t="s">
        <v>89</v>
      </c>
      <c r="Q2171" s="1352" t="s">
        <v>1163</v>
      </c>
      <c r="R2171" s="1613"/>
      <c r="S2171" s="1353">
        <v>21</v>
      </c>
      <c r="T2171" s="1354"/>
      <c r="U2171" s="1355" t="s">
        <v>278</v>
      </c>
      <c r="V2171" s="1355" t="s">
        <v>1495</v>
      </c>
      <c r="W2171" s="1347">
        <v>31.25</v>
      </c>
      <c r="X2171" s="1615"/>
      <c r="Y2171" s="1615"/>
      <c r="Z2171" s="2067">
        <v>42849</v>
      </c>
      <c r="AB2171" s="1617"/>
      <c r="AC2171" s="1617"/>
      <c r="AD2171" s="1617"/>
      <c r="AE2171" s="1361">
        <f>IF(A2171="","",(IFERROR(VLOOKUP(A2171,Projecten!A$4:W$2618,5,FALSE),"niet bekend")))</f>
        <v>1</v>
      </c>
      <c r="AF2171" s="1362">
        <f t="shared" si="184"/>
        <v>7199.32</v>
      </c>
      <c r="AG2171" s="1360">
        <f>IF(A2171="","",(IFERROR(VLOOKUP(A2171,Projecten!A$4:W$2618,23,FALSE),"niet bekend")))</f>
        <v>7199.32</v>
      </c>
      <c r="AH2171" s="1945">
        <f>IF(A2171="","",(IFERROR(VLOOKUP(A2171,Projecten!A$4:W$2618,12,FALSE),"niet bekend")))</f>
        <v>7199.32</v>
      </c>
    </row>
    <row r="2172" spans="1:35" s="1359" customFormat="1" ht="12" x14ac:dyDescent="0.2">
      <c r="A2172" s="1348" t="s">
        <v>3612</v>
      </c>
      <c r="B2172" s="1348">
        <v>121325</v>
      </c>
      <c r="C2172" s="1486" t="s">
        <v>3812</v>
      </c>
      <c r="D2172" s="1604" t="s">
        <v>68</v>
      </c>
      <c r="E2172" s="1428">
        <v>5</v>
      </c>
      <c r="F2172" s="1428">
        <v>55</v>
      </c>
      <c r="G2172" s="1428">
        <v>30</v>
      </c>
      <c r="H2172" s="1428">
        <v>20</v>
      </c>
      <c r="I2172" s="1350">
        <v>42851</v>
      </c>
      <c r="J2172" s="1350">
        <v>42851</v>
      </c>
      <c r="K2172" s="1350">
        <v>42844</v>
      </c>
      <c r="L2172" s="1350" t="s">
        <v>1737</v>
      </c>
      <c r="M2172" s="1351" t="s">
        <v>89</v>
      </c>
      <c r="N2172" s="1351" t="s">
        <v>89</v>
      </c>
      <c r="O2172" s="1351" t="s">
        <v>89</v>
      </c>
      <c r="P2172" s="1351" t="s">
        <v>89</v>
      </c>
      <c r="Q2172" s="1352" t="s">
        <v>1163</v>
      </c>
      <c r="R2172" s="1350" t="s">
        <v>3814</v>
      </c>
      <c r="S2172" s="1353">
        <v>22</v>
      </c>
      <c r="T2172" s="1354"/>
      <c r="U2172" s="1355" t="s">
        <v>2739</v>
      </c>
      <c r="V2172" s="1355" t="s">
        <v>3509</v>
      </c>
      <c r="W2172" s="1347">
        <v>193</v>
      </c>
      <c r="X2172" s="1355"/>
      <c r="Y2172" s="1357"/>
      <c r="Z2172" s="2067">
        <v>42824</v>
      </c>
      <c r="AB2172" s="1360"/>
      <c r="AC2172" s="1360"/>
      <c r="AD2172" s="1360"/>
      <c r="AE2172" s="1361">
        <f>IF(A2172="","",(IFERROR(VLOOKUP(A2172,Projecten!A$4:W$2618,5,FALSE),"niet bekend")))</f>
        <v>10</v>
      </c>
      <c r="AF2172" s="1362">
        <f t="shared" si="184"/>
        <v>40861.4</v>
      </c>
      <c r="AG2172" s="1360">
        <f>IF(A2172="","",(IFERROR(VLOOKUP(A2172,Projecten!A$4:W$2618,23,FALSE),"niet bekend")))</f>
        <v>81722.8</v>
      </c>
      <c r="AH2172" s="1945">
        <f>IF(A2172="","",(IFERROR(VLOOKUP(A2172,Projecten!A$4:W$2618,12,FALSE),"niet bekend")))</f>
        <v>81722.8</v>
      </c>
    </row>
    <row r="2173" spans="1:35" s="150" customFormat="1" x14ac:dyDescent="0.2">
      <c r="A2173" s="90"/>
      <c r="B2173" s="1495"/>
      <c r="C2173" s="160"/>
      <c r="D2173" s="99"/>
      <c r="E2173" s="75"/>
      <c r="F2173" s="99"/>
      <c r="G2173" s="99"/>
      <c r="H2173" s="99"/>
      <c r="I2173" s="75"/>
      <c r="J2173" s="75"/>
      <c r="K2173" s="75"/>
      <c r="L2173" s="75"/>
      <c r="M2173" s="75"/>
      <c r="N2173" s="75"/>
      <c r="O2173" s="75"/>
      <c r="P2173" s="75"/>
      <c r="Q2173" s="75"/>
      <c r="R2173" s="96"/>
      <c r="S2173" s="75"/>
      <c r="T2173" s="175"/>
      <c r="U2173" s="99"/>
      <c r="V2173" s="99"/>
      <c r="W2173" s="475"/>
      <c r="X2173" s="160"/>
      <c r="AD2173" s="90"/>
      <c r="AE2173" s="90"/>
      <c r="AG2173" s="1028"/>
      <c r="AH2173" s="1028"/>
      <c r="AI2173" s="1028"/>
    </row>
    <row r="2174" spans="1:35" s="2265" customFormat="1" ht="12" x14ac:dyDescent="0.2">
      <c r="A2174" s="2269"/>
      <c r="B2174" s="2254"/>
      <c r="C2174" s="2255"/>
      <c r="D2174" s="2255"/>
      <c r="E2174" s="2256"/>
      <c r="F2174" s="2256"/>
      <c r="G2174" s="2256"/>
      <c r="H2174" s="2256"/>
      <c r="I2174" s="2257"/>
      <c r="J2174" s="2257"/>
      <c r="K2174" s="2257"/>
      <c r="L2174" s="2256"/>
      <c r="M2174" s="2256"/>
      <c r="N2174" s="2256"/>
      <c r="O2174" s="2256"/>
      <c r="P2174" s="2256"/>
      <c r="Q2174" s="2258"/>
      <c r="R2174" s="2259"/>
      <c r="S2174" s="2260"/>
      <c r="T2174" s="2260"/>
      <c r="U2174" s="2261"/>
      <c r="V2174" s="2261"/>
      <c r="W2174" s="2261"/>
      <c r="X2174" s="2262"/>
      <c r="Y2174" s="2263"/>
      <c r="Z2174" s="2264"/>
      <c r="AB2174" s="1380"/>
      <c r="AC2174" s="1380"/>
      <c r="AD2174" s="1380"/>
      <c r="AE2174" s="2266"/>
      <c r="AF2174" s="1380"/>
      <c r="AG2174" s="1380" t="str">
        <f>IF(A2174="","",(IFERROR(VLOOKUP(A2174,Projecten!A$4:W$2618,23,FALSE),"niet bekend")))</f>
        <v/>
      </c>
      <c r="AH2174" s="2267" t="str">
        <f>IF(A2174="","",(IFERROR(VLOOKUP(A2174,Projecten!A$4:W$2618,12,FALSE),"niet bekend")))</f>
        <v/>
      </c>
      <c r="AI2174" s="2268"/>
    </row>
    <row r="2175" spans="1:35" s="1315" customFormat="1" x14ac:dyDescent="0.2">
      <c r="A2175" s="1038"/>
      <c r="B2175" s="1314"/>
      <c r="C2175" s="1912">
        <f>SUM(F2175:H2175)</f>
        <v>668</v>
      </c>
      <c r="D2175" s="1913"/>
      <c r="E2175" s="1914">
        <f>SUM(E2176:E2201)</f>
        <v>42</v>
      </c>
      <c r="F2175" s="1914">
        <f>SUM(F2176:F2201)</f>
        <v>339</v>
      </c>
      <c r="G2175" s="1914">
        <f>SUM(G2176:G2201)</f>
        <v>210</v>
      </c>
      <c r="H2175" s="1914">
        <f>SUM(H2176:H2201)</f>
        <v>119</v>
      </c>
      <c r="I2175" s="1915"/>
      <c r="J2175" s="1915"/>
      <c r="K2175" s="1915"/>
      <c r="L2175" s="1914"/>
      <c r="M2175" s="1914"/>
      <c r="N2175" s="1914"/>
      <c r="O2175" s="1914"/>
      <c r="P2175" s="1914"/>
      <c r="Q2175" s="1644">
        <v>21</v>
      </c>
      <c r="R2175" s="1645"/>
      <c r="S2175" s="1646"/>
      <c r="T2175" s="1646"/>
      <c r="U2175" s="1916"/>
      <c r="V2175" s="1648">
        <f>SUM(W2175:W2196)</f>
        <v>493.75</v>
      </c>
      <c r="W2175" s="1312"/>
      <c r="X2175" s="1312">
        <f>Productiemedewerkers!C2620</f>
        <v>0</v>
      </c>
      <c r="Y2175" s="1313">
        <f>V2175-X2175</f>
        <v>493.75</v>
      </c>
      <c r="Z2175" s="1314"/>
      <c r="AB2175" s="1316"/>
      <c r="AC2175" s="1316"/>
      <c r="AD2175" s="1317" t="str">
        <f>CONCATENATE("week ",Q2175)</f>
        <v>week 21</v>
      </c>
      <c r="AE2175" s="1318"/>
      <c r="AF2175" s="1319">
        <f>SUM(AF2176:AF2196)</f>
        <v>30784.32</v>
      </c>
      <c r="AG2175" s="1316" t="str">
        <f>IF(A2175="","",(IFERROR(VLOOKUP(A2175,Projecten!A$4:W$2618,23,FALSE),"niet bekend")))</f>
        <v/>
      </c>
      <c r="AH2175" s="1320" t="str">
        <f>IF(A2175="","",(IFERROR(VLOOKUP(A2175,Projecten!A$4:W$2618,12,FALSE),"niet bekend")))</f>
        <v/>
      </c>
    </row>
    <row r="2176" spans="1:35" s="1279" customFormat="1" ht="12" x14ac:dyDescent="0.2">
      <c r="A2176" s="1321"/>
      <c r="B2176" s="1438"/>
      <c r="C2176" s="1446"/>
      <c r="D2176" s="1444"/>
      <c r="E2176" s="1445"/>
      <c r="F2176" s="1445"/>
      <c r="G2176" s="1445"/>
      <c r="H2176" s="1445"/>
      <c r="I2176" s="1326"/>
      <c r="J2176" s="1326"/>
      <c r="K2176" s="1326"/>
      <c r="L2176" s="1327"/>
      <c r="M2176" s="1327"/>
      <c r="N2176" s="1327"/>
      <c r="O2176" s="1327"/>
      <c r="P2176" s="1327"/>
      <c r="Q2176" s="1282" t="s">
        <v>3492</v>
      </c>
      <c r="R2176" s="1328"/>
      <c r="S2176" s="1329"/>
      <c r="T2176" s="1330"/>
      <c r="U2176" s="1323"/>
      <c r="V2176" s="1344" t="s">
        <v>2493</v>
      </c>
      <c r="W2176" s="1332"/>
      <c r="X2176" s="1323"/>
      <c r="Y2176" s="1323"/>
      <c r="Z2176" s="1282"/>
      <c r="AB2176" s="1283"/>
      <c r="AC2176" s="1283"/>
      <c r="AD2176" s="1283"/>
      <c r="AE2176" s="1403" t="str">
        <f>IF(A2176="","",(IFERROR(VLOOKUP(A2176,Projecten!A$4:W$2618,5,FALSE),"niet bekend")))</f>
        <v/>
      </c>
      <c r="AF2176" s="1285" t="str">
        <f>IF(AE2176="","",(IF(E2176=0,AH2176,(E2176/AE2176*AH2176))))</f>
        <v/>
      </c>
      <c r="AG2176" s="1283" t="str">
        <f>IF(A2176="","",(IFERROR(VLOOKUP(A2176,Projecten!A$4:W$2618,23,FALSE),"niet bekend")))</f>
        <v/>
      </c>
      <c r="AH2176" s="2231" t="str">
        <f>IF(A2176="","",(IFERROR(VLOOKUP(A2176,Projecten!A$4:W$2618,12,FALSE),"niet bekend")))</f>
        <v/>
      </c>
    </row>
    <row r="2177" spans="1:34" s="1279" customFormat="1" x14ac:dyDescent="0.2">
      <c r="A2177" s="4"/>
      <c r="B2177" s="1282"/>
      <c r="C2177" s="1405" t="s">
        <v>3493</v>
      </c>
      <c r="D2177" s="1323"/>
      <c r="E2177" s="1339"/>
      <c r="F2177" s="1339"/>
      <c r="G2177" s="1339"/>
      <c r="H2177" s="1339"/>
      <c r="I2177" s="1328"/>
      <c r="J2177" s="1328"/>
      <c r="K2177" s="1328"/>
      <c r="L2177" s="1339"/>
      <c r="M2177" s="1339"/>
      <c r="N2177" s="1339"/>
      <c r="O2177" s="1339"/>
      <c r="P2177" s="1339"/>
      <c r="Q2177" s="1282"/>
      <c r="R2177" s="1328"/>
      <c r="S2177" s="1339"/>
      <c r="T2177" s="1330"/>
      <c r="U2177" s="1323"/>
      <c r="V2177" s="1323"/>
      <c r="W2177" s="1385">
        <v>198</v>
      </c>
      <c r="X2177" s="1323"/>
      <c r="Y2177" s="1323"/>
      <c r="Z2177" s="1282"/>
      <c r="AB2177" s="1283"/>
      <c r="AC2177" s="1283"/>
      <c r="AD2177" s="1283"/>
      <c r="AE2177" s="1284"/>
      <c r="AF2177" s="1285"/>
      <c r="AG2177" s="1283"/>
      <c r="AH2177" s="2231"/>
    </row>
    <row r="2178" spans="1:34" s="1452" customFormat="1" ht="12" x14ac:dyDescent="0.2">
      <c r="A2178" s="1406"/>
      <c r="B2178" s="1405"/>
      <c r="C2178" s="1405" t="s">
        <v>3168</v>
      </c>
      <c r="D2178" s="1446"/>
      <c r="E2178" s="1448"/>
      <c r="F2178" s="1448"/>
      <c r="G2178" s="1448"/>
      <c r="H2178" s="1448"/>
      <c r="I2178" s="1447"/>
      <c r="J2178" s="1447"/>
      <c r="K2178" s="1447"/>
      <c r="L2178" s="1447"/>
      <c r="M2178" s="1339"/>
      <c r="N2178" s="1339"/>
      <c r="O2178" s="1339"/>
      <c r="P2178" s="1339"/>
      <c r="Q2178" s="1405"/>
      <c r="R2178" s="1447"/>
      <c r="S2178" s="1449"/>
      <c r="T2178" s="1450"/>
      <c r="U2178" s="1446"/>
      <c r="V2178" s="1446"/>
      <c r="W2178" s="1385">
        <v>40</v>
      </c>
      <c r="X2178" s="1446"/>
      <c r="Y2178" s="1446"/>
      <c r="Z2178" s="1918"/>
      <c r="AB2178" s="1453"/>
      <c r="AC2178" s="1453"/>
      <c r="AD2178" s="1453"/>
      <c r="AE2178" s="1361" t="str">
        <f>IF(A2178="","",(IFERROR(VLOOKUP(A2178,Projecten!A$4:W$2618,5,FALSE),"niet bekend")))</f>
        <v/>
      </c>
      <c r="AF2178" s="1362" t="str">
        <f>IF(AE2178="","",(IF(E2178=0,AH2178,(E2178/AE2178*AH2178))))</f>
        <v/>
      </c>
      <c r="AG2178" s="1360" t="str">
        <f>IF(A2178="","",(IFERROR(VLOOKUP(A2178,Projecten!A$4:W$2618,23,FALSE),"niet bekend")))</f>
        <v/>
      </c>
      <c r="AH2178" s="1945" t="str">
        <f>IF(A2178="","",(IFERROR(VLOOKUP(A2178,Projecten!A$4:W$2618,12,FALSE),"niet bekend")))</f>
        <v/>
      </c>
    </row>
    <row r="2179" spans="1:34" s="1452" customFormat="1" ht="12" x14ac:dyDescent="0.2">
      <c r="A2179" s="1406"/>
      <c r="B2179" s="1405"/>
      <c r="C2179" s="1405" t="s">
        <v>409</v>
      </c>
      <c r="D2179" s="1446"/>
      <c r="E2179" s="1448"/>
      <c r="F2179" s="1448"/>
      <c r="G2179" s="1448"/>
      <c r="H2179" s="1448"/>
      <c r="I2179" s="1447"/>
      <c r="J2179" s="1447"/>
      <c r="K2179" s="1447"/>
      <c r="L2179" s="1447"/>
      <c r="M2179" s="1339"/>
      <c r="N2179" s="1339"/>
      <c r="O2179" s="1339"/>
      <c r="P2179" s="1339"/>
      <c r="Q2179" s="1405"/>
      <c r="R2179" s="1447"/>
      <c r="S2179" s="1449"/>
      <c r="T2179" s="1450"/>
      <c r="U2179" s="1446"/>
      <c r="V2179" s="1446"/>
      <c r="W2179" s="1385">
        <v>24.75</v>
      </c>
      <c r="X2179" s="1446"/>
      <c r="Y2179" s="1446"/>
      <c r="Z2179" s="1918"/>
      <c r="AB2179" s="1453"/>
      <c r="AC2179" s="1453"/>
      <c r="AD2179" s="1453"/>
      <c r="AE2179" s="1361" t="str">
        <f>IF(A2179="","",(IFERROR(VLOOKUP(A2179,Projecten!A$4:W$2618,5,FALSE),"niet bekend")))</f>
        <v/>
      </c>
      <c r="AF2179" s="1362" t="str">
        <f>IF(AE2179="","",(IF(E2179=0,AH2179,(E2179/AE2179*AH2179))))</f>
        <v/>
      </c>
      <c r="AG2179" s="1360" t="str">
        <f>IF(A2179="","",(IFERROR(VLOOKUP(A2179,Projecten!A$4:W$2618,23,FALSE),"niet bekend")))</f>
        <v/>
      </c>
      <c r="AH2179" s="1945" t="str">
        <f>IF(A2179="","",(IFERROR(VLOOKUP(A2179,Projecten!A$4:W$2618,12,FALSE),"niet bekend")))</f>
        <v/>
      </c>
    </row>
    <row r="2180" spans="1:34" s="1452" customFormat="1" ht="12" x14ac:dyDescent="0.2">
      <c r="A2180" s="1406"/>
      <c r="B2180" s="1405"/>
      <c r="C2180" s="1405" t="s">
        <v>3776</v>
      </c>
      <c r="D2180" s="1446"/>
      <c r="E2180" s="1448"/>
      <c r="F2180" s="1448"/>
      <c r="G2180" s="1448"/>
      <c r="H2180" s="1448"/>
      <c r="I2180" s="1447"/>
      <c r="J2180" s="1447"/>
      <c r="K2180" s="1447"/>
      <c r="L2180" s="1447"/>
      <c r="M2180" s="1339"/>
      <c r="N2180" s="1339"/>
      <c r="O2180" s="1339"/>
      <c r="P2180" s="1339"/>
      <c r="Q2180" s="1405"/>
      <c r="R2180" s="1447"/>
      <c r="S2180" s="1449"/>
      <c r="T2180" s="1450"/>
      <c r="U2180" s="1446"/>
      <c r="V2180" s="1446"/>
      <c r="W2180" s="1385">
        <v>38</v>
      </c>
      <c r="X2180" s="1446"/>
      <c r="Y2180" s="1446"/>
      <c r="Z2180" s="1918"/>
      <c r="AB2180" s="1453"/>
      <c r="AC2180" s="1453"/>
      <c r="AD2180" s="1453"/>
      <c r="AE2180" s="1361" t="str">
        <f>IF(A2180="","",(IFERROR(VLOOKUP(A2180,Projecten!A$4:W$2618,5,FALSE),"niet bekend")))</f>
        <v/>
      </c>
      <c r="AF2180" s="1362" t="str">
        <f>IF(AE2180="","",(IF(E2180=0,AH2180,(E2180/AE2180*AH2180))))</f>
        <v/>
      </c>
      <c r="AG2180" s="1360" t="str">
        <f>IF(A2180="","",(IFERROR(VLOOKUP(A2180,Projecten!A$4:W$2618,23,FALSE),"niet bekend")))</f>
        <v/>
      </c>
      <c r="AH2180" s="1945" t="str">
        <f>IF(A2180="","",(IFERROR(VLOOKUP(A2180,Projecten!A$4:W$2618,12,FALSE),"niet bekend")))</f>
        <v/>
      </c>
    </row>
    <row r="2181" spans="1:34" s="1452" customFormat="1" ht="12" x14ac:dyDescent="0.2">
      <c r="A2181" s="1406"/>
      <c r="B2181" s="1405"/>
      <c r="C2181" s="1405" t="s">
        <v>3860</v>
      </c>
      <c r="D2181" s="1446"/>
      <c r="E2181" s="1448"/>
      <c r="F2181" s="1448"/>
      <c r="G2181" s="1448"/>
      <c r="H2181" s="1448"/>
      <c r="I2181" s="1447"/>
      <c r="J2181" s="1447"/>
      <c r="K2181" s="1447"/>
      <c r="L2181" s="1447"/>
      <c r="M2181" s="1339"/>
      <c r="N2181" s="1339"/>
      <c r="O2181" s="1339"/>
      <c r="P2181" s="1339"/>
      <c r="Q2181" s="1405"/>
      <c r="R2181" s="1447"/>
      <c r="S2181" s="1449"/>
      <c r="T2181" s="1450"/>
      <c r="U2181" s="1446"/>
      <c r="V2181" s="1446"/>
      <c r="W2181" s="1385">
        <v>3</v>
      </c>
      <c r="X2181" s="1446"/>
      <c r="Y2181" s="1446"/>
      <c r="Z2181" s="1918"/>
      <c r="AB2181" s="1453"/>
      <c r="AC2181" s="1453"/>
      <c r="AD2181" s="1453"/>
      <c r="AE2181" s="1361"/>
      <c r="AF2181" s="1362"/>
      <c r="AG2181" s="1360"/>
      <c r="AH2181" s="1945"/>
    </row>
    <row r="2182" spans="1:34" s="1452" customFormat="1" ht="12" x14ac:dyDescent="0.2">
      <c r="A2182" s="1406"/>
      <c r="B2182" s="1405"/>
      <c r="C2182" s="1405" t="s">
        <v>3900</v>
      </c>
      <c r="D2182" s="1446"/>
      <c r="E2182" s="1448"/>
      <c r="F2182" s="1448"/>
      <c r="G2182" s="1448"/>
      <c r="H2182" s="1448"/>
      <c r="I2182" s="1447"/>
      <c r="J2182" s="1447"/>
      <c r="K2182" s="1447"/>
      <c r="L2182" s="1447"/>
      <c r="M2182" s="1339"/>
      <c r="N2182" s="1339"/>
      <c r="O2182" s="1339"/>
      <c r="P2182" s="1339"/>
      <c r="Q2182" s="1405"/>
      <c r="R2182" s="1447"/>
      <c r="S2182" s="1449"/>
      <c r="T2182" s="1450"/>
      <c r="U2182" s="1446"/>
      <c r="V2182" s="1446"/>
      <c r="W2182" s="1385">
        <v>3</v>
      </c>
      <c r="X2182" s="1446"/>
      <c r="Y2182" s="1446"/>
      <c r="Z2182" s="1918"/>
      <c r="AB2182" s="1453"/>
      <c r="AC2182" s="1453"/>
      <c r="AD2182" s="1453"/>
      <c r="AE2182" s="1361"/>
      <c r="AF2182" s="1362"/>
      <c r="AG2182" s="1360"/>
      <c r="AH2182" s="1945"/>
    </row>
    <row r="2183" spans="1:34" s="1452" customFormat="1" ht="12" x14ac:dyDescent="0.2">
      <c r="A2183" s="1406"/>
      <c r="B2183" s="1405"/>
      <c r="C2183" s="1405"/>
      <c r="D2183" s="1446"/>
      <c r="E2183" s="1448"/>
      <c r="F2183" s="1448"/>
      <c r="G2183" s="1448"/>
      <c r="H2183" s="1448"/>
      <c r="I2183" s="1447"/>
      <c r="J2183" s="1447"/>
      <c r="K2183" s="1447"/>
      <c r="L2183" s="1447"/>
      <c r="M2183" s="1339"/>
      <c r="N2183" s="1339"/>
      <c r="O2183" s="1339"/>
      <c r="P2183" s="1339"/>
      <c r="Q2183" s="1405"/>
      <c r="R2183" s="1447"/>
      <c r="S2183" s="1449"/>
      <c r="T2183" s="1450"/>
      <c r="U2183" s="1446"/>
      <c r="V2183" s="1446"/>
      <c r="W2183" s="1385"/>
      <c r="X2183" s="1446"/>
      <c r="Y2183" s="1446"/>
      <c r="Z2183" s="1918"/>
      <c r="AB2183" s="1453"/>
      <c r="AC2183" s="1453"/>
      <c r="AD2183" s="1453"/>
      <c r="AE2183" s="1361"/>
      <c r="AF2183" s="1362"/>
      <c r="AG2183" s="1360"/>
      <c r="AH2183" s="1945"/>
    </row>
    <row r="2184" spans="1:34" s="1359" customFormat="1" ht="12" x14ac:dyDescent="0.2">
      <c r="A2184" s="1594">
        <v>2017348</v>
      </c>
      <c r="B2184" s="2165">
        <v>121328</v>
      </c>
      <c r="C2184" s="1486" t="s">
        <v>3748</v>
      </c>
      <c r="D2184" s="1604" t="s">
        <v>68</v>
      </c>
      <c r="E2184" s="1604">
        <v>0</v>
      </c>
      <c r="F2184" s="1604">
        <v>2</v>
      </c>
      <c r="G2184" s="1604">
        <v>1</v>
      </c>
      <c r="H2184" s="1604">
        <v>1</v>
      </c>
      <c r="I2184" s="1389">
        <v>42864</v>
      </c>
      <c r="J2184" s="1389" t="s">
        <v>1737</v>
      </c>
      <c r="K2184" s="1389" t="s">
        <v>1737</v>
      </c>
      <c r="L2184" s="1389" t="s">
        <v>1737</v>
      </c>
      <c r="M2184" s="1422" t="s">
        <v>89</v>
      </c>
      <c r="N2184" s="1422" t="s">
        <v>89</v>
      </c>
      <c r="O2184" s="1422" t="s">
        <v>89</v>
      </c>
      <c r="P2184" s="1422" t="s">
        <v>89</v>
      </c>
      <c r="Q2184" s="1352" t="s">
        <v>1163</v>
      </c>
      <c r="R2184" s="1350"/>
      <c r="S2184" s="1353">
        <v>22</v>
      </c>
      <c r="T2184" s="1354"/>
      <c r="U2184" s="1355" t="s">
        <v>561</v>
      </c>
      <c r="V2184" s="1355"/>
      <c r="W2184" s="1347">
        <v>5</v>
      </c>
      <c r="X2184" s="1355"/>
      <c r="Y2184" s="1355"/>
      <c r="Z2184" s="2067">
        <v>42851</v>
      </c>
      <c r="AB2184" s="1360"/>
      <c r="AC2184" s="1360"/>
      <c r="AD2184" s="1360"/>
      <c r="AE2184" s="1361">
        <f>IF(A2184="","",(IFERROR(VLOOKUP(A2184,Projecten!A$4:W$2618,5,FALSE),"niet bekend")))</f>
        <v>0</v>
      </c>
      <c r="AF2184" s="1362">
        <f t="shared" ref="AF2184:AF2191" si="185">IF(AE2184="","",(IF(E2184=0,AH2184,(E2184/AE2184*AH2184))))</f>
        <v>426.69</v>
      </c>
      <c r="AG2184" s="1360">
        <f>IF(A2184="","",(IFERROR(VLOOKUP(A2184,Projecten!A$4:W$2618,23,FALSE),"niet bekend")))</f>
        <v>426.69</v>
      </c>
      <c r="AH2184" s="1945">
        <f>IF(A2184="","",(IFERROR(VLOOKUP(A2184,Projecten!A$4:W$2618,12,FALSE),"niet bekend")))</f>
        <v>426.69</v>
      </c>
    </row>
    <row r="2185" spans="1:34" s="1359" customFormat="1" ht="12" x14ac:dyDescent="0.2">
      <c r="A2185" s="2165">
        <v>2017353</v>
      </c>
      <c r="B2185" s="2165">
        <v>121328</v>
      </c>
      <c r="C2185" s="1486">
        <v>615517</v>
      </c>
      <c r="D2185" s="1604" t="s">
        <v>68</v>
      </c>
      <c r="E2185" s="1604">
        <v>1</v>
      </c>
      <c r="F2185" s="1604">
        <v>8</v>
      </c>
      <c r="G2185" s="1604">
        <v>5</v>
      </c>
      <c r="H2185" s="1604">
        <v>3</v>
      </c>
      <c r="I2185" s="1389">
        <v>42864</v>
      </c>
      <c r="J2185" s="1389" t="s">
        <v>1737</v>
      </c>
      <c r="K2185" s="1389" t="s">
        <v>1737</v>
      </c>
      <c r="L2185" s="1389" t="s">
        <v>1737</v>
      </c>
      <c r="M2185" s="1422" t="s">
        <v>89</v>
      </c>
      <c r="N2185" s="1422" t="s">
        <v>89</v>
      </c>
      <c r="O2185" s="1422" t="s">
        <v>89</v>
      </c>
      <c r="P2185" s="1422" t="s">
        <v>89</v>
      </c>
      <c r="Q2185" s="1352" t="s">
        <v>1163</v>
      </c>
      <c r="R2185" s="1350"/>
      <c r="S2185" s="1353">
        <v>22</v>
      </c>
      <c r="T2185" s="1354"/>
      <c r="U2185" s="1355" t="s">
        <v>278</v>
      </c>
      <c r="V2185" s="1355"/>
      <c r="W2185" s="1347">
        <v>18</v>
      </c>
      <c r="X2185" s="1355"/>
      <c r="Y2185" s="1355"/>
      <c r="Z2185" s="2067">
        <v>42856</v>
      </c>
      <c r="AB2185" s="1360"/>
      <c r="AC2185" s="1360"/>
      <c r="AD2185" s="1360"/>
      <c r="AE2185" s="1361">
        <f>IF(A2185="","",(IFERROR(VLOOKUP(A2185,Projecten!A$4:W$2618,5,FALSE),"niet bekend")))</f>
        <v>1</v>
      </c>
      <c r="AF2185" s="1362">
        <f t="shared" si="185"/>
        <v>3032.9</v>
      </c>
      <c r="AG2185" s="1360">
        <f>IF(A2185="","",(IFERROR(VLOOKUP(A2185,Projecten!A$4:W$2618,23,FALSE),"niet bekend")))</f>
        <v>3032.9</v>
      </c>
      <c r="AH2185" s="1945">
        <f>IF(A2185="","",(IFERROR(VLOOKUP(A2185,Projecten!A$4:W$2618,12,FALSE),"niet bekend")))</f>
        <v>3032.9</v>
      </c>
    </row>
    <row r="2186" spans="1:34" s="1359" customFormat="1" ht="12" x14ac:dyDescent="0.2">
      <c r="A2186" s="2165">
        <v>2017354</v>
      </c>
      <c r="B2186" s="2165">
        <v>121329</v>
      </c>
      <c r="C2186" s="1486">
        <v>623717</v>
      </c>
      <c r="D2186" s="1604" t="s">
        <v>68</v>
      </c>
      <c r="E2186" s="1604">
        <v>1</v>
      </c>
      <c r="F2186" s="1604">
        <v>9</v>
      </c>
      <c r="G2186" s="1604">
        <v>6</v>
      </c>
      <c r="H2186" s="1604">
        <v>3</v>
      </c>
      <c r="I2186" s="1389">
        <v>42864</v>
      </c>
      <c r="J2186" s="1389" t="s">
        <v>1737</v>
      </c>
      <c r="K2186" s="1389" t="s">
        <v>1737</v>
      </c>
      <c r="L2186" s="1389" t="s">
        <v>1737</v>
      </c>
      <c r="M2186" s="1422" t="s">
        <v>89</v>
      </c>
      <c r="N2186" s="1422" t="s">
        <v>89</v>
      </c>
      <c r="O2186" s="1422" t="s">
        <v>89</v>
      </c>
      <c r="P2186" s="1422" t="s">
        <v>89</v>
      </c>
      <c r="Q2186" s="1352" t="s">
        <v>1163</v>
      </c>
      <c r="R2186" s="1350"/>
      <c r="S2186" s="1353">
        <v>22</v>
      </c>
      <c r="T2186" s="1354"/>
      <c r="U2186" s="1355" t="s">
        <v>278</v>
      </c>
      <c r="V2186" s="1355"/>
      <c r="W2186" s="1347">
        <v>16</v>
      </c>
      <c r="X2186" s="1355"/>
      <c r="Y2186" s="1355"/>
      <c r="Z2186" s="2067">
        <v>42856</v>
      </c>
      <c r="AB2186" s="1360"/>
      <c r="AC2186" s="1360"/>
      <c r="AD2186" s="1360"/>
      <c r="AE2186" s="1361">
        <f>IF(A2186="","",(IFERROR(VLOOKUP(A2186,Projecten!A$4:W$2618,5,FALSE),"niet bekend")))</f>
        <v>1</v>
      </c>
      <c r="AF2186" s="1362">
        <f t="shared" si="185"/>
        <v>2479.7600000000002</v>
      </c>
      <c r="AG2186" s="1360">
        <f>IF(A2186="","",(IFERROR(VLOOKUP(A2186,Projecten!A$4:W$2618,23,FALSE),"niet bekend")))</f>
        <v>2479.7600000000002</v>
      </c>
      <c r="AH2186" s="1945">
        <f>IF(A2186="","",(IFERROR(VLOOKUP(A2186,Projecten!A$4:W$2618,12,FALSE),"niet bekend")))</f>
        <v>2479.7600000000002</v>
      </c>
    </row>
    <row r="2187" spans="1:34" s="1359" customFormat="1" ht="12" x14ac:dyDescent="0.2">
      <c r="A2187" s="2165">
        <v>2017355</v>
      </c>
      <c r="B2187" s="2165">
        <v>121329</v>
      </c>
      <c r="C2187" s="1486">
        <v>623817</v>
      </c>
      <c r="D2187" s="1604" t="s">
        <v>68</v>
      </c>
      <c r="E2187" s="1604">
        <v>1</v>
      </c>
      <c r="F2187" s="1604">
        <v>9</v>
      </c>
      <c r="G2187" s="1604">
        <v>6</v>
      </c>
      <c r="H2187" s="1604">
        <v>3</v>
      </c>
      <c r="I2187" s="1389">
        <v>42871</v>
      </c>
      <c r="J2187" s="1389" t="s">
        <v>1737</v>
      </c>
      <c r="K2187" s="1389" t="s">
        <v>1737</v>
      </c>
      <c r="L2187" s="1389" t="s">
        <v>1737</v>
      </c>
      <c r="M2187" s="1422" t="s">
        <v>89</v>
      </c>
      <c r="N2187" s="1422" t="s">
        <v>89</v>
      </c>
      <c r="O2187" s="1422" t="s">
        <v>89</v>
      </c>
      <c r="P2187" s="1422" t="s">
        <v>89</v>
      </c>
      <c r="Q2187" s="1352" t="s">
        <v>1163</v>
      </c>
      <c r="R2187" s="1350"/>
      <c r="S2187" s="1353">
        <v>22</v>
      </c>
      <c r="T2187" s="1354"/>
      <c r="U2187" s="1355" t="s">
        <v>278</v>
      </c>
      <c r="V2187" s="1355"/>
      <c r="W2187" s="1347">
        <v>16</v>
      </c>
      <c r="X2187" s="1355"/>
      <c r="Y2187" s="1355"/>
      <c r="Z2187" s="2067">
        <v>42856</v>
      </c>
      <c r="AB2187" s="1360"/>
      <c r="AC2187" s="1360"/>
      <c r="AD2187" s="1360"/>
      <c r="AE2187" s="1361">
        <f>IF(A2187="","",(IFERROR(VLOOKUP(A2187,Projecten!A$4:W$2618,5,FALSE),"niet bekend")))</f>
        <v>1</v>
      </c>
      <c r="AF2187" s="1362">
        <f t="shared" si="185"/>
        <v>2479.7600000000002</v>
      </c>
      <c r="AG2187" s="1360">
        <f>IF(A2187="","",(IFERROR(VLOOKUP(A2187,Projecten!A$4:W$2618,23,FALSE),"niet bekend")))</f>
        <v>2479.7600000000002</v>
      </c>
      <c r="AH2187" s="1945">
        <f>IF(A2187="","",(IFERROR(VLOOKUP(A2187,Projecten!A$4:W$2618,12,FALSE),"niet bekend")))</f>
        <v>2479.7600000000002</v>
      </c>
    </row>
    <row r="2188" spans="1:34" s="1359" customFormat="1" ht="12" x14ac:dyDescent="0.2">
      <c r="A2188" s="2165">
        <v>2017356</v>
      </c>
      <c r="B2188" s="2165">
        <v>121330</v>
      </c>
      <c r="C2188" s="1486">
        <v>623917</v>
      </c>
      <c r="D2188" s="1604" t="s">
        <v>68</v>
      </c>
      <c r="E2188" s="1604">
        <v>1</v>
      </c>
      <c r="F2188" s="1604">
        <v>9</v>
      </c>
      <c r="G2188" s="1604">
        <v>6</v>
      </c>
      <c r="H2188" s="1604">
        <v>3</v>
      </c>
      <c r="I2188" s="1389">
        <v>42871</v>
      </c>
      <c r="J2188" s="1389" t="s">
        <v>1737</v>
      </c>
      <c r="K2188" s="1389" t="s">
        <v>1737</v>
      </c>
      <c r="L2188" s="1389" t="s">
        <v>1737</v>
      </c>
      <c r="M2188" s="1422" t="s">
        <v>89</v>
      </c>
      <c r="N2188" s="1422" t="s">
        <v>89</v>
      </c>
      <c r="O2188" s="1422" t="s">
        <v>89</v>
      </c>
      <c r="P2188" s="1422" t="s">
        <v>89</v>
      </c>
      <c r="Q2188" s="1352" t="s">
        <v>1163</v>
      </c>
      <c r="R2188" s="1350"/>
      <c r="S2188" s="1353">
        <v>22</v>
      </c>
      <c r="T2188" s="1354"/>
      <c r="U2188" s="1355" t="s">
        <v>278</v>
      </c>
      <c r="V2188" s="1355"/>
      <c r="W2188" s="1347">
        <v>16</v>
      </c>
      <c r="X2188" s="1355"/>
      <c r="Y2188" s="1355"/>
      <c r="Z2188" s="2067">
        <v>42856</v>
      </c>
      <c r="AB2188" s="1360"/>
      <c r="AC2188" s="1360"/>
      <c r="AD2188" s="1360"/>
      <c r="AE2188" s="1361">
        <f>IF(A2188="","",(IFERROR(VLOOKUP(A2188,Projecten!A$4:W$2618,5,FALSE),"niet bekend")))</f>
        <v>1</v>
      </c>
      <c r="AF2188" s="1362">
        <f t="shared" si="185"/>
        <v>2479.7600000000002</v>
      </c>
      <c r="AG2188" s="1360">
        <f>IF(A2188="","",(IFERROR(VLOOKUP(A2188,Projecten!A$4:W$2618,23,FALSE),"niet bekend")))</f>
        <v>2479.7600000000002</v>
      </c>
      <c r="AH2188" s="1945">
        <f>IF(A2188="","",(IFERROR(VLOOKUP(A2188,Projecten!A$4:W$2618,12,FALSE),"niet bekend")))</f>
        <v>2479.7600000000002</v>
      </c>
    </row>
    <row r="2189" spans="1:34" s="1359" customFormat="1" ht="12" x14ac:dyDescent="0.2">
      <c r="A2189" s="1348">
        <v>2017358</v>
      </c>
      <c r="B2189" s="2165">
        <v>121330</v>
      </c>
      <c r="C2189" s="1486">
        <v>503317</v>
      </c>
      <c r="D2189" s="1604" t="s">
        <v>68</v>
      </c>
      <c r="E2189" s="1604">
        <v>1</v>
      </c>
      <c r="F2189" s="1604">
        <v>6</v>
      </c>
      <c r="G2189" s="1604">
        <v>5</v>
      </c>
      <c r="H2189" s="1604">
        <v>2</v>
      </c>
      <c r="I2189" s="1389">
        <v>42871</v>
      </c>
      <c r="J2189" s="1389" t="s">
        <v>1737</v>
      </c>
      <c r="K2189" s="1389" t="s">
        <v>1737</v>
      </c>
      <c r="L2189" s="1389" t="s">
        <v>1737</v>
      </c>
      <c r="M2189" s="1422" t="s">
        <v>89</v>
      </c>
      <c r="N2189" s="1422" t="s">
        <v>89</v>
      </c>
      <c r="O2189" s="1422" t="s">
        <v>89</v>
      </c>
      <c r="P2189" s="1422" t="s">
        <v>89</v>
      </c>
      <c r="Q2189" s="1352" t="s">
        <v>1163</v>
      </c>
      <c r="R2189" s="1350"/>
      <c r="S2189" s="1353">
        <v>22</v>
      </c>
      <c r="T2189" s="1354"/>
      <c r="U2189" s="1355" t="s">
        <v>278</v>
      </c>
      <c r="V2189" s="1355"/>
      <c r="W2189" s="1347">
        <v>12</v>
      </c>
      <c r="X2189" s="1355"/>
      <c r="Y2189" s="1355"/>
      <c r="Z2189" s="2067">
        <v>42856</v>
      </c>
      <c r="AB2189" s="1360"/>
      <c r="AC2189" s="1360"/>
      <c r="AD2189" s="1360"/>
      <c r="AE2189" s="1361">
        <f>IF(A2189="","",(IFERROR(VLOOKUP(A2189,Projecten!A$4:W$2618,5,FALSE),"niet bekend")))</f>
        <v>1</v>
      </c>
      <c r="AF2189" s="1362">
        <f t="shared" si="185"/>
        <v>1838.99</v>
      </c>
      <c r="AG2189" s="1360">
        <f>IF(A2189="","",(IFERROR(VLOOKUP(A2189,Projecten!A$4:W$2618,23,FALSE),"niet bekend")))</f>
        <v>1838.99</v>
      </c>
      <c r="AH2189" s="1945">
        <f>IF(A2189="","",(IFERROR(VLOOKUP(A2189,Projecten!A$4:W$2618,12,FALSE),"niet bekend")))</f>
        <v>1838.99</v>
      </c>
    </row>
    <row r="2190" spans="1:34" s="1359" customFormat="1" ht="12" x14ac:dyDescent="0.2">
      <c r="A2190" s="1348">
        <v>2017359</v>
      </c>
      <c r="B2190" s="2165">
        <v>121330</v>
      </c>
      <c r="C2190" s="1486" t="s">
        <v>3763</v>
      </c>
      <c r="D2190" s="1604" t="s">
        <v>68</v>
      </c>
      <c r="E2190" s="1604">
        <v>0</v>
      </c>
      <c r="F2190" s="1604">
        <v>2</v>
      </c>
      <c r="G2190" s="1604">
        <v>1</v>
      </c>
      <c r="H2190" s="1604">
        <v>1</v>
      </c>
      <c r="I2190" s="1389">
        <v>42871</v>
      </c>
      <c r="J2190" s="1389" t="s">
        <v>1737</v>
      </c>
      <c r="K2190" s="1389" t="s">
        <v>1737</v>
      </c>
      <c r="L2190" s="1389" t="s">
        <v>1737</v>
      </c>
      <c r="M2190" s="1422" t="s">
        <v>89</v>
      </c>
      <c r="N2190" s="1422" t="s">
        <v>89</v>
      </c>
      <c r="O2190" s="1422" t="s">
        <v>89</v>
      </c>
      <c r="P2190" s="1422" t="s">
        <v>89</v>
      </c>
      <c r="Q2190" s="1352" t="s">
        <v>1163</v>
      </c>
      <c r="R2190" s="1350"/>
      <c r="S2190" s="1353">
        <v>22</v>
      </c>
      <c r="T2190" s="1354"/>
      <c r="U2190" s="1355" t="s">
        <v>278</v>
      </c>
      <c r="V2190" s="1355"/>
      <c r="W2190" s="1347">
        <v>5</v>
      </c>
      <c r="X2190" s="1355"/>
      <c r="Y2190" s="1355"/>
      <c r="Z2190" s="2067">
        <v>42856</v>
      </c>
      <c r="AB2190" s="1360"/>
      <c r="AC2190" s="1360"/>
      <c r="AD2190" s="1360"/>
      <c r="AE2190" s="1361">
        <f>IF(A2190="","",(IFERROR(VLOOKUP(A2190,Projecten!A$4:W$2618,5,FALSE),"niet bekend")))</f>
        <v>0</v>
      </c>
      <c r="AF2190" s="1362">
        <f t="shared" si="185"/>
        <v>635.91</v>
      </c>
      <c r="AG2190" s="1360">
        <f>IF(A2190="","",(IFERROR(VLOOKUP(A2190,Projecten!A$4:W$2618,23,FALSE),"niet bekend")))</f>
        <v>635.91</v>
      </c>
      <c r="AH2190" s="1945">
        <f>IF(A2190="","",(IFERROR(VLOOKUP(A2190,Projecten!A$4:W$2618,12,FALSE),"niet bekend")))</f>
        <v>635.91</v>
      </c>
    </row>
    <row r="2191" spans="1:34" s="1359" customFormat="1" ht="12" x14ac:dyDescent="0.2">
      <c r="A2191" s="1348">
        <v>2017357</v>
      </c>
      <c r="B2191" s="1348">
        <v>121331</v>
      </c>
      <c r="C2191" s="1486">
        <v>651417</v>
      </c>
      <c r="D2191" s="1604" t="s">
        <v>68</v>
      </c>
      <c r="E2191" s="1604">
        <v>1</v>
      </c>
      <c r="F2191" s="1604">
        <v>11</v>
      </c>
      <c r="G2191" s="1604">
        <v>5</v>
      </c>
      <c r="H2191" s="1604">
        <v>4</v>
      </c>
      <c r="I2191" s="1389">
        <v>42871</v>
      </c>
      <c r="J2191" s="1389" t="s">
        <v>1737</v>
      </c>
      <c r="K2191" s="1389" t="s">
        <v>1737</v>
      </c>
      <c r="L2191" s="1389" t="s">
        <v>1737</v>
      </c>
      <c r="M2191" s="1422" t="s">
        <v>89</v>
      </c>
      <c r="N2191" s="1422" t="s">
        <v>89</v>
      </c>
      <c r="O2191" s="1422" t="s">
        <v>89</v>
      </c>
      <c r="P2191" s="1422" t="s">
        <v>89</v>
      </c>
      <c r="Q2191" s="1352" t="s">
        <v>1163</v>
      </c>
      <c r="R2191" s="1350" t="s">
        <v>3796</v>
      </c>
      <c r="S2191" s="1353">
        <v>22</v>
      </c>
      <c r="T2191" s="1354"/>
      <c r="U2191" s="1355" t="s">
        <v>278</v>
      </c>
      <c r="V2191" s="1355" t="s">
        <v>3757</v>
      </c>
      <c r="W2191" s="1347">
        <v>20</v>
      </c>
      <c r="X2191" s="1355"/>
      <c r="Y2191" s="1355"/>
      <c r="Z2191" s="2067">
        <v>42856</v>
      </c>
      <c r="AB2191" s="1360"/>
      <c r="AC2191" s="1360"/>
      <c r="AD2191" s="1360"/>
      <c r="AE2191" s="1361">
        <f>IF(A2191="","",(IFERROR(VLOOKUP(A2191,Projecten!A$4:W$2618,5,FALSE),"niet bekend")))</f>
        <v>1</v>
      </c>
      <c r="AF2191" s="1362">
        <f t="shared" si="185"/>
        <v>4388.3</v>
      </c>
      <c r="AG2191" s="1360">
        <f>IF(A2191="","",(IFERROR(VLOOKUP(A2191,Projecten!A$4:W$2618,23,FALSE),"niet bekend")))</f>
        <v>4388.3</v>
      </c>
      <c r="AH2191" s="1945">
        <f>IF(A2191="","",(IFERROR(VLOOKUP(A2191,Projecten!A$4:W$2618,12,FALSE),"niet bekend")))</f>
        <v>4388.3</v>
      </c>
    </row>
    <row r="2192" spans="1:34" x14ac:dyDescent="0.2">
      <c r="AD2192" s="4"/>
      <c r="AE2192" s="4"/>
    </row>
    <row r="2193" spans="1:35" s="1279" customFormat="1" ht="12" x14ac:dyDescent="0.2">
      <c r="A2193" s="2273">
        <v>2017386</v>
      </c>
      <c r="B2193" s="1387">
        <v>121339</v>
      </c>
      <c r="C2193" s="1341" t="s">
        <v>3840</v>
      </c>
      <c r="D2193" s="1342" t="s">
        <v>68</v>
      </c>
      <c r="E2193" s="1342">
        <v>0</v>
      </c>
      <c r="F2193" s="1342">
        <v>0</v>
      </c>
      <c r="G2193" s="1342">
        <v>0</v>
      </c>
      <c r="H2193" s="1342">
        <v>0</v>
      </c>
      <c r="I2193" s="1334" t="s">
        <v>1737</v>
      </c>
      <c r="J2193" s="1334" t="s">
        <v>1737</v>
      </c>
      <c r="K2193" s="1334" t="s">
        <v>1737</v>
      </c>
      <c r="L2193" s="1334" t="s">
        <v>1737</v>
      </c>
      <c r="M2193" s="2233" t="s">
        <v>1737</v>
      </c>
      <c r="N2193" s="2233" t="s">
        <v>1737</v>
      </c>
      <c r="O2193" s="2233" t="s">
        <v>1737</v>
      </c>
      <c r="P2193" s="1327" t="s">
        <v>89</v>
      </c>
      <c r="Q2193" s="1282" t="s">
        <v>1163</v>
      </c>
      <c r="R2193" s="1328"/>
      <c r="S2193" s="1329">
        <v>22</v>
      </c>
      <c r="T2193" s="1330"/>
      <c r="U2193" s="1323" t="s">
        <v>561</v>
      </c>
      <c r="V2193" s="1323" t="s">
        <v>3842</v>
      </c>
      <c r="W2193" s="1332">
        <v>5</v>
      </c>
      <c r="X2193" s="1323"/>
      <c r="Y2193" s="1323"/>
      <c r="Z2193" s="2101">
        <v>42872</v>
      </c>
      <c r="AB2193" s="1283"/>
      <c r="AC2193" s="1283"/>
      <c r="AD2193" s="1283"/>
      <c r="AE2193" s="1361">
        <f>IF(A2193="","",(IFERROR(VLOOKUP(A2193,Projecten!A$4:W$2618,5,FALSE),"niet bekend")))</f>
        <v>0</v>
      </c>
      <c r="AF2193" s="1362">
        <f>IF(AE2193="","",(IF(E2193=0,AH2193,(E2193/AE2193*AH2193))))</f>
        <v>1274</v>
      </c>
      <c r="AG2193" s="1360">
        <f>IF(A2193="","",(IFERROR(VLOOKUP(A2193,Projecten!A$4:W$2618,23,FALSE),"niet bekend")))</f>
        <v>1274</v>
      </c>
      <c r="AH2193" s="1945">
        <f>IF(A2193="","",(IFERROR(VLOOKUP(A2193,Projecten!A$4:W$2618,12,FALSE),"niet bekend")))</f>
        <v>1274</v>
      </c>
    </row>
    <row r="2194" spans="1:35" s="1359" customFormat="1" ht="12" x14ac:dyDescent="0.2">
      <c r="A2194" s="1387">
        <v>2017336</v>
      </c>
      <c r="B2194" s="1387">
        <v>121333</v>
      </c>
      <c r="C2194" s="1387" t="s">
        <v>3735</v>
      </c>
      <c r="D2194" s="1428" t="s">
        <v>68</v>
      </c>
      <c r="E2194" s="2108">
        <v>5</v>
      </c>
      <c r="F2194" s="1911">
        <v>40</v>
      </c>
      <c r="G2194" s="1911">
        <v>25</v>
      </c>
      <c r="H2194" s="1911">
        <v>15</v>
      </c>
      <c r="I2194" s="1350">
        <v>42864</v>
      </c>
      <c r="J2194" s="1350" t="s">
        <v>1737</v>
      </c>
      <c r="K2194" s="1350" t="s">
        <v>1737</v>
      </c>
      <c r="L2194" s="1350" t="s">
        <v>1737</v>
      </c>
      <c r="M2194" s="1422" t="s">
        <v>89</v>
      </c>
      <c r="N2194" s="1351" t="s">
        <v>89</v>
      </c>
      <c r="O2194" s="1351" t="s">
        <v>89</v>
      </c>
      <c r="P2194" s="1351" t="s">
        <v>89</v>
      </c>
      <c r="Q2194" s="1352"/>
      <c r="R2194" s="1350"/>
      <c r="S2194" s="1353">
        <v>22</v>
      </c>
      <c r="T2194" s="1354"/>
      <c r="U2194" s="1355" t="s">
        <v>561</v>
      </c>
      <c r="V2194" s="1355"/>
      <c r="W2194" s="1347">
        <v>74</v>
      </c>
      <c r="X2194" s="1355"/>
      <c r="Y2194" s="1357"/>
      <c r="Z2194" s="2067">
        <v>42851</v>
      </c>
      <c r="AB2194" s="1360"/>
      <c r="AC2194" s="1360"/>
      <c r="AD2194" s="1360"/>
      <c r="AE2194" s="1361">
        <f>IF(A2194="","",(IFERROR(VLOOKUP(A2194,Projecten!A$4:W$2618,5,FALSE),"niet bekend")))</f>
        <v>5</v>
      </c>
      <c r="AF2194" s="1362">
        <f>IF(AE2194="","",(IF(E2194=0,AH2194,(E2194/AE2194*AH2194))))</f>
        <v>11748.25</v>
      </c>
      <c r="AG2194" s="1360">
        <f>IF(A2194="","",(IFERROR(VLOOKUP(A2194,Projecten!A$4:W$2618,23,FALSE),"niet bekend")))</f>
        <v>11748.25</v>
      </c>
      <c r="AH2194" s="1945">
        <f>IF(A2194="","",(IFERROR(VLOOKUP(A2194,Projecten!A$4:W$2618,12,FALSE),"niet bekend")))</f>
        <v>11748.25</v>
      </c>
    </row>
    <row r="2195" spans="1:35" x14ac:dyDescent="0.2">
      <c r="AD2195" s="4"/>
      <c r="AE2195" s="4"/>
    </row>
    <row r="2196" spans="1:35" s="2265" customFormat="1" ht="12" x14ac:dyDescent="0.2">
      <c r="A2196" s="2269"/>
      <c r="B2196" s="2254"/>
      <c r="C2196" s="2255"/>
      <c r="D2196" s="2255"/>
      <c r="E2196" s="2256"/>
      <c r="F2196" s="2256"/>
      <c r="G2196" s="2256"/>
      <c r="H2196" s="2256"/>
      <c r="I2196" s="2257"/>
      <c r="J2196" s="2257"/>
      <c r="K2196" s="2257"/>
      <c r="L2196" s="2256"/>
      <c r="M2196" s="2256"/>
      <c r="N2196" s="2256"/>
      <c r="O2196" s="2256"/>
      <c r="P2196" s="2256"/>
      <c r="Q2196" s="2258"/>
      <c r="R2196" s="2259"/>
      <c r="S2196" s="2260"/>
      <c r="T2196" s="2260"/>
      <c r="U2196" s="2261"/>
      <c r="V2196" s="2261"/>
      <c r="W2196" s="2261"/>
      <c r="X2196" s="2262"/>
      <c r="Y2196" s="2263"/>
      <c r="Z2196" s="2264"/>
      <c r="AB2196" s="1380"/>
      <c r="AC2196" s="1380"/>
      <c r="AD2196" s="1380"/>
      <c r="AE2196" s="2266"/>
      <c r="AF2196" s="1380"/>
      <c r="AG2196" s="1380" t="str">
        <f>IF(A2196="","",(IFERROR(VLOOKUP(A2196,Projecten!A$4:W$2618,23,FALSE),"niet bekend")))</f>
        <v/>
      </c>
      <c r="AH2196" s="2267" t="str">
        <f>IF(A2196="","",(IFERROR(VLOOKUP(A2196,Projecten!A$4:W$2618,12,FALSE),"niet bekend")))</f>
        <v/>
      </c>
      <c r="AI2196" s="2268"/>
    </row>
    <row r="2197" spans="1:35" s="1315" customFormat="1" x14ac:dyDescent="0.2">
      <c r="A2197" s="1638" t="s">
        <v>227</v>
      </c>
      <c r="B2197" s="1639"/>
      <c r="C2197" s="1640">
        <v>477</v>
      </c>
      <c r="D2197" s="1641"/>
      <c r="E2197" s="1642">
        <v>31</v>
      </c>
      <c r="F2197" s="1642">
        <v>243</v>
      </c>
      <c r="G2197" s="1642">
        <v>150</v>
      </c>
      <c r="H2197" s="1642">
        <v>84</v>
      </c>
      <c r="I2197" s="1643"/>
      <c r="J2197" s="1643"/>
      <c r="K2197" s="1643"/>
      <c r="L2197" s="1642"/>
      <c r="M2197" s="1642"/>
      <c r="N2197" s="1642"/>
      <c r="O2197" s="1642"/>
      <c r="P2197" s="1642"/>
      <c r="Q2197" s="1644">
        <v>22</v>
      </c>
      <c r="R2197" s="1645"/>
      <c r="S2197" s="1646"/>
      <c r="T2197" s="1646"/>
      <c r="U2197" s="1647"/>
      <c r="V2197" s="1648">
        <f>SUM(W2198:W2212)</f>
        <v>415.25</v>
      </c>
      <c r="W2197" s="1312"/>
      <c r="X2197" s="1312">
        <v>0</v>
      </c>
      <c r="Y2197" s="1313">
        <v>658.5</v>
      </c>
      <c r="Z2197" s="1314"/>
      <c r="AB2197" s="1316"/>
      <c r="AC2197" s="1316"/>
      <c r="AD2197" s="1317" t="s">
        <v>3996</v>
      </c>
      <c r="AE2197" s="1318"/>
      <c r="AF2197" s="1319">
        <f>SUM(AF2198:AF2214)</f>
        <v>69182.44</v>
      </c>
      <c r="AG2197" s="1316" t="s">
        <v>3997</v>
      </c>
      <c r="AH2197" s="1320" t="s">
        <v>3997</v>
      </c>
    </row>
    <row r="2198" spans="1:35" s="1359" customFormat="1" ht="12" x14ac:dyDescent="0.2">
      <c r="A2198" s="1649"/>
      <c r="B2198" s="1650"/>
      <c r="C2198" s="1651"/>
      <c r="D2198" s="1652"/>
      <c r="E2198" s="1653"/>
      <c r="F2198" s="1653"/>
      <c r="G2198" s="1653"/>
      <c r="H2198" s="1653"/>
      <c r="I2198" s="1421"/>
      <c r="J2198" s="1421"/>
      <c r="K2198" s="1421"/>
      <c r="L2198" s="1422"/>
      <c r="M2198" s="1422"/>
      <c r="N2198" s="1422"/>
      <c r="O2198" s="1422"/>
      <c r="P2198" s="1422"/>
      <c r="Q2198" s="1654" t="s">
        <v>3911</v>
      </c>
      <c r="R2198" s="1350"/>
      <c r="S2198" s="1353"/>
      <c r="T2198" s="1354"/>
      <c r="U2198" s="1597"/>
      <c r="V2198" s="1655" t="s">
        <v>2493</v>
      </c>
      <c r="W2198" s="1347"/>
      <c r="X2198" s="1355"/>
      <c r="Y2198" s="1597"/>
      <c r="Z2198" s="1352"/>
      <c r="AB2198" s="1360"/>
      <c r="AC2198" s="1360"/>
      <c r="AD2198" s="1360"/>
      <c r="AE2198" s="1361" t="s">
        <v>3998</v>
      </c>
      <c r="AF2198" s="1362" t="s">
        <v>3998</v>
      </c>
      <c r="AG2198" s="1360" t="s">
        <v>3998</v>
      </c>
      <c r="AH2198" s="1945" t="s">
        <v>3998</v>
      </c>
    </row>
    <row r="2199" spans="1:35" s="1359" customFormat="1" ht="12" x14ac:dyDescent="0.2">
      <c r="A2199" s="1649"/>
      <c r="B2199" s="1650"/>
      <c r="C2199" s="1651" t="s">
        <v>3902</v>
      </c>
      <c r="D2199" s="1652"/>
      <c r="E2199" s="1653"/>
      <c r="F2199" s="1653"/>
      <c r="G2199" s="1653"/>
      <c r="H2199" s="1653"/>
      <c r="I2199" s="1421"/>
      <c r="J2199" s="1421"/>
      <c r="K2199" s="1421"/>
      <c r="L2199" s="1422"/>
      <c r="M2199" s="1422"/>
      <c r="N2199" s="1422"/>
      <c r="O2199" s="1422"/>
      <c r="P2199" s="1422"/>
      <c r="Q2199" s="1654"/>
      <c r="R2199" s="1350"/>
      <c r="S2199" s="1353"/>
      <c r="T2199" s="1354"/>
      <c r="U2199" s="1597"/>
      <c r="V2199" s="1655"/>
      <c r="W2199" s="1576">
        <v>8.25</v>
      </c>
      <c r="X2199" s="1355"/>
      <c r="Y2199" s="1597"/>
      <c r="Z2199" s="1352"/>
      <c r="AB2199" s="1360"/>
      <c r="AC2199" s="1360"/>
      <c r="AD2199" s="1360"/>
      <c r="AE2199" s="1361"/>
      <c r="AF2199" s="1362"/>
      <c r="AG2199" s="1360"/>
      <c r="AH2199" s="1945"/>
    </row>
    <row r="2200" spans="1:35" s="1359" customFormat="1" ht="12" x14ac:dyDescent="0.2">
      <c r="A2200" s="1649"/>
      <c r="B2200" s="1650"/>
      <c r="C2200" s="1651" t="s">
        <v>3941</v>
      </c>
      <c r="D2200" s="1652"/>
      <c r="E2200" s="1653"/>
      <c r="F2200" s="1653"/>
      <c r="G2200" s="1653"/>
      <c r="H2200" s="1653"/>
      <c r="I2200" s="1421"/>
      <c r="J2200" s="1421"/>
      <c r="K2200" s="1421"/>
      <c r="L2200" s="1422"/>
      <c r="M2200" s="1422"/>
      <c r="N2200" s="1422"/>
      <c r="O2200" s="1422"/>
      <c r="P2200" s="1422"/>
      <c r="Q2200" s="1654"/>
      <c r="R2200" s="1350"/>
      <c r="S2200" s="1353"/>
      <c r="T2200" s="1354"/>
      <c r="U2200" s="1597"/>
      <c r="V2200" s="1655"/>
      <c r="W2200" s="1576">
        <v>4</v>
      </c>
      <c r="X2200" s="1355"/>
      <c r="Y2200" s="1597"/>
      <c r="Z2200" s="1352"/>
      <c r="AB2200" s="1360"/>
      <c r="AC2200" s="1360"/>
      <c r="AD2200" s="1360"/>
      <c r="AE2200" s="1361"/>
      <c r="AF2200" s="1362"/>
      <c r="AG2200" s="1360"/>
      <c r="AH2200" s="1945"/>
    </row>
    <row r="2201" spans="1:35" s="1359" customFormat="1" ht="12" x14ac:dyDescent="0.2">
      <c r="A2201" s="1649"/>
      <c r="B2201" s="1650"/>
      <c r="C2201" s="1651" t="s">
        <v>3990</v>
      </c>
      <c r="D2201" s="1652"/>
      <c r="E2201" s="1653"/>
      <c r="F2201" s="1653"/>
      <c r="G2201" s="1653"/>
      <c r="H2201" s="1653"/>
      <c r="I2201" s="1421"/>
      <c r="J2201" s="1421"/>
      <c r="K2201" s="1421"/>
      <c r="L2201" s="1422"/>
      <c r="M2201" s="1422"/>
      <c r="N2201" s="1422"/>
      <c r="O2201" s="1422"/>
      <c r="P2201" s="1422"/>
      <c r="Q2201" s="1654"/>
      <c r="R2201" s="1350"/>
      <c r="S2201" s="1353"/>
      <c r="T2201" s="1354"/>
      <c r="U2201" s="1597"/>
      <c r="V2201" s="1655"/>
      <c r="W2201" s="1576">
        <v>33</v>
      </c>
      <c r="X2201" s="1355"/>
      <c r="Y2201" s="1597"/>
      <c r="Z2201" s="1352"/>
      <c r="AB2201" s="1360"/>
      <c r="AC2201" s="1360"/>
      <c r="AD2201" s="1360"/>
      <c r="AE2201" s="1361"/>
      <c r="AF2201" s="1362"/>
      <c r="AG2201" s="1360"/>
      <c r="AH2201" s="1945"/>
    </row>
    <row r="2202" spans="1:35" s="1359" customFormat="1" ht="12" x14ac:dyDescent="0.2">
      <c r="A2202" s="1649"/>
      <c r="B2202" s="1650"/>
      <c r="C2202" s="1651"/>
      <c r="D2202" s="1652"/>
      <c r="E2202" s="1653"/>
      <c r="F2202" s="1653"/>
      <c r="G2202" s="1653"/>
      <c r="H2202" s="1653"/>
      <c r="I2202" s="1421"/>
      <c r="J2202" s="1421"/>
      <c r="K2202" s="1421"/>
      <c r="L2202" s="1422"/>
      <c r="M2202" s="1422"/>
      <c r="N2202" s="1422"/>
      <c r="O2202" s="1422"/>
      <c r="P2202" s="1422"/>
      <c r="Q2202" s="1654"/>
      <c r="R2202" s="1350"/>
      <c r="S2202" s="1353"/>
      <c r="T2202" s="1354"/>
      <c r="U2202" s="1597"/>
      <c r="V2202" s="1655"/>
      <c r="W2202" s="1576"/>
      <c r="X2202" s="1355"/>
      <c r="Y2202" s="1597"/>
      <c r="Z2202" s="1352"/>
      <c r="AB2202" s="1360"/>
      <c r="AC2202" s="1360"/>
      <c r="AD2202" s="1360"/>
      <c r="AE2202" s="1361"/>
      <c r="AF2202" s="1362"/>
      <c r="AG2202" s="1360"/>
      <c r="AH2202" s="1945"/>
    </row>
    <row r="2203" spans="1:35" s="1359" customFormat="1" ht="12.75" customHeight="1" x14ac:dyDescent="0.2">
      <c r="A2203" s="1348" t="s">
        <v>3612</v>
      </c>
      <c r="B2203" s="1348">
        <v>121340</v>
      </c>
      <c r="C2203" s="1486" t="s">
        <v>3813</v>
      </c>
      <c r="D2203" s="1604" t="s">
        <v>68</v>
      </c>
      <c r="E2203" s="2108">
        <v>5</v>
      </c>
      <c r="F2203" s="2108">
        <v>55</v>
      </c>
      <c r="G2203" s="2108">
        <v>30</v>
      </c>
      <c r="H2203" s="2108">
        <v>20</v>
      </c>
      <c r="I2203" s="1350">
        <v>42851</v>
      </c>
      <c r="J2203" s="1350" t="s">
        <v>89</v>
      </c>
      <c r="K2203" s="1350" t="s">
        <v>89</v>
      </c>
      <c r="L2203" s="1350" t="s">
        <v>1737</v>
      </c>
      <c r="M2203" s="1351" t="s">
        <v>89</v>
      </c>
      <c r="N2203" s="1351" t="s">
        <v>89</v>
      </c>
      <c r="O2203" s="1351" t="s">
        <v>89</v>
      </c>
      <c r="P2203" s="1351" t="s">
        <v>89</v>
      </c>
      <c r="Q2203" s="1352"/>
      <c r="R2203" s="1350" t="s">
        <v>3815</v>
      </c>
      <c r="S2203" s="1353">
        <v>24</v>
      </c>
      <c r="T2203" s="1354"/>
      <c r="U2203" s="1355" t="s">
        <v>2739</v>
      </c>
      <c r="V2203" s="1355" t="s">
        <v>3509</v>
      </c>
      <c r="W2203" s="1347">
        <v>193</v>
      </c>
      <c r="X2203" s="1355"/>
      <c r="Y2203" s="1357"/>
      <c r="Z2203" s="2067">
        <v>42824</v>
      </c>
      <c r="AB2203" s="1360"/>
      <c r="AC2203" s="1360"/>
      <c r="AD2203" s="1360"/>
      <c r="AE2203" s="1361">
        <v>10</v>
      </c>
      <c r="AF2203" s="1362">
        <v>40861.4</v>
      </c>
      <c r="AG2203" s="1360">
        <v>81722.8</v>
      </c>
      <c r="AH2203" s="1945">
        <v>81722.8</v>
      </c>
    </row>
    <row r="2204" spans="1:35" s="1616" customFormat="1" ht="12" x14ac:dyDescent="0.2">
      <c r="A2204" s="1660"/>
      <c r="B2204" s="1664"/>
      <c r="C2204" s="1657"/>
      <c r="D2204" s="1651"/>
      <c r="E2204" s="1663"/>
      <c r="F2204" s="1663"/>
      <c r="G2204" s="1663"/>
      <c r="H2204" s="1663"/>
      <c r="I2204" s="1662"/>
      <c r="J2204" s="1662"/>
      <c r="K2204" s="1662"/>
      <c r="L2204" s="1662"/>
      <c r="M2204" s="1390"/>
      <c r="N2204" s="1390"/>
      <c r="O2204" s="1390"/>
      <c r="P2204" s="1390"/>
      <c r="Q2204" s="1664"/>
      <c r="R2204" s="1613"/>
      <c r="S2204" s="1630"/>
      <c r="T2204" s="1614"/>
      <c r="U2204" s="1661"/>
      <c r="V2204" s="1661"/>
      <c r="W2204" s="1576"/>
      <c r="X2204" s="1615"/>
      <c r="Y2204" s="1661"/>
      <c r="Z2204" s="2288"/>
      <c r="AB2204" s="1617"/>
      <c r="AC2204" s="1617"/>
      <c r="AD2204" s="1617"/>
      <c r="AE2204" s="1618"/>
      <c r="AF2204" s="1606"/>
      <c r="AG2204" s="1617"/>
      <c r="AH2204" s="1619"/>
    </row>
    <row r="2205" spans="1:35" s="1359" customFormat="1" ht="12" x14ac:dyDescent="0.2">
      <c r="A2205" s="2110">
        <v>2017362</v>
      </c>
      <c r="B2205" s="2165">
        <v>121336</v>
      </c>
      <c r="C2205" s="1665">
        <v>614417</v>
      </c>
      <c r="D2205" s="1652" t="s">
        <v>68</v>
      </c>
      <c r="E2205" s="1652">
        <v>1</v>
      </c>
      <c r="F2205" s="1652">
        <v>7</v>
      </c>
      <c r="G2205" s="1652">
        <v>4</v>
      </c>
      <c r="H2205" s="1652">
        <v>2</v>
      </c>
      <c r="I2205" s="1389">
        <v>42878</v>
      </c>
      <c r="J2205" s="1389" t="s">
        <v>1737</v>
      </c>
      <c r="K2205" s="1389" t="s">
        <v>1737</v>
      </c>
      <c r="L2205" s="1389" t="s">
        <v>1737</v>
      </c>
      <c r="M2205" s="1390" t="s">
        <v>89</v>
      </c>
      <c r="N2205" s="1390" t="s">
        <v>89</v>
      </c>
      <c r="O2205" s="1390" t="s">
        <v>89</v>
      </c>
      <c r="P2205" s="1390" t="s">
        <v>89</v>
      </c>
      <c r="Q2205" s="1654"/>
      <c r="R2205" s="1350"/>
      <c r="S2205" s="1353">
        <v>23</v>
      </c>
      <c r="T2205" s="1354"/>
      <c r="U2205" s="1597" t="s">
        <v>278</v>
      </c>
      <c r="V2205" s="1597"/>
      <c r="W2205" s="1347">
        <v>11</v>
      </c>
      <c r="X2205" s="1355"/>
      <c r="Y2205" s="1597"/>
      <c r="Z2205" s="2067">
        <v>42866</v>
      </c>
      <c r="AB2205" s="1360"/>
      <c r="AC2205" s="1360"/>
      <c r="AD2205" s="1360"/>
      <c r="AE2205" s="1361">
        <v>1</v>
      </c>
      <c r="AF2205" s="1362">
        <v>1727.55</v>
      </c>
      <c r="AG2205" s="1360">
        <v>0</v>
      </c>
      <c r="AH2205" s="1945">
        <v>1727.55</v>
      </c>
    </row>
    <row r="2206" spans="1:35" s="1359" customFormat="1" ht="12" x14ac:dyDescent="0.2">
      <c r="A2206" s="2110">
        <v>2017364</v>
      </c>
      <c r="B2206" s="2165">
        <v>121336</v>
      </c>
      <c r="C2206" s="1665">
        <v>648817</v>
      </c>
      <c r="D2206" s="1652" t="s">
        <v>68</v>
      </c>
      <c r="E2206" s="1652">
        <v>1</v>
      </c>
      <c r="F2206" s="1652">
        <v>9</v>
      </c>
      <c r="G2206" s="1652">
        <v>6</v>
      </c>
      <c r="H2206" s="1652">
        <v>5</v>
      </c>
      <c r="I2206" s="1389">
        <v>42878</v>
      </c>
      <c r="J2206" s="1389">
        <v>42879</v>
      </c>
      <c r="K2206" s="1389" t="s">
        <v>1737</v>
      </c>
      <c r="L2206" s="1389" t="s">
        <v>1737</v>
      </c>
      <c r="M2206" s="1390" t="s">
        <v>89</v>
      </c>
      <c r="N2206" s="1390" t="s">
        <v>89</v>
      </c>
      <c r="O2206" s="1390" t="s">
        <v>89</v>
      </c>
      <c r="P2206" s="1390" t="s">
        <v>89</v>
      </c>
      <c r="Q2206" s="1654"/>
      <c r="R2206" s="1350"/>
      <c r="S2206" s="1353">
        <v>23</v>
      </c>
      <c r="T2206" s="1354"/>
      <c r="U2206" s="1597" t="s">
        <v>278</v>
      </c>
      <c r="V2206" s="1597"/>
      <c r="W2206" s="1347">
        <v>21</v>
      </c>
      <c r="X2206" s="1355"/>
      <c r="Y2206" s="1597"/>
      <c r="Z2206" s="2067">
        <v>42866</v>
      </c>
      <c r="AB2206" s="1360"/>
      <c r="AC2206" s="1360"/>
      <c r="AD2206" s="1360"/>
      <c r="AE2206" s="1361">
        <f>IF(A2206="","",(IFERROR(VLOOKUP(A2206,Projecten!A$4:W$2618,5,FALSE),"niet bekend")))</f>
        <v>1</v>
      </c>
      <c r="AF2206" s="1362">
        <f>IF(AE2206="","",(IF(E2206=0,AH2206,(E2206/AE2206*AH2206))))</f>
        <v>4342.04</v>
      </c>
      <c r="AG2206" s="1360">
        <f>IF(A2206="","",(IFERROR(VLOOKUP(A2206,Projecten!A$4:W$2618,23,FALSE),"niet bekend")))</f>
        <v>4342.04</v>
      </c>
      <c r="AH2206" s="1945">
        <f>IF(A2206="","",(IFERROR(VLOOKUP(A2206,Projecten!A$4:W$2618,12,FALSE),"niet bekend")))</f>
        <v>4342.04</v>
      </c>
    </row>
    <row r="2207" spans="1:35" s="1616" customFormat="1" ht="10.5" customHeight="1" x14ac:dyDescent="0.2">
      <c r="A2207" s="2110">
        <v>2017367</v>
      </c>
      <c r="B2207" s="2165">
        <v>121337</v>
      </c>
      <c r="C2207" s="1429">
        <v>637717</v>
      </c>
      <c r="D2207" s="1430" t="s">
        <v>68</v>
      </c>
      <c r="E2207" s="1430">
        <v>1</v>
      </c>
      <c r="F2207" s="1430">
        <v>8</v>
      </c>
      <c r="G2207" s="1430">
        <v>5</v>
      </c>
      <c r="H2207" s="1430">
        <v>3</v>
      </c>
      <c r="I2207" s="1389">
        <v>42878</v>
      </c>
      <c r="J2207" s="1389" t="s">
        <v>1737</v>
      </c>
      <c r="K2207" s="1389" t="s">
        <v>1737</v>
      </c>
      <c r="L2207" s="1389" t="s">
        <v>1737</v>
      </c>
      <c r="M2207" s="1390" t="s">
        <v>89</v>
      </c>
      <c r="N2207" s="1390" t="s">
        <v>89</v>
      </c>
      <c r="O2207" s="1390" t="s">
        <v>89</v>
      </c>
      <c r="P2207" s="1390" t="s">
        <v>89</v>
      </c>
      <c r="Q2207" s="1664"/>
      <c r="R2207" s="1613"/>
      <c r="S2207" s="1353">
        <v>23</v>
      </c>
      <c r="T2207" s="1354"/>
      <c r="U2207" s="1597" t="s">
        <v>278</v>
      </c>
      <c r="V2207" s="1597" t="s">
        <v>1495</v>
      </c>
      <c r="W2207" s="1347">
        <v>15</v>
      </c>
      <c r="X2207" s="1615"/>
      <c r="Y2207" s="1661"/>
      <c r="Z2207" s="2067">
        <v>42866</v>
      </c>
      <c r="AB2207" s="1617"/>
      <c r="AC2207" s="1617"/>
      <c r="AD2207" s="1617"/>
      <c r="AE2207" s="1361">
        <f>IF(A2207="","",(IFERROR(VLOOKUP(A2207,Projecten!A$4:W$2618,5,FALSE),"niet bekend")))</f>
        <v>1</v>
      </c>
      <c r="AF2207" s="1362">
        <f>IF(AE2207="","",(IF(E2207=0,AH2207,(E2207/AE2207*AH2207))))</f>
        <v>2365.27</v>
      </c>
      <c r="AG2207" s="1360">
        <f>IF(A2207="","",(IFERROR(VLOOKUP(A2207,Projecten!A$4:W$2618,23,FALSE),"niet bekend")))</f>
        <v>2365.27</v>
      </c>
      <c r="AH2207" s="1945">
        <f>IF(A2207="","",(IFERROR(VLOOKUP(A2207,Projecten!A$4:W$2618,12,FALSE),"niet bekend")))</f>
        <v>2365.27</v>
      </c>
    </row>
    <row r="2208" spans="1:35" s="1616" customFormat="1" ht="12" x14ac:dyDescent="0.2">
      <c r="A2208" s="1387">
        <v>2017380</v>
      </c>
      <c r="B2208" s="2165">
        <v>121337</v>
      </c>
      <c r="C2208" s="1387">
        <v>604917</v>
      </c>
      <c r="D2208" s="1428" t="s">
        <v>68</v>
      </c>
      <c r="E2208" s="1428">
        <v>1</v>
      </c>
      <c r="F2208" s="1428">
        <v>8</v>
      </c>
      <c r="G2208" s="1428">
        <v>4</v>
      </c>
      <c r="H2208" s="1428">
        <v>2</v>
      </c>
      <c r="I2208" s="1389">
        <v>42878</v>
      </c>
      <c r="J2208" s="1389" t="s">
        <v>1737</v>
      </c>
      <c r="K2208" s="1389" t="s">
        <v>1737</v>
      </c>
      <c r="L2208" s="1389" t="s">
        <v>1737</v>
      </c>
      <c r="M2208" s="1390" t="s">
        <v>89</v>
      </c>
      <c r="N2208" s="1390" t="s">
        <v>89</v>
      </c>
      <c r="O2208" s="1390" t="s">
        <v>89</v>
      </c>
      <c r="P2208" s="1390" t="s">
        <v>89</v>
      </c>
      <c r="Q2208" s="1664"/>
      <c r="R2208" s="1613"/>
      <c r="S2208" s="1353">
        <v>23</v>
      </c>
      <c r="T2208" s="1354"/>
      <c r="U2208" s="1597" t="s">
        <v>278</v>
      </c>
      <c r="V2208" s="1597"/>
      <c r="W2208" s="1347">
        <v>12</v>
      </c>
      <c r="X2208" s="1615"/>
      <c r="Y2208" s="1661"/>
      <c r="Z2208" s="2067">
        <v>42866</v>
      </c>
      <c r="AB2208" s="1617"/>
      <c r="AC2208" s="1617"/>
      <c r="AD2208" s="1617"/>
      <c r="AE2208" s="1361">
        <f>IF(A2208="","",(IFERROR(VLOOKUP(A2208,Projecten!A$4:W$2618,5,FALSE),"niet bekend")))</f>
        <v>1</v>
      </c>
      <c r="AF2208" s="1362">
        <f>IF(AE2208="","",(IF(E2208=0,AH2208,(E2208/AE2208*AH2208))))</f>
        <v>2232.2199999999998</v>
      </c>
      <c r="AG2208" s="1360">
        <f>IF(A2208="","",(IFERROR(VLOOKUP(A2208,Projecten!A$4:W$2618,23,FALSE),"niet bekend")))</f>
        <v>2232.2199999999998</v>
      </c>
      <c r="AH2208" s="1945">
        <f>IF(A2208="","",(IFERROR(VLOOKUP(A2208,Projecten!A$4:W$2618,12,FALSE),"niet bekend")))</f>
        <v>2232.2199999999998</v>
      </c>
    </row>
    <row r="2209" spans="1:35" s="1616" customFormat="1" ht="12" x14ac:dyDescent="0.2">
      <c r="A2209" s="1387">
        <v>2017375</v>
      </c>
      <c r="B2209" s="2165">
        <v>121338</v>
      </c>
      <c r="C2209" s="1387">
        <v>624017</v>
      </c>
      <c r="D2209" s="1428" t="s">
        <v>68</v>
      </c>
      <c r="E2209" s="1428">
        <v>1</v>
      </c>
      <c r="F2209" s="1428">
        <v>8</v>
      </c>
      <c r="G2209" s="1428">
        <v>5</v>
      </c>
      <c r="H2209" s="1428">
        <v>3</v>
      </c>
      <c r="I2209" s="1389">
        <v>42878</v>
      </c>
      <c r="J2209" s="1389" t="s">
        <v>1737</v>
      </c>
      <c r="K2209" s="1389" t="s">
        <v>1737</v>
      </c>
      <c r="L2209" s="1389" t="s">
        <v>1737</v>
      </c>
      <c r="M2209" s="1390" t="s">
        <v>89</v>
      </c>
      <c r="N2209" s="1390" t="s">
        <v>89</v>
      </c>
      <c r="O2209" s="1390" t="s">
        <v>89</v>
      </c>
      <c r="P2209" s="1390" t="s">
        <v>89</v>
      </c>
      <c r="Q2209" s="1664"/>
      <c r="R2209" s="1613"/>
      <c r="S2209" s="1353">
        <v>23</v>
      </c>
      <c r="T2209" s="1354"/>
      <c r="U2209" s="1597" t="s">
        <v>278</v>
      </c>
      <c r="V2209" s="1597"/>
      <c r="W2209" s="1347">
        <v>15</v>
      </c>
      <c r="X2209" s="1615"/>
      <c r="Y2209" s="1661"/>
      <c r="Z2209" s="2067">
        <v>42866</v>
      </c>
      <c r="AB2209" s="1617"/>
      <c r="AC2209" s="1617"/>
      <c r="AD2209" s="1617"/>
      <c r="AE2209" s="1361">
        <f>IF(A2209="","",(IFERROR(VLOOKUP(A2209,Projecten!A$4:W$2618,5,FALSE),"niet bekend")))</f>
        <v>1</v>
      </c>
      <c r="AF2209" s="1362">
        <f>IF(AE2209="","",(IF(E2209=0,AH2209,(E2209/AE2209*AH2209))))</f>
        <v>2317.5500000000002</v>
      </c>
      <c r="AG2209" s="1360">
        <f>IF(A2209="","",(IFERROR(VLOOKUP(A2209,Projecten!A$4:W$2618,23,FALSE),"niet bekend")))</f>
        <v>2317.5500000000002</v>
      </c>
      <c r="AH2209" s="1945">
        <f>IF(A2209="","",(IFERROR(VLOOKUP(A2209,Projecten!A$4:W$2618,12,FALSE),"niet bekend")))</f>
        <v>2317.5500000000002</v>
      </c>
    </row>
    <row r="2210" spans="1:35" s="1616" customFormat="1" ht="12.75" customHeight="1" x14ac:dyDescent="0.2">
      <c r="A2210" s="1387">
        <v>2017377</v>
      </c>
      <c r="B2210" s="2165">
        <v>121338</v>
      </c>
      <c r="C2210" s="1387">
        <v>624117</v>
      </c>
      <c r="D2210" s="1428" t="s">
        <v>68</v>
      </c>
      <c r="E2210" s="1428">
        <v>1</v>
      </c>
      <c r="F2210" s="1428">
        <v>8</v>
      </c>
      <c r="G2210" s="1428">
        <v>5</v>
      </c>
      <c r="H2210" s="1428">
        <v>3</v>
      </c>
      <c r="I2210" s="1389">
        <v>42878</v>
      </c>
      <c r="J2210" s="1389" t="s">
        <v>1737</v>
      </c>
      <c r="K2210" s="1389" t="s">
        <v>1737</v>
      </c>
      <c r="L2210" s="1389" t="s">
        <v>1737</v>
      </c>
      <c r="M2210" s="1390" t="s">
        <v>89</v>
      </c>
      <c r="N2210" s="1390" t="s">
        <v>89</v>
      </c>
      <c r="O2210" s="1390" t="s">
        <v>89</v>
      </c>
      <c r="P2210" s="1390" t="s">
        <v>89</v>
      </c>
      <c r="Q2210" s="1664" t="s">
        <v>227</v>
      </c>
      <c r="R2210" s="1613"/>
      <c r="S2210" s="1353">
        <v>23</v>
      </c>
      <c r="T2210" s="1354"/>
      <c r="U2210" s="1597" t="s">
        <v>278</v>
      </c>
      <c r="V2210" s="1597"/>
      <c r="W2210" s="1347">
        <v>15</v>
      </c>
      <c r="X2210" s="1615"/>
      <c r="Y2210" s="1661"/>
      <c r="Z2210" s="2067">
        <v>42866</v>
      </c>
      <c r="AB2210" s="1617"/>
      <c r="AC2210" s="1617"/>
      <c r="AD2210" s="1617"/>
      <c r="AE2210" s="1361">
        <f>IF(A2210="","",(IFERROR(VLOOKUP(A2210,Projecten!A$4:W$2618,5,FALSE),"niet bekend")))</f>
        <v>1</v>
      </c>
      <c r="AF2210" s="1362">
        <f>IF(AE2210="","",(IF(E2210=0,AH2210,(E2210/AE2210*AH2210))))</f>
        <v>2312.27</v>
      </c>
      <c r="AG2210" s="1360">
        <f>IF(A2210="","",(IFERROR(VLOOKUP(A2210,Projecten!A$4:W$2618,23,FALSE),"niet bekend")))</f>
        <v>2312.27</v>
      </c>
      <c r="AH2210" s="1945">
        <f>IF(A2210="","",(IFERROR(VLOOKUP(A2210,Projecten!A$4:W$2618,12,FALSE),"niet bekend")))</f>
        <v>2312.27</v>
      </c>
    </row>
    <row r="2211" spans="1:35" x14ac:dyDescent="0.2">
      <c r="AD2211" s="4"/>
      <c r="AE2211" s="4"/>
    </row>
    <row r="2212" spans="1:35" s="1359" customFormat="1" ht="12" x14ac:dyDescent="0.2">
      <c r="A2212" s="2110">
        <v>2017350</v>
      </c>
      <c r="B2212" s="1348">
        <v>121334</v>
      </c>
      <c r="C2212" s="1665" t="s">
        <v>3762</v>
      </c>
      <c r="D2212" s="1652" t="s">
        <v>489</v>
      </c>
      <c r="E2212" s="1652">
        <v>6</v>
      </c>
      <c r="F2212" s="1652">
        <v>42</v>
      </c>
      <c r="G2212" s="1652">
        <v>30</v>
      </c>
      <c r="H2212" s="1652">
        <v>12</v>
      </c>
      <c r="I2212" s="1389">
        <v>42874</v>
      </c>
      <c r="J2212" s="1389">
        <v>42872</v>
      </c>
      <c r="K2212" s="1350" t="s">
        <v>1737</v>
      </c>
      <c r="L2212" s="1350" t="s">
        <v>1737</v>
      </c>
      <c r="M2212" s="1390" t="s">
        <v>89</v>
      </c>
      <c r="N2212" s="1390" t="s">
        <v>89</v>
      </c>
      <c r="O2212" s="1390" t="s">
        <v>89</v>
      </c>
      <c r="P2212" s="1390" t="s">
        <v>89</v>
      </c>
      <c r="Q2212" s="1654"/>
      <c r="R2212" s="1350"/>
      <c r="S2212" s="1353">
        <v>23</v>
      </c>
      <c r="T2212" s="1354"/>
      <c r="U2212" s="1597" t="s">
        <v>3727</v>
      </c>
      <c r="V2212" s="1597"/>
      <c r="W2212" s="1347">
        <v>88</v>
      </c>
      <c r="X2212" s="1355"/>
      <c r="Y2212" s="1597"/>
      <c r="Z2212" s="2067">
        <v>42856</v>
      </c>
      <c r="AB2212" s="1360"/>
      <c r="AC2212" s="1360"/>
      <c r="AD2212" s="1360"/>
      <c r="AE2212" s="1361">
        <f>IF(A2212="","",(IFERROR(VLOOKUP(A2212,Projecten!A$4:W$2618,5,FALSE),"niet bekend")))</f>
        <v>6</v>
      </c>
      <c r="AF2212" s="1362">
        <f>IF(AE2212="","",(IF(E2212=0,AH2212,(E2212/AE2212*AH2212))))</f>
        <v>13024.14</v>
      </c>
      <c r="AG2212" s="1360">
        <f>IF(A2212="","",(IFERROR(VLOOKUP(A2212,Projecten!A$4:W$2618,23,FALSE),"niet bekend")))</f>
        <v>0</v>
      </c>
      <c r="AH2212" s="1945">
        <f>IF(A2212="","",(IFERROR(VLOOKUP(A2212,Projecten!A$4:W$2618,12,FALSE),"niet bekend")))</f>
        <v>13024.14</v>
      </c>
    </row>
    <row r="2213" spans="1:35" x14ac:dyDescent="0.2">
      <c r="AD2213" s="4"/>
      <c r="AE2213" s="4"/>
    </row>
    <row r="2214" spans="1:35" s="1377" customFormat="1" x14ac:dyDescent="0.2">
      <c r="A2214" s="826"/>
      <c r="B2214" s="1366"/>
      <c r="C2214" s="1367"/>
      <c r="D2214" s="1367"/>
      <c r="E2214" s="1368"/>
      <c r="F2214" s="1368"/>
      <c r="G2214" s="1368"/>
      <c r="H2214" s="1368"/>
      <c r="I2214" s="1369"/>
      <c r="J2214" s="1369"/>
      <c r="K2214" s="1369"/>
      <c r="L2214" s="1368"/>
      <c r="M2214" s="1368"/>
      <c r="N2214" s="1368"/>
      <c r="O2214" s="1368"/>
      <c r="P2214" s="1368"/>
      <c r="Q2214" s="1370"/>
      <c r="R2214" s="1371"/>
      <c r="S2214" s="1372"/>
      <c r="T2214" s="1372"/>
      <c r="U2214" s="1373"/>
      <c r="V2214" s="1373"/>
      <c r="W2214" s="1373"/>
      <c r="X2214" s="1374"/>
      <c r="Y2214" s="1375"/>
      <c r="Z2214" s="1376"/>
      <c r="AB2214" s="1378"/>
      <c r="AC2214" s="1378"/>
      <c r="AD2214" s="1378"/>
      <c r="AE2214" s="1379"/>
      <c r="AF2214" s="1380"/>
      <c r="AG2214" s="1378" t="str">
        <f>IF(A2214="","",(IFERROR(VLOOKUP(A2214,Projecten!A$4:W$2618,23,FALSE),"niet bekend")))</f>
        <v/>
      </c>
      <c r="AH2214" s="1381" t="str">
        <f>IF(A2214="","",(IFERROR(VLOOKUP(A2214,Projecten!A$4:W$2618,12,FALSE),"niet bekend")))</f>
        <v/>
      </c>
    </row>
    <row r="2215" spans="1:35" s="2249" customFormat="1" ht="12" x14ac:dyDescent="0.2">
      <c r="B2215" s="2236"/>
      <c r="C2215" s="2237">
        <f>SUM(F2215:H2215)</f>
        <v>1644</v>
      </c>
      <c r="D2215" s="2238"/>
      <c r="E2215" s="2239">
        <f>SUM(E2216:E2252)</f>
        <v>104</v>
      </c>
      <c r="F2215" s="2239">
        <f>SUM(F2216:F2252)</f>
        <v>878</v>
      </c>
      <c r="G2215" s="2239">
        <f>SUM(G2216:G2252)</f>
        <v>452</v>
      </c>
      <c r="H2215" s="2239">
        <f>SUM(H2216:H2252)</f>
        <v>314</v>
      </c>
      <c r="I2215" s="2240"/>
      <c r="J2215" s="2240"/>
      <c r="K2215" s="2240"/>
      <c r="L2215" s="2239"/>
      <c r="M2215" s="2239"/>
      <c r="N2215" s="2239"/>
      <c r="O2215" s="2239"/>
      <c r="P2215" s="2239"/>
      <c r="Q2215" s="2241">
        <v>23</v>
      </c>
      <c r="R2215" s="2242"/>
      <c r="S2215" s="2243"/>
      <c r="T2215" s="2243"/>
      <c r="U2215" s="2244"/>
      <c r="V2215" s="2245">
        <f>SUM(W2215:W2252)</f>
        <v>515.75</v>
      </c>
      <c r="W2215" s="2246"/>
      <c r="X2215" s="2246">
        <f>Productiemedewerkers!C2684</f>
        <v>0</v>
      </c>
      <c r="Y2215" s="2247">
        <f>V2215-X2215</f>
        <v>515.75</v>
      </c>
      <c r="Z2215" s="2248"/>
      <c r="AB2215" s="1319"/>
      <c r="AC2215" s="1319"/>
      <c r="AD2215" s="2250" t="str">
        <f>CONCATENATE("week ",Q2215)</f>
        <v>week 23</v>
      </c>
      <c r="AE2215" s="2251"/>
      <c r="AF2215" s="2327">
        <f>SUM(AF2216:AF2244)</f>
        <v>58753.890000000014</v>
      </c>
      <c r="AG2215" s="1319" t="str">
        <f>IF(A2215="","",(IFERROR(VLOOKUP(A2215,Projecten!A$4:W$2618,23,FALSE),"niet bekend")))</f>
        <v/>
      </c>
      <c r="AH2215" s="2252" t="str">
        <f>IF(A2215="","",(IFERROR(VLOOKUP(A2215,Projecten!A$4:W$2618,12,FALSE),"niet bekend")))</f>
        <v/>
      </c>
      <c r="AI2215" s="2253"/>
    </row>
    <row r="2216" spans="1:35" s="2333" customFormat="1" ht="12" x14ac:dyDescent="0.2">
      <c r="A2216" s="2175"/>
      <c r="B2216" s="2330"/>
      <c r="C2216" s="1336"/>
      <c r="D2216" s="1336"/>
      <c r="E2216" s="2339"/>
      <c r="F2216" s="2339"/>
      <c r="G2216" s="2339"/>
      <c r="H2216" s="2339"/>
      <c r="I2216" s="2328"/>
      <c r="J2216" s="2328"/>
      <c r="K2216" s="2328"/>
      <c r="L2216" s="2329"/>
      <c r="M2216" s="2329"/>
      <c r="N2216" s="2329"/>
      <c r="O2216" s="2329"/>
      <c r="P2216" s="2329"/>
      <c r="Q2216" s="2330" t="s">
        <v>3494</v>
      </c>
      <c r="R2216" s="2331"/>
      <c r="S2216" s="2143"/>
      <c r="T2216" s="2332"/>
      <c r="U2216" s="1336"/>
      <c r="V2216" s="2322" t="s">
        <v>2493</v>
      </c>
      <c r="W2216" s="1340"/>
      <c r="X2216" s="1336"/>
      <c r="Z2216" s="2334"/>
      <c r="AB2216" s="2335"/>
      <c r="AC2216" s="2335"/>
      <c r="AD2216" s="2335"/>
      <c r="AE2216" s="2336" t="str">
        <f>IF(A2216="","",(IFERROR(VLOOKUP(A2216,Projecten!A$4:W$2618,5,FALSE),"niet bekend")))</f>
        <v/>
      </c>
      <c r="AF2216" s="2340" t="str">
        <f>IF(AE2216="","",(IF(E2216=0,AH2216,(E2216/AE2216*AH2216))))</f>
        <v/>
      </c>
      <c r="AG2216" s="2335" t="str">
        <f>IF(A2216="","",(IFERROR(VLOOKUP(A2216,Projecten!A$4:W$2618,23,FALSE),"niet bekend")))</f>
        <v/>
      </c>
      <c r="AH2216" s="2337" t="str">
        <f>IF(A2216="","",(IFERROR(VLOOKUP(A2216,Projecten!A$4:W$2618,12,FALSE),"niet bekend")))</f>
        <v/>
      </c>
      <c r="AI2216" s="2338"/>
    </row>
    <row r="2217" spans="1:35" s="1413" customFormat="1" ht="12" x14ac:dyDescent="0.2">
      <c r="A2217" s="2225"/>
      <c r="B2217" s="1407"/>
      <c r="C2217" s="1407" t="s">
        <v>3554</v>
      </c>
      <c r="D2217" s="1382"/>
      <c r="E2217" s="1409"/>
      <c r="F2217" s="1409"/>
      <c r="G2217" s="1409"/>
      <c r="H2217" s="1409"/>
      <c r="I2217" s="1408"/>
      <c r="J2217" s="1408"/>
      <c r="K2217" s="1408"/>
      <c r="L2217" s="1408"/>
      <c r="M2217" s="1409"/>
      <c r="N2217" s="1409"/>
      <c r="O2217" s="1409"/>
      <c r="P2217" s="1409"/>
      <c r="Q2217" s="1407"/>
      <c r="R2217" s="1408"/>
      <c r="S2217" s="1410"/>
      <c r="T2217" s="1411"/>
      <c r="U2217" s="1382"/>
      <c r="V2217" s="1382"/>
      <c r="W2217" s="1345">
        <v>120</v>
      </c>
      <c r="X2217" s="1382"/>
      <c r="Z2217" s="2341"/>
      <c r="AB2217" s="1414"/>
      <c r="AC2217" s="1414"/>
      <c r="AD2217" s="1414"/>
      <c r="AE2217" s="2218" t="str">
        <f>IF(A2217="","",(IFERROR(VLOOKUP(A2217,Projecten!A$4:W$2618,5,FALSE),"niet bekend")))</f>
        <v/>
      </c>
      <c r="AF2217" s="2342" t="str">
        <f>IF(AE2217="","",(IF(E2217=0,AH2217,(E2217/AE2217*AH2217))))</f>
        <v/>
      </c>
      <c r="AG2217" s="1414" t="str">
        <f>IF(A2217="","",(IFERROR(VLOOKUP(A2217,Projecten!A$4:W$2618,23,FALSE),"niet bekend")))</f>
        <v/>
      </c>
      <c r="AH2217" s="1417" t="str">
        <f>IF(A2217="","",(IFERROR(VLOOKUP(A2217,Projecten!A$4:W$2618,12,FALSE),"niet bekend")))</f>
        <v/>
      </c>
      <c r="AI2217" s="2219"/>
    </row>
    <row r="2218" spans="1:35" s="2333" customFormat="1" ht="12" x14ac:dyDescent="0.2">
      <c r="A2218" s="2175"/>
      <c r="B2218" s="2330"/>
      <c r="C2218" s="2330" t="s">
        <v>3991</v>
      </c>
      <c r="D2218" s="1336"/>
      <c r="E2218" s="2339"/>
      <c r="F2218" s="2339"/>
      <c r="G2218" s="2339"/>
      <c r="H2218" s="2339"/>
      <c r="I2218" s="2331"/>
      <c r="J2218" s="2331"/>
      <c r="K2218" s="2339"/>
      <c r="L2218" s="2339"/>
      <c r="M2218" s="2339"/>
      <c r="N2218" s="2339"/>
      <c r="O2218" s="2339"/>
      <c r="P2218" s="2339"/>
      <c r="Q2218" s="2330"/>
      <c r="R2218" s="2331"/>
      <c r="S2218" s="2339"/>
      <c r="T2218" s="2332"/>
      <c r="U2218" s="1336"/>
      <c r="V2218" s="1336"/>
      <c r="W2218" s="1340">
        <v>5</v>
      </c>
      <c r="X2218" s="1336"/>
      <c r="Z2218" s="2334"/>
      <c r="AB2218" s="2335"/>
      <c r="AC2218" s="2335"/>
      <c r="AD2218" s="2335"/>
      <c r="AE2218" s="2343"/>
      <c r="AF2218" s="2340"/>
      <c r="AG2218" s="2335"/>
      <c r="AH2218" s="2337"/>
      <c r="AI2218" s="2338"/>
    </row>
    <row r="2219" spans="1:35" s="2333" customFormat="1" ht="12" x14ac:dyDescent="0.2">
      <c r="A2219" s="2175"/>
      <c r="B2219" s="2330"/>
      <c r="C2219" s="2330"/>
      <c r="D2219" s="1336"/>
      <c r="E2219" s="2339"/>
      <c r="F2219" s="2339"/>
      <c r="G2219" s="2339"/>
      <c r="H2219" s="2339"/>
      <c r="I2219" s="2331"/>
      <c r="J2219" s="2331"/>
      <c r="K2219" s="2339"/>
      <c r="L2219" s="2339"/>
      <c r="M2219" s="2339"/>
      <c r="N2219" s="2339"/>
      <c r="O2219" s="2339"/>
      <c r="P2219" s="2339"/>
      <c r="Q2219" s="2330"/>
      <c r="R2219" s="2331"/>
      <c r="S2219" s="2339"/>
      <c r="T2219" s="2332"/>
      <c r="U2219" s="1336"/>
      <c r="V2219" s="1336"/>
      <c r="W2219" s="1340"/>
      <c r="X2219" s="1336"/>
      <c r="Z2219" s="2334"/>
      <c r="AB2219" s="2335"/>
      <c r="AC2219" s="2335"/>
      <c r="AD2219" s="2335"/>
      <c r="AE2219" s="2343"/>
      <c r="AF2219" s="2340"/>
      <c r="AG2219" s="2335"/>
      <c r="AH2219" s="2337"/>
      <c r="AI2219" s="2338"/>
    </row>
    <row r="2220" spans="1:35" s="2333" customFormat="1" ht="12" x14ac:dyDescent="0.2">
      <c r="A2220" s="2346" t="s">
        <v>3780</v>
      </c>
      <c r="B2220" s="2330" t="s">
        <v>3949</v>
      </c>
      <c r="C2220" s="2330">
        <v>668017</v>
      </c>
      <c r="D2220" s="1336" t="s">
        <v>68</v>
      </c>
      <c r="E2220" s="1336">
        <v>1</v>
      </c>
      <c r="F2220" s="1336">
        <v>8</v>
      </c>
      <c r="G2220" s="1336">
        <v>5</v>
      </c>
      <c r="H2220" s="1336">
        <v>1</v>
      </c>
      <c r="I2220" s="2344">
        <v>42878</v>
      </c>
      <c r="J2220" s="2344">
        <v>42879</v>
      </c>
      <c r="K2220" s="2331" t="s">
        <v>1737</v>
      </c>
      <c r="L2220" s="2331" t="s">
        <v>1737</v>
      </c>
      <c r="M2220" s="2339" t="s">
        <v>89</v>
      </c>
      <c r="N2220" s="2339" t="s">
        <v>89</v>
      </c>
      <c r="O2220" s="2339" t="s">
        <v>89</v>
      </c>
      <c r="P2220" s="2339" t="s">
        <v>89</v>
      </c>
      <c r="Q2220" s="2330" t="s">
        <v>1163</v>
      </c>
      <c r="R2220" s="2331"/>
      <c r="S2220" s="2143">
        <v>23</v>
      </c>
      <c r="T2220" s="2332"/>
      <c r="U2220" s="1336" t="s">
        <v>278</v>
      </c>
      <c r="V2220" s="1336" t="s">
        <v>3947</v>
      </c>
      <c r="W2220" s="1340">
        <v>27</v>
      </c>
      <c r="X2220" s="1336"/>
      <c r="Z2220" s="2345">
        <v>42866</v>
      </c>
      <c r="AB2220" s="2335"/>
      <c r="AC2220" s="2335"/>
      <c r="AD2220" s="2335"/>
      <c r="AE2220" s="2336">
        <f>IF(A2220="","",(IFERROR(VLOOKUP(A2220,Projecten!A$4:W$2618,5,FALSE),"niet bekend")))</f>
        <v>1</v>
      </c>
      <c r="AF2220" s="2340">
        <f t="shared" ref="AF2220:AF2233" si="186">IF(AE2220="","",(IF(E2220=0,AH2220,(E2220/AE2220*AH2220))))</f>
        <v>5647.16</v>
      </c>
      <c r="AG2220" s="2335">
        <f>IF(A2220="","",(IFERROR(VLOOKUP(A2220,Projecten!A$4:W$2618,23,FALSE),"niet bekend")))</f>
        <v>5647.16</v>
      </c>
      <c r="AH2220" s="2337">
        <f>IF(A2220="","",(IFERROR(VLOOKUP(A2220,Projecten!A$4:W$2618,12,FALSE),"niet bekend")))</f>
        <v>5647.16</v>
      </c>
      <c r="AI2220" s="2338"/>
    </row>
    <row r="2221" spans="1:35" s="1413" customFormat="1" ht="12" x14ac:dyDescent="0.2">
      <c r="A2221" s="2347" t="s">
        <v>3782</v>
      </c>
      <c r="B2221" s="1407">
        <v>121345</v>
      </c>
      <c r="C2221" s="1407" t="s">
        <v>4067</v>
      </c>
      <c r="D2221" s="1382" t="s">
        <v>68</v>
      </c>
      <c r="E2221" s="1382">
        <v>1</v>
      </c>
      <c r="F2221" s="1382">
        <v>8</v>
      </c>
      <c r="G2221" s="1382">
        <v>5</v>
      </c>
      <c r="H2221" s="1382">
        <v>2</v>
      </c>
      <c r="I2221" s="2348">
        <v>42878</v>
      </c>
      <c r="J2221" s="2348">
        <v>42879</v>
      </c>
      <c r="K2221" s="2348">
        <v>42877</v>
      </c>
      <c r="L2221" s="1408" t="s">
        <v>1737</v>
      </c>
      <c r="M2221" s="1409" t="s">
        <v>89</v>
      </c>
      <c r="N2221" s="1409" t="s">
        <v>89</v>
      </c>
      <c r="O2221" s="1409" t="s">
        <v>89</v>
      </c>
      <c r="P2221" s="1409" t="s">
        <v>89</v>
      </c>
      <c r="Q2221" s="1407" t="s">
        <v>1163</v>
      </c>
      <c r="R2221" s="1408" t="s">
        <v>4055</v>
      </c>
      <c r="S2221" s="1410">
        <v>23</v>
      </c>
      <c r="T2221" s="1411"/>
      <c r="U2221" s="1382" t="s">
        <v>278</v>
      </c>
      <c r="V2221" s="1382" t="s">
        <v>3939</v>
      </c>
      <c r="W2221" s="1345">
        <v>22</v>
      </c>
      <c r="X2221" s="1382"/>
      <c r="Z2221" s="2341">
        <v>42866</v>
      </c>
      <c r="AB2221" s="1414"/>
      <c r="AC2221" s="1414"/>
      <c r="AD2221" s="1414"/>
      <c r="AE2221" s="2218">
        <f>IF(A2221="","",(IFERROR(VLOOKUP(A2221,Projecten!A$4:W$2618,5,FALSE),"niet bekend")))</f>
        <v>1</v>
      </c>
      <c r="AF2221" s="2342">
        <f t="shared" si="186"/>
        <v>6190.16</v>
      </c>
      <c r="AG2221" s="1414">
        <f>IF(A2221="","",(IFERROR(VLOOKUP(A2221,Projecten!A$4:W$2618,23,FALSE),"niet bekend")))</f>
        <v>6190.16</v>
      </c>
      <c r="AH2221" s="1417">
        <f>IF(A2221="","",(IFERROR(VLOOKUP(A2221,Projecten!A$4:W$2618,12,FALSE),"niet bekend")))</f>
        <v>6190.16</v>
      </c>
      <c r="AI2221" s="2219"/>
    </row>
    <row r="2222" spans="1:35" s="1413" customFormat="1" ht="12" x14ac:dyDescent="0.2">
      <c r="A2222" s="2349" t="s">
        <v>3825</v>
      </c>
      <c r="B2222" s="1407">
        <v>121346</v>
      </c>
      <c r="C2222" s="2354">
        <v>648617</v>
      </c>
      <c r="D2222" s="1382" t="s">
        <v>68</v>
      </c>
      <c r="E2222" s="1382">
        <v>1</v>
      </c>
      <c r="F2222" s="1382">
        <v>9</v>
      </c>
      <c r="G2222" s="1382">
        <v>5</v>
      </c>
      <c r="H2222" s="1382">
        <v>4</v>
      </c>
      <c r="I2222" s="2348">
        <v>42878</v>
      </c>
      <c r="J2222" s="2348">
        <v>42879</v>
      </c>
      <c r="K2222" s="1408" t="s">
        <v>1737</v>
      </c>
      <c r="L2222" s="2348" t="s">
        <v>3864</v>
      </c>
      <c r="M2222" s="1409" t="s">
        <v>89</v>
      </c>
      <c r="N2222" s="1409" t="s">
        <v>89</v>
      </c>
      <c r="O2222" s="1409" t="s">
        <v>89</v>
      </c>
      <c r="P2222" s="1409" t="s">
        <v>89</v>
      </c>
      <c r="Q2222" s="1407" t="s">
        <v>1163</v>
      </c>
      <c r="R2222" s="1408" t="s">
        <v>4056</v>
      </c>
      <c r="S2222" s="1410">
        <v>23</v>
      </c>
      <c r="T2222" s="1411"/>
      <c r="U2222" s="1382" t="s">
        <v>278</v>
      </c>
      <c r="V2222" s="1382" t="s">
        <v>3947</v>
      </c>
      <c r="W2222" s="1345">
        <v>34</v>
      </c>
      <c r="X2222" s="1382"/>
      <c r="Z2222" s="2341">
        <v>42870</v>
      </c>
      <c r="AB2222" s="1414"/>
      <c r="AC2222" s="1414"/>
      <c r="AD2222" s="1414"/>
      <c r="AE2222" s="2218">
        <f>IF(A2222="","",(IFERROR(VLOOKUP(A2222,Projecten!A$4:W$2618,5,FALSE),"niet bekend")))</f>
        <v>1</v>
      </c>
      <c r="AF2222" s="2342">
        <f t="shared" si="186"/>
        <v>6732.72</v>
      </c>
      <c r="AG2222" s="1414">
        <f>IF(A2222="","",(IFERROR(VLOOKUP(A2222,Projecten!A$4:W$2618,23,FALSE),"niet bekend")))</f>
        <v>6732.72</v>
      </c>
      <c r="AH2222" s="1417">
        <f>IF(A2222="","",(IFERROR(VLOOKUP(A2222,Projecten!A$4:W$2618,12,FALSE),"niet bekend")))</f>
        <v>6732.72</v>
      </c>
      <c r="AI2222" s="2219"/>
    </row>
    <row r="2223" spans="1:35" s="1413" customFormat="1" ht="12" x14ac:dyDescent="0.2">
      <c r="A2223" s="2350"/>
      <c r="B2223" s="2351"/>
      <c r="C2223" s="2352"/>
      <c r="D2223" s="2352"/>
      <c r="E2223" s="2353"/>
      <c r="F2223" s="2352"/>
      <c r="G2223" s="2352"/>
      <c r="H2223" s="2352"/>
      <c r="I2223" s="1408"/>
      <c r="J2223" s="1408"/>
      <c r="K2223" s="1408"/>
      <c r="L2223" s="1408"/>
      <c r="M2223" s="1409"/>
      <c r="N2223" s="1409"/>
      <c r="O2223" s="1409"/>
      <c r="P2223" s="1409"/>
      <c r="Q2223" s="1407"/>
      <c r="R2223" s="1408"/>
      <c r="S2223" s="1410"/>
      <c r="T2223" s="1411"/>
      <c r="U2223" s="1382"/>
      <c r="V2223" s="1382"/>
      <c r="W2223" s="1345"/>
      <c r="X2223" s="1382"/>
      <c r="Z2223" s="2341"/>
      <c r="AB2223" s="1414"/>
      <c r="AC2223" s="1414"/>
      <c r="AD2223" s="1414"/>
      <c r="AE2223" s="2218" t="str">
        <f>IF(A2223="","",(IFERROR(VLOOKUP(A2223,Projecten!A$4:W$2618,5,FALSE),"niet bekend")))</f>
        <v/>
      </c>
      <c r="AF2223" s="2342" t="str">
        <f t="shared" si="186"/>
        <v/>
      </c>
      <c r="AG2223" s="1414" t="str">
        <f>IF(A2223="","",(IFERROR(VLOOKUP(A2223,Projecten!A$4:W$2618,23,FALSE),"niet bekend")))</f>
        <v/>
      </c>
      <c r="AH2223" s="1417" t="str">
        <f>IF(A2223="","",(IFERROR(VLOOKUP(A2223,Projecten!A$4:W$2618,12,FALSE),"niet bekend")))</f>
        <v/>
      </c>
      <c r="AI2223" s="2219"/>
    </row>
    <row r="2224" spans="1:35" s="1413" customFormat="1" ht="12" x14ac:dyDescent="0.2">
      <c r="A2224" s="2349">
        <v>2017381</v>
      </c>
      <c r="B2224" s="1407">
        <v>121342</v>
      </c>
      <c r="C2224" s="1407" t="s">
        <v>3837</v>
      </c>
      <c r="D2224" s="1382" t="s">
        <v>1549</v>
      </c>
      <c r="E2224" s="1382">
        <v>1</v>
      </c>
      <c r="F2224" s="1382">
        <v>3</v>
      </c>
      <c r="G2224" s="1382">
        <v>3</v>
      </c>
      <c r="H2224" s="1382">
        <v>0</v>
      </c>
      <c r="I2224" s="2348">
        <v>42878</v>
      </c>
      <c r="J2224" s="1408" t="s">
        <v>1737</v>
      </c>
      <c r="K2224" s="1408" t="s">
        <v>1737</v>
      </c>
      <c r="L2224" s="1408" t="s">
        <v>1737</v>
      </c>
      <c r="M2224" s="1409" t="s">
        <v>89</v>
      </c>
      <c r="N2224" s="1409" t="s">
        <v>89</v>
      </c>
      <c r="O2224" s="1409" t="s">
        <v>89</v>
      </c>
      <c r="P2224" s="1409" t="s">
        <v>89</v>
      </c>
      <c r="Q2224" s="1407" t="s">
        <v>1163</v>
      </c>
      <c r="R2224" s="1408"/>
      <c r="S2224" s="1410">
        <v>23</v>
      </c>
      <c r="T2224" s="1411"/>
      <c r="U2224" s="1382" t="s">
        <v>1744</v>
      </c>
      <c r="V2224" s="1382"/>
      <c r="W2224" s="1345">
        <v>4</v>
      </c>
      <c r="X2224" s="1382"/>
      <c r="Z2224" s="2341">
        <v>42871</v>
      </c>
      <c r="AB2224" s="1414"/>
      <c r="AC2224" s="1414"/>
      <c r="AD2224" s="1414"/>
      <c r="AE2224" s="2218">
        <f>IF(A2224="","",(IFERROR(VLOOKUP(A2224,Projecten!A$4:W$2618,5,FALSE),"niet bekend")))</f>
        <v>1</v>
      </c>
      <c r="AF2224" s="2342">
        <f t="shared" si="186"/>
        <v>670.93</v>
      </c>
      <c r="AG2224" s="1414">
        <f>IF(A2224="","",(IFERROR(VLOOKUP(A2224,Projecten!A$4:W$2618,23,FALSE),"niet bekend")))</f>
        <v>670.93</v>
      </c>
      <c r="AH2224" s="1417">
        <f>IF(A2224="","",(IFERROR(VLOOKUP(A2224,Projecten!A$4:W$2618,12,FALSE),"niet bekend")))</f>
        <v>670.93</v>
      </c>
      <c r="AI2224" s="2219"/>
    </row>
    <row r="2225" spans="1:35" s="1413" customFormat="1" ht="12" x14ac:dyDescent="0.2">
      <c r="A2225" s="2349">
        <v>2017382</v>
      </c>
      <c r="B2225" s="1407">
        <v>121343</v>
      </c>
      <c r="C2225" s="1407" t="s">
        <v>3841</v>
      </c>
      <c r="D2225" s="1382" t="s">
        <v>1549</v>
      </c>
      <c r="E2225" s="1382">
        <v>1</v>
      </c>
      <c r="F2225" s="1382">
        <v>1</v>
      </c>
      <c r="G2225" s="1382">
        <v>1</v>
      </c>
      <c r="H2225" s="1382">
        <v>0</v>
      </c>
      <c r="I2225" s="2348">
        <v>42878</v>
      </c>
      <c r="J2225" s="1408" t="s">
        <v>1737</v>
      </c>
      <c r="K2225" s="1408" t="s">
        <v>1737</v>
      </c>
      <c r="L2225" s="1408" t="s">
        <v>1737</v>
      </c>
      <c r="M2225" s="1409" t="s">
        <v>89</v>
      </c>
      <c r="N2225" s="1409" t="s">
        <v>89</v>
      </c>
      <c r="O2225" s="1409" t="s">
        <v>89</v>
      </c>
      <c r="P2225" s="1409" t="s">
        <v>89</v>
      </c>
      <c r="Q2225" s="1407" t="s">
        <v>1163</v>
      </c>
      <c r="R2225" s="1408"/>
      <c r="S2225" s="1410">
        <v>23</v>
      </c>
      <c r="T2225" s="1411"/>
      <c r="U2225" s="1382" t="s">
        <v>1744</v>
      </c>
      <c r="V2225" s="1382"/>
      <c r="W2225" s="1345">
        <v>2</v>
      </c>
      <c r="X2225" s="1382"/>
      <c r="Z2225" s="2341">
        <v>42871</v>
      </c>
      <c r="AB2225" s="1414"/>
      <c r="AC2225" s="1414"/>
      <c r="AD2225" s="1414"/>
      <c r="AE2225" s="2218">
        <f>IF(A2225="","",(IFERROR(VLOOKUP(A2225,Projecten!A$4:W$2618,5,FALSE),"niet bekend")))</f>
        <v>1</v>
      </c>
      <c r="AF2225" s="2342">
        <f t="shared" si="186"/>
        <v>183.7</v>
      </c>
      <c r="AG2225" s="1414">
        <f>IF(A2225="","",(IFERROR(VLOOKUP(A2225,Projecten!A$4:W$2618,23,FALSE),"niet bekend")))</f>
        <v>183.7</v>
      </c>
      <c r="AH2225" s="1417">
        <f>IF(A2225="","",(IFERROR(VLOOKUP(A2225,Projecten!A$4:W$2618,12,FALSE),"niet bekend")))</f>
        <v>183.7</v>
      </c>
      <c r="AI2225" s="2219"/>
    </row>
    <row r="2226" spans="1:35" s="1413" customFormat="1" ht="12" x14ac:dyDescent="0.2">
      <c r="A2226" s="2349">
        <v>2017383</v>
      </c>
      <c r="B2226" s="1407">
        <v>121343</v>
      </c>
      <c r="C2226" s="1407" t="s">
        <v>3838</v>
      </c>
      <c r="D2226" s="1382" t="s">
        <v>1549</v>
      </c>
      <c r="E2226" s="1382">
        <v>1</v>
      </c>
      <c r="F2226" s="1382">
        <v>1</v>
      </c>
      <c r="G2226" s="1382">
        <v>0</v>
      </c>
      <c r="H2226" s="1382">
        <v>1</v>
      </c>
      <c r="I2226" s="2348">
        <v>42878</v>
      </c>
      <c r="J2226" s="1408" t="s">
        <v>1737</v>
      </c>
      <c r="K2226" s="1408" t="s">
        <v>1737</v>
      </c>
      <c r="L2226" s="1408" t="s">
        <v>1737</v>
      </c>
      <c r="M2226" s="1409" t="s">
        <v>89</v>
      </c>
      <c r="N2226" s="1409" t="s">
        <v>89</v>
      </c>
      <c r="O2226" s="1409" t="s">
        <v>89</v>
      </c>
      <c r="P2226" s="1409" t="s">
        <v>89</v>
      </c>
      <c r="Q2226" s="1407" t="s">
        <v>1163</v>
      </c>
      <c r="R2226" s="1408"/>
      <c r="S2226" s="1410">
        <v>23</v>
      </c>
      <c r="T2226" s="1411"/>
      <c r="U2226" s="1382" t="s">
        <v>1744</v>
      </c>
      <c r="V2226" s="1382"/>
      <c r="W2226" s="1345">
        <v>3</v>
      </c>
      <c r="X2226" s="1382"/>
      <c r="Z2226" s="2341">
        <v>42871</v>
      </c>
      <c r="AB2226" s="1414"/>
      <c r="AC2226" s="1414"/>
      <c r="AD2226" s="1414"/>
      <c r="AE2226" s="2218">
        <f>IF(A2226="","",(IFERROR(VLOOKUP(A2226,Projecten!A$4:W$2618,5,FALSE),"niet bekend")))</f>
        <v>1</v>
      </c>
      <c r="AF2226" s="2342">
        <f t="shared" si="186"/>
        <v>495.18</v>
      </c>
      <c r="AG2226" s="1414">
        <f>IF(A2226="","",(IFERROR(VLOOKUP(A2226,Projecten!A$4:W$2618,23,FALSE),"niet bekend")))</f>
        <v>495.18</v>
      </c>
      <c r="AH2226" s="1417">
        <f>IF(A2226="","",(IFERROR(VLOOKUP(A2226,Projecten!A$4:W$2618,12,FALSE),"niet bekend")))</f>
        <v>495.18</v>
      </c>
      <c r="AI2226" s="2219"/>
    </row>
    <row r="2227" spans="1:35" s="1413" customFormat="1" ht="12" x14ac:dyDescent="0.2">
      <c r="A2227" s="2349">
        <v>2017384</v>
      </c>
      <c r="B2227" s="1407">
        <v>121342</v>
      </c>
      <c r="C2227" s="1407" t="s">
        <v>3839</v>
      </c>
      <c r="D2227" s="1382" t="s">
        <v>1549</v>
      </c>
      <c r="E2227" s="1382">
        <v>1</v>
      </c>
      <c r="F2227" s="1382">
        <v>10</v>
      </c>
      <c r="G2227" s="1382">
        <v>8</v>
      </c>
      <c r="H2227" s="1382">
        <v>1</v>
      </c>
      <c r="I2227" s="2348">
        <v>42878</v>
      </c>
      <c r="J2227" s="1408" t="s">
        <v>1737</v>
      </c>
      <c r="K2227" s="1408" t="s">
        <v>1737</v>
      </c>
      <c r="L2227" s="1408" t="s">
        <v>1737</v>
      </c>
      <c r="M2227" s="1409" t="s">
        <v>89</v>
      </c>
      <c r="N2227" s="1409" t="s">
        <v>89</v>
      </c>
      <c r="O2227" s="1409" t="s">
        <v>89</v>
      </c>
      <c r="P2227" s="1409" t="s">
        <v>89</v>
      </c>
      <c r="Q2227" s="1407" t="s">
        <v>1163</v>
      </c>
      <c r="R2227" s="1408"/>
      <c r="S2227" s="1410">
        <v>23</v>
      </c>
      <c r="T2227" s="1411"/>
      <c r="U2227" s="1382" t="s">
        <v>1744</v>
      </c>
      <c r="V2227" s="1382" t="s">
        <v>3886</v>
      </c>
      <c r="W2227" s="1345">
        <v>14</v>
      </c>
      <c r="X2227" s="1382"/>
      <c r="Z2227" s="2341">
        <v>42871</v>
      </c>
      <c r="AB2227" s="1414"/>
      <c r="AC2227" s="1414"/>
      <c r="AD2227" s="1414"/>
      <c r="AE2227" s="2218">
        <f>IF(A2227="","",(IFERROR(VLOOKUP(A2227,Projecten!A$4:W$2618,5,FALSE),"niet bekend")))</f>
        <v>1</v>
      </c>
      <c r="AF2227" s="2342">
        <f t="shared" si="186"/>
        <v>2352.46</v>
      </c>
      <c r="AG2227" s="1414">
        <f>IF(A2227="","",(IFERROR(VLOOKUP(A2227,Projecten!A$4:W$2618,23,FALSE),"niet bekend")))</f>
        <v>2352.46</v>
      </c>
      <c r="AH2227" s="1417">
        <f>IF(A2227="","",(IFERROR(VLOOKUP(A2227,Projecten!A$4:W$2618,12,FALSE),"niet bekend")))</f>
        <v>2352.46</v>
      </c>
      <c r="AI2227" s="2219"/>
    </row>
    <row r="2228" spans="1:35" s="1413" customFormat="1" ht="12" x14ac:dyDescent="0.2">
      <c r="A2228" s="2349">
        <v>2017395</v>
      </c>
      <c r="B2228" s="1407">
        <v>121343</v>
      </c>
      <c r="C2228" s="1407" t="s">
        <v>3849</v>
      </c>
      <c r="D2228" s="1382" t="s">
        <v>1549</v>
      </c>
      <c r="E2228" s="1382">
        <v>1</v>
      </c>
      <c r="F2228" s="1382">
        <v>10</v>
      </c>
      <c r="G2228" s="1382">
        <v>7</v>
      </c>
      <c r="H2228" s="1382">
        <v>2</v>
      </c>
      <c r="I2228" s="2348">
        <v>42878</v>
      </c>
      <c r="J2228" s="1408" t="s">
        <v>1737</v>
      </c>
      <c r="K2228" s="1408" t="s">
        <v>1737</v>
      </c>
      <c r="L2228" s="1408" t="s">
        <v>1737</v>
      </c>
      <c r="M2228" s="1409" t="s">
        <v>89</v>
      </c>
      <c r="N2228" s="1409" t="s">
        <v>89</v>
      </c>
      <c r="O2228" s="1409" t="s">
        <v>89</v>
      </c>
      <c r="P2228" s="1409" t="s">
        <v>89</v>
      </c>
      <c r="Q2228" s="1407" t="s">
        <v>1163</v>
      </c>
      <c r="R2228" s="1408"/>
      <c r="S2228" s="1410">
        <v>23</v>
      </c>
      <c r="T2228" s="1411"/>
      <c r="U2228" s="1382" t="s">
        <v>1744</v>
      </c>
      <c r="V2228" s="1382" t="s">
        <v>3886</v>
      </c>
      <c r="W2228" s="1345">
        <v>16</v>
      </c>
      <c r="X2228" s="1382"/>
      <c r="Z2228" s="2341">
        <v>42871</v>
      </c>
      <c r="AB2228" s="1414"/>
      <c r="AC2228" s="1414"/>
      <c r="AD2228" s="1414"/>
      <c r="AE2228" s="2218">
        <f>IF(A2228="","",(IFERROR(VLOOKUP(A2228,Projecten!A$4:W$2618,5,FALSE),"niet bekend")))</f>
        <v>1</v>
      </c>
      <c r="AF2228" s="2342">
        <f t="shared" si="186"/>
        <v>2776.52</v>
      </c>
      <c r="AG2228" s="1414">
        <f>IF(A2228="","",(IFERROR(VLOOKUP(A2228,Projecten!A$4:W$2618,23,FALSE),"niet bekend")))</f>
        <v>2776.52</v>
      </c>
      <c r="AH2228" s="1417">
        <f>IF(A2228="","",(IFERROR(VLOOKUP(A2228,Projecten!A$4:W$2618,12,FALSE),"niet bekend")))</f>
        <v>2776.52</v>
      </c>
      <c r="AI2228" s="2219"/>
    </row>
    <row r="2229" spans="1:35" s="1413" customFormat="1" ht="12" x14ac:dyDescent="0.2">
      <c r="A2229" s="2225"/>
      <c r="B2229" s="1407"/>
      <c r="C2229" s="1407"/>
      <c r="D2229" s="1382"/>
      <c r="E2229" s="1382"/>
      <c r="F2229" s="1382"/>
      <c r="G2229" s="1382"/>
      <c r="H2229" s="1382"/>
      <c r="I2229" s="1408"/>
      <c r="J2229" s="1408"/>
      <c r="K2229" s="1408"/>
      <c r="L2229" s="1408"/>
      <c r="M2229" s="1409"/>
      <c r="N2229" s="1409"/>
      <c r="O2229" s="1409"/>
      <c r="P2229" s="1409"/>
      <c r="Q2229" s="1407"/>
      <c r="R2229" s="1408"/>
      <c r="S2229" s="1410"/>
      <c r="T2229" s="1411"/>
      <c r="U2229" s="1382"/>
      <c r="V2229" s="1382"/>
      <c r="W2229" s="1345"/>
      <c r="X2229" s="1382"/>
      <c r="Z2229" s="2341"/>
      <c r="AB2229" s="1414"/>
      <c r="AC2229" s="1414"/>
      <c r="AD2229" s="1414"/>
      <c r="AE2229" s="2218" t="str">
        <f>IF(A2229="","",(IFERROR(VLOOKUP(A2229,Projecten!A$4:W$2618,5,FALSE),"niet bekend")))</f>
        <v/>
      </c>
      <c r="AF2229" s="2342" t="str">
        <f t="shared" si="186"/>
        <v/>
      </c>
      <c r="AG2229" s="1414" t="str">
        <f>IF(A2229="","",(IFERROR(VLOOKUP(A2229,Projecten!A$4:W$2618,23,FALSE),"niet bekend")))</f>
        <v/>
      </c>
      <c r="AH2229" s="1417" t="str">
        <f>IF(A2229="","",(IFERROR(VLOOKUP(A2229,Projecten!A$4:W$2618,12,FALSE),"niet bekend")))</f>
        <v/>
      </c>
      <c r="AI2229" s="2219"/>
    </row>
    <row r="2230" spans="1:35" s="1413" customFormat="1" ht="12" x14ac:dyDescent="0.2">
      <c r="A2230" s="2349" t="s">
        <v>3797</v>
      </c>
      <c r="B2230" s="1407">
        <v>121341</v>
      </c>
      <c r="C2230" s="1407" t="s">
        <v>3781</v>
      </c>
      <c r="D2230" s="1382" t="s">
        <v>451</v>
      </c>
      <c r="E2230" s="1382">
        <v>1</v>
      </c>
      <c r="F2230" s="1382">
        <v>13</v>
      </c>
      <c r="G2230" s="1382">
        <v>8</v>
      </c>
      <c r="H2230" s="1382">
        <v>7</v>
      </c>
      <c r="I2230" s="2348">
        <v>42878</v>
      </c>
      <c r="J2230" s="1408" t="s">
        <v>1737</v>
      </c>
      <c r="K2230" s="1408" t="s">
        <v>1737</v>
      </c>
      <c r="L2230" s="1408" t="s">
        <v>1737</v>
      </c>
      <c r="M2230" s="1409" t="s">
        <v>89</v>
      </c>
      <c r="N2230" s="1409" t="s">
        <v>89</v>
      </c>
      <c r="O2230" s="1409" t="s">
        <v>89</v>
      </c>
      <c r="P2230" s="1409" t="s">
        <v>89</v>
      </c>
      <c r="Q2230" s="1407" t="s">
        <v>1163</v>
      </c>
      <c r="R2230" s="1408"/>
      <c r="S2230" s="1410">
        <v>23</v>
      </c>
      <c r="T2230" s="1411"/>
      <c r="U2230" s="1382" t="s">
        <v>934</v>
      </c>
      <c r="V2230" s="1382" t="s">
        <v>3874</v>
      </c>
      <c r="W2230" s="1345">
        <v>36</v>
      </c>
      <c r="X2230" s="1382"/>
      <c r="Z2230" s="2341">
        <v>42867</v>
      </c>
      <c r="AB2230" s="1414"/>
      <c r="AC2230" s="1414"/>
      <c r="AD2230" s="1414"/>
      <c r="AE2230" s="2218">
        <f>IF(A2230="","",(IFERROR(VLOOKUP(A2230,Projecten!A$4:W$2618,5,FALSE),"niet bekend")))</f>
        <v>1</v>
      </c>
      <c r="AF2230" s="2342">
        <f t="shared" si="186"/>
        <v>6258.47</v>
      </c>
      <c r="AG2230" s="1414">
        <f>IF(A2230="","",(IFERROR(VLOOKUP(A2230,Projecten!A$4:W$2618,23,FALSE),"niet bekend")))</f>
        <v>0</v>
      </c>
      <c r="AH2230" s="1417">
        <f>IF(A2230="","",(IFERROR(VLOOKUP(A2230,Projecten!A$4:W$2618,12,FALSE),"niet bekend")))</f>
        <v>6258.47</v>
      </c>
      <c r="AI2230" s="2219"/>
    </row>
    <row r="2231" spans="1:35" s="2333" customFormat="1" ht="12" x14ac:dyDescent="0.2">
      <c r="A2231" s="2346">
        <v>2017360</v>
      </c>
      <c r="B2231" s="2330">
        <v>121298</v>
      </c>
      <c r="C2231" s="2330" t="s">
        <v>3764</v>
      </c>
      <c r="D2231" s="1336" t="s">
        <v>451</v>
      </c>
      <c r="E2231" s="1336">
        <v>1</v>
      </c>
      <c r="F2231" s="1336">
        <v>3</v>
      </c>
      <c r="G2231" s="1336">
        <v>2</v>
      </c>
      <c r="H2231" s="1336">
        <v>2</v>
      </c>
      <c r="I2231" s="2344">
        <v>42878</v>
      </c>
      <c r="J2231" s="2331" t="s">
        <v>1737</v>
      </c>
      <c r="K2231" s="2331" t="s">
        <v>1737</v>
      </c>
      <c r="L2231" s="2331" t="s">
        <v>1737</v>
      </c>
      <c r="M2231" s="2339" t="s">
        <v>89</v>
      </c>
      <c r="N2231" s="2339" t="s">
        <v>89</v>
      </c>
      <c r="O2231" s="2339" t="s">
        <v>89</v>
      </c>
      <c r="P2231" s="2339" t="s">
        <v>89</v>
      </c>
      <c r="Q2231" s="2354" t="s">
        <v>3940</v>
      </c>
      <c r="R2231" s="2331"/>
      <c r="S2231" s="2143">
        <v>23</v>
      </c>
      <c r="T2231" s="2332"/>
      <c r="U2231" s="1336" t="s">
        <v>934</v>
      </c>
      <c r="V2231" s="1336" t="s">
        <v>3897</v>
      </c>
      <c r="W2231" s="1340">
        <v>7.25</v>
      </c>
      <c r="X2231" s="1336"/>
      <c r="Y2231" s="2355"/>
      <c r="Z2231" s="2345">
        <v>42858</v>
      </c>
      <c r="AB2231" s="2335"/>
      <c r="AC2231" s="2335"/>
      <c r="AD2231" s="2335"/>
      <c r="AE2231" s="2336">
        <f>IF(A2231="","",(IFERROR(VLOOKUP(A2231,Projecten!A$4:W$2618,5,FALSE),"niet bekend")))</f>
        <v>1</v>
      </c>
      <c r="AF2231" s="2340">
        <f t="shared" si="186"/>
        <v>1374.75</v>
      </c>
      <c r="AG2231" s="2335">
        <f>IF(A2231="","",(IFERROR(VLOOKUP(A2231,Projecten!A$4:W$2618,23,FALSE),"niet bekend")))</f>
        <v>0</v>
      </c>
      <c r="AH2231" s="2337">
        <f>IF(A2231="","",(IFERROR(VLOOKUP(A2231,Projecten!A$4:W$2618,12,FALSE),"niet bekend")))</f>
        <v>1374.75</v>
      </c>
      <c r="AI2231" s="2338"/>
    </row>
    <row r="2232" spans="1:35" s="2333" customFormat="1" ht="12" x14ac:dyDescent="0.2">
      <c r="A2232" s="2346">
        <v>2017331</v>
      </c>
      <c r="B2232" s="2330">
        <v>121298</v>
      </c>
      <c r="C2232" s="1336" t="s">
        <v>3731</v>
      </c>
      <c r="D2232" s="1336" t="s">
        <v>793</v>
      </c>
      <c r="E2232" s="1336">
        <v>1</v>
      </c>
      <c r="F2232" s="1336">
        <v>10</v>
      </c>
      <c r="G2232" s="1336">
        <v>5</v>
      </c>
      <c r="H2232" s="1336">
        <v>3</v>
      </c>
      <c r="I2232" s="2344">
        <v>42871</v>
      </c>
      <c r="J2232" s="2344">
        <v>42872</v>
      </c>
      <c r="K2232" s="2331" t="s">
        <v>1737</v>
      </c>
      <c r="L2232" s="2331" t="s">
        <v>1737</v>
      </c>
      <c r="M2232" s="2329" t="s">
        <v>89</v>
      </c>
      <c r="N2232" s="2329" t="s">
        <v>89</v>
      </c>
      <c r="O2232" s="2329" t="s">
        <v>89</v>
      </c>
      <c r="P2232" s="2329" t="s">
        <v>89</v>
      </c>
      <c r="Q2232" s="2330" t="s">
        <v>1163</v>
      </c>
      <c r="R2232" s="2331"/>
      <c r="S2232" s="2143">
        <v>23</v>
      </c>
      <c r="T2232" s="2332"/>
      <c r="U2232" s="1336" t="s">
        <v>805</v>
      </c>
      <c r="V2232" s="1336" t="s">
        <v>3773</v>
      </c>
      <c r="W2232" s="1340">
        <v>26</v>
      </c>
      <c r="X2232" s="1336"/>
      <c r="Z2232" s="2345">
        <v>42856</v>
      </c>
      <c r="AB2232" s="2335"/>
      <c r="AC2232" s="2335"/>
      <c r="AD2232" s="2335"/>
      <c r="AE2232" s="2336">
        <f>IF(A2232="","",(IFERROR(VLOOKUP(A2232,Projecten!A$4:W$2618,5,FALSE),"niet bekend")))</f>
        <v>1</v>
      </c>
      <c r="AF2232" s="2340">
        <f t="shared" si="186"/>
        <v>5330.03</v>
      </c>
      <c r="AG2232" s="2335">
        <f>IF(A2232="","",(IFERROR(VLOOKUP(A2232,Projecten!A$4:W$2618,23,FALSE),"niet bekend")))</f>
        <v>5330.03</v>
      </c>
      <c r="AH2232" s="2337">
        <f>IF(A2232="","",(IFERROR(VLOOKUP(A2232,Projecten!A$4:W$2618,12,FALSE),"niet bekend")))</f>
        <v>5330.03</v>
      </c>
      <c r="AI2232" s="2338"/>
    </row>
    <row r="2233" spans="1:35" s="2333" customFormat="1" ht="12" x14ac:dyDescent="0.2">
      <c r="A2233" s="2356">
        <v>2017369</v>
      </c>
      <c r="B2233" s="2330" t="s">
        <v>3945</v>
      </c>
      <c r="C2233" s="2330" t="s">
        <v>3859</v>
      </c>
      <c r="D2233" s="1336" t="s">
        <v>489</v>
      </c>
      <c r="E2233" s="1336">
        <v>3</v>
      </c>
      <c r="F2233" s="1336">
        <v>21</v>
      </c>
      <c r="G2233" s="1336">
        <v>12</v>
      </c>
      <c r="H2233" s="1336">
        <v>9</v>
      </c>
      <c r="I2233" s="2344">
        <v>42874</v>
      </c>
      <c r="J2233" s="2344">
        <v>42873</v>
      </c>
      <c r="K2233" s="2344">
        <v>42877</v>
      </c>
      <c r="L2233" s="2331" t="s">
        <v>1737</v>
      </c>
      <c r="M2233" s="2339" t="s">
        <v>89</v>
      </c>
      <c r="N2233" s="2339" t="s">
        <v>89</v>
      </c>
      <c r="O2233" s="2339" t="s">
        <v>89</v>
      </c>
      <c r="P2233" s="2339" t="s">
        <v>89</v>
      </c>
      <c r="Q2233" s="2330" t="s">
        <v>1163</v>
      </c>
      <c r="R2233" s="2331"/>
      <c r="S2233" s="2143">
        <v>23</v>
      </c>
      <c r="T2233" s="2332"/>
      <c r="U2233" s="1336" t="s">
        <v>681</v>
      </c>
      <c r="V2233" s="1336" t="s">
        <v>1181</v>
      </c>
      <c r="W2233" s="1340">
        <v>47</v>
      </c>
      <c r="X2233" s="1336"/>
      <c r="Z2233" s="2345">
        <v>42865</v>
      </c>
      <c r="AB2233" s="2335"/>
      <c r="AC2233" s="2335"/>
      <c r="AD2233" s="2335"/>
      <c r="AE2233" s="2336">
        <f>IF(A2233="","",(IFERROR(VLOOKUP(A2233,Projecten!A$4:W$2618,5,FALSE),"niet bekend")))</f>
        <v>3</v>
      </c>
      <c r="AF2233" s="2340">
        <f t="shared" si="186"/>
        <v>6812.76</v>
      </c>
      <c r="AG2233" s="2335">
        <f>IF(A2233="","",(IFERROR(VLOOKUP(A2233,Projecten!A$4:W$2618,23,FALSE),"niet bekend")))</f>
        <v>0</v>
      </c>
      <c r="AH2233" s="2337">
        <f>IF(A2233="","",(IFERROR(VLOOKUP(A2233,Projecten!A$4:W$2618,12,FALSE),"niet bekend")))</f>
        <v>6812.76</v>
      </c>
      <c r="AI2233" s="2338"/>
    </row>
    <row r="2234" spans="1:35" s="2333" customFormat="1" ht="12" x14ac:dyDescent="0.2">
      <c r="A2234" s="2357"/>
      <c r="B2234" s="2330"/>
      <c r="C2234" s="2358"/>
      <c r="D2234" s="2358"/>
      <c r="E2234" s="2359"/>
      <c r="F2234" s="2358"/>
      <c r="G2234" s="2358"/>
      <c r="H2234" s="2358"/>
      <c r="I2234" s="2331"/>
      <c r="J2234" s="2331"/>
      <c r="K2234" s="2331"/>
      <c r="L2234" s="2331"/>
      <c r="M2234" s="2339"/>
      <c r="N2234" s="2339"/>
      <c r="O2234" s="2339"/>
      <c r="P2234" s="2339"/>
      <c r="Q2234" s="2330"/>
      <c r="R2234" s="2331"/>
      <c r="S2234" s="2143"/>
      <c r="T2234" s="2332"/>
      <c r="U2234" s="1336"/>
      <c r="V2234" s="1336"/>
      <c r="W2234" s="1340"/>
      <c r="X2234" s="1336"/>
      <c r="Z2234" s="2345"/>
      <c r="AB2234" s="2335"/>
      <c r="AC2234" s="2335"/>
      <c r="AD2234" s="2335"/>
      <c r="AE2234" s="2336"/>
      <c r="AF2234" s="2340"/>
      <c r="AG2234" s="2335"/>
      <c r="AH2234" s="2337"/>
      <c r="AI2234" s="2338"/>
    </row>
    <row r="2235" spans="1:35" s="2333" customFormat="1" ht="12" x14ac:dyDescent="0.2">
      <c r="A2235" s="2356">
        <v>2017292</v>
      </c>
      <c r="B2235" s="2330">
        <v>121352</v>
      </c>
      <c r="C2235" s="2330" t="s">
        <v>3887</v>
      </c>
      <c r="D2235" s="1336" t="s">
        <v>3888</v>
      </c>
      <c r="E2235" s="1336">
        <v>0</v>
      </c>
      <c r="F2235" s="1336">
        <v>1</v>
      </c>
      <c r="G2235" s="1336">
        <v>0</v>
      </c>
      <c r="H2235" s="1336">
        <v>2</v>
      </c>
      <c r="I2235" s="2331">
        <v>42878</v>
      </c>
      <c r="J2235" s="2331" t="s">
        <v>1737</v>
      </c>
      <c r="K2235" s="2331" t="s">
        <v>1737</v>
      </c>
      <c r="L2235" s="2331" t="s">
        <v>1737</v>
      </c>
      <c r="M2235" s="2339" t="s">
        <v>89</v>
      </c>
      <c r="N2235" s="2339" t="s">
        <v>89</v>
      </c>
      <c r="O2235" s="2339" t="s">
        <v>89</v>
      </c>
      <c r="P2235" s="2339" t="s">
        <v>89</v>
      </c>
      <c r="Q2235" s="2330" t="s">
        <v>3892</v>
      </c>
      <c r="R2235" s="2331"/>
      <c r="S2235" s="2143">
        <v>23</v>
      </c>
      <c r="T2235" s="2332"/>
      <c r="U2235" s="1336" t="s">
        <v>3246</v>
      </c>
      <c r="V2235" s="1336" t="s">
        <v>3893</v>
      </c>
      <c r="W2235" s="1340">
        <v>5</v>
      </c>
      <c r="X2235" s="1336"/>
      <c r="Z2235" s="2345">
        <v>42871</v>
      </c>
      <c r="AB2235" s="2335"/>
      <c r="AC2235" s="2335"/>
      <c r="AD2235" s="2335"/>
      <c r="AE2235" s="2336"/>
      <c r="AF2235" s="2340"/>
      <c r="AG2235" s="2335"/>
      <c r="AH2235" s="2337"/>
      <c r="AI2235" s="2338"/>
    </row>
    <row r="2236" spans="1:35" s="2333" customFormat="1" ht="12" x14ac:dyDescent="0.2">
      <c r="A2236" s="2357"/>
      <c r="B2236" s="2330"/>
      <c r="C2236" s="2358"/>
      <c r="D2236" s="2358"/>
      <c r="E2236" s="2359"/>
      <c r="F2236" s="2358"/>
      <c r="G2236" s="2358"/>
      <c r="H2236" s="2358"/>
      <c r="I2236" s="2331"/>
      <c r="J2236" s="2331"/>
      <c r="K2236" s="2331"/>
      <c r="L2236" s="2331"/>
      <c r="M2236" s="2339"/>
      <c r="N2236" s="2339"/>
      <c r="O2236" s="2339"/>
      <c r="P2236" s="2339"/>
      <c r="Q2236" s="2330"/>
      <c r="R2236" s="2331"/>
      <c r="S2236" s="2143"/>
      <c r="T2236" s="2332"/>
      <c r="U2236" s="1336"/>
      <c r="V2236" s="1336"/>
      <c r="W2236" s="1340"/>
      <c r="X2236" s="1336"/>
      <c r="Z2236" s="2345"/>
      <c r="AB2236" s="2335"/>
      <c r="AC2236" s="2335"/>
      <c r="AD2236" s="2335"/>
      <c r="AE2236" s="2336"/>
      <c r="AF2236" s="2340"/>
      <c r="AG2236" s="2335"/>
      <c r="AH2236" s="2337"/>
      <c r="AI2236" s="2338"/>
    </row>
    <row r="2237" spans="1:35" s="1413" customFormat="1" ht="12" x14ac:dyDescent="0.2">
      <c r="A2237" s="2349">
        <v>2017378</v>
      </c>
      <c r="B2237" s="1407">
        <v>121353</v>
      </c>
      <c r="C2237" s="1407">
        <v>624217</v>
      </c>
      <c r="D2237" s="1382" t="s">
        <v>68</v>
      </c>
      <c r="E2237" s="1382">
        <v>1</v>
      </c>
      <c r="F2237" s="1382">
        <v>8</v>
      </c>
      <c r="G2237" s="1382">
        <v>5</v>
      </c>
      <c r="H2237" s="1382">
        <v>3</v>
      </c>
      <c r="I2237" s="2348">
        <v>42878</v>
      </c>
      <c r="J2237" s="1408" t="s">
        <v>1737</v>
      </c>
      <c r="K2237" s="1408" t="s">
        <v>1737</v>
      </c>
      <c r="L2237" s="1408" t="s">
        <v>1737</v>
      </c>
      <c r="M2237" s="1409" t="s">
        <v>89</v>
      </c>
      <c r="N2237" s="1409" t="s">
        <v>89</v>
      </c>
      <c r="O2237" s="1409" t="s">
        <v>89</v>
      </c>
      <c r="P2237" s="1409" t="s">
        <v>89</v>
      </c>
      <c r="Q2237" s="1407" t="s">
        <v>1163</v>
      </c>
      <c r="R2237" s="1408"/>
      <c r="S2237" s="1410">
        <v>24</v>
      </c>
      <c r="T2237" s="1411"/>
      <c r="U2237" s="1382" t="s">
        <v>278</v>
      </c>
      <c r="V2237" s="1382"/>
      <c r="W2237" s="1345">
        <v>16</v>
      </c>
      <c r="X2237" s="1382"/>
      <c r="Z2237" s="2341">
        <v>42867</v>
      </c>
      <c r="AB2237" s="1414"/>
      <c r="AC2237" s="1414"/>
      <c r="AD2237" s="1414"/>
      <c r="AE2237" s="2218">
        <f>IF(A2237="","",(IFERROR(VLOOKUP(A2237,Projecten!A$4:W$2618,5,FALSE),"niet bekend")))</f>
        <v>1</v>
      </c>
      <c r="AF2237" s="2342">
        <f t="shared" ref="AF2237:AF2242" si="187">IF(AE2237="","",(IF(E2237=0,AH2237,(E2237/AE2237*AH2237))))</f>
        <v>2317.5500000000002</v>
      </c>
      <c r="AG2237" s="1414">
        <f>IF(A2237="","",(IFERROR(VLOOKUP(A2237,Projecten!A$4:W$2618,23,FALSE),"niet bekend")))</f>
        <v>2317.5500000000002</v>
      </c>
      <c r="AH2237" s="1417">
        <f>IF(A2237="","",(IFERROR(VLOOKUP(A2237,Projecten!A$4:W$2618,12,FALSE),"niet bekend")))</f>
        <v>2317.5500000000002</v>
      </c>
      <c r="AI2237" s="2219"/>
    </row>
    <row r="2238" spans="1:35" s="1359" customFormat="1" x14ac:dyDescent="0.2">
      <c r="A2238" s="2299">
        <v>2017404</v>
      </c>
      <c r="B2238" s="1348">
        <v>121354</v>
      </c>
      <c r="C2238" s="1341" t="s">
        <v>3872</v>
      </c>
      <c r="D2238" s="1342" t="s">
        <v>68</v>
      </c>
      <c r="E2238" s="1342">
        <v>1</v>
      </c>
      <c r="F2238" s="1428">
        <v>2</v>
      </c>
      <c r="G2238" s="1342">
        <v>1</v>
      </c>
      <c r="H2238" s="1342">
        <v>1</v>
      </c>
      <c r="I2238" s="1343">
        <v>42885</v>
      </c>
      <c r="J2238" s="1334" t="s">
        <v>1737</v>
      </c>
      <c r="K2238" s="1334" t="s">
        <v>1737</v>
      </c>
      <c r="L2238" s="1334" t="s">
        <v>1737</v>
      </c>
      <c r="M2238" s="1390" t="s">
        <v>89</v>
      </c>
      <c r="N2238" s="1390" t="s">
        <v>89</v>
      </c>
      <c r="O2238" s="1390" t="s">
        <v>89</v>
      </c>
      <c r="P2238" s="1390" t="s">
        <v>89</v>
      </c>
      <c r="Q2238" s="1654" t="s">
        <v>1163</v>
      </c>
      <c r="R2238" s="1350"/>
      <c r="S2238" s="1353">
        <v>24</v>
      </c>
      <c r="T2238" s="1354"/>
      <c r="U2238" s="1597" t="s">
        <v>278</v>
      </c>
      <c r="V2238" s="1597"/>
      <c r="W2238" s="1347">
        <v>5</v>
      </c>
      <c r="X2238" s="1355"/>
      <c r="Y2238" s="1357"/>
      <c r="Z2238" s="2303">
        <v>42871</v>
      </c>
      <c r="AB2238" s="1360"/>
      <c r="AC2238" s="1360"/>
      <c r="AD2238" s="1360"/>
      <c r="AE2238" s="1403">
        <f>IF(A2238="","",(IFERROR(VLOOKUP(A2238,Projecten!A$4:W$2618,5,FALSE),"niet bekend")))</f>
        <v>1</v>
      </c>
      <c r="AF2238" s="2306">
        <f t="shared" si="187"/>
        <v>635.91</v>
      </c>
      <c r="AG2238" s="1283">
        <f>IF(A2238="","",(IFERROR(VLOOKUP(A2238,Projecten!A$4:W$2618,23,FALSE),"niet bekend")))</f>
        <v>635.91</v>
      </c>
      <c r="AH2238" s="2231">
        <f>IF(A2238="","",(IFERROR(VLOOKUP(A2238,Projecten!A$4:W$2618,12,FALSE),"niet bekend")))</f>
        <v>635.91</v>
      </c>
    </row>
    <row r="2239" spans="1:35" s="1359" customFormat="1" x14ac:dyDescent="0.2">
      <c r="A2239" s="2299">
        <v>2017405</v>
      </c>
      <c r="B2239" s="1348">
        <v>121354</v>
      </c>
      <c r="C2239" s="1341">
        <v>649317</v>
      </c>
      <c r="D2239" s="1342" t="s">
        <v>68</v>
      </c>
      <c r="E2239" s="1342">
        <v>1</v>
      </c>
      <c r="F2239" s="1428">
        <v>12</v>
      </c>
      <c r="G2239" s="1342">
        <v>6</v>
      </c>
      <c r="H2239" s="1342">
        <v>3</v>
      </c>
      <c r="I2239" s="1343">
        <v>42885</v>
      </c>
      <c r="J2239" s="1334" t="s">
        <v>1737</v>
      </c>
      <c r="K2239" s="1334" t="s">
        <v>1737</v>
      </c>
      <c r="L2239" s="1334" t="s">
        <v>1737</v>
      </c>
      <c r="M2239" s="1390" t="s">
        <v>89</v>
      </c>
      <c r="N2239" s="1390" t="s">
        <v>89</v>
      </c>
      <c r="O2239" s="1390" t="s">
        <v>89</v>
      </c>
      <c r="P2239" s="1390" t="s">
        <v>89</v>
      </c>
      <c r="Q2239" s="1654" t="s">
        <v>1163</v>
      </c>
      <c r="R2239" s="1350"/>
      <c r="S2239" s="1353">
        <v>24</v>
      </c>
      <c r="T2239" s="1354"/>
      <c r="U2239" s="1597" t="s">
        <v>278</v>
      </c>
      <c r="V2239" s="1597" t="s">
        <v>4004</v>
      </c>
      <c r="W2239" s="1347">
        <v>20</v>
      </c>
      <c r="X2239" s="1355"/>
      <c r="Y2239" s="1357"/>
      <c r="Z2239" s="2303">
        <v>42871</v>
      </c>
      <c r="AB2239" s="1360"/>
      <c r="AC2239" s="1360"/>
      <c r="AD2239" s="1360"/>
      <c r="AE2239" s="1403">
        <f>IF(A2239="","",(IFERROR(VLOOKUP(A2239,Projecten!A$4:W$2618,5,FALSE),"niet bekend")))</f>
        <v>1</v>
      </c>
      <c r="AF2239" s="2306">
        <f t="shared" si="187"/>
        <v>3153.87</v>
      </c>
      <c r="AG2239" s="1283">
        <f>IF(A2239="","",(IFERROR(VLOOKUP(A2239,Projecten!A$4:W$2618,23,FALSE),"niet bekend")))</f>
        <v>3153.87</v>
      </c>
      <c r="AH2239" s="2231">
        <f>IF(A2239="","",(IFERROR(VLOOKUP(A2239,Projecten!A$4:W$2618,12,FALSE),"niet bekend")))</f>
        <v>3153.87</v>
      </c>
    </row>
    <row r="2240" spans="1:35" s="1359" customFormat="1" x14ac:dyDescent="0.2">
      <c r="A2240" s="2299">
        <v>2017391</v>
      </c>
      <c r="B2240" s="1348">
        <v>121354</v>
      </c>
      <c r="C2240" s="1341">
        <v>666317</v>
      </c>
      <c r="D2240" s="1342" t="s">
        <v>68</v>
      </c>
      <c r="E2240" s="1342">
        <v>1</v>
      </c>
      <c r="F2240" s="1428">
        <v>8</v>
      </c>
      <c r="G2240" s="1342">
        <v>5</v>
      </c>
      <c r="H2240" s="1342">
        <v>3</v>
      </c>
      <c r="I2240" s="1343">
        <v>42885</v>
      </c>
      <c r="J2240" s="1334" t="s">
        <v>1737</v>
      </c>
      <c r="K2240" s="1334" t="s">
        <v>1737</v>
      </c>
      <c r="L2240" s="1334" t="s">
        <v>1737</v>
      </c>
      <c r="M2240" s="1390" t="s">
        <v>89</v>
      </c>
      <c r="N2240" s="1390" t="s">
        <v>89</v>
      </c>
      <c r="O2240" s="1390" t="s">
        <v>89</v>
      </c>
      <c r="P2240" s="1390" t="s">
        <v>89</v>
      </c>
      <c r="Q2240" s="1654" t="s">
        <v>1163</v>
      </c>
      <c r="R2240" s="1350"/>
      <c r="S2240" s="1353">
        <v>24</v>
      </c>
      <c r="T2240" s="1354"/>
      <c r="U2240" s="1597" t="s">
        <v>278</v>
      </c>
      <c r="V2240" s="1597"/>
      <c r="W2240" s="1347">
        <v>15</v>
      </c>
      <c r="X2240" s="1355"/>
      <c r="Y2240" s="1357"/>
      <c r="Z2240" s="2303">
        <v>42871</v>
      </c>
      <c r="AB2240" s="1360"/>
      <c r="AC2240" s="1360"/>
      <c r="AD2240" s="1360"/>
      <c r="AE2240" s="1403">
        <f>IF(A2240="","",(IFERROR(VLOOKUP(A2240,Projecten!A$4:W$2618,5,FALSE),"niet bekend")))</f>
        <v>1</v>
      </c>
      <c r="AF2240" s="2306">
        <f t="shared" si="187"/>
        <v>2616.7800000000002</v>
      </c>
      <c r="AG2240" s="1283">
        <f>IF(A2240="","",(IFERROR(VLOOKUP(A2240,Projecten!A$4:W$2618,23,FALSE),"niet bekend")))</f>
        <v>0</v>
      </c>
      <c r="AH2240" s="2231">
        <f>IF(A2240="","",(IFERROR(VLOOKUP(A2240,Projecten!A$4:W$2618,12,FALSE),"niet bekend")))</f>
        <v>2616.7800000000002</v>
      </c>
    </row>
    <row r="2241" spans="1:35" s="1359" customFormat="1" x14ac:dyDescent="0.2">
      <c r="A2241" s="2299">
        <v>2017389</v>
      </c>
      <c r="B2241" s="1348">
        <v>121354</v>
      </c>
      <c r="C2241" s="1341">
        <v>649517</v>
      </c>
      <c r="D2241" s="1342" t="s">
        <v>68</v>
      </c>
      <c r="E2241" s="1342">
        <v>1</v>
      </c>
      <c r="F2241" s="1428">
        <v>7</v>
      </c>
      <c r="G2241" s="1342">
        <v>5</v>
      </c>
      <c r="H2241" s="1342">
        <v>3</v>
      </c>
      <c r="I2241" s="1343">
        <v>42885</v>
      </c>
      <c r="J2241" s="1334" t="s">
        <v>1737</v>
      </c>
      <c r="K2241" s="1334" t="s">
        <v>1737</v>
      </c>
      <c r="L2241" s="1334" t="s">
        <v>1737</v>
      </c>
      <c r="M2241" s="1390" t="s">
        <v>89</v>
      </c>
      <c r="N2241" s="1390" t="s">
        <v>89</v>
      </c>
      <c r="O2241" s="1390" t="s">
        <v>89</v>
      </c>
      <c r="P2241" s="1390" t="s">
        <v>89</v>
      </c>
      <c r="Q2241" s="1654" t="s">
        <v>1163</v>
      </c>
      <c r="R2241" s="1350"/>
      <c r="S2241" s="1353">
        <v>24</v>
      </c>
      <c r="T2241" s="1354"/>
      <c r="U2241" s="1597" t="s">
        <v>278</v>
      </c>
      <c r="V2241" s="1597"/>
      <c r="W2241" s="1347">
        <v>15</v>
      </c>
      <c r="X2241" s="1355"/>
      <c r="Y2241" s="1357"/>
      <c r="Z2241" s="2303">
        <v>42871</v>
      </c>
      <c r="AB2241" s="1360"/>
      <c r="AC2241" s="1360"/>
      <c r="AD2241" s="1360"/>
      <c r="AE2241" s="1403">
        <f>IF(A2241="","",(IFERROR(VLOOKUP(A2241,Projecten!A$4:W$2618,5,FALSE),"niet bekend")))</f>
        <v>1</v>
      </c>
      <c r="AF2241" s="2306">
        <f t="shared" si="187"/>
        <v>2343.94</v>
      </c>
      <c r="AG2241" s="1283">
        <f>IF(A2241="","",(IFERROR(VLOOKUP(A2241,Projecten!A$4:W$2618,23,FALSE),"niet bekend")))</f>
        <v>2343.94</v>
      </c>
      <c r="AH2241" s="2231">
        <f>IF(A2241="","",(IFERROR(VLOOKUP(A2241,Projecten!A$4:W$2618,12,FALSE),"niet bekend")))</f>
        <v>2343.94</v>
      </c>
    </row>
    <row r="2242" spans="1:35" s="1359" customFormat="1" x14ac:dyDescent="0.2">
      <c r="A2242" s="2299">
        <v>2017387</v>
      </c>
      <c r="B2242" s="1348">
        <v>121353</v>
      </c>
      <c r="C2242" s="1341">
        <v>625217</v>
      </c>
      <c r="D2242" s="1342" t="s">
        <v>68</v>
      </c>
      <c r="E2242" s="1342">
        <v>1</v>
      </c>
      <c r="F2242" s="1428">
        <v>8</v>
      </c>
      <c r="G2242" s="1342">
        <v>5</v>
      </c>
      <c r="H2242" s="1342">
        <v>3</v>
      </c>
      <c r="I2242" s="2166">
        <v>42878</v>
      </c>
      <c r="J2242" s="2166">
        <v>42879</v>
      </c>
      <c r="K2242" s="1389" t="s">
        <v>1737</v>
      </c>
      <c r="L2242" s="1334" t="s">
        <v>1737</v>
      </c>
      <c r="M2242" s="1390" t="s">
        <v>89</v>
      </c>
      <c r="N2242" s="1390" t="s">
        <v>89</v>
      </c>
      <c r="O2242" s="1390" t="s">
        <v>89</v>
      </c>
      <c r="P2242" s="1390" t="s">
        <v>612</v>
      </c>
      <c r="Q2242" s="1654" t="s">
        <v>1163</v>
      </c>
      <c r="R2242" s="1350"/>
      <c r="S2242" s="1353">
        <v>24</v>
      </c>
      <c r="T2242" s="1354"/>
      <c r="U2242" s="1597" t="s">
        <v>278</v>
      </c>
      <c r="V2242" s="2297" t="s">
        <v>4006</v>
      </c>
      <c r="W2242" s="1347">
        <v>16</v>
      </c>
      <c r="X2242" s="1355"/>
      <c r="Y2242" s="1357"/>
      <c r="Z2242" s="2303">
        <v>42867</v>
      </c>
      <c r="AB2242" s="1360"/>
      <c r="AC2242" s="1360"/>
      <c r="AD2242" s="1360"/>
      <c r="AE2242" s="1403">
        <f>IF(A2242="","",(IFERROR(VLOOKUP(A2242,Projecten!A$4:W$2618,5,FALSE),"niet bekend")))</f>
        <v>1</v>
      </c>
      <c r="AF2242" s="2306">
        <f t="shared" si="187"/>
        <v>2861</v>
      </c>
      <c r="AG2242" s="1283">
        <f>IF(A2242="","",(IFERROR(VLOOKUP(A2242,Projecten!A$4:W$2618,23,FALSE),"niet bekend")))</f>
        <v>2861</v>
      </c>
      <c r="AH2242" s="2231">
        <f>IF(A2242="","",(IFERROR(VLOOKUP(A2242,Projecten!A$4:W$2618,12,FALSE),"niet bekend")))</f>
        <v>2861</v>
      </c>
    </row>
    <row r="2243" spans="1:35" x14ac:dyDescent="0.2">
      <c r="AD2243" s="4"/>
      <c r="AE2243" s="4"/>
    </row>
    <row r="2244" spans="1:35" s="2372" customFormat="1" x14ac:dyDescent="0.2">
      <c r="A2244" s="2361"/>
      <c r="B2244" s="2362"/>
      <c r="C2244" s="2363"/>
      <c r="D2244" s="2363"/>
      <c r="E2244" s="2364"/>
      <c r="F2244" s="2364"/>
      <c r="G2244" s="2364"/>
      <c r="H2244" s="2364"/>
      <c r="I2244" s="2365"/>
      <c r="J2244" s="2365"/>
      <c r="K2244" s="2365"/>
      <c r="L2244" s="2364"/>
      <c r="M2244" s="2364"/>
      <c r="N2244" s="2364"/>
      <c r="O2244" s="2364"/>
      <c r="P2244" s="2364"/>
      <c r="Q2244" s="2366"/>
      <c r="R2244" s="2367"/>
      <c r="S2244" s="2368"/>
      <c r="T2244" s="2368"/>
      <c r="U2244" s="2369"/>
      <c r="V2244" s="2369"/>
      <c r="W2244" s="2369"/>
      <c r="X2244" s="2360"/>
      <c r="Y2244" s="2370"/>
      <c r="Z2244" s="2371"/>
      <c r="AB2244" s="2373"/>
      <c r="AC2244" s="2373"/>
      <c r="AD2244" s="2373"/>
      <c r="AE2244" s="2374"/>
      <c r="AF2244" s="2375"/>
      <c r="AG2244" s="2373" t="str">
        <f>IF(A2244="","",(IFERROR(VLOOKUP(A2244,Projecten!A$4:W$2618,23,FALSE),"niet bekend")))</f>
        <v/>
      </c>
      <c r="AH2244" s="2376" t="str">
        <f>IF(A2244="","",(IFERROR(VLOOKUP(A2244,Projecten!A$4:W$2618,12,FALSE),"niet bekend")))</f>
        <v/>
      </c>
    </row>
    <row r="2245" spans="1:35" s="2249" customFormat="1" ht="12" x14ac:dyDescent="0.2">
      <c r="A2245" s="2249" t="s">
        <v>227</v>
      </c>
      <c r="B2245" s="2236"/>
      <c r="C2245" s="2237">
        <f>SUM(F2245:H2245)</f>
        <v>1320</v>
      </c>
      <c r="D2245" s="2238"/>
      <c r="E2245" s="2239">
        <f>SUM(E2246:E2291)</f>
        <v>82</v>
      </c>
      <c r="F2245" s="2239">
        <f>SUM(F2246:F2291)</f>
        <v>710</v>
      </c>
      <c r="G2245" s="2239">
        <f>SUM(G2246:G2291)</f>
        <v>354</v>
      </c>
      <c r="H2245" s="2239">
        <f>SUM(H2246:H2291)</f>
        <v>256</v>
      </c>
      <c r="I2245" s="2240"/>
      <c r="J2245" s="2240"/>
      <c r="K2245" s="2240"/>
      <c r="L2245" s="2239"/>
      <c r="M2245" s="2239"/>
      <c r="N2245" s="2239"/>
      <c r="O2245" s="2239"/>
      <c r="P2245" s="2239"/>
      <c r="Q2245" s="2241">
        <v>24</v>
      </c>
      <c r="R2245" s="2242"/>
      <c r="S2245" s="2243"/>
      <c r="T2245" s="2243"/>
      <c r="U2245" s="2244"/>
      <c r="V2245" s="2245">
        <f>SUM(W2245:W2260)</f>
        <v>394</v>
      </c>
      <c r="W2245" s="2246"/>
      <c r="X2245" s="2246">
        <f>Productiemedewerkers!C2725</f>
        <v>0</v>
      </c>
      <c r="Y2245" s="2247">
        <f>V2245-X2245</f>
        <v>394</v>
      </c>
      <c r="Z2245" s="2248"/>
      <c r="AB2245" s="1319"/>
      <c r="AC2245" s="1319"/>
      <c r="AD2245" s="2250" t="str">
        <f>CONCATENATE("week ",Q2245)</f>
        <v>week 24</v>
      </c>
      <c r="AE2245" s="2251"/>
      <c r="AF2245" s="2380">
        <f>SUM(AF2246:AF2261)</f>
        <v>68250.61</v>
      </c>
      <c r="AG2245" s="1319" t="str">
        <f>IF(A2245="","",(IFERROR(VLOOKUP(A2245,Projecten!A$4:W$2618,23,FALSE),"niet bekend")))</f>
        <v>niet bekend</v>
      </c>
      <c r="AH2245" s="2327" t="str">
        <f>IF(A2245="","",(IFERROR(VLOOKUP(A2245,Projecten!A$4:W$2618,12,FALSE),"niet bekend")))</f>
        <v>niet bekend</v>
      </c>
      <c r="AI2245" s="2253"/>
    </row>
    <row r="2246" spans="1:35" s="2333" customFormat="1" ht="12" x14ac:dyDescent="0.2">
      <c r="A2246" s="2175"/>
      <c r="B2246" s="2330"/>
      <c r="C2246" s="1336"/>
      <c r="D2246" s="1336"/>
      <c r="E2246" s="2339"/>
      <c r="F2246" s="2339"/>
      <c r="G2246" s="2339"/>
      <c r="H2246" s="2339"/>
      <c r="I2246" s="2328"/>
      <c r="J2246" s="2328"/>
      <c r="K2246" s="2328"/>
      <c r="L2246" s="2329"/>
      <c r="M2246" s="2329"/>
      <c r="N2246" s="2329"/>
      <c r="O2246" s="2329"/>
      <c r="P2246" s="2329"/>
      <c r="Q2246" s="2330" t="s">
        <v>3495</v>
      </c>
      <c r="R2246" s="2331"/>
      <c r="S2246" s="2143"/>
      <c r="T2246" s="2332"/>
      <c r="U2246" s="1336"/>
      <c r="V2246" s="2322" t="s">
        <v>2493</v>
      </c>
      <c r="W2246" s="1340"/>
      <c r="X2246" s="1336"/>
      <c r="Z2246" s="2334"/>
      <c r="AB2246" s="2335"/>
      <c r="AC2246" s="2335"/>
      <c r="AD2246" s="2335"/>
      <c r="AE2246" s="2336" t="str">
        <f>IF(A2246="","",(IFERROR(VLOOKUP(A2246,Projecten!A$4:W$2618,5,FALSE),"niet bekend")))</f>
        <v/>
      </c>
      <c r="AF2246" s="2381" t="str">
        <f>IF(AE2246="","",(IF(E2246=0,AH2246,(E2246/AE2246*AH2246))))</f>
        <v/>
      </c>
      <c r="AG2246" s="2335" t="str">
        <f>IF(A2246="","",(IFERROR(VLOOKUP(A2246,Projecten!A$4:W$2618,23,FALSE),"niet bekend")))</f>
        <v/>
      </c>
      <c r="AH2246" s="2340" t="str">
        <f>IF(A2246="","",(IFERROR(VLOOKUP(A2246,Projecten!A$4:W$2618,12,FALSE),"niet bekend")))</f>
        <v/>
      </c>
      <c r="AI2246" s="2338"/>
    </row>
    <row r="2247" spans="1:35" s="2333" customFormat="1" ht="12" x14ac:dyDescent="0.2">
      <c r="A2247" s="2175"/>
      <c r="B2247" s="2330"/>
      <c r="C2247" s="1336" t="s">
        <v>3891</v>
      </c>
      <c r="D2247" s="1336"/>
      <c r="E2247" s="2339"/>
      <c r="F2247" s="2339"/>
      <c r="G2247" s="2339"/>
      <c r="H2247" s="2339"/>
      <c r="I2247" s="2328"/>
      <c r="J2247" s="2328"/>
      <c r="K2247" s="2328"/>
      <c r="L2247" s="2329"/>
      <c r="M2247" s="2329"/>
      <c r="N2247" s="2329"/>
      <c r="O2247" s="2329"/>
      <c r="P2247" s="2329"/>
      <c r="Q2247" s="2330"/>
      <c r="R2247" s="2331"/>
      <c r="S2247" s="2143"/>
      <c r="T2247" s="2332"/>
      <c r="U2247" s="1336"/>
      <c r="V2247" s="2322"/>
      <c r="W2247" s="1340">
        <v>8.25</v>
      </c>
      <c r="X2247" s="1336"/>
      <c r="Z2247" s="2334"/>
      <c r="AB2247" s="2335"/>
      <c r="AC2247" s="2335"/>
      <c r="AD2247" s="2335"/>
      <c r="AE2247" s="2336"/>
      <c r="AF2247" s="2381"/>
      <c r="AG2247" s="2335"/>
      <c r="AH2247" s="2340"/>
      <c r="AI2247" s="2338"/>
    </row>
    <row r="2248" spans="1:35" s="2333" customFormat="1" ht="12" x14ac:dyDescent="0.2">
      <c r="A2248" s="2175"/>
      <c r="B2248" s="2330"/>
      <c r="C2248" s="1336" t="s">
        <v>3992</v>
      </c>
      <c r="D2248" s="1336"/>
      <c r="E2248" s="2339"/>
      <c r="F2248" s="2339"/>
      <c r="G2248" s="2339"/>
      <c r="H2248" s="2339"/>
      <c r="I2248" s="2328"/>
      <c r="J2248" s="2328"/>
      <c r="K2248" s="2328"/>
      <c r="L2248" s="2329"/>
      <c r="M2248" s="2329"/>
      <c r="N2248" s="2329"/>
      <c r="O2248" s="2329"/>
      <c r="P2248" s="2329"/>
      <c r="Q2248" s="2330"/>
      <c r="R2248" s="2331"/>
      <c r="S2248" s="2143"/>
      <c r="T2248" s="2332"/>
      <c r="U2248" s="1336"/>
      <c r="V2248" s="2322"/>
      <c r="W2248" s="1340">
        <v>8.25</v>
      </c>
      <c r="X2248" s="1336"/>
      <c r="Z2248" s="2334"/>
      <c r="AB2248" s="2335"/>
      <c r="AC2248" s="2335"/>
      <c r="AD2248" s="2335"/>
      <c r="AE2248" s="2336"/>
      <c r="AF2248" s="2381"/>
      <c r="AG2248" s="2335"/>
      <c r="AH2248" s="2340"/>
      <c r="AI2248" s="2338"/>
    </row>
    <row r="2249" spans="1:35" s="2333" customFormat="1" ht="12" x14ac:dyDescent="0.2">
      <c r="A2249" s="2175"/>
      <c r="B2249" s="2330"/>
      <c r="C2249" s="1336"/>
      <c r="D2249" s="1336"/>
      <c r="E2249" s="2339"/>
      <c r="F2249" s="2339"/>
      <c r="G2249" s="2339"/>
      <c r="H2249" s="2339"/>
      <c r="I2249" s="2328"/>
      <c r="J2249" s="2328"/>
      <c r="K2249" s="2328"/>
      <c r="L2249" s="2329"/>
      <c r="M2249" s="2329"/>
      <c r="N2249" s="2329"/>
      <c r="O2249" s="2329"/>
      <c r="P2249" s="2329"/>
      <c r="Q2249" s="2330"/>
      <c r="R2249" s="2331"/>
      <c r="S2249" s="2143"/>
      <c r="T2249" s="2332"/>
      <c r="U2249" s="1336"/>
      <c r="V2249" s="2322"/>
      <c r="W2249" s="1340"/>
      <c r="X2249" s="1336"/>
      <c r="Z2249" s="2334"/>
      <c r="AB2249" s="2335"/>
      <c r="AC2249" s="2335"/>
      <c r="AD2249" s="2335"/>
      <c r="AE2249" s="2336"/>
      <c r="AF2249" s="2381"/>
      <c r="AG2249" s="2335"/>
      <c r="AH2249" s="2340"/>
      <c r="AI2249" s="2338"/>
    </row>
    <row r="2250" spans="1:35" s="2215" customFormat="1" ht="12" x14ac:dyDescent="0.2">
      <c r="A2250" s="1594">
        <v>2017385</v>
      </c>
      <c r="B2250" s="1594">
        <v>121353</v>
      </c>
      <c r="C2250" s="1594">
        <v>668117</v>
      </c>
      <c r="D2250" s="1426" t="s">
        <v>68</v>
      </c>
      <c r="E2250" s="1426">
        <v>1</v>
      </c>
      <c r="F2250" s="1426">
        <v>12</v>
      </c>
      <c r="G2250" s="1426">
        <v>6</v>
      </c>
      <c r="H2250" s="1426">
        <v>3</v>
      </c>
      <c r="I2250" s="2170">
        <v>42878</v>
      </c>
      <c r="J2250" s="2170" t="s">
        <v>1737</v>
      </c>
      <c r="K2250" s="2170" t="s">
        <v>1737</v>
      </c>
      <c r="L2250" s="2170" t="s">
        <v>1737</v>
      </c>
      <c r="M2250" s="2169" t="s">
        <v>89</v>
      </c>
      <c r="N2250" s="2169" t="s">
        <v>89</v>
      </c>
      <c r="O2250" s="2169" t="s">
        <v>89</v>
      </c>
      <c r="P2250" s="2169" t="s">
        <v>89</v>
      </c>
      <c r="Q2250" s="1594" t="s">
        <v>3946</v>
      </c>
      <c r="R2250" s="2170" t="s">
        <v>4005</v>
      </c>
      <c r="S2250" s="2171">
        <v>24</v>
      </c>
      <c r="T2250" s="2172"/>
      <c r="U2250" s="1426" t="s">
        <v>278</v>
      </c>
      <c r="V2250" s="2393" t="s">
        <v>4095</v>
      </c>
      <c r="W2250" s="1356">
        <v>17</v>
      </c>
      <c r="X2250" s="1426">
        <v>4</v>
      </c>
      <c r="Z2250" s="2382">
        <v>42867</v>
      </c>
      <c r="AB2250" s="2226"/>
      <c r="AC2250" s="2226"/>
      <c r="AD2250" s="2226"/>
      <c r="AE2250" s="2383">
        <f>IF(A2250="","",(IFERROR(VLOOKUP(A2250,Projecten!A$4:W$2618,5,FALSE),"niet bekend")))</f>
        <v>1</v>
      </c>
      <c r="AF2250" s="2384">
        <f>IF(AE2250="","",(IF(E2250=0,AH2250,(E2250/AE2250*AH2250))))</f>
        <v>3519.7</v>
      </c>
      <c r="AG2250" s="2226">
        <f>IF(A2250="","",(IFERROR(VLOOKUP(A2250,Projecten!A$4:W$2618,23,FALSE),"niet bekend")))</f>
        <v>3519.7</v>
      </c>
      <c r="AH2250" s="2228">
        <f>IF(A2250="","",(IFERROR(VLOOKUP(A2250,Projecten!A$4:W$2618,12,FALSE),"niet bekend")))</f>
        <v>3519.7</v>
      </c>
      <c r="AI2250" s="2229"/>
    </row>
    <row r="2251" spans="1:35" s="2175" customFormat="1" ht="12" x14ac:dyDescent="0.2">
      <c r="A2251" s="1594">
        <v>2017390</v>
      </c>
      <c r="B2251" s="1594">
        <v>121355</v>
      </c>
      <c r="C2251" s="1594">
        <v>630217</v>
      </c>
      <c r="D2251" s="1426" t="s">
        <v>68</v>
      </c>
      <c r="E2251" s="1426">
        <v>1</v>
      </c>
      <c r="F2251" s="1426">
        <v>13</v>
      </c>
      <c r="G2251" s="1426">
        <v>4</v>
      </c>
      <c r="H2251" s="1426">
        <v>5</v>
      </c>
      <c r="I2251" s="2170">
        <v>42885</v>
      </c>
      <c r="J2251" s="2170">
        <v>42886</v>
      </c>
      <c r="K2251" s="2170" t="s">
        <v>1737</v>
      </c>
      <c r="L2251" s="2170" t="s">
        <v>1737</v>
      </c>
      <c r="M2251" s="2169" t="s">
        <v>89</v>
      </c>
      <c r="N2251" s="2169" t="s">
        <v>89</v>
      </c>
      <c r="O2251" s="2169" t="s">
        <v>89</v>
      </c>
      <c r="P2251" s="2169" t="s">
        <v>89</v>
      </c>
      <c r="Q2251" s="1594"/>
      <c r="R2251" s="2170"/>
      <c r="S2251" s="2171">
        <v>24</v>
      </c>
      <c r="T2251" s="2172"/>
      <c r="U2251" s="1426" t="s">
        <v>278</v>
      </c>
      <c r="V2251" s="1426" t="s">
        <v>3942</v>
      </c>
      <c r="W2251" s="1356">
        <v>27</v>
      </c>
      <c r="X2251" s="1426">
        <v>5</v>
      </c>
      <c r="Y2251" s="2173"/>
      <c r="Z2251" s="2385">
        <v>42874</v>
      </c>
      <c r="AB2251" s="1626"/>
      <c r="AC2251" s="1626"/>
      <c r="AD2251" s="1626"/>
      <c r="AE2251" s="2176">
        <f>IF(A2251="","",(IFERROR(VLOOKUP(A2251,Projecten!A$4:W$2618,5,FALSE),"niet bekend")))</f>
        <v>1</v>
      </c>
      <c r="AF2251" s="2386">
        <f>IF(AE2251="","",(IF(E2251=0,AH2251,(E2251/AE2251*AH2251))))</f>
        <v>6085.27</v>
      </c>
      <c r="AG2251" s="1626">
        <f>IF(A2251="","",(IFERROR(VLOOKUP(A2251,Projecten!A$4:W$2618,23,FALSE),"niet bekend")))</f>
        <v>6085.27</v>
      </c>
      <c r="AH2251" s="2177">
        <f>IF(A2251="","",(IFERROR(VLOOKUP(A2251,Projecten!A$4:W$2618,12,FALSE),"niet bekend")))</f>
        <v>6085.27</v>
      </c>
      <c r="AI2251" s="2178"/>
    </row>
    <row r="2252" spans="1:35" s="150" customFormat="1" x14ac:dyDescent="0.2">
      <c r="B2252" s="1495"/>
      <c r="C2252" s="160"/>
      <c r="D2252" s="99"/>
      <c r="E2252" s="75"/>
      <c r="F2252" s="99"/>
      <c r="G2252" s="99"/>
      <c r="H2252" s="99"/>
      <c r="I2252" s="75"/>
      <c r="J2252" s="75"/>
      <c r="K2252" s="75"/>
      <c r="L2252" s="75"/>
      <c r="M2252" s="75"/>
      <c r="N2252" s="75"/>
      <c r="O2252" s="75"/>
      <c r="P2252" s="75"/>
      <c r="Q2252" s="75"/>
      <c r="R2252" s="96"/>
      <c r="S2252" s="75"/>
      <c r="T2252" s="175"/>
      <c r="U2252" s="99"/>
      <c r="V2252" s="99"/>
      <c r="W2252" s="475"/>
      <c r="X2252" s="160"/>
      <c r="AD2252" s="90"/>
      <c r="AE2252" s="90"/>
      <c r="AG2252" s="1028"/>
      <c r="AH2252" s="1028"/>
      <c r="AI2252" s="1028"/>
    </row>
    <row r="2253" spans="1:35" s="1359" customFormat="1" x14ac:dyDescent="0.2">
      <c r="A2253" s="1570">
        <v>2017374</v>
      </c>
      <c r="B2253" s="1594">
        <v>121349</v>
      </c>
      <c r="C2253" s="1570" t="s">
        <v>3811</v>
      </c>
      <c r="D2253" s="1437" t="s">
        <v>2999</v>
      </c>
      <c r="E2253" s="1437">
        <v>1</v>
      </c>
      <c r="F2253" s="1437">
        <v>10</v>
      </c>
      <c r="G2253" s="1437">
        <v>6</v>
      </c>
      <c r="H2253" s="1437">
        <v>1</v>
      </c>
      <c r="I2253" s="1350">
        <v>42885</v>
      </c>
      <c r="J2253" s="1350">
        <v>42886</v>
      </c>
      <c r="K2253" s="1389" t="s">
        <v>1737</v>
      </c>
      <c r="L2253" s="1389" t="s">
        <v>1737</v>
      </c>
      <c r="M2253" s="1390" t="s">
        <v>89</v>
      </c>
      <c r="N2253" s="1390" t="s">
        <v>89</v>
      </c>
      <c r="O2253" s="1390" t="s">
        <v>89</v>
      </c>
      <c r="P2253" s="1390" t="s">
        <v>89</v>
      </c>
      <c r="Q2253" s="1654" t="s">
        <v>4054</v>
      </c>
      <c r="R2253" s="1350"/>
      <c r="S2253" s="1353">
        <v>24</v>
      </c>
      <c r="T2253" s="1354"/>
      <c r="U2253" s="1597" t="s">
        <v>3246</v>
      </c>
      <c r="V2253" s="1597"/>
      <c r="W2253" s="1347">
        <v>17</v>
      </c>
      <c r="X2253" s="1355">
        <v>1</v>
      </c>
      <c r="Y2253" s="1357"/>
      <c r="Z2253" s="2303">
        <v>42871</v>
      </c>
      <c r="AB2253" s="1360"/>
      <c r="AC2253" s="1360"/>
      <c r="AD2253" s="1360"/>
      <c r="AE2253" s="1361">
        <f>IF(A2253="","",(IFERROR(VLOOKUP(A2253,Projecten!A$4:W$2618,5,FALSE),"niet bekend")))</f>
        <v>1</v>
      </c>
      <c r="AF2253" s="2309">
        <f>IF(AE2253="","",(IF(E2253=0,AH2253,(E2253/AE2253*AH2253))))</f>
        <v>2913.37</v>
      </c>
      <c r="AG2253" s="1360">
        <f>IF(A2253="","",(IFERROR(VLOOKUP(A2253,Projecten!A$4:W$2618,23,FALSE),"niet bekend")))</f>
        <v>2913.37</v>
      </c>
      <c r="AH2253" s="2301">
        <f>IF(A2253="","",(IFERROR(VLOOKUP(A2253,Projecten!A$4:W$2618,12,FALSE),"niet bekend")))</f>
        <v>2913.37</v>
      </c>
    </row>
    <row r="2254" spans="1:35" s="1359" customFormat="1" x14ac:dyDescent="0.2">
      <c r="A2254" s="1570"/>
      <c r="B2254" s="1594"/>
      <c r="C2254" s="1570"/>
      <c r="D2254" s="1437"/>
      <c r="E2254" s="1437"/>
      <c r="F2254" s="1437"/>
      <c r="G2254" s="1437"/>
      <c r="H2254" s="1437"/>
      <c r="I2254" s="1350"/>
      <c r="J2254" s="1350"/>
      <c r="K2254" s="1389"/>
      <c r="L2254" s="1389"/>
      <c r="M2254" s="1390"/>
      <c r="N2254" s="1390"/>
      <c r="O2254" s="1390"/>
      <c r="P2254" s="1390"/>
      <c r="Q2254" s="1654"/>
      <c r="R2254" s="1350"/>
      <c r="S2254" s="1353"/>
      <c r="T2254" s="1354"/>
      <c r="U2254" s="1597"/>
      <c r="V2254" s="1597"/>
      <c r="W2254" s="1347"/>
      <c r="X2254" s="1355"/>
      <c r="Y2254" s="1357"/>
      <c r="Z2254" s="2303"/>
      <c r="AB2254" s="1360"/>
      <c r="AC2254" s="1360"/>
      <c r="AD2254" s="1360"/>
      <c r="AE2254" s="1361"/>
      <c r="AF2254" s="2309"/>
      <c r="AG2254" s="1360"/>
      <c r="AH2254" s="2301"/>
    </row>
    <row r="2255" spans="1:35" s="1359" customFormat="1" x14ac:dyDescent="0.2">
      <c r="A2255" s="1570">
        <v>2017398</v>
      </c>
      <c r="B2255" s="1594">
        <v>121349</v>
      </c>
      <c r="C2255" s="1570" t="s">
        <v>3868</v>
      </c>
      <c r="D2255" s="1437" t="s">
        <v>489</v>
      </c>
      <c r="E2255" s="1437">
        <v>1</v>
      </c>
      <c r="F2255" s="1437">
        <v>14</v>
      </c>
      <c r="G2255" s="1437">
        <v>8</v>
      </c>
      <c r="H2255" s="1437">
        <v>4</v>
      </c>
      <c r="I2255" s="1350">
        <v>42885</v>
      </c>
      <c r="J2255" s="1350">
        <v>42886</v>
      </c>
      <c r="K2255" s="1389" t="s">
        <v>1737</v>
      </c>
      <c r="L2255" s="1389" t="s">
        <v>1737</v>
      </c>
      <c r="M2255" s="1390" t="s">
        <v>89</v>
      </c>
      <c r="N2255" s="1390" t="s">
        <v>89</v>
      </c>
      <c r="O2255" s="1390" t="s">
        <v>89</v>
      </c>
      <c r="P2255" s="1390" t="s">
        <v>89</v>
      </c>
      <c r="Q2255" s="1654" t="s">
        <v>4054</v>
      </c>
      <c r="R2255" s="1350"/>
      <c r="S2255" s="1353">
        <v>24</v>
      </c>
      <c r="T2255" s="1354"/>
      <c r="U2255" s="1597" t="s">
        <v>681</v>
      </c>
      <c r="V2255" s="1597"/>
      <c r="W2255" s="1347">
        <v>34</v>
      </c>
      <c r="X2255" s="1355">
        <v>4</v>
      </c>
      <c r="Y2255" s="1357"/>
      <c r="Z2255" s="2303">
        <v>42871</v>
      </c>
      <c r="AB2255" s="1360"/>
      <c r="AC2255" s="1360"/>
      <c r="AD2255" s="1360"/>
      <c r="AE2255" s="1361">
        <f>IF(A2255="","",(IFERROR(VLOOKUP(A2255,Projecten!A$4:W$2618,5,FALSE),"niet bekend")))</f>
        <v>1</v>
      </c>
      <c r="AF2255" s="2309">
        <f>IF(AE2255="","",(IF(E2255=0,AH2255,(E2255/AE2255*AH2255))))</f>
        <v>4807.1499999999996</v>
      </c>
      <c r="AG2255" s="1360">
        <f>IF(A2255="","",(IFERROR(VLOOKUP(A2255,Projecten!A$4:W$2618,23,FALSE),"niet bekend")))</f>
        <v>0</v>
      </c>
      <c r="AH2255" s="2301">
        <f>IF(A2255="","",(IFERROR(VLOOKUP(A2255,Projecten!A$4:W$2618,12,FALSE),"niet bekend")))</f>
        <v>4807.1499999999996</v>
      </c>
    </row>
    <row r="2256" spans="1:35" s="1359" customFormat="1" x14ac:dyDescent="0.2">
      <c r="A2256" s="1570">
        <v>2017397</v>
      </c>
      <c r="B2256" s="1594">
        <v>121656</v>
      </c>
      <c r="C2256" s="1570" t="s">
        <v>3865</v>
      </c>
      <c r="D2256" s="1437" t="s">
        <v>489</v>
      </c>
      <c r="E2256" s="1437">
        <v>6</v>
      </c>
      <c r="F2256" s="1437">
        <v>42</v>
      </c>
      <c r="G2256" s="1437">
        <v>24</v>
      </c>
      <c r="H2256" s="1437">
        <v>18</v>
      </c>
      <c r="I2256" s="1350">
        <v>42885</v>
      </c>
      <c r="J2256" s="1350">
        <v>42886</v>
      </c>
      <c r="K2256" s="1389" t="s">
        <v>1737</v>
      </c>
      <c r="L2256" s="1389" t="s">
        <v>1737</v>
      </c>
      <c r="M2256" s="1390" t="s">
        <v>89</v>
      </c>
      <c r="N2256" s="1390" t="s">
        <v>89</v>
      </c>
      <c r="O2256" s="1390" t="s">
        <v>89</v>
      </c>
      <c r="P2256" s="1390" t="s">
        <v>89</v>
      </c>
      <c r="Q2256" s="1654" t="s">
        <v>4054</v>
      </c>
      <c r="R2256" s="1350"/>
      <c r="S2256" s="1353">
        <v>24</v>
      </c>
      <c r="T2256" s="1354"/>
      <c r="U2256" s="1597" t="s">
        <v>681</v>
      </c>
      <c r="V2256" s="1597" t="s">
        <v>1181</v>
      </c>
      <c r="W2256" s="1347">
        <v>92</v>
      </c>
      <c r="X2256" s="1355">
        <v>55</v>
      </c>
      <c r="Y2256" s="1357"/>
      <c r="Z2256" s="2303">
        <v>42871</v>
      </c>
      <c r="AB2256" s="1360"/>
      <c r="AC2256" s="1360"/>
      <c r="AD2256" s="1360"/>
      <c r="AE2256" s="1361">
        <f>IF(A2256="","",(IFERROR(VLOOKUP(A2256,Projecten!A$4:W$2618,5,FALSE),"niet bekend")))</f>
        <v>6</v>
      </c>
      <c r="AF2256" s="2309">
        <f>IF(AE2256="","",(IF(E2256=0,AH2256,(E2256/AE2256*AH2256))))</f>
        <v>11583.33</v>
      </c>
      <c r="AG2256" s="1360">
        <f>IF(A2256="","",(IFERROR(VLOOKUP(A2256,Projecten!A$4:W$2618,23,FALSE),"niet bekend")))</f>
        <v>0</v>
      </c>
      <c r="AH2256" s="2301">
        <f>IF(A2256="","",(IFERROR(VLOOKUP(A2256,Projecten!A$4:W$2618,12,FALSE),"niet bekend")))</f>
        <v>11583.33</v>
      </c>
    </row>
    <row r="2257" spans="1:35" s="1359" customFormat="1" x14ac:dyDescent="0.2">
      <c r="A2257" s="1570"/>
      <c r="B2257" s="1594"/>
      <c r="C2257" s="1570"/>
      <c r="D2257" s="1437"/>
      <c r="E2257" s="1437"/>
      <c r="F2257" s="1437"/>
      <c r="G2257" s="1437"/>
      <c r="H2257" s="1437"/>
      <c r="I2257" s="1350"/>
      <c r="J2257" s="1350"/>
      <c r="K2257" s="1389"/>
      <c r="L2257" s="1389"/>
      <c r="M2257" s="1390"/>
      <c r="N2257" s="1390"/>
      <c r="O2257" s="1390"/>
      <c r="P2257" s="1390"/>
      <c r="Q2257" s="1654"/>
      <c r="R2257" s="1350"/>
      <c r="S2257" s="1353"/>
      <c r="T2257" s="1354"/>
      <c r="U2257" s="1597"/>
      <c r="V2257" s="1597"/>
      <c r="W2257" s="1347"/>
      <c r="X2257" s="1355"/>
      <c r="Y2257" s="1357"/>
      <c r="Z2257" s="2303"/>
      <c r="AB2257" s="1360"/>
      <c r="AC2257" s="1360"/>
      <c r="AD2257" s="1360"/>
      <c r="AE2257" s="1361"/>
      <c r="AF2257" s="2309"/>
      <c r="AG2257" s="1360"/>
      <c r="AH2257" s="2301"/>
    </row>
    <row r="2258" spans="1:35" s="1359" customFormat="1" x14ac:dyDescent="0.2">
      <c r="A2258" s="1570" t="s">
        <v>3896</v>
      </c>
      <c r="B2258" s="1594">
        <v>121357</v>
      </c>
      <c r="C2258" s="1570" t="s">
        <v>3894</v>
      </c>
      <c r="D2258" s="1437" t="s">
        <v>451</v>
      </c>
      <c r="E2258" s="1437">
        <v>1</v>
      </c>
      <c r="F2258" s="1437">
        <v>9</v>
      </c>
      <c r="G2258" s="1437">
        <v>0</v>
      </c>
      <c r="H2258" s="1437">
        <v>0</v>
      </c>
      <c r="I2258" s="1350">
        <v>42888</v>
      </c>
      <c r="J2258" s="1389" t="s">
        <v>1737</v>
      </c>
      <c r="K2258" s="1389" t="s">
        <v>1737</v>
      </c>
      <c r="L2258" s="1389" t="s">
        <v>1737</v>
      </c>
      <c r="M2258" s="1390" t="s">
        <v>89</v>
      </c>
      <c r="N2258" s="1390" t="s">
        <v>89</v>
      </c>
      <c r="O2258" s="1390" t="s">
        <v>89</v>
      </c>
      <c r="P2258" s="1390" t="s">
        <v>89</v>
      </c>
      <c r="Q2258" s="1654"/>
      <c r="R2258" s="1350"/>
      <c r="S2258" s="1353">
        <v>24</v>
      </c>
      <c r="T2258" s="1354"/>
      <c r="U2258" s="1597" t="s">
        <v>934</v>
      </c>
      <c r="V2258" s="1597"/>
      <c r="W2258" s="1347">
        <v>5.5</v>
      </c>
      <c r="X2258" s="1355">
        <v>1</v>
      </c>
      <c r="Y2258" s="1357"/>
      <c r="Z2258" s="2303">
        <v>42871</v>
      </c>
      <c r="AB2258" s="1360"/>
      <c r="AC2258" s="1360"/>
      <c r="AD2258" s="1360"/>
      <c r="AE2258" s="1361">
        <f>IF(A2258="","",(IFERROR(VLOOKUP(A2258,Projecten!A$4:W$2618,5,FALSE),"niet bekend")))</f>
        <v>1</v>
      </c>
      <c r="AF2258" s="2309">
        <f>IF(AE2258="","",(IF(E2258=0,AH2258,(E2258/AE2258*AH2258))))</f>
        <v>942.34</v>
      </c>
      <c r="AG2258" s="1360">
        <f>IF(A2258="","",(IFERROR(VLOOKUP(A2258,Projecten!A$4:W$2618,23,FALSE),"niet bekend")))</f>
        <v>0</v>
      </c>
      <c r="AH2258" s="2301">
        <f>IF(A2258="","",(IFERROR(VLOOKUP(A2258,Projecten!A$4:W$2618,12,FALSE),"niet bekend")))</f>
        <v>942.34</v>
      </c>
    </row>
    <row r="2259" spans="1:35" s="1616" customFormat="1" x14ac:dyDescent="0.2">
      <c r="A2259" s="2394"/>
      <c r="B2259" s="1654"/>
      <c r="C2259" s="2395"/>
      <c r="D2259" s="1658"/>
      <c r="E2259" s="1390"/>
      <c r="F2259" s="1390"/>
      <c r="G2259" s="1390"/>
      <c r="H2259" s="1390"/>
      <c r="I2259" s="1389"/>
      <c r="J2259" s="1389"/>
      <c r="K2259" s="1389"/>
      <c r="L2259" s="1389"/>
      <c r="M2259" s="1390"/>
      <c r="N2259" s="1390"/>
      <c r="O2259" s="1390"/>
      <c r="P2259" s="1390"/>
      <c r="Q2259" s="1654"/>
      <c r="R2259" s="1350"/>
      <c r="S2259" s="1353"/>
      <c r="T2259" s="1354"/>
      <c r="U2259" s="1597"/>
      <c r="V2259" s="1597">
        <v>27</v>
      </c>
      <c r="W2259" s="1347"/>
      <c r="X2259" s="1355"/>
      <c r="Y2259" s="1661"/>
      <c r="Z2259" s="2288"/>
      <c r="AB2259" s="1617"/>
      <c r="AC2259" s="1617"/>
      <c r="AD2259" s="1617"/>
      <c r="AE2259" s="1618"/>
      <c r="AF2259" s="2309"/>
      <c r="AG2259" s="1617"/>
      <c r="AH2259" s="1619"/>
    </row>
    <row r="2260" spans="1:35" s="1359" customFormat="1" x14ac:dyDescent="0.2">
      <c r="A2260" s="2278" t="s">
        <v>3611</v>
      </c>
      <c r="B2260" s="1594">
        <v>121366</v>
      </c>
      <c r="C2260" s="2395" t="s">
        <v>3816</v>
      </c>
      <c r="D2260" s="1658" t="s">
        <v>68</v>
      </c>
      <c r="E2260" s="1658">
        <v>5</v>
      </c>
      <c r="F2260" s="1437">
        <v>50</v>
      </c>
      <c r="G2260" s="1437">
        <v>25</v>
      </c>
      <c r="H2260" s="1437">
        <v>20</v>
      </c>
      <c r="I2260" s="1350" t="s">
        <v>89</v>
      </c>
      <c r="J2260" s="1350">
        <v>42872</v>
      </c>
      <c r="K2260" s="1350">
        <v>42870</v>
      </c>
      <c r="L2260" s="1350" t="s">
        <v>1737</v>
      </c>
      <c r="M2260" s="1390" t="s">
        <v>89</v>
      </c>
      <c r="N2260" s="1390" t="s">
        <v>89</v>
      </c>
      <c r="O2260" s="1390" t="s">
        <v>89</v>
      </c>
      <c r="P2260" s="1390" t="s">
        <v>89</v>
      </c>
      <c r="Q2260" s="1654" t="s">
        <v>4054</v>
      </c>
      <c r="R2260" s="1654" t="s">
        <v>3817</v>
      </c>
      <c r="S2260" s="1353">
        <v>25</v>
      </c>
      <c r="T2260" s="1354"/>
      <c r="U2260" s="1597" t="s">
        <v>2739</v>
      </c>
      <c r="V2260" s="1597" t="s">
        <v>3509</v>
      </c>
      <c r="W2260" s="1347">
        <v>185</v>
      </c>
      <c r="X2260" s="1355"/>
      <c r="Y2260" s="1357"/>
      <c r="Z2260" s="2303">
        <v>42849</v>
      </c>
      <c r="AB2260" s="1360"/>
      <c r="AC2260" s="1360"/>
      <c r="AD2260" s="1360"/>
      <c r="AE2260" s="1361">
        <f>IF(A2260="","",(IFERROR(VLOOKUP(A2260,Projecten!A$4:W$2618,5,FALSE),"niet bekend")))</f>
        <v>10</v>
      </c>
      <c r="AF2260" s="2309">
        <f>IF(AE2260="","",(IF(E2260=0,AH2260,(E2260/AE2260*AH2260))))</f>
        <v>38399.449999999997</v>
      </c>
      <c r="AG2260" s="1360">
        <f>IF(A2260="","",(IFERROR(VLOOKUP(A2260,Projecten!A$4:W$2618,23,FALSE),"niet bekend")))</f>
        <v>76798.899999999994</v>
      </c>
      <c r="AH2260" s="2301">
        <f>IF(A2260="","",(IFERROR(VLOOKUP(A2260,Projecten!A$4:W$2618,12,FALSE),"niet bekend")))</f>
        <v>76798.899999999994</v>
      </c>
    </row>
    <row r="2261" spans="1:35" s="2265" customFormat="1" ht="12" x14ac:dyDescent="0.2">
      <c r="A2261" s="2269"/>
      <c r="B2261" s="2254"/>
      <c r="C2261" s="2255"/>
      <c r="D2261" s="2255"/>
      <c r="E2261" s="2256"/>
      <c r="F2261" s="2256"/>
      <c r="G2261" s="2256"/>
      <c r="H2261" s="2256"/>
      <c r="I2261" s="2257"/>
      <c r="J2261" s="2257"/>
      <c r="K2261" s="2257"/>
      <c r="L2261" s="2256"/>
      <c r="M2261" s="2256"/>
      <c r="N2261" s="2256"/>
      <c r="O2261" s="2256"/>
      <c r="P2261" s="2256"/>
      <c r="Q2261" s="2258"/>
      <c r="R2261" s="2259"/>
      <c r="S2261" s="2260"/>
      <c r="T2261" s="2260"/>
      <c r="U2261" s="2261"/>
      <c r="V2261" s="2261"/>
      <c r="W2261" s="2261"/>
      <c r="X2261" s="2262"/>
      <c r="Y2261" s="2263"/>
      <c r="Z2261" s="2264"/>
      <c r="AB2261" s="1380"/>
      <c r="AC2261" s="1380"/>
      <c r="AD2261" s="1380"/>
      <c r="AE2261" s="2266"/>
      <c r="AF2261" s="2433"/>
      <c r="AG2261" s="1380" t="str">
        <f>IF(A2261="","",(IFERROR(VLOOKUP(A2261,Projecten!A$4:W$2618,23,FALSE),"niet bekend")))</f>
        <v/>
      </c>
      <c r="AH2261" s="2267" t="str">
        <f>IF(A2261="","",(IFERROR(VLOOKUP(A2261,Projecten!A$4:W$2618,12,FALSE),"niet bekend")))</f>
        <v/>
      </c>
      <c r="AI2261" s="2268"/>
    </row>
    <row r="2262" spans="1:35" s="2249" customFormat="1" ht="12" x14ac:dyDescent="0.2">
      <c r="A2262" s="2253"/>
      <c r="B2262" s="2440"/>
      <c r="C2262" s="2441">
        <f>SUM(F2262:H2262)</f>
        <v>794</v>
      </c>
      <c r="D2262" s="2442"/>
      <c r="E2262" s="2443">
        <f>SUM(E2267:E2321)</f>
        <v>50</v>
      </c>
      <c r="F2262" s="2443">
        <f>SUM(F2267:F2321)</f>
        <v>429</v>
      </c>
      <c r="G2262" s="2443">
        <f>SUM(G2267:G2321)</f>
        <v>211</v>
      </c>
      <c r="H2262" s="2443">
        <f>SUM(H2267:H2321)</f>
        <v>154</v>
      </c>
      <c r="I2262" s="2444"/>
      <c r="J2262" s="2444"/>
      <c r="K2262" s="2444"/>
      <c r="L2262" s="2443"/>
      <c r="M2262" s="2443"/>
      <c r="N2262" s="2443"/>
      <c r="O2262" s="2443"/>
      <c r="P2262" s="2443"/>
      <c r="Q2262" s="2241">
        <v>25</v>
      </c>
      <c r="R2262" s="2242"/>
      <c r="S2262" s="2243"/>
      <c r="T2262" s="2243"/>
      <c r="U2262" s="2445"/>
      <c r="V2262" s="2245">
        <f>SUM(W2262:W2305)</f>
        <v>432.25</v>
      </c>
      <c r="W2262" s="2246"/>
      <c r="X2262" s="2246">
        <f>Productiemedewerkers!C2753</f>
        <v>0</v>
      </c>
      <c r="Y2262" s="2247">
        <f>V2262-X2262</f>
        <v>432.25</v>
      </c>
      <c r="Z2262" s="2248"/>
      <c r="AB2262" s="1319"/>
      <c r="AC2262" s="1319"/>
      <c r="AD2262" s="2446" t="str">
        <f>CONCATENATE("week ",Q2262)</f>
        <v>week 25</v>
      </c>
      <c r="AE2262" s="2251"/>
      <c r="AF2262" s="2447">
        <f>SUM(AF2267:AF2305)</f>
        <v>72347.450000000012</v>
      </c>
      <c r="AG2262" s="1319" t="str">
        <f>IF(A2262="","",(IFERROR(VLOOKUP(A2262,Projecten!A$4:W$2618,23,FALSE),"niet bekend")))</f>
        <v/>
      </c>
      <c r="AH2262" s="2380" t="str">
        <f>IF(A2262="","",(IFERROR(VLOOKUP(A2262,Projecten!A$4:W$2618,12,FALSE),"niet bekend")))</f>
        <v/>
      </c>
      <c r="AI2262" s="2253"/>
    </row>
    <row r="2263" spans="1:35" s="2175" customFormat="1" ht="12" x14ac:dyDescent="0.2">
      <c r="A2263" s="1649"/>
      <c r="B2263" s="2110"/>
      <c r="C2263" s="1678"/>
      <c r="D2263" s="1430"/>
      <c r="E2263" s="2482"/>
      <c r="F2263" s="2482"/>
      <c r="G2263" s="2482"/>
      <c r="H2263" s="2482"/>
      <c r="I2263" s="2276"/>
      <c r="J2263" s="2276"/>
      <c r="K2263" s="2276"/>
      <c r="L2263" s="2277"/>
      <c r="M2263" s="2277"/>
      <c r="N2263" s="2277"/>
      <c r="O2263" s="2277"/>
      <c r="P2263" s="2277"/>
      <c r="Q2263" s="2278" t="s">
        <v>3496</v>
      </c>
      <c r="R2263" s="2170"/>
      <c r="S2263" s="2171"/>
      <c r="T2263" s="2172"/>
      <c r="U2263" s="2281"/>
      <c r="V2263" s="2279" t="s">
        <v>2493</v>
      </c>
      <c r="W2263" s="1356"/>
      <c r="X2263" s="2281"/>
      <c r="Y2263" s="2178"/>
      <c r="Z2263" s="2275"/>
      <c r="AB2263" s="1626"/>
      <c r="AC2263" s="1626"/>
      <c r="AD2263" s="2290"/>
      <c r="AE2263" s="2291" t="str">
        <f>IF(A2263="","",(IFERROR(VLOOKUP(A2263,Projecten!A$4:W$2618,5,FALSE),"niet bekend")))</f>
        <v/>
      </c>
      <c r="AF2263" s="2449" t="str">
        <f>IF(B2263="","",(IFERROR(VLOOKUP(B2263,Projecten!B$4:X$2618,5,FALSE),"niet bekend")))</f>
        <v/>
      </c>
      <c r="AG2263" s="1362" t="str">
        <f>IF(AF2263="","",(IF(F2263=0,AI2263,(F2263/AF2263*AI2263))))</f>
        <v/>
      </c>
      <c r="AH2263" s="1626" t="str">
        <f>IF(B2263="","",(IFERROR(VLOOKUP(B2263,Projecten!B$4:X$2618,23,FALSE),"niet bekend")))</f>
        <v/>
      </c>
      <c r="AI2263" s="2483" t="str">
        <f>IF(B2263="","",(IFERROR(VLOOKUP(B2263,Projecten!B$4:X$2618,12,FALSE),"niet bekend")))</f>
        <v/>
      </c>
    </row>
    <row r="2264" spans="1:35" s="2175" customFormat="1" ht="12" x14ac:dyDescent="0.2">
      <c r="A2264" s="1649"/>
      <c r="B2264" s="2110"/>
      <c r="C2264" s="1678" t="s">
        <v>4111</v>
      </c>
      <c r="D2264" s="1430"/>
      <c r="E2264" s="2482"/>
      <c r="F2264" s="2482"/>
      <c r="G2264" s="2482"/>
      <c r="H2264" s="2482"/>
      <c r="I2264" s="2276"/>
      <c r="J2264" s="2276"/>
      <c r="K2264" s="2276"/>
      <c r="L2264" s="2277"/>
      <c r="M2264" s="2277"/>
      <c r="N2264" s="2277"/>
      <c r="O2264" s="2277"/>
      <c r="P2264" s="2277"/>
      <c r="Q2264" s="2278"/>
      <c r="R2264" s="2170"/>
      <c r="S2264" s="2171"/>
      <c r="T2264" s="2172"/>
      <c r="U2264" s="2281"/>
      <c r="V2264" s="2279"/>
      <c r="W2264" s="1432">
        <v>3</v>
      </c>
      <c r="X2264" s="2281"/>
      <c r="Y2264" s="2178"/>
      <c r="Z2264" s="2275"/>
      <c r="AB2264" s="1626"/>
      <c r="AC2264" s="1626"/>
      <c r="AD2264" s="2290"/>
      <c r="AE2264" s="2291"/>
      <c r="AF2264" s="2449"/>
      <c r="AG2264" s="1362"/>
      <c r="AH2264" s="1626"/>
      <c r="AI2264" s="2483"/>
    </row>
    <row r="2265" spans="1:35" s="2175" customFormat="1" ht="12" x14ac:dyDescent="0.2">
      <c r="A2265" s="1649"/>
      <c r="B2265" s="2110"/>
      <c r="C2265" s="1678" t="s">
        <v>4075</v>
      </c>
      <c r="D2265" s="1430"/>
      <c r="E2265" s="2482"/>
      <c r="F2265" s="2482"/>
      <c r="G2265" s="2482"/>
      <c r="H2265" s="2482"/>
      <c r="I2265" s="2276"/>
      <c r="J2265" s="2276"/>
      <c r="K2265" s="2276"/>
      <c r="L2265" s="2277"/>
      <c r="M2265" s="2277"/>
      <c r="N2265" s="2277"/>
      <c r="O2265" s="2277"/>
      <c r="P2265" s="2277"/>
      <c r="Q2265" s="2278"/>
      <c r="R2265" s="2170"/>
      <c r="S2265" s="2171"/>
      <c r="T2265" s="2172"/>
      <c r="U2265" s="2281"/>
      <c r="V2265" s="2279"/>
      <c r="W2265" s="1432">
        <v>5</v>
      </c>
      <c r="X2265" s="2281"/>
      <c r="Y2265" s="2178"/>
      <c r="Z2265" s="2275"/>
      <c r="AB2265" s="1626"/>
      <c r="AC2265" s="1626"/>
      <c r="AD2265" s="2290"/>
      <c r="AE2265" s="2291"/>
      <c r="AF2265" s="2449"/>
      <c r="AG2265" s="1362"/>
      <c r="AH2265" s="1626"/>
      <c r="AI2265" s="2483"/>
    </row>
    <row r="2266" spans="1:35" s="2215" customFormat="1" ht="12" x14ac:dyDescent="0.2">
      <c r="A2266" s="1660"/>
      <c r="B2266" s="2282"/>
      <c r="C2266" s="1678" t="s">
        <v>4161</v>
      </c>
      <c r="D2266" s="2484"/>
      <c r="E2266" s="2485"/>
      <c r="F2266" s="2485"/>
      <c r="G2266" s="2485"/>
      <c r="H2266" s="2485"/>
      <c r="I2266" s="2486"/>
      <c r="J2266" s="2486"/>
      <c r="K2266" s="2486"/>
      <c r="L2266" s="2486"/>
      <c r="M2266" s="2485"/>
      <c r="N2266" s="2485"/>
      <c r="O2266" s="2485"/>
      <c r="P2266" s="2485"/>
      <c r="Q2266" s="2282"/>
      <c r="R2266" s="2223"/>
      <c r="S2266" s="2285"/>
      <c r="T2266" s="2224"/>
      <c r="U2266" s="2230"/>
      <c r="V2266" s="2230"/>
      <c r="W2266" s="1432">
        <v>8.25</v>
      </c>
      <c r="X2266" s="2230"/>
      <c r="Y2266" s="2229"/>
      <c r="Z2266" s="2487"/>
      <c r="AB2266" s="2226"/>
      <c r="AC2266" s="2226"/>
      <c r="AD2266" s="2488"/>
      <c r="AE2266" s="2489"/>
      <c r="AF2266" s="2490" t="str">
        <f>IF(B2266="","",(IFERROR(VLOOKUP(B2266,Projecten!B$4:X$2618,5,FALSE),"niet bekend")))</f>
        <v/>
      </c>
      <c r="AG2266" s="1606" t="str">
        <f>IF(AF2266="","",(IF(F2266=0,AI2266,(F2266/AF2266*AI2266))))</f>
        <v/>
      </c>
      <c r="AH2266" s="2226" t="str">
        <f>IF(B2266="","",(IFERROR(VLOOKUP(B2266,Projecten!B$4:X$2618,23,FALSE),"niet bekend")))</f>
        <v/>
      </c>
      <c r="AI2266" s="2491" t="str">
        <f>IF(B2266="","",(IFERROR(VLOOKUP(B2266,Projecten!B$4:X$2618,12,FALSE),"niet bekend")))</f>
        <v/>
      </c>
    </row>
    <row r="2267" spans="1:35" s="2175" customFormat="1" ht="12" x14ac:dyDescent="0.2">
      <c r="A2267" s="2434"/>
      <c r="B2267" s="2435"/>
      <c r="C2267" s="2436"/>
      <c r="D2267" s="2436"/>
      <c r="E2267" s="2277"/>
      <c r="F2267" s="2277"/>
      <c r="G2267" s="2277"/>
      <c r="H2267" s="2277"/>
      <c r="I2267" s="2276"/>
      <c r="J2267" s="2276"/>
      <c r="K2267" s="2276"/>
      <c r="L2267" s="2277"/>
      <c r="M2267" s="2277"/>
      <c r="N2267" s="2277"/>
      <c r="O2267" s="2277"/>
      <c r="P2267" s="2277"/>
      <c r="Q2267" s="2437"/>
      <c r="R2267" s="2170"/>
      <c r="S2267" s="2172"/>
      <c r="T2267" s="2172"/>
      <c r="U2267" s="1356"/>
      <c r="V2267" s="1356"/>
      <c r="W2267" s="1356"/>
      <c r="X2267" s="1426"/>
      <c r="Y2267" s="2173"/>
      <c r="Z2267" s="2275"/>
      <c r="AB2267" s="1626"/>
      <c r="AC2267" s="1626"/>
      <c r="AD2267" s="1626"/>
      <c r="AE2267" s="2438"/>
      <c r="AF2267" s="2439"/>
      <c r="AG2267" s="1626"/>
      <c r="AH2267" s="2386"/>
      <c r="AI2267" s="2178"/>
    </row>
    <row r="2268" spans="1:35" s="2215" customFormat="1" ht="12" x14ac:dyDescent="0.2">
      <c r="A2268" s="2175" t="s">
        <v>3963</v>
      </c>
      <c r="B2268" s="1594">
        <v>121360</v>
      </c>
      <c r="C2268" s="1594" t="s">
        <v>3959</v>
      </c>
      <c r="D2268" s="1426" t="s">
        <v>489</v>
      </c>
      <c r="E2268" s="1426">
        <v>1</v>
      </c>
      <c r="F2268" s="1426">
        <v>7</v>
      </c>
      <c r="G2268" s="1426">
        <v>2</v>
      </c>
      <c r="H2268" s="1426">
        <v>3</v>
      </c>
      <c r="I2268" s="2170">
        <v>42895</v>
      </c>
      <c r="J2268" s="2170">
        <v>42893</v>
      </c>
      <c r="K2268" s="2170" t="s">
        <v>1737</v>
      </c>
      <c r="L2268" s="2170" t="s">
        <v>1737</v>
      </c>
      <c r="M2268" s="2169" t="s">
        <v>89</v>
      </c>
      <c r="N2268" s="2169" t="s">
        <v>89</v>
      </c>
      <c r="O2268" s="2169" t="s">
        <v>89</v>
      </c>
      <c r="P2268" s="2169" t="s">
        <v>89</v>
      </c>
      <c r="Q2268" s="1594" t="s">
        <v>1163</v>
      </c>
      <c r="R2268" s="2170"/>
      <c r="S2268" s="2171">
        <v>25</v>
      </c>
      <c r="T2268" s="2172"/>
      <c r="U2268" s="1426" t="s">
        <v>681</v>
      </c>
      <c r="V2268" s="1426"/>
      <c r="W2268" s="1356">
        <v>17</v>
      </c>
      <c r="X2268" s="1426"/>
      <c r="Z2268" s="2388">
        <v>42885</v>
      </c>
      <c r="AB2268" s="2226"/>
      <c r="AC2268" s="2226"/>
      <c r="AD2268" s="2226"/>
      <c r="AE2268" s="2383">
        <v>1</v>
      </c>
      <c r="AF2268" s="2389">
        <v>3086.35</v>
      </c>
      <c r="AG2268" s="2226">
        <v>0</v>
      </c>
      <c r="AH2268" s="2384">
        <v>3086.35</v>
      </c>
      <c r="AI2268" s="2229"/>
    </row>
    <row r="2269" spans="1:35" s="2215" customFormat="1" ht="12" x14ac:dyDescent="0.2">
      <c r="A2269" s="1594" t="s">
        <v>3970</v>
      </c>
      <c r="B2269" s="1594">
        <v>121361</v>
      </c>
      <c r="C2269" s="1594" t="s">
        <v>3972</v>
      </c>
      <c r="D2269" s="1426" t="s">
        <v>489</v>
      </c>
      <c r="E2269" s="1426">
        <v>1</v>
      </c>
      <c r="F2269" s="1426">
        <v>12</v>
      </c>
      <c r="G2269" s="1426">
        <v>7</v>
      </c>
      <c r="H2269" s="1426">
        <v>3</v>
      </c>
      <c r="I2269" s="2170">
        <v>42895</v>
      </c>
      <c r="J2269" s="2170">
        <v>42893</v>
      </c>
      <c r="K2269" s="2170" t="s">
        <v>1737</v>
      </c>
      <c r="L2269" s="2170" t="s">
        <v>1737</v>
      </c>
      <c r="M2269" s="2169" t="s">
        <v>89</v>
      </c>
      <c r="N2269" s="2169" t="s">
        <v>89</v>
      </c>
      <c r="O2269" s="2169" t="s">
        <v>89</v>
      </c>
      <c r="P2269" s="2169" t="s">
        <v>89</v>
      </c>
      <c r="Q2269" s="1594" t="s">
        <v>1163</v>
      </c>
      <c r="R2269" s="2170"/>
      <c r="S2269" s="2171">
        <v>25</v>
      </c>
      <c r="T2269" s="2172"/>
      <c r="U2269" s="1426" t="s">
        <v>681</v>
      </c>
      <c r="V2269" s="1426"/>
      <c r="W2269" s="1356">
        <v>27</v>
      </c>
      <c r="X2269" s="1426"/>
      <c r="Z2269" s="2388">
        <v>42885</v>
      </c>
      <c r="AB2269" s="2226"/>
      <c r="AC2269" s="2226"/>
      <c r="AD2269" s="2226"/>
      <c r="AE2269" s="2383">
        <v>1</v>
      </c>
      <c r="AF2269" s="2389">
        <v>4321.22</v>
      </c>
      <c r="AG2269" s="2226">
        <v>0</v>
      </c>
      <c r="AH2269" s="2384">
        <v>4321.22</v>
      </c>
      <c r="AI2269" s="2229"/>
    </row>
    <row r="2270" spans="1:35" s="2215" customFormat="1" ht="12" x14ac:dyDescent="0.2">
      <c r="A2270" s="1594" t="s">
        <v>3974</v>
      </c>
      <c r="B2270" s="1594">
        <v>121362</v>
      </c>
      <c r="C2270" s="1594" t="s">
        <v>3976</v>
      </c>
      <c r="D2270" s="1426" t="s">
        <v>489</v>
      </c>
      <c r="E2270" s="1426">
        <v>1</v>
      </c>
      <c r="F2270" s="1426">
        <v>12</v>
      </c>
      <c r="G2270" s="1426">
        <v>7</v>
      </c>
      <c r="H2270" s="1426">
        <v>3</v>
      </c>
      <c r="I2270" s="2170">
        <v>42895</v>
      </c>
      <c r="J2270" s="2170">
        <v>42893</v>
      </c>
      <c r="K2270" s="2170" t="s">
        <v>1737</v>
      </c>
      <c r="L2270" s="2170" t="s">
        <v>1737</v>
      </c>
      <c r="M2270" s="2169" t="s">
        <v>89</v>
      </c>
      <c r="N2270" s="2169" t="s">
        <v>89</v>
      </c>
      <c r="O2270" s="2169" t="s">
        <v>89</v>
      </c>
      <c r="P2270" s="2169" t="s">
        <v>89</v>
      </c>
      <c r="Q2270" s="1594" t="s">
        <v>1163</v>
      </c>
      <c r="R2270" s="2170"/>
      <c r="S2270" s="2171">
        <v>25</v>
      </c>
      <c r="T2270" s="2172"/>
      <c r="U2270" s="1426" t="s">
        <v>681</v>
      </c>
      <c r="V2270" s="1426"/>
      <c r="W2270" s="1356">
        <v>27</v>
      </c>
      <c r="X2270" s="1426"/>
      <c r="Z2270" s="2388">
        <v>42885</v>
      </c>
      <c r="AB2270" s="2226"/>
      <c r="AC2270" s="2226"/>
      <c r="AD2270" s="2226"/>
      <c r="AE2270" s="2383">
        <v>1</v>
      </c>
      <c r="AF2270" s="2389">
        <v>4321.22</v>
      </c>
      <c r="AG2270" s="2226">
        <v>0</v>
      </c>
      <c r="AH2270" s="2384">
        <v>4321.22</v>
      </c>
      <c r="AI2270" s="2229"/>
    </row>
    <row r="2271" spans="1:35" s="1616" customFormat="1" x14ac:dyDescent="0.2">
      <c r="A2271" s="1387" t="s">
        <v>3936</v>
      </c>
      <c r="B2271" s="2168">
        <v>121360</v>
      </c>
      <c r="C2271" s="1387" t="s">
        <v>3960</v>
      </c>
      <c r="D2271" s="1428" t="s">
        <v>489</v>
      </c>
      <c r="E2271" s="1428">
        <v>0</v>
      </c>
      <c r="F2271" s="1428">
        <v>1</v>
      </c>
      <c r="G2271" s="1428">
        <v>0</v>
      </c>
      <c r="H2271" s="1428">
        <v>1</v>
      </c>
      <c r="I2271" s="1389" t="s">
        <v>1737</v>
      </c>
      <c r="J2271" s="1389" t="s">
        <v>1737</v>
      </c>
      <c r="K2271" s="1389" t="s">
        <v>1737</v>
      </c>
      <c r="L2271" s="1389" t="s">
        <v>1737</v>
      </c>
      <c r="M2271" s="1390" t="s">
        <v>89</v>
      </c>
      <c r="N2271" s="1390" t="s">
        <v>89</v>
      </c>
      <c r="O2271" s="1390" t="s">
        <v>89</v>
      </c>
      <c r="P2271" s="1390" t="s">
        <v>89</v>
      </c>
      <c r="Q2271" s="1654" t="s">
        <v>1163</v>
      </c>
      <c r="R2271" s="1350"/>
      <c r="S2271" s="1353">
        <v>25</v>
      </c>
      <c r="T2271" s="1354"/>
      <c r="U2271" s="1597" t="s">
        <v>681</v>
      </c>
      <c r="V2271" s="1597"/>
      <c r="W2271" s="1347">
        <v>3.25</v>
      </c>
      <c r="X2271" s="1355"/>
      <c r="Y2271" s="1597"/>
      <c r="Z2271" s="2303">
        <v>42885</v>
      </c>
      <c r="AA2271" s="1359"/>
      <c r="AB2271" s="1617"/>
      <c r="AC2271" s="1617"/>
      <c r="AD2271" s="1617"/>
      <c r="AE2271" s="1361">
        <f>IF(A2271="","",(IFERROR(VLOOKUP(A2271,Projecten!A$4:W$2618,5,FALSE),"niet bekend")))</f>
        <v>0</v>
      </c>
      <c r="AF2271" s="2309">
        <f>IF(AE2271="","",(IF(E2271=0,AH2271,(E2271/AE2271*AH2271))))</f>
        <v>502.39</v>
      </c>
      <c r="AG2271" s="1360">
        <f>IF(A2271="","",(IFERROR(VLOOKUP(A2271,Projecten!A$4:W$2618,23,FALSE),"niet bekend")))</f>
        <v>0</v>
      </c>
      <c r="AH2271" s="2301">
        <f>IF(A2271="","",(IFERROR(VLOOKUP(A2271,Projecten!A$4:W$2618,12,FALSE),"niet bekend")))</f>
        <v>502.39</v>
      </c>
    </row>
    <row r="2272" spans="1:35" s="1616" customFormat="1" x14ac:dyDescent="0.2">
      <c r="A2272" s="1387" t="s">
        <v>3971</v>
      </c>
      <c r="B2272" s="2168">
        <v>121361</v>
      </c>
      <c r="C2272" s="1387" t="s">
        <v>3973</v>
      </c>
      <c r="D2272" s="1428" t="s">
        <v>489</v>
      </c>
      <c r="E2272" s="1428">
        <v>0</v>
      </c>
      <c r="F2272" s="1428">
        <v>1</v>
      </c>
      <c r="G2272" s="1428">
        <v>0</v>
      </c>
      <c r="H2272" s="1428">
        <v>1</v>
      </c>
      <c r="I2272" s="1389" t="s">
        <v>1737</v>
      </c>
      <c r="J2272" s="1389" t="s">
        <v>1737</v>
      </c>
      <c r="K2272" s="1389" t="s">
        <v>1737</v>
      </c>
      <c r="L2272" s="1389" t="s">
        <v>1737</v>
      </c>
      <c r="M2272" s="1390" t="s">
        <v>89</v>
      </c>
      <c r="N2272" s="1390" t="s">
        <v>89</v>
      </c>
      <c r="O2272" s="1390" t="s">
        <v>89</v>
      </c>
      <c r="P2272" s="1390" t="s">
        <v>89</v>
      </c>
      <c r="Q2272" s="1654" t="s">
        <v>1163</v>
      </c>
      <c r="R2272" s="1350"/>
      <c r="S2272" s="1353">
        <v>25</v>
      </c>
      <c r="T2272" s="1354"/>
      <c r="U2272" s="1597" t="s">
        <v>681</v>
      </c>
      <c r="V2272" s="1597"/>
      <c r="W2272" s="1347">
        <v>3.25</v>
      </c>
      <c r="X2272" s="1355"/>
      <c r="Y2272" s="1597"/>
      <c r="Z2272" s="2303">
        <v>42885</v>
      </c>
      <c r="AA2272" s="1359"/>
      <c r="AB2272" s="1617"/>
      <c r="AC2272" s="1617"/>
      <c r="AD2272" s="1617"/>
      <c r="AE2272" s="1361">
        <f>IF(A2272="","",(IFERROR(VLOOKUP(A2272,Projecten!A$4:W$2618,5,FALSE),"niet bekend")))</f>
        <v>0</v>
      </c>
      <c r="AF2272" s="2309">
        <f>IF(AE2272="","",(IF(E2272=0,AH2272,(E2272/AE2272*AH2272))))</f>
        <v>502.39</v>
      </c>
      <c r="AG2272" s="1360">
        <f>IF(A2272="","",(IFERROR(VLOOKUP(A2272,Projecten!A$4:W$2618,23,FALSE),"niet bekend")))</f>
        <v>0</v>
      </c>
      <c r="AH2272" s="2301">
        <f>IF(A2272="","",(IFERROR(VLOOKUP(A2272,Projecten!A$4:W$2618,12,FALSE),"niet bekend")))</f>
        <v>502.39</v>
      </c>
    </row>
    <row r="2273" spans="1:34" s="1616" customFormat="1" x14ac:dyDescent="0.2">
      <c r="A2273" s="1387" t="s">
        <v>3975</v>
      </c>
      <c r="B2273" s="2168">
        <v>121362</v>
      </c>
      <c r="C2273" s="1387" t="s">
        <v>3977</v>
      </c>
      <c r="D2273" s="1428" t="s">
        <v>489</v>
      </c>
      <c r="E2273" s="1428">
        <v>0</v>
      </c>
      <c r="F2273" s="1428">
        <v>1</v>
      </c>
      <c r="G2273" s="1428">
        <v>0</v>
      </c>
      <c r="H2273" s="1428">
        <v>1</v>
      </c>
      <c r="I2273" s="1389" t="s">
        <v>1737</v>
      </c>
      <c r="J2273" s="1389" t="s">
        <v>1737</v>
      </c>
      <c r="K2273" s="1389" t="s">
        <v>1737</v>
      </c>
      <c r="L2273" s="1389" t="s">
        <v>1737</v>
      </c>
      <c r="M2273" s="1390" t="s">
        <v>89</v>
      </c>
      <c r="N2273" s="1390" t="s">
        <v>89</v>
      </c>
      <c r="O2273" s="1390" t="s">
        <v>89</v>
      </c>
      <c r="P2273" s="1390" t="s">
        <v>89</v>
      </c>
      <c r="Q2273" s="1654" t="s">
        <v>1163</v>
      </c>
      <c r="R2273" s="1350"/>
      <c r="S2273" s="1353">
        <v>25</v>
      </c>
      <c r="T2273" s="1354"/>
      <c r="U2273" s="1597" t="s">
        <v>681</v>
      </c>
      <c r="V2273" s="1597"/>
      <c r="W2273" s="1347">
        <v>3.25</v>
      </c>
      <c r="X2273" s="1355"/>
      <c r="Y2273" s="1597"/>
      <c r="Z2273" s="2303">
        <v>42885</v>
      </c>
      <c r="AA2273" s="1359"/>
      <c r="AB2273" s="1617"/>
      <c r="AC2273" s="1617"/>
      <c r="AD2273" s="1617"/>
      <c r="AE2273" s="1361">
        <f>IF(A2273="","",(IFERROR(VLOOKUP(A2273,Projecten!A$4:W$2618,5,FALSE),"niet bekend")))</f>
        <v>0</v>
      </c>
      <c r="AF2273" s="2309">
        <f>IF(AE2273="","",(IF(E2273=0,AH2273,(E2273/AE2273*AH2273))))</f>
        <v>502.39</v>
      </c>
      <c r="AG2273" s="1360">
        <f>IF(A2273="","",(IFERROR(VLOOKUP(A2273,Projecten!A$4:W$2618,23,FALSE),"niet bekend")))</f>
        <v>0</v>
      </c>
      <c r="AH2273" s="2301">
        <f>IF(A2273="","",(IFERROR(VLOOKUP(A2273,Projecten!A$4:W$2618,12,FALSE),"niet bekend")))</f>
        <v>502.39</v>
      </c>
    </row>
    <row r="2274" spans="1:34" s="1359" customFormat="1" x14ac:dyDescent="0.2">
      <c r="A2274" s="2448">
        <v>2017379</v>
      </c>
      <c r="B2274" s="1352">
        <v>121363</v>
      </c>
      <c r="C2274" s="1665" t="s">
        <v>3829</v>
      </c>
      <c r="D2274" s="90" t="s">
        <v>489</v>
      </c>
      <c r="E2274" s="90">
        <v>1</v>
      </c>
      <c r="F2274" s="1652">
        <v>11</v>
      </c>
      <c r="G2274" s="1652">
        <v>8</v>
      </c>
      <c r="H2274" s="1652">
        <v>5</v>
      </c>
      <c r="I2274" s="1389">
        <v>42894</v>
      </c>
      <c r="J2274" s="1389">
        <v>42893</v>
      </c>
      <c r="K2274" s="1389" t="s">
        <v>1737</v>
      </c>
      <c r="L2274" s="1389" t="s">
        <v>1737</v>
      </c>
      <c r="M2274" s="1390" t="s">
        <v>89</v>
      </c>
      <c r="N2274" s="1390" t="s">
        <v>89</v>
      </c>
      <c r="O2274" s="1390" t="s">
        <v>89</v>
      </c>
      <c r="P2274" s="1390" t="s">
        <v>89</v>
      </c>
      <c r="Q2274" s="1654" t="s">
        <v>1163</v>
      </c>
      <c r="R2274" s="1350"/>
      <c r="S2274" s="1353">
        <v>25</v>
      </c>
      <c r="T2274" s="1354"/>
      <c r="U2274" s="1597" t="s">
        <v>681</v>
      </c>
      <c r="V2274" s="1597" t="s">
        <v>1495</v>
      </c>
      <c r="W2274" s="1356">
        <v>27</v>
      </c>
      <c r="X2274" s="1355"/>
      <c r="Y2274" s="1357"/>
      <c r="Z2274" s="2303">
        <v>42885</v>
      </c>
      <c r="AB2274" s="1360"/>
      <c r="AC2274" s="1360"/>
      <c r="AD2274" s="1360"/>
      <c r="AE2274" s="1361">
        <f>IF(A2274="","",(IFERROR(VLOOKUP(A2274,Projecten!A$4:W$2618,5,FALSE),"niet bekend")))</f>
        <v>1</v>
      </c>
      <c r="AF2274" s="2309">
        <f>IF(AE2274="","",(IF(E2274=0,AH2274,(E2274/AE2274*AH2274))))</f>
        <v>4187.41</v>
      </c>
      <c r="AG2274" s="1360">
        <f>IF(A2274="","",(IFERROR(VLOOKUP(A2274,Projecten!A$4:W$2618,23,FALSE),"niet bekend")))</f>
        <v>0</v>
      </c>
      <c r="AH2274" s="2301">
        <f>IF(A2274="","",(IFERROR(VLOOKUP(A2274,Projecten!A$4:W$2618,12,FALSE),"niet bekend")))</f>
        <v>4187.41</v>
      </c>
    </row>
    <row r="2275" spans="1:34" s="1359" customFormat="1" x14ac:dyDescent="0.2">
      <c r="A2275" s="2394"/>
      <c r="B2275" s="1654"/>
      <c r="C2275" s="1658"/>
      <c r="D2275" s="1658"/>
      <c r="E2275" s="1658"/>
      <c r="F2275" s="1390"/>
      <c r="G2275" s="1390"/>
      <c r="H2275" s="1390"/>
      <c r="I2275" s="1389"/>
      <c r="J2275" s="1389"/>
      <c r="K2275" s="1389"/>
      <c r="L2275" s="1390"/>
      <c r="M2275" s="1390"/>
      <c r="N2275" s="1390"/>
      <c r="O2275" s="1390"/>
      <c r="P2275" s="1390"/>
      <c r="Q2275" s="1654"/>
      <c r="R2275" s="1350"/>
      <c r="S2275" s="1353"/>
      <c r="T2275" s="1354"/>
      <c r="U2275" s="1597"/>
      <c r="V2275" s="1597"/>
      <c r="W2275" s="1356"/>
      <c r="X2275" s="1355"/>
      <c r="Y2275" s="1357"/>
      <c r="Z2275" s="2303"/>
      <c r="AB2275" s="1360"/>
      <c r="AC2275" s="1360"/>
      <c r="AD2275" s="1360"/>
      <c r="AE2275" s="1361"/>
      <c r="AF2275" s="994"/>
      <c r="AG2275" s="1360"/>
      <c r="AH2275" s="2301"/>
    </row>
    <row r="2276" spans="1:34" s="1359" customFormat="1" x14ac:dyDescent="0.2">
      <c r="A2276" s="1570">
        <v>2017427</v>
      </c>
      <c r="B2276" s="1570">
        <v>121364</v>
      </c>
      <c r="C2276" s="1570" t="s">
        <v>3926</v>
      </c>
      <c r="D2276" s="1437" t="s">
        <v>451</v>
      </c>
      <c r="E2276" s="1437">
        <v>1</v>
      </c>
      <c r="F2276" s="1437">
        <v>8</v>
      </c>
      <c r="G2276" s="1437">
        <v>5</v>
      </c>
      <c r="H2276" s="1437">
        <v>3</v>
      </c>
      <c r="I2276" s="1389">
        <v>42894</v>
      </c>
      <c r="J2276" s="1389" t="s">
        <v>1737</v>
      </c>
      <c r="K2276" s="1389" t="s">
        <v>1737</v>
      </c>
      <c r="L2276" s="1389" t="s">
        <v>1737</v>
      </c>
      <c r="M2276" s="1390" t="s">
        <v>89</v>
      </c>
      <c r="N2276" s="1390" t="s">
        <v>89</v>
      </c>
      <c r="O2276" s="1390" t="s">
        <v>89</v>
      </c>
      <c r="P2276" s="1390" t="s">
        <v>89</v>
      </c>
      <c r="Q2276" s="1654" t="s">
        <v>1163</v>
      </c>
      <c r="R2276" s="1350" t="s">
        <v>4014</v>
      </c>
      <c r="S2276" s="1353">
        <v>25</v>
      </c>
      <c r="T2276" s="1354"/>
      <c r="U2276" s="1597" t="s">
        <v>934</v>
      </c>
      <c r="V2276" s="1597"/>
      <c r="W2276" s="1347">
        <v>18.5</v>
      </c>
      <c r="X2276" s="1355"/>
      <c r="Y2276" s="1597"/>
      <c r="Z2276" s="2303">
        <v>42885</v>
      </c>
      <c r="AB2276" s="1360"/>
      <c r="AC2276" s="1360"/>
      <c r="AD2276" s="1360"/>
      <c r="AE2276" s="1361">
        <f>IF(A2276="","",(IFERROR(VLOOKUP(A2276,Projecten!A$4:W$2618,5,FALSE),"niet bekend")))</f>
        <v>1</v>
      </c>
      <c r="AF2276" s="994">
        <f>IF(AE2276="","",(IF(E2276=0,AH2276,(E2276/AE2276*AH2276))))</f>
        <v>2758.46</v>
      </c>
      <c r="AG2276" s="1360">
        <f>IF(A2276="","",(IFERROR(VLOOKUP(A2276,Projecten!A$4:W$2618,23,FALSE),"niet bekend")))</f>
        <v>0</v>
      </c>
      <c r="AH2276" s="2301">
        <f>IF(A2276="","",(IFERROR(VLOOKUP(A2276,Projecten!A$4:W$2618,12,FALSE),"niet bekend")))</f>
        <v>2758.46</v>
      </c>
    </row>
    <row r="2277" spans="1:34" s="1359" customFormat="1" x14ac:dyDescent="0.2">
      <c r="A2277" s="1570">
        <v>2017426</v>
      </c>
      <c r="B2277" s="1570">
        <v>121364</v>
      </c>
      <c r="C2277" s="1570" t="s">
        <v>3925</v>
      </c>
      <c r="D2277" s="1437" t="s">
        <v>451</v>
      </c>
      <c r="E2277" s="1437">
        <v>1</v>
      </c>
      <c r="F2277" s="1437">
        <v>2</v>
      </c>
      <c r="G2277" s="1437">
        <v>1</v>
      </c>
      <c r="H2277" s="1437">
        <v>1</v>
      </c>
      <c r="I2277" s="1389">
        <v>42894</v>
      </c>
      <c r="J2277" s="1389" t="s">
        <v>1737</v>
      </c>
      <c r="K2277" s="1389" t="s">
        <v>1737</v>
      </c>
      <c r="L2277" s="1389" t="s">
        <v>1737</v>
      </c>
      <c r="M2277" s="1390" t="s">
        <v>89</v>
      </c>
      <c r="N2277" s="1390" t="s">
        <v>89</v>
      </c>
      <c r="O2277" s="1390" t="s">
        <v>89</v>
      </c>
      <c r="P2277" s="1390" t="s">
        <v>89</v>
      </c>
      <c r="Q2277" s="1654" t="s">
        <v>1163</v>
      </c>
      <c r="R2277" s="1350"/>
      <c r="S2277" s="1353">
        <v>25</v>
      </c>
      <c r="T2277" s="1354"/>
      <c r="U2277" s="1597" t="s">
        <v>934</v>
      </c>
      <c r="V2277" s="1597"/>
      <c r="W2277" s="1347">
        <v>5</v>
      </c>
      <c r="X2277" s="1355"/>
      <c r="Y2277" s="1597"/>
      <c r="Z2277" s="2303">
        <v>42885</v>
      </c>
      <c r="AB2277" s="1360"/>
      <c r="AC2277" s="1360"/>
      <c r="AD2277" s="1360"/>
      <c r="AE2277" s="1361">
        <f>IF(A2277="","",(IFERROR(VLOOKUP(A2277,Projecten!A$4:W$2618,5,FALSE),"niet bekend")))</f>
        <v>1</v>
      </c>
      <c r="AF2277" s="994">
        <f>IF(AE2277="","",(IF(E2277=0,AH2277,(E2277/AE2277*AH2277))))</f>
        <v>843.66</v>
      </c>
      <c r="AG2277" s="1360">
        <f>IF(A2277="","",(IFERROR(VLOOKUP(A2277,Projecten!A$4:W$2618,23,FALSE),"niet bekend")))</f>
        <v>0</v>
      </c>
      <c r="AH2277" s="2301">
        <f>IF(A2277="","",(IFERROR(VLOOKUP(A2277,Projecten!A$4:W$2618,12,FALSE),"niet bekend")))</f>
        <v>843.66</v>
      </c>
    </row>
    <row r="2278" spans="1:34" x14ac:dyDescent="0.2">
      <c r="AD2278" s="4"/>
      <c r="AE2278" s="4"/>
    </row>
    <row r="2279" spans="1:34" s="2198" customFormat="1" x14ac:dyDescent="0.2">
      <c r="A2279" s="2597">
        <v>2017413</v>
      </c>
      <c r="B2279" s="2354">
        <v>121369</v>
      </c>
      <c r="C2279" s="2597">
        <v>638017</v>
      </c>
      <c r="D2279" s="2598" t="s">
        <v>68</v>
      </c>
      <c r="E2279" s="2598">
        <v>1</v>
      </c>
      <c r="F2279" s="2598">
        <v>10</v>
      </c>
      <c r="G2279" s="2598">
        <v>6</v>
      </c>
      <c r="H2279" s="2598">
        <v>3</v>
      </c>
      <c r="I2279" s="2196">
        <v>42892</v>
      </c>
      <c r="J2279" s="2599" t="s">
        <v>1737</v>
      </c>
      <c r="K2279" s="2599" t="s">
        <v>1737</v>
      </c>
      <c r="L2279" s="2599" t="s">
        <v>1737</v>
      </c>
      <c r="M2279" s="2600" t="s">
        <v>89</v>
      </c>
      <c r="N2279" s="2600" t="s">
        <v>89</v>
      </c>
      <c r="O2279" s="2600" t="s">
        <v>89</v>
      </c>
      <c r="P2279" s="2600" t="s">
        <v>89</v>
      </c>
      <c r="Q2279" s="2601" t="s">
        <v>1163</v>
      </c>
      <c r="R2279" s="2601"/>
      <c r="S2279" s="2570">
        <v>25</v>
      </c>
      <c r="T2279" s="2197"/>
      <c r="U2279" s="2602" t="s">
        <v>278</v>
      </c>
      <c r="V2279" s="2602"/>
      <c r="W2279" s="2211">
        <v>15</v>
      </c>
      <c r="X2279" s="2095"/>
      <c r="Y2279" s="2571"/>
      <c r="Z2279" s="2572">
        <v>42874</v>
      </c>
      <c r="AB2279" s="2194"/>
      <c r="AC2279" s="2194"/>
      <c r="AD2279" s="2194"/>
      <c r="AE2279" s="2573">
        <f>IF(A2279="","",(IFERROR(VLOOKUP(A2279,Projecten!A$4:W$2618,5,FALSE),"niet bekend")))</f>
        <v>1</v>
      </c>
      <c r="AF2279" s="2603">
        <f>IF(AE2279="","",(IF(E2279=0,AH2279,(E2279/AE2279*AH2279))))</f>
        <v>2464.17</v>
      </c>
      <c r="AG2279" s="2194">
        <f>IF(A2279="","",(IFERROR(VLOOKUP(A2279,Projecten!A$4:W$2618,23,FALSE),"niet bekend")))</f>
        <v>2464.17</v>
      </c>
      <c r="AH2279" s="2195">
        <f>IF(A2279="","",(IFERROR(VLOOKUP(A2279,Projecten!A$4:W$2618,12,FALSE),"niet bekend")))</f>
        <v>2464.17</v>
      </c>
    </row>
    <row r="2280" spans="1:34" s="1359" customFormat="1" x14ac:dyDescent="0.2">
      <c r="A2280" s="1902">
        <v>2017469</v>
      </c>
      <c r="B2280" s="2096" t="s">
        <v>237</v>
      </c>
      <c r="C2280" s="2096" t="s">
        <v>4074</v>
      </c>
      <c r="D2280" s="1880" t="s">
        <v>68</v>
      </c>
      <c r="E2280" s="1880">
        <v>0</v>
      </c>
      <c r="F2280" s="1880">
        <v>0</v>
      </c>
      <c r="G2280" s="1880">
        <v>0</v>
      </c>
      <c r="H2280" s="1880">
        <v>0</v>
      </c>
      <c r="I2280" s="1350"/>
      <c r="J2280" s="1389" t="s">
        <v>1737</v>
      </c>
      <c r="K2280" s="1389" t="s">
        <v>1737</v>
      </c>
      <c r="L2280" s="1389" t="s">
        <v>4091</v>
      </c>
      <c r="M2280" s="2378" t="s">
        <v>1737</v>
      </c>
      <c r="N2280" s="2378" t="s">
        <v>1737</v>
      </c>
      <c r="O2280" s="2378" t="s">
        <v>1737</v>
      </c>
      <c r="P2280" s="2378" t="s">
        <v>1737</v>
      </c>
      <c r="Q2280" s="1654"/>
      <c r="R2280" s="1654"/>
      <c r="S2280" s="1353">
        <v>25</v>
      </c>
      <c r="T2280" s="1354"/>
      <c r="U2280" s="1597" t="s">
        <v>278</v>
      </c>
      <c r="V2280" s="1597"/>
      <c r="W2280" s="1347">
        <v>0</v>
      </c>
      <c r="X2280" s="1355"/>
      <c r="Y2280" s="1357"/>
      <c r="Z2280" s="2303">
        <v>42895</v>
      </c>
      <c r="AB2280" s="1360"/>
      <c r="AC2280" s="1360"/>
      <c r="AD2280" s="1360"/>
      <c r="AE2280" s="1361"/>
      <c r="AF2280" s="994"/>
      <c r="AG2280" s="1360"/>
      <c r="AH2280" s="2301"/>
    </row>
    <row r="2281" spans="1:34" s="1359" customFormat="1" x14ac:dyDescent="0.2">
      <c r="A2281" s="1570">
        <v>2017414</v>
      </c>
      <c r="B2281" s="1621">
        <v>121369</v>
      </c>
      <c r="C2281" s="1570">
        <v>637417</v>
      </c>
      <c r="D2281" s="1437" t="s">
        <v>68</v>
      </c>
      <c r="E2281" s="1437">
        <v>1</v>
      </c>
      <c r="F2281" s="1437">
        <v>10</v>
      </c>
      <c r="G2281" s="1437">
        <v>5</v>
      </c>
      <c r="H2281" s="1437">
        <v>3</v>
      </c>
      <c r="I2281" s="1350">
        <v>42892</v>
      </c>
      <c r="J2281" s="1350">
        <v>42893</v>
      </c>
      <c r="K2281" s="1350" t="s">
        <v>1737</v>
      </c>
      <c r="L2281" s="1350" t="s">
        <v>1737</v>
      </c>
      <c r="M2281" s="1390" t="s">
        <v>89</v>
      </c>
      <c r="N2281" s="1390" t="s">
        <v>89</v>
      </c>
      <c r="O2281" s="1390" t="s">
        <v>89</v>
      </c>
      <c r="P2281" s="1390" t="s">
        <v>89</v>
      </c>
      <c r="Q2281" s="1654" t="s">
        <v>1163</v>
      </c>
      <c r="R2281" s="1654"/>
      <c r="S2281" s="1353">
        <v>25</v>
      </c>
      <c r="T2281" s="1354"/>
      <c r="U2281" s="1597" t="s">
        <v>278</v>
      </c>
      <c r="V2281" s="1597"/>
      <c r="W2281" s="1347">
        <v>18</v>
      </c>
      <c r="X2281" s="1355"/>
      <c r="Y2281" s="1357"/>
      <c r="Z2281" s="2303">
        <v>42877</v>
      </c>
      <c r="AB2281" s="1360"/>
      <c r="AC2281" s="1360"/>
      <c r="AD2281" s="1360"/>
      <c r="AE2281" s="1361">
        <f>IF(A2281="","",(IFERROR(VLOOKUP(A2281,Projecten!A$4:W$2618,5,FALSE),"niet bekend")))</f>
        <v>1</v>
      </c>
      <c r="AF2281" s="994">
        <f t="shared" ref="AF2281:AF2290" si="188">IF(AE2281="","",(IF(E2281=0,AH2281,(E2281/AE2281*AH2281))))</f>
        <v>3326.13</v>
      </c>
      <c r="AG2281" s="1360">
        <f>IF(A2281="","",(IFERROR(VLOOKUP(A2281,Projecten!A$4:W$2618,23,FALSE),"niet bekend")))</f>
        <v>3326.13</v>
      </c>
      <c r="AH2281" s="2301">
        <f>IF(A2281="","",(IFERROR(VLOOKUP(A2281,Projecten!A$4:W$2618,12,FALSE),"niet bekend")))</f>
        <v>3326.13</v>
      </c>
    </row>
    <row r="2282" spans="1:34" s="1359" customFormat="1" x14ac:dyDescent="0.2">
      <c r="A2282" s="1570">
        <v>2017415</v>
      </c>
      <c r="B2282" s="1621">
        <v>121370</v>
      </c>
      <c r="C2282" s="1570">
        <v>528417</v>
      </c>
      <c r="D2282" s="1437" t="s">
        <v>68</v>
      </c>
      <c r="E2282" s="1437">
        <v>1</v>
      </c>
      <c r="F2282" s="1437">
        <v>6</v>
      </c>
      <c r="G2282" s="1437">
        <v>2</v>
      </c>
      <c r="H2282" s="1437">
        <v>6</v>
      </c>
      <c r="I2282" s="1350">
        <v>42892</v>
      </c>
      <c r="J2282" s="1350" t="s">
        <v>1737</v>
      </c>
      <c r="K2282" s="1350" t="s">
        <v>1737</v>
      </c>
      <c r="L2282" s="1350" t="s">
        <v>1737</v>
      </c>
      <c r="M2282" s="1390" t="s">
        <v>89</v>
      </c>
      <c r="N2282" s="1390" t="s">
        <v>89</v>
      </c>
      <c r="O2282" s="1390" t="s">
        <v>89</v>
      </c>
      <c r="P2282" s="1390" t="s">
        <v>89</v>
      </c>
      <c r="Q2282" s="1654" t="s">
        <v>1163</v>
      </c>
      <c r="R2282" s="1654"/>
      <c r="S2282" s="1353">
        <v>25</v>
      </c>
      <c r="T2282" s="1354"/>
      <c r="U2282" s="1597" t="s">
        <v>278</v>
      </c>
      <c r="V2282" s="1597"/>
      <c r="W2282" s="1347">
        <v>16</v>
      </c>
      <c r="X2282" s="1355"/>
      <c r="Y2282" s="1357"/>
      <c r="Z2282" s="2303">
        <v>42877</v>
      </c>
      <c r="AB2282" s="1360"/>
      <c r="AC2282" s="1360"/>
      <c r="AD2282" s="1360"/>
      <c r="AE2282" s="1361">
        <f>IF(A2282="","",(IFERROR(VLOOKUP(A2282,Projecten!A$4:W$2618,5,FALSE),"niet bekend")))</f>
        <v>1</v>
      </c>
      <c r="AF2282" s="994">
        <f t="shared" si="188"/>
        <v>2734.52</v>
      </c>
      <c r="AG2282" s="1360">
        <f>IF(A2282="","",(IFERROR(VLOOKUP(A2282,Projecten!A$4:W$2618,23,FALSE),"niet bekend")))</f>
        <v>2734.52</v>
      </c>
      <c r="AH2282" s="2301">
        <f>IF(A2282="","",(IFERROR(VLOOKUP(A2282,Projecten!A$4:W$2618,12,FALSE),"niet bekend")))</f>
        <v>2734.52</v>
      </c>
    </row>
    <row r="2283" spans="1:34" s="1359" customFormat="1" x14ac:dyDescent="0.2">
      <c r="A2283" s="1570">
        <v>2017416</v>
      </c>
      <c r="B2283" s="1621">
        <v>121370</v>
      </c>
      <c r="C2283" s="1570">
        <v>650717</v>
      </c>
      <c r="D2283" s="1437" t="s">
        <v>68</v>
      </c>
      <c r="E2283" s="1437">
        <v>1</v>
      </c>
      <c r="F2283" s="1437">
        <v>8</v>
      </c>
      <c r="G2283" s="1437">
        <v>5</v>
      </c>
      <c r="H2283" s="1437">
        <v>3</v>
      </c>
      <c r="I2283" s="1350">
        <v>42892</v>
      </c>
      <c r="J2283" s="1350">
        <v>42893</v>
      </c>
      <c r="K2283" s="1350" t="s">
        <v>1737</v>
      </c>
      <c r="L2283" s="1350" t="s">
        <v>1737</v>
      </c>
      <c r="M2283" s="1390" t="s">
        <v>89</v>
      </c>
      <c r="N2283" s="1390" t="s">
        <v>89</v>
      </c>
      <c r="O2283" s="1390" t="s">
        <v>89</v>
      </c>
      <c r="P2283" s="1390" t="s">
        <v>89</v>
      </c>
      <c r="Q2283" s="1654" t="s">
        <v>1163</v>
      </c>
      <c r="R2283" s="1654"/>
      <c r="S2283" s="1353">
        <v>25</v>
      </c>
      <c r="T2283" s="1354"/>
      <c r="U2283" s="1597" t="s">
        <v>278</v>
      </c>
      <c r="V2283" s="1597"/>
      <c r="W2283" s="1347">
        <v>17</v>
      </c>
      <c r="X2283" s="1355"/>
      <c r="Y2283" s="1357"/>
      <c r="Z2283" s="2303">
        <v>42877</v>
      </c>
      <c r="AB2283" s="1360"/>
      <c r="AC2283" s="1360"/>
      <c r="AD2283" s="1360"/>
      <c r="AE2283" s="1361">
        <f>IF(A2283="","",(IFERROR(VLOOKUP(A2283,Projecten!A$4:W$2618,5,FALSE),"niet bekend")))</f>
        <v>1</v>
      </c>
      <c r="AF2283" s="994">
        <f t="shared" si="188"/>
        <v>2873.93</v>
      </c>
      <c r="AG2283" s="1360">
        <f>IF(A2283="","",(IFERROR(VLOOKUP(A2283,Projecten!A$4:W$2618,23,FALSE),"niet bekend")))</f>
        <v>2873.93</v>
      </c>
      <c r="AH2283" s="2301">
        <f>IF(A2283="","",(IFERROR(VLOOKUP(A2283,Projecten!A$4:W$2618,12,FALSE),"niet bekend")))</f>
        <v>2873.93</v>
      </c>
    </row>
    <row r="2284" spans="1:34" s="1359" customFormat="1" x14ac:dyDescent="0.2">
      <c r="A2284" s="1570">
        <v>2017417</v>
      </c>
      <c r="B2284" s="1621">
        <v>121370</v>
      </c>
      <c r="C2284" s="1570">
        <v>646817</v>
      </c>
      <c r="D2284" s="1437" t="s">
        <v>68</v>
      </c>
      <c r="E2284" s="1437">
        <v>1</v>
      </c>
      <c r="F2284" s="1437">
        <v>9</v>
      </c>
      <c r="G2284" s="1437">
        <v>5</v>
      </c>
      <c r="H2284" s="1437">
        <v>4</v>
      </c>
      <c r="I2284" s="1350">
        <v>42892</v>
      </c>
      <c r="J2284" s="1350" t="s">
        <v>1737</v>
      </c>
      <c r="K2284" s="1350" t="s">
        <v>1737</v>
      </c>
      <c r="L2284" s="1350" t="s">
        <v>1737</v>
      </c>
      <c r="M2284" s="1390" t="s">
        <v>89</v>
      </c>
      <c r="N2284" s="1390" t="s">
        <v>89</v>
      </c>
      <c r="O2284" s="1390" t="s">
        <v>89</v>
      </c>
      <c r="P2284" s="1390" t="s">
        <v>89</v>
      </c>
      <c r="Q2284" s="1654" t="s">
        <v>1163</v>
      </c>
      <c r="R2284" s="1654"/>
      <c r="S2284" s="1353">
        <v>25</v>
      </c>
      <c r="T2284" s="1354"/>
      <c r="U2284" s="1597" t="s">
        <v>278</v>
      </c>
      <c r="V2284" s="1597"/>
      <c r="W2284" s="1347">
        <v>18.25</v>
      </c>
      <c r="X2284" s="1355"/>
      <c r="Y2284" s="1357"/>
      <c r="Z2284" s="2303">
        <v>42877</v>
      </c>
      <c r="AB2284" s="1360"/>
      <c r="AC2284" s="1360"/>
      <c r="AD2284" s="1360"/>
      <c r="AE2284" s="1361">
        <f>IF(A2284="","",(IFERROR(VLOOKUP(A2284,Projecten!A$4:W$2618,5,FALSE),"niet bekend")))</f>
        <v>1</v>
      </c>
      <c r="AF2284" s="994">
        <f t="shared" si="188"/>
        <v>2783.82</v>
      </c>
      <c r="AG2284" s="1360">
        <f>IF(A2284="","",(IFERROR(VLOOKUP(A2284,Projecten!A$4:W$2618,23,FALSE),"niet bekend")))</f>
        <v>2783.82</v>
      </c>
      <c r="AH2284" s="2301">
        <f>IF(A2284="","",(IFERROR(VLOOKUP(A2284,Projecten!A$4:W$2618,12,FALSE),"niet bekend")))</f>
        <v>2783.82</v>
      </c>
    </row>
    <row r="2285" spans="1:34" s="1359" customFormat="1" x14ac:dyDescent="0.2">
      <c r="A2285" s="1570">
        <v>2017418</v>
      </c>
      <c r="B2285" s="1621">
        <v>121371</v>
      </c>
      <c r="C2285" s="1570">
        <v>637317</v>
      </c>
      <c r="D2285" s="1437" t="s">
        <v>68</v>
      </c>
      <c r="E2285" s="1437">
        <v>1</v>
      </c>
      <c r="F2285" s="1437">
        <v>8</v>
      </c>
      <c r="G2285" s="1437">
        <v>5</v>
      </c>
      <c r="H2285" s="1437">
        <v>3</v>
      </c>
      <c r="I2285" s="1350">
        <v>42892</v>
      </c>
      <c r="J2285" s="1350" t="s">
        <v>1737</v>
      </c>
      <c r="K2285" s="1350" t="s">
        <v>1737</v>
      </c>
      <c r="L2285" s="1350" t="s">
        <v>1737</v>
      </c>
      <c r="M2285" s="1390" t="s">
        <v>89</v>
      </c>
      <c r="N2285" s="1390" t="s">
        <v>89</v>
      </c>
      <c r="O2285" s="1390" t="s">
        <v>89</v>
      </c>
      <c r="P2285" s="1390" t="s">
        <v>89</v>
      </c>
      <c r="Q2285" s="1654" t="s">
        <v>1163</v>
      </c>
      <c r="R2285" s="1654"/>
      <c r="S2285" s="1353">
        <v>25</v>
      </c>
      <c r="T2285" s="1354"/>
      <c r="U2285" s="1597" t="s">
        <v>278</v>
      </c>
      <c r="V2285" s="1597"/>
      <c r="W2285" s="1347">
        <v>15</v>
      </c>
      <c r="X2285" s="1355"/>
      <c r="Y2285" s="1357"/>
      <c r="Z2285" s="2303">
        <v>42877</v>
      </c>
      <c r="AB2285" s="1360"/>
      <c r="AC2285" s="1360"/>
      <c r="AD2285" s="1360"/>
      <c r="AE2285" s="1361">
        <f>IF(A2285="","",(IFERROR(VLOOKUP(A2285,Projecten!A$4:W$2618,5,FALSE),"niet bekend")))</f>
        <v>1</v>
      </c>
      <c r="AF2285" s="994">
        <f t="shared" si="188"/>
        <v>2661.62</v>
      </c>
      <c r="AG2285" s="1360">
        <f>IF(A2285="","",(IFERROR(VLOOKUP(A2285,Projecten!A$4:W$2618,23,FALSE),"niet bekend")))</f>
        <v>2661.62</v>
      </c>
      <c r="AH2285" s="2301">
        <f>IF(A2285="","",(IFERROR(VLOOKUP(A2285,Projecten!A$4:W$2618,12,FALSE),"niet bekend")))</f>
        <v>2661.62</v>
      </c>
    </row>
    <row r="2286" spans="1:34" s="1359" customFormat="1" x14ac:dyDescent="0.2">
      <c r="A2286" s="1570">
        <v>2017419</v>
      </c>
      <c r="B2286" s="1621">
        <v>121371</v>
      </c>
      <c r="C2286" s="1570">
        <v>649617</v>
      </c>
      <c r="D2286" s="1437" t="s">
        <v>68</v>
      </c>
      <c r="E2286" s="1437">
        <v>1</v>
      </c>
      <c r="F2286" s="1437">
        <v>7</v>
      </c>
      <c r="G2286" s="1437">
        <v>4</v>
      </c>
      <c r="H2286" s="1437">
        <v>3</v>
      </c>
      <c r="I2286" s="1350">
        <v>42892</v>
      </c>
      <c r="J2286" s="1350">
        <v>42893</v>
      </c>
      <c r="K2286" s="1350" t="s">
        <v>1737</v>
      </c>
      <c r="L2286" s="1350" t="s">
        <v>3983</v>
      </c>
      <c r="M2286" s="1390" t="s">
        <v>89</v>
      </c>
      <c r="N2286" s="1390" t="s">
        <v>89</v>
      </c>
      <c r="O2286" s="1390" t="s">
        <v>89</v>
      </c>
      <c r="P2286" s="1390" t="s">
        <v>89</v>
      </c>
      <c r="Q2286" s="1654" t="s">
        <v>1163</v>
      </c>
      <c r="R2286" s="1654"/>
      <c r="S2286" s="1353">
        <v>25</v>
      </c>
      <c r="T2286" s="1354"/>
      <c r="U2286" s="1597" t="s">
        <v>278</v>
      </c>
      <c r="V2286" s="1597" t="s">
        <v>4103</v>
      </c>
      <c r="W2286" s="1347">
        <v>21.5</v>
      </c>
      <c r="X2286" s="1355"/>
      <c r="Y2286" s="1357"/>
      <c r="Z2286" s="2303">
        <v>42877</v>
      </c>
      <c r="AB2286" s="1360"/>
      <c r="AC2286" s="1360"/>
      <c r="AD2286" s="1360"/>
      <c r="AE2286" s="1361">
        <f>IF(A2286="","",(IFERROR(VLOOKUP(A2286,Projecten!A$4:W$2618,5,FALSE),"niet bekend")))</f>
        <v>1</v>
      </c>
      <c r="AF2286" s="994">
        <f t="shared" si="188"/>
        <v>4706.74</v>
      </c>
      <c r="AG2286" s="1360">
        <f>IF(A2286="","",(IFERROR(VLOOKUP(A2286,Projecten!A$4:W$2618,23,FALSE),"niet bekend")))</f>
        <v>4706.74</v>
      </c>
      <c r="AH2286" s="2301">
        <f>IF(A2286="","",(IFERROR(VLOOKUP(A2286,Projecten!A$4:W$2618,12,FALSE),"niet bekend")))</f>
        <v>4706.74</v>
      </c>
    </row>
    <row r="2287" spans="1:34" s="1359" customFormat="1" x14ac:dyDescent="0.2">
      <c r="A2287" s="1570">
        <v>2017420</v>
      </c>
      <c r="B2287" s="1621">
        <v>121371</v>
      </c>
      <c r="C2287" s="1570">
        <v>676817</v>
      </c>
      <c r="D2287" s="1437" t="s">
        <v>68</v>
      </c>
      <c r="E2287" s="1437">
        <v>1</v>
      </c>
      <c r="F2287" s="1437">
        <v>2</v>
      </c>
      <c r="G2287" s="1437">
        <v>1</v>
      </c>
      <c r="H2287" s="1437">
        <v>1</v>
      </c>
      <c r="I2287" s="1350">
        <v>42892</v>
      </c>
      <c r="J2287" s="1350" t="s">
        <v>1737</v>
      </c>
      <c r="K2287" s="1350" t="s">
        <v>1737</v>
      </c>
      <c r="L2287" s="1350" t="s">
        <v>1737</v>
      </c>
      <c r="M2287" s="1390" t="s">
        <v>89</v>
      </c>
      <c r="N2287" s="1390" t="s">
        <v>89</v>
      </c>
      <c r="O2287" s="1390" t="s">
        <v>89</v>
      </c>
      <c r="P2287" s="1390" t="s">
        <v>89</v>
      </c>
      <c r="Q2287" s="1654" t="s">
        <v>1163</v>
      </c>
      <c r="R2287" s="1654"/>
      <c r="S2287" s="1353">
        <v>25</v>
      </c>
      <c r="T2287" s="1354"/>
      <c r="U2287" s="1597" t="s">
        <v>278</v>
      </c>
      <c r="V2287" s="1597"/>
      <c r="W2287" s="1347">
        <v>6</v>
      </c>
      <c r="X2287" s="1355"/>
      <c r="Y2287" s="1357"/>
      <c r="Z2287" s="2303">
        <v>42877</v>
      </c>
      <c r="AB2287" s="1360"/>
      <c r="AC2287" s="1360"/>
      <c r="AD2287" s="1360"/>
      <c r="AE2287" s="1361">
        <f>IF(A2287="","",(IFERROR(VLOOKUP(A2287,Projecten!A$4:W$2618,5,FALSE),"niet bekend")))</f>
        <v>1</v>
      </c>
      <c r="AF2287" s="994">
        <f t="shared" si="188"/>
        <v>905.93</v>
      </c>
      <c r="AG2287" s="1360">
        <f>IF(A2287="","",(IFERROR(VLOOKUP(A2287,Projecten!A$4:W$2618,23,FALSE),"niet bekend")))</f>
        <v>905.93</v>
      </c>
      <c r="AH2287" s="2301">
        <f>IF(A2287="","",(IFERROR(VLOOKUP(A2287,Projecten!A$4:W$2618,12,FALSE),"niet bekend")))</f>
        <v>905.93</v>
      </c>
    </row>
    <row r="2288" spans="1:34" s="1359" customFormat="1" x14ac:dyDescent="0.2">
      <c r="A2288" s="1570">
        <v>2017421</v>
      </c>
      <c r="B2288" s="1621">
        <v>121372</v>
      </c>
      <c r="C2288" s="1570">
        <v>625417</v>
      </c>
      <c r="D2288" s="1437" t="s">
        <v>68</v>
      </c>
      <c r="E2288" s="1437">
        <v>1</v>
      </c>
      <c r="F2288" s="1437">
        <v>12</v>
      </c>
      <c r="G2288" s="1437">
        <v>5</v>
      </c>
      <c r="H2288" s="1437">
        <v>2</v>
      </c>
      <c r="I2288" s="1389">
        <v>42892</v>
      </c>
      <c r="J2288" s="1389" t="s">
        <v>1737</v>
      </c>
      <c r="K2288" s="1389" t="s">
        <v>1737</v>
      </c>
      <c r="L2288" s="1389" t="s">
        <v>1737</v>
      </c>
      <c r="M2288" s="1390" t="s">
        <v>89</v>
      </c>
      <c r="N2288" s="1390" t="s">
        <v>89</v>
      </c>
      <c r="O2288" s="1390" t="s">
        <v>89</v>
      </c>
      <c r="P2288" s="1390" t="s">
        <v>89</v>
      </c>
      <c r="Q2288" s="1654" t="s">
        <v>1163</v>
      </c>
      <c r="R2288" s="1350"/>
      <c r="S2288" s="1353">
        <v>25</v>
      </c>
      <c r="T2288" s="1354"/>
      <c r="U2288" s="1597" t="s">
        <v>278</v>
      </c>
      <c r="V2288" s="1597" t="s">
        <v>3985</v>
      </c>
      <c r="W2288" s="1347">
        <v>15</v>
      </c>
      <c r="X2288" s="1355"/>
      <c r="Y2288" s="1597"/>
      <c r="Z2288" s="2303">
        <v>42879</v>
      </c>
      <c r="AB2288" s="1360"/>
      <c r="AC2288" s="1360"/>
      <c r="AD2288" s="1360"/>
      <c r="AE2288" s="1361">
        <f>IF(A2288="","",(IFERROR(VLOOKUP(A2288,Projecten!A$4:W$2618,5,FALSE),"niet bekend")))</f>
        <v>1</v>
      </c>
      <c r="AF2288" s="994">
        <f t="shared" si="188"/>
        <v>3338.79</v>
      </c>
      <c r="AG2288" s="1360">
        <f>IF(A2288="","",(IFERROR(VLOOKUP(A2288,Projecten!A$4:W$2618,23,FALSE),"niet bekend")))</f>
        <v>3338.79</v>
      </c>
      <c r="AH2288" s="2301">
        <f>IF(A2288="","",(IFERROR(VLOOKUP(A2288,Projecten!A$4:W$2618,12,FALSE),"niet bekend")))</f>
        <v>3338.79</v>
      </c>
    </row>
    <row r="2289" spans="1:35" s="1359" customFormat="1" x14ac:dyDescent="0.2">
      <c r="A2289" s="1570">
        <v>2017429</v>
      </c>
      <c r="B2289" s="1621">
        <v>121372</v>
      </c>
      <c r="C2289" s="1570" t="s">
        <v>3934</v>
      </c>
      <c r="D2289" s="1437" t="s">
        <v>68</v>
      </c>
      <c r="E2289" s="1437">
        <v>1</v>
      </c>
      <c r="F2289" s="1437">
        <v>2</v>
      </c>
      <c r="G2289" s="1437">
        <v>1</v>
      </c>
      <c r="H2289" s="1437">
        <v>1</v>
      </c>
      <c r="I2289" s="1389">
        <v>42892</v>
      </c>
      <c r="J2289" s="1389" t="s">
        <v>1737</v>
      </c>
      <c r="K2289" s="1389" t="s">
        <v>1737</v>
      </c>
      <c r="L2289" s="1389" t="s">
        <v>1737</v>
      </c>
      <c r="M2289" s="1390" t="s">
        <v>89</v>
      </c>
      <c r="N2289" s="1390" t="s">
        <v>89</v>
      </c>
      <c r="O2289" s="1390" t="s">
        <v>89</v>
      </c>
      <c r="P2289" s="1390" t="s">
        <v>89</v>
      </c>
      <c r="Q2289" s="1654" t="s">
        <v>1163</v>
      </c>
      <c r="R2289" s="1350"/>
      <c r="S2289" s="1353">
        <v>25</v>
      </c>
      <c r="T2289" s="1354"/>
      <c r="U2289" s="1597" t="s">
        <v>278</v>
      </c>
      <c r="V2289" s="1597"/>
      <c r="W2289" s="1347">
        <v>4</v>
      </c>
      <c r="X2289" s="1355"/>
      <c r="Y2289" s="1597"/>
      <c r="Z2289" s="2303">
        <v>42879</v>
      </c>
      <c r="AB2289" s="1360"/>
      <c r="AC2289" s="1360"/>
      <c r="AD2289" s="1360"/>
      <c r="AE2289" s="1361">
        <f>IF(A2289="","",(IFERROR(VLOOKUP(A2289,Projecten!A$4:W$2618,5,FALSE),"niet bekend")))</f>
        <v>1</v>
      </c>
      <c r="AF2289" s="994">
        <f t="shared" si="188"/>
        <v>503.34</v>
      </c>
      <c r="AG2289" s="1360">
        <f>IF(A2289="","",(IFERROR(VLOOKUP(A2289,Projecten!A$4:W$2618,23,FALSE),"niet bekend")))</f>
        <v>503.34</v>
      </c>
      <c r="AH2289" s="2301">
        <f>IF(A2289="","",(IFERROR(VLOOKUP(A2289,Projecten!A$4:W$2618,12,FALSE),"niet bekend")))</f>
        <v>503.34</v>
      </c>
    </row>
    <row r="2290" spans="1:35" s="1359" customFormat="1" x14ac:dyDescent="0.2">
      <c r="A2290" s="1570">
        <v>2017454</v>
      </c>
      <c r="B2290" s="1621">
        <v>121372</v>
      </c>
      <c r="C2290" s="1570" t="s">
        <v>4002</v>
      </c>
      <c r="D2290" s="1437" t="s">
        <v>68</v>
      </c>
      <c r="E2290" s="1437">
        <v>0</v>
      </c>
      <c r="F2290" s="1437">
        <v>2</v>
      </c>
      <c r="G2290" s="1437">
        <v>1</v>
      </c>
      <c r="H2290" s="1437">
        <v>1</v>
      </c>
      <c r="I2290" s="1389">
        <v>42894</v>
      </c>
      <c r="J2290" s="1389" t="s">
        <v>1737</v>
      </c>
      <c r="K2290" s="1389" t="s">
        <v>1737</v>
      </c>
      <c r="L2290" s="1389" t="s">
        <v>1737</v>
      </c>
      <c r="M2290" s="1390" t="s">
        <v>89</v>
      </c>
      <c r="N2290" s="1390" t="s">
        <v>89</v>
      </c>
      <c r="O2290" s="1390" t="s">
        <v>89</v>
      </c>
      <c r="P2290" s="1390" t="s">
        <v>89</v>
      </c>
      <c r="Q2290" s="1654" t="s">
        <v>1163</v>
      </c>
      <c r="R2290" s="1350"/>
      <c r="S2290" s="1353"/>
      <c r="T2290" s="1354"/>
      <c r="U2290" s="1597"/>
      <c r="V2290" s="1597"/>
      <c r="W2290" s="1347"/>
      <c r="X2290" s="1355"/>
      <c r="Y2290" s="1597"/>
      <c r="Z2290" s="2303"/>
      <c r="AB2290" s="1360"/>
      <c r="AC2290" s="1360"/>
      <c r="AD2290" s="1360"/>
      <c r="AE2290" s="1361">
        <f>IF(A2290="","",(IFERROR(VLOOKUP(A2290,Projecten!A$4:W$2618,5,FALSE),"niet bekend")))</f>
        <v>0</v>
      </c>
      <c r="AF2290" s="994">
        <f t="shared" si="188"/>
        <v>702.51</v>
      </c>
      <c r="AG2290" s="1360">
        <f>IF(A2290="","",(IFERROR(VLOOKUP(A2290,Projecten!A$4:W$2618,23,FALSE),"niet bekend")))</f>
        <v>0</v>
      </c>
      <c r="AH2290" s="2301">
        <f>IF(A2290="","",(IFERROR(VLOOKUP(A2290,Projecten!A$4:W$2618,12,FALSE),"niet bekend")))</f>
        <v>702.51</v>
      </c>
    </row>
    <row r="2291" spans="1:35" x14ac:dyDescent="0.2">
      <c r="A2291" s="150"/>
      <c r="AD2291" s="8"/>
      <c r="AE2291" s="8"/>
      <c r="AG2291" s="1131"/>
      <c r="AH2291" s="1131"/>
      <c r="AI2291" s="1131"/>
    </row>
    <row r="2292" spans="1:35" s="1359" customFormat="1" x14ac:dyDescent="0.2">
      <c r="A2292" s="1570">
        <v>2017428</v>
      </c>
      <c r="B2292" s="2305">
        <v>121379</v>
      </c>
      <c r="C2292" s="1570" t="s">
        <v>1549</v>
      </c>
      <c r="D2292" s="1437" t="s">
        <v>451</v>
      </c>
      <c r="E2292" s="1437">
        <v>1</v>
      </c>
      <c r="F2292" s="1437">
        <v>6</v>
      </c>
      <c r="G2292" s="1437">
        <v>2</v>
      </c>
      <c r="H2292" s="1437">
        <v>5</v>
      </c>
      <c r="I2292" s="1350">
        <v>42899</v>
      </c>
      <c r="J2292" s="1613" t="s">
        <v>1737</v>
      </c>
      <c r="K2292" s="1613" t="s">
        <v>1737</v>
      </c>
      <c r="L2292" s="1613" t="s">
        <v>1737</v>
      </c>
      <c r="M2292" s="1351" t="s">
        <v>89</v>
      </c>
      <c r="N2292" s="1351" t="s">
        <v>89</v>
      </c>
      <c r="O2292" s="1351" t="s">
        <v>89</v>
      </c>
      <c r="P2292" s="1351" t="s">
        <v>89</v>
      </c>
      <c r="Q2292" s="1352" t="s">
        <v>1163</v>
      </c>
      <c r="R2292" s="1350"/>
      <c r="S2292" s="1353">
        <v>26</v>
      </c>
      <c r="T2292" s="1354"/>
      <c r="U2292" s="1355" t="s">
        <v>934</v>
      </c>
      <c r="V2292" s="1355" t="s">
        <v>1495</v>
      </c>
      <c r="W2292" s="1347">
        <v>20</v>
      </c>
      <c r="X2292" s="1355"/>
      <c r="Y2292" s="1597"/>
      <c r="Z2292" s="2303">
        <v>42887</v>
      </c>
      <c r="AB2292" s="1360"/>
      <c r="AC2292" s="1360"/>
      <c r="AD2292" s="1360"/>
      <c r="AE2292" s="1361">
        <f>IF(A2292="","",(IFERROR(VLOOKUP(A2292,Projecten!A$4:W$2618,5,FALSE),"niet bekend")))</f>
        <v>1</v>
      </c>
      <c r="AF2292" s="2309">
        <f>IF(AE2292="","",(IF(E2292=0,AH2292,(E2292/AE2292*AH2292))))</f>
        <v>3568.55</v>
      </c>
      <c r="AG2292" s="1360">
        <f>IF(A2292="","",(IFERROR(VLOOKUP(A2292,Projecten!A$4:W$2618,23,FALSE),"niet bekend")))</f>
        <v>0</v>
      </c>
      <c r="AH2292" s="2301">
        <f>IF(A2292="","",(IFERROR(VLOOKUP(A2292,Projecten!A$4:W$2618,12,FALSE),"niet bekend")))</f>
        <v>3568.55</v>
      </c>
      <c r="AI2292" s="2300"/>
    </row>
    <row r="2293" spans="1:35" s="4" customFormat="1" x14ac:dyDescent="0.2">
      <c r="B2293" s="2459"/>
      <c r="C2293" s="414"/>
      <c r="E2293" s="2460"/>
      <c r="I2293" s="2460"/>
      <c r="J2293" s="2460"/>
      <c r="K2293" s="2460"/>
      <c r="L2293" s="2460"/>
      <c r="M2293" s="2460"/>
      <c r="N2293" s="2460"/>
      <c r="O2293" s="2460"/>
      <c r="P2293" s="2460"/>
      <c r="Q2293" s="2460"/>
      <c r="R2293" s="412"/>
      <c r="S2293" s="2460"/>
      <c r="T2293" s="413"/>
      <c r="W2293" s="2461"/>
      <c r="X2293" s="414"/>
      <c r="AG2293" s="2462"/>
      <c r="AH2293" s="2462"/>
      <c r="AI2293" s="2462"/>
    </row>
    <row r="2294" spans="1:35" s="1359" customFormat="1" x14ac:dyDescent="0.2">
      <c r="A2294" s="1570">
        <v>2017400</v>
      </c>
      <c r="B2294" s="2305">
        <v>121375</v>
      </c>
      <c r="C2294" s="1570" t="s">
        <v>3875</v>
      </c>
      <c r="D2294" s="1437" t="s">
        <v>3876</v>
      </c>
      <c r="E2294" s="1437">
        <v>1</v>
      </c>
      <c r="F2294" s="1437">
        <v>11</v>
      </c>
      <c r="G2294" s="1437">
        <v>4</v>
      </c>
      <c r="H2294" s="1437">
        <v>1</v>
      </c>
      <c r="I2294" s="1350">
        <v>42899</v>
      </c>
      <c r="J2294" s="1613" t="s">
        <v>1737</v>
      </c>
      <c r="K2294" s="1613" t="s">
        <v>1737</v>
      </c>
      <c r="L2294" s="1613" t="s">
        <v>1737</v>
      </c>
      <c r="M2294" s="1351" t="s">
        <v>89</v>
      </c>
      <c r="N2294" s="1351" t="s">
        <v>89</v>
      </c>
      <c r="O2294" s="1351" t="s">
        <v>89</v>
      </c>
      <c r="P2294" s="1351" t="s">
        <v>89</v>
      </c>
      <c r="Q2294" s="1352" t="s">
        <v>1163</v>
      </c>
      <c r="R2294" s="1350"/>
      <c r="S2294" s="1353">
        <v>26</v>
      </c>
      <c r="T2294" s="1354"/>
      <c r="U2294" s="1355" t="s">
        <v>2355</v>
      </c>
      <c r="V2294" s="1355"/>
      <c r="W2294" s="1347">
        <v>12</v>
      </c>
      <c r="X2294" s="1355"/>
      <c r="Y2294" s="1597"/>
      <c r="Z2294" s="2303">
        <v>42887</v>
      </c>
      <c r="AB2294" s="1360"/>
      <c r="AC2294" s="1360"/>
      <c r="AD2294" s="1360"/>
      <c r="AE2294" s="1361">
        <f>IF(A2294="","",(IFERROR(VLOOKUP(A2294,Projecten!A$4:W$2618,5,FALSE),"niet bekend")))</f>
        <v>1</v>
      </c>
      <c r="AF2294" s="2309">
        <f>IF(AE2294="","",(IF(E2294=0,AH2294,(E2294/AE2294*AH2294))))</f>
        <v>2083.4</v>
      </c>
      <c r="AG2294" s="1360">
        <f>IF(A2294="","",(IFERROR(VLOOKUP(A2294,Projecten!A$4:W$2618,23,FALSE),"niet bekend")))</f>
        <v>0</v>
      </c>
      <c r="AH2294" s="2301">
        <f>IF(A2294="","",(IFERROR(VLOOKUP(A2294,Projecten!A$4:W$2618,12,FALSE),"niet bekend")))</f>
        <v>2083.4</v>
      </c>
      <c r="AI2294" s="2300"/>
    </row>
    <row r="2295" spans="1:35" s="1359" customFormat="1" x14ac:dyDescent="0.2">
      <c r="A2295" s="1570">
        <v>2017401</v>
      </c>
      <c r="B2295" s="2305">
        <v>121375</v>
      </c>
      <c r="C2295" s="1570" t="s">
        <v>3877</v>
      </c>
      <c r="D2295" s="1437" t="s">
        <v>3876</v>
      </c>
      <c r="E2295" s="1437">
        <v>1</v>
      </c>
      <c r="F2295" s="1437">
        <v>12</v>
      </c>
      <c r="G2295" s="1437">
        <v>5</v>
      </c>
      <c r="H2295" s="1437">
        <v>1</v>
      </c>
      <c r="I2295" s="1350">
        <v>42899</v>
      </c>
      <c r="J2295" s="1613" t="s">
        <v>1737</v>
      </c>
      <c r="K2295" s="1613" t="s">
        <v>1737</v>
      </c>
      <c r="L2295" s="1613" t="s">
        <v>1737</v>
      </c>
      <c r="M2295" s="1351" t="s">
        <v>89</v>
      </c>
      <c r="N2295" s="1351" t="s">
        <v>89</v>
      </c>
      <c r="O2295" s="1351" t="s">
        <v>89</v>
      </c>
      <c r="P2295" s="1351" t="s">
        <v>89</v>
      </c>
      <c r="Q2295" s="1352" t="s">
        <v>1163</v>
      </c>
      <c r="R2295" s="1350"/>
      <c r="S2295" s="1353">
        <v>26</v>
      </c>
      <c r="T2295" s="1354"/>
      <c r="U2295" s="1355" t="s">
        <v>2355</v>
      </c>
      <c r="V2295" s="1355"/>
      <c r="W2295" s="1347">
        <v>16</v>
      </c>
      <c r="X2295" s="1355"/>
      <c r="Y2295" s="1597"/>
      <c r="Z2295" s="2303">
        <v>42887</v>
      </c>
      <c r="AB2295" s="1360"/>
      <c r="AC2295" s="1360"/>
      <c r="AD2295" s="1360"/>
      <c r="AE2295" s="1361">
        <f>IF(A2295="","",(IFERROR(VLOOKUP(A2295,Projecten!A$4:W$2618,5,FALSE),"niet bekend")))</f>
        <v>1</v>
      </c>
      <c r="AF2295" s="2309">
        <f>IF(AE2295="","",(IF(E2295=0,AH2295,(E2295/AE2295*AH2295))))</f>
        <v>3000.41</v>
      </c>
      <c r="AG2295" s="1360">
        <f>IF(A2295="","",(IFERROR(VLOOKUP(A2295,Projecten!A$4:W$2618,23,FALSE),"niet bekend")))</f>
        <v>0</v>
      </c>
      <c r="AH2295" s="2301">
        <f>IF(A2295="","",(IFERROR(VLOOKUP(A2295,Projecten!A$4:W$2618,12,FALSE),"niet bekend")))</f>
        <v>3000.41</v>
      </c>
      <c r="AI2295" s="2300"/>
    </row>
    <row r="2296" spans="1:35" s="1359" customFormat="1" x14ac:dyDescent="0.2">
      <c r="A2296" s="1570">
        <v>2017407</v>
      </c>
      <c r="B2296" s="2305">
        <v>121376</v>
      </c>
      <c r="C2296" s="1570" t="s">
        <v>3878</v>
      </c>
      <c r="D2296" s="1437" t="s">
        <v>3876</v>
      </c>
      <c r="E2296" s="1437">
        <v>1</v>
      </c>
      <c r="F2296" s="1437">
        <v>11</v>
      </c>
      <c r="G2296" s="1437">
        <v>7</v>
      </c>
      <c r="H2296" s="1437">
        <v>1</v>
      </c>
      <c r="I2296" s="1350">
        <v>42899</v>
      </c>
      <c r="J2296" s="1350">
        <v>42900</v>
      </c>
      <c r="K2296" s="1613" t="s">
        <v>1737</v>
      </c>
      <c r="L2296" s="1613" t="s">
        <v>1737</v>
      </c>
      <c r="M2296" s="1351" t="s">
        <v>89</v>
      </c>
      <c r="N2296" s="1351" t="s">
        <v>89</v>
      </c>
      <c r="O2296" s="1351" t="s">
        <v>89</v>
      </c>
      <c r="P2296" s="1351" t="s">
        <v>89</v>
      </c>
      <c r="Q2296" s="1352" t="s">
        <v>1163</v>
      </c>
      <c r="R2296" s="1350"/>
      <c r="S2296" s="1353">
        <v>26</v>
      </c>
      <c r="T2296" s="1354"/>
      <c r="U2296" s="1355" t="s">
        <v>2355</v>
      </c>
      <c r="V2296" s="1355"/>
      <c r="W2296" s="1347">
        <v>15</v>
      </c>
      <c r="X2296" s="1355"/>
      <c r="Y2296" s="1597"/>
      <c r="Z2296" s="2303">
        <v>42887</v>
      </c>
      <c r="AB2296" s="1360"/>
      <c r="AC2296" s="1360"/>
      <c r="AD2296" s="1360"/>
      <c r="AE2296" s="1361">
        <f>IF(A2296="","",(IFERROR(VLOOKUP(A2296,Projecten!A$4:W$2618,5,FALSE),"niet bekend")))</f>
        <v>1</v>
      </c>
      <c r="AF2296" s="2309">
        <f>IF(AE2296="","",(IF(E2296=0,AH2296,(E2296/AE2296*AH2296))))</f>
        <v>2696.05</v>
      </c>
      <c r="AG2296" s="1360">
        <f>IF(A2296="","",(IFERROR(VLOOKUP(A2296,Projecten!A$4:W$2618,23,FALSE),"niet bekend")))</f>
        <v>0</v>
      </c>
      <c r="AH2296" s="2301">
        <f>IF(A2296="","",(IFERROR(VLOOKUP(A2296,Projecten!A$4:W$2618,12,FALSE),"niet bekend")))</f>
        <v>2696.05</v>
      </c>
      <c r="AI2296" s="2300"/>
    </row>
    <row r="2297" spans="1:35" s="1359" customFormat="1" x14ac:dyDescent="0.2">
      <c r="A2297" s="1570">
        <v>2017408</v>
      </c>
      <c r="B2297" s="2305">
        <v>121376</v>
      </c>
      <c r="C2297" s="1570" t="s">
        <v>3879</v>
      </c>
      <c r="D2297" s="1437" t="s">
        <v>3876</v>
      </c>
      <c r="E2297" s="1437">
        <v>1</v>
      </c>
      <c r="F2297" s="1437">
        <v>12</v>
      </c>
      <c r="G2297" s="1437">
        <v>7</v>
      </c>
      <c r="H2297" s="1437">
        <v>2</v>
      </c>
      <c r="I2297" s="1350">
        <v>42899</v>
      </c>
      <c r="J2297" s="1613" t="s">
        <v>1737</v>
      </c>
      <c r="K2297" s="1613" t="s">
        <v>1737</v>
      </c>
      <c r="L2297" s="1613" t="s">
        <v>1737</v>
      </c>
      <c r="M2297" s="1351" t="s">
        <v>89</v>
      </c>
      <c r="N2297" s="1351" t="s">
        <v>89</v>
      </c>
      <c r="O2297" s="1351" t="s">
        <v>89</v>
      </c>
      <c r="P2297" s="1351" t="s">
        <v>612</v>
      </c>
      <c r="Q2297" s="1352" t="s">
        <v>1163</v>
      </c>
      <c r="R2297" s="1350"/>
      <c r="S2297" s="1353">
        <v>26</v>
      </c>
      <c r="T2297" s="1354"/>
      <c r="U2297" s="1355" t="s">
        <v>2355</v>
      </c>
      <c r="V2297" s="1355" t="s">
        <v>4166</v>
      </c>
      <c r="W2297" s="1347">
        <v>17</v>
      </c>
      <c r="X2297" s="1355"/>
      <c r="Y2297" s="1597"/>
      <c r="Z2297" s="2303">
        <v>42887</v>
      </c>
      <c r="AB2297" s="1360"/>
      <c r="AC2297" s="1360"/>
      <c r="AD2297" s="1360"/>
      <c r="AE2297" s="1361">
        <f>IF(A2297="","",(IFERROR(VLOOKUP(A2297,Projecten!A$4:W$2618,5,FALSE),"niet bekend")))</f>
        <v>1</v>
      </c>
      <c r="AF2297" s="2309">
        <f>IF(AE2297="","",(IF(E2297=0,AH2297,(E2297/AE2297*AH2297))))</f>
        <v>2824.75</v>
      </c>
      <c r="AG2297" s="1360">
        <f>IF(A2297="","",(IFERROR(VLOOKUP(A2297,Projecten!A$4:W$2618,23,FALSE),"niet bekend")))</f>
        <v>0</v>
      </c>
      <c r="AH2297" s="2301">
        <f>IF(A2297="","",(IFERROR(VLOOKUP(A2297,Projecten!A$4:W$2618,12,FALSE),"niet bekend")))</f>
        <v>2824.75</v>
      </c>
      <c r="AI2297" s="2300"/>
    </row>
    <row r="2298" spans="1:35" s="1359" customFormat="1" x14ac:dyDescent="0.2">
      <c r="A2298" s="1570"/>
      <c r="B2298" s="2314"/>
      <c r="C2298" s="1570"/>
      <c r="D2298" s="1437"/>
      <c r="E2298" s="1437"/>
      <c r="F2298" s="1437"/>
      <c r="G2298" s="1437"/>
      <c r="H2298" s="1437"/>
      <c r="I2298" s="1350"/>
      <c r="J2298" s="1613"/>
      <c r="K2298" s="1613"/>
      <c r="L2298" s="1613"/>
      <c r="M2298" s="1351"/>
      <c r="N2298" s="1351"/>
      <c r="O2298" s="1351"/>
      <c r="P2298" s="1351"/>
      <c r="Q2298" s="1352"/>
      <c r="R2298" s="1350"/>
      <c r="S2298" s="1353"/>
      <c r="T2298" s="1354"/>
      <c r="U2298" s="1355"/>
      <c r="V2298" s="1355"/>
      <c r="W2298" s="1347"/>
      <c r="X2298" s="1355"/>
      <c r="Y2298" s="1597"/>
      <c r="Z2298" s="2303"/>
      <c r="AB2298" s="1360"/>
      <c r="AC2298" s="1360"/>
      <c r="AD2298" s="1360"/>
      <c r="AE2298" s="1361"/>
      <c r="AF2298" s="2309"/>
      <c r="AG2298" s="1360"/>
      <c r="AH2298" s="2301"/>
      <c r="AI2298" s="2300"/>
    </row>
    <row r="2299" spans="1:35" s="1359" customFormat="1" x14ac:dyDescent="0.2">
      <c r="A2299" s="2110">
        <v>2017425</v>
      </c>
      <c r="B2299" s="1346">
        <v>121378</v>
      </c>
      <c r="C2299" s="1665" t="s">
        <v>3921</v>
      </c>
      <c r="D2299" s="1652" t="s">
        <v>2999</v>
      </c>
      <c r="E2299" s="1652">
        <v>1</v>
      </c>
      <c r="F2299" s="2492">
        <v>3</v>
      </c>
      <c r="G2299" s="2492">
        <v>0</v>
      </c>
      <c r="H2299" s="2492">
        <v>2</v>
      </c>
      <c r="I2299" s="1350">
        <v>42899</v>
      </c>
      <c r="J2299" s="1613" t="s">
        <v>1737</v>
      </c>
      <c r="K2299" s="1613" t="s">
        <v>1737</v>
      </c>
      <c r="L2299" s="1613" t="s">
        <v>1737</v>
      </c>
      <c r="M2299" s="1390" t="s">
        <v>89</v>
      </c>
      <c r="N2299" s="1390" t="s">
        <v>89</v>
      </c>
      <c r="O2299" s="1390" t="s">
        <v>89</v>
      </c>
      <c r="P2299" s="1390" t="s">
        <v>89</v>
      </c>
      <c r="Q2299" s="1654" t="s">
        <v>1163</v>
      </c>
      <c r="R2299" s="1654" t="s">
        <v>1526</v>
      </c>
      <c r="S2299" s="1353">
        <v>26</v>
      </c>
      <c r="T2299" s="1354"/>
      <c r="U2299" s="1355" t="s">
        <v>3246</v>
      </c>
      <c r="V2299" s="1597" t="s">
        <v>1631</v>
      </c>
      <c r="W2299" s="1347">
        <v>8</v>
      </c>
      <c r="X2299" s="1355"/>
      <c r="Y2299" s="1357"/>
      <c r="Z2299" s="2303">
        <v>42892</v>
      </c>
      <c r="AB2299" s="1360"/>
      <c r="AC2299" s="1360"/>
      <c r="AD2299" s="1360"/>
      <c r="AE2299" s="1361">
        <f>IF(A2299="","",(IFERROR(VLOOKUP(A2299,Projecten!A$4:W$2618,5,FALSE),"niet bekend")))</f>
        <v>1</v>
      </c>
      <c r="AF2299" s="2309">
        <f>IF(AE2299="","",(IF(E2299=0,AH2299,(E2299/AE2299*AH2299))))</f>
        <v>1460.71</v>
      </c>
      <c r="AG2299" s="1360">
        <f>IF(A2299="","",(IFERROR(VLOOKUP(A2299,Projecten!A$4:W$2618,23,FALSE),"niet bekend")))</f>
        <v>0</v>
      </c>
      <c r="AH2299" s="2301">
        <f>IF(A2299="","",(IFERROR(VLOOKUP(A2299,Projecten!A$4:W$2618,12,FALSE),"niet bekend")))</f>
        <v>1460.71</v>
      </c>
    </row>
    <row r="2300" spans="1:35" s="1359" customFormat="1" x14ac:dyDescent="0.2">
      <c r="A2300" s="1387">
        <v>2017399</v>
      </c>
      <c r="B2300" s="1348">
        <v>121377</v>
      </c>
      <c r="C2300" s="1387" t="s">
        <v>3869</v>
      </c>
      <c r="D2300" s="1428" t="s">
        <v>2999</v>
      </c>
      <c r="E2300" s="1428">
        <v>1</v>
      </c>
      <c r="F2300" s="1428">
        <v>8</v>
      </c>
      <c r="G2300" s="1428">
        <v>4</v>
      </c>
      <c r="H2300" s="1428">
        <v>1</v>
      </c>
      <c r="I2300" s="1350">
        <v>42899</v>
      </c>
      <c r="J2300" s="1350">
        <v>42900</v>
      </c>
      <c r="K2300" s="1350" t="s">
        <v>1737</v>
      </c>
      <c r="L2300" s="1350" t="s">
        <v>1737</v>
      </c>
      <c r="M2300" s="1351" t="s">
        <v>89</v>
      </c>
      <c r="N2300" s="1351" t="s">
        <v>89</v>
      </c>
      <c r="O2300" s="1351" t="s">
        <v>89</v>
      </c>
      <c r="P2300" s="1351" t="s">
        <v>89</v>
      </c>
      <c r="Q2300" s="1654" t="s">
        <v>4158</v>
      </c>
      <c r="R2300" s="2316" t="s">
        <v>4035</v>
      </c>
      <c r="S2300" s="1353">
        <v>26</v>
      </c>
      <c r="T2300" s="1354"/>
      <c r="U2300" s="1355" t="s">
        <v>3246</v>
      </c>
      <c r="V2300" s="1355" t="s">
        <v>3893</v>
      </c>
      <c r="W2300" s="1347">
        <v>17</v>
      </c>
      <c r="X2300" s="1355"/>
      <c r="Y2300" s="1357"/>
      <c r="Z2300" s="2303">
        <v>42892</v>
      </c>
      <c r="AB2300" s="1360"/>
      <c r="AC2300" s="1360"/>
      <c r="AD2300" s="1360"/>
      <c r="AE2300" s="1361">
        <f>IF(A2300="","",(IFERROR(VLOOKUP(A2300,Projecten!A$4:W$2618,5,FALSE),"niet bekend")))</f>
        <v>1</v>
      </c>
      <c r="AF2300" s="2309">
        <f>IF(AE2300="","",(IF(E2300=0,AH2300,(E2300/AE2300*AH2300))))</f>
        <v>2988.62</v>
      </c>
      <c r="AG2300" s="1360">
        <f>IF(A2300="","",(IFERROR(VLOOKUP(A2300,Projecten!A$4:W$2618,23,FALSE),"niet bekend")))</f>
        <v>0</v>
      </c>
      <c r="AH2300" s="2301">
        <f>IF(A2300="","",(IFERROR(VLOOKUP(A2300,Projecten!A$4:W$2618,12,FALSE),"niet bekend")))</f>
        <v>2988.62</v>
      </c>
      <c r="AI2300" s="2301"/>
    </row>
    <row r="2301" spans="1:35" s="1359" customFormat="1" x14ac:dyDescent="0.2">
      <c r="A2301" s="1570">
        <v>2017449</v>
      </c>
      <c r="B2301" s="1348">
        <v>121378</v>
      </c>
      <c r="C2301" s="1570" t="s">
        <v>3988</v>
      </c>
      <c r="D2301" s="1437" t="s">
        <v>2999</v>
      </c>
      <c r="E2301" s="1437">
        <v>1</v>
      </c>
      <c r="F2301" s="1437">
        <v>7</v>
      </c>
      <c r="G2301" s="1437">
        <v>5</v>
      </c>
      <c r="H2301" s="1437">
        <v>2</v>
      </c>
      <c r="I2301" s="1350">
        <v>42899</v>
      </c>
      <c r="J2301" s="1350">
        <v>42907</v>
      </c>
      <c r="K2301" s="1613" t="s">
        <v>1737</v>
      </c>
      <c r="L2301" s="1613" t="s">
        <v>1737</v>
      </c>
      <c r="M2301" s="1351" t="s">
        <v>89</v>
      </c>
      <c r="N2301" s="1351" t="s">
        <v>89</v>
      </c>
      <c r="O2301" s="1351" t="s">
        <v>89</v>
      </c>
      <c r="P2301" s="1351" t="s">
        <v>89</v>
      </c>
      <c r="Q2301" s="1654" t="s">
        <v>4158</v>
      </c>
      <c r="R2301" s="2316" t="s">
        <v>4035</v>
      </c>
      <c r="S2301" s="1353">
        <v>26</v>
      </c>
      <c r="T2301" s="1354"/>
      <c r="U2301" s="1355" t="s">
        <v>3246</v>
      </c>
      <c r="V2301" s="1355" t="s">
        <v>1631</v>
      </c>
      <c r="W2301" s="1347">
        <v>15</v>
      </c>
      <c r="X2301" s="1355"/>
      <c r="Y2301" s="1597"/>
      <c r="Z2301" s="2303">
        <v>42892</v>
      </c>
      <c r="AB2301" s="1360"/>
      <c r="AC2301" s="1360"/>
      <c r="AD2301" s="1360"/>
      <c r="AE2301" s="1361">
        <f>IF(A2301="","",(IFERROR(VLOOKUP(A2301,Projecten!A$4:W$2618,5,FALSE),"niet bekend")))</f>
        <v>1</v>
      </c>
      <c r="AF2301" s="2309">
        <f>IF(AE2301="","",(IF(E2301=0,AH2301,(E2301/AE2301*AH2301))))</f>
        <v>2507.0500000000002</v>
      </c>
      <c r="AG2301" s="1360">
        <f>IF(A2301="","",(IFERROR(VLOOKUP(A2301,Projecten!A$4:W$2618,23,FALSE),"niet bekend")))</f>
        <v>0</v>
      </c>
      <c r="AH2301" s="2301">
        <f>IF(A2301="","",(IFERROR(VLOOKUP(A2301,Projecten!A$4:W$2618,12,FALSE),"niet bekend")))</f>
        <v>2507.0500000000002</v>
      </c>
      <c r="AI2301" s="2300"/>
    </row>
    <row r="2302" spans="1:35" s="150" customFormat="1" x14ac:dyDescent="0.2">
      <c r="A2302" s="90"/>
      <c r="B2302" s="1495"/>
      <c r="C2302" s="160"/>
      <c r="D2302" s="99"/>
      <c r="E2302" s="75"/>
      <c r="F2302" s="99"/>
      <c r="G2302" s="99"/>
      <c r="H2302" s="99"/>
      <c r="I2302" s="75"/>
      <c r="J2302" s="75"/>
      <c r="K2302" s="75"/>
      <c r="L2302" s="75"/>
      <c r="M2302" s="75"/>
      <c r="N2302" s="75"/>
      <c r="O2302" s="75"/>
      <c r="P2302" s="75"/>
      <c r="Q2302" s="75"/>
      <c r="R2302" s="96"/>
      <c r="S2302" s="75"/>
      <c r="T2302" s="175"/>
      <c r="U2302" s="99"/>
      <c r="V2302" s="99"/>
      <c r="W2302" s="475"/>
      <c r="X2302" s="160"/>
      <c r="AD2302" s="90"/>
      <c r="AE2302" s="90"/>
      <c r="AG2302" s="1028"/>
      <c r="AH2302" s="1028"/>
      <c r="AI2302" s="1028"/>
    </row>
    <row r="2303" spans="1:35" s="1359" customFormat="1" x14ac:dyDescent="0.2">
      <c r="A2303" s="1793">
        <v>2017458</v>
      </c>
      <c r="B2303" s="2305">
        <v>121379</v>
      </c>
      <c r="C2303" s="1868" t="s">
        <v>4013</v>
      </c>
      <c r="D2303" s="1869" t="s">
        <v>1064</v>
      </c>
      <c r="E2303" s="1869">
        <v>1</v>
      </c>
      <c r="F2303" s="1869">
        <v>6</v>
      </c>
      <c r="G2303" s="1869">
        <v>0</v>
      </c>
      <c r="H2303" s="1869">
        <v>6</v>
      </c>
      <c r="I2303" s="1350">
        <v>42899</v>
      </c>
      <c r="J2303" s="1613" t="s">
        <v>1737</v>
      </c>
      <c r="K2303" s="1613" t="s">
        <v>1737</v>
      </c>
      <c r="L2303" s="1613" t="s">
        <v>1737</v>
      </c>
      <c r="M2303" s="1351" t="s">
        <v>89</v>
      </c>
      <c r="N2303" s="1351" t="s">
        <v>89</v>
      </c>
      <c r="O2303" s="1351" t="s">
        <v>89</v>
      </c>
      <c r="P2303" s="1351" t="s">
        <v>89</v>
      </c>
      <c r="Q2303" s="1352" t="s">
        <v>1163</v>
      </c>
      <c r="R2303" s="1350"/>
      <c r="S2303" s="1353">
        <v>26</v>
      </c>
      <c r="T2303" s="1354"/>
      <c r="U2303" s="1355" t="s">
        <v>1113</v>
      </c>
      <c r="V2303" s="1355" t="s">
        <v>4028</v>
      </c>
      <c r="W2303" s="1347">
        <v>19</v>
      </c>
      <c r="X2303" s="1355"/>
      <c r="Y2303" s="1357"/>
      <c r="Z2303" s="2303">
        <v>42892</v>
      </c>
      <c r="AB2303" s="1360"/>
      <c r="AC2303" s="1360"/>
      <c r="AD2303" s="1360"/>
      <c r="AE2303" s="1361">
        <f>IF(A2303="","",(IFERROR(VLOOKUP(A2303,Projecten!A$4:W$2618,5,FALSE),"niet bekend")))</f>
        <v>1</v>
      </c>
      <c r="AF2303" s="2309">
        <f>IF(AE2303="","",(IF(E2303=0,AH2303,(E2303/AE2303*AH2303))))</f>
        <v>3190.92</v>
      </c>
      <c r="AG2303" s="1360">
        <f>IF(A2303="","",(IFERROR(VLOOKUP(A2303,Projecten!A$4:W$2618,23,FALSE),"niet bekend")))</f>
        <v>0</v>
      </c>
      <c r="AH2303" s="2301">
        <f>IF(A2303="","",(IFERROR(VLOOKUP(A2303,Projecten!A$4:W$2618,12,FALSE),"niet bekend")))</f>
        <v>3190.92</v>
      </c>
      <c r="AI2303" s="2301"/>
    </row>
    <row r="2304" spans="1:35" s="150" customFormat="1" x14ac:dyDescent="0.2">
      <c r="A2304" s="90"/>
      <c r="B2304" s="1495"/>
      <c r="C2304" s="160"/>
      <c r="D2304" s="99"/>
      <c r="E2304" s="75"/>
      <c r="F2304" s="99"/>
      <c r="G2304" s="99"/>
      <c r="H2304" s="99"/>
      <c r="I2304" s="75"/>
      <c r="J2304" s="75"/>
      <c r="K2304" s="75"/>
      <c r="L2304" s="75"/>
      <c r="M2304" s="75"/>
      <c r="N2304" s="75"/>
      <c r="O2304" s="75"/>
      <c r="P2304" s="75"/>
      <c r="Q2304" s="75"/>
      <c r="R2304" s="96"/>
      <c r="S2304" s="75"/>
      <c r="T2304" s="175"/>
      <c r="U2304" s="99"/>
      <c r="V2304" s="99"/>
      <c r="W2304" s="475"/>
      <c r="X2304" s="160"/>
      <c r="AD2304" s="90"/>
      <c r="AE2304" s="90"/>
      <c r="AG2304" s="1028"/>
      <c r="AH2304" s="1028"/>
      <c r="AI2304" s="1028"/>
    </row>
    <row r="2305" spans="1:35" s="2475" customFormat="1" ht="12" x14ac:dyDescent="0.2">
      <c r="A2305" s="2478"/>
      <c r="B2305" s="2464"/>
      <c r="C2305" s="2465"/>
      <c r="D2305" s="2465"/>
      <c r="E2305" s="2466"/>
      <c r="F2305" s="2466"/>
      <c r="G2305" s="2466"/>
      <c r="H2305" s="2466"/>
      <c r="I2305" s="2467"/>
      <c r="J2305" s="2467"/>
      <c r="K2305" s="2467"/>
      <c r="L2305" s="2466"/>
      <c r="M2305" s="2466"/>
      <c r="N2305" s="2466"/>
      <c r="O2305" s="2466"/>
      <c r="P2305" s="2466"/>
      <c r="Q2305" s="2468"/>
      <c r="R2305" s="2469"/>
      <c r="S2305" s="2470"/>
      <c r="T2305" s="2470"/>
      <c r="U2305" s="2471"/>
      <c r="V2305" s="2471"/>
      <c r="W2305" s="2471"/>
      <c r="X2305" s="2472"/>
      <c r="Y2305" s="2473"/>
      <c r="Z2305" s="2474"/>
      <c r="AB2305" s="2476"/>
      <c r="AC2305" s="2476"/>
      <c r="AD2305" s="2476"/>
      <c r="AE2305" s="2477"/>
      <c r="AF2305" s="2479"/>
      <c r="AG2305" s="2476" t="str">
        <f>IF(A2305="","",(IFERROR(VLOOKUP(A2305,Projecten!A$4:W$2618,23,FALSE),"niet bekend")))</f>
        <v/>
      </c>
      <c r="AH2305" s="2480" t="str">
        <f>IF(A2305="","",(IFERROR(VLOOKUP(A2305,Projecten!A$4:W$2618,12,FALSE),"niet bekend")))</f>
        <v/>
      </c>
      <c r="AI2305" s="2481"/>
    </row>
    <row r="2306" spans="1:35" s="2506" customFormat="1" ht="12" x14ac:dyDescent="0.2">
      <c r="B2306" s="2493"/>
      <c r="C2306" s="2494">
        <f>SUM(F2306:H2306)</f>
        <v>289</v>
      </c>
      <c r="D2306" s="2495"/>
      <c r="E2306" s="2496">
        <f>SUM(E2307:E2338)</f>
        <v>18</v>
      </c>
      <c r="F2306" s="2496">
        <f>SUM(F2307:F2338)</f>
        <v>156</v>
      </c>
      <c r="G2306" s="2496">
        <f>SUM(G2307:G2338)</f>
        <v>73</v>
      </c>
      <c r="H2306" s="2496">
        <f>SUM(H2307:H2338)</f>
        <v>60</v>
      </c>
      <c r="I2306" s="2497"/>
      <c r="J2306" s="2497"/>
      <c r="K2306" s="2497"/>
      <c r="L2306" s="2496"/>
      <c r="M2306" s="2496"/>
      <c r="N2306" s="2496"/>
      <c r="O2306" s="2496"/>
      <c r="P2306" s="2496"/>
      <c r="Q2306" s="2498">
        <v>26</v>
      </c>
      <c r="R2306" s="2499"/>
      <c r="S2306" s="2500"/>
      <c r="T2306" s="2500"/>
      <c r="U2306" s="2501"/>
      <c r="V2306" s="2502">
        <f>SUM(W2306:W2338)</f>
        <v>524.75</v>
      </c>
      <c r="W2306" s="2503"/>
      <c r="X2306" s="2503">
        <f>Productiemedewerkers!C2812</f>
        <v>0</v>
      </c>
      <c r="Y2306" s="2504">
        <f>V2306-X2306</f>
        <v>524.75</v>
      </c>
      <c r="Z2306" s="2505"/>
      <c r="AB2306" s="2507"/>
      <c r="AC2306" s="2507"/>
      <c r="AD2306" s="2508" t="str">
        <f>CONCATENATE("week ",Q2306)</f>
        <v>week 26</v>
      </c>
      <c r="AE2306" s="2509"/>
      <c r="AF2306" s="2510">
        <f>SUM(AF2307:AF2326)</f>
        <v>35408.19</v>
      </c>
      <c r="AG2306" s="2507" t="str">
        <f>IF(A2306="","",(IFERROR(VLOOKUP(A2306,Projecten!A$4:W$2618,23,FALSE),"niet bekend")))</f>
        <v/>
      </c>
      <c r="AH2306" s="2511" t="str">
        <f>IF(A2306="","",(IFERROR(VLOOKUP(A2306,Projecten!A$4:W$2618,12,FALSE),"niet bekend")))</f>
        <v/>
      </c>
      <c r="AI2306" s="2512"/>
    </row>
    <row r="2307" spans="1:35" s="2521" customFormat="1" ht="12" x14ac:dyDescent="0.2">
      <c r="A2307" s="2525"/>
      <c r="B2307" s="2515"/>
      <c r="C2307" s="2519"/>
      <c r="D2307" s="2519"/>
      <c r="E2307" s="2526"/>
      <c r="F2307" s="2526"/>
      <c r="G2307" s="2526"/>
      <c r="H2307" s="2526"/>
      <c r="I2307" s="2513"/>
      <c r="J2307" s="2513"/>
      <c r="K2307" s="2513"/>
      <c r="L2307" s="2514"/>
      <c r="M2307" s="2514"/>
      <c r="N2307" s="2514"/>
      <c r="O2307" s="2514"/>
      <c r="P2307" s="2514"/>
      <c r="Q2307" s="2515" t="s">
        <v>3498</v>
      </c>
      <c r="R2307" s="2516"/>
      <c r="S2307" s="2517"/>
      <c r="T2307" s="2518"/>
      <c r="U2307" s="2519"/>
      <c r="V2307" s="2527" t="s">
        <v>2493</v>
      </c>
      <c r="W2307" s="2520"/>
      <c r="X2307" s="2519"/>
      <c r="Z2307" s="2522"/>
      <c r="AB2307" s="2523"/>
      <c r="AC2307" s="2523"/>
      <c r="AD2307" s="2523"/>
      <c r="AE2307" s="2524" t="str">
        <f>IF(A2307="","",(IFERROR(VLOOKUP(A2307,Projecten!A$4:W$2618,5,FALSE),"niet bekend")))</f>
        <v/>
      </c>
      <c r="AF2307" s="2528" t="str">
        <f>IF(AE2307="","",(IF(E2307=0,AH2307,(E2307/AE2307*AH2307))))</f>
        <v/>
      </c>
      <c r="AG2307" s="2523" t="str">
        <f>IF(A2307="","",(IFERROR(VLOOKUP(A2307,Projecten!A$4:W$2618,23,FALSE),"niet bekend")))</f>
        <v/>
      </c>
      <c r="AH2307" s="2529" t="str">
        <f>IF(A2307="","",(IFERROR(VLOOKUP(A2307,Projecten!A$4:W$2618,12,FALSE),"niet bekend")))</f>
        <v/>
      </c>
      <c r="AI2307" s="2530"/>
    </row>
    <row r="2308" spans="1:35" s="1279" customFormat="1" x14ac:dyDescent="0.2">
      <c r="A2308" s="1321"/>
      <c r="B2308" s="1438"/>
      <c r="C2308" s="1446" t="s">
        <v>4130</v>
      </c>
      <c r="D2308" s="1444"/>
      <c r="E2308" s="1445"/>
      <c r="F2308" s="1445"/>
      <c r="G2308" s="1445"/>
      <c r="H2308" s="1445"/>
      <c r="I2308" s="1326"/>
      <c r="J2308" s="1326"/>
      <c r="K2308" s="1326"/>
      <c r="L2308" s="1327"/>
      <c r="M2308" s="1327"/>
      <c r="N2308" s="1327"/>
      <c r="O2308" s="1327"/>
      <c r="P2308" s="1327"/>
      <c r="Q2308" s="1282"/>
      <c r="R2308" s="1328"/>
      <c r="S2308" s="1329"/>
      <c r="T2308" s="1330"/>
      <c r="U2308" s="1323"/>
      <c r="V2308" s="1344"/>
      <c r="W2308" s="1385">
        <v>8.25</v>
      </c>
      <c r="X2308" s="1323"/>
      <c r="Y2308" s="1323"/>
      <c r="Z2308" s="1282"/>
      <c r="AB2308" s="1283"/>
      <c r="AC2308" s="1283"/>
      <c r="AD2308" s="1283"/>
      <c r="AE2308" s="1403"/>
      <c r="AF2308" s="2306"/>
      <c r="AG2308" s="1283"/>
      <c r="AH2308" s="2463"/>
    </row>
    <row r="2309" spans="1:35" s="1279" customFormat="1" x14ac:dyDescent="0.2">
      <c r="A2309" s="1321"/>
      <c r="B2309" s="1438"/>
      <c r="C2309" s="1446" t="s">
        <v>4112</v>
      </c>
      <c r="D2309" s="1444"/>
      <c r="E2309" s="1445"/>
      <c r="F2309" s="1445"/>
      <c r="G2309" s="1445"/>
      <c r="H2309" s="1445"/>
      <c r="I2309" s="1326"/>
      <c r="J2309" s="1326"/>
      <c r="K2309" s="1326"/>
      <c r="L2309" s="1327"/>
      <c r="M2309" s="1327"/>
      <c r="N2309" s="1327"/>
      <c r="O2309" s="1327"/>
      <c r="P2309" s="1327"/>
      <c r="Q2309" s="1282"/>
      <c r="R2309" s="1328"/>
      <c r="S2309" s="1329"/>
      <c r="T2309" s="1330"/>
      <c r="U2309" s="1323"/>
      <c r="V2309" s="1344"/>
      <c r="W2309" s="1385">
        <v>5</v>
      </c>
      <c r="X2309" s="1323"/>
      <c r="Y2309" s="1323"/>
      <c r="Z2309" s="1282"/>
      <c r="AB2309" s="1283"/>
      <c r="AC2309" s="1283"/>
      <c r="AD2309" s="1283"/>
      <c r="AE2309" s="1403"/>
      <c r="AF2309" s="2306"/>
      <c r="AG2309" s="1283"/>
      <c r="AH2309" s="2463"/>
    </row>
    <row r="2310" spans="1:35" s="1279" customFormat="1" x14ac:dyDescent="0.2">
      <c r="A2310" s="1321"/>
      <c r="B2310" s="1438"/>
      <c r="C2310" s="1446" t="s">
        <v>4214</v>
      </c>
      <c r="D2310" s="1444"/>
      <c r="E2310" s="1445"/>
      <c r="F2310" s="1445"/>
      <c r="G2310" s="1445"/>
      <c r="H2310" s="1445"/>
      <c r="I2310" s="1326"/>
      <c r="J2310" s="1326"/>
      <c r="K2310" s="1326"/>
      <c r="L2310" s="1327"/>
      <c r="M2310" s="1327"/>
      <c r="N2310" s="1327"/>
      <c r="O2310" s="1327"/>
      <c r="P2310" s="1327"/>
      <c r="Q2310" s="1282"/>
      <c r="R2310" s="1328"/>
      <c r="S2310" s="1329"/>
      <c r="T2310" s="1330"/>
      <c r="U2310" s="1323"/>
      <c r="V2310" s="1344"/>
      <c r="W2310" s="1385">
        <v>5</v>
      </c>
      <c r="X2310" s="1323"/>
      <c r="Y2310" s="1323"/>
      <c r="Z2310" s="1282"/>
      <c r="AB2310" s="1283"/>
      <c r="AC2310" s="1283"/>
      <c r="AD2310" s="1283"/>
      <c r="AE2310" s="1403"/>
      <c r="AF2310" s="2306"/>
      <c r="AG2310" s="1283"/>
      <c r="AH2310" s="2463"/>
    </row>
    <row r="2311" spans="1:35" s="1279" customFormat="1" x14ac:dyDescent="0.2">
      <c r="A2311" s="1321"/>
      <c r="B2311" s="1438"/>
      <c r="C2311" s="1446" t="s">
        <v>4208</v>
      </c>
      <c r="D2311" s="1444"/>
      <c r="E2311" s="1445"/>
      <c r="F2311" s="1445"/>
      <c r="G2311" s="1445"/>
      <c r="H2311" s="1445"/>
      <c r="I2311" s="1326"/>
      <c r="J2311" s="1326"/>
      <c r="K2311" s="1326"/>
      <c r="L2311" s="1327"/>
      <c r="M2311" s="1327"/>
      <c r="N2311" s="1327"/>
      <c r="O2311" s="1327"/>
      <c r="P2311" s="1327"/>
      <c r="Q2311" s="1282"/>
      <c r="R2311" s="1328"/>
      <c r="S2311" s="1329"/>
      <c r="T2311" s="1330"/>
      <c r="U2311" s="1323"/>
      <c r="V2311" s="1344"/>
      <c r="W2311" s="1385">
        <v>8.25</v>
      </c>
      <c r="X2311" s="1323"/>
      <c r="Y2311" s="1323"/>
      <c r="Z2311" s="1282"/>
      <c r="AB2311" s="1283"/>
      <c r="AC2311" s="1283"/>
      <c r="AD2311" s="1283"/>
      <c r="AE2311" s="1403"/>
      <c r="AF2311" s="2306"/>
      <c r="AG2311" s="1283"/>
      <c r="AH2311" s="2463"/>
    </row>
    <row r="2312" spans="1:35" s="1279" customFormat="1" x14ac:dyDescent="0.2">
      <c r="A2312" s="1321"/>
      <c r="B2312" s="1438"/>
      <c r="C2312" s="1446" t="s">
        <v>4209</v>
      </c>
      <c r="D2312" s="1444"/>
      <c r="E2312" s="1445"/>
      <c r="F2312" s="1445"/>
      <c r="G2312" s="1445"/>
      <c r="H2312" s="1445"/>
      <c r="I2312" s="1326"/>
      <c r="J2312" s="1326"/>
      <c r="K2312" s="1326"/>
      <c r="L2312" s="1327"/>
      <c r="M2312" s="1327"/>
      <c r="N2312" s="1327"/>
      <c r="O2312" s="1327"/>
      <c r="P2312" s="1327"/>
      <c r="Q2312" s="1282"/>
      <c r="R2312" s="1328"/>
      <c r="S2312" s="1329"/>
      <c r="T2312" s="1330"/>
      <c r="U2312" s="1323"/>
      <c r="V2312" s="1344"/>
      <c r="W2312" s="1385">
        <v>8.25</v>
      </c>
      <c r="X2312" s="1323"/>
      <c r="Y2312" s="1323"/>
      <c r="Z2312" s="1282"/>
      <c r="AB2312" s="1283"/>
      <c r="AC2312" s="1283"/>
      <c r="AD2312" s="1283"/>
      <c r="AE2312" s="1403"/>
      <c r="AF2312" s="2306"/>
      <c r="AG2312" s="1283"/>
      <c r="AH2312" s="2463"/>
    </row>
    <row r="2313" spans="1:35" s="1279" customFormat="1" x14ac:dyDescent="0.2">
      <c r="A2313" s="1321"/>
      <c r="B2313" s="1438"/>
      <c r="C2313" s="1331" t="s">
        <v>4129</v>
      </c>
      <c r="D2313" s="1444"/>
      <c r="E2313" s="1445"/>
      <c r="F2313" s="1445"/>
      <c r="G2313" s="1445"/>
      <c r="H2313" s="1445"/>
      <c r="I2313" s="1326"/>
      <c r="J2313" s="1326"/>
      <c r="K2313" s="1326"/>
      <c r="L2313" s="1327"/>
      <c r="M2313" s="1327"/>
      <c r="N2313" s="1327"/>
      <c r="O2313" s="1327"/>
      <c r="P2313" s="1327"/>
      <c r="Q2313" s="1282"/>
      <c r="R2313" s="1328"/>
      <c r="S2313" s="1329"/>
      <c r="T2313" s="1330"/>
      <c r="U2313" s="1323"/>
      <c r="V2313" s="1344"/>
      <c r="W2313" s="1385">
        <v>40</v>
      </c>
      <c r="X2313" s="1323"/>
      <c r="Y2313" s="1323"/>
      <c r="Z2313" s="1282"/>
      <c r="AB2313" s="1283"/>
      <c r="AC2313" s="1283"/>
      <c r="AD2313" s="1283"/>
      <c r="AE2313" s="1403"/>
      <c r="AF2313" s="2306"/>
      <c r="AG2313" s="1283"/>
      <c r="AH2313" s="2463"/>
    </row>
    <row r="2314" spans="1:35" s="2555" customFormat="1" ht="12" x14ac:dyDescent="0.2">
      <c r="A2314" s="2561"/>
      <c r="B2314" s="2546"/>
      <c r="C2314" s="2562"/>
      <c r="D2314" s="2563"/>
      <c r="E2314" s="2564"/>
      <c r="F2314" s="2564"/>
      <c r="G2314" s="2564"/>
      <c r="H2314" s="2564"/>
      <c r="I2314" s="2548"/>
      <c r="J2314" s="2548"/>
      <c r="K2314" s="2548"/>
      <c r="L2314" s="2549"/>
      <c r="M2314" s="2549"/>
      <c r="N2314" s="2549"/>
      <c r="O2314" s="2549"/>
      <c r="P2314" s="2549"/>
      <c r="Q2314" s="2546"/>
      <c r="R2314" s="2550"/>
      <c r="S2314" s="2551"/>
      <c r="T2314" s="2552"/>
      <c r="U2314" s="2547"/>
      <c r="V2314" s="2553"/>
      <c r="W2314" s="2554"/>
      <c r="X2314" s="2547"/>
      <c r="Z2314" s="2556"/>
      <c r="AB2314" s="2557"/>
      <c r="AC2314" s="2557"/>
      <c r="AD2314" s="2557"/>
      <c r="AE2314" s="2558"/>
      <c r="AF2314" s="2559"/>
      <c r="AG2314" s="2557"/>
      <c r="AH2314" s="2559"/>
      <c r="AI2314" s="2560"/>
    </row>
    <row r="2315" spans="1:35" s="1359" customFormat="1" x14ac:dyDescent="0.2">
      <c r="A2315" s="1793">
        <v>2017439</v>
      </c>
      <c r="B2315" s="1348">
        <v>121380</v>
      </c>
      <c r="C2315" s="1868">
        <v>614517</v>
      </c>
      <c r="D2315" s="1869" t="s">
        <v>68</v>
      </c>
      <c r="E2315" s="1869">
        <v>1</v>
      </c>
      <c r="F2315" s="1869">
        <v>8</v>
      </c>
      <c r="G2315" s="1869">
        <v>5</v>
      </c>
      <c r="H2315" s="1869">
        <v>3</v>
      </c>
      <c r="I2315" s="1350">
        <v>42899</v>
      </c>
      <c r="J2315" s="1613" t="s">
        <v>1737</v>
      </c>
      <c r="K2315" s="1613" t="s">
        <v>1737</v>
      </c>
      <c r="L2315" s="1613" t="s">
        <v>1737</v>
      </c>
      <c r="M2315" s="1351" t="s">
        <v>89</v>
      </c>
      <c r="N2315" s="1351" t="s">
        <v>89</v>
      </c>
      <c r="O2315" s="1351" t="s">
        <v>89</v>
      </c>
      <c r="P2315" s="1351" t="s">
        <v>89</v>
      </c>
      <c r="Q2315" s="1352" t="s">
        <v>1163</v>
      </c>
      <c r="R2315" s="1350"/>
      <c r="S2315" s="1353">
        <v>26</v>
      </c>
      <c r="T2315" s="1354"/>
      <c r="U2315" s="1355" t="s">
        <v>278</v>
      </c>
      <c r="V2315" s="1355"/>
      <c r="W2315" s="1347">
        <v>16</v>
      </c>
      <c r="X2315" s="1355"/>
      <c r="Y2315" s="1357"/>
      <c r="Z2315" s="2303">
        <v>42893</v>
      </c>
      <c r="AB2315" s="1360"/>
      <c r="AC2315" s="1360"/>
      <c r="AD2315" s="1360"/>
      <c r="AE2315" s="1361">
        <f>IF(A2315="","",(IFERROR(VLOOKUP(A2315,Projecten!A$4:W$2618,5,FALSE),"niet bekend")))</f>
        <v>1</v>
      </c>
      <c r="AF2315" s="2309">
        <f t="shared" ref="AF2315:AF2326" si="189">IF(AE2315="","",(IF(E2315=0,AH2315,(E2315/AE2315*AH2315))))</f>
        <v>2352.48</v>
      </c>
      <c r="AG2315" s="1360">
        <f>IF(A2315="","",(IFERROR(VLOOKUP(A2315,Projecten!A$4:W$2618,23,FALSE),"niet bekend")))</f>
        <v>0</v>
      </c>
      <c r="AH2315" s="2301">
        <f>IF(A2315="","",(IFERROR(VLOOKUP(A2315,Projecten!A$4:W$2618,12,FALSE),"niet bekend")))</f>
        <v>2352.48</v>
      </c>
      <c r="AI2315" s="2301"/>
    </row>
    <row r="2316" spans="1:35" s="2592" customFormat="1" x14ac:dyDescent="0.2">
      <c r="A2316" s="2578">
        <v>2017440</v>
      </c>
      <c r="B2316" s="2579">
        <v>121380</v>
      </c>
      <c r="C2316" s="2578">
        <v>650317</v>
      </c>
      <c r="D2316" s="2580" t="s">
        <v>68</v>
      </c>
      <c r="E2316" s="2581">
        <v>1</v>
      </c>
      <c r="F2316" s="2581">
        <v>12</v>
      </c>
      <c r="G2316" s="2581">
        <v>5</v>
      </c>
      <c r="H2316" s="2581">
        <v>4</v>
      </c>
      <c r="I2316" s="2582">
        <v>42899</v>
      </c>
      <c r="J2316" s="2583" t="s">
        <v>1737</v>
      </c>
      <c r="K2316" s="2583" t="s">
        <v>1737</v>
      </c>
      <c r="L2316" s="2583" t="s">
        <v>1737</v>
      </c>
      <c r="M2316" s="2584" t="s">
        <v>89</v>
      </c>
      <c r="N2316" s="2584" t="s">
        <v>89</v>
      </c>
      <c r="O2316" s="2584" t="s">
        <v>89</v>
      </c>
      <c r="P2316" s="2584" t="s">
        <v>89</v>
      </c>
      <c r="Q2316" s="2585" t="s">
        <v>1163</v>
      </c>
      <c r="R2316" s="2582"/>
      <c r="S2316" s="2586">
        <v>27</v>
      </c>
      <c r="T2316" s="2587"/>
      <c r="U2316" s="2588" t="s">
        <v>278</v>
      </c>
      <c r="V2316" s="2588" t="s">
        <v>4174</v>
      </c>
      <c r="W2316" s="2589">
        <v>19</v>
      </c>
      <c r="X2316" s="2588"/>
      <c r="Y2316" s="2590"/>
      <c r="Z2316" s="2591">
        <v>42893</v>
      </c>
      <c r="AB2316" s="2593"/>
      <c r="AC2316" s="2593"/>
      <c r="AD2316" s="2593"/>
      <c r="AE2316" s="2594">
        <f>IF(A2316="","",(IFERROR(VLOOKUP(A2316,Projecten!A$4:W$2618,5,FALSE),"niet bekend")))</f>
        <v>1</v>
      </c>
      <c r="AF2316" s="2595">
        <f t="shared" si="189"/>
        <v>3413.59</v>
      </c>
      <c r="AG2316" s="2593">
        <f>IF(A2316="","",(IFERROR(VLOOKUP(A2316,Projecten!A$4:W$2618,23,FALSE),"niet bekend")))</f>
        <v>0</v>
      </c>
      <c r="AH2316" s="2596">
        <f>IF(A2316="","",(IFERROR(VLOOKUP(A2316,Projecten!A$4:W$2618,12,FALSE),"niet bekend")))</f>
        <v>3413.59</v>
      </c>
      <c r="AI2316" s="2596"/>
    </row>
    <row r="2317" spans="1:35" s="1359" customFormat="1" x14ac:dyDescent="0.2">
      <c r="A2317" s="1793" t="s">
        <v>3982</v>
      </c>
      <c r="B2317" s="2305">
        <v>121381</v>
      </c>
      <c r="C2317" s="1868">
        <v>647917</v>
      </c>
      <c r="D2317" s="1869" t="s">
        <v>68</v>
      </c>
      <c r="E2317" s="1869">
        <v>1</v>
      </c>
      <c r="F2317" s="1869">
        <v>9</v>
      </c>
      <c r="G2317" s="1869">
        <v>6</v>
      </c>
      <c r="H2317" s="1869">
        <v>2</v>
      </c>
      <c r="I2317" s="1350">
        <v>42899</v>
      </c>
      <c r="J2317" s="1350">
        <v>42905</v>
      </c>
      <c r="K2317" s="1350">
        <v>42905</v>
      </c>
      <c r="L2317" s="1350" t="s">
        <v>3866</v>
      </c>
      <c r="M2317" s="1351" t="s">
        <v>89</v>
      </c>
      <c r="N2317" s="1351" t="s">
        <v>89</v>
      </c>
      <c r="O2317" s="1351" t="s">
        <v>89</v>
      </c>
      <c r="P2317" s="1351" t="s">
        <v>89</v>
      </c>
      <c r="Q2317" s="1352" t="s">
        <v>1163</v>
      </c>
      <c r="R2317" s="1350"/>
      <c r="S2317" s="1353">
        <v>26</v>
      </c>
      <c r="T2317" s="1354"/>
      <c r="U2317" s="1355" t="s">
        <v>278</v>
      </c>
      <c r="V2317" s="1355" t="s">
        <v>1495</v>
      </c>
      <c r="W2317" s="1347">
        <v>32</v>
      </c>
      <c r="X2317" s="1355"/>
      <c r="Y2317" s="1357"/>
      <c r="Z2317" s="2303">
        <v>42888</v>
      </c>
      <c r="AB2317" s="1360"/>
      <c r="AC2317" s="1360"/>
      <c r="AD2317" s="1360"/>
      <c r="AE2317" s="1361">
        <f>IF(A2317="","",(IFERROR(VLOOKUP(A2317,Projecten!A$4:W$2618,5,FALSE),"niet bekend")))</f>
        <v>1</v>
      </c>
      <c r="AF2317" s="2309">
        <f t="shared" si="189"/>
        <v>6580.36</v>
      </c>
      <c r="AG2317" s="1360">
        <f>IF(A2317="","",(IFERROR(VLOOKUP(A2317,Projecten!A$4:W$2618,23,FALSE),"niet bekend")))</f>
        <v>0</v>
      </c>
      <c r="AH2317" s="2301">
        <f>IF(A2317="","",(IFERROR(VLOOKUP(A2317,Projecten!A$4:W$2618,12,FALSE),"niet bekend")))</f>
        <v>6580.36</v>
      </c>
      <c r="AI2317" s="2301"/>
    </row>
    <row r="2318" spans="1:35" s="1359" customFormat="1" x14ac:dyDescent="0.2">
      <c r="A2318" s="1793">
        <v>2017442</v>
      </c>
      <c r="B2318" s="2305">
        <v>121382</v>
      </c>
      <c r="C2318" s="1868">
        <v>605117</v>
      </c>
      <c r="D2318" s="1869" t="s">
        <v>68</v>
      </c>
      <c r="E2318" s="1869">
        <v>1</v>
      </c>
      <c r="F2318" s="1869">
        <v>14</v>
      </c>
      <c r="G2318" s="1869">
        <v>5</v>
      </c>
      <c r="H2318" s="1869">
        <v>4</v>
      </c>
      <c r="I2318" s="1350">
        <v>42899</v>
      </c>
      <c r="J2318" s="1350">
        <v>42905</v>
      </c>
      <c r="K2318" s="1613" t="s">
        <v>1737</v>
      </c>
      <c r="L2318" s="1350" t="s">
        <v>4091</v>
      </c>
      <c r="M2318" s="1351" t="s">
        <v>89</v>
      </c>
      <c r="N2318" s="1351" t="s">
        <v>89</v>
      </c>
      <c r="O2318" s="1351" t="s">
        <v>89</v>
      </c>
      <c r="P2318" s="1351" t="s">
        <v>89</v>
      </c>
      <c r="Q2318" s="1352" t="s">
        <v>1163</v>
      </c>
      <c r="R2318" s="1350"/>
      <c r="S2318" s="1353">
        <v>26</v>
      </c>
      <c r="T2318" s="1354"/>
      <c r="U2318" s="1355" t="s">
        <v>278</v>
      </c>
      <c r="V2318" s="1355" t="s">
        <v>1495</v>
      </c>
      <c r="W2318" s="1347">
        <v>26</v>
      </c>
      <c r="X2318" s="1355"/>
      <c r="Y2318" s="1357"/>
      <c r="Z2318" s="2303">
        <v>42893</v>
      </c>
      <c r="AB2318" s="1360"/>
      <c r="AC2318" s="1360"/>
      <c r="AD2318" s="1360"/>
      <c r="AE2318" s="1361">
        <f>IF(A2318="","",(IFERROR(VLOOKUP(A2318,Projecten!A$4:W$2618,5,FALSE),"niet bekend")))</f>
        <v>1</v>
      </c>
      <c r="AF2318" s="2309">
        <f t="shared" si="189"/>
        <v>5567.53</v>
      </c>
      <c r="AG2318" s="1360">
        <f>IF(A2318="","",(IFERROR(VLOOKUP(A2318,Projecten!A$4:W$2618,23,FALSE),"niet bekend")))</f>
        <v>0</v>
      </c>
      <c r="AH2318" s="2301">
        <f>IF(A2318="","",(IFERROR(VLOOKUP(A2318,Projecten!A$4:W$2618,12,FALSE),"niet bekend")))</f>
        <v>5567.53</v>
      </c>
      <c r="AI2318" s="2301"/>
    </row>
    <row r="2319" spans="1:35" s="1359" customFormat="1" x14ac:dyDescent="0.2">
      <c r="A2319" s="1387">
        <v>2017443</v>
      </c>
      <c r="B2319" s="2305">
        <v>121383</v>
      </c>
      <c r="C2319" s="1387">
        <v>637517</v>
      </c>
      <c r="D2319" s="1428" t="s">
        <v>68</v>
      </c>
      <c r="E2319" s="1869">
        <v>1</v>
      </c>
      <c r="F2319" s="1869">
        <v>7</v>
      </c>
      <c r="G2319" s="1869">
        <v>4</v>
      </c>
      <c r="H2319" s="1869">
        <v>3</v>
      </c>
      <c r="I2319" s="1350">
        <v>42899</v>
      </c>
      <c r="J2319" s="1613" t="s">
        <v>1737</v>
      </c>
      <c r="K2319" s="1613" t="s">
        <v>1737</v>
      </c>
      <c r="L2319" s="1613" t="s">
        <v>1737</v>
      </c>
      <c r="M2319" s="1351" t="s">
        <v>89</v>
      </c>
      <c r="N2319" s="1351" t="s">
        <v>89</v>
      </c>
      <c r="O2319" s="1351" t="s">
        <v>89</v>
      </c>
      <c r="P2319" s="1351" t="s">
        <v>89</v>
      </c>
      <c r="Q2319" s="1352" t="s">
        <v>1163</v>
      </c>
      <c r="R2319" s="1350"/>
      <c r="S2319" s="1353">
        <v>26</v>
      </c>
      <c r="T2319" s="1354"/>
      <c r="U2319" s="1355" t="s">
        <v>278</v>
      </c>
      <c r="V2319" s="1355"/>
      <c r="W2319" s="1347">
        <v>14</v>
      </c>
      <c r="X2319" s="1355"/>
      <c r="Y2319" s="1357"/>
      <c r="Z2319" s="2303">
        <v>42893</v>
      </c>
      <c r="AB2319" s="1360"/>
      <c r="AC2319" s="1360"/>
      <c r="AD2319" s="1360"/>
      <c r="AE2319" s="1361">
        <f>IF(A2319="","",(IFERROR(VLOOKUP(A2319,Projecten!A$4:W$2618,5,FALSE),"niet bekend")))</f>
        <v>1</v>
      </c>
      <c r="AF2319" s="2309">
        <f t="shared" si="189"/>
        <v>2130.23</v>
      </c>
      <c r="AG2319" s="1360">
        <f>IF(A2319="","",(IFERROR(VLOOKUP(A2319,Projecten!A$4:W$2618,23,FALSE),"niet bekend")))</f>
        <v>0</v>
      </c>
      <c r="AH2319" s="2301">
        <f>IF(A2319="","",(IFERROR(VLOOKUP(A2319,Projecten!A$4:W$2618,12,FALSE),"niet bekend")))</f>
        <v>2130.23</v>
      </c>
      <c r="AI2319" s="2301"/>
    </row>
    <row r="2320" spans="1:35" s="1359" customFormat="1" x14ac:dyDescent="0.2">
      <c r="A2320" s="1387">
        <v>2017445</v>
      </c>
      <c r="B2320" s="1348">
        <v>121383</v>
      </c>
      <c r="C2320" s="1387">
        <v>668817</v>
      </c>
      <c r="D2320" s="1428" t="s">
        <v>68</v>
      </c>
      <c r="E2320" s="1428">
        <v>1</v>
      </c>
      <c r="F2320" s="2532">
        <v>9</v>
      </c>
      <c r="G2320" s="2532">
        <v>5</v>
      </c>
      <c r="H2320" s="2532">
        <v>3</v>
      </c>
      <c r="I2320" s="1350">
        <v>42899</v>
      </c>
      <c r="J2320" s="1613" t="s">
        <v>1737</v>
      </c>
      <c r="K2320" s="1613" t="s">
        <v>1737</v>
      </c>
      <c r="L2320" s="1613" t="s">
        <v>1737</v>
      </c>
      <c r="M2320" s="1351" t="s">
        <v>89</v>
      </c>
      <c r="N2320" s="1351" t="s">
        <v>89</v>
      </c>
      <c r="O2320" s="1351" t="s">
        <v>89</v>
      </c>
      <c r="P2320" s="1351" t="s">
        <v>89</v>
      </c>
      <c r="Q2320" s="1352" t="s">
        <v>1163</v>
      </c>
      <c r="R2320" s="1350"/>
      <c r="S2320" s="1353">
        <v>26</v>
      </c>
      <c r="T2320" s="1354"/>
      <c r="U2320" s="1355" t="s">
        <v>278</v>
      </c>
      <c r="V2320" s="1355" t="s">
        <v>4094</v>
      </c>
      <c r="W2320" s="1347">
        <v>16</v>
      </c>
      <c r="X2320" s="1355"/>
      <c r="Y2320" s="1357"/>
      <c r="Z2320" s="2303">
        <v>42888</v>
      </c>
      <c r="AB2320" s="1360"/>
      <c r="AC2320" s="1360"/>
      <c r="AD2320" s="1360"/>
      <c r="AE2320" s="1361">
        <f>IF(A2320="","",(IFERROR(VLOOKUP(A2320,Projecten!A$4:W$2618,5,FALSE),"niet bekend")))</f>
        <v>1</v>
      </c>
      <c r="AF2320" s="2309">
        <f t="shared" si="189"/>
        <v>2658.56</v>
      </c>
      <c r="AG2320" s="1360">
        <f>IF(A2320="","",(IFERROR(VLOOKUP(A2320,Projecten!A$4:W$2618,23,FALSE),"niet bekend")))</f>
        <v>0</v>
      </c>
      <c r="AH2320" s="2301">
        <f>IF(A2320="","",(IFERROR(VLOOKUP(A2320,Projecten!A$4:W$2618,12,FALSE),"niet bekend")))</f>
        <v>2658.56</v>
      </c>
      <c r="AI2320" s="2301"/>
    </row>
    <row r="2321" spans="1:35" s="1359" customFormat="1" x14ac:dyDescent="0.2">
      <c r="A2321" s="1387">
        <v>2017446</v>
      </c>
      <c r="B2321" s="2305">
        <v>121382</v>
      </c>
      <c r="C2321" s="1387">
        <v>637017</v>
      </c>
      <c r="D2321" s="1428" t="s">
        <v>68</v>
      </c>
      <c r="E2321" s="1428">
        <v>1</v>
      </c>
      <c r="F2321" s="2532">
        <v>7</v>
      </c>
      <c r="G2321" s="2532">
        <v>4</v>
      </c>
      <c r="H2321" s="2532">
        <v>3</v>
      </c>
      <c r="I2321" s="1350">
        <v>42899</v>
      </c>
      <c r="J2321" s="1613" t="s">
        <v>1737</v>
      </c>
      <c r="K2321" s="1613" t="s">
        <v>1737</v>
      </c>
      <c r="L2321" s="1613" t="s">
        <v>1737</v>
      </c>
      <c r="M2321" s="1351" t="s">
        <v>89</v>
      </c>
      <c r="N2321" s="1351" t="s">
        <v>89</v>
      </c>
      <c r="O2321" s="1351" t="s">
        <v>89</v>
      </c>
      <c r="P2321" s="1351" t="s">
        <v>89</v>
      </c>
      <c r="Q2321" s="1352" t="s">
        <v>1163</v>
      </c>
      <c r="R2321" s="1350"/>
      <c r="S2321" s="1353">
        <v>26</v>
      </c>
      <c r="T2321" s="1354"/>
      <c r="U2321" s="1355" t="s">
        <v>278</v>
      </c>
      <c r="V2321" s="1355" t="s">
        <v>1495</v>
      </c>
      <c r="W2321" s="1347">
        <v>21</v>
      </c>
      <c r="X2321" s="1355"/>
      <c r="Y2321" s="1357"/>
      <c r="Z2321" s="2303">
        <v>42888</v>
      </c>
      <c r="AB2321" s="1360"/>
      <c r="AC2321" s="1360"/>
      <c r="AD2321" s="1360"/>
      <c r="AE2321" s="1361">
        <f>IF(A2321="","",(IFERROR(VLOOKUP(A2321,Projecten!A$4:W$2618,5,FALSE),"niet bekend")))</f>
        <v>1</v>
      </c>
      <c r="AF2321" s="2309">
        <f t="shared" si="189"/>
        <v>3704.14</v>
      </c>
      <c r="AG2321" s="1360">
        <f>IF(A2321="","",(IFERROR(VLOOKUP(A2321,Projecten!A$4:W$2618,23,FALSE),"niet bekend")))</f>
        <v>0</v>
      </c>
      <c r="AH2321" s="2301">
        <f>IF(A2321="","",(IFERROR(VLOOKUP(A2321,Projecten!A$4:W$2618,12,FALSE),"niet bekend")))</f>
        <v>3704.14</v>
      </c>
      <c r="AI2321" s="2301"/>
    </row>
    <row r="2322" spans="1:35" s="1359" customFormat="1" x14ac:dyDescent="0.2">
      <c r="A2322" s="1793">
        <v>2017456</v>
      </c>
      <c r="B2322" s="2305">
        <v>121385</v>
      </c>
      <c r="C2322" s="1868" t="s">
        <v>4010</v>
      </c>
      <c r="D2322" s="1869" t="s">
        <v>68</v>
      </c>
      <c r="E2322" s="1869">
        <v>0</v>
      </c>
      <c r="F2322" s="1869">
        <v>1</v>
      </c>
      <c r="G2322" s="1869">
        <v>1</v>
      </c>
      <c r="H2322" s="1869">
        <v>0</v>
      </c>
      <c r="I2322" s="1350">
        <v>42899</v>
      </c>
      <c r="J2322" s="1350">
        <v>42900</v>
      </c>
      <c r="K2322" s="1613" t="s">
        <v>1737</v>
      </c>
      <c r="L2322" s="1613" t="s">
        <v>1737</v>
      </c>
      <c r="M2322" s="1351" t="s">
        <v>89</v>
      </c>
      <c r="N2322" s="1351" t="s">
        <v>89</v>
      </c>
      <c r="O2322" s="1351" t="s">
        <v>89</v>
      </c>
      <c r="P2322" s="1351" t="s">
        <v>89</v>
      </c>
      <c r="Q2322" s="1352" t="s">
        <v>1163</v>
      </c>
      <c r="R2322" s="1350"/>
      <c r="S2322" s="1353">
        <v>26</v>
      </c>
      <c r="T2322" s="1354"/>
      <c r="U2322" s="1355" t="s">
        <v>278</v>
      </c>
      <c r="V2322" s="1355"/>
      <c r="W2322" s="1347">
        <v>2</v>
      </c>
      <c r="X2322" s="1355"/>
      <c r="Y2322" s="1357"/>
      <c r="Z2322" s="2303">
        <v>42888</v>
      </c>
      <c r="AB2322" s="1360"/>
      <c r="AC2322" s="1360"/>
      <c r="AD2322" s="1360"/>
      <c r="AE2322" s="1361">
        <f>IF(A2322="","",(IFERROR(VLOOKUP(A2322,Projecten!A$4:W$2618,5,FALSE),"niet bekend")))</f>
        <v>0</v>
      </c>
      <c r="AF2322" s="2309">
        <f t="shared" si="189"/>
        <v>249.98</v>
      </c>
      <c r="AG2322" s="1360">
        <f>IF(A2322="","",(IFERROR(VLOOKUP(A2322,Projecten!A$4:W$2618,23,FALSE),"niet bekend")))</f>
        <v>0</v>
      </c>
      <c r="AH2322" s="2301">
        <f>IF(A2322="","",(IFERROR(VLOOKUP(A2322,Projecten!A$4:W$2618,12,FALSE),"niet bekend")))</f>
        <v>249.98</v>
      </c>
      <c r="AI2322" s="2301"/>
    </row>
    <row r="2323" spans="1:35" s="1359" customFormat="1" x14ac:dyDescent="0.2">
      <c r="A2323" s="1793">
        <v>2017457</v>
      </c>
      <c r="B2323" s="2305">
        <v>121385</v>
      </c>
      <c r="C2323" s="1868" t="s">
        <v>4011</v>
      </c>
      <c r="D2323" s="1869" t="s">
        <v>68</v>
      </c>
      <c r="E2323" s="1869">
        <v>0</v>
      </c>
      <c r="F2323" s="1869">
        <v>1</v>
      </c>
      <c r="G2323" s="1869">
        <v>1</v>
      </c>
      <c r="H2323" s="1869">
        <v>0</v>
      </c>
      <c r="I2323" s="1350">
        <v>42899</v>
      </c>
      <c r="J2323" s="1350">
        <v>42907</v>
      </c>
      <c r="K2323" s="1613" t="s">
        <v>1737</v>
      </c>
      <c r="L2323" s="1613" t="s">
        <v>1737</v>
      </c>
      <c r="M2323" s="1351" t="s">
        <v>89</v>
      </c>
      <c r="N2323" s="1351" t="s">
        <v>89</v>
      </c>
      <c r="O2323" s="1351" t="s">
        <v>89</v>
      </c>
      <c r="P2323" s="1351" t="s">
        <v>89</v>
      </c>
      <c r="Q2323" s="1352" t="s">
        <v>1163</v>
      </c>
      <c r="R2323" s="1350"/>
      <c r="S2323" s="1353">
        <v>26</v>
      </c>
      <c r="T2323" s="1354"/>
      <c r="U2323" s="1355" t="s">
        <v>278</v>
      </c>
      <c r="V2323" s="1355"/>
      <c r="W2323" s="1347">
        <v>2</v>
      </c>
      <c r="X2323" s="1355"/>
      <c r="Y2323" s="1357"/>
      <c r="Z2323" s="2303">
        <v>42888</v>
      </c>
      <c r="AB2323" s="1360"/>
      <c r="AC2323" s="1360"/>
      <c r="AD2323" s="1360"/>
      <c r="AE2323" s="1361">
        <f>IF(A2323="","",(IFERROR(VLOOKUP(A2323,Projecten!A$4:W$2618,5,FALSE),"niet bekend")))</f>
        <v>0</v>
      </c>
      <c r="AF2323" s="2309">
        <f t="shared" si="189"/>
        <v>248.62</v>
      </c>
      <c r="AG2323" s="1360">
        <f>IF(A2323="","",(IFERROR(VLOOKUP(A2323,Projecten!A$4:W$2618,23,FALSE),"niet bekend")))</f>
        <v>0</v>
      </c>
      <c r="AH2323" s="2301">
        <f>IF(A2323="","",(IFERROR(VLOOKUP(A2323,Projecten!A$4:W$2618,12,FALSE),"niet bekend")))</f>
        <v>248.62</v>
      </c>
      <c r="AI2323" s="2301"/>
    </row>
    <row r="2324" spans="1:35" s="1359" customFormat="1" x14ac:dyDescent="0.2">
      <c r="A2324" s="1793">
        <v>2017466</v>
      </c>
      <c r="B2324" s="2305">
        <v>121385</v>
      </c>
      <c r="C2324" s="1868" t="s">
        <v>4068</v>
      </c>
      <c r="D2324" s="1869" t="s">
        <v>68</v>
      </c>
      <c r="E2324" s="1869">
        <v>0</v>
      </c>
      <c r="F2324" s="1869">
        <v>1</v>
      </c>
      <c r="G2324" s="1869">
        <v>0</v>
      </c>
      <c r="H2324" s="1869">
        <v>2</v>
      </c>
      <c r="I2324" s="1350">
        <v>42899</v>
      </c>
      <c r="J2324" s="1613" t="s">
        <v>1737</v>
      </c>
      <c r="K2324" s="1613" t="s">
        <v>1737</v>
      </c>
      <c r="L2324" s="1613" t="s">
        <v>1737</v>
      </c>
      <c r="M2324" s="1351" t="s">
        <v>89</v>
      </c>
      <c r="N2324" s="1351" t="s">
        <v>89</v>
      </c>
      <c r="O2324" s="1351" t="s">
        <v>89</v>
      </c>
      <c r="P2324" s="1351" t="s">
        <v>89</v>
      </c>
      <c r="Q2324" s="1352" t="s">
        <v>1163</v>
      </c>
      <c r="R2324" s="1350"/>
      <c r="S2324" s="1353">
        <v>26</v>
      </c>
      <c r="T2324" s="1354"/>
      <c r="U2324" s="1355" t="s">
        <v>278</v>
      </c>
      <c r="V2324" s="1355"/>
      <c r="W2324" s="1347">
        <v>4</v>
      </c>
      <c r="X2324" s="1355"/>
      <c r="Y2324" s="1357"/>
      <c r="Z2324" s="2303">
        <v>42895</v>
      </c>
      <c r="AB2324" s="1360"/>
      <c r="AC2324" s="1360"/>
      <c r="AD2324" s="1360"/>
      <c r="AE2324" s="1361">
        <f>IF(A2324="","",(IFERROR(VLOOKUP(A2324,Projecten!A$4:W$2618,5,FALSE),"niet bekend")))</f>
        <v>0</v>
      </c>
      <c r="AF2324" s="2309">
        <f t="shared" si="189"/>
        <v>908.74</v>
      </c>
      <c r="AG2324" s="1360">
        <f>IF(A2324="","",(IFERROR(VLOOKUP(A2324,Projecten!A$4:W$2618,23,FALSE),"niet bekend")))</f>
        <v>0</v>
      </c>
      <c r="AH2324" s="2301">
        <f>IF(A2324="","",(IFERROR(VLOOKUP(A2324,Projecten!A$4:W$2618,12,FALSE),"niet bekend")))</f>
        <v>908.74</v>
      </c>
      <c r="AI2324" s="2301"/>
    </row>
    <row r="2325" spans="1:35" s="1359" customFormat="1" x14ac:dyDescent="0.2">
      <c r="A2325" s="1387" t="s">
        <v>3987</v>
      </c>
      <c r="B2325" s="2305">
        <v>121384</v>
      </c>
      <c r="C2325" s="1387">
        <v>650517</v>
      </c>
      <c r="D2325" s="1428" t="s">
        <v>68</v>
      </c>
      <c r="E2325" s="1428">
        <v>1</v>
      </c>
      <c r="F2325" s="2532">
        <v>8</v>
      </c>
      <c r="G2325" s="2532">
        <v>4</v>
      </c>
      <c r="H2325" s="2532">
        <v>3</v>
      </c>
      <c r="I2325" s="1350">
        <v>42906</v>
      </c>
      <c r="J2325" s="1350">
        <v>42905</v>
      </c>
      <c r="K2325" s="1613" t="s">
        <v>1737</v>
      </c>
      <c r="L2325" s="1613" t="s">
        <v>1737</v>
      </c>
      <c r="M2325" s="1351" t="s">
        <v>89</v>
      </c>
      <c r="N2325" s="1351" t="s">
        <v>89</v>
      </c>
      <c r="O2325" s="1351" t="s">
        <v>89</v>
      </c>
      <c r="P2325" s="1351" t="s">
        <v>89</v>
      </c>
      <c r="Q2325" s="1352" t="s">
        <v>1163</v>
      </c>
      <c r="R2325" s="1350"/>
      <c r="S2325" s="1353">
        <v>26</v>
      </c>
      <c r="T2325" s="1354"/>
      <c r="U2325" s="1355" t="s">
        <v>278</v>
      </c>
      <c r="V2325" s="1355" t="s">
        <v>1495</v>
      </c>
      <c r="W2325" s="1347">
        <v>40</v>
      </c>
      <c r="X2325" s="1355"/>
      <c r="Y2325" s="1357"/>
      <c r="Z2325" s="2303">
        <v>42888</v>
      </c>
      <c r="AB2325" s="1360"/>
      <c r="AC2325" s="1360"/>
      <c r="AD2325" s="1360"/>
      <c r="AE2325" s="1361">
        <f>IF(A2325="","",(IFERROR(VLOOKUP(A2325,Projecten!A$4:W$2618,5,FALSE),"niet bekend")))</f>
        <v>1</v>
      </c>
      <c r="AF2325" s="2309">
        <f t="shared" si="189"/>
        <v>6958.05</v>
      </c>
      <c r="AG2325" s="1360">
        <f>IF(A2325="","",(IFERROR(VLOOKUP(A2325,Projecten!A$4:W$2618,23,FALSE),"niet bekend")))</f>
        <v>0</v>
      </c>
      <c r="AH2325" s="2301">
        <f>IF(A2325="","",(IFERROR(VLOOKUP(A2325,Projecten!A$4:W$2618,12,FALSE),"niet bekend")))</f>
        <v>6958.05</v>
      </c>
      <c r="AI2325" s="2301"/>
    </row>
    <row r="2326" spans="1:35" s="1359" customFormat="1" x14ac:dyDescent="0.2">
      <c r="A2326" s="1793">
        <v>2017479</v>
      </c>
      <c r="B2326" s="2305">
        <v>121385</v>
      </c>
      <c r="C2326" s="1868" t="s">
        <v>4085</v>
      </c>
      <c r="D2326" s="1869" t="s">
        <v>68</v>
      </c>
      <c r="E2326" s="1869">
        <v>1</v>
      </c>
      <c r="F2326" s="2533">
        <v>2</v>
      </c>
      <c r="G2326" s="2533">
        <v>1</v>
      </c>
      <c r="H2326" s="2533">
        <v>1</v>
      </c>
      <c r="I2326" s="1350">
        <v>42906</v>
      </c>
      <c r="J2326" s="1613" t="s">
        <v>1737</v>
      </c>
      <c r="K2326" s="1613" t="s">
        <v>1737</v>
      </c>
      <c r="L2326" s="1613" t="s">
        <v>1737</v>
      </c>
      <c r="M2326" s="1351" t="s">
        <v>89</v>
      </c>
      <c r="N2326" s="1351" t="s">
        <v>89</v>
      </c>
      <c r="O2326" s="1351" t="s">
        <v>89</v>
      </c>
      <c r="P2326" s="1351" t="s">
        <v>89</v>
      </c>
      <c r="Q2326" s="1352" t="s">
        <v>1163</v>
      </c>
      <c r="R2326" s="1350"/>
      <c r="S2326" s="1353">
        <v>26</v>
      </c>
      <c r="T2326" s="1354"/>
      <c r="U2326" s="1355" t="s">
        <v>278</v>
      </c>
      <c r="V2326" s="1355"/>
      <c r="W2326" s="1347">
        <v>5</v>
      </c>
      <c r="X2326" s="1355"/>
      <c r="Y2326" s="1357"/>
      <c r="Z2326" s="2303">
        <v>42898</v>
      </c>
      <c r="AB2326" s="1360"/>
      <c r="AC2326" s="1360"/>
      <c r="AD2326" s="1360"/>
      <c r="AE2326" s="1361">
        <f>IF(A2326="","",(IFERROR(VLOOKUP(A2326,Projecten!A$4:W$2618,5,FALSE),"niet bekend")))</f>
        <v>1</v>
      </c>
      <c r="AF2326" s="2309">
        <f t="shared" si="189"/>
        <v>635.91</v>
      </c>
      <c r="AG2326" s="1360">
        <f>IF(A2326="","",(IFERROR(VLOOKUP(A2326,Projecten!A$4:W$2618,23,FALSE),"niet bekend")))</f>
        <v>0</v>
      </c>
      <c r="AH2326" s="2301">
        <f>IF(A2326="","",(IFERROR(VLOOKUP(A2326,Projecten!A$4:W$2618,12,FALSE),"niet bekend")))</f>
        <v>635.91</v>
      </c>
      <c r="AI2326" s="2301"/>
    </row>
    <row r="2327" spans="1:35" s="1359" customFormat="1" ht="12" x14ac:dyDescent="0.2">
      <c r="A2327" s="2534"/>
      <c r="B2327" s="1668" t="s">
        <v>4007</v>
      </c>
      <c r="C2327" s="2534"/>
      <c r="D2327" s="2535"/>
      <c r="E2327" s="2535"/>
      <c r="F2327" s="2536"/>
      <c r="G2327" s="2536"/>
      <c r="H2327" s="2536"/>
      <c r="I2327" s="2537"/>
      <c r="J2327" s="2537"/>
      <c r="K2327" s="2537"/>
      <c r="L2327" s="2537"/>
      <c r="M2327" s="2538"/>
      <c r="N2327" s="2538"/>
      <c r="O2327" s="2538"/>
      <c r="P2327" s="2538"/>
      <c r="Q2327" s="2539"/>
      <c r="R2327" s="2537"/>
      <c r="S2327" s="1607"/>
      <c r="T2327" s="1608"/>
      <c r="W2327" s="2540"/>
      <c r="Y2327" s="2541"/>
      <c r="Z2327" s="2539"/>
      <c r="AB2327" s="1360"/>
      <c r="AC2327" s="1360"/>
      <c r="AD2327" s="1360"/>
      <c r="AE2327" s="2542"/>
      <c r="AF2327" s="2301"/>
      <c r="AG2327" s="1360"/>
      <c r="AH2327" s="2301"/>
      <c r="AI2327" s="2301"/>
    </row>
    <row r="2328" spans="1:35" s="1359" customFormat="1" x14ac:dyDescent="0.2">
      <c r="A2328" s="1387" t="s">
        <v>3955</v>
      </c>
      <c r="B2328" s="2305">
        <v>121392</v>
      </c>
      <c r="C2328" s="1387" t="s">
        <v>3957</v>
      </c>
      <c r="D2328" s="1428" t="s">
        <v>489</v>
      </c>
      <c r="E2328" s="1428">
        <v>1</v>
      </c>
      <c r="F2328" s="1428">
        <v>7</v>
      </c>
      <c r="G2328" s="1428">
        <v>2</v>
      </c>
      <c r="H2328" s="1428">
        <v>3</v>
      </c>
      <c r="I2328" s="1350">
        <v>42909</v>
      </c>
      <c r="J2328" s="1350">
        <v>42900</v>
      </c>
      <c r="K2328" s="1613" t="s">
        <v>1737</v>
      </c>
      <c r="L2328" s="1613" t="s">
        <v>1737</v>
      </c>
      <c r="M2328" s="1351" t="s">
        <v>89</v>
      </c>
      <c r="N2328" s="1351" t="s">
        <v>89</v>
      </c>
      <c r="O2328" s="1351" t="s">
        <v>89</v>
      </c>
      <c r="P2328" s="1351" t="s">
        <v>89</v>
      </c>
      <c r="Q2328" s="1352" t="s">
        <v>1163</v>
      </c>
      <c r="R2328" s="1350"/>
      <c r="S2328" s="1353">
        <v>26</v>
      </c>
      <c r="T2328" s="1354"/>
      <c r="U2328" s="1355" t="s">
        <v>681</v>
      </c>
      <c r="V2328" s="1355" t="s">
        <v>3919</v>
      </c>
      <c r="W2328" s="1347">
        <v>18</v>
      </c>
      <c r="X2328" s="1355"/>
      <c r="Y2328" s="1357"/>
      <c r="Z2328" s="2303">
        <v>42887</v>
      </c>
      <c r="AB2328" s="1360"/>
      <c r="AC2328" s="1360"/>
      <c r="AD2328" s="1360"/>
      <c r="AE2328" s="1361">
        <f>IF(A2328="","",(IFERROR(VLOOKUP(A2328,Projecten!A$4:W$2618,5,FALSE),"niet bekend")))</f>
        <v>1</v>
      </c>
      <c r="AF2328" s="2309">
        <f t="shared" ref="AF2328:AF2333" si="190">IF(AE2328="","",(IF(E2328=0,AH2328,(E2328/AE2328*AH2328))))</f>
        <v>3119.59</v>
      </c>
      <c r="AG2328" s="1360">
        <f>IF(A2328="","",(IFERROR(VLOOKUP(A2328,Projecten!A$4:W$2618,23,FALSE),"niet bekend")))</f>
        <v>0</v>
      </c>
      <c r="AH2328" s="2301">
        <f>IF(A2328="","",(IFERROR(VLOOKUP(A2328,Projecten!A$4:W$2618,12,FALSE),"niet bekend")))</f>
        <v>3119.59</v>
      </c>
      <c r="AI2328" s="2301"/>
    </row>
    <row r="2329" spans="1:35" s="1359" customFormat="1" x14ac:dyDescent="0.2">
      <c r="A2329" s="1387" t="s">
        <v>3956</v>
      </c>
      <c r="B2329" s="2305">
        <v>121392</v>
      </c>
      <c r="C2329" s="1387" t="s">
        <v>3958</v>
      </c>
      <c r="D2329" s="1428" t="s">
        <v>489</v>
      </c>
      <c r="E2329" s="1428">
        <v>0</v>
      </c>
      <c r="F2329" s="1428">
        <v>1</v>
      </c>
      <c r="G2329" s="1428">
        <v>0</v>
      </c>
      <c r="H2329" s="1428">
        <v>1</v>
      </c>
      <c r="I2329" s="1613" t="s">
        <v>1737</v>
      </c>
      <c r="J2329" s="1613" t="s">
        <v>1737</v>
      </c>
      <c r="K2329" s="1613" t="s">
        <v>1737</v>
      </c>
      <c r="L2329" s="1613" t="s">
        <v>1737</v>
      </c>
      <c r="M2329" s="1351" t="s">
        <v>89</v>
      </c>
      <c r="N2329" s="1351" t="s">
        <v>89</v>
      </c>
      <c r="O2329" s="1351" t="s">
        <v>89</v>
      </c>
      <c r="P2329" s="1351" t="s">
        <v>89</v>
      </c>
      <c r="Q2329" s="1352" t="s">
        <v>1163</v>
      </c>
      <c r="R2329" s="1350"/>
      <c r="S2329" s="1353">
        <v>26</v>
      </c>
      <c r="T2329" s="1354"/>
      <c r="U2329" s="1355" t="s">
        <v>681</v>
      </c>
      <c r="V2329" s="1355" t="s">
        <v>3919</v>
      </c>
      <c r="W2329" s="1347">
        <v>3</v>
      </c>
      <c r="X2329" s="1355"/>
      <c r="Y2329" s="1357"/>
      <c r="Z2329" s="2303">
        <v>42887</v>
      </c>
      <c r="AB2329" s="1360"/>
      <c r="AC2329" s="1360"/>
      <c r="AD2329" s="1360"/>
      <c r="AE2329" s="1361">
        <f>IF(A2329="","",(IFERROR(VLOOKUP(A2329,Projecten!A$4:W$2618,5,FALSE),"niet bekend")))</f>
        <v>0</v>
      </c>
      <c r="AF2329" s="2309">
        <f t="shared" si="190"/>
        <v>502.39</v>
      </c>
      <c r="AG2329" s="1360">
        <f>IF(A2329="","",(IFERROR(VLOOKUP(A2329,Projecten!A$4:W$2618,23,FALSE),"niet bekend")))</f>
        <v>0</v>
      </c>
      <c r="AH2329" s="2301">
        <f>IF(A2329="","",(IFERROR(VLOOKUP(A2329,Projecten!A$4:W$2618,12,FALSE),"niet bekend")))</f>
        <v>502.39</v>
      </c>
      <c r="AI2329" s="2301"/>
    </row>
    <row r="2330" spans="1:35" s="1359" customFormat="1" x14ac:dyDescent="0.2">
      <c r="A2330" s="1387" t="s">
        <v>3961</v>
      </c>
      <c r="B2330" s="2305">
        <v>121393</v>
      </c>
      <c r="C2330" s="1387" t="s">
        <v>3965</v>
      </c>
      <c r="D2330" s="1428" t="s">
        <v>489</v>
      </c>
      <c r="E2330" s="1428">
        <v>1</v>
      </c>
      <c r="F2330" s="1437">
        <v>7</v>
      </c>
      <c r="G2330" s="1437">
        <v>2</v>
      </c>
      <c r="H2330" s="1437">
        <v>3</v>
      </c>
      <c r="I2330" s="1350">
        <v>42909</v>
      </c>
      <c r="J2330" s="1350">
        <v>42900</v>
      </c>
      <c r="K2330" s="1613" t="s">
        <v>1737</v>
      </c>
      <c r="L2330" s="1613" t="s">
        <v>1737</v>
      </c>
      <c r="M2330" s="1351" t="s">
        <v>89</v>
      </c>
      <c r="N2330" s="1351" t="s">
        <v>89</v>
      </c>
      <c r="O2330" s="1351" t="s">
        <v>89</v>
      </c>
      <c r="P2330" s="1351" t="s">
        <v>89</v>
      </c>
      <c r="Q2330" s="1352" t="s">
        <v>1163</v>
      </c>
      <c r="R2330" s="1350"/>
      <c r="S2330" s="1353">
        <v>26</v>
      </c>
      <c r="T2330" s="1354"/>
      <c r="U2330" s="1355" t="s">
        <v>681</v>
      </c>
      <c r="V2330" s="1355" t="s">
        <v>3919</v>
      </c>
      <c r="W2330" s="1347">
        <v>18</v>
      </c>
      <c r="X2330" s="1355"/>
      <c r="Y2330" s="1357"/>
      <c r="Z2330" s="2303">
        <v>42887</v>
      </c>
      <c r="AB2330" s="1360"/>
      <c r="AC2330" s="1360"/>
      <c r="AD2330" s="1360"/>
      <c r="AE2330" s="1361">
        <f>IF(A2330="","",(IFERROR(VLOOKUP(A2330,Projecten!A$4:W$2618,5,FALSE),"niet bekend")))</f>
        <v>1</v>
      </c>
      <c r="AF2330" s="2309">
        <f t="shared" si="190"/>
        <v>3086.35</v>
      </c>
      <c r="AG2330" s="1360">
        <f>IF(A2330="","",(IFERROR(VLOOKUP(A2330,Projecten!A$4:W$2618,23,FALSE),"niet bekend")))</f>
        <v>0</v>
      </c>
      <c r="AH2330" s="2301">
        <f>IF(A2330="","",(IFERROR(VLOOKUP(A2330,Projecten!A$4:W$2618,12,FALSE),"niet bekend")))</f>
        <v>3086.35</v>
      </c>
      <c r="AI2330" s="2301"/>
    </row>
    <row r="2331" spans="1:35" s="1616" customFormat="1" x14ac:dyDescent="0.2">
      <c r="A2331" s="1570" t="s">
        <v>3962</v>
      </c>
      <c r="B2331" s="2305">
        <v>121393</v>
      </c>
      <c r="C2331" s="1570" t="s">
        <v>3964</v>
      </c>
      <c r="D2331" s="1437" t="s">
        <v>489</v>
      </c>
      <c r="E2331" s="1437">
        <v>1</v>
      </c>
      <c r="F2331" s="1437">
        <v>1</v>
      </c>
      <c r="G2331" s="1437">
        <v>0</v>
      </c>
      <c r="H2331" s="1437">
        <v>1</v>
      </c>
      <c r="I2331" s="1613" t="s">
        <v>1737</v>
      </c>
      <c r="J2331" s="1613" t="s">
        <v>1737</v>
      </c>
      <c r="K2331" s="1613" t="s">
        <v>1737</v>
      </c>
      <c r="L2331" s="1613" t="s">
        <v>1737</v>
      </c>
      <c r="M2331" s="1351" t="s">
        <v>89</v>
      </c>
      <c r="N2331" s="1351" t="s">
        <v>89</v>
      </c>
      <c r="O2331" s="1351" t="s">
        <v>89</v>
      </c>
      <c r="P2331" s="1351" t="s">
        <v>89</v>
      </c>
      <c r="Q2331" s="1352" t="s">
        <v>1163</v>
      </c>
      <c r="R2331" s="1350"/>
      <c r="S2331" s="1353">
        <v>26</v>
      </c>
      <c r="T2331" s="1354"/>
      <c r="U2331" s="1355" t="s">
        <v>681</v>
      </c>
      <c r="V2331" s="1355" t="s">
        <v>3919</v>
      </c>
      <c r="W2331" s="1347">
        <v>3</v>
      </c>
      <c r="X2331" s="1355"/>
      <c r="Y2331" s="1597"/>
      <c r="Z2331" s="2303">
        <v>42887</v>
      </c>
      <c r="AB2331" s="1617"/>
      <c r="AC2331" s="1617"/>
      <c r="AD2331" s="1617"/>
      <c r="AE2331" s="1618">
        <f>IF(A2331="","",(IFERROR(VLOOKUP(A2331,Projecten!A$4:W$2618,5,FALSE),"niet bekend")))</f>
        <v>1</v>
      </c>
      <c r="AF2331" s="2309">
        <f t="shared" si="190"/>
        <v>502.39</v>
      </c>
      <c r="AG2331" s="1617">
        <f>IF(A2331="","",(IFERROR(VLOOKUP(A2331,Projecten!A$4:W$2618,23,FALSE),"niet bekend")))</f>
        <v>0</v>
      </c>
      <c r="AH2331" s="1619">
        <f>IF(A2331="","",(IFERROR(VLOOKUP(A2331,Projecten!A$4:W$2618,12,FALSE),"niet bekend")))</f>
        <v>502.39</v>
      </c>
      <c r="AI2331" s="2574"/>
    </row>
    <row r="2332" spans="1:35" s="1359" customFormat="1" x14ac:dyDescent="0.2">
      <c r="A2332" s="1570" t="s">
        <v>3966</v>
      </c>
      <c r="B2332" s="2305">
        <v>121394</v>
      </c>
      <c r="C2332" s="1570" t="s">
        <v>3968</v>
      </c>
      <c r="D2332" s="1437" t="s">
        <v>489</v>
      </c>
      <c r="E2332" s="1437">
        <v>1</v>
      </c>
      <c r="F2332" s="1437">
        <v>7</v>
      </c>
      <c r="G2332" s="1437">
        <v>2</v>
      </c>
      <c r="H2332" s="1437">
        <v>3</v>
      </c>
      <c r="I2332" s="1350">
        <v>42909</v>
      </c>
      <c r="J2332" s="1350">
        <v>42900</v>
      </c>
      <c r="K2332" s="1613" t="s">
        <v>1737</v>
      </c>
      <c r="L2332" s="1613" t="s">
        <v>1737</v>
      </c>
      <c r="M2332" s="1351" t="s">
        <v>89</v>
      </c>
      <c r="N2332" s="1351" t="s">
        <v>89</v>
      </c>
      <c r="O2332" s="1351" t="s">
        <v>89</v>
      </c>
      <c r="P2332" s="1351" t="s">
        <v>89</v>
      </c>
      <c r="Q2332" s="1352" t="s">
        <v>1163</v>
      </c>
      <c r="R2332" s="1350"/>
      <c r="S2332" s="1353">
        <v>26</v>
      </c>
      <c r="T2332" s="1354"/>
      <c r="U2332" s="1355" t="s">
        <v>681</v>
      </c>
      <c r="V2332" s="1355" t="s">
        <v>3919</v>
      </c>
      <c r="W2332" s="1347">
        <v>18</v>
      </c>
      <c r="X2332" s="1355" t="s">
        <v>350</v>
      </c>
      <c r="Y2332" s="1597"/>
      <c r="Z2332" s="2303">
        <v>42887</v>
      </c>
      <c r="AB2332" s="1360"/>
      <c r="AC2332" s="1360"/>
      <c r="AD2332" s="1360"/>
      <c r="AE2332" s="1361">
        <f>IF(A2332="","",(IFERROR(VLOOKUP(A2332,Projecten!A$4:W$2618,5,FALSE),"niet bekend")))</f>
        <v>1</v>
      </c>
      <c r="AF2332" s="2309">
        <f t="shared" si="190"/>
        <v>3119.59</v>
      </c>
      <c r="AG2332" s="1360">
        <f>IF(A2332="","",(IFERROR(VLOOKUP(A2332,Projecten!A$4:W$2618,23,FALSE),"niet bekend")))</f>
        <v>0</v>
      </c>
      <c r="AH2332" s="2301">
        <f>IF(A2332="","",(IFERROR(VLOOKUP(A2332,Projecten!A$4:W$2618,12,FALSE),"niet bekend")))</f>
        <v>3119.59</v>
      </c>
      <c r="AI2332" s="2300"/>
    </row>
    <row r="2333" spans="1:35" s="1359" customFormat="1" x14ac:dyDescent="0.2">
      <c r="A2333" s="1570" t="s">
        <v>3967</v>
      </c>
      <c r="B2333" s="2305">
        <v>121394</v>
      </c>
      <c r="C2333" s="1570" t="s">
        <v>3969</v>
      </c>
      <c r="D2333" s="1437" t="s">
        <v>489</v>
      </c>
      <c r="E2333" s="1437">
        <v>0</v>
      </c>
      <c r="F2333" s="1437">
        <v>1</v>
      </c>
      <c r="G2333" s="1437">
        <v>0</v>
      </c>
      <c r="H2333" s="1437">
        <v>1</v>
      </c>
      <c r="I2333" s="1613" t="s">
        <v>1737</v>
      </c>
      <c r="J2333" s="1613" t="s">
        <v>1737</v>
      </c>
      <c r="K2333" s="1613" t="s">
        <v>1737</v>
      </c>
      <c r="L2333" s="1613" t="s">
        <v>1737</v>
      </c>
      <c r="M2333" s="1351" t="s">
        <v>89</v>
      </c>
      <c r="N2333" s="1351" t="s">
        <v>89</v>
      </c>
      <c r="O2333" s="1351" t="s">
        <v>89</v>
      </c>
      <c r="P2333" s="1351" t="s">
        <v>89</v>
      </c>
      <c r="Q2333" s="1352" t="s">
        <v>1163</v>
      </c>
      <c r="R2333" s="1350"/>
      <c r="S2333" s="1353">
        <v>26</v>
      </c>
      <c r="T2333" s="1354"/>
      <c r="U2333" s="1355" t="s">
        <v>681</v>
      </c>
      <c r="V2333" s="1355" t="s">
        <v>3919</v>
      </c>
      <c r="W2333" s="1347">
        <v>3</v>
      </c>
      <c r="X2333" s="1355"/>
      <c r="Y2333" s="1597"/>
      <c r="Z2333" s="2303">
        <v>42887</v>
      </c>
      <c r="AB2333" s="1360"/>
      <c r="AC2333" s="1360"/>
      <c r="AD2333" s="1360"/>
      <c r="AE2333" s="1361">
        <f>IF(A2333="","",(IFERROR(VLOOKUP(A2333,Projecten!A$4:W$2618,5,FALSE),"niet bekend")))</f>
        <v>0</v>
      </c>
      <c r="AF2333" s="2309">
        <f t="shared" si="190"/>
        <v>502.39</v>
      </c>
      <c r="AG2333" s="1360">
        <f>IF(A2333="","",(IFERROR(VLOOKUP(A2333,Projecten!A$4:W$2618,23,FALSE),"niet bekend")))</f>
        <v>0</v>
      </c>
      <c r="AH2333" s="2301">
        <f>IF(A2333="","",(IFERROR(VLOOKUP(A2333,Projecten!A$4:W$2618,12,FALSE),"niet bekend")))</f>
        <v>502.39</v>
      </c>
      <c r="AI2333" s="2300"/>
    </row>
    <row r="2334" spans="1:35" s="1359" customFormat="1" x14ac:dyDescent="0.2">
      <c r="A2334" s="1387" t="s">
        <v>4164</v>
      </c>
      <c r="B2334" s="1387">
        <v>121398</v>
      </c>
      <c r="C2334" s="1387" t="s">
        <v>4165</v>
      </c>
      <c r="D2334" s="1428" t="s">
        <v>489</v>
      </c>
      <c r="E2334" s="1428">
        <v>0</v>
      </c>
      <c r="F2334" s="1428">
        <v>3</v>
      </c>
      <c r="G2334" s="1428">
        <v>0</v>
      </c>
      <c r="H2334" s="1428">
        <v>0</v>
      </c>
      <c r="I2334" s="1350">
        <v>42913</v>
      </c>
      <c r="J2334" s="1613" t="s">
        <v>1737</v>
      </c>
      <c r="K2334" s="1613" t="s">
        <v>1737</v>
      </c>
      <c r="L2334" s="1613" t="s">
        <v>1737</v>
      </c>
      <c r="M2334" s="1351" t="s">
        <v>89</v>
      </c>
      <c r="N2334" s="1351" t="s">
        <v>89</v>
      </c>
      <c r="O2334" s="1351" t="s">
        <v>89</v>
      </c>
      <c r="P2334" s="1351" t="s">
        <v>89</v>
      </c>
      <c r="Q2334" s="1352" t="s">
        <v>1163</v>
      </c>
      <c r="R2334" s="1350"/>
      <c r="S2334" s="1353">
        <v>26</v>
      </c>
      <c r="T2334" s="1354"/>
      <c r="U2334" s="1355" t="s">
        <v>681</v>
      </c>
      <c r="V2334" s="1355" t="s">
        <v>3919</v>
      </c>
      <c r="W2334" s="1347">
        <v>3</v>
      </c>
      <c r="X2334" s="1355"/>
      <c r="Y2334" s="1597"/>
      <c r="Z2334" s="2303">
        <v>42908</v>
      </c>
      <c r="AB2334" s="1360"/>
      <c r="AC2334" s="1360"/>
      <c r="AD2334" s="1360"/>
      <c r="AE2334" s="1361"/>
      <c r="AF2334" s="2309"/>
      <c r="AG2334" s="1360"/>
      <c r="AH2334" s="2301"/>
      <c r="AI2334" s="2300"/>
    </row>
    <row r="2335" spans="1:35" s="1359" customFormat="1" x14ac:dyDescent="0.2">
      <c r="A2335" s="1387">
        <v>2017506</v>
      </c>
      <c r="B2335" s="2544">
        <v>121412</v>
      </c>
      <c r="C2335" s="1387" t="s">
        <v>4213</v>
      </c>
      <c r="D2335" s="1428" t="s">
        <v>489</v>
      </c>
      <c r="E2335" s="1428">
        <v>0</v>
      </c>
      <c r="F2335" s="1428">
        <v>0</v>
      </c>
      <c r="G2335" s="1428">
        <v>1</v>
      </c>
      <c r="H2335" s="1428">
        <v>0</v>
      </c>
      <c r="I2335" s="1613" t="s">
        <v>1737</v>
      </c>
      <c r="J2335" s="1613" t="s">
        <v>1737</v>
      </c>
      <c r="K2335" s="1613" t="s">
        <v>1737</v>
      </c>
      <c r="L2335" s="1613" t="s">
        <v>1737</v>
      </c>
      <c r="M2335" s="1351" t="s">
        <v>89</v>
      </c>
      <c r="N2335" s="1351" t="s">
        <v>89</v>
      </c>
      <c r="O2335" s="1351" t="s">
        <v>89</v>
      </c>
      <c r="P2335" s="1351" t="s">
        <v>89</v>
      </c>
      <c r="Q2335" s="1352"/>
      <c r="R2335" s="1350"/>
      <c r="S2335" s="1353">
        <v>26</v>
      </c>
      <c r="T2335" s="1354"/>
      <c r="U2335" s="1355" t="s">
        <v>681</v>
      </c>
      <c r="V2335" s="1355" t="s">
        <v>4221</v>
      </c>
      <c r="W2335" s="1347">
        <v>2</v>
      </c>
      <c r="X2335" s="1355"/>
      <c r="Y2335" s="1597"/>
      <c r="Z2335" s="2303">
        <v>42913</v>
      </c>
      <c r="AB2335" s="1360"/>
      <c r="AC2335" s="1360"/>
      <c r="AD2335" s="1360"/>
      <c r="AE2335" s="1361"/>
      <c r="AF2335" s="2309"/>
      <c r="AG2335" s="1360"/>
      <c r="AH2335" s="2301"/>
      <c r="AI2335" s="2300"/>
    </row>
    <row r="2336" spans="1:35" s="1359" customFormat="1" x14ac:dyDescent="0.2">
      <c r="A2336" s="2575" t="s">
        <v>3611</v>
      </c>
      <c r="B2336" s="1348">
        <v>121395</v>
      </c>
      <c r="C2336" s="1665" t="s">
        <v>3818</v>
      </c>
      <c r="D2336" s="1652" t="s">
        <v>68</v>
      </c>
      <c r="E2336" s="2287">
        <v>5</v>
      </c>
      <c r="F2336" s="2109">
        <v>50</v>
      </c>
      <c r="G2336" s="2109">
        <v>25</v>
      </c>
      <c r="H2336" s="2109">
        <v>20</v>
      </c>
      <c r="I2336" s="1343" t="s">
        <v>89</v>
      </c>
      <c r="J2336" s="1343">
        <v>42872</v>
      </c>
      <c r="K2336" s="1343">
        <v>42870</v>
      </c>
      <c r="L2336" s="1350" t="s">
        <v>1737</v>
      </c>
      <c r="M2336" s="1390" t="s">
        <v>89</v>
      </c>
      <c r="N2336" s="1390" t="s">
        <v>89</v>
      </c>
      <c r="O2336" s="1390" t="s">
        <v>89</v>
      </c>
      <c r="P2336" s="1390" t="s">
        <v>89</v>
      </c>
      <c r="Q2336" s="2304" t="s">
        <v>1163</v>
      </c>
      <c r="R2336" s="1654" t="s">
        <v>3819</v>
      </c>
      <c r="S2336" s="1353">
        <v>27</v>
      </c>
      <c r="T2336" s="1354"/>
      <c r="U2336" s="2199" t="s">
        <v>2739</v>
      </c>
      <c r="V2336" s="1597" t="s">
        <v>3509</v>
      </c>
      <c r="W2336" s="1347">
        <v>185</v>
      </c>
      <c r="X2336" s="1355"/>
      <c r="Y2336" s="1357"/>
      <c r="Z2336" s="1352"/>
      <c r="AB2336" s="1360"/>
      <c r="AC2336" s="1360"/>
      <c r="AD2336" s="1360"/>
      <c r="AE2336" s="1403">
        <f>IF(A2336="","",(IFERROR(VLOOKUP(A2336,Projecten!A$4:W$2618,5,FALSE),"niet bekend")))</f>
        <v>10</v>
      </c>
      <c r="AF2336" s="2306">
        <f>IF(AE2336="","",(IF(E2336=0,AH2336,(E2336/AE2336*AH2336))))</f>
        <v>38399.449999999997</v>
      </c>
      <c r="AG2336" s="1283">
        <f>IF(A2336="","",(IFERROR(VLOOKUP(A2336,Projecten!A$4:W$2618,23,FALSE),"niet bekend")))</f>
        <v>76798.899999999994</v>
      </c>
      <c r="AH2336" s="2463">
        <f>IF(A2336="","",(IFERROR(VLOOKUP(A2336,Projecten!A$4:W$2618,12,FALSE),"niet bekend")))</f>
        <v>76798.899999999994</v>
      </c>
    </row>
    <row r="2337" spans="1:16383" x14ac:dyDescent="0.2">
      <c r="AD2337" s="4"/>
      <c r="AE2337" s="4"/>
    </row>
    <row r="2338" spans="1:16383" s="1377" customFormat="1" x14ac:dyDescent="0.2">
      <c r="A2338" s="826"/>
      <c r="B2338" s="1366"/>
      <c r="C2338" s="1367"/>
      <c r="D2338" s="1367"/>
      <c r="E2338" s="1368"/>
      <c r="F2338" s="1368"/>
      <c r="G2338" s="1368"/>
      <c r="H2338" s="1368"/>
      <c r="I2338" s="1369"/>
      <c r="J2338" s="1369"/>
      <c r="K2338" s="1369"/>
      <c r="L2338" s="1368"/>
      <c r="M2338" s="1368"/>
      <c r="N2338" s="1368"/>
      <c r="O2338" s="1368"/>
      <c r="P2338" s="1368"/>
      <c r="Q2338" s="1370"/>
      <c r="R2338" s="1371"/>
      <c r="S2338" s="1372"/>
      <c r="T2338" s="1372"/>
      <c r="U2338" s="1373"/>
      <c r="V2338" s="1373"/>
      <c r="W2338" s="1373"/>
      <c r="X2338" s="1374"/>
      <c r="Y2338" s="1375"/>
      <c r="Z2338" s="1376"/>
      <c r="AB2338" s="1378"/>
      <c r="AC2338" s="1378"/>
      <c r="AD2338" s="1378"/>
      <c r="AE2338" s="1379"/>
      <c r="AF2338" s="2310"/>
      <c r="AG2338" s="1378" t="str">
        <f>IF(A2338="","",(IFERROR(VLOOKUP(A2338,Projecten!A$4:W$2618,23,FALSE),"niet bekend")))</f>
        <v/>
      </c>
      <c r="AH2338" s="1381" t="str">
        <f>IF(A2338="","",(IFERROR(VLOOKUP(A2338,Projecten!A$4:W$2618,12,FALSE),"niet bekend")))</f>
        <v/>
      </c>
    </row>
    <row r="2339" spans="1:16383" x14ac:dyDescent="0.2">
      <c r="A2339" s="1038"/>
      <c r="B2339" s="1314"/>
      <c r="C2339" s="1912">
        <f>SUM(F2339:H2339)</f>
        <v>355</v>
      </c>
      <c r="D2339" s="1913"/>
      <c r="E2339" s="1914">
        <f>SUM(E2340:E2363)</f>
        <v>22</v>
      </c>
      <c r="F2339" s="1914">
        <f>SUM(F2340:F2363)</f>
        <v>179</v>
      </c>
      <c r="G2339" s="1914">
        <f>SUM(G2340:G2363)</f>
        <v>98</v>
      </c>
      <c r="H2339" s="1914">
        <f>SUM(H2340:H2363)</f>
        <v>78</v>
      </c>
      <c r="I2339" s="1915"/>
      <c r="J2339" s="1915"/>
      <c r="K2339" s="1915"/>
      <c r="L2339" s="1914"/>
      <c r="M2339" s="1914"/>
      <c r="N2339" s="1914"/>
      <c r="O2339" s="1914"/>
      <c r="P2339" s="1914"/>
      <c r="Q2339" s="1644">
        <v>27</v>
      </c>
      <c r="R2339" s="1645"/>
      <c r="S2339" s="1646"/>
      <c r="T2339" s="1646"/>
      <c r="U2339" s="1916"/>
      <c r="V2339" s="1648">
        <f>SUM(W2339:W2363)</f>
        <v>584</v>
      </c>
      <c r="W2339" s="1312"/>
      <c r="X2339" s="1312">
        <f>Productiemedewerkers!C516</f>
        <v>0</v>
      </c>
      <c r="Y2339" s="1313">
        <f>V2339-X2339</f>
        <v>584</v>
      </c>
      <c r="Z2339" s="1314"/>
      <c r="AA2339" s="1315"/>
      <c r="AB2339" s="1316"/>
      <c r="AC2339" s="1316"/>
      <c r="AD2339" s="1317" t="str">
        <f>CONCATENATE("week ",Q2339)</f>
        <v>week 27</v>
      </c>
      <c r="AE2339" s="1318"/>
      <c r="AF2339" s="2308">
        <f>SUM(AF2340:AF2363)</f>
        <v>112558.61499999999</v>
      </c>
      <c r="AG2339" s="1316" t="str">
        <f>IF(A2339="","",(IFERROR(VLOOKUP(A2339,Projecten!A$4:W$2618,23,FALSE),"niet bekend")))</f>
        <v/>
      </c>
      <c r="AH2339" s="1320" t="str">
        <f>IF(A2339="","",(IFERROR(VLOOKUP(A2339,Projecten!A$4:W$2618,12,FALSE),"niet bekend")))</f>
        <v/>
      </c>
      <c r="AI2339" s="1315"/>
      <c r="AJ2339" s="1315"/>
      <c r="AK2339" s="1315"/>
      <c r="AL2339" s="1315"/>
      <c r="AM2339" s="1315"/>
      <c r="AN2339" s="1315"/>
      <c r="AO2339" s="1315"/>
      <c r="AP2339" s="1315"/>
      <c r="AQ2339" s="1315"/>
      <c r="AR2339" s="1315"/>
      <c r="AS2339" s="1315"/>
      <c r="AT2339" s="1315"/>
      <c r="AU2339" s="1315"/>
      <c r="AV2339" s="1315"/>
      <c r="AW2339" s="1315"/>
      <c r="AX2339" s="1315"/>
      <c r="AY2339" s="1315"/>
      <c r="AZ2339" s="1315"/>
      <c r="BA2339" s="1315"/>
      <c r="BB2339" s="1315"/>
      <c r="BC2339" s="1315"/>
      <c r="BD2339" s="1315"/>
      <c r="BE2339" s="1315"/>
      <c r="BF2339" s="1315"/>
      <c r="BG2339" s="1315"/>
      <c r="BH2339" s="1315"/>
      <c r="BI2339" s="1315"/>
      <c r="BJ2339" s="1315"/>
      <c r="BK2339" s="1315"/>
      <c r="BL2339" s="1315"/>
      <c r="BM2339" s="1315"/>
      <c r="BN2339" s="1315"/>
      <c r="BO2339" s="1315"/>
      <c r="BP2339" s="1315"/>
      <c r="BQ2339" s="1315"/>
      <c r="BR2339" s="1315"/>
      <c r="BS2339" s="1315"/>
      <c r="BT2339" s="1315"/>
      <c r="BU2339" s="1315"/>
      <c r="BV2339" s="1315"/>
      <c r="BW2339" s="1315"/>
      <c r="BX2339" s="1315"/>
      <c r="BY2339" s="1315"/>
      <c r="BZ2339" s="1315"/>
      <c r="CA2339" s="1315"/>
      <c r="CB2339" s="1315"/>
      <c r="CC2339" s="1315"/>
      <c r="CD2339" s="1315"/>
      <c r="CE2339" s="1315"/>
      <c r="CF2339" s="1315"/>
      <c r="CG2339" s="1315"/>
      <c r="CH2339" s="1315"/>
      <c r="CI2339" s="1315"/>
      <c r="CJ2339" s="1315"/>
      <c r="CK2339" s="1315"/>
      <c r="CL2339" s="1315"/>
      <c r="CM2339" s="1315"/>
      <c r="CN2339" s="1315"/>
      <c r="CO2339" s="1315"/>
      <c r="CP2339" s="1315"/>
      <c r="CQ2339" s="1315"/>
      <c r="CR2339" s="1315"/>
      <c r="CS2339" s="1315"/>
      <c r="CT2339" s="1315"/>
      <c r="CU2339" s="1315"/>
      <c r="CV2339" s="1315"/>
      <c r="CW2339" s="1315"/>
      <c r="CX2339" s="1315"/>
      <c r="CY2339" s="1315"/>
      <c r="CZ2339" s="1315"/>
      <c r="DA2339" s="1315"/>
      <c r="DB2339" s="1315"/>
      <c r="DC2339" s="1315"/>
      <c r="DD2339" s="1315"/>
      <c r="DE2339" s="1315"/>
      <c r="DF2339" s="1315"/>
      <c r="DG2339" s="1315"/>
      <c r="DH2339" s="1315"/>
      <c r="DI2339" s="1315"/>
      <c r="DJ2339" s="1315"/>
      <c r="DK2339" s="1315"/>
      <c r="DL2339" s="1315"/>
      <c r="DM2339" s="1315"/>
      <c r="DN2339" s="1315"/>
      <c r="DO2339" s="1315"/>
      <c r="DP2339" s="1315"/>
      <c r="DQ2339" s="1315"/>
      <c r="DR2339" s="1315"/>
      <c r="DS2339" s="1315"/>
      <c r="DT2339" s="1315"/>
      <c r="DU2339" s="1315"/>
      <c r="DV2339" s="1315"/>
      <c r="DW2339" s="1315"/>
      <c r="DX2339" s="1315"/>
      <c r="DY2339" s="1315"/>
      <c r="DZ2339" s="1315"/>
      <c r="EA2339" s="1315"/>
      <c r="EB2339" s="1315"/>
      <c r="EC2339" s="1315"/>
      <c r="ED2339" s="1315"/>
      <c r="EE2339" s="1315"/>
      <c r="EF2339" s="1315"/>
      <c r="EG2339" s="1315"/>
      <c r="EH2339" s="1315"/>
      <c r="EI2339" s="1315"/>
      <c r="EJ2339" s="1315"/>
      <c r="EK2339" s="1315"/>
      <c r="EL2339" s="1315"/>
      <c r="EM2339" s="1315"/>
      <c r="EN2339" s="1315"/>
      <c r="EO2339" s="1315"/>
      <c r="EP2339" s="1315"/>
      <c r="EQ2339" s="1315"/>
      <c r="ER2339" s="1315"/>
      <c r="ES2339" s="1315"/>
      <c r="ET2339" s="1315"/>
      <c r="EU2339" s="1315"/>
      <c r="EV2339" s="1315"/>
      <c r="EW2339" s="1315"/>
      <c r="EX2339" s="1315"/>
      <c r="EY2339" s="1315"/>
      <c r="EZ2339" s="1315"/>
      <c r="FA2339" s="1315"/>
      <c r="FB2339" s="1315"/>
      <c r="FC2339" s="1315"/>
      <c r="FD2339" s="1315"/>
      <c r="FE2339" s="1315"/>
      <c r="FF2339" s="1315"/>
      <c r="FG2339" s="1315"/>
      <c r="FH2339" s="1315"/>
      <c r="FI2339" s="1315"/>
      <c r="FJ2339" s="1315"/>
      <c r="FK2339" s="1315"/>
      <c r="FL2339" s="1315"/>
      <c r="FM2339" s="1315"/>
      <c r="FN2339" s="1315"/>
      <c r="FO2339" s="1315"/>
      <c r="FP2339" s="1315"/>
      <c r="FQ2339" s="1315"/>
      <c r="FR2339" s="1315"/>
      <c r="FS2339" s="1315"/>
      <c r="FT2339" s="1315"/>
      <c r="FU2339" s="1315"/>
      <c r="FV2339" s="1315"/>
      <c r="FW2339" s="1315"/>
      <c r="FX2339" s="1315"/>
      <c r="FY2339" s="1315"/>
      <c r="FZ2339" s="1315"/>
      <c r="GA2339" s="1315"/>
      <c r="GB2339" s="1315"/>
      <c r="GC2339" s="1315"/>
      <c r="GD2339" s="1315"/>
      <c r="GE2339" s="1315"/>
      <c r="GF2339" s="1315"/>
      <c r="GG2339" s="1315"/>
      <c r="GH2339" s="1315"/>
      <c r="GI2339" s="1315"/>
      <c r="GJ2339" s="1315"/>
      <c r="GK2339" s="1315"/>
      <c r="GL2339" s="1315"/>
      <c r="GM2339" s="1315"/>
      <c r="GN2339" s="1315"/>
      <c r="GO2339" s="1315"/>
      <c r="GP2339" s="1315"/>
      <c r="GQ2339" s="1315"/>
      <c r="GR2339" s="1315"/>
      <c r="GS2339" s="1315"/>
      <c r="GT2339" s="1315"/>
      <c r="GU2339" s="1315"/>
      <c r="GV2339" s="1315"/>
      <c r="GW2339" s="1315"/>
      <c r="GX2339" s="1315"/>
      <c r="GY2339" s="1315"/>
      <c r="GZ2339" s="1315"/>
      <c r="HA2339" s="1315"/>
      <c r="HB2339" s="1315"/>
      <c r="HC2339" s="1315"/>
      <c r="HD2339" s="1315"/>
      <c r="HE2339" s="1315"/>
      <c r="HF2339" s="1315"/>
      <c r="HG2339" s="1315"/>
      <c r="HH2339" s="1315"/>
      <c r="HI2339" s="1315"/>
      <c r="HJ2339" s="1315"/>
      <c r="HK2339" s="1315"/>
      <c r="HL2339" s="1315"/>
      <c r="HM2339" s="1315"/>
      <c r="HN2339" s="1315"/>
      <c r="HO2339" s="1315"/>
      <c r="HP2339" s="1315"/>
      <c r="HQ2339" s="1315"/>
      <c r="HR2339" s="1315"/>
      <c r="HS2339" s="1315"/>
      <c r="HT2339" s="1315"/>
      <c r="HU2339" s="1315"/>
      <c r="HV2339" s="1315"/>
      <c r="HW2339" s="1315"/>
      <c r="HX2339" s="1315"/>
      <c r="HY2339" s="1315"/>
      <c r="HZ2339" s="1315"/>
      <c r="IA2339" s="1315"/>
      <c r="IB2339" s="1315"/>
      <c r="IC2339" s="1315"/>
      <c r="ID2339" s="1315"/>
      <c r="IE2339" s="1315"/>
      <c r="IF2339" s="1315"/>
      <c r="IG2339" s="1315"/>
      <c r="IH2339" s="1315"/>
      <c r="II2339" s="1315"/>
      <c r="IJ2339" s="1315"/>
      <c r="IK2339" s="1315"/>
      <c r="IL2339" s="1315"/>
      <c r="IM2339" s="1315"/>
      <c r="IN2339" s="1315"/>
      <c r="IO2339" s="1315"/>
      <c r="IP2339" s="1315"/>
      <c r="IQ2339" s="1315"/>
      <c r="IR2339" s="1315"/>
      <c r="IS2339" s="1315"/>
      <c r="IT2339" s="1315"/>
      <c r="IU2339" s="1315"/>
      <c r="IV2339" s="1315"/>
      <c r="IW2339" s="1315"/>
      <c r="IX2339" s="1315"/>
      <c r="IY2339" s="1315"/>
      <c r="IZ2339" s="1315"/>
      <c r="JA2339" s="1315"/>
      <c r="JB2339" s="1315"/>
      <c r="JC2339" s="1315"/>
      <c r="JD2339" s="1315"/>
      <c r="JE2339" s="1315"/>
      <c r="JF2339" s="1315"/>
      <c r="JG2339" s="1315"/>
      <c r="JH2339" s="1315"/>
      <c r="JI2339" s="1315"/>
      <c r="JJ2339" s="1315"/>
      <c r="JK2339" s="1315"/>
      <c r="JL2339" s="1315"/>
      <c r="JM2339" s="1315"/>
      <c r="JN2339" s="1315"/>
      <c r="JO2339" s="1315"/>
      <c r="JP2339" s="1315"/>
      <c r="JQ2339" s="1315"/>
      <c r="JR2339" s="1315"/>
      <c r="JS2339" s="1315"/>
      <c r="JT2339" s="1315"/>
      <c r="JU2339" s="1315"/>
      <c r="JV2339" s="1315"/>
      <c r="JW2339" s="1315"/>
      <c r="JX2339" s="1315"/>
      <c r="JY2339" s="1315"/>
      <c r="JZ2339" s="1315"/>
      <c r="KA2339" s="1315"/>
      <c r="KB2339" s="1315"/>
      <c r="KC2339" s="1315"/>
      <c r="KD2339" s="1315"/>
      <c r="KE2339" s="1315"/>
      <c r="KF2339" s="1315"/>
      <c r="KG2339" s="1315"/>
      <c r="KH2339" s="1315"/>
      <c r="KI2339" s="1315"/>
      <c r="KJ2339" s="1315"/>
      <c r="KK2339" s="1315"/>
      <c r="KL2339" s="1315"/>
      <c r="KM2339" s="1315"/>
      <c r="KN2339" s="1315"/>
      <c r="KO2339" s="1315"/>
      <c r="KP2339" s="1315"/>
      <c r="KQ2339" s="1315"/>
      <c r="KR2339" s="1315"/>
      <c r="KS2339" s="1315"/>
      <c r="KT2339" s="1315"/>
      <c r="KU2339" s="1315"/>
      <c r="KV2339" s="1315"/>
      <c r="KW2339" s="1315"/>
      <c r="KX2339" s="1315"/>
      <c r="KY2339" s="1315"/>
      <c r="KZ2339" s="1315"/>
      <c r="LA2339" s="1315"/>
      <c r="LB2339" s="1315"/>
      <c r="LC2339" s="1315"/>
      <c r="LD2339" s="1315"/>
      <c r="LE2339" s="1315"/>
      <c r="LF2339" s="1315"/>
      <c r="LG2339" s="1315"/>
      <c r="LH2339" s="1315"/>
      <c r="LI2339" s="1315"/>
      <c r="LJ2339" s="1315"/>
      <c r="LK2339" s="1315"/>
      <c r="LL2339" s="1315"/>
      <c r="LM2339" s="1315"/>
      <c r="LN2339" s="1315"/>
      <c r="LO2339" s="1315"/>
      <c r="LP2339" s="1315"/>
      <c r="LQ2339" s="1315"/>
      <c r="LR2339" s="1315"/>
      <c r="LS2339" s="1315"/>
      <c r="LT2339" s="1315"/>
      <c r="LU2339" s="1315"/>
      <c r="LV2339" s="1315"/>
      <c r="LW2339" s="1315"/>
      <c r="LX2339" s="1315"/>
      <c r="LY2339" s="1315"/>
      <c r="LZ2339" s="1315"/>
      <c r="MA2339" s="1315"/>
      <c r="MB2339" s="1315"/>
      <c r="MC2339" s="1315"/>
      <c r="MD2339" s="1315"/>
      <c r="ME2339" s="1315"/>
      <c r="MF2339" s="1315"/>
      <c r="MG2339" s="1315"/>
      <c r="MH2339" s="1315"/>
      <c r="MI2339" s="1315"/>
      <c r="MJ2339" s="1315"/>
      <c r="MK2339" s="1315"/>
      <c r="ML2339" s="1315"/>
      <c r="MM2339" s="1315"/>
      <c r="MN2339" s="1315"/>
      <c r="MO2339" s="1315"/>
      <c r="MP2339" s="1315"/>
      <c r="MQ2339" s="1315"/>
      <c r="MR2339" s="1315"/>
      <c r="MS2339" s="1315"/>
      <c r="MT2339" s="1315"/>
      <c r="MU2339" s="1315"/>
      <c r="MV2339" s="1315"/>
      <c r="MW2339" s="1315"/>
      <c r="MX2339" s="1315"/>
      <c r="MY2339" s="1315"/>
      <c r="MZ2339" s="1315"/>
      <c r="NA2339" s="1315"/>
      <c r="NB2339" s="1315"/>
      <c r="NC2339" s="1315"/>
      <c r="ND2339" s="1315"/>
      <c r="NE2339" s="1315"/>
      <c r="NF2339" s="1315"/>
      <c r="NG2339" s="1315"/>
      <c r="NH2339" s="1315"/>
      <c r="NI2339" s="1315"/>
      <c r="NJ2339" s="1315"/>
      <c r="NK2339" s="1315"/>
      <c r="NL2339" s="1315"/>
      <c r="NM2339" s="1315"/>
      <c r="NN2339" s="1315"/>
      <c r="NO2339" s="1315"/>
      <c r="NP2339" s="1315"/>
      <c r="NQ2339" s="1315"/>
      <c r="NR2339" s="1315"/>
      <c r="NS2339" s="1315"/>
      <c r="NT2339" s="1315"/>
      <c r="NU2339" s="1315"/>
      <c r="NV2339" s="1315"/>
      <c r="NW2339" s="1315"/>
      <c r="NX2339" s="1315"/>
      <c r="NY2339" s="1315"/>
      <c r="NZ2339" s="1315"/>
      <c r="OA2339" s="1315"/>
      <c r="OB2339" s="1315"/>
      <c r="OC2339" s="1315"/>
      <c r="OD2339" s="1315"/>
      <c r="OE2339" s="1315"/>
      <c r="OF2339" s="1315"/>
      <c r="OG2339" s="1315"/>
      <c r="OH2339" s="1315"/>
      <c r="OI2339" s="1315"/>
      <c r="OJ2339" s="1315"/>
      <c r="OK2339" s="1315"/>
      <c r="OL2339" s="1315"/>
      <c r="OM2339" s="1315"/>
      <c r="ON2339" s="1315"/>
      <c r="OO2339" s="1315"/>
      <c r="OP2339" s="1315"/>
      <c r="OQ2339" s="1315"/>
      <c r="OR2339" s="1315"/>
      <c r="OS2339" s="1315"/>
      <c r="OT2339" s="1315"/>
      <c r="OU2339" s="1315"/>
      <c r="OV2339" s="1315"/>
      <c r="OW2339" s="1315"/>
      <c r="OX2339" s="1315"/>
      <c r="OY2339" s="1315"/>
      <c r="OZ2339" s="1315"/>
      <c r="PA2339" s="1315"/>
      <c r="PB2339" s="1315"/>
      <c r="PC2339" s="1315"/>
      <c r="PD2339" s="1315"/>
      <c r="PE2339" s="1315"/>
      <c r="PF2339" s="1315"/>
      <c r="PG2339" s="1315"/>
      <c r="PH2339" s="1315"/>
      <c r="PI2339" s="1315"/>
      <c r="PJ2339" s="1315"/>
      <c r="PK2339" s="1315"/>
      <c r="PL2339" s="1315"/>
      <c r="PM2339" s="1315"/>
      <c r="PN2339" s="1315"/>
      <c r="PO2339" s="1315"/>
      <c r="PP2339" s="1315"/>
      <c r="PQ2339" s="1315"/>
      <c r="PR2339" s="1315"/>
      <c r="PS2339" s="1315"/>
      <c r="PT2339" s="1315"/>
      <c r="PU2339" s="1315"/>
      <c r="PV2339" s="1315"/>
      <c r="PW2339" s="1315"/>
      <c r="PX2339" s="1315"/>
      <c r="PY2339" s="1315"/>
      <c r="PZ2339" s="1315"/>
      <c r="QA2339" s="1315"/>
      <c r="QB2339" s="1315"/>
      <c r="QC2339" s="1315"/>
      <c r="QD2339" s="1315"/>
      <c r="QE2339" s="1315"/>
      <c r="QF2339" s="1315"/>
      <c r="QG2339" s="1315"/>
      <c r="QH2339" s="1315"/>
      <c r="QI2339" s="1315"/>
      <c r="QJ2339" s="1315"/>
      <c r="QK2339" s="1315"/>
      <c r="QL2339" s="1315"/>
      <c r="QM2339" s="1315"/>
      <c r="QN2339" s="1315"/>
      <c r="QO2339" s="1315"/>
      <c r="QP2339" s="1315"/>
      <c r="QQ2339" s="1315"/>
      <c r="QR2339" s="1315"/>
      <c r="QS2339" s="1315"/>
      <c r="QT2339" s="1315"/>
      <c r="QU2339" s="1315"/>
      <c r="QV2339" s="1315"/>
      <c r="QW2339" s="1315"/>
      <c r="QX2339" s="1315"/>
      <c r="QY2339" s="1315"/>
      <c r="QZ2339" s="1315"/>
      <c r="RA2339" s="1315"/>
      <c r="RB2339" s="1315"/>
      <c r="RC2339" s="1315"/>
      <c r="RD2339" s="1315"/>
      <c r="RE2339" s="1315"/>
      <c r="RF2339" s="1315"/>
      <c r="RG2339" s="1315"/>
      <c r="RH2339" s="1315"/>
      <c r="RI2339" s="1315"/>
      <c r="RJ2339" s="1315"/>
      <c r="RK2339" s="1315"/>
      <c r="RL2339" s="1315"/>
      <c r="RM2339" s="1315"/>
      <c r="RN2339" s="1315"/>
      <c r="RO2339" s="1315"/>
      <c r="RP2339" s="1315"/>
      <c r="RQ2339" s="1315"/>
      <c r="RR2339" s="1315"/>
      <c r="RS2339" s="1315"/>
      <c r="RT2339" s="1315"/>
      <c r="RU2339" s="1315"/>
      <c r="RV2339" s="1315"/>
      <c r="RW2339" s="1315"/>
      <c r="RX2339" s="1315"/>
      <c r="RY2339" s="1315"/>
      <c r="RZ2339" s="1315"/>
      <c r="SA2339" s="1315"/>
      <c r="SB2339" s="1315"/>
      <c r="SC2339" s="1315"/>
      <c r="SD2339" s="1315"/>
      <c r="SE2339" s="1315"/>
      <c r="SF2339" s="1315"/>
      <c r="SG2339" s="1315"/>
      <c r="SH2339" s="1315"/>
      <c r="SI2339" s="1315"/>
      <c r="SJ2339" s="1315"/>
      <c r="SK2339" s="1315"/>
      <c r="SL2339" s="1315"/>
      <c r="SM2339" s="1315"/>
      <c r="SN2339" s="1315"/>
      <c r="SO2339" s="1315"/>
      <c r="SP2339" s="1315"/>
      <c r="SQ2339" s="1315"/>
      <c r="SR2339" s="1315"/>
      <c r="SS2339" s="1315"/>
      <c r="ST2339" s="1315"/>
      <c r="SU2339" s="1315"/>
      <c r="SV2339" s="1315"/>
      <c r="SW2339" s="1315"/>
      <c r="SX2339" s="1315"/>
      <c r="SY2339" s="1315"/>
      <c r="SZ2339" s="1315"/>
      <c r="TA2339" s="1315"/>
      <c r="TB2339" s="1315"/>
      <c r="TC2339" s="1315"/>
      <c r="TD2339" s="1315"/>
      <c r="TE2339" s="1315"/>
      <c r="TF2339" s="1315"/>
      <c r="TG2339" s="1315"/>
      <c r="TH2339" s="1315"/>
      <c r="TI2339" s="1315"/>
      <c r="TJ2339" s="1315"/>
      <c r="TK2339" s="1315"/>
      <c r="TL2339" s="1315"/>
      <c r="TM2339" s="1315"/>
      <c r="TN2339" s="1315"/>
      <c r="TO2339" s="1315"/>
      <c r="TP2339" s="1315"/>
      <c r="TQ2339" s="1315"/>
      <c r="TR2339" s="1315"/>
      <c r="TS2339" s="1315"/>
      <c r="TT2339" s="1315"/>
      <c r="TU2339" s="1315"/>
      <c r="TV2339" s="1315"/>
      <c r="TW2339" s="1315"/>
      <c r="TX2339" s="1315"/>
      <c r="TY2339" s="1315"/>
      <c r="TZ2339" s="1315"/>
      <c r="UA2339" s="1315"/>
      <c r="UB2339" s="1315"/>
      <c r="UC2339" s="1315"/>
      <c r="UD2339" s="1315"/>
      <c r="UE2339" s="1315"/>
      <c r="UF2339" s="1315"/>
      <c r="UG2339" s="1315"/>
      <c r="UH2339" s="1315"/>
      <c r="UI2339" s="1315"/>
      <c r="UJ2339" s="1315"/>
      <c r="UK2339" s="1315"/>
      <c r="UL2339" s="1315"/>
      <c r="UM2339" s="1315"/>
      <c r="UN2339" s="1315"/>
      <c r="UO2339" s="1315"/>
      <c r="UP2339" s="1315"/>
      <c r="UQ2339" s="1315"/>
      <c r="UR2339" s="1315"/>
      <c r="US2339" s="1315"/>
      <c r="UT2339" s="1315"/>
      <c r="UU2339" s="1315"/>
      <c r="UV2339" s="1315"/>
      <c r="UW2339" s="1315"/>
      <c r="UX2339" s="1315"/>
      <c r="UY2339" s="1315"/>
      <c r="UZ2339" s="1315"/>
      <c r="VA2339" s="1315"/>
      <c r="VB2339" s="1315"/>
      <c r="VC2339" s="1315"/>
      <c r="VD2339" s="1315"/>
      <c r="VE2339" s="1315"/>
      <c r="VF2339" s="1315"/>
      <c r="VG2339" s="1315"/>
      <c r="VH2339" s="1315"/>
      <c r="VI2339" s="1315"/>
      <c r="VJ2339" s="1315"/>
      <c r="VK2339" s="1315"/>
      <c r="VL2339" s="1315"/>
      <c r="VM2339" s="1315"/>
      <c r="VN2339" s="1315"/>
      <c r="VO2339" s="1315"/>
      <c r="VP2339" s="1315"/>
      <c r="VQ2339" s="1315"/>
      <c r="VR2339" s="1315"/>
      <c r="VS2339" s="1315"/>
      <c r="VT2339" s="1315"/>
      <c r="VU2339" s="1315"/>
      <c r="VV2339" s="1315"/>
      <c r="VW2339" s="1315"/>
      <c r="VX2339" s="1315"/>
      <c r="VY2339" s="1315"/>
      <c r="VZ2339" s="1315"/>
      <c r="WA2339" s="1315"/>
      <c r="WB2339" s="1315"/>
      <c r="WC2339" s="1315"/>
      <c r="WD2339" s="1315"/>
      <c r="WE2339" s="1315"/>
      <c r="WF2339" s="1315"/>
      <c r="WG2339" s="1315"/>
      <c r="WH2339" s="1315"/>
      <c r="WI2339" s="1315"/>
      <c r="WJ2339" s="1315"/>
      <c r="WK2339" s="1315"/>
      <c r="WL2339" s="1315"/>
      <c r="WM2339" s="1315"/>
      <c r="WN2339" s="1315"/>
      <c r="WO2339" s="1315"/>
      <c r="WP2339" s="1315"/>
      <c r="WQ2339" s="1315"/>
      <c r="WR2339" s="1315"/>
      <c r="WS2339" s="1315"/>
      <c r="WT2339" s="1315"/>
      <c r="WU2339" s="1315"/>
      <c r="WV2339" s="1315"/>
      <c r="WW2339" s="1315"/>
      <c r="WX2339" s="1315"/>
      <c r="WY2339" s="1315"/>
      <c r="WZ2339" s="1315"/>
      <c r="XA2339" s="1315"/>
      <c r="XB2339" s="1315"/>
      <c r="XC2339" s="1315"/>
      <c r="XD2339" s="1315"/>
      <c r="XE2339" s="1315"/>
      <c r="XF2339" s="1315"/>
      <c r="XG2339" s="1315"/>
      <c r="XH2339" s="1315"/>
      <c r="XI2339" s="1315"/>
      <c r="XJ2339" s="1315"/>
      <c r="XK2339" s="1315"/>
      <c r="XL2339" s="1315"/>
      <c r="XM2339" s="1315"/>
      <c r="XN2339" s="1315"/>
      <c r="XO2339" s="1315"/>
      <c r="XP2339" s="1315"/>
      <c r="XQ2339" s="1315"/>
      <c r="XR2339" s="1315"/>
      <c r="XS2339" s="1315"/>
      <c r="XT2339" s="1315"/>
      <c r="XU2339" s="1315"/>
      <c r="XV2339" s="1315"/>
      <c r="XW2339" s="1315"/>
      <c r="XX2339" s="1315"/>
      <c r="XY2339" s="1315"/>
      <c r="XZ2339" s="1315"/>
      <c r="YA2339" s="1315"/>
      <c r="YB2339" s="1315"/>
      <c r="YC2339" s="1315"/>
      <c r="YD2339" s="1315"/>
      <c r="YE2339" s="1315"/>
      <c r="YF2339" s="1315"/>
      <c r="YG2339" s="1315"/>
      <c r="YH2339" s="1315"/>
      <c r="YI2339" s="1315"/>
      <c r="YJ2339" s="1315"/>
      <c r="YK2339" s="1315"/>
      <c r="YL2339" s="1315"/>
      <c r="YM2339" s="1315"/>
      <c r="YN2339" s="1315"/>
      <c r="YO2339" s="1315"/>
      <c r="YP2339" s="1315"/>
      <c r="YQ2339" s="1315"/>
      <c r="YR2339" s="1315"/>
      <c r="YS2339" s="1315"/>
      <c r="YT2339" s="1315"/>
      <c r="YU2339" s="1315"/>
      <c r="YV2339" s="1315"/>
      <c r="YW2339" s="1315"/>
      <c r="YX2339" s="1315"/>
      <c r="YY2339" s="1315"/>
      <c r="YZ2339" s="1315"/>
      <c r="ZA2339" s="1315"/>
      <c r="ZB2339" s="1315"/>
      <c r="ZC2339" s="1315"/>
      <c r="ZD2339" s="1315"/>
      <c r="ZE2339" s="1315"/>
      <c r="ZF2339" s="1315"/>
      <c r="ZG2339" s="1315"/>
      <c r="ZH2339" s="1315"/>
      <c r="ZI2339" s="1315"/>
      <c r="ZJ2339" s="1315"/>
      <c r="ZK2339" s="1315"/>
      <c r="ZL2339" s="1315"/>
      <c r="ZM2339" s="1315"/>
      <c r="ZN2339" s="1315"/>
      <c r="ZO2339" s="1315"/>
      <c r="ZP2339" s="1315"/>
      <c r="ZQ2339" s="1315"/>
      <c r="ZR2339" s="1315"/>
      <c r="ZS2339" s="1315"/>
      <c r="ZT2339" s="1315"/>
      <c r="ZU2339" s="1315"/>
      <c r="ZV2339" s="1315"/>
      <c r="ZW2339" s="1315"/>
      <c r="ZX2339" s="1315"/>
      <c r="ZY2339" s="1315"/>
      <c r="ZZ2339" s="1315"/>
      <c r="AAA2339" s="1315"/>
      <c r="AAB2339" s="1315"/>
      <c r="AAC2339" s="1315"/>
      <c r="AAD2339" s="1315"/>
      <c r="AAE2339" s="1315"/>
      <c r="AAF2339" s="1315"/>
      <c r="AAG2339" s="1315"/>
      <c r="AAH2339" s="1315"/>
      <c r="AAI2339" s="1315"/>
      <c r="AAJ2339" s="1315"/>
      <c r="AAK2339" s="1315"/>
      <c r="AAL2339" s="1315"/>
      <c r="AAM2339" s="1315"/>
      <c r="AAN2339" s="1315"/>
      <c r="AAO2339" s="1315"/>
      <c r="AAP2339" s="1315"/>
      <c r="AAQ2339" s="1315"/>
      <c r="AAR2339" s="1315"/>
      <c r="AAS2339" s="1315"/>
      <c r="AAT2339" s="1315"/>
      <c r="AAU2339" s="1315"/>
      <c r="AAV2339" s="1315"/>
      <c r="AAW2339" s="1315"/>
      <c r="AAX2339" s="1315"/>
      <c r="AAY2339" s="1315"/>
      <c r="AAZ2339" s="1315"/>
      <c r="ABA2339" s="1315"/>
      <c r="ABB2339" s="1315"/>
      <c r="ABC2339" s="1315"/>
      <c r="ABD2339" s="1315"/>
      <c r="ABE2339" s="1315"/>
      <c r="ABF2339" s="1315"/>
      <c r="ABG2339" s="1315"/>
      <c r="ABH2339" s="1315"/>
      <c r="ABI2339" s="1315"/>
      <c r="ABJ2339" s="1315"/>
      <c r="ABK2339" s="1315"/>
      <c r="ABL2339" s="1315"/>
      <c r="ABM2339" s="1315"/>
      <c r="ABN2339" s="1315"/>
      <c r="ABO2339" s="1315"/>
      <c r="ABP2339" s="1315"/>
      <c r="ABQ2339" s="1315"/>
      <c r="ABR2339" s="1315"/>
      <c r="ABS2339" s="1315"/>
      <c r="ABT2339" s="1315"/>
      <c r="ABU2339" s="1315"/>
      <c r="ABV2339" s="1315"/>
      <c r="ABW2339" s="1315"/>
      <c r="ABX2339" s="1315"/>
      <c r="ABY2339" s="1315"/>
      <c r="ABZ2339" s="1315"/>
      <c r="ACA2339" s="1315"/>
      <c r="ACB2339" s="1315"/>
      <c r="ACC2339" s="1315"/>
      <c r="ACD2339" s="1315"/>
      <c r="ACE2339" s="1315"/>
      <c r="ACF2339" s="1315"/>
      <c r="ACG2339" s="1315"/>
      <c r="ACH2339" s="1315"/>
      <c r="ACI2339" s="1315"/>
      <c r="ACJ2339" s="1315"/>
      <c r="ACK2339" s="1315"/>
      <c r="ACL2339" s="1315"/>
      <c r="ACM2339" s="1315"/>
      <c r="ACN2339" s="1315"/>
      <c r="ACO2339" s="1315"/>
      <c r="ACP2339" s="1315"/>
      <c r="ACQ2339" s="1315"/>
      <c r="ACR2339" s="1315"/>
      <c r="ACS2339" s="1315"/>
      <c r="ACT2339" s="1315"/>
      <c r="ACU2339" s="1315"/>
      <c r="ACV2339" s="1315"/>
      <c r="ACW2339" s="1315"/>
      <c r="ACX2339" s="1315"/>
      <c r="ACY2339" s="1315"/>
      <c r="ACZ2339" s="1315"/>
      <c r="ADA2339" s="1315"/>
      <c r="ADB2339" s="1315"/>
      <c r="ADC2339" s="1315"/>
      <c r="ADD2339" s="1315"/>
      <c r="ADE2339" s="1315"/>
      <c r="ADF2339" s="1315"/>
      <c r="ADG2339" s="1315"/>
      <c r="ADH2339" s="1315"/>
      <c r="ADI2339" s="1315"/>
      <c r="ADJ2339" s="1315"/>
      <c r="ADK2339" s="1315"/>
      <c r="ADL2339" s="1315"/>
      <c r="ADM2339" s="1315"/>
      <c r="ADN2339" s="1315"/>
      <c r="ADO2339" s="1315"/>
      <c r="ADP2339" s="1315"/>
      <c r="ADQ2339" s="1315"/>
      <c r="ADR2339" s="1315"/>
      <c r="ADS2339" s="1315"/>
      <c r="ADT2339" s="1315"/>
      <c r="ADU2339" s="1315"/>
      <c r="ADV2339" s="1315"/>
      <c r="ADW2339" s="1315"/>
      <c r="ADX2339" s="1315"/>
      <c r="ADY2339" s="1315"/>
      <c r="ADZ2339" s="1315"/>
      <c r="AEA2339" s="1315"/>
      <c r="AEB2339" s="1315"/>
      <c r="AEC2339" s="1315"/>
      <c r="AED2339" s="1315"/>
      <c r="AEE2339" s="1315"/>
      <c r="AEF2339" s="1315"/>
      <c r="AEG2339" s="1315"/>
      <c r="AEH2339" s="1315"/>
      <c r="AEI2339" s="1315"/>
      <c r="AEJ2339" s="1315"/>
      <c r="AEK2339" s="1315"/>
      <c r="AEL2339" s="1315"/>
      <c r="AEM2339" s="1315"/>
      <c r="AEN2339" s="1315"/>
      <c r="AEO2339" s="1315"/>
      <c r="AEP2339" s="1315"/>
      <c r="AEQ2339" s="1315"/>
      <c r="AER2339" s="1315"/>
      <c r="AES2339" s="1315"/>
      <c r="AET2339" s="1315"/>
      <c r="AEU2339" s="1315"/>
      <c r="AEV2339" s="1315"/>
      <c r="AEW2339" s="1315"/>
      <c r="AEX2339" s="1315"/>
      <c r="AEY2339" s="1315"/>
      <c r="AEZ2339" s="1315"/>
      <c r="AFA2339" s="1315"/>
      <c r="AFB2339" s="1315"/>
      <c r="AFC2339" s="1315"/>
      <c r="AFD2339" s="1315"/>
      <c r="AFE2339" s="1315"/>
      <c r="AFF2339" s="1315"/>
      <c r="AFG2339" s="1315"/>
      <c r="AFH2339" s="1315"/>
      <c r="AFI2339" s="1315"/>
      <c r="AFJ2339" s="1315"/>
      <c r="AFK2339" s="1315"/>
      <c r="AFL2339" s="1315"/>
      <c r="AFM2339" s="1315"/>
      <c r="AFN2339" s="1315"/>
      <c r="AFO2339" s="1315"/>
      <c r="AFP2339" s="1315"/>
      <c r="AFQ2339" s="1315"/>
      <c r="AFR2339" s="1315"/>
      <c r="AFS2339" s="1315"/>
      <c r="AFT2339" s="1315"/>
      <c r="AFU2339" s="1315"/>
      <c r="AFV2339" s="1315"/>
      <c r="AFW2339" s="1315"/>
      <c r="AFX2339" s="1315"/>
      <c r="AFY2339" s="1315"/>
      <c r="AFZ2339" s="1315"/>
      <c r="AGA2339" s="1315"/>
      <c r="AGB2339" s="1315"/>
      <c r="AGC2339" s="1315"/>
      <c r="AGD2339" s="1315"/>
      <c r="AGE2339" s="1315"/>
      <c r="AGF2339" s="1315"/>
      <c r="AGG2339" s="1315"/>
      <c r="AGH2339" s="1315"/>
      <c r="AGI2339" s="1315"/>
      <c r="AGJ2339" s="1315"/>
      <c r="AGK2339" s="1315"/>
      <c r="AGL2339" s="1315"/>
      <c r="AGM2339" s="1315"/>
      <c r="AGN2339" s="1315"/>
      <c r="AGO2339" s="1315"/>
      <c r="AGP2339" s="1315"/>
      <c r="AGQ2339" s="1315"/>
      <c r="AGR2339" s="1315"/>
      <c r="AGS2339" s="1315"/>
      <c r="AGT2339" s="1315"/>
      <c r="AGU2339" s="1315"/>
      <c r="AGV2339" s="1315"/>
      <c r="AGW2339" s="1315"/>
      <c r="AGX2339" s="1315"/>
      <c r="AGY2339" s="1315"/>
      <c r="AGZ2339" s="1315"/>
      <c r="AHA2339" s="1315"/>
      <c r="AHB2339" s="1315"/>
      <c r="AHC2339" s="1315"/>
      <c r="AHD2339" s="1315"/>
      <c r="AHE2339" s="1315"/>
      <c r="AHF2339" s="1315"/>
      <c r="AHG2339" s="1315"/>
      <c r="AHH2339" s="1315"/>
      <c r="AHI2339" s="1315"/>
      <c r="AHJ2339" s="1315"/>
      <c r="AHK2339" s="1315"/>
      <c r="AHL2339" s="1315"/>
      <c r="AHM2339" s="1315"/>
      <c r="AHN2339" s="1315"/>
      <c r="AHO2339" s="1315"/>
      <c r="AHP2339" s="1315"/>
      <c r="AHQ2339" s="1315"/>
      <c r="AHR2339" s="1315"/>
      <c r="AHS2339" s="1315"/>
      <c r="AHT2339" s="1315"/>
      <c r="AHU2339" s="1315"/>
      <c r="AHV2339" s="1315"/>
      <c r="AHW2339" s="1315"/>
      <c r="AHX2339" s="1315"/>
      <c r="AHY2339" s="1315"/>
      <c r="AHZ2339" s="1315"/>
      <c r="AIA2339" s="1315"/>
      <c r="AIB2339" s="1315"/>
      <c r="AIC2339" s="1315"/>
      <c r="AID2339" s="1315"/>
      <c r="AIE2339" s="1315"/>
      <c r="AIF2339" s="1315"/>
      <c r="AIG2339" s="1315"/>
      <c r="AIH2339" s="1315"/>
      <c r="AII2339" s="1315"/>
      <c r="AIJ2339" s="1315"/>
      <c r="AIK2339" s="1315"/>
      <c r="AIL2339" s="1315"/>
      <c r="AIM2339" s="1315"/>
      <c r="AIN2339" s="1315"/>
      <c r="AIO2339" s="1315"/>
      <c r="AIP2339" s="1315"/>
      <c r="AIQ2339" s="1315"/>
      <c r="AIR2339" s="1315"/>
      <c r="AIS2339" s="1315"/>
      <c r="AIT2339" s="1315"/>
      <c r="AIU2339" s="1315"/>
      <c r="AIV2339" s="1315"/>
      <c r="AIW2339" s="1315"/>
      <c r="AIX2339" s="1315"/>
      <c r="AIY2339" s="1315"/>
      <c r="AIZ2339" s="1315"/>
      <c r="AJA2339" s="1315"/>
      <c r="AJB2339" s="1315"/>
      <c r="AJC2339" s="1315"/>
      <c r="AJD2339" s="1315"/>
      <c r="AJE2339" s="1315"/>
      <c r="AJF2339" s="1315"/>
      <c r="AJG2339" s="1315"/>
      <c r="AJH2339" s="1315"/>
      <c r="AJI2339" s="1315"/>
      <c r="AJJ2339" s="1315"/>
      <c r="AJK2339" s="1315"/>
      <c r="AJL2339" s="1315"/>
      <c r="AJM2339" s="1315"/>
      <c r="AJN2339" s="1315"/>
      <c r="AJO2339" s="1315"/>
      <c r="AJP2339" s="1315"/>
      <c r="AJQ2339" s="1315"/>
      <c r="AJR2339" s="1315"/>
      <c r="AJS2339" s="1315"/>
      <c r="AJT2339" s="1315"/>
      <c r="AJU2339" s="1315"/>
      <c r="AJV2339" s="1315"/>
      <c r="AJW2339" s="1315"/>
      <c r="AJX2339" s="1315"/>
      <c r="AJY2339" s="1315"/>
      <c r="AJZ2339" s="1315"/>
      <c r="AKA2339" s="1315"/>
      <c r="AKB2339" s="1315"/>
      <c r="AKC2339" s="1315"/>
      <c r="AKD2339" s="1315"/>
      <c r="AKE2339" s="1315"/>
      <c r="AKF2339" s="1315"/>
      <c r="AKG2339" s="1315"/>
      <c r="AKH2339" s="1315"/>
      <c r="AKI2339" s="1315"/>
      <c r="AKJ2339" s="1315"/>
      <c r="AKK2339" s="1315"/>
      <c r="AKL2339" s="1315"/>
      <c r="AKM2339" s="1315"/>
      <c r="AKN2339" s="1315"/>
      <c r="AKO2339" s="1315"/>
      <c r="AKP2339" s="1315"/>
      <c r="AKQ2339" s="1315"/>
      <c r="AKR2339" s="1315"/>
      <c r="AKS2339" s="1315"/>
      <c r="AKT2339" s="1315"/>
      <c r="AKU2339" s="1315"/>
      <c r="AKV2339" s="1315"/>
      <c r="AKW2339" s="1315"/>
      <c r="AKX2339" s="1315"/>
      <c r="AKY2339" s="1315"/>
      <c r="AKZ2339" s="1315"/>
      <c r="ALA2339" s="1315"/>
      <c r="ALB2339" s="1315"/>
      <c r="ALC2339" s="1315"/>
      <c r="ALD2339" s="1315"/>
      <c r="ALE2339" s="1315"/>
      <c r="ALF2339" s="1315"/>
      <c r="ALG2339" s="1315"/>
      <c r="ALH2339" s="1315"/>
      <c r="ALI2339" s="1315"/>
      <c r="ALJ2339" s="1315"/>
      <c r="ALK2339" s="1315"/>
      <c r="ALL2339" s="1315"/>
      <c r="ALM2339" s="1315"/>
      <c r="ALN2339" s="1315"/>
      <c r="ALO2339" s="1315"/>
      <c r="ALP2339" s="1315"/>
      <c r="ALQ2339" s="1315"/>
      <c r="ALR2339" s="1315"/>
      <c r="ALS2339" s="1315"/>
      <c r="ALT2339" s="1315"/>
      <c r="ALU2339" s="1315"/>
      <c r="ALV2339" s="1315"/>
      <c r="ALW2339" s="1315"/>
      <c r="ALX2339" s="1315"/>
      <c r="ALY2339" s="1315"/>
      <c r="ALZ2339" s="1315"/>
      <c r="AMA2339" s="1315"/>
      <c r="AMB2339" s="1315"/>
      <c r="AMC2339" s="1315"/>
      <c r="AMD2339" s="1315"/>
      <c r="AME2339" s="1315"/>
      <c r="AMF2339" s="1315"/>
      <c r="AMG2339" s="1315"/>
      <c r="AMH2339" s="1315"/>
      <c r="AMI2339" s="1315"/>
      <c r="AMJ2339" s="1315"/>
      <c r="AMK2339" s="1315"/>
      <c r="AML2339" s="1315"/>
      <c r="AMM2339" s="1315"/>
      <c r="AMN2339" s="1315"/>
      <c r="AMO2339" s="1315"/>
      <c r="AMP2339" s="1315"/>
      <c r="AMQ2339" s="1315"/>
      <c r="AMR2339" s="1315"/>
      <c r="AMS2339" s="1315"/>
      <c r="AMT2339" s="1315"/>
      <c r="AMU2339" s="1315"/>
      <c r="AMV2339" s="1315"/>
      <c r="AMW2339" s="1315"/>
      <c r="AMX2339" s="1315"/>
      <c r="AMY2339" s="1315"/>
      <c r="AMZ2339" s="1315"/>
      <c r="ANA2339" s="1315"/>
      <c r="ANB2339" s="1315"/>
      <c r="ANC2339" s="1315"/>
      <c r="AND2339" s="1315"/>
      <c r="ANE2339" s="1315"/>
      <c r="ANF2339" s="1315"/>
      <c r="ANG2339" s="1315"/>
      <c r="ANH2339" s="1315"/>
      <c r="ANI2339" s="1315"/>
      <c r="ANJ2339" s="1315"/>
      <c r="ANK2339" s="1315"/>
      <c r="ANL2339" s="1315"/>
      <c r="ANM2339" s="1315"/>
      <c r="ANN2339" s="1315"/>
      <c r="ANO2339" s="1315"/>
      <c r="ANP2339" s="1315"/>
      <c r="ANQ2339" s="1315"/>
      <c r="ANR2339" s="1315"/>
      <c r="ANS2339" s="1315"/>
      <c r="ANT2339" s="1315"/>
      <c r="ANU2339" s="1315"/>
      <c r="ANV2339" s="1315"/>
      <c r="ANW2339" s="1315"/>
      <c r="ANX2339" s="1315"/>
      <c r="ANY2339" s="1315"/>
      <c r="ANZ2339" s="1315"/>
      <c r="AOA2339" s="1315"/>
      <c r="AOB2339" s="1315"/>
      <c r="AOC2339" s="1315"/>
      <c r="AOD2339" s="1315"/>
      <c r="AOE2339" s="1315"/>
      <c r="AOF2339" s="1315"/>
      <c r="AOG2339" s="1315"/>
      <c r="AOH2339" s="1315"/>
      <c r="AOI2339" s="1315"/>
      <c r="AOJ2339" s="1315"/>
      <c r="AOK2339" s="1315"/>
      <c r="AOL2339" s="1315"/>
      <c r="AOM2339" s="1315"/>
      <c r="AON2339" s="1315"/>
      <c r="AOO2339" s="1315"/>
      <c r="AOP2339" s="1315"/>
      <c r="AOQ2339" s="1315"/>
      <c r="AOR2339" s="1315"/>
      <c r="AOS2339" s="1315"/>
      <c r="AOT2339" s="1315"/>
      <c r="AOU2339" s="1315"/>
      <c r="AOV2339" s="1315"/>
      <c r="AOW2339" s="1315"/>
      <c r="AOX2339" s="1315"/>
      <c r="AOY2339" s="1315"/>
      <c r="AOZ2339" s="1315"/>
      <c r="APA2339" s="1315"/>
      <c r="APB2339" s="1315"/>
      <c r="APC2339" s="1315"/>
      <c r="APD2339" s="1315"/>
      <c r="APE2339" s="1315"/>
      <c r="APF2339" s="1315"/>
      <c r="APG2339" s="1315"/>
      <c r="APH2339" s="1315"/>
      <c r="API2339" s="1315"/>
      <c r="APJ2339" s="1315"/>
      <c r="APK2339" s="1315"/>
      <c r="APL2339" s="1315"/>
      <c r="APM2339" s="1315"/>
      <c r="APN2339" s="1315"/>
      <c r="APO2339" s="1315"/>
      <c r="APP2339" s="1315"/>
      <c r="APQ2339" s="1315"/>
      <c r="APR2339" s="1315"/>
      <c r="APS2339" s="1315"/>
      <c r="APT2339" s="1315"/>
      <c r="APU2339" s="1315"/>
      <c r="APV2339" s="1315"/>
      <c r="APW2339" s="1315"/>
      <c r="APX2339" s="1315"/>
      <c r="APY2339" s="1315"/>
      <c r="APZ2339" s="1315"/>
      <c r="AQA2339" s="1315"/>
      <c r="AQB2339" s="1315"/>
      <c r="AQC2339" s="1315"/>
      <c r="AQD2339" s="1315"/>
      <c r="AQE2339" s="1315"/>
      <c r="AQF2339" s="1315"/>
      <c r="AQG2339" s="1315"/>
      <c r="AQH2339" s="1315"/>
      <c r="AQI2339" s="1315"/>
      <c r="AQJ2339" s="1315"/>
      <c r="AQK2339" s="1315"/>
      <c r="AQL2339" s="1315"/>
      <c r="AQM2339" s="1315"/>
      <c r="AQN2339" s="1315"/>
      <c r="AQO2339" s="1315"/>
      <c r="AQP2339" s="1315"/>
      <c r="AQQ2339" s="1315"/>
      <c r="AQR2339" s="1315"/>
      <c r="AQS2339" s="1315"/>
      <c r="AQT2339" s="1315"/>
      <c r="AQU2339" s="1315"/>
      <c r="AQV2339" s="1315"/>
      <c r="AQW2339" s="1315"/>
      <c r="AQX2339" s="1315"/>
      <c r="AQY2339" s="1315"/>
      <c r="AQZ2339" s="1315"/>
      <c r="ARA2339" s="1315"/>
      <c r="ARB2339" s="1315"/>
      <c r="ARC2339" s="1315"/>
      <c r="ARD2339" s="1315"/>
      <c r="ARE2339" s="1315"/>
      <c r="ARF2339" s="1315"/>
      <c r="ARG2339" s="1315"/>
      <c r="ARH2339" s="1315"/>
      <c r="ARI2339" s="1315"/>
      <c r="ARJ2339" s="1315"/>
      <c r="ARK2339" s="1315"/>
      <c r="ARL2339" s="1315"/>
      <c r="ARM2339" s="1315"/>
      <c r="ARN2339" s="1315"/>
      <c r="ARO2339" s="1315"/>
      <c r="ARP2339" s="1315"/>
      <c r="ARQ2339" s="1315"/>
      <c r="ARR2339" s="1315"/>
      <c r="ARS2339" s="1315"/>
      <c r="ART2339" s="1315"/>
      <c r="ARU2339" s="1315"/>
      <c r="ARV2339" s="1315"/>
      <c r="ARW2339" s="1315"/>
      <c r="ARX2339" s="1315"/>
      <c r="ARY2339" s="1315"/>
      <c r="ARZ2339" s="1315"/>
      <c r="ASA2339" s="1315"/>
      <c r="ASB2339" s="1315"/>
      <c r="ASC2339" s="1315"/>
      <c r="ASD2339" s="1315"/>
      <c r="ASE2339" s="1315"/>
      <c r="ASF2339" s="1315"/>
      <c r="ASG2339" s="1315"/>
      <c r="ASH2339" s="1315"/>
      <c r="ASI2339" s="1315"/>
      <c r="ASJ2339" s="1315"/>
      <c r="ASK2339" s="1315"/>
      <c r="ASL2339" s="1315"/>
      <c r="ASM2339" s="1315"/>
      <c r="ASN2339" s="1315"/>
      <c r="ASO2339" s="1315"/>
      <c r="ASP2339" s="1315"/>
      <c r="ASQ2339" s="1315"/>
      <c r="ASR2339" s="1315"/>
      <c r="ASS2339" s="1315"/>
      <c r="AST2339" s="1315"/>
      <c r="ASU2339" s="1315"/>
      <c r="ASV2339" s="1315"/>
      <c r="ASW2339" s="1315"/>
      <c r="ASX2339" s="1315"/>
      <c r="ASY2339" s="1315"/>
      <c r="ASZ2339" s="1315"/>
      <c r="ATA2339" s="1315"/>
      <c r="ATB2339" s="1315"/>
      <c r="ATC2339" s="1315"/>
      <c r="ATD2339" s="1315"/>
      <c r="ATE2339" s="1315"/>
      <c r="ATF2339" s="1315"/>
      <c r="ATG2339" s="1315"/>
      <c r="ATH2339" s="1315"/>
      <c r="ATI2339" s="1315"/>
      <c r="ATJ2339" s="1315"/>
      <c r="ATK2339" s="1315"/>
      <c r="ATL2339" s="1315"/>
      <c r="ATM2339" s="1315"/>
      <c r="ATN2339" s="1315"/>
      <c r="ATO2339" s="1315"/>
      <c r="ATP2339" s="1315"/>
      <c r="ATQ2339" s="1315"/>
      <c r="ATR2339" s="1315"/>
      <c r="ATS2339" s="1315"/>
      <c r="ATT2339" s="1315"/>
      <c r="ATU2339" s="1315"/>
      <c r="ATV2339" s="1315"/>
      <c r="ATW2339" s="1315"/>
      <c r="ATX2339" s="1315"/>
      <c r="ATY2339" s="1315"/>
      <c r="ATZ2339" s="1315"/>
      <c r="AUA2339" s="1315"/>
      <c r="AUB2339" s="1315"/>
      <c r="AUC2339" s="1315"/>
      <c r="AUD2339" s="1315"/>
      <c r="AUE2339" s="1315"/>
      <c r="AUF2339" s="1315"/>
      <c r="AUG2339" s="1315"/>
      <c r="AUH2339" s="1315"/>
      <c r="AUI2339" s="1315"/>
      <c r="AUJ2339" s="1315"/>
      <c r="AUK2339" s="1315"/>
      <c r="AUL2339" s="1315"/>
      <c r="AUM2339" s="1315"/>
      <c r="AUN2339" s="1315"/>
      <c r="AUO2339" s="1315"/>
      <c r="AUP2339" s="1315"/>
      <c r="AUQ2339" s="1315"/>
      <c r="AUR2339" s="1315"/>
      <c r="AUS2339" s="1315"/>
      <c r="AUT2339" s="1315"/>
      <c r="AUU2339" s="1315"/>
      <c r="AUV2339" s="1315"/>
      <c r="AUW2339" s="1315"/>
      <c r="AUX2339" s="1315"/>
      <c r="AUY2339" s="1315"/>
      <c r="AUZ2339" s="1315"/>
      <c r="AVA2339" s="1315"/>
      <c r="AVB2339" s="1315"/>
      <c r="AVC2339" s="1315"/>
      <c r="AVD2339" s="1315"/>
      <c r="AVE2339" s="1315"/>
      <c r="AVF2339" s="1315"/>
      <c r="AVG2339" s="1315"/>
      <c r="AVH2339" s="1315"/>
      <c r="AVI2339" s="1315"/>
      <c r="AVJ2339" s="1315"/>
      <c r="AVK2339" s="1315"/>
      <c r="AVL2339" s="1315"/>
      <c r="AVM2339" s="1315"/>
      <c r="AVN2339" s="1315"/>
      <c r="AVO2339" s="1315"/>
      <c r="AVP2339" s="1315"/>
      <c r="AVQ2339" s="1315"/>
      <c r="AVR2339" s="1315"/>
      <c r="AVS2339" s="1315"/>
      <c r="AVT2339" s="1315"/>
      <c r="AVU2339" s="1315"/>
      <c r="AVV2339" s="1315"/>
      <c r="AVW2339" s="1315"/>
      <c r="AVX2339" s="1315"/>
      <c r="AVY2339" s="1315"/>
      <c r="AVZ2339" s="1315"/>
      <c r="AWA2339" s="1315"/>
      <c r="AWB2339" s="1315"/>
      <c r="AWC2339" s="1315"/>
      <c r="AWD2339" s="1315"/>
      <c r="AWE2339" s="1315"/>
      <c r="AWF2339" s="1315"/>
      <c r="AWG2339" s="1315"/>
      <c r="AWH2339" s="1315"/>
      <c r="AWI2339" s="1315"/>
      <c r="AWJ2339" s="1315"/>
      <c r="AWK2339" s="1315"/>
      <c r="AWL2339" s="1315"/>
      <c r="AWM2339" s="1315"/>
      <c r="AWN2339" s="1315"/>
      <c r="AWO2339" s="1315"/>
      <c r="AWP2339" s="1315"/>
      <c r="AWQ2339" s="1315"/>
      <c r="AWR2339" s="1315"/>
      <c r="AWS2339" s="1315"/>
      <c r="AWT2339" s="1315"/>
      <c r="AWU2339" s="1315"/>
      <c r="AWV2339" s="1315"/>
      <c r="AWW2339" s="1315"/>
      <c r="AWX2339" s="1315"/>
      <c r="AWY2339" s="1315"/>
      <c r="AWZ2339" s="1315"/>
      <c r="AXA2339" s="1315"/>
      <c r="AXB2339" s="1315"/>
      <c r="AXC2339" s="1315"/>
      <c r="AXD2339" s="1315"/>
      <c r="AXE2339" s="1315"/>
      <c r="AXF2339" s="1315"/>
      <c r="AXG2339" s="1315"/>
      <c r="AXH2339" s="1315"/>
      <c r="AXI2339" s="1315"/>
      <c r="AXJ2339" s="1315"/>
      <c r="AXK2339" s="1315"/>
      <c r="AXL2339" s="1315"/>
      <c r="AXM2339" s="1315"/>
      <c r="AXN2339" s="1315"/>
      <c r="AXO2339" s="1315"/>
      <c r="AXP2339" s="1315"/>
      <c r="AXQ2339" s="1315"/>
      <c r="AXR2339" s="1315"/>
      <c r="AXS2339" s="1315"/>
      <c r="AXT2339" s="1315"/>
      <c r="AXU2339" s="1315"/>
      <c r="AXV2339" s="1315"/>
      <c r="AXW2339" s="1315"/>
      <c r="AXX2339" s="1315"/>
      <c r="AXY2339" s="1315"/>
      <c r="AXZ2339" s="1315"/>
      <c r="AYA2339" s="1315"/>
      <c r="AYB2339" s="1315"/>
      <c r="AYC2339" s="1315"/>
      <c r="AYD2339" s="1315"/>
      <c r="AYE2339" s="1315"/>
      <c r="AYF2339" s="1315"/>
      <c r="AYG2339" s="1315"/>
      <c r="AYH2339" s="1315"/>
      <c r="AYI2339" s="1315"/>
      <c r="AYJ2339" s="1315"/>
      <c r="AYK2339" s="1315"/>
      <c r="AYL2339" s="1315"/>
      <c r="AYM2339" s="1315"/>
      <c r="AYN2339" s="1315"/>
      <c r="AYO2339" s="1315"/>
      <c r="AYP2339" s="1315"/>
      <c r="AYQ2339" s="1315"/>
      <c r="AYR2339" s="1315"/>
      <c r="AYS2339" s="1315"/>
      <c r="AYT2339" s="1315"/>
      <c r="AYU2339" s="1315"/>
      <c r="AYV2339" s="1315"/>
      <c r="AYW2339" s="1315"/>
      <c r="AYX2339" s="1315"/>
      <c r="AYY2339" s="1315"/>
      <c r="AYZ2339" s="1315"/>
      <c r="AZA2339" s="1315"/>
      <c r="AZB2339" s="1315"/>
      <c r="AZC2339" s="1315"/>
      <c r="AZD2339" s="1315"/>
      <c r="AZE2339" s="1315"/>
      <c r="AZF2339" s="1315"/>
      <c r="AZG2339" s="1315"/>
      <c r="AZH2339" s="1315"/>
      <c r="AZI2339" s="1315"/>
      <c r="AZJ2339" s="1315"/>
      <c r="AZK2339" s="1315"/>
      <c r="AZL2339" s="1315"/>
      <c r="AZM2339" s="1315"/>
      <c r="AZN2339" s="1315"/>
      <c r="AZO2339" s="1315"/>
      <c r="AZP2339" s="1315"/>
      <c r="AZQ2339" s="1315"/>
      <c r="AZR2339" s="1315"/>
      <c r="AZS2339" s="1315"/>
      <c r="AZT2339" s="1315"/>
      <c r="AZU2339" s="1315"/>
      <c r="AZV2339" s="1315"/>
      <c r="AZW2339" s="1315"/>
      <c r="AZX2339" s="1315"/>
      <c r="AZY2339" s="1315"/>
      <c r="AZZ2339" s="1315"/>
      <c r="BAA2339" s="1315"/>
      <c r="BAB2339" s="1315"/>
      <c r="BAC2339" s="1315"/>
      <c r="BAD2339" s="1315"/>
      <c r="BAE2339" s="1315"/>
      <c r="BAF2339" s="1315"/>
      <c r="BAG2339" s="1315"/>
      <c r="BAH2339" s="1315"/>
      <c r="BAI2339" s="1315"/>
      <c r="BAJ2339" s="1315"/>
      <c r="BAK2339" s="1315"/>
      <c r="BAL2339" s="1315"/>
      <c r="BAM2339" s="1315"/>
      <c r="BAN2339" s="1315"/>
      <c r="BAO2339" s="1315"/>
      <c r="BAP2339" s="1315"/>
      <c r="BAQ2339" s="1315"/>
      <c r="BAR2339" s="1315"/>
      <c r="BAS2339" s="1315"/>
      <c r="BAT2339" s="1315"/>
      <c r="BAU2339" s="1315"/>
      <c r="BAV2339" s="1315"/>
      <c r="BAW2339" s="1315"/>
      <c r="BAX2339" s="1315"/>
      <c r="BAY2339" s="1315"/>
      <c r="BAZ2339" s="1315"/>
      <c r="BBA2339" s="1315"/>
      <c r="BBB2339" s="1315"/>
      <c r="BBC2339" s="1315"/>
      <c r="BBD2339" s="1315"/>
      <c r="BBE2339" s="1315"/>
      <c r="BBF2339" s="1315"/>
      <c r="BBG2339" s="1315"/>
      <c r="BBH2339" s="1315"/>
      <c r="BBI2339" s="1315"/>
      <c r="BBJ2339" s="1315"/>
      <c r="BBK2339" s="1315"/>
      <c r="BBL2339" s="1315"/>
      <c r="BBM2339" s="1315"/>
      <c r="BBN2339" s="1315"/>
      <c r="BBO2339" s="1315"/>
      <c r="BBP2339" s="1315"/>
      <c r="BBQ2339" s="1315"/>
      <c r="BBR2339" s="1315"/>
      <c r="BBS2339" s="1315"/>
      <c r="BBT2339" s="1315"/>
      <c r="BBU2339" s="1315"/>
      <c r="BBV2339" s="1315"/>
      <c r="BBW2339" s="1315"/>
      <c r="BBX2339" s="1315"/>
      <c r="BBY2339" s="1315"/>
      <c r="BBZ2339" s="1315"/>
      <c r="BCA2339" s="1315"/>
      <c r="BCB2339" s="1315"/>
      <c r="BCC2339" s="1315"/>
      <c r="BCD2339" s="1315"/>
      <c r="BCE2339" s="1315"/>
      <c r="BCF2339" s="1315"/>
      <c r="BCG2339" s="1315"/>
      <c r="BCH2339" s="1315"/>
      <c r="BCI2339" s="1315"/>
      <c r="BCJ2339" s="1315"/>
      <c r="BCK2339" s="1315"/>
      <c r="BCL2339" s="1315"/>
      <c r="BCM2339" s="1315"/>
      <c r="BCN2339" s="1315"/>
      <c r="BCO2339" s="1315"/>
      <c r="BCP2339" s="1315"/>
      <c r="BCQ2339" s="1315"/>
      <c r="BCR2339" s="1315"/>
      <c r="BCS2339" s="1315"/>
      <c r="BCT2339" s="1315"/>
      <c r="BCU2339" s="1315"/>
      <c r="BCV2339" s="1315"/>
      <c r="BCW2339" s="1315"/>
      <c r="BCX2339" s="1315"/>
      <c r="BCY2339" s="1315"/>
      <c r="BCZ2339" s="1315"/>
      <c r="BDA2339" s="1315"/>
      <c r="BDB2339" s="1315"/>
      <c r="BDC2339" s="1315"/>
      <c r="BDD2339" s="1315"/>
      <c r="BDE2339" s="1315"/>
      <c r="BDF2339" s="1315"/>
      <c r="BDG2339" s="1315"/>
      <c r="BDH2339" s="1315"/>
      <c r="BDI2339" s="1315"/>
      <c r="BDJ2339" s="1315"/>
      <c r="BDK2339" s="1315"/>
      <c r="BDL2339" s="1315"/>
      <c r="BDM2339" s="1315"/>
      <c r="BDN2339" s="1315"/>
      <c r="BDO2339" s="1315"/>
      <c r="BDP2339" s="1315"/>
      <c r="BDQ2339" s="1315"/>
      <c r="BDR2339" s="1315"/>
      <c r="BDS2339" s="1315"/>
      <c r="BDT2339" s="1315"/>
      <c r="BDU2339" s="1315"/>
      <c r="BDV2339" s="1315"/>
      <c r="BDW2339" s="1315"/>
      <c r="BDX2339" s="1315"/>
      <c r="BDY2339" s="1315"/>
      <c r="BDZ2339" s="1315"/>
      <c r="BEA2339" s="1315"/>
      <c r="BEB2339" s="1315"/>
      <c r="BEC2339" s="1315"/>
      <c r="BED2339" s="1315"/>
      <c r="BEE2339" s="1315"/>
      <c r="BEF2339" s="1315"/>
      <c r="BEG2339" s="1315"/>
      <c r="BEH2339" s="1315"/>
      <c r="BEI2339" s="1315"/>
      <c r="BEJ2339" s="1315"/>
      <c r="BEK2339" s="1315"/>
      <c r="BEL2339" s="1315"/>
      <c r="BEM2339" s="1315"/>
      <c r="BEN2339" s="1315"/>
      <c r="BEO2339" s="1315"/>
      <c r="BEP2339" s="1315"/>
      <c r="BEQ2339" s="1315"/>
      <c r="BER2339" s="1315"/>
      <c r="BES2339" s="1315"/>
      <c r="BET2339" s="1315"/>
      <c r="BEU2339" s="1315"/>
      <c r="BEV2339" s="1315"/>
      <c r="BEW2339" s="1315"/>
      <c r="BEX2339" s="1315"/>
      <c r="BEY2339" s="1315"/>
      <c r="BEZ2339" s="1315"/>
      <c r="BFA2339" s="1315"/>
      <c r="BFB2339" s="1315"/>
      <c r="BFC2339" s="1315"/>
      <c r="BFD2339" s="1315"/>
      <c r="BFE2339" s="1315"/>
      <c r="BFF2339" s="1315"/>
      <c r="BFG2339" s="1315"/>
      <c r="BFH2339" s="1315"/>
      <c r="BFI2339" s="1315"/>
      <c r="BFJ2339" s="1315"/>
      <c r="BFK2339" s="1315"/>
      <c r="BFL2339" s="1315"/>
      <c r="BFM2339" s="1315"/>
      <c r="BFN2339" s="1315"/>
      <c r="BFO2339" s="1315"/>
      <c r="BFP2339" s="1315"/>
      <c r="BFQ2339" s="1315"/>
      <c r="BFR2339" s="1315"/>
      <c r="BFS2339" s="1315"/>
      <c r="BFT2339" s="1315"/>
      <c r="BFU2339" s="1315"/>
      <c r="BFV2339" s="1315"/>
      <c r="BFW2339" s="1315"/>
      <c r="BFX2339" s="1315"/>
      <c r="BFY2339" s="1315"/>
      <c r="BFZ2339" s="1315"/>
      <c r="BGA2339" s="1315"/>
      <c r="BGB2339" s="1315"/>
      <c r="BGC2339" s="1315"/>
      <c r="BGD2339" s="1315"/>
      <c r="BGE2339" s="1315"/>
      <c r="BGF2339" s="1315"/>
      <c r="BGG2339" s="1315"/>
      <c r="BGH2339" s="1315"/>
      <c r="BGI2339" s="1315"/>
      <c r="BGJ2339" s="1315"/>
      <c r="BGK2339" s="1315"/>
      <c r="BGL2339" s="1315"/>
      <c r="BGM2339" s="1315"/>
      <c r="BGN2339" s="1315"/>
      <c r="BGO2339" s="1315"/>
      <c r="BGP2339" s="1315"/>
      <c r="BGQ2339" s="1315"/>
      <c r="BGR2339" s="1315"/>
      <c r="BGS2339" s="1315"/>
      <c r="BGT2339" s="1315"/>
      <c r="BGU2339" s="1315"/>
      <c r="BGV2339" s="1315"/>
      <c r="BGW2339" s="1315"/>
      <c r="BGX2339" s="1315"/>
      <c r="BGY2339" s="1315"/>
      <c r="BGZ2339" s="1315"/>
      <c r="BHA2339" s="1315"/>
      <c r="BHB2339" s="1315"/>
      <c r="BHC2339" s="1315"/>
      <c r="BHD2339" s="1315"/>
      <c r="BHE2339" s="1315"/>
      <c r="BHF2339" s="1315"/>
      <c r="BHG2339" s="1315"/>
      <c r="BHH2339" s="1315"/>
      <c r="BHI2339" s="1315"/>
      <c r="BHJ2339" s="1315"/>
      <c r="BHK2339" s="1315"/>
      <c r="BHL2339" s="1315"/>
      <c r="BHM2339" s="1315"/>
      <c r="BHN2339" s="1315"/>
      <c r="BHO2339" s="1315"/>
      <c r="BHP2339" s="1315"/>
      <c r="BHQ2339" s="1315"/>
      <c r="BHR2339" s="1315"/>
      <c r="BHS2339" s="1315"/>
      <c r="BHT2339" s="1315"/>
      <c r="BHU2339" s="1315"/>
      <c r="BHV2339" s="1315"/>
      <c r="BHW2339" s="1315"/>
      <c r="BHX2339" s="1315"/>
      <c r="BHY2339" s="1315"/>
      <c r="BHZ2339" s="1315"/>
      <c r="BIA2339" s="1315"/>
      <c r="BIB2339" s="1315"/>
      <c r="BIC2339" s="1315"/>
      <c r="BID2339" s="1315"/>
      <c r="BIE2339" s="1315"/>
      <c r="BIF2339" s="1315"/>
      <c r="BIG2339" s="1315"/>
      <c r="BIH2339" s="1315"/>
      <c r="BII2339" s="1315"/>
      <c r="BIJ2339" s="1315"/>
      <c r="BIK2339" s="1315"/>
      <c r="BIL2339" s="1315"/>
      <c r="BIM2339" s="1315"/>
      <c r="BIN2339" s="1315"/>
      <c r="BIO2339" s="1315"/>
      <c r="BIP2339" s="1315"/>
      <c r="BIQ2339" s="1315"/>
      <c r="BIR2339" s="1315"/>
      <c r="BIS2339" s="1315"/>
      <c r="BIT2339" s="1315"/>
      <c r="BIU2339" s="1315"/>
      <c r="BIV2339" s="1315"/>
      <c r="BIW2339" s="1315"/>
      <c r="BIX2339" s="1315"/>
      <c r="BIY2339" s="1315"/>
      <c r="BIZ2339" s="1315"/>
      <c r="BJA2339" s="1315"/>
      <c r="BJB2339" s="1315"/>
      <c r="BJC2339" s="1315"/>
      <c r="BJD2339" s="1315"/>
      <c r="BJE2339" s="1315"/>
      <c r="BJF2339" s="1315"/>
      <c r="BJG2339" s="1315"/>
      <c r="BJH2339" s="1315"/>
      <c r="BJI2339" s="1315"/>
      <c r="BJJ2339" s="1315"/>
      <c r="BJK2339" s="1315"/>
      <c r="BJL2339" s="1315"/>
      <c r="BJM2339" s="1315"/>
      <c r="BJN2339" s="1315"/>
      <c r="BJO2339" s="1315"/>
      <c r="BJP2339" s="1315"/>
      <c r="BJQ2339" s="1315"/>
      <c r="BJR2339" s="1315"/>
      <c r="BJS2339" s="1315"/>
      <c r="BJT2339" s="1315"/>
      <c r="BJU2339" s="1315"/>
      <c r="BJV2339" s="1315"/>
      <c r="BJW2339" s="1315"/>
      <c r="BJX2339" s="1315"/>
      <c r="BJY2339" s="1315"/>
      <c r="BJZ2339" s="1315"/>
      <c r="BKA2339" s="1315"/>
      <c r="BKB2339" s="1315"/>
      <c r="BKC2339" s="1315"/>
      <c r="BKD2339" s="1315"/>
      <c r="BKE2339" s="1315"/>
      <c r="BKF2339" s="1315"/>
      <c r="BKG2339" s="1315"/>
      <c r="BKH2339" s="1315"/>
      <c r="BKI2339" s="1315"/>
      <c r="BKJ2339" s="1315"/>
      <c r="BKK2339" s="1315"/>
      <c r="BKL2339" s="1315"/>
      <c r="BKM2339" s="1315"/>
      <c r="BKN2339" s="1315"/>
      <c r="BKO2339" s="1315"/>
      <c r="BKP2339" s="1315"/>
      <c r="BKQ2339" s="1315"/>
      <c r="BKR2339" s="1315"/>
      <c r="BKS2339" s="1315"/>
      <c r="BKT2339" s="1315"/>
      <c r="BKU2339" s="1315"/>
      <c r="BKV2339" s="1315"/>
      <c r="BKW2339" s="1315"/>
      <c r="BKX2339" s="1315"/>
      <c r="BKY2339" s="1315"/>
      <c r="BKZ2339" s="1315"/>
      <c r="BLA2339" s="1315"/>
      <c r="BLB2339" s="1315"/>
      <c r="BLC2339" s="1315"/>
      <c r="BLD2339" s="1315"/>
      <c r="BLE2339" s="1315"/>
      <c r="BLF2339" s="1315"/>
      <c r="BLG2339" s="1315"/>
      <c r="BLH2339" s="1315"/>
      <c r="BLI2339" s="1315"/>
      <c r="BLJ2339" s="1315"/>
      <c r="BLK2339" s="1315"/>
      <c r="BLL2339" s="1315"/>
      <c r="BLM2339" s="1315"/>
      <c r="BLN2339" s="1315"/>
      <c r="BLO2339" s="1315"/>
      <c r="BLP2339" s="1315"/>
      <c r="BLQ2339" s="1315"/>
      <c r="BLR2339" s="1315"/>
      <c r="BLS2339" s="1315"/>
      <c r="BLT2339" s="1315"/>
      <c r="BLU2339" s="1315"/>
      <c r="BLV2339" s="1315"/>
      <c r="BLW2339" s="1315"/>
      <c r="BLX2339" s="1315"/>
      <c r="BLY2339" s="1315"/>
      <c r="BLZ2339" s="1315"/>
      <c r="BMA2339" s="1315"/>
      <c r="BMB2339" s="1315"/>
      <c r="BMC2339" s="1315"/>
      <c r="BMD2339" s="1315"/>
      <c r="BME2339" s="1315"/>
      <c r="BMF2339" s="1315"/>
      <c r="BMG2339" s="1315"/>
      <c r="BMH2339" s="1315"/>
      <c r="BMI2339" s="1315"/>
      <c r="BMJ2339" s="1315"/>
      <c r="BMK2339" s="1315"/>
      <c r="BML2339" s="1315"/>
      <c r="BMM2339" s="1315"/>
      <c r="BMN2339" s="1315"/>
      <c r="BMO2339" s="1315"/>
      <c r="BMP2339" s="1315"/>
      <c r="BMQ2339" s="1315"/>
      <c r="BMR2339" s="1315"/>
      <c r="BMS2339" s="1315"/>
      <c r="BMT2339" s="1315"/>
      <c r="BMU2339" s="1315"/>
      <c r="BMV2339" s="1315"/>
      <c r="BMW2339" s="1315"/>
      <c r="BMX2339" s="1315"/>
      <c r="BMY2339" s="1315"/>
      <c r="BMZ2339" s="1315"/>
      <c r="BNA2339" s="1315"/>
      <c r="BNB2339" s="1315"/>
      <c r="BNC2339" s="1315"/>
      <c r="BND2339" s="1315"/>
      <c r="BNE2339" s="1315"/>
      <c r="BNF2339" s="1315"/>
      <c r="BNG2339" s="1315"/>
      <c r="BNH2339" s="1315"/>
      <c r="BNI2339" s="1315"/>
      <c r="BNJ2339" s="1315"/>
      <c r="BNK2339" s="1315"/>
      <c r="BNL2339" s="1315"/>
      <c r="BNM2339" s="1315"/>
      <c r="BNN2339" s="1315"/>
      <c r="BNO2339" s="1315"/>
      <c r="BNP2339" s="1315"/>
      <c r="BNQ2339" s="1315"/>
      <c r="BNR2339" s="1315"/>
      <c r="BNS2339" s="1315"/>
      <c r="BNT2339" s="1315"/>
      <c r="BNU2339" s="1315"/>
      <c r="BNV2339" s="1315"/>
      <c r="BNW2339" s="1315"/>
      <c r="BNX2339" s="1315"/>
      <c r="BNY2339" s="1315"/>
      <c r="BNZ2339" s="1315"/>
      <c r="BOA2339" s="1315"/>
      <c r="BOB2339" s="1315"/>
      <c r="BOC2339" s="1315"/>
      <c r="BOD2339" s="1315"/>
      <c r="BOE2339" s="1315"/>
      <c r="BOF2339" s="1315"/>
      <c r="BOG2339" s="1315"/>
      <c r="BOH2339" s="1315"/>
      <c r="BOI2339" s="1315"/>
      <c r="BOJ2339" s="1315"/>
      <c r="BOK2339" s="1315"/>
      <c r="BOL2339" s="1315"/>
      <c r="BOM2339" s="1315"/>
      <c r="BON2339" s="1315"/>
      <c r="BOO2339" s="1315"/>
      <c r="BOP2339" s="1315"/>
      <c r="BOQ2339" s="1315"/>
      <c r="BOR2339" s="1315"/>
      <c r="BOS2339" s="1315"/>
      <c r="BOT2339" s="1315"/>
      <c r="BOU2339" s="1315"/>
      <c r="BOV2339" s="1315"/>
      <c r="BOW2339" s="1315"/>
      <c r="BOX2339" s="1315"/>
      <c r="BOY2339" s="1315"/>
      <c r="BOZ2339" s="1315"/>
      <c r="BPA2339" s="1315"/>
      <c r="BPB2339" s="1315"/>
      <c r="BPC2339" s="1315"/>
      <c r="BPD2339" s="1315"/>
      <c r="BPE2339" s="1315"/>
      <c r="BPF2339" s="1315"/>
      <c r="BPG2339" s="1315"/>
      <c r="BPH2339" s="1315"/>
      <c r="BPI2339" s="1315"/>
      <c r="BPJ2339" s="1315"/>
      <c r="BPK2339" s="1315"/>
      <c r="BPL2339" s="1315"/>
      <c r="BPM2339" s="1315"/>
      <c r="BPN2339" s="1315"/>
      <c r="BPO2339" s="1315"/>
      <c r="BPP2339" s="1315"/>
      <c r="BPQ2339" s="1315"/>
      <c r="BPR2339" s="1315"/>
      <c r="BPS2339" s="1315"/>
      <c r="BPT2339" s="1315"/>
      <c r="BPU2339" s="1315"/>
      <c r="BPV2339" s="1315"/>
      <c r="BPW2339" s="1315"/>
      <c r="BPX2339" s="1315"/>
      <c r="BPY2339" s="1315"/>
      <c r="BPZ2339" s="1315"/>
      <c r="BQA2339" s="1315"/>
      <c r="BQB2339" s="1315"/>
      <c r="BQC2339" s="1315"/>
      <c r="BQD2339" s="1315"/>
      <c r="BQE2339" s="1315"/>
      <c r="BQF2339" s="1315"/>
      <c r="BQG2339" s="1315"/>
      <c r="BQH2339" s="1315"/>
      <c r="BQI2339" s="1315"/>
      <c r="BQJ2339" s="1315"/>
      <c r="BQK2339" s="1315"/>
      <c r="BQL2339" s="1315"/>
      <c r="BQM2339" s="1315"/>
      <c r="BQN2339" s="1315"/>
      <c r="BQO2339" s="1315"/>
      <c r="BQP2339" s="1315"/>
      <c r="BQQ2339" s="1315"/>
      <c r="BQR2339" s="1315"/>
      <c r="BQS2339" s="1315"/>
      <c r="BQT2339" s="1315"/>
      <c r="BQU2339" s="1315"/>
      <c r="BQV2339" s="1315"/>
      <c r="BQW2339" s="1315"/>
      <c r="BQX2339" s="1315"/>
      <c r="BQY2339" s="1315"/>
      <c r="BQZ2339" s="1315"/>
      <c r="BRA2339" s="1315"/>
      <c r="BRB2339" s="1315"/>
      <c r="BRC2339" s="1315"/>
      <c r="BRD2339" s="1315"/>
      <c r="BRE2339" s="1315"/>
      <c r="BRF2339" s="1315"/>
      <c r="BRG2339" s="1315"/>
      <c r="BRH2339" s="1315"/>
      <c r="BRI2339" s="1315"/>
      <c r="BRJ2339" s="1315"/>
      <c r="BRK2339" s="1315"/>
      <c r="BRL2339" s="1315"/>
      <c r="BRM2339" s="1315"/>
      <c r="BRN2339" s="1315"/>
      <c r="BRO2339" s="1315"/>
      <c r="BRP2339" s="1315"/>
      <c r="BRQ2339" s="1315"/>
      <c r="BRR2339" s="1315"/>
      <c r="BRS2339" s="1315"/>
      <c r="BRT2339" s="1315"/>
      <c r="BRU2339" s="1315"/>
      <c r="BRV2339" s="1315"/>
      <c r="BRW2339" s="1315"/>
      <c r="BRX2339" s="1315"/>
      <c r="BRY2339" s="1315"/>
      <c r="BRZ2339" s="1315"/>
      <c r="BSA2339" s="1315"/>
      <c r="BSB2339" s="1315"/>
      <c r="BSC2339" s="1315"/>
      <c r="BSD2339" s="1315"/>
      <c r="BSE2339" s="1315"/>
      <c r="BSF2339" s="1315"/>
      <c r="BSG2339" s="1315"/>
      <c r="BSH2339" s="1315"/>
      <c r="BSI2339" s="1315"/>
      <c r="BSJ2339" s="1315"/>
      <c r="BSK2339" s="1315"/>
      <c r="BSL2339" s="1315"/>
      <c r="BSM2339" s="1315"/>
      <c r="BSN2339" s="1315"/>
      <c r="BSO2339" s="1315"/>
      <c r="BSP2339" s="1315"/>
      <c r="BSQ2339" s="1315"/>
      <c r="BSR2339" s="1315"/>
      <c r="BSS2339" s="1315"/>
      <c r="BST2339" s="1315"/>
      <c r="BSU2339" s="1315"/>
      <c r="BSV2339" s="1315"/>
      <c r="BSW2339" s="1315"/>
      <c r="BSX2339" s="1315"/>
      <c r="BSY2339" s="1315"/>
      <c r="BSZ2339" s="1315"/>
      <c r="BTA2339" s="1315"/>
      <c r="BTB2339" s="1315"/>
      <c r="BTC2339" s="1315"/>
      <c r="BTD2339" s="1315"/>
      <c r="BTE2339" s="1315"/>
      <c r="BTF2339" s="1315"/>
      <c r="BTG2339" s="1315"/>
      <c r="BTH2339" s="1315"/>
      <c r="BTI2339" s="1315"/>
      <c r="BTJ2339" s="1315"/>
      <c r="BTK2339" s="1315"/>
      <c r="BTL2339" s="1315"/>
      <c r="BTM2339" s="1315"/>
      <c r="BTN2339" s="1315"/>
      <c r="BTO2339" s="1315"/>
      <c r="BTP2339" s="1315"/>
      <c r="BTQ2339" s="1315"/>
      <c r="BTR2339" s="1315"/>
      <c r="BTS2339" s="1315"/>
      <c r="BTT2339" s="1315"/>
      <c r="BTU2339" s="1315"/>
      <c r="BTV2339" s="1315"/>
      <c r="BTW2339" s="1315"/>
      <c r="BTX2339" s="1315"/>
      <c r="BTY2339" s="1315"/>
      <c r="BTZ2339" s="1315"/>
      <c r="BUA2339" s="1315"/>
      <c r="BUB2339" s="1315"/>
      <c r="BUC2339" s="1315"/>
      <c r="BUD2339" s="1315"/>
      <c r="BUE2339" s="1315"/>
      <c r="BUF2339" s="1315"/>
      <c r="BUG2339" s="1315"/>
      <c r="BUH2339" s="1315"/>
      <c r="BUI2339" s="1315"/>
      <c r="BUJ2339" s="1315"/>
      <c r="BUK2339" s="1315"/>
      <c r="BUL2339" s="1315"/>
      <c r="BUM2339" s="1315"/>
      <c r="BUN2339" s="1315"/>
      <c r="BUO2339" s="1315"/>
      <c r="BUP2339" s="1315"/>
      <c r="BUQ2339" s="1315"/>
      <c r="BUR2339" s="1315"/>
      <c r="BUS2339" s="1315"/>
      <c r="BUT2339" s="1315"/>
      <c r="BUU2339" s="1315"/>
      <c r="BUV2339" s="1315"/>
      <c r="BUW2339" s="1315"/>
      <c r="BUX2339" s="1315"/>
      <c r="BUY2339" s="1315"/>
      <c r="BUZ2339" s="1315"/>
      <c r="BVA2339" s="1315"/>
      <c r="BVB2339" s="1315"/>
      <c r="BVC2339" s="1315"/>
      <c r="BVD2339" s="1315"/>
      <c r="BVE2339" s="1315"/>
      <c r="BVF2339" s="1315"/>
      <c r="BVG2339" s="1315"/>
      <c r="BVH2339" s="1315"/>
      <c r="BVI2339" s="1315"/>
      <c r="BVJ2339" s="1315"/>
      <c r="BVK2339" s="1315"/>
      <c r="BVL2339" s="1315"/>
      <c r="BVM2339" s="1315"/>
      <c r="BVN2339" s="1315"/>
      <c r="BVO2339" s="1315"/>
      <c r="BVP2339" s="1315"/>
      <c r="BVQ2339" s="1315"/>
      <c r="BVR2339" s="1315"/>
      <c r="BVS2339" s="1315"/>
      <c r="BVT2339" s="1315"/>
      <c r="BVU2339" s="1315"/>
      <c r="BVV2339" s="1315"/>
      <c r="BVW2339" s="1315"/>
      <c r="BVX2339" s="1315"/>
      <c r="BVY2339" s="1315"/>
      <c r="BVZ2339" s="1315"/>
      <c r="BWA2339" s="1315"/>
      <c r="BWB2339" s="1315"/>
      <c r="BWC2339" s="1315"/>
      <c r="BWD2339" s="1315"/>
      <c r="BWE2339" s="1315"/>
      <c r="BWF2339" s="1315"/>
      <c r="BWG2339" s="1315"/>
      <c r="BWH2339" s="1315"/>
      <c r="BWI2339" s="1315"/>
      <c r="BWJ2339" s="1315"/>
      <c r="BWK2339" s="1315"/>
      <c r="BWL2339" s="1315"/>
      <c r="BWM2339" s="1315"/>
      <c r="BWN2339" s="1315"/>
      <c r="BWO2339" s="1315"/>
      <c r="BWP2339" s="1315"/>
      <c r="BWQ2339" s="1315"/>
      <c r="BWR2339" s="1315"/>
      <c r="BWS2339" s="1315"/>
      <c r="BWT2339" s="1315"/>
      <c r="BWU2339" s="1315"/>
      <c r="BWV2339" s="1315"/>
      <c r="BWW2339" s="1315"/>
      <c r="BWX2339" s="1315"/>
      <c r="BWY2339" s="1315"/>
      <c r="BWZ2339" s="1315"/>
      <c r="BXA2339" s="1315"/>
      <c r="BXB2339" s="1315"/>
      <c r="BXC2339" s="1315"/>
      <c r="BXD2339" s="1315"/>
      <c r="BXE2339" s="1315"/>
      <c r="BXF2339" s="1315"/>
      <c r="BXG2339" s="1315"/>
      <c r="BXH2339" s="1315"/>
      <c r="BXI2339" s="1315"/>
      <c r="BXJ2339" s="1315"/>
      <c r="BXK2339" s="1315"/>
      <c r="BXL2339" s="1315"/>
      <c r="BXM2339" s="1315"/>
      <c r="BXN2339" s="1315"/>
      <c r="BXO2339" s="1315"/>
      <c r="BXP2339" s="1315"/>
      <c r="BXQ2339" s="1315"/>
      <c r="BXR2339" s="1315"/>
      <c r="BXS2339" s="1315"/>
      <c r="BXT2339" s="1315"/>
      <c r="BXU2339" s="1315"/>
      <c r="BXV2339" s="1315"/>
      <c r="BXW2339" s="1315"/>
      <c r="BXX2339" s="1315"/>
      <c r="BXY2339" s="1315"/>
      <c r="BXZ2339" s="1315"/>
      <c r="BYA2339" s="1315"/>
      <c r="BYB2339" s="1315"/>
      <c r="BYC2339" s="1315"/>
      <c r="BYD2339" s="1315"/>
      <c r="BYE2339" s="1315"/>
      <c r="BYF2339" s="1315"/>
      <c r="BYG2339" s="1315"/>
      <c r="BYH2339" s="1315"/>
      <c r="BYI2339" s="1315"/>
      <c r="BYJ2339" s="1315"/>
      <c r="BYK2339" s="1315"/>
      <c r="BYL2339" s="1315"/>
      <c r="BYM2339" s="1315"/>
      <c r="BYN2339" s="1315"/>
      <c r="BYO2339" s="1315"/>
      <c r="BYP2339" s="1315"/>
      <c r="BYQ2339" s="1315"/>
      <c r="BYR2339" s="1315"/>
      <c r="BYS2339" s="1315"/>
      <c r="BYT2339" s="1315"/>
      <c r="BYU2339" s="1315"/>
      <c r="BYV2339" s="1315"/>
      <c r="BYW2339" s="1315"/>
      <c r="BYX2339" s="1315"/>
      <c r="BYY2339" s="1315"/>
      <c r="BYZ2339" s="1315"/>
      <c r="BZA2339" s="1315"/>
      <c r="BZB2339" s="1315"/>
      <c r="BZC2339" s="1315"/>
      <c r="BZD2339" s="1315"/>
      <c r="BZE2339" s="1315"/>
      <c r="BZF2339" s="1315"/>
      <c r="BZG2339" s="1315"/>
      <c r="BZH2339" s="1315"/>
      <c r="BZI2339" s="1315"/>
      <c r="BZJ2339" s="1315"/>
      <c r="BZK2339" s="1315"/>
      <c r="BZL2339" s="1315"/>
      <c r="BZM2339" s="1315"/>
      <c r="BZN2339" s="1315"/>
      <c r="BZO2339" s="1315"/>
      <c r="BZP2339" s="1315"/>
      <c r="BZQ2339" s="1315"/>
      <c r="BZR2339" s="1315"/>
      <c r="BZS2339" s="1315"/>
      <c r="BZT2339" s="1315"/>
      <c r="BZU2339" s="1315"/>
      <c r="BZV2339" s="1315"/>
      <c r="BZW2339" s="1315"/>
      <c r="BZX2339" s="1315"/>
      <c r="BZY2339" s="1315"/>
      <c r="BZZ2339" s="1315"/>
      <c r="CAA2339" s="1315"/>
      <c r="CAB2339" s="1315"/>
      <c r="CAC2339" s="1315"/>
      <c r="CAD2339" s="1315"/>
      <c r="CAE2339" s="1315"/>
      <c r="CAF2339" s="1315"/>
      <c r="CAG2339" s="1315"/>
      <c r="CAH2339" s="1315"/>
      <c r="CAI2339" s="1315"/>
      <c r="CAJ2339" s="1315"/>
      <c r="CAK2339" s="1315"/>
      <c r="CAL2339" s="1315"/>
      <c r="CAM2339" s="1315"/>
      <c r="CAN2339" s="1315"/>
      <c r="CAO2339" s="1315"/>
      <c r="CAP2339" s="1315"/>
      <c r="CAQ2339" s="1315"/>
      <c r="CAR2339" s="1315"/>
      <c r="CAS2339" s="1315"/>
      <c r="CAT2339" s="1315"/>
      <c r="CAU2339" s="1315"/>
      <c r="CAV2339" s="1315"/>
      <c r="CAW2339" s="1315"/>
      <c r="CAX2339" s="1315"/>
      <c r="CAY2339" s="1315"/>
      <c r="CAZ2339" s="1315"/>
      <c r="CBA2339" s="1315"/>
      <c r="CBB2339" s="1315"/>
      <c r="CBC2339" s="1315"/>
      <c r="CBD2339" s="1315"/>
      <c r="CBE2339" s="1315"/>
      <c r="CBF2339" s="1315"/>
      <c r="CBG2339" s="1315"/>
      <c r="CBH2339" s="1315"/>
      <c r="CBI2339" s="1315"/>
      <c r="CBJ2339" s="1315"/>
      <c r="CBK2339" s="1315"/>
      <c r="CBL2339" s="1315"/>
      <c r="CBM2339" s="1315"/>
      <c r="CBN2339" s="1315"/>
      <c r="CBO2339" s="1315"/>
      <c r="CBP2339" s="1315"/>
      <c r="CBQ2339" s="1315"/>
      <c r="CBR2339" s="1315"/>
      <c r="CBS2339" s="1315"/>
      <c r="CBT2339" s="1315"/>
      <c r="CBU2339" s="1315"/>
      <c r="CBV2339" s="1315"/>
      <c r="CBW2339" s="1315"/>
      <c r="CBX2339" s="1315"/>
      <c r="CBY2339" s="1315"/>
      <c r="CBZ2339" s="1315"/>
      <c r="CCA2339" s="1315"/>
      <c r="CCB2339" s="1315"/>
      <c r="CCC2339" s="1315"/>
      <c r="CCD2339" s="1315"/>
      <c r="CCE2339" s="1315"/>
      <c r="CCF2339" s="1315"/>
      <c r="CCG2339" s="1315"/>
      <c r="CCH2339" s="1315"/>
      <c r="CCI2339" s="1315"/>
      <c r="CCJ2339" s="1315"/>
      <c r="CCK2339" s="1315"/>
      <c r="CCL2339" s="1315"/>
      <c r="CCM2339" s="1315"/>
      <c r="CCN2339" s="1315"/>
      <c r="CCO2339" s="1315"/>
      <c r="CCP2339" s="1315"/>
      <c r="CCQ2339" s="1315"/>
      <c r="CCR2339" s="1315"/>
      <c r="CCS2339" s="1315"/>
      <c r="CCT2339" s="1315"/>
      <c r="CCU2339" s="1315"/>
      <c r="CCV2339" s="1315"/>
      <c r="CCW2339" s="1315"/>
      <c r="CCX2339" s="1315"/>
      <c r="CCY2339" s="1315"/>
      <c r="CCZ2339" s="1315"/>
      <c r="CDA2339" s="1315"/>
      <c r="CDB2339" s="1315"/>
      <c r="CDC2339" s="1315"/>
      <c r="CDD2339" s="1315"/>
      <c r="CDE2339" s="1315"/>
      <c r="CDF2339" s="1315"/>
      <c r="CDG2339" s="1315"/>
      <c r="CDH2339" s="1315"/>
      <c r="CDI2339" s="1315"/>
      <c r="CDJ2339" s="1315"/>
      <c r="CDK2339" s="1315"/>
      <c r="CDL2339" s="1315"/>
      <c r="CDM2339" s="1315"/>
      <c r="CDN2339" s="1315"/>
      <c r="CDO2339" s="1315"/>
      <c r="CDP2339" s="1315"/>
      <c r="CDQ2339" s="1315"/>
      <c r="CDR2339" s="1315"/>
      <c r="CDS2339" s="1315"/>
      <c r="CDT2339" s="1315"/>
      <c r="CDU2339" s="1315"/>
      <c r="CDV2339" s="1315"/>
      <c r="CDW2339" s="1315"/>
      <c r="CDX2339" s="1315"/>
      <c r="CDY2339" s="1315"/>
      <c r="CDZ2339" s="1315"/>
      <c r="CEA2339" s="1315"/>
      <c r="CEB2339" s="1315"/>
      <c r="CEC2339" s="1315"/>
      <c r="CED2339" s="1315"/>
      <c r="CEE2339" s="1315"/>
      <c r="CEF2339" s="1315"/>
      <c r="CEG2339" s="1315"/>
      <c r="CEH2339" s="1315"/>
      <c r="CEI2339" s="1315"/>
      <c r="CEJ2339" s="1315"/>
      <c r="CEK2339" s="1315"/>
      <c r="CEL2339" s="1315"/>
      <c r="CEM2339" s="1315"/>
      <c r="CEN2339" s="1315"/>
      <c r="CEO2339" s="1315"/>
      <c r="CEP2339" s="1315"/>
      <c r="CEQ2339" s="1315"/>
      <c r="CER2339" s="1315"/>
      <c r="CES2339" s="1315"/>
      <c r="CET2339" s="1315"/>
      <c r="CEU2339" s="1315"/>
      <c r="CEV2339" s="1315"/>
      <c r="CEW2339" s="1315"/>
      <c r="CEX2339" s="1315"/>
      <c r="CEY2339" s="1315"/>
      <c r="CEZ2339" s="1315"/>
      <c r="CFA2339" s="1315"/>
      <c r="CFB2339" s="1315"/>
      <c r="CFC2339" s="1315"/>
      <c r="CFD2339" s="1315"/>
      <c r="CFE2339" s="1315"/>
      <c r="CFF2339" s="1315"/>
      <c r="CFG2339" s="1315"/>
      <c r="CFH2339" s="1315"/>
      <c r="CFI2339" s="1315"/>
      <c r="CFJ2339" s="1315"/>
      <c r="CFK2339" s="1315"/>
      <c r="CFL2339" s="1315"/>
      <c r="CFM2339" s="1315"/>
      <c r="CFN2339" s="1315"/>
      <c r="CFO2339" s="1315"/>
      <c r="CFP2339" s="1315"/>
      <c r="CFQ2339" s="1315"/>
      <c r="CFR2339" s="1315"/>
      <c r="CFS2339" s="1315"/>
      <c r="CFT2339" s="1315"/>
      <c r="CFU2339" s="1315"/>
      <c r="CFV2339" s="1315"/>
      <c r="CFW2339" s="1315"/>
      <c r="CFX2339" s="1315"/>
      <c r="CFY2339" s="1315"/>
      <c r="CFZ2339" s="1315"/>
      <c r="CGA2339" s="1315"/>
      <c r="CGB2339" s="1315"/>
      <c r="CGC2339" s="1315"/>
      <c r="CGD2339" s="1315"/>
      <c r="CGE2339" s="1315"/>
      <c r="CGF2339" s="1315"/>
      <c r="CGG2339" s="1315"/>
      <c r="CGH2339" s="1315"/>
      <c r="CGI2339" s="1315"/>
      <c r="CGJ2339" s="1315"/>
      <c r="CGK2339" s="1315"/>
      <c r="CGL2339" s="1315"/>
      <c r="CGM2339" s="1315"/>
      <c r="CGN2339" s="1315"/>
      <c r="CGO2339" s="1315"/>
      <c r="CGP2339" s="1315"/>
      <c r="CGQ2339" s="1315"/>
      <c r="CGR2339" s="1315"/>
      <c r="CGS2339" s="1315"/>
      <c r="CGT2339" s="1315"/>
      <c r="CGU2339" s="1315"/>
      <c r="CGV2339" s="1315"/>
      <c r="CGW2339" s="1315"/>
      <c r="CGX2339" s="1315"/>
      <c r="CGY2339" s="1315"/>
      <c r="CGZ2339" s="1315"/>
      <c r="CHA2339" s="1315"/>
      <c r="CHB2339" s="1315"/>
      <c r="CHC2339" s="1315"/>
      <c r="CHD2339" s="1315"/>
      <c r="CHE2339" s="1315"/>
      <c r="CHF2339" s="1315"/>
      <c r="CHG2339" s="1315"/>
      <c r="CHH2339" s="1315"/>
      <c r="CHI2339" s="1315"/>
      <c r="CHJ2339" s="1315"/>
      <c r="CHK2339" s="1315"/>
      <c r="CHL2339" s="1315"/>
      <c r="CHM2339" s="1315"/>
      <c r="CHN2339" s="1315"/>
      <c r="CHO2339" s="1315"/>
      <c r="CHP2339" s="1315"/>
      <c r="CHQ2339" s="1315"/>
      <c r="CHR2339" s="1315"/>
      <c r="CHS2339" s="1315"/>
      <c r="CHT2339" s="1315"/>
      <c r="CHU2339" s="1315"/>
      <c r="CHV2339" s="1315"/>
      <c r="CHW2339" s="1315"/>
      <c r="CHX2339" s="1315"/>
      <c r="CHY2339" s="1315"/>
      <c r="CHZ2339" s="1315"/>
      <c r="CIA2339" s="1315"/>
      <c r="CIB2339" s="1315"/>
      <c r="CIC2339" s="1315"/>
      <c r="CID2339" s="1315"/>
      <c r="CIE2339" s="1315"/>
      <c r="CIF2339" s="1315"/>
      <c r="CIG2339" s="1315"/>
      <c r="CIH2339" s="1315"/>
      <c r="CII2339" s="1315"/>
      <c r="CIJ2339" s="1315"/>
      <c r="CIK2339" s="1315"/>
      <c r="CIL2339" s="1315"/>
      <c r="CIM2339" s="1315"/>
      <c r="CIN2339" s="1315"/>
      <c r="CIO2339" s="1315"/>
      <c r="CIP2339" s="1315"/>
      <c r="CIQ2339" s="1315"/>
      <c r="CIR2339" s="1315"/>
      <c r="CIS2339" s="1315"/>
      <c r="CIT2339" s="1315"/>
      <c r="CIU2339" s="1315"/>
      <c r="CIV2339" s="1315"/>
      <c r="CIW2339" s="1315"/>
      <c r="CIX2339" s="1315"/>
      <c r="CIY2339" s="1315"/>
      <c r="CIZ2339" s="1315"/>
      <c r="CJA2339" s="1315"/>
      <c r="CJB2339" s="1315"/>
      <c r="CJC2339" s="1315"/>
      <c r="CJD2339" s="1315"/>
      <c r="CJE2339" s="1315"/>
      <c r="CJF2339" s="1315"/>
      <c r="CJG2339" s="1315"/>
      <c r="CJH2339" s="1315"/>
      <c r="CJI2339" s="1315"/>
      <c r="CJJ2339" s="1315"/>
      <c r="CJK2339" s="1315"/>
      <c r="CJL2339" s="1315"/>
      <c r="CJM2339" s="1315"/>
      <c r="CJN2339" s="1315"/>
      <c r="CJO2339" s="1315"/>
      <c r="CJP2339" s="1315"/>
      <c r="CJQ2339" s="1315"/>
      <c r="CJR2339" s="1315"/>
      <c r="CJS2339" s="1315"/>
      <c r="CJT2339" s="1315"/>
      <c r="CJU2339" s="1315"/>
      <c r="CJV2339" s="1315"/>
      <c r="CJW2339" s="1315"/>
      <c r="CJX2339" s="1315"/>
      <c r="CJY2339" s="1315"/>
      <c r="CJZ2339" s="1315"/>
      <c r="CKA2339" s="1315"/>
      <c r="CKB2339" s="1315"/>
      <c r="CKC2339" s="1315"/>
      <c r="CKD2339" s="1315"/>
      <c r="CKE2339" s="1315"/>
      <c r="CKF2339" s="1315"/>
      <c r="CKG2339" s="1315"/>
      <c r="CKH2339" s="1315"/>
      <c r="CKI2339" s="1315"/>
      <c r="CKJ2339" s="1315"/>
      <c r="CKK2339" s="1315"/>
      <c r="CKL2339" s="1315"/>
      <c r="CKM2339" s="1315"/>
      <c r="CKN2339" s="1315"/>
      <c r="CKO2339" s="1315"/>
      <c r="CKP2339" s="1315"/>
      <c r="CKQ2339" s="1315"/>
      <c r="CKR2339" s="1315"/>
      <c r="CKS2339" s="1315"/>
      <c r="CKT2339" s="1315"/>
      <c r="CKU2339" s="1315"/>
      <c r="CKV2339" s="1315"/>
      <c r="CKW2339" s="1315"/>
      <c r="CKX2339" s="1315"/>
      <c r="CKY2339" s="1315"/>
      <c r="CKZ2339" s="1315"/>
      <c r="CLA2339" s="1315"/>
      <c r="CLB2339" s="1315"/>
      <c r="CLC2339" s="1315"/>
      <c r="CLD2339" s="1315"/>
      <c r="CLE2339" s="1315"/>
      <c r="CLF2339" s="1315"/>
      <c r="CLG2339" s="1315"/>
      <c r="CLH2339" s="1315"/>
      <c r="CLI2339" s="1315"/>
      <c r="CLJ2339" s="1315"/>
      <c r="CLK2339" s="1315"/>
      <c r="CLL2339" s="1315"/>
      <c r="CLM2339" s="1315"/>
      <c r="CLN2339" s="1315"/>
      <c r="CLO2339" s="1315"/>
      <c r="CLP2339" s="1315"/>
      <c r="CLQ2339" s="1315"/>
      <c r="CLR2339" s="1315"/>
      <c r="CLS2339" s="1315"/>
      <c r="CLT2339" s="1315"/>
      <c r="CLU2339" s="1315"/>
      <c r="CLV2339" s="1315"/>
      <c r="CLW2339" s="1315"/>
      <c r="CLX2339" s="1315"/>
      <c r="CLY2339" s="1315"/>
      <c r="CLZ2339" s="1315"/>
      <c r="CMA2339" s="1315"/>
      <c r="CMB2339" s="1315"/>
      <c r="CMC2339" s="1315"/>
      <c r="CMD2339" s="1315"/>
      <c r="CME2339" s="1315"/>
      <c r="CMF2339" s="1315"/>
      <c r="CMG2339" s="1315"/>
      <c r="CMH2339" s="1315"/>
      <c r="CMI2339" s="1315"/>
      <c r="CMJ2339" s="1315"/>
      <c r="CMK2339" s="1315"/>
      <c r="CML2339" s="1315"/>
      <c r="CMM2339" s="1315"/>
      <c r="CMN2339" s="1315"/>
      <c r="CMO2339" s="1315"/>
      <c r="CMP2339" s="1315"/>
      <c r="CMQ2339" s="1315"/>
      <c r="CMR2339" s="1315"/>
      <c r="CMS2339" s="1315"/>
      <c r="CMT2339" s="1315"/>
      <c r="CMU2339" s="1315"/>
      <c r="CMV2339" s="1315"/>
      <c r="CMW2339" s="1315"/>
      <c r="CMX2339" s="1315"/>
      <c r="CMY2339" s="1315"/>
      <c r="CMZ2339" s="1315"/>
      <c r="CNA2339" s="1315"/>
      <c r="CNB2339" s="1315"/>
      <c r="CNC2339" s="1315"/>
      <c r="CND2339" s="1315"/>
      <c r="CNE2339" s="1315"/>
      <c r="CNF2339" s="1315"/>
      <c r="CNG2339" s="1315"/>
      <c r="CNH2339" s="1315"/>
      <c r="CNI2339" s="1315"/>
      <c r="CNJ2339" s="1315"/>
      <c r="CNK2339" s="1315"/>
      <c r="CNL2339" s="1315"/>
      <c r="CNM2339" s="1315"/>
      <c r="CNN2339" s="1315"/>
      <c r="CNO2339" s="1315"/>
      <c r="CNP2339" s="1315"/>
      <c r="CNQ2339" s="1315"/>
      <c r="CNR2339" s="1315"/>
      <c r="CNS2339" s="1315"/>
      <c r="CNT2339" s="1315"/>
      <c r="CNU2339" s="1315"/>
      <c r="CNV2339" s="1315"/>
      <c r="CNW2339" s="1315"/>
      <c r="CNX2339" s="1315"/>
      <c r="CNY2339" s="1315"/>
      <c r="CNZ2339" s="1315"/>
      <c r="COA2339" s="1315"/>
      <c r="COB2339" s="1315"/>
      <c r="COC2339" s="1315"/>
      <c r="COD2339" s="1315"/>
      <c r="COE2339" s="1315"/>
      <c r="COF2339" s="1315"/>
      <c r="COG2339" s="1315"/>
      <c r="COH2339" s="1315"/>
      <c r="COI2339" s="1315"/>
      <c r="COJ2339" s="1315"/>
      <c r="COK2339" s="1315"/>
      <c r="COL2339" s="1315"/>
      <c r="COM2339" s="1315"/>
      <c r="CON2339" s="1315"/>
      <c r="COO2339" s="1315"/>
      <c r="COP2339" s="1315"/>
      <c r="COQ2339" s="1315"/>
      <c r="COR2339" s="1315"/>
      <c r="COS2339" s="1315"/>
      <c r="COT2339" s="1315"/>
      <c r="COU2339" s="1315"/>
      <c r="COV2339" s="1315"/>
      <c r="COW2339" s="1315"/>
      <c r="COX2339" s="1315"/>
      <c r="COY2339" s="1315"/>
      <c r="COZ2339" s="1315"/>
      <c r="CPA2339" s="1315"/>
      <c r="CPB2339" s="1315"/>
      <c r="CPC2339" s="1315"/>
      <c r="CPD2339" s="1315"/>
      <c r="CPE2339" s="1315"/>
      <c r="CPF2339" s="1315"/>
      <c r="CPG2339" s="1315"/>
      <c r="CPH2339" s="1315"/>
      <c r="CPI2339" s="1315"/>
      <c r="CPJ2339" s="1315"/>
      <c r="CPK2339" s="1315"/>
      <c r="CPL2339" s="1315"/>
      <c r="CPM2339" s="1315"/>
      <c r="CPN2339" s="1315"/>
      <c r="CPO2339" s="1315"/>
      <c r="CPP2339" s="1315"/>
      <c r="CPQ2339" s="1315"/>
      <c r="CPR2339" s="1315"/>
      <c r="CPS2339" s="1315"/>
      <c r="CPT2339" s="1315"/>
      <c r="CPU2339" s="1315"/>
      <c r="CPV2339" s="1315"/>
      <c r="CPW2339" s="1315"/>
      <c r="CPX2339" s="1315"/>
      <c r="CPY2339" s="1315"/>
      <c r="CPZ2339" s="1315"/>
      <c r="CQA2339" s="1315"/>
      <c r="CQB2339" s="1315"/>
      <c r="CQC2339" s="1315"/>
      <c r="CQD2339" s="1315"/>
      <c r="CQE2339" s="1315"/>
      <c r="CQF2339" s="1315"/>
      <c r="CQG2339" s="1315"/>
      <c r="CQH2339" s="1315"/>
      <c r="CQI2339" s="1315"/>
      <c r="CQJ2339" s="1315"/>
      <c r="CQK2339" s="1315"/>
      <c r="CQL2339" s="1315"/>
      <c r="CQM2339" s="1315"/>
      <c r="CQN2339" s="1315"/>
      <c r="CQO2339" s="1315"/>
      <c r="CQP2339" s="1315"/>
      <c r="CQQ2339" s="1315"/>
      <c r="CQR2339" s="1315"/>
      <c r="CQS2339" s="1315"/>
      <c r="CQT2339" s="1315"/>
      <c r="CQU2339" s="1315"/>
      <c r="CQV2339" s="1315"/>
      <c r="CQW2339" s="1315"/>
      <c r="CQX2339" s="1315"/>
      <c r="CQY2339" s="1315"/>
      <c r="CQZ2339" s="1315"/>
      <c r="CRA2339" s="1315"/>
      <c r="CRB2339" s="1315"/>
      <c r="CRC2339" s="1315"/>
      <c r="CRD2339" s="1315"/>
      <c r="CRE2339" s="1315"/>
      <c r="CRF2339" s="1315"/>
      <c r="CRG2339" s="1315"/>
      <c r="CRH2339" s="1315"/>
      <c r="CRI2339" s="1315"/>
      <c r="CRJ2339" s="1315"/>
      <c r="CRK2339" s="1315"/>
      <c r="CRL2339" s="1315"/>
      <c r="CRM2339" s="1315"/>
      <c r="CRN2339" s="1315"/>
      <c r="CRO2339" s="1315"/>
      <c r="CRP2339" s="1315"/>
      <c r="CRQ2339" s="1315"/>
      <c r="CRR2339" s="1315"/>
      <c r="CRS2339" s="1315"/>
      <c r="CRT2339" s="1315"/>
      <c r="CRU2339" s="1315"/>
      <c r="CRV2339" s="1315"/>
      <c r="CRW2339" s="1315"/>
      <c r="CRX2339" s="1315"/>
      <c r="CRY2339" s="1315"/>
      <c r="CRZ2339" s="1315"/>
      <c r="CSA2339" s="1315"/>
      <c r="CSB2339" s="1315"/>
      <c r="CSC2339" s="1315"/>
      <c r="CSD2339" s="1315"/>
      <c r="CSE2339" s="1315"/>
      <c r="CSF2339" s="1315"/>
      <c r="CSG2339" s="1315"/>
      <c r="CSH2339" s="1315"/>
      <c r="CSI2339" s="1315"/>
      <c r="CSJ2339" s="1315"/>
      <c r="CSK2339" s="1315"/>
      <c r="CSL2339" s="1315"/>
      <c r="CSM2339" s="1315"/>
      <c r="CSN2339" s="1315"/>
      <c r="CSO2339" s="1315"/>
      <c r="CSP2339" s="1315"/>
      <c r="CSQ2339" s="1315"/>
      <c r="CSR2339" s="1315"/>
      <c r="CSS2339" s="1315"/>
      <c r="CST2339" s="1315"/>
      <c r="CSU2339" s="1315"/>
      <c r="CSV2339" s="1315"/>
      <c r="CSW2339" s="1315"/>
      <c r="CSX2339" s="1315"/>
      <c r="CSY2339" s="1315"/>
      <c r="CSZ2339" s="1315"/>
      <c r="CTA2339" s="1315"/>
      <c r="CTB2339" s="1315"/>
      <c r="CTC2339" s="1315"/>
      <c r="CTD2339" s="1315"/>
      <c r="CTE2339" s="1315"/>
      <c r="CTF2339" s="1315"/>
      <c r="CTG2339" s="1315"/>
      <c r="CTH2339" s="1315"/>
      <c r="CTI2339" s="1315"/>
      <c r="CTJ2339" s="1315"/>
      <c r="CTK2339" s="1315"/>
      <c r="CTL2339" s="1315"/>
      <c r="CTM2339" s="1315"/>
      <c r="CTN2339" s="1315"/>
      <c r="CTO2339" s="1315"/>
      <c r="CTP2339" s="1315"/>
      <c r="CTQ2339" s="1315"/>
      <c r="CTR2339" s="1315"/>
      <c r="CTS2339" s="1315"/>
      <c r="CTT2339" s="1315"/>
      <c r="CTU2339" s="1315"/>
      <c r="CTV2339" s="1315"/>
      <c r="CTW2339" s="1315"/>
      <c r="CTX2339" s="1315"/>
      <c r="CTY2339" s="1315"/>
      <c r="CTZ2339" s="1315"/>
      <c r="CUA2339" s="1315"/>
      <c r="CUB2339" s="1315"/>
      <c r="CUC2339" s="1315"/>
      <c r="CUD2339" s="1315"/>
      <c r="CUE2339" s="1315"/>
      <c r="CUF2339" s="1315"/>
      <c r="CUG2339" s="1315"/>
      <c r="CUH2339" s="1315"/>
      <c r="CUI2339" s="1315"/>
      <c r="CUJ2339" s="1315"/>
      <c r="CUK2339" s="1315"/>
      <c r="CUL2339" s="1315"/>
      <c r="CUM2339" s="1315"/>
      <c r="CUN2339" s="1315"/>
      <c r="CUO2339" s="1315"/>
      <c r="CUP2339" s="1315"/>
      <c r="CUQ2339" s="1315"/>
      <c r="CUR2339" s="1315"/>
      <c r="CUS2339" s="1315"/>
      <c r="CUT2339" s="1315"/>
      <c r="CUU2339" s="1315"/>
      <c r="CUV2339" s="1315"/>
      <c r="CUW2339" s="1315"/>
      <c r="CUX2339" s="1315"/>
      <c r="CUY2339" s="1315"/>
      <c r="CUZ2339" s="1315"/>
      <c r="CVA2339" s="1315"/>
      <c r="CVB2339" s="1315"/>
      <c r="CVC2339" s="1315"/>
      <c r="CVD2339" s="1315"/>
      <c r="CVE2339" s="1315"/>
      <c r="CVF2339" s="1315"/>
      <c r="CVG2339" s="1315"/>
      <c r="CVH2339" s="1315"/>
      <c r="CVI2339" s="1315"/>
      <c r="CVJ2339" s="1315"/>
      <c r="CVK2339" s="1315"/>
      <c r="CVL2339" s="1315"/>
      <c r="CVM2339" s="1315"/>
      <c r="CVN2339" s="1315"/>
      <c r="CVO2339" s="1315"/>
      <c r="CVP2339" s="1315"/>
      <c r="CVQ2339" s="1315"/>
      <c r="CVR2339" s="1315"/>
      <c r="CVS2339" s="1315"/>
      <c r="CVT2339" s="1315"/>
      <c r="CVU2339" s="1315"/>
      <c r="CVV2339" s="1315"/>
      <c r="CVW2339" s="1315"/>
      <c r="CVX2339" s="1315"/>
      <c r="CVY2339" s="1315"/>
      <c r="CVZ2339" s="1315"/>
      <c r="CWA2339" s="1315"/>
      <c r="CWB2339" s="1315"/>
      <c r="CWC2339" s="1315"/>
      <c r="CWD2339" s="1315"/>
      <c r="CWE2339" s="1315"/>
      <c r="CWF2339" s="1315"/>
      <c r="CWG2339" s="1315"/>
      <c r="CWH2339" s="1315"/>
      <c r="CWI2339" s="1315"/>
      <c r="CWJ2339" s="1315"/>
      <c r="CWK2339" s="1315"/>
      <c r="CWL2339" s="1315"/>
      <c r="CWM2339" s="1315"/>
      <c r="CWN2339" s="1315"/>
      <c r="CWO2339" s="1315"/>
      <c r="CWP2339" s="1315"/>
      <c r="CWQ2339" s="1315"/>
      <c r="CWR2339" s="1315"/>
      <c r="CWS2339" s="1315"/>
      <c r="CWT2339" s="1315"/>
      <c r="CWU2339" s="1315"/>
      <c r="CWV2339" s="1315"/>
      <c r="CWW2339" s="1315"/>
      <c r="CWX2339" s="1315"/>
      <c r="CWY2339" s="1315"/>
      <c r="CWZ2339" s="1315"/>
      <c r="CXA2339" s="1315"/>
      <c r="CXB2339" s="1315"/>
      <c r="CXC2339" s="1315"/>
      <c r="CXD2339" s="1315"/>
      <c r="CXE2339" s="1315"/>
      <c r="CXF2339" s="1315"/>
      <c r="CXG2339" s="1315"/>
      <c r="CXH2339" s="1315"/>
      <c r="CXI2339" s="1315"/>
      <c r="CXJ2339" s="1315"/>
      <c r="CXK2339" s="1315"/>
      <c r="CXL2339" s="1315"/>
      <c r="CXM2339" s="1315"/>
      <c r="CXN2339" s="1315"/>
      <c r="CXO2339" s="1315"/>
      <c r="CXP2339" s="1315"/>
      <c r="CXQ2339" s="1315"/>
      <c r="CXR2339" s="1315"/>
      <c r="CXS2339" s="1315"/>
      <c r="CXT2339" s="1315"/>
      <c r="CXU2339" s="1315"/>
      <c r="CXV2339" s="1315"/>
      <c r="CXW2339" s="1315"/>
      <c r="CXX2339" s="1315"/>
      <c r="CXY2339" s="1315"/>
      <c r="CXZ2339" s="1315"/>
      <c r="CYA2339" s="1315"/>
      <c r="CYB2339" s="1315"/>
      <c r="CYC2339" s="1315"/>
      <c r="CYD2339" s="1315"/>
      <c r="CYE2339" s="1315"/>
      <c r="CYF2339" s="1315"/>
      <c r="CYG2339" s="1315"/>
      <c r="CYH2339" s="1315"/>
      <c r="CYI2339" s="1315"/>
      <c r="CYJ2339" s="1315"/>
      <c r="CYK2339" s="1315"/>
      <c r="CYL2339" s="1315"/>
      <c r="CYM2339" s="1315"/>
      <c r="CYN2339" s="1315"/>
      <c r="CYO2339" s="1315"/>
      <c r="CYP2339" s="1315"/>
      <c r="CYQ2339" s="1315"/>
      <c r="CYR2339" s="1315"/>
      <c r="CYS2339" s="1315"/>
      <c r="CYT2339" s="1315"/>
      <c r="CYU2339" s="1315"/>
      <c r="CYV2339" s="1315"/>
      <c r="CYW2339" s="1315"/>
      <c r="CYX2339" s="1315"/>
      <c r="CYY2339" s="1315"/>
      <c r="CYZ2339" s="1315"/>
      <c r="CZA2339" s="1315"/>
      <c r="CZB2339" s="1315"/>
      <c r="CZC2339" s="1315"/>
      <c r="CZD2339" s="1315"/>
      <c r="CZE2339" s="1315"/>
      <c r="CZF2339" s="1315"/>
      <c r="CZG2339" s="1315"/>
      <c r="CZH2339" s="1315"/>
      <c r="CZI2339" s="1315"/>
      <c r="CZJ2339" s="1315"/>
      <c r="CZK2339" s="1315"/>
      <c r="CZL2339" s="1315"/>
      <c r="CZM2339" s="1315"/>
      <c r="CZN2339" s="1315"/>
      <c r="CZO2339" s="1315"/>
      <c r="CZP2339" s="1315"/>
      <c r="CZQ2339" s="1315"/>
      <c r="CZR2339" s="1315"/>
      <c r="CZS2339" s="1315"/>
      <c r="CZT2339" s="1315"/>
      <c r="CZU2339" s="1315"/>
      <c r="CZV2339" s="1315"/>
      <c r="CZW2339" s="1315"/>
      <c r="CZX2339" s="1315"/>
      <c r="CZY2339" s="1315"/>
      <c r="CZZ2339" s="1315"/>
      <c r="DAA2339" s="1315"/>
      <c r="DAB2339" s="1315"/>
      <c r="DAC2339" s="1315"/>
      <c r="DAD2339" s="1315"/>
      <c r="DAE2339" s="1315"/>
      <c r="DAF2339" s="1315"/>
      <c r="DAG2339" s="1315"/>
      <c r="DAH2339" s="1315"/>
      <c r="DAI2339" s="1315"/>
      <c r="DAJ2339" s="1315"/>
      <c r="DAK2339" s="1315"/>
      <c r="DAL2339" s="1315"/>
      <c r="DAM2339" s="1315"/>
      <c r="DAN2339" s="1315"/>
      <c r="DAO2339" s="1315"/>
      <c r="DAP2339" s="1315"/>
      <c r="DAQ2339" s="1315"/>
      <c r="DAR2339" s="1315"/>
      <c r="DAS2339" s="1315"/>
      <c r="DAT2339" s="1315"/>
      <c r="DAU2339" s="1315"/>
      <c r="DAV2339" s="1315"/>
      <c r="DAW2339" s="1315"/>
      <c r="DAX2339" s="1315"/>
      <c r="DAY2339" s="1315"/>
      <c r="DAZ2339" s="1315"/>
      <c r="DBA2339" s="1315"/>
      <c r="DBB2339" s="1315"/>
      <c r="DBC2339" s="1315"/>
      <c r="DBD2339" s="1315"/>
      <c r="DBE2339" s="1315"/>
      <c r="DBF2339" s="1315"/>
      <c r="DBG2339" s="1315"/>
      <c r="DBH2339" s="1315"/>
      <c r="DBI2339" s="1315"/>
      <c r="DBJ2339" s="1315"/>
      <c r="DBK2339" s="1315"/>
      <c r="DBL2339" s="1315"/>
      <c r="DBM2339" s="1315"/>
      <c r="DBN2339" s="1315"/>
      <c r="DBO2339" s="1315"/>
      <c r="DBP2339" s="1315"/>
      <c r="DBQ2339" s="1315"/>
      <c r="DBR2339" s="1315"/>
      <c r="DBS2339" s="1315"/>
      <c r="DBT2339" s="1315"/>
      <c r="DBU2339" s="1315"/>
      <c r="DBV2339" s="1315"/>
      <c r="DBW2339" s="1315"/>
      <c r="DBX2339" s="1315"/>
      <c r="DBY2339" s="1315"/>
      <c r="DBZ2339" s="1315"/>
      <c r="DCA2339" s="1315"/>
      <c r="DCB2339" s="1315"/>
      <c r="DCC2339" s="1315"/>
      <c r="DCD2339" s="1315"/>
      <c r="DCE2339" s="1315"/>
      <c r="DCF2339" s="1315"/>
      <c r="DCG2339" s="1315"/>
      <c r="DCH2339" s="1315"/>
      <c r="DCI2339" s="1315"/>
      <c r="DCJ2339" s="1315"/>
      <c r="DCK2339" s="1315"/>
      <c r="DCL2339" s="1315"/>
      <c r="DCM2339" s="1315"/>
      <c r="DCN2339" s="1315"/>
      <c r="DCO2339" s="1315"/>
      <c r="DCP2339" s="1315"/>
      <c r="DCQ2339" s="1315"/>
      <c r="DCR2339" s="1315"/>
      <c r="DCS2339" s="1315"/>
      <c r="DCT2339" s="1315"/>
      <c r="DCU2339" s="1315"/>
      <c r="DCV2339" s="1315"/>
      <c r="DCW2339" s="1315"/>
      <c r="DCX2339" s="1315"/>
      <c r="DCY2339" s="1315"/>
      <c r="DCZ2339" s="1315"/>
      <c r="DDA2339" s="1315"/>
      <c r="DDB2339" s="1315"/>
      <c r="DDC2339" s="1315"/>
      <c r="DDD2339" s="1315"/>
      <c r="DDE2339" s="1315"/>
      <c r="DDF2339" s="1315"/>
      <c r="DDG2339" s="1315"/>
      <c r="DDH2339" s="1315"/>
      <c r="DDI2339" s="1315"/>
      <c r="DDJ2339" s="1315"/>
      <c r="DDK2339" s="1315"/>
      <c r="DDL2339" s="1315"/>
      <c r="DDM2339" s="1315"/>
      <c r="DDN2339" s="1315"/>
      <c r="DDO2339" s="1315"/>
      <c r="DDP2339" s="1315"/>
      <c r="DDQ2339" s="1315"/>
      <c r="DDR2339" s="1315"/>
      <c r="DDS2339" s="1315"/>
      <c r="DDT2339" s="1315"/>
      <c r="DDU2339" s="1315"/>
      <c r="DDV2339" s="1315"/>
      <c r="DDW2339" s="1315"/>
      <c r="DDX2339" s="1315"/>
      <c r="DDY2339" s="1315"/>
      <c r="DDZ2339" s="1315"/>
      <c r="DEA2339" s="1315"/>
      <c r="DEB2339" s="1315"/>
      <c r="DEC2339" s="1315"/>
      <c r="DED2339" s="1315"/>
      <c r="DEE2339" s="1315"/>
      <c r="DEF2339" s="1315"/>
      <c r="DEG2339" s="1315"/>
      <c r="DEH2339" s="1315"/>
      <c r="DEI2339" s="1315"/>
      <c r="DEJ2339" s="1315"/>
      <c r="DEK2339" s="1315"/>
      <c r="DEL2339" s="1315"/>
      <c r="DEM2339" s="1315"/>
      <c r="DEN2339" s="1315"/>
      <c r="DEO2339" s="1315"/>
      <c r="DEP2339" s="1315"/>
      <c r="DEQ2339" s="1315"/>
      <c r="DER2339" s="1315"/>
      <c r="DES2339" s="1315"/>
      <c r="DET2339" s="1315"/>
      <c r="DEU2339" s="1315"/>
      <c r="DEV2339" s="1315"/>
      <c r="DEW2339" s="1315"/>
      <c r="DEX2339" s="1315"/>
      <c r="DEY2339" s="1315"/>
      <c r="DEZ2339" s="1315"/>
      <c r="DFA2339" s="1315"/>
      <c r="DFB2339" s="1315"/>
      <c r="DFC2339" s="1315"/>
      <c r="DFD2339" s="1315"/>
      <c r="DFE2339" s="1315"/>
      <c r="DFF2339" s="1315"/>
      <c r="DFG2339" s="1315"/>
      <c r="DFH2339" s="1315"/>
      <c r="DFI2339" s="1315"/>
      <c r="DFJ2339" s="1315"/>
      <c r="DFK2339" s="1315"/>
      <c r="DFL2339" s="1315"/>
      <c r="DFM2339" s="1315"/>
      <c r="DFN2339" s="1315"/>
      <c r="DFO2339" s="1315"/>
      <c r="DFP2339" s="1315"/>
      <c r="DFQ2339" s="1315"/>
      <c r="DFR2339" s="1315"/>
      <c r="DFS2339" s="1315"/>
      <c r="DFT2339" s="1315"/>
      <c r="DFU2339" s="1315"/>
      <c r="DFV2339" s="1315"/>
      <c r="DFW2339" s="1315"/>
      <c r="DFX2339" s="1315"/>
      <c r="DFY2339" s="1315"/>
      <c r="DFZ2339" s="1315"/>
      <c r="DGA2339" s="1315"/>
      <c r="DGB2339" s="1315"/>
      <c r="DGC2339" s="1315"/>
      <c r="DGD2339" s="1315"/>
      <c r="DGE2339" s="1315"/>
      <c r="DGF2339" s="1315"/>
      <c r="DGG2339" s="1315"/>
      <c r="DGH2339" s="1315"/>
      <c r="DGI2339" s="1315"/>
      <c r="DGJ2339" s="1315"/>
      <c r="DGK2339" s="1315"/>
      <c r="DGL2339" s="1315"/>
      <c r="DGM2339" s="1315"/>
      <c r="DGN2339" s="1315"/>
      <c r="DGO2339" s="1315"/>
      <c r="DGP2339" s="1315"/>
      <c r="DGQ2339" s="1315"/>
      <c r="DGR2339" s="1315"/>
      <c r="DGS2339" s="1315"/>
      <c r="DGT2339" s="1315"/>
      <c r="DGU2339" s="1315"/>
      <c r="DGV2339" s="1315"/>
      <c r="DGW2339" s="1315"/>
      <c r="DGX2339" s="1315"/>
      <c r="DGY2339" s="1315"/>
      <c r="DGZ2339" s="1315"/>
      <c r="DHA2339" s="1315"/>
      <c r="DHB2339" s="1315"/>
      <c r="DHC2339" s="1315"/>
      <c r="DHD2339" s="1315"/>
      <c r="DHE2339" s="1315"/>
      <c r="DHF2339" s="1315"/>
      <c r="DHG2339" s="1315"/>
      <c r="DHH2339" s="1315"/>
      <c r="DHI2339" s="1315"/>
      <c r="DHJ2339" s="1315"/>
      <c r="DHK2339" s="1315"/>
      <c r="DHL2339" s="1315"/>
      <c r="DHM2339" s="1315"/>
      <c r="DHN2339" s="1315"/>
      <c r="DHO2339" s="1315"/>
      <c r="DHP2339" s="1315"/>
      <c r="DHQ2339" s="1315"/>
      <c r="DHR2339" s="1315"/>
      <c r="DHS2339" s="1315"/>
      <c r="DHT2339" s="1315"/>
      <c r="DHU2339" s="1315"/>
      <c r="DHV2339" s="1315"/>
      <c r="DHW2339" s="1315"/>
      <c r="DHX2339" s="1315"/>
      <c r="DHY2339" s="1315"/>
      <c r="DHZ2339" s="1315"/>
      <c r="DIA2339" s="1315"/>
      <c r="DIB2339" s="1315"/>
      <c r="DIC2339" s="1315"/>
      <c r="DID2339" s="1315"/>
      <c r="DIE2339" s="1315"/>
      <c r="DIF2339" s="1315"/>
      <c r="DIG2339" s="1315"/>
      <c r="DIH2339" s="1315"/>
      <c r="DII2339" s="1315"/>
      <c r="DIJ2339" s="1315"/>
      <c r="DIK2339" s="1315"/>
      <c r="DIL2339" s="1315"/>
      <c r="DIM2339" s="1315"/>
      <c r="DIN2339" s="1315"/>
      <c r="DIO2339" s="1315"/>
      <c r="DIP2339" s="1315"/>
      <c r="DIQ2339" s="1315"/>
      <c r="DIR2339" s="1315"/>
      <c r="DIS2339" s="1315"/>
      <c r="DIT2339" s="1315"/>
      <c r="DIU2339" s="1315"/>
      <c r="DIV2339" s="1315"/>
      <c r="DIW2339" s="1315"/>
      <c r="DIX2339" s="1315"/>
      <c r="DIY2339" s="1315"/>
      <c r="DIZ2339" s="1315"/>
      <c r="DJA2339" s="1315"/>
      <c r="DJB2339" s="1315"/>
      <c r="DJC2339" s="1315"/>
      <c r="DJD2339" s="1315"/>
      <c r="DJE2339" s="1315"/>
      <c r="DJF2339" s="1315"/>
      <c r="DJG2339" s="1315"/>
      <c r="DJH2339" s="1315"/>
      <c r="DJI2339" s="1315"/>
      <c r="DJJ2339" s="1315"/>
      <c r="DJK2339" s="1315"/>
      <c r="DJL2339" s="1315"/>
      <c r="DJM2339" s="1315"/>
      <c r="DJN2339" s="1315"/>
      <c r="DJO2339" s="1315"/>
      <c r="DJP2339" s="1315"/>
      <c r="DJQ2339" s="1315"/>
      <c r="DJR2339" s="1315"/>
      <c r="DJS2339" s="1315"/>
      <c r="DJT2339" s="1315"/>
      <c r="DJU2339" s="1315"/>
      <c r="DJV2339" s="1315"/>
      <c r="DJW2339" s="1315"/>
      <c r="DJX2339" s="1315"/>
      <c r="DJY2339" s="1315"/>
      <c r="DJZ2339" s="1315"/>
      <c r="DKA2339" s="1315"/>
      <c r="DKB2339" s="1315"/>
      <c r="DKC2339" s="1315"/>
      <c r="DKD2339" s="1315"/>
      <c r="DKE2339" s="1315"/>
      <c r="DKF2339" s="1315"/>
      <c r="DKG2339" s="1315"/>
      <c r="DKH2339" s="1315"/>
      <c r="DKI2339" s="1315"/>
      <c r="DKJ2339" s="1315"/>
      <c r="DKK2339" s="1315"/>
      <c r="DKL2339" s="1315"/>
      <c r="DKM2339" s="1315"/>
      <c r="DKN2339" s="1315"/>
      <c r="DKO2339" s="1315"/>
      <c r="DKP2339" s="1315"/>
      <c r="DKQ2339" s="1315"/>
      <c r="DKR2339" s="1315"/>
      <c r="DKS2339" s="1315"/>
      <c r="DKT2339" s="1315"/>
      <c r="DKU2339" s="1315"/>
      <c r="DKV2339" s="1315"/>
      <c r="DKW2339" s="1315"/>
      <c r="DKX2339" s="1315"/>
      <c r="DKY2339" s="1315"/>
      <c r="DKZ2339" s="1315"/>
      <c r="DLA2339" s="1315"/>
      <c r="DLB2339" s="1315"/>
      <c r="DLC2339" s="1315"/>
      <c r="DLD2339" s="1315"/>
      <c r="DLE2339" s="1315"/>
      <c r="DLF2339" s="1315"/>
      <c r="DLG2339" s="1315"/>
      <c r="DLH2339" s="1315"/>
      <c r="DLI2339" s="1315"/>
      <c r="DLJ2339" s="1315"/>
      <c r="DLK2339" s="1315"/>
      <c r="DLL2339" s="1315"/>
      <c r="DLM2339" s="1315"/>
      <c r="DLN2339" s="1315"/>
      <c r="DLO2339" s="1315"/>
      <c r="DLP2339" s="1315"/>
      <c r="DLQ2339" s="1315"/>
      <c r="DLR2339" s="1315"/>
      <c r="DLS2339" s="1315"/>
      <c r="DLT2339" s="1315"/>
      <c r="DLU2339" s="1315"/>
      <c r="DLV2339" s="1315"/>
      <c r="DLW2339" s="1315"/>
      <c r="DLX2339" s="1315"/>
      <c r="DLY2339" s="1315"/>
      <c r="DLZ2339" s="1315"/>
      <c r="DMA2339" s="1315"/>
      <c r="DMB2339" s="1315"/>
      <c r="DMC2339" s="1315"/>
      <c r="DMD2339" s="1315"/>
      <c r="DME2339" s="1315"/>
      <c r="DMF2339" s="1315"/>
      <c r="DMG2339" s="1315"/>
      <c r="DMH2339" s="1315"/>
      <c r="DMI2339" s="1315"/>
      <c r="DMJ2339" s="1315"/>
      <c r="DMK2339" s="1315"/>
      <c r="DML2339" s="1315"/>
      <c r="DMM2339" s="1315"/>
      <c r="DMN2339" s="1315"/>
      <c r="DMO2339" s="1315"/>
      <c r="DMP2339" s="1315"/>
      <c r="DMQ2339" s="1315"/>
      <c r="DMR2339" s="1315"/>
      <c r="DMS2339" s="1315"/>
      <c r="DMT2339" s="1315"/>
      <c r="DMU2339" s="1315"/>
      <c r="DMV2339" s="1315"/>
      <c r="DMW2339" s="1315"/>
      <c r="DMX2339" s="1315"/>
      <c r="DMY2339" s="1315"/>
      <c r="DMZ2339" s="1315"/>
      <c r="DNA2339" s="1315"/>
      <c r="DNB2339" s="1315"/>
      <c r="DNC2339" s="1315"/>
      <c r="DND2339" s="1315"/>
      <c r="DNE2339" s="1315"/>
      <c r="DNF2339" s="1315"/>
      <c r="DNG2339" s="1315"/>
      <c r="DNH2339" s="1315"/>
      <c r="DNI2339" s="1315"/>
      <c r="DNJ2339" s="1315"/>
      <c r="DNK2339" s="1315"/>
      <c r="DNL2339" s="1315"/>
      <c r="DNM2339" s="1315"/>
      <c r="DNN2339" s="1315"/>
      <c r="DNO2339" s="1315"/>
      <c r="DNP2339" s="1315"/>
      <c r="DNQ2339" s="1315"/>
      <c r="DNR2339" s="1315"/>
      <c r="DNS2339" s="1315"/>
      <c r="DNT2339" s="1315"/>
      <c r="DNU2339" s="1315"/>
      <c r="DNV2339" s="1315"/>
      <c r="DNW2339" s="1315"/>
      <c r="DNX2339" s="1315"/>
      <c r="DNY2339" s="1315"/>
      <c r="DNZ2339" s="1315"/>
      <c r="DOA2339" s="1315"/>
      <c r="DOB2339" s="1315"/>
      <c r="DOC2339" s="1315"/>
      <c r="DOD2339" s="1315"/>
      <c r="DOE2339" s="1315"/>
      <c r="DOF2339" s="1315"/>
      <c r="DOG2339" s="1315"/>
      <c r="DOH2339" s="1315"/>
      <c r="DOI2339" s="1315"/>
      <c r="DOJ2339" s="1315"/>
      <c r="DOK2339" s="1315"/>
      <c r="DOL2339" s="1315"/>
      <c r="DOM2339" s="1315"/>
      <c r="DON2339" s="1315"/>
      <c r="DOO2339" s="1315"/>
      <c r="DOP2339" s="1315"/>
      <c r="DOQ2339" s="1315"/>
      <c r="DOR2339" s="1315"/>
      <c r="DOS2339" s="1315"/>
      <c r="DOT2339" s="1315"/>
      <c r="DOU2339" s="1315"/>
      <c r="DOV2339" s="1315"/>
      <c r="DOW2339" s="1315"/>
      <c r="DOX2339" s="1315"/>
      <c r="DOY2339" s="1315"/>
      <c r="DOZ2339" s="1315"/>
      <c r="DPA2339" s="1315"/>
      <c r="DPB2339" s="1315"/>
      <c r="DPC2339" s="1315"/>
      <c r="DPD2339" s="1315"/>
      <c r="DPE2339" s="1315"/>
      <c r="DPF2339" s="1315"/>
      <c r="DPG2339" s="1315"/>
      <c r="DPH2339" s="1315"/>
      <c r="DPI2339" s="1315"/>
      <c r="DPJ2339" s="1315"/>
      <c r="DPK2339" s="1315"/>
      <c r="DPL2339" s="1315"/>
      <c r="DPM2339" s="1315"/>
      <c r="DPN2339" s="1315"/>
      <c r="DPO2339" s="1315"/>
      <c r="DPP2339" s="1315"/>
      <c r="DPQ2339" s="1315"/>
      <c r="DPR2339" s="1315"/>
      <c r="DPS2339" s="1315"/>
      <c r="DPT2339" s="1315"/>
      <c r="DPU2339" s="1315"/>
      <c r="DPV2339" s="1315"/>
      <c r="DPW2339" s="1315"/>
      <c r="DPX2339" s="1315"/>
      <c r="DPY2339" s="1315"/>
      <c r="DPZ2339" s="1315"/>
      <c r="DQA2339" s="1315"/>
      <c r="DQB2339" s="1315"/>
      <c r="DQC2339" s="1315"/>
      <c r="DQD2339" s="1315"/>
      <c r="DQE2339" s="1315"/>
      <c r="DQF2339" s="1315"/>
      <c r="DQG2339" s="1315"/>
      <c r="DQH2339" s="1315"/>
      <c r="DQI2339" s="1315"/>
      <c r="DQJ2339" s="1315"/>
      <c r="DQK2339" s="1315"/>
      <c r="DQL2339" s="1315"/>
      <c r="DQM2339" s="1315"/>
      <c r="DQN2339" s="1315"/>
      <c r="DQO2339" s="1315"/>
      <c r="DQP2339" s="1315"/>
      <c r="DQQ2339" s="1315"/>
      <c r="DQR2339" s="1315"/>
      <c r="DQS2339" s="1315"/>
      <c r="DQT2339" s="1315"/>
      <c r="DQU2339" s="1315"/>
      <c r="DQV2339" s="1315"/>
      <c r="DQW2339" s="1315"/>
      <c r="DQX2339" s="1315"/>
      <c r="DQY2339" s="1315"/>
      <c r="DQZ2339" s="1315"/>
      <c r="DRA2339" s="1315"/>
      <c r="DRB2339" s="1315"/>
      <c r="DRC2339" s="1315"/>
      <c r="DRD2339" s="1315"/>
      <c r="DRE2339" s="1315"/>
      <c r="DRF2339" s="1315"/>
      <c r="DRG2339" s="1315"/>
      <c r="DRH2339" s="1315"/>
      <c r="DRI2339" s="1315"/>
      <c r="DRJ2339" s="1315"/>
      <c r="DRK2339" s="1315"/>
      <c r="DRL2339" s="1315"/>
      <c r="DRM2339" s="1315"/>
      <c r="DRN2339" s="1315"/>
      <c r="DRO2339" s="1315"/>
      <c r="DRP2339" s="1315"/>
      <c r="DRQ2339" s="1315"/>
      <c r="DRR2339" s="1315"/>
      <c r="DRS2339" s="1315"/>
      <c r="DRT2339" s="1315"/>
      <c r="DRU2339" s="1315"/>
      <c r="DRV2339" s="1315"/>
      <c r="DRW2339" s="1315"/>
      <c r="DRX2339" s="1315"/>
      <c r="DRY2339" s="1315"/>
      <c r="DRZ2339" s="1315"/>
      <c r="DSA2339" s="1315"/>
      <c r="DSB2339" s="1315"/>
      <c r="DSC2339" s="1315"/>
      <c r="DSD2339" s="1315"/>
      <c r="DSE2339" s="1315"/>
      <c r="DSF2339" s="1315"/>
      <c r="DSG2339" s="1315"/>
      <c r="DSH2339" s="1315"/>
      <c r="DSI2339" s="1315"/>
      <c r="DSJ2339" s="1315"/>
      <c r="DSK2339" s="1315"/>
      <c r="DSL2339" s="1315"/>
      <c r="DSM2339" s="1315"/>
      <c r="DSN2339" s="1315"/>
      <c r="DSO2339" s="1315"/>
      <c r="DSP2339" s="1315"/>
      <c r="DSQ2339" s="1315"/>
      <c r="DSR2339" s="1315"/>
      <c r="DSS2339" s="1315"/>
      <c r="DST2339" s="1315"/>
      <c r="DSU2339" s="1315"/>
      <c r="DSV2339" s="1315"/>
      <c r="DSW2339" s="1315"/>
      <c r="DSX2339" s="1315"/>
      <c r="DSY2339" s="1315"/>
      <c r="DSZ2339" s="1315"/>
      <c r="DTA2339" s="1315"/>
      <c r="DTB2339" s="1315"/>
      <c r="DTC2339" s="1315"/>
      <c r="DTD2339" s="1315"/>
      <c r="DTE2339" s="1315"/>
      <c r="DTF2339" s="1315"/>
      <c r="DTG2339" s="1315"/>
      <c r="DTH2339" s="1315"/>
      <c r="DTI2339" s="1315"/>
      <c r="DTJ2339" s="1315"/>
      <c r="DTK2339" s="1315"/>
      <c r="DTL2339" s="1315"/>
      <c r="DTM2339" s="1315"/>
      <c r="DTN2339" s="1315"/>
      <c r="DTO2339" s="1315"/>
      <c r="DTP2339" s="1315"/>
      <c r="DTQ2339" s="1315"/>
      <c r="DTR2339" s="1315"/>
      <c r="DTS2339" s="1315"/>
      <c r="DTT2339" s="1315"/>
      <c r="DTU2339" s="1315"/>
      <c r="DTV2339" s="1315"/>
      <c r="DTW2339" s="1315"/>
      <c r="DTX2339" s="1315"/>
      <c r="DTY2339" s="1315"/>
      <c r="DTZ2339" s="1315"/>
      <c r="DUA2339" s="1315"/>
      <c r="DUB2339" s="1315"/>
      <c r="DUC2339" s="1315"/>
      <c r="DUD2339" s="1315"/>
      <c r="DUE2339" s="1315"/>
      <c r="DUF2339" s="1315"/>
      <c r="DUG2339" s="1315"/>
      <c r="DUH2339" s="1315"/>
      <c r="DUI2339" s="1315"/>
      <c r="DUJ2339" s="1315"/>
      <c r="DUK2339" s="1315"/>
      <c r="DUL2339" s="1315"/>
      <c r="DUM2339" s="1315"/>
      <c r="DUN2339" s="1315"/>
      <c r="DUO2339" s="1315"/>
      <c r="DUP2339" s="1315"/>
      <c r="DUQ2339" s="1315"/>
      <c r="DUR2339" s="1315"/>
      <c r="DUS2339" s="1315"/>
      <c r="DUT2339" s="1315"/>
      <c r="DUU2339" s="1315"/>
      <c r="DUV2339" s="1315"/>
      <c r="DUW2339" s="1315"/>
      <c r="DUX2339" s="1315"/>
      <c r="DUY2339" s="1315"/>
      <c r="DUZ2339" s="1315"/>
      <c r="DVA2339" s="1315"/>
      <c r="DVB2339" s="1315"/>
      <c r="DVC2339" s="1315"/>
      <c r="DVD2339" s="1315"/>
      <c r="DVE2339" s="1315"/>
      <c r="DVF2339" s="1315"/>
      <c r="DVG2339" s="1315"/>
      <c r="DVH2339" s="1315"/>
      <c r="DVI2339" s="1315"/>
      <c r="DVJ2339" s="1315"/>
      <c r="DVK2339" s="1315"/>
      <c r="DVL2339" s="1315"/>
      <c r="DVM2339" s="1315"/>
      <c r="DVN2339" s="1315"/>
      <c r="DVO2339" s="1315"/>
      <c r="DVP2339" s="1315"/>
      <c r="DVQ2339" s="1315"/>
      <c r="DVR2339" s="1315"/>
      <c r="DVS2339" s="1315"/>
      <c r="DVT2339" s="1315"/>
      <c r="DVU2339" s="1315"/>
      <c r="DVV2339" s="1315"/>
      <c r="DVW2339" s="1315"/>
      <c r="DVX2339" s="1315"/>
      <c r="DVY2339" s="1315"/>
      <c r="DVZ2339" s="1315"/>
      <c r="DWA2339" s="1315"/>
      <c r="DWB2339" s="1315"/>
      <c r="DWC2339" s="1315"/>
      <c r="DWD2339" s="1315"/>
      <c r="DWE2339" s="1315"/>
      <c r="DWF2339" s="1315"/>
      <c r="DWG2339" s="1315"/>
      <c r="DWH2339" s="1315"/>
      <c r="DWI2339" s="1315"/>
      <c r="DWJ2339" s="1315"/>
      <c r="DWK2339" s="1315"/>
      <c r="DWL2339" s="1315"/>
      <c r="DWM2339" s="1315"/>
      <c r="DWN2339" s="1315"/>
      <c r="DWO2339" s="1315"/>
      <c r="DWP2339" s="1315"/>
      <c r="DWQ2339" s="1315"/>
      <c r="DWR2339" s="1315"/>
      <c r="DWS2339" s="1315"/>
      <c r="DWT2339" s="1315"/>
      <c r="DWU2339" s="1315"/>
      <c r="DWV2339" s="1315"/>
      <c r="DWW2339" s="1315"/>
      <c r="DWX2339" s="1315"/>
      <c r="DWY2339" s="1315"/>
      <c r="DWZ2339" s="1315"/>
      <c r="DXA2339" s="1315"/>
      <c r="DXB2339" s="1315"/>
      <c r="DXC2339" s="1315"/>
      <c r="DXD2339" s="1315"/>
      <c r="DXE2339" s="1315"/>
      <c r="DXF2339" s="1315"/>
      <c r="DXG2339" s="1315"/>
      <c r="DXH2339" s="1315"/>
      <c r="DXI2339" s="1315"/>
      <c r="DXJ2339" s="1315"/>
      <c r="DXK2339" s="1315"/>
      <c r="DXL2339" s="1315"/>
      <c r="DXM2339" s="1315"/>
      <c r="DXN2339" s="1315"/>
      <c r="DXO2339" s="1315"/>
      <c r="DXP2339" s="1315"/>
      <c r="DXQ2339" s="1315"/>
      <c r="DXR2339" s="1315"/>
      <c r="DXS2339" s="1315"/>
      <c r="DXT2339" s="1315"/>
      <c r="DXU2339" s="1315"/>
      <c r="DXV2339" s="1315"/>
      <c r="DXW2339" s="1315"/>
      <c r="DXX2339" s="1315"/>
      <c r="DXY2339" s="1315"/>
      <c r="DXZ2339" s="1315"/>
      <c r="DYA2339" s="1315"/>
      <c r="DYB2339" s="1315"/>
      <c r="DYC2339" s="1315"/>
      <c r="DYD2339" s="1315"/>
      <c r="DYE2339" s="1315"/>
      <c r="DYF2339" s="1315"/>
      <c r="DYG2339" s="1315"/>
      <c r="DYH2339" s="1315"/>
      <c r="DYI2339" s="1315"/>
      <c r="DYJ2339" s="1315"/>
      <c r="DYK2339" s="1315"/>
      <c r="DYL2339" s="1315"/>
      <c r="DYM2339" s="1315"/>
      <c r="DYN2339" s="1315"/>
      <c r="DYO2339" s="1315"/>
      <c r="DYP2339" s="1315"/>
      <c r="DYQ2339" s="1315"/>
      <c r="DYR2339" s="1315"/>
      <c r="DYS2339" s="1315"/>
      <c r="DYT2339" s="1315"/>
      <c r="DYU2339" s="1315"/>
      <c r="DYV2339" s="1315"/>
      <c r="DYW2339" s="1315"/>
      <c r="DYX2339" s="1315"/>
      <c r="DYY2339" s="1315"/>
      <c r="DYZ2339" s="1315"/>
      <c r="DZA2339" s="1315"/>
      <c r="DZB2339" s="1315"/>
      <c r="DZC2339" s="1315"/>
      <c r="DZD2339" s="1315"/>
      <c r="DZE2339" s="1315"/>
      <c r="DZF2339" s="1315"/>
      <c r="DZG2339" s="1315"/>
      <c r="DZH2339" s="1315"/>
      <c r="DZI2339" s="1315"/>
      <c r="DZJ2339" s="1315"/>
      <c r="DZK2339" s="1315"/>
      <c r="DZL2339" s="1315"/>
      <c r="DZM2339" s="1315"/>
      <c r="DZN2339" s="1315"/>
      <c r="DZO2339" s="1315"/>
      <c r="DZP2339" s="1315"/>
      <c r="DZQ2339" s="1315"/>
      <c r="DZR2339" s="1315"/>
      <c r="DZS2339" s="1315"/>
      <c r="DZT2339" s="1315"/>
      <c r="DZU2339" s="1315"/>
      <c r="DZV2339" s="1315"/>
      <c r="DZW2339" s="1315"/>
      <c r="DZX2339" s="1315"/>
      <c r="DZY2339" s="1315"/>
      <c r="DZZ2339" s="1315"/>
      <c r="EAA2339" s="1315"/>
      <c r="EAB2339" s="1315"/>
      <c r="EAC2339" s="1315"/>
      <c r="EAD2339" s="1315"/>
      <c r="EAE2339" s="1315"/>
      <c r="EAF2339" s="1315"/>
      <c r="EAG2339" s="1315"/>
      <c r="EAH2339" s="1315"/>
      <c r="EAI2339" s="1315"/>
      <c r="EAJ2339" s="1315"/>
      <c r="EAK2339" s="1315"/>
      <c r="EAL2339" s="1315"/>
      <c r="EAM2339" s="1315"/>
      <c r="EAN2339" s="1315"/>
      <c r="EAO2339" s="1315"/>
      <c r="EAP2339" s="1315"/>
      <c r="EAQ2339" s="1315"/>
      <c r="EAR2339" s="1315"/>
      <c r="EAS2339" s="1315"/>
      <c r="EAT2339" s="1315"/>
      <c r="EAU2339" s="1315"/>
      <c r="EAV2339" s="1315"/>
      <c r="EAW2339" s="1315"/>
      <c r="EAX2339" s="1315"/>
      <c r="EAY2339" s="1315"/>
      <c r="EAZ2339" s="1315"/>
      <c r="EBA2339" s="1315"/>
      <c r="EBB2339" s="1315"/>
      <c r="EBC2339" s="1315"/>
      <c r="EBD2339" s="1315"/>
      <c r="EBE2339" s="1315"/>
      <c r="EBF2339" s="1315"/>
      <c r="EBG2339" s="1315"/>
      <c r="EBH2339" s="1315"/>
      <c r="EBI2339" s="1315"/>
      <c r="EBJ2339" s="1315"/>
      <c r="EBK2339" s="1315"/>
      <c r="EBL2339" s="1315"/>
      <c r="EBM2339" s="1315"/>
      <c r="EBN2339" s="1315"/>
      <c r="EBO2339" s="1315"/>
      <c r="EBP2339" s="1315"/>
      <c r="EBQ2339" s="1315"/>
      <c r="EBR2339" s="1315"/>
      <c r="EBS2339" s="1315"/>
      <c r="EBT2339" s="1315"/>
      <c r="EBU2339" s="1315"/>
      <c r="EBV2339" s="1315"/>
      <c r="EBW2339" s="1315"/>
      <c r="EBX2339" s="1315"/>
      <c r="EBY2339" s="1315"/>
      <c r="EBZ2339" s="1315"/>
      <c r="ECA2339" s="1315"/>
      <c r="ECB2339" s="1315"/>
      <c r="ECC2339" s="1315"/>
      <c r="ECD2339" s="1315"/>
      <c r="ECE2339" s="1315"/>
      <c r="ECF2339" s="1315"/>
      <c r="ECG2339" s="1315"/>
      <c r="ECH2339" s="1315"/>
      <c r="ECI2339" s="1315"/>
      <c r="ECJ2339" s="1315"/>
      <c r="ECK2339" s="1315"/>
      <c r="ECL2339" s="1315"/>
      <c r="ECM2339" s="1315"/>
      <c r="ECN2339" s="1315"/>
      <c r="ECO2339" s="1315"/>
      <c r="ECP2339" s="1315"/>
      <c r="ECQ2339" s="1315"/>
      <c r="ECR2339" s="1315"/>
      <c r="ECS2339" s="1315"/>
      <c r="ECT2339" s="1315"/>
      <c r="ECU2339" s="1315"/>
      <c r="ECV2339" s="1315"/>
      <c r="ECW2339" s="1315"/>
      <c r="ECX2339" s="1315"/>
      <c r="ECY2339" s="1315"/>
      <c r="ECZ2339" s="1315"/>
      <c r="EDA2339" s="1315"/>
      <c r="EDB2339" s="1315"/>
      <c r="EDC2339" s="1315"/>
      <c r="EDD2339" s="1315"/>
      <c r="EDE2339" s="1315"/>
      <c r="EDF2339" s="1315"/>
      <c r="EDG2339" s="1315"/>
      <c r="EDH2339" s="1315"/>
      <c r="EDI2339" s="1315"/>
      <c r="EDJ2339" s="1315"/>
      <c r="EDK2339" s="1315"/>
      <c r="EDL2339" s="1315"/>
      <c r="EDM2339" s="1315"/>
      <c r="EDN2339" s="1315"/>
      <c r="EDO2339" s="1315"/>
      <c r="EDP2339" s="1315"/>
      <c r="EDQ2339" s="1315"/>
      <c r="EDR2339" s="1315"/>
      <c r="EDS2339" s="1315"/>
      <c r="EDT2339" s="1315"/>
      <c r="EDU2339" s="1315"/>
      <c r="EDV2339" s="1315"/>
      <c r="EDW2339" s="1315"/>
      <c r="EDX2339" s="1315"/>
      <c r="EDY2339" s="1315"/>
      <c r="EDZ2339" s="1315"/>
      <c r="EEA2339" s="1315"/>
      <c r="EEB2339" s="1315"/>
      <c r="EEC2339" s="1315"/>
      <c r="EED2339" s="1315"/>
      <c r="EEE2339" s="1315"/>
      <c r="EEF2339" s="1315"/>
      <c r="EEG2339" s="1315"/>
      <c r="EEH2339" s="1315"/>
      <c r="EEI2339" s="1315"/>
      <c r="EEJ2339" s="1315"/>
      <c r="EEK2339" s="1315"/>
      <c r="EEL2339" s="1315"/>
      <c r="EEM2339" s="1315"/>
      <c r="EEN2339" s="1315"/>
      <c r="EEO2339" s="1315"/>
      <c r="EEP2339" s="1315"/>
      <c r="EEQ2339" s="1315"/>
      <c r="EER2339" s="1315"/>
      <c r="EES2339" s="1315"/>
      <c r="EET2339" s="1315"/>
      <c r="EEU2339" s="1315"/>
      <c r="EEV2339" s="1315"/>
      <c r="EEW2339" s="1315"/>
      <c r="EEX2339" s="1315"/>
      <c r="EEY2339" s="1315"/>
      <c r="EEZ2339" s="1315"/>
      <c r="EFA2339" s="1315"/>
      <c r="EFB2339" s="1315"/>
      <c r="EFC2339" s="1315"/>
      <c r="EFD2339" s="1315"/>
      <c r="EFE2339" s="1315"/>
      <c r="EFF2339" s="1315"/>
      <c r="EFG2339" s="1315"/>
      <c r="EFH2339" s="1315"/>
      <c r="EFI2339" s="1315"/>
      <c r="EFJ2339" s="1315"/>
      <c r="EFK2339" s="1315"/>
      <c r="EFL2339" s="1315"/>
      <c r="EFM2339" s="1315"/>
      <c r="EFN2339" s="1315"/>
      <c r="EFO2339" s="1315"/>
      <c r="EFP2339" s="1315"/>
      <c r="EFQ2339" s="1315"/>
      <c r="EFR2339" s="1315"/>
      <c r="EFS2339" s="1315"/>
      <c r="EFT2339" s="1315"/>
      <c r="EFU2339" s="1315"/>
      <c r="EFV2339" s="1315"/>
      <c r="EFW2339" s="1315"/>
      <c r="EFX2339" s="1315"/>
      <c r="EFY2339" s="1315"/>
      <c r="EFZ2339" s="1315"/>
      <c r="EGA2339" s="1315"/>
      <c r="EGB2339" s="1315"/>
      <c r="EGC2339" s="1315"/>
      <c r="EGD2339" s="1315"/>
      <c r="EGE2339" s="1315"/>
      <c r="EGF2339" s="1315"/>
      <c r="EGG2339" s="1315"/>
      <c r="EGH2339" s="1315"/>
      <c r="EGI2339" s="1315"/>
      <c r="EGJ2339" s="1315"/>
      <c r="EGK2339" s="1315"/>
      <c r="EGL2339" s="1315"/>
      <c r="EGM2339" s="1315"/>
      <c r="EGN2339" s="1315"/>
      <c r="EGO2339" s="1315"/>
      <c r="EGP2339" s="1315"/>
      <c r="EGQ2339" s="1315"/>
      <c r="EGR2339" s="1315"/>
      <c r="EGS2339" s="1315"/>
      <c r="EGT2339" s="1315"/>
      <c r="EGU2339" s="1315"/>
      <c r="EGV2339" s="1315"/>
      <c r="EGW2339" s="1315"/>
      <c r="EGX2339" s="1315"/>
      <c r="EGY2339" s="1315"/>
      <c r="EGZ2339" s="1315"/>
      <c r="EHA2339" s="1315"/>
      <c r="EHB2339" s="1315"/>
      <c r="EHC2339" s="1315"/>
      <c r="EHD2339" s="1315"/>
      <c r="EHE2339" s="1315"/>
      <c r="EHF2339" s="1315"/>
      <c r="EHG2339" s="1315"/>
      <c r="EHH2339" s="1315"/>
      <c r="EHI2339" s="1315"/>
      <c r="EHJ2339" s="1315"/>
      <c r="EHK2339" s="1315"/>
      <c r="EHL2339" s="1315"/>
      <c r="EHM2339" s="1315"/>
      <c r="EHN2339" s="1315"/>
      <c r="EHO2339" s="1315"/>
      <c r="EHP2339" s="1315"/>
      <c r="EHQ2339" s="1315"/>
      <c r="EHR2339" s="1315"/>
      <c r="EHS2339" s="1315"/>
      <c r="EHT2339" s="1315"/>
      <c r="EHU2339" s="1315"/>
      <c r="EHV2339" s="1315"/>
      <c r="EHW2339" s="1315"/>
      <c r="EHX2339" s="1315"/>
      <c r="EHY2339" s="1315"/>
      <c r="EHZ2339" s="1315"/>
      <c r="EIA2339" s="1315"/>
      <c r="EIB2339" s="1315"/>
      <c r="EIC2339" s="1315"/>
      <c r="EID2339" s="1315"/>
      <c r="EIE2339" s="1315"/>
      <c r="EIF2339" s="1315"/>
      <c r="EIG2339" s="1315"/>
      <c r="EIH2339" s="1315"/>
      <c r="EII2339" s="1315"/>
      <c r="EIJ2339" s="1315"/>
      <c r="EIK2339" s="1315"/>
      <c r="EIL2339" s="1315"/>
      <c r="EIM2339" s="1315"/>
      <c r="EIN2339" s="1315"/>
      <c r="EIO2339" s="1315"/>
      <c r="EIP2339" s="1315"/>
      <c r="EIQ2339" s="1315"/>
      <c r="EIR2339" s="1315"/>
      <c r="EIS2339" s="1315"/>
      <c r="EIT2339" s="1315"/>
      <c r="EIU2339" s="1315"/>
      <c r="EIV2339" s="1315"/>
      <c r="EIW2339" s="1315"/>
      <c r="EIX2339" s="1315"/>
      <c r="EIY2339" s="1315"/>
      <c r="EIZ2339" s="1315"/>
      <c r="EJA2339" s="1315"/>
      <c r="EJB2339" s="1315"/>
      <c r="EJC2339" s="1315"/>
      <c r="EJD2339" s="1315"/>
      <c r="EJE2339" s="1315"/>
      <c r="EJF2339" s="1315"/>
      <c r="EJG2339" s="1315"/>
      <c r="EJH2339" s="1315"/>
      <c r="EJI2339" s="1315"/>
      <c r="EJJ2339" s="1315"/>
      <c r="EJK2339" s="1315"/>
      <c r="EJL2339" s="1315"/>
      <c r="EJM2339" s="1315"/>
      <c r="EJN2339" s="1315"/>
      <c r="EJO2339" s="1315"/>
      <c r="EJP2339" s="1315"/>
      <c r="EJQ2339" s="1315"/>
      <c r="EJR2339" s="1315"/>
      <c r="EJS2339" s="1315"/>
      <c r="EJT2339" s="1315"/>
      <c r="EJU2339" s="1315"/>
      <c r="EJV2339" s="1315"/>
      <c r="EJW2339" s="1315"/>
      <c r="EJX2339" s="1315"/>
      <c r="EJY2339" s="1315"/>
      <c r="EJZ2339" s="1315"/>
      <c r="EKA2339" s="1315"/>
      <c r="EKB2339" s="1315"/>
      <c r="EKC2339" s="1315"/>
      <c r="EKD2339" s="1315"/>
      <c r="EKE2339" s="1315"/>
      <c r="EKF2339" s="1315"/>
      <c r="EKG2339" s="1315"/>
      <c r="EKH2339" s="1315"/>
      <c r="EKI2339" s="1315"/>
      <c r="EKJ2339" s="1315"/>
      <c r="EKK2339" s="1315"/>
      <c r="EKL2339" s="1315"/>
      <c r="EKM2339" s="1315"/>
      <c r="EKN2339" s="1315"/>
      <c r="EKO2339" s="1315"/>
      <c r="EKP2339" s="1315"/>
      <c r="EKQ2339" s="1315"/>
      <c r="EKR2339" s="1315"/>
      <c r="EKS2339" s="1315"/>
      <c r="EKT2339" s="1315"/>
      <c r="EKU2339" s="1315"/>
      <c r="EKV2339" s="1315"/>
      <c r="EKW2339" s="1315"/>
      <c r="EKX2339" s="1315"/>
      <c r="EKY2339" s="1315"/>
      <c r="EKZ2339" s="1315"/>
      <c r="ELA2339" s="1315"/>
      <c r="ELB2339" s="1315"/>
      <c r="ELC2339" s="1315"/>
      <c r="ELD2339" s="1315"/>
      <c r="ELE2339" s="1315"/>
      <c r="ELF2339" s="1315"/>
      <c r="ELG2339" s="1315"/>
      <c r="ELH2339" s="1315"/>
      <c r="ELI2339" s="1315"/>
      <c r="ELJ2339" s="1315"/>
      <c r="ELK2339" s="1315"/>
      <c r="ELL2339" s="1315"/>
      <c r="ELM2339" s="1315"/>
      <c r="ELN2339" s="1315"/>
      <c r="ELO2339" s="1315"/>
      <c r="ELP2339" s="1315"/>
      <c r="ELQ2339" s="1315"/>
      <c r="ELR2339" s="1315"/>
      <c r="ELS2339" s="1315"/>
      <c r="ELT2339" s="1315"/>
      <c r="ELU2339" s="1315"/>
      <c r="ELV2339" s="1315"/>
      <c r="ELW2339" s="1315"/>
      <c r="ELX2339" s="1315"/>
      <c r="ELY2339" s="1315"/>
      <c r="ELZ2339" s="1315"/>
      <c r="EMA2339" s="1315"/>
      <c r="EMB2339" s="1315"/>
      <c r="EMC2339" s="1315"/>
      <c r="EMD2339" s="1315"/>
      <c r="EME2339" s="1315"/>
      <c r="EMF2339" s="1315"/>
      <c r="EMG2339" s="1315"/>
      <c r="EMH2339" s="1315"/>
      <c r="EMI2339" s="1315"/>
      <c r="EMJ2339" s="1315"/>
      <c r="EMK2339" s="1315"/>
      <c r="EML2339" s="1315"/>
      <c r="EMM2339" s="1315"/>
      <c r="EMN2339" s="1315"/>
      <c r="EMO2339" s="1315"/>
      <c r="EMP2339" s="1315"/>
      <c r="EMQ2339" s="1315"/>
      <c r="EMR2339" s="1315"/>
      <c r="EMS2339" s="1315"/>
      <c r="EMT2339" s="1315"/>
      <c r="EMU2339" s="1315"/>
      <c r="EMV2339" s="1315"/>
      <c r="EMW2339" s="1315"/>
      <c r="EMX2339" s="1315"/>
      <c r="EMY2339" s="1315"/>
      <c r="EMZ2339" s="1315"/>
      <c r="ENA2339" s="1315"/>
      <c r="ENB2339" s="1315"/>
      <c r="ENC2339" s="1315"/>
      <c r="END2339" s="1315"/>
      <c r="ENE2339" s="1315"/>
      <c r="ENF2339" s="1315"/>
      <c r="ENG2339" s="1315"/>
      <c r="ENH2339" s="1315"/>
      <c r="ENI2339" s="1315"/>
      <c r="ENJ2339" s="1315"/>
      <c r="ENK2339" s="1315"/>
      <c r="ENL2339" s="1315"/>
      <c r="ENM2339" s="1315"/>
      <c r="ENN2339" s="1315"/>
      <c r="ENO2339" s="1315"/>
      <c r="ENP2339" s="1315"/>
      <c r="ENQ2339" s="1315"/>
      <c r="ENR2339" s="1315"/>
      <c r="ENS2339" s="1315"/>
      <c r="ENT2339" s="1315"/>
      <c r="ENU2339" s="1315"/>
      <c r="ENV2339" s="1315"/>
      <c r="ENW2339" s="1315"/>
      <c r="ENX2339" s="1315"/>
      <c r="ENY2339" s="1315"/>
      <c r="ENZ2339" s="1315"/>
      <c r="EOA2339" s="1315"/>
      <c r="EOB2339" s="1315"/>
      <c r="EOC2339" s="1315"/>
      <c r="EOD2339" s="1315"/>
      <c r="EOE2339" s="1315"/>
      <c r="EOF2339" s="1315"/>
      <c r="EOG2339" s="1315"/>
      <c r="EOH2339" s="1315"/>
      <c r="EOI2339" s="1315"/>
      <c r="EOJ2339" s="1315"/>
      <c r="EOK2339" s="1315"/>
      <c r="EOL2339" s="1315"/>
      <c r="EOM2339" s="1315"/>
      <c r="EON2339" s="1315"/>
      <c r="EOO2339" s="1315"/>
      <c r="EOP2339" s="1315"/>
      <c r="EOQ2339" s="1315"/>
      <c r="EOR2339" s="1315"/>
      <c r="EOS2339" s="1315"/>
      <c r="EOT2339" s="1315"/>
      <c r="EOU2339" s="1315"/>
      <c r="EOV2339" s="1315"/>
      <c r="EOW2339" s="1315"/>
      <c r="EOX2339" s="1315"/>
      <c r="EOY2339" s="1315"/>
      <c r="EOZ2339" s="1315"/>
      <c r="EPA2339" s="1315"/>
      <c r="EPB2339" s="1315"/>
      <c r="EPC2339" s="1315"/>
      <c r="EPD2339" s="1315"/>
      <c r="EPE2339" s="1315"/>
      <c r="EPF2339" s="1315"/>
      <c r="EPG2339" s="1315"/>
      <c r="EPH2339" s="1315"/>
      <c r="EPI2339" s="1315"/>
      <c r="EPJ2339" s="1315"/>
      <c r="EPK2339" s="1315"/>
      <c r="EPL2339" s="1315"/>
      <c r="EPM2339" s="1315"/>
      <c r="EPN2339" s="1315"/>
      <c r="EPO2339" s="1315"/>
      <c r="EPP2339" s="1315"/>
      <c r="EPQ2339" s="1315"/>
      <c r="EPR2339" s="1315"/>
      <c r="EPS2339" s="1315"/>
      <c r="EPT2339" s="1315"/>
      <c r="EPU2339" s="1315"/>
      <c r="EPV2339" s="1315"/>
      <c r="EPW2339" s="1315"/>
      <c r="EPX2339" s="1315"/>
      <c r="EPY2339" s="1315"/>
      <c r="EPZ2339" s="1315"/>
      <c r="EQA2339" s="1315"/>
      <c r="EQB2339" s="1315"/>
      <c r="EQC2339" s="1315"/>
      <c r="EQD2339" s="1315"/>
      <c r="EQE2339" s="1315"/>
      <c r="EQF2339" s="1315"/>
      <c r="EQG2339" s="1315"/>
      <c r="EQH2339" s="1315"/>
      <c r="EQI2339" s="1315"/>
      <c r="EQJ2339" s="1315"/>
      <c r="EQK2339" s="1315"/>
      <c r="EQL2339" s="1315"/>
      <c r="EQM2339" s="1315"/>
      <c r="EQN2339" s="1315"/>
      <c r="EQO2339" s="1315"/>
      <c r="EQP2339" s="1315"/>
      <c r="EQQ2339" s="1315"/>
      <c r="EQR2339" s="1315"/>
      <c r="EQS2339" s="1315"/>
      <c r="EQT2339" s="1315"/>
      <c r="EQU2339" s="1315"/>
      <c r="EQV2339" s="1315"/>
      <c r="EQW2339" s="1315"/>
      <c r="EQX2339" s="1315"/>
      <c r="EQY2339" s="1315"/>
      <c r="EQZ2339" s="1315"/>
      <c r="ERA2339" s="1315"/>
      <c r="ERB2339" s="1315"/>
      <c r="ERC2339" s="1315"/>
      <c r="ERD2339" s="1315"/>
      <c r="ERE2339" s="1315"/>
      <c r="ERF2339" s="1315"/>
      <c r="ERG2339" s="1315"/>
      <c r="ERH2339" s="1315"/>
      <c r="ERI2339" s="1315"/>
      <c r="ERJ2339" s="1315"/>
      <c r="ERK2339" s="1315"/>
      <c r="ERL2339" s="1315"/>
      <c r="ERM2339" s="1315"/>
      <c r="ERN2339" s="1315"/>
      <c r="ERO2339" s="1315"/>
      <c r="ERP2339" s="1315"/>
      <c r="ERQ2339" s="1315"/>
      <c r="ERR2339" s="1315"/>
      <c r="ERS2339" s="1315"/>
      <c r="ERT2339" s="1315"/>
      <c r="ERU2339" s="1315"/>
      <c r="ERV2339" s="1315"/>
      <c r="ERW2339" s="1315"/>
      <c r="ERX2339" s="1315"/>
      <c r="ERY2339" s="1315"/>
      <c r="ERZ2339" s="1315"/>
      <c r="ESA2339" s="1315"/>
      <c r="ESB2339" s="1315"/>
      <c r="ESC2339" s="1315"/>
      <c r="ESD2339" s="1315"/>
      <c r="ESE2339" s="1315"/>
      <c r="ESF2339" s="1315"/>
      <c r="ESG2339" s="1315"/>
      <c r="ESH2339" s="1315"/>
      <c r="ESI2339" s="1315"/>
      <c r="ESJ2339" s="1315"/>
      <c r="ESK2339" s="1315"/>
      <c r="ESL2339" s="1315"/>
      <c r="ESM2339" s="1315"/>
      <c r="ESN2339" s="1315"/>
      <c r="ESO2339" s="1315"/>
      <c r="ESP2339" s="1315"/>
      <c r="ESQ2339" s="1315"/>
      <c r="ESR2339" s="1315"/>
      <c r="ESS2339" s="1315"/>
      <c r="EST2339" s="1315"/>
      <c r="ESU2339" s="1315"/>
      <c r="ESV2339" s="1315"/>
      <c r="ESW2339" s="1315"/>
      <c r="ESX2339" s="1315"/>
      <c r="ESY2339" s="1315"/>
      <c r="ESZ2339" s="1315"/>
      <c r="ETA2339" s="1315"/>
      <c r="ETB2339" s="1315"/>
      <c r="ETC2339" s="1315"/>
      <c r="ETD2339" s="1315"/>
      <c r="ETE2339" s="1315"/>
      <c r="ETF2339" s="1315"/>
      <c r="ETG2339" s="1315"/>
      <c r="ETH2339" s="1315"/>
      <c r="ETI2339" s="1315"/>
      <c r="ETJ2339" s="1315"/>
      <c r="ETK2339" s="1315"/>
      <c r="ETL2339" s="1315"/>
      <c r="ETM2339" s="1315"/>
      <c r="ETN2339" s="1315"/>
      <c r="ETO2339" s="1315"/>
      <c r="ETP2339" s="1315"/>
      <c r="ETQ2339" s="1315"/>
      <c r="ETR2339" s="1315"/>
      <c r="ETS2339" s="1315"/>
      <c r="ETT2339" s="1315"/>
      <c r="ETU2339" s="1315"/>
      <c r="ETV2339" s="1315"/>
      <c r="ETW2339" s="1315"/>
      <c r="ETX2339" s="1315"/>
      <c r="ETY2339" s="1315"/>
      <c r="ETZ2339" s="1315"/>
      <c r="EUA2339" s="1315"/>
      <c r="EUB2339" s="1315"/>
      <c r="EUC2339" s="1315"/>
      <c r="EUD2339" s="1315"/>
      <c r="EUE2339" s="1315"/>
      <c r="EUF2339" s="1315"/>
      <c r="EUG2339" s="1315"/>
      <c r="EUH2339" s="1315"/>
      <c r="EUI2339" s="1315"/>
      <c r="EUJ2339" s="1315"/>
      <c r="EUK2339" s="1315"/>
      <c r="EUL2339" s="1315"/>
      <c r="EUM2339" s="1315"/>
      <c r="EUN2339" s="1315"/>
      <c r="EUO2339" s="1315"/>
      <c r="EUP2339" s="1315"/>
      <c r="EUQ2339" s="1315"/>
      <c r="EUR2339" s="1315"/>
      <c r="EUS2339" s="1315"/>
      <c r="EUT2339" s="1315"/>
      <c r="EUU2339" s="1315"/>
      <c r="EUV2339" s="1315"/>
      <c r="EUW2339" s="1315"/>
      <c r="EUX2339" s="1315"/>
      <c r="EUY2339" s="1315"/>
      <c r="EUZ2339" s="1315"/>
      <c r="EVA2339" s="1315"/>
      <c r="EVB2339" s="1315"/>
      <c r="EVC2339" s="1315"/>
      <c r="EVD2339" s="1315"/>
      <c r="EVE2339" s="1315"/>
      <c r="EVF2339" s="1315"/>
      <c r="EVG2339" s="1315"/>
      <c r="EVH2339" s="1315"/>
      <c r="EVI2339" s="1315"/>
      <c r="EVJ2339" s="1315"/>
      <c r="EVK2339" s="1315"/>
      <c r="EVL2339" s="1315"/>
      <c r="EVM2339" s="1315"/>
      <c r="EVN2339" s="1315"/>
      <c r="EVO2339" s="1315"/>
      <c r="EVP2339" s="1315"/>
      <c r="EVQ2339" s="1315"/>
      <c r="EVR2339" s="1315"/>
      <c r="EVS2339" s="1315"/>
      <c r="EVT2339" s="1315"/>
      <c r="EVU2339" s="1315"/>
      <c r="EVV2339" s="1315"/>
      <c r="EVW2339" s="1315"/>
      <c r="EVX2339" s="1315"/>
      <c r="EVY2339" s="1315"/>
      <c r="EVZ2339" s="1315"/>
      <c r="EWA2339" s="1315"/>
      <c r="EWB2339" s="1315"/>
      <c r="EWC2339" s="1315"/>
      <c r="EWD2339" s="1315"/>
      <c r="EWE2339" s="1315"/>
      <c r="EWF2339" s="1315"/>
      <c r="EWG2339" s="1315"/>
      <c r="EWH2339" s="1315"/>
      <c r="EWI2339" s="1315"/>
      <c r="EWJ2339" s="1315"/>
      <c r="EWK2339" s="1315"/>
      <c r="EWL2339" s="1315"/>
      <c r="EWM2339" s="1315"/>
      <c r="EWN2339" s="1315"/>
      <c r="EWO2339" s="1315"/>
      <c r="EWP2339" s="1315"/>
      <c r="EWQ2339" s="1315"/>
      <c r="EWR2339" s="1315"/>
      <c r="EWS2339" s="1315"/>
      <c r="EWT2339" s="1315"/>
      <c r="EWU2339" s="1315"/>
      <c r="EWV2339" s="1315"/>
      <c r="EWW2339" s="1315"/>
      <c r="EWX2339" s="1315"/>
      <c r="EWY2339" s="1315"/>
      <c r="EWZ2339" s="1315"/>
      <c r="EXA2339" s="1315"/>
      <c r="EXB2339" s="1315"/>
      <c r="EXC2339" s="1315"/>
      <c r="EXD2339" s="1315"/>
      <c r="EXE2339" s="1315"/>
      <c r="EXF2339" s="1315"/>
      <c r="EXG2339" s="1315"/>
      <c r="EXH2339" s="1315"/>
      <c r="EXI2339" s="1315"/>
      <c r="EXJ2339" s="1315"/>
      <c r="EXK2339" s="1315"/>
      <c r="EXL2339" s="1315"/>
      <c r="EXM2339" s="1315"/>
      <c r="EXN2339" s="1315"/>
      <c r="EXO2339" s="1315"/>
      <c r="EXP2339" s="1315"/>
      <c r="EXQ2339" s="1315"/>
      <c r="EXR2339" s="1315"/>
      <c r="EXS2339" s="1315"/>
      <c r="EXT2339" s="1315"/>
      <c r="EXU2339" s="1315"/>
      <c r="EXV2339" s="1315"/>
      <c r="EXW2339" s="1315"/>
      <c r="EXX2339" s="1315"/>
      <c r="EXY2339" s="1315"/>
      <c r="EXZ2339" s="1315"/>
      <c r="EYA2339" s="1315"/>
      <c r="EYB2339" s="1315"/>
      <c r="EYC2339" s="1315"/>
      <c r="EYD2339" s="1315"/>
      <c r="EYE2339" s="1315"/>
      <c r="EYF2339" s="1315"/>
      <c r="EYG2339" s="1315"/>
      <c r="EYH2339" s="1315"/>
      <c r="EYI2339" s="1315"/>
      <c r="EYJ2339" s="1315"/>
      <c r="EYK2339" s="1315"/>
      <c r="EYL2339" s="1315"/>
      <c r="EYM2339" s="1315"/>
      <c r="EYN2339" s="1315"/>
      <c r="EYO2339" s="1315"/>
      <c r="EYP2339" s="1315"/>
      <c r="EYQ2339" s="1315"/>
      <c r="EYR2339" s="1315"/>
      <c r="EYS2339" s="1315"/>
      <c r="EYT2339" s="1315"/>
      <c r="EYU2339" s="1315"/>
      <c r="EYV2339" s="1315"/>
      <c r="EYW2339" s="1315"/>
      <c r="EYX2339" s="1315"/>
      <c r="EYY2339" s="1315"/>
      <c r="EYZ2339" s="1315"/>
      <c r="EZA2339" s="1315"/>
      <c r="EZB2339" s="1315"/>
      <c r="EZC2339" s="1315"/>
      <c r="EZD2339" s="1315"/>
      <c r="EZE2339" s="1315"/>
      <c r="EZF2339" s="1315"/>
      <c r="EZG2339" s="1315"/>
      <c r="EZH2339" s="1315"/>
      <c r="EZI2339" s="1315"/>
      <c r="EZJ2339" s="1315"/>
      <c r="EZK2339" s="1315"/>
      <c r="EZL2339" s="1315"/>
      <c r="EZM2339" s="1315"/>
      <c r="EZN2339" s="1315"/>
      <c r="EZO2339" s="1315"/>
      <c r="EZP2339" s="1315"/>
      <c r="EZQ2339" s="1315"/>
      <c r="EZR2339" s="1315"/>
      <c r="EZS2339" s="1315"/>
      <c r="EZT2339" s="1315"/>
      <c r="EZU2339" s="1315"/>
      <c r="EZV2339" s="1315"/>
      <c r="EZW2339" s="1315"/>
      <c r="EZX2339" s="1315"/>
      <c r="EZY2339" s="1315"/>
      <c r="EZZ2339" s="1315"/>
      <c r="FAA2339" s="1315"/>
      <c r="FAB2339" s="1315"/>
      <c r="FAC2339" s="1315"/>
      <c r="FAD2339" s="1315"/>
      <c r="FAE2339" s="1315"/>
      <c r="FAF2339" s="1315"/>
      <c r="FAG2339" s="1315"/>
      <c r="FAH2339" s="1315"/>
      <c r="FAI2339" s="1315"/>
      <c r="FAJ2339" s="1315"/>
      <c r="FAK2339" s="1315"/>
      <c r="FAL2339" s="1315"/>
      <c r="FAM2339" s="1315"/>
      <c r="FAN2339" s="1315"/>
      <c r="FAO2339" s="1315"/>
      <c r="FAP2339" s="1315"/>
      <c r="FAQ2339" s="1315"/>
      <c r="FAR2339" s="1315"/>
      <c r="FAS2339" s="1315"/>
      <c r="FAT2339" s="1315"/>
      <c r="FAU2339" s="1315"/>
      <c r="FAV2339" s="1315"/>
      <c r="FAW2339" s="1315"/>
      <c r="FAX2339" s="1315"/>
      <c r="FAY2339" s="1315"/>
      <c r="FAZ2339" s="1315"/>
      <c r="FBA2339" s="1315"/>
      <c r="FBB2339" s="1315"/>
      <c r="FBC2339" s="1315"/>
      <c r="FBD2339" s="1315"/>
      <c r="FBE2339" s="1315"/>
      <c r="FBF2339" s="1315"/>
      <c r="FBG2339" s="1315"/>
      <c r="FBH2339" s="1315"/>
      <c r="FBI2339" s="1315"/>
      <c r="FBJ2339" s="1315"/>
      <c r="FBK2339" s="1315"/>
      <c r="FBL2339" s="1315"/>
      <c r="FBM2339" s="1315"/>
      <c r="FBN2339" s="1315"/>
      <c r="FBO2339" s="1315"/>
      <c r="FBP2339" s="1315"/>
      <c r="FBQ2339" s="1315"/>
      <c r="FBR2339" s="1315"/>
      <c r="FBS2339" s="1315"/>
      <c r="FBT2339" s="1315"/>
      <c r="FBU2339" s="1315"/>
      <c r="FBV2339" s="1315"/>
      <c r="FBW2339" s="1315"/>
      <c r="FBX2339" s="1315"/>
      <c r="FBY2339" s="1315"/>
      <c r="FBZ2339" s="1315"/>
      <c r="FCA2339" s="1315"/>
      <c r="FCB2339" s="1315"/>
      <c r="FCC2339" s="1315"/>
      <c r="FCD2339" s="1315"/>
      <c r="FCE2339" s="1315"/>
      <c r="FCF2339" s="1315"/>
      <c r="FCG2339" s="1315"/>
      <c r="FCH2339" s="1315"/>
      <c r="FCI2339" s="1315"/>
      <c r="FCJ2339" s="1315"/>
      <c r="FCK2339" s="1315"/>
      <c r="FCL2339" s="1315"/>
      <c r="FCM2339" s="1315"/>
      <c r="FCN2339" s="1315"/>
      <c r="FCO2339" s="1315"/>
      <c r="FCP2339" s="1315"/>
      <c r="FCQ2339" s="1315"/>
      <c r="FCR2339" s="1315"/>
      <c r="FCS2339" s="1315"/>
      <c r="FCT2339" s="1315"/>
      <c r="FCU2339" s="1315"/>
      <c r="FCV2339" s="1315"/>
      <c r="FCW2339" s="1315"/>
      <c r="FCX2339" s="1315"/>
      <c r="FCY2339" s="1315"/>
      <c r="FCZ2339" s="1315"/>
      <c r="FDA2339" s="1315"/>
      <c r="FDB2339" s="1315"/>
      <c r="FDC2339" s="1315"/>
      <c r="FDD2339" s="1315"/>
      <c r="FDE2339" s="1315"/>
      <c r="FDF2339" s="1315"/>
      <c r="FDG2339" s="1315"/>
      <c r="FDH2339" s="1315"/>
      <c r="FDI2339" s="1315"/>
      <c r="FDJ2339" s="1315"/>
      <c r="FDK2339" s="1315"/>
      <c r="FDL2339" s="1315"/>
      <c r="FDM2339" s="1315"/>
      <c r="FDN2339" s="1315"/>
      <c r="FDO2339" s="1315"/>
      <c r="FDP2339" s="1315"/>
      <c r="FDQ2339" s="1315"/>
      <c r="FDR2339" s="1315"/>
      <c r="FDS2339" s="1315"/>
      <c r="FDT2339" s="1315"/>
      <c r="FDU2339" s="1315"/>
      <c r="FDV2339" s="1315"/>
      <c r="FDW2339" s="1315"/>
      <c r="FDX2339" s="1315"/>
      <c r="FDY2339" s="1315"/>
      <c r="FDZ2339" s="1315"/>
      <c r="FEA2339" s="1315"/>
      <c r="FEB2339" s="1315"/>
      <c r="FEC2339" s="1315"/>
      <c r="FED2339" s="1315"/>
      <c r="FEE2339" s="1315"/>
      <c r="FEF2339" s="1315"/>
      <c r="FEG2339" s="1315"/>
      <c r="FEH2339" s="1315"/>
      <c r="FEI2339" s="1315"/>
      <c r="FEJ2339" s="1315"/>
      <c r="FEK2339" s="1315"/>
      <c r="FEL2339" s="1315"/>
      <c r="FEM2339" s="1315"/>
      <c r="FEN2339" s="1315"/>
      <c r="FEO2339" s="1315"/>
      <c r="FEP2339" s="1315"/>
      <c r="FEQ2339" s="1315"/>
      <c r="FER2339" s="1315"/>
      <c r="FES2339" s="1315"/>
      <c r="FET2339" s="1315"/>
      <c r="FEU2339" s="1315"/>
      <c r="FEV2339" s="1315"/>
      <c r="FEW2339" s="1315"/>
      <c r="FEX2339" s="1315"/>
      <c r="FEY2339" s="1315"/>
      <c r="FEZ2339" s="1315"/>
      <c r="FFA2339" s="1315"/>
      <c r="FFB2339" s="1315"/>
      <c r="FFC2339" s="1315"/>
      <c r="FFD2339" s="1315"/>
      <c r="FFE2339" s="1315"/>
      <c r="FFF2339" s="1315"/>
      <c r="FFG2339" s="1315"/>
      <c r="FFH2339" s="1315"/>
      <c r="FFI2339" s="1315"/>
      <c r="FFJ2339" s="1315"/>
      <c r="FFK2339" s="1315"/>
      <c r="FFL2339" s="1315"/>
      <c r="FFM2339" s="1315"/>
      <c r="FFN2339" s="1315"/>
      <c r="FFO2339" s="1315"/>
      <c r="FFP2339" s="1315"/>
      <c r="FFQ2339" s="1315"/>
      <c r="FFR2339" s="1315"/>
      <c r="FFS2339" s="1315"/>
      <c r="FFT2339" s="1315"/>
      <c r="FFU2339" s="1315"/>
      <c r="FFV2339" s="1315"/>
      <c r="FFW2339" s="1315"/>
      <c r="FFX2339" s="1315"/>
      <c r="FFY2339" s="1315"/>
      <c r="FFZ2339" s="1315"/>
      <c r="FGA2339" s="1315"/>
      <c r="FGB2339" s="1315"/>
      <c r="FGC2339" s="1315"/>
      <c r="FGD2339" s="1315"/>
      <c r="FGE2339" s="1315"/>
      <c r="FGF2339" s="1315"/>
      <c r="FGG2339" s="1315"/>
      <c r="FGH2339" s="1315"/>
      <c r="FGI2339" s="1315"/>
      <c r="FGJ2339" s="1315"/>
      <c r="FGK2339" s="1315"/>
      <c r="FGL2339" s="1315"/>
      <c r="FGM2339" s="1315"/>
      <c r="FGN2339" s="1315"/>
      <c r="FGO2339" s="1315"/>
      <c r="FGP2339" s="1315"/>
      <c r="FGQ2339" s="1315"/>
      <c r="FGR2339" s="1315"/>
      <c r="FGS2339" s="1315"/>
      <c r="FGT2339" s="1315"/>
      <c r="FGU2339" s="1315"/>
      <c r="FGV2339" s="1315"/>
      <c r="FGW2339" s="1315"/>
      <c r="FGX2339" s="1315"/>
      <c r="FGY2339" s="1315"/>
      <c r="FGZ2339" s="1315"/>
      <c r="FHA2339" s="1315"/>
      <c r="FHB2339" s="1315"/>
      <c r="FHC2339" s="1315"/>
      <c r="FHD2339" s="1315"/>
      <c r="FHE2339" s="1315"/>
      <c r="FHF2339" s="1315"/>
      <c r="FHG2339" s="1315"/>
      <c r="FHH2339" s="1315"/>
      <c r="FHI2339" s="1315"/>
      <c r="FHJ2339" s="1315"/>
      <c r="FHK2339" s="1315"/>
      <c r="FHL2339" s="1315"/>
      <c r="FHM2339" s="1315"/>
      <c r="FHN2339" s="1315"/>
      <c r="FHO2339" s="1315"/>
      <c r="FHP2339" s="1315"/>
      <c r="FHQ2339" s="1315"/>
      <c r="FHR2339" s="1315"/>
      <c r="FHS2339" s="1315"/>
      <c r="FHT2339" s="1315"/>
      <c r="FHU2339" s="1315"/>
      <c r="FHV2339" s="1315"/>
      <c r="FHW2339" s="1315"/>
      <c r="FHX2339" s="1315"/>
      <c r="FHY2339" s="1315"/>
      <c r="FHZ2339" s="1315"/>
      <c r="FIA2339" s="1315"/>
      <c r="FIB2339" s="1315"/>
      <c r="FIC2339" s="1315"/>
      <c r="FID2339" s="1315"/>
      <c r="FIE2339" s="1315"/>
      <c r="FIF2339" s="1315"/>
      <c r="FIG2339" s="1315"/>
      <c r="FIH2339" s="1315"/>
      <c r="FII2339" s="1315"/>
      <c r="FIJ2339" s="1315"/>
      <c r="FIK2339" s="1315"/>
      <c r="FIL2339" s="1315"/>
      <c r="FIM2339" s="1315"/>
      <c r="FIN2339" s="1315"/>
      <c r="FIO2339" s="1315"/>
      <c r="FIP2339" s="1315"/>
      <c r="FIQ2339" s="1315"/>
      <c r="FIR2339" s="1315"/>
      <c r="FIS2339" s="1315"/>
      <c r="FIT2339" s="1315"/>
      <c r="FIU2339" s="1315"/>
      <c r="FIV2339" s="1315"/>
      <c r="FIW2339" s="1315"/>
      <c r="FIX2339" s="1315"/>
      <c r="FIY2339" s="1315"/>
      <c r="FIZ2339" s="1315"/>
      <c r="FJA2339" s="1315"/>
      <c r="FJB2339" s="1315"/>
      <c r="FJC2339" s="1315"/>
      <c r="FJD2339" s="1315"/>
      <c r="FJE2339" s="1315"/>
      <c r="FJF2339" s="1315"/>
      <c r="FJG2339" s="1315"/>
      <c r="FJH2339" s="1315"/>
      <c r="FJI2339" s="1315"/>
      <c r="FJJ2339" s="1315"/>
      <c r="FJK2339" s="1315"/>
      <c r="FJL2339" s="1315"/>
      <c r="FJM2339" s="1315"/>
      <c r="FJN2339" s="1315"/>
      <c r="FJO2339" s="1315"/>
      <c r="FJP2339" s="1315"/>
      <c r="FJQ2339" s="1315"/>
      <c r="FJR2339" s="1315"/>
      <c r="FJS2339" s="1315"/>
      <c r="FJT2339" s="1315"/>
      <c r="FJU2339" s="1315"/>
      <c r="FJV2339" s="1315"/>
      <c r="FJW2339" s="1315"/>
      <c r="FJX2339" s="1315"/>
      <c r="FJY2339" s="1315"/>
      <c r="FJZ2339" s="1315"/>
      <c r="FKA2339" s="1315"/>
      <c r="FKB2339" s="1315"/>
      <c r="FKC2339" s="1315"/>
      <c r="FKD2339" s="1315"/>
      <c r="FKE2339" s="1315"/>
      <c r="FKF2339" s="1315"/>
      <c r="FKG2339" s="1315"/>
      <c r="FKH2339" s="1315"/>
      <c r="FKI2339" s="1315"/>
      <c r="FKJ2339" s="1315"/>
      <c r="FKK2339" s="1315"/>
      <c r="FKL2339" s="1315"/>
      <c r="FKM2339" s="1315"/>
      <c r="FKN2339" s="1315"/>
      <c r="FKO2339" s="1315"/>
      <c r="FKP2339" s="1315"/>
      <c r="FKQ2339" s="1315"/>
      <c r="FKR2339" s="1315"/>
      <c r="FKS2339" s="1315"/>
      <c r="FKT2339" s="1315"/>
      <c r="FKU2339" s="1315"/>
      <c r="FKV2339" s="1315"/>
      <c r="FKW2339" s="1315"/>
      <c r="FKX2339" s="1315"/>
      <c r="FKY2339" s="1315"/>
      <c r="FKZ2339" s="1315"/>
      <c r="FLA2339" s="1315"/>
      <c r="FLB2339" s="1315"/>
      <c r="FLC2339" s="1315"/>
      <c r="FLD2339" s="1315"/>
      <c r="FLE2339" s="1315"/>
      <c r="FLF2339" s="1315"/>
      <c r="FLG2339" s="1315"/>
      <c r="FLH2339" s="1315"/>
      <c r="FLI2339" s="1315"/>
      <c r="FLJ2339" s="1315"/>
      <c r="FLK2339" s="1315"/>
      <c r="FLL2339" s="1315"/>
      <c r="FLM2339" s="1315"/>
      <c r="FLN2339" s="1315"/>
      <c r="FLO2339" s="1315"/>
      <c r="FLP2339" s="1315"/>
      <c r="FLQ2339" s="1315"/>
      <c r="FLR2339" s="1315"/>
      <c r="FLS2339" s="1315"/>
      <c r="FLT2339" s="1315"/>
      <c r="FLU2339" s="1315"/>
      <c r="FLV2339" s="1315"/>
      <c r="FLW2339" s="1315"/>
      <c r="FLX2339" s="1315"/>
      <c r="FLY2339" s="1315"/>
      <c r="FLZ2339" s="1315"/>
      <c r="FMA2339" s="1315"/>
      <c r="FMB2339" s="1315"/>
      <c r="FMC2339" s="1315"/>
      <c r="FMD2339" s="1315"/>
      <c r="FME2339" s="1315"/>
      <c r="FMF2339" s="1315"/>
      <c r="FMG2339" s="1315"/>
      <c r="FMH2339" s="1315"/>
      <c r="FMI2339" s="1315"/>
      <c r="FMJ2339" s="1315"/>
      <c r="FMK2339" s="1315"/>
      <c r="FML2339" s="1315"/>
      <c r="FMM2339" s="1315"/>
      <c r="FMN2339" s="1315"/>
      <c r="FMO2339" s="1315"/>
      <c r="FMP2339" s="1315"/>
      <c r="FMQ2339" s="1315"/>
      <c r="FMR2339" s="1315"/>
      <c r="FMS2339" s="1315"/>
      <c r="FMT2339" s="1315"/>
      <c r="FMU2339" s="1315"/>
      <c r="FMV2339" s="1315"/>
      <c r="FMW2339" s="1315"/>
      <c r="FMX2339" s="1315"/>
      <c r="FMY2339" s="1315"/>
      <c r="FMZ2339" s="1315"/>
      <c r="FNA2339" s="1315"/>
      <c r="FNB2339" s="1315"/>
      <c r="FNC2339" s="1315"/>
      <c r="FND2339" s="1315"/>
      <c r="FNE2339" s="1315"/>
      <c r="FNF2339" s="1315"/>
      <c r="FNG2339" s="1315"/>
      <c r="FNH2339" s="1315"/>
      <c r="FNI2339" s="1315"/>
      <c r="FNJ2339" s="1315"/>
      <c r="FNK2339" s="1315"/>
      <c r="FNL2339" s="1315"/>
      <c r="FNM2339" s="1315"/>
      <c r="FNN2339" s="1315"/>
      <c r="FNO2339" s="1315"/>
      <c r="FNP2339" s="1315"/>
      <c r="FNQ2339" s="1315"/>
      <c r="FNR2339" s="1315"/>
      <c r="FNS2339" s="1315"/>
      <c r="FNT2339" s="1315"/>
      <c r="FNU2339" s="1315"/>
      <c r="FNV2339" s="1315"/>
      <c r="FNW2339" s="1315"/>
      <c r="FNX2339" s="1315"/>
      <c r="FNY2339" s="1315"/>
      <c r="FNZ2339" s="1315"/>
      <c r="FOA2339" s="1315"/>
      <c r="FOB2339" s="1315"/>
      <c r="FOC2339" s="1315"/>
      <c r="FOD2339" s="1315"/>
      <c r="FOE2339" s="1315"/>
      <c r="FOF2339" s="1315"/>
      <c r="FOG2339" s="1315"/>
      <c r="FOH2339" s="1315"/>
      <c r="FOI2339" s="1315"/>
      <c r="FOJ2339" s="1315"/>
      <c r="FOK2339" s="1315"/>
      <c r="FOL2339" s="1315"/>
      <c r="FOM2339" s="1315"/>
      <c r="FON2339" s="1315"/>
      <c r="FOO2339" s="1315"/>
      <c r="FOP2339" s="1315"/>
      <c r="FOQ2339" s="1315"/>
      <c r="FOR2339" s="1315"/>
      <c r="FOS2339" s="1315"/>
      <c r="FOT2339" s="1315"/>
      <c r="FOU2339" s="1315"/>
      <c r="FOV2339" s="1315"/>
      <c r="FOW2339" s="1315"/>
      <c r="FOX2339" s="1315"/>
      <c r="FOY2339" s="1315"/>
      <c r="FOZ2339" s="1315"/>
      <c r="FPA2339" s="1315"/>
      <c r="FPB2339" s="1315"/>
      <c r="FPC2339" s="1315"/>
      <c r="FPD2339" s="1315"/>
      <c r="FPE2339" s="1315"/>
      <c r="FPF2339" s="1315"/>
      <c r="FPG2339" s="1315"/>
      <c r="FPH2339" s="1315"/>
      <c r="FPI2339" s="1315"/>
      <c r="FPJ2339" s="1315"/>
      <c r="FPK2339" s="1315"/>
      <c r="FPL2339" s="1315"/>
      <c r="FPM2339" s="1315"/>
      <c r="FPN2339" s="1315"/>
      <c r="FPO2339" s="1315"/>
      <c r="FPP2339" s="1315"/>
      <c r="FPQ2339" s="1315"/>
      <c r="FPR2339" s="1315"/>
      <c r="FPS2339" s="1315"/>
      <c r="FPT2339" s="1315"/>
      <c r="FPU2339" s="1315"/>
      <c r="FPV2339" s="1315"/>
      <c r="FPW2339" s="1315"/>
      <c r="FPX2339" s="1315"/>
      <c r="FPY2339" s="1315"/>
      <c r="FPZ2339" s="1315"/>
      <c r="FQA2339" s="1315"/>
      <c r="FQB2339" s="1315"/>
      <c r="FQC2339" s="1315"/>
      <c r="FQD2339" s="1315"/>
      <c r="FQE2339" s="1315"/>
      <c r="FQF2339" s="1315"/>
      <c r="FQG2339" s="1315"/>
      <c r="FQH2339" s="1315"/>
      <c r="FQI2339" s="1315"/>
      <c r="FQJ2339" s="1315"/>
      <c r="FQK2339" s="1315"/>
      <c r="FQL2339" s="1315"/>
      <c r="FQM2339" s="1315"/>
      <c r="FQN2339" s="1315"/>
      <c r="FQO2339" s="1315"/>
      <c r="FQP2339" s="1315"/>
      <c r="FQQ2339" s="1315"/>
      <c r="FQR2339" s="1315"/>
      <c r="FQS2339" s="1315"/>
      <c r="FQT2339" s="1315"/>
      <c r="FQU2339" s="1315"/>
      <c r="FQV2339" s="1315"/>
      <c r="FQW2339" s="1315"/>
      <c r="FQX2339" s="1315"/>
      <c r="FQY2339" s="1315"/>
      <c r="FQZ2339" s="1315"/>
      <c r="FRA2339" s="1315"/>
      <c r="FRB2339" s="1315"/>
      <c r="FRC2339" s="1315"/>
      <c r="FRD2339" s="1315"/>
      <c r="FRE2339" s="1315"/>
      <c r="FRF2339" s="1315"/>
      <c r="FRG2339" s="1315"/>
      <c r="FRH2339" s="1315"/>
      <c r="FRI2339" s="1315"/>
      <c r="FRJ2339" s="1315"/>
      <c r="FRK2339" s="1315"/>
      <c r="FRL2339" s="1315"/>
      <c r="FRM2339" s="1315"/>
      <c r="FRN2339" s="1315"/>
      <c r="FRO2339" s="1315"/>
      <c r="FRP2339" s="1315"/>
      <c r="FRQ2339" s="1315"/>
      <c r="FRR2339" s="1315"/>
      <c r="FRS2339" s="1315"/>
      <c r="FRT2339" s="1315"/>
      <c r="FRU2339" s="1315"/>
      <c r="FRV2339" s="1315"/>
      <c r="FRW2339" s="1315"/>
      <c r="FRX2339" s="1315"/>
      <c r="FRY2339" s="1315"/>
      <c r="FRZ2339" s="1315"/>
      <c r="FSA2339" s="1315"/>
      <c r="FSB2339" s="1315"/>
      <c r="FSC2339" s="1315"/>
      <c r="FSD2339" s="1315"/>
      <c r="FSE2339" s="1315"/>
      <c r="FSF2339" s="1315"/>
      <c r="FSG2339" s="1315"/>
      <c r="FSH2339" s="1315"/>
      <c r="FSI2339" s="1315"/>
      <c r="FSJ2339" s="1315"/>
      <c r="FSK2339" s="1315"/>
      <c r="FSL2339" s="1315"/>
      <c r="FSM2339" s="1315"/>
      <c r="FSN2339" s="1315"/>
      <c r="FSO2339" s="1315"/>
      <c r="FSP2339" s="1315"/>
      <c r="FSQ2339" s="1315"/>
      <c r="FSR2339" s="1315"/>
      <c r="FSS2339" s="1315"/>
      <c r="FST2339" s="1315"/>
      <c r="FSU2339" s="1315"/>
      <c r="FSV2339" s="1315"/>
      <c r="FSW2339" s="1315"/>
      <c r="FSX2339" s="1315"/>
      <c r="FSY2339" s="1315"/>
      <c r="FSZ2339" s="1315"/>
      <c r="FTA2339" s="1315"/>
      <c r="FTB2339" s="1315"/>
      <c r="FTC2339" s="1315"/>
      <c r="FTD2339" s="1315"/>
      <c r="FTE2339" s="1315"/>
      <c r="FTF2339" s="1315"/>
      <c r="FTG2339" s="1315"/>
      <c r="FTH2339" s="1315"/>
      <c r="FTI2339" s="1315"/>
      <c r="FTJ2339" s="1315"/>
      <c r="FTK2339" s="1315"/>
      <c r="FTL2339" s="1315"/>
      <c r="FTM2339" s="1315"/>
      <c r="FTN2339" s="1315"/>
      <c r="FTO2339" s="1315"/>
      <c r="FTP2339" s="1315"/>
      <c r="FTQ2339" s="1315"/>
      <c r="FTR2339" s="1315"/>
      <c r="FTS2339" s="1315"/>
      <c r="FTT2339" s="1315"/>
      <c r="FTU2339" s="1315"/>
      <c r="FTV2339" s="1315"/>
      <c r="FTW2339" s="1315"/>
      <c r="FTX2339" s="1315"/>
      <c r="FTY2339" s="1315"/>
      <c r="FTZ2339" s="1315"/>
      <c r="FUA2339" s="1315"/>
      <c r="FUB2339" s="1315"/>
      <c r="FUC2339" s="1315"/>
      <c r="FUD2339" s="1315"/>
      <c r="FUE2339" s="1315"/>
      <c r="FUF2339" s="1315"/>
      <c r="FUG2339" s="1315"/>
      <c r="FUH2339" s="1315"/>
      <c r="FUI2339" s="1315"/>
      <c r="FUJ2339" s="1315"/>
      <c r="FUK2339" s="1315"/>
      <c r="FUL2339" s="1315"/>
      <c r="FUM2339" s="1315"/>
      <c r="FUN2339" s="1315"/>
      <c r="FUO2339" s="1315"/>
      <c r="FUP2339" s="1315"/>
      <c r="FUQ2339" s="1315"/>
      <c r="FUR2339" s="1315"/>
      <c r="FUS2339" s="1315"/>
      <c r="FUT2339" s="1315"/>
      <c r="FUU2339" s="1315"/>
      <c r="FUV2339" s="1315"/>
      <c r="FUW2339" s="1315"/>
      <c r="FUX2339" s="1315"/>
      <c r="FUY2339" s="1315"/>
      <c r="FUZ2339" s="1315"/>
      <c r="FVA2339" s="1315"/>
      <c r="FVB2339" s="1315"/>
      <c r="FVC2339" s="1315"/>
      <c r="FVD2339" s="1315"/>
      <c r="FVE2339" s="1315"/>
      <c r="FVF2339" s="1315"/>
      <c r="FVG2339" s="1315"/>
      <c r="FVH2339" s="1315"/>
      <c r="FVI2339" s="1315"/>
      <c r="FVJ2339" s="1315"/>
      <c r="FVK2339" s="1315"/>
      <c r="FVL2339" s="1315"/>
      <c r="FVM2339" s="1315"/>
      <c r="FVN2339" s="1315"/>
      <c r="FVO2339" s="1315"/>
      <c r="FVP2339" s="1315"/>
      <c r="FVQ2339" s="1315"/>
      <c r="FVR2339" s="1315"/>
      <c r="FVS2339" s="1315"/>
      <c r="FVT2339" s="1315"/>
      <c r="FVU2339" s="1315"/>
      <c r="FVV2339" s="1315"/>
      <c r="FVW2339" s="1315"/>
      <c r="FVX2339" s="1315"/>
      <c r="FVY2339" s="1315"/>
      <c r="FVZ2339" s="1315"/>
      <c r="FWA2339" s="1315"/>
      <c r="FWB2339" s="1315"/>
      <c r="FWC2339" s="1315"/>
      <c r="FWD2339" s="1315"/>
      <c r="FWE2339" s="1315"/>
      <c r="FWF2339" s="1315"/>
      <c r="FWG2339" s="1315"/>
      <c r="FWH2339" s="1315"/>
      <c r="FWI2339" s="1315"/>
      <c r="FWJ2339" s="1315"/>
      <c r="FWK2339" s="1315"/>
      <c r="FWL2339" s="1315"/>
      <c r="FWM2339" s="1315"/>
      <c r="FWN2339" s="1315"/>
      <c r="FWO2339" s="1315"/>
      <c r="FWP2339" s="1315"/>
      <c r="FWQ2339" s="1315"/>
      <c r="FWR2339" s="1315"/>
      <c r="FWS2339" s="1315"/>
      <c r="FWT2339" s="1315"/>
      <c r="FWU2339" s="1315"/>
      <c r="FWV2339" s="1315"/>
      <c r="FWW2339" s="1315"/>
      <c r="FWX2339" s="1315"/>
      <c r="FWY2339" s="1315"/>
      <c r="FWZ2339" s="1315"/>
      <c r="FXA2339" s="1315"/>
      <c r="FXB2339" s="1315"/>
      <c r="FXC2339" s="1315"/>
      <c r="FXD2339" s="1315"/>
      <c r="FXE2339" s="1315"/>
      <c r="FXF2339" s="1315"/>
      <c r="FXG2339" s="1315"/>
      <c r="FXH2339" s="1315"/>
      <c r="FXI2339" s="1315"/>
      <c r="FXJ2339" s="1315"/>
      <c r="FXK2339" s="1315"/>
      <c r="FXL2339" s="1315"/>
      <c r="FXM2339" s="1315"/>
      <c r="FXN2339" s="1315"/>
      <c r="FXO2339" s="1315"/>
      <c r="FXP2339" s="1315"/>
      <c r="FXQ2339" s="1315"/>
      <c r="FXR2339" s="1315"/>
      <c r="FXS2339" s="1315"/>
      <c r="FXT2339" s="1315"/>
      <c r="FXU2339" s="1315"/>
      <c r="FXV2339" s="1315"/>
      <c r="FXW2339" s="1315"/>
      <c r="FXX2339" s="1315"/>
      <c r="FXY2339" s="1315"/>
      <c r="FXZ2339" s="1315"/>
      <c r="FYA2339" s="1315"/>
      <c r="FYB2339" s="1315"/>
      <c r="FYC2339" s="1315"/>
      <c r="FYD2339" s="1315"/>
      <c r="FYE2339" s="1315"/>
      <c r="FYF2339" s="1315"/>
      <c r="FYG2339" s="1315"/>
      <c r="FYH2339" s="1315"/>
      <c r="FYI2339" s="1315"/>
      <c r="FYJ2339" s="1315"/>
      <c r="FYK2339" s="1315"/>
      <c r="FYL2339" s="1315"/>
      <c r="FYM2339" s="1315"/>
      <c r="FYN2339" s="1315"/>
      <c r="FYO2339" s="1315"/>
      <c r="FYP2339" s="1315"/>
      <c r="FYQ2339" s="1315"/>
      <c r="FYR2339" s="1315"/>
      <c r="FYS2339" s="1315"/>
      <c r="FYT2339" s="1315"/>
      <c r="FYU2339" s="1315"/>
      <c r="FYV2339" s="1315"/>
      <c r="FYW2339" s="1315"/>
      <c r="FYX2339" s="1315"/>
      <c r="FYY2339" s="1315"/>
      <c r="FYZ2339" s="1315"/>
      <c r="FZA2339" s="1315"/>
      <c r="FZB2339" s="1315"/>
      <c r="FZC2339" s="1315"/>
      <c r="FZD2339" s="1315"/>
      <c r="FZE2339" s="1315"/>
      <c r="FZF2339" s="1315"/>
      <c r="FZG2339" s="1315"/>
      <c r="FZH2339" s="1315"/>
      <c r="FZI2339" s="1315"/>
      <c r="FZJ2339" s="1315"/>
      <c r="FZK2339" s="1315"/>
      <c r="FZL2339" s="1315"/>
      <c r="FZM2339" s="1315"/>
      <c r="FZN2339" s="1315"/>
      <c r="FZO2339" s="1315"/>
      <c r="FZP2339" s="1315"/>
      <c r="FZQ2339" s="1315"/>
      <c r="FZR2339" s="1315"/>
      <c r="FZS2339" s="1315"/>
      <c r="FZT2339" s="1315"/>
      <c r="FZU2339" s="1315"/>
      <c r="FZV2339" s="1315"/>
      <c r="FZW2339" s="1315"/>
      <c r="FZX2339" s="1315"/>
      <c r="FZY2339" s="1315"/>
      <c r="FZZ2339" s="1315"/>
      <c r="GAA2339" s="1315"/>
      <c r="GAB2339" s="1315"/>
      <c r="GAC2339" s="1315"/>
      <c r="GAD2339" s="1315"/>
      <c r="GAE2339" s="1315"/>
      <c r="GAF2339" s="1315"/>
      <c r="GAG2339" s="1315"/>
      <c r="GAH2339" s="1315"/>
      <c r="GAI2339" s="1315"/>
      <c r="GAJ2339" s="1315"/>
      <c r="GAK2339" s="1315"/>
      <c r="GAL2339" s="1315"/>
      <c r="GAM2339" s="1315"/>
      <c r="GAN2339" s="1315"/>
      <c r="GAO2339" s="1315"/>
      <c r="GAP2339" s="1315"/>
      <c r="GAQ2339" s="1315"/>
      <c r="GAR2339" s="1315"/>
      <c r="GAS2339" s="1315"/>
      <c r="GAT2339" s="1315"/>
      <c r="GAU2339" s="1315"/>
      <c r="GAV2339" s="1315"/>
      <c r="GAW2339" s="1315"/>
      <c r="GAX2339" s="1315"/>
      <c r="GAY2339" s="1315"/>
      <c r="GAZ2339" s="1315"/>
      <c r="GBA2339" s="1315"/>
      <c r="GBB2339" s="1315"/>
      <c r="GBC2339" s="1315"/>
      <c r="GBD2339" s="1315"/>
      <c r="GBE2339" s="1315"/>
      <c r="GBF2339" s="1315"/>
      <c r="GBG2339" s="1315"/>
      <c r="GBH2339" s="1315"/>
      <c r="GBI2339" s="1315"/>
      <c r="GBJ2339" s="1315"/>
      <c r="GBK2339" s="1315"/>
      <c r="GBL2339" s="1315"/>
      <c r="GBM2339" s="1315"/>
      <c r="GBN2339" s="1315"/>
      <c r="GBO2339" s="1315"/>
      <c r="GBP2339" s="1315"/>
      <c r="GBQ2339" s="1315"/>
      <c r="GBR2339" s="1315"/>
      <c r="GBS2339" s="1315"/>
      <c r="GBT2339" s="1315"/>
      <c r="GBU2339" s="1315"/>
      <c r="GBV2339" s="1315"/>
      <c r="GBW2339" s="1315"/>
      <c r="GBX2339" s="1315"/>
      <c r="GBY2339" s="1315"/>
      <c r="GBZ2339" s="1315"/>
      <c r="GCA2339" s="1315"/>
      <c r="GCB2339" s="1315"/>
      <c r="GCC2339" s="1315"/>
      <c r="GCD2339" s="1315"/>
      <c r="GCE2339" s="1315"/>
      <c r="GCF2339" s="1315"/>
      <c r="GCG2339" s="1315"/>
      <c r="GCH2339" s="1315"/>
      <c r="GCI2339" s="1315"/>
      <c r="GCJ2339" s="1315"/>
      <c r="GCK2339" s="1315"/>
      <c r="GCL2339" s="1315"/>
      <c r="GCM2339" s="1315"/>
      <c r="GCN2339" s="1315"/>
      <c r="GCO2339" s="1315"/>
      <c r="GCP2339" s="1315"/>
      <c r="GCQ2339" s="1315"/>
      <c r="GCR2339" s="1315"/>
      <c r="GCS2339" s="1315"/>
      <c r="GCT2339" s="1315"/>
      <c r="GCU2339" s="1315"/>
      <c r="GCV2339" s="1315"/>
      <c r="GCW2339" s="1315"/>
      <c r="GCX2339" s="1315"/>
      <c r="GCY2339" s="1315"/>
      <c r="GCZ2339" s="1315"/>
      <c r="GDA2339" s="1315"/>
      <c r="GDB2339" s="1315"/>
      <c r="GDC2339" s="1315"/>
      <c r="GDD2339" s="1315"/>
      <c r="GDE2339" s="1315"/>
      <c r="GDF2339" s="1315"/>
      <c r="GDG2339" s="1315"/>
      <c r="GDH2339" s="1315"/>
      <c r="GDI2339" s="1315"/>
      <c r="GDJ2339" s="1315"/>
      <c r="GDK2339" s="1315"/>
      <c r="GDL2339" s="1315"/>
      <c r="GDM2339" s="1315"/>
      <c r="GDN2339" s="1315"/>
      <c r="GDO2339" s="1315"/>
      <c r="GDP2339" s="1315"/>
      <c r="GDQ2339" s="1315"/>
      <c r="GDR2339" s="1315"/>
      <c r="GDS2339" s="1315"/>
      <c r="GDT2339" s="1315"/>
      <c r="GDU2339" s="1315"/>
      <c r="GDV2339" s="1315"/>
      <c r="GDW2339" s="1315"/>
      <c r="GDX2339" s="1315"/>
      <c r="GDY2339" s="1315"/>
      <c r="GDZ2339" s="1315"/>
      <c r="GEA2339" s="1315"/>
      <c r="GEB2339" s="1315"/>
      <c r="GEC2339" s="1315"/>
      <c r="GED2339" s="1315"/>
      <c r="GEE2339" s="1315"/>
      <c r="GEF2339" s="1315"/>
      <c r="GEG2339" s="1315"/>
      <c r="GEH2339" s="1315"/>
      <c r="GEI2339" s="1315"/>
      <c r="GEJ2339" s="1315"/>
      <c r="GEK2339" s="1315"/>
      <c r="GEL2339" s="1315"/>
      <c r="GEM2339" s="1315"/>
      <c r="GEN2339" s="1315"/>
      <c r="GEO2339" s="1315"/>
      <c r="GEP2339" s="1315"/>
      <c r="GEQ2339" s="1315"/>
      <c r="GER2339" s="1315"/>
      <c r="GES2339" s="1315"/>
      <c r="GET2339" s="1315"/>
      <c r="GEU2339" s="1315"/>
      <c r="GEV2339" s="1315"/>
      <c r="GEW2339" s="1315"/>
      <c r="GEX2339" s="1315"/>
      <c r="GEY2339" s="1315"/>
      <c r="GEZ2339" s="1315"/>
      <c r="GFA2339" s="1315"/>
      <c r="GFB2339" s="1315"/>
      <c r="GFC2339" s="1315"/>
      <c r="GFD2339" s="1315"/>
      <c r="GFE2339" s="1315"/>
      <c r="GFF2339" s="1315"/>
      <c r="GFG2339" s="1315"/>
      <c r="GFH2339" s="1315"/>
      <c r="GFI2339" s="1315"/>
      <c r="GFJ2339" s="1315"/>
      <c r="GFK2339" s="1315"/>
      <c r="GFL2339" s="1315"/>
      <c r="GFM2339" s="1315"/>
      <c r="GFN2339" s="1315"/>
      <c r="GFO2339" s="1315"/>
      <c r="GFP2339" s="1315"/>
      <c r="GFQ2339" s="1315"/>
      <c r="GFR2339" s="1315"/>
      <c r="GFS2339" s="1315"/>
      <c r="GFT2339" s="1315"/>
      <c r="GFU2339" s="1315"/>
      <c r="GFV2339" s="1315"/>
      <c r="GFW2339" s="1315"/>
      <c r="GFX2339" s="1315"/>
      <c r="GFY2339" s="1315"/>
      <c r="GFZ2339" s="1315"/>
      <c r="GGA2339" s="1315"/>
      <c r="GGB2339" s="1315"/>
      <c r="GGC2339" s="1315"/>
      <c r="GGD2339" s="1315"/>
      <c r="GGE2339" s="1315"/>
      <c r="GGF2339" s="1315"/>
      <c r="GGG2339" s="1315"/>
      <c r="GGH2339" s="1315"/>
      <c r="GGI2339" s="1315"/>
      <c r="GGJ2339" s="1315"/>
      <c r="GGK2339" s="1315"/>
      <c r="GGL2339" s="1315"/>
      <c r="GGM2339" s="1315"/>
      <c r="GGN2339" s="1315"/>
      <c r="GGO2339" s="1315"/>
      <c r="GGP2339" s="1315"/>
      <c r="GGQ2339" s="1315"/>
      <c r="GGR2339" s="1315"/>
      <c r="GGS2339" s="1315"/>
      <c r="GGT2339" s="1315"/>
      <c r="GGU2339" s="1315"/>
      <c r="GGV2339" s="1315"/>
      <c r="GGW2339" s="1315"/>
      <c r="GGX2339" s="1315"/>
      <c r="GGY2339" s="1315"/>
      <c r="GGZ2339" s="1315"/>
      <c r="GHA2339" s="1315"/>
      <c r="GHB2339" s="1315"/>
      <c r="GHC2339" s="1315"/>
      <c r="GHD2339" s="1315"/>
      <c r="GHE2339" s="1315"/>
      <c r="GHF2339" s="1315"/>
      <c r="GHG2339" s="1315"/>
      <c r="GHH2339" s="1315"/>
      <c r="GHI2339" s="1315"/>
      <c r="GHJ2339" s="1315"/>
      <c r="GHK2339" s="1315"/>
      <c r="GHL2339" s="1315"/>
      <c r="GHM2339" s="1315"/>
      <c r="GHN2339" s="1315"/>
      <c r="GHO2339" s="1315"/>
      <c r="GHP2339" s="1315"/>
      <c r="GHQ2339" s="1315"/>
      <c r="GHR2339" s="1315"/>
      <c r="GHS2339" s="1315"/>
      <c r="GHT2339" s="1315"/>
      <c r="GHU2339" s="1315"/>
      <c r="GHV2339" s="1315"/>
      <c r="GHW2339" s="1315"/>
      <c r="GHX2339" s="1315"/>
      <c r="GHY2339" s="1315"/>
      <c r="GHZ2339" s="1315"/>
      <c r="GIA2339" s="1315"/>
      <c r="GIB2339" s="1315"/>
      <c r="GIC2339" s="1315"/>
      <c r="GID2339" s="1315"/>
      <c r="GIE2339" s="1315"/>
      <c r="GIF2339" s="1315"/>
      <c r="GIG2339" s="1315"/>
      <c r="GIH2339" s="1315"/>
      <c r="GII2339" s="1315"/>
      <c r="GIJ2339" s="1315"/>
      <c r="GIK2339" s="1315"/>
      <c r="GIL2339" s="1315"/>
      <c r="GIM2339" s="1315"/>
      <c r="GIN2339" s="1315"/>
      <c r="GIO2339" s="1315"/>
      <c r="GIP2339" s="1315"/>
      <c r="GIQ2339" s="1315"/>
      <c r="GIR2339" s="1315"/>
      <c r="GIS2339" s="1315"/>
      <c r="GIT2339" s="1315"/>
      <c r="GIU2339" s="1315"/>
      <c r="GIV2339" s="1315"/>
      <c r="GIW2339" s="1315"/>
      <c r="GIX2339" s="1315"/>
      <c r="GIY2339" s="1315"/>
      <c r="GIZ2339" s="1315"/>
      <c r="GJA2339" s="1315"/>
      <c r="GJB2339" s="1315"/>
      <c r="GJC2339" s="1315"/>
      <c r="GJD2339" s="1315"/>
      <c r="GJE2339" s="1315"/>
      <c r="GJF2339" s="1315"/>
      <c r="GJG2339" s="1315"/>
      <c r="GJH2339" s="1315"/>
      <c r="GJI2339" s="1315"/>
      <c r="GJJ2339" s="1315"/>
      <c r="GJK2339" s="1315"/>
      <c r="GJL2339" s="1315"/>
      <c r="GJM2339" s="1315"/>
      <c r="GJN2339" s="1315"/>
      <c r="GJO2339" s="1315"/>
      <c r="GJP2339" s="1315"/>
      <c r="GJQ2339" s="1315"/>
      <c r="GJR2339" s="1315"/>
      <c r="GJS2339" s="1315"/>
      <c r="GJT2339" s="1315"/>
      <c r="GJU2339" s="1315"/>
      <c r="GJV2339" s="1315"/>
      <c r="GJW2339" s="1315"/>
      <c r="GJX2339" s="1315"/>
      <c r="GJY2339" s="1315"/>
      <c r="GJZ2339" s="1315"/>
      <c r="GKA2339" s="1315"/>
      <c r="GKB2339" s="1315"/>
      <c r="GKC2339" s="1315"/>
      <c r="GKD2339" s="1315"/>
      <c r="GKE2339" s="1315"/>
      <c r="GKF2339" s="1315"/>
      <c r="GKG2339" s="1315"/>
      <c r="GKH2339" s="1315"/>
      <c r="GKI2339" s="1315"/>
      <c r="GKJ2339" s="1315"/>
      <c r="GKK2339" s="1315"/>
      <c r="GKL2339" s="1315"/>
      <c r="GKM2339" s="1315"/>
      <c r="GKN2339" s="1315"/>
      <c r="GKO2339" s="1315"/>
      <c r="GKP2339" s="1315"/>
      <c r="GKQ2339" s="1315"/>
      <c r="GKR2339" s="1315"/>
      <c r="GKS2339" s="1315"/>
      <c r="GKT2339" s="1315"/>
      <c r="GKU2339" s="1315"/>
      <c r="GKV2339" s="1315"/>
      <c r="GKW2339" s="1315"/>
      <c r="GKX2339" s="1315"/>
      <c r="GKY2339" s="1315"/>
      <c r="GKZ2339" s="1315"/>
      <c r="GLA2339" s="1315"/>
      <c r="GLB2339" s="1315"/>
      <c r="GLC2339" s="1315"/>
      <c r="GLD2339" s="1315"/>
      <c r="GLE2339" s="1315"/>
      <c r="GLF2339" s="1315"/>
      <c r="GLG2339" s="1315"/>
      <c r="GLH2339" s="1315"/>
      <c r="GLI2339" s="1315"/>
      <c r="GLJ2339" s="1315"/>
      <c r="GLK2339" s="1315"/>
      <c r="GLL2339" s="1315"/>
      <c r="GLM2339" s="1315"/>
      <c r="GLN2339" s="1315"/>
      <c r="GLO2339" s="1315"/>
      <c r="GLP2339" s="1315"/>
      <c r="GLQ2339" s="1315"/>
      <c r="GLR2339" s="1315"/>
      <c r="GLS2339" s="1315"/>
      <c r="GLT2339" s="1315"/>
      <c r="GLU2339" s="1315"/>
      <c r="GLV2339" s="1315"/>
      <c r="GLW2339" s="1315"/>
      <c r="GLX2339" s="1315"/>
      <c r="GLY2339" s="1315"/>
      <c r="GLZ2339" s="1315"/>
      <c r="GMA2339" s="1315"/>
      <c r="GMB2339" s="1315"/>
      <c r="GMC2339" s="1315"/>
      <c r="GMD2339" s="1315"/>
      <c r="GME2339" s="1315"/>
      <c r="GMF2339" s="1315"/>
      <c r="GMG2339" s="1315"/>
      <c r="GMH2339" s="1315"/>
      <c r="GMI2339" s="1315"/>
      <c r="GMJ2339" s="1315"/>
      <c r="GMK2339" s="1315"/>
      <c r="GML2339" s="1315"/>
      <c r="GMM2339" s="1315"/>
      <c r="GMN2339" s="1315"/>
      <c r="GMO2339" s="1315"/>
      <c r="GMP2339" s="1315"/>
      <c r="GMQ2339" s="1315"/>
      <c r="GMR2339" s="1315"/>
      <c r="GMS2339" s="1315"/>
      <c r="GMT2339" s="1315"/>
      <c r="GMU2339" s="1315"/>
      <c r="GMV2339" s="1315"/>
      <c r="GMW2339" s="1315"/>
      <c r="GMX2339" s="1315"/>
      <c r="GMY2339" s="1315"/>
      <c r="GMZ2339" s="1315"/>
      <c r="GNA2339" s="1315"/>
      <c r="GNB2339" s="1315"/>
      <c r="GNC2339" s="1315"/>
      <c r="GND2339" s="1315"/>
      <c r="GNE2339" s="1315"/>
      <c r="GNF2339" s="1315"/>
      <c r="GNG2339" s="1315"/>
      <c r="GNH2339" s="1315"/>
      <c r="GNI2339" s="1315"/>
      <c r="GNJ2339" s="1315"/>
      <c r="GNK2339" s="1315"/>
      <c r="GNL2339" s="1315"/>
      <c r="GNM2339" s="1315"/>
      <c r="GNN2339" s="1315"/>
      <c r="GNO2339" s="1315"/>
      <c r="GNP2339" s="1315"/>
      <c r="GNQ2339" s="1315"/>
      <c r="GNR2339" s="1315"/>
      <c r="GNS2339" s="1315"/>
      <c r="GNT2339" s="1315"/>
      <c r="GNU2339" s="1315"/>
      <c r="GNV2339" s="1315"/>
      <c r="GNW2339" s="1315"/>
      <c r="GNX2339" s="1315"/>
      <c r="GNY2339" s="1315"/>
      <c r="GNZ2339" s="1315"/>
      <c r="GOA2339" s="1315"/>
      <c r="GOB2339" s="1315"/>
      <c r="GOC2339" s="1315"/>
      <c r="GOD2339" s="1315"/>
      <c r="GOE2339" s="1315"/>
      <c r="GOF2339" s="1315"/>
      <c r="GOG2339" s="1315"/>
      <c r="GOH2339" s="1315"/>
      <c r="GOI2339" s="1315"/>
      <c r="GOJ2339" s="1315"/>
      <c r="GOK2339" s="1315"/>
      <c r="GOL2339" s="1315"/>
      <c r="GOM2339" s="1315"/>
      <c r="GON2339" s="1315"/>
      <c r="GOO2339" s="1315"/>
      <c r="GOP2339" s="1315"/>
      <c r="GOQ2339" s="1315"/>
      <c r="GOR2339" s="1315"/>
      <c r="GOS2339" s="1315"/>
      <c r="GOT2339" s="1315"/>
      <c r="GOU2339" s="1315"/>
      <c r="GOV2339" s="1315"/>
      <c r="GOW2339" s="1315"/>
      <c r="GOX2339" s="1315"/>
      <c r="GOY2339" s="1315"/>
      <c r="GOZ2339" s="1315"/>
      <c r="GPA2339" s="1315"/>
      <c r="GPB2339" s="1315"/>
      <c r="GPC2339" s="1315"/>
      <c r="GPD2339" s="1315"/>
      <c r="GPE2339" s="1315"/>
      <c r="GPF2339" s="1315"/>
      <c r="GPG2339" s="1315"/>
      <c r="GPH2339" s="1315"/>
      <c r="GPI2339" s="1315"/>
      <c r="GPJ2339" s="1315"/>
      <c r="GPK2339" s="1315"/>
      <c r="GPL2339" s="1315"/>
      <c r="GPM2339" s="1315"/>
      <c r="GPN2339" s="1315"/>
      <c r="GPO2339" s="1315"/>
      <c r="GPP2339" s="1315"/>
      <c r="GPQ2339" s="1315"/>
      <c r="GPR2339" s="1315"/>
      <c r="GPS2339" s="1315"/>
      <c r="GPT2339" s="1315"/>
      <c r="GPU2339" s="1315"/>
      <c r="GPV2339" s="1315"/>
      <c r="GPW2339" s="1315"/>
      <c r="GPX2339" s="1315"/>
      <c r="GPY2339" s="1315"/>
      <c r="GPZ2339" s="1315"/>
      <c r="GQA2339" s="1315"/>
      <c r="GQB2339" s="1315"/>
      <c r="GQC2339" s="1315"/>
      <c r="GQD2339" s="1315"/>
      <c r="GQE2339" s="1315"/>
      <c r="GQF2339" s="1315"/>
      <c r="GQG2339" s="1315"/>
      <c r="GQH2339" s="1315"/>
      <c r="GQI2339" s="1315"/>
      <c r="GQJ2339" s="1315"/>
      <c r="GQK2339" s="1315"/>
      <c r="GQL2339" s="1315"/>
      <c r="GQM2339" s="1315"/>
      <c r="GQN2339" s="1315"/>
      <c r="GQO2339" s="1315"/>
      <c r="GQP2339" s="1315"/>
      <c r="GQQ2339" s="1315"/>
      <c r="GQR2339" s="1315"/>
      <c r="GQS2339" s="1315"/>
      <c r="GQT2339" s="1315"/>
      <c r="GQU2339" s="1315"/>
      <c r="GQV2339" s="1315"/>
      <c r="GQW2339" s="1315"/>
      <c r="GQX2339" s="1315"/>
      <c r="GQY2339" s="1315"/>
      <c r="GQZ2339" s="1315"/>
      <c r="GRA2339" s="1315"/>
      <c r="GRB2339" s="1315"/>
      <c r="GRC2339" s="1315"/>
      <c r="GRD2339" s="1315"/>
      <c r="GRE2339" s="1315"/>
      <c r="GRF2339" s="1315"/>
      <c r="GRG2339" s="1315"/>
      <c r="GRH2339" s="1315"/>
      <c r="GRI2339" s="1315"/>
      <c r="GRJ2339" s="1315"/>
      <c r="GRK2339" s="1315"/>
      <c r="GRL2339" s="1315"/>
      <c r="GRM2339" s="1315"/>
      <c r="GRN2339" s="1315"/>
      <c r="GRO2339" s="1315"/>
      <c r="GRP2339" s="1315"/>
      <c r="GRQ2339" s="1315"/>
      <c r="GRR2339" s="1315"/>
      <c r="GRS2339" s="1315"/>
      <c r="GRT2339" s="1315"/>
      <c r="GRU2339" s="1315"/>
      <c r="GRV2339" s="1315"/>
      <c r="GRW2339" s="1315"/>
      <c r="GRX2339" s="1315"/>
      <c r="GRY2339" s="1315"/>
      <c r="GRZ2339" s="1315"/>
      <c r="GSA2339" s="1315"/>
      <c r="GSB2339" s="1315"/>
      <c r="GSC2339" s="1315"/>
      <c r="GSD2339" s="1315"/>
      <c r="GSE2339" s="1315"/>
      <c r="GSF2339" s="1315"/>
      <c r="GSG2339" s="1315"/>
      <c r="GSH2339" s="1315"/>
      <c r="GSI2339" s="1315"/>
      <c r="GSJ2339" s="1315"/>
      <c r="GSK2339" s="1315"/>
      <c r="GSL2339" s="1315"/>
      <c r="GSM2339" s="1315"/>
      <c r="GSN2339" s="1315"/>
      <c r="GSO2339" s="1315"/>
      <c r="GSP2339" s="1315"/>
      <c r="GSQ2339" s="1315"/>
      <c r="GSR2339" s="1315"/>
      <c r="GSS2339" s="1315"/>
      <c r="GST2339" s="1315"/>
      <c r="GSU2339" s="1315"/>
      <c r="GSV2339" s="1315"/>
      <c r="GSW2339" s="1315"/>
      <c r="GSX2339" s="1315"/>
      <c r="GSY2339" s="1315"/>
      <c r="GSZ2339" s="1315"/>
      <c r="GTA2339" s="1315"/>
      <c r="GTB2339" s="1315"/>
      <c r="GTC2339" s="1315"/>
      <c r="GTD2339" s="1315"/>
      <c r="GTE2339" s="1315"/>
      <c r="GTF2339" s="1315"/>
      <c r="GTG2339" s="1315"/>
      <c r="GTH2339" s="1315"/>
      <c r="GTI2339" s="1315"/>
      <c r="GTJ2339" s="1315"/>
      <c r="GTK2339" s="1315"/>
      <c r="GTL2339" s="1315"/>
      <c r="GTM2339" s="1315"/>
      <c r="GTN2339" s="1315"/>
      <c r="GTO2339" s="1315"/>
      <c r="GTP2339" s="1315"/>
      <c r="GTQ2339" s="1315"/>
      <c r="GTR2339" s="1315"/>
      <c r="GTS2339" s="1315"/>
      <c r="GTT2339" s="1315"/>
      <c r="GTU2339" s="1315"/>
      <c r="GTV2339" s="1315"/>
      <c r="GTW2339" s="1315"/>
      <c r="GTX2339" s="1315"/>
      <c r="GTY2339" s="1315"/>
      <c r="GTZ2339" s="1315"/>
      <c r="GUA2339" s="1315"/>
      <c r="GUB2339" s="1315"/>
      <c r="GUC2339" s="1315"/>
      <c r="GUD2339" s="1315"/>
      <c r="GUE2339" s="1315"/>
      <c r="GUF2339" s="1315"/>
      <c r="GUG2339" s="1315"/>
      <c r="GUH2339" s="1315"/>
      <c r="GUI2339" s="1315"/>
      <c r="GUJ2339" s="1315"/>
      <c r="GUK2339" s="1315"/>
      <c r="GUL2339" s="1315"/>
      <c r="GUM2339" s="1315"/>
      <c r="GUN2339" s="1315"/>
      <c r="GUO2339" s="1315"/>
      <c r="GUP2339" s="1315"/>
      <c r="GUQ2339" s="1315"/>
      <c r="GUR2339" s="1315"/>
      <c r="GUS2339" s="1315"/>
      <c r="GUT2339" s="1315"/>
      <c r="GUU2339" s="1315"/>
      <c r="GUV2339" s="1315"/>
      <c r="GUW2339" s="1315"/>
      <c r="GUX2339" s="1315"/>
      <c r="GUY2339" s="1315"/>
      <c r="GUZ2339" s="1315"/>
      <c r="GVA2339" s="1315"/>
      <c r="GVB2339" s="1315"/>
      <c r="GVC2339" s="1315"/>
      <c r="GVD2339" s="1315"/>
      <c r="GVE2339" s="1315"/>
      <c r="GVF2339" s="1315"/>
      <c r="GVG2339" s="1315"/>
      <c r="GVH2339" s="1315"/>
      <c r="GVI2339" s="1315"/>
      <c r="GVJ2339" s="1315"/>
      <c r="GVK2339" s="1315"/>
      <c r="GVL2339" s="1315"/>
      <c r="GVM2339" s="1315"/>
      <c r="GVN2339" s="1315"/>
      <c r="GVO2339" s="1315"/>
      <c r="GVP2339" s="1315"/>
      <c r="GVQ2339" s="1315"/>
      <c r="GVR2339" s="1315"/>
      <c r="GVS2339" s="1315"/>
      <c r="GVT2339" s="1315"/>
      <c r="GVU2339" s="1315"/>
      <c r="GVV2339" s="1315"/>
      <c r="GVW2339" s="1315"/>
      <c r="GVX2339" s="1315"/>
      <c r="GVY2339" s="1315"/>
      <c r="GVZ2339" s="1315"/>
      <c r="GWA2339" s="1315"/>
      <c r="GWB2339" s="1315"/>
      <c r="GWC2339" s="1315"/>
      <c r="GWD2339" s="1315"/>
      <c r="GWE2339" s="1315"/>
      <c r="GWF2339" s="1315"/>
      <c r="GWG2339" s="1315"/>
      <c r="GWH2339" s="1315"/>
      <c r="GWI2339" s="1315"/>
      <c r="GWJ2339" s="1315"/>
      <c r="GWK2339" s="1315"/>
      <c r="GWL2339" s="1315"/>
      <c r="GWM2339" s="1315"/>
      <c r="GWN2339" s="1315"/>
      <c r="GWO2339" s="1315"/>
      <c r="GWP2339" s="1315"/>
      <c r="GWQ2339" s="1315"/>
      <c r="GWR2339" s="1315"/>
      <c r="GWS2339" s="1315"/>
      <c r="GWT2339" s="1315"/>
      <c r="GWU2339" s="1315"/>
      <c r="GWV2339" s="1315"/>
      <c r="GWW2339" s="1315"/>
      <c r="GWX2339" s="1315"/>
      <c r="GWY2339" s="1315"/>
      <c r="GWZ2339" s="1315"/>
      <c r="GXA2339" s="1315"/>
      <c r="GXB2339" s="1315"/>
      <c r="GXC2339" s="1315"/>
      <c r="GXD2339" s="1315"/>
      <c r="GXE2339" s="1315"/>
      <c r="GXF2339" s="1315"/>
      <c r="GXG2339" s="1315"/>
      <c r="GXH2339" s="1315"/>
      <c r="GXI2339" s="1315"/>
      <c r="GXJ2339" s="1315"/>
      <c r="GXK2339" s="1315"/>
      <c r="GXL2339" s="1315"/>
      <c r="GXM2339" s="1315"/>
      <c r="GXN2339" s="1315"/>
      <c r="GXO2339" s="1315"/>
      <c r="GXP2339" s="1315"/>
      <c r="GXQ2339" s="1315"/>
      <c r="GXR2339" s="1315"/>
      <c r="GXS2339" s="1315"/>
      <c r="GXT2339" s="1315"/>
      <c r="GXU2339" s="1315"/>
      <c r="GXV2339" s="1315"/>
      <c r="GXW2339" s="1315"/>
      <c r="GXX2339" s="1315"/>
      <c r="GXY2339" s="1315"/>
      <c r="GXZ2339" s="1315"/>
      <c r="GYA2339" s="1315"/>
      <c r="GYB2339" s="1315"/>
      <c r="GYC2339" s="1315"/>
      <c r="GYD2339" s="1315"/>
      <c r="GYE2339" s="1315"/>
      <c r="GYF2339" s="1315"/>
      <c r="GYG2339" s="1315"/>
      <c r="GYH2339" s="1315"/>
      <c r="GYI2339" s="1315"/>
      <c r="GYJ2339" s="1315"/>
      <c r="GYK2339" s="1315"/>
      <c r="GYL2339" s="1315"/>
      <c r="GYM2339" s="1315"/>
      <c r="GYN2339" s="1315"/>
      <c r="GYO2339" s="1315"/>
      <c r="GYP2339" s="1315"/>
      <c r="GYQ2339" s="1315"/>
      <c r="GYR2339" s="1315"/>
      <c r="GYS2339" s="1315"/>
      <c r="GYT2339" s="1315"/>
      <c r="GYU2339" s="1315"/>
      <c r="GYV2339" s="1315"/>
      <c r="GYW2339" s="1315"/>
      <c r="GYX2339" s="1315"/>
      <c r="GYY2339" s="1315"/>
      <c r="GYZ2339" s="1315"/>
      <c r="GZA2339" s="1315"/>
      <c r="GZB2339" s="1315"/>
      <c r="GZC2339" s="1315"/>
      <c r="GZD2339" s="1315"/>
      <c r="GZE2339" s="1315"/>
      <c r="GZF2339" s="1315"/>
      <c r="GZG2339" s="1315"/>
      <c r="GZH2339" s="1315"/>
      <c r="GZI2339" s="1315"/>
      <c r="GZJ2339" s="1315"/>
      <c r="GZK2339" s="1315"/>
      <c r="GZL2339" s="1315"/>
      <c r="GZM2339" s="1315"/>
      <c r="GZN2339" s="1315"/>
      <c r="GZO2339" s="1315"/>
      <c r="GZP2339" s="1315"/>
      <c r="GZQ2339" s="1315"/>
      <c r="GZR2339" s="1315"/>
      <c r="GZS2339" s="1315"/>
      <c r="GZT2339" s="1315"/>
      <c r="GZU2339" s="1315"/>
      <c r="GZV2339" s="1315"/>
      <c r="GZW2339" s="1315"/>
      <c r="GZX2339" s="1315"/>
      <c r="GZY2339" s="1315"/>
      <c r="GZZ2339" s="1315"/>
      <c r="HAA2339" s="1315"/>
      <c r="HAB2339" s="1315"/>
      <c r="HAC2339" s="1315"/>
      <c r="HAD2339" s="1315"/>
      <c r="HAE2339" s="1315"/>
      <c r="HAF2339" s="1315"/>
      <c r="HAG2339" s="1315"/>
      <c r="HAH2339" s="1315"/>
      <c r="HAI2339" s="1315"/>
      <c r="HAJ2339" s="1315"/>
      <c r="HAK2339" s="1315"/>
      <c r="HAL2339" s="1315"/>
      <c r="HAM2339" s="1315"/>
      <c r="HAN2339" s="1315"/>
      <c r="HAO2339" s="1315"/>
      <c r="HAP2339" s="1315"/>
      <c r="HAQ2339" s="1315"/>
      <c r="HAR2339" s="1315"/>
      <c r="HAS2339" s="1315"/>
      <c r="HAT2339" s="1315"/>
      <c r="HAU2339" s="1315"/>
      <c r="HAV2339" s="1315"/>
      <c r="HAW2339" s="1315"/>
      <c r="HAX2339" s="1315"/>
      <c r="HAY2339" s="1315"/>
      <c r="HAZ2339" s="1315"/>
      <c r="HBA2339" s="1315"/>
      <c r="HBB2339" s="1315"/>
      <c r="HBC2339" s="1315"/>
      <c r="HBD2339" s="1315"/>
      <c r="HBE2339" s="1315"/>
      <c r="HBF2339" s="1315"/>
      <c r="HBG2339" s="1315"/>
      <c r="HBH2339" s="1315"/>
      <c r="HBI2339" s="1315"/>
      <c r="HBJ2339" s="1315"/>
      <c r="HBK2339" s="1315"/>
      <c r="HBL2339" s="1315"/>
      <c r="HBM2339" s="1315"/>
      <c r="HBN2339" s="1315"/>
      <c r="HBO2339" s="1315"/>
      <c r="HBP2339" s="1315"/>
      <c r="HBQ2339" s="1315"/>
      <c r="HBR2339" s="1315"/>
      <c r="HBS2339" s="1315"/>
      <c r="HBT2339" s="1315"/>
      <c r="HBU2339" s="1315"/>
      <c r="HBV2339" s="1315"/>
      <c r="HBW2339" s="1315"/>
      <c r="HBX2339" s="1315"/>
      <c r="HBY2339" s="1315"/>
      <c r="HBZ2339" s="1315"/>
      <c r="HCA2339" s="1315"/>
      <c r="HCB2339" s="1315"/>
      <c r="HCC2339" s="1315"/>
      <c r="HCD2339" s="1315"/>
      <c r="HCE2339" s="1315"/>
      <c r="HCF2339" s="1315"/>
      <c r="HCG2339" s="1315"/>
      <c r="HCH2339" s="1315"/>
      <c r="HCI2339" s="1315"/>
      <c r="HCJ2339" s="1315"/>
      <c r="HCK2339" s="1315"/>
      <c r="HCL2339" s="1315"/>
      <c r="HCM2339" s="1315"/>
      <c r="HCN2339" s="1315"/>
      <c r="HCO2339" s="1315"/>
      <c r="HCP2339" s="1315"/>
      <c r="HCQ2339" s="1315"/>
      <c r="HCR2339" s="1315"/>
      <c r="HCS2339" s="1315"/>
      <c r="HCT2339" s="1315"/>
      <c r="HCU2339" s="1315"/>
      <c r="HCV2339" s="1315"/>
      <c r="HCW2339" s="1315"/>
      <c r="HCX2339" s="1315"/>
      <c r="HCY2339" s="1315"/>
      <c r="HCZ2339" s="1315"/>
      <c r="HDA2339" s="1315"/>
      <c r="HDB2339" s="1315"/>
      <c r="HDC2339" s="1315"/>
      <c r="HDD2339" s="1315"/>
      <c r="HDE2339" s="1315"/>
      <c r="HDF2339" s="1315"/>
      <c r="HDG2339" s="1315"/>
      <c r="HDH2339" s="1315"/>
      <c r="HDI2339" s="1315"/>
      <c r="HDJ2339" s="1315"/>
      <c r="HDK2339" s="1315"/>
      <c r="HDL2339" s="1315"/>
      <c r="HDM2339" s="1315"/>
      <c r="HDN2339" s="1315"/>
      <c r="HDO2339" s="1315"/>
      <c r="HDP2339" s="1315"/>
      <c r="HDQ2339" s="1315"/>
      <c r="HDR2339" s="1315"/>
      <c r="HDS2339" s="1315"/>
      <c r="HDT2339" s="1315"/>
      <c r="HDU2339" s="1315"/>
      <c r="HDV2339" s="1315"/>
      <c r="HDW2339" s="1315"/>
      <c r="HDX2339" s="1315"/>
      <c r="HDY2339" s="1315"/>
      <c r="HDZ2339" s="1315"/>
      <c r="HEA2339" s="1315"/>
      <c r="HEB2339" s="1315"/>
      <c r="HEC2339" s="1315"/>
      <c r="HED2339" s="1315"/>
      <c r="HEE2339" s="1315"/>
      <c r="HEF2339" s="1315"/>
      <c r="HEG2339" s="1315"/>
      <c r="HEH2339" s="1315"/>
      <c r="HEI2339" s="1315"/>
      <c r="HEJ2339" s="1315"/>
      <c r="HEK2339" s="1315"/>
      <c r="HEL2339" s="1315"/>
      <c r="HEM2339" s="1315"/>
      <c r="HEN2339" s="1315"/>
      <c r="HEO2339" s="1315"/>
      <c r="HEP2339" s="1315"/>
      <c r="HEQ2339" s="1315"/>
      <c r="HER2339" s="1315"/>
      <c r="HES2339" s="1315"/>
      <c r="HET2339" s="1315"/>
      <c r="HEU2339" s="1315"/>
      <c r="HEV2339" s="1315"/>
      <c r="HEW2339" s="1315"/>
      <c r="HEX2339" s="1315"/>
      <c r="HEY2339" s="1315"/>
      <c r="HEZ2339" s="1315"/>
      <c r="HFA2339" s="1315"/>
      <c r="HFB2339" s="1315"/>
      <c r="HFC2339" s="1315"/>
      <c r="HFD2339" s="1315"/>
      <c r="HFE2339" s="1315"/>
      <c r="HFF2339" s="1315"/>
      <c r="HFG2339" s="1315"/>
      <c r="HFH2339" s="1315"/>
      <c r="HFI2339" s="1315"/>
      <c r="HFJ2339" s="1315"/>
      <c r="HFK2339" s="1315"/>
      <c r="HFL2339" s="1315"/>
      <c r="HFM2339" s="1315"/>
      <c r="HFN2339" s="1315"/>
      <c r="HFO2339" s="1315"/>
      <c r="HFP2339" s="1315"/>
      <c r="HFQ2339" s="1315"/>
      <c r="HFR2339" s="1315"/>
      <c r="HFS2339" s="1315"/>
      <c r="HFT2339" s="1315"/>
      <c r="HFU2339" s="1315"/>
      <c r="HFV2339" s="1315"/>
      <c r="HFW2339" s="1315"/>
      <c r="HFX2339" s="1315"/>
      <c r="HFY2339" s="1315"/>
      <c r="HFZ2339" s="1315"/>
      <c r="HGA2339" s="1315"/>
      <c r="HGB2339" s="1315"/>
      <c r="HGC2339" s="1315"/>
      <c r="HGD2339" s="1315"/>
      <c r="HGE2339" s="1315"/>
      <c r="HGF2339" s="1315"/>
      <c r="HGG2339" s="1315"/>
      <c r="HGH2339" s="1315"/>
      <c r="HGI2339" s="1315"/>
      <c r="HGJ2339" s="1315"/>
      <c r="HGK2339" s="1315"/>
      <c r="HGL2339" s="1315"/>
      <c r="HGM2339" s="1315"/>
      <c r="HGN2339" s="1315"/>
      <c r="HGO2339" s="1315"/>
      <c r="HGP2339" s="1315"/>
      <c r="HGQ2339" s="1315"/>
      <c r="HGR2339" s="1315"/>
      <c r="HGS2339" s="1315"/>
      <c r="HGT2339" s="1315"/>
      <c r="HGU2339" s="1315"/>
      <c r="HGV2339" s="1315"/>
      <c r="HGW2339" s="1315"/>
      <c r="HGX2339" s="1315"/>
      <c r="HGY2339" s="1315"/>
      <c r="HGZ2339" s="1315"/>
      <c r="HHA2339" s="1315"/>
      <c r="HHB2339" s="1315"/>
      <c r="HHC2339" s="1315"/>
      <c r="HHD2339" s="1315"/>
      <c r="HHE2339" s="1315"/>
      <c r="HHF2339" s="1315"/>
      <c r="HHG2339" s="1315"/>
      <c r="HHH2339" s="1315"/>
      <c r="HHI2339" s="1315"/>
      <c r="HHJ2339" s="1315"/>
      <c r="HHK2339" s="1315"/>
      <c r="HHL2339" s="1315"/>
      <c r="HHM2339" s="1315"/>
      <c r="HHN2339" s="1315"/>
      <c r="HHO2339" s="1315"/>
      <c r="HHP2339" s="1315"/>
      <c r="HHQ2339" s="1315"/>
      <c r="HHR2339" s="1315"/>
      <c r="HHS2339" s="1315"/>
      <c r="HHT2339" s="1315"/>
      <c r="HHU2339" s="1315"/>
      <c r="HHV2339" s="1315"/>
      <c r="HHW2339" s="1315"/>
      <c r="HHX2339" s="1315"/>
      <c r="HHY2339" s="1315"/>
      <c r="HHZ2339" s="1315"/>
      <c r="HIA2339" s="1315"/>
      <c r="HIB2339" s="1315"/>
      <c r="HIC2339" s="1315"/>
      <c r="HID2339" s="1315"/>
      <c r="HIE2339" s="1315"/>
      <c r="HIF2339" s="1315"/>
      <c r="HIG2339" s="1315"/>
      <c r="HIH2339" s="1315"/>
      <c r="HII2339" s="1315"/>
      <c r="HIJ2339" s="1315"/>
      <c r="HIK2339" s="1315"/>
      <c r="HIL2339" s="1315"/>
      <c r="HIM2339" s="1315"/>
      <c r="HIN2339" s="1315"/>
      <c r="HIO2339" s="1315"/>
      <c r="HIP2339" s="1315"/>
      <c r="HIQ2339" s="1315"/>
      <c r="HIR2339" s="1315"/>
      <c r="HIS2339" s="1315"/>
      <c r="HIT2339" s="1315"/>
      <c r="HIU2339" s="1315"/>
      <c r="HIV2339" s="1315"/>
      <c r="HIW2339" s="1315"/>
      <c r="HIX2339" s="1315"/>
      <c r="HIY2339" s="1315"/>
      <c r="HIZ2339" s="1315"/>
      <c r="HJA2339" s="1315"/>
      <c r="HJB2339" s="1315"/>
      <c r="HJC2339" s="1315"/>
      <c r="HJD2339" s="1315"/>
      <c r="HJE2339" s="1315"/>
      <c r="HJF2339" s="1315"/>
      <c r="HJG2339" s="1315"/>
      <c r="HJH2339" s="1315"/>
      <c r="HJI2339" s="1315"/>
      <c r="HJJ2339" s="1315"/>
      <c r="HJK2339" s="1315"/>
      <c r="HJL2339" s="1315"/>
      <c r="HJM2339" s="1315"/>
      <c r="HJN2339" s="1315"/>
      <c r="HJO2339" s="1315"/>
      <c r="HJP2339" s="1315"/>
      <c r="HJQ2339" s="1315"/>
      <c r="HJR2339" s="1315"/>
      <c r="HJS2339" s="1315"/>
      <c r="HJT2339" s="1315"/>
      <c r="HJU2339" s="1315"/>
      <c r="HJV2339" s="1315"/>
      <c r="HJW2339" s="1315"/>
      <c r="HJX2339" s="1315"/>
      <c r="HJY2339" s="1315"/>
      <c r="HJZ2339" s="1315"/>
      <c r="HKA2339" s="1315"/>
      <c r="HKB2339" s="1315"/>
      <c r="HKC2339" s="1315"/>
      <c r="HKD2339" s="1315"/>
      <c r="HKE2339" s="1315"/>
      <c r="HKF2339" s="1315"/>
      <c r="HKG2339" s="1315"/>
      <c r="HKH2339" s="1315"/>
      <c r="HKI2339" s="1315"/>
      <c r="HKJ2339" s="1315"/>
      <c r="HKK2339" s="1315"/>
      <c r="HKL2339" s="1315"/>
      <c r="HKM2339" s="1315"/>
      <c r="HKN2339" s="1315"/>
      <c r="HKO2339" s="1315"/>
      <c r="HKP2339" s="1315"/>
      <c r="HKQ2339" s="1315"/>
      <c r="HKR2339" s="1315"/>
      <c r="HKS2339" s="1315"/>
      <c r="HKT2339" s="1315"/>
      <c r="HKU2339" s="1315"/>
      <c r="HKV2339" s="1315"/>
      <c r="HKW2339" s="1315"/>
      <c r="HKX2339" s="1315"/>
      <c r="HKY2339" s="1315"/>
      <c r="HKZ2339" s="1315"/>
      <c r="HLA2339" s="1315"/>
      <c r="HLB2339" s="1315"/>
      <c r="HLC2339" s="1315"/>
      <c r="HLD2339" s="1315"/>
      <c r="HLE2339" s="1315"/>
      <c r="HLF2339" s="1315"/>
      <c r="HLG2339" s="1315"/>
      <c r="HLH2339" s="1315"/>
      <c r="HLI2339" s="1315"/>
      <c r="HLJ2339" s="1315"/>
      <c r="HLK2339" s="1315"/>
      <c r="HLL2339" s="1315"/>
      <c r="HLM2339" s="1315"/>
      <c r="HLN2339" s="1315"/>
      <c r="HLO2339" s="1315"/>
      <c r="HLP2339" s="1315"/>
      <c r="HLQ2339" s="1315"/>
      <c r="HLR2339" s="1315"/>
      <c r="HLS2339" s="1315"/>
      <c r="HLT2339" s="1315"/>
      <c r="HLU2339" s="1315"/>
      <c r="HLV2339" s="1315"/>
      <c r="HLW2339" s="1315"/>
      <c r="HLX2339" s="1315"/>
      <c r="HLY2339" s="1315"/>
      <c r="HLZ2339" s="1315"/>
      <c r="HMA2339" s="1315"/>
      <c r="HMB2339" s="1315"/>
      <c r="HMC2339" s="1315"/>
      <c r="HMD2339" s="1315"/>
      <c r="HME2339" s="1315"/>
      <c r="HMF2339" s="1315"/>
      <c r="HMG2339" s="1315"/>
      <c r="HMH2339" s="1315"/>
      <c r="HMI2339" s="1315"/>
      <c r="HMJ2339" s="1315"/>
      <c r="HMK2339" s="1315"/>
      <c r="HML2339" s="1315"/>
      <c r="HMM2339" s="1315"/>
      <c r="HMN2339" s="1315"/>
      <c r="HMO2339" s="1315"/>
      <c r="HMP2339" s="1315"/>
      <c r="HMQ2339" s="1315"/>
      <c r="HMR2339" s="1315"/>
      <c r="HMS2339" s="1315"/>
      <c r="HMT2339" s="1315"/>
      <c r="HMU2339" s="1315"/>
      <c r="HMV2339" s="1315"/>
      <c r="HMW2339" s="1315"/>
      <c r="HMX2339" s="1315"/>
      <c r="HMY2339" s="1315"/>
      <c r="HMZ2339" s="1315"/>
      <c r="HNA2339" s="1315"/>
      <c r="HNB2339" s="1315"/>
      <c r="HNC2339" s="1315"/>
      <c r="HND2339" s="1315"/>
      <c r="HNE2339" s="1315"/>
      <c r="HNF2339" s="1315"/>
      <c r="HNG2339" s="1315"/>
      <c r="HNH2339" s="1315"/>
      <c r="HNI2339" s="1315"/>
      <c r="HNJ2339" s="1315"/>
      <c r="HNK2339" s="1315"/>
      <c r="HNL2339" s="1315"/>
      <c r="HNM2339" s="1315"/>
      <c r="HNN2339" s="1315"/>
      <c r="HNO2339" s="1315"/>
      <c r="HNP2339" s="1315"/>
      <c r="HNQ2339" s="1315"/>
      <c r="HNR2339" s="1315"/>
      <c r="HNS2339" s="1315"/>
      <c r="HNT2339" s="1315"/>
      <c r="HNU2339" s="1315"/>
      <c r="HNV2339" s="1315"/>
      <c r="HNW2339" s="1315"/>
      <c r="HNX2339" s="1315"/>
      <c r="HNY2339" s="1315"/>
      <c r="HNZ2339" s="1315"/>
      <c r="HOA2339" s="1315"/>
      <c r="HOB2339" s="1315"/>
      <c r="HOC2339" s="1315"/>
      <c r="HOD2339" s="1315"/>
      <c r="HOE2339" s="1315"/>
      <c r="HOF2339" s="1315"/>
      <c r="HOG2339" s="1315"/>
      <c r="HOH2339" s="1315"/>
      <c r="HOI2339" s="1315"/>
      <c r="HOJ2339" s="1315"/>
      <c r="HOK2339" s="1315"/>
      <c r="HOL2339" s="1315"/>
      <c r="HOM2339" s="1315"/>
      <c r="HON2339" s="1315"/>
      <c r="HOO2339" s="1315"/>
      <c r="HOP2339" s="1315"/>
      <c r="HOQ2339" s="1315"/>
      <c r="HOR2339" s="1315"/>
      <c r="HOS2339" s="1315"/>
      <c r="HOT2339" s="1315"/>
      <c r="HOU2339" s="1315"/>
      <c r="HOV2339" s="1315"/>
      <c r="HOW2339" s="1315"/>
      <c r="HOX2339" s="1315"/>
      <c r="HOY2339" s="1315"/>
      <c r="HOZ2339" s="1315"/>
      <c r="HPA2339" s="1315"/>
      <c r="HPB2339" s="1315"/>
      <c r="HPC2339" s="1315"/>
      <c r="HPD2339" s="1315"/>
      <c r="HPE2339" s="1315"/>
      <c r="HPF2339" s="1315"/>
      <c r="HPG2339" s="1315"/>
      <c r="HPH2339" s="1315"/>
      <c r="HPI2339" s="1315"/>
      <c r="HPJ2339" s="1315"/>
      <c r="HPK2339" s="1315"/>
      <c r="HPL2339" s="1315"/>
      <c r="HPM2339" s="1315"/>
      <c r="HPN2339" s="1315"/>
      <c r="HPO2339" s="1315"/>
      <c r="HPP2339" s="1315"/>
      <c r="HPQ2339" s="1315"/>
      <c r="HPR2339" s="1315"/>
      <c r="HPS2339" s="1315"/>
      <c r="HPT2339" s="1315"/>
      <c r="HPU2339" s="1315"/>
      <c r="HPV2339" s="1315"/>
      <c r="HPW2339" s="1315"/>
      <c r="HPX2339" s="1315"/>
      <c r="HPY2339" s="1315"/>
      <c r="HPZ2339" s="1315"/>
      <c r="HQA2339" s="1315"/>
      <c r="HQB2339" s="1315"/>
      <c r="HQC2339" s="1315"/>
      <c r="HQD2339" s="1315"/>
      <c r="HQE2339" s="1315"/>
      <c r="HQF2339" s="1315"/>
      <c r="HQG2339" s="1315"/>
      <c r="HQH2339" s="1315"/>
      <c r="HQI2339" s="1315"/>
      <c r="HQJ2339" s="1315"/>
      <c r="HQK2339" s="1315"/>
      <c r="HQL2339" s="1315"/>
      <c r="HQM2339" s="1315"/>
      <c r="HQN2339" s="1315"/>
      <c r="HQO2339" s="1315"/>
      <c r="HQP2339" s="1315"/>
      <c r="HQQ2339" s="1315"/>
      <c r="HQR2339" s="1315"/>
      <c r="HQS2339" s="1315"/>
      <c r="HQT2339" s="1315"/>
      <c r="HQU2339" s="1315"/>
      <c r="HQV2339" s="1315"/>
      <c r="HQW2339" s="1315"/>
      <c r="HQX2339" s="1315"/>
      <c r="HQY2339" s="1315"/>
      <c r="HQZ2339" s="1315"/>
      <c r="HRA2339" s="1315"/>
      <c r="HRB2339" s="1315"/>
      <c r="HRC2339" s="1315"/>
      <c r="HRD2339" s="1315"/>
      <c r="HRE2339" s="1315"/>
      <c r="HRF2339" s="1315"/>
      <c r="HRG2339" s="1315"/>
      <c r="HRH2339" s="1315"/>
      <c r="HRI2339" s="1315"/>
      <c r="HRJ2339" s="1315"/>
      <c r="HRK2339" s="1315"/>
      <c r="HRL2339" s="1315"/>
      <c r="HRM2339" s="1315"/>
      <c r="HRN2339" s="1315"/>
      <c r="HRO2339" s="1315"/>
      <c r="HRP2339" s="1315"/>
      <c r="HRQ2339" s="1315"/>
      <c r="HRR2339" s="1315"/>
      <c r="HRS2339" s="1315"/>
      <c r="HRT2339" s="1315"/>
      <c r="HRU2339" s="1315"/>
      <c r="HRV2339" s="1315"/>
      <c r="HRW2339" s="1315"/>
      <c r="HRX2339" s="1315"/>
      <c r="HRY2339" s="1315"/>
      <c r="HRZ2339" s="1315"/>
      <c r="HSA2339" s="1315"/>
      <c r="HSB2339" s="1315"/>
      <c r="HSC2339" s="1315"/>
      <c r="HSD2339" s="1315"/>
      <c r="HSE2339" s="1315"/>
      <c r="HSF2339" s="1315"/>
      <c r="HSG2339" s="1315"/>
      <c r="HSH2339" s="1315"/>
      <c r="HSI2339" s="1315"/>
      <c r="HSJ2339" s="1315"/>
      <c r="HSK2339" s="1315"/>
      <c r="HSL2339" s="1315"/>
      <c r="HSM2339" s="1315"/>
      <c r="HSN2339" s="1315"/>
      <c r="HSO2339" s="1315"/>
      <c r="HSP2339" s="1315"/>
      <c r="HSQ2339" s="1315"/>
      <c r="HSR2339" s="1315"/>
      <c r="HSS2339" s="1315"/>
      <c r="HST2339" s="1315"/>
      <c r="HSU2339" s="1315"/>
      <c r="HSV2339" s="1315"/>
      <c r="HSW2339" s="1315"/>
      <c r="HSX2339" s="1315"/>
      <c r="HSY2339" s="1315"/>
      <c r="HSZ2339" s="1315"/>
      <c r="HTA2339" s="1315"/>
      <c r="HTB2339" s="1315"/>
      <c r="HTC2339" s="1315"/>
      <c r="HTD2339" s="1315"/>
      <c r="HTE2339" s="1315"/>
      <c r="HTF2339" s="1315"/>
      <c r="HTG2339" s="1315"/>
      <c r="HTH2339" s="1315"/>
      <c r="HTI2339" s="1315"/>
      <c r="HTJ2339" s="1315"/>
      <c r="HTK2339" s="1315"/>
      <c r="HTL2339" s="1315"/>
      <c r="HTM2339" s="1315"/>
      <c r="HTN2339" s="1315"/>
      <c r="HTO2339" s="1315"/>
      <c r="HTP2339" s="1315"/>
      <c r="HTQ2339" s="1315"/>
      <c r="HTR2339" s="1315"/>
      <c r="HTS2339" s="1315"/>
      <c r="HTT2339" s="1315"/>
      <c r="HTU2339" s="1315"/>
      <c r="HTV2339" s="1315"/>
      <c r="HTW2339" s="1315"/>
      <c r="HTX2339" s="1315"/>
      <c r="HTY2339" s="1315"/>
      <c r="HTZ2339" s="1315"/>
      <c r="HUA2339" s="1315"/>
      <c r="HUB2339" s="1315"/>
      <c r="HUC2339" s="1315"/>
      <c r="HUD2339" s="1315"/>
      <c r="HUE2339" s="1315"/>
      <c r="HUF2339" s="1315"/>
      <c r="HUG2339" s="1315"/>
      <c r="HUH2339" s="1315"/>
      <c r="HUI2339" s="1315"/>
      <c r="HUJ2339" s="1315"/>
      <c r="HUK2339" s="1315"/>
      <c r="HUL2339" s="1315"/>
      <c r="HUM2339" s="1315"/>
      <c r="HUN2339" s="1315"/>
      <c r="HUO2339" s="1315"/>
      <c r="HUP2339" s="1315"/>
      <c r="HUQ2339" s="1315"/>
      <c r="HUR2339" s="1315"/>
      <c r="HUS2339" s="1315"/>
      <c r="HUT2339" s="1315"/>
      <c r="HUU2339" s="1315"/>
      <c r="HUV2339" s="1315"/>
      <c r="HUW2339" s="1315"/>
      <c r="HUX2339" s="1315"/>
      <c r="HUY2339" s="1315"/>
      <c r="HUZ2339" s="1315"/>
      <c r="HVA2339" s="1315"/>
      <c r="HVB2339" s="1315"/>
      <c r="HVC2339" s="1315"/>
      <c r="HVD2339" s="1315"/>
      <c r="HVE2339" s="1315"/>
      <c r="HVF2339" s="1315"/>
      <c r="HVG2339" s="1315"/>
      <c r="HVH2339" s="1315"/>
      <c r="HVI2339" s="1315"/>
      <c r="HVJ2339" s="1315"/>
      <c r="HVK2339" s="1315"/>
      <c r="HVL2339" s="1315"/>
      <c r="HVM2339" s="1315"/>
      <c r="HVN2339" s="1315"/>
      <c r="HVO2339" s="1315"/>
      <c r="HVP2339" s="1315"/>
      <c r="HVQ2339" s="1315"/>
      <c r="HVR2339" s="1315"/>
      <c r="HVS2339" s="1315"/>
      <c r="HVT2339" s="1315"/>
      <c r="HVU2339" s="1315"/>
      <c r="HVV2339" s="1315"/>
      <c r="HVW2339" s="1315"/>
      <c r="HVX2339" s="1315"/>
      <c r="HVY2339" s="1315"/>
      <c r="HVZ2339" s="1315"/>
      <c r="HWA2339" s="1315"/>
      <c r="HWB2339" s="1315"/>
      <c r="HWC2339" s="1315"/>
      <c r="HWD2339" s="1315"/>
      <c r="HWE2339" s="1315"/>
      <c r="HWF2339" s="1315"/>
      <c r="HWG2339" s="1315"/>
      <c r="HWH2339" s="1315"/>
      <c r="HWI2339" s="1315"/>
      <c r="HWJ2339" s="1315"/>
      <c r="HWK2339" s="1315"/>
      <c r="HWL2339" s="1315"/>
      <c r="HWM2339" s="1315"/>
      <c r="HWN2339" s="1315"/>
      <c r="HWO2339" s="1315"/>
      <c r="HWP2339" s="1315"/>
      <c r="HWQ2339" s="1315"/>
      <c r="HWR2339" s="1315"/>
      <c r="HWS2339" s="1315"/>
      <c r="HWT2339" s="1315"/>
      <c r="HWU2339" s="1315"/>
      <c r="HWV2339" s="1315"/>
      <c r="HWW2339" s="1315"/>
      <c r="HWX2339" s="1315"/>
      <c r="HWY2339" s="1315"/>
      <c r="HWZ2339" s="1315"/>
      <c r="HXA2339" s="1315"/>
      <c r="HXB2339" s="1315"/>
      <c r="HXC2339" s="1315"/>
      <c r="HXD2339" s="1315"/>
      <c r="HXE2339" s="1315"/>
      <c r="HXF2339" s="1315"/>
      <c r="HXG2339" s="1315"/>
      <c r="HXH2339" s="1315"/>
      <c r="HXI2339" s="1315"/>
      <c r="HXJ2339" s="1315"/>
      <c r="HXK2339" s="1315"/>
      <c r="HXL2339" s="1315"/>
      <c r="HXM2339" s="1315"/>
      <c r="HXN2339" s="1315"/>
      <c r="HXO2339" s="1315"/>
      <c r="HXP2339" s="1315"/>
      <c r="HXQ2339" s="1315"/>
      <c r="HXR2339" s="1315"/>
      <c r="HXS2339" s="1315"/>
      <c r="HXT2339" s="1315"/>
      <c r="HXU2339" s="1315"/>
      <c r="HXV2339" s="1315"/>
      <c r="HXW2339" s="1315"/>
      <c r="HXX2339" s="1315"/>
      <c r="HXY2339" s="1315"/>
      <c r="HXZ2339" s="1315"/>
      <c r="HYA2339" s="1315"/>
      <c r="HYB2339" s="1315"/>
      <c r="HYC2339" s="1315"/>
      <c r="HYD2339" s="1315"/>
      <c r="HYE2339" s="1315"/>
      <c r="HYF2339" s="1315"/>
      <c r="HYG2339" s="1315"/>
      <c r="HYH2339" s="1315"/>
      <c r="HYI2339" s="1315"/>
      <c r="HYJ2339" s="1315"/>
      <c r="HYK2339" s="1315"/>
      <c r="HYL2339" s="1315"/>
      <c r="HYM2339" s="1315"/>
      <c r="HYN2339" s="1315"/>
      <c r="HYO2339" s="1315"/>
      <c r="HYP2339" s="1315"/>
      <c r="HYQ2339" s="1315"/>
      <c r="HYR2339" s="1315"/>
      <c r="HYS2339" s="1315"/>
      <c r="HYT2339" s="1315"/>
      <c r="HYU2339" s="1315"/>
      <c r="HYV2339" s="1315"/>
      <c r="HYW2339" s="1315"/>
      <c r="HYX2339" s="1315"/>
      <c r="HYY2339" s="1315"/>
      <c r="HYZ2339" s="1315"/>
      <c r="HZA2339" s="1315"/>
      <c r="HZB2339" s="1315"/>
      <c r="HZC2339" s="1315"/>
      <c r="HZD2339" s="1315"/>
      <c r="HZE2339" s="1315"/>
      <c r="HZF2339" s="1315"/>
      <c r="HZG2339" s="1315"/>
      <c r="HZH2339" s="1315"/>
      <c r="HZI2339" s="1315"/>
      <c r="HZJ2339" s="1315"/>
      <c r="HZK2339" s="1315"/>
      <c r="HZL2339" s="1315"/>
      <c r="HZM2339" s="1315"/>
      <c r="HZN2339" s="1315"/>
      <c r="HZO2339" s="1315"/>
      <c r="HZP2339" s="1315"/>
      <c r="HZQ2339" s="1315"/>
      <c r="HZR2339" s="1315"/>
      <c r="HZS2339" s="1315"/>
      <c r="HZT2339" s="1315"/>
      <c r="HZU2339" s="1315"/>
      <c r="HZV2339" s="1315"/>
      <c r="HZW2339" s="1315"/>
      <c r="HZX2339" s="1315"/>
      <c r="HZY2339" s="1315"/>
      <c r="HZZ2339" s="1315"/>
      <c r="IAA2339" s="1315"/>
      <c r="IAB2339" s="1315"/>
      <c r="IAC2339" s="1315"/>
      <c r="IAD2339" s="1315"/>
      <c r="IAE2339" s="1315"/>
      <c r="IAF2339" s="1315"/>
      <c r="IAG2339" s="1315"/>
      <c r="IAH2339" s="1315"/>
      <c r="IAI2339" s="1315"/>
      <c r="IAJ2339" s="1315"/>
      <c r="IAK2339" s="1315"/>
      <c r="IAL2339" s="1315"/>
      <c r="IAM2339" s="1315"/>
      <c r="IAN2339" s="1315"/>
      <c r="IAO2339" s="1315"/>
      <c r="IAP2339" s="1315"/>
      <c r="IAQ2339" s="1315"/>
      <c r="IAR2339" s="1315"/>
      <c r="IAS2339" s="1315"/>
      <c r="IAT2339" s="1315"/>
      <c r="IAU2339" s="1315"/>
      <c r="IAV2339" s="1315"/>
      <c r="IAW2339" s="1315"/>
      <c r="IAX2339" s="1315"/>
      <c r="IAY2339" s="1315"/>
      <c r="IAZ2339" s="1315"/>
      <c r="IBA2339" s="1315"/>
      <c r="IBB2339" s="1315"/>
      <c r="IBC2339" s="1315"/>
      <c r="IBD2339" s="1315"/>
      <c r="IBE2339" s="1315"/>
      <c r="IBF2339" s="1315"/>
      <c r="IBG2339" s="1315"/>
      <c r="IBH2339" s="1315"/>
      <c r="IBI2339" s="1315"/>
      <c r="IBJ2339" s="1315"/>
      <c r="IBK2339" s="1315"/>
      <c r="IBL2339" s="1315"/>
      <c r="IBM2339" s="1315"/>
      <c r="IBN2339" s="1315"/>
      <c r="IBO2339" s="1315"/>
      <c r="IBP2339" s="1315"/>
      <c r="IBQ2339" s="1315"/>
      <c r="IBR2339" s="1315"/>
      <c r="IBS2339" s="1315"/>
      <c r="IBT2339" s="1315"/>
      <c r="IBU2339" s="1315"/>
      <c r="IBV2339" s="1315"/>
      <c r="IBW2339" s="1315"/>
      <c r="IBX2339" s="1315"/>
      <c r="IBY2339" s="1315"/>
      <c r="IBZ2339" s="1315"/>
      <c r="ICA2339" s="1315"/>
      <c r="ICB2339" s="1315"/>
      <c r="ICC2339" s="1315"/>
      <c r="ICD2339" s="1315"/>
      <c r="ICE2339" s="1315"/>
      <c r="ICF2339" s="1315"/>
      <c r="ICG2339" s="1315"/>
      <c r="ICH2339" s="1315"/>
      <c r="ICI2339" s="1315"/>
      <c r="ICJ2339" s="1315"/>
      <c r="ICK2339" s="1315"/>
      <c r="ICL2339" s="1315"/>
      <c r="ICM2339" s="1315"/>
      <c r="ICN2339" s="1315"/>
      <c r="ICO2339" s="1315"/>
      <c r="ICP2339" s="1315"/>
      <c r="ICQ2339" s="1315"/>
      <c r="ICR2339" s="1315"/>
      <c r="ICS2339" s="1315"/>
      <c r="ICT2339" s="1315"/>
      <c r="ICU2339" s="1315"/>
      <c r="ICV2339" s="1315"/>
      <c r="ICW2339" s="1315"/>
      <c r="ICX2339" s="1315"/>
      <c r="ICY2339" s="1315"/>
      <c r="ICZ2339" s="1315"/>
      <c r="IDA2339" s="1315"/>
      <c r="IDB2339" s="1315"/>
      <c r="IDC2339" s="1315"/>
      <c r="IDD2339" s="1315"/>
      <c r="IDE2339" s="1315"/>
      <c r="IDF2339" s="1315"/>
      <c r="IDG2339" s="1315"/>
      <c r="IDH2339" s="1315"/>
      <c r="IDI2339" s="1315"/>
      <c r="IDJ2339" s="1315"/>
      <c r="IDK2339" s="1315"/>
      <c r="IDL2339" s="1315"/>
      <c r="IDM2339" s="1315"/>
      <c r="IDN2339" s="1315"/>
      <c r="IDO2339" s="1315"/>
      <c r="IDP2339" s="1315"/>
      <c r="IDQ2339" s="1315"/>
      <c r="IDR2339" s="1315"/>
      <c r="IDS2339" s="1315"/>
      <c r="IDT2339" s="1315"/>
      <c r="IDU2339" s="1315"/>
      <c r="IDV2339" s="1315"/>
      <c r="IDW2339" s="1315"/>
      <c r="IDX2339" s="1315"/>
      <c r="IDY2339" s="1315"/>
      <c r="IDZ2339" s="1315"/>
      <c r="IEA2339" s="1315"/>
      <c r="IEB2339" s="1315"/>
      <c r="IEC2339" s="1315"/>
      <c r="IED2339" s="1315"/>
      <c r="IEE2339" s="1315"/>
      <c r="IEF2339" s="1315"/>
      <c r="IEG2339" s="1315"/>
      <c r="IEH2339" s="1315"/>
      <c r="IEI2339" s="1315"/>
      <c r="IEJ2339" s="1315"/>
      <c r="IEK2339" s="1315"/>
      <c r="IEL2339" s="1315"/>
      <c r="IEM2339" s="1315"/>
      <c r="IEN2339" s="1315"/>
      <c r="IEO2339" s="1315"/>
      <c r="IEP2339" s="1315"/>
      <c r="IEQ2339" s="1315"/>
      <c r="IER2339" s="1315"/>
      <c r="IES2339" s="1315"/>
      <c r="IET2339" s="1315"/>
      <c r="IEU2339" s="1315"/>
      <c r="IEV2339" s="1315"/>
      <c r="IEW2339" s="1315"/>
      <c r="IEX2339" s="1315"/>
      <c r="IEY2339" s="1315"/>
      <c r="IEZ2339" s="1315"/>
      <c r="IFA2339" s="1315"/>
      <c r="IFB2339" s="1315"/>
      <c r="IFC2339" s="1315"/>
      <c r="IFD2339" s="1315"/>
      <c r="IFE2339" s="1315"/>
      <c r="IFF2339" s="1315"/>
      <c r="IFG2339" s="1315"/>
      <c r="IFH2339" s="1315"/>
      <c r="IFI2339" s="1315"/>
      <c r="IFJ2339" s="1315"/>
      <c r="IFK2339" s="1315"/>
      <c r="IFL2339" s="1315"/>
      <c r="IFM2339" s="1315"/>
      <c r="IFN2339" s="1315"/>
      <c r="IFO2339" s="1315"/>
      <c r="IFP2339" s="1315"/>
      <c r="IFQ2339" s="1315"/>
      <c r="IFR2339" s="1315"/>
      <c r="IFS2339" s="1315"/>
      <c r="IFT2339" s="1315"/>
      <c r="IFU2339" s="1315"/>
      <c r="IFV2339" s="1315"/>
      <c r="IFW2339" s="1315"/>
      <c r="IFX2339" s="1315"/>
      <c r="IFY2339" s="1315"/>
      <c r="IFZ2339" s="1315"/>
      <c r="IGA2339" s="1315"/>
      <c r="IGB2339" s="1315"/>
      <c r="IGC2339" s="1315"/>
      <c r="IGD2339" s="1315"/>
      <c r="IGE2339" s="1315"/>
      <c r="IGF2339" s="1315"/>
      <c r="IGG2339" s="1315"/>
      <c r="IGH2339" s="1315"/>
      <c r="IGI2339" s="1315"/>
      <c r="IGJ2339" s="1315"/>
      <c r="IGK2339" s="1315"/>
      <c r="IGL2339" s="1315"/>
      <c r="IGM2339" s="1315"/>
      <c r="IGN2339" s="1315"/>
      <c r="IGO2339" s="1315"/>
      <c r="IGP2339" s="1315"/>
      <c r="IGQ2339" s="1315"/>
      <c r="IGR2339" s="1315"/>
      <c r="IGS2339" s="1315"/>
      <c r="IGT2339" s="1315"/>
      <c r="IGU2339" s="1315"/>
      <c r="IGV2339" s="1315"/>
      <c r="IGW2339" s="1315"/>
      <c r="IGX2339" s="1315"/>
      <c r="IGY2339" s="1315"/>
      <c r="IGZ2339" s="1315"/>
      <c r="IHA2339" s="1315"/>
      <c r="IHB2339" s="1315"/>
      <c r="IHC2339" s="1315"/>
      <c r="IHD2339" s="1315"/>
      <c r="IHE2339" s="1315"/>
      <c r="IHF2339" s="1315"/>
      <c r="IHG2339" s="1315"/>
      <c r="IHH2339" s="1315"/>
      <c r="IHI2339" s="1315"/>
      <c r="IHJ2339" s="1315"/>
      <c r="IHK2339" s="1315"/>
      <c r="IHL2339" s="1315"/>
      <c r="IHM2339" s="1315"/>
      <c r="IHN2339" s="1315"/>
      <c r="IHO2339" s="1315"/>
      <c r="IHP2339" s="1315"/>
      <c r="IHQ2339" s="1315"/>
      <c r="IHR2339" s="1315"/>
      <c r="IHS2339" s="1315"/>
      <c r="IHT2339" s="1315"/>
      <c r="IHU2339" s="1315"/>
      <c r="IHV2339" s="1315"/>
      <c r="IHW2339" s="1315"/>
      <c r="IHX2339" s="1315"/>
      <c r="IHY2339" s="1315"/>
      <c r="IHZ2339" s="1315"/>
      <c r="IIA2339" s="1315"/>
      <c r="IIB2339" s="1315"/>
      <c r="IIC2339" s="1315"/>
      <c r="IID2339" s="1315"/>
      <c r="IIE2339" s="1315"/>
      <c r="IIF2339" s="1315"/>
      <c r="IIG2339" s="1315"/>
      <c r="IIH2339" s="1315"/>
      <c r="III2339" s="1315"/>
      <c r="IIJ2339" s="1315"/>
      <c r="IIK2339" s="1315"/>
      <c r="IIL2339" s="1315"/>
      <c r="IIM2339" s="1315"/>
      <c r="IIN2339" s="1315"/>
      <c r="IIO2339" s="1315"/>
      <c r="IIP2339" s="1315"/>
      <c r="IIQ2339" s="1315"/>
      <c r="IIR2339" s="1315"/>
      <c r="IIS2339" s="1315"/>
      <c r="IIT2339" s="1315"/>
      <c r="IIU2339" s="1315"/>
      <c r="IIV2339" s="1315"/>
      <c r="IIW2339" s="1315"/>
      <c r="IIX2339" s="1315"/>
      <c r="IIY2339" s="1315"/>
      <c r="IIZ2339" s="1315"/>
      <c r="IJA2339" s="1315"/>
      <c r="IJB2339" s="1315"/>
      <c r="IJC2339" s="1315"/>
      <c r="IJD2339" s="1315"/>
      <c r="IJE2339" s="1315"/>
      <c r="IJF2339" s="1315"/>
      <c r="IJG2339" s="1315"/>
      <c r="IJH2339" s="1315"/>
      <c r="IJI2339" s="1315"/>
      <c r="IJJ2339" s="1315"/>
      <c r="IJK2339" s="1315"/>
      <c r="IJL2339" s="1315"/>
      <c r="IJM2339" s="1315"/>
      <c r="IJN2339" s="1315"/>
      <c r="IJO2339" s="1315"/>
      <c r="IJP2339" s="1315"/>
      <c r="IJQ2339" s="1315"/>
      <c r="IJR2339" s="1315"/>
      <c r="IJS2339" s="1315"/>
      <c r="IJT2339" s="1315"/>
      <c r="IJU2339" s="1315"/>
      <c r="IJV2339" s="1315"/>
      <c r="IJW2339" s="1315"/>
      <c r="IJX2339" s="1315"/>
      <c r="IJY2339" s="1315"/>
      <c r="IJZ2339" s="1315"/>
      <c r="IKA2339" s="1315"/>
      <c r="IKB2339" s="1315"/>
      <c r="IKC2339" s="1315"/>
      <c r="IKD2339" s="1315"/>
      <c r="IKE2339" s="1315"/>
      <c r="IKF2339" s="1315"/>
      <c r="IKG2339" s="1315"/>
      <c r="IKH2339" s="1315"/>
      <c r="IKI2339" s="1315"/>
      <c r="IKJ2339" s="1315"/>
      <c r="IKK2339" s="1315"/>
      <c r="IKL2339" s="1315"/>
      <c r="IKM2339" s="1315"/>
      <c r="IKN2339" s="1315"/>
      <c r="IKO2339" s="1315"/>
      <c r="IKP2339" s="1315"/>
      <c r="IKQ2339" s="1315"/>
      <c r="IKR2339" s="1315"/>
      <c r="IKS2339" s="1315"/>
      <c r="IKT2339" s="1315"/>
      <c r="IKU2339" s="1315"/>
      <c r="IKV2339" s="1315"/>
      <c r="IKW2339" s="1315"/>
      <c r="IKX2339" s="1315"/>
      <c r="IKY2339" s="1315"/>
      <c r="IKZ2339" s="1315"/>
      <c r="ILA2339" s="1315"/>
      <c r="ILB2339" s="1315"/>
      <c r="ILC2339" s="1315"/>
      <c r="ILD2339" s="1315"/>
      <c r="ILE2339" s="1315"/>
      <c r="ILF2339" s="1315"/>
      <c r="ILG2339" s="1315"/>
      <c r="ILH2339" s="1315"/>
      <c r="ILI2339" s="1315"/>
      <c r="ILJ2339" s="1315"/>
      <c r="ILK2339" s="1315"/>
      <c r="ILL2339" s="1315"/>
      <c r="ILM2339" s="1315"/>
      <c r="ILN2339" s="1315"/>
      <c r="ILO2339" s="1315"/>
      <c r="ILP2339" s="1315"/>
      <c r="ILQ2339" s="1315"/>
      <c r="ILR2339" s="1315"/>
      <c r="ILS2339" s="1315"/>
      <c r="ILT2339" s="1315"/>
      <c r="ILU2339" s="1315"/>
      <c r="ILV2339" s="1315"/>
      <c r="ILW2339" s="1315"/>
      <c r="ILX2339" s="1315"/>
      <c r="ILY2339" s="1315"/>
      <c r="ILZ2339" s="1315"/>
      <c r="IMA2339" s="1315"/>
      <c r="IMB2339" s="1315"/>
      <c r="IMC2339" s="1315"/>
      <c r="IMD2339" s="1315"/>
      <c r="IME2339" s="1315"/>
      <c r="IMF2339" s="1315"/>
      <c r="IMG2339" s="1315"/>
      <c r="IMH2339" s="1315"/>
      <c r="IMI2339" s="1315"/>
      <c r="IMJ2339" s="1315"/>
      <c r="IMK2339" s="1315"/>
      <c r="IML2339" s="1315"/>
      <c r="IMM2339" s="1315"/>
      <c r="IMN2339" s="1315"/>
      <c r="IMO2339" s="1315"/>
      <c r="IMP2339" s="1315"/>
      <c r="IMQ2339" s="1315"/>
      <c r="IMR2339" s="1315"/>
      <c r="IMS2339" s="1315"/>
      <c r="IMT2339" s="1315"/>
      <c r="IMU2339" s="1315"/>
      <c r="IMV2339" s="1315"/>
      <c r="IMW2339" s="1315"/>
      <c r="IMX2339" s="1315"/>
      <c r="IMY2339" s="1315"/>
      <c r="IMZ2339" s="1315"/>
      <c r="INA2339" s="1315"/>
      <c r="INB2339" s="1315"/>
      <c r="INC2339" s="1315"/>
      <c r="IND2339" s="1315"/>
      <c r="INE2339" s="1315"/>
      <c r="INF2339" s="1315"/>
      <c r="ING2339" s="1315"/>
      <c r="INH2339" s="1315"/>
      <c r="INI2339" s="1315"/>
      <c r="INJ2339" s="1315"/>
      <c r="INK2339" s="1315"/>
      <c r="INL2339" s="1315"/>
      <c r="INM2339" s="1315"/>
      <c r="INN2339" s="1315"/>
      <c r="INO2339" s="1315"/>
      <c r="INP2339" s="1315"/>
      <c r="INQ2339" s="1315"/>
      <c r="INR2339" s="1315"/>
      <c r="INS2339" s="1315"/>
      <c r="INT2339" s="1315"/>
      <c r="INU2339" s="1315"/>
      <c r="INV2339" s="1315"/>
      <c r="INW2339" s="1315"/>
      <c r="INX2339" s="1315"/>
      <c r="INY2339" s="1315"/>
      <c r="INZ2339" s="1315"/>
      <c r="IOA2339" s="1315"/>
      <c r="IOB2339" s="1315"/>
      <c r="IOC2339" s="1315"/>
      <c r="IOD2339" s="1315"/>
      <c r="IOE2339" s="1315"/>
      <c r="IOF2339" s="1315"/>
      <c r="IOG2339" s="1315"/>
      <c r="IOH2339" s="1315"/>
      <c r="IOI2339" s="1315"/>
      <c r="IOJ2339" s="1315"/>
      <c r="IOK2339" s="1315"/>
      <c r="IOL2339" s="1315"/>
      <c r="IOM2339" s="1315"/>
      <c r="ION2339" s="1315"/>
      <c r="IOO2339" s="1315"/>
      <c r="IOP2339" s="1315"/>
      <c r="IOQ2339" s="1315"/>
      <c r="IOR2339" s="1315"/>
      <c r="IOS2339" s="1315"/>
      <c r="IOT2339" s="1315"/>
      <c r="IOU2339" s="1315"/>
      <c r="IOV2339" s="1315"/>
      <c r="IOW2339" s="1315"/>
      <c r="IOX2339" s="1315"/>
      <c r="IOY2339" s="1315"/>
      <c r="IOZ2339" s="1315"/>
      <c r="IPA2339" s="1315"/>
      <c r="IPB2339" s="1315"/>
      <c r="IPC2339" s="1315"/>
      <c r="IPD2339" s="1315"/>
      <c r="IPE2339" s="1315"/>
      <c r="IPF2339" s="1315"/>
      <c r="IPG2339" s="1315"/>
      <c r="IPH2339" s="1315"/>
      <c r="IPI2339" s="1315"/>
      <c r="IPJ2339" s="1315"/>
      <c r="IPK2339" s="1315"/>
      <c r="IPL2339" s="1315"/>
      <c r="IPM2339" s="1315"/>
      <c r="IPN2339" s="1315"/>
      <c r="IPO2339" s="1315"/>
      <c r="IPP2339" s="1315"/>
      <c r="IPQ2339" s="1315"/>
      <c r="IPR2339" s="1315"/>
      <c r="IPS2339" s="1315"/>
      <c r="IPT2339" s="1315"/>
      <c r="IPU2339" s="1315"/>
      <c r="IPV2339" s="1315"/>
      <c r="IPW2339" s="1315"/>
      <c r="IPX2339" s="1315"/>
      <c r="IPY2339" s="1315"/>
      <c r="IPZ2339" s="1315"/>
      <c r="IQA2339" s="1315"/>
      <c r="IQB2339" s="1315"/>
      <c r="IQC2339" s="1315"/>
      <c r="IQD2339" s="1315"/>
      <c r="IQE2339" s="1315"/>
      <c r="IQF2339" s="1315"/>
      <c r="IQG2339" s="1315"/>
      <c r="IQH2339" s="1315"/>
      <c r="IQI2339" s="1315"/>
      <c r="IQJ2339" s="1315"/>
      <c r="IQK2339" s="1315"/>
      <c r="IQL2339" s="1315"/>
      <c r="IQM2339" s="1315"/>
      <c r="IQN2339" s="1315"/>
      <c r="IQO2339" s="1315"/>
      <c r="IQP2339" s="1315"/>
      <c r="IQQ2339" s="1315"/>
      <c r="IQR2339" s="1315"/>
      <c r="IQS2339" s="1315"/>
      <c r="IQT2339" s="1315"/>
      <c r="IQU2339" s="1315"/>
      <c r="IQV2339" s="1315"/>
      <c r="IQW2339" s="1315"/>
      <c r="IQX2339" s="1315"/>
      <c r="IQY2339" s="1315"/>
      <c r="IQZ2339" s="1315"/>
      <c r="IRA2339" s="1315"/>
      <c r="IRB2339" s="1315"/>
      <c r="IRC2339" s="1315"/>
      <c r="IRD2339" s="1315"/>
      <c r="IRE2339" s="1315"/>
      <c r="IRF2339" s="1315"/>
      <c r="IRG2339" s="1315"/>
      <c r="IRH2339" s="1315"/>
      <c r="IRI2339" s="1315"/>
      <c r="IRJ2339" s="1315"/>
      <c r="IRK2339" s="1315"/>
      <c r="IRL2339" s="1315"/>
      <c r="IRM2339" s="1315"/>
      <c r="IRN2339" s="1315"/>
      <c r="IRO2339" s="1315"/>
      <c r="IRP2339" s="1315"/>
      <c r="IRQ2339" s="1315"/>
      <c r="IRR2339" s="1315"/>
      <c r="IRS2339" s="1315"/>
      <c r="IRT2339" s="1315"/>
      <c r="IRU2339" s="1315"/>
      <c r="IRV2339" s="1315"/>
      <c r="IRW2339" s="1315"/>
      <c r="IRX2339" s="1315"/>
      <c r="IRY2339" s="1315"/>
      <c r="IRZ2339" s="1315"/>
      <c r="ISA2339" s="1315"/>
      <c r="ISB2339" s="1315"/>
      <c r="ISC2339" s="1315"/>
      <c r="ISD2339" s="1315"/>
      <c r="ISE2339" s="1315"/>
      <c r="ISF2339" s="1315"/>
      <c r="ISG2339" s="1315"/>
      <c r="ISH2339" s="1315"/>
      <c r="ISI2339" s="1315"/>
      <c r="ISJ2339" s="1315"/>
      <c r="ISK2339" s="1315"/>
      <c r="ISL2339" s="1315"/>
      <c r="ISM2339" s="1315"/>
      <c r="ISN2339" s="1315"/>
      <c r="ISO2339" s="1315"/>
      <c r="ISP2339" s="1315"/>
      <c r="ISQ2339" s="1315"/>
      <c r="ISR2339" s="1315"/>
      <c r="ISS2339" s="1315"/>
      <c r="IST2339" s="1315"/>
      <c r="ISU2339" s="1315"/>
      <c r="ISV2339" s="1315"/>
      <c r="ISW2339" s="1315"/>
      <c r="ISX2339" s="1315"/>
      <c r="ISY2339" s="1315"/>
      <c r="ISZ2339" s="1315"/>
      <c r="ITA2339" s="1315"/>
      <c r="ITB2339" s="1315"/>
      <c r="ITC2339" s="1315"/>
      <c r="ITD2339" s="1315"/>
      <c r="ITE2339" s="1315"/>
      <c r="ITF2339" s="1315"/>
      <c r="ITG2339" s="1315"/>
      <c r="ITH2339" s="1315"/>
      <c r="ITI2339" s="1315"/>
      <c r="ITJ2339" s="1315"/>
      <c r="ITK2339" s="1315"/>
      <c r="ITL2339" s="1315"/>
      <c r="ITM2339" s="1315"/>
      <c r="ITN2339" s="1315"/>
      <c r="ITO2339" s="1315"/>
      <c r="ITP2339" s="1315"/>
      <c r="ITQ2339" s="1315"/>
      <c r="ITR2339" s="1315"/>
      <c r="ITS2339" s="1315"/>
      <c r="ITT2339" s="1315"/>
      <c r="ITU2339" s="1315"/>
      <c r="ITV2339" s="1315"/>
      <c r="ITW2339" s="1315"/>
      <c r="ITX2339" s="1315"/>
      <c r="ITY2339" s="1315"/>
      <c r="ITZ2339" s="1315"/>
      <c r="IUA2339" s="1315"/>
      <c r="IUB2339" s="1315"/>
      <c r="IUC2339" s="1315"/>
      <c r="IUD2339" s="1315"/>
      <c r="IUE2339" s="1315"/>
      <c r="IUF2339" s="1315"/>
      <c r="IUG2339" s="1315"/>
      <c r="IUH2339" s="1315"/>
      <c r="IUI2339" s="1315"/>
      <c r="IUJ2339" s="1315"/>
      <c r="IUK2339" s="1315"/>
      <c r="IUL2339" s="1315"/>
      <c r="IUM2339" s="1315"/>
      <c r="IUN2339" s="1315"/>
      <c r="IUO2339" s="1315"/>
      <c r="IUP2339" s="1315"/>
      <c r="IUQ2339" s="1315"/>
      <c r="IUR2339" s="1315"/>
      <c r="IUS2339" s="1315"/>
      <c r="IUT2339" s="1315"/>
      <c r="IUU2339" s="1315"/>
      <c r="IUV2339" s="1315"/>
      <c r="IUW2339" s="1315"/>
      <c r="IUX2339" s="1315"/>
      <c r="IUY2339" s="1315"/>
      <c r="IUZ2339" s="1315"/>
      <c r="IVA2339" s="1315"/>
      <c r="IVB2339" s="1315"/>
      <c r="IVC2339" s="1315"/>
      <c r="IVD2339" s="1315"/>
      <c r="IVE2339" s="1315"/>
      <c r="IVF2339" s="1315"/>
      <c r="IVG2339" s="1315"/>
      <c r="IVH2339" s="1315"/>
      <c r="IVI2339" s="1315"/>
      <c r="IVJ2339" s="1315"/>
      <c r="IVK2339" s="1315"/>
      <c r="IVL2339" s="1315"/>
      <c r="IVM2339" s="1315"/>
      <c r="IVN2339" s="1315"/>
      <c r="IVO2339" s="1315"/>
      <c r="IVP2339" s="1315"/>
      <c r="IVQ2339" s="1315"/>
      <c r="IVR2339" s="1315"/>
      <c r="IVS2339" s="1315"/>
      <c r="IVT2339" s="1315"/>
      <c r="IVU2339" s="1315"/>
      <c r="IVV2339" s="1315"/>
      <c r="IVW2339" s="1315"/>
      <c r="IVX2339" s="1315"/>
      <c r="IVY2339" s="1315"/>
      <c r="IVZ2339" s="1315"/>
      <c r="IWA2339" s="1315"/>
      <c r="IWB2339" s="1315"/>
      <c r="IWC2339" s="1315"/>
      <c r="IWD2339" s="1315"/>
      <c r="IWE2339" s="1315"/>
      <c r="IWF2339" s="1315"/>
      <c r="IWG2339" s="1315"/>
      <c r="IWH2339" s="1315"/>
      <c r="IWI2339" s="1315"/>
      <c r="IWJ2339" s="1315"/>
      <c r="IWK2339" s="1315"/>
      <c r="IWL2339" s="1315"/>
      <c r="IWM2339" s="1315"/>
      <c r="IWN2339" s="1315"/>
      <c r="IWO2339" s="1315"/>
      <c r="IWP2339" s="1315"/>
      <c r="IWQ2339" s="1315"/>
      <c r="IWR2339" s="1315"/>
      <c r="IWS2339" s="1315"/>
      <c r="IWT2339" s="1315"/>
      <c r="IWU2339" s="1315"/>
      <c r="IWV2339" s="1315"/>
      <c r="IWW2339" s="1315"/>
      <c r="IWX2339" s="1315"/>
      <c r="IWY2339" s="1315"/>
      <c r="IWZ2339" s="1315"/>
      <c r="IXA2339" s="1315"/>
      <c r="IXB2339" s="1315"/>
      <c r="IXC2339" s="1315"/>
      <c r="IXD2339" s="1315"/>
      <c r="IXE2339" s="1315"/>
      <c r="IXF2339" s="1315"/>
      <c r="IXG2339" s="1315"/>
      <c r="IXH2339" s="1315"/>
      <c r="IXI2339" s="1315"/>
      <c r="IXJ2339" s="1315"/>
      <c r="IXK2339" s="1315"/>
      <c r="IXL2339" s="1315"/>
      <c r="IXM2339" s="1315"/>
      <c r="IXN2339" s="1315"/>
      <c r="IXO2339" s="1315"/>
      <c r="IXP2339" s="1315"/>
      <c r="IXQ2339" s="1315"/>
      <c r="IXR2339" s="1315"/>
      <c r="IXS2339" s="1315"/>
      <c r="IXT2339" s="1315"/>
      <c r="IXU2339" s="1315"/>
      <c r="IXV2339" s="1315"/>
      <c r="IXW2339" s="1315"/>
      <c r="IXX2339" s="1315"/>
      <c r="IXY2339" s="1315"/>
      <c r="IXZ2339" s="1315"/>
      <c r="IYA2339" s="1315"/>
      <c r="IYB2339" s="1315"/>
      <c r="IYC2339" s="1315"/>
      <c r="IYD2339" s="1315"/>
      <c r="IYE2339" s="1315"/>
      <c r="IYF2339" s="1315"/>
      <c r="IYG2339" s="1315"/>
      <c r="IYH2339" s="1315"/>
      <c r="IYI2339" s="1315"/>
      <c r="IYJ2339" s="1315"/>
      <c r="IYK2339" s="1315"/>
      <c r="IYL2339" s="1315"/>
      <c r="IYM2339" s="1315"/>
      <c r="IYN2339" s="1315"/>
      <c r="IYO2339" s="1315"/>
      <c r="IYP2339" s="1315"/>
      <c r="IYQ2339" s="1315"/>
      <c r="IYR2339" s="1315"/>
      <c r="IYS2339" s="1315"/>
      <c r="IYT2339" s="1315"/>
      <c r="IYU2339" s="1315"/>
      <c r="IYV2339" s="1315"/>
      <c r="IYW2339" s="1315"/>
      <c r="IYX2339" s="1315"/>
      <c r="IYY2339" s="1315"/>
      <c r="IYZ2339" s="1315"/>
      <c r="IZA2339" s="1315"/>
      <c r="IZB2339" s="1315"/>
      <c r="IZC2339" s="1315"/>
      <c r="IZD2339" s="1315"/>
      <c r="IZE2339" s="1315"/>
      <c r="IZF2339" s="1315"/>
      <c r="IZG2339" s="1315"/>
      <c r="IZH2339" s="1315"/>
      <c r="IZI2339" s="1315"/>
      <c r="IZJ2339" s="1315"/>
      <c r="IZK2339" s="1315"/>
      <c r="IZL2339" s="1315"/>
      <c r="IZM2339" s="1315"/>
      <c r="IZN2339" s="1315"/>
      <c r="IZO2339" s="1315"/>
      <c r="IZP2339" s="1315"/>
      <c r="IZQ2339" s="1315"/>
      <c r="IZR2339" s="1315"/>
      <c r="IZS2339" s="1315"/>
      <c r="IZT2339" s="1315"/>
      <c r="IZU2339" s="1315"/>
      <c r="IZV2339" s="1315"/>
      <c r="IZW2339" s="1315"/>
      <c r="IZX2339" s="1315"/>
      <c r="IZY2339" s="1315"/>
      <c r="IZZ2339" s="1315"/>
      <c r="JAA2339" s="1315"/>
      <c r="JAB2339" s="1315"/>
      <c r="JAC2339" s="1315"/>
      <c r="JAD2339" s="1315"/>
      <c r="JAE2339" s="1315"/>
      <c r="JAF2339" s="1315"/>
      <c r="JAG2339" s="1315"/>
      <c r="JAH2339" s="1315"/>
      <c r="JAI2339" s="1315"/>
      <c r="JAJ2339" s="1315"/>
      <c r="JAK2339" s="1315"/>
      <c r="JAL2339" s="1315"/>
      <c r="JAM2339" s="1315"/>
      <c r="JAN2339" s="1315"/>
      <c r="JAO2339" s="1315"/>
      <c r="JAP2339" s="1315"/>
      <c r="JAQ2339" s="1315"/>
      <c r="JAR2339" s="1315"/>
      <c r="JAS2339" s="1315"/>
      <c r="JAT2339" s="1315"/>
      <c r="JAU2339" s="1315"/>
      <c r="JAV2339" s="1315"/>
      <c r="JAW2339" s="1315"/>
      <c r="JAX2339" s="1315"/>
      <c r="JAY2339" s="1315"/>
      <c r="JAZ2339" s="1315"/>
      <c r="JBA2339" s="1315"/>
      <c r="JBB2339" s="1315"/>
      <c r="JBC2339" s="1315"/>
      <c r="JBD2339" s="1315"/>
      <c r="JBE2339" s="1315"/>
      <c r="JBF2339" s="1315"/>
      <c r="JBG2339" s="1315"/>
      <c r="JBH2339" s="1315"/>
      <c r="JBI2339" s="1315"/>
      <c r="JBJ2339" s="1315"/>
      <c r="JBK2339" s="1315"/>
      <c r="JBL2339" s="1315"/>
      <c r="JBM2339" s="1315"/>
      <c r="JBN2339" s="1315"/>
      <c r="JBO2339" s="1315"/>
      <c r="JBP2339" s="1315"/>
      <c r="JBQ2339" s="1315"/>
      <c r="JBR2339" s="1315"/>
      <c r="JBS2339" s="1315"/>
      <c r="JBT2339" s="1315"/>
      <c r="JBU2339" s="1315"/>
      <c r="JBV2339" s="1315"/>
      <c r="JBW2339" s="1315"/>
      <c r="JBX2339" s="1315"/>
      <c r="JBY2339" s="1315"/>
      <c r="JBZ2339" s="1315"/>
      <c r="JCA2339" s="1315"/>
      <c r="JCB2339" s="1315"/>
      <c r="JCC2339" s="1315"/>
      <c r="JCD2339" s="1315"/>
      <c r="JCE2339" s="1315"/>
      <c r="JCF2339" s="1315"/>
      <c r="JCG2339" s="1315"/>
      <c r="JCH2339" s="1315"/>
      <c r="JCI2339" s="1315"/>
      <c r="JCJ2339" s="1315"/>
      <c r="JCK2339" s="1315"/>
      <c r="JCL2339" s="1315"/>
      <c r="JCM2339" s="1315"/>
      <c r="JCN2339" s="1315"/>
      <c r="JCO2339" s="1315"/>
      <c r="JCP2339" s="1315"/>
      <c r="JCQ2339" s="1315"/>
      <c r="JCR2339" s="1315"/>
      <c r="JCS2339" s="1315"/>
      <c r="JCT2339" s="1315"/>
      <c r="JCU2339" s="1315"/>
      <c r="JCV2339" s="1315"/>
      <c r="JCW2339" s="1315"/>
      <c r="JCX2339" s="1315"/>
      <c r="JCY2339" s="1315"/>
      <c r="JCZ2339" s="1315"/>
      <c r="JDA2339" s="1315"/>
      <c r="JDB2339" s="1315"/>
      <c r="JDC2339" s="1315"/>
      <c r="JDD2339" s="1315"/>
      <c r="JDE2339" s="1315"/>
      <c r="JDF2339" s="1315"/>
      <c r="JDG2339" s="1315"/>
      <c r="JDH2339" s="1315"/>
      <c r="JDI2339" s="1315"/>
      <c r="JDJ2339" s="1315"/>
      <c r="JDK2339" s="1315"/>
      <c r="JDL2339" s="1315"/>
      <c r="JDM2339" s="1315"/>
      <c r="JDN2339" s="1315"/>
      <c r="JDO2339" s="1315"/>
      <c r="JDP2339" s="1315"/>
      <c r="JDQ2339" s="1315"/>
      <c r="JDR2339" s="1315"/>
      <c r="JDS2339" s="1315"/>
      <c r="JDT2339" s="1315"/>
      <c r="JDU2339" s="1315"/>
      <c r="JDV2339" s="1315"/>
      <c r="JDW2339" s="1315"/>
      <c r="JDX2339" s="1315"/>
      <c r="JDY2339" s="1315"/>
      <c r="JDZ2339" s="1315"/>
      <c r="JEA2339" s="1315"/>
      <c r="JEB2339" s="1315"/>
      <c r="JEC2339" s="1315"/>
      <c r="JED2339" s="1315"/>
      <c r="JEE2339" s="1315"/>
      <c r="JEF2339" s="1315"/>
      <c r="JEG2339" s="1315"/>
      <c r="JEH2339" s="1315"/>
      <c r="JEI2339" s="1315"/>
      <c r="JEJ2339" s="1315"/>
      <c r="JEK2339" s="1315"/>
      <c r="JEL2339" s="1315"/>
      <c r="JEM2339" s="1315"/>
      <c r="JEN2339" s="1315"/>
      <c r="JEO2339" s="1315"/>
      <c r="JEP2339" s="1315"/>
      <c r="JEQ2339" s="1315"/>
      <c r="JER2339" s="1315"/>
      <c r="JES2339" s="1315"/>
      <c r="JET2339" s="1315"/>
      <c r="JEU2339" s="1315"/>
      <c r="JEV2339" s="1315"/>
      <c r="JEW2339" s="1315"/>
      <c r="JEX2339" s="1315"/>
      <c r="JEY2339" s="1315"/>
      <c r="JEZ2339" s="1315"/>
      <c r="JFA2339" s="1315"/>
      <c r="JFB2339" s="1315"/>
      <c r="JFC2339" s="1315"/>
      <c r="JFD2339" s="1315"/>
      <c r="JFE2339" s="1315"/>
      <c r="JFF2339" s="1315"/>
      <c r="JFG2339" s="1315"/>
      <c r="JFH2339" s="1315"/>
      <c r="JFI2339" s="1315"/>
      <c r="JFJ2339" s="1315"/>
      <c r="JFK2339" s="1315"/>
      <c r="JFL2339" s="1315"/>
      <c r="JFM2339" s="1315"/>
      <c r="JFN2339" s="1315"/>
      <c r="JFO2339" s="1315"/>
      <c r="JFP2339" s="1315"/>
      <c r="JFQ2339" s="1315"/>
      <c r="JFR2339" s="1315"/>
      <c r="JFS2339" s="1315"/>
      <c r="JFT2339" s="1315"/>
      <c r="JFU2339" s="1315"/>
      <c r="JFV2339" s="1315"/>
      <c r="JFW2339" s="1315"/>
      <c r="JFX2339" s="1315"/>
      <c r="JFY2339" s="1315"/>
      <c r="JFZ2339" s="1315"/>
      <c r="JGA2339" s="1315"/>
      <c r="JGB2339" s="1315"/>
      <c r="JGC2339" s="1315"/>
      <c r="JGD2339" s="1315"/>
      <c r="JGE2339" s="1315"/>
      <c r="JGF2339" s="1315"/>
      <c r="JGG2339" s="1315"/>
      <c r="JGH2339" s="1315"/>
      <c r="JGI2339" s="1315"/>
      <c r="JGJ2339" s="1315"/>
      <c r="JGK2339" s="1315"/>
      <c r="JGL2339" s="1315"/>
      <c r="JGM2339" s="1315"/>
      <c r="JGN2339" s="1315"/>
      <c r="JGO2339" s="1315"/>
      <c r="JGP2339" s="1315"/>
      <c r="JGQ2339" s="1315"/>
      <c r="JGR2339" s="1315"/>
      <c r="JGS2339" s="1315"/>
      <c r="JGT2339" s="1315"/>
      <c r="JGU2339" s="1315"/>
      <c r="JGV2339" s="1315"/>
      <c r="JGW2339" s="1315"/>
      <c r="JGX2339" s="1315"/>
      <c r="JGY2339" s="1315"/>
      <c r="JGZ2339" s="1315"/>
      <c r="JHA2339" s="1315"/>
      <c r="JHB2339" s="1315"/>
      <c r="JHC2339" s="1315"/>
      <c r="JHD2339" s="1315"/>
      <c r="JHE2339" s="1315"/>
      <c r="JHF2339" s="1315"/>
      <c r="JHG2339" s="1315"/>
      <c r="JHH2339" s="1315"/>
      <c r="JHI2339" s="1315"/>
      <c r="JHJ2339" s="1315"/>
      <c r="JHK2339" s="1315"/>
      <c r="JHL2339" s="1315"/>
      <c r="JHM2339" s="1315"/>
      <c r="JHN2339" s="1315"/>
      <c r="JHO2339" s="1315"/>
      <c r="JHP2339" s="1315"/>
      <c r="JHQ2339" s="1315"/>
      <c r="JHR2339" s="1315"/>
      <c r="JHS2339" s="1315"/>
      <c r="JHT2339" s="1315"/>
      <c r="JHU2339" s="1315"/>
      <c r="JHV2339" s="1315"/>
      <c r="JHW2339" s="1315"/>
      <c r="JHX2339" s="1315"/>
      <c r="JHY2339" s="1315"/>
      <c r="JHZ2339" s="1315"/>
      <c r="JIA2339" s="1315"/>
      <c r="JIB2339" s="1315"/>
      <c r="JIC2339" s="1315"/>
      <c r="JID2339" s="1315"/>
      <c r="JIE2339" s="1315"/>
      <c r="JIF2339" s="1315"/>
      <c r="JIG2339" s="1315"/>
      <c r="JIH2339" s="1315"/>
      <c r="JII2339" s="1315"/>
      <c r="JIJ2339" s="1315"/>
      <c r="JIK2339" s="1315"/>
      <c r="JIL2339" s="1315"/>
      <c r="JIM2339" s="1315"/>
      <c r="JIN2339" s="1315"/>
      <c r="JIO2339" s="1315"/>
      <c r="JIP2339" s="1315"/>
      <c r="JIQ2339" s="1315"/>
      <c r="JIR2339" s="1315"/>
      <c r="JIS2339" s="1315"/>
      <c r="JIT2339" s="1315"/>
      <c r="JIU2339" s="1315"/>
      <c r="JIV2339" s="1315"/>
      <c r="JIW2339" s="1315"/>
      <c r="JIX2339" s="1315"/>
      <c r="JIY2339" s="1315"/>
      <c r="JIZ2339" s="1315"/>
      <c r="JJA2339" s="1315"/>
      <c r="JJB2339" s="1315"/>
      <c r="JJC2339" s="1315"/>
      <c r="JJD2339" s="1315"/>
      <c r="JJE2339" s="1315"/>
      <c r="JJF2339" s="1315"/>
      <c r="JJG2339" s="1315"/>
      <c r="JJH2339" s="1315"/>
      <c r="JJI2339" s="1315"/>
      <c r="JJJ2339" s="1315"/>
      <c r="JJK2339" s="1315"/>
      <c r="JJL2339" s="1315"/>
      <c r="JJM2339" s="1315"/>
      <c r="JJN2339" s="1315"/>
      <c r="JJO2339" s="1315"/>
      <c r="JJP2339" s="1315"/>
      <c r="JJQ2339" s="1315"/>
      <c r="JJR2339" s="1315"/>
      <c r="JJS2339" s="1315"/>
      <c r="JJT2339" s="1315"/>
      <c r="JJU2339" s="1315"/>
      <c r="JJV2339" s="1315"/>
      <c r="JJW2339" s="1315"/>
      <c r="JJX2339" s="1315"/>
      <c r="JJY2339" s="1315"/>
      <c r="JJZ2339" s="1315"/>
      <c r="JKA2339" s="1315"/>
      <c r="JKB2339" s="1315"/>
      <c r="JKC2339" s="1315"/>
      <c r="JKD2339" s="1315"/>
      <c r="JKE2339" s="1315"/>
      <c r="JKF2339" s="1315"/>
      <c r="JKG2339" s="1315"/>
      <c r="JKH2339" s="1315"/>
      <c r="JKI2339" s="1315"/>
      <c r="JKJ2339" s="1315"/>
      <c r="JKK2339" s="1315"/>
      <c r="JKL2339" s="1315"/>
      <c r="JKM2339" s="1315"/>
      <c r="JKN2339" s="1315"/>
      <c r="JKO2339" s="1315"/>
      <c r="JKP2339" s="1315"/>
      <c r="JKQ2339" s="1315"/>
      <c r="JKR2339" s="1315"/>
      <c r="JKS2339" s="1315"/>
      <c r="JKT2339" s="1315"/>
      <c r="JKU2339" s="1315"/>
      <c r="JKV2339" s="1315"/>
      <c r="JKW2339" s="1315"/>
      <c r="JKX2339" s="1315"/>
      <c r="JKY2339" s="1315"/>
      <c r="JKZ2339" s="1315"/>
      <c r="JLA2339" s="1315"/>
      <c r="JLB2339" s="1315"/>
      <c r="JLC2339" s="1315"/>
      <c r="JLD2339" s="1315"/>
      <c r="JLE2339" s="1315"/>
      <c r="JLF2339" s="1315"/>
      <c r="JLG2339" s="1315"/>
      <c r="JLH2339" s="1315"/>
      <c r="JLI2339" s="1315"/>
      <c r="JLJ2339" s="1315"/>
      <c r="JLK2339" s="1315"/>
      <c r="JLL2339" s="1315"/>
      <c r="JLM2339" s="1315"/>
      <c r="JLN2339" s="1315"/>
      <c r="JLO2339" s="1315"/>
      <c r="JLP2339" s="1315"/>
      <c r="JLQ2339" s="1315"/>
      <c r="JLR2339" s="1315"/>
      <c r="JLS2339" s="1315"/>
      <c r="JLT2339" s="1315"/>
      <c r="JLU2339" s="1315"/>
      <c r="JLV2339" s="1315"/>
      <c r="JLW2339" s="1315"/>
      <c r="JLX2339" s="1315"/>
      <c r="JLY2339" s="1315"/>
      <c r="JLZ2339" s="1315"/>
      <c r="JMA2339" s="1315"/>
      <c r="JMB2339" s="1315"/>
      <c r="JMC2339" s="1315"/>
      <c r="JMD2339" s="1315"/>
      <c r="JME2339" s="1315"/>
      <c r="JMF2339" s="1315"/>
      <c r="JMG2339" s="1315"/>
      <c r="JMH2339" s="1315"/>
      <c r="JMI2339" s="1315"/>
      <c r="JMJ2339" s="1315"/>
      <c r="JMK2339" s="1315"/>
      <c r="JML2339" s="1315"/>
      <c r="JMM2339" s="1315"/>
      <c r="JMN2339" s="1315"/>
      <c r="JMO2339" s="1315"/>
      <c r="JMP2339" s="1315"/>
      <c r="JMQ2339" s="1315"/>
      <c r="JMR2339" s="1315"/>
      <c r="JMS2339" s="1315"/>
      <c r="JMT2339" s="1315"/>
      <c r="JMU2339" s="1315"/>
      <c r="JMV2339" s="1315"/>
      <c r="JMW2339" s="1315"/>
      <c r="JMX2339" s="1315"/>
      <c r="JMY2339" s="1315"/>
      <c r="JMZ2339" s="1315"/>
      <c r="JNA2339" s="1315"/>
      <c r="JNB2339" s="1315"/>
      <c r="JNC2339" s="1315"/>
      <c r="JND2339" s="1315"/>
      <c r="JNE2339" s="1315"/>
      <c r="JNF2339" s="1315"/>
      <c r="JNG2339" s="1315"/>
      <c r="JNH2339" s="1315"/>
      <c r="JNI2339" s="1315"/>
      <c r="JNJ2339" s="1315"/>
      <c r="JNK2339" s="1315"/>
      <c r="JNL2339" s="1315"/>
      <c r="JNM2339" s="1315"/>
      <c r="JNN2339" s="1315"/>
      <c r="JNO2339" s="1315"/>
      <c r="JNP2339" s="1315"/>
      <c r="JNQ2339" s="1315"/>
      <c r="JNR2339" s="1315"/>
      <c r="JNS2339" s="1315"/>
      <c r="JNT2339" s="1315"/>
      <c r="JNU2339" s="1315"/>
      <c r="JNV2339" s="1315"/>
      <c r="JNW2339" s="1315"/>
      <c r="JNX2339" s="1315"/>
      <c r="JNY2339" s="1315"/>
      <c r="JNZ2339" s="1315"/>
      <c r="JOA2339" s="1315"/>
      <c r="JOB2339" s="1315"/>
      <c r="JOC2339" s="1315"/>
      <c r="JOD2339" s="1315"/>
      <c r="JOE2339" s="1315"/>
      <c r="JOF2339" s="1315"/>
      <c r="JOG2339" s="1315"/>
      <c r="JOH2339" s="1315"/>
      <c r="JOI2339" s="1315"/>
      <c r="JOJ2339" s="1315"/>
      <c r="JOK2339" s="1315"/>
      <c r="JOL2339" s="1315"/>
      <c r="JOM2339" s="1315"/>
      <c r="JON2339" s="1315"/>
      <c r="JOO2339" s="1315"/>
      <c r="JOP2339" s="1315"/>
      <c r="JOQ2339" s="1315"/>
      <c r="JOR2339" s="1315"/>
      <c r="JOS2339" s="1315"/>
      <c r="JOT2339" s="1315"/>
      <c r="JOU2339" s="1315"/>
      <c r="JOV2339" s="1315"/>
      <c r="JOW2339" s="1315"/>
      <c r="JOX2339" s="1315"/>
      <c r="JOY2339" s="1315"/>
      <c r="JOZ2339" s="1315"/>
      <c r="JPA2339" s="1315"/>
      <c r="JPB2339" s="1315"/>
      <c r="JPC2339" s="1315"/>
      <c r="JPD2339" s="1315"/>
      <c r="JPE2339" s="1315"/>
      <c r="JPF2339" s="1315"/>
      <c r="JPG2339" s="1315"/>
      <c r="JPH2339" s="1315"/>
      <c r="JPI2339" s="1315"/>
      <c r="JPJ2339" s="1315"/>
      <c r="JPK2339" s="1315"/>
      <c r="JPL2339" s="1315"/>
      <c r="JPM2339" s="1315"/>
      <c r="JPN2339" s="1315"/>
      <c r="JPO2339" s="1315"/>
      <c r="JPP2339" s="1315"/>
      <c r="JPQ2339" s="1315"/>
      <c r="JPR2339" s="1315"/>
      <c r="JPS2339" s="1315"/>
      <c r="JPT2339" s="1315"/>
      <c r="JPU2339" s="1315"/>
      <c r="JPV2339" s="1315"/>
      <c r="JPW2339" s="1315"/>
      <c r="JPX2339" s="1315"/>
      <c r="JPY2339" s="1315"/>
      <c r="JPZ2339" s="1315"/>
      <c r="JQA2339" s="1315"/>
      <c r="JQB2339" s="1315"/>
      <c r="JQC2339" s="1315"/>
      <c r="JQD2339" s="1315"/>
      <c r="JQE2339" s="1315"/>
      <c r="JQF2339" s="1315"/>
      <c r="JQG2339" s="1315"/>
      <c r="JQH2339" s="1315"/>
      <c r="JQI2339" s="1315"/>
      <c r="JQJ2339" s="1315"/>
      <c r="JQK2339" s="1315"/>
      <c r="JQL2339" s="1315"/>
      <c r="JQM2339" s="1315"/>
      <c r="JQN2339" s="1315"/>
      <c r="JQO2339" s="1315"/>
      <c r="JQP2339" s="1315"/>
      <c r="JQQ2339" s="1315"/>
      <c r="JQR2339" s="1315"/>
      <c r="JQS2339" s="1315"/>
      <c r="JQT2339" s="1315"/>
      <c r="JQU2339" s="1315"/>
      <c r="JQV2339" s="1315"/>
      <c r="JQW2339" s="1315"/>
      <c r="JQX2339" s="1315"/>
      <c r="JQY2339" s="1315"/>
      <c r="JQZ2339" s="1315"/>
      <c r="JRA2339" s="1315"/>
      <c r="JRB2339" s="1315"/>
      <c r="JRC2339" s="1315"/>
      <c r="JRD2339" s="1315"/>
      <c r="JRE2339" s="1315"/>
      <c r="JRF2339" s="1315"/>
      <c r="JRG2339" s="1315"/>
      <c r="JRH2339" s="1315"/>
      <c r="JRI2339" s="1315"/>
      <c r="JRJ2339" s="1315"/>
      <c r="JRK2339" s="1315"/>
      <c r="JRL2339" s="1315"/>
      <c r="JRM2339" s="1315"/>
      <c r="JRN2339" s="1315"/>
      <c r="JRO2339" s="1315"/>
      <c r="JRP2339" s="1315"/>
      <c r="JRQ2339" s="1315"/>
      <c r="JRR2339" s="1315"/>
      <c r="JRS2339" s="1315"/>
      <c r="JRT2339" s="1315"/>
      <c r="JRU2339" s="1315"/>
      <c r="JRV2339" s="1315"/>
      <c r="JRW2339" s="1315"/>
      <c r="JRX2339" s="1315"/>
      <c r="JRY2339" s="1315"/>
      <c r="JRZ2339" s="1315"/>
      <c r="JSA2339" s="1315"/>
      <c r="JSB2339" s="1315"/>
      <c r="JSC2339" s="1315"/>
      <c r="JSD2339" s="1315"/>
      <c r="JSE2339" s="1315"/>
      <c r="JSF2339" s="1315"/>
      <c r="JSG2339" s="1315"/>
      <c r="JSH2339" s="1315"/>
      <c r="JSI2339" s="1315"/>
      <c r="JSJ2339" s="1315"/>
      <c r="JSK2339" s="1315"/>
      <c r="JSL2339" s="1315"/>
      <c r="JSM2339" s="1315"/>
      <c r="JSN2339" s="1315"/>
      <c r="JSO2339" s="1315"/>
      <c r="JSP2339" s="1315"/>
      <c r="JSQ2339" s="1315"/>
      <c r="JSR2339" s="1315"/>
      <c r="JSS2339" s="1315"/>
      <c r="JST2339" s="1315"/>
      <c r="JSU2339" s="1315"/>
      <c r="JSV2339" s="1315"/>
      <c r="JSW2339" s="1315"/>
      <c r="JSX2339" s="1315"/>
      <c r="JSY2339" s="1315"/>
      <c r="JSZ2339" s="1315"/>
      <c r="JTA2339" s="1315"/>
      <c r="JTB2339" s="1315"/>
      <c r="JTC2339" s="1315"/>
      <c r="JTD2339" s="1315"/>
      <c r="JTE2339" s="1315"/>
      <c r="JTF2339" s="1315"/>
      <c r="JTG2339" s="1315"/>
      <c r="JTH2339" s="1315"/>
      <c r="JTI2339" s="1315"/>
      <c r="JTJ2339" s="1315"/>
      <c r="JTK2339" s="1315"/>
      <c r="JTL2339" s="1315"/>
      <c r="JTM2339" s="1315"/>
      <c r="JTN2339" s="1315"/>
      <c r="JTO2339" s="1315"/>
      <c r="JTP2339" s="1315"/>
      <c r="JTQ2339" s="1315"/>
      <c r="JTR2339" s="1315"/>
      <c r="JTS2339" s="1315"/>
      <c r="JTT2339" s="1315"/>
      <c r="JTU2339" s="1315"/>
      <c r="JTV2339" s="1315"/>
      <c r="JTW2339" s="1315"/>
      <c r="JTX2339" s="1315"/>
      <c r="JTY2339" s="1315"/>
      <c r="JTZ2339" s="1315"/>
      <c r="JUA2339" s="1315"/>
      <c r="JUB2339" s="1315"/>
      <c r="JUC2339" s="1315"/>
      <c r="JUD2339" s="1315"/>
      <c r="JUE2339" s="1315"/>
      <c r="JUF2339" s="1315"/>
      <c r="JUG2339" s="1315"/>
      <c r="JUH2339" s="1315"/>
      <c r="JUI2339" s="1315"/>
      <c r="JUJ2339" s="1315"/>
      <c r="JUK2339" s="1315"/>
      <c r="JUL2339" s="1315"/>
      <c r="JUM2339" s="1315"/>
      <c r="JUN2339" s="1315"/>
      <c r="JUO2339" s="1315"/>
      <c r="JUP2339" s="1315"/>
      <c r="JUQ2339" s="1315"/>
      <c r="JUR2339" s="1315"/>
      <c r="JUS2339" s="1315"/>
      <c r="JUT2339" s="1315"/>
      <c r="JUU2339" s="1315"/>
      <c r="JUV2339" s="1315"/>
      <c r="JUW2339" s="1315"/>
      <c r="JUX2339" s="1315"/>
      <c r="JUY2339" s="1315"/>
      <c r="JUZ2339" s="1315"/>
      <c r="JVA2339" s="1315"/>
      <c r="JVB2339" s="1315"/>
      <c r="JVC2339" s="1315"/>
      <c r="JVD2339" s="1315"/>
      <c r="JVE2339" s="1315"/>
      <c r="JVF2339" s="1315"/>
      <c r="JVG2339" s="1315"/>
      <c r="JVH2339" s="1315"/>
      <c r="JVI2339" s="1315"/>
      <c r="JVJ2339" s="1315"/>
      <c r="JVK2339" s="1315"/>
      <c r="JVL2339" s="1315"/>
      <c r="JVM2339" s="1315"/>
      <c r="JVN2339" s="1315"/>
      <c r="JVO2339" s="1315"/>
      <c r="JVP2339" s="1315"/>
      <c r="JVQ2339" s="1315"/>
      <c r="JVR2339" s="1315"/>
      <c r="JVS2339" s="1315"/>
      <c r="JVT2339" s="1315"/>
      <c r="JVU2339" s="1315"/>
      <c r="JVV2339" s="1315"/>
      <c r="JVW2339" s="1315"/>
      <c r="JVX2339" s="1315"/>
      <c r="JVY2339" s="1315"/>
      <c r="JVZ2339" s="1315"/>
      <c r="JWA2339" s="1315"/>
      <c r="JWB2339" s="1315"/>
      <c r="JWC2339" s="1315"/>
      <c r="JWD2339" s="1315"/>
      <c r="JWE2339" s="1315"/>
      <c r="JWF2339" s="1315"/>
      <c r="JWG2339" s="1315"/>
      <c r="JWH2339" s="1315"/>
      <c r="JWI2339" s="1315"/>
      <c r="JWJ2339" s="1315"/>
      <c r="JWK2339" s="1315"/>
      <c r="JWL2339" s="1315"/>
      <c r="JWM2339" s="1315"/>
      <c r="JWN2339" s="1315"/>
      <c r="JWO2339" s="1315"/>
      <c r="JWP2339" s="1315"/>
      <c r="JWQ2339" s="1315"/>
      <c r="JWR2339" s="1315"/>
      <c r="JWS2339" s="1315"/>
      <c r="JWT2339" s="1315"/>
      <c r="JWU2339" s="1315"/>
      <c r="JWV2339" s="1315"/>
      <c r="JWW2339" s="1315"/>
      <c r="JWX2339" s="1315"/>
      <c r="JWY2339" s="1315"/>
      <c r="JWZ2339" s="1315"/>
      <c r="JXA2339" s="1315"/>
      <c r="JXB2339" s="1315"/>
      <c r="JXC2339" s="1315"/>
      <c r="JXD2339" s="1315"/>
      <c r="JXE2339" s="1315"/>
      <c r="JXF2339" s="1315"/>
      <c r="JXG2339" s="1315"/>
      <c r="JXH2339" s="1315"/>
      <c r="JXI2339" s="1315"/>
      <c r="JXJ2339" s="1315"/>
      <c r="JXK2339" s="1315"/>
      <c r="JXL2339" s="1315"/>
      <c r="JXM2339" s="1315"/>
      <c r="JXN2339" s="1315"/>
      <c r="JXO2339" s="1315"/>
      <c r="JXP2339" s="1315"/>
      <c r="JXQ2339" s="1315"/>
      <c r="JXR2339" s="1315"/>
      <c r="JXS2339" s="1315"/>
      <c r="JXT2339" s="1315"/>
      <c r="JXU2339" s="1315"/>
      <c r="JXV2339" s="1315"/>
      <c r="JXW2339" s="1315"/>
      <c r="JXX2339" s="1315"/>
      <c r="JXY2339" s="1315"/>
      <c r="JXZ2339" s="1315"/>
      <c r="JYA2339" s="1315"/>
      <c r="JYB2339" s="1315"/>
      <c r="JYC2339" s="1315"/>
      <c r="JYD2339" s="1315"/>
      <c r="JYE2339" s="1315"/>
      <c r="JYF2339" s="1315"/>
      <c r="JYG2339" s="1315"/>
      <c r="JYH2339" s="1315"/>
      <c r="JYI2339" s="1315"/>
      <c r="JYJ2339" s="1315"/>
      <c r="JYK2339" s="1315"/>
      <c r="JYL2339" s="1315"/>
      <c r="JYM2339" s="1315"/>
      <c r="JYN2339" s="1315"/>
      <c r="JYO2339" s="1315"/>
      <c r="JYP2339" s="1315"/>
      <c r="JYQ2339" s="1315"/>
      <c r="JYR2339" s="1315"/>
      <c r="JYS2339" s="1315"/>
      <c r="JYT2339" s="1315"/>
      <c r="JYU2339" s="1315"/>
      <c r="JYV2339" s="1315"/>
      <c r="JYW2339" s="1315"/>
      <c r="JYX2339" s="1315"/>
      <c r="JYY2339" s="1315"/>
      <c r="JYZ2339" s="1315"/>
      <c r="JZA2339" s="1315"/>
      <c r="JZB2339" s="1315"/>
      <c r="JZC2339" s="1315"/>
      <c r="JZD2339" s="1315"/>
      <c r="JZE2339" s="1315"/>
      <c r="JZF2339" s="1315"/>
      <c r="JZG2339" s="1315"/>
      <c r="JZH2339" s="1315"/>
      <c r="JZI2339" s="1315"/>
      <c r="JZJ2339" s="1315"/>
      <c r="JZK2339" s="1315"/>
      <c r="JZL2339" s="1315"/>
      <c r="JZM2339" s="1315"/>
      <c r="JZN2339" s="1315"/>
      <c r="JZO2339" s="1315"/>
      <c r="JZP2339" s="1315"/>
      <c r="JZQ2339" s="1315"/>
      <c r="JZR2339" s="1315"/>
      <c r="JZS2339" s="1315"/>
      <c r="JZT2339" s="1315"/>
      <c r="JZU2339" s="1315"/>
      <c r="JZV2339" s="1315"/>
      <c r="JZW2339" s="1315"/>
      <c r="JZX2339" s="1315"/>
      <c r="JZY2339" s="1315"/>
      <c r="JZZ2339" s="1315"/>
      <c r="KAA2339" s="1315"/>
      <c r="KAB2339" s="1315"/>
      <c r="KAC2339" s="1315"/>
      <c r="KAD2339" s="1315"/>
      <c r="KAE2339" s="1315"/>
      <c r="KAF2339" s="1315"/>
      <c r="KAG2339" s="1315"/>
      <c r="KAH2339" s="1315"/>
      <c r="KAI2339" s="1315"/>
      <c r="KAJ2339" s="1315"/>
      <c r="KAK2339" s="1315"/>
      <c r="KAL2339" s="1315"/>
      <c r="KAM2339" s="1315"/>
      <c r="KAN2339" s="1315"/>
      <c r="KAO2339" s="1315"/>
      <c r="KAP2339" s="1315"/>
      <c r="KAQ2339" s="1315"/>
      <c r="KAR2339" s="1315"/>
      <c r="KAS2339" s="1315"/>
      <c r="KAT2339" s="1315"/>
      <c r="KAU2339" s="1315"/>
      <c r="KAV2339" s="1315"/>
      <c r="KAW2339" s="1315"/>
      <c r="KAX2339" s="1315"/>
      <c r="KAY2339" s="1315"/>
      <c r="KAZ2339" s="1315"/>
      <c r="KBA2339" s="1315"/>
      <c r="KBB2339" s="1315"/>
      <c r="KBC2339" s="1315"/>
      <c r="KBD2339" s="1315"/>
      <c r="KBE2339" s="1315"/>
      <c r="KBF2339" s="1315"/>
      <c r="KBG2339" s="1315"/>
      <c r="KBH2339" s="1315"/>
      <c r="KBI2339" s="1315"/>
      <c r="KBJ2339" s="1315"/>
      <c r="KBK2339" s="1315"/>
      <c r="KBL2339" s="1315"/>
      <c r="KBM2339" s="1315"/>
      <c r="KBN2339" s="1315"/>
      <c r="KBO2339" s="1315"/>
      <c r="KBP2339" s="1315"/>
      <c r="KBQ2339" s="1315"/>
      <c r="KBR2339" s="1315"/>
      <c r="KBS2339" s="1315"/>
      <c r="KBT2339" s="1315"/>
      <c r="KBU2339" s="1315"/>
      <c r="KBV2339" s="1315"/>
      <c r="KBW2339" s="1315"/>
      <c r="KBX2339" s="1315"/>
      <c r="KBY2339" s="1315"/>
      <c r="KBZ2339" s="1315"/>
      <c r="KCA2339" s="1315"/>
      <c r="KCB2339" s="1315"/>
      <c r="KCC2339" s="1315"/>
      <c r="KCD2339" s="1315"/>
      <c r="KCE2339" s="1315"/>
      <c r="KCF2339" s="1315"/>
      <c r="KCG2339" s="1315"/>
      <c r="KCH2339" s="1315"/>
      <c r="KCI2339" s="1315"/>
      <c r="KCJ2339" s="1315"/>
      <c r="KCK2339" s="1315"/>
      <c r="KCL2339" s="1315"/>
      <c r="KCM2339" s="1315"/>
      <c r="KCN2339" s="1315"/>
      <c r="KCO2339" s="1315"/>
      <c r="KCP2339" s="1315"/>
      <c r="KCQ2339" s="1315"/>
      <c r="KCR2339" s="1315"/>
      <c r="KCS2339" s="1315"/>
      <c r="KCT2339" s="1315"/>
      <c r="KCU2339" s="1315"/>
      <c r="KCV2339" s="1315"/>
      <c r="KCW2339" s="1315"/>
      <c r="KCX2339" s="1315"/>
      <c r="KCY2339" s="1315"/>
      <c r="KCZ2339" s="1315"/>
      <c r="KDA2339" s="1315"/>
      <c r="KDB2339" s="1315"/>
      <c r="KDC2339" s="1315"/>
      <c r="KDD2339" s="1315"/>
      <c r="KDE2339" s="1315"/>
      <c r="KDF2339" s="1315"/>
      <c r="KDG2339" s="1315"/>
      <c r="KDH2339" s="1315"/>
      <c r="KDI2339" s="1315"/>
      <c r="KDJ2339" s="1315"/>
      <c r="KDK2339" s="1315"/>
      <c r="KDL2339" s="1315"/>
      <c r="KDM2339" s="1315"/>
      <c r="KDN2339" s="1315"/>
      <c r="KDO2339" s="1315"/>
      <c r="KDP2339" s="1315"/>
      <c r="KDQ2339" s="1315"/>
      <c r="KDR2339" s="1315"/>
      <c r="KDS2339" s="1315"/>
      <c r="KDT2339" s="1315"/>
      <c r="KDU2339" s="1315"/>
      <c r="KDV2339" s="1315"/>
      <c r="KDW2339" s="1315"/>
      <c r="KDX2339" s="1315"/>
      <c r="KDY2339" s="1315"/>
      <c r="KDZ2339" s="1315"/>
      <c r="KEA2339" s="1315"/>
      <c r="KEB2339" s="1315"/>
      <c r="KEC2339" s="1315"/>
      <c r="KED2339" s="1315"/>
      <c r="KEE2339" s="1315"/>
      <c r="KEF2339" s="1315"/>
      <c r="KEG2339" s="1315"/>
      <c r="KEH2339" s="1315"/>
      <c r="KEI2339" s="1315"/>
      <c r="KEJ2339" s="1315"/>
      <c r="KEK2339" s="1315"/>
      <c r="KEL2339" s="1315"/>
      <c r="KEM2339" s="1315"/>
      <c r="KEN2339" s="1315"/>
      <c r="KEO2339" s="1315"/>
      <c r="KEP2339" s="1315"/>
      <c r="KEQ2339" s="1315"/>
      <c r="KER2339" s="1315"/>
      <c r="KES2339" s="1315"/>
      <c r="KET2339" s="1315"/>
      <c r="KEU2339" s="1315"/>
      <c r="KEV2339" s="1315"/>
      <c r="KEW2339" s="1315"/>
      <c r="KEX2339" s="1315"/>
      <c r="KEY2339" s="1315"/>
      <c r="KEZ2339" s="1315"/>
      <c r="KFA2339" s="1315"/>
      <c r="KFB2339" s="1315"/>
      <c r="KFC2339" s="1315"/>
      <c r="KFD2339" s="1315"/>
      <c r="KFE2339" s="1315"/>
      <c r="KFF2339" s="1315"/>
      <c r="KFG2339" s="1315"/>
      <c r="KFH2339" s="1315"/>
      <c r="KFI2339" s="1315"/>
      <c r="KFJ2339" s="1315"/>
      <c r="KFK2339" s="1315"/>
      <c r="KFL2339" s="1315"/>
      <c r="KFM2339" s="1315"/>
      <c r="KFN2339" s="1315"/>
      <c r="KFO2339" s="1315"/>
      <c r="KFP2339" s="1315"/>
      <c r="KFQ2339" s="1315"/>
      <c r="KFR2339" s="1315"/>
      <c r="KFS2339" s="1315"/>
      <c r="KFT2339" s="1315"/>
      <c r="KFU2339" s="1315"/>
      <c r="KFV2339" s="1315"/>
      <c r="KFW2339" s="1315"/>
      <c r="KFX2339" s="1315"/>
      <c r="KFY2339" s="1315"/>
      <c r="KFZ2339" s="1315"/>
      <c r="KGA2339" s="1315"/>
      <c r="KGB2339" s="1315"/>
      <c r="KGC2339" s="1315"/>
      <c r="KGD2339" s="1315"/>
      <c r="KGE2339" s="1315"/>
      <c r="KGF2339" s="1315"/>
      <c r="KGG2339" s="1315"/>
      <c r="KGH2339" s="1315"/>
      <c r="KGI2339" s="1315"/>
      <c r="KGJ2339" s="1315"/>
      <c r="KGK2339" s="1315"/>
      <c r="KGL2339" s="1315"/>
      <c r="KGM2339" s="1315"/>
      <c r="KGN2339" s="1315"/>
      <c r="KGO2339" s="1315"/>
      <c r="KGP2339" s="1315"/>
      <c r="KGQ2339" s="1315"/>
      <c r="KGR2339" s="1315"/>
      <c r="KGS2339" s="1315"/>
      <c r="KGT2339" s="1315"/>
      <c r="KGU2339" s="1315"/>
      <c r="KGV2339" s="1315"/>
      <c r="KGW2339" s="1315"/>
      <c r="KGX2339" s="1315"/>
      <c r="KGY2339" s="1315"/>
      <c r="KGZ2339" s="1315"/>
      <c r="KHA2339" s="1315"/>
      <c r="KHB2339" s="1315"/>
      <c r="KHC2339" s="1315"/>
      <c r="KHD2339" s="1315"/>
      <c r="KHE2339" s="1315"/>
      <c r="KHF2339" s="1315"/>
      <c r="KHG2339" s="1315"/>
      <c r="KHH2339" s="1315"/>
      <c r="KHI2339" s="1315"/>
      <c r="KHJ2339" s="1315"/>
      <c r="KHK2339" s="1315"/>
      <c r="KHL2339" s="1315"/>
      <c r="KHM2339" s="1315"/>
      <c r="KHN2339" s="1315"/>
      <c r="KHO2339" s="1315"/>
      <c r="KHP2339" s="1315"/>
      <c r="KHQ2339" s="1315"/>
      <c r="KHR2339" s="1315"/>
      <c r="KHS2339" s="1315"/>
      <c r="KHT2339" s="1315"/>
      <c r="KHU2339" s="1315"/>
      <c r="KHV2339" s="1315"/>
      <c r="KHW2339" s="1315"/>
      <c r="KHX2339" s="1315"/>
      <c r="KHY2339" s="1315"/>
      <c r="KHZ2339" s="1315"/>
      <c r="KIA2339" s="1315"/>
      <c r="KIB2339" s="1315"/>
      <c r="KIC2339" s="1315"/>
      <c r="KID2339" s="1315"/>
      <c r="KIE2339" s="1315"/>
      <c r="KIF2339" s="1315"/>
      <c r="KIG2339" s="1315"/>
      <c r="KIH2339" s="1315"/>
      <c r="KII2339" s="1315"/>
      <c r="KIJ2339" s="1315"/>
      <c r="KIK2339" s="1315"/>
      <c r="KIL2339" s="1315"/>
      <c r="KIM2339" s="1315"/>
      <c r="KIN2339" s="1315"/>
      <c r="KIO2339" s="1315"/>
      <c r="KIP2339" s="1315"/>
      <c r="KIQ2339" s="1315"/>
      <c r="KIR2339" s="1315"/>
      <c r="KIS2339" s="1315"/>
      <c r="KIT2339" s="1315"/>
      <c r="KIU2339" s="1315"/>
      <c r="KIV2339" s="1315"/>
      <c r="KIW2339" s="1315"/>
      <c r="KIX2339" s="1315"/>
      <c r="KIY2339" s="1315"/>
      <c r="KIZ2339" s="1315"/>
      <c r="KJA2339" s="1315"/>
      <c r="KJB2339" s="1315"/>
      <c r="KJC2339" s="1315"/>
      <c r="KJD2339" s="1315"/>
      <c r="KJE2339" s="1315"/>
      <c r="KJF2339" s="1315"/>
      <c r="KJG2339" s="1315"/>
      <c r="KJH2339" s="1315"/>
      <c r="KJI2339" s="1315"/>
      <c r="KJJ2339" s="1315"/>
      <c r="KJK2339" s="1315"/>
      <c r="KJL2339" s="1315"/>
      <c r="KJM2339" s="1315"/>
      <c r="KJN2339" s="1315"/>
      <c r="KJO2339" s="1315"/>
      <c r="KJP2339" s="1315"/>
      <c r="KJQ2339" s="1315"/>
      <c r="KJR2339" s="1315"/>
      <c r="KJS2339" s="1315"/>
      <c r="KJT2339" s="1315"/>
      <c r="KJU2339" s="1315"/>
      <c r="KJV2339" s="1315"/>
      <c r="KJW2339" s="1315"/>
      <c r="KJX2339" s="1315"/>
      <c r="KJY2339" s="1315"/>
      <c r="KJZ2339" s="1315"/>
      <c r="KKA2339" s="1315"/>
      <c r="KKB2339" s="1315"/>
      <c r="KKC2339" s="1315"/>
      <c r="KKD2339" s="1315"/>
      <c r="KKE2339" s="1315"/>
      <c r="KKF2339" s="1315"/>
      <c r="KKG2339" s="1315"/>
      <c r="KKH2339" s="1315"/>
      <c r="KKI2339" s="1315"/>
      <c r="KKJ2339" s="1315"/>
      <c r="KKK2339" s="1315"/>
      <c r="KKL2339" s="1315"/>
      <c r="KKM2339" s="1315"/>
      <c r="KKN2339" s="1315"/>
      <c r="KKO2339" s="1315"/>
      <c r="KKP2339" s="1315"/>
      <c r="KKQ2339" s="1315"/>
      <c r="KKR2339" s="1315"/>
      <c r="KKS2339" s="1315"/>
      <c r="KKT2339" s="1315"/>
      <c r="KKU2339" s="1315"/>
      <c r="KKV2339" s="1315"/>
      <c r="KKW2339" s="1315"/>
      <c r="KKX2339" s="1315"/>
      <c r="KKY2339" s="1315"/>
      <c r="KKZ2339" s="1315"/>
      <c r="KLA2339" s="1315"/>
      <c r="KLB2339" s="1315"/>
      <c r="KLC2339" s="1315"/>
      <c r="KLD2339" s="1315"/>
      <c r="KLE2339" s="1315"/>
      <c r="KLF2339" s="1315"/>
      <c r="KLG2339" s="1315"/>
      <c r="KLH2339" s="1315"/>
      <c r="KLI2339" s="1315"/>
      <c r="KLJ2339" s="1315"/>
      <c r="KLK2339" s="1315"/>
      <c r="KLL2339" s="1315"/>
      <c r="KLM2339" s="1315"/>
      <c r="KLN2339" s="1315"/>
      <c r="KLO2339" s="1315"/>
      <c r="KLP2339" s="1315"/>
      <c r="KLQ2339" s="1315"/>
      <c r="KLR2339" s="1315"/>
      <c r="KLS2339" s="1315"/>
      <c r="KLT2339" s="1315"/>
      <c r="KLU2339" s="1315"/>
      <c r="KLV2339" s="1315"/>
      <c r="KLW2339" s="1315"/>
      <c r="KLX2339" s="1315"/>
      <c r="KLY2339" s="1315"/>
      <c r="KLZ2339" s="1315"/>
      <c r="KMA2339" s="1315"/>
      <c r="KMB2339" s="1315"/>
      <c r="KMC2339" s="1315"/>
      <c r="KMD2339" s="1315"/>
      <c r="KME2339" s="1315"/>
      <c r="KMF2339" s="1315"/>
      <c r="KMG2339" s="1315"/>
      <c r="KMH2339" s="1315"/>
      <c r="KMI2339" s="1315"/>
      <c r="KMJ2339" s="1315"/>
      <c r="KMK2339" s="1315"/>
      <c r="KML2339" s="1315"/>
      <c r="KMM2339" s="1315"/>
      <c r="KMN2339" s="1315"/>
      <c r="KMO2339" s="1315"/>
      <c r="KMP2339" s="1315"/>
      <c r="KMQ2339" s="1315"/>
      <c r="KMR2339" s="1315"/>
      <c r="KMS2339" s="1315"/>
      <c r="KMT2339" s="1315"/>
      <c r="KMU2339" s="1315"/>
      <c r="KMV2339" s="1315"/>
      <c r="KMW2339" s="1315"/>
      <c r="KMX2339" s="1315"/>
      <c r="KMY2339" s="1315"/>
      <c r="KMZ2339" s="1315"/>
      <c r="KNA2339" s="1315"/>
      <c r="KNB2339" s="1315"/>
      <c r="KNC2339" s="1315"/>
      <c r="KND2339" s="1315"/>
      <c r="KNE2339" s="1315"/>
      <c r="KNF2339" s="1315"/>
      <c r="KNG2339" s="1315"/>
      <c r="KNH2339" s="1315"/>
      <c r="KNI2339" s="1315"/>
      <c r="KNJ2339" s="1315"/>
      <c r="KNK2339" s="1315"/>
      <c r="KNL2339" s="1315"/>
      <c r="KNM2339" s="1315"/>
      <c r="KNN2339" s="1315"/>
      <c r="KNO2339" s="1315"/>
      <c r="KNP2339" s="1315"/>
      <c r="KNQ2339" s="1315"/>
      <c r="KNR2339" s="1315"/>
      <c r="KNS2339" s="1315"/>
      <c r="KNT2339" s="1315"/>
      <c r="KNU2339" s="1315"/>
      <c r="KNV2339" s="1315"/>
      <c r="KNW2339" s="1315"/>
      <c r="KNX2339" s="1315"/>
      <c r="KNY2339" s="1315"/>
      <c r="KNZ2339" s="1315"/>
      <c r="KOA2339" s="1315"/>
      <c r="KOB2339" s="1315"/>
      <c r="KOC2339" s="1315"/>
      <c r="KOD2339" s="1315"/>
      <c r="KOE2339" s="1315"/>
      <c r="KOF2339" s="1315"/>
      <c r="KOG2339" s="1315"/>
      <c r="KOH2339" s="1315"/>
      <c r="KOI2339" s="1315"/>
      <c r="KOJ2339" s="1315"/>
      <c r="KOK2339" s="1315"/>
      <c r="KOL2339" s="1315"/>
      <c r="KOM2339" s="1315"/>
      <c r="KON2339" s="1315"/>
      <c r="KOO2339" s="1315"/>
      <c r="KOP2339" s="1315"/>
      <c r="KOQ2339" s="1315"/>
      <c r="KOR2339" s="1315"/>
      <c r="KOS2339" s="1315"/>
      <c r="KOT2339" s="1315"/>
      <c r="KOU2339" s="1315"/>
      <c r="KOV2339" s="1315"/>
      <c r="KOW2339" s="1315"/>
      <c r="KOX2339" s="1315"/>
      <c r="KOY2339" s="1315"/>
      <c r="KOZ2339" s="1315"/>
      <c r="KPA2339" s="1315"/>
      <c r="KPB2339" s="1315"/>
      <c r="KPC2339" s="1315"/>
      <c r="KPD2339" s="1315"/>
      <c r="KPE2339" s="1315"/>
      <c r="KPF2339" s="1315"/>
      <c r="KPG2339" s="1315"/>
      <c r="KPH2339" s="1315"/>
      <c r="KPI2339" s="1315"/>
      <c r="KPJ2339" s="1315"/>
      <c r="KPK2339" s="1315"/>
      <c r="KPL2339" s="1315"/>
      <c r="KPM2339" s="1315"/>
      <c r="KPN2339" s="1315"/>
      <c r="KPO2339" s="1315"/>
      <c r="KPP2339" s="1315"/>
      <c r="KPQ2339" s="1315"/>
      <c r="KPR2339" s="1315"/>
      <c r="KPS2339" s="1315"/>
      <c r="KPT2339" s="1315"/>
      <c r="KPU2339" s="1315"/>
      <c r="KPV2339" s="1315"/>
      <c r="KPW2339" s="1315"/>
      <c r="KPX2339" s="1315"/>
      <c r="KPY2339" s="1315"/>
      <c r="KPZ2339" s="1315"/>
      <c r="KQA2339" s="1315"/>
      <c r="KQB2339" s="1315"/>
      <c r="KQC2339" s="1315"/>
      <c r="KQD2339" s="1315"/>
      <c r="KQE2339" s="1315"/>
      <c r="KQF2339" s="1315"/>
      <c r="KQG2339" s="1315"/>
      <c r="KQH2339" s="1315"/>
      <c r="KQI2339" s="1315"/>
      <c r="KQJ2339" s="1315"/>
      <c r="KQK2339" s="1315"/>
      <c r="KQL2339" s="1315"/>
      <c r="KQM2339" s="1315"/>
      <c r="KQN2339" s="1315"/>
      <c r="KQO2339" s="1315"/>
      <c r="KQP2339" s="1315"/>
      <c r="KQQ2339" s="1315"/>
      <c r="KQR2339" s="1315"/>
      <c r="KQS2339" s="1315"/>
      <c r="KQT2339" s="1315"/>
      <c r="KQU2339" s="1315"/>
      <c r="KQV2339" s="1315"/>
      <c r="KQW2339" s="1315"/>
      <c r="KQX2339" s="1315"/>
      <c r="KQY2339" s="1315"/>
      <c r="KQZ2339" s="1315"/>
      <c r="KRA2339" s="1315"/>
      <c r="KRB2339" s="1315"/>
      <c r="KRC2339" s="1315"/>
      <c r="KRD2339" s="1315"/>
      <c r="KRE2339" s="1315"/>
      <c r="KRF2339" s="1315"/>
      <c r="KRG2339" s="1315"/>
      <c r="KRH2339" s="1315"/>
      <c r="KRI2339" s="1315"/>
      <c r="KRJ2339" s="1315"/>
      <c r="KRK2339" s="1315"/>
      <c r="KRL2339" s="1315"/>
      <c r="KRM2339" s="1315"/>
      <c r="KRN2339" s="1315"/>
      <c r="KRO2339" s="1315"/>
      <c r="KRP2339" s="1315"/>
      <c r="KRQ2339" s="1315"/>
      <c r="KRR2339" s="1315"/>
      <c r="KRS2339" s="1315"/>
      <c r="KRT2339" s="1315"/>
      <c r="KRU2339" s="1315"/>
      <c r="KRV2339" s="1315"/>
      <c r="KRW2339" s="1315"/>
      <c r="KRX2339" s="1315"/>
      <c r="KRY2339" s="1315"/>
      <c r="KRZ2339" s="1315"/>
      <c r="KSA2339" s="1315"/>
      <c r="KSB2339" s="1315"/>
      <c r="KSC2339" s="1315"/>
      <c r="KSD2339" s="1315"/>
      <c r="KSE2339" s="1315"/>
      <c r="KSF2339" s="1315"/>
      <c r="KSG2339" s="1315"/>
      <c r="KSH2339" s="1315"/>
      <c r="KSI2339" s="1315"/>
      <c r="KSJ2339" s="1315"/>
      <c r="KSK2339" s="1315"/>
      <c r="KSL2339" s="1315"/>
      <c r="KSM2339" s="1315"/>
      <c r="KSN2339" s="1315"/>
      <c r="KSO2339" s="1315"/>
      <c r="KSP2339" s="1315"/>
      <c r="KSQ2339" s="1315"/>
      <c r="KSR2339" s="1315"/>
      <c r="KSS2339" s="1315"/>
      <c r="KST2339" s="1315"/>
      <c r="KSU2339" s="1315"/>
      <c r="KSV2339" s="1315"/>
      <c r="KSW2339" s="1315"/>
      <c r="KSX2339" s="1315"/>
      <c r="KSY2339" s="1315"/>
      <c r="KSZ2339" s="1315"/>
      <c r="KTA2339" s="1315"/>
      <c r="KTB2339" s="1315"/>
      <c r="KTC2339" s="1315"/>
      <c r="KTD2339" s="1315"/>
      <c r="KTE2339" s="1315"/>
      <c r="KTF2339" s="1315"/>
      <c r="KTG2339" s="1315"/>
      <c r="KTH2339" s="1315"/>
      <c r="KTI2339" s="1315"/>
      <c r="KTJ2339" s="1315"/>
      <c r="KTK2339" s="1315"/>
      <c r="KTL2339" s="1315"/>
      <c r="KTM2339" s="1315"/>
      <c r="KTN2339" s="1315"/>
      <c r="KTO2339" s="1315"/>
      <c r="KTP2339" s="1315"/>
      <c r="KTQ2339" s="1315"/>
      <c r="KTR2339" s="1315"/>
      <c r="KTS2339" s="1315"/>
      <c r="KTT2339" s="1315"/>
      <c r="KTU2339" s="1315"/>
      <c r="KTV2339" s="1315"/>
      <c r="KTW2339" s="1315"/>
      <c r="KTX2339" s="1315"/>
      <c r="KTY2339" s="1315"/>
      <c r="KTZ2339" s="1315"/>
      <c r="KUA2339" s="1315"/>
      <c r="KUB2339" s="1315"/>
      <c r="KUC2339" s="1315"/>
      <c r="KUD2339" s="1315"/>
      <c r="KUE2339" s="1315"/>
      <c r="KUF2339" s="1315"/>
      <c r="KUG2339" s="1315"/>
      <c r="KUH2339" s="1315"/>
      <c r="KUI2339" s="1315"/>
      <c r="KUJ2339" s="1315"/>
      <c r="KUK2339" s="1315"/>
      <c r="KUL2339" s="1315"/>
      <c r="KUM2339" s="1315"/>
      <c r="KUN2339" s="1315"/>
      <c r="KUO2339" s="1315"/>
      <c r="KUP2339" s="1315"/>
      <c r="KUQ2339" s="1315"/>
      <c r="KUR2339" s="1315"/>
      <c r="KUS2339" s="1315"/>
      <c r="KUT2339" s="1315"/>
      <c r="KUU2339" s="1315"/>
      <c r="KUV2339" s="1315"/>
      <c r="KUW2339" s="1315"/>
      <c r="KUX2339" s="1315"/>
      <c r="KUY2339" s="1315"/>
      <c r="KUZ2339" s="1315"/>
      <c r="KVA2339" s="1315"/>
      <c r="KVB2339" s="1315"/>
      <c r="KVC2339" s="1315"/>
      <c r="KVD2339" s="1315"/>
      <c r="KVE2339" s="1315"/>
      <c r="KVF2339" s="1315"/>
      <c r="KVG2339" s="1315"/>
      <c r="KVH2339" s="1315"/>
      <c r="KVI2339" s="1315"/>
      <c r="KVJ2339" s="1315"/>
      <c r="KVK2339" s="1315"/>
      <c r="KVL2339" s="1315"/>
      <c r="KVM2339" s="1315"/>
      <c r="KVN2339" s="1315"/>
      <c r="KVO2339" s="1315"/>
      <c r="KVP2339" s="1315"/>
      <c r="KVQ2339" s="1315"/>
      <c r="KVR2339" s="1315"/>
      <c r="KVS2339" s="1315"/>
      <c r="KVT2339" s="1315"/>
      <c r="KVU2339" s="1315"/>
      <c r="KVV2339" s="1315"/>
      <c r="KVW2339" s="1315"/>
      <c r="KVX2339" s="1315"/>
      <c r="KVY2339" s="1315"/>
      <c r="KVZ2339" s="1315"/>
      <c r="KWA2339" s="1315"/>
      <c r="KWB2339" s="1315"/>
      <c r="KWC2339" s="1315"/>
      <c r="KWD2339" s="1315"/>
      <c r="KWE2339" s="1315"/>
      <c r="KWF2339" s="1315"/>
      <c r="KWG2339" s="1315"/>
      <c r="KWH2339" s="1315"/>
      <c r="KWI2339" s="1315"/>
      <c r="KWJ2339" s="1315"/>
      <c r="KWK2339" s="1315"/>
      <c r="KWL2339" s="1315"/>
      <c r="KWM2339" s="1315"/>
      <c r="KWN2339" s="1315"/>
      <c r="KWO2339" s="1315"/>
      <c r="KWP2339" s="1315"/>
      <c r="KWQ2339" s="1315"/>
      <c r="KWR2339" s="1315"/>
      <c r="KWS2339" s="1315"/>
      <c r="KWT2339" s="1315"/>
      <c r="KWU2339" s="1315"/>
      <c r="KWV2339" s="1315"/>
      <c r="KWW2339" s="1315"/>
      <c r="KWX2339" s="1315"/>
      <c r="KWY2339" s="1315"/>
      <c r="KWZ2339" s="1315"/>
      <c r="KXA2339" s="1315"/>
      <c r="KXB2339" s="1315"/>
      <c r="KXC2339" s="1315"/>
      <c r="KXD2339" s="1315"/>
      <c r="KXE2339" s="1315"/>
      <c r="KXF2339" s="1315"/>
      <c r="KXG2339" s="1315"/>
      <c r="KXH2339" s="1315"/>
      <c r="KXI2339" s="1315"/>
      <c r="KXJ2339" s="1315"/>
      <c r="KXK2339" s="1315"/>
      <c r="KXL2339" s="1315"/>
      <c r="KXM2339" s="1315"/>
      <c r="KXN2339" s="1315"/>
      <c r="KXO2339" s="1315"/>
      <c r="KXP2339" s="1315"/>
      <c r="KXQ2339" s="1315"/>
      <c r="KXR2339" s="1315"/>
      <c r="KXS2339" s="1315"/>
      <c r="KXT2339" s="1315"/>
      <c r="KXU2339" s="1315"/>
      <c r="KXV2339" s="1315"/>
      <c r="KXW2339" s="1315"/>
      <c r="KXX2339" s="1315"/>
      <c r="KXY2339" s="1315"/>
      <c r="KXZ2339" s="1315"/>
      <c r="KYA2339" s="1315"/>
      <c r="KYB2339" s="1315"/>
      <c r="KYC2339" s="1315"/>
      <c r="KYD2339" s="1315"/>
      <c r="KYE2339" s="1315"/>
      <c r="KYF2339" s="1315"/>
      <c r="KYG2339" s="1315"/>
      <c r="KYH2339" s="1315"/>
      <c r="KYI2339" s="1315"/>
      <c r="KYJ2339" s="1315"/>
      <c r="KYK2339" s="1315"/>
      <c r="KYL2339" s="1315"/>
      <c r="KYM2339" s="1315"/>
      <c r="KYN2339" s="1315"/>
      <c r="KYO2339" s="1315"/>
      <c r="KYP2339" s="1315"/>
      <c r="KYQ2339" s="1315"/>
      <c r="KYR2339" s="1315"/>
      <c r="KYS2339" s="1315"/>
      <c r="KYT2339" s="1315"/>
      <c r="KYU2339" s="1315"/>
      <c r="KYV2339" s="1315"/>
      <c r="KYW2339" s="1315"/>
      <c r="KYX2339" s="1315"/>
      <c r="KYY2339" s="1315"/>
      <c r="KYZ2339" s="1315"/>
      <c r="KZA2339" s="1315"/>
      <c r="KZB2339" s="1315"/>
      <c r="KZC2339" s="1315"/>
      <c r="KZD2339" s="1315"/>
      <c r="KZE2339" s="1315"/>
      <c r="KZF2339" s="1315"/>
      <c r="KZG2339" s="1315"/>
      <c r="KZH2339" s="1315"/>
      <c r="KZI2339" s="1315"/>
      <c r="KZJ2339" s="1315"/>
      <c r="KZK2339" s="1315"/>
      <c r="KZL2339" s="1315"/>
      <c r="KZM2339" s="1315"/>
      <c r="KZN2339" s="1315"/>
      <c r="KZO2339" s="1315"/>
      <c r="KZP2339" s="1315"/>
      <c r="KZQ2339" s="1315"/>
      <c r="KZR2339" s="1315"/>
      <c r="KZS2339" s="1315"/>
      <c r="KZT2339" s="1315"/>
      <c r="KZU2339" s="1315"/>
      <c r="KZV2339" s="1315"/>
      <c r="KZW2339" s="1315"/>
      <c r="KZX2339" s="1315"/>
      <c r="KZY2339" s="1315"/>
      <c r="KZZ2339" s="1315"/>
      <c r="LAA2339" s="1315"/>
      <c r="LAB2339" s="1315"/>
      <c r="LAC2339" s="1315"/>
      <c r="LAD2339" s="1315"/>
      <c r="LAE2339" s="1315"/>
      <c r="LAF2339" s="1315"/>
      <c r="LAG2339" s="1315"/>
      <c r="LAH2339" s="1315"/>
      <c r="LAI2339" s="1315"/>
      <c r="LAJ2339" s="1315"/>
      <c r="LAK2339" s="1315"/>
      <c r="LAL2339" s="1315"/>
      <c r="LAM2339" s="1315"/>
      <c r="LAN2339" s="1315"/>
      <c r="LAO2339" s="1315"/>
      <c r="LAP2339" s="1315"/>
      <c r="LAQ2339" s="1315"/>
      <c r="LAR2339" s="1315"/>
      <c r="LAS2339" s="1315"/>
      <c r="LAT2339" s="1315"/>
      <c r="LAU2339" s="1315"/>
      <c r="LAV2339" s="1315"/>
      <c r="LAW2339" s="1315"/>
      <c r="LAX2339" s="1315"/>
      <c r="LAY2339" s="1315"/>
      <c r="LAZ2339" s="1315"/>
      <c r="LBA2339" s="1315"/>
      <c r="LBB2339" s="1315"/>
      <c r="LBC2339" s="1315"/>
      <c r="LBD2339" s="1315"/>
      <c r="LBE2339" s="1315"/>
      <c r="LBF2339" s="1315"/>
      <c r="LBG2339" s="1315"/>
      <c r="LBH2339" s="1315"/>
      <c r="LBI2339" s="1315"/>
      <c r="LBJ2339" s="1315"/>
      <c r="LBK2339" s="1315"/>
      <c r="LBL2339" s="1315"/>
      <c r="LBM2339" s="1315"/>
      <c r="LBN2339" s="1315"/>
      <c r="LBO2339" s="1315"/>
      <c r="LBP2339" s="1315"/>
      <c r="LBQ2339" s="1315"/>
      <c r="LBR2339" s="1315"/>
      <c r="LBS2339" s="1315"/>
      <c r="LBT2339" s="1315"/>
      <c r="LBU2339" s="1315"/>
      <c r="LBV2339" s="1315"/>
      <c r="LBW2339" s="1315"/>
      <c r="LBX2339" s="1315"/>
      <c r="LBY2339" s="1315"/>
      <c r="LBZ2339" s="1315"/>
      <c r="LCA2339" s="1315"/>
      <c r="LCB2339" s="1315"/>
      <c r="LCC2339" s="1315"/>
      <c r="LCD2339" s="1315"/>
      <c r="LCE2339" s="1315"/>
      <c r="LCF2339" s="1315"/>
      <c r="LCG2339" s="1315"/>
      <c r="LCH2339" s="1315"/>
      <c r="LCI2339" s="1315"/>
      <c r="LCJ2339" s="1315"/>
      <c r="LCK2339" s="1315"/>
      <c r="LCL2339" s="1315"/>
      <c r="LCM2339" s="1315"/>
      <c r="LCN2339" s="1315"/>
      <c r="LCO2339" s="1315"/>
      <c r="LCP2339" s="1315"/>
      <c r="LCQ2339" s="1315"/>
      <c r="LCR2339" s="1315"/>
      <c r="LCS2339" s="1315"/>
      <c r="LCT2339" s="1315"/>
      <c r="LCU2339" s="1315"/>
      <c r="LCV2339" s="1315"/>
      <c r="LCW2339" s="1315"/>
      <c r="LCX2339" s="1315"/>
      <c r="LCY2339" s="1315"/>
      <c r="LCZ2339" s="1315"/>
      <c r="LDA2339" s="1315"/>
      <c r="LDB2339" s="1315"/>
      <c r="LDC2339" s="1315"/>
      <c r="LDD2339" s="1315"/>
      <c r="LDE2339" s="1315"/>
      <c r="LDF2339" s="1315"/>
      <c r="LDG2339" s="1315"/>
      <c r="LDH2339" s="1315"/>
      <c r="LDI2339" s="1315"/>
      <c r="LDJ2339" s="1315"/>
      <c r="LDK2339" s="1315"/>
      <c r="LDL2339" s="1315"/>
      <c r="LDM2339" s="1315"/>
      <c r="LDN2339" s="1315"/>
      <c r="LDO2339" s="1315"/>
      <c r="LDP2339" s="1315"/>
      <c r="LDQ2339" s="1315"/>
      <c r="LDR2339" s="1315"/>
      <c r="LDS2339" s="1315"/>
      <c r="LDT2339" s="1315"/>
      <c r="LDU2339" s="1315"/>
      <c r="LDV2339" s="1315"/>
      <c r="LDW2339" s="1315"/>
      <c r="LDX2339" s="1315"/>
      <c r="LDY2339" s="1315"/>
      <c r="LDZ2339" s="1315"/>
      <c r="LEA2339" s="1315"/>
      <c r="LEB2339" s="1315"/>
      <c r="LEC2339" s="1315"/>
      <c r="LED2339" s="1315"/>
      <c r="LEE2339" s="1315"/>
      <c r="LEF2339" s="1315"/>
      <c r="LEG2339" s="1315"/>
      <c r="LEH2339" s="1315"/>
      <c r="LEI2339" s="1315"/>
      <c r="LEJ2339" s="1315"/>
      <c r="LEK2339" s="1315"/>
      <c r="LEL2339" s="1315"/>
      <c r="LEM2339" s="1315"/>
      <c r="LEN2339" s="1315"/>
      <c r="LEO2339" s="1315"/>
      <c r="LEP2339" s="1315"/>
      <c r="LEQ2339" s="1315"/>
      <c r="LER2339" s="1315"/>
      <c r="LES2339" s="1315"/>
      <c r="LET2339" s="1315"/>
      <c r="LEU2339" s="1315"/>
      <c r="LEV2339" s="1315"/>
      <c r="LEW2339" s="1315"/>
      <c r="LEX2339" s="1315"/>
      <c r="LEY2339" s="1315"/>
      <c r="LEZ2339" s="1315"/>
      <c r="LFA2339" s="1315"/>
      <c r="LFB2339" s="1315"/>
      <c r="LFC2339" s="1315"/>
      <c r="LFD2339" s="1315"/>
      <c r="LFE2339" s="1315"/>
      <c r="LFF2339" s="1315"/>
      <c r="LFG2339" s="1315"/>
      <c r="LFH2339" s="1315"/>
      <c r="LFI2339" s="1315"/>
      <c r="LFJ2339" s="1315"/>
      <c r="LFK2339" s="1315"/>
      <c r="LFL2339" s="1315"/>
      <c r="LFM2339" s="1315"/>
      <c r="LFN2339" s="1315"/>
      <c r="LFO2339" s="1315"/>
      <c r="LFP2339" s="1315"/>
      <c r="LFQ2339" s="1315"/>
      <c r="LFR2339" s="1315"/>
      <c r="LFS2339" s="1315"/>
      <c r="LFT2339" s="1315"/>
      <c r="LFU2339" s="1315"/>
      <c r="LFV2339" s="1315"/>
      <c r="LFW2339" s="1315"/>
      <c r="LFX2339" s="1315"/>
      <c r="LFY2339" s="1315"/>
      <c r="LFZ2339" s="1315"/>
      <c r="LGA2339" s="1315"/>
      <c r="LGB2339" s="1315"/>
      <c r="LGC2339" s="1315"/>
      <c r="LGD2339" s="1315"/>
      <c r="LGE2339" s="1315"/>
      <c r="LGF2339" s="1315"/>
      <c r="LGG2339" s="1315"/>
      <c r="LGH2339" s="1315"/>
      <c r="LGI2339" s="1315"/>
      <c r="LGJ2339" s="1315"/>
      <c r="LGK2339" s="1315"/>
      <c r="LGL2339" s="1315"/>
      <c r="LGM2339" s="1315"/>
      <c r="LGN2339" s="1315"/>
      <c r="LGO2339" s="1315"/>
      <c r="LGP2339" s="1315"/>
      <c r="LGQ2339" s="1315"/>
      <c r="LGR2339" s="1315"/>
      <c r="LGS2339" s="1315"/>
      <c r="LGT2339" s="1315"/>
      <c r="LGU2339" s="1315"/>
      <c r="LGV2339" s="1315"/>
      <c r="LGW2339" s="1315"/>
      <c r="LGX2339" s="1315"/>
      <c r="LGY2339" s="1315"/>
      <c r="LGZ2339" s="1315"/>
      <c r="LHA2339" s="1315"/>
      <c r="LHB2339" s="1315"/>
      <c r="LHC2339" s="1315"/>
      <c r="LHD2339" s="1315"/>
      <c r="LHE2339" s="1315"/>
      <c r="LHF2339" s="1315"/>
      <c r="LHG2339" s="1315"/>
      <c r="LHH2339" s="1315"/>
      <c r="LHI2339" s="1315"/>
      <c r="LHJ2339" s="1315"/>
      <c r="LHK2339" s="1315"/>
      <c r="LHL2339" s="1315"/>
      <c r="LHM2339" s="1315"/>
      <c r="LHN2339" s="1315"/>
      <c r="LHO2339" s="1315"/>
      <c r="LHP2339" s="1315"/>
      <c r="LHQ2339" s="1315"/>
      <c r="LHR2339" s="1315"/>
      <c r="LHS2339" s="1315"/>
      <c r="LHT2339" s="1315"/>
      <c r="LHU2339" s="1315"/>
      <c r="LHV2339" s="1315"/>
      <c r="LHW2339" s="1315"/>
      <c r="LHX2339" s="1315"/>
      <c r="LHY2339" s="1315"/>
      <c r="LHZ2339" s="1315"/>
      <c r="LIA2339" s="1315"/>
      <c r="LIB2339" s="1315"/>
      <c r="LIC2339" s="1315"/>
      <c r="LID2339" s="1315"/>
      <c r="LIE2339" s="1315"/>
      <c r="LIF2339" s="1315"/>
      <c r="LIG2339" s="1315"/>
      <c r="LIH2339" s="1315"/>
      <c r="LII2339" s="1315"/>
      <c r="LIJ2339" s="1315"/>
      <c r="LIK2339" s="1315"/>
      <c r="LIL2339" s="1315"/>
      <c r="LIM2339" s="1315"/>
      <c r="LIN2339" s="1315"/>
      <c r="LIO2339" s="1315"/>
      <c r="LIP2339" s="1315"/>
      <c r="LIQ2339" s="1315"/>
      <c r="LIR2339" s="1315"/>
      <c r="LIS2339" s="1315"/>
      <c r="LIT2339" s="1315"/>
      <c r="LIU2339" s="1315"/>
      <c r="LIV2339" s="1315"/>
      <c r="LIW2339" s="1315"/>
      <c r="LIX2339" s="1315"/>
      <c r="LIY2339" s="1315"/>
      <c r="LIZ2339" s="1315"/>
      <c r="LJA2339" s="1315"/>
      <c r="LJB2339" s="1315"/>
      <c r="LJC2339" s="1315"/>
      <c r="LJD2339" s="1315"/>
      <c r="LJE2339" s="1315"/>
      <c r="LJF2339" s="1315"/>
      <c r="LJG2339" s="1315"/>
      <c r="LJH2339" s="1315"/>
      <c r="LJI2339" s="1315"/>
      <c r="LJJ2339" s="1315"/>
      <c r="LJK2339" s="1315"/>
      <c r="LJL2339" s="1315"/>
      <c r="LJM2339" s="1315"/>
      <c r="LJN2339" s="1315"/>
      <c r="LJO2339" s="1315"/>
      <c r="LJP2339" s="1315"/>
      <c r="LJQ2339" s="1315"/>
      <c r="LJR2339" s="1315"/>
      <c r="LJS2339" s="1315"/>
      <c r="LJT2339" s="1315"/>
      <c r="LJU2339" s="1315"/>
      <c r="LJV2339" s="1315"/>
      <c r="LJW2339" s="1315"/>
      <c r="LJX2339" s="1315"/>
      <c r="LJY2339" s="1315"/>
      <c r="LJZ2339" s="1315"/>
      <c r="LKA2339" s="1315"/>
      <c r="LKB2339" s="1315"/>
      <c r="LKC2339" s="1315"/>
      <c r="LKD2339" s="1315"/>
      <c r="LKE2339" s="1315"/>
      <c r="LKF2339" s="1315"/>
      <c r="LKG2339" s="1315"/>
      <c r="LKH2339" s="1315"/>
      <c r="LKI2339" s="1315"/>
      <c r="LKJ2339" s="1315"/>
      <c r="LKK2339" s="1315"/>
      <c r="LKL2339" s="1315"/>
      <c r="LKM2339" s="1315"/>
      <c r="LKN2339" s="1315"/>
      <c r="LKO2339" s="1315"/>
      <c r="LKP2339" s="1315"/>
      <c r="LKQ2339" s="1315"/>
      <c r="LKR2339" s="1315"/>
      <c r="LKS2339" s="1315"/>
      <c r="LKT2339" s="1315"/>
      <c r="LKU2339" s="1315"/>
      <c r="LKV2339" s="1315"/>
      <c r="LKW2339" s="1315"/>
      <c r="LKX2339" s="1315"/>
      <c r="LKY2339" s="1315"/>
      <c r="LKZ2339" s="1315"/>
      <c r="LLA2339" s="1315"/>
      <c r="LLB2339" s="1315"/>
      <c r="LLC2339" s="1315"/>
      <c r="LLD2339" s="1315"/>
      <c r="LLE2339" s="1315"/>
      <c r="LLF2339" s="1315"/>
      <c r="LLG2339" s="1315"/>
      <c r="LLH2339" s="1315"/>
      <c r="LLI2339" s="1315"/>
      <c r="LLJ2339" s="1315"/>
      <c r="LLK2339" s="1315"/>
      <c r="LLL2339" s="1315"/>
      <c r="LLM2339" s="1315"/>
      <c r="LLN2339" s="1315"/>
      <c r="LLO2339" s="1315"/>
      <c r="LLP2339" s="1315"/>
      <c r="LLQ2339" s="1315"/>
      <c r="LLR2339" s="1315"/>
      <c r="LLS2339" s="1315"/>
      <c r="LLT2339" s="1315"/>
      <c r="LLU2339" s="1315"/>
      <c r="LLV2339" s="1315"/>
      <c r="LLW2339" s="1315"/>
      <c r="LLX2339" s="1315"/>
      <c r="LLY2339" s="1315"/>
      <c r="LLZ2339" s="1315"/>
      <c r="LMA2339" s="1315"/>
      <c r="LMB2339" s="1315"/>
      <c r="LMC2339" s="1315"/>
      <c r="LMD2339" s="1315"/>
      <c r="LME2339" s="1315"/>
      <c r="LMF2339" s="1315"/>
      <c r="LMG2339" s="1315"/>
      <c r="LMH2339" s="1315"/>
      <c r="LMI2339" s="1315"/>
      <c r="LMJ2339" s="1315"/>
      <c r="LMK2339" s="1315"/>
      <c r="LML2339" s="1315"/>
      <c r="LMM2339" s="1315"/>
      <c r="LMN2339" s="1315"/>
      <c r="LMO2339" s="1315"/>
      <c r="LMP2339" s="1315"/>
      <c r="LMQ2339" s="1315"/>
      <c r="LMR2339" s="1315"/>
      <c r="LMS2339" s="1315"/>
      <c r="LMT2339" s="1315"/>
      <c r="LMU2339" s="1315"/>
      <c r="LMV2339" s="1315"/>
      <c r="LMW2339" s="1315"/>
      <c r="LMX2339" s="1315"/>
      <c r="LMY2339" s="1315"/>
      <c r="LMZ2339" s="1315"/>
      <c r="LNA2339" s="1315"/>
      <c r="LNB2339" s="1315"/>
      <c r="LNC2339" s="1315"/>
      <c r="LND2339" s="1315"/>
      <c r="LNE2339" s="1315"/>
      <c r="LNF2339" s="1315"/>
      <c r="LNG2339" s="1315"/>
      <c r="LNH2339" s="1315"/>
      <c r="LNI2339" s="1315"/>
      <c r="LNJ2339" s="1315"/>
      <c r="LNK2339" s="1315"/>
      <c r="LNL2339" s="1315"/>
      <c r="LNM2339" s="1315"/>
      <c r="LNN2339" s="1315"/>
      <c r="LNO2339" s="1315"/>
      <c r="LNP2339" s="1315"/>
      <c r="LNQ2339" s="1315"/>
      <c r="LNR2339" s="1315"/>
      <c r="LNS2339" s="1315"/>
      <c r="LNT2339" s="1315"/>
      <c r="LNU2339" s="1315"/>
      <c r="LNV2339" s="1315"/>
      <c r="LNW2339" s="1315"/>
      <c r="LNX2339" s="1315"/>
      <c r="LNY2339" s="1315"/>
      <c r="LNZ2339" s="1315"/>
      <c r="LOA2339" s="1315"/>
      <c r="LOB2339" s="1315"/>
      <c r="LOC2339" s="1315"/>
      <c r="LOD2339" s="1315"/>
      <c r="LOE2339" s="1315"/>
      <c r="LOF2339" s="1315"/>
      <c r="LOG2339" s="1315"/>
      <c r="LOH2339" s="1315"/>
      <c r="LOI2339" s="1315"/>
      <c r="LOJ2339" s="1315"/>
      <c r="LOK2339" s="1315"/>
      <c r="LOL2339" s="1315"/>
      <c r="LOM2339" s="1315"/>
      <c r="LON2339" s="1315"/>
      <c r="LOO2339" s="1315"/>
      <c r="LOP2339" s="1315"/>
      <c r="LOQ2339" s="1315"/>
      <c r="LOR2339" s="1315"/>
      <c r="LOS2339" s="1315"/>
      <c r="LOT2339" s="1315"/>
      <c r="LOU2339" s="1315"/>
      <c r="LOV2339" s="1315"/>
      <c r="LOW2339" s="1315"/>
      <c r="LOX2339" s="1315"/>
      <c r="LOY2339" s="1315"/>
      <c r="LOZ2339" s="1315"/>
      <c r="LPA2339" s="1315"/>
      <c r="LPB2339" s="1315"/>
      <c r="LPC2339" s="1315"/>
      <c r="LPD2339" s="1315"/>
      <c r="LPE2339" s="1315"/>
      <c r="LPF2339" s="1315"/>
      <c r="LPG2339" s="1315"/>
      <c r="LPH2339" s="1315"/>
      <c r="LPI2339" s="1315"/>
      <c r="LPJ2339" s="1315"/>
      <c r="LPK2339" s="1315"/>
      <c r="LPL2339" s="1315"/>
      <c r="LPM2339" s="1315"/>
      <c r="LPN2339" s="1315"/>
      <c r="LPO2339" s="1315"/>
      <c r="LPP2339" s="1315"/>
      <c r="LPQ2339" s="1315"/>
      <c r="LPR2339" s="1315"/>
      <c r="LPS2339" s="1315"/>
      <c r="LPT2339" s="1315"/>
      <c r="LPU2339" s="1315"/>
      <c r="LPV2339" s="1315"/>
      <c r="LPW2339" s="1315"/>
      <c r="LPX2339" s="1315"/>
      <c r="LPY2339" s="1315"/>
      <c r="LPZ2339" s="1315"/>
      <c r="LQA2339" s="1315"/>
      <c r="LQB2339" s="1315"/>
      <c r="LQC2339" s="1315"/>
      <c r="LQD2339" s="1315"/>
      <c r="LQE2339" s="1315"/>
      <c r="LQF2339" s="1315"/>
      <c r="LQG2339" s="1315"/>
      <c r="LQH2339" s="1315"/>
      <c r="LQI2339" s="1315"/>
      <c r="LQJ2339" s="1315"/>
      <c r="LQK2339" s="1315"/>
      <c r="LQL2339" s="1315"/>
      <c r="LQM2339" s="1315"/>
      <c r="LQN2339" s="1315"/>
      <c r="LQO2339" s="1315"/>
      <c r="LQP2339" s="1315"/>
      <c r="LQQ2339" s="1315"/>
      <c r="LQR2339" s="1315"/>
      <c r="LQS2339" s="1315"/>
      <c r="LQT2339" s="1315"/>
      <c r="LQU2339" s="1315"/>
      <c r="LQV2339" s="1315"/>
      <c r="LQW2339" s="1315"/>
      <c r="LQX2339" s="1315"/>
      <c r="LQY2339" s="1315"/>
      <c r="LQZ2339" s="1315"/>
      <c r="LRA2339" s="1315"/>
      <c r="LRB2339" s="1315"/>
      <c r="LRC2339" s="1315"/>
      <c r="LRD2339" s="1315"/>
      <c r="LRE2339" s="1315"/>
      <c r="LRF2339" s="1315"/>
      <c r="LRG2339" s="1315"/>
      <c r="LRH2339" s="1315"/>
      <c r="LRI2339" s="1315"/>
      <c r="LRJ2339" s="1315"/>
      <c r="LRK2339" s="1315"/>
      <c r="LRL2339" s="1315"/>
      <c r="LRM2339" s="1315"/>
      <c r="LRN2339" s="1315"/>
      <c r="LRO2339" s="1315"/>
      <c r="LRP2339" s="1315"/>
      <c r="LRQ2339" s="1315"/>
      <c r="LRR2339" s="1315"/>
      <c r="LRS2339" s="1315"/>
      <c r="LRT2339" s="1315"/>
      <c r="LRU2339" s="1315"/>
      <c r="LRV2339" s="1315"/>
      <c r="LRW2339" s="1315"/>
      <c r="LRX2339" s="1315"/>
      <c r="LRY2339" s="1315"/>
      <c r="LRZ2339" s="1315"/>
      <c r="LSA2339" s="1315"/>
      <c r="LSB2339" s="1315"/>
      <c r="LSC2339" s="1315"/>
      <c r="LSD2339" s="1315"/>
      <c r="LSE2339" s="1315"/>
      <c r="LSF2339" s="1315"/>
      <c r="LSG2339" s="1315"/>
      <c r="LSH2339" s="1315"/>
      <c r="LSI2339" s="1315"/>
      <c r="LSJ2339" s="1315"/>
      <c r="LSK2339" s="1315"/>
      <c r="LSL2339" s="1315"/>
      <c r="LSM2339" s="1315"/>
      <c r="LSN2339" s="1315"/>
      <c r="LSO2339" s="1315"/>
      <c r="LSP2339" s="1315"/>
      <c r="LSQ2339" s="1315"/>
      <c r="LSR2339" s="1315"/>
      <c r="LSS2339" s="1315"/>
      <c r="LST2339" s="1315"/>
      <c r="LSU2339" s="1315"/>
      <c r="LSV2339" s="1315"/>
      <c r="LSW2339" s="1315"/>
      <c r="LSX2339" s="1315"/>
      <c r="LSY2339" s="1315"/>
      <c r="LSZ2339" s="1315"/>
      <c r="LTA2339" s="1315"/>
      <c r="LTB2339" s="1315"/>
      <c r="LTC2339" s="1315"/>
      <c r="LTD2339" s="1315"/>
      <c r="LTE2339" s="1315"/>
      <c r="LTF2339" s="1315"/>
      <c r="LTG2339" s="1315"/>
      <c r="LTH2339" s="1315"/>
      <c r="LTI2339" s="1315"/>
      <c r="LTJ2339" s="1315"/>
      <c r="LTK2339" s="1315"/>
      <c r="LTL2339" s="1315"/>
      <c r="LTM2339" s="1315"/>
      <c r="LTN2339" s="1315"/>
      <c r="LTO2339" s="1315"/>
      <c r="LTP2339" s="1315"/>
      <c r="LTQ2339" s="1315"/>
      <c r="LTR2339" s="1315"/>
      <c r="LTS2339" s="1315"/>
      <c r="LTT2339" s="1315"/>
      <c r="LTU2339" s="1315"/>
      <c r="LTV2339" s="1315"/>
      <c r="LTW2339" s="1315"/>
      <c r="LTX2339" s="1315"/>
      <c r="LTY2339" s="1315"/>
      <c r="LTZ2339" s="1315"/>
      <c r="LUA2339" s="1315"/>
      <c r="LUB2339" s="1315"/>
      <c r="LUC2339" s="1315"/>
      <c r="LUD2339" s="1315"/>
      <c r="LUE2339" s="1315"/>
      <c r="LUF2339" s="1315"/>
      <c r="LUG2339" s="1315"/>
      <c r="LUH2339" s="1315"/>
      <c r="LUI2339" s="1315"/>
      <c r="LUJ2339" s="1315"/>
      <c r="LUK2339" s="1315"/>
      <c r="LUL2339" s="1315"/>
      <c r="LUM2339" s="1315"/>
      <c r="LUN2339" s="1315"/>
      <c r="LUO2339" s="1315"/>
      <c r="LUP2339" s="1315"/>
      <c r="LUQ2339" s="1315"/>
      <c r="LUR2339" s="1315"/>
      <c r="LUS2339" s="1315"/>
      <c r="LUT2339" s="1315"/>
      <c r="LUU2339" s="1315"/>
      <c r="LUV2339" s="1315"/>
      <c r="LUW2339" s="1315"/>
      <c r="LUX2339" s="1315"/>
      <c r="LUY2339" s="1315"/>
      <c r="LUZ2339" s="1315"/>
      <c r="LVA2339" s="1315"/>
      <c r="LVB2339" s="1315"/>
      <c r="LVC2339" s="1315"/>
      <c r="LVD2339" s="1315"/>
      <c r="LVE2339" s="1315"/>
      <c r="LVF2339" s="1315"/>
      <c r="LVG2339" s="1315"/>
      <c r="LVH2339" s="1315"/>
      <c r="LVI2339" s="1315"/>
      <c r="LVJ2339" s="1315"/>
      <c r="LVK2339" s="1315"/>
      <c r="LVL2339" s="1315"/>
      <c r="LVM2339" s="1315"/>
      <c r="LVN2339" s="1315"/>
      <c r="LVO2339" s="1315"/>
      <c r="LVP2339" s="1315"/>
      <c r="LVQ2339" s="1315"/>
      <c r="LVR2339" s="1315"/>
      <c r="LVS2339" s="1315"/>
      <c r="LVT2339" s="1315"/>
      <c r="LVU2339" s="1315"/>
      <c r="LVV2339" s="1315"/>
      <c r="LVW2339" s="1315"/>
      <c r="LVX2339" s="1315"/>
      <c r="LVY2339" s="1315"/>
      <c r="LVZ2339" s="1315"/>
      <c r="LWA2339" s="1315"/>
      <c r="LWB2339" s="1315"/>
      <c r="LWC2339" s="1315"/>
      <c r="LWD2339" s="1315"/>
      <c r="LWE2339" s="1315"/>
      <c r="LWF2339" s="1315"/>
      <c r="LWG2339" s="1315"/>
      <c r="LWH2339" s="1315"/>
      <c r="LWI2339" s="1315"/>
      <c r="LWJ2339" s="1315"/>
      <c r="LWK2339" s="1315"/>
      <c r="LWL2339" s="1315"/>
      <c r="LWM2339" s="1315"/>
      <c r="LWN2339" s="1315"/>
      <c r="LWO2339" s="1315"/>
      <c r="LWP2339" s="1315"/>
      <c r="LWQ2339" s="1315"/>
      <c r="LWR2339" s="1315"/>
      <c r="LWS2339" s="1315"/>
      <c r="LWT2339" s="1315"/>
      <c r="LWU2339" s="1315"/>
      <c r="LWV2339" s="1315"/>
      <c r="LWW2339" s="1315"/>
      <c r="LWX2339" s="1315"/>
      <c r="LWY2339" s="1315"/>
      <c r="LWZ2339" s="1315"/>
      <c r="LXA2339" s="1315"/>
      <c r="LXB2339" s="1315"/>
      <c r="LXC2339" s="1315"/>
      <c r="LXD2339" s="1315"/>
      <c r="LXE2339" s="1315"/>
      <c r="LXF2339" s="1315"/>
      <c r="LXG2339" s="1315"/>
      <c r="LXH2339" s="1315"/>
      <c r="LXI2339" s="1315"/>
      <c r="LXJ2339" s="1315"/>
      <c r="LXK2339" s="1315"/>
      <c r="LXL2339" s="1315"/>
      <c r="LXM2339" s="1315"/>
      <c r="LXN2339" s="1315"/>
      <c r="LXO2339" s="1315"/>
      <c r="LXP2339" s="1315"/>
      <c r="LXQ2339" s="1315"/>
      <c r="LXR2339" s="1315"/>
      <c r="LXS2339" s="1315"/>
      <c r="LXT2339" s="1315"/>
      <c r="LXU2339" s="1315"/>
      <c r="LXV2339" s="1315"/>
      <c r="LXW2339" s="1315"/>
      <c r="LXX2339" s="1315"/>
      <c r="LXY2339" s="1315"/>
      <c r="LXZ2339" s="1315"/>
      <c r="LYA2339" s="1315"/>
      <c r="LYB2339" s="1315"/>
      <c r="LYC2339" s="1315"/>
      <c r="LYD2339" s="1315"/>
      <c r="LYE2339" s="1315"/>
      <c r="LYF2339" s="1315"/>
      <c r="LYG2339" s="1315"/>
      <c r="LYH2339" s="1315"/>
      <c r="LYI2339" s="1315"/>
      <c r="LYJ2339" s="1315"/>
      <c r="LYK2339" s="1315"/>
      <c r="LYL2339" s="1315"/>
      <c r="LYM2339" s="1315"/>
      <c r="LYN2339" s="1315"/>
      <c r="LYO2339" s="1315"/>
      <c r="LYP2339" s="1315"/>
      <c r="LYQ2339" s="1315"/>
      <c r="LYR2339" s="1315"/>
      <c r="LYS2339" s="1315"/>
      <c r="LYT2339" s="1315"/>
      <c r="LYU2339" s="1315"/>
      <c r="LYV2339" s="1315"/>
      <c r="LYW2339" s="1315"/>
      <c r="LYX2339" s="1315"/>
      <c r="LYY2339" s="1315"/>
      <c r="LYZ2339" s="1315"/>
      <c r="LZA2339" s="1315"/>
      <c r="LZB2339" s="1315"/>
      <c r="LZC2339" s="1315"/>
      <c r="LZD2339" s="1315"/>
      <c r="LZE2339" s="1315"/>
      <c r="LZF2339" s="1315"/>
      <c r="LZG2339" s="1315"/>
      <c r="LZH2339" s="1315"/>
      <c r="LZI2339" s="1315"/>
      <c r="LZJ2339" s="1315"/>
      <c r="LZK2339" s="1315"/>
      <c r="LZL2339" s="1315"/>
      <c r="LZM2339" s="1315"/>
      <c r="LZN2339" s="1315"/>
      <c r="LZO2339" s="1315"/>
      <c r="LZP2339" s="1315"/>
      <c r="LZQ2339" s="1315"/>
      <c r="LZR2339" s="1315"/>
      <c r="LZS2339" s="1315"/>
      <c r="LZT2339" s="1315"/>
      <c r="LZU2339" s="1315"/>
      <c r="LZV2339" s="1315"/>
      <c r="LZW2339" s="1315"/>
      <c r="LZX2339" s="1315"/>
      <c r="LZY2339" s="1315"/>
      <c r="LZZ2339" s="1315"/>
      <c r="MAA2339" s="1315"/>
      <c r="MAB2339" s="1315"/>
      <c r="MAC2339" s="1315"/>
      <c r="MAD2339" s="1315"/>
      <c r="MAE2339" s="1315"/>
      <c r="MAF2339" s="1315"/>
      <c r="MAG2339" s="1315"/>
      <c r="MAH2339" s="1315"/>
      <c r="MAI2339" s="1315"/>
      <c r="MAJ2339" s="1315"/>
      <c r="MAK2339" s="1315"/>
      <c r="MAL2339" s="1315"/>
      <c r="MAM2339" s="1315"/>
      <c r="MAN2339" s="1315"/>
      <c r="MAO2339" s="1315"/>
      <c r="MAP2339" s="1315"/>
      <c r="MAQ2339" s="1315"/>
      <c r="MAR2339" s="1315"/>
      <c r="MAS2339" s="1315"/>
      <c r="MAT2339" s="1315"/>
      <c r="MAU2339" s="1315"/>
      <c r="MAV2339" s="1315"/>
      <c r="MAW2339" s="1315"/>
      <c r="MAX2339" s="1315"/>
      <c r="MAY2339" s="1315"/>
      <c r="MAZ2339" s="1315"/>
      <c r="MBA2339" s="1315"/>
      <c r="MBB2339" s="1315"/>
      <c r="MBC2339" s="1315"/>
      <c r="MBD2339" s="1315"/>
      <c r="MBE2339" s="1315"/>
      <c r="MBF2339" s="1315"/>
      <c r="MBG2339" s="1315"/>
      <c r="MBH2339" s="1315"/>
      <c r="MBI2339" s="1315"/>
      <c r="MBJ2339" s="1315"/>
      <c r="MBK2339" s="1315"/>
      <c r="MBL2339" s="1315"/>
      <c r="MBM2339" s="1315"/>
      <c r="MBN2339" s="1315"/>
      <c r="MBO2339" s="1315"/>
      <c r="MBP2339" s="1315"/>
      <c r="MBQ2339" s="1315"/>
      <c r="MBR2339" s="1315"/>
      <c r="MBS2339" s="1315"/>
      <c r="MBT2339" s="1315"/>
      <c r="MBU2339" s="1315"/>
      <c r="MBV2339" s="1315"/>
      <c r="MBW2339" s="1315"/>
      <c r="MBX2339" s="1315"/>
      <c r="MBY2339" s="1315"/>
      <c r="MBZ2339" s="1315"/>
      <c r="MCA2339" s="1315"/>
      <c r="MCB2339" s="1315"/>
      <c r="MCC2339" s="1315"/>
      <c r="MCD2339" s="1315"/>
      <c r="MCE2339" s="1315"/>
      <c r="MCF2339" s="1315"/>
      <c r="MCG2339" s="1315"/>
      <c r="MCH2339" s="1315"/>
      <c r="MCI2339" s="1315"/>
      <c r="MCJ2339" s="1315"/>
      <c r="MCK2339" s="1315"/>
      <c r="MCL2339" s="1315"/>
      <c r="MCM2339" s="1315"/>
      <c r="MCN2339" s="1315"/>
      <c r="MCO2339" s="1315"/>
      <c r="MCP2339" s="1315"/>
      <c r="MCQ2339" s="1315"/>
      <c r="MCR2339" s="1315"/>
      <c r="MCS2339" s="1315"/>
      <c r="MCT2339" s="1315"/>
      <c r="MCU2339" s="1315"/>
      <c r="MCV2339" s="1315"/>
      <c r="MCW2339" s="1315"/>
      <c r="MCX2339" s="1315"/>
      <c r="MCY2339" s="1315"/>
      <c r="MCZ2339" s="1315"/>
      <c r="MDA2339" s="1315"/>
      <c r="MDB2339" s="1315"/>
      <c r="MDC2339" s="1315"/>
      <c r="MDD2339" s="1315"/>
      <c r="MDE2339" s="1315"/>
      <c r="MDF2339" s="1315"/>
      <c r="MDG2339" s="1315"/>
      <c r="MDH2339" s="1315"/>
      <c r="MDI2339" s="1315"/>
      <c r="MDJ2339" s="1315"/>
      <c r="MDK2339" s="1315"/>
      <c r="MDL2339" s="1315"/>
      <c r="MDM2339" s="1315"/>
      <c r="MDN2339" s="1315"/>
      <c r="MDO2339" s="1315"/>
      <c r="MDP2339" s="1315"/>
      <c r="MDQ2339" s="1315"/>
      <c r="MDR2339" s="1315"/>
      <c r="MDS2339" s="1315"/>
      <c r="MDT2339" s="1315"/>
      <c r="MDU2339" s="1315"/>
      <c r="MDV2339" s="1315"/>
      <c r="MDW2339" s="1315"/>
      <c r="MDX2339" s="1315"/>
      <c r="MDY2339" s="1315"/>
      <c r="MDZ2339" s="1315"/>
      <c r="MEA2339" s="1315"/>
      <c r="MEB2339" s="1315"/>
      <c r="MEC2339" s="1315"/>
      <c r="MED2339" s="1315"/>
      <c r="MEE2339" s="1315"/>
      <c r="MEF2339" s="1315"/>
      <c r="MEG2339" s="1315"/>
      <c r="MEH2339" s="1315"/>
      <c r="MEI2339" s="1315"/>
      <c r="MEJ2339" s="1315"/>
      <c r="MEK2339" s="1315"/>
      <c r="MEL2339" s="1315"/>
      <c r="MEM2339" s="1315"/>
      <c r="MEN2339" s="1315"/>
      <c r="MEO2339" s="1315"/>
      <c r="MEP2339" s="1315"/>
      <c r="MEQ2339" s="1315"/>
      <c r="MER2339" s="1315"/>
      <c r="MES2339" s="1315"/>
      <c r="MET2339" s="1315"/>
      <c r="MEU2339" s="1315"/>
      <c r="MEV2339" s="1315"/>
      <c r="MEW2339" s="1315"/>
      <c r="MEX2339" s="1315"/>
      <c r="MEY2339" s="1315"/>
      <c r="MEZ2339" s="1315"/>
      <c r="MFA2339" s="1315"/>
      <c r="MFB2339" s="1315"/>
      <c r="MFC2339" s="1315"/>
      <c r="MFD2339" s="1315"/>
      <c r="MFE2339" s="1315"/>
      <c r="MFF2339" s="1315"/>
      <c r="MFG2339" s="1315"/>
      <c r="MFH2339" s="1315"/>
      <c r="MFI2339" s="1315"/>
      <c r="MFJ2339" s="1315"/>
      <c r="MFK2339" s="1315"/>
      <c r="MFL2339" s="1315"/>
      <c r="MFM2339" s="1315"/>
      <c r="MFN2339" s="1315"/>
      <c r="MFO2339" s="1315"/>
      <c r="MFP2339" s="1315"/>
      <c r="MFQ2339" s="1315"/>
      <c r="MFR2339" s="1315"/>
      <c r="MFS2339" s="1315"/>
      <c r="MFT2339" s="1315"/>
      <c r="MFU2339" s="1315"/>
      <c r="MFV2339" s="1315"/>
      <c r="MFW2339" s="1315"/>
      <c r="MFX2339" s="1315"/>
      <c r="MFY2339" s="1315"/>
      <c r="MFZ2339" s="1315"/>
      <c r="MGA2339" s="1315"/>
      <c r="MGB2339" s="1315"/>
      <c r="MGC2339" s="1315"/>
      <c r="MGD2339" s="1315"/>
      <c r="MGE2339" s="1315"/>
      <c r="MGF2339" s="1315"/>
      <c r="MGG2339" s="1315"/>
      <c r="MGH2339" s="1315"/>
      <c r="MGI2339" s="1315"/>
      <c r="MGJ2339" s="1315"/>
      <c r="MGK2339" s="1315"/>
      <c r="MGL2339" s="1315"/>
      <c r="MGM2339" s="1315"/>
      <c r="MGN2339" s="1315"/>
      <c r="MGO2339" s="1315"/>
      <c r="MGP2339" s="1315"/>
      <c r="MGQ2339" s="1315"/>
      <c r="MGR2339" s="1315"/>
      <c r="MGS2339" s="1315"/>
      <c r="MGT2339" s="1315"/>
      <c r="MGU2339" s="1315"/>
      <c r="MGV2339" s="1315"/>
      <c r="MGW2339" s="1315"/>
      <c r="MGX2339" s="1315"/>
      <c r="MGY2339" s="1315"/>
      <c r="MGZ2339" s="1315"/>
      <c r="MHA2339" s="1315"/>
      <c r="MHB2339" s="1315"/>
      <c r="MHC2339" s="1315"/>
      <c r="MHD2339" s="1315"/>
      <c r="MHE2339" s="1315"/>
      <c r="MHF2339" s="1315"/>
      <c r="MHG2339" s="1315"/>
      <c r="MHH2339" s="1315"/>
      <c r="MHI2339" s="1315"/>
      <c r="MHJ2339" s="1315"/>
      <c r="MHK2339" s="1315"/>
      <c r="MHL2339" s="1315"/>
      <c r="MHM2339" s="1315"/>
      <c r="MHN2339" s="1315"/>
      <c r="MHO2339" s="1315"/>
      <c r="MHP2339" s="1315"/>
      <c r="MHQ2339" s="1315"/>
      <c r="MHR2339" s="1315"/>
      <c r="MHS2339" s="1315"/>
      <c r="MHT2339" s="1315"/>
      <c r="MHU2339" s="1315"/>
      <c r="MHV2339" s="1315"/>
      <c r="MHW2339" s="1315"/>
      <c r="MHX2339" s="1315"/>
      <c r="MHY2339" s="1315"/>
      <c r="MHZ2339" s="1315"/>
      <c r="MIA2339" s="1315"/>
      <c r="MIB2339" s="1315"/>
      <c r="MIC2339" s="1315"/>
      <c r="MID2339" s="1315"/>
      <c r="MIE2339" s="1315"/>
      <c r="MIF2339" s="1315"/>
      <c r="MIG2339" s="1315"/>
      <c r="MIH2339" s="1315"/>
      <c r="MII2339" s="1315"/>
      <c r="MIJ2339" s="1315"/>
      <c r="MIK2339" s="1315"/>
      <c r="MIL2339" s="1315"/>
      <c r="MIM2339" s="1315"/>
      <c r="MIN2339" s="1315"/>
      <c r="MIO2339" s="1315"/>
      <c r="MIP2339" s="1315"/>
      <c r="MIQ2339" s="1315"/>
      <c r="MIR2339" s="1315"/>
      <c r="MIS2339" s="1315"/>
      <c r="MIT2339" s="1315"/>
      <c r="MIU2339" s="1315"/>
      <c r="MIV2339" s="1315"/>
      <c r="MIW2339" s="1315"/>
      <c r="MIX2339" s="1315"/>
      <c r="MIY2339" s="1315"/>
      <c r="MIZ2339" s="1315"/>
      <c r="MJA2339" s="1315"/>
      <c r="MJB2339" s="1315"/>
      <c r="MJC2339" s="1315"/>
      <c r="MJD2339" s="1315"/>
      <c r="MJE2339" s="1315"/>
      <c r="MJF2339" s="1315"/>
      <c r="MJG2339" s="1315"/>
      <c r="MJH2339" s="1315"/>
      <c r="MJI2339" s="1315"/>
      <c r="MJJ2339" s="1315"/>
      <c r="MJK2339" s="1315"/>
      <c r="MJL2339" s="1315"/>
      <c r="MJM2339" s="1315"/>
      <c r="MJN2339" s="1315"/>
      <c r="MJO2339" s="1315"/>
      <c r="MJP2339" s="1315"/>
      <c r="MJQ2339" s="1315"/>
      <c r="MJR2339" s="1315"/>
      <c r="MJS2339" s="1315"/>
      <c r="MJT2339" s="1315"/>
      <c r="MJU2339" s="1315"/>
      <c r="MJV2339" s="1315"/>
      <c r="MJW2339" s="1315"/>
      <c r="MJX2339" s="1315"/>
      <c r="MJY2339" s="1315"/>
      <c r="MJZ2339" s="1315"/>
      <c r="MKA2339" s="1315"/>
      <c r="MKB2339" s="1315"/>
      <c r="MKC2339" s="1315"/>
      <c r="MKD2339" s="1315"/>
      <c r="MKE2339" s="1315"/>
      <c r="MKF2339" s="1315"/>
      <c r="MKG2339" s="1315"/>
      <c r="MKH2339" s="1315"/>
      <c r="MKI2339" s="1315"/>
      <c r="MKJ2339" s="1315"/>
      <c r="MKK2339" s="1315"/>
      <c r="MKL2339" s="1315"/>
      <c r="MKM2339" s="1315"/>
      <c r="MKN2339" s="1315"/>
      <c r="MKO2339" s="1315"/>
      <c r="MKP2339" s="1315"/>
      <c r="MKQ2339" s="1315"/>
      <c r="MKR2339" s="1315"/>
      <c r="MKS2339" s="1315"/>
      <c r="MKT2339" s="1315"/>
      <c r="MKU2339" s="1315"/>
      <c r="MKV2339" s="1315"/>
      <c r="MKW2339" s="1315"/>
      <c r="MKX2339" s="1315"/>
      <c r="MKY2339" s="1315"/>
      <c r="MKZ2339" s="1315"/>
      <c r="MLA2339" s="1315"/>
      <c r="MLB2339" s="1315"/>
      <c r="MLC2339" s="1315"/>
      <c r="MLD2339" s="1315"/>
      <c r="MLE2339" s="1315"/>
      <c r="MLF2339" s="1315"/>
      <c r="MLG2339" s="1315"/>
      <c r="MLH2339" s="1315"/>
      <c r="MLI2339" s="1315"/>
      <c r="MLJ2339" s="1315"/>
      <c r="MLK2339" s="1315"/>
      <c r="MLL2339" s="1315"/>
      <c r="MLM2339" s="1315"/>
      <c r="MLN2339" s="1315"/>
      <c r="MLO2339" s="1315"/>
      <c r="MLP2339" s="1315"/>
      <c r="MLQ2339" s="1315"/>
      <c r="MLR2339" s="1315"/>
      <c r="MLS2339" s="1315"/>
      <c r="MLT2339" s="1315"/>
      <c r="MLU2339" s="1315"/>
      <c r="MLV2339" s="1315"/>
      <c r="MLW2339" s="1315"/>
      <c r="MLX2339" s="1315"/>
      <c r="MLY2339" s="1315"/>
      <c r="MLZ2339" s="1315"/>
      <c r="MMA2339" s="1315"/>
      <c r="MMB2339" s="1315"/>
      <c r="MMC2339" s="1315"/>
      <c r="MMD2339" s="1315"/>
      <c r="MME2339" s="1315"/>
      <c r="MMF2339" s="1315"/>
      <c r="MMG2339" s="1315"/>
      <c r="MMH2339" s="1315"/>
      <c r="MMI2339" s="1315"/>
      <c r="MMJ2339" s="1315"/>
      <c r="MMK2339" s="1315"/>
      <c r="MML2339" s="1315"/>
      <c r="MMM2339" s="1315"/>
      <c r="MMN2339" s="1315"/>
      <c r="MMO2339" s="1315"/>
      <c r="MMP2339" s="1315"/>
      <c r="MMQ2339" s="1315"/>
      <c r="MMR2339" s="1315"/>
      <c r="MMS2339" s="1315"/>
      <c r="MMT2339" s="1315"/>
      <c r="MMU2339" s="1315"/>
      <c r="MMV2339" s="1315"/>
      <c r="MMW2339" s="1315"/>
      <c r="MMX2339" s="1315"/>
      <c r="MMY2339" s="1315"/>
      <c r="MMZ2339" s="1315"/>
      <c r="MNA2339" s="1315"/>
      <c r="MNB2339" s="1315"/>
      <c r="MNC2339" s="1315"/>
      <c r="MND2339" s="1315"/>
      <c r="MNE2339" s="1315"/>
      <c r="MNF2339" s="1315"/>
      <c r="MNG2339" s="1315"/>
      <c r="MNH2339" s="1315"/>
      <c r="MNI2339" s="1315"/>
      <c r="MNJ2339" s="1315"/>
      <c r="MNK2339" s="1315"/>
      <c r="MNL2339" s="1315"/>
      <c r="MNM2339" s="1315"/>
      <c r="MNN2339" s="1315"/>
      <c r="MNO2339" s="1315"/>
      <c r="MNP2339" s="1315"/>
      <c r="MNQ2339" s="1315"/>
      <c r="MNR2339" s="1315"/>
      <c r="MNS2339" s="1315"/>
      <c r="MNT2339" s="1315"/>
      <c r="MNU2339" s="1315"/>
      <c r="MNV2339" s="1315"/>
      <c r="MNW2339" s="1315"/>
      <c r="MNX2339" s="1315"/>
      <c r="MNY2339" s="1315"/>
      <c r="MNZ2339" s="1315"/>
      <c r="MOA2339" s="1315"/>
      <c r="MOB2339" s="1315"/>
      <c r="MOC2339" s="1315"/>
      <c r="MOD2339" s="1315"/>
      <c r="MOE2339" s="1315"/>
      <c r="MOF2339" s="1315"/>
      <c r="MOG2339" s="1315"/>
      <c r="MOH2339" s="1315"/>
      <c r="MOI2339" s="1315"/>
      <c r="MOJ2339" s="1315"/>
      <c r="MOK2339" s="1315"/>
      <c r="MOL2339" s="1315"/>
      <c r="MOM2339" s="1315"/>
      <c r="MON2339" s="1315"/>
      <c r="MOO2339" s="1315"/>
      <c r="MOP2339" s="1315"/>
      <c r="MOQ2339" s="1315"/>
      <c r="MOR2339" s="1315"/>
      <c r="MOS2339" s="1315"/>
      <c r="MOT2339" s="1315"/>
      <c r="MOU2339" s="1315"/>
      <c r="MOV2339" s="1315"/>
      <c r="MOW2339" s="1315"/>
      <c r="MOX2339" s="1315"/>
      <c r="MOY2339" s="1315"/>
      <c r="MOZ2339" s="1315"/>
      <c r="MPA2339" s="1315"/>
      <c r="MPB2339" s="1315"/>
      <c r="MPC2339" s="1315"/>
      <c r="MPD2339" s="1315"/>
      <c r="MPE2339" s="1315"/>
      <c r="MPF2339" s="1315"/>
      <c r="MPG2339" s="1315"/>
      <c r="MPH2339" s="1315"/>
      <c r="MPI2339" s="1315"/>
      <c r="MPJ2339" s="1315"/>
      <c r="MPK2339" s="1315"/>
      <c r="MPL2339" s="1315"/>
      <c r="MPM2339" s="1315"/>
      <c r="MPN2339" s="1315"/>
      <c r="MPO2339" s="1315"/>
      <c r="MPP2339" s="1315"/>
      <c r="MPQ2339" s="1315"/>
      <c r="MPR2339" s="1315"/>
      <c r="MPS2339" s="1315"/>
      <c r="MPT2339" s="1315"/>
      <c r="MPU2339" s="1315"/>
      <c r="MPV2339" s="1315"/>
      <c r="MPW2339" s="1315"/>
      <c r="MPX2339" s="1315"/>
      <c r="MPY2339" s="1315"/>
      <c r="MPZ2339" s="1315"/>
      <c r="MQA2339" s="1315"/>
      <c r="MQB2339" s="1315"/>
      <c r="MQC2339" s="1315"/>
      <c r="MQD2339" s="1315"/>
      <c r="MQE2339" s="1315"/>
      <c r="MQF2339" s="1315"/>
      <c r="MQG2339" s="1315"/>
      <c r="MQH2339" s="1315"/>
      <c r="MQI2339" s="1315"/>
      <c r="MQJ2339" s="1315"/>
      <c r="MQK2339" s="1315"/>
      <c r="MQL2339" s="1315"/>
      <c r="MQM2339" s="1315"/>
      <c r="MQN2339" s="1315"/>
      <c r="MQO2339" s="1315"/>
      <c r="MQP2339" s="1315"/>
      <c r="MQQ2339" s="1315"/>
      <c r="MQR2339" s="1315"/>
      <c r="MQS2339" s="1315"/>
      <c r="MQT2339" s="1315"/>
      <c r="MQU2339" s="1315"/>
      <c r="MQV2339" s="1315"/>
      <c r="MQW2339" s="1315"/>
      <c r="MQX2339" s="1315"/>
      <c r="MQY2339" s="1315"/>
      <c r="MQZ2339" s="1315"/>
      <c r="MRA2339" s="1315"/>
      <c r="MRB2339" s="1315"/>
      <c r="MRC2339" s="1315"/>
      <c r="MRD2339" s="1315"/>
      <c r="MRE2339" s="1315"/>
      <c r="MRF2339" s="1315"/>
      <c r="MRG2339" s="1315"/>
      <c r="MRH2339" s="1315"/>
      <c r="MRI2339" s="1315"/>
      <c r="MRJ2339" s="1315"/>
      <c r="MRK2339" s="1315"/>
      <c r="MRL2339" s="1315"/>
      <c r="MRM2339" s="1315"/>
      <c r="MRN2339" s="1315"/>
      <c r="MRO2339" s="1315"/>
      <c r="MRP2339" s="1315"/>
      <c r="MRQ2339" s="1315"/>
      <c r="MRR2339" s="1315"/>
      <c r="MRS2339" s="1315"/>
      <c r="MRT2339" s="1315"/>
      <c r="MRU2339" s="1315"/>
      <c r="MRV2339" s="1315"/>
      <c r="MRW2339" s="1315"/>
      <c r="MRX2339" s="1315"/>
      <c r="MRY2339" s="1315"/>
      <c r="MRZ2339" s="1315"/>
      <c r="MSA2339" s="1315"/>
      <c r="MSB2339" s="1315"/>
      <c r="MSC2339" s="1315"/>
      <c r="MSD2339" s="1315"/>
      <c r="MSE2339" s="1315"/>
      <c r="MSF2339" s="1315"/>
      <c r="MSG2339" s="1315"/>
      <c r="MSH2339" s="1315"/>
      <c r="MSI2339" s="1315"/>
      <c r="MSJ2339" s="1315"/>
      <c r="MSK2339" s="1315"/>
      <c r="MSL2339" s="1315"/>
      <c r="MSM2339" s="1315"/>
      <c r="MSN2339" s="1315"/>
      <c r="MSO2339" s="1315"/>
      <c r="MSP2339" s="1315"/>
      <c r="MSQ2339" s="1315"/>
      <c r="MSR2339" s="1315"/>
      <c r="MSS2339" s="1315"/>
      <c r="MST2339" s="1315"/>
      <c r="MSU2339" s="1315"/>
      <c r="MSV2339" s="1315"/>
      <c r="MSW2339" s="1315"/>
      <c r="MSX2339" s="1315"/>
      <c r="MSY2339" s="1315"/>
      <c r="MSZ2339" s="1315"/>
      <c r="MTA2339" s="1315"/>
      <c r="MTB2339" s="1315"/>
      <c r="MTC2339" s="1315"/>
      <c r="MTD2339" s="1315"/>
      <c r="MTE2339" s="1315"/>
      <c r="MTF2339" s="1315"/>
      <c r="MTG2339" s="1315"/>
      <c r="MTH2339" s="1315"/>
      <c r="MTI2339" s="1315"/>
      <c r="MTJ2339" s="1315"/>
      <c r="MTK2339" s="1315"/>
      <c r="MTL2339" s="1315"/>
      <c r="MTM2339" s="1315"/>
      <c r="MTN2339" s="1315"/>
      <c r="MTO2339" s="1315"/>
      <c r="MTP2339" s="1315"/>
      <c r="MTQ2339" s="1315"/>
      <c r="MTR2339" s="1315"/>
      <c r="MTS2339" s="1315"/>
      <c r="MTT2339" s="1315"/>
      <c r="MTU2339" s="1315"/>
      <c r="MTV2339" s="1315"/>
      <c r="MTW2339" s="1315"/>
      <c r="MTX2339" s="1315"/>
      <c r="MTY2339" s="1315"/>
      <c r="MTZ2339" s="1315"/>
      <c r="MUA2339" s="1315"/>
      <c r="MUB2339" s="1315"/>
      <c r="MUC2339" s="1315"/>
      <c r="MUD2339" s="1315"/>
      <c r="MUE2339" s="1315"/>
      <c r="MUF2339" s="1315"/>
      <c r="MUG2339" s="1315"/>
      <c r="MUH2339" s="1315"/>
      <c r="MUI2339" s="1315"/>
      <c r="MUJ2339" s="1315"/>
      <c r="MUK2339" s="1315"/>
      <c r="MUL2339" s="1315"/>
      <c r="MUM2339" s="1315"/>
      <c r="MUN2339" s="1315"/>
      <c r="MUO2339" s="1315"/>
      <c r="MUP2339" s="1315"/>
      <c r="MUQ2339" s="1315"/>
      <c r="MUR2339" s="1315"/>
      <c r="MUS2339" s="1315"/>
      <c r="MUT2339" s="1315"/>
      <c r="MUU2339" s="1315"/>
      <c r="MUV2339" s="1315"/>
      <c r="MUW2339" s="1315"/>
      <c r="MUX2339" s="1315"/>
      <c r="MUY2339" s="1315"/>
      <c r="MUZ2339" s="1315"/>
      <c r="MVA2339" s="1315"/>
      <c r="MVB2339" s="1315"/>
      <c r="MVC2339" s="1315"/>
      <c r="MVD2339" s="1315"/>
      <c r="MVE2339" s="1315"/>
      <c r="MVF2339" s="1315"/>
      <c r="MVG2339" s="1315"/>
      <c r="MVH2339" s="1315"/>
      <c r="MVI2339" s="1315"/>
      <c r="MVJ2339" s="1315"/>
      <c r="MVK2339" s="1315"/>
      <c r="MVL2339" s="1315"/>
      <c r="MVM2339" s="1315"/>
      <c r="MVN2339" s="1315"/>
      <c r="MVO2339" s="1315"/>
      <c r="MVP2339" s="1315"/>
      <c r="MVQ2339" s="1315"/>
      <c r="MVR2339" s="1315"/>
      <c r="MVS2339" s="1315"/>
      <c r="MVT2339" s="1315"/>
      <c r="MVU2339" s="1315"/>
      <c r="MVV2339" s="1315"/>
      <c r="MVW2339" s="1315"/>
      <c r="MVX2339" s="1315"/>
      <c r="MVY2339" s="1315"/>
      <c r="MVZ2339" s="1315"/>
      <c r="MWA2339" s="1315"/>
      <c r="MWB2339" s="1315"/>
      <c r="MWC2339" s="1315"/>
      <c r="MWD2339" s="1315"/>
      <c r="MWE2339" s="1315"/>
      <c r="MWF2339" s="1315"/>
      <c r="MWG2339" s="1315"/>
      <c r="MWH2339" s="1315"/>
      <c r="MWI2339" s="1315"/>
      <c r="MWJ2339" s="1315"/>
      <c r="MWK2339" s="1315"/>
      <c r="MWL2339" s="1315"/>
      <c r="MWM2339" s="1315"/>
      <c r="MWN2339" s="1315"/>
      <c r="MWO2339" s="1315"/>
      <c r="MWP2339" s="1315"/>
      <c r="MWQ2339" s="1315"/>
      <c r="MWR2339" s="1315"/>
      <c r="MWS2339" s="1315"/>
      <c r="MWT2339" s="1315"/>
      <c r="MWU2339" s="1315"/>
      <c r="MWV2339" s="1315"/>
      <c r="MWW2339" s="1315"/>
      <c r="MWX2339" s="1315"/>
      <c r="MWY2339" s="1315"/>
      <c r="MWZ2339" s="1315"/>
      <c r="MXA2339" s="1315"/>
      <c r="MXB2339" s="1315"/>
      <c r="MXC2339" s="1315"/>
      <c r="MXD2339" s="1315"/>
      <c r="MXE2339" s="1315"/>
      <c r="MXF2339" s="1315"/>
      <c r="MXG2339" s="1315"/>
      <c r="MXH2339" s="1315"/>
      <c r="MXI2339" s="1315"/>
      <c r="MXJ2339" s="1315"/>
      <c r="MXK2339" s="1315"/>
      <c r="MXL2339" s="1315"/>
      <c r="MXM2339" s="1315"/>
      <c r="MXN2339" s="1315"/>
      <c r="MXO2339" s="1315"/>
      <c r="MXP2339" s="1315"/>
      <c r="MXQ2339" s="1315"/>
      <c r="MXR2339" s="1315"/>
      <c r="MXS2339" s="1315"/>
      <c r="MXT2339" s="1315"/>
      <c r="MXU2339" s="1315"/>
      <c r="MXV2339" s="1315"/>
      <c r="MXW2339" s="1315"/>
      <c r="MXX2339" s="1315"/>
      <c r="MXY2339" s="1315"/>
      <c r="MXZ2339" s="1315"/>
      <c r="MYA2339" s="1315"/>
      <c r="MYB2339" s="1315"/>
      <c r="MYC2339" s="1315"/>
      <c r="MYD2339" s="1315"/>
      <c r="MYE2339" s="1315"/>
      <c r="MYF2339" s="1315"/>
      <c r="MYG2339" s="1315"/>
      <c r="MYH2339" s="1315"/>
      <c r="MYI2339" s="1315"/>
      <c r="MYJ2339" s="1315"/>
      <c r="MYK2339" s="1315"/>
      <c r="MYL2339" s="1315"/>
      <c r="MYM2339" s="1315"/>
      <c r="MYN2339" s="1315"/>
      <c r="MYO2339" s="1315"/>
      <c r="MYP2339" s="1315"/>
      <c r="MYQ2339" s="1315"/>
      <c r="MYR2339" s="1315"/>
      <c r="MYS2339" s="1315"/>
      <c r="MYT2339" s="1315"/>
      <c r="MYU2339" s="1315"/>
      <c r="MYV2339" s="1315"/>
      <c r="MYW2339" s="1315"/>
      <c r="MYX2339" s="1315"/>
      <c r="MYY2339" s="1315"/>
      <c r="MYZ2339" s="1315"/>
      <c r="MZA2339" s="1315"/>
      <c r="MZB2339" s="1315"/>
      <c r="MZC2339" s="1315"/>
      <c r="MZD2339" s="1315"/>
      <c r="MZE2339" s="1315"/>
      <c r="MZF2339" s="1315"/>
      <c r="MZG2339" s="1315"/>
      <c r="MZH2339" s="1315"/>
      <c r="MZI2339" s="1315"/>
      <c r="MZJ2339" s="1315"/>
      <c r="MZK2339" s="1315"/>
      <c r="MZL2339" s="1315"/>
      <c r="MZM2339" s="1315"/>
      <c r="MZN2339" s="1315"/>
      <c r="MZO2339" s="1315"/>
      <c r="MZP2339" s="1315"/>
      <c r="MZQ2339" s="1315"/>
      <c r="MZR2339" s="1315"/>
      <c r="MZS2339" s="1315"/>
      <c r="MZT2339" s="1315"/>
      <c r="MZU2339" s="1315"/>
      <c r="MZV2339" s="1315"/>
      <c r="MZW2339" s="1315"/>
      <c r="MZX2339" s="1315"/>
      <c r="MZY2339" s="1315"/>
      <c r="MZZ2339" s="1315"/>
      <c r="NAA2339" s="1315"/>
      <c r="NAB2339" s="1315"/>
      <c r="NAC2339" s="1315"/>
      <c r="NAD2339" s="1315"/>
      <c r="NAE2339" s="1315"/>
      <c r="NAF2339" s="1315"/>
      <c r="NAG2339" s="1315"/>
      <c r="NAH2339" s="1315"/>
      <c r="NAI2339" s="1315"/>
      <c r="NAJ2339" s="1315"/>
      <c r="NAK2339" s="1315"/>
      <c r="NAL2339" s="1315"/>
      <c r="NAM2339" s="1315"/>
      <c r="NAN2339" s="1315"/>
      <c r="NAO2339" s="1315"/>
      <c r="NAP2339" s="1315"/>
      <c r="NAQ2339" s="1315"/>
      <c r="NAR2339" s="1315"/>
      <c r="NAS2339" s="1315"/>
      <c r="NAT2339" s="1315"/>
      <c r="NAU2339" s="1315"/>
      <c r="NAV2339" s="1315"/>
      <c r="NAW2339" s="1315"/>
      <c r="NAX2339" s="1315"/>
      <c r="NAY2339" s="1315"/>
      <c r="NAZ2339" s="1315"/>
      <c r="NBA2339" s="1315"/>
      <c r="NBB2339" s="1315"/>
      <c r="NBC2339" s="1315"/>
      <c r="NBD2339" s="1315"/>
      <c r="NBE2339" s="1315"/>
      <c r="NBF2339" s="1315"/>
      <c r="NBG2339" s="1315"/>
      <c r="NBH2339" s="1315"/>
      <c r="NBI2339" s="1315"/>
      <c r="NBJ2339" s="1315"/>
      <c r="NBK2339" s="1315"/>
      <c r="NBL2339" s="1315"/>
      <c r="NBM2339" s="1315"/>
      <c r="NBN2339" s="1315"/>
      <c r="NBO2339" s="1315"/>
      <c r="NBP2339" s="1315"/>
      <c r="NBQ2339" s="1315"/>
      <c r="NBR2339" s="1315"/>
      <c r="NBS2339" s="1315"/>
      <c r="NBT2339" s="1315"/>
      <c r="NBU2339" s="1315"/>
      <c r="NBV2339" s="1315"/>
      <c r="NBW2339" s="1315"/>
      <c r="NBX2339" s="1315"/>
      <c r="NBY2339" s="1315"/>
      <c r="NBZ2339" s="1315"/>
      <c r="NCA2339" s="1315"/>
      <c r="NCB2339" s="1315"/>
      <c r="NCC2339" s="1315"/>
      <c r="NCD2339" s="1315"/>
      <c r="NCE2339" s="1315"/>
      <c r="NCF2339" s="1315"/>
      <c r="NCG2339" s="1315"/>
      <c r="NCH2339" s="1315"/>
      <c r="NCI2339" s="1315"/>
      <c r="NCJ2339" s="1315"/>
      <c r="NCK2339" s="1315"/>
      <c r="NCL2339" s="1315"/>
      <c r="NCM2339" s="1315"/>
      <c r="NCN2339" s="1315"/>
      <c r="NCO2339" s="1315"/>
      <c r="NCP2339" s="1315"/>
      <c r="NCQ2339" s="1315"/>
      <c r="NCR2339" s="1315"/>
      <c r="NCS2339" s="1315"/>
      <c r="NCT2339" s="1315"/>
      <c r="NCU2339" s="1315"/>
      <c r="NCV2339" s="1315"/>
      <c r="NCW2339" s="1315"/>
      <c r="NCX2339" s="1315"/>
      <c r="NCY2339" s="1315"/>
      <c r="NCZ2339" s="1315"/>
      <c r="NDA2339" s="1315"/>
      <c r="NDB2339" s="1315"/>
      <c r="NDC2339" s="1315"/>
      <c r="NDD2339" s="1315"/>
      <c r="NDE2339" s="1315"/>
      <c r="NDF2339" s="1315"/>
      <c r="NDG2339" s="1315"/>
      <c r="NDH2339" s="1315"/>
      <c r="NDI2339" s="1315"/>
      <c r="NDJ2339" s="1315"/>
      <c r="NDK2339" s="1315"/>
      <c r="NDL2339" s="1315"/>
      <c r="NDM2339" s="1315"/>
      <c r="NDN2339" s="1315"/>
      <c r="NDO2339" s="1315"/>
      <c r="NDP2339" s="1315"/>
      <c r="NDQ2339" s="1315"/>
      <c r="NDR2339" s="1315"/>
      <c r="NDS2339" s="1315"/>
      <c r="NDT2339" s="1315"/>
      <c r="NDU2339" s="1315"/>
      <c r="NDV2339" s="1315"/>
      <c r="NDW2339" s="1315"/>
      <c r="NDX2339" s="1315"/>
      <c r="NDY2339" s="1315"/>
      <c r="NDZ2339" s="1315"/>
      <c r="NEA2339" s="1315"/>
      <c r="NEB2339" s="1315"/>
      <c r="NEC2339" s="1315"/>
      <c r="NED2339" s="1315"/>
      <c r="NEE2339" s="1315"/>
      <c r="NEF2339" s="1315"/>
      <c r="NEG2339" s="1315"/>
      <c r="NEH2339" s="1315"/>
      <c r="NEI2339" s="1315"/>
      <c r="NEJ2339" s="1315"/>
      <c r="NEK2339" s="1315"/>
      <c r="NEL2339" s="1315"/>
      <c r="NEM2339" s="1315"/>
      <c r="NEN2339" s="1315"/>
      <c r="NEO2339" s="1315"/>
      <c r="NEP2339" s="1315"/>
      <c r="NEQ2339" s="1315"/>
      <c r="NER2339" s="1315"/>
      <c r="NES2339" s="1315"/>
      <c r="NET2339" s="1315"/>
      <c r="NEU2339" s="1315"/>
      <c r="NEV2339" s="1315"/>
      <c r="NEW2339" s="1315"/>
      <c r="NEX2339" s="1315"/>
      <c r="NEY2339" s="1315"/>
      <c r="NEZ2339" s="1315"/>
      <c r="NFA2339" s="1315"/>
      <c r="NFB2339" s="1315"/>
      <c r="NFC2339" s="1315"/>
      <c r="NFD2339" s="1315"/>
      <c r="NFE2339" s="1315"/>
      <c r="NFF2339" s="1315"/>
      <c r="NFG2339" s="1315"/>
      <c r="NFH2339" s="1315"/>
      <c r="NFI2339" s="1315"/>
      <c r="NFJ2339" s="1315"/>
      <c r="NFK2339" s="1315"/>
      <c r="NFL2339" s="1315"/>
      <c r="NFM2339" s="1315"/>
      <c r="NFN2339" s="1315"/>
      <c r="NFO2339" s="1315"/>
      <c r="NFP2339" s="1315"/>
      <c r="NFQ2339" s="1315"/>
      <c r="NFR2339" s="1315"/>
      <c r="NFS2339" s="1315"/>
      <c r="NFT2339" s="1315"/>
      <c r="NFU2339" s="1315"/>
      <c r="NFV2339" s="1315"/>
      <c r="NFW2339" s="1315"/>
      <c r="NFX2339" s="1315"/>
      <c r="NFY2339" s="1315"/>
      <c r="NFZ2339" s="1315"/>
      <c r="NGA2339" s="1315"/>
      <c r="NGB2339" s="1315"/>
      <c r="NGC2339" s="1315"/>
      <c r="NGD2339" s="1315"/>
      <c r="NGE2339" s="1315"/>
      <c r="NGF2339" s="1315"/>
      <c r="NGG2339" s="1315"/>
      <c r="NGH2339" s="1315"/>
      <c r="NGI2339" s="1315"/>
      <c r="NGJ2339" s="1315"/>
      <c r="NGK2339" s="1315"/>
      <c r="NGL2339" s="1315"/>
      <c r="NGM2339" s="1315"/>
      <c r="NGN2339" s="1315"/>
      <c r="NGO2339" s="1315"/>
      <c r="NGP2339" s="1315"/>
      <c r="NGQ2339" s="1315"/>
      <c r="NGR2339" s="1315"/>
      <c r="NGS2339" s="1315"/>
      <c r="NGT2339" s="1315"/>
      <c r="NGU2339" s="1315"/>
      <c r="NGV2339" s="1315"/>
      <c r="NGW2339" s="1315"/>
      <c r="NGX2339" s="1315"/>
      <c r="NGY2339" s="1315"/>
      <c r="NGZ2339" s="1315"/>
      <c r="NHA2339" s="1315"/>
      <c r="NHB2339" s="1315"/>
      <c r="NHC2339" s="1315"/>
      <c r="NHD2339" s="1315"/>
      <c r="NHE2339" s="1315"/>
      <c r="NHF2339" s="1315"/>
      <c r="NHG2339" s="1315"/>
      <c r="NHH2339" s="1315"/>
      <c r="NHI2339" s="1315"/>
      <c r="NHJ2339" s="1315"/>
      <c r="NHK2339" s="1315"/>
      <c r="NHL2339" s="1315"/>
      <c r="NHM2339" s="1315"/>
      <c r="NHN2339" s="1315"/>
      <c r="NHO2339" s="1315"/>
      <c r="NHP2339" s="1315"/>
      <c r="NHQ2339" s="1315"/>
      <c r="NHR2339" s="1315"/>
      <c r="NHS2339" s="1315"/>
      <c r="NHT2339" s="1315"/>
      <c r="NHU2339" s="1315"/>
      <c r="NHV2339" s="1315"/>
      <c r="NHW2339" s="1315"/>
      <c r="NHX2339" s="1315"/>
      <c r="NHY2339" s="1315"/>
      <c r="NHZ2339" s="1315"/>
      <c r="NIA2339" s="1315"/>
      <c r="NIB2339" s="1315"/>
      <c r="NIC2339" s="1315"/>
      <c r="NID2339" s="1315"/>
      <c r="NIE2339" s="1315"/>
      <c r="NIF2339" s="1315"/>
      <c r="NIG2339" s="1315"/>
      <c r="NIH2339" s="1315"/>
      <c r="NII2339" s="1315"/>
      <c r="NIJ2339" s="1315"/>
      <c r="NIK2339" s="1315"/>
      <c r="NIL2339" s="1315"/>
      <c r="NIM2339" s="1315"/>
      <c r="NIN2339" s="1315"/>
      <c r="NIO2339" s="1315"/>
      <c r="NIP2339" s="1315"/>
      <c r="NIQ2339" s="1315"/>
      <c r="NIR2339" s="1315"/>
      <c r="NIS2339" s="1315"/>
      <c r="NIT2339" s="1315"/>
      <c r="NIU2339" s="1315"/>
      <c r="NIV2339" s="1315"/>
      <c r="NIW2339" s="1315"/>
      <c r="NIX2339" s="1315"/>
      <c r="NIY2339" s="1315"/>
      <c r="NIZ2339" s="1315"/>
      <c r="NJA2339" s="1315"/>
      <c r="NJB2339" s="1315"/>
      <c r="NJC2339" s="1315"/>
      <c r="NJD2339" s="1315"/>
      <c r="NJE2339" s="1315"/>
      <c r="NJF2339" s="1315"/>
      <c r="NJG2339" s="1315"/>
      <c r="NJH2339" s="1315"/>
      <c r="NJI2339" s="1315"/>
      <c r="NJJ2339" s="1315"/>
      <c r="NJK2339" s="1315"/>
      <c r="NJL2339" s="1315"/>
      <c r="NJM2339" s="1315"/>
      <c r="NJN2339" s="1315"/>
      <c r="NJO2339" s="1315"/>
      <c r="NJP2339" s="1315"/>
      <c r="NJQ2339" s="1315"/>
      <c r="NJR2339" s="1315"/>
      <c r="NJS2339" s="1315"/>
      <c r="NJT2339" s="1315"/>
      <c r="NJU2339" s="1315"/>
      <c r="NJV2339" s="1315"/>
      <c r="NJW2339" s="1315"/>
      <c r="NJX2339" s="1315"/>
      <c r="NJY2339" s="1315"/>
      <c r="NJZ2339" s="1315"/>
      <c r="NKA2339" s="1315"/>
      <c r="NKB2339" s="1315"/>
      <c r="NKC2339" s="1315"/>
      <c r="NKD2339" s="1315"/>
      <c r="NKE2339" s="1315"/>
      <c r="NKF2339" s="1315"/>
      <c r="NKG2339" s="1315"/>
      <c r="NKH2339" s="1315"/>
      <c r="NKI2339" s="1315"/>
      <c r="NKJ2339" s="1315"/>
      <c r="NKK2339" s="1315"/>
      <c r="NKL2339" s="1315"/>
      <c r="NKM2339" s="1315"/>
      <c r="NKN2339" s="1315"/>
      <c r="NKO2339" s="1315"/>
      <c r="NKP2339" s="1315"/>
      <c r="NKQ2339" s="1315"/>
      <c r="NKR2339" s="1315"/>
      <c r="NKS2339" s="1315"/>
      <c r="NKT2339" s="1315"/>
      <c r="NKU2339" s="1315"/>
      <c r="NKV2339" s="1315"/>
      <c r="NKW2339" s="1315"/>
      <c r="NKX2339" s="1315"/>
      <c r="NKY2339" s="1315"/>
      <c r="NKZ2339" s="1315"/>
      <c r="NLA2339" s="1315"/>
      <c r="NLB2339" s="1315"/>
      <c r="NLC2339" s="1315"/>
      <c r="NLD2339" s="1315"/>
      <c r="NLE2339" s="1315"/>
      <c r="NLF2339" s="1315"/>
      <c r="NLG2339" s="1315"/>
      <c r="NLH2339" s="1315"/>
      <c r="NLI2339" s="1315"/>
      <c r="NLJ2339" s="1315"/>
      <c r="NLK2339" s="1315"/>
      <c r="NLL2339" s="1315"/>
      <c r="NLM2339" s="1315"/>
      <c r="NLN2339" s="1315"/>
      <c r="NLO2339" s="1315"/>
      <c r="NLP2339" s="1315"/>
      <c r="NLQ2339" s="1315"/>
      <c r="NLR2339" s="1315"/>
      <c r="NLS2339" s="1315"/>
      <c r="NLT2339" s="1315"/>
      <c r="NLU2339" s="1315"/>
      <c r="NLV2339" s="1315"/>
      <c r="NLW2339" s="1315"/>
      <c r="NLX2339" s="1315"/>
      <c r="NLY2339" s="1315"/>
      <c r="NLZ2339" s="1315"/>
      <c r="NMA2339" s="1315"/>
      <c r="NMB2339" s="1315"/>
      <c r="NMC2339" s="1315"/>
      <c r="NMD2339" s="1315"/>
      <c r="NME2339" s="1315"/>
      <c r="NMF2339" s="1315"/>
      <c r="NMG2339" s="1315"/>
      <c r="NMH2339" s="1315"/>
      <c r="NMI2339" s="1315"/>
      <c r="NMJ2339" s="1315"/>
      <c r="NMK2339" s="1315"/>
      <c r="NML2339" s="1315"/>
      <c r="NMM2339" s="1315"/>
      <c r="NMN2339" s="1315"/>
      <c r="NMO2339" s="1315"/>
      <c r="NMP2339" s="1315"/>
      <c r="NMQ2339" s="1315"/>
      <c r="NMR2339" s="1315"/>
      <c r="NMS2339" s="1315"/>
      <c r="NMT2339" s="1315"/>
      <c r="NMU2339" s="1315"/>
      <c r="NMV2339" s="1315"/>
      <c r="NMW2339" s="1315"/>
      <c r="NMX2339" s="1315"/>
      <c r="NMY2339" s="1315"/>
      <c r="NMZ2339" s="1315"/>
      <c r="NNA2339" s="1315"/>
      <c r="NNB2339" s="1315"/>
      <c r="NNC2339" s="1315"/>
      <c r="NND2339" s="1315"/>
      <c r="NNE2339" s="1315"/>
      <c r="NNF2339" s="1315"/>
      <c r="NNG2339" s="1315"/>
      <c r="NNH2339" s="1315"/>
      <c r="NNI2339" s="1315"/>
      <c r="NNJ2339" s="1315"/>
      <c r="NNK2339" s="1315"/>
      <c r="NNL2339" s="1315"/>
      <c r="NNM2339" s="1315"/>
      <c r="NNN2339" s="1315"/>
      <c r="NNO2339" s="1315"/>
      <c r="NNP2339" s="1315"/>
      <c r="NNQ2339" s="1315"/>
      <c r="NNR2339" s="1315"/>
      <c r="NNS2339" s="1315"/>
      <c r="NNT2339" s="1315"/>
      <c r="NNU2339" s="1315"/>
      <c r="NNV2339" s="1315"/>
      <c r="NNW2339" s="1315"/>
      <c r="NNX2339" s="1315"/>
      <c r="NNY2339" s="1315"/>
      <c r="NNZ2339" s="1315"/>
      <c r="NOA2339" s="1315"/>
      <c r="NOB2339" s="1315"/>
      <c r="NOC2339" s="1315"/>
      <c r="NOD2339" s="1315"/>
      <c r="NOE2339" s="1315"/>
      <c r="NOF2339" s="1315"/>
      <c r="NOG2339" s="1315"/>
      <c r="NOH2339" s="1315"/>
      <c r="NOI2339" s="1315"/>
      <c r="NOJ2339" s="1315"/>
      <c r="NOK2339" s="1315"/>
      <c r="NOL2339" s="1315"/>
      <c r="NOM2339" s="1315"/>
      <c r="NON2339" s="1315"/>
      <c r="NOO2339" s="1315"/>
      <c r="NOP2339" s="1315"/>
      <c r="NOQ2339" s="1315"/>
      <c r="NOR2339" s="1315"/>
      <c r="NOS2339" s="1315"/>
      <c r="NOT2339" s="1315"/>
      <c r="NOU2339" s="1315"/>
      <c r="NOV2339" s="1315"/>
      <c r="NOW2339" s="1315"/>
      <c r="NOX2339" s="1315"/>
      <c r="NOY2339" s="1315"/>
      <c r="NOZ2339" s="1315"/>
      <c r="NPA2339" s="1315"/>
      <c r="NPB2339" s="1315"/>
      <c r="NPC2339" s="1315"/>
      <c r="NPD2339" s="1315"/>
      <c r="NPE2339" s="1315"/>
      <c r="NPF2339" s="1315"/>
      <c r="NPG2339" s="1315"/>
      <c r="NPH2339" s="1315"/>
      <c r="NPI2339" s="1315"/>
      <c r="NPJ2339" s="1315"/>
      <c r="NPK2339" s="1315"/>
      <c r="NPL2339" s="1315"/>
      <c r="NPM2339" s="1315"/>
      <c r="NPN2339" s="1315"/>
      <c r="NPO2339" s="1315"/>
      <c r="NPP2339" s="1315"/>
      <c r="NPQ2339" s="1315"/>
      <c r="NPR2339" s="1315"/>
      <c r="NPS2339" s="1315"/>
      <c r="NPT2339" s="1315"/>
      <c r="NPU2339" s="1315"/>
      <c r="NPV2339" s="1315"/>
      <c r="NPW2339" s="1315"/>
      <c r="NPX2339" s="1315"/>
      <c r="NPY2339" s="1315"/>
      <c r="NPZ2339" s="1315"/>
      <c r="NQA2339" s="1315"/>
      <c r="NQB2339" s="1315"/>
      <c r="NQC2339" s="1315"/>
      <c r="NQD2339" s="1315"/>
      <c r="NQE2339" s="1315"/>
      <c r="NQF2339" s="1315"/>
      <c r="NQG2339" s="1315"/>
      <c r="NQH2339" s="1315"/>
      <c r="NQI2339" s="1315"/>
      <c r="NQJ2339" s="1315"/>
      <c r="NQK2339" s="1315"/>
      <c r="NQL2339" s="1315"/>
      <c r="NQM2339" s="1315"/>
      <c r="NQN2339" s="1315"/>
      <c r="NQO2339" s="1315"/>
      <c r="NQP2339" s="1315"/>
      <c r="NQQ2339" s="1315"/>
      <c r="NQR2339" s="1315"/>
      <c r="NQS2339" s="1315"/>
      <c r="NQT2339" s="1315"/>
      <c r="NQU2339" s="1315"/>
      <c r="NQV2339" s="1315"/>
      <c r="NQW2339" s="1315"/>
      <c r="NQX2339" s="1315"/>
      <c r="NQY2339" s="1315"/>
      <c r="NQZ2339" s="1315"/>
      <c r="NRA2339" s="1315"/>
      <c r="NRB2339" s="1315"/>
      <c r="NRC2339" s="1315"/>
      <c r="NRD2339" s="1315"/>
      <c r="NRE2339" s="1315"/>
      <c r="NRF2339" s="1315"/>
      <c r="NRG2339" s="1315"/>
      <c r="NRH2339" s="1315"/>
      <c r="NRI2339" s="1315"/>
      <c r="NRJ2339" s="1315"/>
      <c r="NRK2339" s="1315"/>
      <c r="NRL2339" s="1315"/>
      <c r="NRM2339" s="1315"/>
      <c r="NRN2339" s="1315"/>
      <c r="NRO2339" s="1315"/>
      <c r="NRP2339" s="1315"/>
      <c r="NRQ2339" s="1315"/>
      <c r="NRR2339" s="1315"/>
      <c r="NRS2339" s="1315"/>
      <c r="NRT2339" s="1315"/>
      <c r="NRU2339" s="1315"/>
      <c r="NRV2339" s="1315"/>
      <c r="NRW2339" s="1315"/>
      <c r="NRX2339" s="1315"/>
      <c r="NRY2339" s="1315"/>
      <c r="NRZ2339" s="1315"/>
      <c r="NSA2339" s="1315"/>
      <c r="NSB2339" s="1315"/>
      <c r="NSC2339" s="1315"/>
      <c r="NSD2339" s="1315"/>
      <c r="NSE2339" s="1315"/>
      <c r="NSF2339" s="1315"/>
      <c r="NSG2339" s="1315"/>
      <c r="NSH2339" s="1315"/>
      <c r="NSI2339" s="1315"/>
      <c r="NSJ2339" s="1315"/>
      <c r="NSK2339" s="1315"/>
      <c r="NSL2339" s="1315"/>
      <c r="NSM2339" s="1315"/>
      <c r="NSN2339" s="1315"/>
      <c r="NSO2339" s="1315"/>
      <c r="NSP2339" s="1315"/>
      <c r="NSQ2339" s="1315"/>
      <c r="NSR2339" s="1315"/>
      <c r="NSS2339" s="1315"/>
      <c r="NST2339" s="1315"/>
      <c r="NSU2339" s="1315"/>
      <c r="NSV2339" s="1315"/>
      <c r="NSW2339" s="1315"/>
      <c r="NSX2339" s="1315"/>
      <c r="NSY2339" s="1315"/>
      <c r="NSZ2339" s="1315"/>
      <c r="NTA2339" s="1315"/>
      <c r="NTB2339" s="1315"/>
      <c r="NTC2339" s="1315"/>
      <c r="NTD2339" s="1315"/>
      <c r="NTE2339" s="1315"/>
      <c r="NTF2339" s="1315"/>
      <c r="NTG2339" s="1315"/>
      <c r="NTH2339" s="1315"/>
      <c r="NTI2339" s="1315"/>
      <c r="NTJ2339" s="1315"/>
      <c r="NTK2339" s="1315"/>
      <c r="NTL2339" s="1315"/>
      <c r="NTM2339" s="1315"/>
      <c r="NTN2339" s="1315"/>
      <c r="NTO2339" s="1315"/>
      <c r="NTP2339" s="1315"/>
      <c r="NTQ2339" s="1315"/>
      <c r="NTR2339" s="1315"/>
      <c r="NTS2339" s="1315"/>
      <c r="NTT2339" s="1315"/>
      <c r="NTU2339" s="1315"/>
      <c r="NTV2339" s="1315"/>
      <c r="NTW2339" s="1315"/>
      <c r="NTX2339" s="1315"/>
      <c r="NTY2339" s="1315"/>
      <c r="NTZ2339" s="1315"/>
      <c r="NUA2339" s="1315"/>
      <c r="NUB2339" s="1315"/>
      <c r="NUC2339" s="1315"/>
      <c r="NUD2339" s="1315"/>
      <c r="NUE2339" s="1315"/>
      <c r="NUF2339" s="1315"/>
      <c r="NUG2339" s="1315"/>
      <c r="NUH2339" s="1315"/>
      <c r="NUI2339" s="1315"/>
      <c r="NUJ2339" s="1315"/>
      <c r="NUK2339" s="1315"/>
      <c r="NUL2339" s="1315"/>
      <c r="NUM2339" s="1315"/>
      <c r="NUN2339" s="1315"/>
      <c r="NUO2339" s="1315"/>
      <c r="NUP2339" s="1315"/>
      <c r="NUQ2339" s="1315"/>
      <c r="NUR2339" s="1315"/>
      <c r="NUS2339" s="1315"/>
      <c r="NUT2339" s="1315"/>
      <c r="NUU2339" s="1315"/>
      <c r="NUV2339" s="1315"/>
      <c r="NUW2339" s="1315"/>
      <c r="NUX2339" s="1315"/>
      <c r="NUY2339" s="1315"/>
      <c r="NUZ2339" s="1315"/>
      <c r="NVA2339" s="1315"/>
      <c r="NVB2339" s="1315"/>
      <c r="NVC2339" s="1315"/>
      <c r="NVD2339" s="1315"/>
      <c r="NVE2339" s="1315"/>
      <c r="NVF2339" s="1315"/>
      <c r="NVG2339" s="1315"/>
      <c r="NVH2339" s="1315"/>
      <c r="NVI2339" s="1315"/>
      <c r="NVJ2339" s="1315"/>
      <c r="NVK2339" s="1315"/>
      <c r="NVL2339" s="1315"/>
      <c r="NVM2339" s="1315"/>
      <c r="NVN2339" s="1315"/>
      <c r="NVO2339" s="1315"/>
      <c r="NVP2339" s="1315"/>
      <c r="NVQ2339" s="1315"/>
      <c r="NVR2339" s="1315"/>
      <c r="NVS2339" s="1315"/>
      <c r="NVT2339" s="1315"/>
      <c r="NVU2339" s="1315"/>
      <c r="NVV2339" s="1315"/>
      <c r="NVW2339" s="1315"/>
      <c r="NVX2339" s="1315"/>
      <c r="NVY2339" s="1315"/>
      <c r="NVZ2339" s="1315"/>
      <c r="NWA2339" s="1315"/>
      <c r="NWB2339" s="1315"/>
      <c r="NWC2339" s="1315"/>
      <c r="NWD2339" s="1315"/>
      <c r="NWE2339" s="1315"/>
      <c r="NWF2339" s="1315"/>
      <c r="NWG2339" s="1315"/>
      <c r="NWH2339" s="1315"/>
      <c r="NWI2339" s="1315"/>
      <c r="NWJ2339" s="1315"/>
      <c r="NWK2339" s="1315"/>
      <c r="NWL2339" s="1315"/>
      <c r="NWM2339" s="1315"/>
      <c r="NWN2339" s="1315"/>
      <c r="NWO2339" s="1315"/>
      <c r="NWP2339" s="1315"/>
      <c r="NWQ2339" s="1315"/>
      <c r="NWR2339" s="1315"/>
      <c r="NWS2339" s="1315"/>
      <c r="NWT2339" s="1315"/>
      <c r="NWU2339" s="1315"/>
      <c r="NWV2339" s="1315"/>
      <c r="NWW2339" s="1315"/>
      <c r="NWX2339" s="1315"/>
      <c r="NWY2339" s="1315"/>
      <c r="NWZ2339" s="1315"/>
      <c r="NXA2339" s="1315"/>
      <c r="NXB2339" s="1315"/>
      <c r="NXC2339" s="1315"/>
      <c r="NXD2339" s="1315"/>
      <c r="NXE2339" s="1315"/>
      <c r="NXF2339" s="1315"/>
      <c r="NXG2339" s="1315"/>
      <c r="NXH2339" s="1315"/>
      <c r="NXI2339" s="1315"/>
      <c r="NXJ2339" s="1315"/>
      <c r="NXK2339" s="1315"/>
      <c r="NXL2339" s="1315"/>
      <c r="NXM2339" s="1315"/>
      <c r="NXN2339" s="1315"/>
      <c r="NXO2339" s="1315"/>
      <c r="NXP2339" s="1315"/>
      <c r="NXQ2339" s="1315"/>
      <c r="NXR2339" s="1315"/>
      <c r="NXS2339" s="1315"/>
      <c r="NXT2339" s="1315"/>
      <c r="NXU2339" s="1315"/>
      <c r="NXV2339" s="1315"/>
      <c r="NXW2339" s="1315"/>
      <c r="NXX2339" s="1315"/>
      <c r="NXY2339" s="1315"/>
      <c r="NXZ2339" s="1315"/>
      <c r="NYA2339" s="1315"/>
      <c r="NYB2339" s="1315"/>
      <c r="NYC2339" s="1315"/>
      <c r="NYD2339" s="1315"/>
      <c r="NYE2339" s="1315"/>
      <c r="NYF2339" s="1315"/>
      <c r="NYG2339" s="1315"/>
      <c r="NYH2339" s="1315"/>
      <c r="NYI2339" s="1315"/>
      <c r="NYJ2339" s="1315"/>
      <c r="NYK2339" s="1315"/>
      <c r="NYL2339" s="1315"/>
      <c r="NYM2339" s="1315"/>
      <c r="NYN2339" s="1315"/>
      <c r="NYO2339" s="1315"/>
      <c r="NYP2339" s="1315"/>
      <c r="NYQ2339" s="1315"/>
      <c r="NYR2339" s="1315"/>
      <c r="NYS2339" s="1315"/>
      <c r="NYT2339" s="1315"/>
      <c r="NYU2339" s="1315"/>
      <c r="NYV2339" s="1315"/>
      <c r="NYW2339" s="1315"/>
      <c r="NYX2339" s="1315"/>
      <c r="NYY2339" s="1315"/>
      <c r="NYZ2339" s="1315"/>
      <c r="NZA2339" s="1315"/>
      <c r="NZB2339" s="1315"/>
      <c r="NZC2339" s="1315"/>
      <c r="NZD2339" s="1315"/>
      <c r="NZE2339" s="1315"/>
      <c r="NZF2339" s="1315"/>
      <c r="NZG2339" s="1315"/>
      <c r="NZH2339" s="1315"/>
      <c r="NZI2339" s="1315"/>
      <c r="NZJ2339" s="1315"/>
      <c r="NZK2339" s="1315"/>
      <c r="NZL2339" s="1315"/>
      <c r="NZM2339" s="1315"/>
      <c r="NZN2339" s="1315"/>
      <c r="NZO2339" s="1315"/>
      <c r="NZP2339" s="1315"/>
      <c r="NZQ2339" s="1315"/>
      <c r="NZR2339" s="1315"/>
      <c r="NZS2339" s="1315"/>
      <c r="NZT2339" s="1315"/>
      <c r="NZU2339" s="1315"/>
      <c r="NZV2339" s="1315"/>
      <c r="NZW2339" s="1315"/>
      <c r="NZX2339" s="1315"/>
      <c r="NZY2339" s="1315"/>
      <c r="NZZ2339" s="1315"/>
      <c r="OAA2339" s="1315"/>
      <c r="OAB2339" s="1315"/>
      <c r="OAC2339" s="1315"/>
      <c r="OAD2339" s="1315"/>
      <c r="OAE2339" s="1315"/>
      <c r="OAF2339" s="1315"/>
      <c r="OAG2339" s="1315"/>
      <c r="OAH2339" s="1315"/>
      <c r="OAI2339" s="1315"/>
      <c r="OAJ2339" s="1315"/>
      <c r="OAK2339" s="1315"/>
      <c r="OAL2339" s="1315"/>
      <c r="OAM2339" s="1315"/>
      <c r="OAN2339" s="1315"/>
      <c r="OAO2339" s="1315"/>
      <c r="OAP2339" s="1315"/>
      <c r="OAQ2339" s="1315"/>
      <c r="OAR2339" s="1315"/>
      <c r="OAS2339" s="1315"/>
      <c r="OAT2339" s="1315"/>
      <c r="OAU2339" s="1315"/>
      <c r="OAV2339" s="1315"/>
      <c r="OAW2339" s="1315"/>
      <c r="OAX2339" s="1315"/>
      <c r="OAY2339" s="1315"/>
      <c r="OAZ2339" s="1315"/>
      <c r="OBA2339" s="1315"/>
      <c r="OBB2339" s="1315"/>
      <c r="OBC2339" s="1315"/>
      <c r="OBD2339" s="1315"/>
      <c r="OBE2339" s="1315"/>
      <c r="OBF2339" s="1315"/>
      <c r="OBG2339" s="1315"/>
      <c r="OBH2339" s="1315"/>
      <c r="OBI2339" s="1315"/>
      <c r="OBJ2339" s="1315"/>
      <c r="OBK2339" s="1315"/>
      <c r="OBL2339" s="1315"/>
      <c r="OBM2339" s="1315"/>
      <c r="OBN2339" s="1315"/>
      <c r="OBO2339" s="1315"/>
      <c r="OBP2339" s="1315"/>
      <c r="OBQ2339" s="1315"/>
      <c r="OBR2339" s="1315"/>
      <c r="OBS2339" s="1315"/>
      <c r="OBT2339" s="1315"/>
      <c r="OBU2339" s="1315"/>
      <c r="OBV2339" s="1315"/>
      <c r="OBW2339" s="1315"/>
      <c r="OBX2339" s="1315"/>
      <c r="OBY2339" s="1315"/>
      <c r="OBZ2339" s="1315"/>
      <c r="OCA2339" s="1315"/>
      <c r="OCB2339" s="1315"/>
      <c r="OCC2339" s="1315"/>
      <c r="OCD2339" s="1315"/>
      <c r="OCE2339" s="1315"/>
      <c r="OCF2339" s="1315"/>
      <c r="OCG2339" s="1315"/>
      <c r="OCH2339" s="1315"/>
      <c r="OCI2339" s="1315"/>
      <c r="OCJ2339" s="1315"/>
      <c r="OCK2339" s="1315"/>
      <c r="OCL2339" s="1315"/>
      <c r="OCM2339" s="1315"/>
      <c r="OCN2339" s="1315"/>
      <c r="OCO2339" s="1315"/>
      <c r="OCP2339" s="1315"/>
      <c r="OCQ2339" s="1315"/>
      <c r="OCR2339" s="1315"/>
      <c r="OCS2339" s="1315"/>
      <c r="OCT2339" s="1315"/>
      <c r="OCU2339" s="1315"/>
      <c r="OCV2339" s="1315"/>
      <c r="OCW2339" s="1315"/>
      <c r="OCX2339" s="1315"/>
      <c r="OCY2339" s="1315"/>
      <c r="OCZ2339" s="1315"/>
      <c r="ODA2339" s="1315"/>
      <c r="ODB2339" s="1315"/>
      <c r="ODC2339" s="1315"/>
      <c r="ODD2339" s="1315"/>
      <c r="ODE2339" s="1315"/>
      <c r="ODF2339" s="1315"/>
      <c r="ODG2339" s="1315"/>
      <c r="ODH2339" s="1315"/>
      <c r="ODI2339" s="1315"/>
      <c r="ODJ2339" s="1315"/>
      <c r="ODK2339" s="1315"/>
      <c r="ODL2339" s="1315"/>
      <c r="ODM2339" s="1315"/>
      <c r="ODN2339" s="1315"/>
      <c r="ODO2339" s="1315"/>
      <c r="ODP2339" s="1315"/>
      <c r="ODQ2339" s="1315"/>
      <c r="ODR2339" s="1315"/>
      <c r="ODS2339" s="1315"/>
      <c r="ODT2339" s="1315"/>
      <c r="ODU2339" s="1315"/>
      <c r="ODV2339" s="1315"/>
      <c r="ODW2339" s="1315"/>
      <c r="ODX2339" s="1315"/>
      <c r="ODY2339" s="1315"/>
      <c r="ODZ2339" s="1315"/>
      <c r="OEA2339" s="1315"/>
      <c r="OEB2339" s="1315"/>
      <c r="OEC2339" s="1315"/>
      <c r="OED2339" s="1315"/>
      <c r="OEE2339" s="1315"/>
      <c r="OEF2339" s="1315"/>
      <c r="OEG2339" s="1315"/>
      <c r="OEH2339" s="1315"/>
      <c r="OEI2339" s="1315"/>
      <c r="OEJ2339" s="1315"/>
      <c r="OEK2339" s="1315"/>
      <c r="OEL2339" s="1315"/>
      <c r="OEM2339" s="1315"/>
      <c r="OEN2339" s="1315"/>
      <c r="OEO2339" s="1315"/>
      <c r="OEP2339" s="1315"/>
      <c r="OEQ2339" s="1315"/>
      <c r="OER2339" s="1315"/>
      <c r="OES2339" s="1315"/>
      <c r="OET2339" s="1315"/>
      <c r="OEU2339" s="1315"/>
      <c r="OEV2339" s="1315"/>
      <c r="OEW2339" s="1315"/>
      <c r="OEX2339" s="1315"/>
      <c r="OEY2339" s="1315"/>
      <c r="OEZ2339" s="1315"/>
      <c r="OFA2339" s="1315"/>
      <c r="OFB2339" s="1315"/>
      <c r="OFC2339" s="1315"/>
      <c r="OFD2339" s="1315"/>
      <c r="OFE2339" s="1315"/>
      <c r="OFF2339" s="1315"/>
      <c r="OFG2339" s="1315"/>
      <c r="OFH2339" s="1315"/>
      <c r="OFI2339" s="1315"/>
      <c r="OFJ2339" s="1315"/>
      <c r="OFK2339" s="1315"/>
      <c r="OFL2339" s="1315"/>
      <c r="OFM2339" s="1315"/>
      <c r="OFN2339" s="1315"/>
      <c r="OFO2339" s="1315"/>
      <c r="OFP2339" s="1315"/>
      <c r="OFQ2339" s="1315"/>
      <c r="OFR2339" s="1315"/>
      <c r="OFS2339" s="1315"/>
      <c r="OFT2339" s="1315"/>
      <c r="OFU2339" s="1315"/>
      <c r="OFV2339" s="1315"/>
      <c r="OFW2339" s="1315"/>
      <c r="OFX2339" s="1315"/>
      <c r="OFY2339" s="1315"/>
      <c r="OFZ2339" s="1315"/>
      <c r="OGA2339" s="1315"/>
      <c r="OGB2339" s="1315"/>
      <c r="OGC2339" s="1315"/>
      <c r="OGD2339" s="1315"/>
      <c r="OGE2339" s="1315"/>
      <c r="OGF2339" s="1315"/>
      <c r="OGG2339" s="1315"/>
      <c r="OGH2339" s="1315"/>
      <c r="OGI2339" s="1315"/>
      <c r="OGJ2339" s="1315"/>
      <c r="OGK2339" s="1315"/>
      <c r="OGL2339" s="1315"/>
      <c r="OGM2339" s="1315"/>
      <c r="OGN2339" s="1315"/>
      <c r="OGO2339" s="1315"/>
      <c r="OGP2339" s="1315"/>
      <c r="OGQ2339" s="1315"/>
      <c r="OGR2339" s="1315"/>
      <c r="OGS2339" s="1315"/>
      <c r="OGT2339" s="1315"/>
      <c r="OGU2339" s="1315"/>
      <c r="OGV2339" s="1315"/>
      <c r="OGW2339" s="1315"/>
      <c r="OGX2339" s="1315"/>
      <c r="OGY2339" s="1315"/>
      <c r="OGZ2339" s="1315"/>
      <c r="OHA2339" s="1315"/>
      <c r="OHB2339" s="1315"/>
      <c r="OHC2339" s="1315"/>
      <c r="OHD2339" s="1315"/>
      <c r="OHE2339" s="1315"/>
      <c r="OHF2339" s="1315"/>
      <c r="OHG2339" s="1315"/>
      <c r="OHH2339" s="1315"/>
      <c r="OHI2339" s="1315"/>
      <c r="OHJ2339" s="1315"/>
      <c r="OHK2339" s="1315"/>
      <c r="OHL2339" s="1315"/>
      <c r="OHM2339" s="1315"/>
      <c r="OHN2339" s="1315"/>
      <c r="OHO2339" s="1315"/>
      <c r="OHP2339" s="1315"/>
      <c r="OHQ2339" s="1315"/>
      <c r="OHR2339" s="1315"/>
      <c r="OHS2339" s="1315"/>
      <c r="OHT2339" s="1315"/>
      <c r="OHU2339" s="1315"/>
      <c r="OHV2339" s="1315"/>
      <c r="OHW2339" s="1315"/>
      <c r="OHX2339" s="1315"/>
      <c r="OHY2339" s="1315"/>
      <c r="OHZ2339" s="1315"/>
      <c r="OIA2339" s="1315"/>
      <c r="OIB2339" s="1315"/>
      <c r="OIC2339" s="1315"/>
      <c r="OID2339" s="1315"/>
      <c r="OIE2339" s="1315"/>
      <c r="OIF2339" s="1315"/>
      <c r="OIG2339" s="1315"/>
      <c r="OIH2339" s="1315"/>
      <c r="OII2339" s="1315"/>
      <c r="OIJ2339" s="1315"/>
      <c r="OIK2339" s="1315"/>
      <c r="OIL2339" s="1315"/>
      <c r="OIM2339" s="1315"/>
      <c r="OIN2339" s="1315"/>
      <c r="OIO2339" s="1315"/>
      <c r="OIP2339" s="1315"/>
      <c r="OIQ2339" s="1315"/>
      <c r="OIR2339" s="1315"/>
      <c r="OIS2339" s="1315"/>
      <c r="OIT2339" s="1315"/>
      <c r="OIU2339" s="1315"/>
      <c r="OIV2339" s="1315"/>
      <c r="OIW2339" s="1315"/>
      <c r="OIX2339" s="1315"/>
      <c r="OIY2339" s="1315"/>
      <c r="OIZ2339" s="1315"/>
      <c r="OJA2339" s="1315"/>
      <c r="OJB2339" s="1315"/>
      <c r="OJC2339" s="1315"/>
      <c r="OJD2339" s="1315"/>
      <c r="OJE2339" s="1315"/>
      <c r="OJF2339" s="1315"/>
      <c r="OJG2339" s="1315"/>
      <c r="OJH2339" s="1315"/>
      <c r="OJI2339" s="1315"/>
      <c r="OJJ2339" s="1315"/>
      <c r="OJK2339" s="1315"/>
      <c r="OJL2339" s="1315"/>
      <c r="OJM2339" s="1315"/>
      <c r="OJN2339" s="1315"/>
      <c r="OJO2339" s="1315"/>
      <c r="OJP2339" s="1315"/>
      <c r="OJQ2339" s="1315"/>
      <c r="OJR2339" s="1315"/>
      <c r="OJS2339" s="1315"/>
      <c r="OJT2339" s="1315"/>
      <c r="OJU2339" s="1315"/>
      <c r="OJV2339" s="1315"/>
      <c r="OJW2339" s="1315"/>
      <c r="OJX2339" s="1315"/>
      <c r="OJY2339" s="1315"/>
      <c r="OJZ2339" s="1315"/>
      <c r="OKA2339" s="1315"/>
      <c r="OKB2339" s="1315"/>
      <c r="OKC2339" s="1315"/>
      <c r="OKD2339" s="1315"/>
      <c r="OKE2339" s="1315"/>
      <c r="OKF2339" s="1315"/>
      <c r="OKG2339" s="1315"/>
      <c r="OKH2339" s="1315"/>
      <c r="OKI2339" s="1315"/>
      <c r="OKJ2339" s="1315"/>
      <c r="OKK2339" s="1315"/>
      <c r="OKL2339" s="1315"/>
      <c r="OKM2339" s="1315"/>
      <c r="OKN2339" s="1315"/>
      <c r="OKO2339" s="1315"/>
      <c r="OKP2339" s="1315"/>
      <c r="OKQ2339" s="1315"/>
      <c r="OKR2339" s="1315"/>
      <c r="OKS2339" s="1315"/>
      <c r="OKT2339" s="1315"/>
      <c r="OKU2339" s="1315"/>
      <c r="OKV2339" s="1315"/>
      <c r="OKW2339" s="1315"/>
      <c r="OKX2339" s="1315"/>
      <c r="OKY2339" s="1315"/>
      <c r="OKZ2339" s="1315"/>
      <c r="OLA2339" s="1315"/>
      <c r="OLB2339" s="1315"/>
      <c r="OLC2339" s="1315"/>
      <c r="OLD2339" s="1315"/>
      <c r="OLE2339" s="1315"/>
      <c r="OLF2339" s="1315"/>
      <c r="OLG2339" s="1315"/>
      <c r="OLH2339" s="1315"/>
      <c r="OLI2339" s="1315"/>
      <c r="OLJ2339" s="1315"/>
      <c r="OLK2339" s="1315"/>
      <c r="OLL2339" s="1315"/>
      <c r="OLM2339" s="1315"/>
      <c r="OLN2339" s="1315"/>
      <c r="OLO2339" s="1315"/>
      <c r="OLP2339" s="1315"/>
      <c r="OLQ2339" s="1315"/>
      <c r="OLR2339" s="1315"/>
      <c r="OLS2339" s="1315"/>
      <c r="OLT2339" s="1315"/>
      <c r="OLU2339" s="1315"/>
      <c r="OLV2339" s="1315"/>
      <c r="OLW2339" s="1315"/>
      <c r="OLX2339" s="1315"/>
      <c r="OLY2339" s="1315"/>
      <c r="OLZ2339" s="1315"/>
      <c r="OMA2339" s="1315"/>
      <c r="OMB2339" s="1315"/>
      <c r="OMC2339" s="1315"/>
      <c r="OMD2339" s="1315"/>
      <c r="OME2339" s="1315"/>
      <c r="OMF2339" s="1315"/>
      <c r="OMG2339" s="1315"/>
      <c r="OMH2339" s="1315"/>
      <c r="OMI2339" s="1315"/>
      <c r="OMJ2339" s="1315"/>
      <c r="OMK2339" s="1315"/>
      <c r="OML2339" s="1315"/>
      <c r="OMM2339" s="1315"/>
      <c r="OMN2339" s="1315"/>
      <c r="OMO2339" s="1315"/>
      <c r="OMP2339" s="1315"/>
      <c r="OMQ2339" s="1315"/>
      <c r="OMR2339" s="1315"/>
      <c r="OMS2339" s="1315"/>
      <c r="OMT2339" s="1315"/>
      <c r="OMU2339" s="1315"/>
      <c r="OMV2339" s="1315"/>
      <c r="OMW2339" s="1315"/>
      <c r="OMX2339" s="1315"/>
      <c r="OMY2339" s="1315"/>
      <c r="OMZ2339" s="1315"/>
      <c r="ONA2339" s="1315"/>
      <c r="ONB2339" s="1315"/>
      <c r="ONC2339" s="1315"/>
      <c r="OND2339" s="1315"/>
      <c r="ONE2339" s="1315"/>
      <c r="ONF2339" s="1315"/>
      <c r="ONG2339" s="1315"/>
      <c r="ONH2339" s="1315"/>
      <c r="ONI2339" s="1315"/>
      <c r="ONJ2339" s="1315"/>
      <c r="ONK2339" s="1315"/>
      <c r="ONL2339" s="1315"/>
      <c r="ONM2339" s="1315"/>
      <c r="ONN2339" s="1315"/>
      <c r="ONO2339" s="1315"/>
      <c r="ONP2339" s="1315"/>
      <c r="ONQ2339" s="1315"/>
      <c r="ONR2339" s="1315"/>
      <c r="ONS2339" s="1315"/>
      <c r="ONT2339" s="1315"/>
      <c r="ONU2339" s="1315"/>
      <c r="ONV2339" s="1315"/>
      <c r="ONW2339" s="1315"/>
      <c r="ONX2339" s="1315"/>
      <c r="ONY2339" s="1315"/>
      <c r="ONZ2339" s="1315"/>
      <c r="OOA2339" s="1315"/>
      <c r="OOB2339" s="1315"/>
      <c r="OOC2339" s="1315"/>
      <c r="OOD2339" s="1315"/>
      <c r="OOE2339" s="1315"/>
      <c r="OOF2339" s="1315"/>
      <c r="OOG2339" s="1315"/>
      <c r="OOH2339" s="1315"/>
      <c r="OOI2339" s="1315"/>
      <c r="OOJ2339" s="1315"/>
      <c r="OOK2339" s="1315"/>
      <c r="OOL2339" s="1315"/>
      <c r="OOM2339" s="1315"/>
      <c r="OON2339" s="1315"/>
      <c r="OOO2339" s="1315"/>
      <c r="OOP2339" s="1315"/>
      <c r="OOQ2339" s="1315"/>
      <c r="OOR2339" s="1315"/>
      <c r="OOS2339" s="1315"/>
      <c r="OOT2339" s="1315"/>
      <c r="OOU2339" s="1315"/>
      <c r="OOV2339" s="1315"/>
      <c r="OOW2339" s="1315"/>
      <c r="OOX2339" s="1315"/>
      <c r="OOY2339" s="1315"/>
      <c r="OOZ2339" s="1315"/>
      <c r="OPA2339" s="1315"/>
      <c r="OPB2339" s="1315"/>
      <c r="OPC2339" s="1315"/>
      <c r="OPD2339" s="1315"/>
      <c r="OPE2339" s="1315"/>
      <c r="OPF2339" s="1315"/>
      <c r="OPG2339" s="1315"/>
      <c r="OPH2339" s="1315"/>
      <c r="OPI2339" s="1315"/>
      <c r="OPJ2339" s="1315"/>
      <c r="OPK2339" s="1315"/>
      <c r="OPL2339" s="1315"/>
      <c r="OPM2339" s="1315"/>
      <c r="OPN2339" s="1315"/>
      <c r="OPO2339" s="1315"/>
      <c r="OPP2339" s="1315"/>
      <c r="OPQ2339" s="1315"/>
      <c r="OPR2339" s="1315"/>
      <c r="OPS2339" s="1315"/>
      <c r="OPT2339" s="1315"/>
      <c r="OPU2339" s="1315"/>
      <c r="OPV2339" s="1315"/>
      <c r="OPW2339" s="1315"/>
      <c r="OPX2339" s="1315"/>
      <c r="OPY2339" s="1315"/>
      <c r="OPZ2339" s="1315"/>
      <c r="OQA2339" s="1315"/>
      <c r="OQB2339" s="1315"/>
      <c r="OQC2339" s="1315"/>
      <c r="OQD2339" s="1315"/>
      <c r="OQE2339" s="1315"/>
      <c r="OQF2339" s="1315"/>
      <c r="OQG2339" s="1315"/>
      <c r="OQH2339" s="1315"/>
      <c r="OQI2339" s="1315"/>
      <c r="OQJ2339" s="1315"/>
      <c r="OQK2339" s="1315"/>
      <c r="OQL2339" s="1315"/>
      <c r="OQM2339" s="1315"/>
      <c r="OQN2339" s="1315"/>
      <c r="OQO2339" s="1315"/>
      <c r="OQP2339" s="1315"/>
      <c r="OQQ2339" s="1315"/>
      <c r="OQR2339" s="1315"/>
      <c r="OQS2339" s="1315"/>
      <c r="OQT2339" s="1315"/>
      <c r="OQU2339" s="1315"/>
      <c r="OQV2339" s="1315"/>
      <c r="OQW2339" s="1315"/>
      <c r="OQX2339" s="1315"/>
      <c r="OQY2339" s="1315"/>
      <c r="OQZ2339" s="1315"/>
      <c r="ORA2339" s="1315"/>
      <c r="ORB2339" s="1315"/>
      <c r="ORC2339" s="1315"/>
      <c r="ORD2339" s="1315"/>
      <c r="ORE2339" s="1315"/>
      <c r="ORF2339" s="1315"/>
      <c r="ORG2339" s="1315"/>
      <c r="ORH2339" s="1315"/>
      <c r="ORI2339" s="1315"/>
      <c r="ORJ2339" s="1315"/>
      <c r="ORK2339" s="1315"/>
      <c r="ORL2339" s="1315"/>
      <c r="ORM2339" s="1315"/>
      <c r="ORN2339" s="1315"/>
      <c r="ORO2339" s="1315"/>
      <c r="ORP2339" s="1315"/>
      <c r="ORQ2339" s="1315"/>
      <c r="ORR2339" s="1315"/>
      <c r="ORS2339" s="1315"/>
      <c r="ORT2339" s="1315"/>
      <c r="ORU2339" s="1315"/>
      <c r="ORV2339" s="1315"/>
      <c r="ORW2339" s="1315"/>
      <c r="ORX2339" s="1315"/>
      <c r="ORY2339" s="1315"/>
      <c r="ORZ2339" s="1315"/>
      <c r="OSA2339" s="1315"/>
      <c r="OSB2339" s="1315"/>
      <c r="OSC2339" s="1315"/>
      <c r="OSD2339" s="1315"/>
      <c r="OSE2339" s="1315"/>
      <c r="OSF2339" s="1315"/>
      <c r="OSG2339" s="1315"/>
      <c r="OSH2339" s="1315"/>
      <c r="OSI2339" s="1315"/>
      <c r="OSJ2339" s="1315"/>
      <c r="OSK2339" s="1315"/>
      <c r="OSL2339" s="1315"/>
      <c r="OSM2339" s="1315"/>
      <c r="OSN2339" s="1315"/>
      <c r="OSO2339" s="1315"/>
      <c r="OSP2339" s="1315"/>
      <c r="OSQ2339" s="1315"/>
      <c r="OSR2339" s="1315"/>
      <c r="OSS2339" s="1315"/>
      <c r="OST2339" s="1315"/>
      <c r="OSU2339" s="1315"/>
      <c r="OSV2339" s="1315"/>
      <c r="OSW2339" s="1315"/>
      <c r="OSX2339" s="1315"/>
      <c r="OSY2339" s="1315"/>
      <c r="OSZ2339" s="1315"/>
      <c r="OTA2339" s="1315"/>
      <c r="OTB2339" s="1315"/>
      <c r="OTC2339" s="1315"/>
      <c r="OTD2339" s="1315"/>
      <c r="OTE2339" s="1315"/>
      <c r="OTF2339" s="1315"/>
      <c r="OTG2339" s="1315"/>
      <c r="OTH2339" s="1315"/>
      <c r="OTI2339" s="1315"/>
      <c r="OTJ2339" s="1315"/>
      <c r="OTK2339" s="1315"/>
      <c r="OTL2339" s="1315"/>
      <c r="OTM2339" s="1315"/>
      <c r="OTN2339" s="1315"/>
      <c r="OTO2339" s="1315"/>
      <c r="OTP2339" s="1315"/>
      <c r="OTQ2339" s="1315"/>
      <c r="OTR2339" s="1315"/>
      <c r="OTS2339" s="1315"/>
      <c r="OTT2339" s="1315"/>
      <c r="OTU2339" s="1315"/>
      <c r="OTV2339" s="1315"/>
      <c r="OTW2339" s="1315"/>
      <c r="OTX2339" s="1315"/>
      <c r="OTY2339" s="1315"/>
      <c r="OTZ2339" s="1315"/>
      <c r="OUA2339" s="1315"/>
      <c r="OUB2339" s="1315"/>
      <c r="OUC2339" s="1315"/>
      <c r="OUD2339" s="1315"/>
      <c r="OUE2339" s="1315"/>
      <c r="OUF2339" s="1315"/>
      <c r="OUG2339" s="1315"/>
      <c r="OUH2339" s="1315"/>
      <c r="OUI2339" s="1315"/>
      <c r="OUJ2339" s="1315"/>
      <c r="OUK2339" s="1315"/>
      <c r="OUL2339" s="1315"/>
      <c r="OUM2339" s="1315"/>
      <c r="OUN2339" s="1315"/>
      <c r="OUO2339" s="1315"/>
      <c r="OUP2339" s="1315"/>
      <c r="OUQ2339" s="1315"/>
      <c r="OUR2339" s="1315"/>
      <c r="OUS2339" s="1315"/>
      <c r="OUT2339" s="1315"/>
      <c r="OUU2339" s="1315"/>
      <c r="OUV2339" s="1315"/>
      <c r="OUW2339" s="1315"/>
      <c r="OUX2339" s="1315"/>
      <c r="OUY2339" s="1315"/>
      <c r="OUZ2339" s="1315"/>
      <c r="OVA2339" s="1315"/>
      <c r="OVB2339" s="1315"/>
      <c r="OVC2339" s="1315"/>
      <c r="OVD2339" s="1315"/>
      <c r="OVE2339" s="1315"/>
      <c r="OVF2339" s="1315"/>
      <c r="OVG2339" s="1315"/>
      <c r="OVH2339" s="1315"/>
      <c r="OVI2339" s="1315"/>
      <c r="OVJ2339" s="1315"/>
      <c r="OVK2339" s="1315"/>
      <c r="OVL2339" s="1315"/>
      <c r="OVM2339" s="1315"/>
      <c r="OVN2339" s="1315"/>
      <c r="OVO2339" s="1315"/>
      <c r="OVP2339" s="1315"/>
      <c r="OVQ2339" s="1315"/>
      <c r="OVR2339" s="1315"/>
      <c r="OVS2339" s="1315"/>
      <c r="OVT2339" s="1315"/>
      <c r="OVU2339" s="1315"/>
      <c r="OVV2339" s="1315"/>
      <c r="OVW2339" s="1315"/>
      <c r="OVX2339" s="1315"/>
      <c r="OVY2339" s="1315"/>
      <c r="OVZ2339" s="1315"/>
      <c r="OWA2339" s="1315"/>
      <c r="OWB2339" s="1315"/>
      <c r="OWC2339" s="1315"/>
      <c r="OWD2339" s="1315"/>
      <c r="OWE2339" s="1315"/>
      <c r="OWF2339" s="1315"/>
      <c r="OWG2339" s="1315"/>
      <c r="OWH2339" s="1315"/>
      <c r="OWI2339" s="1315"/>
      <c r="OWJ2339" s="1315"/>
      <c r="OWK2339" s="1315"/>
      <c r="OWL2339" s="1315"/>
      <c r="OWM2339" s="1315"/>
      <c r="OWN2339" s="1315"/>
      <c r="OWO2339" s="1315"/>
      <c r="OWP2339" s="1315"/>
      <c r="OWQ2339" s="1315"/>
      <c r="OWR2339" s="1315"/>
      <c r="OWS2339" s="1315"/>
      <c r="OWT2339" s="1315"/>
      <c r="OWU2339" s="1315"/>
      <c r="OWV2339" s="1315"/>
      <c r="OWW2339" s="1315"/>
      <c r="OWX2339" s="1315"/>
      <c r="OWY2339" s="1315"/>
      <c r="OWZ2339" s="1315"/>
      <c r="OXA2339" s="1315"/>
      <c r="OXB2339" s="1315"/>
      <c r="OXC2339" s="1315"/>
      <c r="OXD2339" s="1315"/>
      <c r="OXE2339" s="1315"/>
      <c r="OXF2339" s="1315"/>
      <c r="OXG2339" s="1315"/>
      <c r="OXH2339" s="1315"/>
      <c r="OXI2339" s="1315"/>
      <c r="OXJ2339" s="1315"/>
      <c r="OXK2339" s="1315"/>
      <c r="OXL2339" s="1315"/>
      <c r="OXM2339" s="1315"/>
      <c r="OXN2339" s="1315"/>
      <c r="OXO2339" s="1315"/>
      <c r="OXP2339" s="1315"/>
      <c r="OXQ2339" s="1315"/>
      <c r="OXR2339" s="1315"/>
      <c r="OXS2339" s="1315"/>
      <c r="OXT2339" s="1315"/>
      <c r="OXU2339" s="1315"/>
      <c r="OXV2339" s="1315"/>
      <c r="OXW2339" s="1315"/>
      <c r="OXX2339" s="1315"/>
      <c r="OXY2339" s="1315"/>
      <c r="OXZ2339" s="1315"/>
      <c r="OYA2339" s="1315"/>
      <c r="OYB2339" s="1315"/>
      <c r="OYC2339" s="1315"/>
      <c r="OYD2339" s="1315"/>
      <c r="OYE2339" s="1315"/>
      <c r="OYF2339" s="1315"/>
      <c r="OYG2339" s="1315"/>
      <c r="OYH2339" s="1315"/>
      <c r="OYI2339" s="1315"/>
      <c r="OYJ2339" s="1315"/>
      <c r="OYK2339" s="1315"/>
      <c r="OYL2339" s="1315"/>
      <c r="OYM2339" s="1315"/>
      <c r="OYN2339" s="1315"/>
      <c r="OYO2339" s="1315"/>
      <c r="OYP2339" s="1315"/>
      <c r="OYQ2339" s="1315"/>
      <c r="OYR2339" s="1315"/>
      <c r="OYS2339" s="1315"/>
      <c r="OYT2339" s="1315"/>
      <c r="OYU2339" s="1315"/>
      <c r="OYV2339" s="1315"/>
      <c r="OYW2339" s="1315"/>
      <c r="OYX2339" s="1315"/>
      <c r="OYY2339" s="1315"/>
      <c r="OYZ2339" s="1315"/>
      <c r="OZA2339" s="1315"/>
      <c r="OZB2339" s="1315"/>
      <c r="OZC2339" s="1315"/>
      <c r="OZD2339" s="1315"/>
      <c r="OZE2339" s="1315"/>
      <c r="OZF2339" s="1315"/>
      <c r="OZG2339" s="1315"/>
      <c r="OZH2339" s="1315"/>
      <c r="OZI2339" s="1315"/>
      <c r="OZJ2339" s="1315"/>
      <c r="OZK2339" s="1315"/>
      <c r="OZL2339" s="1315"/>
      <c r="OZM2339" s="1315"/>
      <c r="OZN2339" s="1315"/>
      <c r="OZO2339" s="1315"/>
      <c r="OZP2339" s="1315"/>
      <c r="OZQ2339" s="1315"/>
      <c r="OZR2339" s="1315"/>
      <c r="OZS2339" s="1315"/>
      <c r="OZT2339" s="1315"/>
      <c r="OZU2339" s="1315"/>
      <c r="OZV2339" s="1315"/>
      <c r="OZW2339" s="1315"/>
      <c r="OZX2339" s="1315"/>
      <c r="OZY2339" s="1315"/>
      <c r="OZZ2339" s="1315"/>
      <c r="PAA2339" s="1315"/>
      <c r="PAB2339" s="1315"/>
      <c r="PAC2339" s="1315"/>
      <c r="PAD2339" s="1315"/>
      <c r="PAE2339" s="1315"/>
      <c r="PAF2339" s="1315"/>
      <c r="PAG2339" s="1315"/>
      <c r="PAH2339" s="1315"/>
      <c r="PAI2339" s="1315"/>
      <c r="PAJ2339" s="1315"/>
      <c r="PAK2339" s="1315"/>
      <c r="PAL2339" s="1315"/>
      <c r="PAM2339" s="1315"/>
      <c r="PAN2339" s="1315"/>
      <c r="PAO2339" s="1315"/>
      <c r="PAP2339" s="1315"/>
      <c r="PAQ2339" s="1315"/>
      <c r="PAR2339" s="1315"/>
      <c r="PAS2339" s="1315"/>
      <c r="PAT2339" s="1315"/>
      <c r="PAU2339" s="1315"/>
      <c r="PAV2339" s="1315"/>
      <c r="PAW2339" s="1315"/>
      <c r="PAX2339" s="1315"/>
      <c r="PAY2339" s="1315"/>
      <c r="PAZ2339" s="1315"/>
      <c r="PBA2339" s="1315"/>
      <c r="PBB2339" s="1315"/>
      <c r="PBC2339" s="1315"/>
      <c r="PBD2339" s="1315"/>
      <c r="PBE2339" s="1315"/>
      <c r="PBF2339" s="1315"/>
      <c r="PBG2339" s="1315"/>
      <c r="PBH2339" s="1315"/>
      <c r="PBI2339" s="1315"/>
      <c r="PBJ2339" s="1315"/>
      <c r="PBK2339" s="1315"/>
      <c r="PBL2339" s="1315"/>
      <c r="PBM2339" s="1315"/>
      <c r="PBN2339" s="1315"/>
      <c r="PBO2339" s="1315"/>
      <c r="PBP2339" s="1315"/>
      <c r="PBQ2339" s="1315"/>
      <c r="PBR2339" s="1315"/>
      <c r="PBS2339" s="1315"/>
      <c r="PBT2339" s="1315"/>
      <c r="PBU2339" s="1315"/>
      <c r="PBV2339" s="1315"/>
      <c r="PBW2339" s="1315"/>
      <c r="PBX2339" s="1315"/>
      <c r="PBY2339" s="1315"/>
      <c r="PBZ2339" s="1315"/>
      <c r="PCA2339" s="1315"/>
      <c r="PCB2339" s="1315"/>
      <c r="PCC2339" s="1315"/>
      <c r="PCD2339" s="1315"/>
      <c r="PCE2339" s="1315"/>
      <c r="PCF2339" s="1315"/>
      <c r="PCG2339" s="1315"/>
      <c r="PCH2339" s="1315"/>
      <c r="PCI2339" s="1315"/>
      <c r="PCJ2339" s="1315"/>
      <c r="PCK2339" s="1315"/>
      <c r="PCL2339" s="1315"/>
      <c r="PCM2339" s="1315"/>
      <c r="PCN2339" s="1315"/>
      <c r="PCO2339" s="1315"/>
      <c r="PCP2339" s="1315"/>
      <c r="PCQ2339" s="1315"/>
      <c r="PCR2339" s="1315"/>
      <c r="PCS2339" s="1315"/>
      <c r="PCT2339" s="1315"/>
      <c r="PCU2339" s="1315"/>
      <c r="PCV2339" s="1315"/>
      <c r="PCW2339" s="1315"/>
      <c r="PCX2339" s="1315"/>
      <c r="PCY2339" s="1315"/>
      <c r="PCZ2339" s="1315"/>
      <c r="PDA2339" s="1315"/>
      <c r="PDB2339" s="1315"/>
      <c r="PDC2339" s="1315"/>
      <c r="PDD2339" s="1315"/>
      <c r="PDE2339" s="1315"/>
      <c r="PDF2339" s="1315"/>
      <c r="PDG2339" s="1315"/>
      <c r="PDH2339" s="1315"/>
      <c r="PDI2339" s="1315"/>
      <c r="PDJ2339" s="1315"/>
      <c r="PDK2339" s="1315"/>
      <c r="PDL2339" s="1315"/>
      <c r="PDM2339" s="1315"/>
      <c r="PDN2339" s="1315"/>
      <c r="PDO2339" s="1315"/>
      <c r="PDP2339" s="1315"/>
      <c r="PDQ2339" s="1315"/>
      <c r="PDR2339" s="1315"/>
      <c r="PDS2339" s="1315"/>
      <c r="PDT2339" s="1315"/>
      <c r="PDU2339" s="1315"/>
      <c r="PDV2339" s="1315"/>
      <c r="PDW2339" s="1315"/>
      <c r="PDX2339" s="1315"/>
      <c r="PDY2339" s="1315"/>
      <c r="PDZ2339" s="1315"/>
      <c r="PEA2339" s="1315"/>
      <c r="PEB2339" s="1315"/>
      <c r="PEC2339" s="1315"/>
      <c r="PED2339" s="1315"/>
      <c r="PEE2339" s="1315"/>
      <c r="PEF2339" s="1315"/>
      <c r="PEG2339" s="1315"/>
      <c r="PEH2339" s="1315"/>
      <c r="PEI2339" s="1315"/>
      <c r="PEJ2339" s="1315"/>
      <c r="PEK2339" s="1315"/>
      <c r="PEL2339" s="1315"/>
      <c r="PEM2339" s="1315"/>
      <c r="PEN2339" s="1315"/>
      <c r="PEO2339" s="1315"/>
      <c r="PEP2339" s="1315"/>
      <c r="PEQ2339" s="1315"/>
      <c r="PER2339" s="1315"/>
      <c r="PES2339" s="1315"/>
      <c r="PET2339" s="1315"/>
      <c r="PEU2339" s="1315"/>
      <c r="PEV2339" s="1315"/>
      <c r="PEW2339" s="1315"/>
      <c r="PEX2339" s="1315"/>
      <c r="PEY2339" s="1315"/>
      <c r="PEZ2339" s="1315"/>
      <c r="PFA2339" s="1315"/>
      <c r="PFB2339" s="1315"/>
      <c r="PFC2339" s="1315"/>
      <c r="PFD2339" s="1315"/>
      <c r="PFE2339" s="1315"/>
      <c r="PFF2339" s="1315"/>
      <c r="PFG2339" s="1315"/>
      <c r="PFH2339" s="1315"/>
      <c r="PFI2339" s="1315"/>
      <c r="PFJ2339" s="1315"/>
      <c r="PFK2339" s="1315"/>
      <c r="PFL2339" s="1315"/>
      <c r="PFM2339" s="1315"/>
      <c r="PFN2339" s="1315"/>
      <c r="PFO2339" s="1315"/>
      <c r="PFP2339" s="1315"/>
      <c r="PFQ2339" s="1315"/>
      <c r="PFR2339" s="1315"/>
      <c r="PFS2339" s="1315"/>
      <c r="PFT2339" s="1315"/>
      <c r="PFU2339" s="1315"/>
      <c r="PFV2339" s="1315"/>
      <c r="PFW2339" s="1315"/>
      <c r="PFX2339" s="1315"/>
      <c r="PFY2339" s="1315"/>
      <c r="PFZ2339" s="1315"/>
      <c r="PGA2339" s="1315"/>
      <c r="PGB2339" s="1315"/>
      <c r="PGC2339" s="1315"/>
      <c r="PGD2339" s="1315"/>
      <c r="PGE2339" s="1315"/>
      <c r="PGF2339" s="1315"/>
      <c r="PGG2339" s="1315"/>
      <c r="PGH2339" s="1315"/>
      <c r="PGI2339" s="1315"/>
      <c r="PGJ2339" s="1315"/>
      <c r="PGK2339" s="1315"/>
      <c r="PGL2339" s="1315"/>
      <c r="PGM2339" s="1315"/>
      <c r="PGN2339" s="1315"/>
      <c r="PGO2339" s="1315"/>
      <c r="PGP2339" s="1315"/>
      <c r="PGQ2339" s="1315"/>
      <c r="PGR2339" s="1315"/>
      <c r="PGS2339" s="1315"/>
      <c r="PGT2339" s="1315"/>
      <c r="PGU2339" s="1315"/>
      <c r="PGV2339" s="1315"/>
      <c r="PGW2339" s="1315"/>
      <c r="PGX2339" s="1315"/>
      <c r="PGY2339" s="1315"/>
      <c r="PGZ2339" s="1315"/>
      <c r="PHA2339" s="1315"/>
      <c r="PHB2339" s="1315"/>
      <c r="PHC2339" s="1315"/>
      <c r="PHD2339" s="1315"/>
      <c r="PHE2339" s="1315"/>
      <c r="PHF2339" s="1315"/>
      <c r="PHG2339" s="1315"/>
      <c r="PHH2339" s="1315"/>
      <c r="PHI2339" s="1315"/>
      <c r="PHJ2339" s="1315"/>
      <c r="PHK2339" s="1315"/>
      <c r="PHL2339" s="1315"/>
      <c r="PHM2339" s="1315"/>
      <c r="PHN2339" s="1315"/>
      <c r="PHO2339" s="1315"/>
      <c r="PHP2339" s="1315"/>
      <c r="PHQ2339" s="1315"/>
      <c r="PHR2339" s="1315"/>
      <c r="PHS2339" s="1315"/>
      <c r="PHT2339" s="1315"/>
      <c r="PHU2339" s="1315"/>
      <c r="PHV2339" s="1315"/>
      <c r="PHW2339" s="1315"/>
      <c r="PHX2339" s="1315"/>
      <c r="PHY2339" s="1315"/>
      <c r="PHZ2339" s="1315"/>
      <c r="PIA2339" s="1315"/>
      <c r="PIB2339" s="1315"/>
      <c r="PIC2339" s="1315"/>
      <c r="PID2339" s="1315"/>
      <c r="PIE2339" s="1315"/>
      <c r="PIF2339" s="1315"/>
      <c r="PIG2339" s="1315"/>
      <c r="PIH2339" s="1315"/>
      <c r="PII2339" s="1315"/>
      <c r="PIJ2339" s="1315"/>
      <c r="PIK2339" s="1315"/>
      <c r="PIL2339" s="1315"/>
      <c r="PIM2339" s="1315"/>
      <c r="PIN2339" s="1315"/>
      <c r="PIO2339" s="1315"/>
      <c r="PIP2339" s="1315"/>
      <c r="PIQ2339" s="1315"/>
      <c r="PIR2339" s="1315"/>
      <c r="PIS2339" s="1315"/>
      <c r="PIT2339" s="1315"/>
      <c r="PIU2339" s="1315"/>
      <c r="PIV2339" s="1315"/>
      <c r="PIW2339" s="1315"/>
      <c r="PIX2339" s="1315"/>
      <c r="PIY2339" s="1315"/>
      <c r="PIZ2339" s="1315"/>
      <c r="PJA2339" s="1315"/>
      <c r="PJB2339" s="1315"/>
      <c r="PJC2339" s="1315"/>
      <c r="PJD2339" s="1315"/>
      <c r="PJE2339" s="1315"/>
      <c r="PJF2339" s="1315"/>
      <c r="PJG2339" s="1315"/>
      <c r="PJH2339" s="1315"/>
      <c r="PJI2339" s="1315"/>
      <c r="PJJ2339" s="1315"/>
      <c r="PJK2339" s="1315"/>
      <c r="PJL2339" s="1315"/>
      <c r="PJM2339" s="1315"/>
      <c r="PJN2339" s="1315"/>
      <c r="PJO2339" s="1315"/>
      <c r="PJP2339" s="1315"/>
      <c r="PJQ2339" s="1315"/>
      <c r="PJR2339" s="1315"/>
      <c r="PJS2339" s="1315"/>
      <c r="PJT2339" s="1315"/>
      <c r="PJU2339" s="1315"/>
      <c r="PJV2339" s="1315"/>
      <c r="PJW2339" s="1315"/>
      <c r="PJX2339" s="1315"/>
      <c r="PJY2339" s="1315"/>
      <c r="PJZ2339" s="1315"/>
      <c r="PKA2339" s="1315"/>
      <c r="PKB2339" s="1315"/>
      <c r="PKC2339" s="1315"/>
      <c r="PKD2339" s="1315"/>
      <c r="PKE2339" s="1315"/>
      <c r="PKF2339" s="1315"/>
      <c r="PKG2339" s="1315"/>
      <c r="PKH2339" s="1315"/>
      <c r="PKI2339" s="1315"/>
      <c r="PKJ2339" s="1315"/>
      <c r="PKK2339" s="1315"/>
      <c r="PKL2339" s="1315"/>
      <c r="PKM2339" s="1315"/>
      <c r="PKN2339" s="1315"/>
      <c r="PKO2339" s="1315"/>
      <c r="PKP2339" s="1315"/>
      <c r="PKQ2339" s="1315"/>
      <c r="PKR2339" s="1315"/>
      <c r="PKS2339" s="1315"/>
      <c r="PKT2339" s="1315"/>
      <c r="PKU2339" s="1315"/>
      <c r="PKV2339" s="1315"/>
      <c r="PKW2339" s="1315"/>
      <c r="PKX2339" s="1315"/>
      <c r="PKY2339" s="1315"/>
      <c r="PKZ2339" s="1315"/>
      <c r="PLA2339" s="1315"/>
      <c r="PLB2339" s="1315"/>
      <c r="PLC2339" s="1315"/>
      <c r="PLD2339" s="1315"/>
      <c r="PLE2339" s="1315"/>
      <c r="PLF2339" s="1315"/>
      <c r="PLG2339" s="1315"/>
      <c r="PLH2339" s="1315"/>
      <c r="PLI2339" s="1315"/>
      <c r="PLJ2339" s="1315"/>
      <c r="PLK2339" s="1315"/>
      <c r="PLL2339" s="1315"/>
      <c r="PLM2339" s="1315"/>
      <c r="PLN2339" s="1315"/>
      <c r="PLO2339" s="1315"/>
      <c r="PLP2339" s="1315"/>
      <c r="PLQ2339" s="1315"/>
      <c r="PLR2339" s="1315"/>
      <c r="PLS2339" s="1315"/>
      <c r="PLT2339" s="1315"/>
      <c r="PLU2339" s="1315"/>
      <c r="PLV2339" s="1315"/>
      <c r="PLW2339" s="1315"/>
      <c r="PLX2339" s="1315"/>
      <c r="PLY2339" s="1315"/>
      <c r="PLZ2339" s="1315"/>
      <c r="PMA2339" s="1315"/>
      <c r="PMB2339" s="1315"/>
      <c r="PMC2339" s="1315"/>
      <c r="PMD2339" s="1315"/>
      <c r="PME2339" s="1315"/>
      <c r="PMF2339" s="1315"/>
      <c r="PMG2339" s="1315"/>
      <c r="PMH2339" s="1315"/>
      <c r="PMI2339" s="1315"/>
      <c r="PMJ2339" s="1315"/>
      <c r="PMK2339" s="1315"/>
      <c r="PML2339" s="1315"/>
      <c r="PMM2339" s="1315"/>
      <c r="PMN2339" s="1315"/>
      <c r="PMO2339" s="1315"/>
      <c r="PMP2339" s="1315"/>
      <c r="PMQ2339" s="1315"/>
      <c r="PMR2339" s="1315"/>
      <c r="PMS2339" s="1315"/>
      <c r="PMT2339" s="1315"/>
      <c r="PMU2339" s="1315"/>
      <c r="PMV2339" s="1315"/>
      <c r="PMW2339" s="1315"/>
      <c r="PMX2339" s="1315"/>
      <c r="PMY2339" s="1315"/>
      <c r="PMZ2339" s="1315"/>
      <c r="PNA2339" s="1315"/>
      <c r="PNB2339" s="1315"/>
      <c r="PNC2339" s="1315"/>
      <c r="PND2339" s="1315"/>
      <c r="PNE2339" s="1315"/>
      <c r="PNF2339" s="1315"/>
      <c r="PNG2339" s="1315"/>
      <c r="PNH2339" s="1315"/>
      <c r="PNI2339" s="1315"/>
      <c r="PNJ2339" s="1315"/>
      <c r="PNK2339" s="1315"/>
      <c r="PNL2339" s="1315"/>
      <c r="PNM2339" s="1315"/>
      <c r="PNN2339" s="1315"/>
      <c r="PNO2339" s="1315"/>
      <c r="PNP2339" s="1315"/>
      <c r="PNQ2339" s="1315"/>
      <c r="PNR2339" s="1315"/>
      <c r="PNS2339" s="1315"/>
      <c r="PNT2339" s="1315"/>
      <c r="PNU2339" s="1315"/>
      <c r="PNV2339" s="1315"/>
      <c r="PNW2339" s="1315"/>
      <c r="PNX2339" s="1315"/>
      <c r="PNY2339" s="1315"/>
      <c r="PNZ2339" s="1315"/>
      <c r="POA2339" s="1315"/>
      <c r="POB2339" s="1315"/>
      <c r="POC2339" s="1315"/>
      <c r="POD2339" s="1315"/>
      <c r="POE2339" s="1315"/>
      <c r="POF2339" s="1315"/>
      <c r="POG2339" s="1315"/>
      <c r="POH2339" s="1315"/>
      <c r="POI2339" s="1315"/>
      <c r="POJ2339" s="1315"/>
      <c r="POK2339" s="1315"/>
      <c r="POL2339" s="1315"/>
      <c r="POM2339" s="1315"/>
      <c r="PON2339" s="1315"/>
      <c r="POO2339" s="1315"/>
      <c r="POP2339" s="1315"/>
      <c r="POQ2339" s="1315"/>
      <c r="POR2339" s="1315"/>
      <c r="POS2339" s="1315"/>
      <c r="POT2339" s="1315"/>
      <c r="POU2339" s="1315"/>
      <c r="POV2339" s="1315"/>
      <c r="POW2339" s="1315"/>
      <c r="POX2339" s="1315"/>
      <c r="POY2339" s="1315"/>
      <c r="POZ2339" s="1315"/>
      <c r="PPA2339" s="1315"/>
      <c r="PPB2339" s="1315"/>
      <c r="PPC2339" s="1315"/>
      <c r="PPD2339" s="1315"/>
      <c r="PPE2339" s="1315"/>
      <c r="PPF2339" s="1315"/>
      <c r="PPG2339" s="1315"/>
      <c r="PPH2339" s="1315"/>
      <c r="PPI2339" s="1315"/>
      <c r="PPJ2339" s="1315"/>
      <c r="PPK2339" s="1315"/>
      <c r="PPL2339" s="1315"/>
      <c r="PPM2339" s="1315"/>
      <c r="PPN2339" s="1315"/>
      <c r="PPO2339" s="1315"/>
      <c r="PPP2339" s="1315"/>
      <c r="PPQ2339" s="1315"/>
      <c r="PPR2339" s="1315"/>
      <c r="PPS2339" s="1315"/>
      <c r="PPT2339" s="1315"/>
      <c r="PPU2339" s="1315"/>
      <c r="PPV2339" s="1315"/>
      <c r="PPW2339" s="1315"/>
      <c r="PPX2339" s="1315"/>
      <c r="PPY2339" s="1315"/>
      <c r="PPZ2339" s="1315"/>
      <c r="PQA2339" s="1315"/>
      <c r="PQB2339" s="1315"/>
      <c r="PQC2339" s="1315"/>
      <c r="PQD2339" s="1315"/>
      <c r="PQE2339" s="1315"/>
      <c r="PQF2339" s="1315"/>
      <c r="PQG2339" s="1315"/>
      <c r="PQH2339" s="1315"/>
      <c r="PQI2339" s="1315"/>
      <c r="PQJ2339" s="1315"/>
      <c r="PQK2339" s="1315"/>
      <c r="PQL2339" s="1315"/>
      <c r="PQM2339" s="1315"/>
      <c r="PQN2339" s="1315"/>
      <c r="PQO2339" s="1315"/>
      <c r="PQP2339" s="1315"/>
      <c r="PQQ2339" s="1315"/>
      <c r="PQR2339" s="1315"/>
      <c r="PQS2339" s="1315"/>
      <c r="PQT2339" s="1315"/>
      <c r="PQU2339" s="1315"/>
      <c r="PQV2339" s="1315"/>
      <c r="PQW2339" s="1315"/>
      <c r="PQX2339" s="1315"/>
      <c r="PQY2339" s="1315"/>
      <c r="PQZ2339" s="1315"/>
      <c r="PRA2339" s="1315"/>
      <c r="PRB2339" s="1315"/>
      <c r="PRC2339" s="1315"/>
      <c r="PRD2339" s="1315"/>
      <c r="PRE2339" s="1315"/>
      <c r="PRF2339" s="1315"/>
      <c r="PRG2339" s="1315"/>
      <c r="PRH2339" s="1315"/>
      <c r="PRI2339" s="1315"/>
      <c r="PRJ2339" s="1315"/>
      <c r="PRK2339" s="1315"/>
      <c r="PRL2339" s="1315"/>
      <c r="PRM2339" s="1315"/>
      <c r="PRN2339" s="1315"/>
      <c r="PRO2339" s="1315"/>
      <c r="PRP2339" s="1315"/>
      <c r="PRQ2339" s="1315"/>
      <c r="PRR2339" s="1315"/>
      <c r="PRS2339" s="1315"/>
      <c r="PRT2339" s="1315"/>
      <c r="PRU2339" s="1315"/>
      <c r="PRV2339" s="1315"/>
      <c r="PRW2339" s="1315"/>
      <c r="PRX2339" s="1315"/>
      <c r="PRY2339" s="1315"/>
      <c r="PRZ2339" s="1315"/>
      <c r="PSA2339" s="1315"/>
      <c r="PSB2339" s="1315"/>
      <c r="PSC2339" s="1315"/>
      <c r="PSD2339" s="1315"/>
      <c r="PSE2339" s="1315"/>
      <c r="PSF2339" s="1315"/>
      <c r="PSG2339" s="1315"/>
      <c r="PSH2339" s="1315"/>
      <c r="PSI2339" s="1315"/>
      <c r="PSJ2339" s="1315"/>
      <c r="PSK2339" s="1315"/>
      <c r="PSL2339" s="1315"/>
      <c r="PSM2339" s="1315"/>
      <c r="PSN2339" s="1315"/>
      <c r="PSO2339" s="1315"/>
      <c r="PSP2339" s="1315"/>
      <c r="PSQ2339" s="1315"/>
      <c r="PSR2339" s="1315"/>
      <c r="PSS2339" s="1315"/>
      <c r="PST2339" s="1315"/>
      <c r="PSU2339" s="1315"/>
      <c r="PSV2339" s="1315"/>
      <c r="PSW2339" s="1315"/>
      <c r="PSX2339" s="1315"/>
      <c r="PSY2339" s="1315"/>
      <c r="PSZ2339" s="1315"/>
      <c r="PTA2339" s="1315"/>
      <c r="PTB2339" s="1315"/>
      <c r="PTC2339" s="1315"/>
      <c r="PTD2339" s="1315"/>
      <c r="PTE2339" s="1315"/>
      <c r="PTF2339" s="1315"/>
      <c r="PTG2339" s="1315"/>
      <c r="PTH2339" s="1315"/>
      <c r="PTI2339" s="1315"/>
      <c r="PTJ2339" s="1315"/>
      <c r="PTK2339" s="1315"/>
      <c r="PTL2339" s="1315"/>
      <c r="PTM2339" s="1315"/>
      <c r="PTN2339" s="1315"/>
      <c r="PTO2339" s="1315"/>
      <c r="PTP2339" s="1315"/>
      <c r="PTQ2339" s="1315"/>
      <c r="PTR2339" s="1315"/>
      <c r="PTS2339" s="1315"/>
      <c r="PTT2339" s="1315"/>
      <c r="PTU2339" s="1315"/>
      <c r="PTV2339" s="1315"/>
      <c r="PTW2339" s="1315"/>
      <c r="PTX2339" s="1315"/>
      <c r="PTY2339" s="1315"/>
      <c r="PTZ2339" s="1315"/>
      <c r="PUA2339" s="1315"/>
      <c r="PUB2339" s="1315"/>
      <c r="PUC2339" s="1315"/>
      <c r="PUD2339" s="1315"/>
      <c r="PUE2339" s="1315"/>
      <c r="PUF2339" s="1315"/>
      <c r="PUG2339" s="1315"/>
      <c r="PUH2339" s="1315"/>
      <c r="PUI2339" s="1315"/>
      <c r="PUJ2339" s="1315"/>
      <c r="PUK2339" s="1315"/>
      <c r="PUL2339" s="1315"/>
      <c r="PUM2339" s="1315"/>
      <c r="PUN2339" s="1315"/>
      <c r="PUO2339" s="1315"/>
      <c r="PUP2339" s="1315"/>
      <c r="PUQ2339" s="1315"/>
      <c r="PUR2339" s="1315"/>
      <c r="PUS2339" s="1315"/>
      <c r="PUT2339" s="1315"/>
      <c r="PUU2339" s="1315"/>
      <c r="PUV2339" s="1315"/>
      <c r="PUW2339" s="1315"/>
      <c r="PUX2339" s="1315"/>
      <c r="PUY2339" s="1315"/>
      <c r="PUZ2339" s="1315"/>
      <c r="PVA2339" s="1315"/>
      <c r="PVB2339" s="1315"/>
      <c r="PVC2339" s="1315"/>
      <c r="PVD2339" s="1315"/>
      <c r="PVE2339" s="1315"/>
      <c r="PVF2339" s="1315"/>
      <c r="PVG2339" s="1315"/>
      <c r="PVH2339" s="1315"/>
      <c r="PVI2339" s="1315"/>
      <c r="PVJ2339" s="1315"/>
      <c r="PVK2339" s="1315"/>
      <c r="PVL2339" s="1315"/>
      <c r="PVM2339" s="1315"/>
      <c r="PVN2339" s="1315"/>
      <c r="PVO2339" s="1315"/>
      <c r="PVP2339" s="1315"/>
      <c r="PVQ2339" s="1315"/>
      <c r="PVR2339" s="1315"/>
      <c r="PVS2339" s="1315"/>
      <c r="PVT2339" s="1315"/>
      <c r="PVU2339" s="1315"/>
      <c r="PVV2339" s="1315"/>
      <c r="PVW2339" s="1315"/>
      <c r="PVX2339" s="1315"/>
      <c r="PVY2339" s="1315"/>
      <c r="PVZ2339" s="1315"/>
      <c r="PWA2339" s="1315"/>
      <c r="PWB2339" s="1315"/>
      <c r="PWC2339" s="1315"/>
      <c r="PWD2339" s="1315"/>
      <c r="PWE2339" s="1315"/>
      <c r="PWF2339" s="1315"/>
      <c r="PWG2339" s="1315"/>
      <c r="PWH2339" s="1315"/>
      <c r="PWI2339" s="1315"/>
      <c r="PWJ2339" s="1315"/>
      <c r="PWK2339" s="1315"/>
      <c r="PWL2339" s="1315"/>
      <c r="PWM2339" s="1315"/>
      <c r="PWN2339" s="1315"/>
      <c r="PWO2339" s="1315"/>
      <c r="PWP2339" s="1315"/>
      <c r="PWQ2339" s="1315"/>
      <c r="PWR2339" s="1315"/>
      <c r="PWS2339" s="1315"/>
      <c r="PWT2339" s="1315"/>
      <c r="PWU2339" s="1315"/>
      <c r="PWV2339" s="1315"/>
      <c r="PWW2339" s="1315"/>
      <c r="PWX2339" s="1315"/>
      <c r="PWY2339" s="1315"/>
      <c r="PWZ2339" s="1315"/>
      <c r="PXA2339" s="1315"/>
      <c r="PXB2339" s="1315"/>
      <c r="PXC2339" s="1315"/>
      <c r="PXD2339" s="1315"/>
      <c r="PXE2339" s="1315"/>
      <c r="PXF2339" s="1315"/>
      <c r="PXG2339" s="1315"/>
      <c r="PXH2339" s="1315"/>
      <c r="PXI2339" s="1315"/>
      <c r="PXJ2339" s="1315"/>
      <c r="PXK2339" s="1315"/>
      <c r="PXL2339" s="1315"/>
      <c r="PXM2339" s="1315"/>
      <c r="PXN2339" s="1315"/>
      <c r="PXO2339" s="1315"/>
      <c r="PXP2339" s="1315"/>
      <c r="PXQ2339" s="1315"/>
      <c r="PXR2339" s="1315"/>
      <c r="PXS2339" s="1315"/>
      <c r="PXT2339" s="1315"/>
      <c r="PXU2339" s="1315"/>
      <c r="PXV2339" s="1315"/>
      <c r="PXW2339" s="1315"/>
      <c r="PXX2339" s="1315"/>
      <c r="PXY2339" s="1315"/>
      <c r="PXZ2339" s="1315"/>
      <c r="PYA2339" s="1315"/>
      <c r="PYB2339" s="1315"/>
      <c r="PYC2339" s="1315"/>
      <c r="PYD2339" s="1315"/>
      <c r="PYE2339" s="1315"/>
      <c r="PYF2339" s="1315"/>
      <c r="PYG2339" s="1315"/>
      <c r="PYH2339" s="1315"/>
      <c r="PYI2339" s="1315"/>
      <c r="PYJ2339" s="1315"/>
      <c r="PYK2339" s="1315"/>
      <c r="PYL2339" s="1315"/>
      <c r="PYM2339" s="1315"/>
      <c r="PYN2339" s="1315"/>
      <c r="PYO2339" s="1315"/>
      <c r="PYP2339" s="1315"/>
      <c r="PYQ2339" s="1315"/>
      <c r="PYR2339" s="1315"/>
      <c r="PYS2339" s="1315"/>
      <c r="PYT2339" s="1315"/>
      <c r="PYU2339" s="1315"/>
      <c r="PYV2339" s="1315"/>
      <c r="PYW2339" s="1315"/>
      <c r="PYX2339" s="1315"/>
      <c r="PYY2339" s="1315"/>
      <c r="PYZ2339" s="1315"/>
      <c r="PZA2339" s="1315"/>
      <c r="PZB2339" s="1315"/>
      <c r="PZC2339" s="1315"/>
      <c r="PZD2339" s="1315"/>
      <c r="PZE2339" s="1315"/>
      <c r="PZF2339" s="1315"/>
      <c r="PZG2339" s="1315"/>
      <c r="PZH2339" s="1315"/>
      <c r="PZI2339" s="1315"/>
      <c r="PZJ2339" s="1315"/>
      <c r="PZK2339" s="1315"/>
      <c r="PZL2339" s="1315"/>
      <c r="PZM2339" s="1315"/>
      <c r="PZN2339" s="1315"/>
      <c r="PZO2339" s="1315"/>
      <c r="PZP2339" s="1315"/>
      <c r="PZQ2339" s="1315"/>
      <c r="PZR2339" s="1315"/>
      <c r="PZS2339" s="1315"/>
      <c r="PZT2339" s="1315"/>
      <c r="PZU2339" s="1315"/>
      <c r="PZV2339" s="1315"/>
      <c r="PZW2339" s="1315"/>
      <c r="PZX2339" s="1315"/>
      <c r="PZY2339" s="1315"/>
      <c r="PZZ2339" s="1315"/>
      <c r="QAA2339" s="1315"/>
      <c r="QAB2339" s="1315"/>
      <c r="QAC2339" s="1315"/>
      <c r="QAD2339" s="1315"/>
      <c r="QAE2339" s="1315"/>
      <c r="QAF2339" s="1315"/>
      <c r="QAG2339" s="1315"/>
      <c r="QAH2339" s="1315"/>
      <c r="QAI2339" s="1315"/>
      <c r="QAJ2339" s="1315"/>
      <c r="QAK2339" s="1315"/>
      <c r="QAL2339" s="1315"/>
      <c r="QAM2339" s="1315"/>
      <c r="QAN2339" s="1315"/>
      <c r="QAO2339" s="1315"/>
      <c r="QAP2339" s="1315"/>
      <c r="QAQ2339" s="1315"/>
      <c r="QAR2339" s="1315"/>
      <c r="QAS2339" s="1315"/>
      <c r="QAT2339" s="1315"/>
      <c r="QAU2339" s="1315"/>
      <c r="QAV2339" s="1315"/>
      <c r="QAW2339" s="1315"/>
      <c r="QAX2339" s="1315"/>
      <c r="QAY2339" s="1315"/>
      <c r="QAZ2339" s="1315"/>
      <c r="QBA2339" s="1315"/>
      <c r="QBB2339" s="1315"/>
      <c r="QBC2339" s="1315"/>
      <c r="QBD2339" s="1315"/>
      <c r="QBE2339" s="1315"/>
      <c r="QBF2339" s="1315"/>
      <c r="QBG2339" s="1315"/>
      <c r="QBH2339" s="1315"/>
      <c r="QBI2339" s="1315"/>
      <c r="QBJ2339" s="1315"/>
      <c r="QBK2339" s="1315"/>
      <c r="QBL2339" s="1315"/>
      <c r="QBM2339" s="1315"/>
      <c r="QBN2339" s="1315"/>
      <c r="QBO2339" s="1315"/>
      <c r="QBP2339" s="1315"/>
      <c r="QBQ2339" s="1315"/>
      <c r="QBR2339" s="1315"/>
      <c r="QBS2339" s="1315"/>
      <c r="QBT2339" s="1315"/>
      <c r="QBU2339" s="1315"/>
      <c r="QBV2339" s="1315"/>
      <c r="QBW2339" s="1315"/>
      <c r="QBX2339" s="1315"/>
      <c r="QBY2339" s="1315"/>
      <c r="QBZ2339" s="1315"/>
      <c r="QCA2339" s="1315"/>
      <c r="QCB2339" s="1315"/>
      <c r="QCC2339" s="1315"/>
      <c r="QCD2339" s="1315"/>
      <c r="QCE2339" s="1315"/>
      <c r="QCF2339" s="1315"/>
      <c r="QCG2339" s="1315"/>
      <c r="QCH2339" s="1315"/>
      <c r="QCI2339" s="1315"/>
      <c r="QCJ2339" s="1315"/>
      <c r="QCK2339" s="1315"/>
      <c r="QCL2339" s="1315"/>
      <c r="QCM2339" s="1315"/>
      <c r="QCN2339" s="1315"/>
      <c r="QCO2339" s="1315"/>
      <c r="QCP2339" s="1315"/>
      <c r="QCQ2339" s="1315"/>
      <c r="QCR2339" s="1315"/>
      <c r="QCS2339" s="1315"/>
      <c r="QCT2339" s="1315"/>
      <c r="QCU2339" s="1315"/>
      <c r="QCV2339" s="1315"/>
      <c r="QCW2339" s="1315"/>
      <c r="QCX2339" s="1315"/>
      <c r="QCY2339" s="1315"/>
      <c r="QCZ2339" s="1315"/>
      <c r="QDA2339" s="1315"/>
      <c r="QDB2339" s="1315"/>
      <c r="QDC2339" s="1315"/>
      <c r="QDD2339" s="1315"/>
      <c r="QDE2339" s="1315"/>
      <c r="QDF2339" s="1315"/>
      <c r="QDG2339" s="1315"/>
      <c r="QDH2339" s="1315"/>
      <c r="QDI2339" s="1315"/>
      <c r="QDJ2339" s="1315"/>
      <c r="QDK2339" s="1315"/>
      <c r="QDL2339" s="1315"/>
      <c r="QDM2339" s="1315"/>
      <c r="QDN2339" s="1315"/>
      <c r="QDO2339" s="1315"/>
      <c r="QDP2339" s="1315"/>
      <c r="QDQ2339" s="1315"/>
      <c r="QDR2339" s="1315"/>
      <c r="QDS2339" s="1315"/>
      <c r="QDT2339" s="1315"/>
      <c r="QDU2339" s="1315"/>
      <c r="QDV2339" s="1315"/>
      <c r="QDW2339" s="1315"/>
      <c r="QDX2339" s="1315"/>
      <c r="QDY2339" s="1315"/>
      <c r="QDZ2339" s="1315"/>
      <c r="QEA2339" s="1315"/>
      <c r="QEB2339" s="1315"/>
      <c r="QEC2339" s="1315"/>
      <c r="QED2339" s="1315"/>
      <c r="QEE2339" s="1315"/>
      <c r="QEF2339" s="1315"/>
      <c r="QEG2339" s="1315"/>
      <c r="QEH2339" s="1315"/>
      <c r="QEI2339" s="1315"/>
      <c r="QEJ2339" s="1315"/>
      <c r="QEK2339" s="1315"/>
      <c r="QEL2339" s="1315"/>
      <c r="QEM2339" s="1315"/>
      <c r="QEN2339" s="1315"/>
      <c r="QEO2339" s="1315"/>
      <c r="QEP2339" s="1315"/>
      <c r="QEQ2339" s="1315"/>
      <c r="QER2339" s="1315"/>
      <c r="QES2339" s="1315"/>
      <c r="QET2339" s="1315"/>
      <c r="QEU2339" s="1315"/>
      <c r="QEV2339" s="1315"/>
      <c r="QEW2339" s="1315"/>
      <c r="QEX2339" s="1315"/>
      <c r="QEY2339" s="1315"/>
      <c r="QEZ2339" s="1315"/>
      <c r="QFA2339" s="1315"/>
      <c r="QFB2339" s="1315"/>
      <c r="QFC2339" s="1315"/>
      <c r="QFD2339" s="1315"/>
      <c r="QFE2339" s="1315"/>
      <c r="QFF2339" s="1315"/>
      <c r="QFG2339" s="1315"/>
      <c r="QFH2339" s="1315"/>
      <c r="QFI2339" s="1315"/>
      <c r="QFJ2339" s="1315"/>
      <c r="QFK2339" s="1315"/>
      <c r="QFL2339" s="1315"/>
      <c r="QFM2339" s="1315"/>
      <c r="QFN2339" s="1315"/>
      <c r="QFO2339" s="1315"/>
      <c r="QFP2339" s="1315"/>
      <c r="QFQ2339" s="1315"/>
      <c r="QFR2339" s="1315"/>
      <c r="QFS2339" s="1315"/>
      <c r="QFT2339" s="1315"/>
      <c r="QFU2339" s="1315"/>
      <c r="QFV2339" s="1315"/>
      <c r="QFW2339" s="1315"/>
      <c r="QFX2339" s="1315"/>
      <c r="QFY2339" s="1315"/>
      <c r="QFZ2339" s="1315"/>
      <c r="QGA2339" s="1315"/>
      <c r="QGB2339" s="1315"/>
      <c r="QGC2339" s="1315"/>
      <c r="QGD2339" s="1315"/>
      <c r="QGE2339" s="1315"/>
      <c r="QGF2339" s="1315"/>
      <c r="QGG2339" s="1315"/>
      <c r="QGH2339" s="1315"/>
      <c r="QGI2339" s="1315"/>
      <c r="QGJ2339" s="1315"/>
      <c r="QGK2339" s="1315"/>
      <c r="QGL2339" s="1315"/>
      <c r="QGM2339" s="1315"/>
      <c r="QGN2339" s="1315"/>
      <c r="QGO2339" s="1315"/>
      <c r="QGP2339" s="1315"/>
      <c r="QGQ2339" s="1315"/>
      <c r="QGR2339" s="1315"/>
      <c r="QGS2339" s="1315"/>
      <c r="QGT2339" s="1315"/>
      <c r="QGU2339" s="1315"/>
      <c r="QGV2339" s="1315"/>
      <c r="QGW2339" s="1315"/>
      <c r="QGX2339" s="1315"/>
      <c r="QGY2339" s="1315"/>
      <c r="QGZ2339" s="1315"/>
      <c r="QHA2339" s="1315"/>
      <c r="QHB2339" s="1315"/>
      <c r="QHC2339" s="1315"/>
      <c r="QHD2339" s="1315"/>
      <c r="QHE2339" s="1315"/>
      <c r="QHF2339" s="1315"/>
      <c r="QHG2339" s="1315"/>
      <c r="QHH2339" s="1315"/>
      <c r="QHI2339" s="1315"/>
      <c r="QHJ2339" s="1315"/>
      <c r="QHK2339" s="1315"/>
      <c r="QHL2339" s="1315"/>
      <c r="QHM2339" s="1315"/>
      <c r="QHN2339" s="1315"/>
      <c r="QHO2339" s="1315"/>
      <c r="QHP2339" s="1315"/>
      <c r="QHQ2339" s="1315"/>
      <c r="QHR2339" s="1315"/>
      <c r="QHS2339" s="1315"/>
      <c r="QHT2339" s="1315"/>
      <c r="QHU2339" s="1315"/>
      <c r="QHV2339" s="1315"/>
      <c r="QHW2339" s="1315"/>
      <c r="QHX2339" s="1315"/>
      <c r="QHY2339" s="1315"/>
      <c r="QHZ2339" s="1315"/>
      <c r="QIA2339" s="1315"/>
      <c r="QIB2339" s="1315"/>
      <c r="QIC2339" s="1315"/>
      <c r="QID2339" s="1315"/>
      <c r="QIE2339" s="1315"/>
      <c r="QIF2339" s="1315"/>
      <c r="QIG2339" s="1315"/>
      <c r="QIH2339" s="1315"/>
      <c r="QII2339" s="1315"/>
      <c r="QIJ2339" s="1315"/>
      <c r="QIK2339" s="1315"/>
      <c r="QIL2339" s="1315"/>
      <c r="QIM2339" s="1315"/>
      <c r="QIN2339" s="1315"/>
      <c r="QIO2339" s="1315"/>
      <c r="QIP2339" s="1315"/>
      <c r="QIQ2339" s="1315"/>
      <c r="QIR2339" s="1315"/>
      <c r="QIS2339" s="1315"/>
      <c r="QIT2339" s="1315"/>
      <c r="QIU2339" s="1315"/>
      <c r="QIV2339" s="1315"/>
      <c r="QIW2339" s="1315"/>
      <c r="QIX2339" s="1315"/>
      <c r="QIY2339" s="1315"/>
      <c r="QIZ2339" s="1315"/>
      <c r="QJA2339" s="1315"/>
      <c r="QJB2339" s="1315"/>
      <c r="QJC2339" s="1315"/>
      <c r="QJD2339" s="1315"/>
      <c r="QJE2339" s="1315"/>
      <c r="QJF2339" s="1315"/>
      <c r="QJG2339" s="1315"/>
      <c r="QJH2339" s="1315"/>
      <c r="QJI2339" s="1315"/>
      <c r="QJJ2339" s="1315"/>
      <c r="QJK2339" s="1315"/>
      <c r="QJL2339" s="1315"/>
      <c r="QJM2339" s="1315"/>
      <c r="QJN2339" s="1315"/>
      <c r="QJO2339" s="1315"/>
      <c r="QJP2339" s="1315"/>
      <c r="QJQ2339" s="1315"/>
      <c r="QJR2339" s="1315"/>
      <c r="QJS2339" s="1315"/>
      <c r="QJT2339" s="1315"/>
      <c r="QJU2339" s="1315"/>
      <c r="QJV2339" s="1315"/>
      <c r="QJW2339" s="1315"/>
      <c r="QJX2339" s="1315"/>
      <c r="QJY2339" s="1315"/>
      <c r="QJZ2339" s="1315"/>
      <c r="QKA2339" s="1315"/>
      <c r="QKB2339" s="1315"/>
      <c r="QKC2339" s="1315"/>
      <c r="QKD2339" s="1315"/>
      <c r="QKE2339" s="1315"/>
      <c r="QKF2339" s="1315"/>
      <c r="QKG2339" s="1315"/>
      <c r="QKH2339" s="1315"/>
      <c r="QKI2339" s="1315"/>
      <c r="QKJ2339" s="1315"/>
      <c r="QKK2339" s="1315"/>
      <c r="QKL2339" s="1315"/>
      <c r="QKM2339" s="1315"/>
      <c r="QKN2339" s="1315"/>
      <c r="QKO2339" s="1315"/>
      <c r="QKP2339" s="1315"/>
      <c r="QKQ2339" s="1315"/>
      <c r="QKR2339" s="1315"/>
      <c r="QKS2339" s="1315"/>
      <c r="QKT2339" s="1315"/>
      <c r="QKU2339" s="1315"/>
      <c r="QKV2339" s="1315"/>
      <c r="QKW2339" s="1315"/>
      <c r="QKX2339" s="1315"/>
      <c r="QKY2339" s="1315"/>
      <c r="QKZ2339" s="1315"/>
      <c r="QLA2339" s="1315"/>
      <c r="QLB2339" s="1315"/>
      <c r="QLC2339" s="1315"/>
      <c r="QLD2339" s="1315"/>
      <c r="QLE2339" s="1315"/>
      <c r="QLF2339" s="1315"/>
      <c r="QLG2339" s="1315"/>
      <c r="QLH2339" s="1315"/>
      <c r="QLI2339" s="1315"/>
      <c r="QLJ2339" s="1315"/>
      <c r="QLK2339" s="1315"/>
      <c r="QLL2339" s="1315"/>
      <c r="QLM2339" s="1315"/>
      <c r="QLN2339" s="1315"/>
      <c r="QLO2339" s="1315"/>
      <c r="QLP2339" s="1315"/>
      <c r="QLQ2339" s="1315"/>
      <c r="QLR2339" s="1315"/>
      <c r="QLS2339" s="1315"/>
      <c r="QLT2339" s="1315"/>
      <c r="QLU2339" s="1315"/>
      <c r="QLV2339" s="1315"/>
      <c r="QLW2339" s="1315"/>
      <c r="QLX2339" s="1315"/>
      <c r="QLY2339" s="1315"/>
      <c r="QLZ2339" s="1315"/>
      <c r="QMA2339" s="1315"/>
      <c r="QMB2339" s="1315"/>
      <c r="QMC2339" s="1315"/>
      <c r="QMD2339" s="1315"/>
      <c r="QME2339" s="1315"/>
      <c r="QMF2339" s="1315"/>
      <c r="QMG2339" s="1315"/>
      <c r="QMH2339" s="1315"/>
      <c r="QMI2339" s="1315"/>
      <c r="QMJ2339" s="1315"/>
      <c r="QMK2339" s="1315"/>
      <c r="QML2339" s="1315"/>
      <c r="QMM2339" s="1315"/>
      <c r="QMN2339" s="1315"/>
      <c r="QMO2339" s="1315"/>
      <c r="QMP2339" s="1315"/>
      <c r="QMQ2339" s="1315"/>
      <c r="QMR2339" s="1315"/>
      <c r="QMS2339" s="1315"/>
      <c r="QMT2339" s="1315"/>
      <c r="QMU2339" s="1315"/>
      <c r="QMV2339" s="1315"/>
      <c r="QMW2339" s="1315"/>
      <c r="QMX2339" s="1315"/>
      <c r="QMY2339" s="1315"/>
      <c r="QMZ2339" s="1315"/>
      <c r="QNA2339" s="1315"/>
      <c r="QNB2339" s="1315"/>
      <c r="QNC2339" s="1315"/>
      <c r="QND2339" s="1315"/>
      <c r="QNE2339" s="1315"/>
      <c r="QNF2339" s="1315"/>
      <c r="QNG2339" s="1315"/>
      <c r="QNH2339" s="1315"/>
      <c r="QNI2339" s="1315"/>
      <c r="QNJ2339" s="1315"/>
      <c r="QNK2339" s="1315"/>
      <c r="QNL2339" s="1315"/>
      <c r="QNM2339" s="1315"/>
      <c r="QNN2339" s="1315"/>
      <c r="QNO2339" s="1315"/>
      <c r="QNP2339" s="1315"/>
      <c r="QNQ2339" s="1315"/>
      <c r="QNR2339" s="1315"/>
      <c r="QNS2339" s="1315"/>
      <c r="QNT2339" s="1315"/>
      <c r="QNU2339" s="1315"/>
      <c r="QNV2339" s="1315"/>
      <c r="QNW2339" s="1315"/>
      <c r="QNX2339" s="1315"/>
      <c r="QNY2339" s="1315"/>
      <c r="QNZ2339" s="1315"/>
      <c r="QOA2339" s="1315"/>
      <c r="QOB2339" s="1315"/>
      <c r="QOC2339" s="1315"/>
      <c r="QOD2339" s="1315"/>
      <c r="QOE2339" s="1315"/>
      <c r="QOF2339" s="1315"/>
      <c r="QOG2339" s="1315"/>
      <c r="QOH2339" s="1315"/>
      <c r="QOI2339" s="1315"/>
      <c r="QOJ2339" s="1315"/>
      <c r="QOK2339" s="1315"/>
      <c r="QOL2339" s="1315"/>
      <c r="QOM2339" s="1315"/>
      <c r="QON2339" s="1315"/>
      <c r="QOO2339" s="1315"/>
      <c r="QOP2339" s="1315"/>
      <c r="QOQ2339" s="1315"/>
      <c r="QOR2339" s="1315"/>
      <c r="QOS2339" s="1315"/>
      <c r="QOT2339" s="1315"/>
      <c r="QOU2339" s="1315"/>
      <c r="QOV2339" s="1315"/>
      <c r="QOW2339" s="1315"/>
      <c r="QOX2339" s="1315"/>
      <c r="QOY2339" s="1315"/>
      <c r="QOZ2339" s="1315"/>
      <c r="QPA2339" s="1315"/>
      <c r="QPB2339" s="1315"/>
      <c r="QPC2339" s="1315"/>
      <c r="QPD2339" s="1315"/>
      <c r="QPE2339" s="1315"/>
      <c r="QPF2339" s="1315"/>
      <c r="QPG2339" s="1315"/>
      <c r="QPH2339" s="1315"/>
      <c r="QPI2339" s="1315"/>
      <c r="QPJ2339" s="1315"/>
      <c r="QPK2339" s="1315"/>
      <c r="QPL2339" s="1315"/>
      <c r="QPM2339" s="1315"/>
      <c r="QPN2339" s="1315"/>
      <c r="QPO2339" s="1315"/>
      <c r="QPP2339" s="1315"/>
      <c r="QPQ2339" s="1315"/>
      <c r="QPR2339" s="1315"/>
      <c r="QPS2339" s="1315"/>
      <c r="QPT2339" s="1315"/>
      <c r="QPU2339" s="1315"/>
      <c r="QPV2339" s="1315"/>
      <c r="QPW2339" s="1315"/>
      <c r="QPX2339" s="1315"/>
      <c r="QPY2339" s="1315"/>
      <c r="QPZ2339" s="1315"/>
      <c r="QQA2339" s="1315"/>
      <c r="QQB2339" s="1315"/>
      <c r="QQC2339" s="1315"/>
      <c r="QQD2339" s="1315"/>
      <c r="QQE2339" s="1315"/>
      <c r="QQF2339" s="1315"/>
      <c r="QQG2339" s="1315"/>
      <c r="QQH2339" s="1315"/>
      <c r="QQI2339" s="1315"/>
      <c r="QQJ2339" s="1315"/>
      <c r="QQK2339" s="1315"/>
      <c r="QQL2339" s="1315"/>
      <c r="QQM2339" s="1315"/>
      <c r="QQN2339" s="1315"/>
      <c r="QQO2339" s="1315"/>
      <c r="QQP2339" s="1315"/>
      <c r="QQQ2339" s="1315"/>
      <c r="QQR2339" s="1315"/>
      <c r="QQS2339" s="1315"/>
      <c r="QQT2339" s="1315"/>
      <c r="QQU2339" s="1315"/>
      <c r="QQV2339" s="1315"/>
      <c r="QQW2339" s="1315"/>
      <c r="QQX2339" s="1315"/>
      <c r="QQY2339" s="1315"/>
      <c r="QQZ2339" s="1315"/>
      <c r="QRA2339" s="1315"/>
      <c r="QRB2339" s="1315"/>
      <c r="QRC2339" s="1315"/>
      <c r="QRD2339" s="1315"/>
      <c r="QRE2339" s="1315"/>
      <c r="QRF2339" s="1315"/>
      <c r="QRG2339" s="1315"/>
      <c r="QRH2339" s="1315"/>
      <c r="QRI2339" s="1315"/>
      <c r="QRJ2339" s="1315"/>
      <c r="QRK2339" s="1315"/>
      <c r="QRL2339" s="1315"/>
      <c r="QRM2339" s="1315"/>
      <c r="QRN2339" s="1315"/>
      <c r="QRO2339" s="1315"/>
      <c r="QRP2339" s="1315"/>
      <c r="QRQ2339" s="1315"/>
      <c r="QRR2339" s="1315"/>
      <c r="QRS2339" s="1315"/>
      <c r="QRT2339" s="1315"/>
      <c r="QRU2339" s="1315"/>
      <c r="QRV2339" s="1315"/>
      <c r="QRW2339" s="1315"/>
      <c r="QRX2339" s="1315"/>
      <c r="QRY2339" s="1315"/>
      <c r="QRZ2339" s="1315"/>
      <c r="QSA2339" s="1315"/>
      <c r="QSB2339" s="1315"/>
      <c r="QSC2339" s="1315"/>
      <c r="QSD2339" s="1315"/>
      <c r="QSE2339" s="1315"/>
      <c r="QSF2339" s="1315"/>
      <c r="QSG2339" s="1315"/>
      <c r="QSH2339" s="1315"/>
      <c r="QSI2339" s="1315"/>
      <c r="QSJ2339" s="1315"/>
      <c r="QSK2339" s="1315"/>
      <c r="QSL2339" s="1315"/>
      <c r="QSM2339" s="1315"/>
      <c r="QSN2339" s="1315"/>
      <c r="QSO2339" s="1315"/>
      <c r="QSP2339" s="1315"/>
      <c r="QSQ2339" s="1315"/>
      <c r="QSR2339" s="1315"/>
      <c r="QSS2339" s="1315"/>
      <c r="QST2339" s="1315"/>
      <c r="QSU2339" s="1315"/>
      <c r="QSV2339" s="1315"/>
      <c r="QSW2339" s="1315"/>
      <c r="QSX2339" s="1315"/>
      <c r="QSY2339" s="1315"/>
      <c r="QSZ2339" s="1315"/>
      <c r="QTA2339" s="1315"/>
      <c r="QTB2339" s="1315"/>
      <c r="QTC2339" s="1315"/>
      <c r="QTD2339" s="1315"/>
      <c r="QTE2339" s="1315"/>
      <c r="QTF2339" s="1315"/>
      <c r="QTG2339" s="1315"/>
      <c r="QTH2339" s="1315"/>
      <c r="QTI2339" s="1315"/>
      <c r="QTJ2339" s="1315"/>
      <c r="QTK2339" s="1315"/>
      <c r="QTL2339" s="1315"/>
      <c r="QTM2339" s="1315"/>
      <c r="QTN2339" s="1315"/>
      <c r="QTO2339" s="1315"/>
      <c r="QTP2339" s="1315"/>
      <c r="QTQ2339" s="1315"/>
      <c r="QTR2339" s="1315"/>
      <c r="QTS2339" s="1315"/>
      <c r="QTT2339" s="1315"/>
      <c r="QTU2339" s="1315"/>
      <c r="QTV2339" s="1315"/>
      <c r="QTW2339" s="1315"/>
      <c r="QTX2339" s="1315"/>
      <c r="QTY2339" s="1315"/>
      <c r="QTZ2339" s="1315"/>
      <c r="QUA2339" s="1315"/>
      <c r="QUB2339" s="1315"/>
      <c r="QUC2339" s="1315"/>
      <c r="QUD2339" s="1315"/>
      <c r="QUE2339" s="1315"/>
      <c r="QUF2339" s="1315"/>
      <c r="QUG2339" s="1315"/>
      <c r="QUH2339" s="1315"/>
      <c r="QUI2339" s="1315"/>
      <c r="QUJ2339" s="1315"/>
      <c r="QUK2339" s="1315"/>
      <c r="QUL2339" s="1315"/>
      <c r="QUM2339" s="1315"/>
      <c r="QUN2339" s="1315"/>
      <c r="QUO2339" s="1315"/>
      <c r="QUP2339" s="1315"/>
      <c r="QUQ2339" s="1315"/>
      <c r="QUR2339" s="1315"/>
      <c r="QUS2339" s="1315"/>
      <c r="QUT2339" s="1315"/>
      <c r="QUU2339" s="1315"/>
      <c r="QUV2339" s="1315"/>
      <c r="QUW2339" s="1315"/>
      <c r="QUX2339" s="1315"/>
      <c r="QUY2339" s="1315"/>
      <c r="QUZ2339" s="1315"/>
      <c r="QVA2339" s="1315"/>
      <c r="QVB2339" s="1315"/>
      <c r="QVC2339" s="1315"/>
      <c r="QVD2339" s="1315"/>
      <c r="QVE2339" s="1315"/>
      <c r="QVF2339" s="1315"/>
      <c r="QVG2339" s="1315"/>
      <c r="QVH2339" s="1315"/>
      <c r="QVI2339" s="1315"/>
      <c r="QVJ2339" s="1315"/>
      <c r="QVK2339" s="1315"/>
      <c r="QVL2339" s="1315"/>
      <c r="QVM2339" s="1315"/>
      <c r="QVN2339" s="1315"/>
      <c r="QVO2339" s="1315"/>
      <c r="QVP2339" s="1315"/>
      <c r="QVQ2339" s="1315"/>
      <c r="QVR2339" s="1315"/>
      <c r="QVS2339" s="1315"/>
      <c r="QVT2339" s="1315"/>
      <c r="QVU2339" s="1315"/>
      <c r="QVV2339" s="1315"/>
      <c r="QVW2339" s="1315"/>
      <c r="QVX2339" s="1315"/>
      <c r="QVY2339" s="1315"/>
      <c r="QVZ2339" s="1315"/>
      <c r="QWA2339" s="1315"/>
      <c r="QWB2339" s="1315"/>
      <c r="QWC2339" s="1315"/>
      <c r="QWD2339" s="1315"/>
      <c r="QWE2339" s="1315"/>
      <c r="QWF2339" s="1315"/>
      <c r="QWG2339" s="1315"/>
      <c r="QWH2339" s="1315"/>
      <c r="QWI2339" s="1315"/>
      <c r="QWJ2339" s="1315"/>
      <c r="QWK2339" s="1315"/>
      <c r="QWL2339" s="1315"/>
      <c r="QWM2339" s="1315"/>
      <c r="QWN2339" s="1315"/>
      <c r="QWO2339" s="1315"/>
      <c r="QWP2339" s="1315"/>
      <c r="QWQ2339" s="1315"/>
      <c r="QWR2339" s="1315"/>
      <c r="QWS2339" s="1315"/>
      <c r="QWT2339" s="1315"/>
      <c r="QWU2339" s="1315"/>
      <c r="QWV2339" s="1315"/>
      <c r="QWW2339" s="1315"/>
      <c r="QWX2339" s="1315"/>
      <c r="QWY2339" s="1315"/>
      <c r="QWZ2339" s="1315"/>
      <c r="QXA2339" s="1315"/>
      <c r="QXB2339" s="1315"/>
      <c r="QXC2339" s="1315"/>
      <c r="QXD2339" s="1315"/>
      <c r="QXE2339" s="1315"/>
      <c r="QXF2339" s="1315"/>
      <c r="QXG2339" s="1315"/>
      <c r="QXH2339" s="1315"/>
      <c r="QXI2339" s="1315"/>
      <c r="QXJ2339" s="1315"/>
      <c r="QXK2339" s="1315"/>
      <c r="QXL2339" s="1315"/>
      <c r="QXM2339" s="1315"/>
      <c r="QXN2339" s="1315"/>
      <c r="QXO2339" s="1315"/>
      <c r="QXP2339" s="1315"/>
      <c r="QXQ2339" s="1315"/>
      <c r="QXR2339" s="1315"/>
      <c r="QXS2339" s="1315"/>
      <c r="QXT2339" s="1315"/>
      <c r="QXU2339" s="1315"/>
      <c r="QXV2339" s="1315"/>
      <c r="QXW2339" s="1315"/>
      <c r="QXX2339" s="1315"/>
      <c r="QXY2339" s="1315"/>
      <c r="QXZ2339" s="1315"/>
      <c r="QYA2339" s="1315"/>
      <c r="QYB2339" s="1315"/>
      <c r="QYC2339" s="1315"/>
      <c r="QYD2339" s="1315"/>
      <c r="QYE2339" s="1315"/>
      <c r="QYF2339" s="1315"/>
      <c r="QYG2339" s="1315"/>
      <c r="QYH2339" s="1315"/>
      <c r="QYI2339" s="1315"/>
      <c r="QYJ2339" s="1315"/>
      <c r="QYK2339" s="1315"/>
      <c r="QYL2339" s="1315"/>
      <c r="QYM2339" s="1315"/>
      <c r="QYN2339" s="1315"/>
      <c r="QYO2339" s="1315"/>
      <c r="QYP2339" s="1315"/>
      <c r="QYQ2339" s="1315"/>
      <c r="QYR2339" s="1315"/>
      <c r="QYS2339" s="1315"/>
      <c r="QYT2339" s="1315"/>
      <c r="QYU2339" s="1315"/>
      <c r="QYV2339" s="1315"/>
      <c r="QYW2339" s="1315"/>
      <c r="QYX2339" s="1315"/>
      <c r="QYY2339" s="1315"/>
      <c r="QYZ2339" s="1315"/>
      <c r="QZA2339" s="1315"/>
      <c r="QZB2339" s="1315"/>
      <c r="QZC2339" s="1315"/>
      <c r="QZD2339" s="1315"/>
      <c r="QZE2339" s="1315"/>
      <c r="QZF2339" s="1315"/>
      <c r="QZG2339" s="1315"/>
      <c r="QZH2339" s="1315"/>
      <c r="QZI2339" s="1315"/>
      <c r="QZJ2339" s="1315"/>
      <c r="QZK2339" s="1315"/>
      <c r="QZL2339" s="1315"/>
      <c r="QZM2339" s="1315"/>
      <c r="QZN2339" s="1315"/>
      <c r="QZO2339" s="1315"/>
      <c r="QZP2339" s="1315"/>
      <c r="QZQ2339" s="1315"/>
      <c r="QZR2339" s="1315"/>
      <c r="QZS2339" s="1315"/>
      <c r="QZT2339" s="1315"/>
      <c r="QZU2339" s="1315"/>
      <c r="QZV2339" s="1315"/>
      <c r="QZW2339" s="1315"/>
      <c r="QZX2339" s="1315"/>
      <c r="QZY2339" s="1315"/>
      <c r="QZZ2339" s="1315"/>
      <c r="RAA2339" s="1315"/>
      <c r="RAB2339" s="1315"/>
      <c r="RAC2339" s="1315"/>
      <c r="RAD2339" s="1315"/>
      <c r="RAE2339" s="1315"/>
      <c r="RAF2339" s="1315"/>
      <c r="RAG2339" s="1315"/>
      <c r="RAH2339" s="1315"/>
      <c r="RAI2339" s="1315"/>
      <c r="RAJ2339" s="1315"/>
      <c r="RAK2339" s="1315"/>
      <c r="RAL2339" s="1315"/>
      <c r="RAM2339" s="1315"/>
      <c r="RAN2339" s="1315"/>
      <c r="RAO2339" s="1315"/>
      <c r="RAP2339" s="1315"/>
      <c r="RAQ2339" s="1315"/>
      <c r="RAR2339" s="1315"/>
      <c r="RAS2339" s="1315"/>
      <c r="RAT2339" s="1315"/>
      <c r="RAU2339" s="1315"/>
      <c r="RAV2339" s="1315"/>
      <c r="RAW2339" s="1315"/>
      <c r="RAX2339" s="1315"/>
      <c r="RAY2339" s="1315"/>
      <c r="RAZ2339" s="1315"/>
      <c r="RBA2339" s="1315"/>
      <c r="RBB2339" s="1315"/>
      <c r="RBC2339" s="1315"/>
      <c r="RBD2339" s="1315"/>
      <c r="RBE2339" s="1315"/>
      <c r="RBF2339" s="1315"/>
      <c r="RBG2339" s="1315"/>
      <c r="RBH2339" s="1315"/>
      <c r="RBI2339" s="1315"/>
      <c r="RBJ2339" s="1315"/>
      <c r="RBK2339" s="1315"/>
      <c r="RBL2339" s="1315"/>
      <c r="RBM2339" s="1315"/>
      <c r="RBN2339" s="1315"/>
      <c r="RBO2339" s="1315"/>
      <c r="RBP2339" s="1315"/>
      <c r="RBQ2339" s="1315"/>
      <c r="RBR2339" s="1315"/>
      <c r="RBS2339" s="1315"/>
      <c r="RBT2339" s="1315"/>
      <c r="RBU2339" s="1315"/>
      <c r="RBV2339" s="1315"/>
      <c r="RBW2339" s="1315"/>
      <c r="RBX2339" s="1315"/>
      <c r="RBY2339" s="1315"/>
      <c r="RBZ2339" s="1315"/>
      <c r="RCA2339" s="1315"/>
      <c r="RCB2339" s="1315"/>
      <c r="RCC2339" s="1315"/>
      <c r="RCD2339" s="1315"/>
      <c r="RCE2339" s="1315"/>
      <c r="RCF2339" s="1315"/>
      <c r="RCG2339" s="1315"/>
      <c r="RCH2339" s="1315"/>
      <c r="RCI2339" s="1315"/>
      <c r="RCJ2339" s="1315"/>
      <c r="RCK2339" s="1315"/>
      <c r="RCL2339" s="1315"/>
      <c r="RCM2339" s="1315"/>
      <c r="RCN2339" s="1315"/>
      <c r="RCO2339" s="1315"/>
      <c r="RCP2339" s="1315"/>
      <c r="RCQ2339" s="1315"/>
      <c r="RCR2339" s="1315"/>
      <c r="RCS2339" s="1315"/>
      <c r="RCT2339" s="1315"/>
      <c r="RCU2339" s="1315"/>
      <c r="RCV2339" s="1315"/>
      <c r="RCW2339" s="1315"/>
      <c r="RCX2339" s="1315"/>
      <c r="RCY2339" s="1315"/>
      <c r="RCZ2339" s="1315"/>
      <c r="RDA2339" s="1315"/>
      <c r="RDB2339" s="1315"/>
      <c r="RDC2339" s="1315"/>
      <c r="RDD2339" s="1315"/>
      <c r="RDE2339" s="1315"/>
      <c r="RDF2339" s="1315"/>
      <c r="RDG2339" s="1315"/>
      <c r="RDH2339" s="1315"/>
      <c r="RDI2339" s="1315"/>
      <c r="RDJ2339" s="1315"/>
      <c r="RDK2339" s="1315"/>
      <c r="RDL2339" s="1315"/>
      <c r="RDM2339" s="1315"/>
      <c r="RDN2339" s="1315"/>
      <c r="RDO2339" s="1315"/>
      <c r="RDP2339" s="1315"/>
      <c r="RDQ2339" s="1315"/>
      <c r="RDR2339" s="1315"/>
      <c r="RDS2339" s="1315"/>
      <c r="RDT2339" s="1315"/>
      <c r="RDU2339" s="1315"/>
      <c r="RDV2339" s="1315"/>
      <c r="RDW2339" s="1315"/>
      <c r="RDX2339" s="1315"/>
      <c r="RDY2339" s="1315"/>
      <c r="RDZ2339" s="1315"/>
      <c r="REA2339" s="1315"/>
      <c r="REB2339" s="1315"/>
      <c r="REC2339" s="1315"/>
      <c r="RED2339" s="1315"/>
      <c r="REE2339" s="1315"/>
      <c r="REF2339" s="1315"/>
      <c r="REG2339" s="1315"/>
      <c r="REH2339" s="1315"/>
      <c r="REI2339" s="1315"/>
      <c r="REJ2339" s="1315"/>
      <c r="REK2339" s="1315"/>
      <c r="REL2339" s="1315"/>
      <c r="REM2339" s="1315"/>
      <c r="REN2339" s="1315"/>
      <c r="REO2339" s="1315"/>
      <c r="REP2339" s="1315"/>
      <c r="REQ2339" s="1315"/>
      <c r="RER2339" s="1315"/>
      <c r="RES2339" s="1315"/>
      <c r="RET2339" s="1315"/>
      <c r="REU2339" s="1315"/>
      <c r="REV2339" s="1315"/>
      <c r="REW2339" s="1315"/>
      <c r="REX2339" s="1315"/>
      <c r="REY2339" s="1315"/>
      <c r="REZ2339" s="1315"/>
      <c r="RFA2339" s="1315"/>
      <c r="RFB2339" s="1315"/>
      <c r="RFC2339" s="1315"/>
      <c r="RFD2339" s="1315"/>
      <c r="RFE2339" s="1315"/>
      <c r="RFF2339" s="1315"/>
      <c r="RFG2339" s="1315"/>
      <c r="RFH2339" s="1315"/>
      <c r="RFI2339" s="1315"/>
      <c r="RFJ2339" s="1315"/>
      <c r="RFK2339" s="1315"/>
      <c r="RFL2339" s="1315"/>
      <c r="RFM2339" s="1315"/>
      <c r="RFN2339" s="1315"/>
      <c r="RFO2339" s="1315"/>
      <c r="RFP2339" s="1315"/>
      <c r="RFQ2339" s="1315"/>
      <c r="RFR2339" s="1315"/>
      <c r="RFS2339" s="1315"/>
      <c r="RFT2339" s="1315"/>
      <c r="RFU2339" s="1315"/>
      <c r="RFV2339" s="1315"/>
      <c r="RFW2339" s="1315"/>
      <c r="RFX2339" s="1315"/>
      <c r="RFY2339" s="1315"/>
      <c r="RFZ2339" s="1315"/>
      <c r="RGA2339" s="1315"/>
      <c r="RGB2339" s="1315"/>
      <c r="RGC2339" s="1315"/>
      <c r="RGD2339" s="1315"/>
      <c r="RGE2339" s="1315"/>
      <c r="RGF2339" s="1315"/>
      <c r="RGG2339" s="1315"/>
      <c r="RGH2339" s="1315"/>
      <c r="RGI2339" s="1315"/>
      <c r="RGJ2339" s="1315"/>
      <c r="RGK2339" s="1315"/>
      <c r="RGL2339" s="1315"/>
      <c r="RGM2339" s="1315"/>
      <c r="RGN2339" s="1315"/>
      <c r="RGO2339" s="1315"/>
      <c r="RGP2339" s="1315"/>
      <c r="RGQ2339" s="1315"/>
      <c r="RGR2339" s="1315"/>
      <c r="RGS2339" s="1315"/>
      <c r="RGT2339" s="1315"/>
      <c r="RGU2339" s="1315"/>
      <c r="RGV2339" s="1315"/>
      <c r="RGW2339" s="1315"/>
      <c r="RGX2339" s="1315"/>
      <c r="RGY2339" s="1315"/>
      <c r="RGZ2339" s="1315"/>
      <c r="RHA2339" s="1315"/>
      <c r="RHB2339" s="1315"/>
      <c r="RHC2339" s="1315"/>
      <c r="RHD2339" s="1315"/>
      <c r="RHE2339" s="1315"/>
      <c r="RHF2339" s="1315"/>
      <c r="RHG2339" s="1315"/>
      <c r="RHH2339" s="1315"/>
      <c r="RHI2339" s="1315"/>
      <c r="RHJ2339" s="1315"/>
      <c r="RHK2339" s="1315"/>
      <c r="RHL2339" s="1315"/>
      <c r="RHM2339" s="1315"/>
      <c r="RHN2339" s="1315"/>
      <c r="RHO2339" s="1315"/>
      <c r="RHP2339" s="1315"/>
      <c r="RHQ2339" s="1315"/>
      <c r="RHR2339" s="1315"/>
      <c r="RHS2339" s="1315"/>
      <c r="RHT2339" s="1315"/>
      <c r="RHU2339" s="1315"/>
      <c r="RHV2339" s="1315"/>
      <c r="RHW2339" s="1315"/>
      <c r="RHX2339" s="1315"/>
      <c r="RHY2339" s="1315"/>
      <c r="RHZ2339" s="1315"/>
      <c r="RIA2339" s="1315"/>
      <c r="RIB2339" s="1315"/>
      <c r="RIC2339" s="1315"/>
      <c r="RID2339" s="1315"/>
      <c r="RIE2339" s="1315"/>
      <c r="RIF2339" s="1315"/>
      <c r="RIG2339" s="1315"/>
      <c r="RIH2339" s="1315"/>
      <c r="RII2339" s="1315"/>
      <c r="RIJ2339" s="1315"/>
      <c r="RIK2339" s="1315"/>
      <c r="RIL2339" s="1315"/>
      <c r="RIM2339" s="1315"/>
      <c r="RIN2339" s="1315"/>
      <c r="RIO2339" s="1315"/>
      <c r="RIP2339" s="1315"/>
      <c r="RIQ2339" s="1315"/>
      <c r="RIR2339" s="1315"/>
      <c r="RIS2339" s="1315"/>
      <c r="RIT2339" s="1315"/>
      <c r="RIU2339" s="1315"/>
      <c r="RIV2339" s="1315"/>
      <c r="RIW2339" s="1315"/>
      <c r="RIX2339" s="1315"/>
      <c r="RIY2339" s="1315"/>
      <c r="RIZ2339" s="1315"/>
      <c r="RJA2339" s="1315"/>
      <c r="RJB2339" s="1315"/>
      <c r="RJC2339" s="1315"/>
      <c r="RJD2339" s="1315"/>
      <c r="RJE2339" s="1315"/>
      <c r="RJF2339" s="1315"/>
      <c r="RJG2339" s="1315"/>
      <c r="RJH2339" s="1315"/>
      <c r="RJI2339" s="1315"/>
      <c r="RJJ2339" s="1315"/>
      <c r="RJK2339" s="1315"/>
      <c r="RJL2339" s="1315"/>
      <c r="RJM2339" s="1315"/>
      <c r="RJN2339" s="1315"/>
      <c r="RJO2339" s="1315"/>
      <c r="RJP2339" s="1315"/>
      <c r="RJQ2339" s="1315"/>
      <c r="RJR2339" s="1315"/>
      <c r="RJS2339" s="1315"/>
      <c r="RJT2339" s="1315"/>
      <c r="RJU2339" s="1315"/>
      <c r="RJV2339" s="1315"/>
      <c r="RJW2339" s="1315"/>
      <c r="RJX2339" s="1315"/>
      <c r="RJY2339" s="1315"/>
      <c r="RJZ2339" s="1315"/>
      <c r="RKA2339" s="1315"/>
      <c r="RKB2339" s="1315"/>
      <c r="RKC2339" s="1315"/>
      <c r="RKD2339" s="1315"/>
      <c r="RKE2339" s="1315"/>
      <c r="RKF2339" s="1315"/>
      <c r="RKG2339" s="1315"/>
      <c r="RKH2339" s="1315"/>
      <c r="RKI2339" s="1315"/>
      <c r="RKJ2339" s="1315"/>
      <c r="RKK2339" s="1315"/>
      <c r="RKL2339" s="1315"/>
      <c r="RKM2339" s="1315"/>
      <c r="RKN2339" s="1315"/>
      <c r="RKO2339" s="1315"/>
      <c r="RKP2339" s="1315"/>
      <c r="RKQ2339" s="1315"/>
      <c r="RKR2339" s="1315"/>
      <c r="RKS2339" s="1315"/>
      <c r="RKT2339" s="1315"/>
      <c r="RKU2339" s="1315"/>
      <c r="RKV2339" s="1315"/>
      <c r="RKW2339" s="1315"/>
      <c r="RKX2339" s="1315"/>
      <c r="RKY2339" s="1315"/>
      <c r="RKZ2339" s="1315"/>
      <c r="RLA2339" s="1315"/>
      <c r="RLB2339" s="1315"/>
      <c r="RLC2339" s="1315"/>
      <c r="RLD2339" s="1315"/>
      <c r="RLE2339" s="1315"/>
      <c r="RLF2339" s="1315"/>
      <c r="RLG2339" s="1315"/>
      <c r="RLH2339" s="1315"/>
      <c r="RLI2339" s="1315"/>
      <c r="RLJ2339" s="1315"/>
      <c r="RLK2339" s="1315"/>
      <c r="RLL2339" s="1315"/>
      <c r="RLM2339" s="1315"/>
      <c r="RLN2339" s="1315"/>
      <c r="RLO2339" s="1315"/>
      <c r="RLP2339" s="1315"/>
      <c r="RLQ2339" s="1315"/>
      <c r="RLR2339" s="1315"/>
      <c r="RLS2339" s="1315"/>
      <c r="RLT2339" s="1315"/>
      <c r="RLU2339" s="1315"/>
      <c r="RLV2339" s="1315"/>
      <c r="RLW2339" s="1315"/>
      <c r="RLX2339" s="1315"/>
      <c r="RLY2339" s="1315"/>
      <c r="RLZ2339" s="1315"/>
      <c r="RMA2339" s="1315"/>
      <c r="RMB2339" s="1315"/>
      <c r="RMC2339" s="1315"/>
      <c r="RMD2339" s="1315"/>
      <c r="RME2339" s="1315"/>
      <c r="RMF2339" s="1315"/>
      <c r="RMG2339" s="1315"/>
      <c r="RMH2339" s="1315"/>
      <c r="RMI2339" s="1315"/>
      <c r="RMJ2339" s="1315"/>
      <c r="RMK2339" s="1315"/>
      <c r="RML2339" s="1315"/>
      <c r="RMM2339" s="1315"/>
      <c r="RMN2339" s="1315"/>
      <c r="RMO2339" s="1315"/>
      <c r="RMP2339" s="1315"/>
      <c r="RMQ2339" s="1315"/>
      <c r="RMR2339" s="1315"/>
      <c r="RMS2339" s="1315"/>
      <c r="RMT2339" s="1315"/>
      <c r="RMU2339" s="1315"/>
      <c r="RMV2339" s="1315"/>
      <c r="RMW2339" s="1315"/>
      <c r="RMX2339" s="1315"/>
      <c r="RMY2339" s="1315"/>
      <c r="RMZ2339" s="1315"/>
      <c r="RNA2339" s="1315"/>
      <c r="RNB2339" s="1315"/>
      <c r="RNC2339" s="1315"/>
      <c r="RND2339" s="1315"/>
      <c r="RNE2339" s="1315"/>
      <c r="RNF2339" s="1315"/>
      <c r="RNG2339" s="1315"/>
      <c r="RNH2339" s="1315"/>
      <c r="RNI2339" s="1315"/>
      <c r="RNJ2339" s="1315"/>
      <c r="RNK2339" s="1315"/>
      <c r="RNL2339" s="1315"/>
      <c r="RNM2339" s="1315"/>
      <c r="RNN2339" s="1315"/>
      <c r="RNO2339" s="1315"/>
      <c r="RNP2339" s="1315"/>
      <c r="RNQ2339" s="1315"/>
      <c r="RNR2339" s="1315"/>
      <c r="RNS2339" s="1315"/>
      <c r="RNT2339" s="1315"/>
      <c r="RNU2339" s="1315"/>
      <c r="RNV2339" s="1315"/>
      <c r="RNW2339" s="1315"/>
      <c r="RNX2339" s="1315"/>
      <c r="RNY2339" s="1315"/>
      <c r="RNZ2339" s="1315"/>
      <c r="ROA2339" s="1315"/>
      <c r="ROB2339" s="1315"/>
      <c r="ROC2339" s="1315"/>
      <c r="ROD2339" s="1315"/>
      <c r="ROE2339" s="1315"/>
      <c r="ROF2339" s="1315"/>
      <c r="ROG2339" s="1315"/>
      <c r="ROH2339" s="1315"/>
      <c r="ROI2339" s="1315"/>
      <c r="ROJ2339" s="1315"/>
      <c r="ROK2339" s="1315"/>
      <c r="ROL2339" s="1315"/>
      <c r="ROM2339" s="1315"/>
      <c r="RON2339" s="1315"/>
      <c r="ROO2339" s="1315"/>
      <c r="ROP2339" s="1315"/>
      <c r="ROQ2339" s="1315"/>
      <c r="ROR2339" s="1315"/>
      <c r="ROS2339" s="1315"/>
      <c r="ROT2339" s="1315"/>
      <c r="ROU2339" s="1315"/>
      <c r="ROV2339" s="1315"/>
      <c r="ROW2339" s="1315"/>
      <c r="ROX2339" s="1315"/>
      <c r="ROY2339" s="1315"/>
      <c r="ROZ2339" s="1315"/>
      <c r="RPA2339" s="1315"/>
      <c r="RPB2339" s="1315"/>
      <c r="RPC2339" s="1315"/>
      <c r="RPD2339" s="1315"/>
      <c r="RPE2339" s="1315"/>
      <c r="RPF2339" s="1315"/>
      <c r="RPG2339" s="1315"/>
      <c r="RPH2339" s="1315"/>
      <c r="RPI2339" s="1315"/>
      <c r="RPJ2339" s="1315"/>
      <c r="RPK2339" s="1315"/>
      <c r="RPL2339" s="1315"/>
      <c r="RPM2339" s="1315"/>
      <c r="RPN2339" s="1315"/>
      <c r="RPO2339" s="1315"/>
      <c r="RPP2339" s="1315"/>
      <c r="RPQ2339" s="1315"/>
      <c r="RPR2339" s="1315"/>
      <c r="RPS2339" s="1315"/>
      <c r="RPT2339" s="1315"/>
      <c r="RPU2339" s="1315"/>
      <c r="RPV2339" s="1315"/>
      <c r="RPW2339" s="1315"/>
      <c r="RPX2339" s="1315"/>
      <c r="RPY2339" s="1315"/>
      <c r="RPZ2339" s="1315"/>
      <c r="RQA2339" s="1315"/>
      <c r="RQB2339" s="1315"/>
      <c r="RQC2339" s="1315"/>
      <c r="RQD2339" s="1315"/>
      <c r="RQE2339" s="1315"/>
      <c r="RQF2339" s="1315"/>
      <c r="RQG2339" s="1315"/>
      <c r="RQH2339" s="1315"/>
      <c r="RQI2339" s="1315"/>
      <c r="RQJ2339" s="1315"/>
      <c r="RQK2339" s="1315"/>
      <c r="RQL2339" s="1315"/>
      <c r="RQM2339" s="1315"/>
      <c r="RQN2339" s="1315"/>
      <c r="RQO2339" s="1315"/>
      <c r="RQP2339" s="1315"/>
      <c r="RQQ2339" s="1315"/>
      <c r="RQR2339" s="1315"/>
      <c r="RQS2339" s="1315"/>
      <c r="RQT2339" s="1315"/>
      <c r="RQU2339" s="1315"/>
      <c r="RQV2339" s="1315"/>
      <c r="RQW2339" s="1315"/>
      <c r="RQX2339" s="1315"/>
      <c r="RQY2339" s="1315"/>
      <c r="RQZ2339" s="1315"/>
      <c r="RRA2339" s="1315"/>
      <c r="RRB2339" s="1315"/>
      <c r="RRC2339" s="1315"/>
      <c r="RRD2339" s="1315"/>
      <c r="RRE2339" s="1315"/>
      <c r="RRF2339" s="1315"/>
      <c r="RRG2339" s="1315"/>
      <c r="RRH2339" s="1315"/>
      <c r="RRI2339" s="1315"/>
      <c r="RRJ2339" s="1315"/>
      <c r="RRK2339" s="1315"/>
      <c r="RRL2339" s="1315"/>
      <c r="RRM2339" s="1315"/>
      <c r="RRN2339" s="1315"/>
      <c r="RRO2339" s="1315"/>
      <c r="RRP2339" s="1315"/>
      <c r="RRQ2339" s="1315"/>
      <c r="RRR2339" s="1315"/>
      <c r="RRS2339" s="1315"/>
      <c r="RRT2339" s="1315"/>
      <c r="RRU2339" s="1315"/>
      <c r="RRV2339" s="1315"/>
      <c r="RRW2339" s="1315"/>
      <c r="RRX2339" s="1315"/>
      <c r="RRY2339" s="1315"/>
      <c r="RRZ2339" s="1315"/>
      <c r="RSA2339" s="1315"/>
      <c r="RSB2339" s="1315"/>
      <c r="RSC2339" s="1315"/>
      <c r="RSD2339" s="1315"/>
      <c r="RSE2339" s="1315"/>
      <c r="RSF2339" s="1315"/>
      <c r="RSG2339" s="1315"/>
      <c r="RSH2339" s="1315"/>
      <c r="RSI2339" s="1315"/>
      <c r="RSJ2339" s="1315"/>
      <c r="RSK2339" s="1315"/>
      <c r="RSL2339" s="1315"/>
      <c r="RSM2339" s="1315"/>
      <c r="RSN2339" s="1315"/>
      <c r="RSO2339" s="1315"/>
      <c r="RSP2339" s="1315"/>
      <c r="RSQ2339" s="1315"/>
      <c r="RSR2339" s="1315"/>
      <c r="RSS2339" s="1315"/>
      <c r="RST2339" s="1315"/>
      <c r="RSU2339" s="1315"/>
      <c r="RSV2339" s="1315"/>
      <c r="RSW2339" s="1315"/>
      <c r="RSX2339" s="1315"/>
      <c r="RSY2339" s="1315"/>
      <c r="RSZ2339" s="1315"/>
      <c r="RTA2339" s="1315"/>
      <c r="RTB2339" s="1315"/>
      <c r="RTC2339" s="1315"/>
      <c r="RTD2339" s="1315"/>
      <c r="RTE2339" s="1315"/>
      <c r="RTF2339" s="1315"/>
      <c r="RTG2339" s="1315"/>
      <c r="RTH2339" s="1315"/>
      <c r="RTI2339" s="1315"/>
      <c r="RTJ2339" s="1315"/>
      <c r="RTK2339" s="1315"/>
      <c r="RTL2339" s="1315"/>
      <c r="RTM2339" s="1315"/>
      <c r="RTN2339" s="1315"/>
      <c r="RTO2339" s="1315"/>
      <c r="RTP2339" s="1315"/>
      <c r="RTQ2339" s="1315"/>
      <c r="RTR2339" s="1315"/>
      <c r="RTS2339" s="1315"/>
      <c r="RTT2339" s="1315"/>
      <c r="RTU2339" s="1315"/>
      <c r="RTV2339" s="1315"/>
      <c r="RTW2339" s="1315"/>
      <c r="RTX2339" s="1315"/>
      <c r="RTY2339" s="1315"/>
      <c r="RTZ2339" s="1315"/>
      <c r="RUA2339" s="1315"/>
      <c r="RUB2339" s="1315"/>
      <c r="RUC2339" s="1315"/>
      <c r="RUD2339" s="1315"/>
      <c r="RUE2339" s="1315"/>
      <c r="RUF2339" s="1315"/>
      <c r="RUG2339" s="1315"/>
      <c r="RUH2339" s="1315"/>
      <c r="RUI2339" s="1315"/>
      <c r="RUJ2339" s="1315"/>
      <c r="RUK2339" s="1315"/>
      <c r="RUL2339" s="1315"/>
      <c r="RUM2339" s="1315"/>
      <c r="RUN2339" s="1315"/>
      <c r="RUO2339" s="1315"/>
      <c r="RUP2339" s="1315"/>
      <c r="RUQ2339" s="1315"/>
      <c r="RUR2339" s="1315"/>
      <c r="RUS2339" s="1315"/>
      <c r="RUT2339" s="1315"/>
      <c r="RUU2339" s="1315"/>
      <c r="RUV2339" s="1315"/>
      <c r="RUW2339" s="1315"/>
      <c r="RUX2339" s="1315"/>
      <c r="RUY2339" s="1315"/>
      <c r="RUZ2339" s="1315"/>
      <c r="RVA2339" s="1315"/>
      <c r="RVB2339" s="1315"/>
      <c r="RVC2339" s="1315"/>
      <c r="RVD2339" s="1315"/>
      <c r="RVE2339" s="1315"/>
      <c r="RVF2339" s="1315"/>
      <c r="RVG2339" s="1315"/>
      <c r="RVH2339" s="1315"/>
      <c r="RVI2339" s="1315"/>
      <c r="RVJ2339" s="1315"/>
      <c r="RVK2339" s="1315"/>
      <c r="RVL2339" s="1315"/>
      <c r="RVM2339" s="1315"/>
      <c r="RVN2339" s="1315"/>
      <c r="RVO2339" s="1315"/>
      <c r="RVP2339" s="1315"/>
      <c r="RVQ2339" s="1315"/>
      <c r="RVR2339" s="1315"/>
      <c r="RVS2339" s="1315"/>
      <c r="RVT2339" s="1315"/>
      <c r="RVU2339" s="1315"/>
      <c r="RVV2339" s="1315"/>
      <c r="RVW2339" s="1315"/>
      <c r="RVX2339" s="1315"/>
      <c r="RVY2339" s="1315"/>
      <c r="RVZ2339" s="1315"/>
      <c r="RWA2339" s="1315"/>
      <c r="RWB2339" s="1315"/>
      <c r="RWC2339" s="1315"/>
      <c r="RWD2339" s="1315"/>
      <c r="RWE2339" s="1315"/>
      <c r="RWF2339" s="1315"/>
      <c r="RWG2339" s="1315"/>
      <c r="RWH2339" s="1315"/>
      <c r="RWI2339" s="1315"/>
      <c r="RWJ2339" s="1315"/>
      <c r="RWK2339" s="1315"/>
      <c r="RWL2339" s="1315"/>
      <c r="RWM2339" s="1315"/>
      <c r="RWN2339" s="1315"/>
      <c r="RWO2339" s="1315"/>
      <c r="RWP2339" s="1315"/>
      <c r="RWQ2339" s="1315"/>
      <c r="RWR2339" s="1315"/>
      <c r="RWS2339" s="1315"/>
      <c r="RWT2339" s="1315"/>
      <c r="RWU2339" s="1315"/>
      <c r="RWV2339" s="1315"/>
      <c r="RWW2339" s="1315"/>
      <c r="RWX2339" s="1315"/>
      <c r="RWY2339" s="1315"/>
      <c r="RWZ2339" s="1315"/>
      <c r="RXA2339" s="1315"/>
      <c r="RXB2339" s="1315"/>
      <c r="RXC2339" s="1315"/>
      <c r="RXD2339" s="1315"/>
      <c r="RXE2339" s="1315"/>
      <c r="RXF2339" s="1315"/>
      <c r="RXG2339" s="1315"/>
      <c r="RXH2339" s="1315"/>
      <c r="RXI2339" s="1315"/>
      <c r="RXJ2339" s="1315"/>
      <c r="RXK2339" s="1315"/>
      <c r="RXL2339" s="1315"/>
      <c r="RXM2339" s="1315"/>
      <c r="RXN2339" s="1315"/>
      <c r="RXO2339" s="1315"/>
      <c r="RXP2339" s="1315"/>
      <c r="RXQ2339" s="1315"/>
      <c r="RXR2339" s="1315"/>
      <c r="RXS2339" s="1315"/>
      <c r="RXT2339" s="1315"/>
      <c r="RXU2339" s="1315"/>
      <c r="RXV2339" s="1315"/>
      <c r="RXW2339" s="1315"/>
      <c r="RXX2339" s="1315"/>
      <c r="RXY2339" s="1315"/>
      <c r="RXZ2339" s="1315"/>
      <c r="RYA2339" s="1315"/>
      <c r="RYB2339" s="1315"/>
      <c r="RYC2339" s="1315"/>
      <c r="RYD2339" s="1315"/>
      <c r="RYE2339" s="1315"/>
      <c r="RYF2339" s="1315"/>
      <c r="RYG2339" s="1315"/>
      <c r="RYH2339" s="1315"/>
      <c r="RYI2339" s="1315"/>
      <c r="RYJ2339" s="1315"/>
      <c r="RYK2339" s="1315"/>
      <c r="RYL2339" s="1315"/>
      <c r="RYM2339" s="1315"/>
      <c r="RYN2339" s="1315"/>
      <c r="RYO2339" s="1315"/>
      <c r="RYP2339" s="1315"/>
      <c r="RYQ2339" s="1315"/>
      <c r="RYR2339" s="1315"/>
      <c r="RYS2339" s="1315"/>
      <c r="RYT2339" s="1315"/>
      <c r="RYU2339" s="1315"/>
      <c r="RYV2339" s="1315"/>
      <c r="RYW2339" s="1315"/>
      <c r="RYX2339" s="1315"/>
      <c r="RYY2339" s="1315"/>
      <c r="RYZ2339" s="1315"/>
      <c r="RZA2339" s="1315"/>
      <c r="RZB2339" s="1315"/>
      <c r="RZC2339" s="1315"/>
      <c r="RZD2339" s="1315"/>
      <c r="RZE2339" s="1315"/>
      <c r="RZF2339" s="1315"/>
      <c r="RZG2339" s="1315"/>
      <c r="RZH2339" s="1315"/>
      <c r="RZI2339" s="1315"/>
      <c r="RZJ2339" s="1315"/>
      <c r="RZK2339" s="1315"/>
      <c r="RZL2339" s="1315"/>
      <c r="RZM2339" s="1315"/>
      <c r="RZN2339" s="1315"/>
      <c r="RZO2339" s="1315"/>
      <c r="RZP2339" s="1315"/>
      <c r="RZQ2339" s="1315"/>
      <c r="RZR2339" s="1315"/>
      <c r="RZS2339" s="1315"/>
      <c r="RZT2339" s="1315"/>
      <c r="RZU2339" s="1315"/>
      <c r="RZV2339" s="1315"/>
      <c r="RZW2339" s="1315"/>
      <c r="RZX2339" s="1315"/>
      <c r="RZY2339" s="1315"/>
      <c r="RZZ2339" s="1315"/>
      <c r="SAA2339" s="1315"/>
      <c r="SAB2339" s="1315"/>
      <c r="SAC2339" s="1315"/>
      <c r="SAD2339" s="1315"/>
      <c r="SAE2339" s="1315"/>
      <c r="SAF2339" s="1315"/>
      <c r="SAG2339" s="1315"/>
      <c r="SAH2339" s="1315"/>
      <c r="SAI2339" s="1315"/>
      <c r="SAJ2339" s="1315"/>
      <c r="SAK2339" s="1315"/>
      <c r="SAL2339" s="1315"/>
      <c r="SAM2339" s="1315"/>
      <c r="SAN2339" s="1315"/>
      <c r="SAO2339" s="1315"/>
      <c r="SAP2339" s="1315"/>
      <c r="SAQ2339" s="1315"/>
      <c r="SAR2339" s="1315"/>
      <c r="SAS2339" s="1315"/>
      <c r="SAT2339" s="1315"/>
      <c r="SAU2339" s="1315"/>
      <c r="SAV2339" s="1315"/>
      <c r="SAW2339" s="1315"/>
      <c r="SAX2339" s="1315"/>
      <c r="SAY2339" s="1315"/>
      <c r="SAZ2339" s="1315"/>
      <c r="SBA2339" s="1315"/>
      <c r="SBB2339" s="1315"/>
      <c r="SBC2339" s="1315"/>
      <c r="SBD2339" s="1315"/>
      <c r="SBE2339" s="1315"/>
      <c r="SBF2339" s="1315"/>
      <c r="SBG2339" s="1315"/>
      <c r="SBH2339" s="1315"/>
      <c r="SBI2339" s="1315"/>
      <c r="SBJ2339" s="1315"/>
      <c r="SBK2339" s="1315"/>
      <c r="SBL2339" s="1315"/>
      <c r="SBM2339" s="1315"/>
      <c r="SBN2339" s="1315"/>
      <c r="SBO2339" s="1315"/>
      <c r="SBP2339" s="1315"/>
      <c r="SBQ2339" s="1315"/>
      <c r="SBR2339" s="1315"/>
      <c r="SBS2339" s="1315"/>
      <c r="SBT2339" s="1315"/>
      <c r="SBU2339" s="1315"/>
      <c r="SBV2339" s="1315"/>
      <c r="SBW2339" s="1315"/>
      <c r="SBX2339" s="1315"/>
      <c r="SBY2339" s="1315"/>
      <c r="SBZ2339" s="1315"/>
      <c r="SCA2339" s="1315"/>
      <c r="SCB2339" s="1315"/>
      <c r="SCC2339" s="1315"/>
      <c r="SCD2339" s="1315"/>
      <c r="SCE2339" s="1315"/>
      <c r="SCF2339" s="1315"/>
      <c r="SCG2339" s="1315"/>
      <c r="SCH2339" s="1315"/>
      <c r="SCI2339" s="1315"/>
      <c r="SCJ2339" s="1315"/>
      <c r="SCK2339" s="1315"/>
      <c r="SCL2339" s="1315"/>
      <c r="SCM2339" s="1315"/>
      <c r="SCN2339" s="1315"/>
      <c r="SCO2339" s="1315"/>
      <c r="SCP2339" s="1315"/>
      <c r="SCQ2339" s="1315"/>
      <c r="SCR2339" s="1315"/>
      <c r="SCS2339" s="1315"/>
      <c r="SCT2339" s="1315"/>
      <c r="SCU2339" s="1315"/>
      <c r="SCV2339" s="1315"/>
      <c r="SCW2339" s="1315"/>
      <c r="SCX2339" s="1315"/>
      <c r="SCY2339" s="1315"/>
      <c r="SCZ2339" s="1315"/>
      <c r="SDA2339" s="1315"/>
      <c r="SDB2339" s="1315"/>
      <c r="SDC2339" s="1315"/>
      <c r="SDD2339" s="1315"/>
      <c r="SDE2339" s="1315"/>
      <c r="SDF2339" s="1315"/>
      <c r="SDG2339" s="1315"/>
      <c r="SDH2339" s="1315"/>
      <c r="SDI2339" s="1315"/>
      <c r="SDJ2339" s="1315"/>
      <c r="SDK2339" s="1315"/>
      <c r="SDL2339" s="1315"/>
      <c r="SDM2339" s="1315"/>
      <c r="SDN2339" s="1315"/>
      <c r="SDO2339" s="1315"/>
      <c r="SDP2339" s="1315"/>
      <c r="SDQ2339" s="1315"/>
      <c r="SDR2339" s="1315"/>
      <c r="SDS2339" s="1315"/>
      <c r="SDT2339" s="1315"/>
      <c r="SDU2339" s="1315"/>
      <c r="SDV2339" s="1315"/>
      <c r="SDW2339" s="1315"/>
      <c r="SDX2339" s="1315"/>
      <c r="SDY2339" s="1315"/>
      <c r="SDZ2339" s="1315"/>
      <c r="SEA2339" s="1315"/>
      <c r="SEB2339" s="1315"/>
      <c r="SEC2339" s="1315"/>
      <c r="SED2339" s="1315"/>
      <c r="SEE2339" s="1315"/>
      <c r="SEF2339" s="1315"/>
      <c r="SEG2339" s="1315"/>
      <c r="SEH2339" s="1315"/>
      <c r="SEI2339" s="1315"/>
      <c r="SEJ2339" s="1315"/>
      <c r="SEK2339" s="1315"/>
      <c r="SEL2339" s="1315"/>
      <c r="SEM2339" s="1315"/>
      <c r="SEN2339" s="1315"/>
      <c r="SEO2339" s="1315"/>
      <c r="SEP2339" s="1315"/>
      <c r="SEQ2339" s="1315"/>
      <c r="SER2339" s="1315"/>
      <c r="SES2339" s="1315"/>
      <c r="SET2339" s="1315"/>
      <c r="SEU2339" s="1315"/>
      <c r="SEV2339" s="1315"/>
      <c r="SEW2339" s="1315"/>
      <c r="SEX2339" s="1315"/>
      <c r="SEY2339" s="1315"/>
      <c r="SEZ2339" s="1315"/>
      <c r="SFA2339" s="1315"/>
      <c r="SFB2339" s="1315"/>
      <c r="SFC2339" s="1315"/>
      <c r="SFD2339" s="1315"/>
      <c r="SFE2339" s="1315"/>
      <c r="SFF2339" s="1315"/>
      <c r="SFG2339" s="1315"/>
      <c r="SFH2339" s="1315"/>
      <c r="SFI2339" s="1315"/>
      <c r="SFJ2339" s="1315"/>
      <c r="SFK2339" s="1315"/>
      <c r="SFL2339" s="1315"/>
      <c r="SFM2339" s="1315"/>
      <c r="SFN2339" s="1315"/>
      <c r="SFO2339" s="1315"/>
      <c r="SFP2339" s="1315"/>
      <c r="SFQ2339" s="1315"/>
      <c r="SFR2339" s="1315"/>
      <c r="SFS2339" s="1315"/>
      <c r="SFT2339" s="1315"/>
      <c r="SFU2339" s="1315"/>
      <c r="SFV2339" s="1315"/>
      <c r="SFW2339" s="1315"/>
      <c r="SFX2339" s="1315"/>
      <c r="SFY2339" s="1315"/>
      <c r="SFZ2339" s="1315"/>
      <c r="SGA2339" s="1315"/>
      <c r="SGB2339" s="1315"/>
      <c r="SGC2339" s="1315"/>
      <c r="SGD2339" s="1315"/>
      <c r="SGE2339" s="1315"/>
      <c r="SGF2339" s="1315"/>
      <c r="SGG2339" s="1315"/>
      <c r="SGH2339" s="1315"/>
      <c r="SGI2339" s="1315"/>
      <c r="SGJ2339" s="1315"/>
      <c r="SGK2339" s="1315"/>
      <c r="SGL2339" s="1315"/>
      <c r="SGM2339" s="1315"/>
      <c r="SGN2339" s="1315"/>
      <c r="SGO2339" s="1315"/>
      <c r="SGP2339" s="1315"/>
      <c r="SGQ2339" s="1315"/>
      <c r="SGR2339" s="1315"/>
      <c r="SGS2339" s="1315"/>
      <c r="SGT2339" s="1315"/>
      <c r="SGU2339" s="1315"/>
      <c r="SGV2339" s="1315"/>
      <c r="SGW2339" s="1315"/>
      <c r="SGX2339" s="1315"/>
      <c r="SGY2339" s="1315"/>
      <c r="SGZ2339" s="1315"/>
      <c r="SHA2339" s="1315"/>
      <c r="SHB2339" s="1315"/>
      <c r="SHC2339" s="1315"/>
      <c r="SHD2339" s="1315"/>
      <c r="SHE2339" s="1315"/>
      <c r="SHF2339" s="1315"/>
      <c r="SHG2339" s="1315"/>
      <c r="SHH2339" s="1315"/>
      <c r="SHI2339" s="1315"/>
      <c r="SHJ2339" s="1315"/>
      <c r="SHK2339" s="1315"/>
      <c r="SHL2339" s="1315"/>
      <c r="SHM2339" s="1315"/>
      <c r="SHN2339" s="1315"/>
      <c r="SHO2339" s="1315"/>
      <c r="SHP2339" s="1315"/>
      <c r="SHQ2339" s="1315"/>
      <c r="SHR2339" s="1315"/>
      <c r="SHS2339" s="1315"/>
      <c r="SHT2339" s="1315"/>
      <c r="SHU2339" s="1315"/>
      <c r="SHV2339" s="1315"/>
      <c r="SHW2339" s="1315"/>
      <c r="SHX2339" s="1315"/>
      <c r="SHY2339" s="1315"/>
      <c r="SHZ2339" s="1315"/>
      <c r="SIA2339" s="1315"/>
      <c r="SIB2339" s="1315"/>
      <c r="SIC2339" s="1315"/>
      <c r="SID2339" s="1315"/>
      <c r="SIE2339" s="1315"/>
      <c r="SIF2339" s="1315"/>
      <c r="SIG2339" s="1315"/>
      <c r="SIH2339" s="1315"/>
      <c r="SII2339" s="1315"/>
      <c r="SIJ2339" s="1315"/>
      <c r="SIK2339" s="1315"/>
      <c r="SIL2339" s="1315"/>
      <c r="SIM2339" s="1315"/>
      <c r="SIN2339" s="1315"/>
      <c r="SIO2339" s="1315"/>
      <c r="SIP2339" s="1315"/>
      <c r="SIQ2339" s="1315"/>
      <c r="SIR2339" s="1315"/>
      <c r="SIS2339" s="1315"/>
      <c r="SIT2339" s="1315"/>
      <c r="SIU2339" s="1315"/>
      <c r="SIV2339" s="1315"/>
      <c r="SIW2339" s="1315"/>
      <c r="SIX2339" s="1315"/>
      <c r="SIY2339" s="1315"/>
      <c r="SIZ2339" s="1315"/>
      <c r="SJA2339" s="1315"/>
      <c r="SJB2339" s="1315"/>
      <c r="SJC2339" s="1315"/>
      <c r="SJD2339" s="1315"/>
      <c r="SJE2339" s="1315"/>
      <c r="SJF2339" s="1315"/>
      <c r="SJG2339" s="1315"/>
      <c r="SJH2339" s="1315"/>
      <c r="SJI2339" s="1315"/>
      <c r="SJJ2339" s="1315"/>
      <c r="SJK2339" s="1315"/>
      <c r="SJL2339" s="1315"/>
      <c r="SJM2339" s="1315"/>
      <c r="SJN2339" s="1315"/>
      <c r="SJO2339" s="1315"/>
      <c r="SJP2339" s="1315"/>
      <c r="SJQ2339" s="1315"/>
      <c r="SJR2339" s="1315"/>
      <c r="SJS2339" s="1315"/>
      <c r="SJT2339" s="1315"/>
      <c r="SJU2339" s="1315"/>
      <c r="SJV2339" s="1315"/>
      <c r="SJW2339" s="1315"/>
      <c r="SJX2339" s="1315"/>
      <c r="SJY2339" s="1315"/>
      <c r="SJZ2339" s="1315"/>
      <c r="SKA2339" s="1315"/>
      <c r="SKB2339" s="1315"/>
      <c r="SKC2339" s="1315"/>
      <c r="SKD2339" s="1315"/>
      <c r="SKE2339" s="1315"/>
      <c r="SKF2339" s="1315"/>
      <c r="SKG2339" s="1315"/>
      <c r="SKH2339" s="1315"/>
      <c r="SKI2339" s="1315"/>
      <c r="SKJ2339" s="1315"/>
      <c r="SKK2339" s="1315"/>
      <c r="SKL2339" s="1315"/>
      <c r="SKM2339" s="1315"/>
      <c r="SKN2339" s="1315"/>
      <c r="SKO2339" s="1315"/>
      <c r="SKP2339" s="1315"/>
      <c r="SKQ2339" s="1315"/>
      <c r="SKR2339" s="1315"/>
      <c r="SKS2339" s="1315"/>
      <c r="SKT2339" s="1315"/>
      <c r="SKU2339" s="1315"/>
      <c r="SKV2339" s="1315"/>
      <c r="SKW2339" s="1315"/>
      <c r="SKX2339" s="1315"/>
      <c r="SKY2339" s="1315"/>
      <c r="SKZ2339" s="1315"/>
      <c r="SLA2339" s="1315"/>
      <c r="SLB2339" s="1315"/>
      <c r="SLC2339" s="1315"/>
      <c r="SLD2339" s="1315"/>
      <c r="SLE2339" s="1315"/>
      <c r="SLF2339" s="1315"/>
      <c r="SLG2339" s="1315"/>
      <c r="SLH2339" s="1315"/>
      <c r="SLI2339" s="1315"/>
      <c r="SLJ2339" s="1315"/>
      <c r="SLK2339" s="1315"/>
      <c r="SLL2339" s="1315"/>
      <c r="SLM2339" s="1315"/>
      <c r="SLN2339" s="1315"/>
      <c r="SLO2339" s="1315"/>
      <c r="SLP2339" s="1315"/>
      <c r="SLQ2339" s="1315"/>
      <c r="SLR2339" s="1315"/>
      <c r="SLS2339" s="1315"/>
      <c r="SLT2339" s="1315"/>
      <c r="SLU2339" s="1315"/>
      <c r="SLV2339" s="1315"/>
      <c r="SLW2339" s="1315"/>
      <c r="SLX2339" s="1315"/>
      <c r="SLY2339" s="1315"/>
      <c r="SLZ2339" s="1315"/>
      <c r="SMA2339" s="1315"/>
      <c r="SMB2339" s="1315"/>
      <c r="SMC2339" s="1315"/>
      <c r="SMD2339" s="1315"/>
      <c r="SME2339" s="1315"/>
      <c r="SMF2339" s="1315"/>
      <c r="SMG2339" s="1315"/>
      <c r="SMH2339" s="1315"/>
      <c r="SMI2339" s="1315"/>
      <c r="SMJ2339" s="1315"/>
      <c r="SMK2339" s="1315"/>
      <c r="SML2339" s="1315"/>
      <c r="SMM2339" s="1315"/>
      <c r="SMN2339" s="1315"/>
      <c r="SMO2339" s="1315"/>
      <c r="SMP2339" s="1315"/>
      <c r="SMQ2339" s="1315"/>
      <c r="SMR2339" s="1315"/>
      <c r="SMS2339" s="1315"/>
      <c r="SMT2339" s="1315"/>
      <c r="SMU2339" s="1315"/>
      <c r="SMV2339" s="1315"/>
      <c r="SMW2339" s="1315"/>
      <c r="SMX2339" s="1315"/>
      <c r="SMY2339" s="1315"/>
      <c r="SMZ2339" s="1315"/>
      <c r="SNA2339" s="1315"/>
      <c r="SNB2339" s="1315"/>
      <c r="SNC2339" s="1315"/>
      <c r="SND2339" s="1315"/>
      <c r="SNE2339" s="1315"/>
      <c r="SNF2339" s="1315"/>
      <c r="SNG2339" s="1315"/>
      <c r="SNH2339" s="1315"/>
      <c r="SNI2339" s="1315"/>
      <c r="SNJ2339" s="1315"/>
      <c r="SNK2339" s="1315"/>
      <c r="SNL2339" s="1315"/>
      <c r="SNM2339" s="1315"/>
      <c r="SNN2339" s="1315"/>
      <c r="SNO2339" s="1315"/>
      <c r="SNP2339" s="1315"/>
      <c r="SNQ2339" s="1315"/>
      <c r="SNR2339" s="1315"/>
      <c r="SNS2339" s="1315"/>
      <c r="SNT2339" s="1315"/>
      <c r="SNU2339" s="1315"/>
      <c r="SNV2339" s="1315"/>
      <c r="SNW2339" s="1315"/>
      <c r="SNX2339" s="1315"/>
      <c r="SNY2339" s="1315"/>
      <c r="SNZ2339" s="1315"/>
      <c r="SOA2339" s="1315"/>
      <c r="SOB2339" s="1315"/>
      <c r="SOC2339" s="1315"/>
      <c r="SOD2339" s="1315"/>
      <c r="SOE2339" s="1315"/>
      <c r="SOF2339" s="1315"/>
      <c r="SOG2339" s="1315"/>
      <c r="SOH2339" s="1315"/>
      <c r="SOI2339" s="1315"/>
      <c r="SOJ2339" s="1315"/>
      <c r="SOK2339" s="1315"/>
      <c r="SOL2339" s="1315"/>
      <c r="SOM2339" s="1315"/>
      <c r="SON2339" s="1315"/>
      <c r="SOO2339" s="1315"/>
      <c r="SOP2339" s="1315"/>
      <c r="SOQ2339" s="1315"/>
      <c r="SOR2339" s="1315"/>
      <c r="SOS2339" s="1315"/>
      <c r="SOT2339" s="1315"/>
      <c r="SOU2339" s="1315"/>
      <c r="SOV2339" s="1315"/>
      <c r="SOW2339" s="1315"/>
      <c r="SOX2339" s="1315"/>
      <c r="SOY2339" s="1315"/>
      <c r="SOZ2339" s="1315"/>
      <c r="SPA2339" s="1315"/>
      <c r="SPB2339" s="1315"/>
      <c r="SPC2339" s="1315"/>
      <c r="SPD2339" s="1315"/>
      <c r="SPE2339" s="1315"/>
      <c r="SPF2339" s="1315"/>
      <c r="SPG2339" s="1315"/>
      <c r="SPH2339" s="1315"/>
      <c r="SPI2339" s="1315"/>
      <c r="SPJ2339" s="1315"/>
      <c r="SPK2339" s="1315"/>
      <c r="SPL2339" s="1315"/>
      <c r="SPM2339" s="1315"/>
      <c r="SPN2339" s="1315"/>
      <c r="SPO2339" s="1315"/>
      <c r="SPP2339" s="1315"/>
      <c r="SPQ2339" s="1315"/>
      <c r="SPR2339" s="1315"/>
      <c r="SPS2339" s="1315"/>
      <c r="SPT2339" s="1315"/>
      <c r="SPU2339" s="1315"/>
      <c r="SPV2339" s="1315"/>
      <c r="SPW2339" s="1315"/>
      <c r="SPX2339" s="1315"/>
      <c r="SPY2339" s="1315"/>
      <c r="SPZ2339" s="1315"/>
      <c r="SQA2339" s="1315"/>
      <c r="SQB2339" s="1315"/>
      <c r="SQC2339" s="1315"/>
      <c r="SQD2339" s="1315"/>
      <c r="SQE2339" s="1315"/>
      <c r="SQF2339" s="1315"/>
      <c r="SQG2339" s="1315"/>
      <c r="SQH2339" s="1315"/>
      <c r="SQI2339" s="1315"/>
      <c r="SQJ2339" s="1315"/>
      <c r="SQK2339" s="1315"/>
      <c r="SQL2339" s="1315"/>
      <c r="SQM2339" s="1315"/>
      <c r="SQN2339" s="1315"/>
      <c r="SQO2339" s="1315"/>
      <c r="SQP2339" s="1315"/>
      <c r="SQQ2339" s="1315"/>
      <c r="SQR2339" s="1315"/>
      <c r="SQS2339" s="1315"/>
      <c r="SQT2339" s="1315"/>
      <c r="SQU2339" s="1315"/>
      <c r="SQV2339" s="1315"/>
      <c r="SQW2339" s="1315"/>
      <c r="SQX2339" s="1315"/>
      <c r="SQY2339" s="1315"/>
      <c r="SQZ2339" s="1315"/>
      <c r="SRA2339" s="1315"/>
      <c r="SRB2339" s="1315"/>
      <c r="SRC2339" s="1315"/>
      <c r="SRD2339" s="1315"/>
      <c r="SRE2339" s="1315"/>
      <c r="SRF2339" s="1315"/>
      <c r="SRG2339" s="1315"/>
      <c r="SRH2339" s="1315"/>
      <c r="SRI2339" s="1315"/>
      <c r="SRJ2339" s="1315"/>
      <c r="SRK2339" s="1315"/>
      <c r="SRL2339" s="1315"/>
      <c r="SRM2339" s="1315"/>
      <c r="SRN2339" s="1315"/>
      <c r="SRO2339" s="1315"/>
      <c r="SRP2339" s="1315"/>
      <c r="SRQ2339" s="1315"/>
      <c r="SRR2339" s="1315"/>
      <c r="SRS2339" s="1315"/>
      <c r="SRT2339" s="1315"/>
      <c r="SRU2339" s="1315"/>
      <c r="SRV2339" s="1315"/>
      <c r="SRW2339" s="1315"/>
      <c r="SRX2339" s="1315"/>
      <c r="SRY2339" s="1315"/>
      <c r="SRZ2339" s="1315"/>
      <c r="SSA2339" s="1315"/>
      <c r="SSB2339" s="1315"/>
      <c r="SSC2339" s="1315"/>
      <c r="SSD2339" s="1315"/>
      <c r="SSE2339" s="1315"/>
      <c r="SSF2339" s="1315"/>
      <c r="SSG2339" s="1315"/>
      <c r="SSH2339" s="1315"/>
      <c r="SSI2339" s="1315"/>
      <c r="SSJ2339" s="1315"/>
      <c r="SSK2339" s="1315"/>
      <c r="SSL2339" s="1315"/>
      <c r="SSM2339" s="1315"/>
      <c r="SSN2339" s="1315"/>
      <c r="SSO2339" s="1315"/>
      <c r="SSP2339" s="1315"/>
      <c r="SSQ2339" s="1315"/>
      <c r="SSR2339" s="1315"/>
      <c r="SSS2339" s="1315"/>
      <c r="SST2339" s="1315"/>
      <c r="SSU2339" s="1315"/>
      <c r="SSV2339" s="1315"/>
      <c r="SSW2339" s="1315"/>
      <c r="SSX2339" s="1315"/>
      <c r="SSY2339" s="1315"/>
      <c r="SSZ2339" s="1315"/>
      <c r="STA2339" s="1315"/>
      <c r="STB2339" s="1315"/>
      <c r="STC2339" s="1315"/>
      <c r="STD2339" s="1315"/>
      <c r="STE2339" s="1315"/>
      <c r="STF2339" s="1315"/>
      <c r="STG2339" s="1315"/>
      <c r="STH2339" s="1315"/>
      <c r="STI2339" s="1315"/>
      <c r="STJ2339" s="1315"/>
      <c r="STK2339" s="1315"/>
      <c r="STL2339" s="1315"/>
      <c r="STM2339" s="1315"/>
      <c r="STN2339" s="1315"/>
      <c r="STO2339" s="1315"/>
      <c r="STP2339" s="1315"/>
      <c r="STQ2339" s="1315"/>
      <c r="STR2339" s="1315"/>
      <c r="STS2339" s="1315"/>
      <c r="STT2339" s="1315"/>
      <c r="STU2339" s="1315"/>
      <c r="STV2339" s="1315"/>
      <c r="STW2339" s="1315"/>
      <c r="STX2339" s="1315"/>
      <c r="STY2339" s="1315"/>
      <c r="STZ2339" s="1315"/>
      <c r="SUA2339" s="1315"/>
      <c r="SUB2339" s="1315"/>
      <c r="SUC2339" s="1315"/>
      <c r="SUD2339" s="1315"/>
      <c r="SUE2339" s="1315"/>
      <c r="SUF2339" s="1315"/>
      <c r="SUG2339" s="1315"/>
      <c r="SUH2339" s="1315"/>
      <c r="SUI2339" s="1315"/>
      <c r="SUJ2339" s="1315"/>
      <c r="SUK2339" s="1315"/>
      <c r="SUL2339" s="1315"/>
      <c r="SUM2339" s="1315"/>
      <c r="SUN2339" s="1315"/>
      <c r="SUO2339" s="1315"/>
      <c r="SUP2339" s="1315"/>
      <c r="SUQ2339" s="1315"/>
      <c r="SUR2339" s="1315"/>
      <c r="SUS2339" s="1315"/>
      <c r="SUT2339" s="1315"/>
      <c r="SUU2339" s="1315"/>
      <c r="SUV2339" s="1315"/>
      <c r="SUW2339" s="1315"/>
      <c r="SUX2339" s="1315"/>
      <c r="SUY2339" s="1315"/>
      <c r="SUZ2339" s="1315"/>
      <c r="SVA2339" s="1315"/>
      <c r="SVB2339" s="1315"/>
      <c r="SVC2339" s="1315"/>
      <c r="SVD2339" s="1315"/>
      <c r="SVE2339" s="1315"/>
      <c r="SVF2339" s="1315"/>
      <c r="SVG2339" s="1315"/>
      <c r="SVH2339" s="1315"/>
      <c r="SVI2339" s="1315"/>
      <c r="SVJ2339" s="1315"/>
      <c r="SVK2339" s="1315"/>
      <c r="SVL2339" s="1315"/>
      <c r="SVM2339" s="1315"/>
      <c r="SVN2339" s="1315"/>
      <c r="SVO2339" s="1315"/>
      <c r="SVP2339" s="1315"/>
      <c r="SVQ2339" s="1315"/>
      <c r="SVR2339" s="1315"/>
      <c r="SVS2339" s="1315"/>
      <c r="SVT2339" s="1315"/>
      <c r="SVU2339" s="1315"/>
      <c r="SVV2339" s="1315"/>
      <c r="SVW2339" s="1315"/>
      <c r="SVX2339" s="1315"/>
      <c r="SVY2339" s="1315"/>
      <c r="SVZ2339" s="1315"/>
      <c r="SWA2339" s="1315"/>
      <c r="SWB2339" s="1315"/>
      <c r="SWC2339" s="1315"/>
      <c r="SWD2339" s="1315"/>
      <c r="SWE2339" s="1315"/>
      <c r="SWF2339" s="1315"/>
      <c r="SWG2339" s="1315"/>
      <c r="SWH2339" s="1315"/>
      <c r="SWI2339" s="1315"/>
      <c r="SWJ2339" s="1315"/>
      <c r="SWK2339" s="1315"/>
      <c r="SWL2339" s="1315"/>
      <c r="SWM2339" s="1315"/>
      <c r="SWN2339" s="1315"/>
      <c r="SWO2339" s="1315"/>
      <c r="SWP2339" s="1315"/>
      <c r="SWQ2339" s="1315"/>
      <c r="SWR2339" s="1315"/>
      <c r="SWS2339" s="1315"/>
      <c r="SWT2339" s="1315"/>
      <c r="SWU2339" s="1315"/>
      <c r="SWV2339" s="1315"/>
      <c r="SWW2339" s="1315"/>
      <c r="SWX2339" s="1315"/>
      <c r="SWY2339" s="1315"/>
      <c r="SWZ2339" s="1315"/>
      <c r="SXA2339" s="1315"/>
      <c r="SXB2339" s="1315"/>
      <c r="SXC2339" s="1315"/>
      <c r="SXD2339" s="1315"/>
      <c r="SXE2339" s="1315"/>
      <c r="SXF2339" s="1315"/>
      <c r="SXG2339" s="1315"/>
      <c r="SXH2339" s="1315"/>
      <c r="SXI2339" s="1315"/>
      <c r="SXJ2339" s="1315"/>
      <c r="SXK2339" s="1315"/>
      <c r="SXL2339" s="1315"/>
      <c r="SXM2339" s="1315"/>
      <c r="SXN2339" s="1315"/>
      <c r="SXO2339" s="1315"/>
      <c r="SXP2339" s="1315"/>
      <c r="SXQ2339" s="1315"/>
      <c r="SXR2339" s="1315"/>
      <c r="SXS2339" s="1315"/>
      <c r="SXT2339" s="1315"/>
      <c r="SXU2339" s="1315"/>
      <c r="SXV2339" s="1315"/>
      <c r="SXW2339" s="1315"/>
      <c r="SXX2339" s="1315"/>
      <c r="SXY2339" s="1315"/>
      <c r="SXZ2339" s="1315"/>
      <c r="SYA2339" s="1315"/>
      <c r="SYB2339" s="1315"/>
      <c r="SYC2339" s="1315"/>
      <c r="SYD2339" s="1315"/>
      <c r="SYE2339" s="1315"/>
      <c r="SYF2339" s="1315"/>
      <c r="SYG2339" s="1315"/>
      <c r="SYH2339" s="1315"/>
      <c r="SYI2339" s="1315"/>
      <c r="SYJ2339" s="1315"/>
      <c r="SYK2339" s="1315"/>
      <c r="SYL2339" s="1315"/>
      <c r="SYM2339" s="1315"/>
      <c r="SYN2339" s="1315"/>
      <c r="SYO2339" s="1315"/>
      <c r="SYP2339" s="1315"/>
      <c r="SYQ2339" s="1315"/>
      <c r="SYR2339" s="1315"/>
      <c r="SYS2339" s="1315"/>
      <c r="SYT2339" s="1315"/>
      <c r="SYU2339" s="1315"/>
      <c r="SYV2339" s="1315"/>
      <c r="SYW2339" s="1315"/>
      <c r="SYX2339" s="1315"/>
      <c r="SYY2339" s="1315"/>
      <c r="SYZ2339" s="1315"/>
      <c r="SZA2339" s="1315"/>
      <c r="SZB2339" s="1315"/>
      <c r="SZC2339" s="1315"/>
      <c r="SZD2339" s="1315"/>
      <c r="SZE2339" s="1315"/>
      <c r="SZF2339" s="1315"/>
      <c r="SZG2339" s="1315"/>
      <c r="SZH2339" s="1315"/>
      <c r="SZI2339" s="1315"/>
      <c r="SZJ2339" s="1315"/>
      <c r="SZK2339" s="1315"/>
      <c r="SZL2339" s="1315"/>
      <c r="SZM2339" s="1315"/>
      <c r="SZN2339" s="1315"/>
      <c r="SZO2339" s="1315"/>
      <c r="SZP2339" s="1315"/>
      <c r="SZQ2339" s="1315"/>
      <c r="SZR2339" s="1315"/>
      <c r="SZS2339" s="1315"/>
      <c r="SZT2339" s="1315"/>
      <c r="SZU2339" s="1315"/>
      <c r="SZV2339" s="1315"/>
      <c r="SZW2339" s="1315"/>
      <c r="SZX2339" s="1315"/>
      <c r="SZY2339" s="1315"/>
      <c r="SZZ2339" s="1315"/>
      <c r="TAA2339" s="1315"/>
      <c r="TAB2339" s="1315"/>
      <c r="TAC2339" s="1315"/>
      <c r="TAD2339" s="1315"/>
      <c r="TAE2339" s="1315"/>
      <c r="TAF2339" s="1315"/>
      <c r="TAG2339" s="1315"/>
      <c r="TAH2339" s="1315"/>
      <c r="TAI2339" s="1315"/>
      <c r="TAJ2339" s="1315"/>
      <c r="TAK2339" s="1315"/>
      <c r="TAL2339" s="1315"/>
      <c r="TAM2339" s="1315"/>
      <c r="TAN2339" s="1315"/>
      <c r="TAO2339" s="1315"/>
      <c r="TAP2339" s="1315"/>
      <c r="TAQ2339" s="1315"/>
      <c r="TAR2339" s="1315"/>
      <c r="TAS2339" s="1315"/>
      <c r="TAT2339" s="1315"/>
      <c r="TAU2339" s="1315"/>
      <c r="TAV2339" s="1315"/>
      <c r="TAW2339" s="1315"/>
      <c r="TAX2339" s="1315"/>
      <c r="TAY2339" s="1315"/>
      <c r="TAZ2339" s="1315"/>
      <c r="TBA2339" s="1315"/>
      <c r="TBB2339" s="1315"/>
      <c r="TBC2339" s="1315"/>
      <c r="TBD2339" s="1315"/>
      <c r="TBE2339" s="1315"/>
      <c r="TBF2339" s="1315"/>
      <c r="TBG2339" s="1315"/>
      <c r="TBH2339" s="1315"/>
      <c r="TBI2339" s="1315"/>
      <c r="TBJ2339" s="1315"/>
      <c r="TBK2339" s="1315"/>
      <c r="TBL2339" s="1315"/>
      <c r="TBM2339" s="1315"/>
      <c r="TBN2339" s="1315"/>
      <c r="TBO2339" s="1315"/>
      <c r="TBP2339" s="1315"/>
      <c r="TBQ2339" s="1315"/>
      <c r="TBR2339" s="1315"/>
      <c r="TBS2339" s="1315"/>
      <c r="TBT2339" s="1315"/>
      <c r="TBU2339" s="1315"/>
      <c r="TBV2339" s="1315"/>
      <c r="TBW2339" s="1315"/>
      <c r="TBX2339" s="1315"/>
      <c r="TBY2339" s="1315"/>
      <c r="TBZ2339" s="1315"/>
      <c r="TCA2339" s="1315"/>
      <c r="TCB2339" s="1315"/>
      <c r="TCC2339" s="1315"/>
      <c r="TCD2339" s="1315"/>
      <c r="TCE2339" s="1315"/>
      <c r="TCF2339" s="1315"/>
      <c r="TCG2339" s="1315"/>
      <c r="TCH2339" s="1315"/>
      <c r="TCI2339" s="1315"/>
      <c r="TCJ2339" s="1315"/>
      <c r="TCK2339" s="1315"/>
      <c r="TCL2339" s="1315"/>
      <c r="TCM2339" s="1315"/>
      <c r="TCN2339" s="1315"/>
      <c r="TCO2339" s="1315"/>
      <c r="TCP2339" s="1315"/>
      <c r="TCQ2339" s="1315"/>
      <c r="TCR2339" s="1315"/>
      <c r="TCS2339" s="1315"/>
      <c r="TCT2339" s="1315"/>
      <c r="TCU2339" s="1315"/>
      <c r="TCV2339" s="1315"/>
      <c r="TCW2339" s="1315"/>
      <c r="TCX2339" s="1315"/>
      <c r="TCY2339" s="1315"/>
      <c r="TCZ2339" s="1315"/>
      <c r="TDA2339" s="1315"/>
      <c r="TDB2339" s="1315"/>
      <c r="TDC2339" s="1315"/>
      <c r="TDD2339" s="1315"/>
      <c r="TDE2339" s="1315"/>
      <c r="TDF2339" s="1315"/>
      <c r="TDG2339" s="1315"/>
      <c r="TDH2339" s="1315"/>
      <c r="TDI2339" s="1315"/>
      <c r="TDJ2339" s="1315"/>
      <c r="TDK2339" s="1315"/>
      <c r="TDL2339" s="1315"/>
      <c r="TDM2339" s="1315"/>
      <c r="TDN2339" s="1315"/>
      <c r="TDO2339" s="1315"/>
      <c r="TDP2339" s="1315"/>
      <c r="TDQ2339" s="1315"/>
      <c r="TDR2339" s="1315"/>
      <c r="TDS2339" s="1315"/>
      <c r="TDT2339" s="1315"/>
      <c r="TDU2339" s="1315"/>
      <c r="TDV2339" s="1315"/>
      <c r="TDW2339" s="1315"/>
      <c r="TDX2339" s="1315"/>
      <c r="TDY2339" s="1315"/>
      <c r="TDZ2339" s="1315"/>
      <c r="TEA2339" s="1315"/>
      <c r="TEB2339" s="1315"/>
      <c r="TEC2339" s="1315"/>
      <c r="TED2339" s="1315"/>
      <c r="TEE2339" s="1315"/>
      <c r="TEF2339" s="1315"/>
      <c r="TEG2339" s="1315"/>
      <c r="TEH2339" s="1315"/>
      <c r="TEI2339" s="1315"/>
      <c r="TEJ2339" s="1315"/>
      <c r="TEK2339" s="1315"/>
      <c r="TEL2339" s="1315"/>
      <c r="TEM2339" s="1315"/>
      <c r="TEN2339" s="1315"/>
      <c r="TEO2339" s="1315"/>
      <c r="TEP2339" s="1315"/>
      <c r="TEQ2339" s="1315"/>
      <c r="TER2339" s="1315"/>
      <c r="TES2339" s="1315"/>
      <c r="TET2339" s="1315"/>
      <c r="TEU2339" s="1315"/>
      <c r="TEV2339" s="1315"/>
      <c r="TEW2339" s="1315"/>
      <c r="TEX2339" s="1315"/>
      <c r="TEY2339" s="1315"/>
      <c r="TEZ2339" s="1315"/>
      <c r="TFA2339" s="1315"/>
      <c r="TFB2339" s="1315"/>
      <c r="TFC2339" s="1315"/>
      <c r="TFD2339" s="1315"/>
      <c r="TFE2339" s="1315"/>
      <c r="TFF2339" s="1315"/>
      <c r="TFG2339" s="1315"/>
      <c r="TFH2339" s="1315"/>
      <c r="TFI2339" s="1315"/>
      <c r="TFJ2339" s="1315"/>
      <c r="TFK2339" s="1315"/>
      <c r="TFL2339" s="1315"/>
      <c r="TFM2339" s="1315"/>
      <c r="TFN2339" s="1315"/>
      <c r="TFO2339" s="1315"/>
      <c r="TFP2339" s="1315"/>
      <c r="TFQ2339" s="1315"/>
      <c r="TFR2339" s="1315"/>
      <c r="TFS2339" s="1315"/>
      <c r="TFT2339" s="1315"/>
      <c r="TFU2339" s="1315"/>
      <c r="TFV2339" s="1315"/>
      <c r="TFW2339" s="1315"/>
      <c r="TFX2339" s="1315"/>
      <c r="TFY2339" s="1315"/>
      <c r="TFZ2339" s="1315"/>
      <c r="TGA2339" s="1315"/>
      <c r="TGB2339" s="1315"/>
      <c r="TGC2339" s="1315"/>
      <c r="TGD2339" s="1315"/>
      <c r="TGE2339" s="1315"/>
      <c r="TGF2339" s="1315"/>
      <c r="TGG2339" s="1315"/>
      <c r="TGH2339" s="1315"/>
      <c r="TGI2339" s="1315"/>
      <c r="TGJ2339" s="1315"/>
      <c r="TGK2339" s="1315"/>
      <c r="TGL2339" s="1315"/>
      <c r="TGM2339" s="1315"/>
      <c r="TGN2339" s="1315"/>
      <c r="TGO2339" s="1315"/>
      <c r="TGP2339" s="1315"/>
      <c r="TGQ2339" s="1315"/>
      <c r="TGR2339" s="1315"/>
      <c r="TGS2339" s="1315"/>
      <c r="TGT2339" s="1315"/>
      <c r="TGU2339" s="1315"/>
      <c r="TGV2339" s="1315"/>
      <c r="TGW2339" s="1315"/>
      <c r="TGX2339" s="1315"/>
      <c r="TGY2339" s="1315"/>
      <c r="TGZ2339" s="1315"/>
      <c r="THA2339" s="1315"/>
      <c r="THB2339" s="1315"/>
      <c r="THC2339" s="1315"/>
      <c r="THD2339" s="1315"/>
      <c r="THE2339" s="1315"/>
      <c r="THF2339" s="1315"/>
      <c r="THG2339" s="1315"/>
      <c r="THH2339" s="1315"/>
      <c r="THI2339" s="1315"/>
      <c r="THJ2339" s="1315"/>
      <c r="THK2339" s="1315"/>
      <c r="THL2339" s="1315"/>
      <c r="THM2339" s="1315"/>
      <c r="THN2339" s="1315"/>
      <c r="THO2339" s="1315"/>
      <c r="THP2339" s="1315"/>
      <c r="THQ2339" s="1315"/>
      <c r="THR2339" s="1315"/>
      <c r="THS2339" s="1315"/>
      <c r="THT2339" s="1315"/>
      <c r="THU2339" s="1315"/>
      <c r="THV2339" s="1315"/>
      <c r="THW2339" s="1315"/>
      <c r="THX2339" s="1315"/>
      <c r="THY2339" s="1315"/>
      <c r="THZ2339" s="1315"/>
      <c r="TIA2339" s="1315"/>
      <c r="TIB2339" s="1315"/>
      <c r="TIC2339" s="1315"/>
      <c r="TID2339" s="1315"/>
      <c r="TIE2339" s="1315"/>
      <c r="TIF2339" s="1315"/>
      <c r="TIG2339" s="1315"/>
      <c r="TIH2339" s="1315"/>
      <c r="TII2339" s="1315"/>
      <c r="TIJ2339" s="1315"/>
      <c r="TIK2339" s="1315"/>
      <c r="TIL2339" s="1315"/>
      <c r="TIM2339" s="1315"/>
      <c r="TIN2339" s="1315"/>
      <c r="TIO2339" s="1315"/>
      <c r="TIP2339" s="1315"/>
      <c r="TIQ2339" s="1315"/>
      <c r="TIR2339" s="1315"/>
      <c r="TIS2339" s="1315"/>
      <c r="TIT2339" s="1315"/>
      <c r="TIU2339" s="1315"/>
      <c r="TIV2339" s="1315"/>
      <c r="TIW2339" s="1315"/>
      <c r="TIX2339" s="1315"/>
      <c r="TIY2339" s="1315"/>
      <c r="TIZ2339" s="1315"/>
      <c r="TJA2339" s="1315"/>
      <c r="TJB2339" s="1315"/>
      <c r="TJC2339" s="1315"/>
      <c r="TJD2339" s="1315"/>
      <c r="TJE2339" s="1315"/>
      <c r="TJF2339" s="1315"/>
      <c r="TJG2339" s="1315"/>
      <c r="TJH2339" s="1315"/>
      <c r="TJI2339" s="1315"/>
      <c r="TJJ2339" s="1315"/>
      <c r="TJK2339" s="1315"/>
      <c r="TJL2339" s="1315"/>
      <c r="TJM2339" s="1315"/>
      <c r="TJN2339" s="1315"/>
      <c r="TJO2339" s="1315"/>
      <c r="TJP2339" s="1315"/>
      <c r="TJQ2339" s="1315"/>
      <c r="TJR2339" s="1315"/>
      <c r="TJS2339" s="1315"/>
      <c r="TJT2339" s="1315"/>
      <c r="TJU2339" s="1315"/>
      <c r="TJV2339" s="1315"/>
      <c r="TJW2339" s="1315"/>
      <c r="TJX2339" s="1315"/>
      <c r="TJY2339" s="1315"/>
      <c r="TJZ2339" s="1315"/>
      <c r="TKA2339" s="1315"/>
      <c r="TKB2339" s="1315"/>
      <c r="TKC2339" s="1315"/>
      <c r="TKD2339" s="1315"/>
      <c r="TKE2339" s="1315"/>
      <c r="TKF2339" s="1315"/>
      <c r="TKG2339" s="1315"/>
      <c r="TKH2339" s="1315"/>
      <c r="TKI2339" s="1315"/>
      <c r="TKJ2339" s="1315"/>
      <c r="TKK2339" s="1315"/>
      <c r="TKL2339" s="1315"/>
      <c r="TKM2339" s="1315"/>
      <c r="TKN2339" s="1315"/>
      <c r="TKO2339" s="1315"/>
      <c r="TKP2339" s="1315"/>
      <c r="TKQ2339" s="1315"/>
      <c r="TKR2339" s="1315"/>
      <c r="TKS2339" s="1315"/>
      <c r="TKT2339" s="1315"/>
      <c r="TKU2339" s="1315"/>
      <c r="TKV2339" s="1315"/>
      <c r="TKW2339" s="1315"/>
      <c r="TKX2339" s="1315"/>
      <c r="TKY2339" s="1315"/>
      <c r="TKZ2339" s="1315"/>
      <c r="TLA2339" s="1315"/>
      <c r="TLB2339" s="1315"/>
      <c r="TLC2339" s="1315"/>
      <c r="TLD2339" s="1315"/>
      <c r="TLE2339" s="1315"/>
      <c r="TLF2339" s="1315"/>
      <c r="TLG2339" s="1315"/>
      <c r="TLH2339" s="1315"/>
      <c r="TLI2339" s="1315"/>
      <c r="TLJ2339" s="1315"/>
      <c r="TLK2339" s="1315"/>
      <c r="TLL2339" s="1315"/>
      <c r="TLM2339" s="1315"/>
      <c r="TLN2339" s="1315"/>
      <c r="TLO2339" s="1315"/>
      <c r="TLP2339" s="1315"/>
      <c r="TLQ2339" s="1315"/>
      <c r="TLR2339" s="1315"/>
      <c r="TLS2339" s="1315"/>
      <c r="TLT2339" s="1315"/>
      <c r="TLU2339" s="1315"/>
      <c r="TLV2339" s="1315"/>
      <c r="TLW2339" s="1315"/>
      <c r="TLX2339" s="1315"/>
      <c r="TLY2339" s="1315"/>
      <c r="TLZ2339" s="1315"/>
      <c r="TMA2339" s="1315"/>
      <c r="TMB2339" s="1315"/>
      <c r="TMC2339" s="1315"/>
      <c r="TMD2339" s="1315"/>
      <c r="TME2339" s="1315"/>
      <c r="TMF2339" s="1315"/>
      <c r="TMG2339" s="1315"/>
      <c r="TMH2339" s="1315"/>
      <c r="TMI2339" s="1315"/>
      <c r="TMJ2339" s="1315"/>
      <c r="TMK2339" s="1315"/>
      <c r="TML2339" s="1315"/>
      <c r="TMM2339" s="1315"/>
      <c r="TMN2339" s="1315"/>
      <c r="TMO2339" s="1315"/>
      <c r="TMP2339" s="1315"/>
      <c r="TMQ2339" s="1315"/>
      <c r="TMR2339" s="1315"/>
      <c r="TMS2339" s="1315"/>
      <c r="TMT2339" s="1315"/>
      <c r="TMU2339" s="1315"/>
      <c r="TMV2339" s="1315"/>
      <c r="TMW2339" s="1315"/>
      <c r="TMX2339" s="1315"/>
      <c r="TMY2339" s="1315"/>
      <c r="TMZ2339" s="1315"/>
      <c r="TNA2339" s="1315"/>
      <c r="TNB2339" s="1315"/>
      <c r="TNC2339" s="1315"/>
      <c r="TND2339" s="1315"/>
      <c r="TNE2339" s="1315"/>
      <c r="TNF2339" s="1315"/>
      <c r="TNG2339" s="1315"/>
      <c r="TNH2339" s="1315"/>
      <c r="TNI2339" s="1315"/>
      <c r="TNJ2339" s="1315"/>
      <c r="TNK2339" s="1315"/>
      <c r="TNL2339" s="1315"/>
      <c r="TNM2339" s="1315"/>
      <c r="TNN2339" s="1315"/>
      <c r="TNO2339" s="1315"/>
      <c r="TNP2339" s="1315"/>
      <c r="TNQ2339" s="1315"/>
      <c r="TNR2339" s="1315"/>
      <c r="TNS2339" s="1315"/>
      <c r="TNT2339" s="1315"/>
      <c r="TNU2339" s="1315"/>
      <c r="TNV2339" s="1315"/>
      <c r="TNW2339" s="1315"/>
      <c r="TNX2339" s="1315"/>
      <c r="TNY2339" s="1315"/>
      <c r="TNZ2339" s="1315"/>
      <c r="TOA2339" s="1315"/>
      <c r="TOB2339" s="1315"/>
      <c r="TOC2339" s="1315"/>
      <c r="TOD2339" s="1315"/>
      <c r="TOE2339" s="1315"/>
      <c r="TOF2339" s="1315"/>
      <c r="TOG2339" s="1315"/>
      <c r="TOH2339" s="1315"/>
      <c r="TOI2339" s="1315"/>
      <c r="TOJ2339" s="1315"/>
      <c r="TOK2339" s="1315"/>
      <c r="TOL2339" s="1315"/>
      <c r="TOM2339" s="1315"/>
      <c r="TON2339" s="1315"/>
      <c r="TOO2339" s="1315"/>
      <c r="TOP2339" s="1315"/>
      <c r="TOQ2339" s="1315"/>
      <c r="TOR2339" s="1315"/>
      <c r="TOS2339" s="1315"/>
      <c r="TOT2339" s="1315"/>
      <c r="TOU2339" s="1315"/>
      <c r="TOV2339" s="1315"/>
      <c r="TOW2339" s="1315"/>
      <c r="TOX2339" s="1315"/>
      <c r="TOY2339" s="1315"/>
      <c r="TOZ2339" s="1315"/>
      <c r="TPA2339" s="1315"/>
      <c r="TPB2339" s="1315"/>
      <c r="TPC2339" s="1315"/>
      <c r="TPD2339" s="1315"/>
      <c r="TPE2339" s="1315"/>
      <c r="TPF2339" s="1315"/>
      <c r="TPG2339" s="1315"/>
      <c r="TPH2339" s="1315"/>
      <c r="TPI2339" s="1315"/>
      <c r="TPJ2339" s="1315"/>
      <c r="TPK2339" s="1315"/>
      <c r="TPL2339" s="1315"/>
      <c r="TPM2339" s="1315"/>
      <c r="TPN2339" s="1315"/>
      <c r="TPO2339" s="1315"/>
      <c r="TPP2339" s="1315"/>
      <c r="TPQ2339" s="1315"/>
      <c r="TPR2339" s="1315"/>
      <c r="TPS2339" s="1315"/>
      <c r="TPT2339" s="1315"/>
      <c r="TPU2339" s="1315"/>
      <c r="TPV2339" s="1315"/>
      <c r="TPW2339" s="1315"/>
      <c r="TPX2339" s="1315"/>
      <c r="TPY2339" s="1315"/>
      <c r="TPZ2339" s="1315"/>
      <c r="TQA2339" s="1315"/>
      <c r="TQB2339" s="1315"/>
      <c r="TQC2339" s="1315"/>
      <c r="TQD2339" s="1315"/>
      <c r="TQE2339" s="1315"/>
      <c r="TQF2339" s="1315"/>
      <c r="TQG2339" s="1315"/>
      <c r="TQH2339" s="1315"/>
      <c r="TQI2339" s="1315"/>
      <c r="TQJ2339" s="1315"/>
      <c r="TQK2339" s="1315"/>
      <c r="TQL2339" s="1315"/>
      <c r="TQM2339" s="1315"/>
      <c r="TQN2339" s="1315"/>
      <c r="TQO2339" s="1315"/>
      <c r="TQP2339" s="1315"/>
      <c r="TQQ2339" s="1315"/>
      <c r="TQR2339" s="1315"/>
      <c r="TQS2339" s="1315"/>
      <c r="TQT2339" s="1315"/>
      <c r="TQU2339" s="1315"/>
      <c r="TQV2339" s="1315"/>
      <c r="TQW2339" s="1315"/>
      <c r="TQX2339" s="1315"/>
      <c r="TQY2339" s="1315"/>
      <c r="TQZ2339" s="1315"/>
      <c r="TRA2339" s="1315"/>
      <c r="TRB2339" s="1315"/>
      <c r="TRC2339" s="1315"/>
      <c r="TRD2339" s="1315"/>
      <c r="TRE2339" s="1315"/>
      <c r="TRF2339" s="1315"/>
      <c r="TRG2339" s="1315"/>
      <c r="TRH2339" s="1315"/>
      <c r="TRI2339" s="1315"/>
      <c r="TRJ2339" s="1315"/>
      <c r="TRK2339" s="1315"/>
      <c r="TRL2339" s="1315"/>
      <c r="TRM2339" s="1315"/>
      <c r="TRN2339" s="1315"/>
      <c r="TRO2339" s="1315"/>
      <c r="TRP2339" s="1315"/>
      <c r="TRQ2339" s="1315"/>
      <c r="TRR2339" s="1315"/>
      <c r="TRS2339" s="1315"/>
      <c r="TRT2339" s="1315"/>
      <c r="TRU2339" s="1315"/>
      <c r="TRV2339" s="1315"/>
      <c r="TRW2339" s="1315"/>
      <c r="TRX2339" s="1315"/>
      <c r="TRY2339" s="1315"/>
      <c r="TRZ2339" s="1315"/>
      <c r="TSA2339" s="1315"/>
      <c r="TSB2339" s="1315"/>
      <c r="TSC2339" s="1315"/>
      <c r="TSD2339" s="1315"/>
      <c r="TSE2339" s="1315"/>
      <c r="TSF2339" s="1315"/>
      <c r="TSG2339" s="1315"/>
      <c r="TSH2339" s="1315"/>
      <c r="TSI2339" s="1315"/>
      <c r="TSJ2339" s="1315"/>
      <c r="TSK2339" s="1315"/>
      <c r="TSL2339" s="1315"/>
      <c r="TSM2339" s="1315"/>
      <c r="TSN2339" s="1315"/>
      <c r="TSO2339" s="1315"/>
      <c r="TSP2339" s="1315"/>
      <c r="TSQ2339" s="1315"/>
      <c r="TSR2339" s="1315"/>
      <c r="TSS2339" s="1315"/>
      <c r="TST2339" s="1315"/>
      <c r="TSU2339" s="1315"/>
      <c r="TSV2339" s="1315"/>
      <c r="TSW2339" s="1315"/>
      <c r="TSX2339" s="1315"/>
      <c r="TSY2339" s="1315"/>
      <c r="TSZ2339" s="1315"/>
      <c r="TTA2339" s="1315"/>
      <c r="TTB2339" s="1315"/>
      <c r="TTC2339" s="1315"/>
      <c r="TTD2339" s="1315"/>
      <c r="TTE2339" s="1315"/>
      <c r="TTF2339" s="1315"/>
      <c r="TTG2339" s="1315"/>
      <c r="TTH2339" s="1315"/>
      <c r="TTI2339" s="1315"/>
      <c r="TTJ2339" s="1315"/>
      <c r="TTK2339" s="1315"/>
      <c r="TTL2339" s="1315"/>
      <c r="TTM2339" s="1315"/>
      <c r="TTN2339" s="1315"/>
      <c r="TTO2339" s="1315"/>
      <c r="TTP2339" s="1315"/>
      <c r="TTQ2339" s="1315"/>
      <c r="TTR2339" s="1315"/>
      <c r="TTS2339" s="1315"/>
      <c r="TTT2339" s="1315"/>
      <c r="TTU2339" s="1315"/>
      <c r="TTV2339" s="1315"/>
      <c r="TTW2339" s="1315"/>
      <c r="TTX2339" s="1315"/>
      <c r="TTY2339" s="1315"/>
      <c r="TTZ2339" s="1315"/>
      <c r="TUA2339" s="1315"/>
      <c r="TUB2339" s="1315"/>
      <c r="TUC2339" s="1315"/>
      <c r="TUD2339" s="1315"/>
      <c r="TUE2339" s="1315"/>
      <c r="TUF2339" s="1315"/>
      <c r="TUG2339" s="1315"/>
      <c r="TUH2339" s="1315"/>
      <c r="TUI2339" s="1315"/>
      <c r="TUJ2339" s="1315"/>
      <c r="TUK2339" s="1315"/>
      <c r="TUL2339" s="1315"/>
      <c r="TUM2339" s="1315"/>
      <c r="TUN2339" s="1315"/>
      <c r="TUO2339" s="1315"/>
      <c r="TUP2339" s="1315"/>
      <c r="TUQ2339" s="1315"/>
      <c r="TUR2339" s="1315"/>
      <c r="TUS2339" s="1315"/>
      <c r="TUT2339" s="1315"/>
      <c r="TUU2339" s="1315"/>
      <c r="TUV2339" s="1315"/>
      <c r="TUW2339" s="1315"/>
      <c r="TUX2339" s="1315"/>
      <c r="TUY2339" s="1315"/>
      <c r="TUZ2339" s="1315"/>
      <c r="TVA2339" s="1315"/>
      <c r="TVB2339" s="1315"/>
      <c r="TVC2339" s="1315"/>
      <c r="TVD2339" s="1315"/>
      <c r="TVE2339" s="1315"/>
      <c r="TVF2339" s="1315"/>
      <c r="TVG2339" s="1315"/>
      <c r="TVH2339" s="1315"/>
      <c r="TVI2339" s="1315"/>
      <c r="TVJ2339" s="1315"/>
      <c r="TVK2339" s="1315"/>
      <c r="TVL2339" s="1315"/>
      <c r="TVM2339" s="1315"/>
      <c r="TVN2339" s="1315"/>
      <c r="TVO2339" s="1315"/>
      <c r="TVP2339" s="1315"/>
      <c r="TVQ2339" s="1315"/>
      <c r="TVR2339" s="1315"/>
      <c r="TVS2339" s="1315"/>
      <c r="TVT2339" s="1315"/>
      <c r="TVU2339" s="1315"/>
      <c r="TVV2339" s="1315"/>
      <c r="TVW2339" s="1315"/>
      <c r="TVX2339" s="1315"/>
      <c r="TVY2339" s="1315"/>
      <c r="TVZ2339" s="1315"/>
      <c r="TWA2339" s="1315"/>
      <c r="TWB2339" s="1315"/>
      <c r="TWC2339" s="1315"/>
      <c r="TWD2339" s="1315"/>
      <c r="TWE2339" s="1315"/>
      <c r="TWF2339" s="1315"/>
      <c r="TWG2339" s="1315"/>
      <c r="TWH2339" s="1315"/>
      <c r="TWI2339" s="1315"/>
      <c r="TWJ2339" s="1315"/>
      <c r="TWK2339" s="1315"/>
      <c r="TWL2339" s="1315"/>
      <c r="TWM2339" s="1315"/>
      <c r="TWN2339" s="1315"/>
      <c r="TWO2339" s="1315"/>
      <c r="TWP2339" s="1315"/>
      <c r="TWQ2339" s="1315"/>
      <c r="TWR2339" s="1315"/>
      <c r="TWS2339" s="1315"/>
      <c r="TWT2339" s="1315"/>
      <c r="TWU2339" s="1315"/>
      <c r="TWV2339" s="1315"/>
      <c r="TWW2339" s="1315"/>
      <c r="TWX2339" s="1315"/>
      <c r="TWY2339" s="1315"/>
      <c r="TWZ2339" s="1315"/>
      <c r="TXA2339" s="1315"/>
      <c r="TXB2339" s="1315"/>
      <c r="TXC2339" s="1315"/>
      <c r="TXD2339" s="1315"/>
      <c r="TXE2339" s="1315"/>
      <c r="TXF2339" s="1315"/>
      <c r="TXG2339" s="1315"/>
      <c r="TXH2339" s="1315"/>
      <c r="TXI2339" s="1315"/>
      <c r="TXJ2339" s="1315"/>
      <c r="TXK2339" s="1315"/>
      <c r="TXL2339" s="1315"/>
      <c r="TXM2339" s="1315"/>
      <c r="TXN2339" s="1315"/>
      <c r="TXO2339" s="1315"/>
      <c r="TXP2339" s="1315"/>
      <c r="TXQ2339" s="1315"/>
      <c r="TXR2339" s="1315"/>
      <c r="TXS2339" s="1315"/>
      <c r="TXT2339" s="1315"/>
      <c r="TXU2339" s="1315"/>
      <c r="TXV2339" s="1315"/>
      <c r="TXW2339" s="1315"/>
      <c r="TXX2339" s="1315"/>
      <c r="TXY2339" s="1315"/>
      <c r="TXZ2339" s="1315"/>
      <c r="TYA2339" s="1315"/>
      <c r="TYB2339" s="1315"/>
      <c r="TYC2339" s="1315"/>
      <c r="TYD2339" s="1315"/>
      <c r="TYE2339" s="1315"/>
      <c r="TYF2339" s="1315"/>
      <c r="TYG2339" s="1315"/>
      <c r="TYH2339" s="1315"/>
      <c r="TYI2339" s="1315"/>
      <c r="TYJ2339" s="1315"/>
      <c r="TYK2339" s="1315"/>
      <c r="TYL2339" s="1315"/>
      <c r="TYM2339" s="1315"/>
      <c r="TYN2339" s="1315"/>
      <c r="TYO2339" s="1315"/>
      <c r="TYP2339" s="1315"/>
      <c r="TYQ2339" s="1315"/>
      <c r="TYR2339" s="1315"/>
      <c r="TYS2339" s="1315"/>
      <c r="TYT2339" s="1315"/>
      <c r="TYU2339" s="1315"/>
      <c r="TYV2339" s="1315"/>
      <c r="TYW2339" s="1315"/>
      <c r="TYX2339" s="1315"/>
      <c r="TYY2339" s="1315"/>
      <c r="TYZ2339" s="1315"/>
      <c r="TZA2339" s="1315"/>
      <c r="TZB2339" s="1315"/>
      <c r="TZC2339" s="1315"/>
      <c r="TZD2339" s="1315"/>
      <c r="TZE2339" s="1315"/>
      <c r="TZF2339" s="1315"/>
      <c r="TZG2339" s="1315"/>
      <c r="TZH2339" s="1315"/>
      <c r="TZI2339" s="1315"/>
      <c r="TZJ2339" s="1315"/>
      <c r="TZK2339" s="1315"/>
      <c r="TZL2339" s="1315"/>
      <c r="TZM2339" s="1315"/>
      <c r="TZN2339" s="1315"/>
      <c r="TZO2339" s="1315"/>
      <c r="TZP2339" s="1315"/>
      <c r="TZQ2339" s="1315"/>
      <c r="TZR2339" s="1315"/>
      <c r="TZS2339" s="1315"/>
      <c r="TZT2339" s="1315"/>
      <c r="TZU2339" s="1315"/>
      <c r="TZV2339" s="1315"/>
      <c r="TZW2339" s="1315"/>
      <c r="TZX2339" s="1315"/>
      <c r="TZY2339" s="1315"/>
      <c r="TZZ2339" s="1315"/>
      <c r="UAA2339" s="1315"/>
      <c r="UAB2339" s="1315"/>
      <c r="UAC2339" s="1315"/>
      <c r="UAD2339" s="1315"/>
      <c r="UAE2339" s="1315"/>
      <c r="UAF2339" s="1315"/>
      <c r="UAG2339" s="1315"/>
      <c r="UAH2339" s="1315"/>
      <c r="UAI2339" s="1315"/>
      <c r="UAJ2339" s="1315"/>
      <c r="UAK2339" s="1315"/>
      <c r="UAL2339" s="1315"/>
      <c r="UAM2339" s="1315"/>
      <c r="UAN2339" s="1315"/>
      <c r="UAO2339" s="1315"/>
      <c r="UAP2339" s="1315"/>
      <c r="UAQ2339" s="1315"/>
      <c r="UAR2339" s="1315"/>
      <c r="UAS2339" s="1315"/>
      <c r="UAT2339" s="1315"/>
      <c r="UAU2339" s="1315"/>
      <c r="UAV2339" s="1315"/>
      <c r="UAW2339" s="1315"/>
      <c r="UAX2339" s="1315"/>
      <c r="UAY2339" s="1315"/>
      <c r="UAZ2339" s="1315"/>
      <c r="UBA2339" s="1315"/>
      <c r="UBB2339" s="1315"/>
      <c r="UBC2339" s="1315"/>
      <c r="UBD2339" s="1315"/>
      <c r="UBE2339" s="1315"/>
      <c r="UBF2339" s="1315"/>
      <c r="UBG2339" s="1315"/>
      <c r="UBH2339" s="1315"/>
      <c r="UBI2339" s="1315"/>
      <c r="UBJ2339" s="1315"/>
      <c r="UBK2339" s="1315"/>
      <c r="UBL2339" s="1315"/>
      <c r="UBM2339" s="1315"/>
      <c r="UBN2339" s="1315"/>
      <c r="UBO2339" s="1315"/>
      <c r="UBP2339" s="1315"/>
      <c r="UBQ2339" s="1315"/>
      <c r="UBR2339" s="1315"/>
      <c r="UBS2339" s="1315"/>
      <c r="UBT2339" s="1315"/>
      <c r="UBU2339" s="1315"/>
      <c r="UBV2339" s="1315"/>
      <c r="UBW2339" s="1315"/>
      <c r="UBX2339" s="1315"/>
      <c r="UBY2339" s="1315"/>
      <c r="UBZ2339" s="1315"/>
      <c r="UCA2339" s="1315"/>
      <c r="UCB2339" s="1315"/>
      <c r="UCC2339" s="1315"/>
      <c r="UCD2339" s="1315"/>
      <c r="UCE2339" s="1315"/>
      <c r="UCF2339" s="1315"/>
      <c r="UCG2339" s="1315"/>
      <c r="UCH2339" s="1315"/>
      <c r="UCI2339" s="1315"/>
      <c r="UCJ2339" s="1315"/>
      <c r="UCK2339" s="1315"/>
      <c r="UCL2339" s="1315"/>
      <c r="UCM2339" s="1315"/>
      <c r="UCN2339" s="1315"/>
      <c r="UCO2339" s="1315"/>
      <c r="UCP2339" s="1315"/>
      <c r="UCQ2339" s="1315"/>
      <c r="UCR2339" s="1315"/>
      <c r="UCS2339" s="1315"/>
      <c r="UCT2339" s="1315"/>
      <c r="UCU2339" s="1315"/>
      <c r="UCV2339" s="1315"/>
      <c r="UCW2339" s="1315"/>
      <c r="UCX2339" s="1315"/>
      <c r="UCY2339" s="1315"/>
      <c r="UCZ2339" s="1315"/>
      <c r="UDA2339" s="1315"/>
      <c r="UDB2339" s="1315"/>
      <c r="UDC2339" s="1315"/>
      <c r="UDD2339" s="1315"/>
      <c r="UDE2339" s="1315"/>
      <c r="UDF2339" s="1315"/>
      <c r="UDG2339" s="1315"/>
      <c r="UDH2339" s="1315"/>
      <c r="UDI2339" s="1315"/>
      <c r="UDJ2339" s="1315"/>
      <c r="UDK2339" s="1315"/>
      <c r="UDL2339" s="1315"/>
      <c r="UDM2339" s="1315"/>
      <c r="UDN2339" s="1315"/>
      <c r="UDO2339" s="1315"/>
      <c r="UDP2339" s="1315"/>
      <c r="UDQ2339" s="1315"/>
      <c r="UDR2339" s="1315"/>
      <c r="UDS2339" s="1315"/>
      <c r="UDT2339" s="1315"/>
      <c r="UDU2339" s="1315"/>
      <c r="UDV2339" s="1315"/>
      <c r="UDW2339" s="1315"/>
      <c r="UDX2339" s="1315"/>
      <c r="UDY2339" s="1315"/>
      <c r="UDZ2339" s="1315"/>
      <c r="UEA2339" s="1315"/>
      <c r="UEB2339" s="1315"/>
      <c r="UEC2339" s="1315"/>
      <c r="UED2339" s="1315"/>
      <c r="UEE2339" s="1315"/>
      <c r="UEF2339" s="1315"/>
      <c r="UEG2339" s="1315"/>
      <c r="UEH2339" s="1315"/>
      <c r="UEI2339" s="1315"/>
      <c r="UEJ2339" s="1315"/>
      <c r="UEK2339" s="1315"/>
      <c r="UEL2339" s="1315"/>
      <c r="UEM2339" s="1315"/>
      <c r="UEN2339" s="1315"/>
      <c r="UEO2339" s="1315"/>
      <c r="UEP2339" s="1315"/>
      <c r="UEQ2339" s="1315"/>
      <c r="UER2339" s="1315"/>
      <c r="UES2339" s="1315"/>
      <c r="UET2339" s="1315"/>
      <c r="UEU2339" s="1315"/>
      <c r="UEV2339" s="1315"/>
      <c r="UEW2339" s="1315"/>
      <c r="UEX2339" s="1315"/>
      <c r="UEY2339" s="1315"/>
      <c r="UEZ2339" s="1315"/>
      <c r="UFA2339" s="1315"/>
      <c r="UFB2339" s="1315"/>
      <c r="UFC2339" s="1315"/>
      <c r="UFD2339" s="1315"/>
      <c r="UFE2339" s="1315"/>
      <c r="UFF2339" s="1315"/>
      <c r="UFG2339" s="1315"/>
      <c r="UFH2339" s="1315"/>
      <c r="UFI2339" s="1315"/>
      <c r="UFJ2339" s="1315"/>
      <c r="UFK2339" s="1315"/>
      <c r="UFL2339" s="1315"/>
      <c r="UFM2339" s="1315"/>
      <c r="UFN2339" s="1315"/>
      <c r="UFO2339" s="1315"/>
      <c r="UFP2339" s="1315"/>
      <c r="UFQ2339" s="1315"/>
      <c r="UFR2339" s="1315"/>
      <c r="UFS2339" s="1315"/>
      <c r="UFT2339" s="1315"/>
      <c r="UFU2339" s="1315"/>
      <c r="UFV2339" s="1315"/>
      <c r="UFW2339" s="1315"/>
      <c r="UFX2339" s="1315"/>
      <c r="UFY2339" s="1315"/>
      <c r="UFZ2339" s="1315"/>
      <c r="UGA2339" s="1315"/>
      <c r="UGB2339" s="1315"/>
      <c r="UGC2339" s="1315"/>
      <c r="UGD2339" s="1315"/>
      <c r="UGE2339" s="1315"/>
      <c r="UGF2339" s="1315"/>
      <c r="UGG2339" s="1315"/>
      <c r="UGH2339" s="1315"/>
      <c r="UGI2339" s="1315"/>
      <c r="UGJ2339" s="1315"/>
      <c r="UGK2339" s="1315"/>
      <c r="UGL2339" s="1315"/>
      <c r="UGM2339" s="1315"/>
      <c r="UGN2339" s="1315"/>
      <c r="UGO2339" s="1315"/>
      <c r="UGP2339" s="1315"/>
      <c r="UGQ2339" s="1315"/>
      <c r="UGR2339" s="1315"/>
      <c r="UGS2339" s="1315"/>
      <c r="UGT2339" s="1315"/>
      <c r="UGU2339" s="1315"/>
      <c r="UGV2339" s="1315"/>
      <c r="UGW2339" s="1315"/>
      <c r="UGX2339" s="1315"/>
      <c r="UGY2339" s="1315"/>
      <c r="UGZ2339" s="1315"/>
      <c r="UHA2339" s="1315"/>
      <c r="UHB2339" s="1315"/>
      <c r="UHC2339" s="1315"/>
      <c r="UHD2339" s="1315"/>
      <c r="UHE2339" s="1315"/>
      <c r="UHF2339" s="1315"/>
      <c r="UHG2339" s="1315"/>
      <c r="UHH2339" s="1315"/>
      <c r="UHI2339" s="1315"/>
      <c r="UHJ2339" s="1315"/>
      <c r="UHK2339" s="1315"/>
      <c r="UHL2339" s="1315"/>
      <c r="UHM2339" s="1315"/>
      <c r="UHN2339" s="1315"/>
      <c r="UHO2339" s="1315"/>
      <c r="UHP2339" s="1315"/>
      <c r="UHQ2339" s="1315"/>
      <c r="UHR2339" s="1315"/>
      <c r="UHS2339" s="1315"/>
      <c r="UHT2339" s="1315"/>
      <c r="UHU2339" s="1315"/>
      <c r="UHV2339" s="1315"/>
      <c r="UHW2339" s="1315"/>
      <c r="UHX2339" s="1315"/>
      <c r="UHY2339" s="1315"/>
      <c r="UHZ2339" s="1315"/>
      <c r="UIA2339" s="1315"/>
      <c r="UIB2339" s="1315"/>
      <c r="UIC2339" s="1315"/>
      <c r="UID2339" s="1315"/>
      <c r="UIE2339" s="1315"/>
      <c r="UIF2339" s="1315"/>
      <c r="UIG2339" s="1315"/>
      <c r="UIH2339" s="1315"/>
      <c r="UII2339" s="1315"/>
      <c r="UIJ2339" s="1315"/>
      <c r="UIK2339" s="1315"/>
      <c r="UIL2339" s="1315"/>
      <c r="UIM2339" s="1315"/>
      <c r="UIN2339" s="1315"/>
      <c r="UIO2339" s="1315"/>
      <c r="UIP2339" s="1315"/>
      <c r="UIQ2339" s="1315"/>
      <c r="UIR2339" s="1315"/>
      <c r="UIS2339" s="1315"/>
      <c r="UIT2339" s="1315"/>
      <c r="UIU2339" s="1315"/>
      <c r="UIV2339" s="1315"/>
      <c r="UIW2339" s="1315"/>
      <c r="UIX2339" s="1315"/>
      <c r="UIY2339" s="1315"/>
      <c r="UIZ2339" s="1315"/>
      <c r="UJA2339" s="1315"/>
      <c r="UJB2339" s="1315"/>
      <c r="UJC2339" s="1315"/>
      <c r="UJD2339" s="1315"/>
      <c r="UJE2339" s="1315"/>
      <c r="UJF2339" s="1315"/>
      <c r="UJG2339" s="1315"/>
      <c r="UJH2339" s="1315"/>
      <c r="UJI2339" s="1315"/>
      <c r="UJJ2339" s="1315"/>
      <c r="UJK2339" s="1315"/>
      <c r="UJL2339" s="1315"/>
      <c r="UJM2339" s="1315"/>
      <c r="UJN2339" s="1315"/>
      <c r="UJO2339" s="1315"/>
      <c r="UJP2339" s="1315"/>
      <c r="UJQ2339" s="1315"/>
      <c r="UJR2339" s="1315"/>
      <c r="UJS2339" s="1315"/>
      <c r="UJT2339" s="1315"/>
      <c r="UJU2339" s="1315"/>
      <c r="UJV2339" s="1315"/>
      <c r="UJW2339" s="1315"/>
      <c r="UJX2339" s="1315"/>
      <c r="UJY2339" s="1315"/>
      <c r="UJZ2339" s="1315"/>
      <c r="UKA2339" s="1315"/>
      <c r="UKB2339" s="1315"/>
      <c r="UKC2339" s="1315"/>
      <c r="UKD2339" s="1315"/>
      <c r="UKE2339" s="1315"/>
      <c r="UKF2339" s="1315"/>
      <c r="UKG2339" s="1315"/>
      <c r="UKH2339" s="1315"/>
      <c r="UKI2339" s="1315"/>
      <c r="UKJ2339" s="1315"/>
      <c r="UKK2339" s="1315"/>
      <c r="UKL2339" s="1315"/>
      <c r="UKM2339" s="1315"/>
      <c r="UKN2339" s="1315"/>
      <c r="UKO2339" s="1315"/>
      <c r="UKP2339" s="1315"/>
      <c r="UKQ2339" s="1315"/>
      <c r="UKR2339" s="1315"/>
      <c r="UKS2339" s="1315"/>
      <c r="UKT2339" s="1315"/>
      <c r="UKU2339" s="1315"/>
      <c r="UKV2339" s="1315"/>
      <c r="UKW2339" s="1315"/>
      <c r="UKX2339" s="1315"/>
      <c r="UKY2339" s="1315"/>
      <c r="UKZ2339" s="1315"/>
      <c r="ULA2339" s="1315"/>
      <c r="ULB2339" s="1315"/>
      <c r="ULC2339" s="1315"/>
      <c r="ULD2339" s="1315"/>
      <c r="ULE2339" s="1315"/>
      <c r="ULF2339" s="1315"/>
      <c r="ULG2339" s="1315"/>
      <c r="ULH2339" s="1315"/>
      <c r="ULI2339" s="1315"/>
      <c r="ULJ2339" s="1315"/>
      <c r="ULK2339" s="1315"/>
      <c r="ULL2339" s="1315"/>
      <c r="ULM2339" s="1315"/>
      <c r="ULN2339" s="1315"/>
      <c r="ULO2339" s="1315"/>
      <c r="ULP2339" s="1315"/>
      <c r="ULQ2339" s="1315"/>
      <c r="ULR2339" s="1315"/>
      <c r="ULS2339" s="1315"/>
      <c r="ULT2339" s="1315"/>
      <c r="ULU2339" s="1315"/>
      <c r="ULV2339" s="1315"/>
      <c r="ULW2339" s="1315"/>
      <c r="ULX2339" s="1315"/>
      <c r="ULY2339" s="1315"/>
      <c r="ULZ2339" s="1315"/>
      <c r="UMA2339" s="1315"/>
      <c r="UMB2339" s="1315"/>
      <c r="UMC2339" s="1315"/>
      <c r="UMD2339" s="1315"/>
      <c r="UME2339" s="1315"/>
      <c r="UMF2339" s="1315"/>
      <c r="UMG2339" s="1315"/>
      <c r="UMH2339" s="1315"/>
      <c r="UMI2339" s="1315"/>
      <c r="UMJ2339" s="1315"/>
      <c r="UMK2339" s="1315"/>
      <c r="UML2339" s="1315"/>
      <c r="UMM2339" s="1315"/>
      <c r="UMN2339" s="1315"/>
      <c r="UMO2339" s="1315"/>
      <c r="UMP2339" s="1315"/>
      <c r="UMQ2339" s="1315"/>
      <c r="UMR2339" s="1315"/>
      <c r="UMS2339" s="1315"/>
      <c r="UMT2339" s="1315"/>
      <c r="UMU2339" s="1315"/>
      <c r="UMV2339" s="1315"/>
      <c r="UMW2339" s="1315"/>
      <c r="UMX2339" s="1315"/>
      <c r="UMY2339" s="1315"/>
      <c r="UMZ2339" s="1315"/>
      <c r="UNA2339" s="1315"/>
      <c r="UNB2339" s="1315"/>
      <c r="UNC2339" s="1315"/>
      <c r="UND2339" s="1315"/>
      <c r="UNE2339" s="1315"/>
      <c r="UNF2339" s="1315"/>
      <c r="UNG2339" s="1315"/>
      <c r="UNH2339" s="1315"/>
      <c r="UNI2339" s="1315"/>
      <c r="UNJ2339" s="1315"/>
      <c r="UNK2339" s="1315"/>
      <c r="UNL2339" s="1315"/>
      <c r="UNM2339" s="1315"/>
      <c r="UNN2339" s="1315"/>
      <c r="UNO2339" s="1315"/>
      <c r="UNP2339" s="1315"/>
      <c r="UNQ2339" s="1315"/>
      <c r="UNR2339" s="1315"/>
      <c r="UNS2339" s="1315"/>
      <c r="UNT2339" s="1315"/>
      <c r="UNU2339" s="1315"/>
      <c r="UNV2339" s="1315"/>
      <c r="UNW2339" s="1315"/>
      <c r="UNX2339" s="1315"/>
      <c r="UNY2339" s="1315"/>
      <c r="UNZ2339" s="1315"/>
      <c r="UOA2339" s="1315"/>
      <c r="UOB2339" s="1315"/>
      <c r="UOC2339" s="1315"/>
      <c r="UOD2339" s="1315"/>
      <c r="UOE2339" s="1315"/>
      <c r="UOF2339" s="1315"/>
      <c r="UOG2339" s="1315"/>
      <c r="UOH2339" s="1315"/>
      <c r="UOI2339" s="1315"/>
      <c r="UOJ2339" s="1315"/>
      <c r="UOK2339" s="1315"/>
      <c r="UOL2339" s="1315"/>
      <c r="UOM2339" s="1315"/>
      <c r="UON2339" s="1315"/>
      <c r="UOO2339" s="1315"/>
      <c r="UOP2339" s="1315"/>
      <c r="UOQ2339" s="1315"/>
      <c r="UOR2339" s="1315"/>
      <c r="UOS2339" s="1315"/>
      <c r="UOT2339" s="1315"/>
      <c r="UOU2339" s="1315"/>
      <c r="UOV2339" s="1315"/>
      <c r="UOW2339" s="1315"/>
      <c r="UOX2339" s="1315"/>
      <c r="UOY2339" s="1315"/>
      <c r="UOZ2339" s="1315"/>
      <c r="UPA2339" s="1315"/>
      <c r="UPB2339" s="1315"/>
      <c r="UPC2339" s="1315"/>
      <c r="UPD2339" s="1315"/>
      <c r="UPE2339" s="1315"/>
      <c r="UPF2339" s="1315"/>
      <c r="UPG2339" s="1315"/>
      <c r="UPH2339" s="1315"/>
      <c r="UPI2339" s="1315"/>
      <c r="UPJ2339" s="1315"/>
      <c r="UPK2339" s="1315"/>
      <c r="UPL2339" s="1315"/>
      <c r="UPM2339" s="1315"/>
      <c r="UPN2339" s="1315"/>
      <c r="UPO2339" s="1315"/>
      <c r="UPP2339" s="1315"/>
      <c r="UPQ2339" s="1315"/>
      <c r="UPR2339" s="1315"/>
      <c r="UPS2339" s="1315"/>
      <c r="UPT2339" s="1315"/>
      <c r="UPU2339" s="1315"/>
      <c r="UPV2339" s="1315"/>
      <c r="UPW2339" s="1315"/>
      <c r="UPX2339" s="1315"/>
      <c r="UPY2339" s="1315"/>
      <c r="UPZ2339" s="1315"/>
      <c r="UQA2339" s="1315"/>
      <c r="UQB2339" s="1315"/>
      <c r="UQC2339" s="1315"/>
      <c r="UQD2339" s="1315"/>
      <c r="UQE2339" s="1315"/>
      <c r="UQF2339" s="1315"/>
      <c r="UQG2339" s="1315"/>
      <c r="UQH2339" s="1315"/>
      <c r="UQI2339" s="1315"/>
      <c r="UQJ2339" s="1315"/>
      <c r="UQK2339" s="1315"/>
      <c r="UQL2339" s="1315"/>
      <c r="UQM2339" s="1315"/>
      <c r="UQN2339" s="1315"/>
      <c r="UQO2339" s="1315"/>
      <c r="UQP2339" s="1315"/>
      <c r="UQQ2339" s="1315"/>
      <c r="UQR2339" s="1315"/>
      <c r="UQS2339" s="1315"/>
      <c r="UQT2339" s="1315"/>
      <c r="UQU2339" s="1315"/>
      <c r="UQV2339" s="1315"/>
      <c r="UQW2339" s="1315"/>
      <c r="UQX2339" s="1315"/>
      <c r="UQY2339" s="1315"/>
      <c r="UQZ2339" s="1315"/>
      <c r="URA2339" s="1315"/>
      <c r="URB2339" s="1315"/>
      <c r="URC2339" s="1315"/>
      <c r="URD2339" s="1315"/>
      <c r="URE2339" s="1315"/>
      <c r="URF2339" s="1315"/>
      <c r="URG2339" s="1315"/>
      <c r="URH2339" s="1315"/>
      <c r="URI2339" s="1315"/>
      <c r="URJ2339" s="1315"/>
      <c r="URK2339" s="1315"/>
      <c r="URL2339" s="1315"/>
      <c r="URM2339" s="1315"/>
      <c r="URN2339" s="1315"/>
      <c r="URO2339" s="1315"/>
      <c r="URP2339" s="1315"/>
      <c r="URQ2339" s="1315"/>
      <c r="URR2339" s="1315"/>
      <c r="URS2339" s="1315"/>
      <c r="URT2339" s="1315"/>
      <c r="URU2339" s="1315"/>
      <c r="URV2339" s="1315"/>
      <c r="URW2339" s="1315"/>
      <c r="URX2339" s="1315"/>
      <c r="URY2339" s="1315"/>
      <c r="URZ2339" s="1315"/>
      <c r="USA2339" s="1315"/>
      <c r="USB2339" s="1315"/>
      <c r="USC2339" s="1315"/>
      <c r="USD2339" s="1315"/>
      <c r="USE2339" s="1315"/>
      <c r="USF2339" s="1315"/>
      <c r="USG2339" s="1315"/>
      <c r="USH2339" s="1315"/>
      <c r="USI2339" s="1315"/>
      <c r="USJ2339" s="1315"/>
      <c r="USK2339" s="1315"/>
      <c r="USL2339" s="1315"/>
      <c r="USM2339" s="1315"/>
      <c r="USN2339" s="1315"/>
      <c r="USO2339" s="1315"/>
      <c r="USP2339" s="1315"/>
      <c r="USQ2339" s="1315"/>
      <c r="USR2339" s="1315"/>
      <c r="USS2339" s="1315"/>
      <c r="UST2339" s="1315"/>
      <c r="USU2339" s="1315"/>
      <c r="USV2339" s="1315"/>
      <c r="USW2339" s="1315"/>
      <c r="USX2339" s="1315"/>
      <c r="USY2339" s="1315"/>
      <c r="USZ2339" s="1315"/>
      <c r="UTA2339" s="1315"/>
      <c r="UTB2339" s="1315"/>
      <c r="UTC2339" s="1315"/>
      <c r="UTD2339" s="1315"/>
      <c r="UTE2339" s="1315"/>
      <c r="UTF2339" s="1315"/>
      <c r="UTG2339" s="1315"/>
      <c r="UTH2339" s="1315"/>
      <c r="UTI2339" s="1315"/>
      <c r="UTJ2339" s="1315"/>
      <c r="UTK2339" s="1315"/>
      <c r="UTL2339" s="1315"/>
      <c r="UTM2339" s="1315"/>
      <c r="UTN2339" s="1315"/>
      <c r="UTO2339" s="1315"/>
      <c r="UTP2339" s="1315"/>
      <c r="UTQ2339" s="1315"/>
      <c r="UTR2339" s="1315"/>
      <c r="UTS2339" s="1315"/>
      <c r="UTT2339" s="1315"/>
      <c r="UTU2339" s="1315"/>
      <c r="UTV2339" s="1315"/>
      <c r="UTW2339" s="1315"/>
      <c r="UTX2339" s="1315"/>
      <c r="UTY2339" s="1315"/>
      <c r="UTZ2339" s="1315"/>
      <c r="UUA2339" s="1315"/>
      <c r="UUB2339" s="1315"/>
      <c r="UUC2339" s="1315"/>
      <c r="UUD2339" s="1315"/>
      <c r="UUE2339" s="1315"/>
      <c r="UUF2339" s="1315"/>
      <c r="UUG2339" s="1315"/>
      <c r="UUH2339" s="1315"/>
      <c r="UUI2339" s="1315"/>
      <c r="UUJ2339" s="1315"/>
      <c r="UUK2339" s="1315"/>
      <c r="UUL2339" s="1315"/>
      <c r="UUM2339" s="1315"/>
      <c r="UUN2339" s="1315"/>
      <c r="UUO2339" s="1315"/>
      <c r="UUP2339" s="1315"/>
      <c r="UUQ2339" s="1315"/>
      <c r="UUR2339" s="1315"/>
      <c r="UUS2339" s="1315"/>
      <c r="UUT2339" s="1315"/>
      <c r="UUU2339" s="1315"/>
      <c r="UUV2339" s="1315"/>
      <c r="UUW2339" s="1315"/>
      <c r="UUX2339" s="1315"/>
      <c r="UUY2339" s="1315"/>
      <c r="UUZ2339" s="1315"/>
      <c r="UVA2339" s="1315"/>
      <c r="UVB2339" s="1315"/>
      <c r="UVC2339" s="1315"/>
      <c r="UVD2339" s="1315"/>
      <c r="UVE2339" s="1315"/>
      <c r="UVF2339" s="1315"/>
      <c r="UVG2339" s="1315"/>
      <c r="UVH2339" s="1315"/>
      <c r="UVI2339" s="1315"/>
      <c r="UVJ2339" s="1315"/>
      <c r="UVK2339" s="1315"/>
      <c r="UVL2339" s="1315"/>
      <c r="UVM2339" s="1315"/>
      <c r="UVN2339" s="1315"/>
      <c r="UVO2339" s="1315"/>
      <c r="UVP2339" s="1315"/>
      <c r="UVQ2339" s="1315"/>
      <c r="UVR2339" s="1315"/>
      <c r="UVS2339" s="1315"/>
      <c r="UVT2339" s="1315"/>
      <c r="UVU2339" s="1315"/>
      <c r="UVV2339" s="1315"/>
      <c r="UVW2339" s="1315"/>
      <c r="UVX2339" s="1315"/>
      <c r="UVY2339" s="1315"/>
      <c r="UVZ2339" s="1315"/>
      <c r="UWA2339" s="1315"/>
      <c r="UWB2339" s="1315"/>
      <c r="UWC2339" s="1315"/>
      <c r="UWD2339" s="1315"/>
      <c r="UWE2339" s="1315"/>
      <c r="UWF2339" s="1315"/>
      <c r="UWG2339" s="1315"/>
      <c r="UWH2339" s="1315"/>
      <c r="UWI2339" s="1315"/>
      <c r="UWJ2339" s="1315"/>
      <c r="UWK2339" s="1315"/>
      <c r="UWL2339" s="1315"/>
      <c r="UWM2339" s="1315"/>
      <c r="UWN2339" s="1315"/>
      <c r="UWO2339" s="1315"/>
      <c r="UWP2339" s="1315"/>
      <c r="UWQ2339" s="1315"/>
      <c r="UWR2339" s="1315"/>
      <c r="UWS2339" s="1315"/>
      <c r="UWT2339" s="1315"/>
      <c r="UWU2339" s="1315"/>
      <c r="UWV2339" s="1315"/>
      <c r="UWW2339" s="1315"/>
      <c r="UWX2339" s="1315"/>
      <c r="UWY2339" s="1315"/>
      <c r="UWZ2339" s="1315"/>
      <c r="UXA2339" s="1315"/>
      <c r="UXB2339" s="1315"/>
      <c r="UXC2339" s="1315"/>
      <c r="UXD2339" s="1315"/>
      <c r="UXE2339" s="1315"/>
      <c r="UXF2339" s="1315"/>
      <c r="UXG2339" s="1315"/>
      <c r="UXH2339" s="1315"/>
      <c r="UXI2339" s="1315"/>
      <c r="UXJ2339" s="1315"/>
      <c r="UXK2339" s="1315"/>
      <c r="UXL2339" s="1315"/>
      <c r="UXM2339" s="1315"/>
      <c r="UXN2339" s="1315"/>
      <c r="UXO2339" s="1315"/>
      <c r="UXP2339" s="1315"/>
      <c r="UXQ2339" s="1315"/>
      <c r="UXR2339" s="1315"/>
      <c r="UXS2339" s="1315"/>
      <c r="UXT2339" s="1315"/>
      <c r="UXU2339" s="1315"/>
      <c r="UXV2339" s="1315"/>
      <c r="UXW2339" s="1315"/>
      <c r="UXX2339" s="1315"/>
      <c r="UXY2339" s="1315"/>
      <c r="UXZ2339" s="1315"/>
      <c r="UYA2339" s="1315"/>
      <c r="UYB2339" s="1315"/>
      <c r="UYC2339" s="1315"/>
      <c r="UYD2339" s="1315"/>
      <c r="UYE2339" s="1315"/>
      <c r="UYF2339" s="1315"/>
      <c r="UYG2339" s="1315"/>
      <c r="UYH2339" s="1315"/>
      <c r="UYI2339" s="1315"/>
      <c r="UYJ2339" s="1315"/>
      <c r="UYK2339" s="1315"/>
      <c r="UYL2339" s="1315"/>
      <c r="UYM2339" s="1315"/>
      <c r="UYN2339" s="1315"/>
      <c r="UYO2339" s="1315"/>
      <c r="UYP2339" s="1315"/>
      <c r="UYQ2339" s="1315"/>
      <c r="UYR2339" s="1315"/>
      <c r="UYS2339" s="1315"/>
      <c r="UYT2339" s="1315"/>
      <c r="UYU2339" s="1315"/>
      <c r="UYV2339" s="1315"/>
      <c r="UYW2339" s="1315"/>
      <c r="UYX2339" s="1315"/>
      <c r="UYY2339" s="1315"/>
      <c r="UYZ2339" s="1315"/>
      <c r="UZA2339" s="1315"/>
      <c r="UZB2339" s="1315"/>
      <c r="UZC2339" s="1315"/>
      <c r="UZD2339" s="1315"/>
      <c r="UZE2339" s="1315"/>
      <c r="UZF2339" s="1315"/>
      <c r="UZG2339" s="1315"/>
      <c r="UZH2339" s="1315"/>
      <c r="UZI2339" s="1315"/>
      <c r="UZJ2339" s="1315"/>
      <c r="UZK2339" s="1315"/>
      <c r="UZL2339" s="1315"/>
      <c r="UZM2339" s="1315"/>
      <c r="UZN2339" s="1315"/>
      <c r="UZO2339" s="1315"/>
      <c r="UZP2339" s="1315"/>
      <c r="UZQ2339" s="1315"/>
      <c r="UZR2339" s="1315"/>
      <c r="UZS2339" s="1315"/>
      <c r="UZT2339" s="1315"/>
      <c r="UZU2339" s="1315"/>
      <c r="UZV2339" s="1315"/>
      <c r="UZW2339" s="1315"/>
      <c r="UZX2339" s="1315"/>
      <c r="UZY2339" s="1315"/>
      <c r="UZZ2339" s="1315"/>
      <c r="VAA2339" s="1315"/>
      <c r="VAB2339" s="1315"/>
      <c r="VAC2339" s="1315"/>
      <c r="VAD2339" s="1315"/>
      <c r="VAE2339" s="1315"/>
      <c r="VAF2339" s="1315"/>
      <c r="VAG2339" s="1315"/>
      <c r="VAH2339" s="1315"/>
      <c r="VAI2339" s="1315"/>
      <c r="VAJ2339" s="1315"/>
      <c r="VAK2339" s="1315"/>
      <c r="VAL2339" s="1315"/>
      <c r="VAM2339" s="1315"/>
      <c r="VAN2339" s="1315"/>
      <c r="VAO2339" s="1315"/>
      <c r="VAP2339" s="1315"/>
      <c r="VAQ2339" s="1315"/>
      <c r="VAR2339" s="1315"/>
      <c r="VAS2339" s="1315"/>
      <c r="VAT2339" s="1315"/>
      <c r="VAU2339" s="1315"/>
      <c r="VAV2339" s="1315"/>
      <c r="VAW2339" s="1315"/>
      <c r="VAX2339" s="1315"/>
      <c r="VAY2339" s="1315"/>
      <c r="VAZ2339" s="1315"/>
      <c r="VBA2339" s="1315"/>
      <c r="VBB2339" s="1315"/>
      <c r="VBC2339" s="1315"/>
      <c r="VBD2339" s="1315"/>
      <c r="VBE2339" s="1315"/>
      <c r="VBF2339" s="1315"/>
      <c r="VBG2339" s="1315"/>
      <c r="VBH2339" s="1315"/>
      <c r="VBI2339" s="1315"/>
      <c r="VBJ2339" s="1315"/>
      <c r="VBK2339" s="1315"/>
      <c r="VBL2339" s="1315"/>
      <c r="VBM2339" s="1315"/>
      <c r="VBN2339" s="1315"/>
      <c r="VBO2339" s="1315"/>
      <c r="VBP2339" s="1315"/>
      <c r="VBQ2339" s="1315"/>
      <c r="VBR2339" s="1315"/>
      <c r="VBS2339" s="1315"/>
      <c r="VBT2339" s="1315"/>
      <c r="VBU2339" s="1315"/>
      <c r="VBV2339" s="1315"/>
      <c r="VBW2339" s="1315"/>
      <c r="VBX2339" s="1315"/>
      <c r="VBY2339" s="1315"/>
      <c r="VBZ2339" s="1315"/>
      <c r="VCA2339" s="1315"/>
      <c r="VCB2339" s="1315"/>
      <c r="VCC2339" s="1315"/>
      <c r="VCD2339" s="1315"/>
      <c r="VCE2339" s="1315"/>
      <c r="VCF2339" s="1315"/>
      <c r="VCG2339" s="1315"/>
      <c r="VCH2339" s="1315"/>
      <c r="VCI2339" s="1315"/>
      <c r="VCJ2339" s="1315"/>
      <c r="VCK2339" s="1315"/>
      <c r="VCL2339" s="1315"/>
      <c r="VCM2339" s="1315"/>
      <c r="VCN2339" s="1315"/>
      <c r="VCO2339" s="1315"/>
      <c r="VCP2339" s="1315"/>
      <c r="VCQ2339" s="1315"/>
      <c r="VCR2339" s="1315"/>
      <c r="VCS2339" s="1315"/>
      <c r="VCT2339" s="1315"/>
      <c r="VCU2339" s="1315"/>
      <c r="VCV2339" s="1315"/>
      <c r="VCW2339" s="1315"/>
      <c r="VCX2339" s="1315"/>
      <c r="VCY2339" s="1315"/>
      <c r="VCZ2339" s="1315"/>
      <c r="VDA2339" s="1315"/>
      <c r="VDB2339" s="1315"/>
      <c r="VDC2339" s="1315"/>
      <c r="VDD2339" s="1315"/>
      <c r="VDE2339" s="1315"/>
      <c r="VDF2339" s="1315"/>
      <c r="VDG2339" s="1315"/>
      <c r="VDH2339" s="1315"/>
      <c r="VDI2339" s="1315"/>
      <c r="VDJ2339" s="1315"/>
      <c r="VDK2339" s="1315"/>
      <c r="VDL2339" s="1315"/>
      <c r="VDM2339" s="1315"/>
      <c r="VDN2339" s="1315"/>
      <c r="VDO2339" s="1315"/>
      <c r="VDP2339" s="1315"/>
      <c r="VDQ2339" s="1315"/>
      <c r="VDR2339" s="1315"/>
      <c r="VDS2339" s="1315"/>
      <c r="VDT2339" s="1315"/>
      <c r="VDU2339" s="1315"/>
      <c r="VDV2339" s="1315"/>
      <c r="VDW2339" s="1315"/>
      <c r="VDX2339" s="1315"/>
      <c r="VDY2339" s="1315"/>
      <c r="VDZ2339" s="1315"/>
      <c r="VEA2339" s="1315"/>
      <c r="VEB2339" s="1315"/>
      <c r="VEC2339" s="1315"/>
      <c r="VED2339" s="1315"/>
      <c r="VEE2339" s="1315"/>
      <c r="VEF2339" s="1315"/>
      <c r="VEG2339" s="1315"/>
      <c r="VEH2339" s="1315"/>
      <c r="VEI2339" s="1315"/>
      <c r="VEJ2339" s="1315"/>
      <c r="VEK2339" s="1315"/>
      <c r="VEL2339" s="1315"/>
      <c r="VEM2339" s="1315"/>
      <c r="VEN2339" s="1315"/>
      <c r="VEO2339" s="1315"/>
      <c r="VEP2339" s="1315"/>
      <c r="VEQ2339" s="1315"/>
      <c r="VER2339" s="1315"/>
      <c r="VES2339" s="1315"/>
      <c r="VET2339" s="1315"/>
      <c r="VEU2339" s="1315"/>
      <c r="VEV2339" s="1315"/>
      <c r="VEW2339" s="1315"/>
      <c r="VEX2339" s="1315"/>
      <c r="VEY2339" s="1315"/>
      <c r="VEZ2339" s="1315"/>
      <c r="VFA2339" s="1315"/>
      <c r="VFB2339" s="1315"/>
      <c r="VFC2339" s="1315"/>
      <c r="VFD2339" s="1315"/>
      <c r="VFE2339" s="1315"/>
      <c r="VFF2339" s="1315"/>
      <c r="VFG2339" s="1315"/>
      <c r="VFH2339" s="1315"/>
      <c r="VFI2339" s="1315"/>
      <c r="VFJ2339" s="1315"/>
      <c r="VFK2339" s="1315"/>
      <c r="VFL2339" s="1315"/>
      <c r="VFM2339" s="1315"/>
      <c r="VFN2339" s="1315"/>
      <c r="VFO2339" s="1315"/>
      <c r="VFP2339" s="1315"/>
      <c r="VFQ2339" s="1315"/>
      <c r="VFR2339" s="1315"/>
      <c r="VFS2339" s="1315"/>
      <c r="VFT2339" s="1315"/>
      <c r="VFU2339" s="1315"/>
      <c r="VFV2339" s="1315"/>
      <c r="VFW2339" s="1315"/>
      <c r="VFX2339" s="1315"/>
      <c r="VFY2339" s="1315"/>
      <c r="VFZ2339" s="1315"/>
      <c r="VGA2339" s="1315"/>
      <c r="VGB2339" s="1315"/>
      <c r="VGC2339" s="1315"/>
      <c r="VGD2339" s="1315"/>
      <c r="VGE2339" s="1315"/>
      <c r="VGF2339" s="1315"/>
      <c r="VGG2339" s="1315"/>
      <c r="VGH2339" s="1315"/>
      <c r="VGI2339" s="1315"/>
      <c r="VGJ2339" s="1315"/>
      <c r="VGK2339" s="1315"/>
      <c r="VGL2339" s="1315"/>
      <c r="VGM2339" s="1315"/>
      <c r="VGN2339" s="1315"/>
      <c r="VGO2339" s="1315"/>
      <c r="VGP2339" s="1315"/>
      <c r="VGQ2339" s="1315"/>
      <c r="VGR2339" s="1315"/>
      <c r="VGS2339" s="1315"/>
      <c r="VGT2339" s="1315"/>
      <c r="VGU2339" s="1315"/>
      <c r="VGV2339" s="1315"/>
      <c r="VGW2339" s="1315"/>
      <c r="VGX2339" s="1315"/>
      <c r="VGY2339" s="1315"/>
      <c r="VGZ2339" s="1315"/>
      <c r="VHA2339" s="1315"/>
      <c r="VHB2339" s="1315"/>
      <c r="VHC2339" s="1315"/>
      <c r="VHD2339" s="1315"/>
      <c r="VHE2339" s="1315"/>
      <c r="VHF2339" s="1315"/>
      <c r="VHG2339" s="1315"/>
      <c r="VHH2339" s="1315"/>
      <c r="VHI2339" s="1315"/>
      <c r="VHJ2339" s="1315"/>
      <c r="VHK2339" s="1315"/>
      <c r="VHL2339" s="1315"/>
      <c r="VHM2339" s="1315"/>
      <c r="VHN2339" s="1315"/>
      <c r="VHO2339" s="1315"/>
      <c r="VHP2339" s="1315"/>
      <c r="VHQ2339" s="1315"/>
      <c r="VHR2339" s="1315"/>
      <c r="VHS2339" s="1315"/>
      <c r="VHT2339" s="1315"/>
      <c r="VHU2339" s="1315"/>
      <c r="VHV2339" s="1315"/>
      <c r="VHW2339" s="1315"/>
      <c r="VHX2339" s="1315"/>
      <c r="VHY2339" s="1315"/>
      <c r="VHZ2339" s="1315"/>
      <c r="VIA2339" s="1315"/>
      <c r="VIB2339" s="1315"/>
      <c r="VIC2339" s="1315"/>
      <c r="VID2339" s="1315"/>
      <c r="VIE2339" s="1315"/>
      <c r="VIF2339" s="1315"/>
      <c r="VIG2339" s="1315"/>
      <c r="VIH2339" s="1315"/>
      <c r="VII2339" s="1315"/>
      <c r="VIJ2339" s="1315"/>
      <c r="VIK2339" s="1315"/>
      <c r="VIL2339" s="1315"/>
      <c r="VIM2339" s="1315"/>
      <c r="VIN2339" s="1315"/>
      <c r="VIO2339" s="1315"/>
      <c r="VIP2339" s="1315"/>
      <c r="VIQ2339" s="1315"/>
      <c r="VIR2339" s="1315"/>
      <c r="VIS2339" s="1315"/>
      <c r="VIT2339" s="1315"/>
      <c r="VIU2339" s="1315"/>
      <c r="VIV2339" s="1315"/>
      <c r="VIW2339" s="1315"/>
      <c r="VIX2339" s="1315"/>
      <c r="VIY2339" s="1315"/>
      <c r="VIZ2339" s="1315"/>
      <c r="VJA2339" s="1315"/>
      <c r="VJB2339" s="1315"/>
      <c r="VJC2339" s="1315"/>
      <c r="VJD2339" s="1315"/>
      <c r="VJE2339" s="1315"/>
      <c r="VJF2339" s="1315"/>
      <c r="VJG2339" s="1315"/>
      <c r="VJH2339" s="1315"/>
      <c r="VJI2339" s="1315"/>
      <c r="VJJ2339" s="1315"/>
      <c r="VJK2339" s="1315"/>
      <c r="VJL2339" s="1315"/>
      <c r="VJM2339" s="1315"/>
      <c r="VJN2339" s="1315"/>
      <c r="VJO2339" s="1315"/>
      <c r="VJP2339" s="1315"/>
      <c r="VJQ2339" s="1315"/>
      <c r="VJR2339" s="1315"/>
      <c r="VJS2339" s="1315"/>
      <c r="VJT2339" s="1315"/>
      <c r="VJU2339" s="1315"/>
      <c r="VJV2339" s="1315"/>
      <c r="VJW2339" s="1315"/>
      <c r="VJX2339" s="1315"/>
      <c r="VJY2339" s="1315"/>
      <c r="VJZ2339" s="1315"/>
      <c r="VKA2339" s="1315"/>
      <c r="VKB2339" s="1315"/>
      <c r="VKC2339" s="1315"/>
      <c r="VKD2339" s="1315"/>
      <c r="VKE2339" s="1315"/>
      <c r="VKF2339" s="1315"/>
      <c r="VKG2339" s="1315"/>
      <c r="VKH2339" s="1315"/>
      <c r="VKI2339" s="1315"/>
      <c r="VKJ2339" s="1315"/>
      <c r="VKK2339" s="1315"/>
      <c r="VKL2339" s="1315"/>
      <c r="VKM2339" s="1315"/>
      <c r="VKN2339" s="1315"/>
      <c r="VKO2339" s="1315"/>
      <c r="VKP2339" s="1315"/>
      <c r="VKQ2339" s="1315"/>
      <c r="VKR2339" s="1315"/>
      <c r="VKS2339" s="1315"/>
      <c r="VKT2339" s="1315"/>
      <c r="VKU2339" s="1315"/>
      <c r="VKV2339" s="1315"/>
      <c r="VKW2339" s="1315"/>
      <c r="VKX2339" s="1315"/>
      <c r="VKY2339" s="1315"/>
      <c r="VKZ2339" s="1315"/>
      <c r="VLA2339" s="1315"/>
      <c r="VLB2339" s="1315"/>
      <c r="VLC2339" s="1315"/>
      <c r="VLD2339" s="1315"/>
      <c r="VLE2339" s="1315"/>
      <c r="VLF2339" s="1315"/>
      <c r="VLG2339" s="1315"/>
      <c r="VLH2339" s="1315"/>
      <c r="VLI2339" s="1315"/>
      <c r="VLJ2339" s="1315"/>
      <c r="VLK2339" s="1315"/>
      <c r="VLL2339" s="1315"/>
      <c r="VLM2339" s="1315"/>
      <c r="VLN2339" s="1315"/>
      <c r="VLO2339" s="1315"/>
      <c r="VLP2339" s="1315"/>
      <c r="VLQ2339" s="1315"/>
      <c r="VLR2339" s="1315"/>
      <c r="VLS2339" s="1315"/>
      <c r="VLT2339" s="1315"/>
      <c r="VLU2339" s="1315"/>
      <c r="VLV2339" s="1315"/>
      <c r="VLW2339" s="1315"/>
      <c r="VLX2339" s="1315"/>
      <c r="VLY2339" s="1315"/>
      <c r="VLZ2339" s="1315"/>
      <c r="VMA2339" s="1315"/>
      <c r="VMB2339" s="1315"/>
      <c r="VMC2339" s="1315"/>
      <c r="VMD2339" s="1315"/>
      <c r="VME2339" s="1315"/>
      <c r="VMF2339" s="1315"/>
      <c r="VMG2339" s="1315"/>
      <c r="VMH2339" s="1315"/>
      <c r="VMI2339" s="1315"/>
      <c r="VMJ2339" s="1315"/>
      <c r="VMK2339" s="1315"/>
      <c r="VML2339" s="1315"/>
      <c r="VMM2339" s="1315"/>
      <c r="VMN2339" s="1315"/>
      <c r="VMO2339" s="1315"/>
      <c r="VMP2339" s="1315"/>
      <c r="VMQ2339" s="1315"/>
      <c r="VMR2339" s="1315"/>
      <c r="VMS2339" s="1315"/>
      <c r="VMT2339" s="1315"/>
      <c r="VMU2339" s="1315"/>
      <c r="VMV2339" s="1315"/>
      <c r="VMW2339" s="1315"/>
      <c r="VMX2339" s="1315"/>
      <c r="VMY2339" s="1315"/>
      <c r="VMZ2339" s="1315"/>
      <c r="VNA2339" s="1315"/>
      <c r="VNB2339" s="1315"/>
      <c r="VNC2339" s="1315"/>
      <c r="VND2339" s="1315"/>
      <c r="VNE2339" s="1315"/>
      <c r="VNF2339" s="1315"/>
      <c r="VNG2339" s="1315"/>
      <c r="VNH2339" s="1315"/>
      <c r="VNI2339" s="1315"/>
      <c r="VNJ2339" s="1315"/>
      <c r="VNK2339" s="1315"/>
      <c r="VNL2339" s="1315"/>
      <c r="VNM2339" s="1315"/>
      <c r="VNN2339" s="1315"/>
      <c r="VNO2339" s="1315"/>
      <c r="VNP2339" s="1315"/>
      <c r="VNQ2339" s="1315"/>
      <c r="VNR2339" s="1315"/>
      <c r="VNS2339" s="1315"/>
      <c r="VNT2339" s="1315"/>
      <c r="VNU2339" s="1315"/>
      <c r="VNV2339" s="1315"/>
      <c r="VNW2339" s="1315"/>
      <c r="VNX2339" s="1315"/>
      <c r="VNY2339" s="1315"/>
      <c r="VNZ2339" s="1315"/>
      <c r="VOA2339" s="1315"/>
      <c r="VOB2339" s="1315"/>
      <c r="VOC2339" s="1315"/>
      <c r="VOD2339" s="1315"/>
      <c r="VOE2339" s="1315"/>
      <c r="VOF2339" s="1315"/>
      <c r="VOG2339" s="1315"/>
      <c r="VOH2339" s="1315"/>
      <c r="VOI2339" s="1315"/>
      <c r="VOJ2339" s="1315"/>
      <c r="VOK2339" s="1315"/>
      <c r="VOL2339" s="1315"/>
      <c r="VOM2339" s="1315"/>
      <c r="VON2339" s="1315"/>
      <c r="VOO2339" s="1315"/>
      <c r="VOP2339" s="1315"/>
      <c r="VOQ2339" s="1315"/>
      <c r="VOR2339" s="1315"/>
      <c r="VOS2339" s="1315"/>
      <c r="VOT2339" s="1315"/>
      <c r="VOU2339" s="1315"/>
      <c r="VOV2339" s="1315"/>
      <c r="VOW2339" s="1315"/>
      <c r="VOX2339" s="1315"/>
      <c r="VOY2339" s="1315"/>
      <c r="VOZ2339" s="1315"/>
      <c r="VPA2339" s="1315"/>
      <c r="VPB2339" s="1315"/>
      <c r="VPC2339" s="1315"/>
      <c r="VPD2339" s="1315"/>
      <c r="VPE2339" s="1315"/>
      <c r="VPF2339" s="1315"/>
      <c r="VPG2339" s="1315"/>
      <c r="VPH2339" s="1315"/>
      <c r="VPI2339" s="1315"/>
      <c r="VPJ2339" s="1315"/>
      <c r="VPK2339" s="1315"/>
      <c r="VPL2339" s="1315"/>
      <c r="VPM2339" s="1315"/>
      <c r="VPN2339" s="1315"/>
      <c r="VPO2339" s="1315"/>
      <c r="VPP2339" s="1315"/>
      <c r="VPQ2339" s="1315"/>
      <c r="VPR2339" s="1315"/>
      <c r="VPS2339" s="1315"/>
      <c r="VPT2339" s="1315"/>
      <c r="VPU2339" s="1315"/>
      <c r="VPV2339" s="1315"/>
      <c r="VPW2339" s="1315"/>
      <c r="VPX2339" s="1315"/>
      <c r="VPY2339" s="1315"/>
      <c r="VPZ2339" s="1315"/>
      <c r="VQA2339" s="1315"/>
      <c r="VQB2339" s="1315"/>
      <c r="VQC2339" s="1315"/>
      <c r="VQD2339" s="1315"/>
      <c r="VQE2339" s="1315"/>
      <c r="VQF2339" s="1315"/>
      <c r="VQG2339" s="1315"/>
      <c r="VQH2339" s="1315"/>
      <c r="VQI2339" s="1315"/>
      <c r="VQJ2339" s="1315"/>
      <c r="VQK2339" s="1315"/>
      <c r="VQL2339" s="1315"/>
      <c r="VQM2339" s="1315"/>
      <c r="VQN2339" s="1315"/>
      <c r="VQO2339" s="1315"/>
      <c r="VQP2339" s="1315"/>
      <c r="VQQ2339" s="1315"/>
      <c r="VQR2339" s="1315"/>
      <c r="VQS2339" s="1315"/>
      <c r="VQT2339" s="1315"/>
      <c r="VQU2339" s="1315"/>
      <c r="VQV2339" s="1315"/>
      <c r="VQW2339" s="1315"/>
      <c r="VQX2339" s="1315"/>
      <c r="VQY2339" s="1315"/>
      <c r="VQZ2339" s="1315"/>
      <c r="VRA2339" s="1315"/>
      <c r="VRB2339" s="1315"/>
      <c r="VRC2339" s="1315"/>
      <c r="VRD2339" s="1315"/>
      <c r="VRE2339" s="1315"/>
      <c r="VRF2339" s="1315"/>
      <c r="VRG2339" s="1315"/>
      <c r="VRH2339" s="1315"/>
      <c r="VRI2339" s="1315"/>
      <c r="VRJ2339" s="1315"/>
      <c r="VRK2339" s="1315"/>
      <c r="VRL2339" s="1315"/>
      <c r="VRM2339" s="1315"/>
      <c r="VRN2339" s="1315"/>
      <c r="VRO2339" s="1315"/>
      <c r="VRP2339" s="1315"/>
      <c r="VRQ2339" s="1315"/>
      <c r="VRR2339" s="1315"/>
      <c r="VRS2339" s="1315"/>
      <c r="VRT2339" s="1315"/>
      <c r="VRU2339" s="1315"/>
      <c r="VRV2339" s="1315"/>
      <c r="VRW2339" s="1315"/>
      <c r="VRX2339" s="1315"/>
      <c r="VRY2339" s="1315"/>
      <c r="VRZ2339" s="1315"/>
      <c r="VSA2339" s="1315"/>
      <c r="VSB2339" s="1315"/>
      <c r="VSC2339" s="1315"/>
      <c r="VSD2339" s="1315"/>
      <c r="VSE2339" s="1315"/>
      <c r="VSF2339" s="1315"/>
      <c r="VSG2339" s="1315"/>
      <c r="VSH2339" s="1315"/>
      <c r="VSI2339" s="1315"/>
      <c r="VSJ2339" s="1315"/>
      <c r="VSK2339" s="1315"/>
      <c r="VSL2339" s="1315"/>
      <c r="VSM2339" s="1315"/>
      <c r="VSN2339" s="1315"/>
      <c r="VSO2339" s="1315"/>
      <c r="VSP2339" s="1315"/>
      <c r="VSQ2339" s="1315"/>
      <c r="VSR2339" s="1315"/>
      <c r="VSS2339" s="1315"/>
      <c r="VST2339" s="1315"/>
      <c r="VSU2339" s="1315"/>
      <c r="VSV2339" s="1315"/>
      <c r="VSW2339" s="1315"/>
      <c r="VSX2339" s="1315"/>
      <c r="VSY2339" s="1315"/>
      <c r="VSZ2339" s="1315"/>
      <c r="VTA2339" s="1315"/>
      <c r="VTB2339" s="1315"/>
      <c r="VTC2339" s="1315"/>
      <c r="VTD2339" s="1315"/>
      <c r="VTE2339" s="1315"/>
      <c r="VTF2339" s="1315"/>
      <c r="VTG2339" s="1315"/>
      <c r="VTH2339" s="1315"/>
      <c r="VTI2339" s="1315"/>
      <c r="VTJ2339" s="1315"/>
      <c r="VTK2339" s="1315"/>
      <c r="VTL2339" s="1315"/>
      <c r="VTM2339" s="1315"/>
      <c r="VTN2339" s="1315"/>
      <c r="VTO2339" s="1315"/>
      <c r="VTP2339" s="1315"/>
      <c r="VTQ2339" s="1315"/>
      <c r="VTR2339" s="1315"/>
      <c r="VTS2339" s="1315"/>
      <c r="VTT2339" s="1315"/>
      <c r="VTU2339" s="1315"/>
      <c r="VTV2339" s="1315"/>
      <c r="VTW2339" s="1315"/>
      <c r="VTX2339" s="1315"/>
      <c r="VTY2339" s="1315"/>
      <c r="VTZ2339" s="1315"/>
      <c r="VUA2339" s="1315"/>
      <c r="VUB2339" s="1315"/>
      <c r="VUC2339" s="1315"/>
      <c r="VUD2339" s="1315"/>
      <c r="VUE2339" s="1315"/>
      <c r="VUF2339" s="1315"/>
      <c r="VUG2339" s="1315"/>
      <c r="VUH2339" s="1315"/>
      <c r="VUI2339" s="1315"/>
      <c r="VUJ2339" s="1315"/>
      <c r="VUK2339" s="1315"/>
      <c r="VUL2339" s="1315"/>
      <c r="VUM2339" s="1315"/>
      <c r="VUN2339" s="1315"/>
      <c r="VUO2339" s="1315"/>
      <c r="VUP2339" s="1315"/>
      <c r="VUQ2339" s="1315"/>
      <c r="VUR2339" s="1315"/>
      <c r="VUS2339" s="1315"/>
      <c r="VUT2339" s="1315"/>
      <c r="VUU2339" s="1315"/>
      <c r="VUV2339" s="1315"/>
      <c r="VUW2339" s="1315"/>
      <c r="VUX2339" s="1315"/>
      <c r="VUY2339" s="1315"/>
      <c r="VUZ2339" s="1315"/>
      <c r="VVA2339" s="1315"/>
      <c r="VVB2339" s="1315"/>
      <c r="VVC2339" s="1315"/>
      <c r="VVD2339" s="1315"/>
      <c r="VVE2339" s="1315"/>
      <c r="VVF2339" s="1315"/>
      <c r="VVG2339" s="1315"/>
      <c r="VVH2339" s="1315"/>
      <c r="VVI2339" s="1315"/>
      <c r="VVJ2339" s="1315"/>
      <c r="VVK2339" s="1315"/>
      <c r="VVL2339" s="1315"/>
      <c r="VVM2339" s="1315"/>
      <c r="VVN2339" s="1315"/>
      <c r="VVO2339" s="1315"/>
      <c r="VVP2339" s="1315"/>
      <c r="VVQ2339" s="1315"/>
      <c r="VVR2339" s="1315"/>
      <c r="VVS2339" s="1315"/>
      <c r="VVT2339" s="1315"/>
      <c r="VVU2339" s="1315"/>
      <c r="VVV2339" s="1315"/>
      <c r="VVW2339" s="1315"/>
      <c r="VVX2339" s="1315"/>
      <c r="VVY2339" s="1315"/>
      <c r="VVZ2339" s="1315"/>
      <c r="VWA2339" s="1315"/>
      <c r="VWB2339" s="1315"/>
      <c r="VWC2339" s="1315"/>
      <c r="VWD2339" s="1315"/>
      <c r="VWE2339" s="1315"/>
      <c r="VWF2339" s="1315"/>
      <c r="VWG2339" s="1315"/>
      <c r="VWH2339" s="1315"/>
      <c r="VWI2339" s="1315"/>
      <c r="VWJ2339" s="1315"/>
      <c r="VWK2339" s="1315"/>
      <c r="VWL2339" s="1315"/>
      <c r="VWM2339" s="1315"/>
      <c r="VWN2339" s="1315"/>
      <c r="VWO2339" s="1315"/>
      <c r="VWP2339" s="1315"/>
      <c r="VWQ2339" s="1315"/>
      <c r="VWR2339" s="1315"/>
      <c r="VWS2339" s="1315"/>
      <c r="VWT2339" s="1315"/>
      <c r="VWU2339" s="1315"/>
      <c r="VWV2339" s="1315"/>
      <c r="VWW2339" s="1315"/>
      <c r="VWX2339" s="1315"/>
      <c r="VWY2339" s="1315"/>
      <c r="VWZ2339" s="1315"/>
      <c r="VXA2339" s="1315"/>
      <c r="VXB2339" s="1315"/>
      <c r="VXC2339" s="1315"/>
      <c r="VXD2339" s="1315"/>
      <c r="VXE2339" s="1315"/>
      <c r="VXF2339" s="1315"/>
      <c r="VXG2339" s="1315"/>
      <c r="VXH2339" s="1315"/>
      <c r="VXI2339" s="1315"/>
      <c r="VXJ2339" s="1315"/>
      <c r="VXK2339" s="1315"/>
      <c r="VXL2339" s="1315"/>
      <c r="VXM2339" s="1315"/>
      <c r="VXN2339" s="1315"/>
      <c r="VXO2339" s="1315"/>
      <c r="VXP2339" s="1315"/>
      <c r="VXQ2339" s="1315"/>
      <c r="VXR2339" s="1315"/>
      <c r="VXS2339" s="1315"/>
      <c r="VXT2339" s="1315"/>
      <c r="VXU2339" s="1315"/>
      <c r="VXV2339" s="1315"/>
      <c r="VXW2339" s="1315"/>
      <c r="VXX2339" s="1315"/>
      <c r="VXY2339" s="1315"/>
      <c r="VXZ2339" s="1315"/>
      <c r="VYA2339" s="1315"/>
      <c r="VYB2339" s="1315"/>
      <c r="VYC2339" s="1315"/>
      <c r="VYD2339" s="1315"/>
      <c r="VYE2339" s="1315"/>
      <c r="VYF2339" s="1315"/>
      <c r="VYG2339" s="1315"/>
      <c r="VYH2339" s="1315"/>
      <c r="VYI2339" s="1315"/>
      <c r="VYJ2339" s="1315"/>
      <c r="VYK2339" s="1315"/>
      <c r="VYL2339" s="1315"/>
      <c r="VYM2339" s="1315"/>
      <c r="VYN2339" s="1315"/>
      <c r="VYO2339" s="1315"/>
      <c r="VYP2339" s="1315"/>
      <c r="VYQ2339" s="1315"/>
      <c r="VYR2339" s="1315"/>
      <c r="VYS2339" s="1315"/>
      <c r="VYT2339" s="1315"/>
      <c r="VYU2339" s="1315"/>
      <c r="VYV2339" s="1315"/>
      <c r="VYW2339" s="1315"/>
      <c r="VYX2339" s="1315"/>
      <c r="VYY2339" s="1315"/>
      <c r="VYZ2339" s="1315"/>
      <c r="VZA2339" s="1315"/>
      <c r="VZB2339" s="1315"/>
      <c r="VZC2339" s="1315"/>
      <c r="VZD2339" s="1315"/>
      <c r="VZE2339" s="1315"/>
      <c r="VZF2339" s="1315"/>
      <c r="VZG2339" s="1315"/>
      <c r="VZH2339" s="1315"/>
      <c r="VZI2339" s="1315"/>
      <c r="VZJ2339" s="1315"/>
      <c r="VZK2339" s="1315"/>
      <c r="VZL2339" s="1315"/>
      <c r="VZM2339" s="1315"/>
      <c r="VZN2339" s="1315"/>
      <c r="VZO2339" s="1315"/>
      <c r="VZP2339" s="1315"/>
      <c r="VZQ2339" s="1315"/>
      <c r="VZR2339" s="1315"/>
      <c r="VZS2339" s="1315"/>
      <c r="VZT2339" s="1315"/>
      <c r="VZU2339" s="1315"/>
      <c r="VZV2339" s="1315"/>
      <c r="VZW2339" s="1315"/>
      <c r="VZX2339" s="1315"/>
      <c r="VZY2339" s="1315"/>
      <c r="VZZ2339" s="1315"/>
      <c r="WAA2339" s="1315"/>
      <c r="WAB2339" s="1315"/>
      <c r="WAC2339" s="1315"/>
      <c r="WAD2339" s="1315"/>
      <c r="WAE2339" s="1315"/>
      <c r="WAF2339" s="1315"/>
      <c r="WAG2339" s="1315"/>
      <c r="WAH2339" s="1315"/>
      <c r="WAI2339" s="1315"/>
      <c r="WAJ2339" s="1315"/>
      <c r="WAK2339" s="1315"/>
      <c r="WAL2339" s="1315"/>
      <c r="WAM2339" s="1315"/>
      <c r="WAN2339" s="1315"/>
      <c r="WAO2339" s="1315"/>
      <c r="WAP2339" s="1315"/>
      <c r="WAQ2339" s="1315"/>
      <c r="WAR2339" s="1315"/>
      <c r="WAS2339" s="1315"/>
      <c r="WAT2339" s="1315"/>
      <c r="WAU2339" s="1315"/>
      <c r="WAV2339" s="1315"/>
      <c r="WAW2339" s="1315"/>
      <c r="WAX2339" s="1315"/>
      <c r="WAY2339" s="1315"/>
      <c r="WAZ2339" s="1315"/>
      <c r="WBA2339" s="1315"/>
      <c r="WBB2339" s="1315"/>
      <c r="WBC2339" s="1315"/>
      <c r="WBD2339" s="1315"/>
      <c r="WBE2339" s="1315"/>
      <c r="WBF2339" s="1315"/>
      <c r="WBG2339" s="1315"/>
      <c r="WBH2339" s="1315"/>
      <c r="WBI2339" s="1315"/>
      <c r="WBJ2339" s="1315"/>
      <c r="WBK2339" s="1315"/>
      <c r="WBL2339" s="1315"/>
      <c r="WBM2339" s="1315"/>
      <c r="WBN2339" s="1315"/>
      <c r="WBO2339" s="1315"/>
      <c r="WBP2339" s="1315"/>
      <c r="WBQ2339" s="1315"/>
      <c r="WBR2339" s="1315"/>
      <c r="WBS2339" s="1315"/>
      <c r="WBT2339" s="1315"/>
      <c r="WBU2339" s="1315"/>
      <c r="WBV2339" s="1315"/>
      <c r="WBW2339" s="1315"/>
      <c r="WBX2339" s="1315"/>
      <c r="WBY2339" s="1315"/>
      <c r="WBZ2339" s="1315"/>
      <c r="WCA2339" s="1315"/>
      <c r="WCB2339" s="1315"/>
      <c r="WCC2339" s="1315"/>
      <c r="WCD2339" s="1315"/>
      <c r="WCE2339" s="1315"/>
      <c r="WCF2339" s="1315"/>
      <c r="WCG2339" s="1315"/>
      <c r="WCH2339" s="1315"/>
      <c r="WCI2339" s="1315"/>
      <c r="WCJ2339" s="1315"/>
      <c r="WCK2339" s="1315"/>
      <c r="WCL2339" s="1315"/>
      <c r="WCM2339" s="1315"/>
      <c r="WCN2339" s="1315"/>
      <c r="WCO2339" s="1315"/>
      <c r="WCP2339" s="1315"/>
      <c r="WCQ2339" s="1315"/>
      <c r="WCR2339" s="1315"/>
      <c r="WCS2339" s="1315"/>
      <c r="WCT2339" s="1315"/>
      <c r="WCU2339" s="1315"/>
      <c r="WCV2339" s="1315"/>
      <c r="WCW2339" s="1315"/>
      <c r="WCX2339" s="1315"/>
      <c r="WCY2339" s="1315"/>
      <c r="WCZ2339" s="1315"/>
      <c r="WDA2339" s="1315"/>
      <c r="WDB2339" s="1315"/>
      <c r="WDC2339" s="1315"/>
      <c r="WDD2339" s="1315"/>
      <c r="WDE2339" s="1315"/>
      <c r="WDF2339" s="1315"/>
      <c r="WDG2339" s="1315"/>
      <c r="WDH2339" s="1315"/>
      <c r="WDI2339" s="1315"/>
      <c r="WDJ2339" s="1315"/>
      <c r="WDK2339" s="1315"/>
      <c r="WDL2339" s="1315"/>
      <c r="WDM2339" s="1315"/>
      <c r="WDN2339" s="1315"/>
      <c r="WDO2339" s="1315"/>
      <c r="WDP2339" s="1315"/>
      <c r="WDQ2339" s="1315"/>
      <c r="WDR2339" s="1315"/>
      <c r="WDS2339" s="1315"/>
      <c r="WDT2339" s="1315"/>
      <c r="WDU2339" s="1315"/>
      <c r="WDV2339" s="1315"/>
      <c r="WDW2339" s="1315"/>
      <c r="WDX2339" s="1315"/>
      <c r="WDY2339" s="1315"/>
      <c r="WDZ2339" s="1315"/>
      <c r="WEA2339" s="1315"/>
      <c r="WEB2339" s="1315"/>
      <c r="WEC2339" s="1315"/>
      <c r="WED2339" s="1315"/>
      <c r="WEE2339" s="1315"/>
      <c r="WEF2339" s="1315"/>
      <c r="WEG2339" s="1315"/>
      <c r="WEH2339" s="1315"/>
      <c r="WEI2339" s="1315"/>
      <c r="WEJ2339" s="1315"/>
      <c r="WEK2339" s="1315"/>
      <c r="WEL2339" s="1315"/>
      <c r="WEM2339" s="1315"/>
      <c r="WEN2339" s="1315"/>
      <c r="WEO2339" s="1315"/>
      <c r="WEP2339" s="1315"/>
      <c r="WEQ2339" s="1315"/>
      <c r="WER2339" s="1315"/>
      <c r="WES2339" s="1315"/>
      <c r="WET2339" s="1315"/>
      <c r="WEU2339" s="1315"/>
      <c r="WEV2339" s="1315"/>
      <c r="WEW2339" s="1315"/>
      <c r="WEX2339" s="1315"/>
      <c r="WEY2339" s="1315"/>
      <c r="WEZ2339" s="1315"/>
      <c r="WFA2339" s="1315"/>
      <c r="WFB2339" s="1315"/>
      <c r="WFC2339" s="1315"/>
      <c r="WFD2339" s="1315"/>
      <c r="WFE2339" s="1315"/>
      <c r="WFF2339" s="1315"/>
      <c r="WFG2339" s="1315"/>
      <c r="WFH2339" s="1315"/>
      <c r="WFI2339" s="1315"/>
      <c r="WFJ2339" s="1315"/>
      <c r="WFK2339" s="1315"/>
      <c r="WFL2339" s="1315"/>
      <c r="WFM2339" s="1315"/>
      <c r="WFN2339" s="1315"/>
      <c r="WFO2339" s="1315"/>
      <c r="WFP2339" s="1315"/>
      <c r="WFQ2339" s="1315"/>
      <c r="WFR2339" s="1315"/>
      <c r="WFS2339" s="1315"/>
      <c r="WFT2339" s="1315"/>
      <c r="WFU2339" s="1315"/>
      <c r="WFV2339" s="1315"/>
      <c r="WFW2339" s="1315"/>
      <c r="WFX2339" s="1315"/>
      <c r="WFY2339" s="1315"/>
      <c r="WFZ2339" s="1315"/>
      <c r="WGA2339" s="1315"/>
      <c r="WGB2339" s="1315"/>
      <c r="WGC2339" s="1315"/>
      <c r="WGD2339" s="1315"/>
      <c r="WGE2339" s="1315"/>
      <c r="WGF2339" s="1315"/>
      <c r="WGG2339" s="1315"/>
      <c r="WGH2339" s="1315"/>
      <c r="WGI2339" s="1315"/>
      <c r="WGJ2339" s="1315"/>
      <c r="WGK2339" s="1315"/>
      <c r="WGL2339" s="1315"/>
      <c r="WGM2339" s="1315"/>
      <c r="WGN2339" s="1315"/>
      <c r="WGO2339" s="1315"/>
      <c r="WGP2339" s="1315"/>
      <c r="WGQ2339" s="1315"/>
      <c r="WGR2339" s="1315"/>
      <c r="WGS2339" s="1315"/>
      <c r="WGT2339" s="1315"/>
      <c r="WGU2339" s="1315"/>
      <c r="WGV2339" s="1315"/>
      <c r="WGW2339" s="1315"/>
      <c r="WGX2339" s="1315"/>
      <c r="WGY2339" s="1315"/>
      <c r="WGZ2339" s="1315"/>
      <c r="WHA2339" s="1315"/>
      <c r="WHB2339" s="1315"/>
      <c r="WHC2339" s="1315"/>
      <c r="WHD2339" s="1315"/>
      <c r="WHE2339" s="1315"/>
      <c r="WHF2339" s="1315"/>
      <c r="WHG2339" s="1315"/>
      <c r="WHH2339" s="1315"/>
      <c r="WHI2339" s="1315"/>
      <c r="WHJ2339" s="1315"/>
      <c r="WHK2339" s="1315"/>
      <c r="WHL2339" s="1315"/>
      <c r="WHM2339" s="1315"/>
      <c r="WHN2339" s="1315"/>
      <c r="WHO2339" s="1315"/>
      <c r="WHP2339" s="1315"/>
      <c r="WHQ2339" s="1315"/>
      <c r="WHR2339" s="1315"/>
      <c r="WHS2339" s="1315"/>
      <c r="WHT2339" s="1315"/>
      <c r="WHU2339" s="1315"/>
      <c r="WHV2339" s="1315"/>
      <c r="WHW2339" s="1315"/>
      <c r="WHX2339" s="1315"/>
      <c r="WHY2339" s="1315"/>
      <c r="WHZ2339" s="1315"/>
      <c r="WIA2339" s="1315"/>
      <c r="WIB2339" s="1315"/>
      <c r="WIC2339" s="1315"/>
      <c r="WID2339" s="1315"/>
      <c r="WIE2339" s="1315"/>
      <c r="WIF2339" s="1315"/>
      <c r="WIG2339" s="1315"/>
      <c r="WIH2339" s="1315"/>
      <c r="WII2339" s="1315"/>
      <c r="WIJ2339" s="1315"/>
      <c r="WIK2339" s="1315"/>
      <c r="WIL2339" s="1315"/>
      <c r="WIM2339" s="1315"/>
      <c r="WIN2339" s="1315"/>
      <c r="WIO2339" s="1315"/>
      <c r="WIP2339" s="1315"/>
      <c r="WIQ2339" s="1315"/>
      <c r="WIR2339" s="1315"/>
      <c r="WIS2339" s="1315"/>
      <c r="WIT2339" s="1315"/>
      <c r="WIU2339" s="1315"/>
      <c r="WIV2339" s="1315"/>
      <c r="WIW2339" s="1315"/>
      <c r="WIX2339" s="1315"/>
      <c r="WIY2339" s="1315"/>
      <c r="WIZ2339" s="1315"/>
      <c r="WJA2339" s="1315"/>
      <c r="WJB2339" s="1315"/>
      <c r="WJC2339" s="1315"/>
      <c r="WJD2339" s="1315"/>
      <c r="WJE2339" s="1315"/>
      <c r="WJF2339" s="1315"/>
      <c r="WJG2339" s="1315"/>
      <c r="WJH2339" s="1315"/>
      <c r="WJI2339" s="1315"/>
      <c r="WJJ2339" s="1315"/>
      <c r="WJK2339" s="1315"/>
      <c r="WJL2339" s="1315"/>
      <c r="WJM2339" s="1315"/>
      <c r="WJN2339" s="1315"/>
      <c r="WJO2339" s="1315"/>
      <c r="WJP2339" s="1315"/>
      <c r="WJQ2339" s="1315"/>
      <c r="WJR2339" s="1315"/>
      <c r="WJS2339" s="1315"/>
      <c r="WJT2339" s="1315"/>
      <c r="WJU2339" s="1315"/>
      <c r="WJV2339" s="1315"/>
      <c r="WJW2339" s="1315"/>
      <c r="WJX2339" s="1315"/>
      <c r="WJY2339" s="1315"/>
      <c r="WJZ2339" s="1315"/>
      <c r="WKA2339" s="1315"/>
      <c r="WKB2339" s="1315"/>
      <c r="WKC2339" s="1315"/>
      <c r="WKD2339" s="1315"/>
      <c r="WKE2339" s="1315"/>
      <c r="WKF2339" s="1315"/>
      <c r="WKG2339" s="1315"/>
      <c r="WKH2339" s="1315"/>
      <c r="WKI2339" s="1315"/>
      <c r="WKJ2339" s="1315"/>
      <c r="WKK2339" s="1315"/>
      <c r="WKL2339" s="1315"/>
      <c r="WKM2339" s="1315"/>
      <c r="WKN2339" s="1315"/>
      <c r="WKO2339" s="1315"/>
      <c r="WKP2339" s="1315"/>
      <c r="WKQ2339" s="1315"/>
      <c r="WKR2339" s="1315"/>
      <c r="WKS2339" s="1315"/>
      <c r="WKT2339" s="1315"/>
      <c r="WKU2339" s="1315"/>
      <c r="WKV2339" s="1315"/>
      <c r="WKW2339" s="1315"/>
      <c r="WKX2339" s="1315"/>
      <c r="WKY2339" s="1315"/>
      <c r="WKZ2339" s="1315"/>
      <c r="WLA2339" s="1315"/>
      <c r="WLB2339" s="1315"/>
      <c r="WLC2339" s="1315"/>
      <c r="WLD2339" s="1315"/>
      <c r="WLE2339" s="1315"/>
      <c r="WLF2339" s="1315"/>
      <c r="WLG2339" s="1315"/>
      <c r="WLH2339" s="1315"/>
      <c r="WLI2339" s="1315"/>
      <c r="WLJ2339" s="1315"/>
      <c r="WLK2339" s="1315"/>
      <c r="WLL2339" s="1315"/>
      <c r="WLM2339" s="1315"/>
      <c r="WLN2339" s="1315"/>
      <c r="WLO2339" s="1315"/>
      <c r="WLP2339" s="1315"/>
      <c r="WLQ2339" s="1315"/>
      <c r="WLR2339" s="1315"/>
      <c r="WLS2339" s="1315"/>
      <c r="WLT2339" s="1315"/>
      <c r="WLU2339" s="1315"/>
      <c r="WLV2339" s="1315"/>
      <c r="WLW2339" s="1315"/>
      <c r="WLX2339" s="1315"/>
      <c r="WLY2339" s="1315"/>
      <c r="WLZ2339" s="1315"/>
      <c r="WMA2339" s="1315"/>
      <c r="WMB2339" s="1315"/>
      <c r="WMC2339" s="1315"/>
      <c r="WMD2339" s="1315"/>
      <c r="WME2339" s="1315"/>
      <c r="WMF2339" s="1315"/>
      <c r="WMG2339" s="1315"/>
      <c r="WMH2339" s="1315"/>
      <c r="WMI2339" s="1315"/>
      <c r="WMJ2339" s="1315"/>
      <c r="WMK2339" s="1315"/>
      <c r="WML2339" s="1315"/>
      <c r="WMM2339" s="1315"/>
      <c r="WMN2339" s="1315"/>
      <c r="WMO2339" s="1315"/>
      <c r="WMP2339" s="1315"/>
      <c r="WMQ2339" s="1315"/>
      <c r="WMR2339" s="1315"/>
      <c r="WMS2339" s="1315"/>
      <c r="WMT2339" s="1315"/>
      <c r="WMU2339" s="1315"/>
      <c r="WMV2339" s="1315"/>
      <c r="WMW2339" s="1315"/>
      <c r="WMX2339" s="1315"/>
      <c r="WMY2339" s="1315"/>
      <c r="WMZ2339" s="1315"/>
      <c r="WNA2339" s="1315"/>
      <c r="WNB2339" s="1315"/>
      <c r="WNC2339" s="1315"/>
      <c r="WND2339" s="1315"/>
      <c r="WNE2339" s="1315"/>
      <c r="WNF2339" s="1315"/>
      <c r="WNG2339" s="1315"/>
      <c r="WNH2339" s="1315"/>
      <c r="WNI2339" s="1315"/>
      <c r="WNJ2339" s="1315"/>
      <c r="WNK2339" s="1315"/>
      <c r="WNL2339" s="1315"/>
      <c r="WNM2339" s="1315"/>
      <c r="WNN2339" s="1315"/>
      <c r="WNO2339" s="1315"/>
      <c r="WNP2339" s="1315"/>
      <c r="WNQ2339" s="1315"/>
      <c r="WNR2339" s="1315"/>
      <c r="WNS2339" s="1315"/>
      <c r="WNT2339" s="1315"/>
      <c r="WNU2339" s="1315"/>
      <c r="WNV2339" s="1315"/>
      <c r="WNW2339" s="1315"/>
      <c r="WNX2339" s="1315"/>
      <c r="WNY2339" s="1315"/>
      <c r="WNZ2339" s="1315"/>
      <c r="WOA2339" s="1315"/>
      <c r="WOB2339" s="1315"/>
      <c r="WOC2339" s="1315"/>
      <c r="WOD2339" s="1315"/>
      <c r="WOE2339" s="1315"/>
      <c r="WOF2339" s="1315"/>
      <c r="WOG2339" s="1315"/>
      <c r="WOH2339" s="1315"/>
      <c r="WOI2339" s="1315"/>
      <c r="WOJ2339" s="1315"/>
      <c r="WOK2339" s="1315"/>
      <c r="WOL2339" s="1315"/>
      <c r="WOM2339" s="1315"/>
      <c r="WON2339" s="1315"/>
      <c r="WOO2339" s="1315"/>
      <c r="WOP2339" s="1315"/>
      <c r="WOQ2339" s="1315"/>
      <c r="WOR2339" s="1315"/>
      <c r="WOS2339" s="1315"/>
      <c r="WOT2339" s="1315"/>
      <c r="WOU2339" s="1315"/>
      <c r="WOV2339" s="1315"/>
      <c r="WOW2339" s="1315"/>
      <c r="WOX2339" s="1315"/>
      <c r="WOY2339" s="1315"/>
      <c r="WOZ2339" s="1315"/>
      <c r="WPA2339" s="1315"/>
      <c r="WPB2339" s="1315"/>
      <c r="WPC2339" s="1315"/>
      <c r="WPD2339" s="1315"/>
      <c r="WPE2339" s="1315"/>
      <c r="WPF2339" s="1315"/>
      <c r="WPG2339" s="1315"/>
      <c r="WPH2339" s="1315"/>
      <c r="WPI2339" s="1315"/>
      <c r="WPJ2339" s="1315"/>
      <c r="WPK2339" s="1315"/>
      <c r="WPL2339" s="1315"/>
      <c r="WPM2339" s="1315"/>
      <c r="WPN2339" s="1315"/>
      <c r="WPO2339" s="1315"/>
      <c r="WPP2339" s="1315"/>
      <c r="WPQ2339" s="1315"/>
      <c r="WPR2339" s="1315"/>
      <c r="WPS2339" s="1315"/>
      <c r="WPT2339" s="1315"/>
      <c r="WPU2339" s="1315"/>
      <c r="WPV2339" s="1315"/>
      <c r="WPW2339" s="1315"/>
      <c r="WPX2339" s="1315"/>
      <c r="WPY2339" s="1315"/>
      <c r="WPZ2339" s="1315"/>
      <c r="WQA2339" s="1315"/>
      <c r="WQB2339" s="1315"/>
      <c r="WQC2339" s="1315"/>
      <c r="WQD2339" s="1315"/>
      <c r="WQE2339" s="1315"/>
      <c r="WQF2339" s="1315"/>
      <c r="WQG2339" s="1315"/>
      <c r="WQH2339" s="1315"/>
      <c r="WQI2339" s="1315"/>
      <c r="WQJ2339" s="1315"/>
      <c r="WQK2339" s="1315"/>
      <c r="WQL2339" s="1315"/>
      <c r="WQM2339" s="1315"/>
      <c r="WQN2339" s="1315"/>
      <c r="WQO2339" s="1315"/>
      <c r="WQP2339" s="1315"/>
      <c r="WQQ2339" s="1315"/>
      <c r="WQR2339" s="1315"/>
      <c r="WQS2339" s="1315"/>
      <c r="WQT2339" s="1315"/>
      <c r="WQU2339" s="1315"/>
      <c r="WQV2339" s="1315"/>
      <c r="WQW2339" s="1315"/>
      <c r="WQX2339" s="1315"/>
      <c r="WQY2339" s="1315"/>
      <c r="WQZ2339" s="1315"/>
      <c r="WRA2339" s="1315"/>
      <c r="WRB2339" s="1315"/>
      <c r="WRC2339" s="1315"/>
      <c r="WRD2339" s="1315"/>
      <c r="WRE2339" s="1315"/>
      <c r="WRF2339" s="1315"/>
      <c r="WRG2339" s="1315"/>
      <c r="WRH2339" s="1315"/>
      <c r="WRI2339" s="1315"/>
      <c r="WRJ2339" s="1315"/>
      <c r="WRK2339" s="1315"/>
      <c r="WRL2339" s="1315"/>
      <c r="WRM2339" s="1315"/>
      <c r="WRN2339" s="1315"/>
      <c r="WRO2339" s="1315"/>
      <c r="WRP2339" s="1315"/>
      <c r="WRQ2339" s="1315"/>
      <c r="WRR2339" s="1315"/>
      <c r="WRS2339" s="1315"/>
      <c r="WRT2339" s="1315"/>
      <c r="WRU2339" s="1315"/>
      <c r="WRV2339" s="1315"/>
      <c r="WRW2339" s="1315"/>
      <c r="WRX2339" s="1315"/>
      <c r="WRY2339" s="1315"/>
      <c r="WRZ2339" s="1315"/>
      <c r="WSA2339" s="1315"/>
      <c r="WSB2339" s="1315"/>
      <c r="WSC2339" s="1315"/>
      <c r="WSD2339" s="1315"/>
      <c r="WSE2339" s="1315"/>
      <c r="WSF2339" s="1315"/>
      <c r="WSG2339" s="1315"/>
      <c r="WSH2339" s="1315"/>
      <c r="WSI2339" s="1315"/>
      <c r="WSJ2339" s="1315"/>
      <c r="WSK2339" s="1315"/>
      <c r="WSL2339" s="1315"/>
      <c r="WSM2339" s="1315"/>
      <c r="WSN2339" s="1315"/>
      <c r="WSO2339" s="1315"/>
      <c r="WSP2339" s="1315"/>
      <c r="WSQ2339" s="1315"/>
      <c r="WSR2339" s="1315"/>
      <c r="WSS2339" s="1315"/>
      <c r="WST2339" s="1315"/>
      <c r="WSU2339" s="1315"/>
      <c r="WSV2339" s="1315"/>
      <c r="WSW2339" s="1315"/>
      <c r="WSX2339" s="1315"/>
      <c r="WSY2339" s="1315"/>
      <c r="WSZ2339" s="1315"/>
      <c r="WTA2339" s="1315"/>
      <c r="WTB2339" s="1315"/>
      <c r="WTC2339" s="1315"/>
      <c r="WTD2339" s="1315"/>
      <c r="WTE2339" s="1315"/>
      <c r="WTF2339" s="1315"/>
      <c r="WTG2339" s="1315"/>
      <c r="WTH2339" s="1315"/>
      <c r="WTI2339" s="1315"/>
      <c r="WTJ2339" s="1315"/>
      <c r="WTK2339" s="1315"/>
      <c r="WTL2339" s="1315"/>
      <c r="WTM2339" s="1315"/>
      <c r="WTN2339" s="1315"/>
      <c r="WTO2339" s="1315"/>
      <c r="WTP2339" s="1315"/>
      <c r="WTQ2339" s="1315"/>
      <c r="WTR2339" s="1315"/>
      <c r="WTS2339" s="1315"/>
      <c r="WTT2339" s="1315"/>
      <c r="WTU2339" s="1315"/>
      <c r="WTV2339" s="1315"/>
      <c r="WTW2339" s="1315"/>
      <c r="WTX2339" s="1315"/>
      <c r="WTY2339" s="1315"/>
      <c r="WTZ2339" s="1315"/>
      <c r="WUA2339" s="1315"/>
      <c r="WUB2339" s="1315"/>
      <c r="WUC2339" s="1315"/>
      <c r="WUD2339" s="1315"/>
      <c r="WUE2339" s="1315"/>
      <c r="WUF2339" s="1315"/>
      <c r="WUG2339" s="1315"/>
      <c r="WUH2339" s="1315"/>
      <c r="WUI2339" s="1315"/>
      <c r="WUJ2339" s="1315"/>
      <c r="WUK2339" s="1315"/>
      <c r="WUL2339" s="1315"/>
      <c r="WUM2339" s="1315"/>
      <c r="WUN2339" s="1315"/>
      <c r="WUO2339" s="1315"/>
      <c r="WUP2339" s="1315"/>
      <c r="WUQ2339" s="1315"/>
      <c r="WUR2339" s="1315"/>
      <c r="WUS2339" s="1315"/>
      <c r="WUT2339" s="1315"/>
      <c r="WUU2339" s="1315"/>
      <c r="WUV2339" s="1315"/>
      <c r="WUW2339" s="1315"/>
      <c r="WUX2339" s="1315"/>
      <c r="WUY2339" s="1315"/>
      <c r="WUZ2339" s="1315"/>
      <c r="WVA2339" s="1315"/>
      <c r="WVB2339" s="1315"/>
      <c r="WVC2339" s="1315"/>
      <c r="WVD2339" s="1315"/>
      <c r="WVE2339" s="1315"/>
      <c r="WVF2339" s="1315"/>
      <c r="WVG2339" s="1315"/>
      <c r="WVH2339" s="1315"/>
      <c r="WVI2339" s="1315"/>
      <c r="WVJ2339" s="1315"/>
      <c r="WVK2339" s="1315"/>
      <c r="WVL2339" s="1315"/>
      <c r="WVM2339" s="1315"/>
      <c r="WVN2339" s="1315"/>
      <c r="WVO2339" s="1315"/>
      <c r="WVP2339" s="1315"/>
      <c r="WVQ2339" s="1315"/>
      <c r="WVR2339" s="1315"/>
      <c r="WVS2339" s="1315"/>
      <c r="WVT2339" s="1315"/>
      <c r="WVU2339" s="1315"/>
      <c r="WVV2339" s="1315"/>
      <c r="WVW2339" s="1315"/>
      <c r="WVX2339" s="1315"/>
      <c r="WVY2339" s="1315"/>
      <c r="WVZ2339" s="1315"/>
      <c r="WWA2339" s="1315"/>
      <c r="WWB2339" s="1315"/>
      <c r="WWC2339" s="1315"/>
      <c r="WWD2339" s="1315"/>
      <c r="WWE2339" s="1315"/>
      <c r="WWF2339" s="1315"/>
      <c r="WWG2339" s="1315"/>
      <c r="WWH2339" s="1315"/>
      <c r="WWI2339" s="1315"/>
      <c r="WWJ2339" s="1315"/>
      <c r="WWK2339" s="1315"/>
      <c r="WWL2339" s="1315"/>
      <c r="WWM2339" s="1315"/>
      <c r="WWN2339" s="1315"/>
      <c r="WWO2339" s="1315"/>
      <c r="WWP2339" s="1315"/>
      <c r="WWQ2339" s="1315"/>
      <c r="WWR2339" s="1315"/>
      <c r="WWS2339" s="1315"/>
      <c r="WWT2339" s="1315"/>
      <c r="WWU2339" s="1315"/>
      <c r="WWV2339" s="1315"/>
      <c r="WWW2339" s="1315"/>
      <c r="WWX2339" s="1315"/>
      <c r="WWY2339" s="1315"/>
      <c r="WWZ2339" s="1315"/>
      <c r="WXA2339" s="1315"/>
      <c r="WXB2339" s="1315"/>
      <c r="WXC2339" s="1315"/>
      <c r="WXD2339" s="1315"/>
      <c r="WXE2339" s="1315"/>
      <c r="WXF2339" s="1315"/>
      <c r="WXG2339" s="1315"/>
      <c r="WXH2339" s="1315"/>
      <c r="WXI2339" s="1315"/>
      <c r="WXJ2339" s="1315"/>
      <c r="WXK2339" s="1315"/>
      <c r="WXL2339" s="1315"/>
      <c r="WXM2339" s="1315"/>
      <c r="WXN2339" s="1315"/>
      <c r="WXO2339" s="1315"/>
      <c r="WXP2339" s="1315"/>
      <c r="WXQ2339" s="1315"/>
      <c r="WXR2339" s="1315"/>
      <c r="WXS2339" s="1315"/>
      <c r="WXT2339" s="1315"/>
      <c r="WXU2339" s="1315"/>
      <c r="WXV2339" s="1315"/>
      <c r="WXW2339" s="1315"/>
      <c r="WXX2339" s="1315"/>
      <c r="WXY2339" s="1315"/>
      <c r="WXZ2339" s="1315"/>
      <c r="WYA2339" s="1315"/>
      <c r="WYB2339" s="1315"/>
      <c r="WYC2339" s="1315"/>
      <c r="WYD2339" s="1315"/>
      <c r="WYE2339" s="1315"/>
      <c r="WYF2339" s="1315"/>
      <c r="WYG2339" s="1315"/>
      <c r="WYH2339" s="1315"/>
      <c r="WYI2339" s="1315"/>
      <c r="WYJ2339" s="1315"/>
      <c r="WYK2339" s="1315"/>
      <c r="WYL2339" s="1315"/>
      <c r="WYM2339" s="1315"/>
      <c r="WYN2339" s="1315"/>
      <c r="WYO2339" s="1315"/>
      <c r="WYP2339" s="1315"/>
      <c r="WYQ2339" s="1315"/>
      <c r="WYR2339" s="1315"/>
      <c r="WYS2339" s="1315"/>
      <c r="WYT2339" s="1315"/>
      <c r="WYU2339" s="1315"/>
      <c r="WYV2339" s="1315"/>
      <c r="WYW2339" s="1315"/>
      <c r="WYX2339" s="1315"/>
      <c r="WYY2339" s="1315"/>
      <c r="WYZ2339" s="1315"/>
      <c r="WZA2339" s="1315"/>
      <c r="WZB2339" s="1315"/>
      <c r="WZC2339" s="1315"/>
      <c r="WZD2339" s="1315"/>
      <c r="WZE2339" s="1315"/>
      <c r="WZF2339" s="1315"/>
      <c r="WZG2339" s="1315"/>
      <c r="WZH2339" s="1315"/>
      <c r="WZI2339" s="1315"/>
      <c r="WZJ2339" s="1315"/>
      <c r="WZK2339" s="1315"/>
      <c r="WZL2339" s="1315"/>
      <c r="WZM2339" s="1315"/>
      <c r="WZN2339" s="1315"/>
      <c r="WZO2339" s="1315"/>
      <c r="WZP2339" s="1315"/>
      <c r="WZQ2339" s="1315"/>
      <c r="WZR2339" s="1315"/>
      <c r="WZS2339" s="1315"/>
      <c r="WZT2339" s="1315"/>
      <c r="WZU2339" s="1315"/>
      <c r="WZV2339" s="1315"/>
      <c r="WZW2339" s="1315"/>
      <c r="WZX2339" s="1315"/>
      <c r="WZY2339" s="1315"/>
      <c r="WZZ2339" s="1315"/>
      <c r="XAA2339" s="1315"/>
      <c r="XAB2339" s="1315"/>
      <c r="XAC2339" s="1315"/>
      <c r="XAD2339" s="1315"/>
      <c r="XAE2339" s="1315"/>
      <c r="XAF2339" s="1315"/>
      <c r="XAG2339" s="1315"/>
      <c r="XAH2339" s="1315"/>
      <c r="XAI2339" s="1315"/>
      <c r="XAJ2339" s="1315"/>
      <c r="XAK2339" s="1315"/>
      <c r="XAL2339" s="1315"/>
      <c r="XAM2339" s="1315"/>
      <c r="XAN2339" s="1315"/>
      <c r="XAO2339" s="1315"/>
      <c r="XAP2339" s="1315"/>
      <c r="XAQ2339" s="1315"/>
      <c r="XAR2339" s="1315"/>
      <c r="XAS2339" s="1315"/>
      <c r="XAT2339" s="1315"/>
      <c r="XAU2339" s="1315"/>
      <c r="XAV2339" s="1315"/>
      <c r="XAW2339" s="1315"/>
      <c r="XAX2339" s="1315"/>
      <c r="XAY2339" s="1315"/>
      <c r="XAZ2339" s="1315"/>
      <c r="XBA2339" s="1315"/>
      <c r="XBB2339" s="1315"/>
      <c r="XBC2339" s="1315"/>
      <c r="XBD2339" s="1315"/>
      <c r="XBE2339" s="1315"/>
      <c r="XBF2339" s="1315"/>
      <c r="XBG2339" s="1315"/>
      <c r="XBH2339" s="1315"/>
      <c r="XBI2339" s="1315"/>
      <c r="XBJ2339" s="1315"/>
      <c r="XBK2339" s="1315"/>
      <c r="XBL2339" s="1315"/>
      <c r="XBM2339" s="1315"/>
      <c r="XBN2339" s="1315"/>
      <c r="XBO2339" s="1315"/>
      <c r="XBP2339" s="1315"/>
      <c r="XBQ2339" s="1315"/>
      <c r="XBR2339" s="1315"/>
      <c r="XBS2339" s="1315"/>
      <c r="XBT2339" s="1315"/>
      <c r="XBU2339" s="1315"/>
      <c r="XBV2339" s="1315"/>
      <c r="XBW2339" s="1315"/>
      <c r="XBX2339" s="1315"/>
      <c r="XBY2339" s="1315"/>
      <c r="XBZ2339" s="1315"/>
      <c r="XCA2339" s="1315"/>
      <c r="XCB2339" s="1315"/>
      <c r="XCC2339" s="1315"/>
      <c r="XCD2339" s="1315"/>
      <c r="XCE2339" s="1315"/>
      <c r="XCF2339" s="1315"/>
      <c r="XCG2339" s="1315"/>
      <c r="XCH2339" s="1315"/>
      <c r="XCI2339" s="1315"/>
      <c r="XCJ2339" s="1315"/>
      <c r="XCK2339" s="1315"/>
      <c r="XCL2339" s="1315"/>
      <c r="XCM2339" s="1315"/>
      <c r="XCN2339" s="1315"/>
      <c r="XCO2339" s="1315"/>
      <c r="XCP2339" s="1315"/>
      <c r="XCQ2339" s="1315"/>
      <c r="XCR2339" s="1315"/>
      <c r="XCS2339" s="1315"/>
      <c r="XCT2339" s="1315"/>
      <c r="XCU2339" s="1315"/>
      <c r="XCV2339" s="1315"/>
      <c r="XCW2339" s="1315"/>
      <c r="XCX2339" s="1315"/>
      <c r="XCY2339" s="1315"/>
      <c r="XCZ2339" s="1315"/>
      <c r="XDA2339" s="1315"/>
      <c r="XDB2339" s="1315"/>
      <c r="XDC2339" s="1315"/>
      <c r="XDD2339" s="1315"/>
      <c r="XDE2339" s="1315"/>
      <c r="XDF2339" s="1315"/>
      <c r="XDG2339" s="1315"/>
      <c r="XDH2339" s="1315"/>
      <c r="XDI2339" s="1315"/>
      <c r="XDJ2339" s="1315"/>
      <c r="XDK2339" s="1315"/>
      <c r="XDL2339" s="1315"/>
      <c r="XDM2339" s="1315"/>
      <c r="XDN2339" s="1315"/>
      <c r="XDO2339" s="1315"/>
      <c r="XDP2339" s="1315"/>
      <c r="XDQ2339" s="1315"/>
      <c r="XDR2339" s="1315"/>
      <c r="XDS2339" s="1315"/>
      <c r="XDT2339" s="1315"/>
      <c r="XDU2339" s="1315"/>
      <c r="XDV2339" s="1315"/>
      <c r="XDW2339" s="1315"/>
      <c r="XDX2339" s="1315"/>
      <c r="XDY2339" s="1315"/>
      <c r="XDZ2339" s="1315"/>
      <c r="XEA2339" s="1315"/>
      <c r="XEB2339" s="1315"/>
      <c r="XEC2339" s="1315"/>
      <c r="XED2339" s="1315"/>
      <c r="XEE2339" s="1315"/>
      <c r="XEF2339" s="1315"/>
      <c r="XEG2339" s="1315"/>
      <c r="XEH2339" s="1315"/>
      <c r="XEI2339" s="1315"/>
      <c r="XEJ2339" s="1315"/>
      <c r="XEK2339" s="1315"/>
      <c r="XEL2339" s="1315"/>
      <c r="XEM2339" s="1315"/>
      <c r="XEN2339" s="1315"/>
      <c r="XEO2339" s="1315"/>
      <c r="XEP2339" s="1315"/>
      <c r="XEQ2339" s="1315"/>
      <c r="XER2339" s="1315"/>
      <c r="XES2339" s="1315"/>
      <c r="XET2339" s="1315"/>
      <c r="XEU2339" s="1315"/>
      <c r="XEV2339" s="1315"/>
      <c r="XEW2339" s="1315"/>
      <c r="XEX2339" s="1315"/>
      <c r="XEY2339" s="1315"/>
      <c r="XEZ2339" s="1315"/>
      <c r="XFA2339" s="1315"/>
      <c r="XFB2339" s="1315"/>
      <c r="XFC2339" s="1315"/>
    </row>
    <row r="2340" spans="1:16383" x14ac:dyDescent="0.2">
      <c r="A2340" s="1321"/>
      <c r="B2340" s="1438"/>
      <c r="C2340" s="1446"/>
      <c r="D2340" s="1444"/>
      <c r="E2340" s="1445"/>
      <c r="F2340" s="1445"/>
      <c r="G2340" s="1445"/>
      <c r="H2340" s="1445"/>
      <c r="I2340" s="1326"/>
      <c r="J2340" s="1326"/>
      <c r="K2340" s="1326"/>
      <c r="L2340" s="1327"/>
      <c r="M2340" s="1327"/>
      <c r="N2340" s="1327"/>
      <c r="O2340" s="1327"/>
      <c r="P2340" s="1327"/>
      <c r="Q2340" s="1282" t="s">
        <v>3499</v>
      </c>
      <c r="R2340" s="1328"/>
      <c r="S2340" s="1329"/>
      <c r="T2340" s="1330"/>
      <c r="U2340" s="1323"/>
      <c r="V2340" s="1344"/>
      <c r="W2340" s="1332"/>
      <c r="X2340" s="1323"/>
      <c r="Y2340" s="1323"/>
      <c r="Z2340" s="1282"/>
      <c r="AA2340" s="1279"/>
      <c r="AB2340" s="1283"/>
      <c r="AC2340" s="1283"/>
      <c r="AD2340" s="1283"/>
      <c r="AE2340" s="1403" t="str">
        <f>IF(A2340="","",(IFERROR(VLOOKUP(A2340,Projecten!A$4:W$2618,5,FALSE),"niet bekend")))</f>
        <v/>
      </c>
      <c r="AF2340" s="2306" t="str">
        <f>IF(AE2340="","",(IF(E2340=0,AH2340,(E2340/AE2340*AH2340))))</f>
        <v/>
      </c>
      <c r="AG2340" s="1283" t="str">
        <f>IF(A2340="","",(IFERROR(VLOOKUP(A2340,Projecten!A$4:W$2618,23,FALSE),"niet bekend")))</f>
        <v/>
      </c>
      <c r="AH2340" s="2463" t="str">
        <f>IF(A2340="","",(IFERROR(VLOOKUP(A2340,Projecten!A$4:W$2618,12,FALSE),"niet bekend")))</f>
        <v/>
      </c>
      <c r="AI2340" s="1279"/>
      <c r="AJ2340" s="1279"/>
      <c r="AK2340" s="1279"/>
      <c r="AL2340" s="1279"/>
      <c r="AM2340" s="1279"/>
      <c r="AN2340" s="1279"/>
      <c r="AO2340" s="1279"/>
      <c r="AP2340" s="1279"/>
      <c r="AQ2340" s="1279"/>
      <c r="AR2340" s="1279"/>
      <c r="AS2340" s="1279"/>
      <c r="AT2340" s="1279"/>
      <c r="AU2340" s="1279"/>
      <c r="AV2340" s="1279"/>
      <c r="AW2340" s="1279"/>
      <c r="AX2340" s="1279"/>
      <c r="AY2340" s="1279"/>
      <c r="AZ2340" s="1279"/>
      <c r="BA2340" s="1279"/>
      <c r="BB2340" s="1279"/>
      <c r="BC2340" s="1279"/>
      <c r="BD2340" s="1279"/>
      <c r="BE2340" s="1279"/>
      <c r="BF2340" s="1279"/>
      <c r="BG2340" s="1279"/>
      <c r="BH2340" s="1279"/>
      <c r="BI2340" s="1279"/>
      <c r="BJ2340" s="1279"/>
      <c r="BK2340" s="1279"/>
      <c r="BL2340" s="1279"/>
      <c r="BM2340" s="1279"/>
      <c r="BN2340" s="1279"/>
      <c r="BO2340" s="1279"/>
      <c r="BP2340" s="1279"/>
      <c r="BQ2340" s="1279"/>
      <c r="BR2340" s="1279"/>
      <c r="BS2340" s="1279"/>
      <c r="BT2340" s="1279"/>
      <c r="BU2340" s="1279"/>
      <c r="BV2340" s="1279"/>
      <c r="BW2340" s="1279"/>
      <c r="BX2340" s="1279"/>
      <c r="BY2340" s="1279"/>
      <c r="BZ2340" s="1279"/>
      <c r="CA2340" s="1279"/>
      <c r="CB2340" s="1279"/>
      <c r="CC2340" s="1279"/>
      <c r="CD2340" s="1279"/>
      <c r="CE2340" s="1279"/>
      <c r="CF2340" s="1279"/>
      <c r="CG2340" s="1279"/>
      <c r="CH2340" s="1279"/>
      <c r="CI2340" s="1279"/>
      <c r="CJ2340" s="1279"/>
      <c r="CK2340" s="1279"/>
      <c r="CL2340" s="1279"/>
      <c r="CM2340" s="1279"/>
      <c r="CN2340" s="1279"/>
      <c r="CO2340" s="1279"/>
      <c r="CP2340" s="1279"/>
      <c r="CQ2340" s="1279"/>
      <c r="CR2340" s="1279"/>
      <c r="CS2340" s="1279"/>
      <c r="CT2340" s="1279"/>
      <c r="CU2340" s="1279"/>
      <c r="CV2340" s="1279"/>
      <c r="CW2340" s="1279"/>
      <c r="CX2340" s="1279"/>
      <c r="CY2340" s="1279"/>
      <c r="CZ2340" s="1279"/>
      <c r="DA2340" s="1279"/>
      <c r="DB2340" s="1279"/>
      <c r="DC2340" s="1279"/>
      <c r="DD2340" s="1279"/>
      <c r="DE2340" s="1279"/>
      <c r="DF2340" s="1279"/>
      <c r="DG2340" s="1279"/>
      <c r="DH2340" s="1279"/>
      <c r="DI2340" s="1279"/>
      <c r="DJ2340" s="1279"/>
      <c r="DK2340" s="1279"/>
      <c r="DL2340" s="1279"/>
      <c r="DM2340" s="1279"/>
      <c r="DN2340" s="1279"/>
      <c r="DO2340" s="1279"/>
      <c r="DP2340" s="1279"/>
      <c r="DQ2340" s="1279"/>
      <c r="DR2340" s="1279"/>
      <c r="DS2340" s="1279"/>
      <c r="DT2340" s="1279"/>
      <c r="DU2340" s="1279"/>
      <c r="DV2340" s="1279"/>
      <c r="DW2340" s="1279"/>
      <c r="DX2340" s="1279"/>
      <c r="DY2340" s="1279"/>
      <c r="DZ2340" s="1279"/>
      <c r="EA2340" s="1279"/>
      <c r="EB2340" s="1279"/>
      <c r="EC2340" s="1279"/>
      <c r="ED2340" s="1279"/>
      <c r="EE2340" s="1279"/>
      <c r="EF2340" s="1279"/>
      <c r="EG2340" s="1279"/>
      <c r="EH2340" s="1279"/>
      <c r="EI2340" s="1279"/>
      <c r="EJ2340" s="1279"/>
      <c r="EK2340" s="1279"/>
      <c r="EL2340" s="1279"/>
      <c r="EM2340" s="1279"/>
      <c r="EN2340" s="1279"/>
      <c r="EO2340" s="1279"/>
      <c r="EP2340" s="1279"/>
      <c r="EQ2340" s="1279"/>
      <c r="ER2340" s="1279"/>
      <c r="ES2340" s="1279"/>
      <c r="ET2340" s="1279"/>
      <c r="EU2340" s="1279"/>
      <c r="EV2340" s="1279"/>
      <c r="EW2340" s="1279"/>
      <c r="EX2340" s="1279"/>
      <c r="EY2340" s="1279"/>
      <c r="EZ2340" s="1279"/>
      <c r="FA2340" s="1279"/>
      <c r="FB2340" s="1279"/>
      <c r="FC2340" s="1279"/>
      <c r="FD2340" s="1279"/>
      <c r="FE2340" s="1279"/>
      <c r="FF2340" s="1279"/>
      <c r="FG2340" s="1279"/>
      <c r="FH2340" s="1279"/>
      <c r="FI2340" s="1279"/>
      <c r="FJ2340" s="1279"/>
      <c r="FK2340" s="1279"/>
      <c r="FL2340" s="1279"/>
      <c r="FM2340" s="1279"/>
      <c r="FN2340" s="1279"/>
      <c r="FO2340" s="1279"/>
      <c r="FP2340" s="1279"/>
      <c r="FQ2340" s="1279"/>
      <c r="FR2340" s="1279"/>
      <c r="FS2340" s="1279"/>
      <c r="FT2340" s="1279"/>
      <c r="FU2340" s="1279"/>
      <c r="FV2340" s="1279"/>
      <c r="FW2340" s="1279"/>
      <c r="FX2340" s="1279"/>
      <c r="FY2340" s="1279"/>
      <c r="FZ2340" s="1279"/>
      <c r="GA2340" s="1279"/>
      <c r="GB2340" s="1279"/>
      <c r="GC2340" s="1279"/>
      <c r="GD2340" s="1279"/>
      <c r="GE2340" s="1279"/>
      <c r="GF2340" s="1279"/>
      <c r="GG2340" s="1279"/>
      <c r="GH2340" s="1279"/>
      <c r="GI2340" s="1279"/>
      <c r="GJ2340" s="1279"/>
      <c r="GK2340" s="1279"/>
      <c r="GL2340" s="1279"/>
      <c r="GM2340" s="1279"/>
      <c r="GN2340" s="1279"/>
      <c r="GO2340" s="1279"/>
      <c r="GP2340" s="1279"/>
      <c r="GQ2340" s="1279"/>
      <c r="GR2340" s="1279"/>
      <c r="GS2340" s="1279"/>
      <c r="GT2340" s="1279"/>
      <c r="GU2340" s="1279"/>
      <c r="GV2340" s="1279"/>
      <c r="GW2340" s="1279"/>
      <c r="GX2340" s="1279"/>
      <c r="GY2340" s="1279"/>
      <c r="GZ2340" s="1279"/>
      <c r="HA2340" s="1279"/>
      <c r="HB2340" s="1279"/>
      <c r="HC2340" s="1279"/>
      <c r="HD2340" s="1279"/>
      <c r="HE2340" s="1279"/>
      <c r="HF2340" s="1279"/>
      <c r="HG2340" s="1279"/>
      <c r="HH2340" s="1279"/>
      <c r="HI2340" s="1279"/>
      <c r="HJ2340" s="1279"/>
      <c r="HK2340" s="1279"/>
      <c r="HL2340" s="1279"/>
      <c r="HM2340" s="1279"/>
      <c r="HN2340" s="1279"/>
      <c r="HO2340" s="1279"/>
      <c r="HP2340" s="1279"/>
      <c r="HQ2340" s="1279"/>
      <c r="HR2340" s="1279"/>
      <c r="HS2340" s="1279"/>
      <c r="HT2340" s="1279"/>
      <c r="HU2340" s="1279"/>
      <c r="HV2340" s="1279"/>
      <c r="HW2340" s="1279"/>
      <c r="HX2340" s="1279"/>
      <c r="HY2340" s="1279"/>
      <c r="HZ2340" s="1279"/>
      <c r="IA2340" s="1279"/>
      <c r="IB2340" s="1279"/>
      <c r="IC2340" s="1279"/>
      <c r="ID2340" s="1279"/>
      <c r="IE2340" s="1279"/>
      <c r="IF2340" s="1279"/>
      <c r="IG2340" s="1279"/>
      <c r="IH2340" s="1279"/>
      <c r="II2340" s="1279"/>
      <c r="IJ2340" s="1279"/>
      <c r="IK2340" s="1279"/>
      <c r="IL2340" s="1279"/>
      <c r="IM2340" s="1279"/>
      <c r="IN2340" s="1279"/>
      <c r="IO2340" s="1279"/>
      <c r="IP2340" s="1279"/>
      <c r="IQ2340" s="1279"/>
      <c r="IR2340" s="1279"/>
      <c r="IS2340" s="1279"/>
      <c r="IT2340" s="1279"/>
      <c r="IU2340" s="1279"/>
      <c r="IV2340" s="1279"/>
      <c r="IW2340" s="1279"/>
      <c r="IX2340" s="1279"/>
      <c r="IY2340" s="1279"/>
      <c r="IZ2340" s="1279"/>
      <c r="JA2340" s="1279"/>
      <c r="JB2340" s="1279"/>
      <c r="JC2340" s="1279"/>
      <c r="JD2340" s="1279"/>
      <c r="JE2340" s="1279"/>
      <c r="JF2340" s="1279"/>
      <c r="JG2340" s="1279"/>
      <c r="JH2340" s="1279"/>
      <c r="JI2340" s="1279"/>
      <c r="JJ2340" s="1279"/>
      <c r="JK2340" s="1279"/>
      <c r="JL2340" s="1279"/>
      <c r="JM2340" s="1279"/>
      <c r="JN2340" s="1279"/>
      <c r="JO2340" s="1279"/>
      <c r="JP2340" s="1279"/>
      <c r="JQ2340" s="1279"/>
      <c r="JR2340" s="1279"/>
      <c r="JS2340" s="1279"/>
      <c r="JT2340" s="1279"/>
      <c r="JU2340" s="1279"/>
      <c r="JV2340" s="1279"/>
      <c r="JW2340" s="1279"/>
      <c r="JX2340" s="1279"/>
      <c r="JY2340" s="1279"/>
      <c r="JZ2340" s="1279"/>
      <c r="KA2340" s="1279"/>
      <c r="KB2340" s="1279"/>
      <c r="KC2340" s="1279"/>
      <c r="KD2340" s="1279"/>
      <c r="KE2340" s="1279"/>
      <c r="KF2340" s="1279"/>
      <c r="KG2340" s="1279"/>
      <c r="KH2340" s="1279"/>
      <c r="KI2340" s="1279"/>
      <c r="KJ2340" s="1279"/>
      <c r="KK2340" s="1279"/>
      <c r="KL2340" s="1279"/>
      <c r="KM2340" s="1279"/>
      <c r="KN2340" s="1279"/>
      <c r="KO2340" s="1279"/>
      <c r="KP2340" s="1279"/>
      <c r="KQ2340" s="1279"/>
      <c r="KR2340" s="1279"/>
      <c r="KS2340" s="1279"/>
      <c r="KT2340" s="1279"/>
      <c r="KU2340" s="1279"/>
      <c r="KV2340" s="1279"/>
      <c r="KW2340" s="1279"/>
      <c r="KX2340" s="1279"/>
      <c r="KY2340" s="1279"/>
      <c r="KZ2340" s="1279"/>
      <c r="LA2340" s="1279"/>
      <c r="LB2340" s="1279"/>
      <c r="LC2340" s="1279"/>
      <c r="LD2340" s="1279"/>
      <c r="LE2340" s="1279"/>
      <c r="LF2340" s="1279"/>
      <c r="LG2340" s="1279"/>
      <c r="LH2340" s="1279"/>
      <c r="LI2340" s="1279"/>
      <c r="LJ2340" s="1279"/>
      <c r="LK2340" s="1279"/>
      <c r="LL2340" s="1279"/>
      <c r="LM2340" s="1279"/>
      <c r="LN2340" s="1279"/>
      <c r="LO2340" s="1279"/>
      <c r="LP2340" s="1279"/>
      <c r="LQ2340" s="1279"/>
      <c r="LR2340" s="1279"/>
      <c r="LS2340" s="1279"/>
      <c r="LT2340" s="1279"/>
      <c r="LU2340" s="1279"/>
      <c r="LV2340" s="1279"/>
      <c r="LW2340" s="1279"/>
      <c r="LX2340" s="1279"/>
      <c r="LY2340" s="1279"/>
      <c r="LZ2340" s="1279"/>
      <c r="MA2340" s="1279"/>
      <c r="MB2340" s="1279"/>
      <c r="MC2340" s="1279"/>
      <c r="MD2340" s="1279"/>
      <c r="ME2340" s="1279"/>
      <c r="MF2340" s="1279"/>
      <c r="MG2340" s="1279"/>
      <c r="MH2340" s="1279"/>
      <c r="MI2340" s="1279"/>
      <c r="MJ2340" s="1279"/>
      <c r="MK2340" s="1279"/>
      <c r="ML2340" s="1279"/>
      <c r="MM2340" s="1279"/>
      <c r="MN2340" s="1279"/>
      <c r="MO2340" s="1279"/>
      <c r="MP2340" s="1279"/>
      <c r="MQ2340" s="1279"/>
      <c r="MR2340" s="1279"/>
      <c r="MS2340" s="1279"/>
      <c r="MT2340" s="1279"/>
      <c r="MU2340" s="1279"/>
      <c r="MV2340" s="1279"/>
      <c r="MW2340" s="1279"/>
      <c r="MX2340" s="1279"/>
      <c r="MY2340" s="1279"/>
      <c r="MZ2340" s="1279"/>
      <c r="NA2340" s="1279"/>
      <c r="NB2340" s="1279"/>
      <c r="NC2340" s="1279"/>
      <c r="ND2340" s="1279"/>
      <c r="NE2340" s="1279"/>
      <c r="NF2340" s="1279"/>
      <c r="NG2340" s="1279"/>
      <c r="NH2340" s="1279"/>
      <c r="NI2340" s="1279"/>
      <c r="NJ2340" s="1279"/>
      <c r="NK2340" s="1279"/>
      <c r="NL2340" s="1279"/>
      <c r="NM2340" s="1279"/>
      <c r="NN2340" s="1279"/>
      <c r="NO2340" s="1279"/>
      <c r="NP2340" s="1279"/>
      <c r="NQ2340" s="1279"/>
      <c r="NR2340" s="1279"/>
      <c r="NS2340" s="1279"/>
      <c r="NT2340" s="1279"/>
      <c r="NU2340" s="1279"/>
      <c r="NV2340" s="1279"/>
      <c r="NW2340" s="1279"/>
      <c r="NX2340" s="1279"/>
      <c r="NY2340" s="1279"/>
      <c r="NZ2340" s="1279"/>
      <c r="OA2340" s="1279"/>
      <c r="OB2340" s="1279"/>
      <c r="OC2340" s="1279"/>
      <c r="OD2340" s="1279"/>
      <c r="OE2340" s="1279"/>
      <c r="OF2340" s="1279"/>
      <c r="OG2340" s="1279"/>
      <c r="OH2340" s="1279"/>
      <c r="OI2340" s="1279"/>
      <c r="OJ2340" s="1279"/>
      <c r="OK2340" s="1279"/>
      <c r="OL2340" s="1279"/>
      <c r="OM2340" s="1279"/>
      <c r="ON2340" s="1279"/>
      <c r="OO2340" s="1279"/>
      <c r="OP2340" s="1279"/>
      <c r="OQ2340" s="1279"/>
      <c r="OR2340" s="1279"/>
      <c r="OS2340" s="1279"/>
      <c r="OT2340" s="1279"/>
      <c r="OU2340" s="1279"/>
      <c r="OV2340" s="1279"/>
      <c r="OW2340" s="1279"/>
      <c r="OX2340" s="1279"/>
      <c r="OY2340" s="1279"/>
      <c r="OZ2340" s="1279"/>
      <c r="PA2340" s="1279"/>
      <c r="PB2340" s="1279"/>
      <c r="PC2340" s="1279"/>
      <c r="PD2340" s="1279"/>
      <c r="PE2340" s="1279"/>
      <c r="PF2340" s="1279"/>
      <c r="PG2340" s="1279"/>
      <c r="PH2340" s="1279"/>
      <c r="PI2340" s="1279"/>
      <c r="PJ2340" s="1279"/>
      <c r="PK2340" s="1279"/>
      <c r="PL2340" s="1279"/>
      <c r="PM2340" s="1279"/>
      <c r="PN2340" s="1279"/>
      <c r="PO2340" s="1279"/>
      <c r="PP2340" s="1279"/>
      <c r="PQ2340" s="1279"/>
      <c r="PR2340" s="1279"/>
      <c r="PS2340" s="1279"/>
      <c r="PT2340" s="1279"/>
      <c r="PU2340" s="1279"/>
      <c r="PV2340" s="1279"/>
      <c r="PW2340" s="1279"/>
      <c r="PX2340" s="1279"/>
      <c r="PY2340" s="1279"/>
      <c r="PZ2340" s="1279"/>
      <c r="QA2340" s="1279"/>
      <c r="QB2340" s="1279"/>
      <c r="QC2340" s="1279"/>
      <c r="QD2340" s="1279"/>
      <c r="QE2340" s="1279"/>
      <c r="QF2340" s="1279"/>
      <c r="QG2340" s="1279"/>
      <c r="QH2340" s="1279"/>
      <c r="QI2340" s="1279"/>
      <c r="QJ2340" s="1279"/>
      <c r="QK2340" s="1279"/>
      <c r="QL2340" s="1279"/>
      <c r="QM2340" s="1279"/>
      <c r="QN2340" s="1279"/>
      <c r="QO2340" s="1279"/>
      <c r="QP2340" s="1279"/>
      <c r="QQ2340" s="1279"/>
      <c r="QR2340" s="1279"/>
      <c r="QS2340" s="1279"/>
      <c r="QT2340" s="1279"/>
      <c r="QU2340" s="1279"/>
      <c r="QV2340" s="1279"/>
      <c r="QW2340" s="1279"/>
      <c r="QX2340" s="1279"/>
      <c r="QY2340" s="1279"/>
      <c r="QZ2340" s="1279"/>
      <c r="RA2340" s="1279"/>
      <c r="RB2340" s="1279"/>
      <c r="RC2340" s="1279"/>
      <c r="RD2340" s="1279"/>
      <c r="RE2340" s="1279"/>
      <c r="RF2340" s="1279"/>
      <c r="RG2340" s="1279"/>
      <c r="RH2340" s="1279"/>
      <c r="RI2340" s="1279"/>
      <c r="RJ2340" s="1279"/>
      <c r="RK2340" s="1279"/>
      <c r="RL2340" s="1279"/>
      <c r="RM2340" s="1279"/>
      <c r="RN2340" s="1279"/>
      <c r="RO2340" s="1279"/>
      <c r="RP2340" s="1279"/>
      <c r="RQ2340" s="1279"/>
      <c r="RR2340" s="1279"/>
      <c r="RS2340" s="1279"/>
      <c r="RT2340" s="1279"/>
      <c r="RU2340" s="1279"/>
      <c r="RV2340" s="1279"/>
      <c r="RW2340" s="1279"/>
      <c r="RX2340" s="1279"/>
      <c r="RY2340" s="1279"/>
      <c r="RZ2340" s="1279"/>
      <c r="SA2340" s="1279"/>
      <c r="SB2340" s="1279"/>
      <c r="SC2340" s="1279"/>
      <c r="SD2340" s="1279"/>
      <c r="SE2340" s="1279"/>
      <c r="SF2340" s="1279"/>
      <c r="SG2340" s="1279"/>
      <c r="SH2340" s="1279"/>
      <c r="SI2340" s="1279"/>
      <c r="SJ2340" s="1279"/>
      <c r="SK2340" s="1279"/>
      <c r="SL2340" s="1279"/>
      <c r="SM2340" s="1279"/>
      <c r="SN2340" s="1279"/>
      <c r="SO2340" s="1279"/>
      <c r="SP2340" s="1279"/>
      <c r="SQ2340" s="1279"/>
      <c r="SR2340" s="1279"/>
      <c r="SS2340" s="1279"/>
      <c r="ST2340" s="1279"/>
      <c r="SU2340" s="1279"/>
      <c r="SV2340" s="1279"/>
      <c r="SW2340" s="1279"/>
      <c r="SX2340" s="1279"/>
      <c r="SY2340" s="1279"/>
      <c r="SZ2340" s="1279"/>
      <c r="TA2340" s="1279"/>
      <c r="TB2340" s="1279"/>
      <c r="TC2340" s="1279"/>
      <c r="TD2340" s="1279"/>
      <c r="TE2340" s="1279"/>
      <c r="TF2340" s="1279"/>
      <c r="TG2340" s="1279"/>
      <c r="TH2340" s="1279"/>
      <c r="TI2340" s="1279"/>
      <c r="TJ2340" s="1279"/>
      <c r="TK2340" s="1279"/>
      <c r="TL2340" s="1279"/>
      <c r="TM2340" s="1279"/>
      <c r="TN2340" s="1279"/>
      <c r="TO2340" s="1279"/>
      <c r="TP2340" s="1279"/>
      <c r="TQ2340" s="1279"/>
      <c r="TR2340" s="1279"/>
      <c r="TS2340" s="1279"/>
      <c r="TT2340" s="1279"/>
      <c r="TU2340" s="1279"/>
      <c r="TV2340" s="1279"/>
      <c r="TW2340" s="1279"/>
      <c r="TX2340" s="1279"/>
      <c r="TY2340" s="1279"/>
      <c r="TZ2340" s="1279"/>
      <c r="UA2340" s="1279"/>
      <c r="UB2340" s="1279"/>
      <c r="UC2340" s="1279"/>
      <c r="UD2340" s="1279"/>
      <c r="UE2340" s="1279"/>
      <c r="UF2340" s="1279"/>
      <c r="UG2340" s="1279"/>
      <c r="UH2340" s="1279"/>
      <c r="UI2340" s="1279"/>
      <c r="UJ2340" s="1279"/>
      <c r="UK2340" s="1279"/>
      <c r="UL2340" s="1279"/>
      <c r="UM2340" s="1279"/>
      <c r="UN2340" s="1279"/>
      <c r="UO2340" s="1279"/>
      <c r="UP2340" s="1279"/>
      <c r="UQ2340" s="1279"/>
      <c r="UR2340" s="1279"/>
      <c r="US2340" s="1279"/>
      <c r="UT2340" s="1279"/>
      <c r="UU2340" s="1279"/>
      <c r="UV2340" s="1279"/>
      <c r="UW2340" s="1279"/>
      <c r="UX2340" s="1279"/>
      <c r="UY2340" s="1279"/>
      <c r="UZ2340" s="1279"/>
      <c r="VA2340" s="1279"/>
      <c r="VB2340" s="1279"/>
      <c r="VC2340" s="1279"/>
      <c r="VD2340" s="1279"/>
      <c r="VE2340" s="1279"/>
      <c r="VF2340" s="1279"/>
      <c r="VG2340" s="1279"/>
      <c r="VH2340" s="1279"/>
      <c r="VI2340" s="1279"/>
      <c r="VJ2340" s="1279"/>
      <c r="VK2340" s="1279"/>
      <c r="VL2340" s="1279"/>
      <c r="VM2340" s="1279"/>
      <c r="VN2340" s="1279"/>
      <c r="VO2340" s="1279"/>
      <c r="VP2340" s="1279"/>
      <c r="VQ2340" s="1279"/>
      <c r="VR2340" s="1279"/>
      <c r="VS2340" s="1279"/>
      <c r="VT2340" s="1279"/>
      <c r="VU2340" s="1279"/>
      <c r="VV2340" s="1279"/>
      <c r="VW2340" s="1279"/>
      <c r="VX2340" s="1279"/>
      <c r="VY2340" s="1279"/>
      <c r="VZ2340" s="1279"/>
      <c r="WA2340" s="1279"/>
      <c r="WB2340" s="1279"/>
      <c r="WC2340" s="1279"/>
      <c r="WD2340" s="1279"/>
      <c r="WE2340" s="1279"/>
      <c r="WF2340" s="1279"/>
      <c r="WG2340" s="1279"/>
      <c r="WH2340" s="1279"/>
      <c r="WI2340" s="1279"/>
      <c r="WJ2340" s="1279"/>
      <c r="WK2340" s="1279"/>
      <c r="WL2340" s="1279"/>
      <c r="WM2340" s="1279"/>
      <c r="WN2340" s="1279"/>
      <c r="WO2340" s="1279"/>
      <c r="WP2340" s="1279"/>
      <c r="WQ2340" s="1279"/>
      <c r="WR2340" s="1279"/>
      <c r="WS2340" s="1279"/>
      <c r="WT2340" s="1279"/>
      <c r="WU2340" s="1279"/>
      <c r="WV2340" s="1279"/>
      <c r="WW2340" s="1279"/>
      <c r="WX2340" s="1279"/>
      <c r="WY2340" s="1279"/>
      <c r="WZ2340" s="1279"/>
      <c r="XA2340" s="1279"/>
      <c r="XB2340" s="1279"/>
      <c r="XC2340" s="1279"/>
      <c r="XD2340" s="1279"/>
      <c r="XE2340" s="1279"/>
      <c r="XF2340" s="1279"/>
      <c r="XG2340" s="1279"/>
      <c r="XH2340" s="1279"/>
      <c r="XI2340" s="1279"/>
      <c r="XJ2340" s="1279"/>
      <c r="XK2340" s="1279"/>
      <c r="XL2340" s="1279"/>
      <c r="XM2340" s="1279"/>
      <c r="XN2340" s="1279"/>
      <c r="XO2340" s="1279"/>
      <c r="XP2340" s="1279"/>
      <c r="XQ2340" s="1279"/>
      <c r="XR2340" s="1279"/>
      <c r="XS2340" s="1279"/>
      <c r="XT2340" s="1279"/>
      <c r="XU2340" s="1279"/>
      <c r="XV2340" s="1279"/>
      <c r="XW2340" s="1279"/>
      <c r="XX2340" s="1279"/>
      <c r="XY2340" s="1279"/>
      <c r="XZ2340" s="1279"/>
      <c r="YA2340" s="1279"/>
      <c r="YB2340" s="1279"/>
      <c r="YC2340" s="1279"/>
      <c r="YD2340" s="1279"/>
      <c r="YE2340" s="1279"/>
      <c r="YF2340" s="1279"/>
      <c r="YG2340" s="1279"/>
      <c r="YH2340" s="1279"/>
      <c r="YI2340" s="1279"/>
      <c r="YJ2340" s="1279"/>
      <c r="YK2340" s="1279"/>
      <c r="YL2340" s="1279"/>
      <c r="YM2340" s="1279"/>
      <c r="YN2340" s="1279"/>
      <c r="YO2340" s="1279"/>
      <c r="YP2340" s="1279"/>
      <c r="YQ2340" s="1279"/>
      <c r="YR2340" s="1279"/>
      <c r="YS2340" s="1279"/>
      <c r="YT2340" s="1279"/>
      <c r="YU2340" s="1279"/>
      <c r="YV2340" s="1279"/>
      <c r="YW2340" s="1279"/>
      <c r="YX2340" s="1279"/>
      <c r="YY2340" s="1279"/>
      <c r="YZ2340" s="1279"/>
      <c r="ZA2340" s="1279"/>
      <c r="ZB2340" s="1279"/>
      <c r="ZC2340" s="1279"/>
      <c r="ZD2340" s="1279"/>
      <c r="ZE2340" s="1279"/>
      <c r="ZF2340" s="1279"/>
      <c r="ZG2340" s="1279"/>
      <c r="ZH2340" s="1279"/>
      <c r="ZI2340" s="1279"/>
      <c r="ZJ2340" s="1279"/>
      <c r="ZK2340" s="1279"/>
      <c r="ZL2340" s="1279"/>
      <c r="ZM2340" s="1279"/>
      <c r="ZN2340" s="1279"/>
      <c r="ZO2340" s="1279"/>
      <c r="ZP2340" s="1279"/>
      <c r="ZQ2340" s="1279"/>
      <c r="ZR2340" s="1279"/>
      <c r="ZS2340" s="1279"/>
      <c r="ZT2340" s="1279"/>
      <c r="ZU2340" s="1279"/>
      <c r="ZV2340" s="1279"/>
      <c r="ZW2340" s="1279"/>
      <c r="ZX2340" s="1279"/>
      <c r="ZY2340" s="1279"/>
      <c r="ZZ2340" s="1279"/>
      <c r="AAA2340" s="1279"/>
      <c r="AAB2340" s="1279"/>
      <c r="AAC2340" s="1279"/>
      <c r="AAD2340" s="1279"/>
      <c r="AAE2340" s="1279"/>
      <c r="AAF2340" s="1279"/>
      <c r="AAG2340" s="1279"/>
      <c r="AAH2340" s="1279"/>
      <c r="AAI2340" s="1279"/>
      <c r="AAJ2340" s="1279"/>
      <c r="AAK2340" s="1279"/>
      <c r="AAL2340" s="1279"/>
      <c r="AAM2340" s="1279"/>
      <c r="AAN2340" s="1279"/>
      <c r="AAO2340" s="1279"/>
      <c r="AAP2340" s="1279"/>
      <c r="AAQ2340" s="1279"/>
      <c r="AAR2340" s="1279"/>
      <c r="AAS2340" s="1279"/>
      <c r="AAT2340" s="1279"/>
      <c r="AAU2340" s="1279"/>
      <c r="AAV2340" s="1279"/>
      <c r="AAW2340" s="1279"/>
      <c r="AAX2340" s="1279"/>
      <c r="AAY2340" s="1279"/>
      <c r="AAZ2340" s="1279"/>
      <c r="ABA2340" s="1279"/>
      <c r="ABB2340" s="1279"/>
      <c r="ABC2340" s="1279"/>
      <c r="ABD2340" s="1279"/>
      <c r="ABE2340" s="1279"/>
      <c r="ABF2340" s="1279"/>
      <c r="ABG2340" s="1279"/>
      <c r="ABH2340" s="1279"/>
      <c r="ABI2340" s="1279"/>
      <c r="ABJ2340" s="1279"/>
      <c r="ABK2340" s="1279"/>
      <c r="ABL2340" s="1279"/>
      <c r="ABM2340" s="1279"/>
      <c r="ABN2340" s="1279"/>
      <c r="ABO2340" s="1279"/>
      <c r="ABP2340" s="1279"/>
      <c r="ABQ2340" s="1279"/>
      <c r="ABR2340" s="1279"/>
      <c r="ABS2340" s="1279"/>
      <c r="ABT2340" s="1279"/>
      <c r="ABU2340" s="1279"/>
      <c r="ABV2340" s="1279"/>
      <c r="ABW2340" s="1279"/>
      <c r="ABX2340" s="1279"/>
      <c r="ABY2340" s="1279"/>
      <c r="ABZ2340" s="1279"/>
      <c r="ACA2340" s="1279"/>
      <c r="ACB2340" s="1279"/>
      <c r="ACC2340" s="1279"/>
      <c r="ACD2340" s="1279"/>
      <c r="ACE2340" s="1279"/>
      <c r="ACF2340" s="1279"/>
      <c r="ACG2340" s="1279"/>
      <c r="ACH2340" s="1279"/>
      <c r="ACI2340" s="1279"/>
      <c r="ACJ2340" s="1279"/>
      <c r="ACK2340" s="1279"/>
      <c r="ACL2340" s="1279"/>
      <c r="ACM2340" s="1279"/>
      <c r="ACN2340" s="1279"/>
      <c r="ACO2340" s="1279"/>
      <c r="ACP2340" s="1279"/>
      <c r="ACQ2340" s="1279"/>
      <c r="ACR2340" s="1279"/>
      <c r="ACS2340" s="1279"/>
      <c r="ACT2340" s="1279"/>
      <c r="ACU2340" s="1279"/>
      <c r="ACV2340" s="1279"/>
      <c r="ACW2340" s="1279"/>
      <c r="ACX2340" s="1279"/>
      <c r="ACY2340" s="1279"/>
      <c r="ACZ2340" s="1279"/>
      <c r="ADA2340" s="1279"/>
      <c r="ADB2340" s="1279"/>
      <c r="ADC2340" s="1279"/>
      <c r="ADD2340" s="1279"/>
      <c r="ADE2340" s="1279"/>
      <c r="ADF2340" s="1279"/>
      <c r="ADG2340" s="1279"/>
      <c r="ADH2340" s="1279"/>
      <c r="ADI2340" s="1279"/>
      <c r="ADJ2340" s="1279"/>
      <c r="ADK2340" s="1279"/>
      <c r="ADL2340" s="1279"/>
      <c r="ADM2340" s="1279"/>
      <c r="ADN2340" s="1279"/>
      <c r="ADO2340" s="1279"/>
      <c r="ADP2340" s="1279"/>
      <c r="ADQ2340" s="1279"/>
      <c r="ADR2340" s="1279"/>
      <c r="ADS2340" s="1279"/>
      <c r="ADT2340" s="1279"/>
      <c r="ADU2340" s="1279"/>
      <c r="ADV2340" s="1279"/>
      <c r="ADW2340" s="1279"/>
      <c r="ADX2340" s="1279"/>
      <c r="ADY2340" s="1279"/>
      <c r="ADZ2340" s="1279"/>
      <c r="AEA2340" s="1279"/>
      <c r="AEB2340" s="1279"/>
      <c r="AEC2340" s="1279"/>
      <c r="AED2340" s="1279"/>
      <c r="AEE2340" s="1279"/>
      <c r="AEF2340" s="1279"/>
      <c r="AEG2340" s="1279"/>
      <c r="AEH2340" s="1279"/>
      <c r="AEI2340" s="1279"/>
      <c r="AEJ2340" s="1279"/>
      <c r="AEK2340" s="1279"/>
      <c r="AEL2340" s="1279"/>
      <c r="AEM2340" s="1279"/>
      <c r="AEN2340" s="1279"/>
      <c r="AEO2340" s="1279"/>
      <c r="AEP2340" s="1279"/>
      <c r="AEQ2340" s="1279"/>
      <c r="AER2340" s="1279"/>
      <c r="AES2340" s="1279"/>
      <c r="AET2340" s="1279"/>
      <c r="AEU2340" s="1279"/>
      <c r="AEV2340" s="1279"/>
      <c r="AEW2340" s="1279"/>
      <c r="AEX2340" s="1279"/>
      <c r="AEY2340" s="1279"/>
      <c r="AEZ2340" s="1279"/>
      <c r="AFA2340" s="1279"/>
      <c r="AFB2340" s="1279"/>
      <c r="AFC2340" s="1279"/>
      <c r="AFD2340" s="1279"/>
      <c r="AFE2340" s="1279"/>
      <c r="AFF2340" s="1279"/>
      <c r="AFG2340" s="1279"/>
      <c r="AFH2340" s="1279"/>
      <c r="AFI2340" s="1279"/>
      <c r="AFJ2340" s="1279"/>
      <c r="AFK2340" s="1279"/>
      <c r="AFL2340" s="1279"/>
      <c r="AFM2340" s="1279"/>
      <c r="AFN2340" s="1279"/>
      <c r="AFO2340" s="1279"/>
      <c r="AFP2340" s="1279"/>
      <c r="AFQ2340" s="1279"/>
      <c r="AFR2340" s="1279"/>
      <c r="AFS2340" s="1279"/>
      <c r="AFT2340" s="1279"/>
      <c r="AFU2340" s="1279"/>
      <c r="AFV2340" s="1279"/>
      <c r="AFW2340" s="1279"/>
      <c r="AFX2340" s="1279"/>
      <c r="AFY2340" s="1279"/>
      <c r="AFZ2340" s="1279"/>
      <c r="AGA2340" s="1279"/>
      <c r="AGB2340" s="1279"/>
      <c r="AGC2340" s="1279"/>
      <c r="AGD2340" s="1279"/>
      <c r="AGE2340" s="1279"/>
      <c r="AGF2340" s="1279"/>
      <c r="AGG2340" s="1279"/>
      <c r="AGH2340" s="1279"/>
      <c r="AGI2340" s="1279"/>
      <c r="AGJ2340" s="1279"/>
      <c r="AGK2340" s="1279"/>
      <c r="AGL2340" s="1279"/>
      <c r="AGM2340" s="1279"/>
      <c r="AGN2340" s="1279"/>
      <c r="AGO2340" s="1279"/>
      <c r="AGP2340" s="1279"/>
      <c r="AGQ2340" s="1279"/>
      <c r="AGR2340" s="1279"/>
      <c r="AGS2340" s="1279"/>
      <c r="AGT2340" s="1279"/>
      <c r="AGU2340" s="1279"/>
      <c r="AGV2340" s="1279"/>
      <c r="AGW2340" s="1279"/>
      <c r="AGX2340" s="1279"/>
      <c r="AGY2340" s="1279"/>
      <c r="AGZ2340" s="1279"/>
      <c r="AHA2340" s="1279"/>
      <c r="AHB2340" s="1279"/>
      <c r="AHC2340" s="1279"/>
      <c r="AHD2340" s="1279"/>
      <c r="AHE2340" s="1279"/>
      <c r="AHF2340" s="1279"/>
      <c r="AHG2340" s="1279"/>
      <c r="AHH2340" s="1279"/>
      <c r="AHI2340" s="1279"/>
      <c r="AHJ2340" s="1279"/>
      <c r="AHK2340" s="1279"/>
      <c r="AHL2340" s="1279"/>
      <c r="AHM2340" s="1279"/>
      <c r="AHN2340" s="1279"/>
      <c r="AHO2340" s="1279"/>
      <c r="AHP2340" s="1279"/>
      <c r="AHQ2340" s="1279"/>
      <c r="AHR2340" s="1279"/>
      <c r="AHS2340" s="1279"/>
      <c r="AHT2340" s="1279"/>
      <c r="AHU2340" s="1279"/>
      <c r="AHV2340" s="1279"/>
      <c r="AHW2340" s="1279"/>
      <c r="AHX2340" s="1279"/>
      <c r="AHY2340" s="1279"/>
      <c r="AHZ2340" s="1279"/>
      <c r="AIA2340" s="1279"/>
      <c r="AIB2340" s="1279"/>
      <c r="AIC2340" s="1279"/>
      <c r="AID2340" s="1279"/>
      <c r="AIE2340" s="1279"/>
      <c r="AIF2340" s="1279"/>
      <c r="AIG2340" s="1279"/>
      <c r="AIH2340" s="1279"/>
      <c r="AII2340" s="1279"/>
      <c r="AIJ2340" s="1279"/>
      <c r="AIK2340" s="1279"/>
      <c r="AIL2340" s="1279"/>
      <c r="AIM2340" s="1279"/>
      <c r="AIN2340" s="1279"/>
      <c r="AIO2340" s="1279"/>
      <c r="AIP2340" s="1279"/>
      <c r="AIQ2340" s="1279"/>
      <c r="AIR2340" s="1279"/>
      <c r="AIS2340" s="1279"/>
      <c r="AIT2340" s="1279"/>
      <c r="AIU2340" s="1279"/>
      <c r="AIV2340" s="1279"/>
      <c r="AIW2340" s="1279"/>
      <c r="AIX2340" s="1279"/>
      <c r="AIY2340" s="1279"/>
      <c r="AIZ2340" s="1279"/>
      <c r="AJA2340" s="1279"/>
      <c r="AJB2340" s="1279"/>
      <c r="AJC2340" s="1279"/>
      <c r="AJD2340" s="1279"/>
      <c r="AJE2340" s="1279"/>
      <c r="AJF2340" s="1279"/>
      <c r="AJG2340" s="1279"/>
      <c r="AJH2340" s="1279"/>
      <c r="AJI2340" s="1279"/>
      <c r="AJJ2340" s="1279"/>
      <c r="AJK2340" s="1279"/>
      <c r="AJL2340" s="1279"/>
      <c r="AJM2340" s="1279"/>
      <c r="AJN2340" s="1279"/>
      <c r="AJO2340" s="1279"/>
      <c r="AJP2340" s="1279"/>
      <c r="AJQ2340" s="1279"/>
      <c r="AJR2340" s="1279"/>
      <c r="AJS2340" s="1279"/>
      <c r="AJT2340" s="1279"/>
      <c r="AJU2340" s="1279"/>
      <c r="AJV2340" s="1279"/>
      <c r="AJW2340" s="1279"/>
      <c r="AJX2340" s="1279"/>
      <c r="AJY2340" s="1279"/>
      <c r="AJZ2340" s="1279"/>
      <c r="AKA2340" s="1279"/>
      <c r="AKB2340" s="1279"/>
      <c r="AKC2340" s="1279"/>
      <c r="AKD2340" s="1279"/>
      <c r="AKE2340" s="1279"/>
      <c r="AKF2340" s="1279"/>
      <c r="AKG2340" s="1279"/>
      <c r="AKH2340" s="1279"/>
      <c r="AKI2340" s="1279"/>
      <c r="AKJ2340" s="1279"/>
      <c r="AKK2340" s="1279"/>
      <c r="AKL2340" s="1279"/>
      <c r="AKM2340" s="1279"/>
      <c r="AKN2340" s="1279"/>
      <c r="AKO2340" s="1279"/>
      <c r="AKP2340" s="1279"/>
      <c r="AKQ2340" s="1279"/>
      <c r="AKR2340" s="1279"/>
      <c r="AKS2340" s="1279"/>
      <c r="AKT2340" s="1279"/>
      <c r="AKU2340" s="1279"/>
      <c r="AKV2340" s="1279"/>
      <c r="AKW2340" s="1279"/>
      <c r="AKX2340" s="1279"/>
      <c r="AKY2340" s="1279"/>
      <c r="AKZ2340" s="1279"/>
      <c r="ALA2340" s="1279"/>
      <c r="ALB2340" s="1279"/>
      <c r="ALC2340" s="1279"/>
      <c r="ALD2340" s="1279"/>
      <c r="ALE2340" s="1279"/>
      <c r="ALF2340" s="1279"/>
      <c r="ALG2340" s="1279"/>
      <c r="ALH2340" s="1279"/>
      <c r="ALI2340" s="1279"/>
      <c r="ALJ2340" s="1279"/>
      <c r="ALK2340" s="1279"/>
      <c r="ALL2340" s="1279"/>
      <c r="ALM2340" s="1279"/>
      <c r="ALN2340" s="1279"/>
      <c r="ALO2340" s="1279"/>
      <c r="ALP2340" s="1279"/>
      <c r="ALQ2340" s="1279"/>
      <c r="ALR2340" s="1279"/>
      <c r="ALS2340" s="1279"/>
      <c r="ALT2340" s="1279"/>
      <c r="ALU2340" s="1279"/>
      <c r="ALV2340" s="1279"/>
      <c r="ALW2340" s="1279"/>
      <c r="ALX2340" s="1279"/>
      <c r="ALY2340" s="1279"/>
      <c r="ALZ2340" s="1279"/>
      <c r="AMA2340" s="1279"/>
      <c r="AMB2340" s="1279"/>
      <c r="AMC2340" s="1279"/>
      <c r="AMD2340" s="1279"/>
      <c r="AME2340" s="1279"/>
      <c r="AMF2340" s="1279"/>
      <c r="AMG2340" s="1279"/>
      <c r="AMH2340" s="1279"/>
      <c r="AMI2340" s="1279"/>
      <c r="AMJ2340" s="1279"/>
      <c r="AMK2340" s="1279"/>
      <c r="AML2340" s="1279"/>
      <c r="AMM2340" s="1279"/>
      <c r="AMN2340" s="1279"/>
      <c r="AMO2340" s="1279"/>
      <c r="AMP2340" s="1279"/>
      <c r="AMQ2340" s="1279"/>
      <c r="AMR2340" s="1279"/>
      <c r="AMS2340" s="1279"/>
      <c r="AMT2340" s="1279"/>
      <c r="AMU2340" s="1279"/>
      <c r="AMV2340" s="1279"/>
      <c r="AMW2340" s="1279"/>
      <c r="AMX2340" s="1279"/>
      <c r="AMY2340" s="1279"/>
      <c r="AMZ2340" s="1279"/>
      <c r="ANA2340" s="1279"/>
      <c r="ANB2340" s="1279"/>
      <c r="ANC2340" s="1279"/>
      <c r="AND2340" s="1279"/>
      <c r="ANE2340" s="1279"/>
      <c r="ANF2340" s="1279"/>
      <c r="ANG2340" s="1279"/>
      <c r="ANH2340" s="1279"/>
      <c r="ANI2340" s="1279"/>
      <c r="ANJ2340" s="1279"/>
      <c r="ANK2340" s="1279"/>
      <c r="ANL2340" s="1279"/>
      <c r="ANM2340" s="1279"/>
      <c r="ANN2340" s="1279"/>
      <c r="ANO2340" s="1279"/>
      <c r="ANP2340" s="1279"/>
      <c r="ANQ2340" s="1279"/>
      <c r="ANR2340" s="1279"/>
      <c r="ANS2340" s="1279"/>
      <c r="ANT2340" s="1279"/>
      <c r="ANU2340" s="1279"/>
      <c r="ANV2340" s="1279"/>
      <c r="ANW2340" s="1279"/>
      <c r="ANX2340" s="1279"/>
      <c r="ANY2340" s="1279"/>
      <c r="ANZ2340" s="1279"/>
      <c r="AOA2340" s="1279"/>
      <c r="AOB2340" s="1279"/>
      <c r="AOC2340" s="1279"/>
      <c r="AOD2340" s="1279"/>
      <c r="AOE2340" s="1279"/>
      <c r="AOF2340" s="1279"/>
      <c r="AOG2340" s="1279"/>
      <c r="AOH2340" s="1279"/>
      <c r="AOI2340" s="1279"/>
      <c r="AOJ2340" s="1279"/>
      <c r="AOK2340" s="1279"/>
      <c r="AOL2340" s="1279"/>
      <c r="AOM2340" s="1279"/>
      <c r="AON2340" s="1279"/>
      <c r="AOO2340" s="1279"/>
      <c r="AOP2340" s="1279"/>
      <c r="AOQ2340" s="1279"/>
      <c r="AOR2340" s="1279"/>
      <c r="AOS2340" s="1279"/>
      <c r="AOT2340" s="1279"/>
      <c r="AOU2340" s="1279"/>
      <c r="AOV2340" s="1279"/>
      <c r="AOW2340" s="1279"/>
      <c r="AOX2340" s="1279"/>
      <c r="AOY2340" s="1279"/>
      <c r="AOZ2340" s="1279"/>
      <c r="APA2340" s="1279"/>
      <c r="APB2340" s="1279"/>
      <c r="APC2340" s="1279"/>
      <c r="APD2340" s="1279"/>
      <c r="APE2340" s="1279"/>
      <c r="APF2340" s="1279"/>
      <c r="APG2340" s="1279"/>
      <c r="APH2340" s="1279"/>
      <c r="API2340" s="1279"/>
      <c r="APJ2340" s="1279"/>
      <c r="APK2340" s="1279"/>
      <c r="APL2340" s="1279"/>
      <c r="APM2340" s="1279"/>
      <c r="APN2340" s="1279"/>
      <c r="APO2340" s="1279"/>
      <c r="APP2340" s="1279"/>
      <c r="APQ2340" s="1279"/>
      <c r="APR2340" s="1279"/>
      <c r="APS2340" s="1279"/>
      <c r="APT2340" s="1279"/>
      <c r="APU2340" s="1279"/>
      <c r="APV2340" s="1279"/>
      <c r="APW2340" s="1279"/>
      <c r="APX2340" s="1279"/>
      <c r="APY2340" s="1279"/>
      <c r="APZ2340" s="1279"/>
      <c r="AQA2340" s="1279"/>
      <c r="AQB2340" s="1279"/>
      <c r="AQC2340" s="1279"/>
      <c r="AQD2340" s="1279"/>
      <c r="AQE2340" s="1279"/>
      <c r="AQF2340" s="1279"/>
      <c r="AQG2340" s="1279"/>
      <c r="AQH2340" s="1279"/>
      <c r="AQI2340" s="1279"/>
      <c r="AQJ2340" s="1279"/>
      <c r="AQK2340" s="1279"/>
      <c r="AQL2340" s="1279"/>
      <c r="AQM2340" s="1279"/>
      <c r="AQN2340" s="1279"/>
      <c r="AQO2340" s="1279"/>
      <c r="AQP2340" s="1279"/>
      <c r="AQQ2340" s="1279"/>
      <c r="AQR2340" s="1279"/>
      <c r="AQS2340" s="1279"/>
      <c r="AQT2340" s="1279"/>
      <c r="AQU2340" s="1279"/>
      <c r="AQV2340" s="1279"/>
      <c r="AQW2340" s="1279"/>
      <c r="AQX2340" s="1279"/>
      <c r="AQY2340" s="1279"/>
      <c r="AQZ2340" s="1279"/>
      <c r="ARA2340" s="1279"/>
      <c r="ARB2340" s="1279"/>
      <c r="ARC2340" s="1279"/>
      <c r="ARD2340" s="1279"/>
      <c r="ARE2340" s="1279"/>
      <c r="ARF2340" s="1279"/>
      <c r="ARG2340" s="1279"/>
      <c r="ARH2340" s="1279"/>
      <c r="ARI2340" s="1279"/>
      <c r="ARJ2340" s="1279"/>
      <c r="ARK2340" s="1279"/>
      <c r="ARL2340" s="1279"/>
      <c r="ARM2340" s="1279"/>
      <c r="ARN2340" s="1279"/>
      <c r="ARO2340" s="1279"/>
      <c r="ARP2340" s="1279"/>
      <c r="ARQ2340" s="1279"/>
      <c r="ARR2340" s="1279"/>
      <c r="ARS2340" s="1279"/>
      <c r="ART2340" s="1279"/>
      <c r="ARU2340" s="1279"/>
      <c r="ARV2340" s="1279"/>
      <c r="ARW2340" s="1279"/>
      <c r="ARX2340" s="1279"/>
      <c r="ARY2340" s="1279"/>
      <c r="ARZ2340" s="1279"/>
      <c r="ASA2340" s="1279"/>
      <c r="ASB2340" s="1279"/>
      <c r="ASC2340" s="1279"/>
      <c r="ASD2340" s="1279"/>
      <c r="ASE2340" s="1279"/>
      <c r="ASF2340" s="1279"/>
      <c r="ASG2340" s="1279"/>
      <c r="ASH2340" s="1279"/>
      <c r="ASI2340" s="1279"/>
      <c r="ASJ2340" s="1279"/>
      <c r="ASK2340" s="1279"/>
      <c r="ASL2340" s="1279"/>
      <c r="ASM2340" s="1279"/>
      <c r="ASN2340" s="1279"/>
      <c r="ASO2340" s="1279"/>
      <c r="ASP2340" s="1279"/>
      <c r="ASQ2340" s="1279"/>
      <c r="ASR2340" s="1279"/>
      <c r="ASS2340" s="1279"/>
      <c r="AST2340" s="1279"/>
      <c r="ASU2340" s="1279"/>
      <c r="ASV2340" s="1279"/>
      <c r="ASW2340" s="1279"/>
      <c r="ASX2340" s="1279"/>
      <c r="ASY2340" s="1279"/>
      <c r="ASZ2340" s="1279"/>
      <c r="ATA2340" s="1279"/>
      <c r="ATB2340" s="1279"/>
      <c r="ATC2340" s="1279"/>
      <c r="ATD2340" s="1279"/>
      <c r="ATE2340" s="1279"/>
      <c r="ATF2340" s="1279"/>
      <c r="ATG2340" s="1279"/>
      <c r="ATH2340" s="1279"/>
      <c r="ATI2340" s="1279"/>
      <c r="ATJ2340" s="1279"/>
      <c r="ATK2340" s="1279"/>
      <c r="ATL2340" s="1279"/>
      <c r="ATM2340" s="1279"/>
      <c r="ATN2340" s="1279"/>
      <c r="ATO2340" s="1279"/>
      <c r="ATP2340" s="1279"/>
      <c r="ATQ2340" s="1279"/>
      <c r="ATR2340" s="1279"/>
      <c r="ATS2340" s="1279"/>
      <c r="ATT2340" s="1279"/>
      <c r="ATU2340" s="1279"/>
      <c r="ATV2340" s="1279"/>
      <c r="ATW2340" s="1279"/>
      <c r="ATX2340" s="1279"/>
      <c r="ATY2340" s="1279"/>
      <c r="ATZ2340" s="1279"/>
      <c r="AUA2340" s="1279"/>
      <c r="AUB2340" s="1279"/>
      <c r="AUC2340" s="1279"/>
      <c r="AUD2340" s="1279"/>
      <c r="AUE2340" s="1279"/>
      <c r="AUF2340" s="1279"/>
      <c r="AUG2340" s="1279"/>
      <c r="AUH2340" s="1279"/>
      <c r="AUI2340" s="1279"/>
      <c r="AUJ2340" s="1279"/>
      <c r="AUK2340" s="1279"/>
      <c r="AUL2340" s="1279"/>
      <c r="AUM2340" s="1279"/>
      <c r="AUN2340" s="1279"/>
      <c r="AUO2340" s="1279"/>
      <c r="AUP2340" s="1279"/>
      <c r="AUQ2340" s="1279"/>
      <c r="AUR2340" s="1279"/>
      <c r="AUS2340" s="1279"/>
      <c r="AUT2340" s="1279"/>
      <c r="AUU2340" s="1279"/>
      <c r="AUV2340" s="1279"/>
      <c r="AUW2340" s="1279"/>
      <c r="AUX2340" s="1279"/>
      <c r="AUY2340" s="1279"/>
      <c r="AUZ2340" s="1279"/>
      <c r="AVA2340" s="1279"/>
      <c r="AVB2340" s="1279"/>
      <c r="AVC2340" s="1279"/>
      <c r="AVD2340" s="1279"/>
      <c r="AVE2340" s="1279"/>
      <c r="AVF2340" s="1279"/>
      <c r="AVG2340" s="1279"/>
      <c r="AVH2340" s="1279"/>
      <c r="AVI2340" s="1279"/>
      <c r="AVJ2340" s="1279"/>
      <c r="AVK2340" s="1279"/>
      <c r="AVL2340" s="1279"/>
      <c r="AVM2340" s="1279"/>
      <c r="AVN2340" s="1279"/>
      <c r="AVO2340" s="1279"/>
      <c r="AVP2340" s="1279"/>
      <c r="AVQ2340" s="1279"/>
      <c r="AVR2340" s="1279"/>
      <c r="AVS2340" s="1279"/>
      <c r="AVT2340" s="1279"/>
      <c r="AVU2340" s="1279"/>
      <c r="AVV2340" s="1279"/>
      <c r="AVW2340" s="1279"/>
      <c r="AVX2340" s="1279"/>
      <c r="AVY2340" s="1279"/>
      <c r="AVZ2340" s="1279"/>
      <c r="AWA2340" s="1279"/>
      <c r="AWB2340" s="1279"/>
      <c r="AWC2340" s="1279"/>
      <c r="AWD2340" s="1279"/>
      <c r="AWE2340" s="1279"/>
      <c r="AWF2340" s="1279"/>
      <c r="AWG2340" s="1279"/>
      <c r="AWH2340" s="1279"/>
      <c r="AWI2340" s="1279"/>
      <c r="AWJ2340" s="1279"/>
      <c r="AWK2340" s="1279"/>
      <c r="AWL2340" s="1279"/>
      <c r="AWM2340" s="1279"/>
      <c r="AWN2340" s="1279"/>
      <c r="AWO2340" s="1279"/>
      <c r="AWP2340" s="1279"/>
      <c r="AWQ2340" s="1279"/>
      <c r="AWR2340" s="1279"/>
      <c r="AWS2340" s="1279"/>
      <c r="AWT2340" s="1279"/>
      <c r="AWU2340" s="1279"/>
      <c r="AWV2340" s="1279"/>
      <c r="AWW2340" s="1279"/>
      <c r="AWX2340" s="1279"/>
      <c r="AWY2340" s="1279"/>
      <c r="AWZ2340" s="1279"/>
      <c r="AXA2340" s="1279"/>
      <c r="AXB2340" s="1279"/>
      <c r="AXC2340" s="1279"/>
      <c r="AXD2340" s="1279"/>
      <c r="AXE2340" s="1279"/>
      <c r="AXF2340" s="1279"/>
      <c r="AXG2340" s="1279"/>
      <c r="AXH2340" s="1279"/>
      <c r="AXI2340" s="1279"/>
      <c r="AXJ2340" s="1279"/>
      <c r="AXK2340" s="1279"/>
      <c r="AXL2340" s="1279"/>
      <c r="AXM2340" s="1279"/>
      <c r="AXN2340" s="1279"/>
      <c r="AXO2340" s="1279"/>
      <c r="AXP2340" s="1279"/>
      <c r="AXQ2340" s="1279"/>
      <c r="AXR2340" s="1279"/>
      <c r="AXS2340" s="1279"/>
      <c r="AXT2340" s="1279"/>
      <c r="AXU2340" s="1279"/>
      <c r="AXV2340" s="1279"/>
      <c r="AXW2340" s="1279"/>
      <c r="AXX2340" s="1279"/>
      <c r="AXY2340" s="1279"/>
      <c r="AXZ2340" s="1279"/>
      <c r="AYA2340" s="1279"/>
      <c r="AYB2340" s="1279"/>
      <c r="AYC2340" s="1279"/>
      <c r="AYD2340" s="1279"/>
      <c r="AYE2340" s="1279"/>
      <c r="AYF2340" s="1279"/>
      <c r="AYG2340" s="1279"/>
      <c r="AYH2340" s="1279"/>
      <c r="AYI2340" s="1279"/>
      <c r="AYJ2340" s="1279"/>
      <c r="AYK2340" s="1279"/>
      <c r="AYL2340" s="1279"/>
      <c r="AYM2340" s="1279"/>
      <c r="AYN2340" s="1279"/>
      <c r="AYO2340" s="1279"/>
      <c r="AYP2340" s="1279"/>
      <c r="AYQ2340" s="1279"/>
      <c r="AYR2340" s="1279"/>
      <c r="AYS2340" s="1279"/>
      <c r="AYT2340" s="1279"/>
      <c r="AYU2340" s="1279"/>
      <c r="AYV2340" s="1279"/>
      <c r="AYW2340" s="1279"/>
      <c r="AYX2340" s="1279"/>
      <c r="AYY2340" s="1279"/>
      <c r="AYZ2340" s="1279"/>
      <c r="AZA2340" s="1279"/>
      <c r="AZB2340" s="1279"/>
      <c r="AZC2340" s="1279"/>
      <c r="AZD2340" s="1279"/>
      <c r="AZE2340" s="1279"/>
      <c r="AZF2340" s="1279"/>
      <c r="AZG2340" s="1279"/>
      <c r="AZH2340" s="1279"/>
      <c r="AZI2340" s="1279"/>
      <c r="AZJ2340" s="1279"/>
      <c r="AZK2340" s="1279"/>
      <c r="AZL2340" s="1279"/>
      <c r="AZM2340" s="1279"/>
      <c r="AZN2340" s="1279"/>
      <c r="AZO2340" s="1279"/>
      <c r="AZP2340" s="1279"/>
      <c r="AZQ2340" s="1279"/>
      <c r="AZR2340" s="1279"/>
      <c r="AZS2340" s="1279"/>
      <c r="AZT2340" s="1279"/>
      <c r="AZU2340" s="1279"/>
      <c r="AZV2340" s="1279"/>
      <c r="AZW2340" s="1279"/>
      <c r="AZX2340" s="1279"/>
      <c r="AZY2340" s="1279"/>
      <c r="AZZ2340" s="1279"/>
      <c r="BAA2340" s="1279"/>
      <c r="BAB2340" s="1279"/>
      <c r="BAC2340" s="1279"/>
      <c r="BAD2340" s="1279"/>
      <c r="BAE2340" s="1279"/>
      <c r="BAF2340" s="1279"/>
      <c r="BAG2340" s="1279"/>
      <c r="BAH2340" s="1279"/>
      <c r="BAI2340" s="1279"/>
      <c r="BAJ2340" s="1279"/>
      <c r="BAK2340" s="1279"/>
      <c r="BAL2340" s="1279"/>
      <c r="BAM2340" s="1279"/>
      <c r="BAN2340" s="1279"/>
      <c r="BAO2340" s="1279"/>
      <c r="BAP2340" s="1279"/>
      <c r="BAQ2340" s="1279"/>
      <c r="BAR2340" s="1279"/>
      <c r="BAS2340" s="1279"/>
      <c r="BAT2340" s="1279"/>
      <c r="BAU2340" s="1279"/>
      <c r="BAV2340" s="1279"/>
      <c r="BAW2340" s="1279"/>
      <c r="BAX2340" s="1279"/>
      <c r="BAY2340" s="1279"/>
      <c r="BAZ2340" s="1279"/>
      <c r="BBA2340" s="1279"/>
      <c r="BBB2340" s="1279"/>
      <c r="BBC2340" s="1279"/>
      <c r="BBD2340" s="1279"/>
      <c r="BBE2340" s="1279"/>
      <c r="BBF2340" s="1279"/>
      <c r="BBG2340" s="1279"/>
      <c r="BBH2340" s="1279"/>
      <c r="BBI2340" s="1279"/>
      <c r="BBJ2340" s="1279"/>
      <c r="BBK2340" s="1279"/>
      <c r="BBL2340" s="1279"/>
      <c r="BBM2340" s="1279"/>
      <c r="BBN2340" s="1279"/>
      <c r="BBO2340" s="1279"/>
      <c r="BBP2340" s="1279"/>
      <c r="BBQ2340" s="1279"/>
      <c r="BBR2340" s="1279"/>
      <c r="BBS2340" s="1279"/>
      <c r="BBT2340" s="1279"/>
      <c r="BBU2340" s="1279"/>
      <c r="BBV2340" s="1279"/>
      <c r="BBW2340" s="1279"/>
      <c r="BBX2340" s="1279"/>
      <c r="BBY2340" s="1279"/>
      <c r="BBZ2340" s="1279"/>
      <c r="BCA2340" s="1279"/>
      <c r="BCB2340" s="1279"/>
      <c r="BCC2340" s="1279"/>
      <c r="BCD2340" s="1279"/>
      <c r="BCE2340" s="1279"/>
      <c r="BCF2340" s="1279"/>
      <c r="BCG2340" s="1279"/>
      <c r="BCH2340" s="1279"/>
      <c r="BCI2340" s="1279"/>
      <c r="BCJ2340" s="1279"/>
      <c r="BCK2340" s="1279"/>
      <c r="BCL2340" s="1279"/>
      <c r="BCM2340" s="1279"/>
      <c r="BCN2340" s="1279"/>
      <c r="BCO2340" s="1279"/>
      <c r="BCP2340" s="1279"/>
      <c r="BCQ2340" s="1279"/>
      <c r="BCR2340" s="1279"/>
      <c r="BCS2340" s="1279"/>
      <c r="BCT2340" s="1279"/>
      <c r="BCU2340" s="1279"/>
      <c r="BCV2340" s="1279"/>
      <c r="BCW2340" s="1279"/>
      <c r="BCX2340" s="1279"/>
      <c r="BCY2340" s="1279"/>
      <c r="BCZ2340" s="1279"/>
      <c r="BDA2340" s="1279"/>
      <c r="BDB2340" s="1279"/>
      <c r="BDC2340" s="1279"/>
      <c r="BDD2340" s="1279"/>
      <c r="BDE2340" s="1279"/>
      <c r="BDF2340" s="1279"/>
      <c r="BDG2340" s="1279"/>
      <c r="BDH2340" s="1279"/>
      <c r="BDI2340" s="1279"/>
      <c r="BDJ2340" s="1279"/>
      <c r="BDK2340" s="1279"/>
      <c r="BDL2340" s="1279"/>
      <c r="BDM2340" s="1279"/>
      <c r="BDN2340" s="1279"/>
      <c r="BDO2340" s="1279"/>
      <c r="BDP2340" s="1279"/>
      <c r="BDQ2340" s="1279"/>
      <c r="BDR2340" s="1279"/>
      <c r="BDS2340" s="1279"/>
      <c r="BDT2340" s="1279"/>
      <c r="BDU2340" s="1279"/>
      <c r="BDV2340" s="1279"/>
      <c r="BDW2340" s="1279"/>
      <c r="BDX2340" s="1279"/>
      <c r="BDY2340" s="1279"/>
      <c r="BDZ2340" s="1279"/>
      <c r="BEA2340" s="1279"/>
      <c r="BEB2340" s="1279"/>
      <c r="BEC2340" s="1279"/>
      <c r="BED2340" s="1279"/>
      <c r="BEE2340" s="1279"/>
      <c r="BEF2340" s="1279"/>
      <c r="BEG2340" s="1279"/>
      <c r="BEH2340" s="1279"/>
      <c r="BEI2340" s="1279"/>
      <c r="BEJ2340" s="1279"/>
      <c r="BEK2340" s="1279"/>
      <c r="BEL2340" s="1279"/>
      <c r="BEM2340" s="1279"/>
      <c r="BEN2340" s="1279"/>
      <c r="BEO2340" s="1279"/>
      <c r="BEP2340" s="1279"/>
      <c r="BEQ2340" s="1279"/>
      <c r="BER2340" s="1279"/>
      <c r="BES2340" s="1279"/>
      <c r="BET2340" s="1279"/>
      <c r="BEU2340" s="1279"/>
      <c r="BEV2340" s="1279"/>
      <c r="BEW2340" s="1279"/>
      <c r="BEX2340" s="1279"/>
      <c r="BEY2340" s="1279"/>
      <c r="BEZ2340" s="1279"/>
      <c r="BFA2340" s="1279"/>
      <c r="BFB2340" s="1279"/>
      <c r="BFC2340" s="1279"/>
      <c r="BFD2340" s="1279"/>
      <c r="BFE2340" s="1279"/>
      <c r="BFF2340" s="1279"/>
      <c r="BFG2340" s="1279"/>
      <c r="BFH2340" s="1279"/>
      <c r="BFI2340" s="1279"/>
      <c r="BFJ2340" s="1279"/>
      <c r="BFK2340" s="1279"/>
      <c r="BFL2340" s="1279"/>
      <c r="BFM2340" s="1279"/>
      <c r="BFN2340" s="1279"/>
      <c r="BFO2340" s="1279"/>
      <c r="BFP2340" s="1279"/>
      <c r="BFQ2340" s="1279"/>
      <c r="BFR2340" s="1279"/>
      <c r="BFS2340" s="1279"/>
      <c r="BFT2340" s="1279"/>
      <c r="BFU2340" s="1279"/>
      <c r="BFV2340" s="1279"/>
      <c r="BFW2340" s="1279"/>
      <c r="BFX2340" s="1279"/>
      <c r="BFY2340" s="1279"/>
      <c r="BFZ2340" s="1279"/>
      <c r="BGA2340" s="1279"/>
      <c r="BGB2340" s="1279"/>
      <c r="BGC2340" s="1279"/>
      <c r="BGD2340" s="1279"/>
      <c r="BGE2340" s="1279"/>
      <c r="BGF2340" s="1279"/>
      <c r="BGG2340" s="1279"/>
      <c r="BGH2340" s="1279"/>
      <c r="BGI2340" s="1279"/>
      <c r="BGJ2340" s="1279"/>
      <c r="BGK2340" s="1279"/>
      <c r="BGL2340" s="1279"/>
      <c r="BGM2340" s="1279"/>
      <c r="BGN2340" s="1279"/>
      <c r="BGO2340" s="1279"/>
      <c r="BGP2340" s="1279"/>
      <c r="BGQ2340" s="1279"/>
      <c r="BGR2340" s="1279"/>
      <c r="BGS2340" s="1279"/>
      <c r="BGT2340" s="1279"/>
      <c r="BGU2340" s="1279"/>
      <c r="BGV2340" s="1279"/>
      <c r="BGW2340" s="1279"/>
      <c r="BGX2340" s="1279"/>
      <c r="BGY2340" s="1279"/>
      <c r="BGZ2340" s="1279"/>
      <c r="BHA2340" s="1279"/>
      <c r="BHB2340" s="1279"/>
      <c r="BHC2340" s="1279"/>
      <c r="BHD2340" s="1279"/>
      <c r="BHE2340" s="1279"/>
      <c r="BHF2340" s="1279"/>
      <c r="BHG2340" s="1279"/>
      <c r="BHH2340" s="1279"/>
      <c r="BHI2340" s="1279"/>
      <c r="BHJ2340" s="1279"/>
      <c r="BHK2340" s="1279"/>
      <c r="BHL2340" s="1279"/>
      <c r="BHM2340" s="1279"/>
      <c r="BHN2340" s="1279"/>
      <c r="BHO2340" s="1279"/>
      <c r="BHP2340" s="1279"/>
      <c r="BHQ2340" s="1279"/>
      <c r="BHR2340" s="1279"/>
      <c r="BHS2340" s="1279"/>
      <c r="BHT2340" s="1279"/>
      <c r="BHU2340" s="1279"/>
      <c r="BHV2340" s="1279"/>
      <c r="BHW2340" s="1279"/>
      <c r="BHX2340" s="1279"/>
      <c r="BHY2340" s="1279"/>
      <c r="BHZ2340" s="1279"/>
      <c r="BIA2340" s="1279"/>
      <c r="BIB2340" s="1279"/>
      <c r="BIC2340" s="1279"/>
      <c r="BID2340" s="1279"/>
      <c r="BIE2340" s="1279"/>
      <c r="BIF2340" s="1279"/>
      <c r="BIG2340" s="1279"/>
      <c r="BIH2340" s="1279"/>
      <c r="BII2340" s="1279"/>
      <c r="BIJ2340" s="1279"/>
      <c r="BIK2340" s="1279"/>
      <c r="BIL2340" s="1279"/>
      <c r="BIM2340" s="1279"/>
      <c r="BIN2340" s="1279"/>
      <c r="BIO2340" s="1279"/>
      <c r="BIP2340" s="1279"/>
      <c r="BIQ2340" s="1279"/>
      <c r="BIR2340" s="1279"/>
      <c r="BIS2340" s="1279"/>
      <c r="BIT2340" s="1279"/>
      <c r="BIU2340" s="1279"/>
      <c r="BIV2340" s="1279"/>
      <c r="BIW2340" s="1279"/>
      <c r="BIX2340" s="1279"/>
      <c r="BIY2340" s="1279"/>
      <c r="BIZ2340" s="1279"/>
      <c r="BJA2340" s="1279"/>
      <c r="BJB2340" s="1279"/>
      <c r="BJC2340" s="1279"/>
      <c r="BJD2340" s="1279"/>
      <c r="BJE2340" s="1279"/>
      <c r="BJF2340" s="1279"/>
      <c r="BJG2340" s="1279"/>
      <c r="BJH2340" s="1279"/>
      <c r="BJI2340" s="1279"/>
      <c r="BJJ2340" s="1279"/>
      <c r="BJK2340" s="1279"/>
      <c r="BJL2340" s="1279"/>
      <c r="BJM2340" s="1279"/>
      <c r="BJN2340" s="1279"/>
      <c r="BJO2340" s="1279"/>
      <c r="BJP2340" s="1279"/>
      <c r="BJQ2340" s="1279"/>
      <c r="BJR2340" s="1279"/>
      <c r="BJS2340" s="1279"/>
      <c r="BJT2340" s="1279"/>
      <c r="BJU2340" s="1279"/>
      <c r="BJV2340" s="1279"/>
      <c r="BJW2340" s="1279"/>
      <c r="BJX2340" s="1279"/>
      <c r="BJY2340" s="1279"/>
      <c r="BJZ2340" s="1279"/>
      <c r="BKA2340" s="1279"/>
      <c r="BKB2340" s="1279"/>
      <c r="BKC2340" s="1279"/>
      <c r="BKD2340" s="1279"/>
      <c r="BKE2340" s="1279"/>
      <c r="BKF2340" s="1279"/>
      <c r="BKG2340" s="1279"/>
      <c r="BKH2340" s="1279"/>
      <c r="BKI2340" s="1279"/>
      <c r="BKJ2340" s="1279"/>
      <c r="BKK2340" s="1279"/>
      <c r="BKL2340" s="1279"/>
      <c r="BKM2340" s="1279"/>
      <c r="BKN2340" s="1279"/>
      <c r="BKO2340" s="1279"/>
      <c r="BKP2340" s="1279"/>
      <c r="BKQ2340" s="1279"/>
      <c r="BKR2340" s="1279"/>
      <c r="BKS2340" s="1279"/>
      <c r="BKT2340" s="1279"/>
      <c r="BKU2340" s="1279"/>
      <c r="BKV2340" s="1279"/>
      <c r="BKW2340" s="1279"/>
      <c r="BKX2340" s="1279"/>
      <c r="BKY2340" s="1279"/>
      <c r="BKZ2340" s="1279"/>
      <c r="BLA2340" s="1279"/>
      <c r="BLB2340" s="1279"/>
      <c r="BLC2340" s="1279"/>
      <c r="BLD2340" s="1279"/>
      <c r="BLE2340" s="1279"/>
      <c r="BLF2340" s="1279"/>
      <c r="BLG2340" s="1279"/>
      <c r="BLH2340" s="1279"/>
      <c r="BLI2340" s="1279"/>
      <c r="BLJ2340" s="1279"/>
      <c r="BLK2340" s="1279"/>
      <c r="BLL2340" s="1279"/>
      <c r="BLM2340" s="1279"/>
      <c r="BLN2340" s="1279"/>
      <c r="BLO2340" s="1279"/>
      <c r="BLP2340" s="1279"/>
      <c r="BLQ2340" s="1279"/>
      <c r="BLR2340" s="1279"/>
      <c r="BLS2340" s="1279"/>
      <c r="BLT2340" s="1279"/>
      <c r="BLU2340" s="1279"/>
      <c r="BLV2340" s="1279"/>
      <c r="BLW2340" s="1279"/>
      <c r="BLX2340" s="1279"/>
      <c r="BLY2340" s="1279"/>
      <c r="BLZ2340" s="1279"/>
      <c r="BMA2340" s="1279"/>
      <c r="BMB2340" s="1279"/>
      <c r="BMC2340" s="1279"/>
      <c r="BMD2340" s="1279"/>
      <c r="BME2340" s="1279"/>
      <c r="BMF2340" s="1279"/>
      <c r="BMG2340" s="1279"/>
      <c r="BMH2340" s="1279"/>
      <c r="BMI2340" s="1279"/>
      <c r="BMJ2340" s="1279"/>
      <c r="BMK2340" s="1279"/>
      <c r="BML2340" s="1279"/>
      <c r="BMM2340" s="1279"/>
      <c r="BMN2340" s="1279"/>
      <c r="BMO2340" s="1279"/>
      <c r="BMP2340" s="1279"/>
      <c r="BMQ2340" s="1279"/>
      <c r="BMR2340" s="1279"/>
      <c r="BMS2340" s="1279"/>
      <c r="BMT2340" s="1279"/>
      <c r="BMU2340" s="1279"/>
      <c r="BMV2340" s="1279"/>
      <c r="BMW2340" s="1279"/>
      <c r="BMX2340" s="1279"/>
      <c r="BMY2340" s="1279"/>
      <c r="BMZ2340" s="1279"/>
      <c r="BNA2340" s="1279"/>
      <c r="BNB2340" s="1279"/>
      <c r="BNC2340" s="1279"/>
      <c r="BND2340" s="1279"/>
      <c r="BNE2340" s="1279"/>
      <c r="BNF2340" s="1279"/>
      <c r="BNG2340" s="1279"/>
      <c r="BNH2340" s="1279"/>
      <c r="BNI2340" s="1279"/>
      <c r="BNJ2340" s="1279"/>
      <c r="BNK2340" s="1279"/>
      <c r="BNL2340" s="1279"/>
      <c r="BNM2340" s="1279"/>
      <c r="BNN2340" s="1279"/>
      <c r="BNO2340" s="1279"/>
      <c r="BNP2340" s="1279"/>
      <c r="BNQ2340" s="1279"/>
      <c r="BNR2340" s="1279"/>
      <c r="BNS2340" s="1279"/>
      <c r="BNT2340" s="1279"/>
      <c r="BNU2340" s="1279"/>
      <c r="BNV2340" s="1279"/>
      <c r="BNW2340" s="1279"/>
      <c r="BNX2340" s="1279"/>
      <c r="BNY2340" s="1279"/>
      <c r="BNZ2340" s="1279"/>
      <c r="BOA2340" s="1279"/>
      <c r="BOB2340" s="1279"/>
      <c r="BOC2340" s="1279"/>
      <c r="BOD2340" s="1279"/>
      <c r="BOE2340" s="1279"/>
      <c r="BOF2340" s="1279"/>
      <c r="BOG2340" s="1279"/>
      <c r="BOH2340" s="1279"/>
      <c r="BOI2340" s="1279"/>
      <c r="BOJ2340" s="1279"/>
      <c r="BOK2340" s="1279"/>
      <c r="BOL2340" s="1279"/>
      <c r="BOM2340" s="1279"/>
      <c r="BON2340" s="1279"/>
      <c r="BOO2340" s="1279"/>
      <c r="BOP2340" s="1279"/>
      <c r="BOQ2340" s="1279"/>
      <c r="BOR2340" s="1279"/>
      <c r="BOS2340" s="1279"/>
      <c r="BOT2340" s="1279"/>
      <c r="BOU2340" s="1279"/>
      <c r="BOV2340" s="1279"/>
      <c r="BOW2340" s="1279"/>
      <c r="BOX2340" s="1279"/>
      <c r="BOY2340" s="1279"/>
      <c r="BOZ2340" s="1279"/>
      <c r="BPA2340" s="1279"/>
      <c r="BPB2340" s="1279"/>
      <c r="BPC2340" s="1279"/>
      <c r="BPD2340" s="1279"/>
      <c r="BPE2340" s="1279"/>
      <c r="BPF2340" s="1279"/>
      <c r="BPG2340" s="1279"/>
      <c r="BPH2340" s="1279"/>
      <c r="BPI2340" s="1279"/>
      <c r="BPJ2340" s="1279"/>
      <c r="BPK2340" s="1279"/>
      <c r="BPL2340" s="1279"/>
      <c r="BPM2340" s="1279"/>
      <c r="BPN2340" s="1279"/>
      <c r="BPO2340" s="1279"/>
      <c r="BPP2340" s="1279"/>
      <c r="BPQ2340" s="1279"/>
      <c r="BPR2340" s="1279"/>
      <c r="BPS2340" s="1279"/>
      <c r="BPT2340" s="1279"/>
      <c r="BPU2340" s="1279"/>
      <c r="BPV2340" s="1279"/>
      <c r="BPW2340" s="1279"/>
      <c r="BPX2340" s="1279"/>
      <c r="BPY2340" s="1279"/>
      <c r="BPZ2340" s="1279"/>
      <c r="BQA2340" s="1279"/>
      <c r="BQB2340" s="1279"/>
      <c r="BQC2340" s="1279"/>
      <c r="BQD2340" s="1279"/>
      <c r="BQE2340" s="1279"/>
      <c r="BQF2340" s="1279"/>
      <c r="BQG2340" s="1279"/>
      <c r="BQH2340" s="1279"/>
      <c r="BQI2340" s="1279"/>
      <c r="BQJ2340" s="1279"/>
      <c r="BQK2340" s="1279"/>
      <c r="BQL2340" s="1279"/>
      <c r="BQM2340" s="1279"/>
      <c r="BQN2340" s="1279"/>
      <c r="BQO2340" s="1279"/>
      <c r="BQP2340" s="1279"/>
      <c r="BQQ2340" s="1279"/>
      <c r="BQR2340" s="1279"/>
      <c r="BQS2340" s="1279"/>
      <c r="BQT2340" s="1279"/>
      <c r="BQU2340" s="1279"/>
      <c r="BQV2340" s="1279"/>
      <c r="BQW2340" s="1279"/>
      <c r="BQX2340" s="1279"/>
      <c r="BQY2340" s="1279"/>
      <c r="BQZ2340" s="1279"/>
      <c r="BRA2340" s="1279"/>
      <c r="BRB2340" s="1279"/>
      <c r="BRC2340" s="1279"/>
      <c r="BRD2340" s="1279"/>
      <c r="BRE2340" s="1279"/>
      <c r="BRF2340" s="1279"/>
      <c r="BRG2340" s="1279"/>
      <c r="BRH2340" s="1279"/>
      <c r="BRI2340" s="1279"/>
      <c r="BRJ2340" s="1279"/>
      <c r="BRK2340" s="1279"/>
      <c r="BRL2340" s="1279"/>
      <c r="BRM2340" s="1279"/>
      <c r="BRN2340" s="1279"/>
      <c r="BRO2340" s="1279"/>
      <c r="BRP2340" s="1279"/>
      <c r="BRQ2340" s="1279"/>
      <c r="BRR2340" s="1279"/>
      <c r="BRS2340" s="1279"/>
      <c r="BRT2340" s="1279"/>
      <c r="BRU2340" s="1279"/>
      <c r="BRV2340" s="1279"/>
      <c r="BRW2340" s="1279"/>
      <c r="BRX2340" s="1279"/>
      <c r="BRY2340" s="1279"/>
      <c r="BRZ2340" s="1279"/>
      <c r="BSA2340" s="1279"/>
      <c r="BSB2340" s="1279"/>
      <c r="BSC2340" s="1279"/>
      <c r="BSD2340" s="1279"/>
      <c r="BSE2340" s="1279"/>
      <c r="BSF2340" s="1279"/>
      <c r="BSG2340" s="1279"/>
      <c r="BSH2340" s="1279"/>
      <c r="BSI2340" s="1279"/>
      <c r="BSJ2340" s="1279"/>
      <c r="BSK2340" s="1279"/>
      <c r="BSL2340" s="1279"/>
      <c r="BSM2340" s="1279"/>
      <c r="BSN2340" s="1279"/>
      <c r="BSO2340" s="1279"/>
      <c r="BSP2340" s="1279"/>
      <c r="BSQ2340" s="1279"/>
      <c r="BSR2340" s="1279"/>
      <c r="BSS2340" s="1279"/>
      <c r="BST2340" s="1279"/>
      <c r="BSU2340" s="1279"/>
      <c r="BSV2340" s="1279"/>
      <c r="BSW2340" s="1279"/>
      <c r="BSX2340" s="1279"/>
      <c r="BSY2340" s="1279"/>
      <c r="BSZ2340" s="1279"/>
      <c r="BTA2340" s="1279"/>
      <c r="BTB2340" s="1279"/>
      <c r="BTC2340" s="1279"/>
      <c r="BTD2340" s="1279"/>
      <c r="BTE2340" s="1279"/>
      <c r="BTF2340" s="1279"/>
      <c r="BTG2340" s="1279"/>
      <c r="BTH2340" s="1279"/>
      <c r="BTI2340" s="1279"/>
      <c r="BTJ2340" s="1279"/>
      <c r="BTK2340" s="1279"/>
      <c r="BTL2340" s="1279"/>
      <c r="BTM2340" s="1279"/>
      <c r="BTN2340" s="1279"/>
      <c r="BTO2340" s="1279"/>
      <c r="BTP2340" s="1279"/>
      <c r="BTQ2340" s="1279"/>
      <c r="BTR2340" s="1279"/>
      <c r="BTS2340" s="1279"/>
      <c r="BTT2340" s="1279"/>
      <c r="BTU2340" s="1279"/>
      <c r="BTV2340" s="1279"/>
      <c r="BTW2340" s="1279"/>
      <c r="BTX2340" s="1279"/>
      <c r="BTY2340" s="1279"/>
      <c r="BTZ2340" s="1279"/>
      <c r="BUA2340" s="1279"/>
      <c r="BUB2340" s="1279"/>
      <c r="BUC2340" s="1279"/>
      <c r="BUD2340" s="1279"/>
      <c r="BUE2340" s="1279"/>
      <c r="BUF2340" s="1279"/>
      <c r="BUG2340" s="1279"/>
      <c r="BUH2340" s="1279"/>
      <c r="BUI2340" s="1279"/>
      <c r="BUJ2340" s="1279"/>
      <c r="BUK2340" s="1279"/>
      <c r="BUL2340" s="1279"/>
      <c r="BUM2340" s="1279"/>
      <c r="BUN2340" s="1279"/>
      <c r="BUO2340" s="1279"/>
      <c r="BUP2340" s="1279"/>
      <c r="BUQ2340" s="1279"/>
      <c r="BUR2340" s="1279"/>
      <c r="BUS2340" s="1279"/>
      <c r="BUT2340" s="1279"/>
      <c r="BUU2340" s="1279"/>
      <c r="BUV2340" s="1279"/>
      <c r="BUW2340" s="1279"/>
      <c r="BUX2340" s="1279"/>
      <c r="BUY2340" s="1279"/>
      <c r="BUZ2340" s="1279"/>
      <c r="BVA2340" s="1279"/>
      <c r="BVB2340" s="1279"/>
      <c r="BVC2340" s="1279"/>
      <c r="BVD2340" s="1279"/>
      <c r="BVE2340" s="1279"/>
      <c r="BVF2340" s="1279"/>
      <c r="BVG2340" s="1279"/>
      <c r="BVH2340" s="1279"/>
      <c r="BVI2340" s="1279"/>
      <c r="BVJ2340" s="1279"/>
      <c r="BVK2340" s="1279"/>
      <c r="BVL2340" s="1279"/>
      <c r="BVM2340" s="1279"/>
      <c r="BVN2340" s="1279"/>
      <c r="BVO2340" s="1279"/>
      <c r="BVP2340" s="1279"/>
      <c r="BVQ2340" s="1279"/>
      <c r="BVR2340" s="1279"/>
      <c r="BVS2340" s="1279"/>
      <c r="BVT2340" s="1279"/>
      <c r="BVU2340" s="1279"/>
      <c r="BVV2340" s="1279"/>
      <c r="BVW2340" s="1279"/>
      <c r="BVX2340" s="1279"/>
      <c r="BVY2340" s="1279"/>
      <c r="BVZ2340" s="1279"/>
      <c r="BWA2340" s="1279"/>
      <c r="BWB2340" s="1279"/>
      <c r="BWC2340" s="1279"/>
      <c r="BWD2340" s="1279"/>
      <c r="BWE2340" s="1279"/>
      <c r="BWF2340" s="1279"/>
      <c r="BWG2340" s="1279"/>
      <c r="BWH2340" s="1279"/>
      <c r="BWI2340" s="1279"/>
      <c r="BWJ2340" s="1279"/>
      <c r="BWK2340" s="1279"/>
      <c r="BWL2340" s="1279"/>
      <c r="BWM2340" s="1279"/>
      <c r="BWN2340" s="1279"/>
      <c r="BWO2340" s="1279"/>
      <c r="BWP2340" s="1279"/>
      <c r="BWQ2340" s="1279"/>
      <c r="BWR2340" s="1279"/>
      <c r="BWS2340" s="1279"/>
      <c r="BWT2340" s="1279"/>
      <c r="BWU2340" s="1279"/>
      <c r="BWV2340" s="1279"/>
      <c r="BWW2340" s="1279"/>
      <c r="BWX2340" s="1279"/>
      <c r="BWY2340" s="1279"/>
      <c r="BWZ2340" s="1279"/>
      <c r="BXA2340" s="1279"/>
      <c r="BXB2340" s="1279"/>
      <c r="BXC2340" s="1279"/>
      <c r="BXD2340" s="1279"/>
      <c r="BXE2340" s="1279"/>
      <c r="BXF2340" s="1279"/>
      <c r="BXG2340" s="1279"/>
      <c r="BXH2340" s="1279"/>
      <c r="BXI2340" s="1279"/>
      <c r="BXJ2340" s="1279"/>
      <c r="BXK2340" s="1279"/>
      <c r="BXL2340" s="1279"/>
      <c r="BXM2340" s="1279"/>
      <c r="BXN2340" s="1279"/>
      <c r="BXO2340" s="1279"/>
      <c r="BXP2340" s="1279"/>
      <c r="BXQ2340" s="1279"/>
      <c r="BXR2340" s="1279"/>
      <c r="BXS2340" s="1279"/>
      <c r="BXT2340" s="1279"/>
      <c r="BXU2340" s="1279"/>
      <c r="BXV2340" s="1279"/>
      <c r="BXW2340" s="1279"/>
      <c r="BXX2340" s="1279"/>
      <c r="BXY2340" s="1279"/>
      <c r="BXZ2340" s="1279"/>
      <c r="BYA2340" s="1279"/>
      <c r="BYB2340" s="1279"/>
      <c r="BYC2340" s="1279"/>
      <c r="BYD2340" s="1279"/>
      <c r="BYE2340" s="1279"/>
      <c r="BYF2340" s="1279"/>
      <c r="BYG2340" s="1279"/>
      <c r="BYH2340" s="1279"/>
      <c r="BYI2340" s="1279"/>
      <c r="BYJ2340" s="1279"/>
      <c r="BYK2340" s="1279"/>
      <c r="BYL2340" s="1279"/>
      <c r="BYM2340" s="1279"/>
      <c r="BYN2340" s="1279"/>
      <c r="BYO2340" s="1279"/>
      <c r="BYP2340" s="1279"/>
      <c r="BYQ2340" s="1279"/>
      <c r="BYR2340" s="1279"/>
      <c r="BYS2340" s="1279"/>
      <c r="BYT2340" s="1279"/>
      <c r="BYU2340" s="1279"/>
      <c r="BYV2340" s="1279"/>
      <c r="BYW2340" s="1279"/>
      <c r="BYX2340" s="1279"/>
      <c r="BYY2340" s="1279"/>
      <c r="BYZ2340" s="1279"/>
      <c r="BZA2340" s="1279"/>
      <c r="BZB2340" s="1279"/>
      <c r="BZC2340" s="1279"/>
      <c r="BZD2340" s="1279"/>
      <c r="BZE2340" s="1279"/>
      <c r="BZF2340" s="1279"/>
      <c r="BZG2340" s="1279"/>
      <c r="BZH2340" s="1279"/>
      <c r="BZI2340" s="1279"/>
      <c r="BZJ2340" s="1279"/>
      <c r="BZK2340" s="1279"/>
      <c r="BZL2340" s="1279"/>
      <c r="BZM2340" s="1279"/>
      <c r="BZN2340" s="1279"/>
      <c r="BZO2340" s="1279"/>
      <c r="BZP2340" s="1279"/>
      <c r="BZQ2340" s="1279"/>
      <c r="BZR2340" s="1279"/>
      <c r="BZS2340" s="1279"/>
      <c r="BZT2340" s="1279"/>
      <c r="BZU2340" s="1279"/>
      <c r="BZV2340" s="1279"/>
      <c r="BZW2340" s="1279"/>
      <c r="BZX2340" s="1279"/>
      <c r="BZY2340" s="1279"/>
      <c r="BZZ2340" s="1279"/>
      <c r="CAA2340" s="1279"/>
      <c r="CAB2340" s="1279"/>
      <c r="CAC2340" s="1279"/>
      <c r="CAD2340" s="1279"/>
      <c r="CAE2340" s="1279"/>
      <c r="CAF2340" s="1279"/>
      <c r="CAG2340" s="1279"/>
      <c r="CAH2340" s="1279"/>
      <c r="CAI2340" s="1279"/>
      <c r="CAJ2340" s="1279"/>
      <c r="CAK2340" s="1279"/>
      <c r="CAL2340" s="1279"/>
      <c r="CAM2340" s="1279"/>
      <c r="CAN2340" s="1279"/>
      <c r="CAO2340" s="1279"/>
      <c r="CAP2340" s="1279"/>
      <c r="CAQ2340" s="1279"/>
      <c r="CAR2340" s="1279"/>
      <c r="CAS2340" s="1279"/>
      <c r="CAT2340" s="1279"/>
      <c r="CAU2340" s="1279"/>
      <c r="CAV2340" s="1279"/>
      <c r="CAW2340" s="1279"/>
      <c r="CAX2340" s="1279"/>
      <c r="CAY2340" s="1279"/>
      <c r="CAZ2340" s="1279"/>
      <c r="CBA2340" s="1279"/>
      <c r="CBB2340" s="1279"/>
      <c r="CBC2340" s="1279"/>
      <c r="CBD2340" s="1279"/>
      <c r="CBE2340" s="1279"/>
      <c r="CBF2340" s="1279"/>
      <c r="CBG2340" s="1279"/>
      <c r="CBH2340" s="1279"/>
      <c r="CBI2340" s="1279"/>
      <c r="CBJ2340" s="1279"/>
      <c r="CBK2340" s="1279"/>
      <c r="CBL2340" s="1279"/>
      <c r="CBM2340" s="1279"/>
      <c r="CBN2340" s="1279"/>
      <c r="CBO2340" s="1279"/>
      <c r="CBP2340" s="1279"/>
      <c r="CBQ2340" s="1279"/>
      <c r="CBR2340" s="1279"/>
      <c r="CBS2340" s="1279"/>
      <c r="CBT2340" s="1279"/>
      <c r="CBU2340" s="1279"/>
      <c r="CBV2340" s="1279"/>
      <c r="CBW2340" s="1279"/>
      <c r="CBX2340" s="1279"/>
      <c r="CBY2340" s="1279"/>
      <c r="CBZ2340" s="1279"/>
      <c r="CCA2340" s="1279"/>
      <c r="CCB2340" s="1279"/>
      <c r="CCC2340" s="1279"/>
      <c r="CCD2340" s="1279"/>
      <c r="CCE2340" s="1279"/>
      <c r="CCF2340" s="1279"/>
      <c r="CCG2340" s="1279"/>
      <c r="CCH2340" s="1279"/>
      <c r="CCI2340" s="1279"/>
      <c r="CCJ2340" s="1279"/>
      <c r="CCK2340" s="1279"/>
      <c r="CCL2340" s="1279"/>
      <c r="CCM2340" s="1279"/>
      <c r="CCN2340" s="1279"/>
      <c r="CCO2340" s="1279"/>
      <c r="CCP2340" s="1279"/>
      <c r="CCQ2340" s="1279"/>
      <c r="CCR2340" s="1279"/>
      <c r="CCS2340" s="1279"/>
      <c r="CCT2340" s="1279"/>
      <c r="CCU2340" s="1279"/>
      <c r="CCV2340" s="1279"/>
      <c r="CCW2340" s="1279"/>
      <c r="CCX2340" s="1279"/>
      <c r="CCY2340" s="1279"/>
      <c r="CCZ2340" s="1279"/>
      <c r="CDA2340" s="1279"/>
      <c r="CDB2340" s="1279"/>
      <c r="CDC2340" s="1279"/>
      <c r="CDD2340" s="1279"/>
      <c r="CDE2340" s="1279"/>
      <c r="CDF2340" s="1279"/>
      <c r="CDG2340" s="1279"/>
      <c r="CDH2340" s="1279"/>
      <c r="CDI2340" s="1279"/>
      <c r="CDJ2340" s="1279"/>
      <c r="CDK2340" s="1279"/>
      <c r="CDL2340" s="1279"/>
      <c r="CDM2340" s="1279"/>
      <c r="CDN2340" s="1279"/>
      <c r="CDO2340" s="1279"/>
      <c r="CDP2340" s="1279"/>
      <c r="CDQ2340" s="1279"/>
      <c r="CDR2340" s="1279"/>
      <c r="CDS2340" s="1279"/>
      <c r="CDT2340" s="1279"/>
      <c r="CDU2340" s="1279"/>
      <c r="CDV2340" s="1279"/>
      <c r="CDW2340" s="1279"/>
      <c r="CDX2340" s="1279"/>
      <c r="CDY2340" s="1279"/>
      <c r="CDZ2340" s="1279"/>
      <c r="CEA2340" s="1279"/>
      <c r="CEB2340" s="1279"/>
      <c r="CEC2340" s="1279"/>
      <c r="CED2340" s="1279"/>
      <c r="CEE2340" s="1279"/>
      <c r="CEF2340" s="1279"/>
      <c r="CEG2340" s="1279"/>
      <c r="CEH2340" s="1279"/>
      <c r="CEI2340" s="1279"/>
      <c r="CEJ2340" s="1279"/>
      <c r="CEK2340" s="1279"/>
      <c r="CEL2340" s="1279"/>
      <c r="CEM2340" s="1279"/>
      <c r="CEN2340" s="1279"/>
      <c r="CEO2340" s="1279"/>
      <c r="CEP2340" s="1279"/>
      <c r="CEQ2340" s="1279"/>
      <c r="CER2340" s="1279"/>
      <c r="CES2340" s="1279"/>
      <c r="CET2340" s="1279"/>
      <c r="CEU2340" s="1279"/>
      <c r="CEV2340" s="1279"/>
      <c r="CEW2340" s="1279"/>
      <c r="CEX2340" s="1279"/>
      <c r="CEY2340" s="1279"/>
      <c r="CEZ2340" s="1279"/>
      <c r="CFA2340" s="1279"/>
      <c r="CFB2340" s="1279"/>
      <c r="CFC2340" s="1279"/>
      <c r="CFD2340" s="1279"/>
      <c r="CFE2340" s="1279"/>
      <c r="CFF2340" s="1279"/>
      <c r="CFG2340" s="1279"/>
      <c r="CFH2340" s="1279"/>
      <c r="CFI2340" s="1279"/>
      <c r="CFJ2340" s="1279"/>
      <c r="CFK2340" s="1279"/>
      <c r="CFL2340" s="1279"/>
      <c r="CFM2340" s="1279"/>
      <c r="CFN2340" s="1279"/>
      <c r="CFO2340" s="1279"/>
      <c r="CFP2340" s="1279"/>
      <c r="CFQ2340" s="1279"/>
      <c r="CFR2340" s="1279"/>
      <c r="CFS2340" s="1279"/>
      <c r="CFT2340" s="1279"/>
      <c r="CFU2340" s="1279"/>
      <c r="CFV2340" s="1279"/>
      <c r="CFW2340" s="1279"/>
      <c r="CFX2340" s="1279"/>
      <c r="CFY2340" s="1279"/>
      <c r="CFZ2340" s="1279"/>
      <c r="CGA2340" s="1279"/>
      <c r="CGB2340" s="1279"/>
      <c r="CGC2340" s="1279"/>
      <c r="CGD2340" s="1279"/>
      <c r="CGE2340" s="1279"/>
      <c r="CGF2340" s="1279"/>
      <c r="CGG2340" s="1279"/>
      <c r="CGH2340" s="1279"/>
      <c r="CGI2340" s="1279"/>
      <c r="CGJ2340" s="1279"/>
      <c r="CGK2340" s="1279"/>
      <c r="CGL2340" s="1279"/>
      <c r="CGM2340" s="1279"/>
      <c r="CGN2340" s="1279"/>
      <c r="CGO2340" s="1279"/>
      <c r="CGP2340" s="1279"/>
      <c r="CGQ2340" s="1279"/>
      <c r="CGR2340" s="1279"/>
      <c r="CGS2340" s="1279"/>
      <c r="CGT2340" s="1279"/>
      <c r="CGU2340" s="1279"/>
      <c r="CGV2340" s="1279"/>
      <c r="CGW2340" s="1279"/>
      <c r="CGX2340" s="1279"/>
      <c r="CGY2340" s="1279"/>
      <c r="CGZ2340" s="1279"/>
      <c r="CHA2340" s="1279"/>
      <c r="CHB2340" s="1279"/>
      <c r="CHC2340" s="1279"/>
      <c r="CHD2340" s="1279"/>
      <c r="CHE2340" s="1279"/>
      <c r="CHF2340" s="1279"/>
      <c r="CHG2340" s="1279"/>
      <c r="CHH2340" s="1279"/>
      <c r="CHI2340" s="1279"/>
      <c r="CHJ2340" s="1279"/>
      <c r="CHK2340" s="1279"/>
      <c r="CHL2340" s="1279"/>
      <c r="CHM2340" s="1279"/>
      <c r="CHN2340" s="1279"/>
      <c r="CHO2340" s="1279"/>
      <c r="CHP2340" s="1279"/>
      <c r="CHQ2340" s="1279"/>
      <c r="CHR2340" s="1279"/>
      <c r="CHS2340" s="1279"/>
      <c r="CHT2340" s="1279"/>
      <c r="CHU2340" s="1279"/>
      <c r="CHV2340" s="1279"/>
      <c r="CHW2340" s="1279"/>
      <c r="CHX2340" s="1279"/>
      <c r="CHY2340" s="1279"/>
      <c r="CHZ2340" s="1279"/>
      <c r="CIA2340" s="1279"/>
      <c r="CIB2340" s="1279"/>
      <c r="CIC2340" s="1279"/>
      <c r="CID2340" s="1279"/>
      <c r="CIE2340" s="1279"/>
      <c r="CIF2340" s="1279"/>
      <c r="CIG2340" s="1279"/>
      <c r="CIH2340" s="1279"/>
      <c r="CII2340" s="1279"/>
      <c r="CIJ2340" s="1279"/>
      <c r="CIK2340" s="1279"/>
      <c r="CIL2340" s="1279"/>
      <c r="CIM2340" s="1279"/>
      <c r="CIN2340" s="1279"/>
      <c r="CIO2340" s="1279"/>
      <c r="CIP2340" s="1279"/>
      <c r="CIQ2340" s="1279"/>
      <c r="CIR2340" s="1279"/>
      <c r="CIS2340" s="1279"/>
      <c r="CIT2340" s="1279"/>
      <c r="CIU2340" s="1279"/>
      <c r="CIV2340" s="1279"/>
      <c r="CIW2340" s="1279"/>
      <c r="CIX2340" s="1279"/>
      <c r="CIY2340" s="1279"/>
      <c r="CIZ2340" s="1279"/>
      <c r="CJA2340" s="1279"/>
      <c r="CJB2340" s="1279"/>
      <c r="CJC2340" s="1279"/>
      <c r="CJD2340" s="1279"/>
      <c r="CJE2340" s="1279"/>
      <c r="CJF2340" s="1279"/>
      <c r="CJG2340" s="1279"/>
      <c r="CJH2340" s="1279"/>
      <c r="CJI2340" s="1279"/>
      <c r="CJJ2340" s="1279"/>
      <c r="CJK2340" s="1279"/>
      <c r="CJL2340" s="1279"/>
      <c r="CJM2340" s="1279"/>
      <c r="CJN2340" s="1279"/>
      <c r="CJO2340" s="1279"/>
      <c r="CJP2340" s="1279"/>
      <c r="CJQ2340" s="1279"/>
      <c r="CJR2340" s="1279"/>
      <c r="CJS2340" s="1279"/>
      <c r="CJT2340" s="1279"/>
      <c r="CJU2340" s="1279"/>
      <c r="CJV2340" s="1279"/>
      <c r="CJW2340" s="1279"/>
      <c r="CJX2340" s="1279"/>
      <c r="CJY2340" s="1279"/>
      <c r="CJZ2340" s="1279"/>
      <c r="CKA2340" s="1279"/>
      <c r="CKB2340" s="1279"/>
      <c r="CKC2340" s="1279"/>
      <c r="CKD2340" s="1279"/>
      <c r="CKE2340" s="1279"/>
      <c r="CKF2340" s="1279"/>
      <c r="CKG2340" s="1279"/>
      <c r="CKH2340" s="1279"/>
      <c r="CKI2340" s="1279"/>
      <c r="CKJ2340" s="1279"/>
      <c r="CKK2340" s="1279"/>
      <c r="CKL2340" s="1279"/>
      <c r="CKM2340" s="1279"/>
      <c r="CKN2340" s="1279"/>
      <c r="CKO2340" s="1279"/>
      <c r="CKP2340" s="1279"/>
      <c r="CKQ2340" s="1279"/>
      <c r="CKR2340" s="1279"/>
      <c r="CKS2340" s="1279"/>
      <c r="CKT2340" s="1279"/>
      <c r="CKU2340" s="1279"/>
      <c r="CKV2340" s="1279"/>
      <c r="CKW2340" s="1279"/>
      <c r="CKX2340" s="1279"/>
      <c r="CKY2340" s="1279"/>
      <c r="CKZ2340" s="1279"/>
      <c r="CLA2340" s="1279"/>
      <c r="CLB2340" s="1279"/>
      <c r="CLC2340" s="1279"/>
      <c r="CLD2340" s="1279"/>
      <c r="CLE2340" s="1279"/>
      <c r="CLF2340" s="1279"/>
      <c r="CLG2340" s="1279"/>
      <c r="CLH2340" s="1279"/>
      <c r="CLI2340" s="1279"/>
      <c r="CLJ2340" s="1279"/>
      <c r="CLK2340" s="1279"/>
      <c r="CLL2340" s="1279"/>
      <c r="CLM2340" s="1279"/>
      <c r="CLN2340" s="1279"/>
      <c r="CLO2340" s="1279"/>
      <c r="CLP2340" s="1279"/>
      <c r="CLQ2340" s="1279"/>
      <c r="CLR2340" s="1279"/>
      <c r="CLS2340" s="1279"/>
      <c r="CLT2340" s="1279"/>
      <c r="CLU2340" s="1279"/>
      <c r="CLV2340" s="1279"/>
      <c r="CLW2340" s="1279"/>
      <c r="CLX2340" s="1279"/>
      <c r="CLY2340" s="1279"/>
      <c r="CLZ2340" s="1279"/>
      <c r="CMA2340" s="1279"/>
      <c r="CMB2340" s="1279"/>
      <c r="CMC2340" s="1279"/>
      <c r="CMD2340" s="1279"/>
      <c r="CME2340" s="1279"/>
      <c r="CMF2340" s="1279"/>
      <c r="CMG2340" s="1279"/>
      <c r="CMH2340" s="1279"/>
      <c r="CMI2340" s="1279"/>
      <c r="CMJ2340" s="1279"/>
      <c r="CMK2340" s="1279"/>
      <c r="CML2340" s="1279"/>
      <c r="CMM2340" s="1279"/>
      <c r="CMN2340" s="1279"/>
      <c r="CMO2340" s="1279"/>
      <c r="CMP2340" s="1279"/>
      <c r="CMQ2340" s="1279"/>
      <c r="CMR2340" s="1279"/>
      <c r="CMS2340" s="1279"/>
      <c r="CMT2340" s="1279"/>
      <c r="CMU2340" s="1279"/>
      <c r="CMV2340" s="1279"/>
      <c r="CMW2340" s="1279"/>
      <c r="CMX2340" s="1279"/>
      <c r="CMY2340" s="1279"/>
      <c r="CMZ2340" s="1279"/>
      <c r="CNA2340" s="1279"/>
      <c r="CNB2340" s="1279"/>
      <c r="CNC2340" s="1279"/>
      <c r="CND2340" s="1279"/>
      <c r="CNE2340" s="1279"/>
      <c r="CNF2340" s="1279"/>
      <c r="CNG2340" s="1279"/>
      <c r="CNH2340" s="1279"/>
      <c r="CNI2340" s="1279"/>
      <c r="CNJ2340" s="1279"/>
      <c r="CNK2340" s="1279"/>
      <c r="CNL2340" s="1279"/>
      <c r="CNM2340" s="1279"/>
      <c r="CNN2340" s="1279"/>
      <c r="CNO2340" s="1279"/>
      <c r="CNP2340" s="1279"/>
      <c r="CNQ2340" s="1279"/>
      <c r="CNR2340" s="1279"/>
      <c r="CNS2340" s="1279"/>
      <c r="CNT2340" s="1279"/>
      <c r="CNU2340" s="1279"/>
      <c r="CNV2340" s="1279"/>
      <c r="CNW2340" s="1279"/>
      <c r="CNX2340" s="1279"/>
      <c r="CNY2340" s="1279"/>
      <c r="CNZ2340" s="1279"/>
      <c r="COA2340" s="1279"/>
      <c r="COB2340" s="1279"/>
      <c r="COC2340" s="1279"/>
      <c r="COD2340" s="1279"/>
      <c r="COE2340" s="1279"/>
      <c r="COF2340" s="1279"/>
      <c r="COG2340" s="1279"/>
      <c r="COH2340" s="1279"/>
      <c r="COI2340" s="1279"/>
      <c r="COJ2340" s="1279"/>
      <c r="COK2340" s="1279"/>
      <c r="COL2340" s="1279"/>
      <c r="COM2340" s="1279"/>
      <c r="CON2340" s="1279"/>
      <c r="COO2340" s="1279"/>
      <c r="COP2340" s="1279"/>
      <c r="COQ2340" s="1279"/>
      <c r="COR2340" s="1279"/>
      <c r="COS2340" s="1279"/>
      <c r="COT2340" s="1279"/>
      <c r="COU2340" s="1279"/>
      <c r="COV2340" s="1279"/>
      <c r="COW2340" s="1279"/>
      <c r="COX2340" s="1279"/>
      <c r="COY2340" s="1279"/>
      <c r="COZ2340" s="1279"/>
      <c r="CPA2340" s="1279"/>
      <c r="CPB2340" s="1279"/>
      <c r="CPC2340" s="1279"/>
      <c r="CPD2340" s="1279"/>
      <c r="CPE2340" s="1279"/>
      <c r="CPF2340" s="1279"/>
      <c r="CPG2340" s="1279"/>
      <c r="CPH2340" s="1279"/>
      <c r="CPI2340" s="1279"/>
      <c r="CPJ2340" s="1279"/>
      <c r="CPK2340" s="1279"/>
      <c r="CPL2340" s="1279"/>
      <c r="CPM2340" s="1279"/>
      <c r="CPN2340" s="1279"/>
      <c r="CPO2340" s="1279"/>
      <c r="CPP2340" s="1279"/>
      <c r="CPQ2340" s="1279"/>
      <c r="CPR2340" s="1279"/>
      <c r="CPS2340" s="1279"/>
      <c r="CPT2340" s="1279"/>
      <c r="CPU2340" s="1279"/>
      <c r="CPV2340" s="1279"/>
      <c r="CPW2340" s="1279"/>
      <c r="CPX2340" s="1279"/>
      <c r="CPY2340" s="1279"/>
      <c r="CPZ2340" s="1279"/>
      <c r="CQA2340" s="1279"/>
      <c r="CQB2340" s="1279"/>
      <c r="CQC2340" s="1279"/>
      <c r="CQD2340" s="1279"/>
      <c r="CQE2340" s="1279"/>
      <c r="CQF2340" s="1279"/>
      <c r="CQG2340" s="1279"/>
      <c r="CQH2340" s="1279"/>
      <c r="CQI2340" s="1279"/>
      <c r="CQJ2340" s="1279"/>
      <c r="CQK2340" s="1279"/>
      <c r="CQL2340" s="1279"/>
      <c r="CQM2340" s="1279"/>
      <c r="CQN2340" s="1279"/>
      <c r="CQO2340" s="1279"/>
      <c r="CQP2340" s="1279"/>
      <c r="CQQ2340" s="1279"/>
      <c r="CQR2340" s="1279"/>
      <c r="CQS2340" s="1279"/>
      <c r="CQT2340" s="1279"/>
      <c r="CQU2340" s="1279"/>
      <c r="CQV2340" s="1279"/>
      <c r="CQW2340" s="1279"/>
      <c r="CQX2340" s="1279"/>
      <c r="CQY2340" s="1279"/>
      <c r="CQZ2340" s="1279"/>
      <c r="CRA2340" s="1279"/>
      <c r="CRB2340" s="1279"/>
      <c r="CRC2340" s="1279"/>
      <c r="CRD2340" s="1279"/>
      <c r="CRE2340" s="1279"/>
      <c r="CRF2340" s="1279"/>
      <c r="CRG2340" s="1279"/>
      <c r="CRH2340" s="1279"/>
      <c r="CRI2340" s="1279"/>
      <c r="CRJ2340" s="1279"/>
      <c r="CRK2340" s="1279"/>
      <c r="CRL2340" s="1279"/>
      <c r="CRM2340" s="1279"/>
      <c r="CRN2340" s="1279"/>
      <c r="CRO2340" s="1279"/>
      <c r="CRP2340" s="1279"/>
      <c r="CRQ2340" s="1279"/>
      <c r="CRR2340" s="1279"/>
      <c r="CRS2340" s="1279"/>
      <c r="CRT2340" s="1279"/>
      <c r="CRU2340" s="1279"/>
      <c r="CRV2340" s="1279"/>
      <c r="CRW2340" s="1279"/>
      <c r="CRX2340" s="1279"/>
      <c r="CRY2340" s="1279"/>
      <c r="CRZ2340" s="1279"/>
      <c r="CSA2340" s="1279"/>
      <c r="CSB2340" s="1279"/>
      <c r="CSC2340" s="1279"/>
      <c r="CSD2340" s="1279"/>
      <c r="CSE2340" s="1279"/>
      <c r="CSF2340" s="1279"/>
      <c r="CSG2340" s="1279"/>
      <c r="CSH2340" s="1279"/>
      <c r="CSI2340" s="1279"/>
      <c r="CSJ2340" s="1279"/>
      <c r="CSK2340" s="1279"/>
      <c r="CSL2340" s="1279"/>
      <c r="CSM2340" s="1279"/>
      <c r="CSN2340" s="1279"/>
      <c r="CSO2340" s="1279"/>
      <c r="CSP2340" s="1279"/>
      <c r="CSQ2340" s="1279"/>
      <c r="CSR2340" s="1279"/>
      <c r="CSS2340" s="1279"/>
      <c r="CST2340" s="1279"/>
      <c r="CSU2340" s="1279"/>
      <c r="CSV2340" s="1279"/>
      <c r="CSW2340" s="1279"/>
      <c r="CSX2340" s="1279"/>
      <c r="CSY2340" s="1279"/>
      <c r="CSZ2340" s="1279"/>
      <c r="CTA2340" s="1279"/>
      <c r="CTB2340" s="1279"/>
      <c r="CTC2340" s="1279"/>
      <c r="CTD2340" s="1279"/>
      <c r="CTE2340" s="1279"/>
      <c r="CTF2340" s="1279"/>
      <c r="CTG2340" s="1279"/>
      <c r="CTH2340" s="1279"/>
      <c r="CTI2340" s="1279"/>
      <c r="CTJ2340" s="1279"/>
      <c r="CTK2340" s="1279"/>
      <c r="CTL2340" s="1279"/>
      <c r="CTM2340" s="1279"/>
      <c r="CTN2340" s="1279"/>
      <c r="CTO2340" s="1279"/>
      <c r="CTP2340" s="1279"/>
      <c r="CTQ2340" s="1279"/>
      <c r="CTR2340" s="1279"/>
      <c r="CTS2340" s="1279"/>
      <c r="CTT2340" s="1279"/>
      <c r="CTU2340" s="1279"/>
      <c r="CTV2340" s="1279"/>
      <c r="CTW2340" s="1279"/>
      <c r="CTX2340" s="1279"/>
      <c r="CTY2340" s="1279"/>
      <c r="CTZ2340" s="1279"/>
      <c r="CUA2340" s="1279"/>
      <c r="CUB2340" s="1279"/>
      <c r="CUC2340" s="1279"/>
      <c r="CUD2340" s="1279"/>
      <c r="CUE2340" s="1279"/>
      <c r="CUF2340" s="1279"/>
      <c r="CUG2340" s="1279"/>
      <c r="CUH2340" s="1279"/>
      <c r="CUI2340" s="1279"/>
      <c r="CUJ2340" s="1279"/>
      <c r="CUK2340" s="1279"/>
      <c r="CUL2340" s="1279"/>
      <c r="CUM2340" s="1279"/>
      <c r="CUN2340" s="1279"/>
      <c r="CUO2340" s="1279"/>
      <c r="CUP2340" s="1279"/>
      <c r="CUQ2340" s="1279"/>
      <c r="CUR2340" s="1279"/>
      <c r="CUS2340" s="1279"/>
      <c r="CUT2340" s="1279"/>
      <c r="CUU2340" s="1279"/>
      <c r="CUV2340" s="1279"/>
      <c r="CUW2340" s="1279"/>
      <c r="CUX2340" s="1279"/>
      <c r="CUY2340" s="1279"/>
      <c r="CUZ2340" s="1279"/>
      <c r="CVA2340" s="1279"/>
      <c r="CVB2340" s="1279"/>
      <c r="CVC2340" s="1279"/>
      <c r="CVD2340" s="1279"/>
      <c r="CVE2340" s="1279"/>
      <c r="CVF2340" s="1279"/>
      <c r="CVG2340" s="1279"/>
      <c r="CVH2340" s="1279"/>
      <c r="CVI2340" s="1279"/>
      <c r="CVJ2340" s="1279"/>
      <c r="CVK2340" s="1279"/>
      <c r="CVL2340" s="1279"/>
      <c r="CVM2340" s="1279"/>
      <c r="CVN2340" s="1279"/>
      <c r="CVO2340" s="1279"/>
      <c r="CVP2340" s="1279"/>
      <c r="CVQ2340" s="1279"/>
      <c r="CVR2340" s="1279"/>
      <c r="CVS2340" s="1279"/>
      <c r="CVT2340" s="1279"/>
      <c r="CVU2340" s="1279"/>
      <c r="CVV2340" s="1279"/>
      <c r="CVW2340" s="1279"/>
      <c r="CVX2340" s="1279"/>
      <c r="CVY2340" s="1279"/>
      <c r="CVZ2340" s="1279"/>
      <c r="CWA2340" s="1279"/>
      <c r="CWB2340" s="1279"/>
      <c r="CWC2340" s="1279"/>
      <c r="CWD2340" s="1279"/>
      <c r="CWE2340" s="1279"/>
      <c r="CWF2340" s="1279"/>
      <c r="CWG2340" s="1279"/>
      <c r="CWH2340" s="1279"/>
      <c r="CWI2340" s="1279"/>
      <c r="CWJ2340" s="1279"/>
      <c r="CWK2340" s="1279"/>
      <c r="CWL2340" s="1279"/>
      <c r="CWM2340" s="1279"/>
      <c r="CWN2340" s="1279"/>
      <c r="CWO2340" s="1279"/>
      <c r="CWP2340" s="1279"/>
      <c r="CWQ2340" s="1279"/>
      <c r="CWR2340" s="1279"/>
      <c r="CWS2340" s="1279"/>
      <c r="CWT2340" s="1279"/>
      <c r="CWU2340" s="1279"/>
      <c r="CWV2340" s="1279"/>
      <c r="CWW2340" s="1279"/>
      <c r="CWX2340" s="1279"/>
      <c r="CWY2340" s="1279"/>
      <c r="CWZ2340" s="1279"/>
      <c r="CXA2340" s="1279"/>
      <c r="CXB2340" s="1279"/>
      <c r="CXC2340" s="1279"/>
      <c r="CXD2340" s="1279"/>
      <c r="CXE2340" s="1279"/>
      <c r="CXF2340" s="1279"/>
      <c r="CXG2340" s="1279"/>
      <c r="CXH2340" s="1279"/>
      <c r="CXI2340" s="1279"/>
      <c r="CXJ2340" s="1279"/>
      <c r="CXK2340" s="1279"/>
      <c r="CXL2340" s="1279"/>
      <c r="CXM2340" s="1279"/>
      <c r="CXN2340" s="1279"/>
      <c r="CXO2340" s="1279"/>
      <c r="CXP2340" s="1279"/>
      <c r="CXQ2340" s="1279"/>
      <c r="CXR2340" s="1279"/>
      <c r="CXS2340" s="1279"/>
      <c r="CXT2340" s="1279"/>
      <c r="CXU2340" s="1279"/>
      <c r="CXV2340" s="1279"/>
      <c r="CXW2340" s="1279"/>
      <c r="CXX2340" s="1279"/>
      <c r="CXY2340" s="1279"/>
      <c r="CXZ2340" s="1279"/>
      <c r="CYA2340" s="1279"/>
      <c r="CYB2340" s="1279"/>
      <c r="CYC2340" s="1279"/>
      <c r="CYD2340" s="1279"/>
      <c r="CYE2340" s="1279"/>
      <c r="CYF2340" s="1279"/>
      <c r="CYG2340" s="1279"/>
      <c r="CYH2340" s="1279"/>
      <c r="CYI2340" s="1279"/>
      <c r="CYJ2340" s="1279"/>
      <c r="CYK2340" s="1279"/>
      <c r="CYL2340" s="1279"/>
      <c r="CYM2340" s="1279"/>
      <c r="CYN2340" s="1279"/>
      <c r="CYO2340" s="1279"/>
      <c r="CYP2340" s="1279"/>
      <c r="CYQ2340" s="1279"/>
      <c r="CYR2340" s="1279"/>
      <c r="CYS2340" s="1279"/>
      <c r="CYT2340" s="1279"/>
      <c r="CYU2340" s="1279"/>
      <c r="CYV2340" s="1279"/>
      <c r="CYW2340" s="1279"/>
      <c r="CYX2340" s="1279"/>
      <c r="CYY2340" s="1279"/>
      <c r="CYZ2340" s="1279"/>
      <c r="CZA2340" s="1279"/>
      <c r="CZB2340" s="1279"/>
      <c r="CZC2340" s="1279"/>
      <c r="CZD2340" s="1279"/>
      <c r="CZE2340" s="1279"/>
      <c r="CZF2340" s="1279"/>
      <c r="CZG2340" s="1279"/>
      <c r="CZH2340" s="1279"/>
      <c r="CZI2340" s="1279"/>
      <c r="CZJ2340" s="1279"/>
      <c r="CZK2340" s="1279"/>
      <c r="CZL2340" s="1279"/>
      <c r="CZM2340" s="1279"/>
      <c r="CZN2340" s="1279"/>
      <c r="CZO2340" s="1279"/>
      <c r="CZP2340" s="1279"/>
      <c r="CZQ2340" s="1279"/>
      <c r="CZR2340" s="1279"/>
      <c r="CZS2340" s="1279"/>
      <c r="CZT2340" s="1279"/>
      <c r="CZU2340" s="1279"/>
      <c r="CZV2340" s="1279"/>
      <c r="CZW2340" s="1279"/>
      <c r="CZX2340" s="1279"/>
      <c r="CZY2340" s="1279"/>
      <c r="CZZ2340" s="1279"/>
      <c r="DAA2340" s="1279"/>
      <c r="DAB2340" s="1279"/>
      <c r="DAC2340" s="1279"/>
      <c r="DAD2340" s="1279"/>
      <c r="DAE2340" s="1279"/>
      <c r="DAF2340" s="1279"/>
      <c r="DAG2340" s="1279"/>
      <c r="DAH2340" s="1279"/>
      <c r="DAI2340" s="1279"/>
      <c r="DAJ2340" s="1279"/>
      <c r="DAK2340" s="1279"/>
      <c r="DAL2340" s="1279"/>
      <c r="DAM2340" s="1279"/>
      <c r="DAN2340" s="1279"/>
      <c r="DAO2340" s="1279"/>
      <c r="DAP2340" s="1279"/>
      <c r="DAQ2340" s="1279"/>
      <c r="DAR2340" s="1279"/>
      <c r="DAS2340" s="1279"/>
      <c r="DAT2340" s="1279"/>
      <c r="DAU2340" s="1279"/>
      <c r="DAV2340" s="1279"/>
      <c r="DAW2340" s="1279"/>
      <c r="DAX2340" s="1279"/>
      <c r="DAY2340" s="1279"/>
      <c r="DAZ2340" s="1279"/>
      <c r="DBA2340" s="1279"/>
      <c r="DBB2340" s="1279"/>
      <c r="DBC2340" s="1279"/>
      <c r="DBD2340" s="1279"/>
      <c r="DBE2340" s="1279"/>
      <c r="DBF2340" s="1279"/>
      <c r="DBG2340" s="1279"/>
      <c r="DBH2340" s="1279"/>
      <c r="DBI2340" s="1279"/>
      <c r="DBJ2340" s="1279"/>
      <c r="DBK2340" s="1279"/>
      <c r="DBL2340" s="1279"/>
      <c r="DBM2340" s="1279"/>
      <c r="DBN2340" s="1279"/>
      <c r="DBO2340" s="1279"/>
      <c r="DBP2340" s="1279"/>
      <c r="DBQ2340" s="1279"/>
      <c r="DBR2340" s="1279"/>
      <c r="DBS2340" s="1279"/>
      <c r="DBT2340" s="1279"/>
      <c r="DBU2340" s="1279"/>
      <c r="DBV2340" s="1279"/>
      <c r="DBW2340" s="1279"/>
      <c r="DBX2340" s="1279"/>
      <c r="DBY2340" s="1279"/>
      <c r="DBZ2340" s="1279"/>
      <c r="DCA2340" s="1279"/>
      <c r="DCB2340" s="1279"/>
      <c r="DCC2340" s="1279"/>
      <c r="DCD2340" s="1279"/>
      <c r="DCE2340" s="1279"/>
      <c r="DCF2340" s="1279"/>
      <c r="DCG2340" s="1279"/>
      <c r="DCH2340" s="1279"/>
      <c r="DCI2340" s="1279"/>
      <c r="DCJ2340" s="1279"/>
      <c r="DCK2340" s="1279"/>
      <c r="DCL2340" s="1279"/>
      <c r="DCM2340" s="1279"/>
      <c r="DCN2340" s="1279"/>
      <c r="DCO2340" s="1279"/>
      <c r="DCP2340" s="1279"/>
      <c r="DCQ2340" s="1279"/>
      <c r="DCR2340" s="1279"/>
      <c r="DCS2340" s="1279"/>
      <c r="DCT2340" s="1279"/>
      <c r="DCU2340" s="1279"/>
      <c r="DCV2340" s="1279"/>
      <c r="DCW2340" s="1279"/>
      <c r="DCX2340" s="1279"/>
      <c r="DCY2340" s="1279"/>
      <c r="DCZ2340" s="1279"/>
      <c r="DDA2340" s="1279"/>
      <c r="DDB2340" s="1279"/>
      <c r="DDC2340" s="1279"/>
      <c r="DDD2340" s="1279"/>
      <c r="DDE2340" s="1279"/>
      <c r="DDF2340" s="1279"/>
      <c r="DDG2340" s="1279"/>
      <c r="DDH2340" s="1279"/>
      <c r="DDI2340" s="1279"/>
      <c r="DDJ2340" s="1279"/>
      <c r="DDK2340" s="1279"/>
      <c r="DDL2340" s="1279"/>
      <c r="DDM2340" s="1279"/>
      <c r="DDN2340" s="1279"/>
      <c r="DDO2340" s="1279"/>
      <c r="DDP2340" s="1279"/>
      <c r="DDQ2340" s="1279"/>
      <c r="DDR2340" s="1279"/>
      <c r="DDS2340" s="1279"/>
      <c r="DDT2340" s="1279"/>
      <c r="DDU2340" s="1279"/>
      <c r="DDV2340" s="1279"/>
      <c r="DDW2340" s="1279"/>
      <c r="DDX2340" s="1279"/>
      <c r="DDY2340" s="1279"/>
      <c r="DDZ2340" s="1279"/>
      <c r="DEA2340" s="1279"/>
      <c r="DEB2340" s="1279"/>
      <c r="DEC2340" s="1279"/>
      <c r="DED2340" s="1279"/>
      <c r="DEE2340" s="1279"/>
      <c r="DEF2340" s="1279"/>
      <c r="DEG2340" s="1279"/>
      <c r="DEH2340" s="1279"/>
      <c r="DEI2340" s="1279"/>
      <c r="DEJ2340" s="1279"/>
      <c r="DEK2340" s="1279"/>
      <c r="DEL2340" s="1279"/>
      <c r="DEM2340" s="1279"/>
      <c r="DEN2340" s="1279"/>
      <c r="DEO2340" s="1279"/>
      <c r="DEP2340" s="1279"/>
      <c r="DEQ2340" s="1279"/>
      <c r="DER2340" s="1279"/>
      <c r="DES2340" s="1279"/>
      <c r="DET2340" s="1279"/>
      <c r="DEU2340" s="1279"/>
      <c r="DEV2340" s="1279"/>
      <c r="DEW2340" s="1279"/>
      <c r="DEX2340" s="1279"/>
      <c r="DEY2340" s="1279"/>
      <c r="DEZ2340" s="1279"/>
      <c r="DFA2340" s="1279"/>
      <c r="DFB2340" s="1279"/>
      <c r="DFC2340" s="1279"/>
      <c r="DFD2340" s="1279"/>
      <c r="DFE2340" s="1279"/>
      <c r="DFF2340" s="1279"/>
      <c r="DFG2340" s="1279"/>
      <c r="DFH2340" s="1279"/>
      <c r="DFI2340" s="1279"/>
      <c r="DFJ2340" s="1279"/>
      <c r="DFK2340" s="1279"/>
      <c r="DFL2340" s="1279"/>
      <c r="DFM2340" s="1279"/>
      <c r="DFN2340" s="1279"/>
      <c r="DFO2340" s="1279"/>
      <c r="DFP2340" s="1279"/>
      <c r="DFQ2340" s="1279"/>
      <c r="DFR2340" s="1279"/>
      <c r="DFS2340" s="1279"/>
      <c r="DFT2340" s="1279"/>
      <c r="DFU2340" s="1279"/>
      <c r="DFV2340" s="1279"/>
      <c r="DFW2340" s="1279"/>
      <c r="DFX2340" s="1279"/>
      <c r="DFY2340" s="1279"/>
      <c r="DFZ2340" s="1279"/>
      <c r="DGA2340" s="1279"/>
      <c r="DGB2340" s="1279"/>
      <c r="DGC2340" s="1279"/>
      <c r="DGD2340" s="1279"/>
      <c r="DGE2340" s="1279"/>
      <c r="DGF2340" s="1279"/>
      <c r="DGG2340" s="1279"/>
      <c r="DGH2340" s="1279"/>
      <c r="DGI2340" s="1279"/>
      <c r="DGJ2340" s="1279"/>
      <c r="DGK2340" s="1279"/>
      <c r="DGL2340" s="1279"/>
      <c r="DGM2340" s="1279"/>
      <c r="DGN2340" s="1279"/>
      <c r="DGO2340" s="1279"/>
      <c r="DGP2340" s="1279"/>
      <c r="DGQ2340" s="1279"/>
      <c r="DGR2340" s="1279"/>
      <c r="DGS2340" s="1279"/>
      <c r="DGT2340" s="1279"/>
      <c r="DGU2340" s="1279"/>
      <c r="DGV2340" s="1279"/>
      <c r="DGW2340" s="1279"/>
      <c r="DGX2340" s="1279"/>
      <c r="DGY2340" s="1279"/>
      <c r="DGZ2340" s="1279"/>
      <c r="DHA2340" s="1279"/>
      <c r="DHB2340" s="1279"/>
      <c r="DHC2340" s="1279"/>
      <c r="DHD2340" s="1279"/>
      <c r="DHE2340" s="1279"/>
      <c r="DHF2340" s="1279"/>
      <c r="DHG2340" s="1279"/>
      <c r="DHH2340" s="1279"/>
      <c r="DHI2340" s="1279"/>
      <c r="DHJ2340" s="1279"/>
      <c r="DHK2340" s="1279"/>
      <c r="DHL2340" s="1279"/>
      <c r="DHM2340" s="1279"/>
      <c r="DHN2340" s="1279"/>
      <c r="DHO2340" s="1279"/>
      <c r="DHP2340" s="1279"/>
      <c r="DHQ2340" s="1279"/>
      <c r="DHR2340" s="1279"/>
      <c r="DHS2340" s="1279"/>
      <c r="DHT2340" s="1279"/>
      <c r="DHU2340" s="1279"/>
      <c r="DHV2340" s="1279"/>
      <c r="DHW2340" s="1279"/>
      <c r="DHX2340" s="1279"/>
      <c r="DHY2340" s="1279"/>
      <c r="DHZ2340" s="1279"/>
      <c r="DIA2340" s="1279"/>
      <c r="DIB2340" s="1279"/>
      <c r="DIC2340" s="1279"/>
      <c r="DID2340" s="1279"/>
      <c r="DIE2340" s="1279"/>
      <c r="DIF2340" s="1279"/>
      <c r="DIG2340" s="1279"/>
      <c r="DIH2340" s="1279"/>
      <c r="DII2340" s="1279"/>
      <c r="DIJ2340" s="1279"/>
      <c r="DIK2340" s="1279"/>
      <c r="DIL2340" s="1279"/>
      <c r="DIM2340" s="1279"/>
      <c r="DIN2340" s="1279"/>
      <c r="DIO2340" s="1279"/>
      <c r="DIP2340" s="1279"/>
      <c r="DIQ2340" s="1279"/>
      <c r="DIR2340" s="1279"/>
      <c r="DIS2340" s="1279"/>
      <c r="DIT2340" s="1279"/>
      <c r="DIU2340" s="1279"/>
      <c r="DIV2340" s="1279"/>
      <c r="DIW2340" s="1279"/>
      <c r="DIX2340" s="1279"/>
      <c r="DIY2340" s="1279"/>
      <c r="DIZ2340" s="1279"/>
      <c r="DJA2340" s="1279"/>
      <c r="DJB2340" s="1279"/>
      <c r="DJC2340" s="1279"/>
      <c r="DJD2340" s="1279"/>
      <c r="DJE2340" s="1279"/>
      <c r="DJF2340" s="1279"/>
      <c r="DJG2340" s="1279"/>
      <c r="DJH2340" s="1279"/>
      <c r="DJI2340" s="1279"/>
      <c r="DJJ2340" s="1279"/>
      <c r="DJK2340" s="1279"/>
      <c r="DJL2340" s="1279"/>
      <c r="DJM2340" s="1279"/>
      <c r="DJN2340" s="1279"/>
      <c r="DJO2340" s="1279"/>
      <c r="DJP2340" s="1279"/>
      <c r="DJQ2340" s="1279"/>
      <c r="DJR2340" s="1279"/>
      <c r="DJS2340" s="1279"/>
      <c r="DJT2340" s="1279"/>
      <c r="DJU2340" s="1279"/>
      <c r="DJV2340" s="1279"/>
      <c r="DJW2340" s="1279"/>
      <c r="DJX2340" s="1279"/>
      <c r="DJY2340" s="1279"/>
      <c r="DJZ2340" s="1279"/>
      <c r="DKA2340" s="1279"/>
      <c r="DKB2340" s="1279"/>
      <c r="DKC2340" s="1279"/>
      <c r="DKD2340" s="1279"/>
      <c r="DKE2340" s="1279"/>
      <c r="DKF2340" s="1279"/>
      <c r="DKG2340" s="1279"/>
      <c r="DKH2340" s="1279"/>
      <c r="DKI2340" s="1279"/>
      <c r="DKJ2340" s="1279"/>
      <c r="DKK2340" s="1279"/>
      <c r="DKL2340" s="1279"/>
      <c r="DKM2340" s="1279"/>
      <c r="DKN2340" s="1279"/>
      <c r="DKO2340" s="1279"/>
      <c r="DKP2340" s="1279"/>
      <c r="DKQ2340" s="1279"/>
      <c r="DKR2340" s="1279"/>
      <c r="DKS2340" s="1279"/>
      <c r="DKT2340" s="1279"/>
      <c r="DKU2340" s="1279"/>
      <c r="DKV2340" s="1279"/>
      <c r="DKW2340" s="1279"/>
      <c r="DKX2340" s="1279"/>
      <c r="DKY2340" s="1279"/>
      <c r="DKZ2340" s="1279"/>
      <c r="DLA2340" s="1279"/>
      <c r="DLB2340" s="1279"/>
      <c r="DLC2340" s="1279"/>
      <c r="DLD2340" s="1279"/>
      <c r="DLE2340" s="1279"/>
      <c r="DLF2340" s="1279"/>
      <c r="DLG2340" s="1279"/>
      <c r="DLH2340" s="1279"/>
      <c r="DLI2340" s="1279"/>
      <c r="DLJ2340" s="1279"/>
      <c r="DLK2340" s="1279"/>
      <c r="DLL2340" s="1279"/>
      <c r="DLM2340" s="1279"/>
      <c r="DLN2340" s="1279"/>
      <c r="DLO2340" s="1279"/>
      <c r="DLP2340" s="1279"/>
      <c r="DLQ2340" s="1279"/>
      <c r="DLR2340" s="1279"/>
      <c r="DLS2340" s="1279"/>
      <c r="DLT2340" s="1279"/>
      <c r="DLU2340" s="1279"/>
      <c r="DLV2340" s="1279"/>
      <c r="DLW2340" s="1279"/>
      <c r="DLX2340" s="1279"/>
      <c r="DLY2340" s="1279"/>
      <c r="DLZ2340" s="1279"/>
      <c r="DMA2340" s="1279"/>
      <c r="DMB2340" s="1279"/>
      <c r="DMC2340" s="1279"/>
      <c r="DMD2340" s="1279"/>
      <c r="DME2340" s="1279"/>
      <c r="DMF2340" s="1279"/>
      <c r="DMG2340" s="1279"/>
      <c r="DMH2340" s="1279"/>
      <c r="DMI2340" s="1279"/>
      <c r="DMJ2340" s="1279"/>
      <c r="DMK2340" s="1279"/>
      <c r="DML2340" s="1279"/>
      <c r="DMM2340" s="1279"/>
      <c r="DMN2340" s="1279"/>
      <c r="DMO2340" s="1279"/>
      <c r="DMP2340" s="1279"/>
      <c r="DMQ2340" s="1279"/>
      <c r="DMR2340" s="1279"/>
      <c r="DMS2340" s="1279"/>
      <c r="DMT2340" s="1279"/>
      <c r="DMU2340" s="1279"/>
      <c r="DMV2340" s="1279"/>
      <c r="DMW2340" s="1279"/>
      <c r="DMX2340" s="1279"/>
      <c r="DMY2340" s="1279"/>
      <c r="DMZ2340" s="1279"/>
      <c r="DNA2340" s="1279"/>
      <c r="DNB2340" s="1279"/>
      <c r="DNC2340" s="1279"/>
      <c r="DND2340" s="1279"/>
      <c r="DNE2340" s="1279"/>
      <c r="DNF2340" s="1279"/>
      <c r="DNG2340" s="1279"/>
      <c r="DNH2340" s="1279"/>
      <c r="DNI2340" s="1279"/>
      <c r="DNJ2340" s="1279"/>
      <c r="DNK2340" s="1279"/>
      <c r="DNL2340" s="1279"/>
      <c r="DNM2340" s="1279"/>
      <c r="DNN2340" s="1279"/>
      <c r="DNO2340" s="1279"/>
      <c r="DNP2340" s="1279"/>
      <c r="DNQ2340" s="1279"/>
      <c r="DNR2340" s="1279"/>
      <c r="DNS2340" s="1279"/>
      <c r="DNT2340" s="1279"/>
      <c r="DNU2340" s="1279"/>
      <c r="DNV2340" s="1279"/>
      <c r="DNW2340" s="1279"/>
      <c r="DNX2340" s="1279"/>
      <c r="DNY2340" s="1279"/>
      <c r="DNZ2340" s="1279"/>
      <c r="DOA2340" s="1279"/>
      <c r="DOB2340" s="1279"/>
      <c r="DOC2340" s="1279"/>
      <c r="DOD2340" s="1279"/>
      <c r="DOE2340" s="1279"/>
      <c r="DOF2340" s="1279"/>
      <c r="DOG2340" s="1279"/>
      <c r="DOH2340" s="1279"/>
      <c r="DOI2340" s="1279"/>
      <c r="DOJ2340" s="1279"/>
      <c r="DOK2340" s="1279"/>
      <c r="DOL2340" s="1279"/>
      <c r="DOM2340" s="1279"/>
      <c r="DON2340" s="1279"/>
      <c r="DOO2340" s="1279"/>
      <c r="DOP2340" s="1279"/>
      <c r="DOQ2340" s="1279"/>
      <c r="DOR2340" s="1279"/>
      <c r="DOS2340" s="1279"/>
      <c r="DOT2340" s="1279"/>
      <c r="DOU2340" s="1279"/>
      <c r="DOV2340" s="1279"/>
      <c r="DOW2340" s="1279"/>
      <c r="DOX2340" s="1279"/>
      <c r="DOY2340" s="1279"/>
      <c r="DOZ2340" s="1279"/>
      <c r="DPA2340" s="1279"/>
      <c r="DPB2340" s="1279"/>
      <c r="DPC2340" s="1279"/>
      <c r="DPD2340" s="1279"/>
      <c r="DPE2340" s="1279"/>
      <c r="DPF2340" s="1279"/>
      <c r="DPG2340" s="1279"/>
      <c r="DPH2340" s="1279"/>
      <c r="DPI2340" s="1279"/>
      <c r="DPJ2340" s="1279"/>
      <c r="DPK2340" s="1279"/>
      <c r="DPL2340" s="1279"/>
      <c r="DPM2340" s="1279"/>
      <c r="DPN2340" s="1279"/>
      <c r="DPO2340" s="1279"/>
      <c r="DPP2340" s="1279"/>
      <c r="DPQ2340" s="1279"/>
      <c r="DPR2340" s="1279"/>
      <c r="DPS2340" s="1279"/>
      <c r="DPT2340" s="1279"/>
      <c r="DPU2340" s="1279"/>
      <c r="DPV2340" s="1279"/>
      <c r="DPW2340" s="1279"/>
      <c r="DPX2340" s="1279"/>
      <c r="DPY2340" s="1279"/>
      <c r="DPZ2340" s="1279"/>
      <c r="DQA2340" s="1279"/>
      <c r="DQB2340" s="1279"/>
      <c r="DQC2340" s="1279"/>
      <c r="DQD2340" s="1279"/>
      <c r="DQE2340" s="1279"/>
      <c r="DQF2340" s="1279"/>
      <c r="DQG2340" s="1279"/>
      <c r="DQH2340" s="1279"/>
      <c r="DQI2340" s="1279"/>
      <c r="DQJ2340" s="1279"/>
      <c r="DQK2340" s="1279"/>
      <c r="DQL2340" s="1279"/>
      <c r="DQM2340" s="1279"/>
      <c r="DQN2340" s="1279"/>
      <c r="DQO2340" s="1279"/>
      <c r="DQP2340" s="1279"/>
      <c r="DQQ2340" s="1279"/>
      <c r="DQR2340" s="1279"/>
      <c r="DQS2340" s="1279"/>
      <c r="DQT2340" s="1279"/>
      <c r="DQU2340" s="1279"/>
      <c r="DQV2340" s="1279"/>
      <c r="DQW2340" s="1279"/>
      <c r="DQX2340" s="1279"/>
      <c r="DQY2340" s="1279"/>
      <c r="DQZ2340" s="1279"/>
      <c r="DRA2340" s="1279"/>
      <c r="DRB2340" s="1279"/>
      <c r="DRC2340" s="1279"/>
      <c r="DRD2340" s="1279"/>
      <c r="DRE2340" s="1279"/>
      <c r="DRF2340" s="1279"/>
      <c r="DRG2340" s="1279"/>
      <c r="DRH2340" s="1279"/>
      <c r="DRI2340" s="1279"/>
      <c r="DRJ2340" s="1279"/>
      <c r="DRK2340" s="1279"/>
      <c r="DRL2340" s="1279"/>
      <c r="DRM2340" s="1279"/>
      <c r="DRN2340" s="1279"/>
      <c r="DRO2340" s="1279"/>
      <c r="DRP2340" s="1279"/>
      <c r="DRQ2340" s="1279"/>
      <c r="DRR2340" s="1279"/>
      <c r="DRS2340" s="1279"/>
      <c r="DRT2340" s="1279"/>
      <c r="DRU2340" s="1279"/>
      <c r="DRV2340" s="1279"/>
      <c r="DRW2340" s="1279"/>
      <c r="DRX2340" s="1279"/>
      <c r="DRY2340" s="1279"/>
      <c r="DRZ2340" s="1279"/>
      <c r="DSA2340" s="1279"/>
      <c r="DSB2340" s="1279"/>
      <c r="DSC2340" s="1279"/>
      <c r="DSD2340" s="1279"/>
      <c r="DSE2340" s="1279"/>
      <c r="DSF2340" s="1279"/>
      <c r="DSG2340" s="1279"/>
      <c r="DSH2340" s="1279"/>
      <c r="DSI2340" s="1279"/>
      <c r="DSJ2340" s="1279"/>
      <c r="DSK2340" s="1279"/>
      <c r="DSL2340" s="1279"/>
      <c r="DSM2340" s="1279"/>
      <c r="DSN2340" s="1279"/>
      <c r="DSO2340" s="1279"/>
      <c r="DSP2340" s="1279"/>
      <c r="DSQ2340" s="1279"/>
      <c r="DSR2340" s="1279"/>
      <c r="DSS2340" s="1279"/>
      <c r="DST2340" s="1279"/>
      <c r="DSU2340" s="1279"/>
      <c r="DSV2340" s="1279"/>
      <c r="DSW2340" s="1279"/>
      <c r="DSX2340" s="1279"/>
      <c r="DSY2340" s="1279"/>
      <c r="DSZ2340" s="1279"/>
      <c r="DTA2340" s="1279"/>
      <c r="DTB2340" s="1279"/>
      <c r="DTC2340" s="1279"/>
      <c r="DTD2340" s="1279"/>
      <c r="DTE2340" s="1279"/>
      <c r="DTF2340" s="1279"/>
      <c r="DTG2340" s="1279"/>
      <c r="DTH2340" s="1279"/>
      <c r="DTI2340" s="1279"/>
      <c r="DTJ2340" s="1279"/>
      <c r="DTK2340" s="1279"/>
      <c r="DTL2340" s="1279"/>
      <c r="DTM2340" s="1279"/>
      <c r="DTN2340" s="1279"/>
      <c r="DTO2340" s="1279"/>
      <c r="DTP2340" s="1279"/>
      <c r="DTQ2340" s="1279"/>
      <c r="DTR2340" s="1279"/>
      <c r="DTS2340" s="1279"/>
      <c r="DTT2340" s="1279"/>
      <c r="DTU2340" s="1279"/>
      <c r="DTV2340" s="1279"/>
      <c r="DTW2340" s="1279"/>
      <c r="DTX2340" s="1279"/>
      <c r="DTY2340" s="1279"/>
      <c r="DTZ2340" s="1279"/>
      <c r="DUA2340" s="1279"/>
      <c r="DUB2340" s="1279"/>
      <c r="DUC2340" s="1279"/>
      <c r="DUD2340" s="1279"/>
      <c r="DUE2340" s="1279"/>
      <c r="DUF2340" s="1279"/>
      <c r="DUG2340" s="1279"/>
      <c r="DUH2340" s="1279"/>
      <c r="DUI2340" s="1279"/>
      <c r="DUJ2340" s="1279"/>
      <c r="DUK2340" s="1279"/>
      <c r="DUL2340" s="1279"/>
      <c r="DUM2340" s="1279"/>
      <c r="DUN2340" s="1279"/>
      <c r="DUO2340" s="1279"/>
      <c r="DUP2340" s="1279"/>
      <c r="DUQ2340" s="1279"/>
      <c r="DUR2340" s="1279"/>
      <c r="DUS2340" s="1279"/>
      <c r="DUT2340" s="1279"/>
      <c r="DUU2340" s="1279"/>
      <c r="DUV2340" s="1279"/>
      <c r="DUW2340" s="1279"/>
      <c r="DUX2340" s="1279"/>
      <c r="DUY2340" s="1279"/>
      <c r="DUZ2340" s="1279"/>
      <c r="DVA2340" s="1279"/>
      <c r="DVB2340" s="1279"/>
      <c r="DVC2340" s="1279"/>
      <c r="DVD2340" s="1279"/>
      <c r="DVE2340" s="1279"/>
      <c r="DVF2340" s="1279"/>
      <c r="DVG2340" s="1279"/>
      <c r="DVH2340" s="1279"/>
      <c r="DVI2340" s="1279"/>
      <c r="DVJ2340" s="1279"/>
      <c r="DVK2340" s="1279"/>
      <c r="DVL2340" s="1279"/>
      <c r="DVM2340" s="1279"/>
      <c r="DVN2340" s="1279"/>
      <c r="DVO2340" s="1279"/>
      <c r="DVP2340" s="1279"/>
      <c r="DVQ2340" s="1279"/>
      <c r="DVR2340" s="1279"/>
      <c r="DVS2340" s="1279"/>
      <c r="DVT2340" s="1279"/>
      <c r="DVU2340" s="1279"/>
      <c r="DVV2340" s="1279"/>
      <c r="DVW2340" s="1279"/>
      <c r="DVX2340" s="1279"/>
      <c r="DVY2340" s="1279"/>
      <c r="DVZ2340" s="1279"/>
      <c r="DWA2340" s="1279"/>
      <c r="DWB2340" s="1279"/>
      <c r="DWC2340" s="1279"/>
      <c r="DWD2340" s="1279"/>
      <c r="DWE2340" s="1279"/>
      <c r="DWF2340" s="1279"/>
      <c r="DWG2340" s="1279"/>
      <c r="DWH2340" s="1279"/>
      <c r="DWI2340" s="1279"/>
      <c r="DWJ2340" s="1279"/>
      <c r="DWK2340" s="1279"/>
      <c r="DWL2340" s="1279"/>
      <c r="DWM2340" s="1279"/>
      <c r="DWN2340" s="1279"/>
      <c r="DWO2340" s="1279"/>
      <c r="DWP2340" s="1279"/>
      <c r="DWQ2340" s="1279"/>
      <c r="DWR2340" s="1279"/>
      <c r="DWS2340" s="1279"/>
      <c r="DWT2340" s="1279"/>
      <c r="DWU2340" s="1279"/>
      <c r="DWV2340" s="1279"/>
      <c r="DWW2340" s="1279"/>
      <c r="DWX2340" s="1279"/>
      <c r="DWY2340" s="1279"/>
      <c r="DWZ2340" s="1279"/>
      <c r="DXA2340" s="1279"/>
      <c r="DXB2340" s="1279"/>
      <c r="DXC2340" s="1279"/>
      <c r="DXD2340" s="1279"/>
      <c r="DXE2340" s="1279"/>
      <c r="DXF2340" s="1279"/>
      <c r="DXG2340" s="1279"/>
      <c r="DXH2340" s="1279"/>
      <c r="DXI2340" s="1279"/>
      <c r="DXJ2340" s="1279"/>
      <c r="DXK2340" s="1279"/>
      <c r="DXL2340" s="1279"/>
      <c r="DXM2340" s="1279"/>
      <c r="DXN2340" s="1279"/>
      <c r="DXO2340" s="1279"/>
      <c r="DXP2340" s="1279"/>
      <c r="DXQ2340" s="1279"/>
      <c r="DXR2340" s="1279"/>
      <c r="DXS2340" s="1279"/>
      <c r="DXT2340" s="1279"/>
      <c r="DXU2340" s="1279"/>
      <c r="DXV2340" s="1279"/>
      <c r="DXW2340" s="1279"/>
      <c r="DXX2340" s="1279"/>
      <c r="DXY2340" s="1279"/>
      <c r="DXZ2340" s="1279"/>
      <c r="DYA2340" s="1279"/>
      <c r="DYB2340" s="1279"/>
      <c r="DYC2340" s="1279"/>
      <c r="DYD2340" s="1279"/>
      <c r="DYE2340" s="1279"/>
      <c r="DYF2340" s="1279"/>
      <c r="DYG2340" s="1279"/>
      <c r="DYH2340" s="1279"/>
      <c r="DYI2340" s="1279"/>
      <c r="DYJ2340" s="1279"/>
      <c r="DYK2340" s="1279"/>
      <c r="DYL2340" s="1279"/>
      <c r="DYM2340" s="1279"/>
      <c r="DYN2340" s="1279"/>
      <c r="DYO2340" s="1279"/>
      <c r="DYP2340" s="1279"/>
      <c r="DYQ2340" s="1279"/>
      <c r="DYR2340" s="1279"/>
      <c r="DYS2340" s="1279"/>
      <c r="DYT2340" s="1279"/>
      <c r="DYU2340" s="1279"/>
      <c r="DYV2340" s="1279"/>
      <c r="DYW2340" s="1279"/>
      <c r="DYX2340" s="1279"/>
      <c r="DYY2340" s="1279"/>
      <c r="DYZ2340" s="1279"/>
      <c r="DZA2340" s="1279"/>
      <c r="DZB2340" s="1279"/>
      <c r="DZC2340" s="1279"/>
      <c r="DZD2340" s="1279"/>
      <c r="DZE2340" s="1279"/>
      <c r="DZF2340" s="1279"/>
      <c r="DZG2340" s="1279"/>
      <c r="DZH2340" s="1279"/>
      <c r="DZI2340" s="1279"/>
      <c r="DZJ2340" s="1279"/>
      <c r="DZK2340" s="1279"/>
      <c r="DZL2340" s="1279"/>
      <c r="DZM2340" s="1279"/>
      <c r="DZN2340" s="1279"/>
      <c r="DZO2340" s="1279"/>
      <c r="DZP2340" s="1279"/>
      <c r="DZQ2340" s="1279"/>
      <c r="DZR2340" s="1279"/>
      <c r="DZS2340" s="1279"/>
      <c r="DZT2340" s="1279"/>
      <c r="DZU2340" s="1279"/>
      <c r="DZV2340" s="1279"/>
      <c r="DZW2340" s="1279"/>
      <c r="DZX2340" s="1279"/>
      <c r="DZY2340" s="1279"/>
      <c r="DZZ2340" s="1279"/>
      <c r="EAA2340" s="1279"/>
      <c r="EAB2340" s="1279"/>
      <c r="EAC2340" s="1279"/>
      <c r="EAD2340" s="1279"/>
      <c r="EAE2340" s="1279"/>
      <c r="EAF2340" s="1279"/>
      <c r="EAG2340" s="1279"/>
      <c r="EAH2340" s="1279"/>
      <c r="EAI2340" s="1279"/>
      <c r="EAJ2340" s="1279"/>
      <c r="EAK2340" s="1279"/>
      <c r="EAL2340" s="1279"/>
      <c r="EAM2340" s="1279"/>
      <c r="EAN2340" s="1279"/>
      <c r="EAO2340" s="1279"/>
      <c r="EAP2340" s="1279"/>
      <c r="EAQ2340" s="1279"/>
      <c r="EAR2340" s="1279"/>
      <c r="EAS2340" s="1279"/>
      <c r="EAT2340" s="1279"/>
      <c r="EAU2340" s="1279"/>
      <c r="EAV2340" s="1279"/>
      <c r="EAW2340" s="1279"/>
      <c r="EAX2340" s="1279"/>
      <c r="EAY2340" s="1279"/>
      <c r="EAZ2340" s="1279"/>
      <c r="EBA2340" s="1279"/>
      <c r="EBB2340" s="1279"/>
      <c r="EBC2340" s="1279"/>
      <c r="EBD2340" s="1279"/>
      <c r="EBE2340" s="1279"/>
      <c r="EBF2340" s="1279"/>
      <c r="EBG2340" s="1279"/>
      <c r="EBH2340" s="1279"/>
      <c r="EBI2340" s="1279"/>
      <c r="EBJ2340" s="1279"/>
      <c r="EBK2340" s="1279"/>
      <c r="EBL2340" s="1279"/>
      <c r="EBM2340" s="1279"/>
      <c r="EBN2340" s="1279"/>
      <c r="EBO2340" s="1279"/>
      <c r="EBP2340" s="1279"/>
      <c r="EBQ2340" s="1279"/>
      <c r="EBR2340" s="1279"/>
      <c r="EBS2340" s="1279"/>
      <c r="EBT2340" s="1279"/>
      <c r="EBU2340" s="1279"/>
      <c r="EBV2340" s="1279"/>
      <c r="EBW2340" s="1279"/>
      <c r="EBX2340" s="1279"/>
      <c r="EBY2340" s="1279"/>
      <c r="EBZ2340" s="1279"/>
      <c r="ECA2340" s="1279"/>
      <c r="ECB2340" s="1279"/>
      <c r="ECC2340" s="1279"/>
      <c r="ECD2340" s="1279"/>
      <c r="ECE2340" s="1279"/>
      <c r="ECF2340" s="1279"/>
      <c r="ECG2340" s="1279"/>
      <c r="ECH2340" s="1279"/>
      <c r="ECI2340" s="1279"/>
      <c r="ECJ2340" s="1279"/>
      <c r="ECK2340" s="1279"/>
      <c r="ECL2340" s="1279"/>
      <c r="ECM2340" s="1279"/>
      <c r="ECN2340" s="1279"/>
      <c r="ECO2340" s="1279"/>
      <c r="ECP2340" s="1279"/>
      <c r="ECQ2340" s="1279"/>
      <c r="ECR2340" s="1279"/>
      <c r="ECS2340" s="1279"/>
      <c r="ECT2340" s="1279"/>
      <c r="ECU2340" s="1279"/>
      <c r="ECV2340" s="1279"/>
      <c r="ECW2340" s="1279"/>
      <c r="ECX2340" s="1279"/>
      <c r="ECY2340" s="1279"/>
      <c r="ECZ2340" s="1279"/>
      <c r="EDA2340" s="1279"/>
      <c r="EDB2340" s="1279"/>
      <c r="EDC2340" s="1279"/>
      <c r="EDD2340" s="1279"/>
      <c r="EDE2340" s="1279"/>
      <c r="EDF2340" s="1279"/>
      <c r="EDG2340" s="1279"/>
      <c r="EDH2340" s="1279"/>
      <c r="EDI2340" s="1279"/>
      <c r="EDJ2340" s="1279"/>
      <c r="EDK2340" s="1279"/>
      <c r="EDL2340" s="1279"/>
      <c r="EDM2340" s="1279"/>
      <c r="EDN2340" s="1279"/>
      <c r="EDO2340" s="1279"/>
      <c r="EDP2340" s="1279"/>
      <c r="EDQ2340" s="1279"/>
      <c r="EDR2340" s="1279"/>
      <c r="EDS2340" s="1279"/>
      <c r="EDT2340" s="1279"/>
      <c r="EDU2340" s="1279"/>
      <c r="EDV2340" s="1279"/>
      <c r="EDW2340" s="1279"/>
      <c r="EDX2340" s="1279"/>
      <c r="EDY2340" s="1279"/>
      <c r="EDZ2340" s="1279"/>
      <c r="EEA2340" s="1279"/>
      <c r="EEB2340" s="1279"/>
      <c r="EEC2340" s="1279"/>
      <c r="EED2340" s="1279"/>
      <c r="EEE2340" s="1279"/>
      <c r="EEF2340" s="1279"/>
      <c r="EEG2340" s="1279"/>
      <c r="EEH2340" s="1279"/>
      <c r="EEI2340" s="1279"/>
      <c r="EEJ2340" s="1279"/>
      <c r="EEK2340" s="1279"/>
      <c r="EEL2340" s="1279"/>
      <c r="EEM2340" s="1279"/>
      <c r="EEN2340" s="1279"/>
      <c r="EEO2340" s="1279"/>
      <c r="EEP2340" s="1279"/>
      <c r="EEQ2340" s="1279"/>
      <c r="EER2340" s="1279"/>
      <c r="EES2340" s="1279"/>
      <c r="EET2340" s="1279"/>
      <c r="EEU2340" s="1279"/>
      <c r="EEV2340" s="1279"/>
      <c r="EEW2340" s="1279"/>
      <c r="EEX2340" s="1279"/>
      <c r="EEY2340" s="1279"/>
      <c r="EEZ2340" s="1279"/>
      <c r="EFA2340" s="1279"/>
      <c r="EFB2340" s="1279"/>
      <c r="EFC2340" s="1279"/>
      <c r="EFD2340" s="1279"/>
      <c r="EFE2340" s="1279"/>
      <c r="EFF2340" s="1279"/>
      <c r="EFG2340" s="1279"/>
      <c r="EFH2340" s="1279"/>
      <c r="EFI2340" s="1279"/>
      <c r="EFJ2340" s="1279"/>
      <c r="EFK2340" s="1279"/>
      <c r="EFL2340" s="1279"/>
      <c r="EFM2340" s="1279"/>
      <c r="EFN2340" s="1279"/>
      <c r="EFO2340" s="1279"/>
      <c r="EFP2340" s="1279"/>
      <c r="EFQ2340" s="1279"/>
      <c r="EFR2340" s="1279"/>
      <c r="EFS2340" s="1279"/>
      <c r="EFT2340" s="1279"/>
      <c r="EFU2340" s="1279"/>
      <c r="EFV2340" s="1279"/>
      <c r="EFW2340" s="1279"/>
      <c r="EFX2340" s="1279"/>
      <c r="EFY2340" s="1279"/>
      <c r="EFZ2340" s="1279"/>
      <c r="EGA2340" s="1279"/>
      <c r="EGB2340" s="1279"/>
      <c r="EGC2340" s="1279"/>
      <c r="EGD2340" s="1279"/>
      <c r="EGE2340" s="1279"/>
      <c r="EGF2340" s="1279"/>
      <c r="EGG2340" s="1279"/>
      <c r="EGH2340" s="1279"/>
      <c r="EGI2340" s="1279"/>
      <c r="EGJ2340" s="1279"/>
      <c r="EGK2340" s="1279"/>
      <c r="EGL2340" s="1279"/>
      <c r="EGM2340" s="1279"/>
      <c r="EGN2340" s="1279"/>
      <c r="EGO2340" s="1279"/>
      <c r="EGP2340" s="1279"/>
      <c r="EGQ2340" s="1279"/>
      <c r="EGR2340" s="1279"/>
      <c r="EGS2340" s="1279"/>
      <c r="EGT2340" s="1279"/>
      <c r="EGU2340" s="1279"/>
      <c r="EGV2340" s="1279"/>
      <c r="EGW2340" s="1279"/>
      <c r="EGX2340" s="1279"/>
      <c r="EGY2340" s="1279"/>
      <c r="EGZ2340" s="1279"/>
      <c r="EHA2340" s="1279"/>
      <c r="EHB2340" s="1279"/>
      <c r="EHC2340" s="1279"/>
      <c r="EHD2340" s="1279"/>
      <c r="EHE2340" s="1279"/>
      <c r="EHF2340" s="1279"/>
      <c r="EHG2340" s="1279"/>
      <c r="EHH2340" s="1279"/>
      <c r="EHI2340" s="1279"/>
      <c r="EHJ2340" s="1279"/>
      <c r="EHK2340" s="1279"/>
      <c r="EHL2340" s="1279"/>
      <c r="EHM2340" s="1279"/>
      <c r="EHN2340" s="1279"/>
      <c r="EHO2340" s="1279"/>
      <c r="EHP2340" s="1279"/>
      <c r="EHQ2340" s="1279"/>
      <c r="EHR2340" s="1279"/>
      <c r="EHS2340" s="1279"/>
      <c r="EHT2340" s="1279"/>
      <c r="EHU2340" s="1279"/>
      <c r="EHV2340" s="1279"/>
      <c r="EHW2340" s="1279"/>
      <c r="EHX2340" s="1279"/>
      <c r="EHY2340" s="1279"/>
      <c r="EHZ2340" s="1279"/>
      <c r="EIA2340" s="1279"/>
      <c r="EIB2340" s="1279"/>
      <c r="EIC2340" s="1279"/>
      <c r="EID2340" s="1279"/>
      <c r="EIE2340" s="1279"/>
      <c r="EIF2340" s="1279"/>
      <c r="EIG2340" s="1279"/>
      <c r="EIH2340" s="1279"/>
      <c r="EII2340" s="1279"/>
      <c r="EIJ2340" s="1279"/>
      <c r="EIK2340" s="1279"/>
      <c r="EIL2340" s="1279"/>
      <c r="EIM2340" s="1279"/>
      <c r="EIN2340" s="1279"/>
      <c r="EIO2340" s="1279"/>
      <c r="EIP2340" s="1279"/>
      <c r="EIQ2340" s="1279"/>
      <c r="EIR2340" s="1279"/>
      <c r="EIS2340" s="1279"/>
      <c r="EIT2340" s="1279"/>
      <c r="EIU2340" s="1279"/>
      <c r="EIV2340" s="1279"/>
      <c r="EIW2340" s="1279"/>
      <c r="EIX2340" s="1279"/>
      <c r="EIY2340" s="1279"/>
      <c r="EIZ2340" s="1279"/>
      <c r="EJA2340" s="1279"/>
      <c r="EJB2340" s="1279"/>
      <c r="EJC2340" s="1279"/>
      <c r="EJD2340" s="1279"/>
      <c r="EJE2340" s="1279"/>
      <c r="EJF2340" s="1279"/>
      <c r="EJG2340" s="1279"/>
      <c r="EJH2340" s="1279"/>
      <c r="EJI2340" s="1279"/>
      <c r="EJJ2340" s="1279"/>
      <c r="EJK2340" s="1279"/>
      <c r="EJL2340" s="1279"/>
      <c r="EJM2340" s="1279"/>
      <c r="EJN2340" s="1279"/>
      <c r="EJO2340" s="1279"/>
      <c r="EJP2340" s="1279"/>
      <c r="EJQ2340" s="1279"/>
      <c r="EJR2340" s="1279"/>
      <c r="EJS2340" s="1279"/>
      <c r="EJT2340" s="1279"/>
      <c r="EJU2340" s="1279"/>
      <c r="EJV2340" s="1279"/>
      <c r="EJW2340" s="1279"/>
      <c r="EJX2340" s="1279"/>
      <c r="EJY2340" s="1279"/>
      <c r="EJZ2340" s="1279"/>
      <c r="EKA2340" s="1279"/>
      <c r="EKB2340" s="1279"/>
      <c r="EKC2340" s="1279"/>
      <c r="EKD2340" s="1279"/>
      <c r="EKE2340" s="1279"/>
      <c r="EKF2340" s="1279"/>
      <c r="EKG2340" s="1279"/>
      <c r="EKH2340" s="1279"/>
      <c r="EKI2340" s="1279"/>
      <c r="EKJ2340" s="1279"/>
      <c r="EKK2340" s="1279"/>
      <c r="EKL2340" s="1279"/>
      <c r="EKM2340" s="1279"/>
      <c r="EKN2340" s="1279"/>
      <c r="EKO2340" s="1279"/>
      <c r="EKP2340" s="1279"/>
      <c r="EKQ2340" s="1279"/>
      <c r="EKR2340" s="1279"/>
      <c r="EKS2340" s="1279"/>
      <c r="EKT2340" s="1279"/>
      <c r="EKU2340" s="1279"/>
      <c r="EKV2340" s="1279"/>
      <c r="EKW2340" s="1279"/>
      <c r="EKX2340" s="1279"/>
      <c r="EKY2340" s="1279"/>
      <c r="EKZ2340" s="1279"/>
      <c r="ELA2340" s="1279"/>
      <c r="ELB2340" s="1279"/>
      <c r="ELC2340" s="1279"/>
      <c r="ELD2340" s="1279"/>
      <c r="ELE2340" s="1279"/>
      <c r="ELF2340" s="1279"/>
      <c r="ELG2340" s="1279"/>
      <c r="ELH2340" s="1279"/>
      <c r="ELI2340" s="1279"/>
      <c r="ELJ2340" s="1279"/>
      <c r="ELK2340" s="1279"/>
      <c r="ELL2340" s="1279"/>
      <c r="ELM2340" s="1279"/>
      <c r="ELN2340" s="1279"/>
      <c r="ELO2340" s="1279"/>
      <c r="ELP2340" s="1279"/>
      <c r="ELQ2340" s="1279"/>
      <c r="ELR2340" s="1279"/>
      <c r="ELS2340" s="1279"/>
      <c r="ELT2340" s="1279"/>
      <c r="ELU2340" s="1279"/>
      <c r="ELV2340" s="1279"/>
      <c r="ELW2340" s="1279"/>
      <c r="ELX2340" s="1279"/>
      <c r="ELY2340" s="1279"/>
      <c r="ELZ2340" s="1279"/>
      <c r="EMA2340" s="1279"/>
      <c r="EMB2340" s="1279"/>
      <c r="EMC2340" s="1279"/>
      <c r="EMD2340" s="1279"/>
      <c r="EME2340" s="1279"/>
      <c r="EMF2340" s="1279"/>
      <c r="EMG2340" s="1279"/>
      <c r="EMH2340" s="1279"/>
      <c r="EMI2340" s="1279"/>
      <c r="EMJ2340" s="1279"/>
      <c r="EMK2340" s="1279"/>
      <c r="EML2340" s="1279"/>
      <c r="EMM2340" s="1279"/>
      <c r="EMN2340" s="1279"/>
      <c r="EMO2340" s="1279"/>
      <c r="EMP2340" s="1279"/>
      <c r="EMQ2340" s="1279"/>
      <c r="EMR2340" s="1279"/>
      <c r="EMS2340" s="1279"/>
      <c r="EMT2340" s="1279"/>
      <c r="EMU2340" s="1279"/>
      <c r="EMV2340" s="1279"/>
      <c r="EMW2340" s="1279"/>
      <c r="EMX2340" s="1279"/>
      <c r="EMY2340" s="1279"/>
      <c r="EMZ2340" s="1279"/>
      <c r="ENA2340" s="1279"/>
      <c r="ENB2340" s="1279"/>
      <c r="ENC2340" s="1279"/>
      <c r="END2340" s="1279"/>
      <c r="ENE2340" s="1279"/>
      <c r="ENF2340" s="1279"/>
      <c r="ENG2340" s="1279"/>
      <c r="ENH2340" s="1279"/>
      <c r="ENI2340" s="1279"/>
      <c r="ENJ2340" s="1279"/>
      <c r="ENK2340" s="1279"/>
      <c r="ENL2340" s="1279"/>
      <c r="ENM2340" s="1279"/>
      <c r="ENN2340" s="1279"/>
      <c r="ENO2340" s="1279"/>
      <c r="ENP2340" s="1279"/>
      <c r="ENQ2340" s="1279"/>
      <c r="ENR2340" s="1279"/>
      <c r="ENS2340" s="1279"/>
      <c r="ENT2340" s="1279"/>
      <c r="ENU2340" s="1279"/>
      <c r="ENV2340" s="1279"/>
      <c r="ENW2340" s="1279"/>
      <c r="ENX2340" s="1279"/>
      <c r="ENY2340" s="1279"/>
      <c r="ENZ2340" s="1279"/>
      <c r="EOA2340" s="1279"/>
      <c r="EOB2340" s="1279"/>
      <c r="EOC2340" s="1279"/>
      <c r="EOD2340" s="1279"/>
      <c r="EOE2340" s="1279"/>
      <c r="EOF2340" s="1279"/>
      <c r="EOG2340" s="1279"/>
      <c r="EOH2340" s="1279"/>
      <c r="EOI2340" s="1279"/>
      <c r="EOJ2340" s="1279"/>
      <c r="EOK2340" s="1279"/>
      <c r="EOL2340" s="1279"/>
      <c r="EOM2340" s="1279"/>
      <c r="EON2340" s="1279"/>
      <c r="EOO2340" s="1279"/>
      <c r="EOP2340" s="1279"/>
      <c r="EOQ2340" s="1279"/>
      <c r="EOR2340" s="1279"/>
      <c r="EOS2340" s="1279"/>
      <c r="EOT2340" s="1279"/>
      <c r="EOU2340" s="1279"/>
      <c r="EOV2340" s="1279"/>
      <c r="EOW2340" s="1279"/>
      <c r="EOX2340" s="1279"/>
      <c r="EOY2340" s="1279"/>
      <c r="EOZ2340" s="1279"/>
      <c r="EPA2340" s="1279"/>
      <c r="EPB2340" s="1279"/>
      <c r="EPC2340" s="1279"/>
      <c r="EPD2340" s="1279"/>
      <c r="EPE2340" s="1279"/>
      <c r="EPF2340" s="1279"/>
      <c r="EPG2340" s="1279"/>
      <c r="EPH2340" s="1279"/>
      <c r="EPI2340" s="1279"/>
      <c r="EPJ2340" s="1279"/>
      <c r="EPK2340" s="1279"/>
      <c r="EPL2340" s="1279"/>
      <c r="EPM2340" s="1279"/>
      <c r="EPN2340" s="1279"/>
      <c r="EPO2340" s="1279"/>
      <c r="EPP2340" s="1279"/>
      <c r="EPQ2340" s="1279"/>
      <c r="EPR2340" s="1279"/>
      <c r="EPS2340" s="1279"/>
      <c r="EPT2340" s="1279"/>
      <c r="EPU2340" s="1279"/>
      <c r="EPV2340" s="1279"/>
      <c r="EPW2340" s="1279"/>
      <c r="EPX2340" s="1279"/>
      <c r="EPY2340" s="1279"/>
      <c r="EPZ2340" s="1279"/>
      <c r="EQA2340" s="1279"/>
      <c r="EQB2340" s="1279"/>
      <c r="EQC2340" s="1279"/>
      <c r="EQD2340" s="1279"/>
      <c r="EQE2340" s="1279"/>
      <c r="EQF2340" s="1279"/>
      <c r="EQG2340" s="1279"/>
      <c r="EQH2340" s="1279"/>
      <c r="EQI2340" s="1279"/>
      <c r="EQJ2340" s="1279"/>
      <c r="EQK2340" s="1279"/>
      <c r="EQL2340" s="1279"/>
      <c r="EQM2340" s="1279"/>
      <c r="EQN2340" s="1279"/>
      <c r="EQO2340" s="1279"/>
      <c r="EQP2340" s="1279"/>
      <c r="EQQ2340" s="1279"/>
      <c r="EQR2340" s="1279"/>
      <c r="EQS2340" s="1279"/>
      <c r="EQT2340" s="1279"/>
      <c r="EQU2340" s="1279"/>
      <c r="EQV2340" s="1279"/>
      <c r="EQW2340" s="1279"/>
      <c r="EQX2340" s="1279"/>
      <c r="EQY2340" s="1279"/>
      <c r="EQZ2340" s="1279"/>
      <c r="ERA2340" s="1279"/>
      <c r="ERB2340" s="1279"/>
      <c r="ERC2340" s="1279"/>
      <c r="ERD2340" s="1279"/>
      <c r="ERE2340" s="1279"/>
      <c r="ERF2340" s="1279"/>
      <c r="ERG2340" s="1279"/>
      <c r="ERH2340" s="1279"/>
      <c r="ERI2340" s="1279"/>
      <c r="ERJ2340" s="1279"/>
      <c r="ERK2340" s="1279"/>
      <c r="ERL2340" s="1279"/>
      <c r="ERM2340" s="1279"/>
      <c r="ERN2340" s="1279"/>
      <c r="ERO2340" s="1279"/>
      <c r="ERP2340" s="1279"/>
      <c r="ERQ2340" s="1279"/>
      <c r="ERR2340" s="1279"/>
      <c r="ERS2340" s="1279"/>
      <c r="ERT2340" s="1279"/>
      <c r="ERU2340" s="1279"/>
      <c r="ERV2340" s="1279"/>
      <c r="ERW2340" s="1279"/>
      <c r="ERX2340" s="1279"/>
      <c r="ERY2340" s="1279"/>
      <c r="ERZ2340" s="1279"/>
      <c r="ESA2340" s="1279"/>
      <c r="ESB2340" s="1279"/>
      <c r="ESC2340" s="1279"/>
      <c r="ESD2340" s="1279"/>
      <c r="ESE2340" s="1279"/>
      <c r="ESF2340" s="1279"/>
      <c r="ESG2340" s="1279"/>
      <c r="ESH2340" s="1279"/>
      <c r="ESI2340" s="1279"/>
      <c r="ESJ2340" s="1279"/>
      <c r="ESK2340" s="1279"/>
      <c r="ESL2340" s="1279"/>
      <c r="ESM2340" s="1279"/>
      <c r="ESN2340" s="1279"/>
      <c r="ESO2340" s="1279"/>
      <c r="ESP2340" s="1279"/>
      <c r="ESQ2340" s="1279"/>
      <c r="ESR2340" s="1279"/>
      <c r="ESS2340" s="1279"/>
      <c r="EST2340" s="1279"/>
      <c r="ESU2340" s="1279"/>
      <c r="ESV2340" s="1279"/>
      <c r="ESW2340" s="1279"/>
      <c r="ESX2340" s="1279"/>
      <c r="ESY2340" s="1279"/>
      <c r="ESZ2340" s="1279"/>
      <c r="ETA2340" s="1279"/>
      <c r="ETB2340" s="1279"/>
      <c r="ETC2340" s="1279"/>
      <c r="ETD2340" s="1279"/>
      <c r="ETE2340" s="1279"/>
      <c r="ETF2340" s="1279"/>
      <c r="ETG2340" s="1279"/>
      <c r="ETH2340" s="1279"/>
      <c r="ETI2340" s="1279"/>
      <c r="ETJ2340" s="1279"/>
      <c r="ETK2340" s="1279"/>
      <c r="ETL2340" s="1279"/>
      <c r="ETM2340" s="1279"/>
      <c r="ETN2340" s="1279"/>
      <c r="ETO2340" s="1279"/>
      <c r="ETP2340" s="1279"/>
      <c r="ETQ2340" s="1279"/>
      <c r="ETR2340" s="1279"/>
      <c r="ETS2340" s="1279"/>
      <c r="ETT2340" s="1279"/>
      <c r="ETU2340" s="1279"/>
      <c r="ETV2340" s="1279"/>
      <c r="ETW2340" s="1279"/>
      <c r="ETX2340" s="1279"/>
      <c r="ETY2340" s="1279"/>
      <c r="ETZ2340" s="1279"/>
      <c r="EUA2340" s="1279"/>
      <c r="EUB2340" s="1279"/>
      <c r="EUC2340" s="1279"/>
      <c r="EUD2340" s="1279"/>
      <c r="EUE2340" s="1279"/>
      <c r="EUF2340" s="1279"/>
      <c r="EUG2340" s="1279"/>
      <c r="EUH2340" s="1279"/>
      <c r="EUI2340" s="1279"/>
      <c r="EUJ2340" s="1279"/>
      <c r="EUK2340" s="1279"/>
      <c r="EUL2340" s="1279"/>
      <c r="EUM2340" s="1279"/>
      <c r="EUN2340" s="1279"/>
      <c r="EUO2340" s="1279"/>
      <c r="EUP2340" s="1279"/>
      <c r="EUQ2340" s="1279"/>
      <c r="EUR2340" s="1279"/>
      <c r="EUS2340" s="1279"/>
      <c r="EUT2340" s="1279"/>
      <c r="EUU2340" s="1279"/>
      <c r="EUV2340" s="1279"/>
      <c r="EUW2340" s="1279"/>
      <c r="EUX2340" s="1279"/>
      <c r="EUY2340" s="1279"/>
      <c r="EUZ2340" s="1279"/>
      <c r="EVA2340" s="1279"/>
      <c r="EVB2340" s="1279"/>
      <c r="EVC2340" s="1279"/>
      <c r="EVD2340" s="1279"/>
      <c r="EVE2340" s="1279"/>
      <c r="EVF2340" s="1279"/>
      <c r="EVG2340" s="1279"/>
      <c r="EVH2340" s="1279"/>
      <c r="EVI2340" s="1279"/>
      <c r="EVJ2340" s="1279"/>
      <c r="EVK2340" s="1279"/>
      <c r="EVL2340" s="1279"/>
      <c r="EVM2340" s="1279"/>
      <c r="EVN2340" s="1279"/>
      <c r="EVO2340" s="1279"/>
      <c r="EVP2340" s="1279"/>
      <c r="EVQ2340" s="1279"/>
      <c r="EVR2340" s="1279"/>
      <c r="EVS2340" s="1279"/>
      <c r="EVT2340" s="1279"/>
      <c r="EVU2340" s="1279"/>
      <c r="EVV2340" s="1279"/>
      <c r="EVW2340" s="1279"/>
      <c r="EVX2340" s="1279"/>
      <c r="EVY2340" s="1279"/>
      <c r="EVZ2340" s="1279"/>
      <c r="EWA2340" s="1279"/>
      <c r="EWB2340" s="1279"/>
      <c r="EWC2340" s="1279"/>
      <c r="EWD2340" s="1279"/>
      <c r="EWE2340" s="1279"/>
      <c r="EWF2340" s="1279"/>
      <c r="EWG2340" s="1279"/>
      <c r="EWH2340" s="1279"/>
      <c r="EWI2340" s="1279"/>
      <c r="EWJ2340" s="1279"/>
      <c r="EWK2340" s="1279"/>
      <c r="EWL2340" s="1279"/>
      <c r="EWM2340" s="1279"/>
      <c r="EWN2340" s="1279"/>
      <c r="EWO2340" s="1279"/>
      <c r="EWP2340" s="1279"/>
      <c r="EWQ2340" s="1279"/>
      <c r="EWR2340" s="1279"/>
      <c r="EWS2340" s="1279"/>
      <c r="EWT2340" s="1279"/>
      <c r="EWU2340" s="1279"/>
      <c r="EWV2340" s="1279"/>
      <c r="EWW2340" s="1279"/>
      <c r="EWX2340" s="1279"/>
      <c r="EWY2340" s="1279"/>
      <c r="EWZ2340" s="1279"/>
      <c r="EXA2340" s="1279"/>
      <c r="EXB2340" s="1279"/>
      <c r="EXC2340" s="1279"/>
      <c r="EXD2340" s="1279"/>
      <c r="EXE2340" s="1279"/>
      <c r="EXF2340" s="1279"/>
      <c r="EXG2340" s="1279"/>
      <c r="EXH2340" s="1279"/>
      <c r="EXI2340" s="1279"/>
      <c r="EXJ2340" s="1279"/>
      <c r="EXK2340" s="1279"/>
      <c r="EXL2340" s="1279"/>
      <c r="EXM2340" s="1279"/>
      <c r="EXN2340" s="1279"/>
      <c r="EXO2340" s="1279"/>
      <c r="EXP2340" s="1279"/>
      <c r="EXQ2340" s="1279"/>
      <c r="EXR2340" s="1279"/>
      <c r="EXS2340" s="1279"/>
      <c r="EXT2340" s="1279"/>
      <c r="EXU2340" s="1279"/>
      <c r="EXV2340" s="1279"/>
      <c r="EXW2340" s="1279"/>
      <c r="EXX2340" s="1279"/>
      <c r="EXY2340" s="1279"/>
      <c r="EXZ2340" s="1279"/>
      <c r="EYA2340" s="1279"/>
      <c r="EYB2340" s="1279"/>
      <c r="EYC2340" s="1279"/>
      <c r="EYD2340" s="1279"/>
      <c r="EYE2340" s="1279"/>
      <c r="EYF2340" s="1279"/>
      <c r="EYG2340" s="1279"/>
      <c r="EYH2340" s="1279"/>
      <c r="EYI2340" s="1279"/>
      <c r="EYJ2340" s="1279"/>
      <c r="EYK2340" s="1279"/>
      <c r="EYL2340" s="1279"/>
      <c r="EYM2340" s="1279"/>
      <c r="EYN2340" s="1279"/>
      <c r="EYO2340" s="1279"/>
      <c r="EYP2340" s="1279"/>
      <c r="EYQ2340" s="1279"/>
      <c r="EYR2340" s="1279"/>
      <c r="EYS2340" s="1279"/>
      <c r="EYT2340" s="1279"/>
      <c r="EYU2340" s="1279"/>
      <c r="EYV2340" s="1279"/>
      <c r="EYW2340" s="1279"/>
      <c r="EYX2340" s="1279"/>
      <c r="EYY2340" s="1279"/>
      <c r="EYZ2340" s="1279"/>
      <c r="EZA2340" s="1279"/>
      <c r="EZB2340" s="1279"/>
      <c r="EZC2340" s="1279"/>
      <c r="EZD2340" s="1279"/>
      <c r="EZE2340" s="1279"/>
      <c r="EZF2340" s="1279"/>
      <c r="EZG2340" s="1279"/>
      <c r="EZH2340" s="1279"/>
      <c r="EZI2340" s="1279"/>
      <c r="EZJ2340" s="1279"/>
      <c r="EZK2340" s="1279"/>
      <c r="EZL2340" s="1279"/>
      <c r="EZM2340" s="1279"/>
      <c r="EZN2340" s="1279"/>
      <c r="EZO2340" s="1279"/>
      <c r="EZP2340" s="1279"/>
      <c r="EZQ2340" s="1279"/>
      <c r="EZR2340" s="1279"/>
      <c r="EZS2340" s="1279"/>
      <c r="EZT2340" s="1279"/>
      <c r="EZU2340" s="1279"/>
      <c r="EZV2340" s="1279"/>
      <c r="EZW2340" s="1279"/>
      <c r="EZX2340" s="1279"/>
      <c r="EZY2340" s="1279"/>
      <c r="EZZ2340" s="1279"/>
      <c r="FAA2340" s="1279"/>
      <c r="FAB2340" s="1279"/>
      <c r="FAC2340" s="1279"/>
      <c r="FAD2340" s="1279"/>
      <c r="FAE2340" s="1279"/>
      <c r="FAF2340" s="1279"/>
      <c r="FAG2340" s="1279"/>
      <c r="FAH2340" s="1279"/>
      <c r="FAI2340" s="1279"/>
      <c r="FAJ2340" s="1279"/>
      <c r="FAK2340" s="1279"/>
      <c r="FAL2340" s="1279"/>
      <c r="FAM2340" s="1279"/>
      <c r="FAN2340" s="1279"/>
      <c r="FAO2340" s="1279"/>
      <c r="FAP2340" s="1279"/>
      <c r="FAQ2340" s="1279"/>
      <c r="FAR2340" s="1279"/>
      <c r="FAS2340" s="1279"/>
      <c r="FAT2340" s="1279"/>
      <c r="FAU2340" s="1279"/>
      <c r="FAV2340" s="1279"/>
      <c r="FAW2340" s="1279"/>
      <c r="FAX2340" s="1279"/>
      <c r="FAY2340" s="1279"/>
      <c r="FAZ2340" s="1279"/>
      <c r="FBA2340" s="1279"/>
      <c r="FBB2340" s="1279"/>
      <c r="FBC2340" s="1279"/>
      <c r="FBD2340" s="1279"/>
      <c r="FBE2340" s="1279"/>
      <c r="FBF2340" s="1279"/>
      <c r="FBG2340" s="1279"/>
      <c r="FBH2340" s="1279"/>
      <c r="FBI2340" s="1279"/>
      <c r="FBJ2340" s="1279"/>
      <c r="FBK2340" s="1279"/>
      <c r="FBL2340" s="1279"/>
      <c r="FBM2340" s="1279"/>
      <c r="FBN2340" s="1279"/>
      <c r="FBO2340" s="1279"/>
      <c r="FBP2340" s="1279"/>
      <c r="FBQ2340" s="1279"/>
      <c r="FBR2340" s="1279"/>
      <c r="FBS2340" s="1279"/>
      <c r="FBT2340" s="1279"/>
      <c r="FBU2340" s="1279"/>
      <c r="FBV2340" s="1279"/>
      <c r="FBW2340" s="1279"/>
      <c r="FBX2340" s="1279"/>
      <c r="FBY2340" s="1279"/>
      <c r="FBZ2340" s="1279"/>
      <c r="FCA2340" s="1279"/>
      <c r="FCB2340" s="1279"/>
      <c r="FCC2340" s="1279"/>
      <c r="FCD2340" s="1279"/>
      <c r="FCE2340" s="1279"/>
      <c r="FCF2340" s="1279"/>
      <c r="FCG2340" s="1279"/>
      <c r="FCH2340" s="1279"/>
      <c r="FCI2340" s="1279"/>
      <c r="FCJ2340" s="1279"/>
      <c r="FCK2340" s="1279"/>
      <c r="FCL2340" s="1279"/>
      <c r="FCM2340" s="1279"/>
      <c r="FCN2340" s="1279"/>
      <c r="FCO2340" s="1279"/>
      <c r="FCP2340" s="1279"/>
      <c r="FCQ2340" s="1279"/>
      <c r="FCR2340" s="1279"/>
      <c r="FCS2340" s="1279"/>
      <c r="FCT2340" s="1279"/>
      <c r="FCU2340" s="1279"/>
      <c r="FCV2340" s="1279"/>
      <c r="FCW2340" s="1279"/>
      <c r="FCX2340" s="1279"/>
      <c r="FCY2340" s="1279"/>
      <c r="FCZ2340" s="1279"/>
      <c r="FDA2340" s="1279"/>
      <c r="FDB2340" s="1279"/>
      <c r="FDC2340" s="1279"/>
      <c r="FDD2340" s="1279"/>
      <c r="FDE2340" s="1279"/>
      <c r="FDF2340" s="1279"/>
      <c r="FDG2340" s="1279"/>
      <c r="FDH2340" s="1279"/>
      <c r="FDI2340" s="1279"/>
      <c r="FDJ2340" s="1279"/>
      <c r="FDK2340" s="1279"/>
      <c r="FDL2340" s="1279"/>
      <c r="FDM2340" s="1279"/>
      <c r="FDN2340" s="1279"/>
      <c r="FDO2340" s="1279"/>
      <c r="FDP2340" s="1279"/>
      <c r="FDQ2340" s="1279"/>
      <c r="FDR2340" s="1279"/>
      <c r="FDS2340" s="1279"/>
      <c r="FDT2340" s="1279"/>
      <c r="FDU2340" s="1279"/>
      <c r="FDV2340" s="1279"/>
      <c r="FDW2340" s="1279"/>
      <c r="FDX2340" s="1279"/>
      <c r="FDY2340" s="1279"/>
      <c r="FDZ2340" s="1279"/>
      <c r="FEA2340" s="1279"/>
      <c r="FEB2340" s="1279"/>
      <c r="FEC2340" s="1279"/>
      <c r="FED2340" s="1279"/>
      <c r="FEE2340" s="1279"/>
      <c r="FEF2340" s="1279"/>
      <c r="FEG2340" s="1279"/>
      <c r="FEH2340" s="1279"/>
      <c r="FEI2340" s="1279"/>
      <c r="FEJ2340" s="1279"/>
      <c r="FEK2340" s="1279"/>
      <c r="FEL2340" s="1279"/>
      <c r="FEM2340" s="1279"/>
      <c r="FEN2340" s="1279"/>
      <c r="FEO2340" s="1279"/>
      <c r="FEP2340" s="1279"/>
      <c r="FEQ2340" s="1279"/>
      <c r="FER2340" s="1279"/>
      <c r="FES2340" s="1279"/>
      <c r="FET2340" s="1279"/>
      <c r="FEU2340" s="1279"/>
      <c r="FEV2340" s="1279"/>
      <c r="FEW2340" s="1279"/>
      <c r="FEX2340" s="1279"/>
      <c r="FEY2340" s="1279"/>
      <c r="FEZ2340" s="1279"/>
      <c r="FFA2340" s="1279"/>
      <c r="FFB2340" s="1279"/>
      <c r="FFC2340" s="1279"/>
      <c r="FFD2340" s="1279"/>
      <c r="FFE2340" s="1279"/>
      <c r="FFF2340" s="1279"/>
      <c r="FFG2340" s="1279"/>
      <c r="FFH2340" s="1279"/>
      <c r="FFI2340" s="1279"/>
      <c r="FFJ2340" s="1279"/>
      <c r="FFK2340" s="1279"/>
      <c r="FFL2340" s="1279"/>
      <c r="FFM2340" s="1279"/>
      <c r="FFN2340" s="1279"/>
      <c r="FFO2340" s="1279"/>
      <c r="FFP2340" s="1279"/>
      <c r="FFQ2340" s="1279"/>
      <c r="FFR2340" s="1279"/>
      <c r="FFS2340" s="1279"/>
      <c r="FFT2340" s="1279"/>
      <c r="FFU2340" s="1279"/>
      <c r="FFV2340" s="1279"/>
      <c r="FFW2340" s="1279"/>
      <c r="FFX2340" s="1279"/>
      <c r="FFY2340" s="1279"/>
      <c r="FFZ2340" s="1279"/>
      <c r="FGA2340" s="1279"/>
      <c r="FGB2340" s="1279"/>
      <c r="FGC2340" s="1279"/>
      <c r="FGD2340" s="1279"/>
      <c r="FGE2340" s="1279"/>
      <c r="FGF2340" s="1279"/>
      <c r="FGG2340" s="1279"/>
      <c r="FGH2340" s="1279"/>
      <c r="FGI2340" s="1279"/>
      <c r="FGJ2340" s="1279"/>
      <c r="FGK2340" s="1279"/>
      <c r="FGL2340" s="1279"/>
      <c r="FGM2340" s="1279"/>
      <c r="FGN2340" s="1279"/>
      <c r="FGO2340" s="1279"/>
      <c r="FGP2340" s="1279"/>
      <c r="FGQ2340" s="1279"/>
      <c r="FGR2340" s="1279"/>
      <c r="FGS2340" s="1279"/>
      <c r="FGT2340" s="1279"/>
      <c r="FGU2340" s="1279"/>
      <c r="FGV2340" s="1279"/>
      <c r="FGW2340" s="1279"/>
      <c r="FGX2340" s="1279"/>
      <c r="FGY2340" s="1279"/>
      <c r="FGZ2340" s="1279"/>
      <c r="FHA2340" s="1279"/>
      <c r="FHB2340" s="1279"/>
      <c r="FHC2340" s="1279"/>
      <c r="FHD2340" s="1279"/>
      <c r="FHE2340" s="1279"/>
      <c r="FHF2340" s="1279"/>
      <c r="FHG2340" s="1279"/>
      <c r="FHH2340" s="1279"/>
      <c r="FHI2340" s="1279"/>
      <c r="FHJ2340" s="1279"/>
      <c r="FHK2340" s="1279"/>
      <c r="FHL2340" s="1279"/>
      <c r="FHM2340" s="1279"/>
      <c r="FHN2340" s="1279"/>
      <c r="FHO2340" s="1279"/>
      <c r="FHP2340" s="1279"/>
      <c r="FHQ2340" s="1279"/>
      <c r="FHR2340" s="1279"/>
      <c r="FHS2340" s="1279"/>
      <c r="FHT2340" s="1279"/>
      <c r="FHU2340" s="1279"/>
      <c r="FHV2340" s="1279"/>
      <c r="FHW2340" s="1279"/>
      <c r="FHX2340" s="1279"/>
      <c r="FHY2340" s="1279"/>
      <c r="FHZ2340" s="1279"/>
      <c r="FIA2340" s="1279"/>
      <c r="FIB2340" s="1279"/>
      <c r="FIC2340" s="1279"/>
      <c r="FID2340" s="1279"/>
      <c r="FIE2340" s="1279"/>
      <c r="FIF2340" s="1279"/>
      <c r="FIG2340" s="1279"/>
      <c r="FIH2340" s="1279"/>
      <c r="FII2340" s="1279"/>
      <c r="FIJ2340" s="1279"/>
      <c r="FIK2340" s="1279"/>
      <c r="FIL2340" s="1279"/>
      <c r="FIM2340" s="1279"/>
      <c r="FIN2340" s="1279"/>
      <c r="FIO2340" s="1279"/>
      <c r="FIP2340" s="1279"/>
      <c r="FIQ2340" s="1279"/>
      <c r="FIR2340" s="1279"/>
      <c r="FIS2340" s="1279"/>
      <c r="FIT2340" s="1279"/>
      <c r="FIU2340" s="1279"/>
      <c r="FIV2340" s="1279"/>
      <c r="FIW2340" s="1279"/>
      <c r="FIX2340" s="1279"/>
      <c r="FIY2340" s="1279"/>
      <c r="FIZ2340" s="1279"/>
      <c r="FJA2340" s="1279"/>
      <c r="FJB2340" s="1279"/>
      <c r="FJC2340" s="1279"/>
      <c r="FJD2340" s="1279"/>
      <c r="FJE2340" s="1279"/>
      <c r="FJF2340" s="1279"/>
      <c r="FJG2340" s="1279"/>
      <c r="FJH2340" s="1279"/>
      <c r="FJI2340" s="1279"/>
      <c r="FJJ2340" s="1279"/>
      <c r="FJK2340" s="1279"/>
      <c r="FJL2340" s="1279"/>
      <c r="FJM2340" s="1279"/>
      <c r="FJN2340" s="1279"/>
      <c r="FJO2340" s="1279"/>
      <c r="FJP2340" s="1279"/>
      <c r="FJQ2340" s="1279"/>
      <c r="FJR2340" s="1279"/>
      <c r="FJS2340" s="1279"/>
      <c r="FJT2340" s="1279"/>
      <c r="FJU2340" s="1279"/>
      <c r="FJV2340" s="1279"/>
      <c r="FJW2340" s="1279"/>
      <c r="FJX2340" s="1279"/>
      <c r="FJY2340" s="1279"/>
      <c r="FJZ2340" s="1279"/>
      <c r="FKA2340" s="1279"/>
      <c r="FKB2340" s="1279"/>
      <c r="FKC2340" s="1279"/>
      <c r="FKD2340" s="1279"/>
      <c r="FKE2340" s="1279"/>
      <c r="FKF2340" s="1279"/>
      <c r="FKG2340" s="1279"/>
      <c r="FKH2340" s="1279"/>
      <c r="FKI2340" s="1279"/>
      <c r="FKJ2340" s="1279"/>
      <c r="FKK2340" s="1279"/>
      <c r="FKL2340" s="1279"/>
      <c r="FKM2340" s="1279"/>
      <c r="FKN2340" s="1279"/>
      <c r="FKO2340" s="1279"/>
      <c r="FKP2340" s="1279"/>
      <c r="FKQ2340" s="1279"/>
      <c r="FKR2340" s="1279"/>
      <c r="FKS2340" s="1279"/>
      <c r="FKT2340" s="1279"/>
      <c r="FKU2340" s="1279"/>
      <c r="FKV2340" s="1279"/>
      <c r="FKW2340" s="1279"/>
      <c r="FKX2340" s="1279"/>
      <c r="FKY2340" s="1279"/>
      <c r="FKZ2340" s="1279"/>
      <c r="FLA2340" s="1279"/>
      <c r="FLB2340" s="1279"/>
      <c r="FLC2340" s="1279"/>
      <c r="FLD2340" s="1279"/>
      <c r="FLE2340" s="1279"/>
      <c r="FLF2340" s="1279"/>
      <c r="FLG2340" s="1279"/>
      <c r="FLH2340" s="1279"/>
      <c r="FLI2340" s="1279"/>
      <c r="FLJ2340" s="1279"/>
      <c r="FLK2340" s="1279"/>
      <c r="FLL2340" s="1279"/>
      <c r="FLM2340" s="1279"/>
      <c r="FLN2340" s="1279"/>
      <c r="FLO2340" s="1279"/>
      <c r="FLP2340" s="1279"/>
      <c r="FLQ2340" s="1279"/>
      <c r="FLR2340" s="1279"/>
      <c r="FLS2340" s="1279"/>
      <c r="FLT2340" s="1279"/>
      <c r="FLU2340" s="1279"/>
      <c r="FLV2340" s="1279"/>
      <c r="FLW2340" s="1279"/>
      <c r="FLX2340" s="1279"/>
      <c r="FLY2340" s="1279"/>
      <c r="FLZ2340" s="1279"/>
      <c r="FMA2340" s="1279"/>
      <c r="FMB2340" s="1279"/>
      <c r="FMC2340" s="1279"/>
      <c r="FMD2340" s="1279"/>
      <c r="FME2340" s="1279"/>
      <c r="FMF2340" s="1279"/>
      <c r="FMG2340" s="1279"/>
      <c r="FMH2340" s="1279"/>
      <c r="FMI2340" s="1279"/>
      <c r="FMJ2340" s="1279"/>
      <c r="FMK2340" s="1279"/>
      <c r="FML2340" s="1279"/>
      <c r="FMM2340" s="1279"/>
      <c r="FMN2340" s="1279"/>
      <c r="FMO2340" s="1279"/>
      <c r="FMP2340" s="1279"/>
      <c r="FMQ2340" s="1279"/>
      <c r="FMR2340" s="1279"/>
      <c r="FMS2340" s="1279"/>
      <c r="FMT2340" s="1279"/>
      <c r="FMU2340" s="1279"/>
      <c r="FMV2340" s="1279"/>
      <c r="FMW2340" s="1279"/>
      <c r="FMX2340" s="1279"/>
      <c r="FMY2340" s="1279"/>
      <c r="FMZ2340" s="1279"/>
      <c r="FNA2340" s="1279"/>
      <c r="FNB2340" s="1279"/>
      <c r="FNC2340" s="1279"/>
      <c r="FND2340" s="1279"/>
      <c r="FNE2340" s="1279"/>
      <c r="FNF2340" s="1279"/>
      <c r="FNG2340" s="1279"/>
      <c r="FNH2340" s="1279"/>
      <c r="FNI2340" s="1279"/>
      <c r="FNJ2340" s="1279"/>
      <c r="FNK2340" s="1279"/>
      <c r="FNL2340" s="1279"/>
      <c r="FNM2340" s="1279"/>
      <c r="FNN2340" s="1279"/>
      <c r="FNO2340" s="1279"/>
      <c r="FNP2340" s="1279"/>
      <c r="FNQ2340" s="1279"/>
      <c r="FNR2340" s="1279"/>
      <c r="FNS2340" s="1279"/>
      <c r="FNT2340" s="1279"/>
      <c r="FNU2340" s="1279"/>
      <c r="FNV2340" s="1279"/>
      <c r="FNW2340" s="1279"/>
      <c r="FNX2340" s="1279"/>
      <c r="FNY2340" s="1279"/>
      <c r="FNZ2340" s="1279"/>
      <c r="FOA2340" s="1279"/>
      <c r="FOB2340" s="1279"/>
      <c r="FOC2340" s="1279"/>
      <c r="FOD2340" s="1279"/>
      <c r="FOE2340" s="1279"/>
      <c r="FOF2340" s="1279"/>
      <c r="FOG2340" s="1279"/>
      <c r="FOH2340" s="1279"/>
      <c r="FOI2340" s="1279"/>
      <c r="FOJ2340" s="1279"/>
      <c r="FOK2340" s="1279"/>
      <c r="FOL2340" s="1279"/>
      <c r="FOM2340" s="1279"/>
      <c r="FON2340" s="1279"/>
      <c r="FOO2340" s="1279"/>
      <c r="FOP2340" s="1279"/>
      <c r="FOQ2340" s="1279"/>
      <c r="FOR2340" s="1279"/>
      <c r="FOS2340" s="1279"/>
      <c r="FOT2340" s="1279"/>
      <c r="FOU2340" s="1279"/>
      <c r="FOV2340" s="1279"/>
      <c r="FOW2340" s="1279"/>
      <c r="FOX2340" s="1279"/>
      <c r="FOY2340" s="1279"/>
      <c r="FOZ2340" s="1279"/>
      <c r="FPA2340" s="1279"/>
      <c r="FPB2340" s="1279"/>
      <c r="FPC2340" s="1279"/>
      <c r="FPD2340" s="1279"/>
      <c r="FPE2340" s="1279"/>
      <c r="FPF2340" s="1279"/>
      <c r="FPG2340" s="1279"/>
      <c r="FPH2340" s="1279"/>
      <c r="FPI2340" s="1279"/>
      <c r="FPJ2340" s="1279"/>
      <c r="FPK2340" s="1279"/>
      <c r="FPL2340" s="1279"/>
      <c r="FPM2340" s="1279"/>
      <c r="FPN2340" s="1279"/>
      <c r="FPO2340" s="1279"/>
      <c r="FPP2340" s="1279"/>
      <c r="FPQ2340" s="1279"/>
      <c r="FPR2340" s="1279"/>
      <c r="FPS2340" s="1279"/>
      <c r="FPT2340" s="1279"/>
      <c r="FPU2340" s="1279"/>
      <c r="FPV2340" s="1279"/>
      <c r="FPW2340" s="1279"/>
      <c r="FPX2340" s="1279"/>
      <c r="FPY2340" s="1279"/>
      <c r="FPZ2340" s="1279"/>
      <c r="FQA2340" s="1279"/>
      <c r="FQB2340" s="1279"/>
      <c r="FQC2340" s="1279"/>
      <c r="FQD2340" s="1279"/>
      <c r="FQE2340" s="1279"/>
      <c r="FQF2340" s="1279"/>
      <c r="FQG2340" s="1279"/>
      <c r="FQH2340" s="1279"/>
      <c r="FQI2340" s="1279"/>
      <c r="FQJ2340" s="1279"/>
      <c r="FQK2340" s="1279"/>
      <c r="FQL2340" s="1279"/>
      <c r="FQM2340" s="1279"/>
      <c r="FQN2340" s="1279"/>
      <c r="FQO2340" s="1279"/>
      <c r="FQP2340" s="1279"/>
      <c r="FQQ2340" s="1279"/>
      <c r="FQR2340" s="1279"/>
      <c r="FQS2340" s="1279"/>
      <c r="FQT2340" s="1279"/>
      <c r="FQU2340" s="1279"/>
      <c r="FQV2340" s="1279"/>
      <c r="FQW2340" s="1279"/>
      <c r="FQX2340" s="1279"/>
      <c r="FQY2340" s="1279"/>
      <c r="FQZ2340" s="1279"/>
      <c r="FRA2340" s="1279"/>
      <c r="FRB2340" s="1279"/>
      <c r="FRC2340" s="1279"/>
      <c r="FRD2340" s="1279"/>
      <c r="FRE2340" s="1279"/>
      <c r="FRF2340" s="1279"/>
      <c r="FRG2340" s="1279"/>
      <c r="FRH2340" s="1279"/>
      <c r="FRI2340" s="1279"/>
      <c r="FRJ2340" s="1279"/>
      <c r="FRK2340" s="1279"/>
      <c r="FRL2340" s="1279"/>
      <c r="FRM2340" s="1279"/>
      <c r="FRN2340" s="1279"/>
      <c r="FRO2340" s="1279"/>
      <c r="FRP2340" s="1279"/>
      <c r="FRQ2340" s="1279"/>
      <c r="FRR2340" s="1279"/>
      <c r="FRS2340" s="1279"/>
      <c r="FRT2340" s="1279"/>
      <c r="FRU2340" s="1279"/>
      <c r="FRV2340" s="1279"/>
      <c r="FRW2340" s="1279"/>
      <c r="FRX2340" s="1279"/>
      <c r="FRY2340" s="1279"/>
      <c r="FRZ2340" s="1279"/>
      <c r="FSA2340" s="1279"/>
      <c r="FSB2340" s="1279"/>
      <c r="FSC2340" s="1279"/>
      <c r="FSD2340" s="1279"/>
      <c r="FSE2340" s="1279"/>
      <c r="FSF2340" s="1279"/>
      <c r="FSG2340" s="1279"/>
      <c r="FSH2340" s="1279"/>
      <c r="FSI2340" s="1279"/>
      <c r="FSJ2340" s="1279"/>
      <c r="FSK2340" s="1279"/>
      <c r="FSL2340" s="1279"/>
      <c r="FSM2340" s="1279"/>
      <c r="FSN2340" s="1279"/>
      <c r="FSO2340" s="1279"/>
      <c r="FSP2340" s="1279"/>
      <c r="FSQ2340" s="1279"/>
      <c r="FSR2340" s="1279"/>
      <c r="FSS2340" s="1279"/>
      <c r="FST2340" s="1279"/>
      <c r="FSU2340" s="1279"/>
      <c r="FSV2340" s="1279"/>
      <c r="FSW2340" s="1279"/>
      <c r="FSX2340" s="1279"/>
      <c r="FSY2340" s="1279"/>
      <c r="FSZ2340" s="1279"/>
      <c r="FTA2340" s="1279"/>
      <c r="FTB2340" s="1279"/>
      <c r="FTC2340" s="1279"/>
      <c r="FTD2340" s="1279"/>
      <c r="FTE2340" s="1279"/>
      <c r="FTF2340" s="1279"/>
      <c r="FTG2340" s="1279"/>
      <c r="FTH2340" s="1279"/>
      <c r="FTI2340" s="1279"/>
      <c r="FTJ2340" s="1279"/>
      <c r="FTK2340" s="1279"/>
      <c r="FTL2340" s="1279"/>
      <c r="FTM2340" s="1279"/>
      <c r="FTN2340" s="1279"/>
      <c r="FTO2340" s="1279"/>
      <c r="FTP2340" s="1279"/>
      <c r="FTQ2340" s="1279"/>
      <c r="FTR2340" s="1279"/>
      <c r="FTS2340" s="1279"/>
      <c r="FTT2340" s="1279"/>
      <c r="FTU2340" s="1279"/>
      <c r="FTV2340" s="1279"/>
      <c r="FTW2340" s="1279"/>
      <c r="FTX2340" s="1279"/>
      <c r="FTY2340" s="1279"/>
      <c r="FTZ2340" s="1279"/>
      <c r="FUA2340" s="1279"/>
      <c r="FUB2340" s="1279"/>
      <c r="FUC2340" s="1279"/>
      <c r="FUD2340" s="1279"/>
      <c r="FUE2340" s="1279"/>
      <c r="FUF2340" s="1279"/>
      <c r="FUG2340" s="1279"/>
      <c r="FUH2340" s="1279"/>
      <c r="FUI2340" s="1279"/>
      <c r="FUJ2340" s="1279"/>
      <c r="FUK2340" s="1279"/>
      <c r="FUL2340" s="1279"/>
      <c r="FUM2340" s="1279"/>
      <c r="FUN2340" s="1279"/>
      <c r="FUO2340" s="1279"/>
      <c r="FUP2340" s="1279"/>
      <c r="FUQ2340" s="1279"/>
      <c r="FUR2340" s="1279"/>
      <c r="FUS2340" s="1279"/>
      <c r="FUT2340" s="1279"/>
      <c r="FUU2340" s="1279"/>
      <c r="FUV2340" s="1279"/>
      <c r="FUW2340" s="1279"/>
      <c r="FUX2340" s="1279"/>
      <c r="FUY2340" s="1279"/>
      <c r="FUZ2340" s="1279"/>
      <c r="FVA2340" s="1279"/>
      <c r="FVB2340" s="1279"/>
      <c r="FVC2340" s="1279"/>
      <c r="FVD2340" s="1279"/>
      <c r="FVE2340" s="1279"/>
      <c r="FVF2340" s="1279"/>
      <c r="FVG2340" s="1279"/>
      <c r="FVH2340" s="1279"/>
      <c r="FVI2340" s="1279"/>
      <c r="FVJ2340" s="1279"/>
      <c r="FVK2340" s="1279"/>
      <c r="FVL2340" s="1279"/>
      <c r="FVM2340" s="1279"/>
      <c r="FVN2340" s="1279"/>
      <c r="FVO2340" s="1279"/>
      <c r="FVP2340" s="1279"/>
      <c r="FVQ2340" s="1279"/>
      <c r="FVR2340" s="1279"/>
      <c r="FVS2340" s="1279"/>
      <c r="FVT2340" s="1279"/>
      <c r="FVU2340" s="1279"/>
      <c r="FVV2340" s="1279"/>
      <c r="FVW2340" s="1279"/>
      <c r="FVX2340" s="1279"/>
      <c r="FVY2340" s="1279"/>
      <c r="FVZ2340" s="1279"/>
      <c r="FWA2340" s="1279"/>
      <c r="FWB2340" s="1279"/>
      <c r="FWC2340" s="1279"/>
      <c r="FWD2340" s="1279"/>
      <c r="FWE2340" s="1279"/>
      <c r="FWF2340" s="1279"/>
      <c r="FWG2340" s="1279"/>
      <c r="FWH2340" s="1279"/>
      <c r="FWI2340" s="1279"/>
      <c r="FWJ2340" s="1279"/>
      <c r="FWK2340" s="1279"/>
      <c r="FWL2340" s="1279"/>
      <c r="FWM2340" s="1279"/>
      <c r="FWN2340" s="1279"/>
      <c r="FWO2340" s="1279"/>
      <c r="FWP2340" s="1279"/>
      <c r="FWQ2340" s="1279"/>
      <c r="FWR2340" s="1279"/>
      <c r="FWS2340" s="1279"/>
      <c r="FWT2340" s="1279"/>
      <c r="FWU2340" s="1279"/>
      <c r="FWV2340" s="1279"/>
      <c r="FWW2340" s="1279"/>
      <c r="FWX2340" s="1279"/>
      <c r="FWY2340" s="1279"/>
      <c r="FWZ2340" s="1279"/>
      <c r="FXA2340" s="1279"/>
      <c r="FXB2340" s="1279"/>
      <c r="FXC2340" s="1279"/>
      <c r="FXD2340" s="1279"/>
      <c r="FXE2340" s="1279"/>
      <c r="FXF2340" s="1279"/>
      <c r="FXG2340" s="1279"/>
      <c r="FXH2340" s="1279"/>
      <c r="FXI2340" s="1279"/>
      <c r="FXJ2340" s="1279"/>
      <c r="FXK2340" s="1279"/>
      <c r="FXL2340" s="1279"/>
      <c r="FXM2340" s="1279"/>
      <c r="FXN2340" s="1279"/>
      <c r="FXO2340" s="1279"/>
      <c r="FXP2340" s="1279"/>
      <c r="FXQ2340" s="1279"/>
      <c r="FXR2340" s="1279"/>
      <c r="FXS2340" s="1279"/>
      <c r="FXT2340" s="1279"/>
      <c r="FXU2340" s="1279"/>
      <c r="FXV2340" s="1279"/>
      <c r="FXW2340" s="1279"/>
      <c r="FXX2340" s="1279"/>
      <c r="FXY2340" s="1279"/>
      <c r="FXZ2340" s="1279"/>
      <c r="FYA2340" s="1279"/>
      <c r="FYB2340" s="1279"/>
      <c r="FYC2340" s="1279"/>
      <c r="FYD2340" s="1279"/>
      <c r="FYE2340" s="1279"/>
      <c r="FYF2340" s="1279"/>
      <c r="FYG2340" s="1279"/>
      <c r="FYH2340" s="1279"/>
      <c r="FYI2340" s="1279"/>
      <c r="FYJ2340" s="1279"/>
      <c r="FYK2340" s="1279"/>
      <c r="FYL2340" s="1279"/>
      <c r="FYM2340" s="1279"/>
      <c r="FYN2340" s="1279"/>
      <c r="FYO2340" s="1279"/>
      <c r="FYP2340" s="1279"/>
      <c r="FYQ2340" s="1279"/>
      <c r="FYR2340" s="1279"/>
      <c r="FYS2340" s="1279"/>
      <c r="FYT2340" s="1279"/>
      <c r="FYU2340" s="1279"/>
      <c r="FYV2340" s="1279"/>
      <c r="FYW2340" s="1279"/>
      <c r="FYX2340" s="1279"/>
      <c r="FYY2340" s="1279"/>
      <c r="FYZ2340" s="1279"/>
      <c r="FZA2340" s="1279"/>
      <c r="FZB2340" s="1279"/>
      <c r="FZC2340" s="1279"/>
      <c r="FZD2340" s="1279"/>
      <c r="FZE2340" s="1279"/>
      <c r="FZF2340" s="1279"/>
      <c r="FZG2340" s="1279"/>
      <c r="FZH2340" s="1279"/>
      <c r="FZI2340" s="1279"/>
      <c r="FZJ2340" s="1279"/>
      <c r="FZK2340" s="1279"/>
      <c r="FZL2340" s="1279"/>
      <c r="FZM2340" s="1279"/>
      <c r="FZN2340" s="1279"/>
      <c r="FZO2340" s="1279"/>
      <c r="FZP2340" s="1279"/>
      <c r="FZQ2340" s="1279"/>
      <c r="FZR2340" s="1279"/>
      <c r="FZS2340" s="1279"/>
      <c r="FZT2340" s="1279"/>
      <c r="FZU2340" s="1279"/>
      <c r="FZV2340" s="1279"/>
      <c r="FZW2340" s="1279"/>
      <c r="FZX2340" s="1279"/>
      <c r="FZY2340" s="1279"/>
      <c r="FZZ2340" s="1279"/>
      <c r="GAA2340" s="1279"/>
      <c r="GAB2340" s="1279"/>
      <c r="GAC2340" s="1279"/>
      <c r="GAD2340" s="1279"/>
      <c r="GAE2340" s="1279"/>
      <c r="GAF2340" s="1279"/>
      <c r="GAG2340" s="1279"/>
      <c r="GAH2340" s="1279"/>
      <c r="GAI2340" s="1279"/>
      <c r="GAJ2340" s="1279"/>
      <c r="GAK2340" s="1279"/>
      <c r="GAL2340" s="1279"/>
      <c r="GAM2340" s="1279"/>
      <c r="GAN2340" s="1279"/>
      <c r="GAO2340" s="1279"/>
      <c r="GAP2340" s="1279"/>
      <c r="GAQ2340" s="1279"/>
      <c r="GAR2340" s="1279"/>
      <c r="GAS2340" s="1279"/>
      <c r="GAT2340" s="1279"/>
      <c r="GAU2340" s="1279"/>
      <c r="GAV2340" s="1279"/>
      <c r="GAW2340" s="1279"/>
      <c r="GAX2340" s="1279"/>
      <c r="GAY2340" s="1279"/>
      <c r="GAZ2340" s="1279"/>
      <c r="GBA2340" s="1279"/>
      <c r="GBB2340" s="1279"/>
      <c r="GBC2340" s="1279"/>
      <c r="GBD2340" s="1279"/>
      <c r="GBE2340" s="1279"/>
      <c r="GBF2340" s="1279"/>
      <c r="GBG2340" s="1279"/>
      <c r="GBH2340" s="1279"/>
      <c r="GBI2340" s="1279"/>
      <c r="GBJ2340" s="1279"/>
      <c r="GBK2340" s="1279"/>
      <c r="GBL2340" s="1279"/>
      <c r="GBM2340" s="1279"/>
      <c r="GBN2340" s="1279"/>
      <c r="GBO2340" s="1279"/>
      <c r="GBP2340" s="1279"/>
      <c r="GBQ2340" s="1279"/>
      <c r="GBR2340" s="1279"/>
      <c r="GBS2340" s="1279"/>
      <c r="GBT2340" s="1279"/>
      <c r="GBU2340" s="1279"/>
      <c r="GBV2340" s="1279"/>
      <c r="GBW2340" s="1279"/>
      <c r="GBX2340" s="1279"/>
      <c r="GBY2340" s="1279"/>
      <c r="GBZ2340" s="1279"/>
      <c r="GCA2340" s="1279"/>
      <c r="GCB2340" s="1279"/>
      <c r="GCC2340" s="1279"/>
      <c r="GCD2340" s="1279"/>
      <c r="GCE2340" s="1279"/>
      <c r="GCF2340" s="1279"/>
      <c r="GCG2340" s="1279"/>
      <c r="GCH2340" s="1279"/>
      <c r="GCI2340" s="1279"/>
      <c r="GCJ2340" s="1279"/>
      <c r="GCK2340" s="1279"/>
      <c r="GCL2340" s="1279"/>
      <c r="GCM2340" s="1279"/>
      <c r="GCN2340" s="1279"/>
      <c r="GCO2340" s="1279"/>
      <c r="GCP2340" s="1279"/>
      <c r="GCQ2340" s="1279"/>
      <c r="GCR2340" s="1279"/>
      <c r="GCS2340" s="1279"/>
      <c r="GCT2340" s="1279"/>
      <c r="GCU2340" s="1279"/>
      <c r="GCV2340" s="1279"/>
      <c r="GCW2340" s="1279"/>
      <c r="GCX2340" s="1279"/>
      <c r="GCY2340" s="1279"/>
      <c r="GCZ2340" s="1279"/>
      <c r="GDA2340" s="1279"/>
      <c r="GDB2340" s="1279"/>
      <c r="GDC2340" s="1279"/>
      <c r="GDD2340" s="1279"/>
      <c r="GDE2340" s="1279"/>
      <c r="GDF2340" s="1279"/>
      <c r="GDG2340" s="1279"/>
      <c r="GDH2340" s="1279"/>
      <c r="GDI2340" s="1279"/>
      <c r="GDJ2340" s="1279"/>
      <c r="GDK2340" s="1279"/>
      <c r="GDL2340" s="1279"/>
      <c r="GDM2340" s="1279"/>
      <c r="GDN2340" s="1279"/>
      <c r="GDO2340" s="1279"/>
      <c r="GDP2340" s="1279"/>
      <c r="GDQ2340" s="1279"/>
      <c r="GDR2340" s="1279"/>
      <c r="GDS2340" s="1279"/>
      <c r="GDT2340" s="1279"/>
      <c r="GDU2340" s="1279"/>
      <c r="GDV2340" s="1279"/>
      <c r="GDW2340" s="1279"/>
      <c r="GDX2340" s="1279"/>
      <c r="GDY2340" s="1279"/>
      <c r="GDZ2340" s="1279"/>
      <c r="GEA2340" s="1279"/>
      <c r="GEB2340" s="1279"/>
      <c r="GEC2340" s="1279"/>
      <c r="GED2340" s="1279"/>
      <c r="GEE2340" s="1279"/>
      <c r="GEF2340" s="1279"/>
      <c r="GEG2340" s="1279"/>
      <c r="GEH2340" s="1279"/>
      <c r="GEI2340" s="1279"/>
      <c r="GEJ2340" s="1279"/>
      <c r="GEK2340" s="1279"/>
      <c r="GEL2340" s="1279"/>
      <c r="GEM2340" s="1279"/>
      <c r="GEN2340" s="1279"/>
      <c r="GEO2340" s="1279"/>
      <c r="GEP2340" s="1279"/>
      <c r="GEQ2340" s="1279"/>
      <c r="GER2340" s="1279"/>
      <c r="GES2340" s="1279"/>
      <c r="GET2340" s="1279"/>
      <c r="GEU2340" s="1279"/>
      <c r="GEV2340" s="1279"/>
      <c r="GEW2340" s="1279"/>
      <c r="GEX2340" s="1279"/>
      <c r="GEY2340" s="1279"/>
      <c r="GEZ2340" s="1279"/>
      <c r="GFA2340" s="1279"/>
      <c r="GFB2340" s="1279"/>
      <c r="GFC2340" s="1279"/>
      <c r="GFD2340" s="1279"/>
      <c r="GFE2340" s="1279"/>
      <c r="GFF2340" s="1279"/>
      <c r="GFG2340" s="1279"/>
      <c r="GFH2340" s="1279"/>
      <c r="GFI2340" s="1279"/>
      <c r="GFJ2340" s="1279"/>
      <c r="GFK2340" s="1279"/>
      <c r="GFL2340" s="1279"/>
      <c r="GFM2340" s="1279"/>
      <c r="GFN2340" s="1279"/>
      <c r="GFO2340" s="1279"/>
      <c r="GFP2340" s="1279"/>
      <c r="GFQ2340" s="1279"/>
      <c r="GFR2340" s="1279"/>
      <c r="GFS2340" s="1279"/>
      <c r="GFT2340" s="1279"/>
      <c r="GFU2340" s="1279"/>
      <c r="GFV2340" s="1279"/>
      <c r="GFW2340" s="1279"/>
      <c r="GFX2340" s="1279"/>
      <c r="GFY2340" s="1279"/>
      <c r="GFZ2340" s="1279"/>
      <c r="GGA2340" s="1279"/>
      <c r="GGB2340" s="1279"/>
      <c r="GGC2340" s="1279"/>
      <c r="GGD2340" s="1279"/>
      <c r="GGE2340" s="1279"/>
      <c r="GGF2340" s="1279"/>
      <c r="GGG2340" s="1279"/>
      <c r="GGH2340" s="1279"/>
      <c r="GGI2340" s="1279"/>
      <c r="GGJ2340" s="1279"/>
      <c r="GGK2340" s="1279"/>
      <c r="GGL2340" s="1279"/>
      <c r="GGM2340" s="1279"/>
      <c r="GGN2340" s="1279"/>
      <c r="GGO2340" s="1279"/>
      <c r="GGP2340" s="1279"/>
      <c r="GGQ2340" s="1279"/>
      <c r="GGR2340" s="1279"/>
      <c r="GGS2340" s="1279"/>
      <c r="GGT2340" s="1279"/>
      <c r="GGU2340" s="1279"/>
      <c r="GGV2340" s="1279"/>
      <c r="GGW2340" s="1279"/>
      <c r="GGX2340" s="1279"/>
      <c r="GGY2340" s="1279"/>
      <c r="GGZ2340" s="1279"/>
      <c r="GHA2340" s="1279"/>
      <c r="GHB2340" s="1279"/>
      <c r="GHC2340" s="1279"/>
      <c r="GHD2340" s="1279"/>
      <c r="GHE2340" s="1279"/>
      <c r="GHF2340" s="1279"/>
      <c r="GHG2340" s="1279"/>
      <c r="GHH2340" s="1279"/>
      <c r="GHI2340" s="1279"/>
      <c r="GHJ2340" s="1279"/>
      <c r="GHK2340" s="1279"/>
      <c r="GHL2340" s="1279"/>
      <c r="GHM2340" s="1279"/>
      <c r="GHN2340" s="1279"/>
      <c r="GHO2340" s="1279"/>
      <c r="GHP2340" s="1279"/>
      <c r="GHQ2340" s="1279"/>
      <c r="GHR2340" s="1279"/>
      <c r="GHS2340" s="1279"/>
      <c r="GHT2340" s="1279"/>
      <c r="GHU2340" s="1279"/>
      <c r="GHV2340" s="1279"/>
      <c r="GHW2340" s="1279"/>
      <c r="GHX2340" s="1279"/>
      <c r="GHY2340" s="1279"/>
      <c r="GHZ2340" s="1279"/>
      <c r="GIA2340" s="1279"/>
      <c r="GIB2340" s="1279"/>
      <c r="GIC2340" s="1279"/>
      <c r="GID2340" s="1279"/>
      <c r="GIE2340" s="1279"/>
      <c r="GIF2340" s="1279"/>
      <c r="GIG2340" s="1279"/>
      <c r="GIH2340" s="1279"/>
      <c r="GII2340" s="1279"/>
      <c r="GIJ2340" s="1279"/>
      <c r="GIK2340" s="1279"/>
      <c r="GIL2340" s="1279"/>
      <c r="GIM2340" s="1279"/>
      <c r="GIN2340" s="1279"/>
      <c r="GIO2340" s="1279"/>
      <c r="GIP2340" s="1279"/>
      <c r="GIQ2340" s="1279"/>
      <c r="GIR2340" s="1279"/>
      <c r="GIS2340" s="1279"/>
      <c r="GIT2340" s="1279"/>
      <c r="GIU2340" s="1279"/>
      <c r="GIV2340" s="1279"/>
      <c r="GIW2340" s="1279"/>
      <c r="GIX2340" s="1279"/>
      <c r="GIY2340" s="1279"/>
      <c r="GIZ2340" s="1279"/>
      <c r="GJA2340" s="1279"/>
      <c r="GJB2340" s="1279"/>
      <c r="GJC2340" s="1279"/>
      <c r="GJD2340" s="1279"/>
      <c r="GJE2340" s="1279"/>
      <c r="GJF2340" s="1279"/>
      <c r="GJG2340" s="1279"/>
      <c r="GJH2340" s="1279"/>
      <c r="GJI2340" s="1279"/>
      <c r="GJJ2340" s="1279"/>
      <c r="GJK2340" s="1279"/>
      <c r="GJL2340" s="1279"/>
      <c r="GJM2340" s="1279"/>
      <c r="GJN2340" s="1279"/>
      <c r="GJO2340" s="1279"/>
      <c r="GJP2340" s="1279"/>
      <c r="GJQ2340" s="1279"/>
      <c r="GJR2340" s="1279"/>
      <c r="GJS2340" s="1279"/>
      <c r="GJT2340" s="1279"/>
      <c r="GJU2340" s="1279"/>
      <c r="GJV2340" s="1279"/>
      <c r="GJW2340" s="1279"/>
      <c r="GJX2340" s="1279"/>
      <c r="GJY2340" s="1279"/>
      <c r="GJZ2340" s="1279"/>
      <c r="GKA2340" s="1279"/>
      <c r="GKB2340" s="1279"/>
      <c r="GKC2340" s="1279"/>
      <c r="GKD2340" s="1279"/>
      <c r="GKE2340" s="1279"/>
      <c r="GKF2340" s="1279"/>
      <c r="GKG2340" s="1279"/>
      <c r="GKH2340" s="1279"/>
      <c r="GKI2340" s="1279"/>
      <c r="GKJ2340" s="1279"/>
      <c r="GKK2340" s="1279"/>
      <c r="GKL2340" s="1279"/>
      <c r="GKM2340" s="1279"/>
      <c r="GKN2340" s="1279"/>
      <c r="GKO2340" s="1279"/>
      <c r="GKP2340" s="1279"/>
      <c r="GKQ2340" s="1279"/>
      <c r="GKR2340" s="1279"/>
      <c r="GKS2340" s="1279"/>
      <c r="GKT2340" s="1279"/>
      <c r="GKU2340" s="1279"/>
      <c r="GKV2340" s="1279"/>
      <c r="GKW2340" s="1279"/>
      <c r="GKX2340" s="1279"/>
      <c r="GKY2340" s="1279"/>
      <c r="GKZ2340" s="1279"/>
      <c r="GLA2340" s="1279"/>
      <c r="GLB2340" s="1279"/>
      <c r="GLC2340" s="1279"/>
      <c r="GLD2340" s="1279"/>
      <c r="GLE2340" s="1279"/>
      <c r="GLF2340" s="1279"/>
      <c r="GLG2340" s="1279"/>
      <c r="GLH2340" s="1279"/>
      <c r="GLI2340" s="1279"/>
      <c r="GLJ2340" s="1279"/>
      <c r="GLK2340" s="1279"/>
      <c r="GLL2340" s="1279"/>
      <c r="GLM2340" s="1279"/>
      <c r="GLN2340" s="1279"/>
      <c r="GLO2340" s="1279"/>
      <c r="GLP2340" s="1279"/>
      <c r="GLQ2340" s="1279"/>
      <c r="GLR2340" s="1279"/>
      <c r="GLS2340" s="1279"/>
      <c r="GLT2340" s="1279"/>
      <c r="GLU2340" s="1279"/>
      <c r="GLV2340" s="1279"/>
      <c r="GLW2340" s="1279"/>
      <c r="GLX2340" s="1279"/>
      <c r="GLY2340" s="1279"/>
      <c r="GLZ2340" s="1279"/>
      <c r="GMA2340" s="1279"/>
      <c r="GMB2340" s="1279"/>
      <c r="GMC2340" s="1279"/>
      <c r="GMD2340" s="1279"/>
      <c r="GME2340" s="1279"/>
      <c r="GMF2340" s="1279"/>
      <c r="GMG2340" s="1279"/>
      <c r="GMH2340" s="1279"/>
      <c r="GMI2340" s="1279"/>
      <c r="GMJ2340" s="1279"/>
      <c r="GMK2340" s="1279"/>
      <c r="GML2340" s="1279"/>
      <c r="GMM2340" s="1279"/>
      <c r="GMN2340" s="1279"/>
      <c r="GMO2340" s="1279"/>
      <c r="GMP2340" s="1279"/>
      <c r="GMQ2340" s="1279"/>
      <c r="GMR2340" s="1279"/>
      <c r="GMS2340" s="1279"/>
      <c r="GMT2340" s="1279"/>
      <c r="GMU2340" s="1279"/>
      <c r="GMV2340" s="1279"/>
      <c r="GMW2340" s="1279"/>
      <c r="GMX2340" s="1279"/>
      <c r="GMY2340" s="1279"/>
      <c r="GMZ2340" s="1279"/>
      <c r="GNA2340" s="1279"/>
      <c r="GNB2340" s="1279"/>
      <c r="GNC2340" s="1279"/>
      <c r="GND2340" s="1279"/>
      <c r="GNE2340" s="1279"/>
      <c r="GNF2340" s="1279"/>
      <c r="GNG2340" s="1279"/>
      <c r="GNH2340" s="1279"/>
      <c r="GNI2340" s="1279"/>
      <c r="GNJ2340" s="1279"/>
      <c r="GNK2340" s="1279"/>
      <c r="GNL2340" s="1279"/>
      <c r="GNM2340" s="1279"/>
      <c r="GNN2340" s="1279"/>
      <c r="GNO2340" s="1279"/>
      <c r="GNP2340" s="1279"/>
      <c r="GNQ2340" s="1279"/>
      <c r="GNR2340" s="1279"/>
      <c r="GNS2340" s="1279"/>
      <c r="GNT2340" s="1279"/>
      <c r="GNU2340" s="1279"/>
      <c r="GNV2340" s="1279"/>
      <c r="GNW2340" s="1279"/>
      <c r="GNX2340" s="1279"/>
      <c r="GNY2340" s="1279"/>
      <c r="GNZ2340" s="1279"/>
      <c r="GOA2340" s="1279"/>
      <c r="GOB2340" s="1279"/>
      <c r="GOC2340" s="1279"/>
      <c r="GOD2340" s="1279"/>
      <c r="GOE2340" s="1279"/>
      <c r="GOF2340" s="1279"/>
      <c r="GOG2340" s="1279"/>
      <c r="GOH2340" s="1279"/>
      <c r="GOI2340" s="1279"/>
      <c r="GOJ2340" s="1279"/>
      <c r="GOK2340" s="1279"/>
      <c r="GOL2340" s="1279"/>
      <c r="GOM2340" s="1279"/>
      <c r="GON2340" s="1279"/>
      <c r="GOO2340" s="1279"/>
      <c r="GOP2340" s="1279"/>
      <c r="GOQ2340" s="1279"/>
      <c r="GOR2340" s="1279"/>
      <c r="GOS2340" s="1279"/>
      <c r="GOT2340" s="1279"/>
      <c r="GOU2340" s="1279"/>
      <c r="GOV2340" s="1279"/>
      <c r="GOW2340" s="1279"/>
      <c r="GOX2340" s="1279"/>
      <c r="GOY2340" s="1279"/>
      <c r="GOZ2340" s="1279"/>
      <c r="GPA2340" s="1279"/>
      <c r="GPB2340" s="1279"/>
      <c r="GPC2340" s="1279"/>
      <c r="GPD2340" s="1279"/>
      <c r="GPE2340" s="1279"/>
      <c r="GPF2340" s="1279"/>
      <c r="GPG2340" s="1279"/>
      <c r="GPH2340" s="1279"/>
      <c r="GPI2340" s="1279"/>
      <c r="GPJ2340" s="1279"/>
      <c r="GPK2340" s="1279"/>
      <c r="GPL2340" s="1279"/>
      <c r="GPM2340" s="1279"/>
      <c r="GPN2340" s="1279"/>
      <c r="GPO2340" s="1279"/>
      <c r="GPP2340" s="1279"/>
      <c r="GPQ2340" s="1279"/>
      <c r="GPR2340" s="1279"/>
      <c r="GPS2340" s="1279"/>
      <c r="GPT2340" s="1279"/>
      <c r="GPU2340" s="1279"/>
      <c r="GPV2340" s="1279"/>
      <c r="GPW2340" s="1279"/>
      <c r="GPX2340" s="1279"/>
      <c r="GPY2340" s="1279"/>
      <c r="GPZ2340" s="1279"/>
      <c r="GQA2340" s="1279"/>
      <c r="GQB2340" s="1279"/>
      <c r="GQC2340" s="1279"/>
      <c r="GQD2340" s="1279"/>
      <c r="GQE2340" s="1279"/>
      <c r="GQF2340" s="1279"/>
      <c r="GQG2340" s="1279"/>
      <c r="GQH2340" s="1279"/>
      <c r="GQI2340" s="1279"/>
      <c r="GQJ2340" s="1279"/>
      <c r="GQK2340" s="1279"/>
      <c r="GQL2340" s="1279"/>
      <c r="GQM2340" s="1279"/>
      <c r="GQN2340" s="1279"/>
      <c r="GQO2340" s="1279"/>
      <c r="GQP2340" s="1279"/>
      <c r="GQQ2340" s="1279"/>
      <c r="GQR2340" s="1279"/>
      <c r="GQS2340" s="1279"/>
      <c r="GQT2340" s="1279"/>
      <c r="GQU2340" s="1279"/>
      <c r="GQV2340" s="1279"/>
      <c r="GQW2340" s="1279"/>
      <c r="GQX2340" s="1279"/>
      <c r="GQY2340" s="1279"/>
      <c r="GQZ2340" s="1279"/>
      <c r="GRA2340" s="1279"/>
      <c r="GRB2340" s="1279"/>
      <c r="GRC2340" s="1279"/>
      <c r="GRD2340" s="1279"/>
      <c r="GRE2340" s="1279"/>
      <c r="GRF2340" s="1279"/>
      <c r="GRG2340" s="1279"/>
      <c r="GRH2340" s="1279"/>
      <c r="GRI2340" s="1279"/>
      <c r="GRJ2340" s="1279"/>
      <c r="GRK2340" s="1279"/>
      <c r="GRL2340" s="1279"/>
      <c r="GRM2340" s="1279"/>
      <c r="GRN2340" s="1279"/>
      <c r="GRO2340" s="1279"/>
      <c r="GRP2340" s="1279"/>
      <c r="GRQ2340" s="1279"/>
      <c r="GRR2340" s="1279"/>
      <c r="GRS2340" s="1279"/>
      <c r="GRT2340" s="1279"/>
      <c r="GRU2340" s="1279"/>
      <c r="GRV2340" s="1279"/>
      <c r="GRW2340" s="1279"/>
      <c r="GRX2340" s="1279"/>
      <c r="GRY2340" s="1279"/>
      <c r="GRZ2340" s="1279"/>
      <c r="GSA2340" s="1279"/>
      <c r="GSB2340" s="1279"/>
      <c r="GSC2340" s="1279"/>
      <c r="GSD2340" s="1279"/>
      <c r="GSE2340" s="1279"/>
      <c r="GSF2340" s="1279"/>
      <c r="GSG2340" s="1279"/>
      <c r="GSH2340" s="1279"/>
      <c r="GSI2340" s="1279"/>
      <c r="GSJ2340" s="1279"/>
      <c r="GSK2340" s="1279"/>
      <c r="GSL2340" s="1279"/>
      <c r="GSM2340" s="1279"/>
      <c r="GSN2340" s="1279"/>
      <c r="GSO2340" s="1279"/>
      <c r="GSP2340" s="1279"/>
      <c r="GSQ2340" s="1279"/>
      <c r="GSR2340" s="1279"/>
      <c r="GSS2340" s="1279"/>
      <c r="GST2340" s="1279"/>
      <c r="GSU2340" s="1279"/>
      <c r="GSV2340" s="1279"/>
      <c r="GSW2340" s="1279"/>
      <c r="GSX2340" s="1279"/>
      <c r="GSY2340" s="1279"/>
      <c r="GSZ2340" s="1279"/>
      <c r="GTA2340" s="1279"/>
      <c r="GTB2340" s="1279"/>
      <c r="GTC2340" s="1279"/>
      <c r="GTD2340" s="1279"/>
      <c r="GTE2340" s="1279"/>
      <c r="GTF2340" s="1279"/>
      <c r="GTG2340" s="1279"/>
      <c r="GTH2340" s="1279"/>
      <c r="GTI2340" s="1279"/>
      <c r="GTJ2340" s="1279"/>
      <c r="GTK2340" s="1279"/>
      <c r="GTL2340" s="1279"/>
      <c r="GTM2340" s="1279"/>
      <c r="GTN2340" s="1279"/>
      <c r="GTO2340" s="1279"/>
      <c r="GTP2340" s="1279"/>
      <c r="GTQ2340" s="1279"/>
      <c r="GTR2340" s="1279"/>
      <c r="GTS2340" s="1279"/>
      <c r="GTT2340" s="1279"/>
      <c r="GTU2340" s="1279"/>
      <c r="GTV2340" s="1279"/>
      <c r="GTW2340" s="1279"/>
      <c r="GTX2340" s="1279"/>
      <c r="GTY2340" s="1279"/>
      <c r="GTZ2340" s="1279"/>
      <c r="GUA2340" s="1279"/>
      <c r="GUB2340" s="1279"/>
      <c r="GUC2340" s="1279"/>
      <c r="GUD2340" s="1279"/>
      <c r="GUE2340" s="1279"/>
      <c r="GUF2340" s="1279"/>
      <c r="GUG2340" s="1279"/>
      <c r="GUH2340" s="1279"/>
      <c r="GUI2340" s="1279"/>
      <c r="GUJ2340" s="1279"/>
      <c r="GUK2340" s="1279"/>
      <c r="GUL2340" s="1279"/>
      <c r="GUM2340" s="1279"/>
      <c r="GUN2340" s="1279"/>
      <c r="GUO2340" s="1279"/>
      <c r="GUP2340" s="1279"/>
      <c r="GUQ2340" s="1279"/>
      <c r="GUR2340" s="1279"/>
      <c r="GUS2340" s="1279"/>
      <c r="GUT2340" s="1279"/>
      <c r="GUU2340" s="1279"/>
      <c r="GUV2340" s="1279"/>
      <c r="GUW2340" s="1279"/>
      <c r="GUX2340" s="1279"/>
      <c r="GUY2340" s="1279"/>
      <c r="GUZ2340" s="1279"/>
      <c r="GVA2340" s="1279"/>
      <c r="GVB2340" s="1279"/>
      <c r="GVC2340" s="1279"/>
      <c r="GVD2340" s="1279"/>
      <c r="GVE2340" s="1279"/>
      <c r="GVF2340" s="1279"/>
      <c r="GVG2340" s="1279"/>
      <c r="GVH2340" s="1279"/>
      <c r="GVI2340" s="1279"/>
      <c r="GVJ2340" s="1279"/>
      <c r="GVK2340" s="1279"/>
      <c r="GVL2340" s="1279"/>
      <c r="GVM2340" s="1279"/>
      <c r="GVN2340" s="1279"/>
      <c r="GVO2340" s="1279"/>
      <c r="GVP2340" s="1279"/>
      <c r="GVQ2340" s="1279"/>
      <c r="GVR2340" s="1279"/>
      <c r="GVS2340" s="1279"/>
      <c r="GVT2340" s="1279"/>
      <c r="GVU2340" s="1279"/>
      <c r="GVV2340" s="1279"/>
      <c r="GVW2340" s="1279"/>
      <c r="GVX2340" s="1279"/>
      <c r="GVY2340" s="1279"/>
      <c r="GVZ2340" s="1279"/>
      <c r="GWA2340" s="1279"/>
      <c r="GWB2340" s="1279"/>
      <c r="GWC2340" s="1279"/>
      <c r="GWD2340" s="1279"/>
      <c r="GWE2340" s="1279"/>
      <c r="GWF2340" s="1279"/>
      <c r="GWG2340" s="1279"/>
      <c r="GWH2340" s="1279"/>
      <c r="GWI2340" s="1279"/>
      <c r="GWJ2340" s="1279"/>
      <c r="GWK2340" s="1279"/>
      <c r="GWL2340" s="1279"/>
      <c r="GWM2340" s="1279"/>
      <c r="GWN2340" s="1279"/>
      <c r="GWO2340" s="1279"/>
      <c r="GWP2340" s="1279"/>
      <c r="GWQ2340" s="1279"/>
      <c r="GWR2340" s="1279"/>
      <c r="GWS2340" s="1279"/>
      <c r="GWT2340" s="1279"/>
      <c r="GWU2340" s="1279"/>
      <c r="GWV2340" s="1279"/>
      <c r="GWW2340" s="1279"/>
      <c r="GWX2340" s="1279"/>
      <c r="GWY2340" s="1279"/>
      <c r="GWZ2340" s="1279"/>
      <c r="GXA2340" s="1279"/>
      <c r="GXB2340" s="1279"/>
      <c r="GXC2340" s="1279"/>
      <c r="GXD2340" s="1279"/>
      <c r="GXE2340" s="1279"/>
      <c r="GXF2340" s="1279"/>
      <c r="GXG2340" s="1279"/>
      <c r="GXH2340" s="1279"/>
      <c r="GXI2340" s="1279"/>
      <c r="GXJ2340" s="1279"/>
      <c r="GXK2340" s="1279"/>
      <c r="GXL2340" s="1279"/>
      <c r="GXM2340" s="1279"/>
      <c r="GXN2340" s="1279"/>
      <c r="GXO2340" s="1279"/>
      <c r="GXP2340" s="1279"/>
      <c r="GXQ2340" s="1279"/>
      <c r="GXR2340" s="1279"/>
      <c r="GXS2340" s="1279"/>
      <c r="GXT2340" s="1279"/>
      <c r="GXU2340" s="1279"/>
      <c r="GXV2340" s="1279"/>
      <c r="GXW2340" s="1279"/>
      <c r="GXX2340" s="1279"/>
      <c r="GXY2340" s="1279"/>
      <c r="GXZ2340" s="1279"/>
      <c r="GYA2340" s="1279"/>
      <c r="GYB2340" s="1279"/>
      <c r="GYC2340" s="1279"/>
      <c r="GYD2340" s="1279"/>
      <c r="GYE2340" s="1279"/>
      <c r="GYF2340" s="1279"/>
      <c r="GYG2340" s="1279"/>
      <c r="GYH2340" s="1279"/>
      <c r="GYI2340" s="1279"/>
      <c r="GYJ2340" s="1279"/>
      <c r="GYK2340" s="1279"/>
      <c r="GYL2340" s="1279"/>
      <c r="GYM2340" s="1279"/>
      <c r="GYN2340" s="1279"/>
      <c r="GYO2340" s="1279"/>
      <c r="GYP2340" s="1279"/>
      <c r="GYQ2340" s="1279"/>
      <c r="GYR2340" s="1279"/>
      <c r="GYS2340" s="1279"/>
      <c r="GYT2340" s="1279"/>
      <c r="GYU2340" s="1279"/>
      <c r="GYV2340" s="1279"/>
      <c r="GYW2340" s="1279"/>
      <c r="GYX2340" s="1279"/>
      <c r="GYY2340" s="1279"/>
      <c r="GYZ2340" s="1279"/>
      <c r="GZA2340" s="1279"/>
      <c r="GZB2340" s="1279"/>
      <c r="GZC2340" s="1279"/>
      <c r="GZD2340" s="1279"/>
      <c r="GZE2340" s="1279"/>
      <c r="GZF2340" s="1279"/>
      <c r="GZG2340" s="1279"/>
      <c r="GZH2340" s="1279"/>
      <c r="GZI2340" s="1279"/>
      <c r="GZJ2340" s="1279"/>
      <c r="GZK2340" s="1279"/>
      <c r="GZL2340" s="1279"/>
      <c r="GZM2340" s="1279"/>
      <c r="GZN2340" s="1279"/>
      <c r="GZO2340" s="1279"/>
      <c r="GZP2340" s="1279"/>
      <c r="GZQ2340" s="1279"/>
      <c r="GZR2340" s="1279"/>
      <c r="GZS2340" s="1279"/>
      <c r="GZT2340" s="1279"/>
      <c r="GZU2340" s="1279"/>
      <c r="GZV2340" s="1279"/>
      <c r="GZW2340" s="1279"/>
      <c r="GZX2340" s="1279"/>
      <c r="GZY2340" s="1279"/>
      <c r="GZZ2340" s="1279"/>
      <c r="HAA2340" s="1279"/>
      <c r="HAB2340" s="1279"/>
      <c r="HAC2340" s="1279"/>
      <c r="HAD2340" s="1279"/>
      <c r="HAE2340" s="1279"/>
      <c r="HAF2340" s="1279"/>
      <c r="HAG2340" s="1279"/>
      <c r="HAH2340" s="1279"/>
      <c r="HAI2340" s="1279"/>
      <c r="HAJ2340" s="1279"/>
      <c r="HAK2340" s="1279"/>
      <c r="HAL2340" s="1279"/>
      <c r="HAM2340" s="1279"/>
      <c r="HAN2340" s="1279"/>
      <c r="HAO2340" s="1279"/>
      <c r="HAP2340" s="1279"/>
      <c r="HAQ2340" s="1279"/>
      <c r="HAR2340" s="1279"/>
      <c r="HAS2340" s="1279"/>
      <c r="HAT2340" s="1279"/>
      <c r="HAU2340" s="1279"/>
      <c r="HAV2340" s="1279"/>
      <c r="HAW2340" s="1279"/>
      <c r="HAX2340" s="1279"/>
      <c r="HAY2340" s="1279"/>
      <c r="HAZ2340" s="1279"/>
      <c r="HBA2340" s="1279"/>
      <c r="HBB2340" s="1279"/>
      <c r="HBC2340" s="1279"/>
      <c r="HBD2340" s="1279"/>
      <c r="HBE2340" s="1279"/>
      <c r="HBF2340" s="1279"/>
      <c r="HBG2340" s="1279"/>
      <c r="HBH2340" s="1279"/>
      <c r="HBI2340" s="1279"/>
      <c r="HBJ2340" s="1279"/>
      <c r="HBK2340" s="1279"/>
      <c r="HBL2340" s="1279"/>
      <c r="HBM2340" s="1279"/>
      <c r="HBN2340" s="1279"/>
      <c r="HBO2340" s="1279"/>
      <c r="HBP2340" s="1279"/>
      <c r="HBQ2340" s="1279"/>
      <c r="HBR2340" s="1279"/>
      <c r="HBS2340" s="1279"/>
      <c r="HBT2340" s="1279"/>
      <c r="HBU2340" s="1279"/>
      <c r="HBV2340" s="1279"/>
      <c r="HBW2340" s="1279"/>
      <c r="HBX2340" s="1279"/>
      <c r="HBY2340" s="1279"/>
      <c r="HBZ2340" s="1279"/>
      <c r="HCA2340" s="1279"/>
      <c r="HCB2340" s="1279"/>
      <c r="HCC2340" s="1279"/>
      <c r="HCD2340" s="1279"/>
      <c r="HCE2340" s="1279"/>
      <c r="HCF2340" s="1279"/>
      <c r="HCG2340" s="1279"/>
      <c r="HCH2340" s="1279"/>
      <c r="HCI2340" s="1279"/>
      <c r="HCJ2340" s="1279"/>
      <c r="HCK2340" s="1279"/>
      <c r="HCL2340" s="1279"/>
      <c r="HCM2340" s="1279"/>
      <c r="HCN2340" s="1279"/>
      <c r="HCO2340" s="1279"/>
      <c r="HCP2340" s="1279"/>
      <c r="HCQ2340" s="1279"/>
      <c r="HCR2340" s="1279"/>
      <c r="HCS2340" s="1279"/>
      <c r="HCT2340" s="1279"/>
      <c r="HCU2340" s="1279"/>
      <c r="HCV2340" s="1279"/>
      <c r="HCW2340" s="1279"/>
      <c r="HCX2340" s="1279"/>
      <c r="HCY2340" s="1279"/>
      <c r="HCZ2340" s="1279"/>
      <c r="HDA2340" s="1279"/>
      <c r="HDB2340" s="1279"/>
      <c r="HDC2340" s="1279"/>
      <c r="HDD2340" s="1279"/>
      <c r="HDE2340" s="1279"/>
      <c r="HDF2340" s="1279"/>
      <c r="HDG2340" s="1279"/>
      <c r="HDH2340" s="1279"/>
      <c r="HDI2340" s="1279"/>
      <c r="HDJ2340" s="1279"/>
      <c r="HDK2340" s="1279"/>
      <c r="HDL2340" s="1279"/>
      <c r="HDM2340" s="1279"/>
      <c r="HDN2340" s="1279"/>
      <c r="HDO2340" s="1279"/>
      <c r="HDP2340" s="1279"/>
      <c r="HDQ2340" s="1279"/>
      <c r="HDR2340" s="1279"/>
      <c r="HDS2340" s="1279"/>
      <c r="HDT2340" s="1279"/>
      <c r="HDU2340" s="1279"/>
      <c r="HDV2340" s="1279"/>
      <c r="HDW2340" s="1279"/>
      <c r="HDX2340" s="1279"/>
      <c r="HDY2340" s="1279"/>
      <c r="HDZ2340" s="1279"/>
      <c r="HEA2340" s="1279"/>
      <c r="HEB2340" s="1279"/>
      <c r="HEC2340" s="1279"/>
      <c r="HED2340" s="1279"/>
      <c r="HEE2340" s="1279"/>
      <c r="HEF2340" s="1279"/>
      <c r="HEG2340" s="1279"/>
      <c r="HEH2340" s="1279"/>
      <c r="HEI2340" s="1279"/>
      <c r="HEJ2340" s="1279"/>
      <c r="HEK2340" s="1279"/>
      <c r="HEL2340" s="1279"/>
      <c r="HEM2340" s="1279"/>
      <c r="HEN2340" s="1279"/>
      <c r="HEO2340" s="1279"/>
      <c r="HEP2340" s="1279"/>
      <c r="HEQ2340" s="1279"/>
      <c r="HER2340" s="1279"/>
      <c r="HES2340" s="1279"/>
      <c r="HET2340" s="1279"/>
      <c r="HEU2340" s="1279"/>
      <c r="HEV2340" s="1279"/>
      <c r="HEW2340" s="1279"/>
      <c r="HEX2340" s="1279"/>
      <c r="HEY2340" s="1279"/>
      <c r="HEZ2340" s="1279"/>
      <c r="HFA2340" s="1279"/>
      <c r="HFB2340" s="1279"/>
      <c r="HFC2340" s="1279"/>
      <c r="HFD2340" s="1279"/>
      <c r="HFE2340" s="1279"/>
      <c r="HFF2340" s="1279"/>
      <c r="HFG2340" s="1279"/>
      <c r="HFH2340" s="1279"/>
      <c r="HFI2340" s="1279"/>
      <c r="HFJ2340" s="1279"/>
      <c r="HFK2340" s="1279"/>
      <c r="HFL2340" s="1279"/>
      <c r="HFM2340" s="1279"/>
      <c r="HFN2340" s="1279"/>
      <c r="HFO2340" s="1279"/>
      <c r="HFP2340" s="1279"/>
      <c r="HFQ2340" s="1279"/>
      <c r="HFR2340" s="1279"/>
      <c r="HFS2340" s="1279"/>
      <c r="HFT2340" s="1279"/>
      <c r="HFU2340" s="1279"/>
      <c r="HFV2340" s="1279"/>
      <c r="HFW2340" s="1279"/>
      <c r="HFX2340" s="1279"/>
      <c r="HFY2340" s="1279"/>
      <c r="HFZ2340" s="1279"/>
      <c r="HGA2340" s="1279"/>
      <c r="HGB2340" s="1279"/>
      <c r="HGC2340" s="1279"/>
      <c r="HGD2340" s="1279"/>
      <c r="HGE2340" s="1279"/>
      <c r="HGF2340" s="1279"/>
      <c r="HGG2340" s="1279"/>
      <c r="HGH2340" s="1279"/>
      <c r="HGI2340" s="1279"/>
      <c r="HGJ2340" s="1279"/>
      <c r="HGK2340" s="1279"/>
      <c r="HGL2340" s="1279"/>
      <c r="HGM2340" s="1279"/>
      <c r="HGN2340" s="1279"/>
      <c r="HGO2340" s="1279"/>
      <c r="HGP2340" s="1279"/>
      <c r="HGQ2340" s="1279"/>
      <c r="HGR2340" s="1279"/>
      <c r="HGS2340" s="1279"/>
      <c r="HGT2340" s="1279"/>
      <c r="HGU2340" s="1279"/>
      <c r="HGV2340" s="1279"/>
      <c r="HGW2340" s="1279"/>
      <c r="HGX2340" s="1279"/>
      <c r="HGY2340" s="1279"/>
      <c r="HGZ2340" s="1279"/>
      <c r="HHA2340" s="1279"/>
      <c r="HHB2340" s="1279"/>
      <c r="HHC2340" s="1279"/>
      <c r="HHD2340" s="1279"/>
      <c r="HHE2340" s="1279"/>
      <c r="HHF2340" s="1279"/>
      <c r="HHG2340" s="1279"/>
      <c r="HHH2340" s="1279"/>
      <c r="HHI2340" s="1279"/>
      <c r="HHJ2340" s="1279"/>
      <c r="HHK2340" s="1279"/>
      <c r="HHL2340" s="1279"/>
      <c r="HHM2340" s="1279"/>
      <c r="HHN2340" s="1279"/>
      <c r="HHO2340" s="1279"/>
      <c r="HHP2340" s="1279"/>
      <c r="HHQ2340" s="1279"/>
      <c r="HHR2340" s="1279"/>
      <c r="HHS2340" s="1279"/>
      <c r="HHT2340" s="1279"/>
      <c r="HHU2340" s="1279"/>
      <c r="HHV2340" s="1279"/>
      <c r="HHW2340" s="1279"/>
      <c r="HHX2340" s="1279"/>
      <c r="HHY2340" s="1279"/>
      <c r="HHZ2340" s="1279"/>
      <c r="HIA2340" s="1279"/>
      <c r="HIB2340" s="1279"/>
      <c r="HIC2340" s="1279"/>
      <c r="HID2340" s="1279"/>
      <c r="HIE2340" s="1279"/>
      <c r="HIF2340" s="1279"/>
      <c r="HIG2340" s="1279"/>
      <c r="HIH2340" s="1279"/>
      <c r="HII2340" s="1279"/>
      <c r="HIJ2340" s="1279"/>
      <c r="HIK2340" s="1279"/>
      <c r="HIL2340" s="1279"/>
      <c r="HIM2340" s="1279"/>
      <c r="HIN2340" s="1279"/>
      <c r="HIO2340" s="1279"/>
      <c r="HIP2340" s="1279"/>
      <c r="HIQ2340" s="1279"/>
      <c r="HIR2340" s="1279"/>
      <c r="HIS2340" s="1279"/>
      <c r="HIT2340" s="1279"/>
      <c r="HIU2340" s="1279"/>
      <c r="HIV2340" s="1279"/>
      <c r="HIW2340" s="1279"/>
      <c r="HIX2340" s="1279"/>
      <c r="HIY2340" s="1279"/>
      <c r="HIZ2340" s="1279"/>
      <c r="HJA2340" s="1279"/>
      <c r="HJB2340" s="1279"/>
      <c r="HJC2340" s="1279"/>
      <c r="HJD2340" s="1279"/>
      <c r="HJE2340" s="1279"/>
      <c r="HJF2340" s="1279"/>
      <c r="HJG2340" s="1279"/>
      <c r="HJH2340" s="1279"/>
      <c r="HJI2340" s="1279"/>
      <c r="HJJ2340" s="1279"/>
      <c r="HJK2340" s="1279"/>
      <c r="HJL2340" s="1279"/>
      <c r="HJM2340" s="1279"/>
      <c r="HJN2340" s="1279"/>
      <c r="HJO2340" s="1279"/>
      <c r="HJP2340" s="1279"/>
      <c r="HJQ2340" s="1279"/>
      <c r="HJR2340" s="1279"/>
      <c r="HJS2340" s="1279"/>
      <c r="HJT2340" s="1279"/>
      <c r="HJU2340" s="1279"/>
      <c r="HJV2340" s="1279"/>
      <c r="HJW2340" s="1279"/>
      <c r="HJX2340" s="1279"/>
      <c r="HJY2340" s="1279"/>
      <c r="HJZ2340" s="1279"/>
      <c r="HKA2340" s="1279"/>
      <c r="HKB2340" s="1279"/>
      <c r="HKC2340" s="1279"/>
      <c r="HKD2340" s="1279"/>
      <c r="HKE2340" s="1279"/>
      <c r="HKF2340" s="1279"/>
      <c r="HKG2340" s="1279"/>
      <c r="HKH2340" s="1279"/>
      <c r="HKI2340" s="1279"/>
      <c r="HKJ2340" s="1279"/>
      <c r="HKK2340" s="1279"/>
      <c r="HKL2340" s="1279"/>
      <c r="HKM2340" s="1279"/>
      <c r="HKN2340" s="1279"/>
      <c r="HKO2340" s="1279"/>
      <c r="HKP2340" s="1279"/>
      <c r="HKQ2340" s="1279"/>
      <c r="HKR2340" s="1279"/>
      <c r="HKS2340" s="1279"/>
      <c r="HKT2340" s="1279"/>
      <c r="HKU2340" s="1279"/>
      <c r="HKV2340" s="1279"/>
      <c r="HKW2340" s="1279"/>
      <c r="HKX2340" s="1279"/>
      <c r="HKY2340" s="1279"/>
      <c r="HKZ2340" s="1279"/>
      <c r="HLA2340" s="1279"/>
      <c r="HLB2340" s="1279"/>
      <c r="HLC2340" s="1279"/>
      <c r="HLD2340" s="1279"/>
      <c r="HLE2340" s="1279"/>
      <c r="HLF2340" s="1279"/>
      <c r="HLG2340" s="1279"/>
      <c r="HLH2340" s="1279"/>
      <c r="HLI2340" s="1279"/>
      <c r="HLJ2340" s="1279"/>
      <c r="HLK2340" s="1279"/>
      <c r="HLL2340" s="1279"/>
      <c r="HLM2340" s="1279"/>
      <c r="HLN2340" s="1279"/>
      <c r="HLO2340" s="1279"/>
      <c r="HLP2340" s="1279"/>
      <c r="HLQ2340" s="1279"/>
      <c r="HLR2340" s="1279"/>
      <c r="HLS2340" s="1279"/>
      <c r="HLT2340" s="1279"/>
      <c r="HLU2340" s="1279"/>
      <c r="HLV2340" s="1279"/>
      <c r="HLW2340" s="1279"/>
      <c r="HLX2340" s="1279"/>
      <c r="HLY2340" s="1279"/>
      <c r="HLZ2340" s="1279"/>
      <c r="HMA2340" s="1279"/>
      <c r="HMB2340" s="1279"/>
      <c r="HMC2340" s="1279"/>
      <c r="HMD2340" s="1279"/>
      <c r="HME2340" s="1279"/>
      <c r="HMF2340" s="1279"/>
      <c r="HMG2340" s="1279"/>
      <c r="HMH2340" s="1279"/>
      <c r="HMI2340" s="1279"/>
      <c r="HMJ2340" s="1279"/>
      <c r="HMK2340" s="1279"/>
      <c r="HML2340" s="1279"/>
      <c r="HMM2340" s="1279"/>
      <c r="HMN2340" s="1279"/>
      <c r="HMO2340" s="1279"/>
      <c r="HMP2340" s="1279"/>
      <c r="HMQ2340" s="1279"/>
      <c r="HMR2340" s="1279"/>
      <c r="HMS2340" s="1279"/>
      <c r="HMT2340" s="1279"/>
      <c r="HMU2340" s="1279"/>
      <c r="HMV2340" s="1279"/>
      <c r="HMW2340" s="1279"/>
      <c r="HMX2340" s="1279"/>
      <c r="HMY2340" s="1279"/>
      <c r="HMZ2340" s="1279"/>
      <c r="HNA2340" s="1279"/>
      <c r="HNB2340" s="1279"/>
      <c r="HNC2340" s="1279"/>
      <c r="HND2340" s="1279"/>
      <c r="HNE2340" s="1279"/>
      <c r="HNF2340" s="1279"/>
      <c r="HNG2340" s="1279"/>
      <c r="HNH2340" s="1279"/>
      <c r="HNI2340" s="1279"/>
      <c r="HNJ2340" s="1279"/>
      <c r="HNK2340" s="1279"/>
      <c r="HNL2340" s="1279"/>
      <c r="HNM2340" s="1279"/>
      <c r="HNN2340" s="1279"/>
      <c r="HNO2340" s="1279"/>
      <c r="HNP2340" s="1279"/>
      <c r="HNQ2340" s="1279"/>
      <c r="HNR2340" s="1279"/>
      <c r="HNS2340" s="1279"/>
      <c r="HNT2340" s="1279"/>
      <c r="HNU2340" s="1279"/>
      <c r="HNV2340" s="1279"/>
      <c r="HNW2340" s="1279"/>
      <c r="HNX2340" s="1279"/>
      <c r="HNY2340" s="1279"/>
      <c r="HNZ2340" s="1279"/>
      <c r="HOA2340" s="1279"/>
      <c r="HOB2340" s="1279"/>
      <c r="HOC2340" s="1279"/>
      <c r="HOD2340" s="1279"/>
      <c r="HOE2340" s="1279"/>
      <c r="HOF2340" s="1279"/>
      <c r="HOG2340" s="1279"/>
      <c r="HOH2340" s="1279"/>
      <c r="HOI2340" s="1279"/>
      <c r="HOJ2340" s="1279"/>
      <c r="HOK2340" s="1279"/>
      <c r="HOL2340" s="1279"/>
      <c r="HOM2340" s="1279"/>
      <c r="HON2340" s="1279"/>
      <c r="HOO2340" s="1279"/>
      <c r="HOP2340" s="1279"/>
      <c r="HOQ2340" s="1279"/>
      <c r="HOR2340" s="1279"/>
      <c r="HOS2340" s="1279"/>
      <c r="HOT2340" s="1279"/>
      <c r="HOU2340" s="1279"/>
      <c r="HOV2340" s="1279"/>
      <c r="HOW2340" s="1279"/>
      <c r="HOX2340" s="1279"/>
      <c r="HOY2340" s="1279"/>
      <c r="HOZ2340" s="1279"/>
      <c r="HPA2340" s="1279"/>
      <c r="HPB2340" s="1279"/>
      <c r="HPC2340" s="1279"/>
      <c r="HPD2340" s="1279"/>
      <c r="HPE2340" s="1279"/>
      <c r="HPF2340" s="1279"/>
      <c r="HPG2340" s="1279"/>
      <c r="HPH2340" s="1279"/>
      <c r="HPI2340" s="1279"/>
      <c r="HPJ2340" s="1279"/>
      <c r="HPK2340" s="1279"/>
      <c r="HPL2340" s="1279"/>
      <c r="HPM2340" s="1279"/>
      <c r="HPN2340" s="1279"/>
      <c r="HPO2340" s="1279"/>
      <c r="HPP2340" s="1279"/>
      <c r="HPQ2340" s="1279"/>
      <c r="HPR2340" s="1279"/>
      <c r="HPS2340" s="1279"/>
      <c r="HPT2340" s="1279"/>
      <c r="HPU2340" s="1279"/>
      <c r="HPV2340" s="1279"/>
      <c r="HPW2340" s="1279"/>
      <c r="HPX2340" s="1279"/>
      <c r="HPY2340" s="1279"/>
      <c r="HPZ2340" s="1279"/>
      <c r="HQA2340" s="1279"/>
      <c r="HQB2340" s="1279"/>
      <c r="HQC2340" s="1279"/>
      <c r="HQD2340" s="1279"/>
      <c r="HQE2340" s="1279"/>
      <c r="HQF2340" s="1279"/>
      <c r="HQG2340" s="1279"/>
      <c r="HQH2340" s="1279"/>
      <c r="HQI2340" s="1279"/>
      <c r="HQJ2340" s="1279"/>
      <c r="HQK2340" s="1279"/>
      <c r="HQL2340" s="1279"/>
      <c r="HQM2340" s="1279"/>
      <c r="HQN2340" s="1279"/>
      <c r="HQO2340" s="1279"/>
      <c r="HQP2340" s="1279"/>
      <c r="HQQ2340" s="1279"/>
      <c r="HQR2340" s="1279"/>
      <c r="HQS2340" s="1279"/>
      <c r="HQT2340" s="1279"/>
      <c r="HQU2340" s="1279"/>
      <c r="HQV2340" s="1279"/>
      <c r="HQW2340" s="1279"/>
      <c r="HQX2340" s="1279"/>
      <c r="HQY2340" s="1279"/>
      <c r="HQZ2340" s="1279"/>
      <c r="HRA2340" s="1279"/>
      <c r="HRB2340" s="1279"/>
      <c r="HRC2340" s="1279"/>
      <c r="HRD2340" s="1279"/>
      <c r="HRE2340" s="1279"/>
      <c r="HRF2340" s="1279"/>
      <c r="HRG2340" s="1279"/>
      <c r="HRH2340" s="1279"/>
      <c r="HRI2340" s="1279"/>
      <c r="HRJ2340" s="1279"/>
      <c r="HRK2340" s="1279"/>
      <c r="HRL2340" s="1279"/>
      <c r="HRM2340" s="1279"/>
      <c r="HRN2340" s="1279"/>
      <c r="HRO2340" s="1279"/>
      <c r="HRP2340" s="1279"/>
      <c r="HRQ2340" s="1279"/>
      <c r="HRR2340" s="1279"/>
      <c r="HRS2340" s="1279"/>
      <c r="HRT2340" s="1279"/>
      <c r="HRU2340" s="1279"/>
      <c r="HRV2340" s="1279"/>
      <c r="HRW2340" s="1279"/>
      <c r="HRX2340" s="1279"/>
      <c r="HRY2340" s="1279"/>
      <c r="HRZ2340" s="1279"/>
      <c r="HSA2340" s="1279"/>
      <c r="HSB2340" s="1279"/>
      <c r="HSC2340" s="1279"/>
      <c r="HSD2340" s="1279"/>
      <c r="HSE2340" s="1279"/>
      <c r="HSF2340" s="1279"/>
      <c r="HSG2340" s="1279"/>
      <c r="HSH2340" s="1279"/>
      <c r="HSI2340" s="1279"/>
      <c r="HSJ2340" s="1279"/>
      <c r="HSK2340" s="1279"/>
      <c r="HSL2340" s="1279"/>
      <c r="HSM2340" s="1279"/>
      <c r="HSN2340" s="1279"/>
      <c r="HSO2340" s="1279"/>
      <c r="HSP2340" s="1279"/>
      <c r="HSQ2340" s="1279"/>
      <c r="HSR2340" s="1279"/>
      <c r="HSS2340" s="1279"/>
      <c r="HST2340" s="1279"/>
      <c r="HSU2340" s="1279"/>
      <c r="HSV2340" s="1279"/>
      <c r="HSW2340" s="1279"/>
      <c r="HSX2340" s="1279"/>
      <c r="HSY2340" s="1279"/>
      <c r="HSZ2340" s="1279"/>
      <c r="HTA2340" s="1279"/>
      <c r="HTB2340" s="1279"/>
      <c r="HTC2340" s="1279"/>
      <c r="HTD2340" s="1279"/>
      <c r="HTE2340" s="1279"/>
      <c r="HTF2340" s="1279"/>
      <c r="HTG2340" s="1279"/>
      <c r="HTH2340" s="1279"/>
      <c r="HTI2340" s="1279"/>
      <c r="HTJ2340" s="1279"/>
      <c r="HTK2340" s="1279"/>
      <c r="HTL2340" s="1279"/>
      <c r="HTM2340" s="1279"/>
      <c r="HTN2340" s="1279"/>
      <c r="HTO2340" s="1279"/>
      <c r="HTP2340" s="1279"/>
      <c r="HTQ2340" s="1279"/>
      <c r="HTR2340" s="1279"/>
      <c r="HTS2340" s="1279"/>
      <c r="HTT2340" s="1279"/>
      <c r="HTU2340" s="1279"/>
      <c r="HTV2340" s="1279"/>
      <c r="HTW2340" s="1279"/>
      <c r="HTX2340" s="1279"/>
      <c r="HTY2340" s="1279"/>
      <c r="HTZ2340" s="1279"/>
      <c r="HUA2340" s="1279"/>
      <c r="HUB2340" s="1279"/>
      <c r="HUC2340" s="1279"/>
      <c r="HUD2340" s="1279"/>
      <c r="HUE2340" s="1279"/>
      <c r="HUF2340" s="1279"/>
      <c r="HUG2340" s="1279"/>
      <c r="HUH2340" s="1279"/>
      <c r="HUI2340" s="1279"/>
      <c r="HUJ2340" s="1279"/>
      <c r="HUK2340" s="1279"/>
      <c r="HUL2340" s="1279"/>
      <c r="HUM2340" s="1279"/>
      <c r="HUN2340" s="1279"/>
      <c r="HUO2340" s="1279"/>
      <c r="HUP2340" s="1279"/>
      <c r="HUQ2340" s="1279"/>
      <c r="HUR2340" s="1279"/>
      <c r="HUS2340" s="1279"/>
      <c r="HUT2340" s="1279"/>
      <c r="HUU2340" s="1279"/>
      <c r="HUV2340" s="1279"/>
      <c r="HUW2340" s="1279"/>
      <c r="HUX2340" s="1279"/>
      <c r="HUY2340" s="1279"/>
      <c r="HUZ2340" s="1279"/>
      <c r="HVA2340" s="1279"/>
      <c r="HVB2340" s="1279"/>
      <c r="HVC2340" s="1279"/>
      <c r="HVD2340" s="1279"/>
      <c r="HVE2340" s="1279"/>
      <c r="HVF2340" s="1279"/>
      <c r="HVG2340" s="1279"/>
      <c r="HVH2340" s="1279"/>
      <c r="HVI2340" s="1279"/>
      <c r="HVJ2340" s="1279"/>
      <c r="HVK2340" s="1279"/>
      <c r="HVL2340" s="1279"/>
      <c r="HVM2340" s="1279"/>
      <c r="HVN2340" s="1279"/>
      <c r="HVO2340" s="1279"/>
      <c r="HVP2340" s="1279"/>
      <c r="HVQ2340" s="1279"/>
      <c r="HVR2340" s="1279"/>
      <c r="HVS2340" s="1279"/>
      <c r="HVT2340" s="1279"/>
      <c r="HVU2340" s="1279"/>
      <c r="HVV2340" s="1279"/>
      <c r="HVW2340" s="1279"/>
      <c r="HVX2340" s="1279"/>
      <c r="HVY2340" s="1279"/>
      <c r="HVZ2340" s="1279"/>
      <c r="HWA2340" s="1279"/>
      <c r="HWB2340" s="1279"/>
      <c r="HWC2340" s="1279"/>
      <c r="HWD2340" s="1279"/>
      <c r="HWE2340" s="1279"/>
      <c r="HWF2340" s="1279"/>
      <c r="HWG2340" s="1279"/>
      <c r="HWH2340" s="1279"/>
      <c r="HWI2340" s="1279"/>
      <c r="HWJ2340" s="1279"/>
      <c r="HWK2340" s="1279"/>
      <c r="HWL2340" s="1279"/>
      <c r="HWM2340" s="1279"/>
      <c r="HWN2340" s="1279"/>
      <c r="HWO2340" s="1279"/>
      <c r="HWP2340" s="1279"/>
      <c r="HWQ2340" s="1279"/>
      <c r="HWR2340" s="1279"/>
      <c r="HWS2340" s="1279"/>
      <c r="HWT2340" s="1279"/>
      <c r="HWU2340" s="1279"/>
      <c r="HWV2340" s="1279"/>
      <c r="HWW2340" s="1279"/>
      <c r="HWX2340" s="1279"/>
      <c r="HWY2340" s="1279"/>
      <c r="HWZ2340" s="1279"/>
      <c r="HXA2340" s="1279"/>
      <c r="HXB2340" s="1279"/>
      <c r="HXC2340" s="1279"/>
      <c r="HXD2340" s="1279"/>
      <c r="HXE2340" s="1279"/>
      <c r="HXF2340" s="1279"/>
      <c r="HXG2340" s="1279"/>
      <c r="HXH2340" s="1279"/>
      <c r="HXI2340" s="1279"/>
      <c r="HXJ2340" s="1279"/>
      <c r="HXK2340" s="1279"/>
      <c r="HXL2340" s="1279"/>
      <c r="HXM2340" s="1279"/>
      <c r="HXN2340" s="1279"/>
      <c r="HXO2340" s="1279"/>
      <c r="HXP2340" s="1279"/>
      <c r="HXQ2340" s="1279"/>
      <c r="HXR2340" s="1279"/>
      <c r="HXS2340" s="1279"/>
      <c r="HXT2340" s="1279"/>
      <c r="HXU2340" s="1279"/>
      <c r="HXV2340" s="1279"/>
      <c r="HXW2340" s="1279"/>
      <c r="HXX2340" s="1279"/>
      <c r="HXY2340" s="1279"/>
      <c r="HXZ2340" s="1279"/>
      <c r="HYA2340" s="1279"/>
      <c r="HYB2340" s="1279"/>
      <c r="HYC2340" s="1279"/>
      <c r="HYD2340" s="1279"/>
      <c r="HYE2340" s="1279"/>
      <c r="HYF2340" s="1279"/>
      <c r="HYG2340" s="1279"/>
      <c r="HYH2340" s="1279"/>
      <c r="HYI2340" s="1279"/>
      <c r="HYJ2340" s="1279"/>
      <c r="HYK2340" s="1279"/>
      <c r="HYL2340" s="1279"/>
      <c r="HYM2340" s="1279"/>
      <c r="HYN2340" s="1279"/>
      <c r="HYO2340" s="1279"/>
      <c r="HYP2340" s="1279"/>
      <c r="HYQ2340" s="1279"/>
      <c r="HYR2340" s="1279"/>
      <c r="HYS2340" s="1279"/>
      <c r="HYT2340" s="1279"/>
      <c r="HYU2340" s="1279"/>
      <c r="HYV2340" s="1279"/>
      <c r="HYW2340" s="1279"/>
      <c r="HYX2340" s="1279"/>
      <c r="HYY2340" s="1279"/>
      <c r="HYZ2340" s="1279"/>
      <c r="HZA2340" s="1279"/>
      <c r="HZB2340" s="1279"/>
      <c r="HZC2340" s="1279"/>
      <c r="HZD2340" s="1279"/>
      <c r="HZE2340" s="1279"/>
      <c r="HZF2340" s="1279"/>
      <c r="HZG2340" s="1279"/>
      <c r="HZH2340" s="1279"/>
      <c r="HZI2340" s="1279"/>
      <c r="HZJ2340" s="1279"/>
      <c r="HZK2340" s="1279"/>
      <c r="HZL2340" s="1279"/>
      <c r="HZM2340" s="1279"/>
      <c r="HZN2340" s="1279"/>
      <c r="HZO2340" s="1279"/>
      <c r="HZP2340" s="1279"/>
      <c r="HZQ2340" s="1279"/>
      <c r="HZR2340" s="1279"/>
      <c r="HZS2340" s="1279"/>
      <c r="HZT2340" s="1279"/>
      <c r="HZU2340" s="1279"/>
      <c r="HZV2340" s="1279"/>
      <c r="HZW2340" s="1279"/>
      <c r="HZX2340" s="1279"/>
      <c r="HZY2340" s="1279"/>
      <c r="HZZ2340" s="1279"/>
      <c r="IAA2340" s="1279"/>
      <c r="IAB2340" s="1279"/>
      <c r="IAC2340" s="1279"/>
      <c r="IAD2340" s="1279"/>
      <c r="IAE2340" s="1279"/>
      <c r="IAF2340" s="1279"/>
      <c r="IAG2340" s="1279"/>
      <c r="IAH2340" s="1279"/>
      <c r="IAI2340" s="1279"/>
      <c r="IAJ2340" s="1279"/>
      <c r="IAK2340" s="1279"/>
      <c r="IAL2340" s="1279"/>
      <c r="IAM2340" s="1279"/>
      <c r="IAN2340" s="1279"/>
      <c r="IAO2340" s="1279"/>
      <c r="IAP2340" s="1279"/>
      <c r="IAQ2340" s="1279"/>
      <c r="IAR2340" s="1279"/>
      <c r="IAS2340" s="1279"/>
      <c r="IAT2340" s="1279"/>
      <c r="IAU2340" s="1279"/>
      <c r="IAV2340" s="1279"/>
      <c r="IAW2340" s="1279"/>
      <c r="IAX2340" s="1279"/>
      <c r="IAY2340" s="1279"/>
      <c r="IAZ2340" s="1279"/>
      <c r="IBA2340" s="1279"/>
      <c r="IBB2340" s="1279"/>
      <c r="IBC2340" s="1279"/>
      <c r="IBD2340" s="1279"/>
      <c r="IBE2340" s="1279"/>
      <c r="IBF2340" s="1279"/>
      <c r="IBG2340" s="1279"/>
      <c r="IBH2340" s="1279"/>
      <c r="IBI2340" s="1279"/>
      <c r="IBJ2340" s="1279"/>
      <c r="IBK2340" s="1279"/>
      <c r="IBL2340" s="1279"/>
      <c r="IBM2340" s="1279"/>
      <c r="IBN2340" s="1279"/>
      <c r="IBO2340" s="1279"/>
      <c r="IBP2340" s="1279"/>
      <c r="IBQ2340" s="1279"/>
      <c r="IBR2340" s="1279"/>
      <c r="IBS2340" s="1279"/>
      <c r="IBT2340" s="1279"/>
      <c r="IBU2340" s="1279"/>
      <c r="IBV2340" s="1279"/>
      <c r="IBW2340" s="1279"/>
      <c r="IBX2340" s="1279"/>
      <c r="IBY2340" s="1279"/>
      <c r="IBZ2340" s="1279"/>
      <c r="ICA2340" s="1279"/>
      <c r="ICB2340" s="1279"/>
      <c r="ICC2340" s="1279"/>
      <c r="ICD2340" s="1279"/>
      <c r="ICE2340" s="1279"/>
      <c r="ICF2340" s="1279"/>
      <c r="ICG2340" s="1279"/>
      <c r="ICH2340" s="1279"/>
      <c r="ICI2340" s="1279"/>
      <c r="ICJ2340" s="1279"/>
      <c r="ICK2340" s="1279"/>
      <c r="ICL2340" s="1279"/>
      <c r="ICM2340" s="1279"/>
      <c r="ICN2340" s="1279"/>
      <c r="ICO2340" s="1279"/>
      <c r="ICP2340" s="1279"/>
      <c r="ICQ2340" s="1279"/>
      <c r="ICR2340" s="1279"/>
      <c r="ICS2340" s="1279"/>
      <c r="ICT2340" s="1279"/>
      <c r="ICU2340" s="1279"/>
      <c r="ICV2340" s="1279"/>
      <c r="ICW2340" s="1279"/>
      <c r="ICX2340" s="1279"/>
      <c r="ICY2340" s="1279"/>
      <c r="ICZ2340" s="1279"/>
      <c r="IDA2340" s="1279"/>
      <c r="IDB2340" s="1279"/>
      <c r="IDC2340" s="1279"/>
      <c r="IDD2340" s="1279"/>
      <c r="IDE2340" s="1279"/>
      <c r="IDF2340" s="1279"/>
      <c r="IDG2340" s="1279"/>
      <c r="IDH2340" s="1279"/>
      <c r="IDI2340" s="1279"/>
      <c r="IDJ2340" s="1279"/>
      <c r="IDK2340" s="1279"/>
      <c r="IDL2340" s="1279"/>
      <c r="IDM2340" s="1279"/>
      <c r="IDN2340" s="1279"/>
      <c r="IDO2340" s="1279"/>
      <c r="IDP2340" s="1279"/>
      <c r="IDQ2340" s="1279"/>
      <c r="IDR2340" s="1279"/>
      <c r="IDS2340" s="1279"/>
      <c r="IDT2340" s="1279"/>
      <c r="IDU2340" s="1279"/>
      <c r="IDV2340" s="1279"/>
      <c r="IDW2340" s="1279"/>
      <c r="IDX2340" s="1279"/>
      <c r="IDY2340" s="1279"/>
      <c r="IDZ2340" s="1279"/>
      <c r="IEA2340" s="1279"/>
      <c r="IEB2340" s="1279"/>
      <c r="IEC2340" s="1279"/>
      <c r="IED2340" s="1279"/>
      <c r="IEE2340" s="1279"/>
      <c r="IEF2340" s="1279"/>
      <c r="IEG2340" s="1279"/>
      <c r="IEH2340" s="1279"/>
      <c r="IEI2340" s="1279"/>
      <c r="IEJ2340" s="1279"/>
      <c r="IEK2340" s="1279"/>
      <c r="IEL2340" s="1279"/>
      <c r="IEM2340" s="1279"/>
      <c r="IEN2340" s="1279"/>
      <c r="IEO2340" s="1279"/>
      <c r="IEP2340" s="1279"/>
      <c r="IEQ2340" s="1279"/>
      <c r="IER2340" s="1279"/>
      <c r="IES2340" s="1279"/>
      <c r="IET2340" s="1279"/>
      <c r="IEU2340" s="1279"/>
      <c r="IEV2340" s="1279"/>
      <c r="IEW2340" s="1279"/>
      <c r="IEX2340" s="1279"/>
      <c r="IEY2340" s="1279"/>
      <c r="IEZ2340" s="1279"/>
      <c r="IFA2340" s="1279"/>
      <c r="IFB2340" s="1279"/>
      <c r="IFC2340" s="1279"/>
      <c r="IFD2340" s="1279"/>
      <c r="IFE2340" s="1279"/>
      <c r="IFF2340" s="1279"/>
      <c r="IFG2340" s="1279"/>
      <c r="IFH2340" s="1279"/>
      <c r="IFI2340" s="1279"/>
      <c r="IFJ2340" s="1279"/>
      <c r="IFK2340" s="1279"/>
      <c r="IFL2340" s="1279"/>
      <c r="IFM2340" s="1279"/>
      <c r="IFN2340" s="1279"/>
      <c r="IFO2340" s="1279"/>
      <c r="IFP2340" s="1279"/>
      <c r="IFQ2340" s="1279"/>
      <c r="IFR2340" s="1279"/>
      <c r="IFS2340" s="1279"/>
      <c r="IFT2340" s="1279"/>
      <c r="IFU2340" s="1279"/>
      <c r="IFV2340" s="1279"/>
      <c r="IFW2340" s="1279"/>
      <c r="IFX2340" s="1279"/>
      <c r="IFY2340" s="1279"/>
      <c r="IFZ2340" s="1279"/>
      <c r="IGA2340" s="1279"/>
      <c r="IGB2340" s="1279"/>
      <c r="IGC2340" s="1279"/>
      <c r="IGD2340" s="1279"/>
      <c r="IGE2340" s="1279"/>
      <c r="IGF2340" s="1279"/>
      <c r="IGG2340" s="1279"/>
      <c r="IGH2340" s="1279"/>
      <c r="IGI2340" s="1279"/>
      <c r="IGJ2340" s="1279"/>
      <c r="IGK2340" s="1279"/>
      <c r="IGL2340" s="1279"/>
      <c r="IGM2340" s="1279"/>
      <c r="IGN2340" s="1279"/>
      <c r="IGO2340" s="1279"/>
      <c r="IGP2340" s="1279"/>
      <c r="IGQ2340" s="1279"/>
      <c r="IGR2340" s="1279"/>
      <c r="IGS2340" s="1279"/>
      <c r="IGT2340" s="1279"/>
      <c r="IGU2340" s="1279"/>
      <c r="IGV2340" s="1279"/>
      <c r="IGW2340" s="1279"/>
      <c r="IGX2340" s="1279"/>
      <c r="IGY2340" s="1279"/>
      <c r="IGZ2340" s="1279"/>
      <c r="IHA2340" s="1279"/>
      <c r="IHB2340" s="1279"/>
      <c r="IHC2340" s="1279"/>
      <c r="IHD2340" s="1279"/>
      <c r="IHE2340" s="1279"/>
      <c r="IHF2340" s="1279"/>
      <c r="IHG2340" s="1279"/>
      <c r="IHH2340" s="1279"/>
      <c r="IHI2340" s="1279"/>
      <c r="IHJ2340" s="1279"/>
      <c r="IHK2340" s="1279"/>
      <c r="IHL2340" s="1279"/>
      <c r="IHM2340" s="1279"/>
      <c r="IHN2340" s="1279"/>
      <c r="IHO2340" s="1279"/>
      <c r="IHP2340" s="1279"/>
      <c r="IHQ2340" s="1279"/>
      <c r="IHR2340" s="1279"/>
      <c r="IHS2340" s="1279"/>
      <c r="IHT2340" s="1279"/>
      <c r="IHU2340" s="1279"/>
      <c r="IHV2340" s="1279"/>
      <c r="IHW2340" s="1279"/>
      <c r="IHX2340" s="1279"/>
      <c r="IHY2340" s="1279"/>
      <c r="IHZ2340" s="1279"/>
      <c r="IIA2340" s="1279"/>
      <c r="IIB2340" s="1279"/>
      <c r="IIC2340" s="1279"/>
      <c r="IID2340" s="1279"/>
      <c r="IIE2340" s="1279"/>
      <c r="IIF2340" s="1279"/>
      <c r="IIG2340" s="1279"/>
      <c r="IIH2340" s="1279"/>
      <c r="III2340" s="1279"/>
      <c r="IIJ2340" s="1279"/>
      <c r="IIK2340" s="1279"/>
      <c r="IIL2340" s="1279"/>
      <c r="IIM2340" s="1279"/>
      <c r="IIN2340" s="1279"/>
      <c r="IIO2340" s="1279"/>
      <c r="IIP2340" s="1279"/>
      <c r="IIQ2340" s="1279"/>
      <c r="IIR2340" s="1279"/>
      <c r="IIS2340" s="1279"/>
      <c r="IIT2340" s="1279"/>
      <c r="IIU2340" s="1279"/>
      <c r="IIV2340" s="1279"/>
      <c r="IIW2340" s="1279"/>
      <c r="IIX2340" s="1279"/>
      <c r="IIY2340" s="1279"/>
      <c r="IIZ2340" s="1279"/>
      <c r="IJA2340" s="1279"/>
      <c r="IJB2340" s="1279"/>
      <c r="IJC2340" s="1279"/>
      <c r="IJD2340" s="1279"/>
      <c r="IJE2340" s="1279"/>
      <c r="IJF2340" s="1279"/>
      <c r="IJG2340" s="1279"/>
      <c r="IJH2340" s="1279"/>
      <c r="IJI2340" s="1279"/>
      <c r="IJJ2340" s="1279"/>
      <c r="IJK2340" s="1279"/>
      <c r="IJL2340" s="1279"/>
      <c r="IJM2340" s="1279"/>
      <c r="IJN2340" s="1279"/>
      <c r="IJO2340" s="1279"/>
      <c r="IJP2340" s="1279"/>
      <c r="IJQ2340" s="1279"/>
      <c r="IJR2340" s="1279"/>
      <c r="IJS2340" s="1279"/>
      <c r="IJT2340" s="1279"/>
      <c r="IJU2340" s="1279"/>
      <c r="IJV2340" s="1279"/>
      <c r="IJW2340" s="1279"/>
      <c r="IJX2340" s="1279"/>
      <c r="IJY2340" s="1279"/>
      <c r="IJZ2340" s="1279"/>
      <c r="IKA2340" s="1279"/>
      <c r="IKB2340" s="1279"/>
      <c r="IKC2340" s="1279"/>
      <c r="IKD2340" s="1279"/>
      <c r="IKE2340" s="1279"/>
      <c r="IKF2340" s="1279"/>
      <c r="IKG2340" s="1279"/>
      <c r="IKH2340" s="1279"/>
      <c r="IKI2340" s="1279"/>
      <c r="IKJ2340" s="1279"/>
      <c r="IKK2340" s="1279"/>
      <c r="IKL2340" s="1279"/>
      <c r="IKM2340" s="1279"/>
      <c r="IKN2340" s="1279"/>
      <c r="IKO2340" s="1279"/>
      <c r="IKP2340" s="1279"/>
      <c r="IKQ2340" s="1279"/>
      <c r="IKR2340" s="1279"/>
      <c r="IKS2340" s="1279"/>
      <c r="IKT2340" s="1279"/>
      <c r="IKU2340" s="1279"/>
      <c r="IKV2340" s="1279"/>
      <c r="IKW2340" s="1279"/>
      <c r="IKX2340" s="1279"/>
      <c r="IKY2340" s="1279"/>
      <c r="IKZ2340" s="1279"/>
      <c r="ILA2340" s="1279"/>
      <c r="ILB2340" s="1279"/>
      <c r="ILC2340" s="1279"/>
      <c r="ILD2340" s="1279"/>
      <c r="ILE2340" s="1279"/>
      <c r="ILF2340" s="1279"/>
      <c r="ILG2340" s="1279"/>
      <c r="ILH2340" s="1279"/>
      <c r="ILI2340" s="1279"/>
      <c r="ILJ2340" s="1279"/>
      <c r="ILK2340" s="1279"/>
      <c r="ILL2340" s="1279"/>
      <c r="ILM2340" s="1279"/>
      <c r="ILN2340" s="1279"/>
      <c r="ILO2340" s="1279"/>
      <c r="ILP2340" s="1279"/>
      <c r="ILQ2340" s="1279"/>
      <c r="ILR2340" s="1279"/>
      <c r="ILS2340" s="1279"/>
      <c r="ILT2340" s="1279"/>
      <c r="ILU2340" s="1279"/>
      <c r="ILV2340" s="1279"/>
      <c r="ILW2340" s="1279"/>
      <c r="ILX2340" s="1279"/>
      <c r="ILY2340" s="1279"/>
      <c r="ILZ2340" s="1279"/>
      <c r="IMA2340" s="1279"/>
      <c r="IMB2340" s="1279"/>
      <c r="IMC2340" s="1279"/>
      <c r="IMD2340" s="1279"/>
      <c r="IME2340" s="1279"/>
      <c r="IMF2340" s="1279"/>
      <c r="IMG2340" s="1279"/>
      <c r="IMH2340" s="1279"/>
      <c r="IMI2340" s="1279"/>
      <c r="IMJ2340" s="1279"/>
      <c r="IMK2340" s="1279"/>
      <c r="IML2340" s="1279"/>
      <c r="IMM2340" s="1279"/>
      <c r="IMN2340" s="1279"/>
      <c r="IMO2340" s="1279"/>
      <c r="IMP2340" s="1279"/>
      <c r="IMQ2340" s="1279"/>
      <c r="IMR2340" s="1279"/>
      <c r="IMS2340" s="1279"/>
      <c r="IMT2340" s="1279"/>
      <c r="IMU2340" s="1279"/>
      <c r="IMV2340" s="1279"/>
      <c r="IMW2340" s="1279"/>
      <c r="IMX2340" s="1279"/>
      <c r="IMY2340" s="1279"/>
      <c r="IMZ2340" s="1279"/>
      <c r="INA2340" s="1279"/>
      <c r="INB2340" s="1279"/>
      <c r="INC2340" s="1279"/>
      <c r="IND2340" s="1279"/>
      <c r="INE2340" s="1279"/>
      <c r="INF2340" s="1279"/>
      <c r="ING2340" s="1279"/>
      <c r="INH2340" s="1279"/>
      <c r="INI2340" s="1279"/>
      <c r="INJ2340" s="1279"/>
      <c r="INK2340" s="1279"/>
      <c r="INL2340" s="1279"/>
      <c r="INM2340" s="1279"/>
      <c r="INN2340" s="1279"/>
      <c r="INO2340" s="1279"/>
      <c r="INP2340" s="1279"/>
      <c r="INQ2340" s="1279"/>
      <c r="INR2340" s="1279"/>
      <c r="INS2340" s="1279"/>
      <c r="INT2340" s="1279"/>
      <c r="INU2340" s="1279"/>
      <c r="INV2340" s="1279"/>
      <c r="INW2340" s="1279"/>
      <c r="INX2340" s="1279"/>
      <c r="INY2340" s="1279"/>
      <c r="INZ2340" s="1279"/>
      <c r="IOA2340" s="1279"/>
      <c r="IOB2340" s="1279"/>
      <c r="IOC2340" s="1279"/>
      <c r="IOD2340" s="1279"/>
      <c r="IOE2340" s="1279"/>
      <c r="IOF2340" s="1279"/>
      <c r="IOG2340" s="1279"/>
      <c r="IOH2340" s="1279"/>
      <c r="IOI2340" s="1279"/>
      <c r="IOJ2340" s="1279"/>
      <c r="IOK2340" s="1279"/>
      <c r="IOL2340" s="1279"/>
      <c r="IOM2340" s="1279"/>
      <c r="ION2340" s="1279"/>
      <c r="IOO2340" s="1279"/>
      <c r="IOP2340" s="1279"/>
      <c r="IOQ2340" s="1279"/>
      <c r="IOR2340" s="1279"/>
      <c r="IOS2340" s="1279"/>
      <c r="IOT2340" s="1279"/>
      <c r="IOU2340" s="1279"/>
      <c r="IOV2340" s="1279"/>
      <c r="IOW2340" s="1279"/>
      <c r="IOX2340" s="1279"/>
      <c r="IOY2340" s="1279"/>
      <c r="IOZ2340" s="1279"/>
      <c r="IPA2340" s="1279"/>
      <c r="IPB2340" s="1279"/>
      <c r="IPC2340" s="1279"/>
      <c r="IPD2340" s="1279"/>
      <c r="IPE2340" s="1279"/>
      <c r="IPF2340" s="1279"/>
      <c r="IPG2340" s="1279"/>
      <c r="IPH2340" s="1279"/>
      <c r="IPI2340" s="1279"/>
      <c r="IPJ2340" s="1279"/>
      <c r="IPK2340" s="1279"/>
      <c r="IPL2340" s="1279"/>
      <c r="IPM2340" s="1279"/>
      <c r="IPN2340" s="1279"/>
      <c r="IPO2340" s="1279"/>
      <c r="IPP2340" s="1279"/>
      <c r="IPQ2340" s="1279"/>
      <c r="IPR2340" s="1279"/>
      <c r="IPS2340" s="1279"/>
      <c r="IPT2340" s="1279"/>
      <c r="IPU2340" s="1279"/>
      <c r="IPV2340" s="1279"/>
      <c r="IPW2340" s="1279"/>
      <c r="IPX2340" s="1279"/>
      <c r="IPY2340" s="1279"/>
      <c r="IPZ2340" s="1279"/>
      <c r="IQA2340" s="1279"/>
      <c r="IQB2340" s="1279"/>
      <c r="IQC2340" s="1279"/>
      <c r="IQD2340" s="1279"/>
      <c r="IQE2340" s="1279"/>
      <c r="IQF2340" s="1279"/>
      <c r="IQG2340" s="1279"/>
      <c r="IQH2340" s="1279"/>
      <c r="IQI2340" s="1279"/>
      <c r="IQJ2340" s="1279"/>
      <c r="IQK2340" s="1279"/>
      <c r="IQL2340" s="1279"/>
      <c r="IQM2340" s="1279"/>
      <c r="IQN2340" s="1279"/>
      <c r="IQO2340" s="1279"/>
      <c r="IQP2340" s="1279"/>
      <c r="IQQ2340" s="1279"/>
      <c r="IQR2340" s="1279"/>
      <c r="IQS2340" s="1279"/>
      <c r="IQT2340" s="1279"/>
      <c r="IQU2340" s="1279"/>
      <c r="IQV2340" s="1279"/>
      <c r="IQW2340" s="1279"/>
      <c r="IQX2340" s="1279"/>
      <c r="IQY2340" s="1279"/>
      <c r="IQZ2340" s="1279"/>
      <c r="IRA2340" s="1279"/>
      <c r="IRB2340" s="1279"/>
      <c r="IRC2340" s="1279"/>
      <c r="IRD2340" s="1279"/>
      <c r="IRE2340" s="1279"/>
      <c r="IRF2340" s="1279"/>
      <c r="IRG2340" s="1279"/>
      <c r="IRH2340" s="1279"/>
      <c r="IRI2340" s="1279"/>
      <c r="IRJ2340" s="1279"/>
      <c r="IRK2340" s="1279"/>
      <c r="IRL2340" s="1279"/>
      <c r="IRM2340" s="1279"/>
      <c r="IRN2340" s="1279"/>
      <c r="IRO2340" s="1279"/>
      <c r="IRP2340" s="1279"/>
      <c r="IRQ2340" s="1279"/>
      <c r="IRR2340" s="1279"/>
      <c r="IRS2340" s="1279"/>
      <c r="IRT2340" s="1279"/>
      <c r="IRU2340" s="1279"/>
      <c r="IRV2340" s="1279"/>
      <c r="IRW2340" s="1279"/>
      <c r="IRX2340" s="1279"/>
      <c r="IRY2340" s="1279"/>
      <c r="IRZ2340" s="1279"/>
      <c r="ISA2340" s="1279"/>
      <c r="ISB2340" s="1279"/>
      <c r="ISC2340" s="1279"/>
      <c r="ISD2340" s="1279"/>
      <c r="ISE2340" s="1279"/>
      <c r="ISF2340" s="1279"/>
      <c r="ISG2340" s="1279"/>
      <c r="ISH2340" s="1279"/>
      <c r="ISI2340" s="1279"/>
      <c r="ISJ2340" s="1279"/>
      <c r="ISK2340" s="1279"/>
      <c r="ISL2340" s="1279"/>
      <c r="ISM2340" s="1279"/>
      <c r="ISN2340" s="1279"/>
      <c r="ISO2340" s="1279"/>
      <c r="ISP2340" s="1279"/>
      <c r="ISQ2340" s="1279"/>
      <c r="ISR2340" s="1279"/>
      <c r="ISS2340" s="1279"/>
      <c r="IST2340" s="1279"/>
      <c r="ISU2340" s="1279"/>
      <c r="ISV2340" s="1279"/>
      <c r="ISW2340" s="1279"/>
      <c r="ISX2340" s="1279"/>
      <c r="ISY2340" s="1279"/>
      <c r="ISZ2340" s="1279"/>
      <c r="ITA2340" s="1279"/>
      <c r="ITB2340" s="1279"/>
      <c r="ITC2340" s="1279"/>
      <c r="ITD2340" s="1279"/>
      <c r="ITE2340" s="1279"/>
      <c r="ITF2340" s="1279"/>
      <c r="ITG2340" s="1279"/>
      <c r="ITH2340" s="1279"/>
      <c r="ITI2340" s="1279"/>
      <c r="ITJ2340" s="1279"/>
      <c r="ITK2340" s="1279"/>
      <c r="ITL2340" s="1279"/>
      <c r="ITM2340" s="1279"/>
      <c r="ITN2340" s="1279"/>
      <c r="ITO2340" s="1279"/>
      <c r="ITP2340" s="1279"/>
      <c r="ITQ2340" s="1279"/>
      <c r="ITR2340" s="1279"/>
      <c r="ITS2340" s="1279"/>
      <c r="ITT2340" s="1279"/>
      <c r="ITU2340" s="1279"/>
      <c r="ITV2340" s="1279"/>
      <c r="ITW2340" s="1279"/>
      <c r="ITX2340" s="1279"/>
      <c r="ITY2340" s="1279"/>
      <c r="ITZ2340" s="1279"/>
      <c r="IUA2340" s="1279"/>
      <c r="IUB2340" s="1279"/>
      <c r="IUC2340" s="1279"/>
      <c r="IUD2340" s="1279"/>
      <c r="IUE2340" s="1279"/>
      <c r="IUF2340" s="1279"/>
      <c r="IUG2340" s="1279"/>
      <c r="IUH2340" s="1279"/>
      <c r="IUI2340" s="1279"/>
      <c r="IUJ2340" s="1279"/>
      <c r="IUK2340" s="1279"/>
      <c r="IUL2340" s="1279"/>
      <c r="IUM2340" s="1279"/>
      <c r="IUN2340" s="1279"/>
      <c r="IUO2340" s="1279"/>
      <c r="IUP2340" s="1279"/>
      <c r="IUQ2340" s="1279"/>
      <c r="IUR2340" s="1279"/>
      <c r="IUS2340" s="1279"/>
      <c r="IUT2340" s="1279"/>
      <c r="IUU2340" s="1279"/>
      <c r="IUV2340" s="1279"/>
      <c r="IUW2340" s="1279"/>
      <c r="IUX2340" s="1279"/>
      <c r="IUY2340" s="1279"/>
      <c r="IUZ2340" s="1279"/>
      <c r="IVA2340" s="1279"/>
      <c r="IVB2340" s="1279"/>
      <c r="IVC2340" s="1279"/>
      <c r="IVD2340" s="1279"/>
      <c r="IVE2340" s="1279"/>
      <c r="IVF2340" s="1279"/>
      <c r="IVG2340" s="1279"/>
      <c r="IVH2340" s="1279"/>
      <c r="IVI2340" s="1279"/>
      <c r="IVJ2340" s="1279"/>
      <c r="IVK2340" s="1279"/>
      <c r="IVL2340" s="1279"/>
      <c r="IVM2340" s="1279"/>
      <c r="IVN2340" s="1279"/>
      <c r="IVO2340" s="1279"/>
      <c r="IVP2340" s="1279"/>
      <c r="IVQ2340" s="1279"/>
      <c r="IVR2340" s="1279"/>
      <c r="IVS2340" s="1279"/>
      <c r="IVT2340" s="1279"/>
      <c r="IVU2340" s="1279"/>
      <c r="IVV2340" s="1279"/>
      <c r="IVW2340" s="1279"/>
      <c r="IVX2340" s="1279"/>
      <c r="IVY2340" s="1279"/>
      <c r="IVZ2340" s="1279"/>
      <c r="IWA2340" s="1279"/>
      <c r="IWB2340" s="1279"/>
      <c r="IWC2340" s="1279"/>
      <c r="IWD2340" s="1279"/>
      <c r="IWE2340" s="1279"/>
      <c r="IWF2340" s="1279"/>
      <c r="IWG2340" s="1279"/>
      <c r="IWH2340" s="1279"/>
      <c r="IWI2340" s="1279"/>
      <c r="IWJ2340" s="1279"/>
      <c r="IWK2340" s="1279"/>
      <c r="IWL2340" s="1279"/>
      <c r="IWM2340" s="1279"/>
      <c r="IWN2340" s="1279"/>
      <c r="IWO2340" s="1279"/>
      <c r="IWP2340" s="1279"/>
      <c r="IWQ2340" s="1279"/>
      <c r="IWR2340" s="1279"/>
      <c r="IWS2340" s="1279"/>
      <c r="IWT2340" s="1279"/>
      <c r="IWU2340" s="1279"/>
      <c r="IWV2340" s="1279"/>
      <c r="IWW2340" s="1279"/>
      <c r="IWX2340" s="1279"/>
      <c r="IWY2340" s="1279"/>
      <c r="IWZ2340" s="1279"/>
      <c r="IXA2340" s="1279"/>
      <c r="IXB2340" s="1279"/>
      <c r="IXC2340" s="1279"/>
      <c r="IXD2340" s="1279"/>
      <c r="IXE2340" s="1279"/>
      <c r="IXF2340" s="1279"/>
      <c r="IXG2340" s="1279"/>
      <c r="IXH2340" s="1279"/>
      <c r="IXI2340" s="1279"/>
      <c r="IXJ2340" s="1279"/>
      <c r="IXK2340" s="1279"/>
      <c r="IXL2340" s="1279"/>
      <c r="IXM2340" s="1279"/>
      <c r="IXN2340" s="1279"/>
      <c r="IXO2340" s="1279"/>
      <c r="IXP2340" s="1279"/>
      <c r="IXQ2340" s="1279"/>
      <c r="IXR2340" s="1279"/>
      <c r="IXS2340" s="1279"/>
      <c r="IXT2340" s="1279"/>
      <c r="IXU2340" s="1279"/>
      <c r="IXV2340" s="1279"/>
      <c r="IXW2340" s="1279"/>
      <c r="IXX2340" s="1279"/>
      <c r="IXY2340" s="1279"/>
      <c r="IXZ2340" s="1279"/>
      <c r="IYA2340" s="1279"/>
      <c r="IYB2340" s="1279"/>
      <c r="IYC2340" s="1279"/>
      <c r="IYD2340" s="1279"/>
      <c r="IYE2340" s="1279"/>
      <c r="IYF2340" s="1279"/>
      <c r="IYG2340" s="1279"/>
      <c r="IYH2340" s="1279"/>
      <c r="IYI2340" s="1279"/>
      <c r="IYJ2340" s="1279"/>
      <c r="IYK2340" s="1279"/>
      <c r="IYL2340" s="1279"/>
      <c r="IYM2340" s="1279"/>
      <c r="IYN2340" s="1279"/>
      <c r="IYO2340" s="1279"/>
      <c r="IYP2340" s="1279"/>
      <c r="IYQ2340" s="1279"/>
      <c r="IYR2340" s="1279"/>
      <c r="IYS2340" s="1279"/>
      <c r="IYT2340" s="1279"/>
      <c r="IYU2340" s="1279"/>
      <c r="IYV2340" s="1279"/>
      <c r="IYW2340" s="1279"/>
      <c r="IYX2340" s="1279"/>
      <c r="IYY2340" s="1279"/>
      <c r="IYZ2340" s="1279"/>
      <c r="IZA2340" s="1279"/>
      <c r="IZB2340" s="1279"/>
      <c r="IZC2340" s="1279"/>
      <c r="IZD2340" s="1279"/>
      <c r="IZE2340" s="1279"/>
      <c r="IZF2340" s="1279"/>
      <c r="IZG2340" s="1279"/>
      <c r="IZH2340" s="1279"/>
      <c r="IZI2340" s="1279"/>
      <c r="IZJ2340" s="1279"/>
      <c r="IZK2340" s="1279"/>
      <c r="IZL2340" s="1279"/>
      <c r="IZM2340" s="1279"/>
      <c r="IZN2340" s="1279"/>
      <c r="IZO2340" s="1279"/>
      <c r="IZP2340" s="1279"/>
      <c r="IZQ2340" s="1279"/>
      <c r="IZR2340" s="1279"/>
      <c r="IZS2340" s="1279"/>
      <c r="IZT2340" s="1279"/>
      <c r="IZU2340" s="1279"/>
      <c r="IZV2340" s="1279"/>
      <c r="IZW2340" s="1279"/>
      <c r="IZX2340" s="1279"/>
      <c r="IZY2340" s="1279"/>
      <c r="IZZ2340" s="1279"/>
      <c r="JAA2340" s="1279"/>
      <c r="JAB2340" s="1279"/>
      <c r="JAC2340" s="1279"/>
      <c r="JAD2340" s="1279"/>
      <c r="JAE2340" s="1279"/>
      <c r="JAF2340" s="1279"/>
      <c r="JAG2340" s="1279"/>
      <c r="JAH2340" s="1279"/>
      <c r="JAI2340" s="1279"/>
      <c r="JAJ2340" s="1279"/>
      <c r="JAK2340" s="1279"/>
      <c r="JAL2340" s="1279"/>
      <c r="JAM2340" s="1279"/>
      <c r="JAN2340" s="1279"/>
      <c r="JAO2340" s="1279"/>
      <c r="JAP2340" s="1279"/>
      <c r="JAQ2340" s="1279"/>
      <c r="JAR2340" s="1279"/>
      <c r="JAS2340" s="1279"/>
      <c r="JAT2340" s="1279"/>
      <c r="JAU2340" s="1279"/>
      <c r="JAV2340" s="1279"/>
      <c r="JAW2340" s="1279"/>
      <c r="JAX2340" s="1279"/>
      <c r="JAY2340" s="1279"/>
      <c r="JAZ2340" s="1279"/>
      <c r="JBA2340" s="1279"/>
      <c r="JBB2340" s="1279"/>
      <c r="JBC2340" s="1279"/>
      <c r="JBD2340" s="1279"/>
      <c r="JBE2340" s="1279"/>
      <c r="JBF2340" s="1279"/>
      <c r="JBG2340" s="1279"/>
      <c r="JBH2340" s="1279"/>
      <c r="JBI2340" s="1279"/>
      <c r="JBJ2340" s="1279"/>
      <c r="JBK2340" s="1279"/>
      <c r="JBL2340" s="1279"/>
      <c r="JBM2340" s="1279"/>
      <c r="JBN2340" s="1279"/>
      <c r="JBO2340" s="1279"/>
      <c r="JBP2340" s="1279"/>
      <c r="JBQ2340" s="1279"/>
      <c r="JBR2340" s="1279"/>
      <c r="JBS2340" s="1279"/>
      <c r="JBT2340" s="1279"/>
      <c r="JBU2340" s="1279"/>
      <c r="JBV2340" s="1279"/>
      <c r="JBW2340" s="1279"/>
      <c r="JBX2340" s="1279"/>
      <c r="JBY2340" s="1279"/>
      <c r="JBZ2340" s="1279"/>
      <c r="JCA2340" s="1279"/>
      <c r="JCB2340" s="1279"/>
      <c r="JCC2340" s="1279"/>
      <c r="JCD2340" s="1279"/>
      <c r="JCE2340" s="1279"/>
      <c r="JCF2340" s="1279"/>
      <c r="JCG2340" s="1279"/>
      <c r="JCH2340" s="1279"/>
      <c r="JCI2340" s="1279"/>
      <c r="JCJ2340" s="1279"/>
      <c r="JCK2340" s="1279"/>
      <c r="JCL2340" s="1279"/>
      <c r="JCM2340" s="1279"/>
      <c r="JCN2340" s="1279"/>
      <c r="JCO2340" s="1279"/>
      <c r="JCP2340" s="1279"/>
      <c r="JCQ2340" s="1279"/>
      <c r="JCR2340" s="1279"/>
      <c r="JCS2340" s="1279"/>
      <c r="JCT2340" s="1279"/>
      <c r="JCU2340" s="1279"/>
      <c r="JCV2340" s="1279"/>
      <c r="JCW2340" s="1279"/>
      <c r="JCX2340" s="1279"/>
      <c r="JCY2340" s="1279"/>
      <c r="JCZ2340" s="1279"/>
      <c r="JDA2340" s="1279"/>
      <c r="JDB2340" s="1279"/>
      <c r="JDC2340" s="1279"/>
      <c r="JDD2340" s="1279"/>
      <c r="JDE2340" s="1279"/>
      <c r="JDF2340" s="1279"/>
      <c r="JDG2340" s="1279"/>
      <c r="JDH2340" s="1279"/>
      <c r="JDI2340" s="1279"/>
      <c r="JDJ2340" s="1279"/>
      <c r="JDK2340" s="1279"/>
      <c r="JDL2340" s="1279"/>
      <c r="JDM2340" s="1279"/>
      <c r="JDN2340" s="1279"/>
      <c r="JDO2340" s="1279"/>
      <c r="JDP2340" s="1279"/>
      <c r="JDQ2340" s="1279"/>
      <c r="JDR2340" s="1279"/>
      <c r="JDS2340" s="1279"/>
      <c r="JDT2340" s="1279"/>
      <c r="JDU2340" s="1279"/>
      <c r="JDV2340" s="1279"/>
      <c r="JDW2340" s="1279"/>
      <c r="JDX2340" s="1279"/>
      <c r="JDY2340" s="1279"/>
      <c r="JDZ2340" s="1279"/>
      <c r="JEA2340" s="1279"/>
      <c r="JEB2340" s="1279"/>
      <c r="JEC2340" s="1279"/>
      <c r="JED2340" s="1279"/>
      <c r="JEE2340" s="1279"/>
      <c r="JEF2340" s="1279"/>
      <c r="JEG2340" s="1279"/>
      <c r="JEH2340" s="1279"/>
      <c r="JEI2340" s="1279"/>
      <c r="JEJ2340" s="1279"/>
      <c r="JEK2340" s="1279"/>
      <c r="JEL2340" s="1279"/>
      <c r="JEM2340" s="1279"/>
      <c r="JEN2340" s="1279"/>
      <c r="JEO2340" s="1279"/>
      <c r="JEP2340" s="1279"/>
      <c r="JEQ2340" s="1279"/>
      <c r="JER2340" s="1279"/>
      <c r="JES2340" s="1279"/>
      <c r="JET2340" s="1279"/>
      <c r="JEU2340" s="1279"/>
      <c r="JEV2340" s="1279"/>
      <c r="JEW2340" s="1279"/>
      <c r="JEX2340" s="1279"/>
      <c r="JEY2340" s="1279"/>
      <c r="JEZ2340" s="1279"/>
      <c r="JFA2340" s="1279"/>
      <c r="JFB2340" s="1279"/>
      <c r="JFC2340" s="1279"/>
      <c r="JFD2340" s="1279"/>
      <c r="JFE2340" s="1279"/>
      <c r="JFF2340" s="1279"/>
      <c r="JFG2340" s="1279"/>
      <c r="JFH2340" s="1279"/>
      <c r="JFI2340" s="1279"/>
      <c r="JFJ2340" s="1279"/>
      <c r="JFK2340" s="1279"/>
      <c r="JFL2340" s="1279"/>
      <c r="JFM2340" s="1279"/>
      <c r="JFN2340" s="1279"/>
      <c r="JFO2340" s="1279"/>
      <c r="JFP2340" s="1279"/>
      <c r="JFQ2340" s="1279"/>
      <c r="JFR2340" s="1279"/>
      <c r="JFS2340" s="1279"/>
      <c r="JFT2340" s="1279"/>
      <c r="JFU2340" s="1279"/>
      <c r="JFV2340" s="1279"/>
      <c r="JFW2340" s="1279"/>
      <c r="JFX2340" s="1279"/>
      <c r="JFY2340" s="1279"/>
      <c r="JFZ2340" s="1279"/>
      <c r="JGA2340" s="1279"/>
      <c r="JGB2340" s="1279"/>
      <c r="JGC2340" s="1279"/>
      <c r="JGD2340" s="1279"/>
      <c r="JGE2340" s="1279"/>
      <c r="JGF2340" s="1279"/>
      <c r="JGG2340" s="1279"/>
      <c r="JGH2340" s="1279"/>
      <c r="JGI2340" s="1279"/>
      <c r="JGJ2340" s="1279"/>
      <c r="JGK2340" s="1279"/>
      <c r="JGL2340" s="1279"/>
      <c r="JGM2340" s="1279"/>
      <c r="JGN2340" s="1279"/>
      <c r="JGO2340" s="1279"/>
      <c r="JGP2340" s="1279"/>
      <c r="JGQ2340" s="1279"/>
      <c r="JGR2340" s="1279"/>
      <c r="JGS2340" s="1279"/>
      <c r="JGT2340" s="1279"/>
      <c r="JGU2340" s="1279"/>
      <c r="JGV2340" s="1279"/>
      <c r="JGW2340" s="1279"/>
      <c r="JGX2340" s="1279"/>
      <c r="JGY2340" s="1279"/>
      <c r="JGZ2340" s="1279"/>
      <c r="JHA2340" s="1279"/>
      <c r="JHB2340" s="1279"/>
      <c r="JHC2340" s="1279"/>
      <c r="JHD2340" s="1279"/>
      <c r="JHE2340" s="1279"/>
      <c r="JHF2340" s="1279"/>
      <c r="JHG2340" s="1279"/>
      <c r="JHH2340" s="1279"/>
      <c r="JHI2340" s="1279"/>
      <c r="JHJ2340" s="1279"/>
      <c r="JHK2340" s="1279"/>
      <c r="JHL2340" s="1279"/>
      <c r="JHM2340" s="1279"/>
      <c r="JHN2340" s="1279"/>
      <c r="JHO2340" s="1279"/>
      <c r="JHP2340" s="1279"/>
      <c r="JHQ2340" s="1279"/>
      <c r="JHR2340" s="1279"/>
      <c r="JHS2340" s="1279"/>
      <c r="JHT2340" s="1279"/>
      <c r="JHU2340" s="1279"/>
      <c r="JHV2340" s="1279"/>
      <c r="JHW2340" s="1279"/>
      <c r="JHX2340" s="1279"/>
      <c r="JHY2340" s="1279"/>
      <c r="JHZ2340" s="1279"/>
      <c r="JIA2340" s="1279"/>
      <c r="JIB2340" s="1279"/>
      <c r="JIC2340" s="1279"/>
      <c r="JID2340" s="1279"/>
      <c r="JIE2340" s="1279"/>
      <c r="JIF2340" s="1279"/>
      <c r="JIG2340" s="1279"/>
      <c r="JIH2340" s="1279"/>
      <c r="JII2340" s="1279"/>
      <c r="JIJ2340" s="1279"/>
      <c r="JIK2340" s="1279"/>
      <c r="JIL2340" s="1279"/>
      <c r="JIM2340" s="1279"/>
      <c r="JIN2340" s="1279"/>
      <c r="JIO2340" s="1279"/>
      <c r="JIP2340" s="1279"/>
      <c r="JIQ2340" s="1279"/>
      <c r="JIR2340" s="1279"/>
      <c r="JIS2340" s="1279"/>
      <c r="JIT2340" s="1279"/>
      <c r="JIU2340" s="1279"/>
      <c r="JIV2340" s="1279"/>
      <c r="JIW2340" s="1279"/>
      <c r="JIX2340" s="1279"/>
      <c r="JIY2340" s="1279"/>
      <c r="JIZ2340" s="1279"/>
      <c r="JJA2340" s="1279"/>
      <c r="JJB2340" s="1279"/>
      <c r="JJC2340" s="1279"/>
      <c r="JJD2340" s="1279"/>
      <c r="JJE2340" s="1279"/>
      <c r="JJF2340" s="1279"/>
      <c r="JJG2340" s="1279"/>
      <c r="JJH2340" s="1279"/>
      <c r="JJI2340" s="1279"/>
      <c r="JJJ2340" s="1279"/>
      <c r="JJK2340" s="1279"/>
      <c r="JJL2340" s="1279"/>
      <c r="JJM2340" s="1279"/>
      <c r="JJN2340" s="1279"/>
      <c r="JJO2340" s="1279"/>
      <c r="JJP2340" s="1279"/>
      <c r="JJQ2340" s="1279"/>
      <c r="JJR2340" s="1279"/>
      <c r="JJS2340" s="1279"/>
      <c r="JJT2340" s="1279"/>
      <c r="JJU2340" s="1279"/>
      <c r="JJV2340" s="1279"/>
      <c r="JJW2340" s="1279"/>
      <c r="JJX2340" s="1279"/>
      <c r="JJY2340" s="1279"/>
      <c r="JJZ2340" s="1279"/>
      <c r="JKA2340" s="1279"/>
      <c r="JKB2340" s="1279"/>
      <c r="JKC2340" s="1279"/>
      <c r="JKD2340" s="1279"/>
      <c r="JKE2340" s="1279"/>
      <c r="JKF2340" s="1279"/>
      <c r="JKG2340" s="1279"/>
      <c r="JKH2340" s="1279"/>
      <c r="JKI2340" s="1279"/>
      <c r="JKJ2340" s="1279"/>
      <c r="JKK2340" s="1279"/>
      <c r="JKL2340" s="1279"/>
      <c r="JKM2340" s="1279"/>
      <c r="JKN2340" s="1279"/>
      <c r="JKO2340" s="1279"/>
      <c r="JKP2340" s="1279"/>
      <c r="JKQ2340" s="1279"/>
      <c r="JKR2340" s="1279"/>
      <c r="JKS2340" s="1279"/>
      <c r="JKT2340" s="1279"/>
      <c r="JKU2340" s="1279"/>
      <c r="JKV2340" s="1279"/>
      <c r="JKW2340" s="1279"/>
      <c r="JKX2340" s="1279"/>
      <c r="JKY2340" s="1279"/>
      <c r="JKZ2340" s="1279"/>
      <c r="JLA2340" s="1279"/>
      <c r="JLB2340" s="1279"/>
      <c r="JLC2340" s="1279"/>
      <c r="JLD2340" s="1279"/>
      <c r="JLE2340" s="1279"/>
      <c r="JLF2340" s="1279"/>
      <c r="JLG2340" s="1279"/>
      <c r="JLH2340" s="1279"/>
      <c r="JLI2340" s="1279"/>
      <c r="JLJ2340" s="1279"/>
      <c r="JLK2340" s="1279"/>
      <c r="JLL2340" s="1279"/>
      <c r="JLM2340" s="1279"/>
      <c r="JLN2340" s="1279"/>
      <c r="JLO2340" s="1279"/>
      <c r="JLP2340" s="1279"/>
      <c r="JLQ2340" s="1279"/>
      <c r="JLR2340" s="1279"/>
      <c r="JLS2340" s="1279"/>
      <c r="JLT2340" s="1279"/>
      <c r="JLU2340" s="1279"/>
      <c r="JLV2340" s="1279"/>
      <c r="JLW2340" s="1279"/>
      <c r="JLX2340" s="1279"/>
      <c r="JLY2340" s="1279"/>
      <c r="JLZ2340" s="1279"/>
      <c r="JMA2340" s="1279"/>
      <c r="JMB2340" s="1279"/>
      <c r="JMC2340" s="1279"/>
      <c r="JMD2340" s="1279"/>
      <c r="JME2340" s="1279"/>
      <c r="JMF2340" s="1279"/>
      <c r="JMG2340" s="1279"/>
      <c r="JMH2340" s="1279"/>
      <c r="JMI2340" s="1279"/>
      <c r="JMJ2340" s="1279"/>
      <c r="JMK2340" s="1279"/>
      <c r="JML2340" s="1279"/>
      <c r="JMM2340" s="1279"/>
      <c r="JMN2340" s="1279"/>
      <c r="JMO2340" s="1279"/>
      <c r="JMP2340" s="1279"/>
      <c r="JMQ2340" s="1279"/>
      <c r="JMR2340" s="1279"/>
      <c r="JMS2340" s="1279"/>
      <c r="JMT2340" s="1279"/>
      <c r="JMU2340" s="1279"/>
      <c r="JMV2340" s="1279"/>
      <c r="JMW2340" s="1279"/>
      <c r="JMX2340" s="1279"/>
      <c r="JMY2340" s="1279"/>
      <c r="JMZ2340" s="1279"/>
      <c r="JNA2340" s="1279"/>
      <c r="JNB2340" s="1279"/>
      <c r="JNC2340" s="1279"/>
      <c r="JND2340" s="1279"/>
      <c r="JNE2340" s="1279"/>
      <c r="JNF2340" s="1279"/>
      <c r="JNG2340" s="1279"/>
      <c r="JNH2340" s="1279"/>
      <c r="JNI2340" s="1279"/>
      <c r="JNJ2340" s="1279"/>
      <c r="JNK2340" s="1279"/>
      <c r="JNL2340" s="1279"/>
      <c r="JNM2340" s="1279"/>
      <c r="JNN2340" s="1279"/>
      <c r="JNO2340" s="1279"/>
      <c r="JNP2340" s="1279"/>
      <c r="JNQ2340" s="1279"/>
      <c r="JNR2340" s="1279"/>
      <c r="JNS2340" s="1279"/>
      <c r="JNT2340" s="1279"/>
      <c r="JNU2340" s="1279"/>
      <c r="JNV2340" s="1279"/>
      <c r="JNW2340" s="1279"/>
      <c r="JNX2340" s="1279"/>
      <c r="JNY2340" s="1279"/>
      <c r="JNZ2340" s="1279"/>
      <c r="JOA2340" s="1279"/>
      <c r="JOB2340" s="1279"/>
      <c r="JOC2340" s="1279"/>
      <c r="JOD2340" s="1279"/>
      <c r="JOE2340" s="1279"/>
      <c r="JOF2340" s="1279"/>
      <c r="JOG2340" s="1279"/>
      <c r="JOH2340" s="1279"/>
      <c r="JOI2340" s="1279"/>
      <c r="JOJ2340" s="1279"/>
      <c r="JOK2340" s="1279"/>
      <c r="JOL2340" s="1279"/>
      <c r="JOM2340" s="1279"/>
      <c r="JON2340" s="1279"/>
      <c r="JOO2340" s="1279"/>
      <c r="JOP2340" s="1279"/>
      <c r="JOQ2340" s="1279"/>
      <c r="JOR2340" s="1279"/>
      <c r="JOS2340" s="1279"/>
      <c r="JOT2340" s="1279"/>
      <c r="JOU2340" s="1279"/>
      <c r="JOV2340" s="1279"/>
      <c r="JOW2340" s="1279"/>
      <c r="JOX2340" s="1279"/>
      <c r="JOY2340" s="1279"/>
      <c r="JOZ2340" s="1279"/>
      <c r="JPA2340" s="1279"/>
      <c r="JPB2340" s="1279"/>
      <c r="JPC2340" s="1279"/>
      <c r="JPD2340" s="1279"/>
      <c r="JPE2340" s="1279"/>
      <c r="JPF2340" s="1279"/>
      <c r="JPG2340" s="1279"/>
      <c r="JPH2340" s="1279"/>
      <c r="JPI2340" s="1279"/>
      <c r="JPJ2340" s="1279"/>
      <c r="JPK2340" s="1279"/>
      <c r="JPL2340" s="1279"/>
      <c r="JPM2340" s="1279"/>
      <c r="JPN2340" s="1279"/>
      <c r="JPO2340" s="1279"/>
      <c r="JPP2340" s="1279"/>
      <c r="JPQ2340" s="1279"/>
      <c r="JPR2340" s="1279"/>
      <c r="JPS2340" s="1279"/>
      <c r="JPT2340" s="1279"/>
      <c r="JPU2340" s="1279"/>
      <c r="JPV2340" s="1279"/>
      <c r="JPW2340" s="1279"/>
      <c r="JPX2340" s="1279"/>
      <c r="JPY2340" s="1279"/>
      <c r="JPZ2340" s="1279"/>
      <c r="JQA2340" s="1279"/>
      <c r="JQB2340" s="1279"/>
      <c r="JQC2340" s="1279"/>
      <c r="JQD2340" s="1279"/>
      <c r="JQE2340" s="1279"/>
      <c r="JQF2340" s="1279"/>
      <c r="JQG2340" s="1279"/>
      <c r="JQH2340" s="1279"/>
      <c r="JQI2340" s="1279"/>
      <c r="JQJ2340" s="1279"/>
      <c r="JQK2340" s="1279"/>
      <c r="JQL2340" s="1279"/>
      <c r="JQM2340" s="1279"/>
      <c r="JQN2340" s="1279"/>
      <c r="JQO2340" s="1279"/>
      <c r="JQP2340" s="1279"/>
      <c r="JQQ2340" s="1279"/>
      <c r="JQR2340" s="1279"/>
      <c r="JQS2340" s="1279"/>
      <c r="JQT2340" s="1279"/>
      <c r="JQU2340" s="1279"/>
      <c r="JQV2340" s="1279"/>
      <c r="JQW2340" s="1279"/>
      <c r="JQX2340" s="1279"/>
      <c r="JQY2340" s="1279"/>
      <c r="JQZ2340" s="1279"/>
      <c r="JRA2340" s="1279"/>
      <c r="JRB2340" s="1279"/>
      <c r="JRC2340" s="1279"/>
      <c r="JRD2340" s="1279"/>
      <c r="JRE2340" s="1279"/>
      <c r="JRF2340" s="1279"/>
      <c r="JRG2340" s="1279"/>
      <c r="JRH2340" s="1279"/>
      <c r="JRI2340" s="1279"/>
      <c r="JRJ2340" s="1279"/>
      <c r="JRK2340" s="1279"/>
      <c r="JRL2340" s="1279"/>
      <c r="JRM2340" s="1279"/>
      <c r="JRN2340" s="1279"/>
      <c r="JRO2340" s="1279"/>
      <c r="JRP2340" s="1279"/>
      <c r="JRQ2340" s="1279"/>
      <c r="JRR2340" s="1279"/>
      <c r="JRS2340" s="1279"/>
      <c r="JRT2340" s="1279"/>
      <c r="JRU2340" s="1279"/>
      <c r="JRV2340" s="1279"/>
      <c r="JRW2340" s="1279"/>
      <c r="JRX2340" s="1279"/>
      <c r="JRY2340" s="1279"/>
      <c r="JRZ2340" s="1279"/>
      <c r="JSA2340" s="1279"/>
      <c r="JSB2340" s="1279"/>
      <c r="JSC2340" s="1279"/>
      <c r="JSD2340" s="1279"/>
      <c r="JSE2340" s="1279"/>
      <c r="JSF2340" s="1279"/>
      <c r="JSG2340" s="1279"/>
      <c r="JSH2340" s="1279"/>
      <c r="JSI2340" s="1279"/>
      <c r="JSJ2340" s="1279"/>
      <c r="JSK2340" s="1279"/>
      <c r="JSL2340" s="1279"/>
      <c r="JSM2340" s="1279"/>
      <c r="JSN2340" s="1279"/>
      <c r="JSO2340" s="1279"/>
      <c r="JSP2340" s="1279"/>
      <c r="JSQ2340" s="1279"/>
      <c r="JSR2340" s="1279"/>
      <c r="JSS2340" s="1279"/>
      <c r="JST2340" s="1279"/>
      <c r="JSU2340" s="1279"/>
      <c r="JSV2340" s="1279"/>
      <c r="JSW2340" s="1279"/>
      <c r="JSX2340" s="1279"/>
      <c r="JSY2340" s="1279"/>
      <c r="JSZ2340" s="1279"/>
      <c r="JTA2340" s="1279"/>
      <c r="JTB2340" s="1279"/>
      <c r="JTC2340" s="1279"/>
      <c r="JTD2340" s="1279"/>
      <c r="JTE2340" s="1279"/>
      <c r="JTF2340" s="1279"/>
      <c r="JTG2340" s="1279"/>
      <c r="JTH2340" s="1279"/>
      <c r="JTI2340" s="1279"/>
      <c r="JTJ2340" s="1279"/>
      <c r="JTK2340" s="1279"/>
      <c r="JTL2340" s="1279"/>
      <c r="JTM2340" s="1279"/>
      <c r="JTN2340" s="1279"/>
      <c r="JTO2340" s="1279"/>
      <c r="JTP2340" s="1279"/>
      <c r="JTQ2340" s="1279"/>
      <c r="JTR2340" s="1279"/>
      <c r="JTS2340" s="1279"/>
      <c r="JTT2340" s="1279"/>
      <c r="JTU2340" s="1279"/>
      <c r="JTV2340" s="1279"/>
      <c r="JTW2340" s="1279"/>
      <c r="JTX2340" s="1279"/>
      <c r="JTY2340" s="1279"/>
      <c r="JTZ2340" s="1279"/>
      <c r="JUA2340" s="1279"/>
      <c r="JUB2340" s="1279"/>
      <c r="JUC2340" s="1279"/>
      <c r="JUD2340" s="1279"/>
      <c r="JUE2340" s="1279"/>
      <c r="JUF2340" s="1279"/>
      <c r="JUG2340" s="1279"/>
      <c r="JUH2340" s="1279"/>
      <c r="JUI2340" s="1279"/>
      <c r="JUJ2340" s="1279"/>
      <c r="JUK2340" s="1279"/>
      <c r="JUL2340" s="1279"/>
      <c r="JUM2340" s="1279"/>
      <c r="JUN2340" s="1279"/>
      <c r="JUO2340" s="1279"/>
      <c r="JUP2340" s="1279"/>
      <c r="JUQ2340" s="1279"/>
      <c r="JUR2340" s="1279"/>
      <c r="JUS2340" s="1279"/>
      <c r="JUT2340" s="1279"/>
      <c r="JUU2340" s="1279"/>
      <c r="JUV2340" s="1279"/>
      <c r="JUW2340" s="1279"/>
      <c r="JUX2340" s="1279"/>
      <c r="JUY2340" s="1279"/>
      <c r="JUZ2340" s="1279"/>
      <c r="JVA2340" s="1279"/>
      <c r="JVB2340" s="1279"/>
      <c r="JVC2340" s="1279"/>
      <c r="JVD2340" s="1279"/>
      <c r="JVE2340" s="1279"/>
      <c r="JVF2340" s="1279"/>
      <c r="JVG2340" s="1279"/>
      <c r="JVH2340" s="1279"/>
      <c r="JVI2340" s="1279"/>
      <c r="JVJ2340" s="1279"/>
      <c r="JVK2340" s="1279"/>
      <c r="JVL2340" s="1279"/>
      <c r="JVM2340" s="1279"/>
      <c r="JVN2340" s="1279"/>
      <c r="JVO2340" s="1279"/>
      <c r="JVP2340" s="1279"/>
      <c r="JVQ2340" s="1279"/>
      <c r="JVR2340" s="1279"/>
      <c r="JVS2340" s="1279"/>
      <c r="JVT2340" s="1279"/>
      <c r="JVU2340" s="1279"/>
      <c r="JVV2340" s="1279"/>
      <c r="JVW2340" s="1279"/>
      <c r="JVX2340" s="1279"/>
      <c r="JVY2340" s="1279"/>
      <c r="JVZ2340" s="1279"/>
      <c r="JWA2340" s="1279"/>
      <c r="JWB2340" s="1279"/>
      <c r="JWC2340" s="1279"/>
      <c r="JWD2340" s="1279"/>
      <c r="JWE2340" s="1279"/>
      <c r="JWF2340" s="1279"/>
      <c r="JWG2340" s="1279"/>
      <c r="JWH2340" s="1279"/>
      <c r="JWI2340" s="1279"/>
      <c r="JWJ2340" s="1279"/>
      <c r="JWK2340" s="1279"/>
      <c r="JWL2340" s="1279"/>
      <c r="JWM2340" s="1279"/>
      <c r="JWN2340" s="1279"/>
      <c r="JWO2340" s="1279"/>
      <c r="JWP2340" s="1279"/>
      <c r="JWQ2340" s="1279"/>
      <c r="JWR2340" s="1279"/>
      <c r="JWS2340" s="1279"/>
      <c r="JWT2340" s="1279"/>
      <c r="JWU2340" s="1279"/>
      <c r="JWV2340" s="1279"/>
      <c r="JWW2340" s="1279"/>
      <c r="JWX2340" s="1279"/>
      <c r="JWY2340" s="1279"/>
      <c r="JWZ2340" s="1279"/>
      <c r="JXA2340" s="1279"/>
      <c r="JXB2340" s="1279"/>
      <c r="JXC2340" s="1279"/>
      <c r="JXD2340" s="1279"/>
      <c r="JXE2340" s="1279"/>
      <c r="JXF2340" s="1279"/>
      <c r="JXG2340" s="1279"/>
      <c r="JXH2340" s="1279"/>
      <c r="JXI2340" s="1279"/>
      <c r="JXJ2340" s="1279"/>
      <c r="JXK2340" s="1279"/>
      <c r="JXL2340" s="1279"/>
      <c r="JXM2340" s="1279"/>
      <c r="JXN2340" s="1279"/>
      <c r="JXO2340" s="1279"/>
      <c r="JXP2340" s="1279"/>
      <c r="JXQ2340" s="1279"/>
      <c r="JXR2340" s="1279"/>
      <c r="JXS2340" s="1279"/>
      <c r="JXT2340" s="1279"/>
      <c r="JXU2340" s="1279"/>
      <c r="JXV2340" s="1279"/>
      <c r="JXW2340" s="1279"/>
      <c r="JXX2340" s="1279"/>
      <c r="JXY2340" s="1279"/>
      <c r="JXZ2340" s="1279"/>
      <c r="JYA2340" s="1279"/>
      <c r="JYB2340" s="1279"/>
      <c r="JYC2340" s="1279"/>
      <c r="JYD2340" s="1279"/>
      <c r="JYE2340" s="1279"/>
      <c r="JYF2340" s="1279"/>
      <c r="JYG2340" s="1279"/>
      <c r="JYH2340" s="1279"/>
      <c r="JYI2340" s="1279"/>
      <c r="JYJ2340" s="1279"/>
      <c r="JYK2340" s="1279"/>
      <c r="JYL2340" s="1279"/>
      <c r="JYM2340" s="1279"/>
      <c r="JYN2340" s="1279"/>
      <c r="JYO2340" s="1279"/>
      <c r="JYP2340" s="1279"/>
      <c r="JYQ2340" s="1279"/>
      <c r="JYR2340" s="1279"/>
      <c r="JYS2340" s="1279"/>
      <c r="JYT2340" s="1279"/>
      <c r="JYU2340" s="1279"/>
      <c r="JYV2340" s="1279"/>
      <c r="JYW2340" s="1279"/>
      <c r="JYX2340" s="1279"/>
      <c r="JYY2340" s="1279"/>
      <c r="JYZ2340" s="1279"/>
      <c r="JZA2340" s="1279"/>
      <c r="JZB2340" s="1279"/>
      <c r="JZC2340" s="1279"/>
      <c r="JZD2340" s="1279"/>
      <c r="JZE2340" s="1279"/>
      <c r="JZF2340" s="1279"/>
      <c r="JZG2340" s="1279"/>
      <c r="JZH2340" s="1279"/>
      <c r="JZI2340" s="1279"/>
      <c r="JZJ2340" s="1279"/>
      <c r="JZK2340" s="1279"/>
      <c r="JZL2340" s="1279"/>
      <c r="JZM2340" s="1279"/>
      <c r="JZN2340" s="1279"/>
      <c r="JZO2340" s="1279"/>
      <c r="JZP2340" s="1279"/>
      <c r="JZQ2340" s="1279"/>
      <c r="JZR2340" s="1279"/>
      <c r="JZS2340" s="1279"/>
      <c r="JZT2340" s="1279"/>
      <c r="JZU2340" s="1279"/>
      <c r="JZV2340" s="1279"/>
      <c r="JZW2340" s="1279"/>
      <c r="JZX2340" s="1279"/>
      <c r="JZY2340" s="1279"/>
      <c r="JZZ2340" s="1279"/>
      <c r="KAA2340" s="1279"/>
      <c r="KAB2340" s="1279"/>
      <c r="KAC2340" s="1279"/>
      <c r="KAD2340" s="1279"/>
      <c r="KAE2340" s="1279"/>
      <c r="KAF2340" s="1279"/>
      <c r="KAG2340" s="1279"/>
      <c r="KAH2340" s="1279"/>
      <c r="KAI2340" s="1279"/>
      <c r="KAJ2340" s="1279"/>
      <c r="KAK2340" s="1279"/>
      <c r="KAL2340" s="1279"/>
      <c r="KAM2340" s="1279"/>
      <c r="KAN2340" s="1279"/>
      <c r="KAO2340" s="1279"/>
      <c r="KAP2340" s="1279"/>
      <c r="KAQ2340" s="1279"/>
      <c r="KAR2340" s="1279"/>
      <c r="KAS2340" s="1279"/>
      <c r="KAT2340" s="1279"/>
      <c r="KAU2340" s="1279"/>
      <c r="KAV2340" s="1279"/>
      <c r="KAW2340" s="1279"/>
      <c r="KAX2340" s="1279"/>
      <c r="KAY2340" s="1279"/>
      <c r="KAZ2340" s="1279"/>
      <c r="KBA2340" s="1279"/>
      <c r="KBB2340" s="1279"/>
      <c r="KBC2340" s="1279"/>
      <c r="KBD2340" s="1279"/>
      <c r="KBE2340" s="1279"/>
      <c r="KBF2340" s="1279"/>
      <c r="KBG2340" s="1279"/>
      <c r="KBH2340" s="1279"/>
      <c r="KBI2340" s="1279"/>
      <c r="KBJ2340" s="1279"/>
      <c r="KBK2340" s="1279"/>
      <c r="KBL2340" s="1279"/>
      <c r="KBM2340" s="1279"/>
      <c r="KBN2340" s="1279"/>
      <c r="KBO2340" s="1279"/>
      <c r="KBP2340" s="1279"/>
      <c r="KBQ2340" s="1279"/>
      <c r="KBR2340" s="1279"/>
      <c r="KBS2340" s="1279"/>
      <c r="KBT2340" s="1279"/>
      <c r="KBU2340" s="1279"/>
      <c r="KBV2340" s="1279"/>
      <c r="KBW2340" s="1279"/>
      <c r="KBX2340" s="1279"/>
      <c r="KBY2340" s="1279"/>
      <c r="KBZ2340" s="1279"/>
      <c r="KCA2340" s="1279"/>
      <c r="KCB2340" s="1279"/>
      <c r="KCC2340" s="1279"/>
      <c r="KCD2340" s="1279"/>
      <c r="KCE2340" s="1279"/>
      <c r="KCF2340" s="1279"/>
      <c r="KCG2340" s="1279"/>
      <c r="KCH2340" s="1279"/>
      <c r="KCI2340" s="1279"/>
      <c r="KCJ2340" s="1279"/>
      <c r="KCK2340" s="1279"/>
      <c r="KCL2340" s="1279"/>
      <c r="KCM2340" s="1279"/>
      <c r="KCN2340" s="1279"/>
      <c r="KCO2340" s="1279"/>
      <c r="KCP2340" s="1279"/>
      <c r="KCQ2340" s="1279"/>
      <c r="KCR2340" s="1279"/>
      <c r="KCS2340" s="1279"/>
      <c r="KCT2340" s="1279"/>
      <c r="KCU2340" s="1279"/>
      <c r="KCV2340" s="1279"/>
      <c r="KCW2340" s="1279"/>
      <c r="KCX2340" s="1279"/>
      <c r="KCY2340" s="1279"/>
      <c r="KCZ2340" s="1279"/>
      <c r="KDA2340" s="1279"/>
      <c r="KDB2340" s="1279"/>
      <c r="KDC2340" s="1279"/>
      <c r="KDD2340" s="1279"/>
      <c r="KDE2340" s="1279"/>
      <c r="KDF2340" s="1279"/>
      <c r="KDG2340" s="1279"/>
      <c r="KDH2340" s="1279"/>
      <c r="KDI2340" s="1279"/>
      <c r="KDJ2340" s="1279"/>
      <c r="KDK2340" s="1279"/>
      <c r="KDL2340" s="1279"/>
      <c r="KDM2340" s="1279"/>
      <c r="KDN2340" s="1279"/>
      <c r="KDO2340" s="1279"/>
      <c r="KDP2340" s="1279"/>
      <c r="KDQ2340" s="1279"/>
      <c r="KDR2340" s="1279"/>
      <c r="KDS2340" s="1279"/>
      <c r="KDT2340" s="1279"/>
      <c r="KDU2340" s="1279"/>
      <c r="KDV2340" s="1279"/>
      <c r="KDW2340" s="1279"/>
      <c r="KDX2340" s="1279"/>
      <c r="KDY2340" s="1279"/>
      <c r="KDZ2340" s="1279"/>
      <c r="KEA2340" s="1279"/>
      <c r="KEB2340" s="1279"/>
      <c r="KEC2340" s="1279"/>
      <c r="KED2340" s="1279"/>
      <c r="KEE2340" s="1279"/>
      <c r="KEF2340" s="1279"/>
      <c r="KEG2340" s="1279"/>
      <c r="KEH2340" s="1279"/>
      <c r="KEI2340" s="1279"/>
      <c r="KEJ2340" s="1279"/>
      <c r="KEK2340" s="1279"/>
      <c r="KEL2340" s="1279"/>
      <c r="KEM2340" s="1279"/>
      <c r="KEN2340" s="1279"/>
      <c r="KEO2340" s="1279"/>
      <c r="KEP2340" s="1279"/>
      <c r="KEQ2340" s="1279"/>
      <c r="KER2340" s="1279"/>
      <c r="KES2340" s="1279"/>
      <c r="KET2340" s="1279"/>
      <c r="KEU2340" s="1279"/>
      <c r="KEV2340" s="1279"/>
      <c r="KEW2340" s="1279"/>
      <c r="KEX2340" s="1279"/>
      <c r="KEY2340" s="1279"/>
      <c r="KEZ2340" s="1279"/>
      <c r="KFA2340" s="1279"/>
      <c r="KFB2340" s="1279"/>
      <c r="KFC2340" s="1279"/>
      <c r="KFD2340" s="1279"/>
      <c r="KFE2340" s="1279"/>
      <c r="KFF2340" s="1279"/>
      <c r="KFG2340" s="1279"/>
      <c r="KFH2340" s="1279"/>
      <c r="KFI2340" s="1279"/>
      <c r="KFJ2340" s="1279"/>
      <c r="KFK2340" s="1279"/>
      <c r="KFL2340" s="1279"/>
      <c r="KFM2340" s="1279"/>
      <c r="KFN2340" s="1279"/>
      <c r="KFO2340" s="1279"/>
      <c r="KFP2340" s="1279"/>
      <c r="KFQ2340" s="1279"/>
      <c r="KFR2340" s="1279"/>
      <c r="KFS2340" s="1279"/>
      <c r="KFT2340" s="1279"/>
      <c r="KFU2340" s="1279"/>
      <c r="KFV2340" s="1279"/>
      <c r="KFW2340" s="1279"/>
      <c r="KFX2340" s="1279"/>
      <c r="KFY2340" s="1279"/>
      <c r="KFZ2340" s="1279"/>
      <c r="KGA2340" s="1279"/>
      <c r="KGB2340" s="1279"/>
      <c r="KGC2340" s="1279"/>
      <c r="KGD2340" s="1279"/>
      <c r="KGE2340" s="1279"/>
      <c r="KGF2340" s="1279"/>
      <c r="KGG2340" s="1279"/>
      <c r="KGH2340" s="1279"/>
      <c r="KGI2340" s="1279"/>
      <c r="KGJ2340" s="1279"/>
      <c r="KGK2340" s="1279"/>
      <c r="KGL2340" s="1279"/>
      <c r="KGM2340" s="1279"/>
      <c r="KGN2340" s="1279"/>
      <c r="KGO2340" s="1279"/>
      <c r="KGP2340" s="1279"/>
      <c r="KGQ2340" s="1279"/>
      <c r="KGR2340" s="1279"/>
      <c r="KGS2340" s="1279"/>
      <c r="KGT2340" s="1279"/>
      <c r="KGU2340" s="1279"/>
      <c r="KGV2340" s="1279"/>
      <c r="KGW2340" s="1279"/>
      <c r="KGX2340" s="1279"/>
      <c r="KGY2340" s="1279"/>
      <c r="KGZ2340" s="1279"/>
      <c r="KHA2340" s="1279"/>
      <c r="KHB2340" s="1279"/>
      <c r="KHC2340" s="1279"/>
      <c r="KHD2340" s="1279"/>
      <c r="KHE2340" s="1279"/>
      <c r="KHF2340" s="1279"/>
      <c r="KHG2340" s="1279"/>
      <c r="KHH2340" s="1279"/>
      <c r="KHI2340" s="1279"/>
      <c r="KHJ2340" s="1279"/>
      <c r="KHK2340" s="1279"/>
      <c r="KHL2340" s="1279"/>
      <c r="KHM2340" s="1279"/>
      <c r="KHN2340" s="1279"/>
      <c r="KHO2340" s="1279"/>
      <c r="KHP2340" s="1279"/>
      <c r="KHQ2340" s="1279"/>
      <c r="KHR2340" s="1279"/>
      <c r="KHS2340" s="1279"/>
      <c r="KHT2340" s="1279"/>
      <c r="KHU2340" s="1279"/>
      <c r="KHV2340" s="1279"/>
      <c r="KHW2340" s="1279"/>
      <c r="KHX2340" s="1279"/>
      <c r="KHY2340" s="1279"/>
      <c r="KHZ2340" s="1279"/>
      <c r="KIA2340" s="1279"/>
      <c r="KIB2340" s="1279"/>
      <c r="KIC2340" s="1279"/>
      <c r="KID2340" s="1279"/>
      <c r="KIE2340" s="1279"/>
      <c r="KIF2340" s="1279"/>
      <c r="KIG2340" s="1279"/>
      <c r="KIH2340" s="1279"/>
      <c r="KII2340" s="1279"/>
      <c r="KIJ2340" s="1279"/>
      <c r="KIK2340" s="1279"/>
      <c r="KIL2340" s="1279"/>
      <c r="KIM2340" s="1279"/>
      <c r="KIN2340" s="1279"/>
      <c r="KIO2340" s="1279"/>
      <c r="KIP2340" s="1279"/>
      <c r="KIQ2340" s="1279"/>
      <c r="KIR2340" s="1279"/>
      <c r="KIS2340" s="1279"/>
      <c r="KIT2340" s="1279"/>
      <c r="KIU2340" s="1279"/>
      <c r="KIV2340" s="1279"/>
      <c r="KIW2340" s="1279"/>
      <c r="KIX2340" s="1279"/>
      <c r="KIY2340" s="1279"/>
      <c r="KIZ2340" s="1279"/>
      <c r="KJA2340" s="1279"/>
      <c r="KJB2340" s="1279"/>
      <c r="KJC2340" s="1279"/>
      <c r="KJD2340" s="1279"/>
      <c r="KJE2340" s="1279"/>
      <c r="KJF2340" s="1279"/>
      <c r="KJG2340" s="1279"/>
      <c r="KJH2340" s="1279"/>
      <c r="KJI2340" s="1279"/>
      <c r="KJJ2340" s="1279"/>
      <c r="KJK2340" s="1279"/>
      <c r="KJL2340" s="1279"/>
      <c r="KJM2340" s="1279"/>
      <c r="KJN2340" s="1279"/>
      <c r="KJO2340" s="1279"/>
      <c r="KJP2340" s="1279"/>
      <c r="KJQ2340" s="1279"/>
      <c r="KJR2340" s="1279"/>
      <c r="KJS2340" s="1279"/>
      <c r="KJT2340" s="1279"/>
      <c r="KJU2340" s="1279"/>
      <c r="KJV2340" s="1279"/>
      <c r="KJW2340" s="1279"/>
      <c r="KJX2340" s="1279"/>
      <c r="KJY2340" s="1279"/>
      <c r="KJZ2340" s="1279"/>
      <c r="KKA2340" s="1279"/>
      <c r="KKB2340" s="1279"/>
      <c r="KKC2340" s="1279"/>
      <c r="KKD2340" s="1279"/>
      <c r="KKE2340" s="1279"/>
      <c r="KKF2340" s="1279"/>
      <c r="KKG2340" s="1279"/>
      <c r="KKH2340" s="1279"/>
      <c r="KKI2340" s="1279"/>
      <c r="KKJ2340" s="1279"/>
      <c r="KKK2340" s="1279"/>
      <c r="KKL2340" s="1279"/>
      <c r="KKM2340" s="1279"/>
      <c r="KKN2340" s="1279"/>
      <c r="KKO2340" s="1279"/>
      <c r="KKP2340" s="1279"/>
      <c r="KKQ2340" s="1279"/>
      <c r="KKR2340" s="1279"/>
      <c r="KKS2340" s="1279"/>
      <c r="KKT2340" s="1279"/>
      <c r="KKU2340" s="1279"/>
      <c r="KKV2340" s="1279"/>
      <c r="KKW2340" s="1279"/>
      <c r="KKX2340" s="1279"/>
      <c r="KKY2340" s="1279"/>
      <c r="KKZ2340" s="1279"/>
      <c r="KLA2340" s="1279"/>
      <c r="KLB2340" s="1279"/>
      <c r="KLC2340" s="1279"/>
      <c r="KLD2340" s="1279"/>
      <c r="KLE2340" s="1279"/>
      <c r="KLF2340" s="1279"/>
      <c r="KLG2340" s="1279"/>
      <c r="KLH2340" s="1279"/>
      <c r="KLI2340" s="1279"/>
      <c r="KLJ2340" s="1279"/>
      <c r="KLK2340" s="1279"/>
      <c r="KLL2340" s="1279"/>
      <c r="KLM2340" s="1279"/>
      <c r="KLN2340" s="1279"/>
      <c r="KLO2340" s="1279"/>
      <c r="KLP2340" s="1279"/>
      <c r="KLQ2340" s="1279"/>
      <c r="KLR2340" s="1279"/>
      <c r="KLS2340" s="1279"/>
      <c r="KLT2340" s="1279"/>
      <c r="KLU2340" s="1279"/>
      <c r="KLV2340" s="1279"/>
      <c r="KLW2340" s="1279"/>
      <c r="KLX2340" s="1279"/>
      <c r="KLY2340" s="1279"/>
      <c r="KLZ2340" s="1279"/>
      <c r="KMA2340" s="1279"/>
      <c r="KMB2340" s="1279"/>
      <c r="KMC2340" s="1279"/>
      <c r="KMD2340" s="1279"/>
      <c r="KME2340" s="1279"/>
      <c r="KMF2340" s="1279"/>
      <c r="KMG2340" s="1279"/>
      <c r="KMH2340" s="1279"/>
      <c r="KMI2340" s="1279"/>
      <c r="KMJ2340" s="1279"/>
      <c r="KMK2340" s="1279"/>
      <c r="KML2340" s="1279"/>
      <c r="KMM2340" s="1279"/>
      <c r="KMN2340" s="1279"/>
      <c r="KMO2340" s="1279"/>
      <c r="KMP2340" s="1279"/>
      <c r="KMQ2340" s="1279"/>
      <c r="KMR2340" s="1279"/>
      <c r="KMS2340" s="1279"/>
      <c r="KMT2340" s="1279"/>
      <c r="KMU2340" s="1279"/>
      <c r="KMV2340" s="1279"/>
      <c r="KMW2340" s="1279"/>
      <c r="KMX2340" s="1279"/>
      <c r="KMY2340" s="1279"/>
      <c r="KMZ2340" s="1279"/>
      <c r="KNA2340" s="1279"/>
      <c r="KNB2340" s="1279"/>
      <c r="KNC2340" s="1279"/>
      <c r="KND2340" s="1279"/>
      <c r="KNE2340" s="1279"/>
      <c r="KNF2340" s="1279"/>
      <c r="KNG2340" s="1279"/>
      <c r="KNH2340" s="1279"/>
      <c r="KNI2340" s="1279"/>
      <c r="KNJ2340" s="1279"/>
      <c r="KNK2340" s="1279"/>
      <c r="KNL2340" s="1279"/>
      <c r="KNM2340" s="1279"/>
      <c r="KNN2340" s="1279"/>
      <c r="KNO2340" s="1279"/>
      <c r="KNP2340" s="1279"/>
      <c r="KNQ2340" s="1279"/>
      <c r="KNR2340" s="1279"/>
      <c r="KNS2340" s="1279"/>
      <c r="KNT2340" s="1279"/>
      <c r="KNU2340" s="1279"/>
      <c r="KNV2340" s="1279"/>
      <c r="KNW2340" s="1279"/>
      <c r="KNX2340" s="1279"/>
      <c r="KNY2340" s="1279"/>
      <c r="KNZ2340" s="1279"/>
      <c r="KOA2340" s="1279"/>
      <c r="KOB2340" s="1279"/>
      <c r="KOC2340" s="1279"/>
      <c r="KOD2340" s="1279"/>
      <c r="KOE2340" s="1279"/>
      <c r="KOF2340" s="1279"/>
      <c r="KOG2340" s="1279"/>
      <c r="KOH2340" s="1279"/>
      <c r="KOI2340" s="1279"/>
      <c r="KOJ2340" s="1279"/>
      <c r="KOK2340" s="1279"/>
      <c r="KOL2340" s="1279"/>
      <c r="KOM2340" s="1279"/>
      <c r="KON2340" s="1279"/>
      <c r="KOO2340" s="1279"/>
      <c r="KOP2340" s="1279"/>
      <c r="KOQ2340" s="1279"/>
      <c r="KOR2340" s="1279"/>
      <c r="KOS2340" s="1279"/>
      <c r="KOT2340" s="1279"/>
      <c r="KOU2340" s="1279"/>
      <c r="KOV2340" s="1279"/>
      <c r="KOW2340" s="1279"/>
      <c r="KOX2340" s="1279"/>
      <c r="KOY2340" s="1279"/>
      <c r="KOZ2340" s="1279"/>
      <c r="KPA2340" s="1279"/>
      <c r="KPB2340" s="1279"/>
      <c r="KPC2340" s="1279"/>
      <c r="KPD2340" s="1279"/>
      <c r="KPE2340" s="1279"/>
      <c r="KPF2340" s="1279"/>
      <c r="KPG2340" s="1279"/>
      <c r="KPH2340" s="1279"/>
      <c r="KPI2340" s="1279"/>
      <c r="KPJ2340" s="1279"/>
      <c r="KPK2340" s="1279"/>
      <c r="KPL2340" s="1279"/>
      <c r="KPM2340" s="1279"/>
      <c r="KPN2340" s="1279"/>
      <c r="KPO2340" s="1279"/>
      <c r="KPP2340" s="1279"/>
      <c r="KPQ2340" s="1279"/>
      <c r="KPR2340" s="1279"/>
      <c r="KPS2340" s="1279"/>
      <c r="KPT2340" s="1279"/>
      <c r="KPU2340" s="1279"/>
      <c r="KPV2340" s="1279"/>
      <c r="KPW2340" s="1279"/>
      <c r="KPX2340" s="1279"/>
      <c r="KPY2340" s="1279"/>
      <c r="KPZ2340" s="1279"/>
      <c r="KQA2340" s="1279"/>
      <c r="KQB2340" s="1279"/>
      <c r="KQC2340" s="1279"/>
      <c r="KQD2340" s="1279"/>
      <c r="KQE2340" s="1279"/>
      <c r="KQF2340" s="1279"/>
      <c r="KQG2340" s="1279"/>
      <c r="KQH2340" s="1279"/>
      <c r="KQI2340" s="1279"/>
      <c r="KQJ2340" s="1279"/>
      <c r="KQK2340" s="1279"/>
      <c r="KQL2340" s="1279"/>
      <c r="KQM2340" s="1279"/>
      <c r="KQN2340" s="1279"/>
      <c r="KQO2340" s="1279"/>
      <c r="KQP2340" s="1279"/>
      <c r="KQQ2340" s="1279"/>
      <c r="KQR2340" s="1279"/>
      <c r="KQS2340" s="1279"/>
      <c r="KQT2340" s="1279"/>
      <c r="KQU2340" s="1279"/>
      <c r="KQV2340" s="1279"/>
      <c r="KQW2340" s="1279"/>
      <c r="KQX2340" s="1279"/>
      <c r="KQY2340" s="1279"/>
      <c r="KQZ2340" s="1279"/>
      <c r="KRA2340" s="1279"/>
      <c r="KRB2340" s="1279"/>
      <c r="KRC2340" s="1279"/>
      <c r="KRD2340" s="1279"/>
      <c r="KRE2340" s="1279"/>
      <c r="KRF2340" s="1279"/>
      <c r="KRG2340" s="1279"/>
      <c r="KRH2340" s="1279"/>
      <c r="KRI2340" s="1279"/>
      <c r="KRJ2340" s="1279"/>
      <c r="KRK2340" s="1279"/>
      <c r="KRL2340" s="1279"/>
      <c r="KRM2340" s="1279"/>
      <c r="KRN2340" s="1279"/>
      <c r="KRO2340" s="1279"/>
      <c r="KRP2340" s="1279"/>
      <c r="KRQ2340" s="1279"/>
      <c r="KRR2340" s="1279"/>
      <c r="KRS2340" s="1279"/>
      <c r="KRT2340" s="1279"/>
      <c r="KRU2340" s="1279"/>
      <c r="KRV2340" s="1279"/>
      <c r="KRW2340" s="1279"/>
      <c r="KRX2340" s="1279"/>
      <c r="KRY2340" s="1279"/>
      <c r="KRZ2340" s="1279"/>
      <c r="KSA2340" s="1279"/>
      <c r="KSB2340" s="1279"/>
      <c r="KSC2340" s="1279"/>
      <c r="KSD2340" s="1279"/>
      <c r="KSE2340" s="1279"/>
      <c r="KSF2340" s="1279"/>
      <c r="KSG2340" s="1279"/>
      <c r="KSH2340" s="1279"/>
      <c r="KSI2340" s="1279"/>
      <c r="KSJ2340" s="1279"/>
      <c r="KSK2340" s="1279"/>
      <c r="KSL2340" s="1279"/>
      <c r="KSM2340" s="1279"/>
      <c r="KSN2340" s="1279"/>
      <c r="KSO2340" s="1279"/>
      <c r="KSP2340" s="1279"/>
      <c r="KSQ2340" s="1279"/>
      <c r="KSR2340" s="1279"/>
      <c r="KSS2340" s="1279"/>
      <c r="KST2340" s="1279"/>
      <c r="KSU2340" s="1279"/>
      <c r="KSV2340" s="1279"/>
      <c r="KSW2340" s="1279"/>
      <c r="KSX2340" s="1279"/>
      <c r="KSY2340" s="1279"/>
      <c r="KSZ2340" s="1279"/>
      <c r="KTA2340" s="1279"/>
      <c r="KTB2340" s="1279"/>
      <c r="KTC2340" s="1279"/>
      <c r="KTD2340" s="1279"/>
      <c r="KTE2340" s="1279"/>
      <c r="KTF2340" s="1279"/>
      <c r="KTG2340" s="1279"/>
      <c r="KTH2340" s="1279"/>
      <c r="KTI2340" s="1279"/>
      <c r="KTJ2340" s="1279"/>
      <c r="KTK2340" s="1279"/>
      <c r="KTL2340" s="1279"/>
      <c r="KTM2340" s="1279"/>
      <c r="KTN2340" s="1279"/>
      <c r="KTO2340" s="1279"/>
      <c r="KTP2340" s="1279"/>
      <c r="KTQ2340" s="1279"/>
      <c r="KTR2340" s="1279"/>
      <c r="KTS2340" s="1279"/>
      <c r="KTT2340" s="1279"/>
      <c r="KTU2340" s="1279"/>
      <c r="KTV2340" s="1279"/>
      <c r="KTW2340" s="1279"/>
      <c r="KTX2340" s="1279"/>
      <c r="KTY2340" s="1279"/>
      <c r="KTZ2340" s="1279"/>
      <c r="KUA2340" s="1279"/>
      <c r="KUB2340" s="1279"/>
      <c r="KUC2340" s="1279"/>
      <c r="KUD2340" s="1279"/>
      <c r="KUE2340" s="1279"/>
      <c r="KUF2340" s="1279"/>
      <c r="KUG2340" s="1279"/>
      <c r="KUH2340" s="1279"/>
      <c r="KUI2340" s="1279"/>
      <c r="KUJ2340" s="1279"/>
      <c r="KUK2340" s="1279"/>
      <c r="KUL2340" s="1279"/>
      <c r="KUM2340" s="1279"/>
      <c r="KUN2340" s="1279"/>
      <c r="KUO2340" s="1279"/>
      <c r="KUP2340" s="1279"/>
      <c r="KUQ2340" s="1279"/>
      <c r="KUR2340" s="1279"/>
      <c r="KUS2340" s="1279"/>
      <c r="KUT2340" s="1279"/>
      <c r="KUU2340" s="1279"/>
      <c r="KUV2340" s="1279"/>
      <c r="KUW2340" s="1279"/>
      <c r="KUX2340" s="1279"/>
      <c r="KUY2340" s="1279"/>
      <c r="KUZ2340" s="1279"/>
      <c r="KVA2340" s="1279"/>
      <c r="KVB2340" s="1279"/>
      <c r="KVC2340" s="1279"/>
      <c r="KVD2340" s="1279"/>
      <c r="KVE2340" s="1279"/>
      <c r="KVF2340" s="1279"/>
      <c r="KVG2340" s="1279"/>
      <c r="KVH2340" s="1279"/>
      <c r="KVI2340" s="1279"/>
      <c r="KVJ2340" s="1279"/>
      <c r="KVK2340" s="1279"/>
      <c r="KVL2340" s="1279"/>
      <c r="KVM2340" s="1279"/>
      <c r="KVN2340" s="1279"/>
      <c r="KVO2340" s="1279"/>
      <c r="KVP2340" s="1279"/>
      <c r="KVQ2340" s="1279"/>
      <c r="KVR2340" s="1279"/>
      <c r="KVS2340" s="1279"/>
      <c r="KVT2340" s="1279"/>
      <c r="KVU2340" s="1279"/>
      <c r="KVV2340" s="1279"/>
      <c r="KVW2340" s="1279"/>
      <c r="KVX2340" s="1279"/>
      <c r="KVY2340" s="1279"/>
      <c r="KVZ2340" s="1279"/>
      <c r="KWA2340" s="1279"/>
      <c r="KWB2340" s="1279"/>
      <c r="KWC2340" s="1279"/>
      <c r="KWD2340" s="1279"/>
      <c r="KWE2340" s="1279"/>
      <c r="KWF2340" s="1279"/>
      <c r="KWG2340" s="1279"/>
      <c r="KWH2340" s="1279"/>
      <c r="KWI2340" s="1279"/>
      <c r="KWJ2340" s="1279"/>
      <c r="KWK2340" s="1279"/>
      <c r="KWL2340" s="1279"/>
      <c r="KWM2340" s="1279"/>
      <c r="KWN2340" s="1279"/>
      <c r="KWO2340" s="1279"/>
      <c r="KWP2340" s="1279"/>
      <c r="KWQ2340" s="1279"/>
      <c r="KWR2340" s="1279"/>
      <c r="KWS2340" s="1279"/>
      <c r="KWT2340" s="1279"/>
      <c r="KWU2340" s="1279"/>
      <c r="KWV2340" s="1279"/>
      <c r="KWW2340" s="1279"/>
      <c r="KWX2340" s="1279"/>
      <c r="KWY2340" s="1279"/>
      <c r="KWZ2340" s="1279"/>
      <c r="KXA2340" s="1279"/>
      <c r="KXB2340" s="1279"/>
      <c r="KXC2340" s="1279"/>
      <c r="KXD2340" s="1279"/>
      <c r="KXE2340" s="1279"/>
      <c r="KXF2340" s="1279"/>
      <c r="KXG2340" s="1279"/>
      <c r="KXH2340" s="1279"/>
      <c r="KXI2340" s="1279"/>
      <c r="KXJ2340" s="1279"/>
      <c r="KXK2340" s="1279"/>
      <c r="KXL2340" s="1279"/>
      <c r="KXM2340" s="1279"/>
      <c r="KXN2340" s="1279"/>
      <c r="KXO2340" s="1279"/>
      <c r="KXP2340" s="1279"/>
      <c r="KXQ2340" s="1279"/>
      <c r="KXR2340" s="1279"/>
      <c r="KXS2340" s="1279"/>
      <c r="KXT2340" s="1279"/>
      <c r="KXU2340" s="1279"/>
      <c r="KXV2340" s="1279"/>
      <c r="KXW2340" s="1279"/>
      <c r="KXX2340" s="1279"/>
      <c r="KXY2340" s="1279"/>
      <c r="KXZ2340" s="1279"/>
      <c r="KYA2340" s="1279"/>
      <c r="KYB2340" s="1279"/>
      <c r="KYC2340" s="1279"/>
      <c r="KYD2340" s="1279"/>
      <c r="KYE2340" s="1279"/>
      <c r="KYF2340" s="1279"/>
      <c r="KYG2340" s="1279"/>
      <c r="KYH2340" s="1279"/>
      <c r="KYI2340" s="1279"/>
      <c r="KYJ2340" s="1279"/>
      <c r="KYK2340" s="1279"/>
      <c r="KYL2340" s="1279"/>
      <c r="KYM2340" s="1279"/>
      <c r="KYN2340" s="1279"/>
      <c r="KYO2340" s="1279"/>
      <c r="KYP2340" s="1279"/>
      <c r="KYQ2340" s="1279"/>
      <c r="KYR2340" s="1279"/>
      <c r="KYS2340" s="1279"/>
      <c r="KYT2340" s="1279"/>
      <c r="KYU2340" s="1279"/>
      <c r="KYV2340" s="1279"/>
      <c r="KYW2340" s="1279"/>
      <c r="KYX2340" s="1279"/>
      <c r="KYY2340" s="1279"/>
      <c r="KYZ2340" s="1279"/>
      <c r="KZA2340" s="1279"/>
      <c r="KZB2340" s="1279"/>
      <c r="KZC2340" s="1279"/>
      <c r="KZD2340" s="1279"/>
      <c r="KZE2340" s="1279"/>
      <c r="KZF2340" s="1279"/>
      <c r="KZG2340" s="1279"/>
      <c r="KZH2340" s="1279"/>
      <c r="KZI2340" s="1279"/>
      <c r="KZJ2340" s="1279"/>
      <c r="KZK2340" s="1279"/>
      <c r="KZL2340" s="1279"/>
      <c r="KZM2340" s="1279"/>
      <c r="KZN2340" s="1279"/>
      <c r="KZO2340" s="1279"/>
      <c r="KZP2340" s="1279"/>
      <c r="KZQ2340" s="1279"/>
      <c r="KZR2340" s="1279"/>
      <c r="KZS2340" s="1279"/>
      <c r="KZT2340" s="1279"/>
      <c r="KZU2340" s="1279"/>
      <c r="KZV2340" s="1279"/>
      <c r="KZW2340" s="1279"/>
      <c r="KZX2340" s="1279"/>
      <c r="KZY2340" s="1279"/>
      <c r="KZZ2340" s="1279"/>
      <c r="LAA2340" s="1279"/>
      <c r="LAB2340" s="1279"/>
      <c r="LAC2340" s="1279"/>
      <c r="LAD2340" s="1279"/>
      <c r="LAE2340" s="1279"/>
      <c r="LAF2340" s="1279"/>
      <c r="LAG2340" s="1279"/>
      <c r="LAH2340" s="1279"/>
      <c r="LAI2340" s="1279"/>
      <c r="LAJ2340" s="1279"/>
      <c r="LAK2340" s="1279"/>
      <c r="LAL2340" s="1279"/>
      <c r="LAM2340" s="1279"/>
      <c r="LAN2340" s="1279"/>
      <c r="LAO2340" s="1279"/>
      <c r="LAP2340" s="1279"/>
      <c r="LAQ2340" s="1279"/>
      <c r="LAR2340" s="1279"/>
      <c r="LAS2340" s="1279"/>
      <c r="LAT2340" s="1279"/>
      <c r="LAU2340" s="1279"/>
      <c r="LAV2340" s="1279"/>
      <c r="LAW2340" s="1279"/>
      <c r="LAX2340" s="1279"/>
      <c r="LAY2340" s="1279"/>
      <c r="LAZ2340" s="1279"/>
      <c r="LBA2340" s="1279"/>
      <c r="LBB2340" s="1279"/>
      <c r="LBC2340" s="1279"/>
      <c r="LBD2340" s="1279"/>
      <c r="LBE2340" s="1279"/>
      <c r="LBF2340" s="1279"/>
      <c r="LBG2340" s="1279"/>
      <c r="LBH2340" s="1279"/>
      <c r="LBI2340" s="1279"/>
      <c r="LBJ2340" s="1279"/>
      <c r="LBK2340" s="1279"/>
      <c r="LBL2340" s="1279"/>
      <c r="LBM2340" s="1279"/>
      <c r="LBN2340" s="1279"/>
      <c r="LBO2340" s="1279"/>
      <c r="LBP2340" s="1279"/>
      <c r="LBQ2340" s="1279"/>
      <c r="LBR2340" s="1279"/>
      <c r="LBS2340" s="1279"/>
      <c r="LBT2340" s="1279"/>
      <c r="LBU2340" s="1279"/>
      <c r="LBV2340" s="1279"/>
      <c r="LBW2340" s="1279"/>
      <c r="LBX2340" s="1279"/>
      <c r="LBY2340" s="1279"/>
      <c r="LBZ2340" s="1279"/>
      <c r="LCA2340" s="1279"/>
      <c r="LCB2340" s="1279"/>
      <c r="LCC2340" s="1279"/>
      <c r="LCD2340" s="1279"/>
      <c r="LCE2340" s="1279"/>
      <c r="LCF2340" s="1279"/>
      <c r="LCG2340" s="1279"/>
      <c r="LCH2340" s="1279"/>
      <c r="LCI2340" s="1279"/>
      <c r="LCJ2340" s="1279"/>
      <c r="LCK2340" s="1279"/>
      <c r="LCL2340" s="1279"/>
      <c r="LCM2340" s="1279"/>
      <c r="LCN2340" s="1279"/>
      <c r="LCO2340" s="1279"/>
      <c r="LCP2340" s="1279"/>
      <c r="LCQ2340" s="1279"/>
      <c r="LCR2340" s="1279"/>
      <c r="LCS2340" s="1279"/>
      <c r="LCT2340" s="1279"/>
      <c r="LCU2340" s="1279"/>
      <c r="LCV2340" s="1279"/>
      <c r="LCW2340" s="1279"/>
      <c r="LCX2340" s="1279"/>
      <c r="LCY2340" s="1279"/>
      <c r="LCZ2340" s="1279"/>
      <c r="LDA2340" s="1279"/>
      <c r="LDB2340" s="1279"/>
      <c r="LDC2340" s="1279"/>
      <c r="LDD2340" s="1279"/>
      <c r="LDE2340" s="1279"/>
      <c r="LDF2340" s="1279"/>
      <c r="LDG2340" s="1279"/>
      <c r="LDH2340" s="1279"/>
      <c r="LDI2340" s="1279"/>
      <c r="LDJ2340" s="1279"/>
      <c r="LDK2340" s="1279"/>
      <c r="LDL2340" s="1279"/>
      <c r="LDM2340" s="1279"/>
      <c r="LDN2340" s="1279"/>
      <c r="LDO2340" s="1279"/>
      <c r="LDP2340" s="1279"/>
      <c r="LDQ2340" s="1279"/>
      <c r="LDR2340" s="1279"/>
      <c r="LDS2340" s="1279"/>
      <c r="LDT2340" s="1279"/>
      <c r="LDU2340" s="1279"/>
      <c r="LDV2340" s="1279"/>
      <c r="LDW2340" s="1279"/>
      <c r="LDX2340" s="1279"/>
      <c r="LDY2340" s="1279"/>
      <c r="LDZ2340" s="1279"/>
      <c r="LEA2340" s="1279"/>
      <c r="LEB2340" s="1279"/>
      <c r="LEC2340" s="1279"/>
      <c r="LED2340" s="1279"/>
      <c r="LEE2340" s="1279"/>
      <c r="LEF2340" s="1279"/>
      <c r="LEG2340" s="1279"/>
      <c r="LEH2340" s="1279"/>
      <c r="LEI2340" s="1279"/>
      <c r="LEJ2340" s="1279"/>
      <c r="LEK2340" s="1279"/>
      <c r="LEL2340" s="1279"/>
      <c r="LEM2340" s="1279"/>
      <c r="LEN2340" s="1279"/>
      <c r="LEO2340" s="1279"/>
      <c r="LEP2340" s="1279"/>
      <c r="LEQ2340" s="1279"/>
      <c r="LER2340" s="1279"/>
      <c r="LES2340" s="1279"/>
      <c r="LET2340" s="1279"/>
      <c r="LEU2340" s="1279"/>
      <c r="LEV2340" s="1279"/>
      <c r="LEW2340" s="1279"/>
      <c r="LEX2340" s="1279"/>
      <c r="LEY2340" s="1279"/>
      <c r="LEZ2340" s="1279"/>
      <c r="LFA2340" s="1279"/>
      <c r="LFB2340" s="1279"/>
      <c r="LFC2340" s="1279"/>
      <c r="LFD2340" s="1279"/>
      <c r="LFE2340" s="1279"/>
      <c r="LFF2340" s="1279"/>
      <c r="LFG2340" s="1279"/>
      <c r="LFH2340" s="1279"/>
      <c r="LFI2340" s="1279"/>
      <c r="LFJ2340" s="1279"/>
      <c r="LFK2340" s="1279"/>
      <c r="LFL2340" s="1279"/>
      <c r="LFM2340" s="1279"/>
      <c r="LFN2340" s="1279"/>
      <c r="LFO2340" s="1279"/>
      <c r="LFP2340" s="1279"/>
      <c r="LFQ2340" s="1279"/>
      <c r="LFR2340" s="1279"/>
      <c r="LFS2340" s="1279"/>
      <c r="LFT2340" s="1279"/>
      <c r="LFU2340" s="1279"/>
      <c r="LFV2340" s="1279"/>
      <c r="LFW2340" s="1279"/>
      <c r="LFX2340" s="1279"/>
      <c r="LFY2340" s="1279"/>
      <c r="LFZ2340" s="1279"/>
      <c r="LGA2340" s="1279"/>
      <c r="LGB2340" s="1279"/>
      <c r="LGC2340" s="1279"/>
      <c r="LGD2340" s="1279"/>
      <c r="LGE2340" s="1279"/>
      <c r="LGF2340" s="1279"/>
      <c r="LGG2340" s="1279"/>
      <c r="LGH2340" s="1279"/>
      <c r="LGI2340" s="1279"/>
      <c r="LGJ2340" s="1279"/>
      <c r="LGK2340" s="1279"/>
      <c r="LGL2340" s="1279"/>
      <c r="LGM2340" s="1279"/>
      <c r="LGN2340" s="1279"/>
      <c r="LGO2340" s="1279"/>
      <c r="LGP2340" s="1279"/>
      <c r="LGQ2340" s="1279"/>
      <c r="LGR2340" s="1279"/>
      <c r="LGS2340" s="1279"/>
      <c r="LGT2340" s="1279"/>
      <c r="LGU2340" s="1279"/>
      <c r="LGV2340" s="1279"/>
      <c r="LGW2340" s="1279"/>
      <c r="LGX2340" s="1279"/>
      <c r="LGY2340" s="1279"/>
      <c r="LGZ2340" s="1279"/>
      <c r="LHA2340" s="1279"/>
      <c r="LHB2340" s="1279"/>
      <c r="LHC2340" s="1279"/>
      <c r="LHD2340" s="1279"/>
      <c r="LHE2340" s="1279"/>
      <c r="LHF2340" s="1279"/>
      <c r="LHG2340" s="1279"/>
      <c r="LHH2340" s="1279"/>
      <c r="LHI2340" s="1279"/>
      <c r="LHJ2340" s="1279"/>
      <c r="LHK2340" s="1279"/>
      <c r="LHL2340" s="1279"/>
      <c r="LHM2340" s="1279"/>
      <c r="LHN2340" s="1279"/>
      <c r="LHO2340" s="1279"/>
      <c r="LHP2340" s="1279"/>
      <c r="LHQ2340" s="1279"/>
      <c r="LHR2340" s="1279"/>
      <c r="LHS2340" s="1279"/>
      <c r="LHT2340" s="1279"/>
      <c r="LHU2340" s="1279"/>
      <c r="LHV2340" s="1279"/>
      <c r="LHW2340" s="1279"/>
      <c r="LHX2340" s="1279"/>
      <c r="LHY2340" s="1279"/>
      <c r="LHZ2340" s="1279"/>
      <c r="LIA2340" s="1279"/>
      <c r="LIB2340" s="1279"/>
      <c r="LIC2340" s="1279"/>
      <c r="LID2340" s="1279"/>
      <c r="LIE2340" s="1279"/>
      <c r="LIF2340" s="1279"/>
      <c r="LIG2340" s="1279"/>
      <c r="LIH2340" s="1279"/>
      <c r="LII2340" s="1279"/>
      <c r="LIJ2340" s="1279"/>
      <c r="LIK2340" s="1279"/>
      <c r="LIL2340" s="1279"/>
      <c r="LIM2340" s="1279"/>
      <c r="LIN2340" s="1279"/>
      <c r="LIO2340" s="1279"/>
      <c r="LIP2340" s="1279"/>
      <c r="LIQ2340" s="1279"/>
      <c r="LIR2340" s="1279"/>
      <c r="LIS2340" s="1279"/>
      <c r="LIT2340" s="1279"/>
      <c r="LIU2340" s="1279"/>
      <c r="LIV2340" s="1279"/>
      <c r="LIW2340" s="1279"/>
      <c r="LIX2340" s="1279"/>
      <c r="LIY2340" s="1279"/>
      <c r="LIZ2340" s="1279"/>
      <c r="LJA2340" s="1279"/>
      <c r="LJB2340" s="1279"/>
      <c r="LJC2340" s="1279"/>
      <c r="LJD2340" s="1279"/>
      <c r="LJE2340" s="1279"/>
      <c r="LJF2340" s="1279"/>
      <c r="LJG2340" s="1279"/>
      <c r="LJH2340" s="1279"/>
      <c r="LJI2340" s="1279"/>
      <c r="LJJ2340" s="1279"/>
      <c r="LJK2340" s="1279"/>
      <c r="LJL2340" s="1279"/>
      <c r="LJM2340" s="1279"/>
      <c r="LJN2340" s="1279"/>
      <c r="LJO2340" s="1279"/>
      <c r="LJP2340" s="1279"/>
      <c r="LJQ2340" s="1279"/>
      <c r="LJR2340" s="1279"/>
      <c r="LJS2340" s="1279"/>
      <c r="LJT2340" s="1279"/>
      <c r="LJU2340" s="1279"/>
      <c r="LJV2340" s="1279"/>
      <c r="LJW2340" s="1279"/>
      <c r="LJX2340" s="1279"/>
      <c r="LJY2340" s="1279"/>
      <c r="LJZ2340" s="1279"/>
      <c r="LKA2340" s="1279"/>
      <c r="LKB2340" s="1279"/>
      <c r="LKC2340" s="1279"/>
      <c r="LKD2340" s="1279"/>
      <c r="LKE2340" s="1279"/>
      <c r="LKF2340" s="1279"/>
      <c r="LKG2340" s="1279"/>
      <c r="LKH2340" s="1279"/>
      <c r="LKI2340" s="1279"/>
      <c r="LKJ2340" s="1279"/>
      <c r="LKK2340" s="1279"/>
      <c r="LKL2340" s="1279"/>
      <c r="LKM2340" s="1279"/>
      <c r="LKN2340" s="1279"/>
      <c r="LKO2340" s="1279"/>
      <c r="LKP2340" s="1279"/>
      <c r="LKQ2340" s="1279"/>
      <c r="LKR2340" s="1279"/>
      <c r="LKS2340" s="1279"/>
      <c r="LKT2340" s="1279"/>
      <c r="LKU2340" s="1279"/>
      <c r="LKV2340" s="1279"/>
      <c r="LKW2340" s="1279"/>
      <c r="LKX2340" s="1279"/>
      <c r="LKY2340" s="1279"/>
      <c r="LKZ2340" s="1279"/>
      <c r="LLA2340" s="1279"/>
      <c r="LLB2340" s="1279"/>
      <c r="LLC2340" s="1279"/>
      <c r="LLD2340" s="1279"/>
      <c r="LLE2340" s="1279"/>
      <c r="LLF2340" s="1279"/>
      <c r="LLG2340" s="1279"/>
      <c r="LLH2340" s="1279"/>
      <c r="LLI2340" s="1279"/>
      <c r="LLJ2340" s="1279"/>
      <c r="LLK2340" s="1279"/>
      <c r="LLL2340" s="1279"/>
      <c r="LLM2340" s="1279"/>
      <c r="LLN2340" s="1279"/>
      <c r="LLO2340" s="1279"/>
      <c r="LLP2340" s="1279"/>
      <c r="LLQ2340" s="1279"/>
      <c r="LLR2340" s="1279"/>
      <c r="LLS2340" s="1279"/>
      <c r="LLT2340" s="1279"/>
      <c r="LLU2340" s="1279"/>
      <c r="LLV2340" s="1279"/>
      <c r="LLW2340" s="1279"/>
      <c r="LLX2340" s="1279"/>
      <c r="LLY2340" s="1279"/>
      <c r="LLZ2340" s="1279"/>
      <c r="LMA2340" s="1279"/>
      <c r="LMB2340" s="1279"/>
      <c r="LMC2340" s="1279"/>
      <c r="LMD2340" s="1279"/>
      <c r="LME2340" s="1279"/>
      <c r="LMF2340" s="1279"/>
      <c r="LMG2340" s="1279"/>
      <c r="LMH2340" s="1279"/>
      <c r="LMI2340" s="1279"/>
      <c r="LMJ2340" s="1279"/>
      <c r="LMK2340" s="1279"/>
      <c r="LML2340" s="1279"/>
      <c r="LMM2340" s="1279"/>
      <c r="LMN2340" s="1279"/>
      <c r="LMO2340" s="1279"/>
      <c r="LMP2340" s="1279"/>
      <c r="LMQ2340" s="1279"/>
      <c r="LMR2340" s="1279"/>
      <c r="LMS2340" s="1279"/>
      <c r="LMT2340" s="1279"/>
      <c r="LMU2340" s="1279"/>
      <c r="LMV2340" s="1279"/>
      <c r="LMW2340" s="1279"/>
      <c r="LMX2340" s="1279"/>
      <c r="LMY2340" s="1279"/>
      <c r="LMZ2340" s="1279"/>
      <c r="LNA2340" s="1279"/>
      <c r="LNB2340" s="1279"/>
      <c r="LNC2340" s="1279"/>
      <c r="LND2340" s="1279"/>
      <c r="LNE2340" s="1279"/>
      <c r="LNF2340" s="1279"/>
      <c r="LNG2340" s="1279"/>
      <c r="LNH2340" s="1279"/>
      <c r="LNI2340" s="1279"/>
      <c r="LNJ2340" s="1279"/>
      <c r="LNK2340" s="1279"/>
      <c r="LNL2340" s="1279"/>
      <c r="LNM2340" s="1279"/>
      <c r="LNN2340" s="1279"/>
      <c r="LNO2340" s="1279"/>
      <c r="LNP2340" s="1279"/>
      <c r="LNQ2340" s="1279"/>
      <c r="LNR2340" s="1279"/>
      <c r="LNS2340" s="1279"/>
      <c r="LNT2340" s="1279"/>
      <c r="LNU2340" s="1279"/>
      <c r="LNV2340" s="1279"/>
      <c r="LNW2340" s="1279"/>
      <c r="LNX2340" s="1279"/>
      <c r="LNY2340" s="1279"/>
      <c r="LNZ2340" s="1279"/>
      <c r="LOA2340" s="1279"/>
      <c r="LOB2340" s="1279"/>
      <c r="LOC2340" s="1279"/>
      <c r="LOD2340" s="1279"/>
      <c r="LOE2340" s="1279"/>
      <c r="LOF2340" s="1279"/>
      <c r="LOG2340" s="1279"/>
      <c r="LOH2340" s="1279"/>
      <c r="LOI2340" s="1279"/>
      <c r="LOJ2340" s="1279"/>
      <c r="LOK2340" s="1279"/>
      <c r="LOL2340" s="1279"/>
      <c r="LOM2340" s="1279"/>
      <c r="LON2340" s="1279"/>
      <c r="LOO2340" s="1279"/>
      <c r="LOP2340" s="1279"/>
      <c r="LOQ2340" s="1279"/>
      <c r="LOR2340" s="1279"/>
      <c r="LOS2340" s="1279"/>
      <c r="LOT2340" s="1279"/>
      <c r="LOU2340" s="1279"/>
      <c r="LOV2340" s="1279"/>
      <c r="LOW2340" s="1279"/>
      <c r="LOX2340" s="1279"/>
      <c r="LOY2340" s="1279"/>
      <c r="LOZ2340" s="1279"/>
      <c r="LPA2340" s="1279"/>
      <c r="LPB2340" s="1279"/>
      <c r="LPC2340" s="1279"/>
      <c r="LPD2340" s="1279"/>
      <c r="LPE2340" s="1279"/>
      <c r="LPF2340" s="1279"/>
      <c r="LPG2340" s="1279"/>
      <c r="LPH2340" s="1279"/>
      <c r="LPI2340" s="1279"/>
      <c r="LPJ2340" s="1279"/>
      <c r="LPK2340" s="1279"/>
      <c r="LPL2340" s="1279"/>
      <c r="LPM2340" s="1279"/>
      <c r="LPN2340" s="1279"/>
      <c r="LPO2340" s="1279"/>
      <c r="LPP2340" s="1279"/>
      <c r="LPQ2340" s="1279"/>
      <c r="LPR2340" s="1279"/>
      <c r="LPS2340" s="1279"/>
      <c r="LPT2340" s="1279"/>
      <c r="LPU2340" s="1279"/>
      <c r="LPV2340" s="1279"/>
      <c r="LPW2340" s="1279"/>
      <c r="LPX2340" s="1279"/>
      <c r="LPY2340" s="1279"/>
      <c r="LPZ2340" s="1279"/>
      <c r="LQA2340" s="1279"/>
      <c r="LQB2340" s="1279"/>
      <c r="LQC2340" s="1279"/>
      <c r="LQD2340" s="1279"/>
      <c r="LQE2340" s="1279"/>
      <c r="LQF2340" s="1279"/>
      <c r="LQG2340" s="1279"/>
      <c r="LQH2340" s="1279"/>
      <c r="LQI2340" s="1279"/>
      <c r="LQJ2340" s="1279"/>
      <c r="LQK2340" s="1279"/>
      <c r="LQL2340" s="1279"/>
      <c r="LQM2340" s="1279"/>
      <c r="LQN2340" s="1279"/>
      <c r="LQO2340" s="1279"/>
      <c r="LQP2340" s="1279"/>
      <c r="LQQ2340" s="1279"/>
      <c r="LQR2340" s="1279"/>
      <c r="LQS2340" s="1279"/>
      <c r="LQT2340" s="1279"/>
      <c r="LQU2340" s="1279"/>
      <c r="LQV2340" s="1279"/>
      <c r="LQW2340" s="1279"/>
      <c r="LQX2340" s="1279"/>
      <c r="LQY2340" s="1279"/>
      <c r="LQZ2340" s="1279"/>
      <c r="LRA2340" s="1279"/>
      <c r="LRB2340" s="1279"/>
      <c r="LRC2340" s="1279"/>
      <c r="LRD2340" s="1279"/>
      <c r="LRE2340" s="1279"/>
      <c r="LRF2340" s="1279"/>
      <c r="LRG2340" s="1279"/>
      <c r="LRH2340" s="1279"/>
      <c r="LRI2340" s="1279"/>
      <c r="LRJ2340" s="1279"/>
      <c r="LRK2340" s="1279"/>
      <c r="LRL2340" s="1279"/>
      <c r="LRM2340" s="1279"/>
      <c r="LRN2340" s="1279"/>
      <c r="LRO2340" s="1279"/>
      <c r="LRP2340" s="1279"/>
      <c r="LRQ2340" s="1279"/>
      <c r="LRR2340" s="1279"/>
      <c r="LRS2340" s="1279"/>
      <c r="LRT2340" s="1279"/>
      <c r="LRU2340" s="1279"/>
      <c r="LRV2340" s="1279"/>
      <c r="LRW2340" s="1279"/>
      <c r="LRX2340" s="1279"/>
      <c r="LRY2340" s="1279"/>
      <c r="LRZ2340" s="1279"/>
      <c r="LSA2340" s="1279"/>
      <c r="LSB2340" s="1279"/>
      <c r="LSC2340" s="1279"/>
      <c r="LSD2340" s="1279"/>
      <c r="LSE2340" s="1279"/>
      <c r="LSF2340" s="1279"/>
      <c r="LSG2340" s="1279"/>
      <c r="LSH2340" s="1279"/>
      <c r="LSI2340" s="1279"/>
      <c r="LSJ2340" s="1279"/>
      <c r="LSK2340" s="1279"/>
      <c r="LSL2340" s="1279"/>
      <c r="LSM2340" s="1279"/>
      <c r="LSN2340" s="1279"/>
      <c r="LSO2340" s="1279"/>
      <c r="LSP2340" s="1279"/>
      <c r="LSQ2340" s="1279"/>
      <c r="LSR2340" s="1279"/>
      <c r="LSS2340" s="1279"/>
      <c r="LST2340" s="1279"/>
      <c r="LSU2340" s="1279"/>
      <c r="LSV2340" s="1279"/>
      <c r="LSW2340" s="1279"/>
      <c r="LSX2340" s="1279"/>
      <c r="LSY2340" s="1279"/>
      <c r="LSZ2340" s="1279"/>
      <c r="LTA2340" s="1279"/>
      <c r="LTB2340" s="1279"/>
      <c r="LTC2340" s="1279"/>
      <c r="LTD2340" s="1279"/>
      <c r="LTE2340" s="1279"/>
      <c r="LTF2340" s="1279"/>
      <c r="LTG2340" s="1279"/>
      <c r="LTH2340" s="1279"/>
      <c r="LTI2340" s="1279"/>
      <c r="LTJ2340" s="1279"/>
      <c r="LTK2340" s="1279"/>
      <c r="LTL2340" s="1279"/>
      <c r="LTM2340" s="1279"/>
      <c r="LTN2340" s="1279"/>
      <c r="LTO2340" s="1279"/>
      <c r="LTP2340" s="1279"/>
      <c r="LTQ2340" s="1279"/>
      <c r="LTR2340" s="1279"/>
      <c r="LTS2340" s="1279"/>
      <c r="LTT2340" s="1279"/>
      <c r="LTU2340" s="1279"/>
      <c r="LTV2340" s="1279"/>
      <c r="LTW2340" s="1279"/>
      <c r="LTX2340" s="1279"/>
      <c r="LTY2340" s="1279"/>
      <c r="LTZ2340" s="1279"/>
      <c r="LUA2340" s="1279"/>
      <c r="LUB2340" s="1279"/>
      <c r="LUC2340" s="1279"/>
      <c r="LUD2340" s="1279"/>
      <c r="LUE2340" s="1279"/>
      <c r="LUF2340" s="1279"/>
      <c r="LUG2340" s="1279"/>
      <c r="LUH2340" s="1279"/>
      <c r="LUI2340" s="1279"/>
      <c r="LUJ2340" s="1279"/>
      <c r="LUK2340" s="1279"/>
      <c r="LUL2340" s="1279"/>
      <c r="LUM2340" s="1279"/>
      <c r="LUN2340" s="1279"/>
      <c r="LUO2340" s="1279"/>
      <c r="LUP2340" s="1279"/>
      <c r="LUQ2340" s="1279"/>
      <c r="LUR2340" s="1279"/>
      <c r="LUS2340" s="1279"/>
      <c r="LUT2340" s="1279"/>
      <c r="LUU2340" s="1279"/>
      <c r="LUV2340" s="1279"/>
      <c r="LUW2340" s="1279"/>
      <c r="LUX2340" s="1279"/>
      <c r="LUY2340" s="1279"/>
      <c r="LUZ2340" s="1279"/>
      <c r="LVA2340" s="1279"/>
      <c r="LVB2340" s="1279"/>
      <c r="LVC2340" s="1279"/>
      <c r="LVD2340" s="1279"/>
      <c r="LVE2340" s="1279"/>
      <c r="LVF2340" s="1279"/>
      <c r="LVG2340" s="1279"/>
      <c r="LVH2340" s="1279"/>
      <c r="LVI2340" s="1279"/>
      <c r="LVJ2340" s="1279"/>
      <c r="LVK2340" s="1279"/>
      <c r="LVL2340" s="1279"/>
      <c r="LVM2340" s="1279"/>
      <c r="LVN2340" s="1279"/>
      <c r="LVO2340" s="1279"/>
      <c r="LVP2340" s="1279"/>
      <c r="LVQ2340" s="1279"/>
      <c r="LVR2340" s="1279"/>
      <c r="LVS2340" s="1279"/>
      <c r="LVT2340" s="1279"/>
      <c r="LVU2340" s="1279"/>
      <c r="LVV2340" s="1279"/>
      <c r="LVW2340" s="1279"/>
      <c r="LVX2340" s="1279"/>
      <c r="LVY2340" s="1279"/>
      <c r="LVZ2340" s="1279"/>
      <c r="LWA2340" s="1279"/>
      <c r="LWB2340" s="1279"/>
      <c r="LWC2340" s="1279"/>
      <c r="LWD2340" s="1279"/>
      <c r="LWE2340" s="1279"/>
      <c r="LWF2340" s="1279"/>
      <c r="LWG2340" s="1279"/>
      <c r="LWH2340" s="1279"/>
      <c r="LWI2340" s="1279"/>
      <c r="LWJ2340" s="1279"/>
      <c r="LWK2340" s="1279"/>
      <c r="LWL2340" s="1279"/>
      <c r="LWM2340" s="1279"/>
      <c r="LWN2340" s="1279"/>
      <c r="LWO2340" s="1279"/>
      <c r="LWP2340" s="1279"/>
      <c r="LWQ2340" s="1279"/>
      <c r="LWR2340" s="1279"/>
      <c r="LWS2340" s="1279"/>
      <c r="LWT2340" s="1279"/>
      <c r="LWU2340" s="1279"/>
      <c r="LWV2340" s="1279"/>
      <c r="LWW2340" s="1279"/>
      <c r="LWX2340" s="1279"/>
      <c r="LWY2340" s="1279"/>
      <c r="LWZ2340" s="1279"/>
      <c r="LXA2340" s="1279"/>
      <c r="LXB2340" s="1279"/>
      <c r="LXC2340" s="1279"/>
      <c r="LXD2340" s="1279"/>
      <c r="LXE2340" s="1279"/>
      <c r="LXF2340" s="1279"/>
      <c r="LXG2340" s="1279"/>
      <c r="LXH2340" s="1279"/>
      <c r="LXI2340" s="1279"/>
      <c r="LXJ2340" s="1279"/>
      <c r="LXK2340" s="1279"/>
      <c r="LXL2340" s="1279"/>
      <c r="LXM2340" s="1279"/>
      <c r="LXN2340" s="1279"/>
      <c r="LXO2340" s="1279"/>
      <c r="LXP2340" s="1279"/>
      <c r="LXQ2340" s="1279"/>
      <c r="LXR2340" s="1279"/>
      <c r="LXS2340" s="1279"/>
      <c r="LXT2340" s="1279"/>
      <c r="LXU2340" s="1279"/>
      <c r="LXV2340" s="1279"/>
      <c r="LXW2340" s="1279"/>
      <c r="LXX2340" s="1279"/>
      <c r="LXY2340" s="1279"/>
      <c r="LXZ2340" s="1279"/>
      <c r="LYA2340" s="1279"/>
      <c r="LYB2340" s="1279"/>
      <c r="LYC2340" s="1279"/>
      <c r="LYD2340" s="1279"/>
      <c r="LYE2340" s="1279"/>
      <c r="LYF2340" s="1279"/>
      <c r="LYG2340" s="1279"/>
      <c r="LYH2340" s="1279"/>
      <c r="LYI2340" s="1279"/>
      <c r="LYJ2340" s="1279"/>
      <c r="LYK2340" s="1279"/>
      <c r="LYL2340" s="1279"/>
      <c r="LYM2340" s="1279"/>
      <c r="LYN2340" s="1279"/>
      <c r="LYO2340" s="1279"/>
      <c r="LYP2340" s="1279"/>
      <c r="LYQ2340" s="1279"/>
      <c r="LYR2340" s="1279"/>
      <c r="LYS2340" s="1279"/>
      <c r="LYT2340" s="1279"/>
      <c r="LYU2340" s="1279"/>
      <c r="LYV2340" s="1279"/>
      <c r="LYW2340" s="1279"/>
      <c r="LYX2340" s="1279"/>
      <c r="LYY2340" s="1279"/>
      <c r="LYZ2340" s="1279"/>
      <c r="LZA2340" s="1279"/>
      <c r="LZB2340" s="1279"/>
      <c r="LZC2340" s="1279"/>
      <c r="LZD2340" s="1279"/>
      <c r="LZE2340" s="1279"/>
      <c r="LZF2340" s="1279"/>
      <c r="LZG2340" s="1279"/>
      <c r="LZH2340" s="1279"/>
      <c r="LZI2340" s="1279"/>
      <c r="LZJ2340" s="1279"/>
      <c r="LZK2340" s="1279"/>
      <c r="LZL2340" s="1279"/>
      <c r="LZM2340" s="1279"/>
      <c r="LZN2340" s="1279"/>
      <c r="LZO2340" s="1279"/>
      <c r="LZP2340" s="1279"/>
      <c r="LZQ2340" s="1279"/>
      <c r="LZR2340" s="1279"/>
      <c r="LZS2340" s="1279"/>
      <c r="LZT2340" s="1279"/>
      <c r="LZU2340" s="1279"/>
      <c r="LZV2340" s="1279"/>
      <c r="LZW2340" s="1279"/>
      <c r="LZX2340" s="1279"/>
      <c r="LZY2340" s="1279"/>
      <c r="LZZ2340" s="1279"/>
      <c r="MAA2340" s="1279"/>
      <c r="MAB2340" s="1279"/>
      <c r="MAC2340" s="1279"/>
      <c r="MAD2340" s="1279"/>
      <c r="MAE2340" s="1279"/>
      <c r="MAF2340" s="1279"/>
      <c r="MAG2340" s="1279"/>
      <c r="MAH2340" s="1279"/>
      <c r="MAI2340" s="1279"/>
      <c r="MAJ2340" s="1279"/>
      <c r="MAK2340" s="1279"/>
      <c r="MAL2340" s="1279"/>
      <c r="MAM2340" s="1279"/>
      <c r="MAN2340" s="1279"/>
      <c r="MAO2340" s="1279"/>
      <c r="MAP2340" s="1279"/>
      <c r="MAQ2340" s="1279"/>
      <c r="MAR2340" s="1279"/>
      <c r="MAS2340" s="1279"/>
      <c r="MAT2340" s="1279"/>
      <c r="MAU2340" s="1279"/>
      <c r="MAV2340" s="1279"/>
      <c r="MAW2340" s="1279"/>
      <c r="MAX2340" s="1279"/>
      <c r="MAY2340" s="1279"/>
      <c r="MAZ2340" s="1279"/>
      <c r="MBA2340" s="1279"/>
      <c r="MBB2340" s="1279"/>
      <c r="MBC2340" s="1279"/>
      <c r="MBD2340" s="1279"/>
      <c r="MBE2340" s="1279"/>
      <c r="MBF2340" s="1279"/>
      <c r="MBG2340" s="1279"/>
      <c r="MBH2340" s="1279"/>
      <c r="MBI2340" s="1279"/>
      <c r="MBJ2340" s="1279"/>
      <c r="MBK2340" s="1279"/>
      <c r="MBL2340" s="1279"/>
      <c r="MBM2340" s="1279"/>
      <c r="MBN2340" s="1279"/>
      <c r="MBO2340" s="1279"/>
      <c r="MBP2340" s="1279"/>
      <c r="MBQ2340" s="1279"/>
      <c r="MBR2340" s="1279"/>
      <c r="MBS2340" s="1279"/>
      <c r="MBT2340" s="1279"/>
      <c r="MBU2340" s="1279"/>
      <c r="MBV2340" s="1279"/>
      <c r="MBW2340" s="1279"/>
      <c r="MBX2340" s="1279"/>
      <c r="MBY2340" s="1279"/>
      <c r="MBZ2340" s="1279"/>
      <c r="MCA2340" s="1279"/>
      <c r="MCB2340" s="1279"/>
      <c r="MCC2340" s="1279"/>
      <c r="MCD2340" s="1279"/>
      <c r="MCE2340" s="1279"/>
      <c r="MCF2340" s="1279"/>
      <c r="MCG2340" s="1279"/>
      <c r="MCH2340" s="1279"/>
      <c r="MCI2340" s="1279"/>
      <c r="MCJ2340" s="1279"/>
      <c r="MCK2340" s="1279"/>
      <c r="MCL2340" s="1279"/>
      <c r="MCM2340" s="1279"/>
      <c r="MCN2340" s="1279"/>
      <c r="MCO2340" s="1279"/>
      <c r="MCP2340" s="1279"/>
      <c r="MCQ2340" s="1279"/>
      <c r="MCR2340" s="1279"/>
      <c r="MCS2340" s="1279"/>
      <c r="MCT2340" s="1279"/>
      <c r="MCU2340" s="1279"/>
      <c r="MCV2340" s="1279"/>
      <c r="MCW2340" s="1279"/>
      <c r="MCX2340" s="1279"/>
      <c r="MCY2340" s="1279"/>
      <c r="MCZ2340" s="1279"/>
      <c r="MDA2340" s="1279"/>
      <c r="MDB2340" s="1279"/>
      <c r="MDC2340" s="1279"/>
      <c r="MDD2340" s="1279"/>
      <c r="MDE2340" s="1279"/>
      <c r="MDF2340" s="1279"/>
      <c r="MDG2340" s="1279"/>
      <c r="MDH2340" s="1279"/>
      <c r="MDI2340" s="1279"/>
      <c r="MDJ2340" s="1279"/>
      <c r="MDK2340" s="1279"/>
      <c r="MDL2340" s="1279"/>
      <c r="MDM2340" s="1279"/>
      <c r="MDN2340" s="1279"/>
      <c r="MDO2340" s="1279"/>
      <c r="MDP2340" s="1279"/>
      <c r="MDQ2340" s="1279"/>
      <c r="MDR2340" s="1279"/>
      <c r="MDS2340" s="1279"/>
      <c r="MDT2340" s="1279"/>
      <c r="MDU2340" s="1279"/>
      <c r="MDV2340" s="1279"/>
      <c r="MDW2340" s="1279"/>
      <c r="MDX2340" s="1279"/>
      <c r="MDY2340" s="1279"/>
      <c r="MDZ2340" s="1279"/>
      <c r="MEA2340" s="1279"/>
      <c r="MEB2340" s="1279"/>
      <c r="MEC2340" s="1279"/>
      <c r="MED2340" s="1279"/>
      <c r="MEE2340" s="1279"/>
      <c r="MEF2340" s="1279"/>
      <c r="MEG2340" s="1279"/>
      <c r="MEH2340" s="1279"/>
      <c r="MEI2340" s="1279"/>
      <c r="MEJ2340" s="1279"/>
      <c r="MEK2340" s="1279"/>
      <c r="MEL2340" s="1279"/>
      <c r="MEM2340" s="1279"/>
      <c r="MEN2340" s="1279"/>
      <c r="MEO2340" s="1279"/>
      <c r="MEP2340" s="1279"/>
      <c r="MEQ2340" s="1279"/>
      <c r="MER2340" s="1279"/>
      <c r="MES2340" s="1279"/>
      <c r="MET2340" s="1279"/>
      <c r="MEU2340" s="1279"/>
      <c r="MEV2340" s="1279"/>
      <c r="MEW2340" s="1279"/>
      <c r="MEX2340" s="1279"/>
      <c r="MEY2340" s="1279"/>
      <c r="MEZ2340" s="1279"/>
      <c r="MFA2340" s="1279"/>
      <c r="MFB2340" s="1279"/>
      <c r="MFC2340" s="1279"/>
      <c r="MFD2340" s="1279"/>
      <c r="MFE2340" s="1279"/>
      <c r="MFF2340" s="1279"/>
      <c r="MFG2340" s="1279"/>
      <c r="MFH2340" s="1279"/>
      <c r="MFI2340" s="1279"/>
      <c r="MFJ2340" s="1279"/>
      <c r="MFK2340" s="1279"/>
      <c r="MFL2340" s="1279"/>
      <c r="MFM2340" s="1279"/>
      <c r="MFN2340" s="1279"/>
      <c r="MFO2340" s="1279"/>
      <c r="MFP2340" s="1279"/>
      <c r="MFQ2340" s="1279"/>
      <c r="MFR2340" s="1279"/>
      <c r="MFS2340" s="1279"/>
      <c r="MFT2340" s="1279"/>
      <c r="MFU2340" s="1279"/>
      <c r="MFV2340" s="1279"/>
      <c r="MFW2340" s="1279"/>
      <c r="MFX2340" s="1279"/>
      <c r="MFY2340" s="1279"/>
      <c r="MFZ2340" s="1279"/>
      <c r="MGA2340" s="1279"/>
      <c r="MGB2340" s="1279"/>
      <c r="MGC2340" s="1279"/>
      <c r="MGD2340" s="1279"/>
      <c r="MGE2340" s="1279"/>
      <c r="MGF2340" s="1279"/>
      <c r="MGG2340" s="1279"/>
      <c r="MGH2340" s="1279"/>
      <c r="MGI2340" s="1279"/>
      <c r="MGJ2340" s="1279"/>
      <c r="MGK2340" s="1279"/>
      <c r="MGL2340" s="1279"/>
      <c r="MGM2340" s="1279"/>
      <c r="MGN2340" s="1279"/>
      <c r="MGO2340" s="1279"/>
      <c r="MGP2340" s="1279"/>
      <c r="MGQ2340" s="1279"/>
      <c r="MGR2340" s="1279"/>
      <c r="MGS2340" s="1279"/>
      <c r="MGT2340" s="1279"/>
      <c r="MGU2340" s="1279"/>
      <c r="MGV2340" s="1279"/>
      <c r="MGW2340" s="1279"/>
      <c r="MGX2340" s="1279"/>
      <c r="MGY2340" s="1279"/>
      <c r="MGZ2340" s="1279"/>
      <c r="MHA2340" s="1279"/>
      <c r="MHB2340" s="1279"/>
      <c r="MHC2340" s="1279"/>
      <c r="MHD2340" s="1279"/>
      <c r="MHE2340" s="1279"/>
      <c r="MHF2340" s="1279"/>
      <c r="MHG2340" s="1279"/>
      <c r="MHH2340" s="1279"/>
      <c r="MHI2340" s="1279"/>
      <c r="MHJ2340" s="1279"/>
      <c r="MHK2340" s="1279"/>
      <c r="MHL2340" s="1279"/>
      <c r="MHM2340" s="1279"/>
      <c r="MHN2340" s="1279"/>
      <c r="MHO2340" s="1279"/>
      <c r="MHP2340" s="1279"/>
      <c r="MHQ2340" s="1279"/>
      <c r="MHR2340" s="1279"/>
      <c r="MHS2340" s="1279"/>
      <c r="MHT2340" s="1279"/>
      <c r="MHU2340" s="1279"/>
      <c r="MHV2340" s="1279"/>
      <c r="MHW2340" s="1279"/>
      <c r="MHX2340" s="1279"/>
      <c r="MHY2340" s="1279"/>
      <c r="MHZ2340" s="1279"/>
      <c r="MIA2340" s="1279"/>
      <c r="MIB2340" s="1279"/>
      <c r="MIC2340" s="1279"/>
      <c r="MID2340" s="1279"/>
      <c r="MIE2340" s="1279"/>
      <c r="MIF2340" s="1279"/>
      <c r="MIG2340" s="1279"/>
      <c r="MIH2340" s="1279"/>
      <c r="MII2340" s="1279"/>
      <c r="MIJ2340" s="1279"/>
      <c r="MIK2340" s="1279"/>
      <c r="MIL2340" s="1279"/>
      <c r="MIM2340" s="1279"/>
      <c r="MIN2340" s="1279"/>
      <c r="MIO2340" s="1279"/>
      <c r="MIP2340" s="1279"/>
      <c r="MIQ2340" s="1279"/>
      <c r="MIR2340" s="1279"/>
      <c r="MIS2340" s="1279"/>
      <c r="MIT2340" s="1279"/>
      <c r="MIU2340" s="1279"/>
      <c r="MIV2340" s="1279"/>
      <c r="MIW2340" s="1279"/>
      <c r="MIX2340" s="1279"/>
      <c r="MIY2340" s="1279"/>
      <c r="MIZ2340" s="1279"/>
      <c r="MJA2340" s="1279"/>
      <c r="MJB2340" s="1279"/>
      <c r="MJC2340" s="1279"/>
      <c r="MJD2340" s="1279"/>
      <c r="MJE2340" s="1279"/>
      <c r="MJF2340" s="1279"/>
      <c r="MJG2340" s="1279"/>
      <c r="MJH2340" s="1279"/>
      <c r="MJI2340" s="1279"/>
      <c r="MJJ2340" s="1279"/>
      <c r="MJK2340" s="1279"/>
      <c r="MJL2340" s="1279"/>
      <c r="MJM2340" s="1279"/>
      <c r="MJN2340" s="1279"/>
      <c r="MJO2340" s="1279"/>
      <c r="MJP2340" s="1279"/>
      <c r="MJQ2340" s="1279"/>
      <c r="MJR2340" s="1279"/>
      <c r="MJS2340" s="1279"/>
      <c r="MJT2340" s="1279"/>
      <c r="MJU2340" s="1279"/>
      <c r="MJV2340" s="1279"/>
      <c r="MJW2340" s="1279"/>
      <c r="MJX2340" s="1279"/>
      <c r="MJY2340" s="1279"/>
      <c r="MJZ2340" s="1279"/>
      <c r="MKA2340" s="1279"/>
      <c r="MKB2340" s="1279"/>
      <c r="MKC2340" s="1279"/>
      <c r="MKD2340" s="1279"/>
      <c r="MKE2340" s="1279"/>
      <c r="MKF2340" s="1279"/>
      <c r="MKG2340" s="1279"/>
      <c r="MKH2340" s="1279"/>
      <c r="MKI2340" s="1279"/>
      <c r="MKJ2340" s="1279"/>
      <c r="MKK2340" s="1279"/>
      <c r="MKL2340" s="1279"/>
      <c r="MKM2340" s="1279"/>
      <c r="MKN2340" s="1279"/>
      <c r="MKO2340" s="1279"/>
      <c r="MKP2340" s="1279"/>
      <c r="MKQ2340" s="1279"/>
      <c r="MKR2340" s="1279"/>
      <c r="MKS2340" s="1279"/>
      <c r="MKT2340" s="1279"/>
      <c r="MKU2340" s="1279"/>
      <c r="MKV2340" s="1279"/>
      <c r="MKW2340" s="1279"/>
      <c r="MKX2340" s="1279"/>
      <c r="MKY2340" s="1279"/>
      <c r="MKZ2340" s="1279"/>
      <c r="MLA2340" s="1279"/>
      <c r="MLB2340" s="1279"/>
      <c r="MLC2340" s="1279"/>
      <c r="MLD2340" s="1279"/>
      <c r="MLE2340" s="1279"/>
      <c r="MLF2340" s="1279"/>
      <c r="MLG2340" s="1279"/>
      <c r="MLH2340" s="1279"/>
      <c r="MLI2340" s="1279"/>
      <c r="MLJ2340" s="1279"/>
      <c r="MLK2340" s="1279"/>
      <c r="MLL2340" s="1279"/>
      <c r="MLM2340" s="1279"/>
      <c r="MLN2340" s="1279"/>
      <c r="MLO2340" s="1279"/>
      <c r="MLP2340" s="1279"/>
      <c r="MLQ2340" s="1279"/>
      <c r="MLR2340" s="1279"/>
      <c r="MLS2340" s="1279"/>
      <c r="MLT2340" s="1279"/>
      <c r="MLU2340" s="1279"/>
      <c r="MLV2340" s="1279"/>
      <c r="MLW2340" s="1279"/>
      <c r="MLX2340" s="1279"/>
      <c r="MLY2340" s="1279"/>
      <c r="MLZ2340" s="1279"/>
      <c r="MMA2340" s="1279"/>
      <c r="MMB2340" s="1279"/>
      <c r="MMC2340" s="1279"/>
      <c r="MMD2340" s="1279"/>
      <c r="MME2340" s="1279"/>
      <c r="MMF2340" s="1279"/>
      <c r="MMG2340" s="1279"/>
      <c r="MMH2340" s="1279"/>
      <c r="MMI2340" s="1279"/>
      <c r="MMJ2340" s="1279"/>
      <c r="MMK2340" s="1279"/>
      <c r="MML2340" s="1279"/>
      <c r="MMM2340" s="1279"/>
      <c r="MMN2340" s="1279"/>
      <c r="MMO2340" s="1279"/>
      <c r="MMP2340" s="1279"/>
      <c r="MMQ2340" s="1279"/>
      <c r="MMR2340" s="1279"/>
      <c r="MMS2340" s="1279"/>
      <c r="MMT2340" s="1279"/>
      <c r="MMU2340" s="1279"/>
      <c r="MMV2340" s="1279"/>
      <c r="MMW2340" s="1279"/>
      <c r="MMX2340" s="1279"/>
      <c r="MMY2340" s="1279"/>
      <c r="MMZ2340" s="1279"/>
      <c r="MNA2340" s="1279"/>
      <c r="MNB2340" s="1279"/>
      <c r="MNC2340" s="1279"/>
      <c r="MND2340" s="1279"/>
      <c r="MNE2340" s="1279"/>
      <c r="MNF2340" s="1279"/>
      <c r="MNG2340" s="1279"/>
      <c r="MNH2340" s="1279"/>
      <c r="MNI2340" s="1279"/>
      <c r="MNJ2340" s="1279"/>
      <c r="MNK2340" s="1279"/>
      <c r="MNL2340" s="1279"/>
      <c r="MNM2340" s="1279"/>
      <c r="MNN2340" s="1279"/>
      <c r="MNO2340" s="1279"/>
      <c r="MNP2340" s="1279"/>
      <c r="MNQ2340" s="1279"/>
      <c r="MNR2340" s="1279"/>
      <c r="MNS2340" s="1279"/>
      <c r="MNT2340" s="1279"/>
      <c r="MNU2340" s="1279"/>
      <c r="MNV2340" s="1279"/>
      <c r="MNW2340" s="1279"/>
      <c r="MNX2340" s="1279"/>
      <c r="MNY2340" s="1279"/>
      <c r="MNZ2340" s="1279"/>
      <c r="MOA2340" s="1279"/>
      <c r="MOB2340" s="1279"/>
      <c r="MOC2340" s="1279"/>
      <c r="MOD2340" s="1279"/>
      <c r="MOE2340" s="1279"/>
      <c r="MOF2340" s="1279"/>
      <c r="MOG2340" s="1279"/>
      <c r="MOH2340" s="1279"/>
      <c r="MOI2340" s="1279"/>
      <c r="MOJ2340" s="1279"/>
      <c r="MOK2340" s="1279"/>
      <c r="MOL2340" s="1279"/>
      <c r="MOM2340" s="1279"/>
      <c r="MON2340" s="1279"/>
      <c r="MOO2340" s="1279"/>
      <c r="MOP2340" s="1279"/>
      <c r="MOQ2340" s="1279"/>
      <c r="MOR2340" s="1279"/>
      <c r="MOS2340" s="1279"/>
      <c r="MOT2340" s="1279"/>
      <c r="MOU2340" s="1279"/>
      <c r="MOV2340" s="1279"/>
      <c r="MOW2340" s="1279"/>
      <c r="MOX2340" s="1279"/>
      <c r="MOY2340" s="1279"/>
      <c r="MOZ2340" s="1279"/>
      <c r="MPA2340" s="1279"/>
      <c r="MPB2340" s="1279"/>
      <c r="MPC2340" s="1279"/>
      <c r="MPD2340" s="1279"/>
      <c r="MPE2340" s="1279"/>
      <c r="MPF2340" s="1279"/>
      <c r="MPG2340" s="1279"/>
      <c r="MPH2340" s="1279"/>
      <c r="MPI2340" s="1279"/>
      <c r="MPJ2340" s="1279"/>
      <c r="MPK2340" s="1279"/>
      <c r="MPL2340" s="1279"/>
      <c r="MPM2340" s="1279"/>
      <c r="MPN2340" s="1279"/>
      <c r="MPO2340" s="1279"/>
      <c r="MPP2340" s="1279"/>
      <c r="MPQ2340" s="1279"/>
      <c r="MPR2340" s="1279"/>
      <c r="MPS2340" s="1279"/>
      <c r="MPT2340" s="1279"/>
      <c r="MPU2340" s="1279"/>
      <c r="MPV2340" s="1279"/>
      <c r="MPW2340" s="1279"/>
      <c r="MPX2340" s="1279"/>
      <c r="MPY2340" s="1279"/>
      <c r="MPZ2340" s="1279"/>
      <c r="MQA2340" s="1279"/>
      <c r="MQB2340" s="1279"/>
      <c r="MQC2340" s="1279"/>
      <c r="MQD2340" s="1279"/>
      <c r="MQE2340" s="1279"/>
      <c r="MQF2340" s="1279"/>
      <c r="MQG2340" s="1279"/>
      <c r="MQH2340" s="1279"/>
      <c r="MQI2340" s="1279"/>
      <c r="MQJ2340" s="1279"/>
      <c r="MQK2340" s="1279"/>
      <c r="MQL2340" s="1279"/>
      <c r="MQM2340" s="1279"/>
      <c r="MQN2340" s="1279"/>
      <c r="MQO2340" s="1279"/>
      <c r="MQP2340" s="1279"/>
      <c r="MQQ2340" s="1279"/>
      <c r="MQR2340" s="1279"/>
      <c r="MQS2340" s="1279"/>
      <c r="MQT2340" s="1279"/>
      <c r="MQU2340" s="1279"/>
      <c r="MQV2340" s="1279"/>
      <c r="MQW2340" s="1279"/>
      <c r="MQX2340" s="1279"/>
      <c r="MQY2340" s="1279"/>
      <c r="MQZ2340" s="1279"/>
      <c r="MRA2340" s="1279"/>
      <c r="MRB2340" s="1279"/>
      <c r="MRC2340" s="1279"/>
      <c r="MRD2340" s="1279"/>
      <c r="MRE2340" s="1279"/>
      <c r="MRF2340" s="1279"/>
      <c r="MRG2340" s="1279"/>
      <c r="MRH2340" s="1279"/>
      <c r="MRI2340" s="1279"/>
      <c r="MRJ2340" s="1279"/>
      <c r="MRK2340" s="1279"/>
      <c r="MRL2340" s="1279"/>
      <c r="MRM2340" s="1279"/>
      <c r="MRN2340" s="1279"/>
      <c r="MRO2340" s="1279"/>
      <c r="MRP2340" s="1279"/>
      <c r="MRQ2340" s="1279"/>
      <c r="MRR2340" s="1279"/>
      <c r="MRS2340" s="1279"/>
      <c r="MRT2340" s="1279"/>
      <c r="MRU2340" s="1279"/>
      <c r="MRV2340" s="1279"/>
      <c r="MRW2340" s="1279"/>
      <c r="MRX2340" s="1279"/>
      <c r="MRY2340" s="1279"/>
      <c r="MRZ2340" s="1279"/>
      <c r="MSA2340" s="1279"/>
      <c r="MSB2340" s="1279"/>
      <c r="MSC2340" s="1279"/>
      <c r="MSD2340" s="1279"/>
      <c r="MSE2340" s="1279"/>
      <c r="MSF2340" s="1279"/>
      <c r="MSG2340" s="1279"/>
      <c r="MSH2340" s="1279"/>
      <c r="MSI2340" s="1279"/>
      <c r="MSJ2340" s="1279"/>
      <c r="MSK2340" s="1279"/>
      <c r="MSL2340" s="1279"/>
      <c r="MSM2340" s="1279"/>
      <c r="MSN2340" s="1279"/>
      <c r="MSO2340" s="1279"/>
      <c r="MSP2340" s="1279"/>
      <c r="MSQ2340" s="1279"/>
      <c r="MSR2340" s="1279"/>
      <c r="MSS2340" s="1279"/>
      <c r="MST2340" s="1279"/>
      <c r="MSU2340" s="1279"/>
      <c r="MSV2340" s="1279"/>
      <c r="MSW2340" s="1279"/>
      <c r="MSX2340" s="1279"/>
      <c r="MSY2340" s="1279"/>
      <c r="MSZ2340" s="1279"/>
      <c r="MTA2340" s="1279"/>
      <c r="MTB2340" s="1279"/>
      <c r="MTC2340" s="1279"/>
      <c r="MTD2340" s="1279"/>
      <c r="MTE2340" s="1279"/>
      <c r="MTF2340" s="1279"/>
      <c r="MTG2340" s="1279"/>
      <c r="MTH2340" s="1279"/>
      <c r="MTI2340" s="1279"/>
      <c r="MTJ2340" s="1279"/>
      <c r="MTK2340" s="1279"/>
      <c r="MTL2340" s="1279"/>
      <c r="MTM2340" s="1279"/>
      <c r="MTN2340" s="1279"/>
      <c r="MTO2340" s="1279"/>
      <c r="MTP2340" s="1279"/>
      <c r="MTQ2340" s="1279"/>
      <c r="MTR2340" s="1279"/>
      <c r="MTS2340" s="1279"/>
      <c r="MTT2340" s="1279"/>
      <c r="MTU2340" s="1279"/>
      <c r="MTV2340" s="1279"/>
      <c r="MTW2340" s="1279"/>
      <c r="MTX2340" s="1279"/>
      <c r="MTY2340" s="1279"/>
      <c r="MTZ2340" s="1279"/>
      <c r="MUA2340" s="1279"/>
      <c r="MUB2340" s="1279"/>
      <c r="MUC2340" s="1279"/>
      <c r="MUD2340" s="1279"/>
      <c r="MUE2340" s="1279"/>
      <c r="MUF2340" s="1279"/>
      <c r="MUG2340" s="1279"/>
      <c r="MUH2340" s="1279"/>
      <c r="MUI2340" s="1279"/>
      <c r="MUJ2340" s="1279"/>
      <c r="MUK2340" s="1279"/>
      <c r="MUL2340" s="1279"/>
      <c r="MUM2340" s="1279"/>
      <c r="MUN2340" s="1279"/>
      <c r="MUO2340" s="1279"/>
      <c r="MUP2340" s="1279"/>
      <c r="MUQ2340" s="1279"/>
      <c r="MUR2340" s="1279"/>
      <c r="MUS2340" s="1279"/>
      <c r="MUT2340" s="1279"/>
      <c r="MUU2340" s="1279"/>
      <c r="MUV2340" s="1279"/>
      <c r="MUW2340" s="1279"/>
      <c r="MUX2340" s="1279"/>
      <c r="MUY2340" s="1279"/>
      <c r="MUZ2340" s="1279"/>
      <c r="MVA2340" s="1279"/>
      <c r="MVB2340" s="1279"/>
      <c r="MVC2340" s="1279"/>
      <c r="MVD2340" s="1279"/>
      <c r="MVE2340" s="1279"/>
      <c r="MVF2340" s="1279"/>
      <c r="MVG2340" s="1279"/>
      <c r="MVH2340" s="1279"/>
      <c r="MVI2340" s="1279"/>
      <c r="MVJ2340" s="1279"/>
      <c r="MVK2340" s="1279"/>
      <c r="MVL2340" s="1279"/>
      <c r="MVM2340" s="1279"/>
      <c r="MVN2340" s="1279"/>
      <c r="MVO2340" s="1279"/>
      <c r="MVP2340" s="1279"/>
      <c r="MVQ2340" s="1279"/>
      <c r="MVR2340" s="1279"/>
      <c r="MVS2340" s="1279"/>
      <c r="MVT2340" s="1279"/>
      <c r="MVU2340" s="1279"/>
      <c r="MVV2340" s="1279"/>
      <c r="MVW2340" s="1279"/>
      <c r="MVX2340" s="1279"/>
      <c r="MVY2340" s="1279"/>
      <c r="MVZ2340" s="1279"/>
      <c r="MWA2340" s="1279"/>
      <c r="MWB2340" s="1279"/>
      <c r="MWC2340" s="1279"/>
      <c r="MWD2340" s="1279"/>
      <c r="MWE2340" s="1279"/>
      <c r="MWF2340" s="1279"/>
      <c r="MWG2340" s="1279"/>
      <c r="MWH2340" s="1279"/>
      <c r="MWI2340" s="1279"/>
      <c r="MWJ2340" s="1279"/>
      <c r="MWK2340" s="1279"/>
      <c r="MWL2340" s="1279"/>
      <c r="MWM2340" s="1279"/>
      <c r="MWN2340" s="1279"/>
      <c r="MWO2340" s="1279"/>
      <c r="MWP2340" s="1279"/>
      <c r="MWQ2340" s="1279"/>
      <c r="MWR2340" s="1279"/>
      <c r="MWS2340" s="1279"/>
      <c r="MWT2340" s="1279"/>
      <c r="MWU2340" s="1279"/>
      <c r="MWV2340" s="1279"/>
      <c r="MWW2340" s="1279"/>
      <c r="MWX2340" s="1279"/>
      <c r="MWY2340" s="1279"/>
      <c r="MWZ2340" s="1279"/>
      <c r="MXA2340" s="1279"/>
      <c r="MXB2340" s="1279"/>
      <c r="MXC2340" s="1279"/>
      <c r="MXD2340" s="1279"/>
      <c r="MXE2340" s="1279"/>
      <c r="MXF2340" s="1279"/>
      <c r="MXG2340" s="1279"/>
      <c r="MXH2340" s="1279"/>
      <c r="MXI2340" s="1279"/>
      <c r="MXJ2340" s="1279"/>
      <c r="MXK2340" s="1279"/>
      <c r="MXL2340" s="1279"/>
      <c r="MXM2340" s="1279"/>
      <c r="MXN2340" s="1279"/>
      <c r="MXO2340" s="1279"/>
      <c r="MXP2340" s="1279"/>
      <c r="MXQ2340" s="1279"/>
      <c r="MXR2340" s="1279"/>
      <c r="MXS2340" s="1279"/>
      <c r="MXT2340" s="1279"/>
      <c r="MXU2340" s="1279"/>
      <c r="MXV2340" s="1279"/>
      <c r="MXW2340" s="1279"/>
      <c r="MXX2340" s="1279"/>
      <c r="MXY2340" s="1279"/>
      <c r="MXZ2340" s="1279"/>
      <c r="MYA2340" s="1279"/>
      <c r="MYB2340" s="1279"/>
      <c r="MYC2340" s="1279"/>
      <c r="MYD2340" s="1279"/>
      <c r="MYE2340" s="1279"/>
      <c r="MYF2340" s="1279"/>
      <c r="MYG2340" s="1279"/>
      <c r="MYH2340" s="1279"/>
      <c r="MYI2340" s="1279"/>
      <c r="MYJ2340" s="1279"/>
      <c r="MYK2340" s="1279"/>
      <c r="MYL2340" s="1279"/>
      <c r="MYM2340" s="1279"/>
      <c r="MYN2340" s="1279"/>
      <c r="MYO2340" s="1279"/>
      <c r="MYP2340" s="1279"/>
      <c r="MYQ2340" s="1279"/>
      <c r="MYR2340" s="1279"/>
      <c r="MYS2340" s="1279"/>
      <c r="MYT2340" s="1279"/>
      <c r="MYU2340" s="1279"/>
      <c r="MYV2340" s="1279"/>
      <c r="MYW2340" s="1279"/>
      <c r="MYX2340" s="1279"/>
      <c r="MYY2340" s="1279"/>
      <c r="MYZ2340" s="1279"/>
      <c r="MZA2340" s="1279"/>
      <c r="MZB2340" s="1279"/>
      <c r="MZC2340" s="1279"/>
      <c r="MZD2340" s="1279"/>
      <c r="MZE2340" s="1279"/>
      <c r="MZF2340" s="1279"/>
      <c r="MZG2340" s="1279"/>
      <c r="MZH2340" s="1279"/>
      <c r="MZI2340" s="1279"/>
      <c r="MZJ2340" s="1279"/>
      <c r="MZK2340" s="1279"/>
      <c r="MZL2340" s="1279"/>
      <c r="MZM2340" s="1279"/>
      <c r="MZN2340" s="1279"/>
      <c r="MZO2340" s="1279"/>
      <c r="MZP2340" s="1279"/>
      <c r="MZQ2340" s="1279"/>
      <c r="MZR2340" s="1279"/>
      <c r="MZS2340" s="1279"/>
      <c r="MZT2340" s="1279"/>
      <c r="MZU2340" s="1279"/>
      <c r="MZV2340" s="1279"/>
      <c r="MZW2340" s="1279"/>
      <c r="MZX2340" s="1279"/>
      <c r="MZY2340" s="1279"/>
      <c r="MZZ2340" s="1279"/>
      <c r="NAA2340" s="1279"/>
      <c r="NAB2340" s="1279"/>
      <c r="NAC2340" s="1279"/>
      <c r="NAD2340" s="1279"/>
      <c r="NAE2340" s="1279"/>
      <c r="NAF2340" s="1279"/>
      <c r="NAG2340" s="1279"/>
      <c r="NAH2340" s="1279"/>
      <c r="NAI2340" s="1279"/>
      <c r="NAJ2340" s="1279"/>
      <c r="NAK2340" s="1279"/>
      <c r="NAL2340" s="1279"/>
      <c r="NAM2340" s="1279"/>
      <c r="NAN2340" s="1279"/>
      <c r="NAO2340" s="1279"/>
      <c r="NAP2340" s="1279"/>
      <c r="NAQ2340" s="1279"/>
      <c r="NAR2340" s="1279"/>
      <c r="NAS2340" s="1279"/>
      <c r="NAT2340" s="1279"/>
      <c r="NAU2340" s="1279"/>
      <c r="NAV2340" s="1279"/>
      <c r="NAW2340" s="1279"/>
      <c r="NAX2340" s="1279"/>
      <c r="NAY2340" s="1279"/>
      <c r="NAZ2340" s="1279"/>
      <c r="NBA2340" s="1279"/>
      <c r="NBB2340" s="1279"/>
      <c r="NBC2340" s="1279"/>
      <c r="NBD2340" s="1279"/>
      <c r="NBE2340" s="1279"/>
      <c r="NBF2340" s="1279"/>
      <c r="NBG2340" s="1279"/>
      <c r="NBH2340" s="1279"/>
      <c r="NBI2340" s="1279"/>
      <c r="NBJ2340" s="1279"/>
      <c r="NBK2340" s="1279"/>
      <c r="NBL2340" s="1279"/>
      <c r="NBM2340" s="1279"/>
      <c r="NBN2340" s="1279"/>
      <c r="NBO2340" s="1279"/>
      <c r="NBP2340" s="1279"/>
      <c r="NBQ2340" s="1279"/>
      <c r="NBR2340" s="1279"/>
      <c r="NBS2340" s="1279"/>
      <c r="NBT2340" s="1279"/>
      <c r="NBU2340" s="1279"/>
      <c r="NBV2340" s="1279"/>
      <c r="NBW2340" s="1279"/>
      <c r="NBX2340" s="1279"/>
      <c r="NBY2340" s="1279"/>
      <c r="NBZ2340" s="1279"/>
      <c r="NCA2340" s="1279"/>
      <c r="NCB2340" s="1279"/>
      <c r="NCC2340" s="1279"/>
      <c r="NCD2340" s="1279"/>
      <c r="NCE2340" s="1279"/>
      <c r="NCF2340" s="1279"/>
      <c r="NCG2340" s="1279"/>
      <c r="NCH2340" s="1279"/>
      <c r="NCI2340" s="1279"/>
      <c r="NCJ2340" s="1279"/>
      <c r="NCK2340" s="1279"/>
      <c r="NCL2340" s="1279"/>
      <c r="NCM2340" s="1279"/>
      <c r="NCN2340" s="1279"/>
      <c r="NCO2340" s="1279"/>
      <c r="NCP2340" s="1279"/>
      <c r="NCQ2340" s="1279"/>
      <c r="NCR2340" s="1279"/>
      <c r="NCS2340" s="1279"/>
      <c r="NCT2340" s="1279"/>
      <c r="NCU2340" s="1279"/>
      <c r="NCV2340" s="1279"/>
      <c r="NCW2340" s="1279"/>
      <c r="NCX2340" s="1279"/>
      <c r="NCY2340" s="1279"/>
      <c r="NCZ2340" s="1279"/>
      <c r="NDA2340" s="1279"/>
      <c r="NDB2340" s="1279"/>
      <c r="NDC2340" s="1279"/>
      <c r="NDD2340" s="1279"/>
      <c r="NDE2340" s="1279"/>
      <c r="NDF2340" s="1279"/>
      <c r="NDG2340" s="1279"/>
      <c r="NDH2340" s="1279"/>
      <c r="NDI2340" s="1279"/>
      <c r="NDJ2340" s="1279"/>
      <c r="NDK2340" s="1279"/>
      <c r="NDL2340" s="1279"/>
      <c r="NDM2340" s="1279"/>
      <c r="NDN2340" s="1279"/>
      <c r="NDO2340" s="1279"/>
      <c r="NDP2340" s="1279"/>
      <c r="NDQ2340" s="1279"/>
      <c r="NDR2340" s="1279"/>
      <c r="NDS2340" s="1279"/>
      <c r="NDT2340" s="1279"/>
      <c r="NDU2340" s="1279"/>
      <c r="NDV2340" s="1279"/>
      <c r="NDW2340" s="1279"/>
      <c r="NDX2340" s="1279"/>
      <c r="NDY2340" s="1279"/>
      <c r="NDZ2340" s="1279"/>
      <c r="NEA2340" s="1279"/>
      <c r="NEB2340" s="1279"/>
      <c r="NEC2340" s="1279"/>
      <c r="NED2340" s="1279"/>
      <c r="NEE2340" s="1279"/>
      <c r="NEF2340" s="1279"/>
      <c r="NEG2340" s="1279"/>
      <c r="NEH2340" s="1279"/>
      <c r="NEI2340" s="1279"/>
      <c r="NEJ2340" s="1279"/>
      <c r="NEK2340" s="1279"/>
      <c r="NEL2340" s="1279"/>
      <c r="NEM2340" s="1279"/>
      <c r="NEN2340" s="1279"/>
      <c r="NEO2340" s="1279"/>
      <c r="NEP2340" s="1279"/>
      <c r="NEQ2340" s="1279"/>
      <c r="NER2340" s="1279"/>
      <c r="NES2340" s="1279"/>
      <c r="NET2340" s="1279"/>
      <c r="NEU2340" s="1279"/>
      <c r="NEV2340" s="1279"/>
      <c r="NEW2340" s="1279"/>
      <c r="NEX2340" s="1279"/>
      <c r="NEY2340" s="1279"/>
      <c r="NEZ2340" s="1279"/>
      <c r="NFA2340" s="1279"/>
      <c r="NFB2340" s="1279"/>
      <c r="NFC2340" s="1279"/>
      <c r="NFD2340" s="1279"/>
      <c r="NFE2340" s="1279"/>
      <c r="NFF2340" s="1279"/>
      <c r="NFG2340" s="1279"/>
      <c r="NFH2340" s="1279"/>
      <c r="NFI2340" s="1279"/>
      <c r="NFJ2340" s="1279"/>
      <c r="NFK2340" s="1279"/>
      <c r="NFL2340" s="1279"/>
      <c r="NFM2340" s="1279"/>
      <c r="NFN2340" s="1279"/>
      <c r="NFO2340" s="1279"/>
      <c r="NFP2340" s="1279"/>
      <c r="NFQ2340" s="1279"/>
      <c r="NFR2340" s="1279"/>
      <c r="NFS2340" s="1279"/>
      <c r="NFT2340" s="1279"/>
      <c r="NFU2340" s="1279"/>
      <c r="NFV2340" s="1279"/>
      <c r="NFW2340" s="1279"/>
      <c r="NFX2340" s="1279"/>
      <c r="NFY2340" s="1279"/>
      <c r="NFZ2340" s="1279"/>
      <c r="NGA2340" s="1279"/>
      <c r="NGB2340" s="1279"/>
      <c r="NGC2340" s="1279"/>
      <c r="NGD2340" s="1279"/>
      <c r="NGE2340" s="1279"/>
      <c r="NGF2340" s="1279"/>
      <c r="NGG2340" s="1279"/>
      <c r="NGH2340" s="1279"/>
      <c r="NGI2340" s="1279"/>
      <c r="NGJ2340" s="1279"/>
      <c r="NGK2340" s="1279"/>
      <c r="NGL2340" s="1279"/>
      <c r="NGM2340" s="1279"/>
      <c r="NGN2340" s="1279"/>
      <c r="NGO2340" s="1279"/>
      <c r="NGP2340" s="1279"/>
      <c r="NGQ2340" s="1279"/>
      <c r="NGR2340" s="1279"/>
      <c r="NGS2340" s="1279"/>
      <c r="NGT2340" s="1279"/>
      <c r="NGU2340" s="1279"/>
      <c r="NGV2340" s="1279"/>
      <c r="NGW2340" s="1279"/>
      <c r="NGX2340" s="1279"/>
      <c r="NGY2340" s="1279"/>
      <c r="NGZ2340" s="1279"/>
      <c r="NHA2340" s="1279"/>
      <c r="NHB2340" s="1279"/>
      <c r="NHC2340" s="1279"/>
      <c r="NHD2340" s="1279"/>
      <c r="NHE2340" s="1279"/>
      <c r="NHF2340" s="1279"/>
      <c r="NHG2340" s="1279"/>
      <c r="NHH2340" s="1279"/>
      <c r="NHI2340" s="1279"/>
      <c r="NHJ2340" s="1279"/>
      <c r="NHK2340" s="1279"/>
      <c r="NHL2340" s="1279"/>
      <c r="NHM2340" s="1279"/>
      <c r="NHN2340" s="1279"/>
      <c r="NHO2340" s="1279"/>
      <c r="NHP2340" s="1279"/>
      <c r="NHQ2340" s="1279"/>
      <c r="NHR2340" s="1279"/>
      <c r="NHS2340" s="1279"/>
      <c r="NHT2340" s="1279"/>
      <c r="NHU2340" s="1279"/>
      <c r="NHV2340" s="1279"/>
      <c r="NHW2340" s="1279"/>
      <c r="NHX2340" s="1279"/>
      <c r="NHY2340" s="1279"/>
      <c r="NHZ2340" s="1279"/>
      <c r="NIA2340" s="1279"/>
      <c r="NIB2340" s="1279"/>
      <c r="NIC2340" s="1279"/>
      <c r="NID2340" s="1279"/>
      <c r="NIE2340" s="1279"/>
      <c r="NIF2340" s="1279"/>
      <c r="NIG2340" s="1279"/>
      <c r="NIH2340" s="1279"/>
      <c r="NII2340" s="1279"/>
      <c r="NIJ2340" s="1279"/>
      <c r="NIK2340" s="1279"/>
      <c r="NIL2340" s="1279"/>
      <c r="NIM2340" s="1279"/>
      <c r="NIN2340" s="1279"/>
      <c r="NIO2340" s="1279"/>
      <c r="NIP2340" s="1279"/>
      <c r="NIQ2340" s="1279"/>
      <c r="NIR2340" s="1279"/>
      <c r="NIS2340" s="1279"/>
      <c r="NIT2340" s="1279"/>
      <c r="NIU2340" s="1279"/>
      <c r="NIV2340" s="1279"/>
      <c r="NIW2340" s="1279"/>
      <c r="NIX2340" s="1279"/>
      <c r="NIY2340" s="1279"/>
      <c r="NIZ2340" s="1279"/>
      <c r="NJA2340" s="1279"/>
      <c r="NJB2340" s="1279"/>
      <c r="NJC2340" s="1279"/>
      <c r="NJD2340" s="1279"/>
      <c r="NJE2340" s="1279"/>
      <c r="NJF2340" s="1279"/>
      <c r="NJG2340" s="1279"/>
      <c r="NJH2340" s="1279"/>
      <c r="NJI2340" s="1279"/>
      <c r="NJJ2340" s="1279"/>
      <c r="NJK2340" s="1279"/>
      <c r="NJL2340" s="1279"/>
      <c r="NJM2340" s="1279"/>
      <c r="NJN2340" s="1279"/>
      <c r="NJO2340" s="1279"/>
      <c r="NJP2340" s="1279"/>
      <c r="NJQ2340" s="1279"/>
      <c r="NJR2340" s="1279"/>
      <c r="NJS2340" s="1279"/>
      <c r="NJT2340" s="1279"/>
      <c r="NJU2340" s="1279"/>
      <c r="NJV2340" s="1279"/>
      <c r="NJW2340" s="1279"/>
      <c r="NJX2340" s="1279"/>
      <c r="NJY2340" s="1279"/>
      <c r="NJZ2340" s="1279"/>
      <c r="NKA2340" s="1279"/>
      <c r="NKB2340" s="1279"/>
      <c r="NKC2340" s="1279"/>
      <c r="NKD2340" s="1279"/>
      <c r="NKE2340" s="1279"/>
      <c r="NKF2340" s="1279"/>
      <c r="NKG2340" s="1279"/>
      <c r="NKH2340" s="1279"/>
      <c r="NKI2340" s="1279"/>
      <c r="NKJ2340" s="1279"/>
      <c r="NKK2340" s="1279"/>
      <c r="NKL2340" s="1279"/>
      <c r="NKM2340" s="1279"/>
      <c r="NKN2340" s="1279"/>
      <c r="NKO2340" s="1279"/>
      <c r="NKP2340" s="1279"/>
      <c r="NKQ2340" s="1279"/>
      <c r="NKR2340" s="1279"/>
      <c r="NKS2340" s="1279"/>
      <c r="NKT2340" s="1279"/>
      <c r="NKU2340" s="1279"/>
      <c r="NKV2340" s="1279"/>
      <c r="NKW2340" s="1279"/>
      <c r="NKX2340" s="1279"/>
      <c r="NKY2340" s="1279"/>
      <c r="NKZ2340" s="1279"/>
      <c r="NLA2340" s="1279"/>
      <c r="NLB2340" s="1279"/>
      <c r="NLC2340" s="1279"/>
      <c r="NLD2340" s="1279"/>
      <c r="NLE2340" s="1279"/>
      <c r="NLF2340" s="1279"/>
      <c r="NLG2340" s="1279"/>
      <c r="NLH2340" s="1279"/>
      <c r="NLI2340" s="1279"/>
      <c r="NLJ2340" s="1279"/>
      <c r="NLK2340" s="1279"/>
      <c r="NLL2340" s="1279"/>
      <c r="NLM2340" s="1279"/>
      <c r="NLN2340" s="1279"/>
      <c r="NLO2340" s="1279"/>
      <c r="NLP2340" s="1279"/>
      <c r="NLQ2340" s="1279"/>
      <c r="NLR2340" s="1279"/>
      <c r="NLS2340" s="1279"/>
      <c r="NLT2340" s="1279"/>
      <c r="NLU2340" s="1279"/>
      <c r="NLV2340" s="1279"/>
      <c r="NLW2340" s="1279"/>
      <c r="NLX2340" s="1279"/>
      <c r="NLY2340" s="1279"/>
      <c r="NLZ2340" s="1279"/>
      <c r="NMA2340" s="1279"/>
      <c r="NMB2340" s="1279"/>
      <c r="NMC2340" s="1279"/>
      <c r="NMD2340" s="1279"/>
      <c r="NME2340" s="1279"/>
      <c r="NMF2340" s="1279"/>
      <c r="NMG2340" s="1279"/>
      <c r="NMH2340" s="1279"/>
      <c r="NMI2340" s="1279"/>
      <c r="NMJ2340" s="1279"/>
      <c r="NMK2340" s="1279"/>
      <c r="NML2340" s="1279"/>
      <c r="NMM2340" s="1279"/>
      <c r="NMN2340" s="1279"/>
      <c r="NMO2340" s="1279"/>
      <c r="NMP2340" s="1279"/>
      <c r="NMQ2340" s="1279"/>
      <c r="NMR2340" s="1279"/>
      <c r="NMS2340" s="1279"/>
      <c r="NMT2340" s="1279"/>
      <c r="NMU2340" s="1279"/>
      <c r="NMV2340" s="1279"/>
      <c r="NMW2340" s="1279"/>
      <c r="NMX2340" s="1279"/>
      <c r="NMY2340" s="1279"/>
      <c r="NMZ2340" s="1279"/>
      <c r="NNA2340" s="1279"/>
      <c r="NNB2340" s="1279"/>
      <c r="NNC2340" s="1279"/>
      <c r="NND2340" s="1279"/>
      <c r="NNE2340" s="1279"/>
      <c r="NNF2340" s="1279"/>
      <c r="NNG2340" s="1279"/>
      <c r="NNH2340" s="1279"/>
      <c r="NNI2340" s="1279"/>
      <c r="NNJ2340" s="1279"/>
      <c r="NNK2340" s="1279"/>
      <c r="NNL2340" s="1279"/>
      <c r="NNM2340" s="1279"/>
      <c r="NNN2340" s="1279"/>
      <c r="NNO2340" s="1279"/>
      <c r="NNP2340" s="1279"/>
      <c r="NNQ2340" s="1279"/>
      <c r="NNR2340" s="1279"/>
      <c r="NNS2340" s="1279"/>
      <c r="NNT2340" s="1279"/>
      <c r="NNU2340" s="1279"/>
      <c r="NNV2340" s="1279"/>
      <c r="NNW2340" s="1279"/>
      <c r="NNX2340" s="1279"/>
      <c r="NNY2340" s="1279"/>
      <c r="NNZ2340" s="1279"/>
      <c r="NOA2340" s="1279"/>
      <c r="NOB2340" s="1279"/>
      <c r="NOC2340" s="1279"/>
      <c r="NOD2340" s="1279"/>
      <c r="NOE2340" s="1279"/>
      <c r="NOF2340" s="1279"/>
      <c r="NOG2340" s="1279"/>
      <c r="NOH2340" s="1279"/>
      <c r="NOI2340" s="1279"/>
      <c r="NOJ2340" s="1279"/>
      <c r="NOK2340" s="1279"/>
      <c r="NOL2340" s="1279"/>
      <c r="NOM2340" s="1279"/>
      <c r="NON2340" s="1279"/>
      <c r="NOO2340" s="1279"/>
      <c r="NOP2340" s="1279"/>
      <c r="NOQ2340" s="1279"/>
      <c r="NOR2340" s="1279"/>
      <c r="NOS2340" s="1279"/>
      <c r="NOT2340" s="1279"/>
      <c r="NOU2340" s="1279"/>
      <c r="NOV2340" s="1279"/>
      <c r="NOW2340" s="1279"/>
      <c r="NOX2340" s="1279"/>
      <c r="NOY2340" s="1279"/>
      <c r="NOZ2340" s="1279"/>
      <c r="NPA2340" s="1279"/>
      <c r="NPB2340" s="1279"/>
      <c r="NPC2340" s="1279"/>
      <c r="NPD2340" s="1279"/>
      <c r="NPE2340" s="1279"/>
      <c r="NPF2340" s="1279"/>
      <c r="NPG2340" s="1279"/>
      <c r="NPH2340" s="1279"/>
      <c r="NPI2340" s="1279"/>
      <c r="NPJ2340" s="1279"/>
      <c r="NPK2340" s="1279"/>
      <c r="NPL2340" s="1279"/>
      <c r="NPM2340" s="1279"/>
      <c r="NPN2340" s="1279"/>
      <c r="NPO2340" s="1279"/>
      <c r="NPP2340" s="1279"/>
      <c r="NPQ2340" s="1279"/>
      <c r="NPR2340" s="1279"/>
      <c r="NPS2340" s="1279"/>
      <c r="NPT2340" s="1279"/>
      <c r="NPU2340" s="1279"/>
      <c r="NPV2340" s="1279"/>
      <c r="NPW2340" s="1279"/>
      <c r="NPX2340" s="1279"/>
      <c r="NPY2340" s="1279"/>
      <c r="NPZ2340" s="1279"/>
      <c r="NQA2340" s="1279"/>
      <c r="NQB2340" s="1279"/>
      <c r="NQC2340" s="1279"/>
      <c r="NQD2340" s="1279"/>
      <c r="NQE2340" s="1279"/>
      <c r="NQF2340" s="1279"/>
      <c r="NQG2340" s="1279"/>
      <c r="NQH2340" s="1279"/>
      <c r="NQI2340" s="1279"/>
      <c r="NQJ2340" s="1279"/>
      <c r="NQK2340" s="1279"/>
      <c r="NQL2340" s="1279"/>
      <c r="NQM2340" s="1279"/>
      <c r="NQN2340" s="1279"/>
      <c r="NQO2340" s="1279"/>
      <c r="NQP2340" s="1279"/>
      <c r="NQQ2340" s="1279"/>
      <c r="NQR2340" s="1279"/>
      <c r="NQS2340" s="1279"/>
      <c r="NQT2340" s="1279"/>
      <c r="NQU2340" s="1279"/>
      <c r="NQV2340" s="1279"/>
      <c r="NQW2340" s="1279"/>
      <c r="NQX2340" s="1279"/>
      <c r="NQY2340" s="1279"/>
      <c r="NQZ2340" s="1279"/>
      <c r="NRA2340" s="1279"/>
      <c r="NRB2340" s="1279"/>
      <c r="NRC2340" s="1279"/>
      <c r="NRD2340" s="1279"/>
      <c r="NRE2340" s="1279"/>
      <c r="NRF2340" s="1279"/>
      <c r="NRG2340" s="1279"/>
      <c r="NRH2340" s="1279"/>
      <c r="NRI2340" s="1279"/>
      <c r="NRJ2340" s="1279"/>
      <c r="NRK2340" s="1279"/>
      <c r="NRL2340" s="1279"/>
      <c r="NRM2340" s="1279"/>
      <c r="NRN2340" s="1279"/>
      <c r="NRO2340" s="1279"/>
      <c r="NRP2340" s="1279"/>
      <c r="NRQ2340" s="1279"/>
      <c r="NRR2340" s="1279"/>
      <c r="NRS2340" s="1279"/>
      <c r="NRT2340" s="1279"/>
      <c r="NRU2340" s="1279"/>
      <c r="NRV2340" s="1279"/>
      <c r="NRW2340" s="1279"/>
      <c r="NRX2340" s="1279"/>
      <c r="NRY2340" s="1279"/>
      <c r="NRZ2340" s="1279"/>
      <c r="NSA2340" s="1279"/>
      <c r="NSB2340" s="1279"/>
      <c r="NSC2340" s="1279"/>
      <c r="NSD2340" s="1279"/>
      <c r="NSE2340" s="1279"/>
      <c r="NSF2340" s="1279"/>
      <c r="NSG2340" s="1279"/>
      <c r="NSH2340" s="1279"/>
      <c r="NSI2340" s="1279"/>
      <c r="NSJ2340" s="1279"/>
      <c r="NSK2340" s="1279"/>
      <c r="NSL2340" s="1279"/>
      <c r="NSM2340" s="1279"/>
      <c r="NSN2340" s="1279"/>
      <c r="NSO2340" s="1279"/>
      <c r="NSP2340" s="1279"/>
      <c r="NSQ2340" s="1279"/>
      <c r="NSR2340" s="1279"/>
      <c r="NSS2340" s="1279"/>
      <c r="NST2340" s="1279"/>
      <c r="NSU2340" s="1279"/>
      <c r="NSV2340" s="1279"/>
      <c r="NSW2340" s="1279"/>
      <c r="NSX2340" s="1279"/>
      <c r="NSY2340" s="1279"/>
      <c r="NSZ2340" s="1279"/>
      <c r="NTA2340" s="1279"/>
      <c r="NTB2340" s="1279"/>
      <c r="NTC2340" s="1279"/>
      <c r="NTD2340" s="1279"/>
      <c r="NTE2340" s="1279"/>
      <c r="NTF2340" s="1279"/>
      <c r="NTG2340" s="1279"/>
      <c r="NTH2340" s="1279"/>
      <c r="NTI2340" s="1279"/>
      <c r="NTJ2340" s="1279"/>
      <c r="NTK2340" s="1279"/>
      <c r="NTL2340" s="1279"/>
      <c r="NTM2340" s="1279"/>
      <c r="NTN2340" s="1279"/>
      <c r="NTO2340" s="1279"/>
      <c r="NTP2340" s="1279"/>
      <c r="NTQ2340" s="1279"/>
      <c r="NTR2340" s="1279"/>
      <c r="NTS2340" s="1279"/>
      <c r="NTT2340" s="1279"/>
      <c r="NTU2340" s="1279"/>
      <c r="NTV2340" s="1279"/>
      <c r="NTW2340" s="1279"/>
      <c r="NTX2340" s="1279"/>
      <c r="NTY2340" s="1279"/>
      <c r="NTZ2340" s="1279"/>
      <c r="NUA2340" s="1279"/>
      <c r="NUB2340" s="1279"/>
      <c r="NUC2340" s="1279"/>
      <c r="NUD2340" s="1279"/>
      <c r="NUE2340" s="1279"/>
      <c r="NUF2340" s="1279"/>
      <c r="NUG2340" s="1279"/>
      <c r="NUH2340" s="1279"/>
      <c r="NUI2340" s="1279"/>
      <c r="NUJ2340" s="1279"/>
      <c r="NUK2340" s="1279"/>
      <c r="NUL2340" s="1279"/>
      <c r="NUM2340" s="1279"/>
      <c r="NUN2340" s="1279"/>
      <c r="NUO2340" s="1279"/>
      <c r="NUP2340" s="1279"/>
      <c r="NUQ2340" s="1279"/>
      <c r="NUR2340" s="1279"/>
      <c r="NUS2340" s="1279"/>
      <c r="NUT2340" s="1279"/>
      <c r="NUU2340" s="1279"/>
      <c r="NUV2340" s="1279"/>
      <c r="NUW2340" s="1279"/>
      <c r="NUX2340" s="1279"/>
      <c r="NUY2340" s="1279"/>
      <c r="NUZ2340" s="1279"/>
      <c r="NVA2340" s="1279"/>
      <c r="NVB2340" s="1279"/>
      <c r="NVC2340" s="1279"/>
      <c r="NVD2340" s="1279"/>
      <c r="NVE2340" s="1279"/>
      <c r="NVF2340" s="1279"/>
      <c r="NVG2340" s="1279"/>
      <c r="NVH2340" s="1279"/>
      <c r="NVI2340" s="1279"/>
      <c r="NVJ2340" s="1279"/>
      <c r="NVK2340" s="1279"/>
      <c r="NVL2340" s="1279"/>
      <c r="NVM2340" s="1279"/>
      <c r="NVN2340" s="1279"/>
      <c r="NVO2340" s="1279"/>
      <c r="NVP2340" s="1279"/>
      <c r="NVQ2340" s="1279"/>
      <c r="NVR2340" s="1279"/>
      <c r="NVS2340" s="1279"/>
      <c r="NVT2340" s="1279"/>
      <c r="NVU2340" s="1279"/>
      <c r="NVV2340" s="1279"/>
      <c r="NVW2340" s="1279"/>
      <c r="NVX2340" s="1279"/>
      <c r="NVY2340" s="1279"/>
      <c r="NVZ2340" s="1279"/>
      <c r="NWA2340" s="1279"/>
      <c r="NWB2340" s="1279"/>
      <c r="NWC2340" s="1279"/>
      <c r="NWD2340" s="1279"/>
      <c r="NWE2340" s="1279"/>
      <c r="NWF2340" s="1279"/>
      <c r="NWG2340" s="1279"/>
      <c r="NWH2340" s="1279"/>
      <c r="NWI2340" s="1279"/>
      <c r="NWJ2340" s="1279"/>
      <c r="NWK2340" s="1279"/>
      <c r="NWL2340" s="1279"/>
      <c r="NWM2340" s="1279"/>
      <c r="NWN2340" s="1279"/>
      <c r="NWO2340" s="1279"/>
      <c r="NWP2340" s="1279"/>
      <c r="NWQ2340" s="1279"/>
      <c r="NWR2340" s="1279"/>
      <c r="NWS2340" s="1279"/>
      <c r="NWT2340" s="1279"/>
      <c r="NWU2340" s="1279"/>
      <c r="NWV2340" s="1279"/>
      <c r="NWW2340" s="1279"/>
      <c r="NWX2340" s="1279"/>
      <c r="NWY2340" s="1279"/>
      <c r="NWZ2340" s="1279"/>
      <c r="NXA2340" s="1279"/>
      <c r="NXB2340" s="1279"/>
      <c r="NXC2340" s="1279"/>
      <c r="NXD2340" s="1279"/>
      <c r="NXE2340" s="1279"/>
      <c r="NXF2340" s="1279"/>
      <c r="NXG2340" s="1279"/>
      <c r="NXH2340" s="1279"/>
      <c r="NXI2340" s="1279"/>
      <c r="NXJ2340" s="1279"/>
      <c r="NXK2340" s="1279"/>
      <c r="NXL2340" s="1279"/>
      <c r="NXM2340" s="1279"/>
      <c r="NXN2340" s="1279"/>
      <c r="NXO2340" s="1279"/>
      <c r="NXP2340" s="1279"/>
      <c r="NXQ2340" s="1279"/>
      <c r="NXR2340" s="1279"/>
      <c r="NXS2340" s="1279"/>
      <c r="NXT2340" s="1279"/>
      <c r="NXU2340" s="1279"/>
      <c r="NXV2340" s="1279"/>
      <c r="NXW2340" s="1279"/>
      <c r="NXX2340" s="1279"/>
      <c r="NXY2340" s="1279"/>
      <c r="NXZ2340" s="1279"/>
      <c r="NYA2340" s="1279"/>
      <c r="NYB2340" s="1279"/>
      <c r="NYC2340" s="1279"/>
      <c r="NYD2340" s="1279"/>
      <c r="NYE2340" s="1279"/>
      <c r="NYF2340" s="1279"/>
      <c r="NYG2340" s="1279"/>
      <c r="NYH2340" s="1279"/>
      <c r="NYI2340" s="1279"/>
      <c r="NYJ2340" s="1279"/>
      <c r="NYK2340" s="1279"/>
      <c r="NYL2340" s="1279"/>
      <c r="NYM2340" s="1279"/>
      <c r="NYN2340" s="1279"/>
      <c r="NYO2340" s="1279"/>
      <c r="NYP2340" s="1279"/>
      <c r="NYQ2340" s="1279"/>
      <c r="NYR2340" s="1279"/>
      <c r="NYS2340" s="1279"/>
      <c r="NYT2340" s="1279"/>
      <c r="NYU2340" s="1279"/>
      <c r="NYV2340" s="1279"/>
      <c r="NYW2340" s="1279"/>
      <c r="NYX2340" s="1279"/>
      <c r="NYY2340" s="1279"/>
      <c r="NYZ2340" s="1279"/>
      <c r="NZA2340" s="1279"/>
      <c r="NZB2340" s="1279"/>
      <c r="NZC2340" s="1279"/>
      <c r="NZD2340" s="1279"/>
      <c r="NZE2340" s="1279"/>
      <c r="NZF2340" s="1279"/>
      <c r="NZG2340" s="1279"/>
      <c r="NZH2340" s="1279"/>
      <c r="NZI2340" s="1279"/>
      <c r="NZJ2340" s="1279"/>
      <c r="NZK2340" s="1279"/>
      <c r="NZL2340" s="1279"/>
      <c r="NZM2340" s="1279"/>
      <c r="NZN2340" s="1279"/>
      <c r="NZO2340" s="1279"/>
      <c r="NZP2340" s="1279"/>
      <c r="NZQ2340" s="1279"/>
      <c r="NZR2340" s="1279"/>
      <c r="NZS2340" s="1279"/>
      <c r="NZT2340" s="1279"/>
      <c r="NZU2340" s="1279"/>
      <c r="NZV2340" s="1279"/>
      <c r="NZW2340" s="1279"/>
      <c r="NZX2340" s="1279"/>
      <c r="NZY2340" s="1279"/>
      <c r="NZZ2340" s="1279"/>
      <c r="OAA2340" s="1279"/>
      <c r="OAB2340" s="1279"/>
      <c r="OAC2340" s="1279"/>
      <c r="OAD2340" s="1279"/>
      <c r="OAE2340" s="1279"/>
      <c r="OAF2340" s="1279"/>
      <c r="OAG2340" s="1279"/>
      <c r="OAH2340" s="1279"/>
      <c r="OAI2340" s="1279"/>
      <c r="OAJ2340" s="1279"/>
      <c r="OAK2340" s="1279"/>
      <c r="OAL2340" s="1279"/>
      <c r="OAM2340" s="1279"/>
      <c r="OAN2340" s="1279"/>
      <c r="OAO2340" s="1279"/>
      <c r="OAP2340" s="1279"/>
      <c r="OAQ2340" s="1279"/>
      <c r="OAR2340" s="1279"/>
      <c r="OAS2340" s="1279"/>
      <c r="OAT2340" s="1279"/>
      <c r="OAU2340" s="1279"/>
      <c r="OAV2340" s="1279"/>
      <c r="OAW2340" s="1279"/>
      <c r="OAX2340" s="1279"/>
      <c r="OAY2340" s="1279"/>
      <c r="OAZ2340" s="1279"/>
      <c r="OBA2340" s="1279"/>
      <c r="OBB2340" s="1279"/>
      <c r="OBC2340" s="1279"/>
      <c r="OBD2340" s="1279"/>
      <c r="OBE2340" s="1279"/>
      <c r="OBF2340" s="1279"/>
      <c r="OBG2340" s="1279"/>
      <c r="OBH2340" s="1279"/>
      <c r="OBI2340" s="1279"/>
      <c r="OBJ2340" s="1279"/>
      <c r="OBK2340" s="1279"/>
      <c r="OBL2340" s="1279"/>
      <c r="OBM2340" s="1279"/>
      <c r="OBN2340" s="1279"/>
      <c r="OBO2340" s="1279"/>
      <c r="OBP2340" s="1279"/>
      <c r="OBQ2340" s="1279"/>
      <c r="OBR2340" s="1279"/>
      <c r="OBS2340" s="1279"/>
      <c r="OBT2340" s="1279"/>
      <c r="OBU2340" s="1279"/>
      <c r="OBV2340" s="1279"/>
      <c r="OBW2340" s="1279"/>
      <c r="OBX2340" s="1279"/>
      <c r="OBY2340" s="1279"/>
      <c r="OBZ2340" s="1279"/>
      <c r="OCA2340" s="1279"/>
      <c r="OCB2340" s="1279"/>
      <c r="OCC2340" s="1279"/>
      <c r="OCD2340" s="1279"/>
      <c r="OCE2340" s="1279"/>
      <c r="OCF2340" s="1279"/>
      <c r="OCG2340" s="1279"/>
      <c r="OCH2340" s="1279"/>
      <c r="OCI2340" s="1279"/>
      <c r="OCJ2340" s="1279"/>
      <c r="OCK2340" s="1279"/>
      <c r="OCL2340" s="1279"/>
      <c r="OCM2340" s="1279"/>
      <c r="OCN2340" s="1279"/>
      <c r="OCO2340" s="1279"/>
      <c r="OCP2340" s="1279"/>
      <c r="OCQ2340" s="1279"/>
      <c r="OCR2340" s="1279"/>
      <c r="OCS2340" s="1279"/>
      <c r="OCT2340" s="1279"/>
      <c r="OCU2340" s="1279"/>
      <c r="OCV2340" s="1279"/>
      <c r="OCW2340" s="1279"/>
      <c r="OCX2340" s="1279"/>
      <c r="OCY2340" s="1279"/>
      <c r="OCZ2340" s="1279"/>
      <c r="ODA2340" s="1279"/>
      <c r="ODB2340" s="1279"/>
      <c r="ODC2340" s="1279"/>
      <c r="ODD2340" s="1279"/>
      <c r="ODE2340" s="1279"/>
      <c r="ODF2340" s="1279"/>
      <c r="ODG2340" s="1279"/>
      <c r="ODH2340" s="1279"/>
      <c r="ODI2340" s="1279"/>
      <c r="ODJ2340" s="1279"/>
      <c r="ODK2340" s="1279"/>
      <c r="ODL2340" s="1279"/>
      <c r="ODM2340" s="1279"/>
      <c r="ODN2340" s="1279"/>
      <c r="ODO2340" s="1279"/>
      <c r="ODP2340" s="1279"/>
      <c r="ODQ2340" s="1279"/>
      <c r="ODR2340" s="1279"/>
      <c r="ODS2340" s="1279"/>
      <c r="ODT2340" s="1279"/>
      <c r="ODU2340" s="1279"/>
      <c r="ODV2340" s="1279"/>
      <c r="ODW2340" s="1279"/>
      <c r="ODX2340" s="1279"/>
      <c r="ODY2340" s="1279"/>
      <c r="ODZ2340" s="1279"/>
      <c r="OEA2340" s="1279"/>
      <c r="OEB2340" s="1279"/>
      <c r="OEC2340" s="1279"/>
      <c r="OED2340" s="1279"/>
      <c r="OEE2340" s="1279"/>
      <c r="OEF2340" s="1279"/>
      <c r="OEG2340" s="1279"/>
      <c r="OEH2340" s="1279"/>
      <c r="OEI2340" s="1279"/>
      <c r="OEJ2340" s="1279"/>
      <c r="OEK2340" s="1279"/>
      <c r="OEL2340" s="1279"/>
      <c r="OEM2340" s="1279"/>
      <c r="OEN2340" s="1279"/>
      <c r="OEO2340" s="1279"/>
      <c r="OEP2340" s="1279"/>
      <c r="OEQ2340" s="1279"/>
      <c r="OER2340" s="1279"/>
      <c r="OES2340" s="1279"/>
      <c r="OET2340" s="1279"/>
      <c r="OEU2340" s="1279"/>
      <c r="OEV2340" s="1279"/>
      <c r="OEW2340" s="1279"/>
      <c r="OEX2340" s="1279"/>
      <c r="OEY2340" s="1279"/>
      <c r="OEZ2340" s="1279"/>
      <c r="OFA2340" s="1279"/>
      <c r="OFB2340" s="1279"/>
      <c r="OFC2340" s="1279"/>
      <c r="OFD2340" s="1279"/>
      <c r="OFE2340" s="1279"/>
      <c r="OFF2340" s="1279"/>
      <c r="OFG2340" s="1279"/>
      <c r="OFH2340" s="1279"/>
      <c r="OFI2340" s="1279"/>
      <c r="OFJ2340" s="1279"/>
      <c r="OFK2340" s="1279"/>
      <c r="OFL2340" s="1279"/>
      <c r="OFM2340" s="1279"/>
      <c r="OFN2340" s="1279"/>
      <c r="OFO2340" s="1279"/>
      <c r="OFP2340" s="1279"/>
      <c r="OFQ2340" s="1279"/>
      <c r="OFR2340" s="1279"/>
      <c r="OFS2340" s="1279"/>
      <c r="OFT2340" s="1279"/>
      <c r="OFU2340" s="1279"/>
      <c r="OFV2340" s="1279"/>
      <c r="OFW2340" s="1279"/>
      <c r="OFX2340" s="1279"/>
      <c r="OFY2340" s="1279"/>
      <c r="OFZ2340" s="1279"/>
      <c r="OGA2340" s="1279"/>
      <c r="OGB2340" s="1279"/>
      <c r="OGC2340" s="1279"/>
      <c r="OGD2340" s="1279"/>
      <c r="OGE2340" s="1279"/>
      <c r="OGF2340" s="1279"/>
      <c r="OGG2340" s="1279"/>
      <c r="OGH2340" s="1279"/>
      <c r="OGI2340" s="1279"/>
      <c r="OGJ2340" s="1279"/>
      <c r="OGK2340" s="1279"/>
      <c r="OGL2340" s="1279"/>
      <c r="OGM2340" s="1279"/>
      <c r="OGN2340" s="1279"/>
      <c r="OGO2340" s="1279"/>
      <c r="OGP2340" s="1279"/>
      <c r="OGQ2340" s="1279"/>
      <c r="OGR2340" s="1279"/>
      <c r="OGS2340" s="1279"/>
      <c r="OGT2340" s="1279"/>
      <c r="OGU2340" s="1279"/>
      <c r="OGV2340" s="1279"/>
      <c r="OGW2340" s="1279"/>
      <c r="OGX2340" s="1279"/>
      <c r="OGY2340" s="1279"/>
      <c r="OGZ2340" s="1279"/>
      <c r="OHA2340" s="1279"/>
      <c r="OHB2340" s="1279"/>
      <c r="OHC2340" s="1279"/>
      <c r="OHD2340" s="1279"/>
      <c r="OHE2340" s="1279"/>
      <c r="OHF2340" s="1279"/>
      <c r="OHG2340" s="1279"/>
      <c r="OHH2340" s="1279"/>
      <c r="OHI2340" s="1279"/>
      <c r="OHJ2340" s="1279"/>
      <c r="OHK2340" s="1279"/>
      <c r="OHL2340" s="1279"/>
      <c r="OHM2340" s="1279"/>
      <c r="OHN2340" s="1279"/>
      <c r="OHO2340" s="1279"/>
      <c r="OHP2340" s="1279"/>
      <c r="OHQ2340" s="1279"/>
      <c r="OHR2340" s="1279"/>
      <c r="OHS2340" s="1279"/>
      <c r="OHT2340" s="1279"/>
      <c r="OHU2340" s="1279"/>
      <c r="OHV2340" s="1279"/>
      <c r="OHW2340" s="1279"/>
      <c r="OHX2340" s="1279"/>
      <c r="OHY2340" s="1279"/>
      <c r="OHZ2340" s="1279"/>
      <c r="OIA2340" s="1279"/>
      <c r="OIB2340" s="1279"/>
      <c r="OIC2340" s="1279"/>
      <c r="OID2340" s="1279"/>
      <c r="OIE2340" s="1279"/>
      <c r="OIF2340" s="1279"/>
      <c r="OIG2340" s="1279"/>
      <c r="OIH2340" s="1279"/>
      <c r="OII2340" s="1279"/>
      <c r="OIJ2340" s="1279"/>
      <c r="OIK2340" s="1279"/>
      <c r="OIL2340" s="1279"/>
      <c r="OIM2340" s="1279"/>
      <c r="OIN2340" s="1279"/>
      <c r="OIO2340" s="1279"/>
      <c r="OIP2340" s="1279"/>
      <c r="OIQ2340" s="1279"/>
      <c r="OIR2340" s="1279"/>
      <c r="OIS2340" s="1279"/>
      <c r="OIT2340" s="1279"/>
      <c r="OIU2340" s="1279"/>
      <c r="OIV2340" s="1279"/>
      <c r="OIW2340" s="1279"/>
      <c r="OIX2340" s="1279"/>
      <c r="OIY2340" s="1279"/>
      <c r="OIZ2340" s="1279"/>
      <c r="OJA2340" s="1279"/>
      <c r="OJB2340" s="1279"/>
      <c r="OJC2340" s="1279"/>
      <c r="OJD2340" s="1279"/>
      <c r="OJE2340" s="1279"/>
      <c r="OJF2340" s="1279"/>
      <c r="OJG2340" s="1279"/>
      <c r="OJH2340" s="1279"/>
      <c r="OJI2340" s="1279"/>
      <c r="OJJ2340" s="1279"/>
      <c r="OJK2340" s="1279"/>
      <c r="OJL2340" s="1279"/>
      <c r="OJM2340" s="1279"/>
      <c r="OJN2340" s="1279"/>
      <c r="OJO2340" s="1279"/>
      <c r="OJP2340" s="1279"/>
      <c r="OJQ2340" s="1279"/>
      <c r="OJR2340" s="1279"/>
      <c r="OJS2340" s="1279"/>
      <c r="OJT2340" s="1279"/>
      <c r="OJU2340" s="1279"/>
      <c r="OJV2340" s="1279"/>
      <c r="OJW2340" s="1279"/>
      <c r="OJX2340" s="1279"/>
      <c r="OJY2340" s="1279"/>
      <c r="OJZ2340" s="1279"/>
      <c r="OKA2340" s="1279"/>
      <c r="OKB2340" s="1279"/>
      <c r="OKC2340" s="1279"/>
      <c r="OKD2340" s="1279"/>
      <c r="OKE2340" s="1279"/>
      <c r="OKF2340" s="1279"/>
      <c r="OKG2340" s="1279"/>
      <c r="OKH2340" s="1279"/>
      <c r="OKI2340" s="1279"/>
      <c r="OKJ2340" s="1279"/>
      <c r="OKK2340" s="1279"/>
      <c r="OKL2340" s="1279"/>
      <c r="OKM2340" s="1279"/>
      <c r="OKN2340" s="1279"/>
      <c r="OKO2340" s="1279"/>
      <c r="OKP2340" s="1279"/>
      <c r="OKQ2340" s="1279"/>
      <c r="OKR2340" s="1279"/>
      <c r="OKS2340" s="1279"/>
      <c r="OKT2340" s="1279"/>
      <c r="OKU2340" s="1279"/>
      <c r="OKV2340" s="1279"/>
      <c r="OKW2340" s="1279"/>
      <c r="OKX2340" s="1279"/>
      <c r="OKY2340" s="1279"/>
      <c r="OKZ2340" s="1279"/>
      <c r="OLA2340" s="1279"/>
      <c r="OLB2340" s="1279"/>
      <c r="OLC2340" s="1279"/>
      <c r="OLD2340" s="1279"/>
      <c r="OLE2340" s="1279"/>
      <c r="OLF2340" s="1279"/>
      <c r="OLG2340" s="1279"/>
      <c r="OLH2340" s="1279"/>
      <c r="OLI2340" s="1279"/>
      <c r="OLJ2340" s="1279"/>
      <c r="OLK2340" s="1279"/>
      <c r="OLL2340" s="1279"/>
      <c r="OLM2340" s="1279"/>
      <c r="OLN2340" s="1279"/>
      <c r="OLO2340" s="1279"/>
      <c r="OLP2340" s="1279"/>
      <c r="OLQ2340" s="1279"/>
      <c r="OLR2340" s="1279"/>
      <c r="OLS2340" s="1279"/>
      <c r="OLT2340" s="1279"/>
      <c r="OLU2340" s="1279"/>
      <c r="OLV2340" s="1279"/>
      <c r="OLW2340" s="1279"/>
      <c r="OLX2340" s="1279"/>
      <c r="OLY2340" s="1279"/>
      <c r="OLZ2340" s="1279"/>
      <c r="OMA2340" s="1279"/>
      <c r="OMB2340" s="1279"/>
      <c r="OMC2340" s="1279"/>
      <c r="OMD2340" s="1279"/>
      <c r="OME2340" s="1279"/>
      <c r="OMF2340" s="1279"/>
      <c r="OMG2340" s="1279"/>
      <c r="OMH2340" s="1279"/>
      <c r="OMI2340" s="1279"/>
      <c r="OMJ2340" s="1279"/>
      <c r="OMK2340" s="1279"/>
      <c r="OML2340" s="1279"/>
      <c r="OMM2340" s="1279"/>
      <c r="OMN2340" s="1279"/>
      <c r="OMO2340" s="1279"/>
      <c r="OMP2340" s="1279"/>
      <c r="OMQ2340" s="1279"/>
      <c r="OMR2340" s="1279"/>
      <c r="OMS2340" s="1279"/>
      <c r="OMT2340" s="1279"/>
      <c r="OMU2340" s="1279"/>
      <c r="OMV2340" s="1279"/>
      <c r="OMW2340" s="1279"/>
      <c r="OMX2340" s="1279"/>
      <c r="OMY2340" s="1279"/>
      <c r="OMZ2340" s="1279"/>
      <c r="ONA2340" s="1279"/>
      <c r="ONB2340" s="1279"/>
      <c r="ONC2340" s="1279"/>
      <c r="OND2340" s="1279"/>
      <c r="ONE2340" s="1279"/>
      <c r="ONF2340" s="1279"/>
      <c r="ONG2340" s="1279"/>
      <c r="ONH2340" s="1279"/>
      <c r="ONI2340" s="1279"/>
      <c r="ONJ2340" s="1279"/>
      <c r="ONK2340" s="1279"/>
      <c r="ONL2340" s="1279"/>
      <c r="ONM2340" s="1279"/>
      <c r="ONN2340" s="1279"/>
      <c r="ONO2340" s="1279"/>
      <c r="ONP2340" s="1279"/>
      <c r="ONQ2340" s="1279"/>
      <c r="ONR2340" s="1279"/>
      <c r="ONS2340" s="1279"/>
      <c r="ONT2340" s="1279"/>
      <c r="ONU2340" s="1279"/>
      <c r="ONV2340" s="1279"/>
      <c r="ONW2340" s="1279"/>
      <c r="ONX2340" s="1279"/>
      <c r="ONY2340" s="1279"/>
      <c r="ONZ2340" s="1279"/>
      <c r="OOA2340" s="1279"/>
      <c r="OOB2340" s="1279"/>
      <c r="OOC2340" s="1279"/>
      <c r="OOD2340" s="1279"/>
      <c r="OOE2340" s="1279"/>
      <c r="OOF2340" s="1279"/>
      <c r="OOG2340" s="1279"/>
      <c r="OOH2340" s="1279"/>
      <c r="OOI2340" s="1279"/>
      <c r="OOJ2340" s="1279"/>
      <c r="OOK2340" s="1279"/>
      <c r="OOL2340" s="1279"/>
      <c r="OOM2340" s="1279"/>
      <c r="OON2340" s="1279"/>
      <c r="OOO2340" s="1279"/>
      <c r="OOP2340" s="1279"/>
      <c r="OOQ2340" s="1279"/>
      <c r="OOR2340" s="1279"/>
      <c r="OOS2340" s="1279"/>
      <c r="OOT2340" s="1279"/>
      <c r="OOU2340" s="1279"/>
      <c r="OOV2340" s="1279"/>
      <c r="OOW2340" s="1279"/>
      <c r="OOX2340" s="1279"/>
      <c r="OOY2340" s="1279"/>
      <c r="OOZ2340" s="1279"/>
      <c r="OPA2340" s="1279"/>
      <c r="OPB2340" s="1279"/>
      <c r="OPC2340" s="1279"/>
      <c r="OPD2340" s="1279"/>
      <c r="OPE2340" s="1279"/>
      <c r="OPF2340" s="1279"/>
      <c r="OPG2340" s="1279"/>
      <c r="OPH2340" s="1279"/>
      <c r="OPI2340" s="1279"/>
      <c r="OPJ2340" s="1279"/>
      <c r="OPK2340" s="1279"/>
      <c r="OPL2340" s="1279"/>
      <c r="OPM2340" s="1279"/>
      <c r="OPN2340" s="1279"/>
      <c r="OPO2340" s="1279"/>
      <c r="OPP2340" s="1279"/>
      <c r="OPQ2340" s="1279"/>
      <c r="OPR2340" s="1279"/>
      <c r="OPS2340" s="1279"/>
      <c r="OPT2340" s="1279"/>
      <c r="OPU2340" s="1279"/>
      <c r="OPV2340" s="1279"/>
      <c r="OPW2340" s="1279"/>
      <c r="OPX2340" s="1279"/>
      <c r="OPY2340" s="1279"/>
      <c r="OPZ2340" s="1279"/>
      <c r="OQA2340" s="1279"/>
      <c r="OQB2340" s="1279"/>
      <c r="OQC2340" s="1279"/>
      <c r="OQD2340" s="1279"/>
      <c r="OQE2340" s="1279"/>
      <c r="OQF2340" s="1279"/>
      <c r="OQG2340" s="1279"/>
      <c r="OQH2340" s="1279"/>
      <c r="OQI2340" s="1279"/>
      <c r="OQJ2340" s="1279"/>
      <c r="OQK2340" s="1279"/>
      <c r="OQL2340" s="1279"/>
      <c r="OQM2340" s="1279"/>
      <c r="OQN2340" s="1279"/>
      <c r="OQO2340" s="1279"/>
      <c r="OQP2340" s="1279"/>
      <c r="OQQ2340" s="1279"/>
      <c r="OQR2340" s="1279"/>
      <c r="OQS2340" s="1279"/>
      <c r="OQT2340" s="1279"/>
      <c r="OQU2340" s="1279"/>
      <c r="OQV2340" s="1279"/>
      <c r="OQW2340" s="1279"/>
      <c r="OQX2340" s="1279"/>
      <c r="OQY2340" s="1279"/>
      <c r="OQZ2340" s="1279"/>
      <c r="ORA2340" s="1279"/>
      <c r="ORB2340" s="1279"/>
      <c r="ORC2340" s="1279"/>
      <c r="ORD2340" s="1279"/>
      <c r="ORE2340" s="1279"/>
      <c r="ORF2340" s="1279"/>
      <c r="ORG2340" s="1279"/>
      <c r="ORH2340" s="1279"/>
      <c r="ORI2340" s="1279"/>
      <c r="ORJ2340" s="1279"/>
      <c r="ORK2340" s="1279"/>
      <c r="ORL2340" s="1279"/>
      <c r="ORM2340" s="1279"/>
      <c r="ORN2340" s="1279"/>
      <c r="ORO2340" s="1279"/>
      <c r="ORP2340" s="1279"/>
      <c r="ORQ2340" s="1279"/>
      <c r="ORR2340" s="1279"/>
      <c r="ORS2340" s="1279"/>
      <c r="ORT2340" s="1279"/>
      <c r="ORU2340" s="1279"/>
      <c r="ORV2340" s="1279"/>
      <c r="ORW2340" s="1279"/>
      <c r="ORX2340" s="1279"/>
      <c r="ORY2340" s="1279"/>
      <c r="ORZ2340" s="1279"/>
      <c r="OSA2340" s="1279"/>
      <c r="OSB2340" s="1279"/>
      <c r="OSC2340" s="1279"/>
      <c r="OSD2340" s="1279"/>
      <c r="OSE2340" s="1279"/>
      <c r="OSF2340" s="1279"/>
      <c r="OSG2340" s="1279"/>
      <c r="OSH2340" s="1279"/>
      <c r="OSI2340" s="1279"/>
      <c r="OSJ2340" s="1279"/>
      <c r="OSK2340" s="1279"/>
      <c r="OSL2340" s="1279"/>
      <c r="OSM2340" s="1279"/>
      <c r="OSN2340" s="1279"/>
      <c r="OSO2340" s="1279"/>
      <c r="OSP2340" s="1279"/>
      <c r="OSQ2340" s="1279"/>
      <c r="OSR2340" s="1279"/>
      <c r="OSS2340" s="1279"/>
      <c r="OST2340" s="1279"/>
      <c r="OSU2340" s="1279"/>
      <c r="OSV2340" s="1279"/>
      <c r="OSW2340" s="1279"/>
      <c r="OSX2340" s="1279"/>
      <c r="OSY2340" s="1279"/>
      <c r="OSZ2340" s="1279"/>
      <c r="OTA2340" s="1279"/>
      <c r="OTB2340" s="1279"/>
      <c r="OTC2340" s="1279"/>
      <c r="OTD2340" s="1279"/>
      <c r="OTE2340" s="1279"/>
      <c r="OTF2340" s="1279"/>
      <c r="OTG2340" s="1279"/>
      <c r="OTH2340" s="1279"/>
      <c r="OTI2340" s="1279"/>
      <c r="OTJ2340" s="1279"/>
      <c r="OTK2340" s="1279"/>
      <c r="OTL2340" s="1279"/>
      <c r="OTM2340" s="1279"/>
      <c r="OTN2340" s="1279"/>
      <c r="OTO2340" s="1279"/>
      <c r="OTP2340" s="1279"/>
      <c r="OTQ2340" s="1279"/>
      <c r="OTR2340" s="1279"/>
      <c r="OTS2340" s="1279"/>
      <c r="OTT2340" s="1279"/>
      <c r="OTU2340" s="1279"/>
      <c r="OTV2340" s="1279"/>
      <c r="OTW2340" s="1279"/>
      <c r="OTX2340" s="1279"/>
      <c r="OTY2340" s="1279"/>
      <c r="OTZ2340" s="1279"/>
      <c r="OUA2340" s="1279"/>
      <c r="OUB2340" s="1279"/>
      <c r="OUC2340" s="1279"/>
      <c r="OUD2340" s="1279"/>
      <c r="OUE2340" s="1279"/>
      <c r="OUF2340" s="1279"/>
      <c r="OUG2340" s="1279"/>
      <c r="OUH2340" s="1279"/>
      <c r="OUI2340" s="1279"/>
      <c r="OUJ2340" s="1279"/>
      <c r="OUK2340" s="1279"/>
      <c r="OUL2340" s="1279"/>
      <c r="OUM2340" s="1279"/>
      <c r="OUN2340" s="1279"/>
      <c r="OUO2340" s="1279"/>
      <c r="OUP2340" s="1279"/>
      <c r="OUQ2340" s="1279"/>
      <c r="OUR2340" s="1279"/>
      <c r="OUS2340" s="1279"/>
      <c r="OUT2340" s="1279"/>
      <c r="OUU2340" s="1279"/>
      <c r="OUV2340" s="1279"/>
      <c r="OUW2340" s="1279"/>
      <c r="OUX2340" s="1279"/>
      <c r="OUY2340" s="1279"/>
      <c r="OUZ2340" s="1279"/>
      <c r="OVA2340" s="1279"/>
      <c r="OVB2340" s="1279"/>
      <c r="OVC2340" s="1279"/>
      <c r="OVD2340" s="1279"/>
      <c r="OVE2340" s="1279"/>
      <c r="OVF2340" s="1279"/>
      <c r="OVG2340" s="1279"/>
      <c r="OVH2340" s="1279"/>
      <c r="OVI2340" s="1279"/>
      <c r="OVJ2340" s="1279"/>
      <c r="OVK2340" s="1279"/>
      <c r="OVL2340" s="1279"/>
      <c r="OVM2340" s="1279"/>
      <c r="OVN2340" s="1279"/>
      <c r="OVO2340" s="1279"/>
      <c r="OVP2340" s="1279"/>
      <c r="OVQ2340" s="1279"/>
      <c r="OVR2340" s="1279"/>
      <c r="OVS2340" s="1279"/>
      <c r="OVT2340" s="1279"/>
      <c r="OVU2340" s="1279"/>
      <c r="OVV2340" s="1279"/>
      <c r="OVW2340" s="1279"/>
      <c r="OVX2340" s="1279"/>
      <c r="OVY2340" s="1279"/>
      <c r="OVZ2340" s="1279"/>
      <c r="OWA2340" s="1279"/>
      <c r="OWB2340" s="1279"/>
      <c r="OWC2340" s="1279"/>
      <c r="OWD2340" s="1279"/>
      <c r="OWE2340" s="1279"/>
      <c r="OWF2340" s="1279"/>
      <c r="OWG2340" s="1279"/>
      <c r="OWH2340" s="1279"/>
      <c r="OWI2340" s="1279"/>
      <c r="OWJ2340" s="1279"/>
      <c r="OWK2340" s="1279"/>
      <c r="OWL2340" s="1279"/>
      <c r="OWM2340" s="1279"/>
      <c r="OWN2340" s="1279"/>
      <c r="OWO2340" s="1279"/>
      <c r="OWP2340" s="1279"/>
      <c r="OWQ2340" s="1279"/>
      <c r="OWR2340" s="1279"/>
      <c r="OWS2340" s="1279"/>
      <c r="OWT2340" s="1279"/>
      <c r="OWU2340" s="1279"/>
      <c r="OWV2340" s="1279"/>
      <c r="OWW2340" s="1279"/>
      <c r="OWX2340" s="1279"/>
      <c r="OWY2340" s="1279"/>
      <c r="OWZ2340" s="1279"/>
      <c r="OXA2340" s="1279"/>
      <c r="OXB2340" s="1279"/>
      <c r="OXC2340" s="1279"/>
      <c r="OXD2340" s="1279"/>
      <c r="OXE2340" s="1279"/>
      <c r="OXF2340" s="1279"/>
      <c r="OXG2340" s="1279"/>
      <c r="OXH2340" s="1279"/>
      <c r="OXI2340" s="1279"/>
      <c r="OXJ2340" s="1279"/>
      <c r="OXK2340" s="1279"/>
      <c r="OXL2340" s="1279"/>
      <c r="OXM2340" s="1279"/>
      <c r="OXN2340" s="1279"/>
      <c r="OXO2340" s="1279"/>
      <c r="OXP2340" s="1279"/>
      <c r="OXQ2340" s="1279"/>
      <c r="OXR2340" s="1279"/>
      <c r="OXS2340" s="1279"/>
      <c r="OXT2340" s="1279"/>
      <c r="OXU2340" s="1279"/>
      <c r="OXV2340" s="1279"/>
      <c r="OXW2340" s="1279"/>
      <c r="OXX2340" s="1279"/>
      <c r="OXY2340" s="1279"/>
      <c r="OXZ2340" s="1279"/>
      <c r="OYA2340" s="1279"/>
      <c r="OYB2340" s="1279"/>
      <c r="OYC2340" s="1279"/>
      <c r="OYD2340" s="1279"/>
      <c r="OYE2340" s="1279"/>
      <c r="OYF2340" s="1279"/>
      <c r="OYG2340" s="1279"/>
      <c r="OYH2340" s="1279"/>
      <c r="OYI2340" s="1279"/>
      <c r="OYJ2340" s="1279"/>
      <c r="OYK2340" s="1279"/>
      <c r="OYL2340" s="1279"/>
      <c r="OYM2340" s="1279"/>
      <c r="OYN2340" s="1279"/>
      <c r="OYO2340" s="1279"/>
      <c r="OYP2340" s="1279"/>
      <c r="OYQ2340" s="1279"/>
      <c r="OYR2340" s="1279"/>
      <c r="OYS2340" s="1279"/>
      <c r="OYT2340" s="1279"/>
      <c r="OYU2340" s="1279"/>
      <c r="OYV2340" s="1279"/>
      <c r="OYW2340" s="1279"/>
      <c r="OYX2340" s="1279"/>
      <c r="OYY2340" s="1279"/>
      <c r="OYZ2340" s="1279"/>
      <c r="OZA2340" s="1279"/>
      <c r="OZB2340" s="1279"/>
      <c r="OZC2340" s="1279"/>
      <c r="OZD2340" s="1279"/>
      <c r="OZE2340" s="1279"/>
      <c r="OZF2340" s="1279"/>
      <c r="OZG2340" s="1279"/>
      <c r="OZH2340" s="1279"/>
      <c r="OZI2340" s="1279"/>
      <c r="OZJ2340" s="1279"/>
      <c r="OZK2340" s="1279"/>
      <c r="OZL2340" s="1279"/>
      <c r="OZM2340" s="1279"/>
      <c r="OZN2340" s="1279"/>
      <c r="OZO2340" s="1279"/>
      <c r="OZP2340" s="1279"/>
      <c r="OZQ2340" s="1279"/>
      <c r="OZR2340" s="1279"/>
      <c r="OZS2340" s="1279"/>
      <c r="OZT2340" s="1279"/>
      <c r="OZU2340" s="1279"/>
      <c r="OZV2340" s="1279"/>
      <c r="OZW2340" s="1279"/>
      <c r="OZX2340" s="1279"/>
      <c r="OZY2340" s="1279"/>
      <c r="OZZ2340" s="1279"/>
      <c r="PAA2340" s="1279"/>
      <c r="PAB2340" s="1279"/>
      <c r="PAC2340" s="1279"/>
      <c r="PAD2340" s="1279"/>
      <c r="PAE2340" s="1279"/>
      <c r="PAF2340" s="1279"/>
      <c r="PAG2340" s="1279"/>
      <c r="PAH2340" s="1279"/>
      <c r="PAI2340" s="1279"/>
      <c r="PAJ2340" s="1279"/>
      <c r="PAK2340" s="1279"/>
      <c r="PAL2340" s="1279"/>
      <c r="PAM2340" s="1279"/>
      <c r="PAN2340" s="1279"/>
      <c r="PAO2340" s="1279"/>
      <c r="PAP2340" s="1279"/>
      <c r="PAQ2340" s="1279"/>
      <c r="PAR2340" s="1279"/>
      <c r="PAS2340" s="1279"/>
      <c r="PAT2340" s="1279"/>
      <c r="PAU2340" s="1279"/>
      <c r="PAV2340" s="1279"/>
      <c r="PAW2340" s="1279"/>
      <c r="PAX2340" s="1279"/>
      <c r="PAY2340" s="1279"/>
      <c r="PAZ2340" s="1279"/>
      <c r="PBA2340" s="1279"/>
      <c r="PBB2340" s="1279"/>
      <c r="PBC2340" s="1279"/>
      <c r="PBD2340" s="1279"/>
      <c r="PBE2340" s="1279"/>
      <c r="PBF2340" s="1279"/>
      <c r="PBG2340" s="1279"/>
      <c r="PBH2340" s="1279"/>
      <c r="PBI2340" s="1279"/>
      <c r="PBJ2340" s="1279"/>
      <c r="PBK2340" s="1279"/>
      <c r="PBL2340" s="1279"/>
      <c r="PBM2340" s="1279"/>
      <c r="PBN2340" s="1279"/>
      <c r="PBO2340" s="1279"/>
      <c r="PBP2340" s="1279"/>
      <c r="PBQ2340" s="1279"/>
      <c r="PBR2340" s="1279"/>
      <c r="PBS2340" s="1279"/>
      <c r="PBT2340" s="1279"/>
      <c r="PBU2340" s="1279"/>
      <c r="PBV2340" s="1279"/>
      <c r="PBW2340" s="1279"/>
      <c r="PBX2340" s="1279"/>
      <c r="PBY2340" s="1279"/>
      <c r="PBZ2340" s="1279"/>
      <c r="PCA2340" s="1279"/>
      <c r="PCB2340" s="1279"/>
      <c r="PCC2340" s="1279"/>
      <c r="PCD2340" s="1279"/>
      <c r="PCE2340" s="1279"/>
      <c r="PCF2340" s="1279"/>
      <c r="PCG2340" s="1279"/>
      <c r="PCH2340" s="1279"/>
      <c r="PCI2340" s="1279"/>
      <c r="PCJ2340" s="1279"/>
      <c r="PCK2340" s="1279"/>
      <c r="PCL2340" s="1279"/>
      <c r="PCM2340" s="1279"/>
      <c r="PCN2340" s="1279"/>
      <c r="PCO2340" s="1279"/>
      <c r="PCP2340" s="1279"/>
      <c r="PCQ2340" s="1279"/>
      <c r="PCR2340" s="1279"/>
      <c r="PCS2340" s="1279"/>
      <c r="PCT2340" s="1279"/>
      <c r="PCU2340" s="1279"/>
      <c r="PCV2340" s="1279"/>
      <c r="PCW2340" s="1279"/>
      <c r="PCX2340" s="1279"/>
      <c r="PCY2340" s="1279"/>
      <c r="PCZ2340" s="1279"/>
      <c r="PDA2340" s="1279"/>
      <c r="PDB2340" s="1279"/>
      <c r="PDC2340" s="1279"/>
      <c r="PDD2340" s="1279"/>
      <c r="PDE2340" s="1279"/>
      <c r="PDF2340" s="1279"/>
      <c r="PDG2340" s="1279"/>
      <c r="PDH2340" s="1279"/>
      <c r="PDI2340" s="1279"/>
      <c r="PDJ2340" s="1279"/>
      <c r="PDK2340" s="1279"/>
      <c r="PDL2340" s="1279"/>
      <c r="PDM2340" s="1279"/>
      <c r="PDN2340" s="1279"/>
      <c r="PDO2340" s="1279"/>
      <c r="PDP2340" s="1279"/>
      <c r="PDQ2340" s="1279"/>
      <c r="PDR2340" s="1279"/>
      <c r="PDS2340" s="1279"/>
      <c r="PDT2340" s="1279"/>
      <c r="PDU2340" s="1279"/>
      <c r="PDV2340" s="1279"/>
      <c r="PDW2340" s="1279"/>
      <c r="PDX2340" s="1279"/>
      <c r="PDY2340" s="1279"/>
      <c r="PDZ2340" s="1279"/>
      <c r="PEA2340" s="1279"/>
      <c r="PEB2340" s="1279"/>
      <c r="PEC2340" s="1279"/>
      <c r="PED2340" s="1279"/>
      <c r="PEE2340" s="1279"/>
      <c r="PEF2340" s="1279"/>
      <c r="PEG2340" s="1279"/>
      <c r="PEH2340" s="1279"/>
      <c r="PEI2340" s="1279"/>
      <c r="PEJ2340" s="1279"/>
      <c r="PEK2340" s="1279"/>
      <c r="PEL2340" s="1279"/>
      <c r="PEM2340" s="1279"/>
      <c r="PEN2340" s="1279"/>
      <c r="PEO2340" s="1279"/>
      <c r="PEP2340" s="1279"/>
      <c r="PEQ2340" s="1279"/>
      <c r="PER2340" s="1279"/>
      <c r="PES2340" s="1279"/>
      <c r="PET2340" s="1279"/>
      <c r="PEU2340" s="1279"/>
      <c r="PEV2340" s="1279"/>
      <c r="PEW2340" s="1279"/>
      <c r="PEX2340" s="1279"/>
      <c r="PEY2340" s="1279"/>
      <c r="PEZ2340" s="1279"/>
      <c r="PFA2340" s="1279"/>
      <c r="PFB2340" s="1279"/>
      <c r="PFC2340" s="1279"/>
      <c r="PFD2340" s="1279"/>
      <c r="PFE2340" s="1279"/>
      <c r="PFF2340" s="1279"/>
      <c r="PFG2340" s="1279"/>
      <c r="PFH2340" s="1279"/>
      <c r="PFI2340" s="1279"/>
      <c r="PFJ2340" s="1279"/>
      <c r="PFK2340" s="1279"/>
      <c r="PFL2340" s="1279"/>
      <c r="PFM2340" s="1279"/>
      <c r="PFN2340" s="1279"/>
      <c r="PFO2340" s="1279"/>
      <c r="PFP2340" s="1279"/>
      <c r="PFQ2340" s="1279"/>
      <c r="PFR2340" s="1279"/>
      <c r="PFS2340" s="1279"/>
      <c r="PFT2340" s="1279"/>
      <c r="PFU2340" s="1279"/>
      <c r="PFV2340" s="1279"/>
      <c r="PFW2340" s="1279"/>
      <c r="PFX2340" s="1279"/>
      <c r="PFY2340" s="1279"/>
      <c r="PFZ2340" s="1279"/>
      <c r="PGA2340" s="1279"/>
      <c r="PGB2340" s="1279"/>
      <c r="PGC2340" s="1279"/>
      <c r="PGD2340" s="1279"/>
      <c r="PGE2340" s="1279"/>
      <c r="PGF2340" s="1279"/>
      <c r="PGG2340" s="1279"/>
      <c r="PGH2340" s="1279"/>
      <c r="PGI2340" s="1279"/>
      <c r="PGJ2340" s="1279"/>
      <c r="PGK2340" s="1279"/>
      <c r="PGL2340" s="1279"/>
      <c r="PGM2340" s="1279"/>
      <c r="PGN2340" s="1279"/>
      <c r="PGO2340" s="1279"/>
      <c r="PGP2340" s="1279"/>
      <c r="PGQ2340" s="1279"/>
      <c r="PGR2340" s="1279"/>
      <c r="PGS2340" s="1279"/>
      <c r="PGT2340" s="1279"/>
      <c r="PGU2340" s="1279"/>
      <c r="PGV2340" s="1279"/>
      <c r="PGW2340" s="1279"/>
      <c r="PGX2340" s="1279"/>
      <c r="PGY2340" s="1279"/>
      <c r="PGZ2340" s="1279"/>
      <c r="PHA2340" s="1279"/>
      <c r="PHB2340" s="1279"/>
      <c r="PHC2340" s="1279"/>
      <c r="PHD2340" s="1279"/>
      <c r="PHE2340" s="1279"/>
      <c r="PHF2340" s="1279"/>
      <c r="PHG2340" s="1279"/>
      <c r="PHH2340" s="1279"/>
      <c r="PHI2340" s="1279"/>
      <c r="PHJ2340" s="1279"/>
      <c r="PHK2340" s="1279"/>
      <c r="PHL2340" s="1279"/>
      <c r="PHM2340" s="1279"/>
      <c r="PHN2340" s="1279"/>
      <c r="PHO2340" s="1279"/>
      <c r="PHP2340" s="1279"/>
      <c r="PHQ2340" s="1279"/>
      <c r="PHR2340" s="1279"/>
      <c r="PHS2340" s="1279"/>
      <c r="PHT2340" s="1279"/>
      <c r="PHU2340" s="1279"/>
      <c r="PHV2340" s="1279"/>
      <c r="PHW2340" s="1279"/>
      <c r="PHX2340" s="1279"/>
      <c r="PHY2340" s="1279"/>
      <c r="PHZ2340" s="1279"/>
      <c r="PIA2340" s="1279"/>
      <c r="PIB2340" s="1279"/>
      <c r="PIC2340" s="1279"/>
      <c r="PID2340" s="1279"/>
      <c r="PIE2340" s="1279"/>
      <c r="PIF2340" s="1279"/>
      <c r="PIG2340" s="1279"/>
      <c r="PIH2340" s="1279"/>
      <c r="PII2340" s="1279"/>
      <c r="PIJ2340" s="1279"/>
      <c r="PIK2340" s="1279"/>
      <c r="PIL2340" s="1279"/>
      <c r="PIM2340" s="1279"/>
      <c r="PIN2340" s="1279"/>
      <c r="PIO2340" s="1279"/>
      <c r="PIP2340" s="1279"/>
      <c r="PIQ2340" s="1279"/>
      <c r="PIR2340" s="1279"/>
      <c r="PIS2340" s="1279"/>
      <c r="PIT2340" s="1279"/>
      <c r="PIU2340" s="1279"/>
      <c r="PIV2340" s="1279"/>
      <c r="PIW2340" s="1279"/>
      <c r="PIX2340" s="1279"/>
      <c r="PIY2340" s="1279"/>
      <c r="PIZ2340" s="1279"/>
      <c r="PJA2340" s="1279"/>
      <c r="PJB2340" s="1279"/>
      <c r="PJC2340" s="1279"/>
      <c r="PJD2340" s="1279"/>
      <c r="PJE2340" s="1279"/>
      <c r="PJF2340" s="1279"/>
      <c r="PJG2340" s="1279"/>
      <c r="PJH2340" s="1279"/>
      <c r="PJI2340" s="1279"/>
      <c r="PJJ2340" s="1279"/>
      <c r="PJK2340" s="1279"/>
      <c r="PJL2340" s="1279"/>
      <c r="PJM2340" s="1279"/>
      <c r="PJN2340" s="1279"/>
      <c r="PJO2340" s="1279"/>
      <c r="PJP2340" s="1279"/>
      <c r="PJQ2340" s="1279"/>
      <c r="PJR2340" s="1279"/>
      <c r="PJS2340" s="1279"/>
      <c r="PJT2340" s="1279"/>
      <c r="PJU2340" s="1279"/>
      <c r="PJV2340" s="1279"/>
      <c r="PJW2340" s="1279"/>
      <c r="PJX2340" s="1279"/>
      <c r="PJY2340" s="1279"/>
      <c r="PJZ2340" s="1279"/>
      <c r="PKA2340" s="1279"/>
      <c r="PKB2340" s="1279"/>
      <c r="PKC2340" s="1279"/>
      <c r="PKD2340" s="1279"/>
      <c r="PKE2340" s="1279"/>
      <c r="PKF2340" s="1279"/>
      <c r="PKG2340" s="1279"/>
      <c r="PKH2340" s="1279"/>
      <c r="PKI2340" s="1279"/>
      <c r="PKJ2340" s="1279"/>
      <c r="PKK2340" s="1279"/>
      <c r="PKL2340" s="1279"/>
      <c r="PKM2340" s="1279"/>
      <c r="PKN2340" s="1279"/>
      <c r="PKO2340" s="1279"/>
      <c r="PKP2340" s="1279"/>
      <c r="PKQ2340" s="1279"/>
      <c r="PKR2340" s="1279"/>
      <c r="PKS2340" s="1279"/>
      <c r="PKT2340" s="1279"/>
      <c r="PKU2340" s="1279"/>
      <c r="PKV2340" s="1279"/>
      <c r="PKW2340" s="1279"/>
      <c r="PKX2340" s="1279"/>
      <c r="PKY2340" s="1279"/>
      <c r="PKZ2340" s="1279"/>
      <c r="PLA2340" s="1279"/>
      <c r="PLB2340" s="1279"/>
      <c r="PLC2340" s="1279"/>
      <c r="PLD2340" s="1279"/>
      <c r="PLE2340" s="1279"/>
      <c r="PLF2340" s="1279"/>
      <c r="PLG2340" s="1279"/>
      <c r="PLH2340" s="1279"/>
      <c r="PLI2340" s="1279"/>
      <c r="PLJ2340" s="1279"/>
      <c r="PLK2340" s="1279"/>
      <c r="PLL2340" s="1279"/>
      <c r="PLM2340" s="1279"/>
      <c r="PLN2340" s="1279"/>
      <c r="PLO2340" s="1279"/>
      <c r="PLP2340" s="1279"/>
      <c r="PLQ2340" s="1279"/>
      <c r="PLR2340" s="1279"/>
      <c r="PLS2340" s="1279"/>
      <c r="PLT2340" s="1279"/>
      <c r="PLU2340" s="1279"/>
      <c r="PLV2340" s="1279"/>
      <c r="PLW2340" s="1279"/>
      <c r="PLX2340" s="1279"/>
      <c r="PLY2340" s="1279"/>
      <c r="PLZ2340" s="1279"/>
      <c r="PMA2340" s="1279"/>
      <c r="PMB2340" s="1279"/>
      <c r="PMC2340" s="1279"/>
      <c r="PMD2340" s="1279"/>
      <c r="PME2340" s="1279"/>
      <c r="PMF2340" s="1279"/>
      <c r="PMG2340" s="1279"/>
      <c r="PMH2340" s="1279"/>
      <c r="PMI2340" s="1279"/>
      <c r="PMJ2340" s="1279"/>
      <c r="PMK2340" s="1279"/>
      <c r="PML2340" s="1279"/>
      <c r="PMM2340" s="1279"/>
      <c r="PMN2340" s="1279"/>
      <c r="PMO2340" s="1279"/>
      <c r="PMP2340" s="1279"/>
      <c r="PMQ2340" s="1279"/>
      <c r="PMR2340" s="1279"/>
      <c r="PMS2340" s="1279"/>
      <c r="PMT2340" s="1279"/>
      <c r="PMU2340" s="1279"/>
      <c r="PMV2340" s="1279"/>
      <c r="PMW2340" s="1279"/>
      <c r="PMX2340" s="1279"/>
      <c r="PMY2340" s="1279"/>
      <c r="PMZ2340" s="1279"/>
      <c r="PNA2340" s="1279"/>
      <c r="PNB2340" s="1279"/>
      <c r="PNC2340" s="1279"/>
      <c r="PND2340" s="1279"/>
      <c r="PNE2340" s="1279"/>
      <c r="PNF2340" s="1279"/>
      <c r="PNG2340" s="1279"/>
      <c r="PNH2340" s="1279"/>
      <c r="PNI2340" s="1279"/>
      <c r="PNJ2340" s="1279"/>
      <c r="PNK2340" s="1279"/>
      <c r="PNL2340" s="1279"/>
      <c r="PNM2340" s="1279"/>
      <c r="PNN2340" s="1279"/>
      <c r="PNO2340" s="1279"/>
      <c r="PNP2340" s="1279"/>
      <c r="PNQ2340" s="1279"/>
      <c r="PNR2340" s="1279"/>
      <c r="PNS2340" s="1279"/>
      <c r="PNT2340" s="1279"/>
      <c r="PNU2340" s="1279"/>
      <c r="PNV2340" s="1279"/>
      <c r="PNW2340" s="1279"/>
      <c r="PNX2340" s="1279"/>
      <c r="PNY2340" s="1279"/>
      <c r="PNZ2340" s="1279"/>
      <c r="POA2340" s="1279"/>
      <c r="POB2340" s="1279"/>
      <c r="POC2340" s="1279"/>
      <c r="POD2340" s="1279"/>
      <c r="POE2340" s="1279"/>
      <c r="POF2340" s="1279"/>
      <c r="POG2340" s="1279"/>
      <c r="POH2340" s="1279"/>
      <c r="POI2340" s="1279"/>
      <c r="POJ2340" s="1279"/>
      <c r="POK2340" s="1279"/>
      <c r="POL2340" s="1279"/>
      <c r="POM2340" s="1279"/>
      <c r="PON2340" s="1279"/>
      <c r="POO2340" s="1279"/>
      <c r="POP2340" s="1279"/>
      <c r="POQ2340" s="1279"/>
      <c r="POR2340" s="1279"/>
      <c r="POS2340" s="1279"/>
      <c r="POT2340" s="1279"/>
      <c r="POU2340" s="1279"/>
      <c r="POV2340" s="1279"/>
      <c r="POW2340" s="1279"/>
      <c r="POX2340" s="1279"/>
      <c r="POY2340" s="1279"/>
      <c r="POZ2340" s="1279"/>
      <c r="PPA2340" s="1279"/>
      <c r="PPB2340" s="1279"/>
      <c r="PPC2340" s="1279"/>
      <c r="PPD2340" s="1279"/>
      <c r="PPE2340" s="1279"/>
      <c r="PPF2340" s="1279"/>
      <c r="PPG2340" s="1279"/>
      <c r="PPH2340" s="1279"/>
      <c r="PPI2340" s="1279"/>
      <c r="PPJ2340" s="1279"/>
      <c r="PPK2340" s="1279"/>
      <c r="PPL2340" s="1279"/>
      <c r="PPM2340" s="1279"/>
      <c r="PPN2340" s="1279"/>
      <c r="PPO2340" s="1279"/>
      <c r="PPP2340" s="1279"/>
      <c r="PPQ2340" s="1279"/>
      <c r="PPR2340" s="1279"/>
      <c r="PPS2340" s="1279"/>
      <c r="PPT2340" s="1279"/>
      <c r="PPU2340" s="1279"/>
      <c r="PPV2340" s="1279"/>
      <c r="PPW2340" s="1279"/>
      <c r="PPX2340" s="1279"/>
      <c r="PPY2340" s="1279"/>
      <c r="PPZ2340" s="1279"/>
      <c r="PQA2340" s="1279"/>
      <c r="PQB2340" s="1279"/>
      <c r="PQC2340" s="1279"/>
      <c r="PQD2340" s="1279"/>
      <c r="PQE2340" s="1279"/>
      <c r="PQF2340" s="1279"/>
      <c r="PQG2340" s="1279"/>
      <c r="PQH2340" s="1279"/>
      <c r="PQI2340" s="1279"/>
      <c r="PQJ2340" s="1279"/>
      <c r="PQK2340" s="1279"/>
      <c r="PQL2340" s="1279"/>
      <c r="PQM2340" s="1279"/>
      <c r="PQN2340" s="1279"/>
      <c r="PQO2340" s="1279"/>
      <c r="PQP2340" s="1279"/>
      <c r="PQQ2340" s="1279"/>
      <c r="PQR2340" s="1279"/>
      <c r="PQS2340" s="1279"/>
      <c r="PQT2340" s="1279"/>
      <c r="PQU2340" s="1279"/>
      <c r="PQV2340" s="1279"/>
      <c r="PQW2340" s="1279"/>
      <c r="PQX2340" s="1279"/>
      <c r="PQY2340" s="1279"/>
      <c r="PQZ2340" s="1279"/>
      <c r="PRA2340" s="1279"/>
      <c r="PRB2340" s="1279"/>
      <c r="PRC2340" s="1279"/>
      <c r="PRD2340" s="1279"/>
      <c r="PRE2340" s="1279"/>
      <c r="PRF2340" s="1279"/>
      <c r="PRG2340" s="1279"/>
      <c r="PRH2340" s="1279"/>
      <c r="PRI2340" s="1279"/>
      <c r="PRJ2340" s="1279"/>
      <c r="PRK2340" s="1279"/>
      <c r="PRL2340" s="1279"/>
      <c r="PRM2340" s="1279"/>
      <c r="PRN2340" s="1279"/>
      <c r="PRO2340" s="1279"/>
      <c r="PRP2340" s="1279"/>
      <c r="PRQ2340" s="1279"/>
      <c r="PRR2340" s="1279"/>
      <c r="PRS2340" s="1279"/>
      <c r="PRT2340" s="1279"/>
      <c r="PRU2340" s="1279"/>
      <c r="PRV2340" s="1279"/>
      <c r="PRW2340" s="1279"/>
      <c r="PRX2340" s="1279"/>
      <c r="PRY2340" s="1279"/>
      <c r="PRZ2340" s="1279"/>
      <c r="PSA2340" s="1279"/>
      <c r="PSB2340" s="1279"/>
      <c r="PSC2340" s="1279"/>
      <c r="PSD2340" s="1279"/>
      <c r="PSE2340" s="1279"/>
      <c r="PSF2340" s="1279"/>
      <c r="PSG2340" s="1279"/>
      <c r="PSH2340" s="1279"/>
      <c r="PSI2340" s="1279"/>
      <c r="PSJ2340" s="1279"/>
      <c r="PSK2340" s="1279"/>
      <c r="PSL2340" s="1279"/>
      <c r="PSM2340" s="1279"/>
      <c r="PSN2340" s="1279"/>
      <c r="PSO2340" s="1279"/>
      <c r="PSP2340" s="1279"/>
      <c r="PSQ2340" s="1279"/>
      <c r="PSR2340" s="1279"/>
      <c r="PSS2340" s="1279"/>
      <c r="PST2340" s="1279"/>
      <c r="PSU2340" s="1279"/>
      <c r="PSV2340" s="1279"/>
      <c r="PSW2340" s="1279"/>
      <c r="PSX2340" s="1279"/>
      <c r="PSY2340" s="1279"/>
      <c r="PSZ2340" s="1279"/>
      <c r="PTA2340" s="1279"/>
      <c r="PTB2340" s="1279"/>
      <c r="PTC2340" s="1279"/>
      <c r="PTD2340" s="1279"/>
      <c r="PTE2340" s="1279"/>
      <c r="PTF2340" s="1279"/>
      <c r="PTG2340" s="1279"/>
      <c r="PTH2340" s="1279"/>
      <c r="PTI2340" s="1279"/>
      <c r="PTJ2340" s="1279"/>
      <c r="PTK2340" s="1279"/>
      <c r="PTL2340" s="1279"/>
      <c r="PTM2340" s="1279"/>
      <c r="PTN2340" s="1279"/>
      <c r="PTO2340" s="1279"/>
      <c r="PTP2340" s="1279"/>
      <c r="PTQ2340" s="1279"/>
      <c r="PTR2340" s="1279"/>
      <c r="PTS2340" s="1279"/>
      <c r="PTT2340" s="1279"/>
      <c r="PTU2340" s="1279"/>
      <c r="PTV2340" s="1279"/>
      <c r="PTW2340" s="1279"/>
      <c r="PTX2340" s="1279"/>
      <c r="PTY2340" s="1279"/>
      <c r="PTZ2340" s="1279"/>
      <c r="PUA2340" s="1279"/>
      <c r="PUB2340" s="1279"/>
      <c r="PUC2340" s="1279"/>
      <c r="PUD2340" s="1279"/>
      <c r="PUE2340" s="1279"/>
      <c r="PUF2340" s="1279"/>
      <c r="PUG2340" s="1279"/>
      <c r="PUH2340" s="1279"/>
      <c r="PUI2340" s="1279"/>
      <c r="PUJ2340" s="1279"/>
      <c r="PUK2340" s="1279"/>
      <c r="PUL2340" s="1279"/>
      <c r="PUM2340" s="1279"/>
      <c r="PUN2340" s="1279"/>
      <c r="PUO2340" s="1279"/>
      <c r="PUP2340" s="1279"/>
      <c r="PUQ2340" s="1279"/>
      <c r="PUR2340" s="1279"/>
      <c r="PUS2340" s="1279"/>
      <c r="PUT2340" s="1279"/>
      <c r="PUU2340" s="1279"/>
      <c r="PUV2340" s="1279"/>
      <c r="PUW2340" s="1279"/>
      <c r="PUX2340" s="1279"/>
      <c r="PUY2340" s="1279"/>
      <c r="PUZ2340" s="1279"/>
      <c r="PVA2340" s="1279"/>
      <c r="PVB2340" s="1279"/>
      <c r="PVC2340" s="1279"/>
      <c r="PVD2340" s="1279"/>
      <c r="PVE2340" s="1279"/>
      <c r="PVF2340" s="1279"/>
      <c r="PVG2340" s="1279"/>
      <c r="PVH2340" s="1279"/>
      <c r="PVI2340" s="1279"/>
      <c r="PVJ2340" s="1279"/>
      <c r="PVK2340" s="1279"/>
      <c r="PVL2340" s="1279"/>
      <c r="PVM2340" s="1279"/>
      <c r="PVN2340" s="1279"/>
      <c r="PVO2340" s="1279"/>
      <c r="PVP2340" s="1279"/>
      <c r="PVQ2340" s="1279"/>
      <c r="PVR2340" s="1279"/>
      <c r="PVS2340" s="1279"/>
      <c r="PVT2340" s="1279"/>
      <c r="PVU2340" s="1279"/>
      <c r="PVV2340" s="1279"/>
      <c r="PVW2340" s="1279"/>
      <c r="PVX2340" s="1279"/>
      <c r="PVY2340" s="1279"/>
      <c r="PVZ2340" s="1279"/>
      <c r="PWA2340" s="1279"/>
      <c r="PWB2340" s="1279"/>
      <c r="PWC2340" s="1279"/>
      <c r="PWD2340" s="1279"/>
      <c r="PWE2340" s="1279"/>
      <c r="PWF2340" s="1279"/>
      <c r="PWG2340" s="1279"/>
      <c r="PWH2340" s="1279"/>
      <c r="PWI2340" s="1279"/>
      <c r="PWJ2340" s="1279"/>
      <c r="PWK2340" s="1279"/>
      <c r="PWL2340" s="1279"/>
      <c r="PWM2340" s="1279"/>
      <c r="PWN2340" s="1279"/>
      <c r="PWO2340" s="1279"/>
      <c r="PWP2340" s="1279"/>
      <c r="PWQ2340" s="1279"/>
      <c r="PWR2340" s="1279"/>
      <c r="PWS2340" s="1279"/>
      <c r="PWT2340" s="1279"/>
      <c r="PWU2340" s="1279"/>
      <c r="PWV2340" s="1279"/>
      <c r="PWW2340" s="1279"/>
      <c r="PWX2340" s="1279"/>
      <c r="PWY2340" s="1279"/>
      <c r="PWZ2340" s="1279"/>
      <c r="PXA2340" s="1279"/>
      <c r="PXB2340" s="1279"/>
      <c r="PXC2340" s="1279"/>
      <c r="PXD2340" s="1279"/>
      <c r="PXE2340" s="1279"/>
      <c r="PXF2340" s="1279"/>
      <c r="PXG2340" s="1279"/>
      <c r="PXH2340" s="1279"/>
      <c r="PXI2340" s="1279"/>
      <c r="PXJ2340" s="1279"/>
      <c r="PXK2340" s="1279"/>
      <c r="PXL2340" s="1279"/>
      <c r="PXM2340" s="1279"/>
      <c r="PXN2340" s="1279"/>
      <c r="PXO2340" s="1279"/>
      <c r="PXP2340" s="1279"/>
      <c r="PXQ2340" s="1279"/>
      <c r="PXR2340" s="1279"/>
      <c r="PXS2340" s="1279"/>
      <c r="PXT2340" s="1279"/>
      <c r="PXU2340" s="1279"/>
      <c r="PXV2340" s="1279"/>
      <c r="PXW2340" s="1279"/>
      <c r="PXX2340" s="1279"/>
      <c r="PXY2340" s="1279"/>
      <c r="PXZ2340" s="1279"/>
      <c r="PYA2340" s="1279"/>
      <c r="PYB2340" s="1279"/>
      <c r="PYC2340" s="1279"/>
      <c r="PYD2340" s="1279"/>
      <c r="PYE2340" s="1279"/>
      <c r="PYF2340" s="1279"/>
      <c r="PYG2340" s="1279"/>
      <c r="PYH2340" s="1279"/>
      <c r="PYI2340" s="1279"/>
      <c r="PYJ2340" s="1279"/>
      <c r="PYK2340" s="1279"/>
      <c r="PYL2340" s="1279"/>
      <c r="PYM2340" s="1279"/>
      <c r="PYN2340" s="1279"/>
      <c r="PYO2340" s="1279"/>
      <c r="PYP2340" s="1279"/>
      <c r="PYQ2340" s="1279"/>
      <c r="PYR2340" s="1279"/>
      <c r="PYS2340" s="1279"/>
      <c r="PYT2340" s="1279"/>
      <c r="PYU2340" s="1279"/>
      <c r="PYV2340" s="1279"/>
      <c r="PYW2340" s="1279"/>
      <c r="PYX2340" s="1279"/>
      <c r="PYY2340" s="1279"/>
      <c r="PYZ2340" s="1279"/>
      <c r="PZA2340" s="1279"/>
      <c r="PZB2340" s="1279"/>
      <c r="PZC2340" s="1279"/>
      <c r="PZD2340" s="1279"/>
      <c r="PZE2340" s="1279"/>
      <c r="PZF2340" s="1279"/>
      <c r="PZG2340" s="1279"/>
      <c r="PZH2340" s="1279"/>
      <c r="PZI2340" s="1279"/>
      <c r="PZJ2340" s="1279"/>
      <c r="PZK2340" s="1279"/>
      <c r="PZL2340" s="1279"/>
      <c r="PZM2340" s="1279"/>
      <c r="PZN2340" s="1279"/>
      <c r="PZO2340" s="1279"/>
      <c r="PZP2340" s="1279"/>
      <c r="PZQ2340" s="1279"/>
      <c r="PZR2340" s="1279"/>
      <c r="PZS2340" s="1279"/>
      <c r="PZT2340" s="1279"/>
      <c r="PZU2340" s="1279"/>
      <c r="PZV2340" s="1279"/>
      <c r="PZW2340" s="1279"/>
      <c r="PZX2340" s="1279"/>
      <c r="PZY2340" s="1279"/>
      <c r="PZZ2340" s="1279"/>
      <c r="QAA2340" s="1279"/>
      <c r="QAB2340" s="1279"/>
      <c r="QAC2340" s="1279"/>
      <c r="QAD2340" s="1279"/>
      <c r="QAE2340" s="1279"/>
      <c r="QAF2340" s="1279"/>
      <c r="QAG2340" s="1279"/>
      <c r="QAH2340" s="1279"/>
      <c r="QAI2340" s="1279"/>
      <c r="QAJ2340" s="1279"/>
      <c r="QAK2340" s="1279"/>
      <c r="QAL2340" s="1279"/>
      <c r="QAM2340" s="1279"/>
      <c r="QAN2340" s="1279"/>
      <c r="QAO2340" s="1279"/>
      <c r="QAP2340" s="1279"/>
      <c r="QAQ2340" s="1279"/>
      <c r="QAR2340" s="1279"/>
      <c r="QAS2340" s="1279"/>
      <c r="QAT2340" s="1279"/>
      <c r="QAU2340" s="1279"/>
      <c r="QAV2340" s="1279"/>
      <c r="QAW2340" s="1279"/>
      <c r="QAX2340" s="1279"/>
      <c r="QAY2340" s="1279"/>
      <c r="QAZ2340" s="1279"/>
      <c r="QBA2340" s="1279"/>
      <c r="QBB2340" s="1279"/>
      <c r="QBC2340" s="1279"/>
      <c r="QBD2340" s="1279"/>
      <c r="QBE2340" s="1279"/>
      <c r="QBF2340" s="1279"/>
      <c r="QBG2340" s="1279"/>
      <c r="QBH2340" s="1279"/>
      <c r="QBI2340" s="1279"/>
      <c r="QBJ2340" s="1279"/>
      <c r="QBK2340" s="1279"/>
      <c r="QBL2340" s="1279"/>
      <c r="QBM2340" s="1279"/>
      <c r="QBN2340" s="1279"/>
      <c r="QBO2340" s="1279"/>
      <c r="QBP2340" s="1279"/>
      <c r="QBQ2340" s="1279"/>
      <c r="QBR2340" s="1279"/>
      <c r="QBS2340" s="1279"/>
      <c r="QBT2340" s="1279"/>
      <c r="QBU2340" s="1279"/>
      <c r="QBV2340" s="1279"/>
      <c r="QBW2340" s="1279"/>
      <c r="QBX2340" s="1279"/>
      <c r="QBY2340" s="1279"/>
      <c r="QBZ2340" s="1279"/>
      <c r="QCA2340" s="1279"/>
      <c r="QCB2340" s="1279"/>
      <c r="QCC2340" s="1279"/>
      <c r="QCD2340" s="1279"/>
      <c r="QCE2340" s="1279"/>
      <c r="QCF2340" s="1279"/>
      <c r="QCG2340" s="1279"/>
      <c r="QCH2340" s="1279"/>
      <c r="QCI2340" s="1279"/>
      <c r="QCJ2340" s="1279"/>
      <c r="QCK2340" s="1279"/>
      <c r="QCL2340" s="1279"/>
      <c r="QCM2340" s="1279"/>
      <c r="QCN2340" s="1279"/>
      <c r="QCO2340" s="1279"/>
      <c r="QCP2340" s="1279"/>
      <c r="QCQ2340" s="1279"/>
      <c r="QCR2340" s="1279"/>
      <c r="QCS2340" s="1279"/>
      <c r="QCT2340" s="1279"/>
      <c r="QCU2340" s="1279"/>
      <c r="QCV2340" s="1279"/>
      <c r="QCW2340" s="1279"/>
      <c r="QCX2340" s="1279"/>
      <c r="QCY2340" s="1279"/>
      <c r="QCZ2340" s="1279"/>
      <c r="QDA2340" s="1279"/>
      <c r="QDB2340" s="1279"/>
      <c r="QDC2340" s="1279"/>
      <c r="QDD2340" s="1279"/>
      <c r="QDE2340" s="1279"/>
      <c r="QDF2340" s="1279"/>
      <c r="QDG2340" s="1279"/>
      <c r="QDH2340" s="1279"/>
      <c r="QDI2340" s="1279"/>
      <c r="QDJ2340" s="1279"/>
      <c r="QDK2340" s="1279"/>
      <c r="QDL2340" s="1279"/>
      <c r="QDM2340" s="1279"/>
      <c r="QDN2340" s="1279"/>
      <c r="QDO2340" s="1279"/>
      <c r="QDP2340" s="1279"/>
      <c r="QDQ2340" s="1279"/>
      <c r="QDR2340" s="1279"/>
      <c r="QDS2340" s="1279"/>
      <c r="QDT2340" s="1279"/>
      <c r="QDU2340" s="1279"/>
      <c r="QDV2340" s="1279"/>
      <c r="QDW2340" s="1279"/>
      <c r="QDX2340" s="1279"/>
      <c r="QDY2340" s="1279"/>
      <c r="QDZ2340" s="1279"/>
      <c r="QEA2340" s="1279"/>
      <c r="QEB2340" s="1279"/>
      <c r="QEC2340" s="1279"/>
      <c r="QED2340" s="1279"/>
      <c r="QEE2340" s="1279"/>
      <c r="QEF2340" s="1279"/>
      <c r="QEG2340" s="1279"/>
      <c r="QEH2340" s="1279"/>
      <c r="QEI2340" s="1279"/>
      <c r="QEJ2340" s="1279"/>
      <c r="QEK2340" s="1279"/>
      <c r="QEL2340" s="1279"/>
      <c r="QEM2340" s="1279"/>
      <c r="QEN2340" s="1279"/>
      <c r="QEO2340" s="1279"/>
      <c r="QEP2340" s="1279"/>
      <c r="QEQ2340" s="1279"/>
      <c r="QER2340" s="1279"/>
      <c r="QES2340" s="1279"/>
      <c r="QET2340" s="1279"/>
      <c r="QEU2340" s="1279"/>
      <c r="QEV2340" s="1279"/>
      <c r="QEW2340" s="1279"/>
      <c r="QEX2340" s="1279"/>
      <c r="QEY2340" s="1279"/>
      <c r="QEZ2340" s="1279"/>
      <c r="QFA2340" s="1279"/>
      <c r="QFB2340" s="1279"/>
      <c r="QFC2340" s="1279"/>
      <c r="QFD2340" s="1279"/>
      <c r="QFE2340" s="1279"/>
      <c r="QFF2340" s="1279"/>
      <c r="QFG2340" s="1279"/>
      <c r="QFH2340" s="1279"/>
      <c r="QFI2340" s="1279"/>
      <c r="QFJ2340" s="1279"/>
      <c r="QFK2340" s="1279"/>
      <c r="QFL2340" s="1279"/>
      <c r="QFM2340" s="1279"/>
      <c r="QFN2340" s="1279"/>
      <c r="QFO2340" s="1279"/>
      <c r="QFP2340" s="1279"/>
      <c r="QFQ2340" s="1279"/>
      <c r="QFR2340" s="1279"/>
      <c r="QFS2340" s="1279"/>
      <c r="QFT2340" s="1279"/>
      <c r="QFU2340" s="1279"/>
      <c r="QFV2340" s="1279"/>
      <c r="QFW2340" s="1279"/>
      <c r="QFX2340" s="1279"/>
      <c r="QFY2340" s="1279"/>
      <c r="QFZ2340" s="1279"/>
      <c r="QGA2340" s="1279"/>
      <c r="QGB2340" s="1279"/>
      <c r="QGC2340" s="1279"/>
      <c r="QGD2340" s="1279"/>
      <c r="QGE2340" s="1279"/>
      <c r="QGF2340" s="1279"/>
      <c r="QGG2340" s="1279"/>
      <c r="QGH2340" s="1279"/>
      <c r="QGI2340" s="1279"/>
      <c r="QGJ2340" s="1279"/>
      <c r="QGK2340" s="1279"/>
      <c r="QGL2340" s="1279"/>
      <c r="QGM2340" s="1279"/>
      <c r="QGN2340" s="1279"/>
      <c r="QGO2340" s="1279"/>
      <c r="QGP2340" s="1279"/>
      <c r="QGQ2340" s="1279"/>
      <c r="QGR2340" s="1279"/>
      <c r="QGS2340" s="1279"/>
      <c r="QGT2340" s="1279"/>
      <c r="QGU2340" s="1279"/>
      <c r="QGV2340" s="1279"/>
      <c r="QGW2340" s="1279"/>
      <c r="QGX2340" s="1279"/>
      <c r="QGY2340" s="1279"/>
      <c r="QGZ2340" s="1279"/>
      <c r="QHA2340" s="1279"/>
      <c r="QHB2340" s="1279"/>
      <c r="QHC2340" s="1279"/>
      <c r="QHD2340" s="1279"/>
      <c r="QHE2340" s="1279"/>
      <c r="QHF2340" s="1279"/>
      <c r="QHG2340" s="1279"/>
      <c r="QHH2340" s="1279"/>
      <c r="QHI2340" s="1279"/>
      <c r="QHJ2340" s="1279"/>
      <c r="QHK2340" s="1279"/>
      <c r="QHL2340" s="1279"/>
      <c r="QHM2340" s="1279"/>
      <c r="QHN2340" s="1279"/>
      <c r="QHO2340" s="1279"/>
      <c r="QHP2340" s="1279"/>
      <c r="QHQ2340" s="1279"/>
      <c r="QHR2340" s="1279"/>
      <c r="QHS2340" s="1279"/>
      <c r="QHT2340" s="1279"/>
      <c r="QHU2340" s="1279"/>
      <c r="QHV2340" s="1279"/>
      <c r="QHW2340" s="1279"/>
      <c r="QHX2340" s="1279"/>
      <c r="QHY2340" s="1279"/>
      <c r="QHZ2340" s="1279"/>
      <c r="QIA2340" s="1279"/>
      <c r="QIB2340" s="1279"/>
      <c r="QIC2340" s="1279"/>
      <c r="QID2340" s="1279"/>
      <c r="QIE2340" s="1279"/>
      <c r="QIF2340" s="1279"/>
      <c r="QIG2340" s="1279"/>
      <c r="QIH2340" s="1279"/>
      <c r="QII2340" s="1279"/>
      <c r="QIJ2340" s="1279"/>
      <c r="QIK2340" s="1279"/>
      <c r="QIL2340" s="1279"/>
      <c r="QIM2340" s="1279"/>
      <c r="QIN2340" s="1279"/>
      <c r="QIO2340" s="1279"/>
      <c r="QIP2340" s="1279"/>
      <c r="QIQ2340" s="1279"/>
      <c r="QIR2340" s="1279"/>
      <c r="QIS2340" s="1279"/>
      <c r="QIT2340" s="1279"/>
      <c r="QIU2340" s="1279"/>
      <c r="QIV2340" s="1279"/>
      <c r="QIW2340" s="1279"/>
      <c r="QIX2340" s="1279"/>
      <c r="QIY2340" s="1279"/>
      <c r="QIZ2340" s="1279"/>
      <c r="QJA2340" s="1279"/>
      <c r="QJB2340" s="1279"/>
      <c r="QJC2340" s="1279"/>
      <c r="QJD2340" s="1279"/>
      <c r="QJE2340" s="1279"/>
      <c r="QJF2340" s="1279"/>
      <c r="QJG2340" s="1279"/>
      <c r="QJH2340" s="1279"/>
      <c r="QJI2340" s="1279"/>
      <c r="QJJ2340" s="1279"/>
      <c r="QJK2340" s="1279"/>
      <c r="QJL2340" s="1279"/>
      <c r="QJM2340" s="1279"/>
      <c r="QJN2340" s="1279"/>
      <c r="QJO2340" s="1279"/>
      <c r="QJP2340" s="1279"/>
      <c r="QJQ2340" s="1279"/>
      <c r="QJR2340" s="1279"/>
      <c r="QJS2340" s="1279"/>
      <c r="QJT2340" s="1279"/>
      <c r="QJU2340" s="1279"/>
      <c r="QJV2340" s="1279"/>
      <c r="QJW2340" s="1279"/>
      <c r="QJX2340" s="1279"/>
      <c r="QJY2340" s="1279"/>
      <c r="QJZ2340" s="1279"/>
      <c r="QKA2340" s="1279"/>
      <c r="QKB2340" s="1279"/>
      <c r="QKC2340" s="1279"/>
      <c r="QKD2340" s="1279"/>
      <c r="QKE2340" s="1279"/>
      <c r="QKF2340" s="1279"/>
      <c r="QKG2340" s="1279"/>
      <c r="QKH2340" s="1279"/>
      <c r="QKI2340" s="1279"/>
      <c r="QKJ2340" s="1279"/>
      <c r="QKK2340" s="1279"/>
      <c r="QKL2340" s="1279"/>
      <c r="QKM2340" s="1279"/>
      <c r="QKN2340" s="1279"/>
      <c r="QKO2340" s="1279"/>
      <c r="QKP2340" s="1279"/>
      <c r="QKQ2340" s="1279"/>
      <c r="QKR2340" s="1279"/>
      <c r="QKS2340" s="1279"/>
      <c r="QKT2340" s="1279"/>
      <c r="QKU2340" s="1279"/>
      <c r="QKV2340" s="1279"/>
      <c r="QKW2340" s="1279"/>
      <c r="QKX2340" s="1279"/>
      <c r="QKY2340" s="1279"/>
      <c r="QKZ2340" s="1279"/>
      <c r="QLA2340" s="1279"/>
      <c r="QLB2340" s="1279"/>
      <c r="QLC2340" s="1279"/>
      <c r="QLD2340" s="1279"/>
      <c r="QLE2340" s="1279"/>
      <c r="QLF2340" s="1279"/>
      <c r="QLG2340" s="1279"/>
      <c r="QLH2340" s="1279"/>
      <c r="QLI2340" s="1279"/>
      <c r="QLJ2340" s="1279"/>
      <c r="QLK2340" s="1279"/>
      <c r="QLL2340" s="1279"/>
      <c r="QLM2340" s="1279"/>
      <c r="QLN2340" s="1279"/>
      <c r="QLO2340" s="1279"/>
      <c r="QLP2340" s="1279"/>
      <c r="QLQ2340" s="1279"/>
      <c r="QLR2340" s="1279"/>
      <c r="QLS2340" s="1279"/>
      <c r="QLT2340" s="1279"/>
      <c r="QLU2340" s="1279"/>
      <c r="QLV2340" s="1279"/>
      <c r="QLW2340" s="1279"/>
      <c r="QLX2340" s="1279"/>
      <c r="QLY2340" s="1279"/>
      <c r="QLZ2340" s="1279"/>
      <c r="QMA2340" s="1279"/>
      <c r="QMB2340" s="1279"/>
      <c r="QMC2340" s="1279"/>
      <c r="QMD2340" s="1279"/>
      <c r="QME2340" s="1279"/>
      <c r="QMF2340" s="1279"/>
      <c r="QMG2340" s="1279"/>
      <c r="QMH2340" s="1279"/>
      <c r="QMI2340" s="1279"/>
      <c r="QMJ2340" s="1279"/>
      <c r="QMK2340" s="1279"/>
      <c r="QML2340" s="1279"/>
      <c r="QMM2340" s="1279"/>
      <c r="QMN2340" s="1279"/>
      <c r="QMO2340" s="1279"/>
      <c r="QMP2340" s="1279"/>
      <c r="QMQ2340" s="1279"/>
      <c r="QMR2340" s="1279"/>
      <c r="QMS2340" s="1279"/>
      <c r="QMT2340" s="1279"/>
      <c r="QMU2340" s="1279"/>
      <c r="QMV2340" s="1279"/>
      <c r="QMW2340" s="1279"/>
      <c r="QMX2340" s="1279"/>
      <c r="QMY2340" s="1279"/>
      <c r="QMZ2340" s="1279"/>
      <c r="QNA2340" s="1279"/>
      <c r="QNB2340" s="1279"/>
      <c r="QNC2340" s="1279"/>
      <c r="QND2340" s="1279"/>
      <c r="QNE2340" s="1279"/>
      <c r="QNF2340" s="1279"/>
      <c r="QNG2340" s="1279"/>
      <c r="QNH2340" s="1279"/>
      <c r="QNI2340" s="1279"/>
      <c r="QNJ2340" s="1279"/>
      <c r="QNK2340" s="1279"/>
      <c r="QNL2340" s="1279"/>
      <c r="QNM2340" s="1279"/>
      <c r="QNN2340" s="1279"/>
      <c r="QNO2340" s="1279"/>
      <c r="QNP2340" s="1279"/>
      <c r="QNQ2340" s="1279"/>
      <c r="QNR2340" s="1279"/>
      <c r="QNS2340" s="1279"/>
      <c r="QNT2340" s="1279"/>
      <c r="QNU2340" s="1279"/>
      <c r="QNV2340" s="1279"/>
      <c r="QNW2340" s="1279"/>
      <c r="QNX2340" s="1279"/>
      <c r="QNY2340" s="1279"/>
      <c r="QNZ2340" s="1279"/>
      <c r="QOA2340" s="1279"/>
      <c r="QOB2340" s="1279"/>
      <c r="QOC2340" s="1279"/>
      <c r="QOD2340" s="1279"/>
      <c r="QOE2340" s="1279"/>
      <c r="QOF2340" s="1279"/>
      <c r="QOG2340" s="1279"/>
      <c r="QOH2340" s="1279"/>
      <c r="QOI2340" s="1279"/>
      <c r="QOJ2340" s="1279"/>
      <c r="QOK2340" s="1279"/>
      <c r="QOL2340" s="1279"/>
      <c r="QOM2340" s="1279"/>
      <c r="QON2340" s="1279"/>
      <c r="QOO2340" s="1279"/>
      <c r="QOP2340" s="1279"/>
      <c r="QOQ2340" s="1279"/>
      <c r="QOR2340" s="1279"/>
      <c r="QOS2340" s="1279"/>
      <c r="QOT2340" s="1279"/>
      <c r="QOU2340" s="1279"/>
      <c r="QOV2340" s="1279"/>
      <c r="QOW2340" s="1279"/>
      <c r="QOX2340" s="1279"/>
      <c r="QOY2340" s="1279"/>
      <c r="QOZ2340" s="1279"/>
      <c r="QPA2340" s="1279"/>
      <c r="QPB2340" s="1279"/>
      <c r="QPC2340" s="1279"/>
      <c r="QPD2340" s="1279"/>
      <c r="QPE2340" s="1279"/>
      <c r="QPF2340" s="1279"/>
      <c r="QPG2340" s="1279"/>
      <c r="QPH2340" s="1279"/>
      <c r="QPI2340" s="1279"/>
      <c r="QPJ2340" s="1279"/>
      <c r="QPK2340" s="1279"/>
      <c r="QPL2340" s="1279"/>
      <c r="QPM2340" s="1279"/>
      <c r="QPN2340" s="1279"/>
      <c r="QPO2340" s="1279"/>
      <c r="QPP2340" s="1279"/>
      <c r="QPQ2340" s="1279"/>
      <c r="QPR2340" s="1279"/>
      <c r="QPS2340" s="1279"/>
      <c r="QPT2340" s="1279"/>
      <c r="QPU2340" s="1279"/>
      <c r="QPV2340" s="1279"/>
      <c r="QPW2340" s="1279"/>
      <c r="QPX2340" s="1279"/>
      <c r="QPY2340" s="1279"/>
      <c r="QPZ2340" s="1279"/>
      <c r="QQA2340" s="1279"/>
      <c r="QQB2340" s="1279"/>
      <c r="QQC2340" s="1279"/>
      <c r="QQD2340" s="1279"/>
      <c r="QQE2340" s="1279"/>
      <c r="QQF2340" s="1279"/>
      <c r="QQG2340" s="1279"/>
      <c r="QQH2340" s="1279"/>
      <c r="QQI2340" s="1279"/>
      <c r="QQJ2340" s="1279"/>
      <c r="QQK2340" s="1279"/>
      <c r="QQL2340" s="1279"/>
      <c r="QQM2340" s="1279"/>
      <c r="QQN2340" s="1279"/>
      <c r="QQO2340" s="1279"/>
      <c r="QQP2340" s="1279"/>
      <c r="QQQ2340" s="1279"/>
      <c r="QQR2340" s="1279"/>
      <c r="QQS2340" s="1279"/>
      <c r="QQT2340" s="1279"/>
      <c r="QQU2340" s="1279"/>
      <c r="QQV2340" s="1279"/>
      <c r="QQW2340" s="1279"/>
      <c r="QQX2340" s="1279"/>
      <c r="QQY2340" s="1279"/>
      <c r="QQZ2340" s="1279"/>
      <c r="QRA2340" s="1279"/>
      <c r="QRB2340" s="1279"/>
      <c r="QRC2340" s="1279"/>
      <c r="QRD2340" s="1279"/>
      <c r="QRE2340" s="1279"/>
      <c r="QRF2340" s="1279"/>
      <c r="QRG2340" s="1279"/>
      <c r="QRH2340" s="1279"/>
      <c r="QRI2340" s="1279"/>
      <c r="QRJ2340" s="1279"/>
      <c r="QRK2340" s="1279"/>
      <c r="QRL2340" s="1279"/>
      <c r="QRM2340" s="1279"/>
      <c r="QRN2340" s="1279"/>
      <c r="QRO2340" s="1279"/>
      <c r="QRP2340" s="1279"/>
      <c r="QRQ2340" s="1279"/>
      <c r="QRR2340" s="1279"/>
      <c r="QRS2340" s="1279"/>
      <c r="QRT2340" s="1279"/>
      <c r="QRU2340" s="1279"/>
      <c r="QRV2340" s="1279"/>
      <c r="QRW2340" s="1279"/>
      <c r="QRX2340" s="1279"/>
      <c r="QRY2340" s="1279"/>
      <c r="QRZ2340" s="1279"/>
      <c r="QSA2340" s="1279"/>
      <c r="QSB2340" s="1279"/>
      <c r="QSC2340" s="1279"/>
      <c r="QSD2340" s="1279"/>
      <c r="QSE2340" s="1279"/>
      <c r="QSF2340" s="1279"/>
      <c r="QSG2340" s="1279"/>
      <c r="QSH2340" s="1279"/>
      <c r="QSI2340" s="1279"/>
      <c r="QSJ2340" s="1279"/>
      <c r="QSK2340" s="1279"/>
      <c r="QSL2340" s="1279"/>
      <c r="QSM2340" s="1279"/>
      <c r="QSN2340" s="1279"/>
      <c r="QSO2340" s="1279"/>
      <c r="QSP2340" s="1279"/>
      <c r="QSQ2340" s="1279"/>
      <c r="QSR2340" s="1279"/>
      <c r="QSS2340" s="1279"/>
      <c r="QST2340" s="1279"/>
      <c r="QSU2340" s="1279"/>
      <c r="QSV2340" s="1279"/>
      <c r="QSW2340" s="1279"/>
      <c r="QSX2340" s="1279"/>
      <c r="QSY2340" s="1279"/>
      <c r="QSZ2340" s="1279"/>
      <c r="QTA2340" s="1279"/>
      <c r="QTB2340" s="1279"/>
      <c r="QTC2340" s="1279"/>
      <c r="QTD2340" s="1279"/>
      <c r="QTE2340" s="1279"/>
      <c r="QTF2340" s="1279"/>
      <c r="QTG2340" s="1279"/>
      <c r="QTH2340" s="1279"/>
      <c r="QTI2340" s="1279"/>
      <c r="QTJ2340" s="1279"/>
      <c r="QTK2340" s="1279"/>
      <c r="QTL2340" s="1279"/>
      <c r="QTM2340" s="1279"/>
      <c r="QTN2340" s="1279"/>
      <c r="QTO2340" s="1279"/>
      <c r="QTP2340" s="1279"/>
      <c r="QTQ2340" s="1279"/>
      <c r="QTR2340" s="1279"/>
      <c r="QTS2340" s="1279"/>
      <c r="QTT2340" s="1279"/>
      <c r="QTU2340" s="1279"/>
      <c r="QTV2340" s="1279"/>
      <c r="QTW2340" s="1279"/>
      <c r="QTX2340" s="1279"/>
      <c r="QTY2340" s="1279"/>
      <c r="QTZ2340" s="1279"/>
      <c r="QUA2340" s="1279"/>
      <c r="QUB2340" s="1279"/>
      <c r="QUC2340" s="1279"/>
      <c r="QUD2340" s="1279"/>
      <c r="QUE2340" s="1279"/>
      <c r="QUF2340" s="1279"/>
      <c r="QUG2340" s="1279"/>
      <c r="QUH2340" s="1279"/>
      <c r="QUI2340" s="1279"/>
      <c r="QUJ2340" s="1279"/>
      <c r="QUK2340" s="1279"/>
      <c r="QUL2340" s="1279"/>
      <c r="QUM2340" s="1279"/>
      <c r="QUN2340" s="1279"/>
      <c r="QUO2340" s="1279"/>
      <c r="QUP2340" s="1279"/>
      <c r="QUQ2340" s="1279"/>
      <c r="QUR2340" s="1279"/>
      <c r="QUS2340" s="1279"/>
      <c r="QUT2340" s="1279"/>
      <c r="QUU2340" s="1279"/>
      <c r="QUV2340" s="1279"/>
      <c r="QUW2340" s="1279"/>
      <c r="QUX2340" s="1279"/>
      <c r="QUY2340" s="1279"/>
      <c r="QUZ2340" s="1279"/>
      <c r="QVA2340" s="1279"/>
      <c r="QVB2340" s="1279"/>
      <c r="QVC2340" s="1279"/>
      <c r="QVD2340" s="1279"/>
      <c r="QVE2340" s="1279"/>
      <c r="QVF2340" s="1279"/>
      <c r="QVG2340" s="1279"/>
      <c r="QVH2340" s="1279"/>
      <c r="QVI2340" s="1279"/>
      <c r="QVJ2340" s="1279"/>
      <c r="QVK2340" s="1279"/>
      <c r="QVL2340" s="1279"/>
      <c r="QVM2340" s="1279"/>
      <c r="QVN2340" s="1279"/>
      <c r="QVO2340" s="1279"/>
      <c r="QVP2340" s="1279"/>
      <c r="QVQ2340" s="1279"/>
      <c r="QVR2340" s="1279"/>
      <c r="QVS2340" s="1279"/>
      <c r="QVT2340" s="1279"/>
      <c r="QVU2340" s="1279"/>
      <c r="QVV2340" s="1279"/>
      <c r="QVW2340" s="1279"/>
      <c r="QVX2340" s="1279"/>
      <c r="QVY2340" s="1279"/>
      <c r="QVZ2340" s="1279"/>
      <c r="QWA2340" s="1279"/>
      <c r="QWB2340" s="1279"/>
      <c r="QWC2340" s="1279"/>
      <c r="QWD2340" s="1279"/>
      <c r="QWE2340" s="1279"/>
      <c r="QWF2340" s="1279"/>
      <c r="QWG2340" s="1279"/>
      <c r="QWH2340" s="1279"/>
      <c r="QWI2340" s="1279"/>
      <c r="QWJ2340" s="1279"/>
      <c r="QWK2340" s="1279"/>
      <c r="QWL2340" s="1279"/>
      <c r="QWM2340" s="1279"/>
      <c r="QWN2340" s="1279"/>
      <c r="QWO2340" s="1279"/>
      <c r="QWP2340" s="1279"/>
      <c r="QWQ2340" s="1279"/>
      <c r="QWR2340" s="1279"/>
      <c r="QWS2340" s="1279"/>
      <c r="QWT2340" s="1279"/>
      <c r="QWU2340" s="1279"/>
      <c r="QWV2340" s="1279"/>
      <c r="QWW2340" s="1279"/>
      <c r="QWX2340" s="1279"/>
      <c r="QWY2340" s="1279"/>
      <c r="QWZ2340" s="1279"/>
      <c r="QXA2340" s="1279"/>
      <c r="QXB2340" s="1279"/>
      <c r="QXC2340" s="1279"/>
      <c r="QXD2340" s="1279"/>
      <c r="QXE2340" s="1279"/>
      <c r="QXF2340" s="1279"/>
      <c r="QXG2340" s="1279"/>
      <c r="QXH2340" s="1279"/>
      <c r="QXI2340" s="1279"/>
      <c r="QXJ2340" s="1279"/>
      <c r="QXK2340" s="1279"/>
      <c r="QXL2340" s="1279"/>
      <c r="QXM2340" s="1279"/>
      <c r="QXN2340" s="1279"/>
      <c r="QXO2340" s="1279"/>
      <c r="QXP2340" s="1279"/>
      <c r="QXQ2340" s="1279"/>
      <c r="QXR2340" s="1279"/>
      <c r="QXS2340" s="1279"/>
      <c r="QXT2340" s="1279"/>
      <c r="QXU2340" s="1279"/>
      <c r="QXV2340" s="1279"/>
      <c r="QXW2340" s="1279"/>
      <c r="QXX2340" s="1279"/>
      <c r="QXY2340" s="1279"/>
      <c r="QXZ2340" s="1279"/>
      <c r="QYA2340" s="1279"/>
      <c r="QYB2340" s="1279"/>
      <c r="QYC2340" s="1279"/>
      <c r="QYD2340" s="1279"/>
      <c r="QYE2340" s="1279"/>
      <c r="QYF2340" s="1279"/>
      <c r="QYG2340" s="1279"/>
      <c r="QYH2340" s="1279"/>
      <c r="QYI2340" s="1279"/>
      <c r="QYJ2340" s="1279"/>
      <c r="QYK2340" s="1279"/>
      <c r="QYL2340" s="1279"/>
      <c r="QYM2340" s="1279"/>
      <c r="QYN2340" s="1279"/>
      <c r="QYO2340" s="1279"/>
      <c r="QYP2340" s="1279"/>
      <c r="QYQ2340" s="1279"/>
      <c r="QYR2340" s="1279"/>
      <c r="QYS2340" s="1279"/>
      <c r="QYT2340" s="1279"/>
      <c r="QYU2340" s="1279"/>
      <c r="QYV2340" s="1279"/>
      <c r="QYW2340" s="1279"/>
      <c r="QYX2340" s="1279"/>
      <c r="QYY2340" s="1279"/>
      <c r="QYZ2340" s="1279"/>
      <c r="QZA2340" s="1279"/>
      <c r="QZB2340" s="1279"/>
      <c r="QZC2340" s="1279"/>
      <c r="QZD2340" s="1279"/>
      <c r="QZE2340" s="1279"/>
      <c r="QZF2340" s="1279"/>
      <c r="QZG2340" s="1279"/>
      <c r="QZH2340" s="1279"/>
      <c r="QZI2340" s="1279"/>
      <c r="QZJ2340" s="1279"/>
      <c r="QZK2340" s="1279"/>
      <c r="QZL2340" s="1279"/>
      <c r="QZM2340" s="1279"/>
      <c r="QZN2340" s="1279"/>
      <c r="QZO2340" s="1279"/>
      <c r="QZP2340" s="1279"/>
      <c r="QZQ2340" s="1279"/>
      <c r="QZR2340" s="1279"/>
      <c r="QZS2340" s="1279"/>
      <c r="QZT2340" s="1279"/>
      <c r="QZU2340" s="1279"/>
      <c r="QZV2340" s="1279"/>
      <c r="QZW2340" s="1279"/>
      <c r="QZX2340" s="1279"/>
      <c r="QZY2340" s="1279"/>
      <c r="QZZ2340" s="1279"/>
      <c r="RAA2340" s="1279"/>
      <c r="RAB2340" s="1279"/>
      <c r="RAC2340" s="1279"/>
      <c r="RAD2340" s="1279"/>
      <c r="RAE2340" s="1279"/>
      <c r="RAF2340" s="1279"/>
      <c r="RAG2340" s="1279"/>
      <c r="RAH2340" s="1279"/>
      <c r="RAI2340" s="1279"/>
      <c r="RAJ2340" s="1279"/>
      <c r="RAK2340" s="1279"/>
      <c r="RAL2340" s="1279"/>
      <c r="RAM2340" s="1279"/>
      <c r="RAN2340" s="1279"/>
      <c r="RAO2340" s="1279"/>
      <c r="RAP2340" s="1279"/>
      <c r="RAQ2340" s="1279"/>
      <c r="RAR2340" s="1279"/>
      <c r="RAS2340" s="1279"/>
      <c r="RAT2340" s="1279"/>
      <c r="RAU2340" s="1279"/>
      <c r="RAV2340" s="1279"/>
      <c r="RAW2340" s="1279"/>
      <c r="RAX2340" s="1279"/>
      <c r="RAY2340" s="1279"/>
      <c r="RAZ2340" s="1279"/>
      <c r="RBA2340" s="1279"/>
      <c r="RBB2340" s="1279"/>
      <c r="RBC2340" s="1279"/>
      <c r="RBD2340" s="1279"/>
      <c r="RBE2340" s="1279"/>
      <c r="RBF2340" s="1279"/>
      <c r="RBG2340" s="1279"/>
      <c r="RBH2340" s="1279"/>
      <c r="RBI2340" s="1279"/>
      <c r="RBJ2340" s="1279"/>
      <c r="RBK2340" s="1279"/>
      <c r="RBL2340" s="1279"/>
      <c r="RBM2340" s="1279"/>
      <c r="RBN2340" s="1279"/>
      <c r="RBO2340" s="1279"/>
      <c r="RBP2340" s="1279"/>
      <c r="RBQ2340" s="1279"/>
      <c r="RBR2340" s="1279"/>
      <c r="RBS2340" s="1279"/>
      <c r="RBT2340" s="1279"/>
      <c r="RBU2340" s="1279"/>
      <c r="RBV2340" s="1279"/>
      <c r="RBW2340" s="1279"/>
      <c r="RBX2340" s="1279"/>
      <c r="RBY2340" s="1279"/>
      <c r="RBZ2340" s="1279"/>
      <c r="RCA2340" s="1279"/>
      <c r="RCB2340" s="1279"/>
      <c r="RCC2340" s="1279"/>
      <c r="RCD2340" s="1279"/>
      <c r="RCE2340" s="1279"/>
      <c r="RCF2340" s="1279"/>
      <c r="RCG2340" s="1279"/>
      <c r="RCH2340" s="1279"/>
      <c r="RCI2340" s="1279"/>
      <c r="RCJ2340" s="1279"/>
      <c r="RCK2340" s="1279"/>
      <c r="RCL2340" s="1279"/>
      <c r="RCM2340" s="1279"/>
      <c r="RCN2340" s="1279"/>
      <c r="RCO2340" s="1279"/>
      <c r="RCP2340" s="1279"/>
      <c r="RCQ2340" s="1279"/>
      <c r="RCR2340" s="1279"/>
      <c r="RCS2340" s="1279"/>
      <c r="RCT2340" s="1279"/>
      <c r="RCU2340" s="1279"/>
      <c r="RCV2340" s="1279"/>
      <c r="RCW2340" s="1279"/>
      <c r="RCX2340" s="1279"/>
      <c r="RCY2340" s="1279"/>
      <c r="RCZ2340" s="1279"/>
      <c r="RDA2340" s="1279"/>
      <c r="RDB2340" s="1279"/>
      <c r="RDC2340" s="1279"/>
      <c r="RDD2340" s="1279"/>
      <c r="RDE2340" s="1279"/>
      <c r="RDF2340" s="1279"/>
      <c r="RDG2340" s="1279"/>
      <c r="RDH2340" s="1279"/>
      <c r="RDI2340" s="1279"/>
      <c r="RDJ2340" s="1279"/>
      <c r="RDK2340" s="1279"/>
      <c r="RDL2340" s="1279"/>
      <c r="RDM2340" s="1279"/>
      <c r="RDN2340" s="1279"/>
      <c r="RDO2340" s="1279"/>
      <c r="RDP2340" s="1279"/>
      <c r="RDQ2340" s="1279"/>
      <c r="RDR2340" s="1279"/>
      <c r="RDS2340" s="1279"/>
      <c r="RDT2340" s="1279"/>
      <c r="RDU2340" s="1279"/>
      <c r="RDV2340" s="1279"/>
      <c r="RDW2340" s="1279"/>
      <c r="RDX2340" s="1279"/>
      <c r="RDY2340" s="1279"/>
      <c r="RDZ2340" s="1279"/>
      <c r="REA2340" s="1279"/>
      <c r="REB2340" s="1279"/>
      <c r="REC2340" s="1279"/>
      <c r="RED2340" s="1279"/>
      <c r="REE2340" s="1279"/>
      <c r="REF2340" s="1279"/>
      <c r="REG2340" s="1279"/>
      <c r="REH2340" s="1279"/>
      <c r="REI2340" s="1279"/>
      <c r="REJ2340" s="1279"/>
      <c r="REK2340" s="1279"/>
      <c r="REL2340" s="1279"/>
      <c r="REM2340" s="1279"/>
      <c r="REN2340" s="1279"/>
      <c r="REO2340" s="1279"/>
      <c r="REP2340" s="1279"/>
      <c r="REQ2340" s="1279"/>
      <c r="RER2340" s="1279"/>
      <c r="RES2340" s="1279"/>
      <c r="RET2340" s="1279"/>
      <c r="REU2340" s="1279"/>
      <c r="REV2340" s="1279"/>
      <c r="REW2340" s="1279"/>
      <c r="REX2340" s="1279"/>
      <c r="REY2340" s="1279"/>
      <c r="REZ2340" s="1279"/>
      <c r="RFA2340" s="1279"/>
      <c r="RFB2340" s="1279"/>
      <c r="RFC2340" s="1279"/>
      <c r="RFD2340" s="1279"/>
      <c r="RFE2340" s="1279"/>
      <c r="RFF2340" s="1279"/>
      <c r="RFG2340" s="1279"/>
      <c r="RFH2340" s="1279"/>
      <c r="RFI2340" s="1279"/>
      <c r="RFJ2340" s="1279"/>
      <c r="RFK2340" s="1279"/>
      <c r="RFL2340" s="1279"/>
      <c r="RFM2340" s="1279"/>
      <c r="RFN2340" s="1279"/>
      <c r="RFO2340" s="1279"/>
      <c r="RFP2340" s="1279"/>
      <c r="RFQ2340" s="1279"/>
      <c r="RFR2340" s="1279"/>
      <c r="RFS2340" s="1279"/>
      <c r="RFT2340" s="1279"/>
      <c r="RFU2340" s="1279"/>
      <c r="RFV2340" s="1279"/>
      <c r="RFW2340" s="1279"/>
      <c r="RFX2340" s="1279"/>
      <c r="RFY2340" s="1279"/>
      <c r="RFZ2340" s="1279"/>
      <c r="RGA2340" s="1279"/>
      <c r="RGB2340" s="1279"/>
      <c r="RGC2340" s="1279"/>
      <c r="RGD2340" s="1279"/>
      <c r="RGE2340" s="1279"/>
      <c r="RGF2340" s="1279"/>
      <c r="RGG2340" s="1279"/>
      <c r="RGH2340" s="1279"/>
      <c r="RGI2340" s="1279"/>
      <c r="RGJ2340" s="1279"/>
      <c r="RGK2340" s="1279"/>
      <c r="RGL2340" s="1279"/>
      <c r="RGM2340" s="1279"/>
      <c r="RGN2340" s="1279"/>
      <c r="RGO2340" s="1279"/>
      <c r="RGP2340" s="1279"/>
      <c r="RGQ2340" s="1279"/>
      <c r="RGR2340" s="1279"/>
      <c r="RGS2340" s="1279"/>
      <c r="RGT2340" s="1279"/>
      <c r="RGU2340" s="1279"/>
      <c r="RGV2340" s="1279"/>
      <c r="RGW2340" s="1279"/>
      <c r="RGX2340" s="1279"/>
      <c r="RGY2340" s="1279"/>
      <c r="RGZ2340" s="1279"/>
      <c r="RHA2340" s="1279"/>
      <c r="RHB2340" s="1279"/>
      <c r="RHC2340" s="1279"/>
      <c r="RHD2340" s="1279"/>
      <c r="RHE2340" s="1279"/>
      <c r="RHF2340" s="1279"/>
      <c r="RHG2340" s="1279"/>
      <c r="RHH2340" s="1279"/>
      <c r="RHI2340" s="1279"/>
      <c r="RHJ2340" s="1279"/>
      <c r="RHK2340" s="1279"/>
      <c r="RHL2340" s="1279"/>
      <c r="RHM2340" s="1279"/>
      <c r="RHN2340" s="1279"/>
      <c r="RHO2340" s="1279"/>
      <c r="RHP2340" s="1279"/>
      <c r="RHQ2340" s="1279"/>
      <c r="RHR2340" s="1279"/>
      <c r="RHS2340" s="1279"/>
      <c r="RHT2340" s="1279"/>
      <c r="RHU2340" s="1279"/>
      <c r="RHV2340" s="1279"/>
      <c r="RHW2340" s="1279"/>
      <c r="RHX2340" s="1279"/>
      <c r="RHY2340" s="1279"/>
      <c r="RHZ2340" s="1279"/>
      <c r="RIA2340" s="1279"/>
      <c r="RIB2340" s="1279"/>
      <c r="RIC2340" s="1279"/>
      <c r="RID2340" s="1279"/>
      <c r="RIE2340" s="1279"/>
      <c r="RIF2340" s="1279"/>
      <c r="RIG2340" s="1279"/>
      <c r="RIH2340" s="1279"/>
      <c r="RII2340" s="1279"/>
      <c r="RIJ2340" s="1279"/>
      <c r="RIK2340" s="1279"/>
      <c r="RIL2340" s="1279"/>
      <c r="RIM2340" s="1279"/>
      <c r="RIN2340" s="1279"/>
      <c r="RIO2340" s="1279"/>
      <c r="RIP2340" s="1279"/>
      <c r="RIQ2340" s="1279"/>
      <c r="RIR2340" s="1279"/>
      <c r="RIS2340" s="1279"/>
      <c r="RIT2340" s="1279"/>
      <c r="RIU2340" s="1279"/>
      <c r="RIV2340" s="1279"/>
      <c r="RIW2340" s="1279"/>
      <c r="RIX2340" s="1279"/>
      <c r="RIY2340" s="1279"/>
      <c r="RIZ2340" s="1279"/>
      <c r="RJA2340" s="1279"/>
      <c r="RJB2340" s="1279"/>
      <c r="RJC2340" s="1279"/>
      <c r="RJD2340" s="1279"/>
      <c r="RJE2340" s="1279"/>
      <c r="RJF2340" s="1279"/>
      <c r="RJG2340" s="1279"/>
      <c r="RJH2340" s="1279"/>
      <c r="RJI2340" s="1279"/>
      <c r="RJJ2340" s="1279"/>
      <c r="RJK2340" s="1279"/>
      <c r="RJL2340" s="1279"/>
      <c r="RJM2340" s="1279"/>
      <c r="RJN2340" s="1279"/>
      <c r="RJO2340" s="1279"/>
      <c r="RJP2340" s="1279"/>
      <c r="RJQ2340" s="1279"/>
      <c r="RJR2340" s="1279"/>
      <c r="RJS2340" s="1279"/>
      <c r="RJT2340" s="1279"/>
      <c r="RJU2340" s="1279"/>
      <c r="RJV2340" s="1279"/>
      <c r="RJW2340" s="1279"/>
      <c r="RJX2340" s="1279"/>
      <c r="RJY2340" s="1279"/>
      <c r="RJZ2340" s="1279"/>
      <c r="RKA2340" s="1279"/>
      <c r="RKB2340" s="1279"/>
      <c r="RKC2340" s="1279"/>
      <c r="RKD2340" s="1279"/>
      <c r="RKE2340" s="1279"/>
      <c r="RKF2340" s="1279"/>
      <c r="RKG2340" s="1279"/>
      <c r="RKH2340" s="1279"/>
      <c r="RKI2340" s="1279"/>
      <c r="RKJ2340" s="1279"/>
      <c r="RKK2340" s="1279"/>
      <c r="RKL2340" s="1279"/>
      <c r="RKM2340" s="1279"/>
      <c r="RKN2340" s="1279"/>
      <c r="RKO2340" s="1279"/>
      <c r="RKP2340" s="1279"/>
      <c r="RKQ2340" s="1279"/>
      <c r="RKR2340" s="1279"/>
      <c r="RKS2340" s="1279"/>
      <c r="RKT2340" s="1279"/>
      <c r="RKU2340" s="1279"/>
      <c r="RKV2340" s="1279"/>
      <c r="RKW2340" s="1279"/>
      <c r="RKX2340" s="1279"/>
      <c r="RKY2340" s="1279"/>
      <c r="RKZ2340" s="1279"/>
      <c r="RLA2340" s="1279"/>
      <c r="RLB2340" s="1279"/>
      <c r="RLC2340" s="1279"/>
      <c r="RLD2340" s="1279"/>
      <c r="RLE2340" s="1279"/>
      <c r="RLF2340" s="1279"/>
      <c r="RLG2340" s="1279"/>
      <c r="RLH2340" s="1279"/>
      <c r="RLI2340" s="1279"/>
      <c r="RLJ2340" s="1279"/>
      <c r="RLK2340" s="1279"/>
      <c r="RLL2340" s="1279"/>
      <c r="RLM2340" s="1279"/>
      <c r="RLN2340" s="1279"/>
      <c r="RLO2340" s="1279"/>
      <c r="RLP2340" s="1279"/>
      <c r="RLQ2340" s="1279"/>
      <c r="RLR2340" s="1279"/>
      <c r="RLS2340" s="1279"/>
      <c r="RLT2340" s="1279"/>
      <c r="RLU2340" s="1279"/>
      <c r="RLV2340" s="1279"/>
      <c r="RLW2340" s="1279"/>
      <c r="RLX2340" s="1279"/>
      <c r="RLY2340" s="1279"/>
      <c r="RLZ2340" s="1279"/>
      <c r="RMA2340" s="1279"/>
      <c r="RMB2340" s="1279"/>
      <c r="RMC2340" s="1279"/>
      <c r="RMD2340" s="1279"/>
      <c r="RME2340" s="1279"/>
      <c r="RMF2340" s="1279"/>
      <c r="RMG2340" s="1279"/>
      <c r="RMH2340" s="1279"/>
      <c r="RMI2340" s="1279"/>
      <c r="RMJ2340" s="1279"/>
      <c r="RMK2340" s="1279"/>
      <c r="RML2340" s="1279"/>
      <c r="RMM2340" s="1279"/>
      <c r="RMN2340" s="1279"/>
      <c r="RMO2340" s="1279"/>
      <c r="RMP2340" s="1279"/>
      <c r="RMQ2340" s="1279"/>
      <c r="RMR2340" s="1279"/>
      <c r="RMS2340" s="1279"/>
      <c r="RMT2340" s="1279"/>
      <c r="RMU2340" s="1279"/>
      <c r="RMV2340" s="1279"/>
      <c r="RMW2340" s="1279"/>
      <c r="RMX2340" s="1279"/>
      <c r="RMY2340" s="1279"/>
      <c r="RMZ2340" s="1279"/>
      <c r="RNA2340" s="1279"/>
      <c r="RNB2340" s="1279"/>
      <c r="RNC2340" s="1279"/>
      <c r="RND2340" s="1279"/>
      <c r="RNE2340" s="1279"/>
      <c r="RNF2340" s="1279"/>
      <c r="RNG2340" s="1279"/>
      <c r="RNH2340" s="1279"/>
      <c r="RNI2340" s="1279"/>
      <c r="RNJ2340" s="1279"/>
      <c r="RNK2340" s="1279"/>
      <c r="RNL2340" s="1279"/>
      <c r="RNM2340" s="1279"/>
      <c r="RNN2340" s="1279"/>
      <c r="RNO2340" s="1279"/>
      <c r="RNP2340" s="1279"/>
      <c r="RNQ2340" s="1279"/>
      <c r="RNR2340" s="1279"/>
      <c r="RNS2340" s="1279"/>
      <c r="RNT2340" s="1279"/>
      <c r="RNU2340" s="1279"/>
      <c r="RNV2340" s="1279"/>
      <c r="RNW2340" s="1279"/>
      <c r="RNX2340" s="1279"/>
      <c r="RNY2340" s="1279"/>
      <c r="RNZ2340" s="1279"/>
      <c r="ROA2340" s="1279"/>
      <c r="ROB2340" s="1279"/>
      <c r="ROC2340" s="1279"/>
      <c r="ROD2340" s="1279"/>
      <c r="ROE2340" s="1279"/>
      <c r="ROF2340" s="1279"/>
      <c r="ROG2340" s="1279"/>
      <c r="ROH2340" s="1279"/>
      <c r="ROI2340" s="1279"/>
      <c r="ROJ2340" s="1279"/>
      <c r="ROK2340" s="1279"/>
      <c r="ROL2340" s="1279"/>
      <c r="ROM2340" s="1279"/>
      <c r="RON2340" s="1279"/>
      <c r="ROO2340" s="1279"/>
      <c r="ROP2340" s="1279"/>
      <c r="ROQ2340" s="1279"/>
      <c r="ROR2340" s="1279"/>
      <c r="ROS2340" s="1279"/>
      <c r="ROT2340" s="1279"/>
      <c r="ROU2340" s="1279"/>
      <c r="ROV2340" s="1279"/>
      <c r="ROW2340" s="1279"/>
      <c r="ROX2340" s="1279"/>
      <c r="ROY2340" s="1279"/>
      <c r="ROZ2340" s="1279"/>
      <c r="RPA2340" s="1279"/>
      <c r="RPB2340" s="1279"/>
      <c r="RPC2340" s="1279"/>
      <c r="RPD2340" s="1279"/>
      <c r="RPE2340" s="1279"/>
      <c r="RPF2340" s="1279"/>
      <c r="RPG2340" s="1279"/>
      <c r="RPH2340" s="1279"/>
      <c r="RPI2340" s="1279"/>
      <c r="RPJ2340" s="1279"/>
      <c r="RPK2340" s="1279"/>
      <c r="RPL2340" s="1279"/>
      <c r="RPM2340" s="1279"/>
      <c r="RPN2340" s="1279"/>
      <c r="RPO2340" s="1279"/>
      <c r="RPP2340" s="1279"/>
      <c r="RPQ2340" s="1279"/>
      <c r="RPR2340" s="1279"/>
      <c r="RPS2340" s="1279"/>
      <c r="RPT2340" s="1279"/>
      <c r="RPU2340" s="1279"/>
      <c r="RPV2340" s="1279"/>
      <c r="RPW2340" s="1279"/>
      <c r="RPX2340" s="1279"/>
      <c r="RPY2340" s="1279"/>
      <c r="RPZ2340" s="1279"/>
      <c r="RQA2340" s="1279"/>
      <c r="RQB2340" s="1279"/>
      <c r="RQC2340" s="1279"/>
      <c r="RQD2340" s="1279"/>
      <c r="RQE2340" s="1279"/>
      <c r="RQF2340" s="1279"/>
      <c r="RQG2340" s="1279"/>
      <c r="RQH2340" s="1279"/>
      <c r="RQI2340" s="1279"/>
      <c r="RQJ2340" s="1279"/>
      <c r="RQK2340" s="1279"/>
      <c r="RQL2340" s="1279"/>
      <c r="RQM2340" s="1279"/>
      <c r="RQN2340" s="1279"/>
      <c r="RQO2340" s="1279"/>
      <c r="RQP2340" s="1279"/>
      <c r="RQQ2340" s="1279"/>
      <c r="RQR2340" s="1279"/>
      <c r="RQS2340" s="1279"/>
      <c r="RQT2340" s="1279"/>
      <c r="RQU2340" s="1279"/>
      <c r="RQV2340" s="1279"/>
      <c r="RQW2340" s="1279"/>
      <c r="RQX2340" s="1279"/>
      <c r="RQY2340" s="1279"/>
      <c r="RQZ2340" s="1279"/>
      <c r="RRA2340" s="1279"/>
      <c r="RRB2340" s="1279"/>
      <c r="RRC2340" s="1279"/>
      <c r="RRD2340" s="1279"/>
      <c r="RRE2340" s="1279"/>
      <c r="RRF2340" s="1279"/>
      <c r="RRG2340" s="1279"/>
      <c r="RRH2340" s="1279"/>
      <c r="RRI2340" s="1279"/>
      <c r="RRJ2340" s="1279"/>
      <c r="RRK2340" s="1279"/>
      <c r="RRL2340" s="1279"/>
      <c r="RRM2340" s="1279"/>
      <c r="RRN2340" s="1279"/>
      <c r="RRO2340" s="1279"/>
      <c r="RRP2340" s="1279"/>
      <c r="RRQ2340" s="1279"/>
      <c r="RRR2340" s="1279"/>
      <c r="RRS2340" s="1279"/>
      <c r="RRT2340" s="1279"/>
      <c r="RRU2340" s="1279"/>
      <c r="RRV2340" s="1279"/>
      <c r="RRW2340" s="1279"/>
      <c r="RRX2340" s="1279"/>
      <c r="RRY2340" s="1279"/>
      <c r="RRZ2340" s="1279"/>
      <c r="RSA2340" s="1279"/>
      <c r="RSB2340" s="1279"/>
      <c r="RSC2340" s="1279"/>
      <c r="RSD2340" s="1279"/>
      <c r="RSE2340" s="1279"/>
      <c r="RSF2340" s="1279"/>
      <c r="RSG2340" s="1279"/>
      <c r="RSH2340" s="1279"/>
      <c r="RSI2340" s="1279"/>
      <c r="RSJ2340" s="1279"/>
      <c r="RSK2340" s="1279"/>
      <c r="RSL2340" s="1279"/>
      <c r="RSM2340" s="1279"/>
      <c r="RSN2340" s="1279"/>
      <c r="RSO2340" s="1279"/>
      <c r="RSP2340" s="1279"/>
      <c r="RSQ2340" s="1279"/>
      <c r="RSR2340" s="1279"/>
      <c r="RSS2340" s="1279"/>
      <c r="RST2340" s="1279"/>
      <c r="RSU2340" s="1279"/>
      <c r="RSV2340" s="1279"/>
      <c r="RSW2340" s="1279"/>
      <c r="RSX2340" s="1279"/>
      <c r="RSY2340" s="1279"/>
      <c r="RSZ2340" s="1279"/>
      <c r="RTA2340" s="1279"/>
      <c r="RTB2340" s="1279"/>
      <c r="RTC2340" s="1279"/>
      <c r="RTD2340" s="1279"/>
      <c r="RTE2340" s="1279"/>
      <c r="RTF2340" s="1279"/>
      <c r="RTG2340" s="1279"/>
      <c r="RTH2340" s="1279"/>
      <c r="RTI2340" s="1279"/>
      <c r="RTJ2340" s="1279"/>
      <c r="RTK2340" s="1279"/>
      <c r="RTL2340" s="1279"/>
      <c r="RTM2340" s="1279"/>
      <c r="RTN2340" s="1279"/>
      <c r="RTO2340" s="1279"/>
      <c r="RTP2340" s="1279"/>
      <c r="RTQ2340" s="1279"/>
      <c r="RTR2340" s="1279"/>
      <c r="RTS2340" s="1279"/>
      <c r="RTT2340" s="1279"/>
      <c r="RTU2340" s="1279"/>
      <c r="RTV2340" s="1279"/>
      <c r="RTW2340" s="1279"/>
      <c r="RTX2340" s="1279"/>
      <c r="RTY2340" s="1279"/>
      <c r="RTZ2340" s="1279"/>
      <c r="RUA2340" s="1279"/>
      <c r="RUB2340" s="1279"/>
      <c r="RUC2340" s="1279"/>
      <c r="RUD2340" s="1279"/>
      <c r="RUE2340" s="1279"/>
      <c r="RUF2340" s="1279"/>
      <c r="RUG2340" s="1279"/>
      <c r="RUH2340" s="1279"/>
      <c r="RUI2340" s="1279"/>
      <c r="RUJ2340" s="1279"/>
      <c r="RUK2340" s="1279"/>
      <c r="RUL2340" s="1279"/>
      <c r="RUM2340" s="1279"/>
      <c r="RUN2340" s="1279"/>
      <c r="RUO2340" s="1279"/>
      <c r="RUP2340" s="1279"/>
      <c r="RUQ2340" s="1279"/>
      <c r="RUR2340" s="1279"/>
      <c r="RUS2340" s="1279"/>
      <c r="RUT2340" s="1279"/>
      <c r="RUU2340" s="1279"/>
      <c r="RUV2340" s="1279"/>
      <c r="RUW2340" s="1279"/>
      <c r="RUX2340" s="1279"/>
      <c r="RUY2340" s="1279"/>
      <c r="RUZ2340" s="1279"/>
      <c r="RVA2340" s="1279"/>
      <c r="RVB2340" s="1279"/>
      <c r="RVC2340" s="1279"/>
      <c r="RVD2340" s="1279"/>
      <c r="RVE2340" s="1279"/>
      <c r="RVF2340" s="1279"/>
      <c r="RVG2340" s="1279"/>
      <c r="RVH2340" s="1279"/>
      <c r="RVI2340" s="1279"/>
      <c r="RVJ2340" s="1279"/>
      <c r="RVK2340" s="1279"/>
      <c r="RVL2340" s="1279"/>
      <c r="RVM2340" s="1279"/>
      <c r="RVN2340" s="1279"/>
      <c r="RVO2340" s="1279"/>
      <c r="RVP2340" s="1279"/>
      <c r="RVQ2340" s="1279"/>
      <c r="RVR2340" s="1279"/>
      <c r="RVS2340" s="1279"/>
      <c r="RVT2340" s="1279"/>
      <c r="RVU2340" s="1279"/>
      <c r="RVV2340" s="1279"/>
      <c r="RVW2340" s="1279"/>
      <c r="RVX2340" s="1279"/>
      <c r="RVY2340" s="1279"/>
      <c r="RVZ2340" s="1279"/>
      <c r="RWA2340" s="1279"/>
      <c r="RWB2340" s="1279"/>
      <c r="RWC2340" s="1279"/>
      <c r="RWD2340" s="1279"/>
      <c r="RWE2340" s="1279"/>
      <c r="RWF2340" s="1279"/>
      <c r="RWG2340" s="1279"/>
      <c r="RWH2340" s="1279"/>
      <c r="RWI2340" s="1279"/>
      <c r="RWJ2340" s="1279"/>
      <c r="RWK2340" s="1279"/>
      <c r="RWL2340" s="1279"/>
      <c r="RWM2340" s="1279"/>
      <c r="RWN2340" s="1279"/>
      <c r="RWO2340" s="1279"/>
      <c r="RWP2340" s="1279"/>
      <c r="RWQ2340" s="1279"/>
      <c r="RWR2340" s="1279"/>
      <c r="RWS2340" s="1279"/>
      <c r="RWT2340" s="1279"/>
      <c r="RWU2340" s="1279"/>
      <c r="RWV2340" s="1279"/>
      <c r="RWW2340" s="1279"/>
      <c r="RWX2340" s="1279"/>
      <c r="RWY2340" s="1279"/>
      <c r="RWZ2340" s="1279"/>
      <c r="RXA2340" s="1279"/>
      <c r="RXB2340" s="1279"/>
      <c r="RXC2340" s="1279"/>
      <c r="RXD2340" s="1279"/>
      <c r="RXE2340" s="1279"/>
      <c r="RXF2340" s="1279"/>
      <c r="RXG2340" s="1279"/>
      <c r="RXH2340" s="1279"/>
      <c r="RXI2340" s="1279"/>
      <c r="RXJ2340" s="1279"/>
      <c r="RXK2340" s="1279"/>
      <c r="RXL2340" s="1279"/>
      <c r="RXM2340" s="1279"/>
      <c r="RXN2340" s="1279"/>
      <c r="RXO2340" s="1279"/>
      <c r="RXP2340" s="1279"/>
      <c r="RXQ2340" s="1279"/>
      <c r="RXR2340" s="1279"/>
      <c r="RXS2340" s="1279"/>
      <c r="RXT2340" s="1279"/>
      <c r="RXU2340" s="1279"/>
      <c r="RXV2340" s="1279"/>
      <c r="RXW2340" s="1279"/>
      <c r="RXX2340" s="1279"/>
      <c r="RXY2340" s="1279"/>
      <c r="RXZ2340" s="1279"/>
      <c r="RYA2340" s="1279"/>
      <c r="RYB2340" s="1279"/>
      <c r="RYC2340" s="1279"/>
      <c r="RYD2340" s="1279"/>
      <c r="RYE2340" s="1279"/>
      <c r="RYF2340" s="1279"/>
      <c r="RYG2340" s="1279"/>
      <c r="RYH2340" s="1279"/>
      <c r="RYI2340" s="1279"/>
      <c r="RYJ2340" s="1279"/>
      <c r="RYK2340" s="1279"/>
      <c r="RYL2340" s="1279"/>
      <c r="RYM2340" s="1279"/>
      <c r="RYN2340" s="1279"/>
      <c r="RYO2340" s="1279"/>
      <c r="RYP2340" s="1279"/>
      <c r="RYQ2340" s="1279"/>
      <c r="RYR2340" s="1279"/>
      <c r="RYS2340" s="1279"/>
      <c r="RYT2340" s="1279"/>
      <c r="RYU2340" s="1279"/>
      <c r="RYV2340" s="1279"/>
      <c r="RYW2340" s="1279"/>
      <c r="RYX2340" s="1279"/>
      <c r="RYY2340" s="1279"/>
      <c r="RYZ2340" s="1279"/>
      <c r="RZA2340" s="1279"/>
      <c r="RZB2340" s="1279"/>
      <c r="RZC2340" s="1279"/>
      <c r="RZD2340" s="1279"/>
      <c r="RZE2340" s="1279"/>
      <c r="RZF2340" s="1279"/>
      <c r="RZG2340" s="1279"/>
      <c r="RZH2340" s="1279"/>
      <c r="RZI2340" s="1279"/>
      <c r="RZJ2340" s="1279"/>
      <c r="RZK2340" s="1279"/>
      <c r="RZL2340" s="1279"/>
      <c r="RZM2340" s="1279"/>
      <c r="RZN2340" s="1279"/>
      <c r="RZO2340" s="1279"/>
      <c r="RZP2340" s="1279"/>
      <c r="RZQ2340" s="1279"/>
      <c r="RZR2340" s="1279"/>
      <c r="RZS2340" s="1279"/>
      <c r="RZT2340" s="1279"/>
      <c r="RZU2340" s="1279"/>
      <c r="RZV2340" s="1279"/>
      <c r="RZW2340" s="1279"/>
      <c r="RZX2340" s="1279"/>
      <c r="RZY2340" s="1279"/>
      <c r="RZZ2340" s="1279"/>
      <c r="SAA2340" s="1279"/>
      <c r="SAB2340" s="1279"/>
      <c r="SAC2340" s="1279"/>
      <c r="SAD2340" s="1279"/>
      <c r="SAE2340" s="1279"/>
      <c r="SAF2340" s="1279"/>
      <c r="SAG2340" s="1279"/>
      <c r="SAH2340" s="1279"/>
      <c r="SAI2340" s="1279"/>
      <c r="SAJ2340" s="1279"/>
      <c r="SAK2340" s="1279"/>
      <c r="SAL2340" s="1279"/>
      <c r="SAM2340" s="1279"/>
      <c r="SAN2340" s="1279"/>
      <c r="SAO2340" s="1279"/>
      <c r="SAP2340" s="1279"/>
      <c r="SAQ2340" s="1279"/>
      <c r="SAR2340" s="1279"/>
      <c r="SAS2340" s="1279"/>
      <c r="SAT2340" s="1279"/>
      <c r="SAU2340" s="1279"/>
      <c r="SAV2340" s="1279"/>
      <c r="SAW2340" s="1279"/>
      <c r="SAX2340" s="1279"/>
      <c r="SAY2340" s="1279"/>
      <c r="SAZ2340" s="1279"/>
      <c r="SBA2340" s="1279"/>
      <c r="SBB2340" s="1279"/>
      <c r="SBC2340" s="1279"/>
      <c r="SBD2340" s="1279"/>
      <c r="SBE2340" s="1279"/>
      <c r="SBF2340" s="1279"/>
      <c r="SBG2340" s="1279"/>
      <c r="SBH2340" s="1279"/>
      <c r="SBI2340" s="1279"/>
      <c r="SBJ2340" s="1279"/>
      <c r="SBK2340" s="1279"/>
      <c r="SBL2340" s="1279"/>
      <c r="SBM2340" s="1279"/>
      <c r="SBN2340" s="1279"/>
      <c r="SBO2340" s="1279"/>
      <c r="SBP2340" s="1279"/>
      <c r="SBQ2340" s="1279"/>
      <c r="SBR2340" s="1279"/>
      <c r="SBS2340" s="1279"/>
      <c r="SBT2340" s="1279"/>
      <c r="SBU2340" s="1279"/>
      <c r="SBV2340" s="1279"/>
      <c r="SBW2340" s="1279"/>
      <c r="SBX2340" s="1279"/>
      <c r="SBY2340" s="1279"/>
      <c r="SBZ2340" s="1279"/>
      <c r="SCA2340" s="1279"/>
      <c r="SCB2340" s="1279"/>
      <c r="SCC2340" s="1279"/>
      <c r="SCD2340" s="1279"/>
      <c r="SCE2340" s="1279"/>
      <c r="SCF2340" s="1279"/>
      <c r="SCG2340" s="1279"/>
      <c r="SCH2340" s="1279"/>
      <c r="SCI2340" s="1279"/>
      <c r="SCJ2340" s="1279"/>
      <c r="SCK2340" s="1279"/>
      <c r="SCL2340" s="1279"/>
      <c r="SCM2340" s="1279"/>
      <c r="SCN2340" s="1279"/>
      <c r="SCO2340" s="1279"/>
      <c r="SCP2340" s="1279"/>
      <c r="SCQ2340" s="1279"/>
      <c r="SCR2340" s="1279"/>
      <c r="SCS2340" s="1279"/>
      <c r="SCT2340" s="1279"/>
      <c r="SCU2340" s="1279"/>
      <c r="SCV2340" s="1279"/>
      <c r="SCW2340" s="1279"/>
      <c r="SCX2340" s="1279"/>
      <c r="SCY2340" s="1279"/>
      <c r="SCZ2340" s="1279"/>
      <c r="SDA2340" s="1279"/>
      <c r="SDB2340" s="1279"/>
      <c r="SDC2340" s="1279"/>
      <c r="SDD2340" s="1279"/>
      <c r="SDE2340" s="1279"/>
      <c r="SDF2340" s="1279"/>
      <c r="SDG2340" s="1279"/>
      <c r="SDH2340" s="1279"/>
      <c r="SDI2340" s="1279"/>
      <c r="SDJ2340" s="1279"/>
      <c r="SDK2340" s="1279"/>
      <c r="SDL2340" s="1279"/>
      <c r="SDM2340" s="1279"/>
      <c r="SDN2340" s="1279"/>
      <c r="SDO2340" s="1279"/>
      <c r="SDP2340" s="1279"/>
      <c r="SDQ2340" s="1279"/>
      <c r="SDR2340" s="1279"/>
      <c r="SDS2340" s="1279"/>
      <c r="SDT2340" s="1279"/>
      <c r="SDU2340" s="1279"/>
      <c r="SDV2340" s="1279"/>
      <c r="SDW2340" s="1279"/>
      <c r="SDX2340" s="1279"/>
      <c r="SDY2340" s="1279"/>
      <c r="SDZ2340" s="1279"/>
      <c r="SEA2340" s="1279"/>
      <c r="SEB2340" s="1279"/>
      <c r="SEC2340" s="1279"/>
      <c r="SED2340" s="1279"/>
      <c r="SEE2340" s="1279"/>
      <c r="SEF2340" s="1279"/>
      <c r="SEG2340" s="1279"/>
      <c r="SEH2340" s="1279"/>
      <c r="SEI2340" s="1279"/>
      <c r="SEJ2340" s="1279"/>
      <c r="SEK2340" s="1279"/>
      <c r="SEL2340" s="1279"/>
      <c r="SEM2340" s="1279"/>
      <c r="SEN2340" s="1279"/>
      <c r="SEO2340" s="1279"/>
      <c r="SEP2340" s="1279"/>
      <c r="SEQ2340" s="1279"/>
      <c r="SER2340" s="1279"/>
      <c r="SES2340" s="1279"/>
      <c r="SET2340" s="1279"/>
      <c r="SEU2340" s="1279"/>
      <c r="SEV2340" s="1279"/>
      <c r="SEW2340" s="1279"/>
      <c r="SEX2340" s="1279"/>
      <c r="SEY2340" s="1279"/>
      <c r="SEZ2340" s="1279"/>
      <c r="SFA2340" s="1279"/>
      <c r="SFB2340" s="1279"/>
      <c r="SFC2340" s="1279"/>
      <c r="SFD2340" s="1279"/>
      <c r="SFE2340" s="1279"/>
      <c r="SFF2340" s="1279"/>
      <c r="SFG2340" s="1279"/>
      <c r="SFH2340" s="1279"/>
      <c r="SFI2340" s="1279"/>
      <c r="SFJ2340" s="1279"/>
      <c r="SFK2340" s="1279"/>
      <c r="SFL2340" s="1279"/>
      <c r="SFM2340" s="1279"/>
      <c r="SFN2340" s="1279"/>
      <c r="SFO2340" s="1279"/>
      <c r="SFP2340" s="1279"/>
      <c r="SFQ2340" s="1279"/>
      <c r="SFR2340" s="1279"/>
      <c r="SFS2340" s="1279"/>
      <c r="SFT2340" s="1279"/>
      <c r="SFU2340" s="1279"/>
      <c r="SFV2340" s="1279"/>
      <c r="SFW2340" s="1279"/>
      <c r="SFX2340" s="1279"/>
      <c r="SFY2340" s="1279"/>
      <c r="SFZ2340" s="1279"/>
      <c r="SGA2340" s="1279"/>
      <c r="SGB2340" s="1279"/>
      <c r="SGC2340" s="1279"/>
      <c r="SGD2340" s="1279"/>
      <c r="SGE2340" s="1279"/>
      <c r="SGF2340" s="1279"/>
      <c r="SGG2340" s="1279"/>
      <c r="SGH2340" s="1279"/>
      <c r="SGI2340" s="1279"/>
      <c r="SGJ2340" s="1279"/>
      <c r="SGK2340" s="1279"/>
      <c r="SGL2340" s="1279"/>
      <c r="SGM2340" s="1279"/>
      <c r="SGN2340" s="1279"/>
      <c r="SGO2340" s="1279"/>
      <c r="SGP2340" s="1279"/>
      <c r="SGQ2340" s="1279"/>
      <c r="SGR2340" s="1279"/>
      <c r="SGS2340" s="1279"/>
      <c r="SGT2340" s="1279"/>
      <c r="SGU2340" s="1279"/>
      <c r="SGV2340" s="1279"/>
      <c r="SGW2340" s="1279"/>
      <c r="SGX2340" s="1279"/>
      <c r="SGY2340" s="1279"/>
      <c r="SGZ2340" s="1279"/>
      <c r="SHA2340" s="1279"/>
      <c r="SHB2340" s="1279"/>
      <c r="SHC2340" s="1279"/>
      <c r="SHD2340" s="1279"/>
      <c r="SHE2340" s="1279"/>
      <c r="SHF2340" s="1279"/>
      <c r="SHG2340" s="1279"/>
      <c r="SHH2340" s="1279"/>
      <c r="SHI2340" s="1279"/>
      <c r="SHJ2340" s="1279"/>
      <c r="SHK2340" s="1279"/>
      <c r="SHL2340" s="1279"/>
      <c r="SHM2340" s="1279"/>
      <c r="SHN2340" s="1279"/>
      <c r="SHO2340" s="1279"/>
      <c r="SHP2340" s="1279"/>
      <c r="SHQ2340" s="1279"/>
      <c r="SHR2340" s="1279"/>
      <c r="SHS2340" s="1279"/>
      <c r="SHT2340" s="1279"/>
      <c r="SHU2340" s="1279"/>
      <c r="SHV2340" s="1279"/>
      <c r="SHW2340" s="1279"/>
      <c r="SHX2340" s="1279"/>
      <c r="SHY2340" s="1279"/>
      <c r="SHZ2340" s="1279"/>
      <c r="SIA2340" s="1279"/>
      <c r="SIB2340" s="1279"/>
      <c r="SIC2340" s="1279"/>
      <c r="SID2340" s="1279"/>
      <c r="SIE2340" s="1279"/>
      <c r="SIF2340" s="1279"/>
      <c r="SIG2340" s="1279"/>
      <c r="SIH2340" s="1279"/>
      <c r="SII2340" s="1279"/>
      <c r="SIJ2340" s="1279"/>
      <c r="SIK2340" s="1279"/>
      <c r="SIL2340" s="1279"/>
      <c r="SIM2340" s="1279"/>
      <c r="SIN2340" s="1279"/>
      <c r="SIO2340" s="1279"/>
      <c r="SIP2340" s="1279"/>
      <c r="SIQ2340" s="1279"/>
      <c r="SIR2340" s="1279"/>
      <c r="SIS2340" s="1279"/>
      <c r="SIT2340" s="1279"/>
      <c r="SIU2340" s="1279"/>
      <c r="SIV2340" s="1279"/>
      <c r="SIW2340" s="1279"/>
      <c r="SIX2340" s="1279"/>
      <c r="SIY2340" s="1279"/>
      <c r="SIZ2340" s="1279"/>
      <c r="SJA2340" s="1279"/>
      <c r="SJB2340" s="1279"/>
      <c r="SJC2340" s="1279"/>
      <c r="SJD2340" s="1279"/>
      <c r="SJE2340" s="1279"/>
      <c r="SJF2340" s="1279"/>
      <c r="SJG2340" s="1279"/>
      <c r="SJH2340" s="1279"/>
      <c r="SJI2340" s="1279"/>
      <c r="SJJ2340" s="1279"/>
      <c r="SJK2340" s="1279"/>
      <c r="SJL2340" s="1279"/>
      <c r="SJM2340" s="1279"/>
      <c r="SJN2340" s="1279"/>
      <c r="SJO2340" s="1279"/>
      <c r="SJP2340" s="1279"/>
      <c r="SJQ2340" s="1279"/>
      <c r="SJR2340" s="1279"/>
      <c r="SJS2340" s="1279"/>
      <c r="SJT2340" s="1279"/>
      <c r="SJU2340" s="1279"/>
      <c r="SJV2340" s="1279"/>
      <c r="SJW2340" s="1279"/>
      <c r="SJX2340" s="1279"/>
      <c r="SJY2340" s="1279"/>
      <c r="SJZ2340" s="1279"/>
      <c r="SKA2340" s="1279"/>
      <c r="SKB2340" s="1279"/>
      <c r="SKC2340" s="1279"/>
      <c r="SKD2340" s="1279"/>
      <c r="SKE2340" s="1279"/>
      <c r="SKF2340" s="1279"/>
      <c r="SKG2340" s="1279"/>
      <c r="SKH2340" s="1279"/>
      <c r="SKI2340" s="1279"/>
      <c r="SKJ2340" s="1279"/>
      <c r="SKK2340" s="1279"/>
      <c r="SKL2340" s="1279"/>
      <c r="SKM2340" s="1279"/>
      <c r="SKN2340" s="1279"/>
      <c r="SKO2340" s="1279"/>
      <c r="SKP2340" s="1279"/>
      <c r="SKQ2340" s="1279"/>
      <c r="SKR2340" s="1279"/>
      <c r="SKS2340" s="1279"/>
      <c r="SKT2340" s="1279"/>
      <c r="SKU2340" s="1279"/>
      <c r="SKV2340" s="1279"/>
      <c r="SKW2340" s="1279"/>
      <c r="SKX2340" s="1279"/>
      <c r="SKY2340" s="1279"/>
      <c r="SKZ2340" s="1279"/>
      <c r="SLA2340" s="1279"/>
      <c r="SLB2340" s="1279"/>
      <c r="SLC2340" s="1279"/>
      <c r="SLD2340" s="1279"/>
      <c r="SLE2340" s="1279"/>
      <c r="SLF2340" s="1279"/>
      <c r="SLG2340" s="1279"/>
      <c r="SLH2340" s="1279"/>
      <c r="SLI2340" s="1279"/>
      <c r="SLJ2340" s="1279"/>
      <c r="SLK2340" s="1279"/>
      <c r="SLL2340" s="1279"/>
      <c r="SLM2340" s="1279"/>
      <c r="SLN2340" s="1279"/>
      <c r="SLO2340" s="1279"/>
      <c r="SLP2340" s="1279"/>
      <c r="SLQ2340" s="1279"/>
      <c r="SLR2340" s="1279"/>
      <c r="SLS2340" s="1279"/>
      <c r="SLT2340" s="1279"/>
      <c r="SLU2340" s="1279"/>
      <c r="SLV2340" s="1279"/>
      <c r="SLW2340" s="1279"/>
      <c r="SLX2340" s="1279"/>
      <c r="SLY2340" s="1279"/>
      <c r="SLZ2340" s="1279"/>
      <c r="SMA2340" s="1279"/>
      <c r="SMB2340" s="1279"/>
      <c r="SMC2340" s="1279"/>
      <c r="SMD2340" s="1279"/>
      <c r="SME2340" s="1279"/>
      <c r="SMF2340" s="1279"/>
      <c r="SMG2340" s="1279"/>
      <c r="SMH2340" s="1279"/>
      <c r="SMI2340" s="1279"/>
      <c r="SMJ2340" s="1279"/>
      <c r="SMK2340" s="1279"/>
      <c r="SML2340" s="1279"/>
      <c r="SMM2340" s="1279"/>
      <c r="SMN2340" s="1279"/>
      <c r="SMO2340" s="1279"/>
      <c r="SMP2340" s="1279"/>
      <c r="SMQ2340" s="1279"/>
      <c r="SMR2340" s="1279"/>
      <c r="SMS2340" s="1279"/>
      <c r="SMT2340" s="1279"/>
      <c r="SMU2340" s="1279"/>
      <c r="SMV2340" s="1279"/>
      <c r="SMW2340" s="1279"/>
      <c r="SMX2340" s="1279"/>
      <c r="SMY2340" s="1279"/>
      <c r="SMZ2340" s="1279"/>
      <c r="SNA2340" s="1279"/>
      <c r="SNB2340" s="1279"/>
      <c r="SNC2340" s="1279"/>
      <c r="SND2340" s="1279"/>
      <c r="SNE2340" s="1279"/>
      <c r="SNF2340" s="1279"/>
      <c r="SNG2340" s="1279"/>
      <c r="SNH2340" s="1279"/>
      <c r="SNI2340" s="1279"/>
      <c r="SNJ2340" s="1279"/>
      <c r="SNK2340" s="1279"/>
      <c r="SNL2340" s="1279"/>
      <c r="SNM2340" s="1279"/>
      <c r="SNN2340" s="1279"/>
      <c r="SNO2340" s="1279"/>
      <c r="SNP2340" s="1279"/>
      <c r="SNQ2340" s="1279"/>
      <c r="SNR2340" s="1279"/>
      <c r="SNS2340" s="1279"/>
      <c r="SNT2340" s="1279"/>
      <c r="SNU2340" s="1279"/>
      <c r="SNV2340" s="1279"/>
      <c r="SNW2340" s="1279"/>
      <c r="SNX2340" s="1279"/>
      <c r="SNY2340" s="1279"/>
      <c r="SNZ2340" s="1279"/>
      <c r="SOA2340" s="1279"/>
      <c r="SOB2340" s="1279"/>
      <c r="SOC2340" s="1279"/>
      <c r="SOD2340" s="1279"/>
      <c r="SOE2340" s="1279"/>
      <c r="SOF2340" s="1279"/>
      <c r="SOG2340" s="1279"/>
      <c r="SOH2340" s="1279"/>
      <c r="SOI2340" s="1279"/>
      <c r="SOJ2340" s="1279"/>
      <c r="SOK2340" s="1279"/>
      <c r="SOL2340" s="1279"/>
      <c r="SOM2340" s="1279"/>
      <c r="SON2340" s="1279"/>
      <c r="SOO2340" s="1279"/>
      <c r="SOP2340" s="1279"/>
      <c r="SOQ2340" s="1279"/>
      <c r="SOR2340" s="1279"/>
      <c r="SOS2340" s="1279"/>
      <c r="SOT2340" s="1279"/>
      <c r="SOU2340" s="1279"/>
      <c r="SOV2340" s="1279"/>
      <c r="SOW2340" s="1279"/>
      <c r="SOX2340" s="1279"/>
      <c r="SOY2340" s="1279"/>
      <c r="SOZ2340" s="1279"/>
      <c r="SPA2340" s="1279"/>
      <c r="SPB2340" s="1279"/>
      <c r="SPC2340" s="1279"/>
      <c r="SPD2340" s="1279"/>
      <c r="SPE2340" s="1279"/>
      <c r="SPF2340" s="1279"/>
      <c r="SPG2340" s="1279"/>
      <c r="SPH2340" s="1279"/>
      <c r="SPI2340" s="1279"/>
      <c r="SPJ2340" s="1279"/>
      <c r="SPK2340" s="1279"/>
      <c r="SPL2340" s="1279"/>
      <c r="SPM2340" s="1279"/>
      <c r="SPN2340" s="1279"/>
      <c r="SPO2340" s="1279"/>
      <c r="SPP2340" s="1279"/>
      <c r="SPQ2340" s="1279"/>
      <c r="SPR2340" s="1279"/>
      <c r="SPS2340" s="1279"/>
      <c r="SPT2340" s="1279"/>
      <c r="SPU2340" s="1279"/>
      <c r="SPV2340" s="1279"/>
      <c r="SPW2340" s="1279"/>
      <c r="SPX2340" s="1279"/>
      <c r="SPY2340" s="1279"/>
      <c r="SPZ2340" s="1279"/>
      <c r="SQA2340" s="1279"/>
      <c r="SQB2340" s="1279"/>
      <c r="SQC2340" s="1279"/>
      <c r="SQD2340" s="1279"/>
      <c r="SQE2340" s="1279"/>
      <c r="SQF2340" s="1279"/>
      <c r="SQG2340" s="1279"/>
      <c r="SQH2340" s="1279"/>
      <c r="SQI2340" s="1279"/>
      <c r="SQJ2340" s="1279"/>
      <c r="SQK2340" s="1279"/>
      <c r="SQL2340" s="1279"/>
      <c r="SQM2340" s="1279"/>
      <c r="SQN2340" s="1279"/>
      <c r="SQO2340" s="1279"/>
      <c r="SQP2340" s="1279"/>
      <c r="SQQ2340" s="1279"/>
      <c r="SQR2340" s="1279"/>
      <c r="SQS2340" s="1279"/>
      <c r="SQT2340" s="1279"/>
      <c r="SQU2340" s="1279"/>
      <c r="SQV2340" s="1279"/>
      <c r="SQW2340" s="1279"/>
      <c r="SQX2340" s="1279"/>
      <c r="SQY2340" s="1279"/>
      <c r="SQZ2340" s="1279"/>
      <c r="SRA2340" s="1279"/>
      <c r="SRB2340" s="1279"/>
      <c r="SRC2340" s="1279"/>
      <c r="SRD2340" s="1279"/>
      <c r="SRE2340" s="1279"/>
      <c r="SRF2340" s="1279"/>
      <c r="SRG2340" s="1279"/>
      <c r="SRH2340" s="1279"/>
      <c r="SRI2340" s="1279"/>
      <c r="SRJ2340" s="1279"/>
      <c r="SRK2340" s="1279"/>
      <c r="SRL2340" s="1279"/>
      <c r="SRM2340" s="1279"/>
      <c r="SRN2340" s="1279"/>
      <c r="SRO2340" s="1279"/>
      <c r="SRP2340" s="1279"/>
      <c r="SRQ2340" s="1279"/>
      <c r="SRR2340" s="1279"/>
      <c r="SRS2340" s="1279"/>
      <c r="SRT2340" s="1279"/>
      <c r="SRU2340" s="1279"/>
      <c r="SRV2340" s="1279"/>
      <c r="SRW2340" s="1279"/>
      <c r="SRX2340" s="1279"/>
      <c r="SRY2340" s="1279"/>
      <c r="SRZ2340" s="1279"/>
      <c r="SSA2340" s="1279"/>
      <c r="SSB2340" s="1279"/>
      <c r="SSC2340" s="1279"/>
      <c r="SSD2340" s="1279"/>
      <c r="SSE2340" s="1279"/>
      <c r="SSF2340" s="1279"/>
      <c r="SSG2340" s="1279"/>
      <c r="SSH2340" s="1279"/>
      <c r="SSI2340" s="1279"/>
      <c r="SSJ2340" s="1279"/>
      <c r="SSK2340" s="1279"/>
      <c r="SSL2340" s="1279"/>
      <c r="SSM2340" s="1279"/>
      <c r="SSN2340" s="1279"/>
      <c r="SSO2340" s="1279"/>
      <c r="SSP2340" s="1279"/>
      <c r="SSQ2340" s="1279"/>
      <c r="SSR2340" s="1279"/>
      <c r="SSS2340" s="1279"/>
      <c r="SST2340" s="1279"/>
      <c r="SSU2340" s="1279"/>
      <c r="SSV2340" s="1279"/>
      <c r="SSW2340" s="1279"/>
      <c r="SSX2340" s="1279"/>
      <c r="SSY2340" s="1279"/>
      <c r="SSZ2340" s="1279"/>
      <c r="STA2340" s="1279"/>
      <c r="STB2340" s="1279"/>
      <c r="STC2340" s="1279"/>
      <c r="STD2340" s="1279"/>
      <c r="STE2340" s="1279"/>
      <c r="STF2340" s="1279"/>
      <c r="STG2340" s="1279"/>
      <c r="STH2340" s="1279"/>
      <c r="STI2340" s="1279"/>
      <c r="STJ2340" s="1279"/>
      <c r="STK2340" s="1279"/>
      <c r="STL2340" s="1279"/>
      <c r="STM2340" s="1279"/>
      <c r="STN2340" s="1279"/>
      <c r="STO2340" s="1279"/>
      <c r="STP2340" s="1279"/>
      <c r="STQ2340" s="1279"/>
      <c r="STR2340" s="1279"/>
      <c r="STS2340" s="1279"/>
      <c r="STT2340" s="1279"/>
      <c r="STU2340" s="1279"/>
      <c r="STV2340" s="1279"/>
      <c r="STW2340" s="1279"/>
      <c r="STX2340" s="1279"/>
      <c r="STY2340" s="1279"/>
      <c r="STZ2340" s="1279"/>
      <c r="SUA2340" s="1279"/>
      <c r="SUB2340" s="1279"/>
      <c r="SUC2340" s="1279"/>
      <c r="SUD2340" s="1279"/>
      <c r="SUE2340" s="1279"/>
      <c r="SUF2340" s="1279"/>
      <c r="SUG2340" s="1279"/>
      <c r="SUH2340" s="1279"/>
      <c r="SUI2340" s="1279"/>
      <c r="SUJ2340" s="1279"/>
      <c r="SUK2340" s="1279"/>
      <c r="SUL2340" s="1279"/>
      <c r="SUM2340" s="1279"/>
      <c r="SUN2340" s="1279"/>
      <c r="SUO2340" s="1279"/>
      <c r="SUP2340" s="1279"/>
      <c r="SUQ2340" s="1279"/>
      <c r="SUR2340" s="1279"/>
      <c r="SUS2340" s="1279"/>
      <c r="SUT2340" s="1279"/>
      <c r="SUU2340" s="1279"/>
      <c r="SUV2340" s="1279"/>
      <c r="SUW2340" s="1279"/>
      <c r="SUX2340" s="1279"/>
      <c r="SUY2340" s="1279"/>
      <c r="SUZ2340" s="1279"/>
      <c r="SVA2340" s="1279"/>
      <c r="SVB2340" s="1279"/>
      <c r="SVC2340" s="1279"/>
      <c r="SVD2340" s="1279"/>
      <c r="SVE2340" s="1279"/>
      <c r="SVF2340" s="1279"/>
      <c r="SVG2340" s="1279"/>
      <c r="SVH2340" s="1279"/>
      <c r="SVI2340" s="1279"/>
      <c r="SVJ2340" s="1279"/>
      <c r="SVK2340" s="1279"/>
      <c r="SVL2340" s="1279"/>
      <c r="SVM2340" s="1279"/>
      <c r="SVN2340" s="1279"/>
      <c r="SVO2340" s="1279"/>
      <c r="SVP2340" s="1279"/>
      <c r="SVQ2340" s="1279"/>
      <c r="SVR2340" s="1279"/>
      <c r="SVS2340" s="1279"/>
      <c r="SVT2340" s="1279"/>
      <c r="SVU2340" s="1279"/>
      <c r="SVV2340" s="1279"/>
      <c r="SVW2340" s="1279"/>
      <c r="SVX2340" s="1279"/>
      <c r="SVY2340" s="1279"/>
      <c r="SVZ2340" s="1279"/>
      <c r="SWA2340" s="1279"/>
      <c r="SWB2340" s="1279"/>
      <c r="SWC2340" s="1279"/>
      <c r="SWD2340" s="1279"/>
      <c r="SWE2340" s="1279"/>
      <c r="SWF2340" s="1279"/>
      <c r="SWG2340" s="1279"/>
      <c r="SWH2340" s="1279"/>
      <c r="SWI2340" s="1279"/>
      <c r="SWJ2340" s="1279"/>
      <c r="SWK2340" s="1279"/>
      <c r="SWL2340" s="1279"/>
      <c r="SWM2340" s="1279"/>
      <c r="SWN2340" s="1279"/>
      <c r="SWO2340" s="1279"/>
      <c r="SWP2340" s="1279"/>
      <c r="SWQ2340" s="1279"/>
      <c r="SWR2340" s="1279"/>
      <c r="SWS2340" s="1279"/>
      <c r="SWT2340" s="1279"/>
      <c r="SWU2340" s="1279"/>
      <c r="SWV2340" s="1279"/>
      <c r="SWW2340" s="1279"/>
      <c r="SWX2340" s="1279"/>
      <c r="SWY2340" s="1279"/>
      <c r="SWZ2340" s="1279"/>
      <c r="SXA2340" s="1279"/>
      <c r="SXB2340" s="1279"/>
      <c r="SXC2340" s="1279"/>
      <c r="SXD2340" s="1279"/>
      <c r="SXE2340" s="1279"/>
      <c r="SXF2340" s="1279"/>
      <c r="SXG2340" s="1279"/>
      <c r="SXH2340" s="1279"/>
      <c r="SXI2340" s="1279"/>
      <c r="SXJ2340" s="1279"/>
      <c r="SXK2340" s="1279"/>
      <c r="SXL2340" s="1279"/>
      <c r="SXM2340" s="1279"/>
      <c r="SXN2340" s="1279"/>
      <c r="SXO2340" s="1279"/>
      <c r="SXP2340" s="1279"/>
      <c r="SXQ2340" s="1279"/>
      <c r="SXR2340" s="1279"/>
      <c r="SXS2340" s="1279"/>
      <c r="SXT2340" s="1279"/>
      <c r="SXU2340" s="1279"/>
      <c r="SXV2340" s="1279"/>
      <c r="SXW2340" s="1279"/>
      <c r="SXX2340" s="1279"/>
      <c r="SXY2340" s="1279"/>
      <c r="SXZ2340" s="1279"/>
      <c r="SYA2340" s="1279"/>
      <c r="SYB2340" s="1279"/>
      <c r="SYC2340" s="1279"/>
      <c r="SYD2340" s="1279"/>
      <c r="SYE2340" s="1279"/>
      <c r="SYF2340" s="1279"/>
      <c r="SYG2340" s="1279"/>
      <c r="SYH2340" s="1279"/>
      <c r="SYI2340" s="1279"/>
      <c r="SYJ2340" s="1279"/>
      <c r="SYK2340" s="1279"/>
      <c r="SYL2340" s="1279"/>
      <c r="SYM2340" s="1279"/>
      <c r="SYN2340" s="1279"/>
      <c r="SYO2340" s="1279"/>
      <c r="SYP2340" s="1279"/>
      <c r="SYQ2340" s="1279"/>
      <c r="SYR2340" s="1279"/>
      <c r="SYS2340" s="1279"/>
      <c r="SYT2340" s="1279"/>
      <c r="SYU2340" s="1279"/>
      <c r="SYV2340" s="1279"/>
      <c r="SYW2340" s="1279"/>
      <c r="SYX2340" s="1279"/>
      <c r="SYY2340" s="1279"/>
      <c r="SYZ2340" s="1279"/>
      <c r="SZA2340" s="1279"/>
      <c r="SZB2340" s="1279"/>
      <c r="SZC2340" s="1279"/>
      <c r="SZD2340" s="1279"/>
      <c r="SZE2340" s="1279"/>
      <c r="SZF2340" s="1279"/>
      <c r="SZG2340" s="1279"/>
      <c r="SZH2340" s="1279"/>
      <c r="SZI2340" s="1279"/>
      <c r="SZJ2340" s="1279"/>
      <c r="SZK2340" s="1279"/>
      <c r="SZL2340" s="1279"/>
      <c r="SZM2340" s="1279"/>
      <c r="SZN2340" s="1279"/>
      <c r="SZO2340" s="1279"/>
      <c r="SZP2340" s="1279"/>
      <c r="SZQ2340" s="1279"/>
      <c r="SZR2340" s="1279"/>
      <c r="SZS2340" s="1279"/>
      <c r="SZT2340" s="1279"/>
      <c r="SZU2340" s="1279"/>
      <c r="SZV2340" s="1279"/>
      <c r="SZW2340" s="1279"/>
      <c r="SZX2340" s="1279"/>
      <c r="SZY2340" s="1279"/>
      <c r="SZZ2340" s="1279"/>
      <c r="TAA2340" s="1279"/>
      <c r="TAB2340" s="1279"/>
      <c r="TAC2340" s="1279"/>
      <c r="TAD2340" s="1279"/>
      <c r="TAE2340" s="1279"/>
      <c r="TAF2340" s="1279"/>
      <c r="TAG2340" s="1279"/>
      <c r="TAH2340" s="1279"/>
      <c r="TAI2340" s="1279"/>
      <c r="TAJ2340" s="1279"/>
      <c r="TAK2340" s="1279"/>
      <c r="TAL2340" s="1279"/>
      <c r="TAM2340" s="1279"/>
      <c r="TAN2340" s="1279"/>
      <c r="TAO2340" s="1279"/>
      <c r="TAP2340" s="1279"/>
      <c r="TAQ2340" s="1279"/>
      <c r="TAR2340" s="1279"/>
      <c r="TAS2340" s="1279"/>
      <c r="TAT2340" s="1279"/>
      <c r="TAU2340" s="1279"/>
      <c r="TAV2340" s="1279"/>
      <c r="TAW2340" s="1279"/>
      <c r="TAX2340" s="1279"/>
      <c r="TAY2340" s="1279"/>
      <c r="TAZ2340" s="1279"/>
      <c r="TBA2340" s="1279"/>
      <c r="TBB2340" s="1279"/>
      <c r="TBC2340" s="1279"/>
      <c r="TBD2340" s="1279"/>
      <c r="TBE2340" s="1279"/>
      <c r="TBF2340" s="1279"/>
      <c r="TBG2340" s="1279"/>
      <c r="TBH2340" s="1279"/>
      <c r="TBI2340" s="1279"/>
      <c r="TBJ2340" s="1279"/>
      <c r="TBK2340" s="1279"/>
      <c r="TBL2340" s="1279"/>
      <c r="TBM2340" s="1279"/>
      <c r="TBN2340" s="1279"/>
      <c r="TBO2340" s="1279"/>
      <c r="TBP2340" s="1279"/>
      <c r="TBQ2340" s="1279"/>
      <c r="TBR2340" s="1279"/>
      <c r="TBS2340" s="1279"/>
      <c r="TBT2340" s="1279"/>
      <c r="TBU2340" s="1279"/>
      <c r="TBV2340" s="1279"/>
      <c r="TBW2340" s="1279"/>
      <c r="TBX2340" s="1279"/>
      <c r="TBY2340" s="1279"/>
      <c r="TBZ2340" s="1279"/>
      <c r="TCA2340" s="1279"/>
      <c r="TCB2340" s="1279"/>
      <c r="TCC2340" s="1279"/>
      <c r="TCD2340" s="1279"/>
      <c r="TCE2340" s="1279"/>
      <c r="TCF2340" s="1279"/>
      <c r="TCG2340" s="1279"/>
      <c r="TCH2340" s="1279"/>
      <c r="TCI2340" s="1279"/>
      <c r="TCJ2340" s="1279"/>
      <c r="TCK2340" s="1279"/>
      <c r="TCL2340" s="1279"/>
      <c r="TCM2340" s="1279"/>
      <c r="TCN2340" s="1279"/>
      <c r="TCO2340" s="1279"/>
      <c r="TCP2340" s="1279"/>
      <c r="TCQ2340" s="1279"/>
      <c r="TCR2340" s="1279"/>
      <c r="TCS2340" s="1279"/>
      <c r="TCT2340" s="1279"/>
      <c r="TCU2340" s="1279"/>
      <c r="TCV2340" s="1279"/>
      <c r="TCW2340" s="1279"/>
      <c r="TCX2340" s="1279"/>
      <c r="TCY2340" s="1279"/>
      <c r="TCZ2340" s="1279"/>
      <c r="TDA2340" s="1279"/>
      <c r="TDB2340" s="1279"/>
      <c r="TDC2340" s="1279"/>
      <c r="TDD2340" s="1279"/>
      <c r="TDE2340" s="1279"/>
      <c r="TDF2340" s="1279"/>
      <c r="TDG2340" s="1279"/>
      <c r="TDH2340" s="1279"/>
      <c r="TDI2340" s="1279"/>
      <c r="TDJ2340" s="1279"/>
      <c r="TDK2340" s="1279"/>
      <c r="TDL2340" s="1279"/>
      <c r="TDM2340" s="1279"/>
      <c r="TDN2340" s="1279"/>
      <c r="TDO2340" s="1279"/>
      <c r="TDP2340" s="1279"/>
      <c r="TDQ2340" s="1279"/>
      <c r="TDR2340" s="1279"/>
      <c r="TDS2340" s="1279"/>
      <c r="TDT2340" s="1279"/>
      <c r="TDU2340" s="1279"/>
      <c r="TDV2340" s="1279"/>
      <c r="TDW2340" s="1279"/>
      <c r="TDX2340" s="1279"/>
      <c r="TDY2340" s="1279"/>
      <c r="TDZ2340" s="1279"/>
      <c r="TEA2340" s="1279"/>
      <c r="TEB2340" s="1279"/>
      <c r="TEC2340" s="1279"/>
      <c r="TED2340" s="1279"/>
      <c r="TEE2340" s="1279"/>
      <c r="TEF2340" s="1279"/>
      <c r="TEG2340" s="1279"/>
      <c r="TEH2340" s="1279"/>
      <c r="TEI2340" s="1279"/>
      <c r="TEJ2340" s="1279"/>
      <c r="TEK2340" s="1279"/>
      <c r="TEL2340" s="1279"/>
      <c r="TEM2340" s="1279"/>
      <c r="TEN2340" s="1279"/>
      <c r="TEO2340" s="1279"/>
      <c r="TEP2340" s="1279"/>
      <c r="TEQ2340" s="1279"/>
      <c r="TER2340" s="1279"/>
      <c r="TES2340" s="1279"/>
      <c r="TET2340" s="1279"/>
      <c r="TEU2340" s="1279"/>
      <c r="TEV2340" s="1279"/>
      <c r="TEW2340" s="1279"/>
      <c r="TEX2340" s="1279"/>
      <c r="TEY2340" s="1279"/>
      <c r="TEZ2340" s="1279"/>
      <c r="TFA2340" s="1279"/>
      <c r="TFB2340" s="1279"/>
      <c r="TFC2340" s="1279"/>
      <c r="TFD2340" s="1279"/>
      <c r="TFE2340" s="1279"/>
      <c r="TFF2340" s="1279"/>
      <c r="TFG2340" s="1279"/>
      <c r="TFH2340" s="1279"/>
      <c r="TFI2340" s="1279"/>
      <c r="TFJ2340" s="1279"/>
      <c r="TFK2340" s="1279"/>
      <c r="TFL2340" s="1279"/>
      <c r="TFM2340" s="1279"/>
      <c r="TFN2340" s="1279"/>
      <c r="TFO2340" s="1279"/>
      <c r="TFP2340" s="1279"/>
      <c r="TFQ2340" s="1279"/>
      <c r="TFR2340" s="1279"/>
      <c r="TFS2340" s="1279"/>
      <c r="TFT2340" s="1279"/>
      <c r="TFU2340" s="1279"/>
      <c r="TFV2340" s="1279"/>
      <c r="TFW2340" s="1279"/>
      <c r="TFX2340" s="1279"/>
      <c r="TFY2340" s="1279"/>
      <c r="TFZ2340" s="1279"/>
      <c r="TGA2340" s="1279"/>
      <c r="TGB2340" s="1279"/>
      <c r="TGC2340" s="1279"/>
      <c r="TGD2340" s="1279"/>
      <c r="TGE2340" s="1279"/>
      <c r="TGF2340" s="1279"/>
      <c r="TGG2340" s="1279"/>
      <c r="TGH2340" s="1279"/>
      <c r="TGI2340" s="1279"/>
      <c r="TGJ2340" s="1279"/>
      <c r="TGK2340" s="1279"/>
      <c r="TGL2340" s="1279"/>
      <c r="TGM2340" s="1279"/>
      <c r="TGN2340" s="1279"/>
      <c r="TGO2340" s="1279"/>
      <c r="TGP2340" s="1279"/>
      <c r="TGQ2340" s="1279"/>
      <c r="TGR2340" s="1279"/>
      <c r="TGS2340" s="1279"/>
      <c r="TGT2340" s="1279"/>
      <c r="TGU2340" s="1279"/>
      <c r="TGV2340" s="1279"/>
      <c r="TGW2340" s="1279"/>
      <c r="TGX2340" s="1279"/>
      <c r="TGY2340" s="1279"/>
      <c r="TGZ2340" s="1279"/>
      <c r="THA2340" s="1279"/>
      <c r="THB2340" s="1279"/>
      <c r="THC2340" s="1279"/>
      <c r="THD2340" s="1279"/>
      <c r="THE2340" s="1279"/>
      <c r="THF2340" s="1279"/>
      <c r="THG2340" s="1279"/>
      <c r="THH2340" s="1279"/>
      <c r="THI2340" s="1279"/>
      <c r="THJ2340" s="1279"/>
      <c r="THK2340" s="1279"/>
      <c r="THL2340" s="1279"/>
      <c r="THM2340" s="1279"/>
      <c r="THN2340" s="1279"/>
      <c r="THO2340" s="1279"/>
      <c r="THP2340" s="1279"/>
      <c r="THQ2340" s="1279"/>
      <c r="THR2340" s="1279"/>
      <c r="THS2340" s="1279"/>
      <c r="THT2340" s="1279"/>
      <c r="THU2340" s="1279"/>
      <c r="THV2340" s="1279"/>
      <c r="THW2340" s="1279"/>
      <c r="THX2340" s="1279"/>
      <c r="THY2340" s="1279"/>
      <c r="THZ2340" s="1279"/>
      <c r="TIA2340" s="1279"/>
      <c r="TIB2340" s="1279"/>
      <c r="TIC2340" s="1279"/>
      <c r="TID2340" s="1279"/>
      <c r="TIE2340" s="1279"/>
      <c r="TIF2340" s="1279"/>
      <c r="TIG2340" s="1279"/>
      <c r="TIH2340" s="1279"/>
      <c r="TII2340" s="1279"/>
      <c r="TIJ2340" s="1279"/>
      <c r="TIK2340" s="1279"/>
      <c r="TIL2340" s="1279"/>
      <c r="TIM2340" s="1279"/>
      <c r="TIN2340" s="1279"/>
      <c r="TIO2340" s="1279"/>
      <c r="TIP2340" s="1279"/>
      <c r="TIQ2340" s="1279"/>
      <c r="TIR2340" s="1279"/>
      <c r="TIS2340" s="1279"/>
      <c r="TIT2340" s="1279"/>
      <c r="TIU2340" s="1279"/>
      <c r="TIV2340" s="1279"/>
      <c r="TIW2340" s="1279"/>
      <c r="TIX2340" s="1279"/>
      <c r="TIY2340" s="1279"/>
      <c r="TIZ2340" s="1279"/>
      <c r="TJA2340" s="1279"/>
      <c r="TJB2340" s="1279"/>
      <c r="TJC2340" s="1279"/>
      <c r="TJD2340" s="1279"/>
      <c r="TJE2340" s="1279"/>
      <c r="TJF2340" s="1279"/>
      <c r="TJG2340" s="1279"/>
      <c r="TJH2340" s="1279"/>
      <c r="TJI2340" s="1279"/>
      <c r="TJJ2340" s="1279"/>
      <c r="TJK2340" s="1279"/>
      <c r="TJL2340" s="1279"/>
      <c r="TJM2340" s="1279"/>
      <c r="TJN2340" s="1279"/>
      <c r="TJO2340" s="1279"/>
      <c r="TJP2340" s="1279"/>
      <c r="TJQ2340" s="1279"/>
      <c r="TJR2340" s="1279"/>
      <c r="TJS2340" s="1279"/>
      <c r="TJT2340" s="1279"/>
      <c r="TJU2340" s="1279"/>
      <c r="TJV2340" s="1279"/>
      <c r="TJW2340" s="1279"/>
      <c r="TJX2340" s="1279"/>
      <c r="TJY2340" s="1279"/>
      <c r="TJZ2340" s="1279"/>
      <c r="TKA2340" s="1279"/>
      <c r="TKB2340" s="1279"/>
      <c r="TKC2340" s="1279"/>
      <c r="TKD2340" s="1279"/>
      <c r="TKE2340" s="1279"/>
      <c r="TKF2340" s="1279"/>
      <c r="TKG2340" s="1279"/>
      <c r="TKH2340" s="1279"/>
      <c r="TKI2340" s="1279"/>
      <c r="TKJ2340" s="1279"/>
      <c r="TKK2340" s="1279"/>
      <c r="TKL2340" s="1279"/>
      <c r="TKM2340" s="1279"/>
      <c r="TKN2340" s="1279"/>
      <c r="TKO2340" s="1279"/>
      <c r="TKP2340" s="1279"/>
      <c r="TKQ2340" s="1279"/>
      <c r="TKR2340" s="1279"/>
      <c r="TKS2340" s="1279"/>
      <c r="TKT2340" s="1279"/>
      <c r="TKU2340" s="1279"/>
      <c r="TKV2340" s="1279"/>
      <c r="TKW2340" s="1279"/>
      <c r="TKX2340" s="1279"/>
      <c r="TKY2340" s="1279"/>
      <c r="TKZ2340" s="1279"/>
      <c r="TLA2340" s="1279"/>
      <c r="TLB2340" s="1279"/>
      <c r="TLC2340" s="1279"/>
      <c r="TLD2340" s="1279"/>
      <c r="TLE2340" s="1279"/>
      <c r="TLF2340" s="1279"/>
      <c r="TLG2340" s="1279"/>
      <c r="TLH2340" s="1279"/>
      <c r="TLI2340" s="1279"/>
      <c r="TLJ2340" s="1279"/>
      <c r="TLK2340" s="1279"/>
      <c r="TLL2340" s="1279"/>
      <c r="TLM2340" s="1279"/>
      <c r="TLN2340" s="1279"/>
      <c r="TLO2340" s="1279"/>
      <c r="TLP2340" s="1279"/>
      <c r="TLQ2340" s="1279"/>
      <c r="TLR2340" s="1279"/>
      <c r="TLS2340" s="1279"/>
      <c r="TLT2340" s="1279"/>
      <c r="TLU2340" s="1279"/>
      <c r="TLV2340" s="1279"/>
      <c r="TLW2340" s="1279"/>
      <c r="TLX2340" s="1279"/>
      <c r="TLY2340" s="1279"/>
      <c r="TLZ2340" s="1279"/>
      <c r="TMA2340" s="1279"/>
      <c r="TMB2340" s="1279"/>
      <c r="TMC2340" s="1279"/>
      <c r="TMD2340" s="1279"/>
      <c r="TME2340" s="1279"/>
      <c r="TMF2340" s="1279"/>
      <c r="TMG2340" s="1279"/>
      <c r="TMH2340" s="1279"/>
      <c r="TMI2340" s="1279"/>
      <c r="TMJ2340" s="1279"/>
      <c r="TMK2340" s="1279"/>
      <c r="TML2340" s="1279"/>
      <c r="TMM2340" s="1279"/>
      <c r="TMN2340" s="1279"/>
      <c r="TMO2340" s="1279"/>
      <c r="TMP2340" s="1279"/>
      <c r="TMQ2340" s="1279"/>
      <c r="TMR2340" s="1279"/>
      <c r="TMS2340" s="1279"/>
      <c r="TMT2340" s="1279"/>
      <c r="TMU2340" s="1279"/>
      <c r="TMV2340" s="1279"/>
      <c r="TMW2340" s="1279"/>
      <c r="TMX2340" s="1279"/>
      <c r="TMY2340" s="1279"/>
      <c r="TMZ2340" s="1279"/>
      <c r="TNA2340" s="1279"/>
      <c r="TNB2340" s="1279"/>
      <c r="TNC2340" s="1279"/>
      <c r="TND2340" s="1279"/>
      <c r="TNE2340" s="1279"/>
      <c r="TNF2340" s="1279"/>
      <c r="TNG2340" s="1279"/>
      <c r="TNH2340" s="1279"/>
      <c r="TNI2340" s="1279"/>
      <c r="TNJ2340" s="1279"/>
      <c r="TNK2340" s="1279"/>
      <c r="TNL2340" s="1279"/>
      <c r="TNM2340" s="1279"/>
      <c r="TNN2340" s="1279"/>
      <c r="TNO2340" s="1279"/>
      <c r="TNP2340" s="1279"/>
      <c r="TNQ2340" s="1279"/>
      <c r="TNR2340" s="1279"/>
      <c r="TNS2340" s="1279"/>
      <c r="TNT2340" s="1279"/>
      <c r="TNU2340" s="1279"/>
      <c r="TNV2340" s="1279"/>
      <c r="TNW2340" s="1279"/>
      <c r="TNX2340" s="1279"/>
      <c r="TNY2340" s="1279"/>
      <c r="TNZ2340" s="1279"/>
      <c r="TOA2340" s="1279"/>
      <c r="TOB2340" s="1279"/>
      <c r="TOC2340" s="1279"/>
      <c r="TOD2340" s="1279"/>
      <c r="TOE2340" s="1279"/>
      <c r="TOF2340" s="1279"/>
      <c r="TOG2340" s="1279"/>
      <c r="TOH2340" s="1279"/>
      <c r="TOI2340" s="1279"/>
      <c r="TOJ2340" s="1279"/>
      <c r="TOK2340" s="1279"/>
      <c r="TOL2340" s="1279"/>
      <c r="TOM2340" s="1279"/>
      <c r="TON2340" s="1279"/>
      <c r="TOO2340" s="1279"/>
      <c r="TOP2340" s="1279"/>
      <c r="TOQ2340" s="1279"/>
      <c r="TOR2340" s="1279"/>
      <c r="TOS2340" s="1279"/>
      <c r="TOT2340" s="1279"/>
      <c r="TOU2340" s="1279"/>
      <c r="TOV2340" s="1279"/>
      <c r="TOW2340" s="1279"/>
      <c r="TOX2340" s="1279"/>
      <c r="TOY2340" s="1279"/>
      <c r="TOZ2340" s="1279"/>
      <c r="TPA2340" s="1279"/>
      <c r="TPB2340" s="1279"/>
      <c r="TPC2340" s="1279"/>
      <c r="TPD2340" s="1279"/>
      <c r="TPE2340" s="1279"/>
      <c r="TPF2340" s="1279"/>
      <c r="TPG2340" s="1279"/>
      <c r="TPH2340" s="1279"/>
      <c r="TPI2340" s="1279"/>
      <c r="TPJ2340" s="1279"/>
      <c r="TPK2340" s="1279"/>
      <c r="TPL2340" s="1279"/>
      <c r="TPM2340" s="1279"/>
      <c r="TPN2340" s="1279"/>
      <c r="TPO2340" s="1279"/>
      <c r="TPP2340" s="1279"/>
      <c r="TPQ2340" s="1279"/>
      <c r="TPR2340" s="1279"/>
      <c r="TPS2340" s="1279"/>
      <c r="TPT2340" s="1279"/>
      <c r="TPU2340" s="1279"/>
      <c r="TPV2340" s="1279"/>
      <c r="TPW2340" s="1279"/>
      <c r="TPX2340" s="1279"/>
      <c r="TPY2340" s="1279"/>
      <c r="TPZ2340" s="1279"/>
      <c r="TQA2340" s="1279"/>
      <c r="TQB2340" s="1279"/>
      <c r="TQC2340" s="1279"/>
      <c r="TQD2340" s="1279"/>
      <c r="TQE2340" s="1279"/>
      <c r="TQF2340" s="1279"/>
      <c r="TQG2340" s="1279"/>
      <c r="TQH2340" s="1279"/>
      <c r="TQI2340" s="1279"/>
      <c r="TQJ2340" s="1279"/>
      <c r="TQK2340" s="1279"/>
      <c r="TQL2340" s="1279"/>
      <c r="TQM2340" s="1279"/>
      <c r="TQN2340" s="1279"/>
      <c r="TQO2340" s="1279"/>
      <c r="TQP2340" s="1279"/>
      <c r="TQQ2340" s="1279"/>
      <c r="TQR2340" s="1279"/>
      <c r="TQS2340" s="1279"/>
      <c r="TQT2340" s="1279"/>
      <c r="TQU2340" s="1279"/>
      <c r="TQV2340" s="1279"/>
      <c r="TQW2340" s="1279"/>
      <c r="TQX2340" s="1279"/>
      <c r="TQY2340" s="1279"/>
      <c r="TQZ2340" s="1279"/>
      <c r="TRA2340" s="1279"/>
      <c r="TRB2340" s="1279"/>
      <c r="TRC2340" s="1279"/>
      <c r="TRD2340" s="1279"/>
      <c r="TRE2340" s="1279"/>
      <c r="TRF2340" s="1279"/>
      <c r="TRG2340" s="1279"/>
      <c r="TRH2340" s="1279"/>
      <c r="TRI2340" s="1279"/>
      <c r="TRJ2340" s="1279"/>
      <c r="TRK2340" s="1279"/>
      <c r="TRL2340" s="1279"/>
      <c r="TRM2340" s="1279"/>
      <c r="TRN2340" s="1279"/>
      <c r="TRO2340" s="1279"/>
      <c r="TRP2340" s="1279"/>
      <c r="TRQ2340" s="1279"/>
      <c r="TRR2340" s="1279"/>
      <c r="TRS2340" s="1279"/>
      <c r="TRT2340" s="1279"/>
      <c r="TRU2340" s="1279"/>
      <c r="TRV2340" s="1279"/>
      <c r="TRW2340" s="1279"/>
      <c r="TRX2340" s="1279"/>
      <c r="TRY2340" s="1279"/>
      <c r="TRZ2340" s="1279"/>
      <c r="TSA2340" s="1279"/>
      <c r="TSB2340" s="1279"/>
      <c r="TSC2340" s="1279"/>
      <c r="TSD2340" s="1279"/>
      <c r="TSE2340" s="1279"/>
      <c r="TSF2340" s="1279"/>
      <c r="TSG2340" s="1279"/>
      <c r="TSH2340" s="1279"/>
      <c r="TSI2340" s="1279"/>
      <c r="TSJ2340" s="1279"/>
      <c r="TSK2340" s="1279"/>
      <c r="TSL2340" s="1279"/>
      <c r="TSM2340" s="1279"/>
      <c r="TSN2340" s="1279"/>
      <c r="TSO2340" s="1279"/>
      <c r="TSP2340" s="1279"/>
      <c r="TSQ2340" s="1279"/>
      <c r="TSR2340" s="1279"/>
      <c r="TSS2340" s="1279"/>
      <c r="TST2340" s="1279"/>
      <c r="TSU2340" s="1279"/>
      <c r="TSV2340" s="1279"/>
      <c r="TSW2340" s="1279"/>
      <c r="TSX2340" s="1279"/>
      <c r="TSY2340" s="1279"/>
      <c r="TSZ2340" s="1279"/>
      <c r="TTA2340" s="1279"/>
      <c r="TTB2340" s="1279"/>
      <c r="TTC2340" s="1279"/>
      <c r="TTD2340" s="1279"/>
      <c r="TTE2340" s="1279"/>
      <c r="TTF2340" s="1279"/>
      <c r="TTG2340" s="1279"/>
      <c r="TTH2340" s="1279"/>
      <c r="TTI2340" s="1279"/>
      <c r="TTJ2340" s="1279"/>
      <c r="TTK2340" s="1279"/>
      <c r="TTL2340" s="1279"/>
      <c r="TTM2340" s="1279"/>
      <c r="TTN2340" s="1279"/>
      <c r="TTO2340" s="1279"/>
      <c r="TTP2340" s="1279"/>
      <c r="TTQ2340" s="1279"/>
      <c r="TTR2340" s="1279"/>
      <c r="TTS2340" s="1279"/>
      <c r="TTT2340" s="1279"/>
      <c r="TTU2340" s="1279"/>
      <c r="TTV2340" s="1279"/>
      <c r="TTW2340" s="1279"/>
      <c r="TTX2340" s="1279"/>
      <c r="TTY2340" s="1279"/>
      <c r="TTZ2340" s="1279"/>
      <c r="TUA2340" s="1279"/>
      <c r="TUB2340" s="1279"/>
      <c r="TUC2340" s="1279"/>
      <c r="TUD2340" s="1279"/>
      <c r="TUE2340" s="1279"/>
      <c r="TUF2340" s="1279"/>
      <c r="TUG2340" s="1279"/>
      <c r="TUH2340" s="1279"/>
      <c r="TUI2340" s="1279"/>
      <c r="TUJ2340" s="1279"/>
      <c r="TUK2340" s="1279"/>
      <c r="TUL2340" s="1279"/>
      <c r="TUM2340" s="1279"/>
      <c r="TUN2340" s="1279"/>
      <c r="TUO2340" s="1279"/>
      <c r="TUP2340" s="1279"/>
      <c r="TUQ2340" s="1279"/>
      <c r="TUR2340" s="1279"/>
      <c r="TUS2340" s="1279"/>
      <c r="TUT2340" s="1279"/>
      <c r="TUU2340" s="1279"/>
      <c r="TUV2340" s="1279"/>
      <c r="TUW2340" s="1279"/>
      <c r="TUX2340" s="1279"/>
      <c r="TUY2340" s="1279"/>
      <c r="TUZ2340" s="1279"/>
      <c r="TVA2340" s="1279"/>
      <c r="TVB2340" s="1279"/>
      <c r="TVC2340" s="1279"/>
      <c r="TVD2340" s="1279"/>
      <c r="TVE2340" s="1279"/>
      <c r="TVF2340" s="1279"/>
      <c r="TVG2340" s="1279"/>
      <c r="TVH2340" s="1279"/>
      <c r="TVI2340" s="1279"/>
      <c r="TVJ2340" s="1279"/>
      <c r="TVK2340" s="1279"/>
      <c r="TVL2340" s="1279"/>
      <c r="TVM2340" s="1279"/>
      <c r="TVN2340" s="1279"/>
      <c r="TVO2340" s="1279"/>
      <c r="TVP2340" s="1279"/>
      <c r="TVQ2340" s="1279"/>
      <c r="TVR2340" s="1279"/>
      <c r="TVS2340" s="1279"/>
      <c r="TVT2340" s="1279"/>
      <c r="TVU2340" s="1279"/>
      <c r="TVV2340" s="1279"/>
      <c r="TVW2340" s="1279"/>
      <c r="TVX2340" s="1279"/>
      <c r="TVY2340" s="1279"/>
      <c r="TVZ2340" s="1279"/>
      <c r="TWA2340" s="1279"/>
      <c r="TWB2340" s="1279"/>
      <c r="TWC2340" s="1279"/>
      <c r="TWD2340" s="1279"/>
      <c r="TWE2340" s="1279"/>
      <c r="TWF2340" s="1279"/>
      <c r="TWG2340" s="1279"/>
      <c r="TWH2340" s="1279"/>
      <c r="TWI2340" s="1279"/>
      <c r="TWJ2340" s="1279"/>
      <c r="TWK2340" s="1279"/>
      <c r="TWL2340" s="1279"/>
      <c r="TWM2340" s="1279"/>
      <c r="TWN2340" s="1279"/>
      <c r="TWO2340" s="1279"/>
      <c r="TWP2340" s="1279"/>
      <c r="TWQ2340" s="1279"/>
      <c r="TWR2340" s="1279"/>
      <c r="TWS2340" s="1279"/>
      <c r="TWT2340" s="1279"/>
      <c r="TWU2340" s="1279"/>
      <c r="TWV2340" s="1279"/>
      <c r="TWW2340" s="1279"/>
      <c r="TWX2340" s="1279"/>
      <c r="TWY2340" s="1279"/>
      <c r="TWZ2340" s="1279"/>
      <c r="TXA2340" s="1279"/>
      <c r="TXB2340" s="1279"/>
      <c r="TXC2340" s="1279"/>
      <c r="TXD2340" s="1279"/>
      <c r="TXE2340" s="1279"/>
      <c r="TXF2340" s="1279"/>
      <c r="TXG2340" s="1279"/>
      <c r="TXH2340" s="1279"/>
      <c r="TXI2340" s="1279"/>
      <c r="TXJ2340" s="1279"/>
      <c r="TXK2340" s="1279"/>
      <c r="TXL2340" s="1279"/>
      <c r="TXM2340" s="1279"/>
      <c r="TXN2340" s="1279"/>
      <c r="TXO2340" s="1279"/>
      <c r="TXP2340" s="1279"/>
      <c r="TXQ2340" s="1279"/>
      <c r="TXR2340" s="1279"/>
      <c r="TXS2340" s="1279"/>
      <c r="TXT2340" s="1279"/>
      <c r="TXU2340" s="1279"/>
      <c r="TXV2340" s="1279"/>
      <c r="TXW2340" s="1279"/>
      <c r="TXX2340" s="1279"/>
      <c r="TXY2340" s="1279"/>
      <c r="TXZ2340" s="1279"/>
      <c r="TYA2340" s="1279"/>
      <c r="TYB2340" s="1279"/>
      <c r="TYC2340" s="1279"/>
      <c r="TYD2340" s="1279"/>
      <c r="TYE2340" s="1279"/>
      <c r="TYF2340" s="1279"/>
      <c r="TYG2340" s="1279"/>
      <c r="TYH2340" s="1279"/>
      <c r="TYI2340" s="1279"/>
      <c r="TYJ2340" s="1279"/>
      <c r="TYK2340" s="1279"/>
      <c r="TYL2340" s="1279"/>
      <c r="TYM2340" s="1279"/>
      <c r="TYN2340" s="1279"/>
      <c r="TYO2340" s="1279"/>
      <c r="TYP2340" s="1279"/>
      <c r="TYQ2340" s="1279"/>
      <c r="TYR2340" s="1279"/>
      <c r="TYS2340" s="1279"/>
      <c r="TYT2340" s="1279"/>
      <c r="TYU2340" s="1279"/>
      <c r="TYV2340" s="1279"/>
      <c r="TYW2340" s="1279"/>
      <c r="TYX2340" s="1279"/>
      <c r="TYY2340" s="1279"/>
      <c r="TYZ2340" s="1279"/>
      <c r="TZA2340" s="1279"/>
      <c r="TZB2340" s="1279"/>
      <c r="TZC2340" s="1279"/>
      <c r="TZD2340" s="1279"/>
      <c r="TZE2340" s="1279"/>
      <c r="TZF2340" s="1279"/>
      <c r="TZG2340" s="1279"/>
      <c r="TZH2340" s="1279"/>
      <c r="TZI2340" s="1279"/>
      <c r="TZJ2340" s="1279"/>
      <c r="TZK2340" s="1279"/>
      <c r="TZL2340" s="1279"/>
      <c r="TZM2340" s="1279"/>
      <c r="TZN2340" s="1279"/>
      <c r="TZO2340" s="1279"/>
      <c r="TZP2340" s="1279"/>
      <c r="TZQ2340" s="1279"/>
      <c r="TZR2340" s="1279"/>
      <c r="TZS2340" s="1279"/>
      <c r="TZT2340" s="1279"/>
      <c r="TZU2340" s="1279"/>
      <c r="TZV2340" s="1279"/>
      <c r="TZW2340" s="1279"/>
      <c r="TZX2340" s="1279"/>
      <c r="TZY2340" s="1279"/>
      <c r="TZZ2340" s="1279"/>
      <c r="UAA2340" s="1279"/>
      <c r="UAB2340" s="1279"/>
      <c r="UAC2340" s="1279"/>
      <c r="UAD2340" s="1279"/>
      <c r="UAE2340" s="1279"/>
      <c r="UAF2340" s="1279"/>
      <c r="UAG2340" s="1279"/>
      <c r="UAH2340" s="1279"/>
      <c r="UAI2340" s="1279"/>
      <c r="UAJ2340" s="1279"/>
      <c r="UAK2340" s="1279"/>
      <c r="UAL2340" s="1279"/>
      <c r="UAM2340" s="1279"/>
      <c r="UAN2340" s="1279"/>
      <c r="UAO2340" s="1279"/>
      <c r="UAP2340" s="1279"/>
      <c r="UAQ2340" s="1279"/>
      <c r="UAR2340" s="1279"/>
      <c r="UAS2340" s="1279"/>
      <c r="UAT2340" s="1279"/>
      <c r="UAU2340" s="1279"/>
      <c r="UAV2340" s="1279"/>
      <c r="UAW2340" s="1279"/>
      <c r="UAX2340" s="1279"/>
      <c r="UAY2340" s="1279"/>
      <c r="UAZ2340" s="1279"/>
      <c r="UBA2340" s="1279"/>
      <c r="UBB2340" s="1279"/>
      <c r="UBC2340" s="1279"/>
      <c r="UBD2340" s="1279"/>
      <c r="UBE2340" s="1279"/>
      <c r="UBF2340" s="1279"/>
      <c r="UBG2340" s="1279"/>
      <c r="UBH2340" s="1279"/>
      <c r="UBI2340" s="1279"/>
      <c r="UBJ2340" s="1279"/>
      <c r="UBK2340" s="1279"/>
      <c r="UBL2340" s="1279"/>
      <c r="UBM2340" s="1279"/>
      <c r="UBN2340" s="1279"/>
      <c r="UBO2340" s="1279"/>
      <c r="UBP2340" s="1279"/>
      <c r="UBQ2340" s="1279"/>
      <c r="UBR2340" s="1279"/>
      <c r="UBS2340" s="1279"/>
      <c r="UBT2340" s="1279"/>
      <c r="UBU2340" s="1279"/>
      <c r="UBV2340" s="1279"/>
      <c r="UBW2340" s="1279"/>
      <c r="UBX2340" s="1279"/>
      <c r="UBY2340" s="1279"/>
      <c r="UBZ2340" s="1279"/>
      <c r="UCA2340" s="1279"/>
      <c r="UCB2340" s="1279"/>
      <c r="UCC2340" s="1279"/>
      <c r="UCD2340" s="1279"/>
      <c r="UCE2340" s="1279"/>
      <c r="UCF2340" s="1279"/>
      <c r="UCG2340" s="1279"/>
      <c r="UCH2340" s="1279"/>
      <c r="UCI2340" s="1279"/>
      <c r="UCJ2340" s="1279"/>
      <c r="UCK2340" s="1279"/>
      <c r="UCL2340" s="1279"/>
      <c r="UCM2340" s="1279"/>
      <c r="UCN2340" s="1279"/>
      <c r="UCO2340" s="1279"/>
      <c r="UCP2340" s="1279"/>
      <c r="UCQ2340" s="1279"/>
      <c r="UCR2340" s="1279"/>
      <c r="UCS2340" s="1279"/>
      <c r="UCT2340" s="1279"/>
      <c r="UCU2340" s="1279"/>
      <c r="UCV2340" s="1279"/>
      <c r="UCW2340" s="1279"/>
      <c r="UCX2340" s="1279"/>
      <c r="UCY2340" s="1279"/>
      <c r="UCZ2340" s="1279"/>
      <c r="UDA2340" s="1279"/>
      <c r="UDB2340" s="1279"/>
      <c r="UDC2340" s="1279"/>
      <c r="UDD2340" s="1279"/>
      <c r="UDE2340" s="1279"/>
      <c r="UDF2340" s="1279"/>
      <c r="UDG2340" s="1279"/>
      <c r="UDH2340" s="1279"/>
      <c r="UDI2340" s="1279"/>
      <c r="UDJ2340" s="1279"/>
      <c r="UDK2340" s="1279"/>
      <c r="UDL2340" s="1279"/>
      <c r="UDM2340" s="1279"/>
      <c r="UDN2340" s="1279"/>
      <c r="UDO2340" s="1279"/>
      <c r="UDP2340" s="1279"/>
      <c r="UDQ2340" s="1279"/>
      <c r="UDR2340" s="1279"/>
      <c r="UDS2340" s="1279"/>
      <c r="UDT2340" s="1279"/>
      <c r="UDU2340" s="1279"/>
      <c r="UDV2340" s="1279"/>
      <c r="UDW2340" s="1279"/>
      <c r="UDX2340" s="1279"/>
      <c r="UDY2340" s="1279"/>
      <c r="UDZ2340" s="1279"/>
      <c r="UEA2340" s="1279"/>
      <c r="UEB2340" s="1279"/>
      <c r="UEC2340" s="1279"/>
      <c r="UED2340" s="1279"/>
      <c r="UEE2340" s="1279"/>
      <c r="UEF2340" s="1279"/>
      <c r="UEG2340" s="1279"/>
      <c r="UEH2340" s="1279"/>
      <c r="UEI2340" s="1279"/>
      <c r="UEJ2340" s="1279"/>
      <c r="UEK2340" s="1279"/>
      <c r="UEL2340" s="1279"/>
      <c r="UEM2340" s="1279"/>
      <c r="UEN2340" s="1279"/>
      <c r="UEO2340" s="1279"/>
      <c r="UEP2340" s="1279"/>
      <c r="UEQ2340" s="1279"/>
      <c r="UER2340" s="1279"/>
      <c r="UES2340" s="1279"/>
      <c r="UET2340" s="1279"/>
      <c r="UEU2340" s="1279"/>
      <c r="UEV2340" s="1279"/>
      <c r="UEW2340" s="1279"/>
      <c r="UEX2340" s="1279"/>
      <c r="UEY2340" s="1279"/>
      <c r="UEZ2340" s="1279"/>
      <c r="UFA2340" s="1279"/>
      <c r="UFB2340" s="1279"/>
      <c r="UFC2340" s="1279"/>
      <c r="UFD2340" s="1279"/>
      <c r="UFE2340" s="1279"/>
      <c r="UFF2340" s="1279"/>
      <c r="UFG2340" s="1279"/>
      <c r="UFH2340" s="1279"/>
      <c r="UFI2340" s="1279"/>
      <c r="UFJ2340" s="1279"/>
      <c r="UFK2340" s="1279"/>
      <c r="UFL2340" s="1279"/>
      <c r="UFM2340" s="1279"/>
      <c r="UFN2340" s="1279"/>
      <c r="UFO2340" s="1279"/>
      <c r="UFP2340" s="1279"/>
      <c r="UFQ2340" s="1279"/>
      <c r="UFR2340" s="1279"/>
      <c r="UFS2340" s="1279"/>
      <c r="UFT2340" s="1279"/>
      <c r="UFU2340" s="1279"/>
      <c r="UFV2340" s="1279"/>
      <c r="UFW2340" s="1279"/>
      <c r="UFX2340" s="1279"/>
      <c r="UFY2340" s="1279"/>
      <c r="UFZ2340" s="1279"/>
      <c r="UGA2340" s="1279"/>
      <c r="UGB2340" s="1279"/>
      <c r="UGC2340" s="1279"/>
      <c r="UGD2340" s="1279"/>
      <c r="UGE2340" s="1279"/>
      <c r="UGF2340" s="1279"/>
      <c r="UGG2340" s="1279"/>
      <c r="UGH2340" s="1279"/>
      <c r="UGI2340" s="1279"/>
      <c r="UGJ2340" s="1279"/>
      <c r="UGK2340" s="1279"/>
      <c r="UGL2340" s="1279"/>
      <c r="UGM2340" s="1279"/>
      <c r="UGN2340" s="1279"/>
      <c r="UGO2340" s="1279"/>
      <c r="UGP2340" s="1279"/>
      <c r="UGQ2340" s="1279"/>
      <c r="UGR2340" s="1279"/>
      <c r="UGS2340" s="1279"/>
      <c r="UGT2340" s="1279"/>
      <c r="UGU2340" s="1279"/>
      <c r="UGV2340" s="1279"/>
      <c r="UGW2340" s="1279"/>
      <c r="UGX2340" s="1279"/>
      <c r="UGY2340" s="1279"/>
      <c r="UGZ2340" s="1279"/>
      <c r="UHA2340" s="1279"/>
      <c r="UHB2340" s="1279"/>
      <c r="UHC2340" s="1279"/>
      <c r="UHD2340" s="1279"/>
      <c r="UHE2340" s="1279"/>
      <c r="UHF2340" s="1279"/>
      <c r="UHG2340" s="1279"/>
      <c r="UHH2340" s="1279"/>
      <c r="UHI2340" s="1279"/>
      <c r="UHJ2340" s="1279"/>
      <c r="UHK2340" s="1279"/>
      <c r="UHL2340" s="1279"/>
      <c r="UHM2340" s="1279"/>
      <c r="UHN2340" s="1279"/>
      <c r="UHO2340" s="1279"/>
      <c r="UHP2340" s="1279"/>
      <c r="UHQ2340" s="1279"/>
      <c r="UHR2340" s="1279"/>
      <c r="UHS2340" s="1279"/>
      <c r="UHT2340" s="1279"/>
      <c r="UHU2340" s="1279"/>
      <c r="UHV2340" s="1279"/>
      <c r="UHW2340" s="1279"/>
      <c r="UHX2340" s="1279"/>
      <c r="UHY2340" s="1279"/>
      <c r="UHZ2340" s="1279"/>
      <c r="UIA2340" s="1279"/>
      <c r="UIB2340" s="1279"/>
      <c r="UIC2340" s="1279"/>
      <c r="UID2340" s="1279"/>
      <c r="UIE2340" s="1279"/>
      <c r="UIF2340" s="1279"/>
      <c r="UIG2340" s="1279"/>
      <c r="UIH2340" s="1279"/>
      <c r="UII2340" s="1279"/>
      <c r="UIJ2340" s="1279"/>
      <c r="UIK2340" s="1279"/>
      <c r="UIL2340" s="1279"/>
      <c r="UIM2340" s="1279"/>
      <c r="UIN2340" s="1279"/>
      <c r="UIO2340" s="1279"/>
      <c r="UIP2340" s="1279"/>
      <c r="UIQ2340" s="1279"/>
      <c r="UIR2340" s="1279"/>
      <c r="UIS2340" s="1279"/>
      <c r="UIT2340" s="1279"/>
      <c r="UIU2340" s="1279"/>
      <c r="UIV2340" s="1279"/>
      <c r="UIW2340" s="1279"/>
      <c r="UIX2340" s="1279"/>
      <c r="UIY2340" s="1279"/>
      <c r="UIZ2340" s="1279"/>
      <c r="UJA2340" s="1279"/>
      <c r="UJB2340" s="1279"/>
      <c r="UJC2340" s="1279"/>
      <c r="UJD2340" s="1279"/>
      <c r="UJE2340" s="1279"/>
      <c r="UJF2340" s="1279"/>
      <c r="UJG2340" s="1279"/>
      <c r="UJH2340" s="1279"/>
      <c r="UJI2340" s="1279"/>
      <c r="UJJ2340" s="1279"/>
      <c r="UJK2340" s="1279"/>
      <c r="UJL2340" s="1279"/>
      <c r="UJM2340" s="1279"/>
      <c r="UJN2340" s="1279"/>
      <c r="UJO2340" s="1279"/>
      <c r="UJP2340" s="1279"/>
      <c r="UJQ2340" s="1279"/>
      <c r="UJR2340" s="1279"/>
      <c r="UJS2340" s="1279"/>
      <c r="UJT2340" s="1279"/>
      <c r="UJU2340" s="1279"/>
      <c r="UJV2340" s="1279"/>
      <c r="UJW2340" s="1279"/>
      <c r="UJX2340" s="1279"/>
      <c r="UJY2340" s="1279"/>
      <c r="UJZ2340" s="1279"/>
      <c r="UKA2340" s="1279"/>
      <c r="UKB2340" s="1279"/>
      <c r="UKC2340" s="1279"/>
      <c r="UKD2340" s="1279"/>
      <c r="UKE2340" s="1279"/>
      <c r="UKF2340" s="1279"/>
      <c r="UKG2340" s="1279"/>
      <c r="UKH2340" s="1279"/>
      <c r="UKI2340" s="1279"/>
      <c r="UKJ2340" s="1279"/>
      <c r="UKK2340" s="1279"/>
      <c r="UKL2340" s="1279"/>
      <c r="UKM2340" s="1279"/>
      <c r="UKN2340" s="1279"/>
      <c r="UKO2340" s="1279"/>
      <c r="UKP2340" s="1279"/>
      <c r="UKQ2340" s="1279"/>
      <c r="UKR2340" s="1279"/>
      <c r="UKS2340" s="1279"/>
      <c r="UKT2340" s="1279"/>
      <c r="UKU2340" s="1279"/>
      <c r="UKV2340" s="1279"/>
      <c r="UKW2340" s="1279"/>
      <c r="UKX2340" s="1279"/>
      <c r="UKY2340" s="1279"/>
      <c r="UKZ2340" s="1279"/>
      <c r="ULA2340" s="1279"/>
      <c r="ULB2340" s="1279"/>
      <c r="ULC2340" s="1279"/>
      <c r="ULD2340" s="1279"/>
      <c r="ULE2340" s="1279"/>
      <c r="ULF2340" s="1279"/>
      <c r="ULG2340" s="1279"/>
      <c r="ULH2340" s="1279"/>
      <c r="ULI2340" s="1279"/>
      <c r="ULJ2340" s="1279"/>
      <c r="ULK2340" s="1279"/>
      <c r="ULL2340" s="1279"/>
      <c r="ULM2340" s="1279"/>
      <c r="ULN2340" s="1279"/>
      <c r="ULO2340" s="1279"/>
      <c r="ULP2340" s="1279"/>
      <c r="ULQ2340" s="1279"/>
      <c r="ULR2340" s="1279"/>
      <c r="ULS2340" s="1279"/>
      <c r="ULT2340" s="1279"/>
      <c r="ULU2340" s="1279"/>
      <c r="ULV2340" s="1279"/>
      <c r="ULW2340" s="1279"/>
      <c r="ULX2340" s="1279"/>
      <c r="ULY2340" s="1279"/>
      <c r="ULZ2340" s="1279"/>
      <c r="UMA2340" s="1279"/>
      <c r="UMB2340" s="1279"/>
      <c r="UMC2340" s="1279"/>
      <c r="UMD2340" s="1279"/>
      <c r="UME2340" s="1279"/>
      <c r="UMF2340" s="1279"/>
      <c r="UMG2340" s="1279"/>
      <c r="UMH2340" s="1279"/>
      <c r="UMI2340" s="1279"/>
      <c r="UMJ2340" s="1279"/>
      <c r="UMK2340" s="1279"/>
      <c r="UML2340" s="1279"/>
      <c r="UMM2340" s="1279"/>
      <c r="UMN2340" s="1279"/>
      <c r="UMO2340" s="1279"/>
      <c r="UMP2340" s="1279"/>
      <c r="UMQ2340" s="1279"/>
      <c r="UMR2340" s="1279"/>
      <c r="UMS2340" s="1279"/>
      <c r="UMT2340" s="1279"/>
      <c r="UMU2340" s="1279"/>
      <c r="UMV2340" s="1279"/>
      <c r="UMW2340" s="1279"/>
      <c r="UMX2340" s="1279"/>
      <c r="UMY2340" s="1279"/>
      <c r="UMZ2340" s="1279"/>
      <c r="UNA2340" s="1279"/>
      <c r="UNB2340" s="1279"/>
      <c r="UNC2340" s="1279"/>
      <c r="UND2340" s="1279"/>
      <c r="UNE2340" s="1279"/>
      <c r="UNF2340" s="1279"/>
      <c r="UNG2340" s="1279"/>
      <c r="UNH2340" s="1279"/>
      <c r="UNI2340" s="1279"/>
      <c r="UNJ2340" s="1279"/>
      <c r="UNK2340" s="1279"/>
      <c r="UNL2340" s="1279"/>
      <c r="UNM2340" s="1279"/>
      <c r="UNN2340" s="1279"/>
      <c r="UNO2340" s="1279"/>
      <c r="UNP2340" s="1279"/>
      <c r="UNQ2340" s="1279"/>
      <c r="UNR2340" s="1279"/>
      <c r="UNS2340" s="1279"/>
      <c r="UNT2340" s="1279"/>
      <c r="UNU2340" s="1279"/>
      <c r="UNV2340" s="1279"/>
      <c r="UNW2340" s="1279"/>
      <c r="UNX2340" s="1279"/>
      <c r="UNY2340" s="1279"/>
      <c r="UNZ2340" s="1279"/>
      <c r="UOA2340" s="1279"/>
      <c r="UOB2340" s="1279"/>
      <c r="UOC2340" s="1279"/>
      <c r="UOD2340" s="1279"/>
      <c r="UOE2340" s="1279"/>
      <c r="UOF2340" s="1279"/>
      <c r="UOG2340" s="1279"/>
      <c r="UOH2340" s="1279"/>
      <c r="UOI2340" s="1279"/>
      <c r="UOJ2340" s="1279"/>
      <c r="UOK2340" s="1279"/>
      <c r="UOL2340" s="1279"/>
      <c r="UOM2340" s="1279"/>
      <c r="UON2340" s="1279"/>
      <c r="UOO2340" s="1279"/>
      <c r="UOP2340" s="1279"/>
      <c r="UOQ2340" s="1279"/>
      <c r="UOR2340" s="1279"/>
      <c r="UOS2340" s="1279"/>
      <c r="UOT2340" s="1279"/>
      <c r="UOU2340" s="1279"/>
      <c r="UOV2340" s="1279"/>
      <c r="UOW2340" s="1279"/>
      <c r="UOX2340" s="1279"/>
      <c r="UOY2340" s="1279"/>
      <c r="UOZ2340" s="1279"/>
      <c r="UPA2340" s="1279"/>
      <c r="UPB2340" s="1279"/>
      <c r="UPC2340" s="1279"/>
      <c r="UPD2340" s="1279"/>
      <c r="UPE2340" s="1279"/>
      <c r="UPF2340" s="1279"/>
      <c r="UPG2340" s="1279"/>
      <c r="UPH2340" s="1279"/>
      <c r="UPI2340" s="1279"/>
      <c r="UPJ2340" s="1279"/>
      <c r="UPK2340" s="1279"/>
      <c r="UPL2340" s="1279"/>
      <c r="UPM2340" s="1279"/>
      <c r="UPN2340" s="1279"/>
      <c r="UPO2340" s="1279"/>
      <c r="UPP2340" s="1279"/>
      <c r="UPQ2340" s="1279"/>
      <c r="UPR2340" s="1279"/>
      <c r="UPS2340" s="1279"/>
      <c r="UPT2340" s="1279"/>
      <c r="UPU2340" s="1279"/>
      <c r="UPV2340" s="1279"/>
      <c r="UPW2340" s="1279"/>
      <c r="UPX2340" s="1279"/>
      <c r="UPY2340" s="1279"/>
      <c r="UPZ2340" s="1279"/>
      <c r="UQA2340" s="1279"/>
      <c r="UQB2340" s="1279"/>
      <c r="UQC2340" s="1279"/>
      <c r="UQD2340" s="1279"/>
      <c r="UQE2340" s="1279"/>
      <c r="UQF2340" s="1279"/>
      <c r="UQG2340" s="1279"/>
      <c r="UQH2340" s="1279"/>
      <c r="UQI2340" s="1279"/>
      <c r="UQJ2340" s="1279"/>
      <c r="UQK2340" s="1279"/>
      <c r="UQL2340" s="1279"/>
      <c r="UQM2340" s="1279"/>
      <c r="UQN2340" s="1279"/>
      <c r="UQO2340" s="1279"/>
      <c r="UQP2340" s="1279"/>
      <c r="UQQ2340" s="1279"/>
      <c r="UQR2340" s="1279"/>
      <c r="UQS2340" s="1279"/>
      <c r="UQT2340" s="1279"/>
      <c r="UQU2340" s="1279"/>
      <c r="UQV2340" s="1279"/>
      <c r="UQW2340" s="1279"/>
      <c r="UQX2340" s="1279"/>
      <c r="UQY2340" s="1279"/>
      <c r="UQZ2340" s="1279"/>
      <c r="URA2340" s="1279"/>
      <c r="URB2340" s="1279"/>
      <c r="URC2340" s="1279"/>
      <c r="URD2340" s="1279"/>
      <c r="URE2340" s="1279"/>
      <c r="URF2340" s="1279"/>
      <c r="URG2340" s="1279"/>
      <c r="URH2340" s="1279"/>
      <c r="URI2340" s="1279"/>
      <c r="URJ2340" s="1279"/>
      <c r="URK2340" s="1279"/>
      <c r="URL2340" s="1279"/>
      <c r="URM2340" s="1279"/>
      <c r="URN2340" s="1279"/>
      <c r="URO2340" s="1279"/>
      <c r="URP2340" s="1279"/>
      <c r="URQ2340" s="1279"/>
      <c r="URR2340" s="1279"/>
      <c r="URS2340" s="1279"/>
      <c r="URT2340" s="1279"/>
      <c r="URU2340" s="1279"/>
      <c r="URV2340" s="1279"/>
      <c r="URW2340" s="1279"/>
      <c r="URX2340" s="1279"/>
      <c r="URY2340" s="1279"/>
      <c r="URZ2340" s="1279"/>
      <c r="USA2340" s="1279"/>
      <c r="USB2340" s="1279"/>
      <c r="USC2340" s="1279"/>
      <c r="USD2340" s="1279"/>
      <c r="USE2340" s="1279"/>
      <c r="USF2340" s="1279"/>
      <c r="USG2340" s="1279"/>
      <c r="USH2340" s="1279"/>
      <c r="USI2340" s="1279"/>
      <c r="USJ2340" s="1279"/>
      <c r="USK2340" s="1279"/>
      <c r="USL2340" s="1279"/>
      <c r="USM2340" s="1279"/>
      <c r="USN2340" s="1279"/>
      <c r="USO2340" s="1279"/>
      <c r="USP2340" s="1279"/>
      <c r="USQ2340" s="1279"/>
      <c r="USR2340" s="1279"/>
      <c r="USS2340" s="1279"/>
      <c r="UST2340" s="1279"/>
      <c r="USU2340" s="1279"/>
      <c r="USV2340" s="1279"/>
      <c r="USW2340" s="1279"/>
      <c r="USX2340" s="1279"/>
      <c r="USY2340" s="1279"/>
      <c r="USZ2340" s="1279"/>
      <c r="UTA2340" s="1279"/>
      <c r="UTB2340" s="1279"/>
      <c r="UTC2340" s="1279"/>
      <c r="UTD2340" s="1279"/>
      <c r="UTE2340" s="1279"/>
      <c r="UTF2340" s="1279"/>
      <c r="UTG2340" s="1279"/>
      <c r="UTH2340" s="1279"/>
      <c r="UTI2340" s="1279"/>
      <c r="UTJ2340" s="1279"/>
      <c r="UTK2340" s="1279"/>
      <c r="UTL2340" s="1279"/>
      <c r="UTM2340" s="1279"/>
      <c r="UTN2340" s="1279"/>
      <c r="UTO2340" s="1279"/>
      <c r="UTP2340" s="1279"/>
      <c r="UTQ2340" s="1279"/>
      <c r="UTR2340" s="1279"/>
      <c r="UTS2340" s="1279"/>
      <c r="UTT2340" s="1279"/>
      <c r="UTU2340" s="1279"/>
      <c r="UTV2340" s="1279"/>
      <c r="UTW2340" s="1279"/>
      <c r="UTX2340" s="1279"/>
      <c r="UTY2340" s="1279"/>
      <c r="UTZ2340" s="1279"/>
      <c r="UUA2340" s="1279"/>
      <c r="UUB2340" s="1279"/>
      <c r="UUC2340" s="1279"/>
      <c r="UUD2340" s="1279"/>
      <c r="UUE2340" s="1279"/>
      <c r="UUF2340" s="1279"/>
      <c r="UUG2340" s="1279"/>
      <c r="UUH2340" s="1279"/>
      <c r="UUI2340" s="1279"/>
      <c r="UUJ2340" s="1279"/>
      <c r="UUK2340" s="1279"/>
      <c r="UUL2340" s="1279"/>
      <c r="UUM2340" s="1279"/>
      <c r="UUN2340" s="1279"/>
      <c r="UUO2340" s="1279"/>
      <c r="UUP2340" s="1279"/>
      <c r="UUQ2340" s="1279"/>
      <c r="UUR2340" s="1279"/>
      <c r="UUS2340" s="1279"/>
      <c r="UUT2340" s="1279"/>
      <c r="UUU2340" s="1279"/>
      <c r="UUV2340" s="1279"/>
      <c r="UUW2340" s="1279"/>
      <c r="UUX2340" s="1279"/>
      <c r="UUY2340" s="1279"/>
      <c r="UUZ2340" s="1279"/>
      <c r="UVA2340" s="1279"/>
      <c r="UVB2340" s="1279"/>
      <c r="UVC2340" s="1279"/>
      <c r="UVD2340" s="1279"/>
      <c r="UVE2340" s="1279"/>
      <c r="UVF2340" s="1279"/>
      <c r="UVG2340" s="1279"/>
      <c r="UVH2340" s="1279"/>
      <c r="UVI2340" s="1279"/>
      <c r="UVJ2340" s="1279"/>
      <c r="UVK2340" s="1279"/>
      <c r="UVL2340" s="1279"/>
      <c r="UVM2340" s="1279"/>
      <c r="UVN2340" s="1279"/>
      <c r="UVO2340" s="1279"/>
      <c r="UVP2340" s="1279"/>
      <c r="UVQ2340" s="1279"/>
      <c r="UVR2340" s="1279"/>
      <c r="UVS2340" s="1279"/>
      <c r="UVT2340" s="1279"/>
      <c r="UVU2340" s="1279"/>
      <c r="UVV2340" s="1279"/>
      <c r="UVW2340" s="1279"/>
      <c r="UVX2340" s="1279"/>
      <c r="UVY2340" s="1279"/>
      <c r="UVZ2340" s="1279"/>
      <c r="UWA2340" s="1279"/>
      <c r="UWB2340" s="1279"/>
      <c r="UWC2340" s="1279"/>
      <c r="UWD2340" s="1279"/>
      <c r="UWE2340" s="1279"/>
      <c r="UWF2340" s="1279"/>
      <c r="UWG2340" s="1279"/>
      <c r="UWH2340" s="1279"/>
      <c r="UWI2340" s="1279"/>
      <c r="UWJ2340" s="1279"/>
      <c r="UWK2340" s="1279"/>
      <c r="UWL2340" s="1279"/>
      <c r="UWM2340" s="1279"/>
      <c r="UWN2340" s="1279"/>
      <c r="UWO2340" s="1279"/>
      <c r="UWP2340" s="1279"/>
      <c r="UWQ2340" s="1279"/>
      <c r="UWR2340" s="1279"/>
      <c r="UWS2340" s="1279"/>
      <c r="UWT2340" s="1279"/>
      <c r="UWU2340" s="1279"/>
      <c r="UWV2340" s="1279"/>
      <c r="UWW2340" s="1279"/>
      <c r="UWX2340" s="1279"/>
      <c r="UWY2340" s="1279"/>
      <c r="UWZ2340" s="1279"/>
      <c r="UXA2340" s="1279"/>
      <c r="UXB2340" s="1279"/>
      <c r="UXC2340" s="1279"/>
      <c r="UXD2340" s="1279"/>
      <c r="UXE2340" s="1279"/>
      <c r="UXF2340" s="1279"/>
      <c r="UXG2340" s="1279"/>
      <c r="UXH2340" s="1279"/>
      <c r="UXI2340" s="1279"/>
      <c r="UXJ2340" s="1279"/>
      <c r="UXK2340" s="1279"/>
      <c r="UXL2340" s="1279"/>
      <c r="UXM2340" s="1279"/>
      <c r="UXN2340" s="1279"/>
      <c r="UXO2340" s="1279"/>
      <c r="UXP2340" s="1279"/>
      <c r="UXQ2340" s="1279"/>
      <c r="UXR2340" s="1279"/>
      <c r="UXS2340" s="1279"/>
      <c r="UXT2340" s="1279"/>
      <c r="UXU2340" s="1279"/>
      <c r="UXV2340" s="1279"/>
      <c r="UXW2340" s="1279"/>
      <c r="UXX2340" s="1279"/>
      <c r="UXY2340" s="1279"/>
      <c r="UXZ2340" s="1279"/>
      <c r="UYA2340" s="1279"/>
      <c r="UYB2340" s="1279"/>
      <c r="UYC2340" s="1279"/>
      <c r="UYD2340" s="1279"/>
      <c r="UYE2340" s="1279"/>
      <c r="UYF2340" s="1279"/>
      <c r="UYG2340" s="1279"/>
      <c r="UYH2340" s="1279"/>
      <c r="UYI2340" s="1279"/>
      <c r="UYJ2340" s="1279"/>
      <c r="UYK2340" s="1279"/>
      <c r="UYL2340" s="1279"/>
      <c r="UYM2340" s="1279"/>
      <c r="UYN2340" s="1279"/>
      <c r="UYO2340" s="1279"/>
      <c r="UYP2340" s="1279"/>
      <c r="UYQ2340" s="1279"/>
      <c r="UYR2340" s="1279"/>
      <c r="UYS2340" s="1279"/>
      <c r="UYT2340" s="1279"/>
      <c r="UYU2340" s="1279"/>
      <c r="UYV2340" s="1279"/>
      <c r="UYW2340" s="1279"/>
      <c r="UYX2340" s="1279"/>
      <c r="UYY2340" s="1279"/>
      <c r="UYZ2340" s="1279"/>
      <c r="UZA2340" s="1279"/>
      <c r="UZB2340" s="1279"/>
      <c r="UZC2340" s="1279"/>
      <c r="UZD2340" s="1279"/>
      <c r="UZE2340" s="1279"/>
      <c r="UZF2340" s="1279"/>
      <c r="UZG2340" s="1279"/>
      <c r="UZH2340" s="1279"/>
      <c r="UZI2340" s="1279"/>
      <c r="UZJ2340" s="1279"/>
      <c r="UZK2340" s="1279"/>
      <c r="UZL2340" s="1279"/>
      <c r="UZM2340" s="1279"/>
      <c r="UZN2340" s="1279"/>
      <c r="UZO2340" s="1279"/>
      <c r="UZP2340" s="1279"/>
      <c r="UZQ2340" s="1279"/>
      <c r="UZR2340" s="1279"/>
      <c r="UZS2340" s="1279"/>
      <c r="UZT2340" s="1279"/>
      <c r="UZU2340" s="1279"/>
      <c r="UZV2340" s="1279"/>
      <c r="UZW2340" s="1279"/>
      <c r="UZX2340" s="1279"/>
      <c r="UZY2340" s="1279"/>
      <c r="UZZ2340" s="1279"/>
      <c r="VAA2340" s="1279"/>
      <c r="VAB2340" s="1279"/>
      <c r="VAC2340" s="1279"/>
      <c r="VAD2340" s="1279"/>
      <c r="VAE2340" s="1279"/>
      <c r="VAF2340" s="1279"/>
      <c r="VAG2340" s="1279"/>
      <c r="VAH2340" s="1279"/>
      <c r="VAI2340" s="1279"/>
      <c r="VAJ2340" s="1279"/>
      <c r="VAK2340" s="1279"/>
      <c r="VAL2340" s="1279"/>
      <c r="VAM2340" s="1279"/>
      <c r="VAN2340" s="1279"/>
      <c r="VAO2340" s="1279"/>
      <c r="VAP2340" s="1279"/>
      <c r="VAQ2340" s="1279"/>
      <c r="VAR2340" s="1279"/>
      <c r="VAS2340" s="1279"/>
      <c r="VAT2340" s="1279"/>
      <c r="VAU2340" s="1279"/>
      <c r="VAV2340" s="1279"/>
      <c r="VAW2340" s="1279"/>
      <c r="VAX2340" s="1279"/>
      <c r="VAY2340" s="1279"/>
      <c r="VAZ2340" s="1279"/>
      <c r="VBA2340" s="1279"/>
      <c r="VBB2340" s="1279"/>
      <c r="VBC2340" s="1279"/>
      <c r="VBD2340" s="1279"/>
      <c r="VBE2340" s="1279"/>
      <c r="VBF2340" s="1279"/>
      <c r="VBG2340" s="1279"/>
      <c r="VBH2340" s="1279"/>
      <c r="VBI2340" s="1279"/>
      <c r="VBJ2340" s="1279"/>
      <c r="VBK2340" s="1279"/>
      <c r="VBL2340" s="1279"/>
      <c r="VBM2340" s="1279"/>
      <c r="VBN2340" s="1279"/>
      <c r="VBO2340" s="1279"/>
      <c r="VBP2340" s="1279"/>
      <c r="VBQ2340" s="1279"/>
      <c r="VBR2340" s="1279"/>
      <c r="VBS2340" s="1279"/>
      <c r="VBT2340" s="1279"/>
      <c r="VBU2340" s="1279"/>
      <c r="VBV2340" s="1279"/>
      <c r="VBW2340" s="1279"/>
      <c r="VBX2340" s="1279"/>
      <c r="VBY2340" s="1279"/>
      <c r="VBZ2340" s="1279"/>
      <c r="VCA2340" s="1279"/>
      <c r="VCB2340" s="1279"/>
      <c r="VCC2340" s="1279"/>
      <c r="VCD2340" s="1279"/>
      <c r="VCE2340" s="1279"/>
      <c r="VCF2340" s="1279"/>
      <c r="VCG2340" s="1279"/>
      <c r="VCH2340" s="1279"/>
      <c r="VCI2340" s="1279"/>
      <c r="VCJ2340" s="1279"/>
      <c r="VCK2340" s="1279"/>
      <c r="VCL2340" s="1279"/>
      <c r="VCM2340" s="1279"/>
      <c r="VCN2340" s="1279"/>
      <c r="VCO2340" s="1279"/>
      <c r="VCP2340" s="1279"/>
      <c r="VCQ2340" s="1279"/>
      <c r="VCR2340" s="1279"/>
      <c r="VCS2340" s="1279"/>
      <c r="VCT2340" s="1279"/>
      <c r="VCU2340" s="1279"/>
      <c r="VCV2340" s="1279"/>
      <c r="VCW2340" s="1279"/>
      <c r="VCX2340" s="1279"/>
      <c r="VCY2340" s="1279"/>
      <c r="VCZ2340" s="1279"/>
      <c r="VDA2340" s="1279"/>
      <c r="VDB2340" s="1279"/>
      <c r="VDC2340" s="1279"/>
      <c r="VDD2340" s="1279"/>
      <c r="VDE2340" s="1279"/>
      <c r="VDF2340" s="1279"/>
      <c r="VDG2340" s="1279"/>
      <c r="VDH2340" s="1279"/>
      <c r="VDI2340" s="1279"/>
      <c r="VDJ2340" s="1279"/>
      <c r="VDK2340" s="1279"/>
      <c r="VDL2340" s="1279"/>
      <c r="VDM2340" s="1279"/>
      <c r="VDN2340" s="1279"/>
      <c r="VDO2340" s="1279"/>
      <c r="VDP2340" s="1279"/>
      <c r="VDQ2340" s="1279"/>
      <c r="VDR2340" s="1279"/>
      <c r="VDS2340" s="1279"/>
      <c r="VDT2340" s="1279"/>
      <c r="VDU2340" s="1279"/>
      <c r="VDV2340" s="1279"/>
      <c r="VDW2340" s="1279"/>
      <c r="VDX2340" s="1279"/>
      <c r="VDY2340" s="1279"/>
      <c r="VDZ2340" s="1279"/>
      <c r="VEA2340" s="1279"/>
      <c r="VEB2340" s="1279"/>
      <c r="VEC2340" s="1279"/>
      <c r="VED2340" s="1279"/>
      <c r="VEE2340" s="1279"/>
      <c r="VEF2340" s="1279"/>
      <c r="VEG2340" s="1279"/>
      <c r="VEH2340" s="1279"/>
      <c r="VEI2340" s="1279"/>
      <c r="VEJ2340" s="1279"/>
      <c r="VEK2340" s="1279"/>
      <c r="VEL2340" s="1279"/>
      <c r="VEM2340" s="1279"/>
      <c r="VEN2340" s="1279"/>
      <c r="VEO2340" s="1279"/>
      <c r="VEP2340" s="1279"/>
      <c r="VEQ2340" s="1279"/>
      <c r="VER2340" s="1279"/>
      <c r="VES2340" s="1279"/>
      <c r="VET2340" s="1279"/>
      <c r="VEU2340" s="1279"/>
      <c r="VEV2340" s="1279"/>
      <c r="VEW2340" s="1279"/>
      <c r="VEX2340" s="1279"/>
      <c r="VEY2340" s="1279"/>
      <c r="VEZ2340" s="1279"/>
      <c r="VFA2340" s="1279"/>
      <c r="VFB2340" s="1279"/>
      <c r="VFC2340" s="1279"/>
      <c r="VFD2340" s="1279"/>
      <c r="VFE2340" s="1279"/>
      <c r="VFF2340" s="1279"/>
      <c r="VFG2340" s="1279"/>
      <c r="VFH2340" s="1279"/>
      <c r="VFI2340" s="1279"/>
      <c r="VFJ2340" s="1279"/>
      <c r="VFK2340" s="1279"/>
      <c r="VFL2340" s="1279"/>
      <c r="VFM2340" s="1279"/>
      <c r="VFN2340" s="1279"/>
      <c r="VFO2340" s="1279"/>
      <c r="VFP2340" s="1279"/>
      <c r="VFQ2340" s="1279"/>
      <c r="VFR2340" s="1279"/>
      <c r="VFS2340" s="1279"/>
      <c r="VFT2340" s="1279"/>
      <c r="VFU2340" s="1279"/>
      <c r="VFV2340" s="1279"/>
      <c r="VFW2340" s="1279"/>
      <c r="VFX2340" s="1279"/>
      <c r="VFY2340" s="1279"/>
      <c r="VFZ2340" s="1279"/>
      <c r="VGA2340" s="1279"/>
      <c r="VGB2340" s="1279"/>
      <c r="VGC2340" s="1279"/>
      <c r="VGD2340" s="1279"/>
      <c r="VGE2340" s="1279"/>
      <c r="VGF2340" s="1279"/>
      <c r="VGG2340" s="1279"/>
      <c r="VGH2340" s="1279"/>
      <c r="VGI2340" s="1279"/>
      <c r="VGJ2340" s="1279"/>
      <c r="VGK2340" s="1279"/>
      <c r="VGL2340" s="1279"/>
      <c r="VGM2340" s="1279"/>
      <c r="VGN2340" s="1279"/>
      <c r="VGO2340" s="1279"/>
      <c r="VGP2340" s="1279"/>
      <c r="VGQ2340" s="1279"/>
      <c r="VGR2340" s="1279"/>
      <c r="VGS2340" s="1279"/>
      <c r="VGT2340" s="1279"/>
      <c r="VGU2340" s="1279"/>
      <c r="VGV2340" s="1279"/>
      <c r="VGW2340" s="1279"/>
      <c r="VGX2340" s="1279"/>
      <c r="VGY2340" s="1279"/>
      <c r="VGZ2340" s="1279"/>
      <c r="VHA2340" s="1279"/>
      <c r="VHB2340" s="1279"/>
      <c r="VHC2340" s="1279"/>
      <c r="VHD2340" s="1279"/>
      <c r="VHE2340" s="1279"/>
      <c r="VHF2340" s="1279"/>
      <c r="VHG2340" s="1279"/>
      <c r="VHH2340" s="1279"/>
      <c r="VHI2340" s="1279"/>
      <c r="VHJ2340" s="1279"/>
      <c r="VHK2340" s="1279"/>
      <c r="VHL2340" s="1279"/>
      <c r="VHM2340" s="1279"/>
      <c r="VHN2340" s="1279"/>
      <c r="VHO2340" s="1279"/>
      <c r="VHP2340" s="1279"/>
      <c r="VHQ2340" s="1279"/>
      <c r="VHR2340" s="1279"/>
      <c r="VHS2340" s="1279"/>
      <c r="VHT2340" s="1279"/>
      <c r="VHU2340" s="1279"/>
      <c r="VHV2340" s="1279"/>
      <c r="VHW2340" s="1279"/>
      <c r="VHX2340" s="1279"/>
      <c r="VHY2340" s="1279"/>
      <c r="VHZ2340" s="1279"/>
      <c r="VIA2340" s="1279"/>
      <c r="VIB2340" s="1279"/>
      <c r="VIC2340" s="1279"/>
      <c r="VID2340" s="1279"/>
      <c r="VIE2340" s="1279"/>
      <c r="VIF2340" s="1279"/>
      <c r="VIG2340" s="1279"/>
      <c r="VIH2340" s="1279"/>
      <c r="VII2340" s="1279"/>
      <c r="VIJ2340" s="1279"/>
      <c r="VIK2340" s="1279"/>
      <c r="VIL2340" s="1279"/>
      <c r="VIM2340" s="1279"/>
      <c r="VIN2340" s="1279"/>
      <c r="VIO2340" s="1279"/>
      <c r="VIP2340" s="1279"/>
      <c r="VIQ2340" s="1279"/>
      <c r="VIR2340" s="1279"/>
      <c r="VIS2340" s="1279"/>
      <c r="VIT2340" s="1279"/>
      <c r="VIU2340" s="1279"/>
      <c r="VIV2340" s="1279"/>
      <c r="VIW2340" s="1279"/>
      <c r="VIX2340" s="1279"/>
      <c r="VIY2340" s="1279"/>
      <c r="VIZ2340" s="1279"/>
      <c r="VJA2340" s="1279"/>
      <c r="VJB2340" s="1279"/>
      <c r="VJC2340" s="1279"/>
      <c r="VJD2340" s="1279"/>
      <c r="VJE2340" s="1279"/>
      <c r="VJF2340" s="1279"/>
      <c r="VJG2340" s="1279"/>
      <c r="VJH2340" s="1279"/>
      <c r="VJI2340" s="1279"/>
      <c r="VJJ2340" s="1279"/>
      <c r="VJK2340" s="1279"/>
      <c r="VJL2340" s="1279"/>
      <c r="VJM2340" s="1279"/>
      <c r="VJN2340" s="1279"/>
      <c r="VJO2340" s="1279"/>
      <c r="VJP2340" s="1279"/>
      <c r="VJQ2340" s="1279"/>
      <c r="VJR2340" s="1279"/>
      <c r="VJS2340" s="1279"/>
      <c r="VJT2340" s="1279"/>
      <c r="VJU2340" s="1279"/>
      <c r="VJV2340" s="1279"/>
      <c r="VJW2340" s="1279"/>
      <c r="VJX2340" s="1279"/>
      <c r="VJY2340" s="1279"/>
      <c r="VJZ2340" s="1279"/>
      <c r="VKA2340" s="1279"/>
      <c r="VKB2340" s="1279"/>
      <c r="VKC2340" s="1279"/>
      <c r="VKD2340" s="1279"/>
      <c r="VKE2340" s="1279"/>
      <c r="VKF2340" s="1279"/>
      <c r="VKG2340" s="1279"/>
      <c r="VKH2340" s="1279"/>
      <c r="VKI2340" s="1279"/>
      <c r="VKJ2340" s="1279"/>
      <c r="VKK2340" s="1279"/>
      <c r="VKL2340" s="1279"/>
      <c r="VKM2340" s="1279"/>
      <c r="VKN2340" s="1279"/>
      <c r="VKO2340" s="1279"/>
      <c r="VKP2340" s="1279"/>
      <c r="VKQ2340" s="1279"/>
      <c r="VKR2340" s="1279"/>
      <c r="VKS2340" s="1279"/>
      <c r="VKT2340" s="1279"/>
      <c r="VKU2340" s="1279"/>
      <c r="VKV2340" s="1279"/>
      <c r="VKW2340" s="1279"/>
      <c r="VKX2340" s="1279"/>
      <c r="VKY2340" s="1279"/>
      <c r="VKZ2340" s="1279"/>
      <c r="VLA2340" s="1279"/>
      <c r="VLB2340" s="1279"/>
      <c r="VLC2340" s="1279"/>
      <c r="VLD2340" s="1279"/>
      <c r="VLE2340" s="1279"/>
      <c r="VLF2340" s="1279"/>
      <c r="VLG2340" s="1279"/>
      <c r="VLH2340" s="1279"/>
      <c r="VLI2340" s="1279"/>
      <c r="VLJ2340" s="1279"/>
      <c r="VLK2340" s="1279"/>
      <c r="VLL2340" s="1279"/>
      <c r="VLM2340" s="1279"/>
      <c r="VLN2340" s="1279"/>
      <c r="VLO2340" s="1279"/>
      <c r="VLP2340" s="1279"/>
      <c r="VLQ2340" s="1279"/>
      <c r="VLR2340" s="1279"/>
      <c r="VLS2340" s="1279"/>
      <c r="VLT2340" s="1279"/>
      <c r="VLU2340" s="1279"/>
      <c r="VLV2340" s="1279"/>
      <c r="VLW2340" s="1279"/>
      <c r="VLX2340" s="1279"/>
      <c r="VLY2340" s="1279"/>
      <c r="VLZ2340" s="1279"/>
      <c r="VMA2340" s="1279"/>
      <c r="VMB2340" s="1279"/>
      <c r="VMC2340" s="1279"/>
      <c r="VMD2340" s="1279"/>
      <c r="VME2340" s="1279"/>
      <c r="VMF2340" s="1279"/>
      <c r="VMG2340" s="1279"/>
      <c r="VMH2340" s="1279"/>
      <c r="VMI2340" s="1279"/>
      <c r="VMJ2340" s="1279"/>
      <c r="VMK2340" s="1279"/>
      <c r="VML2340" s="1279"/>
      <c r="VMM2340" s="1279"/>
      <c r="VMN2340" s="1279"/>
      <c r="VMO2340" s="1279"/>
      <c r="VMP2340" s="1279"/>
      <c r="VMQ2340" s="1279"/>
      <c r="VMR2340" s="1279"/>
      <c r="VMS2340" s="1279"/>
      <c r="VMT2340" s="1279"/>
      <c r="VMU2340" s="1279"/>
      <c r="VMV2340" s="1279"/>
      <c r="VMW2340" s="1279"/>
      <c r="VMX2340" s="1279"/>
      <c r="VMY2340" s="1279"/>
      <c r="VMZ2340" s="1279"/>
      <c r="VNA2340" s="1279"/>
      <c r="VNB2340" s="1279"/>
      <c r="VNC2340" s="1279"/>
      <c r="VND2340" s="1279"/>
      <c r="VNE2340" s="1279"/>
      <c r="VNF2340" s="1279"/>
      <c r="VNG2340" s="1279"/>
      <c r="VNH2340" s="1279"/>
      <c r="VNI2340" s="1279"/>
      <c r="VNJ2340" s="1279"/>
      <c r="VNK2340" s="1279"/>
      <c r="VNL2340" s="1279"/>
      <c r="VNM2340" s="1279"/>
      <c r="VNN2340" s="1279"/>
      <c r="VNO2340" s="1279"/>
      <c r="VNP2340" s="1279"/>
      <c r="VNQ2340" s="1279"/>
      <c r="VNR2340" s="1279"/>
      <c r="VNS2340" s="1279"/>
      <c r="VNT2340" s="1279"/>
      <c r="VNU2340" s="1279"/>
      <c r="VNV2340" s="1279"/>
      <c r="VNW2340" s="1279"/>
      <c r="VNX2340" s="1279"/>
      <c r="VNY2340" s="1279"/>
      <c r="VNZ2340" s="1279"/>
      <c r="VOA2340" s="1279"/>
      <c r="VOB2340" s="1279"/>
      <c r="VOC2340" s="1279"/>
      <c r="VOD2340" s="1279"/>
      <c r="VOE2340" s="1279"/>
      <c r="VOF2340" s="1279"/>
      <c r="VOG2340" s="1279"/>
      <c r="VOH2340" s="1279"/>
      <c r="VOI2340" s="1279"/>
      <c r="VOJ2340" s="1279"/>
      <c r="VOK2340" s="1279"/>
      <c r="VOL2340" s="1279"/>
      <c r="VOM2340" s="1279"/>
      <c r="VON2340" s="1279"/>
      <c r="VOO2340" s="1279"/>
      <c r="VOP2340" s="1279"/>
      <c r="VOQ2340" s="1279"/>
      <c r="VOR2340" s="1279"/>
      <c r="VOS2340" s="1279"/>
      <c r="VOT2340" s="1279"/>
      <c r="VOU2340" s="1279"/>
      <c r="VOV2340" s="1279"/>
      <c r="VOW2340" s="1279"/>
      <c r="VOX2340" s="1279"/>
      <c r="VOY2340" s="1279"/>
      <c r="VOZ2340" s="1279"/>
      <c r="VPA2340" s="1279"/>
      <c r="VPB2340" s="1279"/>
      <c r="VPC2340" s="1279"/>
      <c r="VPD2340" s="1279"/>
      <c r="VPE2340" s="1279"/>
      <c r="VPF2340" s="1279"/>
      <c r="VPG2340" s="1279"/>
      <c r="VPH2340" s="1279"/>
      <c r="VPI2340" s="1279"/>
      <c r="VPJ2340" s="1279"/>
      <c r="VPK2340" s="1279"/>
      <c r="VPL2340" s="1279"/>
      <c r="VPM2340" s="1279"/>
      <c r="VPN2340" s="1279"/>
      <c r="VPO2340" s="1279"/>
      <c r="VPP2340" s="1279"/>
      <c r="VPQ2340" s="1279"/>
      <c r="VPR2340" s="1279"/>
      <c r="VPS2340" s="1279"/>
      <c r="VPT2340" s="1279"/>
      <c r="VPU2340" s="1279"/>
      <c r="VPV2340" s="1279"/>
      <c r="VPW2340" s="1279"/>
      <c r="VPX2340" s="1279"/>
      <c r="VPY2340" s="1279"/>
      <c r="VPZ2340" s="1279"/>
      <c r="VQA2340" s="1279"/>
      <c r="VQB2340" s="1279"/>
      <c r="VQC2340" s="1279"/>
      <c r="VQD2340" s="1279"/>
      <c r="VQE2340" s="1279"/>
      <c r="VQF2340" s="1279"/>
      <c r="VQG2340" s="1279"/>
      <c r="VQH2340" s="1279"/>
      <c r="VQI2340" s="1279"/>
      <c r="VQJ2340" s="1279"/>
      <c r="VQK2340" s="1279"/>
      <c r="VQL2340" s="1279"/>
      <c r="VQM2340" s="1279"/>
      <c r="VQN2340" s="1279"/>
      <c r="VQO2340" s="1279"/>
      <c r="VQP2340" s="1279"/>
      <c r="VQQ2340" s="1279"/>
      <c r="VQR2340" s="1279"/>
      <c r="VQS2340" s="1279"/>
      <c r="VQT2340" s="1279"/>
      <c r="VQU2340" s="1279"/>
      <c r="VQV2340" s="1279"/>
      <c r="VQW2340" s="1279"/>
      <c r="VQX2340" s="1279"/>
      <c r="VQY2340" s="1279"/>
      <c r="VQZ2340" s="1279"/>
      <c r="VRA2340" s="1279"/>
      <c r="VRB2340" s="1279"/>
      <c r="VRC2340" s="1279"/>
      <c r="VRD2340" s="1279"/>
      <c r="VRE2340" s="1279"/>
      <c r="VRF2340" s="1279"/>
      <c r="VRG2340" s="1279"/>
      <c r="VRH2340" s="1279"/>
      <c r="VRI2340" s="1279"/>
      <c r="VRJ2340" s="1279"/>
      <c r="VRK2340" s="1279"/>
      <c r="VRL2340" s="1279"/>
      <c r="VRM2340" s="1279"/>
      <c r="VRN2340" s="1279"/>
      <c r="VRO2340" s="1279"/>
      <c r="VRP2340" s="1279"/>
      <c r="VRQ2340" s="1279"/>
      <c r="VRR2340" s="1279"/>
      <c r="VRS2340" s="1279"/>
      <c r="VRT2340" s="1279"/>
      <c r="VRU2340" s="1279"/>
      <c r="VRV2340" s="1279"/>
      <c r="VRW2340" s="1279"/>
      <c r="VRX2340" s="1279"/>
      <c r="VRY2340" s="1279"/>
      <c r="VRZ2340" s="1279"/>
      <c r="VSA2340" s="1279"/>
      <c r="VSB2340" s="1279"/>
      <c r="VSC2340" s="1279"/>
      <c r="VSD2340" s="1279"/>
      <c r="VSE2340" s="1279"/>
      <c r="VSF2340" s="1279"/>
      <c r="VSG2340" s="1279"/>
      <c r="VSH2340" s="1279"/>
      <c r="VSI2340" s="1279"/>
      <c r="VSJ2340" s="1279"/>
      <c r="VSK2340" s="1279"/>
      <c r="VSL2340" s="1279"/>
      <c r="VSM2340" s="1279"/>
      <c r="VSN2340" s="1279"/>
      <c r="VSO2340" s="1279"/>
      <c r="VSP2340" s="1279"/>
      <c r="VSQ2340" s="1279"/>
      <c r="VSR2340" s="1279"/>
      <c r="VSS2340" s="1279"/>
      <c r="VST2340" s="1279"/>
      <c r="VSU2340" s="1279"/>
      <c r="VSV2340" s="1279"/>
      <c r="VSW2340" s="1279"/>
      <c r="VSX2340" s="1279"/>
      <c r="VSY2340" s="1279"/>
      <c r="VSZ2340" s="1279"/>
      <c r="VTA2340" s="1279"/>
      <c r="VTB2340" s="1279"/>
      <c r="VTC2340" s="1279"/>
      <c r="VTD2340" s="1279"/>
      <c r="VTE2340" s="1279"/>
      <c r="VTF2340" s="1279"/>
      <c r="VTG2340" s="1279"/>
      <c r="VTH2340" s="1279"/>
      <c r="VTI2340" s="1279"/>
      <c r="VTJ2340" s="1279"/>
      <c r="VTK2340" s="1279"/>
      <c r="VTL2340" s="1279"/>
      <c r="VTM2340" s="1279"/>
      <c r="VTN2340" s="1279"/>
      <c r="VTO2340" s="1279"/>
      <c r="VTP2340" s="1279"/>
      <c r="VTQ2340" s="1279"/>
      <c r="VTR2340" s="1279"/>
      <c r="VTS2340" s="1279"/>
      <c r="VTT2340" s="1279"/>
      <c r="VTU2340" s="1279"/>
      <c r="VTV2340" s="1279"/>
      <c r="VTW2340" s="1279"/>
      <c r="VTX2340" s="1279"/>
      <c r="VTY2340" s="1279"/>
      <c r="VTZ2340" s="1279"/>
      <c r="VUA2340" s="1279"/>
      <c r="VUB2340" s="1279"/>
      <c r="VUC2340" s="1279"/>
      <c r="VUD2340" s="1279"/>
      <c r="VUE2340" s="1279"/>
      <c r="VUF2340" s="1279"/>
      <c r="VUG2340" s="1279"/>
      <c r="VUH2340" s="1279"/>
      <c r="VUI2340" s="1279"/>
      <c r="VUJ2340" s="1279"/>
      <c r="VUK2340" s="1279"/>
      <c r="VUL2340" s="1279"/>
      <c r="VUM2340" s="1279"/>
      <c r="VUN2340" s="1279"/>
      <c r="VUO2340" s="1279"/>
      <c r="VUP2340" s="1279"/>
      <c r="VUQ2340" s="1279"/>
      <c r="VUR2340" s="1279"/>
      <c r="VUS2340" s="1279"/>
      <c r="VUT2340" s="1279"/>
      <c r="VUU2340" s="1279"/>
      <c r="VUV2340" s="1279"/>
      <c r="VUW2340" s="1279"/>
      <c r="VUX2340" s="1279"/>
      <c r="VUY2340" s="1279"/>
      <c r="VUZ2340" s="1279"/>
      <c r="VVA2340" s="1279"/>
      <c r="VVB2340" s="1279"/>
      <c r="VVC2340" s="1279"/>
      <c r="VVD2340" s="1279"/>
      <c r="VVE2340" s="1279"/>
      <c r="VVF2340" s="1279"/>
      <c r="VVG2340" s="1279"/>
      <c r="VVH2340" s="1279"/>
      <c r="VVI2340" s="1279"/>
      <c r="VVJ2340" s="1279"/>
      <c r="VVK2340" s="1279"/>
      <c r="VVL2340" s="1279"/>
      <c r="VVM2340" s="1279"/>
      <c r="VVN2340" s="1279"/>
      <c r="VVO2340" s="1279"/>
      <c r="VVP2340" s="1279"/>
      <c r="VVQ2340" s="1279"/>
      <c r="VVR2340" s="1279"/>
      <c r="VVS2340" s="1279"/>
      <c r="VVT2340" s="1279"/>
      <c r="VVU2340" s="1279"/>
      <c r="VVV2340" s="1279"/>
      <c r="VVW2340" s="1279"/>
      <c r="VVX2340" s="1279"/>
      <c r="VVY2340" s="1279"/>
      <c r="VVZ2340" s="1279"/>
      <c r="VWA2340" s="1279"/>
      <c r="VWB2340" s="1279"/>
      <c r="VWC2340" s="1279"/>
      <c r="VWD2340" s="1279"/>
      <c r="VWE2340" s="1279"/>
      <c r="VWF2340" s="1279"/>
      <c r="VWG2340" s="1279"/>
      <c r="VWH2340" s="1279"/>
      <c r="VWI2340" s="1279"/>
      <c r="VWJ2340" s="1279"/>
      <c r="VWK2340" s="1279"/>
      <c r="VWL2340" s="1279"/>
      <c r="VWM2340" s="1279"/>
      <c r="VWN2340" s="1279"/>
      <c r="VWO2340" s="1279"/>
      <c r="VWP2340" s="1279"/>
      <c r="VWQ2340" s="1279"/>
      <c r="VWR2340" s="1279"/>
      <c r="VWS2340" s="1279"/>
      <c r="VWT2340" s="1279"/>
      <c r="VWU2340" s="1279"/>
      <c r="VWV2340" s="1279"/>
      <c r="VWW2340" s="1279"/>
      <c r="VWX2340" s="1279"/>
      <c r="VWY2340" s="1279"/>
      <c r="VWZ2340" s="1279"/>
      <c r="VXA2340" s="1279"/>
      <c r="VXB2340" s="1279"/>
      <c r="VXC2340" s="1279"/>
      <c r="VXD2340" s="1279"/>
      <c r="VXE2340" s="1279"/>
      <c r="VXF2340" s="1279"/>
      <c r="VXG2340" s="1279"/>
      <c r="VXH2340" s="1279"/>
      <c r="VXI2340" s="1279"/>
      <c r="VXJ2340" s="1279"/>
      <c r="VXK2340" s="1279"/>
      <c r="VXL2340" s="1279"/>
      <c r="VXM2340" s="1279"/>
      <c r="VXN2340" s="1279"/>
      <c r="VXO2340" s="1279"/>
      <c r="VXP2340" s="1279"/>
      <c r="VXQ2340" s="1279"/>
      <c r="VXR2340" s="1279"/>
      <c r="VXS2340" s="1279"/>
      <c r="VXT2340" s="1279"/>
      <c r="VXU2340" s="1279"/>
      <c r="VXV2340" s="1279"/>
      <c r="VXW2340" s="1279"/>
      <c r="VXX2340" s="1279"/>
      <c r="VXY2340" s="1279"/>
      <c r="VXZ2340" s="1279"/>
      <c r="VYA2340" s="1279"/>
      <c r="VYB2340" s="1279"/>
      <c r="VYC2340" s="1279"/>
      <c r="VYD2340" s="1279"/>
      <c r="VYE2340" s="1279"/>
      <c r="VYF2340" s="1279"/>
      <c r="VYG2340" s="1279"/>
      <c r="VYH2340" s="1279"/>
      <c r="VYI2340" s="1279"/>
      <c r="VYJ2340" s="1279"/>
      <c r="VYK2340" s="1279"/>
      <c r="VYL2340" s="1279"/>
      <c r="VYM2340" s="1279"/>
      <c r="VYN2340" s="1279"/>
      <c r="VYO2340" s="1279"/>
      <c r="VYP2340" s="1279"/>
      <c r="VYQ2340" s="1279"/>
      <c r="VYR2340" s="1279"/>
      <c r="VYS2340" s="1279"/>
      <c r="VYT2340" s="1279"/>
      <c r="VYU2340" s="1279"/>
      <c r="VYV2340" s="1279"/>
      <c r="VYW2340" s="1279"/>
      <c r="VYX2340" s="1279"/>
      <c r="VYY2340" s="1279"/>
      <c r="VYZ2340" s="1279"/>
      <c r="VZA2340" s="1279"/>
      <c r="VZB2340" s="1279"/>
      <c r="VZC2340" s="1279"/>
      <c r="VZD2340" s="1279"/>
      <c r="VZE2340" s="1279"/>
      <c r="VZF2340" s="1279"/>
      <c r="VZG2340" s="1279"/>
      <c r="VZH2340" s="1279"/>
      <c r="VZI2340" s="1279"/>
      <c r="VZJ2340" s="1279"/>
      <c r="VZK2340" s="1279"/>
      <c r="VZL2340" s="1279"/>
      <c r="VZM2340" s="1279"/>
      <c r="VZN2340" s="1279"/>
      <c r="VZO2340" s="1279"/>
      <c r="VZP2340" s="1279"/>
      <c r="VZQ2340" s="1279"/>
      <c r="VZR2340" s="1279"/>
      <c r="VZS2340" s="1279"/>
      <c r="VZT2340" s="1279"/>
      <c r="VZU2340" s="1279"/>
      <c r="VZV2340" s="1279"/>
      <c r="VZW2340" s="1279"/>
      <c r="VZX2340" s="1279"/>
      <c r="VZY2340" s="1279"/>
      <c r="VZZ2340" s="1279"/>
      <c r="WAA2340" s="1279"/>
      <c r="WAB2340" s="1279"/>
      <c r="WAC2340" s="1279"/>
      <c r="WAD2340" s="1279"/>
      <c r="WAE2340" s="1279"/>
      <c r="WAF2340" s="1279"/>
      <c r="WAG2340" s="1279"/>
      <c r="WAH2340" s="1279"/>
      <c r="WAI2340" s="1279"/>
      <c r="WAJ2340" s="1279"/>
      <c r="WAK2340" s="1279"/>
      <c r="WAL2340" s="1279"/>
      <c r="WAM2340" s="1279"/>
      <c r="WAN2340" s="1279"/>
      <c r="WAO2340" s="1279"/>
      <c r="WAP2340" s="1279"/>
      <c r="WAQ2340" s="1279"/>
      <c r="WAR2340" s="1279"/>
      <c r="WAS2340" s="1279"/>
      <c r="WAT2340" s="1279"/>
      <c r="WAU2340" s="1279"/>
      <c r="WAV2340" s="1279"/>
      <c r="WAW2340" s="1279"/>
      <c r="WAX2340" s="1279"/>
      <c r="WAY2340" s="1279"/>
      <c r="WAZ2340" s="1279"/>
      <c r="WBA2340" s="1279"/>
      <c r="WBB2340" s="1279"/>
      <c r="WBC2340" s="1279"/>
      <c r="WBD2340" s="1279"/>
      <c r="WBE2340" s="1279"/>
      <c r="WBF2340" s="1279"/>
      <c r="WBG2340" s="1279"/>
      <c r="WBH2340" s="1279"/>
      <c r="WBI2340" s="1279"/>
      <c r="WBJ2340" s="1279"/>
      <c r="WBK2340" s="1279"/>
      <c r="WBL2340" s="1279"/>
      <c r="WBM2340" s="1279"/>
      <c r="WBN2340" s="1279"/>
      <c r="WBO2340" s="1279"/>
      <c r="WBP2340" s="1279"/>
      <c r="WBQ2340" s="1279"/>
      <c r="WBR2340" s="1279"/>
      <c r="WBS2340" s="1279"/>
      <c r="WBT2340" s="1279"/>
      <c r="WBU2340" s="1279"/>
      <c r="WBV2340" s="1279"/>
      <c r="WBW2340" s="1279"/>
      <c r="WBX2340" s="1279"/>
      <c r="WBY2340" s="1279"/>
      <c r="WBZ2340" s="1279"/>
      <c r="WCA2340" s="1279"/>
      <c r="WCB2340" s="1279"/>
      <c r="WCC2340" s="1279"/>
      <c r="WCD2340" s="1279"/>
      <c r="WCE2340" s="1279"/>
      <c r="WCF2340" s="1279"/>
      <c r="WCG2340" s="1279"/>
      <c r="WCH2340" s="1279"/>
      <c r="WCI2340" s="1279"/>
      <c r="WCJ2340" s="1279"/>
      <c r="WCK2340" s="1279"/>
      <c r="WCL2340" s="1279"/>
      <c r="WCM2340" s="1279"/>
      <c r="WCN2340" s="1279"/>
      <c r="WCO2340" s="1279"/>
      <c r="WCP2340" s="1279"/>
      <c r="WCQ2340" s="1279"/>
      <c r="WCR2340" s="1279"/>
      <c r="WCS2340" s="1279"/>
      <c r="WCT2340" s="1279"/>
      <c r="WCU2340" s="1279"/>
      <c r="WCV2340" s="1279"/>
      <c r="WCW2340" s="1279"/>
      <c r="WCX2340" s="1279"/>
      <c r="WCY2340" s="1279"/>
      <c r="WCZ2340" s="1279"/>
      <c r="WDA2340" s="1279"/>
      <c r="WDB2340" s="1279"/>
      <c r="WDC2340" s="1279"/>
      <c r="WDD2340" s="1279"/>
      <c r="WDE2340" s="1279"/>
      <c r="WDF2340" s="1279"/>
      <c r="WDG2340" s="1279"/>
      <c r="WDH2340" s="1279"/>
      <c r="WDI2340" s="1279"/>
      <c r="WDJ2340" s="1279"/>
      <c r="WDK2340" s="1279"/>
      <c r="WDL2340" s="1279"/>
      <c r="WDM2340" s="1279"/>
      <c r="WDN2340" s="1279"/>
      <c r="WDO2340" s="1279"/>
      <c r="WDP2340" s="1279"/>
      <c r="WDQ2340" s="1279"/>
      <c r="WDR2340" s="1279"/>
      <c r="WDS2340" s="1279"/>
      <c r="WDT2340" s="1279"/>
      <c r="WDU2340" s="1279"/>
      <c r="WDV2340" s="1279"/>
      <c r="WDW2340" s="1279"/>
      <c r="WDX2340" s="1279"/>
      <c r="WDY2340" s="1279"/>
      <c r="WDZ2340" s="1279"/>
      <c r="WEA2340" s="1279"/>
      <c r="WEB2340" s="1279"/>
      <c r="WEC2340" s="1279"/>
      <c r="WED2340" s="1279"/>
      <c r="WEE2340" s="1279"/>
      <c r="WEF2340" s="1279"/>
      <c r="WEG2340" s="1279"/>
      <c r="WEH2340" s="1279"/>
      <c r="WEI2340" s="1279"/>
      <c r="WEJ2340" s="1279"/>
      <c r="WEK2340" s="1279"/>
      <c r="WEL2340" s="1279"/>
      <c r="WEM2340" s="1279"/>
      <c r="WEN2340" s="1279"/>
      <c r="WEO2340" s="1279"/>
      <c r="WEP2340" s="1279"/>
      <c r="WEQ2340" s="1279"/>
      <c r="WER2340" s="1279"/>
      <c r="WES2340" s="1279"/>
      <c r="WET2340" s="1279"/>
      <c r="WEU2340" s="1279"/>
      <c r="WEV2340" s="1279"/>
      <c r="WEW2340" s="1279"/>
      <c r="WEX2340" s="1279"/>
      <c r="WEY2340" s="1279"/>
      <c r="WEZ2340" s="1279"/>
      <c r="WFA2340" s="1279"/>
      <c r="WFB2340" s="1279"/>
      <c r="WFC2340" s="1279"/>
      <c r="WFD2340" s="1279"/>
      <c r="WFE2340" s="1279"/>
      <c r="WFF2340" s="1279"/>
      <c r="WFG2340" s="1279"/>
      <c r="WFH2340" s="1279"/>
      <c r="WFI2340" s="1279"/>
      <c r="WFJ2340" s="1279"/>
      <c r="WFK2340" s="1279"/>
      <c r="WFL2340" s="1279"/>
      <c r="WFM2340" s="1279"/>
      <c r="WFN2340" s="1279"/>
      <c r="WFO2340" s="1279"/>
      <c r="WFP2340" s="1279"/>
      <c r="WFQ2340" s="1279"/>
      <c r="WFR2340" s="1279"/>
      <c r="WFS2340" s="1279"/>
      <c r="WFT2340" s="1279"/>
      <c r="WFU2340" s="1279"/>
      <c r="WFV2340" s="1279"/>
      <c r="WFW2340" s="1279"/>
      <c r="WFX2340" s="1279"/>
      <c r="WFY2340" s="1279"/>
      <c r="WFZ2340" s="1279"/>
      <c r="WGA2340" s="1279"/>
      <c r="WGB2340" s="1279"/>
      <c r="WGC2340" s="1279"/>
      <c r="WGD2340" s="1279"/>
      <c r="WGE2340" s="1279"/>
      <c r="WGF2340" s="1279"/>
      <c r="WGG2340" s="1279"/>
      <c r="WGH2340" s="1279"/>
      <c r="WGI2340" s="1279"/>
      <c r="WGJ2340" s="1279"/>
      <c r="WGK2340" s="1279"/>
      <c r="WGL2340" s="1279"/>
      <c r="WGM2340" s="1279"/>
      <c r="WGN2340" s="1279"/>
      <c r="WGO2340" s="1279"/>
      <c r="WGP2340" s="1279"/>
      <c r="WGQ2340" s="1279"/>
      <c r="WGR2340" s="1279"/>
      <c r="WGS2340" s="1279"/>
      <c r="WGT2340" s="1279"/>
      <c r="WGU2340" s="1279"/>
      <c r="WGV2340" s="1279"/>
      <c r="WGW2340" s="1279"/>
      <c r="WGX2340" s="1279"/>
      <c r="WGY2340" s="1279"/>
      <c r="WGZ2340" s="1279"/>
      <c r="WHA2340" s="1279"/>
      <c r="WHB2340" s="1279"/>
      <c r="WHC2340" s="1279"/>
      <c r="WHD2340" s="1279"/>
      <c r="WHE2340" s="1279"/>
      <c r="WHF2340" s="1279"/>
      <c r="WHG2340" s="1279"/>
      <c r="WHH2340" s="1279"/>
      <c r="WHI2340" s="1279"/>
      <c r="WHJ2340" s="1279"/>
      <c r="WHK2340" s="1279"/>
      <c r="WHL2340" s="1279"/>
      <c r="WHM2340" s="1279"/>
      <c r="WHN2340" s="1279"/>
      <c r="WHO2340" s="1279"/>
      <c r="WHP2340" s="1279"/>
      <c r="WHQ2340" s="1279"/>
      <c r="WHR2340" s="1279"/>
      <c r="WHS2340" s="1279"/>
      <c r="WHT2340" s="1279"/>
      <c r="WHU2340" s="1279"/>
      <c r="WHV2340" s="1279"/>
      <c r="WHW2340" s="1279"/>
      <c r="WHX2340" s="1279"/>
      <c r="WHY2340" s="1279"/>
      <c r="WHZ2340" s="1279"/>
      <c r="WIA2340" s="1279"/>
      <c r="WIB2340" s="1279"/>
      <c r="WIC2340" s="1279"/>
      <c r="WID2340" s="1279"/>
      <c r="WIE2340" s="1279"/>
      <c r="WIF2340" s="1279"/>
      <c r="WIG2340" s="1279"/>
      <c r="WIH2340" s="1279"/>
      <c r="WII2340" s="1279"/>
      <c r="WIJ2340" s="1279"/>
      <c r="WIK2340" s="1279"/>
      <c r="WIL2340" s="1279"/>
      <c r="WIM2340" s="1279"/>
      <c r="WIN2340" s="1279"/>
      <c r="WIO2340" s="1279"/>
      <c r="WIP2340" s="1279"/>
      <c r="WIQ2340" s="1279"/>
      <c r="WIR2340" s="1279"/>
      <c r="WIS2340" s="1279"/>
      <c r="WIT2340" s="1279"/>
      <c r="WIU2340" s="1279"/>
      <c r="WIV2340" s="1279"/>
      <c r="WIW2340" s="1279"/>
      <c r="WIX2340" s="1279"/>
      <c r="WIY2340" s="1279"/>
      <c r="WIZ2340" s="1279"/>
      <c r="WJA2340" s="1279"/>
      <c r="WJB2340" s="1279"/>
      <c r="WJC2340" s="1279"/>
      <c r="WJD2340" s="1279"/>
      <c r="WJE2340" s="1279"/>
      <c r="WJF2340" s="1279"/>
      <c r="WJG2340" s="1279"/>
      <c r="WJH2340" s="1279"/>
      <c r="WJI2340" s="1279"/>
      <c r="WJJ2340" s="1279"/>
      <c r="WJK2340" s="1279"/>
      <c r="WJL2340" s="1279"/>
      <c r="WJM2340" s="1279"/>
      <c r="WJN2340" s="1279"/>
      <c r="WJO2340" s="1279"/>
      <c r="WJP2340" s="1279"/>
      <c r="WJQ2340" s="1279"/>
      <c r="WJR2340" s="1279"/>
      <c r="WJS2340" s="1279"/>
      <c r="WJT2340" s="1279"/>
      <c r="WJU2340" s="1279"/>
      <c r="WJV2340" s="1279"/>
      <c r="WJW2340" s="1279"/>
      <c r="WJX2340" s="1279"/>
      <c r="WJY2340" s="1279"/>
      <c r="WJZ2340" s="1279"/>
      <c r="WKA2340" s="1279"/>
      <c r="WKB2340" s="1279"/>
      <c r="WKC2340" s="1279"/>
      <c r="WKD2340" s="1279"/>
      <c r="WKE2340" s="1279"/>
      <c r="WKF2340" s="1279"/>
      <c r="WKG2340" s="1279"/>
      <c r="WKH2340" s="1279"/>
      <c r="WKI2340" s="1279"/>
      <c r="WKJ2340" s="1279"/>
      <c r="WKK2340" s="1279"/>
      <c r="WKL2340" s="1279"/>
      <c r="WKM2340" s="1279"/>
      <c r="WKN2340" s="1279"/>
      <c r="WKO2340" s="1279"/>
      <c r="WKP2340" s="1279"/>
      <c r="WKQ2340" s="1279"/>
      <c r="WKR2340" s="1279"/>
      <c r="WKS2340" s="1279"/>
      <c r="WKT2340" s="1279"/>
      <c r="WKU2340" s="1279"/>
      <c r="WKV2340" s="1279"/>
      <c r="WKW2340" s="1279"/>
      <c r="WKX2340" s="1279"/>
      <c r="WKY2340" s="1279"/>
      <c r="WKZ2340" s="1279"/>
      <c r="WLA2340" s="1279"/>
      <c r="WLB2340" s="1279"/>
      <c r="WLC2340" s="1279"/>
      <c r="WLD2340" s="1279"/>
      <c r="WLE2340" s="1279"/>
      <c r="WLF2340" s="1279"/>
      <c r="WLG2340" s="1279"/>
      <c r="WLH2340" s="1279"/>
      <c r="WLI2340" s="1279"/>
      <c r="WLJ2340" s="1279"/>
      <c r="WLK2340" s="1279"/>
      <c r="WLL2340" s="1279"/>
      <c r="WLM2340" s="1279"/>
      <c r="WLN2340" s="1279"/>
      <c r="WLO2340" s="1279"/>
      <c r="WLP2340" s="1279"/>
      <c r="WLQ2340" s="1279"/>
      <c r="WLR2340" s="1279"/>
      <c r="WLS2340" s="1279"/>
      <c r="WLT2340" s="1279"/>
      <c r="WLU2340" s="1279"/>
      <c r="WLV2340" s="1279"/>
      <c r="WLW2340" s="1279"/>
      <c r="WLX2340" s="1279"/>
      <c r="WLY2340" s="1279"/>
      <c r="WLZ2340" s="1279"/>
      <c r="WMA2340" s="1279"/>
      <c r="WMB2340" s="1279"/>
      <c r="WMC2340" s="1279"/>
      <c r="WMD2340" s="1279"/>
      <c r="WME2340" s="1279"/>
      <c r="WMF2340" s="1279"/>
      <c r="WMG2340" s="1279"/>
      <c r="WMH2340" s="1279"/>
      <c r="WMI2340" s="1279"/>
      <c r="WMJ2340" s="1279"/>
      <c r="WMK2340" s="1279"/>
      <c r="WML2340" s="1279"/>
      <c r="WMM2340" s="1279"/>
      <c r="WMN2340" s="1279"/>
      <c r="WMO2340" s="1279"/>
      <c r="WMP2340" s="1279"/>
      <c r="WMQ2340" s="1279"/>
      <c r="WMR2340" s="1279"/>
      <c r="WMS2340" s="1279"/>
      <c r="WMT2340" s="1279"/>
      <c r="WMU2340" s="1279"/>
      <c r="WMV2340" s="1279"/>
      <c r="WMW2340" s="1279"/>
      <c r="WMX2340" s="1279"/>
      <c r="WMY2340" s="1279"/>
      <c r="WMZ2340" s="1279"/>
      <c r="WNA2340" s="1279"/>
      <c r="WNB2340" s="1279"/>
      <c r="WNC2340" s="1279"/>
      <c r="WND2340" s="1279"/>
      <c r="WNE2340" s="1279"/>
      <c r="WNF2340" s="1279"/>
      <c r="WNG2340" s="1279"/>
      <c r="WNH2340" s="1279"/>
      <c r="WNI2340" s="1279"/>
      <c r="WNJ2340" s="1279"/>
      <c r="WNK2340" s="1279"/>
      <c r="WNL2340" s="1279"/>
      <c r="WNM2340" s="1279"/>
      <c r="WNN2340" s="1279"/>
      <c r="WNO2340" s="1279"/>
      <c r="WNP2340" s="1279"/>
      <c r="WNQ2340" s="1279"/>
      <c r="WNR2340" s="1279"/>
      <c r="WNS2340" s="1279"/>
      <c r="WNT2340" s="1279"/>
      <c r="WNU2340" s="1279"/>
      <c r="WNV2340" s="1279"/>
      <c r="WNW2340" s="1279"/>
      <c r="WNX2340" s="1279"/>
      <c r="WNY2340" s="1279"/>
      <c r="WNZ2340" s="1279"/>
      <c r="WOA2340" s="1279"/>
      <c r="WOB2340" s="1279"/>
      <c r="WOC2340" s="1279"/>
      <c r="WOD2340" s="1279"/>
      <c r="WOE2340" s="1279"/>
      <c r="WOF2340" s="1279"/>
      <c r="WOG2340" s="1279"/>
      <c r="WOH2340" s="1279"/>
      <c r="WOI2340" s="1279"/>
      <c r="WOJ2340" s="1279"/>
      <c r="WOK2340" s="1279"/>
      <c r="WOL2340" s="1279"/>
      <c r="WOM2340" s="1279"/>
      <c r="WON2340" s="1279"/>
      <c r="WOO2340" s="1279"/>
      <c r="WOP2340" s="1279"/>
      <c r="WOQ2340" s="1279"/>
      <c r="WOR2340" s="1279"/>
      <c r="WOS2340" s="1279"/>
      <c r="WOT2340" s="1279"/>
      <c r="WOU2340" s="1279"/>
      <c r="WOV2340" s="1279"/>
      <c r="WOW2340" s="1279"/>
      <c r="WOX2340" s="1279"/>
      <c r="WOY2340" s="1279"/>
      <c r="WOZ2340" s="1279"/>
      <c r="WPA2340" s="1279"/>
      <c r="WPB2340" s="1279"/>
      <c r="WPC2340" s="1279"/>
      <c r="WPD2340" s="1279"/>
      <c r="WPE2340" s="1279"/>
      <c r="WPF2340" s="1279"/>
      <c r="WPG2340" s="1279"/>
      <c r="WPH2340" s="1279"/>
      <c r="WPI2340" s="1279"/>
      <c r="WPJ2340" s="1279"/>
      <c r="WPK2340" s="1279"/>
      <c r="WPL2340" s="1279"/>
      <c r="WPM2340" s="1279"/>
      <c r="WPN2340" s="1279"/>
      <c r="WPO2340" s="1279"/>
      <c r="WPP2340" s="1279"/>
      <c r="WPQ2340" s="1279"/>
      <c r="WPR2340" s="1279"/>
      <c r="WPS2340" s="1279"/>
      <c r="WPT2340" s="1279"/>
      <c r="WPU2340" s="1279"/>
      <c r="WPV2340" s="1279"/>
      <c r="WPW2340" s="1279"/>
      <c r="WPX2340" s="1279"/>
      <c r="WPY2340" s="1279"/>
      <c r="WPZ2340" s="1279"/>
      <c r="WQA2340" s="1279"/>
      <c r="WQB2340" s="1279"/>
      <c r="WQC2340" s="1279"/>
      <c r="WQD2340" s="1279"/>
      <c r="WQE2340" s="1279"/>
      <c r="WQF2340" s="1279"/>
      <c r="WQG2340" s="1279"/>
      <c r="WQH2340" s="1279"/>
      <c r="WQI2340" s="1279"/>
      <c r="WQJ2340" s="1279"/>
      <c r="WQK2340" s="1279"/>
      <c r="WQL2340" s="1279"/>
      <c r="WQM2340" s="1279"/>
      <c r="WQN2340" s="1279"/>
      <c r="WQO2340" s="1279"/>
      <c r="WQP2340" s="1279"/>
      <c r="WQQ2340" s="1279"/>
      <c r="WQR2340" s="1279"/>
      <c r="WQS2340" s="1279"/>
      <c r="WQT2340" s="1279"/>
      <c r="WQU2340" s="1279"/>
      <c r="WQV2340" s="1279"/>
      <c r="WQW2340" s="1279"/>
      <c r="WQX2340" s="1279"/>
      <c r="WQY2340" s="1279"/>
      <c r="WQZ2340" s="1279"/>
      <c r="WRA2340" s="1279"/>
      <c r="WRB2340" s="1279"/>
      <c r="WRC2340" s="1279"/>
      <c r="WRD2340" s="1279"/>
      <c r="WRE2340" s="1279"/>
      <c r="WRF2340" s="1279"/>
      <c r="WRG2340" s="1279"/>
      <c r="WRH2340" s="1279"/>
      <c r="WRI2340" s="1279"/>
      <c r="WRJ2340" s="1279"/>
      <c r="WRK2340" s="1279"/>
      <c r="WRL2340" s="1279"/>
      <c r="WRM2340" s="1279"/>
      <c r="WRN2340" s="1279"/>
      <c r="WRO2340" s="1279"/>
      <c r="WRP2340" s="1279"/>
      <c r="WRQ2340" s="1279"/>
      <c r="WRR2340" s="1279"/>
      <c r="WRS2340" s="1279"/>
      <c r="WRT2340" s="1279"/>
      <c r="WRU2340" s="1279"/>
      <c r="WRV2340" s="1279"/>
      <c r="WRW2340" s="1279"/>
      <c r="WRX2340" s="1279"/>
      <c r="WRY2340" s="1279"/>
      <c r="WRZ2340" s="1279"/>
      <c r="WSA2340" s="1279"/>
      <c r="WSB2340" s="1279"/>
      <c r="WSC2340" s="1279"/>
      <c r="WSD2340" s="1279"/>
      <c r="WSE2340" s="1279"/>
      <c r="WSF2340" s="1279"/>
      <c r="WSG2340" s="1279"/>
      <c r="WSH2340" s="1279"/>
      <c r="WSI2340" s="1279"/>
      <c r="WSJ2340" s="1279"/>
      <c r="WSK2340" s="1279"/>
      <c r="WSL2340" s="1279"/>
      <c r="WSM2340" s="1279"/>
      <c r="WSN2340" s="1279"/>
      <c r="WSO2340" s="1279"/>
      <c r="WSP2340" s="1279"/>
      <c r="WSQ2340" s="1279"/>
      <c r="WSR2340" s="1279"/>
      <c r="WSS2340" s="1279"/>
      <c r="WST2340" s="1279"/>
      <c r="WSU2340" s="1279"/>
      <c r="WSV2340" s="1279"/>
      <c r="WSW2340" s="1279"/>
      <c r="WSX2340" s="1279"/>
      <c r="WSY2340" s="1279"/>
      <c r="WSZ2340" s="1279"/>
      <c r="WTA2340" s="1279"/>
      <c r="WTB2340" s="1279"/>
      <c r="WTC2340" s="1279"/>
      <c r="WTD2340" s="1279"/>
      <c r="WTE2340" s="1279"/>
      <c r="WTF2340" s="1279"/>
      <c r="WTG2340" s="1279"/>
      <c r="WTH2340" s="1279"/>
      <c r="WTI2340" s="1279"/>
      <c r="WTJ2340" s="1279"/>
      <c r="WTK2340" s="1279"/>
      <c r="WTL2340" s="1279"/>
      <c r="WTM2340" s="1279"/>
      <c r="WTN2340" s="1279"/>
      <c r="WTO2340" s="1279"/>
      <c r="WTP2340" s="1279"/>
      <c r="WTQ2340" s="1279"/>
      <c r="WTR2340" s="1279"/>
      <c r="WTS2340" s="1279"/>
      <c r="WTT2340" s="1279"/>
      <c r="WTU2340" s="1279"/>
      <c r="WTV2340" s="1279"/>
      <c r="WTW2340" s="1279"/>
      <c r="WTX2340" s="1279"/>
      <c r="WTY2340" s="1279"/>
      <c r="WTZ2340" s="1279"/>
      <c r="WUA2340" s="1279"/>
      <c r="WUB2340" s="1279"/>
      <c r="WUC2340" s="1279"/>
      <c r="WUD2340" s="1279"/>
      <c r="WUE2340" s="1279"/>
      <c r="WUF2340" s="1279"/>
      <c r="WUG2340" s="1279"/>
      <c r="WUH2340" s="1279"/>
      <c r="WUI2340" s="1279"/>
      <c r="WUJ2340" s="1279"/>
      <c r="WUK2340" s="1279"/>
      <c r="WUL2340" s="1279"/>
      <c r="WUM2340" s="1279"/>
      <c r="WUN2340" s="1279"/>
      <c r="WUO2340" s="1279"/>
      <c r="WUP2340" s="1279"/>
      <c r="WUQ2340" s="1279"/>
      <c r="WUR2340" s="1279"/>
      <c r="WUS2340" s="1279"/>
      <c r="WUT2340" s="1279"/>
      <c r="WUU2340" s="1279"/>
      <c r="WUV2340" s="1279"/>
      <c r="WUW2340" s="1279"/>
      <c r="WUX2340" s="1279"/>
      <c r="WUY2340" s="1279"/>
      <c r="WUZ2340" s="1279"/>
      <c r="WVA2340" s="1279"/>
      <c r="WVB2340" s="1279"/>
      <c r="WVC2340" s="1279"/>
      <c r="WVD2340" s="1279"/>
      <c r="WVE2340" s="1279"/>
      <c r="WVF2340" s="1279"/>
      <c r="WVG2340" s="1279"/>
      <c r="WVH2340" s="1279"/>
      <c r="WVI2340" s="1279"/>
      <c r="WVJ2340" s="1279"/>
      <c r="WVK2340" s="1279"/>
      <c r="WVL2340" s="1279"/>
      <c r="WVM2340" s="1279"/>
      <c r="WVN2340" s="1279"/>
      <c r="WVO2340" s="1279"/>
      <c r="WVP2340" s="1279"/>
      <c r="WVQ2340" s="1279"/>
      <c r="WVR2340" s="1279"/>
      <c r="WVS2340" s="1279"/>
      <c r="WVT2340" s="1279"/>
      <c r="WVU2340" s="1279"/>
      <c r="WVV2340" s="1279"/>
      <c r="WVW2340" s="1279"/>
      <c r="WVX2340" s="1279"/>
      <c r="WVY2340" s="1279"/>
      <c r="WVZ2340" s="1279"/>
      <c r="WWA2340" s="1279"/>
      <c r="WWB2340" s="1279"/>
      <c r="WWC2340" s="1279"/>
      <c r="WWD2340" s="1279"/>
      <c r="WWE2340" s="1279"/>
      <c r="WWF2340" s="1279"/>
      <c r="WWG2340" s="1279"/>
      <c r="WWH2340" s="1279"/>
      <c r="WWI2340" s="1279"/>
      <c r="WWJ2340" s="1279"/>
      <c r="WWK2340" s="1279"/>
      <c r="WWL2340" s="1279"/>
      <c r="WWM2340" s="1279"/>
      <c r="WWN2340" s="1279"/>
      <c r="WWO2340" s="1279"/>
      <c r="WWP2340" s="1279"/>
      <c r="WWQ2340" s="1279"/>
      <c r="WWR2340" s="1279"/>
      <c r="WWS2340" s="1279"/>
      <c r="WWT2340" s="1279"/>
      <c r="WWU2340" s="1279"/>
      <c r="WWV2340" s="1279"/>
      <c r="WWW2340" s="1279"/>
      <c r="WWX2340" s="1279"/>
      <c r="WWY2340" s="1279"/>
      <c r="WWZ2340" s="1279"/>
      <c r="WXA2340" s="1279"/>
      <c r="WXB2340" s="1279"/>
      <c r="WXC2340" s="1279"/>
      <c r="WXD2340" s="1279"/>
      <c r="WXE2340" s="1279"/>
      <c r="WXF2340" s="1279"/>
      <c r="WXG2340" s="1279"/>
      <c r="WXH2340" s="1279"/>
      <c r="WXI2340" s="1279"/>
      <c r="WXJ2340" s="1279"/>
      <c r="WXK2340" s="1279"/>
      <c r="WXL2340" s="1279"/>
      <c r="WXM2340" s="1279"/>
      <c r="WXN2340" s="1279"/>
      <c r="WXO2340" s="1279"/>
      <c r="WXP2340" s="1279"/>
      <c r="WXQ2340" s="1279"/>
      <c r="WXR2340" s="1279"/>
      <c r="WXS2340" s="1279"/>
      <c r="WXT2340" s="1279"/>
      <c r="WXU2340" s="1279"/>
      <c r="WXV2340" s="1279"/>
      <c r="WXW2340" s="1279"/>
      <c r="WXX2340" s="1279"/>
      <c r="WXY2340" s="1279"/>
      <c r="WXZ2340" s="1279"/>
      <c r="WYA2340" s="1279"/>
      <c r="WYB2340" s="1279"/>
      <c r="WYC2340" s="1279"/>
      <c r="WYD2340" s="1279"/>
      <c r="WYE2340" s="1279"/>
      <c r="WYF2340" s="1279"/>
      <c r="WYG2340" s="1279"/>
      <c r="WYH2340" s="1279"/>
      <c r="WYI2340" s="1279"/>
      <c r="WYJ2340" s="1279"/>
      <c r="WYK2340" s="1279"/>
      <c r="WYL2340" s="1279"/>
      <c r="WYM2340" s="1279"/>
      <c r="WYN2340" s="1279"/>
      <c r="WYO2340" s="1279"/>
      <c r="WYP2340" s="1279"/>
      <c r="WYQ2340" s="1279"/>
      <c r="WYR2340" s="1279"/>
      <c r="WYS2340" s="1279"/>
      <c r="WYT2340" s="1279"/>
      <c r="WYU2340" s="1279"/>
      <c r="WYV2340" s="1279"/>
      <c r="WYW2340" s="1279"/>
      <c r="WYX2340" s="1279"/>
      <c r="WYY2340" s="1279"/>
      <c r="WYZ2340" s="1279"/>
      <c r="WZA2340" s="1279"/>
      <c r="WZB2340" s="1279"/>
      <c r="WZC2340" s="1279"/>
      <c r="WZD2340" s="1279"/>
      <c r="WZE2340" s="1279"/>
      <c r="WZF2340" s="1279"/>
      <c r="WZG2340" s="1279"/>
      <c r="WZH2340" s="1279"/>
      <c r="WZI2340" s="1279"/>
      <c r="WZJ2340" s="1279"/>
      <c r="WZK2340" s="1279"/>
      <c r="WZL2340" s="1279"/>
      <c r="WZM2340" s="1279"/>
      <c r="WZN2340" s="1279"/>
      <c r="WZO2340" s="1279"/>
      <c r="WZP2340" s="1279"/>
      <c r="WZQ2340" s="1279"/>
      <c r="WZR2340" s="1279"/>
      <c r="WZS2340" s="1279"/>
      <c r="WZT2340" s="1279"/>
      <c r="WZU2340" s="1279"/>
      <c r="WZV2340" s="1279"/>
      <c r="WZW2340" s="1279"/>
      <c r="WZX2340" s="1279"/>
      <c r="WZY2340" s="1279"/>
      <c r="WZZ2340" s="1279"/>
      <c r="XAA2340" s="1279"/>
      <c r="XAB2340" s="1279"/>
      <c r="XAC2340" s="1279"/>
      <c r="XAD2340" s="1279"/>
      <c r="XAE2340" s="1279"/>
      <c r="XAF2340" s="1279"/>
      <c r="XAG2340" s="1279"/>
      <c r="XAH2340" s="1279"/>
      <c r="XAI2340" s="1279"/>
      <c r="XAJ2340" s="1279"/>
      <c r="XAK2340" s="1279"/>
      <c r="XAL2340" s="1279"/>
      <c r="XAM2340" s="1279"/>
      <c r="XAN2340" s="1279"/>
      <c r="XAO2340" s="1279"/>
      <c r="XAP2340" s="1279"/>
      <c r="XAQ2340" s="1279"/>
      <c r="XAR2340" s="1279"/>
      <c r="XAS2340" s="1279"/>
      <c r="XAT2340" s="1279"/>
      <c r="XAU2340" s="1279"/>
      <c r="XAV2340" s="1279"/>
      <c r="XAW2340" s="1279"/>
      <c r="XAX2340" s="1279"/>
      <c r="XAY2340" s="1279"/>
      <c r="XAZ2340" s="1279"/>
      <c r="XBA2340" s="1279"/>
      <c r="XBB2340" s="1279"/>
      <c r="XBC2340" s="1279"/>
      <c r="XBD2340" s="1279"/>
      <c r="XBE2340" s="1279"/>
      <c r="XBF2340" s="1279"/>
      <c r="XBG2340" s="1279"/>
      <c r="XBH2340" s="1279"/>
      <c r="XBI2340" s="1279"/>
      <c r="XBJ2340" s="1279"/>
      <c r="XBK2340" s="1279"/>
      <c r="XBL2340" s="1279"/>
      <c r="XBM2340" s="1279"/>
      <c r="XBN2340" s="1279"/>
      <c r="XBO2340" s="1279"/>
      <c r="XBP2340" s="1279"/>
      <c r="XBQ2340" s="1279"/>
      <c r="XBR2340" s="1279"/>
      <c r="XBS2340" s="1279"/>
      <c r="XBT2340" s="1279"/>
      <c r="XBU2340" s="1279"/>
      <c r="XBV2340" s="1279"/>
      <c r="XBW2340" s="1279"/>
      <c r="XBX2340" s="1279"/>
      <c r="XBY2340" s="1279"/>
      <c r="XBZ2340" s="1279"/>
      <c r="XCA2340" s="1279"/>
      <c r="XCB2340" s="1279"/>
      <c r="XCC2340" s="1279"/>
      <c r="XCD2340" s="1279"/>
      <c r="XCE2340" s="1279"/>
      <c r="XCF2340" s="1279"/>
      <c r="XCG2340" s="1279"/>
      <c r="XCH2340" s="1279"/>
      <c r="XCI2340" s="1279"/>
      <c r="XCJ2340" s="1279"/>
      <c r="XCK2340" s="1279"/>
      <c r="XCL2340" s="1279"/>
      <c r="XCM2340" s="1279"/>
      <c r="XCN2340" s="1279"/>
      <c r="XCO2340" s="1279"/>
      <c r="XCP2340" s="1279"/>
      <c r="XCQ2340" s="1279"/>
      <c r="XCR2340" s="1279"/>
      <c r="XCS2340" s="1279"/>
      <c r="XCT2340" s="1279"/>
      <c r="XCU2340" s="1279"/>
      <c r="XCV2340" s="1279"/>
      <c r="XCW2340" s="1279"/>
      <c r="XCX2340" s="1279"/>
      <c r="XCY2340" s="1279"/>
      <c r="XCZ2340" s="1279"/>
      <c r="XDA2340" s="1279"/>
      <c r="XDB2340" s="1279"/>
      <c r="XDC2340" s="1279"/>
      <c r="XDD2340" s="1279"/>
      <c r="XDE2340" s="1279"/>
      <c r="XDF2340" s="1279"/>
      <c r="XDG2340" s="1279"/>
      <c r="XDH2340" s="1279"/>
      <c r="XDI2340" s="1279"/>
      <c r="XDJ2340" s="1279"/>
      <c r="XDK2340" s="1279"/>
      <c r="XDL2340" s="1279"/>
      <c r="XDM2340" s="1279"/>
      <c r="XDN2340" s="1279"/>
      <c r="XDO2340" s="1279"/>
      <c r="XDP2340" s="1279"/>
      <c r="XDQ2340" s="1279"/>
      <c r="XDR2340" s="1279"/>
      <c r="XDS2340" s="1279"/>
      <c r="XDT2340" s="1279"/>
      <c r="XDU2340" s="1279"/>
      <c r="XDV2340" s="1279"/>
      <c r="XDW2340" s="1279"/>
      <c r="XDX2340" s="1279"/>
      <c r="XDY2340" s="1279"/>
      <c r="XDZ2340" s="1279"/>
      <c r="XEA2340" s="1279"/>
      <c r="XEB2340" s="1279"/>
      <c r="XEC2340" s="1279"/>
      <c r="XED2340" s="1279"/>
      <c r="XEE2340" s="1279"/>
      <c r="XEF2340" s="1279"/>
      <c r="XEG2340" s="1279"/>
      <c r="XEH2340" s="1279"/>
      <c r="XEI2340" s="1279"/>
      <c r="XEJ2340" s="1279"/>
      <c r="XEK2340" s="1279"/>
      <c r="XEL2340" s="1279"/>
      <c r="XEM2340" s="1279"/>
      <c r="XEN2340" s="1279"/>
      <c r="XEO2340" s="1279"/>
      <c r="XEP2340" s="1279"/>
      <c r="XEQ2340" s="1279"/>
      <c r="XER2340" s="1279"/>
      <c r="XES2340" s="1279"/>
      <c r="XET2340" s="1279"/>
      <c r="XEU2340" s="1279"/>
      <c r="XEV2340" s="1279"/>
      <c r="XEW2340" s="1279"/>
      <c r="XEX2340" s="1279"/>
      <c r="XEY2340" s="1279"/>
      <c r="XEZ2340" s="1279"/>
      <c r="XFA2340" s="1279"/>
      <c r="XFB2340" s="1279"/>
      <c r="XFC2340" s="1279"/>
    </row>
    <row r="2341" spans="1:16383" x14ac:dyDescent="0.2">
      <c r="A2341" s="1321"/>
      <c r="B2341" s="1438"/>
      <c r="C2341" s="1446" t="s">
        <v>4260</v>
      </c>
      <c r="D2341" s="1444"/>
      <c r="E2341" s="1445"/>
      <c r="F2341" s="1445"/>
      <c r="G2341" s="1445"/>
      <c r="H2341" s="1445"/>
      <c r="I2341" s="1326"/>
      <c r="J2341" s="1326"/>
      <c r="K2341" s="1326"/>
      <c r="L2341" s="1327"/>
      <c r="M2341" s="1327"/>
      <c r="N2341" s="1327"/>
      <c r="O2341" s="1327"/>
      <c r="P2341" s="1327"/>
      <c r="Q2341" s="1282"/>
      <c r="R2341" s="1328"/>
      <c r="S2341" s="1329"/>
      <c r="T2341" s="1330"/>
      <c r="U2341" s="1323"/>
      <c r="V2341" s="1344"/>
      <c r="W2341" s="2605">
        <v>8.25</v>
      </c>
      <c r="X2341" s="2588"/>
      <c r="Y2341" s="2588"/>
      <c r="Z2341" s="2585"/>
      <c r="AA2341" s="1279"/>
      <c r="AB2341" s="1283"/>
      <c r="AC2341" s="1283"/>
      <c r="AD2341" s="1283"/>
      <c r="AE2341" s="1403"/>
      <c r="AF2341" s="2306"/>
      <c r="AG2341" s="1283"/>
      <c r="AH2341" s="2463"/>
      <c r="AI2341" s="1279"/>
      <c r="AJ2341" s="1279"/>
      <c r="AK2341" s="1279"/>
      <c r="AL2341" s="1279"/>
      <c r="AM2341" s="1279"/>
      <c r="AN2341" s="1279"/>
      <c r="AO2341" s="1279"/>
      <c r="AP2341" s="1279"/>
      <c r="AQ2341" s="1279"/>
      <c r="AR2341" s="1279"/>
      <c r="AS2341" s="1279"/>
      <c r="AT2341" s="1279"/>
      <c r="AU2341" s="1279"/>
      <c r="AV2341" s="1279"/>
      <c r="AW2341" s="1279"/>
      <c r="AX2341" s="1279"/>
      <c r="AY2341" s="1279"/>
      <c r="AZ2341" s="1279"/>
      <c r="BA2341" s="1279"/>
      <c r="BB2341" s="1279"/>
      <c r="BC2341" s="1279"/>
      <c r="BD2341" s="1279"/>
      <c r="BE2341" s="1279"/>
      <c r="BF2341" s="1279"/>
      <c r="BG2341" s="1279"/>
      <c r="BH2341" s="1279"/>
      <c r="BI2341" s="1279"/>
      <c r="BJ2341" s="1279"/>
      <c r="BK2341" s="1279"/>
      <c r="BL2341" s="1279"/>
      <c r="BM2341" s="1279"/>
      <c r="BN2341" s="1279"/>
      <c r="BO2341" s="1279"/>
      <c r="BP2341" s="1279"/>
      <c r="BQ2341" s="1279"/>
      <c r="BR2341" s="1279"/>
      <c r="BS2341" s="1279"/>
      <c r="BT2341" s="1279"/>
      <c r="BU2341" s="1279"/>
      <c r="BV2341" s="1279"/>
      <c r="BW2341" s="1279"/>
      <c r="BX2341" s="1279"/>
      <c r="BY2341" s="1279"/>
      <c r="BZ2341" s="1279"/>
      <c r="CA2341" s="1279"/>
      <c r="CB2341" s="1279"/>
      <c r="CC2341" s="1279"/>
      <c r="CD2341" s="1279"/>
      <c r="CE2341" s="1279"/>
      <c r="CF2341" s="1279"/>
      <c r="CG2341" s="1279"/>
      <c r="CH2341" s="1279"/>
      <c r="CI2341" s="1279"/>
      <c r="CJ2341" s="1279"/>
      <c r="CK2341" s="1279"/>
      <c r="CL2341" s="1279"/>
      <c r="CM2341" s="1279"/>
      <c r="CN2341" s="1279"/>
      <c r="CO2341" s="1279"/>
      <c r="CP2341" s="1279"/>
      <c r="CQ2341" s="1279"/>
      <c r="CR2341" s="1279"/>
      <c r="CS2341" s="1279"/>
      <c r="CT2341" s="1279"/>
      <c r="CU2341" s="1279"/>
      <c r="CV2341" s="1279"/>
      <c r="CW2341" s="1279"/>
      <c r="CX2341" s="1279"/>
      <c r="CY2341" s="1279"/>
      <c r="CZ2341" s="1279"/>
      <c r="DA2341" s="1279"/>
      <c r="DB2341" s="1279"/>
      <c r="DC2341" s="1279"/>
      <c r="DD2341" s="1279"/>
      <c r="DE2341" s="1279"/>
      <c r="DF2341" s="1279"/>
      <c r="DG2341" s="1279"/>
      <c r="DH2341" s="1279"/>
      <c r="DI2341" s="1279"/>
      <c r="DJ2341" s="1279"/>
      <c r="DK2341" s="1279"/>
      <c r="DL2341" s="1279"/>
      <c r="DM2341" s="1279"/>
      <c r="DN2341" s="1279"/>
      <c r="DO2341" s="1279"/>
      <c r="DP2341" s="1279"/>
      <c r="DQ2341" s="1279"/>
      <c r="DR2341" s="1279"/>
      <c r="DS2341" s="1279"/>
      <c r="DT2341" s="1279"/>
      <c r="DU2341" s="1279"/>
      <c r="DV2341" s="1279"/>
      <c r="DW2341" s="1279"/>
      <c r="DX2341" s="1279"/>
      <c r="DY2341" s="1279"/>
      <c r="DZ2341" s="1279"/>
      <c r="EA2341" s="1279"/>
      <c r="EB2341" s="1279"/>
      <c r="EC2341" s="1279"/>
      <c r="ED2341" s="1279"/>
      <c r="EE2341" s="1279"/>
      <c r="EF2341" s="1279"/>
      <c r="EG2341" s="1279"/>
      <c r="EH2341" s="1279"/>
      <c r="EI2341" s="1279"/>
      <c r="EJ2341" s="1279"/>
      <c r="EK2341" s="1279"/>
      <c r="EL2341" s="1279"/>
      <c r="EM2341" s="1279"/>
      <c r="EN2341" s="1279"/>
      <c r="EO2341" s="1279"/>
      <c r="EP2341" s="1279"/>
      <c r="EQ2341" s="1279"/>
      <c r="ER2341" s="1279"/>
      <c r="ES2341" s="1279"/>
      <c r="ET2341" s="1279"/>
      <c r="EU2341" s="1279"/>
      <c r="EV2341" s="1279"/>
      <c r="EW2341" s="1279"/>
      <c r="EX2341" s="1279"/>
      <c r="EY2341" s="1279"/>
      <c r="EZ2341" s="1279"/>
      <c r="FA2341" s="1279"/>
      <c r="FB2341" s="1279"/>
      <c r="FC2341" s="1279"/>
      <c r="FD2341" s="1279"/>
      <c r="FE2341" s="1279"/>
      <c r="FF2341" s="1279"/>
      <c r="FG2341" s="1279"/>
      <c r="FH2341" s="1279"/>
      <c r="FI2341" s="1279"/>
      <c r="FJ2341" s="1279"/>
      <c r="FK2341" s="1279"/>
      <c r="FL2341" s="1279"/>
      <c r="FM2341" s="1279"/>
      <c r="FN2341" s="1279"/>
      <c r="FO2341" s="1279"/>
      <c r="FP2341" s="1279"/>
      <c r="FQ2341" s="1279"/>
      <c r="FR2341" s="1279"/>
      <c r="FS2341" s="1279"/>
      <c r="FT2341" s="1279"/>
      <c r="FU2341" s="1279"/>
      <c r="FV2341" s="1279"/>
      <c r="FW2341" s="1279"/>
      <c r="FX2341" s="1279"/>
      <c r="FY2341" s="1279"/>
      <c r="FZ2341" s="1279"/>
      <c r="GA2341" s="1279"/>
      <c r="GB2341" s="1279"/>
      <c r="GC2341" s="1279"/>
      <c r="GD2341" s="1279"/>
      <c r="GE2341" s="1279"/>
      <c r="GF2341" s="1279"/>
      <c r="GG2341" s="1279"/>
      <c r="GH2341" s="1279"/>
      <c r="GI2341" s="1279"/>
      <c r="GJ2341" s="1279"/>
      <c r="GK2341" s="1279"/>
      <c r="GL2341" s="1279"/>
      <c r="GM2341" s="1279"/>
      <c r="GN2341" s="1279"/>
      <c r="GO2341" s="1279"/>
      <c r="GP2341" s="1279"/>
      <c r="GQ2341" s="1279"/>
      <c r="GR2341" s="1279"/>
      <c r="GS2341" s="1279"/>
      <c r="GT2341" s="1279"/>
      <c r="GU2341" s="1279"/>
      <c r="GV2341" s="1279"/>
      <c r="GW2341" s="1279"/>
      <c r="GX2341" s="1279"/>
      <c r="GY2341" s="1279"/>
      <c r="GZ2341" s="1279"/>
      <c r="HA2341" s="1279"/>
      <c r="HB2341" s="1279"/>
      <c r="HC2341" s="1279"/>
      <c r="HD2341" s="1279"/>
      <c r="HE2341" s="1279"/>
      <c r="HF2341" s="1279"/>
      <c r="HG2341" s="1279"/>
      <c r="HH2341" s="1279"/>
      <c r="HI2341" s="1279"/>
      <c r="HJ2341" s="1279"/>
      <c r="HK2341" s="1279"/>
      <c r="HL2341" s="1279"/>
      <c r="HM2341" s="1279"/>
      <c r="HN2341" s="1279"/>
      <c r="HO2341" s="1279"/>
      <c r="HP2341" s="1279"/>
      <c r="HQ2341" s="1279"/>
      <c r="HR2341" s="1279"/>
      <c r="HS2341" s="1279"/>
      <c r="HT2341" s="1279"/>
      <c r="HU2341" s="1279"/>
      <c r="HV2341" s="1279"/>
      <c r="HW2341" s="1279"/>
      <c r="HX2341" s="1279"/>
      <c r="HY2341" s="1279"/>
      <c r="HZ2341" s="1279"/>
      <c r="IA2341" s="1279"/>
      <c r="IB2341" s="1279"/>
      <c r="IC2341" s="1279"/>
      <c r="ID2341" s="1279"/>
      <c r="IE2341" s="1279"/>
      <c r="IF2341" s="1279"/>
      <c r="IG2341" s="1279"/>
      <c r="IH2341" s="1279"/>
      <c r="II2341" s="1279"/>
      <c r="IJ2341" s="1279"/>
      <c r="IK2341" s="1279"/>
      <c r="IL2341" s="1279"/>
      <c r="IM2341" s="1279"/>
      <c r="IN2341" s="1279"/>
      <c r="IO2341" s="1279"/>
      <c r="IP2341" s="1279"/>
      <c r="IQ2341" s="1279"/>
      <c r="IR2341" s="1279"/>
      <c r="IS2341" s="1279"/>
      <c r="IT2341" s="1279"/>
      <c r="IU2341" s="1279"/>
      <c r="IV2341" s="1279"/>
      <c r="IW2341" s="1279"/>
      <c r="IX2341" s="1279"/>
      <c r="IY2341" s="1279"/>
      <c r="IZ2341" s="1279"/>
      <c r="JA2341" s="1279"/>
      <c r="JB2341" s="1279"/>
      <c r="JC2341" s="1279"/>
      <c r="JD2341" s="1279"/>
      <c r="JE2341" s="1279"/>
      <c r="JF2341" s="1279"/>
      <c r="JG2341" s="1279"/>
      <c r="JH2341" s="1279"/>
      <c r="JI2341" s="1279"/>
      <c r="JJ2341" s="1279"/>
      <c r="JK2341" s="1279"/>
      <c r="JL2341" s="1279"/>
      <c r="JM2341" s="1279"/>
      <c r="JN2341" s="1279"/>
      <c r="JO2341" s="1279"/>
      <c r="JP2341" s="1279"/>
      <c r="JQ2341" s="1279"/>
      <c r="JR2341" s="1279"/>
      <c r="JS2341" s="1279"/>
      <c r="JT2341" s="1279"/>
      <c r="JU2341" s="1279"/>
      <c r="JV2341" s="1279"/>
      <c r="JW2341" s="1279"/>
      <c r="JX2341" s="1279"/>
      <c r="JY2341" s="1279"/>
      <c r="JZ2341" s="1279"/>
      <c r="KA2341" s="1279"/>
      <c r="KB2341" s="1279"/>
      <c r="KC2341" s="1279"/>
      <c r="KD2341" s="1279"/>
      <c r="KE2341" s="1279"/>
      <c r="KF2341" s="1279"/>
      <c r="KG2341" s="1279"/>
      <c r="KH2341" s="1279"/>
      <c r="KI2341" s="1279"/>
      <c r="KJ2341" s="1279"/>
      <c r="KK2341" s="1279"/>
      <c r="KL2341" s="1279"/>
      <c r="KM2341" s="1279"/>
      <c r="KN2341" s="1279"/>
      <c r="KO2341" s="1279"/>
      <c r="KP2341" s="1279"/>
      <c r="KQ2341" s="1279"/>
      <c r="KR2341" s="1279"/>
      <c r="KS2341" s="1279"/>
      <c r="KT2341" s="1279"/>
      <c r="KU2341" s="1279"/>
      <c r="KV2341" s="1279"/>
      <c r="KW2341" s="1279"/>
      <c r="KX2341" s="1279"/>
      <c r="KY2341" s="1279"/>
      <c r="KZ2341" s="1279"/>
      <c r="LA2341" s="1279"/>
      <c r="LB2341" s="1279"/>
      <c r="LC2341" s="1279"/>
      <c r="LD2341" s="1279"/>
      <c r="LE2341" s="1279"/>
      <c r="LF2341" s="1279"/>
      <c r="LG2341" s="1279"/>
      <c r="LH2341" s="1279"/>
      <c r="LI2341" s="1279"/>
      <c r="LJ2341" s="1279"/>
      <c r="LK2341" s="1279"/>
      <c r="LL2341" s="1279"/>
      <c r="LM2341" s="1279"/>
      <c r="LN2341" s="1279"/>
      <c r="LO2341" s="1279"/>
      <c r="LP2341" s="1279"/>
      <c r="LQ2341" s="1279"/>
      <c r="LR2341" s="1279"/>
      <c r="LS2341" s="1279"/>
      <c r="LT2341" s="1279"/>
      <c r="LU2341" s="1279"/>
      <c r="LV2341" s="1279"/>
      <c r="LW2341" s="1279"/>
      <c r="LX2341" s="1279"/>
      <c r="LY2341" s="1279"/>
      <c r="LZ2341" s="1279"/>
      <c r="MA2341" s="1279"/>
      <c r="MB2341" s="1279"/>
      <c r="MC2341" s="1279"/>
      <c r="MD2341" s="1279"/>
      <c r="ME2341" s="1279"/>
      <c r="MF2341" s="1279"/>
      <c r="MG2341" s="1279"/>
      <c r="MH2341" s="1279"/>
      <c r="MI2341" s="1279"/>
      <c r="MJ2341" s="1279"/>
      <c r="MK2341" s="1279"/>
      <c r="ML2341" s="1279"/>
      <c r="MM2341" s="1279"/>
      <c r="MN2341" s="1279"/>
      <c r="MO2341" s="1279"/>
      <c r="MP2341" s="1279"/>
      <c r="MQ2341" s="1279"/>
      <c r="MR2341" s="1279"/>
      <c r="MS2341" s="1279"/>
      <c r="MT2341" s="1279"/>
      <c r="MU2341" s="1279"/>
      <c r="MV2341" s="1279"/>
      <c r="MW2341" s="1279"/>
      <c r="MX2341" s="1279"/>
      <c r="MY2341" s="1279"/>
      <c r="MZ2341" s="1279"/>
      <c r="NA2341" s="1279"/>
      <c r="NB2341" s="1279"/>
      <c r="NC2341" s="1279"/>
      <c r="ND2341" s="1279"/>
      <c r="NE2341" s="1279"/>
      <c r="NF2341" s="1279"/>
      <c r="NG2341" s="1279"/>
      <c r="NH2341" s="1279"/>
      <c r="NI2341" s="1279"/>
      <c r="NJ2341" s="1279"/>
      <c r="NK2341" s="1279"/>
      <c r="NL2341" s="1279"/>
      <c r="NM2341" s="1279"/>
      <c r="NN2341" s="1279"/>
      <c r="NO2341" s="1279"/>
      <c r="NP2341" s="1279"/>
      <c r="NQ2341" s="1279"/>
      <c r="NR2341" s="1279"/>
      <c r="NS2341" s="1279"/>
      <c r="NT2341" s="1279"/>
      <c r="NU2341" s="1279"/>
      <c r="NV2341" s="1279"/>
      <c r="NW2341" s="1279"/>
      <c r="NX2341" s="1279"/>
      <c r="NY2341" s="1279"/>
      <c r="NZ2341" s="1279"/>
      <c r="OA2341" s="1279"/>
      <c r="OB2341" s="1279"/>
      <c r="OC2341" s="1279"/>
      <c r="OD2341" s="1279"/>
      <c r="OE2341" s="1279"/>
      <c r="OF2341" s="1279"/>
      <c r="OG2341" s="1279"/>
      <c r="OH2341" s="1279"/>
      <c r="OI2341" s="1279"/>
      <c r="OJ2341" s="1279"/>
      <c r="OK2341" s="1279"/>
      <c r="OL2341" s="1279"/>
      <c r="OM2341" s="1279"/>
      <c r="ON2341" s="1279"/>
      <c r="OO2341" s="1279"/>
      <c r="OP2341" s="1279"/>
      <c r="OQ2341" s="1279"/>
      <c r="OR2341" s="1279"/>
      <c r="OS2341" s="1279"/>
      <c r="OT2341" s="1279"/>
      <c r="OU2341" s="1279"/>
      <c r="OV2341" s="1279"/>
      <c r="OW2341" s="1279"/>
      <c r="OX2341" s="1279"/>
      <c r="OY2341" s="1279"/>
      <c r="OZ2341" s="1279"/>
      <c r="PA2341" s="1279"/>
      <c r="PB2341" s="1279"/>
      <c r="PC2341" s="1279"/>
      <c r="PD2341" s="1279"/>
      <c r="PE2341" s="1279"/>
      <c r="PF2341" s="1279"/>
      <c r="PG2341" s="1279"/>
      <c r="PH2341" s="1279"/>
      <c r="PI2341" s="1279"/>
      <c r="PJ2341" s="1279"/>
      <c r="PK2341" s="1279"/>
      <c r="PL2341" s="1279"/>
      <c r="PM2341" s="1279"/>
      <c r="PN2341" s="1279"/>
      <c r="PO2341" s="1279"/>
      <c r="PP2341" s="1279"/>
      <c r="PQ2341" s="1279"/>
      <c r="PR2341" s="1279"/>
      <c r="PS2341" s="1279"/>
      <c r="PT2341" s="1279"/>
      <c r="PU2341" s="1279"/>
      <c r="PV2341" s="1279"/>
      <c r="PW2341" s="1279"/>
      <c r="PX2341" s="1279"/>
      <c r="PY2341" s="1279"/>
      <c r="PZ2341" s="1279"/>
      <c r="QA2341" s="1279"/>
      <c r="QB2341" s="1279"/>
      <c r="QC2341" s="1279"/>
      <c r="QD2341" s="1279"/>
      <c r="QE2341" s="1279"/>
      <c r="QF2341" s="1279"/>
      <c r="QG2341" s="1279"/>
      <c r="QH2341" s="1279"/>
      <c r="QI2341" s="1279"/>
      <c r="QJ2341" s="1279"/>
      <c r="QK2341" s="1279"/>
      <c r="QL2341" s="1279"/>
      <c r="QM2341" s="1279"/>
      <c r="QN2341" s="1279"/>
      <c r="QO2341" s="1279"/>
      <c r="QP2341" s="1279"/>
      <c r="QQ2341" s="1279"/>
      <c r="QR2341" s="1279"/>
      <c r="QS2341" s="1279"/>
      <c r="QT2341" s="1279"/>
      <c r="QU2341" s="1279"/>
      <c r="QV2341" s="1279"/>
      <c r="QW2341" s="1279"/>
      <c r="QX2341" s="1279"/>
      <c r="QY2341" s="1279"/>
      <c r="QZ2341" s="1279"/>
      <c r="RA2341" s="1279"/>
      <c r="RB2341" s="1279"/>
      <c r="RC2341" s="1279"/>
      <c r="RD2341" s="1279"/>
      <c r="RE2341" s="1279"/>
      <c r="RF2341" s="1279"/>
      <c r="RG2341" s="1279"/>
      <c r="RH2341" s="1279"/>
      <c r="RI2341" s="1279"/>
      <c r="RJ2341" s="1279"/>
      <c r="RK2341" s="1279"/>
      <c r="RL2341" s="1279"/>
      <c r="RM2341" s="1279"/>
      <c r="RN2341" s="1279"/>
      <c r="RO2341" s="1279"/>
      <c r="RP2341" s="1279"/>
      <c r="RQ2341" s="1279"/>
      <c r="RR2341" s="1279"/>
      <c r="RS2341" s="1279"/>
      <c r="RT2341" s="1279"/>
      <c r="RU2341" s="1279"/>
      <c r="RV2341" s="1279"/>
      <c r="RW2341" s="1279"/>
      <c r="RX2341" s="1279"/>
      <c r="RY2341" s="1279"/>
      <c r="RZ2341" s="1279"/>
      <c r="SA2341" s="1279"/>
      <c r="SB2341" s="1279"/>
      <c r="SC2341" s="1279"/>
      <c r="SD2341" s="1279"/>
      <c r="SE2341" s="1279"/>
      <c r="SF2341" s="1279"/>
      <c r="SG2341" s="1279"/>
      <c r="SH2341" s="1279"/>
      <c r="SI2341" s="1279"/>
      <c r="SJ2341" s="1279"/>
      <c r="SK2341" s="1279"/>
      <c r="SL2341" s="1279"/>
      <c r="SM2341" s="1279"/>
      <c r="SN2341" s="1279"/>
      <c r="SO2341" s="1279"/>
      <c r="SP2341" s="1279"/>
      <c r="SQ2341" s="1279"/>
      <c r="SR2341" s="1279"/>
      <c r="SS2341" s="1279"/>
      <c r="ST2341" s="1279"/>
      <c r="SU2341" s="1279"/>
      <c r="SV2341" s="1279"/>
      <c r="SW2341" s="1279"/>
      <c r="SX2341" s="1279"/>
      <c r="SY2341" s="1279"/>
      <c r="SZ2341" s="1279"/>
      <c r="TA2341" s="1279"/>
      <c r="TB2341" s="1279"/>
      <c r="TC2341" s="1279"/>
      <c r="TD2341" s="1279"/>
      <c r="TE2341" s="1279"/>
      <c r="TF2341" s="1279"/>
      <c r="TG2341" s="1279"/>
      <c r="TH2341" s="1279"/>
      <c r="TI2341" s="1279"/>
      <c r="TJ2341" s="1279"/>
      <c r="TK2341" s="1279"/>
      <c r="TL2341" s="1279"/>
      <c r="TM2341" s="1279"/>
      <c r="TN2341" s="1279"/>
      <c r="TO2341" s="1279"/>
      <c r="TP2341" s="1279"/>
      <c r="TQ2341" s="1279"/>
      <c r="TR2341" s="1279"/>
      <c r="TS2341" s="1279"/>
      <c r="TT2341" s="1279"/>
      <c r="TU2341" s="1279"/>
      <c r="TV2341" s="1279"/>
      <c r="TW2341" s="1279"/>
      <c r="TX2341" s="1279"/>
      <c r="TY2341" s="1279"/>
      <c r="TZ2341" s="1279"/>
      <c r="UA2341" s="1279"/>
      <c r="UB2341" s="1279"/>
      <c r="UC2341" s="1279"/>
      <c r="UD2341" s="1279"/>
      <c r="UE2341" s="1279"/>
      <c r="UF2341" s="1279"/>
      <c r="UG2341" s="1279"/>
      <c r="UH2341" s="1279"/>
      <c r="UI2341" s="1279"/>
      <c r="UJ2341" s="1279"/>
      <c r="UK2341" s="1279"/>
      <c r="UL2341" s="1279"/>
      <c r="UM2341" s="1279"/>
      <c r="UN2341" s="1279"/>
      <c r="UO2341" s="1279"/>
      <c r="UP2341" s="1279"/>
      <c r="UQ2341" s="1279"/>
      <c r="UR2341" s="1279"/>
      <c r="US2341" s="1279"/>
      <c r="UT2341" s="1279"/>
      <c r="UU2341" s="1279"/>
      <c r="UV2341" s="1279"/>
      <c r="UW2341" s="1279"/>
      <c r="UX2341" s="1279"/>
      <c r="UY2341" s="1279"/>
      <c r="UZ2341" s="1279"/>
      <c r="VA2341" s="1279"/>
      <c r="VB2341" s="1279"/>
      <c r="VC2341" s="1279"/>
      <c r="VD2341" s="1279"/>
      <c r="VE2341" s="1279"/>
      <c r="VF2341" s="1279"/>
      <c r="VG2341" s="1279"/>
      <c r="VH2341" s="1279"/>
      <c r="VI2341" s="1279"/>
      <c r="VJ2341" s="1279"/>
      <c r="VK2341" s="1279"/>
      <c r="VL2341" s="1279"/>
      <c r="VM2341" s="1279"/>
      <c r="VN2341" s="1279"/>
      <c r="VO2341" s="1279"/>
      <c r="VP2341" s="1279"/>
      <c r="VQ2341" s="1279"/>
      <c r="VR2341" s="1279"/>
      <c r="VS2341" s="1279"/>
      <c r="VT2341" s="1279"/>
      <c r="VU2341" s="1279"/>
      <c r="VV2341" s="1279"/>
      <c r="VW2341" s="1279"/>
      <c r="VX2341" s="1279"/>
      <c r="VY2341" s="1279"/>
      <c r="VZ2341" s="1279"/>
      <c r="WA2341" s="1279"/>
      <c r="WB2341" s="1279"/>
      <c r="WC2341" s="1279"/>
      <c r="WD2341" s="1279"/>
      <c r="WE2341" s="1279"/>
      <c r="WF2341" s="1279"/>
      <c r="WG2341" s="1279"/>
      <c r="WH2341" s="1279"/>
      <c r="WI2341" s="1279"/>
      <c r="WJ2341" s="1279"/>
      <c r="WK2341" s="1279"/>
      <c r="WL2341" s="1279"/>
      <c r="WM2341" s="1279"/>
      <c r="WN2341" s="1279"/>
      <c r="WO2341" s="1279"/>
      <c r="WP2341" s="1279"/>
      <c r="WQ2341" s="1279"/>
      <c r="WR2341" s="1279"/>
      <c r="WS2341" s="1279"/>
      <c r="WT2341" s="1279"/>
      <c r="WU2341" s="1279"/>
      <c r="WV2341" s="1279"/>
      <c r="WW2341" s="1279"/>
      <c r="WX2341" s="1279"/>
      <c r="WY2341" s="1279"/>
      <c r="WZ2341" s="1279"/>
      <c r="XA2341" s="1279"/>
      <c r="XB2341" s="1279"/>
      <c r="XC2341" s="1279"/>
      <c r="XD2341" s="1279"/>
      <c r="XE2341" s="1279"/>
      <c r="XF2341" s="1279"/>
      <c r="XG2341" s="1279"/>
      <c r="XH2341" s="1279"/>
      <c r="XI2341" s="1279"/>
      <c r="XJ2341" s="1279"/>
      <c r="XK2341" s="1279"/>
      <c r="XL2341" s="1279"/>
      <c r="XM2341" s="1279"/>
      <c r="XN2341" s="1279"/>
      <c r="XO2341" s="1279"/>
      <c r="XP2341" s="1279"/>
      <c r="XQ2341" s="1279"/>
      <c r="XR2341" s="1279"/>
      <c r="XS2341" s="1279"/>
      <c r="XT2341" s="1279"/>
      <c r="XU2341" s="1279"/>
      <c r="XV2341" s="1279"/>
      <c r="XW2341" s="1279"/>
      <c r="XX2341" s="1279"/>
      <c r="XY2341" s="1279"/>
      <c r="XZ2341" s="1279"/>
      <c r="YA2341" s="1279"/>
      <c r="YB2341" s="1279"/>
      <c r="YC2341" s="1279"/>
      <c r="YD2341" s="1279"/>
      <c r="YE2341" s="1279"/>
      <c r="YF2341" s="1279"/>
      <c r="YG2341" s="1279"/>
      <c r="YH2341" s="1279"/>
      <c r="YI2341" s="1279"/>
      <c r="YJ2341" s="1279"/>
      <c r="YK2341" s="1279"/>
      <c r="YL2341" s="1279"/>
      <c r="YM2341" s="1279"/>
      <c r="YN2341" s="1279"/>
      <c r="YO2341" s="1279"/>
      <c r="YP2341" s="1279"/>
      <c r="YQ2341" s="1279"/>
      <c r="YR2341" s="1279"/>
      <c r="YS2341" s="1279"/>
      <c r="YT2341" s="1279"/>
      <c r="YU2341" s="1279"/>
      <c r="YV2341" s="1279"/>
      <c r="YW2341" s="1279"/>
      <c r="YX2341" s="1279"/>
      <c r="YY2341" s="1279"/>
      <c r="YZ2341" s="1279"/>
      <c r="ZA2341" s="1279"/>
      <c r="ZB2341" s="1279"/>
      <c r="ZC2341" s="1279"/>
      <c r="ZD2341" s="1279"/>
      <c r="ZE2341" s="1279"/>
      <c r="ZF2341" s="1279"/>
      <c r="ZG2341" s="1279"/>
      <c r="ZH2341" s="1279"/>
      <c r="ZI2341" s="1279"/>
      <c r="ZJ2341" s="1279"/>
      <c r="ZK2341" s="1279"/>
      <c r="ZL2341" s="1279"/>
      <c r="ZM2341" s="1279"/>
      <c r="ZN2341" s="1279"/>
      <c r="ZO2341" s="1279"/>
      <c r="ZP2341" s="1279"/>
      <c r="ZQ2341" s="1279"/>
      <c r="ZR2341" s="1279"/>
      <c r="ZS2341" s="1279"/>
      <c r="ZT2341" s="1279"/>
      <c r="ZU2341" s="1279"/>
      <c r="ZV2341" s="1279"/>
      <c r="ZW2341" s="1279"/>
      <c r="ZX2341" s="1279"/>
      <c r="ZY2341" s="1279"/>
      <c r="ZZ2341" s="1279"/>
      <c r="AAA2341" s="1279"/>
      <c r="AAB2341" s="1279"/>
      <c r="AAC2341" s="1279"/>
      <c r="AAD2341" s="1279"/>
      <c r="AAE2341" s="1279"/>
      <c r="AAF2341" s="1279"/>
      <c r="AAG2341" s="1279"/>
      <c r="AAH2341" s="1279"/>
      <c r="AAI2341" s="1279"/>
      <c r="AAJ2341" s="1279"/>
      <c r="AAK2341" s="1279"/>
      <c r="AAL2341" s="1279"/>
      <c r="AAM2341" s="1279"/>
      <c r="AAN2341" s="1279"/>
      <c r="AAO2341" s="1279"/>
      <c r="AAP2341" s="1279"/>
      <c r="AAQ2341" s="1279"/>
      <c r="AAR2341" s="1279"/>
      <c r="AAS2341" s="1279"/>
      <c r="AAT2341" s="1279"/>
      <c r="AAU2341" s="1279"/>
      <c r="AAV2341" s="1279"/>
      <c r="AAW2341" s="1279"/>
      <c r="AAX2341" s="1279"/>
      <c r="AAY2341" s="1279"/>
      <c r="AAZ2341" s="1279"/>
      <c r="ABA2341" s="1279"/>
      <c r="ABB2341" s="1279"/>
      <c r="ABC2341" s="1279"/>
      <c r="ABD2341" s="1279"/>
      <c r="ABE2341" s="1279"/>
      <c r="ABF2341" s="1279"/>
      <c r="ABG2341" s="1279"/>
      <c r="ABH2341" s="1279"/>
      <c r="ABI2341" s="1279"/>
      <c r="ABJ2341" s="1279"/>
      <c r="ABK2341" s="1279"/>
      <c r="ABL2341" s="1279"/>
      <c r="ABM2341" s="1279"/>
      <c r="ABN2341" s="1279"/>
      <c r="ABO2341" s="1279"/>
      <c r="ABP2341" s="1279"/>
      <c r="ABQ2341" s="1279"/>
      <c r="ABR2341" s="1279"/>
      <c r="ABS2341" s="1279"/>
      <c r="ABT2341" s="1279"/>
      <c r="ABU2341" s="1279"/>
      <c r="ABV2341" s="1279"/>
      <c r="ABW2341" s="1279"/>
      <c r="ABX2341" s="1279"/>
      <c r="ABY2341" s="1279"/>
      <c r="ABZ2341" s="1279"/>
      <c r="ACA2341" s="1279"/>
      <c r="ACB2341" s="1279"/>
      <c r="ACC2341" s="1279"/>
      <c r="ACD2341" s="1279"/>
      <c r="ACE2341" s="1279"/>
      <c r="ACF2341" s="1279"/>
      <c r="ACG2341" s="1279"/>
      <c r="ACH2341" s="1279"/>
      <c r="ACI2341" s="1279"/>
      <c r="ACJ2341" s="1279"/>
      <c r="ACK2341" s="1279"/>
      <c r="ACL2341" s="1279"/>
      <c r="ACM2341" s="1279"/>
      <c r="ACN2341" s="1279"/>
      <c r="ACO2341" s="1279"/>
      <c r="ACP2341" s="1279"/>
      <c r="ACQ2341" s="1279"/>
      <c r="ACR2341" s="1279"/>
      <c r="ACS2341" s="1279"/>
      <c r="ACT2341" s="1279"/>
      <c r="ACU2341" s="1279"/>
      <c r="ACV2341" s="1279"/>
      <c r="ACW2341" s="1279"/>
      <c r="ACX2341" s="1279"/>
      <c r="ACY2341" s="1279"/>
      <c r="ACZ2341" s="1279"/>
      <c r="ADA2341" s="1279"/>
      <c r="ADB2341" s="1279"/>
      <c r="ADC2341" s="1279"/>
      <c r="ADD2341" s="1279"/>
      <c r="ADE2341" s="1279"/>
      <c r="ADF2341" s="1279"/>
      <c r="ADG2341" s="1279"/>
      <c r="ADH2341" s="1279"/>
      <c r="ADI2341" s="1279"/>
      <c r="ADJ2341" s="1279"/>
      <c r="ADK2341" s="1279"/>
      <c r="ADL2341" s="1279"/>
      <c r="ADM2341" s="1279"/>
      <c r="ADN2341" s="1279"/>
      <c r="ADO2341" s="1279"/>
      <c r="ADP2341" s="1279"/>
      <c r="ADQ2341" s="1279"/>
      <c r="ADR2341" s="1279"/>
      <c r="ADS2341" s="1279"/>
      <c r="ADT2341" s="1279"/>
      <c r="ADU2341" s="1279"/>
      <c r="ADV2341" s="1279"/>
      <c r="ADW2341" s="1279"/>
      <c r="ADX2341" s="1279"/>
      <c r="ADY2341" s="1279"/>
      <c r="ADZ2341" s="1279"/>
      <c r="AEA2341" s="1279"/>
      <c r="AEB2341" s="1279"/>
      <c r="AEC2341" s="1279"/>
      <c r="AED2341" s="1279"/>
      <c r="AEE2341" s="1279"/>
      <c r="AEF2341" s="1279"/>
      <c r="AEG2341" s="1279"/>
      <c r="AEH2341" s="1279"/>
      <c r="AEI2341" s="1279"/>
      <c r="AEJ2341" s="1279"/>
      <c r="AEK2341" s="1279"/>
      <c r="AEL2341" s="1279"/>
      <c r="AEM2341" s="1279"/>
      <c r="AEN2341" s="1279"/>
      <c r="AEO2341" s="1279"/>
      <c r="AEP2341" s="1279"/>
      <c r="AEQ2341" s="1279"/>
      <c r="AER2341" s="1279"/>
      <c r="AES2341" s="1279"/>
      <c r="AET2341" s="1279"/>
      <c r="AEU2341" s="1279"/>
      <c r="AEV2341" s="1279"/>
      <c r="AEW2341" s="1279"/>
      <c r="AEX2341" s="1279"/>
      <c r="AEY2341" s="1279"/>
      <c r="AEZ2341" s="1279"/>
      <c r="AFA2341" s="1279"/>
      <c r="AFB2341" s="1279"/>
      <c r="AFC2341" s="1279"/>
      <c r="AFD2341" s="1279"/>
      <c r="AFE2341" s="1279"/>
      <c r="AFF2341" s="1279"/>
      <c r="AFG2341" s="1279"/>
      <c r="AFH2341" s="1279"/>
      <c r="AFI2341" s="1279"/>
      <c r="AFJ2341" s="1279"/>
      <c r="AFK2341" s="1279"/>
      <c r="AFL2341" s="1279"/>
      <c r="AFM2341" s="1279"/>
      <c r="AFN2341" s="1279"/>
      <c r="AFO2341" s="1279"/>
      <c r="AFP2341" s="1279"/>
      <c r="AFQ2341" s="1279"/>
      <c r="AFR2341" s="1279"/>
      <c r="AFS2341" s="1279"/>
      <c r="AFT2341" s="1279"/>
      <c r="AFU2341" s="1279"/>
      <c r="AFV2341" s="1279"/>
      <c r="AFW2341" s="1279"/>
      <c r="AFX2341" s="1279"/>
      <c r="AFY2341" s="1279"/>
      <c r="AFZ2341" s="1279"/>
      <c r="AGA2341" s="1279"/>
      <c r="AGB2341" s="1279"/>
      <c r="AGC2341" s="1279"/>
      <c r="AGD2341" s="1279"/>
      <c r="AGE2341" s="1279"/>
      <c r="AGF2341" s="1279"/>
      <c r="AGG2341" s="1279"/>
      <c r="AGH2341" s="1279"/>
      <c r="AGI2341" s="1279"/>
      <c r="AGJ2341" s="1279"/>
      <c r="AGK2341" s="1279"/>
      <c r="AGL2341" s="1279"/>
      <c r="AGM2341" s="1279"/>
      <c r="AGN2341" s="1279"/>
      <c r="AGO2341" s="1279"/>
      <c r="AGP2341" s="1279"/>
      <c r="AGQ2341" s="1279"/>
      <c r="AGR2341" s="1279"/>
      <c r="AGS2341" s="1279"/>
      <c r="AGT2341" s="1279"/>
      <c r="AGU2341" s="1279"/>
      <c r="AGV2341" s="1279"/>
      <c r="AGW2341" s="1279"/>
      <c r="AGX2341" s="1279"/>
      <c r="AGY2341" s="1279"/>
      <c r="AGZ2341" s="1279"/>
      <c r="AHA2341" s="1279"/>
      <c r="AHB2341" s="1279"/>
      <c r="AHC2341" s="1279"/>
      <c r="AHD2341" s="1279"/>
      <c r="AHE2341" s="1279"/>
      <c r="AHF2341" s="1279"/>
      <c r="AHG2341" s="1279"/>
      <c r="AHH2341" s="1279"/>
      <c r="AHI2341" s="1279"/>
      <c r="AHJ2341" s="1279"/>
      <c r="AHK2341" s="1279"/>
      <c r="AHL2341" s="1279"/>
      <c r="AHM2341" s="1279"/>
      <c r="AHN2341" s="1279"/>
      <c r="AHO2341" s="1279"/>
      <c r="AHP2341" s="1279"/>
      <c r="AHQ2341" s="1279"/>
      <c r="AHR2341" s="1279"/>
      <c r="AHS2341" s="1279"/>
      <c r="AHT2341" s="1279"/>
      <c r="AHU2341" s="1279"/>
      <c r="AHV2341" s="1279"/>
      <c r="AHW2341" s="1279"/>
      <c r="AHX2341" s="1279"/>
      <c r="AHY2341" s="1279"/>
      <c r="AHZ2341" s="1279"/>
      <c r="AIA2341" s="1279"/>
      <c r="AIB2341" s="1279"/>
      <c r="AIC2341" s="1279"/>
      <c r="AID2341" s="1279"/>
      <c r="AIE2341" s="1279"/>
      <c r="AIF2341" s="1279"/>
      <c r="AIG2341" s="1279"/>
      <c r="AIH2341" s="1279"/>
      <c r="AII2341" s="1279"/>
      <c r="AIJ2341" s="1279"/>
      <c r="AIK2341" s="1279"/>
      <c r="AIL2341" s="1279"/>
      <c r="AIM2341" s="1279"/>
      <c r="AIN2341" s="1279"/>
      <c r="AIO2341" s="1279"/>
      <c r="AIP2341" s="1279"/>
      <c r="AIQ2341" s="1279"/>
      <c r="AIR2341" s="1279"/>
      <c r="AIS2341" s="1279"/>
      <c r="AIT2341" s="1279"/>
      <c r="AIU2341" s="1279"/>
      <c r="AIV2341" s="1279"/>
      <c r="AIW2341" s="1279"/>
      <c r="AIX2341" s="1279"/>
      <c r="AIY2341" s="1279"/>
      <c r="AIZ2341" s="1279"/>
      <c r="AJA2341" s="1279"/>
      <c r="AJB2341" s="1279"/>
      <c r="AJC2341" s="1279"/>
      <c r="AJD2341" s="1279"/>
      <c r="AJE2341" s="1279"/>
      <c r="AJF2341" s="1279"/>
      <c r="AJG2341" s="1279"/>
      <c r="AJH2341" s="1279"/>
      <c r="AJI2341" s="1279"/>
      <c r="AJJ2341" s="1279"/>
      <c r="AJK2341" s="1279"/>
      <c r="AJL2341" s="1279"/>
      <c r="AJM2341" s="1279"/>
      <c r="AJN2341" s="1279"/>
      <c r="AJO2341" s="1279"/>
      <c r="AJP2341" s="1279"/>
      <c r="AJQ2341" s="1279"/>
      <c r="AJR2341" s="1279"/>
      <c r="AJS2341" s="1279"/>
      <c r="AJT2341" s="1279"/>
      <c r="AJU2341" s="1279"/>
      <c r="AJV2341" s="1279"/>
      <c r="AJW2341" s="1279"/>
      <c r="AJX2341" s="1279"/>
      <c r="AJY2341" s="1279"/>
      <c r="AJZ2341" s="1279"/>
      <c r="AKA2341" s="1279"/>
      <c r="AKB2341" s="1279"/>
      <c r="AKC2341" s="1279"/>
      <c r="AKD2341" s="1279"/>
      <c r="AKE2341" s="1279"/>
      <c r="AKF2341" s="1279"/>
      <c r="AKG2341" s="1279"/>
      <c r="AKH2341" s="1279"/>
      <c r="AKI2341" s="1279"/>
      <c r="AKJ2341" s="1279"/>
      <c r="AKK2341" s="1279"/>
      <c r="AKL2341" s="1279"/>
      <c r="AKM2341" s="1279"/>
      <c r="AKN2341" s="1279"/>
      <c r="AKO2341" s="1279"/>
      <c r="AKP2341" s="1279"/>
      <c r="AKQ2341" s="1279"/>
      <c r="AKR2341" s="1279"/>
      <c r="AKS2341" s="1279"/>
      <c r="AKT2341" s="1279"/>
      <c r="AKU2341" s="1279"/>
      <c r="AKV2341" s="1279"/>
      <c r="AKW2341" s="1279"/>
      <c r="AKX2341" s="1279"/>
      <c r="AKY2341" s="1279"/>
      <c r="AKZ2341" s="1279"/>
      <c r="ALA2341" s="1279"/>
      <c r="ALB2341" s="1279"/>
      <c r="ALC2341" s="1279"/>
      <c r="ALD2341" s="1279"/>
      <c r="ALE2341" s="1279"/>
      <c r="ALF2341" s="1279"/>
      <c r="ALG2341" s="1279"/>
      <c r="ALH2341" s="1279"/>
      <c r="ALI2341" s="1279"/>
      <c r="ALJ2341" s="1279"/>
      <c r="ALK2341" s="1279"/>
      <c r="ALL2341" s="1279"/>
      <c r="ALM2341" s="1279"/>
      <c r="ALN2341" s="1279"/>
      <c r="ALO2341" s="1279"/>
      <c r="ALP2341" s="1279"/>
      <c r="ALQ2341" s="1279"/>
      <c r="ALR2341" s="1279"/>
      <c r="ALS2341" s="1279"/>
      <c r="ALT2341" s="1279"/>
      <c r="ALU2341" s="1279"/>
      <c r="ALV2341" s="1279"/>
      <c r="ALW2341" s="1279"/>
      <c r="ALX2341" s="1279"/>
      <c r="ALY2341" s="1279"/>
      <c r="ALZ2341" s="1279"/>
      <c r="AMA2341" s="1279"/>
      <c r="AMB2341" s="1279"/>
      <c r="AMC2341" s="1279"/>
      <c r="AMD2341" s="1279"/>
      <c r="AME2341" s="1279"/>
      <c r="AMF2341" s="1279"/>
      <c r="AMG2341" s="1279"/>
      <c r="AMH2341" s="1279"/>
      <c r="AMI2341" s="1279"/>
      <c r="AMJ2341" s="1279"/>
      <c r="AMK2341" s="1279"/>
      <c r="AML2341" s="1279"/>
      <c r="AMM2341" s="1279"/>
      <c r="AMN2341" s="1279"/>
      <c r="AMO2341" s="1279"/>
      <c r="AMP2341" s="1279"/>
      <c r="AMQ2341" s="1279"/>
      <c r="AMR2341" s="1279"/>
      <c r="AMS2341" s="1279"/>
      <c r="AMT2341" s="1279"/>
      <c r="AMU2341" s="1279"/>
      <c r="AMV2341" s="1279"/>
      <c r="AMW2341" s="1279"/>
      <c r="AMX2341" s="1279"/>
      <c r="AMY2341" s="1279"/>
      <c r="AMZ2341" s="1279"/>
      <c r="ANA2341" s="1279"/>
      <c r="ANB2341" s="1279"/>
      <c r="ANC2341" s="1279"/>
      <c r="AND2341" s="1279"/>
      <c r="ANE2341" s="1279"/>
      <c r="ANF2341" s="1279"/>
      <c r="ANG2341" s="1279"/>
      <c r="ANH2341" s="1279"/>
      <c r="ANI2341" s="1279"/>
      <c r="ANJ2341" s="1279"/>
      <c r="ANK2341" s="1279"/>
      <c r="ANL2341" s="1279"/>
      <c r="ANM2341" s="1279"/>
      <c r="ANN2341" s="1279"/>
      <c r="ANO2341" s="1279"/>
      <c r="ANP2341" s="1279"/>
      <c r="ANQ2341" s="1279"/>
      <c r="ANR2341" s="1279"/>
      <c r="ANS2341" s="1279"/>
      <c r="ANT2341" s="1279"/>
      <c r="ANU2341" s="1279"/>
      <c r="ANV2341" s="1279"/>
      <c r="ANW2341" s="1279"/>
      <c r="ANX2341" s="1279"/>
      <c r="ANY2341" s="1279"/>
      <c r="ANZ2341" s="1279"/>
      <c r="AOA2341" s="1279"/>
      <c r="AOB2341" s="1279"/>
      <c r="AOC2341" s="1279"/>
      <c r="AOD2341" s="1279"/>
      <c r="AOE2341" s="1279"/>
      <c r="AOF2341" s="1279"/>
      <c r="AOG2341" s="1279"/>
      <c r="AOH2341" s="1279"/>
      <c r="AOI2341" s="1279"/>
      <c r="AOJ2341" s="1279"/>
      <c r="AOK2341" s="1279"/>
      <c r="AOL2341" s="1279"/>
      <c r="AOM2341" s="1279"/>
      <c r="AON2341" s="1279"/>
      <c r="AOO2341" s="1279"/>
      <c r="AOP2341" s="1279"/>
      <c r="AOQ2341" s="1279"/>
      <c r="AOR2341" s="1279"/>
      <c r="AOS2341" s="1279"/>
      <c r="AOT2341" s="1279"/>
      <c r="AOU2341" s="1279"/>
      <c r="AOV2341" s="1279"/>
      <c r="AOW2341" s="1279"/>
      <c r="AOX2341" s="1279"/>
      <c r="AOY2341" s="1279"/>
      <c r="AOZ2341" s="1279"/>
      <c r="APA2341" s="1279"/>
      <c r="APB2341" s="1279"/>
      <c r="APC2341" s="1279"/>
      <c r="APD2341" s="1279"/>
      <c r="APE2341" s="1279"/>
      <c r="APF2341" s="1279"/>
      <c r="APG2341" s="1279"/>
      <c r="APH2341" s="1279"/>
      <c r="API2341" s="1279"/>
      <c r="APJ2341" s="1279"/>
      <c r="APK2341" s="1279"/>
      <c r="APL2341" s="1279"/>
      <c r="APM2341" s="1279"/>
      <c r="APN2341" s="1279"/>
      <c r="APO2341" s="1279"/>
      <c r="APP2341" s="1279"/>
      <c r="APQ2341" s="1279"/>
      <c r="APR2341" s="1279"/>
      <c r="APS2341" s="1279"/>
      <c r="APT2341" s="1279"/>
      <c r="APU2341" s="1279"/>
      <c r="APV2341" s="1279"/>
      <c r="APW2341" s="1279"/>
      <c r="APX2341" s="1279"/>
      <c r="APY2341" s="1279"/>
      <c r="APZ2341" s="1279"/>
      <c r="AQA2341" s="1279"/>
      <c r="AQB2341" s="1279"/>
      <c r="AQC2341" s="1279"/>
      <c r="AQD2341" s="1279"/>
      <c r="AQE2341" s="1279"/>
      <c r="AQF2341" s="1279"/>
      <c r="AQG2341" s="1279"/>
      <c r="AQH2341" s="1279"/>
      <c r="AQI2341" s="1279"/>
      <c r="AQJ2341" s="1279"/>
      <c r="AQK2341" s="1279"/>
      <c r="AQL2341" s="1279"/>
      <c r="AQM2341" s="1279"/>
      <c r="AQN2341" s="1279"/>
      <c r="AQO2341" s="1279"/>
      <c r="AQP2341" s="1279"/>
      <c r="AQQ2341" s="1279"/>
      <c r="AQR2341" s="1279"/>
      <c r="AQS2341" s="1279"/>
      <c r="AQT2341" s="1279"/>
      <c r="AQU2341" s="1279"/>
      <c r="AQV2341" s="1279"/>
      <c r="AQW2341" s="1279"/>
      <c r="AQX2341" s="1279"/>
      <c r="AQY2341" s="1279"/>
      <c r="AQZ2341" s="1279"/>
      <c r="ARA2341" s="1279"/>
      <c r="ARB2341" s="1279"/>
      <c r="ARC2341" s="1279"/>
      <c r="ARD2341" s="1279"/>
      <c r="ARE2341" s="1279"/>
      <c r="ARF2341" s="1279"/>
      <c r="ARG2341" s="1279"/>
      <c r="ARH2341" s="1279"/>
      <c r="ARI2341" s="1279"/>
      <c r="ARJ2341" s="1279"/>
      <c r="ARK2341" s="1279"/>
      <c r="ARL2341" s="1279"/>
      <c r="ARM2341" s="1279"/>
      <c r="ARN2341" s="1279"/>
      <c r="ARO2341" s="1279"/>
      <c r="ARP2341" s="1279"/>
      <c r="ARQ2341" s="1279"/>
      <c r="ARR2341" s="1279"/>
      <c r="ARS2341" s="1279"/>
      <c r="ART2341" s="1279"/>
      <c r="ARU2341" s="1279"/>
      <c r="ARV2341" s="1279"/>
      <c r="ARW2341" s="1279"/>
      <c r="ARX2341" s="1279"/>
      <c r="ARY2341" s="1279"/>
      <c r="ARZ2341" s="1279"/>
      <c r="ASA2341" s="1279"/>
      <c r="ASB2341" s="1279"/>
      <c r="ASC2341" s="1279"/>
      <c r="ASD2341" s="1279"/>
      <c r="ASE2341" s="1279"/>
      <c r="ASF2341" s="1279"/>
      <c r="ASG2341" s="1279"/>
      <c r="ASH2341" s="1279"/>
      <c r="ASI2341" s="1279"/>
      <c r="ASJ2341" s="1279"/>
      <c r="ASK2341" s="1279"/>
      <c r="ASL2341" s="1279"/>
      <c r="ASM2341" s="1279"/>
      <c r="ASN2341" s="1279"/>
      <c r="ASO2341" s="1279"/>
      <c r="ASP2341" s="1279"/>
      <c r="ASQ2341" s="1279"/>
      <c r="ASR2341" s="1279"/>
      <c r="ASS2341" s="1279"/>
      <c r="AST2341" s="1279"/>
      <c r="ASU2341" s="1279"/>
      <c r="ASV2341" s="1279"/>
      <c r="ASW2341" s="1279"/>
      <c r="ASX2341" s="1279"/>
      <c r="ASY2341" s="1279"/>
      <c r="ASZ2341" s="1279"/>
      <c r="ATA2341" s="1279"/>
      <c r="ATB2341" s="1279"/>
      <c r="ATC2341" s="1279"/>
      <c r="ATD2341" s="1279"/>
      <c r="ATE2341" s="1279"/>
      <c r="ATF2341" s="1279"/>
      <c r="ATG2341" s="1279"/>
      <c r="ATH2341" s="1279"/>
      <c r="ATI2341" s="1279"/>
      <c r="ATJ2341" s="1279"/>
      <c r="ATK2341" s="1279"/>
      <c r="ATL2341" s="1279"/>
      <c r="ATM2341" s="1279"/>
      <c r="ATN2341" s="1279"/>
      <c r="ATO2341" s="1279"/>
      <c r="ATP2341" s="1279"/>
      <c r="ATQ2341" s="1279"/>
      <c r="ATR2341" s="1279"/>
      <c r="ATS2341" s="1279"/>
      <c r="ATT2341" s="1279"/>
      <c r="ATU2341" s="1279"/>
      <c r="ATV2341" s="1279"/>
      <c r="ATW2341" s="1279"/>
      <c r="ATX2341" s="1279"/>
      <c r="ATY2341" s="1279"/>
      <c r="ATZ2341" s="1279"/>
      <c r="AUA2341" s="1279"/>
      <c r="AUB2341" s="1279"/>
      <c r="AUC2341" s="1279"/>
      <c r="AUD2341" s="1279"/>
      <c r="AUE2341" s="1279"/>
      <c r="AUF2341" s="1279"/>
      <c r="AUG2341" s="1279"/>
      <c r="AUH2341" s="1279"/>
      <c r="AUI2341" s="1279"/>
      <c r="AUJ2341" s="1279"/>
      <c r="AUK2341" s="1279"/>
      <c r="AUL2341" s="1279"/>
      <c r="AUM2341" s="1279"/>
      <c r="AUN2341" s="1279"/>
      <c r="AUO2341" s="1279"/>
      <c r="AUP2341" s="1279"/>
      <c r="AUQ2341" s="1279"/>
      <c r="AUR2341" s="1279"/>
      <c r="AUS2341" s="1279"/>
      <c r="AUT2341" s="1279"/>
      <c r="AUU2341" s="1279"/>
      <c r="AUV2341" s="1279"/>
      <c r="AUW2341" s="1279"/>
      <c r="AUX2341" s="1279"/>
      <c r="AUY2341" s="1279"/>
      <c r="AUZ2341" s="1279"/>
      <c r="AVA2341" s="1279"/>
      <c r="AVB2341" s="1279"/>
      <c r="AVC2341" s="1279"/>
      <c r="AVD2341" s="1279"/>
      <c r="AVE2341" s="1279"/>
      <c r="AVF2341" s="1279"/>
      <c r="AVG2341" s="1279"/>
      <c r="AVH2341" s="1279"/>
      <c r="AVI2341" s="1279"/>
      <c r="AVJ2341" s="1279"/>
      <c r="AVK2341" s="1279"/>
      <c r="AVL2341" s="1279"/>
      <c r="AVM2341" s="1279"/>
      <c r="AVN2341" s="1279"/>
      <c r="AVO2341" s="1279"/>
      <c r="AVP2341" s="1279"/>
      <c r="AVQ2341" s="1279"/>
      <c r="AVR2341" s="1279"/>
      <c r="AVS2341" s="1279"/>
      <c r="AVT2341" s="1279"/>
      <c r="AVU2341" s="1279"/>
      <c r="AVV2341" s="1279"/>
      <c r="AVW2341" s="1279"/>
      <c r="AVX2341" s="1279"/>
      <c r="AVY2341" s="1279"/>
      <c r="AVZ2341" s="1279"/>
      <c r="AWA2341" s="1279"/>
      <c r="AWB2341" s="1279"/>
      <c r="AWC2341" s="1279"/>
      <c r="AWD2341" s="1279"/>
      <c r="AWE2341" s="1279"/>
      <c r="AWF2341" s="1279"/>
      <c r="AWG2341" s="1279"/>
      <c r="AWH2341" s="1279"/>
      <c r="AWI2341" s="1279"/>
      <c r="AWJ2341" s="1279"/>
      <c r="AWK2341" s="1279"/>
      <c r="AWL2341" s="1279"/>
      <c r="AWM2341" s="1279"/>
      <c r="AWN2341" s="1279"/>
      <c r="AWO2341" s="1279"/>
      <c r="AWP2341" s="1279"/>
      <c r="AWQ2341" s="1279"/>
      <c r="AWR2341" s="1279"/>
      <c r="AWS2341" s="1279"/>
      <c r="AWT2341" s="1279"/>
      <c r="AWU2341" s="1279"/>
      <c r="AWV2341" s="1279"/>
      <c r="AWW2341" s="1279"/>
      <c r="AWX2341" s="1279"/>
      <c r="AWY2341" s="1279"/>
      <c r="AWZ2341" s="1279"/>
      <c r="AXA2341" s="1279"/>
      <c r="AXB2341" s="1279"/>
      <c r="AXC2341" s="1279"/>
      <c r="AXD2341" s="1279"/>
      <c r="AXE2341" s="1279"/>
      <c r="AXF2341" s="1279"/>
      <c r="AXG2341" s="1279"/>
      <c r="AXH2341" s="1279"/>
      <c r="AXI2341" s="1279"/>
      <c r="AXJ2341" s="1279"/>
      <c r="AXK2341" s="1279"/>
      <c r="AXL2341" s="1279"/>
      <c r="AXM2341" s="1279"/>
      <c r="AXN2341" s="1279"/>
      <c r="AXO2341" s="1279"/>
      <c r="AXP2341" s="1279"/>
      <c r="AXQ2341" s="1279"/>
      <c r="AXR2341" s="1279"/>
      <c r="AXS2341" s="1279"/>
      <c r="AXT2341" s="1279"/>
      <c r="AXU2341" s="1279"/>
      <c r="AXV2341" s="1279"/>
      <c r="AXW2341" s="1279"/>
      <c r="AXX2341" s="1279"/>
      <c r="AXY2341" s="1279"/>
      <c r="AXZ2341" s="1279"/>
      <c r="AYA2341" s="1279"/>
      <c r="AYB2341" s="1279"/>
      <c r="AYC2341" s="1279"/>
      <c r="AYD2341" s="1279"/>
      <c r="AYE2341" s="1279"/>
      <c r="AYF2341" s="1279"/>
      <c r="AYG2341" s="1279"/>
      <c r="AYH2341" s="1279"/>
      <c r="AYI2341" s="1279"/>
      <c r="AYJ2341" s="1279"/>
      <c r="AYK2341" s="1279"/>
      <c r="AYL2341" s="1279"/>
      <c r="AYM2341" s="1279"/>
      <c r="AYN2341" s="1279"/>
      <c r="AYO2341" s="1279"/>
      <c r="AYP2341" s="1279"/>
      <c r="AYQ2341" s="1279"/>
      <c r="AYR2341" s="1279"/>
      <c r="AYS2341" s="1279"/>
      <c r="AYT2341" s="1279"/>
      <c r="AYU2341" s="1279"/>
      <c r="AYV2341" s="1279"/>
      <c r="AYW2341" s="1279"/>
      <c r="AYX2341" s="1279"/>
      <c r="AYY2341" s="1279"/>
      <c r="AYZ2341" s="1279"/>
      <c r="AZA2341" s="1279"/>
      <c r="AZB2341" s="1279"/>
      <c r="AZC2341" s="1279"/>
      <c r="AZD2341" s="1279"/>
      <c r="AZE2341" s="1279"/>
      <c r="AZF2341" s="1279"/>
      <c r="AZG2341" s="1279"/>
      <c r="AZH2341" s="1279"/>
      <c r="AZI2341" s="1279"/>
      <c r="AZJ2341" s="1279"/>
      <c r="AZK2341" s="1279"/>
      <c r="AZL2341" s="1279"/>
      <c r="AZM2341" s="1279"/>
      <c r="AZN2341" s="1279"/>
      <c r="AZO2341" s="1279"/>
      <c r="AZP2341" s="1279"/>
      <c r="AZQ2341" s="1279"/>
      <c r="AZR2341" s="1279"/>
      <c r="AZS2341" s="1279"/>
      <c r="AZT2341" s="1279"/>
      <c r="AZU2341" s="1279"/>
      <c r="AZV2341" s="1279"/>
      <c r="AZW2341" s="1279"/>
      <c r="AZX2341" s="1279"/>
      <c r="AZY2341" s="1279"/>
      <c r="AZZ2341" s="1279"/>
      <c r="BAA2341" s="1279"/>
      <c r="BAB2341" s="1279"/>
      <c r="BAC2341" s="1279"/>
      <c r="BAD2341" s="1279"/>
      <c r="BAE2341" s="1279"/>
      <c r="BAF2341" s="1279"/>
      <c r="BAG2341" s="1279"/>
      <c r="BAH2341" s="1279"/>
      <c r="BAI2341" s="1279"/>
      <c r="BAJ2341" s="1279"/>
      <c r="BAK2341" s="1279"/>
      <c r="BAL2341" s="1279"/>
      <c r="BAM2341" s="1279"/>
      <c r="BAN2341" s="1279"/>
      <c r="BAO2341" s="1279"/>
      <c r="BAP2341" s="1279"/>
      <c r="BAQ2341" s="1279"/>
      <c r="BAR2341" s="1279"/>
      <c r="BAS2341" s="1279"/>
      <c r="BAT2341" s="1279"/>
      <c r="BAU2341" s="1279"/>
      <c r="BAV2341" s="1279"/>
      <c r="BAW2341" s="1279"/>
      <c r="BAX2341" s="1279"/>
      <c r="BAY2341" s="1279"/>
      <c r="BAZ2341" s="1279"/>
      <c r="BBA2341" s="1279"/>
      <c r="BBB2341" s="1279"/>
      <c r="BBC2341" s="1279"/>
      <c r="BBD2341" s="1279"/>
      <c r="BBE2341" s="1279"/>
      <c r="BBF2341" s="1279"/>
      <c r="BBG2341" s="1279"/>
      <c r="BBH2341" s="1279"/>
      <c r="BBI2341" s="1279"/>
      <c r="BBJ2341" s="1279"/>
      <c r="BBK2341" s="1279"/>
      <c r="BBL2341" s="1279"/>
      <c r="BBM2341" s="1279"/>
      <c r="BBN2341" s="1279"/>
      <c r="BBO2341" s="1279"/>
      <c r="BBP2341" s="1279"/>
      <c r="BBQ2341" s="1279"/>
      <c r="BBR2341" s="1279"/>
      <c r="BBS2341" s="1279"/>
      <c r="BBT2341" s="1279"/>
      <c r="BBU2341" s="1279"/>
      <c r="BBV2341" s="1279"/>
      <c r="BBW2341" s="1279"/>
      <c r="BBX2341" s="1279"/>
      <c r="BBY2341" s="1279"/>
      <c r="BBZ2341" s="1279"/>
      <c r="BCA2341" s="1279"/>
      <c r="BCB2341" s="1279"/>
      <c r="BCC2341" s="1279"/>
      <c r="BCD2341" s="1279"/>
      <c r="BCE2341" s="1279"/>
      <c r="BCF2341" s="1279"/>
      <c r="BCG2341" s="1279"/>
      <c r="BCH2341" s="1279"/>
      <c r="BCI2341" s="1279"/>
      <c r="BCJ2341" s="1279"/>
      <c r="BCK2341" s="1279"/>
      <c r="BCL2341" s="1279"/>
      <c r="BCM2341" s="1279"/>
      <c r="BCN2341" s="1279"/>
      <c r="BCO2341" s="1279"/>
      <c r="BCP2341" s="1279"/>
      <c r="BCQ2341" s="1279"/>
      <c r="BCR2341" s="1279"/>
      <c r="BCS2341" s="1279"/>
      <c r="BCT2341" s="1279"/>
      <c r="BCU2341" s="1279"/>
      <c r="BCV2341" s="1279"/>
      <c r="BCW2341" s="1279"/>
      <c r="BCX2341" s="1279"/>
      <c r="BCY2341" s="1279"/>
      <c r="BCZ2341" s="1279"/>
      <c r="BDA2341" s="1279"/>
      <c r="BDB2341" s="1279"/>
      <c r="BDC2341" s="1279"/>
      <c r="BDD2341" s="1279"/>
      <c r="BDE2341" s="1279"/>
      <c r="BDF2341" s="1279"/>
      <c r="BDG2341" s="1279"/>
      <c r="BDH2341" s="1279"/>
      <c r="BDI2341" s="1279"/>
      <c r="BDJ2341" s="1279"/>
      <c r="BDK2341" s="1279"/>
      <c r="BDL2341" s="1279"/>
      <c r="BDM2341" s="1279"/>
      <c r="BDN2341" s="1279"/>
      <c r="BDO2341" s="1279"/>
      <c r="BDP2341" s="1279"/>
      <c r="BDQ2341" s="1279"/>
      <c r="BDR2341" s="1279"/>
      <c r="BDS2341" s="1279"/>
      <c r="BDT2341" s="1279"/>
      <c r="BDU2341" s="1279"/>
      <c r="BDV2341" s="1279"/>
      <c r="BDW2341" s="1279"/>
      <c r="BDX2341" s="1279"/>
      <c r="BDY2341" s="1279"/>
      <c r="BDZ2341" s="1279"/>
      <c r="BEA2341" s="1279"/>
      <c r="BEB2341" s="1279"/>
      <c r="BEC2341" s="1279"/>
      <c r="BED2341" s="1279"/>
      <c r="BEE2341" s="1279"/>
      <c r="BEF2341" s="1279"/>
      <c r="BEG2341" s="1279"/>
      <c r="BEH2341" s="1279"/>
      <c r="BEI2341" s="1279"/>
      <c r="BEJ2341" s="1279"/>
      <c r="BEK2341" s="1279"/>
      <c r="BEL2341" s="1279"/>
      <c r="BEM2341" s="1279"/>
      <c r="BEN2341" s="1279"/>
      <c r="BEO2341" s="1279"/>
      <c r="BEP2341" s="1279"/>
      <c r="BEQ2341" s="1279"/>
      <c r="BER2341" s="1279"/>
      <c r="BES2341" s="1279"/>
      <c r="BET2341" s="1279"/>
      <c r="BEU2341" s="1279"/>
      <c r="BEV2341" s="1279"/>
      <c r="BEW2341" s="1279"/>
      <c r="BEX2341" s="1279"/>
      <c r="BEY2341" s="1279"/>
      <c r="BEZ2341" s="1279"/>
      <c r="BFA2341" s="1279"/>
      <c r="BFB2341" s="1279"/>
      <c r="BFC2341" s="1279"/>
      <c r="BFD2341" s="1279"/>
      <c r="BFE2341" s="1279"/>
      <c r="BFF2341" s="1279"/>
      <c r="BFG2341" s="1279"/>
      <c r="BFH2341" s="1279"/>
      <c r="BFI2341" s="1279"/>
      <c r="BFJ2341" s="1279"/>
      <c r="BFK2341" s="1279"/>
      <c r="BFL2341" s="1279"/>
      <c r="BFM2341" s="1279"/>
      <c r="BFN2341" s="1279"/>
      <c r="BFO2341" s="1279"/>
      <c r="BFP2341" s="1279"/>
      <c r="BFQ2341" s="1279"/>
      <c r="BFR2341" s="1279"/>
      <c r="BFS2341" s="1279"/>
      <c r="BFT2341" s="1279"/>
      <c r="BFU2341" s="1279"/>
      <c r="BFV2341" s="1279"/>
      <c r="BFW2341" s="1279"/>
      <c r="BFX2341" s="1279"/>
      <c r="BFY2341" s="1279"/>
      <c r="BFZ2341" s="1279"/>
      <c r="BGA2341" s="1279"/>
      <c r="BGB2341" s="1279"/>
      <c r="BGC2341" s="1279"/>
      <c r="BGD2341" s="1279"/>
      <c r="BGE2341" s="1279"/>
      <c r="BGF2341" s="1279"/>
      <c r="BGG2341" s="1279"/>
      <c r="BGH2341" s="1279"/>
      <c r="BGI2341" s="1279"/>
      <c r="BGJ2341" s="1279"/>
      <c r="BGK2341" s="1279"/>
      <c r="BGL2341" s="1279"/>
      <c r="BGM2341" s="1279"/>
      <c r="BGN2341" s="1279"/>
      <c r="BGO2341" s="1279"/>
      <c r="BGP2341" s="1279"/>
      <c r="BGQ2341" s="1279"/>
      <c r="BGR2341" s="1279"/>
      <c r="BGS2341" s="1279"/>
      <c r="BGT2341" s="1279"/>
      <c r="BGU2341" s="1279"/>
      <c r="BGV2341" s="1279"/>
      <c r="BGW2341" s="1279"/>
      <c r="BGX2341" s="1279"/>
      <c r="BGY2341" s="1279"/>
      <c r="BGZ2341" s="1279"/>
      <c r="BHA2341" s="1279"/>
      <c r="BHB2341" s="1279"/>
      <c r="BHC2341" s="1279"/>
      <c r="BHD2341" s="1279"/>
      <c r="BHE2341" s="1279"/>
      <c r="BHF2341" s="1279"/>
      <c r="BHG2341" s="1279"/>
      <c r="BHH2341" s="1279"/>
      <c r="BHI2341" s="1279"/>
      <c r="BHJ2341" s="1279"/>
      <c r="BHK2341" s="1279"/>
      <c r="BHL2341" s="1279"/>
      <c r="BHM2341" s="1279"/>
      <c r="BHN2341" s="1279"/>
      <c r="BHO2341" s="1279"/>
      <c r="BHP2341" s="1279"/>
      <c r="BHQ2341" s="1279"/>
      <c r="BHR2341" s="1279"/>
      <c r="BHS2341" s="1279"/>
      <c r="BHT2341" s="1279"/>
      <c r="BHU2341" s="1279"/>
      <c r="BHV2341" s="1279"/>
      <c r="BHW2341" s="1279"/>
      <c r="BHX2341" s="1279"/>
      <c r="BHY2341" s="1279"/>
      <c r="BHZ2341" s="1279"/>
      <c r="BIA2341" s="1279"/>
      <c r="BIB2341" s="1279"/>
      <c r="BIC2341" s="1279"/>
      <c r="BID2341" s="1279"/>
      <c r="BIE2341" s="1279"/>
      <c r="BIF2341" s="1279"/>
      <c r="BIG2341" s="1279"/>
      <c r="BIH2341" s="1279"/>
      <c r="BII2341" s="1279"/>
      <c r="BIJ2341" s="1279"/>
      <c r="BIK2341" s="1279"/>
      <c r="BIL2341" s="1279"/>
      <c r="BIM2341" s="1279"/>
      <c r="BIN2341" s="1279"/>
      <c r="BIO2341" s="1279"/>
      <c r="BIP2341" s="1279"/>
      <c r="BIQ2341" s="1279"/>
      <c r="BIR2341" s="1279"/>
      <c r="BIS2341" s="1279"/>
      <c r="BIT2341" s="1279"/>
      <c r="BIU2341" s="1279"/>
      <c r="BIV2341" s="1279"/>
      <c r="BIW2341" s="1279"/>
      <c r="BIX2341" s="1279"/>
      <c r="BIY2341" s="1279"/>
      <c r="BIZ2341" s="1279"/>
      <c r="BJA2341" s="1279"/>
      <c r="BJB2341" s="1279"/>
      <c r="BJC2341" s="1279"/>
      <c r="BJD2341" s="1279"/>
      <c r="BJE2341" s="1279"/>
      <c r="BJF2341" s="1279"/>
      <c r="BJG2341" s="1279"/>
      <c r="BJH2341" s="1279"/>
      <c r="BJI2341" s="1279"/>
      <c r="BJJ2341" s="1279"/>
      <c r="BJK2341" s="1279"/>
      <c r="BJL2341" s="1279"/>
      <c r="BJM2341" s="1279"/>
      <c r="BJN2341" s="1279"/>
      <c r="BJO2341" s="1279"/>
      <c r="BJP2341" s="1279"/>
      <c r="BJQ2341" s="1279"/>
      <c r="BJR2341" s="1279"/>
      <c r="BJS2341" s="1279"/>
      <c r="BJT2341" s="1279"/>
      <c r="BJU2341" s="1279"/>
      <c r="BJV2341" s="1279"/>
      <c r="BJW2341" s="1279"/>
      <c r="BJX2341" s="1279"/>
      <c r="BJY2341" s="1279"/>
      <c r="BJZ2341" s="1279"/>
      <c r="BKA2341" s="1279"/>
      <c r="BKB2341" s="1279"/>
      <c r="BKC2341" s="1279"/>
      <c r="BKD2341" s="1279"/>
      <c r="BKE2341" s="1279"/>
      <c r="BKF2341" s="1279"/>
      <c r="BKG2341" s="1279"/>
      <c r="BKH2341" s="1279"/>
      <c r="BKI2341" s="1279"/>
      <c r="BKJ2341" s="1279"/>
      <c r="BKK2341" s="1279"/>
      <c r="BKL2341" s="1279"/>
      <c r="BKM2341" s="1279"/>
      <c r="BKN2341" s="1279"/>
      <c r="BKO2341" s="1279"/>
      <c r="BKP2341" s="1279"/>
      <c r="BKQ2341" s="1279"/>
      <c r="BKR2341" s="1279"/>
      <c r="BKS2341" s="1279"/>
      <c r="BKT2341" s="1279"/>
      <c r="BKU2341" s="1279"/>
      <c r="BKV2341" s="1279"/>
      <c r="BKW2341" s="1279"/>
      <c r="BKX2341" s="1279"/>
      <c r="BKY2341" s="1279"/>
      <c r="BKZ2341" s="1279"/>
      <c r="BLA2341" s="1279"/>
      <c r="BLB2341" s="1279"/>
      <c r="BLC2341" s="1279"/>
      <c r="BLD2341" s="1279"/>
      <c r="BLE2341" s="1279"/>
      <c r="BLF2341" s="1279"/>
      <c r="BLG2341" s="1279"/>
      <c r="BLH2341" s="1279"/>
      <c r="BLI2341" s="1279"/>
      <c r="BLJ2341" s="1279"/>
      <c r="BLK2341" s="1279"/>
      <c r="BLL2341" s="1279"/>
      <c r="BLM2341" s="1279"/>
      <c r="BLN2341" s="1279"/>
      <c r="BLO2341" s="1279"/>
      <c r="BLP2341" s="1279"/>
      <c r="BLQ2341" s="1279"/>
      <c r="BLR2341" s="1279"/>
      <c r="BLS2341" s="1279"/>
      <c r="BLT2341" s="1279"/>
      <c r="BLU2341" s="1279"/>
      <c r="BLV2341" s="1279"/>
      <c r="BLW2341" s="1279"/>
      <c r="BLX2341" s="1279"/>
      <c r="BLY2341" s="1279"/>
      <c r="BLZ2341" s="1279"/>
      <c r="BMA2341" s="1279"/>
      <c r="BMB2341" s="1279"/>
      <c r="BMC2341" s="1279"/>
      <c r="BMD2341" s="1279"/>
      <c r="BME2341" s="1279"/>
      <c r="BMF2341" s="1279"/>
      <c r="BMG2341" s="1279"/>
      <c r="BMH2341" s="1279"/>
      <c r="BMI2341" s="1279"/>
      <c r="BMJ2341" s="1279"/>
      <c r="BMK2341" s="1279"/>
      <c r="BML2341" s="1279"/>
      <c r="BMM2341" s="1279"/>
      <c r="BMN2341" s="1279"/>
      <c r="BMO2341" s="1279"/>
      <c r="BMP2341" s="1279"/>
      <c r="BMQ2341" s="1279"/>
      <c r="BMR2341" s="1279"/>
      <c r="BMS2341" s="1279"/>
      <c r="BMT2341" s="1279"/>
      <c r="BMU2341" s="1279"/>
      <c r="BMV2341" s="1279"/>
      <c r="BMW2341" s="1279"/>
      <c r="BMX2341" s="1279"/>
      <c r="BMY2341" s="1279"/>
      <c r="BMZ2341" s="1279"/>
      <c r="BNA2341" s="1279"/>
      <c r="BNB2341" s="1279"/>
      <c r="BNC2341" s="1279"/>
      <c r="BND2341" s="1279"/>
      <c r="BNE2341" s="1279"/>
      <c r="BNF2341" s="1279"/>
      <c r="BNG2341" s="1279"/>
      <c r="BNH2341" s="1279"/>
      <c r="BNI2341" s="1279"/>
      <c r="BNJ2341" s="1279"/>
      <c r="BNK2341" s="1279"/>
      <c r="BNL2341" s="1279"/>
      <c r="BNM2341" s="1279"/>
      <c r="BNN2341" s="1279"/>
      <c r="BNO2341" s="1279"/>
      <c r="BNP2341" s="1279"/>
      <c r="BNQ2341" s="1279"/>
      <c r="BNR2341" s="1279"/>
      <c r="BNS2341" s="1279"/>
      <c r="BNT2341" s="1279"/>
      <c r="BNU2341" s="1279"/>
      <c r="BNV2341" s="1279"/>
      <c r="BNW2341" s="1279"/>
      <c r="BNX2341" s="1279"/>
      <c r="BNY2341" s="1279"/>
      <c r="BNZ2341" s="1279"/>
      <c r="BOA2341" s="1279"/>
      <c r="BOB2341" s="1279"/>
      <c r="BOC2341" s="1279"/>
      <c r="BOD2341" s="1279"/>
      <c r="BOE2341" s="1279"/>
      <c r="BOF2341" s="1279"/>
      <c r="BOG2341" s="1279"/>
      <c r="BOH2341" s="1279"/>
      <c r="BOI2341" s="1279"/>
      <c r="BOJ2341" s="1279"/>
      <c r="BOK2341" s="1279"/>
      <c r="BOL2341" s="1279"/>
      <c r="BOM2341" s="1279"/>
      <c r="BON2341" s="1279"/>
      <c r="BOO2341" s="1279"/>
      <c r="BOP2341" s="1279"/>
      <c r="BOQ2341" s="1279"/>
      <c r="BOR2341" s="1279"/>
      <c r="BOS2341" s="1279"/>
      <c r="BOT2341" s="1279"/>
      <c r="BOU2341" s="1279"/>
      <c r="BOV2341" s="1279"/>
      <c r="BOW2341" s="1279"/>
      <c r="BOX2341" s="1279"/>
      <c r="BOY2341" s="1279"/>
      <c r="BOZ2341" s="1279"/>
      <c r="BPA2341" s="1279"/>
      <c r="BPB2341" s="1279"/>
      <c r="BPC2341" s="1279"/>
      <c r="BPD2341" s="1279"/>
      <c r="BPE2341" s="1279"/>
      <c r="BPF2341" s="1279"/>
      <c r="BPG2341" s="1279"/>
      <c r="BPH2341" s="1279"/>
      <c r="BPI2341" s="1279"/>
      <c r="BPJ2341" s="1279"/>
      <c r="BPK2341" s="1279"/>
      <c r="BPL2341" s="1279"/>
      <c r="BPM2341" s="1279"/>
      <c r="BPN2341" s="1279"/>
      <c r="BPO2341" s="1279"/>
      <c r="BPP2341" s="1279"/>
      <c r="BPQ2341" s="1279"/>
      <c r="BPR2341" s="1279"/>
      <c r="BPS2341" s="1279"/>
      <c r="BPT2341" s="1279"/>
      <c r="BPU2341" s="1279"/>
      <c r="BPV2341" s="1279"/>
      <c r="BPW2341" s="1279"/>
      <c r="BPX2341" s="1279"/>
      <c r="BPY2341" s="1279"/>
      <c r="BPZ2341" s="1279"/>
      <c r="BQA2341" s="1279"/>
      <c r="BQB2341" s="1279"/>
      <c r="BQC2341" s="1279"/>
      <c r="BQD2341" s="1279"/>
      <c r="BQE2341" s="1279"/>
      <c r="BQF2341" s="1279"/>
      <c r="BQG2341" s="1279"/>
      <c r="BQH2341" s="1279"/>
      <c r="BQI2341" s="1279"/>
      <c r="BQJ2341" s="1279"/>
      <c r="BQK2341" s="1279"/>
      <c r="BQL2341" s="1279"/>
      <c r="BQM2341" s="1279"/>
      <c r="BQN2341" s="1279"/>
      <c r="BQO2341" s="1279"/>
      <c r="BQP2341" s="1279"/>
      <c r="BQQ2341" s="1279"/>
      <c r="BQR2341" s="1279"/>
      <c r="BQS2341" s="1279"/>
      <c r="BQT2341" s="1279"/>
      <c r="BQU2341" s="1279"/>
      <c r="BQV2341" s="1279"/>
      <c r="BQW2341" s="1279"/>
      <c r="BQX2341" s="1279"/>
      <c r="BQY2341" s="1279"/>
      <c r="BQZ2341" s="1279"/>
      <c r="BRA2341" s="1279"/>
      <c r="BRB2341" s="1279"/>
      <c r="BRC2341" s="1279"/>
      <c r="BRD2341" s="1279"/>
      <c r="BRE2341" s="1279"/>
      <c r="BRF2341" s="1279"/>
      <c r="BRG2341" s="1279"/>
      <c r="BRH2341" s="1279"/>
      <c r="BRI2341" s="1279"/>
      <c r="BRJ2341" s="1279"/>
      <c r="BRK2341" s="1279"/>
      <c r="BRL2341" s="1279"/>
      <c r="BRM2341" s="1279"/>
      <c r="BRN2341" s="1279"/>
      <c r="BRO2341" s="1279"/>
      <c r="BRP2341" s="1279"/>
      <c r="BRQ2341" s="1279"/>
      <c r="BRR2341" s="1279"/>
      <c r="BRS2341" s="1279"/>
      <c r="BRT2341" s="1279"/>
      <c r="BRU2341" s="1279"/>
      <c r="BRV2341" s="1279"/>
      <c r="BRW2341" s="1279"/>
      <c r="BRX2341" s="1279"/>
      <c r="BRY2341" s="1279"/>
      <c r="BRZ2341" s="1279"/>
      <c r="BSA2341" s="1279"/>
      <c r="BSB2341" s="1279"/>
      <c r="BSC2341" s="1279"/>
      <c r="BSD2341" s="1279"/>
      <c r="BSE2341" s="1279"/>
      <c r="BSF2341" s="1279"/>
      <c r="BSG2341" s="1279"/>
      <c r="BSH2341" s="1279"/>
      <c r="BSI2341" s="1279"/>
      <c r="BSJ2341" s="1279"/>
      <c r="BSK2341" s="1279"/>
      <c r="BSL2341" s="1279"/>
      <c r="BSM2341" s="1279"/>
      <c r="BSN2341" s="1279"/>
      <c r="BSO2341" s="1279"/>
      <c r="BSP2341" s="1279"/>
      <c r="BSQ2341" s="1279"/>
      <c r="BSR2341" s="1279"/>
      <c r="BSS2341" s="1279"/>
      <c r="BST2341" s="1279"/>
      <c r="BSU2341" s="1279"/>
      <c r="BSV2341" s="1279"/>
      <c r="BSW2341" s="1279"/>
      <c r="BSX2341" s="1279"/>
      <c r="BSY2341" s="1279"/>
      <c r="BSZ2341" s="1279"/>
      <c r="BTA2341" s="1279"/>
      <c r="BTB2341" s="1279"/>
      <c r="BTC2341" s="1279"/>
      <c r="BTD2341" s="1279"/>
      <c r="BTE2341" s="1279"/>
      <c r="BTF2341" s="1279"/>
      <c r="BTG2341" s="1279"/>
      <c r="BTH2341" s="1279"/>
      <c r="BTI2341" s="1279"/>
      <c r="BTJ2341" s="1279"/>
      <c r="BTK2341" s="1279"/>
      <c r="BTL2341" s="1279"/>
      <c r="BTM2341" s="1279"/>
      <c r="BTN2341" s="1279"/>
      <c r="BTO2341" s="1279"/>
      <c r="BTP2341" s="1279"/>
      <c r="BTQ2341" s="1279"/>
      <c r="BTR2341" s="1279"/>
      <c r="BTS2341" s="1279"/>
      <c r="BTT2341" s="1279"/>
      <c r="BTU2341" s="1279"/>
      <c r="BTV2341" s="1279"/>
      <c r="BTW2341" s="1279"/>
      <c r="BTX2341" s="1279"/>
      <c r="BTY2341" s="1279"/>
      <c r="BTZ2341" s="1279"/>
      <c r="BUA2341" s="1279"/>
      <c r="BUB2341" s="1279"/>
      <c r="BUC2341" s="1279"/>
      <c r="BUD2341" s="1279"/>
      <c r="BUE2341" s="1279"/>
      <c r="BUF2341" s="1279"/>
      <c r="BUG2341" s="1279"/>
      <c r="BUH2341" s="1279"/>
      <c r="BUI2341" s="1279"/>
      <c r="BUJ2341" s="1279"/>
      <c r="BUK2341" s="1279"/>
      <c r="BUL2341" s="1279"/>
      <c r="BUM2341" s="1279"/>
      <c r="BUN2341" s="1279"/>
      <c r="BUO2341" s="1279"/>
      <c r="BUP2341" s="1279"/>
      <c r="BUQ2341" s="1279"/>
      <c r="BUR2341" s="1279"/>
      <c r="BUS2341" s="1279"/>
      <c r="BUT2341" s="1279"/>
      <c r="BUU2341" s="1279"/>
      <c r="BUV2341" s="1279"/>
      <c r="BUW2341" s="1279"/>
      <c r="BUX2341" s="1279"/>
      <c r="BUY2341" s="1279"/>
      <c r="BUZ2341" s="1279"/>
      <c r="BVA2341" s="1279"/>
      <c r="BVB2341" s="1279"/>
      <c r="BVC2341" s="1279"/>
      <c r="BVD2341" s="1279"/>
      <c r="BVE2341" s="1279"/>
      <c r="BVF2341" s="1279"/>
      <c r="BVG2341" s="1279"/>
      <c r="BVH2341" s="1279"/>
      <c r="BVI2341" s="1279"/>
      <c r="BVJ2341" s="1279"/>
      <c r="BVK2341" s="1279"/>
      <c r="BVL2341" s="1279"/>
      <c r="BVM2341" s="1279"/>
      <c r="BVN2341" s="1279"/>
      <c r="BVO2341" s="1279"/>
      <c r="BVP2341" s="1279"/>
      <c r="BVQ2341" s="1279"/>
      <c r="BVR2341" s="1279"/>
      <c r="BVS2341" s="1279"/>
      <c r="BVT2341" s="1279"/>
      <c r="BVU2341" s="1279"/>
      <c r="BVV2341" s="1279"/>
      <c r="BVW2341" s="1279"/>
      <c r="BVX2341" s="1279"/>
      <c r="BVY2341" s="1279"/>
      <c r="BVZ2341" s="1279"/>
      <c r="BWA2341" s="1279"/>
      <c r="BWB2341" s="1279"/>
      <c r="BWC2341" s="1279"/>
      <c r="BWD2341" s="1279"/>
      <c r="BWE2341" s="1279"/>
      <c r="BWF2341" s="1279"/>
      <c r="BWG2341" s="1279"/>
      <c r="BWH2341" s="1279"/>
      <c r="BWI2341" s="1279"/>
      <c r="BWJ2341" s="1279"/>
      <c r="BWK2341" s="1279"/>
      <c r="BWL2341" s="1279"/>
      <c r="BWM2341" s="1279"/>
      <c r="BWN2341" s="1279"/>
      <c r="BWO2341" s="1279"/>
      <c r="BWP2341" s="1279"/>
      <c r="BWQ2341" s="1279"/>
      <c r="BWR2341" s="1279"/>
      <c r="BWS2341" s="1279"/>
      <c r="BWT2341" s="1279"/>
      <c r="BWU2341" s="1279"/>
      <c r="BWV2341" s="1279"/>
      <c r="BWW2341" s="1279"/>
      <c r="BWX2341" s="1279"/>
      <c r="BWY2341" s="1279"/>
      <c r="BWZ2341" s="1279"/>
      <c r="BXA2341" s="1279"/>
      <c r="BXB2341" s="1279"/>
      <c r="BXC2341" s="1279"/>
      <c r="BXD2341" s="1279"/>
      <c r="BXE2341" s="1279"/>
      <c r="BXF2341" s="1279"/>
      <c r="BXG2341" s="1279"/>
      <c r="BXH2341" s="1279"/>
      <c r="BXI2341" s="1279"/>
      <c r="BXJ2341" s="1279"/>
      <c r="BXK2341" s="1279"/>
      <c r="BXL2341" s="1279"/>
      <c r="BXM2341" s="1279"/>
      <c r="BXN2341" s="1279"/>
      <c r="BXO2341" s="1279"/>
      <c r="BXP2341" s="1279"/>
      <c r="BXQ2341" s="1279"/>
      <c r="BXR2341" s="1279"/>
      <c r="BXS2341" s="1279"/>
      <c r="BXT2341" s="1279"/>
      <c r="BXU2341" s="1279"/>
      <c r="BXV2341" s="1279"/>
      <c r="BXW2341" s="1279"/>
      <c r="BXX2341" s="1279"/>
      <c r="BXY2341" s="1279"/>
      <c r="BXZ2341" s="1279"/>
      <c r="BYA2341" s="1279"/>
      <c r="BYB2341" s="1279"/>
      <c r="BYC2341" s="1279"/>
      <c r="BYD2341" s="1279"/>
      <c r="BYE2341" s="1279"/>
      <c r="BYF2341" s="1279"/>
      <c r="BYG2341" s="1279"/>
      <c r="BYH2341" s="1279"/>
      <c r="BYI2341" s="1279"/>
      <c r="BYJ2341" s="1279"/>
      <c r="BYK2341" s="1279"/>
      <c r="BYL2341" s="1279"/>
      <c r="BYM2341" s="1279"/>
      <c r="BYN2341" s="1279"/>
      <c r="BYO2341" s="1279"/>
      <c r="BYP2341" s="1279"/>
      <c r="BYQ2341" s="1279"/>
      <c r="BYR2341" s="1279"/>
      <c r="BYS2341" s="1279"/>
      <c r="BYT2341" s="1279"/>
      <c r="BYU2341" s="1279"/>
      <c r="BYV2341" s="1279"/>
      <c r="BYW2341" s="1279"/>
      <c r="BYX2341" s="1279"/>
      <c r="BYY2341" s="1279"/>
      <c r="BYZ2341" s="1279"/>
      <c r="BZA2341" s="1279"/>
      <c r="BZB2341" s="1279"/>
      <c r="BZC2341" s="1279"/>
      <c r="BZD2341" s="1279"/>
      <c r="BZE2341" s="1279"/>
      <c r="BZF2341" s="1279"/>
      <c r="BZG2341" s="1279"/>
      <c r="BZH2341" s="1279"/>
      <c r="BZI2341" s="1279"/>
      <c r="BZJ2341" s="1279"/>
      <c r="BZK2341" s="1279"/>
      <c r="BZL2341" s="1279"/>
      <c r="BZM2341" s="1279"/>
      <c r="BZN2341" s="1279"/>
      <c r="BZO2341" s="1279"/>
      <c r="BZP2341" s="1279"/>
      <c r="BZQ2341" s="1279"/>
      <c r="BZR2341" s="1279"/>
      <c r="BZS2341" s="1279"/>
      <c r="BZT2341" s="1279"/>
      <c r="BZU2341" s="1279"/>
      <c r="BZV2341" s="1279"/>
      <c r="BZW2341" s="1279"/>
      <c r="BZX2341" s="1279"/>
      <c r="BZY2341" s="1279"/>
      <c r="BZZ2341" s="1279"/>
      <c r="CAA2341" s="1279"/>
      <c r="CAB2341" s="1279"/>
      <c r="CAC2341" s="1279"/>
      <c r="CAD2341" s="1279"/>
      <c r="CAE2341" s="1279"/>
      <c r="CAF2341" s="1279"/>
      <c r="CAG2341" s="1279"/>
      <c r="CAH2341" s="1279"/>
      <c r="CAI2341" s="1279"/>
      <c r="CAJ2341" s="1279"/>
      <c r="CAK2341" s="1279"/>
      <c r="CAL2341" s="1279"/>
      <c r="CAM2341" s="1279"/>
      <c r="CAN2341" s="1279"/>
      <c r="CAO2341" s="1279"/>
      <c r="CAP2341" s="1279"/>
      <c r="CAQ2341" s="1279"/>
      <c r="CAR2341" s="1279"/>
      <c r="CAS2341" s="1279"/>
      <c r="CAT2341" s="1279"/>
      <c r="CAU2341" s="1279"/>
      <c r="CAV2341" s="1279"/>
      <c r="CAW2341" s="1279"/>
      <c r="CAX2341" s="1279"/>
      <c r="CAY2341" s="1279"/>
      <c r="CAZ2341" s="1279"/>
      <c r="CBA2341" s="1279"/>
      <c r="CBB2341" s="1279"/>
      <c r="CBC2341" s="1279"/>
      <c r="CBD2341" s="1279"/>
      <c r="CBE2341" s="1279"/>
      <c r="CBF2341" s="1279"/>
      <c r="CBG2341" s="1279"/>
      <c r="CBH2341" s="1279"/>
      <c r="CBI2341" s="1279"/>
      <c r="CBJ2341" s="1279"/>
      <c r="CBK2341" s="1279"/>
      <c r="CBL2341" s="1279"/>
      <c r="CBM2341" s="1279"/>
      <c r="CBN2341" s="1279"/>
      <c r="CBO2341" s="1279"/>
      <c r="CBP2341" s="1279"/>
      <c r="CBQ2341" s="1279"/>
      <c r="CBR2341" s="1279"/>
      <c r="CBS2341" s="1279"/>
      <c r="CBT2341" s="1279"/>
      <c r="CBU2341" s="1279"/>
      <c r="CBV2341" s="1279"/>
      <c r="CBW2341" s="1279"/>
      <c r="CBX2341" s="1279"/>
      <c r="CBY2341" s="1279"/>
      <c r="CBZ2341" s="1279"/>
      <c r="CCA2341" s="1279"/>
      <c r="CCB2341" s="1279"/>
      <c r="CCC2341" s="1279"/>
      <c r="CCD2341" s="1279"/>
      <c r="CCE2341" s="1279"/>
      <c r="CCF2341" s="1279"/>
      <c r="CCG2341" s="1279"/>
      <c r="CCH2341" s="1279"/>
      <c r="CCI2341" s="1279"/>
      <c r="CCJ2341" s="1279"/>
      <c r="CCK2341" s="1279"/>
      <c r="CCL2341" s="1279"/>
      <c r="CCM2341" s="1279"/>
      <c r="CCN2341" s="1279"/>
      <c r="CCO2341" s="1279"/>
      <c r="CCP2341" s="1279"/>
      <c r="CCQ2341" s="1279"/>
      <c r="CCR2341" s="1279"/>
      <c r="CCS2341" s="1279"/>
      <c r="CCT2341" s="1279"/>
      <c r="CCU2341" s="1279"/>
      <c r="CCV2341" s="1279"/>
      <c r="CCW2341" s="1279"/>
      <c r="CCX2341" s="1279"/>
      <c r="CCY2341" s="1279"/>
      <c r="CCZ2341" s="1279"/>
      <c r="CDA2341" s="1279"/>
      <c r="CDB2341" s="1279"/>
      <c r="CDC2341" s="1279"/>
      <c r="CDD2341" s="1279"/>
      <c r="CDE2341" s="1279"/>
      <c r="CDF2341" s="1279"/>
      <c r="CDG2341" s="1279"/>
      <c r="CDH2341" s="1279"/>
      <c r="CDI2341" s="1279"/>
      <c r="CDJ2341" s="1279"/>
      <c r="CDK2341" s="1279"/>
      <c r="CDL2341" s="1279"/>
      <c r="CDM2341" s="1279"/>
      <c r="CDN2341" s="1279"/>
      <c r="CDO2341" s="1279"/>
      <c r="CDP2341" s="1279"/>
      <c r="CDQ2341" s="1279"/>
      <c r="CDR2341" s="1279"/>
      <c r="CDS2341" s="1279"/>
      <c r="CDT2341" s="1279"/>
      <c r="CDU2341" s="1279"/>
      <c r="CDV2341" s="1279"/>
      <c r="CDW2341" s="1279"/>
      <c r="CDX2341" s="1279"/>
      <c r="CDY2341" s="1279"/>
      <c r="CDZ2341" s="1279"/>
      <c r="CEA2341" s="1279"/>
      <c r="CEB2341" s="1279"/>
      <c r="CEC2341" s="1279"/>
      <c r="CED2341" s="1279"/>
      <c r="CEE2341" s="1279"/>
      <c r="CEF2341" s="1279"/>
      <c r="CEG2341" s="1279"/>
      <c r="CEH2341" s="1279"/>
      <c r="CEI2341" s="1279"/>
      <c r="CEJ2341" s="1279"/>
      <c r="CEK2341" s="1279"/>
      <c r="CEL2341" s="1279"/>
      <c r="CEM2341" s="1279"/>
      <c r="CEN2341" s="1279"/>
      <c r="CEO2341" s="1279"/>
      <c r="CEP2341" s="1279"/>
      <c r="CEQ2341" s="1279"/>
      <c r="CER2341" s="1279"/>
      <c r="CES2341" s="1279"/>
      <c r="CET2341" s="1279"/>
      <c r="CEU2341" s="1279"/>
      <c r="CEV2341" s="1279"/>
      <c r="CEW2341" s="1279"/>
      <c r="CEX2341" s="1279"/>
      <c r="CEY2341" s="1279"/>
      <c r="CEZ2341" s="1279"/>
      <c r="CFA2341" s="1279"/>
      <c r="CFB2341" s="1279"/>
      <c r="CFC2341" s="1279"/>
      <c r="CFD2341" s="1279"/>
      <c r="CFE2341" s="1279"/>
      <c r="CFF2341" s="1279"/>
      <c r="CFG2341" s="1279"/>
      <c r="CFH2341" s="1279"/>
      <c r="CFI2341" s="1279"/>
      <c r="CFJ2341" s="1279"/>
      <c r="CFK2341" s="1279"/>
      <c r="CFL2341" s="1279"/>
      <c r="CFM2341" s="1279"/>
      <c r="CFN2341" s="1279"/>
      <c r="CFO2341" s="1279"/>
      <c r="CFP2341" s="1279"/>
      <c r="CFQ2341" s="1279"/>
      <c r="CFR2341" s="1279"/>
      <c r="CFS2341" s="1279"/>
      <c r="CFT2341" s="1279"/>
      <c r="CFU2341" s="1279"/>
      <c r="CFV2341" s="1279"/>
      <c r="CFW2341" s="1279"/>
      <c r="CFX2341" s="1279"/>
      <c r="CFY2341" s="1279"/>
      <c r="CFZ2341" s="1279"/>
      <c r="CGA2341" s="1279"/>
      <c r="CGB2341" s="1279"/>
      <c r="CGC2341" s="1279"/>
      <c r="CGD2341" s="1279"/>
      <c r="CGE2341" s="1279"/>
      <c r="CGF2341" s="1279"/>
      <c r="CGG2341" s="1279"/>
      <c r="CGH2341" s="1279"/>
      <c r="CGI2341" s="1279"/>
      <c r="CGJ2341" s="1279"/>
      <c r="CGK2341" s="1279"/>
      <c r="CGL2341" s="1279"/>
      <c r="CGM2341" s="1279"/>
      <c r="CGN2341" s="1279"/>
      <c r="CGO2341" s="1279"/>
      <c r="CGP2341" s="1279"/>
      <c r="CGQ2341" s="1279"/>
      <c r="CGR2341" s="1279"/>
      <c r="CGS2341" s="1279"/>
      <c r="CGT2341" s="1279"/>
      <c r="CGU2341" s="1279"/>
      <c r="CGV2341" s="1279"/>
      <c r="CGW2341" s="1279"/>
      <c r="CGX2341" s="1279"/>
      <c r="CGY2341" s="1279"/>
      <c r="CGZ2341" s="1279"/>
      <c r="CHA2341" s="1279"/>
      <c r="CHB2341" s="1279"/>
      <c r="CHC2341" s="1279"/>
      <c r="CHD2341" s="1279"/>
      <c r="CHE2341" s="1279"/>
      <c r="CHF2341" s="1279"/>
      <c r="CHG2341" s="1279"/>
      <c r="CHH2341" s="1279"/>
      <c r="CHI2341" s="1279"/>
      <c r="CHJ2341" s="1279"/>
      <c r="CHK2341" s="1279"/>
      <c r="CHL2341" s="1279"/>
      <c r="CHM2341" s="1279"/>
      <c r="CHN2341" s="1279"/>
      <c r="CHO2341" s="1279"/>
      <c r="CHP2341" s="1279"/>
      <c r="CHQ2341" s="1279"/>
      <c r="CHR2341" s="1279"/>
      <c r="CHS2341" s="1279"/>
      <c r="CHT2341" s="1279"/>
      <c r="CHU2341" s="1279"/>
      <c r="CHV2341" s="1279"/>
      <c r="CHW2341" s="1279"/>
      <c r="CHX2341" s="1279"/>
      <c r="CHY2341" s="1279"/>
      <c r="CHZ2341" s="1279"/>
      <c r="CIA2341" s="1279"/>
      <c r="CIB2341" s="1279"/>
      <c r="CIC2341" s="1279"/>
      <c r="CID2341" s="1279"/>
      <c r="CIE2341" s="1279"/>
      <c r="CIF2341" s="1279"/>
      <c r="CIG2341" s="1279"/>
      <c r="CIH2341" s="1279"/>
      <c r="CII2341" s="1279"/>
      <c r="CIJ2341" s="1279"/>
      <c r="CIK2341" s="1279"/>
      <c r="CIL2341" s="1279"/>
      <c r="CIM2341" s="1279"/>
      <c r="CIN2341" s="1279"/>
      <c r="CIO2341" s="1279"/>
      <c r="CIP2341" s="1279"/>
      <c r="CIQ2341" s="1279"/>
      <c r="CIR2341" s="1279"/>
      <c r="CIS2341" s="1279"/>
      <c r="CIT2341" s="1279"/>
      <c r="CIU2341" s="1279"/>
      <c r="CIV2341" s="1279"/>
      <c r="CIW2341" s="1279"/>
      <c r="CIX2341" s="1279"/>
      <c r="CIY2341" s="1279"/>
      <c r="CIZ2341" s="1279"/>
      <c r="CJA2341" s="1279"/>
      <c r="CJB2341" s="1279"/>
      <c r="CJC2341" s="1279"/>
      <c r="CJD2341" s="1279"/>
      <c r="CJE2341" s="1279"/>
      <c r="CJF2341" s="1279"/>
      <c r="CJG2341" s="1279"/>
      <c r="CJH2341" s="1279"/>
      <c r="CJI2341" s="1279"/>
      <c r="CJJ2341" s="1279"/>
      <c r="CJK2341" s="1279"/>
      <c r="CJL2341" s="1279"/>
      <c r="CJM2341" s="1279"/>
      <c r="CJN2341" s="1279"/>
      <c r="CJO2341" s="1279"/>
      <c r="CJP2341" s="1279"/>
      <c r="CJQ2341" s="1279"/>
      <c r="CJR2341" s="1279"/>
      <c r="CJS2341" s="1279"/>
      <c r="CJT2341" s="1279"/>
      <c r="CJU2341" s="1279"/>
      <c r="CJV2341" s="1279"/>
      <c r="CJW2341" s="1279"/>
      <c r="CJX2341" s="1279"/>
      <c r="CJY2341" s="1279"/>
      <c r="CJZ2341" s="1279"/>
      <c r="CKA2341" s="1279"/>
      <c r="CKB2341" s="1279"/>
      <c r="CKC2341" s="1279"/>
      <c r="CKD2341" s="1279"/>
      <c r="CKE2341" s="1279"/>
      <c r="CKF2341" s="1279"/>
      <c r="CKG2341" s="1279"/>
      <c r="CKH2341" s="1279"/>
      <c r="CKI2341" s="1279"/>
      <c r="CKJ2341" s="1279"/>
      <c r="CKK2341" s="1279"/>
      <c r="CKL2341" s="1279"/>
      <c r="CKM2341" s="1279"/>
      <c r="CKN2341" s="1279"/>
      <c r="CKO2341" s="1279"/>
      <c r="CKP2341" s="1279"/>
      <c r="CKQ2341" s="1279"/>
      <c r="CKR2341" s="1279"/>
      <c r="CKS2341" s="1279"/>
      <c r="CKT2341" s="1279"/>
      <c r="CKU2341" s="1279"/>
      <c r="CKV2341" s="1279"/>
      <c r="CKW2341" s="1279"/>
      <c r="CKX2341" s="1279"/>
      <c r="CKY2341" s="1279"/>
      <c r="CKZ2341" s="1279"/>
      <c r="CLA2341" s="1279"/>
      <c r="CLB2341" s="1279"/>
      <c r="CLC2341" s="1279"/>
      <c r="CLD2341" s="1279"/>
      <c r="CLE2341" s="1279"/>
      <c r="CLF2341" s="1279"/>
      <c r="CLG2341" s="1279"/>
      <c r="CLH2341" s="1279"/>
      <c r="CLI2341" s="1279"/>
      <c r="CLJ2341" s="1279"/>
      <c r="CLK2341" s="1279"/>
      <c r="CLL2341" s="1279"/>
      <c r="CLM2341" s="1279"/>
      <c r="CLN2341" s="1279"/>
      <c r="CLO2341" s="1279"/>
      <c r="CLP2341" s="1279"/>
      <c r="CLQ2341" s="1279"/>
      <c r="CLR2341" s="1279"/>
      <c r="CLS2341" s="1279"/>
      <c r="CLT2341" s="1279"/>
      <c r="CLU2341" s="1279"/>
      <c r="CLV2341" s="1279"/>
      <c r="CLW2341" s="1279"/>
      <c r="CLX2341" s="1279"/>
      <c r="CLY2341" s="1279"/>
      <c r="CLZ2341" s="1279"/>
      <c r="CMA2341" s="1279"/>
      <c r="CMB2341" s="1279"/>
      <c r="CMC2341" s="1279"/>
      <c r="CMD2341" s="1279"/>
      <c r="CME2341" s="1279"/>
      <c r="CMF2341" s="1279"/>
      <c r="CMG2341" s="1279"/>
      <c r="CMH2341" s="1279"/>
      <c r="CMI2341" s="1279"/>
      <c r="CMJ2341" s="1279"/>
      <c r="CMK2341" s="1279"/>
      <c r="CML2341" s="1279"/>
      <c r="CMM2341" s="1279"/>
      <c r="CMN2341" s="1279"/>
      <c r="CMO2341" s="1279"/>
      <c r="CMP2341" s="1279"/>
      <c r="CMQ2341" s="1279"/>
      <c r="CMR2341" s="1279"/>
      <c r="CMS2341" s="1279"/>
      <c r="CMT2341" s="1279"/>
      <c r="CMU2341" s="1279"/>
      <c r="CMV2341" s="1279"/>
      <c r="CMW2341" s="1279"/>
      <c r="CMX2341" s="1279"/>
      <c r="CMY2341" s="1279"/>
      <c r="CMZ2341" s="1279"/>
      <c r="CNA2341" s="1279"/>
      <c r="CNB2341" s="1279"/>
      <c r="CNC2341" s="1279"/>
      <c r="CND2341" s="1279"/>
      <c r="CNE2341" s="1279"/>
      <c r="CNF2341" s="1279"/>
      <c r="CNG2341" s="1279"/>
      <c r="CNH2341" s="1279"/>
      <c r="CNI2341" s="1279"/>
      <c r="CNJ2341" s="1279"/>
      <c r="CNK2341" s="1279"/>
      <c r="CNL2341" s="1279"/>
      <c r="CNM2341" s="1279"/>
      <c r="CNN2341" s="1279"/>
      <c r="CNO2341" s="1279"/>
      <c r="CNP2341" s="1279"/>
      <c r="CNQ2341" s="1279"/>
      <c r="CNR2341" s="1279"/>
      <c r="CNS2341" s="1279"/>
      <c r="CNT2341" s="1279"/>
      <c r="CNU2341" s="1279"/>
      <c r="CNV2341" s="1279"/>
      <c r="CNW2341" s="1279"/>
      <c r="CNX2341" s="1279"/>
      <c r="CNY2341" s="1279"/>
      <c r="CNZ2341" s="1279"/>
      <c r="COA2341" s="1279"/>
      <c r="COB2341" s="1279"/>
      <c r="COC2341" s="1279"/>
      <c r="COD2341" s="1279"/>
      <c r="COE2341" s="1279"/>
      <c r="COF2341" s="1279"/>
      <c r="COG2341" s="1279"/>
      <c r="COH2341" s="1279"/>
      <c r="COI2341" s="1279"/>
      <c r="COJ2341" s="1279"/>
      <c r="COK2341" s="1279"/>
      <c r="COL2341" s="1279"/>
      <c r="COM2341" s="1279"/>
      <c r="CON2341" s="1279"/>
      <c r="COO2341" s="1279"/>
      <c r="COP2341" s="1279"/>
      <c r="COQ2341" s="1279"/>
      <c r="COR2341" s="1279"/>
      <c r="COS2341" s="1279"/>
      <c r="COT2341" s="1279"/>
      <c r="COU2341" s="1279"/>
      <c r="COV2341" s="1279"/>
      <c r="COW2341" s="1279"/>
      <c r="COX2341" s="1279"/>
      <c r="COY2341" s="1279"/>
      <c r="COZ2341" s="1279"/>
      <c r="CPA2341" s="1279"/>
      <c r="CPB2341" s="1279"/>
      <c r="CPC2341" s="1279"/>
      <c r="CPD2341" s="1279"/>
      <c r="CPE2341" s="1279"/>
      <c r="CPF2341" s="1279"/>
      <c r="CPG2341" s="1279"/>
      <c r="CPH2341" s="1279"/>
      <c r="CPI2341" s="1279"/>
      <c r="CPJ2341" s="1279"/>
      <c r="CPK2341" s="1279"/>
      <c r="CPL2341" s="1279"/>
      <c r="CPM2341" s="1279"/>
      <c r="CPN2341" s="1279"/>
      <c r="CPO2341" s="1279"/>
      <c r="CPP2341" s="1279"/>
      <c r="CPQ2341" s="1279"/>
      <c r="CPR2341" s="1279"/>
      <c r="CPS2341" s="1279"/>
      <c r="CPT2341" s="1279"/>
      <c r="CPU2341" s="1279"/>
      <c r="CPV2341" s="1279"/>
      <c r="CPW2341" s="1279"/>
      <c r="CPX2341" s="1279"/>
      <c r="CPY2341" s="1279"/>
      <c r="CPZ2341" s="1279"/>
      <c r="CQA2341" s="1279"/>
      <c r="CQB2341" s="1279"/>
      <c r="CQC2341" s="1279"/>
      <c r="CQD2341" s="1279"/>
      <c r="CQE2341" s="1279"/>
      <c r="CQF2341" s="1279"/>
      <c r="CQG2341" s="1279"/>
      <c r="CQH2341" s="1279"/>
      <c r="CQI2341" s="1279"/>
      <c r="CQJ2341" s="1279"/>
      <c r="CQK2341" s="1279"/>
      <c r="CQL2341" s="1279"/>
      <c r="CQM2341" s="1279"/>
      <c r="CQN2341" s="1279"/>
      <c r="CQO2341" s="1279"/>
      <c r="CQP2341" s="1279"/>
      <c r="CQQ2341" s="1279"/>
      <c r="CQR2341" s="1279"/>
      <c r="CQS2341" s="1279"/>
      <c r="CQT2341" s="1279"/>
      <c r="CQU2341" s="1279"/>
      <c r="CQV2341" s="1279"/>
      <c r="CQW2341" s="1279"/>
      <c r="CQX2341" s="1279"/>
      <c r="CQY2341" s="1279"/>
      <c r="CQZ2341" s="1279"/>
      <c r="CRA2341" s="1279"/>
      <c r="CRB2341" s="1279"/>
      <c r="CRC2341" s="1279"/>
      <c r="CRD2341" s="1279"/>
      <c r="CRE2341" s="1279"/>
      <c r="CRF2341" s="1279"/>
      <c r="CRG2341" s="1279"/>
      <c r="CRH2341" s="1279"/>
      <c r="CRI2341" s="1279"/>
      <c r="CRJ2341" s="1279"/>
      <c r="CRK2341" s="1279"/>
      <c r="CRL2341" s="1279"/>
      <c r="CRM2341" s="1279"/>
      <c r="CRN2341" s="1279"/>
      <c r="CRO2341" s="1279"/>
      <c r="CRP2341" s="1279"/>
      <c r="CRQ2341" s="1279"/>
      <c r="CRR2341" s="1279"/>
      <c r="CRS2341" s="1279"/>
      <c r="CRT2341" s="1279"/>
      <c r="CRU2341" s="1279"/>
      <c r="CRV2341" s="1279"/>
      <c r="CRW2341" s="1279"/>
      <c r="CRX2341" s="1279"/>
      <c r="CRY2341" s="1279"/>
      <c r="CRZ2341" s="1279"/>
      <c r="CSA2341" s="1279"/>
      <c r="CSB2341" s="1279"/>
      <c r="CSC2341" s="1279"/>
      <c r="CSD2341" s="1279"/>
      <c r="CSE2341" s="1279"/>
      <c r="CSF2341" s="1279"/>
      <c r="CSG2341" s="1279"/>
      <c r="CSH2341" s="1279"/>
      <c r="CSI2341" s="1279"/>
      <c r="CSJ2341" s="1279"/>
      <c r="CSK2341" s="1279"/>
      <c r="CSL2341" s="1279"/>
      <c r="CSM2341" s="1279"/>
      <c r="CSN2341" s="1279"/>
      <c r="CSO2341" s="1279"/>
      <c r="CSP2341" s="1279"/>
      <c r="CSQ2341" s="1279"/>
      <c r="CSR2341" s="1279"/>
      <c r="CSS2341" s="1279"/>
      <c r="CST2341" s="1279"/>
      <c r="CSU2341" s="1279"/>
      <c r="CSV2341" s="1279"/>
      <c r="CSW2341" s="1279"/>
      <c r="CSX2341" s="1279"/>
      <c r="CSY2341" s="1279"/>
      <c r="CSZ2341" s="1279"/>
      <c r="CTA2341" s="1279"/>
      <c r="CTB2341" s="1279"/>
      <c r="CTC2341" s="1279"/>
      <c r="CTD2341" s="1279"/>
      <c r="CTE2341" s="1279"/>
      <c r="CTF2341" s="1279"/>
      <c r="CTG2341" s="1279"/>
      <c r="CTH2341" s="1279"/>
      <c r="CTI2341" s="1279"/>
      <c r="CTJ2341" s="1279"/>
      <c r="CTK2341" s="1279"/>
      <c r="CTL2341" s="1279"/>
      <c r="CTM2341" s="1279"/>
      <c r="CTN2341" s="1279"/>
      <c r="CTO2341" s="1279"/>
      <c r="CTP2341" s="1279"/>
      <c r="CTQ2341" s="1279"/>
      <c r="CTR2341" s="1279"/>
      <c r="CTS2341" s="1279"/>
      <c r="CTT2341" s="1279"/>
      <c r="CTU2341" s="1279"/>
      <c r="CTV2341" s="1279"/>
      <c r="CTW2341" s="1279"/>
      <c r="CTX2341" s="1279"/>
      <c r="CTY2341" s="1279"/>
      <c r="CTZ2341" s="1279"/>
      <c r="CUA2341" s="1279"/>
      <c r="CUB2341" s="1279"/>
      <c r="CUC2341" s="1279"/>
      <c r="CUD2341" s="1279"/>
      <c r="CUE2341" s="1279"/>
      <c r="CUF2341" s="1279"/>
      <c r="CUG2341" s="1279"/>
      <c r="CUH2341" s="1279"/>
      <c r="CUI2341" s="1279"/>
      <c r="CUJ2341" s="1279"/>
      <c r="CUK2341" s="1279"/>
      <c r="CUL2341" s="1279"/>
      <c r="CUM2341" s="1279"/>
      <c r="CUN2341" s="1279"/>
      <c r="CUO2341" s="1279"/>
      <c r="CUP2341" s="1279"/>
      <c r="CUQ2341" s="1279"/>
      <c r="CUR2341" s="1279"/>
      <c r="CUS2341" s="1279"/>
      <c r="CUT2341" s="1279"/>
      <c r="CUU2341" s="1279"/>
      <c r="CUV2341" s="1279"/>
      <c r="CUW2341" s="1279"/>
      <c r="CUX2341" s="1279"/>
      <c r="CUY2341" s="1279"/>
      <c r="CUZ2341" s="1279"/>
      <c r="CVA2341" s="1279"/>
      <c r="CVB2341" s="1279"/>
      <c r="CVC2341" s="1279"/>
      <c r="CVD2341" s="1279"/>
      <c r="CVE2341" s="1279"/>
      <c r="CVF2341" s="1279"/>
      <c r="CVG2341" s="1279"/>
      <c r="CVH2341" s="1279"/>
      <c r="CVI2341" s="1279"/>
      <c r="CVJ2341" s="1279"/>
      <c r="CVK2341" s="1279"/>
      <c r="CVL2341" s="1279"/>
      <c r="CVM2341" s="1279"/>
      <c r="CVN2341" s="1279"/>
      <c r="CVO2341" s="1279"/>
      <c r="CVP2341" s="1279"/>
      <c r="CVQ2341" s="1279"/>
      <c r="CVR2341" s="1279"/>
      <c r="CVS2341" s="1279"/>
      <c r="CVT2341" s="1279"/>
      <c r="CVU2341" s="1279"/>
      <c r="CVV2341" s="1279"/>
      <c r="CVW2341" s="1279"/>
      <c r="CVX2341" s="1279"/>
      <c r="CVY2341" s="1279"/>
      <c r="CVZ2341" s="1279"/>
      <c r="CWA2341" s="1279"/>
      <c r="CWB2341" s="1279"/>
      <c r="CWC2341" s="1279"/>
      <c r="CWD2341" s="1279"/>
      <c r="CWE2341" s="1279"/>
      <c r="CWF2341" s="1279"/>
      <c r="CWG2341" s="1279"/>
      <c r="CWH2341" s="1279"/>
      <c r="CWI2341" s="1279"/>
      <c r="CWJ2341" s="1279"/>
      <c r="CWK2341" s="1279"/>
      <c r="CWL2341" s="1279"/>
      <c r="CWM2341" s="1279"/>
      <c r="CWN2341" s="1279"/>
      <c r="CWO2341" s="1279"/>
      <c r="CWP2341" s="1279"/>
      <c r="CWQ2341" s="1279"/>
      <c r="CWR2341" s="1279"/>
      <c r="CWS2341" s="1279"/>
      <c r="CWT2341" s="1279"/>
      <c r="CWU2341" s="1279"/>
      <c r="CWV2341" s="1279"/>
      <c r="CWW2341" s="1279"/>
      <c r="CWX2341" s="1279"/>
      <c r="CWY2341" s="1279"/>
      <c r="CWZ2341" s="1279"/>
      <c r="CXA2341" s="1279"/>
      <c r="CXB2341" s="1279"/>
      <c r="CXC2341" s="1279"/>
      <c r="CXD2341" s="1279"/>
      <c r="CXE2341" s="1279"/>
      <c r="CXF2341" s="1279"/>
      <c r="CXG2341" s="1279"/>
      <c r="CXH2341" s="1279"/>
      <c r="CXI2341" s="1279"/>
      <c r="CXJ2341" s="1279"/>
      <c r="CXK2341" s="1279"/>
      <c r="CXL2341" s="1279"/>
      <c r="CXM2341" s="1279"/>
      <c r="CXN2341" s="1279"/>
      <c r="CXO2341" s="1279"/>
      <c r="CXP2341" s="1279"/>
      <c r="CXQ2341" s="1279"/>
      <c r="CXR2341" s="1279"/>
      <c r="CXS2341" s="1279"/>
      <c r="CXT2341" s="1279"/>
      <c r="CXU2341" s="1279"/>
      <c r="CXV2341" s="1279"/>
      <c r="CXW2341" s="1279"/>
      <c r="CXX2341" s="1279"/>
      <c r="CXY2341" s="1279"/>
      <c r="CXZ2341" s="1279"/>
      <c r="CYA2341" s="1279"/>
      <c r="CYB2341" s="1279"/>
      <c r="CYC2341" s="1279"/>
      <c r="CYD2341" s="1279"/>
      <c r="CYE2341" s="1279"/>
      <c r="CYF2341" s="1279"/>
      <c r="CYG2341" s="1279"/>
      <c r="CYH2341" s="1279"/>
      <c r="CYI2341" s="1279"/>
      <c r="CYJ2341" s="1279"/>
      <c r="CYK2341" s="1279"/>
      <c r="CYL2341" s="1279"/>
      <c r="CYM2341" s="1279"/>
      <c r="CYN2341" s="1279"/>
      <c r="CYO2341" s="1279"/>
      <c r="CYP2341" s="1279"/>
      <c r="CYQ2341" s="1279"/>
      <c r="CYR2341" s="1279"/>
      <c r="CYS2341" s="1279"/>
      <c r="CYT2341" s="1279"/>
      <c r="CYU2341" s="1279"/>
      <c r="CYV2341" s="1279"/>
      <c r="CYW2341" s="1279"/>
      <c r="CYX2341" s="1279"/>
      <c r="CYY2341" s="1279"/>
      <c r="CYZ2341" s="1279"/>
      <c r="CZA2341" s="1279"/>
      <c r="CZB2341" s="1279"/>
      <c r="CZC2341" s="1279"/>
      <c r="CZD2341" s="1279"/>
      <c r="CZE2341" s="1279"/>
      <c r="CZF2341" s="1279"/>
      <c r="CZG2341" s="1279"/>
      <c r="CZH2341" s="1279"/>
      <c r="CZI2341" s="1279"/>
      <c r="CZJ2341" s="1279"/>
      <c r="CZK2341" s="1279"/>
      <c r="CZL2341" s="1279"/>
      <c r="CZM2341" s="1279"/>
      <c r="CZN2341" s="1279"/>
      <c r="CZO2341" s="1279"/>
      <c r="CZP2341" s="1279"/>
      <c r="CZQ2341" s="1279"/>
      <c r="CZR2341" s="1279"/>
      <c r="CZS2341" s="1279"/>
      <c r="CZT2341" s="1279"/>
      <c r="CZU2341" s="1279"/>
      <c r="CZV2341" s="1279"/>
      <c r="CZW2341" s="1279"/>
      <c r="CZX2341" s="1279"/>
      <c r="CZY2341" s="1279"/>
      <c r="CZZ2341" s="1279"/>
      <c r="DAA2341" s="1279"/>
      <c r="DAB2341" s="1279"/>
      <c r="DAC2341" s="1279"/>
      <c r="DAD2341" s="1279"/>
      <c r="DAE2341" s="1279"/>
      <c r="DAF2341" s="1279"/>
      <c r="DAG2341" s="1279"/>
      <c r="DAH2341" s="1279"/>
      <c r="DAI2341" s="1279"/>
      <c r="DAJ2341" s="1279"/>
      <c r="DAK2341" s="1279"/>
      <c r="DAL2341" s="1279"/>
      <c r="DAM2341" s="1279"/>
      <c r="DAN2341" s="1279"/>
      <c r="DAO2341" s="1279"/>
      <c r="DAP2341" s="1279"/>
      <c r="DAQ2341" s="1279"/>
      <c r="DAR2341" s="1279"/>
      <c r="DAS2341" s="1279"/>
      <c r="DAT2341" s="1279"/>
      <c r="DAU2341" s="1279"/>
      <c r="DAV2341" s="1279"/>
      <c r="DAW2341" s="1279"/>
      <c r="DAX2341" s="1279"/>
      <c r="DAY2341" s="1279"/>
      <c r="DAZ2341" s="1279"/>
      <c r="DBA2341" s="1279"/>
      <c r="DBB2341" s="1279"/>
      <c r="DBC2341" s="1279"/>
      <c r="DBD2341" s="1279"/>
      <c r="DBE2341" s="1279"/>
      <c r="DBF2341" s="1279"/>
      <c r="DBG2341" s="1279"/>
      <c r="DBH2341" s="1279"/>
      <c r="DBI2341" s="1279"/>
      <c r="DBJ2341" s="1279"/>
      <c r="DBK2341" s="1279"/>
      <c r="DBL2341" s="1279"/>
      <c r="DBM2341" s="1279"/>
      <c r="DBN2341" s="1279"/>
      <c r="DBO2341" s="1279"/>
      <c r="DBP2341" s="1279"/>
      <c r="DBQ2341" s="1279"/>
      <c r="DBR2341" s="1279"/>
      <c r="DBS2341" s="1279"/>
      <c r="DBT2341" s="1279"/>
      <c r="DBU2341" s="1279"/>
      <c r="DBV2341" s="1279"/>
      <c r="DBW2341" s="1279"/>
      <c r="DBX2341" s="1279"/>
      <c r="DBY2341" s="1279"/>
      <c r="DBZ2341" s="1279"/>
      <c r="DCA2341" s="1279"/>
      <c r="DCB2341" s="1279"/>
      <c r="DCC2341" s="1279"/>
      <c r="DCD2341" s="1279"/>
      <c r="DCE2341" s="1279"/>
      <c r="DCF2341" s="1279"/>
      <c r="DCG2341" s="1279"/>
      <c r="DCH2341" s="1279"/>
      <c r="DCI2341" s="1279"/>
      <c r="DCJ2341" s="1279"/>
      <c r="DCK2341" s="1279"/>
      <c r="DCL2341" s="1279"/>
      <c r="DCM2341" s="1279"/>
      <c r="DCN2341" s="1279"/>
      <c r="DCO2341" s="1279"/>
      <c r="DCP2341" s="1279"/>
      <c r="DCQ2341" s="1279"/>
      <c r="DCR2341" s="1279"/>
      <c r="DCS2341" s="1279"/>
      <c r="DCT2341" s="1279"/>
      <c r="DCU2341" s="1279"/>
      <c r="DCV2341" s="1279"/>
      <c r="DCW2341" s="1279"/>
      <c r="DCX2341" s="1279"/>
      <c r="DCY2341" s="1279"/>
      <c r="DCZ2341" s="1279"/>
      <c r="DDA2341" s="1279"/>
      <c r="DDB2341" s="1279"/>
      <c r="DDC2341" s="1279"/>
      <c r="DDD2341" s="1279"/>
      <c r="DDE2341" s="1279"/>
      <c r="DDF2341" s="1279"/>
      <c r="DDG2341" s="1279"/>
      <c r="DDH2341" s="1279"/>
      <c r="DDI2341" s="1279"/>
      <c r="DDJ2341" s="1279"/>
      <c r="DDK2341" s="1279"/>
      <c r="DDL2341" s="1279"/>
      <c r="DDM2341" s="1279"/>
      <c r="DDN2341" s="1279"/>
      <c r="DDO2341" s="1279"/>
      <c r="DDP2341" s="1279"/>
      <c r="DDQ2341" s="1279"/>
      <c r="DDR2341" s="1279"/>
      <c r="DDS2341" s="1279"/>
      <c r="DDT2341" s="1279"/>
      <c r="DDU2341" s="1279"/>
      <c r="DDV2341" s="1279"/>
      <c r="DDW2341" s="1279"/>
      <c r="DDX2341" s="1279"/>
      <c r="DDY2341" s="1279"/>
      <c r="DDZ2341" s="1279"/>
      <c r="DEA2341" s="1279"/>
      <c r="DEB2341" s="1279"/>
      <c r="DEC2341" s="1279"/>
      <c r="DED2341" s="1279"/>
      <c r="DEE2341" s="1279"/>
      <c r="DEF2341" s="1279"/>
      <c r="DEG2341" s="1279"/>
      <c r="DEH2341" s="1279"/>
      <c r="DEI2341" s="1279"/>
      <c r="DEJ2341" s="1279"/>
      <c r="DEK2341" s="1279"/>
      <c r="DEL2341" s="1279"/>
      <c r="DEM2341" s="1279"/>
      <c r="DEN2341" s="1279"/>
      <c r="DEO2341" s="1279"/>
      <c r="DEP2341" s="1279"/>
      <c r="DEQ2341" s="1279"/>
      <c r="DER2341" s="1279"/>
      <c r="DES2341" s="1279"/>
      <c r="DET2341" s="1279"/>
      <c r="DEU2341" s="1279"/>
      <c r="DEV2341" s="1279"/>
      <c r="DEW2341" s="1279"/>
      <c r="DEX2341" s="1279"/>
      <c r="DEY2341" s="1279"/>
      <c r="DEZ2341" s="1279"/>
      <c r="DFA2341" s="1279"/>
      <c r="DFB2341" s="1279"/>
      <c r="DFC2341" s="1279"/>
      <c r="DFD2341" s="1279"/>
      <c r="DFE2341" s="1279"/>
      <c r="DFF2341" s="1279"/>
      <c r="DFG2341" s="1279"/>
      <c r="DFH2341" s="1279"/>
      <c r="DFI2341" s="1279"/>
      <c r="DFJ2341" s="1279"/>
      <c r="DFK2341" s="1279"/>
      <c r="DFL2341" s="1279"/>
      <c r="DFM2341" s="1279"/>
      <c r="DFN2341" s="1279"/>
      <c r="DFO2341" s="1279"/>
      <c r="DFP2341" s="1279"/>
      <c r="DFQ2341" s="1279"/>
      <c r="DFR2341" s="1279"/>
      <c r="DFS2341" s="1279"/>
      <c r="DFT2341" s="1279"/>
      <c r="DFU2341" s="1279"/>
      <c r="DFV2341" s="1279"/>
      <c r="DFW2341" s="1279"/>
      <c r="DFX2341" s="1279"/>
      <c r="DFY2341" s="1279"/>
      <c r="DFZ2341" s="1279"/>
      <c r="DGA2341" s="1279"/>
      <c r="DGB2341" s="1279"/>
      <c r="DGC2341" s="1279"/>
      <c r="DGD2341" s="1279"/>
      <c r="DGE2341" s="1279"/>
      <c r="DGF2341" s="1279"/>
      <c r="DGG2341" s="1279"/>
      <c r="DGH2341" s="1279"/>
      <c r="DGI2341" s="1279"/>
      <c r="DGJ2341" s="1279"/>
      <c r="DGK2341" s="1279"/>
      <c r="DGL2341" s="1279"/>
      <c r="DGM2341" s="1279"/>
      <c r="DGN2341" s="1279"/>
      <c r="DGO2341" s="1279"/>
      <c r="DGP2341" s="1279"/>
      <c r="DGQ2341" s="1279"/>
      <c r="DGR2341" s="1279"/>
      <c r="DGS2341" s="1279"/>
      <c r="DGT2341" s="1279"/>
      <c r="DGU2341" s="1279"/>
      <c r="DGV2341" s="1279"/>
      <c r="DGW2341" s="1279"/>
      <c r="DGX2341" s="1279"/>
      <c r="DGY2341" s="1279"/>
      <c r="DGZ2341" s="1279"/>
      <c r="DHA2341" s="1279"/>
      <c r="DHB2341" s="1279"/>
      <c r="DHC2341" s="1279"/>
      <c r="DHD2341" s="1279"/>
      <c r="DHE2341" s="1279"/>
      <c r="DHF2341" s="1279"/>
      <c r="DHG2341" s="1279"/>
      <c r="DHH2341" s="1279"/>
      <c r="DHI2341" s="1279"/>
      <c r="DHJ2341" s="1279"/>
      <c r="DHK2341" s="1279"/>
      <c r="DHL2341" s="1279"/>
      <c r="DHM2341" s="1279"/>
      <c r="DHN2341" s="1279"/>
      <c r="DHO2341" s="1279"/>
      <c r="DHP2341" s="1279"/>
      <c r="DHQ2341" s="1279"/>
      <c r="DHR2341" s="1279"/>
      <c r="DHS2341" s="1279"/>
      <c r="DHT2341" s="1279"/>
      <c r="DHU2341" s="1279"/>
      <c r="DHV2341" s="1279"/>
      <c r="DHW2341" s="1279"/>
      <c r="DHX2341" s="1279"/>
      <c r="DHY2341" s="1279"/>
      <c r="DHZ2341" s="1279"/>
      <c r="DIA2341" s="1279"/>
      <c r="DIB2341" s="1279"/>
      <c r="DIC2341" s="1279"/>
      <c r="DID2341" s="1279"/>
      <c r="DIE2341" s="1279"/>
      <c r="DIF2341" s="1279"/>
      <c r="DIG2341" s="1279"/>
      <c r="DIH2341" s="1279"/>
      <c r="DII2341" s="1279"/>
      <c r="DIJ2341" s="1279"/>
      <c r="DIK2341" s="1279"/>
      <c r="DIL2341" s="1279"/>
      <c r="DIM2341" s="1279"/>
      <c r="DIN2341" s="1279"/>
      <c r="DIO2341" s="1279"/>
      <c r="DIP2341" s="1279"/>
      <c r="DIQ2341" s="1279"/>
      <c r="DIR2341" s="1279"/>
      <c r="DIS2341" s="1279"/>
      <c r="DIT2341" s="1279"/>
      <c r="DIU2341" s="1279"/>
      <c r="DIV2341" s="1279"/>
      <c r="DIW2341" s="1279"/>
      <c r="DIX2341" s="1279"/>
      <c r="DIY2341" s="1279"/>
      <c r="DIZ2341" s="1279"/>
      <c r="DJA2341" s="1279"/>
      <c r="DJB2341" s="1279"/>
      <c r="DJC2341" s="1279"/>
      <c r="DJD2341" s="1279"/>
      <c r="DJE2341" s="1279"/>
      <c r="DJF2341" s="1279"/>
      <c r="DJG2341" s="1279"/>
      <c r="DJH2341" s="1279"/>
      <c r="DJI2341" s="1279"/>
      <c r="DJJ2341" s="1279"/>
      <c r="DJK2341" s="1279"/>
      <c r="DJL2341" s="1279"/>
      <c r="DJM2341" s="1279"/>
      <c r="DJN2341" s="1279"/>
      <c r="DJO2341" s="1279"/>
      <c r="DJP2341" s="1279"/>
      <c r="DJQ2341" s="1279"/>
      <c r="DJR2341" s="1279"/>
      <c r="DJS2341" s="1279"/>
      <c r="DJT2341" s="1279"/>
      <c r="DJU2341" s="1279"/>
      <c r="DJV2341" s="1279"/>
      <c r="DJW2341" s="1279"/>
      <c r="DJX2341" s="1279"/>
      <c r="DJY2341" s="1279"/>
      <c r="DJZ2341" s="1279"/>
      <c r="DKA2341" s="1279"/>
      <c r="DKB2341" s="1279"/>
      <c r="DKC2341" s="1279"/>
      <c r="DKD2341" s="1279"/>
      <c r="DKE2341" s="1279"/>
      <c r="DKF2341" s="1279"/>
      <c r="DKG2341" s="1279"/>
      <c r="DKH2341" s="1279"/>
      <c r="DKI2341" s="1279"/>
      <c r="DKJ2341" s="1279"/>
      <c r="DKK2341" s="1279"/>
      <c r="DKL2341" s="1279"/>
      <c r="DKM2341" s="1279"/>
      <c r="DKN2341" s="1279"/>
      <c r="DKO2341" s="1279"/>
      <c r="DKP2341" s="1279"/>
      <c r="DKQ2341" s="1279"/>
      <c r="DKR2341" s="1279"/>
      <c r="DKS2341" s="1279"/>
      <c r="DKT2341" s="1279"/>
      <c r="DKU2341" s="1279"/>
      <c r="DKV2341" s="1279"/>
      <c r="DKW2341" s="1279"/>
      <c r="DKX2341" s="1279"/>
      <c r="DKY2341" s="1279"/>
      <c r="DKZ2341" s="1279"/>
      <c r="DLA2341" s="1279"/>
      <c r="DLB2341" s="1279"/>
      <c r="DLC2341" s="1279"/>
      <c r="DLD2341" s="1279"/>
      <c r="DLE2341" s="1279"/>
      <c r="DLF2341" s="1279"/>
      <c r="DLG2341" s="1279"/>
      <c r="DLH2341" s="1279"/>
      <c r="DLI2341" s="1279"/>
      <c r="DLJ2341" s="1279"/>
      <c r="DLK2341" s="1279"/>
      <c r="DLL2341" s="1279"/>
      <c r="DLM2341" s="1279"/>
      <c r="DLN2341" s="1279"/>
      <c r="DLO2341" s="1279"/>
      <c r="DLP2341" s="1279"/>
      <c r="DLQ2341" s="1279"/>
      <c r="DLR2341" s="1279"/>
      <c r="DLS2341" s="1279"/>
      <c r="DLT2341" s="1279"/>
      <c r="DLU2341" s="1279"/>
      <c r="DLV2341" s="1279"/>
      <c r="DLW2341" s="1279"/>
      <c r="DLX2341" s="1279"/>
      <c r="DLY2341" s="1279"/>
      <c r="DLZ2341" s="1279"/>
      <c r="DMA2341" s="1279"/>
      <c r="DMB2341" s="1279"/>
      <c r="DMC2341" s="1279"/>
      <c r="DMD2341" s="1279"/>
      <c r="DME2341" s="1279"/>
      <c r="DMF2341" s="1279"/>
      <c r="DMG2341" s="1279"/>
      <c r="DMH2341" s="1279"/>
      <c r="DMI2341" s="1279"/>
      <c r="DMJ2341" s="1279"/>
      <c r="DMK2341" s="1279"/>
      <c r="DML2341" s="1279"/>
      <c r="DMM2341" s="1279"/>
      <c r="DMN2341" s="1279"/>
      <c r="DMO2341" s="1279"/>
      <c r="DMP2341" s="1279"/>
      <c r="DMQ2341" s="1279"/>
      <c r="DMR2341" s="1279"/>
      <c r="DMS2341" s="1279"/>
      <c r="DMT2341" s="1279"/>
      <c r="DMU2341" s="1279"/>
      <c r="DMV2341" s="1279"/>
      <c r="DMW2341" s="1279"/>
      <c r="DMX2341" s="1279"/>
      <c r="DMY2341" s="1279"/>
      <c r="DMZ2341" s="1279"/>
      <c r="DNA2341" s="1279"/>
      <c r="DNB2341" s="1279"/>
      <c r="DNC2341" s="1279"/>
      <c r="DND2341" s="1279"/>
      <c r="DNE2341" s="1279"/>
      <c r="DNF2341" s="1279"/>
      <c r="DNG2341" s="1279"/>
      <c r="DNH2341" s="1279"/>
      <c r="DNI2341" s="1279"/>
      <c r="DNJ2341" s="1279"/>
      <c r="DNK2341" s="1279"/>
      <c r="DNL2341" s="1279"/>
      <c r="DNM2341" s="1279"/>
      <c r="DNN2341" s="1279"/>
      <c r="DNO2341" s="1279"/>
      <c r="DNP2341" s="1279"/>
      <c r="DNQ2341" s="1279"/>
      <c r="DNR2341" s="1279"/>
      <c r="DNS2341" s="1279"/>
      <c r="DNT2341" s="1279"/>
      <c r="DNU2341" s="1279"/>
      <c r="DNV2341" s="1279"/>
      <c r="DNW2341" s="1279"/>
      <c r="DNX2341" s="1279"/>
      <c r="DNY2341" s="1279"/>
      <c r="DNZ2341" s="1279"/>
      <c r="DOA2341" s="1279"/>
      <c r="DOB2341" s="1279"/>
      <c r="DOC2341" s="1279"/>
      <c r="DOD2341" s="1279"/>
      <c r="DOE2341" s="1279"/>
      <c r="DOF2341" s="1279"/>
      <c r="DOG2341" s="1279"/>
      <c r="DOH2341" s="1279"/>
      <c r="DOI2341" s="1279"/>
      <c r="DOJ2341" s="1279"/>
      <c r="DOK2341" s="1279"/>
      <c r="DOL2341" s="1279"/>
      <c r="DOM2341" s="1279"/>
      <c r="DON2341" s="1279"/>
      <c r="DOO2341" s="1279"/>
      <c r="DOP2341" s="1279"/>
      <c r="DOQ2341" s="1279"/>
      <c r="DOR2341" s="1279"/>
      <c r="DOS2341" s="1279"/>
      <c r="DOT2341" s="1279"/>
      <c r="DOU2341" s="1279"/>
      <c r="DOV2341" s="1279"/>
      <c r="DOW2341" s="1279"/>
      <c r="DOX2341" s="1279"/>
      <c r="DOY2341" s="1279"/>
      <c r="DOZ2341" s="1279"/>
      <c r="DPA2341" s="1279"/>
      <c r="DPB2341" s="1279"/>
      <c r="DPC2341" s="1279"/>
      <c r="DPD2341" s="1279"/>
      <c r="DPE2341" s="1279"/>
      <c r="DPF2341" s="1279"/>
      <c r="DPG2341" s="1279"/>
      <c r="DPH2341" s="1279"/>
      <c r="DPI2341" s="1279"/>
      <c r="DPJ2341" s="1279"/>
      <c r="DPK2341" s="1279"/>
      <c r="DPL2341" s="1279"/>
      <c r="DPM2341" s="1279"/>
      <c r="DPN2341" s="1279"/>
      <c r="DPO2341" s="1279"/>
      <c r="DPP2341" s="1279"/>
      <c r="DPQ2341" s="1279"/>
      <c r="DPR2341" s="1279"/>
      <c r="DPS2341" s="1279"/>
      <c r="DPT2341" s="1279"/>
      <c r="DPU2341" s="1279"/>
      <c r="DPV2341" s="1279"/>
      <c r="DPW2341" s="1279"/>
      <c r="DPX2341" s="1279"/>
      <c r="DPY2341" s="1279"/>
      <c r="DPZ2341" s="1279"/>
      <c r="DQA2341" s="1279"/>
      <c r="DQB2341" s="1279"/>
      <c r="DQC2341" s="1279"/>
      <c r="DQD2341" s="1279"/>
      <c r="DQE2341" s="1279"/>
      <c r="DQF2341" s="1279"/>
      <c r="DQG2341" s="1279"/>
      <c r="DQH2341" s="1279"/>
      <c r="DQI2341" s="1279"/>
      <c r="DQJ2341" s="1279"/>
      <c r="DQK2341" s="1279"/>
      <c r="DQL2341" s="1279"/>
      <c r="DQM2341" s="1279"/>
      <c r="DQN2341" s="1279"/>
      <c r="DQO2341" s="1279"/>
      <c r="DQP2341" s="1279"/>
      <c r="DQQ2341" s="1279"/>
      <c r="DQR2341" s="1279"/>
      <c r="DQS2341" s="1279"/>
      <c r="DQT2341" s="1279"/>
      <c r="DQU2341" s="1279"/>
      <c r="DQV2341" s="1279"/>
      <c r="DQW2341" s="1279"/>
      <c r="DQX2341" s="1279"/>
      <c r="DQY2341" s="1279"/>
      <c r="DQZ2341" s="1279"/>
      <c r="DRA2341" s="1279"/>
      <c r="DRB2341" s="1279"/>
      <c r="DRC2341" s="1279"/>
      <c r="DRD2341" s="1279"/>
      <c r="DRE2341" s="1279"/>
      <c r="DRF2341" s="1279"/>
      <c r="DRG2341" s="1279"/>
      <c r="DRH2341" s="1279"/>
      <c r="DRI2341" s="1279"/>
      <c r="DRJ2341" s="1279"/>
      <c r="DRK2341" s="1279"/>
      <c r="DRL2341" s="1279"/>
      <c r="DRM2341" s="1279"/>
      <c r="DRN2341" s="1279"/>
      <c r="DRO2341" s="1279"/>
      <c r="DRP2341" s="1279"/>
      <c r="DRQ2341" s="1279"/>
      <c r="DRR2341" s="1279"/>
      <c r="DRS2341" s="1279"/>
      <c r="DRT2341" s="1279"/>
      <c r="DRU2341" s="1279"/>
      <c r="DRV2341" s="1279"/>
      <c r="DRW2341" s="1279"/>
      <c r="DRX2341" s="1279"/>
      <c r="DRY2341" s="1279"/>
      <c r="DRZ2341" s="1279"/>
      <c r="DSA2341" s="1279"/>
      <c r="DSB2341" s="1279"/>
      <c r="DSC2341" s="1279"/>
      <c r="DSD2341" s="1279"/>
      <c r="DSE2341" s="1279"/>
      <c r="DSF2341" s="1279"/>
      <c r="DSG2341" s="1279"/>
      <c r="DSH2341" s="1279"/>
      <c r="DSI2341" s="1279"/>
      <c r="DSJ2341" s="1279"/>
      <c r="DSK2341" s="1279"/>
      <c r="DSL2341" s="1279"/>
      <c r="DSM2341" s="1279"/>
      <c r="DSN2341" s="1279"/>
      <c r="DSO2341" s="1279"/>
      <c r="DSP2341" s="1279"/>
      <c r="DSQ2341" s="1279"/>
      <c r="DSR2341" s="1279"/>
      <c r="DSS2341" s="1279"/>
      <c r="DST2341" s="1279"/>
      <c r="DSU2341" s="1279"/>
      <c r="DSV2341" s="1279"/>
      <c r="DSW2341" s="1279"/>
      <c r="DSX2341" s="1279"/>
      <c r="DSY2341" s="1279"/>
      <c r="DSZ2341" s="1279"/>
      <c r="DTA2341" s="1279"/>
      <c r="DTB2341" s="1279"/>
      <c r="DTC2341" s="1279"/>
      <c r="DTD2341" s="1279"/>
      <c r="DTE2341" s="1279"/>
      <c r="DTF2341" s="1279"/>
      <c r="DTG2341" s="1279"/>
      <c r="DTH2341" s="1279"/>
      <c r="DTI2341" s="1279"/>
      <c r="DTJ2341" s="1279"/>
      <c r="DTK2341" s="1279"/>
      <c r="DTL2341" s="1279"/>
      <c r="DTM2341" s="1279"/>
      <c r="DTN2341" s="1279"/>
      <c r="DTO2341" s="1279"/>
      <c r="DTP2341" s="1279"/>
      <c r="DTQ2341" s="1279"/>
      <c r="DTR2341" s="1279"/>
      <c r="DTS2341" s="1279"/>
      <c r="DTT2341" s="1279"/>
      <c r="DTU2341" s="1279"/>
      <c r="DTV2341" s="1279"/>
      <c r="DTW2341" s="1279"/>
      <c r="DTX2341" s="1279"/>
      <c r="DTY2341" s="1279"/>
      <c r="DTZ2341" s="1279"/>
      <c r="DUA2341" s="1279"/>
      <c r="DUB2341" s="1279"/>
      <c r="DUC2341" s="1279"/>
      <c r="DUD2341" s="1279"/>
      <c r="DUE2341" s="1279"/>
      <c r="DUF2341" s="1279"/>
      <c r="DUG2341" s="1279"/>
      <c r="DUH2341" s="1279"/>
      <c r="DUI2341" s="1279"/>
      <c r="DUJ2341" s="1279"/>
      <c r="DUK2341" s="1279"/>
      <c r="DUL2341" s="1279"/>
      <c r="DUM2341" s="1279"/>
      <c r="DUN2341" s="1279"/>
      <c r="DUO2341" s="1279"/>
      <c r="DUP2341" s="1279"/>
      <c r="DUQ2341" s="1279"/>
      <c r="DUR2341" s="1279"/>
      <c r="DUS2341" s="1279"/>
      <c r="DUT2341" s="1279"/>
      <c r="DUU2341" s="1279"/>
      <c r="DUV2341" s="1279"/>
      <c r="DUW2341" s="1279"/>
      <c r="DUX2341" s="1279"/>
      <c r="DUY2341" s="1279"/>
      <c r="DUZ2341" s="1279"/>
      <c r="DVA2341" s="1279"/>
      <c r="DVB2341" s="1279"/>
      <c r="DVC2341" s="1279"/>
      <c r="DVD2341" s="1279"/>
      <c r="DVE2341" s="1279"/>
      <c r="DVF2341" s="1279"/>
      <c r="DVG2341" s="1279"/>
      <c r="DVH2341" s="1279"/>
      <c r="DVI2341" s="1279"/>
      <c r="DVJ2341" s="1279"/>
      <c r="DVK2341" s="1279"/>
      <c r="DVL2341" s="1279"/>
      <c r="DVM2341" s="1279"/>
      <c r="DVN2341" s="1279"/>
      <c r="DVO2341" s="1279"/>
      <c r="DVP2341" s="1279"/>
      <c r="DVQ2341" s="1279"/>
      <c r="DVR2341" s="1279"/>
      <c r="DVS2341" s="1279"/>
      <c r="DVT2341" s="1279"/>
      <c r="DVU2341" s="1279"/>
      <c r="DVV2341" s="1279"/>
      <c r="DVW2341" s="1279"/>
      <c r="DVX2341" s="1279"/>
      <c r="DVY2341" s="1279"/>
      <c r="DVZ2341" s="1279"/>
      <c r="DWA2341" s="1279"/>
      <c r="DWB2341" s="1279"/>
      <c r="DWC2341" s="1279"/>
      <c r="DWD2341" s="1279"/>
      <c r="DWE2341" s="1279"/>
      <c r="DWF2341" s="1279"/>
      <c r="DWG2341" s="1279"/>
      <c r="DWH2341" s="1279"/>
      <c r="DWI2341" s="1279"/>
      <c r="DWJ2341" s="1279"/>
      <c r="DWK2341" s="1279"/>
      <c r="DWL2341" s="1279"/>
      <c r="DWM2341" s="1279"/>
      <c r="DWN2341" s="1279"/>
      <c r="DWO2341" s="1279"/>
      <c r="DWP2341" s="1279"/>
      <c r="DWQ2341" s="1279"/>
      <c r="DWR2341" s="1279"/>
      <c r="DWS2341" s="1279"/>
      <c r="DWT2341" s="1279"/>
      <c r="DWU2341" s="1279"/>
      <c r="DWV2341" s="1279"/>
      <c r="DWW2341" s="1279"/>
      <c r="DWX2341" s="1279"/>
      <c r="DWY2341" s="1279"/>
      <c r="DWZ2341" s="1279"/>
      <c r="DXA2341" s="1279"/>
      <c r="DXB2341" s="1279"/>
      <c r="DXC2341" s="1279"/>
      <c r="DXD2341" s="1279"/>
      <c r="DXE2341" s="1279"/>
      <c r="DXF2341" s="1279"/>
      <c r="DXG2341" s="1279"/>
      <c r="DXH2341" s="1279"/>
      <c r="DXI2341" s="1279"/>
      <c r="DXJ2341" s="1279"/>
      <c r="DXK2341" s="1279"/>
      <c r="DXL2341" s="1279"/>
      <c r="DXM2341" s="1279"/>
      <c r="DXN2341" s="1279"/>
      <c r="DXO2341" s="1279"/>
      <c r="DXP2341" s="1279"/>
      <c r="DXQ2341" s="1279"/>
      <c r="DXR2341" s="1279"/>
      <c r="DXS2341" s="1279"/>
      <c r="DXT2341" s="1279"/>
      <c r="DXU2341" s="1279"/>
      <c r="DXV2341" s="1279"/>
      <c r="DXW2341" s="1279"/>
      <c r="DXX2341" s="1279"/>
      <c r="DXY2341" s="1279"/>
      <c r="DXZ2341" s="1279"/>
      <c r="DYA2341" s="1279"/>
      <c r="DYB2341" s="1279"/>
      <c r="DYC2341" s="1279"/>
      <c r="DYD2341" s="1279"/>
      <c r="DYE2341" s="1279"/>
      <c r="DYF2341" s="1279"/>
      <c r="DYG2341" s="1279"/>
      <c r="DYH2341" s="1279"/>
      <c r="DYI2341" s="1279"/>
      <c r="DYJ2341" s="1279"/>
      <c r="DYK2341" s="1279"/>
      <c r="DYL2341" s="1279"/>
      <c r="DYM2341" s="1279"/>
      <c r="DYN2341" s="1279"/>
      <c r="DYO2341" s="1279"/>
      <c r="DYP2341" s="1279"/>
      <c r="DYQ2341" s="1279"/>
      <c r="DYR2341" s="1279"/>
      <c r="DYS2341" s="1279"/>
      <c r="DYT2341" s="1279"/>
      <c r="DYU2341" s="1279"/>
      <c r="DYV2341" s="1279"/>
      <c r="DYW2341" s="1279"/>
      <c r="DYX2341" s="1279"/>
      <c r="DYY2341" s="1279"/>
      <c r="DYZ2341" s="1279"/>
      <c r="DZA2341" s="1279"/>
      <c r="DZB2341" s="1279"/>
      <c r="DZC2341" s="1279"/>
      <c r="DZD2341" s="1279"/>
      <c r="DZE2341" s="1279"/>
      <c r="DZF2341" s="1279"/>
      <c r="DZG2341" s="1279"/>
      <c r="DZH2341" s="1279"/>
      <c r="DZI2341" s="1279"/>
      <c r="DZJ2341" s="1279"/>
      <c r="DZK2341" s="1279"/>
      <c r="DZL2341" s="1279"/>
      <c r="DZM2341" s="1279"/>
      <c r="DZN2341" s="1279"/>
      <c r="DZO2341" s="1279"/>
      <c r="DZP2341" s="1279"/>
      <c r="DZQ2341" s="1279"/>
      <c r="DZR2341" s="1279"/>
      <c r="DZS2341" s="1279"/>
      <c r="DZT2341" s="1279"/>
      <c r="DZU2341" s="1279"/>
      <c r="DZV2341" s="1279"/>
      <c r="DZW2341" s="1279"/>
      <c r="DZX2341" s="1279"/>
      <c r="DZY2341" s="1279"/>
      <c r="DZZ2341" s="1279"/>
      <c r="EAA2341" s="1279"/>
      <c r="EAB2341" s="1279"/>
      <c r="EAC2341" s="1279"/>
      <c r="EAD2341" s="1279"/>
      <c r="EAE2341" s="1279"/>
      <c r="EAF2341" s="1279"/>
      <c r="EAG2341" s="1279"/>
      <c r="EAH2341" s="1279"/>
      <c r="EAI2341" s="1279"/>
      <c r="EAJ2341" s="1279"/>
      <c r="EAK2341" s="1279"/>
      <c r="EAL2341" s="1279"/>
      <c r="EAM2341" s="1279"/>
      <c r="EAN2341" s="1279"/>
      <c r="EAO2341" s="1279"/>
      <c r="EAP2341" s="1279"/>
      <c r="EAQ2341" s="1279"/>
      <c r="EAR2341" s="1279"/>
      <c r="EAS2341" s="1279"/>
      <c r="EAT2341" s="1279"/>
      <c r="EAU2341" s="1279"/>
      <c r="EAV2341" s="1279"/>
      <c r="EAW2341" s="1279"/>
      <c r="EAX2341" s="1279"/>
      <c r="EAY2341" s="1279"/>
      <c r="EAZ2341" s="1279"/>
      <c r="EBA2341" s="1279"/>
      <c r="EBB2341" s="1279"/>
      <c r="EBC2341" s="1279"/>
      <c r="EBD2341" s="1279"/>
      <c r="EBE2341" s="1279"/>
      <c r="EBF2341" s="1279"/>
      <c r="EBG2341" s="1279"/>
      <c r="EBH2341" s="1279"/>
      <c r="EBI2341" s="1279"/>
      <c r="EBJ2341" s="1279"/>
      <c r="EBK2341" s="1279"/>
      <c r="EBL2341" s="1279"/>
      <c r="EBM2341" s="1279"/>
      <c r="EBN2341" s="1279"/>
      <c r="EBO2341" s="1279"/>
      <c r="EBP2341" s="1279"/>
      <c r="EBQ2341" s="1279"/>
      <c r="EBR2341" s="1279"/>
      <c r="EBS2341" s="1279"/>
      <c r="EBT2341" s="1279"/>
      <c r="EBU2341" s="1279"/>
      <c r="EBV2341" s="1279"/>
      <c r="EBW2341" s="1279"/>
      <c r="EBX2341" s="1279"/>
      <c r="EBY2341" s="1279"/>
      <c r="EBZ2341" s="1279"/>
      <c r="ECA2341" s="1279"/>
      <c r="ECB2341" s="1279"/>
      <c r="ECC2341" s="1279"/>
      <c r="ECD2341" s="1279"/>
      <c r="ECE2341" s="1279"/>
      <c r="ECF2341" s="1279"/>
      <c r="ECG2341" s="1279"/>
      <c r="ECH2341" s="1279"/>
      <c r="ECI2341" s="1279"/>
      <c r="ECJ2341" s="1279"/>
      <c r="ECK2341" s="1279"/>
      <c r="ECL2341" s="1279"/>
      <c r="ECM2341" s="1279"/>
      <c r="ECN2341" s="1279"/>
      <c r="ECO2341" s="1279"/>
      <c r="ECP2341" s="1279"/>
      <c r="ECQ2341" s="1279"/>
      <c r="ECR2341" s="1279"/>
      <c r="ECS2341" s="1279"/>
      <c r="ECT2341" s="1279"/>
      <c r="ECU2341" s="1279"/>
      <c r="ECV2341" s="1279"/>
      <c r="ECW2341" s="1279"/>
      <c r="ECX2341" s="1279"/>
      <c r="ECY2341" s="1279"/>
      <c r="ECZ2341" s="1279"/>
      <c r="EDA2341" s="1279"/>
      <c r="EDB2341" s="1279"/>
      <c r="EDC2341" s="1279"/>
      <c r="EDD2341" s="1279"/>
      <c r="EDE2341" s="1279"/>
      <c r="EDF2341" s="1279"/>
      <c r="EDG2341" s="1279"/>
      <c r="EDH2341" s="1279"/>
      <c r="EDI2341" s="1279"/>
      <c r="EDJ2341" s="1279"/>
      <c r="EDK2341" s="1279"/>
      <c r="EDL2341" s="1279"/>
      <c r="EDM2341" s="1279"/>
      <c r="EDN2341" s="1279"/>
      <c r="EDO2341" s="1279"/>
      <c r="EDP2341" s="1279"/>
      <c r="EDQ2341" s="1279"/>
      <c r="EDR2341" s="1279"/>
      <c r="EDS2341" s="1279"/>
      <c r="EDT2341" s="1279"/>
      <c r="EDU2341" s="1279"/>
      <c r="EDV2341" s="1279"/>
      <c r="EDW2341" s="1279"/>
      <c r="EDX2341" s="1279"/>
      <c r="EDY2341" s="1279"/>
      <c r="EDZ2341" s="1279"/>
      <c r="EEA2341" s="1279"/>
      <c r="EEB2341" s="1279"/>
      <c r="EEC2341" s="1279"/>
      <c r="EED2341" s="1279"/>
      <c r="EEE2341" s="1279"/>
      <c r="EEF2341" s="1279"/>
      <c r="EEG2341" s="1279"/>
      <c r="EEH2341" s="1279"/>
      <c r="EEI2341" s="1279"/>
      <c r="EEJ2341" s="1279"/>
      <c r="EEK2341" s="1279"/>
      <c r="EEL2341" s="1279"/>
      <c r="EEM2341" s="1279"/>
      <c r="EEN2341" s="1279"/>
      <c r="EEO2341" s="1279"/>
      <c r="EEP2341" s="1279"/>
      <c r="EEQ2341" s="1279"/>
      <c r="EER2341" s="1279"/>
      <c r="EES2341" s="1279"/>
      <c r="EET2341" s="1279"/>
      <c r="EEU2341" s="1279"/>
      <c r="EEV2341" s="1279"/>
      <c r="EEW2341" s="1279"/>
      <c r="EEX2341" s="1279"/>
      <c r="EEY2341" s="1279"/>
      <c r="EEZ2341" s="1279"/>
      <c r="EFA2341" s="1279"/>
      <c r="EFB2341" s="1279"/>
      <c r="EFC2341" s="1279"/>
      <c r="EFD2341" s="1279"/>
      <c r="EFE2341" s="1279"/>
      <c r="EFF2341" s="1279"/>
      <c r="EFG2341" s="1279"/>
      <c r="EFH2341" s="1279"/>
      <c r="EFI2341" s="1279"/>
      <c r="EFJ2341" s="1279"/>
      <c r="EFK2341" s="1279"/>
      <c r="EFL2341" s="1279"/>
      <c r="EFM2341" s="1279"/>
      <c r="EFN2341" s="1279"/>
      <c r="EFO2341" s="1279"/>
      <c r="EFP2341" s="1279"/>
      <c r="EFQ2341" s="1279"/>
      <c r="EFR2341" s="1279"/>
      <c r="EFS2341" s="1279"/>
      <c r="EFT2341" s="1279"/>
      <c r="EFU2341" s="1279"/>
      <c r="EFV2341" s="1279"/>
      <c r="EFW2341" s="1279"/>
      <c r="EFX2341" s="1279"/>
      <c r="EFY2341" s="1279"/>
      <c r="EFZ2341" s="1279"/>
      <c r="EGA2341" s="1279"/>
      <c r="EGB2341" s="1279"/>
      <c r="EGC2341" s="1279"/>
      <c r="EGD2341" s="1279"/>
      <c r="EGE2341" s="1279"/>
      <c r="EGF2341" s="1279"/>
      <c r="EGG2341" s="1279"/>
      <c r="EGH2341" s="1279"/>
      <c r="EGI2341" s="1279"/>
      <c r="EGJ2341" s="1279"/>
      <c r="EGK2341" s="1279"/>
      <c r="EGL2341" s="1279"/>
      <c r="EGM2341" s="1279"/>
      <c r="EGN2341" s="1279"/>
      <c r="EGO2341" s="1279"/>
      <c r="EGP2341" s="1279"/>
      <c r="EGQ2341" s="1279"/>
      <c r="EGR2341" s="1279"/>
      <c r="EGS2341" s="1279"/>
      <c r="EGT2341" s="1279"/>
      <c r="EGU2341" s="1279"/>
      <c r="EGV2341" s="1279"/>
      <c r="EGW2341" s="1279"/>
      <c r="EGX2341" s="1279"/>
      <c r="EGY2341" s="1279"/>
      <c r="EGZ2341" s="1279"/>
      <c r="EHA2341" s="1279"/>
      <c r="EHB2341" s="1279"/>
      <c r="EHC2341" s="1279"/>
      <c r="EHD2341" s="1279"/>
      <c r="EHE2341" s="1279"/>
      <c r="EHF2341" s="1279"/>
      <c r="EHG2341" s="1279"/>
      <c r="EHH2341" s="1279"/>
      <c r="EHI2341" s="1279"/>
      <c r="EHJ2341" s="1279"/>
      <c r="EHK2341" s="1279"/>
      <c r="EHL2341" s="1279"/>
      <c r="EHM2341" s="1279"/>
      <c r="EHN2341" s="1279"/>
      <c r="EHO2341" s="1279"/>
      <c r="EHP2341" s="1279"/>
      <c r="EHQ2341" s="1279"/>
      <c r="EHR2341" s="1279"/>
      <c r="EHS2341" s="1279"/>
      <c r="EHT2341" s="1279"/>
      <c r="EHU2341" s="1279"/>
      <c r="EHV2341" s="1279"/>
      <c r="EHW2341" s="1279"/>
      <c r="EHX2341" s="1279"/>
      <c r="EHY2341" s="1279"/>
      <c r="EHZ2341" s="1279"/>
      <c r="EIA2341" s="1279"/>
      <c r="EIB2341" s="1279"/>
      <c r="EIC2341" s="1279"/>
      <c r="EID2341" s="1279"/>
      <c r="EIE2341" s="1279"/>
      <c r="EIF2341" s="1279"/>
      <c r="EIG2341" s="1279"/>
      <c r="EIH2341" s="1279"/>
      <c r="EII2341" s="1279"/>
      <c r="EIJ2341" s="1279"/>
      <c r="EIK2341" s="1279"/>
      <c r="EIL2341" s="1279"/>
      <c r="EIM2341" s="1279"/>
      <c r="EIN2341" s="1279"/>
      <c r="EIO2341" s="1279"/>
      <c r="EIP2341" s="1279"/>
      <c r="EIQ2341" s="1279"/>
      <c r="EIR2341" s="1279"/>
      <c r="EIS2341" s="1279"/>
      <c r="EIT2341" s="1279"/>
      <c r="EIU2341" s="1279"/>
      <c r="EIV2341" s="1279"/>
      <c r="EIW2341" s="1279"/>
      <c r="EIX2341" s="1279"/>
      <c r="EIY2341" s="1279"/>
      <c r="EIZ2341" s="1279"/>
      <c r="EJA2341" s="1279"/>
      <c r="EJB2341" s="1279"/>
      <c r="EJC2341" s="1279"/>
      <c r="EJD2341" s="1279"/>
      <c r="EJE2341" s="1279"/>
      <c r="EJF2341" s="1279"/>
      <c r="EJG2341" s="1279"/>
      <c r="EJH2341" s="1279"/>
      <c r="EJI2341" s="1279"/>
      <c r="EJJ2341" s="1279"/>
      <c r="EJK2341" s="1279"/>
      <c r="EJL2341" s="1279"/>
      <c r="EJM2341" s="1279"/>
      <c r="EJN2341" s="1279"/>
      <c r="EJO2341" s="1279"/>
      <c r="EJP2341" s="1279"/>
      <c r="EJQ2341" s="1279"/>
      <c r="EJR2341" s="1279"/>
      <c r="EJS2341" s="1279"/>
      <c r="EJT2341" s="1279"/>
      <c r="EJU2341" s="1279"/>
      <c r="EJV2341" s="1279"/>
      <c r="EJW2341" s="1279"/>
      <c r="EJX2341" s="1279"/>
      <c r="EJY2341" s="1279"/>
      <c r="EJZ2341" s="1279"/>
      <c r="EKA2341" s="1279"/>
      <c r="EKB2341" s="1279"/>
      <c r="EKC2341" s="1279"/>
      <c r="EKD2341" s="1279"/>
      <c r="EKE2341" s="1279"/>
      <c r="EKF2341" s="1279"/>
      <c r="EKG2341" s="1279"/>
      <c r="EKH2341" s="1279"/>
      <c r="EKI2341" s="1279"/>
      <c r="EKJ2341" s="1279"/>
      <c r="EKK2341" s="1279"/>
      <c r="EKL2341" s="1279"/>
      <c r="EKM2341" s="1279"/>
      <c r="EKN2341" s="1279"/>
      <c r="EKO2341" s="1279"/>
      <c r="EKP2341" s="1279"/>
      <c r="EKQ2341" s="1279"/>
      <c r="EKR2341" s="1279"/>
      <c r="EKS2341" s="1279"/>
      <c r="EKT2341" s="1279"/>
      <c r="EKU2341" s="1279"/>
      <c r="EKV2341" s="1279"/>
      <c r="EKW2341" s="1279"/>
      <c r="EKX2341" s="1279"/>
      <c r="EKY2341" s="1279"/>
      <c r="EKZ2341" s="1279"/>
      <c r="ELA2341" s="1279"/>
      <c r="ELB2341" s="1279"/>
      <c r="ELC2341" s="1279"/>
      <c r="ELD2341" s="1279"/>
      <c r="ELE2341" s="1279"/>
      <c r="ELF2341" s="1279"/>
      <c r="ELG2341" s="1279"/>
      <c r="ELH2341" s="1279"/>
      <c r="ELI2341" s="1279"/>
      <c r="ELJ2341" s="1279"/>
      <c r="ELK2341" s="1279"/>
      <c r="ELL2341" s="1279"/>
      <c r="ELM2341" s="1279"/>
      <c r="ELN2341" s="1279"/>
      <c r="ELO2341" s="1279"/>
      <c r="ELP2341" s="1279"/>
      <c r="ELQ2341" s="1279"/>
      <c r="ELR2341" s="1279"/>
      <c r="ELS2341" s="1279"/>
      <c r="ELT2341" s="1279"/>
      <c r="ELU2341" s="1279"/>
      <c r="ELV2341" s="1279"/>
      <c r="ELW2341" s="1279"/>
      <c r="ELX2341" s="1279"/>
      <c r="ELY2341" s="1279"/>
      <c r="ELZ2341" s="1279"/>
      <c r="EMA2341" s="1279"/>
      <c r="EMB2341" s="1279"/>
      <c r="EMC2341" s="1279"/>
      <c r="EMD2341" s="1279"/>
      <c r="EME2341" s="1279"/>
      <c r="EMF2341" s="1279"/>
      <c r="EMG2341" s="1279"/>
      <c r="EMH2341" s="1279"/>
      <c r="EMI2341" s="1279"/>
      <c r="EMJ2341" s="1279"/>
      <c r="EMK2341" s="1279"/>
      <c r="EML2341" s="1279"/>
      <c r="EMM2341" s="1279"/>
      <c r="EMN2341" s="1279"/>
      <c r="EMO2341" s="1279"/>
      <c r="EMP2341" s="1279"/>
      <c r="EMQ2341" s="1279"/>
      <c r="EMR2341" s="1279"/>
      <c r="EMS2341" s="1279"/>
      <c r="EMT2341" s="1279"/>
      <c r="EMU2341" s="1279"/>
      <c r="EMV2341" s="1279"/>
      <c r="EMW2341" s="1279"/>
      <c r="EMX2341" s="1279"/>
      <c r="EMY2341" s="1279"/>
      <c r="EMZ2341" s="1279"/>
      <c r="ENA2341" s="1279"/>
      <c r="ENB2341" s="1279"/>
      <c r="ENC2341" s="1279"/>
      <c r="END2341" s="1279"/>
      <c r="ENE2341" s="1279"/>
      <c r="ENF2341" s="1279"/>
      <c r="ENG2341" s="1279"/>
      <c r="ENH2341" s="1279"/>
      <c r="ENI2341" s="1279"/>
      <c r="ENJ2341" s="1279"/>
      <c r="ENK2341" s="1279"/>
      <c r="ENL2341" s="1279"/>
      <c r="ENM2341" s="1279"/>
      <c r="ENN2341" s="1279"/>
      <c r="ENO2341" s="1279"/>
      <c r="ENP2341" s="1279"/>
      <c r="ENQ2341" s="1279"/>
      <c r="ENR2341" s="1279"/>
      <c r="ENS2341" s="1279"/>
      <c r="ENT2341" s="1279"/>
      <c r="ENU2341" s="1279"/>
      <c r="ENV2341" s="1279"/>
      <c r="ENW2341" s="1279"/>
      <c r="ENX2341" s="1279"/>
      <c r="ENY2341" s="1279"/>
      <c r="ENZ2341" s="1279"/>
      <c r="EOA2341" s="1279"/>
      <c r="EOB2341" s="1279"/>
      <c r="EOC2341" s="1279"/>
      <c r="EOD2341" s="1279"/>
      <c r="EOE2341" s="1279"/>
      <c r="EOF2341" s="1279"/>
      <c r="EOG2341" s="1279"/>
      <c r="EOH2341" s="1279"/>
      <c r="EOI2341" s="1279"/>
      <c r="EOJ2341" s="1279"/>
      <c r="EOK2341" s="1279"/>
      <c r="EOL2341" s="1279"/>
      <c r="EOM2341" s="1279"/>
      <c r="EON2341" s="1279"/>
      <c r="EOO2341" s="1279"/>
      <c r="EOP2341" s="1279"/>
      <c r="EOQ2341" s="1279"/>
      <c r="EOR2341" s="1279"/>
      <c r="EOS2341" s="1279"/>
      <c r="EOT2341" s="1279"/>
      <c r="EOU2341" s="1279"/>
      <c r="EOV2341" s="1279"/>
      <c r="EOW2341" s="1279"/>
      <c r="EOX2341" s="1279"/>
      <c r="EOY2341" s="1279"/>
      <c r="EOZ2341" s="1279"/>
      <c r="EPA2341" s="1279"/>
      <c r="EPB2341" s="1279"/>
      <c r="EPC2341" s="1279"/>
      <c r="EPD2341" s="1279"/>
      <c r="EPE2341" s="1279"/>
      <c r="EPF2341" s="1279"/>
      <c r="EPG2341" s="1279"/>
      <c r="EPH2341" s="1279"/>
      <c r="EPI2341" s="1279"/>
      <c r="EPJ2341" s="1279"/>
      <c r="EPK2341" s="1279"/>
      <c r="EPL2341" s="1279"/>
      <c r="EPM2341" s="1279"/>
      <c r="EPN2341" s="1279"/>
      <c r="EPO2341" s="1279"/>
      <c r="EPP2341" s="1279"/>
      <c r="EPQ2341" s="1279"/>
      <c r="EPR2341" s="1279"/>
      <c r="EPS2341" s="1279"/>
      <c r="EPT2341" s="1279"/>
      <c r="EPU2341" s="1279"/>
      <c r="EPV2341" s="1279"/>
      <c r="EPW2341" s="1279"/>
      <c r="EPX2341" s="1279"/>
      <c r="EPY2341" s="1279"/>
      <c r="EPZ2341" s="1279"/>
      <c r="EQA2341" s="1279"/>
      <c r="EQB2341" s="1279"/>
      <c r="EQC2341" s="1279"/>
      <c r="EQD2341" s="1279"/>
      <c r="EQE2341" s="1279"/>
      <c r="EQF2341" s="1279"/>
      <c r="EQG2341" s="1279"/>
      <c r="EQH2341" s="1279"/>
      <c r="EQI2341" s="1279"/>
      <c r="EQJ2341" s="1279"/>
      <c r="EQK2341" s="1279"/>
      <c r="EQL2341" s="1279"/>
      <c r="EQM2341" s="1279"/>
      <c r="EQN2341" s="1279"/>
      <c r="EQO2341" s="1279"/>
      <c r="EQP2341" s="1279"/>
      <c r="EQQ2341" s="1279"/>
      <c r="EQR2341" s="1279"/>
      <c r="EQS2341" s="1279"/>
      <c r="EQT2341" s="1279"/>
      <c r="EQU2341" s="1279"/>
      <c r="EQV2341" s="1279"/>
      <c r="EQW2341" s="1279"/>
      <c r="EQX2341" s="1279"/>
      <c r="EQY2341" s="1279"/>
      <c r="EQZ2341" s="1279"/>
      <c r="ERA2341" s="1279"/>
      <c r="ERB2341" s="1279"/>
      <c r="ERC2341" s="1279"/>
      <c r="ERD2341" s="1279"/>
      <c r="ERE2341" s="1279"/>
      <c r="ERF2341" s="1279"/>
      <c r="ERG2341" s="1279"/>
      <c r="ERH2341" s="1279"/>
      <c r="ERI2341" s="1279"/>
      <c r="ERJ2341" s="1279"/>
      <c r="ERK2341" s="1279"/>
      <c r="ERL2341" s="1279"/>
      <c r="ERM2341" s="1279"/>
      <c r="ERN2341" s="1279"/>
      <c r="ERO2341" s="1279"/>
      <c r="ERP2341" s="1279"/>
      <c r="ERQ2341" s="1279"/>
      <c r="ERR2341" s="1279"/>
      <c r="ERS2341" s="1279"/>
      <c r="ERT2341" s="1279"/>
      <c r="ERU2341" s="1279"/>
      <c r="ERV2341" s="1279"/>
      <c r="ERW2341" s="1279"/>
      <c r="ERX2341" s="1279"/>
      <c r="ERY2341" s="1279"/>
      <c r="ERZ2341" s="1279"/>
      <c r="ESA2341" s="1279"/>
      <c r="ESB2341" s="1279"/>
      <c r="ESC2341" s="1279"/>
      <c r="ESD2341" s="1279"/>
      <c r="ESE2341" s="1279"/>
      <c r="ESF2341" s="1279"/>
      <c r="ESG2341" s="1279"/>
      <c r="ESH2341" s="1279"/>
      <c r="ESI2341" s="1279"/>
      <c r="ESJ2341" s="1279"/>
      <c r="ESK2341" s="1279"/>
      <c r="ESL2341" s="1279"/>
      <c r="ESM2341" s="1279"/>
      <c r="ESN2341" s="1279"/>
      <c r="ESO2341" s="1279"/>
      <c r="ESP2341" s="1279"/>
      <c r="ESQ2341" s="1279"/>
      <c r="ESR2341" s="1279"/>
      <c r="ESS2341" s="1279"/>
      <c r="EST2341" s="1279"/>
      <c r="ESU2341" s="1279"/>
      <c r="ESV2341" s="1279"/>
      <c r="ESW2341" s="1279"/>
      <c r="ESX2341" s="1279"/>
      <c r="ESY2341" s="1279"/>
      <c r="ESZ2341" s="1279"/>
      <c r="ETA2341" s="1279"/>
      <c r="ETB2341" s="1279"/>
      <c r="ETC2341" s="1279"/>
      <c r="ETD2341" s="1279"/>
      <c r="ETE2341" s="1279"/>
      <c r="ETF2341" s="1279"/>
      <c r="ETG2341" s="1279"/>
      <c r="ETH2341" s="1279"/>
      <c r="ETI2341" s="1279"/>
      <c r="ETJ2341" s="1279"/>
      <c r="ETK2341" s="1279"/>
      <c r="ETL2341" s="1279"/>
      <c r="ETM2341" s="1279"/>
      <c r="ETN2341" s="1279"/>
      <c r="ETO2341" s="1279"/>
      <c r="ETP2341" s="1279"/>
      <c r="ETQ2341" s="1279"/>
      <c r="ETR2341" s="1279"/>
      <c r="ETS2341" s="1279"/>
      <c r="ETT2341" s="1279"/>
      <c r="ETU2341" s="1279"/>
      <c r="ETV2341" s="1279"/>
      <c r="ETW2341" s="1279"/>
      <c r="ETX2341" s="1279"/>
      <c r="ETY2341" s="1279"/>
      <c r="ETZ2341" s="1279"/>
      <c r="EUA2341" s="1279"/>
      <c r="EUB2341" s="1279"/>
      <c r="EUC2341" s="1279"/>
      <c r="EUD2341" s="1279"/>
      <c r="EUE2341" s="1279"/>
      <c r="EUF2341" s="1279"/>
      <c r="EUG2341" s="1279"/>
      <c r="EUH2341" s="1279"/>
      <c r="EUI2341" s="1279"/>
      <c r="EUJ2341" s="1279"/>
      <c r="EUK2341" s="1279"/>
      <c r="EUL2341" s="1279"/>
      <c r="EUM2341" s="1279"/>
      <c r="EUN2341" s="1279"/>
      <c r="EUO2341" s="1279"/>
      <c r="EUP2341" s="1279"/>
      <c r="EUQ2341" s="1279"/>
      <c r="EUR2341" s="1279"/>
      <c r="EUS2341" s="1279"/>
      <c r="EUT2341" s="1279"/>
      <c r="EUU2341" s="1279"/>
      <c r="EUV2341" s="1279"/>
      <c r="EUW2341" s="1279"/>
      <c r="EUX2341" s="1279"/>
      <c r="EUY2341" s="1279"/>
      <c r="EUZ2341" s="1279"/>
      <c r="EVA2341" s="1279"/>
      <c r="EVB2341" s="1279"/>
      <c r="EVC2341" s="1279"/>
      <c r="EVD2341" s="1279"/>
      <c r="EVE2341" s="1279"/>
      <c r="EVF2341" s="1279"/>
      <c r="EVG2341" s="1279"/>
      <c r="EVH2341" s="1279"/>
      <c r="EVI2341" s="1279"/>
      <c r="EVJ2341" s="1279"/>
      <c r="EVK2341" s="1279"/>
      <c r="EVL2341" s="1279"/>
      <c r="EVM2341" s="1279"/>
      <c r="EVN2341" s="1279"/>
      <c r="EVO2341" s="1279"/>
      <c r="EVP2341" s="1279"/>
      <c r="EVQ2341" s="1279"/>
      <c r="EVR2341" s="1279"/>
      <c r="EVS2341" s="1279"/>
      <c r="EVT2341" s="1279"/>
      <c r="EVU2341" s="1279"/>
      <c r="EVV2341" s="1279"/>
      <c r="EVW2341" s="1279"/>
      <c r="EVX2341" s="1279"/>
      <c r="EVY2341" s="1279"/>
      <c r="EVZ2341" s="1279"/>
      <c r="EWA2341" s="1279"/>
      <c r="EWB2341" s="1279"/>
      <c r="EWC2341" s="1279"/>
      <c r="EWD2341" s="1279"/>
      <c r="EWE2341" s="1279"/>
      <c r="EWF2341" s="1279"/>
      <c r="EWG2341" s="1279"/>
      <c r="EWH2341" s="1279"/>
      <c r="EWI2341" s="1279"/>
      <c r="EWJ2341" s="1279"/>
      <c r="EWK2341" s="1279"/>
      <c r="EWL2341" s="1279"/>
      <c r="EWM2341" s="1279"/>
      <c r="EWN2341" s="1279"/>
      <c r="EWO2341" s="1279"/>
      <c r="EWP2341" s="1279"/>
      <c r="EWQ2341" s="1279"/>
      <c r="EWR2341" s="1279"/>
      <c r="EWS2341" s="1279"/>
      <c r="EWT2341" s="1279"/>
      <c r="EWU2341" s="1279"/>
      <c r="EWV2341" s="1279"/>
      <c r="EWW2341" s="1279"/>
      <c r="EWX2341" s="1279"/>
      <c r="EWY2341" s="1279"/>
      <c r="EWZ2341" s="1279"/>
      <c r="EXA2341" s="1279"/>
      <c r="EXB2341" s="1279"/>
      <c r="EXC2341" s="1279"/>
      <c r="EXD2341" s="1279"/>
      <c r="EXE2341" s="1279"/>
      <c r="EXF2341" s="1279"/>
      <c r="EXG2341" s="1279"/>
      <c r="EXH2341" s="1279"/>
      <c r="EXI2341" s="1279"/>
      <c r="EXJ2341" s="1279"/>
      <c r="EXK2341" s="1279"/>
      <c r="EXL2341" s="1279"/>
      <c r="EXM2341" s="1279"/>
      <c r="EXN2341" s="1279"/>
      <c r="EXO2341" s="1279"/>
      <c r="EXP2341" s="1279"/>
      <c r="EXQ2341" s="1279"/>
      <c r="EXR2341" s="1279"/>
      <c r="EXS2341" s="1279"/>
      <c r="EXT2341" s="1279"/>
      <c r="EXU2341" s="1279"/>
      <c r="EXV2341" s="1279"/>
      <c r="EXW2341" s="1279"/>
      <c r="EXX2341" s="1279"/>
      <c r="EXY2341" s="1279"/>
      <c r="EXZ2341" s="1279"/>
      <c r="EYA2341" s="1279"/>
      <c r="EYB2341" s="1279"/>
      <c r="EYC2341" s="1279"/>
      <c r="EYD2341" s="1279"/>
      <c r="EYE2341" s="1279"/>
      <c r="EYF2341" s="1279"/>
      <c r="EYG2341" s="1279"/>
      <c r="EYH2341" s="1279"/>
      <c r="EYI2341" s="1279"/>
      <c r="EYJ2341" s="1279"/>
      <c r="EYK2341" s="1279"/>
      <c r="EYL2341" s="1279"/>
      <c r="EYM2341" s="1279"/>
      <c r="EYN2341" s="1279"/>
      <c r="EYO2341" s="1279"/>
      <c r="EYP2341" s="1279"/>
      <c r="EYQ2341" s="1279"/>
      <c r="EYR2341" s="1279"/>
      <c r="EYS2341" s="1279"/>
      <c r="EYT2341" s="1279"/>
      <c r="EYU2341" s="1279"/>
      <c r="EYV2341" s="1279"/>
      <c r="EYW2341" s="1279"/>
      <c r="EYX2341" s="1279"/>
      <c r="EYY2341" s="1279"/>
      <c r="EYZ2341" s="1279"/>
      <c r="EZA2341" s="1279"/>
      <c r="EZB2341" s="1279"/>
      <c r="EZC2341" s="1279"/>
      <c r="EZD2341" s="1279"/>
      <c r="EZE2341" s="1279"/>
      <c r="EZF2341" s="1279"/>
      <c r="EZG2341" s="1279"/>
      <c r="EZH2341" s="1279"/>
      <c r="EZI2341" s="1279"/>
      <c r="EZJ2341" s="1279"/>
      <c r="EZK2341" s="1279"/>
      <c r="EZL2341" s="1279"/>
      <c r="EZM2341" s="1279"/>
      <c r="EZN2341" s="1279"/>
      <c r="EZO2341" s="1279"/>
      <c r="EZP2341" s="1279"/>
      <c r="EZQ2341" s="1279"/>
      <c r="EZR2341" s="1279"/>
      <c r="EZS2341" s="1279"/>
      <c r="EZT2341" s="1279"/>
      <c r="EZU2341" s="1279"/>
      <c r="EZV2341" s="1279"/>
      <c r="EZW2341" s="1279"/>
      <c r="EZX2341" s="1279"/>
      <c r="EZY2341" s="1279"/>
      <c r="EZZ2341" s="1279"/>
      <c r="FAA2341" s="1279"/>
      <c r="FAB2341" s="1279"/>
      <c r="FAC2341" s="1279"/>
      <c r="FAD2341" s="1279"/>
      <c r="FAE2341" s="1279"/>
      <c r="FAF2341" s="1279"/>
      <c r="FAG2341" s="1279"/>
      <c r="FAH2341" s="1279"/>
      <c r="FAI2341" s="1279"/>
      <c r="FAJ2341" s="1279"/>
      <c r="FAK2341" s="1279"/>
      <c r="FAL2341" s="1279"/>
      <c r="FAM2341" s="1279"/>
      <c r="FAN2341" s="1279"/>
      <c r="FAO2341" s="1279"/>
      <c r="FAP2341" s="1279"/>
      <c r="FAQ2341" s="1279"/>
      <c r="FAR2341" s="1279"/>
      <c r="FAS2341" s="1279"/>
      <c r="FAT2341" s="1279"/>
      <c r="FAU2341" s="1279"/>
      <c r="FAV2341" s="1279"/>
      <c r="FAW2341" s="1279"/>
      <c r="FAX2341" s="1279"/>
      <c r="FAY2341" s="1279"/>
      <c r="FAZ2341" s="1279"/>
      <c r="FBA2341" s="1279"/>
      <c r="FBB2341" s="1279"/>
      <c r="FBC2341" s="1279"/>
      <c r="FBD2341" s="1279"/>
      <c r="FBE2341" s="1279"/>
      <c r="FBF2341" s="1279"/>
      <c r="FBG2341" s="1279"/>
      <c r="FBH2341" s="1279"/>
      <c r="FBI2341" s="1279"/>
      <c r="FBJ2341" s="1279"/>
      <c r="FBK2341" s="1279"/>
      <c r="FBL2341" s="1279"/>
      <c r="FBM2341" s="1279"/>
      <c r="FBN2341" s="1279"/>
      <c r="FBO2341" s="1279"/>
      <c r="FBP2341" s="1279"/>
      <c r="FBQ2341" s="1279"/>
      <c r="FBR2341" s="1279"/>
      <c r="FBS2341" s="1279"/>
      <c r="FBT2341" s="1279"/>
      <c r="FBU2341" s="1279"/>
      <c r="FBV2341" s="1279"/>
      <c r="FBW2341" s="1279"/>
      <c r="FBX2341" s="1279"/>
      <c r="FBY2341" s="1279"/>
      <c r="FBZ2341" s="1279"/>
      <c r="FCA2341" s="1279"/>
      <c r="FCB2341" s="1279"/>
      <c r="FCC2341" s="1279"/>
      <c r="FCD2341" s="1279"/>
      <c r="FCE2341" s="1279"/>
      <c r="FCF2341" s="1279"/>
      <c r="FCG2341" s="1279"/>
      <c r="FCH2341" s="1279"/>
      <c r="FCI2341" s="1279"/>
      <c r="FCJ2341" s="1279"/>
      <c r="FCK2341" s="1279"/>
      <c r="FCL2341" s="1279"/>
      <c r="FCM2341" s="1279"/>
      <c r="FCN2341" s="1279"/>
      <c r="FCO2341" s="1279"/>
      <c r="FCP2341" s="1279"/>
      <c r="FCQ2341" s="1279"/>
      <c r="FCR2341" s="1279"/>
      <c r="FCS2341" s="1279"/>
      <c r="FCT2341" s="1279"/>
      <c r="FCU2341" s="1279"/>
      <c r="FCV2341" s="1279"/>
      <c r="FCW2341" s="1279"/>
      <c r="FCX2341" s="1279"/>
      <c r="FCY2341" s="1279"/>
      <c r="FCZ2341" s="1279"/>
      <c r="FDA2341" s="1279"/>
      <c r="FDB2341" s="1279"/>
      <c r="FDC2341" s="1279"/>
      <c r="FDD2341" s="1279"/>
      <c r="FDE2341" s="1279"/>
      <c r="FDF2341" s="1279"/>
      <c r="FDG2341" s="1279"/>
      <c r="FDH2341" s="1279"/>
      <c r="FDI2341" s="1279"/>
      <c r="FDJ2341" s="1279"/>
      <c r="FDK2341" s="1279"/>
      <c r="FDL2341" s="1279"/>
      <c r="FDM2341" s="1279"/>
      <c r="FDN2341" s="1279"/>
      <c r="FDO2341" s="1279"/>
      <c r="FDP2341" s="1279"/>
      <c r="FDQ2341" s="1279"/>
      <c r="FDR2341" s="1279"/>
      <c r="FDS2341" s="1279"/>
      <c r="FDT2341" s="1279"/>
      <c r="FDU2341" s="1279"/>
      <c r="FDV2341" s="1279"/>
      <c r="FDW2341" s="1279"/>
      <c r="FDX2341" s="1279"/>
      <c r="FDY2341" s="1279"/>
      <c r="FDZ2341" s="1279"/>
      <c r="FEA2341" s="1279"/>
      <c r="FEB2341" s="1279"/>
      <c r="FEC2341" s="1279"/>
      <c r="FED2341" s="1279"/>
      <c r="FEE2341" s="1279"/>
      <c r="FEF2341" s="1279"/>
      <c r="FEG2341" s="1279"/>
      <c r="FEH2341" s="1279"/>
      <c r="FEI2341" s="1279"/>
      <c r="FEJ2341" s="1279"/>
      <c r="FEK2341" s="1279"/>
      <c r="FEL2341" s="1279"/>
      <c r="FEM2341" s="1279"/>
      <c r="FEN2341" s="1279"/>
      <c r="FEO2341" s="1279"/>
      <c r="FEP2341" s="1279"/>
      <c r="FEQ2341" s="1279"/>
      <c r="FER2341" s="1279"/>
      <c r="FES2341" s="1279"/>
      <c r="FET2341" s="1279"/>
      <c r="FEU2341" s="1279"/>
      <c r="FEV2341" s="1279"/>
      <c r="FEW2341" s="1279"/>
      <c r="FEX2341" s="1279"/>
      <c r="FEY2341" s="1279"/>
      <c r="FEZ2341" s="1279"/>
      <c r="FFA2341" s="1279"/>
      <c r="FFB2341" s="1279"/>
      <c r="FFC2341" s="1279"/>
      <c r="FFD2341" s="1279"/>
      <c r="FFE2341" s="1279"/>
      <c r="FFF2341" s="1279"/>
      <c r="FFG2341" s="1279"/>
      <c r="FFH2341" s="1279"/>
      <c r="FFI2341" s="1279"/>
      <c r="FFJ2341" s="1279"/>
      <c r="FFK2341" s="1279"/>
      <c r="FFL2341" s="1279"/>
      <c r="FFM2341" s="1279"/>
      <c r="FFN2341" s="1279"/>
      <c r="FFO2341" s="1279"/>
      <c r="FFP2341" s="1279"/>
      <c r="FFQ2341" s="1279"/>
      <c r="FFR2341" s="1279"/>
      <c r="FFS2341" s="1279"/>
      <c r="FFT2341" s="1279"/>
      <c r="FFU2341" s="1279"/>
      <c r="FFV2341" s="1279"/>
      <c r="FFW2341" s="1279"/>
      <c r="FFX2341" s="1279"/>
      <c r="FFY2341" s="1279"/>
      <c r="FFZ2341" s="1279"/>
      <c r="FGA2341" s="1279"/>
      <c r="FGB2341" s="1279"/>
      <c r="FGC2341" s="1279"/>
      <c r="FGD2341" s="1279"/>
      <c r="FGE2341" s="1279"/>
      <c r="FGF2341" s="1279"/>
      <c r="FGG2341" s="1279"/>
      <c r="FGH2341" s="1279"/>
      <c r="FGI2341" s="1279"/>
      <c r="FGJ2341" s="1279"/>
      <c r="FGK2341" s="1279"/>
      <c r="FGL2341" s="1279"/>
      <c r="FGM2341" s="1279"/>
      <c r="FGN2341" s="1279"/>
      <c r="FGO2341" s="1279"/>
      <c r="FGP2341" s="1279"/>
      <c r="FGQ2341" s="1279"/>
      <c r="FGR2341" s="1279"/>
      <c r="FGS2341" s="1279"/>
      <c r="FGT2341" s="1279"/>
      <c r="FGU2341" s="1279"/>
      <c r="FGV2341" s="1279"/>
      <c r="FGW2341" s="1279"/>
      <c r="FGX2341" s="1279"/>
      <c r="FGY2341" s="1279"/>
      <c r="FGZ2341" s="1279"/>
      <c r="FHA2341" s="1279"/>
      <c r="FHB2341" s="1279"/>
      <c r="FHC2341" s="1279"/>
      <c r="FHD2341" s="1279"/>
      <c r="FHE2341" s="1279"/>
      <c r="FHF2341" s="1279"/>
      <c r="FHG2341" s="1279"/>
      <c r="FHH2341" s="1279"/>
      <c r="FHI2341" s="1279"/>
      <c r="FHJ2341" s="1279"/>
      <c r="FHK2341" s="1279"/>
      <c r="FHL2341" s="1279"/>
      <c r="FHM2341" s="1279"/>
      <c r="FHN2341" s="1279"/>
      <c r="FHO2341" s="1279"/>
      <c r="FHP2341" s="1279"/>
      <c r="FHQ2341" s="1279"/>
      <c r="FHR2341" s="1279"/>
      <c r="FHS2341" s="1279"/>
      <c r="FHT2341" s="1279"/>
      <c r="FHU2341" s="1279"/>
      <c r="FHV2341" s="1279"/>
      <c r="FHW2341" s="1279"/>
      <c r="FHX2341" s="1279"/>
      <c r="FHY2341" s="1279"/>
      <c r="FHZ2341" s="1279"/>
      <c r="FIA2341" s="1279"/>
      <c r="FIB2341" s="1279"/>
      <c r="FIC2341" s="1279"/>
      <c r="FID2341" s="1279"/>
      <c r="FIE2341" s="1279"/>
      <c r="FIF2341" s="1279"/>
      <c r="FIG2341" s="1279"/>
      <c r="FIH2341" s="1279"/>
      <c r="FII2341" s="1279"/>
      <c r="FIJ2341" s="1279"/>
      <c r="FIK2341" s="1279"/>
      <c r="FIL2341" s="1279"/>
      <c r="FIM2341" s="1279"/>
      <c r="FIN2341" s="1279"/>
      <c r="FIO2341" s="1279"/>
      <c r="FIP2341" s="1279"/>
      <c r="FIQ2341" s="1279"/>
      <c r="FIR2341" s="1279"/>
      <c r="FIS2341" s="1279"/>
      <c r="FIT2341" s="1279"/>
      <c r="FIU2341" s="1279"/>
      <c r="FIV2341" s="1279"/>
      <c r="FIW2341" s="1279"/>
      <c r="FIX2341" s="1279"/>
      <c r="FIY2341" s="1279"/>
      <c r="FIZ2341" s="1279"/>
      <c r="FJA2341" s="1279"/>
      <c r="FJB2341" s="1279"/>
      <c r="FJC2341" s="1279"/>
      <c r="FJD2341" s="1279"/>
      <c r="FJE2341" s="1279"/>
      <c r="FJF2341" s="1279"/>
      <c r="FJG2341" s="1279"/>
      <c r="FJH2341" s="1279"/>
      <c r="FJI2341" s="1279"/>
      <c r="FJJ2341" s="1279"/>
      <c r="FJK2341" s="1279"/>
      <c r="FJL2341" s="1279"/>
      <c r="FJM2341" s="1279"/>
      <c r="FJN2341" s="1279"/>
      <c r="FJO2341" s="1279"/>
      <c r="FJP2341" s="1279"/>
      <c r="FJQ2341" s="1279"/>
      <c r="FJR2341" s="1279"/>
      <c r="FJS2341" s="1279"/>
      <c r="FJT2341" s="1279"/>
      <c r="FJU2341" s="1279"/>
      <c r="FJV2341" s="1279"/>
      <c r="FJW2341" s="1279"/>
      <c r="FJX2341" s="1279"/>
      <c r="FJY2341" s="1279"/>
      <c r="FJZ2341" s="1279"/>
      <c r="FKA2341" s="1279"/>
      <c r="FKB2341" s="1279"/>
      <c r="FKC2341" s="1279"/>
      <c r="FKD2341" s="1279"/>
      <c r="FKE2341" s="1279"/>
      <c r="FKF2341" s="1279"/>
      <c r="FKG2341" s="1279"/>
      <c r="FKH2341" s="1279"/>
      <c r="FKI2341" s="1279"/>
      <c r="FKJ2341" s="1279"/>
      <c r="FKK2341" s="1279"/>
      <c r="FKL2341" s="1279"/>
      <c r="FKM2341" s="1279"/>
      <c r="FKN2341" s="1279"/>
      <c r="FKO2341" s="1279"/>
      <c r="FKP2341" s="1279"/>
      <c r="FKQ2341" s="1279"/>
      <c r="FKR2341" s="1279"/>
      <c r="FKS2341" s="1279"/>
      <c r="FKT2341" s="1279"/>
      <c r="FKU2341" s="1279"/>
      <c r="FKV2341" s="1279"/>
      <c r="FKW2341" s="1279"/>
      <c r="FKX2341" s="1279"/>
      <c r="FKY2341" s="1279"/>
      <c r="FKZ2341" s="1279"/>
      <c r="FLA2341" s="1279"/>
      <c r="FLB2341" s="1279"/>
      <c r="FLC2341" s="1279"/>
      <c r="FLD2341" s="1279"/>
      <c r="FLE2341" s="1279"/>
      <c r="FLF2341" s="1279"/>
      <c r="FLG2341" s="1279"/>
      <c r="FLH2341" s="1279"/>
      <c r="FLI2341" s="1279"/>
      <c r="FLJ2341" s="1279"/>
      <c r="FLK2341" s="1279"/>
      <c r="FLL2341" s="1279"/>
      <c r="FLM2341" s="1279"/>
      <c r="FLN2341" s="1279"/>
      <c r="FLO2341" s="1279"/>
      <c r="FLP2341" s="1279"/>
      <c r="FLQ2341" s="1279"/>
      <c r="FLR2341" s="1279"/>
      <c r="FLS2341" s="1279"/>
      <c r="FLT2341" s="1279"/>
      <c r="FLU2341" s="1279"/>
      <c r="FLV2341" s="1279"/>
      <c r="FLW2341" s="1279"/>
      <c r="FLX2341" s="1279"/>
      <c r="FLY2341" s="1279"/>
      <c r="FLZ2341" s="1279"/>
      <c r="FMA2341" s="1279"/>
      <c r="FMB2341" s="1279"/>
      <c r="FMC2341" s="1279"/>
      <c r="FMD2341" s="1279"/>
      <c r="FME2341" s="1279"/>
      <c r="FMF2341" s="1279"/>
      <c r="FMG2341" s="1279"/>
      <c r="FMH2341" s="1279"/>
      <c r="FMI2341" s="1279"/>
      <c r="FMJ2341" s="1279"/>
      <c r="FMK2341" s="1279"/>
      <c r="FML2341" s="1279"/>
      <c r="FMM2341" s="1279"/>
      <c r="FMN2341" s="1279"/>
      <c r="FMO2341" s="1279"/>
      <c r="FMP2341" s="1279"/>
      <c r="FMQ2341" s="1279"/>
      <c r="FMR2341" s="1279"/>
      <c r="FMS2341" s="1279"/>
      <c r="FMT2341" s="1279"/>
      <c r="FMU2341" s="1279"/>
      <c r="FMV2341" s="1279"/>
      <c r="FMW2341" s="1279"/>
      <c r="FMX2341" s="1279"/>
      <c r="FMY2341" s="1279"/>
      <c r="FMZ2341" s="1279"/>
      <c r="FNA2341" s="1279"/>
      <c r="FNB2341" s="1279"/>
      <c r="FNC2341" s="1279"/>
      <c r="FND2341" s="1279"/>
      <c r="FNE2341" s="1279"/>
      <c r="FNF2341" s="1279"/>
      <c r="FNG2341" s="1279"/>
      <c r="FNH2341" s="1279"/>
      <c r="FNI2341" s="1279"/>
      <c r="FNJ2341" s="1279"/>
      <c r="FNK2341" s="1279"/>
      <c r="FNL2341" s="1279"/>
      <c r="FNM2341" s="1279"/>
      <c r="FNN2341" s="1279"/>
      <c r="FNO2341" s="1279"/>
      <c r="FNP2341" s="1279"/>
      <c r="FNQ2341" s="1279"/>
      <c r="FNR2341" s="1279"/>
      <c r="FNS2341" s="1279"/>
      <c r="FNT2341" s="1279"/>
      <c r="FNU2341" s="1279"/>
      <c r="FNV2341" s="1279"/>
      <c r="FNW2341" s="1279"/>
      <c r="FNX2341" s="1279"/>
      <c r="FNY2341" s="1279"/>
      <c r="FNZ2341" s="1279"/>
      <c r="FOA2341" s="1279"/>
      <c r="FOB2341" s="1279"/>
      <c r="FOC2341" s="1279"/>
      <c r="FOD2341" s="1279"/>
      <c r="FOE2341" s="1279"/>
      <c r="FOF2341" s="1279"/>
      <c r="FOG2341" s="1279"/>
      <c r="FOH2341" s="1279"/>
      <c r="FOI2341" s="1279"/>
      <c r="FOJ2341" s="1279"/>
      <c r="FOK2341" s="1279"/>
      <c r="FOL2341" s="1279"/>
      <c r="FOM2341" s="1279"/>
      <c r="FON2341" s="1279"/>
      <c r="FOO2341" s="1279"/>
      <c r="FOP2341" s="1279"/>
      <c r="FOQ2341" s="1279"/>
      <c r="FOR2341" s="1279"/>
      <c r="FOS2341" s="1279"/>
      <c r="FOT2341" s="1279"/>
      <c r="FOU2341" s="1279"/>
      <c r="FOV2341" s="1279"/>
      <c r="FOW2341" s="1279"/>
      <c r="FOX2341" s="1279"/>
      <c r="FOY2341" s="1279"/>
      <c r="FOZ2341" s="1279"/>
      <c r="FPA2341" s="1279"/>
      <c r="FPB2341" s="1279"/>
      <c r="FPC2341" s="1279"/>
      <c r="FPD2341" s="1279"/>
      <c r="FPE2341" s="1279"/>
      <c r="FPF2341" s="1279"/>
      <c r="FPG2341" s="1279"/>
      <c r="FPH2341" s="1279"/>
      <c r="FPI2341" s="1279"/>
      <c r="FPJ2341" s="1279"/>
      <c r="FPK2341" s="1279"/>
      <c r="FPL2341" s="1279"/>
      <c r="FPM2341" s="1279"/>
      <c r="FPN2341" s="1279"/>
      <c r="FPO2341" s="1279"/>
      <c r="FPP2341" s="1279"/>
      <c r="FPQ2341" s="1279"/>
      <c r="FPR2341" s="1279"/>
      <c r="FPS2341" s="1279"/>
      <c r="FPT2341" s="1279"/>
      <c r="FPU2341" s="1279"/>
      <c r="FPV2341" s="1279"/>
      <c r="FPW2341" s="1279"/>
      <c r="FPX2341" s="1279"/>
      <c r="FPY2341" s="1279"/>
      <c r="FPZ2341" s="1279"/>
      <c r="FQA2341" s="1279"/>
      <c r="FQB2341" s="1279"/>
      <c r="FQC2341" s="1279"/>
      <c r="FQD2341" s="1279"/>
      <c r="FQE2341" s="1279"/>
      <c r="FQF2341" s="1279"/>
      <c r="FQG2341" s="1279"/>
      <c r="FQH2341" s="1279"/>
      <c r="FQI2341" s="1279"/>
      <c r="FQJ2341" s="1279"/>
      <c r="FQK2341" s="1279"/>
      <c r="FQL2341" s="1279"/>
      <c r="FQM2341" s="1279"/>
      <c r="FQN2341" s="1279"/>
      <c r="FQO2341" s="1279"/>
      <c r="FQP2341" s="1279"/>
      <c r="FQQ2341" s="1279"/>
      <c r="FQR2341" s="1279"/>
      <c r="FQS2341" s="1279"/>
      <c r="FQT2341" s="1279"/>
      <c r="FQU2341" s="1279"/>
      <c r="FQV2341" s="1279"/>
      <c r="FQW2341" s="1279"/>
      <c r="FQX2341" s="1279"/>
      <c r="FQY2341" s="1279"/>
      <c r="FQZ2341" s="1279"/>
      <c r="FRA2341" s="1279"/>
      <c r="FRB2341" s="1279"/>
      <c r="FRC2341" s="1279"/>
      <c r="FRD2341" s="1279"/>
      <c r="FRE2341" s="1279"/>
      <c r="FRF2341" s="1279"/>
      <c r="FRG2341" s="1279"/>
      <c r="FRH2341" s="1279"/>
      <c r="FRI2341" s="1279"/>
      <c r="FRJ2341" s="1279"/>
      <c r="FRK2341" s="1279"/>
      <c r="FRL2341" s="1279"/>
      <c r="FRM2341" s="1279"/>
      <c r="FRN2341" s="1279"/>
      <c r="FRO2341" s="1279"/>
      <c r="FRP2341" s="1279"/>
      <c r="FRQ2341" s="1279"/>
      <c r="FRR2341" s="1279"/>
      <c r="FRS2341" s="1279"/>
      <c r="FRT2341" s="1279"/>
      <c r="FRU2341" s="1279"/>
      <c r="FRV2341" s="1279"/>
      <c r="FRW2341" s="1279"/>
      <c r="FRX2341" s="1279"/>
      <c r="FRY2341" s="1279"/>
      <c r="FRZ2341" s="1279"/>
      <c r="FSA2341" s="1279"/>
      <c r="FSB2341" s="1279"/>
      <c r="FSC2341" s="1279"/>
      <c r="FSD2341" s="1279"/>
      <c r="FSE2341" s="1279"/>
      <c r="FSF2341" s="1279"/>
      <c r="FSG2341" s="1279"/>
      <c r="FSH2341" s="1279"/>
      <c r="FSI2341" s="1279"/>
      <c r="FSJ2341" s="1279"/>
      <c r="FSK2341" s="1279"/>
      <c r="FSL2341" s="1279"/>
      <c r="FSM2341" s="1279"/>
      <c r="FSN2341" s="1279"/>
      <c r="FSO2341" s="1279"/>
      <c r="FSP2341" s="1279"/>
      <c r="FSQ2341" s="1279"/>
      <c r="FSR2341" s="1279"/>
      <c r="FSS2341" s="1279"/>
      <c r="FST2341" s="1279"/>
      <c r="FSU2341" s="1279"/>
      <c r="FSV2341" s="1279"/>
      <c r="FSW2341" s="1279"/>
      <c r="FSX2341" s="1279"/>
      <c r="FSY2341" s="1279"/>
      <c r="FSZ2341" s="1279"/>
      <c r="FTA2341" s="1279"/>
      <c r="FTB2341" s="1279"/>
      <c r="FTC2341" s="1279"/>
      <c r="FTD2341" s="1279"/>
      <c r="FTE2341" s="1279"/>
      <c r="FTF2341" s="1279"/>
      <c r="FTG2341" s="1279"/>
      <c r="FTH2341" s="1279"/>
      <c r="FTI2341" s="1279"/>
      <c r="FTJ2341" s="1279"/>
      <c r="FTK2341" s="1279"/>
      <c r="FTL2341" s="1279"/>
      <c r="FTM2341" s="1279"/>
      <c r="FTN2341" s="1279"/>
      <c r="FTO2341" s="1279"/>
      <c r="FTP2341" s="1279"/>
      <c r="FTQ2341" s="1279"/>
      <c r="FTR2341" s="1279"/>
      <c r="FTS2341" s="1279"/>
      <c r="FTT2341" s="1279"/>
      <c r="FTU2341" s="1279"/>
      <c r="FTV2341" s="1279"/>
      <c r="FTW2341" s="1279"/>
      <c r="FTX2341" s="1279"/>
      <c r="FTY2341" s="1279"/>
      <c r="FTZ2341" s="1279"/>
      <c r="FUA2341" s="1279"/>
      <c r="FUB2341" s="1279"/>
      <c r="FUC2341" s="1279"/>
      <c r="FUD2341" s="1279"/>
      <c r="FUE2341" s="1279"/>
      <c r="FUF2341" s="1279"/>
      <c r="FUG2341" s="1279"/>
      <c r="FUH2341" s="1279"/>
      <c r="FUI2341" s="1279"/>
      <c r="FUJ2341" s="1279"/>
      <c r="FUK2341" s="1279"/>
      <c r="FUL2341" s="1279"/>
      <c r="FUM2341" s="1279"/>
      <c r="FUN2341" s="1279"/>
      <c r="FUO2341" s="1279"/>
      <c r="FUP2341" s="1279"/>
      <c r="FUQ2341" s="1279"/>
      <c r="FUR2341" s="1279"/>
      <c r="FUS2341" s="1279"/>
      <c r="FUT2341" s="1279"/>
      <c r="FUU2341" s="1279"/>
      <c r="FUV2341" s="1279"/>
      <c r="FUW2341" s="1279"/>
      <c r="FUX2341" s="1279"/>
      <c r="FUY2341" s="1279"/>
      <c r="FUZ2341" s="1279"/>
      <c r="FVA2341" s="1279"/>
      <c r="FVB2341" s="1279"/>
      <c r="FVC2341" s="1279"/>
      <c r="FVD2341" s="1279"/>
      <c r="FVE2341" s="1279"/>
      <c r="FVF2341" s="1279"/>
      <c r="FVG2341" s="1279"/>
      <c r="FVH2341" s="1279"/>
      <c r="FVI2341" s="1279"/>
      <c r="FVJ2341" s="1279"/>
      <c r="FVK2341" s="1279"/>
      <c r="FVL2341" s="1279"/>
      <c r="FVM2341" s="1279"/>
      <c r="FVN2341" s="1279"/>
      <c r="FVO2341" s="1279"/>
      <c r="FVP2341" s="1279"/>
      <c r="FVQ2341" s="1279"/>
      <c r="FVR2341" s="1279"/>
      <c r="FVS2341" s="1279"/>
      <c r="FVT2341" s="1279"/>
      <c r="FVU2341" s="1279"/>
      <c r="FVV2341" s="1279"/>
      <c r="FVW2341" s="1279"/>
      <c r="FVX2341" s="1279"/>
      <c r="FVY2341" s="1279"/>
      <c r="FVZ2341" s="1279"/>
      <c r="FWA2341" s="1279"/>
      <c r="FWB2341" s="1279"/>
      <c r="FWC2341" s="1279"/>
      <c r="FWD2341" s="1279"/>
      <c r="FWE2341" s="1279"/>
      <c r="FWF2341" s="1279"/>
      <c r="FWG2341" s="1279"/>
      <c r="FWH2341" s="1279"/>
      <c r="FWI2341" s="1279"/>
      <c r="FWJ2341" s="1279"/>
      <c r="FWK2341" s="1279"/>
      <c r="FWL2341" s="1279"/>
      <c r="FWM2341" s="1279"/>
      <c r="FWN2341" s="1279"/>
      <c r="FWO2341" s="1279"/>
      <c r="FWP2341" s="1279"/>
      <c r="FWQ2341" s="1279"/>
      <c r="FWR2341" s="1279"/>
      <c r="FWS2341" s="1279"/>
      <c r="FWT2341" s="1279"/>
      <c r="FWU2341" s="1279"/>
      <c r="FWV2341" s="1279"/>
      <c r="FWW2341" s="1279"/>
      <c r="FWX2341" s="1279"/>
      <c r="FWY2341" s="1279"/>
      <c r="FWZ2341" s="1279"/>
      <c r="FXA2341" s="1279"/>
      <c r="FXB2341" s="1279"/>
      <c r="FXC2341" s="1279"/>
      <c r="FXD2341" s="1279"/>
      <c r="FXE2341" s="1279"/>
      <c r="FXF2341" s="1279"/>
      <c r="FXG2341" s="1279"/>
      <c r="FXH2341" s="1279"/>
      <c r="FXI2341" s="1279"/>
      <c r="FXJ2341" s="1279"/>
      <c r="FXK2341" s="1279"/>
      <c r="FXL2341" s="1279"/>
      <c r="FXM2341" s="1279"/>
      <c r="FXN2341" s="1279"/>
      <c r="FXO2341" s="1279"/>
      <c r="FXP2341" s="1279"/>
      <c r="FXQ2341" s="1279"/>
      <c r="FXR2341" s="1279"/>
      <c r="FXS2341" s="1279"/>
      <c r="FXT2341" s="1279"/>
      <c r="FXU2341" s="1279"/>
      <c r="FXV2341" s="1279"/>
      <c r="FXW2341" s="1279"/>
      <c r="FXX2341" s="1279"/>
      <c r="FXY2341" s="1279"/>
      <c r="FXZ2341" s="1279"/>
      <c r="FYA2341" s="1279"/>
      <c r="FYB2341" s="1279"/>
      <c r="FYC2341" s="1279"/>
      <c r="FYD2341" s="1279"/>
      <c r="FYE2341" s="1279"/>
      <c r="FYF2341" s="1279"/>
      <c r="FYG2341" s="1279"/>
      <c r="FYH2341" s="1279"/>
      <c r="FYI2341" s="1279"/>
      <c r="FYJ2341" s="1279"/>
      <c r="FYK2341" s="1279"/>
      <c r="FYL2341" s="1279"/>
      <c r="FYM2341" s="1279"/>
      <c r="FYN2341" s="1279"/>
      <c r="FYO2341" s="1279"/>
      <c r="FYP2341" s="1279"/>
      <c r="FYQ2341" s="1279"/>
      <c r="FYR2341" s="1279"/>
      <c r="FYS2341" s="1279"/>
      <c r="FYT2341" s="1279"/>
      <c r="FYU2341" s="1279"/>
      <c r="FYV2341" s="1279"/>
      <c r="FYW2341" s="1279"/>
      <c r="FYX2341" s="1279"/>
      <c r="FYY2341" s="1279"/>
      <c r="FYZ2341" s="1279"/>
      <c r="FZA2341" s="1279"/>
      <c r="FZB2341" s="1279"/>
      <c r="FZC2341" s="1279"/>
      <c r="FZD2341" s="1279"/>
      <c r="FZE2341" s="1279"/>
      <c r="FZF2341" s="1279"/>
      <c r="FZG2341" s="1279"/>
      <c r="FZH2341" s="1279"/>
      <c r="FZI2341" s="1279"/>
      <c r="FZJ2341" s="1279"/>
      <c r="FZK2341" s="1279"/>
      <c r="FZL2341" s="1279"/>
      <c r="FZM2341" s="1279"/>
      <c r="FZN2341" s="1279"/>
      <c r="FZO2341" s="1279"/>
      <c r="FZP2341" s="1279"/>
      <c r="FZQ2341" s="1279"/>
      <c r="FZR2341" s="1279"/>
      <c r="FZS2341" s="1279"/>
      <c r="FZT2341" s="1279"/>
      <c r="FZU2341" s="1279"/>
      <c r="FZV2341" s="1279"/>
      <c r="FZW2341" s="1279"/>
      <c r="FZX2341" s="1279"/>
      <c r="FZY2341" s="1279"/>
      <c r="FZZ2341" s="1279"/>
      <c r="GAA2341" s="1279"/>
      <c r="GAB2341" s="1279"/>
      <c r="GAC2341" s="1279"/>
      <c r="GAD2341" s="1279"/>
      <c r="GAE2341" s="1279"/>
      <c r="GAF2341" s="1279"/>
      <c r="GAG2341" s="1279"/>
      <c r="GAH2341" s="1279"/>
      <c r="GAI2341" s="1279"/>
      <c r="GAJ2341" s="1279"/>
      <c r="GAK2341" s="1279"/>
      <c r="GAL2341" s="1279"/>
      <c r="GAM2341" s="1279"/>
      <c r="GAN2341" s="1279"/>
      <c r="GAO2341" s="1279"/>
      <c r="GAP2341" s="1279"/>
      <c r="GAQ2341" s="1279"/>
      <c r="GAR2341" s="1279"/>
      <c r="GAS2341" s="1279"/>
      <c r="GAT2341" s="1279"/>
      <c r="GAU2341" s="1279"/>
      <c r="GAV2341" s="1279"/>
      <c r="GAW2341" s="1279"/>
      <c r="GAX2341" s="1279"/>
      <c r="GAY2341" s="1279"/>
      <c r="GAZ2341" s="1279"/>
      <c r="GBA2341" s="1279"/>
      <c r="GBB2341" s="1279"/>
      <c r="GBC2341" s="1279"/>
      <c r="GBD2341" s="1279"/>
      <c r="GBE2341" s="1279"/>
      <c r="GBF2341" s="1279"/>
      <c r="GBG2341" s="1279"/>
      <c r="GBH2341" s="1279"/>
      <c r="GBI2341" s="1279"/>
      <c r="GBJ2341" s="1279"/>
      <c r="GBK2341" s="1279"/>
      <c r="GBL2341" s="1279"/>
      <c r="GBM2341" s="1279"/>
      <c r="GBN2341" s="1279"/>
      <c r="GBO2341" s="1279"/>
      <c r="GBP2341" s="1279"/>
      <c r="GBQ2341" s="1279"/>
      <c r="GBR2341" s="1279"/>
      <c r="GBS2341" s="1279"/>
      <c r="GBT2341" s="1279"/>
      <c r="GBU2341" s="1279"/>
      <c r="GBV2341" s="1279"/>
      <c r="GBW2341" s="1279"/>
      <c r="GBX2341" s="1279"/>
      <c r="GBY2341" s="1279"/>
      <c r="GBZ2341" s="1279"/>
      <c r="GCA2341" s="1279"/>
      <c r="GCB2341" s="1279"/>
      <c r="GCC2341" s="1279"/>
      <c r="GCD2341" s="1279"/>
      <c r="GCE2341" s="1279"/>
      <c r="GCF2341" s="1279"/>
      <c r="GCG2341" s="1279"/>
      <c r="GCH2341" s="1279"/>
      <c r="GCI2341" s="1279"/>
      <c r="GCJ2341" s="1279"/>
      <c r="GCK2341" s="1279"/>
      <c r="GCL2341" s="1279"/>
      <c r="GCM2341" s="1279"/>
      <c r="GCN2341" s="1279"/>
      <c r="GCO2341" s="1279"/>
      <c r="GCP2341" s="1279"/>
      <c r="GCQ2341" s="1279"/>
      <c r="GCR2341" s="1279"/>
      <c r="GCS2341" s="1279"/>
      <c r="GCT2341" s="1279"/>
      <c r="GCU2341" s="1279"/>
      <c r="GCV2341" s="1279"/>
      <c r="GCW2341" s="1279"/>
      <c r="GCX2341" s="1279"/>
      <c r="GCY2341" s="1279"/>
      <c r="GCZ2341" s="1279"/>
      <c r="GDA2341" s="1279"/>
      <c r="GDB2341" s="1279"/>
      <c r="GDC2341" s="1279"/>
      <c r="GDD2341" s="1279"/>
      <c r="GDE2341" s="1279"/>
      <c r="GDF2341" s="1279"/>
      <c r="GDG2341" s="1279"/>
      <c r="GDH2341" s="1279"/>
      <c r="GDI2341" s="1279"/>
      <c r="GDJ2341" s="1279"/>
      <c r="GDK2341" s="1279"/>
      <c r="GDL2341" s="1279"/>
      <c r="GDM2341" s="1279"/>
      <c r="GDN2341" s="1279"/>
      <c r="GDO2341" s="1279"/>
      <c r="GDP2341" s="1279"/>
      <c r="GDQ2341" s="1279"/>
      <c r="GDR2341" s="1279"/>
      <c r="GDS2341" s="1279"/>
      <c r="GDT2341" s="1279"/>
      <c r="GDU2341" s="1279"/>
      <c r="GDV2341" s="1279"/>
      <c r="GDW2341" s="1279"/>
      <c r="GDX2341" s="1279"/>
      <c r="GDY2341" s="1279"/>
      <c r="GDZ2341" s="1279"/>
      <c r="GEA2341" s="1279"/>
      <c r="GEB2341" s="1279"/>
      <c r="GEC2341" s="1279"/>
      <c r="GED2341" s="1279"/>
      <c r="GEE2341" s="1279"/>
      <c r="GEF2341" s="1279"/>
      <c r="GEG2341" s="1279"/>
      <c r="GEH2341" s="1279"/>
      <c r="GEI2341" s="1279"/>
      <c r="GEJ2341" s="1279"/>
      <c r="GEK2341" s="1279"/>
      <c r="GEL2341" s="1279"/>
      <c r="GEM2341" s="1279"/>
      <c r="GEN2341" s="1279"/>
      <c r="GEO2341" s="1279"/>
      <c r="GEP2341" s="1279"/>
      <c r="GEQ2341" s="1279"/>
      <c r="GER2341" s="1279"/>
      <c r="GES2341" s="1279"/>
      <c r="GET2341" s="1279"/>
      <c r="GEU2341" s="1279"/>
      <c r="GEV2341" s="1279"/>
      <c r="GEW2341" s="1279"/>
      <c r="GEX2341" s="1279"/>
      <c r="GEY2341" s="1279"/>
      <c r="GEZ2341" s="1279"/>
      <c r="GFA2341" s="1279"/>
      <c r="GFB2341" s="1279"/>
      <c r="GFC2341" s="1279"/>
      <c r="GFD2341" s="1279"/>
      <c r="GFE2341" s="1279"/>
      <c r="GFF2341" s="1279"/>
      <c r="GFG2341" s="1279"/>
      <c r="GFH2341" s="1279"/>
      <c r="GFI2341" s="1279"/>
      <c r="GFJ2341" s="1279"/>
      <c r="GFK2341" s="1279"/>
      <c r="GFL2341" s="1279"/>
      <c r="GFM2341" s="1279"/>
      <c r="GFN2341" s="1279"/>
      <c r="GFO2341" s="1279"/>
      <c r="GFP2341" s="1279"/>
      <c r="GFQ2341" s="1279"/>
      <c r="GFR2341" s="1279"/>
      <c r="GFS2341" s="1279"/>
      <c r="GFT2341" s="1279"/>
      <c r="GFU2341" s="1279"/>
      <c r="GFV2341" s="1279"/>
      <c r="GFW2341" s="1279"/>
      <c r="GFX2341" s="1279"/>
      <c r="GFY2341" s="1279"/>
      <c r="GFZ2341" s="1279"/>
      <c r="GGA2341" s="1279"/>
      <c r="GGB2341" s="1279"/>
      <c r="GGC2341" s="1279"/>
      <c r="GGD2341" s="1279"/>
      <c r="GGE2341" s="1279"/>
      <c r="GGF2341" s="1279"/>
      <c r="GGG2341" s="1279"/>
      <c r="GGH2341" s="1279"/>
      <c r="GGI2341" s="1279"/>
      <c r="GGJ2341" s="1279"/>
      <c r="GGK2341" s="1279"/>
      <c r="GGL2341" s="1279"/>
      <c r="GGM2341" s="1279"/>
      <c r="GGN2341" s="1279"/>
      <c r="GGO2341" s="1279"/>
      <c r="GGP2341" s="1279"/>
      <c r="GGQ2341" s="1279"/>
      <c r="GGR2341" s="1279"/>
      <c r="GGS2341" s="1279"/>
      <c r="GGT2341" s="1279"/>
      <c r="GGU2341" s="1279"/>
      <c r="GGV2341" s="1279"/>
      <c r="GGW2341" s="1279"/>
      <c r="GGX2341" s="1279"/>
      <c r="GGY2341" s="1279"/>
      <c r="GGZ2341" s="1279"/>
      <c r="GHA2341" s="1279"/>
      <c r="GHB2341" s="1279"/>
      <c r="GHC2341" s="1279"/>
      <c r="GHD2341" s="1279"/>
      <c r="GHE2341" s="1279"/>
      <c r="GHF2341" s="1279"/>
      <c r="GHG2341" s="1279"/>
      <c r="GHH2341" s="1279"/>
      <c r="GHI2341" s="1279"/>
      <c r="GHJ2341" s="1279"/>
      <c r="GHK2341" s="1279"/>
      <c r="GHL2341" s="1279"/>
      <c r="GHM2341" s="1279"/>
      <c r="GHN2341" s="1279"/>
      <c r="GHO2341" s="1279"/>
      <c r="GHP2341" s="1279"/>
      <c r="GHQ2341" s="1279"/>
      <c r="GHR2341" s="1279"/>
      <c r="GHS2341" s="1279"/>
      <c r="GHT2341" s="1279"/>
      <c r="GHU2341" s="1279"/>
      <c r="GHV2341" s="1279"/>
      <c r="GHW2341" s="1279"/>
      <c r="GHX2341" s="1279"/>
      <c r="GHY2341" s="1279"/>
      <c r="GHZ2341" s="1279"/>
      <c r="GIA2341" s="1279"/>
      <c r="GIB2341" s="1279"/>
      <c r="GIC2341" s="1279"/>
      <c r="GID2341" s="1279"/>
      <c r="GIE2341" s="1279"/>
      <c r="GIF2341" s="1279"/>
      <c r="GIG2341" s="1279"/>
      <c r="GIH2341" s="1279"/>
      <c r="GII2341" s="1279"/>
      <c r="GIJ2341" s="1279"/>
      <c r="GIK2341" s="1279"/>
      <c r="GIL2341" s="1279"/>
      <c r="GIM2341" s="1279"/>
      <c r="GIN2341" s="1279"/>
      <c r="GIO2341" s="1279"/>
      <c r="GIP2341" s="1279"/>
      <c r="GIQ2341" s="1279"/>
      <c r="GIR2341" s="1279"/>
      <c r="GIS2341" s="1279"/>
      <c r="GIT2341" s="1279"/>
      <c r="GIU2341" s="1279"/>
      <c r="GIV2341" s="1279"/>
      <c r="GIW2341" s="1279"/>
      <c r="GIX2341" s="1279"/>
      <c r="GIY2341" s="1279"/>
      <c r="GIZ2341" s="1279"/>
      <c r="GJA2341" s="1279"/>
      <c r="GJB2341" s="1279"/>
      <c r="GJC2341" s="1279"/>
      <c r="GJD2341" s="1279"/>
      <c r="GJE2341" s="1279"/>
      <c r="GJF2341" s="1279"/>
      <c r="GJG2341" s="1279"/>
      <c r="GJH2341" s="1279"/>
      <c r="GJI2341" s="1279"/>
      <c r="GJJ2341" s="1279"/>
      <c r="GJK2341" s="1279"/>
      <c r="GJL2341" s="1279"/>
      <c r="GJM2341" s="1279"/>
      <c r="GJN2341" s="1279"/>
      <c r="GJO2341" s="1279"/>
      <c r="GJP2341" s="1279"/>
      <c r="GJQ2341" s="1279"/>
      <c r="GJR2341" s="1279"/>
      <c r="GJS2341" s="1279"/>
      <c r="GJT2341" s="1279"/>
      <c r="GJU2341" s="1279"/>
      <c r="GJV2341" s="1279"/>
      <c r="GJW2341" s="1279"/>
      <c r="GJX2341" s="1279"/>
      <c r="GJY2341" s="1279"/>
      <c r="GJZ2341" s="1279"/>
      <c r="GKA2341" s="1279"/>
      <c r="GKB2341" s="1279"/>
      <c r="GKC2341" s="1279"/>
      <c r="GKD2341" s="1279"/>
      <c r="GKE2341" s="1279"/>
      <c r="GKF2341" s="1279"/>
      <c r="GKG2341" s="1279"/>
      <c r="GKH2341" s="1279"/>
      <c r="GKI2341" s="1279"/>
      <c r="GKJ2341" s="1279"/>
      <c r="GKK2341" s="1279"/>
      <c r="GKL2341" s="1279"/>
      <c r="GKM2341" s="1279"/>
      <c r="GKN2341" s="1279"/>
      <c r="GKO2341" s="1279"/>
      <c r="GKP2341" s="1279"/>
      <c r="GKQ2341" s="1279"/>
      <c r="GKR2341" s="1279"/>
      <c r="GKS2341" s="1279"/>
      <c r="GKT2341" s="1279"/>
      <c r="GKU2341" s="1279"/>
      <c r="GKV2341" s="1279"/>
      <c r="GKW2341" s="1279"/>
      <c r="GKX2341" s="1279"/>
      <c r="GKY2341" s="1279"/>
      <c r="GKZ2341" s="1279"/>
      <c r="GLA2341" s="1279"/>
      <c r="GLB2341" s="1279"/>
      <c r="GLC2341" s="1279"/>
      <c r="GLD2341" s="1279"/>
      <c r="GLE2341" s="1279"/>
      <c r="GLF2341" s="1279"/>
      <c r="GLG2341" s="1279"/>
      <c r="GLH2341" s="1279"/>
      <c r="GLI2341" s="1279"/>
      <c r="GLJ2341" s="1279"/>
      <c r="GLK2341" s="1279"/>
      <c r="GLL2341" s="1279"/>
      <c r="GLM2341" s="1279"/>
      <c r="GLN2341" s="1279"/>
      <c r="GLO2341" s="1279"/>
      <c r="GLP2341" s="1279"/>
      <c r="GLQ2341" s="1279"/>
      <c r="GLR2341" s="1279"/>
      <c r="GLS2341" s="1279"/>
      <c r="GLT2341" s="1279"/>
      <c r="GLU2341" s="1279"/>
      <c r="GLV2341" s="1279"/>
      <c r="GLW2341" s="1279"/>
      <c r="GLX2341" s="1279"/>
      <c r="GLY2341" s="1279"/>
      <c r="GLZ2341" s="1279"/>
      <c r="GMA2341" s="1279"/>
      <c r="GMB2341" s="1279"/>
      <c r="GMC2341" s="1279"/>
      <c r="GMD2341" s="1279"/>
      <c r="GME2341" s="1279"/>
      <c r="GMF2341" s="1279"/>
      <c r="GMG2341" s="1279"/>
      <c r="GMH2341" s="1279"/>
      <c r="GMI2341" s="1279"/>
      <c r="GMJ2341" s="1279"/>
      <c r="GMK2341" s="1279"/>
      <c r="GML2341" s="1279"/>
      <c r="GMM2341" s="1279"/>
      <c r="GMN2341" s="1279"/>
      <c r="GMO2341" s="1279"/>
      <c r="GMP2341" s="1279"/>
      <c r="GMQ2341" s="1279"/>
      <c r="GMR2341" s="1279"/>
      <c r="GMS2341" s="1279"/>
      <c r="GMT2341" s="1279"/>
      <c r="GMU2341" s="1279"/>
      <c r="GMV2341" s="1279"/>
      <c r="GMW2341" s="1279"/>
      <c r="GMX2341" s="1279"/>
      <c r="GMY2341" s="1279"/>
      <c r="GMZ2341" s="1279"/>
      <c r="GNA2341" s="1279"/>
      <c r="GNB2341" s="1279"/>
      <c r="GNC2341" s="1279"/>
      <c r="GND2341" s="1279"/>
      <c r="GNE2341" s="1279"/>
      <c r="GNF2341" s="1279"/>
      <c r="GNG2341" s="1279"/>
      <c r="GNH2341" s="1279"/>
      <c r="GNI2341" s="1279"/>
      <c r="GNJ2341" s="1279"/>
      <c r="GNK2341" s="1279"/>
      <c r="GNL2341" s="1279"/>
      <c r="GNM2341" s="1279"/>
      <c r="GNN2341" s="1279"/>
      <c r="GNO2341" s="1279"/>
      <c r="GNP2341" s="1279"/>
      <c r="GNQ2341" s="1279"/>
      <c r="GNR2341" s="1279"/>
      <c r="GNS2341" s="1279"/>
      <c r="GNT2341" s="1279"/>
      <c r="GNU2341" s="1279"/>
      <c r="GNV2341" s="1279"/>
      <c r="GNW2341" s="1279"/>
      <c r="GNX2341" s="1279"/>
      <c r="GNY2341" s="1279"/>
      <c r="GNZ2341" s="1279"/>
      <c r="GOA2341" s="1279"/>
      <c r="GOB2341" s="1279"/>
      <c r="GOC2341" s="1279"/>
      <c r="GOD2341" s="1279"/>
      <c r="GOE2341" s="1279"/>
      <c r="GOF2341" s="1279"/>
      <c r="GOG2341" s="1279"/>
      <c r="GOH2341" s="1279"/>
      <c r="GOI2341" s="1279"/>
      <c r="GOJ2341" s="1279"/>
      <c r="GOK2341" s="1279"/>
      <c r="GOL2341" s="1279"/>
      <c r="GOM2341" s="1279"/>
      <c r="GON2341" s="1279"/>
      <c r="GOO2341" s="1279"/>
      <c r="GOP2341" s="1279"/>
      <c r="GOQ2341" s="1279"/>
      <c r="GOR2341" s="1279"/>
      <c r="GOS2341" s="1279"/>
      <c r="GOT2341" s="1279"/>
      <c r="GOU2341" s="1279"/>
      <c r="GOV2341" s="1279"/>
      <c r="GOW2341" s="1279"/>
      <c r="GOX2341" s="1279"/>
      <c r="GOY2341" s="1279"/>
      <c r="GOZ2341" s="1279"/>
      <c r="GPA2341" s="1279"/>
      <c r="GPB2341" s="1279"/>
      <c r="GPC2341" s="1279"/>
      <c r="GPD2341" s="1279"/>
      <c r="GPE2341" s="1279"/>
      <c r="GPF2341" s="1279"/>
      <c r="GPG2341" s="1279"/>
      <c r="GPH2341" s="1279"/>
      <c r="GPI2341" s="1279"/>
      <c r="GPJ2341" s="1279"/>
      <c r="GPK2341" s="1279"/>
      <c r="GPL2341" s="1279"/>
      <c r="GPM2341" s="1279"/>
      <c r="GPN2341" s="1279"/>
      <c r="GPO2341" s="1279"/>
      <c r="GPP2341" s="1279"/>
      <c r="GPQ2341" s="1279"/>
      <c r="GPR2341" s="1279"/>
      <c r="GPS2341" s="1279"/>
      <c r="GPT2341" s="1279"/>
      <c r="GPU2341" s="1279"/>
      <c r="GPV2341" s="1279"/>
      <c r="GPW2341" s="1279"/>
      <c r="GPX2341" s="1279"/>
      <c r="GPY2341" s="1279"/>
      <c r="GPZ2341" s="1279"/>
      <c r="GQA2341" s="1279"/>
      <c r="GQB2341" s="1279"/>
      <c r="GQC2341" s="1279"/>
      <c r="GQD2341" s="1279"/>
      <c r="GQE2341" s="1279"/>
      <c r="GQF2341" s="1279"/>
      <c r="GQG2341" s="1279"/>
      <c r="GQH2341" s="1279"/>
      <c r="GQI2341" s="1279"/>
      <c r="GQJ2341" s="1279"/>
      <c r="GQK2341" s="1279"/>
      <c r="GQL2341" s="1279"/>
      <c r="GQM2341" s="1279"/>
      <c r="GQN2341" s="1279"/>
      <c r="GQO2341" s="1279"/>
      <c r="GQP2341" s="1279"/>
      <c r="GQQ2341" s="1279"/>
      <c r="GQR2341" s="1279"/>
      <c r="GQS2341" s="1279"/>
      <c r="GQT2341" s="1279"/>
      <c r="GQU2341" s="1279"/>
      <c r="GQV2341" s="1279"/>
      <c r="GQW2341" s="1279"/>
      <c r="GQX2341" s="1279"/>
      <c r="GQY2341" s="1279"/>
      <c r="GQZ2341" s="1279"/>
      <c r="GRA2341" s="1279"/>
      <c r="GRB2341" s="1279"/>
      <c r="GRC2341" s="1279"/>
      <c r="GRD2341" s="1279"/>
      <c r="GRE2341" s="1279"/>
      <c r="GRF2341" s="1279"/>
      <c r="GRG2341" s="1279"/>
      <c r="GRH2341" s="1279"/>
      <c r="GRI2341" s="1279"/>
      <c r="GRJ2341" s="1279"/>
      <c r="GRK2341" s="1279"/>
      <c r="GRL2341" s="1279"/>
      <c r="GRM2341" s="1279"/>
      <c r="GRN2341" s="1279"/>
      <c r="GRO2341" s="1279"/>
      <c r="GRP2341" s="1279"/>
      <c r="GRQ2341" s="1279"/>
      <c r="GRR2341" s="1279"/>
      <c r="GRS2341" s="1279"/>
      <c r="GRT2341" s="1279"/>
      <c r="GRU2341" s="1279"/>
      <c r="GRV2341" s="1279"/>
      <c r="GRW2341" s="1279"/>
      <c r="GRX2341" s="1279"/>
      <c r="GRY2341" s="1279"/>
      <c r="GRZ2341" s="1279"/>
      <c r="GSA2341" s="1279"/>
      <c r="GSB2341" s="1279"/>
      <c r="GSC2341" s="1279"/>
      <c r="GSD2341" s="1279"/>
      <c r="GSE2341" s="1279"/>
      <c r="GSF2341" s="1279"/>
      <c r="GSG2341" s="1279"/>
      <c r="GSH2341" s="1279"/>
      <c r="GSI2341" s="1279"/>
      <c r="GSJ2341" s="1279"/>
      <c r="GSK2341" s="1279"/>
      <c r="GSL2341" s="1279"/>
      <c r="GSM2341" s="1279"/>
      <c r="GSN2341" s="1279"/>
      <c r="GSO2341" s="1279"/>
      <c r="GSP2341" s="1279"/>
      <c r="GSQ2341" s="1279"/>
      <c r="GSR2341" s="1279"/>
      <c r="GSS2341" s="1279"/>
      <c r="GST2341" s="1279"/>
      <c r="GSU2341" s="1279"/>
      <c r="GSV2341" s="1279"/>
      <c r="GSW2341" s="1279"/>
      <c r="GSX2341" s="1279"/>
      <c r="GSY2341" s="1279"/>
      <c r="GSZ2341" s="1279"/>
      <c r="GTA2341" s="1279"/>
      <c r="GTB2341" s="1279"/>
      <c r="GTC2341" s="1279"/>
      <c r="GTD2341" s="1279"/>
      <c r="GTE2341" s="1279"/>
      <c r="GTF2341" s="1279"/>
      <c r="GTG2341" s="1279"/>
      <c r="GTH2341" s="1279"/>
      <c r="GTI2341" s="1279"/>
      <c r="GTJ2341" s="1279"/>
      <c r="GTK2341" s="1279"/>
      <c r="GTL2341" s="1279"/>
      <c r="GTM2341" s="1279"/>
      <c r="GTN2341" s="1279"/>
      <c r="GTO2341" s="1279"/>
      <c r="GTP2341" s="1279"/>
      <c r="GTQ2341" s="1279"/>
      <c r="GTR2341" s="1279"/>
      <c r="GTS2341" s="1279"/>
      <c r="GTT2341" s="1279"/>
      <c r="GTU2341" s="1279"/>
      <c r="GTV2341" s="1279"/>
      <c r="GTW2341" s="1279"/>
      <c r="GTX2341" s="1279"/>
      <c r="GTY2341" s="1279"/>
      <c r="GTZ2341" s="1279"/>
      <c r="GUA2341" s="1279"/>
      <c r="GUB2341" s="1279"/>
      <c r="GUC2341" s="1279"/>
      <c r="GUD2341" s="1279"/>
      <c r="GUE2341" s="1279"/>
      <c r="GUF2341" s="1279"/>
      <c r="GUG2341" s="1279"/>
      <c r="GUH2341" s="1279"/>
      <c r="GUI2341" s="1279"/>
      <c r="GUJ2341" s="1279"/>
      <c r="GUK2341" s="1279"/>
      <c r="GUL2341" s="1279"/>
      <c r="GUM2341" s="1279"/>
      <c r="GUN2341" s="1279"/>
      <c r="GUO2341" s="1279"/>
      <c r="GUP2341" s="1279"/>
      <c r="GUQ2341" s="1279"/>
      <c r="GUR2341" s="1279"/>
      <c r="GUS2341" s="1279"/>
      <c r="GUT2341" s="1279"/>
      <c r="GUU2341" s="1279"/>
      <c r="GUV2341" s="1279"/>
      <c r="GUW2341" s="1279"/>
      <c r="GUX2341" s="1279"/>
      <c r="GUY2341" s="1279"/>
      <c r="GUZ2341" s="1279"/>
      <c r="GVA2341" s="1279"/>
      <c r="GVB2341" s="1279"/>
      <c r="GVC2341" s="1279"/>
      <c r="GVD2341" s="1279"/>
      <c r="GVE2341" s="1279"/>
      <c r="GVF2341" s="1279"/>
      <c r="GVG2341" s="1279"/>
      <c r="GVH2341" s="1279"/>
      <c r="GVI2341" s="1279"/>
      <c r="GVJ2341" s="1279"/>
      <c r="GVK2341" s="1279"/>
      <c r="GVL2341" s="1279"/>
      <c r="GVM2341" s="1279"/>
      <c r="GVN2341" s="1279"/>
      <c r="GVO2341" s="1279"/>
      <c r="GVP2341" s="1279"/>
      <c r="GVQ2341" s="1279"/>
      <c r="GVR2341" s="1279"/>
      <c r="GVS2341" s="1279"/>
      <c r="GVT2341" s="1279"/>
      <c r="GVU2341" s="1279"/>
      <c r="GVV2341" s="1279"/>
      <c r="GVW2341" s="1279"/>
      <c r="GVX2341" s="1279"/>
      <c r="GVY2341" s="1279"/>
      <c r="GVZ2341" s="1279"/>
      <c r="GWA2341" s="1279"/>
      <c r="GWB2341" s="1279"/>
      <c r="GWC2341" s="1279"/>
      <c r="GWD2341" s="1279"/>
      <c r="GWE2341" s="1279"/>
      <c r="GWF2341" s="1279"/>
      <c r="GWG2341" s="1279"/>
      <c r="GWH2341" s="1279"/>
      <c r="GWI2341" s="1279"/>
      <c r="GWJ2341" s="1279"/>
      <c r="GWK2341" s="1279"/>
      <c r="GWL2341" s="1279"/>
      <c r="GWM2341" s="1279"/>
      <c r="GWN2341" s="1279"/>
      <c r="GWO2341" s="1279"/>
      <c r="GWP2341" s="1279"/>
      <c r="GWQ2341" s="1279"/>
      <c r="GWR2341" s="1279"/>
      <c r="GWS2341" s="1279"/>
      <c r="GWT2341" s="1279"/>
      <c r="GWU2341" s="1279"/>
      <c r="GWV2341" s="1279"/>
      <c r="GWW2341" s="1279"/>
      <c r="GWX2341" s="1279"/>
      <c r="GWY2341" s="1279"/>
      <c r="GWZ2341" s="1279"/>
      <c r="GXA2341" s="1279"/>
      <c r="GXB2341" s="1279"/>
      <c r="GXC2341" s="1279"/>
      <c r="GXD2341" s="1279"/>
      <c r="GXE2341" s="1279"/>
      <c r="GXF2341" s="1279"/>
      <c r="GXG2341" s="1279"/>
      <c r="GXH2341" s="1279"/>
      <c r="GXI2341" s="1279"/>
      <c r="GXJ2341" s="1279"/>
      <c r="GXK2341" s="1279"/>
      <c r="GXL2341" s="1279"/>
      <c r="GXM2341" s="1279"/>
      <c r="GXN2341" s="1279"/>
      <c r="GXO2341" s="1279"/>
      <c r="GXP2341" s="1279"/>
      <c r="GXQ2341" s="1279"/>
      <c r="GXR2341" s="1279"/>
      <c r="GXS2341" s="1279"/>
      <c r="GXT2341" s="1279"/>
      <c r="GXU2341" s="1279"/>
      <c r="GXV2341" s="1279"/>
      <c r="GXW2341" s="1279"/>
      <c r="GXX2341" s="1279"/>
      <c r="GXY2341" s="1279"/>
      <c r="GXZ2341" s="1279"/>
      <c r="GYA2341" s="1279"/>
      <c r="GYB2341" s="1279"/>
      <c r="GYC2341" s="1279"/>
      <c r="GYD2341" s="1279"/>
      <c r="GYE2341" s="1279"/>
      <c r="GYF2341" s="1279"/>
      <c r="GYG2341" s="1279"/>
      <c r="GYH2341" s="1279"/>
      <c r="GYI2341" s="1279"/>
      <c r="GYJ2341" s="1279"/>
      <c r="GYK2341" s="1279"/>
      <c r="GYL2341" s="1279"/>
      <c r="GYM2341" s="1279"/>
      <c r="GYN2341" s="1279"/>
      <c r="GYO2341" s="1279"/>
      <c r="GYP2341" s="1279"/>
      <c r="GYQ2341" s="1279"/>
      <c r="GYR2341" s="1279"/>
      <c r="GYS2341" s="1279"/>
      <c r="GYT2341" s="1279"/>
      <c r="GYU2341" s="1279"/>
      <c r="GYV2341" s="1279"/>
      <c r="GYW2341" s="1279"/>
      <c r="GYX2341" s="1279"/>
      <c r="GYY2341" s="1279"/>
      <c r="GYZ2341" s="1279"/>
      <c r="GZA2341" s="1279"/>
      <c r="GZB2341" s="1279"/>
      <c r="GZC2341" s="1279"/>
      <c r="GZD2341" s="1279"/>
      <c r="GZE2341" s="1279"/>
      <c r="GZF2341" s="1279"/>
      <c r="GZG2341" s="1279"/>
      <c r="GZH2341" s="1279"/>
      <c r="GZI2341" s="1279"/>
      <c r="GZJ2341" s="1279"/>
      <c r="GZK2341" s="1279"/>
      <c r="GZL2341" s="1279"/>
      <c r="GZM2341" s="1279"/>
      <c r="GZN2341" s="1279"/>
      <c r="GZO2341" s="1279"/>
      <c r="GZP2341" s="1279"/>
      <c r="GZQ2341" s="1279"/>
      <c r="GZR2341" s="1279"/>
      <c r="GZS2341" s="1279"/>
      <c r="GZT2341" s="1279"/>
      <c r="GZU2341" s="1279"/>
      <c r="GZV2341" s="1279"/>
      <c r="GZW2341" s="1279"/>
      <c r="GZX2341" s="1279"/>
      <c r="GZY2341" s="1279"/>
      <c r="GZZ2341" s="1279"/>
      <c r="HAA2341" s="1279"/>
      <c r="HAB2341" s="1279"/>
      <c r="HAC2341" s="1279"/>
      <c r="HAD2341" s="1279"/>
      <c r="HAE2341" s="1279"/>
      <c r="HAF2341" s="1279"/>
      <c r="HAG2341" s="1279"/>
      <c r="HAH2341" s="1279"/>
      <c r="HAI2341" s="1279"/>
      <c r="HAJ2341" s="1279"/>
      <c r="HAK2341" s="1279"/>
      <c r="HAL2341" s="1279"/>
      <c r="HAM2341" s="1279"/>
      <c r="HAN2341" s="1279"/>
      <c r="HAO2341" s="1279"/>
      <c r="HAP2341" s="1279"/>
      <c r="HAQ2341" s="1279"/>
      <c r="HAR2341" s="1279"/>
      <c r="HAS2341" s="1279"/>
      <c r="HAT2341" s="1279"/>
      <c r="HAU2341" s="1279"/>
      <c r="HAV2341" s="1279"/>
      <c r="HAW2341" s="1279"/>
      <c r="HAX2341" s="1279"/>
      <c r="HAY2341" s="1279"/>
      <c r="HAZ2341" s="1279"/>
      <c r="HBA2341" s="1279"/>
      <c r="HBB2341" s="1279"/>
      <c r="HBC2341" s="1279"/>
      <c r="HBD2341" s="1279"/>
      <c r="HBE2341" s="1279"/>
      <c r="HBF2341" s="1279"/>
      <c r="HBG2341" s="1279"/>
      <c r="HBH2341" s="1279"/>
      <c r="HBI2341" s="1279"/>
      <c r="HBJ2341" s="1279"/>
      <c r="HBK2341" s="1279"/>
      <c r="HBL2341" s="1279"/>
      <c r="HBM2341" s="1279"/>
      <c r="HBN2341" s="1279"/>
      <c r="HBO2341" s="1279"/>
      <c r="HBP2341" s="1279"/>
      <c r="HBQ2341" s="1279"/>
      <c r="HBR2341" s="1279"/>
      <c r="HBS2341" s="1279"/>
      <c r="HBT2341" s="1279"/>
      <c r="HBU2341" s="1279"/>
      <c r="HBV2341" s="1279"/>
      <c r="HBW2341" s="1279"/>
      <c r="HBX2341" s="1279"/>
      <c r="HBY2341" s="1279"/>
      <c r="HBZ2341" s="1279"/>
      <c r="HCA2341" s="1279"/>
      <c r="HCB2341" s="1279"/>
      <c r="HCC2341" s="1279"/>
      <c r="HCD2341" s="1279"/>
      <c r="HCE2341" s="1279"/>
      <c r="HCF2341" s="1279"/>
      <c r="HCG2341" s="1279"/>
      <c r="HCH2341" s="1279"/>
      <c r="HCI2341" s="1279"/>
      <c r="HCJ2341" s="1279"/>
      <c r="HCK2341" s="1279"/>
      <c r="HCL2341" s="1279"/>
      <c r="HCM2341" s="1279"/>
      <c r="HCN2341" s="1279"/>
      <c r="HCO2341" s="1279"/>
      <c r="HCP2341" s="1279"/>
      <c r="HCQ2341" s="1279"/>
      <c r="HCR2341" s="1279"/>
      <c r="HCS2341" s="1279"/>
      <c r="HCT2341" s="1279"/>
      <c r="HCU2341" s="1279"/>
      <c r="HCV2341" s="1279"/>
      <c r="HCW2341" s="1279"/>
      <c r="HCX2341" s="1279"/>
      <c r="HCY2341" s="1279"/>
      <c r="HCZ2341" s="1279"/>
      <c r="HDA2341" s="1279"/>
      <c r="HDB2341" s="1279"/>
      <c r="HDC2341" s="1279"/>
      <c r="HDD2341" s="1279"/>
      <c r="HDE2341" s="1279"/>
      <c r="HDF2341" s="1279"/>
      <c r="HDG2341" s="1279"/>
      <c r="HDH2341" s="1279"/>
      <c r="HDI2341" s="1279"/>
      <c r="HDJ2341" s="1279"/>
      <c r="HDK2341" s="1279"/>
      <c r="HDL2341" s="1279"/>
      <c r="HDM2341" s="1279"/>
      <c r="HDN2341" s="1279"/>
      <c r="HDO2341" s="1279"/>
      <c r="HDP2341" s="1279"/>
      <c r="HDQ2341" s="1279"/>
      <c r="HDR2341" s="1279"/>
      <c r="HDS2341" s="1279"/>
      <c r="HDT2341" s="1279"/>
      <c r="HDU2341" s="1279"/>
      <c r="HDV2341" s="1279"/>
      <c r="HDW2341" s="1279"/>
      <c r="HDX2341" s="1279"/>
      <c r="HDY2341" s="1279"/>
      <c r="HDZ2341" s="1279"/>
      <c r="HEA2341" s="1279"/>
      <c r="HEB2341" s="1279"/>
      <c r="HEC2341" s="1279"/>
      <c r="HED2341" s="1279"/>
      <c r="HEE2341" s="1279"/>
      <c r="HEF2341" s="1279"/>
      <c r="HEG2341" s="1279"/>
      <c r="HEH2341" s="1279"/>
      <c r="HEI2341" s="1279"/>
      <c r="HEJ2341" s="1279"/>
      <c r="HEK2341" s="1279"/>
      <c r="HEL2341" s="1279"/>
      <c r="HEM2341" s="1279"/>
      <c r="HEN2341" s="1279"/>
      <c r="HEO2341" s="1279"/>
      <c r="HEP2341" s="1279"/>
      <c r="HEQ2341" s="1279"/>
      <c r="HER2341" s="1279"/>
      <c r="HES2341" s="1279"/>
      <c r="HET2341" s="1279"/>
      <c r="HEU2341" s="1279"/>
      <c r="HEV2341" s="1279"/>
      <c r="HEW2341" s="1279"/>
      <c r="HEX2341" s="1279"/>
      <c r="HEY2341" s="1279"/>
      <c r="HEZ2341" s="1279"/>
      <c r="HFA2341" s="1279"/>
      <c r="HFB2341" s="1279"/>
      <c r="HFC2341" s="1279"/>
      <c r="HFD2341" s="1279"/>
      <c r="HFE2341" s="1279"/>
      <c r="HFF2341" s="1279"/>
      <c r="HFG2341" s="1279"/>
      <c r="HFH2341" s="1279"/>
      <c r="HFI2341" s="1279"/>
      <c r="HFJ2341" s="1279"/>
      <c r="HFK2341" s="1279"/>
      <c r="HFL2341" s="1279"/>
      <c r="HFM2341" s="1279"/>
      <c r="HFN2341" s="1279"/>
      <c r="HFO2341" s="1279"/>
      <c r="HFP2341" s="1279"/>
      <c r="HFQ2341" s="1279"/>
      <c r="HFR2341" s="1279"/>
      <c r="HFS2341" s="1279"/>
      <c r="HFT2341" s="1279"/>
      <c r="HFU2341" s="1279"/>
      <c r="HFV2341" s="1279"/>
      <c r="HFW2341" s="1279"/>
      <c r="HFX2341" s="1279"/>
      <c r="HFY2341" s="1279"/>
      <c r="HFZ2341" s="1279"/>
      <c r="HGA2341" s="1279"/>
      <c r="HGB2341" s="1279"/>
      <c r="HGC2341" s="1279"/>
      <c r="HGD2341" s="1279"/>
      <c r="HGE2341" s="1279"/>
      <c r="HGF2341" s="1279"/>
      <c r="HGG2341" s="1279"/>
      <c r="HGH2341" s="1279"/>
      <c r="HGI2341" s="1279"/>
      <c r="HGJ2341" s="1279"/>
      <c r="HGK2341" s="1279"/>
      <c r="HGL2341" s="1279"/>
      <c r="HGM2341" s="1279"/>
      <c r="HGN2341" s="1279"/>
      <c r="HGO2341" s="1279"/>
      <c r="HGP2341" s="1279"/>
      <c r="HGQ2341" s="1279"/>
      <c r="HGR2341" s="1279"/>
      <c r="HGS2341" s="1279"/>
      <c r="HGT2341" s="1279"/>
      <c r="HGU2341" s="1279"/>
      <c r="HGV2341" s="1279"/>
      <c r="HGW2341" s="1279"/>
      <c r="HGX2341" s="1279"/>
      <c r="HGY2341" s="1279"/>
      <c r="HGZ2341" s="1279"/>
      <c r="HHA2341" s="1279"/>
      <c r="HHB2341" s="1279"/>
      <c r="HHC2341" s="1279"/>
      <c r="HHD2341" s="1279"/>
      <c r="HHE2341" s="1279"/>
      <c r="HHF2341" s="1279"/>
      <c r="HHG2341" s="1279"/>
      <c r="HHH2341" s="1279"/>
      <c r="HHI2341" s="1279"/>
      <c r="HHJ2341" s="1279"/>
      <c r="HHK2341" s="1279"/>
      <c r="HHL2341" s="1279"/>
      <c r="HHM2341" s="1279"/>
      <c r="HHN2341" s="1279"/>
      <c r="HHO2341" s="1279"/>
      <c r="HHP2341" s="1279"/>
      <c r="HHQ2341" s="1279"/>
      <c r="HHR2341" s="1279"/>
      <c r="HHS2341" s="1279"/>
      <c r="HHT2341" s="1279"/>
      <c r="HHU2341" s="1279"/>
      <c r="HHV2341" s="1279"/>
      <c r="HHW2341" s="1279"/>
      <c r="HHX2341" s="1279"/>
      <c r="HHY2341" s="1279"/>
      <c r="HHZ2341" s="1279"/>
      <c r="HIA2341" s="1279"/>
      <c r="HIB2341" s="1279"/>
      <c r="HIC2341" s="1279"/>
      <c r="HID2341" s="1279"/>
      <c r="HIE2341" s="1279"/>
      <c r="HIF2341" s="1279"/>
      <c r="HIG2341" s="1279"/>
      <c r="HIH2341" s="1279"/>
      <c r="HII2341" s="1279"/>
      <c r="HIJ2341" s="1279"/>
      <c r="HIK2341" s="1279"/>
      <c r="HIL2341" s="1279"/>
      <c r="HIM2341" s="1279"/>
      <c r="HIN2341" s="1279"/>
      <c r="HIO2341" s="1279"/>
      <c r="HIP2341" s="1279"/>
      <c r="HIQ2341" s="1279"/>
      <c r="HIR2341" s="1279"/>
      <c r="HIS2341" s="1279"/>
      <c r="HIT2341" s="1279"/>
      <c r="HIU2341" s="1279"/>
      <c r="HIV2341" s="1279"/>
      <c r="HIW2341" s="1279"/>
      <c r="HIX2341" s="1279"/>
      <c r="HIY2341" s="1279"/>
      <c r="HIZ2341" s="1279"/>
      <c r="HJA2341" s="1279"/>
      <c r="HJB2341" s="1279"/>
      <c r="HJC2341" s="1279"/>
      <c r="HJD2341" s="1279"/>
      <c r="HJE2341" s="1279"/>
      <c r="HJF2341" s="1279"/>
      <c r="HJG2341" s="1279"/>
      <c r="HJH2341" s="1279"/>
      <c r="HJI2341" s="1279"/>
      <c r="HJJ2341" s="1279"/>
      <c r="HJK2341" s="1279"/>
      <c r="HJL2341" s="1279"/>
      <c r="HJM2341" s="1279"/>
      <c r="HJN2341" s="1279"/>
      <c r="HJO2341" s="1279"/>
      <c r="HJP2341" s="1279"/>
      <c r="HJQ2341" s="1279"/>
      <c r="HJR2341" s="1279"/>
      <c r="HJS2341" s="1279"/>
      <c r="HJT2341" s="1279"/>
      <c r="HJU2341" s="1279"/>
      <c r="HJV2341" s="1279"/>
      <c r="HJW2341" s="1279"/>
      <c r="HJX2341" s="1279"/>
      <c r="HJY2341" s="1279"/>
      <c r="HJZ2341" s="1279"/>
      <c r="HKA2341" s="1279"/>
      <c r="HKB2341" s="1279"/>
      <c r="HKC2341" s="1279"/>
      <c r="HKD2341" s="1279"/>
      <c r="HKE2341" s="1279"/>
      <c r="HKF2341" s="1279"/>
      <c r="HKG2341" s="1279"/>
      <c r="HKH2341" s="1279"/>
      <c r="HKI2341" s="1279"/>
      <c r="HKJ2341" s="1279"/>
      <c r="HKK2341" s="1279"/>
      <c r="HKL2341" s="1279"/>
      <c r="HKM2341" s="1279"/>
      <c r="HKN2341" s="1279"/>
      <c r="HKO2341" s="1279"/>
      <c r="HKP2341" s="1279"/>
      <c r="HKQ2341" s="1279"/>
      <c r="HKR2341" s="1279"/>
      <c r="HKS2341" s="1279"/>
      <c r="HKT2341" s="1279"/>
      <c r="HKU2341" s="1279"/>
      <c r="HKV2341" s="1279"/>
      <c r="HKW2341" s="1279"/>
      <c r="HKX2341" s="1279"/>
      <c r="HKY2341" s="1279"/>
      <c r="HKZ2341" s="1279"/>
      <c r="HLA2341" s="1279"/>
      <c r="HLB2341" s="1279"/>
      <c r="HLC2341" s="1279"/>
      <c r="HLD2341" s="1279"/>
      <c r="HLE2341" s="1279"/>
      <c r="HLF2341" s="1279"/>
      <c r="HLG2341" s="1279"/>
      <c r="HLH2341" s="1279"/>
      <c r="HLI2341" s="1279"/>
      <c r="HLJ2341" s="1279"/>
      <c r="HLK2341" s="1279"/>
      <c r="HLL2341" s="1279"/>
      <c r="HLM2341" s="1279"/>
      <c r="HLN2341" s="1279"/>
      <c r="HLO2341" s="1279"/>
      <c r="HLP2341" s="1279"/>
      <c r="HLQ2341" s="1279"/>
      <c r="HLR2341" s="1279"/>
      <c r="HLS2341" s="1279"/>
      <c r="HLT2341" s="1279"/>
      <c r="HLU2341" s="1279"/>
      <c r="HLV2341" s="1279"/>
      <c r="HLW2341" s="1279"/>
      <c r="HLX2341" s="1279"/>
      <c r="HLY2341" s="1279"/>
      <c r="HLZ2341" s="1279"/>
      <c r="HMA2341" s="1279"/>
      <c r="HMB2341" s="1279"/>
      <c r="HMC2341" s="1279"/>
      <c r="HMD2341" s="1279"/>
      <c r="HME2341" s="1279"/>
      <c r="HMF2341" s="1279"/>
      <c r="HMG2341" s="1279"/>
      <c r="HMH2341" s="1279"/>
      <c r="HMI2341" s="1279"/>
      <c r="HMJ2341" s="1279"/>
      <c r="HMK2341" s="1279"/>
      <c r="HML2341" s="1279"/>
      <c r="HMM2341" s="1279"/>
      <c r="HMN2341" s="1279"/>
      <c r="HMO2341" s="1279"/>
      <c r="HMP2341" s="1279"/>
      <c r="HMQ2341" s="1279"/>
      <c r="HMR2341" s="1279"/>
      <c r="HMS2341" s="1279"/>
      <c r="HMT2341" s="1279"/>
      <c r="HMU2341" s="1279"/>
      <c r="HMV2341" s="1279"/>
      <c r="HMW2341" s="1279"/>
      <c r="HMX2341" s="1279"/>
      <c r="HMY2341" s="1279"/>
      <c r="HMZ2341" s="1279"/>
      <c r="HNA2341" s="1279"/>
      <c r="HNB2341" s="1279"/>
      <c r="HNC2341" s="1279"/>
      <c r="HND2341" s="1279"/>
      <c r="HNE2341" s="1279"/>
      <c r="HNF2341" s="1279"/>
      <c r="HNG2341" s="1279"/>
      <c r="HNH2341" s="1279"/>
      <c r="HNI2341" s="1279"/>
      <c r="HNJ2341" s="1279"/>
      <c r="HNK2341" s="1279"/>
      <c r="HNL2341" s="1279"/>
      <c r="HNM2341" s="1279"/>
      <c r="HNN2341" s="1279"/>
      <c r="HNO2341" s="1279"/>
      <c r="HNP2341" s="1279"/>
      <c r="HNQ2341" s="1279"/>
      <c r="HNR2341" s="1279"/>
      <c r="HNS2341" s="1279"/>
      <c r="HNT2341" s="1279"/>
      <c r="HNU2341" s="1279"/>
      <c r="HNV2341" s="1279"/>
      <c r="HNW2341" s="1279"/>
      <c r="HNX2341" s="1279"/>
      <c r="HNY2341" s="1279"/>
      <c r="HNZ2341" s="1279"/>
      <c r="HOA2341" s="1279"/>
      <c r="HOB2341" s="1279"/>
      <c r="HOC2341" s="1279"/>
      <c r="HOD2341" s="1279"/>
      <c r="HOE2341" s="1279"/>
      <c r="HOF2341" s="1279"/>
      <c r="HOG2341" s="1279"/>
      <c r="HOH2341" s="1279"/>
      <c r="HOI2341" s="1279"/>
      <c r="HOJ2341" s="1279"/>
      <c r="HOK2341" s="1279"/>
      <c r="HOL2341" s="1279"/>
      <c r="HOM2341" s="1279"/>
      <c r="HON2341" s="1279"/>
      <c r="HOO2341" s="1279"/>
      <c r="HOP2341" s="1279"/>
      <c r="HOQ2341" s="1279"/>
      <c r="HOR2341" s="1279"/>
      <c r="HOS2341" s="1279"/>
      <c r="HOT2341" s="1279"/>
      <c r="HOU2341" s="1279"/>
      <c r="HOV2341" s="1279"/>
      <c r="HOW2341" s="1279"/>
      <c r="HOX2341" s="1279"/>
      <c r="HOY2341" s="1279"/>
      <c r="HOZ2341" s="1279"/>
      <c r="HPA2341" s="1279"/>
      <c r="HPB2341" s="1279"/>
      <c r="HPC2341" s="1279"/>
      <c r="HPD2341" s="1279"/>
      <c r="HPE2341" s="1279"/>
      <c r="HPF2341" s="1279"/>
      <c r="HPG2341" s="1279"/>
      <c r="HPH2341" s="1279"/>
      <c r="HPI2341" s="1279"/>
      <c r="HPJ2341" s="1279"/>
      <c r="HPK2341" s="1279"/>
      <c r="HPL2341" s="1279"/>
      <c r="HPM2341" s="1279"/>
      <c r="HPN2341" s="1279"/>
      <c r="HPO2341" s="1279"/>
      <c r="HPP2341" s="1279"/>
      <c r="HPQ2341" s="1279"/>
      <c r="HPR2341" s="1279"/>
      <c r="HPS2341" s="1279"/>
      <c r="HPT2341" s="1279"/>
      <c r="HPU2341" s="1279"/>
      <c r="HPV2341" s="1279"/>
      <c r="HPW2341" s="1279"/>
      <c r="HPX2341" s="1279"/>
      <c r="HPY2341" s="1279"/>
      <c r="HPZ2341" s="1279"/>
      <c r="HQA2341" s="1279"/>
      <c r="HQB2341" s="1279"/>
      <c r="HQC2341" s="1279"/>
      <c r="HQD2341" s="1279"/>
      <c r="HQE2341" s="1279"/>
      <c r="HQF2341" s="1279"/>
      <c r="HQG2341" s="1279"/>
      <c r="HQH2341" s="1279"/>
      <c r="HQI2341" s="1279"/>
      <c r="HQJ2341" s="1279"/>
      <c r="HQK2341" s="1279"/>
      <c r="HQL2341" s="1279"/>
      <c r="HQM2341" s="1279"/>
      <c r="HQN2341" s="1279"/>
      <c r="HQO2341" s="1279"/>
      <c r="HQP2341" s="1279"/>
      <c r="HQQ2341" s="1279"/>
      <c r="HQR2341" s="1279"/>
      <c r="HQS2341" s="1279"/>
      <c r="HQT2341" s="1279"/>
      <c r="HQU2341" s="1279"/>
      <c r="HQV2341" s="1279"/>
      <c r="HQW2341" s="1279"/>
      <c r="HQX2341" s="1279"/>
      <c r="HQY2341" s="1279"/>
      <c r="HQZ2341" s="1279"/>
      <c r="HRA2341" s="1279"/>
      <c r="HRB2341" s="1279"/>
      <c r="HRC2341" s="1279"/>
      <c r="HRD2341" s="1279"/>
      <c r="HRE2341" s="1279"/>
      <c r="HRF2341" s="1279"/>
      <c r="HRG2341" s="1279"/>
      <c r="HRH2341" s="1279"/>
      <c r="HRI2341" s="1279"/>
      <c r="HRJ2341" s="1279"/>
      <c r="HRK2341" s="1279"/>
      <c r="HRL2341" s="1279"/>
      <c r="HRM2341" s="1279"/>
      <c r="HRN2341" s="1279"/>
      <c r="HRO2341" s="1279"/>
      <c r="HRP2341" s="1279"/>
      <c r="HRQ2341" s="1279"/>
      <c r="HRR2341" s="1279"/>
      <c r="HRS2341" s="1279"/>
      <c r="HRT2341" s="1279"/>
      <c r="HRU2341" s="1279"/>
      <c r="HRV2341" s="1279"/>
      <c r="HRW2341" s="1279"/>
      <c r="HRX2341" s="1279"/>
      <c r="HRY2341" s="1279"/>
      <c r="HRZ2341" s="1279"/>
      <c r="HSA2341" s="1279"/>
      <c r="HSB2341" s="1279"/>
      <c r="HSC2341" s="1279"/>
      <c r="HSD2341" s="1279"/>
      <c r="HSE2341" s="1279"/>
      <c r="HSF2341" s="1279"/>
      <c r="HSG2341" s="1279"/>
      <c r="HSH2341" s="1279"/>
      <c r="HSI2341" s="1279"/>
      <c r="HSJ2341" s="1279"/>
      <c r="HSK2341" s="1279"/>
      <c r="HSL2341" s="1279"/>
      <c r="HSM2341" s="1279"/>
      <c r="HSN2341" s="1279"/>
      <c r="HSO2341" s="1279"/>
      <c r="HSP2341" s="1279"/>
      <c r="HSQ2341" s="1279"/>
      <c r="HSR2341" s="1279"/>
      <c r="HSS2341" s="1279"/>
      <c r="HST2341" s="1279"/>
      <c r="HSU2341" s="1279"/>
      <c r="HSV2341" s="1279"/>
      <c r="HSW2341" s="1279"/>
      <c r="HSX2341" s="1279"/>
      <c r="HSY2341" s="1279"/>
      <c r="HSZ2341" s="1279"/>
      <c r="HTA2341" s="1279"/>
      <c r="HTB2341" s="1279"/>
      <c r="HTC2341" s="1279"/>
      <c r="HTD2341" s="1279"/>
      <c r="HTE2341" s="1279"/>
      <c r="HTF2341" s="1279"/>
      <c r="HTG2341" s="1279"/>
      <c r="HTH2341" s="1279"/>
      <c r="HTI2341" s="1279"/>
      <c r="HTJ2341" s="1279"/>
      <c r="HTK2341" s="1279"/>
      <c r="HTL2341" s="1279"/>
      <c r="HTM2341" s="1279"/>
      <c r="HTN2341" s="1279"/>
      <c r="HTO2341" s="1279"/>
      <c r="HTP2341" s="1279"/>
      <c r="HTQ2341" s="1279"/>
      <c r="HTR2341" s="1279"/>
      <c r="HTS2341" s="1279"/>
      <c r="HTT2341" s="1279"/>
      <c r="HTU2341" s="1279"/>
      <c r="HTV2341" s="1279"/>
      <c r="HTW2341" s="1279"/>
      <c r="HTX2341" s="1279"/>
      <c r="HTY2341" s="1279"/>
      <c r="HTZ2341" s="1279"/>
      <c r="HUA2341" s="1279"/>
      <c r="HUB2341" s="1279"/>
      <c r="HUC2341" s="1279"/>
      <c r="HUD2341" s="1279"/>
      <c r="HUE2341" s="1279"/>
      <c r="HUF2341" s="1279"/>
      <c r="HUG2341" s="1279"/>
      <c r="HUH2341" s="1279"/>
      <c r="HUI2341" s="1279"/>
      <c r="HUJ2341" s="1279"/>
      <c r="HUK2341" s="1279"/>
      <c r="HUL2341" s="1279"/>
      <c r="HUM2341" s="1279"/>
      <c r="HUN2341" s="1279"/>
      <c r="HUO2341" s="1279"/>
      <c r="HUP2341" s="1279"/>
      <c r="HUQ2341" s="1279"/>
      <c r="HUR2341" s="1279"/>
      <c r="HUS2341" s="1279"/>
      <c r="HUT2341" s="1279"/>
      <c r="HUU2341" s="1279"/>
      <c r="HUV2341" s="1279"/>
      <c r="HUW2341" s="1279"/>
      <c r="HUX2341" s="1279"/>
      <c r="HUY2341" s="1279"/>
      <c r="HUZ2341" s="1279"/>
      <c r="HVA2341" s="1279"/>
      <c r="HVB2341" s="1279"/>
      <c r="HVC2341" s="1279"/>
      <c r="HVD2341" s="1279"/>
      <c r="HVE2341" s="1279"/>
      <c r="HVF2341" s="1279"/>
      <c r="HVG2341" s="1279"/>
      <c r="HVH2341" s="1279"/>
      <c r="HVI2341" s="1279"/>
      <c r="HVJ2341" s="1279"/>
      <c r="HVK2341" s="1279"/>
      <c r="HVL2341" s="1279"/>
      <c r="HVM2341" s="1279"/>
      <c r="HVN2341" s="1279"/>
      <c r="HVO2341" s="1279"/>
      <c r="HVP2341" s="1279"/>
      <c r="HVQ2341" s="1279"/>
      <c r="HVR2341" s="1279"/>
      <c r="HVS2341" s="1279"/>
      <c r="HVT2341" s="1279"/>
      <c r="HVU2341" s="1279"/>
      <c r="HVV2341" s="1279"/>
      <c r="HVW2341" s="1279"/>
      <c r="HVX2341" s="1279"/>
      <c r="HVY2341" s="1279"/>
      <c r="HVZ2341" s="1279"/>
      <c r="HWA2341" s="1279"/>
      <c r="HWB2341" s="1279"/>
      <c r="HWC2341" s="1279"/>
      <c r="HWD2341" s="1279"/>
      <c r="HWE2341" s="1279"/>
      <c r="HWF2341" s="1279"/>
      <c r="HWG2341" s="1279"/>
      <c r="HWH2341" s="1279"/>
      <c r="HWI2341" s="1279"/>
      <c r="HWJ2341" s="1279"/>
      <c r="HWK2341" s="1279"/>
      <c r="HWL2341" s="1279"/>
      <c r="HWM2341" s="1279"/>
      <c r="HWN2341" s="1279"/>
      <c r="HWO2341" s="1279"/>
      <c r="HWP2341" s="1279"/>
      <c r="HWQ2341" s="1279"/>
      <c r="HWR2341" s="1279"/>
      <c r="HWS2341" s="1279"/>
      <c r="HWT2341" s="1279"/>
      <c r="HWU2341" s="1279"/>
      <c r="HWV2341" s="1279"/>
      <c r="HWW2341" s="1279"/>
      <c r="HWX2341" s="1279"/>
      <c r="HWY2341" s="1279"/>
      <c r="HWZ2341" s="1279"/>
      <c r="HXA2341" s="1279"/>
      <c r="HXB2341" s="1279"/>
      <c r="HXC2341" s="1279"/>
      <c r="HXD2341" s="1279"/>
      <c r="HXE2341" s="1279"/>
      <c r="HXF2341" s="1279"/>
      <c r="HXG2341" s="1279"/>
      <c r="HXH2341" s="1279"/>
      <c r="HXI2341" s="1279"/>
      <c r="HXJ2341" s="1279"/>
      <c r="HXK2341" s="1279"/>
      <c r="HXL2341" s="1279"/>
      <c r="HXM2341" s="1279"/>
      <c r="HXN2341" s="1279"/>
      <c r="HXO2341" s="1279"/>
      <c r="HXP2341" s="1279"/>
      <c r="HXQ2341" s="1279"/>
      <c r="HXR2341" s="1279"/>
      <c r="HXS2341" s="1279"/>
      <c r="HXT2341" s="1279"/>
      <c r="HXU2341" s="1279"/>
      <c r="HXV2341" s="1279"/>
      <c r="HXW2341" s="1279"/>
      <c r="HXX2341" s="1279"/>
      <c r="HXY2341" s="1279"/>
      <c r="HXZ2341" s="1279"/>
      <c r="HYA2341" s="1279"/>
      <c r="HYB2341" s="1279"/>
      <c r="HYC2341" s="1279"/>
      <c r="HYD2341" s="1279"/>
      <c r="HYE2341" s="1279"/>
      <c r="HYF2341" s="1279"/>
      <c r="HYG2341" s="1279"/>
      <c r="HYH2341" s="1279"/>
      <c r="HYI2341" s="1279"/>
      <c r="HYJ2341" s="1279"/>
      <c r="HYK2341" s="1279"/>
      <c r="HYL2341" s="1279"/>
      <c r="HYM2341" s="1279"/>
      <c r="HYN2341" s="1279"/>
      <c r="HYO2341" s="1279"/>
      <c r="HYP2341" s="1279"/>
      <c r="HYQ2341" s="1279"/>
      <c r="HYR2341" s="1279"/>
      <c r="HYS2341" s="1279"/>
      <c r="HYT2341" s="1279"/>
      <c r="HYU2341" s="1279"/>
      <c r="HYV2341" s="1279"/>
      <c r="HYW2341" s="1279"/>
      <c r="HYX2341" s="1279"/>
      <c r="HYY2341" s="1279"/>
      <c r="HYZ2341" s="1279"/>
      <c r="HZA2341" s="1279"/>
      <c r="HZB2341" s="1279"/>
      <c r="HZC2341" s="1279"/>
      <c r="HZD2341" s="1279"/>
      <c r="HZE2341" s="1279"/>
      <c r="HZF2341" s="1279"/>
      <c r="HZG2341" s="1279"/>
      <c r="HZH2341" s="1279"/>
      <c r="HZI2341" s="1279"/>
      <c r="HZJ2341" s="1279"/>
      <c r="HZK2341" s="1279"/>
      <c r="HZL2341" s="1279"/>
      <c r="HZM2341" s="1279"/>
      <c r="HZN2341" s="1279"/>
      <c r="HZO2341" s="1279"/>
      <c r="HZP2341" s="1279"/>
      <c r="HZQ2341" s="1279"/>
      <c r="HZR2341" s="1279"/>
      <c r="HZS2341" s="1279"/>
      <c r="HZT2341" s="1279"/>
      <c r="HZU2341" s="1279"/>
      <c r="HZV2341" s="1279"/>
      <c r="HZW2341" s="1279"/>
      <c r="HZX2341" s="1279"/>
      <c r="HZY2341" s="1279"/>
      <c r="HZZ2341" s="1279"/>
      <c r="IAA2341" s="1279"/>
      <c r="IAB2341" s="1279"/>
      <c r="IAC2341" s="1279"/>
      <c r="IAD2341" s="1279"/>
      <c r="IAE2341" s="1279"/>
      <c r="IAF2341" s="1279"/>
      <c r="IAG2341" s="1279"/>
      <c r="IAH2341" s="1279"/>
      <c r="IAI2341" s="1279"/>
      <c r="IAJ2341" s="1279"/>
      <c r="IAK2341" s="1279"/>
      <c r="IAL2341" s="1279"/>
      <c r="IAM2341" s="1279"/>
      <c r="IAN2341" s="1279"/>
      <c r="IAO2341" s="1279"/>
      <c r="IAP2341" s="1279"/>
      <c r="IAQ2341" s="1279"/>
      <c r="IAR2341" s="1279"/>
      <c r="IAS2341" s="1279"/>
      <c r="IAT2341" s="1279"/>
      <c r="IAU2341" s="1279"/>
      <c r="IAV2341" s="1279"/>
      <c r="IAW2341" s="1279"/>
      <c r="IAX2341" s="1279"/>
      <c r="IAY2341" s="1279"/>
      <c r="IAZ2341" s="1279"/>
      <c r="IBA2341" s="1279"/>
      <c r="IBB2341" s="1279"/>
      <c r="IBC2341" s="1279"/>
      <c r="IBD2341" s="1279"/>
      <c r="IBE2341" s="1279"/>
      <c r="IBF2341" s="1279"/>
      <c r="IBG2341" s="1279"/>
      <c r="IBH2341" s="1279"/>
      <c r="IBI2341" s="1279"/>
      <c r="IBJ2341" s="1279"/>
      <c r="IBK2341" s="1279"/>
      <c r="IBL2341" s="1279"/>
      <c r="IBM2341" s="1279"/>
      <c r="IBN2341" s="1279"/>
      <c r="IBO2341" s="1279"/>
      <c r="IBP2341" s="1279"/>
      <c r="IBQ2341" s="1279"/>
      <c r="IBR2341" s="1279"/>
      <c r="IBS2341" s="1279"/>
      <c r="IBT2341" s="1279"/>
      <c r="IBU2341" s="1279"/>
      <c r="IBV2341" s="1279"/>
      <c r="IBW2341" s="1279"/>
      <c r="IBX2341" s="1279"/>
      <c r="IBY2341" s="1279"/>
      <c r="IBZ2341" s="1279"/>
      <c r="ICA2341" s="1279"/>
      <c r="ICB2341" s="1279"/>
      <c r="ICC2341" s="1279"/>
      <c r="ICD2341" s="1279"/>
      <c r="ICE2341" s="1279"/>
      <c r="ICF2341" s="1279"/>
      <c r="ICG2341" s="1279"/>
      <c r="ICH2341" s="1279"/>
      <c r="ICI2341" s="1279"/>
      <c r="ICJ2341" s="1279"/>
      <c r="ICK2341" s="1279"/>
      <c r="ICL2341" s="1279"/>
      <c r="ICM2341" s="1279"/>
      <c r="ICN2341" s="1279"/>
      <c r="ICO2341" s="1279"/>
      <c r="ICP2341" s="1279"/>
      <c r="ICQ2341" s="1279"/>
      <c r="ICR2341" s="1279"/>
      <c r="ICS2341" s="1279"/>
      <c r="ICT2341" s="1279"/>
      <c r="ICU2341" s="1279"/>
      <c r="ICV2341" s="1279"/>
      <c r="ICW2341" s="1279"/>
      <c r="ICX2341" s="1279"/>
      <c r="ICY2341" s="1279"/>
      <c r="ICZ2341" s="1279"/>
      <c r="IDA2341" s="1279"/>
      <c r="IDB2341" s="1279"/>
      <c r="IDC2341" s="1279"/>
      <c r="IDD2341" s="1279"/>
      <c r="IDE2341" s="1279"/>
      <c r="IDF2341" s="1279"/>
      <c r="IDG2341" s="1279"/>
      <c r="IDH2341" s="1279"/>
      <c r="IDI2341" s="1279"/>
      <c r="IDJ2341" s="1279"/>
      <c r="IDK2341" s="1279"/>
      <c r="IDL2341" s="1279"/>
      <c r="IDM2341" s="1279"/>
      <c r="IDN2341" s="1279"/>
      <c r="IDO2341" s="1279"/>
      <c r="IDP2341" s="1279"/>
      <c r="IDQ2341" s="1279"/>
      <c r="IDR2341" s="1279"/>
      <c r="IDS2341" s="1279"/>
      <c r="IDT2341" s="1279"/>
      <c r="IDU2341" s="1279"/>
      <c r="IDV2341" s="1279"/>
      <c r="IDW2341" s="1279"/>
      <c r="IDX2341" s="1279"/>
      <c r="IDY2341" s="1279"/>
      <c r="IDZ2341" s="1279"/>
      <c r="IEA2341" s="1279"/>
      <c r="IEB2341" s="1279"/>
      <c r="IEC2341" s="1279"/>
      <c r="IED2341" s="1279"/>
      <c r="IEE2341" s="1279"/>
      <c r="IEF2341" s="1279"/>
      <c r="IEG2341" s="1279"/>
      <c r="IEH2341" s="1279"/>
      <c r="IEI2341" s="1279"/>
      <c r="IEJ2341" s="1279"/>
      <c r="IEK2341" s="1279"/>
      <c r="IEL2341" s="1279"/>
      <c r="IEM2341" s="1279"/>
      <c r="IEN2341" s="1279"/>
      <c r="IEO2341" s="1279"/>
      <c r="IEP2341" s="1279"/>
      <c r="IEQ2341" s="1279"/>
      <c r="IER2341" s="1279"/>
      <c r="IES2341" s="1279"/>
      <c r="IET2341" s="1279"/>
      <c r="IEU2341" s="1279"/>
      <c r="IEV2341" s="1279"/>
      <c r="IEW2341" s="1279"/>
      <c r="IEX2341" s="1279"/>
      <c r="IEY2341" s="1279"/>
      <c r="IEZ2341" s="1279"/>
      <c r="IFA2341" s="1279"/>
      <c r="IFB2341" s="1279"/>
      <c r="IFC2341" s="1279"/>
      <c r="IFD2341" s="1279"/>
      <c r="IFE2341" s="1279"/>
      <c r="IFF2341" s="1279"/>
      <c r="IFG2341" s="1279"/>
      <c r="IFH2341" s="1279"/>
      <c r="IFI2341" s="1279"/>
      <c r="IFJ2341" s="1279"/>
      <c r="IFK2341" s="1279"/>
      <c r="IFL2341" s="1279"/>
      <c r="IFM2341" s="1279"/>
      <c r="IFN2341" s="1279"/>
      <c r="IFO2341" s="1279"/>
      <c r="IFP2341" s="1279"/>
      <c r="IFQ2341" s="1279"/>
      <c r="IFR2341" s="1279"/>
      <c r="IFS2341" s="1279"/>
      <c r="IFT2341" s="1279"/>
      <c r="IFU2341" s="1279"/>
      <c r="IFV2341" s="1279"/>
      <c r="IFW2341" s="1279"/>
      <c r="IFX2341" s="1279"/>
      <c r="IFY2341" s="1279"/>
      <c r="IFZ2341" s="1279"/>
      <c r="IGA2341" s="1279"/>
      <c r="IGB2341" s="1279"/>
      <c r="IGC2341" s="1279"/>
      <c r="IGD2341" s="1279"/>
      <c r="IGE2341" s="1279"/>
      <c r="IGF2341" s="1279"/>
      <c r="IGG2341" s="1279"/>
      <c r="IGH2341" s="1279"/>
      <c r="IGI2341" s="1279"/>
      <c r="IGJ2341" s="1279"/>
      <c r="IGK2341" s="1279"/>
      <c r="IGL2341" s="1279"/>
      <c r="IGM2341" s="1279"/>
      <c r="IGN2341" s="1279"/>
      <c r="IGO2341" s="1279"/>
      <c r="IGP2341" s="1279"/>
      <c r="IGQ2341" s="1279"/>
      <c r="IGR2341" s="1279"/>
      <c r="IGS2341" s="1279"/>
      <c r="IGT2341" s="1279"/>
      <c r="IGU2341" s="1279"/>
      <c r="IGV2341" s="1279"/>
      <c r="IGW2341" s="1279"/>
      <c r="IGX2341" s="1279"/>
      <c r="IGY2341" s="1279"/>
      <c r="IGZ2341" s="1279"/>
      <c r="IHA2341" s="1279"/>
      <c r="IHB2341" s="1279"/>
      <c r="IHC2341" s="1279"/>
      <c r="IHD2341" s="1279"/>
      <c r="IHE2341" s="1279"/>
      <c r="IHF2341" s="1279"/>
      <c r="IHG2341" s="1279"/>
      <c r="IHH2341" s="1279"/>
      <c r="IHI2341" s="1279"/>
      <c r="IHJ2341" s="1279"/>
      <c r="IHK2341" s="1279"/>
      <c r="IHL2341" s="1279"/>
      <c r="IHM2341" s="1279"/>
      <c r="IHN2341" s="1279"/>
      <c r="IHO2341" s="1279"/>
      <c r="IHP2341" s="1279"/>
      <c r="IHQ2341" s="1279"/>
      <c r="IHR2341" s="1279"/>
      <c r="IHS2341" s="1279"/>
      <c r="IHT2341" s="1279"/>
      <c r="IHU2341" s="1279"/>
      <c r="IHV2341" s="1279"/>
      <c r="IHW2341" s="1279"/>
      <c r="IHX2341" s="1279"/>
      <c r="IHY2341" s="1279"/>
      <c r="IHZ2341" s="1279"/>
      <c r="IIA2341" s="1279"/>
      <c r="IIB2341" s="1279"/>
      <c r="IIC2341" s="1279"/>
      <c r="IID2341" s="1279"/>
      <c r="IIE2341" s="1279"/>
      <c r="IIF2341" s="1279"/>
      <c r="IIG2341" s="1279"/>
      <c r="IIH2341" s="1279"/>
      <c r="III2341" s="1279"/>
      <c r="IIJ2341" s="1279"/>
      <c r="IIK2341" s="1279"/>
      <c r="IIL2341" s="1279"/>
      <c r="IIM2341" s="1279"/>
      <c r="IIN2341" s="1279"/>
      <c r="IIO2341" s="1279"/>
      <c r="IIP2341" s="1279"/>
      <c r="IIQ2341" s="1279"/>
      <c r="IIR2341" s="1279"/>
      <c r="IIS2341" s="1279"/>
      <c r="IIT2341" s="1279"/>
      <c r="IIU2341" s="1279"/>
      <c r="IIV2341" s="1279"/>
      <c r="IIW2341" s="1279"/>
      <c r="IIX2341" s="1279"/>
      <c r="IIY2341" s="1279"/>
      <c r="IIZ2341" s="1279"/>
      <c r="IJA2341" s="1279"/>
      <c r="IJB2341" s="1279"/>
      <c r="IJC2341" s="1279"/>
      <c r="IJD2341" s="1279"/>
      <c r="IJE2341" s="1279"/>
      <c r="IJF2341" s="1279"/>
      <c r="IJG2341" s="1279"/>
      <c r="IJH2341" s="1279"/>
      <c r="IJI2341" s="1279"/>
      <c r="IJJ2341" s="1279"/>
      <c r="IJK2341" s="1279"/>
      <c r="IJL2341" s="1279"/>
      <c r="IJM2341" s="1279"/>
      <c r="IJN2341" s="1279"/>
      <c r="IJO2341" s="1279"/>
      <c r="IJP2341" s="1279"/>
      <c r="IJQ2341" s="1279"/>
      <c r="IJR2341" s="1279"/>
      <c r="IJS2341" s="1279"/>
      <c r="IJT2341" s="1279"/>
      <c r="IJU2341" s="1279"/>
      <c r="IJV2341" s="1279"/>
      <c r="IJW2341" s="1279"/>
      <c r="IJX2341" s="1279"/>
      <c r="IJY2341" s="1279"/>
      <c r="IJZ2341" s="1279"/>
      <c r="IKA2341" s="1279"/>
      <c r="IKB2341" s="1279"/>
      <c r="IKC2341" s="1279"/>
      <c r="IKD2341" s="1279"/>
      <c r="IKE2341" s="1279"/>
      <c r="IKF2341" s="1279"/>
      <c r="IKG2341" s="1279"/>
      <c r="IKH2341" s="1279"/>
      <c r="IKI2341" s="1279"/>
      <c r="IKJ2341" s="1279"/>
      <c r="IKK2341" s="1279"/>
      <c r="IKL2341" s="1279"/>
      <c r="IKM2341" s="1279"/>
      <c r="IKN2341" s="1279"/>
      <c r="IKO2341" s="1279"/>
      <c r="IKP2341" s="1279"/>
      <c r="IKQ2341" s="1279"/>
      <c r="IKR2341" s="1279"/>
      <c r="IKS2341" s="1279"/>
      <c r="IKT2341" s="1279"/>
      <c r="IKU2341" s="1279"/>
      <c r="IKV2341" s="1279"/>
      <c r="IKW2341" s="1279"/>
      <c r="IKX2341" s="1279"/>
      <c r="IKY2341" s="1279"/>
      <c r="IKZ2341" s="1279"/>
      <c r="ILA2341" s="1279"/>
      <c r="ILB2341" s="1279"/>
      <c r="ILC2341" s="1279"/>
      <c r="ILD2341" s="1279"/>
      <c r="ILE2341" s="1279"/>
      <c r="ILF2341" s="1279"/>
      <c r="ILG2341" s="1279"/>
      <c r="ILH2341" s="1279"/>
      <c r="ILI2341" s="1279"/>
      <c r="ILJ2341" s="1279"/>
      <c r="ILK2341" s="1279"/>
      <c r="ILL2341" s="1279"/>
      <c r="ILM2341" s="1279"/>
      <c r="ILN2341" s="1279"/>
      <c r="ILO2341" s="1279"/>
      <c r="ILP2341" s="1279"/>
      <c r="ILQ2341" s="1279"/>
      <c r="ILR2341" s="1279"/>
      <c r="ILS2341" s="1279"/>
      <c r="ILT2341" s="1279"/>
      <c r="ILU2341" s="1279"/>
      <c r="ILV2341" s="1279"/>
      <c r="ILW2341" s="1279"/>
      <c r="ILX2341" s="1279"/>
      <c r="ILY2341" s="1279"/>
      <c r="ILZ2341" s="1279"/>
      <c r="IMA2341" s="1279"/>
      <c r="IMB2341" s="1279"/>
      <c r="IMC2341" s="1279"/>
      <c r="IMD2341" s="1279"/>
      <c r="IME2341" s="1279"/>
      <c r="IMF2341" s="1279"/>
      <c r="IMG2341" s="1279"/>
      <c r="IMH2341" s="1279"/>
      <c r="IMI2341" s="1279"/>
      <c r="IMJ2341" s="1279"/>
      <c r="IMK2341" s="1279"/>
      <c r="IML2341" s="1279"/>
      <c r="IMM2341" s="1279"/>
      <c r="IMN2341" s="1279"/>
      <c r="IMO2341" s="1279"/>
      <c r="IMP2341" s="1279"/>
      <c r="IMQ2341" s="1279"/>
      <c r="IMR2341" s="1279"/>
      <c r="IMS2341" s="1279"/>
      <c r="IMT2341" s="1279"/>
      <c r="IMU2341" s="1279"/>
      <c r="IMV2341" s="1279"/>
      <c r="IMW2341" s="1279"/>
      <c r="IMX2341" s="1279"/>
      <c r="IMY2341" s="1279"/>
      <c r="IMZ2341" s="1279"/>
      <c r="INA2341" s="1279"/>
      <c r="INB2341" s="1279"/>
      <c r="INC2341" s="1279"/>
      <c r="IND2341" s="1279"/>
      <c r="INE2341" s="1279"/>
      <c r="INF2341" s="1279"/>
      <c r="ING2341" s="1279"/>
      <c r="INH2341" s="1279"/>
      <c r="INI2341" s="1279"/>
      <c r="INJ2341" s="1279"/>
      <c r="INK2341" s="1279"/>
      <c r="INL2341" s="1279"/>
      <c r="INM2341" s="1279"/>
      <c r="INN2341" s="1279"/>
      <c r="INO2341" s="1279"/>
      <c r="INP2341" s="1279"/>
      <c r="INQ2341" s="1279"/>
      <c r="INR2341" s="1279"/>
      <c r="INS2341" s="1279"/>
      <c r="INT2341" s="1279"/>
      <c r="INU2341" s="1279"/>
      <c r="INV2341" s="1279"/>
      <c r="INW2341" s="1279"/>
      <c r="INX2341" s="1279"/>
      <c r="INY2341" s="1279"/>
      <c r="INZ2341" s="1279"/>
      <c r="IOA2341" s="1279"/>
      <c r="IOB2341" s="1279"/>
      <c r="IOC2341" s="1279"/>
      <c r="IOD2341" s="1279"/>
      <c r="IOE2341" s="1279"/>
      <c r="IOF2341" s="1279"/>
      <c r="IOG2341" s="1279"/>
      <c r="IOH2341" s="1279"/>
      <c r="IOI2341" s="1279"/>
      <c r="IOJ2341" s="1279"/>
      <c r="IOK2341" s="1279"/>
      <c r="IOL2341" s="1279"/>
      <c r="IOM2341" s="1279"/>
      <c r="ION2341" s="1279"/>
      <c r="IOO2341" s="1279"/>
      <c r="IOP2341" s="1279"/>
      <c r="IOQ2341" s="1279"/>
      <c r="IOR2341" s="1279"/>
      <c r="IOS2341" s="1279"/>
      <c r="IOT2341" s="1279"/>
      <c r="IOU2341" s="1279"/>
      <c r="IOV2341" s="1279"/>
      <c r="IOW2341" s="1279"/>
      <c r="IOX2341" s="1279"/>
      <c r="IOY2341" s="1279"/>
      <c r="IOZ2341" s="1279"/>
      <c r="IPA2341" s="1279"/>
      <c r="IPB2341" s="1279"/>
      <c r="IPC2341" s="1279"/>
      <c r="IPD2341" s="1279"/>
      <c r="IPE2341" s="1279"/>
      <c r="IPF2341" s="1279"/>
      <c r="IPG2341" s="1279"/>
      <c r="IPH2341" s="1279"/>
      <c r="IPI2341" s="1279"/>
      <c r="IPJ2341" s="1279"/>
      <c r="IPK2341" s="1279"/>
      <c r="IPL2341" s="1279"/>
      <c r="IPM2341" s="1279"/>
      <c r="IPN2341" s="1279"/>
      <c r="IPO2341" s="1279"/>
      <c r="IPP2341" s="1279"/>
      <c r="IPQ2341" s="1279"/>
      <c r="IPR2341" s="1279"/>
      <c r="IPS2341" s="1279"/>
      <c r="IPT2341" s="1279"/>
      <c r="IPU2341" s="1279"/>
      <c r="IPV2341" s="1279"/>
      <c r="IPW2341" s="1279"/>
      <c r="IPX2341" s="1279"/>
      <c r="IPY2341" s="1279"/>
      <c r="IPZ2341" s="1279"/>
      <c r="IQA2341" s="1279"/>
      <c r="IQB2341" s="1279"/>
      <c r="IQC2341" s="1279"/>
      <c r="IQD2341" s="1279"/>
      <c r="IQE2341" s="1279"/>
      <c r="IQF2341" s="1279"/>
      <c r="IQG2341" s="1279"/>
      <c r="IQH2341" s="1279"/>
      <c r="IQI2341" s="1279"/>
      <c r="IQJ2341" s="1279"/>
      <c r="IQK2341" s="1279"/>
      <c r="IQL2341" s="1279"/>
      <c r="IQM2341" s="1279"/>
      <c r="IQN2341" s="1279"/>
      <c r="IQO2341" s="1279"/>
      <c r="IQP2341" s="1279"/>
      <c r="IQQ2341" s="1279"/>
      <c r="IQR2341" s="1279"/>
      <c r="IQS2341" s="1279"/>
      <c r="IQT2341" s="1279"/>
      <c r="IQU2341" s="1279"/>
      <c r="IQV2341" s="1279"/>
      <c r="IQW2341" s="1279"/>
      <c r="IQX2341" s="1279"/>
      <c r="IQY2341" s="1279"/>
      <c r="IQZ2341" s="1279"/>
      <c r="IRA2341" s="1279"/>
      <c r="IRB2341" s="1279"/>
      <c r="IRC2341" s="1279"/>
      <c r="IRD2341" s="1279"/>
      <c r="IRE2341" s="1279"/>
      <c r="IRF2341" s="1279"/>
      <c r="IRG2341" s="1279"/>
      <c r="IRH2341" s="1279"/>
      <c r="IRI2341" s="1279"/>
      <c r="IRJ2341" s="1279"/>
      <c r="IRK2341" s="1279"/>
      <c r="IRL2341" s="1279"/>
      <c r="IRM2341" s="1279"/>
      <c r="IRN2341" s="1279"/>
      <c r="IRO2341" s="1279"/>
      <c r="IRP2341" s="1279"/>
      <c r="IRQ2341" s="1279"/>
      <c r="IRR2341" s="1279"/>
      <c r="IRS2341" s="1279"/>
      <c r="IRT2341" s="1279"/>
      <c r="IRU2341" s="1279"/>
      <c r="IRV2341" s="1279"/>
      <c r="IRW2341" s="1279"/>
      <c r="IRX2341" s="1279"/>
      <c r="IRY2341" s="1279"/>
      <c r="IRZ2341" s="1279"/>
      <c r="ISA2341" s="1279"/>
      <c r="ISB2341" s="1279"/>
      <c r="ISC2341" s="1279"/>
      <c r="ISD2341" s="1279"/>
      <c r="ISE2341" s="1279"/>
      <c r="ISF2341" s="1279"/>
      <c r="ISG2341" s="1279"/>
      <c r="ISH2341" s="1279"/>
      <c r="ISI2341" s="1279"/>
      <c r="ISJ2341" s="1279"/>
      <c r="ISK2341" s="1279"/>
      <c r="ISL2341" s="1279"/>
      <c r="ISM2341" s="1279"/>
      <c r="ISN2341" s="1279"/>
      <c r="ISO2341" s="1279"/>
      <c r="ISP2341" s="1279"/>
      <c r="ISQ2341" s="1279"/>
      <c r="ISR2341" s="1279"/>
      <c r="ISS2341" s="1279"/>
      <c r="IST2341" s="1279"/>
      <c r="ISU2341" s="1279"/>
      <c r="ISV2341" s="1279"/>
      <c r="ISW2341" s="1279"/>
      <c r="ISX2341" s="1279"/>
      <c r="ISY2341" s="1279"/>
      <c r="ISZ2341" s="1279"/>
      <c r="ITA2341" s="1279"/>
      <c r="ITB2341" s="1279"/>
      <c r="ITC2341" s="1279"/>
      <c r="ITD2341" s="1279"/>
      <c r="ITE2341" s="1279"/>
      <c r="ITF2341" s="1279"/>
      <c r="ITG2341" s="1279"/>
      <c r="ITH2341" s="1279"/>
      <c r="ITI2341" s="1279"/>
      <c r="ITJ2341" s="1279"/>
      <c r="ITK2341" s="1279"/>
      <c r="ITL2341" s="1279"/>
      <c r="ITM2341" s="1279"/>
      <c r="ITN2341" s="1279"/>
      <c r="ITO2341" s="1279"/>
      <c r="ITP2341" s="1279"/>
      <c r="ITQ2341" s="1279"/>
      <c r="ITR2341" s="1279"/>
      <c r="ITS2341" s="1279"/>
      <c r="ITT2341" s="1279"/>
      <c r="ITU2341" s="1279"/>
      <c r="ITV2341" s="1279"/>
      <c r="ITW2341" s="1279"/>
      <c r="ITX2341" s="1279"/>
      <c r="ITY2341" s="1279"/>
      <c r="ITZ2341" s="1279"/>
      <c r="IUA2341" s="1279"/>
      <c r="IUB2341" s="1279"/>
      <c r="IUC2341" s="1279"/>
      <c r="IUD2341" s="1279"/>
      <c r="IUE2341" s="1279"/>
      <c r="IUF2341" s="1279"/>
      <c r="IUG2341" s="1279"/>
      <c r="IUH2341" s="1279"/>
      <c r="IUI2341" s="1279"/>
      <c r="IUJ2341" s="1279"/>
      <c r="IUK2341" s="1279"/>
      <c r="IUL2341" s="1279"/>
      <c r="IUM2341" s="1279"/>
      <c r="IUN2341" s="1279"/>
      <c r="IUO2341" s="1279"/>
      <c r="IUP2341" s="1279"/>
      <c r="IUQ2341" s="1279"/>
      <c r="IUR2341" s="1279"/>
      <c r="IUS2341" s="1279"/>
      <c r="IUT2341" s="1279"/>
      <c r="IUU2341" s="1279"/>
      <c r="IUV2341" s="1279"/>
      <c r="IUW2341" s="1279"/>
      <c r="IUX2341" s="1279"/>
      <c r="IUY2341" s="1279"/>
      <c r="IUZ2341" s="1279"/>
      <c r="IVA2341" s="1279"/>
      <c r="IVB2341" s="1279"/>
      <c r="IVC2341" s="1279"/>
      <c r="IVD2341" s="1279"/>
      <c r="IVE2341" s="1279"/>
      <c r="IVF2341" s="1279"/>
      <c r="IVG2341" s="1279"/>
      <c r="IVH2341" s="1279"/>
      <c r="IVI2341" s="1279"/>
      <c r="IVJ2341" s="1279"/>
      <c r="IVK2341" s="1279"/>
      <c r="IVL2341" s="1279"/>
      <c r="IVM2341" s="1279"/>
      <c r="IVN2341" s="1279"/>
      <c r="IVO2341" s="1279"/>
      <c r="IVP2341" s="1279"/>
      <c r="IVQ2341" s="1279"/>
      <c r="IVR2341" s="1279"/>
      <c r="IVS2341" s="1279"/>
      <c r="IVT2341" s="1279"/>
      <c r="IVU2341" s="1279"/>
      <c r="IVV2341" s="1279"/>
      <c r="IVW2341" s="1279"/>
      <c r="IVX2341" s="1279"/>
      <c r="IVY2341" s="1279"/>
      <c r="IVZ2341" s="1279"/>
      <c r="IWA2341" s="1279"/>
      <c r="IWB2341" s="1279"/>
      <c r="IWC2341" s="1279"/>
      <c r="IWD2341" s="1279"/>
      <c r="IWE2341" s="1279"/>
      <c r="IWF2341" s="1279"/>
      <c r="IWG2341" s="1279"/>
      <c r="IWH2341" s="1279"/>
      <c r="IWI2341" s="1279"/>
      <c r="IWJ2341" s="1279"/>
      <c r="IWK2341" s="1279"/>
      <c r="IWL2341" s="1279"/>
      <c r="IWM2341" s="1279"/>
      <c r="IWN2341" s="1279"/>
      <c r="IWO2341" s="1279"/>
      <c r="IWP2341" s="1279"/>
      <c r="IWQ2341" s="1279"/>
      <c r="IWR2341" s="1279"/>
      <c r="IWS2341" s="1279"/>
      <c r="IWT2341" s="1279"/>
      <c r="IWU2341" s="1279"/>
      <c r="IWV2341" s="1279"/>
      <c r="IWW2341" s="1279"/>
      <c r="IWX2341" s="1279"/>
      <c r="IWY2341" s="1279"/>
      <c r="IWZ2341" s="1279"/>
      <c r="IXA2341" s="1279"/>
      <c r="IXB2341" s="1279"/>
      <c r="IXC2341" s="1279"/>
      <c r="IXD2341" s="1279"/>
      <c r="IXE2341" s="1279"/>
      <c r="IXF2341" s="1279"/>
      <c r="IXG2341" s="1279"/>
      <c r="IXH2341" s="1279"/>
      <c r="IXI2341" s="1279"/>
      <c r="IXJ2341" s="1279"/>
      <c r="IXK2341" s="1279"/>
      <c r="IXL2341" s="1279"/>
      <c r="IXM2341" s="1279"/>
      <c r="IXN2341" s="1279"/>
      <c r="IXO2341" s="1279"/>
      <c r="IXP2341" s="1279"/>
      <c r="IXQ2341" s="1279"/>
      <c r="IXR2341" s="1279"/>
      <c r="IXS2341" s="1279"/>
      <c r="IXT2341" s="1279"/>
      <c r="IXU2341" s="1279"/>
      <c r="IXV2341" s="1279"/>
      <c r="IXW2341" s="1279"/>
      <c r="IXX2341" s="1279"/>
      <c r="IXY2341" s="1279"/>
      <c r="IXZ2341" s="1279"/>
      <c r="IYA2341" s="1279"/>
      <c r="IYB2341" s="1279"/>
      <c r="IYC2341" s="1279"/>
      <c r="IYD2341" s="1279"/>
      <c r="IYE2341" s="1279"/>
      <c r="IYF2341" s="1279"/>
      <c r="IYG2341" s="1279"/>
      <c r="IYH2341" s="1279"/>
      <c r="IYI2341" s="1279"/>
      <c r="IYJ2341" s="1279"/>
      <c r="IYK2341" s="1279"/>
      <c r="IYL2341" s="1279"/>
      <c r="IYM2341" s="1279"/>
      <c r="IYN2341" s="1279"/>
      <c r="IYO2341" s="1279"/>
      <c r="IYP2341" s="1279"/>
      <c r="IYQ2341" s="1279"/>
      <c r="IYR2341" s="1279"/>
      <c r="IYS2341" s="1279"/>
      <c r="IYT2341" s="1279"/>
      <c r="IYU2341" s="1279"/>
      <c r="IYV2341" s="1279"/>
      <c r="IYW2341" s="1279"/>
      <c r="IYX2341" s="1279"/>
      <c r="IYY2341" s="1279"/>
      <c r="IYZ2341" s="1279"/>
      <c r="IZA2341" s="1279"/>
      <c r="IZB2341" s="1279"/>
      <c r="IZC2341" s="1279"/>
      <c r="IZD2341" s="1279"/>
      <c r="IZE2341" s="1279"/>
      <c r="IZF2341" s="1279"/>
      <c r="IZG2341" s="1279"/>
      <c r="IZH2341" s="1279"/>
      <c r="IZI2341" s="1279"/>
      <c r="IZJ2341" s="1279"/>
      <c r="IZK2341" s="1279"/>
      <c r="IZL2341" s="1279"/>
      <c r="IZM2341" s="1279"/>
      <c r="IZN2341" s="1279"/>
      <c r="IZO2341" s="1279"/>
      <c r="IZP2341" s="1279"/>
      <c r="IZQ2341" s="1279"/>
      <c r="IZR2341" s="1279"/>
      <c r="IZS2341" s="1279"/>
      <c r="IZT2341" s="1279"/>
      <c r="IZU2341" s="1279"/>
      <c r="IZV2341" s="1279"/>
      <c r="IZW2341" s="1279"/>
      <c r="IZX2341" s="1279"/>
      <c r="IZY2341" s="1279"/>
      <c r="IZZ2341" s="1279"/>
      <c r="JAA2341" s="1279"/>
      <c r="JAB2341" s="1279"/>
      <c r="JAC2341" s="1279"/>
      <c r="JAD2341" s="1279"/>
      <c r="JAE2341" s="1279"/>
      <c r="JAF2341" s="1279"/>
      <c r="JAG2341" s="1279"/>
      <c r="JAH2341" s="1279"/>
      <c r="JAI2341" s="1279"/>
      <c r="JAJ2341" s="1279"/>
      <c r="JAK2341" s="1279"/>
      <c r="JAL2341" s="1279"/>
      <c r="JAM2341" s="1279"/>
      <c r="JAN2341" s="1279"/>
      <c r="JAO2341" s="1279"/>
      <c r="JAP2341" s="1279"/>
      <c r="JAQ2341" s="1279"/>
      <c r="JAR2341" s="1279"/>
      <c r="JAS2341" s="1279"/>
      <c r="JAT2341" s="1279"/>
      <c r="JAU2341" s="1279"/>
      <c r="JAV2341" s="1279"/>
      <c r="JAW2341" s="1279"/>
      <c r="JAX2341" s="1279"/>
      <c r="JAY2341" s="1279"/>
      <c r="JAZ2341" s="1279"/>
      <c r="JBA2341" s="1279"/>
      <c r="JBB2341" s="1279"/>
      <c r="JBC2341" s="1279"/>
      <c r="JBD2341" s="1279"/>
      <c r="JBE2341" s="1279"/>
      <c r="JBF2341" s="1279"/>
      <c r="JBG2341" s="1279"/>
      <c r="JBH2341" s="1279"/>
      <c r="JBI2341" s="1279"/>
      <c r="JBJ2341" s="1279"/>
      <c r="JBK2341" s="1279"/>
      <c r="JBL2341" s="1279"/>
      <c r="JBM2341" s="1279"/>
      <c r="JBN2341" s="1279"/>
      <c r="JBO2341" s="1279"/>
      <c r="JBP2341" s="1279"/>
      <c r="JBQ2341" s="1279"/>
      <c r="JBR2341" s="1279"/>
      <c r="JBS2341" s="1279"/>
      <c r="JBT2341" s="1279"/>
      <c r="JBU2341" s="1279"/>
      <c r="JBV2341" s="1279"/>
      <c r="JBW2341" s="1279"/>
      <c r="JBX2341" s="1279"/>
      <c r="JBY2341" s="1279"/>
      <c r="JBZ2341" s="1279"/>
      <c r="JCA2341" s="1279"/>
      <c r="JCB2341" s="1279"/>
      <c r="JCC2341" s="1279"/>
      <c r="JCD2341" s="1279"/>
      <c r="JCE2341" s="1279"/>
      <c r="JCF2341" s="1279"/>
      <c r="JCG2341" s="1279"/>
      <c r="JCH2341" s="1279"/>
      <c r="JCI2341" s="1279"/>
      <c r="JCJ2341" s="1279"/>
      <c r="JCK2341" s="1279"/>
      <c r="JCL2341" s="1279"/>
      <c r="JCM2341" s="1279"/>
      <c r="JCN2341" s="1279"/>
      <c r="JCO2341" s="1279"/>
      <c r="JCP2341" s="1279"/>
      <c r="JCQ2341" s="1279"/>
      <c r="JCR2341" s="1279"/>
      <c r="JCS2341" s="1279"/>
      <c r="JCT2341" s="1279"/>
      <c r="JCU2341" s="1279"/>
      <c r="JCV2341" s="1279"/>
      <c r="JCW2341" s="1279"/>
      <c r="JCX2341" s="1279"/>
      <c r="JCY2341" s="1279"/>
      <c r="JCZ2341" s="1279"/>
      <c r="JDA2341" s="1279"/>
      <c r="JDB2341" s="1279"/>
      <c r="JDC2341" s="1279"/>
      <c r="JDD2341" s="1279"/>
      <c r="JDE2341" s="1279"/>
      <c r="JDF2341" s="1279"/>
      <c r="JDG2341" s="1279"/>
      <c r="JDH2341" s="1279"/>
      <c r="JDI2341" s="1279"/>
      <c r="JDJ2341" s="1279"/>
      <c r="JDK2341" s="1279"/>
      <c r="JDL2341" s="1279"/>
      <c r="JDM2341" s="1279"/>
      <c r="JDN2341" s="1279"/>
      <c r="JDO2341" s="1279"/>
      <c r="JDP2341" s="1279"/>
      <c r="JDQ2341" s="1279"/>
      <c r="JDR2341" s="1279"/>
      <c r="JDS2341" s="1279"/>
      <c r="JDT2341" s="1279"/>
      <c r="JDU2341" s="1279"/>
      <c r="JDV2341" s="1279"/>
      <c r="JDW2341" s="1279"/>
      <c r="JDX2341" s="1279"/>
      <c r="JDY2341" s="1279"/>
      <c r="JDZ2341" s="1279"/>
      <c r="JEA2341" s="1279"/>
      <c r="JEB2341" s="1279"/>
      <c r="JEC2341" s="1279"/>
      <c r="JED2341" s="1279"/>
      <c r="JEE2341" s="1279"/>
      <c r="JEF2341" s="1279"/>
      <c r="JEG2341" s="1279"/>
      <c r="JEH2341" s="1279"/>
      <c r="JEI2341" s="1279"/>
      <c r="JEJ2341" s="1279"/>
      <c r="JEK2341" s="1279"/>
      <c r="JEL2341" s="1279"/>
      <c r="JEM2341" s="1279"/>
      <c r="JEN2341" s="1279"/>
      <c r="JEO2341" s="1279"/>
      <c r="JEP2341" s="1279"/>
      <c r="JEQ2341" s="1279"/>
      <c r="JER2341" s="1279"/>
      <c r="JES2341" s="1279"/>
      <c r="JET2341" s="1279"/>
      <c r="JEU2341" s="1279"/>
      <c r="JEV2341" s="1279"/>
      <c r="JEW2341" s="1279"/>
      <c r="JEX2341" s="1279"/>
      <c r="JEY2341" s="1279"/>
      <c r="JEZ2341" s="1279"/>
      <c r="JFA2341" s="1279"/>
      <c r="JFB2341" s="1279"/>
      <c r="JFC2341" s="1279"/>
      <c r="JFD2341" s="1279"/>
      <c r="JFE2341" s="1279"/>
      <c r="JFF2341" s="1279"/>
      <c r="JFG2341" s="1279"/>
      <c r="JFH2341" s="1279"/>
      <c r="JFI2341" s="1279"/>
      <c r="JFJ2341" s="1279"/>
      <c r="JFK2341" s="1279"/>
      <c r="JFL2341" s="1279"/>
      <c r="JFM2341" s="1279"/>
      <c r="JFN2341" s="1279"/>
      <c r="JFO2341" s="1279"/>
      <c r="JFP2341" s="1279"/>
      <c r="JFQ2341" s="1279"/>
      <c r="JFR2341" s="1279"/>
      <c r="JFS2341" s="1279"/>
      <c r="JFT2341" s="1279"/>
      <c r="JFU2341" s="1279"/>
      <c r="JFV2341" s="1279"/>
      <c r="JFW2341" s="1279"/>
      <c r="JFX2341" s="1279"/>
      <c r="JFY2341" s="1279"/>
      <c r="JFZ2341" s="1279"/>
      <c r="JGA2341" s="1279"/>
      <c r="JGB2341" s="1279"/>
      <c r="JGC2341" s="1279"/>
      <c r="JGD2341" s="1279"/>
      <c r="JGE2341" s="1279"/>
      <c r="JGF2341" s="1279"/>
      <c r="JGG2341" s="1279"/>
      <c r="JGH2341" s="1279"/>
      <c r="JGI2341" s="1279"/>
      <c r="JGJ2341" s="1279"/>
      <c r="JGK2341" s="1279"/>
      <c r="JGL2341" s="1279"/>
      <c r="JGM2341" s="1279"/>
      <c r="JGN2341" s="1279"/>
      <c r="JGO2341" s="1279"/>
      <c r="JGP2341" s="1279"/>
      <c r="JGQ2341" s="1279"/>
      <c r="JGR2341" s="1279"/>
      <c r="JGS2341" s="1279"/>
      <c r="JGT2341" s="1279"/>
      <c r="JGU2341" s="1279"/>
      <c r="JGV2341" s="1279"/>
      <c r="JGW2341" s="1279"/>
      <c r="JGX2341" s="1279"/>
      <c r="JGY2341" s="1279"/>
      <c r="JGZ2341" s="1279"/>
      <c r="JHA2341" s="1279"/>
      <c r="JHB2341" s="1279"/>
      <c r="JHC2341" s="1279"/>
      <c r="JHD2341" s="1279"/>
      <c r="JHE2341" s="1279"/>
      <c r="JHF2341" s="1279"/>
      <c r="JHG2341" s="1279"/>
      <c r="JHH2341" s="1279"/>
      <c r="JHI2341" s="1279"/>
      <c r="JHJ2341" s="1279"/>
      <c r="JHK2341" s="1279"/>
      <c r="JHL2341" s="1279"/>
      <c r="JHM2341" s="1279"/>
      <c r="JHN2341" s="1279"/>
      <c r="JHO2341" s="1279"/>
      <c r="JHP2341" s="1279"/>
      <c r="JHQ2341" s="1279"/>
      <c r="JHR2341" s="1279"/>
      <c r="JHS2341" s="1279"/>
      <c r="JHT2341" s="1279"/>
      <c r="JHU2341" s="1279"/>
      <c r="JHV2341" s="1279"/>
      <c r="JHW2341" s="1279"/>
      <c r="JHX2341" s="1279"/>
      <c r="JHY2341" s="1279"/>
      <c r="JHZ2341" s="1279"/>
      <c r="JIA2341" s="1279"/>
      <c r="JIB2341" s="1279"/>
      <c r="JIC2341" s="1279"/>
      <c r="JID2341" s="1279"/>
      <c r="JIE2341" s="1279"/>
      <c r="JIF2341" s="1279"/>
      <c r="JIG2341" s="1279"/>
      <c r="JIH2341" s="1279"/>
      <c r="JII2341" s="1279"/>
      <c r="JIJ2341" s="1279"/>
      <c r="JIK2341" s="1279"/>
      <c r="JIL2341" s="1279"/>
      <c r="JIM2341" s="1279"/>
      <c r="JIN2341" s="1279"/>
      <c r="JIO2341" s="1279"/>
      <c r="JIP2341" s="1279"/>
      <c r="JIQ2341" s="1279"/>
      <c r="JIR2341" s="1279"/>
      <c r="JIS2341" s="1279"/>
      <c r="JIT2341" s="1279"/>
      <c r="JIU2341" s="1279"/>
      <c r="JIV2341" s="1279"/>
      <c r="JIW2341" s="1279"/>
      <c r="JIX2341" s="1279"/>
      <c r="JIY2341" s="1279"/>
      <c r="JIZ2341" s="1279"/>
      <c r="JJA2341" s="1279"/>
      <c r="JJB2341" s="1279"/>
      <c r="JJC2341" s="1279"/>
      <c r="JJD2341" s="1279"/>
      <c r="JJE2341" s="1279"/>
      <c r="JJF2341" s="1279"/>
      <c r="JJG2341" s="1279"/>
      <c r="JJH2341" s="1279"/>
      <c r="JJI2341" s="1279"/>
      <c r="JJJ2341" s="1279"/>
      <c r="JJK2341" s="1279"/>
      <c r="JJL2341" s="1279"/>
      <c r="JJM2341" s="1279"/>
      <c r="JJN2341" s="1279"/>
      <c r="JJO2341" s="1279"/>
      <c r="JJP2341" s="1279"/>
      <c r="JJQ2341" s="1279"/>
      <c r="JJR2341" s="1279"/>
      <c r="JJS2341" s="1279"/>
      <c r="JJT2341" s="1279"/>
      <c r="JJU2341" s="1279"/>
      <c r="JJV2341" s="1279"/>
      <c r="JJW2341" s="1279"/>
      <c r="JJX2341" s="1279"/>
      <c r="JJY2341" s="1279"/>
      <c r="JJZ2341" s="1279"/>
      <c r="JKA2341" s="1279"/>
      <c r="JKB2341" s="1279"/>
      <c r="JKC2341" s="1279"/>
      <c r="JKD2341" s="1279"/>
      <c r="JKE2341" s="1279"/>
      <c r="JKF2341" s="1279"/>
      <c r="JKG2341" s="1279"/>
      <c r="JKH2341" s="1279"/>
      <c r="JKI2341" s="1279"/>
      <c r="JKJ2341" s="1279"/>
      <c r="JKK2341" s="1279"/>
      <c r="JKL2341" s="1279"/>
      <c r="JKM2341" s="1279"/>
      <c r="JKN2341" s="1279"/>
      <c r="JKO2341" s="1279"/>
      <c r="JKP2341" s="1279"/>
      <c r="JKQ2341" s="1279"/>
      <c r="JKR2341" s="1279"/>
      <c r="JKS2341" s="1279"/>
      <c r="JKT2341" s="1279"/>
      <c r="JKU2341" s="1279"/>
      <c r="JKV2341" s="1279"/>
      <c r="JKW2341" s="1279"/>
      <c r="JKX2341" s="1279"/>
      <c r="JKY2341" s="1279"/>
      <c r="JKZ2341" s="1279"/>
      <c r="JLA2341" s="1279"/>
      <c r="JLB2341" s="1279"/>
      <c r="JLC2341" s="1279"/>
      <c r="JLD2341" s="1279"/>
      <c r="JLE2341" s="1279"/>
      <c r="JLF2341" s="1279"/>
      <c r="JLG2341" s="1279"/>
      <c r="JLH2341" s="1279"/>
      <c r="JLI2341" s="1279"/>
      <c r="JLJ2341" s="1279"/>
      <c r="JLK2341" s="1279"/>
      <c r="JLL2341" s="1279"/>
      <c r="JLM2341" s="1279"/>
      <c r="JLN2341" s="1279"/>
      <c r="JLO2341" s="1279"/>
      <c r="JLP2341" s="1279"/>
      <c r="JLQ2341" s="1279"/>
      <c r="JLR2341" s="1279"/>
      <c r="JLS2341" s="1279"/>
      <c r="JLT2341" s="1279"/>
      <c r="JLU2341" s="1279"/>
      <c r="JLV2341" s="1279"/>
      <c r="JLW2341" s="1279"/>
      <c r="JLX2341" s="1279"/>
      <c r="JLY2341" s="1279"/>
      <c r="JLZ2341" s="1279"/>
      <c r="JMA2341" s="1279"/>
      <c r="JMB2341" s="1279"/>
      <c r="JMC2341" s="1279"/>
      <c r="JMD2341" s="1279"/>
      <c r="JME2341" s="1279"/>
      <c r="JMF2341" s="1279"/>
      <c r="JMG2341" s="1279"/>
      <c r="JMH2341" s="1279"/>
      <c r="JMI2341" s="1279"/>
      <c r="JMJ2341" s="1279"/>
      <c r="JMK2341" s="1279"/>
      <c r="JML2341" s="1279"/>
      <c r="JMM2341" s="1279"/>
      <c r="JMN2341" s="1279"/>
      <c r="JMO2341" s="1279"/>
      <c r="JMP2341" s="1279"/>
      <c r="JMQ2341" s="1279"/>
      <c r="JMR2341" s="1279"/>
      <c r="JMS2341" s="1279"/>
      <c r="JMT2341" s="1279"/>
      <c r="JMU2341" s="1279"/>
      <c r="JMV2341" s="1279"/>
      <c r="JMW2341" s="1279"/>
      <c r="JMX2341" s="1279"/>
      <c r="JMY2341" s="1279"/>
      <c r="JMZ2341" s="1279"/>
      <c r="JNA2341" s="1279"/>
      <c r="JNB2341" s="1279"/>
      <c r="JNC2341" s="1279"/>
      <c r="JND2341" s="1279"/>
      <c r="JNE2341" s="1279"/>
      <c r="JNF2341" s="1279"/>
      <c r="JNG2341" s="1279"/>
      <c r="JNH2341" s="1279"/>
      <c r="JNI2341" s="1279"/>
      <c r="JNJ2341" s="1279"/>
      <c r="JNK2341" s="1279"/>
      <c r="JNL2341" s="1279"/>
      <c r="JNM2341" s="1279"/>
      <c r="JNN2341" s="1279"/>
      <c r="JNO2341" s="1279"/>
      <c r="JNP2341" s="1279"/>
      <c r="JNQ2341" s="1279"/>
      <c r="JNR2341" s="1279"/>
      <c r="JNS2341" s="1279"/>
      <c r="JNT2341" s="1279"/>
      <c r="JNU2341" s="1279"/>
      <c r="JNV2341" s="1279"/>
      <c r="JNW2341" s="1279"/>
      <c r="JNX2341" s="1279"/>
      <c r="JNY2341" s="1279"/>
      <c r="JNZ2341" s="1279"/>
      <c r="JOA2341" s="1279"/>
      <c r="JOB2341" s="1279"/>
      <c r="JOC2341" s="1279"/>
      <c r="JOD2341" s="1279"/>
      <c r="JOE2341" s="1279"/>
      <c r="JOF2341" s="1279"/>
      <c r="JOG2341" s="1279"/>
      <c r="JOH2341" s="1279"/>
      <c r="JOI2341" s="1279"/>
      <c r="JOJ2341" s="1279"/>
      <c r="JOK2341" s="1279"/>
      <c r="JOL2341" s="1279"/>
      <c r="JOM2341" s="1279"/>
      <c r="JON2341" s="1279"/>
      <c r="JOO2341" s="1279"/>
      <c r="JOP2341" s="1279"/>
      <c r="JOQ2341" s="1279"/>
      <c r="JOR2341" s="1279"/>
      <c r="JOS2341" s="1279"/>
      <c r="JOT2341" s="1279"/>
      <c r="JOU2341" s="1279"/>
      <c r="JOV2341" s="1279"/>
      <c r="JOW2341" s="1279"/>
      <c r="JOX2341" s="1279"/>
      <c r="JOY2341" s="1279"/>
      <c r="JOZ2341" s="1279"/>
      <c r="JPA2341" s="1279"/>
      <c r="JPB2341" s="1279"/>
      <c r="JPC2341" s="1279"/>
      <c r="JPD2341" s="1279"/>
      <c r="JPE2341" s="1279"/>
      <c r="JPF2341" s="1279"/>
      <c r="JPG2341" s="1279"/>
      <c r="JPH2341" s="1279"/>
      <c r="JPI2341" s="1279"/>
      <c r="JPJ2341" s="1279"/>
      <c r="JPK2341" s="1279"/>
      <c r="JPL2341" s="1279"/>
      <c r="JPM2341" s="1279"/>
      <c r="JPN2341" s="1279"/>
      <c r="JPO2341" s="1279"/>
      <c r="JPP2341" s="1279"/>
      <c r="JPQ2341" s="1279"/>
      <c r="JPR2341" s="1279"/>
      <c r="JPS2341" s="1279"/>
      <c r="JPT2341" s="1279"/>
      <c r="JPU2341" s="1279"/>
      <c r="JPV2341" s="1279"/>
      <c r="JPW2341" s="1279"/>
      <c r="JPX2341" s="1279"/>
      <c r="JPY2341" s="1279"/>
      <c r="JPZ2341" s="1279"/>
      <c r="JQA2341" s="1279"/>
      <c r="JQB2341" s="1279"/>
      <c r="JQC2341" s="1279"/>
      <c r="JQD2341" s="1279"/>
      <c r="JQE2341" s="1279"/>
      <c r="JQF2341" s="1279"/>
      <c r="JQG2341" s="1279"/>
      <c r="JQH2341" s="1279"/>
      <c r="JQI2341" s="1279"/>
      <c r="JQJ2341" s="1279"/>
      <c r="JQK2341" s="1279"/>
      <c r="JQL2341" s="1279"/>
      <c r="JQM2341" s="1279"/>
      <c r="JQN2341" s="1279"/>
      <c r="JQO2341" s="1279"/>
      <c r="JQP2341" s="1279"/>
      <c r="JQQ2341" s="1279"/>
      <c r="JQR2341" s="1279"/>
      <c r="JQS2341" s="1279"/>
      <c r="JQT2341" s="1279"/>
      <c r="JQU2341" s="1279"/>
      <c r="JQV2341" s="1279"/>
      <c r="JQW2341" s="1279"/>
      <c r="JQX2341" s="1279"/>
      <c r="JQY2341" s="1279"/>
      <c r="JQZ2341" s="1279"/>
      <c r="JRA2341" s="1279"/>
      <c r="JRB2341" s="1279"/>
      <c r="JRC2341" s="1279"/>
      <c r="JRD2341" s="1279"/>
      <c r="JRE2341" s="1279"/>
      <c r="JRF2341" s="1279"/>
      <c r="JRG2341" s="1279"/>
      <c r="JRH2341" s="1279"/>
      <c r="JRI2341" s="1279"/>
      <c r="JRJ2341" s="1279"/>
      <c r="JRK2341" s="1279"/>
      <c r="JRL2341" s="1279"/>
      <c r="JRM2341" s="1279"/>
      <c r="JRN2341" s="1279"/>
      <c r="JRO2341" s="1279"/>
      <c r="JRP2341" s="1279"/>
      <c r="JRQ2341" s="1279"/>
      <c r="JRR2341" s="1279"/>
      <c r="JRS2341" s="1279"/>
      <c r="JRT2341" s="1279"/>
      <c r="JRU2341" s="1279"/>
      <c r="JRV2341" s="1279"/>
      <c r="JRW2341" s="1279"/>
      <c r="JRX2341" s="1279"/>
      <c r="JRY2341" s="1279"/>
      <c r="JRZ2341" s="1279"/>
      <c r="JSA2341" s="1279"/>
      <c r="JSB2341" s="1279"/>
      <c r="JSC2341" s="1279"/>
      <c r="JSD2341" s="1279"/>
      <c r="JSE2341" s="1279"/>
      <c r="JSF2341" s="1279"/>
      <c r="JSG2341" s="1279"/>
      <c r="JSH2341" s="1279"/>
      <c r="JSI2341" s="1279"/>
      <c r="JSJ2341" s="1279"/>
      <c r="JSK2341" s="1279"/>
      <c r="JSL2341" s="1279"/>
      <c r="JSM2341" s="1279"/>
      <c r="JSN2341" s="1279"/>
      <c r="JSO2341" s="1279"/>
      <c r="JSP2341" s="1279"/>
      <c r="JSQ2341" s="1279"/>
      <c r="JSR2341" s="1279"/>
      <c r="JSS2341" s="1279"/>
      <c r="JST2341" s="1279"/>
      <c r="JSU2341" s="1279"/>
      <c r="JSV2341" s="1279"/>
      <c r="JSW2341" s="1279"/>
      <c r="JSX2341" s="1279"/>
      <c r="JSY2341" s="1279"/>
      <c r="JSZ2341" s="1279"/>
      <c r="JTA2341" s="1279"/>
      <c r="JTB2341" s="1279"/>
      <c r="JTC2341" s="1279"/>
      <c r="JTD2341" s="1279"/>
      <c r="JTE2341" s="1279"/>
      <c r="JTF2341" s="1279"/>
      <c r="JTG2341" s="1279"/>
      <c r="JTH2341" s="1279"/>
      <c r="JTI2341" s="1279"/>
      <c r="JTJ2341" s="1279"/>
      <c r="JTK2341" s="1279"/>
      <c r="JTL2341" s="1279"/>
      <c r="JTM2341" s="1279"/>
      <c r="JTN2341" s="1279"/>
      <c r="JTO2341" s="1279"/>
      <c r="JTP2341" s="1279"/>
      <c r="JTQ2341" s="1279"/>
      <c r="JTR2341" s="1279"/>
      <c r="JTS2341" s="1279"/>
      <c r="JTT2341" s="1279"/>
      <c r="JTU2341" s="1279"/>
      <c r="JTV2341" s="1279"/>
      <c r="JTW2341" s="1279"/>
      <c r="JTX2341" s="1279"/>
      <c r="JTY2341" s="1279"/>
      <c r="JTZ2341" s="1279"/>
      <c r="JUA2341" s="1279"/>
      <c r="JUB2341" s="1279"/>
      <c r="JUC2341" s="1279"/>
      <c r="JUD2341" s="1279"/>
      <c r="JUE2341" s="1279"/>
      <c r="JUF2341" s="1279"/>
      <c r="JUG2341" s="1279"/>
      <c r="JUH2341" s="1279"/>
      <c r="JUI2341" s="1279"/>
      <c r="JUJ2341" s="1279"/>
      <c r="JUK2341" s="1279"/>
      <c r="JUL2341" s="1279"/>
      <c r="JUM2341" s="1279"/>
      <c r="JUN2341" s="1279"/>
      <c r="JUO2341" s="1279"/>
      <c r="JUP2341" s="1279"/>
      <c r="JUQ2341" s="1279"/>
      <c r="JUR2341" s="1279"/>
      <c r="JUS2341" s="1279"/>
      <c r="JUT2341" s="1279"/>
      <c r="JUU2341" s="1279"/>
      <c r="JUV2341" s="1279"/>
      <c r="JUW2341" s="1279"/>
      <c r="JUX2341" s="1279"/>
      <c r="JUY2341" s="1279"/>
      <c r="JUZ2341" s="1279"/>
      <c r="JVA2341" s="1279"/>
      <c r="JVB2341" s="1279"/>
      <c r="JVC2341" s="1279"/>
      <c r="JVD2341" s="1279"/>
      <c r="JVE2341" s="1279"/>
      <c r="JVF2341" s="1279"/>
      <c r="JVG2341" s="1279"/>
      <c r="JVH2341" s="1279"/>
      <c r="JVI2341" s="1279"/>
      <c r="JVJ2341" s="1279"/>
      <c r="JVK2341" s="1279"/>
      <c r="JVL2341" s="1279"/>
      <c r="JVM2341" s="1279"/>
      <c r="JVN2341" s="1279"/>
      <c r="JVO2341" s="1279"/>
      <c r="JVP2341" s="1279"/>
      <c r="JVQ2341" s="1279"/>
      <c r="JVR2341" s="1279"/>
      <c r="JVS2341" s="1279"/>
      <c r="JVT2341" s="1279"/>
      <c r="JVU2341" s="1279"/>
      <c r="JVV2341" s="1279"/>
      <c r="JVW2341" s="1279"/>
      <c r="JVX2341" s="1279"/>
      <c r="JVY2341" s="1279"/>
      <c r="JVZ2341" s="1279"/>
      <c r="JWA2341" s="1279"/>
      <c r="JWB2341" s="1279"/>
      <c r="JWC2341" s="1279"/>
      <c r="JWD2341" s="1279"/>
      <c r="JWE2341" s="1279"/>
      <c r="JWF2341" s="1279"/>
      <c r="JWG2341" s="1279"/>
      <c r="JWH2341" s="1279"/>
      <c r="JWI2341" s="1279"/>
      <c r="JWJ2341" s="1279"/>
      <c r="JWK2341" s="1279"/>
      <c r="JWL2341" s="1279"/>
      <c r="JWM2341" s="1279"/>
      <c r="JWN2341" s="1279"/>
      <c r="JWO2341" s="1279"/>
      <c r="JWP2341" s="1279"/>
      <c r="JWQ2341" s="1279"/>
      <c r="JWR2341" s="1279"/>
      <c r="JWS2341" s="1279"/>
      <c r="JWT2341" s="1279"/>
      <c r="JWU2341" s="1279"/>
      <c r="JWV2341" s="1279"/>
      <c r="JWW2341" s="1279"/>
      <c r="JWX2341" s="1279"/>
      <c r="JWY2341" s="1279"/>
      <c r="JWZ2341" s="1279"/>
      <c r="JXA2341" s="1279"/>
      <c r="JXB2341" s="1279"/>
      <c r="JXC2341" s="1279"/>
      <c r="JXD2341" s="1279"/>
      <c r="JXE2341" s="1279"/>
      <c r="JXF2341" s="1279"/>
      <c r="JXG2341" s="1279"/>
      <c r="JXH2341" s="1279"/>
      <c r="JXI2341" s="1279"/>
      <c r="JXJ2341" s="1279"/>
      <c r="JXK2341" s="1279"/>
      <c r="JXL2341" s="1279"/>
      <c r="JXM2341" s="1279"/>
      <c r="JXN2341" s="1279"/>
      <c r="JXO2341" s="1279"/>
      <c r="JXP2341" s="1279"/>
      <c r="JXQ2341" s="1279"/>
      <c r="JXR2341" s="1279"/>
      <c r="JXS2341" s="1279"/>
      <c r="JXT2341" s="1279"/>
      <c r="JXU2341" s="1279"/>
      <c r="JXV2341" s="1279"/>
      <c r="JXW2341" s="1279"/>
      <c r="JXX2341" s="1279"/>
      <c r="JXY2341" s="1279"/>
      <c r="JXZ2341" s="1279"/>
      <c r="JYA2341" s="1279"/>
      <c r="JYB2341" s="1279"/>
      <c r="JYC2341" s="1279"/>
      <c r="JYD2341" s="1279"/>
      <c r="JYE2341" s="1279"/>
      <c r="JYF2341" s="1279"/>
      <c r="JYG2341" s="1279"/>
      <c r="JYH2341" s="1279"/>
      <c r="JYI2341" s="1279"/>
      <c r="JYJ2341" s="1279"/>
      <c r="JYK2341" s="1279"/>
      <c r="JYL2341" s="1279"/>
      <c r="JYM2341" s="1279"/>
      <c r="JYN2341" s="1279"/>
      <c r="JYO2341" s="1279"/>
      <c r="JYP2341" s="1279"/>
      <c r="JYQ2341" s="1279"/>
      <c r="JYR2341" s="1279"/>
      <c r="JYS2341" s="1279"/>
      <c r="JYT2341" s="1279"/>
      <c r="JYU2341" s="1279"/>
      <c r="JYV2341" s="1279"/>
      <c r="JYW2341" s="1279"/>
      <c r="JYX2341" s="1279"/>
      <c r="JYY2341" s="1279"/>
      <c r="JYZ2341" s="1279"/>
      <c r="JZA2341" s="1279"/>
      <c r="JZB2341" s="1279"/>
      <c r="JZC2341" s="1279"/>
      <c r="JZD2341" s="1279"/>
      <c r="JZE2341" s="1279"/>
      <c r="JZF2341" s="1279"/>
      <c r="JZG2341" s="1279"/>
      <c r="JZH2341" s="1279"/>
      <c r="JZI2341" s="1279"/>
      <c r="JZJ2341" s="1279"/>
      <c r="JZK2341" s="1279"/>
      <c r="JZL2341" s="1279"/>
      <c r="JZM2341" s="1279"/>
      <c r="JZN2341" s="1279"/>
      <c r="JZO2341" s="1279"/>
      <c r="JZP2341" s="1279"/>
      <c r="JZQ2341" s="1279"/>
      <c r="JZR2341" s="1279"/>
      <c r="JZS2341" s="1279"/>
      <c r="JZT2341" s="1279"/>
      <c r="JZU2341" s="1279"/>
      <c r="JZV2341" s="1279"/>
      <c r="JZW2341" s="1279"/>
      <c r="JZX2341" s="1279"/>
      <c r="JZY2341" s="1279"/>
      <c r="JZZ2341" s="1279"/>
      <c r="KAA2341" s="1279"/>
      <c r="KAB2341" s="1279"/>
      <c r="KAC2341" s="1279"/>
      <c r="KAD2341" s="1279"/>
      <c r="KAE2341" s="1279"/>
      <c r="KAF2341" s="1279"/>
      <c r="KAG2341" s="1279"/>
      <c r="KAH2341" s="1279"/>
      <c r="KAI2341" s="1279"/>
      <c r="KAJ2341" s="1279"/>
      <c r="KAK2341" s="1279"/>
      <c r="KAL2341" s="1279"/>
      <c r="KAM2341" s="1279"/>
      <c r="KAN2341" s="1279"/>
      <c r="KAO2341" s="1279"/>
      <c r="KAP2341" s="1279"/>
      <c r="KAQ2341" s="1279"/>
      <c r="KAR2341" s="1279"/>
      <c r="KAS2341" s="1279"/>
      <c r="KAT2341" s="1279"/>
      <c r="KAU2341" s="1279"/>
      <c r="KAV2341" s="1279"/>
      <c r="KAW2341" s="1279"/>
      <c r="KAX2341" s="1279"/>
      <c r="KAY2341" s="1279"/>
      <c r="KAZ2341" s="1279"/>
      <c r="KBA2341" s="1279"/>
      <c r="KBB2341" s="1279"/>
      <c r="KBC2341" s="1279"/>
      <c r="KBD2341" s="1279"/>
      <c r="KBE2341" s="1279"/>
      <c r="KBF2341" s="1279"/>
      <c r="KBG2341" s="1279"/>
      <c r="KBH2341" s="1279"/>
      <c r="KBI2341" s="1279"/>
      <c r="KBJ2341" s="1279"/>
      <c r="KBK2341" s="1279"/>
      <c r="KBL2341" s="1279"/>
      <c r="KBM2341" s="1279"/>
      <c r="KBN2341" s="1279"/>
      <c r="KBO2341" s="1279"/>
      <c r="KBP2341" s="1279"/>
      <c r="KBQ2341" s="1279"/>
      <c r="KBR2341" s="1279"/>
      <c r="KBS2341" s="1279"/>
      <c r="KBT2341" s="1279"/>
      <c r="KBU2341" s="1279"/>
      <c r="KBV2341" s="1279"/>
      <c r="KBW2341" s="1279"/>
      <c r="KBX2341" s="1279"/>
      <c r="KBY2341" s="1279"/>
      <c r="KBZ2341" s="1279"/>
      <c r="KCA2341" s="1279"/>
      <c r="KCB2341" s="1279"/>
      <c r="KCC2341" s="1279"/>
      <c r="KCD2341" s="1279"/>
      <c r="KCE2341" s="1279"/>
      <c r="KCF2341" s="1279"/>
      <c r="KCG2341" s="1279"/>
      <c r="KCH2341" s="1279"/>
      <c r="KCI2341" s="1279"/>
      <c r="KCJ2341" s="1279"/>
      <c r="KCK2341" s="1279"/>
      <c r="KCL2341" s="1279"/>
      <c r="KCM2341" s="1279"/>
      <c r="KCN2341" s="1279"/>
      <c r="KCO2341" s="1279"/>
      <c r="KCP2341" s="1279"/>
      <c r="KCQ2341" s="1279"/>
      <c r="KCR2341" s="1279"/>
      <c r="KCS2341" s="1279"/>
      <c r="KCT2341" s="1279"/>
      <c r="KCU2341" s="1279"/>
      <c r="KCV2341" s="1279"/>
      <c r="KCW2341" s="1279"/>
      <c r="KCX2341" s="1279"/>
      <c r="KCY2341" s="1279"/>
      <c r="KCZ2341" s="1279"/>
      <c r="KDA2341" s="1279"/>
      <c r="KDB2341" s="1279"/>
      <c r="KDC2341" s="1279"/>
      <c r="KDD2341" s="1279"/>
      <c r="KDE2341" s="1279"/>
      <c r="KDF2341" s="1279"/>
      <c r="KDG2341" s="1279"/>
      <c r="KDH2341" s="1279"/>
      <c r="KDI2341" s="1279"/>
      <c r="KDJ2341" s="1279"/>
      <c r="KDK2341" s="1279"/>
      <c r="KDL2341" s="1279"/>
      <c r="KDM2341" s="1279"/>
      <c r="KDN2341" s="1279"/>
      <c r="KDO2341" s="1279"/>
      <c r="KDP2341" s="1279"/>
      <c r="KDQ2341" s="1279"/>
      <c r="KDR2341" s="1279"/>
      <c r="KDS2341" s="1279"/>
      <c r="KDT2341" s="1279"/>
      <c r="KDU2341" s="1279"/>
      <c r="KDV2341" s="1279"/>
      <c r="KDW2341" s="1279"/>
      <c r="KDX2341" s="1279"/>
      <c r="KDY2341" s="1279"/>
      <c r="KDZ2341" s="1279"/>
      <c r="KEA2341" s="1279"/>
      <c r="KEB2341" s="1279"/>
      <c r="KEC2341" s="1279"/>
      <c r="KED2341" s="1279"/>
      <c r="KEE2341" s="1279"/>
      <c r="KEF2341" s="1279"/>
      <c r="KEG2341" s="1279"/>
      <c r="KEH2341" s="1279"/>
      <c r="KEI2341" s="1279"/>
      <c r="KEJ2341" s="1279"/>
      <c r="KEK2341" s="1279"/>
      <c r="KEL2341" s="1279"/>
      <c r="KEM2341" s="1279"/>
      <c r="KEN2341" s="1279"/>
      <c r="KEO2341" s="1279"/>
      <c r="KEP2341" s="1279"/>
      <c r="KEQ2341" s="1279"/>
      <c r="KER2341" s="1279"/>
      <c r="KES2341" s="1279"/>
      <c r="KET2341" s="1279"/>
      <c r="KEU2341" s="1279"/>
      <c r="KEV2341" s="1279"/>
      <c r="KEW2341" s="1279"/>
      <c r="KEX2341" s="1279"/>
      <c r="KEY2341" s="1279"/>
      <c r="KEZ2341" s="1279"/>
      <c r="KFA2341" s="1279"/>
      <c r="KFB2341" s="1279"/>
      <c r="KFC2341" s="1279"/>
      <c r="KFD2341" s="1279"/>
      <c r="KFE2341" s="1279"/>
      <c r="KFF2341" s="1279"/>
      <c r="KFG2341" s="1279"/>
      <c r="KFH2341" s="1279"/>
      <c r="KFI2341" s="1279"/>
      <c r="KFJ2341" s="1279"/>
      <c r="KFK2341" s="1279"/>
      <c r="KFL2341" s="1279"/>
      <c r="KFM2341" s="1279"/>
      <c r="KFN2341" s="1279"/>
      <c r="KFO2341" s="1279"/>
      <c r="KFP2341" s="1279"/>
      <c r="KFQ2341" s="1279"/>
      <c r="KFR2341" s="1279"/>
      <c r="KFS2341" s="1279"/>
      <c r="KFT2341" s="1279"/>
      <c r="KFU2341" s="1279"/>
      <c r="KFV2341" s="1279"/>
      <c r="KFW2341" s="1279"/>
      <c r="KFX2341" s="1279"/>
      <c r="KFY2341" s="1279"/>
      <c r="KFZ2341" s="1279"/>
      <c r="KGA2341" s="1279"/>
      <c r="KGB2341" s="1279"/>
      <c r="KGC2341" s="1279"/>
      <c r="KGD2341" s="1279"/>
      <c r="KGE2341" s="1279"/>
      <c r="KGF2341" s="1279"/>
      <c r="KGG2341" s="1279"/>
      <c r="KGH2341" s="1279"/>
      <c r="KGI2341" s="1279"/>
      <c r="KGJ2341" s="1279"/>
      <c r="KGK2341" s="1279"/>
      <c r="KGL2341" s="1279"/>
      <c r="KGM2341" s="1279"/>
      <c r="KGN2341" s="1279"/>
      <c r="KGO2341" s="1279"/>
      <c r="KGP2341" s="1279"/>
      <c r="KGQ2341" s="1279"/>
      <c r="KGR2341" s="1279"/>
      <c r="KGS2341" s="1279"/>
      <c r="KGT2341" s="1279"/>
      <c r="KGU2341" s="1279"/>
      <c r="KGV2341" s="1279"/>
      <c r="KGW2341" s="1279"/>
      <c r="KGX2341" s="1279"/>
      <c r="KGY2341" s="1279"/>
      <c r="KGZ2341" s="1279"/>
      <c r="KHA2341" s="1279"/>
      <c r="KHB2341" s="1279"/>
      <c r="KHC2341" s="1279"/>
      <c r="KHD2341" s="1279"/>
      <c r="KHE2341" s="1279"/>
      <c r="KHF2341" s="1279"/>
      <c r="KHG2341" s="1279"/>
      <c r="KHH2341" s="1279"/>
      <c r="KHI2341" s="1279"/>
      <c r="KHJ2341" s="1279"/>
      <c r="KHK2341" s="1279"/>
      <c r="KHL2341" s="1279"/>
      <c r="KHM2341" s="1279"/>
      <c r="KHN2341" s="1279"/>
      <c r="KHO2341" s="1279"/>
      <c r="KHP2341" s="1279"/>
      <c r="KHQ2341" s="1279"/>
      <c r="KHR2341" s="1279"/>
      <c r="KHS2341" s="1279"/>
      <c r="KHT2341" s="1279"/>
      <c r="KHU2341" s="1279"/>
      <c r="KHV2341" s="1279"/>
      <c r="KHW2341" s="1279"/>
      <c r="KHX2341" s="1279"/>
      <c r="KHY2341" s="1279"/>
      <c r="KHZ2341" s="1279"/>
      <c r="KIA2341" s="1279"/>
      <c r="KIB2341" s="1279"/>
      <c r="KIC2341" s="1279"/>
      <c r="KID2341" s="1279"/>
      <c r="KIE2341" s="1279"/>
      <c r="KIF2341" s="1279"/>
      <c r="KIG2341" s="1279"/>
      <c r="KIH2341" s="1279"/>
      <c r="KII2341" s="1279"/>
      <c r="KIJ2341" s="1279"/>
      <c r="KIK2341" s="1279"/>
      <c r="KIL2341" s="1279"/>
      <c r="KIM2341" s="1279"/>
      <c r="KIN2341" s="1279"/>
      <c r="KIO2341" s="1279"/>
      <c r="KIP2341" s="1279"/>
      <c r="KIQ2341" s="1279"/>
      <c r="KIR2341" s="1279"/>
      <c r="KIS2341" s="1279"/>
      <c r="KIT2341" s="1279"/>
      <c r="KIU2341" s="1279"/>
      <c r="KIV2341" s="1279"/>
      <c r="KIW2341" s="1279"/>
      <c r="KIX2341" s="1279"/>
      <c r="KIY2341" s="1279"/>
      <c r="KIZ2341" s="1279"/>
      <c r="KJA2341" s="1279"/>
      <c r="KJB2341" s="1279"/>
      <c r="KJC2341" s="1279"/>
      <c r="KJD2341" s="1279"/>
      <c r="KJE2341" s="1279"/>
      <c r="KJF2341" s="1279"/>
      <c r="KJG2341" s="1279"/>
      <c r="KJH2341" s="1279"/>
      <c r="KJI2341" s="1279"/>
      <c r="KJJ2341" s="1279"/>
      <c r="KJK2341" s="1279"/>
      <c r="KJL2341" s="1279"/>
      <c r="KJM2341" s="1279"/>
      <c r="KJN2341" s="1279"/>
      <c r="KJO2341" s="1279"/>
      <c r="KJP2341" s="1279"/>
      <c r="KJQ2341" s="1279"/>
      <c r="KJR2341" s="1279"/>
      <c r="KJS2341" s="1279"/>
      <c r="KJT2341" s="1279"/>
      <c r="KJU2341" s="1279"/>
      <c r="KJV2341" s="1279"/>
      <c r="KJW2341" s="1279"/>
      <c r="KJX2341" s="1279"/>
      <c r="KJY2341" s="1279"/>
      <c r="KJZ2341" s="1279"/>
      <c r="KKA2341" s="1279"/>
      <c r="KKB2341" s="1279"/>
      <c r="KKC2341" s="1279"/>
      <c r="KKD2341" s="1279"/>
      <c r="KKE2341" s="1279"/>
      <c r="KKF2341" s="1279"/>
      <c r="KKG2341" s="1279"/>
      <c r="KKH2341" s="1279"/>
      <c r="KKI2341" s="1279"/>
      <c r="KKJ2341" s="1279"/>
      <c r="KKK2341" s="1279"/>
      <c r="KKL2341" s="1279"/>
      <c r="KKM2341" s="1279"/>
      <c r="KKN2341" s="1279"/>
      <c r="KKO2341" s="1279"/>
      <c r="KKP2341" s="1279"/>
      <c r="KKQ2341" s="1279"/>
      <c r="KKR2341" s="1279"/>
      <c r="KKS2341" s="1279"/>
      <c r="KKT2341" s="1279"/>
      <c r="KKU2341" s="1279"/>
      <c r="KKV2341" s="1279"/>
      <c r="KKW2341" s="1279"/>
      <c r="KKX2341" s="1279"/>
      <c r="KKY2341" s="1279"/>
      <c r="KKZ2341" s="1279"/>
      <c r="KLA2341" s="1279"/>
      <c r="KLB2341" s="1279"/>
      <c r="KLC2341" s="1279"/>
      <c r="KLD2341" s="1279"/>
      <c r="KLE2341" s="1279"/>
      <c r="KLF2341" s="1279"/>
      <c r="KLG2341" s="1279"/>
      <c r="KLH2341" s="1279"/>
      <c r="KLI2341" s="1279"/>
      <c r="KLJ2341" s="1279"/>
      <c r="KLK2341" s="1279"/>
      <c r="KLL2341" s="1279"/>
      <c r="KLM2341" s="1279"/>
      <c r="KLN2341" s="1279"/>
      <c r="KLO2341" s="1279"/>
      <c r="KLP2341" s="1279"/>
      <c r="KLQ2341" s="1279"/>
      <c r="KLR2341" s="1279"/>
      <c r="KLS2341" s="1279"/>
      <c r="KLT2341" s="1279"/>
      <c r="KLU2341" s="1279"/>
      <c r="KLV2341" s="1279"/>
      <c r="KLW2341" s="1279"/>
      <c r="KLX2341" s="1279"/>
      <c r="KLY2341" s="1279"/>
      <c r="KLZ2341" s="1279"/>
      <c r="KMA2341" s="1279"/>
      <c r="KMB2341" s="1279"/>
      <c r="KMC2341" s="1279"/>
      <c r="KMD2341" s="1279"/>
      <c r="KME2341" s="1279"/>
      <c r="KMF2341" s="1279"/>
      <c r="KMG2341" s="1279"/>
      <c r="KMH2341" s="1279"/>
      <c r="KMI2341" s="1279"/>
      <c r="KMJ2341" s="1279"/>
      <c r="KMK2341" s="1279"/>
      <c r="KML2341" s="1279"/>
      <c r="KMM2341" s="1279"/>
      <c r="KMN2341" s="1279"/>
      <c r="KMO2341" s="1279"/>
      <c r="KMP2341" s="1279"/>
      <c r="KMQ2341" s="1279"/>
      <c r="KMR2341" s="1279"/>
      <c r="KMS2341" s="1279"/>
      <c r="KMT2341" s="1279"/>
      <c r="KMU2341" s="1279"/>
      <c r="KMV2341" s="1279"/>
      <c r="KMW2341" s="1279"/>
      <c r="KMX2341" s="1279"/>
      <c r="KMY2341" s="1279"/>
      <c r="KMZ2341" s="1279"/>
      <c r="KNA2341" s="1279"/>
      <c r="KNB2341" s="1279"/>
      <c r="KNC2341" s="1279"/>
      <c r="KND2341" s="1279"/>
      <c r="KNE2341" s="1279"/>
      <c r="KNF2341" s="1279"/>
      <c r="KNG2341" s="1279"/>
      <c r="KNH2341" s="1279"/>
      <c r="KNI2341" s="1279"/>
      <c r="KNJ2341" s="1279"/>
      <c r="KNK2341" s="1279"/>
      <c r="KNL2341" s="1279"/>
      <c r="KNM2341" s="1279"/>
      <c r="KNN2341" s="1279"/>
      <c r="KNO2341" s="1279"/>
      <c r="KNP2341" s="1279"/>
      <c r="KNQ2341" s="1279"/>
      <c r="KNR2341" s="1279"/>
      <c r="KNS2341" s="1279"/>
      <c r="KNT2341" s="1279"/>
      <c r="KNU2341" s="1279"/>
      <c r="KNV2341" s="1279"/>
      <c r="KNW2341" s="1279"/>
      <c r="KNX2341" s="1279"/>
      <c r="KNY2341" s="1279"/>
      <c r="KNZ2341" s="1279"/>
      <c r="KOA2341" s="1279"/>
      <c r="KOB2341" s="1279"/>
      <c r="KOC2341" s="1279"/>
      <c r="KOD2341" s="1279"/>
      <c r="KOE2341" s="1279"/>
      <c r="KOF2341" s="1279"/>
      <c r="KOG2341" s="1279"/>
      <c r="KOH2341" s="1279"/>
      <c r="KOI2341" s="1279"/>
      <c r="KOJ2341" s="1279"/>
      <c r="KOK2341" s="1279"/>
      <c r="KOL2341" s="1279"/>
      <c r="KOM2341" s="1279"/>
      <c r="KON2341" s="1279"/>
      <c r="KOO2341" s="1279"/>
      <c r="KOP2341" s="1279"/>
      <c r="KOQ2341" s="1279"/>
      <c r="KOR2341" s="1279"/>
      <c r="KOS2341" s="1279"/>
      <c r="KOT2341" s="1279"/>
      <c r="KOU2341" s="1279"/>
      <c r="KOV2341" s="1279"/>
      <c r="KOW2341" s="1279"/>
      <c r="KOX2341" s="1279"/>
      <c r="KOY2341" s="1279"/>
      <c r="KOZ2341" s="1279"/>
      <c r="KPA2341" s="1279"/>
      <c r="KPB2341" s="1279"/>
      <c r="KPC2341" s="1279"/>
      <c r="KPD2341" s="1279"/>
      <c r="KPE2341" s="1279"/>
      <c r="KPF2341" s="1279"/>
      <c r="KPG2341" s="1279"/>
      <c r="KPH2341" s="1279"/>
      <c r="KPI2341" s="1279"/>
      <c r="KPJ2341" s="1279"/>
      <c r="KPK2341" s="1279"/>
      <c r="KPL2341" s="1279"/>
      <c r="KPM2341" s="1279"/>
      <c r="KPN2341" s="1279"/>
      <c r="KPO2341" s="1279"/>
      <c r="KPP2341" s="1279"/>
      <c r="KPQ2341" s="1279"/>
      <c r="KPR2341" s="1279"/>
      <c r="KPS2341" s="1279"/>
      <c r="KPT2341" s="1279"/>
      <c r="KPU2341" s="1279"/>
      <c r="KPV2341" s="1279"/>
      <c r="KPW2341" s="1279"/>
      <c r="KPX2341" s="1279"/>
      <c r="KPY2341" s="1279"/>
      <c r="KPZ2341" s="1279"/>
      <c r="KQA2341" s="1279"/>
      <c r="KQB2341" s="1279"/>
      <c r="KQC2341" s="1279"/>
      <c r="KQD2341" s="1279"/>
      <c r="KQE2341" s="1279"/>
      <c r="KQF2341" s="1279"/>
      <c r="KQG2341" s="1279"/>
      <c r="KQH2341" s="1279"/>
      <c r="KQI2341" s="1279"/>
      <c r="KQJ2341" s="1279"/>
      <c r="KQK2341" s="1279"/>
      <c r="KQL2341" s="1279"/>
      <c r="KQM2341" s="1279"/>
      <c r="KQN2341" s="1279"/>
      <c r="KQO2341" s="1279"/>
      <c r="KQP2341" s="1279"/>
      <c r="KQQ2341" s="1279"/>
      <c r="KQR2341" s="1279"/>
      <c r="KQS2341" s="1279"/>
      <c r="KQT2341" s="1279"/>
      <c r="KQU2341" s="1279"/>
      <c r="KQV2341" s="1279"/>
      <c r="KQW2341" s="1279"/>
      <c r="KQX2341" s="1279"/>
      <c r="KQY2341" s="1279"/>
      <c r="KQZ2341" s="1279"/>
      <c r="KRA2341" s="1279"/>
      <c r="KRB2341" s="1279"/>
      <c r="KRC2341" s="1279"/>
      <c r="KRD2341" s="1279"/>
      <c r="KRE2341" s="1279"/>
      <c r="KRF2341" s="1279"/>
      <c r="KRG2341" s="1279"/>
      <c r="KRH2341" s="1279"/>
      <c r="KRI2341" s="1279"/>
      <c r="KRJ2341" s="1279"/>
      <c r="KRK2341" s="1279"/>
      <c r="KRL2341" s="1279"/>
      <c r="KRM2341" s="1279"/>
      <c r="KRN2341" s="1279"/>
      <c r="KRO2341" s="1279"/>
      <c r="KRP2341" s="1279"/>
      <c r="KRQ2341" s="1279"/>
      <c r="KRR2341" s="1279"/>
      <c r="KRS2341" s="1279"/>
      <c r="KRT2341" s="1279"/>
      <c r="KRU2341" s="1279"/>
      <c r="KRV2341" s="1279"/>
      <c r="KRW2341" s="1279"/>
      <c r="KRX2341" s="1279"/>
      <c r="KRY2341" s="1279"/>
      <c r="KRZ2341" s="1279"/>
      <c r="KSA2341" s="1279"/>
      <c r="KSB2341" s="1279"/>
      <c r="KSC2341" s="1279"/>
      <c r="KSD2341" s="1279"/>
      <c r="KSE2341" s="1279"/>
      <c r="KSF2341" s="1279"/>
      <c r="KSG2341" s="1279"/>
      <c r="KSH2341" s="1279"/>
      <c r="KSI2341" s="1279"/>
      <c r="KSJ2341" s="1279"/>
      <c r="KSK2341" s="1279"/>
      <c r="KSL2341" s="1279"/>
      <c r="KSM2341" s="1279"/>
      <c r="KSN2341" s="1279"/>
      <c r="KSO2341" s="1279"/>
      <c r="KSP2341" s="1279"/>
      <c r="KSQ2341" s="1279"/>
      <c r="KSR2341" s="1279"/>
      <c r="KSS2341" s="1279"/>
      <c r="KST2341" s="1279"/>
      <c r="KSU2341" s="1279"/>
      <c r="KSV2341" s="1279"/>
      <c r="KSW2341" s="1279"/>
      <c r="KSX2341" s="1279"/>
      <c r="KSY2341" s="1279"/>
      <c r="KSZ2341" s="1279"/>
      <c r="KTA2341" s="1279"/>
      <c r="KTB2341" s="1279"/>
      <c r="KTC2341" s="1279"/>
      <c r="KTD2341" s="1279"/>
      <c r="KTE2341" s="1279"/>
      <c r="KTF2341" s="1279"/>
      <c r="KTG2341" s="1279"/>
      <c r="KTH2341" s="1279"/>
      <c r="KTI2341" s="1279"/>
      <c r="KTJ2341" s="1279"/>
      <c r="KTK2341" s="1279"/>
      <c r="KTL2341" s="1279"/>
      <c r="KTM2341" s="1279"/>
      <c r="KTN2341" s="1279"/>
      <c r="KTO2341" s="1279"/>
      <c r="KTP2341" s="1279"/>
      <c r="KTQ2341" s="1279"/>
      <c r="KTR2341" s="1279"/>
      <c r="KTS2341" s="1279"/>
      <c r="KTT2341" s="1279"/>
      <c r="KTU2341" s="1279"/>
      <c r="KTV2341" s="1279"/>
      <c r="KTW2341" s="1279"/>
      <c r="KTX2341" s="1279"/>
      <c r="KTY2341" s="1279"/>
      <c r="KTZ2341" s="1279"/>
      <c r="KUA2341" s="1279"/>
      <c r="KUB2341" s="1279"/>
      <c r="KUC2341" s="1279"/>
      <c r="KUD2341" s="1279"/>
      <c r="KUE2341" s="1279"/>
      <c r="KUF2341" s="1279"/>
      <c r="KUG2341" s="1279"/>
      <c r="KUH2341" s="1279"/>
      <c r="KUI2341" s="1279"/>
      <c r="KUJ2341" s="1279"/>
      <c r="KUK2341" s="1279"/>
      <c r="KUL2341" s="1279"/>
      <c r="KUM2341" s="1279"/>
      <c r="KUN2341" s="1279"/>
      <c r="KUO2341" s="1279"/>
      <c r="KUP2341" s="1279"/>
      <c r="KUQ2341" s="1279"/>
      <c r="KUR2341" s="1279"/>
      <c r="KUS2341" s="1279"/>
      <c r="KUT2341" s="1279"/>
      <c r="KUU2341" s="1279"/>
      <c r="KUV2341" s="1279"/>
      <c r="KUW2341" s="1279"/>
      <c r="KUX2341" s="1279"/>
      <c r="KUY2341" s="1279"/>
      <c r="KUZ2341" s="1279"/>
      <c r="KVA2341" s="1279"/>
      <c r="KVB2341" s="1279"/>
      <c r="KVC2341" s="1279"/>
      <c r="KVD2341" s="1279"/>
      <c r="KVE2341" s="1279"/>
      <c r="KVF2341" s="1279"/>
      <c r="KVG2341" s="1279"/>
      <c r="KVH2341" s="1279"/>
      <c r="KVI2341" s="1279"/>
      <c r="KVJ2341" s="1279"/>
      <c r="KVK2341" s="1279"/>
      <c r="KVL2341" s="1279"/>
      <c r="KVM2341" s="1279"/>
      <c r="KVN2341" s="1279"/>
      <c r="KVO2341" s="1279"/>
      <c r="KVP2341" s="1279"/>
      <c r="KVQ2341" s="1279"/>
      <c r="KVR2341" s="1279"/>
      <c r="KVS2341" s="1279"/>
      <c r="KVT2341" s="1279"/>
      <c r="KVU2341" s="1279"/>
      <c r="KVV2341" s="1279"/>
      <c r="KVW2341" s="1279"/>
      <c r="KVX2341" s="1279"/>
      <c r="KVY2341" s="1279"/>
      <c r="KVZ2341" s="1279"/>
      <c r="KWA2341" s="1279"/>
      <c r="KWB2341" s="1279"/>
      <c r="KWC2341" s="1279"/>
      <c r="KWD2341" s="1279"/>
      <c r="KWE2341" s="1279"/>
      <c r="KWF2341" s="1279"/>
      <c r="KWG2341" s="1279"/>
      <c r="KWH2341" s="1279"/>
      <c r="KWI2341" s="1279"/>
      <c r="KWJ2341" s="1279"/>
      <c r="KWK2341" s="1279"/>
      <c r="KWL2341" s="1279"/>
      <c r="KWM2341" s="1279"/>
      <c r="KWN2341" s="1279"/>
      <c r="KWO2341" s="1279"/>
      <c r="KWP2341" s="1279"/>
      <c r="KWQ2341" s="1279"/>
      <c r="KWR2341" s="1279"/>
      <c r="KWS2341" s="1279"/>
      <c r="KWT2341" s="1279"/>
      <c r="KWU2341" s="1279"/>
      <c r="KWV2341" s="1279"/>
      <c r="KWW2341" s="1279"/>
      <c r="KWX2341" s="1279"/>
      <c r="KWY2341" s="1279"/>
      <c r="KWZ2341" s="1279"/>
      <c r="KXA2341" s="1279"/>
      <c r="KXB2341" s="1279"/>
      <c r="KXC2341" s="1279"/>
      <c r="KXD2341" s="1279"/>
      <c r="KXE2341" s="1279"/>
      <c r="KXF2341" s="1279"/>
      <c r="KXG2341" s="1279"/>
      <c r="KXH2341" s="1279"/>
      <c r="KXI2341" s="1279"/>
      <c r="KXJ2341" s="1279"/>
      <c r="KXK2341" s="1279"/>
      <c r="KXL2341" s="1279"/>
      <c r="KXM2341" s="1279"/>
      <c r="KXN2341" s="1279"/>
      <c r="KXO2341" s="1279"/>
      <c r="KXP2341" s="1279"/>
      <c r="KXQ2341" s="1279"/>
      <c r="KXR2341" s="1279"/>
      <c r="KXS2341" s="1279"/>
      <c r="KXT2341" s="1279"/>
      <c r="KXU2341" s="1279"/>
      <c r="KXV2341" s="1279"/>
      <c r="KXW2341" s="1279"/>
      <c r="KXX2341" s="1279"/>
      <c r="KXY2341" s="1279"/>
      <c r="KXZ2341" s="1279"/>
      <c r="KYA2341" s="1279"/>
      <c r="KYB2341" s="1279"/>
      <c r="KYC2341" s="1279"/>
      <c r="KYD2341" s="1279"/>
      <c r="KYE2341" s="1279"/>
      <c r="KYF2341" s="1279"/>
      <c r="KYG2341" s="1279"/>
      <c r="KYH2341" s="1279"/>
      <c r="KYI2341" s="1279"/>
      <c r="KYJ2341" s="1279"/>
      <c r="KYK2341" s="1279"/>
      <c r="KYL2341" s="1279"/>
      <c r="KYM2341" s="1279"/>
      <c r="KYN2341" s="1279"/>
      <c r="KYO2341" s="1279"/>
      <c r="KYP2341" s="1279"/>
      <c r="KYQ2341" s="1279"/>
      <c r="KYR2341" s="1279"/>
      <c r="KYS2341" s="1279"/>
      <c r="KYT2341" s="1279"/>
      <c r="KYU2341" s="1279"/>
      <c r="KYV2341" s="1279"/>
      <c r="KYW2341" s="1279"/>
      <c r="KYX2341" s="1279"/>
      <c r="KYY2341" s="1279"/>
      <c r="KYZ2341" s="1279"/>
      <c r="KZA2341" s="1279"/>
      <c r="KZB2341" s="1279"/>
      <c r="KZC2341" s="1279"/>
      <c r="KZD2341" s="1279"/>
      <c r="KZE2341" s="1279"/>
      <c r="KZF2341" s="1279"/>
      <c r="KZG2341" s="1279"/>
      <c r="KZH2341" s="1279"/>
      <c r="KZI2341" s="1279"/>
      <c r="KZJ2341" s="1279"/>
      <c r="KZK2341" s="1279"/>
      <c r="KZL2341" s="1279"/>
      <c r="KZM2341" s="1279"/>
      <c r="KZN2341" s="1279"/>
      <c r="KZO2341" s="1279"/>
      <c r="KZP2341" s="1279"/>
      <c r="KZQ2341" s="1279"/>
      <c r="KZR2341" s="1279"/>
      <c r="KZS2341" s="1279"/>
      <c r="KZT2341" s="1279"/>
      <c r="KZU2341" s="1279"/>
      <c r="KZV2341" s="1279"/>
      <c r="KZW2341" s="1279"/>
      <c r="KZX2341" s="1279"/>
      <c r="KZY2341" s="1279"/>
      <c r="KZZ2341" s="1279"/>
      <c r="LAA2341" s="1279"/>
      <c r="LAB2341" s="1279"/>
      <c r="LAC2341" s="1279"/>
      <c r="LAD2341" s="1279"/>
      <c r="LAE2341" s="1279"/>
      <c r="LAF2341" s="1279"/>
      <c r="LAG2341" s="1279"/>
      <c r="LAH2341" s="1279"/>
      <c r="LAI2341" s="1279"/>
      <c r="LAJ2341" s="1279"/>
      <c r="LAK2341" s="1279"/>
      <c r="LAL2341" s="1279"/>
      <c r="LAM2341" s="1279"/>
      <c r="LAN2341" s="1279"/>
      <c r="LAO2341" s="1279"/>
      <c r="LAP2341" s="1279"/>
      <c r="LAQ2341" s="1279"/>
      <c r="LAR2341" s="1279"/>
      <c r="LAS2341" s="1279"/>
      <c r="LAT2341" s="1279"/>
      <c r="LAU2341" s="1279"/>
      <c r="LAV2341" s="1279"/>
      <c r="LAW2341" s="1279"/>
      <c r="LAX2341" s="1279"/>
      <c r="LAY2341" s="1279"/>
      <c r="LAZ2341" s="1279"/>
      <c r="LBA2341" s="1279"/>
      <c r="LBB2341" s="1279"/>
      <c r="LBC2341" s="1279"/>
      <c r="LBD2341" s="1279"/>
      <c r="LBE2341" s="1279"/>
      <c r="LBF2341" s="1279"/>
      <c r="LBG2341" s="1279"/>
      <c r="LBH2341" s="1279"/>
      <c r="LBI2341" s="1279"/>
      <c r="LBJ2341" s="1279"/>
      <c r="LBK2341" s="1279"/>
      <c r="LBL2341" s="1279"/>
      <c r="LBM2341" s="1279"/>
      <c r="LBN2341" s="1279"/>
      <c r="LBO2341" s="1279"/>
      <c r="LBP2341" s="1279"/>
      <c r="LBQ2341" s="1279"/>
      <c r="LBR2341" s="1279"/>
      <c r="LBS2341" s="1279"/>
      <c r="LBT2341" s="1279"/>
      <c r="LBU2341" s="1279"/>
      <c r="LBV2341" s="1279"/>
      <c r="LBW2341" s="1279"/>
      <c r="LBX2341" s="1279"/>
      <c r="LBY2341" s="1279"/>
      <c r="LBZ2341" s="1279"/>
      <c r="LCA2341" s="1279"/>
      <c r="LCB2341" s="1279"/>
      <c r="LCC2341" s="1279"/>
      <c r="LCD2341" s="1279"/>
      <c r="LCE2341" s="1279"/>
      <c r="LCF2341" s="1279"/>
      <c r="LCG2341" s="1279"/>
      <c r="LCH2341" s="1279"/>
      <c r="LCI2341" s="1279"/>
      <c r="LCJ2341" s="1279"/>
      <c r="LCK2341" s="1279"/>
      <c r="LCL2341" s="1279"/>
      <c r="LCM2341" s="1279"/>
      <c r="LCN2341" s="1279"/>
      <c r="LCO2341" s="1279"/>
      <c r="LCP2341" s="1279"/>
      <c r="LCQ2341" s="1279"/>
      <c r="LCR2341" s="1279"/>
      <c r="LCS2341" s="1279"/>
      <c r="LCT2341" s="1279"/>
      <c r="LCU2341" s="1279"/>
      <c r="LCV2341" s="1279"/>
      <c r="LCW2341" s="1279"/>
      <c r="LCX2341" s="1279"/>
      <c r="LCY2341" s="1279"/>
      <c r="LCZ2341" s="1279"/>
      <c r="LDA2341" s="1279"/>
      <c r="LDB2341" s="1279"/>
      <c r="LDC2341" s="1279"/>
      <c r="LDD2341" s="1279"/>
      <c r="LDE2341" s="1279"/>
      <c r="LDF2341" s="1279"/>
      <c r="LDG2341" s="1279"/>
      <c r="LDH2341" s="1279"/>
      <c r="LDI2341" s="1279"/>
      <c r="LDJ2341" s="1279"/>
      <c r="LDK2341" s="1279"/>
      <c r="LDL2341" s="1279"/>
      <c r="LDM2341" s="1279"/>
      <c r="LDN2341" s="1279"/>
      <c r="LDO2341" s="1279"/>
      <c r="LDP2341" s="1279"/>
      <c r="LDQ2341" s="1279"/>
      <c r="LDR2341" s="1279"/>
      <c r="LDS2341" s="1279"/>
      <c r="LDT2341" s="1279"/>
      <c r="LDU2341" s="1279"/>
      <c r="LDV2341" s="1279"/>
      <c r="LDW2341" s="1279"/>
      <c r="LDX2341" s="1279"/>
      <c r="LDY2341" s="1279"/>
      <c r="LDZ2341" s="1279"/>
      <c r="LEA2341" s="1279"/>
      <c r="LEB2341" s="1279"/>
      <c r="LEC2341" s="1279"/>
      <c r="LED2341" s="1279"/>
      <c r="LEE2341" s="1279"/>
      <c r="LEF2341" s="1279"/>
      <c r="LEG2341" s="1279"/>
      <c r="LEH2341" s="1279"/>
      <c r="LEI2341" s="1279"/>
      <c r="LEJ2341" s="1279"/>
      <c r="LEK2341" s="1279"/>
      <c r="LEL2341" s="1279"/>
      <c r="LEM2341" s="1279"/>
      <c r="LEN2341" s="1279"/>
      <c r="LEO2341" s="1279"/>
      <c r="LEP2341" s="1279"/>
      <c r="LEQ2341" s="1279"/>
      <c r="LER2341" s="1279"/>
      <c r="LES2341" s="1279"/>
      <c r="LET2341" s="1279"/>
      <c r="LEU2341" s="1279"/>
      <c r="LEV2341" s="1279"/>
      <c r="LEW2341" s="1279"/>
      <c r="LEX2341" s="1279"/>
      <c r="LEY2341" s="1279"/>
      <c r="LEZ2341" s="1279"/>
      <c r="LFA2341" s="1279"/>
      <c r="LFB2341" s="1279"/>
      <c r="LFC2341" s="1279"/>
      <c r="LFD2341" s="1279"/>
      <c r="LFE2341" s="1279"/>
      <c r="LFF2341" s="1279"/>
      <c r="LFG2341" s="1279"/>
      <c r="LFH2341" s="1279"/>
      <c r="LFI2341" s="1279"/>
      <c r="LFJ2341" s="1279"/>
      <c r="LFK2341" s="1279"/>
      <c r="LFL2341" s="1279"/>
      <c r="LFM2341" s="1279"/>
      <c r="LFN2341" s="1279"/>
      <c r="LFO2341" s="1279"/>
      <c r="LFP2341" s="1279"/>
      <c r="LFQ2341" s="1279"/>
      <c r="LFR2341" s="1279"/>
      <c r="LFS2341" s="1279"/>
      <c r="LFT2341" s="1279"/>
      <c r="LFU2341" s="1279"/>
      <c r="LFV2341" s="1279"/>
      <c r="LFW2341" s="1279"/>
      <c r="LFX2341" s="1279"/>
      <c r="LFY2341" s="1279"/>
      <c r="LFZ2341" s="1279"/>
      <c r="LGA2341" s="1279"/>
      <c r="LGB2341" s="1279"/>
      <c r="LGC2341" s="1279"/>
      <c r="LGD2341" s="1279"/>
      <c r="LGE2341" s="1279"/>
      <c r="LGF2341" s="1279"/>
      <c r="LGG2341" s="1279"/>
      <c r="LGH2341" s="1279"/>
      <c r="LGI2341" s="1279"/>
      <c r="LGJ2341" s="1279"/>
      <c r="LGK2341" s="1279"/>
      <c r="LGL2341" s="1279"/>
      <c r="LGM2341" s="1279"/>
      <c r="LGN2341" s="1279"/>
      <c r="LGO2341" s="1279"/>
      <c r="LGP2341" s="1279"/>
      <c r="LGQ2341" s="1279"/>
      <c r="LGR2341" s="1279"/>
      <c r="LGS2341" s="1279"/>
      <c r="LGT2341" s="1279"/>
      <c r="LGU2341" s="1279"/>
      <c r="LGV2341" s="1279"/>
      <c r="LGW2341" s="1279"/>
      <c r="LGX2341" s="1279"/>
      <c r="LGY2341" s="1279"/>
      <c r="LGZ2341" s="1279"/>
      <c r="LHA2341" s="1279"/>
      <c r="LHB2341" s="1279"/>
      <c r="LHC2341" s="1279"/>
      <c r="LHD2341" s="1279"/>
      <c r="LHE2341" s="1279"/>
      <c r="LHF2341" s="1279"/>
      <c r="LHG2341" s="1279"/>
      <c r="LHH2341" s="1279"/>
      <c r="LHI2341" s="1279"/>
      <c r="LHJ2341" s="1279"/>
      <c r="LHK2341" s="1279"/>
      <c r="LHL2341" s="1279"/>
      <c r="LHM2341" s="1279"/>
      <c r="LHN2341" s="1279"/>
      <c r="LHO2341" s="1279"/>
      <c r="LHP2341" s="1279"/>
      <c r="LHQ2341" s="1279"/>
      <c r="LHR2341" s="1279"/>
      <c r="LHS2341" s="1279"/>
      <c r="LHT2341" s="1279"/>
      <c r="LHU2341" s="1279"/>
      <c r="LHV2341" s="1279"/>
      <c r="LHW2341" s="1279"/>
      <c r="LHX2341" s="1279"/>
      <c r="LHY2341" s="1279"/>
      <c r="LHZ2341" s="1279"/>
      <c r="LIA2341" s="1279"/>
      <c r="LIB2341" s="1279"/>
      <c r="LIC2341" s="1279"/>
      <c r="LID2341" s="1279"/>
      <c r="LIE2341" s="1279"/>
      <c r="LIF2341" s="1279"/>
      <c r="LIG2341" s="1279"/>
      <c r="LIH2341" s="1279"/>
      <c r="LII2341" s="1279"/>
      <c r="LIJ2341" s="1279"/>
      <c r="LIK2341" s="1279"/>
      <c r="LIL2341" s="1279"/>
      <c r="LIM2341" s="1279"/>
      <c r="LIN2341" s="1279"/>
      <c r="LIO2341" s="1279"/>
      <c r="LIP2341" s="1279"/>
      <c r="LIQ2341" s="1279"/>
      <c r="LIR2341" s="1279"/>
      <c r="LIS2341" s="1279"/>
      <c r="LIT2341" s="1279"/>
      <c r="LIU2341" s="1279"/>
      <c r="LIV2341" s="1279"/>
      <c r="LIW2341" s="1279"/>
      <c r="LIX2341" s="1279"/>
      <c r="LIY2341" s="1279"/>
      <c r="LIZ2341" s="1279"/>
      <c r="LJA2341" s="1279"/>
      <c r="LJB2341" s="1279"/>
      <c r="LJC2341" s="1279"/>
      <c r="LJD2341" s="1279"/>
      <c r="LJE2341" s="1279"/>
      <c r="LJF2341" s="1279"/>
      <c r="LJG2341" s="1279"/>
      <c r="LJH2341" s="1279"/>
      <c r="LJI2341" s="1279"/>
      <c r="LJJ2341" s="1279"/>
      <c r="LJK2341" s="1279"/>
      <c r="LJL2341" s="1279"/>
      <c r="LJM2341" s="1279"/>
      <c r="LJN2341" s="1279"/>
      <c r="LJO2341" s="1279"/>
      <c r="LJP2341" s="1279"/>
      <c r="LJQ2341" s="1279"/>
      <c r="LJR2341" s="1279"/>
      <c r="LJS2341" s="1279"/>
      <c r="LJT2341" s="1279"/>
      <c r="LJU2341" s="1279"/>
      <c r="LJV2341" s="1279"/>
      <c r="LJW2341" s="1279"/>
      <c r="LJX2341" s="1279"/>
      <c r="LJY2341" s="1279"/>
      <c r="LJZ2341" s="1279"/>
      <c r="LKA2341" s="1279"/>
      <c r="LKB2341" s="1279"/>
      <c r="LKC2341" s="1279"/>
      <c r="LKD2341" s="1279"/>
      <c r="LKE2341" s="1279"/>
      <c r="LKF2341" s="1279"/>
      <c r="LKG2341" s="1279"/>
      <c r="LKH2341" s="1279"/>
      <c r="LKI2341" s="1279"/>
      <c r="LKJ2341" s="1279"/>
      <c r="LKK2341" s="1279"/>
      <c r="LKL2341" s="1279"/>
      <c r="LKM2341" s="1279"/>
      <c r="LKN2341" s="1279"/>
      <c r="LKO2341" s="1279"/>
      <c r="LKP2341" s="1279"/>
      <c r="LKQ2341" s="1279"/>
      <c r="LKR2341" s="1279"/>
      <c r="LKS2341" s="1279"/>
      <c r="LKT2341" s="1279"/>
      <c r="LKU2341" s="1279"/>
      <c r="LKV2341" s="1279"/>
      <c r="LKW2341" s="1279"/>
      <c r="LKX2341" s="1279"/>
      <c r="LKY2341" s="1279"/>
      <c r="LKZ2341" s="1279"/>
      <c r="LLA2341" s="1279"/>
      <c r="LLB2341" s="1279"/>
      <c r="LLC2341" s="1279"/>
      <c r="LLD2341" s="1279"/>
      <c r="LLE2341" s="1279"/>
      <c r="LLF2341" s="1279"/>
      <c r="LLG2341" s="1279"/>
      <c r="LLH2341" s="1279"/>
      <c r="LLI2341" s="1279"/>
      <c r="LLJ2341" s="1279"/>
      <c r="LLK2341" s="1279"/>
      <c r="LLL2341" s="1279"/>
      <c r="LLM2341" s="1279"/>
      <c r="LLN2341" s="1279"/>
      <c r="LLO2341" s="1279"/>
      <c r="LLP2341" s="1279"/>
      <c r="LLQ2341" s="1279"/>
      <c r="LLR2341" s="1279"/>
      <c r="LLS2341" s="1279"/>
      <c r="LLT2341" s="1279"/>
      <c r="LLU2341" s="1279"/>
      <c r="LLV2341" s="1279"/>
      <c r="LLW2341" s="1279"/>
      <c r="LLX2341" s="1279"/>
      <c r="LLY2341" s="1279"/>
      <c r="LLZ2341" s="1279"/>
      <c r="LMA2341" s="1279"/>
      <c r="LMB2341" s="1279"/>
      <c r="LMC2341" s="1279"/>
      <c r="LMD2341" s="1279"/>
      <c r="LME2341" s="1279"/>
      <c r="LMF2341" s="1279"/>
      <c r="LMG2341" s="1279"/>
      <c r="LMH2341" s="1279"/>
      <c r="LMI2341" s="1279"/>
      <c r="LMJ2341" s="1279"/>
      <c r="LMK2341" s="1279"/>
      <c r="LML2341" s="1279"/>
      <c r="LMM2341" s="1279"/>
      <c r="LMN2341" s="1279"/>
      <c r="LMO2341" s="1279"/>
      <c r="LMP2341" s="1279"/>
      <c r="LMQ2341" s="1279"/>
      <c r="LMR2341" s="1279"/>
      <c r="LMS2341" s="1279"/>
      <c r="LMT2341" s="1279"/>
      <c r="LMU2341" s="1279"/>
      <c r="LMV2341" s="1279"/>
      <c r="LMW2341" s="1279"/>
      <c r="LMX2341" s="1279"/>
      <c r="LMY2341" s="1279"/>
      <c r="LMZ2341" s="1279"/>
      <c r="LNA2341" s="1279"/>
      <c r="LNB2341" s="1279"/>
      <c r="LNC2341" s="1279"/>
      <c r="LND2341" s="1279"/>
      <c r="LNE2341" s="1279"/>
      <c r="LNF2341" s="1279"/>
      <c r="LNG2341" s="1279"/>
      <c r="LNH2341" s="1279"/>
      <c r="LNI2341" s="1279"/>
      <c r="LNJ2341" s="1279"/>
      <c r="LNK2341" s="1279"/>
      <c r="LNL2341" s="1279"/>
      <c r="LNM2341" s="1279"/>
      <c r="LNN2341" s="1279"/>
      <c r="LNO2341" s="1279"/>
      <c r="LNP2341" s="1279"/>
      <c r="LNQ2341" s="1279"/>
      <c r="LNR2341" s="1279"/>
      <c r="LNS2341" s="1279"/>
      <c r="LNT2341" s="1279"/>
      <c r="LNU2341" s="1279"/>
      <c r="LNV2341" s="1279"/>
      <c r="LNW2341" s="1279"/>
      <c r="LNX2341" s="1279"/>
      <c r="LNY2341" s="1279"/>
      <c r="LNZ2341" s="1279"/>
      <c r="LOA2341" s="1279"/>
      <c r="LOB2341" s="1279"/>
      <c r="LOC2341" s="1279"/>
      <c r="LOD2341" s="1279"/>
      <c r="LOE2341" s="1279"/>
      <c r="LOF2341" s="1279"/>
      <c r="LOG2341" s="1279"/>
      <c r="LOH2341" s="1279"/>
      <c r="LOI2341" s="1279"/>
      <c r="LOJ2341" s="1279"/>
      <c r="LOK2341" s="1279"/>
      <c r="LOL2341" s="1279"/>
      <c r="LOM2341" s="1279"/>
      <c r="LON2341" s="1279"/>
      <c r="LOO2341" s="1279"/>
      <c r="LOP2341" s="1279"/>
      <c r="LOQ2341" s="1279"/>
      <c r="LOR2341" s="1279"/>
      <c r="LOS2341" s="1279"/>
      <c r="LOT2341" s="1279"/>
      <c r="LOU2341" s="1279"/>
      <c r="LOV2341" s="1279"/>
      <c r="LOW2341" s="1279"/>
      <c r="LOX2341" s="1279"/>
      <c r="LOY2341" s="1279"/>
      <c r="LOZ2341" s="1279"/>
      <c r="LPA2341" s="1279"/>
      <c r="LPB2341" s="1279"/>
      <c r="LPC2341" s="1279"/>
      <c r="LPD2341" s="1279"/>
      <c r="LPE2341" s="1279"/>
      <c r="LPF2341" s="1279"/>
      <c r="LPG2341" s="1279"/>
      <c r="LPH2341" s="1279"/>
      <c r="LPI2341" s="1279"/>
      <c r="LPJ2341" s="1279"/>
      <c r="LPK2341" s="1279"/>
      <c r="LPL2341" s="1279"/>
      <c r="LPM2341" s="1279"/>
      <c r="LPN2341" s="1279"/>
      <c r="LPO2341" s="1279"/>
      <c r="LPP2341" s="1279"/>
      <c r="LPQ2341" s="1279"/>
      <c r="LPR2341" s="1279"/>
      <c r="LPS2341" s="1279"/>
      <c r="LPT2341" s="1279"/>
      <c r="LPU2341" s="1279"/>
      <c r="LPV2341" s="1279"/>
      <c r="LPW2341" s="1279"/>
      <c r="LPX2341" s="1279"/>
      <c r="LPY2341" s="1279"/>
      <c r="LPZ2341" s="1279"/>
      <c r="LQA2341" s="1279"/>
      <c r="LQB2341" s="1279"/>
      <c r="LQC2341" s="1279"/>
      <c r="LQD2341" s="1279"/>
      <c r="LQE2341" s="1279"/>
      <c r="LQF2341" s="1279"/>
      <c r="LQG2341" s="1279"/>
      <c r="LQH2341" s="1279"/>
      <c r="LQI2341" s="1279"/>
      <c r="LQJ2341" s="1279"/>
      <c r="LQK2341" s="1279"/>
      <c r="LQL2341" s="1279"/>
      <c r="LQM2341" s="1279"/>
      <c r="LQN2341" s="1279"/>
      <c r="LQO2341" s="1279"/>
      <c r="LQP2341" s="1279"/>
      <c r="LQQ2341" s="1279"/>
      <c r="LQR2341" s="1279"/>
      <c r="LQS2341" s="1279"/>
      <c r="LQT2341" s="1279"/>
      <c r="LQU2341" s="1279"/>
      <c r="LQV2341" s="1279"/>
      <c r="LQW2341" s="1279"/>
      <c r="LQX2341" s="1279"/>
      <c r="LQY2341" s="1279"/>
      <c r="LQZ2341" s="1279"/>
      <c r="LRA2341" s="1279"/>
      <c r="LRB2341" s="1279"/>
      <c r="LRC2341" s="1279"/>
      <c r="LRD2341" s="1279"/>
      <c r="LRE2341" s="1279"/>
      <c r="LRF2341" s="1279"/>
      <c r="LRG2341" s="1279"/>
      <c r="LRH2341" s="1279"/>
      <c r="LRI2341" s="1279"/>
      <c r="LRJ2341" s="1279"/>
      <c r="LRK2341" s="1279"/>
      <c r="LRL2341" s="1279"/>
      <c r="LRM2341" s="1279"/>
      <c r="LRN2341" s="1279"/>
      <c r="LRO2341" s="1279"/>
      <c r="LRP2341" s="1279"/>
      <c r="LRQ2341" s="1279"/>
      <c r="LRR2341" s="1279"/>
      <c r="LRS2341" s="1279"/>
      <c r="LRT2341" s="1279"/>
      <c r="LRU2341" s="1279"/>
      <c r="LRV2341" s="1279"/>
      <c r="LRW2341" s="1279"/>
      <c r="LRX2341" s="1279"/>
      <c r="LRY2341" s="1279"/>
      <c r="LRZ2341" s="1279"/>
      <c r="LSA2341" s="1279"/>
      <c r="LSB2341" s="1279"/>
      <c r="LSC2341" s="1279"/>
      <c r="LSD2341" s="1279"/>
      <c r="LSE2341" s="1279"/>
      <c r="LSF2341" s="1279"/>
      <c r="LSG2341" s="1279"/>
      <c r="LSH2341" s="1279"/>
      <c r="LSI2341" s="1279"/>
      <c r="LSJ2341" s="1279"/>
      <c r="LSK2341" s="1279"/>
      <c r="LSL2341" s="1279"/>
      <c r="LSM2341" s="1279"/>
      <c r="LSN2341" s="1279"/>
      <c r="LSO2341" s="1279"/>
      <c r="LSP2341" s="1279"/>
      <c r="LSQ2341" s="1279"/>
      <c r="LSR2341" s="1279"/>
      <c r="LSS2341" s="1279"/>
      <c r="LST2341" s="1279"/>
      <c r="LSU2341" s="1279"/>
      <c r="LSV2341" s="1279"/>
      <c r="LSW2341" s="1279"/>
      <c r="LSX2341" s="1279"/>
      <c r="LSY2341" s="1279"/>
      <c r="LSZ2341" s="1279"/>
      <c r="LTA2341" s="1279"/>
      <c r="LTB2341" s="1279"/>
      <c r="LTC2341" s="1279"/>
      <c r="LTD2341" s="1279"/>
      <c r="LTE2341" s="1279"/>
      <c r="LTF2341" s="1279"/>
      <c r="LTG2341" s="1279"/>
      <c r="LTH2341" s="1279"/>
      <c r="LTI2341" s="1279"/>
      <c r="LTJ2341" s="1279"/>
      <c r="LTK2341" s="1279"/>
      <c r="LTL2341" s="1279"/>
      <c r="LTM2341" s="1279"/>
      <c r="LTN2341" s="1279"/>
      <c r="LTO2341" s="1279"/>
      <c r="LTP2341" s="1279"/>
      <c r="LTQ2341" s="1279"/>
      <c r="LTR2341" s="1279"/>
      <c r="LTS2341" s="1279"/>
      <c r="LTT2341" s="1279"/>
      <c r="LTU2341" s="1279"/>
      <c r="LTV2341" s="1279"/>
      <c r="LTW2341" s="1279"/>
      <c r="LTX2341" s="1279"/>
      <c r="LTY2341" s="1279"/>
      <c r="LTZ2341" s="1279"/>
      <c r="LUA2341" s="1279"/>
      <c r="LUB2341" s="1279"/>
      <c r="LUC2341" s="1279"/>
      <c r="LUD2341" s="1279"/>
      <c r="LUE2341" s="1279"/>
      <c r="LUF2341" s="1279"/>
      <c r="LUG2341" s="1279"/>
      <c r="LUH2341" s="1279"/>
      <c r="LUI2341" s="1279"/>
      <c r="LUJ2341" s="1279"/>
      <c r="LUK2341" s="1279"/>
      <c r="LUL2341" s="1279"/>
      <c r="LUM2341" s="1279"/>
      <c r="LUN2341" s="1279"/>
      <c r="LUO2341" s="1279"/>
      <c r="LUP2341" s="1279"/>
      <c r="LUQ2341" s="1279"/>
      <c r="LUR2341" s="1279"/>
      <c r="LUS2341" s="1279"/>
      <c r="LUT2341" s="1279"/>
      <c r="LUU2341" s="1279"/>
      <c r="LUV2341" s="1279"/>
      <c r="LUW2341" s="1279"/>
      <c r="LUX2341" s="1279"/>
      <c r="LUY2341" s="1279"/>
      <c r="LUZ2341" s="1279"/>
      <c r="LVA2341" s="1279"/>
      <c r="LVB2341" s="1279"/>
      <c r="LVC2341" s="1279"/>
      <c r="LVD2341" s="1279"/>
      <c r="LVE2341" s="1279"/>
      <c r="LVF2341" s="1279"/>
      <c r="LVG2341" s="1279"/>
      <c r="LVH2341" s="1279"/>
      <c r="LVI2341" s="1279"/>
      <c r="LVJ2341" s="1279"/>
      <c r="LVK2341" s="1279"/>
      <c r="LVL2341" s="1279"/>
      <c r="LVM2341" s="1279"/>
      <c r="LVN2341" s="1279"/>
      <c r="LVO2341" s="1279"/>
      <c r="LVP2341" s="1279"/>
      <c r="LVQ2341" s="1279"/>
      <c r="LVR2341" s="1279"/>
      <c r="LVS2341" s="1279"/>
      <c r="LVT2341" s="1279"/>
      <c r="LVU2341" s="1279"/>
      <c r="LVV2341" s="1279"/>
      <c r="LVW2341" s="1279"/>
      <c r="LVX2341" s="1279"/>
      <c r="LVY2341" s="1279"/>
      <c r="LVZ2341" s="1279"/>
      <c r="LWA2341" s="1279"/>
      <c r="LWB2341" s="1279"/>
      <c r="LWC2341" s="1279"/>
      <c r="LWD2341" s="1279"/>
      <c r="LWE2341" s="1279"/>
      <c r="LWF2341" s="1279"/>
      <c r="LWG2341" s="1279"/>
      <c r="LWH2341" s="1279"/>
      <c r="LWI2341" s="1279"/>
      <c r="LWJ2341" s="1279"/>
      <c r="LWK2341" s="1279"/>
      <c r="LWL2341" s="1279"/>
      <c r="LWM2341" s="1279"/>
      <c r="LWN2341" s="1279"/>
      <c r="LWO2341" s="1279"/>
      <c r="LWP2341" s="1279"/>
      <c r="LWQ2341" s="1279"/>
      <c r="LWR2341" s="1279"/>
      <c r="LWS2341" s="1279"/>
      <c r="LWT2341" s="1279"/>
      <c r="LWU2341" s="1279"/>
      <c r="LWV2341" s="1279"/>
      <c r="LWW2341" s="1279"/>
      <c r="LWX2341" s="1279"/>
      <c r="LWY2341" s="1279"/>
      <c r="LWZ2341" s="1279"/>
      <c r="LXA2341" s="1279"/>
      <c r="LXB2341" s="1279"/>
      <c r="LXC2341" s="1279"/>
      <c r="LXD2341" s="1279"/>
      <c r="LXE2341" s="1279"/>
      <c r="LXF2341" s="1279"/>
      <c r="LXG2341" s="1279"/>
      <c r="LXH2341" s="1279"/>
      <c r="LXI2341" s="1279"/>
      <c r="LXJ2341" s="1279"/>
      <c r="LXK2341" s="1279"/>
      <c r="LXL2341" s="1279"/>
      <c r="LXM2341" s="1279"/>
      <c r="LXN2341" s="1279"/>
      <c r="LXO2341" s="1279"/>
      <c r="LXP2341" s="1279"/>
      <c r="LXQ2341" s="1279"/>
      <c r="LXR2341" s="1279"/>
      <c r="LXS2341" s="1279"/>
      <c r="LXT2341" s="1279"/>
      <c r="LXU2341" s="1279"/>
      <c r="LXV2341" s="1279"/>
      <c r="LXW2341" s="1279"/>
      <c r="LXX2341" s="1279"/>
      <c r="LXY2341" s="1279"/>
      <c r="LXZ2341" s="1279"/>
      <c r="LYA2341" s="1279"/>
      <c r="LYB2341" s="1279"/>
      <c r="LYC2341" s="1279"/>
      <c r="LYD2341" s="1279"/>
      <c r="LYE2341" s="1279"/>
      <c r="LYF2341" s="1279"/>
      <c r="LYG2341" s="1279"/>
      <c r="LYH2341" s="1279"/>
      <c r="LYI2341" s="1279"/>
      <c r="LYJ2341" s="1279"/>
      <c r="LYK2341" s="1279"/>
      <c r="LYL2341" s="1279"/>
      <c r="LYM2341" s="1279"/>
      <c r="LYN2341" s="1279"/>
      <c r="LYO2341" s="1279"/>
      <c r="LYP2341" s="1279"/>
      <c r="LYQ2341" s="1279"/>
      <c r="LYR2341" s="1279"/>
      <c r="LYS2341" s="1279"/>
      <c r="LYT2341" s="1279"/>
      <c r="LYU2341" s="1279"/>
      <c r="LYV2341" s="1279"/>
      <c r="LYW2341" s="1279"/>
      <c r="LYX2341" s="1279"/>
      <c r="LYY2341" s="1279"/>
      <c r="LYZ2341" s="1279"/>
      <c r="LZA2341" s="1279"/>
      <c r="LZB2341" s="1279"/>
      <c r="LZC2341" s="1279"/>
      <c r="LZD2341" s="1279"/>
      <c r="LZE2341" s="1279"/>
      <c r="LZF2341" s="1279"/>
      <c r="LZG2341" s="1279"/>
      <c r="LZH2341" s="1279"/>
      <c r="LZI2341" s="1279"/>
      <c r="LZJ2341" s="1279"/>
      <c r="LZK2341" s="1279"/>
      <c r="LZL2341" s="1279"/>
      <c r="LZM2341" s="1279"/>
      <c r="LZN2341" s="1279"/>
      <c r="LZO2341" s="1279"/>
      <c r="LZP2341" s="1279"/>
      <c r="LZQ2341" s="1279"/>
      <c r="LZR2341" s="1279"/>
      <c r="LZS2341" s="1279"/>
      <c r="LZT2341" s="1279"/>
      <c r="LZU2341" s="1279"/>
      <c r="LZV2341" s="1279"/>
      <c r="LZW2341" s="1279"/>
      <c r="LZX2341" s="1279"/>
      <c r="LZY2341" s="1279"/>
      <c r="LZZ2341" s="1279"/>
      <c r="MAA2341" s="1279"/>
      <c r="MAB2341" s="1279"/>
      <c r="MAC2341" s="1279"/>
      <c r="MAD2341" s="1279"/>
      <c r="MAE2341" s="1279"/>
      <c r="MAF2341" s="1279"/>
      <c r="MAG2341" s="1279"/>
      <c r="MAH2341" s="1279"/>
      <c r="MAI2341" s="1279"/>
      <c r="MAJ2341" s="1279"/>
      <c r="MAK2341" s="1279"/>
      <c r="MAL2341" s="1279"/>
      <c r="MAM2341" s="1279"/>
      <c r="MAN2341" s="1279"/>
      <c r="MAO2341" s="1279"/>
      <c r="MAP2341" s="1279"/>
      <c r="MAQ2341" s="1279"/>
      <c r="MAR2341" s="1279"/>
      <c r="MAS2341" s="1279"/>
      <c r="MAT2341" s="1279"/>
      <c r="MAU2341" s="1279"/>
      <c r="MAV2341" s="1279"/>
      <c r="MAW2341" s="1279"/>
      <c r="MAX2341" s="1279"/>
      <c r="MAY2341" s="1279"/>
      <c r="MAZ2341" s="1279"/>
      <c r="MBA2341" s="1279"/>
      <c r="MBB2341" s="1279"/>
      <c r="MBC2341" s="1279"/>
      <c r="MBD2341" s="1279"/>
      <c r="MBE2341" s="1279"/>
      <c r="MBF2341" s="1279"/>
      <c r="MBG2341" s="1279"/>
      <c r="MBH2341" s="1279"/>
      <c r="MBI2341" s="1279"/>
      <c r="MBJ2341" s="1279"/>
      <c r="MBK2341" s="1279"/>
      <c r="MBL2341" s="1279"/>
      <c r="MBM2341" s="1279"/>
      <c r="MBN2341" s="1279"/>
      <c r="MBO2341" s="1279"/>
      <c r="MBP2341" s="1279"/>
      <c r="MBQ2341" s="1279"/>
      <c r="MBR2341" s="1279"/>
      <c r="MBS2341" s="1279"/>
      <c r="MBT2341" s="1279"/>
      <c r="MBU2341" s="1279"/>
      <c r="MBV2341" s="1279"/>
      <c r="MBW2341" s="1279"/>
      <c r="MBX2341" s="1279"/>
      <c r="MBY2341" s="1279"/>
      <c r="MBZ2341" s="1279"/>
      <c r="MCA2341" s="1279"/>
      <c r="MCB2341" s="1279"/>
      <c r="MCC2341" s="1279"/>
      <c r="MCD2341" s="1279"/>
      <c r="MCE2341" s="1279"/>
      <c r="MCF2341" s="1279"/>
      <c r="MCG2341" s="1279"/>
      <c r="MCH2341" s="1279"/>
      <c r="MCI2341" s="1279"/>
      <c r="MCJ2341" s="1279"/>
      <c r="MCK2341" s="1279"/>
      <c r="MCL2341" s="1279"/>
      <c r="MCM2341" s="1279"/>
      <c r="MCN2341" s="1279"/>
      <c r="MCO2341" s="1279"/>
      <c r="MCP2341" s="1279"/>
      <c r="MCQ2341" s="1279"/>
      <c r="MCR2341" s="1279"/>
      <c r="MCS2341" s="1279"/>
      <c r="MCT2341" s="1279"/>
      <c r="MCU2341" s="1279"/>
      <c r="MCV2341" s="1279"/>
      <c r="MCW2341" s="1279"/>
      <c r="MCX2341" s="1279"/>
      <c r="MCY2341" s="1279"/>
      <c r="MCZ2341" s="1279"/>
      <c r="MDA2341" s="1279"/>
      <c r="MDB2341" s="1279"/>
      <c r="MDC2341" s="1279"/>
      <c r="MDD2341" s="1279"/>
      <c r="MDE2341" s="1279"/>
      <c r="MDF2341" s="1279"/>
      <c r="MDG2341" s="1279"/>
      <c r="MDH2341" s="1279"/>
      <c r="MDI2341" s="1279"/>
      <c r="MDJ2341" s="1279"/>
      <c r="MDK2341" s="1279"/>
      <c r="MDL2341" s="1279"/>
      <c r="MDM2341" s="1279"/>
      <c r="MDN2341" s="1279"/>
      <c r="MDO2341" s="1279"/>
      <c r="MDP2341" s="1279"/>
      <c r="MDQ2341" s="1279"/>
      <c r="MDR2341" s="1279"/>
      <c r="MDS2341" s="1279"/>
      <c r="MDT2341" s="1279"/>
      <c r="MDU2341" s="1279"/>
      <c r="MDV2341" s="1279"/>
      <c r="MDW2341" s="1279"/>
      <c r="MDX2341" s="1279"/>
      <c r="MDY2341" s="1279"/>
      <c r="MDZ2341" s="1279"/>
      <c r="MEA2341" s="1279"/>
      <c r="MEB2341" s="1279"/>
      <c r="MEC2341" s="1279"/>
      <c r="MED2341" s="1279"/>
      <c r="MEE2341" s="1279"/>
      <c r="MEF2341" s="1279"/>
      <c r="MEG2341" s="1279"/>
      <c r="MEH2341" s="1279"/>
      <c r="MEI2341" s="1279"/>
      <c r="MEJ2341" s="1279"/>
      <c r="MEK2341" s="1279"/>
      <c r="MEL2341" s="1279"/>
      <c r="MEM2341" s="1279"/>
      <c r="MEN2341" s="1279"/>
      <c r="MEO2341" s="1279"/>
      <c r="MEP2341" s="1279"/>
      <c r="MEQ2341" s="1279"/>
      <c r="MER2341" s="1279"/>
      <c r="MES2341" s="1279"/>
      <c r="MET2341" s="1279"/>
      <c r="MEU2341" s="1279"/>
      <c r="MEV2341" s="1279"/>
      <c r="MEW2341" s="1279"/>
      <c r="MEX2341" s="1279"/>
      <c r="MEY2341" s="1279"/>
      <c r="MEZ2341" s="1279"/>
      <c r="MFA2341" s="1279"/>
      <c r="MFB2341" s="1279"/>
      <c r="MFC2341" s="1279"/>
      <c r="MFD2341" s="1279"/>
      <c r="MFE2341" s="1279"/>
      <c r="MFF2341" s="1279"/>
      <c r="MFG2341" s="1279"/>
      <c r="MFH2341" s="1279"/>
      <c r="MFI2341" s="1279"/>
      <c r="MFJ2341" s="1279"/>
      <c r="MFK2341" s="1279"/>
      <c r="MFL2341" s="1279"/>
      <c r="MFM2341" s="1279"/>
      <c r="MFN2341" s="1279"/>
      <c r="MFO2341" s="1279"/>
      <c r="MFP2341" s="1279"/>
      <c r="MFQ2341" s="1279"/>
      <c r="MFR2341" s="1279"/>
      <c r="MFS2341" s="1279"/>
      <c r="MFT2341" s="1279"/>
      <c r="MFU2341" s="1279"/>
      <c r="MFV2341" s="1279"/>
      <c r="MFW2341" s="1279"/>
      <c r="MFX2341" s="1279"/>
      <c r="MFY2341" s="1279"/>
      <c r="MFZ2341" s="1279"/>
      <c r="MGA2341" s="1279"/>
      <c r="MGB2341" s="1279"/>
      <c r="MGC2341" s="1279"/>
      <c r="MGD2341" s="1279"/>
      <c r="MGE2341" s="1279"/>
      <c r="MGF2341" s="1279"/>
      <c r="MGG2341" s="1279"/>
      <c r="MGH2341" s="1279"/>
      <c r="MGI2341" s="1279"/>
      <c r="MGJ2341" s="1279"/>
      <c r="MGK2341" s="1279"/>
      <c r="MGL2341" s="1279"/>
      <c r="MGM2341" s="1279"/>
      <c r="MGN2341" s="1279"/>
      <c r="MGO2341" s="1279"/>
      <c r="MGP2341" s="1279"/>
      <c r="MGQ2341" s="1279"/>
      <c r="MGR2341" s="1279"/>
      <c r="MGS2341" s="1279"/>
      <c r="MGT2341" s="1279"/>
      <c r="MGU2341" s="1279"/>
      <c r="MGV2341" s="1279"/>
      <c r="MGW2341" s="1279"/>
      <c r="MGX2341" s="1279"/>
      <c r="MGY2341" s="1279"/>
      <c r="MGZ2341" s="1279"/>
      <c r="MHA2341" s="1279"/>
      <c r="MHB2341" s="1279"/>
      <c r="MHC2341" s="1279"/>
      <c r="MHD2341" s="1279"/>
      <c r="MHE2341" s="1279"/>
      <c r="MHF2341" s="1279"/>
      <c r="MHG2341" s="1279"/>
      <c r="MHH2341" s="1279"/>
      <c r="MHI2341" s="1279"/>
      <c r="MHJ2341" s="1279"/>
      <c r="MHK2341" s="1279"/>
      <c r="MHL2341" s="1279"/>
      <c r="MHM2341" s="1279"/>
      <c r="MHN2341" s="1279"/>
      <c r="MHO2341" s="1279"/>
      <c r="MHP2341" s="1279"/>
      <c r="MHQ2341" s="1279"/>
      <c r="MHR2341" s="1279"/>
      <c r="MHS2341" s="1279"/>
      <c r="MHT2341" s="1279"/>
      <c r="MHU2341" s="1279"/>
      <c r="MHV2341" s="1279"/>
      <c r="MHW2341" s="1279"/>
      <c r="MHX2341" s="1279"/>
      <c r="MHY2341" s="1279"/>
      <c r="MHZ2341" s="1279"/>
      <c r="MIA2341" s="1279"/>
      <c r="MIB2341" s="1279"/>
      <c r="MIC2341" s="1279"/>
      <c r="MID2341" s="1279"/>
      <c r="MIE2341" s="1279"/>
      <c r="MIF2341" s="1279"/>
      <c r="MIG2341" s="1279"/>
      <c r="MIH2341" s="1279"/>
      <c r="MII2341" s="1279"/>
      <c r="MIJ2341" s="1279"/>
      <c r="MIK2341" s="1279"/>
      <c r="MIL2341" s="1279"/>
      <c r="MIM2341" s="1279"/>
      <c r="MIN2341" s="1279"/>
      <c r="MIO2341" s="1279"/>
      <c r="MIP2341" s="1279"/>
      <c r="MIQ2341" s="1279"/>
      <c r="MIR2341" s="1279"/>
      <c r="MIS2341" s="1279"/>
      <c r="MIT2341" s="1279"/>
      <c r="MIU2341" s="1279"/>
      <c r="MIV2341" s="1279"/>
      <c r="MIW2341" s="1279"/>
      <c r="MIX2341" s="1279"/>
      <c r="MIY2341" s="1279"/>
      <c r="MIZ2341" s="1279"/>
      <c r="MJA2341" s="1279"/>
      <c r="MJB2341" s="1279"/>
      <c r="MJC2341" s="1279"/>
      <c r="MJD2341" s="1279"/>
      <c r="MJE2341" s="1279"/>
      <c r="MJF2341" s="1279"/>
      <c r="MJG2341" s="1279"/>
      <c r="MJH2341" s="1279"/>
      <c r="MJI2341" s="1279"/>
      <c r="MJJ2341" s="1279"/>
      <c r="MJK2341" s="1279"/>
      <c r="MJL2341" s="1279"/>
      <c r="MJM2341" s="1279"/>
      <c r="MJN2341" s="1279"/>
      <c r="MJO2341" s="1279"/>
      <c r="MJP2341" s="1279"/>
      <c r="MJQ2341" s="1279"/>
      <c r="MJR2341" s="1279"/>
      <c r="MJS2341" s="1279"/>
      <c r="MJT2341" s="1279"/>
      <c r="MJU2341" s="1279"/>
      <c r="MJV2341" s="1279"/>
      <c r="MJW2341" s="1279"/>
      <c r="MJX2341" s="1279"/>
      <c r="MJY2341" s="1279"/>
      <c r="MJZ2341" s="1279"/>
      <c r="MKA2341" s="1279"/>
      <c r="MKB2341" s="1279"/>
      <c r="MKC2341" s="1279"/>
      <c r="MKD2341" s="1279"/>
      <c r="MKE2341" s="1279"/>
      <c r="MKF2341" s="1279"/>
      <c r="MKG2341" s="1279"/>
      <c r="MKH2341" s="1279"/>
      <c r="MKI2341" s="1279"/>
      <c r="MKJ2341" s="1279"/>
      <c r="MKK2341" s="1279"/>
      <c r="MKL2341" s="1279"/>
      <c r="MKM2341" s="1279"/>
      <c r="MKN2341" s="1279"/>
      <c r="MKO2341" s="1279"/>
      <c r="MKP2341" s="1279"/>
      <c r="MKQ2341" s="1279"/>
      <c r="MKR2341" s="1279"/>
      <c r="MKS2341" s="1279"/>
      <c r="MKT2341" s="1279"/>
      <c r="MKU2341" s="1279"/>
      <c r="MKV2341" s="1279"/>
      <c r="MKW2341" s="1279"/>
      <c r="MKX2341" s="1279"/>
      <c r="MKY2341" s="1279"/>
      <c r="MKZ2341" s="1279"/>
      <c r="MLA2341" s="1279"/>
      <c r="MLB2341" s="1279"/>
      <c r="MLC2341" s="1279"/>
      <c r="MLD2341" s="1279"/>
      <c r="MLE2341" s="1279"/>
      <c r="MLF2341" s="1279"/>
      <c r="MLG2341" s="1279"/>
      <c r="MLH2341" s="1279"/>
      <c r="MLI2341" s="1279"/>
      <c r="MLJ2341" s="1279"/>
      <c r="MLK2341" s="1279"/>
      <c r="MLL2341" s="1279"/>
      <c r="MLM2341" s="1279"/>
      <c r="MLN2341" s="1279"/>
      <c r="MLO2341" s="1279"/>
      <c r="MLP2341" s="1279"/>
      <c r="MLQ2341" s="1279"/>
      <c r="MLR2341" s="1279"/>
      <c r="MLS2341" s="1279"/>
      <c r="MLT2341" s="1279"/>
      <c r="MLU2341" s="1279"/>
      <c r="MLV2341" s="1279"/>
      <c r="MLW2341" s="1279"/>
      <c r="MLX2341" s="1279"/>
      <c r="MLY2341" s="1279"/>
      <c r="MLZ2341" s="1279"/>
      <c r="MMA2341" s="1279"/>
      <c r="MMB2341" s="1279"/>
      <c r="MMC2341" s="1279"/>
      <c r="MMD2341" s="1279"/>
      <c r="MME2341" s="1279"/>
      <c r="MMF2341" s="1279"/>
      <c r="MMG2341" s="1279"/>
      <c r="MMH2341" s="1279"/>
      <c r="MMI2341" s="1279"/>
      <c r="MMJ2341" s="1279"/>
      <c r="MMK2341" s="1279"/>
      <c r="MML2341" s="1279"/>
      <c r="MMM2341" s="1279"/>
      <c r="MMN2341" s="1279"/>
      <c r="MMO2341" s="1279"/>
      <c r="MMP2341" s="1279"/>
      <c r="MMQ2341" s="1279"/>
      <c r="MMR2341" s="1279"/>
      <c r="MMS2341" s="1279"/>
      <c r="MMT2341" s="1279"/>
      <c r="MMU2341" s="1279"/>
      <c r="MMV2341" s="1279"/>
      <c r="MMW2341" s="1279"/>
      <c r="MMX2341" s="1279"/>
      <c r="MMY2341" s="1279"/>
      <c r="MMZ2341" s="1279"/>
      <c r="MNA2341" s="1279"/>
      <c r="MNB2341" s="1279"/>
      <c r="MNC2341" s="1279"/>
      <c r="MND2341" s="1279"/>
      <c r="MNE2341" s="1279"/>
      <c r="MNF2341" s="1279"/>
      <c r="MNG2341" s="1279"/>
      <c r="MNH2341" s="1279"/>
      <c r="MNI2341" s="1279"/>
      <c r="MNJ2341" s="1279"/>
      <c r="MNK2341" s="1279"/>
      <c r="MNL2341" s="1279"/>
      <c r="MNM2341" s="1279"/>
      <c r="MNN2341" s="1279"/>
      <c r="MNO2341" s="1279"/>
      <c r="MNP2341" s="1279"/>
      <c r="MNQ2341" s="1279"/>
      <c r="MNR2341" s="1279"/>
      <c r="MNS2341" s="1279"/>
      <c r="MNT2341" s="1279"/>
      <c r="MNU2341" s="1279"/>
      <c r="MNV2341" s="1279"/>
      <c r="MNW2341" s="1279"/>
      <c r="MNX2341" s="1279"/>
      <c r="MNY2341" s="1279"/>
      <c r="MNZ2341" s="1279"/>
      <c r="MOA2341" s="1279"/>
      <c r="MOB2341" s="1279"/>
      <c r="MOC2341" s="1279"/>
      <c r="MOD2341" s="1279"/>
      <c r="MOE2341" s="1279"/>
      <c r="MOF2341" s="1279"/>
      <c r="MOG2341" s="1279"/>
      <c r="MOH2341" s="1279"/>
      <c r="MOI2341" s="1279"/>
      <c r="MOJ2341" s="1279"/>
      <c r="MOK2341" s="1279"/>
      <c r="MOL2341" s="1279"/>
      <c r="MOM2341" s="1279"/>
      <c r="MON2341" s="1279"/>
      <c r="MOO2341" s="1279"/>
      <c r="MOP2341" s="1279"/>
      <c r="MOQ2341" s="1279"/>
      <c r="MOR2341" s="1279"/>
      <c r="MOS2341" s="1279"/>
      <c r="MOT2341" s="1279"/>
      <c r="MOU2341" s="1279"/>
      <c r="MOV2341" s="1279"/>
      <c r="MOW2341" s="1279"/>
      <c r="MOX2341" s="1279"/>
      <c r="MOY2341" s="1279"/>
      <c r="MOZ2341" s="1279"/>
      <c r="MPA2341" s="1279"/>
      <c r="MPB2341" s="1279"/>
      <c r="MPC2341" s="1279"/>
      <c r="MPD2341" s="1279"/>
      <c r="MPE2341" s="1279"/>
      <c r="MPF2341" s="1279"/>
      <c r="MPG2341" s="1279"/>
      <c r="MPH2341" s="1279"/>
      <c r="MPI2341" s="1279"/>
      <c r="MPJ2341" s="1279"/>
      <c r="MPK2341" s="1279"/>
      <c r="MPL2341" s="1279"/>
      <c r="MPM2341" s="1279"/>
      <c r="MPN2341" s="1279"/>
      <c r="MPO2341" s="1279"/>
      <c r="MPP2341" s="1279"/>
      <c r="MPQ2341" s="1279"/>
      <c r="MPR2341" s="1279"/>
      <c r="MPS2341" s="1279"/>
      <c r="MPT2341" s="1279"/>
      <c r="MPU2341" s="1279"/>
      <c r="MPV2341" s="1279"/>
      <c r="MPW2341" s="1279"/>
      <c r="MPX2341" s="1279"/>
      <c r="MPY2341" s="1279"/>
      <c r="MPZ2341" s="1279"/>
      <c r="MQA2341" s="1279"/>
      <c r="MQB2341" s="1279"/>
      <c r="MQC2341" s="1279"/>
      <c r="MQD2341" s="1279"/>
      <c r="MQE2341" s="1279"/>
      <c r="MQF2341" s="1279"/>
      <c r="MQG2341" s="1279"/>
      <c r="MQH2341" s="1279"/>
      <c r="MQI2341" s="1279"/>
      <c r="MQJ2341" s="1279"/>
      <c r="MQK2341" s="1279"/>
      <c r="MQL2341" s="1279"/>
      <c r="MQM2341" s="1279"/>
      <c r="MQN2341" s="1279"/>
      <c r="MQO2341" s="1279"/>
      <c r="MQP2341" s="1279"/>
      <c r="MQQ2341" s="1279"/>
      <c r="MQR2341" s="1279"/>
      <c r="MQS2341" s="1279"/>
      <c r="MQT2341" s="1279"/>
      <c r="MQU2341" s="1279"/>
      <c r="MQV2341" s="1279"/>
      <c r="MQW2341" s="1279"/>
      <c r="MQX2341" s="1279"/>
      <c r="MQY2341" s="1279"/>
      <c r="MQZ2341" s="1279"/>
      <c r="MRA2341" s="1279"/>
      <c r="MRB2341" s="1279"/>
      <c r="MRC2341" s="1279"/>
      <c r="MRD2341" s="1279"/>
      <c r="MRE2341" s="1279"/>
      <c r="MRF2341" s="1279"/>
      <c r="MRG2341" s="1279"/>
      <c r="MRH2341" s="1279"/>
      <c r="MRI2341" s="1279"/>
      <c r="MRJ2341" s="1279"/>
      <c r="MRK2341" s="1279"/>
      <c r="MRL2341" s="1279"/>
      <c r="MRM2341" s="1279"/>
      <c r="MRN2341" s="1279"/>
      <c r="MRO2341" s="1279"/>
      <c r="MRP2341" s="1279"/>
      <c r="MRQ2341" s="1279"/>
      <c r="MRR2341" s="1279"/>
      <c r="MRS2341" s="1279"/>
      <c r="MRT2341" s="1279"/>
      <c r="MRU2341" s="1279"/>
      <c r="MRV2341" s="1279"/>
      <c r="MRW2341" s="1279"/>
      <c r="MRX2341" s="1279"/>
      <c r="MRY2341" s="1279"/>
      <c r="MRZ2341" s="1279"/>
      <c r="MSA2341" s="1279"/>
      <c r="MSB2341" s="1279"/>
      <c r="MSC2341" s="1279"/>
      <c r="MSD2341" s="1279"/>
      <c r="MSE2341" s="1279"/>
      <c r="MSF2341" s="1279"/>
      <c r="MSG2341" s="1279"/>
      <c r="MSH2341" s="1279"/>
      <c r="MSI2341" s="1279"/>
      <c r="MSJ2341" s="1279"/>
      <c r="MSK2341" s="1279"/>
      <c r="MSL2341" s="1279"/>
      <c r="MSM2341" s="1279"/>
      <c r="MSN2341" s="1279"/>
      <c r="MSO2341" s="1279"/>
      <c r="MSP2341" s="1279"/>
      <c r="MSQ2341" s="1279"/>
      <c r="MSR2341" s="1279"/>
      <c r="MSS2341" s="1279"/>
      <c r="MST2341" s="1279"/>
      <c r="MSU2341" s="1279"/>
      <c r="MSV2341" s="1279"/>
      <c r="MSW2341" s="1279"/>
      <c r="MSX2341" s="1279"/>
      <c r="MSY2341" s="1279"/>
      <c r="MSZ2341" s="1279"/>
      <c r="MTA2341" s="1279"/>
      <c r="MTB2341" s="1279"/>
      <c r="MTC2341" s="1279"/>
      <c r="MTD2341" s="1279"/>
      <c r="MTE2341" s="1279"/>
      <c r="MTF2341" s="1279"/>
      <c r="MTG2341" s="1279"/>
      <c r="MTH2341" s="1279"/>
      <c r="MTI2341" s="1279"/>
      <c r="MTJ2341" s="1279"/>
      <c r="MTK2341" s="1279"/>
      <c r="MTL2341" s="1279"/>
      <c r="MTM2341" s="1279"/>
      <c r="MTN2341" s="1279"/>
      <c r="MTO2341" s="1279"/>
      <c r="MTP2341" s="1279"/>
      <c r="MTQ2341" s="1279"/>
      <c r="MTR2341" s="1279"/>
      <c r="MTS2341" s="1279"/>
      <c r="MTT2341" s="1279"/>
      <c r="MTU2341" s="1279"/>
      <c r="MTV2341" s="1279"/>
      <c r="MTW2341" s="1279"/>
      <c r="MTX2341" s="1279"/>
      <c r="MTY2341" s="1279"/>
      <c r="MTZ2341" s="1279"/>
      <c r="MUA2341" s="1279"/>
      <c r="MUB2341" s="1279"/>
      <c r="MUC2341" s="1279"/>
      <c r="MUD2341" s="1279"/>
      <c r="MUE2341" s="1279"/>
      <c r="MUF2341" s="1279"/>
      <c r="MUG2341" s="1279"/>
      <c r="MUH2341" s="1279"/>
      <c r="MUI2341" s="1279"/>
      <c r="MUJ2341" s="1279"/>
      <c r="MUK2341" s="1279"/>
      <c r="MUL2341" s="1279"/>
      <c r="MUM2341" s="1279"/>
      <c r="MUN2341" s="1279"/>
      <c r="MUO2341" s="1279"/>
      <c r="MUP2341" s="1279"/>
      <c r="MUQ2341" s="1279"/>
      <c r="MUR2341" s="1279"/>
      <c r="MUS2341" s="1279"/>
      <c r="MUT2341" s="1279"/>
      <c r="MUU2341" s="1279"/>
      <c r="MUV2341" s="1279"/>
      <c r="MUW2341" s="1279"/>
      <c r="MUX2341" s="1279"/>
      <c r="MUY2341" s="1279"/>
      <c r="MUZ2341" s="1279"/>
      <c r="MVA2341" s="1279"/>
      <c r="MVB2341" s="1279"/>
      <c r="MVC2341" s="1279"/>
      <c r="MVD2341" s="1279"/>
      <c r="MVE2341" s="1279"/>
      <c r="MVF2341" s="1279"/>
      <c r="MVG2341" s="1279"/>
      <c r="MVH2341" s="1279"/>
      <c r="MVI2341" s="1279"/>
      <c r="MVJ2341" s="1279"/>
      <c r="MVK2341" s="1279"/>
      <c r="MVL2341" s="1279"/>
      <c r="MVM2341" s="1279"/>
      <c r="MVN2341" s="1279"/>
      <c r="MVO2341" s="1279"/>
      <c r="MVP2341" s="1279"/>
      <c r="MVQ2341" s="1279"/>
      <c r="MVR2341" s="1279"/>
      <c r="MVS2341" s="1279"/>
      <c r="MVT2341" s="1279"/>
      <c r="MVU2341" s="1279"/>
      <c r="MVV2341" s="1279"/>
      <c r="MVW2341" s="1279"/>
      <c r="MVX2341" s="1279"/>
      <c r="MVY2341" s="1279"/>
      <c r="MVZ2341" s="1279"/>
      <c r="MWA2341" s="1279"/>
      <c r="MWB2341" s="1279"/>
      <c r="MWC2341" s="1279"/>
      <c r="MWD2341" s="1279"/>
      <c r="MWE2341" s="1279"/>
      <c r="MWF2341" s="1279"/>
      <c r="MWG2341" s="1279"/>
      <c r="MWH2341" s="1279"/>
      <c r="MWI2341" s="1279"/>
      <c r="MWJ2341" s="1279"/>
      <c r="MWK2341" s="1279"/>
      <c r="MWL2341" s="1279"/>
      <c r="MWM2341" s="1279"/>
      <c r="MWN2341" s="1279"/>
      <c r="MWO2341" s="1279"/>
      <c r="MWP2341" s="1279"/>
      <c r="MWQ2341" s="1279"/>
      <c r="MWR2341" s="1279"/>
      <c r="MWS2341" s="1279"/>
      <c r="MWT2341" s="1279"/>
      <c r="MWU2341" s="1279"/>
      <c r="MWV2341" s="1279"/>
      <c r="MWW2341" s="1279"/>
      <c r="MWX2341" s="1279"/>
      <c r="MWY2341" s="1279"/>
      <c r="MWZ2341" s="1279"/>
      <c r="MXA2341" s="1279"/>
      <c r="MXB2341" s="1279"/>
      <c r="MXC2341" s="1279"/>
      <c r="MXD2341" s="1279"/>
      <c r="MXE2341" s="1279"/>
      <c r="MXF2341" s="1279"/>
      <c r="MXG2341" s="1279"/>
      <c r="MXH2341" s="1279"/>
      <c r="MXI2341" s="1279"/>
      <c r="MXJ2341" s="1279"/>
      <c r="MXK2341" s="1279"/>
      <c r="MXL2341" s="1279"/>
      <c r="MXM2341" s="1279"/>
      <c r="MXN2341" s="1279"/>
      <c r="MXO2341" s="1279"/>
      <c r="MXP2341" s="1279"/>
      <c r="MXQ2341" s="1279"/>
      <c r="MXR2341" s="1279"/>
      <c r="MXS2341" s="1279"/>
      <c r="MXT2341" s="1279"/>
      <c r="MXU2341" s="1279"/>
      <c r="MXV2341" s="1279"/>
      <c r="MXW2341" s="1279"/>
      <c r="MXX2341" s="1279"/>
      <c r="MXY2341" s="1279"/>
      <c r="MXZ2341" s="1279"/>
      <c r="MYA2341" s="1279"/>
      <c r="MYB2341" s="1279"/>
      <c r="MYC2341" s="1279"/>
      <c r="MYD2341" s="1279"/>
      <c r="MYE2341" s="1279"/>
      <c r="MYF2341" s="1279"/>
      <c r="MYG2341" s="1279"/>
      <c r="MYH2341" s="1279"/>
      <c r="MYI2341" s="1279"/>
      <c r="MYJ2341" s="1279"/>
      <c r="MYK2341" s="1279"/>
      <c r="MYL2341" s="1279"/>
      <c r="MYM2341" s="1279"/>
      <c r="MYN2341" s="1279"/>
      <c r="MYO2341" s="1279"/>
      <c r="MYP2341" s="1279"/>
      <c r="MYQ2341" s="1279"/>
      <c r="MYR2341" s="1279"/>
      <c r="MYS2341" s="1279"/>
      <c r="MYT2341" s="1279"/>
      <c r="MYU2341" s="1279"/>
      <c r="MYV2341" s="1279"/>
      <c r="MYW2341" s="1279"/>
      <c r="MYX2341" s="1279"/>
      <c r="MYY2341" s="1279"/>
      <c r="MYZ2341" s="1279"/>
      <c r="MZA2341" s="1279"/>
      <c r="MZB2341" s="1279"/>
      <c r="MZC2341" s="1279"/>
      <c r="MZD2341" s="1279"/>
      <c r="MZE2341" s="1279"/>
      <c r="MZF2341" s="1279"/>
      <c r="MZG2341" s="1279"/>
      <c r="MZH2341" s="1279"/>
      <c r="MZI2341" s="1279"/>
      <c r="MZJ2341" s="1279"/>
      <c r="MZK2341" s="1279"/>
      <c r="MZL2341" s="1279"/>
      <c r="MZM2341" s="1279"/>
      <c r="MZN2341" s="1279"/>
      <c r="MZO2341" s="1279"/>
      <c r="MZP2341" s="1279"/>
      <c r="MZQ2341" s="1279"/>
      <c r="MZR2341" s="1279"/>
      <c r="MZS2341" s="1279"/>
      <c r="MZT2341" s="1279"/>
      <c r="MZU2341" s="1279"/>
      <c r="MZV2341" s="1279"/>
      <c r="MZW2341" s="1279"/>
      <c r="MZX2341" s="1279"/>
      <c r="MZY2341" s="1279"/>
      <c r="MZZ2341" s="1279"/>
      <c r="NAA2341" s="1279"/>
      <c r="NAB2341" s="1279"/>
      <c r="NAC2341" s="1279"/>
      <c r="NAD2341" s="1279"/>
      <c r="NAE2341" s="1279"/>
      <c r="NAF2341" s="1279"/>
      <c r="NAG2341" s="1279"/>
      <c r="NAH2341" s="1279"/>
      <c r="NAI2341" s="1279"/>
      <c r="NAJ2341" s="1279"/>
      <c r="NAK2341" s="1279"/>
      <c r="NAL2341" s="1279"/>
      <c r="NAM2341" s="1279"/>
      <c r="NAN2341" s="1279"/>
      <c r="NAO2341" s="1279"/>
      <c r="NAP2341" s="1279"/>
      <c r="NAQ2341" s="1279"/>
      <c r="NAR2341" s="1279"/>
      <c r="NAS2341" s="1279"/>
      <c r="NAT2341" s="1279"/>
      <c r="NAU2341" s="1279"/>
      <c r="NAV2341" s="1279"/>
      <c r="NAW2341" s="1279"/>
      <c r="NAX2341" s="1279"/>
      <c r="NAY2341" s="1279"/>
      <c r="NAZ2341" s="1279"/>
      <c r="NBA2341" s="1279"/>
      <c r="NBB2341" s="1279"/>
      <c r="NBC2341" s="1279"/>
      <c r="NBD2341" s="1279"/>
      <c r="NBE2341" s="1279"/>
      <c r="NBF2341" s="1279"/>
      <c r="NBG2341" s="1279"/>
      <c r="NBH2341" s="1279"/>
      <c r="NBI2341" s="1279"/>
      <c r="NBJ2341" s="1279"/>
      <c r="NBK2341" s="1279"/>
      <c r="NBL2341" s="1279"/>
      <c r="NBM2341" s="1279"/>
      <c r="NBN2341" s="1279"/>
      <c r="NBO2341" s="1279"/>
      <c r="NBP2341" s="1279"/>
      <c r="NBQ2341" s="1279"/>
      <c r="NBR2341" s="1279"/>
      <c r="NBS2341" s="1279"/>
      <c r="NBT2341" s="1279"/>
      <c r="NBU2341" s="1279"/>
      <c r="NBV2341" s="1279"/>
      <c r="NBW2341" s="1279"/>
      <c r="NBX2341" s="1279"/>
      <c r="NBY2341" s="1279"/>
      <c r="NBZ2341" s="1279"/>
      <c r="NCA2341" s="1279"/>
      <c r="NCB2341" s="1279"/>
      <c r="NCC2341" s="1279"/>
      <c r="NCD2341" s="1279"/>
      <c r="NCE2341" s="1279"/>
      <c r="NCF2341" s="1279"/>
      <c r="NCG2341" s="1279"/>
      <c r="NCH2341" s="1279"/>
      <c r="NCI2341" s="1279"/>
      <c r="NCJ2341" s="1279"/>
      <c r="NCK2341" s="1279"/>
      <c r="NCL2341" s="1279"/>
      <c r="NCM2341" s="1279"/>
      <c r="NCN2341" s="1279"/>
      <c r="NCO2341" s="1279"/>
      <c r="NCP2341" s="1279"/>
      <c r="NCQ2341" s="1279"/>
      <c r="NCR2341" s="1279"/>
      <c r="NCS2341" s="1279"/>
      <c r="NCT2341" s="1279"/>
      <c r="NCU2341" s="1279"/>
      <c r="NCV2341" s="1279"/>
      <c r="NCW2341" s="1279"/>
      <c r="NCX2341" s="1279"/>
      <c r="NCY2341" s="1279"/>
      <c r="NCZ2341" s="1279"/>
      <c r="NDA2341" s="1279"/>
      <c r="NDB2341" s="1279"/>
      <c r="NDC2341" s="1279"/>
      <c r="NDD2341" s="1279"/>
      <c r="NDE2341" s="1279"/>
      <c r="NDF2341" s="1279"/>
      <c r="NDG2341" s="1279"/>
      <c r="NDH2341" s="1279"/>
      <c r="NDI2341" s="1279"/>
      <c r="NDJ2341" s="1279"/>
      <c r="NDK2341" s="1279"/>
      <c r="NDL2341" s="1279"/>
      <c r="NDM2341" s="1279"/>
      <c r="NDN2341" s="1279"/>
      <c r="NDO2341" s="1279"/>
      <c r="NDP2341" s="1279"/>
      <c r="NDQ2341" s="1279"/>
      <c r="NDR2341" s="1279"/>
      <c r="NDS2341" s="1279"/>
      <c r="NDT2341" s="1279"/>
      <c r="NDU2341" s="1279"/>
      <c r="NDV2341" s="1279"/>
      <c r="NDW2341" s="1279"/>
      <c r="NDX2341" s="1279"/>
      <c r="NDY2341" s="1279"/>
      <c r="NDZ2341" s="1279"/>
      <c r="NEA2341" s="1279"/>
      <c r="NEB2341" s="1279"/>
      <c r="NEC2341" s="1279"/>
      <c r="NED2341" s="1279"/>
      <c r="NEE2341" s="1279"/>
      <c r="NEF2341" s="1279"/>
      <c r="NEG2341" s="1279"/>
      <c r="NEH2341" s="1279"/>
      <c r="NEI2341" s="1279"/>
      <c r="NEJ2341" s="1279"/>
      <c r="NEK2341" s="1279"/>
      <c r="NEL2341" s="1279"/>
      <c r="NEM2341" s="1279"/>
      <c r="NEN2341" s="1279"/>
      <c r="NEO2341" s="1279"/>
      <c r="NEP2341" s="1279"/>
      <c r="NEQ2341" s="1279"/>
      <c r="NER2341" s="1279"/>
      <c r="NES2341" s="1279"/>
      <c r="NET2341" s="1279"/>
      <c r="NEU2341" s="1279"/>
      <c r="NEV2341" s="1279"/>
      <c r="NEW2341" s="1279"/>
      <c r="NEX2341" s="1279"/>
      <c r="NEY2341" s="1279"/>
      <c r="NEZ2341" s="1279"/>
      <c r="NFA2341" s="1279"/>
      <c r="NFB2341" s="1279"/>
      <c r="NFC2341" s="1279"/>
      <c r="NFD2341" s="1279"/>
      <c r="NFE2341" s="1279"/>
      <c r="NFF2341" s="1279"/>
      <c r="NFG2341" s="1279"/>
      <c r="NFH2341" s="1279"/>
      <c r="NFI2341" s="1279"/>
      <c r="NFJ2341" s="1279"/>
      <c r="NFK2341" s="1279"/>
      <c r="NFL2341" s="1279"/>
      <c r="NFM2341" s="1279"/>
      <c r="NFN2341" s="1279"/>
      <c r="NFO2341" s="1279"/>
      <c r="NFP2341" s="1279"/>
      <c r="NFQ2341" s="1279"/>
      <c r="NFR2341" s="1279"/>
      <c r="NFS2341" s="1279"/>
      <c r="NFT2341" s="1279"/>
      <c r="NFU2341" s="1279"/>
      <c r="NFV2341" s="1279"/>
      <c r="NFW2341" s="1279"/>
      <c r="NFX2341" s="1279"/>
      <c r="NFY2341" s="1279"/>
      <c r="NFZ2341" s="1279"/>
      <c r="NGA2341" s="1279"/>
      <c r="NGB2341" s="1279"/>
      <c r="NGC2341" s="1279"/>
      <c r="NGD2341" s="1279"/>
      <c r="NGE2341" s="1279"/>
      <c r="NGF2341" s="1279"/>
      <c r="NGG2341" s="1279"/>
      <c r="NGH2341" s="1279"/>
      <c r="NGI2341" s="1279"/>
      <c r="NGJ2341" s="1279"/>
      <c r="NGK2341" s="1279"/>
      <c r="NGL2341" s="1279"/>
      <c r="NGM2341" s="1279"/>
      <c r="NGN2341" s="1279"/>
      <c r="NGO2341" s="1279"/>
      <c r="NGP2341" s="1279"/>
      <c r="NGQ2341" s="1279"/>
      <c r="NGR2341" s="1279"/>
      <c r="NGS2341" s="1279"/>
      <c r="NGT2341" s="1279"/>
      <c r="NGU2341" s="1279"/>
      <c r="NGV2341" s="1279"/>
      <c r="NGW2341" s="1279"/>
      <c r="NGX2341" s="1279"/>
      <c r="NGY2341" s="1279"/>
      <c r="NGZ2341" s="1279"/>
      <c r="NHA2341" s="1279"/>
      <c r="NHB2341" s="1279"/>
      <c r="NHC2341" s="1279"/>
      <c r="NHD2341" s="1279"/>
      <c r="NHE2341" s="1279"/>
      <c r="NHF2341" s="1279"/>
      <c r="NHG2341" s="1279"/>
      <c r="NHH2341" s="1279"/>
      <c r="NHI2341" s="1279"/>
      <c r="NHJ2341" s="1279"/>
      <c r="NHK2341" s="1279"/>
      <c r="NHL2341" s="1279"/>
      <c r="NHM2341" s="1279"/>
      <c r="NHN2341" s="1279"/>
      <c r="NHO2341" s="1279"/>
      <c r="NHP2341" s="1279"/>
      <c r="NHQ2341" s="1279"/>
      <c r="NHR2341" s="1279"/>
      <c r="NHS2341" s="1279"/>
      <c r="NHT2341" s="1279"/>
      <c r="NHU2341" s="1279"/>
      <c r="NHV2341" s="1279"/>
      <c r="NHW2341" s="1279"/>
      <c r="NHX2341" s="1279"/>
      <c r="NHY2341" s="1279"/>
      <c r="NHZ2341" s="1279"/>
      <c r="NIA2341" s="1279"/>
      <c r="NIB2341" s="1279"/>
      <c r="NIC2341" s="1279"/>
      <c r="NID2341" s="1279"/>
      <c r="NIE2341" s="1279"/>
      <c r="NIF2341" s="1279"/>
      <c r="NIG2341" s="1279"/>
      <c r="NIH2341" s="1279"/>
      <c r="NII2341" s="1279"/>
      <c r="NIJ2341" s="1279"/>
      <c r="NIK2341" s="1279"/>
      <c r="NIL2341" s="1279"/>
      <c r="NIM2341" s="1279"/>
      <c r="NIN2341" s="1279"/>
      <c r="NIO2341" s="1279"/>
      <c r="NIP2341" s="1279"/>
      <c r="NIQ2341" s="1279"/>
      <c r="NIR2341" s="1279"/>
      <c r="NIS2341" s="1279"/>
      <c r="NIT2341" s="1279"/>
      <c r="NIU2341" s="1279"/>
      <c r="NIV2341" s="1279"/>
      <c r="NIW2341" s="1279"/>
      <c r="NIX2341" s="1279"/>
      <c r="NIY2341" s="1279"/>
      <c r="NIZ2341" s="1279"/>
      <c r="NJA2341" s="1279"/>
      <c r="NJB2341" s="1279"/>
      <c r="NJC2341" s="1279"/>
      <c r="NJD2341" s="1279"/>
      <c r="NJE2341" s="1279"/>
      <c r="NJF2341" s="1279"/>
      <c r="NJG2341" s="1279"/>
      <c r="NJH2341" s="1279"/>
      <c r="NJI2341" s="1279"/>
      <c r="NJJ2341" s="1279"/>
      <c r="NJK2341" s="1279"/>
      <c r="NJL2341" s="1279"/>
      <c r="NJM2341" s="1279"/>
      <c r="NJN2341" s="1279"/>
      <c r="NJO2341" s="1279"/>
      <c r="NJP2341" s="1279"/>
      <c r="NJQ2341" s="1279"/>
      <c r="NJR2341" s="1279"/>
      <c r="NJS2341" s="1279"/>
      <c r="NJT2341" s="1279"/>
      <c r="NJU2341" s="1279"/>
      <c r="NJV2341" s="1279"/>
      <c r="NJW2341" s="1279"/>
      <c r="NJX2341" s="1279"/>
      <c r="NJY2341" s="1279"/>
      <c r="NJZ2341" s="1279"/>
      <c r="NKA2341" s="1279"/>
      <c r="NKB2341" s="1279"/>
      <c r="NKC2341" s="1279"/>
      <c r="NKD2341" s="1279"/>
      <c r="NKE2341" s="1279"/>
      <c r="NKF2341" s="1279"/>
      <c r="NKG2341" s="1279"/>
      <c r="NKH2341" s="1279"/>
      <c r="NKI2341" s="1279"/>
      <c r="NKJ2341" s="1279"/>
      <c r="NKK2341" s="1279"/>
      <c r="NKL2341" s="1279"/>
      <c r="NKM2341" s="1279"/>
      <c r="NKN2341" s="1279"/>
      <c r="NKO2341" s="1279"/>
      <c r="NKP2341" s="1279"/>
      <c r="NKQ2341" s="1279"/>
      <c r="NKR2341" s="1279"/>
      <c r="NKS2341" s="1279"/>
      <c r="NKT2341" s="1279"/>
      <c r="NKU2341" s="1279"/>
      <c r="NKV2341" s="1279"/>
      <c r="NKW2341" s="1279"/>
      <c r="NKX2341" s="1279"/>
      <c r="NKY2341" s="1279"/>
      <c r="NKZ2341" s="1279"/>
      <c r="NLA2341" s="1279"/>
      <c r="NLB2341" s="1279"/>
      <c r="NLC2341" s="1279"/>
      <c r="NLD2341" s="1279"/>
      <c r="NLE2341" s="1279"/>
      <c r="NLF2341" s="1279"/>
      <c r="NLG2341" s="1279"/>
      <c r="NLH2341" s="1279"/>
      <c r="NLI2341" s="1279"/>
      <c r="NLJ2341" s="1279"/>
      <c r="NLK2341" s="1279"/>
      <c r="NLL2341" s="1279"/>
      <c r="NLM2341" s="1279"/>
      <c r="NLN2341" s="1279"/>
      <c r="NLO2341" s="1279"/>
      <c r="NLP2341" s="1279"/>
      <c r="NLQ2341" s="1279"/>
      <c r="NLR2341" s="1279"/>
      <c r="NLS2341" s="1279"/>
      <c r="NLT2341" s="1279"/>
      <c r="NLU2341" s="1279"/>
      <c r="NLV2341" s="1279"/>
      <c r="NLW2341" s="1279"/>
      <c r="NLX2341" s="1279"/>
      <c r="NLY2341" s="1279"/>
      <c r="NLZ2341" s="1279"/>
      <c r="NMA2341" s="1279"/>
      <c r="NMB2341" s="1279"/>
      <c r="NMC2341" s="1279"/>
      <c r="NMD2341" s="1279"/>
      <c r="NME2341" s="1279"/>
      <c r="NMF2341" s="1279"/>
      <c r="NMG2341" s="1279"/>
      <c r="NMH2341" s="1279"/>
      <c r="NMI2341" s="1279"/>
      <c r="NMJ2341" s="1279"/>
      <c r="NMK2341" s="1279"/>
      <c r="NML2341" s="1279"/>
      <c r="NMM2341" s="1279"/>
      <c r="NMN2341" s="1279"/>
      <c r="NMO2341" s="1279"/>
      <c r="NMP2341" s="1279"/>
      <c r="NMQ2341" s="1279"/>
      <c r="NMR2341" s="1279"/>
      <c r="NMS2341" s="1279"/>
      <c r="NMT2341" s="1279"/>
      <c r="NMU2341" s="1279"/>
      <c r="NMV2341" s="1279"/>
      <c r="NMW2341" s="1279"/>
      <c r="NMX2341" s="1279"/>
      <c r="NMY2341" s="1279"/>
      <c r="NMZ2341" s="1279"/>
      <c r="NNA2341" s="1279"/>
      <c r="NNB2341" s="1279"/>
      <c r="NNC2341" s="1279"/>
      <c r="NND2341" s="1279"/>
      <c r="NNE2341" s="1279"/>
      <c r="NNF2341" s="1279"/>
      <c r="NNG2341" s="1279"/>
      <c r="NNH2341" s="1279"/>
      <c r="NNI2341" s="1279"/>
      <c r="NNJ2341" s="1279"/>
      <c r="NNK2341" s="1279"/>
      <c r="NNL2341" s="1279"/>
      <c r="NNM2341" s="1279"/>
      <c r="NNN2341" s="1279"/>
      <c r="NNO2341" s="1279"/>
      <c r="NNP2341" s="1279"/>
      <c r="NNQ2341" s="1279"/>
      <c r="NNR2341" s="1279"/>
      <c r="NNS2341" s="1279"/>
      <c r="NNT2341" s="1279"/>
      <c r="NNU2341" s="1279"/>
      <c r="NNV2341" s="1279"/>
      <c r="NNW2341" s="1279"/>
      <c r="NNX2341" s="1279"/>
      <c r="NNY2341" s="1279"/>
      <c r="NNZ2341" s="1279"/>
      <c r="NOA2341" s="1279"/>
      <c r="NOB2341" s="1279"/>
      <c r="NOC2341" s="1279"/>
      <c r="NOD2341" s="1279"/>
      <c r="NOE2341" s="1279"/>
      <c r="NOF2341" s="1279"/>
      <c r="NOG2341" s="1279"/>
      <c r="NOH2341" s="1279"/>
      <c r="NOI2341" s="1279"/>
      <c r="NOJ2341" s="1279"/>
      <c r="NOK2341" s="1279"/>
      <c r="NOL2341" s="1279"/>
      <c r="NOM2341" s="1279"/>
      <c r="NON2341" s="1279"/>
      <c r="NOO2341" s="1279"/>
      <c r="NOP2341" s="1279"/>
      <c r="NOQ2341" s="1279"/>
      <c r="NOR2341" s="1279"/>
      <c r="NOS2341" s="1279"/>
      <c r="NOT2341" s="1279"/>
      <c r="NOU2341" s="1279"/>
      <c r="NOV2341" s="1279"/>
      <c r="NOW2341" s="1279"/>
      <c r="NOX2341" s="1279"/>
      <c r="NOY2341" s="1279"/>
      <c r="NOZ2341" s="1279"/>
      <c r="NPA2341" s="1279"/>
      <c r="NPB2341" s="1279"/>
      <c r="NPC2341" s="1279"/>
      <c r="NPD2341" s="1279"/>
      <c r="NPE2341" s="1279"/>
      <c r="NPF2341" s="1279"/>
      <c r="NPG2341" s="1279"/>
      <c r="NPH2341" s="1279"/>
      <c r="NPI2341" s="1279"/>
      <c r="NPJ2341" s="1279"/>
      <c r="NPK2341" s="1279"/>
      <c r="NPL2341" s="1279"/>
      <c r="NPM2341" s="1279"/>
      <c r="NPN2341" s="1279"/>
      <c r="NPO2341" s="1279"/>
      <c r="NPP2341" s="1279"/>
      <c r="NPQ2341" s="1279"/>
      <c r="NPR2341" s="1279"/>
      <c r="NPS2341" s="1279"/>
      <c r="NPT2341" s="1279"/>
      <c r="NPU2341" s="1279"/>
      <c r="NPV2341" s="1279"/>
      <c r="NPW2341" s="1279"/>
      <c r="NPX2341" s="1279"/>
      <c r="NPY2341" s="1279"/>
      <c r="NPZ2341" s="1279"/>
      <c r="NQA2341" s="1279"/>
      <c r="NQB2341" s="1279"/>
      <c r="NQC2341" s="1279"/>
      <c r="NQD2341" s="1279"/>
      <c r="NQE2341" s="1279"/>
      <c r="NQF2341" s="1279"/>
      <c r="NQG2341" s="1279"/>
      <c r="NQH2341" s="1279"/>
      <c r="NQI2341" s="1279"/>
      <c r="NQJ2341" s="1279"/>
      <c r="NQK2341" s="1279"/>
      <c r="NQL2341" s="1279"/>
      <c r="NQM2341" s="1279"/>
      <c r="NQN2341" s="1279"/>
      <c r="NQO2341" s="1279"/>
      <c r="NQP2341" s="1279"/>
      <c r="NQQ2341" s="1279"/>
      <c r="NQR2341" s="1279"/>
      <c r="NQS2341" s="1279"/>
      <c r="NQT2341" s="1279"/>
      <c r="NQU2341" s="1279"/>
      <c r="NQV2341" s="1279"/>
      <c r="NQW2341" s="1279"/>
      <c r="NQX2341" s="1279"/>
      <c r="NQY2341" s="1279"/>
      <c r="NQZ2341" s="1279"/>
      <c r="NRA2341" s="1279"/>
      <c r="NRB2341" s="1279"/>
      <c r="NRC2341" s="1279"/>
      <c r="NRD2341" s="1279"/>
      <c r="NRE2341" s="1279"/>
      <c r="NRF2341" s="1279"/>
      <c r="NRG2341" s="1279"/>
      <c r="NRH2341" s="1279"/>
      <c r="NRI2341" s="1279"/>
      <c r="NRJ2341" s="1279"/>
      <c r="NRK2341" s="1279"/>
      <c r="NRL2341" s="1279"/>
      <c r="NRM2341" s="1279"/>
      <c r="NRN2341" s="1279"/>
      <c r="NRO2341" s="1279"/>
      <c r="NRP2341" s="1279"/>
      <c r="NRQ2341" s="1279"/>
      <c r="NRR2341" s="1279"/>
      <c r="NRS2341" s="1279"/>
      <c r="NRT2341" s="1279"/>
      <c r="NRU2341" s="1279"/>
      <c r="NRV2341" s="1279"/>
      <c r="NRW2341" s="1279"/>
      <c r="NRX2341" s="1279"/>
      <c r="NRY2341" s="1279"/>
      <c r="NRZ2341" s="1279"/>
      <c r="NSA2341" s="1279"/>
      <c r="NSB2341" s="1279"/>
      <c r="NSC2341" s="1279"/>
      <c r="NSD2341" s="1279"/>
      <c r="NSE2341" s="1279"/>
      <c r="NSF2341" s="1279"/>
      <c r="NSG2341" s="1279"/>
      <c r="NSH2341" s="1279"/>
      <c r="NSI2341" s="1279"/>
      <c r="NSJ2341" s="1279"/>
      <c r="NSK2341" s="1279"/>
      <c r="NSL2341" s="1279"/>
      <c r="NSM2341" s="1279"/>
      <c r="NSN2341" s="1279"/>
      <c r="NSO2341" s="1279"/>
      <c r="NSP2341" s="1279"/>
      <c r="NSQ2341" s="1279"/>
      <c r="NSR2341" s="1279"/>
      <c r="NSS2341" s="1279"/>
      <c r="NST2341" s="1279"/>
      <c r="NSU2341" s="1279"/>
      <c r="NSV2341" s="1279"/>
      <c r="NSW2341" s="1279"/>
      <c r="NSX2341" s="1279"/>
      <c r="NSY2341" s="1279"/>
      <c r="NSZ2341" s="1279"/>
      <c r="NTA2341" s="1279"/>
      <c r="NTB2341" s="1279"/>
      <c r="NTC2341" s="1279"/>
      <c r="NTD2341" s="1279"/>
      <c r="NTE2341" s="1279"/>
      <c r="NTF2341" s="1279"/>
      <c r="NTG2341" s="1279"/>
      <c r="NTH2341" s="1279"/>
      <c r="NTI2341" s="1279"/>
      <c r="NTJ2341" s="1279"/>
      <c r="NTK2341" s="1279"/>
      <c r="NTL2341" s="1279"/>
      <c r="NTM2341" s="1279"/>
      <c r="NTN2341" s="1279"/>
      <c r="NTO2341" s="1279"/>
      <c r="NTP2341" s="1279"/>
      <c r="NTQ2341" s="1279"/>
      <c r="NTR2341" s="1279"/>
      <c r="NTS2341" s="1279"/>
      <c r="NTT2341" s="1279"/>
      <c r="NTU2341" s="1279"/>
      <c r="NTV2341" s="1279"/>
      <c r="NTW2341" s="1279"/>
      <c r="NTX2341" s="1279"/>
      <c r="NTY2341" s="1279"/>
      <c r="NTZ2341" s="1279"/>
      <c r="NUA2341" s="1279"/>
      <c r="NUB2341" s="1279"/>
      <c r="NUC2341" s="1279"/>
      <c r="NUD2341" s="1279"/>
      <c r="NUE2341" s="1279"/>
      <c r="NUF2341" s="1279"/>
      <c r="NUG2341" s="1279"/>
      <c r="NUH2341" s="1279"/>
      <c r="NUI2341" s="1279"/>
      <c r="NUJ2341" s="1279"/>
      <c r="NUK2341" s="1279"/>
      <c r="NUL2341" s="1279"/>
      <c r="NUM2341" s="1279"/>
      <c r="NUN2341" s="1279"/>
      <c r="NUO2341" s="1279"/>
      <c r="NUP2341" s="1279"/>
      <c r="NUQ2341" s="1279"/>
      <c r="NUR2341" s="1279"/>
      <c r="NUS2341" s="1279"/>
      <c r="NUT2341" s="1279"/>
      <c r="NUU2341" s="1279"/>
      <c r="NUV2341" s="1279"/>
      <c r="NUW2341" s="1279"/>
      <c r="NUX2341" s="1279"/>
      <c r="NUY2341" s="1279"/>
      <c r="NUZ2341" s="1279"/>
      <c r="NVA2341" s="1279"/>
      <c r="NVB2341" s="1279"/>
      <c r="NVC2341" s="1279"/>
      <c r="NVD2341" s="1279"/>
      <c r="NVE2341" s="1279"/>
      <c r="NVF2341" s="1279"/>
      <c r="NVG2341" s="1279"/>
      <c r="NVH2341" s="1279"/>
      <c r="NVI2341" s="1279"/>
      <c r="NVJ2341" s="1279"/>
      <c r="NVK2341" s="1279"/>
      <c r="NVL2341" s="1279"/>
      <c r="NVM2341" s="1279"/>
      <c r="NVN2341" s="1279"/>
      <c r="NVO2341" s="1279"/>
      <c r="NVP2341" s="1279"/>
      <c r="NVQ2341" s="1279"/>
      <c r="NVR2341" s="1279"/>
      <c r="NVS2341" s="1279"/>
      <c r="NVT2341" s="1279"/>
      <c r="NVU2341" s="1279"/>
      <c r="NVV2341" s="1279"/>
      <c r="NVW2341" s="1279"/>
      <c r="NVX2341" s="1279"/>
      <c r="NVY2341" s="1279"/>
      <c r="NVZ2341" s="1279"/>
      <c r="NWA2341" s="1279"/>
      <c r="NWB2341" s="1279"/>
      <c r="NWC2341" s="1279"/>
      <c r="NWD2341" s="1279"/>
      <c r="NWE2341" s="1279"/>
      <c r="NWF2341" s="1279"/>
      <c r="NWG2341" s="1279"/>
      <c r="NWH2341" s="1279"/>
      <c r="NWI2341" s="1279"/>
      <c r="NWJ2341" s="1279"/>
      <c r="NWK2341" s="1279"/>
      <c r="NWL2341" s="1279"/>
      <c r="NWM2341" s="1279"/>
      <c r="NWN2341" s="1279"/>
      <c r="NWO2341" s="1279"/>
      <c r="NWP2341" s="1279"/>
      <c r="NWQ2341" s="1279"/>
      <c r="NWR2341" s="1279"/>
      <c r="NWS2341" s="1279"/>
      <c r="NWT2341" s="1279"/>
      <c r="NWU2341" s="1279"/>
      <c r="NWV2341" s="1279"/>
      <c r="NWW2341" s="1279"/>
      <c r="NWX2341" s="1279"/>
      <c r="NWY2341" s="1279"/>
      <c r="NWZ2341" s="1279"/>
      <c r="NXA2341" s="1279"/>
      <c r="NXB2341" s="1279"/>
      <c r="NXC2341" s="1279"/>
      <c r="NXD2341" s="1279"/>
      <c r="NXE2341" s="1279"/>
      <c r="NXF2341" s="1279"/>
      <c r="NXG2341" s="1279"/>
      <c r="NXH2341" s="1279"/>
      <c r="NXI2341" s="1279"/>
      <c r="NXJ2341" s="1279"/>
      <c r="NXK2341" s="1279"/>
      <c r="NXL2341" s="1279"/>
      <c r="NXM2341" s="1279"/>
      <c r="NXN2341" s="1279"/>
      <c r="NXO2341" s="1279"/>
      <c r="NXP2341" s="1279"/>
      <c r="NXQ2341" s="1279"/>
      <c r="NXR2341" s="1279"/>
      <c r="NXS2341" s="1279"/>
      <c r="NXT2341" s="1279"/>
      <c r="NXU2341" s="1279"/>
      <c r="NXV2341" s="1279"/>
      <c r="NXW2341" s="1279"/>
      <c r="NXX2341" s="1279"/>
      <c r="NXY2341" s="1279"/>
      <c r="NXZ2341" s="1279"/>
      <c r="NYA2341" s="1279"/>
      <c r="NYB2341" s="1279"/>
      <c r="NYC2341" s="1279"/>
      <c r="NYD2341" s="1279"/>
      <c r="NYE2341" s="1279"/>
      <c r="NYF2341" s="1279"/>
      <c r="NYG2341" s="1279"/>
      <c r="NYH2341" s="1279"/>
      <c r="NYI2341" s="1279"/>
      <c r="NYJ2341" s="1279"/>
      <c r="NYK2341" s="1279"/>
      <c r="NYL2341" s="1279"/>
      <c r="NYM2341" s="1279"/>
      <c r="NYN2341" s="1279"/>
      <c r="NYO2341" s="1279"/>
      <c r="NYP2341" s="1279"/>
      <c r="NYQ2341" s="1279"/>
      <c r="NYR2341" s="1279"/>
      <c r="NYS2341" s="1279"/>
      <c r="NYT2341" s="1279"/>
      <c r="NYU2341" s="1279"/>
      <c r="NYV2341" s="1279"/>
      <c r="NYW2341" s="1279"/>
      <c r="NYX2341" s="1279"/>
      <c r="NYY2341" s="1279"/>
      <c r="NYZ2341" s="1279"/>
      <c r="NZA2341" s="1279"/>
      <c r="NZB2341" s="1279"/>
      <c r="NZC2341" s="1279"/>
      <c r="NZD2341" s="1279"/>
      <c r="NZE2341" s="1279"/>
      <c r="NZF2341" s="1279"/>
      <c r="NZG2341" s="1279"/>
      <c r="NZH2341" s="1279"/>
      <c r="NZI2341" s="1279"/>
      <c r="NZJ2341" s="1279"/>
      <c r="NZK2341" s="1279"/>
      <c r="NZL2341" s="1279"/>
      <c r="NZM2341" s="1279"/>
      <c r="NZN2341" s="1279"/>
      <c r="NZO2341" s="1279"/>
      <c r="NZP2341" s="1279"/>
      <c r="NZQ2341" s="1279"/>
      <c r="NZR2341" s="1279"/>
      <c r="NZS2341" s="1279"/>
      <c r="NZT2341" s="1279"/>
      <c r="NZU2341" s="1279"/>
      <c r="NZV2341" s="1279"/>
      <c r="NZW2341" s="1279"/>
      <c r="NZX2341" s="1279"/>
      <c r="NZY2341" s="1279"/>
      <c r="NZZ2341" s="1279"/>
      <c r="OAA2341" s="1279"/>
      <c r="OAB2341" s="1279"/>
      <c r="OAC2341" s="1279"/>
      <c r="OAD2341" s="1279"/>
      <c r="OAE2341" s="1279"/>
      <c r="OAF2341" s="1279"/>
      <c r="OAG2341" s="1279"/>
      <c r="OAH2341" s="1279"/>
      <c r="OAI2341" s="1279"/>
      <c r="OAJ2341" s="1279"/>
      <c r="OAK2341" s="1279"/>
      <c r="OAL2341" s="1279"/>
      <c r="OAM2341" s="1279"/>
      <c r="OAN2341" s="1279"/>
      <c r="OAO2341" s="1279"/>
      <c r="OAP2341" s="1279"/>
      <c r="OAQ2341" s="1279"/>
      <c r="OAR2341" s="1279"/>
      <c r="OAS2341" s="1279"/>
      <c r="OAT2341" s="1279"/>
      <c r="OAU2341" s="1279"/>
      <c r="OAV2341" s="1279"/>
      <c r="OAW2341" s="1279"/>
      <c r="OAX2341" s="1279"/>
      <c r="OAY2341" s="1279"/>
      <c r="OAZ2341" s="1279"/>
      <c r="OBA2341" s="1279"/>
      <c r="OBB2341" s="1279"/>
      <c r="OBC2341" s="1279"/>
      <c r="OBD2341" s="1279"/>
      <c r="OBE2341" s="1279"/>
      <c r="OBF2341" s="1279"/>
      <c r="OBG2341" s="1279"/>
      <c r="OBH2341" s="1279"/>
      <c r="OBI2341" s="1279"/>
      <c r="OBJ2341" s="1279"/>
      <c r="OBK2341" s="1279"/>
      <c r="OBL2341" s="1279"/>
      <c r="OBM2341" s="1279"/>
      <c r="OBN2341" s="1279"/>
      <c r="OBO2341" s="1279"/>
      <c r="OBP2341" s="1279"/>
      <c r="OBQ2341" s="1279"/>
      <c r="OBR2341" s="1279"/>
      <c r="OBS2341" s="1279"/>
      <c r="OBT2341" s="1279"/>
      <c r="OBU2341" s="1279"/>
      <c r="OBV2341" s="1279"/>
      <c r="OBW2341" s="1279"/>
      <c r="OBX2341" s="1279"/>
      <c r="OBY2341" s="1279"/>
      <c r="OBZ2341" s="1279"/>
      <c r="OCA2341" s="1279"/>
      <c r="OCB2341" s="1279"/>
      <c r="OCC2341" s="1279"/>
      <c r="OCD2341" s="1279"/>
      <c r="OCE2341" s="1279"/>
      <c r="OCF2341" s="1279"/>
      <c r="OCG2341" s="1279"/>
      <c r="OCH2341" s="1279"/>
      <c r="OCI2341" s="1279"/>
      <c r="OCJ2341" s="1279"/>
      <c r="OCK2341" s="1279"/>
      <c r="OCL2341" s="1279"/>
      <c r="OCM2341" s="1279"/>
      <c r="OCN2341" s="1279"/>
      <c r="OCO2341" s="1279"/>
      <c r="OCP2341" s="1279"/>
      <c r="OCQ2341" s="1279"/>
      <c r="OCR2341" s="1279"/>
      <c r="OCS2341" s="1279"/>
      <c r="OCT2341" s="1279"/>
      <c r="OCU2341" s="1279"/>
      <c r="OCV2341" s="1279"/>
      <c r="OCW2341" s="1279"/>
      <c r="OCX2341" s="1279"/>
      <c r="OCY2341" s="1279"/>
      <c r="OCZ2341" s="1279"/>
      <c r="ODA2341" s="1279"/>
      <c r="ODB2341" s="1279"/>
      <c r="ODC2341" s="1279"/>
      <c r="ODD2341" s="1279"/>
      <c r="ODE2341" s="1279"/>
      <c r="ODF2341" s="1279"/>
      <c r="ODG2341" s="1279"/>
      <c r="ODH2341" s="1279"/>
      <c r="ODI2341" s="1279"/>
      <c r="ODJ2341" s="1279"/>
      <c r="ODK2341" s="1279"/>
      <c r="ODL2341" s="1279"/>
      <c r="ODM2341" s="1279"/>
      <c r="ODN2341" s="1279"/>
      <c r="ODO2341" s="1279"/>
      <c r="ODP2341" s="1279"/>
      <c r="ODQ2341" s="1279"/>
      <c r="ODR2341" s="1279"/>
      <c r="ODS2341" s="1279"/>
      <c r="ODT2341" s="1279"/>
      <c r="ODU2341" s="1279"/>
      <c r="ODV2341" s="1279"/>
      <c r="ODW2341" s="1279"/>
      <c r="ODX2341" s="1279"/>
      <c r="ODY2341" s="1279"/>
      <c r="ODZ2341" s="1279"/>
      <c r="OEA2341" s="1279"/>
      <c r="OEB2341" s="1279"/>
      <c r="OEC2341" s="1279"/>
      <c r="OED2341" s="1279"/>
      <c r="OEE2341" s="1279"/>
      <c r="OEF2341" s="1279"/>
      <c r="OEG2341" s="1279"/>
      <c r="OEH2341" s="1279"/>
      <c r="OEI2341" s="1279"/>
      <c r="OEJ2341" s="1279"/>
      <c r="OEK2341" s="1279"/>
      <c r="OEL2341" s="1279"/>
      <c r="OEM2341" s="1279"/>
      <c r="OEN2341" s="1279"/>
      <c r="OEO2341" s="1279"/>
      <c r="OEP2341" s="1279"/>
      <c r="OEQ2341" s="1279"/>
      <c r="OER2341" s="1279"/>
      <c r="OES2341" s="1279"/>
      <c r="OET2341" s="1279"/>
      <c r="OEU2341" s="1279"/>
      <c r="OEV2341" s="1279"/>
      <c r="OEW2341" s="1279"/>
      <c r="OEX2341" s="1279"/>
      <c r="OEY2341" s="1279"/>
      <c r="OEZ2341" s="1279"/>
      <c r="OFA2341" s="1279"/>
      <c r="OFB2341" s="1279"/>
      <c r="OFC2341" s="1279"/>
      <c r="OFD2341" s="1279"/>
      <c r="OFE2341" s="1279"/>
      <c r="OFF2341" s="1279"/>
      <c r="OFG2341" s="1279"/>
      <c r="OFH2341" s="1279"/>
      <c r="OFI2341" s="1279"/>
      <c r="OFJ2341" s="1279"/>
      <c r="OFK2341" s="1279"/>
      <c r="OFL2341" s="1279"/>
      <c r="OFM2341" s="1279"/>
      <c r="OFN2341" s="1279"/>
      <c r="OFO2341" s="1279"/>
      <c r="OFP2341" s="1279"/>
      <c r="OFQ2341" s="1279"/>
      <c r="OFR2341" s="1279"/>
      <c r="OFS2341" s="1279"/>
      <c r="OFT2341" s="1279"/>
      <c r="OFU2341" s="1279"/>
      <c r="OFV2341" s="1279"/>
      <c r="OFW2341" s="1279"/>
      <c r="OFX2341" s="1279"/>
      <c r="OFY2341" s="1279"/>
      <c r="OFZ2341" s="1279"/>
      <c r="OGA2341" s="1279"/>
      <c r="OGB2341" s="1279"/>
      <c r="OGC2341" s="1279"/>
      <c r="OGD2341" s="1279"/>
      <c r="OGE2341" s="1279"/>
      <c r="OGF2341" s="1279"/>
      <c r="OGG2341" s="1279"/>
      <c r="OGH2341" s="1279"/>
      <c r="OGI2341" s="1279"/>
      <c r="OGJ2341" s="1279"/>
      <c r="OGK2341" s="1279"/>
      <c r="OGL2341" s="1279"/>
      <c r="OGM2341" s="1279"/>
      <c r="OGN2341" s="1279"/>
      <c r="OGO2341" s="1279"/>
      <c r="OGP2341" s="1279"/>
      <c r="OGQ2341" s="1279"/>
      <c r="OGR2341" s="1279"/>
      <c r="OGS2341" s="1279"/>
      <c r="OGT2341" s="1279"/>
      <c r="OGU2341" s="1279"/>
      <c r="OGV2341" s="1279"/>
      <c r="OGW2341" s="1279"/>
      <c r="OGX2341" s="1279"/>
      <c r="OGY2341" s="1279"/>
      <c r="OGZ2341" s="1279"/>
      <c r="OHA2341" s="1279"/>
      <c r="OHB2341" s="1279"/>
      <c r="OHC2341" s="1279"/>
      <c r="OHD2341" s="1279"/>
      <c r="OHE2341" s="1279"/>
      <c r="OHF2341" s="1279"/>
      <c r="OHG2341" s="1279"/>
      <c r="OHH2341" s="1279"/>
      <c r="OHI2341" s="1279"/>
      <c r="OHJ2341" s="1279"/>
      <c r="OHK2341" s="1279"/>
      <c r="OHL2341" s="1279"/>
      <c r="OHM2341" s="1279"/>
      <c r="OHN2341" s="1279"/>
      <c r="OHO2341" s="1279"/>
      <c r="OHP2341" s="1279"/>
      <c r="OHQ2341" s="1279"/>
      <c r="OHR2341" s="1279"/>
      <c r="OHS2341" s="1279"/>
      <c r="OHT2341" s="1279"/>
      <c r="OHU2341" s="1279"/>
      <c r="OHV2341" s="1279"/>
      <c r="OHW2341" s="1279"/>
      <c r="OHX2341" s="1279"/>
      <c r="OHY2341" s="1279"/>
      <c r="OHZ2341" s="1279"/>
      <c r="OIA2341" s="1279"/>
      <c r="OIB2341" s="1279"/>
      <c r="OIC2341" s="1279"/>
      <c r="OID2341" s="1279"/>
      <c r="OIE2341" s="1279"/>
      <c r="OIF2341" s="1279"/>
      <c r="OIG2341" s="1279"/>
      <c r="OIH2341" s="1279"/>
      <c r="OII2341" s="1279"/>
      <c r="OIJ2341" s="1279"/>
      <c r="OIK2341" s="1279"/>
      <c r="OIL2341" s="1279"/>
      <c r="OIM2341" s="1279"/>
      <c r="OIN2341" s="1279"/>
      <c r="OIO2341" s="1279"/>
      <c r="OIP2341" s="1279"/>
      <c r="OIQ2341" s="1279"/>
      <c r="OIR2341" s="1279"/>
      <c r="OIS2341" s="1279"/>
      <c r="OIT2341" s="1279"/>
      <c r="OIU2341" s="1279"/>
      <c r="OIV2341" s="1279"/>
      <c r="OIW2341" s="1279"/>
      <c r="OIX2341" s="1279"/>
      <c r="OIY2341" s="1279"/>
      <c r="OIZ2341" s="1279"/>
      <c r="OJA2341" s="1279"/>
      <c r="OJB2341" s="1279"/>
      <c r="OJC2341" s="1279"/>
      <c r="OJD2341" s="1279"/>
      <c r="OJE2341" s="1279"/>
      <c r="OJF2341" s="1279"/>
      <c r="OJG2341" s="1279"/>
      <c r="OJH2341" s="1279"/>
      <c r="OJI2341" s="1279"/>
      <c r="OJJ2341" s="1279"/>
      <c r="OJK2341" s="1279"/>
      <c r="OJL2341" s="1279"/>
      <c r="OJM2341" s="1279"/>
      <c r="OJN2341" s="1279"/>
      <c r="OJO2341" s="1279"/>
      <c r="OJP2341" s="1279"/>
      <c r="OJQ2341" s="1279"/>
      <c r="OJR2341" s="1279"/>
      <c r="OJS2341" s="1279"/>
      <c r="OJT2341" s="1279"/>
      <c r="OJU2341" s="1279"/>
      <c r="OJV2341" s="1279"/>
      <c r="OJW2341" s="1279"/>
      <c r="OJX2341" s="1279"/>
      <c r="OJY2341" s="1279"/>
      <c r="OJZ2341" s="1279"/>
      <c r="OKA2341" s="1279"/>
      <c r="OKB2341" s="1279"/>
      <c r="OKC2341" s="1279"/>
      <c r="OKD2341" s="1279"/>
      <c r="OKE2341" s="1279"/>
      <c r="OKF2341" s="1279"/>
      <c r="OKG2341" s="1279"/>
      <c r="OKH2341" s="1279"/>
      <c r="OKI2341" s="1279"/>
      <c r="OKJ2341" s="1279"/>
      <c r="OKK2341" s="1279"/>
      <c r="OKL2341" s="1279"/>
      <c r="OKM2341" s="1279"/>
      <c r="OKN2341" s="1279"/>
      <c r="OKO2341" s="1279"/>
      <c r="OKP2341" s="1279"/>
      <c r="OKQ2341" s="1279"/>
      <c r="OKR2341" s="1279"/>
      <c r="OKS2341" s="1279"/>
      <c r="OKT2341" s="1279"/>
      <c r="OKU2341" s="1279"/>
      <c r="OKV2341" s="1279"/>
      <c r="OKW2341" s="1279"/>
      <c r="OKX2341" s="1279"/>
      <c r="OKY2341" s="1279"/>
      <c r="OKZ2341" s="1279"/>
      <c r="OLA2341" s="1279"/>
      <c r="OLB2341" s="1279"/>
      <c r="OLC2341" s="1279"/>
      <c r="OLD2341" s="1279"/>
      <c r="OLE2341" s="1279"/>
      <c r="OLF2341" s="1279"/>
      <c r="OLG2341" s="1279"/>
      <c r="OLH2341" s="1279"/>
      <c r="OLI2341" s="1279"/>
      <c r="OLJ2341" s="1279"/>
      <c r="OLK2341" s="1279"/>
      <c r="OLL2341" s="1279"/>
      <c r="OLM2341" s="1279"/>
      <c r="OLN2341" s="1279"/>
      <c r="OLO2341" s="1279"/>
      <c r="OLP2341" s="1279"/>
      <c r="OLQ2341" s="1279"/>
      <c r="OLR2341" s="1279"/>
      <c r="OLS2341" s="1279"/>
      <c r="OLT2341" s="1279"/>
      <c r="OLU2341" s="1279"/>
      <c r="OLV2341" s="1279"/>
      <c r="OLW2341" s="1279"/>
      <c r="OLX2341" s="1279"/>
      <c r="OLY2341" s="1279"/>
      <c r="OLZ2341" s="1279"/>
      <c r="OMA2341" s="1279"/>
      <c r="OMB2341" s="1279"/>
      <c r="OMC2341" s="1279"/>
      <c r="OMD2341" s="1279"/>
      <c r="OME2341" s="1279"/>
      <c r="OMF2341" s="1279"/>
      <c r="OMG2341" s="1279"/>
      <c r="OMH2341" s="1279"/>
      <c r="OMI2341" s="1279"/>
      <c r="OMJ2341" s="1279"/>
      <c r="OMK2341" s="1279"/>
      <c r="OML2341" s="1279"/>
      <c r="OMM2341" s="1279"/>
      <c r="OMN2341" s="1279"/>
      <c r="OMO2341" s="1279"/>
      <c r="OMP2341" s="1279"/>
      <c r="OMQ2341" s="1279"/>
      <c r="OMR2341" s="1279"/>
      <c r="OMS2341" s="1279"/>
      <c r="OMT2341" s="1279"/>
      <c r="OMU2341" s="1279"/>
      <c r="OMV2341" s="1279"/>
      <c r="OMW2341" s="1279"/>
      <c r="OMX2341" s="1279"/>
      <c r="OMY2341" s="1279"/>
      <c r="OMZ2341" s="1279"/>
      <c r="ONA2341" s="1279"/>
      <c r="ONB2341" s="1279"/>
      <c r="ONC2341" s="1279"/>
      <c r="OND2341" s="1279"/>
      <c r="ONE2341" s="1279"/>
      <c r="ONF2341" s="1279"/>
      <c r="ONG2341" s="1279"/>
      <c r="ONH2341" s="1279"/>
      <c r="ONI2341" s="1279"/>
      <c r="ONJ2341" s="1279"/>
      <c r="ONK2341" s="1279"/>
      <c r="ONL2341" s="1279"/>
      <c r="ONM2341" s="1279"/>
      <c r="ONN2341" s="1279"/>
      <c r="ONO2341" s="1279"/>
      <c r="ONP2341" s="1279"/>
      <c r="ONQ2341" s="1279"/>
      <c r="ONR2341" s="1279"/>
      <c r="ONS2341" s="1279"/>
      <c r="ONT2341" s="1279"/>
      <c r="ONU2341" s="1279"/>
      <c r="ONV2341" s="1279"/>
      <c r="ONW2341" s="1279"/>
      <c r="ONX2341" s="1279"/>
      <c r="ONY2341" s="1279"/>
      <c r="ONZ2341" s="1279"/>
      <c r="OOA2341" s="1279"/>
      <c r="OOB2341" s="1279"/>
      <c r="OOC2341" s="1279"/>
      <c r="OOD2341" s="1279"/>
      <c r="OOE2341" s="1279"/>
      <c r="OOF2341" s="1279"/>
      <c r="OOG2341" s="1279"/>
      <c r="OOH2341" s="1279"/>
      <c r="OOI2341" s="1279"/>
      <c r="OOJ2341" s="1279"/>
      <c r="OOK2341" s="1279"/>
      <c r="OOL2341" s="1279"/>
      <c r="OOM2341" s="1279"/>
      <c r="OON2341" s="1279"/>
      <c r="OOO2341" s="1279"/>
      <c r="OOP2341" s="1279"/>
      <c r="OOQ2341" s="1279"/>
      <c r="OOR2341" s="1279"/>
      <c r="OOS2341" s="1279"/>
      <c r="OOT2341" s="1279"/>
      <c r="OOU2341" s="1279"/>
      <c r="OOV2341" s="1279"/>
      <c r="OOW2341" s="1279"/>
      <c r="OOX2341" s="1279"/>
      <c r="OOY2341" s="1279"/>
      <c r="OOZ2341" s="1279"/>
      <c r="OPA2341" s="1279"/>
      <c r="OPB2341" s="1279"/>
      <c r="OPC2341" s="1279"/>
      <c r="OPD2341" s="1279"/>
      <c r="OPE2341" s="1279"/>
      <c r="OPF2341" s="1279"/>
      <c r="OPG2341" s="1279"/>
      <c r="OPH2341" s="1279"/>
      <c r="OPI2341" s="1279"/>
      <c r="OPJ2341" s="1279"/>
      <c r="OPK2341" s="1279"/>
      <c r="OPL2341" s="1279"/>
      <c r="OPM2341" s="1279"/>
      <c r="OPN2341" s="1279"/>
      <c r="OPO2341" s="1279"/>
      <c r="OPP2341" s="1279"/>
      <c r="OPQ2341" s="1279"/>
      <c r="OPR2341" s="1279"/>
      <c r="OPS2341" s="1279"/>
      <c r="OPT2341" s="1279"/>
      <c r="OPU2341" s="1279"/>
      <c r="OPV2341" s="1279"/>
      <c r="OPW2341" s="1279"/>
      <c r="OPX2341" s="1279"/>
      <c r="OPY2341" s="1279"/>
      <c r="OPZ2341" s="1279"/>
      <c r="OQA2341" s="1279"/>
      <c r="OQB2341" s="1279"/>
      <c r="OQC2341" s="1279"/>
      <c r="OQD2341" s="1279"/>
      <c r="OQE2341" s="1279"/>
      <c r="OQF2341" s="1279"/>
      <c r="OQG2341" s="1279"/>
      <c r="OQH2341" s="1279"/>
      <c r="OQI2341" s="1279"/>
      <c r="OQJ2341" s="1279"/>
      <c r="OQK2341" s="1279"/>
      <c r="OQL2341" s="1279"/>
      <c r="OQM2341" s="1279"/>
      <c r="OQN2341" s="1279"/>
      <c r="OQO2341" s="1279"/>
      <c r="OQP2341" s="1279"/>
      <c r="OQQ2341" s="1279"/>
      <c r="OQR2341" s="1279"/>
      <c r="OQS2341" s="1279"/>
      <c r="OQT2341" s="1279"/>
      <c r="OQU2341" s="1279"/>
      <c r="OQV2341" s="1279"/>
      <c r="OQW2341" s="1279"/>
      <c r="OQX2341" s="1279"/>
      <c r="OQY2341" s="1279"/>
      <c r="OQZ2341" s="1279"/>
      <c r="ORA2341" s="1279"/>
      <c r="ORB2341" s="1279"/>
      <c r="ORC2341" s="1279"/>
      <c r="ORD2341" s="1279"/>
      <c r="ORE2341" s="1279"/>
      <c r="ORF2341" s="1279"/>
      <c r="ORG2341" s="1279"/>
      <c r="ORH2341" s="1279"/>
      <c r="ORI2341" s="1279"/>
      <c r="ORJ2341" s="1279"/>
      <c r="ORK2341" s="1279"/>
      <c r="ORL2341" s="1279"/>
      <c r="ORM2341" s="1279"/>
      <c r="ORN2341" s="1279"/>
      <c r="ORO2341" s="1279"/>
      <c r="ORP2341" s="1279"/>
      <c r="ORQ2341" s="1279"/>
      <c r="ORR2341" s="1279"/>
      <c r="ORS2341" s="1279"/>
      <c r="ORT2341" s="1279"/>
      <c r="ORU2341" s="1279"/>
      <c r="ORV2341" s="1279"/>
      <c r="ORW2341" s="1279"/>
      <c r="ORX2341" s="1279"/>
      <c r="ORY2341" s="1279"/>
      <c r="ORZ2341" s="1279"/>
      <c r="OSA2341" s="1279"/>
      <c r="OSB2341" s="1279"/>
      <c r="OSC2341" s="1279"/>
      <c r="OSD2341" s="1279"/>
      <c r="OSE2341" s="1279"/>
      <c r="OSF2341" s="1279"/>
      <c r="OSG2341" s="1279"/>
      <c r="OSH2341" s="1279"/>
      <c r="OSI2341" s="1279"/>
      <c r="OSJ2341" s="1279"/>
      <c r="OSK2341" s="1279"/>
      <c r="OSL2341" s="1279"/>
      <c r="OSM2341" s="1279"/>
      <c r="OSN2341" s="1279"/>
      <c r="OSO2341" s="1279"/>
      <c r="OSP2341" s="1279"/>
      <c r="OSQ2341" s="1279"/>
      <c r="OSR2341" s="1279"/>
      <c r="OSS2341" s="1279"/>
      <c r="OST2341" s="1279"/>
      <c r="OSU2341" s="1279"/>
      <c r="OSV2341" s="1279"/>
      <c r="OSW2341" s="1279"/>
      <c r="OSX2341" s="1279"/>
      <c r="OSY2341" s="1279"/>
      <c r="OSZ2341" s="1279"/>
      <c r="OTA2341" s="1279"/>
      <c r="OTB2341" s="1279"/>
      <c r="OTC2341" s="1279"/>
      <c r="OTD2341" s="1279"/>
      <c r="OTE2341" s="1279"/>
      <c r="OTF2341" s="1279"/>
      <c r="OTG2341" s="1279"/>
      <c r="OTH2341" s="1279"/>
      <c r="OTI2341" s="1279"/>
      <c r="OTJ2341" s="1279"/>
      <c r="OTK2341" s="1279"/>
      <c r="OTL2341" s="1279"/>
      <c r="OTM2341" s="1279"/>
      <c r="OTN2341" s="1279"/>
      <c r="OTO2341" s="1279"/>
      <c r="OTP2341" s="1279"/>
      <c r="OTQ2341" s="1279"/>
      <c r="OTR2341" s="1279"/>
      <c r="OTS2341" s="1279"/>
      <c r="OTT2341" s="1279"/>
      <c r="OTU2341" s="1279"/>
      <c r="OTV2341" s="1279"/>
      <c r="OTW2341" s="1279"/>
      <c r="OTX2341" s="1279"/>
      <c r="OTY2341" s="1279"/>
      <c r="OTZ2341" s="1279"/>
      <c r="OUA2341" s="1279"/>
      <c r="OUB2341" s="1279"/>
      <c r="OUC2341" s="1279"/>
      <c r="OUD2341" s="1279"/>
      <c r="OUE2341" s="1279"/>
      <c r="OUF2341" s="1279"/>
      <c r="OUG2341" s="1279"/>
      <c r="OUH2341" s="1279"/>
      <c r="OUI2341" s="1279"/>
      <c r="OUJ2341" s="1279"/>
      <c r="OUK2341" s="1279"/>
      <c r="OUL2341" s="1279"/>
      <c r="OUM2341" s="1279"/>
      <c r="OUN2341" s="1279"/>
      <c r="OUO2341" s="1279"/>
      <c r="OUP2341" s="1279"/>
      <c r="OUQ2341" s="1279"/>
      <c r="OUR2341" s="1279"/>
      <c r="OUS2341" s="1279"/>
      <c r="OUT2341" s="1279"/>
      <c r="OUU2341" s="1279"/>
      <c r="OUV2341" s="1279"/>
      <c r="OUW2341" s="1279"/>
      <c r="OUX2341" s="1279"/>
      <c r="OUY2341" s="1279"/>
      <c r="OUZ2341" s="1279"/>
      <c r="OVA2341" s="1279"/>
      <c r="OVB2341" s="1279"/>
      <c r="OVC2341" s="1279"/>
      <c r="OVD2341" s="1279"/>
      <c r="OVE2341" s="1279"/>
      <c r="OVF2341" s="1279"/>
      <c r="OVG2341" s="1279"/>
      <c r="OVH2341" s="1279"/>
      <c r="OVI2341" s="1279"/>
      <c r="OVJ2341" s="1279"/>
      <c r="OVK2341" s="1279"/>
      <c r="OVL2341" s="1279"/>
      <c r="OVM2341" s="1279"/>
      <c r="OVN2341" s="1279"/>
      <c r="OVO2341" s="1279"/>
      <c r="OVP2341" s="1279"/>
      <c r="OVQ2341" s="1279"/>
      <c r="OVR2341" s="1279"/>
      <c r="OVS2341" s="1279"/>
      <c r="OVT2341" s="1279"/>
      <c r="OVU2341" s="1279"/>
      <c r="OVV2341" s="1279"/>
      <c r="OVW2341" s="1279"/>
      <c r="OVX2341" s="1279"/>
      <c r="OVY2341" s="1279"/>
      <c r="OVZ2341" s="1279"/>
      <c r="OWA2341" s="1279"/>
      <c r="OWB2341" s="1279"/>
      <c r="OWC2341" s="1279"/>
      <c r="OWD2341" s="1279"/>
      <c r="OWE2341" s="1279"/>
      <c r="OWF2341" s="1279"/>
      <c r="OWG2341" s="1279"/>
      <c r="OWH2341" s="1279"/>
      <c r="OWI2341" s="1279"/>
      <c r="OWJ2341" s="1279"/>
      <c r="OWK2341" s="1279"/>
      <c r="OWL2341" s="1279"/>
      <c r="OWM2341" s="1279"/>
      <c r="OWN2341" s="1279"/>
      <c r="OWO2341" s="1279"/>
      <c r="OWP2341" s="1279"/>
      <c r="OWQ2341" s="1279"/>
      <c r="OWR2341" s="1279"/>
      <c r="OWS2341" s="1279"/>
      <c r="OWT2341" s="1279"/>
      <c r="OWU2341" s="1279"/>
      <c r="OWV2341" s="1279"/>
      <c r="OWW2341" s="1279"/>
      <c r="OWX2341" s="1279"/>
      <c r="OWY2341" s="1279"/>
      <c r="OWZ2341" s="1279"/>
      <c r="OXA2341" s="1279"/>
      <c r="OXB2341" s="1279"/>
      <c r="OXC2341" s="1279"/>
      <c r="OXD2341" s="1279"/>
      <c r="OXE2341" s="1279"/>
      <c r="OXF2341" s="1279"/>
      <c r="OXG2341" s="1279"/>
      <c r="OXH2341" s="1279"/>
      <c r="OXI2341" s="1279"/>
      <c r="OXJ2341" s="1279"/>
      <c r="OXK2341" s="1279"/>
      <c r="OXL2341" s="1279"/>
      <c r="OXM2341" s="1279"/>
      <c r="OXN2341" s="1279"/>
      <c r="OXO2341" s="1279"/>
      <c r="OXP2341" s="1279"/>
      <c r="OXQ2341" s="1279"/>
      <c r="OXR2341" s="1279"/>
      <c r="OXS2341" s="1279"/>
      <c r="OXT2341" s="1279"/>
      <c r="OXU2341" s="1279"/>
      <c r="OXV2341" s="1279"/>
      <c r="OXW2341" s="1279"/>
      <c r="OXX2341" s="1279"/>
      <c r="OXY2341" s="1279"/>
      <c r="OXZ2341" s="1279"/>
      <c r="OYA2341" s="1279"/>
      <c r="OYB2341" s="1279"/>
      <c r="OYC2341" s="1279"/>
      <c r="OYD2341" s="1279"/>
      <c r="OYE2341" s="1279"/>
      <c r="OYF2341" s="1279"/>
      <c r="OYG2341" s="1279"/>
      <c r="OYH2341" s="1279"/>
      <c r="OYI2341" s="1279"/>
      <c r="OYJ2341" s="1279"/>
      <c r="OYK2341" s="1279"/>
      <c r="OYL2341" s="1279"/>
      <c r="OYM2341" s="1279"/>
      <c r="OYN2341" s="1279"/>
      <c r="OYO2341" s="1279"/>
      <c r="OYP2341" s="1279"/>
      <c r="OYQ2341" s="1279"/>
      <c r="OYR2341" s="1279"/>
      <c r="OYS2341" s="1279"/>
      <c r="OYT2341" s="1279"/>
      <c r="OYU2341" s="1279"/>
      <c r="OYV2341" s="1279"/>
      <c r="OYW2341" s="1279"/>
      <c r="OYX2341" s="1279"/>
      <c r="OYY2341" s="1279"/>
      <c r="OYZ2341" s="1279"/>
      <c r="OZA2341" s="1279"/>
      <c r="OZB2341" s="1279"/>
      <c r="OZC2341" s="1279"/>
      <c r="OZD2341" s="1279"/>
      <c r="OZE2341" s="1279"/>
      <c r="OZF2341" s="1279"/>
      <c r="OZG2341" s="1279"/>
      <c r="OZH2341" s="1279"/>
      <c r="OZI2341" s="1279"/>
      <c r="OZJ2341" s="1279"/>
      <c r="OZK2341" s="1279"/>
      <c r="OZL2341" s="1279"/>
      <c r="OZM2341" s="1279"/>
      <c r="OZN2341" s="1279"/>
      <c r="OZO2341" s="1279"/>
      <c r="OZP2341" s="1279"/>
      <c r="OZQ2341" s="1279"/>
      <c r="OZR2341" s="1279"/>
      <c r="OZS2341" s="1279"/>
      <c r="OZT2341" s="1279"/>
      <c r="OZU2341" s="1279"/>
      <c r="OZV2341" s="1279"/>
      <c r="OZW2341" s="1279"/>
      <c r="OZX2341" s="1279"/>
      <c r="OZY2341" s="1279"/>
      <c r="OZZ2341" s="1279"/>
      <c r="PAA2341" s="1279"/>
      <c r="PAB2341" s="1279"/>
      <c r="PAC2341" s="1279"/>
      <c r="PAD2341" s="1279"/>
      <c r="PAE2341" s="1279"/>
      <c r="PAF2341" s="1279"/>
      <c r="PAG2341" s="1279"/>
      <c r="PAH2341" s="1279"/>
      <c r="PAI2341" s="1279"/>
      <c r="PAJ2341" s="1279"/>
      <c r="PAK2341" s="1279"/>
      <c r="PAL2341" s="1279"/>
      <c r="PAM2341" s="1279"/>
      <c r="PAN2341" s="1279"/>
      <c r="PAO2341" s="1279"/>
      <c r="PAP2341" s="1279"/>
      <c r="PAQ2341" s="1279"/>
      <c r="PAR2341" s="1279"/>
      <c r="PAS2341" s="1279"/>
      <c r="PAT2341" s="1279"/>
      <c r="PAU2341" s="1279"/>
      <c r="PAV2341" s="1279"/>
      <c r="PAW2341" s="1279"/>
      <c r="PAX2341" s="1279"/>
      <c r="PAY2341" s="1279"/>
      <c r="PAZ2341" s="1279"/>
      <c r="PBA2341" s="1279"/>
      <c r="PBB2341" s="1279"/>
      <c r="PBC2341" s="1279"/>
      <c r="PBD2341" s="1279"/>
      <c r="PBE2341" s="1279"/>
      <c r="PBF2341" s="1279"/>
      <c r="PBG2341" s="1279"/>
      <c r="PBH2341" s="1279"/>
      <c r="PBI2341" s="1279"/>
      <c r="PBJ2341" s="1279"/>
      <c r="PBK2341" s="1279"/>
      <c r="PBL2341" s="1279"/>
      <c r="PBM2341" s="1279"/>
      <c r="PBN2341" s="1279"/>
      <c r="PBO2341" s="1279"/>
      <c r="PBP2341" s="1279"/>
      <c r="PBQ2341" s="1279"/>
      <c r="PBR2341" s="1279"/>
      <c r="PBS2341" s="1279"/>
      <c r="PBT2341" s="1279"/>
      <c r="PBU2341" s="1279"/>
      <c r="PBV2341" s="1279"/>
      <c r="PBW2341" s="1279"/>
      <c r="PBX2341" s="1279"/>
      <c r="PBY2341" s="1279"/>
      <c r="PBZ2341" s="1279"/>
      <c r="PCA2341" s="1279"/>
      <c r="PCB2341" s="1279"/>
      <c r="PCC2341" s="1279"/>
      <c r="PCD2341" s="1279"/>
      <c r="PCE2341" s="1279"/>
      <c r="PCF2341" s="1279"/>
      <c r="PCG2341" s="1279"/>
      <c r="PCH2341" s="1279"/>
      <c r="PCI2341" s="1279"/>
      <c r="PCJ2341" s="1279"/>
      <c r="PCK2341" s="1279"/>
      <c r="PCL2341" s="1279"/>
      <c r="PCM2341" s="1279"/>
      <c r="PCN2341" s="1279"/>
      <c r="PCO2341" s="1279"/>
      <c r="PCP2341" s="1279"/>
      <c r="PCQ2341" s="1279"/>
      <c r="PCR2341" s="1279"/>
      <c r="PCS2341" s="1279"/>
      <c r="PCT2341" s="1279"/>
      <c r="PCU2341" s="1279"/>
      <c r="PCV2341" s="1279"/>
      <c r="PCW2341" s="1279"/>
      <c r="PCX2341" s="1279"/>
      <c r="PCY2341" s="1279"/>
      <c r="PCZ2341" s="1279"/>
      <c r="PDA2341" s="1279"/>
      <c r="PDB2341" s="1279"/>
      <c r="PDC2341" s="1279"/>
      <c r="PDD2341" s="1279"/>
      <c r="PDE2341" s="1279"/>
      <c r="PDF2341" s="1279"/>
      <c r="PDG2341" s="1279"/>
      <c r="PDH2341" s="1279"/>
      <c r="PDI2341" s="1279"/>
      <c r="PDJ2341" s="1279"/>
      <c r="PDK2341" s="1279"/>
      <c r="PDL2341" s="1279"/>
      <c r="PDM2341" s="1279"/>
      <c r="PDN2341" s="1279"/>
      <c r="PDO2341" s="1279"/>
      <c r="PDP2341" s="1279"/>
      <c r="PDQ2341" s="1279"/>
      <c r="PDR2341" s="1279"/>
      <c r="PDS2341" s="1279"/>
      <c r="PDT2341" s="1279"/>
      <c r="PDU2341" s="1279"/>
      <c r="PDV2341" s="1279"/>
      <c r="PDW2341" s="1279"/>
      <c r="PDX2341" s="1279"/>
      <c r="PDY2341" s="1279"/>
      <c r="PDZ2341" s="1279"/>
      <c r="PEA2341" s="1279"/>
      <c r="PEB2341" s="1279"/>
      <c r="PEC2341" s="1279"/>
      <c r="PED2341" s="1279"/>
      <c r="PEE2341" s="1279"/>
      <c r="PEF2341" s="1279"/>
      <c r="PEG2341" s="1279"/>
      <c r="PEH2341" s="1279"/>
      <c r="PEI2341" s="1279"/>
      <c r="PEJ2341" s="1279"/>
      <c r="PEK2341" s="1279"/>
      <c r="PEL2341" s="1279"/>
      <c r="PEM2341" s="1279"/>
      <c r="PEN2341" s="1279"/>
      <c r="PEO2341" s="1279"/>
      <c r="PEP2341" s="1279"/>
      <c r="PEQ2341" s="1279"/>
      <c r="PER2341" s="1279"/>
      <c r="PES2341" s="1279"/>
      <c r="PET2341" s="1279"/>
      <c r="PEU2341" s="1279"/>
      <c r="PEV2341" s="1279"/>
      <c r="PEW2341" s="1279"/>
      <c r="PEX2341" s="1279"/>
      <c r="PEY2341" s="1279"/>
      <c r="PEZ2341" s="1279"/>
      <c r="PFA2341" s="1279"/>
      <c r="PFB2341" s="1279"/>
      <c r="PFC2341" s="1279"/>
      <c r="PFD2341" s="1279"/>
      <c r="PFE2341" s="1279"/>
      <c r="PFF2341" s="1279"/>
      <c r="PFG2341" s="1279"/>
      <c r="PFH2341" s="1279"/>
      <c r="PFI2341" s="1279"/>
      <c r="PFJ2341" s="1279"/>
      <c r="PFK2341" s="1279"/>
      <c r="PFL2341" s="1279"/>
      <c r="PFM2341" s="1279"/>
      <c r="PFN2341" s="1279"/>
      <c r="PFO2341" s="1279"/>
      <c r="PFP2341" s="1279"/>
      <c r="PFQ2341" s="1279"/>
      <c r="PFR2341" s="1279"/>
      <c r="PFS2341" s="1279"/>
      <c r="PFT2341" s="1279"/>
      <c r="PFU2341" s="1279"/>
      <c r="PFV2341" s="1279"/>
      <c r="PFW2341" s="1279"/>
      <c r="PFX2341" s="1279"/>
      <c r="PFY2341" s="1279"/>
      <c r="PFZ2341" s="1279"/>
      <c r="PGA2341" s="1279"/>
      <c r="PGB2341" s="1279"/>
      <c r="PGC2341" s="1279"/>
      <c r="PGD2341" s="1279"/>
      <c r="PGE2341" s="1279"/>
      <c r="PGF2341" s="1279"/>
      <c r="PGG2341" s="1279"/>
      <c r="PGH2341" s="1279"/>
      <c r="PGI2341" s="1279"/>
      <c r="PGJ2341" s="1279"/>
      <c r="PGK2341" s="1279"/>
      <c r="PGL2341" s="1279"/>
      <c r="PGM2341" s="1279"/>
      <c r="PGN2341" s="1279"/>
      <c r="PGO2341" s="1279"/>
      <c r="PGP2341" s="1279"/>
      <c r="PGQ2341" s="1279"/>
      <c r="PGR2341" s="1279"/>
      <c r="PGS2341" s="1279"/>
      <c r="PGT2341" s="1279"/>
      <c r="PGU2341" s="1279"/>
      <c r="PGV2341" s="1279"/>
      <c r="PGW2341" s="1279"/>
      <c r="PGX2341" s="1279"/>
      <c r="PGY2341" s="1279"/>
      <c r="PGZ2341" s="1279"/>
      <c r="PHA2341" s="1279"/>
      <c r="PHB2341" s="1279"/>
      <c r="PHC2341" s="1279"/>
      <c r="PHD2341" s="1279"/>
      <c r="PHE2341" s="1279"/>
      <c r="PHF2341" s="1279"/>
      <c r="PHG2341" s="1279"/>
      <c r="PHH2341" s="1279"/>
      <c r="PHI2341" s="1279"/>
      <c r="PHJ2341" s="1279"/>
      <c r="PHK2341" s="1279"/>
      <c r="PHL2341" s="1279"/>
      <c r="PHM2341" s="1279"/>
      <c r="PHN2341" s="1279"/>
      <c r="PHO2341" s="1279"/>
      <c r="PHP2341" s="1279"/>
      <c r="PHQ2341" s="1279"/>
      <c r="PHR2341" s="1279"/>
      <c r="PHS2341" s="1279"/>
      <c r="PHT2341" s="1279"/>
      <c r="PHU2341" s="1279"/>
      <c r="PHV2341" s="1279"/>
      <c r="PHW2341" s="1279"/>
      <c r="PHX2341" s="1279"/>
      <c r="PHY2341" s="1279"/>
      <c r="PHZ2341" s="1279"/>
      <c r="PIA2341" s="1279"/>
      <c r="PIB2341" s="1279"/>
      <c r="PIC2341" s="1279"/>
      <c r="PID2341" s="1279"/>
      <c r="PIE2341" s="1279"/>
      <c r="PIF2341" s="1279"/>
      <c r="PIG2341" s="1279"/>
      <c r="PIH2341" s="1279"/>
      <c r="PII2341" s="1279"/>
      <c r="PIJ2341" s="1279"/>
      <c r="PIK2341" s="1279"/>
      <c r="PIL2341" s="1279"/>
      <c r="PIM2341" s="1279"/>
      <c r="PIN2341" s="1279"/>
      <c r="PIO2341" s="1279"/>
      <c r="PIP2341" s="1279"/>
      <c r="PIQ2341" s="1279"/>
      <c r="PIR2341" s="1279"/>
      <c r="PIS2341" s="1279"/>
      <c r="PIT2341" s="1279"/>
      <c r="PIU2341" s="1279"/>
      <c r="PIV2341" s="1279"/>
      <c r="PIW2341" s="1279"/>
      <c r="PIX2341" s="1279"/>
      <c r="PIY2341" s="1279"/>
      <c r="PIZ2341" s="1279"/>
      <c r="PJA2341" s="1279"/>
      <c r="PJB2341" s="1279"/>
      <c r="PJC2341" s="1279"/>
      <c r="PJD2341" s="1279"/>
      <c r="PJE2341" s="1279"/>
      <c r="PJF2341" s="1279"/>
      <c r="PJG2341" s="1279"/>
      <c r="PJH2341" s="1279"/>
      <c r="PJI2341" s="1279"/>
      <c r="PJJ2341" s="1279"/>
      <c r="PJK2341" s="1279"/>
      <c r="PJL2341" s="1279"/>
      <c r="PJM2341" s="1279"/>
      <c r="PJN2341" s="1279"/>
      <c r="PJO2341" s="1279"/>
      <c r="PJP2341" s="1279"/>
      <c r="PJQ2341" s="1279"/>
      <c r="PJR2341" s="1279"/>
      <c r="PJS2341" s="1279"/>
      <c r="PJT2341" s="1279"/>
      <c r="PJU2341" s="1279"/>
      <c r="PJV2341" s="1279"/>
      <c r="PJW2341" s="1279"/>
      <c r="PJX2341" s="1279"/>
      <c r="PJY2341" s="1279"/>
      <c r="PJZ2341" s="1279"/>
      <c r="PKA2341" s="1279"/>
      <c r="PKB2341" s="1279"/>
      <c r="PKC2341" s="1279"/>
      <c r="PKD2341" s="1279"/>
      <c r="PKE2341" s="1279"/>
      <c r="PKF2341" s="1279"/>
      <c r="PKG2341" s="1279"/>
      <c r="PKH2341" s="1279"/>
      <c r="PKI2341" s="1279"/>
      <c r="PKJ2341" s="1279"/>
      <c r="PKK2341" s="1279"/>
      <c r="PKL2341" s="1279"/>
      <c r="PKM2341" s="1279"/>
      <c r="PKN2341" s="1279"/>
      <c r="PKO2341" s="1279"/>
      <c r="PKP2341" s="1279"/>
      <c r="PKQ2341" s="1279"/>
      <c r="PKR2341" s="1279"/>
      <c r="PKS2341" s="1279"/>
      <c r="PKT2341" s="1279"/>
      <c r="PKU2341" s="1279"/>
      <c r="PKV2341" s="1279"/>
      <c r="PKW2341" s="1279"/>
      <c r="PKX2341" s="1279"/>
      <c r="PKY2341" s="1279"/>
      <c r="PKZ2341" s="1279"/>
      <c r="PLA2341" s="1279"/>
      <c r="PLB2341" s="1279"/>
      <c r="PLC2341" s="1279"/>
      <c r="PLD2341" s="1279"/>
      <c r="PLE2341" s="1279"/>
      <c r="PLF2341" s="1279"/>
      <c r="PLG2341" s="1279"/>
      <c r="PLH2341" s="1279"/>
      <c r="PLI2341" s="1279"/>
      <c r="PLJ2341" s="1279"/>
      <c r="PLK2341" s="1279"/>
      <c r="PLL2341" s="1279"/>
      <c r="PLM2341" s="1279"/>
      <c r="PLN2341" s="1279"/>
      <c r="PLO2341" s="1279"/>
      <c r="PLP2341" s="1279"/>
      <c r="PLQ2341" s="1279"/>
      <c r="PLR2341" s="1279"/>
      <c r="PLS2341" s="1279"/>
      <c r="PLT2341" s="1279"/>
      <c r="PLU2341" s="1279"/>
      <c r="PLV2341" s="1279"/>
      <c r="PLW2341" s="1279"/>
      <c r="PLX2341" s="1279"/>
      <c r="PLY2341" s="1279"/>
      <c r="PLZ2341" s="1279"/>
      <c r="PMA2341" s="1279"/>
      <c r="PMB2341" s="1279"/>
      <c r="PMC2341" s="1279"/>
      <c r="PMD2341" s="1279"/>
      <c r="PME2341" s="1279"/>
      <c r="PMF2341" s="1279"/>
      <c r="PMG2341" s="1279"/>
      <c r="PMH2341" s="1279"/>
      <c r="PMI2341" s="1279"/>
      <c r="PMJ2341" s="1279"/>
      <c r="PMK2341" s="1279"/>
      <c r="PML2341" s="1279"/>
      <c r="PMM2341" s="1279"/>
      <c r="PMN2341" s="1279"/>
      <c r="PMO2341" s="1279"/>
      <c r="PMP2341" s="1279"/>
      <c r="PMQ2341" s="1279"/>
      <c r="PMR2341" s="1279"/>
      <c r="PMS2341" s="1279"/>
      <c r="PMT2341" s="1279"/>
      <c r="PMU2341" s="1279"/>
      <c r="PMV2341" s="1279"/>
      <c r="PMW2341" s="1279"/>
      <c r="PMX2341" s="1279"/>
      <c r="PMY2341" s="1279"/>
      <c r="PMZ2341" s="1279"/>
      <c r="PNA2341" s="1279"/>
      <c r="PNB2341" s="1279"/>
      <c r="PNC2341" s="1279"/>
      <c r="PND2341" s="1279"/>
      <c r="PNE2341" s="1279"/>
      <c r="PNF2341" s="1279"/>
      <c r="PNG2341" s="1279"/>
      <c r="PNH2341" s="1279"/>
      <c r="PNI2341" s="1279"/>
      <c r="PNJ2341" s="1279"/>
      <c r="PNK2341" s="1279"/>
      <c r="PNL2341" s="1279"/>
      <c r="PNM2341" s="1279"/>
      <c r="PNN2341" s="1279"/>
      <c r="PNO2341" s="1279"/>
      <c r="PNP2341" s="1279"/>
      <c r="PNQ2341" s="1279"/>
      <c r="PNR2341" s="1279"/>
      <c r="PNS2341" s="1279"/>
      <c r="PNT2341" s="1279"/>
      <c r="PNU2341" s="1279"/>
      <c r="PNV2341" s="1279"/>
      <c r="PNW2341" s="1279"/>
      <c r="PNX2341" s="1279"/>
      <c r="PNY2341" s="1279"/>
      <c r="PNZ2341" s="1279"/>
      <c r="POA2341" s="1279"/>
      <c r="POB2341" s="1279"/>
      <c r="POC2341" s="1279"/>
      <c r="POD2341" s="1279"/>
      <c r="POE2341" s="1279"/>
      <c r="POF2341" s="1279"/>
      <c r="POG2341" s="1279"/>
      <c r="POH2341" s="1279"/>
      <c r="POI2341" s="1279"/>
      <c r="POJ2341" s="1279"/>
      <c r="POK2341" s="1279"/>
      <c r="POL2341" s="1279"/>
      <c r="POM2341" s="1279"/>
      <c r="PON2341" s="1279"/>
      <c r="POO2341" s="1279"/>
      <c r="POP2341" s="1279"/>
      <c r="POQ2341" s="1279"/>
      <c r="POR2341" s="1279"/>
      <c r="POS2341" s="1279"/>
      <c r="POT2341" s="1279"/>
      <c r="POU2341" s="1279"/>
      <c r="POV2341" s="1279"/>
      <c r="POW2341" s="1279"/>
      <c r="POX2341" s="1279"/>
      <c r="POY2341" s="1279"/>
      <c r="POZ2341" s="1279"/>
      <c r="PPA2341" s="1279"/>
      <c r="PPB2341" s="1279"/>
      <c r="PPC2341" s="1279"/>
      <c r="PPD2341" s="1279"/>
      <c r="PPE2341" s="1279"/>
      <c r="PPF2341" s="1279"/>
      <c r="PPG2341" s="1279"/>
      <c r="PPH2341" s="1279"/>
      <c r="PPI2341" s="1279"/>
      <c r="PPJ2341" s="1279"/>
      <c r="PPK2341" s="1279"/>
      <c r="PPL2341" s="1279"/>
      <c r="PPM2341" s="1279"/>
      <c r="PPN2341" s="1279"/>
      <c r="PPO2341" s="1279"/>
      <c r="PPP2341" s="1279"/>
      <c r="PPQ2341" s="1279"/>
      <c r="PPR2341" s="1279"/>
      <c r="PPS2341" s="1279"/>
      <c r="PPT2341" s="1279"/>
      <c r="PPU2341" s="1279"/>
      <c r="PPV2341" s="1279"/>
      <c r="PPW2341" s="1279"/>
      <c r="PPX2341" s="1279"/>
      <c r="PPY2341" s="1279"/>
      <c r="PPZ2341" s="1279"/>
      <c r="PQA2341" s="1279"/>
      <c r="PQB2341" s="1279"/>
      <c r="PQC2341" s="1279"/>
      <c r="PQD2341" s="1279"/>
      <c r="PQE2341" s="1279"/>
      <c r="PQF2341" s="1279"/>
      <c r="PQG2341" s="1279"/>
      <c r="PQH2341" s="1279"/>
      <c r="PQI2341" s="1279"/>
      <c r="PQJ2341" s="1279"/>
      <c r="PQK2341" s="1279"/>
      <c r="PQL2341" s="1279"/>
      <c r="PQM2341" s="1279"/>
      <c r="PQN2341" s="1279"/>
      <c r="PQO2341" s="1279"/>
      <c r="PQP2341" s="1279"/>
      <c r="PQQ2341" s="1279"/>
      <c r="PQR2341" s="1279"/>
      <c r="PQS2341" s="1279"/>
      <c r="PQT2341" s="1279"/>
      <c r="PQU2341" s="1279"/>
      <c r="PQV2341" s="1279"/>
      <c r="PQW2341" s="1279"/>
      <c r="PQX2341" s="1279"/>
      <c r="PQY2341" s="1279"/>
      <c r="PQZ2341" s="1279"/>
      <c r="PRA2341" s="1279"/>
      <c r="PRB2341" s="1279"/>
      <c r="PRC2341" s="1279"/>
      <c r="PRD2341" s="1279"/>
      <c r="PRE2341" s="1279"/>
      <c r="PRF2341" s="1279"/>
      <c r="PRG2341" s="1279"/>
      <c r="PRH2341" s="1279"/>
      <c r="PRI2341" s="1279"/>
      <c r="PRJ2341" s="1279"/>
      <c r="PRK2341" s="1279"/>
      <c r="PRL2341" s="1279"/>
      <c r="PRM2341" s="1279"/>
      <c r="PRN2341" s="1279"/>
      <c r="PRO2341" s="1279"/>
      <c r="PRP2341" s="1279"/>
      <c r="PRQ2341" s="1279"/>
      <c r="PRR2341" s="1279"/>
      <c r="PRS2341" s="1279"/>
      <c r="PRT2341" s="1279"/>
      <c r="PRU2341" s="1279"/>
      <c r="PRV2341" s="1279"/>
      <c r="PRW2341" s="1279"/>
      <c r="PRX2341" s="1279"/>
      <c r="PRY2341" s="1279"/>
      <c r="PRZ2341" s="1279"/>
      <c r="PSA2341" s="1279"/>
      <c r="PSB2341" s="1279"/>
      <c r="PSC2341" s="1279"/>
      <c r="PSD2341" s="1279"/>
      <c r="PSE2341" s="1279"/>
      <c r="PSF2341" s="1279"/>
      <c r="PSG2341" s="1279"/>
      <c r="PSH2341" s="1279"/>
      <c r="PSI2341" s="1279"/>
      <c r="PSJ2341" s="1279"/>
      <c r="PSK2341" s="1279"/>
      <c r="PSL2341" s="1279"/>
      <c r="PSM2341" s="1279"/>
      <c r="PSN2341" s="1279"/>
      <c r="PSO2341" s="1279"/>
      <c r="PSP2341" s="1279"/>
      <c r="PSQ2341" s="1279"/>
      <c r="PSR2341" s="1279"/>
      <c r="PSS2341" s="1279"/>
      <c r="PST2341" s="1279"/>
      <c r="PSU2341" s="1279"/>
      <c r="PSV2341" s="1279"/>
      <c r="PSW2341" s="1279"/>
      <c r="PSX2341" s="1279"/>
      <c r="PSY2341" s="1279"/>
      <c r="PSZ2341" s="1279"/>
      <c r="PTA2341" s="1279"/>
      <c r="PTB2341" s="1279"/>
      <c r="PTC2341" s="1279"/>
      <c r="PTD2341" s="1279"/>
      <c r="PTE2341" s="1279"/>
      <c r="PTF2341" s="1279"/>
      <c r="PTG2341" s="1279"/>
      <c r="PTH2341" s="1279"/>
      <c r="PTI2341" s="1279"/>
      <c r="PTJ2341" s="1279"/>
      <c r="PTK2341" s="1279"/>
      <c r="PTL2341" s="1279"/>
      <c r="PTM2341" s="1279"/>
      <c r="PTN2341" s="1279"/>
      <c r="PTO2341" s="1279"/>
      <c r="PTP2341" s="1279"/>
      <c r="PTQ2341" s="1279"/>
      <c r="PTR2341" s="1279"/>
      <c r="PTS2341" s="1279"/>
      <c r="PTT2341" s="1279"/>
      <c r="PTU2341" s="1279"/>
      <c r="PTV2341" s="1279"/>
      <c r="PTW2341" s="1279"/>
      <c r="PTX2341" s="1279"/>
      <c r="PTY2341" s="1279"/>
      <c r="PTZ2341" s="1279"/>
      <c r="PUA2341" s="1279"/>
      <c r="PUB2341" s="1279"/>
      <c r="PUC2341" s="1279"/>
      <c r="PUD2341" s="1279"/>
      <c r="PUE2341" s="1279"/>
      <c r="PUF2341" s="1279"/>
      <c r="PUG2341" s="1279"/>
      <c r="PUH2341" s="1279"/>
      <c r="PUI2341" s="1279"/>
      <c r="PUJ2341" s="1279"/>
      <c r="PUK2341" s="1279"/>
      <c r="PUL2341" s="1279"/>
      <c r="PUM2341" s="1279"/>
      <c r="PUN2341" s="1279"/>
      <c r="PUO2341" s="1279"/>
      <c r="PUP2341" s="1279"/>
      <c r="PUQ2341" s="1279"/>
      <c r="PUR2341" s="1279"/>
      <c r="PUS2341" s="1279"/>
      <c r="PUT2341" s="1279"/>
      <c r="PUU2341" s="1279"/>
      <c r="PUV2341" s="1279"/>
      <c r="PUW2341" s="1279"/>
      <c r="PUX2341" s="1279"/>
      <c r="PUY2341" s="1279"/>
      <c r="PUZ2341" s="1279"/>
      <c r="PVA2341" s="1279"/>
      <c r="PVB2341" s="1279"/>
      <c r="PVC2341" s="1279"/>
      <c r="PVD2341" s="1279"/>
      <c r="PVE2341" s="1279"/>
      <c r="PVF2341" s="1279"/>
      <c r="PVG2341" s="1279"/>
      <c r="PVH2341" s="1279"/>
      <c r="PVI2341" s="1279"/>
      <c r="PVJ2341" s="1279"/>
      <c r="PVK2341" s="1279"/>
      <c r="PVL2341" s="1279"/>
      <c r="PVM2341" s="1279"/>
      <c r="PVN2341" s="1279"/>
      <c r="PVO2341" s="1279"/>
      <c r="PVP2341" s="1279"/>
      <c r="PVQ2341" s="1279"/>
      <c r="PVR2341" s="1279"/>
      <c r="PVS2341" s="1279"/>
      <c r="PVT2341" s="1279"/>
      <c r="PVU2341" s="1279"/>
      <c r="PVV2341" s="1279"/>
      <c r="PVW2341" s="1279"/>
      <c r="PVX2341" s="1279"/>
      <c r="PVY2341" s="1279"/>
      <c r="PVZ2341" s="1279"/>
      <c r="PWA2341" s="1279"/>
      <c r="PWB2341" s="1279"/>
      <c r="PWC2341" s="1279"/>
      <c r="PWD2341" s="1279"/>
      <c r="PWE2341" s="1279"/>
      <c r="PWF2341" s="1279"/>
      <c r="PWG2341" s="1279"/>
      <c r="PWH2341" s="1279"/>
      <c r="PWI2341" s="1279"/>
      <c r="PWJ2341" s="1279"/>
      <c r="PWK2341" s="1279"/>
      <c r="PWL2341" s="1279"/>
      <c r="PWM2341" s="1279"/>
      <c r="PWN2341" s="1279"/>
      <c r="PWO2341" s="1279"/>
      <c r="PWP2341" s="1279"/>
      <c r="PWQ2341" s="1279"/>
      <c r="PWR2341" s="1279"/>
      <c r="PWS2341" s="1279"/>
      <c r="PWT2341" s="1279"/>
      <c r="PWU2341" s="1279"/>
      <c r="PWV2341" s="1279"/>
      <c r="PWW2341" s="1279"/>
      <c r="PWX2341" s="1279"/>
      <c r="PWY2341" s="1279"/>
      <c r="PWZ2341" s="1279"/>
      <c r="PXA2341" s="1279"/>
      <c r="PXB2341" s="1279"/>
      <c r="PXC2341" s="1279"/>
      <c r="PXD2341" s="1279"/>
      <c r="PXE2341" s="1279"/>
      <c r="PXF2341" s="1279"/>
      <c r="PXG2341" s="1279"/>
      <c r="PXH2341" s="1279"/>
      <c r="PXI2341" s="1279"/>
      <c r="PXJ2341" s="1279"/>
      <c r="PXK2341" s="1279"/>
      <c r="PXL2341" s="1279"/>
      <c r="PXM2341" s="1279"/>
      <c r="PXN2341" s="1279"/>
      <c r="PXO2341" s="1279"/>
      <c r="PXP2341" s="1279"/>
      <c r="PXQ2341" s="1279"/>
      <c r="PXR2341" s="1279"/>
      <c r="PXS2341" s="1279"/>
      <c r="PXT2341" s="1279"/>
      <c r="PXU2341" s="1279"/>
      <c r="PXV2341" s="1279"/>
      <c r="PXW2341" s="1279"/>
      <c r="PXX2341" s="1279"/>
      <c r="PXY2341" s="1279"/>
      <c r="PXZ2341" s="1279"/>
      <c r="PYA2341" s="1279"/>
      <c r="PYB2341" s="1279"/>
      <c r="PYC2341" s="1279"/>
      <c r="PYD2341" s="1279"/>
      <c r="PYE2341" s="1279"/>
      <c r="PYF2341" s="1279"/>
      <c r="PYG2341" s="1279"/>
      <c r="PYH2341" s="1279"/>
      <c r="PYI2341" s="1279"/>
      <c r="PYJ2341" s="1279"/>
      <c r="PYK2341" s="1279"/>
      <c r="PYL2341" s="1279"/>
      <c r="PYM2341" s="1279"/>
      <c r="PYN2341" s="1279"/>
      <c r="PYO2341" s="1279"/>
      <c r="PYP2341" s="1279"/>
      <c r="PYQ2341" s="1279"/>
      <c r="PYR2341" s="1279"/>
      <c r="PYS2341" s="1279"/>
      <c r="PYT2341" s="1279"/>
      <c r="PYU2341" s="1279"/>
      <c r="PYV2341" s="1279"/>
      <c r="PYW2341" s="1279"/>
      <c r="PYX2341" s="1279"/>
      <c r="PYY2341" s="1279"/>
      <c r="PYZ2341" s="1279"/>
      <c r="PZA2341" s="1279"/>
      <c r="PZB2341" s="1279"/>
      <c r="PZC2341" s="1279"/>
      <c r="PZD2341" s="1279"/>
      <c r="PZE2341" s="1279"/>
      <c r="PZF2341" s="1279"/>
      <c r="PZG2341" s="1279"/>
      <c r="PZH2341" s="1279"/>
      <c r="PZI2341" s="1279"/>
      <c r="PZJ2341" s="1279"/>
      <c r="PZK2341" s="1279"/>
      <c r="PZL2341" s="1279"/>
      <c r="PZM2341" s="1279"/>
      <c r="PZN2341" s="1279"/>
      <c r="PZO2341" s="1279"/>
      <c r="PZP2341" s="1279"/>
      <c r="PZQ2341" s="1279"/>
      <c r="PZR2341" s="1279"/>
      <c r="PZS2341" s="1279"/>
      <c r="PZT2341" s="1279"/>
      <c r="PZU2341" s="1279"/>
      <c r="PZV2341" s="1279"/>
      <c r="PZW2341" s="1279"/>
      <c r="PZX2341" s="1279"/>
      <c r="PZY2341" s="1279"/>
      <c r="PZZ2341" s="1279"/>
      <c r="QAA2341" s="1279"/>
      <c r="QAB2341" s="1279"/>
      <c r="QAC2341" s="1279"/>
      <c r="QAD2341" s="1279"/>
      <c r="QAE2341" s="1279"/>
      <c r="QAF2341" s="1279"/>
      <c r="QAG2341" s="1279"/>
      <c r="QAH2341" s="1279"/>
      <c r="QAI2341" s="1279"/>
      <c r="QAJ2341" s="1279"/>
      <c r="QAK2341" s="1279"/>
      <c r="QAL2341" s="1279"/>
      <c r="QAM2341" s="1279"/>
      <c r="QAN2341" s="1279"/>
      <c r="QAO2341" s="1279"/>
      <c r="QAP2341" s="1279"/>
      <c r="QAQ2341" s="1279"/>
      <c r="QAR2341" s="1279"/>
      <c r="QAS2341" s="1279"/>
      <c r="QAT2341" s="1279"/>
      <c r="QAU2341" s="1279"/>
      <c r="QAV2341" s="1279"/>
      <c r="QAW2341" s="1279"/>
      <c r="QAX2341" s="1279"/>
      <c r="QAY2341" s="1279"/>
      <c r="QAZ2341" s="1279"/>
      <c r="QBA2341" s="1279"/>
      <c r="QBB2341" s="1279"/>
      <c r="QBC2341" s="1279"/>
      <c r="QBD2341" s="1279"/>
      <c r="QBE2341" s="1279"/>
      <c r="QBF2341" s="1279"/>
      <c r="QBG2341" s="1279"/>
      <c r="QBH2341" s="1279"/>
      <c r="QBI2341" s="1279"/>
      <c r="QBJ2341" s="1279"/>
      <c r="QBK2341" s="1279"/>
      <c r="QBL2341" s="1279"/>
      <c r="QBM2341" s="1279"/>
      <c r="QBN2341" s="1279"/>
      <c r="QBO2341" s="1279"/>
      <c r="QBP2341" s="1279"/>
      <c r="QBQ2341" s="1279"/>
      <c r="QBR2341" s="1279"/>
      <c r="QBS2341" s="1279"/>
      <c r="QBT2341" s="1279"/>
      <c r="QBU2341" s="1279"/>
      <c r="QBV2341" s="1279"/>
      <c r="QBW2341" s="1279"/>
      <c r="QBX2341" s="1279"/>
      <c r="QBY2341" s="1279"/>
      <c r="QBZ2341" s="1279"/>
      <c r="QCA2341" s="1279"/>
      <c r="QCB2341" s="1279"/>
      <c r="QCC2341" s="1279"/>
      <c r="QCD2341" s="1279"/>
      <c r="QCE2341" s="1279"/>
      <c r="QCF2341" s="1279"/>
      <c r="QCG2341" s="1279"/>
      <c r="QCH2341" s="1279"/>
      <c r="QCI2341" s="1279"/>
      <c r="QCJ2341" s="1279"/>
      <c r="QCK2341" s="1279"/>
      <c r="QCL2341" s="1279"/>
      <c r="QCM2341" s="1279"/>
      <c r="QCN2341" s="1279"/>
      <c r="QCO2341" s="1279"/>
      <c r="QCP2341" s="1279"/>
      <c r="QCQ2341" s="1279"/>
      <c r="QCR2341" s="1279"/>
      <c r="QCS2341" s="1279"/>
      <c r="QCT2341" s="1279"/>
      <c r="QCU2341" s="1279"/>
      <c r="QCV2341" s="1279"/>
      <c r="QCW2341" s="1279"/>
      <c r="QCX2341" s="1279"/>
      <c r="QCY2341" s="1279"/>
      <c r="QCZ2341" s="1279"/>
      <c r="QDA2341" s="1279"/>
      <c r="QDB2341" s="1279"/>
      <c r="QDC2341" s="1279"/>
      <c r="QDD2341" s="1279"/>
      <c r="QDE2341" s="1279"/>
      <c r="QDF2341" s="1279"/>
      <c r="QDG2341" s="1279"/>
      <c r="QDH2341" s="1279"/>
      <c r="QDI2341" s="1279"/>
      <c r="QDJ2341" s="1279"/>
      <c r="QDK2341" s="1279"/>
      <c r="QDL2341" s="1279"/>
      <c r="QDM2341" s="1279"/>
      <c r="QDN2341" s="1279"/>
      <c r="QDO2341" s="1279"/>
      <c r="QDP2341" s="1279"/>
      <c r="QDQ2341" s="1279"/>
      <c r="QDR2341" s="1279"/>
      <c r="QDS2341" s="1279"/>
      <c r="QDT2341" s="1279"/>
      <c r="QDU2341" s="1279"/>
      <c r="QDV2341" s="1279"/>
      <c r="QDW2341" s="1279"/>
      <c r="QDX2341" s="1279"/>
      <c r="QDY2341" s="1279"/>
      <c r="QDZ2341" s="1279"/>
      <c r="QEA2341" s="1279"/>
      <c r="QEB2341" s="1279"/>
      <c r="QEC2341" s="1279"/>
      <c r="QED2341" s="1279"/>
      <c r="QEE2341" s="1279"/>
      <c r="QEF2341" s="1279"/>
      <c r="QEG2341" s="1279"/>
      <c r="QEH2341" s="1279"/>
      <c r="QEI2341" s="1279"/>
      <c r="QEJ2341" s="1279"/>
      <c r="QEK2341" s="1279"/>
      <c r="QEL2341" s="1279"/>
      <c r="QEM2341" s="1279"/>
      <c r="QEN2341" s="1279"/>
      <c r="QEO2341" s="1279"/>
      <c r="QEP2341" s="1279"/>
      <c r="QEQ2341" s="1279"/>
      <c r="QER2341" s="1279"/>
      <c r="QES2341" s="1279"/>
      <c r="QET2341" s="1279"/>
      <c r="QEU2341" s="1279"/>
      <c r="QEV2341" s="1279"/>
      <c r="QEW2341" s="1279"/>
      <c r="QEX2341" s="1279"/>
      <c r="QEY2341" s="1279"/>
      <c r="QEZ2341" s="1279"/>
      <c r="QFA2341" s="1279"/>
      <c r="QFB2341" s="1279"/>
      <c r="QFC2341" s="1279"/>
      <c r="QFD2341" s="1279"/>
      <c r="QFE2341" s="1279"/>
      <c r="QFF2341" s="1279"/>
      <c r="QFG2341" s="1279"/>
      <c r="QFH2341" s="1279"/>
      <c r="QFI2341" s="1279"/>
      <c r="QFJ2341" s="1279"/>
      <c r="QFK2341" s="1279"/>
      <c r="QFL2341" s="1279"/>
      <c r="QFM2341" s="1279"/>
      <c r="QFN2341" s="1279"/>
      <c r="QFO2341" s="1279"/>
      <c r="QFP2341" s="1279"/>
      <c r="QFQ2341" s="1279"/>
      <c r="QFR2341" s="1279"/>
      <c r="QFS2341" s="1279"/>
      <c r="QFT2341" s="1279"/>
      <c r="QFU2341" s="1279"/>
      <c r="QFV2341" s="1279"/>
      <c r="QFW2341" s="1279"/>
      <c r="QFX2341" s="1279"/>
      <c r="QFY2341" s="1279"/>
      <c r="QFZ2341" s="1279"/>
      <c r="QGA2341" s="1279"/>
      <c r="QGB2341" s="1279"/>
      <c r="QGC2341" s="1279"/>
      <c r="QGD2341" s="1279"/>
      <c r="QGE2341" s="1279"/>
      <c r="QGF2341" s="1279"/>
      <c r="QGG2341" s="1279"/>
      <c r="QGH2341" s="1279"/>
      <c r="QGI2341" s="1279"/>
      <c r="QGJ2341" s="1279"/>
      <c r="QGK2341" s="1279"/>
      <c r="QGL2341" s="1279"/>
      <c r="QGM2341" s="1279"/>
      <c r="QGN2341" s="1279"/>
      <c r="QGO2341" s="1279"/>
      <c r="QGP2341" s="1279"/>
      <c r="QGQ2341" s="1279"/>
      <c r="QGR2341" s="1279"/>
      <c r="QGS2341" s="1279"/>
      <c r="QGT2341" s="1279"/>
      <c r="QGU2341" s="1279"/>
      <c r="QGV2341" s="1279"/>
      <c r="QGW2341" s="1279"/>
      <c r="QGX2341" s="1279"/>
      <c r="QGY2341" s="1279"/>
      <c r="QGZ2341" s="1279"/>
      <c r="QHA2341" s="1279"/>
      <c r="QHB2341" s="1279"/>
      <c r="QHC2341" s="1279"/>
      <c r="QHD2341" s="1279"/>
      <c r="QHE2341" s="1279"/>
      <c r="QHF2341" s="1279"/>
      <c r="QHG2341" s="1279"/>
      <c r="QHH2341" s="1279"/>
      <c r="QHI2341" s="1279"/>
      <c r="QHJ2341" s="1279"/>
      <c r="QHK2341" s="1279"/>
      <c r="QHL2341" s="1279"/>
      <c r="QHM2341" s="1279"/>
      <c r="QHN2341" s="1279"/>
      <c r="QHO2341" s="1279"/>
      <c r="QHP2341" s="1279"/>
      <c r="QHQ2341" s="1279"/>
      <c r="QHR2341" s="1279"/>
      <c r="QHS2341" s="1279"/>
      <c r="QHT2341" s="1279"/>
      <c r="QHU2341" s="1279"/>
      <c r="QHV2341" s="1279"/>
      <c r="QHW2341" s="1279"/>
      <c r="QHX2341" s="1279"/>
      <c r="QHY2341" s="1279"/>
      <c r="QHZ2341" s="1279"/>
      <c r="QIA2341" s="1279"/>
      <c r="QIB2341" s="1279"/>
      <c r="QIC2341" s="1279"/>
      <c r="QID2341" s="1279"/>
      <c r="QIE2341" s="1279"/>
      <c r="QIF2341" s="1279"/>
      <c r="QIG2341" s="1279"/>
      <c r="QIH2341" s="1279"/>
      <c r="QII2341" s="1279"/>
      <c r="QIJ2341" s="1279"/>
      <c r="QIK2341" s="1279"/>
      <c r="QIL2341" s="1279"/>
      <c r="QIM2341" s="1279"/>
      <c r="QIN2341" s="1279"/>
      <c r="QIO2341" s="1279"/>
      <c r="QIP2341" s="1279"/>
      <c r="QIQ2341" s="1279"/>
      <c r="QIR2341" s="1279"/>
      <c r="QIS2341" s="1279"/>
      <c r="QIT2341" s="1279"/>
      <c r="QIU2341" s="1279"/>
      <c r="QIV2341" s="1279"/>
      <c r="QIW2341" s="1279"/>
      <c r="QIX2341" s="1279"/>
      <c r="QIY2341" s="1279"/>
      <c r="QIZ2341" s="1279"/>
      <c r="QJA2341" s="1279"/>
      <c r="QJB2341" s="1279"/>
      <c r="QJC2341" s="1279"/>
      <c r="QJD2341" s="1279"/>
      <c r="QJE2341" s="1279"/>
      <c r="QJF2341" s="1279"/>
      <c r="QJG2341" s="1279"/>
      <c r="QJH2341" s="1279"/>
      <c r="QJI2341" s="1279"/>
      <c r="QJJ2341" s="1279"/>
      <c r="QJK2341" s="1279"/>
      <c r="QJL2341" s="1279"/>
      <c r="QJM2341" s="1279"/>
      <c r="QJN2341" s="1279"/>
      <c r="QJO2341" s="1279"/>
      <c r="QJP2341" s="1279"/>
      <c r="QJQ2341" s="1279"/>
      <c r="QJR2341" s="1279"/>
      <c r="QJS2341" s="1279"/>
      <c r="QJT2341" s="1279"/>
      <c r="QJU2341" s="1279"/>
      <c r="QJV2341" s="1279"/>
      <c r="QJW2341" s="1279"/>
      <c r="QJX2341" s="1279"/>
      <c r="QJY2341" s="1279"/>
      <c r="QJZ2341" s="1279"/>
      <c r="QKA2341" s="1279"/>
      <c r="QKB2341" s="1279"/>
      <c r="QKC2341" s="1279"/>
      <c r="QKD2341" s="1279"/>
      <c r="QKE2341" s="1279"/>
      <c r="QKF2341" s="1279"/>
      <c r="QKG2341" s="1279"/>
      <c r="QKH2341" s="1279"/>
      <c r="QKI2341" s="1279"/>
      <c r="QKJ2341" s="1279"/>
      <c r="QKK2341" s="1279"/>
      <c r="QKL2341" s="1279"/>
      <c r="QKM2341" s="1279"/>
      <c r="QKN2341" s="1279"/>
      <c r="QKO2341" s="1279"/>
      <c r="QKP2341" s="1279"/>
      <c r="QKQ2341" s="1279"/>
      <c r="QKR2341" s="1279"/>
      <c r="QKS2341" s="1279"/>
      <c r="QKT2341" s="1279"/>
      <c r="QKU2341" s="1279"/>
      <c r="QKV2341" s="1279"/>
      <c r="QKW2341" s="1279"/>
      <c r="QKX2341" s="1279"/>
      <c r="QKY2341" s="1279"/>
      <c r="QKZ2341" s="1279"/>
      <c r="QLA2341" s="1279"/>
      <c r="QLB2341" s="1279"/>
      <c r="QLC2341" s="1279"/>
      <c r="QLD2341" s="1279"/>
      <c r="QLE2341" s="1279"/>
      <c r="QLF2341" s="1279"/>
      <c r="QLG2341" s="1279"/>
      <c r="QLH2341" s="1279"/>
      <c r="QLI2341" s="1279"/>
      <c r="QLJ2341" s="1279"/>
      <c r="QLK2341" s="1279"/>
      <c r="QLL2341" s="1279"/>
      <c r="QLM2341" s="1279"/>
      <c r="QLN2341" s="1279"/>
      <c r="QLO2341" s="1279"/>
      <c r="QLP2341" s="1279"/>
      <c r="QLQ2341" s="1279"/>
      <c r="QLR2341" s="1279"/>
      <c r="QLS2341" s="1279"/>
      <c r="QLT2341" s="1279"/>
      <c r="QLU2341" s="1279"/>
      <c r="QLV2341" s="1279"/>
      <c r="QLW2341" s="1279"/>
      <c r="QLX2341" s="1279"/>
      <c r="QLY2341" s="1279"/>
      <c r="QLZ2341" s="1279"/>
      <c r="QMA2341" s="1279"/>
      <c r="QMB2341" s="1279"/>
      <c r="QMC2341" s="1279"/>
      <c r="QMD2341" s="1279"/>
      <c r="QME2341" s="1279"/>
      <c r="QMF2341" s="1279"/>
      <c r="QMG2341" s="1279"/>
      <c r="QMH2341" s="1279"/>
      <c r="QMI2341" s="1279"/>
      <c r="QMJ2341" s="1279"/>
      <c r="QMK2341" s="1279"/>
      <c r="QML2341" s="1279"/>
      <c r="QMM2341" s="1279"/>
      <c r="QMN2341" s="1279"/>
      <c r="QMO2341" s="1279"/>
      <c r="QMP2341" s="1279"/>
      <c r="QMQ2341" s="1279"/>
      <c r="QMR2341" s="1279"/>
      <c r="QMS2341" s="1279"/>
      <c r="QMT2341" s="1279"/>
      <c r="QMU2341" s="1279"/>
      <c r="QMV2341" s="1279"/>
      <c r="QMW2341" s="1279"/>
      <c r="QMX2341" s="1279"/>
      <c r="QMY2341" s="1279"/>
      <c r="QMZ2341" s="1279"/>
      <c r="QNA2341" s="1279"/>
      <c r="QNB2341" s="1279"/>
      <c r="QNC2341" s="1279"/>
      <c r="QND2341" s="1279"/>
      <c r="QNE2341" s="1279"/>
      <c r="QNF2341" s="1279"/>
      <c r="QNG2341" s="1279"/>
      <c r="QNH2341" s="1279"/>
      <c r="QNI2341" s="1279"/>
      <c r="QNJ2341" s="1279"/>
      <c r="QNK2341" s="1279"/>
      <c r="QNL2341" s="1279"/>
      <c r="QNM2341" s="1279"/>
      <c r="QNN2341" s="1279"/>
      <c r="QNO2341" s="1279"/>
      <c r="QNP2341" s="1279"/>
      <c r="QNQ2341" s="1279"/>
      <c r="QNR2341" s="1279"/>
      <c r="QNS2341" s="1279"/>
      <c r="QNT2341" s="1279"/>
      <c r="QNU2341" s="1279"/>
      <c r="QNV2341" s="1279"/>
      <c r="QNW2341" s="1279"/>
      <c r="QNX2341" s="1279"/>
      <c r="QNY2341" s="1279"/>
      <c r="QNZ2341" s="1279"/>
      <c r="QOA2341" s="1279"/>
      <c r="QOB2341" s="1279"/>
      <c r="QOC2341" s="1279"/>
      <c r="QOD2341" s="1279"/>
      <c r="QOE2341" s="1279"/>
      <c r="QOF2341" s="1279"/>
      <c r="QOG2341" s="1279"/>
      <c r="QOH2341" s="1279"/>
      <c r="QOI2341" s="1279"/>
      <c r="QOJ2341" s="1279"/>
      <c r="QOK2341" s="1279"/>
      <c r="QOL2341" s="1279"/>
      <c r="QOM2341" s="1279"/>
      <c r="QON2341" s="1279"/>
      <c r="QOO2341" s="1279"/>
      <c r="QOP2341" s="1279"/>
      <c r="QOQ2341" s="1279"/>
      <c r="QOR2341" s="1279"/>
      <c r="QOS2341" s="1279"/>
      <c r="QOT2341" s="1279"/>
      <c r="QOU2341" s="1279"/>
      <c r="QOV2341" s="1279"/>
      <c r="QOW2341" s="1279"/>
      <c r="QOX2341" s="1279"/>
      <c r="QOY2341" s="1279"/>
      <c r="QOZ2341" s="1279"/>
      <c r="QPA2341" s="1279"/>
      <c r="QPB2341" s="1279"/>
      <c r="QPC2341" s="1279"/>
      <c r="QPD2341" s="1279"/>
      <c r="QPE2341" s="1279"/>
      <c r="QPF2341" s="1279"/>
      <c r="QPG2341" s="1279"/>
      <c r="QPH2341" s="1279"/>
      <c r="QPI2341" s="1279"/>
      <c r="QPJ2341" s="1279"/>
      <c r="QPK2341" s="1279"/>
      <c r="QPL2341" s="1279"/>
      <c r="QPM2341" s="1279"/>
      <c r="QPN2341" s="1279"/>
      <c r="QPO2341" s="1279"/>
      <c r="QPP2341" s="1279"/>
      <c r="QPQ2341" s="1279"/>
      <c r="QPR2341" s="1279"/>
      <c r="QPS2341" s="1279"/>
      <c r="QPT2341" s="1279"/>
      <c r="QPU2341" s="1279"/>
      <c r="QPV2341" s="1279"/>
      <c r="QPW2341" s="1279"/>
      <c r="QPX2341" s="1279"/>
      <c r="QPY2341" s="1279"/>
      <c r="QPZ2341" s="1279"/>
      <c r="QQA2341" s="1279"/>
      <c r="QQB2341" s="1279"/>
      <c r="QQC2341" s="1279"/>
      <c r="QQD2341" s="1279"/>
      <c r="QQE2341" s="1279"/>
      <c r="QQF2341" s="1279"/>
      <c r="QQG2341" s="1279"/>
      <c r="QQH2341" s="1279"/>
      <c r="QQI2341" s="1279"/>
      <c r="QQJ2341" s="1279"/>
      <c r="QQK2341" s="1279"/>
      <c r="QQL2341" s="1279"/>
      <c r="QQM2341" s="1279"/>
      <c r="QQN2341" s="1279"/>
      <c r="QQO2341" s="1279"/>
      <c r="QQP2341" s="1279"/>
      <c r="QQQ2341" s="1279"/>
      <c r="QQR2341" s="1279"/>
      <c r="QQS2341" s="1279"/>
      <c r="QQT2341" s="1279"/>
      <c r="QQU2341" s="1279"/>
      <c r="QQV2341" s="1279"/>
      <c r="QQW2341" s="1279"/>
      <c r="QQX2341" s="1279"/>
      <c r="QQY2341" s="1279"/>
      <c r="QQZ2341" s="1279"/>
      <c r="QRA2341" s="1279"/>
      <c r="QRB2341" s="1279"/>
      <c r="QRC2341" s="1279"/>
      <c r="QRD2341" s="1279"/>
      <c r="QRE2341" s="1279"/>
      <c r="QRF2341" s="1279"/>
      <c r="QRG2341" s="1279"/>
      <c r="QRH2341" s="1279"/>
      <c r="QRI2341" s="1279"/>
      <c r="QRJ2341" s="1279"/>
      <c r="QRK2341" s="1279"/>
      <c r="QRL2341" s="1279"/>
      <c r="QRM2341" s="1279"/>
      <c r="QRN2341" s="1279"/>
      <c r="QRO2341" s="1279"/>
      <c r="QRP2341" s="1279"/>
      <c r="QRQ2341" s="1279"/>
      <c r="QRR2341" s="1279"/>
      <c r="QRS2341" s="1279"/>
      <c r="QRT2341" s="1279"/>
      <c r="QRU2341" s="1279"/>
      <c r="QRV2341" s="1279"/>
      <c r="QRW2341" s="1279"/>
      <c r="QRX2341" s="1279"/>
      <c r="QRY2341" s="1279"/>
      <c r="QRZ2341" s="1279"/>
      <c r="QSA2341" s="1279"/>
      <c r="QSB2341" s="1279"/>
      <c r="QSC2341" s="1279"/>
      <c r="QSD2341" s="1279"/>
      <c r="QSE2341" s="1279"/>
      <c r="QSF2341" s="1279"/>
      <c r="QSG2341" s="1279"/>
      <c r="QSH2341" s="1279"/>
      <c r="QSI2341" s="1279"/>
      <c r="QSJ2341" s="1279"/>
      <c r="QSK2341" s="1279"/>
      <c r="QSL2341" s="1279"/>
      <c r="QSM2341" s="1279"/>
      <c r="QSN2341" s="1279"/>
      <c r="QSO2341" s="1279"/>
      <c r="QSP2341" s="1279"/>
      <c r="QSQ2341" s="1279"/>
      <c r="QSR2341" s="1279"/>
      <c r="QSS2341" s="1279"/>
      <c r="QST2341" s="1279"/>
      <c r="QSU2341" s="1279"/>
      <c r="QSV2341" s="1279"/>
      <c r="QSW2341" s="1279"/>
      <c r="QSX2341" s="1279"/>
      <c r="QSY2341" s="1279"/>
      <c r="QSZ2341" s="1279"/>
      <c r="QTA2341" s="1279"/>
      <c r="QTB2341" s="1279"/>
      <c r="QTC2341" s="1279"/>
      <c r="QTD2341" s="1279"/>
      <c r="QTE2341" s="1279"/>
      <c r="QTF2341" s="1279"/>
      <c r="QTG2341" s="1279"/>
      <c r="QTH2341" s="1279"/>
      <c r="QTI2341" s="1279"/>
      <c r="QTJ2341" s="1279"/>
      <c r="QTK2341" s="1279"/>
      <c r="QTL2341" s="1279"/>
      <c r="QTM2341" s="1279"/>
      <c r="QTN2341" s="1279"/>
      <c r="QTO2341" s="1279"/>
      <c r="QTP2341" s="1279"/>
      <c r="QTQ2341" s="1279"/>
      <c r="QTR2341" s="1279"/>
      <c r="QTS2341" s="1279"/>
      <c r="QTT2341" s="1279"/>
      <c r="QTU2341" s="1279"/>
      <c r="QTV2341" s="1279"/>
      <c r="QTW2341" s="1279"/>
      <c r="QTX2341" s="1279"/>
      <c r="QTY2341" s="1279"/>
      <c r="QTZ2341" s="1279"/>
      <c r="QUA2341" s="1279"/>
      <c r="QUB2341" s="1279"/>
      <c r="QUC2341" s="1279"/>
      <c r="QUD2341" s="1279"/>
      <c r="QUE2341" s="1279"/>
      <c r="QUF2341" s="1279"/>
      <c r="QUG2341" s="1279"/>
      <c r="QUH2341" s="1279"/>
      <c r="QUI2341" s="1279"/>
      <c r="QUJ2341" s="1279"/>
      <c r="QUK2341" s="1279"/>
      <c r="QUL2341" s="1279"/>
      <c r="QUM2341" s="1279"/>
      <c r="QUN2341" s="1279"/>
      <c r="QUO2341" s="1279"/>
      <c r="QUP2341" s="1279"/>
      <c r="QUQ2341" s="1279"/>
      <c r="QUR2341" s="1279"/>
      <c r="QUS2341" s="1279"/>
      <c r="QUT2341" s="1279"/>
      <c r="QUU2341" s="1279"/>
      <c r="QUV2341" s="1279"/>
      <c r="QUW2341" s="1279"/>
      <c r="QUX2341" s="1279"/>
      <c r="QUY2341" s="1279"/>
      <c r="QUZ2341" s="1279"/>
      <c r="QVA2341" s="1279"/>
      <c r="QVB2341" s="1279"/>
      <c r="QVC2341" s="1279"/>
      <c r="QVD2341" s="1279"/>
      <c r="QVE2341" s="1279"/>
      <c r="QVF2341" s="1279"/>
      <c r="QVG2341" s="1279"/>
      <c r="QVH2341" s="1279"/>
      <c r="QVI2341" s="1279"/>
      <c r="QVJ2341" s="1279"/>
      <c r="QVK2341" s="1279"/>
      <c r="QVL2341" s="1279"/>
      <c r="QVM2341" s="1279"/>
      <c r="QVN2341" s="1279"/>
      <c r="QVO2341" s="1279"/>
      <c r="QVP2341" s="1279"/>
      <c r="QVQ2341" s="1279"/>
      <c r="QVR2341" s="1279"/>
      <c r="QVS2341" s="1279"/>
      <c r="QVT2341" s="1279"/>
      <c r="QVU2341" s="1279"/>
      <c r="QVV2341" s="1279"/>
      <c r="QVW2341" s="1279"/>
      <c r="QVX2341" s="1279"/>
      <c r="QVY2341" s="1279"/>
      <c r="QVZ2341" s="1279"/>
      <c r="QWA2341" s="1279"/>
      <c r="QWB2341" s="1279"/>
      <c r="QWC2341" s="1279"/>
      <c r="QWD2341" s="1279"/>
      <c r="QWE2341" s="1279"/>
      <c r="QWF2341" s="1279"/>
      <c r="QWG2341" s="1279"/>
      <c r="QWH2341" s="1279"/>
      <c r="QWI2341" s="1279"/>
      <c r="QWJ2341" s="1279"/>
      <c r="QWK2341" s="1279"/>
      <c r="QWL2341" s="1279"/>
      <c r="QWM2341" s="1279"/>
      <c r="QWN2341" s="1279"/>
      <c r="QWO2341" s="1279"/>
      <c r="QWP2341" s="1279"/>
      <c r="QWQ2341" s="1279"/>
      <c r="QWR2341" s="1279"/>
      <c r="QWS2341" s="1279"/>
      <c r="QWT2341" s="1279"/>
      <c r="QWU2341" s="1279"/>
      <c r="QWV2341" s="1279"/>
      <c r="QWW2341" s="1279"/>
      <c r="QWX2341" s="1279"/>
      <c r="QWY2341" s="1279"/>
      <c r="QWZ2341" s="1279"/>
      <c r="QXA2341" s="1279"/>
      <c r="QXB2341" s="1279"/>
      <c r="QXC2341" s="1279"/>
      <c r="QXD2341" s="1279"/>
      <c r="QXE2341" s="1279"/>
      <c r="QXF2341" s="1279"/>
      <c r="QXG2341" s="1279"/>
      <c r="QXH2341" s="1279"/>
      <c r="QXI2341" s="1279"/>
      <c r="QXJ2341" s="1279"/>
      <c r="QXK2341" s="1279"/>
      <c r="QXL2341" s="1279"/>
      <c r="QXM2341" s="1279"/>
      <c r="QXN2341" s="1279"/>
      <c r="QXO2341" s="1279"/>
      <c r="QXP2341" s="1279"/>
      <c r="QXQ2341" s="1279"/>
      <c r="QXR2341" s="1279"/>
      <c r="QXS2341" s="1279"/>
      <c r="QXT2341" s="1279"/>
      <c r="QXU2341" s="1279"/>
      <c r="QXV2341" s="1279"/>
      <c r="QXW2341" s="1279"/>
      <c r="QXX2341" s="1279"/>
      <c r="QXY2341" s="1279"/>
      <c r="QXZ2341" s="1279"/>
      <c r="QYA2341" s="1279"/>
      <c r="QYB2341" s="1279"/>
      <c r="QYC2341" s="1279"/>
      <c r="QYD2341" s="1279"/>
      <c r="QYE2341" s="1279"/>
      <c r="QYF2341" s="1279"/>
      <c r="QYG2341" s="1279"/>
      <c r="QYH2341" s="1279"/>
      <c r="QYI2341" s="1279"/>
      <c r="QYJ2341" s="1279"/>
      <c r="QYK2341" s="1279"/>
      <c r="QYL2341" s="1279"/>
      <c r="QYM2341" s="1279"/>
      <c r="QYN2341" s="1279"/>
      <c r="QYO2341" s="1279"/>
      <c r="QYP2341" s="1279"/>
      <c r="QYQ2341" s="1279"/>
      <c r="QYR2341" s="1279"/>
      <c r="QYS2341" s="1279"/>
      <c r="QYT2341" s="1279"/>
      <c r="QYU2341" s="1279"/>
      <c r="QYV2341" s="1279"/>
      <c r="QYW2341" s="1279"/>
      <c r="QYX2341" s="1279"/>
      <c r="QYY2341" s="1279"/>
      <c r="QYZ2341" s="1279"/>
      <c r="QZA2341" s="1279"/>
      <c r="QZB2341" s="1279"/>
      <c r="QZC2341" s="1279"/>
      <c r="QZD2341" s="1279"/>
      <c r="QZE2341" s="1279"/>
      <c r="QZF2341" s="1279"/>
      <c r="QZG2341" s="1279"/>
      <c r="QZH2341" s="1279"/>
      <c r="QZI2341" s="1279"/>
      <c r="QZJ2341" s="1279"/>
      <c r="QZK2341" s="1279"/>
      <c r="QZL2341" s="1279"/>
      <c r="QZM2341" s="1279"/>
      <c r="QZN2341" s="1279"/>
      <c r="QZO2341" s="1279"/>
      <c r="QZP2341" s="1279"/>
      <c r="QZQ2341" s="1279"/>
      <c r="QZR2341" s="1279"/>
      <c r="QZS2341" s="1279"/>
      <c r="QZT2341" s="1279"/>
      <c r="QZU2341" s="1279"/>
      <c r="QZV2341" s="1279"/>
      <c r="QZW2341" s="1279"/>
      <c r="QZX2341" s="1279"/>
      <c r="QZY2341" s="1279"/>
      <c r="QZZ2341" s="1279"/>
      <c r="RAA2341" s="1279"/>
      <c r="RAB2341" s="1279"/>
      <c r="RAC2341" s="1279"/>
      <c r="RAD2341" s="1279"/>
      <c r="RAE2341" s="1279"/>
      <c r="RAF2341" s="1279"/>
      <c r="RAG2341" s="1279"/>
      <c r="RAH2341" s="1279"/>
      <c r="RAI2341" s="1279"/>
      <c r="RAJ2341" s="1279"/>
      <c r="RAK2341" s="1279"/>
      <c r="RAL2341" s="1279"/>
      <c r="RAM2341" s="1279"/>
      <c r="RAN2341" s="1279"/>
      <c r="RAO2341" s="1279"/>
      <c r="RAP2341" s="1279"/>
      <c r="RAQ2341" s="1279"/>
      <c r="RAR2341" s="1279"/>
      <c r="RAS2341" s="1279"/>
      <c r="RAT2341" s="1279"/>
      <c r="RAU2341" s="1279"/>
      <c r="RAV2341" s="1279"/>
      <c r="RAW2341" s="1279"/>
      <c r="RAX2341" s="1279"/>
      <c r="RAY2341" s="1279"/>
      <c r="RAZ2341" s="1279"/>
      <c r="RBA2341" s="1279"/>
      <c r="RBB2341" s="1279"/>
      <c r="RBC2341" s="1279"/>
      <c r="RBD2341" s="1279"/>
      <c r="RBE2341" s="1279"/>
      <c r="RBF2341" s="1279"/>
      <c r="RBG2341" s="1279"/>
      <c r="RBH2341" s="1279"/>
      <c r="RBI2341" s="1279"/>
      <c r="RBJ2341" s="1279"/>
      <c r="RBK2341" s="1279"/>
      <c r="RBL2341" s="1279"/>
      <c r="RBM2341" s="1279"/>
      <c r="RBN2341" s="1279"/>
      <c r="RBO2341" s="1279"/>
      <c r="RBP2341" s="1279"/>
      <c r="RBQ2341" s="1279"/>
      <c r="RBR2341" s="1279"/>
      <c r="RBS2341" s="1279"/>
      <c r="RBT2341" s="1279"/>
      <c r="RBU2341" s="1279"/>
      <c r="RBV2341" s="1279"/>
      <c r="RBW2341" s="1279"/>
      <c r="RBX2341" s="1279"/>
      <c r="RBY2341" s="1279"/>
      <c r="RBZ2341" s="1279"/>
      <c r="RCA2341" s="1279"/>
      <c r="RCB2341" s="1279"/>
      <c r="RCC2341" s="1279"/>
      <c r="RCD2341" s="1279"/>
      <c r="RCE2341" s="1279"/>
      <c r="RCF2341" s="1279"/>
      <c r="RCG2341" s="1279"/>
      <c r="RCH2341" s="1279"/>
      <c r="RCI2341" s="1279"/>
      <c r="RCJ2341" s="1279"/>
      <c r="RCK2341" s="1279"/>
      <c r="RCL2341" s="1279"/>
      <c r="RCM2341" s="1279"/>
      <c r="RCN2341" s="1279"/>
      <c r="RCO2341" s="1279"/>
      <c r="RCP2341" s="1279"/>
      <c r="RCQ2341" s="1279"/>
      <c r="RCR2341" s="1279"/>
      <c r="RCS2341" s="1279"/>
      <c r="RCT2341" s="1279"/>
      <c r="RCU2341" s="1279"/>
      <c r="RCV2341" s="1279"/>
      <c r="RCW2341" s="1279"/>
      <c r="RCX2341" s="1279"/>
      <c r="RCY2341" s="1279"/>
      <c r="RCZ2341" s="1279"/>
      <c r="RDA2341" s="1279"/>
      <c r="RDB2341" s="1279"/>
      <c r="RDC2341" s="1279"/>
      <c r="RDD2341" s="1279"/>
      <c r="RDE2341" s="1279"/>
      <c r="RDF2341" s="1279"/>
      <c r="RDG2341" s="1279"/>
      <c r="RDH2341" s="1279"/>
      <c r="RDI2341" s="1279"/>
      <c r="RDJ2341" s="1279"/>
      <c r="RDK2341" s="1279"/>
      <c r="RDL2341" s="1279"/>
      <c r="RDM2341" s="1279"/>
      <c r="RDN2341" s="1279"/>
      <c r="RDO2341" s="1279"/>
      <c r="RDP2341" s="1279"/>
      <c r="RDQ2341" s="1279"/>
      <c r="RDR2341" s="1279"/>
      <c r="RDS2341" s="1279"/>
      <c r="RDT2341" s="1279"/>
      <c r="RDU2341" s="1279"/>
      <c r="RDV2341" s="1279"/>
      <c r="RDW2341" s="1279"/>
      <c r="RDX2341" s="1279"/>
      <c r="RDY2341" s="1279"/>
      <c r="RDZ2341" s="1279"/>
      <c r="REA2341" s="1279"/>
      <c r="REB2341" s="1279"/>
      <c r="REC2341" s="1279"/>
      <c r="RED2341" s="1279"/>
      <c r="REE2341" s="1279"/>
      <c r="REF2341" s="1279"/>
      <c r="REG2341" s="1279"/>
      <c r="REH2341" s="1279"/>
      <c r="REI2341" s="1279"/>
      <c r="REJ2341" s="1279"/>
      <c r="REK2341" s="1279"/>
      <c r="REL2341" s="1279"/>
      <c r="REM2341" s="1279"/>
      <c r="REN2341" s="1279"/>
      <c r="REO2341" s="1279"/>
      <c r="REP2341" s="1279"/>
      <c r="REQ2341" s="1279"/>
      <c r="RER2341" s="1279"/>
      <c r="RES2341" s="1279"/>
      <c r="RET2341" s="1279"/>
      <c r="REU2341" s="1279"/>
      <c r="REV2341" s="1279"/>
      <c r="REW2341" s="1279"/>
      <c r="REX2341" s="1279"/>
      <c r="REY2341" s="1279"/>
      <c r="REZ2341" s="1279"/>
      <c r="RFA2341" s="1279"/>
      <c r="RFB2341" s="1279"/>
      <c r="RFC2341" s="1279"/>
      <c r="RFD2341" s="1279"/>
      <c r="RFE2341" s="1279"/>
      <c r="RFF2341" s="1279"/>
      <c r="RFG2341" s="1279"/>
      <c r="RFH2341" s="1279"/>
      <c r="RFI2341" s="1279"/>
      <c r="RFJ2341" s="1279"/>
      <c r="RFK2341" s="1279"/>
      <c r="RFL2341" s="1279"/>
      <c r="RFM2341" s="1279"/>
      <c r="RFN2341" s="1279"/>
      <c r="RFO2341" s="1279"/>
      <c r="RFP2341" s="1279"/>
      <c r="RFQ2341" s="1279"/>
      <c r="RFR2341" s="1279"/>
      <c r="RFS2341" s="1279"/>
      <c r="RFT2341" s="1279"/>
      <c r="RFU2341" s="1279"/>
      <c r="RFV2341" s="1279"/>
      <c r="RFW2341" s="1279"/>
      <c r="RFX2341" s="1279"/>
      <c r="RFY2341" s="1279"/>
      <c r="RFZ2341" s="1279"/>
      <c r="RGA2341" s="1279"/>
      <c r="RGB2341" s="1279"/>
      <c r="RGC2341" s="1279"/>
      <c r="RGD2341" s="1279"/>
      <c r="RGE2341" s="1279"/>
      <c r="RGF2341" s="1279"/>
      <c r="RGG2341" s="1279"/>
      <c r="RGH2341" s="1279"/>
      <c r="RGI2341" s="1279"/>
      <c r="RGJ2341" s="1279"/>
      <c r="RGK2341" s="1279"/>
      <c r="RGL2341" s="1279"/>
      <c r="RGM2341" s="1279"/>
      <c r="RGN2341" s="1279"/>
      <c r="RGO2341" s="1279"/>
      <c r="RGP2341" s="1279"/>
      <c r="RGQ2341" s="1279"/>
      <c r="RGR2341" s="1279"/>
      <c r="RGS2341" s="1279"/>
      <c r="RGT2341" s="1279"/>
      <c r="RGU2341" s="1279"/>
      <c r="RGV2341" s="1279"/>
      <c r="RGW2341" s="1279"/>
      <c r="RGX2341" s="1279"/>
      <c r="RGY2341" s="1279"/>
      <c r="RGZ2341" s="1279"/>
      <c r="RHA2341" s="1279"/>
      <c r="RHB2341" s="1279"/>
      <c r="RHC2341" s="1279"/>
      <c r="RHD2341" s="1279"/>
      <c r="RHE2341" s="1279"/>
      <c r="RHF2341" s="1279"/>
      <c r="RHG2341" s="1279"/>
      <c r="RHH2341" s="1279"/>
      <c r="RHI2341" s="1279"/>
      <c r="RHJ2341" s="1279"/>
      <c r="RHK2341" s="1279"/>
      <c r="RHL2341" s="1279"/>
      <c r="RHM2341" s="1279"/>
      <c r="RHN2341" s="1279"/>
      <c r="RHO2341" s="1279"/>
      <c r="RHP2341" s="1279"/>
      <c r="RHQ2341" s="1279"/>
      <c r="RHR2341" s="1279"/>
      <c r="RHS2341" s="1279"/>
      <c r="RHT2341" s="1279"/>
      <c r="RHU2341" s="1279"/>
      <c r="RHV2341" s="1279"/>
      <c r="RHW2341" s="1279"/>
      <c r="RHX2341" s="1279"/>
      <c r="RHY2341" s="1279"/>
      <c r="RHZ2341" s="1279"/>
      <c r="RIA2341" s="1279"/>
      <c r="RIB2341" s="1279"/>
      <c r="RIC2341" s="1279"/>
      <c r="RID2341" s="1279"/>
      <c r="RIE2341" s="1279"/>
      <c r="RIF2341" s="1279"/>
      <c r="RIG2341" s="1279"/>
      <c r="RIH2341" s="1279"/>
      <c r="RII2341" s="1279"/>
      <c r="RIJ2341" s="1279"/>
      <c r="RIK2341" s="1279"/>
      <c r="RIL2341" s="1279"/>
      <c r="RIM2341" s="1279"/>
      <c r="RIN2341" s="1279"/>
      <c r="RIO2341" s="1279"/>
      <c r="RIP2341" s="1279"/>
      <c r="RIQ2341" s="1279"/>
      <c r="RIR2341" s="1279"/>
      <c r="RIS2341" s="1279"/>
      <c r="RIT2341" s="1279"/>
      <c r="RIU2341" s="1279"/>
      <c r="RIV2341" s="1279"/>
      <c r="RIW2341" s="1279"/>
      <c r="RIX2341" s="1279"/>
      <c r="RIY2341" s="1279"/>
      <c r="RIZ2341" s="1279"/>
      <c r="RJA2341" s="1279"/>
      <c r="RJB2341" s="1279"/>
      <c r="RJC2341" s="1279"/>
      <c r="RJD2341" s="1279"/>
      <c r="RJE2341" s="1279"/>
      <c r="RJF2341" s="1279"/>
      <c r="RJG2341" s="1279"/>
      <c r="RJH2341" s="1279"/>
      <c r="RJI2341" s="1279"/>
      <c r="RJJ2341" s="1279"/>
      <c r="RJK2341" s="1279"/>
      <c r="RJL2341" s="1279"/>
      <c r="RJM2341" s="1279"/>
      <c r="RJN2341" s="1279"/>
      <c r="RJO2341" s="1279"/>
      <c r="RJP2341" s="1279"/>
      <c r="RJQ2341" s="1279"/>
      <c r="RJR2341" s="1279"/>
      <c r="RJS2341" s="1279"/>
      <c r="RJT2341" s="1279"/>
      <c r="RJU2341" s="1279"/>
      <c r="RJV2341" s="1279"/>
      <c r="RJW2341" s="1279"/>
      <c r="RJX2341" s="1279"/>
      <c r="RJY2341" s="1279"/>
      <c r="RJZ2341" s="1279"/>
      <c r="RKA2341" s="1279"/>
      <c r="RKB2341" s="1279"/>
      <c r="RKC2341" s="1279"/>
      <c r="RKD2341" s="1279"/>
      <c r="RKE2341" s="1279"/>
      <c r="RKF2341" s="1279"/>
      <c r="RKG2341" s="1279"/>
      <c r="RKH2341" s="1279"/>
      <c r="RKI2341" s="1279"/>
      <c r="RKJ2341" s="1279"/>
      <c r="RKK2341" s="1279"/>
      <c r="RKL2341" s="1279"/>
      <c r="RKM2341" s="1279"/>
      <c r="RKN2341" s="1279"/>
      <c r="RKO2341" s="1279"/>
      <c r="RKP2341" s="1279"/>
      <c r="RKQ2341" s="1279"/>
      <c r="RKR2341" s="1279"/>
      <c r="RKS2341" s="1279"/>
      <c r="RKT2341" s="1279"/>
      <c r="RKU2341" s="1279"/>
      <c r="RKV2341" s="1279"/>
      <c r="RKW2341" s="1279"/>
      <c r="RKX2341" s="1279"/>
      <c r="RKY2341" s="1279"/>
      <c r="RKZ2341" s="1279"/>
      <c r="RLA2341" s="1279"/>
      <c r="RLB2341" s="1279"/>
      <c r="RLC2341" s="1279"/>
      <c r="RLD2341" s="1279"/>
      <c r="RLE2341" s="1279"/>
      <c r="RLF2341" s="1279"/>
      <c r="RLG2341" s="1279"/>
      <c r="RLH2341" s="1279"/>
      <c r="RLI2341" s="1279"/>
      <c r="RLJ2341" s="1279"/>
      <c r="RLK2341" s="1279"/>
      <c r="RLL2341" s="1279"/>
      <c r="RLM2341" s="1279"/>
      <c r="RLN2341" s="1279"/>
      <c r="RLO2341" s="1279"/>
      <c r="RLP2341" s="1279"/>
      <c r="RLQ2341" s="1279"/>
      <c r="RLR2341" s="1279"/>
      <c r="RLS2341" s="1279"/>
      <c r="RLT2341" s="1279"/>
      <c r="RLU2341" s="1279"/>
      <c r="RLV2341" s="1279"/>
      <c r="RLW2341" s="1279"/>
      <c r="RLX2341" s="1279"/>
      <c r="RLY2341" s="1279"/>
      <c r="RLZ2341" s="1279"/>
      <c r="RMA2341" s="1279"/>
      <c r="RMB2341" s="1279"/>
      <c r="RMC2341" s="1279"/>
      <c r="RMD2341" s="1279"/>
      <c r="RME2341" s="1279"/>
      <c r="RMF2341" s="1279"/>
      <c r="RMG2341" s="1279"/>
      <c r="RMH2341" s="1279"/>
      <c r="RMI2341" s="1279"/>
      <c r="RMJ2341" s="1279"/>
      <c r="RMK2341" s="1279"/>
      <c r="RML2341" s="1279"/>
      <c r="RMM2341" s="1279"/>
      <c r="RMN2341" s="1279"/>
      <c r="RMO2341" s="1279"/>
      <c r="RMP2341" s="1279"/>
      <c r="RMQ2341" s="1279"/>
      <c r="RMR2341" s="1279"/>
      <c r="RMS2341" s="1279"/>
      <c r="RMT2341" s="1279"/>
      <c r="RMU2341" s="1279"/>
      <c r="RMV2341" s="1279"/>
      <c r="RMW2341" s="1279"/>
      <c r="RMX2341" s="1279"/>
      <c r="RMY2341" s="1279"/>
      <c r="RMZ2341" s="1279"/>
      <c r="RNA2341" s="1279"/>
      <c r="RNB2341" s="1279"/>
      <c r="RNC2341" s="1279"/>
      <c r="RND2341" s="1279"/>
      <c r="RNE2341" s="1279"/>
      <c r="RNF2341" s="1279"/>
      <c r="RNG2341" s="1279"/>
      <c r="RNH2341" s="1279"/>
      <c r="RNI2341" s="1279"/>
      <c r="RNJ2341" s="1279"/>
      <c r="RNK2341" s="1279"/>
      <c r="RNL2341" s="1279"/>
      <c r="RNM2341" s="1279"/>
      <c r="RNN2341" s="1279"/>
      <c r="RNO2341" s="1279"/>
      <c r="RNP2341" s="1279"/>
      <c r="RNQ2341" s="1279"/>
      <c r="RNR2341" s="1279"/>
      <c r="RNS2341" s="1279"/>
      <c r="RNT2341" s="1279"/>
      <c r="RNU2341" s="1279"/>
      <c r="RNV2341" s="1279"/>
      <c r="RNW2341" s="1279"/>
      <c r="RNX2341" s="1279"/>
      <c r="RNY2341" s="1279"/>
      <c r="RNZ2341" s="1279"/>
      <c r="ROA2341" s="1279"/>
      <c r="ROB2341" s="1279"/>
      <c r="ROC2341" s="1279"/>
      <c r="ROD2341" s="1279"/>
      <c r="ROE2341" s="1279"/>
      <c r="ROF2341" s="1279"/>
      <c r="ROG2341" s="1279"/>
      <c r="ROH2341" s="1279"/>
      <c r="ROI2341" s="1279"/>
      <c r="ROJ2341" s="1279"/>
      <c r="ROK2341" s="1279"/>
      <c r="ROL2341" s="1279"/>
      <c r="ROM2341" s="1279"/>
      <c r="RON2341" s="1279"/>
      <c r="ROO2341" s="1279"/>
      <c r="ROP2341" s="1279"/>
      <c r="ROQ2341" s="1279"/>
      <c r="ROR2341" s="1279"/>
      <c r="ROS2341" s="1279"/>
      <c r="ROT2341" s="1279"/>
      <c r="ROU2341" s="1279"/>
      <c r="ROV2341" s="1279"/>
      <c r="ROW2341" s="1279"/>
      <c r="ROX2341" s="1279"/>
      <c r="ROY2341" s="1279"/>
      <c r="ROZ2341" s="1279"/>
      <c r="RPA2341" s="1279"/>
      <c r="RPB2341" s="1279"/>
      <c r="RPC2341" s="1279"/>
      <c r="RPD2341" s="1279"/>
      <c r="RPE2341" s="1279"/>
      <c r="RPF2341" s="1279"/>
      <c r="RPG2341" s="1279"/>
      <c r="RPH2341" s="1279"/>
      <c r="RPI2341" s="1279"/>
      <c r="RPJ2341" s="1279"/>
      <c r="RPK2341" s="1279"/>
      <c r="RPL2341" s="1279"/>
      <c r="RPM2341" s="1279"/>
      <c r="RPN2341" s="1279"/>
      <c r="RPO2341" s="1279"/>
      <c r="RPP2341" s="1279"/>
      <c r="RPQ2341" s="1279"/>
      <c r="RPR2341" s="1279"/>
      <c r="RPS2341" s="1279"/>
      <c r="RPT2341" s="1279"/>
      <c r="RPU2341" s="1279"/>
      <c r="RPV2341" s="1279"/>
      <c r="RPW2341" s="1279"/>
      <c r="RPX2341" s="1279"/>
      <c r="RPY2341" s="1279"/>
      <c r="RPZ2341" s="1279"/>
      <c r="RQA2341" s="1279"/>
      <c r="RQB2341" s="1279"/>
      <c r="RQC2341" s="1279"/>
      <c r="RQD2341" s="1279"/>
      <c r="RQE2341" s="1279"/>
      <c r="RQF2341" s="1279"/>
      <c r="RQG2341" s="1279"/>
      <c r="RQH2341" s="1279"/>
      <c r="RQI2341" s="1279"/>
      <c r="RQJ2341" s="1279"/>
      <c r="RQK2341" s="1279"/>
      <c r="RQL2341" s="1279"/>
      <c r="RQM2341" s="1279"/>
      <c r="RQN2341" s="1279"/>
      <c r="RQO2341" s="1279"/>
      <c r="RQP2341" s="1279"/>
      <c r="RQQ2341" s="1279"/>
      <c r="RQR2341" s="1279"/>
      <c r="RQS2341" s="1279"/>
      <c r="RQT2341" s="1279"/>
      <c r="RQU2341" s="1279"/>
      <c r="RQV2341" s="1279"/>
      <c r="RQW2341" s="1279"/>
      <c r="RQX2341" s="1279"/>
      <c r="RQY2341" s="1279"/>
      <c r="RQZ2341" s="1279"/>
      <c r="RRA2341" s="1279"/>
      <c r="RRB2341" s="1279"/>
      <c r="RRC2341" s="1279"/>
      <c r="RRD2341" s="1279"/>
      <c r="RRE2341" s="1279"/>
      <c r="RRF2341" s="1279"/>
      <c r="RRG2341" s="1279"/>
      <c r="RRH2341" s="1279"/>
      <c r="RRI2341" s="1279"/>
      <c r="RRJ2341" s="1279"/>
      <c r="RRK2341" s="1279"/>
      <c r="RRL2341" s="1279"/>
      <c r="RRM2341" s="1279"/>
      <c r="RRN2341" s="1279"/>
      <c r="RRO2341" s="1279"/>
      <c r="RRP2341" s="1279"/>
      <c r="RRQ2341" s="1279"/>
      <c r="RRR2341" s="1279"/>
      <c r="RRS2341" s="1279"/>
      <c r="RRT2341" s="1279"/>
      <c r="RRU2341" s="1279"/>
      <c r="RRV2341" s="1279"/>
      <c r="RRW2341" s="1279"/>
      <c r="RRX2341" s="1279"/>
      <c r="RRY2341" s="1279"/>
      <c r="RRZ2341" s="1279"/>
      <c r="RSA2341" s="1279"/>
      <c r="RSB2341" s="1279"/>
      <c r="RSC2341" s="1279"/>
      <c r="RSD2341" s="1279"/>
      <c r="RSE2341" s="1279"/>
      <c r="RSF2341" s="1279"/>
      <c r="RSG2341" s="1279"/>
      <c r="RSH2341" s="1279"/>
      <c r="RSI2341" s="1279"/>
      <c r="RSJ2341" s="1279"/>
      <c r="RSK2341" s="1279"/>
      <c r="RSL2341" s="1279"/>
      <c r="RSM2341" s="1279"/>
      <c r="RSN2341" s="1279"/>
      <c r="RSO2341" s="1279"/>
      <c r="RSP2341" s="1279"/>
      <c r="RSQ2341" s="1279"/>
      <c r="RSR2341" s="1279"/>
      <c r="RSS2341" s="1279"/>
      <c r="RST2341" s="1279"/>
      <c r="RSU2341" s="1279"/>
      <c r="RSV2341" s="1279"/>
      <c r="RSW2341" s="1279"/>
      <c r="RSX2341" s="1279"/>
      <c r="RSY2341" s="1279"/>
      <c r="RSZ2341" s="1279"/>
      <c r="RTA2341" s="1279"/>
      <c r="RTB2341" s="1279"/>
      <c r="RTC2341" s="1279"/>
      <c r="RTD2341" s="1279"/>
      <c r="RTE2341" s="1279"/>
      <c r="RTF2341" s="1279"/>
      <c r="RTG2341" s="1279"/>
      <c r="RTH2341" s="1279"/>
      <c r="RTI2341" s="1279"/>
      <c r="RTJ2341" s="1279"/>
      <c r="RTK2341" s="1279"/>
      <c r="RTL2341" s="1279"/>
      <c r="RTM2341" s="1279"/>
      <c r="RTN2341" s="1279"/>
      <c r="RTO2341" s="1279"/>
      <c r="RTP2341" s="1279"/>
      <c r="RTQ2341" s="1279"/>
      <c r="RTR2341" s="1279"/>
      <c r="RTS2341" s="1279"/>
      <c r="RTT2341" s="1279"/>
      <c r="RTU2341" s="1279"/>
      <c r="RTV2341" s="1279"/>
      <c r="RTW2341" s="1279"/>
      <c r="RTX2341" s="1279"/>
      <c r="RTY2341" s="1279"/>
      <c r="RTZ2341" s="1279"/>
      <c r="RUA2341" s="1279"/>
      <c r="RUB2341" s="1279"/>
      <c r="RUC2341" s="1279"/>
      <c r="RUD2341" s="1279"/>
      <c r="RUE2341" s="1279"/>
      <c r="RUF2341" s="1279"/>
      <c r="RUG2341" s="1279"/>
      <c r="RUH2341" s="1279"/>
      <c r="RUI2341" s="1279"/>
      <c r="RUJ2341" s="1279"/>
      <c r="RUK2341" s="1279"/>
      <c r="RUL2341" s="1279"/>
      <c r="RUM2341" s="1279"/>
      <c r="RUN2341" s="1279"/>
      <c r="RUO2341" s="1279"/>
      <c r="RUP2341" s="1279"/>
      <c r="RUQ2341" s="1279"/>
      <c r="RUR2341" s="1279"/>
      <c r="RUS2341" s="1279"/>
      <c r="RUT2341" s="1279"/>
      <c r="RUU2341" s="1279"/>
      <c r="RUV2341" s="1279"/>
      <c r="RUW2341" s="1279"/>
      <c r="RUX2341" s="1279"/>
      <c r="RUY2341" s="1279"/>
      <c r="RUZ2341" s="1279"/>
      <c r="RVA2341" s="1279"/>
      <c r="RVB2341" s="1279"/>
      <c r="RVC2341" s="1279"/>
      <c r="RVD2341" s="1279"/>
      <c r="RVE2341" s="1279"/>
      <c r="RVF2341" s="1279"/>
      <c r="RVG2341" s="1279"/>
      <c r="RVH2341" s="1279"/>
      <c r="RVI2341" s="1279"/>
      <c r="RVJ2341" s="1279"/>
      <c r="RVK2341" s="1279"/>
      <c r="RVL2341" s="1279"/>
      <c r="RVM2341" s="1279"/>
      <c r="RVN2341" s="1279"/>
      <c r="RVO2341" s="1279"/>
      <c r="RVP2341" s="1279"/>
      <c r="RVQ2341" s="1279"/>
      <c r="RVR2341" s="1279"/>
      <c r="RVS2341" s="1279"/>
      <c r="RVT2341" s="1279"/>
      <c r="RVU2341" s="1279"/>
      <c r="RVV2341" s="1279"/>
      <c r="RVW2341" s="1279"/>
      <c r="RVX2341" s="1279"/>
      <c r="RVY2341" s="1279"/>
      <c r="RVZ2341" s="1279"/>
      <c r="RWA2341" s="1279"/>
      <c r="RWB2341" s="1279"/>
      <c r="RWC2341" s="1279"/>
      <c r="RWD2341" s="1279"/>
      <c r="RWE2341" s="1279"/>
      <c r="RWF2341" s="1279"/>
      <c r="RWG2341" s="1279"/>
      <c r="RWH2341" s="1279"/>
      <c r="RWI2341" s="1279"/>
      <c r="RWJ2341" s="1279"/>
      <c r="RWK2341" s="1279"/>
      <c r="RWL2341" s="1279"/>
      <c r="RWM2341" s="1279"/>
      <c r="RWN2341" s="1279"/>
      <c r="RWO2341" s="1279"/>
      <c r="RWP2341" s="1279"/>
      <c r="RWQ2341" s="1279"/>
      <c r="RWR2341" s="1279"/>
      <c r="RWS2341" s="1279"/>
      <c r="RWT2341" s="1279"/>
      <c r="RWU2341" s="1279"/>
      <c r="RWV2341" s="1279"/>
      <c r="RWW2341" s="1279"/>
      <c r="RWX2341" s="1279"/>
      <c r="RWY2341" s="1279"/>
      <c r="RWZ2341" s="1279"/>
      <c r="RXA2341" s="1279"/>
      <c r="RXB2341" s="1279"/>
      <c r="RXC2341" s="1279"/>
      <c r="RXD2341" s="1279"/>
      <c r="RXE2341" s="1279"/>
      <c r="RXF2341" s="1279"/>
      <c r="RXG2341" s="1279"/>
      <c r="RXH2341" s="1279"/>
      <c r="RXI2341" s="1279"/>
      <c r="RXJ2341" s="1279"/>
      <c r="RXK2341" s="1279"/>
      <c r="RXL2341" s="1279"/>
      <c r="RXM2341" s="1279"/>
      <c r="RXN2341" s="1279"/>
      <c r="RXO2341" s="1279"/>
      <c r="RXP2341" s="1279"/>
      <c r="RXQ2341" s="1279"/>
      <c r="RXR2341" s="1279"/>
      <c r="RXS2341" s="1279"/>
      <c r="RXT2341" s="1279"/>
      <c r="RXU2341" s="1279"/>
      <c r="RXV2341" s="1279"/>
      <c r="RXW2341" s="1279"/>
      <c r="RXX2341" s="1279"/>
      <c r="RXY2341" s="1279"/>
      <c r="RXZ2341" s="1279"/>
      <c r="RYA2341" s="1279"/>
      <c r="RYB2341" s="1279"/>
      <c r="RYC2341" s="1279"/>
      <c r="RYD2341" s="1279"/>
      <c r="RYE2341" s="1279"/>
      <c r="RYF2341" s="1279"/>
      <c r="RYG2341" s="1279"/>
      <c r="RYH2341" s="1279"/>
      <c r="RYI2341" s="1279"/>
      <c r="RYJ2341" s="1279"/>
      <c r="RYK2341" s="1279"/>
      <c r="RYL2341" s="1279"/>
      <c r="RYM2341" s="1279"/>
      <c r="RYN2341" s="1279"/>
      <c r="RYO2341" s="1279"/>
      <c r="RYP2341" s="1279"/>
      <c r="RYQ2341" s="1279"/>
      <c r="RYR2341" s="1279"/>
      <c r="RYS2341" s="1279"/>
      <c r="RYT2341" s="1279"/>
      <c r="RYU2341" s="1279"/>
      <c r="RYV2341" s="1279"/>
      <c r="RYW2341" s="1279"/>
      <c r="RYX2341" s="1279"/>
      <c r="RYY2341" s="1279"/>
      <c r="RYZ2341" s="1279"/>
      <c r="RZA2341" s="1279"/>
      <c r="RZB2341" s="1279"/>
      <c r="RZC2341" s="1279"/>
      <c r="RZD2341" s="1279"/>
      <c r="RZE2341" s="1279"/>
      <c r="RZF2341" s="1279"/>
      <c r="RZG2341" s="1279"/>
      <c r="RZH2341" s="1279"/>
      <c r="RZI2341" s="1279"/>
      <c r="RZJ2341" s="1279"/>
      <c r="RZK2341" s="1279"/>
      <c r="RZL2341" s="1279"/>
      <c r="RZM2341" s="1279"/>
      <c r="RZN2341" s="1279"/>
      <c r="RZO2341" s="1279"/>
      <c r="RZP2341" s="1279"/>
      <c r="RZQ2341" s="1279"/>
      <c r="RZR2341" s="1279"/>
      <c r="RZS2341" s="1279"/>
      <c r="RZT2341" s="1279"/>
      <c r="RZU2341" s="1279"/>
      <c r="RZV2341" s="1279"/>
      <c r="RZW2341" s="1279"/>
      <c r="RZX2341" s="1279"/>
      <c r="RZY2341" s="1279"/>
      <c r="RZZ2341" s="1279"/>
      <c r="SAA2341" s="1279"/>
      <c r="SAB2341" s="1279"/>
      <c r="SAC2341" s="1279"/>
      <c r="SAD2341" s="1279"/>
      <c r="SAE2341" s="1279"/>
      <c r="SAF2341" s="1279"/>
      <c r="SAG2341" s="1279"/>
      <c r="SAH2341" s="1279"/>
      <c r="SAI2341" s="1279"/>
      <c r="SAJ2341" s="1279"/>
      <c r="SAK2341" s="1279"/>
      <c r="SAL2341" s="1279"/>
      <c r="SAM2341" s="1279"/>
      <c r="SAN2341" s="1279"/>
      <c r="SAO2341" s="1279"/>
      <c r="SAP2341" s="1279"/>
      <c r="SAQ2341" s="1279"/>
      <c r="SAR2341" s="1279"/>
      <c r="SAS2341" s="1279"/>
      <c r="SAT2341" s="1279"/>
      <c r="SAU2341" s="1279"/>
      <c r="SAV2341" s="1279"/>
      <c r="SAW2341" s="1279"/>
      <c r="SAX2341" s="1279"/>
      <c r="SAY2341" s="1279"/>
      <c r="SAZ2341" s="1279"/>
      <c r="SBA2341" s="1279"/>
      <c r="SBB2341" s="1279"/>
      <c r="SBC2341" s="1279"/>
      <c r="SBD2341" s="1279"/>
      <c r="SBE2341" s="1279"/>
      <c r="SBF2341" s="1279"/>
      <c r="SBG2341" s="1279"/>
      <c r="SBH2341" s="1279"/>
      <c r="SBI2341" s="1279"/>
      <c r="SBJ2341" s="1279"/>
      <c r="SBK2341" s="1279"/>
      <c r="SBL2341" s="1279"/>
      <c r="SBM2341" s="1279"/>
      <c r="SBN2341" s="1279"/>
      <c r="SBO2341" s="1279"/>
      <c r="SBP2341" s="1279"/>
      <c r="SBQ2341" s="1279"/>
      <c r="SBR2341" s="1279"/>
      <c r="SBS2341" s="1279"/>
      <c r="SBT2341" s="1279"/>
      <c r="SBU2341" s="1279"/>
      <c r="SBV2341" s="1279"/>
      <c r="SBW2341" s="1279"/>
      <c r="SBX2341" s="1279"/>
      <c r="SBY2341" s="1279"/>
      <c r="SBZ2341" s="1279"/>
      <c r="SCA2341" s="1279"/>
      <c r="SCB2341" s="1279"/>
      <c r="SCC2341" s="1279"/>
      <c r="SCD2341" s="1279"/>
      <c r="SCE2341" s="1279"/>
      <c r="SCF2341" s="1279"/>
      <c r="SCG2341" s="1279"/>
      <c r="SCH2341" s="1279"/>
      <c r="SCI2341" s="1279"/>
      <c r="SCJ2341" s="1279"/>
      <c r="SCK2341" s="1279"/>
      <c r="SCL2341" s="1279"/>
      <c r="SCM2341" s="1279"/>
      <c r="SCN2341" s="1279"/>
      <c r="SCO2341" s="1279"/>
      <c r="SCP2341" s="1279"/>
      <c r="SCQ2341" s="1279"/>
      <c r="SCR2341" s="1279"/>
      <c r="SCS2341" s="1279"/>
      <c r="SCT2341" s="1279"/>
      <c r="SCU2341" s="1279"/>
      <c r="SCV2341" s="1279"/>
      <c r="SCW2341" s="1279"/>
      <c r="SCX2341" s="1279"/>
      <c r="SCY2341" s="1279"/>
      <c r="SCZ2341" s="1279"/>
      <c r="SDA2341" s="1279"/>
      <c r="SDB2341" s="1279"/>
      <c r="SDC2341" s="1279"/>
      <c r="SDD2341" s="1279"/>
      <c r="SDE2341" s="1279"/>
      <c r="SDF2341" s="1279"/>
      <c r="SDG2341" s="1279"/>
      <c r="SDH2341" s="1279"/>
      <c r="SDI2341" s="1279"/>
      <c r="SDJ2341" s="1279"/>
      <c r="SDK2341" s="1279"/>
      <c r="SDL2341" s="1279"/>
      <c r="SDM2341" s="1279"/>
      <c r="SDN2341" s="1279"/>
      <c r="SDO2341" s="1279"/>
      <c r="SDP2341" s="1279"/>
      <c r="SDQ2341" s="1279"/>
      <c r="SDR2341" s="1279"/>
      <c r="SDS2341" s="1279"/>
      <c r="SDT2341" s="1279"/>
      <c r="SDU2341" s="1279"/>
      <c r="SDV2341" s="1279"/>
      <c r="SDW2341" s="1279"/>
      <c r="SDX2341" s="1279"/>
      <c r="SDY2341" s="1279"/>
      <c r="SDZ2341" s="1279"/>
      <c r="SEA2341" s="1279"/>
      <c r="SEB2341" s="1279"/>
      <c r="SEC2341" s="1279"/>
      <c r="SED2341" s="1279"/>
      <c r="SEE2341" s="1279"/>
      <c r="SEF2341" s="1279"/>
      <c r="SEG2341" s="1279"/>
      <c r="SEH2341" s="1279"/>
      <c r="SEI2341" s="1279"/>
      <c r="SEJ2341" s="1279"/>
      <c r="SEK2341" s="1279"/>
      <c r="SEL2341" s="1279"/>
      <c r="SEM2341" s="1279"/>
      <c r="SEN2341" s="1279"/>
      <c r="SEO2341" s="1279"/>
      <c r="SEP2341" s="1279"/>
      <c r="SEQ2341" s="1279"/>
      <c r="SER2341" s="1279"/>
      <c r="SES2341" s="1279"/>
      <c r="SET2341" s="1279"/>
      <c r="SEU2341" s="1279"/>
      <c r="SEV2341" s="1279"/>
      <c r="SEW2341" s="1279"/>
      <c r="SEX2341" s="1279"/>
      <c r="SEY2341" s="1279"/>
      <c r="SEZ2341" s="1279"/>
      <c r="SFA2341" s="1279"/>
      <c r="SFB2341" s="1279"/>
      <c r="SFC2341" s="1279"/>
      <c r="SFD2341" s="1279"/>
      <c r="SFE2341" s="1279"/>
      <c r="SFF2341" s="1279"/>
      <c r="SFG2341" s="1279"/>
      <c r="SFH2341" s="1279"/>
      <c r="SFI2341" s="1279"/>
      <c r="SFJ2341" s="1279"/>
      <c r="SFK2341" s="1279"/>
      <c r="SFL2341" s="1279"/>
      <c r="SFM2341" s="1279"/>
      <c r="SFN2341" s="1279"/>
      <c r="SFO2341" s="1279"/>
      <c r="SFP2341" s="1279"/>
      <c r="SFQ2341" s="1279"/>
      <c r="SFR2341" s="1279"/>
      <c r="SFS2341" s="1279"/>
      <c r="SFT2341" s="1279"/>
      <c r="SFU2341" s="1279"/>
      <c r="SFV2341" s="1279"/>
      <c r="SFW2341" s="1279"/>
      <c r="SFX2341" s="1279"/>
      <c r="SFY2341" s="1279"/>
      <c r="SFZ2341" s="1279"/>
      <c r="SGA2341" s="1279"/>
      <c r="SGB2341" s="1279"/>
      <c r="SGC2341" s="1279"/>
      <c r="SGD2341" s="1279"/>
      <c r="SGE2341" s="1279"/>
      <c r="SGF2341" s="1279"/>
      <c r="SGG2341" s="1279"/>
      <c r="SGH2341" s="1279"/>
      <c r="SGI2341" s="1279"/>
      <c r="SGJ2341" s="1279"/>
      <c r="SGK2341" s="1279"/>
      <c r="SGL2341" s="1279"/>
      <c r="SGM2341" s="1279"/>
      <c r="SGN2341" s="1279"/>
      <c r="SGO2341" s="1279"/>
      <c r="SGP2341" s="1279"/>
      <c r="SGQ2341" s="1279"/>
      <c r="SGR2341" s="1279"/>
      <c r="SGS2341" s="1279"/>
      <c r="SGT2341" s="1279"/>
      <c r="SGU2341" s="1279"/>
      <c r="SGV2341" s="1279"/>
      <c r="SGW2341" s="1279"/>
      <c r="SGX2341" s="1279"/>
      <c r="SGY2341" s="1279"/>
      <c r="SGZ2341" s="1279"/>
      <c r="SHA2341" s="1279"/>
      <c r="SHB2341" s="1279"/>
      <c r="SHC2341" s="1279"/>
      <c r="SHD2341" s="1279"/>
      <c r="SHE2341" s="1279"/>
      <c r="SHF2341" s="1279"/>
      <c r="SHG2341" s="1279"/>
      <c r="SHH2341" s="1279"/>
      <c r="SHI2341" s="1279"/>
      <c r="SHJ2341" s="1279"/>
      <c r="SHK2341" s="1279"/>
      <c r="SHL2341" s="1279"/>
      <c r="SHM2341" s="1279"/>
      <c r="SHN2341" s="1279"/>
      <c r="SHO2341" s="1279"/>
      <c r="SHP2341" s="1279"/>
      <c r="SHQ2341" s="1279"/>
      <c r="SHR2341" s="1279"/>
      <c r="SHS2341" s="1279"/>
      <c r="SHT2341" s="1279"/>
      <c r="SHU2341" s="1279"/>
      <c r="SHV2341" s="1279"/>
      <c r="SHW2341" s="1279"/>
      <c r="SHX2341" s="1279"/>
      <c r="SHY2341" s="1279"/>
      <c r="SHZ2341" s="1279"/>
      <c r="SIA2341" s="1279"/>
      <c r="SIB2341" s="1279"/>
      <c r="SIC2341" s="1279"/>
      <c r="SID2341" s="1279"/>
      <c r="SIE2341" s="1279"/>
      <c r="SIF2341" s="1279"/>
      <c r="SIG2341" s="1279"/>
      <c r="SIH2341" s="1279"/>
      <c r="SII2341" s="1279"/>
      <c r="SIJ2341" s="1279"/>
      <c r="SIK2341" s="1279"/>
      <c r="SIL2341" s="1279"/>
      <c r="SIM2341" s="1279"/>
      <c r="SIN2341" s="1279"/>
      <c r="SIO2341" s="1279"/>
      <c r="SIP2341" s="1279"/>
      <c r="SIQ2341" s="1279"/>
      <c r="SIR2341" s="1279"/>
      <c r="SIS2341" s="1279"/>
      <c r="SIT2341" s="1279"/>
      <c r="SIU2341" s="1279"/>
      <c r="SIV2341" s="1279"/>
      <c r="SIW2341" s="1279"/>
      <c r="SIX2341" s="1279"/>
      <c r="SIY2341" s="1279"/>
      <c r="SIZ2341" s="1279"/>
      <c r="SJA2341" s="1279"/>
      <c r="SJB2341" s="1279"/>
      <c r="SJC2341" s="1279"/>
      <c r="SJD2341" s="1279"/>
      <c r="SJE2341" s="1279"/>
      <c r="SJF2341" s="1279"/>
      <c r="SJG2341" s="1279"/>
      <c r="SJH2341" s="1279"/>
      <c r="SJI2341" s="1279"/>
      <c r="SJJ2341" s="1279"/>
      <c r="SJK2341" s="1279"/>
      <c r="SJL2341" s="1279"/>
      <c r="SJM2341" s="1279"/>
      <c r="SJN2341" s="1279"/>
      <c r="SJO2341" s="1279"/>
      <c r="SJP2341" s="1279"/>
      <c r="SJQ2341" s="1279"/>
      <c r="SJR2341" s="1279"/>
      <c r="SJS2341" s="1279"/>
      <c r="SJT2341" s="1279"/>
      <c r="SJU2341" s="1279"/>
      <c r="SJV2341" s="1279"/>
      <c r="SJW2341" s="1279"/>
      <c r="SJX2341" s="1279"/>
      <c r="SJY2341" s="1279"/>
      <c r="SJZ2341" s="1279"/>
      <c r="SKA2341" s="1279"/>
      <c r="SKB2341" s="1279"/>
      <c r="SKC2341" s="1279"/>
      <c r="SKD2341" s="1279"/>
      <c r="SKE2341" s="1279"/>
      <c r="SKF2341" s="1279"/>
      <c r="SKG2341" s="1279"/>
      <c r="SKH2341" s="1279"/>
      <c r="SKI2341" s="1279"/>
      <c r="SKJ2341" s="1279"/>
      <c r="SKK2341" s="1279"/>
      <c r="SKL2341" s="1279"/>
      <c r="SKM2341" s="1279"/>
      <c r="SKN2341" s="1279"/>
      <c r="SKO2341" s="1279"/>
      <c r="SKP2341" s="1279"/>
      <c r="SKQ2341" s="1279"/>
      <c r="SKR2341" s="1279"/>
      <c r="SKS2341" s="1279"/>
      <c r="SKT2341" s="1279"/>
      <c r="SKU2341" s="1279"/>
      <c r="SKV2341" s="1279"/>
      <c r="SKW2341" s="1279"/>
      <c r="SKX2341" s="1279"/>
      <c r="SKY2341" s="1279"/>
      <c r="SKZ2341" s="1279"/>
      <c r="SLA2341" s="1279"/>
      <c r="SLB2341" s="1279"/>
      <c r="SLC2341" s="1279"/>
      <c r="SLD2341" s="1279"/>
      <c r="SLE2341" s="1279"/>
      <c r="SLF2341" s="1279"/>
      <c r="SLG2341" s="1279"/>
      <c r="SLH2341" s="1279"/>
      <c r="SLI2341" s="1279"/>
      <c r="SLJ2341" s="1279"/>
      <c r="SLK2341" s="1279"/>
      <c r="SLL2341" s="1279"/>
      <c r="SLM2341" s="1279"/>
      <c r="SLN2341" s="1279"/>
      <c r="SLO2341" s="1279"/>
      <c r="SLP2341" s="1279"/>
      <c r="SLQ2341" s="1279"/>
      <c r="SLR2341" s="1279"/>
      <c r="SLS2341" s="1279"/>
      <c r="SLT2341" s="1279"/>
      <c r="SLU2341" s="1279"/>
      <c r="SLV2341" s="1279"/>
      <c r="SLW2341" s="1279"/>
      <c r="SLX2341" s="1279"/>
      <c r="SLY2341" s="1279"/>
      <c r="SLZ2341" s="1279"/>
      <c r="SMA2341" s="1279"/>
      <c r="SMB2341" s="1279"/>
      <c r="SMC2341" s="1279"/>
      <c r="SMD2341" s="1279"/>
      <c r="SME2341" s="1279"/>
      <c r="SMF2341" s="1279"/>
      <c r="SMG2341" s="1279"/>
      <c r="SMH2341" s="1279"/>
      <c r="SMI2341" s="1279"/>
      <c r="SMJ2341" s="1279"/>
      <c r="SMK2341" s="1279"/>
      <c r="SML2341" s="1279"/>
      <c r="SMM2341" s="1279"/>
      <c r="SMN2341" s="1279"/>
      <c r="SMO2341" s="1279"/>
      <c r="SMP2341" s="1279"/>
      <c r="SMQ2341" s="1279"/>
      <c r="SMR2341" s="1279"/>
      <c r="SMS2341" s="1279"/>
      <c r="SMT2341" s="1279"/>
      <c r="SMU2341" s="1279"/>
      <c r="SMV2341" s="1279"/>
      <c r="SMW2341" s="1279"/>
      <c r="SMX2341" s="1279"/>
      <c r="SMY2341" s="1279"/>
      <c r="SMZ2341" s="1279"/>
      <c r="SNA2341" s="1279"/>
      <c r="SNB2341" s="1279"/>
      <c r="SNC2341" s="1279"/>
      <c r="SND2341" s="1279"/>
      <c r="SNE2341" s="1279"/>
      <c r="SNF2341" s="1279"/>
      <c r="SNG2341" s="1279"/>
      <c r="SNH2341" s="1279"/>
      <c r="SNI2341" s="1279"/>
      <c r="SNJ2341" s="1279"/>
      <c r="SNK2341" s="1279"/>
      <c r="SNL2341" s="1279"/>
      <c r="SNM2341" s="1279"/>
      <c r="SNN2341" s="1279"/>
      <c r="SNO2341" s="1279"/>
      <c r="SNP2341" s="1279"/>
      <c r="SNQ2341" s="1279"/>
      <c r="SNR2341" s="1279"/>
      <c r="SNS2341" s="1279"/>
      <c r="SNT2341" s="1279"/>
      <c r="SNU2341" s="1279"/>
      <c r="SNV2341" s="1279"/>
      <c r="SNW2341" s="1279"/>
      <c r="SNX2341" s="1279"/>
      <c r="SNY2341" s="1279"/>
      <c r="SNZ2341" s="1279"/>
      <c r="SOA2341" s="1279"/>
      <c r="SOB2341" s="1279"/>
      <c r="SOC2341" s="1279"/>
      <c r="SOD2341" s="1279"/>
      <c r="SOE2341" s="1279"/>
      <c r="SOF2341" s="1279"/>
      <c r="SOG2341" s="1279"/>
      <c r="SOH2341" s="1279"/>
      <c r="SOI2341" s="1279"/>
      <c r="SOJ2341" s="1279"/>
      <c r="SOK2341" s="1279"/>
      <c r="SOL2341" s="1279"/>
      <c r="SOM2341" s="1279"/>
      <c r="SON2341" s="1279"/>
      <c r="SOO2341" s="1279"/>
      <c r="SOP2341" s="1279"/>
      <c r="SOQ2341" s="1279"/>
      <c r="SOR2341" s="1279"/>
      <c r="SOS2341" s="1279"/>
      <c r="SOT2341" s="1279"/>
      <c r="SOU2341" s="1279"/>
      <c r="SOV2341" s="1279"/>
      <c r="SOW2341" s="1279"/>
      <c r="SOX2341" s="1279"/>
      <c r="SOY2341" s="1279"/>
      <c r="SOZ2341" s="1279"/>
      <c r="SPA2341" s="1279"/>
      <c r="SPB2341" s="1279"/>
      <c r="SPC2341" s="1279"/>
      <c r="SPD2341" s="1279"/>
      <c r="SPE2341" s="1279"/>
      <c r="SPF2341" s="1279"/>
      <c r="SPG2341" s="1279"/>
      <c r="SPH2341" s="1279"/>
      <c r="SPI2341" s="1279"/>
      <c r="SPJ2341" s="1279"/>
      <c r="SPK2341" s="1279"/>
      <c r="SPL2341" s="1279"/>
      <c r="SPM2341" s="1279"/>
      <c r="SPN2341" s="1279"/>
      <c r="SPO2341" s="1279"/>
      <c r="SPP2341" s="1279"/>
      <c r="SPQ2341" s="1279"/>
      <c r="SPR2341" s="1279"/>
      <c r="SPS2341" s="1279"/>
      <c r="SPT2341" s="1279"/>
      <c r="SPU2341" s="1279"/>
      <c r="SPV2341" s="1279"/>
      <c r="SPW2341" s="1279"/>
      <c r="SPX2341" s="1279"/>
      <c r="SPY2341" s="1279"/>
      <c r="SPZ2341" s="1279"/>
      <c r="SQA2341" s="1279"/>
      <c r="SQB2341" s="1279"/>
      <c r="SQC2341" s="1279"/>
      <c r="SQD2341" s="1279"/>
      <c r="SQE2341" s="1279"/>
      <c r="SQF2341" s="1279"/>
      <c r="SQG2341" s="1279"/>
      <c r="SQH2341" s="1279"/>
      <c r="SQI2341" s="1279"/>
      <c r="SQJ2341" s="1279"/>
      <c r="SQK2341" s="1279"/>
      <c r="SQL2341" s="1279"/>
      <c r="SQM2341" s="1279"/>
      <c r="SQN2341" s="1279"/>
      <c r="SQO2341" s="1279"/>
      <c r="SQP2341" s="1279"/>
      <c r="SQQ2341" s="1279"/>
      <c r="SQR2341" s="1279"/>
      <c r="SQS2341" s="1279"/>
      <c r="SQT2341" s="1279"/>
      <c r="SQU2341" s="1279"/>
      <c r="SQV2341" s="1279"/>
      <c r="SQW2341" s="1279"/>
      <c r="SQX2341" s="1279"/>
      <c r="SQY2341" s="1279"/>
      <c r="SQZ2341" s="1279"/>
      <c r="SRA2341" s="1279"/>
      <c r="SRB2341" s="1279"/>
      <c r="SRC2341" s="1279"/>
      <c r="SRD2341" s="1279"/>
      <c r="SRE2341" s="1279"/>
      <c r="SRF2341" s="1279"/>
      <c r="SRG2341" s="1279"/>
      <c r="SRH2341" s="1279"/>
      <c r="SRI2341" s="1279"/>
      <c r="SRJ2341" s="1279"/>
      <c r="SRK2341" s="1279"/>
      <c r="SRL2341" s="1279"/>
      <c r="SRM2341" s="1279"/>
      <c r="SRN2341" s="1279"/>
      <c r="SRO2341" s="1279"/>
      <c r="SRP2341" s="1279"/>
      <c r="SRQ2341" s="1279"/>
      <c r="SRR2341" s="1279"/>
      <c r="SRS2341" s="1279"/>
      <c r="SRT2341" s="1279"/>
      <c r="SRU2341" s="1279"/>
      <c r="SRV2341" s="1279"/>
      <c r="SRW2341" s="1279"/>
      <c r="SRX2341" s="1279"/>
      <c r="SRY2341" s="1279"/>
      <c r="SRZ2341" s="1279"/>
      <c r="SSA2341" s="1279"/>
      <c r="SSB2341" s="1279"/>
      <c r="SSC2341" s="1279"/>
      <c r="SSD2341" s="1279"/>
      <c r="SSE2341" s="1279"/>
      <c r="SSF2341" s="1279"/>
      <c r="SSG2341" s="1279"/>
      <c r="SSH2341" s="1279"/>
      <c r="SSI2341" s="1279"/>
      <c r="SSJ2341" s="1279"/>
      <c r="SSK2341" s="1279"/>
      <c r="SSL2341" s="1279"/>
      <c r="SSM2341" s="1279"/>
      <c r="SSN2341" s="1279"/>
      <c r="SSO2341" s="1279"/>
      <c r="SSP2341" s="1279"/>
      <c r="SSQ2341" s="1279"/>
      <c r="SSR2341" s="1279"/>
      <c r="SSS2341" s="1279"/>
      <c r="SST2341" s="1279"/>
      <c r="SSU2341" s="1279"/>
      <c r="SSV2341" s="1279"/>
      <c r="SSW2341" s="1279"/>
      <c r="SSX2341" s="1279"/>
      <c r="SSY2341" s="1279"/>
      <c r="SSZ2341" s="1279"/>
      <c r="STA2341" s="1279"/>
      <c r="STB2341" s="1279"/>
      <c r="STC2341" s="1279"/>
      <c r="STD2341" s="1279"/>
      <c r="STE2341" s="1279"/>
      <c r="STF2341" s="1279"/>
      <c r="STG2341" s="1279"/>
      <c r="STH2341" s="1279"/>
      <c r="STI2341" s="1279"/>
      <c r="STJ2341" s="1279"/>
      <c r="STK2341" s="1279"/>
      <c r="STL2341" s="1279"/>
      <c r="STM2341" s="1279"/>
      <c r="STN2341" s="1279"/>
      <c r="STO2341" s="1279"/>
      <c r="STP2341" s="1279"/>
      <c r="STQ2341" s="1279"/>
      <c r="STR2341" s="1279"/>
      <c r="STS2341" s="1279"/>
      <c r="STT2341" s="1279"/>
      <c r="STU2341" s="1279"/>
      <c r="STV2341" s="1279"/>
      <c r="STW2341" s="1279"/>
      <c r="STX2341" s="1279"/>
      <c r="STY2341" s="1279"/>
      <c r="STZ2341" s="1279"/>
      <c r="SUA2341" s="1279"/>
      <c r="SUB2341" s="1279"/>
      <c r="SUC2341" s="1279"/>
      <c r="SUD2341" s="1279"/>
      <c r="SUE2341" s="1279"/>
      <c r="SUF2341" s="1279"/>
      <c r="SUG2341" s="1279"/>
      <c r="SUH2341" s="1279"/>
      <c r="SUI2341" s="1279"/>
      <c r="SUJ2341" s="1279"/>
      <c r="SUK2341" s="1279"/>
      <c r="SUL2341" s="1279"/>
      <c r="SUM2341" s="1279"/>
      <c r="SUN2341" s="1279"/>
      <c r="SUO2341" s="1279"/>
      <c r="SUP2341" s="1279"/>
      <c r="SUQ2341" s="1279"/>
      <c r="SUR2341" s="1279"/>
      <c r="SUS2341" s="1279"/>
      <c r="SUT2341" s="1279"/>
      <c r="SUU2341" s="1279"/>
      <c r="SUV2341" s="1279"/>
      <c r="SUW2341" s="1279"/>
      <c r="SUX2341" s="1279"/>
      <c r="SUY2341" s="1279"/>
      <c r="SUZ2341" s="1279"/>
      <c r="SVA2341" s="1279"/>
      <c r="SVB2341" s="1279"/>
      <c r="SVC2341" s="1279"/>
      <c r="SVD2341" s="1279"/>
      <c r="SVE2341" s="1279"/>
      <c r="SVF2341" s="1279"/>
      <c r="SVG2341" s="1279"/>
      <c r="SVH2341" s="1279"/>
      <c r="SVI2341" s="1279"/>
      <c r="SVJ2341" s="1279"/>
      <c r="SVK2341" s="1279"/>
      <c r="SVL2341" s="1279"/>
      <c r="SVM2341" s="1279"/>
      <c r="SVN2341" s="1279"/>
      <c r="SVO2341" s="1279"/>
      <c r="SVP2341" s="1279"/>
      <c r="SVQ2341" s="1279"/>
      <c r="SVR2341" s="1279"/>
      <c r="SVS2341" s="1279"/>
      <c r="SVT2341" s="1279"/>
      <c r="SVU2341" s="1279"/>
      <c r="SVV2341" s="1279"/>
      <c r="SVW2341" s="1279"/>
      <c r="SVX2341" s="1279"/>
      <c r="SVY2341" s="1279"/>
      <c r="SVZ2341" s="1279"/>
      <c r="SWA2341" s="1279"/>
      <c r="SWB2341" s="1279"/>
      <c r="SWC2341" s="1279"/>
      <c r="SWD2341" s="1279"/>
      <c r="SWE2341" s="1279"/>
      <c r="SWF2341" s="1279"/>
      <c r="SWG2341" s="1279"/>
      <c r="SWH2341" s="1279"/>
      <c r="SWI2341" s="1279"/>
      <c r="SWJ2341" s="1279"/>
      <c r="SWK2341" s="1279"/>
      <c r="SWL2341" s="1279"/>
      <c r="SWM2341" s="1279"/>
      <c r="SWN2341" s="1279"/>
      <c r="SWO2341" s="1279"/>
      <c r="SWP2341" s="1279"/>
      <c r="SWQ2341" s="1279"/>
      <c r="SWR2341" s="1279"/>
      <c r="SWS2341" s="1279"/>
      <c r="SWT2341" s="1279"/>
      <c r="SWU2341" s="1279"/>
      <c r="SWV2341" s="1279"/>
      <c r="SWW2341" s="1279"/>
      <c r="SWX2341" s="1279"/>
      <c r="SWY2341" s="1279"/>
      <c r="SWZ2341" s="1279"/>
      <c r="SXA2341" s="1279"/>
      <c r="SXB2341" s="1279"/>
      <c r="SXC2341" s="1279"/>
      <c r="SXD2341" s="1279"/>
      <c r="SXE2341" s="1279"/>
      <c r="SXF2341" s="1279"/>
      <c r="SXG2341" s="1279"/>
      <c r="SXH2341" s="1279"/>
      <c r="SXI2341" s="1279"/>
      <c r="SXJ2341" s="1279"/>
      <c r="SXK2341" s="1279"/>
      <c r="SXL2341" s="1279"/>
      <c r="SXM2341" s="1279"/>
      <c r="SXN2341" s="1279"/>
      <c r="SXO2341" s="1279"/>
      <c r="SXP2341" s="1279"/>
      <c r="SXQ2341" s="1279"/>
      <c r="SXR2341" s="1279"/>
      <c r="SXS2341" s="1279"/>
      <c r="SXT2341" s="1279"/>
      <c r="SXU2341" s="1279"/>
      <c r="SXV2341" s="1279"/>
      <c r="SXW2341" s="1279"/>
      <c r="SXX2341" s="1279"/>
      <c r="SXY2341" s="1279"/>
      <c r="SXZ2341" s="1279"/>
      <c r="SYA2341" s="1279"/>
      <c r="SYB2341" s="1279"/>
      <c r="SYC2341" s="1279"/>
      <c r="SYD2341" s="1279"/>
      <c r="SYE2341" s="1279"/>
      <c r="SYF2341" s="1279"/>
      <c r="SYG2341" s="1279"/>
      <c r="SYH2341" s="1279"/>
      <c r="SYI2341" s="1279"/>
      <c r="SYJ2341" s="1279"/>
      <c r="SYK2341" s="1279"/>
      <c r="SYL2341" s="1279"/>
      <c r="SYM2341" s="1279"/>
      <c r="SYN2341" s="1279"/>
      <c r="SYO2341" s="1279"/>
      <c r="SYP2341" s="1279"/>
      <c r="SYQ2341" s="1279"/>
      <c r="SYR2341" s="1279"/>
      <c r="SYS2341" s="1279"/>
      <c r="SYT2341" s="1279"/>
      <c r="SYU2341" s="1279"/>
      <c r="SYV2341" s="1279"/>
      <c r="SYW2341" s="1279"/>
      <c r="SYX2341" s="1279"/>
      <c r="SYY2341" s="1279"/>
      <c r="SYZ2341" s="1279"/>
      <c r="SZA2341" s="1279"/>
      <c r="SZB2341" s="1279"/>
      <c r="SZC2341" s="1279"/>
      <c r="SZD2341" s="1279"/>
      <c r="SZE2341" s="1279"/>
      <c r="SZF2341" s="1279"/>
      <c r="SZG2341" s="1279"/>
      <c r="SZH2341" s="1279"/>
      <c r="SZI2341" s="1279"/>
      <c r="SZJ2341" s="1279"/>
      <c r="SZK2341" s="1279"/>
      <c r="SZL2341" s="1279"/>
      <c r="SZM2341" s="1279"/>
      <c r="SZN2341" s="1279"/>
      <c r="SZO2341" s="1279"/>
      <c r="SZP2341" s="1279"/>
      <c r="SZQ2341" s="1279"/>
      <c r="SZR2341" s="1279"/>
      <c r="SZS2341" s="1279"/>
      <c r="SZT2341" s="1279"/>
      <c r="SZU2341" s="1279"/>
      <c r="SZV2341" s="1279"/>
      <c r="SZW2341" s="1279"/>
      <c r="SZX2341" s="1279"/>
      <c r="SZY2341" s="1279"/>
      <c r="SZZ2341" s="1279"/>
      <c r="TAA2341" s="1279"/>
      <c r="TAB2341" s="1279"/>
      <c r="TAC2341" s="1279"/>
      <c r="TAD2341" s="1279"/>
      <c r="TAE2341" s="1279"/>
      <c r="TAF2341" s="1279"/>
      <c r="TAG2341" s="1279"/>
      <c r="TAH2341" s="1279"/>
      <c r="TAI2341" s="1279"/>
      <c r="TAJ2341" s="1279"/>
      <c r="TAK2341" s="1279"/>
      <c r="TAL2341" s="1279"/>
      <c r="TAM2341" s="1279"/>
      <c r="TAN2341" s="1279"/>
      <c r="TAO2341" s="1279"/>
      <c r="TAP2341" s="1279"/>
      <c r="TAQ2341" s="1279"/>
      <c r="TAR2341" s="1279"/>
      <c r="TAS2341" s="1279"/>
      <c r="TAT2341" s="1279"/>
      <c r="TAU2341" s="1279"/>
      <c r="TAV2341" s="1279"/>
      <c r="TAW2341" s="1279"/>
      <c r="TAX2341" s="1279"/>
      <c r="TAY2341" s="1279"/>
      <c r="TAZ2341" s="1279"/>
      <c r="TBA2341" s="1279"/>
      <c r="TBB2341" s="1279"/>
      <c r="TBC2341" s="1279"/>
      <c r="TBD2341" s="1279"/>
      <c r="TBE2341" s="1279"/>
      <c r="TBF2341" s="1279"/>
      <c r="TBG2341" s="1279"/>
      <c r="TBH2341" s="1279"/>
      <c r="TBI2341" s="1279"/>
      <c r="TBJ2341" s="1279"/>
      <c r="TBK2341" s="1279"/>
      <c r="TBL2341" s="1279"/>
      <c r="TBM2341" s="1279"/>
      <c r="TBN2341" s="1279"/>
      <c r="TBO2341" s="1279"/>
      <c r="TBP2341" s="1279"/>
      <c r="TBQ2341" s="1279"/>
      <c r="TBR2341" s="1279"/>
      <c r="TBS2341" s="1279"/>
      <c r="TBT2341" s="1279"/>
      <c r="TBU2341" s="1279"/>
      <c r="TBV2341" s="1279"/>
      <c r="TBW2341" s="1279"/>
      <c r="TBX2341" s="1279"/>
      <c r="TBY2341" s="1279"/>
      <c r="TBZ2341" s="1279"/>
      <c r="TCA2341" s="1279"/>
      <c r="TCB2341" s="1279"/>
      <c r="TCC2341" s="1279"/>
      <c r="TCD2341" s="1279"/>
      <c r="TCE2341" s="1279"/>
      <c r="TCF2341" s="1279"/>
      <c r="TCG2341" s="1279"/>
      <c r="TCH2341" s="1279"/>
      <c r="TCI2341" s="1279"/>
      <c r="TCJ2341" s="1279"/>
      <c r="TCK2341" s="1279"/>
      <c r="TCL2341" s="1279"/>
      <c r="TCM2341" s="1279"/>
      <c r="TCN2341" s="1279"/>
      <c r="TCO2341" s="1279"/>
      <c r="TCP2341" s="1279"/>
      <c r="TCQ2341" s="1279"/>
      <c r="TCR2341" s="1279"/>
      <c r="TCS2341" s="1279"/>
      <c r="TCT2341" s="1279"/>
      <c r="TCU2341" s="1279"/>
      <c r="TCV2341" s="1279"/>
      <c r="TCW2341" s="1279"/>
      <c r="TCX2341" s="1279"/>
      <c r="TCY2341" s="1279"/>
      <c r="TCZ2341" s="1279"/>
      <c r="TDA2341" s="1279"/>
      <c r="TDB2341" s="1279"/>
      <c r="TDC2341" s="1279"/>
      <c r="TDD2341" s="1279"/>
      <c r="TDE2341" s="1279"/>
      <c r="TDF2341" s="1279"/>
      <c r="TDG2341" s="1279"/>
      <c r="TDH2341" s="1279"/>
      <c r="TDI2341" s="1279"/>
      <c r="TDJ2341" s="1279"/>
      <c r="TDK2341" s="1279"/>
      <c r="TDL2341" s="1279"/>
      <c r="TDM2341" s="1279"/>
      <c r="TDN2341" s="1279"/>
      <c r="TDO2341" s="1279"/>
      <c r="TDP2341" s="1279"/>
      <c r="TDQ2341" s="1279"/>
      <c r="TDR2341" s="1279"/>
      <c r="TDS2341" s="1279"/>
      <c r="TDT2341" s="1279"/>
      <c r="TDU2341" s="1279"/>
      <c r="TDV2341" s="1279"/>
      <c r="TDW2341" s="1279"/>
      <c r="TDX2341" s="1279"/>
      <c r="TDY2341" s="1279"/>
      <c r="TDZ2341" s="1279"/>
      <c r="TEA2341" s="1279"/>
      <c r="TEB2341" s="1279"/>
      <c r="TEC2341" s="1279"/>
      <c r="TED2341" s="1279"/>
      <c r="TEE2341" s="1279"/>
      <c r="TEF2341" s="1279"/>
      <c r="TEG2341" s="1279"/>
      <c r="TEH2341" s="1279"/>
      <c r="TEI2341" s="1279"/>
      <c r="TEJ2341" s="1279"/>
      <c r="TEK2341" s="1279"/>
      <c r="TEL2341" s="1279"/>
      <c r="TEM2341" s="1279"/>
      <c r="TEN2341" s="1279"/>
      <c r="TEO2341" s="1279"/>
      <c r="TEP2341" s="1279"/>
      <c r="TEQ2341" s="1279"/>
      <c r="TER2341" s="1279"/>
      <c r="TES2341" s="1279"/>
      <c r="TET2341" s="1279"/>
      <c r="TEU2341" s="1279"/>
      <c r="TEV2341" s="1279"/>
      <c r="TEW2341" s="1279"/>
      <c r="TEX2341" s="1279"/>
      <c r="TEY2341" s="1279"/>
      <c r="TEZ2341" s="1279"/>
      <c r="TFA2341" s="1279"/>
      <c r="TFB2341" s="1279"/>
      <c r="TFC2341" s="1279"/>
      <c r="TFD2341" s="1279"/>
      <c r="TFE2341" s="1279"/>
      <c r="TFF2341" s="1279"/>
      <c r="TFG2341" s="1279"/>
      <c r="TFH2341" s="1279"/>
      <c r="TFI2341" s="1279"/>
      <c r="TFJ2341" s="1279"/>
      <c r="TFK2341" s="1279"/>
      <c r="TFL2341" s="1279"/>
      <c r="TFM2341" s="1279"/>
      <c r="TFN2341" s="1279"/>
      <c r="TFO2341" s="1279"/>
      <c r="TFP2341" s="1279"/>
      <c r="TFQ2341" s="1279"/>
      <c r="TFR2341" s="1279"/>
      <c r="TFS2341" s="1279"/>
      <c r="TFT2341" s="1279"/>
      <c r="TFU2341" s="1279"/>
      <c r="TFV2341" s="1279"/>
      <c r="TFW2341" s="1279"/>
      <c r="TFX2341" s="1279"/>
      <c r="TFY2341" s="1279"/>
      <c r="TFZ2341" s="1279"/>
      <c r="TGA2341" s="1279"/>
      <c r="TGB2341" s="1279"/>
      <c r="TGC2341" s="1279"/>
      <c r="TGD2341" s="1279"/>
      <c r="TGE2341" s="1279"/>
      <c r="TGF2341" s="1279"/>
      <c r="TGG2341" s="1279"/>
      <c r="TGH2341" s="1279"/>
      <c r="TGI2341" s="1279"/>
      <c r="TGJ2341" s="1279"/>
      <c r="TGK2341" s="1279"/>
      <c r="TGL2341" s="1279"/>
      <c r="TGM2341" s="1279"/>
      <c r="TGN2341" s="1279"/>
      <c r="TGO2341" s="1279"/>
      <c r="TGP2341" s="1279"/>
      <c r="TGQ2341" s="1279"/>
      <c r="TGR2341" s="1279"/>
      <c r="TGS2341" s="1279"/>
      <c r="TGT2341" s="1279"/>
      <c r="TGU2341" s="1279"/>
      <c r="TGV2341" s="1279"/>
      <c r="TGW2341" s="1279"/>
      <c r="TGX2341" s="1279"/>
      <c r="TGY2341" s="1279"/>
      <c r="TGZ2341" s="1279"/>
      <c r="THA2341" s="1279"/>
      <c r="THB2341" s="1279"/>
      <c r="THC2341" s="1279"/>
      <c r="THD2341" s="1279"/>
      <c r="THE2341" s="1279"/>
      <c r="THF2341" s="1279"/>
      <c r="THG2341" s="1279"/>
      <c r="THH2341" s="1279"/>
      <c r="THI2341" s="1279"/>
      <c r="THJ2341" s="1279"/>
      <c r="THK2341" s="1279"/>
      <c r="THL2341" s="1279"/>
      <c r="THM2341" s="1279"/>
      <c r="THN2341" s="1279"/>
      <c r="THO2341" s="1279"/>
      <c r="THP2341" s="1279"/>
      <c r="THQ2341" s="1279"/>
      <c r="THR2341" s="1279"/>
      <c r="THS2341" s="1279"/>
      <c r="THT2341" s="1279"/>
      <c r="THU2341" s="1279"/>
      <c r="THV2341" s="1279"/>
      <c r="THW2341" s="1279"/>
      <c r="THX2341" s="1279"/>
      <c r="THY2341" s="1279"/>
      <c r="THZ2341" s="1279"/>
      <c r="TIA2341" s="1279"/>
      <c r="TIB2341" s="1279"/>
      <c r="TIC2341" s="1279"/>
      <c r="TID2341" s="1279"/>
      <c r="TIE2341" s="1279"/>
      <c r="TIF2341" s="1279"/>
      <c r="TIG2341" s="1279"/>
      <c r="TIH2341" s="1279"/>
      <c r="TII2341" s="1279"/>
      <c r="TIJ2341" s="1279"/>
      <c r="TIK2341" s="1279"/>
      <c r="TIL2341" s="1279"/>
      <c r="TIM2341" s="1279"/>
      <c r="TIN2341" s="1279"/>
      <c r="TIO2341" s="1279"/>
      <c r="TIP2341" s="1279"/>
      <c r="TIQ2341" s="1279"/>
      <c r="TIR2341" s="1279"/>
      <c r="TIS2341" s="1279"/>
      <c r="TIT2341" s="1279"/>
      <c r="TIU2341" s="1279"/>
      <c r="TIV2341" s="1279"/>
      <c r="TIW2341" s="1279"/>
      <c r="TIX2341" s="1279"/>
      <c r="TIY2341" s="1279"/>
      <c r="TIZ2341" s="1279"/>
      <c r="TJA2341" s="1279"/>
      <c r="TJB2341" s="1279"/>
      <c r="TJC2341" s="1279"/>
      <c r="TJD2341" s="1279"/>
      <c r="TJE2341" s="1279"/>
      <c r="TJF2341" s="1279"/>
      <c r="TJG2341" s="1279"/>
      <c r="TJH2341" s="1279"/>
      <c r="TJI2341" s="1279"/>
      <c r="TJJ2341" s="1279"/>
      <c r="TJK2341" s="1279"/>
      <c r="TJL2341" s="1279"/>
      <c r="TJM2341" s="1279"/>
      <c r="TJN2341" s="1279"/>
      <c r="TJO2341" s="1279"/>
      <c r="TJP2341" s="1279"/>
      <c r="TJQ2341" s="1279"/>
      <c r="TJR2341" s="1279"/>
      <c r="TJS2341" s="1279"/>
      <c r="TJT2341" s="1279"/>
      <c r="TJU2341" s="1279"/>
      <c r="TJV2341" s="1279"/>
      <c r="TJW2341" s="1279"/>
      <c r="TJX2341" s="1279"/>
      <c r="TJY2341" s="1279"/>
      <c r="TJZ2341" s="1279"/>
      <c r="TKA2341" s="1279"/>
      <c r="TKB2341" s="1279"/>
      <c r="TKC2341" s="1279"/>
      <c r="TKD2341" s="1279"/>
      <c r="TKE2341" s="1279"/>
      <c r="TKF2341" s="1279"/>
      <c r="TKG2341" s="1279"/>
      <c r="TKH2341" s="1279"/>
      <c r="TKI2341" s="1279"/>
      <c r="TKJ2341" s="1279"/>
      <c r="TKK2341" s="1279"/>
      <c r="TKL2341" s="1279"/>
      <c r="TKM2341" s="1279"/>
      <c r="TKN2341" s="1279"/>
      <c r="TKO2341" s="1279"/>
      <c r="TKP2341" s="1279"/>
      <c r="TKQ2341" s="1279"/>
      <c r="TKR2341" s="1279"/>
      <c r="TKS2341" s="1279"/>
      <c r="TKT2341" s="1279"/>
      <c r="TKU2341" s="1279"/>
      <c r="TKV2341" s="1279"/>
      <c r="TKW2341" s="1279"/>
      <c r="TKX2341" s="1279"/>
      <c r="TKY2341" s="1279"/>
      <c r="TKZ2341" s="1279"/>
      <c r="TLA2341" s="1279"/>
      <c r="TLB2341" s="1279"/>
      <c r="TLC2341" s="1279"/>
      <c r="TLD2341" s="1279"/>
      <c r="TLE2341" s="1279"/>
      <c r="TLF2341" s="1279"/>
      <c r="TLG2341" s="1279"/>
      <c r="TLH2341" s="1279"/>
      <c r="TLI2341" s="1279"/>
      <c r="TLJ2341" s="1279"/>
      <c r="TLK2341" s="1279"/>
      <c r="TLL2341" s="1279"/>
      <c r="TLM2341" s="1279"/>
      <c r="TLN2341" s="1279"/>
      <c r="TLO2341" s="1279"/>
      <c r="TLP2341" s="1279"/>
      <c r="TLQ2341" s="1279"/>
      <c r="TLR2341" s="1279"/>
      <c r="TLS2341" s="1279"/>
      <c r="TLT2341" s="1279"/>
      <c r="TLU2341" s="1279"/>
      <c r="TLV2341" s="1279"/>
      <c r="TLW2341" s="1279"/>
      <c r="TLX2341" s="1279"/>
      <c r="TLY2341" s="1279"/>
      <c r="TLZ2341" s="1279"/>
      <c r="TMA2341" s="1279"/>
      <c r="TMB2341" s="1279"/>
      <c r="TMC2341" s="1279"/>
      <c r="TMD2341" s="1279"/>
      <c r="TME2341" s="1279"/>
      <c r="TMF2341" s="1279"/>
      <c r="TMG2341" s="1279"/>
      <c r="TMH2341" s="1279"/>
      <c r="TMI2341" s="1279"/>
      <c r="TMJ2341" s="1279"/>
      <c r="TMK2341" s="1279"/>
      <c r="TML2341" s="1279"/>
      <c r="TMM2341" s="1279"/>
      <c r="TMN2341" s="1279"/>
      <c r="TMO2341" s="1279"/>
      <c r="TMP2341" s="1279"/>
      <c r="TMQ2341" s="1279"/>
      <c r="TMR2341" s="1279"/>
      <c r="TMS2341" s="1279"/>
      <c r="TMT2341" s="1279"/>
      <c r="TMU2341" s="1279"/>
      <c r="TMV2341" s="1279"/>
      <c r="TMW2341" s="1279"/>
      <c r="TMX2341" s="1279"/>
      <c r="TMY2341" s="1279"/>
      <c r="TMZ2341" s="1279"/>
      <c r="TNA2341" s="1279"/>
      <c r="TNB2341" s="1279"/>
      <c r="TNC2341" s="1279"/>
      <c r="TND2341" s="1279"/>
      <c r="TNE2341" s="1279"/>
      <c r="TNF2341" s="1279"/>
      <c r="TNG2341" s="1279"/>
      <c r="TNH2341" s="1279"/>
      <c r="TNI2341" s="1279"/>
      <c r="TNJ2341" s="1279"/>
      <c r="TNK2341" s="1279"/>
      <c r="TNL2341" s="1279"/>
      <c r="TNM2341" s="1279"/>
      <c r="TNN2341" s="1279"/>
      <c r="TNO2341" s="1279"/>
      <c r="TNP2341" s="1279"/>
      <c r="TNQ2341" s="1279"/>
      <c r="TNR2341" s="1279"/>
      <c r="TNS2341" s="1279"/>
      <c r="TNT2341" s="1279"/>
      <c r="TNU2341" s="1279"/>
      <c r="TNV2341" s="1279"/>
      <c r="TNW2341" s="1279"/>
      <c r="TNX2341" s="1279"/>
      <c r="TNY2341" s="1279"/>
      <c r="TNZ2341" s="1279"/>
      <c r="TOA2341" s="1279"/>
      <c r="TOB2341" s="1279"/>
      <c r="TOC2341" s="1279"/>
      <c r="TOD2341" s="1279"/>
      <c r="TOE2341" s="1279"/>
      <c r="TOF2341" s="1279"/>
      <c r="TOG2341" s="1279"/>
      <c r="TOH2341" s="1279"/>
      <c r="TOI2341" s="1279"/>
      <c r="TOJ2341" s="1279"/>
      <c r="TOK2341" s="1279"/>
      <c r="TOL2341" s="1279"/>
      <c r="TOM2341" s="1279"/>
      <c r="TON2341" s="1279"/>
      <c r="TOO2341" s="1279"/>
      <c r="TOP2341" s="1279"/>
      <c r="TOQ2341" s="1279"/>
      <c r="TOR2341" s="1279"/>
      <c r="TOS2341" s="1279"/>
      <c r="TOT2341" s="1279"/>
      <c r="TOU2341" s="1279"/>
      <c r="TOV2341" s="1279"/>
      <c r="TOW2341" s="1279"/>
      <c r="TOX2341" s="1279"/>
      <c r="TOY2341" s="1279"/>
      <c r="TOZ2341" s="1279"/>
      <c r="TPA2341" s="1279"/>
      <c r="TPB2341" s="1279"/>
      <c r="TPC2341" s="1279"/>
      <c r="TPD2341" s="1279"/>
      <c r="TPE2341" s="1279"/>
      <c r="TPF2341" s="1279"/>
      <c r="TPG2341" s="1279"/>
      <c r="TPH2341" s="1279"/>
      <c r="TPI2341" s="1279"/>
      <c r="TPJ2341" s="1279"/>
      <c r="TPK2341" s="1279"/>
      <c r="TPL2341" s="1279"/>
      <c r="TPM2341" s="1279"/>
      <c r="TPN2341" s="1279"/>
      <c r="TPO2341" s="1279"/>
      <c r="TPP2341" s="1279"/>
      <c r="TPQ2341" s="1279"/>
      <c r="TPR2341" s="1279"/>
      <c r="TPS2341" s="1279"/>
      <c r="TPT2341" s="1279"/>
      <c r="TPU2341" s="1279"/>
      <c r="TPV2341" s="1279"/>
      <c r="TPW2341" s="1279"/>
      <c r="TPX2341" s="1279"/>
      <c r="TPY2341" s="1279"/>
      <c r="TPZ2341" s="1279"/>
      <c r="TQA2341" s="1279"/>
      <c r="TQB2341" s="1279"/>
      <c r="TQC2341" s="1279"/>
      <c r="TQD2341" s="1279"/>
      <c r="TQE2341" s="1279"/>
      <c r="TQF2341" s="1279"/>
      <c r="TQG2341" s="1279"/>
      <c r="TQH2341" s="1279"/>
      <c r="TQI2341" s="1279"/>
      <c r="TQJ2341" s="1279"/>
      <c r="TQK2341" s="1279"/>
      <c r="TQL2341" s="1279"/>
      <c r="TQM2341" s="1279"/>
      <c r="TQN2341" s="1279"/>
      <c r="TQO2341" s="1279"/>
      <c r="TQP2341" s="1279"/>
      <c r="TQQ2341" s="1279"/>
      <c r="TQR2341" s="1279"/>
      <c r="TQS2341" s="1279"/>
      <c r="TQT2341" s="1279"/>
      <c r="TQU2341" s="1279"/>
      <c r="TQV2341" s="1279"/>
      <c r="TQW2341" s="1279"/>
      <c r="TQX2341" s="1279"/>
      <c r="TQY2341" s="1279"/>
      <c r="TQZ2341" s="1279"/>
      <c r="TRA2341" s="1279"/>
      <c r="TRB2341" s="1279"/>
      <c r="TRC2341" s="1279"/>
      <c r="TRD2341" s="1279"/>
      <c r="TRE2341" s="1279"/>
      <c r="TRF2341" s="1279"/>
      <c r="TRG2341" s="1279"/>
      <c r="TRH2341" s="1279"/>
      <c r="TRI2341" s="1279"/>
      <c r="TRJ2341" s="1279"/>
      <c r="TRK2341" s="1279"/>
      <c r="TRL2341" s="1279"/>
      <c r="TRM2341" s="1279"/>
      <c r="TRN2341" s="1279"/>
      <c r="TRO2341" s="1279"/>
      <c r="TRP2341" s="1279"/>
      <c r="TRQ2341" s="1279"/>
      <c r="TRR2341" s="1279"/>
      <c r="TRS2341" s="1279"/>
      <c r="TRT2341" s="1279"/>
      <c r="TRU2341" s="1279"/>
      <c r="TRV2341" s="1279"/>
      <c r="TRW2341" s="1279"/>
      <c r="TRX2341" s="1279"/>
      <c r="TRY2341" s="1279"/>
      <c r="TRZ2341" s="1279"/>
      <c r="TSA2341" s="1279"/>
      <c r="TSB2341" s="1279"/>
      <c r="TSC2341" s="1279"/>
      <c r="TSD2341" s="1279"/>
      <c r="TSE2341" s="1279"/>
      <c r="TSF2341" s="1279"/>
      <c r="TSG2341" s="1279"/>
      <c r="TSH2341" s="1279"/>
      <c r="TSI2341" s="1279"/>
      <c r="TSJ2341" s="1279"/>
      <c r="TSK2341" s="1279"/>
      <c r="TSL2341" s="1279"/>
      <c r="TSM2341" s="1279"/>
      <c r="TSN2341" s="1279"/>
      <c r="TSO2341" s="1279"/>
      <c r="TSP2341" s="1279"/>
      <c r="TSQ2341" s="1279"/>
      <c r="TSR2341" s="1279"/>
      <c r="TSS2341" s="1279"/>
      <c r="TST2341" s="1279"/>
      <c r="TSU2341" s="1279"/>
      <c r="TSV2341" s="1279"/>
      <c r="TSW2341" s="1279"/>
      <c r="TSX2341" s="1279"/>
      <c r="TSY2341" s="1279"/>
      <c r="TSZ2341" s="1279"/>
      <c r="TTA2341" s="1279"/>
      <c r="TTB2341" s="1279"/>
      <c r="TTC2341" s="1279"/>
      <c r="TTD2341" s="1279"/>
      <c r="TTE2341" s="1279"/>
      <c r="TTF2341" s="1279"/>
      <c r="TTG2341" s="1279"/>
      <c r="TTH2341" s="1279"/>
      <c r="TTI2341" s="1279"/>
      <c r="TTJ2341" s="1279"/>
      <c r="TTK2341" s="1279"/>
      <c r="TTL2341" s="1279"/>
      <c r="TTM2341" s="1279"/>
      <c r="TTN2341" s="1279"/>
      <c r="TTO2341" s="1279"/>
      <c r="TTP2341" s="1279"/>
      <c r="TTQ2341" s="1279"/>
      <c r="TTR2341" s="1279"/>
      <c r="TTS2341" s="1279"/>
      <c r="TTT2341" s="1279"/>
      <c r="TTU2341" s="1279"/>
      <c r="TTV2341" s="1279"/>
      <c r="TTW2341" s="1279"/>
      <c r="TTX2341" s="1279"/>
      <c r="TTY2341" s="1279"/>
      <c r="TTZ2341" s="1279"/>
      <c r="TUA2341" s="1279"/>
      <c r="TUB2341" s="1279"/>
      <c r="TUC2341" s="1279"/>
      <c r="TUD2341" s="1279"/>
      <c r="TUE2341" s="1279"/>
      <c r="TUF2341" s="1279"/>
      <c r="TUG2341" s="1279"/>
      <c r="TUH2341" s="1279"/>
      <c r="TUI2341" s="1279"/>
      <c r="TUJ2341" s="1279"/>
      <c r="TUK2341" s="1279"/>
      <c r="TUL2341" s="1279"/>
      <c r="TUM2341" s="1279"/>
      <c r="TUN2341" s="1279"/>
      <c r="TUO2341" s="1279"/>
      <c r="TUP2341" s="1279"/>
      <c r="TUQ2341" s="1279"/>
      <c r="TUR2341" s="1279"/>
      <c r="TUS2341" s="1279"/>
      <c r="TUT2341" s="1279"/>
      <c r="TUU2341" s="1279"/>
      <c r="TUV2341" s="1279"/>
      <c r="TUW2341" s="1279"/>
      <c r="TUX2341" s="1279"/>
      <c r="TUY2341" s="1279"/>
      <c r="TUZ2341" s="1279"/>
      <c r="TVA2341" s="1279"/>
      <c r="TVB2341" s="1279"/>
      <c r="TVC2341" s="1279"/>
      <c r="TVD2341" s="1279"/>
      <c r="TVE2341" s="1279"/>
      <c r="TVF2341" s="1279"/>
      <c r="TVG2341" s="1279"/>
      <c r="TVH2341" s="1279"/>
      <c r="TVI2341" s="1279"/>
      <c r="TVJ2341" s="1279"/>
      <c r="TVK2341" s="1279"/>
      <c r="TVL2341" s="1279"/>
      <c r="TVM2341" s="1279"/>
      <c r="TVN2341" s="1279"/>
      <c r="TVO2341" s="1279"/>
      <c r="TVP2341" s="1279"/>
      <c r="TVQ2341" s="1279"/>
      <c r="TVR2341" s="1279"/>
      <c r="TVS2341" s="1279"/>
      <c r="TVT2341" s="1279"/>
      <c r="TVU2341" s="1279"/>
      <c r="TVV2341" s="1279"/>
      <c r="TVW2341" s="1279"/>
      <c r="TVX2341" s="1279"/>
      <c r="TVY2341" s="1279"/>
      <c r="TVZ2341" s="1279"/>
      <c r="TWA2341" s="1279"/>
      <c r="TWB2341" s="1279"/>
      <c r="TWC2341" s="1279"/>
      <c r="TWD2341" s="1279"/>
      <c r="TWE2341" s="1279"/>
      <c r="TWF2341" s="1279"/>
      <c r="TWG2341" s="1279"/>
      <c r="TWH2341" s="1279"/>
      <c r="TWI2341" s="1279"/>
      <c r="TWJ2341" s="1279"/>
      <c r="TWK2341" s="1279"/>
      <c r="TWL2341" s="1279"/>
      <c r="TWM2341" s="1279"/>
      <c r="TWN2341" s="1279"/>
      <c r="TWO2341" s="1279"/>
      <c r="TWP2341" s="1279"/>
      <c r="TWQ2341" s="1279"/>
      <c r="TWR2341" s="1279"/>
      <c r="TWS2341" s="1279"/>
      <c r="TWT2341" s="1279"/>
      <c r="TWU2341" s="1279"/>
      <c r="TWV2341" s="1279"/>
      <c r="TWW2341" s="1279"/>
      <c r="TWX2341" s="1279"/>
      <c r="TWY2341" s="1279"/>
      <c r="TWZ2341" s="1279"/>
      <c r="TXA2341" s="1279"/>
      <c r="TXB2341" s="1279"/>
      <c r="TXC2341" s="1279"/>
      <c r="TXD2341" s="1279"/>
      <c r="TXE2341" s="1279"/>
      <c r="TXF2341" s="1279"/>
      <c r="TXG2341" s="1279"/>
      <c r="TXH2341" s="1279"/>
      <c r="TXI2341" s="1279"/>
      <c r="TXJ2341" s="1279"/>
      <c r="TXK2341" s="1279"/>
      <c r="TXL2341" s="1279"/>
      <c r="TXM2341" s="1279"/>
      <c r="TXN2341" s="1279"/>
      <c r="TXO2341" s="1279"/>
      <c r="TXP2341" s="1279"/>
      <c r="TXQ2341" s="1279"/>
      <c r="TXR2341" s="1279"/>
      <c r="TXS2341" s="1279"/>
      <c r="TXT2341" s="1279"/>
      <c r="TXU2341" s="1279"/>
      <c r="TXV2341" s="1279"/>
      <c r="TXW2341" s="1279"/>
      <c r="TXX2341" s="1279"/>
      <c r="TXY2341" s="1279"/>
      <c r="TXZ2341" s="1279"/>
      <c r="TYA2341" s="1279"/>
      <c r="TYB2341" s="1279"/>
      <c r="TYC2341" s="1279"/>
      <c r="TYD2341" s="1279"/>
      <c r="TYE2341" s="1279"/>
      <c r="TYF2341" s="1279"/>
      <c r="TYG2341" s="1279"/>
      <c r="TYH2341" s="1279"/>
      <c r="TYI2341" s="1279"/>
      <c r="TYJ2341" s="1279"/>
      <c r="TYK2341" s="1279"/>
      <c r="TYL2341" s="1279"/>
      <c r="TYM2341" s="1279"/>
      <c r="TYN2341" s="1279"/>
      <c r="TYO2341" s="1279"/>
      <c r="TYP2341" s="1279"/>
      <c r="TYQ2341" s="1279"/>
      <c r="TYR2341" s="1279"/>
      <c r="TYS2341" s="1279"/>
      <c r="TYT2341" s="1279"/>
      <c r="TYU2341" s="1279"/>
      <c r="TYV2341" s="1279"/>
      <c r="TYW2341" s="1279"/>
      <c r="TYX2341" s="1279"/>
      <c r="TYY2341" s="1279"/>
      <c r="TYZ2341" s="1279"/>
      <c r="TZA2341" s="1279"/>
      <c r="TZB2341" s="1279"/>
      <c r="TZC2341" s="1279"/>
      <c r="TZD2341" s="1279"/>
      <c r="TZE2341" s="1279"/>
      <c r="TZF2341" s="1279"/>
      <c r="TZG2341" s="1279"/>
      <c r="TZH2341" s="1279"/>
      <c r="TZI2341" s="1279"/>
      <c r="TZJ2341" s="1279"/>
      <c r="TZK2341" s="1279"/>
      <c r="TZL2341" s="1279"/>
      <c r="TZM2341" s="1279"/>
      <c r="TZN2341" s="1279"/>
      <c r="TZO2341" s="1279"/>
      <c r="TZP2341" s="1279"/>
      <c r="TZQ2341" s="1279"/>
      <c r="TZR2341" s="1279"/>
      <c r="TZS2341" s="1279"/>
      <c r="TZT2341" s="1279"/>
      <c r="TZU2341" s="1279"/>
      <c r="TZV2341" s="1279"/>
      <c r="TZW2341" s="1279"/>
      <c r="TZX2341" s="1279"/>
      <c r="TZY2341" s="1279"/>
      <c r="TZZ2341" s="1279"/>
      <c r="UAA2341" s="1279"/>
      <c r="UAB2341" s="1279"/>
      <c r="UAC2341" s="1279"/>
      <c r="UAD2341" s="1279"/>
      <c r="UAE2341" s="1279"/>
      <c r="UAF2341" s="1279"/>
      <c r="UAG2341" s="1279"/>
      <c r="UAH2341" s="1279"/>
      <c r="UAI2341" s="1279"/>
      <c r="UAJ2341" s="1279"/>
      <c r="UAK2341" s="1279"/>
      <c r="UAL2341" s="1279"/>
      <c r="UAM2341" s="1279"/>
      <c r="UAN2341" s="1279"/>
      <c r="UAO2341" s="1279"/>
      <c r="UAP2341" s="1279"/>
      <c r="UAQ2341" s="1279"/>
      <c r="UAR2341" s="1279"/>
      <c r="UAS2341" s="1279"/>
      <c r="UAT2341" s="1279"/>
      <c r="UAU2341" s="1279"/>
      <c r="UAV2341" s="1279"/>
      <c r="UAW2341" s="1279"/>
      <c r="UAX2341" s="1279"/>
      <c r="UAY2341" s="1279"/>
      <c r="UAZ2341" s="1279"/>
      <c r="UBA2341" s="1279"/>
      <c r="UBB2341" s="1279"/>
      <c r="UBC2341" s="1279"/>
      <c r="UBD2341" s="1279"/>
      <c r="UBE2341" s="1279"/>
      <c r="UBF2341" s="1279"/>
      <c r="UBG2341" s="1279"/>
      <c r="UBH2341" s="1279"/>
      <c r="UBI2341" s="1279"/>
      <c r="UBJ2341" s="1279"/>
      <c r="UBK2341" s="1279"/>
      <c r="UBL2341" s="1279"/>
      <c r="UBM2341" s="1279"/>
      <c r="UBN2341" s="1279"/>
      <c r="UBO2341" s="1279"/>
      <c r="UBP2341" s="1279"/>
      <c r="UBQ2341" s="1279"/>
      <c r="UBR2341" s="1279"/>
      <c r="UBS2341" s="1279"/>
      <c r="UBT2341" s="1279"/>
      <c r="UBU2341" s="1279"/>
      <c r="UBV2341" s="1279"/>
      <c r="UBW2341" s="1279"/>
      <c r="UBX2341" s="1279"/>
      <c r="UBY2341" s="1279"/>
      <c r="UBZ2341" s="1279"/>
      <c r="UCA2341" s="1279"/>
      <c r="UCB2341" s="1279"/>
      <c r="UCC2341" s="1279"/>
      <c r="UCD2341" s="1279"/>
      <c r="UCE2341" s="1279"/>
      <c r="UCF2341" s="1279"/>
      <c r="UCG2341" s="1279"/>
      <c r="UCH2341" s="1279"/>
      <c r="UCI2341" s="1279"/>
      <c r="UCJ2341" s="1279"/>
      <c r="UCK2341" s="1279"/>
      <c r="UCL2341" s="1279"/>
      <c r="UCM2341" s="1279"/>
      <c r="UCN2341" s="1279"/>
      <c r="UCO2341" s="1279"/>
      <c r="UCP2341" s="1279"/>
      <c r="UCQ2341" s="1279"/>
      <c r="UCR2341" s="1279"/>
      <c r="UCS2341" s="1279"/>
      <c r="UCT2341" s="1279"/>
      <c r="UCU2341" s="1279"/>
      <c r="UCV2341" s="1279"/>
      <c r="UCW2341" s="1279"/>
      <c r="UCX2341" s="1279"/>
      <c r="UCY2341" s="1279"/>
      <c r="UCZ2341" s="1279"/>
      <c r="UDA2341" s="1279"/>
      <c r="UDB2341" s="1279"/>
      <c r="UDC2341" s="1279"/>
      <c r="UDD2341" s="1279"/>
      <c r="UDE2341" s="1279"/>
      <c r="UDF2341" s="1279"/>
      <c r="UDG2341" s="1279"/>
      <c r="UDH2341" s="1279"/>
      <c r="UDI2341" s="1279"/>
      <c r="UDJ2341" s="1279"/>
      <c r="UDK2341" s="1279"/>
      <c r="UDL2341" s="1279"/>
      <c r="UDM2341" s="1279"/>
      <c r="UDN2341" s="1279"/>
      <c r="UDO2341" s="1279"/>
      <c r="UDP2341" s="1279"/>
      <c r="UDQ2341" s="1279"/>
      <c r="UDR2341" s="1279"/>
      <c r="UDS2341" s="1279"/>
      <c r="UDT2341" s="1279"/>
      <c r="UDU2341" s="1279"/>
      <c r="UDV2341" s="1279"/>
      <c r="UDW2341" s="1279"/>
      <c r="UDX2341" s="1279"/>
      <c r="UDY2341" s="1279"/>
      <c r="UDZ2341" s="1279"/>
      <c r="UEA2341" s="1279"/>
      <c r="UEB2341" s="1279"/>
      <c r="UEC2341" s="1279"/>
      <c r="UED2341" s="1279"/>
      <c r="UEE2341" s="1279"/>
      <c r="UEF2341" s="1279"/>
      <c r="UEG2341" s="1279"/>
      <c r="UEH2341" s="1279"/>
      <c r="UEI2341" s="1279"/>
      <c r="UEJ2341" s="1279"/>
      <c r="UEK2341" s="1279"/>
      <c r="UEL2341" s="1279"/>
      <c r="UEM2341" s="1279"/>
      <c r="UEN2341" s="1279"/>
      <c r="UEO2341" s="1279"/>
      <c r="UEP2341" s="1279"/>
      <c r="UEQ2341" s="1279"/>
      <c r="UER2341" s="1279"/>
      <c r="UES2341" s="1279"/>
      <c r="UET2341" s="1279"/>
      <c r="UEU2341" s="1279"/>
      <c r="UEV2341" s="1279"/>
      <c r="UEW2341" s="1279"/>
      <c r="UEX2341" s="1279"/>
      <c r="UEY2341" s="1279"/>
      <c r="UEZ2341" s="1279"/>
      <c r="UFA2341" s="1279"/>
      <c r="UFB2341" s="1279"/>
      <c r="UFC2341" s="1279"/>
      <c r="UFD2341" s="1279"/>
      <c r="UFE2341" s="1279"/>
      <c r="UFF2341" s="1279"/>
      <c r="UFG2341" s="1279"/>
      <c r="UFH2341" s="1279"/>
      <c r="UFI2341" s="1279"/>
      <c r="UFJ2341" s="1279"/>
      <c r="UFK2341" s="1279"/>
      <c r="UFL2341" s="1279"/>
      <c r="UFM2341" s="1279"/>
      <c r="UFN2341" s="1279"/>
      <c r="UFO2341" s="1279"/>
      <c r="UFP2341" s="1279"/>
      <c r="UFQ2341" s="1279"/>
      <c r="UFR2341" s="1279"/>
      <c r="UFS2341" s="1279"/>
      <c r="UFT2341" s="1279"/>
      <c r="UFU2341" s="1279"/>
      <c r="UFV2341" s="1279"/>
      <c r="UFW2341" s="1279"/>
      <c r="UFX2341" s="1279"/>
      <c r="UFY2341" s="1279"/>
      <c r="UFZ2341" s="1279"/>
      <c r="UGA2341" s="1279"/>
      <c r="UGB2341" s="1279"/>
      <c r="UGC2341" s="1279"/>
      <c r="UGD2341" s="1279"/>
      <c r="UGE2341" s="1279"/>
      <c r="UGF2341" s="1279"/>
      <c r="UGG2341" s="1279"/>
      <c r="UGH2341" s="1279"/>
      <c r="UGI2341" s="1279"/>
      <c r="UGJ2341" s="1279"/>
      <c r="UGK2341" s="1279"/>
      <c r="UGL2341" s="1279"/>
      <c r="UGM2341" s="1279"/>
      <c r="UGN2341" s="1279"/>
      <c r="UGO2341" s="1279"/>
      <c r="UGP2341" s="1279"/>
      <c r="UGQ2341" s="1279"/>
      <c r="UGR2341" s="1279"/>
      <c r="UGS2341" s="1279"/>
      <c r="UGT2341" s="1279"/>
      <c r="UGU2341" s="1279"/>
      <c r="UGV2341" s="1279"/>
      <c r="UGW2341" s="1279"/>
      <c r="UGX2341" s="1279"/>
      <c r="UGY2341" s="1279"/>
      <c r="UGZ2341" s="1279"/>
      <c r="UHA2341" s="1279"/>
      <c r="UHB2341" s="1279"/>
      <c r="UHC2341" s="1279"/>
      <c r="UHD2341" s="1279"/>
      <c r="UHE2341" s="1279"/>
      <c r="UHF2341" s="1279"/>
      <c r="UHG2341" s="1279"/>
      <c r="UHH2341" s="1279"/>
      <c r="UHI2341" s="1279"/>
      <c r="UHJ2341" s="1279"/>
      <c r="UHK2341" s="1279"/>
      <c r="UHL2341" s="1279"/>
      <c r="UHM2341" s="1279"/>
      <c r="UHN2341" s="1279"/>
      <c r="UHO2341" s="1279"/>
      <c r="UHP2341" s="1279"/>
      <c r="UHQ2341" s="1279"/>
      <c r="UHR2341" s="1279"/>
      <c r="UHS2341" s="1279"/>
      <c r="UHT2341" s="1279"/>
      <c r="UHU2341" s="1279"/>
      <c r="UHV2341" s="1279"/>
      <c r="UHW2341" s="1279"/>
      <c r="UHX2341" s="1279"/>
      <c r="UHY2341" s="1279"/>
      <c r="UHZ2341" s="1279"/>
      <c r="UIA2341" s="1279"/>
      <c r="UIB2341" s="1279"/>
      <c r="UIC2341" s="1279"/>
      <c r="UID2341" s="1279"/>
      <c r="UIE2341" s="1279"/>
      <c r="UIF2341" s="1279"/>
      <c r="UIG2341" s="1279"/>
      <c r="UIH2341" s="1279"/>
      <c r="UII2341" s="1279"/>
      <c r="UIJ2341" s="1279"/>
      <c r="UIK2341" s="1279"/>
      <c r="UIL2341" s="1279"/>
      <c r="UIM2341" s="1279"/>
      <c r="UIN2341" s="1279"/>
      <c r="UIO2341" s="1279"/>
      <c r="UIP2341" s="1279"/>
      <c r="UIQ2341" s="1279"/>
      <c r="UIR2341" s="1279"/>
      <c r="UIS2341" s="1279"/>
      <c r="UIT2341" s="1279"/>
      <c r="UIU2341" s="1279"/>
      <c r="UIV2341" s="1279"/>
      <c r="UIW2341" s="1279"/>
      <c r="UIX2341" s="1279"/>
      <c r="UIY2341" s="1279"/>
      <c r="UIZ2341" s="1279"/>
      <c r="UJA2341" s="1279"/>
      <c r="UJB2341" s="1279"/>
      <c r="UJC2341" s="1279"/>
      <c r="UJD2341" s="1279"/>
      <c r="UJE2341" s="1279"/>
      <c r="UJF2341" s="1279"/>
      <c r="UJG2341" s="1279"/>
      <c r="UJH2341" s="1279"/>
      <c r="UJI2341" s="1279"/>
      <c r="UJJ2341" s="1279"/>
      <c r="UJK2341" s="1279"/>
      <c r="UJL2341" s="1279"/>
      <c r="UJM2341" s="1279"/>
      <c r="UJN2341" s="1279"/>
      <c r="UJO2341" s="1279"/>
      <c r="UJP2341" s="1279"/>
      <c r="UJQ2341" s="1279"/>
      <c r="UJR2341" s="1279"/>
      <c r="UJS2341" s="1279"/>
      <c r="UJT2341" s="1279"/>
      <c r="UJU2341" s="1279"/>
      <c r="UJV2341" s="1279"/>
      <c r="UJW2341" s="1279"/>
      <c r="UJX2341" s="1279"/>
      <c r="UJY2341" s="1279"/>
      <c r="UJZ2341" s="1279"/>
      <c r="UKA2341" s="1279"/>
      <c r="UKB2341" s="1279"/>
      <c r="UKC2341" s="1279"/>
      <c r="UKD2341" s="1279"/>
      <c r="UKE2341" s="1279"/>
      <c r="UKF2341" s="1279"/>
      <c r="UKG2341" s="1279"/>
      <c r="UKH2341" s="1279"/>
      <c r="UKI2341" s="1279"/>
      <c r="UKJ2341" s="1279"/>
      <c r="UKK2341" s="1279"/>
      <c r="UKL2341" s="1279"/>
      <c r="UKM2341" s="1279"/>
      <c r="UKN2341" s="1279"/>
      <c r="UKO2341" s="1279"/>
      <c r="UKP2341" s="1279"/>
      <c r="UKQ2341" s="1279"/>
      <c r="UKR2341" s="1279"/>
      <c r="UKS2341" s="1279"/>
      <c r="UKT2341" s="1279"/>
      <c r="UKU2341" s="1279"/>
      <c r="UKV2341" s="1279"/>
      <c r="UKW2341" s="1279"/>
      <c r="UKX2341" s="1279"/>
      <c r="UKY2341" s="1279"/>
      <c r="UKZ2341" s="1279"/>
      <c r="ULA2341" s="1279"/>
      <c r="ULB2341" s="1279"/>
      <c r="ULC2341" s="1279"/>
      <c r="ULD2341" s="1279"/>
      <c r="ULE2341" s="1279"/>
      <c r="ULF2341" s="1279"/>
      <c r="ULG2341" s="1279"/>
      <c r="ULH2341" s="1279"/>
      <c r="ULI2341" s="1279"/>
      <c r="ULJ2341" s="1279"/>
      <c r="ULK2341" s="1279"/>
      <c r="ULL2341" s="1279"/>
      <c r="ULM2341" s="1279"/>
      <c r="ULN2341" s="1279"/>
      <c r="ULO2341" s="1279"/>
      <c r="ULP2341" s="1279"/>
      <c r="ULQ2341" s="1279"/>
      <c r="ULR2341" s="1279"/>
      <c r="ULS2341" s="1279"/>
      <c r="ULT2341" s="1279"/>
      <c r="ULU2341" s="1279"/>
      <c r="ULV2341" s="1279"/>
      <c r="ULW2341" s="1279"/>
      <c r="ULX2341" s="1279"/>
      <c r="ULY2341" s="1279"/>
      <c r="ULZ2341" s="1279"/>
      <c r="UMA2341" s="1279"/>
      <c r="UMB2341" s="1279"/>
      <c r="UMC2341" s="1279"/>
      <c r="UMD2341" s="1279"/>
      <c r="UME2341" s="1279"/>
      <c r="UMF2341" s="1279"/>
      <c r="UMG2341" s="1279"/>
      <c r="UMH2341" s="1279"/>
      <c r="UMI2341" s="1279"/>
      <c r="UMJ2341" s="1279"/>
      <c r="UMK2341" s="1279"/>
      <c r="UML2341" s="1279"/>
      <c r="UMM2341" s="1279"/>
      <c r="UMN2341" s="1279"/>
      <c r="UMO2341" s="1279"/>
      <c r="UMP2341" s="1279"/>
      <c r="UMQ2341" s="1279"/>
      <c r="UMR2341" s="1279"/>
      <c r="UMS2341" s="1279"/>
      <c r="UMT2341" s="1279"/>
      <c r="UMU2341" s="1279"/>
      <c r="UMV2341" s="1279"/>
      <c r="UMW2341" s="1279"/>
      <c r="UMX2341" s="1279"/>
      <c r="UMY2341" s="1279"/>
      <c r="UMZ2341" s="1279"/>
      <c r="UNA2341" s="1279"/>
      <c r="UNB2341" s="1279"/>
      <c r="UNC2341" s="1279"/>
      <c r="UND2341" s="1279"/>
      <c r="UNE2341" s="1279"/>
      <c r="UNF2341" s="1279"/>
      <c r="UNG2341" s="1279"/>
      <c r="UNH2341" s="1279"/>
      <c r="UNI2341" s="1279"/>
      <c r="UNJ2341" s="1279"/>
      <c r="UNK2341" s="1279"/>
      <c r="UNL2341" s="1279"/>
      <c r="UNM2341" s="1279"/>
      <c r="UNN2341" s="1279"/>
      <c r="UNO2341" s="1279"/>
      <c r="UNP2341" s="1279"/>
      <c r="UNQ2341" s="1279"/>
      <c r="UNR2341" s="1279"/>
      <c r="UNS2341" s="1279"/>
      <c r="UNT2341" s="1279"/>
      <c r="UNU2341" s="1279"/>
      <c r="UNV2341" s="1279"/>
      <c r="UNW2341" s="1279"/>
      <c r="UNX2341" s="1279"/>
      <c r="UNY2341" s="1279"/>
      <c r="UNZ2341" s="1279"/>
      <c r="UOA2341" s="1279"/>
      <c r="UOB2341" s="1279"/>
      <c r="UOC2341" s="1279"/>
      <c r="UOD2341" s="1279"/>
      <c r="UOE2341" s="1279"/>
      <c r="UOF2341" s="1279"/>
      <c r="UOG2341" s="1279"/>
      <c r="UOH2341" s="1279"/>
      <c r="UOI2341" s="1279"/>
      <c r="UOJ2341" s="1279"/>
      <c r="UOK2341" s="1279"/>
      <c r="UOL2341" s="1279"/>
      <c r="UOM2341" s="1279"/>
      <c r="UON2341" s="1279"/>
      <c r="UOO2341" s="1279"/>
      <c r="UOP2341" s="1279"/>
      <c r="UOQ2341" s="1279"/>
      <c r="UOR2341" s="1279"/>
      <c r="UOS2341" s="1279"/>
      <c r="UOT2341" s="1279"/>
      <c r="UOU2341" s="1279"/>
      <c r="UOV2341" s="1279"/>
      <c r="UOW2341" s="1279"/>
      <c r="UOX2341" s="1279"/>
      <c r="UOY2341" s="1279"/>
      <c r="UOZ2341" s="1279"/>
      <c r="UPA2341" s="1279"/>
      <c r="UPB2341" s="1279"/>
      <c r="UPC2341" s="1279"/>
      <c r="UPD2341" s="1279"/>
      <c r="UPE2341" s="1279"/>
      <c r="UPF2341" s="1279"/>
      <c r="UPG2341" s="1279"/>
      <c r="UPH2341" s="1279"/>
      <c r="UPI2341" s="1279"/>
      <c r="UPJ2341" s="1279"/>
      <c r="UPK2341" s="1279"/>
      <c r="UPL2341" s="1279"/>
      <c r="UPM2341" s="1279"/>
      <c r="UPN2341" s="1279"/>
      <c r="UPO2341" s="1279"/>
      <c r="UPP2341" s="1279"/>
      <c r="UPQ2341" s="1279"/>
      <c r="UPR2341" s="1279"/>
      <c r="UPS2341" s="1279"/>
      <c r="UPT2341" s="1279"/>
      <c r="UPU2341" s="1279"/>
      <c r="UPV2341" s="1279"/>
      <c r="UPW2341" s="1279"/>
      <c r="UPX2341" s="1279"/>
      <c r="UPY2341" s="1279"/>
      <c r="UPZ2341" s="1279"/>
      <c r="UQA2341" s="1279"/>
      <c r="UQB2341" s="1279"/>
      <c r="UQC2341" s="1279"/>
      <c r="UQD2341" s="1279"/>
      <c r="UQE2341" s="1279"/>
      <c r="UQF2341" s="1279"/>
      <c r="UQG2341" s="1279"/>
      <c r="UQH2341" s="1279"/>
      <c r="UQI2341" s="1279"/>
      <c r="UQJ2341" s="1279"/>
      <c r="UQK2341" s="1279"/>
      <c r="UQL2341" s="1279"/>
      <c r="UQM2341" s="1279"/>
      <c r="UQN2341" s="1279"/>
      <c r="UQO2341" s="1279"/>
      <c r="UQP2341" s="1279"/>
      <c r="UQQ2341" s="1279"/>
      <c r="UQR2341" s="1279"/>
      <c r="UQS2341" s="1279"/>
      <c r="UQT2341" s="1279"/>
      <c r="UQU2341" s="1279"/>
      <c r="UQV2341" s="1279"/>
      <c r="UQW2341" s="1279"/>
      <c r="UQX2341" s="1279"/>
      <c r="UQY2341" s="1279"/>
      <c r="UQZ2341" s="1279"/>
      <c r="URA2341" s="1279"/>
      <c r="URB2341" s="1279"/>
      <c r="URC2341" s="1279"/>
      <c r="URD2341" s="1279"/>
      <c r="URE2341" s="1279"/>
      <c r="URF2341" s="1279"/>
      <c r="URG2341" s="1279"/>
      <c r="URH2341" s="1279"/>
      <c r="URI2341" s="1279"/>
      <c r="URJ2341" s="1279"/>
      <c r="URK2341" s="1279"/>
      <c r="URL2341" s="1279"/>
      <c r="URM2341" s="1279"/>
      <c r="URN2341" s="1279"/>
      <c r="URO2341" s="1279"/>
      <c r="URP2341" s="1279"/>
      <c r="URQ2341" s="1279"/>
      <c r="URR2341" s="1279"/>
      <c r="URS2341" s="1279"/>
      <c r="URT2341" s="1279"/>
      <c r="URU2341" s="1279"/>
      <c r="URV2341" s="1279"/>
      <c r="URW2341" s="1279"/>
      <c r="URX2341" s="1279"/>
      <c r="URY2341" s="1279"/>
      <c r="URZ2341" s="1279"/>
      <c r="USA2341" s="1279"/>
      <c r="USB2341" s="1279"/>
      <c r="USC2341" s="1279"/>
      <c r="USD2341" s="1279"/>
      <c r="USE2341" s="1279"/>
      <c r="USF2341" s="1279"/>
      <c r="USG2341" s="1279"/>
      <c r="USH2341" s="1279"/>
      <c r="USI2341" s="1279"/>
      <c r="USJ2341" s="1279"/>
      <c r="USK2341" s="1279"/>
      <c r="USL2341" s="1279"/>
      <c r="USM2341" s="1279"/>
      <c r="USN2341" s="1279"/>
      <c r="USO2341" s="1279"/>
      <c r="USP2341" s="1279"/>
      <c r="USQ2341" s="1279"/>
      <c r="USR2341" s="1279"/>
      <c r="USS2341" s="1279"/>
      <c r="UST2341" s="1279"/>
      <c r="USU2341" s="1279"/>
      <c r="USV2341" s="1279"/>
      <c r="USW2341" s="1279"/>
      <c r="USX2341" s="1279"/>
      <c r="USY2341" s="1279"/>
      <c r="USZ2341" s="1279"/>
      <c r="UTA2341" s="1279"/>
      <c r="UTB2341" s="1279"/>
      <c r="UTC2341" s="1279"/>
      <c r="UTD2341" s="1279"/>
      <c r="UTE2341" s="1279"/>
      <c r="UTF2341" s="1279"/>
      <c r="UTG2341" s="1279"/>
      <c r="UTH2341" s="1279"/>
      <c r="UTI2341" s="1279"/>
      <c r="UTJ2341" s="1279"/>
      <c r="UTK2341" s="1279"/>
      <c r="UTL2341" s="1279"/>
      <c r="UTM2341" s="1279"/>
      <c r="UTN2341" s="1279"/>
      <c r="UTO2341" s="1279"/>
      <c r="UTP2341" s="1279"/>
      <c r="UTQ2341" s="1279"/>
      <c r="UTR2341" s="1279"/>
      <c r="UTS2341" s="1279"/>
      <c r="UTT2341" s="1279"/>
      <c r="UTU2341" s="1279"/>
      <c r="UTV2341" s="1279"/>
      <c r="UTW2341" s="1279"/>
      <c r="UTX2341" s="1279"/>
      <c r="UTY2341" s="1279"/>
      <c r="UTZ2341" s="1279"/>
      <c r="UUA2341" s="1279"/>
      <c r="UUB2341" s="1279"/>
      <c r="UUC2341" s="1279"/>
      <c r="UUD2341" s="1279"/>
      <c r="UUE2341" s="1279"/>
      <c r="UUF2341" s="1279"/>
      <c r="UUG2341" s="1279"/>
      <c r="UUH2341" s="1279"/>
      <c r="UUI2341" s="1279"/>
      <c r="UUJ2341" s="1279"/>
      <c r="UUK2341" s="1279"/>
      <c r="UUL2341" s="1279"/>
      <c r="UUM2341" s="1279"/>
      <c r="UUN2341" s="1279"/>
      <c r="UUO2341" s="1279"/>
      <c r="UUP2341" s="1279"/>
      <c r="UUQ2341" s="1279"/>
      <c r="UUR2341" s="1279"/>
      <c r="UUS2341" s="1279"/>
      <c r="UUT2341" s="1279"/>
      <c r="UUU2341" s="1279"/>
      <c r="UUV2341" s="1279"/>
      <c r="UUW2341" s="1279"/>
      <c r="UUX2341" s="1279"/>
      <c r="UUY2341" s="1279"/>
      <c r="UUZ2341" s="1279"/>
      <c r="UVA2341" s="1279"/>
      <c r="UVB2341" s="1279"/>
      <c r="UVC2341" s="1279"/>
      <c r="UVD2341" s="1279"/>
      <c r="UVE2341" s="1279"/>
      <c r="UVF2341" s="1279"/>
      <c r="UVG2341" s="1279"/>
      <c r="UVH2341" s="1279"/>
      <c r="UVI2341" s="1279"/>
      <c r="UVJ2341" s="1279"/>
      <c r="UVK2341" s="1279"/>
      <c r="UVL2341" s="1279"/>
      <c r="UVM2341" s="1279"/>
      <c r="UVN2341" s="1279"/>
      <c r="UVO2341" s="1279"/>
      <c r="UVP2341" s="1279"/>
      <c r="UVQ2341" s="1279"/>
      <c r="UVR2341" s="1279"/>
      <c r="UVS2341" s="1279"/>
      <c r="UVT2341" s="1279"/>
      <c r="UVU2341" s="1279"/>
      <c r="UVV2341" s="1279"/>
      <c r="UVW2341" s="1279"/>
      <c r="UVX2341" s="1279"/>
      <c r="UVY2341" s="1279"/>
      <c r="UVZ2341" s="1279"/>
      <c r="UWA2341" s="1279"/>
      <c r="UWB2341" s="1279"/>
      <c r="UWC2341" s="1279"/>
      <c r="UWD2341" s="1279"/>
      <c r="UWE2341" s="1279"/>
      <c r="UWF2341" s="1279"/>
      <c r="UWG2341" s="1279"/>
      <c r="UWH2341" s="1279"/>
      <c r="UWI2341" s="1279"/>
      <c r="UWJ2341" s="1279"/>
      <c r="UWK2341" s="1279"/>
      <c r="UWL2341" s="1279"/>
      <c r="UWM2341" s="1279"/>
      <c r="UWN2341" s="1279"/>
      <c r="UWO2341" s="1279"/>
      <c r="UWP2341" s="1279"/>
      <c r="UWQ2341" s="1279"/>
      <c r="UWR2341" s="1279"/>
      <c r="UWS2341" s="1279"/>
      <c r="UWT2341" s="1279"/>
      <c r="UWU2341" s="1279"/>
      <c r="UWV2341" s="1279"/>
      <c r="UWW2341" s="1279"/>
      <c r="UWX2341" s="1279"/>
      <c r="UWY2341" s="1279"/>
      <c r="UWZ2341" s="1279"/>
      <c r="UXA2341" s="1279"/>
      <c r="UXB2341" s="1279"/>
      <c r="UXC2341" s="1279"/>
      <c r="UXD2341" s="1279"/>
      <c r="UXE2341" s="1279"/>
      <c r="UXF2341" s="1279"/>
      <c r="UXG2341" s="1279"/>
      <c r="UXH2341" s="1279"/>
      <c r="UXI2341" s="1279"/>
      <c r="UXJ2341" s="1279"/>
      <c r="UXK2341" s="1279"/>
      <c r="UXL2341" s="1279"/>
      <c r="UXM2341" s="1279"/>
      <c r="UXN2341" s="1279"/>
      <c r="UXO2341" s="1279"/>
      <c r="UXP2341" s="1279"/>
      <c r="UXQ2341" s="1279"/>
      <c r="UXR2341" s="1279"/>
      <c r="UXS2341" s="1279"/>
      <c r="UXT2341" s="1279"/>
      <c r="UXU2341" s="1279"/>
      <c r="UXV2341" s="1279"/>
      <c r="UXW2341" s="1279"/>
      <c r="UXX2341" s="1279"/>
      <c r="UXY2341" s="1279"/>
      <c r="UXZ2341" s="1279"/>
      <c r="UYA2341" s="1279"/>
      <c r="UYB2341" s="1279"/>
      <c r="UYC2341" s="1279"/>
      <c r="UYD2341" s="1279"/>
      <c r="UYE2341" s="1279"/>
      <c r="UYF2341" s="1279"/>
      <c r="UYG2341" s="1279"/>
      <c r="UYH2341" s="1279"/>
      <c r="UYI2341" s="1279"/>
      <c r="UYJ2341" s="1279"/>
      <c r="UYK2341" s="1279"/>
      <c r="UYL2341" s="1279"/>
      <c r="UYM2341" s="1279"/>
      <c r="UYN2341" s="1279"/>
      <c r="UYO2341" s="1279"/>
      <c r="UYP2341" s="1279"/>
      <c r="UYQ2341" s="1279"/>
      <c r="UYR2341" s="1279"/>
      <c r="UYS2341" s="1279"/>
      <c r="UYT2341" s="1279"/>
      <c r="UYU2341" s="1279"/>
      <c r="UYV2341" s="1279"/>
      <c r="UYW2341" s="1279"/>
      <c r="UYX2341" s="1279"/>
      <c r="UYY2341" s="1279"/>
      <c r="UYZ2341" s="1279"/>
      <c r="UZA2341" s="1279"/>
      <c r="UZB2341" s="1279"/>
      <c r="UZC2341" s="1279"/>
      <c r="UZD2341" s="1279"/>
      <c r="UZE2341" s="1279"/>
      <c r="UZF2341" s="1279"/>
      <c r="UZG2341" s="1279"/>
      <c r="UZH2341" s="1279"/>
      <c r="UZI2341" s="1279"/>
      <c r="UZJ2341" s="1279"/>
      <c r="UZK2341" s="1279"/>
      <c r="UZL2341" s="1279"/>
      <c r="UZM2341" s="1279"/>
      <c r="UZN2341" s="1279"/>
      <c r="UZO2341" s="1279"/>
      <c r="UZP2341" s="1279"/>
      <c r="UZQ2341" s="1279"/>
      <c r="UZR2341" s="1279"/>
      <c r="UZS2341" s="1279"/>
      <c r="UZT2341" s="1279"/>
      <c r="UZU2341" s="1279"/>
      <c r="UZV2341" s="1279"/>
      <c r="UZW2341" s="1279"/>
      <c r="UZX2341" s="1279"/>
      <c r="UZY2341" s="1279"/>
      <c r="UZZ2341" s="1279"/>
      <c r="VAA2341" s="1279"/>
      <c r="VAB2341" s="1279"/>
      <c r="VAC2341" s="1279"/>
      <c r="VAD2341" s="1279"/>
      <c r="VAE2341" s="1279"/>
      <c r="VAF2341" s="1279"/>
      <c r="VAG2341" s="1279"/>
      <c r="VAH2341" s="1279"/>
      <c r="VAI2341" s="1279"/>
      <c r="VAJ2341" s="1279"/>
      <c r="VAK2341" s="1279"/>
      <c r="VAL2341" s="1279"/>
      <c r="VAM2341" s="1279"/>
      <c r="VAN2341" s="1279"/>
      <c r="VAO2341" s="1279"/>
      <c r="VAP2341" s="1279"/>
      <c r="VAQ2341" s="1279"/>
      <c r="VAR2341" s="1279"/>
      <c r="VAS2341" s="1279"/>
      <c r="VAT2341" s="1279"/>
      <c r="VAU2341" s="1279"/>
      <c r="VAV2341" s="1279"/>
      <c r="VAW2341" s="1279"/>
      <c r="VAX2341" s="1279"/>
      <c r="VAY2341" s="1279"/>
      <c r="VAZ2341" s="1279"/>
      <c r="VBA2341" s="1279"/>
      <c r="VBB2341" s="1279"/>
      <c r="VBC2341" s="1279"/>
      <c r="VBD2341" s="1279"/>
      <c r="VBE2341" s="1279"/>
      <c r="VBF2341" s="1279"/>
      <c r="VBG2341" s="1279"/>
      <c r="VBH2341" s="1279"/>
      <c r="VBI2341" s="1279"/>
      <c r="VBJ2341" s="1279"/>
      <c r="VBK2341" s="1279"/>
      <c r="VBL2341" s="1279"/>
      <c r="VBM2341" s="1279"/>
      <c r="VBN2341" s="1279"/>
      <c r="VBO2341" s="1279"/>
      <c r="VBP2341" s="1279"/>
      <c r="VBQ2341" s="1279"/>
      <c r="VBR2341" s="1279"/>
      <c r="VBS2341" s="1279"/>
      <c r="VBT2341" s="1279"/>
      <c r="VBU2341" s="1279"/>
      <c r="VBV2341" s="1279"/>
      <c r="VBW2341" s="1279"/>
      <c r="VBX2341" s="1279"/>
      <c r="VBY2341" s="1279"/>
      <c r="VBZ2341" s="1279"/>
      <c r="VCA2341" s="1279"/>
      <c r="VCB2341" s="1279"/>
      <c r="VCC2341" s="1279"/>
      <c r="VCD2341" s="1279"/>
      <c r="VCE2341" s="1279"/>
      <c r="VCF2341" s="1279"/>
      <c r="VCG2341" s="1279"/>
      <c r="VCH2341" s="1279"/>
      <c r="VCI2341" s="1279"/>
      <c r="VCJ2341" s="1279"/>
      <c r="VCK2341" s="1279"/>
      <c r="VCL2341" s="1279"/>
      <c r="VCM2341" s="1279"/>
      <c r="VCN2341" s="1279"/>
      <c r="VCO2341" s="1279"/>
      <c r="VCP2341" s="1279"/>
      <c r="VCQ2341" s="1279"/>
      <c r="VCR2341" s="1279"/>
      <c r="VCS2341" s="1279"/>
      <c r="VCT2341" s="1279"/>
      <c r="VCU2341" s="1279"/>
      <c r="VCV2341" s="1279"/>
      <c r="VCW2341" s="1279"/>
      <c r="VCX2341" s="1279"/>
      <c r="VCY2341" s="1279"/>
      <c r="VCZ2341" s="1279"/>
      <c r="VDA2341" s="1279"/>
      <c r="VDB2341" s="1279"/>
      <c r="VDC2341" s="1279"/>
      <c r="VDD2341" s="1279"/>
      <c r="VDE2341" s="1279"/>
      <c r="VDF2341" s="1279"/>
      <c r="VDG2341" s="1279"/>
      <c r="VDH2341" s="1279"/>
      <c r="VDI2341" s="1279"/>
      <c r="VDJ2341" s="1279"/>
      <c r="VDK2341" s="1279"/>
      <c r="VDL2341" s="1279"/>
      <c r="VDM2341" s="1279"/>
      <c r="VDN2341" s="1279"/>
      <c r="VDO2341" s="1279"/>
      <c r="VDP2341" s="1279"/>
      <c r="VDQ2341" s="1279"/>
      <c r="VDR2341" s="1279"/>
      <c r="VDS2341" s="1279"/>
      <c r="VDT2341" s="1279"/>
      <c r="VDU2341" s="1279"/>
      <c r="VDV2341" s="1279"/>
      <c r="VDW2341" s="1279"/>
      <c r="VDX2341" s="1279"/>
      <c r="VDY2341" s="1279"/>
      <c r="VDZ2341" s="1279"/>
      <c r="VEA2341" s="1279"/>
      <c r="VEB2341" s="1279"/>
      <c r="VEC2341" s="1279"/>
      <c r="VED2341" s="1279"/>
      <c r="VEE2341" s="1279"/>
      <c r="VEF2341" s="1279"/>
      <c r="VEG2341" s="1279"/>
      <c r="VEH2341" s="1279"/>
      <c r="VEI2341" s="1279"/>
      <c r="VEJ2341" s="1279"/>
      <c r="VEK2341" s="1279"/>
      <c r="VEL2341" s="1279"/>
      <c r="VEM2341" s="1279"/>
      <c r="VEN2341" s="1279"/>
      <c r="VEO2341" s="1279"/>
      <c r="VEP2341" s="1279"/>
      <c r="VEQ2341" s="1279"/>
      <c r="VER2341" s="1279"/>
      <c r="VES2341" s="1279"/>
      <c r="VET2341" s="1279"/>
      <c r="VEU2341" s="1279"/>
      <c r="VEV2341" s="1279"/>
      <c r="VEW2341" s="1279"/>
      <c r="VEX2341" s="1279"/>
      <c r="VEY2341" s="1279"/>
      <c r="VEZ2341" s="1279"/>
      <c r="VFA2341" s="1279"/>
      <c r="VFB2341" s="1279"/>
      <c r="VFC2341" s="1279"/>
      <c r="VFD2341" s="1279"/>
      <c r="VFE2341" s="1279"/>
      <c r="VFF2341" s="1279"/>
      <c r="VFG2341" s="1279"/>
      <c r="VFH2341" s="1279"/>
      <c r="VFI2341" s="1279"/>
      <c r="VFJ2341" s="1279"/>
      <c r="VFK2341" s="1279"/>
      <c r="VFL2341" s="1279"/>
      <c r="VFM2341" s="1279"/>
      <c r="VFN2341" s="1279"/>
      <c r="VFO2341" s="1279"/>
      <c r="VFP2341" s="1279"/>
      <c r="VFQ2341" s="1279"/>
      <c r="VFR2341" s="1279"/>
      <c r="VFS2341" s="1279"/>
      <c r="VFT2341" s="1279"/>
      <c r="VFU2341" s="1279"/>
      <c r="VFV2341" s="1279"/>
      <c r="VFW2341" s="1279"/>
      <c r="VFX2341" s="1279"/>
      <c r="VFY2341" s="1279"/>
      <c r="VFZ2341" s="1279"/>
      <c r="VGA2341" s="1279"/>
      <c r="VGB2341" s="1279"/>
      <c r="VGC2341" s="1279"/>
      <c r="VGD2341" s="1279"/>
      <c r="VGE2341" s="1279"/>
      <c r="VGF2341" s="1279"/>
      <c r="VGG2341" s="1279"/>
      <c r="VGH2341" s="1279"/>
      <c r="VGI2341" s="1279"/>
      <c r="VGJ2341" s="1279"/>
      <c r="VGK2341" s="1279"/>
      <c r="VGL2341" s="1279"/>
      <c r="VGM2341" s="1279"/>
      <c r="VGN2341" s="1279"/>
      <c r="VGO2341" s="1279"/>
      <c r="VGP2341" s="1279"/>
      <c r="VGQ2341" s="1279"/>
      <c r="VGR2341" s="1279"/>
      <c r="VGS2341" s="1279"/>
      <c r="VGT2341" s="1279"/>
      <c r="VGU2341" s="1279"/>
      <c r="VGV2341" s="1279"/>
      <c r="VGW2341" s="1279"/>
      <c r="VGX2341" s="1279"/>
      <c r="VGY2341" s="1279"/>
      <c r="VGZ2341" s="1279"/>
      <c r="VHA2341" s="1279"/>
      <c r="VHB2341" s="1279"/>
      <c r="VHC2341" s="1279"/>
      <c r="VHD2341" s="1279"/>
      <c r="VHE2341" s="1279"/>
      <c r="VHF2341" s="1279"/>
      <c r="VHG2341" s="1279"/>
      <c r="VHH2341" s="1279"/>
      <c r="VHI2341" s="1279"/>
      <c r="VHJ2341" s="1279"/>
      <c r="VHK2341" s="1279"/>
      <c r="VHL2341" s="1279"/>
      <c r="VHM2341" s="1279"/>
      <c r="VHN2341" s="1279"/>
      <c r="VHO2341" s="1279"/>
      <c r="VHP2341" s="1279"/>
      <c r="VHQ2341" s="1279"/>
      <c r="VHR2341" s="1279"/>
      <c r="VHS2341" s="1279"/>
      <c r="VHT2341" s="1279"/>
      <c r="VHU2341" s="1279"/>
      <c r="VHV2341" s="1279"/>
      <c r="VHW2341" s="1279"/>
      <c r="VHX2341" s="1279"/>
      <c r="VHY2341" s="1279"/>
      <c r="VHZ2341" s="1279"/>
      <c r="VIA2341" s="1279"/>
      <c r="VIB2341" s="1279"/>
      <c r="VIC2341" s="1279"/>
      <c r="VID2341" s="1279"/>
      <c r="VIE2341" s="1279"/>
      <c r="VIF2341" s="1279"/>
      <c r="VIG2341" s="1279"/>
      <c r="VIH2341" s="1279"/>
      <c r="VII2341" s="1279"/>
      <c r="VIJ2341" s="1279"/>
      <c r="VIK2341" s="1279"/>
      <c r="VIL2341" s="1279"/>
      <c r="VIM2341" s="1279"/>
      <c r="VIN2341" s="1279"/>
      <c r="VIO2341" s="1279"/>
      <c r="VIP2341" s="1279"/>
      <c r="VIQ2341" s="1279"/>
      <c r="VIR2341" s="1279"/>
      <c r="VIS2341" s="1279"/>
      <c r="VIT2341" s="1279"/>
      <c r="VIU2341" s="1279"/>
      <c r="VIV2341" s="1279"/>
      <c r="VIW2341" s="1279"/>
      <c r="VIX2341" s="1279"/>
      <c r="VIY2341" s="1279"/>
      <c r="VIZ2341" s="1279"/>
      <c r="VJA2341" s="1279"/>
      <c r="VJB2341" s="1279"/>
      <c r="VJC2341" s="1279"/>
      <c r="VJD2341" s="1279"/>
      <c r="VJE2341" s="1279"/>
      <c r="VJF2341" s="1279"/>
      <c r="VJG2341" s="1279"/>
      <c r="VJH2341" s="1279"/>
      <c r="VJI2341" s="1279"/>
      <c r="VJJ2341" s="1279"/>
      <c r="VJK2341" s="1279"/>
      <c r="VJL2341" s="1279"/>
      <c r="VJM2341" s="1279"/>
      <c r="VJN2341" s="1279"/>
      <c r="VJO2341" s="1279"/>
      <c r="VJP2341" s="1279"/>
      <c r="VJQ2341" s="1279"/>
      <c r="VJR2341" s="1279"/>
      <c r="VJS2341" s="1279"/>
      <c r="VJT2341" s="1279"/>
      <c r="VJU2341" s="1279"/>
      <c r="VJV2341" s="1279"/>
      <c r="VJW2341" s="1279"/>
      <c r="VJX2341" s="1279"/>
      <c r="VJY2341" s="1279"/>
      <c r="VJZ2341" s="1279"/>
      <c r="VKA2341" s="1279"/>
      <c r="VKB2341" s="1279"/>
      <c r="VKC2341" s="1279"/>
      <c r="VKD2341" s="1279"/>
      <c r="VKE2341" s="1279"/>
      <c r="VKF2341" s="1279"/>
      <c r="VKG2341" s="1279"/>
      <c r="VKH2341" s="1279"/>
      <c r="VKI2341" s="1279"/>
      <c r="VKJ2341" s="1279"/>
      <c r="VKK2341" s="1279"/>
      <c r="VKL2341" s="1279"/>
      <c r="VKM2341" s="1279"/>
      <c r="VKN2341" s="1279"/>
      <c r="VKO2341" s="1279"/>
      <c r="VKP2341" s="1279"/>
      <c r="VKQ2341" s="1279"/>
      <c r="VKR2341" s="1279"/>
      <c r="VKS2341" s="1279"/>
      <c r="VKT2341" s="1279"/>
      <c r="VKU2341" s="1279"/>
      <c r="VKV2341" s="1279"/>
      <c r="VKW2341" s="1279"/>
      <c r="VKX2341" s="1279"/>
      <c r="VKY2341" s="1279"/>
      <c r="VKZ2341" s="1279"/>
      <c r="VLA2341" s="1279"/>
      <c r="VLB2341" s="1279"/>
      <c r="VLC2341" s="1279"/>
      <c r="VLD2341" s="1279"/>
      <c r="VLE2341" s="1279"/>
      <c r="VLF2341" s="1279"/>
      <c r="VLG2341" s="1279"/>
      <c r="VLH2341" s="1279"/>
      <c r="VLI2341" s="1279"/>
      <c r="VLJ2341" s="1279"/>
      <c r="VLK2341" s="1279"/>
      <c r="VLL2341" s="1279"/>
      <c r="VLM2341" s="1279"/>
      <c r="VLN2341" s="1279"/>
      <c r="VLO2341" s="1279"/>
      <c r="VLP2341" s="1279"/>
      <c r="VLQ2341" s="1279"/>
      <c r="VLR2341" s="1279"/>
      <c r="VLS2341" s="1279"/>
      <c r="VLT2341" s="1279"/>
      <c r="VLU2341" s="1279"/>
      <c r="VLV2341" s="1279"/>
      <c r="VLW2341" s="1279"/>
      <c r="VLX2341" s="1279"/>
      <c r="VLY2341" s="1279"/>
      <c r="VLZ2341" s="1279"/>
      <c r="VMA2341" s="1279"/>
      <c r="VMB2341" s="1279"/>
      <c r="VMC2341" s="1279"/>
      <c r="VMD2341" s="1279"/>
      <c r="VME2341" s="1279"/>
      <c r="VMF2341" s="1279"/>
      <c r="VMG2341" s="1279"/>
      <c r="VMH2341" s="1279"/>
      <c r="VMI2341" s="1279"/>
      <c r="VMJ2341" s="1279"/>
      <c r="VMK2341" s="1279"/>
      <c r="VML2341" s="1279"/>
      <c r="VMM2341" s="1279"/>
      <c r="VMN2341" s="1279"/>
      <c r="VMO2341" s="1279"/>
      <c r="VMP2341" s="1279"/>
      <c r="VMQ2341" s="1279"/>
      <c r="VMR2341" s="1279"/>
      <c r="VMS2341" s="1279"/>
      <c r="VMT2341" s="1279"/>
      <c r="VMU2341" s="1279"/>
      <c r="VMV2341" s="1279"/>
      <c r="VMW2341" s="1279"/>
      <c r="VMX2341" s="1279"/>
      <c r="VMY2341" s="1279"/>
      <c r="VMZ2341" s="1279"/>
      <c r="VNA2341" s="1279"/>
      <c r="VNB2341" s="1279"/>
      <c r="VNC2341" s="1279"/>
      <c r="VND2341" s="1279"/>
      <c r="VNE2341" s="1279"/>
      <c r="VNF2341" s="1279"/>
      <c r="VNG2341" s="1279"/>
      <c r="VNH2341" s="1279"/>
      <c r="VNI2341" s="1279"/>
      <c r="VNJ2341" s="1279"/>
      <c r="VNK2341" s="1279"/>
      <c r="VNL2341" s="1279"/>
      <c r="VNM2341" s="1279"/>
      <c r="VNN2341" s="1279"/>
      <c r="VNO2341" s="1279"/>
      <c r="VNP2341" s="1279"/>
      <c r="VNQ2341" s="1279"/>
      <c r="VNR2341" s="1279"/>
      <c r="VNS2341" s="1279"/>
      <c r="VNT2341" s="1279"/>
      <c r="VNU2341" s="1279"/>
      <c r="VNV2341" s="1279"/>
      <c r="VNW2341" s="1279"/>
      <c r="VNX2341" s="1279"/>
      <c r="VNY2341" s="1279"/>
      <c r="VNZ2341" s="1279"/>
      <c r="VOA2341" s="1279"/>
      <c r="VOB2341" s="1279"/>
      <c r="VOC2341" s="1279"/>
      <c r="VOD2341" s="1279"/>
      <c r="VOE2341" s="1279"/>
      <c r="VOF2341" s="1279"/>
      <c r="VOG2341" s="1279"/>
      <c r="VOH2341" s="1279"/>
      <c r="VOI2341" s="1279"/>
      <c r="VOJ2341" s="1279"/>
      <c r="VOK2341" s="1279"/>
      <c r="VOL2341" s="1279"/>
      <c r="VOM2341" s="1279"/>
      <c r="VON2341" s="1279"/>
      <c r="VOO2341" s="1279"/>
      <c r="VOP2341" s="1279"/>
      <c r="VOQ2341" s="1279"/>
      <c r="VOR2341" s="1279"/>
      <c r="VOS2341" s="1279"/>
      <c r="VOT2341" s="1279"/>
      <c r="VOU2341" s="1279"/>
      <c r="VOV2341" s="1279"/>
      <c r="VOW2341" s="1279"/>
      <c r="VOX2341" s="1279"/>
      <c r="VOY2341" s="1279"/>
      <c r="VOZ2341" s="1279"/>
      <c r="VPA2341" s="1279"/>
      <c r="VPB2341" s="1279"/>
      <c r="VPC2341" s="1279"/>
      <c r="VPD2341" s="1279"/>
      <c r="VPE2341" s="1279"/>
      <c r="VPF2341" s="1279"/>
      <c r="VPG2341" s="1279"/>
      <c r="VPH2341" s="1279"/>
      <c r="VPI2341" s="1279"/>
      <c r="VPJ2341" s="1279"/>
      <c r="VPK2341" s="1279"/>
      <c r="VPL2341" s="1279"/>
      <c r="VPM2341" s="1279"/>
      <c r="VPN2341" s="1279"/>
      <c r="VPO2341" s="1279"/>
      <c r="VPP2341" s="1279"/>
      <c r="VPQ2341" s="1279"/>
      <c r="VPR2341" s="1279"/>
      <c r="VPS2341" s="1279"/>
      <c r="VPT2341" s="1279"/>
      <c r="VPU2341" s="1279"/>
      <c r="VPV2341" s="1279"/>
      <c r="VPW2341" s="1279"/>
      <c r="VPX2341" s="1279"/>
      <c r="VPY2341" s="1279"/>
      <c r="VPZ2341" s="1279"/>
      <c r="VQA2341" s="1279"/>
      <c r="VQB2341" s="1279"/>
      <c r="VQC2341" s="1279"/>
      <c r="VQD2341" s="1279"/>
      <c r="VQE2341" s="1279"/>
      <c r="VQF2341" s="1279"/>
      <c r="VQG2341" s="1279"/>
      <c r="VQH2341" s="1279"/>
      <c r="VQI2341" s="1279"/>
      <c r="VQJ2341" s="1279"/>
      <c r="VQK2341" s="1279"/>
      <c r="VQL2341" s="1279"/>
      <c r="VQM2341" s="1279"/>
      <c r="VQN2341" s="1279"/>
      <c r="VQO2341" s="1279"/>
      <c r="VQP2341" s="1279"/>
      <c r="VQQ2341" s="1279"/>
      <c r="VQR2341" s="1279"/>
      <c r="VQS2341" s="1279"/>
      <c r="VQT2341" s="1279"/>
      <c r="VQU2341" s="1279"/>
      <c r="VQV2341" s="1279"/>
      <c r="VQW2341" s="1279"/>
      <c r="VQX2341" s="1279"/>
      <c r="VQY2341" s="1279"/>
      <c r="VQZ2341" s="1279"/>
      <c r="VRA2341" s="1279"/>
      <c r="VRB2341" s="1279"/>
      <c r="VRC2341" s="1279"/>
      <c r="VRD2341" s="1279"/>
      <c r="VRE2341" s="1279"/>
      <c r="VRF2341" s="1279"/>
      <c r="VRG2341" s="1279"/>
      <c r="VRH2341" s="1279"/>
      <c r="VRI2341" s="1279"/>
      <c r="VRJ2341" s="1279"/>
      <c r="VRK2341" s="1279"/>
      <c r="VRL2341" s="1279"/>
      <c r="VRM2341" s="1279"/>
      <c r="VRN2341" s="1279"/>
      <c r="VRO2341" s="1279"/>
      <c r="VRP2341" s="1279"/>
      <c r="VRQ2341" s="1279"/>
      <c r="VRR2341" s="1279"/>
      <c r="VRS2341" s="1279"/>
      <c r="VRT2341" s="1279"/>
      <c r="VRU2341" s="1279"/>
      <c r="VRV2341" s="1279"/>
      <c r="VRW2341" s="1279"/>
      <c r="VRX2341" s="1279"/>
      <c r="VRY2341" s="1279"/>
      <c r="VRZ2341" s="1279"/>
      <c r="VSA2341" s="1279"/>
      <c r="VSB2341" s="1279"/>
      <c r="VSC2341" s="1279"/>
      <c r="VSD2341" s="1279"/>
      <c r="VSE2341" s="1279"/>
      <c r="VSF2341" s="1279"/>
      <c r="VSG2341" s="1279"/>
      <c r="VSH2341" s="1279"/>
      <c r="VSI2341" s="1279"/>
      <c r="VSJ2341" s="1279"/>
      <c r="VSK2341" s="1279"/>
      <c r="VSL2341" s="1279"/>
      <c r="VSM2341" s="1279"/>
      <c r="VSN2341" s="1279"/>
      <c r="VSO2341" s="1279"/>
      <c r="VSP2341" s="1279"/>
      <c r="VSQ2341" s="1279"/>
      <c r="VSR2341" s="1279"/>
      <c r="VSS2341" s="1279"/>
      <c r="VST2341" s="1279"/>
      <c r="VSU2341" s="1279"/>
      <c r="VSV2341" s="1279"/>
      <c r="VSW2341" s="1279"/>
      <c r="VSX2341" s="1279"/>
      <c r="VSY2341" s="1279"/>
      <c r="VSZ2341" s="1279"/>
      <c r="VTA2341" s="1279"/>
      <c r="VTB2341" s="1279"/>
      <c r="VTC2341" s="1279"/>
      <c r="VTD2341" s="1279"/>
      <c r="VTE2341" s="1279"/>
      <c r="VTF2341" s="1279"/>
      <c r="VTG2341" s="1279"/>
      <c r="VTH2341" s="1279"/>
      <c r="VTI2341" s="1279"/>
      <c r="VTJ2341" s="1279"/>
      <c r="VTK2341" s="1279"/>
      <c r="VTL2341" s="1279"/>
      <c r="VTM2341" s="1279"/>
      <c r="VTN2341" s="1279"/>
      <c r="VTO2341" s="1279"/>
      <c r="VTP2341" s="1279"/>
      <c r="VTQ2341" s="1279"/>
      <c r="VTR2341" s="1279"/>
      <c r="VTS2341" s="1279"/>
      <c r="VTT2341" s="1279"/>
      <c r="VTU2341" s="1279"/>
      <c r="VTV2341" s="1279"/>
      <c r="VTW2341" s="1279"/>
      <c r="VTX2341" s="1279"/>
      <c r="VTY2341" s="1279"/>
      <c r="VTZ2341" s="1279"/>
      <c r="VUA2341" s="1279"/>
      <c r="VUB2341" s="1279"/>
      <c r="VUC2341" s="1279"/>
      <c r="VUD2341" s="1279"/>
      <c r="VUE2341" s="1279"/>
      <c r="VUF2341" s="1279"/>
      <c r="VUG2341" s="1279"/>
      <c r="VUH2341" s="1279"/>
      <c r="VUI2341" s="1279"/>
      <c r="VUJ2341" s="1279"/>
      <c r="VUK2341" s="1279"/>
      <c r="VUL2341" s="1279"/>
      <c r="VUM2341" s="1279"/>
      <c r="VUN2341" s="1279"/>
      <c r="VUO2341" s="1279"/>
      <c r="VUP2341" s="1279"/>
      <c r="VUQ2341" s="1279"/>
      <c r="VUR2341" s="1279"/>
      <c r="VUS2341" s="1279"/>
      <c r="VUT2341" s="1279"/>
      <c r="VUU2341" s="1279"/>
      <c r="VUV2341" s="1279"/>
      <c r="VUW2341" s="1279"/>
      <c r="VUX2341" s="1279"/>
      <c r="VUY2341" s="1279"/>
      <c r="VUZ2341" s="1279"/>
      <c r="VVA2341" s="1279"/>
      <c r="VVB2341" s="1279"/>
      <c r="VVC2341" s="1279"/>
      <c r="VVD2341" s="1279"/>
      <c r="VVE2341" s="1279"/>
      <c r="VVF2341" s="1279"/>
      <c r="VVG2341" s="1279"/>
      <c r="VVH2341" s="1279"/>
      <c r="VVI2341" s="1279"/>
      <c r="VVJ2341" s="1279"/>
      <c r="VVK2341" s="1279"/>
      <c r="VVL2341" s="1279"/>
      <c r="VVM2341" s="1279"/>
      <c r="VVN2341" s="1279"/>
      <c r="VVO2341" s="1279"/>
      <c r="VVP2341" s="1279"/>
      <c r="VVQ2341" s="1279"/>
      <c r="VVR2341" s="1279"/>
      <c r="VVS2341" s="1279"/>
      <c r="VVT2341" s="1279"/>
      <c r="VVU2341" s="1279"/>
      <c r="VVV2341" s="1279"/>
      <c r="VVW2341" s="1279"/>
      <c r="VVX2341" s="1279"/>
      <c r="VVY2341" s="1279"/>
      <c r="VVZ2341" s="1279"/>
      <c r="VWA2341" s="1279"/>
      <c r="VWB2341" s="1279"/>
      <c r="VWC2341" s="1279"/>
      <c r="VWD2341" s="1279"/>
      <c r="VWE2341" s="1279"/>
      <c r="VWF2341" s="1279"/>
      <c r="VWG2341" s="1279"/>
      <c r="VWH2341" s="1279"/>
      <c r="VWI2341" s="1279"/>
      <c r="VWJ2341" s="1279"/>
      <c r="VWK2341" s="1279"/>
      <c r="VWL2341" s="1279"/>
      <c r="VWM2341" s="1279"/>
      <c r="VWN2341" s="1279"/>
      <c r="VWO2341" s="1279"/>
      <c r="VWP2341" s="1279"/>
      <c r="VWQ2341" s="1279"/>
      <c r="VWR2341" s="1279"/>
      <c r="VWS2341" s="1279"/>
      <c r="VWT2341" s="1279"/>
      <c r="VWU2341" s="1279"/>
      <c r="VWV2341" s="1279"/>
      <c r="VWW2341" s="1279"/>
      <c r="VWX2341" s="1279"/>
      <c r="VWY2341" s="1279"/>
      <c r="VWZ2341" s="1279"/>
      <c r="VXA2341" s="1279"/>
      <c r="VXB2341" s="1279"/>
      <c r="VXC2341" s="1279"/>
      <c r="VXD2341" s="1279"/>
      <c r="VXE2341" s="1279"/>
      <c r="VXF2341" s="1279"/>
      <c r="VXG2341" s="1279"/>
      <c r="VXH2341" s="1279"/>
      <c r="VXI2341" s="1279"/>
      <c r="VXJ2341" s="1279"/>
      <c r="VXK2341" s="1279"/>
      <c r="VXL2341" s="1279"/>
      <c r="VXM2341" s="1279"/>
      <c r="VXN2341" s="1279"/>
      <c r="VXO2341" s="1279"/>
      <c r="VXP2341" s="1279"/>
      <c r="VXQ2341" s="1279"/>
      <c r="VXR2341" s="1279"/>
      <c r="VXS2341" s="1279"/>
      <c r="VXT2341" s="1279"/>
      <c r="VXU2341" s="1279"/>
      <c r="VXV2341" s="1279"/>
      <c r="VXW2341" s="1279"/>
      <c r="VXX2341" s="1279"/>
      <c r="VXY2341" s="1279"/>
      <c r="VXZ2341" s="1279"/>
      <c r="VYA2341" s="1279"/>
      <c r="VYB2341" s="1279"/>
      <c r="VYC2341" s="1279"/>
      <c r="VYD2341" s="1279"/>
      <c r="VYE2341" s="1279"/>
      <c r="VYF2341" s="1279"/>
      <c r="VYG2341" s="1279"/>
      <c r="VYH2341" s="1279"/>
      <c r="VYI2341" s="1279"/>
      <c r="VYJ2341" s="1279"/>
      <c r="VYK2341" s="1279"/>
      <c r="VYL2341" s="1279"/>
      <c r="VYM2341" s="1279"/>
      <c r="VYN2341" s="1279"/>
      <c r="VYO2341" s="1279"/>
      <c r="VYP2341" s="1279"/>
      <c r="VYQ2341" s="1279"/>
      <c r="VYR2341" s="1279"/>
      <c r="VYS2341" s="1279"/>
      <c r="VYT2341" s="1279"/>
      <c r="VYU2341" s="1279"/>
      <c r="VYV2341" s="1279"/>
      <c r="VYW2341" s="1279"/>
      <c r="VYX2341" s="1279"/>
      <c r="VYY2341" s="1279"/>
      <c r="VYZ2341" s="1279"/>
      <c r="VZA2341" s="1279"/>
      <c r="VZB2341" s="1279"/>
      <c r="VZC2341" s="1279"/>
      <c r="VZD2341" s="1279"/>
      <c r="VZE2341" s="1279"/>
      <c r="VZF2341" s="1279"/>
      <c r="VZG2341" s="1279"/>
      <c r="VZH2341" s="1279"/>
      <c r="VZI2341" s="1279"/>
      <c r="VZJ2341" s="1279"/>
      <c r="VZK2341" s="1279"/>
      <c r="VZL2341" s="1279"/>
      <c r="VZM2341" s="1279"/>
      <c r="VZN2341" s="1279"/>
      <c r="VZO2341" s="1279"/>
      <c r="VZP2341" s="1279"/>
      <c r="VZQ2341" s="1279"/>
      <c r="VZR2341" s="1279"/>
      <c r="VZS2341" s="1279"/>
      <c r="VZT2341" s="1279"/>
      <c r="VZU2341" s="1279"/>
      <c r="VZV2341" s="1279"/>
      <c r="VZW2341" s="1279"/>
      <c r="VZX2341" s="1279"/>
      <c r="VZY2341" s="1279"/>
      <c r="VZZ2341" s="1279"/>
      <c r="WAA2341" s="1279"/>
      <c r="WAB2341" s="1279"/>
      <c r="WAC2341" s="1279"/>
      <c r="WAD2341" s="1279"/>
      <c r="WAE2341" s="1279"/>
      <c r="WAF2341" s="1279"/>
      <c r="WAG2341" s="1279"/>
      <c r="WAH2341" s="1279"/>
      <c r="WAI2341" s="1279"/>
      <c r="WAJ2341" s="1279"/>
      <c r="WAK2341" s="1279"/>
      <c r="WAL2341" s="1279"/>
      <c r="WAM2341" s="1279"/>
      <c r="WAN2341" s="1279"/>
      <c r="WAO2341" s="1279"/>
      <c r="WAP2341" s="1279"/>
      <c r="WAQ2341" s="1279"/>
      <c r="WAR2341" s="1279"/>
      <c r="WAS2341" s="1279"/>
      <c r="WAT2341" s="1279"/>
      <c r="WAU2341" s="1279"/>
      <c r="WAV2341" s="1279"/>
      <c r="WAW2341" s="1279"/>
      <c r="WAX2341" s="1279"/>
      <c r="WAY2341" s="1279"/>
      <c r="WAZ2341" s="1279"/>
      <c r="WBA2341" s="1279"/>
      <c r="WBB2341" s="1279"/>
      <c r="WBC2341" s="1279"/>
      <c r="WBD2341" s="1279"/>
      <c r="WBE2341" s="1279"/>
      <c r="WBF2341" s="1279"/>
      <c r="WBG2341" s="1279"/>
      <c r="WBH2341" s="1279"/>
      <c r="WBI2341" s="1279"/>
      <c r="WBJ2341" s="1279"/>
      <c r="WBK2341" s="1279"/>
      <c r="WBL2341" s="1279"/>
      <c r="WBM2341" s="1279"/>
      <c r="WBN2341" s="1279"/>
      <c r="WBO2341" s="1279"/>
      <c r="WBP2341" s="1279"/>
      <c r="WBQ2341" s="1279"/>
      <c r="WBR2341" s="1279"/>
      <c r="WBS2341" s="1279"/>
      <c r="WBT2341" s="1279"/>
      <c r="WBU2341" s="1279"/>
      <c r="WBV2341" s="1279"/>
      <c r="WBW2341" s="1279"/>
      <c r="WBX2341" s="1279"/>
      <c r="WBY2341" s="1279"/>
      <c r="WBZ2341" s="1279"/>
      <c r="WCA2341" s="1279"/>
      <c r="WCB2341" s="1279"/>
      <c r="WCC2341" s="1279"/>
      <c r="WCD2341" s="1279"/>
      <c r="WCE2341" s="1279"/>
      <c r="WCF2341" s="1279"/>
      <c r="WCG2341" s="1279"/>
      <c r="WCH2341" s="1279"/>
      <c r="WCI2341" s="1279"/>
      <c r="WCJ2341" s="1279"/>
      <c r="WCK2341" s="1279"/>
      <c r="WCL2341" s="1279"/>
      <c r="WCM2341" s="1279"/>
      <c r="WCN2341" s="1279"/>
      <c r="WCO2341" s="1279"/>
      <c r="WCP2341" s="1279"/>
      <c r="WCQ2341" s="1279"/>
      <c r="WCR2341" s="1279"/>
      <c r="WCS2341" s="1279"/>
      <c r="WCT2341" s="1279"/>
      <c r="WCU2341" s="1279"/>
      <c r="WCV2341" s="1279"/>
      <c r="WCW2341" s="1279"/>
      <c r="WCX2341" s="1279"/>
      <c r="WCY2341" s="1279"/>
      <c r="WCZ2341" s="1279"/>
      <c r="WDA2341" s="1279"/>
      <c r="WDB2341" s="1279"/>
      <c r="WDC2341" s="1279"/>
      <c r="WDD2341" s="1279"/>
      <c r="WDE2341" s="1279"/>
      <c r="WDF2341" s="1279"/>
      <c r="WDG2341" s="1279"/>
      <c r="WDH2341" s="1279"/>
      <c r="WDI2341" s="1279"/>
      <c r="WDJ2341" s="1279"/>
      <c r="WDK2341" s="1279"/>
      <c r="WDL2341" s="1279"/>
      <c r="WDM2341" s="1279"/>
      <c r="WDN2341" s="1279"/>
      <c r="WDO2341" s="1279"/>
      <c r="WDP2341" s="1279"/>
      <c r="WDQ2341" s="1279"/>
      <c r="WDR2341" s="1279"/>
      <c r="WDS2341" s="1279"/>
      <c r="WDT2341" s="1279"/>
      <c r="WDU2341" s="1279"/>
      <c r="WDV2341" s="1279"/>
      <c r="WDW2341" s="1279"/>
      <c r="WDX2341" s="1279"/>
      <c r="WDY2341" s="1279"/>
      <c r="WDZ2341" s="1279"/>
      <c r="WEA2341" s="1279"/>
      <c r="WEB2341" s="1279"/>
      <c r="WEC2341" s="1279"/>
      <c r="WED2341" s="1279"/>
      <c r="WEE2341" s="1279"/>
      <c r="WEF2341" s="1279"/>
      <c r="WEG2341" s="1279"/>
      <c r="WEH2341" s="1279"/>
      <c r="WEI2341" s="1279"/>
      <c r="WEJ2341" s="1279"/>
      <c r="WEK2341" s="1279"/>
      <c r="WEL2341" s="1279"/>
      <c r="WEM2341" s="1279"/>
      <c r="WEN2341" s="1279"/>
      <c r="WEO2341" s="1279"/>
      <c r="WEP2341" s="1279"/>
      <c r="WEQ2341" s="1279"/>
      <c r="WER2341" s="1279"/>
      <c r="WES2341" s="1279"/>
      <c r="WET2341" s="1279"/>
      <c r="WEU2341" s="1279"/>
      <c r="WEV2341" s="1279"/>
      <c r="WEW2341" s="1279"/>
      <c r="WEX2341" s="1279"/>
      <c r="WEY2341" s="1279"/>
      <c r="WEZ2341" s="1279"/>
      <c r="WFA2341" s="1279"/>
      <c r="WFB2341" s="1279"/>
      <c r="WFC2341" s="1279"/>
      <c r="WFD2341" s="1279"/>
      <c r="WFE2341" s="1279"/>
      <c r="WFF2341" s="1279"/>
      <c r="WFG2341" s="1279"/>
      <c r="WFH2341" s="1279"/>
      <c r="WFI2341" s="1279"/>
      <c r="WFJ2341" s="1279"/>
      <c r="WFK2341" s="1279"/>
      <c r="WFL2341" s="1279"/>
      <c r="WFM2341" s="1279"/>
      <c r="WFN2341" s="1279"/>
      <c r="WFO2341" s="1279"/>
      <c r="WFP2341" s="1279"/>
      <c r="WFQ2341" s="1279"/>
      <c r="WFR2341" s="1279"/>
      <c r="WFS2341" s="1279"/>
      <c r="WFT2341" s="1279"/>
      <c r="WFU2341" s="1279"/>
      <c r="WFV2341" s="1279"/>
      <c r="WFW2341" s="1279"/>
      <c r="WFX2341" s="1279"/>
      <c r="WFY2341" s="1279"/>
      <c r="WFZ2341" s="1279"/>
      <c r="WGA2341" s="1279"/>
      <c r="WGB2341" s="1279"/>
      <c r="WGC2341" s="1279"/>
      <c r="WGD2341" s="1279"/>
      <c r="WGE2341" s="1279"/>
      <c r="WGF2341" s="1279"/>
      <c r="WGG2341" s="1279"/>
      <c r="WGH2341" s="1279"/>
      <c r="WGI2341" s="1279"/>
      <c r="WGJ2341" s="1279"/>
      <c r="WGK2341" s="1279"/>
      <c r="WGL2341" s="1279"/>
      <c r="WGM2341" s="1279"/>
      <c r="WGN2341" s="1279"/>
      <c r="WGO2341" s="1279"/>
      <c r="WGP2341" s="1279"/>
      <c r="WGQ2341" s="1279"/>
      <c r="WGR2341" s="1279"/>
      <c r="WGS2341" s="1279"/>
      <c r="WGT2341" s="1279"/>
      <c r="WGU2341" s="1279"/>
      <c r="WGV2341" s="1279"/>
      <c r="WGW2341" s="1279"/>
      <c r="WGX2341" s="1279"/>
      <c r="WGY2341" s="1279"/>
      <c r="WGZ2341" s="1279"/>
      <c r="WHA2341" s="1279"/>
      <c r="WHB2341" s="1279"/>
      <c r="WHC2341" s="1279"/>
      <c r="WHD2341" s="1279"/>
      <c r="WHE2341" s="1279"/>
      <c r="WHF2341" s="1279"/>
      <c r="WHG2341" s="1279"/>
      <c r="WHH2341" s="1279"/>
      <c r="WHI2341" s="1279"/>
      <c r="WHJ2341" s="1279"/>
      <c r="WHK2341" s="1279"/>
      <c r="WHL2341" s="1279"/>
      <c r="WHM2341" s="1279"/>
      <c r="WHN2341" s="1279"/>
      <c r="WHO2341" s="1279"/>
      <c r="WHP2341" s="1279"/>
      <c r="WHQ2341" s="1279"/>
      <c r="WHR2341" s="1279"/>
      <c r="WHS2341" s="1279"/>
      <c r="WHT2341" s="1279"/>
      <c r="WHU2341" s="1279"/>
      <c r="WHV2341" s="1279"/>
      <c r="WHW2341" s="1279"/>
      <c r="WHX2341" s="1279"/>
      <c r="WHY2341" s="1279"/>
      <c r="WHZ2341" s="1279"/>
      <c r="WIA2341" s="1279"/>
      <c r="WIB2341" s="1279"/>
      <c r="WIC2341" s="1279"/>
      <c r="WID2341" s="1279"/>
      <c r="WIE2341" s="1279"/>
      <c r="WIF2341" s="1279"/>
      <c r="WIG2341" s="1279"/>
      <c r="WIH2341" s="1279"/>
      <c r="WII2341" s="1279"/>
      <c r="WIJ2341" s="1279"/>
      <c r="WIK2341" s="1279"/>
      <c r="WIL2341" s="1279"/>
      <c r="WIM2341" s="1279"/>
      <c r="WIN2341" s="1279"/>
      <c r="WIO2341" s="1279"/>
      <c r="WIP2341" s="1279"/>
      <c r="WIQ2341" s="1279"/>
      <c r="WIR2341" s="1279"/>
      <c r="WIS2341" s="1279"/>
      <c r="WIT2341" s="1279"/>
      <c r="WIU2341" s="1279"/>
      <c r="WIV2341" s="1279"/>
      <c r="WIW2341" s="1279"/>
      <c r="WIX2341" s="1279"/>
      <c r="WIY2341" s="1279"/>
      <c r="WIZ2341" s="1279"/>
      <c r="WJA2341" s="1279"/>
      <c r="WJB2341" s="1279"/>
      <c r="WJC2341" s="1279"/>
      <c r="WJD2341" s="1279"/>
      <c r="WJE2341" s="1279"/>
      <c r="WJF2341" s="1279"/>
      <c r="WJG2341" s="1279"/>
      <c r="WJH2341" s="1279"/>
      <c r="WJI2341" s="1279"/>
      <c r="WJJ2341" s="1279"/>
      <c r="WJK2341" s="1279"/>
      <c r="WJL2341" s="1279"/>
      <c r="WJM2341" s="1279"/>
      <c r="WJN2341" s="1279"/>
      <c r="WJO2341" s="1279"/>
      <c r="WJP2341" s="1279"/>
      <c r="WJQ2341" s="1279"/>
      <c r="WJR2341" s="1279"/>
      <c r="WJS2341" s="1279"/>
      <c r="WJT2341" s="1279"/>
      <c r="WJU2341" s="1279"/>
      <c r="WJV2341" s="1279"/>
      <c r="WJW2341" s="1279"/>
      <c r="WJX2341" s="1279"/>
      <c r="WJY2341" s="1279"/>
      <c r="WJZ2341" s="1279"/>
      <c r="WKA2341" s="1279"/>
      <c r="WKB2341" s="1279"/>
      <c r="WKC2341" s="1279"/>
      <c r="WKD2341" s="1279"/>
      <c r="WKE2341" s="1279"/>
      <c r="WKF2341" s="1279"/>
      <c r="WKG2341" s="1279"/>
      <c r="WKH2341" s="1279"/>
      <c r="WKI2341" s="1279"/>
      <c r="WKJ2341" s="1279"/>
      <c r="WKK2341" s="1279"/>
      <c r="WKL2341" s="1279"/>
      <c r="WKM2341" s="1279"/>
      <c r="WKN2341" s="1279"/>
      <c r="WKO2341" s="1279"/>
      <c r="WKP2341" s="1279"/>
      <c r="WKQ2341" s="1279"/>
      <c r="WKR2341" s="1279"/>
      <c r="WKS2341" s="1279"/>
      <c r="WKT2341" s="1279"/>
      <c r="WKU2341" s="1279"/>
      <c r="WKV2341" s="1279"/>
      <c r="WKW2341" s="1279"/>
      <c r="WKX2341" s="1279"/>
      <c r="WKY2341" s="1279"/>
      <c r="WKZ2341" s="1279"/>
      <c r="WLA2341" s="1279"/>
      <c r="WLB2341" s="1279"/>
      <c r="WLC2341" s="1279"/>
      <c r="WLD2341" s="1279"/>
      <c r="WLE2341" s="1279"/>
      <c r="WLF2341" s="1279"/>
      <c r="WLG2341" s="1279"/>
      <c r="WLH2341" s="1279"/>
      <c r="WLI2341" s="1279"/>
      <c r="WLJ2341" s="1279"/>
      <c r="WLK2341" s="1279"/>
      <c r="WLL2341" s="1279"/>
      <c r="WLM2341" s="1279"/>
      <c r="WLN2341" s="1279"/>
      <c r="WLO2341" s="1279"/>
      <c r="WLP2341" s="1279"/>
      <c r="WLQ2341" s="1279"/>
      <c r="WLR2341" s="1279"/>
      <c r="WLS2341" s="1279"/>
      <c r="WLT2341" s="1279"/>
      <c r="WLU2341" s="1279"/>
      <c r="WLV2341" s="1279"/>
      <c r="WLW2341" s="1279"/>
      <c r="WLX2341" s="1279"/>
      <c r="WLY2341" s="1279"/>
      <c r="WLZ2341" s="1279"/>
      <c r="WMA2341" s="1279"/>
      <c r="WMB2341" s="1279"/>
      <c r="WMC2341" s="1279"/>
      <c r="WMD2341" s="1279"/>
      <c r="WME2341" s="1279"/>
      <c r="WMF2341" s="1279"/>
      <c r="WMG2341" s="1279"/>
      <c r="WMH2341" s="1279"/>
      <c r="WMI2341" s="1279"/>
      <c r="WMJ2341" s="1279"/>
      <c r="WMK2341" s="1279"/>
      <c r="WML2341" s="1279"/>
      <c r="WMM2341" s="1279"/>
      <c r="WMN2341" s="1279"/>
      <c r="WMO2341" s="1279"/>
      <c r="WMP2341" s="1279"/>
      <c r="WMQ2341" s="1279"/>
      <c r="WMR2341" s="1279"/>
      <c r="WMS2341" s="1279"/>
      <c r="WMT2341" s="1279"/>
      <c r="WMU2341" s="1279"/>
      <c r="WMV2341" s="1279"/>
      <c r="WMW2341" s="1279"/>
      <c r="WMX2341" s="1279"/>
      <c r="WMY2341" s="1279"/>
      <c r="WMZ2341" s="1279"/>
      <c r="WNA2341" s="1279"/>
      <c r="WNB2341" s="1279"/>
      <c r="WNC2341" s="1279"/>
      <c r="WND2341" s="1279"/>
      <c r="WNE2341" s="1279"/>
      <c r="WNF2341" s="1279"/>
      <c r="WNG2341" s="1279"/>
      <c r="WNH2341" s="1279"/>
      <c r="WNI2341" s="1279"/>
      <c r="WNJ2341" s="1279"/>
      <c r="WNK2341" s="1279"/>
      <c r="WNL2341" s="1279"/>
      <c r="WNM2341" s="1279"/>
      <c r="WNN2341" s="1279"/>
      <c r="WNO2341" s="1279"/>
      <c r="WNP2341" s="1279"/>
      <c r="WNQ2341" s="1279"/>
      <c r="WNR2341" s="1279"/>
      <c r="WNS2341" s="1279"/>
      <c r="WNT2341" s="1279"/>
      <c r="WNU2341" s="1279"/>
      <c r="WNV2341" s="1279"/>
      <c r="WNW2341" s="1279"/>
      <c r="WNX2341" s="1279"/>
      <c r="WNY2341" s="1279"/>
      <c r="WNZ2341" s="1279"/>
      <c r="WOA2341" s="1279"/>
      <c r="WOB2341" s="1279"/>
      <c r="WOC2341" s="1279"/>
      <c r="WOD2341" s="1279"/>
      <c r="WOE2341" s="1279"/>
      <c r="WOF2341" s="1279"/>
      <c r="WOG2341" s="1279"/>
      <c r="WOH2341" s="1279"/>
      <c r="WOI2341" s="1279"/>
      <c r="WOJ2341" s="1279"/>
      <c r="WOK2341" s="1279"/>
      <c r="WOL2341" s="1279"/>
      <c r="WOM2341" s="1279"/>
      <c r="WON2341" s="1279"/>
      <c r="WOO2341" s="1279"/>
      <c r="WOP2341" s="1279"/>
      <c r="WOQ2341" s="1279"/>
      <c r="WOR2341" s="1279"/>
      <c r="WOS2341" s="1279"/>
      <c r="WOT2341" s="1279"/>
      <c r="WOU2341" s="1279"/>
      <c r="WOV2341" s="1279"/>
      <c r="WOW2341" s="1279"/>
      <c r="WOX2341" s="1279"/>
      <c r="WOY2341" s="1279"/>
      <c r="WOZ2341" s="1279"/>
      <c r="WPA2341" s="1279"/>
      <c r="WPB2341" s="1279"/>
      <c r="WPC2341" s="1279"/>
      <c r="WPD2341" s="1279"/>
      <c r="WPE2341" s="1279"/>
      <c r="WPF2341" s="1279"/>
      <c r="WPG2341" s="1279"/>
      <c r="WPH2341" s="1279"/>
      <c r="WPI2341" s="1279"/>
      <c r="WPJ2341" s="1279"/>
      <c r="WPK2341" s="1279"/>
      <c r="WPL2341" s="1279"/>
      <c r="WPM2341" s="1279"/>
      <c r="WPN2341" s="1279"/>
      <c r="WPO2341" s="1279"/>
      <c r="WPP2341" s="1279"/>
      <c r="WPQ2341" s="1279"/>
      <c r="WPR2341" s="1279"/>
      <c r="WPS2341" s="1279"/>
      <c r="WPT2341" s="1279"/>
      <c r="WPU2341" s="1279"/>
      <c r="WPV2341" s="1279"/>
      <c r="WPW2341" s="1279"/>
      <c r="WPX2341" s="1279"/>
      <c r="WPY2341" s="1279"/>
      <c r="WPZ2341" s="1279"/>
      <c r="WQA2341" s="1279"/>
      <c r="WQB2341" s="1279"/>
      <c r="WQC2341" s="1279"/>
      <c r="WQD2341" s="1279"/>
      <c r="WQE2341" s="1279"/>
      <c r="WQF2341" s="1279"/>
      <c r="WQG2341" s="1279"/>
      <c r="WQH2341" s="1279"/>
      <c r="WQI2341" s="1279"/>
      <c r="WQJ2341" s="1279"/>
      <c r="WQK2341" s="1279"/>
      <c r="WQL2341" s="1279"/>
      <c r="WQM2341" s="1279"/>
      <c r="WQN2341" s="1279"/>
      <c r="WQO2341" s="1279"/>
      <c r="WQP2341" s="1279"/>
      <c r="WQQ2341" s="1279"/>
      <c r="WQR2341" s="1279"/>
      <c r="WQS2341" s="1279"/>
      <c r="WQT2341" s="1279"/>
      <c r="WQU2341" s="1279"/>
      <c r="WQV2341" s="1279"/>
      <c r="WQW2341" s="1279"/>
      <c r="WQX2341" s="1279"/>
      <c r="WQY2341" s="1279"/>
      <c r="WQZ2341" s="1279"/>
      <c r="WRA2341" s="1279"/>
      <c r="WRB2341" s="1279"/>
      <c r="WRC2341" s="1279"/>
      <c r="WRD2341" s="1279"/>
      <c r="WRE2341" s="1279"/>
      <c r="WRF2341" s="1279"/>
      <c r="WRG2341" s="1279"/>
      <c r="WRH2341" s="1279"/>
      <c r="WRI2341" s="1279"/>
      <c r="WRJ2341" s="1279"/>
      <c r="WRK2341" s="1279"/>
      <c r="WRL2341" s="1279"/>
      <c r="WRM2341" s="1279"/>
      <c r="WRN2341" s="1279"/>
      <c r="WRO2341" s="1279"/>
      <c r="WRP2341" s="1279"/>
      <c r="WRQ2341" s="1279"/>
      <c r="WRR2341" s="1279"/>
      <c r="WRS2341" s="1279"/>
      <c r="WRT2341" s="1279"/>
      <c r="WRU2341" s="1279"/>
      <c r="WRV2341" s="1279"/>
      <c r="WRW2341" s="1279"/>
      <c r="WRX2341" s="1279"/>
      <c r="WRY2341" s="1279"/>
      <c r="WRZ2341" s="1279"/>
      <c r="WSA2341" s="1279"/>
      <c r="WSB2341" s="1279"/>
      <c r="WSC2341" s="1279"/>
      <c r="WSD2341" s="1279"/>
      <c r="WSE2341" s="1279"/>
      <c r="WSF2341" s="1279"/>
      <c r="WSG2341" s="1279"/>
      <c r="WSH2341" s="1279"/>
      <c r="WSI2341" s="1279"/>
      <c r="WSJ2341" s="1279"/>
      <c r="WSK2341" s="1279"/>
      <c r="WSL2341" s="1279"/>
      <c r="WSM2341" s="1279"/>
      <c r="WSN2341" s="1279"/>
      <c r="WSO2341" s="1279"/>
      <c r="WSP2341" s="1279"/>
      <c r="WSQ2341" s="1279"/>
      <c r="WSR2341" s="1279"/>
      <c r="WSS2341" s="1279"/>
      <c r="WST2341" s="1279"/>
      <c r="WSU2341" s="1279"/>
      <c r="WSV2341" s="1279"/>
      <c r="WSW2341" s="1279"/>
      <c r="WSX2341" s="1279"/>
      <c r="WSY2341" s="1279"/>
      <c r="WSZ2341" s="1279"/>
      <c r="WTA2341" s="1279"/>
      <c r="WTB2341" s="1279"/>
      <c r="WTC2341" s="1279"/>
      <c r="WTD2341" s="1279"/>
      <c r="WTE2341" s="1279"/>
      <c r="WTF2341" s="1279"/>
      <c r="WTG2341" s="1279"/>
      <c r="WTH2341" s="1279"/>
      <c r="WTI2341" s="1279"/>
      <c r="WTJ2341" s="1279"/>
      <c r="WTK2341" s="1279"/>
      <c r="WTL2341" s="1279"/>
      <c r="WTM2341" s="1279"/>
      <c r="WTN2341" s="1279"/>
      <c r="WTO2341" s="1279"/>
      <c r="WTP2341" s="1279"/>
      <c r="WTQ2341" s="1279"/>
      <c r="WTR2341" s="1279"/>
      <c r="WTS2341" s="1279"/>
      <c r="WTT2341" s="1279"/>
      <c r="WTU2341" s="1279"/>
      <c r="WTV2341" s="1279"/>
      <c r="WTW2341" s="1279"/>
      <c r="WTX2341" s="1279"/>
      <c r="WTY2341" s="1279"/>
      <c r="WTZ2341" s="1279"/>
      <c r="WUA2341" s="1279"/>
      <c r="WUB2341" s="1279"/>
      <c r="WUC2341" s="1279"/>
      <c r="WUD2341" s="1279"/>
      <c r="WUE2341" s="1279"/>
      <c r="WUF2341" s="1279"/>
      <c r="WUG2341" s="1279"/>
      <c r="WUH2341" s="1279"/>
      <c r="WUI2341" s="1279"/>
      <c r="WUJ2341" s="1279"/>
      <c r="WUK2341" s="1279"/>
      <c r="WUL2341" s="1279"/>
      <c r="WUM2341" s="1279"/>
      <c r="WUN2341" s="1279"/>
      <c r="WUO2341" s="1279"/>
      <c r="WUP2341" s="1279"/>
      <c r="WUQ2341" s="1279"/>
      <c r="WUR2341" s="1279"/>
      <c r="WUS2341" s="1279"/>
      <c r="WUT2341" s="1279"/>
      <c r="WUU2341" s="1279"/>
      <c r="WUV2341" s="1279"/>
      <c r="WUW2341" s="1279"/>
      <c r="WUX2341" s="1279"/>
      <c r="WUY2341" s="1279"/>
      <c r="WUZ2341" s="1279"/>
      <c r="WVA2341" s="1279"/>
      <c r="WVB2341" s="1279"/>
      <c r="WVC2341" s="1279"/>
      <c r="WVD2341" s="1279"/>
      <c r="WVE2341" s="1279"/>
      <c r="WVF2341" s="1279"/>
      <c r="WVG2341" s="1279"/>
      <c r="WVH2341" s="1279"/>
      <c r="WVI2341" s="1279"/>
      <c r="WVJ2341" s="1279"/>
      <c r="WVK2341" s="1279"/>
      <c r="WVL2341" s="1279"/>
      <c r="WVM2341" s="1279"/>
      <c r="WVN2341" s="1279"/>
      <c r="WVO2341" s="1279"/>
      <c r="WVP2341" s="1279"/>
      <c r="WVQ2341" s="1279"/>
      <c r="WVR2341" s="1279"/>
      <c r="WVS2341" s="1279"/>
      <c r="WVT2341" s="1279"/>
      <c r="WVU2341" s="1279"/>
      <c r="WVV2341" s="1279"/>
      <c r="WVW2341" s="1279"/>
      <c r="WVX2341" s="1279"/>
      <c r="WVY2341" s="1279"/>
      <c r="WVZ2341" s="1279"/>
      <c r="WWA2341" s="1279"/>
      <c r="WWB2341" s="1279"/>
      <c r="WWC2341" s="1279"/>
      <c r="WWD2341" s="1279"/>
      <c r="WWE2341" s="1279"/>
      <c r="WWF2341" s="1279"/>
      <c r="WWG2341" s="1279"/>
      <c r="WWH2341" s="1279"/>
      <c r="WWI2341" s="1279"/>
      <c r="WWJ2341" s="1279"/>
      <c r="WWK2341" s="1279"/>
      <c r="WWL2341" s="1279"/>
      <c r="WWM2341" s="1279"/>
      <c r="WWN2341" s="1279"/>
      <c r="WWO2341" s="1279"/>
      <c r="WWP2341" s="1279"/>
      <c r="WWQ2341" s="1279"/>
      <c r="WWR2341" s="1279"/>
      <c r="WWS2341" s="1279"/>
      <c r="WWT2341" s="1279"/>
      <c r="WWU2341" s="1279"/>
      <c r="WWV2341" s="1279"/>
      <c r="WWW2341" s="1279"/>
      <c r="WWX2341" s="1279"/>
      <c r="WWY2341" s="1279"/>
      <c r="WWZ2341" s="1279"/>
      <c r="WXA2341" s="1279"/>
      <c r="WXB2341" s="1279"/>
      <c r="WXC2341" s="1279"/>
      <c r="WXD2341" s="1279"/>
      <c r="WXE2341" s="1279"/>
      <c r="WXF2341" s="1279"/>
      <c r="WXG2341" s="1279"/>
      <c r="WXH2341" s="1279"/>
      <c r="WXI2341" s="1279"/>
      <c r="WXJ2341" s="1279"/>
      <c r="WXK2341" s="1279"/>
      <c r="WXL2341" s="1279"/>
      <c r="WXM2341" s="1279"/>
      <c r="WXN2341" s="1279"/>
      <c r="WXO2341" s="1279"/>
      <c r="WXP2341" s="1279"/>
      <c r="WXQ2341" s="1279"/>
      <c r="WXR2341" s="1279"/>
      <c r="WXS2341" s="1279"/>
      <c r="WXT2341" s="1279"/>
      <c r="WXU2341" s="1279"/>
      <c r="WXV2341" s="1279"/>
      <c r="WXW2341" s="1279"/>
      <c r="WXX2341" s="1279"/>
      <c r="WXY2341" s="1279"/>
      <c r="WXZ2341" s="1279"/>
      <c r="WYA2341" s="1279"/>
      <c r="WYB2341" s="1279"/>
      <c r="WYC2341" s="1279"/>
      <c r="WYD2341" s="1279"/>
      <c r="WYE2341" s="1279"/>
      <c r="WYF2341" s="1279"/>
      <c r="WYG2341" s="1279"/>
      <c r="WYH2341" s="1279"/>
      <c r="WYI2341" s="1279"/>
      <c r="WYJ2341" s="1279"/>
      <c r="WYK2341" s="1279"/>
      <c r="WYL2341" s="1279"/>
      <c r="WYM2341" s="1279"/>
      <c r="WYN2341" s="1279"/>
      <c r="WYO2341" s="1279"/>
      <c r="WYP2341" s="1279"/>
      <c r="WYQ2341" s="1279"/>
      <c r="WYR2341" s="1279"/>
      <c r="WYS2341" s="1279"/>
      <c r="WYT2341" s="1279"/>
      <c r="WYU2341" s="1279"/>
      <c r="WYV2341" s="1279"/>
      <c r="WYW2341" s="1279"/>
      <c r="WYX2341" s="1279"/>
      <c r="WYY2341" s="1279"/>
      <c r="WYZ2341" s="1279"/>
      <c r="WZA2341" s="1279"/>
      <c r="WZB2341" s="1279"/>
      <c r="WZC2341" s="1279"/>
      <c r="WZD2341" s="1279"/>
      <c r="WZE2341" s="1279"/>
      <c r="WZF2341" s="1279"/>
      <c r="WZG2341" s="1279"/>
      <c r="WZH2341" s="1279"/>
      <c r="WZI2341" s="1279"/>
      <c r="WZJ2341" s="1279"/>
      <c r="WZK2341" s="1279"/>
      <c r="WZL2341" s="1279"/>
      <c r="WZM2341" s="1279"/>
      <c r="WZN2341" s="1279"/>
      <c r="WZO2341" s="1279"/>
      <c r="WZP2341" s="1279"/>
      <c r="WZQ2341" s="1279"/>
      <c r="WZR2341" s="1279"/>
      <c r="WZS2341" s="1279"/>
      <c r="WZT2341" s="1279"/>
      <c r="WZU2341" s="1279"/>
      <c r="WZV2341" s="1279"/>
      <c r="WZW2341" s="1279"/>
      <c r="WZX2341" s="1279"/>
      <c r="WZY2341" s="1279"/>
      <c r="WZZ2341" s="1279"/>
      <c r="XAA2341" s="1279"/>
      <c r="XAB2341" s="1279"/>
      <c r="XAC2341" s="1279"/>
      <c r="XAD2341" s="1279"/>
      <c r="XAE2341" s="1279"/>
      <c r="XAF2341" s="1279"/>
      <c r="XAG2341" s="1279"/>
      <c r="XAH2341" s="1279"/>
      <c r="XAI2341" s="1279"/>
      <c r="XAJ2341" s="1279"/>
      <c r="XAK2341" s="1279"/>
      <c r="XAL2341" s="1279"/>
      <c r="XAM2341" s="1279"/>
      <c r="XAN2341" s="1279"/>
      <c r="XAO2341" s="1279"/>
      <c r="XAP2341" s="1279"/>
      <c r="XAQ2341" s="1279"/>
      <c r="XAR2341" s="1279"/>
      <c r="XAS2341" s="1279"/>
      <c r="XAT2341" s="1279"/>
      <c r="XAU2341" s="1279"/>
      <c r="XAV2341" s="1279"/>
      <c r="XAW2341" s="1279"/>
      <c r="XAX2341" s="1279"/>
      <c r="XAY2341" s="1279"/>
      <c r="XAZ2341" s="1279"/>
      <c r="XBA2341" s="1279"/>
      <c r="XBB2341" s="1279"/>
      <c r="XBC2341" s="1279"/>
      <c r="XBD2341" s="1279"/>
      <c r="XBE2341" s="1279"/>
      <c r="XBF2341" s="1279"/>
      <c r="XBG2341" s="1279"/>
      <c r="XBH2341" s="1279"/>
      <c r="XBI2341" s="1279"/>
      <c r="XBJ2341" s="1279"/>
      <c r="XBK2341" s="1279"/>
      <c r="XBL2341" s="1279"/>
      <c r="XBM2341" s="1279"/>
      <c r="XBN2341" s="1279"/>
      <c r="XBO2341" s="1279"/>
      <c r="XBP2341" s="1279"/>
      <c r="XBQ2341" s="1279"/>
      <c r="XBR2341" s="1279"/>
      <c r="XBS2341" s="1279"/>
      <c r="XBT2341" s="1279"/>
      <c r="XBU2341" s="1279"/>
      <c r="XBV2341" s="1279"/>
      <c r="XBW2341" s="1279"/>
      <c r="XBX2341" s="1279"/>
      <c r="XBY2341" s="1279"/>
      <c r="XBZ2341" s="1279"/>
      <c r="XCA2341" s="1279"/>
      <c r="XCB2341" s="1279"/>
      <c r="XCC2341" s="1279"/>
      <c r="XCD2341" s="1279"/>
      <c r="XCE2341" s="1279"/>
      <c r="XCF2341" s="1279"/>
      <c r="XCG2341" s="1279"/>
      <c r="XCH2341" s="1279"/>
      <c r="XCI2341" s="1279"/>
      <c r="XCJ2341" s="1279"/>
      <c r="XCK2341" s="1279"/>
      <c r="XCL2341" s="1279"/>
      <c r="XCM2341" s="1279"/>
      <c r="XCN2341" s="1279"/>
      <c r="XCO2341" s="1279"/>
      <c r="XCP2341" s="1279"/>
      <c r="XCQ2341" s="1279"/>
      <c r="XCR2341" s="1279"/>
      <c r="XCS2341" s="1279"/>
      <c r="XCT2341" s="1279"/>
      <c r="XCU2341" s="1279"/>
      <c r="XCV2341" s="1279"/>
      <c r="XCW2341" s="1279"/>
      <c r="XCX2341" s="1279"/>
      <c r="XCY2341" s="1279"/>
      <c r="XCZ2341" s="1279"/>
      <c r="XDA2341" s="1279"/>
      <c r="XDB2341" s="1279"/>
      <c r="XDC2341" s="1279"/>
      <c r="XDD2341" s="1279"/>
      <c r="XDE2341" s="1279"/>
      <c r="XDF2341" s="1279"/>
      <c r="XDG2341" s="1279"/>
      <c r="XDH2341" s="1279"/>
      <c r="XDI2341" s="1279"/>
      <c r="XDJ2341" s="1279"/>
      <c r="XDK2341" s="1279"/>
      <c r="XDL2341" s="1279"/>
      <c r="XDM2341" s="1279"/>
      <c r="XDN2341" s="1279"/>
      <c r="XDO2341" s="1279"/>
      <c r="XDP2341" s="1279"/>
      <c r="XDQ2341" s="1279"/>
      <c r="XDR2341" s="1279"/>
      <c r="XDS2341" s="1279"/>
      <c r="XDT2341" s="1279"/>
      <c r="XDU2341" s="1279"/>
      <c r="XDV2341" s="1279"/>
      <c r="XDW2341" s="1279"/>
      <c r="XDX2341" s="1279"/>
      <c r="XDY2341" s="1279"/>
      <c r="XDZ2341" s="1279"/>
      <c r="XEA2341" s="1279"/>
      <c r="XEB2341" s="1279"/>
      <c r="XEC2341" s="1279"/>
      <c r="XED2341" s="1279"/>
      <c r="XEE2341" s="1279"/>
      <c r="XEF2341" s="1279"/>
      <c r="XEG2341" s="1279"/>
      <c r="XEH2341" s="1279"/>
      <c r="XEI2341" s="1279"/>
      <c r="XEJ2341" s="1279"/>
      <c r="XEK2341" s="1279"/>
      <c r="XEL2341" s="1279"/>
      <c r="XEM2341" s="1279"/>
      <c r="XEN2341" s="1279"/>
      <c r="XEO2341" s="1279"/>
      <c r="XEP2341" s="1279"/>
      <c r="XEQ2341" s="1279"/>
      <c r="XER2341" s="1279"/>
      <c r="XES2341" s="1279"/>
      <c r="XET2341" s="1279"/>
      <c r="XEU2341" s="1279"/>
      <c r="XEV2341" s="1279"/>
      <c r="XEW2341" s="1279"/>
      <c r="XEX2341" s="1279"/>
      <c r="XEY2341" s="1279"/>
      <c r="XEZ2341" s="1279"/>
      <c r="XFA2341" s="1279"/>
      <c r="XFB2341" s="1279"/>
      <c r="XFC2341" s="1279"/>
    </row>
    <row r="2342" spans="1:16383" x14ac:dyDescent="0.2">
      <c r="A2342" s="1321"/>
      <c r="B2342" s="1438"/>
      <c r="C2342" s="1446" t="s">
        <v>4237</v>
      </c>
      <c r="D2342" s="1444"/>
      <c r="E2342" s="1445"/>
      <c r="F2342" s="1445"/>
      <c r="G2342" s="1445"/>
      <c r="H2342" s="1445"/>
      <c r="I2342" s="1326"/>
      <c r="J2342" s="1326"/>
      <c r="K2342" s="1326"/>
      <c r="L2342" s="1327"/>
      <c r="M2342" s="1327"/>
      <c r="N2342" s="1327"/>
      <c r="O2342" s="1327"/>
      <c r="P2342" s="1327"/>
      <c r="Q2342" s="1282"/>
      <c r="R2342" s="1328"/>
      <c r="S2342" s="1329"/>
      <c r="T2342" s="1330"/>
      <c r="U2342" s="1323"/>
      <c r="V2342" s="1344"/>
      <c r="W2342" s="2605">
        <v>4</v>
      </c>
      <c r="X2342" s="2588"/>
      <c r="Y2342" s="2588"/>
      <c r="Z2342" s="2585"/>
      <c r="AA2342" s="1279"/>
      <c r="AB2342" s="1283"/>
      <c r="AC2342" s="1283"/>
      <c r="AD2342" s="1283"/>
      <c r="AE2342" s="1403"/>
      <c r="AF2342" s="2306"/>
      <c r="AG2342" s="1283"/>
      <c r="AH2342" s="2463"/>
      <c r="AI2342" s="1279"/>
      <c r="AJ2342" s="1279"/>
      <c r="AK2342" s="1279"/>
      <c r="AL2342" s="1279"/>
      <c r="AM2342" s="1279"/>
      <c r="AN2342" s="1279"/>
      <c r="AO2342" s="1279"/>
      <c r="AP2342" s="1279"/>
      <c r="AQ2342" s="1279"/>
      <c r="AR2342" s="1279"/>
      <c r="AS2342" s="1279"/>
      <c r="AT2342" s="1279"/>
      <c r="AU2342" s="1279"/>
      <c r="AV2342" s="1279"/>
      <c r="AW2342" s="1279"/>
      <c r="AX2342" s="1279"/>
      <c r="AY2342" s="1279"/>
      <c r="AZ2342" s="1279"/>
      <c r="BA2342" s="1279"/>
      <c r="BB2342" s="1279"/>
      <c r="BC2342" s="1279"/>
      <c r="BD2342" s="1279"/>
      <c r="BE2342" s="1279"/>
      <c r="BF2342" s="1279"/>
      <c r="BG2342" s="1279"/>
      <c r="BH2342" s="1279"/>
      <c r="BI2342" s="1279"/>
      <c r="BJ2342" s="1279"/>
      <c r="BK2342" s="1279"/>
      <c r="BL2342" s="1279"/>
      <c r="BM2342" s="1279"/>
      <c r="BN2342" s="1279"/>
      <c r="BO2342" s="1279"/>
      <c r="BP2342" s="1279"/>
      <c r="BQ2342" s="1279"/>
      <c r="BR2342" s="1279"/>
      <c r="BS2342" s="1279"/>
      <c r="BT2342" s="1279"/>
      <c r="BU2342" s="1279"/>
      <c r="BV2342" s="1279"/>
      <c r="BW2342" s="1279"/>
      <c r="BX2342" s="1279"/>
      <c r="BY2342" s="1279"/>
      <c r="BZ2342" s="1279"/>
      <c r="CA2342" s="1279"/>
      <c r="CB2342" s="1279"/>
      <c r="CC2342" s="1279"/>
      <c r="CD2342" s="1279"/>
      <c r="CE2342" s="1279"/>
      <c r="CF2342" s="1279"/>
      <c r="CG2342" s="1279"/>
      <c r="CH2342" s="1279"/>
      <c r="CI2342" s="1279"/>
      <c r="CJ2342" s="1279"/>
      <c r="CK2342" s="1279"/>
      <c r="CL2342" s="1279"/>
      <c r="CM2342" s="1279"/>
      <c r="CN2342" s="1279"/>
      <c r="CO2342" s="1279"/>
      <c r="CP2342" s="1279"/>
      <c r="CQ2342" s="1279"/>
      <c r="CR2342" s="1279"/>
      <c r="CS2342" s="1279"/>
      <c r="CT2342" s="1279"/>
      <c r="CU2342" s="1279"/>
      <c r="CV2342" s="1279"/>
      <c r="CW2342" s="1279"/>
      <c r="CX2342" s="1279"/>
      <c r="CY2342" s="1279"/>
      <c r="CZ2342" s="1279"/>
      <c r="DA2342" s="1279"/>
      <c r="DB2342" s="1279"/>
      <c r="DC2342" s="1279"/>
      <c r="DD2342" s="1279"/>
      <c r="DE2342" s="1279"/>
      <c r="DF2342" s="1279"/>
      <c r="DG2342" s="1279"/>
      <c r="DH2342" s="1279"/>
      <c r="DI2342" s="1279"/>
      <c r="DJ2342" s="1279"/>
      <c r="DK2342" s="1279"/>
      <c r="DL2342" s="1279"/>
      <c r="DM2342" s="1279"/>
      <c r="DN2342" s="1279"/>
      <c r="DO2342" s="1279"/>
      <c r="DP2342" s="1279"/>
      <c r="DQ2342" s="1279"/>
      <c r="DR2342" s="1279"/>
      <c r="DS2342" s="1279"/>
      <c r="DT2342" s="1279"/>
      <c r="DU2342" s="1279"/>
      <c r="DV2342" s="1279"/>
      <c r="DW2342" s="1279"/>
      <c r="DX2342" s="1279"/>
      <c r="DY2342" s="1279"/>
      <c r="DZ2342" s="1279"/>
      <c r="EA2342" s="1279"/>
      <c r="EB2342" s="1279"/>
      <c r="EC2342" s="1279"/>
      <c r="ED2342" s="1279"/>
      <c r="EE2342" s="1279"/>
      <c r="EF2342" s="1279"/>
      <c r="EG2342" s="1279"/>
      <c r="EH2342" s="1279"/>
      <c r="EI2342" s="1279"/>
      <c r="EJ2342" s="1279"/>
      <c r="EK2342" s="1279"/>
      <c r="EL2342" s="1279"/>
      <c r="EM2342" s="1279"/>
      <c r="EN2342" s="1279"/>
      <c r="EO2342" s="1279"/>
      <c r="EP2342" s="1279"/>
      <c r="EQ2342" s="1279"/>
      <c r="ER2342" s="1279"/>
      <c r="ES2342" s="1279"/>
      <c r="ET2342" s="1279"/>
      <c r="EU2342" s="1279"/>
      <c r="EV2342" s="1279"/>
      <c r="EW2342" s="1279"/>
      <c r="EX2342" s="1279"/>
      <c r="EY2342" s="1279"/>
      <c r="EZ2342" s="1279"/>
      <c r="FA2342" s="1279"/>
      <c r="FB2342" s="1279"/>
      <c r="FC2342" s="1279"/>
      <c r="FD2342" s="1279"/>
      <c r="FE2342" s="1279"/>
      <c r="FF2342" s="1279"/>
      <c r="FG2342" s="1279"/>
      <c r="FH2342" s="1279"/>
      <c r="FI2342" s="1279"/>
      <c r="FJ2342" s="1279"/>
      <c r="FK2342" s="1279"/>
      <c r="FL2342" s="1279"/>
      <c r="FM2342" s="1279"/>
      <c r="FN2342" s="1279"/>
      <c r="FO2342" s="1279"/>
      <c r="FP2342" s="1279"/>
      <c r="FQ2342" s="1279"/>
      <c r="FR2342" s="1279"/>
      <c r="FS2342" s="1279"/>
      <c r="FT2342" s="1279"/>
      <c r="FU2342" s="1279"/>
      <c r="FV2342" s="1279"/>
      <c r="FW2342" s="1279"/>
      <c r="FX2342" s="1279"/>
      <c r="FY2342" s="1279"/>
      <c r="FZ2342" s="1279"/>
      <c r="GA2342" s="1279"/>
      <c r="GB2342" s="1279"/>
      <c r="GC2342" s="1279"/>
      <c r="GD2342" s="1279"/>
      <c r="GE2342" s="1279"/>
      <c r="GF2342" s="1279"/>
      <c r="GG2342" s="1279"/>
      <c r="GH2342" s="1279"/>
      <c r="GI2342" s="1279"/>
      <c r="GJ2342" s="1279"/>
      <c r="GK2342" s="1279"/>
      <c r="GL2342" s="1279"/>
      <c r="GM2342" s="1279"/>
      <c r="GN2342" s="1279"/>
      <c r="GO2342" s="1279"/>
      <c r="GP2342" s="1279"/>
      <c r="GQ2342" s="1279"/>
      <c r="GR2342" s="1279"/>
      <c r="GS2342" s="1279"/>
      <c r="GT2342" s="1279"/>
      <c r="GU2342" s="1279"/>
      <c r="GV2342" s="1279"/>
      <c r="GW2342" s="1279"/>
      <c r="GX2342" s="1279"/>
      <c r="GY2342" s="1279"/>
      <c r="GZ2342" s="1279"/>
      <c r="HA2342" s="1279"/>
      <c r="HB2342" s="1279"/>
      <c r="HC2342" s="1279"/>
      <c r="HD2342" s="1279"/>
      <c r="HE2342" s="1279"/>
      <c r="HF2342" s="1279"/>
      <c r="HG2342" s="1279"/>
      <c r="HH2342" s="1279"/>
      <c r="HI2342" s="1279"/>
      <c r="HJ2342" s="1279"/>
      <c r="HK2342" s="1279"/>
      <c r="HL2342" s="1279"/>
      <c r="HM2342" s="1279"/>
      <c r="HN2342" s="1279"/>
      <c r="HO2342" s="1279"/>
      <c r="HP2342" s="1279"/>
      <c r="HQ2342" s="1279"/>
      <c r="HR2342" s="1279"/>
      <c r="HS2342" s="1279"/>
      <c r="HT2342" s="1279"/>
      <c r="HU2342" s="1279"/>
      <c r="HV2342" s="1279"/>
      <c r="HW2342" s="1279"/>
      <c r="HX2342" s="1279"/>
      <c r="HY2342" s="1279"/>
      <c r="HZ2342" s="1279"/>
      <c r="IA2342" s="1279"/>
      <c r="IB2342" s="1279"/>
      <c r="IC2342" s="1279"/>
      <c r="ID2342" s="1279"/>
      <c r="IE2342" s="1279"/>
      <c r="IF2342" s="1279"/>
      <c r="IG2342" s="1279"/>
      <c r="IH2342" s="1279"/>
      <c r="II2342" s="1279"/>
      <c r="IJ2342" s="1279"/>
      <c r="IK2342" s="1279"/>
      <c r="IL2342" s="1279"/>
      <c r="IM2342" s="1279"/>
      <c r="IN2342" s="1279"/>
      <c r="IO2342" s="1279"/>
      <c r="IP2342" s="1279"/>
      <c r="IQ2342" s="1279"/>
      <c r="IR2342" s="1279"/>
      <c r="IS2342" s="1279"/>
      <c r="IT2342" s="1279"/>
      <c r="IU2342" s="1279"/>
      <c r="IV2342" s="1279"/>
      <c r="IW2342" s="1279"/>
      <c r="IX2342" s="1279"/>
      <c r="IY2342" s="1279"/>
      <c r="IZ2342" s="1279"/>
      <c r="JA2342" s="1279"/>
      <c r="JB2342" s="1279"/>
      <c r="JC2342" s="1279"/>
      <c r="JD2342" s="1279"/>
      <c r="JE2342" s="1279"/>
      <c r="JF2342" s="1279"/>
      <c r="JG2342" s="1279"/>
      <c r="JH2342" s="1279"/>
      <c r="JI2342" s="1279"/>
      <c r="JJ2342" s="1279"/>
      <c r="JK2342" s="1279"/>
      <c r="JL2342" s="1279"/>
      <c r="JM2342" s="1279"/>
      <c r="JN2342" s="1279"/>
      <c r="JO2342" s="1279"/>
      <c r="JP2342" s="1279"/>
      <c r="JQ2342" s="1279"/>
      <c r="JR2342" s="1279"/>
      <c r="JS2342" s="1279"/>
      <c r="JT2342" s="1279"/>
      <c r="JU2342" s="1279"/>
      <c r="JV2342" s="1279"/>
      <c r="JW2342" s="1279"/>
      <c r="JX2342" s="1279"/>
      <c r="JY2342" s="1279"/>
      <c r="JZ2342" s="1279"/>
      <c r="KA2342" s="1279"/>
      <c r="KB2342" s="1279"/>
      <c r="KC2342" s="1279"/>
      <c r="KD2342" s="1279"/>
      <c r="KE2342" s="1279"/>
      <c r="KF2342" s="1279"/>
      <c r="KG2342" s="1279"/>
      <c r="KH2342" s="1279"/>
      <c r="KI2342" s="1279"/>
      <c r="KJ2342" s="1279"/>
      <c r="KK2342" s="1279"/>
      <c r="KL2342" s="1279"/>
      <c r="KM2342" s="1279"/>
      <c r="KN2342" s="1279"/>
      <c r="KO2342" s="1279"/>
      <c r="KP2342" s="1279"/>
      <c r="KQ2342" s="1279"/>
      <c r="KR2342" s="1279"/>
      <c r="KS2342" s="1279"/>
      <c r="KT2342" s="1279"/>
      <c r="KU2342" s="1279"/>
      <c r="KV2342" s="1279"/>
      <c r="KW2342" s="1279"/>
      <c r="KX2342" s="1279"/>
      <c r="KY2342" s="1279"/>
      <c r="KZ2342" s="1279"/>
      <c r="LA2342" s="1279"/>
      <c r="LB2342" s="1279"/>
      <c r="LC2342" s="1279"/>
      <c r="LD2342" s="1279"/>
      <c r="LE2342" s="1279"/>
      <c r="LF2342" s="1279"/>
      <c r="LG2342" s="1279"/>
      <c r="LH2342" s="1279"/>
      <c r="LI2342" s="1279"/>
      <c r="LJ2342" s="1279"/>
      <c r="LK2342" s="1279"/>
      <c r="LL2342" s="1279"/>
      <c r="LM2342" s="1279"/>
      <c r="LN2342" s="1279"/>
      <c r="LO2342" s="1279"/>
      <c r="LP2342" s="1279"/>
      <c r="LQ2342" s="1279"/>
      <c r="LR2342" s="1279"/>
      <c r="LS2342" s="1279"/>
      <c r="LT2342" s="1279"/>
      <c r="LU2342" s="1279"/>
      <c r="LV2342" s="1279"/>
      <c r="LW2342" s="1279"/>
      <c r="LX2342" s="1279"/>
      <c r="LY2342" s="1279"/>
      <c r="LZ2342" s="1279"/>
      <c r="MA2342" s="1279"/>
      <c r="MB2342" s="1279"/>
      <c r="MC2342" s="1279"/>
      <c r="MD2342" s="1279"/>
      <c r="ME2342" s="1279"/>
      <c r="MF2342" s="1279"/>
      <c r="MG2342" s="1279"/>
      <c r="MH2342" s="1279"/>
      <c r="MI2342" s="1279"/>
      <c r="MJ2342" s="1279"/>
      <c r="MK2342" s="1279"/>
      <c r="ML2342" s="1279"/>
      <c r="MM2342" s="1279"/>
      <c r="MN2342" s="1279"/>
      <c r="MO2342" s="1279"/>
      <c r="MP2342" s="1279"/>
      <c r="MQ2342" s="1279"/>
      <c r="MR2342" s="1279"/>
      <c r="MS2342" s="1279"/>
      <c r="MT2342" s="1279"/>
      <c r="MU2342" s="1279"/>
      <c r="MV2342" s="1279"/>
      <c r="MW2342" s="1279"/>
      <c r="MX2342" s="1279"/>
      <c r="MY2342" s="1279"/>
      <c r="MZ2342" s="1279"/>
      <c r="NA2342" s="1279"/>
      <c r="NB2342" s="1279"/>
      <c r="NC2342" s="1279"/>
      <c r="ND2342" s="1279"/>
      <c r="NE2342" s="1279"/>
      <c r="NF2342" s="1279"/>
      <c r="NG2342" s="1279"/>
      <c r="NH2342" s="1279"/>
      <c r="NI2342" s="1279"/>
      <c r="NJ2342" s="1279"/>
      <c r="NK2342" s="1279"/>
      <c r="NL2342" s="1279"/>
      <c r="NM2342" s="1279"/>
      <c r="NN2342" s="1279"/>
      <c r="NO2342" s="1279"/>
      <c r="NP2342" s="1279"/>
      <c r="NQ2342" s="1279"/>
      <c r="NR2342" s="1279"/>
      <c r="NS2342" s="1279"/>
      <c r="NT2342" s="1279"/>
      <c r="NU2342" s="1279"/>
      <c r="NV2342" s="1279"/>
      <c r="NW2342" s="1279"/>
      <c r="NX2342" s="1279"/>
      <c r="NY2342" s="1279"/>
      <c r="NZ2342" s="1279"/>
      <c r="OA2342" s="1279"/>
      <c r="OB2342" s="1279"/>
      <c r="OC2342" s="1279"/>
      <c r="OD2342" s="1279"/>
      <c r="OE2342" s="1279"/>
      <c r="OF2342" s="1279"/>
      <c r="OG2342" s="1279"/>
      <c r="OH2342" s="1279"/>
      <c r="OI2342" s="1279"/>
      <c r="OJ2342" s="1279"/>
      <c r="OK2342" s="1279"/>
      <c r="OL2342" s="1279"/>
      <c r="OM2342" s="1279"/>
      <c r="ON2342" s="1279"/>
      <c r="OO2342" s="1279"/>
      <c r="OP2342" s="1279"/>
      <c r="OQ2342" s="1279"/>
      <c r="OR2342" s="1279"/>
      <c r="OS2342" s="1279"/>
      <c r="OT2342" s="1279"/>
      <c r="OU2342" s="1279"/>
      <c r="OV2342" s="1279"/>
      <c r="OW2342" s="1279"/>
      <c r="OX2342" s="1279"/>
      <c r="OY2342" s="1279"/>
      <c r="OZ2342" s="1279"/>
      <c r="PA2342" s="1279"/>
      <c r="PB2342" s="1279"/>
      <c r="PC2342" s="1279"/>
      <c r="PD2342" s="1279"/>
      <c r="PE2342" s="1279"/>
      <c r="PF2342" s="1279"/>
      <c r="PG2342" s="1279"/>
      <c r="PH2342" s="1279"/>
      <c r="PI2342" s="1279"/>
      <c r="PJ2342" s="1279"/>
      <c r="PK2342" s="1279"/>
      <c r="PL2342" s="1279"/>
      <c r="PM2342" s="1279"/>
      <c r="PN2342" s="1279"/>
      <c r="PO2342" s="1279"/>
      <c r="PP2342" s="1279"/>
      <c r="PQ2342" s="1279"/>
      <c r="PR2342" s="1279"/>
      <c r="PS2342" s="1279"/>
      <c r="PT2342" s="1279"/>
      <c r="PU2342" s="1279"/>
      <c r="PV2342" s="1279"/>
      <c r="PW2342" s="1279"/>
      <c r="PX2342" s="1279"/>
      <c r="PY2342" s="1279"/>
      <c r="PZ2342" s="1279"/>
      <c r="QA2342" s="1279"/>
      <c r="QB2342" s="1279"/>
      <c r="QC2342" s="1279"/>
      <c r="QD2342" s="1279"/>
      <c r="QE2342" s="1279"/>
      <c r="QF2342" s="1279"/>
      <c r="QG2342" s="1279"/>
      <c r="QH2342" s="1279"/>
      <c r="QI2342" s="1279"/>
      <c r="QJ2342" s="1279"/>
      <c r="QK2342" s="1279"/>
      <c r="QL2342" s="1279"/>
      <c r="QM2342" s="1279"/>
      <c r="QN2342" s="1279"/>
      <c r="QO2342" s="1279"/>
      <c r="QP2342" s="1279"/>
      <c r="QQ2342" s="1279"/>
      <c r="QR2342" s="1279"/>
      <c r="QS2342" s="1279"/>
      <c r="QT2342" s="1279"/>
      <c r="QU2342" s="1279"/>
      <c r="QV2342" s="1279"/>
      <c r="QW2342" s="1279"/>
      <c r="QX2342" s="1279"/>
      <c r="QY2342" s="1279"/>
      <c r="QZ2342" s="1279"/>
      <c r="RA2342" s="1279"/>
      <c r="RB2342" s="1279"/>
      <c r="RC2342" s="1279"/>
      <c r="RD2342" s="1279"/>
      <c r="RE2342" s="1279"/>
      <c r="RF2342" s="1279"/>
      <c r="RG2342" s="1279"/>
      <c r="RH2342" s="1279"/>
      <c r="RI2342" s="1279"/>
      <c r="RJ2342" s="1279"/>
      <c r="RK2342" s="1279"/>
      <c r="RL2342" s="1279"/>
      <c r="RM2342" s="1279"/>
      <c r="RN2342" s="1279"/>
      <c r="RO2342" s="1279"/>
      <c r="RP2342" s="1279"/>
      <c r="RQ2342" s="1279"/>
      <c r="RR2342" s="1279"/>
      <c r="RS2342" s="1279"/>
      <c r="RT2342" s="1279"/>
      <c r="RU2342" s="1279"/>
      <c r="RV2342" s="1279"/>
      <c r="RW2342" s="1279"/>
      <c r="RX2342" s="1279"/>
      <c r="RY2342" s="1279"/>
      <c r="RZ2342" s="1279"/>
      <c r="SA2342" s="1279"/>
      <c r="SB2342" s="1279"/>
      <c r="SC2342" s="1279"/>
      <c r="SD2342" s="1279"/>
      <c r="SE2342" s="1279"/>
      <c r="SF2342" s="1279"/>
      <c r="SG2342" s="1279"/>
      <c r="SH2342" s="1279"/>
      <c r="SI2342" s="1279"/>
      <c r="SJ2342" s="1279"/>
      <c r="SK2342" s="1279"/>
      <c r="SL2342" s="1279"/>
      <c r="SM2342" s="1279"/>
      <c r="SN2342" s="1279"/>
      <c r="SO2342" s="1279"/>
      <c r="SP2342" s="1279"/>
      <c r="SQ2342" s="1279"/>
      <c r="SR2342" s="1279"/>
      <c r="SS2342" s="1279"/>
      <c r="ST2342" s="1279"/>
      <c r="SU2342" s="1279"/>
      <c r="SV2342" s="1279"/>
      <c r="SW2342" s="1279"/>
      <c r="SX2342" s="1279"/>
      <c r="SY2342" s="1279"/>
      <c r="SZ2342" s="1279"/>
      <c r="TA2342" s="1279"/>
      <c r="TB2342" s="1279"/>
      <c r="TC2342" s="1279"/>
      <c r="TD2342" s="1279"/>
      <c r="TE2342" s="1279"/>
      <c r="TF2342" s="1279"/>
      <c r="TG2342" s="1279"/>
      <c r="TH2342" s="1279"/>
      <c r="TI2342" s="1279"/>
      <c r="TJ2342" s="1279"/>
      <c r="TK2342" s="1279"/>
      <c r="TL2342" s="1279"/>
      <c r="TM2342" s="1279"/>
      <c r="TN2342" s="1279"/>
      <c r="TO2342" s="1279"/>
      <c r="TP2342" s="1279"/>
      <c r="TQ2342" s="1279"/>
      <c r="TR2342" s="1279"/>
      <c r="TS2342" s="1279"/>
      <c r="TT2342" s="1279"/>
      <c r="TU2342" s="1279"/>
      <c r="TV2342" s="1279"/>
      <c r="TW2342" s="1279"/>
      <c r="TX2342" s="1279"/>
      <c r="TY2342" s="1279"/>
      <c r="TZ2342" s="1279"/>
      <c r="UA2342" s="1279"/>
      <c r="UB2342" s="1279"/>
      <c r="UC2342" s="1279"/>
      <c r="UD2342" s="1279"/>
      <c r="UE2342" s="1279"/>
      <c r="UF2342" s="1279"/>
      <c r="UG2342" s="1279"/>
      <c r="UH2342" s="1279"/>
      <c r="UI2342" s="1279"/>
      <c r="UJ2342" s="1279"/>
      <c r="UK2342" s="1279"/>
      <c r="UL2342" s="1279"/>
      <c r="UM2342" s="1279"/>
      <c r="UN2342" s="1279"/>
      <c r="UO2342" s="1279"/>
      <c r="UP2342" s="1279"/>
      <c r="UQ2342" s="1279"/>
      <c r="UR2342" s="1279"/>
      <c r="US2342" s="1279"/>
      <c r="UT2342" s="1279"/>
      <c r="UU2342" s="1279"/>
      <c r="UV2342" s="1279"/>
      <c r="UW2342" s="1279"/>
      <c r="UX2342" s="1279"/>
      <c r="UY2342" s="1279"/>
      <c r="UZ2342" s="1279"/>
      <c r="VA2342" s="1279"/>
      <c r="VB2342" s="1279"/>
      <c r="VC2342" s="1279"/>
      <c r="VD2342" s="1279"/>
      <c r="VE2342" s="1279"/>
      <c r="VF2342" s="1279"/>
      <c r="VG2342" s="1279"/>
      <c r="VH2342" s="1279"/>
      <c r="VI2342" s="1279"/>
      <c r="VJ2342" s="1279"/>
      <c r="VK2342" s="1279"/>
      <c r="VL2342" s="1279"/>
      <c r="VM2342" s="1279"/>
      <c r="VN2342" s="1279"/>
      <c r="VO2342" s="1279"/>
      <c r="VP2342" s="1279"/>
      <c r="VQ2342" s="1279"/>
      <c r="VR2342" s="1279"/>
      <c r="VS2342" s="1279"/>
      <c r="VT2342" s="1279"/>
      <c r="VU2342" s="1279"/>
      <c r="VV2342" s="1279"/>
      <c r="VW2342" s="1279"/>
      <c r="VX2342" s="1279"/>
      <c r="VY2342" s="1279"/>
      <c r="VZ2342" s="1279"/>
      <c r="WA2342" s="1279"/>
      <c r="WB2342" s="1279"/>
      <c r="WC2342" s="1279"/>
      <c r="WD2342" s="1279"/>
      <c r="WE2342" s="1279"/>
      <c r="WF2342" s="1279"/>
      <c r="WG2342" s="1279"/>
      <c r="WH2342" s="1279"/>
      <c r="WI2342" s="1279"/>
      <c r="WJ2342" s="1279"/>
      <c r="WK2342" s="1279"/>
      <c r="WL2342" s="1279"/>
      <c r="WM2342" s="1279"/>
      <c r="WN2342" s="1279"/>
      <c r="WO2342" s="1279"/>
      <c r="WP2342" s="1279"/>
      <c r="WQ2342" s="1279"/>
      <c r="WR2342" s="1279"/>
      <c r="WS2342" s="1279"/>
      <c r="WT2342" s="1279"/>
      <c r="WU2342" s="1279"/>
      <c r="WV2342" s="1279"/>
      <c r="WW2342" s="1279"/>
      <c r="WX2342" s="1279"/>
      <c r="WY2342" s="1279"/>
      <c r="WZ2342" s="1279"/>
      <c r="XA2342" s="1279"/>
      <c r="XB2342" s="1279"/>
      <c r="XC2342" s="1279"/>
      <c r="XD2342" s="1279"/>
      <c r="XE2342" s="1279"/>
      <c r="XF2342" s="1279"/>
      <c r="XG2342" s="1279"/>
      <c r="XH2342" s="1279"/>
      <c r="XI2342" s="1279"/>
      <c r="XJ2342" s="1279"/>
      <c r="XK2342" s="1279"/>
      <c r="XL2342" s="1279"/>
      <c r="XM2342" s="1279"/>
      <c r="XN2342" s="1279"/>
      <c r="XO2342" s="1279"/>
      <c r="XP2342" s="1279"/>
      <c r="XQ2342" s="1279"/>
      <c r="XR2342" s="1279"/>
      <c r="XS2342" s="1279"/>
      <c r="XT2342" s="1279"/>
      <c r="XU2342" s="1279"/>
      <c r="XV2342" s="1279"/>
      <c r="XW2342" s="1279"/>
      <c r="XX2342" s="1279"/>
      <c r="XY2342" s="1279"/>
      <c r="XZ2342" s="1279"/>
      <c r="YA2342" s="1279"/>
      <c r="YB2342" s="1279"/>
      <c r="YC2342" s="1279"/>
      <c r="YD2342" s="1279"/>
      <c r="YE2342" s="1279"/>
      <c r="YF2342" s="1279"/>
      <c r="YG2342" s="1279"/>
      <c r="YH2342" s="1279"/>
      <c r="YI2342" s="1279"/>
      <c r="YJ2342" s="1279"/>
      <c r="YK2342" s="1279"/>
      <c r="YL2342" s="1279"/>
      <c r="YM2342" s="1279"/>
      <c r="YN2342" s="1279"/>
      <c r="YO2342" s="1279"/>
      <c r="YP2342" s="1279"/>
      <c r="YQ2342" s="1279"/>
      <c r="YR2342" s="1279"/>
      <c r="YS2342" s="1279"/>
      <c r="YT2342" s="1279"/>
      <c r="YU2342" s="1279"/>
      <c r="YV2342" s="1279"/>
      <c r="YW2342" s="1279"/>
      <c r="YX2342" s="1279"/>
      <c r="YY2342" s="1279"/>
      <c r="YZ2342" s="1279"/>
      <c r="ZA2342" s="1279"/>
      <c r="ZB2342" s="1279"/>
      <c r="ZC2342" s="1279"/>
      <c r="ZD2342" s="1279"/>
      <c r="ZE2342" s="1279"/>
      <c r="ZF2342" s="1279"/>
      <c r="ZG2342" s="1279"/>
      <c r="ZH2342" s="1279"/>
      <c r="ZI2342" s="1279"/>
      <c r="ZJ2342" s="1279"/>
      <c r="ZK2342" s="1279"/>
      <c r="ZL2342" s="1279"/>
      <c r="ZM2342" s="1279"/>
      <c r="ZN2342" s="1279"/>
      <c r="ZO2342" s="1279"/>
      <c r="ZP2342" s="1279"/>
      <c r="ZQ2342" s="1279"/>
      <c r="ZR2342" s="1279"/>
      <c r="ZS2342" s="1279"/>
      <c r="ZT2342" s="1279"/>
      <c r="ZU2342" s="1279"/>
      <c r="ZV2342" s="1279"/>
      <c r="ZW2342" s="1279"/>
      <c r="ZX2342" s="1279"/>
      <c r="ZY2342" s="1279"/>
      <c r="ZZ2342" s="1279"/>
      <c r="AAA2342" s="1279"/>
      <c r="AAB2342" s="1279"/>
      <c r="AAC2342" s="1279"/>
      <c r="AAD2342" s="1279"/>
      <c r="AAE2342" s="1279"/>
      <c r="AAF2342" s="1279"/>
      <c r="AAG2342" s="1279"/>
      <c r="AAH2342" s="1279"/>
      <c r="AAI2342" s="1279"/>
      <c r="AAJ2342" s="1279"/>
      <c r="AAK2342" s="1279"/>
      <c r="AAL2342" s="1279"/>
      <c r="AAM2342" s="1279"/>
      <c r="AAN2342" s="1279"/>
      <c r="AAO2342" s="1279"/>
      <c r="AAP2342" s="1279"/>
      <c r="AAQ2342" s="1279"/>
      <c r="AAR2342" s="1279"/>
      <c r="AAS2342" s="1279"/>
      <c r="AAT2342" s="1279"/>
      <c r="AAU2342" s="1279"/>
      <c r="AAV2342" s="1279"/>
      <c r="AAW2342" s="1279"/>
      <c r="AAX2342" s="1279"/>
      <c r="AAY2342" s="1279"/>
      <c r="AAZ2342" s="1279"/>
      <c r="ABA2342" s="1279"/>
      <c r="ABB2342" s="1279"/>
      <c r="ABC2342" s="1279"/>
      <c r="ABD2342" s="1279"/>
      <c r="ABE2342" s="1279"/>
      <c r="ABF2342" s="1279"/>
      <c r="ABG2342" s="1279"/>
      <c r="ABH2342" s="1279"/>
      <c r="ABI2342" s="1279"/>
      <c r="ABJ2342" s="1279"/>
      <c r="ABK2342" s="1279"/>
      <c r="ABL2342" s="1279"/>
      <c r="ABM2342" s="1279"/>
      <c r="ABN2342" s="1279"/>
      <c r="ABO2342" s="1279"/>
      <c r="ABP2342" s="1279"/>
      <c r="ABQ2342" s="1279"/>
      <c r="ABR2342" s="1279"/>
      <c r="ABS2342" s="1279"/>
      <c r="ABT2342" s="1279"/>
      <c r="ABU2342" s="1279"/>
      <c r="ABV2342" s="1279"/>
      <c r="ABW2342" s="1279"/>
      <c r="ABX2342" s="1279"/>
      <c r="ABY2342" s="1279"/>
      <c r="ABZ2342" s="1279"/>
      <c r="ACA2342" s="1279"/>
      <c r="ACB2342" s="1279"/>
      <c r="ACC2342" s="1279"/>
      <c r="ACD2342" s="1279"/>
      <c r="ACE2342" s="1279"/>
      <c r="ACF2342" s="1279"/>
      <c r="ACG2342" s="1279"/>
      <c r="ACH2342" s="1279"/>
      <c r="ACI2342" s="1279"/>
      <c r="ACJ2342" s="1279"/>
      <c r="ACK2342" s="1279"/>
      <c r="ACL2342" s="1279"/>
      <c r="ACM2342" s="1279"/>
      <c r="ACN2342" s="1279"/>
      <c r="ACO2342" s="1279"/>
      <c r="ACP2342" s="1279"/>
      <c r="ACQ2342" s="1279"/>
      <c r="ACR2342" s="1279"/>
      <c r="ACS2342" s="1279"/>
      <c r="ACT2342" s="1279"/>
      <c r="ACU2342" s="1279"/>
      <c r="ACV2342" s="1279"/>
      <c r="ACW2342" s="1279"/>
      <c r="ACX2342" s="1279"/>
      <c r="ACY2342" s="1279"/>
      <c r="ACZ2342" s="1279"/>
      <c r="ADA2342" s="1279"/>
      <c r="ADB2342" s="1279"/>
      <c r="ADC2342" s="1279"/>
      <c r="ADD2342" s="1279"/>
      <c r="ADE2342" s="1279"/>
      <c r="ADF2342" s="1279"/>
      <c r="ADG2342" s="1279"/>
      <c r="ADH2342" s="1279"/>
      <c r="ADI2342" s="1279"/>
      <c r="ADJ2342" s="1279"/>
      <c r="ADK2342" s="1279"/>
      <c r="ADL2342" s="1279"/>
      <c r="ADM2342" s="1279"/>
      <c r="ADN2342" s="1279"/>
      <c r="ADO2342" s="1279"/>
      <c r="ADP2342" s="1279"/>
      <c r="ADQ2342" s="1279"/>
      <c r="ADR2342" s="1279"/>
      <c r="ADS2342" s="1279"/>
      <c r="ADT2342" s="1279"/>
      <c r="ADU2342" s="1279"/>
      <c r="ADV2342" s="1279"/>
      <c r="ADW2342" s="1279"/>
      <c r="ADX2342" s="1279"/>
      <c r="ADY2342" s="1279"/>
      <c r="ADZ2342" s="1279"/>
      <c r="AEA2342" s="1279"/>
      <c r="AEB2342" s="1279"/>
      <c r="AEC2342" s="1279"/>
      <c r="AED2342" s="1279"/>
      <c r="AEE2342" s="1279"/>
      <c r="AEF2342" s="1279"/>
      <c r="AEG2342" s="1279"/>
      <c r="AEH2342" s="1279"/>
      <c r="AEI2342" s="1279"/>
      <c r="AEJ2342" s="1279"/>
      <c r="AEK2342" s="1279"/>
      <c r="AEL2342" s="1279"/>
      <c r="AEM2342" s="1279"/>
      <c r="AEN2342" s="1279"/>
      <c r="AEO2342" s="1279"/>
      <c r="AEP2342" s="1279"/>
      <c r="AEQ2342" s="1279"/>
      <c r="AER2342" s="1279"/>
      <c r="AES2342" s="1279"/>
      <c r="AET2342" s="1279"/>
      <c r="AEU2342" s="1279"/>
      <c r="AEV2342" s="1279"/>
      <c r="AEW2342" s="1279"/>
      <c r="AEX2342" s="1279"/>
      <c r="AEY2342" s="1279"/>
      <c r="AEZ2342" s="1279"/>
      <c r="AFA2342" s="1279"/>
      <c r="AFB2342" s="1279"/>
      <c r="AFC2342" s="1279"/>
      <c r="AFD2342" s="1279"/>
      <c r="AFE2342" s="1279"/>
      <c r="AFF2342" s="1279"/>
      <c r="AFG2342" s="1279"/>
      <c r="AFH2342" s="1279"/>
      <c r="AFI2342" s="1279"/>
      <c r="AFJ2342" s="1279"/>
      <c r="AFK2342" s="1279"/>
      <c r="AFL2342" s="1279"/>
      <c r="AFM2342" s="1279"/>
      <c r="AFN2342" s="1279"/>
      <c r="AFO2342" s="1279"/>
      <c r="AFP2342" s="1279"/>
      <c r="AFQ2342" s="1279"/>
      <c r="AFR2342" s="1279"/>
      <c r="AFS2342" s="1279"/>
      <c r="AFT2342" s="1279"/>
      <c r="AFU2342" s="1279"/>
      <c r="AFV2342" s="1279"/>
      <c r="AFW2342" s="1279"/>
      <c r="AFX2342" s="1279"/>
      <c r="AFY2342" s="1279"/>
      <c r="AFZ2342" s="1279"/>
      <c r="AGA2342" s="1279"/>
      <c r="AGB2342" s="1279"/>
      <c r="AGC2342" s="1279"/>
      <c r="AGD2342" s="1279"/>
      <c r="AGE2342" s="1279"/>
      <c r="AGF2342" s="1279"/>
      <c r="AGG2342" s="1279"/>
      <c r="AGH2342" s="1279"/>
      <c r="AGI2342" s="1279"/>
      <c r="AGJ2342" s="1279"/>
      <c r="AGK2342" s="1279"/>
      <c r="AGL2342" s="1279"/>
      <c r="AGM2342" s="1279"/>
      <c r="AGN2342" s="1279"/>
      <c r="AGO2342" s="1279"/>
      <c r="AGP2342" s="1279"/>
      <c r="AGQ2342" s="1279"/>
      <c r="AGR2342" s="1279"/>
      <c r="AGS2342" s="1279"/>
      <c r="AGT2342" s="1279"/>
      <c r="AGU2342" s="1279"/>
      <c r="AGV2342" s="1279"/>
      <c r="AGW2342" s="1279"/>
      <c r="AGX2342" s="1279"/>
      <c r="AGY2342" s="1279"/>
      <c r="AGZ2342" s="1279"/>
      <c r="AHA2342" s="1279"/>
      <c r="AHB2342" s="1279"/>
      <c r="AHC2342" s="1279"/>
      <c r="AHD2342" s="1279"/>
      <c r="AHE2342" s="1279"/>
      <c r="AHF2342" s="1279"/>
      <c r="AHG2342" s="1279"/>
      <c r="AHH2342" s="1279"/>
      <c r="AHI2342" s="1279"/>
      <c r="AHJ2342" s="1279"/>
      <c r="AHK2342" s="1279"/>
      <c r="AHL2342" s="1279"/>
      <c r="AHM2342" s="1279"/>
      <c r="AHN2342" s="1279"/>
      <c r="AHO2342" s="1279"/>
      <c r="AHP2342" s="1279"/>
      <c r="AHQ2342" s="1279"/>
      <c r="AHR2342" s="1279"/>
      <c r="AHS2342" s="1279"/>
      <c r="AHT2342" s="1279"/>
      <c r="AHU2342" s="1279"/>
      <c r="AHV2342" s="1279"/>
      <c r="AHW2342" s="1279"/>
      <c r="AHX2342" s="1279"/>
      <c r="AHY2342" s="1279"/>
      <c r="AHZ2342" s="1279"/>
      <c r="AIA2342" s="1279"/>
      <c r="AIB2342" s="1279"/>
      <c r="AIC2342" s="1279"/>
      <c r="AID2342" s="1279"/>
      <c r="AIE2342" s="1279"/>
      <c r="AIF2342" s="1279"/>
      <c r="AIG2342" s="1279"/>
      <c r="AIH2342" s="1279"/>
      <c r="AII2342" s="1279"/>
      <c r="AIJ2342" s="1279"/>
      <c r="AIK2342" s="1279"/>
      <c r="AIL2342" s="1279"/>
      <c r="AIM2342" s="1279"/>
      <c r="AIN2342" s="1279"/>
      <c r="AIO2342" s="1279"/>
      <c r="AIP2342" s="1279"/>
      <c r="AIQ2342" s="1279"/>
      <c r="AIR2342" s="1279"/>
      <c r="AIS2342" s="1279"/>
      <c r="AIT2342" s="1279"/>
      <c r="AIU2342" s="1279"/>
      <c r="AIV2342" s="1279"/>
      <c r="AIW2342" s="1279"/>
      <c r="AIX2342" s="1279"/>
      <c r="AIY2342" s="1279"/>
      <c r="AIZ2342" s="1279"/>
      <c r="AJA2342" s="1279"/>
      <c r="AJB2342" s="1279"/>
      <c r="AJC2342" s="1279"/>
      <c r="AJD2342" s="1279"/>
      <c r="AJE2342" s="1279"/>
      <c r="AJF2342" s="1279"/>
      <c r="AJG2342" s="1279"/>
      <c r="AJH2342" s="1279"/>
      <c r="AJI2342" s="1279"/>
      <c r="AJJ2342" s="1279"/>
      <c r="AJK2342" s="1279"/>
      <c r="AJL2342" s="1279"/>
      <c r="AJM2342" s="1279"/>
      <c r="AJN2342" s="1279"/>
      <c r="AJO2342" s="1279"/>
      <c r="AJP2342" s="1279"/>
      <c r="AJQ2342" s="1279"/>
      <c r="AJR2342" s="1279"/>
      <c r="AJS2342" s="1279"/>
      <c r="AJT2342" s="1279"/>
      <c r="AJU2342" s="1279"/>
      <c r="AJV2342" s="1279"/>
      <c r="AJW2342" s="1279"/>
      <c r="AJX2342" s="1279"/>
      <c r="AJY2342" s="1279"/>
      <c r="AJZ2342" s="1279"/>
      <c r="AKA2342" s="1279"/>
      <c r="AKB2342" s="1279"/>
      <c r="AKC2342" s="1279"/>
      <c r="AKD2342" s="1279"/>
      <c r="AKE2342" s="1279"/>
      <c r="AKF2342" s="1279"/>
      <c r="AKG2342" s="1279"/>
      <c r="AKH2342" s="1279"/>
      <c r="AKI2342" s="1279"/>
      <c r="AKJ2342" s="1279"/>
      <c r="AKK2342" s="1279"/>
      <c r="AKL2342" s="1279"/>
      <c r="AKM2342" s="1279"/>
      <c r="AKN2342" s="1279"/>
      <c r="AKO2342" s="1279"/>
      <c r="AKP2342" s="1279"/>
      <c r="AKQ2342" s="1279"/>
      <c r="AKR2342" s="1279"/>
      <c r="AKS2342" s="1279"/>
      <c r="AKT2342" s="1279"/>
      <c r="AKU2342" s="1279"/>
      <c r="AKV2342" s="1279"/>
      <c r="AKW2342" s="1279"/>
      <c r="AKX2342" s="1279"/>
      <c r="AKY2342" s="1279"/>
      <c r="AKZ2342" s="1279"/>
      <c r="ALA2342" s="1279"/>
      <c r="ALB2342" s="1279"/>
      <c r="ALC2342" s="1279"/>
      <c r="ALD2342" s="1279"/>
      <c r="ALE2342" s="1279"/>
      <c r="ALF2342" s="1279"/>
      <c r="ALG2342" s="1279"/>
      <c r="ALH2342" s="1279"/>
      <c r="ALI2342" s="1279"/>
      <c r="ALJ2342" s="1279"/>
      <c r="ALK2342" s="1279"/>
      <c r="ALL2342" s="1279"/>
      <c r="ALM2342" s="1279"/>
      <c r="ALN2342" s="1279"/>
      <c r="ALO2342" s="1279"/>
      <c r="ALP2342" s="1279"/>
      <c r="ALQ2342" s="1279"/>
      <c r="ALR2342" s="1279"/>
      <c r="ALS2342" s="1279"/>
      <c r="ALT2342" s="1279"/>
      <c r="ALU2342" s="1279"/>
      <c r="ALV2342" s="1279"/>
      <c r="ALW2342" s="1279"/>
      <c r="ALX2342" s="1279"/>
      <c r="ALY2342" s="1279"/>
      <c r="ALZ2342" s="1279"/>
      <c r="AMA2342" s="1279"/>
      <c r="AMB2342" s="1279"/>
      <c r="AMC2342" s="1279"/>
      <c r="AMD2342" s="1279"/>
      <c r="AME2342" s="1279"/>
      <c r="AMF2342" s="1279"/>
      <c r="AMG2342" s="1279"/>
      <c r="AMH2342" s="1279"/>
      <c r="AMI2342" s="1279"/>
      <c r="AMJ2342" s="1279"/>
      <c r="AMK2342" s="1279"/>
      <c r="AML2342" s="1279"/>
      <c r="AMM2342" s="1279"/>
      <c r="AMN2342" s="1279"/>
      <c r="AMO2342" s="1279"/>
      <c r="AMP2342" s="1279"/>
      <c r="AMQ2342" s="1279"/>
      <c r="AMR2342" s="1279"/>
      <c r="AMS2342" s="1279"/>
      <c r="AMT2342" s="1279"/>
      <c r="AMU2342" s="1279"/>
      <c r="AMV2342" s="1279"/>
      <c r="AMW2342" s="1279"/>
      <c r="AMX2342" s="1279"/>
      <c r="AMY2342" s="1279"/>
      <c r="AMZ2342" s="1279"/>
      <c r="ANA2342" s="1279"/>
      <c r="ANB2342" s="1279"/>
      <c r="ANC2342" s="1279"/>
      <c r="AND2342" s="1279"/>
      <c r="ANE2342" s="1279"/>
      <c r="ANF2342" s="1279"/>
      <c r="ANG2342" s="1279"/>
      <c r="ANH2342" s="1279"/>
      <c r="ANI2342" s="1279"/>
      <c r="ANJ2342" s="1279"/>
      <c r="ANK2342" s="1279"/>
      <c r="ANL2342" s="1279"/>
      <c r="ANM2342" s="1279"/>
      <c r="ANN2342" s="1279"/>
      <c r="ANO2342" s="1279"/>
      <c r="ANP2342" s="1279"/>
      <c r="ANQ2342" s="1279"/>
      <c r="ANR2342" s="1279"/>
      <c r="ANS2342" s="1279"/>
      <c r="ANT2342" s="1279"/>
      <c r="ANU2342" s="1279"/>
      <c r="ANV2342" s="1279"/>
      <c r="ANW2342" s="1279"/>
      <c r="ANX2342" s="1279"/>
      <c r="ANY2342" s="1279"/>
      <c r="ANZ2342" s="1279"/>
      <c r="AOA2342" s="1279"/>
      <c r="AOB2342" s="1279"/>
      <c r="AOC2342" s="1279"/>
      <c r="AOD2342" s="1279"/>
      <c r="AOE2342" s="1279"/>
      <c r="AOF2342" s="1279"/>
      <c r="AOG2342" s="1279"/>
      <c r="AOH2342" s="1279"/>
      <c r="AOI2342" s="1279"/>
      <c r="AOJ2342" s="1279"/>
      <c r="AOK2342" s="1279"/>
      <c r="AOL2342" s="1279"/>
      <c r="AOM2342" s="1279"/>
      <c r="AON2342" s="1279"/>
      <c r="AOO2342" s="1279"/>
      <c r="AOP2342" s="1279"/>
      <c r="AOQ2342" s="1279"/>
      <c r="AOR2342" s="1279"/>
      <c r="AOS2342" s="1279"/>
      <c r="AOT2342" s="1279"/>
      <c r="AOU2342" s="1279"/>
      <c r="AOV2342" s="1279"/>
      <c r="AOW2342" s="1279"/>
      <c r="AOX2342" s="1279"/>
      <c r="AOY2342" s="1279"/>
      <c r="AOZ2342" s="1279"/>
      <c r="APA2342" s="1279"/>
      <c r="APB2342" s="1279"/>
      <c r="APC2342" s="1279"/>
      <c r="APD2342" s="1279"/>
      <c r="APE2342" s="1279"/>
      <c r="APF2342" s="1279"/>
      <c r="APG2342" s="1279"/>
      <c r="APH2342" s="1279"/>
      <c r="API2342" s="1279"/>
      <c r="APJ2342" s="1279"/>
      <c r="APK2342" s="1279"/>
      <c r="APL2342" s="1279"/>
      <c r="APM2342" s="1279"/>
      <c r="APN2342" s="1279"/>
      <c r="APO2342" s="1279"/>
      <c r="APP2342" s="1279"/>
      <c r="APQ2342" s="1279"/>
      <c r="APR2342" s="1279"/>
      <c r="APS2342" s="1279"/>
      <c r="APT2342" s="1279"/>
      <c r="APU2342" s="1279"/>
      <c r="APV2342" s="1279"/>
      <c r="APW2342" s="1279"/>
      <c r="APX2342" s="1279"/>
      <c r="APY2342" s="1279"/>
      <c r="APZ2342" s="1279"/>
      <c r="AQA2342" s="1279"/>
      <c r="AQB2342" s="1279"/>
      <c r="AQC2342" s="1279"/>
      <c r="AQD2342" s="1279"/>
      <c r="AQE2342" s="1279"/>
      <c r="AQF2342" s="1279"/>
      <c r="AQG2342" s="1279"/>
      <c r="AQH2342" s="1279"/>
      <c r="AQI2342" s="1279"/>
      <c r="AQJ2342" s="1279"/>
      <c r="AQK2342" s="1279"/>
      <c r="AQL2342" s="1279"/>
      <c r="AQM2342" s="1279"/>
      <c r="AQN2342" s="1279"/>
      <c r="AQO2342" s="1279"/>
      <c r="AQP2342" s="1279"/>
      <c r="AQQ2342" s="1279"/>
      <c r="AQR2342" s="1279"/>
      <c r="AQS2342" s="1279"/>
      <c r="AQT2342" s="1279"/>
      <c r="AQU2342" s="1279"/>
      <c r="AQV2342" s="1279"/>
      <c r="AQW2342" s="1279"/>
      <c r="AQX2342" s="1279"/>
      <c r="AQY2342" s="1279"/>
      <c r="AQZ2342" s="1279"/>
      <c r="ARA2342" s="1279"/>
      <c r="ARB2342" s="1279"/>
      <c r="ARC2342" s="1279"/>
      <c r="ARD2342" s="1279"/>
      <c r="ARE2342" s="1279"/>
      <c r="ARF2342" s="1279"/>
      <c r="ARG2342" s="1279"/>
      <c r="ARH2342" s="1279"/>
      <c r="ARI2342" s="1279"/>
      <c r="ARJ2342" s="1279"/>
      <c r="ARK2342" s="1279"/>
      <c r="ARL2342" s="1279"/>
      <c r="ARM2342" s="1279"/>
      <c r="ARN2342" s="1279"/>
      <c r="ARO2342" s="1279"/>
      <c r="ARP2342" s="1279"/>
      <c r="ARQ2342" s="1279"/>
      <c r="ARR2342" s="1279"/>
      <c r="ARS2342" s="1279"/>
      <c r="ART2342" s="1279"/>
      <c r="ARU2342" s="1279"/>
      <c r="ARV2342" s="1279"/>
      <c r="ARW2342" s="1279"/>
      <c r="ARX2342" s="1279"/>
      <c r="ARY2342" s="1279"/>
      <c r="ARZ2342" s="1279"/>
      <c r="ASA2342" s="1279"/>
      <c r="ASB2342" s="1279"/>
      <c r="ASC2342" s="1279"/>
      <c r="ASD2342" s="1279"/>
      <c r="ASE2342" s="1279"/>
      <c r="ASF2342" s="1279"/>
      <c r="ASG2342" s="1279"/>
      <c r="ASH2342" s="1279"/>
      <c r="ASI2342" s="1279"/>
      <c r="ASJ2342" s="1279"/>
      <c r="ASK2342" s="1279"/>
      <c r="ASL2342" s="1279"/>
      <c r="ASM2342" s="1279"/>
      <c r="ASN2342" s="1279"/>
      <c r="ASO2342" s="1279"/>
      <c r="ASP2342" s="1279"/>
      <c r="ASQ2342" s="1279"/>
      <c r="ASR2342" s="1279"/>
      <c r="ASS2342" s="1279"/>
      <c r="AST2342" s="1279"/>
      <c r="ASU2342" s="1279"/>
      <c r="ASV2342" s="1279"/>
      <c r="ASW2342" s="1279"/>
      <c r="ASX2342" s="1279"/>
      <c r="ASY2342" s="1279"/>
      <c r="ASZ2342" s="1279"/>
      <c r="ATA2342" s="1279"/>
      <c r="ATB2342" s="1279"/>
      <c r="ATC2342" s="1279"/>
      <c r="ATD2342" s="1279"/>
      <c r="ATE2342" s="1279"/>
      <c r="ATF2342" s="1279"/>
      <c r="ATG2342" s="1279"/>
      <c r="ATH2342" s="1279"/>
      <c r="ATI2342" s="1279"/>
      <c r="ATJ2342" s="1279"/>
      <c r="ATK2342" s="1279"/>
      <c r="ATL2342" s="1279"/>
      <c r="ATM2342" s="1279"/>
      <c r="ATN2342" s="1279"/>
      <c r="ATO2342" s="1279"/>
      <c r="ATP2342" s="1279"/>
      <c r="ATQ2342" s="1279"/>
      <c r="ATR2342" s="1279"/>
      <c r="ATS2342" s="1279"/>
      <c r="ATT2342" s="1279"/>
      <c r="ATU2342" s="1279"/>
      <c r="ATV2342" s="1279"/>
      <c r="ATW2342" s="1279"/>
      <c r="ATX2342" s="1279"/>
      <c r="ATY2342" s="1279"/>
      <c r="ATZ2342" s="1279"/>
      <c r="AUA2342" s="1279"/>
      <c r="AUB2342" s="1279"/>
      <c r="AUC2342" s="1279"/>
      <c r="AUD2342" s="1279"/>
      <c r="AUE2342" s="1279"/>
      <c r="AUF2342" s="1279"/>
      <c r="AUG2342" s="1279"/>
      <c r="AUH2342" s="1279"/>
      <c r="AUI2342" s="1279"/>
      <c r="AUJ2342" s="1279"/>
      <c r="AUK2342" s="1279"/>
      <c r="AUL2342" s="1279"/>
      <c r="AUM2342" s="1279"/>
      <c r="AUN2342" s="1279"/>
      <c r="AUO2342" s="1279"/>
      <c r="AUP2342" s="1279"/>
      <c r="AUQ2342" s="1279"/>
      <c r="AUR2342" s="1279"/>
      <c r="AUS2342" s="1279"/>
      <c r="AUT2342" s="1279"/>
      <c r="AUU2342" s="1279"/>
      <c r="AUV2342" s="1279"/>
      <c r="AUW2342" s="1279"/>
      <c r="AUX2342" s="1279"/>
      <c r="AUY2342" s="1279"/>
      <c r="AUZ2342" s="1279"/>
      <c r="AVA2342" s="1279"/>
      <c r="AVB2342" s="1279"/>
      <c r="AVC2342" s="1279"/>
      <c r="AVD2342" s="1279"/>
      <c r="AVE2342" s="1279"/>
      <c r="AVF2342" s="1279"/>
      <c r="AVG2342" s="1279"/>
      <c r="AVH2342" s="1279"/>
      <c r="AVI2342" s="1279"/>
      <c r="AVJ2342" s="1279"/>
      <c r="AVK2342" s="1279"/>
      <c r="AVL2342" s="1279"/>
      <c r="AVM2342" s="1279"/>
      <c r="AVN2342" s="1279"/>
      <c r="AVO2342" s="1279"/>
      <c r="AVP2342" s="1279"/>
      <c r="AVQ2342" s="1279"/>
      <c r="AVR2342" s="1279"/>
      <c r="AVS2342" s="1279"/>
      <c r="AVT2342" s="1279"/>
      <c r="AVU2342" s="1279"/>
      <c r="AVV2342" s="1279"/>
      <c r="AVW2342" s="1279"/>
      <c r="AVX2342" s="1279"/>
      <c r="AVY2342" s="1279"/>
      <c r="AVZ2342" s="1279"/>
      <c r="AWA2342" s="1279"/>
      <c r="AWB2342" s="1279"/>
      <c r="AWC2342" s="1279"/>
      <c r="AWD2342" s="1279"/>
      <c r="AWE2342" s="1279"/>
      <c r="AWF2342" s="1279"/>
      <c r="AWG2342" s="1279"/>
      <c r="AWH2342" s="1279"/>
      <c r="AWI2342" s="1279"/>
      <c r="AWJ2342" s="1279"/>
      <c r="AWK2342" s="1279"/>
      <c r="AWL2342" s="1279"/>
      <c r="AWM2342" s="1279"/>
      <c r="AWN2342" s="1279"/>
      <c r="AWO2342" s="1279"/>
      <c r="AWP2342" s="1279"/>
      <c r="AWQ2342" s="1279"/>
      <c r="AWR2342" s="1279"/>
      <c r="AWS2342" s="1279"/>
      <c r="AWT2342" s="1279"/>
      <c r="AWU2342" s="1279"/>
      <c r="AWV2342" s="1279"/>
      <c r="AWW2342" s="1279"/>
      <c r="AWX2342" s="1279"/>
      <c r="AWY2342" s="1279"/>
      <c r="AWZ2342" s="1279"/>
      <c r="AXA2342" s="1279"/>
      <c r="AXB2342" s="1279"/>
      <c r="AXC2342" s="1279"/>
      <c r="AXD2342" s="1279"/>
      <c r="AXE2342" s="1279"/>
      <c r="AXF2342" s="1279"/>
      <c r="AXG2342" s="1279"/>
      <c r="AXH2342" s="1279"/>
      <c r="AXI2342" s="1279"/>
      <c r="AXJ2342" s="1279"/>
      <c r="AXK2342" s="1279"/>
      <c r="AXL2342" s="1279"/>
      <c r="AXM2342" s="1279"/>
      <c r="AXN2342" s="1279"/>
      <c r="AXO2342" s="1279"/>
      <c r="AXP2342" s="1279"/>
      <c r="AXQ2342" s="1279"/>
      <c r="AXR2342" s="1279"/>
      <c r="AXS2342" s="1279"/>
      <c r="AXT2342" s="1279"/>
      <c r="AXU2342" s="1279"/>
      <c r="AXV2342" s="1279"/>
      <c r="AXW2342" s="1279"/>
      <c r="AXX2342" s="1279"/>
      <c r="AXY2342" s="1279"/>
      <c r="AXZ2342" s="1279"/>
      <c r="AYA2342" s="1279"/>
      <c r="AYB2342" s="1279"/>
      <c r="AYC2342" s="1279"/>
      <c r="AYD2342" s="1279"/>
      <c r="AYE2342" s="1279"/>
      <c r="AYF2342" s="1279"/>
      <c r="AYG2342" s="1279"/>
      <c r="AYH2342" s="1279"/>
      <c r="AYI2342" s="1279"/>
      <c r="AYJ2342" s="1279"/>
      <c r="AYK2342" s="1279"/>
      <c r="AYL2342" s="1279"/>
      <c r="AYM2342" s="1279"/>
      <c r="AYN2342" s="1279"/>
      <c r="AYO2342" s="1279"/>
      <c r="AYP2342" s="1279"/>
      <c r="AYQ2342" s="1279"/>
      <c r="AYR2342" s="1279"/>
      <c r="AYS2342" s="1279"/>
      <c r="AYT2342" s="1279"/>
      <c r="AYU2342" s="1279"/>
      <c r="AYV2342" s="1279"/>
      <c r="AYW2342" s="1279"/>
      <c r="AYX2342" s="1279"/>
      <c r="AYY2342" s="1279"/>
      <c r="AYZ2342" s="1279"/>
      <c r="AZA2342" s="1279"/>
      <c r="AZB2342" s="1279"/>
      <c r="AZC2342" s="1279"/>
      <c r="AZD2342" s="1279"/>
      <c r="AZE2342" s="1279"/>
      <c r="AZF2342" s="1279"/>
      <c r="AZG2342" s="1279"/>
      <c r="AZH2342" s="1279"/>
      <c r="AZI2342" s="1279"/>
      <c r="AZJ2342" s="1279"/>
      <c r="AZK2342" s="1279"/>
      <c r="AZL2342" s="1279"/>
      <c r="AZM2342" s="1279"/>
      <c r="AZN2342" s="1279"/>
      <c r="AZO2342" s="1279"/>
      <c r="AZP2342" s="1279"/>
      <c r="AZQ2342" s="1279"/>
      <c r="AZR2342" s="1279"/>
      <c r="AZS2342" s="1279"/>
      <c r="AZT2342" s="1279"/>
      <c r="AZU2342" s="1279"/>
      <c r="AZV2342" s="1279"/>
      <c r="AZW2342" s="1279"/>
      <c r="AZX2342" s="1279"/>
      <c r="AZY2342" s="1279"/>
      <c r="AZZ2342" s="1279"/>
      <c r="BAA2342" s="1279"/>
      <c r="BAB2342" s="1279"/>
      <c r="BAC2342" s="1279"/>
      <c r="BAD2342" s="1279"/>
      <c r="BAE2342" s="1279"/>
      <c r="BAF2342" s="1279"/>
      <c r="BAG2342" s="1279"/>
      <c r="BAH2342" s="1279"/>
      <c r="BAI2342" s="1279"/>
      <c r="BAJ2342" s="1279"/>
      <c r="BAK2342" s="1279"/>
      <c r="BAL2342" s="1279"/>
      <c r="BAM2342" s="1279"/>
      <c r="BAN2342" s="1279"/>
      <c r="BAO2342" s="1279"/>
      <c r="BAP2342" s="1279"/>
      <c r="BAQ2342" s="1279"/>
      <c r="BAR2342" s="1279"/>
      <c r="BAS2342" s="1279"/>
      <c r="BAT2342" s="1279"/>
      <c r="BAU2342" s="1279"/>
      <c r="BAV2342" s="1279"/>
      <c r="BAW2342" s="1279"/>
      <c r="BAX2342" s="1279"/>
      <c r="BAY2342" s="1279"/>
      <c r="BAZ2342" s="1279"/>
      <c r="BBA2342" s="1279"/>
      <c r="BBB2342" s="1279"/>
      <c r="BBC2342" s="1279"/>
      <c r="BBD2342" s="1279"/>
      <c r="BBE2342" s="1279"/>
      <c r="BBF2342" s="1279"/>
      <c r="BBG2342" s="1279"/>
      <c r="BBH2342" s="1279"/>
      <c r="BBI2342" s="1279"/>
      <c r="BBJ2342" s="1279"/>
      <c r="BBK2342" s="1279"/>
      <c r="BBL2342" s="1279"/>
      <c r="BBM2342" s="1279"/>
      <c r="BBN2342" s="1279"/>
      <c r="BBO2342" s="1279"/>
      <c r="BBP2342" s="1279"/>
      <c r="BBQ2342" s="1279"/>
      <c r="BBR2342" s="1279"/>
      <c r="BBS2342" s="1279"/>
      <c r="BBT2342" s="1279"/>
      <c r="BBU2342" s="1279"/>
      <c r="BBV2342" s="1279"/>
      <c r="BBW2342" s="1279"/>
      <c r="BBX2342" s="1279"/>
      <c r="BBY2342" s="1279"/>
      <c r="BBZ2342" s="1279"/>
      <c r="BCA2342" s="1279"/>
      <c r="BCB2342" s="1279"/>
      <c r="BCC2342" s="1279"/>
      <c r="BCD2342" s="1279"/>
      <c r="BCE2342" s="1279"/>
      <c r="BCF2342" s="1279"/>
      <c r="BCG2342" s="1279"/>
      <c r="BCH2342" s="1279"/>
      <c r="BCI2342" s="1279"/>
      <c r="BCJ2342" s="1279"/>
      <c r="BCK2342" s="1279"/>
      <c r="BCL2342" s="1279"/>
      <c r="BCM2342" s="1279"/>
      <c r="BCN2342" s="1279"/>
      <c r="BCO2342" s="1279"/>
      <c r="BCP2342" s="1279"/>
      <c r="BCQ2342" s="1279"/>
      <c r="BCR2342" s="1279"/>
      <c r="BCS2342" s="1279"/>
      <c r="BCT2342" s="1279"/>
      <c r="BCU2342" s="1279"/>
      <c r="BCV2342" s="1279"/>
      <c r="BCW2342" s="1279"/>
      <c r="BCX2342" s="1279"/>
      <c r="BCY2342" s="1279"/>
      <c r="BCZ2342" s="1279"/>
      <c r="BDA2342" s="1279"/>
      <c r="BDB2342" s="1279"/>
      <c r="BDC2342" s="1279"/>
      <c r="BDD2342" s="1279"/>
      <c r="BDE2342" s="1279"/>
      <c r="BDF2342" s="1279"/>
      <c r="BDG2342" s="1279"/>
      <c r="BDH2342" s="1279"/>
      <c r="BDI2342" s="1279"/>
      <c r="BDJ2342" s="1279"/>
      <c r="BDK2342" s="1279"/>
      <c r="BDL2342" s="1279"/>
      <c r="BDM2342" s="1279"/>
      <c r="BDN2342" s="1279"/>
      <c r="BDO2342" s="1279"/>
      <c r="BDP2342" s="1279"/>
      <c r="BDQ2342" s="1279"/>
      <c r="BDR2342" s="1279"/>
      <c r="BDS2342" s="1279"/>
      <c r="BDT2342" s="1279"/>
      <c r="BDU2342" s="1279"/>
      <c r="BDV2342" s="1279"/>
      <c r="BDW2342" s="1279"/>
      <c r="BDX2342" s="1279"/>
      <c r="BDY2342" s="1279"/>
      <c r="BDZ2342" s="1279"/>
      <c r="BEA2342" s="1279"/>
      <c r="BEB2342" s="1279"/>
      <c r="BEC2342" s="1279"/>
      <c r="BED2342" s="1279"/>
      <c r="BEE2342" s="1279"/>
      <c r="BEF2342" s="1279"/>
      <c r="BEG2342" s="1279"/>
      <c r="BEH2342" s="1279"/>
      <c r="BEI2342" s="1279"/>
      <c r="BEJ2342" s="1279"/>
      <c r="BEK2342" s="1279"/>
      <c r="BEL2342" s="1279"/>
      <c r="BEM2342" s="1279"/>
      <c r="BEN2342" s="1279"/>
      <c r="BEO2342" s="1279"/>
      <c r="BEP2342" s="1279"/>
      <c r="BEQ2342" s="1279"/>
      <c r="BER2342" s="1279"/>
      <c r="BES2342" s="1279"/>
      <c r="BET2342" s="1279"/>
      <c r="BEU2342" s="1279"/>
      <c r="BEV2342" s="1279"/>
      <c r="BEW2342" s="1279"/>
      <c r="BEX2342" s="1279"/>
      <c r="BEY2342" s="1279"/>
      <c r="BEZ2342" s="1279"/>
      <c r="BFA2342" s="1279"/>
      <c r="BFB2342" s="1279"/>
      <c r="BFC2342" s="1279"/>
      <c r="BFD2342" s="1279"/>
      <c r="BFE2342" s="1279"/>
      <c r="BFF2342" s="1279"/>
      <c r="BFG2342" s="1279"/>
      <c r="BFH2342" s="1279"/>
      <c r="BFI2342" s="1279"/>
      <c r="BFJ2342" s="1279"/>
      <c r="BFK2342" s="1279"/>
      <c r="BFL2342" s="1279"/>
      <c r="BFM2342" s="1279"/>
      <c r="BFN2342" s="1279"/>
      <c r="BFO2342" s="1279"/>
      <c r="BFP2342" s="1279"/>
      <c r="BFQ2342" s="1279"/>
      <c r="BFR2342" s="1279"/>
      <c r="BFS2342" s="1279"/>
      <c r="BFT2342" s="1279"/>
      <c r="BFU2342" s="1279"/>
      <c r="BFV2342" s="1279"/>
      <c r="BFW2342" s="1279"/>
      <c r="BFX2342" s="1279"/>
      <c r="BFY2342" s="1279"/>
      <c r="BFZ2342" s="1279"/>
      <c r="BGA2342" s="1279"/>
      <c r="BGB2342" s="1279"/>
      <c r="BGC2342" s="1279"/>
      <c r="BGD2342" s="1279"/>
      <c r="BGE2342" s="1279"/>
      <c r="BGF2342" s="1279"/>
      <c r="BGG2342" s="1279"/>
      <c r="BGH2342" s="1279"/>
      <c r="BGI2342" s="1279"/>
      <c r="BGJ2342" s="1279"/>
      <c r="BGK2342" s="1279"/>
      <c r="BGL2342" s="1279"/>
      <c r="BGM2342" s="1279"/>
      <c r="BGN2342" s="1279"/>
      <c r="BGO2342" s="1279"/>
      <c r="BGP2342" s="1279"/>
      <c r="BGQ2342" s="1279"/>
      <c r="BGR2342" s="1279"/>
      <c r="BGS2342" s="1279"/>
      <c r="BGT2342" s="1279"/>
      <c r="BGU2342" s="1279"/>
      <c r="BGV2342" s="1279"/>
      <c r="BGW2342" s="1279"/>
      <c r="BGX2342" s="1279"/>
      <c r="BGY2342" s="1279"/>
      <c r="BGZ2342" s="1279"/>
      <c r="BHA2342" s="1279"/>
      <c r="BHB2342" s="1279"/>
      <c r="BHC2342" s="1279"/>
      <c r="BHD2342" s="1279"/>
      <c r="BHE2342" s="1279"/>
      <c r="BHF2342" s="1279"/>
      <c r="BHG2342" s="1279"/>
      <c r="BHH2342" s="1279"/>
      <c r="BHI2342" s="1279"/>
      <c r="BHJ2342" s="1279"/>
      <c r="BHK2342" s="1279"/>
      <c r="BHL2342" s="1279"/>
      <c r="BHM2342" s="1279"/>
      <c r="BHN2342" s="1279"/>
      <c r="BHO2342" s="1279"/>
      <c r="BHP2342" s="1279"/>
      <c r="BHQ2342" s="1279"/>
      <c r="BHR2342" s="1279"/>
      <c r="BHS2342" s="1279"/>
      <c r="BHT2342" s="1279"/>
      <c r="BHU2342" s="1279"/>
      <c r="BHV2342" s="1279"/>
      <c r="BHW2342" s="1279"/>
      <c r="BHX2342" s="1279"/>
      <c r="BHY2342" s="1279"/>
      <c r="BHZ2342" s="1279"/>
      <c r="BIA2342" s="1279"/>
      <c r="BIB2342" s="1279"/>
      <c r="BIC2342" s="1279"/>
      <c r="BID2342" s="1279"/>
      <c r="BIE2342" s="1279"/>
      <c r="BIF2342" s="1279"/>
      <c r="BIG2342" s="1279"/>
      <c r="BIH2342" s="1279"/>
      <c r="BII2342" s="1279"/>
      <c r="BIJ2342" s="1279"/>
      <c r="BIK2342" s="1279"/>
      <c r="BIL2342" s="1279"/>
      <c r="BIM2342" s="1279"/>
      <c r="BIN2342" s="1279"/>
      <c r="BIO2342" s="1279"/>
      <c r="BIP2342" s="1279"/>
      <c r="BIQ2342" s="1279"/>
      <c r="BIR2342" s="1279"/>
      <c r="BIS2342" s="1279"/>
      <c r="BIT2342" s="1279"/>
      <c r="BIU2342" s="1279"/>
      <c r="BIV2342" s="1279"/>
      <c r="BIW2342" s="1279"/>
      <c r="BIX2342" s="1279"/>
      <c r="BIY2342" s="1279"/>
      <c r="BIZ2342" s="1279"/>
      <c r="BJA2342" s="1279"/>
      <c r="BJB2342" s="1279"/>
      <c r="BJC2342" s="1279"/>
      <c r="BJD2342" s="1279"/>
      <c r="BJE2342" s="1279"/>
      <c r="BJF2342" s="1279"/>
      <c r="BJG2342" s="1279"/>
      <c r="BJH2342" s="1279"/>
      <c r="BJI2342" s="1279"/>
      <c r="BJJ2342" s="1279"/>
      <c r="BJK2342" s="1279"/>
      <c r="BJL2342" s="1279"/>
      <c r="BJM2342" s="1279"/>
      <c r="BJN2342" s="1279"/>
      <c r="BJO2342" s="1279"/>
      <c r="BJP2342" s="1279"/>
      <c r="BJQ2342" s="1279"/>
      <c r="BJR2342" s="1279"/>
      <c r="BJS2342" s="1279"/>
      <c r="BJT2342" s="1279"/>
      <c r="BJU2342" s="1279"/>
      <c r="BJV2342" s="1279"/>
      <c r="BJW2342" s="1279"/>
      <c r="BJX2342" s="1279"/>
      <c r="BJY2342" s="1279"/>
      <c r="BJZ2342" s="1279"/>
      <c r="BKA2342" s="1279"/>
      <c r="BKB2342" s="1279"/>
      <c r="BKC2342" s="1279"/>
      <c r="BKD2342" s="1279"/>
      <c r="BKE2342" s="1279"/>
      <c r="BKF2342" s="1279"/>
      <c r="BKG2342" s="1279"/>
      <c r="BKH2342" s="1279"/>
      <c r="BKI2342" s="1279"/>
      <c r="BKJ2342" s="1279"/>
      <c r="BKK2342" s="1279"/>
      <c r="BKL2342" s="1279"/>
      <c r="BKM2342" s="1279"/>
      <c r="BKN2342" s="1279"/>
      <c r="BKO2342" s="1279"/>
      <c r="BKP2342" s="1279"/>
      <c r="BKQ2342" s="1279"/>
      <c r="BKR2342" s="1279"/>
      <c r="BKS2342" s="1279"/>
      <c r="BKT2342" s="1279"/>
      <c r="BKU2342" s="1279"/>
      <c r="BKV2342" s="1279"/>
      <c r="BKW2342" s="1279"/>
      <c r="BKX2342" s="1279"/>
      <c r="BKY2342" s="1279"/>
      <c r="BKZ2342" s="1279"/>
      <c r="BLA2342" s="1279"/>
      <c r="BLB2342" s="1279"/>
      <c r="BLC2342" s="1279"/>
      <c r="BLD2342" s="1279"/>
      <c r="BLE2342" s="1279"/>
      <c r="BLF2342" s="1279"/>
      <c r="BLG2342" s="1279"/>
      <c r="BLH2342" s="1279"/>
      <c r="BLI2342" s="1279"/>
      <c r="BLJ2342" s="1279"/>
      <c r="BLK2342" s="1279"/>
      <c r="BLL2342" s="1279"/>
      <c r="BLM2342" s="1279"/>
      <c r="BLN2342" s="1279"/>
      <c r="BLO2342" s="1279"/>
      <c r="BLP2342" s="1279"/>
      <c r="BLQ2342" s="1279"/>
      <c r="BLR2342" s="1279"/>
      <c r="BLS2342" s="1279"/>
      <c r="BLT2342" s="1279"/>
      <c r="BLU2342" s="1279"/>
      <c r="BLV2342" s="1279"/>
      <c r="BLW2342" s="1279"/>
      <c r="BLX2342" s="1279"/>
      <c r="BLY2342" s="1279"/>
      <c r="BLZ2342" s="1279"/>
      <c r="BMA2342" s="1279"/>
      <c r="BMB2342" s="1279"/>
      <c r="BMC2342" s="1279"/>
      <c r="BMD2342" s="1279"/>
      <c r="BME2342" s="1279"/>
      <c r="BMF2342" s="1279"/>
      <c r="BMG2342" s="1279"/>
      <c r="BMH2342" s="1279"/>
      <c r="BMI2342" s="1279"/>
      <c r="BMJ2342" s="1279"/>
      <c r="BMK2342" s="1279"/>
      <c r="BML2342" s="1279"/>
      <c r="BMM2342" s="1279"/>
      <c r="BMN2342" s="1279"/>
      <c r="BMO2342" s="1279"/>
      <c r="BMP2342" s="1279"/>
      <c r="BMQ2342" s="1279"/>
      <c r="BMR2342" s="1279"/>
      <c r="BMS2342" s="1279"/>
      <c r="BMT2342" s="1279"/>
      <c r="BMU2342" s="1279"/>
      <c r="BMV2342" s="1279"/>
      <c r="BMW2342" s="1279"/>
      <c r="BMX2342" s="1279"/>
      <c r="BMY2342" s="1279"/>
      <c r="BMZ2342" s="1279"/>
      <c r="BNA2342" s="1279"/>
      <c r="BNB2342" s="1279"/>
      <c r="BNC2342" s="1279"/>
      <c r="BND2342" s="1279"/>
      <c r="BNE2342" s="1279"/>
      <c r="BNF2342" s="1279"/>
      <c r="BNG2342" s="1279"/>
      <c r="BNH2342" s="1279"/>
      <c r="BNI2342" s="1279"/>
      <c r="BNJ2342" s="1279"/>
      <c r="BNK2342" s="1279"/>
      <c r="BNL2342" s="1279"/>
      <c r="BNM2342" s="1279"/>
      <c r="BNN2342" s="1279"/>
      <c r="BNO2342" s="1279"/>
      <c r="BNP2342" s="1279"/>
      <c r="BNQ2342" s="1279"/>
      <c r="BNR2342" s="1279"/>
      <c r="BNS2342" s="1279"/>
      <c r="BNT2342" s="1279"/>
      <c r="BNU2342" s="1279"/>
      <c r="BNV2342" s="1279"/>
      <c r="BNW2342" s="1279"/>
      <c r="BNX2342" s="1279"/>
      <c r="BNY2342" s="1279"/>
      <c r="BNZ2342" s="1279"/>
      <c r="BOA2342" s="1279"/>
      <c r="BOB2342" s="1279"/>
      <c r="BOC2342" s="1279"/>
      <c r="BOD2342" s="1279"/>
      <c r="BOE2342" s="1279"/>
      <c r="BOF2342" s="1279"/>
      <c r="BOG2342" s="1279"/>
      <c r="BOH2342" s="1279"/>
      <c r="BOI2342" s="1279"/>
      <c r="BOJ2342" s="1279"/>
      <c r="BOK2342" s="1279"/>
      <c r="BOL2342" s="1279"/>
      <c r="BOM2342" s="1279"/>
      <c r="BON2342" s="1279"/>
      <c r="BOO2342" s="1279"/>
      <c r="BOP2342" s="1279"/>
      <c r="BOQ2342" s="1279"/>
      <c r="BOR2342" s="1279"/>
      <c r="BOS2342" s="1279"/>
      <c r="BOT2342" s="1279"/>
      <c r="BOU2342" s="1279"/>
      <c r="BOV2342" s="1279"/>
      <c r="BOW2342" s="1279"/>
      <c r="BOX2342" s="1279"/>
      <c r="BOY2342" s="1279"/>
      <c r="BOZ2342" s="1279"/>
      <c r="BPA2342" s="1279"/>
      <c r="BPB2342" s="1279"/>
      <c r="BPC2342" s="1279"/>
      <c r="BPD2342" s="1279"/>
      <c r="BPE2342" s="1279"/>
      <c r="BPF2342" s="1279"/>
      <c r="BPG2342" s="1279"/>
      <c r="BPH2342" s="1279"/>
      <c r="BPI2342" s="1279"/>
      <c r="BPJ2342" s="1279"/>
      <c r="BPK2342" s="1279"/>
      <c r="BPL2342" s="1279"/>
      <c r="BPM2342" s="1279"/>
      <c r="BPN2342" s="1279"/>
      <c r="BPO2342" s="1279"/>
      <c r="BPP2342" s="1279"/>
      <c r="BPQ2342" s="1279"/>
      <c r="BPR2342" s="1279"/>
      <c r="BPS2342" s="1279"/>
      <c r="BPT2342" s="1279"/>
      <c r="BPU2342" s="1279"/>
      <c r="BPV2342" s="1279"/>
      <c r="BPW2342" s="1279"/>
      <c r="BPX2342" s="1279"/>
      <c r="BPY2342" s="1279"/>
      <c r="BPZ2342" s="1279"/>
      <c r="BQA2342" s="1279"/>
      <c r="BQB2342" s="1279"/>
      <c r="BQC2342" s="1279"/>
      <c r="BQD2342" s="1279"/>
      <c r="BQE2342" s="1279"/>
      <c r="BQF2342" s="1279"/>
      <c r="BQG2342" s="1279"/>
      <c r="BQH2342" s="1279"/>
      <c r="BQI2342" s="1279"/>
      <c r="BQJ2342" s="1279"/>
      <c r="BQK2342" s="1279"/>
      <c r="BQL2342" s="1279"/>
      <c r="BQM2342" s="1279"/>
      <c r="BQN2342" s="1279"/>
      <c r="BQO2342" s="1279"/>
      <c r="BQP2342" s="1279"/>
      <c r="BQQ2342" s="1279"/>
      <c r="BQR2342" s="1279"/>
      <c r="BQS2342" s="1279"/>
      <c r="BQT2342" s="1279"/>
      <c r="BQU2342" s="1279"/>
      <c r="BQV2342" s="1279"/>
      <c r="BQW2342" s="1279"/>
      <c r="BQX2342" s="1279"/>
      <c r="BQY2342" s="1279"/>
      <c r="BQZ2342" s="1279"/>
      <c r="BRA2342" s="1279"/>
      <c r="BRB2342" s="1279"/>
      <c r="BRC2342" s="1279"/>
      <c r="BRD2342" s="1279"/>
      <c r="BRE2342" s="1279"/>
      <c r="BRF2342" s="1279"/>
      <c r="BRG2342" s="1279"/>
      <c r="BRH2342" s="1279"/>
      <c r="BRI2342" s="1279"/>
      <c r="BRJ2342" s="1279"/>
      <c r="BRK2342" s="1279"/>
      <c r="BRL2342" s="1279"/>
      <c r="BRM2342" s="1279"/>
      <c r="BRN2342" s="1279"/>
      <c r="BRO2342" s="1279"/>
      <c r="BRP2342" s="1279"/>
      <c r="BRQ2342" s="1279"/>
      <c r="BRR2342" s="1279"/>
      <c r="BRS2342" s="1279"/>
      <c r="BRT2342" s="1279"/>
      <c r="BRU2342" s="1279"/>
      <c r="BRV2342" s="1279"/>
      <c r="BRW2342" s="1279"/>
      <c r="BRX2342" s="1279"/>
      <c r="BRY2342" s="1279"/>
      <c r="BRZ2342" s="1279"/>
      <c r="BSA2342" s="1279"/>
      <c r="BSB2342" s="1279"/>
      <c r="BSC2342" s="1279"/>
      <c r="BSD2342" s="1279"/>
      <c r="BSE2342" s="1279"/>
      <c r="BSF2342" s="1279"/>
      <c r="BSG2342" s="1279"/>
      <c r="BSH2342" s="1279"/>
      <c r="BSI2342" s="1279"/>
      <c r="BSJ2342" s="1279"/>
      <c r="BSK2342" s="1279"/>
      <c r="BSL2342" s="1279"/>
      <c r="BSM2342" s="1279"/>
      <c r="BSN2342" s="1279"/>
      <c r="BSO2342" s="1279"/>
      <c r="BSP2342" s="1279"/>
      <c r="BSQ2342" s="1279"/>
      <c r="BSR2342" s="1279"/>
      <c r="BSS2342" s="1279"/>
      <c r="BST2342" s="1279"/>
      <c r="BSU2342" s="1279"/>
      <c r="BSV2342" s="1279"/>
      <c r="BSW2342" s="1279"/>
      <c r="BSX2342" s="1279"/>
      <c r="BSY2342" s="1279"/>
      <c r="BSZ2342" s="1279"/>
      <c r="BTA2342" s="1279"/>
      <c r="BTB2342" s="1279"/>
      <c r="BTC2342" s="1279"/>
      <c r="BTD2342" s="1279"/>
      <c r="BTE2342" s="1279"/>
      <c r="BTF2342" s="1279"/>
      <c r="BTG2342" s="1279"/>
      <c r="BTH2342" s="1279"/>
      <c r="BTI2342" s="1279"/>
      <c r="BTJ2342" s="1279"/>
      <c r="BTK2342" s="1279"/>
      <c r="BTL2342" s="1279"/>
      <c r="BTM2342" s="1279"/>
      <c r="BTN2342" s="1279"/>
      <c r="BTO2342" s="1279"/>
      <c r="BTP2342" s="1279"/>
      <c r="BTQ2342" s="1279"/>
      <c r="BTR2342" s="1279"/>
      <c r="BTS2342" s="1279"/>
      <c r="BTT2342" s="1279"/>
      <c r="BTU2342" s="1279"/>
      <c r="BTV2342" s="1279"/>
      <c r="BTW2342" s="1279"/>
      <c r="BTX2342" s="1279"/>
      <c r="BTY2342" s="1279"/>
      <c r="BTZ2342" s="1279"/>
      <c r="BUA2342" s="1279"/>
      <c r="BUB2342" s="1279"/>
      <c r="BUC2342" s="1279"/>
      <c r="BUD2342" s="1279"/>
      <c r="BUE2342" s="1279"/>
      <c r="BUF2342" s="1279"/>
      <c r="BUG2342" s="1279"/>
      <c r="BUH2342" s="1279"/>
      <c r="BUI2342" s="1279"/>
      <c r="BUJ2342" s="1279"/>
      <c r="BUK2342" s="1279"/>
      <c r="BUL2342" s="1279"/>
      <c r="BUM2342" s="1279"/>
      <c r="BUN2342" s="1279"/>
      <c r="BUO2342" s="1279"/>
      <c r="BUP2342" s="1279"/>
      <c r="BUQ2342" s="1279"/>
      <c r="BUR2342" s="1279"/>
      <c r="BUS2342" s="1279"/>
      <c r="BUT2342" s="1279"/>
      <c r="BUU2342" s="1279"/>
      <c r="BUV2342" s="1279"/>
      <c r="BUW2342" s="1279"/>
      <c r="BUX2342" s="1279"/>
      <c r="BUY2342" s="1279"/>
      <c r="BUZ2342" s="1279"/>
      <c r="BVA2342" s="1279"/>
      <c r="BVB2342" s="1279"/>
      <c r="BVC2342" s="1279"/>
      <c r="BVD2342" s="1279"/>
      <c r="BVE2342" s="1279"/>
      <c r="BVF2342" s="1279"/>
      <c r="BVG2342" s="1279"/>
      <c r="BVH2342" s="1279"/>
      <c r="BVI2342" s="1279"/>
      <c r="BVJ2342" s="1279"/>
      <c r="BVK2342" s="1279"/>
      <c r="BVL2342" s="1279"/>
      <c r="BVM2342" s="1279"/>
      <c r="BVN2342" s="1279"/>
      <c r="BVO2342" s="1279"/>
      <c r="BVP2342" s="1279"/>
      <c r="BVQ2342" s="1279"/>
      <c r="BVR2342" s="1279"/>
      <c r="BVS2342" s="1279"/>
      <c r="BVT2342" s="1279"/>
      <c r="BVU2342" s="1279"/>
      <c r="BVV2342" s="1279"/>
      <c r="BVW2342" s="1279"/>
      <c r="BVX2342" s="1279"/>
      <c r="BVY2342" s="1279"/>
      <c r="BVZ2342" s="1279"/>
      <c r="BWA2342" s="1279"/>
      <c r="BWB2342" s="1279"/>
      <c r="BWC2342" s="1279"/>
      <c r="BWD2342" s="1279"/>
      <c r="BWE2342" s="1279"/>
      <c r="BWF2342" s="1279"/>
      <c r="BWG2342" s="1279"/>
      <c r="BWH2342" s="1279"/>
      <c r="BWI2342" s="1279"/>
      <c r="BWJ2342" s="1279"/>
      <c r="BWK2342" s="1279"/>
      <c r="BWL2342" s="1279"/>
      <c r="BWM2342" s="1279"/>
      <c r="BWN2342" s="1279"/>
      <c r="BWO2342" s="1279"/>
      <c r="BWP2342" s="1279"/>
      <c r="BWQ2342" s="1279"/>
      <c r="BWR2342" s="1279"/>
      <c r="BWS2342" s="1279"/>
      <c r="BWT2342" s="1279"/>
      <c r="BWU2342" s="1279"/>
      <c r="BWV2342" s="1279"/>
      <c r="BWW2342" s="1279"/>
      <c r="BWX2342" s="1279"/>
      <c r="BWY2342" s="1279"/>
      <c r="BWZ2342" s="1279"/>
      <c r="BXA2342" s="1279"/>
      <c r="BXB2342" s="1279"/>
      <c r="BXC2342" s="1279"/>
      <c r="BXD2342" s="1279"/>
      <c r="BXE2342" s="1279"/>
      <c r="BXF2342" s="1279"/>
      <c r="BXG2342" s="1279"/>
      <c r="BXH2342" s="1279"/>
      <c r="BXI2342" s="1279"/>
      <c r="BXJ2342" s="1279"/>
      <c r="BXK2342" s="1279"/>
      <c r="BXL2342" s="1279"/>
      <c r="BXM2342" s="1279"/>
      <c r="BXN2342" s="1279"/>
      <c r="BXO2342" s="1279"/>
      <c r="BXP2342" s="1279"/>
      <c r="BXQ2342" s="1279"/>
      <c r="BXR2342" s="1279"/>
      <c r="BXS2342" s="1279"/>
      <c r="BXT2342" s="1279"/>
      <c r="BXU2342" s="1279"/>
      <c r="BXV2342" s="1279"/>
      <c r="BXW2342" s="1279"/>
      <c r="BXX2342" s="1279"/>
      <c r="BXY2342" s="1279"/>
      <c r="BXZ2342" s="1279"/>
      <c r="BYA2342" s="1279"/>
      <c r="BYB2342" s="1279"/>
      <c r="BYC2342" s="1279"/>
      <c r="BYD2342" s="1279"/>
      <c r="BYE2342" s="1279"/>
      <c r="BYF2342" s="1279"/>
      <c r="BYG2342" s="1279"/>
      <c r="BYH2342" s="1279"/>
      <c r="BYI2342" s="1279"/>
      <c r="BYJ2342" s="1279"/>
      <c r="BYK2342" s="1279"/>
      <c r="BYL2342" s="1279"/>
      <c r="BYM2342" s="1279"/>
      <c r="BYN2342" s="1279"/>
      <c r="BYO2342" s="1279"/>
      <c r="BYP2342" s="1279"/>
      <c r="BYQ2342" s="1279"/>
      <c r="BYR2342" s="1279"/>
      <c r="BYS2342" s="1279"/>
      <c r="BYT2342" s="1279"/>
      <c r="BYU2342" s="1279"/>
      <c r="BYV2342" s="1279"/>
      <c r="BYW2342" s="1279"/>
      <c r="BYX2342" s="1279"/>
      <c r="BYY2342" s="1279"/>
      <c r="BYZ2342" s="1279"/>
      <c r="BZA2342" s="1279"/>
      <c r="BZB2342" s="1279"/>
      <c r="BZC2342" s="1279"/>
      <c r="BZD2342" s="1279"/>
      <c r="BZE2342" s="1279"/>
      <c r="BZF2342" s="1279"/>
      <c r="BZG2342" s="1279"/>
      <c r="BZH2342" s="1279"/>
      <c r="BZI2342" s="1279"/>
      <c r="BZJ2342" s="1279"/>
      <c r="BZK2342" s="1279"/>
      <c r="BZL2342" s="1279"/>
      <c r="BZM2342" s="1279"/>
      <c r="BZN2342" s="1279"/>
      <c r="BZO2342" s="1279"/>
      <c r="BZP2342" s="1279"/>
      <c r="BZQ2342" s="1279"/>
      <c r="BZR2342" s="1279"/>
      <c r="BZS2342" s="1279"/>
      <c r="BZT2342" s="1279"/>
      <c r="BZU2342" s="1279"/>
      <c r="BZV2342" s="1279"/>
      <c r="BZW2342" s="1279"/>
      <c r="BZX2342" s="1279"/>
      <c r="BZY2342" s="1279"/>
      <c r="BZZ2342" s="1279"/>
      <c r="CAA2342" s="1279"/>
      <c r="CAB2342" s="1279"/>
      <c r="CAC2342" s="1279"/>
      <c r="CAD2342" s="1279"/>
      <c r="CAE2342" s="1279"/>
      <c r="CAF2342" s="1279"/>
      <c r="CAG2342" s="1279"/>
      <c r="CAH2342" s="1279"/>
      <c r="CAI2342" s="1279"/>
      <c r="CAJ2342" s="1279"/>
      <c r="CAK2342" s="1279"/>
      <c r="CAL2342" s="1279"/>
      <c r="CAM2342" s="1279"/>
      <c r="CAN2342" s="1279"/>
      <c r="CAO2342" s="1279"/>
      <c r="CAP2342" s="1279"/>
      <c r="CAQ2342" s="1279"/>
      <c r="CAR2342" s="1279"/>
      <c r="CAS2342" s="1279"/>
      <c r="CAT2342" s="1279"/>
      <c r="CAU2342" s="1279"/>
      <c r="CAV2342" s="1279"/>
      <c r="CAW2342" s="1279"/>
      <c r="CAX2342" s="1279"/>
      <c r="CAY2342" s="1279"/>
      <c r="CAZ2342" s="1279"/>
      <c r="CBA2342" s="1279"/>
      <c r="CBB2342" s="1279"/>
      <c r="CBC2342" s="1279"/>
      <c r="CBD2342" s="1279"/>
      <c r="CBE2342" s="1279"/>
      <c r="CBF2342" s="1279"/>
      <c r="CBG2342" s="1279"/>
      <c r="CBH2342" s="1279"/>
      <c r="CBI2342" s="1279"/>
      <c r="CBJ2342" s="1279"/>
      <c r="CBK2342" s="1279"/>
      <c r="CBL2342" s="1279"/>
      <c r="CBM2342" s="1279"/>
      <c r="CBN2342" s="1279"/>
      <c r="CBO2342" s="1279"/>
      <c r="CBP2342" s="1279"/>
      <c r="CBQ2342" s="1279"/>
      <c r="CBR2342" s="1279"/>
      <c r="CBS2342" s="1279"/>
      <c r="CBT2342" s="1279"/>
      <c r="CBU2342" s="1279"/>
      <c r="CBV2342" s="1279"/>
      <c r="CBW2342" s="1279"/>
      <c r="CBX2342" s="1279"/>
      <c r="CBY2342" s="1279"/>
      <c r="CBZ2342" s="1279"/>
      <c r="CCA2342" s="1279"/>
      <c r="CCB2342" s="1279"/>
      <c r="CCC2342" s="1279"/>
      <c r="CCD2342" s="1279"/>
      <c r="CCE2342" s="1279"/>
      <c r="CCF2342" s="1279"/>
      <c r="CCG2342" s="1279"/>
      <c r="CCH2342" s="1279"/>
      <c r="CCI2342" s="1279"/>
      <c r="CCJ2342" s="1279"/>
      <c r="CCK2342" s="1279"/>
      <c r="CCL2342" s="1279"/>
      <c r="CCM2342" s="1279"/>
      <c r="CCN2342" s="1279"/>
      <c r="CCO2342" s="1279"/>
      <c r="CCP2342" s="1279"/>
      <c r="CCQ2342" s="1279"/>
      <c r="CCR2342" s="1279"/>
      <c r="CCS2342" s="1279"/>
      <c r="CCT2342" s="1279"/>
      <c r="CCU2342" s="1279"/>
      <c r="CCV2342" s="1279"/>
      <c r="CCW2342" s="1279"/>
      <c r="CCX2342" s="1279"/>
      <c r="CCY2342" s="1279"/>
      <c r="CCZ2342" s="1279"/>
      <c r="CDA2342" s="1279"/>
      <c r="CDB2342" s="1279"/>
      <c r="CDC2342" s="1279"/>
      <c r="CDD2342" s="1279"/>
      <c r="CDE2342" s="1279"/>
      <c r="CDF2342" s="1279"/>
      <c r="CDG2342" s="1279"/>
      <c r="CDH2342" s="1279"/>
      <c r="CDI2342" s="1279"/>
      <c r="CDJ2342" s="1279"/>
      <c r="CDK2342" s="1279"/>
      <c r="CDL2342" s="1279"/>
      <c r="CDM2342" s="1279"/>
      <c r="CDN2342" s="1279"/>
      <c r="CDO2342" s="1279"/>
      <c r="CDP2342" s="1279"/>
      <c r="CDQ2342" s="1279"/>
      <c r="CDR2342" s="1279"/>
      <c r="CDS2342" s="1279"/>
      <c r="CDT2342" s="1279"/>
      <c r="CDU2342" s="1279"/>
      <c r="CDV2342" s="1279"/>
      <c r="CDW2342" s="1279"/>
      <c r="CDX2342" s="1279"/>
      <c r="CDY2342" s="1279"/>
      <c r="CDZ2342" s="1279"/>
      <c r="CEA2342" s="1279"/>
      <c r="CEB2342" s="1279"/>
      <c r="CEC2342" s="1279"/>
      <c r="CED2342" s="1279"/>
      <c r="CEE2342" s="1279"/>
      <c r="CEF2342" s="1279"/>
      <c r="CEG2342" s="1279"/>
      <c r="CEH2342" s="1279"/>
      <c r="CEI2342" s="1279"/>
      <c r="CEJ2342" s="1279"/>
      <c r="CEK2342" s="1279"/>
      <c r="CEL2342" s="1279"/>
      <c r="CEM2342" s="1279"/>
      <c r="CEN2342" s="1279"/>
      <c r="CEO2342" s="1279"/>
      <c r="CEP2342" s="1279"/>
      <c r="CEQ2342" s="1279"/>
      <c r="CER2342" s="1279"/>
      <c r="CES2342" s="1279"/>
      <c r="CET2342" s="1279"/>
      <c r="CEU2342" s="1279"/>
      <c r="CEV2342" s="1279"/>
      <c r="CEW2342" s="1279"/>
      <c r="CEX2342" s="1279"/>
      <c r="CEY2342" s="1279"/>
      <c r="CEZ2342" s="1279"/>
      <c r="CFA2342" s="1279"/>
      <c r="CFB2342" s="1279"/>
      <c r="CFC2342" s="1279"/>
      <c r="CFD2342" s="1279"/>
      <c r="CFE2342" s="1279"/>
      <c r="CFF2342" s="1279"/>
      <c r="CFG2342" s="1279"/>
      <c r="CFH2342" s="1279"/>
      <c r="CFI2342" s="1279"/>
      <c r="CFJ2342" s="1279"/>
      <c r="CFK2342" s="1279"/>
      <c r="CFL2342" s="1279"/>
      <c r="CFM2342" s="1279"/>
      <c r="CFN2342" s="1279"/>
      <c r="CFO2342" s="1279"/>
      <c r="CFP2342" s="1279"/>
      <c r="CFQ2342" s="1279"/>
      <c r="CFR2342" s="1279"/>
      <c r="CFS2342" s="1279"/>
      <c r="CFT2342" s="1279"/>
      <c r="CFU2342" s="1279"/>
      <c r="CFV2342" s="1279"/>
      <c r="CFW2342" s="1279"/>
      <c r="CFX2342" s="1279"/>
      <c r="CFY2342" s="1279"/>
      <c r="CFZ2342" s="1279"/>
      <c r="CGA2342" s="1279"/>
      <c r="CGB2342" s="1279"/>
      <c r="CGC2342" s="1279"/>
      <c r="CGD2342" s="1279"/>
      <c r="CGE2342" s="1279"/>
      <c r="CGF2342" s="1279"/>
      <c r="CGG2342" s="1279"/>
      <c r="CGH2342" s="1279"/>
      <c r="CGI2342" s="1279"/>
      <c r="CGJ2342" s="1279"/>
      <c r="CGK2342" s="1279"/>
      <c r="CGL2342" s="1279"/>
      <c r="CGM2342" s="1279"/>
      <c r="CGN2342" s="1279"/>
      <c r="CGO2342" s="1279"/>
      <c r="CGP2342" s="1279"/>
      <c r="CGQ2342" s="1279"/>
      <c r="CGR2342" s="1279"/>
      <c r="CGS2342" s="1279"/>
      <c r="CGT2342" s="1279"/>
      <c r="CGU2342" s="1279"/>
      <c r="CGV2342" s="1279"/>
      <c r="CGW2342" s="1279"/>
      <c r="CGX2342" s="1279"/>
      <c r="CGY2342" s="1279"/>
      <c r="CGZ2342" s="1279"/>
      <c r="CHA2342" s="1279"/>
      <c r="CHB2342" s="1279"/>
      <c r="CHC2342" s="1279"/>
      <c r="CHD2342" s="1279"/>
      <c r="CHE2342" s="1279"/>
      <c r="CHF2342" s="1279"/>
      <c r="CHG2342" s="1279"/>
      <c r="CHH2342" s="1279"/>
      <c r="CHI2342" s="1279"/>
      <c r="CHJ2342" s="1279"/>
      <c r="CHK2342" s="1279"/>
      <c r="CHL2342" s="1279"/>
      <c r="CHM2342" s="1279"/>
      <c r="CHN2342" s="1279"/>
      <c r="CHO2342" s="1279"/>
      <c r="CHP2342" s="1279"/>
      <c r="CHQ2342" s="1279"/>
      <c r="CHR2342" s="1279"/>
      <c r="CHS2342" s="1279"/>
      <c r="CHT2342" s="1279"/>
      <c r="CHU2342" s="1279"/>
      <c r="CHV2342" s="1279"/>
      <c r="CHW2342" s="1279"/>
      <c r="CHX2342" s="1279"/>
      <c r="CHY2342" s="1279"/>
      <c r="CHZ2342" s="1279"/>
      <c r="CIA2342" s="1279"/>
      <c r="CIB2342" s="1279"/>
      <c r="CIC2342" s="1279"/>
      <c r="CID2342" s="1279"/>
      <c r="CIE2342" s="1279"/>
      <c r="CIF2342" s="1279"/>
      <c r="CIG2342" s="1279"/>
      <c r="CIH2342" s="1279"/>
      <c r="CII2342" s="1279"/>
      <c r="CIJ2342" s="1279"/>
      <c r="CIK2342" s="1279"/>
      <c r="CIL2342" s="1279"/>
      <c r="CIM2342" s="1279"/>
      <c r="CIN2342" s="1279"/>
      <c r="CIO2342" s="1279"/>
      <c r="CIP2342" s="1279"/>
      <c r="CIQ2342" s="1279"/>
      <c r="CIR2342" s="1279"/>
      <c r="CIS2342" s="1279"/>
      <c r="CIT2342" s="1279"/>
      <c r="CIU2342" s="1279"/>
      <c r="CIV2342" s="1279"/>
      <c r="CIW2342" s="1279"/>
      <c r="CIX2342" s="1279"/>
      <c r="CIY2342" s="1279"/>
      <c r="CIZ2342" s="1279"/>
      <c r="CJA2342" s="1279"/>
      <c r="CJB2342" s="1279"/>
      <c r="CJC2342" s="1279"/>
      <c r="CJD2342" s="1279"/>
      <c r="CJE2342" s="1279"/>
      <c r="CJF2342" s="1279"/>
      <c r="CJG2342" s="1279"/>
      <c r="CJH2342" s="1279"/>
      <c r="CJI2342" s="1279"/>
      <c r="CJJ2342" s="1279"/>
      <c r="CJK2342" s="1279"/>
      <c r="CJL2342" s="1279"/>
      <c r="CJM2342" s="1279"/>
      <c r="CJN2342" s="1279"/>
      <c r="CJO2342" s="1279"/>
      <c r="CJP2342" s="1279"/>
      <c r="CJQ2342" s="1279"/>
      <c r="CJR2342" s="1279"/>
      <c r="CJS2342" s="1279"/>
      <c r="CJT2342" s="1279"/>
      <c r="CJU2342" s="1279"/>
      <c r="CJV2342" s="1279"/>
      <c r="CJW2342" s="1279"/>
      <c r="CJX2342" s="1279"/>
      <c r="CJY2342" s="1279"/>
      <c r="CJZ2342" s="1279"/>
      <c r="CKA2342" s="1279"/>
      <c r="CKB2342" s="1279"/>
      <c r="CKC2342" s="1279"/>
      <c r="CKD2342" s="1279"/>
      <c r="CKE2342" s="1279"/>
      <c r="CKF2342" s="1279"/>
      <c r="CKG2342" s="1279"/>
      <c r="CKH2342" s="1279"/>
      <c r="CKI2342" s="1279"/>
      <c r="CKJ2342" s="1279"/>
      <c r="CKK2342" s="1279"/>
      <c r="CKL2342" s="1279"/>
      <c r="CKM2342" s="1279"/>
      <c r="CKN2342" s="1279"/>
      <c r="CKO2342" s="1279"/>
      <c r="CKP2342" s="1279"/>
      <c r="CKQ2342" s="1279"/>
      <c r="CKR2342" s="1279"/>
      <c r="CKS2342" s="1279"/>
      <c r="CKT2342" s="1279"/>
      <c r="CKU2342" s="1279"/>
      <c r="CKV2342" s="1279"/>
      <c r="CKW2342" s="1279"/>
      <c r="CKX2342" s="1279"/>
      <c r="CKY2342" s="1279"/>
      <c r="CKZ2342" s="1279"/>
      <c r="CLA2342" s="1279"/>
      <c r="CLB2342" s="1279"/>
      <c r="CLC2342" s="1279"/>
      <c r="CLD2342" s="1279"/>
      <c r="CLE2342" s="1279"/>
      <c r="CLF2342" s="1279"/>
      <c r="CLG2342" s="1279"/>
      <c r="CLH2342" s="1279"/>
      <c r="CLI2342" s="1279"/>
      <c r="CLJ2342" s="1279"/>
      <c r="CLK2342" s="1279"/>
      <c r="CLL2342" s="1279"/>
      <c r="CLM2342" s="1279"/>
      <c r="CLN2342" s="1279"/>
      <c r="CLO2342" s="1279"/>
      <c r="CLP2342" s="1279"/>
      <c r="CLQ2342" s="1279"/>
      <c r="CLR2342" s="1279"/>
      <c r="CLS2342" s="1279"/>
      <c r="CLT2342" s="1279"/>
      <c r="CLU2342" s="1279"/>
      <c r="CLV2342" s="1279"/>
      <c r="CLW2342" s="1279"/>
      <c r="CLX2342" s="1279"/>
      <c r="CLY2342" s="1279"/>
      <c r="CLZ2342" s="1279"/>
      <c r="CMA2342" s="1279"/>
      <c r="CMB2342" s="1279"/>
      <c r="CMC2342" s="1279"/>
      <c r="CMD2342" s="1279"/>
      <c r="CME2342" s="1279"/>
      <c r="CMF2342" s="1279"/>
      <c r="CMG2342" s="1279"/>
      <c r="CMH2342" s="1279"/>
      <c r="CMI2342" s="1279"/>
      <c r="CMJ2342" s="1279"/>
      <c r="CMK2342" s="1279"/>
      <c r="CML2342" s="1279"/>
      <c r="CMM2342" s="1279"/>
      <c r="CMN2342" s="1279"/>
      <c r="CMO2342" s="1279"/>
      <c r="CMP2342" s="1279"/>
      <c r="CMQ2342" s="1279"/>
      <c r="CMR2342" s="1279"/>
      <c r="CMS2342" s="1279"/>
      <c r="CMT2342" s="1279"/>
      <c r="CMU2342" s="1279"/>
      <c r="CMV2342" s="1279"/>
      <c r="CMW2342" s="1279"/>
      <c r="CMX2342" s="1279"/>
      <c r="CMY2342" s="1279"/>
      <c r="CMZ2342" s="1279"/>
      <c r="CNA2342" s="1279"/>
      <c r="CNB2342" s="1279"/>
      <c r="CNC2342" s="1279"/>
      <c r="CND2342" s="1279"/>
      <c r="CNE2342" s="1279"/>
      <c r="CNF2342" s="1279"/>
      <c r="CNG2342" s="1279"/>
      <c r="CNH2342" s="1279"/>
      <c r="CNI2342" s="1279"/>
      <c r="CNJ2342" s="1279"/>
      <c r="CNK2342" s="1279"/>
      <c r="CNL2342" s="1279"/>
      <c r="CNM2342" s="1279"/>
      <c r="CNN2342" s="1279"/>
      <c r="CNO2342" s="1279"/>
      <c r="CNP2342" s="1279"/>
      <c r="CNQ2342" s="1279"/>
      <c r="CNR2342" s="1279"/>
      <c r="CNS2342" s="1279"/>
      <c r="CNT2342" s="1279"/>
      <c r="CNU2342" s="1279"/>
      <c r="CNV2342" s="1279"/>
      <c r="CNW2342" s="1279"/>
      <c r="CNX2342" s="1279"/>
      <c r="CNY2342" s="1279"/>
      <c r="CNZ2342" s="1279"/>
      <c r="COA2342" s="1279"/>
      <c r="COB2342" s="1279"/>
      <c r="COC2342" s="1279"/>
      <c r="COD2342" s="1279"/>
      <c r="COE2342" s="1279"/>
      <c r="COF2342" s="1279"/>
      <c r="COG2342" s="1279"/>
      <c r="COH2342" s="1279"/>
      <c r="COI2342" s="1279"/>
      <c r="COJ2342" s="1279"/>
      <c r="COK2342" s="1279"/>
      <c r="COL2342" s="1279"/>
      <c r="COM2342" s="1279"/>
      <c r="CON2342" s="1279"/>
      <c r="COO2342" s="1279"/>
      <c r="COP2342" s="1279"/>
      <c r="COQ2342" s="1279"/>
      <c r="COR2342" s="1279"/>
      <c r="COS2342" s="1279"/>
      <c r="COT2342" s="1279"/>
      <c r="COU2342" s="1279"/>
      <c r="COV2342" s="1279"/>
      <c r="COW2342" s="1279"/>
      <c r="COX2342" s="1279"/>
      <c r="COY2342" s="1279"/>
      <c r="COZ2342" s="1279"/>
      <c r="CPA2342" s="1279"/>
      <c r="CPB2342" s="1279"/>
      <c r="CPC2342" s="1279"/>
      <c r="CPD2342" s="1279"/>
      <c r="CPE2342" s="1279"/>
      <c r="CPF2342" s="1279"/>
      <c r="CPG2342" s="1279"/>
      <c r="CPH2342" s="1279"/>
      <c r="CPI2342" s="1279"/>
      <c r="CPJ2342" s="1279"/>
      <c r="CPK2342" s="1279"/>
      <c r="CPL2342" s="1279"/>
      <c r="CPM2342" s="1279"/>
      <c r="CPN2342" s="1279"/>
      <c r="CPO2342" s="1279"/>
      <c r="CPP2342" s="1279"/>
      <c r="CPQ2342" s="1279"/>
      <c r="CPR2342" s="1279"/>
      <c r="CPS2342" s="1279"/>
      <c r="CPT2342" s="1279"/>
      <c r="CPU2342" s="1279"/>
      <c r="CPV2342" s="1279"/>
      <c r="CPW2342" s="1279"/>
      <c r="CPX2342" s="1279"/>
      <c r="CPY2342" s="1279"/>
      <c r="CPZ2342" s="1279"/>
      <c r="CQA2342" s="1279"/>
      <c r="CQB2342" s="1279"/>
      <c r="CQC2342" s="1279"/>
      <c r="CQD2342" s="1279"/>
      <c r="CQE2342" s="1279"/>
      <c r="CQF2342" s="1279"/>
      <c r="CQG2342" s="1279"/>
      <c r="CQH2342" s="1279"/>
      <c r="CQI2342" s="1279"/>
      <c r="CQJ2342" s="1279"/>
      <c r="CQK2342" s="1279"/>
      <c r="CQL2342" s="1279"/>
      <c r="CQM2342" s="1279"/>
      <c r="CQN2342" s="1279"/>
      <c r="CQO2342" s="1279"/>
      <c r="CQP2342" s="1279"/>
      <c r="CQQ2342" s="1279"/>
      <c r="CQR2342" s="1279"/>
      <c r="CQS2342" s="1279"/>
      <c r="CQT2342" s="1279"/>
      <c r="CQU2342" s="1279"/>
      <c r="CQV2342" s="1279"/>
      <c r="CQW2342" s="1279"/>
      <c r="CQX2342" s="1279"/>
      <c r="CQY2342" s="1279"/>
      <c r="CQZ2342" s="1279"/>
      <c r="CRA2342" s="1279"/>
      <c r="CRB2342" s="1279"/>
      <c r="CRC2342" s="1279"/>
      <c r="CRD2342" s="1279"/>
      <c r="CRE2342" s="1279"/>
      <c r="CRF2342" s="1279"/>
      <c r="CRG2342" s="1279"/>
      <c r="CRH2342" s="1279"/>
      <c r="CRI2342" s="1279"/>
      <c r="CRJ2342" s="1279"/>
      <c r="CRK2342" s="1279"/>
      <c r="CRL2342" s="1279"/>
      <c r="CRM2342" s="1279"/>
      <c r="CRN2342" s="1279"/>
      <c r="CRO2342" s="1279"/>
      <c r="CRP2342" s="1279"/>
      <c r="CRQ2342" s="1279"/>
      <c r="CRR2342" s="1279"/>
      <c r="CRS2342" s="1279"/>
      <c r="CRT2342" s="1279"/>
      <c r="CRU2342" s="1279"/>
      <c r="CRV2342" s="1279"/>
      <c r="CRW2342" s="1279"/>
      <c r="CRX2342" s="1279"/>
      <c r="CRY2342" s="1279"/>
      <c r="CRZ2342" s="1279"/>
      <c r="CSA2342" s="1279"/>
      <c r="CSB2342" s="1279"/>
      <c r="CSC2342" s="1279"/>
      <c r="CSD2342" s="1279"/>
      <c r="CSE2342" s="1279"/>
      <c r="CSF2342" s="1279"/>
      <c r="CSG2342" s="1279"/>
      <c r="CSH2342" s="1279"/>
      <c r="CSI2342" s="1279"/>
      <c r="CSJ2342" s="1279"/>
      <c r="CSK2342" s="1279"/>
      <c r="CSL2342" s="1279"/>
      <c r="CSM2342" s="1279"/>
      <c r="CSN2342" s="1279"/>
      <c r="CSO2342" s="1279"/>
      <c r="CSP2342" s="1279"/>
      <c r="CSQ2342" s="1279"/>
      <c r="CSR2342" s="1279"/>
      <c r="CSS2342" s="1279"/>
      <c r="CST2342" s="1279"/>
      <c r="CSU2342" s="1279"/>
      <c r="CSV2342" s="1279"/>
      <c r="CSW2342" s="1279"/>
      <c r="CSX2342" s="1279"/>
      <c r="CSY2342" s="1279"/>
      <c r="CSZ2342" s="1279"/>
      <c r="CTA2342" s="1279"/>
      <c r="CTB2342" s="1279"/>
      <c r="CTC2342" s="1279"/>
      <c r="CTD2342" s="1279"/>
      <c r="CTE2342" s="1279"/>
      <c r="CTF2342" s="1279"/>
      <c r="CTG2342" s="1279"/>
      <c r="CTH2342" s="1279"/>
      <c r="CTI2342" s="1279"/>
      <c r="CTJ2342" s="1279"/>
      <c r="CTK2342" s="1279"/>
      <c r="CTL2342" s="1279"/>
      <c r="CTM2342" s="1279"/>
      <c r="CTN2342" s="1279"/>
      <c r="CTO2342" s="1279"/>
      <c r="CTP2342" s="1279"/>
      <c r="CTQ2342" s="1279"/>
      <c r="CTR2342" s="1279"/>
      <c r="CTS2342" s="1279"/>
      <c r="CTT2342" s="1279"/>
      <c r="CTU2342" s="1279"/>
      <c r="CTV2342" s="1279"/>
      <c r="CTW2342" s="1279"/>
      <c r="CTX2342" s="1279"/>
      <c r="CTY2342" s="1279"/>
      <c r="CTZ2342" s="1279"/>
      <c r="CUA2342" s="1279"/>
      <c r="CUB2342" s="1279"/>
      <c r="CUC2342" s="1279"/>
      <c r="CUD2342" s="1279"/>
      <c r="CUE2342" s="1279"/>
      <c r="CUF2342" s="1279"/>
      <c r="CUG2342" s="1279"/>
      <c r="CUH2342" s="1279"/>
      <c r="CUI2342" s="1279"/>
      <c r="CUJ2342" s="1279"/>
      <c r="CUK2342" s="1279"/>
      <c r="CUL2342" s="1279"/>
      <c r="CUM2342" s="1279"/>
      <c r="CUN2342" s="1279"/>
      <c r="CUO2342" s="1279"/>
      <c r="CUP2342" s="1279"/>
      <c r="CUQ2342" s="1279"/>
      <c r="CUR2342" s="1279"/>
      <c r="CUS2342" s="1279"/>
      <c r="CUT2342" s="1279"/>
      <c r="CUU2342" s="1279"/>
      <c r="CUV2342" s="1279"/>
      <c r="CUW2342" s="1279"/>
      <c r="CUX2342" s="1279"/>
      <c r="CUY2342" s="1279"/>
      <c r="CUZ2342" s="1279"/>
      <c r="CVA2342" s="1279"/>
      <c r="CVB2342" s="1279"/>
      <c r="CVC2342" s="1279"/>
      <c r="CVD2342" s="1279"/>
      <c r="CVE2342" s="1279"/>
      <c r="CVF2342" s="1279"/>
      <c r="CVG2342" s="1279"/>
      <c r="CVH2342" s="1279"/>
      <c r="CVI2342" s="1279"/>
      <c r="CVJ2342" s="1279"/>
      <c r="CVK2342" s="1279"/>
      <c r="CVL2342" s="1279"/>
      <c r="CVM2342" s="1279"/>
      <c r="CVN2342" s="1279"/>
      <c r="CVO2342" s="1279"/>
      <c r="CVP2342" s="1279"/>
      <c r="CVQ2342" s="1279"/>
      <c r="CVR2342" s="1279"/>
      <c r="CVS2342" s="1279"/>
      <c r="CVT2342" s="1279"/>
      <c r="CVU2342" s="1279"/>
      <c r="CVV2342" s="1279"/>
      <c r="CVW2342" s="1279"/>
      <c r="CVX2342" s="1279"/>
      <c r="CVY2342" s="1279"/>
      <c r="CVZ2342" s="1279"/>
      <c r="CWA2342" s="1279"/>
      <c r="CWB2342" s="1279"/>
      <c r="CWC2342" s="1279"/>
      <c r="CWD2342" s="1279"/>
      <c r="CWE2342" s="1279"/>
      <c r="CWF2342" s="1279"/>
      <c r="CWG2342" s="1279"/>
      <c r="CWH2342" s="1279"/>
      <c r="CWI2342" s="1279"/>
      <c r="CWJ2342" s="1279"/>
      <c r="CWK2342" s="1279"/>
      <c r="CWL2342" s="1279"/>
      <c r="CWM2342" s="1279"/>
      <c r="CWN2342" s="1279"/>
      <c r="CWO2342" s="1279"/>
      <c r="CWP2342" s="1279"/>
      <c r="CWQ2342" s="1279"/>
      <c r="CWR2342" s="1279"/>
      <c r="CWS2342" s="1279"/>
      <c r="CWT2342" s="1279"/>
      <c r="CWU2342" s="1279"/>
      <c r="CWV2342" s="1279"/>
      <c r="CWW2342" s="1279"/>
      <c r="CWX2342" s="1279"/>
      <c r="CWY2342" s="1279"/>
      <c r="CWZ2342" s="1279"/>
      <c r="CXA2342" s="1279"/>
      <c r="CXB2342" s="1279"/>
      <c r="CXC2342" s="1279"/>
      <c r="CXD2342" s="1279"/>
      <c r="CXE2342" s="1279"/>
      <c r="CXF2342" s="1279"/>
      <c r="CXG2342" s="1279"/>
      <c r="CXH2342" s="1279"/>
      <c r="CXI2342" s="1279"/>
      <c r="CXJ2342" s="1279"/>
      <c r="CXK2342" s="1279"/>
      <c r="CXL2342" s="1279"/>
      <c r="CXM2342" s="1279"/>
      <c r="CXN2342" s="1279"/>
      <c r="CXO2342" s="1279"/>
      <c r="CXP2342" s="1279"/>
      <c r="CXQ2342" s="1279"/>
      <c r="CXR2342" s="1279"/>
      <c r="CXS2342" s="1279"/>
      <c r="CXT2342" s="1279"/>
      <c r="CXU2342" s="1279"/>
      <c r="CXV2342" s="1279"/>
      <c r="CXW2342" s="1279"/>
      <c r="CXX2342" s="1279"/>
      <c r="CXY2342" s="1279"/>
      <c r="CXZ2342" s="1279"/>
      <c r="CYA2342" s="1279"/>
      <c r="CYB2342" s="1279"/>
      <c r="CYC2342" s="1279"/>
      <c r="CYD2342" s="1279"/>
      <c r="CYE2342" s="1279"/>
      <c r="CYF2342" s="1279"/>
      <c r="CYG2342" s="1279"/>
      <c r="CYH2342" s="1279"/>
      <c r="CYI2342" s="1279"/>
      <c r="CYJ2342" s="1279"/>
      <c r="CYK2342" s="1279"/>
      <c r="CYL2342" s="1279"/>
      <c r="CYM2342" s="1279"/>
      <c r="CYN2342" s="1279"/>
      <c r="CYO2342" s="1279"/>
      <c r="CYP2342" s="1279"/>
      <c r="CYQ2342" s="1279"/>
      <c r="CYR2342" s="1279"/>
      <c r="CYS2342" s="1279"/>
      <c r="CYT2342" s="1279"/>
      <c r="CYU2342" s="1279"/>
      <c r="CYV2342" s="1279"/>
      <c r="CYW2342" s="1279"/>
      <c r="CYX2342" s="1279"/>
      <c r="CYY2342" s="1279"/>
      <c r="CYZ2342" s="1279"/>
      <c r="CZA2342" s="1279"/>
      <c r="CZB2342" s="1279"/>
      <c r="CZC2342" s="1279"/>
      <c r="CZD2342" s="1279"/>
      <c r="CZE2342" s="1279"/>
      <c r="CZF2342" s="1279"/>
      <c r="CZG2342" s="1279"/>
      <c r="CZH2342" s="1279"/>
      <c r="CZI2342" s="1279"/>
      <c r="CZJ2342" s="1279"/>
      <c r="CZK2342" s="1279"/>
      <c r="CZL2342" s="1279"/>
      <c r="CZM2342" s="1279"/>
      <c r="CZN2342" s="1279"/>
      <c r="CZO2342" s="1279"/>
      <c r="CZP2342" s="1279"/>
      <c r="CZQ2342" s="1279"/>
      <c r="CZR2342" s="1279"/>
      <c r="CZS2342" s="1279"/>
      <c r="CZT2342" s="1279"/>
      <c r="CZU2342" s="1279"/>
      <c r="CZV2342" s="1279"/>
      <c r="CZW2342" s="1279"/>
      <c r="CZX2342" s="1279"/>
      <c r="CZY2342" s="1279"/>
      <c r="CZZ2342" s="1279"/>
      <c r="DAA2342" s="1279"/>
      <c r="DAB2342" s="1279"/>
      <c r="DAC2342" s="1279"/>
      <c r="DAD2342" s="1279"/>
      <c r="DAE2342" s="1279"/>
      <c r="DAF2342" s="1279"/>
      <c r="DAG2342" s="1279"/>
      <c r="DAH2342" s="1279"/>
      <c r="DAI2342" s="1279"/>
      <c r="DAJ2342" s="1279"/>
      <c r="DAK2342" s="1279"/>
      <c r="DAL2342" s="1279"/>
      <c r="DAM2342" s="1279"/>
      <c r="DAN2342" s="1279"/>
      <c r="DAO2342" s="1279"/>
      <c r="DAP2342" s="1279"/>
      <c r="DAQ2342" s="1279"/>
      <c r="DAR2342" s="1279"/>
      <c r="DAS2342" s="1279"/>
      <c r="DAT2342" s="1279"/>
      <c r="DAU2342" s="1279"/>
      <c r="DAV2342" s="1279"/>
      <c r="DAW2342" s="1279"/>
      <c r="DAX2342" s="1279"/>
      <c r="DAY2342" s="1279"/>
      <c r="DAZ2342" s="1279"/>
      <c r="DBA2342" s="1279"/>
      <c r="DBB2342" s="1279"/>
      <c r="DBC2342" s="1279"/>
      <c r="DBD2342" s="1279"/>
      <c r="DBE2342" s="1279"/>
      <c r="DBF2342" s="1279"/>
      <c r="DBG2342" s="1279"/>
      <c r="DBH2342" s="1279"/>
      <c r="DBI2342" s="1279"/>
      <c r="DBJ2342" s="1279"/>
      <c r="DBK2342" s="1279"/>
      <c r="DBL2342" s="1279"/>
      <c r="DBM2342" s="1279"/>
      <c r="DBN2342" s="1279"/>
      <c r="DBO2342" s="1279"/>
      <c r="DBP2342" s="1279"/>
      <c r="DBQ2342" s="1279"/>
      <c r="DBR2342" s="1279"/>
      <c r="DBS2342" s="1279"/>
      <c r="DBT2342" s="1279"/>
      <c r="DBU2342" s="1279"/>
      <c r="DBV2342" s="1279"/>
      <c r="DBW2342" s="1279"/>
      <c r="DBX2342" s="1279"/>
      <c r="DBY2342" s="1279"/>
      <c r="DBZ2342" s="1279"/>
      <c r="DCA2342" s="1279"/>
      <c r="DCB2342" s="1279"/>
      <c r="DCC2342" s="1279"/>
      <c r="DCD2342" s="1279"/>
      <c r="DCE2342" s="1279"/>
      <c r="DCF2342" s="1279"/>
      <c r="DCG2342" s="1279"/>
      <c r="DCH2342" s="1279"/>
      <c r="DCI2342" s="1279"/>
      <c r="DCJ2342" s="1279"/>
      <c r="DCK2342" s="1279"/>
      <c r="DCL2342" s="1279"/>
      <c r="DCM2342" s="1279"/>
      <c r="DCN2342" s="1279"/>
      <c r="DCO2342" s="1279"/>
      <c r="DCP2342" s="1279"/>
      <c r="DCQ2342" s="1279"/>
      <c r="DCR2342" s="1279"/>
      <c r="DCS2342" s="1279"/>
      <c r="DCT2342" s="1279"/>
      <c r="DCU2342" s="1279"/>
      <c r="DCV2342" s="1279"/>
      <c r="DCW2342" s="1279"/>
      <c r="DCX2342" s="1279"/>
      <c r="DCY2342" s="1279"/>
      <c r="DCZ2342" s="1279"/>
      <c r="DDA2342" s="1279"/>
      <c r="DDB2342" s="1279"/>
      <c r="DDC2342" s="1279"/>
      <c r="DDD2342" s="1279"/>
      <c r="DDE2342" s="1279"/>
      <c r="DDF2342" s="1279"/>
      <c r="DDG2342" s="1279"/>
      <c r="DDH2342" s="1279"/>
      <c r="DDI2342" s="1279"/>
      <c r="DDJ2342" s="1279"/>
      <c r="DDK2342" s="1279"/>
      <c r="DDL2342" s="1279"/>
      <c r="DDM2342" s="1279"/>
      <c r="DDN2342" s="1279"/>
      <c r="DDO2342" s="1279"/>
      <c r="DDP2342" s="1279"/>
      <c r="DDQ2342" s="1279"/>
      <c r="DDR2342" s="1279"/>
      <c r="DDS2342" s="1279"/>
      <c r="DDT2342" s="1279"/>
      <c r="DDU2342" s="1279"/>
      <c r="DDV2342" s="1279"/>
      <c r="DDW2342" s="1279"/>
      <c r="DDX2342" s="1279"/>
      <c r="DDY2342" s="1279"/>
      <c r="DDZ2342" s="1279"/>
      <c r="DEA2342" s="1279"/>
      <c r="DEB2342" s="1279"/>
      <c r="DEC2342" s="1279"/>
      <c r="DED2342" s="1279"/>
      <c r="DEE2342" s="1279"/>
      <c r="DEF2342" s="1279"/>
      <c r="DEG2342" s="1279"/>
      <c r="DEH2342" s="1279"/>
      <c r="DEI2342" s="1279"/>
      <c r="DEJ2342" s="1279"/>
      <c r="DEK2342" s="1279"/>
      <c r="DEL2342" s="1279"/>
      <c r="DEM2342" s="1279"/>
      <c r="DEN2342" s="1279"/>
      <c r="DEO2342" s="1279"/>
      <c r="DEP2342" s="1279"/>
      <c r="DEQ2342" s="1279"/>
      <c r="DER2342" s="1279"/>
      <c r="DES2342" s="1279"/>
      <c r="DET2342" s="1279"/>
      <c r="DEU2342" s="1279"/>
      <c r="DEV2342" s="1279"/>
      <c r="DEW2342" s="1279"/>
      <c r="DEX2342" s="1279"/>
      <c r="DEY2342" s="1279"/>
      <c r="DEZ2342" s="1279"/>
      <c r="DFA2342" s="1279"/>
      <c r="DFB2342" s="1279"/>
      <c r="DFC2342" s="1279"/>
      <c r="DFD2342" s="1279"/>
      <c r="DFE2342" s="1279"/>
      <c r="DFF2342" s="1279"/>
      <c r="DFG2342" s="1279"/>
      <c r="DFH2342" s="1279"/>
      <c r="DFI2342" s="1279"/>
      <c r="DFJ2342" s="1279"/>
      <c r="DFK2342" s="1279"/>
      <c r="DFL2342" s="1279"/>
      <c r="DFM2342" s="1279"/>
      <c r="DFN2342" s="1279"/>
      <c r="DFO2342" s="1279"/>
      <c r="DFP2342" s="1279"/>
      <c r="DFQ2342" s="1279"/>
      <c r="DFR2342" s="1279"/>
      <c r="DFS2342" s="1279"/>
      <c r="DFT2342" s="1279"/>
      <c r="DFU2342" s="1279"/>
      <c r="DFV2342" s="1279"/>
      <c r="DFW2342" s="1279"/>
      <c r="DFX2342" s="1279"/>
      <c r="DFY2342" s="1279"/>
      <c r="DFZ2342" s="1279"/>
      <c r="DGA2342" s="1279"/>
      <c r="DGB2342" s="1279"/>
      <c r="DGC2342" s="1279"/>
      <c r="DGD2342" s="1279"/>
      <c r="DGE2342" s="1279"/>
      <c r="DGF2342" s="1279"/>
      <c r="DGG2342" s="1279"/>
      <c r="DGH2342" s="1279"/>
      <c r="DGI2342" s="1279"/>
      <c r="DGJ2342" s="1279"/>
      <c r="DGK2342" s="1279"/>
      <c r="DGL2342" s="1279"/>
      <c r="DGM2342" s="1279"/>
      <c r="DGN2342" s="1279"/>
      <c r="DGO2342" s="1279"/>
      <c r="DGP2342" s="1279"/>
      <c r="DGQ2342" s="1279"/>
      <c r="DGR2342" s="1279"/>
      <c r="DGS2342" s="1279"/>
      <c r="DGT2342" s="1279"/>
      <c r="DGU2342" s="1279"/>
      <c r="DGV2342" s="1279"/>
      <c r="DGW2342" s="1279"/>
      <c r="DGX2342" s="1279"/>
      <c r="DGY2342" s="1279"/>
      <c r="DGZ2342" s="1279"/>
      <c r="DHA2342" s="1279"/>
      <c r="DHB2342" s="1279"/>
      <c r="DHC2342" s="1279"/>
      <c r="DHD2342" s="1279"/>
      <c r="DHE2342" s="1279"/>
      <c r="DHF2342" s="1279"/>
      <c r="DHG2342" s="1279"/>
      <c r="DHH2342" s="1279"/>
      <c r="DHI2342" s="1279"/>
      <c r="DHJ2342" s="1279"/>
      <c r="DHK2342" s="1279"/>
      <c r="DHL2342" s="1279"/>
      <c r="DHM2342" s="1279"/>
      <c r="DHN2342" s="1279"/>
      <c r="DHO2342" s="1279"/>
      <c r="DHP2342" s="1279"/>
      <c r="DHQ2342" s="1279"/>
      <c r="DHR2342" s="1279"/>
      <c r="DHS2342" s="1279"/>
      <c r="DHT2342" s="1279"/>
      <c r="DHU2342" s="1279"/>
      <c r="DHV2342" s="1279"/>
      <c r="DHW2342" s="1279"/>
      <c r="DHX2342" s="1279"/>
      <c r="DHY2342" s="1279"/>
      <c r="DHZ2342" s="1279"/>
      <c r="DIA2342" s="1279"/>
      <c r="DIB2342" s="1279"/>
      <c r="DIC2342" s="1279"/>
      <c r="DID2342" s="1279"/>
      <c r="DIE2342" s="1279"/>
      <c r="DIF2342" s="1279"/>
      <c r="DIG2342" s="1279"/>
      <c r="DIH2342" s="1279"/>
      <c r="DII2342" s="1279"/>
      <c r="DIJ2342" s="1279"/>
      <c r="DIK2342" s="1279"/>
      <c r="DIL2342" s="1279"/>
      <c r="DIM2342" s="1279"/>
      <c r="DIN2342" s="1279"/>
      <c r="DIO2342" s="1279"/>
      <c r="DIP2342" s="1279"/>
      <c r="DIQ2342" s="1279"/>
      <c r="DIR2342" s="1279"/>
      <c r="DIS2342" s="1279"/>
      <c r="DIT2342" s="1279"/>
      <c r="DIU2342" s="1279"/>
      <c r="DIV2342" s="1279"/>
      <c r="DIW2342" s="1279"/>
      <c r="DIX2342" s="1279"/>
      <c r="DIY2342" s="1279"/>
      <c r="DIZ2342" s="1279"/>
      <c r="DJA2342" s="1279"/>
      <c r="DJB2342" s="1279"/>
      <c r="DJC2342" s="1279"/>
      <c r="DJD2342" s="1279"/>
      <c r="DJE2342" s="1279"/>
      <c r="DJF2342" s="1279"/>
      <c r="DJG2342" s="1279"/>
      <c r="DJH2342" s="1279"/>
      <c r="DJI2342" s="1279"/>
      <c r="DJJ2342" s="1279"/>
      <c r="DJK2342" s="1279"/>
      <c r="DJL2342" s="1279"/>
      <c r="DJM2342" s="1279"/>
      <c r="DJN2342" s="1279"/>
      <c r="DJO2342" s="1279"/>
      <c r="DJP2342" s="1279"/>
      <c r="DJQ2342" s="1279"/>
      <c r="DJR2342" s="1279"/>
      <c r="DJS2342" s="1279"/>
      <c r="DJT2342" s="1279"/>
      <c r="DJU2342" s="1279"/>
      <c r="DJV2342" s="1279"/>
      <c r="DJW2342" s="1279"/>
      <c r="DJX2342" s="1279"/>
      <c r="DJY2342" s="1279"/>
      <c r="DJZ2342" s="1279"/>
      <c r="DKA2342" s="1279"/>
      <c r="DKB2342" s="1279"/>
      <c r="DKC2342" s="1279"/>
      <c r="DKD2342" s="1279"/>
      <c r="DKE2342" s="1279"/>
      <c r="DKF2342" s="1279"/>
      <c r="DKG2342" s="1279"/>
      <c r="DKH2342" s="1279"/>
      <c r="DKI2342" s="1279"/>
      <c r="DKJ2342" s="1279"/>
      <c r="DKK2342" s="1279"/>
      <c r="DKL2342" s="1279"/>
      <c r="DKM2342" s="1279"/>
      <c r="DKN2342" s="1279"/>
      <c r="DKO2342" s="1279"/>
      <c r="DKP2342" s="1279"/>
      <c r="DKQ2342" s="1279"/>
      <c r="DKR2342" s="1279"/>
      <c r="DKS2342" s="1279"/>
      <c r="DKT2342" s="1279"/>
      <c r="DKU2342" s="1279"/>
      <c r="DKV2342" s="1279"/>
      <c r="DKW2342" s="1279"/>
      <c r="DKX2342" s="1279"/>
      <c r="DKY2342" s="1279"/>
      <c r="DKZ2342" s="1279"/>
      <c r="DLA2342" s="1279"/>
      <c r="DLB2342" s="1279"/>
      <c r="DLC2342" s="1279"/>
      <c r="DLD2342" s="1279"/>
      <c r="DLE2342" s="1279"/>
      <c r="DLF2342" s="1279"/>
      <c r="DLG2342" s="1279"/>
      <c r="DLH2342" s="1279"/>
      <c r="DLI2342" s="1279"/>
      <c r="DLJ2342" s="1279"/>
      <c r="DLK2342" s="1279"/>
      <c r="DLL2342" s="1279"/>
      <c r="DLM2342" s="1279"/>
      <c r="DLN2342" s="1279"/>
      <c r="DLO2342" s="1279"/>
      <c r="DLP2342" s="1279"/>
      <c r="DLQ2342" s="1279"/>
      <c r="DLR2342" s="1279"/>
      <c r="DLS2342" s="1279"/>
      <c r="DLT2342" s="1279"/>
      <c r="DLU2342" s="1279"/>
      <c r="DLV2342" s="1279"/>
      <c r="DLW2342" s="1279"/>
      <c r="DLX2342" s="1279"/>
      <c r="DLY2342" s="1279"/>
      <c r="DLZ2342" s="1279"/>
      <c r="DMA2342" s="1279"/>
      <c r="DMB2342" s="1279"/>
      <c r="DMC2342" s="1279"/>
      <c r="DMD2342" s="1279"/>
      <c r="DME2342" s="1279"/>
      <c r="DMF2342" s="1279"/>
      <c r="DMG2342" s="1279"/>
      <c r="DMH2342" s="1279"/>
      <c r="DMI2342" s="1279"/>
      <c r="DMJ2342" s="1279"/>
      <c r="DMK2342" s="1279"/>
      <c r="DML2342" s="1279"/>
      <c r="DMM2342" s="1279"/>
      <c r="DMN2342" s="1279"/>
      <c r="DMO2342" s="1279"/>
      <c r="DMP2342" s="1279"/>
      <c r="DMQ2342" s="1279"/>
      <c r="DMR2342" s="1279"/>
      <c r="DMS2342" s="1279"/>
      <c r="DMT2342" s="1279"/>
      <c r="DMU2342" s="1279"/>
      <c r="DMV2342" s="1279"/>
      <c r="DMW2342" s="1279"/>
      <c r="DMX2342" s="1279"/>
      <c r="DMY2342" s="1279"/>
      <c r="DMZ2342" s="1279"/>
      <c r="DNA2342" s="1279"/>
      <c r="DNB2342" s="1279"/>
      <c r="DNC2342" s="1279"/>
      <c r="DND2342" s="1279"/>
      <c r="DNE2342" s="1279"/>
      <c r="DNF2342" s="1279"/>
      <c r="DNG2342" s="1279"/>
      <c r="DNH2342" s="1279"/>
      <c r="DNI2342" s="1279"/>
      <c r="DNJ2342" s="1279"/>
      <c r="DNK2342" s="1279"/>
      <c r="DNL2342" s="1279"/>
      <c r="DNM2342" s="1279"/>
      <c r="DNN2342" s="1279"/>
      <c r="DNO2342" s="1279"/>
      <c r="DNP2342" s="1279"/>
      <c r="DNQ2342" s="1279"/>
      <c r="DNR2342" s="1279"/>
      <c r="DNS2342" s="1279"/>
      <c r="DNT2342" s="1279"/>
      <c r="DNU2342" s="1279"/>
      <c r="DNV2342" s="1279"/>
      <c r="DNW2342" s="1279"/>
      <c r="DNX2342" s="1279"/>
      <c r="DNY2342" s="1279"/>
      <c r="DNZ2342" s="1279"/>
      <c r="DOA2342" s="1279"/>
      <c r="DOB2342" s="1279"/>
      <c r="DOC2342" s="1279"/>
      <c r="DOD2342" s="1279"/>
      <c r="DOE2342" s="1279"/>
      <c r="DOF2342" s="1279"/>
      <c r="DOG2342" s="1279"/>
      <c r="DOH2342" s="1279"/>
      <c r="DOI2342" s="1279"/>
      <c r="DOJ2342" s="1279"/>
      <c r="DOK2342" s="1279"/>
      <c r="DOL2342" s="1279"/>
      <c r="DOM2342" s="1279"/>
      <c r="DON2342" s="1279"/>
      <c r="DOO2342" s="1279"/>
      <c r="DOP2342" s="1279"/>
      <c r="DOQ2342" s="1279"/>
      <c r="DOR2342" s="1279"/>
      <c r="DOS2342" s="1279"/>
      <c r="DOT2342" s="1279"/>
      <c r="DOU2342" s="1279"/>
      <c r="DOV2342" s="1279"/>
      <c r="DOW2342" s="1279"/>
      <c r="DOX2342" s="1279"/>
      <c r="DOY2342" s="1279"/>
      <c r="DOZ2342" s="1279"/>
      <c r="DPA2342" s="1279"/>
      <c r="DPB2342" s="1279"/>
      <c r="DPC2342" s="1279"/>
      <c r="DPD2342" s="1279"/>
      <c r="DPE2342" s="1279"/>
      <c r="DPF2342" s="1279"/>
      <c r="DPG2342" s="1279"/>
      <c r="DPH2342" s="1279"/>
      <c r="DPI2342" s="1279"/>
      <c r="DPJ2342" s="1279"/>
      <c r="DPK2342" s="1279"/>
      <c r="DPL2342" s="1279"/>
      <c r="DPM2342" s="1279"/>
      <c r="DPN2342" s="1279"/>
      <c r="DPO2342" s="1279"/>
      <c r="DPP2342" s="1279"/>
      <c r="DPQ2342" s="1279"/>
      <c r="DPR2342" s="1279"/>
      <c r="DPS2342" s="1279"/>
      <c r="DPT2342" s="1279"/>
      <c r="DPU2342" s="1279"/>
      <c r="DPV2342" s="1279"/>
      <c r="DPW2342" s="1279"/>
      <c r="DPX2342" s="1279"/>
      <c r="DPY2342" s="1279"/>
      <c r="DPZ2342" s="1279"/>
      <c r="DQA2342" s="1279"/>
      <c r="DQB2342" s="1279"/>
      <c r="DQC2342" s="1279"/>
      <c r="DQD2342" s="1279"/>
      <c r="DQE2342" s="1279"/>
      <c r="DQF2342" s="1279"/>
      <c r="DQG2342" s="1279"/>
      <c r="DQH2342" s="1279"/>
      <c r="DQI2342" s="1279"/>
      <c r="DQJ2342" s="1279"/>
      <c r="DQK2342" s="1279"/>
      <c r="DQL2342" s="1279"/>
      <c r="DQM2342" s="1279"/>
      <c r="DQN2342" s="1279"/>
      <c r="DQO2342" s="1279"/>
      <c r="DQP2342" s="1279"/>
      <c r="DQQ2342" s="1279"/>
      <c r="DQR2342" s="1279"/>
      <c r="DQS2342" s="1279"/>
      <c r="DQT2342" s="1279"/>
      <c r="DQU2342" s="1279"/>
      <c r="DQV2342" s="1279"/>
      <c r="DQW2342" s="1279"/>
      <c r="DQX2342" s="1279"/>
      <c r="DQY2342" s="1279"/>
      <c r="DQZ2342" s="1279"/>
      <c r="DRA2342" s="1279"/>
      <c r="DRB2342" s="1279"/>
      <c r="DRC2342" s="1279"/>
      <c r="DRD2342" s="1279"/>
      <c r="DRE2342" s="1279"/>
      <c r="DRF2342" s="1279"/>
      <c r="DRG2342" s="1279"/>
      <c r="DRH2342" s="1279"/>
      <c r="DRI2342" s="1279"/>
      <c r="DRJ2342" s="1279"/>
      <c r="DRK2342" s="1279"/>
      <c r="DRL2342" s="1279"/>
      <c r="DRM2342" s="1279"/>
      <c r="DRN2342" s="1279"/>
      <c r="DRO2342" s="1279"/>
      <c r="DRP2342" s="1279"/>
      <c r="DRQ2342" s="1279"/>
      <c r="DRR2342" s="1279"/>
      <c r="DRS2342" s="1279"/>
      <c r="DRT2342" s="1279"/>
      <c r="DRU2342" s="1279"/>
      <c r="DRV2342" s="1279"/>
      <c r="DRW2342" s="1279"/>
      <c r="DRX2342" s="1279"/>
      <c r="DRY2342" s="1279"/>
      <c r="DRZ2342" s="1279"/>
      <c r="DSA2342" s="1279"/>
      <c r="DSB2342" s="1279"/>
      <c r="DSC2342" s="1279"/>
      <c r="DSD2342" s="1279"/>
      <c r="DSE2342" s="1279"/>
      <c r="DSF2342" s="1279"/>
      <c r="DSG2342" s="1279"/>
      <c r="DSH2342" s="1279"/>
      <c r="DSI2342" s="1279"/>
      <c r="DSJ2342" s="1279"/>
      <c r="DSK2342" s="1279"/>
      <c r="DSL2342" s="1279"/>
      <c r="DSM2342" s="1279"/>
      <c r="DSN2342" s="1279"/>
      <c r="DSO2342" s="1279"/>
      <c r="DSP2342" s="1279"/>
      <c r="DSQ2342" s="1279"/>
      <c r="DSR2342" s="1279"/>
      <c r="DSS2342" s="1279"/>
      <c r="DST2342" s="1279"/>
      <c r="DSU2342" s="1279"/>
      <c r="DSV2342" s="1279"/>
      <c r="DSW2342" s="1279"/>
      <c r="DSX2342" s="1279"/>
      <c r="DSY2342" s="1279"/>
      <c r="DSZ2342" s="1279"/>
      <c r="DTA2342" s="1279"/>
      <c r="DTB2342" s="1279"/>
      <c r="DTC2342" s="1279"/>
      <c r="DTD2342" s="1279"/>
      <c r="DTE2342" s="1279"/>
      <c r="DTF2342" s="1279"/>
      <c r="DTG2342" s="1279"/>
      <c r="DTH2342" s="1279"/>
      <c r="DTI2342" s="1279"/>
      <c r="DTJ2342" s="1279"/>
      <c r="DTK2342" s="1279"/>
      <c r="DTL2342" s="1279"/>
      <c r="DTM2342" s="1279"/>
      <c r="DTN2342" s="1279"/>
      <c r="DTO2342" s="1279"/>
      <c r="DTP2342" s="1279"/>
      <c r="DTQ2342" s="1279"/>
      <c r="DTR2342" s="1279"/>
      <c r="DTS2342" s="1279"/>
      <c r="DTT2342" s="1279"/>
      <c r="DTU2342" s="1279"/>
      <c r="DTV2342" s="1279"/>
      <c r="DTW2342" s="1279"/>
      <c r="DTX2342" s="1279"/>
      <c r="DTY2342" s="1279"/>
      <c r="DTZ2342" s="1279"/>
      <c r="DUA2342" s="1279"/>
      <c r="DUB2342" s="1279"/>
      <c r="DUC2342" s="1279"/>
      <c r="DUD2342" s="1279"/>
      <c r="DUE2342" s="1279"/>
      <c r="DUF2342" s="1279"/>
      <c r="DUG2342" s="1279"/>
      <c r="DUH2342" s="1279"/>
      <c r="DUI2342" s="1279"/>
      <c r="DUJ2342" s="1279"/>
      <c r="DUK2342" s="1279"/>
      <c r="DUL2342" s="1279"/>
      <c r="DUM2342" s="1279"/>
      <c r="DUN2342" s="1279"/>
      <c r="DUO2342" s="1279"/>
      <c r="DUP2342" s="1279"/>
      <c r="DUQ2342" s="1279"/>
      <c r="DUR2342" s="1279"/>
      <c r="DUS2342" s="1279"/>
      <c r="DUT2342" s="1279"/>
      <c r="DUU2342" s="1279"/>
      <c r="DUV2342" s="1279"/>
      <c r="DUW2342" s="1279"/>
      <c r="DUX2342" s="1279"/>
      <c r="DUY2342" s="1279"/>
      <c r="DUZ2342" s="1279"/>
      <c r="DVA2342" s="1279"/>
      <c r="DVB2342" s="1279"/>
      <c r="DVC2342" s="1279"/>
      <c r="DVD2342" s="1279"/>
      <c r="DVE2342" s="1279"/>
      <c r="DVF2342" s="1279"/>
      <c r="DVG2342" s="1279"/>
      <c r="DVH2342" s="1279"/>
      <c r="DVI2342" s="1279"/>
      <c r="DVJ2342" s="1279"/>
      <c r="DVK2342" s="1279"/>
      <c r="DVL2342" s="1279"/>
      <c r="DVM2342" s="1279"/>
      <c r="DVN2342" s="1279"/>
      <c r="DVO2342" s="1279"/>
      <c r="DVP2342" s="1279"/>
      <c r="DVQ2342" s="1279"/>
      <c r="DVR2342" s="1279"/>
      <c r="DVS2342" s="1279"/>
      <c r="DVT2342" s="1279"/>
      <c r="DVU2342" s="1279"/>
      <c r="DVV2342" s="1279"/>
      <c r="DVW2342" s="1279"/>
      <c r="DVX2342" s="1279"/>
      <c r="DVY2342" s="1279"/>
      <c r="DVZ2342" s="1279"/>
      <c r="DWA2342" s="1279"/>
      <c r="DWB2342" s="1279"/>
      <c r="DWC2342" s="1279"/>
      <c r="DWD2342" s="1279"/>
      <c r="DWE2342" s="1279"/>
      <c r="DWF2342" s="1279"/>
      <c r="DWG2342" s="1279"/>
      <c r="DWH2342" s="1279"/>
      <c r="DWI2342" s="1279"/>
      <c r="DWJ2342" s="1279"/>
      <c r="DWK2342" s="1279"/>
      <c r="DWL2342" s="1279"/>
      <c r="DWM2342" s="1279"/>
      <c r="DWN2342" s="1279"/>
      <c r="DWO2342" s="1279"/>
      <c r="DWP2342" s="1279"/>
      <c r="DWQ2342" s="1279"/>
      <c r="DWR2342" s="1279"/>
      <c r="DWS2342" s="1279"/>
      <c r="DWT2342" s="1279"/>
      <c r="DWU2342" s="1279"/>
      <c r="DWV2342" s="1279"/>
      <c r="DWW2342" s="1279"/>
      <c r="DWX2342" s="1279"/>
      <c r="DWY2342" s="1279"/>
      <c r="DWZ2342" s="1279"/>
      <c r="DXA2342" s="1279"/>
      <c r="DXB2342" s="1279"/>
      <c r="DXC2342" s="1279"/>
      <c r="DXD2342" s="1279"/>
      <c r="DXE2342" s="1279"/>
      <c r="DXF2342" s="1279"/>
      <c r="DXG2342" s="1279"/>
      <c r="DXH2342" s="1279"/>
      <c r="DXI2342" s="1279"/>
      <c r="DXJ2342" s="1279"/>
      <c r="DXK2342" s="1279"/>
      <c r="DXL2342" s="1279"/>
      <c r="DXM2342" s="1279"/>
      <c r="DXN2342" s="1279"/>
      <c r="DXO2342" s="1279"/>
      <c r="DXP2342" s="1279"/>
      <c r="DXQ2342" s="1279"/>
      <c r="DXR2342" s="1279"/>
      <c r="DXS2342" s="1279"/>
      <c r="DXT2342" s="1279"/>
      <c r="DXU2342" s="1279"/>
      <c r="DXV2342" s="1279"/>
      <c r="DXW2342" s="1279"/>
      <c r="DXX2342" s="1279"/>
      <c r="DXY2342" s="1279"/>
      <c r="DXZ2342" s="1279"/>
      <c r="DYA2342" s="1279"/>
      <c r="DYB2342" s="1279"/>
      <c r="DYC2342" s="1279"/>
      <c r="DYD2342" s="1279"/>
      <c r="DYE2342" s="1279"/>
      <c r="DYF2342" s="1279"/>
      <c r="DYG2342" s="1279"/>
      <c r="DYH2342" s="1279"/>
      <c r="DYI2342" s="1279"/>
      <c r="DYJ2342" s="1279"/>
      <c r="DYK2342" s="1279"/>
      <c r="DYL2342" s="1279"/>
      <c r="DYM2342" s="1279"/>
      <c r="DYN2342" s="1279"/>
      <c r="DYO2342" s="1279"/>
      <c r="DYP2342" s="1279"/>
      <c r="DYQ2342" s="1279"/>
      <c r="DYR2342" s="1279"/>
      <c r="DYS2342" s="1279"/>
      <c r="DYT2342" s="1279"/>
      <c r="DYU2342" s="1279"/>
      <c r="DYV2342" s="1279"/>
      <c r="DYW2342" s="1279"/>
      <c r="DYX2342" s="1279"/>
      <c r="DYY2342" s="1279"/>
      <c r="DYZ2342" s="1279"/>
      <c r="DZA2342" s="1279"/>
      <c r="DZB2342" s="1279"/>
      <c r="DZC2342" s="1279"/>
      <c r="DZD2342" s="1279"/>
      <c r="DZE2342" s="1279"/>
      <c r="DZF2342" s="1279"/>
      <c r="DZG2342" s="1279"/>
      <c r="DZH2342" s="1279"/>
      <c r="DZI2342" s="1279"/>
      <c r="DZJ2342" s="1279"/>
      <c r="DZK2342" s="1279"/>
      <c r="DZL2342" s="1279"/>
      <c r="DZM2342" s="1279"/>
      <c r="DZN2342" s="1279"/>
      <c r="DZO2342" s="1279"/>
      <c r="DZP2342" s="1279"/>
      <c r="DZQ2342" s="1279"/>
      <c r="DZR2342" s="1279"/>
      <c r="DZS2342" s="1279"/>
      <c r="DZT2342" s="1279"/>
      <c r="DZU2342" s="1279"/>
      <c r="DZV2342" s="1279"/>
      <c r="DZW2342" s="1279"/>
      <c r="DZX2342" s="1279"/>
      <c r="DZY2342" s="1279"/>
      <c r="DZZ2342" s="1279"/>
      <c r="EAA2342" s="1279"/>
      <c r="EAB2342" s="1279"/>
      <c r="EAC2342" s="1279"/>
      <c r="EAD2342" s="1279"/>
      <c r="EAE2342" s="1279"/>
      <c r="EAF2342" s="1279"/>
      <c r="EAG2342" s="1279"/>
      <c r="EAH2342" s="1279"/>
      <c r="EAI2342" s="1279"/>
      <c r="EAJ2342" s="1279"/>
      <c r="EAK2342" s="1279"/>
      <c r="EAL2342" s="1279"/>
      <c r="EAM2342" s="1279"/>
      <c r="EAN2342" s="1279"/>
      <c r="EAO2342" s="1279"/>
      <c r="EAP2342" s="1279"/>
      <c r="EAQ2342" s="1279"/>
      <c r="EAR2342" s="1279"/>
      <c r="EAS2342" s="1279"/>
      <c r="EAT2342" s="1279"/>
      <c r="EAU2342" s="1279"/>
      <c r="EAV2342" s="1279"/>
      <c r="EAW2342" s="1279"/>
      <c r="EAX2342" s="1279"/>
      <c r="EAY2342" s="1279"/>
      <c r="EAZ2342" s="1279"/>
      <c r="EBA2342" s="1279"/>
      <c r="EBB2342" s="1279"/>
      <c r="EBC2342" s="1279"/>
      <c r="EBD2342" s="1279"/>
      <c r="EBE2342" s="1279"/>
      <c r="EBF2342" s="1279"/>
      <c r="EBG2342" s="1279"/>
      <c r="EBH2342" s="1279"/>
      <c r="EBI2342" s="1279"/>
      <c r="EBJ2342" s="1279"/>
      <c r="EBK2342" s="1279"/>
      <c r="EBL2342" s="1279"/>
      <c r="EBM2342" s="1279"/>
      <c r="EBN2342" s="1279"/>
      <c r="EBO2342" s="1279"/>
      <c r="EBP2342" s="1279"/>
      <c r="EBQ2342" s="1279"/>
      <c r="EBR2342" s="1279"/>
      <c r="EBS2342" s="1279"/>
      <c r="EBT2342" s="1279"/>
      <c r="EBU2342" s="1279"/>
      <c r="EBV2342" s="1279"/>
      <c r="EBW2342" s="1279"/>
      <c r="EBX2342" s="1279"/>
      <c r="EBY2342" s="1279"/>
      <c r="EBZ2342" s="1279"/>
      <c r="ECA2342" s="1279"/>
      <c r="ECB2342" s="1279"/>
      <c r="ECC2342" s="1279"/>
      <c r="ECD2342" s="1279"/>
      <c r="ECE2342" s="1279"/>
      <c r="ECF2342" s="1279"/>
      <c r="ECG2342" s="1279"/>
      <c r="ECH2342" s="1279"/>
      <c r="ECI2342" s="1279"/>
      <c r="ECJ2342" s="1279"/>
      <c r="ECK2342" s="1279"/>
      <c r="ECL2342" s="1279"/>
      <c r="ECM2342" s="1279"/>
      <c r="ECN2342" s="1279"/>
      <c r="ECO2342" s="1279"/>
      <c r="ECP2342" s="1279"/>
      <c r="ECQ2342" s="1279"/>
      <c r="ECR2342" s="1279"/>
      <c r="ECS2342" s="1279"/>
      <c r="ECT2342" s="1279"/>
      <c r="ECU2342" s="1279"/>
      <c r="ECV2342" s="1279"/>
      <c r="ECW2342" s="1279"/>
      <c r="ECX2342" s="1279"/>
      <c r="ECY2342" s="1279"/>
      <c r="ECZ2342" s="1279"/>
      <c r="EDA2342" s="1279"/>
      <c r="EDB2342" s="1279"/>
      <c r="EDC2342" s="1279"/>
      <c r="EDD2342" s="1279"/>
      <c r="EDE2342" s="1279"/>
      <c r="EDF2342" s="1279"/>
      <c r="EDG2342" s="1279"/>
      <c r="EDH2342" s="1279"/>
      <c r="EDI2342" s="1279"/>
      <c r="EDJ2342" s="1279"/>
      <c r="EDK2342" s="1279"/>
      <c r="EDL2342" s="1279"/>
      <c r="EDM2342" s="1279"/>
      <c r="EDN2342" s="1279"/>
      <c r="EDO2342" s="1279"/>
      <c r="EDP2342" s="1279"/>
      <c r="EDQ2342" s="1279"/>
      <c r="EDR2342" s="1279"/>
      <c r="EDS2342" s="1279"/>
      <c r="EDT2342" s="1279"/>
      <c r="EDU2342" s="1279"/>
      <c r="EDV2342" s="1279"/>
      <c r="EDW2342" s="1279"/>
      <c r="EDX2342" s="1279"/>
      <c r="EDY2342" s="1279"/>
      <c r="EDZ2342" s="1279"/>
      <c r="EEA2342" s="1279"/>
      <c r="EEB2342" s="1279"/>
      <c r="EEC2342" s="1279"/>
      <c r="EED2342" s="1279"/>
      <c r="EEE2342" s="1279"/>
      <c r="EEF2342" s="1279"/>
      <c r="EEG2342" s="1279"/>
      <c r="EEH2342" s="1279"/>
      <c r="EEI2342" s="1279"/>
      <c r="EEJ2342" s="1279"/>
      <c r="EEK2342" s="1279"/>
      <c r="EEL2342" s="1279"/>
      <c r="EEM2342" s="1279"/>
      <c r="EEN2342" s="1279"/>
      <c r="EEO2342" s="1279"/>
      <c r="EEP2342" s="1279"/>
      <c r="EEQ2342" s="1279"/>
      <c r="EER2342" s="1279"/>
      <c r="EES2342" s="1279"/>
      <c r="EET2342" s="1279"/>
      <c r="EEU2342" s="1279"/>
      <c r="EEV2342" s="1279"/>
      <c r="EEW2342" s="1279"/>
      <c r="EEX2342" s="1279"/>
      <c r="EEY2342" s="1279"/>
      <c r="EEZ2342" s="1279"/>
      <c r="EFA2342" s="1279"/>
      <c r="EFB2342" s="1279"/>
      <c r="EFC2342" s="1279"/>
      <c r="EFD2342" s="1279"/>
      <c r="EFE2342" s="1279"/>
      <c r="EFF2342" s="1279"/>
      <c r="EFG2342" s="1279"/>
      <c r="EFH2342" s="1279"/>
      <c r="EFI2342" s="1279"/>
      <c r="EFJ2342" s="1279"/>
      <c r="EFK2342" s="1279"/>
      <c r="EFL2342" s="1279"/>
      <c r="EFM2342" s="1279"/>
      <c r="EFN2342" s="1279"/>
      <c r="EFO2342" s="1279"/>
      <c r="EFP2342" s="1279"/>
      <c r="EFQ2342" s="1279"/>
      <c r="EFR2342" s="1279"/>
      <c r="EFS2342" s="1279"/>
      <c r="EFT2342" s="1279"/>
      <c r="EFU2342" s="1279"/>
      <c r="EFV2342" s="1279"/>
      <c r="EFW2342" s="1279"/>
      <c r="EFX2342" s="1279"/>
      <c r="EFY2342" s="1279"/>
      <c r="EFZ2342" s="1279"/>
      <c r="EGA2342" s="1279"/>
      <c r="EGB2342" s="1279"/>
      <c r="EGC2342" s="1279"/>
      <c r="EGD2342" s="1279"/>
      <c r="EGE2342" s="1279"/>
      <c r="EGF2342" s="1279"/>
      <c r="EGG2342" s="1279"/>
      <c r="EGH2342" s="1279"/>
      <c r="EGI2342" s="1279"/>
      <c r="EGJ2342" s="1279"/>
      <c r="EGK2342" s="1279"/>
      <c r="EGL2342" s="1279"/>
      <c r="EGM2342" s="1279"/>
      <c r="EGN2342" s="1279"/>
      <c r="EGO2342" s="1279"/>
      <c r="EGP2342" s="1279"/>
      <c r="EGQ2342" s="1279"/>
      <c r="EGR2342" s="1279"/>
      <c r="EGS2342" s="1279"/>
      <c r="EGT2342" s="1279"/>
      <c r="EGU2342" s="1279"/>
      <c r="EGV2342" s="1279"/>
      <c r="EGW2342" s="1279"/>
      <c r="EGX2342" s="1279"/>
      <c r="EGY2342" s="1279"/>
      <c r="EGZ2342" s="1279"/>
      <c r="EHA2342" s="1279"/>
      <c r="EHB2342" s="1279"/>
      <c r="EHC2342" s="1279"/>
      <c r="EHD2342" s="1279"/>
      <c r="EHE2342" s="1279"/>
      <c r="EHF2342" s="1279"/>
      <c r="EHG2342" s="1279"/>
      <c r="EHH2342" s="1279"/>
      <c r="EHI2342" s="1279"/>
      <c r="EHJ2342" s="1279"/>
      <c r="EHK2342" s="1279"/>
      <c r="EHL2342" s="1279"/>
      <c r="EHM2342" s="1279"/>
      <c r="EHN2342" s="1279"/>
      <c r="EHO2342" s="1279"/>
      <c r="EHP2342" s="1279"/>
      <c r="EHQ2342" s="1279"/>
      <c r="EHR2342" s="1279"/>
      <c r="EHS2342" s="1279"/>
      <c r="EHT2342" s="1279"/>
      <c r="EHU2342" s="1279"/>
      <c r="EHV2342" s="1279"/>
      <c r="EHW2342" s="1279"/>
      <c r="EHX2342" s="1279"/>
      <c r="EHY2342" s="1279"/>
      <c r="EHZ2342" s="1279"/>
      <c r="EIA2342" s="1279"/>
      <c r="EIB2342" s="1279"/>
      <c r="EIC2342" s="1279"/>
      <c r="EID2342" s="1279"/>
      <c r="EIE2342" s="1279"/>
      <c r="EIF2342" s="1279"/>
      <c r="EIG2342" s="1279"/>
      <c r="EIH2342" s="1279"/>
      <c r="EII2342" s="1279"/>
      <c r="EIJ2342" s="1279"/>
      <c r="EIK2342" s="1279"/>
      <c r="EIL2342" s="1279"/>
      <c r="EIM2342" s="1279"/>
      <c r="EIN2342" s="1279"/>
      <c r="EIO2342" s="1279"/>
      <c r="EIP2342" s="1279"/>
      <c r="EIQ2342" s="1279"/>
      <c r="EIR2342" s="1279"/>
      <c r="EIS2342" s="1279"/>
      <c r="EIT2342" s="1279"/>
      <c r="EIU2342" s="1279"/>
      <c r="EIV2342" s="1279"/>
      <c r="EIW2342" s="1279"/>
      <c r="EIX2342" s="1279"/>
      <c r="EIY2342" s="1279"/>
      <c r="EIZ2342" s="1279"/>
      <c r="EJA2342" s="1279"/>
      <c r="EJB2342" s="1279"/>
      <c r="EJC2342" s="1279"/>
      <c r="EJD2342" s="1279"/>
      <c r="EJE2342" s="1279"/>
      <c r="EJF2342" s="1279"/>
      <c r="EJG2342" s="1279"/>
      <c r="EJH2342" s="1279"/>
      <c r="EJI2342" s="1279"/>
      <c r="EJJ2342" s="1279"/>
      <c r="EJK2342" s="1279"/>
      <c r="EJL2342" s="1279"/>
      <c r="EJM2342" s="1279"/>
      <c r="EJN2342" s="1279"/>
      <c r="EJO2342" s="1279"/>
      <c r="EJP2342" s="1279"/>
      <c r="EJQ2342" s="1279"/>
      <c r="EJR2342" s="1279"/>
      <c r="EJS2342" s="1279"/>
      <c r="EJT2342" s="1279"/>
      <c r="EJU2342" s="1279"/>
      <c r="EJV2342" s="1279"/>
      <c r="EJW2342" s="1279"/>
      <c r="EJX2342" s="1279"/>
      <c r="EJY2342" s="1279"/>
      <c r="EJZ2342" s="1279"/>
      <c r="EKA2342" s="1279"/>
      <c r="EKB2342" s="1279"/>
      <c r="EKC2342" s="1279"/>
      <c r="EKD2342" s="1279"/>
      <c r="EKE2342" s="1279"/>
      <c r="EKF2342" s="1279"/>
      <c r="EKG2342" s="1279"/>
      <c r="EKH2342" s="1279"/>
      <c r="EKI2342" s="1279"/>
      <c r="EKJ2342" s="1279"/>
      <c r="EKK2342" s="1279"/>
      <c r="EKL2342" s="1279"/>
      <c r="EKM2342" s="1279"/>
      <c r="EKN2342" s="1279"/>
      <c r="EKO2342" s="1279"/>
      <c r="EKP2342" s="1279"/>
      <c r="EKQ2342" s="1279"/>
      <c r="EKR2342" s="1279"/>
      <c r="EKS2342" s="1279"/>
      <c r="EKT2342" s="1279"/>
      <c r="EKU2342" s="1279"/>
      <c r="EKV2342" s="1279"/>
      <c r="EKW2342" s="1279"/>
      <c r="EKX2342" s="1279"/>
      <c r="EKY2342" s="1279"/>
      <c r="EKZ2342" s="1279"/>
      <c r="ELA2342" s="1279"/>
      <c r="ELB2342" s="1279"/>
      <c r="ELC2342" s="1279"/>
      <c r="ELD2342" s="1279"/>
      <c r="ELE2342" s="1279"/>
      <c r="ELF2342" s="1279"/>
      <c r="ELG2342" s="1279"/>
      <c r="ELH2342" s="1279"/>
      <c r="ELI2342" s="1279"/>
      <c r="ELJ2342" s="1279"/>
      <c r="ELK2342" s="1279"/>
      <c r="ELL2342" s="1279"/>
      <c r="ELM2342" s="1279"/>
      <c r="ELN2342" s="1279"/>
      <c r="ELO2342" s="1279"/>
      <c r="ELP2342" s="1279"/>
      <c r="ELQ2342" s="1279"/>
      <c r="ELR2342" s="1279"/>
      <c r="ELS2342" s="1279"/>
      <c r="ELT2342" s="1279"/>
      <c r="ELU2342" s="1279"/>
      <c r="ELV2342" s="1279"/>
      <c r="ELW2342" s="1279"/>
      <c r="ELX2342" s="1279"/>
      <c r="ELY2342" s="1279"/>
      <c r="ELZ2342" s="1279"/>
      <c r="EMA2342" s="1279"/>
      <c r="EMB2342" s="1279"/>
      <c r="EMC2342" s="1279"/>
      <c r="EMD2342" s="1279"/>
      <c r="EME2342" s="1279"/>
      <c r="EMF2342" s="1279"/>
      <c r="EMG2342" s="1279"/>
      <c r="EMH2342" s="1279"/>
      <c r="EMI2342" s="1279"/>
      <c r="EMJ2342" s="1279"/>
      <c r="EMK2342" s="1279"/>
      <c r="EML2342" s="1279"/>
      <c r="EMM2342" s="1279"/>
      <c r="EMN2342" s="1279"/>
      <c r="EMO2342" s="1279"/>
      <c r="EMP2342" s="1279"/>
      <c r="EMQ2342" s="1279"/>
      <c r="EMR2342" s="1279"/>
      <c r="EMS2342" s="1279"/>
      <c r="EMT2342" s="1279"/>
      <c r="EMU2342" s="1279"/>
      <c r="EMV2342" s="1279"/>
      <c r="EMW2342" s="1279"/>
      <c r="EMX2342" s="1279"/>
      <c r="EMY2342" s="1279"/>
      <c r="EMZ2342" s="1279"/>
      <c r="ENA2342" s="1279"/>
      <c r="ENB2342" s="1279"/>
      <c r="ENC2342" s="1279"/>
      <c r="END2342" s="1279"/>
      <c r="ENE2342" s="1279"/>
      <c r="ENF2342" s="1279"/>
      <c r="ENG2342" s="1279"/>
      <c r="ENH2342" s="1279"/>
      <c r="ENI2342" s="1279"/>
      <c r="ENJ2342" s="1279"/>
      <c r="ENK2342" s="1279"/>
      <c r="ENL2342" s="1279"/>
      <c r="ENM2342" s="1279"/>
      <c r="ENN2342" s="1279"/>
      <c r="ENO2342" s="1279"/>
      <c r="ENP2342" s="1279"/>
      <c r="ENQ2342" s="1279"/>
      <c r="ENR2342" s="1279"/>
      <c r="ENS2342" s="1279"/>
      <c r="ENT2342" s="1279"/>
      <c r="ENU2342" s="1279"/>
      <c r="ENV2342" s="1279"/>
      <c r="ENW2342" s="1279"/>
      <c r="ENX2342" s="1279"/>
      <c r="ENY2342" s="1279"/>
      <c r="ENZ2342" s="1279"/>
      <c r="EOA2342" s="1279"/>
      <c r="EOB2342" s="1279"/>
      <c r="EOC2342" s="1279"/>
      <c r="EOD2342" s="1279"/>
      <c r="EOE2342" s="1279"/>
      <c r="EOF2342" s="1279"/>
      <c r="EOG2342" s="1279"/>
      <c r="EOH2342" s="1279"/>
      <c r="EOI2342" s="1279"/>
      <c r="EOJ2342" s="1279"/>
      <c r="EOK2342" s="1279"/>
      <c r="EOL2342" s="1279"/>
      <c r="EOM2342" s="1279"/>
      <c r="EON2342" s="1279"/>
      <c r="EOO2342" s="1279"/>
      <c r="EOP2342" s="1279"/>
      <c r="EOQ2342" s="1279"/>
      <c r="EOR2342" s="1279"/>
      <c r="EOS2342" s="1279"/>
      <c r="EOT2342" s="1279"/>
      <c r="EOU2342" s="1279"/>
      <c r="EOV2342" s="1279"/>
      <c r="EOW2342" s="1279"/>
      <c r="EOX2342" s="1279"/>
      <c r="EOY2342" s="1279"/>
      <c r="EOZ2342" s="1279"/>
      <c r="EPA2342" s="1279"/>
      <c r="EPB2342" s="1279"/>
      <c r="EPC2342" s="1279"/>
      <c r="EPD2342" s="1279"/>
      <c r="EPE2342" s="1279"/>
      <c r="EPF2342" s="1279"/>
      <c r="EPG2342" s="1279"/>
      <c r="EPH2342" s="1279"/>
      <c r="EPI2342" s="1279"/>
      <c r="EPJ2342" s="1279"/>
      <c r="EPK2342" s="1279"/>
      <c r="EPL2342" s="1279"/>
      <c r="EPM2342" s="1279"/>
      <c r="EPN2342" s="1279"/>
      <c r="EPO2342" s="1279"/>
      <c r="EPP2342" s="1279"/>
      <c r="EPQ2342" s="1279"/>
      <c r="EPR2342" s="1279"/>
      <c r="EPS2342" s="1279"/>
      <c r="EPT2342" s="1279"/>
      <c r="EPU2342" s="1279"/>
      <c r="EPV2342" s="1279"/>
      <c r="EPW2342" s="1279"/>
      <c r="EPX2342" s="1279"/>
      <c r="EPY2342" s="1279"/>
      <c r="EPZ2342" s="1279"/>
      <c r="EQA2342" s="1279"/>
      <c r="EQB2342" s="1279"/>
      <c r="EQC2342" s="1279"/>
      <c r="EQD2342" s="1279"/>
      <c r="EQE2342" s="1279"/>
      <c r="EQF2342" s="1279"/>
      <c r="EQG2342" s="1279"/>
      <c r="EQH2342" s="1279"/>
      <c r="EQI2342" s="1279"/>
      <c r="EQJ2342" s="1279"/>
      <c r="EQK2342" s="1279"/>
      <c r="EQL2342" s="1279"/>
      <c r="EQM2342" s="1279"/>
      <c r="EQN2342" s="1279"/>
      <c r="EQO2342" s="1279"/>
      <c r="EQP2342" s="1279"/>
      <c r="EQQ2342" s="1279"/>
      <c r="EQR2342" s="1279"/>
      <c r="EQS2342" s="1279"/>
      <c r="EQT2342" s="1279"/>
      <c r="EQU2342" s="1279"/>
      <c r="EQV2342" s="1279"/>
      <c r="EQW2342" s="1279"/>
      <c r="EQX2342" s="1279"/>
      <c r="EQY2342" s="1279"/>
      <c r="EQZ2342" s="1279"/>
      <c r="ERA2342" s="1279"/>
      <c r="ERB2342" s="1279"/>
      <c r="ERC2342" s="1279"/>
      <c r="ERD2342" s="1279"/>
      <c r="ERE2342" s="1279"/>
      <c r="ERF2342" s="1279"/>
      <c r="ERG2342" s="1279"/>
      <c r="ERH2342" s="1279"/>
      <c r="ERI2342" s="1279"/>
      <c r="ERJ2342" s="1279"/>
      <c r="ERK2342" s="1279"/>
      <c r="ERL2342" s="1279"/>
      <c r="ERM2342" s="1279"/>
      <c r="ERN2342" s="1279"/>
      <c r="ERO2342" s="1279"/>
      <c r="ERP2342" s="1279"/>
      <c r="ERQ2342" s="1279"/>
      <c r="ERR2342" s="1279"/>
      <c r="ERS2342" s="1279"/>
      <c r="ERT2342" s="1279"/>
      <c r="ERU2342" s="1279"/>
      <c r="ERV2342" s="1279"/>
      <c r="ERW2342" s="1279"/>
      <c r="ERX2342" s="1279"/>
      <c r="ERY2342" s="1279"/>
      <c r="ERZ2342" s="1279"/>
      <c r="ESA2342" s="1279"/>
      <c r="ESB2342" s="1279"/>
      <c r="ESC2342" s="1279"/>
      <c r="ESD2342" s="1279"/>
      <c r="ESE2342" s="1279"/>
      <c r="ESF2342" s="1279"/>
      <c r="ESG2342" s="1279"/>
      <c r="ESH2342" s="1279"/>
      <c r="ESI2342" s="1279"/>
      <c r="ESJ2342" s="1279"/>
      <c r="ESK2342" s="1279"/>
      <c r="ESL2342" s="1279"/>
      <c r="ESM2342" s="1279"/>
      <c r="ESN2342" s="1279"/>
      <c r="ESO2342" s="1279"/>
      <c r="ESP2342" s="1279"/>
      <c r="ESQ2342" s="1279"/>
      <c r="ESR2342" s="1279"/>
      <c r="ESS2342" s="1279"/>
      <c r="EST2342" s="1279"/>
      <c r="ESU2342" s="1279"/>
      <c r="ESV2342" s="1279"/>
      <c r="ESW2342" s="1279"/>
      <c r="ESX2342" s="1279"/>
      <c r="ESY2342" s="1279"/>
      <c r="ESZ2342" s="1279"/>
      <c r="ETA2342" s="1279"/>
      <c r="ETB2342" s="1279"/>
      <c r="ETC2342" s="1279"/>
      <c r="ETD2342" s="1279"/>
      <c r="ETE2342" s="1279"/>
      <c r="ETF2342" s="1279"/>
      <c r="ETG2342" s="1279"/>
      <c r="ETH2342" s="1279"/>
      <c r="ETI2342" s="1279"/>
      <c r="ETJ2342" s="1279"/>
      <c r="ETK2342" s="1279"/>
      <c r="ETL2342" s="1279"/>
      <c r="ETM2342" s="1279"/>
      <c r="ETN2342" s="1279"/>
      <c r="ETO2342" s="1279"/>
      <c r="ETP2342" s="1279"/>
      <c r="ETQ2342" s="1279"/>
      <c r="ETR2342" s="1279"/>
      <c r="ETS2342" s="1279"/>
      <c r="ETT2342" s="1279"/>
      <c r="ETU2342" s="1279"/>
      <c r="ETV2342" s="1279"/>
      <c r="ETW2342" s="1279"/>
      <c r="ETX2342" s="1279"/>
      <c r="ETY2342" s="1279"/>
      <c r="ETZ2342" s="1279"/>
      <c r="EUA2342" s="1279"/>
      <c r="EUB2342" s="1279"/>
      <c r="EUC2342" s="1279"/>
      <c r="EUD2342" s="1279"/>
      <c r="EUE2342" s="1279"/>
      <c r="EUF2342" s="1279"/>
      <c r="EUG2342" s="1279"/>
      <c r="EUH2342" s="1279"/>
      <c r="EUI2342" s="1279"/>
      <c r="EUJ2342" s="1279"/>
      <c r="EUK2342" s="1279"/>
      <c r="EUL2342" s="1279"/>
      <c r="EUM2342" s="1279"/>
      <c r="EUN2342" s="1279"/>
      <c r="EUO2342" s="1279"/>
      <c r="EUP2342" s="1279"/>
      <c r="EUQ2342" s="1279"/>
      <c r="EUR2342" s="1279"/>
      <c r="EUS2342" s="1279"/>
      <c r="EUT2342" s="1279"/>
      <c r="EUU2342" s="1279"/>
      <c r="EUV2342" s="1279"/>
      <c r="EUW2342" s="1279"/>
      <c r="EUX2342" s="1279"/>
      <c r="EUY2342" s="1279"/>
      <c r="EUZ2342" s="1279"/>
      <c r="EVA2342" s="1279"/>
      <c r="EVB2342" s="1279"/>
      <c r="EVC2342" s="1279"/>
      <c r="EVD2342" s="1279"/>
      <c r="EVE2342" s="1279"/>
      <c r="EVF2342" s="1279"/>
      <c r="EVG2342" s="1279"/>
      <c r="EVH2342" s="1279"/>
      <c r="EVI2342" s="1279"/>
      <c r="EVJ2342" s="1279"/>
      <c r="EVK2342" s="1279"/>
      <c r="EVL2342" s="1279"/>
      <c r="EVM2342" s="1279"/>
      <c r="EVN2342" s="1279"/>
      <c r="EVO2342" s="1279"/>
      <c r="EVP2342" s="1279"/>
      <c r="EVQ2342" s="1279"/>
      <c r="EVR2342" s="1279"/>
      <c r="EVS2342" s="1279"/>
      <c r="EVT2342" s="1279"/>
      <c r="EVU2342" s="1279"/>
      <c r="EVV2342" s="1279"/>
      <c r="EVW2342" s="1279"/>
      <c r="EVX2342" s="1279"/>
      <c r="EVY2342" s="1279"/>
      <c r="EVZ2342" s="1279"/>
      <c r="EWA2342" s="1279"/>
      <c r="EWB2342" s="1279"/>
      <c r="EWC2342" s="1279"/>
      <c r="EWD2342" s="1279"/>
      <c r="EWE2342" s="1279"/>
      <c r="EWF2342" s="1279"/>
      <c r="EWG2342" s="1279"/>
      <c r="EWH2342" s="1279"/>
      <c r="EWI2342" s="1279"/>
      <c r="EWJ2342" s="1279"/>
      <c r="EWK2342" s="1279"/>
      <c r="EWL2342" s="1279"/>
      <c r="EWM2342" s="1279"/>
      <c r="EWN2342" s="1279"/>
      <c r="EWO2342" s="1279"/>
      <c r="EWP2342" s="1279"/>
      <c r="EWQ2342" s="1279"/>
      <c r="EWR2342" s="1279"/>
      <c r="EWS2342" s="1279"/>
      <c r="EWT2342" s="1279"/>
      <c r="EWU2342" s="1279"/>
      <c r="EWV2342" s="1279"/>
      <c r="EWW2342" s="1279"/>
      <c r="EWX2342" s="1279"/>
      <c r="EWY2342" s="1279"/>
      <c r="EWZ2342" s="1279"/>
      <c r="EXA2342" s="1279"/>
      <c r="EXB2342" s="1279"/>
      <c r="EXC2342" s="1279"/>
      <c r="EXD2342" s="1279"/>
      <c r="EXE2342" s="1279"/>
      <c r="EXF2342" s="1279"/>
      <c r="EXG2342" s="1279"/>
      <c r="EXH2342" s="1279"/>
      <c r="EXI2342" s="1279"/>
      <c r="EXJ2342" s="1279"/>
      <c r="EXK2342" s="1279"/>
      <c r="EXL2342" s="1279"/>
      <c r="EXM2342" s="1279"/>
      <c r="EXN2342" s="1279"/>
      <c r="EXO2342" s="1279"/>
      <c r="EXP2342" s="1279"/>
      <c r="EXQ2342" s="1279"/>
      <c r="EXR2342" s="1279"/>
      <c r="EXS2342" s="1279"/>
      <c r="EXT2342" s="1279"/>
      <c r="EXU2342" s="1279"/>
      <c r="EXV2342" s="1279"/>
      <c r="EXW2342" s="1279"/>
      <c r="EXX2342" s="1279"/>
      <c r="EXY2342" s="1279"/>
      <c r="EXZ2342" s="1279"/>
      <c r="EYA2342" s="1279"/>
      <c r="EYB2342" s="1279"/>
      <c r="EYC2342" s="1279"/>
      <c r="EYD2342" s="1279"/>
      <c r="EYE2342" s="1279"/>
      <c r="EYF2342" s="1279"/>
      <c r="EYG2342" s="1279"/>
      <c r="EYH2342" s="1279"/>
      <c r="EYI2342" s="1279"/>
      <c r="EYJ2342" s="1279"/>
      <c r="EYK2342" s="1279"/>
      <c r="EYL2342" s="1279"/>
      <c r="EYM2342" s="1279"/>
      <c r="EYN2342" s="1279"/>
      <c r="EYO2342" s="1279"/>
      <c r="EYP2342" s="1279"/>
      <c r="EYQ2342" s="1279"/>
      <c r="EYR2342" s="1279"/>
      <c r="EYS2342" s="1279"/>
      <c r="EYT2342" s="1279"/>
      <c r="EYU2342" s="1279"/>
      <c r="EYV2342" s="1279"/>
      <c r="EYW2342" s="1279"/>
      <c r="EYX2342" s="1279"/>
      <c r="EYY2342" s="1279"/>
      <c r="EYZ2342" s="1279"/>
      <c r="EZA2342" s="1279"/>
      <c r="EZB2342" s="1279"/>
      <c r="EZC2342" s="1279"/>
      <c r="EZD2342" s="1279"/>
      <c r="EZE2342" s="1279"/>
      <c r="EZF2342" s="1279"/>
      <c r="EZG2342" s="1279"/>
      <c r="EZH2342" s="1279"/>
      <c r="EZI2342" s="1279"/>
      <c r="EZJ2342" s="1279"/>
      <c r="EZK2342" s="1279"/>
      <c r="EZL2342" s="1279"/>
      <c r="EZM2342" s="1279"/>
      <c r="EZN2342" s="1279"/>
      <c r="EZO2342" s="1279"/>
      <c r="EZP2342" s="1279"/>
      <c r="EZQ2342" s="1279"/>
      <c r="EZR2342" s="1279"/>
      <c r="EZS2342" s="1279"/>
      <c r="EZT2342" s="1279"/>
      <c r="EZU2342" s="1279"/>
      <c r="EZV2342" s="1279"/>
      <c r="EZW2342" s="1279"/>
      <c r="EZX2342" s="1279"/>
      <c r="EZY2342" s="1279"/>
      <c r="EZZ2342" s="1279"/>
      <c r="FAA2342" s="1279"/>
      <c r="FAB2342" s="1279"/>
      <c r="FAC2342" s="1279"/>
      <c r="FAD2342" s="1279"/>
      <c r="FAE2342" s="1279"/>
      <c r="FAF2342" s="1279"/>
      <c r="FAG2342" s="1279"/>
      <c r="FAH2342" s="1279"/>
      <c r="FAI2342" s="1279"/>
      <c r="FAJ2342" s="1279"/>
      <c r="FAK2342" s="1279"/>
      <c r="FAL2342" s="1279"/>
      <c r="FAM2342" s="1279"/>
      <c r="FAN2342" s="1279"/>
      <c r="FAO2342" s="1279"/>
      <c r="FAP2342" s="1279"/>
      <c r="FAQ2342" s="1279"/>
      <c r="FAR2342" s="1279"/>
      <c r="FAS2342" s="1279"/>
      <c r="FAT2342" s="1279"/>
      <c r="FAU2342" s="1279"/>
      <c r="FAV2342" s="1279"/>
      <c r="FAW2342" s="1279"/>
      <c r="FAX2342" s="1279"/>
      <c r="FAY2342" s="1279"/>
      <c r="FAZ2342" s="1279"/>
      <c r="FBA2342" s="1279"/>
      <c r="FBB2342" s="1279"/>
      <c r="FBC2342" s="1279"/>
      <c r="FBD2342" s="1279"/>
      <c r="FBE2342" s="1279"/>
      <c r="FBF2342" s="1279"/>
      <c r="FBG2342" s="1279"/>
      <c r="FBH2342" s="1279"/>
      <c r="FBI2342" s="1279"/>
      <c r="FBJ2342" s="1279"/>
      <c r="FBK2342" s="1279"/>
      <c r="FBL2342" s="1279"/>
      <c r="FBM2342" s="1279"/>
      <c r="FBN2342" s="1279"/>
      <c r="FBO2342" s="1279"/>
      <c r="FBP2342" s="1279"/>
      <c r="FBQ2342" s="1279"/>
      <c r="FBR2342" s="1279"/>
      <c r="FBS2342" s="1279"/>
      <c r="FBT2342" s="1279"/>
      <c r="FBU2342" s="1279"/>
      <c r="FBV2342" s="1279"/>
      <c r="FBW2342" s="1279"/>
      <c r="FBX2342" s="1279"/>
      <c r="FBY2342" s="1279"/>
      <c r="FBZ2342" s="1279"/>
      <c r="FCA2342" s="1279"/>
      <c r="FCB2342" s="1279"/>
      <c r="FCC2342" s="1279"/>
      <c r="FCD2342" s="1279"/>
      <c r="FCE2342" s="1279"/>
      <c r="FCF2342" s="1279"/>
      <c r="FCG2342" s="1279"/>
      <c r="FCH2342" s="1279"/>
      <c r="FCI2342" s="1279"/>
      <c r="FCJ2342" s="1279"/>
      <c r="FCK2342" s="1279"/>
      <c r="FCL2342" s="1279"/>
      <c r="FCM2342" s="1279"/>
      <c r="FCN2342" s="1279"/>
      <c r="FCO2342" s="1279"/>
      <c r="FCP2342" s="1279"/>
      <c r="FCQ2342" s="1279"/>
      <c r="FCR2342" s="1279"/>
      <c r="FCS2342" s="1279"/>
      <c r="FCT2342" s="1279"/>
      <c r="FCU2342" s="1279"/>
      <c r="FCV2342" s="1279"/>
      <c r="FCW2342" s="1279"/>
      <c r="FCX2342" s="1279"/>
      <c r="FCY2342" s="1279"/>
      <c r="FCZ2342" s="1279"/>
      <c r="FDA2342" s="1279"/>
      <c r="FDB2342" s="1279"/>
      <c r="FDC2342" s="1279"/>
      <c r="FDD2342" s="1279"/>
      <c r="FDE2342" s="1279"/>
      <c r="FDF2342" s="1279"/>
      <c r="FDG2342" s="1279"/>
      <c r="FDH2342" s="1279"/>
      <c r="FDI2342" s="1279"/>
      <c r="FDJ2342" s="1279"/>
      <c r="FDK2342" s="1279"/>
      <c r="FDL2342" s="1279"/>
      <c r="FDM2342" s="1279"/>
      <c r="FDN2342" s="1279"/>
      <c r="FDO2342" s="1279"/>
      <c r="FDP2342" s="1279"/>
      <c r="FDQ2342" s="1279"/>
      <c r="FDR2342" s="1279"/>
      <c r="FDS2342" s="1279"/>
      <c r="FDT2342" s="1279"/>
      <c r="FDU2342" s="1279"/>
      <c r="FDV2342" s="1279"/>
      <c r="FDW2342" s="1279"/>
      <c r="FDX2342" s="1279"/>
      <c r="FDY2342" s="1279"/>
      <c r="FDZ2342" s="1279"/>
      <c r="FEA2342" s="1279"/>
      <c r="FEB2342" s="1279"/>
      <c r="FEC2342" s="1279"/>
      <c r="FED2342" s="1279"/>
      <c r="FEE2342" s="1279"/>
      <c r="FEF2342" s="1279"/>
      <c r="FEG2342" s="1279"/>
      <c r="FEH2342" s="1279"/>
      <c r="FEI2342" s="1279"/>
      <c r="FEJ2342" s="1279"/>
      <c r="FEK2342" s="1279"/>
      <c r="FEL2342" s="1279"/>
      <c r="FEM2342" s="1279"/>
      <c r="FEN2342" s="1279"/>
      <c r="FEO2342" s="1279"/>
      <c r="FEP2342" s="1279"/>
      <c r="FEQ2342" s="1279"/>
      <c r="FER2342" s="1279"/>
      <c r="FES2342" s="1279"/>
      <c r="FET2342" s="1279"/>
      <c r="FEU2342" s="1279"/>
      <c r="FEV2342" s="1279"/>
      <c r="FEW2342" s="1279"/>
      <c r="FEX2342" s="1279"/>
      <c r="FEY2342" s="1279"/>
      <c r="FEZ2342" s="1279"/>
      <c r="FFA2342" s="1279"/>
      <c r="FFB2342" s="1279"/>
      <c r="FFC2342" s="1279"/>
      <c r="FFD2342" s="1279"/>
      <c r="FFE2342" s="1279"/>
      <c r="FFF2342" s="1279"/>
      <c r="FFG2342" s="1279"/>
      <c r="FFH2342" s="1279"/>
      <c r="FFI2342" s="1279"/>
      <c r="FFJ2342" s="1279"/>
      <c r="FFK2342" s="1279"/>
      <c r="FFL2342" s="1279"/>
      <c r="FFM2342" s="1279"/>
      <c r="FFN2342" s="1279"/>
      <c r="FFO2342" s="1279"/>
      <c r="FFP2342" s="1279"/>
      <c r="FFQ2342" s="1279"/>
      <c r="FFR2342" s="1279"/>
      <c r="FFS2342" s="1279"/>
      <c r="FFT2342" s="1279"/>
      <c r="FFU2342" s="1279"/>
      <c r="FFV2342" s="1279"/>
      <c r="FFW2342" s="1279"/>
      <c r="FFX2342" s="1279"/>
      <c r="FFY2342" s="1279"/>
      <c r="FFZ2342" s="1279"/>
      <c r="FGA2342" s="1279"/>
      <c r="FGB2342" s="1279"/>
      <c r="FGC2342" s="1279"/>
      <c r="FGD2342" s="1279"/>
      <c r="FGE2342" s="1279"/>
      <c r="FGF2342" s="1279"/>
      <c r="FGG2342" s="1279"/>
      <c r="FGH2342" s="1279"/>
      <c r="FGI2342" s="1279"/>
      <c r="FGJ2342" s="1279"/>
      <c r="FGK2342" s="1279"/>
      <c r="FGL2342" s="1279"/>
      <c r="FGM2342" s="1279"/>
      <c r="FGN2342" s="1279"/>
      <c r="FGO2342" s="1279"/>
      <c r="FGP2342" s="1279"/>
      <c r="FGQ2342" s="1279"/>
      <c r="FGR2342" s="1279"/>
      <c r="FGS2342" s="1279"/>
      <c r="FGT2342" s="1279"/>
      <c r="FGU2342" s="1279"/>
      <c r="FGV2342" s="1279"/>
      <c r="FGW2342" s="1279"/>
      <c r="FGX2342" s="1279"/>
      <c r="FGY2342" s="1279"/>
      <c r="FGZ2342" s="1279"/>
      <c r="FHA2342" s="1279"/>
      <c r="FHB2342" s="1279"/>
      <c r="FHC2342" s="1279"/>
      <c r="FHD2342" s="1279"/>
      <c r="FHE2342" s="1279"/>
      <c r="FHF2342" s="1279"/>
      <c r="FHG2342" s="1279"/>
      <c r="FHH2342" s="1279"/>
      <c r="FHI2342" s="1279"/>
      <c r="FHJ2342" s="1279"/>
      <c r="FHK2342" s="1279"/>
      <c r="FHL2342" s="1279"/>
      <c r="FHM2342" s="1279"/>
      <c r="FHN2342" s="1279"/>
      <c r="FHO2342" s="1279"/>
      <c r="FHP2342" s="1279"/>
      <c r="FHQ2342" s="1279"/>
      <c r="FHR2342" s="1279"/>
      <c r="FHS2342" s="1279"/>
      <c r="FHT2342" s="1279"/>
      <c r="FHU2342" s="1279"/>
      <c r="FHV2342" s="1279"/>
      <c r="FHW2342" s="1279"/>
      <c r="FHX2342" s="1279"/>
      <c r="FHY2342" s="1279"/>
      <c r="FHZ2342" s="1279"/>
      <c r="FIA2342" s="1279"/>
      <c r="FIB2342" s="1279"/>
      <c r="FIC2342" s="1279"/>
      <c r="FID2342" s="1279"/>
      <c r="FIE2342" s="1279"/>
      <c r="FIF2342" s="1279"/>
      <c r="FIG2342" s="1279"/>
      <c r="FIH2342" s="1279"/>
      <c r="FII2342" s="1279"/>
      <c r="FIJ2342" s="1279"/>
      <c r="FIK2342" s="1279"/>
      <c r="FIL2342" s="1279"/>
      <c r="FIM2342" s="1279"/>
      <c r="FIN2342" s="1279"/>
      <c r="FIO2342" s="1279"/>
      <c r="FIP2342" s="1279"/>
      <c r="FIQ2342" s="1279"/>
      <c r="FIR2342" s="1279"/>
      <c r="FIS2342" s="1279"/>
      <c r="FIT2342" s="1279"/>
      <c r="FIU2342" s="1279"/>
      <c r="FIV2342" s="1279"/>
      <c r="FIW2342" s="1279"/>
      <c r="FIX2342" s="1279"/>
      <c r="FIY2342" s="1279"/>
      <c r="FIZ2342" s="1279"/>
      <c r="FJA2342" s="1279"/>
      <c r="FJB2342" s="1279"/>
      <c r="FJC2342" s="1279"/>
      <c r="FJD2342" s="1279"/>
      <c r="FJE2342" s="1279"/>
      <c r="FJF2342" s="1279"/>
      <c r="FJG2342" s="1279"/>
      <c r="FJH2342" s="1279"/>
      <c r="FJI2342" s="1279"/>
      <c r="FJJ2342" s="1279"/>
      <c r="FJK2342" s="1279"/>
      <c r="FJL2342" s="1279"/>
      <c r="FJM2342" s="1279"/>
      <c r="FJN2342" s="1279"/>
      <c r="FJO2342" s="1279"/>
      <c r="FJP2342" s="1279"/>
      <c r="FJQ2342" s="1279"/>
      <c r="FJR2342" s="1279"/>
      <c r="FJS2342" s="1279"/>
      <c r="FJT2342" s="1279"/>
      <c r="FJU2342" s="1279"/>
      <c r="FJV2342" s="1279"/>
      <c r="FJW2342" s="1279"/>
      <c r="FJX2342" s="1279"/>
      <c r="FJY2342" s="1279"/>
      <c r="FJZ2342" s="1279"/>
      <c r="FKA2342" s="1279"/>
      <c r="FKB2342" s="1279"/>
      <c r="FKC2342" s="1279"/>
      <c r="FKD2342" s="1279"/>
      <c r="FKE2342" s="1279"/>
      <c r="FKF2342" s="1279"/>
      <c r="FKG2342" s="1279"/>
      <c r="FKH2342" s="1279"/>
      <c r="FKI2342" s="1279"/>
      <c r="FKJ2342" s="1279"/>
      <c r="FKK2342" s="1279"/>
      <c r="FKL2342" s="1279"/>
      <c r="FKM2342" s="1279"/>
      <c r="FKN2342" s="1279"/>
      <c r="FKO2342" s="1279"/>
      <c r="FKP2342" s="1279"/>
      <c r="FKQ2342" s="1279"/>
      <c r="FKR2342" s="1279"/>
      <c r="FKS2342" s="1279"/>
      <c r="FKT2342" s="1279"/>
      <c r="FKU2342" s="1279"/>
      <c r="FKV2342" s="1279"/>
      <c r="FKW2342" s="1279"/>
      <c r="FKX2342" s="1279"/>
      <c r="FKY2342" s="1279"/>
      <c r="FKZ2342" s="1279"/>
      <c r="FLA2342" s="1279"/>
      <c r="FLB2342" s="1279"/>
      <c r="FLC2342" s="1279"/>
      <c r="FLD2342" s="1279"/>
      <c r="FLE2342" s="1279"/>
      <c r="FLF2342" s="1279"/>
      <c r="FLG2342" s="1279"/>
      <c r="FLH2342" s="1279"/>
      <c r="FLI2342" s="1279"/>
      <c r="FLJ2342" s="1279"/>
      <c r="FLK2342" s="1279"/>
      <c r="FLL2342" s="1279"/>
      <c r="FLM2342" s="1279"/>
      <c r="FLN2342" s="1279"/>
      <c r="FLO2342" s="1279"/>
      <c r="FLP2342" s="1279"/>
      <c r="FLQ2342" s="1279"/>
      <c r="FLR2342" s="1279"/>
      <c r="FLS2342" s="1279"/>
      <c r="FLT2342" s="1279"/>
      <c r="FLU2342" s="1279"/>
      <c r="FLV2342" s="1279"/>
      <c r="FLW2342" s="1279"/>
      <c r="FLX2342" s="1279"/>
      <c r="FLY2342" s="1279"/>
      <c r="FLZ2342" s="1279"/>
      <c r="FMA2342" s="1279"/>
      <c r="FMB2342" s="1279"/>
      <c r="FMC2342" s="1279"/>
      <c r="FMD2342" s="1279"/>
      <c r="FME2342" s="1279"/>
      <c r="FMF2342" s="1279"/>
      <c r="FMG2342" s="1279"/>
      <c r="FMH2342" s="1279"/>
      <c r="FMI2342" s="1279"/>
      <c r="FMJ2342" s="1279"/>
      <c r="FMK2342" s="1279"/>
      <c r="FML2342" s="1279"/>
      <c r="FMM2342" s="1279"/>
      <c r="FMN2342" s="1279"/>
      <c r="FMO2342" s="1279"/>
      <c r="FMP2342" s="1279"/>
      <c r="FMQ2342" s="1279"/>
      <c r="FMR2342" s="1279"/>
      <c r="FMS2342" s="1279"/>
      <c r="FMT2342" s="1279"/>
      <c r="FMU2342" s="1279"/>
      <c r="FMV2342" s="1279"/>
      <c r="FMW2342" s="1279"/>
      <c r="FMX2342" s="1279"/>
      <c r="FMY2342" s="1279"/>
      <c r="FMZ2342" s="1279"/>
      <c r="FNA2342" s="1279"/>
      <c r="FNB2342" s="1279"/>
      <c r="FNC2342" s="1279"/>
      <c r="FND2342" s="1279"/>
      <c r="FNE2342" s="1279"/>
      <c r="FNF2342" s="1279"/>
      <c r="FNG2342" s="1279"/>
      <c r="FNH2342" s="1279"/>
      <c r="FNI2342" s="1279"/>
      <c r="FNJ2342" s="1279"/>
      <c r="FNK2342" s="1279"/>
      <c r="FNL2342" s="1279"/>
      <c r="FNM2342" s="1279"/>
      <c r="FNN2342" s="1279"/>
      <c r="FNO2342" s="1279"/>
      <c r="FNP2342" s="1279"/>
      <c r="FNQ2342" s="1279"/>
      <c r="FNR2342" s="1279"/>
      <c r="FNS2342" s="1279"/>
      <c r="FNT2342" s="1279"/>
      <c r="FNU2342" s="1279"/>
      <c r="FNV2342" s="1279"/>
      <c r="FNW2342" s="1279"/>
      <c r="FNX2342" s="1279"/>
      <c r="FNY2342" s="1279"/>
      <c r="FNZ2342" s="1279"/>
      <c r="FOA2342" s="1279"/>
      <c r="FOB2342" s="1279"/>
      <c r="FOC2342" s="1279"/>
      <c r="FOD2342" s="1279"/>
      <c r="FOE2342" s="1279"/>
      <c r="FOF2342" s="1279"/>
      <c r="FOG2342" s="1279"/>
      <c r="FOH2342" s="1279"/>
      <c r="FOI2342" s="1279"/>
      <c r="FOJ2342" s="1279"/>
      <c r="FOK2342" s="1279"/>
      <c r="FOL2342" s="1279"/>
      <c r="FOM2342" s="1279"/>
      <c r="FON2342" s="1279"/>
      <c r="FOO2342" s="1279"/>
      <c r="FOP2342" s="1279"/>
      <c r="FOQ2342" s="1279"/>
      <c r="FOR2342" s="1279"/>
      <c r="FOS2342" s="1279"/>
      <c r="FOT2342" s="1279"/>
      <c r="FOU2342" s="1279"/>
      <c r="FOV2342" s="1279"/>
      <c r="FOW2342" s="1279"/>
      <c r="FOX2342" s="1279"/>
      <c r="FOY2342" s="1279"/>
      <c r="FOZ2342" s="1279"/>
      <c r="FPA2342" s="1279"/>
      <c r="FPB2342" s="1279"/>
      <c r="FPC2342" s="1279"/>
      <c r="FPD2342" s="1279"/>
      <c r="FPE2342" s="1279"/>
      <c r="FPF2342" s="1279"/>
      <c r="FPG2342" s="1279"/>
      <c r="FPH2342" s="1279"/>
      <c r="FPI2342" s="1279"/>
      <c r="FPJ2342" s="1279"/>
      <c r="FPK2342" s="1279"/>
      <c r="FPL2342" s="1279"/>
      <c r="FPM2342" s="1279"/>
      <c r="FPN2342" s="1279"/>
      <c r="FPO2342" s="1279"/>
      <c r="FPP2342" s="1279"/>
      <c r="FPQ2342" s="1279"/>
      <c r="FPR2342" s="1279"/>
      <c r="FPS2342" s="1279"/>
      <c r="FPT2342" s="1279"/>
      <c r="FPU2342" s="1279"/>
      <c r="FPV2342" s="1279"/>
      <c r="FPW2342" s="1279"/>
      <c r="FPX2342" s="1279"/>
      <c r="FPY2342" s="1279"/>
      <c r="FPZ2342" s="1279"/>
      <c r="FQA2342" s="1279"/>
      <c r="FQB2342" s="1279"/>
      <c r="FQC2342" s="1279"/>
      <c r="FQD2342" s="1279"/>
      <c r="FQE2342" s="1279"/>
      <c r="FQF2342" s="1279"/>
      <c r="FQG2342" s="1279"/>
      <c r="FQH2342" s="1279"/>
      <c r="FQI2342" s="1279"/>
      <c r="FQJ2342" s="1279"/>
      <c r="FQK2342" s="1279"/>
      <c r="FQL2342" s="1279"/>
      <c r="FQM2342" s="1279"/>
      <c r="FQN2342" s="1279"/>
      <c r="FQO2342" s="1279"/>
      <c r="FQP2342" s="1279"/>
      <c r="FQQ2342" s="1279"/>
      <c r="FQR2342" s="1279"/>
      <c r="FQS2342" s="1279"/>
      <c r="FQT2342" s="1279"/>
      <c r="FQU2342" s="1279"/>
      <c r="FQV2342" s="1279"/>
      <c r="FQW2342" s="1279"/>
      <c r="FQX2342" s="1279"/>
      <c r="FQY2342" s="1279"/>
      <c r="FQZ2342" s="1279"/>
      <c r="FRA2342" s="1279"/>
      <c r="FRB2342" s="1279"/>
      <c r="FRC2342" s="1279"/>
      <c r="FRD2342" s="1279"/>
      <c r="FRE2342" s="1279"/>
      <c r="FRF2342" s="1279"/>
      <c r="FRG2342" s="1279"/>
      <c r="FRH2342" s="1279"/>
      <c r="FRI2342" s="1279"/>
      <c r="FRJ2342" s="1279"/>
      <c r="FRK2342" s="1279"/>
      <c r="FRL2342" s="1279"/>
      <c r="FRM2342" s="1279"/>
      <c r="FRN2342" s="1279"/>
      <c r="FRO2342" s="1279"/>
      <c r="FRP2342" s="1279"/>
      <c r="FRQ2342" s="1279"/>
      <c r="FRR2342" s="1279"/>
      <c r="FRS2342" s="1279"/>
      <c r="FRT2342" s="1279"/>
      <c r="FRU2342" s="1279"/>
      <c r="FRV2342" s="1279"/>
      <c r="FRW2342" s="1279"/>
      <c r="FRX2342" s="1279"/>
      <c r="FRY2342" s="1279"/>
      <c r="FRZ2342" s="1279"/>
      <c r="FSA2342" s="1279"/>
      <c r="FSB2342" s="1279"/>
      <c r="FSC2342" s="1279"/>
      <c r="FSD2342" s="1279"/>
      <c r="FSE2342" s="1279"/>
      <c r="FSF2342" s="1279"/>
      <c r="FSG2342" s="1279"/>
      <c r="FSH2342" s="1279"/>
      <c r="FSI2342" s="1279"/>
      <c r="FSJ2342" s="1279"/>
      <c r="FSK2342" s="1279"/>
      <c r="FSL2342" s="1279"/>
      <c r="FSM2342" s="1279"/>
      <c r="FSN2342" s="1279"/>
      <c r="FSO2342" s="1279"/>
      <c r="FSP2342" s="1279"/>
      <c r="FSQ2342" s="1279"/>
      <c r="FSR2342" s="1279"/>
      <c r="FSS2342" s="1279"/>
      <c r="FST2342" s="1279"/>
      <c r="FSU2342" s="1279"/>
      <c r="FSV2342" s="1279"/>
      <c r="FSW2342" s="1279"/>
      <c r="FSX2342" s="1279"/>
      <c r="FSY2342" s="1279"/>
      <c r="FSZ2342" s="1279"/>
      <c r="FTA2342" s="1279"/>
      <c r="FTB2342" s="1279"/>
      <c r="FTC2342" s="1279"/>
      <c r="FTD2342" s="1279"/>
      <c r="FTE2342" s="1279"/>
      <c r="FTF2342" s="1279"/>
      <c r="FTG2342" s="1279"/>
      <c r="FTH2342" s="1279"/>
      <c r="FTI2342" s="1279"/>
      <c r="FTJ2342" s="1279"/>
      <c r="FTK2342" s="1279"/>
      <c r="FTL2342" s="1279"/>
      <c r="FTM2342" s="1279"/>
      <c r="FTN2342" s="1279"/>
      <c r="FTO2342" s="1279"/>
      <c r="FTP2342" s="1279"/>
      <c r="FTQ2342" s="1279"/>
      <c r="FTR2342" s="1279"/>
      <c r="FTS2342" s="1279"/>
      <c r="FTT2342" s="1279"/>
      <c r="FTU2342" s="1279"/>
      <c r="FTV2342" s="1279"/>
      <c r="FTW2342" s="1279"/>
      <c r="FTX2342" s="1279"/>
      <c r="FTY2342" s="1279"/>
      <c r="FTZ2342" s="1279"/>
      <c r="FUA2342" s="1279"/>
      <c r="FUB2342" s="1279"/>
      <c r="FUC2342" s="1279"/>
      <c r="FUD2342" s="1279"/>
      <c r="FUE2342" s="1279"/>
      <c r="FUF2342" s="1279"/>
      <c r="FUG2342" s="1279"/>
      <c r="FUH2342" s="1279"/>
      <c r="FUI2342" s="1279"/>
      <c r="FUJ2342" s="1279"/>
      <c r="FUK2342" s="1279"/>
      <c r="FUL2342" s="1279"/>
      <c r="FUM2342" s="1279"/>
      <c r="FUN2342" s="1279"/>
      <c r="FUO2342" s="1279"/>
      <c r="FUP2342" s="1279"/>
      <c r="FUQ2342" s="1279"/>
      <c r="FUR2342" s="1279"/>
      <c r="FUS2342" s="1279"/>
      <c r="FUT2342" s="1279"/>
      <c r="FUU2342" s="1279"/>
      <c r="FUV2342" s="1279"/>
      <c r="FUW2342" s="1279"/>
      <c r="FUX2342" s="1279"/>
      <c r="FUY2342" s="1279"/>
      <c r="FUZ2342" s="1279"/>
      <c r="FVA2342" s="1279"/>
      <c r="FVB2342" s="1279"/>
      <c r="FVC2342" s="1279"/>
      <c r="FVD2342" s="1279"/>
      <c r="FVE2342" s="1279"/>
      <c r="FVF2342" s="1279"/>
      <c r="FVG2342" s="1279"/>
      <c r="FVH2342" s="1279"/>
      <c r="FVI2342" s="1279"/>
      <c r="FVJ2342" s="1279"/>
      <c r="FVK2342" s="1279"/>
      <c r="FVL2342" s="1279"/>
      <c r="FVM2342" s="1279"/>
      <c r="FVN2342" s="1279"/>
      <c r="FVO2342" s="1279"/>
      <c r="FVP2342" s="1279"/>
      <c r="FVQ2342" s="1279"/>
      <c r="FVR2342" s="1279"/>
      <c r="FVS2342" s="1279"/>
      <c r="FVT2342" s="1279"/>
      <c r="FVU2342" s="1279"/>
      <c r="FVV2342" s="1279"/>
      <c r="FVW2342" s="1279"/>
      <c r="FVX2342" s="1279"/>
      <c r="FVY2342" s="1279"/>
      <c r="FVZ2342" s="1279"/>
      <c r="FWA2342" s="1279"/>
      <c r="FWB2342" s="1279"/>
      <c r="FWC2342" s="1279"/>
      <c r="FWD2342" s="1279"/>
      <c r="FWE2342" s="1279"/>
      <c r="FWF2342" s="1279"/>
      <c r="FWG2342" s="1279"/>
      <c r="FWH2342" s="1279"/>
      <c r="FWI2342" s="1279"/>
      <c r="FWJ2342" s="1279"/>
      <c r="FWK2342" s="1279"/>
      <c r="FWL2342" s="1279"/>
      <c r="FWM2342" s="1279"/>
      <c r="FWN2342" s="1279"/>
      <c r="FWO2342" s="1279"/>
      <c r="FWP2342" s="1279"/>
      <c r="FWQ2342" s="1279"/>
      <c r="FWR2342" s="1279"/>
      <c r="FWS2342" s="1279"/>
      <c r="FWT2342" s="1279"/>
      <c r="FWU2342" s="1279"/>
      <c r="FWV2342" s="1279"/>
      <c r="FWW2342" s="1279"/>
      <c r="FWX2342" s="1279"/>
      <c r="FWY2342" s="1279"/>
      <c r="FWZ2342" s="1279"/>
      <c r="FXA2342" s="1279"/>
      <c r="FXB2342" s="1279"/>
      <c r="FXC2342" s="1279"/>
      <c r="FXD2342" s="1279"/>
      <c r="FXE2342" s="1279"/>
      <c r="FXF2342" s="1279"/>
      <c r="FXG2342" s="1279"/>
      <c r="FXH2342" s="1279"/>
      <c r="FXI2342" s="1279"/>
      <c r="FXJ2342" s="1279"/>
      <c r="FXK2342" s="1279"/>
      <c r="FXL2342" s="1279"/>
      <c r="FXM2342" s="1279"/>
      <c r="FXN2342" s="1279"/>
      <c r="FXO2342" s="1279"/>
      <c r="FXP2342" s="1279"/>
      <c r="FXQ2342" s="1279"/>
      <c r="FXR2342" s="1279"/>
      <c r="FXS2342" s="1279"/>
      <c r="FXT2342" s="1279"/>
      <c r="FXU2342" s="1279"/>
      <c r="FXV2342" s="1279"/>
      <c r="FXW2342" s="1279"/>
      <c r="FXX2342" s="1279"/>
      <c r="FXY2342" s="1279"/>
      <c r="FXZ2342" s="1279"/>
      <c r="FYA2342" s="1279"/>
      <c r="FYB2342" s="1279"/>
      <c r="FYC2342" s="1279"/>
      <c r="FYD2342" s="1279"/>
      <c r="FYE2342" s="1279"/>
      <c r="FYF2342" s="1279"/>
      <c r="FYG2342" s="1279"/>
      <c r="FYH2342" s="1279"/>
      <c r="FYI2342" s="1279"/>
      <c r="FYJ2342" s="1279"/>
      <c r="FYK2342" s="1279"/>
      <c r="FYL2342" s="1279"/>
      <c r="FYM2342" s="1279"/>
      <c r="FYN2342" s="1279"/>
      <c r="FYO2342" s="1279"/>
      <c r="FYP2342" s="1279"/>
      <c r="FYQ2342" s="1279"/>
      <c r="FYR2342" s="1279"/>
      <c r="FYS2342" s="1279"/>
      <c r="FYT2342" s="1279"/>
      <c r="FYU2342" s="1279"/>
      <c r="FYV2342" s="1279"/>
      <c r="FYW2342" s="1279"/>
      <c r="FYX2342" s="1279"/>
      <c r="FYY2342" s="1279"/>
      <c r="FYZ2342" s="1279"/>
      <c r="FZA2342" s="1279"/>
      <c r="FZB2342" s="1279"/>
      <c r="FZC2342" s="1279"/>
      <c r="FZD2342" s="1279"/>
      <c r="FZE2342" s="1279"/>
      <c r="FZF2342" s="1279"/>
      <c r="FZG2342" s="1279"/>
      <c r="FZH2342" s="1279"/>
      <c r="FZI2342" s="1279"/>
      <c r="FZJ2342" s="1279"/>
      <c r="FZK2342" s="1279"/>
      <c r="FZL2342" s="1279"/>
      <c r="FZM2342" s="1279"/>
      <c r="FZN2342" s="1279"/>
      <c r="FZO2342" s="1279"/>
      <c r="FZP2342" s="1279"/>
      <c r="FZQ2342" s="1279"/>
      <c r="FZR2342" s="1279"/>
      <c r="FZS2342" s="1279"/>
      <c r="FZT2342" s="1279"/>
      <c r="FZU2342" s="1279"/>
      <c r="FZV2342" s="1279"/>
      <c r="FZW2342" s="1279"/>
      <c r="FZX2342" s="1279"/>
      <c r="FZY2342" s="1279"/>
      <c r="FZZ2342" s="1279"/>
      <c r="GAA2342" s="1279"/>
      <c r="GAB2342" s="1279"/>
      <c r="GAC2342" s="1279"/>
      <c r="GAD2342" s="1279"/>
      <c r="GAE2342" s="1279"/>
      <c r="GAF2342" s="1279"/>
      <c r="GAG2342" s="1279"/>
      <c r="GAH2342" s="1279"/>
      <c r="GAI2342" s="1279"/>
      <c r="GAJ2342" s="1279"/>
      <c r="GAK2342" s="1279"/>
      <c r="GAL2342" s="1279"/>
      <c r="GAM2342" s="1279"/>
      <c r="GAN2342" s="1279"/>
      <c r="GAO2342" s="1279"/>
      <c r="GAP2342" s="1279"/>
      <c r="GAQ2342" s="1279"/>
      <c r="GAR2342" s="1279"/>
      <c r="GAS2342" s="1279"/>
      <c r="GAT2342" s="1279"/>
      <c r="GAU2342" s="1279"/>
      <c r="GAV2342" s="1279"/>
      <c r="GAW2342" s="1279"/>
      <c r="GAX2342" s="1279"/>
      <c r="GAY2342" s="1279"/>
      <c r="GAZ2342" s="1279"/>
      <c r="GBA2342" s="1279"/>
      <c r="GBB2342" s="1279"/>
      <c r="GBC2342" s="1279"/>
      <c r="GBD2342" s="1279"/>
      <c r="GBE2342" s="1279"/>
      <c r="GBF2342" s="1279"/>
      <c r="GBG2342" s="1279"/>
      <c r="GBH2342" s="1279"/>
      <c r="GBI2342" s="1279"/>
      <c r="GBJ2342" s="1279"/>
      <c r="GBK2342" s="1279"/>
      <c r="GBL2342" s="1279"/>
      <c r="GBM2342" s="1279"/>
      <c r="GBN2342" s="1279"/>
      <c r="GBO2342" s="1279"/>
      <c r="GBP2342" s="1279"/>
      <c r="GBQ2342" s="1279"/>
      <c r="GBR2342" s="1279"/>
      <c r="GBS2342" s="1279"/>
      <c r="GBT2342" s="1279"/>
      <c r="GBU2342" s="1279"/>
      <c r="GBV2342" s="1279"/>
      <c r="GBW2342" s="1279"/>
      <c r="GBX2342" s="1279"/>
      <c r="GBY2342" s="1279"/>
      <c r="GBZ2342" s="1279"/>
      <c r="GCA2342" s="1279"/>
      <c r="GCB2342" s="1279"/>
      <c r="GCC2342" s="1279"/>
      <c r="GCD2342" s="1279"/>
      <c r="GCE2342" s="1279"/>
      <c r="GCF2342" s="1279"/>
      <c r="GCG2342" s="1279"/>
      <c r="GCH2342" s="1279"/>
      <c r="GCI2342" s="1279"/>
      <c r="GCJ2342" s="1279"/>
      <c r="GCK2342" s="1279"/>
      <c r="GCL2342" s="1279"/>
      <c r="GCM2342" s="1279"/>
      <c r="GCN2342" s="1279"/>
      <c r="GCO2342" s="1279"/>
      <c r="GCP2342" s="1279"/>
      <c r="GCQ2342" s="1279"/>
      <c r="GCR2342" s="1279"/>
      <c r="GCS2342" s="1279"/>
      <c r="GCT2342" s="1279"/>
      <c r="GCU2342" s="1279"/>
      <c r="GCV2342" s="1279"/>
      <c r="GCW2342" s="1279"/>
      <c r="GCX2342" s="1279"/>
      <c r="GCY2342" s="1279"/>
      <c r="GCZ2342" s="1279"/>
      <c r="GDA2342" s="1279"/>
      <c r="GDB2342" s="1279"/>
      <c r="GDC2342" s="1279"/>
      <c r="GDD2342" s="1279"/>
      <c r="GDE2342" s="1279"/>
      <c r="GDF2342" s="1279"/>
      <c r="GDG2342" s="1279"/>
      <c r="GDH2342" s="1279"/>
      <c r="GDI2342" s="1279"/>
      <c r="GDJ2342" s="1279"/>
      <c r="GDK2342" s="1279"/>
      <c r="GDL2342" s="1279"/>
      <c r="GDM2342" s="1279"/>
      <c r="GDN2342" s="1279"/>
      <c r="GDO2342" s="1279"/>
      <c r="GDP2342" s="1279"/>
      <c r="GDQ2342" s="1279"/>
      <c r="GDR2342" s="1279"/>
      <c r="GDS2342" s="1279"/>
      <c r="GDT2342" s="1279"/>
      <c r="GDU2342" s="1279"/>
      <c r="GDV2342" s="1279"/>
      <c r="GDW2342" s="1279"/>
      <c r="GDX2342" s="1279"/>
      <c r="GDY2342" s="1279"/>
      <c r="GDZ2342" s="1279"/>
      <c r="GEA2342" s="1279"/>
      <c r="GEB2342" s="1279"/>
      <c r="GEC2342" s="1279"/>
      <c r="GED2342" s="1279"/>
      <c r="GEE2342" s="1279"/>
      <c r="GEF2342" s="1279"/>
      <c r="GEG2342" s="1279"/>
      <c r="GEH2342" s="1279"/>
      <c r="GEI2342" s="1279"/>
      <c r="GEJ2342" s="1279"/>
      <c r="GEK2342" s="1279"/>
      <c r="GEL2342" s="1279"/>
      <c r="GEM2342" s="1279"/>
      <c r="GEN2342" s="1279"/>
      <c r="GEO2342" s="1279"/>
      <c r="GEP2342" s="1279"/>
      <c r="GEQ2342" s="1279"/>
      <c r="GER2342" s="1279"/>
      <c r="GES2342" s="1279"/>
      <c r="GET2342" s="1279"/>
      <c r="GEU2342" s="1279"/>
      <c r="GEV2342" s="1279"/>
      <c r="GEW2342" s="1279"/>
      <c r="GEX2342" s="1279"/>
      <c r="GEY2342" s="1279"/>
      <c r="GEZ2342" s="1279"/>
      <c r="GFA2342" s="1279"/>
      <c r="GFB2342" s="1279"/>
      <c r="GFC2342" s="1279"/>
      <c r="GFD2342" s="1279"/>
      <c r="GFE2342" s="1279"/>
      <c r="GFF2342" s="1279"/>
      <c r="GFG2342" s="1279"/>
      <c r="GFH2342" s="1279"/>
      <c r="GFI2342" s="1279"/>
      <c r="GFJ2342" s="1279"/>
      <c r="GFK2342" s="1279"/>
      <c r="GFL2342" s="1279"/>
      <c r="GFM2342" s="1279"/>
      <c r="GFN2342" s="1279"/>
      <c r="GFO2342" s="1279"/>
      <c r="GFP2342" s="1279"/>
      <c r="GFQ2342" s="1279"/>
      <c r="GFR2342" s="1279"/>
      <c r="GFS2342" s="1279"/>
      <c r="GFT2342" s="1279"/>
      <c r="GFU2342" s="1279"/>
      <c r="GFV2342" s="1279"/>
      <c r="GFW2342" s="1279"/>
      <c r="GFX2342" s="1279"/>
      <c r="GFY2342" s="1279"/>
      <c r="GFZ2342" s="1279"/>
      <c r="GGA2342" s="1279"/>
      <c r="GGB2342" s="1279"/>
      <c r="GGC2342" s="1279"/>
      <c r="GGD2342" s="1279"/>
      <c r="GGE2342" s="1279"/>
      <c r="GGF2342" s="1279"/>
      <c r="GGG2342" s="1279"/>
      <c r="GGH2342" s="1279"/>
      <c r="GGI2342" s="1279"/>
      <c r="GGJ2342" s="1279"/>
      <c r="GGK2342" s="1279"/>
      <c r="GGL2342" s="1279"/>
      <c r="GGM2342" s="1279"/>
      <c r="GGN2342" s="1279"/>
      <c r="GGO2342" s="1279"/>
      <c r="GGP2342" s="1279"/>
      <c r="GGQ2342" s="1279"/>
      <c r="GGR2342" s="1279"/>
      <c r="GGS2342" s="1279"/>
      <c r="GGT2342" s="1279"/>
      <c r="GGU2342" s="1279"/>
      <c r="GGV2342" s="1279"/>
      <c r="GGW2342" s="1279"/>
      <c r="GGX2342" s="1279"/>
      <c r="GGY2342" s="1279"/>
      <c r="GGZ2342" s="1279"/>
      <c r="GHA2342" s="1279"/>
      <c r="GHB2342" s="1279"/>
      <c r="GHC2342" s="1279"/>
      <c r="GHD2342" s="1279"/>
      <c r="GHE2342" s="1279"/>
      <c r="GHF2342" s="1279"/>
      <c r="GHG2342" s="1279"/>
      <c r="GHH2342" s="1279"/>
      <c r="GHI2342" s="1279"/>
      <c r="GHJ2342" s="1279"/>
      <c r="GHK2342" s="1279"/>
      <c r="GHL2342" s="1279"/>
      <c r="GHM2342" s="1279"/>
      <c r="GHN2342" s="1279"/>
      <c r="GHO2342" s="1279"/>
      <c r="GHP2342" s="1279"/>
      <c r="GHQ2342" s="1279"/>
      <c r="GHR2342" s="1279"/>
      <c r="GHS2342" s="1279"/>
      <c r="GHT2342" s="1279"/>
      <c r="GHU2342" s="1279"/>
      <c r="GHV2342" s="1279"/>
      <c r="GHW2342" s="1279"/>
      <c r="GHX2342" s="1279"/>
      <c r="GHY2342" s="1279"/>
      <c r="GHZ2342" s="1279"/>
      <c r="GIA2342" s="1279"/>
      <c r="GIB2342" s="1279"/>
      <c r="GIC2342" s="1279"/>
      <c r="GID2342" s="1279"/>
      <c r="GIE2342" s="1279"/>
      <c r="GIF2342" s="1279"/>
      <c r="GIG2342" s="1279"/>
      <c r="GIH2342" s="1279"/>
      <c r="GII2342" s="1279"/>
      <c r="GIJ2342" s="1279"/>
      <c r="GIK2342" s="1279"/>
      <c r="GIL2342" s="1279"/>
      <c r="GIM2342" s="1279"/>
      <c r="GIN2342" s="1279"/>
      <c r="GIO2342" s="1279"/>
      <c r="GIP2342" s="1279"/>
      <c r="GIQ2342" s="1279"/>
      <c r="GIR2342" s="1279"/>
      <c r="GIS2342" s="1279"/>
      <c r="GIT2342" s="1279"/>
      <c r="GIU2342" s="1279"/>
      <c r="GIV2342" s="1279"/>
      <c r="GIW2342" s="1279"/>
      <c r="GIX2342" s="1279"/>
      <c r="GIY2342" s="1279"/>
      <c r="GIZ2342" s="1279"/>
      <c r="GJA2342" s="1279"/>
      <c r="GJB2342" s="1279"/>
      <c r="GJC2342" s="1279"/>
      <c r="GJD2342" s="1279"/>
      <c r="GJE2342" s="1279"/>
      <c r="GJF2342" s="1279"/>
      <c r="GJG2342" s="1279"/>
      <c r="GJH2342" s="1279"/>
      <c r="GJI2342" s="1279"/>
      <c r="GJJ2342" s="1279"/>
      <c r="GJK2342" s="1279"/>
      <c r="GJL2342" s="1279"/>
      <c r="GJM2342" s="1279"/>
      <c r="GJN2342" s="1279"/>
      <c r="GJO2342" s="1279"/>
      <c r="GJP2342" s="1279"/>
      <c r="GJQ2342" s="1279"/>
      <c r="GJR2342" s="1279"/>
      <c r="GJS2342" s="1279"/>
      <c r="GJT2342" s="1279"/>
      <c r="GJU2342" s="1279"/>
      <c r="GJV2342" s="1279"/>
      <c r="GJW2342" s="1279"/>
      <c r="GJX2342" s="1279"/>
      <c r="GJY2342" s="1279"/>
      <c r="GJZ2342" s="1279"/>
      <c r="GKA2342" s="1279"/>
      <c r="GKB2342" s="1279"/>
      <c r="GKC2342" s="1279"/>
      <c r="GKD2342" s="1279"/>
      <c r="GKE2342" s="1279"/>
      <c r="GKF2342" s="1279"/>
      <c r="GKG2342" s="1279"/>
      <c r="GKH2342" s="1279"/>
      <c r="GKI2342" s="1279"/>
      <c r="GKJ2342" s="1279"/>
      <c r="GKK2342" s="1279"/>
      <c r="GKL2342" s="1279"/>
      <c r="GKM2342" s="1279"/>
      <c r="GKN2342" s="1279"/>
      <c r="GKO2342" s="1279"/>
      <c r="GKP2342" s="1279"/>
      <c r="GKQ2342" s="1279"/>
      <c r="GKR2342" s="1279"/>
      <c r="GKS2342" s="1279"/>
      <c r="GKT2342" s="1279"/>
      <c r="GKU2342" s="1279"/>
      <c r="GKV2342" s="1279"/>
      <c r="GKW2342" s="1279"/>
      <c r="GKX2342" s="1279"/>
      <c r="GKY2342" s="1279"/>
      <c r="GKZ2342" s="1279"/>
      <c r="GLA2342" s="1279"/>
      <c r="GLB2342" s="1279"/>
      <c r="GLC2342" s="1279"/>
      <c r="GLD2342" s="1279"/>
      <c r="GLE2342" s="1279"/>
      <c r="GLF2342" s="1279"/>
      <c r="GLG2342" s="1279"/>
      <c r="GLH2342" s="1279"/>
      <c r="GLI2342" s="1279"/>
      <c r="GLJ2342" s="1279"/>
      <c r="GLK2342" s="1279"/>
      <c r="GLL2342" s="1279"/>
      <c r="GLM2342" s="1279"/>
      <c r="GLN2342" s="1279"/>
      <c r="GLO2342" s="1279"/>
      <c r="GLP2342" s="1279"/>
      <c r="GLQ2342" s="1279"/>
      <c r="GLR2342" s="1279"/>
      <c r="GLS2342" s="1279"/>
      <c r="GLT2342" s="1279"/>
      <c r="GLU2342" s="1279"/>
      <c r="GLV2342" s="1279"/>
      <c r="GLW2342" s="1279"/>
      <c r="GLX2342" s="1279"/>
      <c r="GLY2342" s="1279"/>
      <c r="GLZ2342" s="1279"/>
      <c r="GMA2342" s="1279"/>
      <c r="GMB2342" s="1279"/>
      <c r="GMC2342" s="1279"/>
      <c r="GMD2342" s="1279"/>
      <c r="GME2342" s="1279"/>
      <c r="GMF2342" s="1279"/>
      <c r="GMG2342" s="1279"/>
      <c r="GMH2342" s="1279"/>
      <c r="GMI2342" s="1279"/>
      <c r="GMJ2342" s="1279"/>
      <c r="GMK2342" s="1279"/>
      <c r="GML2342" s="1279"/>
      <c r="GMM2342" s="1279"/>
      <c r="GMN2342" s="1279"/>
      <c r="GMO2342" s="1279"/>
      <c r="GMP2342" s="1279"/>
      <c r="GMQ2342" s="1279"/>
      <c r="GMR2342" s="1279"/>
      <c r="GMS2342" s="1279"/>
      <c r="GMT2342" s="1279"/>
      <c r="GMU2342" s="1279"/>
      <c r="GMV2342" s="1279"/>
      <c r="GMW2342" s="1279"/>
      <c r="GMX2342" s="1279"/>
      <c r="GMY2342" s="1279"/>
      <c r="GMZ2342" s="1279"/>
      <c r="GNA2342" s="1279"/>
      <c r="GNB2342" s="1279"/>
      <c r="GNC2342" s="1279"/>
      <c r="GND2342" s="1279"/>
      <c r="GNE2342" s="1279"/>
      <c r="GNF2342" s="1279"/>
      <c r="GNG2342" s="1279"/>
      <c r="GNH2342" s="1279"/>
      <c r="GNI2342" s="1279"/>
      <c r="GNJ2342" s="1279"/>
      <c r="GNK2342" s="1279"/>
      <c r="GNL2342" s="1279"/>
      <c r="GNM2342" s="1279"/>
      <c r="GNN2342" s="1279"/>
      <c r="GNO2342" s="1279"/>
      <c r="GNP2342" s="1279"/>
      <c r="GNQ2342" s="1279"/>
      <c r="GNR2342" s="1279"/>
      <c r="GNS2342" s="1279"/>
      <c r="GNT2342" s="1279"/>
      <c r="GNU2342" s="1279"/>
      <c r="GNV2342" s="1279"/>
      <c r="GNW2342" s="1279"/>
      <c r="GNX2342" s="1279"/>
      <c r="GNY2342" s="1279"/>
      <c r="GNZ2342" s="1279"/>
      <c r="GOA2342" s="1279"/>
      <c r="GOB2342" s="1279"/>
      <c r="GOC2342" s="1279"/>
      <c r="GOD2342" s="1279"/>
      <c r="GOE2342" s="1279"/>
      <c r="GOF2342" s="1279"/>
      <c r="GOG2342" s="1279"/>
      <c r="GOH2342" s="1279"/>
      <c r="GOI2342" s="1279"/>
      <c r="GOJ2342" s="1279"/>
      <c r="GOK2342" s="1279"/>
      <c r="GOL2342" s="1279"/>
      <c r="GOM2342" s="1279"/>
      <c r="GON2342" s="1279"/>
      <c r="GOO2342" s="1279"/>
      <c r="GOP2342" s="1279"/>
      <c r="GOQ2342" s="1279"/>
      <c r="GOR2342" s="1279"/>
      <c r="GOS2342" s="1279"/>
      <c r="GOT2342" s="1279"/>
      <c r="GOU2342" s="1279"/>
      <c r="GOV2342" s="1279"/>
      <c r="GOW2342" s="1279"/>
      <c r="GOX2342" s="1279"/>
      <c r="GOY2342" s="1279"/>
      <c r="GOZ2342" s="1279"/>
      <c r="GPA2342" s="1279"/>
      <c r="GPB2342" s="1279"/>
      <c r="GPC2342" s="1279"/>
      <c r="GPD2342" s="1279"/>
      <c r="GPE2342" s="1279"/>
      <c r="GPF2342" s="1279"/>
      <c r="GPG2342" s="1279"/>
      <c r="GPH2342" s="1279"/>
      <c r="GPI2342" s="1279"/>
      <c r="GPJ2342" s="1279"/>
      <c r="GPK2342" s="1279"/>
      <c r="GPL2342" s="1279"/>
      <c r="GPM2342" s="1279"/>
      <c r="GPN2342" s="1279"/>
      <c r="GPO2342" s="1279"/>
      <c r="GPP2342" s="1279"/>
      <c r="GPQ2342" s="1279"/>
      <c r="GPR2342" s="1279"/>
      <c r="GPS2342" s="1279"/>
      <c r="GPT2342" s="1279"/>
      <c r="GPU2342" s="1279"/>
      <c r="GPV2342" s="1279"/>
      <c r="GPW2342" s="1279"/>
      <c r="GPX2342" s="1279"/>
      <c r="GPY2342" s="1279"/>
      <c r="GPZ2342" s="1279"/>
      <c r="GQA2342" s="1279"/>
      <c r="GQB2342" s="1279"/>
      <c r="GQC2342" s="1279"/>
      <c r="GQD2342" s="1279"/>
      <c r="GQE2342" s="1279"/>
      <c r="GQF2342" s="1279"/>
      <c r="GQG2342" s="1279"/>
      <c r="GQH2342" s="1279"/>
      <c r="GQI2342" s="1279"/>
      <c r="GQJ2342" s="1279"/>
      <c r="GQK2342" s="1279"/>
      <c r="GQL2342" s="1279"/>
      <c r="GQM2342" s="1279"/>
      <c r="GQN2342" s="1279"/>
      <c r="GQO2342" s="1279"/>
      <c r="GQP2342" s="1279"/>
      <c r="GQQ2342" s="1279"/>
      <c r="GQR2342" s="1279"/>
      <c r="GQS2342" s="1279"/>
      <c r="GQT2342" s="1279"/>
      <c r="GQU2342" s="1279"/>
      <c r="GQV2342" s="1279"/>
      <c r="GQW2342" s="1279"/>
      <c r="GQX2342" s="1279"/>
      <c r="GQY2342" s="1279"/>
      <c r="GQZ2342" s="1279"/>
      <c r="GRA2342" s="1279"/>
      <c r="GRB2342" s="1279"/>
      <c r="GRC2342" s="1279"/>
      <c r="GRD2342" s="1279"/>
      <c r="GRE2342" s="1279"/>
      <c r="GRF2342" s="1279"/>
      <c r="GRG2342" s="1279"/>
      <c r="GRH2342" s="1279"/>
      <c r="GRI2342" s="1279"/>
      <c r="GRJ2342" s="1279"/>
      <c r="GRK2342" s="1279"/>
      <c r="GRL2342" s="1279"/>
      <c r="GRM2342" s="1279"/>
      <c r="GRN2342" s="1279"/>
      <c r="GRO2342" s="1279"/>
      <c r="GRP2342" s="1279"/>
      <c r="GRQ2342" s="1279"/>
      <c r="GRR2342" s="1279"/>
      <c r="GRS2342" s="1279"/>
      <c r="GRT2342" s="1279"/>
      <c r="GRU2342" s="1279"/>
      <c r="GRV2342" s="1279"/>
      <c r="GRW2342" s="1279"/>
      <c r="GRX2342" s="1279"/>
      <c r="GRY2342" s="1279"/>
      <c r="GRZ2342" s="1279"/>
      <c r="GSA2342" s="1279"/>
      <c r="GSB2342" s="1279"/>
      <c r="GSC2342" s="1279"/>
      <c r="GSD2342" s="1279"/>
      <c r="GSE2342" s="1279"/>
      <c r="GSF2342" s="1279"/>
      <c r="GSG2342" s="1279"/>
      <c r="GSH2342" s="1279"/>
      <c r="GSI2342" s="1279"/>
      <c r="GSJ2342" s="1279"/>
      <c r="GSK2342" s="1279"/>
      <c r="GSL2342" s="1279"/>
      <c r="GSM2342" s="1279"/>
      <c r="GSN2342" s="1279"/>
      <c r="GSO2342" s="1279"/>
      <c r="GSP2342" s="1279"/>
      <c r="GSQ2342" s="1279"/>
      <c r="GSR2342" s="1279"/>
      <c r="GSS2342" s="1279"/>
      <c r="GST2342" s="1279"/>
      <c r="GSU2342" s="1279"/>
      <c r="GSV2342" s="1279"/>
      <c r="GSW2342" s="1279"/>
      <c r="GSX2342" s="1279"/>
      <c r="GSY2342" s="1279"/>
      <c r="GSZ2342" s="1279"/>
      <c r="GTA2342" s="1279"/>
      <c r="GTB2342" s="1279"/>
      <c r="GTC2342" s="1279"/>
      <c r="GTD2342" s="1279"/>
      <c r="GTE2342" s="1279"/>
      <c r="GTF2342" s="1279"/>
      <c r="GTG2342" s="1279"/>
      <c r="GTH2342" s="1279"/>
      <c r="GTI2342" s="1279"/>
      <c r="GTJ2342" s="1279"/>
      <c r="GTK2342" s="1279"/>
      <c r="GTL2342" s="1279"/>
      <c r="GTM2342" s="1279"/>
      <c r="GTN2342" s="1279"/>
      <c r="GTO2342" s="1279"/>
      <c r="GTP2342" s="1279"/>
      <c r="GTQ2342" s="1279"/>
      <c r="GTR2342" s="1279"/>
      <c r="GTS2342" s="1279"/>
      <c r="GTT2342" s="1279"/>
      <c r="GTU2342" s="1279"/>
      <c r="GTV2342" s="1279"/>
      <c r="GTW2342" s="1279"/>
      <c r="GTX2342" s="1279"/>
      <c r="GTY2342" s="1279"/>
      <c r="GTZ2342" s="1279"/>
      <c r="GUA2342" s="1279"/>
      <c r="GUB2342" s="1279"/>
      <c r="GUC2342" s="1279"/>
      <c r="GUD2342" s="1279"/>
      <c r="GUE2342" s="1279"/>
      <c r="GUF2342" s="1279"/>
      <c r="GUG2342" s="1279"/>
      <c r="GUH2342" s="1279"/>
      <c r="GUI2342" s="1279"/>
      <c r="GUJ2342" s="1279"/>
      <c r="GUK2342" s="1279"/>
      <c r="GUL2342" s="1279"/>
      <c r="GUM2342" s="1279"/>
      <c r="GUN2342" s="1279"/>
      <c r="GUO2342" s="1279"/>
      <c r="GUP2342" s="1279"/>
      <c r="GUQ2342" s="1279"/>
      <c r="GUR2342" s="1279"/>
      <c r="GUS2342" s="1279"/>
      <c r="GUT2342" s="1279"/>
      <c r="GUU2342" s="1279"/>
      <c r="GUV2342" s="1279"/>
      <c r="GUW2342" s="1279"/>
      <c r="GUX2342" s="1279"/>
      <c r="GUY2342" s="1279"/>
      <c r="GUZ2342" s="1279"/>
      <c r="GVA2342" s="1279"/>
      <c r="GVB2342" s="1279"/>
      <c r="GVC2342" s="1279"/>
      <c r="GVD2342" s="1279"/>
      <c r="GVE2342" s="1279"/>
      <c r="GVF2342" s="1279"/>
      <c r="GVG2342" s="1279"/>
      <c r="GVH2342" s="1279"/>
      <c r="GVI2342" s="1279"/>
      <c r="GVJ2342" s="1279"/>
      <c r="GVK2342" s="1279"/>
      <c r="GVL2342" s="1279"/>
      <c r="GVM2342" s="1279"/>
      <c r="GVN2342" s="1279"/>
      <c r="GVO2342" s="1279"/>
      <c r="GVP2342" s="1279"/>
      <c r="GVQ2342" s="1279"/>
      <c r="GVR2342" s="1279"/>
      <c r="GVS2342" s="1279"/>
      <c r="GVT2342" s="1279"/>
      <c r="GVU2342" s="1279"/>
      <c r="GVV2342" s="1279"/>
      <c r="GVW2342" s="1279"/>
      <c r="GVX2342" s="1279"/>
      <c r="GVY2342" s="1279"/>
      <c r="GVZ2342" s="1279"/>
      <c r="GWA2342" s="1279"/>
      <c r="GWB2342" s="1279"/>
      <c r="GWC2342" s="1279"/>
      <c r="GWD2342" s="1279"/>
      <c r="GWE2342" s="1279"/>
      <c r="GWF2342" s="1279"/>
      <c r="GWG2342" s="1279"/>
      <c r="GWH2342" s="1279"/>
      <c r="GWI2342" s="1279"/>
      <c r="GWJ2342" s="1279"/>
      <c r="GWK2342" s="1279"/>
      <c r="GWL2342" s="1279"/>
      <c r="GWM2342" s="1279"/>
      <c r="GWN2342" s="1279"/>
      <c r="GWO2342" s="1279"/>
      <c r="GWP2342" s="1279"/>
      <c r="GWQ2342" s="1279"/>
      <c r="GWR2342" s="1279"/>
      <c r="GWS2342" s="1279"/>
      <c r="GWT2342" s="1279"/>
      <c r="GWU2342" s="1279"/>
      <c r="GWV2342" s="1279"/>
      <c r="GWW2342" s="1279"/>
      <c r="GWX2342" s="1279"/>
      <c r="GWY2342" s="1279"/>
      <c r="GWZ2342" s="1279"/>
      <c r="GXA2342" s="1279"/>
      <c r="GXB2342" s="1279"/>
      <c r="GXC2342" s="1279"/>
      <c r="GXD2342" s="1279"/>
      <c r="GXE2342" s="1279"/>
      <c r="GXF2342" s="1279"/>
      <c r="GXG2342" s="1279"/>
      <c r="GXH2342" s="1279"/>
      <c r="GXI2342" s="1279"/>
      <c r="GXJ2342" s="1279"/>
      <c r="GXK2342" s="1279"/>
      <c r="GXL2342" s="1279"/>
      <c r="GXM2342" s="1279"/>
      <c r="GXN2342" s="1279"/>
      <c r="GXO2342" s="1279"/>
      <c r="GXP2342" s="1279"/>
      <c r="GXQ2342" s="1279"/>
      <c r="GXR2342" s="1279"/>
      <c r="GXS2342" s="1279"/>
      <c r="GXT2342" s="1279"/>
      <c r="GXU2342" s="1279"/>
      <c r="GXV2342" s="1279"/>
      <c r="GXW2342" s="1279"/>
      <c r="GXX2342" s="1279"/>
      <c r="GXY2342" s="1279"/>
      <c r="GXZ2342" s="1279"/>
      <c r="GYA2342" s="1279"/>
      <c r="GYB2342" s="1279"/>
      <c r="GYC2342" s="1279"/>
      <c r="GYD2342" s="1279"/>
      <c r="GYE2342" s="1279"/>
      <c r="GYF2342" s="1279"/>
      <c r="GYG2342" s="1279"/>
      <c r="GYH2342" s="1279"/>
      <c r="GYI2342" s="1279"/>
      <c r="GYJ2342" s="1279"/>
      <c r="GYK2342" s="1279"/>
      <c r="GYL2342" s="1279"/>
      <c r="GYM2342" s="1279"/>
      <c r="GYN2342" s="1279"/>
      <c r="GYO2342" s="1279"/>
      <c r="GYP2342" s="1279"/>
      <c r="GYQ2342" s="1279"/>
      <c r="GYR2342" s="1279"/>
      <c r="GYS2342" s="1279"/>
      <c r="GYT2342" s="1279"/>
      <c r="GYU2342" s="1279"/>
      <c r="GYV2342" s="1279"/>
      <c r="GYW2342" s="1279"/>
      <c r="GYX2342" s="1279"/>
      <c r="GYY2342" s="1279"/>
      <c r="GYZ2342" s="1279"/>
      <c r="GZA2342" s="1279"/>
      <c r="GZB2342" s="1279"/>
      <c r="GZC2342" s="1279"/>
      <c r="GZD2342" s="1279"/>
      <c r="GZE2342" s="1279"/>
      <c r="GZF2342" s="1279"/>
      <c r="GZG2342" s="1279"/>
      <c r="GZH2342" s="1279"/>
      <c r="GZI2342" s="1279"/>
      <c r="GZJ2342" s="1279"/>
      <c r="GZK2342" s="1279"/>
      <c r="GZL2342" s="1279"/>
      <c r="GZM2342" s="1279"/>
      <c r="GZN2342" s="1279"/>
      <c r="GZO2342" s="1279"/>
      <c r="GZP2342" s="1279"/>
      <c r="GZQ2342" s="1279"/>
      <c r="GZR2342" s="1279"/>
      <c r="GZS2342" s="1279"/>
      <c r="GZT2342" s="1279"/>
      <c r="GZU2342" s="1279"/>
      <c r="GZV2342" s="1279"/>
      <c r="GZW2342" s="1279"/>
      <c r="GZX2342" s="1279"/>
      <c r="GZY2342" s="1279"/>
      <c r="GZZ2342" s="1279"/>
      <c r="HAA2342" s="1279"/>
      <c r="HAB2342" s="1279"/>
      <c r="HAC2342" s="1279"/>
      <c r="HAD2342" s="1279"/>
      <c r="HAE2342" s="1279"/>
      <c r="HAF2342" s="1279"/>
      <c r="HAG2342" s="1279"/>
      <c r="HAH2342" s="1279"/>
      <c r="HAI2342" s="1279"/>
      <c r="HAJ2342" s="1279"/>
      <c r="HAK2342" s="1279"/>
      <c r="HAL2342" s="1279"/>
      <c r="HAM2342" s="1279"/>
      <c r="HAN2342" s="1279"/>
      <c r="HAO2342" s="1279"/>
      <c r="HAP2342" s="1279"/>
      <c r="HAQ2342" s="1279"/>
      <c r="HAR2342" s="1279"/>
      <c r="HAS2342" s="1279"/>
      <c r="HAT2342" s="1279"/>
      <c r="HAU2342" s="1279"/>
      <c r="HAV2342" s="1279"/>
      <c r="HAW2342" s="1279"/>
      <c r="HAX2342" s="1279"/>
      <c r="HAY2342" s="1279"/>
      <c r="HAZ2342" s="1279"/>
      <c r="HBA2342" s="1279"/>
      <c r="HBB2342" s="1279"/>
      <c r="HBC2342" s="1279"/>
      <c r="HBD2342" s="1279"/>
      <c r="HBE2342" s="1279"/>
      <c r="HBF2342" s="1279"/>
      <c r="HBG2342" s="1279"/>
      <c r="HBH2342" s="1279"/>
      <c r="HBI2342" s="1279"/>
      <c r="HBJ2342" s="1279"/>
      <c r="HBK2342" s="1279"/>
      <c r="HBL2342" s="1279"/>
      <c r="HBM2342" s="1279"/>
      <c r="HBN2342" s="1279"/>
      <c r="HBO2342" s="1279"/>
      <c r="HBP2342" s="1279"/>
      <c r="HBQ2342" s="1279"/>
      <c r="HBR2342" s="1279"/>
      <c r="HBS2342" s="1279"/>
      <c r="HBT2342" s="1279"/>
      <c r="HBU2342" s="1279"/>
      <c r="HBV2342" s="1279"/>
      <c r="HBW2342" s="1279"/>
      <c r="HBX2342" s="1279"/>
      <c r="HBY2342" s="1279"/>
      <c r="HBZ2342" s="1279"/>
      <c r="HCA2342" s="1279"/>
      <c r="HCB2342" s="1279"/>
      <c r="HCC2342" s="1279"/>
      <c r="HCD2342" s="1279"/>
      <c r="HCE2342" s="1279"/>
      <c r="HCF2342" s="1279"/>
      <c r="HCG2342" s="1279"/>
      <c r="HCH2342" s="1279"/>
      <c r="HCI2342" s="1279"/>
      <c r="HCJ2342" s="1279"/>
      <c r="HCK2342" s="1279"/>
      <c r="HCL2342" s="1279"/>
      <c r="HCM2342" s="1279"/>
      <c r="HCN2342" s="1279"/>
      <c r="HCO2342" s="1279"/>
      <c r="HCP2342" s="1279"/>
      <c r="HCQ2342" s="1279"/>
      <c r="HCR2342" s="1279"/>
      <c r="HCS2342" s="1279"/>
      <c r="HCT2342" s="1279"/>
      <c r="HCU2342" s="1279"/>
      <c r="HCV2342" s="1279"/>
      <c r="HCW2342" s="1279"/>
      <c r="HCX2342" s="1279"/>
      <c r="HCY2342" s="1279"/>
      <c r="HCZ2342" s="1279"/>
      <c r="HDA2342" s="1279"/>
      <c r="HDB2342" s="1279"/>
      <c r="HDC2342" s="1279"/>
      <c r="HDD2342" s="1279"/>
      <c r="HDE2342" s="1279"/>
      <c r="HDF2342" s="1279"/>
      <c r="HDG2342" s="1279"/>
      <c r="HDH2342" s="1279"/>
      <c r="HDI2342" s="1279"/>
      <c r="HDJ2342" s="1279"/>
      <c r="HDK2342" s="1279"/>
      <c r="HDL2342" s="1279"/>
      <c r="HDM2342" s="1279"/>
      <c r="HDN2342" s="1279"/>
      <c r="HDO2342" s="1279"/>
      <c r="HDP2342" s="1279"/>
      <c r="HDQ2342" s="1279"/>
      <c r="HDR2342" s="1279"/>
      <c r="HDS2342" s="1279"/>
      <c r="HDT2342" s="1279"/>
      <c r="HDU2342" s="1279"/>
      <c r="HDV2342" s="1279"/>
      <c r="HDW2342" s="1279"/>
      <c r="HDX2342" s="1279"/>
      <c r="HDY2342" s="1279"/>
      <c r="HDZ2342" s="1279"/>
      <c r="HEA2342" s="1279"/>
      <c r="HEB2342" s="1279"/>
      <c r="HEC2342" s="1279"/>
      <c r="HED2342" s="1279"/>
      <c r="HEE2342" s="1279"/>
      <c r="HEF2342" s="1279"/>
      <c r="HEG2342" s="1279"/>
      <c r="HEH2342" s="1279"/>
      <c r="HEI2342" s="1279"/>
      <c r="HEJ2342" s="1279"/>
      <c r="HEK2342" s="1279"/>
      <c r="HEL2342" s="1279"/>
      <c r="HEM2342" s="1279"/>
      <c r="HEN2342" s="1279"/>
      <c r="HEO2342" s="1279"/>
      <c r="HEP2342" s="1279"/>
      <c r="HEQ2342" s="1279"/>
      <c r="HER2342" s="1279"/>
      <c r="HES2342" s="1279"/>
      <c r="HET2342" s="1279"/>
      <c r="HEU2342" s="1279"/>
      <c r="HEV2342" s="1279"/>
      <c r="HEW2342" s="1279"/>
      <c r="HEX2342" s="1279"/>
      <c r="HEY2342" s="1279"/>
      <c r="HEZ2342" s="1279"/>
      <c r="HFA2342" s="1279"/>
      <c r="HFB2342" s="1279"/>
      <c r="HFC2342" s="1279"/>
      <c r="HFD2342" s="1279"/>
      <c r="HFE2342" s="1279"/>
      <c r="HFF2342" s="1279"/>
      <c r="HFG2342" s="1279"/>
      <c r="HFH2342" s="1279"/>
      <c r="HFI2342" s="1279"/>
      <c r="HFJ2342" s="1279"/>
      <c r="HFK2342" s="1279"/>
      <c r="HFL2342" s="1279"/>
      <c r="HFM2342" s="1279"/>
      <c r="HFN2342" s="1279"/>
      <c r="HFO2342" s="1279"/>
      <c r="HFP2342" s="1279"/>
      <c r="HFQ2342" s="1279"/>
      <c r="HFR2342" s="1279"/>
      <c r="HFS2342" s="1279"/>
      <c r="HFT2342" s="1279"/>
      <c r="HFU2342" s="1279"/>
      <c r="HFV2342" s="1279"/>
      <c r="HFW2342" s="1279"/>
      <c r="HFX2342" s="1279"/>
      <c r="HFY2342" s="1279"/>
      <c r="HFZ2342" s="1279"/>
      <c r="HGA2342" s="1279"/>
      <c r="HGB2342" s="1279"/>
      <c r="HGC2342" s="1279"/>
      <c r="HGD2342" s="1279"/>
      <c r="HGE2342" s="1279"/>
      <c r="HGF2342" s="1279"/>
      <c r="HGG2342" s="1279"/>
      <c r="HGH2342" s="1279"/>
      <c r="HGI2342" s="1279"/>
      <c r="HGJ2342" s="1279"/>
      <c r="HGK2342" s="1279"/>
      <c r="HGL2342" s="1279"/>
      <c r="HGM2342" s="1279"/>
      <c r="HGN2342" s="1279"/>
      <c r="HGO2342" s="1279"/>
      <c r="HGP2342" s="1279"/>
      <c r="HGQ2342" s="1279"/>
      <c r="HGR2342" s="1279"/>
      <c r="HGS2342" s="1279"/>
      <c r="HGT2342" s="1279"/>
      <c r="HGU2342" s="1279"/>
      <c r="HGV2342" s="1279"/>
      <c r="HGW2342" s="1279"/>
      <c r="HGX2342" s="1279"/>
      <c r="HGY2342" s="1279"/>
      <c r="HGZ2342" s="1279"/>
      <c r="HHA2342" s="1279"/>
      <c r="HHB2342" s="1279"/>
      <c r="HHC2342" s="1279"/>
      <c r="HHD2342" s="1279"/>
      <c r="HHE2342" s="1279"/>
      <c r="HHF2342" s="1279"/>
      <c r="HHG2342" s="1279"/>
      <c r="HHH2342" s="1279"/>
      <c r="HHI2342" s="1279"/>
      <c r="HHJ2342" s="1279"/>
      <c r="HHK2342" s="1279"/>
      <c r="HHL2342" s="1279"/>
      <c r="HHM2342" s="1279"/>
      <c r="HHN2342" s="1279"/>
      <c r="HHO2342" s="1279"/>
      <c r="HHP2342" s="1279"/>
      <c r="HHQ2342" s="1279"/>
      <c r="HHR2342" s="1279"/>
      <c r="HHS2342" s="1279"/>
      <c r="HHT2342" s="1279"/>
      <c r="HHU2342" s="1279"/>
      <c r="HHV2342" s="1279"/>
      <c r="HHW2342" s="1279"/>
      <c r="HHX2342" s="1279"/>
      <c r="HHY2342" s="1279"/>
      <c r="HHZ2342" s="1279"/>
      <c r="HIA2342" s="1279"/>
      <c r="HIB2342" s="1279"/>
      <c r="HIC2342" s="1279"/>
      <c r="HID2342" s="1279"/>
      <c r="HIE2342" s="1279"/>
      <c r="HIF2342" s="1279"/>
      <c r="HIG2342" s="1279"/>
      <c r="HIH2342" s="1279"/>
      <c r="HII2342" s="1279"/>
      <c r="HIJ2342" s="1279"/>
      <c r="HIK2342" s="1279"/>
      <c r="HIL2342" s="1279"/>
      <c r="HIM2342" s="1279"/>
      <c r="HIN2342" s="1279"/>
      <c r="HIO2342" s="1279"/>
      <c r="HIP2342" s="1279"/>
      <c r="HIQ2342" s="1279"/>
      <c r="HIR2342" s="1279"/>
      <c r="HIS2342" s="1279"/>
      <c r="HIT2342" s="1279"/>
      <c r="HIU2342" s="1279"/>
      <c r="HIV2342" s="1279"/>
      <c r="HIW2342" s="1279"/>
      <c r="HIX2342" s="1279"/>
      <c r="HIY2342" s="1279"/>
      <c r="HIZ2342" s="1279"/>
      <c r="HJA2342" s="1279"/>
      <c r="HJB2342" s="1279"/>
      <c r="HJC2342" s="1279"/>
      <c r="HJD2342" s="1279"/>
      <c r="HJE2342" s="1279"/>
      <c r="HJF2342" s="1279"/>
      <c r="HJG2342" s="1279"/>
      <c r="HJH2342" s="1279"/>
      <c r="HJI2342" s="1279"/>
      <c r="HJJ2342" s="1279"/>
      <c r="HJK2342" s="1279"/>
      <c r="HJL2342" s="1279"/>
      <c r="HJM2342" s="1279"/>
      <c r="HJN2342" s="1279"/>
      <c r="HJO2342" s="1279"/>
      <c r="HJP2342" s="1279"/>
      <c r="HJQ2342" s="1279"/>
      <c r="HJR2342" s="1279"/>
      <c r="HJS2342" s="1279"/>
      <c r="HJT2342" s="1279"/>
      <c r="HJU2342" s="1279"/>
      <c r="HJV2342" s="1279"/>
      <c r="HJW2342" s="1279"/>
      <c r="HJX2342" s="1279"/>
      <c r="HJY2342" s="1279"/>
      <c r="HJZ2342" s="1279"/>
      <c r="HKA2342" s="1279"/>
      <c r="HKB2342" s="1279"/>
      <c r="HKC2342" s="1279"/>
      <c r="HKD2342" s="1279"/>
      <c r="HKE2342" s="1279"/>
      <c r="HKF2342" s="1279"/>
      <c r="HKG2342" s="1279"/>
      <c r="HKH2342" s="1279"/>
      <c r="HKI2342" s="1279"/>
      <c r="HKJ2342" s="1279"/>
      <c r="HKK2342" s="1279"/>
      <c r="HKL2342" s="1279"/>
      <c r="HKM2342" s="1279"/>
      <c r="HKN2342" s="1279"/>
      <c r="HKO2342" s="1279"/>
      <c r="HKP2342" s="1279"/>
      <c r="HKQ2342" s="1279"/>
      <c r="HKR2342" s="1279"/>
      <c r="HKS2342" s="1279"/>
      <c r="HKT2342" s="1279"/>
      <c r="HKU2342" s="1279"/>
      <c r="HKV2342" s="1279"/>
      <c r="HKW2342" s="1279"/>
      <c r="HKX2342" s="1279"/>
      <c r="HKY2342" s="1279"/>
      <c r="HKZ2342" s="1279"/>
      <c r="HLA2342" s="1279"/>
      <c r="HLB2342" s="1279"/>
      <c r="HLC2342" s="1279"/>
      <c r="HLD2342" s="1279"/>
      <c r="HLE2342" s="1279"/>
      <c r="HLF2342" s="1279"/>
      <c r="HLG2342" s="1279"/>
      <c r="HLH2342" s="1279"/>
      <c r="HLI2342" s="1279"/>
      <c r="HLJ2342" s="1279"/>
      <c r="HLK2342" s="1279"/>
      <c r="HLL2342" s="1279"/>
      <c r="HLM2342" s="1279"/>
      <c r="HLN2342" s="1279"/>
      <c r="HLO2342" s="1279"/>
      <c r="HLP2342" s="1279"/>
      <c r="HLQ2342" s="1279"/>
      <c r="HLR2342" s="1279"/>
      <c r="HLS2342" s="1279"/>
      <c r="HLT2342" s="1279"/>
      <c r="HLU2342" s="1279"/>
      <c r="HLV2342" s="1279"/>
      <c r="HLW2342" s="1279"/>
      <c r="HLX2342" s="1279"/>
      <c r="HLY2342" s="1279"/>
      <c r="HLZ2342" s="1279"/>
      <c r="HMA2342" s="1279"/>
      <c r="HMB2342" s="1279"/>
      <c r="HMC2342" s="1279"/>
      <c r="HMD2342" s="1279"/>
      <c r="HME2342" s="1279"/>
      <c r="HMF2342" s="1279"/>
      <c r="HMG2342" s="1279"/>
      <c r="HMH2342" s="1279"/>
      <c r="HMI2342" s="1279"/>
      <c r="HMJ2342" s="1279"/>
      <c r="HMK2342" s="1279"/>
      <c r="HML2342" s="1279"/>
      <c r="HMM2342" s="1279"/>
      <c r="HMN2342" s="1279"/>
      <c r="HMO2342" s="1279"/>
      <c r="HMP2342" s="1279"/>
      <c r="HMQ2342" s="1279"/>
      <c r="HMR2342" s="1279"/>
      <c r="HMS2342" s="1279"/>
      <c r="HMT2342" s="1279"/>
      <c r="HMU2342" s="1279"/>
      <c r="HMV2342" s="1279"/>
      <c r="HMW2342" s="1279"/>
      <c r="HMX2342" s="1279"/>
      <c r="HMY2342" s="1279"/>
      <c r="HMZ2342" s="1279"/>
      <c r="HNA2342" s="1279"/>
      <c r="HNB2342" s="1279"/>
      <c r="HNC2342" s="1279"/>
      <c r="HND2342" s="1279"/>
      <c r="HNE2342" s="1279"/>
      <c r="HNF2342" s="1279"/>
      <c r="HNG2342" s="1279"/>
      <c r="HNH2342" s="1279"/>
      <c r="HNI2342" s="1279"/>
      <c r="HNJ2342" s="1279"/>
      <c r="HNK2342" s="1279"/>
      <c r="HNL2342" s="1279"/>
      <c r="HNM2342" s="1279"/>
      <c r="HNN2342" s="1279"/>
      <c r="HNO2342" s="1279"/>
      <c r="HNP2342" s="1279"/>
      <c r="HNQ2342" s="1279"/>
      <c r="HNR2342" s="1279"/>
      <c r="HNS2342" s="1279"/>
      <c r="HNT2342" s="1279"/>
      <c r="HNU2342" s="1279"/>
      <c r="HNV2342" s="1279"/>
      <c r="HNW2342" s="1279"/>
      <c r="HNX2342" s="1279"/>
      <c r="HNY2342" s="1279"/>
      <c r="HNZ2342" s="1279"/>
      <c r="HOA2342" s="1279"/>
      <c r="HOB2342" s="1279"/>
      <c r="HOC2342" s="1279"/>
      <c r="HOD2342" s="1279"/>
      <c r="HOE2342" s="1279"/>
      <c r="HOF2342" s="1279"/>
      <c r="HOG2342" s="1279"/>
      <c r="HOH2342" s="1279"/>
      <c r="HOI2342" s="1279"/>
      <c r="HOJ2342" s="1279"/>
      <c r="HOK2342" s="1279"/>
      <c r="HOL2342" s="1279"/>
      <c r="HOM2342" s="1279"/>
      <c r="HON2342" s="1279"/>
      <c r="HOO2342" s="1279"/>
      <c r="HOP2342" s="1279"/>
      <c r="HOQ2342" s="1279"/>
      <c r="HOR2342" s="1279"/>
      <c r="HOS2342" s="1279"/>
      <c r="HOT2342" s="1279"/>
      <c r="HOU2342" s="1279"/>
      <c r="HOV2342" s="1279"/>
      <c r="HOW2342" s="1279"/>
      <c r="HOX2342" s="1279"/>
      <c r="HOY2342" s="1279"/>
      <c r="HOZ2342" s="1279"/>
      <c r="HPA2342" s="1279"/>
      <c r="HPB2342" s="1279"/>
      <c r="HPC2342" s="1279"/>
      <c r="HPD2342" s="1279"/>
      <c r="HPE2342" s="1279"/>
      <c r="HPF2342" s="1279"/>
      <c r="HPG2342" s="1279"/>
      <c r="HPH2342" s="1279"/>
      <c r="HPI2342" s="1279"/>
      <c r="HPJ2342" s="1279"/>
      <c r="HPK2342" s="1279"/>
      <c r="HPL2342" s="1279"/>
      <c r="HPM2342" s="1279"/>
      <c r="HPN2342" s="1279"/>
      <c r="HPO2342" s="1279"/>
      <c r="HPP2342" s="1279"/>
      <c r="HPQ2342" s="1279"/>
      <c r="HPR2342" s="1279"/>
      <c r="HPS2342" s="1279"/>
      <c r="HPT2342" s="1279"/>
      <c r="HPU2342" s="1279"/>
      <c r="HPV2342" s="1279"/>
      <c r="HPW2342" s="1279"/>
      <c r="HPX2342" s="1279"/>
      <c r="HPY2342" s="1279"/>
      <c r="HPZ2342" s="1279"/>
      <c r="HQA2342" s="1279"/>
      <c r="HQB2342" s="1279"/>
      <c r="HQC2342" s="1279"/>
      <c r="HQD2342" s="1279"/>
      <c r="HQE2342" s="1279"/>
      <c r="HQF2342" s="1279"/>
      <c r="HQG2342" s="1279"/>
      <c r="HQH2342" s="1279"/>
      <c r="HQI2342" s="1279"/>
      <c r="HQJ2342" s="1279"/>
      <c r="HQK2342" s="1279"/>
      <c r="HQL2342" s="1279"/>
      <c r="HQM2342" s="1279"/>
      <c r="HQN2342" s="1279"/>
      <c r="HQO2342" s="1279"/>
      <c r="HQP2342" s="1279"/>
      <c r="HQQ2342" s="1279"/>
      <c r="HQR2342" s="1279"/>
      <c r="HQS2342" s="1279"/>
      <c r="HQT2342" s="1279"/>
      <c r="HQU2342" s="1279"/>
      <c r="HQV2342" s="1279"/>
      <c r="HQW2342" s="1279"/>
      <c r="HQX2342" s="1279"/>
      <c r="HQY2342" s="1279"/>
      <c r="HQZ2342" s="1279"/>
      <c r="HRA2342" s="1279"/>
      <c r="HRB2342" s="1279"/>
      <c r="HRC2342" s="1279"/>
      <c r="HRD2342" s="1279"/>
      <c r="HRE2342" s="1279"/>
      <c r="HRF2342" s="1279"/>
      <c r="HRG2342" s="1279"/>
      <c r="HRH2342" s="1279"/>
      <c r="HRI2342" s="1279"/>
      <c r="HRJ2342" s="1279"/>
      <c r="HRK2342" s="1279"/>
      <c r="HRL2342" s="1279"/>
      <c r="HRM2342" s="1279"/>
      <c r="HRN2342" s="1279"/>
      <c r="HRO2342" s="1279"/>
      <c r="HRP2342" s="1279"/>
      <c r="HRQ2342" s="1279"/>
      <c r="HRR2342" s="1279"/>
      <c r="HRS2342" s="1279"/>
      <c r="HRT2342" s="1279"/>
      <c r="HRU2342" s="1279"/>
      <c r="HRV2342" s="1279"/>
      <c r="HRW2342" s="1279"/>
      <c r="HRX2342" s="1279"/>
      <c r="HRY2342" s="1279"/>
      <c r="HRZ2342" s="1279"/>
      <c r="HSA2342" s="1279"/>
      <c r="HSB2342" s="1279"/>
      <c r="HSC2342" s="1279"/>
      <c r="HSD2342" s="1279"/>
      <c r="HSE2342" s="1279"/>
      <c r="HSF2342" s="1279"/>
      <c r="HSG2342" s="1279"/>
      <c r="HSH2342" s="1279"/>
      <c r="HSI2342" s="1279"/>
      <c r="HSJ2342" s="1279"/>
      <c r="HSK2342" s="1279"/>
      <c r="HSL2342" s="1279"/>
      <c r="HSM2342" s="1279"/>
      <c r="HSN2342" s="1279"/>
      <c r="HSO2342" s="1279"/>
      <c r="HSP2342" s="1279"/>
      <c r="HSQ2342" s="1279"/>
      <c r="HSR2342" s="1279"/>
      <c r="HSS2342" s="1279"/>
      <c r="HST2342" s="1279"/>
      <c r="HSU2342" s="1279"/>
      <c r="HSV2342" s="1279"/>
      <c r="HSW2342" s="1279"/>
      <c r="HSX2342" s="1279"/>
      <c r="HSY2342" s="1279"/>
      <c r="HSZ2342" s="1279"/>
      <c r="HTA2342" s="1279"/>
      <c r="HTB2342" s="1279"/>
      <c r="HTC2342" s="1279"/>
      <c r="HTD2342" s="1279"/>
      <c r="HTE2342" s="1279"/>
      <c r="HTF2342" s="1279"/>
      <c r="HTG2342" s="1279"/>
      <c r="HTH2342" s="1279"/>
      <c r="HTI2342" s="1279"/>
      <c r="HTJ2342" s="1279"/>
      <c r="HTK2342" s="1279"/>
      <c r="HTL2342" s="1279"/>
      <c r="HTM2342" s="1279"/>
      <c r="HTN2342" s="1279"/>
      <c r="HTO2342" s="1279"/>
      <c r="HTP2342" s="1279"/>
      <c r="HTQ2342" s="1279"/>
      <c r="HTR2342" s="1279"/>
      <c r="HTS2342" s="1279"/>
      <c r="HTT2342" s="1279"/>
      <c r="HTU2342" s="1279"/>
      <c r="HTV2342" s="1279"/>
      <c r="HTW2342" s="1279"/>
      <c r="HTX2342" s="1279"/>
      <c r="HTY2342" s="1279"/>
      <c r="HTZ2342" s="1279"/>
      <c r="HUA2342" s="1279"/>
      <c r="HUB2342" s="1279"/>
      <c r="HUC2342" s="1279"/>
      <c r="HUD2342" s="1279"/>
      <c r="HUE2342" s="1279"/>
      <c r="HUF2342" s="1279"/>
      <c r="HUG2342" s="1279"/>
      <c r="HUH2342" s="1279"/>
      <c r="HUI2342" s="1279"/>
      <c r="HUJ2342" s="1279"/>
      <c r="HUK2342" s="1279"/>
      <c r="HUL2342" s="1279"/>
      <c r="HUM2342" s="1279"/>
      <c r="HUN2342" s="1279"/>
      <c r="HUO2342" s="1279"/>
      <c r="HUP2342" s="1279"/>
      <c r="HUQ2342" s="1279"/>
      <c r="HUR2342" s="1279"/>
      <c r="HUS2342" s="1279"/>
      <c r="HUT2342" s="1279"/>
      <c r="HUU2342" s="1279"/>
      <c r="HUV2342" s="1279"/>
      <c r="HUW2342" s="1279"/>
      <c r="HUX2342" s="1279"/>
      <c r="HUY2342" s="1279"/>
      <c r="HUZ2342" s="1279"/>
      <c r="HVA2342" s="1279"/>
      <c r="HVB2342" s="1279"/>
      <c r="HVC2342" s="1279"/>
      <c r="HVD2342" s="1279"/>
      <c r="HVE2342" s="1279"/>
      <c r="HVF2342" s="1279"/>
      <c r="HVG2342" s="1279"/>
      <c r="HVH2342" s="1279"/>
      <c r="HVI2342" s="1279"/>
      <c r="HVJ2342" s="1279"/>
      <c r="HVK2342" s="1279"/>
      <c r="HVL2342" s="1279"/>
      <c r="HVM2342" s="1279"/>
      <c r="HVN2342" s="1279"/>
      <c r="HVO2342" s="1279"/>
      <c r="HVP2342" s="1279"/>
      <c r="HVQ2342" s="1279"/>
      <c r="HVR2342" s="1279"/>
      <c r="HVS2342" s="1279"/>
      <c r="HVT2342" s="1279"/>
      <c r="HVU2342" s="1279"/>
      <c r="HVV2342" s="1279"/>
      <c r="HVW2342" s="1279"/>
      <c r="HVX2342" s="1279"/>
      <c r="HVY2342" s="1279"/>
      <c r="HVZ2342" s="1279"/>
      <c r="HWA2342" s="1279"/>
      <c r="HWB2342" s="1279"/>
      <c r="HWC2342" s="1279"/>
      <c r="HWD2342" s="1279"/>
      <c r="HWE2342" s="1279"/>
      <c r="HWF2342" s="1279"/>
      <c r="HWG2342" s="1279"/>
      <c r="HWH2342" s="1279"/>
      <c r="HWI2342" s="1279"/>
      <c r="HWJ2342" s="1279"/>
      <c r="HWK2342" s="1279"/>
      <c r="HWL2342" s="1279"/>
      <c r="HWM2342" s="1279"/>
      <c r="HWN2342" s="1279"/>
      <c r="HWO2342" s="1279"/>
      <c r="HWP2342" s="1279"/>
      <c r="HWQ2342" s="1279"/>
      <c r="HWR2342" s="1279"/>
      <c r="HWS2342" s="1279"/>
      <c r="HWT2342" s="1279"/>
      <c r="HWU2342" s="1279"/>
      <c r="HWV2342" s="1279"/>
      <c r="HWW2342" s="1279"/>
      <c r="HWX2342" s="1279"/>
      <c r="HWY2342" s="1279"/>
      <c r="HWZ2342" s="1279"/>
      <c r="HXA2342" s="1279"/>
      <c r="HXB2342" s="1279"/>
      <c r="HXC2342" s="1279"/>
      <c r="HXD2342" s="1279"/>
      <c r="HXE2342" s="1279"/>
      <c r="HXF2342" s="1279"/>
      <c r="HXG2342" s="1279"/>
      <c r="HXH2342" s="1279"/>
      <c r="HXI2342" s="1279"/>
      <c r="HXJ2342" s="1279"/>
      <c r="HXK2342" s="1279"/>
      <c r="HXL2342" s="1279"/>
      <c r="HXM2342" s="1279"/>
      <c r="HXN2342" s="1279"/>
      <c r="HXO2342" s="1279"/>
      <c r="HXP2342" s="1279"/>
      <c r="HXQ2342" s="1279"/>
      <c r="HXR2342" s="1279"/>
      <c r="HXS2342" s="1279"/>
      <c r="HXT2342" s="1279"/>
      <c r="HXU2342" s="1279"/>
      <c r="HXV2342" s="1279"/>
      <c r="HXW2342" s="1279"/>
      <c r="HXX2342" s="1279"/>
      <c r="HXY2342" s="1279"/>
      <c r="HXZ2342" s="1279"/>
      <c r="HYA2342" s="1279"/>
      <c r="HYB2342" s="1279"/>
      <c r="HYC2342" s="1279"/>
      <c r="HYD2342" s="1279"/>
      <c r="HYE2342" s="1279"/>
      <c r="HYF2342" s="1279"/>
      <c r="HYG2342" s="1279"/>
      <c r="HYH2342" s="1279"/>
      <c r="HYI2342" s="1279"/>
      <c r="HYJ2342" s="1279"/>
      <c r="HYK2342" s="1279"/>
      <c r="HYL2342" s="1279"/>
      <c r="HYM2342" s="1279"/>
      <c r="HYN2342" s="1279"/>
      <c r="HYO2342" s="1279"/>
      <c r="HYP2342" s="1279"/>
      <c r="HYQ2342" s="1279"/>
      <c r="HYR2342" s="1279"/>
      <c r="HYS2342" s="1279"/>
      <c r="HYT2342" s="1279"/>
      <c r="HYU2342" s="1279"/>
      <c r="HYV2342" s="1279"/>
      <c r="HYW2342" s="1279"/>
      <c r="HYX2342" s="1279"/>
      <c r="HYY2342" s="1279"/>
      <c r="HYZ2342" s="1279"/>
      <c r="HZA2342" s="1279"/>
      <c r="HZB2342" s="1279"/>
      <c r="HZC2342" s="1279"/>
      <c r="HZD2342" s="1279"/>
      <c r="HZE2342" s="1279"/>
      <c r="HZF2342" s="1279"/>
      <c r="HZG2342" s="1279"/>
      <c r="HZH2342" s="1279"/>
      <c r="HZI2342" s="1279"/>
      <c r="HZJ2342" s="1279"/>
      <c r="HZK2342" s="1279"/>
      <c r="HZL2342" s="1279"/>
      <c r="HZM2342" s="1279"/>
      <c r="HZN2342" s="1279"/>
      <c r="HZO2342" s="1279"/>
      <c r="HZP2342" s="1279"/>
      <c r="HZQ2342" s="1279"/>
      <c r="HZR2342" s="1279"/>
      <c r="HZS2342" s="1279"/>
      <c r="HZT2342" s="1279"/>
      <c r="HZU2342" s="1279"/>
      <c r="HZV2342" s="1279"/>
      <c r="HZW2342" s="1279"/>
      <c r="HZX2342" s="1279"/>
      <c r="HZY2342" s="1279"/>
      <c r="HZZ2342" s="1279"/>
      <c r="IAA2342" s="1279"/>
      <c r="IAB2342" s="1279"/>
      <c r="IAC2342" s="1279"/>
      <c r="IAD2342" s="1279"/>
      <c r="IAE2342" s="1279"/>
      <c r="IAF2342" s="1279"/>
      <c r="IAG2342" s="1279"/>
      <c r="IAH2342" s="1279"/>
      <c r="IAI2342" s="1279"/>
      <c r="IAJ2342" s="1279"/>
      <c r="IAK2342" s="1279"/>
      <c r="IAL2342" s="1279"/>
      <c r="IAM2342" s="1279"/>
      <c r="IAN2342" s="1279"/>
      <c r="IAO2342" s="1279"/>
      <c r="IAP2342" s="1279"/>
      <c r="IAQ2342" s="1279"/>
      <c r="IAR2342" s="1279"/>
      <c r="IAS2342" s="1279"/>
      <c r="IAT2342" s="1279"/>
      <c r="IAU2342" s="1279"/>
      <c r="IAV2342" s="1279"/>
      <c r="IAW2342" s="1279"/>
      <c r="IAX2342" s="1279"/>
      <c r="IAY2342" s="1279"/>
      <c r="IAZ2342" s="1279"/>
      <c r="IBA2342" s="1279"/>
      <c r="IBB2342" s="1279"/>
      <c r="IBC2342" s="1279"/>
      <c r="IBD2342" s="1279"/>
      <c r="IBE2342" s="1279"/>
      <c r="IBF2342" s="1279"/>
      <c r="IBG2342" s="1279"/>
      <c r="IBH2342" s="1279"/>
      <c r="IBI2342" s="1279"/>
      <c r="IBJ2342" s="1279"/>
      <c r="IBK2342" s="1279"/>
      <c r="IBL2342" s="1279"/>
      <c r="IBM2342" s="1279"/>
      <c r="IBN2342" s="1279"/>
      <c r="IBO2342" s="1279"/>
      <c r="IBP2342" s="1279"/>
      <c r="IBQ2342" s="1279"/>
      <c r="IBR2342" s="1279"/>
      <c r="IBS2342" s="1279"/>
      <c r="IBT2342" s="1279"/>
      <c r="IBU2342" s="1279"/>
      <c r="IBV2342" s="1279"/>
      <c r="IBW2342" s="1279"/>
      <c r="IBX2342" s="1279"/>
      <c r="IBY2342" s="1279"/>
      <c r="IBZ2342" s="1279"/>
      <c r="ICA2342" s="1279"/>
      <c r="ICB2342" s="1279"/>
      <c r="ICC2342" s="1279"/>
      <c r="ICD2342" s="1279"/>
      <c r="ICE2342" s="1279"/>
      <c r="ICF2342" s="1279"/>
      <c r="ICG2342" s="1279"/>
      <c r="ICH2342" s="1279"/>
      <c r="ICI2342" s="1279"/>
      <c r="ICJ2342" s="1279"/>
      <c r="ICK2342" s="1279"/>
      <c r="ICL2342" s="1279"/>
      <c r="ICM2342" s="1279"/>
      <c r="ICN2342" s="1279"/>
      <c r="ICO2342" s="1279"/>
      <c r="ICP2342" s="1279"/>
      <c r="ICQ2342" s="1279"/>
      <c r="ICR2342" s="1279"/>
      <c r="ICS2342" s="1279"/>
      <c r="ICT2342" s="1279"/>
      <c r="ICU2342" s="1279"/>
      <c r="ICV2342" s="1279"/>
      <c r="ICW2342" s="1279"/>
      <c r="ICX2342" s="1279"/>
      <c r="ICY2342" s="1279"/>
      <c r="ICZ2342" s="1279"/>
      <c r="IDA2342" s="1279"/>
      <c r="IDB2342" s="1279"/>
      <c r="IDC2342" s="1279"/>
      <c r="IDD2342" s="1279"/>
      <c r="IDE2342" s="1279"/>
      <c r="IDF2342" s="1279"/>
      <c r="IDG2342" s="1279"/>
      <c r="IDH2342" s="1279"/>
      <c r="IDI2342" s="1279"/>
      <c r="IDJ2342" s="1279"/>
      <c r="IDK2342" s="1279"/>
      <c r="IDL2342" s="1279"/>
      <c r="IDM2342" s="1279"/>
      <c r="IDN2342" s="1279"/>
      <c r="IDO2342" s="1279"/>
      <c r="IDP2342" s="1279"/>
      <c r="IDQ2342" s="1279"/>
      <c r="IDR2342" s="1279"/>
      <c r="IDS2342" s="1279"/>
      <c r="IDT2342" s="1279"/>
      <c r="IDU2342" s="1279"/>
      <c r="IDV2342" s="1279"/>
      <c r="IDW2342" s="1279"/>
      <c r="IDX2342" s="1279"/>
      <c r="IDY2342" s="1279"/>
      <c r="IDZ2342" s="1279"/>
      <c r="IEA2342" s="1279"/>
      <c r="IEB2342" s="1279"/>
      <c r="IEC2342" s="1279"/>
      <c r="IED2342" s="1279"/>
      <c r="IEE2342" s="1279"/>
      <c r="IEF2342" s="1279"/>
      <c r="IEG2342" s="1279"/>
      <c r="IEH2342" s="1279"/>
      <c r="IEI2342" s="1279"/>
      <c r="IEJ2342" s="1279"/>
      <c r="IEK2342" s="1279"/>
      <c r="IEL2342" s="1279"/>
      <c r="IEM2342" s="1279"/>
      <c r="IEN2342" s="1279"/>
      <c r="IEO2342" s="1279"/>
      <c r="IEP2342" s="1279"/>
      <c r="IEQ2342" s="1279"/>
      <c r="IER2342" s="1279"/>
      <c r="IES2342" s="1279"/>
      <c r="IET2342" s="1279"/>
      <c r="IEU2342" s="1279"/>
      <c r="IEV2342" s="1279"/>
      <c r="IEW2342" s="1279"/>
      <c r="IEX2342" s="1279"/>
      <c r="IEY2342" s="1279"/>
      <c r="IEZ2342" s="1279"/>
      <c r="IFA2342" s="1279"/>
      <c r="IFB2342" s="1279"/>
      <c r="IFC2342" s="1279"/>
      <c r="IFD2342" s="1279"/>
      <c r="IFE2342" s="1279"/>
      <c r="IFF2342" s="1279"/>
      <c r="IFG2342" s="1279"/>
      <c r="IFH2342" s="1279"/>
      <c r="IFI2342" s="1279"/>
      <c r="IFJ2342" s="1279"/>
      <c r="IFK2342" s="1279"/>
      <c r="IFL2342" s="1279"/>
      <c r="IFM2342" s="1279"/>
      <c r="IFN2342" s="1279"/>
      <c r="IFO2342" s="1279"/>
      <c r="IFP2342" s="1279"/>
      <c r="IFQ2342" s="1279"/>
      <c r="IFR2342" s="1279"/>
      <c r="IFS2342" s="1279"/>
      <c r="IFT2342" s="1279"/>
      <c r="IFU2342" s="1279"/>
      <c r="IFV2342" s="1279"/>
      <c r="IFW2342" s="1279"/>
      <c r="IFX2342" s="1279"/>
      <c r="IFY2342" s="1279"/>
      <c r="IFZ2342" s="1279"/>
      <c r="IGA2342" s="1279"/>
      <c r="IGB2342" s="1279"/>
      <c r="IGC2342" s="1279"/>
      <c r="IGD2342" s="1279"/>
      <c r="IGE2342" s="1279"/>
      <c r="IGF2342" s="1279"/>
      <c r="IGG2342" s="1279"/>
      <c r="IGH2342" s="1279"/>
      <c r="IGI2342" s="1279"/>
      <c r="IGJ2342" s="1279"/>
      <c r="IGK2342" s="1279"/>
      <c r="IGL2342" s="1279"/>
      <c r="IGM2342" s="1279"/>
      <c r="IGN2342" s="1279"/>
      <c r="IGO2342" s="1279"/>
      <c r="IGP2342" s="1279"/>
      <c r="IGQ2342" s="1279"/>
      <c r="IGR2342" s="1279"/>
      <c r="IGS2342" s="1279"/>
      <c r="IGT2342" s="1279"/>
      <c r="IGU2342" s="1279"/>
      <c r="IGV2342" s="1279"/>
      <c r="IGW2342" s="1279"/>
      <c r="IGX2342" s="1279"/>
      <c r="IGY2342" s="1279"/>
      <c r="IGZ2342" s="1279"/>
      <c r="IHA2342" s="1279"/>
      <c r="IHB2342" s="1279"/>
      <c r="IHC2342" s="1279"/>
      <c r="IHD2342" s="1279"/>
      <c r="IHE2342" s="1279"/>
      <c r="IHF2342" s="1279"/>
      <c r="IHG2342" s="1279"/>
      <c r="IHH2342" s="1279"/>
      <c r="IHI2342" s="1279"/>
      <c r="IHJ2342" s="1279"/>
      <c r="IHK2342" s="1279"/>
      <c r="IHL2342" s="1279"/>
      <c r="IHM2342" s="1279"/>
      <c r="IHN2342" s="1279"/>
      <c r="IHO2342" s="1279"/>
      <c r="IHP2342" s="1279"/>
      <c r="IHQ2342" s="1279"/>
      <c r="IHR2342" s="1279"/>
      <c r="IHS2342" s="1279"/>
      <c r="IHT2342" s="1279"/>
      <c r="IHU2342" s="1279"/>
      <c r="IHV2342" s="1279"/>
      <c r="IHW2342" s="1279"/>
      <c r="IHX2342" s="1279"/>
      <c r="IHY2342" s="1279"/>
      <c r="IHZ2342" s="1279"/>
      <c r="IIA2342" s="1279"/>
      <c r="IIB2342" s="1279"/>
      <c r="IIC2342" s="1279"/>
      <c r="IID2342" s="1279"/>
      <c r="IIE2342" s="1279"/>
      <c r="IIF2342" s="1279"/>
      <c r="IIG2342" s="1279"/>
      <c r="IIH2342" s="1279"/>
      <c r="III2342" s="1279"/>
      <c r="IIJ2342" s="1279"/>
      <c r="IIK2342" s="1279"/>
      <c r="IIL2342" s="1279"/>
      <c r="IIM2342" s="1279"/>
      <c r="IIN2342" s="1279"/>
      <c r="IIO2342" s="1279"/>
      <c r="IIP2342" s="1279"/>
      <c r="IIQ2342" s="1279"/>
      <c r="IIR2342" s="1279"/>
      <c r="IIS2342" s="1279"/>
      <c r="IIT2342" s="1279"/>
      <c r="IIU2342" s="1279"/>
      <c r="IIV2342" s="1279"/>
      <c r="IIW2342" s="1279"/>
      <c r="IIX2342" s="1279"/>
      <c r="IIY2342" s="1279"/>
      <c r="IIZ2342" s="1279"/>
      <c r="IJA2342" s="1279"/>
      <c r="IJB2342" s="1279"/>
      <c r="IJC2342" s="1279"/>
      <c r="IJD2342" s="1279"/>
      <c r="IJE2342" s="1279"/>
      <c r="IJF2342" s="1279"/>
      <c r="IJG2342" s="1279"/>
      <c r="IJH2342" s="1279"/>
      <c r="IJI2342" s="1279"/>
      <c r="IJJ2342" s="1279"/>
      <c r="IJK2342" s="1279"/>
      <c r="IJL2342" s="1279"/>
      <c r="IJM2342" s="1279"/>
      <c r="IJN2342" s="1279"/>
      <c r="IJO2342" s="1279"/>
      <c r="IJP2342" s="1279"/>
      <c r="IJQ2342" s="1279"/>
      <c r="IJR2342" s="1279"/>
      <c r="IJS2342" s="1279"/>
      <c r="IJT2342" s="1279"/>
      <c r="IJU2342" s="1279"/>
      <c r="IJV2342" s="1279"/>
      <c r="IJW2342" s="1279"/>
      <c r="IJX2342" s="1279"/>
      <c r="IJY2342" s="1279"/>
      <c r="IJZ2342" s="1279"/>
      <c r="IKA2342" s="1279"/>
      <c r="IKB2342" s="1279"/>
      <c r="IKC2342" s="1279"/>
      <c r="IKD2342" s="1279"/>
      <c r="IKE2342" s="1279"/>
      <c r="IKF2342" s="1279"/>
      <c r="IKG2342" s="1279"/>
      <c r="IKH2342" s="1279"/>
      <c r="IKI2342" s="1279"/>
      <c r="IKJ2342" s="1279"/>
      <c r="IKK2342" s="1279"/>
      <c r="IKL2342" s="1279"/>
      <c r="IKM2342" s="1279"/>
      <c r="IKN2342" s="1279"/>
      <c r="IKO2342" s="1279"/>
      <c r="IKP2342" s="1279"/>
      <c r="IKQ2342" s="1279"/>
      <c r="IKR2342" s="1279"/>
      <c r="IKS2342" s="1279"/>
      <c r="IKT2342" s="1279"/>
      <c r="IKU2342" s="1279"/>
      <c r="IKV2342" s="1279"/>
      <c r="IKW2342" s="1279"/>
      <c r="IKX2342" s="1279"/>
      <c r="IKY2342" s="1279"/>
      <c r="IKZ2342" s="1279"/>
      <c r="ILA2342" s="1279"/>
      <c r="ILB2342" s="1279"/>
      <c r="ILC2342" s="1279"/>
      <c r="ILD2342" s="1279"/>
      <c r="ILE2342" s="1279"/>
      <c r="ILF2342" s="1279"/>
      <c r="ILG2342" s="1279"/>
      <c r="ILH2342" s="1279"/>
      <c r="ILI2342" s="1279"/>
      <c r="ILJ2342" s="1279"/>
      <c r="ILK2342" s="1279"/>
      <c r="ILL2342" s="1279"/>
      <c r="ILM2342" s="1279"/>
      <c r="ILN2342" s="1279"/>
      <c r="ILO2342" s="1279"/>
      <c r="ILP2342" s="1279"/>
      <c r="ILQ2342" s="1279"/>
      <c r="ILR2342" s="1279"/>
      <c r="ILS2342" s="1279"/>
      <c r="ILT2342" s="1279"/>
      <c r="ILU2342" s="1279"/>
      <c r="ILV2342" s="1279"/>
      <c r="ILW2342" s="1279"/>
      <c r="ILX2342" s="1279"/>
      <c r="ILY2342" s="1279"/>
      <c r="ILZ2342" s="1279"/>
      <c r="IMA2342" s="1279"/>
      <c r="IMB2342" s="1279"/>
      <c r="IMC2342" s="1279"/>
      <c r="IMD2342" s="1279"/>
      <c r="IME2342" s="1279"/>
      <c r="IMF2342" s="1279"/>
      <c r="IMG2342" s="1279"/>
      <c r="IMH2342" s="1279"/>
      <c r="IMI2342" s="1279"/>
      <c r="IMJ2342" s="1279"/>
      <c r="IMK2342" s="1279"/>
      <c r="IML2342" s="1279"/>
      <c r="IMM2342" s="1279"/>
      <c r="IMN2342" s="1279"/>
      <c r="IMO2342" s="1279"/>
      <c r="IMP2342" s="1279"/>
      <c r="IMQ2342" s="1279"/>
      <c r="IMR2342" s="1279"/>
      <c r="IMS2342" s="1279"/>
      <c r="IMT2342" s="1279"/>
      <c r="IMU2342" s="1279"/>
      <c r="IMV2342" s="1279"/>
      <c r="IMW2342" s="1279"/>
      <c r="IMX2342" s="1279"/>
      <c r="IMY2342" s="1279"/>
      <c r="IMZ2342" s="1279"/>
      <c r="INA2342" s="1279"/>
      <c r="INB2342" s="1279"/>
      <c r="INC2342" s="1279"/>
      <c r="IND2342" s="1279"/>
      <c r="INE2342" s="1279"/>
      <c r="INF2342" s="1279"/>
      <c r="ING2342" s="1279"/>
      <c r="INH2342" s="1279"/>
      <c r="INI2342" s="1279"/>
      <c r="INJ2342" s="1279"/>
      <c r="INK2342" s="1279"/>
      <c r="INL2342" s="1279"/>
      <c r="INM2342" s="1279"/>
      <c r="INN2342" s="1279"/>
      <c r="INO2342" s="1279"/>
      <c r="INP2342" s="1279"/>
      <c r="INQ2342" s="1279"/>
      <c r="INR2342" s="1279"/>
      <c r="INS2342" s="1279"/>
      <c r="INT2342" s="1279"/>
      <c r="INU2342" s="1279"/>
      <c r="INV2342" s="1279"/>
      <c r="INW2342" s="1279"/>
      <c r="INX2342" s="1279"/>
      <c r="INY2342" s="1279"/>
      <c r="INZ2342" s="1279"/>
      <c r="IOA2342" s="1279"/>
      <c r="IOB2342" s="1279"/>
      <c r="IOC2342" s="1279"/>
      <c r="IOD2342" s="1279"/>
      <c r="IOE2342" s="1279"/>
      <c r="IOF2342" s="1279"/>
      <c r="IOG2342" s="1279"/>
      <c r="IOH2342" s="1279"/>
      <c r="IOI2342" s="1279"/>
      <c r="IOJ2342" s="1279"/>
      <c r="IOK2342" s="1279"/>
      <c r="IOL2342" s="1279"/>
      <c r="IOM2342" s="1279"/>
      <c r="ION2342" s="1279"/>
      <c r="IOO2342" s="1279"/>
      <c r="IOP2342" s="1279"/>
      <c r="IOQ2342" s="1279"/>
      <c r="IOR2342" s="1279"/>
      <c r="IOS2342" s="1279"/>
      <c r="IOT2342" s="1279"/>
      <c r="IOU2342" s="1279"/>
      <c r="IOV2342" s="1279"/>
      <c r="IOW2342" s="1279"/>
      <c r="IOX2342" s="1279"/>
      <c r="IOY2342" s="1279"/>
      <c r="IOZ2342" s="1279"/>
      <c r="IPA2342" s="1279"/>
      <c r="IPB2342" s="1279"/>
      <c r="IPC2342" s="1279"/>
      <c r="IPD2342" s="1279"/>
      <c r="IPE2342" s="1279"/>
      <c r="IPF2342" s="1279"/>
      <c r="IPG2342" s="1279"/>
      <c r="IPH2342" s="1279"/>
      <c r="IPI2342" s="1279"/>
      <c r="IPJ2342" s="1279"/>
      <c r="IPK2342" s="1279"/>
      <c r="IPL2342" s="1279"/>
      <c r="IPM2342" s="1279"/>
      <c r="IPN2342" s="1279"/>
      <c r="IPO2342" s="1279"/>
      <c r="IPP2342" s="1279"/>
      <c r="IPQ2342" s="1279"/>
      <c r="IPR2342" s="1279"/>
      <c r="IPS2342" s="1279"/>
      <c r="IPT2342" s="1279"/>
      <c r="IPU2342" s="1279"/>
      <c r="IPV2342" s="1279"/>
      <c r="IPW2342" s="1279"/>
      <c r="IPX2342" s="1279"/>
      <c r="IPY2342" s="1279"/>
      <c r="IPZ2342" s="1279"/>
      <c r="IQA2342" s="1279"/>
      <c r="IQB2342" s="1279"/>
      <c r="IQC2342" s="1279"/>
      <c r="IQD2342" s="1279"/>
      <c r="IQE2342" s="1279"/>
      <c r="IQF2342" s="1279"/>
      <c r="IQG2342" s="1279"/>
      <c r="IQH2342" s="1279"/>
      <c r="IQI2342" s="1279"/>
      <c r="IQJ2342" s="1279"/>
      <c r="IQK2342" s="1279"/>
      <c r="IQL2342" s="1279"/>
      <c r="IQM2342" s="1279"/>
      <c r="IQN2342" s="1279"/>
      <c r="IQO2342" s="1279"/>
      <c r="IQP2342" s="1279"/>
      <c r="IQQ2342" s="1279"/>
      <c r="IQR2342" s="1279"/>
      <c r="IQS2342" s="1279"/>
      <c r="IQT2342" s="1279"/>
      <c r="IQU2342" s="1279"/>
      <c r="IQV2342" s="1279"/>
      <c r="IQW2342" s="1279"/>
      <c r="IQX2342" s="1279"/>
      <c r="IQY2342" s="1279"/>
      <c r="IQZ2342" s="1279"/>
      <c r="IRA2342" s="1279"/>
      <c r="IRB2342" s="1279"/>
      <c r="IRC2342" s="1279"/>
      <c r="IRD2342" s="1279"/>
      <c r="IRE2342" s="1279"/>
      <c r="IRF2342" s="1279"/>
      <c r="IRG2342" s="1279"/>
      <c r="IRH2342" s="1279"/>
      <c r="IRI2342" s="1279"/>
      <c r="IRJ2342" s="1279"/>
      <c r="IRK2342" s="1279"/>
      <c r="IRL2342" s="1279"/>
      <c r="IRM2342" s="1279"/>
      <c r="IRN2342" s="1279"/>
      <c r="IRO2342" s="1279"/>
      <c r="IRP2342" s="1279"/>
      <c r="IRQ2342" s="1279"/>
      <c r="IRR2342" s="1279"/>
      <c r="IRS2342" s="1279"/>
      <c r="IRT2342" s="1279"/>
      <c r="IRU2342" s="1279"/>
      <c r="IRV2342" s="1279"/>
      <c r="IRW2342" s="1279"/>
      <c r="IRX2342" s="1279"/>
      <c r="IRY2342" s="1279"/>
      <c r="IRZ2342" s="1279"/>
      <c r="ISA2342" s="1279"/>
      <c r="ISB2342" s="1279"/>
      <c r="ISC2342" s="1279"/>
      <c r="ISD2342" s="1279"/>
      <c r="ISE2342" s="1279"/>
      <c r="ISF2342" s="1279"/>
      <c r="ISG2342" s="1279"/>
      <c r="ISH2342" s="1279"/>
      <c r="ISI2342" s="1279"/>
      <c r="ISJ2342" s="1279"/>
      <c r="ISK2342" s="1279"/>
      <c r="ISL2342" s="1279"/>
      <c r="ISM2342" s="1279"/>
      <c r="ISN2342" s="1279"/>
      <c r="ISO2342" s="1279"/>
      <c r="ISP2342" s="1279"/>
      <c r="ISQ2342" s="1279"/>
      <c r="ISR2342" s="1279"/>
      <c r="ISS2342" s="1279"/>
      <c r="IST2342" s="1279"/>
      <c r="ISU2342" s="1279"/>
      <c r="ISV2342" s="1279"/>
      <c r="ISW2342" s="1279"/>
      <c r="ISX2342" s="1279"/>
      <c r="ISY2342" s="1279"/>
      <c r="ISZ2342" s="1279"/>
      <c r="ITA2342" s="1279"/>
      <c r="ITB2342" s="1279"/>
      <c r="ITC2342" s="1279"/>
      <c r="ITD2342" s="1279"/>
      <c r="ITE2342" s="1279"/>
      <c r="ITF2342" s="1279"/>
      <c r="ITG2342" s="1279"/>
      <c r="ITH2342" s="1279"/>
      <c r="ITI2342" s="1279"/>
      <c r="ITJ2342" s="1279"/>
      <c r="ITK2342" s="1279"/>
      <c r="ITL2342" s="1279"/>
      <c r="ITM2342" s="1279"/>
      <c r="ITN2342" s="1279"/>
      <c r="ITO2342" s="1279"/>
      <c r="ITP2342" s="1279"/>
      <c r="ITQ2342" s="1279"/>
      <c r="ITR2342" s="1279"/>
      <c r="ITS2342" s="1279"/>
      <c r="ITT2342" s="1279"/>
      <c r="ITU2342" s="1279"/>
      <c r="ITV2342" s="1279"/>
      <c r="ITW2342" s="1279"/>
      <c r="ITX2342" s="1279"/>
      <c r="ITY2342" s="1279"/>
      <c r="ITZ2342" s="1279"/>
      <c r="IUA2342" s="1279"/>
      <c r="IUB2342" s="1279"/>
      <c r="IUC2342" s="1279"/>
      <c r="IUD2342" s="1279"/>
      <c r="IUE2342" s="1279"/>
      <c r="IUF2342" s="1279"/>
      <c r="IUG2342" s="1279"/>
      <c r="IUH2342" s="1279"/>
      <c r="IUI2342" s="1279"/>
      <c r="IUJ2342" s="1279"/>
      <c r="IUK2342" s="1279"/>
      <c r="IUL2342" s="1279"/>
      <c r="IUM2342" s="1279"/>
      <c r="IUN2342" s="1279"/>
      <c r="IUO2342" s="1279"/>
      <c r="IUP2342" s="1279"/>
      <c r="IUQ2342" s="1279"/>
      <c r="IUR2342" s="1279"/>
      <c r="IUS2342" s="1279"/>
      <c r="IUT2342" s="1279"/>
      <c r="IUU2342" s="1279"/>
      <c r="IUV2342" s="1279"/>
      <c r="IUW2342" s="1279"/>
      <c r="IUX2342" s="1279"/>
      <c r="IUY2342" s="1279"/>
      <c r="IUZ2342" s="1279"/>
      <c r="IVA2342" s="1279"/>
      <c r="IVB2342" s="1279"/>
      <c r="IVC2342" s="1279"/>
      <c r="IVD2342" s="1279"/>
      <c r="IVE2342" s="1279"/>
      <c r="IVF2342" s="1279"/>
      <c r="IVG2342" s="1279"/>
      <c r="IVH2342" s="1279"/>
      <c r="IVI2342" s="1279"/>
      <c r="IVJ2342" s="1279"/>
      <c r="IVK2342" s="1279"/>
      <c r="IVL2342" s="1279"/>
      <c r="IVM2342" s="1279"/>
      <c r="IVN2342" s="1279"/>
      <c r="IVO2342" s="1279"/>
      <c r="IVP2342" s="1279"/>
      <c r="IVQ2342" s="1279"/>
      <c r="IVR2342" s="1279"/>
      <c r="IVS2342" s="1279"/>
      <c r="IVT2342" s="1279"/>
      <c r="IVU2342" s="1279"/>
      <c r="IVV2342" s="1279"/>
      <c r="IVW2342" s="1279"/>
      <c r="IVX2342" s="1279"/>
      <c r="IVY2342" s="1279"/>
      <c r="IVZ2342" s="1279"/>
      <c r="IWA2342" s="1279"/>
      <c r="IWB2342" s="1279"/>
      <c r="IWC2342" s="1279"/>
      <c r="IWD2342" s="1279"/>
      <c r="IWE2342" s="1279"/>
      <c r="IWF2342" s="1279"/>
      <c r="IWG2342" s="1279"/>
      <c r="IWH2342" s="1279"/>
      <c r="IWI2342" s="1279"/>
      <c r="IWJ2342" s="1279"/>
      <c r="IWK2342" s="1279"/>
      <c r="IWL2342" s="1279"/>
      <c r="IWM2342" s="1279"/>
      <c r="IWN2342" s="1279"/>
      <c r="IWO2342" s="1279"/>
      <c r="IWP2342" s="1279"/>
      <c r="IWQ2342" s="1279"/>
      <c r="IWR2342" s="1279"/>
      <c r="IWS2342" s="1279"/>
      <c r="IWT2342" s="1279"/>
      <c r="IWU2342" s="1279"/>
      <c r="IWV2342" s="1279"/>
      <c r="IWW2342" s="1279"/>
      <c r="IWX2342" s="1279"/>
      <c r="IWY2342" s="1279"/>
      <c r="IWZ2342" s="1279"/>
      <c r="IXA2342" s="1279"/>
      <c r="IXB2342" s="1279"/>
      <c r="IXC2342" s="1279"/>
      <c r="IXD2342" s="1279"/>
      <c r="IXE2342" s="1279"/>
      <c r="IXF2342" s="1279"/>
      <c r="IXG2342" s="1279"/>
      <c r="IXH2342" s="1279"/>
      <c r="IXI2342" s="1279"/>
      <c r="IXJ2342" s="1279"/>
      <c r="IXK2342" s="1279"/>
      <c r="IXL2342" s="1279"/>
      <c r="IXM2342" s="1279"/>
      <c r="IXN2342" s="1279"/>
      <c r="IXO2342" s="1279"/>
      <c r="IXP2342" s="1279"/>
      <c r="IXQ2342" s="1279"/>
      <c r="IXR2342" s="1279"/>
      <c r="IXS2342" s="1279"/>
      <c r="IXT2342" s="1279"/>
      <c r="IXU2342" s="1279"/>
      <c r="IXV2342" s="1279"/>
      <c r="IXW2342" s="1279"/>
      <c r="IXX2342" s="1279"/>
      <c r="IXY2342" s="1279"/>
      <c r="IXZ2342" s="1279"/>
      <c r="IYA2342" s="1279"/>
      <c r="IYB2342" s="1279"/>
      <c r="IYC2342" s="1279"/>
      <c r="IYD2342" s="1279"/>
      <c r="IYE2342" s="1279"/>
      <c r="IYF2342" s="1279"/>
      <c r="IYG2342" s="1279"/>
      <c r="IYH2342" s="1279"/>
      <c r="IYI2342" s="1279"/>
      <c r="IYJ2342" s="1279"/>
      <c r="IYK2342" s="1279"/>
      <c r="IYL2342" s="1279"/>
      <c r="IYM2342" s="1279"/>
      <c r="IYN2342" s="1279"/>
      <c r="IYO2342" s="1279"/>
      <c r="IYP2342" s="1279"/>
      <c r="IYQ2342" s="1279"/>
      <c r="IYR2342" s="1279"/>
      <c r="IYS2342" s="1279"/>
      <c r="IYT2342" s="1279"/>
      <c r="IYU2342" s="1279"/>
      <c r="IYV2342" s="1279"/>
      <c r="IYW2342" s="1279"/>
      <c r="IYX2342" s="1279"/>
      <c r="IYY2342" s="1279"/>
      <c r="IYZ2342" s="1279"/>
      <c r="IZA2342" s="1279"/>
      <c r="IZB2342" s="1279"/>
      <c r="IZC2342" s="1279"/>
      <c r="IZD2342" s="1279"/>
      <c r="IZE2342" s="1279"/>
      <c r="IZF2342" s="1279"/>
      <c r="IZG2342" s="1279"/>
      <c r="IZH2342" s="1279"/>
      <c r="IZI2342" s="1279"/>
      <c r="IZJ2342" s="1279"/>
      <c r="IZK2342" s="1279"/>
      <c r="IZL2342" s="1279"/>
      <c r="IZM2342" s="1279"/>
      <c r="IZN2342" s="1279"/>
      <c r="IZO2342" s="1279"/>
      <c r="IZP2342" s="1279"/>
      <c r="IZQ2342" s="1279"/>
      <c r="IZR2342" s="1279"/>
      <c r="IZS2342" s="1279"/>
      <c r="IZT2342" s="1279"/>
      <c r="IZU2342" s="1279"/>
      <c r="IZV2342" s="1279"/>
      <c r="IZW2342" s="1279"/>
      <c r="IZX2342" s="1279"/>
      <c r="IZY2342" s="1279"/>
      <c r="IZZ2342" s="1279"/>
      <c r="JAA2342" s="1279"/>
      <c r="JAB2342" s="1279"/>
      <c r="JAC2342" s="1279"/>
      <c r="JAD2342" s="1279"/>
      <c r="JAE2342" s="1279"/>
      <c r="JAF2342" s="1279"/>
      <c r="JAG2342" s="1279"/>
      <c r="JAH2342" s="1279"/>
      <c r="JAI2342" s="1279"/>
      <c r="JAJ2342" s="1279"/>
      <c r="JAK2342" s="1279"/>
      <c r="JAL2342" s="1279"/>
      <c r="JAM2342" s="1279"/>
      <c r="JAN2342" s="1279"/>
      <c r="JAO2342" s="1279"/>
      <c r="JAP2342" s="1279"/>
      <c r="JAQ2342" s="1279"/>
      <c r="JAR2342" s="1279"/>
      <c r="JAS2342" s="1279"/>
      <c r="JAT2342" s="1279"/>
      <c r="JAU2342" s="1279"/>
      <c r="JAV2342" s="1279"/>
      <c r="JAW2342" s="1279"/>
      <c r="JAX2342" s="1279"/>
      <c r="JAY2342" s="1279"/>
      <c r="JAZ2342" s="1279"/>
      <c r="JBA2342" s="1279"/>
      <c r="JBB2342" s="1279"/>
      <c r="JBC2342" s="1279"/>
      <c r="JBD2342" s="1279"/>
      <c r="JBE2342" s="1279"/>
      <c r="JBF2342" s="1279"/>
      <c r="JBG2342" s="1279"/>
      <c r="JBH2342" s="1279"/>
      <c r="JBI2342" s="1279"/>
      <c r="JBJ2342" s="1279"/>
      <c r="JBK2342" s="1279"/>
      <c r="JBL2342" s="1279"/>
      <c r="JBM2342" s="1279"/>
      <c r="JBN2342" s="1279"/>
      <c r="JBO2342" s="1279"/>
      <c r="JBP2342" s="1279"/>
      <c r="JBQ2342" s="1279"/>
      <c r="JBR2342" s="1279"/>
      <c r="JBS2342" s="1279"/>
      <c r="JBT2342" s="1279"/>
      <c r="JBU2342" s="1279"/>
      <c r="JBV2342" s="1279"/>
      <c r="JBW2342" s="1279"/>
      <c r="JBX2342" s="1279"/>
      <c r="JBY2342" s="1279"/>
      <c r="JBZ2342" s="1279"/>
      <c r="JCA2342" s="1279"/>
      <c r="JCB2342" s="1279"/>
      <c r="JCC2342" s="1279"/>
      <c r="JCD2342" s="1279"/>
      <c r="JCE2342" s="1279"/>
      <c r="JCF2342" s="1279"/>
      <c r="JCG2342" s="1279"/>
      <c r="JCH2342" s="1279"/>
      <c r="JCI2342" s="1279"/>
      <c r="JCJ2342" s="1279"/>
      <c r="JCK2342" s="1279"/>
      <c r="JCL2342" s="1279"/>
      <c r="JCM2342" s="1279"/>
      <c r="JCN2342" s="1279"/>
      <c r="JCO2342" s="1279"/>
      <c r="JCP2342" s="1279"/>
      <c r="JCQ2342" s="1279"/>
      <c r="JCR2342" s="1279"/>
      <c r="JCS2342" s="1279"/>
      <c r="JCT2342" s="1279"/>
      <c r="JCU2342" s="1279"/>
      <c r="JCV2342" s="1279"/>
      <c r="JCW2342" s="1279"/>
      <c r="JCX2342" s="1279"/>
      <c r="JCY2342" s="1279"/>
      <c r="JCZ2342" s="1279"/>
      <c r="JDA2342" s="1279"/>
      <c r="JDB2342" s="1279"/>
      <c r="JDC2342" s="1279"/>
      <c r="JDD2342" s="1279"/>
      <c r="JDE2342" s="1279"/>
      <c r="JDF2342" s="1279"/>
      <c r="JDG2342" s="1279"/>
      <c r="JDH2342" s="1279"/>
      <c r="JDI2342" s="1279"/>
      <c r="JDJ2342" s="1279"/>
      <c r="JDK2342" s="1279"/>
      <c r="JDL2342" s="1279"/>
      <c r="JDM2342" s="1279"/>
      <c r="JDN2342" s="1279"/>
      <c r="JDO2342" s="1279"/>
      <c r="JDP2342" s="1279"/>
      <c r="JDQ2342" s="1279"/>
      <c r="JDR2342" s="1279"/>
      <c r="JDS2342" s="1279"/>
      <c r="JDT2342" s="1279"/>
      <c r="JDU2342" s="1279"/>
      <c r="JDV2342" s="1279"/>
      <c r="JDW2342" s="1279"/>
      <c r="JDX2342" s="1279"/>
      <c r="JDY2342" s="1279"/>
      <c r="JDZ2342" s="1279"/>
      <c r="JEA2342" s="1279"/>
      <c r="JEB2342" s="1279"/>
      <c r="JEC2342" s="1279"/>
      <c r="JED2342" s="1279"/>
      <c r="JEE2342" s="1279"/>
      <c r="JEF2342" s="1279"/>
      <c r="JEG2342" s="1279"/>
      <c r="JEH2342" s="1279"/>
      <c r="JEI2342" s="1279"/>
      <c r="JEJ2342" s="1279"/>
      <c r="JEK2342" s="1279"/>
      <c r="JEL2342" s="1279"/>
      <c r="JEM2342" s="1279"/>
      <c r="JEN2342" s="1279"/>
      <c r="JEO2342" s="1279"/>
      <c r="JEP2342" s="1279"/>
      <c r="JEQ2342" s="1279"/>
      <c r="JER2342" s="1279"/>
      <c r="JES2342" s="1279"/>
      <c r="JET2342" s="1279"/>
      <c r="JEU2342" s="1279"/>
      <c r="JEV2342" s="1279"/>
      <c r="JEW2342" s="1279"/>
      <c r="JEX2342" s="1279"/>
      <c r="JEY2342" s="1279"/>
      <c r="JEZ2342" s="1279"/>
      <c r="JFA2342" s="1279"/>
      <c r="JFB2342" s="1279"/>
      <c r="JFC2342" s="1279"/>
      <c r="JFD2342" s="1279"/>
      <c r="JFE2342" s="1279"/>
      <c r="JFF2342" s="1279"/>
      <c r="JFG2342" s="1279"/>
      <c r="JFH2342" s="1279"/>
      <c r="JFI2342" s="1279"/>
      <c r="JFJ2342" s="1279"/>
      <c r="JFK2342" s="1279"/>
      <c r="JFL2342" s="1279"/>
      <c r="JFM2342" s="1279"/>
      <c r="JFN2342" s="1279"/>
      <c r="JFO2342" s="1279"/>
      <c r="JFP2342" s="1279"/>
      <c r="JFQ2342" s="1279"/>
      <c r="JFR2342" s="1279"/>
      <c r="JFS2342" s="1279"/>
      <c r="JFT2342" s="1279"/>
      <c r="JFU2342" s="1279"/>
      <c r="JFV2342" s="1279"/>
      <c r="JFW2342" s="1279"/>
      <c r="JFX2342" s="1279"/>
      <c r="JFY2342" s="1279"/>
      <c r="JFZ2342" s="1279"/>
      <c r="JGA2342" s="1279"/>
      <c r="JGB2342" s="1279"/>
      <c r="JGC2342" s="1279"/>
      <c r="JGD2342" s="1279"/>
      <c r="JGE2342" s="1279"/>
      <c r="JGF2342" s="1279"/>
      <c r="JGG2342" s="1279"/>
      <c r="JGH2342" s="1279"/>
      <c r="JGI2342" s="1279"/>
      <c r="JGJ2342" s="1279"/>
      <c r="JGK2342" s="1279"/>
      <c r="JGL2342" s="1279"/>
      <c r="JGM2342" s="1279"/>
      <c r="JGN2342" s="1279"/>
      <c r="JGO2342" s="1279"/>
      <c r="JGP2342" s="1279"/>
      <c r="JGQ2342" s="1279"/>
      <c r="JGR2342" s="1279"/>
      <c r="JGS2342" s="1279"/>
      <c r="JGT2342" s="1279"/>
      <c r="JGU2342" s="1279"/>
      <c r="JGV2342" s="1279"/>
      <c r="JGW2342" s="1279"/>
      <c r="JGX2342" s="1279"/>
      <c r="JGY2342" s="1279"/>
      <c r="JGZ2342" s="1279"/>
      <c r="JHA2342" s="1279"/>
      <c r="JHB2342" s="1279"/>
      <c r="JHC2342" s="1279"/>
      <c r="JHD2342" s="1279"/>
      <c r="JHE2342" s="1279"/>
      <c r="JHF2342" s="1279"/>
      <c r="JHG2342" s="1279"/>
      <c r="JHH2342" s="1279"/>
      <c r="JHI2342" s="1279"/>
      <c r="JHJ2342" s="1279"/>
      <c r="JHK2342" s="1279"/>
      <c r="JHL2342" s="1279"/>
      <c r="JHM2342" s="1279"/>
      <c r="JHN2342" s="1279"/>
      <c r="JHO2342" s="1279"/>
      <c r="JHP2342" s="1279"/>
      <c r="JHQ2342" s="1279"/>
      <c r="JHR2342" s="1279"/>
      <c r="JHS2342" s="1279"/>
      <c r="JHT2342" s="1279"/>
      <c r="JHU2342" s="1279"/>
      <c r="JHV2342" s="1279"/>
      <c r="JHW2342" s="1279"/>
      <c r="JHX2342" s="1279"/>
      <c r="JHY2342" s="1279"/>
      <c r="JHZ2342" s="1279"/>
      <c r="JIA2342" s="1279"/>
      <c r="JIB2342" s="1279"/>
      <c r="JIC2342" s="1279"/>
      <c r="JID2342" s="1279"/>
      <c r="JIE2342" s="1279"/>
      <c r="JIF2342" s="1279"/>
      <c r="JIG2342" s="1279"/>
      <c r="JIH2342" s="1279"/>
      <c r="JII2342" s="1279"/>
      <c r="JIJ2342" s="1279"/>
      <c r="JIK2342" s="1279"/>
      <c r="JIL2342" s="1279"/>
      <c r="JIM2342" s="1279"/>
      <c r="JIN2342" s="1279"/>
      <c r="JIO2342" s="1279"/>
      <c r="JIP2342" s="1279"/>
      <c r="JIQ2342" s="1279"/>
      <c r="JIR2342" s="1279"/>
      <c r="JIS2342" s="1279"/>
      <c r="JIT2342" s="1279"/>
      <c r="JIU2342" s="1279"/>
      <c r="JIV2342" s="1279"/>
      <c r="JIW2342" s="1279"/>
      <c r="JIX2342" s="1279"/>
      <c r="JIY2342" s="1279"/>
      <c r="JIZ2342" s="1279"/>
      <c r="JJA2342" s="1279"/>
      <c r="JJB2342" s="1279"/>
      <c r="JJC2342" s="1279"/>
      <c r="JJD2342" s="1279"/>
      <c r="JJE2342" s="1279"/>
      <c r="JJF2342" s="1279"/>
      <c r="JJG2342" s="1279"/>
      <c r="JJH2342" s="1279"/>
      <c r="JJI2342" s="1279"/>
      <c r="JJJ2342" s="1279"/>
      <c r="JJK2342" s="1279"/>
      <c r="JJL2342" s="1279"/>
      <c r="JJM2342" s="1279"/>
      <c r="JJN2342" s="1279"/>
      <c r="JJO2342" s="1279"/>
      <c r="JJP2342" s="1279"/>
      <c r="JJQ2342" s="1279"/>
      <c r="JJR2342" s="1279"/>
      <c r="JJS2342" s="1279"/>
      <c r="JJT2342" s="1279"/>
      <c r="JJU2342" s="1279"/>
      <c r="JJV2342" s="1279"/>
      <c r="JJW2342" s="1279"/>
      <c r="JJX2342" s="1279"/>
      <c r="JJY2342" s="1279"/>
      <c r="JJZ2342" s="1279"/>
      <c r="JKA2342" s="1279"/>
      <c r="JKB2342" s="1279"/>
      <c r="JKC2342" s="1279"/>
      <c r="JKD2342" s="1279"/>
      <c r="JKE2342" s="1279"/>
      <c r="JKF2342" s="1279"/>
      <c r="JKG2342" s="1279"/>
      <c r="JKH2342" s="1279"/>
      <c r="JKI2342" s="1279"/>
      <c r="JKJ2342" s="1279"/>
      <c r="JKK2342" s="1279"/>
      <c r="JKL2342" s="1279"/>
      <c r="JKM2342" s="1279"/>
      <c r="JKN2342" s="1279"/>
      <c r="JKO2342" s="1279"/>
      <c r="JKP2342" s="1279"/>
      <c r="JKQ2342" s="1279"/>
      <c r="JKR2342" s="1279"/>
      <c r="JKS2342" s="1279"/>
      <c r="JKT2342" s="1279"/>
      <c r="JKU2342" s="1279"/>
      <c r="JKV2342" s="1279"/>
      <c r="JKW2342" s="1279"/>
      <c r="JKX2342" s="1279"/>
      <c r="JKY2342" s="1279"/>
      <c r="JKZ2342" s="1279"/>
      <c r="JLA2342" s="1279"/>
      <c r="JLB2342" s="1279"/>
      <c r="JLC2342" s="1279"/>
      <c r="JLD2342" s="1279"/>
      <c r="JLE2342" s="1279"/>
      <c r="JLF2342" s="1279"/>
      <c r="JLG2342" s="1279"/>
      <c r="JLH2342" s="1279"/>
      <c r="JLI2342" s="1279"/>
      <c r="JLJ2342" s="1279"/>
      <c r="JLK2342" s="1279"/>
      <c r="JLL2342" s="1279"/>
      <c r="JLM2342" s="1279"/>
      <c r="JLN2342" s="1279"/>
      <c r="JLO2342" s="1279"/>
      <c r="JLP2342" s="1279"/>
      <c r="JLQ2342" s="1279"/>
      <c r="JLR2342" s="1279"/>
      <c r="JLS2342" s="1279"/>
      <c r="JLT2342" s="1279"/>
      <c r="JLU2342" s="1279"/>
      <c r="JLV2342" s="1279"/>
      <c r="JLW2342" s="1279"/>
      <c r="JLX2342" s="1279"/>
      <c r="JLY2342" s="1279"/>
      <c r="JLZ2342" s="1279"/>
      <c r="JMA2342" s="1279"/>
      <c r="JMB2342" s="1279"/>
      <c r="JMC2342" s="1279"/>
      <c r="JMD2342" s="1279"/>
      <c r="JME2342" s="1279"/>
      <c r="JMF2342" s="1279"/>
      <c r="JMG2342" s="1279"/>
      <c r="JMH2342" s="1279"/>
      <c r="JMI2342" s="1279"/>
      <c r="JMJ2342" s="1279"/>
      <c r="JMK2342" s="1279"/>
      <c r="JML2342" s="1279"/>
      <c r="JMM2342" s="1279"/>
      <c r="JMN2342" s="1279"/>
      <c r="JMO2342" s="1279"/>
      <c r="JMP2342" s="1279"/>
      <c r="JMQ2342" s="1279"/>
      <c r="JMR2342" s="1279"/>
      <c r="JMS2342" s="1279"/>
      <c r="JMT2342" s="1279"/>
      <c r="JMU2342" s="1279"/>
      <c r="JMV2342" s="1279"/>
      <c r="JMW2342" s="1279"/>
      <c r="JMX2342" s="1279"/>
      <c r="JMY2342" s="1279"/>
      <c r="JMZ2342" s="1279"/>
      <c r="JNA2342" s="1279"/>
      <c r="JNB2342" s="1279"/>
      <c r="JNC2342" s="1279"/>
      <c r="JND2342" s="1279"/>
      <c r="JNE2342" s="1279"/>
      <c r="JNF2342" s="1279"/>
      <c r="JNG2342" s="1279"/>
      <c r="JNH2342" s="1279"/>
      <c r="JNI2342" s="1279"/>
      <c r="JNJ2342" s="1279"/>
      <c r="JNK2342" s="1279"/>
      <c r="JNL2342" s="1279"/>
      <c r="JNM2342" s="1279"/>
      <c r="JNN2342" s="1279"/>
      <c r="JNO2342" s="1279"/>
      <c r="JNP2342" s="1279"/>
      <c r="JNQ2342" s="1279"/>
      <c r="JNR2342" s="1279"/>
      <c r="JNS2342" s="1279"/>
      <c r="JNT2342" s="1279"/>
      <c r="JNU2342" s="1279"/>
      <c r="JNV2342" s="1279"/>
      <c r="JNW2342" s="1279"/>
      <c r="JNX2342" s="1279"/>
      <c r="JNY2342" s="1279"/>
      <c r="JNZ2342" s="1279"/>
      <c r="JOA2342" s="1279"/>
      <c r="JOB2342" s="1279"/>
      <c r="JOC2342" s="1279"/>
      <c r="JOD2342" s="1279"/>
      <c r="JOE2342" s="1279"/>
      <c r="JOF2342" s="1279"/>
      <c r="JOG2342" s="1279"/>
      <c r="JOH2342" s="1279"/>
      <c r="JOI2342" s="1279"/>
      <c r="JOJ2342" s="1279"/>
      <c r="JOK2342" s="1279"/>
      <c r="JOL2342" s="1279"/>
      <c r="JOM2342" s="1279"/>
      <c r="JON2342" s="1279"/>
      <c r="JOO2342" s="1279"/>
      <c r="JOP2342" s="1279"/>
      <c r="JOQ2342" s="1279"/>
      <c r="JOR2342" s="1279"/>
      <c r="JOS2342" s="1279"/>
      <c r="JOT2342" s="1279"/>
      <c r="JOU2342" s="1279"/>
      <c r="JOV2342" s="1279"/>
      <c r="JOW2342" s="1279"/>
      <c r="JOX2342" s="1279"/>
      <c r="JOY2342" s="1279"/>
      <c r="JOZ2342" s="1279"/>
      <c r="JPA2342" s="1279"/>
      <c r="JPB2342" s="1279"/>
      <c r="JPC2342" s="1279"/>
      <c r="JPD2342" s="1279"/>
      <c r="JPE2342" s="1279"/>
      <c r="JPF2342" s="1279"/>
      <c r="JPG2342" s="1279"/>
      <c r="JPH2342" s="1279"/>
      <c r="JPI2342" s="1279"/>
      <c r="JPJ2342" s="1279"/>
      <c r="JPK2342" s="1279"/>
      <c r="JPL2342" s="1279"/>
      <c r="JPM2342" s="1279"/>
      <c r="JPN2342" s="1279"/>
      <c r="JPO2342" s="1279"/>
      <c r="JPP2342" s="1279"/>
      <c r="JPQ2342" s="1279"/>
      <c r="JPR2342" s="1279"/>
      <c r="JPS2342" s="1279"/>
      <c r="JPT2342" s="1279"/>
      <c r="JPU2342" s="1279"/>
      <c r="JPV2342" s="1279"/>
      <c r="JPW2342" s="1279"/>
      <c r="JPX2342" s="1279"/>
      <c r="JPY2342" s="1279"/>
      <c r="JPZ2342" s="1279"/>
      <c r="JQA2342" s="1279"/>
      <c r="JQB2342" s="1279"/>
      <c r="JQC2342" s="1279"/>
      <c r="JQD2342" s="1279"/>
      <c r="JQE2342" s="1279"/>
      <c r="JQF2342" s="1279"/>
      <c r="JQG2342" s="1279"/>
      <c r="JQH2342" s="1279"/>
      <c r="JQI2342" s="1279"/>
      <c r="JQJ2342" s="1279"/>
      <c r="JQK2342" s="1279"/>
      <c r="JQL2342" s="1279"/>
      <c r="JQM2342" s="1279"/>
      <c r="JQN2342" s="1279"/>
      <c r="JQO2342" s="1279"/>
      <c r="JQP2342" s="1279"/>
      <c r="JQQ2342" s="1279"/>
      <c r="JQR2342" s="1279"/>
      <c r="JQS2342" s="1279"/>
      <c r="JQT2342" s="1279"/>
      <c r="JQU2342" s="1279"/>
      <c r="JQV2342" s="1279"/>
      <c r="JQW2342" s="1279"/>
      <c r="JQX2342" s="1279"/>
      <c r="JQY2342" s="1279"/>
      <c r="JQZ2342" s="1279"/>
      <c r="JRA2342" s="1279"/>
      <c r="JRB2342" s="1279"/>
      <c r="JRC2342" s="1279"/>
      <c r="JRD2342" s="1279"/>
      <c r="JRE2342" s="1279"/>
      <c r="JRF2342" s="1279"/>
      <c r="JRG2342" s="1279"/>
      <c r="JRH2342" s="1279"/>
      <c r="JRI2342" s="1279"/>
      <c r="JRJ2342" s="1279"/>
      <c r="JRK2342" s="1279"/>
      <c r="JRL2342" s="1279"/>
      <c r="JRM2342" s="1279"/>
      <c r="JRN2342" s="1279"/>
      <c r="JRO2342" s="1279"/>
      <c r="JRP2342" s="1279"/>
      <c r="JRQ2342" s="1279"/>
      <c r="JRR2342" s="1279"/>
      <c r="JRS2342" s="1279"/>
      <c r="JRT2342" s="1279"/>
      <c r="JRU2342" s="1279"/>
      <c r="JRV2342" s="1279"/>
      <c r="JRW2342" s="1279"/>
      <c r="JRX2342" s="1279"/>
      <c r="JRY2342" s="1279"/>
      <c r="JRZ2342" s="1279"/>
      <c r="JSA2342" s="1279"/>
      <c r="JSB2342" s="1279"/>
      <c r="JSC2342" s="1279"/>
      <c r="JSD2342" s="1279"/>
      <c r="JSE2342" s="1279"/>
      <c r="JSF2342" s="1279"/>
      <c r="JSG2342" s="1279"/>
      <c r="JSH2342" s="1279"/>
      <c r="JSI2342" s="1279"/>
      <c r="JSJ2342" s="1279"/>
      <c r="JSK2342" s="1279"/>
      <c r="JSL2342" s="1279"/>
      <c r="JSM2342" s="1279"/>
      <c r="JSN2342" s="1279"/>
      <c r="JSO2342" s="1279"/>
      <c r="JSP2342" s="1279"/>
      <c r="JSQ2342" s="1279"/>
      <c r="JSR2342" s="1279"/>
      <c r="JSS2342" s="1279"/>
      <c r="JST2342" s="1279"/>
      <c r="JSU2342" s="1279"/>
      <c r="JSV2342" s="1279"/>
      <c r="JSW2342" s="1279"/>
      <c r="JSX2342" s="1279"/>
      <c r="JSY2342" s="1279"/>
      <c r="JSZ2342" s="1279"/>
      <c r="JTA2342" s="1279"/>
      <c r="JTB2342" s="1279"/>
      <c r="JTC2342" s="1279"/>
      <c r="JTD2342" s="1279"/>
      <c r="JTE2342" s="1279"/>
      <c r="JTF2342" s="1279"/>
      <c r="JTG2342" s="1279"/>
      <c r="JTH2342" s="1279"/>
      <c r="JTI2342" s="1279"/>
      <c r="JTJ2342" s="1279"/>
      <c r="JTK2342" s="1279"/>
      <c r="JTL2342" s="1279"/>
      <c r="JTM2342" s="1279"/>
      <c r="JTN2342" s="1279"/>
      <c r="JTO2342" s="1279"/>
      <c r="JTP2342" s="1279"/>
      <c r="JTQ2342" s="1279"/>
      <c r="JTR2342" s="1279"/>
      <c r="JTS2342" s="1279"/>
      <c r="JTT2342" s="1279"/>
      <c r="JTU2342" s="1279"/>
      <c r="JTV2342" s="1279"/>
      <c r="JTW2342" s="1279"/>
      <c r="JTX2342" s="1279"/>
      <c r="JTY2342" s="1279"/>
      <c r="JTZ2342" s="1279"/>
      <c r="JUA2342" s="1279"/>
      <c r="JUB2342" s="1279"/>
      <c r="JUC2342" s="1279"/>
      <c r="JUD2342" s="1279"/>
      <c r="JUE2342" s="1279"/>
      <c r="JUF2342" s="1279"/>
      <c r="JUG2342" s="1279"/>
      <c r="JUH2342" s="1279"/>
      <c r="JUI2342" s="1279"/>
      <c r="JUJ2342" s="1279"/>
      <c r="JUK2342" s="1279"/>
      <c r="JUL2342" s="1279"/>
      <c r="JUM2342" s="1279"/>
      <c r="JUN2342" s="1279"/>
      <c r="JUO2342" s="1279"/>
      <c r="JUP2342" s="1279"/>
      <c r="JUQ2342" s="1279"/>
      <c r="JUR2342" s="1279"/>
      <c r="JUS2342" s="1279"/>
      <c r="JUT2342" s="1279"/>
      <c r="JUU2342" s="1279"/>
      <c r="JUV2342" s="1279"/>
      <c r="JUW2342" s="1279"/>
      <c r="JUX2342" s="1279"/>
      <c r="JUY2342" s="1279"/>
      <c r="JUZ2342" s="1279"/>
      <c r="JVA2342" s="1279"/>
      <c r="JVB2342" s="1279"/>
      <c r="JVC2342" s="1279"/>
      <c r="JVD2342" s="1279"/>
      <c r="JVE2342" s="1279"/>
      <c r="JVF2342" s="1279"/>
      <c r="JVG2342" s="1279"/>
      <c r="JVH2342" s="1279"/>
      <c r="JVI2342" s="1279"/>
      <c r="JVJ2342" s="1279"/>
      <c r="JVK2342" s="1279"/>
      <c r="JVL2342" s="1279"/>
      <c r="JVM2342" s="1279"/>
      <c r="JVN2342" s="1279"/>
      <c r="JVO2342" s="1279"/>
      <c r="JVP2342" s="1279"/>
      <c r="JVQ2342" s="1279"/>
      <c r="JVR2342" s="1279"/>
      <c r="JVS2342" s="1279"/>
      <c r="JVT2342" s="1279"/>
      <c r="JVU2342" s="1279"/>
      <c r="JVV2342" s="1279"/>
      <c r="JVW2342" s="1279"/>
      <c r="JVX2342" s="1279"/>
      <c r="JVY2342" s="1279"/>
      <c r="JVZ2342" s="1279"/>
      <c r="JWA2342" s="1279"/>
      <c r="JWB2342" s="1279"/>
      <c r="JWC2342" s="1279"/>
      <c r="JWD2342" s="1279"/>
      <c r="JWE2342" s="1279"/>
      <c r="JWF2342" s="1279"/>
      <c r="JWG2342" s="1279"/>
      <c r="JWH2342" s="1279"/>
      <c r="JWI2342" s="1279"/>
      <c r="JWJ2342" s="1279"/>
      <c r="JWK2342" s="1279"/>
      <c r="JWL2342" s="1279"/>
      <c r="JWM2342" s="1279"/>
      <c r="JWN2342" s="1279"/>
      <c r="JWO2342" s="1279"/>
      <c r="JWP2342" s="1279"/>
      <c r="JWQ2342" s="1279"/>
      <c r="JWR2342" s="1279"/>
      <c r="JWS2342" s="1279"/>
      <c r="JWT2342" s="1279"/>
      <c r="JWU2342" s="1279"/>
      <c r="JWV2342" s="1279"/>
      <c r="JWW2342" s="1279"/>
      <c r="JWX2342" s="1279"/>
      <c r="JWY2342" s="1279"/>
      <c r="JWZ2342" s="1279"/>
      <c r="JXA2342" s="1279"/>
      <c r="JXB2342" s="1279"/>
      <c r="JXC2342" s="1279"/>
      <c r="JXD2342" s="1279"/>
      <c r="JXE2342" s="1279"/>
      <c r="JXF2342" s="1279"/>
      <c r="JXG2342" s="1279"/>
      <c r="JXH2342" s="1279"/>
      <c r="JXI2342" s="1279"/>
      <c r="JXJ2342" s="1279"/>
      <c r="JXK2342" s="1279"/>
      <c r="JXL2342" s="1279"/>
      <c r="JXM2342" s="1279"/>
      <c r="JXN2342" s="1279"/>
      <c r="JXO2342" s="1279"/>
      <c r="JXP2342" s="1279"/>
      <c r="JXQ2342" s="1279"/>
      <c r="JXR2342" s="1279"/>
      <c r="JXS2342" s="1279"/>
      <c r="JXT2342" s="1279"/>
      <c r="JXU2342" s="1279"/>
      <c r="JXV2342" s="1279"/>
      <c r="JXW2342" s="1279"/>
      <c r="JXX2342" s="1279"/>
      <c r="JXY2342" s="1279"/>
      <c r="JXZ2342" s="1279"/>
      <c r="JYA2342" s="1279"/>
      <c r="JYB2342" s="1279"/>
      <c r="JYC2342" s="1279"/>
      <c r="JYD2342" s="1279"/>
      <c r="JYE2342" s="1279"/>
      <c r="JYF2342" s="1279"/>
      <c r="JYG2342" s="1279"/>
      <c r="JYH2342" s="1279"/>
      <c r="JYI2342" s="1279"/>
      <c r="JYJ2342" s="1279"/>
      <c r="JYK2342" s="1279"/>
      <c r="JYL2342" s="1279"/>
      <c r="JYM2342" s="1279"/>
      <c r="JYN2342" s="1279"/>
      <c r="JYO2342" s="1279"/>
      <c r="JYP2342" s="1279"/>
      <c r="JYQ2342" s="1279"/>
      <c r="JYR2342" s="1279"/>
      <c r="JYS2342" s="1279"/>
      <c r="JYT2342" s="1279"/>
      <c r="JYU2342" s="1279"/>
      <c r="JYV2342" s="1279"/>
      <c r="JYW2342" s="1279"/>
      <c r="JYX2342" s="1279"/>
      <c r="JYY2342" s="1279"/>
      <c r="JYZ2342" s="1279"/>
      <c r="JZA2342" s="1279"/>
      <c r="JZB2342" s="1279"/>
      <c r="JZC2342" s="1279"/>
      <c r="JZD2342" s="1279"/>
      <c r="JZE2342" s="1279"/>
      <c r="JZF2342" s="1279"/>
      <c r="JZG2342" s="1279"/>
      <c r="JZH2342" s="1279"/>
      <c r="JZI2342" s="1279"/>
      <c r="JZJ2342" s="1279"/>
      <c r="JZK2342" s="1279"/>
      <c r="JZL2342" s="1279"/>
      <c r="JZM2342" s="1279"/>
      <c r="JZN2342" s="1279"/>
      <c r="JZO2342" s="1279"/>
      <c r="JZP2342" s="1279"/>
      <c r="JZQ2342" s="1279"/>
      <c r="JZR2342" s="1279"/>
      <c r="JZS2342" s="1279"/>
      <c r="JZT2342" s="1279"/>
      <c r="JZU2342" s="1279"/>
      <c r="JZV2342" s="1279"/>
      <c r="JZW2342" s="1279"/>
      <c r="JZX2342" s="1279"/>
      <c r="JZY2342" s="1279"/>
      <c r="JZZ2342" s="1279"/>
      <c r="KAA2342" s="1279"/>
      <c r="KAB2342" s="1279"/>
      <c r="KAC2342" s="1279"/>
      <c r="KAD2342" s="1279"/>
      <c r="KAE2342" s="1279"/>
      <c r="KAF2342" s="1279"/>
      <c r="KAG2342" s="1279"/>
      <c r="KAH2342" s="1279"/>
      <c r="KAI2342" s="1279"/>
      <c r="KAJ2342" s="1279"/>
      <c r="KAK2342" s="1279"/>
      <c r="KAL2342" s="1279"/>
      <c r="KAM2342" s="1279"/>
      <c r="KAN2342" s="1279"/>
      <c r="KAO2342" s="1279"/>
      <c r="KAP2342" s="1279"/>
      <c r="KAQ2342" s="1279"/>
      <c r="KAR2342" s="1279"/>
      <c r="KAS2342" s="1279"/>
      <c r="KAT2342" s="1279"/>
      <c r="KAU2342" s="1279"/>
      <c r="KAV2342" s="1279"/>
      <c r="KAW2342" s="1279"/>
      <c r="KAX2342" s="1279"/>
      <c r="KAY2342" s="1279"/>
      <c r="KAZ2342" s="1279"/>
      <c r="KBA2342" s="1279"/>
      <c r="KBB2342" s="1279"/>
      <c r="KBC2342" s="1279"/>
      <c r="KBD2342" s="1279"/>
      <c r="KBE2342" s="1279"/>
      <c r="KBF2342" s="1279"/>
      <c r="KBG2342" s="1279"/>
      <c r="KBH2342" s="1279"/>
      <c r="KBI2342" s="1279"/>
      <c r="KBJ2342" s="1279"/>
      <c r="KBK2342" s="1279"/>
      <c r="KBL2342" s="1279"/>
      <c r="KBM2342" s="1279"/>
      <c r="KBN2342" s="1279"/>
      <c r="KBO2342" s="1279"/>
      <c r="KBP2342" s="1279"/>
      <c r="KBQ2342" s="1279"/>
      <c r="KBR2342" s="1279"/>
      <c r="KBS2342" s="1279"/>
      <c r="KBT2342" s="1279"/>
      <c r="KBU2342" s="1279"/>
      <c r="KBV2342" s="1279"/>
      <c r="KBW2342" s="1279"/>
      <c r="KBX2342" s="1279"/>
      <c r="KBY2342" s="1279"/>
      <c r="KBZ2342" s="1279"/>
      <c r="KCA2342" s="1279"/>
      <c r="KCB2342" s="1279"/>
      <c r="KCC2342" s="1279"/>
      <c r="KCD2342" s="1279"/>
      <c r="KCE2342" s="1279"/>
      <c r="KCF2342" s="1279"/>
      <c r="KCG2342" s="1279"/>
      <c r="KCH2342" s="1279"/>
      <c r="KCI2342" s="1279"/>
      <c r="KCJ2342" s="1279"/>
      <c r="KCK2342" s="1279"/>
      <c r="KCL2342" s="1279"/>
      <c r="KCM2342" s="1279"/>
      <c r="KCN2342" s="1279"/>
      <c r="KCO2342" s="1279"/>
      <c r="KCP2342" s="1279"/>
      <c r="KCQ2342" s="1279"/>
      <c r="KCR2342" s="1279"/>
      <c r="KCS2342" s="1279"/>
      <c r="KCT2342" s="1279"/>
      <c r="KCU2342" s="1279"/>
      <c r="KCV2342" s="1279"/>
      <c r="KCW2342" s="1279"/>
      <c r="KCX2342" s="1279"/>
      <c r="KCY2342" s="1279"/>
      <c r="KCZ2342" s="1279"/>
      <c r="KDA2342" s="1279"/>
      <c r="KDB2342" s="1279"/>
      <c r="KDC2342" s="1279"/>
      <c r="KDD2342" s="1279"/>
      <c r="KDE2342" s="1279"/>
      <c r="KDF2342" s="1279"/>
      <c r="KDG2342" s="1279"/>
      <c r="KDH2342" s="1279"/>
      <c r="KDI2342" s="1279"/>
      <c r="KDJ2342" s="1279"/>
      <c r="KDK2342" s="1279"/>
      <c r="KDL2342" s="1279"/>
      <c r="KDM2342" s="1279"/>
      <c r="KDN2342" s="1279"/>
      <c r="KDO2342" s="1279"/>
      <c r="KDP2342" s="1279"/>
      <c r="KDQ2342" s="1279"/>
      <c r="KDR2342" s="1279"/>
      <c r="KDS2342" s="1279"/>
      <c r="KDT2342" s="1279"/>
      <c r="KDU2342" s="1279"/>
      <c r="KDV2342" s="1279"/>
      <c r="KDW2342" s="1279"/>
      <c r="KDX2342" s="1279"/>
      <c r="KDY2342" s="1279"/>
      <c r="KDZ2342" s="1279"/>
      <c r="KEA2342" s="1279"/>
      <c r="KEB2342" s="1279"/>
      <c r="KEC2342" s="1279"/>
      <c r="KED2342" s="1279"/>
      <c r="KEE2342" s="1279"/>
      <c r="KEF2342" s="1279"/>
      <c r="KEG2342" s="1279"/>
      <c r="KEH2342" s="1279"/>
      <c r="KEI2342" s="1279"/>
      <c r="KEJ2342" s="1279"/>
      <c r="KEK2342" s="1279"/>
      <c r="KEL2342" s="1279"/>
      <c r="KEM2342" s="1279"/>
      <c r="KEN2342" s="1279"/>
      <c r="KEO2342" s="1279"/>
      <c r="KEP2342" s="1279"/>
      <c r="KEQ2342" s="1279"/>
      <c r="KER2342" s="1279"/>
      <c r="KES2342" s="1279"/>
      <c r="KET2342" s="1279"/>
      <c r="KEU2342" s="1279"/>
      <c r="KEV2342" s="1279"/>
      <c r="KEW2342" s="1279"/>
      <c r="KEX2342" s="1279"/>
      <c r="KEY2342" s="1279"/>
      <c r="KEZ2342" s="1279"/>
      <c r="KFA2342" s="1279"/>
      <c r="KFB2342" s="1279"/>
      <c r="KFC2342" s="1279"/>
      <c r="KFD2342" s="1279"/>
      <c r="KFE2342" s="1279"/>
      <c r="KFF2342" s="1279"/>
      <c r="KFG2342" s="1279"/>
      <c r="KFH2342" s="1279"/>
      <c r="KFI2342" s="1279"/>
      <c r="KFJ2342" s="1279"/>
      <c r="KFK2342" s="1279"/>
      <c r="KFL2342" s="1279"/>
      <c r="KFM2342" s="1279"/>
      <c r="KFN2342" s="1279"/>
      <c r="KFO2342" s="1279"/>
      <c r="KFP2342" s="1279"/>
      <c r="KFQ2342" s="1279"/>
      <c r="KFR2342" s="1279"/>
      <c r="KFS2342" s="1279"/>
      <c r="KFT2342" s="1279"/>
      <c r="KFU2342" s="1279"/>
      <c r="KFV2342" s="1279"/>
      <c r="KFW2342" s="1279"/>
      <c r="KFX2342" s="1279"/>
      <c r="KFY2342" s="1279"/>
      <c r="KFZ2342" s="1279"/>
      <c r="KGA2342" s="1279"/>
      <c r="KGB2342" s="1279"/>
      <c r="KGC2342" s="1279"/>
      <c r="KGD2342" s="1279"/>
      <c r="KGE2342" s="1279"/>
      <c r="KGF2342" s="1279"/>
      <c r="KGG2342" s="1279"/>
      <c r="KGH2342" s="1279"/>
      <c r="KGI2342" s="1279"/>
      <c r="KGJ2342" s="1279"/>
      <c r="KGK2342" s="1279"/>
      <c r="KGL2342" s="1279"/>
      <c r="KGM2342" s="1279"/>
      <c r="KGN2342" s="1279"/>
      <c r="KGO2342" s="1279"/>
      <c r="KGP2342" s="1279"/>
      <c r="KGQ2342" s="1279"/>
      <c r="KGR2342" s="1279"/>
      <c r="KGS2342" s="1279"/>
      <c r="KGT2342" s="1279"/>
      <c r="KGU2342" s="1279"/>
      <c r="KGV2342" s="1279"/>
      <c r="KGW2342" s="1279"/>
      <c r="KGX2342" s="1279"/>
      <c r="KGY2342" s="1279"/>
      <c r="KGZ2342" s="1279"/>
      <c r="KHA2342" s="1279"/>
      <c r="KHB2342" s="1279"/>
      <c r="KHC2342" s="1279"/>
      <c r="KHD2342" s="1279"/>
      <c r="KHE2342" s="1279"/>
      <c r="KHF2342" s="1279"/>
      <c r="KHG2342" s="1279"/>
      <c r="KHH2342" s="1279"/>
      <c r="KHI2342" s="1279"/>
      <c r="KHJ2342" s="1279"/>
      <c r="KHK2342" s="1279"/>
      <c r="KHL2342" s="1279"/>
      <c r="KHM2342" s="1279"/>
      <c r="KHN2342" s="1279"/>
      <c r="KHO2342" s="1279"/>
      <c r="KHP2342" s="1279"/>
      <c r="KHQ2342" s="1279"/>
      <c r="KHR2342" s="1279"/>
      <c r="KHS2342" s="1279"/>
      <c r="KHT2342" s="1279"/>
      <c r="KHU2342" s="1279"/>
      <c r="KHV2342" s="1279"/>
      <c r="KHW2342" s="1279"/>
      <c r="KHX2342" s="1279"/>
      <c r="KHY2342" s="1279"/>
      <c r="KHZ2342" s="1279"/>
      <c r="KIA2342" s="1279"/>
      <c r="KIB2342" s="1279"/>
      <c r="KIC2342" s="1279"/>
      <c r="KID2342" s="1279"/>
      <c r="KIE2342" s="1279"/>
      <c r="KIF2342" s="1279"/>
      <c r="KIG2342" s="1279"/>
      <c r="KIH2342" s="1279"/>
      <c r="KII2342" s="1279"/>
      <c r="KIJ2342" s="1279"/>
      <c r="KIK2342" s="1279"/>
      <c r="KIL2342" s="1279"/>
      <c r="KIM2342" s="1279"/>
      <c r="KIN2342" s="1279"/>
      <c r="KIO2342" s="1279"/>
      <c r="KIP2342" s="1279"/>
      <c r="KIQ2342" s="1279"/>
      <c r="KIR2342" s="1279"/>
      <c r="KIS2342" s="1279"/>
      <c r="KIT2342" s="1279"/>
      <c r="KIU2342" s="1279"/>
      <c r="KIV2342" s="1279"/>
      <c r="KIW2342" s="1279"/>
      <c r="KIX2342" s="1279"/>
      <c r="KIY2342" s="1279"/>
      <c r="KIZ2342" s="1279"/>
      <c r="KJA2342" s="1279"/>
      <c r="KJB2342" s="1279"/>
      <c r="KJC2342" s="1279"/>
      <c r="KJD2342" s="1279"/>
      <c r="KJE2342" s="1279"/>
      <c r="KJF2342" s="1279"/>
      <c r="KJG2342" s="1279"/>
      <c r="KJH2342" s="1279"/>
      <c r="KJI2342" s="1279"/>
      <c r="KJJ2342" s="1279"/>
      <c r="KJK2342" s="1279"/>
      <c r="KJL2342" s="1279"/>
      <c r="KJM2342" s="1279"/>
      <c r="KJN2342" s="1279"/>
      <c r="KJO2342" s="1279"/>
      <c r="KJP2342" s="1279"/>
      <c r="KJQ2342" s="1279"/>
      <c r="KJR2342" s="1279"/>
      <c r="KJS2342" s="1279"/>
      <c r="KJT2342" s="1279"/>
      <c r="KJU2342" s="1279"/>
      <c r="KJV2342" s="1279"/>
      <c r="KJW2342" s="1279"/>
      <c r="KJX2342" s="1279"/>
      <c r="KJY2342" s="1279"/>
      <c r="KJZ2342" s="1279"/>
      <c r="KKA2342" s="1279"/>
      <c r="KKB2342" s="1279"/>
      <c r="KKC2342" s="1279"/>
      <c r="KKD2342" s="1279"/>
      <c r="KKE2342" s="1279"/>
      <c r="KKF2342" s="1279"/>
      <c r="KKG2342" s="1279"/>
      <c r="KKH2342" s="1279"/>
      <c r="KKI2342" s="1279"/>
      <c r="KKJ2342" s="1279"/>
      <c r="KKK2342" s="1279"/>
      <c r="KKL2342" s="1279"/>
      <c r="KKM2342" s="1279"/>
      <c r="KKN2342" s="1279"/>
      <c r="KKO2342" s="1279"/>
      <c r="KKP2342" s="1279"/>
      <c r="KKQ2342" s="1279"/>
      <c r="KKR2342" s="1279"/>
      <c r="KKS2342" s="1279"/>
      <c r="KKT2342" s="1279"/>
      <c r="KKU2342" s="1279"/>
      <c r="KKV2342" s="1279"/>
      <c r="KKW2342" s="1279"/>
      <c r="KKX2342" s="1279"/>
      <c r="KKY2342" s="1279"/>
      <c r="KKZ2342" s="1279"/>
      <c r="KLA2342" s="1279"/>
      <c r="KLB2342" s="1279"/>
      <c r="KLC2342" s="1279"/>
      <c r="KLD2342" s="1279"/>
      <c r="KLE2342" s="1279"/>
      <c r="KLF2342" s="1279"/>
      <c r="KLG2342" s="1279"/>
      <c r="KLH2342" s="1279"/>
      <c r="KLI2342" s="1279"/>
      <c r="KLJ2342" s="1279"/>
      <c r="KLK2342" s="1279"/>
      <c r="KLL2342" s="1279"/>
      <c r="KLM2342" s="1279"/>
      <c r="KLN2342" s="1279"/>
      <c r="KLO2342" s="1279"/>
      <c r="KLP2342" s="1279"/>
      <c r="KLQ2342" s="1279"/>
      <c r="KLR2342" s="1279"/>
      <c r="KLS2342" s="1279"/>
      <c r="KLT2342" s="1279"/>
      <c r="KLU2342" s="1279"/>
      <c r="KLV2342" s="1279"/>
      <c r="KLW2342" s="1279"/>
      <c r="KLX2342" s="1279"/>
      <c r="KLY2342" s="1279"/>
      <c r="KLZ2342" s="1279"/>
      <c r="KMA2342" s="1279"/>
      <c r="KMB2342" s="1279"/>
      <c r="KMC2342" s="1279"/>
      <c r="KMD2342" s="1279"/>
      <c r="KME2342" s="1279"/>
      <c r="KMF2342" s="1279"/>
      <c r="KMG2342" s="1279"/>
      <c r="KMH2342" s="1279"/>
      <c r="KMI2342" s="1279"/>
      <c r="KMJ2342" s="1279"/>
      <c r="KMK2342" s="1279"/>
      <c r="KML2342" s="1279"/>
      <c r="KMM2342" s="1279"/>
      <c r="KMN2342" s="1279"/>
      <c r="KMO2342" s="1279"/>
      <c r="KMP2342" s="1279"/>
      <c r="KMQ2342" s="1279"/>
      <c r="KMR2342" s="1279"/>
      <c r="KMS2342" s="1279"/>
      <c r="KMT2342" s="1279"/>
      <c r="KMU2342" s="1279"/>
      <c r="KMV2342" s="1279"/>
      <c r="KMW2342" s="1279"/>
      <c r="KMX2342" s="1279"/>
      <c r="KMY2342" s="1279"/>
      <c r="KMZ2342" s="1279"/>
      <c r="KNA2342" s="1279"/>
      <c r="KNB2342" s="1279"/>
      <c r="KNC2342" s="1279"/>
      <c r="KND2342" s="1279"/>
      <c r="KNE2342" s="1279"/>
      <c r="KNF2342" s="1279"/>
      <c r="KNG2342" s="1279"/>
      <c r="KNH2342" s="1279"/>
      <c r="KNI2342" s="1279"/>
      <c r="KNJ2342" s="1279"/>
      <c r="KNK2342" s="1279"/>
      <c r="KNL2342" s="1279"/>
      <c r="KNM2342" s="1279"/>
      <c r="KNN2342" s="1279"/>
      <c r="KNO2342" s="1279"/>
      <c r="KNP2342" s="1279"/>
      <c r="KNQ2342" s="1279"/>
      <c r="KNR2342" s="1279"/>
      <c r="KNS2342" s="1279"/>
      <c r="KNT2342" s="1279"/>
      <c r="KNU2342" s="1279"/>
      <c r="KNV2342" s="1279"/>
      <c r="KNW2342" s="1279"/>
      <c r="KNX2342" s="1279"/>
      <c r="KNY2342" s="1279"/>
      <c r="KNZ2342" s="1279"/>
      <c r="KOA2342" s="1279"/>
      <c r="KOB2342" s="1279"/>
      <c r="KOC2342" s="1279"/>
      <c r="KOD2342" s="1279"/>
      <c r="KOE2342" s="1279"/>
      <c r="KOF2342" s="1279"/>
      <c r="KOG2342" s="1279"/>
      <c r="KOH2342" s="1279"/>
      <c r="KOI2342" s="1279"/>
      <c r="KOJ2342" s="1279"/>
      <c r="KOK2342" s="1279"/>
      <c r="KOL2342" s="1279"/>
      <c r="KOM2342" s="1279"/>
      <c r="KON2342" s="1279"/>
      <c r="KOO2342" s="1279"/>
      <c r="KOP2342" s="1279"/>
      <c r="KOQ2342" s="1279"/>
      <c r="KOR2342" s="1279"/>
      <c r="KOS2342" s="1279"/>
      <c r="KOT2342" s="1279"/>
      <c r="KOU2342" s="1279"/>
      <c r="KOV2342" s="1279"/>
      <c r="KOW2342" s="1279"/>
      <c r="KOX2342" s="1279"/>
      <c r="KOY2342" s="1279"/>
      <c r="KOZ2342" s="1279"/>
      <c r="KPA2342" s="1279"/>
      <c r="KPB2342" s="1279"/>
      <c r="KPC2342" s="1279"/>
      <c r="KPD2342" s="1279"/>
      <c r="KPE2342" s="1279"/>
      <c r="KPF2342" s="1279"/>
      <c r="KPG2342" s="1279"/>
      <c r="KPH2342" s="1279"/>
      <c r="KPI2342" s="1279"/>
      <c r="KPJ2342" s="1279"/>
      <c r="KPK2342" s="1279"/>
      <c r="KPL2342" s="1279"/>
      <c r="KPM2342" s="1279"/>
      <c r="KPN2342" s="1279"/>
      <c r="KPO2342" s="1279"/>
      <c r="KPP2342" s="1279"/>
      <c r="KPQ2342" s="1279"/>
      <c r="KPR2342" s="1279"/>
      <c r="KPS2342" s="1279"/>
      <c r="KPT2342" s="1279"/>
      <c r="KPU2342" s="1279"/>
      <c r="KPV2342" s="1279"/>
      <c r="KPW2342" s="1279"/>
      <c r="KPX2342" s="1279"/>
      <c r="KPY2342" s="1279"/>
      <c r="KPZ2342" s="1279"/>
      <c r="KQA2342" s="1279"/>
      <c r="KQB2342" s="1279"/>
      <c r="KQC2342" s="1279"/>
      <c r="KQD2342" s="1279"/>
      <c r="KQE2342" s="1279"/>
      <c r="KQF2342" s="1279"/>
      <c r="KQG2342" s="1279"/>
      <c r="KQH2342" s="1279"/>
      <c r="KQI2342" s="1279"/>
      <c r="KQJ2342" s="1279"/>
      <c r="KQK2342" s="1279"/>
      <c r="KQL2342" s="1279"/>
      <c r="KQM2342" s="1279"/>
      <c r="KQN2342" s="1279"/>
      <c r="KQO2342" s="1279"/>
      <c r="KQP2342" s="1279"/>
      <c r="KQQ2342" s="1279"/>
      <c r="KQR2342" s="1279"/>
      <c r="KQS2342" s="1279"/>
      <c r="KQT2342" s="1279"/>
      <c r="KQU2342" s="1279"/>
      <c r="KQV2342" s="1279"/>
      <c r="KQW2342" s="1279"/>
      <c r="KQX2342" s="1279"/>
      <c r="KQY2342" s="1279"/>
      <c r="KQZ2342" s="1279"/>
      <c r="KRA2342" s="1279"/>
      <c r="KRB2342" s="1279"/>
      <c r="KRC2342" s="1279"/>
      <c r="KRD2342" s="1279"/>
      <c r="KRE2342" s="1279"/>
      <c r="KRF2342" s="1279"/>
      <c r="KRG2342" s="1279"/>
      <c r="KRH2342" s="1279"/>
      <c r="KRI2342" s="1279"/>
      <c r="KRJ2342" s="1279"/>
      <c r="KRK2342" s="1279"/>
      <c r="KRL2342" s="1279"/>
      <c r="KRM2342" s="1279"/>
      <c r="KRN2342" s="1279"/>
      <c r="KRO2342" s="1279"/>
      <c r="KRP2342" s="1279"/>
      <c r="KRQ2342" s="1279"/>
      <c r="KRR2342" s="1279"/>
      <c r="KRS2342" s="1279"/>
      <c r="KRT2342" s="1279"/>
      <c r="KRU2342" s="1279"/>
      <c r="KRV2342" s="1279"/>
      <c r="KRW2342" s="1279"/>
      <c r="KRX2342" s="1279"/>
      <c r="KRY2342" s="1279"/>
      <c r="KRZ2342" s="1279"/>
      <c r="KSA2342" s="1279"/>
      <c r="KSB2342" s="1279"/>
      <c r="KSC2342" s="1279"/>
      <c r="KSD2342" s="1279"/>
      <c r="KSE2342" s="1279"/>
      <c r="KSF2342" s="1279"/>
      <c r="KSG2342" s="1279"/>
      <c r="KSH2342" s="1279"/>
      <c r="KSI2342" s="1279"/>
      <c r="KSJ2342" s="1279"/>
      <c r="KSK2342" s="1279"/>
      <c r="KSL2342" s="1279"/>
      <c r="KSM2342" s="1279"/>
      <c r="KSN2342" s="1279"/>
      <c r="KSO2342" s="1279"/>
      <c r="KSP2342" s="1279"/>
      <c r="KSQ2342" s="1279"/>
      <c r="KSR2342" s="1279"/>
      <c r="KSS2342" s="1279"/>
      <c r="KST2342" s="1279"/>
      <c r="KSU2342" s="1279"/>
      <c r="KSV2342" s="1279"/>
      <c r="KSW2342" s="1279"/>
      <c r="KSX2342" s="1279"/>
      <c r="KSY2342" s="1279"/>
      <c r="KSZ2342" s="1279"/>
      <c r="KTA2342" s="1279"/>
      <c r="KTB2342" s="1279"/>
      <c r="KTC2342" s="1279"/>
      <c r="KTD2342" s="1279"/>
      <c r="KTE2342" s="1279"/>
      <c r="KTF2342" s="1279"/>
      <c r="KTG2342" s="1279"/>
      <c r="KTH2342" s="1279"/>
      <c r="KTI2342" s="1279"/>
      <c r="KTJ2342" s="1279"/>
      <c r="KTK2342" s="1279"/>
      <c r="KTL2342" s="1279"/>
      <c r="KTM2342" s="1279"/>
      <c r="KTN2342" s="1279"/>
      <c r="KTO2342" s="1279"/>
      <c r="KTP2342" s="1279"/>
      <c r="KTQ2342" s="1279"/>
      <c r="KTR2342" s="1279"/>
      <c r="KTS2342" s="1279"/>
      <c r="KTT2342" s="1279"/>
      <c r="KTU2342" s="1279"/>
      <c r="KTV2342" s="1279"/>
      <c r="KTW2342" s="1279"/>
      <c r="KTX2342" s="1279"/>
      <c r="KTY2342" s="1279"/>
      <c r="KTZ2342" s="1279"/>
      <c r="KUA2342" s="1279"/>
      <c r="KUB2342" s="1279"/>
      <c r="KUC2342" s="1279"/>
      <c r="KUD2342" s="1279"/>
      <c r="KUE2342" s="1279"/>
      <c r="KUF2342" s="1279"/>
      <c r="KUG2342" s="1279"/>
      <c r="KUH2342" s="1279"/>
      <c r="KUI2342" s="1279"/>
      <c r="KUJ2342" s="1279"/>
      <c r="KUK2342" s="1279"/>
      <c r="KUL2342" s="1279"/>
      <c r="KUM2342" s="1279"/>
      <c r="KUN2342" s="1279"/>
      <c r="KUO2342" s="1279"/>
      <c r="KUP2342" s="1279"/>
      <c r="KUQ2342" s="1279"/>
      <c r="KUR2342" s="1279"/>
      <c r="KUS2342" s="1279"/>
      <c r="KUT2342" s="1279"/>
      <c r="KUU2342" s="1279"/>
      <c r="KUV2342" s="1279"/>
      <c r="KUW2342" s="1279"/>
      <c r="KUX2342" s="1279"/>
      <c r="KUY2342" s="1279"/>
      <c r="KUZ2342" s="1279"/>
      <c r="KVA2342" s="1279"/>
      <c r="KVB2342" s="1279"/>
      <c r="KVC2342" s="1279"/>
      <c r="KVD2342" s="1279"/>
      <c r="KVE2342" s="1279"/>
      <c r="KVF2342" s="1279"/>
      <c r="KVG2342" s="1279"/>
      <c r="KVH2342" s="1279"/>
      <c r="KVI2342" s="1279"/>
      <c r="KVJ2342" s="1279"/>
      <c r="KVK2342" s="1279"/>
      <c r="KVL2342" s="1279"/>
      <c r="KVM2342" s="1279"/>
      <c r="KVN2342" s="1279"/>
      <c r="KVO2342" s="1279"/>
      <c r="KVP2342" s="1279"/>
      <c r="KVQ2342" s="1279"/>
      <c r="KVR2342" s="1279"/>
      <c r="KVS2342" s="1279"/>
      <c r="KVT2342" s="1279"/>
      <c r="KVU2342" s="1279"/>
      <c r="KVV2342" s="1279"/>
      <c r="KVW2342" s="1279"/>
      <c r="KVX2342" s="1279"/>
      <c r="KVY2342" s="1279"/>
      <c r="KVZ2342" s="1279"/>
      <c r="KWA2342" s="1279"/>
      <c r="KWB2342" s="1279"/>
      <c r="KWC2342" s="1279"/>
      <c r="KWD2342" s="1279"/>
      <c r="KWE2342" s="1279"/>
      <c r="KWF2342" s="1279"/>
      <c r="KWG2342" s="1279"/>
      <c r="KWH2342" s="1279"/>
      <c r="KWI2342" s="1279"/>
      <c r="KWJ2342" s="1279"/>
      <c r="KWK2342" s="1279"/>
      <c r="KWL2342" s="1279"/>
      <c r="KWM2342" s="1279"/>
      <c r="KWN2342" s="1279"/>
      <c r="KWO2342" s="1279"/>
      <c r="KWP2342" s="1279"/>
      <c r="KWQ2342" s="1279"/>
      <c r="KWR2342" s="1279"/>
      <c r="KWS2342" s="1279"/>
      <c r="KWT2342" s="1279"/>
      <c r="KWU2342" s="1279"/>
      <c r="KWV2342" s="1279"/>
      <c r="KWW2342" s="1279"/>
      <c r="KWX2342" s="1279"/>
      <c r="KWY2342" s="1279"/>
      <c r="KWZ2342" s="1279"/>
      <c r="KXA2342" s="1279"/>
      <c r="KXB2342" s="1279"/>
      <c r="KXC2342" s="1279"/>
      <c r="KXD2342" s="1279"/>
      <c r="KXE2342" s="1279"/>
      <c r="KXF2342" s="1279"/>
      <c r="KXG2342" s="1279"/>
      <c r="KXH2342" s="1279"/>
      <c r="KXI2342" s="1279"/>
      <c r="KXJ2342" s="1279"/>
      <c r="KXK2342" s="1279"/>
      <c r="KXL2342" s="1279"/>
      <c r="KXM2342" s="1279"/>
      <c r="KXN2342" s="1279"/>
      <c r="KXO2342" s="1279"/>
      <c r="KXP2342" s="1279"/>
      <c r="KXQ2342" s="1279"/>
      <c r="KXR2342" s="1279"/>
      <c r="KXS2342" s="1279"/>
      <c r="KXT2342" s="1279"/>
      <c r="KXU2342" s="1279"/>
      <c r="KXV2342" s="1279"/>
      <c r="KXW2342" s="1279"/>
      <c r="KXX2342" s="1279"/>
      <c r="KXY2342" s="1279"/>
      <c r="KXZ2342" s="1279"/>
      <c r="KYA2342" s="1279"/>
      <c r="KYB2342" s="1279"/>
      <c r="KYC2342" s="1279"/>
      <c r="KYD2342" s="1279"/>
      <c r="KYE2342" s="1279"/>
      <c r="KYF2342" s="1279"/>
      <c r="KYG2342" s="1279"/>
      <c r="KYH2342" s="1279"/>
      <c r="KYI2342" s="1279"/>
      <c r="KYJ2342" s="1279"/>
      <c r="KYK2342" s="1279"/>
      <c r="KYL2342" s="1279"/>
      <c r="KYM2342" s="1279"/>
      <c r="KYN2342" s="1279"/>
      <c r="KYO2342" s="1279"/>
      <c r="KYP2342" s="1279"/>
      <c r="KYQ2342" s="1279"/>
      <c r="KYR2342" s="1279"/>
      <c r="KYS2342" s="1279"/>
      <c r="KYT2342" s="1279"/>
      <c r="KYU2342" s="1279"/>
      <c r="KYV2342" s="1279"/>
      <c r="KYW2342" s="1279"/>
      <c r="KYX2342" s="1279"/>
      <c r="KYY2342" s="1279"/>
      <c r="KYZ2342" s="1279"/>
      <c r="KZA2342" s="1279"/>
      <c r="KZB2342" s="1279"/>
      <c r="KZC2342" s="1279"/>
      <c r="KZD2342" s="1279"/>
      <c r="KZE2342" s="1279"/>
      <c r="KZF2342" s="1279"/>
      <c r="KZG2342" s="1279"/>
      <c r="KZH2342" s="1279"/>
      <c r="KZI2342" s="1279"/>
      <c r="KZJ2342" s="1279"/>
      <c r="KZK2342" s="1279"/>
      <c r="KZL2342" s="1279"/>
      <c r="KZM2342" s="1279"/>
      <c r="KZN2342" s="1279"/>
      <c r="KZO2342" s="1279"/>
      <c r="KZP2342" s="1279"/>
      <c r="KZQ2342" s="1279"/>
      <c r="KZR2342" s="1279"/>
      <c r="KZS2342" s="1279"/>
      <c r="KZT2342" s="1279"/>
      <c r="KZU2342" s="1279"/>
      <c r="KZV2342" s="1279"/>
      <c r="KZW2342" s="1279"/>
      <c r="KZX2342" s="1279"/>
      <c r="KZY2342" s="1279"/>
      <c r="KZZ2342" s="1279"/>
      <c r="LAA2342" s="1279"/>
      <c r="LAB2342" s="1279"/>
      <c r="LAC2342" s="1279"/>
      <c r="LAD2342" s="1279"/>
      <c r="LAE2342" s="1279"/>
      <c r="LAF2342" s="1279"/>
      <c r="LAG2342" s="1279"/>
      <c r="LAH2342" s="1279"/>
      <c r="LAI2342" s="1279"/>
      <c r="LAJ2342" s="1279"/>
      <c r="LAK2342" s="1279"/>
      <c r="LAL2342" s="1279"/>
      <c r="LAM2342" s="1279"/>
      <c r="LAN2342" s="1279"/>
      <c r="LAO2342" s="1279"/>
      <c r="LAP2342" s="1279"/>
      <c r="LAQ2342" s="1279"/>
      <c r="LAR2342" s="1279"/>
      <c r="LAS2342" s="1279"/>
      <c r="LAT2342" s="1279"/>
      <c r="LAU2342" s="1279"/>
      <c r="LAV2342" s="1279"/>
      <c r="LAW2342" s="1279"/>
      <c r="LAX2342" s="1279"/>
      <c r="LAY2342" s="1279"/>
      <c r="LAZ2342" s="1279"/>
      <c r="LBA2342" s="1279"/>
      <c r="LBB2342" s="1279"/>
      <c r="LBC2342" s="1279"/>
      <c r="LBD2342" s="1279"/>
      <c r="LBE2342" s="1279"/>
      <c r="LBF2342" s="1279"/>
      <c r="LBG2342" s="1279"/>
      <c r="LBH2342" s="1279"/>
      <c r="LBI2342" s="1279"/>
      <c r="LBJ2342" s="1279"/>
      <c r="LBK2342" s="1279"/>
      <c r="LBL2342" s="1279"/>
      <c r="LBM2342" s="1279"/>
      <c r="LBN2342" s="1279"/>
      <c r="LBO2342" s="1279"/>
      <c r="LBP2342" s="1279"/>
      <c r="LBQ2342" s="1279"/>
      <c r="LBR2342" s="1279"/>
      <c r="LBS2342" s="1279"/>
      <c r="LBT2342" s="1279"/>
      <c r="LBU2342" s="1279"/>
      <c r="LBV2342" s="1279"/>
      <c r="LBW2342" s="1279"/>
      <c r="LBX2342" s="1279"/>
      <c r="LBY2342" s="1279"/>
      <c r="LBZ2342" s="1279"/>
      <c r="LCA2342" s="1279"/>
      <c r="LCB2342" s="1279"/>
      <c r="LCC2342" s="1279"/>
      <c r="LCD2342" s="1279"/>
      <c r="LCE2342" s="1279"/>
      <c r="LCF2342" s="1279"/>
      <c r="LCG2342" s="1279"/>
      <c r="LCH2342" s="1279"/>
      <c r="LCI2342" s="1279"/>
      <c r="LCJ2342" s="1279"/>
      <c r="LCK2342" s="1279"/>
      <c r="LCL2342" s="1279"/>
      <c r="LCM2342" s="1279"/>
      <c r="LCN2342" s="1279"/>
      <c r="LCO2342" s="1279"/>
      <c r="LCP2342" s="1279"/>
      <c r="LCQ2342" s="1279"/>
      <c r="LCR2342" s="1279"/>
      <c r="LCS2342" s="1279"/>
      <c r="LCT2342" s="1279"/>
      <c r="LCU2342" s="1279"/>
      <c r="LCV2342" s="1279"/>
      <c r="LCW2342" s="1279"/>
      <c r="LCX2342" s="1279"/>
      <c r="LCY2342" s="1279"/>
      <c r="LCZ2342" s="1279"/>
      <c r="LDA2342" s="1279"/>
      <c r="LDB2342" s="1279"/>
      <c r="LDC2342" s="1279"/>
      <c r="LDD2342" s="1279"/>
      <c r="LDE2342" s="1279"/>
      <c r="LDF2342" s="1279"/>
      <c r="LDG2342" s="1279"/>
      <c r="LDH2342" s="1279"/>
      <c r="LDI2342" s="1279"/>
      <c r="LDJ2342" s="1279"/>
      <c r="LDK2342" s="1279"/>
      <c r="LDL2342" s="1279"/>
      <c r="LDM2342" s="1279"/>
      <c r="LDN2342" s="1279"/>
      <c r="LDO2342" s="1279"/>
      <c r="LDP2342" s="1279"/>
      <c r="LDQ2342" s="1279"/>
      <c r="LDR2342" s="1279"/>
      <c r="LDS2342" s="1279"/>
      <c r="LDT2342" s="1279"/>
      <c r="LDU2342" s="1279"/>
      <c r="LDV2342" s="1279"/>
      <c r="LDW2342" s="1279"/>
      <c r="LDX2342" s="1279"/>
      <c r="LDY2342" s="1279"/>
      <c r="LDZ2342" s="1279"/>
      <c r="LEA2342" s="1279"/>
      <c r="LEB2342" s="1279"/>
      <c r="LEC2342" s="1279"/>
      <c r="LED2342" s="1279"/>
      <c r="LEE2342" s="1279"/>
      <c r="LEF2342" s="1279"/>
      <c r="LEG2342" s="1279"/>
      <c r="LEH2342" s="1279"/>
      <c r="LEI2342" s="1279"/>
      <c r="LEJ2342" s="1279"/>
      <c r="LEK2342" s="1279"/>
      <c r="LEL2342" s="1279"/>
      <c r="LEM2342" s="1279"/>
      <c r="LEN2342" s="1279"/>
      <c r="LEO2342" s="1279"/>
      <c r="LEP2342" s="1279"/>
      <c r="LEQ2342" s="1279"/>
      <c r="LER2342" s="1279"/>
      <c r="LES2342" s="1279"/>
      <c r="LET2342" s="1279"/>
      <c r="LEU2342" s="1279"/>
      <c r="LEV2342" s="1279"/>
      <c r="LEW2342" s="1279"/>
      <c r="LEX2342" s="1279"/>
      <c r="LEY2342" s="1279"/>
      <c r="LEZ2342" s="1279"/>
      <c r="LFA2342" s="1279"/>
      <c r="LFB2342" s="1279"/>
      <c r="LFC2342" s="1279"/>
      <c r="LFD2342" s="1279"/>
      <c r="LFE2342" s="1279"/>
      <c r="LFF2342" s="1279"/>
      <c r="LFG2342" s="1279"/>
      <c r="LFH2342" s="1279"/>
      <c r="LFI2342" s="1279"/>
      <c r="LFJ2342" s="1279"/>
      <c r="LFK2342" s="1279"/>
      <c r="LFL2342" s="1279"/>
      <c r="LFM2342" s="1279"/>
      <c r="LFN2342" s="1279"/>
      <c r="LFO2342" s="1279"/>
      <c r="LFP2342" s="1279"/>
      <c r="LFQ2342" s="1279"/>
      <c r="LFR2342" s="1279"/>
      <c r="LFS2342" s="1279"/>
      <c r="LFT2342" s="1279"/>
      <c r="LFU2342" s="1279"/>
      <c r="LFV2342" s="1279"/>
      <c r="LFW2342" s="1279"/>
      <c r="LFX2342" s="1279"/>
      <c r="LFY2342" s="1279"/>
      <c r="LFZ2342" s="1279"/>
      <c r="LGA2342" s="1279"/>
      <c r="LGB2342" s="1279"/>
      <c r="LGC2342" s="1279"/>
      <c r="LGD2342" s="1279"/>
      <c r="LGE2342" s="1279"/>
      <c r="LGF2342" s="1279"/>
      <c r="LGG2342" s="1279"/>
      <c r="LGH2342" s="1279"/>
      <c r="LGI2342" s="1279"/>
      <c r="LGJ2342" s="1279"/>
      <c r="LGK2342" s="1279"/>
      <c r="LGL2342" s="1279"/>
      <c r="LGM2342" s="1279"/>
      <c r="LGN2342" s="1279"/>
      <c r="LGO2342" s="1279"/>
      <c r="LGP2342" s="1279"/>
      <c r="LGQ2342" s="1279"/>
      <c r="LGR2342" s="1279"/>
      <c r="LGS2342" s="1279"/>
      <c r="LGT2342" s="1279"/>
      <c r="LGU2342" s="1279"/>
      <c r="LGV2342" s="1279"/>
      <c r="LGW2342" s="1279"/>
      <c r="LGX2342" s="1279"/>
      <c r="LGY2342" s="1279"/>
      <c r="LGZ2342" s="1279"/>
      <c r="LHA2342" s="1279"/>
      <c r="LHB2342" s="1279"/>
      <c r="LHC2342" s="1279"/>
      <c r="LHD2342" s="1279"/>
      <c r="LHE2342" s="1279"/>
      <c r="LHF2342" s="1279"/>
      <c r="LHG2342" s="1279"/>
      <c r="LHH2342" s="1279"/>
      <c r="LHI2342" s="1279"/>
      <c r="LHJ2342" s="1279"/>
      <c r="LHK2342" s="1279"/>
      <c r="LHL2342" s="1279"/>
      <c r="LHM2342" s="1279"/>
      <c r="LHN2342" s="1279"/>
      <c r="LHO2342" s="1279"/>
      <c r="LHP2342" s="1279"/>
      <c r="LHQ2342" s="1279"/>
      <c r="LHR2342" s="1279"/>
      <c r="LHS2342" s="1279"/>
      <c r="LHT2342" s="1279"/>
      <c r="LHU2342" s="1279"/>
      <c r="LHV2342" s="1279"/>
      <c r="LHW2342" s="1279"/>
      <c r="LHX2342" s="1279"/>
      <c r="LHY2342" s="1279"/>
      <c r="LHZ2342" s="1279"/>
      <c r="LIA2342" s="1279"/>
      <c r="LIB2342" s="1279"/>
      <c r="LIC2342" s="1279"/>
      <c r="LID2342" s="1279"/>
      <c r="LIE2342" s="1279"/>
      <c r="LIF2342" s="1279"/>
      <c r="LIG2342" s="1279"/>
      <c r="LIH2342" s="1279"/>
      <c r="LII2342" s="1279"/>
      <c r="LIJ2342" s="1279"/>
      <c r="LIK2342" s="1279"/>
      <c r="LIL2342" s="1279"/>
      <c r="LIM2342" s="1279"/>
      <c r="LIN2342" s="1279"/>
      <c r="LIO2342" s="1279"/>
      <c r="LIP2342" s="1279"/>
      <c r="LIQ2342" s="1279"/>
      <c r="LIR2342" s="1279"/>
      <c r="LIS2342" s="1279"/>
      <c r="LIT2342" s="1279"/>
      <c r="LIU2342" s="1279"/>
      <c r="LIV2342" s="1279"/>
      <c r="LIW2342" s="1279"/>
      <c r="LIX2342" s="1279"/>
      <c r="LIY2342" s="1279"/>
      <c r="LIZ2342" s="1279"/>
      <c r="LJA2342" s="1279"/>
      <c r="LJB2342" s="1279"/>
      <c r="LJC2342" s="1279"/>
      <c r="LJD2342" s="1279"/>
      <c r="LJE2342" s="1279"/>
      <c r="LJF2342" s="1279"/>
      <c r="LJG2342" s="1279"/>
      <c r="LJH2342" s="1279"/>
      <c r="LJI2342" s="1279"/>
      <c r="LJJ2342" s="1279"/>
      <c r="LJK2342" s="1279"/>
      <c r="LJL2342" s="1279"/>
      <c r="LJM2342" s="1279"/>
      <c r="LJN2342" s="1279"/>
      <c r="LJO2342" s="1279"/>
      <c r="LJP2342" s="1279"/>
      <c r="LJQ2342" s="1279"/>
      <c r="LJR2342" s="1279"/>
      <c r="LJS2342" s="1279"/>
      <c r="LJT2342" s="1279"/>
      <c r="LJU2342" s="1279"/>
      <c r="LJV2342" s="1279"/>
      <c r="LJW2342" s="1279"/>
      <c r="LJX2342" s="1279"/>
      <c r="LJY2342" s="1279"/>
      <c r="LJZ2342" s="1279"/>
      <c r="LKA2342" s="1279"/>
      <c r="LKB2342" s="1279"/>
      <c r="LKC2342" s="1279"/>
      <c r="LKD2342" s="1279"/>
      <c r="LKE2342" s="1279"/>
      <c r="LKF2342" s="1279"/>
      <c r="LKG2342" s="1279"/>
      <c r="LKH2342" s="1279"/>
      <c r="LKI2342" s="1279"/>
      <c r="LKJ2342" s="1279"/>
      <c r="LKK2342" s="1279"/>
      <c r="LKL2342" s="1279"/>
      <c r="LKM2342" s="1279"/>
      <c r="LKN2342" s="1279"/>
      <c r="LKO2342" s="1279"/>
      <c r="LKP2342" s="1279"/>
      <c r="LKQ2342" s="1279"/>
      <c r="LKR2342" s="1279"/>
      <c r="LKS2342" s="1279"/>
      <c r="LKT2342" s="1279"/>
      <c r="LKU2342" s="1279"/>
      <c r="LKV2342" s="1279"/>
      <c r="LKW2342" s="1279"/>
      <c r="LKX2342" s="1279"/>
      <c r="LKY2342" s="1279"/>
      <c r="LKZ2342" s="1279"/>
      <c r="LLA2342" s="1279"/>
      <c r="LLB2342" s="1279"/>
      <c r="LLC2342" s="1279"/>
      <c r="LLD2342" s="1279"/>
      <c r="LLE2342" s="1279"/>
      <c r="LLF2342" s="1279"/>
      <c r="LLG2342" s="1279"/>
      <c r="LLH2342" s="1279"/>
      <c r="LLI2342" s="1279"/>
      <c r="LLJ2342" s="1279"/>
      <c r="LLK2342" s="1279"/>
      <c r="LLL2342" s="1279"/>
      <c r="LLM2342" s="1279"/>
      <c r="LLN2342" s="1279"/>
      <c r="LLO2342" s="1279"/>
      <c r="LLP2342" s="1279"/>
      <c r="LLQ2342" s="1279"/>
      <c r="LLR2342" s="1279"/>
      <c r="LLS2342" s="1279"/>
      <c r="LLT2342" s="1279"/>
      <c r="LLU2342" s="1279"/>
      <c r="LLV2342" s="1279"/>
      <c r="LLW2342" s="1279"/>
      <c r="LLX2342" s="1279"/>
      <c r="LLY2342" s="1279"/>
      <c r="LLZ2342" s="1279"/>
      <c r="LMA2342" s="1279"/>
      <c r="LMB2342" s="1279"/>
      <c r="LMC2342" s="1279"/>
      <c r="LMD2342" s="1279"/>
      <c r="LME2342" s="1279"/>
      <c r="LMF2342" s="1279"/>
      <c r="LMG2342" s="1279"/>
      <c r="LMH2342" s="1279"/>
      <c r="LMI2342" s="1279"/>
      <c r="LMJ2342" s="1279"/>
      <c r="LMK2342" s="1279"/>
      <c r="LML2342" s="1279"/>
      <c r="LMM2342" s="1279"/>
      <c r="LMN2342" s="1279"/>
      <c r="LMO2342" s="1279"/>
      <c r="LMP2342" s="1279"/>
      <c r="LMQ2342" s="1279"/>
      <c r="LMR2342" s="1279"/>
      <c r="LMS2342" s="1279"/>
      <c r="LMT2342" s="1279"/>
      <c r="LMU2342" s="1279"/>
      <c r="LMV2342" s="1279"/>
      <c r="LMW2342" s="1279"/>
      <c r="LMX2342" s="1279"/>
      <c r="LMY2342" s="1279"/>
      <c r="LMZ2342" s="1279"/>
      <c r="LNA2342" s="1279"/>
      <c r="LNB2342" s="1279"/>
      <c r="LNC2342" s="1279"/>
      <c r="LND2342" s="1279"/>
      <c r="LNE2342" s="1279"/>
      <c r="LNF2342" s="1279"/>
      <c r="LNG2342" s="1279"/>
      <c r="LNH2342" s="1279"/>
      <c r="LNI2342" s="1279"/>
      <c r="LNJ2342" s="1279"/>
      <c r="LNK2342" s="1279"/>
      <c r="LNL2342" s="1279"/>
      <c r="LNM2342" s="1279"/>
      <c r="LNN2342" s="1279"/>
      <c r="LNO2342" s="1279"/>
      <c r="LNP2342" s="1279"/>
      <c r="LNQ2342" s="1279"/>
      <c r="LNR2342" s="1279"/>
      <c r="LNS2342" s="1279"/>
      <c r="LNT2342" s="1279"/>
      <c r="LNU2342" s="1279"/>
      <c r="LNV2342" s="1279"/>
      <c r="LNW2342" s="1279"/>
      <c r="LNX2342" s="1279"/>
      <c r="LNY2342" s="1279"/>
      <c r="LNZ2342" s="1279"/>
      <c r="LOA2342" s="1279"/>
      <c r="LOB2342" s="1279"/>
      <c r="LOC2342" s="1279"/>
      <c r="LOD2342" s="1279"/>
      <c r="LOE2342" s="1279"/>
      <c r="LOF2342" s="1279"/>
      <c r="LOG2342" s="1279"/>
      <c r="LOH2342" s="1279"/>
      <c r="LOI2342" s="1279"/>
      <c r="LOJ2342" s="1279"/>
      <c r="LOK2342" s="1279"/>
      <c r="LOL2342" s="1279"/>
      <c r="LOM2342" s="1279"/>
      <c r="LON2342" s="1279"/>
      <c r="LOO2342" s="1279"/>
      <c r="LOP2342" s="1279"/>
      <c r="LOQ2342" s="1279"/>
      <c r="LOR2342" s="1279"/>
      <c r="LOS2342" s="1279"/>
      <c r="LOT2342" s="1279"/>
      <c r="LOU2342" s="1279"/>
      <c r="LOV2342" s="1279"/>
      <c r="LOW2342" s="1279"/>
      <c r="LOX2342" s="1279"/>
      <c r="LOY2342" s="1279"/>
      <c r="LOZ2342" s="1279"/>
      <c r="LPA2342" s="1279"/>
      <c r="LPB2342" s="1279"/>
      <c r="LPC2342" s="1279"/>
      <c r="LPD2342" s="1279"/>
      <c r="LPE2342" s="1279"/>
      <c r="LPF2342" s="1279"/>
      <c r="LPG2342" s="1279"/>
      <c r="LPH2342" s="1279"/>
      <c r="LPI2342" s="1279"/>
      <c r="LPJ2342" s="1279"/>
      <c r="LPK2342" s="1279"/>
      <c r="LPL2342" s="1279"/>
      <c r="LPM2342" s="1279"/>
      <c r="LPN2342" s="1279"/>
      <c r="LPO2342" s="1279"/>
      <c r="LPP2342" s="1279"/>
      <c r="LPQ2342" s="1279"/>
      <c r="LPR2342" s="1279"/>
      <c r="LPS2342" s="1279"/>
      <c r="LPT2342" s="1279"/>
      <c r="LPU2342" s="1279"/>
      <c r="LPV2342" s="1279"/>
      <c r="LPW2342" s="1279"/>
      <c r="LPX2342" s="1279"/>
      <c r="LPY2342" s="1279"/>
      <c r="LPZ2342" s="1279"/>
      <c r="LQA2342" s="1279"/>
      <c r="LQB2342" s="1279"/>
      <c r="LQC2342" s="1279"/>
      <c r="LQD2342" s="1279"/>
      <c r="LQE2342" s="1279"/>
      <c r="LQF2342" s="1279"/>
      <c r="LQG2342" s="1279"/>
      <c r="LQH2342" s="1279"/>
      <c r="LQI2342" s="1279"/>
      <c r="LQJ2342" s="1279"/>
      <c r="LQK2342" s="1279"/>
      <c r="LQL2342" s="1279"/>
      <c r="LQM2342" s="1279"/>
      <c r="LQN2342" s="1279"/>
      <c r="LQO2342" s="1279"/>
      <c r="LQP2342" s="1279"/>
      <c r="LQQ2342" s="1279"/>
      <c r="LQR2342" s="1279"/>
      <c r="LQS2342" s="1279"/>
      <c r="LQT2342" s="1279"/>
      <c r="LQU2342" s="1279"/>
      <c r="LQV2342" s="1279"/>
      <c r="LQW2342" s="1279"/>
      <c r="LQX2342" s="1279"/>
      <c r="LQY2342" s="1279"/>
      <c r="LQZ2342" s="1279"/>
      <c r="LRA2342" s="1279"/>
      <c r="LRB2342" s="1279"/>
      <c r="LRC2342" s="1279"/>
      <c r="LRD2342" s="1279"/>
      <c r="LRE2342" s="1279"/>
      <c r="LRF2342" s="1279"/>
      <c r="LRG2342" s="1279"/>
      <c r="LRH2342" s="1279"/>
      <c r="LRI2342" s="1279"/>
      <c r="LRJ2342" s="1279"/>
      <c r="LRK2342" s="1279"/>
      <c r="LRL2342" s="1279"/>
      <c r="LRM2342" s="1279"/>
      <c r="LRN2342" s="1279"/>
      <c r="LRO2342" s="1279"/>
      <c r="LRP2342" s="1279"/>
      <c r="LRQ2342" s="1279"/>
      <c r="LRR2342" s="1279"/>
      <c r="LRS2342" s="1279"/>
      <c r="LRT2342" s="1279"/>
      <c r="LRU2342" s="1279"/>
      <c r="LRV2342" s="1279"/>
      <c r="LRW2342" s="1279"/>
      <c r="LRX2342" s="1279"/>
      <c r="LRY2342" s="1279"/>
      <c r="LRZ2342" s="1279"/>
      <c r="LSA2342" s="1279"/>
      <c r="LSB2342" s="1279"/>
      <c r="LSC2342" s="1279"/>
      <c r="LSD2342" s="1279"/>
      <c r="LSE2342" s="1279"/>
      <c r="LSF2342" s="1279"/>
      <c r="LSG2342" s="1279"/>
      <c r="LSH2342" s="1279"/>
      <c r="LSI2342" s="1279"/>
      <c r="LSJ2342" s="1279"/>
      <c r="LSK2342" s="1279"/>
      <c r="LSL2342" s="1279"/>
      <c r="LSM2342" s="1279"/>
      <c r="LSN2342" s="1279"/>
      <c r="LSO2342" s="1279"/>
      <c r="LSP2342" s="1279"/>
      <c r="LSQ2342" s="1279"/>
      <c r="LSR2342" s="1279"/>
      <c r="LSS2342" s="1279"/>
      <c r="LST2342" s="1279"/>
      <c r="LSU2342" s="1279"/>
      <c r="LSV2342" s="1279"/>
      <c r="LSW2342" s="1279"/>
      <c r="LSX2342" s="1279"/>
      <c r="LSY2342" s="1279"/>
      <c r="LSZ2342" s="1279"/>
      <c r="LTA2342" s="1279"/>
      <c r="LTB2342" s="1279"/>
      <c r="LTC2342" s="1279"/>
      <c r="LTD2342" s="1279"/>
      <c r="LTE2342" s="1279"/>
      <c r="LTF2342" s="1279"/>
      <c r="LTG2342" s="1279"/>
      <c r="LTH2342" s="1279"/>
      <c r="LTI2342" s="1279"/>
      <c r="LTJ2342" s="1279"/>
      <c r="LTK2342" s="1279"/>
      <c r="LTL2342" s="1279"/>
      <c r="LTM2342" s="1279"/>
      <c r="LTN2342" s="1279"/>
      <c r="LTO2342" s="1279"/>
      <c r="LTP2342" s="1279"/>
      <c r="LTQ2342" s="1279"/>
      <c r="LTR2342" s="1279"/>
      <c r="LTS2342" s="1279"/>
      <c r="LTT2342" s="1279"/>
      <c r="LTU2342" s="1279"/>
      <c r="LTV2342" s="1279"/>
      <c r="LTW2342" s="1279"/>
      <c r="LTX2342" s="1279"/>
      <c r="LTY2342" s="1279"/>
      <c r="LTZ2342" s="1279"/>
      <c r="LUA2342" s="1279"/>
      <c r="LUB2342" s="1279"/>
      <c r="LUC2342" s="1279"/>
      <c r="LUD2342" s="1279"/>
      <c r="LUE2342" s="1279"/>
      <c r="LUF2342" s="1279"/>
      <c r="LUG2342" s="1279"/>
      <c r="LUH2342" s="1279"/>
      <c r="LUI2342" s="1279"/>
      <c r="LUJ2342" s="1279"/>
      <c r="LUK2342" s="1279"/>
      <c r="LUL2342" s="1279"/>
      <c r="LUM2342" s="1279"/>
      <c r="LUN2342" s="1279"/>
      <c r="LUO2342" s="1279"/>
      <c r="LUP2342" s="1279"/>
      <c r="LUQ2342" s="1279"/>
      <c r="LUR2342" s="1279"/>
      <c r="LUS2342" s="1279"/>
      <c r="LUT2342" s="1279"/>
      <c r="LUU2342" s="1279"/>
      <c r="LUV2342" s="1279"/>
      <c r="LUW2342" s="1279"/>
      <c r="LUX2342" s="1279"/>
      <c r="LUY2342" s="1279"/>
      <c r="LUZ2342" s="1279"/>
      <c r="LVA2342" s="1279"/>
      <c r="LVB2342" s="1279"/>
      <c r="LVC2342" s="1279"/>
      <c r="LVD2342" s="1279"/>
      <c r="LVE2342" s="1279"/>
      <c r="LVF2342" s="1279"/>
      <c r="LVG2342" s="1279"/>
      <c r="LVH2342" s="1279"/>
      <c r="LVI2342" s="1279"/>
      <c r="LVJ2342" s="1279"/>
      <c r="LVK2342" s="1279"/>
      <c r="LVL2342" s="1279"/>
      <c r="LVM2342" s="1279"/>
      <c r="LVN2342" s="1279"/>
      <c r="LVO2342" s="1279"/>
      <c r="LVP2342" s="1279"/>
      <c r="LVQ2342" s="1279"/>
      <c r="LVR2342" s="1279"/>
      <c r="LVS2342" s="1279"/>
      <c r="LVT2342" s="1279"/>
      <c r="LVU2342" s="1279"/>
      <c r="LVV2342" s="1279"/>
      <c r="LVW2342" s="1279"/>
      <c r="LVX2342" s="1279"/>
      <c r="LVY2342" s="1279"/>
      <c r="LVZ2342" s="1279"/>
      <c r="LWA2342" s="1279"/>
      <c r="LWB2342" s="1279"/>
      <c r="LWC2342" s="1279"/>
      <c r="LWD2342" s="1279"/>
      <c r="LWE2342" s="1279"/>
      <c r="LWF2342" s="1279"/>
      <c r="LWG2342" s="1279"/>
      <c r="LWH2342" s="1279"/>
      <c r="LWI2342" s="1279"/>
      <c r="LWJ2342" s="1279"/>
      <c r="LWK2342" s="1279"/>
      <c r="LWL2342" s="1279"/>
      <c r="LWM2342" s="1279"/>
      <c r="LWN2342" s="1279"/>
      <c r="LWO2342" s="1279"/>
      <c r="LWP2342" s="1279"/>
      <c r="LWQ2342" s="1279"/>
      <c r="LWR2342" s="1279"/>
      <c r="LWS2342" s="1279"/>
      <c r="LWT2342" s="1279"/>
      <c r="LWU2342" s="1279"/>
      <c r="LWV2342" s="1279"/>
      <c r="LWW2342" s="1279"/>
      <c r="LWX2342" s="1279"/>
      <c r="LWY2342" s="1279"/>
      <c r="LWZ2342" s="1279"/>
      <c r="LXA2342" s="1279"/>
      <c r="LXB2342" s="1279"/>
      <c r="LXC2342" s="1279"/>
      <c r="LXD2342" s="1279"/>
      <c r="LXE2342" s="1279"/>
      <c r="LXF2342" s="1279"/>
      <c r="LXG2342" s="1279"/>
      <c r="LXH2342" s="1279"/>
      <c r="LXI2342" s="1279"/>
      <c r="LXJ2342" s="1279"/>
      <c r="LXK2342" s="1279"/>
      <c r="LXL2342" s="1279"/>
      <c r="LXM2342" s="1279"/>
      <c r="LXN2342" s="1279"/>
      <c r="LXO2342" s="1279"/>
      <c r="LXP2342" s="1279"/>
      <c r="LXQ2342" s="1279"/>
      <c r="LXR2342" s="1279"/>
      <c r="LXS2342" s="1279"/>
      <c r="LXT2342" s="1279"/>
      <c r="LXU2342" s="1279"/>
      <c r="LXV2342" s="1279"/>
      <c r="LXW2342" s="1279"/>
      <c r="LXX2342" s="1279"/>
      <c r="LXY2342" s="1279"/>
      <c r="LXZ2342" s="1279"/>
      <c r="LYA2342" s="1279"/>
      <c r="LYB2342" s="1279"/>
      <c r="LYC2342" s="1279"/>
      <c r="LYD2342" s="1279"/>
      <c r="LYE2342" s="1279"/>
      <c r="LYF2342" s="1279"/>
      <c r="LYG2342" s="1279"/>
      <c r="LYH2342" s="1279"/>
      <c r="LYI2342" s="1279"/>
      <c r="LYJ2342" s="1279"/>
      <c r="LYK2342" s="1279"/>
      <c r="LYL2342" s="1279"/>
      <c r="LYM2342" s="1279"/>
      <c r="LYN2342" s="1279"/>
      <c r="LYO2342" s="1279"/>
      <c r="LYP2342" s="1279"/>
      <c r="LYQ2342" s="1279"/>
      <c r="LYR2342" s="1279"/>
      <c r="LYS2342" s="1279"/>
      <c r="LYT2342" s="1279"/>
      <c r="LYU2342" s="1279"/>
      <c r="LYV2342" s="1279"/>
      <c r="LYW2342" s="1279"/>
      <c r="LYX2342" s="1279"/>
      <c r="LYY2342" s="1279"/>
      <c r="LYZ2342" s="1279"/>
      <c r="LZA2342" s="1279"/>
      <c r="LZB2342" s="1279"/>
      <c r="LZC2342" s="1279"/>
      <c r="LZD2342" s="1279"/>
      <c r="LZE2342" s="1279"/>
      <c r="LZF2342" s="1279"/>
      <c r="LZG2342" s="1279"/>
      <c r="LZH2342" s="1279"/>
      <c r="LZI2342" s="1279"/>
      <c r="LZJ2342" s="1279"/>
      <c r="LZK2342" s="1279"/>
      <c r="LZL2342" s="1279"/>
      <c r="LZM2342" s="1279"/>
      <c r="LZN2342" s="1279"/>
      <c r="LZO2342" s="1279"/>
      <c r="LZP2342" s="1279"/>
      <c r="LZQ2342" s="1279"/>
      <c r="LZR2342" s="1279"/>
      <c r="LZS2342" s="1279"/>
      <c r="LZT2342" s="1279"/>
      <c r="LZU2342" s="1279"/>
      <c r="LZV2342" s="1279"/>
      <c r="LZW2342" s="1279"/>
      <c r="LZX2342" s="1279"/>
      <c r="LZY2342" s="1279"/>
      <c r="LZZ2342" s="1279"/>
      <c r="MAA2342" s="1279"/>
      <c r="MAB2342" s="1279"/>
      <c r="MAC2342" s="1279"/>
      <c r="MAD2342" s="1279"/>
      <c r="MAE2342" s="1279"/>
      <c r="MAF2342" s="1279"/>
      <c r="MAG2342" s="1279"/>
      <c r="MAH2342" s="1279"/>
      <c r="MAI2342" s="1279"/>
      <c r="MAJ2342" s="1279"/>
      <c r="MAK2342" s="1279"/>
      <c r="MAL2342" s="1279"/>
      <c r="MAM2342" s="1279"/>
      <c r="MAN2342" s="1279"/>
      <c r="MAO2342" s="1279"/>
      <c r="MAP2342" s="1279"/>
      <c r="MAQ2342" s="1279"/>
      <c r="MAR2342" s="1279"/>
      <c r="MAS2342" s="1279"/>
      <c r="MAT2342" s="1279"/>
      <c r="MAU2342" s="1279"/>
      <c r="MAV2342" s="1279"/>
      <c r="MAW2342" s="1279"/>
      <c r="MAX2342" s="1279"/>
      <c r="MAY2342" s="1279"/>
      <c r="MAZ2342" s="1279"/>
      <c r="MBA2342" s="1279"/>
      <c r="MBB2342" s="1279"/>
      <c r="MBC2342" s="1279"/>
      <c r="MBD2342" s="1279"/>
      <c r="MBE2342" s="1279"/>
      <c r="MBF2342" s="1279"/>
      <c r="MBG2342" s="1279"/>
      <c r="MBH2342" s="1279"/>
      <c r="MBI2342" s="1279"/>
      <c r="MBJ2342" s="1279"/>
      <c r="MBK2342" s="1279"/>
      <c r="MBL2342" s="1279"/>
      <c r="MBM2342" s="1279"/>
      <c r="MBN2342" s="1279"/>
      <c r="MBO2342" s="1279"/>
      <c r="MBP2342" s="1279"/>
      <c r="MBQ2342" s="1279"/>
      <c r="MBR2342" s="1279"/>
      <c r="MBS2342" s="1279"/>
      <c r="MBT2342" s="1279"/>
      <c r="MBU2342" s="1279"/>
      <c r="MBV2342" s="1279"/>
      <c r="MBW2342" s="1279"/>
      <c r="MBX2342" s="1279"/>
      <c r="MBY2342" s="1279"/>
      <c r="MBZ2342" s="1279"/>
      <c r="MCA2342" s="1279"/>
      <c r="MCB2342" s="1279"/>
      <c r="MCC2342" s="1279"/>
      <c r="MCD2342" s="1279"/>
      <c r="MCE2342" s="1279"/>
      <c r="MCF2342" s="1279"/>
      <c r="MCG2342" s="1279"/>
      <c r="MCH2342" s="1279"/>
      <c r="MCI2342" s="1279"/>
      <c r="MCJ2342" s="1279"/>
      <c r="MCK2342" s="1279"/>
      <c r="MCL2342" s="1279"/>
      <c r="MCM2342" s="1279"/>
      <c r="MCN2342" s="1279"/>
      <c r="MCO2342" s="1279"/>
      <c r="MCP2342" s="1279"/>
      <c r="MCQ2342" s="1279"/>
      <c r="MCR2342" s="1279"/>
      <c r="MCS2342" s="1279"/>
      <c r="MCT2342" s="1279"/>
      <c r="MCU2342" s="1279"/>
      <c r="MCV2342" s="1279"/>
      <c r="MCW2342" s="1279"/>
      <c r="MCX2342" s="1279"/>
      <c r="MCY2342" s="1279"/>
      <c r="MCZ2342" s="1279"/>
      <c r="MDA2342" s="1279"/>
      <c r="MDB2342" s="1279"/>
      <c r="MDC2342" s="1279"/>
      <c r="MDD2342" s="1279"/>
      <c r="MDE2342" s="1279"/>
      <c r="MDF2342" s="1279"/>
      <c r="MDG2342" s="1279"/>
      <c r="MDH2342" s="1279"/>
      <c r="MDI2342" s="1279"/>
      <c r="MDJ2342" s="1279"/>
      <c r="MDK2342" s="1279"/>
      <c r="MDL2342" s="1279"/>
      <c r="MDM2342" s="1279"/>
      <c r="MDN2342" s="1279"/>
      <c r="MDO2342" s="1279"/>
      <c r="MDP2342" s="1279"/>
      <c r="MDQ2342" s="1279"/>
      <c r="MDR2342" s="1279"/>
      <c r="MDS2342" s="1279"/>
      <c r="MDT2342" s="1279"/>
      <c r="MDU2342" s="1279"/>
      <c r="MDV2342" s="1279"/>
      <c r="MDW2342" s="1279"/>
      <c r="MDX2342" s="1279"/>
      <c r="MDY2342" s="1279"/>
      <c r="MDZ2342" s="1279"/>
      <c r="MEA2342" s="1279"/>
      <c r="MEB2342" s="1279"/>
      <c r="MEC2342" s="1279"/>
      <c r="MED2342" s="1279"/>
      <c r="MEE2342" s="1279"/>
      <c r="MEF2342" s="1279"/>
      <c r="MEG2342" s="1279"/>
      <c r="MEH2342" s="1279"/>
      <c r="MEI2342" s="1279"/>
      <c r="MEJ2342" s="1279"/>
      <c r="MEK2342" s="1279"/>
      <c r="MEL2342" s="1279"/>
      <c r="MEM2342" s="1279"/>
      <c r="MEN2342" s="1279"/>
      <c r="MEO2342" s="1279"/>
      <c r="MEP2342" s="1279"/>
      <c r="MEQ2342" s="1279"/>
      <c r="MER2342" s="1279"/>
      <c r="MES2342" s="1279"/>
      <c r="MET2342" s="1279"/>
      <c r="MEU2342" s="1279"/>
      <c r="MEV2342" s="1279"/>
      <c r="MEW2342" s="1279"/>
      <c r="MEX2342" s="1279"/>
      <c r="MEY2342" s="1279"/>
      <c r="MEZ2342" s="1279"/>
      <c r="MFA2342" s="1279"/>
      <c r="MFB2342" s="1279"/>
      <c r="MFC2342" s="1279"/>
      <c r="MFD2342" s="1279"/>
      <c r="MFE2342" s="1279"/>
      <c r="MFF2342" s="1279"/>
      <c r="MFG2342" s="1279"/>
      <c r="MFH2342" s="1279"/>
      <c r="MFI2342" s="1279"/>
      <c r="MFJ2342" s="1279"/>
      <c r="MFK2342" s="1279"/>
      <c r="MFL2342" s="1279"/>
      <c r="MFM2342" s="1279"/>
      <c r="MFN2342" s="1279"/>
      <c r="MFO2342" s="1279"/>
      <c r="MFP2342" s="1279"/>
      <c r="MFQ2342" s="1279"/>
      <c r="MFR2342" s="1279"/>
      <c r="MFS2342" s="1279"/>
      <c r="MFT2342" s="1279"/>
      <c r="MFU2342" s="1279"/>
      <c r="MFV2342" s="1279"/>
      <c r="MFW2342" s="1279"/>
      <c r="MFX2342" s="1279"/>
      <c r="MFY2342" s="1279"/>
      <c r="MFZ2342" s="1279"/>
      <c r="MGA2342" s="1279"/>
      <c r="MGB2342" s="1279"/>
      <c r="MGC2342" s="1279"/>
      <c r="MGD2342" s="1279"/>
      <c r="MGE2342" s="1279"/>
      <c r="MGF2342" s="1279"/>
      <c r="MGG2342" s="1279"/>
      <c r="MGH2342" s="1279"/>
      <c r="MGI2342" s="1279"/>
      <c r="MGJ2342" s="1279"/>
      <c r="MGK2342" s="1279"/>
      <c r="MGL2342" s="1279"/>
      <c r="MGM2342" s="1279"/>
      <c r="MGN2342" s="1279"/>
      <c r="MGO2342" s="1279"/>
      <c r="MGP2342" s="1279"/>
      <c r="MGQ2342" s="1279"/>
      <c r="MGR2342" s="1279"/>
      <c r="MGS2342" s="1279"/>
      <c r="MGT2342" s="1279"/>
      <c r="MGU2342" s="1279"/>
      <c r="MGV2342" s="1279"/>
      <c r="MGW2342" s="1279"/>
      <c r="MGX2342" s="1279"/>
      <c r="MGY2342" s="1279"/>
      <c r="MGZ2342" s="1279"/>
      <c r="MHA2342" s="1279"/>
      <c r="MHB2342" s="1279"/>
      <c r="MHC2342" s="1279"/>
      <c r="MHD2342" s="1279"/>
      <c r="MHE2342" s="1279"/>
      <c r="MHF2342" s="1279"/>
      <c r="MHG2342" s="1279"/>
      <c r="MHH2342" s="1279"/>
      <c r="MHI2342" s="1279"/>
      <c r="MHJ2342" s="1279"/>
      <c r="MHK2342" s="1279"/>
      <c r="MHL2342" s="1279"/>
      <c r="MHM2342" s="1279"/>
      <c r="MHN2342" s="1279"/>
      <c r="MHO2342" s="1279"/>
      <c r="MHP2342" s="1279"/>
      <c r="MHQ2342" s="1279"/>
      <c r="MHR2342" s="1279"/>
      <c r="MHS2342" s="1279"/>
      <c r="MHT2342" s="1279"/>
      <c r="MHU2342" s="1279"/>
      <c r="MHV2342" s="1279"/>
      <c r="MHW2342" s="1279"/>
      <c r="MHX2342" s="1279"/>
      <c r="MHY2342" s="1279"/>
      <c r="MHZ2342" s="1279"/>
      <c r="MIA2342" s="1279"/>
      <c r="MIB2342" s="1279"/>
      <c r="MIC2342" s="1279"/>
      <c r="MID2342" s="1279"/>
      <c r="MIE2342" s="1279"/>
      <c r="MIF2342" s="1279"/>
      <c r="MIG2342" s="1279"/>
      <c r="MIH2342" s="1279"/>
      <c r="MII2342" s="1279"/>
      <c r="MIJ2342" s="1279"/>
      <c r="MIK2342" s="1279"/>
      <c r="MIL2342" s="1279"/>
      <c r="MIM2342" s="1279"/>
      <c r="MIN2342" s="1279"/>
      <c r="MIO2342" s="1279"/>
      <c r="MIP2342" s="1279"/>
      <c r="MIQ2342" s="1279"/>
      <c r="MIR2342" s="1279"/>
      <c r="MIS2342" s="1279"/>
      <c r="MIT2342" s="1279"/>
      <c r="MIU2342" s="1279"/>
      <c r="MIV2342" s="1279"/>
      <c r="MIW2342" s="1279"/>
      <c r="MIX2342" s="1279"/>
      <c r="MIY2342" s="1279"/>
      <c r="MIZ2342" s="1279"/>
      <c r="MJA2342" s="1279"/>
      <c r="MJB2342" s="1279"/>
      <c r="MJC2342" s="1279"/>
      <c r="MJD2342" s="1279"/>
      <c r="MJE2342" s="1279"/>
      <c r="MJF2342" s="1279"/>
      <c r="MJG2342" s="1279"/>
      <c r="MJH2342" s="1279"/>
      <c r="MJI2342" s="1279"/>
      <c r="MJJ2342" s="1279"/>
      <c r="MJK2342" s="1279"/>
      <c r="MJL2342" s="1279"/>
      <c r="MJM2342" s="1279"/>
      <c r="MJN2342" s="1279"/>
      <c r="MJO2342" s="1279"/>
      <c r="MJP2342" s="1279"/>
      <c r="MJQ2342" s="1279"/>
      <c r="MJR2342" s="1279"/>
      <c r="MJS2342" s="1279"/>
      <c r="MJT2342" s="1279"/>
      <c r="MJU2342" s="1279"/>
      <c r="MJV2342" s="1279"/>
      <c r="MJW2342" s="1279"/>
      <c r="MJX2342" s="1279"/>
      <c r="MJY2342" s="1279"/>
      <c r="MJZ2342" s="1279"/>
      <c r="MKA2342" s="1279"/>
      <c r="MKB2342" s="1279"/>
      <c r="MKC2342" s="1279"/>
      <c r="MKD2342" s="1279"/>
      <c r="MKE2342" s="1279"/>
      <c r="MKF2342" s="1279"/>
      <c r="MKG2342" s="1279"/>
      <c r="MKH2342" s="1279"/>
      <c r="MKI2342" s="1279"/>
      <c r="MKJ2342" s="1279"/>
      <c r="MKK2342" s="1279"/>
      <c r="MKL2342" s="1279"/>
      <c r="MKM2342" s="1279"/>
      <c r="MKN2342" s="1279"/>
      <c r="MKO2342" s="1279"/>
      <c r="MKP2342" s="1279"/>
      <c r="MKQ2342" s="1279"/>
      <c r="MKR2342" s="1279"/>
      <c r="MKS2342" s="1279"/>
      <c r="MKT2342" s="1279"/>
      <c r="MKU2342" s="1279"/>
      <c r="MKV2342" s="1279"/>
      <c r="MKW2342" s="1279"/>
      <c r="MKX2342" s="1279"/>
      <c r="MKY2342" s="1279"/>
      <c r="MKZ2342" s="1279"/>
      <c r="MLA2342" s="1279"/>
      <c r="MLB2342" s="1279"/>
      <c r="MLC2342" s="1279"/>
      <c r="MLD2342" s="1279"/>
      <c r="MLE2342" s="1279"/>
      <c r="MLF2342" s="1279"/>
      <c r="MLG2342" s="1279"/>
      <c r="MLH2342" s="1279"/>
      <c r="MLI2342" s="1279"/>
      <c r="MLJ2342" s="1279"/>
      <c r="MLK2342" s="1279"/>
      <c r="MLL2342" s="1279"/>
      <c r="MLM2342" s="1279"/>
      <c r="MLN2342" s="1279"/>
      <c r="MLO2342" s="1279"/>
      <c r="MLP2342" s="1279"/>
      <c r="MLQ2342" s="1279"/>
      <c r="MLR2342" s="1279"/>
      <c r="MLS2342" s="1279"/>
      <c r="MLT2342" s="1279"/>
      <c r="MLU2342" s="1279"/>
      <c r="MLV2342" s="1279"/>
      <c r="MLW2342" s="1279"/>
      <c r="MLX2342" s="1279"/>
      <c r="MLY2342" s="1279"/>
      <c r="MLZ2342" s="1279"/>
      <c r="MMA2342" s="1279"/>
      <c r="MMB2342" s="1279"/>
      <c r="MMC2342" s="1279"/>
      <c r="MMD2342" s="1279"/>
      <c r="MME2342" s="1279"/>
      <c r="MMF2342" s="1279"/>
      <c r="MMG2342" s="1279"/>
      <c r="MMH2342" s="1279"/>
      <c r="MMI2342" s="1279"/>
      <c r="MMJ2342" s="1279"/>
      <c r="MMK2342" s="1279"/>
      <c r="MML2342" s="1279"/>
      <c r="MMM2342" s="1279"/>
      <c r="MMN2342" s="1279"/>
      <c r="MMO2342" s="1279"/>
      <c r="MMP2342" s="1279"/>
      <c r="MMQ2342" s="1279"/>
      <c r="MMR2342" s="1279"/>
      <c r="MMS2342" s="1279"/>
      <c r="MMT2342" s="1279"/>
      <c r="MMU2342" s="1279"/>
      <c r="MMV2342" s="1279"/>
      <c r="MMW2342" s="1279"/>
      <c r="MMX2342" s="1279"/>
      <c r="MMY2342" s="1279"/>
      <c r="MMZ2342" s="1279"/>
      <c r="MNA2342" s="1279"/>
      <c r="MNB2342" s="1279"/>
      <c r="MNC2342" s="1279"/>
      <c r="MND2342" s="1279"/>
      <c r="MNE2342" s="1279"/>
      <c r="MNF2342" s="1279"/>
      <c r="MNG2342" s="1279"/>
      <c r="MNH2342" s="1279"/>
      <c r="MNI2342" s="1279"/>
      <c r="MNJ2342" s="1279"/>
      <c r="MNK2342" s="1279"/>
      <c r="MNL2342" s="1279"/>
      <c r="MNM2342" s="1279"/>
      <c r="MNN2342" s="1279"/>
      <c r="MNO2342" s="1279"/>
      <c r="MNP2342" s="1279"/>
      <c r="MNQ2342" s="1279"/>
      <c r="MNR2342" s="1279"/>
      <c r="MNS2342" s="1279"/>
      <c r="MNT2342" s="1279"/>
      <c r="MNU2342" s="1279"/>
      <c r="MNV2342" s="1279"/>
      <c r="MNW2342" s="1279"/>
      <c r="MNX2342" s="1279"/>
      <c r="MNY2342" s="1279"/>
      <c r="MNZ2342" s="1279"/>
      <c r="MOA2342" s="1279"/>
      <c r="MOB2342" s="1279"/>
      <c r="MOC2342" s="1279"/>
      <c r="MOD2342" s="1279"/>
      <c r="MOE2342" s="1279"/>
      <c r="MOF2342" s="1279"/>
      <c r="MOG2342" s="1279"/>
      <c r="MOH2342" s="1279"/>
      <c r="MOI2342" s="1279"/>
      <c r="MOJ2342" s="1279"/>
      <c r="MOK2342" s="1279"/>
      <c r="MOL2342" s="1279"/>
      <c r="MOM2342" s="1279"/>
      <c r="MON2342" s="1279"/>
      <c r="MOO2342" s="1279"/>
      <c r="MOP2342" s="1279"/>
      <c r="MOQ2342" s="1279"/>
      <c r="MOR2342" s="1279"/>
      <c r="MOS2342" s="1279"/>
      <c r="MOT2342" s="1279"/>
      <c r="MOU2342" s="1279"/>
      <c r="MOV2342" s="1279"/>
      <c r="MOW2342" s="1279"/>
      <c r="MOX2342" s="1279"/>
      <c r="MOY2342" s="1279"/>
      <c r="MOZ2342" s="1279"/>
      <c r="MPA2342" s="1279"/>
      <c r="MPB2342" s="1279"/>
      <c r="MPC2342" s="1279"/>
      <c r="MPD2342" s="1279"/>
      <c r="MPE2342" s="1279"/>
      <c r="MPF2342" s="1279"/>
      <c r="MPG2342" s="1279"/>
      <c r="MPH2342" s="1279"/>
      <c r="MPI2342" s="1279"/>
      <c r="MPJ2342" s="1279"/>
      <c r="MPK2342" s="1279"/>
      <c r="MPL2342" s="1279"/>
      <c r="MPM2342" s="1279"/>
      <c r="MPN2342" s="1279"/>
      <c r="MPO2342" s="1279"/>
      <c r="MPP2342" s="1279"/>
      <c r="MPQ2342" s="1279"/>
      <c r="MPR2342" s="1279"/>
      <c r="MPS2342" s="1279"/>
      <c r="MPT2342" s="1279"/>
      <c r="MPU2342" s="1279"/>
      <c r="MPV2342" s="1279"/>
      <c r="MPW2342" s="1279"/>
      <c r="MPX2342" s="1279"/>
      <c r="MPY2342" s="1279"/>
      <c r="MPZ2342" s="1279"/>
      <c r="MQA2342" s="1279"/>
      <c r="MQB2342" s="1279"/>
      <c r="MQC2342" s="1279"/>
      <c r="MQD2342" s="1279"/>
      <c r="MQE2342" s="1279"/>
      <c r="MQF2342" s="1279"/>
      <c r="MQG2342" s="1279"/>
      <c r="MQH2342" s="1279"/>
      <c r="MQI2342" s="1279"/>
      <c r="MQJ2342" s="1279"/>
      <c r="MQK2342" s="1279"/>
      <c r="MQL2342" s="1279"/>
      <c r="MQM2342" s="1279"/>
      <c r="MQN2342" s="1279"/>
      <c r="MQO2342" s="1279"/>
      <c r="MQP2342" s="1279"/>
      <c r="MQQ2342" s="1279"/>
      <c r="MQR2342" s="1279"/>
      <c r="MQS2342" s="1279"/>
      <c r="MQT2342" s="1279"/>
      <c r="MQU2342" s="1279"/>
      <c r="MQV2342" s="1279"/>
      <c r="MQW2342" s="1279"/>
      <c r="MQX2342" s="1279"/>
      <c r="MQY2342" s="1279"/>
      <c r="MQZ2342" s="1279"/>
      <c r="MRA2342" s="1279"/>
      <c r="MRB2342" s="1279"/>
      <c r="MRC2342" s="1279"/>
      <c r="MRD2342" s="1279"/>
      <c r="MRE2342" s="1279"/>
      <c r="MRF2342" s="1279"/>
      <c r="MRG2342" s="1279"/>
      <c r="MRH2342" s="1279"/>
      <c r="MRI2342" s="1279"/>
      <c r="MRJ2342" s="1279"/>
      <c r="MRK2342" s="1279"/>
      <c r="MRL2342" s="1279"/>
      <c r="MRM2342" s="1279"/>
      <c r="MRN2342" s="1279"/>
      <c r="MRO2342" s="1279"/>
      <c r="MRP2342" s="1279"/>
      <c r="MRQ2342" s="1279"/>
      <c r="MRR2342" s="1279"/>
      <c r="MRS2342" s="1279"/>
      <c r="MRT2342" s="1279"/>
      <c r="MRU2342" s="1279"/>
      <c r="MRV2342" s="1279"/>
      <c r="MRW2342" s="1279"/>
      <c r="MRX2342" s="1279"/>
      <c r="MRY2342" s="1279"/>
      <c r="MRZ2342" s="1279"/>
      <c r="MSA2342" s="1279"/>
      <c r="MSB2342" s="1279"/>
      <c r="MSC2342" s="1279"/>
      <c r="MSD2342" s="1279"/>
      <c r="MSE2342" s="1279"/>
      <c r="MSF2342" s="1279"/>
      <c r="MSG2342" s="1279"/>
      <c r="MSH2342" s="1279"/>
      <c r="MSI2342" s="1279"/>
      <c r="MSJ2342" s="1279"/>
      <c r="MSK2342" s="1279"/>
      <c r="MSL2342" s="1279"/>
      <c r="MSM2342" s="1279"/>
      <c r="MSN2342" s="1279"/>
      <c r="MSO2342" s="1279"/>
      <c r="MSP2342" s="1279"/>
      <c r="MSQ2342" s="1279"/>
      <c r="MSR2342" s="1279"/>
      <c r="MSS2342" s="1279"/>
      <c r="MST2342" s="1279"/>
      <c r="MSU2342" s="1279"/>
      <c r="MSV2342" s="1279"/>
      <c r="MSW2342" s="1279"/>
      <c r="MSX2342" s="1279"/>
      <c r="MSY2342" s="1279"/>
      <c r="MSZ2342" s="1279"/>
      <c r="MTA2342" s="1279"/>
      <c r="MTB2342" s="1279"/>
      <c r="MTC2342" s="1279"/>
      <c r="MTD2342" s="1279"/>
      <c r="MTE2342" s="1279"/>
      <c r="MTF2342" s="1279"/>
      <c r="MTG2342" s="1279"/>
      <c r="MTH2342" s="1279"/>
      <c r="MTI2342" s="1279"/>
      <c r="MTJ2342" s="1279"/>
      <c r="MTK2342" s="1279"/>
      <c r="MTL2342" s="1279"/>
      <c r="MTM2342" s="1279"/>
      <c r="MTN2342" s="1279"/>
      <c r="MTO2342" s="1279"/>
      <c r="MTP2342" s="1279"/>
      <c r="MTQ2342" s="1279"/>
      <c r="MTR2342" s="1279"/>
      <c r="MTS2342" s="1279"/>
      <c r="MTT2342" s="1279"/>
      <c r="MTU2342" s="1279"/>
      <c r="MTV2342" s="1279"/>
      <c r="MTW2342" s="1279"/>
      <c r="MTX2342" s="1279"/>
      <c r="MTY2342" s="1279"/>
      <c r="MTZ2342" s="1279"/>
      <c r="MUA2342" s="1279"/>
      <c r="MUB2342" s="1279"/>
      <c r="MUC2342" s="1279"/>
      <c r="MUD2342" s="1279"/>
      <c r="MUE2342" s="1279"/>
      <c r="MUF2342" s="1279"/>
      <c r="MUG2342" s="1279"/>
      <c r="MUH2342" s="1279"/>
      <c r="MUI2342" s="1279"/>
      <c r="MUJ2342" s="1279"/>
      <c r="MUK2342" s="1279"/>
      <c r="MUL2342" s="1279"/>
      <c r="MUM2342" s="1279"/>
      <c r="MUN2342" s="1279"/>
      <c r="MUO2342" s="1279"/>
      <c r="MUP2342" s="1279"/>
      <c r="MUQ2342" s="1279"/>
      <c r="MUR2342" s="1279"/>
      <c r="MUS2342" s="1279"/>
      <c r="MUT2342" s="1279"/>
      <c r="MUU2342" s="1279"/>
      <c r="MUV2342" s="1279"/>
      <c r="MUW2342" s="1279"/>
      <c r="MUX2342" s="1279"/>
      <c r="MUY2342" s="1279"/>
      <c r="MUZ2342" s="1279"/>
      <c r="MVA2342" s="1279"/>
      <c r="MVB2342" s="1279"/>
      <c r="MVC2342" s="1279"/>
      <c r="MVD2342" s="1279"/>
      <c r="MVE2342" s="1279"/>
      <c r="MVF2342" s="1279"/>
      <c r="MVG2342" s="1279"/>
      <c r="MVH2342" s="1279"/>
      <c r="MVI2342" s="1279"/>
      <c r="MVJ2342" s="1279"/>
      <c r="MVK2342" s="1279"/>
      <c r="MVL2342" s="1279"/>
      <c r="MVM2342" s="1279"/>
      <c r="MVN2342" s="1279"/>
      <c r="MVO2342" s="1279"/>
      <c r="MVP2342" s="1279"/>
      <c r="MVQ2342" s="1279"/>
      <c r="MVR2342" s="1279"/>
      <c r="MVS2342" s="1279"/>
      <c r="MVT2342" s="1279"/>
      <c r="MVU2342" s="1279"/>
      <c r="MVV2342" s="1279"/>
      <c r="MVW2342" s="1279"/>
      <c r="MVX2342" s="1279"/>
      <c r="MVY2342" s="1279"/>
      <c r="MVZ2342" s="1279"/>
      <c r="MWA2342" s="1279"/>
      <c r="MWB2342" s="1279"/>
      <c r="MWC2342" s="1279"/>
      <c r="MWD2342" s="1279"/>
      <c r="MWE2342" s="1279"/>
      <c r="MWF2342" s="1279"/>
      <c r="MWG2342" s="1279"/>
      <c r="MWH2342" s="1279"/>
      <c r="MWI2342" s="1279"/>
      <c r="MWJ2342" s="1279"/>
      <c r="MWK2342" s="1279"/>
      <c r="MWL2342" s="1279"/>
      <c r="MWM2342" s="1279"/>
      <c r="MWN2342" s="1279"/>
      <c r="MWO2342" s="1279"/>
      <c r="MWP2342" s="1279"/>
      <c r="MWQ2342" s="1279"/>
      <c r="MWR2342" s="1279"/>
      <c r="MWS2342" s="1279"/>
      <c r="MWT2342" s="1279"/>
      <c r="MWU2342" s="1279"/>
      <c r="MWV2342" s="1279"/>
      <c r="MWW2342" s="1279"/>
      <c r="MWX2342" s="1279"/>
      <c r="MWY2342" s="1279"/>
      <c r="MWZ2342" s="1279"/>
      <c r="MXA2342" s="1279"/>
      <c r="MXB2342" s="1279"/>
      <c r="MXC2342" s="1279"/>
      <c r="MXD2342" s="1279"/>
      <c r="MXE2342" s="1279"/>
      <c r="MXF2342" s="1279"/>
      <c r="MXG2342" s="1279"/>
      <c r="MXH2342" s="1279"/>
      <c r="MXI2342" s="1279"/>
      <c r="MXJ2342" s="1279"/>
      <c r="MXK2342" s="1279"/>
      <c r="MXL2342" s="1279"/>
      <c r="MXM2342" s="1279"/>
      <c r="MXN2342" s="1279"/>
      <c r="MXO2342" s="1279"/>
      <c r="MXP2342" s="1279"/>
      <c r="MXQ2342" s="1279"/>
      <c r="MXR2342" s="1279"/>
      <c r="MXS2342" s="1279"/>
      <c r="MXT2342" s="1279"/>
      <c r="MXU2342" s="1279"/>
      <c r="MXV2342" s="1279"/>
      <c r="MXW2342" s="1279"/>
      <c r="MXX2342" s="1279"/>
      <c r="MXY2342" s="1279"/>
      <c r="MXZ2342" s="1279"/>
      <c r="MYA2342" s="1279"/>
      <c r="MYB2342" s="1279"/>
      <c r="MYC2342" s="1279"/>
      <c r="MYD2342" s="1279"/>
      <c r="MYE2342" s="1279"/>
      <c r="MYF2342" s="1279"/>
      <c r="MYG2342" s="1279"/>
      <c r="MYH2342" s="1279"/>
      <c r="MYI2342" s="1279"/>
      <c r="MYJ2342" s="1279"/>
      <c r="MYK2342" s="1279"/>
      <c r="MYL2342" s="1279"/>
      <c r="MYM2342" s="1279"/>
      <c r="MYN2342" s="1279"/>
      <c r="MYO2342" s="1279"/>
      <c r="MYP2342" s="1279"/>
      <c r="MYQ2342" s="1279"/>
      <c r="MYR2342" s="1279"/>
      <c r="MYS2342" s="1279"/>
      <c r="MYT2342" s="1279"/>
      <c r="MYU2342" s="1279"/>
      <c r="MYV2342" s="1279"/>
      <c r="MYW2342" s="1279"/>
      <c r="MYX2342" s="1279"/>
      <c r="MYY2342" s="1279"/>
      <c r="MYZ2342" s="1279"/>
      <c r="MZA2342" s="1279"/>
      <c r="MZB2342" s="1279"/>
      <c r="MZC2342" s="1279"/>
      <c r="MZD2342" s="1279"/>
      <c r="MZE2342" s="1279"/>
      <c r="MZF2342" s="1279"/>
      <c r="MZG2342" s="1279"/>
      <c r="MZH2342" s="1279"/>
      <c r="MZI2342" s="1279"/>
      <c r="MZJ2342" s="1279"/>
      <c r="MZK2342" s="1279"/>
      <c r="MZL2342" s="1279"/>
      <c r="MZM2342" s="1279"/>
      <c r="MZN2342" s="1279"/>
      <c r="MZO2342" s="1279"/>
      <c r="MZP2342" s="1279"/>
      <c r="MZQ2342" s="1279"/>
      <c r="MZR2342" s="1279"/>
      <c r="MZS2342" s="1279"/>
      <c r="MZT2342" s="1279"/>
      <c r="MZU2342" s="1279"/>
      <c r="MZV2342" s="1279"/>
      <c r="MZW2342" s="1279"/>
      <c r="MZX2342" s="1279"/>
      <c r="MZY2342" s="1279"/>
      <c r="MZZ2342" s="1279"/>
      <c r="NAA2342" s="1279"/>
      <c r="NAB2342" s="1279"/>
      <c r="NAC2342" s="1279"/>
      <c r="NAD2342" s="1279"/>
      <c r="NAE2342" s="1279"/>
      <c r="NAF2342" s="1279"/>
      <c r="NAG2342" s="1279"/>
      <c r="NAH2342" s="1279"/>
      <c r="NAI2342" s="1279"/>
      <c r="NAJ2342" s="1279"/>
      <c r="NAK2342" s="1279"/>
      <c r="NAL2342" s="1279"/>
      <c r="NAM2342" s="1279"/>
      <c r="NAN2342" s="1279"/>
      <c r="NAO2342" s="1279"/>
      <c r="NAP2342" s="1279"/>
      <c r="NAQ2342" s="1279"/>
      <c r="NAR2342" s="1279"/>
      <c r="NAS2342" s="1279"/>
      <c r="NAT2342" s="1279"/>
      <c r="NAU2342" s="1279"/>
      <c r="NAV2342" s="1279"/>
      <c r="NAW2342" s="1279"/>
      <c r="NAX2342" s="1279"/>
      <c r="NAY2342" s="1279"/>
      <c r="NAZ2342" s="1279"/>
      <c r="NBA2342" s="1279"/>
      <c r="NBB2342" s="1279"/>
      <c r="NBC2342" s="1279"/>
      <c r="NBD2342" s="1279"/>
      <c r="NBE2342" s="1279"/>
      <c r="NBF2342" s="1279"/>
      <c r="NBG2342" s="1279"/>
      <c r="NBH2342" s="1279"/>
      <c r="NBI2342" s="1279"/>
      <c r="NBJ2342" s="1279"/>
      <c r="NBK2342" s="1279"/>
      <c r="NBL2342" s="1279"/>
      <c r="NBM2342" s="1279"/>
      <c r="NBN2342" s="1279"/>
      <c r="NBO2342" s="1279"/>
      <c r="NBP2342" s="1279"/>
      <c r="NBQ2342" s="1279"/>
      <c r="NBR2342" s="1279"/>
      <c r="NBS2342" s="1279"/>
      <c r="NBT2342" s="1279"/>
      <c r="NBU2342" s="1279"/>
      <c r="NBV2342" s="1279"/>
      <c r="NBW2342" s="1279"/>
      <c r="NBX2342" s="1279"/>
      <c r="NBY2342" s="1279"/>
      <c r="NBZ2342" s="1279"/>
      <c r="NCA2342" s="1279"/>
      <c r="NCB2342" s="1279"/>
      <c r="NCC2342" s="1279"/>
      <c r="NCD2342" s="1279"/>
      <c r="NCE2342" s="1279"/>
      <c r="NCF2342" s="1279"/>
      <c r="NCG2342" s="1279"/>
      <c r="NCH2342" s="1279"/>
      <c r="NCI2342" s="1279"/>
      <c r="NCJ2342" s="1279"/>
      <c r="NCK2342" s="1279"/>
      <c r="NCL2342" s="1279"/>
      <c r="NCM2342" s="1279"/>
      <c r="NCN2342" s="1279"/>
      <c r="NCO2342" s="1279"/>
      <c r="NCP2342" s="1279"/>
      <c r="NCQ2342" s="1279"/>
      <c r="NCR2342" s="1279"/>
      <c r="NCS2342" s="1279"/>
      <c r="NCT2342" s="1279"/>
      <c r="NCU2342" s="1279"/>
      <c r="NCV2342" s="1279"/>
      <c r="NCW2342" s="1279"/>
      <c r="NCX2342" s="1279"/>
      <c r="NCY2342" s="1279"/>
      <c r="NCZ2342" s="1279"/>
      <c r="NDA2342" s="1279"/>
      <c r="NDB2342" s="1279"/>
      <c r="NDC2342" s="1279"/>
      <c r="NDD2342" s="1279"/>
      <c r="NDE2342" s="1279"/>
      <c r="NDF2342" s="1279"/>
      <c r="NDG2342" s="1279"/>
      <c r="NDH2342" s="1279"/>
      <c r="NDI2342" s="1279"/>
      <c r="NDJ2342" s="1279"/>
      <c r="NDK2342" s="1279"/>
      <c r="NDL2342" s="1279"/>
      <c r="NDM2342" s="1279"/>
      <c r="NDN2342" s="1279"/>
      <c r="NDO2342" s="1279"/>
      <c r="NDP2342" s="1279"/>
      <c r="NDQ2342" s="1279"/>
      <c r="NDR2342" s="1279"/>
      <c r="NDS2342" s="1279"/>
      <c r="NDT2342" s="1279"/>
      <c r="NDU2342" s="1279"/>
      <c r="NDV2342" s="1279"/>
      <c r="NDW2342" s="1279"/>
      <c r="NDX2342" s="1279"/>
      <c r="NDY2342" s="1279"/>
      <c r="NDZ2342" s="1279"/>
      <c r="NEA2342" s="1279"/>
      <c r="NEB2342" s="1279"/>
      <c r="NEC2342" s="1279"/>
      <c r="NED2342" s="1279"/>
      <c r="NEE2342" s="1279"/>
      <c r="NEF2342" s="1279"/>
      <c r="NEG2342" s="1279"/>
      <c r="NEH2342" s="1279"/>
      <c r="NEI2342" s="1279"/>
      <c r="NEJ2342" s="1279"/>
      <c r="NEK2342" s="1279"/>
      <c r="NEL2342" s="1279"/>
      <c r="NEM2342" s="1279"/>
      <c r="NEN2342" s="1279"/>
      <c r="NEO2342" s="1279"/>
      <c r="NEP2342" s="1279"/>
      <c r="NEQ2342" s="1279"/>
      <c r="NER2342" s="1279"/>
      <c r="NES2342" s="1279"/>
      <c r="NET2342" s="1279"/>
      <c r="NEU2342" s="1279"/>
      <c r="NEV2342" s="1279"/>
      <c r="NEW2342" s="1279"/>
      <c r="NEX2342" s="1279"/>
      <c r="NEY2342" s="1279"/>
      <c r="NEZ2342" s="1279"/>
      <c r="NFA2342" s="1279"/>
      <c r="NFB2342" s="1279"/>
      <c r="NFC2342" s="1279"/>
      <c r="NFD2342" s="1279"/>
      <c r="NFE2342" s="1279"/>
      <c r="NFF2342" s="1279"/>
      <c r="NFG2342" s="1279"/>
      <c r="NFH2342" s="1279"/>
      <c r="NFI2342" s="1279"/>
      <c r="NFJ2342" s="1279"/>
      <c r="NFK2342" s="1279"/>
      <c r="NFL2342" s="1279"/>
      <c r="NFM2342" s="1279"/>
      <c r="NFN2342" s="1279"/>
      <c r="NFO2342" s="1279"/>
      <c r="NFP2342" s="1279"/>
      <c r="NFQ2342" s="1279"/>
      <c r="NFR2342" s="1279"/>
      <c r="NFS2342" s="1279"/>
      <c r="NFT2342" s="1279"/>
      <c r="NFU2342" s="1279"/>
      <c r="NFV2342" s="1279"/>
      <c r="NFW2342" s="1279"/>
      <c r="NFX2342" s="1279"/>
      <c r="NFY2342" s="1279"/>
      <c r="NFZ2342" s="1279"/>
      <c r="NGA2342" s="1279"/>
      <c r="NGB2342" s="1279"/>
      <c r="NGC2342" s="1279"/>
      <c r="NGD2342" s="1279"/>
      <c r="NGE2342" s="1279"/>
      <c r="NGF2342" s="1279"/>
      <c r="NGG2342" s="1279"/>
      <c r="NGH2342" s="1279"/>
      <c r="NGI2342" s="1279"/>
      <c r="NGJ2342" s="1279"/>
      <c r="NGK2342" s="1279"/>
      <c r="NGL2342" s="1279"/>
      <c r="NGM2342" s="1279"/>
      <c r="NGN2342" s="1279"/>
      <c r="NGO2342" s="1279"/>
      <c r="NGP2342" s="1279"/>
      <c r="NGQ2342" s="1279"/>
      <c r="NGR2342" s="1279"/>
      <c r="NGS2342" s="1279"/>
      <c r="NGT2342" s="1279"/>
      <c r="NGU2342" s="1279"/>
      <c r="NGV2342" s="1279"/>
      <c r="NGW2342" s="1279"/>
      <c r="NGX2342" s="1279"/>
      <c r="NGY2342" s="1279"/>
      <c r="NGZ2342" s="1279"/>
      <c r="NHA2342" s="1279"/>
      <c r="NHB2342" s="1279"/>
      <c r="NHC2342" s="1279"/>
      <c r="NHD2342" s="1279"/>
      <c r="NHE2342" s="1279"/>
      <c r="NHF2342" s="1279"/>
      <c r="NHG2342" s="1279"/>
      <c r="NHH2342" s="1279"/>
      <c r="NHI2342" s="1279"/>
      <c r="NHJ2342" s="1279"/>
      <c r="NHK2342" s="1279"/>
      <c r="NHL2342" s="1279"/>
      <c r="NHM2342" s="1279"/>
      <c r="NHN2342" s="1279"/>
      <c r="NHO2342" s="1279"/>
      <c r="NHP2342" s="1279"/>
      <c r="NHQ2342" s="1279"/>
      <c r="NHR2342" s="1279"/>
      <c r="NHS2342" s="1279"/>
      <c r="NHT2342" s="1279"/>
      <c r="NHU2342" s="1279"/>
      <c r="NHV2342" s="1279"/>
      <c r="NHW2342" s="1279"/>
      <c r="NHX2342" s="1279"/>
      <c r="NHY2342" s="1279"/>
      <c r="NHZ2342" s="1279"/>
      <c r="NIA2342" s="1279"/>
      <c r="NIB2342" s="1279"/>
      <c r="NIC2342" s="1279"/>
      <c r="NID2342" s="1279"/>
      <c r="NIE2342" s="1279"/>
      <c r="NIF2342" s="1279"/>
      <c r="NIG2342" s="1279"/>
      <c r="NIH2342" s="1279"/>
      <c r="NII2342" s="1279"/>
      <c r="NIJ2342" s="1279"/>
      <c r="NIK2342" s="1279"/>
      <c r="NIL2342" s="1279"/>
      <c r="NIM2342" s="1279"/>
      <c r="NIN2342" s="1279"/>
      <c r="NIO2342" s="1279"/>
      <c r="NIP2342" s="1279"/>
      <c r="NIQ2342" s="1279"/>
      <c r="NIR2342" s="1279"/>
      <c r="NIS2342" s="1279"/>
      <c r="NIT2342" s="1279"/>
      <c r="NIU2342" s="1279"/>
      <c r="NIV2342" s="1279"/>
      <c r="NIW2342" s="1279"/>
      <c r="NIX2342" s="1279"/>
      <c r="NIY2342" s="1279"/>
      <c r="NIZ2342" s="1279"/>
      <c r="NJA2342" s="1279"/>
      <c r="NJB2342" s="1279"/>
      <c r="NJC2342" s="1279"/>
      <c r="NJD2342" s="1279"/>
      <c r="NJE2342" s="1279"/>
      <c r="NJF2342" s="1279"/>
      <c r="NJG2342" s="1279"/>
      <c r="NJH2342" s="1279"/>
      <c r="NJI2342" s="1279"/>
      <c r="NJJ2342" s="1279"/>
      <c r="NJK2342" s="1279"/>
      <c r="NJL2342" s="1279"/>
      <c r="NJM2342" s="1279"/>
      <c r="NJN2342" s="1279"/>
      <c r="NJO2342" s="1279"/>
      <c r="NJP2342" s="1279"/>
      <c r="NJQ2342" s="1279"/>
      <c r="NJR2342" s="1279"/>
      <c r="NJS2342" s="1279"/>
      <c r="NJT2342" s="1279"/>
      <c r="NJU2342" s="1279"/>
      <c r="NJV2342" s="1279"/>
      <c r="NJW2342" s="1279"/>
      <c r="NJX2342" s="1279"/>
      <c r="NJY2342" s="1279"/>
      <c r="NJZ2342" s="1279"/>
      <c r="NKA2342" s="1279"/>
      <c r="NKB2342" s="1279"/>
      <c r="NKC2342" s="1279"/>
      <c r="NKD2342" s="1279"/>
      <c r="NKE2342" s="1279"/>
      <c r="NKF2342" s="1279"/>
      <c r="NKG2342" s="1279"/>
      <c r="NKH2342" s="1279"/>
      <c r="NKI2342" s="1279"/>
      <c r="NKJ2342" s="1279"/>
      <c r="NKK2342" s="1279"/>
      <c r="NKL2342" s="1279"/>
      <c r="NKM2342" s="1279"/>
      <c r="NKN2342" s="1279"/>
      <c r="NKO2342" s="1279"/>
      <c r="NKP2342" s="1279"/>
      <c r="NKQ2342" s="1279"/>
      <c r="NKR2342" s="1279"/>
      <c r="NKS2342" s="1279"/>
      <c r="NKT2342" s="1279"/>
      <c r="NKU2342" s="1279"/>
      <c r="NKV2342" s="1279"/>
      <c r="NKW2342" s="1279"/>
      <c r="NKX2342" s="1279"/>
      <c r="NKY2342" s="1279"/>
      <c r="NKZ2342" s="1279"/>
      <c r="NLA2342" s="1279"/>
      <c r="NLB2342" s="1279"/>
      <c r="NLC2342" s="1279"/>
      <c r="NLD2342" s="1279"/>
      <c r="NLE2342" s="1279"/>
      <c r="NLF2342" s="1279"/>
      <c r="NLG2342" s="1279"/>
      <c r="NLH2342" s="1279"/>
      <c r="NLI2342" s="1279"/>
      <c r="NLJ2342" s="1279"/>
      <c r="NLK2342" s="1279"/>
      <c r="NLL2342" s="1279"/>
      <c r="NLM2342" s="1279"/>
      <c r="NLN2342" s="1279"/>
      <c r="NLO2342" s="1279"/>
      <c r="NLP2342" s="1279"/>
      <c r="NLQ2342" s="1279"/>
      <c r="NLR2342" s="1279"/>
      <c r="NLS2342" s="1279"/>
      <c r="NLT2342" s="1279"/>
      <c r="NLU2342" s="1279"/>
      <c r="NLV2342" s="1279"/>
      <c r="NLW2342" s="1279"/>
      <c r="NLX2342" s="1279"/>
      <c r="NLY2342" s="1279"/>
      <c r="NLZ2342" s="1279"/>
      <c r="NMA2342" s="1279"/>
      <c r="NMB2342" s="1279"/>
      <c r="NMC2342" s="1279"/>
      <c r="NMD2342" s="1279"/>
      <c r="NME2342" s="1279"/>
      <c r="NMF2342" s="1279"/>
      <c r="NMG2342" s="1279"/>
      <c r="NMH2342" s="1279"/>
      <c r="NMI2342" s="1279"/>
      <c r="NMJ2342" s="1279"/>
      <c r="NMK2342" s="1279"/>
      <c r="NML2342" s="1279"/>
      <c r="NMM2342" s="1279"/>
      <c r="NMN2342" s="1279"/>
      <c r="NMO2342" s="1279"/>
      <c r="NMP2342" s="1279"/>
      <c r="NMQ2342" s="1279"/>
      <c r="NMR2342" s="1279"/>
      <c r="NMS2342" s="1279"/>
      <c r="NMT2342" s="1279"/>
      <c r="NMU2342" s="1279"/>
      <c r="NMV2342" s="1279"/>
      <c r="NMW2342" s="1279"/>
      <c r="NMX2342" s="1279"/>
      <c r="NMY2342" s="1279"/>
      <c r="NMZ2342" s="1279"/>
      <c r="NNA2342" s="1279"/>
      <c r="NNB2342" s="1279"/>
      <c r="NNC2342" s="1279"/>
      <c r="NND2342" s="1279"/>
      <c r="NNE2342" s="1279"/>
      <c r="NNF2342" s="1279"/>
      <c r="NNG2342" s="1279"/>
      <c r="NNH2342" s="1279"/>
      <c r="NNI2342" s="1279"/>
      <c r="NNJ2342" s="1279"/>
      <c r="NNK2342" s="1279"/>
      <c r="NNL2342" s="1279"/>
      <c r="NNM2342" s="1279"/>
      <c r="NNN2342" s="1279"/>
      <c r="NNO2342" s="1279"/>
      <c r="NNP2342" s="1279"/>
      <c r="NNQ2342" s="1279"/>
      <c r="NNR2342" s="1279"/>
      <c r="NNS2342" s="1279"/>
      <c r="NNT2342" s="1279"/>
      <c r="NNU2342" s="1279"/>
      <c r="NNV2342" s="1279"/>
      <c r="NNW2342" s="1279"/>
      <c r="NNX2342" s="1279"/>
      <c r="NNY2342" s="1279"/>
      <c r="NNZ2342" s="1279"/>
      <c r="NOA2342" s="1279"/>
      <c r="NOB2342" s="1279"/>
      <c r="NOC2342" s="1279"/>
      <c r="NOD2342" s="1279"/>
      <c r="NOE2342" s="1279"/>
      <c r="NOF2342" s="1279"/>
      <c r="NOG2342" s="1279"/>
      <c r="NOH2342" s="1279"/>
      <c r="NOI2342" s="1279"/>
      <c r="NOJ2342" s="1279"/>
      <c r="NOK2342" s="1279"/>
      <c r="NOL2342" s="1279"/>
      <c r="NOM2342" s="1279"/>
      <c r="NON2342" s="1279"/>
      <c r="NOO2342" s="1279"/>
      <c r="NOP2342" s="1279"/>
      <c r="NOQ2342" s="1279"/>
      <c r="NOR2342" s="1279"/>
      <c r="NOS2342" s="1279"/>
      <c r="NOT2342" s="1279"/>
      <c r="NOU2342" s="1279"/>
      <c r="NOV2342" s="1279"/>
      <c r="NOW2342" s="1279"/>
      <c r="NOX2342" s="1279"/>
      <c r="NOY2342" s="1279"/>
      <c r="NOZ2342" s="1279"/>
      <c r="NPA2342" s="1279"/>
      <c r="NPB2342" s="1279"/>
      <c r="NPC2342" s="1279"/>
      <c r="NPD2342" s="1279"/>
      <c r="NPE2342" s="1279"/>
      <c r="NPF2342" s="1279"/>
      <c r="NPG2342" s="1279"/>
      <c r="NPH2342" s="1279"/>
      <c r="NPI2342" s="1279"/>
      <c r="NPJ2342" s="1279"/>
      <c r="NPK2342" s="1279"/>
      <c r="NPL2342" s="1279"/>
      <c r="NPM2342" s="1279"/>
      <c r="NPN2342" s="1279"/>
      <c r="NPO2342" s="1279"/>
      <c r="NPP2342" s="1279"/>
      <c r="NPQ2342" s="1279"/>
      <c r="NPR2342" s="1279"/>
      <c r="NPS2342" s="1279"/>
      <c r="NPT2342" s="1279"/>
      <c r="NPU2342" s="1279"/>
      <c r="NPV2342" s="1279"/>
      <c r="NPW2342" s="1279"/>
      <c r="NPX2342" s="1279"/>
      <c r="NPY2342" s="1279"/>
      <c r="NPZ2342" s="1279"/>
      <c r="NQA2342" s="1279"/>
      <c r="NQB2342" s="1279"/>
      <c r="NQC2342" s="1279"/>
      <c r="NQD2342" s="1279"/>
      <c r="NQE2342" s="1279"/>
      <c r="NQF2342" s="1279"/>
      <c r="NQG2342" s="1279"/>
      <c r="NQH2342" s="1279"/>
      <c r="NQI2342" s="1279"/>
      <c r="NQJ2342" s="1279"/>
      <c r="NQK2342" s="1279"/>
      <c r="NQL2342" s="1279"/>
      <c r="NQM2342" s="1279"/>
      <c r="NQN2342" s="1279"/>
      <c r="NQO2342" s="1279"/>
      <c r="NQP2342" s="1279"/>
      <c r="NQQ2342" s="1279"/>
      <c r="NQR2342" s="1279"/>
      <c r="NQS2342" s="1279"/>
      <c r="NQT2342" s="1279"/>
      <c r="NQU2342" s="1279"/>
      <c r="NQV2342" s="1279"/>
      <c r="NQW2342" s="1279"/>
      <c r="NQX2342" s="1279"/>
      <c r="NQY2342" s="1279"/>
      <c r="NQZ2342" s="1279"/>
      <c r="NRA2342" s="1279"/>
      <c r="NRB2342" s="1279"/>
      <c r="NRC2342" s="1279"/>
      <c r="NRD2342" s="1279"/>
      <c r="NRE2342" s="1279"/>
      <c r="NRF2342" s="1279"/>
      <c r="NRG2342" s="1279"/>
      <c r="NRH2342" s="1279"/>
      <c r="NRI2342" s="1279"/>
      <c r="NRJ2342" s="1279"/>
      <c r="NRK2342" s="1279"/>
      <c r="NRL2342" s="1279"/>
      <c r="NRM2342" s="1279"/>
      <c r="NRN2342" s="1279"/>
      <c r="NRO2342" s="1279"/>
      <c r="NRP2342" s="1279"/>
      <c r="NRQ2342" s="1279"/>
      <c r="NRR2342" s="1279"/>
      <c r="NRS2342" s="1279"/>
      <c r="NRT2342" s="1279"/>
      <c r="NRU2342" s="1279"/>
      <c r="NRV2342" s="1279"/>
      <c r="NRW2342" s="1279"/>
      <c r="NRX2342" s="1279"/>
      <c r="NRY2342" s="1279"/>
      <c r="NRZ2342" s="1279"/>
      <c r="NSA2342" s="1279"/>
      <c r="NSB2342" s="1279"/>
      <c r="NSC2342" s="1279"/>
      <c r="NSD2342" s="1279"/>
      <c r="NSE2342" s="1279"/>
      <c r="NSF2342" s="1279"/>
      <c r="NSG2342" s="1279"/>
      <c r="NSH2342" s="1279"/>
      <c r="NSI2342" s="1279"/>
      <c r="NSJ2342" s="1279"/>
      <c r="NSK2342" s="1279"/>
      <c r="NSL2342" s="1279"/>
      <c r="NSM2342" s="1279"/>
      <c r="NSN2342" s="1279"/>
      <c r="NSO2342" s="1279"/>
      <c r="NSP2342" s="1279"/>
      <c r="NSQ2342" s="1279"/>
      <c r="NSR2342" s="1279"/>
      <c r="NSS2342" s="1279"/>
      <c r="NST2342" s="1279"/>
      <c r="NSU2342" s="1279"/>
      <c r="NSV2342" s="1279"/>
      <c r="NSW2342" s="1279"/>
      <c r="NSX2342" s="1279"/>
      <c r="NSY2342" s="1279"/>
      <c r="NSZ2342" s="1279"/>
      <c r="NTA2342" s="1279"/>
      <c r="NTB2342" s="1279"/>
      <c r="NTC2342" s="1279"/>
      <c r="NTD2342" s="1279"/>
      <c r="NTE2342" s="1279"/>
      <c r="NTF2342" s="1279"/>
      <c r="NTG2342" s="1279"/>
      <c r="NTH2342" s="1279"/>
      <c r="NTI2342" s="1279"/>
      <c r="NTJ2342" s="1279"/>
      <c r="NTK2342" s="1279"/>
      <c r="NTL2342" s="1279"/>
      <c r="NTM2342" s="1279"/>
      <c r="NTN2342" s="1279"/>
      <c r="NTO2342" s="1279"/>
      <c r="NTP2342" s="1279"/>
      <c r="NTQ2342" s="1279"/>
      <c r="NTR2342" s="1279"/>
      <c r="NTS2342" s="1279"/>
      <c r="NTT2342" s="1279"/>
      <c r="NTU2342" s="1279"/>
      <c r="NTV2342" s="1279"/>
      <c r="NTW2342" s="1279"/>
      <c r="NTX2342" s="1279"/>
      <c r="NTY2342" s="1279"/>
      <c r="NTZ2342" s="1279"/>
      <c r="NUA2342" s="1279"/>
      <c r="NUB2342" s="1279"/>
      <c r="NUC2342" s="1279"/>
      <c r="NUD2342" s="1279"/>
      <c r="NUE2342" s="1279"/>
      <c r="NUF2342" s="1279"/>
      <c r="NUG2342" s="1279"/>
      <c r="NUH2342" s="1279"/>
      <c r="NUI2342" s="1279"/>
      <c r="NUJ2342" s="1279"/>
      <c r="NUK2342" s="1279"/>
      <c r="NUL2342" s="1279"/>
      <c r="NUM2342" s="1279"/>
      <c r="NUN2342" s="1279"/>
      <c r="NUO2342" s="1279"/>
      <c r="NUP2342" s="1279"/>
      <c r="NUQ2342" s="1279"/>
      <c r="NUR2342" s="1279"/>
      <c r="NUS2342" s="1279"/>
      <c r="NUT2342" s="1279"/>
      <c r="NUU2342" s="1279"/>
      <c r="NUV2342" s="1279"/>
      <c r="NUW2342" s="1279"/>
      <c r="NUX2342" s="1279"/>
      <c r="NUY2342" s="1279"/>
      <c r="NUZ2342" s="1279"/>
      <c r="NVA2342" s="1279"/>
      <c r="NVB2342" s="1279"/>
      <c r="NVC2342" s="1279"/>
      <c r="NVD2342" s="1279"/>
      <c r="NVE2342" s="1279"/>
      <c r="NVF2342" s="1279"/>
      <c r="NVG2342" s="1279"/>
      <c r="NVH2342" s="1279"/>
      <c r="NVI2342" s="1279"/>
      <c r="NVJ2342" s="1279"/>
      <c r="NVK2342" s="1279"/>
      <c r="NVL2342" s="1279"/>
      <c r="NVM2342" s="1279"/>
      <c r="NVN2342" s="1279"/>
      <c r="NVO2342" s="1279"/>
      <c r="NVP2342" s="1279"/>
      <c r="NVQ2342" s="1279"/>
      <c r="NVR2342" s="1279"/>
      <c r="NVS2342" s="1279"/>
      <c r="NVT2342" s="1279"/>
      <c r="NVU2342" s="1279"/>
      <c r="NVV2342" s="1279"/>
      <c r="NVW2342" s="1279"/>
      <c r="NVX2342" s="1279"/>
      <c r="NVY2342" s="1279"/>
      <c r="NVZ2342" s="1279"/>
      <c r="NWA2342" s="1279"/>
      <c r="NWB2342" s="1279"/>
      <c r="NWC2342" s="1279"/>
      <c r="NWD2342" s="1279"/>
      <c r="NWE2342" s="1279"/>
      <c r="NWF2342" s="1279"/>
      <c r="NWG2342" s="1279"/>
      <c r="NWH2342" s="1279"/>
      <c r="NWI2342" s="1279"/>
      <c r="NWJ2342" s="1279"/>
      <c r="NWK2342" s="1279"/>
      <c r="NWL2342" s="1279"/>
      <c r="NWM2342" s="1279"/>
      <c r="NWN2342" s="1279"/>
      <c r="NWO2342" s="1279"/>
      <c r="NWP2342" s="1279"/>
      <c r="NWQ2342" s="1279"/>
      <c r="NWR2342" s="1279"/>
      <c r="NWS2342" s="1279"/>
      <c r="NWT2342" s="1279"/>
      <c r="NWU2342" s="1279"/>
      <c r="NWV2342" s="1279"/>
      <c r="NWW2342" s="1279"/>
      <c r="NWX2342" s="1279"/>
      <c r="NWY2342" s="1279"/>
      <c r="NWZ2342" s="1279"/>
      <c r="NXA2342" s="1279"/>
      <c r="NXB2342" s="1279"/>
      <c r="NXC2342" s="1279"/>
      <c r="NXD2342" s="1279"/>
      <c r="NXE2342" s="1279"/>
      <c r="NXF2342" s="1279"/>
      <c r="NXG2342" s="1279"/>
      <c r="NXH2342" s="1279"/>
      <c r="NXI2342" s="1279"/>
      <c r="NXJ2342" s="1279"/>
      <c r="NXK2342" s="1279"/>
      <c r="NXL2342" s="1279"/>
      <c r="NXM2342" s="1279"/>
      <c r="NXN2342" s="1279"/>
      <c r="NXO2342" s="1279"/>
      <c r="NXP2342" s="1279"/>
      <c r="NXQ2342" s="1279"/>
      <c r="NXR2342" s="1279"/>
      <c r="NXS2342" s="1279"/>
      <c r="NXT2342" s="1279"/>
      <c r="NXU2342" s="1279"/>
      <c r="NXV2342" s="1279"/>
      <c r="NXW2342" s="1279"/>
      <c r="NXX2342" s="1279"/>
      <c r="NXY2342" s="1279"/>
      <c r="NXZ2342" s="1279"/>
      <c r="NYA2342" s="1279"/>
      <c r="NYB2342" s="1279"/>
      <c r="NYC2342" s="1279"/>
      <c r="NYD2342" s="1279"/>
      <c r="NYE2342" s="1279"/>
      <c r="NYF2342" s="1279"/>
      <c r="NYG2342" s="1279"/>
      <c r="NYH2342" s="1279"/>
      <c r="NYI2342" s="1279"/>
      <c r="NYJ2342" s="1279"/>
      <c r="NYK2342" s="1279"/>
      <c r="NYL2342" s="1279"/>
      <c r="NYM2342" s="1279"/>
      <c r="NYN2342" s="1279"/>
      <c r="NYO2342" s="1279"/>
      <c r="NYP2342" s="1279"/>
      <c r="NYQ2342" s="1279"/>
      <c r="NYR2342" s="1279"/>
      <c r="NYS2342" s="1279"/>
      <c r="NYT2342" s="1279"/>
      <c r="NYU2342" s="1279"/>
      <c r="NYV2342" s="1279"/>
      <c r="NYW2342" s="1279"/>
      <c r="NYX2342" s="1279"/>
      <c r="NYY2342" s="1279"/>
      <c r="NYZ2342" s="1279"/>
      <c r="NZA2342" s="1279"/>
      <c r="NZB2342" s="1279"/>
      <c r="NZC2342" s="1279"/>
      <c r="NZD2342" s="1279"/>
      <c r="NZE2342" s="1279"/>
      <c r="NZF2342" s="1279"/>
      <c r="NZG2342" s="1279"/>
      <c r="NZH2342" s="1279"/>
      <c r="NZI2342" s="1279"/>
      <c r="NZJ2342" s="1279"/>
      <c r="NZK2342" s="1279"/>
      <c r="NZL2342" s="1279"/>
      <c r="NZM2342" s="1279"/>
      <c r="NZN2342" s="1279"/>
      <c r="NZO2342" s="1279"/>
      <c r="NZP2342" s="1279"/>
      <c r="NZQ2342" s="1279"/>
      <c r="NZR2342" s="1279"/>
      <c r="NZS2342" s="1279"/>
      <c r="NZT2342" s="1279"/>
      <c r="NZU2342" s="1279"/>
      <c r="NZV2342" s="1279"/>
      <c r="NZW2342" s="1279"/>
      <c r="NZX2342" s="1279"/>
      <c r="NZY2342" s="1279"/>
      <c r="NZZ2342" s="1279"/>
      <c r="OAA2342" s="1279"/>
      <c r="OAB2342" s="1279"/>
      <c r="OAC2342" s="1279"/>
      <c r="OAD2342" s="1279"/>
      <c r="OAE2342" s="1279"/>
      <c r="OAF2342" s="1279"/>
      <c r="OAG2342" s="1279"/>
      <c r="OAH2342" s="1279"/>
      <c r="OAI2342" s="1279"/>
      <c r="OAJ2342" s="1279"/>
      <c r="OAK2342" s="1279"/>
      <c r="OAL2342" s="1279"/>
      <c r="OAM2342" s="1279"/>
      <c r="OAN2342" s="1279"/>
      <c r="OAO2342" s="1279"/>
      <c r="OAP2342" s="1279"/>
      <c r="OAQ2342" s="1279"/>
      <c r="OAR2342" s="1279"/>
      <c r="OAS2342" s="1279"/>
      <c r="OAT2342" s="1279"/>
      <c r="OAU2342" s="1279"/>
      <c r="OAV2342" s="1279"/>
      <c r="OAW2342" s="1279"/>
      <c r="OAX2342" s="1279"/>
      <c r="OAY2342" s="1279"/>
      <c r="OAZ2342" s="1279"/>
      <c r="OBA2342" s="1279"/>
      <c r="OBB2342" s="1279"/>
      <c r="OBC2342" s="1279"/>
      <c r="OBD2342" s="1279"/>
      <c r="OBE2342" s="1279"/>
      <c r="OBF2342" s="1279"/>
      <c r="OBG2342" s="1279"/>
      <c r="OBH2342" s="1279"/>
      <c r="OBI2342" s="1279"/>
      <c r="OBJ2342" s="1279"/>
      <c r="OBK2342" s="1279"/>
      <c r="OBL2342" s="1279"/>
      <c r="OBM2342" s="1279"/>
      <c r="OBN2342" s="1279"/>
      <c r="OBO2342" s="1279"/>
      <c r="OBP2342" s="1279"/>
      <c r="OBQ2342" s="1279"/>
      <c r="OBR2342" s="1279"/>
      <c r="OBS2342" s="1279"/>
      <c r="OBT2342" s="1279"/>
      <c r="OBU2342" s="1279"/>
      <c r="OBV2342" s="1279"/>
      <c r="OBW2342" s="1279"/>
      <c r="OBX2342" s="1279"/>
      <c r="OBY2342" s="1279"/>
      <c r="OBZ2342" s="1279"/>
      <c r="OCA2342" s="1279"/>
      <c r="OCB2342" s="1279"/>
      <c r="OCC2342" s="1279"/>
      <c r="OCD2342" s="1279"/>
      <c r="OCE2342" s="1279"/>
      <c r="OCF2342" s="1279"/>
      <c r="OCG2342" s="1279"/>
      <c r="OCH2342" s="1279"/>
      <c r="OCI2342" s="1279"/>
      <c r="OCJ2342" s="1279"/>
      <c r="OCK2342" s="1279"/>
      <c r="OCL2342" s="1279"/>
      <c r="OCM2342" s="1279"/>
      <c r="OCN2342" s="1279"/>
      <c r="OCO2342" s="1279"/>
      <c r="OCP2342" s="1279"/>
      <c r="OCQ2342" s="1279"/>
      <c r="OCR2342" s="1279"/>
      <c r="OCS2342" s="1279"/>
      <c r="OCT2342" s="1279"/>
      <c r="OCU2342" s="1279"/>
      <c r="OCV2342" s="1279"/>
      <c r="OCW2342" s="1279"/>
      <c r="OCX2342" s="1279"/>
      <c r="OCY2342" s="1279"/>
      <c r="OCZ2342" s="1279"/>
      <c r="ODA2342" s="1279"/>
      <c r="ODB2342" s="1279"/>
      <c r="ODC2342" s="1279"/>
      <c r="ODD2342" s="1279"/>
      <c r="ODE2342" s="1279"/>
      <c r="ODF2342" s="1279"/>
      <c r="ODG2342" s="1279"/>
      <c r="ODH2342" s="1279"/>
      <c r="ODI2342" s="1279"/>
      <c r="ODJ2342" s="1279"/>
      <c r="ODK2342" s="1279"/>
      <c r="ODL2342" s="1279"/>
      <c r="ODM2342" s="1279"/>
      <c r="ODN2342" s="1279"/>
      <c r="ODO2342" s="1279"/>
      <c r="ODP2342" s="1279"/>
      <c r="ODQ2342" s="1279"/>
      <c r="ODR2342" s="1279"/>
      <c r="ODS2342" s="1279"/>
      <c r="ODT2342" s="1279"/>
      <c r="ODU2342" s="1279"/>
      <c r="ODV2342" s="1279"/>
      <c r="ODW2342" s="1279"/>
      <c r="ODX2342" s="1279"/>
      <c r="ODY2342" s="1279"/>
      <c r="ODZ2342" s="1279"/>
      <c r="OEA2342" s="1279"/>
      <c r="OEB2342" s="1279"/>
      <c r="OEC2342" s="1279"/>
      <c r="OED2342" s="1279"/>
      <c r="OEE2342" s="1279"/>
      <c r="OEF2342" s="1279"/>
      <c r="OEG2342" s="1279"/>
      <c r="OEH2342" s="1279"/>
      <c r="OEI2342" s="1279"/>
      <c r="OEJ2342" s="1279"/>
      <c r="OEK2342" s="1279"/>
      <c r="OEL2342" s="1279"/>
      <c r="OEM2342" s="1279"/>
      <c r="OEN2342" s="1279"/>
      <c r="OEO2342" s="1279"/>
      <c r="OEP2342" s="1279"/>
      <c r="OEQ2342" s="1279"/>
      <c r="OER2342" s="1279"/>
      <c r="OES2342" s="1279"/>
      <c r="OET2342" s="1279"/>
      <c r="OEU2342" s="1279"/>
      <c r="OEV2342" s="1279"/>
      <c r="OEW2342" s="1279"/>
      <c r="OEX2342" s="1279"/>
      <c r="OEY2342" s="1279"/>
      <c r="OEZ2342" s="1279"/>
      <c r="OFA2342" s="1279"/>
      <c r="OFB2342" s="1279"/>
      <c r="OFC2342" s="1279"/>
      <c r="OFD2342" s="1279"/>
      <c r="OFE2342" s="1279"/>
      <c r="OFF2342" s="1279"/>
      <c r="OFG2342" s="1279"/>
      <c r="OFH2342" s="1279"/>
      <c r="OFI2342" s="1279"/>
      <c r="OFJ2342" s="1279"/>
      <c r="OFK2342" s="1279"/>
      <c r="OFL2342" s="1279"/>
      <c r="OFM2342" s="1279"/>
      <c r="OFN2342" s="1279"/>
      <c r="OFO2342" s="1279"/>
      <c r="OFP2342" s="1279"/>
      <c r="OFQ2342" s="1279"/>
      <c r="OFR2342" s="1279"/>
      <c r="OFS2342" s="1279"/>
      <c r="OFT2342" s="1279"/>
      <c r="OFU2342" s="1279"/>
      <c r="OFV2342" s="1279"/>
      <c r="OFW2342" s="1279"/>
      <c r="OFX2342" s="1279"/>
      <c r="OFY2342" s="1279"/>
      <c r="OFZ2342" s="1279"/>
      <c r="OGA2342" s="1279"/>
      <c r="OGB2342" s="1279"/>
      <c r="OGC2342" s="1279"/>
      <c r="OGD2342" s="1279"/>
      <c r="OGE2342" s="1279"/>
      <c r="OGF2342" s="1279"/>
      <c r="OGG2342" s="1279"/>
      <c r="OGH2342" s="1279"/>
      <c r="OGI2342" s="1279"/>
      <c r="OGJ2342" s="1279"/>
      <c r="OGK2342" s="1279"/>
      <c r="OGL2342" s="1279"/>
      <c r="OGM2342" s="1279"/>
      <c r="OGN2342" s="1279"/>
      <c r="OGO2342" s="1279"/>
      <c r="OGP2342" s="1279"/>
      <c r="OGQ2342" s="1279"/>
      <c r="OGR2342" s="1279"/>
      <c r="OGS2342" s="1279"/>
      <c r="OGT2342" s="1279"/>
      <c r="OGU2342" s="1279"/>
      <c r="OGV2342" s="1279"/>
      <c r="OGW2342" s="1279"/>
      <c r="OGX2342" s="1279"/>
      <c r="OGY2342" s="1279"/>
      <c r="OGZ2342" s="1279"/>
      <c r="OHA2342" s="1279"/>
      <c r="OHB2342" s="1279"/>
      <c r="OHC2342" s="1279"/>
      <c r="OHD2342" s="1279"/>
      <c r="OHE2342" s="1279"/>
      <c r="OHF2342" s="1279"/>
      <c r="OHG2342" s="1279"/>
      <c r="OHH2342" s="1279"/>
      <c r="OHI2342" s="1279"/>
      <c r="OHJ2342" s="1279"/>
      <c r="OHK2342" s="1279"/>
      <c r="OHL2342" s="1279"/>
      <c r="OHM2342" s="1279"/>
      <c r="OHN2342" s="1279"/>
      <c r="OHO2342" s="1279"/>
      <c r="OHP2342" s="1279"/>
      <c r="OHQ2342" s="1279"/>
      <c r="OHR2342" s="1279"/>
      <c r="OHS2342" s="1279"/>
      <c r="OHT2342" s="1279"/>
      <c r="OHU2342" s="1279"/>
      <c r="OHV2342" s="1279"/>
      <c r="OHW2342" s="1279"/>
      <c r="OHX2342" s="1279"/>
      <c r="OHY2342" s="1279"/>
      <c r="OHZ2342" s="1279"/>
      <c r="OIA2342" s="1279"/>
      <c r="OIB2342" s="1279"/>
      <c r="OIC2342" s="1279"/>
      <c r="OID2342" s="1279"/>
      <c r="OIE2342" s="1279"/>
      <c r="OIF2342" s="1279"/>
      <c r="OIG2342" s="1279"/>
      <c r="OIH2342" s="1279"/>
      <c r="OII2342" s="1279"/>
      <c r="OIJ2342" s="1279"/>
      <c r="OIK2342" s="1279"/>
      <c r="OIL2342" s="1279"/>
      <c r="OIM2342" s="1279"/>
      <c r="OIN2342" s="1279"/>
      <c r="OIO2342" s="1279"/>
      <c r="OIP2342" s="1279"/>
      <c r="OIQ2342" s="1279"/>
      <c r="OIR2342" s="1279"/>
      <c r="OIS2342" s="1279"/>
      <c r="OIT2342" s="1279"/>
      <c r="OIU2342" s="1279"/>
      <c r="OIV2342" s="1279"/>
      <c r="OIW2342" s="1279"/>
      <c r="OIX2342" s="1279"/>
      <c r="OIY2342" s="1279"/>
      <c r="OIZ2342" s="1279"/>
      <c r="OJA2342" s="1279"/>
      <c r="OJB2342" s="1279"/>
      <c r="OJC2342" s="1279"/>
      <c r="OJD2342" s="1279"/>
      <c r="OJE2342" s="1279"/>
      <c r="OJF2342" s="1279"/>
      <c r="OJG2342" s="1279"/>
      <c r="OJH2342" s="1279"/>
      <c r="OJI2342" s="1279"/>
      <c r="OJJ2342" s="1279"/>
      <c r="OJK2342" s="1279"/>
      <c r="OJL2342" s="1279"/>
      <c r="OJM2342" s="1279"/>
      <c r="OJN2342" s="1279"/>
      <c r="OJO2342" s="1279"/>
      <c r="OJP2342" s="1279"/>
      <c r="OJQ2342" s="1279"/>
      <c r="OJR2342" s="1279"/>
      <c r="OJS2342" s="1279"/>
      <c r="OJT2342" s="1279"/>
      <c r="OJU2342" s="1279"/>
      <c r="OJV2342" s="1279"/>
      <c r="OJW2342" s="1279"/>
      <c r="OJX2342" s="1279"/>
      <c r="OJY2342" s="1279"/>
      <c r="OJZ2342" s="1279"/>
      <c r="OKA2342" s="1279"/>
      <c r="OKB2342" s="1279"/>
      <c r="OKC2342" s="1279"/>
      <c r="OKD2342" s="1279"/>
      <c r="OKE2342" s="1279"/>
      <c r="OKF2342" s="1279"/>
      <c r="OKG2342" s="1279"/>
      <c r="OKH2342" s="1279"/>
      <c r="OKI2342" s="1279"/>
      <c r="OKJ2342" s="1279"/>
      <c r="OKK2342" s="1279"/>
      <c r="OKL2342" s="1279"/>
      <c r="OKM2342" s="1279"/>
      <c r="OKN2342" s="1279"/>
      <c r="OKO2342" s="1279"/>
      <c r="OKP2342" s="1279"/>
      <c r="OKQ2342" s="1279"/>
      <c r="OKR2342" s="1279"/>
      <c r="OKS2342" s="1279"/>
      <c r="OKT2342" s="1279"/>
      <c r="OKU2342" s="1279"/>
      <c r="OKV2342" s="1279"/>
      <c r="OKW2342" s="1279"/>
      <c r="OKX2342" s="1279"/>
      <c r="OKY2342" s="1279"/>
      <c r="OKZ2342" s="1279"/>
      <c r="OLA2342" s="1279"/>
      <c r="OLB2342" s="1279"/>
      <c r="OLC2342" s="1279"/>
      <c r="OLD2342" s="1279"/>
      <c r="OLE2342" s="1279"/>
      <c r="OLF2342" s="1279"/>
      <c r="OLG2342" s="1279"/>
      <c r="OLH2342" s="1279"/>
      <c r="OLI2342" s="1279"/>
      <c r="OLJ2342" s="1279"/>
      <c r="OLK2342" s="1279"/>
      <c r="OLL2342" s="1279"/>
      <c r="OLM2342" s="1279"/>
      <c r="OLN2342" s="1279"/>
      <c r="OLO2342" s="1279"/>
      <c r="OLP2342" s="1279"/>
      <c r="OLQ2342" s="1279"/>
      <c r="OLR2342" s="1279"/>
      <c r="OLS2342" s="1279"/>
      <c r="OLT2342" s="1279"/>
      <c r="OLU2342" s="1279"/>
      <c r="OLV2342" s="1279"/>
      <c r="OLW2342" s="1279"/>
      <c r="OLX2342" s="1279"/>
      <c r="OLY2342" s="1279"/>
      <c r="OLZ2342" s="1279"/>
      <c r="OMA2342" s="1279"/>
      <c r="OMB2342" s="1279"/>
      <c r="OMC2342" s="1279"/>
      <c r="OMD2342" s="1279"/>
      <c r="OME2342" s="1279"/>
      <c r="OMF2342" s="1279"/>
      <c r="OMG2342" s="1279"/>
      <c r="OMH2342" s="1279"/>
      <c r="OMI2342" s="1279"/>
      <c r="OMJ2342" s="1279"/>
      <c r="OMK2342" s="1279"/>
      <c r="OML2342" s="1279"/>
      <c r="OMM2342" s="1279"/>
      <c r="OMN2342" s="1279"/>
      <c r="OMO2342" s="1279"/>
      <c r="OMP2342" s="1279"/>
      <c r="OMQ2342" s="1279"/>
      <c r="OMR2342" s="1279"/>
      <c r="OMS2342" s="1279"/>
      <c r="OMT2342" s="1279"/>
      <c r="OMU2342" s="1279"/>
      <c r="OMV2342" s="1279"/>
      <c r="OMW2342" s="1279"/>
      <c r="OMX2342" s="1279"/>
      <c r="OMY2342" s="1279"/>
      <c r="OMZ2342" s="1279"/>
      <c r="ONA2342" s="1279"/>
      <c r="ONB2342" s="1279"/>
      <c r="ONC2342" s="1279"/>
      <c r="OND2342" s="1279"/>
      <c r="ONE2342" s="1279"/>
      <c r="ONF2342" s="1279"/>
      <c r="ONG2342" s="1279"/>
      <c r="ONH2342" s="1279"/>
      <c r="ONI2342" s="1279"/>
      <c r="ONJ2342" s="1279"/>
      <c r="ONK2342" s="1279"/>
      <c r="ONL2342" s="1279"/>
      <c r="ONM2342" s="1279"/>
      <c r="ONN2342" s="1279"/>
      <c r="ONO2342" s="1279"/>
      <c r="ONP2342" s="1279"/>
      <c r="ONQ2342" s="1279"/>
      <c r="ONR2342" s="1279"/>
      <c r="ONS2342" s="1279"/>
      <c r="ONT2342" s="1279"/>
      <c r="ONU2342" s="1279"/>
      <c r="ONV2342" s="1279"/>
      <c r="ONW2342" s="1279"/>
      <c r="ONX2342" s="1279"/>
      <c r="ONY2342" s="1279"/>
      <c r="ONZ2342" s="1279"/>
      <c r="OOA2342" s="1279"/>
      <c r="OOB2342" s="1279"/>
      <c r="OOC2342" s="1279"/>
      <c r="OOD2342" s="1279"/>
      <c r="OOE2342" s="1279"/>
      <c r="OOF2342" s="1279"/>
      <c r="OOG2342" s="1279"/>
      <c r="OOH2342" s="1279"/>
      <c r="OOI2342" s="1279"/>
      <c r="OOJ2342" s="1279"/>
      <c r="OOK2342" s="1279"/>
      <c r="OOL2342" s="1279"/>
      <c r="OOM2342" s="1279"/>
      <c r="OON2342" s="1279"/>
      <c r="OOO2342" s="1279"/>
      <c r="OOP2342" s="1279"/>
      <c r="OOQ2342" s="1279"/>
      <c r="OOR2342" s="1279"/>
      <c r="OOS2342" s="1279"/>
      <c r="OOT2342" s="1279"/>
      <c r="OOU2342" s="1279"/>
      <c r="OOV2342" s="1279"/>
      <c r="OOW2342" s="1279"/>
      <c r="OOX2342" s="1279"/>
      <c r="OOY2342" s="1279"/>
      <c r="OOZ2342" s="1279"/>
      <c r="OPA2342" s="1279"/>
      <c r="OPB2342" s="1279"/>
      <c r="OPC2342" s="1279"/>
      <c r="OPD2342" s="1279"/>
      <c r="OPE2342" s="1279"/>
      <c r="OPF2342" s="1279"/>
      <c r="OPG2342" s="1279"/>
      <c r="OPH2342" s="1279"/>
      <c r="OPI2342" s="1279"/>
      <c r="OPJ2342" s="1279"/>
      <c r="OPK2342" s="1279"/>
      <c r="OPL2342" s="1279"/>
      <c r="OPM2342" s="1279"/>
      <c r="OPN2342" s="1279"/>
      <c r="OPO2342" s="1279"/>
      <c r="OPP2342" s="1279"/>
      <c r="OPQ2342" s="1279"/>
      <c r="OPR2342" s="1279"/>
      <c r="OPS2342" s="1279"/>
      <c r="OPT2342" s="1279"/>
      <c r="OPU2342" s="1279"/>
      <c r="OPV2342" s="1279"/>
      <c r="OPW2342" s="1279"/>
      <c r="OPX2342" s="1279"/>
      <c r="OPY2342" s="1279"/>
      <c r="OPZ2342" s="1279"/>
      <c r="OQA2342" s="1279"/>
      <c r="OQB2342" s="1279"/>
      <c r="OQC2342" s="1279"/>
      <c r="OQD2342" s="1279"/>
      <c r="OQE2342" s="1279"/>
      <c r="OQF2342" s="1279"/>
      <c r="OQG2342" s="1279"/>
      <c r="OQH2342" s="1279"/>
      <c r="OQI2342" s="1279"/>
      <c r="OQJ2342" s="1279"/>
      <c r="OQK2342" s="1279"/>
      <c r="OQL2342" s="1279"/>
      <c r="OQM2342" s="1279"/>
      <c r="OQN2342" s="1279"/>
      <c r="OQO2342" s="1279"/>
      <c r="OQP2342" s="1279"/>
      <c r="OQQ2342" s="1279"/>
      <c r="OQR2342" s="1279"/>
      <c r="OQS2342" s="1279"/>
      <c r="OQT2342" s="1279"/>
      <c r="OQU2342" s="1279"/>
      <c r="OQV2342" s="1279"/>
      <c r="OQW2342" s="1279"/>
      <c r="OQX2342" s="1279"/>
      <c r="OQY2342" s="1279"/>
      <c r="OQZ2342" s="1279"/>
      <c r="ORA2342" s="1279"/>
      <c r="ORB2342" s="1279"/>
      <c r="ORC2342" s="1279"/>
      <c r="ORD2342" s="1279"/>
      <c r="ORE2342" s="1279"/>
      <c r="ORF2342" s="1279"/>
      <c r="ORG2342" s="1279"/>
      <c r="ORH2342" s="1279"/>
      <c r="ORI2342" s="1279"/>
      <c r="ORJ2342" s="1279"/>
      <c r="ORK2342" s="1279"/>
      <c r="ORL2342" s="1279"/>
      <c r="ORM2342" s="1279"/>
      <c r="ORN2342" s="1279"/>
      <c r="ORO2342" s="1279"/>
      <c r="ORP2342" s="1279"/>
      <c r="ORQ2342" s="1279"/>
      <c r="ORR2342" s="1279"/>
      <c r="ORS2342" s="1279"/>
      <c r="ORT2342" s="1279"/>
      <c r="ORU2342" s="1279"/>
      <c r="ORV2342" s="1279"/>
      <c r="ORW2342" s="1279"/>
      <c r="ORX2342" s="1279"/>
      <c r="ORY2342" s="1279"/>
      <c r="ORZ2342" s="1279"/>
      <c r="OSA2342" s="1279"/>
      <c r="OSB2342" s="1279"/>
      <c r="OSC2342" s="1279"/>
      <c r="OSD2342" s="1279"/>
      <c r="OSE2342" s="1279"/>
      <c r="OSF2342" s="1279"/>
      <c r="OSG2342" s="1279"/>
      <c r="OSH2342" s="1279"/>
      <c r="OSI2342" s="1279"/>
      <c r="OSJ2342" s="1279"/>
      <c r="OSK2342" s="1279"/>
      <c r="OSL2342" s="1279"/>
      <c r="OSM2342" s="1279"/>
      <c r="OSN2342" s="1279"/>
      <c r="OSO2342" s="1279"/>
      <c r="OSP2342" s="1279"/>
      <c r="OSQ2342" s="1279"/>
      <c r="OSR2342" s="1279"/>
      <c r="OSS2342" s="1279"/>
      <c r="OST2342" s="1279"/>
      <c r="OSU2342" s="1279"/>
      <c r="OSV2342" s="1279"/>
      <c r="OSW2342" s="1279"/>
      <c r="OSX2342" s="1279"/>
      <c r="OSY2342" s="1279"/>
      <c r="OSZ2342" s="1279"/>
      <c r="OTA2342" s="1279"/>
      <c r="OTB2342" s="1279"/>
      <c r="OTC2342" s="1279"/>
      <c r="OTD2342" s="1279"/>
      <c r="OTE2342" s="1279"/>
      <c r="OTF2342" s="1279"/>
      <c r="OTG2342" s="1279"/>
      <c r="OTH2342" s="1279"/>
      <c r="OTI2342" s="1279"/>
      <c r="OTJ2342" s="1279"/>
      <c r="OTK2342" s="1279"/>
      <c r="OTL2342" s="1279"/>
      <c r="OTM2342" s="1279"/>
      <c r="OTN2342" s="1279"/>
      <c r="OTO2342" s="1279"/>
      <c r="OTP2342" s="1279"/>
      <c r="OTQ2342" s="1279"/>
      <c r="OTR2342" s="1279"/>
      <c r="OTS2342" s="1279"/>
      <c r="OTT2342" s="1279"/>
      <c r="OTU2342" s="1279"/>
      <c r="OTV2342" s="1279"/>
      <c r="OTW2342" s="1279"/>
      <c r="OTX2342" s="1279"/>
      <c r="OTY2342" s="1279"/>
      <c r="OTZ2342" s="1279"/>
      <c r="OUA2342" s="1279"/>
      <c r="OUB2342" s="1279"/>
      <c r="OUC2342" s="1279"/>
      <c r="OUD2342" s="1279"/>
      <c r="OUE2342" s="1279"/>
      <c r="OUF2342" s="1279"/>
      <c r="OUG2342" s="1279"/>
      <c r="OUH2342" s="1279"/>
      <c r="OUI2342" s="1279"/>
      <c r="OUJ2342" s="1279"/>
      <c r="OUK2342" s="1279"/>
      <c r="OUL2342" s="1279"/>
      <c r="OUM2342" s="1279"/>
      <c r="OUN2342" s="1279"/>
      <c r="OUO2342" s="1279"/>
      <c r="OUP2342" s="1279"/>
      <c r="OUQ2342" s="1279"/>
      <c r="OUR2342" s="1279"/>
      <c r="OUS2342" s="1279"/>
      <c r="OUT2342" s="1279"/>
      <c r="OUU2342" s="1279"/>
      <c r="OUV2342" s="1279"/>
      <c r="OUW2342" s="1279"/>
      <c r="OUX2342" s="1279"/>
      <c r="OUY2342" s="1279"/>
      <c r="OUZ2342" s="1279"/>
      <c r="OVA2342" s="1279"/>
      <c r="OVB2342" s="1279"/>
      <c r="OVC2342" s="1279"/>
      <c r="OVD2342" s="1279"/>
      <c r="OVE2342" s="1279"/>
      <c r="OVF2342" s="1279"/>
      <c r="OVG2342" s="1279"/>
      <c r="OVH2342" s="1279"/>
      <c r="OVI2342" s="1279"/>
      <c r="OVJ2342" s="1279"/>
      <c r="OVK2342" s="1279"/>
      <c r="OVL2342" s="1279"/>
      <c r="OVM2342" s="1279"/>
      <c r="OVN2342" s="1279"/>
      <c r="OVO2342" s="1279"/>
      <c r="OVP2342" s="1279"/>
      <c r="OVQ2342" s="1279"/>
      <c r="OVR2342" s="1279"/>
      <c r="OVS2342" s="1279"/>
      <c r="OVT2342" s="1279"/>
      <c r="OVU2342" s="1279"/>
      <c r="OVV2342" s="1279"/>
      <c r="OVW2342" s="1279"/>
      <c r="OVX2342" s="1279"/>
      <c r="OVY2342" s="1279"/>
      <c r="OVZ2342" s="1279"/>
      <c r="OWA2342" s="1279"/>
      <c r="OWB2342" s="1279"/>
      <c r="OWC2342" s="1279"/>
      <c r="OWD2342" s="1279"/>
      <c r="OWE2342" s="1279"/>
      <c r="OWF2342" s="1279"/>
      <c r="OWG2342" s="1279"/>
      <c r="OWH2342" s="1279"/>
      <c r="OWI2342" s="1279"/>
      <c r="OWJ2342" s="1279"/>
      <c r="OWK2342" s="1279"/>
      <c r="OWL2342" s="1279"/>
      <c r="OWM2342" s="1279"/>
      <c r="OWN2342" s="1279"/>
      <c r="OWO2342" s="1279"/>
      <c r="OWP2342" s="1279"/>
      <c r="OWQ2342" s="1279"/>
      <c r="OWR2342" s="1279"/>
      <c r="OWS2342" s="1279"/>
      <c r="OWT2342" s="1279"/>
      <c r="OWU2342" s="1279"/>
      <c r="OWV2342" s="1279"/>
      <c r="OWW2342" s="1279"/>
      <c r="OWX2342" s="1279"/>
      <c r="OWY2342" s="1279"/>
      <c r="OWZ2342" s="1279"/>
      <c r="OXA2342" s="1279"/>
      <c r="OXB2342" s="1279"/>
      <c r="OXC2342" s="1279"/>
      <c r="OXD2342" s="1279"/>
      <c r="OXE2342" s="1279"/>
      <c r="OXF2342" s="1279"/>
      <c r="OXG2342" s="1279"/>
      <c r="OXH2342" s="1279"/>
      <c r="OXI2342" s="1279"/>
      <c r="OXJ2342" s="1279"/>
      <c r="OXK2342" s="1279"/>
      <c r="OXL2342" s="1279"/>
      <c r="OXM2342" s="1279"/>
      <c r="OXN2342" s="1279"/>
      <c r="OXO2342" s="1279"/>
      <c r="OXP2342" s="1279"/>
      <c r="OXQ2342" s="1279"/>
      <c r="OXR2342" s="1279"/>
      <c r="OXS2342" s="1279"/>
      <c r="OXT2342" s="1279"/>
      <c r="OXU2342" s="1279"/>
      <c r="OXV2342" s="1279"/>
      <c r="OXW2342" s="1279"/>
      <c r="OXX2342" s="1279"/>
      <c r="OXY2342" s="1279"/>
      <c r="OXZ2342" s="1279"/>
      <c r="OYA2342" s="1279"/>
      <c r="OYB2342" s="1279"/>
      <c r="OYC2342" s="1279"/>
      <c r="OYD2342" s="1279"/>
      <c r="OYE2342" s="1279"/>
      <c r="OYF2342" s="1279"/>
      <c r="OYG2342" s="1279"/>
      <c r="OYH2342" s="1279"/>
      <c r="OYI2342" s="1279"/>
      <c r="OYJ2342" s="1279"/>
      <c r="OYK2342" s="1279"/>
      <c r="OYL2342" s="1279"/>
      <c r="OYM2342" s="1279"/>
      <c r="OYN2342" s="1279"/>
      <c r="OYO2342" s="1279"/>
      <c r="OYP2342" s="1279"/>
      <c r="OYQ2342" s="1279"/>
      <c r="OYR2342" s="1279"/>
      <c r="OYS2342" s="1279"/>
      <c r="OYT2342" s="1279"/>
      <c r="OYU2342" s="1279"/>
      <c r="OYV2342" s="1279"/>
      <c r="OYW2342" s="1279"/>
      <c r="OYX2342" s="1279"/>
      <c r="OYY2342" s="1279"/>
      <c r="OYZ2342" s="1279"/>
      <c r="OZA2342" s="1279"/>
      <c r="OZB2342" s="1279"/>
      <c r="OZC2342" s="1279"/>
      <c r="OZD2342" s="1279"/>
      <c r="OZE2342" s="1279"/>
      <c r="OZF2342" s="1279"/>
      <c r="OZG2342" s="1279"/>
      <c r="OZH2342" s="1279"/>
      <c r="OZI2342" s="1279"/>
      <c r="OZJ2342" s="1279"/>
      <c r="OZK2342" s="1279"/>
      <c r="OZL2342" s="1279"/>
      <c r="OZM2342" s="1279"/>
      <c r="OZN2342" s="1279"/>
      <c r="OZO2342" s="1279"/>
      <c r="OZP2342" s="1279"/>
      <c r="OZQ2342" s="1279"/>
      <c r="OZR2342" s="1279"/>
      <c r="OZS2342" s="1279"/>
      <c r="OZT2342" s="1279"/>
      <c r="OZU2342" s="1279"/>
      <c r="OZV2342" s="1279"/>
      <c r="OZW2342" s="1279"/>
      <c r="OZX2342" s="1279"/>
      <c r="OZY2342" s="1279"/>
      <c r="OZZ2342" s="1279"/>
      <c r="PAA2342" s="1279"/>
      <c r="PAB2342" s="1279"/>
      <c r="PAC2342" s="1279"/>
      <c r="PAD2342" s="1279"/>
      <c r="PAE2342" s="1279"/>
      <c r="PAF2342" s="1279"/>
      <c r="PAG2342" s="1279"/>
      <c r="PAH2342" s="1279"/>
      <c r="PAI2342" s="1279"/>
      <c r="PAJ2342" s="1279"/>
      <c r="PAK2342" s="1279"/>
      <c r="PAL2342" s="1279"/>
      <c r="PAM2342" s="1279"/>
      <c r="PAN2342" s="1279"/>
      <c r="PAO2342" s="1279"/>
      <c r="PAP2342" s="1279"/>
      <c r="PAQ2342" s="1279"/>
      <c r="PAR2342" s="1279"/>
      <c r="PAS2342" s="1279"/>
      <c r="PAT2342" s="1279"/>
      <c r="PAU2342" s="1279"/>
      <c r="PAV2342" s="1279"/>
      <c r="PAW2342" s="1279"/>
      <c r="PAX2342" s="1279"/>
      <c r="PAY2342" s="1279"/>
      <c r="PAZ2342" s="1279"/>
      <c r="PBA2342" s="1279"/>
      <c r="PBB2342" s="1279"/>
      <c r="PBC2342" s="1279"/>
      <c r="PBD2342" s="1279"/>
      <c r="PBE2342" s="1279"/>
      <c r="PBF2342" s="1279"/>
      <c r="PBG2342" s="1279"/>
      <c r="PBH2342" s="1279"/>
      <c r="PBI2342" s="1279"/>
      <c r="PBJ2342" s="1279"/>
      <c r="PBK2342" s="1279"/>
      <c r="PBL2342" s="1279"/>
      <c r="PBM2342" s="1279"/>
      <c r="PBN2342" s="1279"/>
      <c r="PBO2342" s="1279"/>
      <c r="PBP2342" s="1279"/>
      <c r="PBQ2342" s="1279"/>
      <c r="PBR2342" s="1279"/>
      <c r="PBS2342" s="1279"/>
      <c r="PBT2342" s="1279"/>
      <c r="PBU2342" s="1279"/>
      <c r="PBV2342" s="1279"/>
      <c r="PBW2342" s="1279"/>
      <c r="PBX2342" s="1279"/>
      <c r="PBY2342" s="1279"/>
      <c r="PBZ2342" s="1279"/>
      <c r="PCA2342" s="1279"/>
      <c r="PCB2342" s="1279"/>
      <c r="PCC2342" s="1279"/>
      <c r="PCD2342" s="1279"/>
      <c r="PCE2342" s="1279"/>
      <c r="PCF2342" s="1279"/>
      <c r="PCG2342" s="1279"/>
      <c r="PCH2342" s="1279"/>
      <c r="PCI2342" s="1279"/>
      <c r="PCJ2342" s="1279"/>
      <c r="PCK2342" s="1279"/>
      <c r="PCL2342" s="1279"/>
      <c r="PCM2342" s="1279"/>
      <c r="PCN2342" s="1279"/>
      <c r="PCO2342" s="1279"/>
      <c r="PCP2342" s="1279"/>
      <c r="PCQ2342" s="1279"/>
      <c r="PCR2342" s="1279"/>
      <c r="PCS2342" s="1279"/>
      <c r="PCT2342" s="1279"/>
      <c r="PCU2342" s="1279"/>
      <c r="PCV2342" s="1279"/>
      <c r="PCW2342" s="1279"/>
      <c r="PCX2342" s="1279"/>
      <c r="PCY2342" s="1279"/>
      <c r="PCZ2342" s="1279"/>
      <c r="PDA2342" s="1279"/>
      <c r="PDB2342" s="1279"/>
      <c r="PDC2342" s="1279"/>
      <c r="PDD2342" s="1279"/>
      <c r="PDE2342" s="1279"/>
      <c r="PDF2342" s="1279"/>
      <c r="PDG2342" s="1279"/>
      <c r="PDH2342" s="1279"/>
      <c r="PDI2342" s="1279"/>
      <c r="PDJ2342" s="1279"/>
      <c r="PDK2342" s="1279"/>
      <c r="PDL2342" s="1279"/>
      <c r="PDM2342" s="1279"/>
      <c r="PDN2342" s="1279"/>
      <c r="PDO2342" s="1279"/>
      <c r="PDP2342" s="1279"/>
      <c r="PDQ2342" s="1279"/>
      <c r="PDR2342" s="1279"/>
      <c r="PDS2342" s="1279"/>
      <c r="PDT2342" s="1279"/>
      <c r="PDU2342" s="1279"/>
      <c r="PDV2342" s="1279"/>
      <c r="PDW2342" s="1279"/>
      <c r="PDX2342" s="1279"/>
      <c r="PDY2342" s="1279"/>
      <c r="PDZ2342" s="1279"/>
      <c r="PEA2342" s="1279"/>
      <c r="PEB2342" s="1279"/>
      <c r="PEC2342" s="1279"/>
      <c r="PED2342" s="1279"/>
      <c r="PEE2342" s="1279"/>
      <c r="PEF2342" s="1279"/>
      <c r="PEG2342" s="1279"/>
      <c r="PEH2342" s="1279"/>
      <c r="PEI2342" s="1279"/>
      <c r="PEJ2342" s="1279"/>
      <c r="PEK2342" s="1279"/>
      <c r="PEL2342" s="1279"/>
      <c r="PEM2342" s="1279"/>
      <c r="PEN2342" s="1279"/>
      <c r="PEO2342" s="1279"/>
      <c r="PEP2342" s="1279"/>
      <c r="PEQ2342" s="1279"/>
      <c r="PER2342" s="1279"/>
      <c r="PES2342" s="1279"/>
      <c r="PET2342" s="1279"/>
      <c r="PEU2342" s="1279"/>
      <c r="PEV2342" s="1279"/>
      <c r="PEW2342" s="1279"/>
      <c r="PEX2342" s="1279"/>
      <c r="PEY2342" s="1279"/>
      <c r="PEZ2342" s="1279"/>
      <c r="PFA2342" s="1279"/>
      <c r="PFB2342" s="1279"/>
      <c r="PFC2342" s="1279"/>
      <c r="PFD2342" s="1279"/>
      <c r="PFE2342" s="1279"/>
      <c r="PFF2342" s="1279"/>
      <c r="PFG2342" s="1279"/>
      <c r="PFH2342" s="1279"/>
      <c r="PFI2342" s="1279"/>
      <c r="PFJ2342" s="1279"/>
      <c r="PFK2342" s="1279"/>
      <c r="PFL2342" s="1279"/>
      <c r="PFM2342" s="1279"/>
      <c r="PFN2342" s="1279"/>
      <c r="PFO2342" s="1279"/>
      <c r="PFP2342" s="1279"/>
      <c r="PFQ2342" s="1279"/>
      <c r="PFR2342" s="1279"/>
      <c r="PFS2342" s="1279"/>
      <c r="PFT2342" s="1279"/>
      <c r="PFU2342" s="1279"/>
      <c r="PFV2342" s="1279"/>
      <c r="PFW2342" s="1279"/>
      <c r="PFX2342" s="1279"/>
      <c r="PFY2342" s="1279"/>
      <c r="PFZ2342" s="1279"/>
      <c r="PGA2342" s="1279"/>
      <c r="PGB2342" s="1279"/>
      <c r="PGC2342" s="1279"/>
      <c r="PGD2342" s="1279"/>
      <c r="PGE2342" s="1279"/>
      <c r="PGF2342" s="1279"/>
      <c r="PGG2342" s="1279"/>
      <c r="PGH2342" s="1279"/>
      <c r="PGI2342" s="1279"/>
      <c r="PGJ2342" s="1279"/>
      <c r="PGK2342" s="1279"/>
      <c r="PGL2342" s="1279"/>
      <c r="PGM2342" s="1279"/>
      <c r="PGN2342" s="1279"/>
      <c r="PGO2342" s="1279"/>
      <c r="PGP2342" s="1279"/>
      <c r="PGQ2342" s="1279"/>
      <c r="PGR2342" s="1279"/>
      <c r="PGS2342" s="1279"/>
      <c r="PGT2342" s="1279"/>
      <c r="PGU2342" s="1279"/>
      <c r="PGV2342" s="1279"/>
      <c r="PGW2342" s="1279"/>
      <c r="PGX2342" s="1279"/>
      <c r="PGY2342" s="1279"/>
      <c r="PGZ2342" s="1279"/>
      <c r="PHA2342" s="1279"/>
      <c r="PHB2342" s="1279"/>
      <c r="PHC2342" s="1279"/>
      <c r="PHD2342" s="1279"/>
      <c r="PHE2342" s="1279"/>
      <c r="PHF2342" s="1279"/>
      <c r="PHG2342" s="1279"/>
      <c r="PHH2342" s="1279"/>
      <c r="PHI2342" s="1279"/>
      <c r="PHJ2342" s="1279"/>
      <c r="PHK2342" s="1279"/>
      <c r="PHL2342" s="1279"/>
      <c r="PHM2342" s="1279"/>
      <c r="PHN2342" s="1279"/>
      <c r="PHO2342" s="1279"/>
      <c r="PHP2342" s="1279"/>
      <c r="PHQ2342" s="1279"/>
      <c r="PHR2342" s="1279"/>
      <c r="PHS2342" s="1279"/>
      <c r="PHT2342" s="1279"/>
      <c r="PHU2342" s="1279"/>
      <c r="PHV2342" s="1279"/>
      <c r="PHW2342" s="1279"/>
      <c r="PHX2342" s="1279"/>
      <c r="PHY2342" s="1279"/>
      <c r="PHZ2342" s="1279"/>
      <c r="PIA2342" s="1279"/>
      <c r="PIB2342" s="1279"/>
      <c r="PIC2342" s="1279"/>
      <c r="PID2342" s="1279"/>
      <c r="PIE2342" s="1279"/>
      <c r="PIF2342" s="1279"/>
      <c r="PIG2342" s="1279"/>
      <c r="PIH2342" s="1279"/>
      <c r="PII2342" s="1279"/>
      <c r="PIJ2342" s="1279"/>
      <c r="PIK2342" s="1279"/>
      <c r="PIL2342" s="1279"/>
      <c r="PIM2342" s="1279"/>
      <c r="PIN2342" s="1279"/>
      <c r="PIO2342" s="1279"/>
      <c r="PIP2342" s="1279"/>
      <c r="PIQ2342" s="1279"/>
      <c r="PIR2342" s="1279"/>
      <c r="PIS2342" s="1279"/>
      <c r="PIT2342" s="1279"/>
      <c r="PIU2342" s="1279"/>
      <c r="PIV2342" s="1279"/>
      <c r="PIW2342" s="1279"/>
      <c r="PIX2342" s="1279"/>
      <c r="PIY2342" s="1279"/>
      <c r="PIZ2342" s="1279"/>
      <c r="PJA2342" s="1279"/>
      <c r="PJB2342" s="1279"/>
      <c r="PJC2342" s="1279"/>
      <c r="PJD2342" s="1279"/>
      <c r="PJE2342" s="1279"/>
      <c r="PJF2342" s="1279"/>
      <c r="PJG2342" s="1279"/>
      <c r="PJH2342" s="1279"/>
      <c r="PJI2342" s="1279"/>
      <c r="PJJ2342" s="1279"/>
      <c r="PJK2342" s="1279"/>
      <c r="PJL2342" s="1279"/>
      <c r="PJM2342" s="1279"/>
      <c r="PJN2342" s="1279"/>
      <c r="PJO2342" s="1279"/>
      <c r="PJP2342" s="1279"/>
      <c r="PJQ2342" s="1279"/>
      <c r="PJR2342" s="1279"/>
      <c r="PJS2342" s="1279"/>
      <c r="PJT2342" s="1279"/>
      <c r="PJU2342" s="1279"/>
      <c r="PJV2342" s="1279"/>
      <c r="PJW2342" s="1279"/>
      <c r="PJX2342" s="1279"/>
      <c r="PJY2342" s="1279"/>
      <c r="PJZ2342" s="1279"/>
      <c r="PKA2342" s="1279"/>
      <c r="PKB2342" s="1279"/>
      <c r="PKC2342" s="1279"/>
      <c r="PKD2342" s="1279"/>
      <c r="PKE2342" s="1279"/>
      <c r="PKF2342" s="1279"/>
      <c r="PKG2342" s="1279"/>
      <c r="PKH2342" s="1279"/>
      <c r="PKI2342" s="1279"/>
      <c r="PKJ2342" s="1279"/>
      <c r="PKK2342" s="1279"/>
      <c r="PKL2342" s="1279"/>
      <c r="PKM2342" s="1279"/>
      <c r="PKN2342" s="1279"/>
      <c r="PKO2342" s="1279"/>
      <c r="PKP2342" s="1279"/>
      <c r="PKQ2342" s="1279"/>
      <c r="PKR2342" s="1279"/>
      <c r="PKS2342" s="1279"/>
      <c r="PKT2342" s="1279"/>
      <c r="PKU2342" s="1279"/>
      <c r="PKV2342" s="1279"/>
      <c r="PKW2342" s="1279"/>
      <c r="PKX2342" s="1279"/>
      <c r="PKY2342" s="1279"/>
      <c r="PKZ2342" s="1279"/>
      <c r="PLA2342" s="1279"/>
      <c r="PLB2342" s="1279"/>
      <c r="PLC2342" s="1279"/>
      <c r="PLD2342" s="1279"/>
      <c r="PLE2342" s="1279"/>
      <c r="PLF2342" s="1279"/>
      <c r="PLG2342" s="1279"/>
      <c r="PLH2342" s="1279"/>
      <c r="PLI2342" s="1279"/>
      <c r="PLJ2342" s="1279"/>
      <c r="PLK2342" s="1279"/>
      <c r="PLL2342" s="1279"/>
      <c r="PLM2342" s="1279"/>
      <c r="PLN2342" s="1279"/>
      <c r="PLO2342" s="1279"/>
      <c r="PLP2342" s="1279"/>
      <c r="PLQ2342" s="1279"/>
      <c r="PLR2342" s="1279"/>
      <c r="PLS2342" s="1279"/>
      <c r="PLT2342" s="1279"/>
      <c r="PLU2342" s="1279"/>
      <c r="PLV2342" s="1279"/>
      <c r="PLW2342" s="1279"/>
      <c r="PLX2342" s="1279"/>
      <c r="PLY2342" s="1279"/>
      <c r="PLZ2342" s="1279"/>
      <c r="PMA2342" s="1279"/>
      <c r="PMB2342" s="1279"/>
      <c r="PMC2342" s="1279"/>
      <c r="PMD2342" s="1279"/>
      <c r="PME2342" s="1279"/>
      <c r="PMF2342" s="1279"/>
      <c r="PMG2342" s="1279"/>
      <c r="PMH2342" s="1279"/>
      <c r="PMI2342" s="1279"/>
      <c r="PMJ2342" s="1279"/>
      <c r="PMK2342" s="1279"/>
      <c r="PML2342" s="1279"/>
      <c r="PMM2342" s="1279"/>
      <c r="PMN2342" s="1279"/>
      <c r="PMO2342" s="1279"/>
      <c r="PMP2342" s="1279"/>
      <c r="PMQ2342" s="1279"/>
      <c r="PMR2342" s="1279"/>
      <c r="PMS2342" s="1279"/>
      <c r="PMT2342" s="1279"/>
      <c r="PMU2342" s="1279"/>
      <c r="PMV2342" s="1279"/>
      <c r="PMW2342" s="1279"/>
      <c r="PMX2342" s="1279"/>
      <c r="PMY2342" s="1279"/>
      <c r="PMZ2342" s="1279"/>
      <c r="PNA2342" s="1279"/>
      <c r="PNB2342" s="1279"/>
      <c r="PNC2342" s="1279"/>
      <c r="PND2342" s="1279"/>
      <c r="PNE2342" s="1279"/>
      <c r="PNF2342" s="1279"/>
      <c r="PNG2342" s="1279"/>
      <c r="PNH2342" s="1279"/>
      <c r="PNI2342" s="1279"/>
      <c r="PNJ2342" s="1279"/>
      <c r="PNK2342" s="1279"/>
      <c r="PNL2342" s="1279"/>
      <c r="PNM2342" s="1279"/>
      <c r="PNN2342" s="1279"/>
      <c r="PNO2342" s="1279"/>
      <c r="PNP2342" s="1279"/>
      <c r="PNQ2342" s="1279"/>
      <c r="PNR2342" s="1279"/>
      <c r="PNS2342" s="1279"/>
      <c r="PNT2342" s="1279"/>
      <c r="PNU2342" s="1279"/>
      <c r="PNV2342" s="1279"/>
      <c r="PNW2342" s="1279"/>
      <c r="PNX2342" s="1279"/>
      <c r="PNY2342" s="1279"/>
      <c r="PNZ2342" s="1279"/>
      <c r="POA2342" s="1279"/>
      <c r="POB2342" s="1279"/>
      <c r="POC2342" s="1279"/>
      <c r="POD2342" s="1279"/>
      <c r="POE2342" s="1279"/>
      <c r="POF2342" s="1279"/>
      <c r="POG2342" s="1279"/>
      <c r="POH2342" s="1279"/>
      <c r="POI2342" s="1279"/>
      <c r="POJ2342" s="1279"/>
      <c r="POK2342" s="1279"/>
      <c r="POL2342" s="1279"/>
      <c r="POM2342" s="1279"/>
      <c r="PON2342" s="1279"/>
      <c r="POO2342" s="1279"/>
      <c r="POP2342" s="1279"/>
      <c r="POQ2342" s="1279"/>
      <c r="POR2342" s="1279"/>
      <c r="POS2342" s="1279"/>
      <c r="POT2342" s="1279"/>
      <c r="POU2342" s="1279"/>
      <c r="POV2342" s="1279"/>
      <c r="POW2342" s="1279"/>
      <c r="POX2342" s="1279"/>
      <c r="POY2342" s="1279"/>
      <c r="POZ2342" s="1279"/>
      <c r="PPA2342" s="1279"/>
      <c r="PPB2342" s="1279"/>
      <c r="PPC2342" s="1279"/>
      <c r="PPD2342" s="1279"/>
      <c r="PPE2342" s="1279"/>
      <c r="PPF2342" s="1279"/>
      <c r="PPG2342" s="1279"/>
      <c r="PPH2342" s="1279"/>
      <c r="PPI2342" s="1279"/>
      <c r="PPJ2342" s="1279"/>
      <c r="PPK2342" s="1279"/>
      <c r="PPL2342" s="1279"/>
      <c r="PPM2342" s="1279"/>
      <c r="PPN2342" s="1279"/>
      <c r="PPO2342" s="1279"/>
      <c r="PPP2342" s="1279"/>
      <c r="PPQ2342" s="1279"/>
      <c r="PPR2342" s="1279"/>
      <c r="PPS2342" s="1279"/>
      <c r="PPT2342" s="1279"/>
      <c r="PPU2342" s="1279"/>
      <c r="PPV2342" s="1279"/>
      <c r="PPW2342" s="1279"/>
      <c r="PPX2342" s="1279"/>
      <c r="PPY2342" s="1279"/>
      <c r="PPZ2342" s="1279"/>
      <c r="PQA2342" s="1279"/>
      <c r="PQB2342" s="1279"/>
      <c r="PQC2342" s="1279"/>
      <c r="PQD2342" s="1279"/>
      <c r="PQE2342" s="1279"/>
      <c r="PQF2342" s="1279"/>
      <c r="PQG2342" s="1279"/>
      <c r="PQH2342" s="1279"/>
      <c r="PQI2342" s="1279"/>
      <c r="PQJ2342" s="1279"/>
      <c r="PQK2342" s="1279"/>
      <c r="PQL2342" s="1279"/>
      <c r="PQM2342" s="1279"/>
      <c r="PQN2342" s="1279"/>
      <c r="PQO2342" s="1279"/>
      <c r="PQP2342" s="1279"/>
      <c r="PQQ2342" s="1279"/>
      <c r="PQR2342" s="1279"/>
      <c r="PQS2342" s="1279"/>
      <c r="PQT2342" s="1279"/>
      <c r="PQU2342" s="1279"/>
      <c r="PQV2342" s="1279"/>
      <c r="PQW2342" s="1279"/>
      <c r="PQX2342" s="1279"/>
      <c r="PQY2342" s="1279"/>
      <c r="PQZ2342" s="1279"/>
      <c r="PRA2342" s="1279"/>
      <c r="PRB2342" s="1279"/>
      <c r="PRC2342" s="1279"/>
      <c r="PRD2342" s="1279"/>
      <c r="PRE2342" s="1279"/>
      <c r="PRF2342" s="1279"/>
      <c r="PRG2342" s="1279"/>
      <c r="PRH2342" s="1279"/>
      <c r="PRI2342" s="1279"/>
      <c r="PRJ2342" s="1279"/>
      <c r="PRK2342" s="1279"/>
      <c r="PRL2342" s="1279"/>
      <c r="PRM2342" s="1279"/>
      <c r="PRN2342" s="1279"/>
      <c r="PRO2342" s="1279"/>
      <c r="PRP2342" s="1279"/>
      <c r="PRQ2342" s="1279"/>
      <c r="PRR2342" s="1279"/>
      <c r="PRS2342" s="1279"/>
      <c r="PRT2342" s="1279"/>
      <c r="PRU2342" s="1279"/>
      <c r="PRV2342" s="1279"/>
      <c r="PRW2342" s="1279"/>
      <c r="PRX2342" s="1279"/>
      <c r="PRY2342" s="1279"/>
      <c r="PRZ2342" s="1279"/>
      <c r="PSA2342" s="1279"/>
      <c r="PSB2342" s="1279"/>
      <c r="PSC2342" s="1279"/>
      <c r="PSD2342" s="1279"/>
      <c r="PSE2342" s="1279"/>
      <c r="PSF2342" s="1279"/>
      <c r="PSG2342" s="1279"/>
      <c r="PSH2342" s="1279"/>
      <c r="PSI2342" s="1279"/>
      <c r="PSJ2342" s="1279"/>
      <c r="PSK2342" s="1279"/>
      <c r="PSL2342" s="1279"/>
      <c r="PSM2342" s="1279"/>
      <c r="PSN2342" s="1279"/>
      <c r="PSO2342" s="1279"/>
      <c r="PSP2342" s="1279"/>
      <c r="PSQ2342" s="1279"/>
      <c r="PSR2342" s="1279"/>
      <c r="PSS2342" s="1279"/>
      <c r="PST2342" s="1279"/>
      <c r="PSU2342" s="1279"/>
      <c r="PSV2342" s="1279"/>
      <c r="PSW2342" s="1279"/>
      <c r="PSX2342" s="1279"/>
      <c r="PSY2342" s="1279"/>
      <c r="PSZ2342" s="1279"/>
      <c r="PTA2342" s="1279"/>
      <c r="PTB2342" s="1279"/>
      <c r="PTC2342" s="1279"/>
      <c r="PTD2342" s="1279"/>
      <c r="PTE2342" s="1279"/>
      <c r="PTF2342" s="1279"/>
      <c r="PTG2342" s="1279"/>
      <c r="PTH2342" s="1279"/>
      <c r="PTI2342" s="1279"/>
      <c r="PTJ2342" s="1279"/>
      <c r="PTK2342" s="1279"/>
      <c r="PTL2342" s="1279"/>
      <c r="PTM2342" s="1279"/>
      <c r="PTN2342" s="1279"/>
      <c r="PTO2342" s="1279"/>
      <c r="PTP2342" s="1279"/>
      <c r="PTQ2342" s="1279"/>
      <c r="PTR2342" s="1279"/>
      <c r="PTS2342" s="1279"/>
      <c r="PTT2342" s="1279"/>
      <c r="PTU2342" s="1279"/>
      <c r="PTV2342" s="1279"/>
      <c r="PTW2342" s="1279"/>
      <c r="PTX2342" s="1279"/>
      <c r="PTY2342" s="1279"/>
      <c r="PTZ2342" s="1279"/>
      <c r="PUA2342" s="1279"/>
      <c r="PUB2342" s="1279"/>
      <c r="PUC2342" s="1279"/>
      <c r="PUD2342" s="1279"/>
      <c r="PUE2342" s="1279"/>
      <c r="PUF2342" s="1279"/>
      <c r="PUG2342" s="1279"/>
      <c r="PUH2342" s="1279"/>
      <c r="PUI2342" s="1279"/>
      <c r="PUJ2342" s="1279"/>
      <c r="PUK2342" s="1279"/>
      <c r="PUL2342" s="1279"/>
      <c r="PUM2342" s="1279"/>
      <c r="PUN2342" s="1279"/>
      <c r="PUO2342" s="1279"/>
      <c r="PUP2342" s="1279"/>
      <c r="PUQ2342" s="1279"/>
      <c r="PUR2342" s="1279"/>
      <c r="PUS2342" s="1279"/>
      <c r="PUT2342" s="1279"/>
      <c r="PUU2342" s="1279"/>
      <c r="PUV2342" s="1279"/>
      <c r="PUW2342" s="1279"/>
      <c r="PUX2342" s="1279"/>
      <c r="PUY2342" s="1279"/>
      <c r="PUZ2342" s="1279"/>
      <c r="PVA2342" s="1279"/>
      <c r="PVB2342" s="1279"/>
      <c r="PVC2342" s="1279"/>
      <c r="PVD2342" s="1279"/>
      <c r="PVE2342" s="1279"/>
      <c r="PVF2342" s="1279"/>
      <c r="PVG2342" s="1279"/>
      <c r="PVH2342" s="1279"/>
      <c r="PVI2342" s="1279"/>
      <c r="PVJ2342" s="1279"/>
      <c r="PVK2342" s="1279"/>
      <c r="PVL2342" s="1279"/>
      <c r="PVM2342" s="1279"/>
      <c r="PVN2342" s="1279"/>
      <c r="PVO2342" s="1279"/>
      <c r="PVP2342" s="1279"/>
      <c r="PVQ2342" s="1279"/>
      <c r="PVR2342" s="1279"/>
      <c r="PVS2342" s="1279"/>
      <c r="PVT2342" s="1279"/>
      <c r="PVU2342" s="1279"/>
      <c r="PVV2342" s="1279"/>
      <c r="PVW2342" s="1279"/>
      <c r="PVX2342" s="1279"/>
      <c r="PVY2342" s="1279"/>
      <c r="PVZ2342" s="1279"/>
      <c r="PWA2342" s="1279"/>
      <c r="PWB2342" s="1279"/>
      <c r="PWC2342" s="1279"/>
      <c r="PWD2342" s="1279"/>
      <c r="PWE2342" s="1279"/>
      <c r="PWF2342" s="1279"/>
      <c r="PWG2342" s="1279"/>
      <c r="PWH2342" s="1279"/>
      <c r="PWI2342" s="1279"/>
      <c r="PWJ2342" s="1279"/>
      <c r="PWK2342" s="1279"/>
      <c r="PWL2342" s="1279"/>
      <c r="PWM2342" s="1279"/>
      <c r="PWN2342" s="1279"/>
      <c r="PWO2342" s="1279"/>
      <c r="PWP2342" s="1279"/>
      <c r="PWQ2342" s="1279"/>
      <c r="PWR2342" s="1279"/>
      <c r="PWS2342" s="1279"/>
      <c r="PWT2342" s="1279"/>
      <c r="PWU2342" s="1279"/>
      <c r="PWV2342" s="1279"/>
      <c r="PWW2342" s="1279"/>
      <c r="PWX2342" s="1279"/>
      <c r="PWY2342" s="1279"/>
      <c r="PWZ2342" s="1279"/>
      <c r="PXA2342" s="1279"/>
      <c r="PXB2342" s="1279"/>
      <c r="PXC2342" s="1279"/>
      <c r="PXD2342" s="1279"/>
      <c r="PXE2342" s="1279"/>
      <c r="PXF2342" s="1279"/>
      <c r="PXG2342" s="1279"/>
      <c r="PXH2342" s="1279"/>
      <c r="PXI2342" s="1279"/>
      <c r="PXJ2342" s="1279"/>
      <c r="PXK2342" s="1279"/>
      <c r="PXL2342" s="1279"/>
      <c r="PXM2342" s="1279"/>
      <c r="PXN2342" s="1279"/>
      <c r="PXO2342" s="1279"/>
      <c r="PXP2342" s="1279"/>
      <c r="PXQ2342" s="1279"/>
      <c r="PXR2342" s="1279"/>
      <c r="PXS2342" s="1279"/>
      <c r="PXT2342" s="1279"/>
      <c r="PXU2342" s="1279"/>
      <c r="PXV2342" s="1279"/>
      <c r="PXW2342" s="1279"/>
      <c r="PXX2342" s="1279"/>
      <c r="PXY2342" s="1279"/>
      <c r="PXZ2342" s="1279"/>
      <c r="PYA2342" s="1279"/>
      <c r="PYB2342" s="1279"/>
      <c r="PYC2342" s="1279"/>
      <c r="PYD2342" s="1279"/>
      <c r="PYE2342" s="1279"/>
      <c r="PYF2342" s="1279"/>
      <c r="PYG2342" s="1279"/>
      <c r="PYH2342" s="1279"/>
      <c r="PYI2342" s="1279"/>
      <c r="PYJ2342" s="1279"/>
      <c r="PYK2342" s="1279"/>
      <c r="PYL2342" s="1279"/>
      <c r="PYM2342" s="1279"/>
      <c r="PYN2342" s="1279"/>
      <c r="PYO2342" s="1279"/>
      <c r="PYP2342" s="1279"/>
      <c r="PYQ2342" s="1279"/>
      <c r="PYR2342" s="1279"/>
      <c r="PYS2342" s="1279"/>
      <c r="PYT2342" s="1279"/>
      <c r="PYU2342" s="1279"/>
      <c r="PYV2342" s="1279"/>
      <c r="PYW2342" s="1279"/>
      <c r="PYX2342" s="1279"/>
      <c r="PYY2342" s="1279"/>
      <c r="PYZ2342" s="1279"/>
      <c r="PZA2342" s="1279"/>
      <c r="PZB2342" s="1279"/>
      <c r="PZC2342" s="1279"/>
      <c r="PZD2342" s="1279"/>
      <c r="PZE2342" s="1279"/>
      <c r="PZF2342" s="1279"/>
      <c r="PZG2342" s="1279"/>
      <c r="PZH2342" s="1279"/>
      <c r="PZI2342" s="1279"/>
      <c r="PZJ2342" s="1279"/>
      <c r="PZK2342" s="1279"/>
      <c r="PZL2342" s="1279"/>
      <c r="PZM2342" s="1279"/>
      <c r="PZN2342" s="1279"/>
      <c r="PZO2342" s="1279"/>
      <c r="PZP2342" s="1279"/>
      <c r="PZQ2342" s="1279"/>
      <c r="PZR2342" s="1279"/>
      <c r="PZS2342" s="1279"/>
      <c r="PZT2342" s="1279"/>
      <c r="PZU2342" s="1279"/>
      <c r="PZV2342" s="1279"/>
      <c r="PZW2342" s="1279"/>
      <c r="PZX2342" s="1279"/>
      <c r="PZY2342" s="1279"/>
      <c r="PZZ2342" s="1279"/>
      <c r="QAA2342" s="1279"/>
      <c r="QAB2342" s="1279"/>
      <c r="QAC2342" s="1279"/>
      <c r="QAD2342" s="1279"/>
      <c r="QAE2342" s="1279"/>
      <c r="QAF2342" s="1279"/>
      <c r="QAG2342" s="1279"/>
      <c r="QAH2342" s="1279"/>
      <c r="QAI2342" s="1279"/>
      <c r="QAJ2342" s="1279"/>
      <c r="QAK2342" s="1279"/>
      <c r="QAL2342" s="1279"/>
      <c r="QAM2342" s="1279"/>
      <c r="QAN2342" s="1279"/>
      <c r="QAO2342" s="1279"/>
      <c r="QAP2342" s="1279"/>
      <c r="QAQ2342" s="1279"/>
      <c r="QAR2342" s="1279"/>
      <c r="QAS2342" s="1279"/>
      <c r="QAT2342" s="1279"/>
      <c r="QAU2342" s="1279"/>
      <c r="QAV2342" s="1279"/>
      <c r="QAW2342" s="1279"/>
      <c r="QAX2342" s="1279"/>
      <c r="QAY2342" s="1279"/>
      <c r="QAZ2342" s="1279"/>
      <c r="QBA2342" s="1279"/>
      <c r="QBB2342" s="1279"/>
      <c r="QBC2342" s="1279"/>
      <c r="QBD2342" s="1279"/>
      <c r="QBE2342" s="1279"/>
      <c r="QBF2342" s="1279"/>
      <c r="QBG2342" s="1279"/>
      <c r="QBH2342" s="1279"/>
      <c r="QBI2342" s="1279"/>
      <c r="QBJ2342" s="1279"/>
      <c r="QBK2342" s="1279"/>
      <c r="QBL2342" s="1279"/>
      <c r="QBM2342" s="1279"/>
      <c r="QBN2342" s="1279"/>
      <c r="QBO2342" s="1279"/>
      <c r="QBP2342" s="1279"/>
      <c r="QBQ2342" s="1279"/>
      <c r="QBR2342" s="1279"/>
      <c r="QBS2342" s="1279"/>
      <c r="QBT2342" s="1279"/>
      <c r="QBU2342" s="1279"/>
      <c r="QBV2342" s="1279"/>
      <c r="QBW2342" s="1279"/>
      <c r="QBX2342" s="1279"/>
      <c r="QBY2342" s="1279"/>
      <c r="QBZ2342" s="1279"/>
      <c r="QCA2342" s="1279"/>
      <c r="QCB2342" s="1279"/>
      <c r="QCC2342" s="1279"/>
      <c r="QCD2342" s="1279"/>
      <c r="QCE2342" s="1279"/>
      <c r="QCF2342" s="1279"/>
      <c r="QCG2342" s="1279"/>
      <c r="QCH2342" s="1279"/>
      <c r="QCI2342" s="1279"/>
      <c r="QCJ2342" s="1279"/>
      <c r="QCK2342" s="1279"/>
      <c r="QCL2342" s="1279"/>
      <c r="QCM2342" s="1279"/>
      <c r="QCN2342" s="1279"/>
      <c r="QCO2342" s="1279"/>
      <c r="QCP2342" s="1279"/>
      <c r="QCQ2342" s="1279"/>
      <c r="QCR2342" s="1279"/>
      <c r="QCS2342" s="1279"/>
      <c r="QCT2342" s="1279"/>
      <c r="QCU2342" s="1279"/>
      <c r="QCV2342" s="1279"/>
      <c r="QCW2342" s="1279"/>
      <c r="QCX2342" s="1279"/>
      <c r="QCY2342" s="1279"/>
      <c r="QCZ2342" s="1279"/>
      <c r="QDA2342" s="1279"/>
      <c r="QDB2342" s="1279"/>
      <c r="QDC2342" s="1279"/>
      <c r="QDD2342" s="1279"/>
      <c r="QDE2342" s="1279"/>
      <c r="QDF2342" s="1279"/>
      <c r="QDG2342" s="1279"/>
      <c r="QDH2342" s="1279"/>
      <c r="QDI2342" s="1279"/>
      <c r="QDJ2342" s="1279"/>
      <c r="QDK2342" s="1279"/>
      <c r="QDL2342" s="1279"/>
      <c r="QDM2342" s="1279"/>
      <c r="QDN2342" s="1279"/>
      <c r="QDO2342" s="1279"/>
      <c r="QDP2342" s="1279"/>
      <c r="QDQ2342" s="1279"/>
      <c r="QDR2342" s="1279"/>
      <c r="QDS2342" s="1279"/>
      <c r="QDT2342" s="1279"/>
      <c r="QDU2342" s="1279"/>
      <c r="QDV2342" s="1279"/>
      <c r="QDW2342" s="1279"/>
      <c r="QDX2342" s="1279"/>
      <c r="QDY2342" s="1279"/>
      <c r="QDZ2342" s="1279"/>
      <c r="QEA2342" s="1279"/>
      <c r="QEB2342" s="1279"/>
      <c r="QEC2342" s="1279"/>
      <c r="QED2342" s="1279"/>
      <c r="QEE2342" s="1279"/>
      <c r="QEF2342" s="1279"/>
      <c r="QEG2342" s="1279"/>
      <c r="QEH2342" s="1279"/>
      <c r="QEI2342" s="1279"/>
      <c r="QEJ2342" s="1279"/>
      <c r="QEK2342" s="1279"/>
      <c r="QEL2342" s="1279"/>
      <c r="QEM2342" s="1279"/>
      <c r="QEN2342" s="1279"/>
      <c r="QEO2342" s="1279"/>
      <c r="QEP2342" s="1279"/>
      <c r="QEQ2342" s="1279"/>
      <c r="QER2342" s="1279"/>
      <c r="QES2342" s="1279"/>
      <c r="QET2342" s="1279"/>
      <c r="QEU2342" s="1279"/>
      <c r="QEV2342" s="1279"/>
      <c r="QEW2342" s="1279"/>
      <c r="QEX2342" s="1279"/>
      <c r="QEY2342" s="1279"/>
      <c r="QEZ2342" s="1279"/>
      <c r="QFA2342" s="1279"/>
      <c r="QFB2342" s="1279"/>
      <c r="QFC2342" s="1279"/>
      <c r="QFD2342" s="1279"/>
      <c r="QFE2342" s="1279"/>
      <c r="QFF2342" s="1279"/>
      <c r="QFG2342" s="1279"/>
      <c r="QFH2342" s="1279"/>
      <c r="QFI2342" s="1279"/>
      <c r="QFJ2342" s="1279"/>
      <c r="QFK2342" s="1279"/>
      <c r="QFL2342" s="1279"/>
      <c r="QFM2342" s="1279"/>
      <c r="QFN2342" s="1279"/>
      <c r="QFO2342" s="1279"/>
      <c r="QFP2342" s="1279"/>
      <c r="QFQ2342" s="1279"/>
      <c r="QFR2342" s="1279"/>
      <c r="QFS2342" s="1279"/>
      <c r="QFT2342" s="1279"/>
      <c r="QFU2342" s="1279"/>
      <c r="QFV2342" s="1279"/>
      <c r="QFW2342" s="1279"/>
      <c r="QFX2342" s="1279"/>
      <c r="QFY2342" s="1279"/>
      <c r="QFZ2342" s="1279"/>
      <c r="QGA2342" s="1279"/>
      <c r="QGB2342" s="1279"/>
      <c r="QGC2342" s="1279"/>
      <c r="QGD2342" s="1279"/>
      <c r="QGE2342" s="1279"/>
      <c r="QGF2342" s="1279"/>
      <c r="QGG2342" s="1279"/>
      <c r="QGH2342" s="1279"/>
      <c r="QGI2342" s="1279"/>
      <c r="QGJ2342" s="1279"/>
      <c r="QGK2342" s="1279"/>
      <c r="QGL2342" s="1279"/>
      <c r="QGM2342" s="1279"/>
      <c r="QGN2342" s="1279"/>
      <c r="QGO2342" s="1279"/>
      <c r="QGP2342" s="1279"/>
      <c r="QGQ2342" s="1279"/>
      <c r="QGR2342" s="1279"/>
      <c r="QGS2342" s="1279"/>
      <c r="QGT2342" s="1279"/>
      <c r="QGU2342" s="1279"/>
      <c r="QGV2342" s="1279"/>
      <c r="QGW2342" s="1279"/>
      <c r="QGX2342" s="1279"/>
      <c r="QGY2342" s="1279"/>
      <c r="QGZ2342" s="1279"/>
      <c r="QHA2342" s="1279"/>
      <c r="QHB2342" s="1279"/>
      <c r="QHC2342" s="1279"/>
      <c r="QHD2342" s="1279"/>
      <c r="QHE2342" s="1279"/>
      <c r="QHF2342" s="1279"/>
      <c r="QHG2342" s="1279"/>
      <c r="QHH2342" s="1279"/>
      <c r="QHI2342" s="1279"/>
      <c r="QHJ2342" s="1279"/>
      <c r="QHK2342" s="1279"/>
      <c r="QHL2342" s="1279"/>
      <c r="QHM2342" s="1279"/>
      <c r="QHN2342" s="1279"/>
      <c r="QHO2342" s="1279"/>
      <c r="QHP2342" s="1279"/>
      <c r="QHQ2342" s="1279"/>
      <c r="QHR2342" s="1279"/>
      <c r="QHS2342" s="1279"/>
      <c r="QHT2342" s="1279"/>
      <c r="QHU2342" s="1279"/>
      <c r="QHV2342" s="1279"/>
      <c r="QHW2342" s="1279"/>
      <c r="QHX2342" s="1279"/>
      <c r="QHY2342" s="1279"/>
      <c r="QHZ2342" s="1279"/>
      <c r="QIA2342" s="1279"/>
      <c r="QIB2342" s="1279"/>
      <c r="QIC2342" s="1279"/>
      <c r="QID2342" s="1279"/>
      <c r="QIE2342" s="1279"/>
      <c r="QIF2342" s="1279"/>
      <c r="QIG2342" s="1279"/>
      <c r="QIH2342" s="1279"/>
      <c r="QII2342" s="1279"/>
      <c r="QIJ2342" s="1279"/>
      <c r="QIK2342" s="1279"/>
      <c r="QIL2342" s="1279"/>
      <c r="QIM2342" s="1279"/>
      <c r="QIN2342" s="1279"/>
      <c r="QIO2342" s="1279"/>
      <c r="QIP2342" s="1279"/>
      <c r="QIQ2342" s="1279"/>
      <c r="QIR2342" s="1279"/>
      <c r="QIS2342" s="1279"/>
      <c r="QIT2342" s="1279"/>
      <c r="QIU2342" s="1279"/>
      <c r="QIV2342" s="1279"/>
      <c r="QIW2342" s="1279"/>
      <c r="QIX2342" s="1279"/>
      <c r="QIY2342" s="1279"/>
      <c r="QIZ2342" s="1279"/>
      <c r="QJA2342" s="1279"/>
      <c r="QJB2342" s="1279"/>
      <c r="QJC2342" s="1279"/>
      <c r="QJD2342" s="1279"/>
      <c r="QJE2342" s="1279"/>
      <c r="QJF2342" s="1279"/>
      <c r="QJG2342" s="1279"/>
      <c r="QJH2342" s="1279"/>
      <c r="QJI2342" s="1279"/>
      <c r="QJJ2342" s="1279"/>
      <c r="QJK2342" s="1279"/>
      <c r="QJL2342" s="1279"/>
      <c r="QJM2342" s="1279"/>
      <c r="QJN2342" s="1279"/>
      <c r="QJO2342" s="1279"/>
      <c r="QJP2342" s="1279"/>
      <c r="QJQ2342" s="1279"/>
      <c r="QJR2342" s="1279"/>
      <c r="QJS2342" s="1279"/>
      <c r="QJT2342" s="1279"/>
      <c r="QJU2342" s="1279"/>
      <c r="QJV2342" s="1279"/>
      <c r="QJW2342" s="1279"/>
      <c r="QJX2342" s="1279"/>
      <c r="QJY2342" s="1279"/>
      <c r="QJZ2342" s="1279"/>
      <c r="QKA2342" s="1279"/>
      <c r="QKB2342" s="1279"/>
      <c r="QKC2342" s="1279"/>
      <c r="QKD2342" s="1279"/>
      <c r="QKE2342" s="1279"/>
      <c r="QKF2342" s="1279"/>
      <c r="QKG2342" s="1279"/>
      <c r="QKH2342" s="1279"/>
      <c r="QKI2342" s="1279"/>
      <c r="QKJ2342" s="1279"/>
      <c r="QKK2342" s="1279"/>
      <c r="QKL2342" s="1279"/>
      <c r="QKM2342" s="1279"/>
      <c r="QKN2342" s="1279"/>
      <c r="QKO2342" s="1279"/>
      <c r="QKP2342" s="1279"/>
      <c r="QKQ2342" s="1279"/>
      <c r="QKR2342" s="1279"/>
      <c r="QKS2342" s="1279"/>
      <c r="QKT2342" s="1279"/>
      <c r="QKU2342" s="1279"/>
      <c r="QKV2342" s="1279"/>
      <c r="QKW2342" s="1279"/>
      <c r="QKX2342" s="1279"/>
      <c r="QKY2342" s="1279"/>
      <c r="QKZ2342" s="1279"/>
      <c r="QLA2342" s="1279"/>
      <c r="QLB2342" s="1279"/>
      <c r="QLC2342" s="1279"/>
      <c r="QLD2342" s="1279"/>
      <c r="QLE2342" s="1279"/>
      <c r="QLF2342" s="1279"/>
      <c r="QLG2342" s="1279"/>
      <c r="QLH2342" s="1279"/>
      <c r="QLI2342" s="1279"/>
      <c r="QLJ2342" s="1279"/>
      <c r="QLK2342" s="1279"/>
      <c r="QLL2342" s="1279"/>
      <c r="QLM2342" s="1279"/>
      <c r="QLN2342" s="1279"/>
      <c r="QLO2342" s="1279"/>
      <c r="QLP2342" s="1279"/>
      <c r="QLQ2342" s="1279"/>
      <c r="QLR2342" s="1279"/>
      <c r="QLS2342" s="1279"/>
      <c r="QLT2342" s="1279"/>
      <c r="QLU2342" s="1279"/>
      <c r="QLV2342" s="1279"/>
      <c r="QLW2342" s="1279"/>
      <c r="QLX2342" s="1279"/>
      <c r="QLY2342" s="1279"/>
      <c r="QLZ2342" s="1279"/>
      <c r="QMA2342" s="1279"/>
      <c r="QMB2342" s="1279"/>
      <c r="QMC2342" s="1279"/>
      <c r="QMD2342" s="1279"/>
      <c r="QME2342" s="1279"/>
      <c r="QMF2342" s="1279"/>
      <c r="QMG2342" s="1279"/>
      <c r="QMH2342" s="1279"/>
      <c r="QMI2342" s="1279"/>
      <c r="QMJ2342" s="1279"/>
      <c r="QMK2342" s="1279"/>
      <c r="QML2342" s="1279"/>
      <c r="QMM2342" s="1279"/>
      <c r="QMN2342" s="1279"/>
      <c r="QMO2342" s="1279"/>
      <c r="QMP2342" s="1279"/>
      <c r="QMQ2342" s="1279"/>
      <c r="QMR2342" s="1279"/>
      <c r="QMS2342" s="1279"/>
      <c r="QMT2342" s="1279"/>
      <c r="QMU2342" s="1279"/>
      <c r="QMV2342" s="1279"/>
      <c r="QMW2342" s="1279"/>
      <c r="QMX2342" s="1279"/>
      <c r="QMY2342" s="1279"/>
      <c r="QMZ2342" s="1279"/>
      <c r="QNA2342" s="1279"/>
      <c r="QNB2342" s="1279"/>
      <c r="QNC2342" s="1279"/>
      <c r="QND2342" s="1279"/>
      <c r="QNE2342" s="1279"/>
      <c r="QNF2342" s="1279"/>
      <c r="QNG2342" s="1279"/>
      <c r="QNH2342" s="1279"/>
      <c r="QNI2342" s="1279"/>
      <c r="QNJ2342" s="1279"/>
      <c r="QNK2342" s="1279"/>
      <c r="QNL2342" s="1279"/>
      <c r="QNM2342" s="1279"/>
      <c r="QNN2342" s="1279"/>
      <c r="QNO2342" s="1279"/>
      <c r="QNP2342" s="1279"/>
      <c r="QNQ2342" s="1279"/>
      <c r="QNR2342" s="1279"/>
      <c r="QNS2342" s="1279"/>
      <c r="QNT2342" s="1279"/>
      <c r="QNU2342" s="1279"/>
      <c r="QNV2342" s="1279"/>
      <c r="QNW2342" s="1279"/>
      <c r="QNX2342" s="1279"/>
      <c r="QNY2342" s="1279"/>
      <c r="QNZ2342" s="1279"/>
      <c r="QOA2342" s="1279"/>
      <c r="QOB2342" s="1279"/>
      <c r="QOC2342" s="1279"/>
      <c r="QOD2342" s="1279"/>
      <c r="QOE2342" s="1279"/>
      <c r="QOF2342" s="1279"/>
      <c r="QOG2342" s="1279"/>
      <c r="QOH2342" s="1279"/>
      <c r="QOI2342" s="1279"/>
      <c r="QOJ2342" s="1279"/>
      <c r="QOK2342" s="1279"/>
      <c r="QOL2342" s="1279"/>
      <c r="QOM2342" s="1279"/>
      <c r="QON2342" s="1279"/>
      <c r="QOO2342" s="1279"/>
      <c r="QOP2342" s="1279"/>
      <c r="QOQ2342" s="1279"/>
      <c r="QOR2342" s="1279"/>
      <c r="QOS2342" s="1279"/>
      <c r="QOT2342" s="1279"/>
      <c r="QOU2342" s="1279"/>
      <c r="QOV2342" s="1279"/>
      <c r="QOW2342" s="1279"/>
      <c r="QOX2342" s="1279"/>
      <c r="QOY2342" s="1279"/>
      <c r="QOZ2342" s="1279"/>
      <c r="QPA2342" s="1279"/>
      <c r="QPB2342" s="1279"/>
      <c r="QPC2342" s="1279"/>
      <c r="QPD2342" s="1279"/>
      <c r="QPE2342" s="1279"/>
      <c r="QPF2342" s="1279"/>
      <c r="QPG2342" s="1279"/>
      <c r="QPH2342" s="1279"/>
      <c r="QPI2342" s="1279"/>
      <c r="QPJ2342" s="1279"/>
      <c r="QPK2342" s="1279"/>
      <c r="QPL2342" s="1279"/>
      <c r="QPM2342" s="1279"/>
      <c r="QPN2342" s="1279"/>
      <c r="QPO2342" s="1279"/>
      <c r="QPP2342" s="1279"/>
      <c r="QPQ2342" s="1279"/>
      <c r="QPR2342" s="1279"/>
      <c r="QPS2342" s="1279"/>
      <c r="QPT2342" s="1279"/>
      <c r="QPU2342" s="1279"/>
      <c r="QPV2342" s="1279"/>
      <c r="QPW2342" s="1279"/>
      <c r="QPX2342" s="1279"/>
      <c r="QPY2342" s="1279"/>
      <c r="QPZ2342" s="1279"/>
      <c r="QQA2342" s="1279"/>
      <c r="QQB2342" s="1279"/>
      <c r="QQC2342" s="1279"/>
      <c r="QQD2342" s="1279"/>
      <c r="QQE2342" s="1279"/>
      <c r="QQF2342" s="1279"/>
      <c r="QQG2342" s="1279"/>
      <c r="QQH2342" s="1279"/>
      <c r="QQI2342" s="1279"/>
      <c r="QQJ2342" s="1279"/>
      <c r="QQK2342" s="1279"/>
      <c r="QQL2342" s="1279"/>
      <c r="QQM2342" s="1279"/>
      <c r="QQN2342" s="1279"/>
      <c r="QQO2342" s="1279"/>
      <c r="QQP2342" s="1279"/>
      <c r="QQQ2342" s="1279"/>
      <c r="QQR2342" s="1279"/>
      <c r="QQS2342" s="1279"/>
      <c r="QQT2342" s="1279"/>
      <c r="QQU2342" s="1279"/>
      <c r="QQV2342" s="1279"/>
      <c r="QQW2342" s="1279"/>
      <c r="QQX2342" s="1279"/>
      <c r="QQY2342" s="1279"/>
      <c r="QQZ2342" s="1279"/>
      <c r="QRA2342" s="1279"/>
      <c r="QRB2342" s="1279"/>
      <c r="QRC2342" s="1279"/>
      <c r="QRD2342" s="1279"/>
      <c r="QRE2342" s="1279"/>
      <c r="QRF2342" s="1279"/>
      <c r="QRG2342" s="1279"/>
      <c r="QRH2342" s="1279"/>
      <c r="QRI2342" s="1279"/>
      <c r="QRJ2342" s="1279"/>
      <c r="QRK2342" s="1279"/>
      <c r="QRL2342" s="1279"/>
      <c r="QRM2342" s="1279"/>
      <c r="QRN2342" s="1279"/>
      <c r="QRO2342" s="1279"/>
      <c r="QRP2342" s="1279"/>
      <c r="QRQ2342" s="1279"/>
      <c r="QRR2342" s="1279"/>
      <c r="QRS2342" s="1279"/>
      <c r="QRT2342" s="1279"/>
      <c r="QRU2342" s="1279"/>
      <c r="QRV2342" s="1279"/>
      <c r="QRW2342" s="1279"/>
      <c r="QRX2342" s="1279"/>
      <c r="QRY2342" s="1279"/>
      <c r="QRZ2342" s="1279"/>
      <c r="QSA2342" s="1279"/>
      <c r="QSB2342" s="1279"/>
      <c r="QSC2342" s="1279"/>
      <c r="QSD2342" s="1279"/>
      <c r="QSE2342" s="1279"/>
      <c r="QSF2342" s="1279"/>
      <c r="QSG2342" s="1279"/>
      <c r="QSH2342" s="1279"/>
      <c r="QSI2342" s="1279"/>
      <c r="QSJ2342" s="1279"/>
      <c r="QSK2342" s="1279"/>
      <c r="QSL2342" s="1279"/>
      <c r="QSM2342" s="1279"/>
      <c r="QSN2342" s="1279"/>
      <c r="QSO2342" s="1279"/>
      <c r="QSP2342" s="1279"/>
      <c r="QSQ2342" s="1279"/>
      <c r="QSR2342" s="1279"/>
      <c r="QSS2342" s="1279"/>
      <c r="QST2342" s="1279"/>
      <c r="QSU2342" s="1279"/>
      <c r="QSV2342" s="1279"/>
      <c r="QSW2342" s="1279"/>
      <c r="QSX2342" s="1279"/>
      <c r="QSY2342" s="1279"/>
      <c r="QSZ2342" s="1279"/>
      <c r="QTA2342" s="1279"/>
      <c r="QTB2342" s="1279"/>
      <c r="QTC2342" s="1279"/>
      <c r="QTD2342" s="1279"/>
      <c r="QTE2342" s="1279"/>
      <c r="QTF2342" s="1279"/>
      <c r="QTG2342" s="1279"/>
      <c r="QTH2342" s="1279"/>
      <c r="QTI2342" s="1279"/>
      <c r="QTJ2342" s="1279"/>
      <c r="QTK2342" s="1279"/>
      <c r="QTL2342" s="1279"/>
      <c r="QTM2342" s="1279"/>
      <c r="QTN2342" s="1279"/>
      <c r="QTO2342" s="1279"/>
      <c r="QTP2342" s="1279"/>
      <c r="QTQ2342" s="1279"/>
      <c r="QTR2342" s="1279"/>
      <c r="QTS2342" s="1279"/>
      <c r="QTT2342" s="1279"/>
      <c r="QTU2342" s="1279"/>
      <c r="QTV2342" s="1279"/>
      <c r="QTW2342" s="1279"/>
      <c r="QTX2342" s="1279"/>
      <c r="QTY2342" s="1279"/>
      <c r="QTZ2342" s="1279"/>
      <c r="QUA2342" s="1279"/>
      <c r="QUB2342" s="1279"/>
      <c r="QUC2342" s="1279"/>
      <c r="QUD2342" s="1279"/>
      <c r="QUE2342" s="1279"/>
      <c r="QUF2342" s="1279"/>
      <c r="QUG2342" s="1279"/>
      <c r="QUH2342" s="1279"/>
      <c r="QUI2342" s="1279"/>
      <c r="QUJ2342" s="1279"/>
      <c r="QUK2342" s="1279"/>
      <c r="QUL2342" s="1279"/>
      <c r="QUM2342" s="1279"/>
      <c r="QUN2342" s="1279"/>
      <c r="QUO2342" s="1279"/>
      <c r="QUP2342" s="1279"/>
      <c r="QUQ2342" s="1279"/>
      <c r="QUR2342" s="1279"/>
      <c r="QUS2342" s="1279"/>
      <c r="QUT2342" s="1279"/>
      <c r="QUU2342" s="1279"/>
      <c r="QUV2342" s="1279"/>
      <c r="QUW2342" s="1279"/>
      <c r="QUX2342" s="1279"/>
      <c r="QUY2342" s="1279"/>
      <c r="QUZ2342" s="1279"/>
      <c r="QVA2342" s="1279"/>
      <c r="QVB2342" s="1279"/>
      <c r="QVC2342" s="1279"/>
      <c r="QVD2342" s="1279"/>
      <c r="QVE2342" s="1279"/>
      <c r="QVF2342" s="1279"/>
      <c r="QVG2342" s="1279"/>
      <c r="QVH2342" s="1279"/>
      <c r="QVI2342" s="1279"/>
      <c r="QVJ2342" s="1279"/>
      <c r="QVK2342" s="1279"/>
      <c r="QVL2342" s="1279"/>
      <c r="QVM2342" s="1279"/>
      <c r="QVN2342" s="1279"/>
      <c r="QVO2342" s="1279"/>
      <c r="QVP2342" s="1279"/>
      <c r="QVQ2342" s="1279"/>
      <c r="QVR2342" s="1279"/>
      <c r="QVS2342" s="1279"/>
      <c r="QVT2342" s="1279"/>
      <c r="QVU2342" s="1279"/>
      <c r="QVV2342" s="1279"/>
      <c r="QVW2342" s="1279"/>
      <c r="QVX2342" s="1279"/>
      <c r="QVY2342" s="1279"/>
      <c r="QVZ2342" s="1279"/>
      <c r="QWA2342" s="1279"/>
      <c r="QWB2342" s="1279"/>
      <c r="QWC2342" s="1279"/>
      <c r="QWD2342" s="1279"/>
      <c r="QWE2342" s="1279"/>
      <c r="QWF2342" s="1279"/>
      <c r="QWG2342" s="1279"/>
      <c r="QWH2342" s="1279"/>
      <c r="QWI2342" s="1279"/>
      <c r="QWJ2342" s="1279"/>
      <c r="QWK2342" s="1279"/>
      <c r="QWL2342" s="1279"/>
      <c r="QWM2342" s="1279"/>
      <c r="QWN2342" s="1279"/>
      <c r="QWO2342" s="1279"/>
      <c r="QWP2342" s="1279"/>
      <c r="QWQ2342" s="1279"/>
      <c r="QWR2342" s="1279"/>
      <c r="QWS2342" s="1279"/>
      <c r="QWT2342" s="1279"/>
      <c r="QWU2342" s="1279"/>
      <c r="QWV2342" s="1279"/>
      <c r="QWW2342" s="1279"/>
      <c r="QWX2342" s="1279"/>
      <c r="QWY2342" s="1279"/>
      <c r="QWZ2342" s="1279"/>
      <c r="QXA2342" s="1279"/>
      <c r="QXB2342" s="1279"/>
      <c r="QXC2342" s="1279"/>
      <c r="QXD2342" s="1279"/>
      <c r="QXE2342" s="1279"/>
      <c r="QXF2342" s="1279"/>
      <c r="QXG2342" s="1279"/>
      <c r="QXH2342" s="1279"/>
      <c r="QXI2342" s="1279"/>
      <c r="QXJ2342" s="1279"/>
      <c r="QXK2342" s="1279"/>
      <c r="QXL2342" s="1279"/>
      <c r="QXM2342" s="1279"/>
      <c r="QXN2342" s="1279"/>
      <c r="QXO2342" s="1279"/>
      <c r="QXP2342" s="1279"/>
      <c r="QXQ2342" s="1279"/>
      <c r="QXR2342" s="1279"/>
      <c r="QXS2342" s="1279"/>
      <c r="QXT2342" s="1279"/>
      <c r="QXU2342" s="1279"/>
      <c r="QXV2342" s="1279"/>
      <c r="QXW2342" s="1279"/>
      <c r="QXX2342" s="1279"/>
      <c r="QXY2342" s="1279"/>
      <c r="QXZ2342" s="1279"/>
      <c r="QYA2342" s="1279"/>
      <c r="QYB2342" s="1279"/>
      <c r="QYC2342" s="1279"/>
      <c r="QYD2342" s="1279"/>
      <c r="QYE2342" s="1279"/>
      <c r="QYF2342" s="1279"/>
      <c r="QYG2342" s="1279"/>
      <c r="QYH2342" s="1279"/>
      <c r="QYI2342" s="1279"/>
      <c r="QYJ2342" s="1279"/>
      <c r="QYK2342" s="1279"/>
      <c r="QYL2342" s="1279"/>
      <c r="QYM2342" s="1279"/>
      <c r="QYN2342" s="1279"/>
      <c r="QYO2342" s="1279"/>
      <c r="QYP2342" s="1279"/>
      <c r="QYQ2342" s="1279"/>
      <c r="QYR2342" s="1279"/>
      <c r="QYS2342" s="1279"/>
      <c r="QYT2342" s="1279"/>
      <c r="QYU2342" s="1279"/>
      <c r="QYV2342" s="1279"/>
      <c r="QYW2342" s="1279"/>
      <c r="QYX2342" s="1279"/>
      <c r="QYY2342" s="1279"/>
      <c r="QYZ2342" s="1279"/>
      <c r="QZA2342" s="1279"/>
      <c r="QZB2342" s="1279"/>
      <c r="QZC2342" s="1279"/>
      <c r="QZD2342" s="1279"/>
      <c r="QZE2342" s="1279"/>
      <c r="QZF2342" s="1279"/>
      <c r="QZG2342" s="1279"/>
      <c r="QZH2342" s="1279"/>
      <c r="QZI2342" s="1279"/>
      <c r="QZJ2342" s="1279"/>
      <c r="QZK2342" s="1279"/>
      <c r="QZL2342" s="1279"/>
      <c r="QZM2342" s="1279"/>
      <c r="QZN2342" s="1279"/>
      <c r="QZO2342" s="1279"/>
      <c r="QZP2342" s="1279"/>
      <c r="QZQ2342" s="1279"/>
      <c r="QZR2342" s="1279"/>
      <c r="QZS2342" s="1279"/>
      <c r="QZT2342" s="1279"/>
      <c r="QZU2342" s="1279"/>
      <c r="QZV2342" s="1279"/>
      <c r="QZW2342" s="1279"/>
      <c r="QZX2342" s="1279"/>
      <c r="QZY2342" s="1279"/>
      <c r="QZZ2342" s="1279"/>
      <c r="RAA2342" s="1279"/>
      <c r="RAB2342" s="1279"/>
      <c r="RAC2342" s="1279"/>
      <c r="RAD2342" s="1279"/>
      <c r="RAE2342" s="1279"/>
      <c r="RAF2342" s="1279"/>
      <c r="RAG2342" s="1279"/>
      <c r="RAH2342" s="1279"/>
      <c r="RAI2342" s="1279"/>
      <c r="RAJ2342" s="1279"/>
      <c r="RAK2342" s="1279"/>
      <c r="RAL2342" s="1279"/>
      <c r="RAM2342" s="1279"/>
      <c r="RAN2342" s="1279"/>
      <c r="RAO2342" s="1279"/>
      <c r="RAP2342" s="1279"/>
      <c r="RAQ2342" s="1279"/>
      <c r="RAR2342" s="1279"/>
      <c r="RAS2342" s="1279"/>
      <c r="RAT2342" s="1279"/>
      <c r="RAU2342" s="1279"/>
      <c r="RAV2342" s="1279"/>
      <c r="RAW2342" s="1279"/>
      <c r="RAX2342" s="1279"/>
      <c r="RAY2342" s="1279"/>
      <c r="RAZ2342" s="1279"/>
      <c r="RBA2342" s="1279"/>
      <c r="RBB2342" s="1279"/>
      <c r="RBC2342" s="1279"/>
      <c r="RBD2342" s="1279"/>
      <c r="RBE2342" s="1279"/>
      <c r="RBF2342" s="1279"/>
      <c r="RBG2342" s="1279"/>
      <c r="RBH2342" s="1279"/>
      <c r="RBI2342" s="1279"/>
      <c r="RBJ2342" s="1279"/>
      <c r="RBK2342" s="1279"/>
      <c r="RBL2342" s="1279"/>
      <c r="RBM2342" s="1279"/>
      <c r="RBN2342" s="1279"/>
      <c r="RBO2342" s="1279"/>
      <c r="RBP2342" s="1279"/>
      <c r="RBQ2342" s="1279"/>
      <c r="RBR2342" s="1279"/>
      <c r="RBS2342" s="1279"/>
      <c r="RBT2342" s="1279"/>
      <c r="RBU2342" s="1279"/>
      <c r="RBV2342" s="1279"/>
      <c r="RBW2342" s="1279"/>
      <c r="RBX2342" s="1279"/>
      <c r="RBY2342" s="1279"/>
      <c r="RBZ2342" s="1279"/>
      <c r="RCA2342" s="1279"/>
      <c r="RCB2342" s="1279"/>
      <c r="RCC2342" s="1279"/>
      <c r="RCD2342" s="1279"/>
      <c r="RCE2342" s="1279"/>
      <c r="RCF2342" s="1279"/>
      <c r="RCG2342" s="1279"/>
      <c r="RCH2342" s="1279"/>
      <c r="RCI2342" s="1279"/>
      <c r="RCJ2342" s="1279"/>
      <c r="RCK2342" s="1279"/>
      <c r="RCL2342" s="1279"/>
      <c r="RCM2342" s="1279"/>
      <c r="RCN2342" s="1279"/>
      <c r="RCO2342" s="1279"/>
      <c r="RCP2342" s="1279"/>
      <c r="RCQ2342" s="1279"/>
      <c r="RCR2342" s="1279"/>
      <c r="RCS2342" s="1279"/>
      <c r="RCT2342" s="1279"/>
      <c r="RCU2342" s="1279"/>
      <c r="RCV2342" s="1279"/>
      <c r="RCW2342" s="1279"/>
      <c r="RCX2342" s="1279"/>
      <c r="RCY2342" s="1279"/>
      <c r="RCZ2342" s="1279"/>
      <c r="RDA2342" s="1279"/>
      <c r="RDB2342" s="1279"/>
      <c r="RDC2342" s="1279"/>
      <c r="RDD2342" s="1279"/>
      <c r="RDE2342" s="1279"/>
      <c r="RDF2342" s="1279"/>
      <c r="RDG2342" s="1279"/>
      <c r="RDH2342" s="1279"/>
      <c r="RDI2342" s="1279"/>
      <c r="RDJ2342" s="1279"/>
      <c r="RDK2342" s="1279"/>
      <c r="RDL2342" s="1279"/>
      <c r="RDM2342" s="1279"/>
      <c r="RDN2342" s="1279"/>
      <c r="RDO2342" s="1279"/>
      <c r="RDP2342" s="1279"/>
      <c r="RDQ2342" s="1279"/>
      <c r="RDR2342" s="1279"/>
      <c r="RDS2342" s="1279"/>
      <c r="RDT2342" s="1279"/>
      <c r="RDU2342" s="1279"/>
      <c r="RDV2342" s="1279"/>
      <c r="RDW2342" s="1279"/>
      <c r="RDX2342" s="1279"/>
      <c r="RDY2342" s="1279"/>
      <c r="RDZ2342" s="1279"/>
      <c r="REA2342" s="1279"/>
      <c r="REB2342" s="1279"/>
      <c r="REC2342" s="1279"/>
      <c r="RED2342" s="1279"/>
      <c r="REE2342" s="1279"/>
      <c r="REF2342" s="1279"/>
      <c r="REG2342" s="1279"/>
      <c r="REH2342" s="1279"/>
      <c r="REI2342" s="1279"/>
      <c r="REJ2342" s="1279"/>
      <c r="REK2342" s="1279"/>
      <c r="REL2342" s="1279"/>
      <c r="REM2342" s="1279"/>
      <c r="REN2342" s="1279"/>
      <c r="REO2342" s="1279"/>
      <c r="REP2342" s="1279"/>
      <c r="REQ2342" s="1279"/>
      <c r="RER2342" s="1279"/>
      <c r="RES2342" s="1279"/>
      <c r="RET2342" s="1279"/>
      <c r="REU2342" s="1279"/>
      <c r="REV2342" s="1279"/>
      <c r="REW2342" s="1279"/>
      <c r="REX2342" s="1279"/>
      <c r="REY2342" s="1279"/>
      <c r="REZ2342" s="1279"/>
      <c r="RFA2342" s="1279"/>
      <c r="RFB2342" s="1279"/>
      <c r="RFC2342" s="1279"/>
      <c r="RFD2342" s="1279"/>
      <c r="RFE2342" s="1279"/>
      <c r="RFF2342" s="1279"/>
      <c r="RFG2342" s="1279"/>
      <c r="RFH2342" s="1279"/>
      <c r="RFI2342" s="1279"/>
      <c r="RFJ2342" s="1279"/>
      <c r="RFK2342" s="1279"/>
      <c r="RFL2342" s="1279"/>
      <c r="RFM2342" s="1279"/>
      <c r="RFN2342" s="1279"/>
      <c r="RFO2342" s="1279"/>
      <c r="RFP2342" s="1279"/>
      <c r="RFQ2342" s="1279"/>
      <c r="RFR2342" s="1279"/>
      <c r="RFS2342" s="1279"/>
      <c r="RFT2342" s="1279"/>
      <c r="RFU2342" s="1279"/>
      <c r="RFV2342" s="1279"/>
      <c r="RFW2342" s="1279"/>
      <c r="RFX2342" s="1279"/>
      <c r="RFY2342" s="1279"/>
      <c r="RFZ2342" s="1279"/>
      <c r="RGA2342" s="1279"/>
      <c r="RGB2342" s="1279"/>
      <c r="RGC2342" s="1279"/>
      <c r="RGD2342" s="1279"/>
      <c r="RGE2342" s="1279"/>
      <c r="RGF2342" s="1279"/>
      <c r="RGG2342" s="1279"/>
      <c r="RGH2342" s="1279"/>
      <c r="RGI2342" s="1279"/>
      <c r="RGJ2342" s="1279"/>
      <c r="RGK2342" s="1279"/>
      <c r="RGL2342" s="1279"/>
      <c r="RGM2342" s="1279"/>
      <c r="RGN2342" s="1279"/>
      <c r="RGO2342" s="1279"/>
      <c r="RGP2342" s="1279"/>
      <c r="RGQ2342" s="1279"/>
      <c r="RGR2342" s="1279"/>
      <c r="RGS2342" s="1279"/>
      <c r="RGT2342" s="1279"/>
      <c r="RGU2342" s="1279"/>
      <c r="RGV2342" s="1279"/>
      <c r="RGW2342" s="1279"/>
      <c r="RGX2342" s="1279"/>
      <c r="RGY2342" s="1279"/>
      <c r="RGZ2342" s="1279"/>
      <c r="RHA2342" s="1279"/>
      <c r="RHB2342" s="1279"/>
      <c r="RHC2342" s="1279"/>
      <c r="RHD2342" s="1279"/>
      <c r="RHE2342" s="1279"/>
      <c r="RHF2342" s="1279"/>
      <c r="RHG2342" s="1279"/>
      <c r="RHH2342" s="1279"/>
      <c r="RHI2342" s="1279"/>
      <c r="RHJ2342" s="1279"/>
      <c r="RHK2342" s="1279"/>
      <c r="RHL2342" s="1279"/>
      <c r="RHM2342" s="1279"/>
      <c r="RHN2342" s="1279"/>
      <c r="RHO2342" s="1279"/>
      <c r="RHP2342" s="1279"/>
      <c r="RHQ2342" s="1279"/>
      <c r="RHR2342" s="1279"/>
      <c r="RHS2342" s="1279"/>
      <c r="RHT2342" s="1279"/>
      <c r="RHU2342" s="1279"/>
      <c r="RHV2342" s="1279"/>
      <c r="RHW2342" s="1279"/>
      <c r="RHX2342" s="1279"/>
      <c r="RHY2342" s="1279"/>
      <c r="RHZ2342" s="1279"/>
      <c r="RIA2342" s="1279"/>
      <c r="RIB2342" s="1279"/>
      <c r="RIC2342" s="1279"/>
      <c r="RID2342" s="1279"/>
      <c r="RIE2342" s="1279"/>
      <c r="RIF2342" s="1279"/>
      <c r="RIG2342" s="1279"/>
      <c r="RIH2342" s="1279"/>
      <c r="RII2342" s="1279"/>
      <c r="RIJ2342" s="1279"/>
      <c r="RIK2342" s="1279"/>
      <c r="RIL2342" s="1279"/>
      <c r="RIM2342" s="1279"/>
      <c r="RIN2342" s="1279"/>
      <c r="RIO2342" s="1279"/>
      <c r="RIP2342" s="1279"/>
      <c r="RIQ2342" s="1279"/>
      <c r="RIR2342" s="1279"/>
      <c r="RIS2342" s="1279"/>
      <c r="RIT2342" s="1279"/>
      <c r="RIU2342" s="1279"/>
      <c r="RIV2342" s="1279"/>
      <c r="RIW2342" s="1279"/>
      <c r="RIX2342" s="1279"/>
      <c r="RIY2342" s="1279"/>
      <c r="RIZ2342" s="1279"/>
      <c r="RJA2342" s="1279"/>
      <c r="RJB2342" s="1279"/>
      <c r="RJC2342" s="1279"/>
      <c r="RJD2342" s="1279"/>
      <c r="RJE2342" s="1279"/>
      <c r="RJF2342" s="1279"/>
      <c r="RJG2342" s="1279"/>
      <c r="RJH2342" s="1279"/>
      <c r="RJI2342" s="1279"/>
      <c r="RJJ2342" s="1279"/>
      <c r="RJK2342" s="1279"/>
      <c r="RJL2342" s="1279"/>
      <c r="RJM2342" s="1279"/>
      <c r="RJN2342" s="1279"/>
      <c r="RJO2342" s="1279"/>
      <c r="RJP2342" s="1279"/>
      <c r="RJQ2342" s="1279"/>
      <c r="RJR2342" s="1279"/>
      <c r="RJS2342" s="1279"/>
      <c r="RJT2342" s="1279"/>
      <c r="RJU2342" s="1279"/>
      <c r="RJV2342" s="1279"/>
      <c r="RJW2342" s="1279"/>
      <c r="RJX2342" s="1279"/>
      <c r="RJY2342" s="1279"/>
      <c r="RJZ2342" s="1279"/>
      <c r="RKA2342" s="1279"/>
      <c r="RKB2342" s="1279"/>
      <c r="RKC2342" s="1279"/>
      <c r="RKD2342" s="1279"/>
      <c r="RKE2342" s="1279"/>
      <c r="RKF2342" s="1279"/>
      <c r="RKG2342" s="1279"/>
      <c r="RKH2342" s="1279"/>
      <c r="RKI2342" s="1279"/>
      <c r="RKJ2342" s="1279"/>
      <c r="RKK2342" s="1279"/>
      <c r="RKL2342" s="1279"/>
      <c r="RKM2342" s="1279"/>
      <c r="RKN2342" s="1279"/>
      <c r="RKO2342" s="1279"/>
      <c r="RKP2342" s="1279"/>
      <c r="RKQ2342" s="1279"/>
      <c r="RKR2342" s="1279"/>
      <c r="RKS2342" s="1279"/>
      <c r="RKT2342" s="1279"/>
      <c r="RKU2342" s="1279"/>
      <c r="RKV2342" s="1279"/>
      <c r="RKW2342" s="1279"/>
      <c r="RKX2342" s="1279"/>
      <c r="RKY2342" s="1279"/>
      <c r="RKZ2342" s="1279"/>
      <c r="RLA2342" s="1279"/>
      <c r="RLB2342" s="1279"/>
      <c r="RLC2342" s="1279"/>
      <c r="RLD2342" s="1279"/>
      <c r="RLE2342" s="1279"/>
      <c r="RLF2342" s="1279"/>
      <c r="RLG2342" s="1279"/>
      <c r="RLH2342" s="1279"/>
      <c r="RLI2342" s="1279"/>
      <c r="RLJ2342" s="1279"/>
      <c r="RLK2342" s="1279"/>
      <c r="RLL2342" s="1279"/>
      <c r="RLM2342" s="1279"/>
      <c r="RLN2342" s="1279"/>
      <c r="RLO2342" s="1279"/>
      <c r="RLP2342" s="1279"/>
      <c r="RLQ2342" s="1279"/>
      <c r="RLR2342" s="1279"/>
      <c r="RLS2342" s="1279"/>
      <c r="RLT2342" s="1279"/>
      <c r="RLU2342" s="1279"/>
      <c r="RLV2342" s="1279"/>
      <c r="RLW2342" s="1279"/>
      <c r="RLX2342" s="1279"/>
      <c r="RLY2342" s="1279"/>
      <c r="RLZ2342" s="1279"/>
      <c r="RMA2342" s="1279"/>
      <c r="RMB2342" s="1279"/>
      <c r="RMC2342" s="1279"/>
      <c r="RMD2342" s="1279"/>
      <c r="RME2342" s="1279"/>
      <c r="RMF2342" s="1279"/>
      <c r="RMG2342" s="1279"/>
      <c r="RMH2342" s="1279"/>
      <c r="RMI2342" s="1279"/>
      <c r="RMJ2342" s="1279"/>
      <c r="RMK2342" s="1279"/>
      <c r="RML2342" s="1279"/>
      <c r="RMM2342" s="1279"/>
      <c r="RMN2342" s="1279"/>
      <c r="RMO2342" s="1279"/>
      <c r="RMP2342" s="1279"/>
      <c r="RMQ2342" s="1279"/>
      <c r="RMR2342" s="1279"/>
      <c r="RMS2342" s="1279"/>
      <c r="RMT2342" s="1279"/>
      <c r="RMU2342" s="1279"/>
      <c r="RMV2342" s="1279"/>
      <c r="RMW2342" s="1279"/>
      <c r="RMX2342" s="1279"/>
      <c r="RMY2342" s="1279"/>
      <c r="RMZ2342" s="1279"/>
      <c r="RNA2342" s="1279"/>
      <c r="RNB2342" s="1279"/>
      <c r="RNC2342" s="1279"/>
      <c r="RND2342" s="1279"/>
      <c r="RNE2342" s="1279"/>
      <c r="RNF2342" s="1279"/>
      <c r="RNG2342" s="1279"/>
      <c r="RNH2342" s="1279"/>
      <c r="RNI2342" s="1279"/>
      <c r="RNJ2342" s="1279"/>
      <c r="RNK2342" s="1279"/>
      <c r="RNL2342" s="1279"/>
      <c r="RNM2342" s="1279"/>
      <c r="RNN2342" s="1279"/>
      <c r="RNO2342" s="1279"/>
      <c r="RNP2342" s="1279"/>
      <c r="RNQ2342" s="1279"/>
      <c r="RNR2342" s="1279"/>
      <c r="RNS2342" s="1279"/>
      <c r="RNT2342" s="1279"/>
      <c r="RNU2342" s="1279"/>
      <c r="RNV2342" s="1279"/>
      <c r="RNW2342" s="1279"/>
      <c r="RNX2342" s="1279"/>
      <c r="RNY2342" s="1279"/>
      <c r="RNZ2342" s="1279"/>
      <c r="ROA2342" s="1279"/>
      <c r="ROB2342" s="1279"/>
      <c r="ROC2342" s="1279"/>
      <c r="ROD2342" s="1279"/>
      <c r="ROE2342" s="1279"/>
      <c r="ROF2342" s="1279"/>
      <c r="ROG2342" s="1279"/>
      <c r="ROH2342" s="1279"/>
      <c r="ROI2342" s="1279"/>
      <c r="ROJ2342" s="1279"/>
      <c r="ROK2342" s="1279"/>
      <c r="ROL2342" s="1279"/>
      <c r="ROM2342" s="1279"/>
      <c r="RON2342" s="1279"/>
      <c r="ROO2342" s="1279"/>
      <c r="ROP2342" s="1279"/>
      <c r="ROQ2342" s="1279"/>
      <c r="ROR2342" s="1279"/>
      <c r="ROS2342" s="1279"/>
      <c r="ROT2342" s="1279"/>
      <c r="ROU2342" s="1279"/>
      <c r="ROV2342" s="1279"/>
      <c r="ROW2342" s="1279"/>
      <c r="ROX2342" s="1279"/>
      <c r="ROY2342" s="1279"/>
      <c r="ROZ2342" s="1279"/>
      <c r="RPA2342" s="1279"/>
      <c r="RPB2342" s="1279"/>
      <c r="RPC2342" s="1279"/>
      <c r="RPD2342" s="1279"/>
      <c r="RPE2342" s="1279"/>
      <c r="RPF2342" s="1279"/>
      <c r="RPG2342" s="1279"/>
      <c r="RPH2342" s="1279"/>
      <c r="RPI2342" s="1279"/>
      <c r="RPJ2342" s="1279"/>
      <c r="RPK2342" s="1279"/>
      <c r="RPL2342" s="1279"/>
      <c r="RPM2342" s="1279"/>
      <c r="RPN2342" s="1279"/>
      <c r="RPO2342" s="1279"/>
      <c r="RPP2342" s="1279"/>
      <c r="RPQ2342" s="1279"/>
      <c r="RPR2342" s="1279"/>
      <c r="RPS2342" s="1279"/>
      <c r="RPT2342" s="1279"/>
      <c r="RPU2342" s="1279"/>
      <c r="RPV2342" s="1279"/>
      <c r="RPW2342" s="1279"/>
      <c r="RPX2342" s="1279"/>
      <c r="RPY2342" s="1279"/>
      <c r="RPZ2342" s="1279"/>
      <c r="RQA2342" s="1279"/>
      <c r="RQB2342" s="1279"/>
      <c r="RQC2342" s="1279"/>
      <c r="RQD2342" s="1279"/>
      <c r="RQE2342" s="1279"/>
      <c r="RQF2342" s="1279"/>
      <c r="RQG2342" s="1279"/>
      <c r="RQH2342" s="1279"/>
      <c r="RQI2342" s="1279"/>
      <c r="RQJ2342" s="1279"/>
      <c r="RQK2342" s="1279"/>
      <c r="RQL2342" s="1279"/>
      <c r="RQM2342" s="1279"/>
      <c r="RQN2342" s="1279"/>
      <c r="RQO2342" s="1279"/>
      <c r="RQP2342" s="1279"/>
      <c r="RQQ2342" s="1279"/>
      <c r="RQR2342" s="1279"/>
      <c r="RQS2342" s="1279"/>
      <c r="RQT2342" s="1279"/>
      <c r="RQU2342" s="1279"/>
      <c r="RQV2342" s="1279"/>
      <c r="RQW2342" s="1279"/>
      <c r="RQX2342" s="1279"/>
      <c r="RQY2342" s="1279"/>
      <c r="RQZ2342" s="1279"/>
      <c r="RRA2342" s="1279"/>
      <c r="RRB2342" s="1279"/>
      <c r="RRC2342" s="1279"/>
      <c r="RRD2342" s="1279"/>
      <c r="RRE2342" s="1279"/>
      <c r="RRF2342" s="1279"/>
      <c r="RRG2342" s="1279"/>
      <c r="RRH2342" s="1279"/>
      <c r="RRI2342" s="1279"/>
      <c r="RRJ2342" s="1279"/>
      <c r="RRK2342" s="1279"/>
      <c r="RRL2342" s="1279"/>
      <c r="RRM2342" s="1279"/>
      <c r="RRN2342" s="1279"/>
      <c r="RRO2342" s="1279"/>
      <c r="RRP2342" s="1279"/>
      <c r="RRQ2342" s="1279"/>
      <c r="RRR2342" s="1279"/>
      <c r="RRS2342" s="1279"/>
      <c r="RRT2342" s="1279"/>
      <c r="RRU2342" s="1279"/>
      <c r="RRV2342" s="1279"/>
      <c r="RRW2342" s="1279"/>
      <c r="RRX2342" s="1279"/>
      <c r="RRY2342" s="1279"/>
      <c r="RRZ2342" s="1279"/>
      <c r="RSA2342" s="1279"/>
      <c r="RSB2342" s="1279"/>
      <c r="RSC2342" s="1279"/>
      <c r="RSD2342" s="1279"/>
      <c r="RSE2342" s="1279"/>
      <c r="RSF2342" s="1279"/>
      <c r="RSG2342" s="1279"/>
      <c r="RSH2342" s="1279"/>
      <c r="RSI2342" s="1279"/>
      <c r="RSJ2342" s="1279"/>
      <c r="RSK2342" s="1279"/>
      <c r="RSL2342" s="1279"/>
      <c r="RSM2342" s="1279"/>
      <c r="RSN2342" s="1279"/>
      <c r="RSO2342" s="1279"/>
      <c r="RSP2342" s="1279"/>
      <c r="RSQ2342" s="1279"/>
      <c r="RSR2342" s="1279"/>
      <c r="RSS2342" s="1279"/>
      <c r="RST2342" s="1279"/>
      <c r="RSU2342" s="1279"/>
      <c r="RSV2342" s="1279"/>
      <c r="RSW2342" s="1279"/>
      <c r="RSX2342" s="1279"/>
      <c r="RSY2342" s="1279"/>
      <c r="RSZ2342" s="1279"/>
      <c r="RTA2342" s="1279"/>
      <c r="RTB2342" s="1279"/>
      <c r="RTC2342" s="1279"/>
      <c r="RTD2342" s="1279"/>
      <c r="RTE2342" s="1279"/>
      <c r="RTF2342" s="1279"/>
      <c r="RTG2342" s="1279"/>
      <c r="RTH2342" s="1279"/>
      <c r="RTI2342" s="1279"/>
      <c r="RTJ2342" s="1279"/>
      <c r="RTK2342" s="1279"/>
      <c r="RTL2342" s="1279"/>
      <c r="RTM2342" s="1279"/>
      <c r="RTN2342" s="1279"/>
      <c r="RTO2342" s="1279"/>
      <c r="RTP2342" s="1279"/>
      <c r="RTQ2342" s="1279"/>
      <c r="RTR2342" s="1279"/>
      <c r="RTS2342" s="1279"/>
      <c r="RTT2342" s="1279"/>
      <c r="RTU2342" s="1279"/>
      <c r="RTV2342" s="1279"/>
      <c r="RTW2342" s="1279"/>
      <c r="RTX2342" s="1279"/>
      <c r="RTY2342" s="1279"/>
      <c r="RTZ2342" s="1279"/>
      <c r="RUA2342" s="1279"/>
      <c r="RUB2342" s="1279"/>
      <c r="RUC2342" s="1279"/>
      <c r="RUD2342" s="1279"/>
      <c r="RUE2342" s="1279"/>
      <c r="RUF2342" s="1279"/>
      <c r="RUG2342" s="1279"/>
      <c r="RUH2342" s="1279"/>
      <c r="RUI2342" s="1279"/>
      <c r="RUJ2342" s="1279"/>
      <c r="RUK2342" s="1279"/>
      <c r="RUL2342" s="1279"/>
      <c r="RUM2342" s="1279"/>
      <c r="RUN2342" s="1279"/>
      <c r="RUO2342" s="1279"/>
      <c r="RUP2342" s="1279"/>
      <c r="RUQ2342" s="1279"/>
      <c r="RUR2342" s="1279"/>
      <c r="RUS2342" s="1279"/>
      <c r="RUT2342" s="1279"/>
      <c r="RUU2342" s="1279"/>
      <c r="RUV2342" s="1279"/>
      <c r="RUW2342" s="1279"/>
      <c r="RUX2342" s="1279"/>
      <c r="RUY2342" s="1279"/>
      <c r="RUZ2342" s="1279"/>
      <c r="RVA2342" s="1279"/>
      <c r="RVB2342" s="1279"/>
      <c r="RVC2342" s="1279"/>
      <c r="RVD2342" s="1279"/>
      <c r="RVE2342" s="1279"/>
      <c r="RVF2342" s="1279"/>
      <c r="RVG2342" s="1279"/>
      <c r="RVH2342" s="1279"/>
      <c r="RVI2342" s="1279"/>
      <c r="RVJ2342" s="1279"/>
      <c r="RVK2342" s="1279"/>
      <c r="RVL2342" s="1279"/>
      <c r="RVM2342" s="1279"/>
      <c r="RVN2342" s="1279"/>
      <c r="RVO2342" s="1279"/>
      <c r="RVP2342" s="1279"/>
      <c r="RVQ2342" s="1279"/>
      <c r="RVR2342" s="1279"/>
      <c r="RVS2342" s="1279"/>
      <c r="RVT2342" s="1279"/>
      <c r="RVU2342" s="1279"/>
      <c r="RVV2342" s="1279"/>
      <c r="RVW2342" s="1279"/>
      <c r="RVX2342" s="1279"/>
      <c r="RVY2342" s="1279"/>
      <c r="RVZ2342" s="1279"/>
      <c r="RWA2342" s="1279"/>
      <c r="RWB2342" s="1279"/>
      <c r="RWC2342" s="1279"/>
      <c r="RWD2342" s="1279"/>
      <c r="RWE2342" s="1279"/>
      <c r="RWF2342" s="1279"/>
      <c r="RWG2342" s="1279"/>
      <c r="RWH2342" s="1279"/>
      <c r="RWI2342" s="1279"/>
      <c r="RWJ2342" s="1279"/>
      <c r="RWK2342" s="1279"/>
      <c r="RWL2342" s="1279"/>
      <c r="RWM2342" s="1279"/>
      <c r="RWN2342" s="1279"/>
      <c r="RWO2342" s="1279"/>
      <c r="RWP2342" s="1279"/>
      <c r="RWQ2342" s="1279"/>
      <c r="RWR2342" s="1279"/>
      <c r="RWS2342" s="1279"/>
      <c r="RWT2342" s="1279"/>
      <c r="RWU2342" s="1279"/>
      <c r="RWV2342" s="1279"/>
      <c r="RWW2342" s="1279"/>
      <c r="RWX2342" s="1279"/>
      <c r="RWY2342" s="1279"/>
      <c r="RWZ2342" s="1279"/>
      <c r="RXA2342" s="1279"/>
      <c r="RXB2342" s="1279"/>
      <c r="RXC2342" s="1279"/>
      <c r="RXD2342" s="1279"/>
      <c r="RXE2342" s="1279"/>
      <c r="RXF2342" s="1279"/>
      <c r="RXG2342" s="1279"/>
      <c r="RXH2342" s="1279"/>
      <c r="RXI2342" s="1279"/>
      <c r="RXJ2342" s="1279"/>
      <c r="RXK2342" s="1279"/>
      <c r="RXL2342" s="1279"/>
      <c r="RXM2342" s="1279"/>
      <c r="RXN2342" s="1279"/>
      <c r="RXO2342" s="1279"/>
      <c r="RXP2342" s="1279"/>
      <c r="RXQ2342" s="1279"/>
      <c r="RXR2342" s="1279"/>
      <c r="RXS2342" s="1279"/>
      <c r="RXT2342" s="1279"/>
      <c r="RXU2342" s="1279"/>
      <c r="RXV2342" s="1279"/>
      <c r="RXW2342" s="1279"/>
      <c r="RXX2342" s="1279"/>
      <c r="RXY2342" s="1279"/>
      <c r="RXZ2342" s="1279"/>
      <c r="RYA2342" s="1279"/>
      <c r="RYB2342" s="1279"/>
      <c r="RYC2342" s="1279"/>
      <c r="RYD2342" s="1279"/>
      <c r="RYE2342" s="1279"/>
      <c r="RYF2342" s="1279"/>
      <c r="RYG2342" s="1279"/>
      <c r="RYH2342" s="1279"/>
      <c r="RYI2342" s="1279"/>
      <c r="RYJ2342" s="1279"/>
      <c r="RYK2342" s="1279"/>
      <c r="RYL2342" s="1279"/>
      <c r="RYM2342" s="1279"/>
      <c r="RYN2342" s="1279"/>
      <c r="RYO2342" s="1279"/>
      <c r="RYP2342" s="1279"/>
      <c r="RYQ2342" s="1279"/>
      <c r="RYR2342" s="1279"/>
      <c r="RYS2342" s="1279"/>
      <c r="RYT2342" s="1279"/>
      <c r="RYU2342" s="1279"/>
      <c r="RYV2342" s="1279"/>
      <c r="RYW2342" s="1279"/>
      <c r="RYX2342" s="1279"/>
      <c r="RYY2342" s="1279"/>
      <c r="RYZ2342" s="1279"/>
      <c r="RZA2342" s="1279"/>
      <c r="RZB2342" s="1279"/>
      <c r="RZC2342" s="1279"/>
      <c r="RZD2342" s="1279"/>
      <c r="RZE2342" s="1279"/>
      <c r="RZF2342" s="1279"/>
      <c r="RZG2342" s="1279"/>
      <c r="RZH2342" s="1279"/>
      <c r="RZI2342" s="1279"/>
      <c r="RZJ2342" s="1279"/>
      <c r="RZK2342" s="1279"/>
      <c r="RZL2342" s="1279"/>
      <c r="RZM2342" s="1279"/>
      <c r="RZN2342" s="1279"/>
      <c r="RZO2342" s="1279"/>
      <c r="RZP2342" s="1279"/>
      <c r="RZQ2342" s="1279"/>
      <c r="RZR2342" s="1279"/>
      <c r="RZS2342" s="1279"/>
      <c r="RZT2342" s="1279"/>
      <c r="RZU2342" s="1279"/>
      <c r="RZV2342" s="1279"/>
      <c r="RZW2342" s="1279"/>
      <c r="RZX2342" s="1279"/>
      <c r="RZY2342" s="1279"/>
      <c r="RZZ2342" s="1279"/>
      <c r="SAA2342" s="1279"/>
      <c r="SAB2342" s="1279"/>
      <c r="SAC2342" s="1279"/>
      <c r="SAD2342" s="1279"/>
      <c r="SAE2342" s="1279"/>
      <c r="SAF2342" s="1279"/>
      <c r="SAG2342" s="1279"/>
      <c r="SAH2342" s="1279"/>
      <c r="SAI2342" s="1279"/>
      <c r="SAJ2342" s="1279"/>
      <c r="SAK2342" s="1279"/>
      <c r="SAL2342" s="1279"/>
      <c r="SAM2342" s="1279"/>
      <c r="SAN2342" s="1279"/>
      <c r="SAO2342" s="1279"/>
      <c r="SAP2342" s="1279"/>
      <c r="SAQ2342" s="1279"/>
      <c r="SAR2342" s="1279"/>
      <c r="SAS2342" s="1279"/>
      <c r="SAT2342" s="1279"/>
      <c r="SAU2342" s="1279"/>
      <c r="SAV2342" s="1279"/>
      <c r="SAW2342" s="1279"/>
      <c r="SAX2342" s="1279"/>
      <c r="SAY2342" s="1279"/>
      <c r="SAZ2342" s="1279"/>
      <c r="SBA2342" s="1279"/>
      <c r="SBB2342" s="1279"/>
      <c r="SBC2342" s="1279"/>
      <c r="SBD2342" s="1279"/>
      <c r="SBE2342" s="1279"/>
      <c r="SBF2342" s="1279"/>
      <c r="SBG2342" s="1279"/>
      <c r="SBH2342" s="1279"/>
      <c r="SBI2342" s="1279"/>
      <c r="SBJ2342" s="1279"/>
      <c r="SBK2342" s="1279"/>
      <c r="SBL2342" s="1279"/>
      <c r="SBM2342" s="1279"/>
      <c r="SBN2342" s="1279"/>
      <c r="SBO2342" s="1279"/>
      <c r="SBP2342" s="1279"/>
      <c r="SBQ2342" s="1279"/>
      <c r="SBR2342" s="1279"/>
      <c r="SBS2342" s="1279"/>
      <c r="SBT2342" s="1279"/>
      <c r="SBU2342" s="1279"/>
      <c r="SBV2342" s="1279"/>
      <c r="SBW2342" s="1279"/>
      <c r="SBX2342" s="1279"/>
      <c r="SBY2342" s="1279"/>
      <c r="SBZ2342" s="1279"/>
      <c r="SCA2342" s="1279"/>
      <c r="SCB2342" s="1279"/>
      <c r="SCC2342" s="1279"/>
      <c r="SCD2342" s="1279"/>
      <c r="SCE2342" s="1279"/>
      <c r="SCF2342" s="1279"/>
      <c r="SCG2342" s="1279"/>
      <c r="SCH2342" s="1279"/>
      <c r="SCI2342" s="1279"/>
      <c r="SCJ2342" s="1279"/>
      <c r="SCK2342" s="1279"/>
      <c r="SCL2342" s="1279"/>
      <c r="SCM2342" s="1279"/>
      <c r="SCN2342" s="1279"/>
      <c r="SCO2342" s="1279"/>
      <c r="SCP2342" s="1279"/>
      <c r="SCQ2342" s="1279"/>
      <c r="SCR2342" s="1279"/>
      <c r="SCS2342" s="1279"/>
      <c r="SCT2342" s="1279"/>
      <c r="SCU2342" s="1279"/>
      <c r="SCV2342" s="1279"/>
      <c r="SCW2342" s="1279"/>
      <c r="SCX2342" s="1279"/>
      <c r="SCY2342" s="1279"/>
      <c r="SCZ2342" s="1279"/>
      <c r="SDA2342" s="1279"/>
      <c r="SDB2342" s="1279"/>
      <c r="SDC2342" s="1279"/>
      <c r="SDD2342" s="1279"/>
      <c r="SDE2342" s="1279"/>
      <c r="SDF2342" s="1279"/>
      <c r="SDG2342" s="1279"/>
      <c r="SDH2342" s="1279"/>
      <c r="SDI2342" s="1279"/>
      <c r="SDJ2342" s="1279"/>
      <c r="SDK2342" s="1279"/>
      <c r="SDL2342" s="1279"/>
      <c r="SDM2342" s="1279"/>
      <c r="SDN2342" s="1279"/>
      <c r="SDO2342" s="1279"/>
      <c r="SDP2342" s="1279"/>
      <c r="SDQ2342" s="1279"/>
      <c r="SDR2342" s="1279"/>
      <c r="SDS2342" s="1279"/>
      <c r="SDT2342" s="1279"/>
      <c r="SDU2342" s="1279"/>
      <c r="SDV2342" s="1279"/>
      <c r="SDW2342" s="1279"/>
      <c r="SDX2342" s="1279"/>
      <c r="SDY2342" s="1279"/>
      <c r="SDZ2342" s="1279"/>
      <c r="SEA2342" s="1279"/>
      <c r="SEB2342" s="1279"/>
      <c r="SEC2342" s="1279"/>
      <c r="SED2342" s="1279"/>
      <c r="SEE2342" s="1279"/>
      <c r="SEF2342" s="1279"/>
      <c r="SEG2342" s="1279"/>
      <c r="SEH2342" s="1279"/>
      <c r="SEI2342" s="1279"/>
      <c r="SEJ2342" s="1279"/>
      <c r="SEK2342" s="1279"/>
      <c r="SEL2342" s="1279"/>
      <c r="SEM2342" s="1279"/>
      <c r="SEN2342" s="1279"/>
      <c r="SEO2342" s="1279"/>
      <c r="SEP2342" s="1279"/>
      <c r="SEQ2342" s="1279"/>
      <c r="SER2342" s="1279"/>
      <c r="SES2342" s="1279"/>
      <c r="SET2342" s="1279"/>
      <c r="SEU2342" s="1279"/>
      <c r="SEV2342" s="1279"/>
      <c r="SEW2342" s="1279"/>
      <c r="SEX2342" s="1279"/>
      <c r="SEY2342" s="1279"/>
      <c r="SEZ2342" s="1279"/>
      <c r="SFA2342" s="1279"/>
      <c r="SFB2342" s="1279"/>
      <c r="SFC2342" s="1279"/>
      <c r="SFD2342" s="1279"/>
      <c r="SFE2342" s="1279"/>
      <c r="SFF2342" s="1279"/>
      <c r="SFG2342" s="1279"/>
      <c r="SFH2342" s="1279"/>
      <c r="SFI2342" s="1279"/>
      <c r="SFJ2342" s="1279"/>
      <c r="SFK2342" s="1279"/>
      <c r="SFL2342" s="1279"/>
      <c r="SFM2342" s="1279"/>
      <c r="SFN2342" s="1279"/>
      <c r="SFO2342" s="1279"/>
      <c r="SFP2342" s="1279"/>
      <c r="SFQ2342" s="1279"/>
      <c r="SFR2342" s="1279"/>
      <c r="SFS2342" s="1279"/>
      <c r="SFT2342" s="1279"/>
      <c r="SFU2342" s="1279"/>
      <c r="SFV2342" s="1279"/>
      <c r="SFW2342" s="1279"/>
      <c r="SFX2342" s="1279"/>
      <c r="SFY2342" s="1279"/>
      <c r="SFZ2342" s="1279"/>
      <c r="SGA2342" s="1279"/>
      <c r="SGB2342" s="1279"/>
      <c r="SGC2342" s="1279"/>
      <c r="SGD2342" s="1279"/>
      <c r="SGE2342" s="1279"/>
      <c r="SGF2342" s="1279"/>
      <c r="SGG2342" s="1279"/>
      <c r="SGH2342" s="1279"/>
      <c r="SGI2342" s="1279"/>
      <c r="SGJ2342" s="1279"/>
      <c r="SGK2342" s="1279"/>
      <c r="SGL2342" s="1279"/>
      <c r="SGM2342" s="1279"/>
      <c r="SGN2342" s="1279"/>
      <c r="SGO2342" s="1279"/>
      <c r="SGP2342" s="1279"/>
      <c r="SGQ2342" s="1279"/>
      <c r="SGR2342" s="1279"/>
      <c r="SGS2342" s="1279"/>
      <c r="SGT2342" s="1279"/>
      <c r="SGU2342" s="1279"/>
      <c r="SGV2342" s="1279"/>
      <c r="SGW2342" s="1279"/>
      <c r="SGX2342" s="1279"/>
      <c r="SGY2342" s="1279"/>
      <c r="SGZ2342" s="1279"/>
      <c r="SHA2342" s="1279"/>
      <c r="SHB2342" s="1279"/>
      <c r="SHC2342" s="1279"/>
      <c r="SHD2342" s="1279"/>
      <c r="SHE2342" s="1279"/>
      <c r="SHF2342" s="1279"/>
      <c r="SHG2342" s="1279"/>
      <c r="SHH2342" s="1279"/>
      <c r="SHI2342" s="1279"/>
      <c r="SHJ2342" s="1279"/>
      <c r="SHK2342" s="1279"/>
      <c r="SHL2342" s="1279"/>
      <c r="SHM2342" s="1279"/>
      <c r="SHN2342" s="1279"/>
      <c r="SHO2342" s="1279"/>
      <c r="SHP2342" s="1279"/>
      <c r="SHQ2342" s="1279"/>
      <c r="SHR2342" s="1279"/>
      <c r="SHS2342" s="1279"/>
      <c r="SHT2342" s="1279"/>
      <c r="SHU2342" s="1279"/>
      <c r="SHV2342" s="1279"/>
      <c r="SHW2342" s="1279"/>
      <c r="SHX2342" s="1279"/>
      <c r="SHY2342" s="1279"/>
      <c r="SHZ2342" s="1279"/>
      <c r="SIA2342" s="1279"/>
      <c r="SIB2342" s="1279"/>
      <c r="SIC2342" s="1279"/>
      <c r="SID2342" s="1279"/>
      <c r="SIE2342" s="1279"/>
      <c r="SIF2342" s="1279"/>
      <c r="SIG2342" s="1279"/>
      <c r="SIH2342" s="1279"/>
      <c r="SII2342" s="1279"/>
      <c r="SIJ2342" s="1279"/>
      <c r="SIK2342" s="1279"/>
      <c r="SIL2342" s="1279"/>
      <c r="SIM2342" s="1279"/>
      <c r="SIN2342" s="1279"/>
      <c r="SIO2342" s="1279"/>
      <c r="SIP2342" s="1279"/>
      <c r="SIQ2342" s="1279"/>
      <c r="SIR2342" s="1279"/>
      <c r="SIS2342" s="1279"/>
      <c r="SIT2342" s="1279"/>
      <c r="SIU2342" s="1279"/>
      <c r="SIV2342" s="1279"/>
      <c r="SIW2342" s="1279"/>
      <c r="SIX2342" s="1279"/>
      <c r="SIY2342" s="1279"/>
      <c r="SIZ2342" s="1279"/>
      <c r="SJA2342" s="1279"/>
      <c r="SJB2342" s="1279"/>
      <c r="SJC2342" s="1279"/>
      <c r="SJD2342" s="1279"/>
      <c r="SJE2342" s="1279"/>
      <c r="SJF2342" s="1279"/>
      <c r="SJG2342" s="1279"/>
      <c r="SJH2342" s="1279"/>
      <c r="SJI2342" s="1279"/>
      <c r="SJJ2342" s="1279"/>
      <c r="SJK2342" s="1279"/>
      <c r="SJL2342" s="1279"/>
      <c r="SJM2342" s="1279"/>
      <c r="SJN2342" s="1279"/>
      <c r="SJO2342" s="1279"/>
      <c r="SJP2342" s="1279"/>
      <c r="SJQ2342" s="1279"/>
      <c r="SJR2342" s="1279"/>
      <c r="SJS2342" s="1279"/>
      <c r="SJT2342" s="1279"/>
      <c r="SJU2342" s="1279"/>
      <c r="SJV2342" s="1279"/>
      <c r="SJW2342" s="1279"/>
      <c r="SJX2342" s="1279"/>
      <c r="SJY2342" s="1279"/>
      <c r="SJZ2342" s="1279"/>
      <c r="SKA2342" s="1279"/>
      <c r="SKB2342" s="1279"/>
      <c r="SKC2342" s="1279"/>
      <c r="SKD2342" s="1279"/>
      <c r="SKE2342" s="1279"/>
      <c r="SKF2342" s="1279"/>
      <c r="SKG2342" s="1279"/>
      <c r="SKH2342" s="1279"/>
      <c r="SKI2342" s="1279"/>
      <c r="SKJ2342" s="1279"/>
      <c r="SKK2342" s="1279"/>
      <c r="SKL2342" s="1279"/>
      <c r="SKM2342" s="1279"/>
      <c r="SKN2342" s="1279"/>
      <c r="SKO2342" s="1279"/>
      <c r="SKP2342" s="1279"/>
      <c r="SKQ2342" s="1279"/>
      <c r="SKR2342" s="1279"/>
      <c r="SKS2342" s="1279"/>
      <c r="SKT2342" s="1279"/>
      <c r="SKU2342" s="1279"/>
      <c r="SKV2342" s="1279"/>
      <c r="SKW2342" s="1279"/>
      <c r="SKX2342" s="1279"/>
      <c r="SKY2342" s="1279"/>
      <c r="SKZ2342" s="1279"/>
      <c r="SLA2342" s="1279"/>
      <c r="SLB2342" s="1279"/>
      <c r="SLC2342" s="1279"/>
      <c r="SLD2342" s="1279"/>
      <c r="SLE2342" s="1279"/>
      <c r="SLF2342" s="1279"/>
      <c r="SLG2342" s="1279"/>
      <c r="SLH2342" s="1279"/>
      <c r="SLI2342" s="1279"/>
      <c r="SLJ2342" s="1279"/>
      <c r="SLK2342" s="1279"/>
      <c r="SLL2342" s="1279"/>
      <c r="SLM2342" s="1279"/>
      <c r="SLN2342" s="1279"/>
      <c r="SLO2342" s="1279"/>
      <c r="SLP2342" s="1279"/>
      <c r="SLQ2342" s="1279"/>
      <c r="SLR2342" s="1279"/>
      <c r="SLS2342" s="1279"/>
      <c r="SLT2342" s="1279"/>
      <c r="SLU2342" s="1279"/>
      <c r="SLV2342" s="1279"/>
      <c r="SLW2342" s="1279"/>
      <c r="SLX2342" s="1279"/>
      <c r="SLY2342" s="1279"/>
      <c r="SLZ2342" s="1279"/>
      <c r="SMA2342" s="1279"/>
      <c r="SMB2342" s="1279"/>
      <c r="SMC2342" s="1279"/>
      <c r="SMD2342" s="1279"/>
      <c r="SME2342" s="1279"/>
      <c r="SMF2342" s="1279"/>
      <c r="SMG2342" s="1279"/>
      <c r="SMH2342" s="1279"/>
      <c r="SMI2342" s="1279"/>
      <c r="SMJ2342" s="1279"/>
      <c r="SMK2342" s="1279"/>
      <c r="SML2342" s="1279"/>
      <c r="SMM2342" s="1279"/>
      <c r="SMN2342" s="1279"/>
      <c r="SMO2342" s="1279"/>
      <c r="SMP2342" s="1279"/>
      <c r="SMQ2342" s="1279"/>
      <c r="SMR2342" s="1279"/>
      <c r="SMS2342" s="1279"/>
      <c r="SMT2342" s="1279"/>
      <c r="SMU2342" s="1279"/>
      <c r="SMV2342" s="1279"/>
      <c r="SMW2342" s="1279"/>
      <c r="SMX2342" s="1279"/>
      <c r="SMY2342" s="1279"/>
      <c r="SMZ2342" s="1279"/>
      <c r="SNA2342" s="1279"/>
      <c r="SNB2342" s="1279"/>
      <c r="SNC2342" s="1279"/>
      <c r="SND2342" s="1279"/>
      <c r="SNE2342" s="1279"/>
      <c r="SNF2342" s="1279"/>
      <c r="SNG2342" s="1279"/>
      <c r="SNH2342" s="1279"/>
      <c r="SNI2342" s="1279"/>
      <c r="SNJ2342" s="1279"/>
      <c r="SNK2342" s="1279"/>
      <c r="SNL2342" s="1279"/>
      <c r="SNM2342" s="1279"/>
      <c r="SNN2342" s="1279"/>
      <c r="SNO2342" s="1279"/>
      <c r="SNP2342" s="1279"/>
      <c r="SNQ2342" s="1279"/>
      <c r="SNR2342" s="1279"/>
      <c r="SNS2342" s="1279"/>
      <c r="SNT2342" s="1279"/>
      <c r="SNU2342" s="1279"/>
      <c r="SNV2342" s="1279"/>
      <c r="SNW2342" s="1279"/>
      <c r="SNX2342" s="1279"/>
      <c r="SNY2342" s="1279"/>
      <c r="SNZ2342" s="1279"/>
      <c r="SOA2342" s="1279"/>
      <c r="SOB2342" s="1279"/>
      <c r="SOC2342" s="1279"/>
      <c r="SOD2342" s="1279"/>
      <c r="SOE2342" s="1279"/>
      <c r="SOF2342" s="1279"/>
      <c r="SOG2342" s="1279"/>
      <c r="SOH2342" s="1279"/>
      <c r="SOI2342" s="1279"/>
      <c r="SOJ2342" s="1279"/>
      <c r="SOK2342" s="1279"/>
      <c r="SOL2342" s="1279"/>
      <c r="SOM2342" s="1279"/>
      <c r="SON2342" s="1279"/>
      <c r="SOO2342" s="1279"/>
      <c r="SOP2342" s="1279"/>
      <c r="SOQ2342" s="1279"/>
      <c r="SOR2342" s="1279"/>
      <c r="SOS2342" s="1279"/>
      <c r="SOT2342" s="1279"/>
      <c r="SOU2342" s="1279"/>
      <c r="SOV2342" s="1279"/>
      <c r="SOW2342" s="1279"/>
      <c r="SOX2342" s="1279"/>
      <c r="SOY2342" s="1279"/>
      <c r="SOZ2342" s="1279"/>
      <c r="SPA2342" s="1279"/>
      <c r="SPB2342" s="1279"/>
      <c r="SPC2342" s="1279"/>
      <c r="SPD2342" s="1279"/>
      <c r="SPE2342" s="1279"/>
      <c r="SPF2342" s="1279"/>
      <c r="SPG2342" s="1279"/>
      <c r="SPH2342" s="1279"/>
      <c r="SPI2342" s="1279"/>
      <c r="SPJ2342" s="1279"/>
      <c r="SPK2342" s="1279"/>
      <c r="SPL2342" s="1279"/>
      <c r="SPM2342" s="1279"/>
      <c r="SPN2342" s="1279"/>
      <c r="SPO2342" s="1279"/>
      <c r="SPP2342" s="1279"/>
      <c r="SPQ2342" s="1279"/>
      <c r="SPR2342" s="1279"/>
      <c r="SPS2342" s="1279"/>
      <c r="SPT2342" s="1279"/>
      <c r="SPU2342" s="1279"/>
      <c r="SPV2342" s="1279"/>
      <c r="SPW2342" s="1279"/>
      <c r="SPX2342" s="1279"/>
      <c r="SPY2342" s="1279"/>
      <c r="SPZ2342" s="1279"/>
      <c r="SQA2342" s="1279"/>
      <c r="SQB2342" s="1279"/>
      <c r="SQC2342" s="1279"/>
      <c r="SQD2342" s="1279"/>
      <c r="SQE2342" s="1279"/>
      <c r="SQF2342" s="1279"/>
      <c r="SQG2342" s="1279"/>
      <c r="SQH2342" s="1279"/>
      <c r="SQI2342" s="1279"/>
      <c r="SQJ2342" s="1279"/>
      <c r="SQK2342" s="1279"/>
      <c r="SQL2342" s="1279"/>
      <c r="SQM2342" s="1279"/>
      <c r="SQN2342" s="1279"/>
      <c r="SQO2342" s="1279"/>
      <c r="SQP2342" s="1279"/>
      <c r="SQQ2342" s="1279"/>
      <c r="SQR2342" s="1279"/>
      <c r="SQS2342" s="1279"/>
      <c r="SQT2342" s="1279"/>
      <c r="SQU2342" s="1279"/>
      <c r="SQV2342" s="1279"/>
      <c r="SQW2342" s="1279"/>
      <c r="SQX2342" s="1279"/>
      <c r="SQY2342" s="1279"/>
      <c r="SQZ2342" s="1279"/>
      <c r="SRA2342" s="1279"/>
      <c r="SRB2342" s="1279"/>
      <c r="SRC2342" s="1279"/>
      <c r="SRD2342" s="1279"/>
      <c r="SRE2342" s="1279"/>
      <c r="SRF2342" s="1279"/>
      <c r="SRG2342" s="1279"/>
      <c r="SRH2342" s="1279"/>
      <c r="SRI2342" s="1279"/>
      <c r="SRJ2342" s="1279"/>
      <c r="SRK2342" s="1279"/>
      <c r="SRL2342" s="1279"/>
      <c r="SRM2342" s="1279"/>
      <c r="SRN2342" s="1279"/>
      <c r="SRO2342" s="1279"/>
      <c r="SRP2342" s="1279"/>
      <c r="SRQ2342" s="1279"/>
      <c r="SRR2342" s="1279"/>
      <c r="SRS2342" s="1279"/>
      <c r="SRT2342" s="1279"/>
      <c r="SRU2342" s="1279"/>
      <c r="SRV2342" s="1279"/>
      <c r="SRW2342" s="1279"/>
      <c r="SRX2342" s="1279"/>
      <c r="SRY2342" s="1279"/>
      <c r="SRZ2342" s="1279"/>
      <c r="SSA2342" s="1279"/>
      <c r="SSB2342" s="1279"/>
      <c r="SSC2342" s="1279"/>
      <c r="SSD2342" s="1279"/>
      <c r="SSE2342" s="1279"/>
      <c r="SSF2342" s="1279"/>
      <c r="SSG2342" s="1279"/>
      <c r="SSH2342" s="1279"/>
      <c r="SSI2342" s="1279"/>
      <c r="SSJ2342" s="1279"/>
      <c r="SSK2342" s="1279"/>
      <c r="SSL2342" s="1279"/>
      <c r="SSM2342" s="1279"/>
      <c r="SSN2342" s="1279"/>
      <c r="SSO2342" s="1279"/>
      <c r="SSP2342" s="1279"/>
      <c r="SSQ2342" s="1279"/>
      <c r="SSR2342" s="1279"/>
      <c r="SSS2342" s="1279"/>
      <c r="SST2342" s="1279"/>
      <c r="SSU2342" s="1279"/>
      <c r="SSV2342" s="1279"/>
      <c r="SSW2342" s="1279"/>
      <c r="SSX2342" s="1279"/>
      <c r="SSY2342" s="1279"/>
      <c r="SSZ2342" s="1279"/>
      <c r="STA2342" s="1279"/>
      <c r="STB2342" s="1279"/>
      <c r="STC2342" s="1279"/>
      <c r="STD2342" s="1279"/>
      <c r="STE2342" s="1279"/>
      <c r="STF2342" s="1279"/>
      <c r="STG2342" s="1279"/>
      <c r="STH2342" s="1279"/>
      <c r="STI2342" s="1279"/>
      <c r="STJ2342" s="1279"/>
      <c r="STK2342" s="1279"/>
      <c r="STL2342" s="1279"/>
      <c r="STM2342" s="1279"/>
      <c r="STN2342" s="1279"/>
      <c r="STO2342" s="1279"/>
      <c r="STP2342" s="1279"/>
      <c r="STQ2342" s="1279"/>
      <c r="STR2342" s="1279"/>
      <c r="STS2342" s="1279"/>
      <c r="STT2342" s="1279"/>
      <c r="STU2342" s="1279"/>
      <c r="STV2342" s="1279"/>
      <c r="STW2342" s="1279"/>
      <c r="STX2342" s="1279"/>
      <c r="STY2342" s="1279"/>
      <c r="STZ2342" s="1279"/>
      <c r="SUA2342" s="1279"/>
      <c r="SUB2342" s="1279"/>
      <c r="SUC2342" s="1279"/>
      <c r="SUD2342" s="1279"/>
      <c r="SUE2342" s="1279"/>
      <c r="SUF2342" s="1279"/>
      <c r="SUG2342" s="1279"/>
      <c r="SUH2342" s="1279"/>
      <c r="SUI2342" s="1279"/>
      <c r="SUJ2342" s="1279"/>
      <c r="SUK2342" s="1279"/>
      <c r="SUL2342" s="1279"/>
      <c r="SUM2342" s="1279"/>
      <c r="SUN2342" s="1279"/>
      <c r="SUO2342" s="1279"/>
      <c r="SUP2342" s="1279"/>
      <c r="SUQ2342" s="1279"/>
      <c r="SUR2342" s="1279"/>
      <c r="SUS2342" s="1279"/>
      <c r="SUT2342" s="1279"/>
      <c r="SUU2342" s="1279"/>
      <c r="SUV2342" s="1279"/>
      <c r="SUW2342" s="1279"/>
      <c r="SUX2342" s="1279"/>
      <c r="SUY2342" s="1279"/>
      <c r="SUZ2342" s="1279"/>
      <c r="SVA2342" s="1279"/>
      <c r="SVB2342" s="1279"/>
      <c r="SVC2342" s="1279"/>
      <c r="SVD2342" s="1279"/>
      <c r="SVE2342" s="1279"/>
      <c r="SVF2342" s="1279"/>
      <c r="SVG2342" s="1279"/>
      <c r="SVH2342" s="1279"/>
      <c r="SVI2342" s="1279"/>
      <c r="SVJ2342" s="1279"/>
      <c r="SVK2342" s="1279"/>
      <c r="SVL2342" s="1279"/>
      <c r="SVM2342" s="1279"/>
      <c r="SVN2342" s="1279"/>
      <c r="SVO2342" s="1279"/>
      <c r="SVP2342" s="1279"/>
      <c r="SVQ2342" s="1279"/>
      <c r="SVR2342" s="1279"/>
      <c r="SVS2342" s="1279"/>
      <c r="SVT2342" s="1279"/>
      <c r="SVU2342" s="1279"/>
      <c r="SVV2342" s="1279"/>
      <c r="SVW2342" s="1279"/>
      <c r="SVX2342" s="1279"/>
      <c r="SVY2342" s="1279"/>
      <c r="SVZ2342" s="1279"/>
      <c r="SWA2342" s="1279"/>
      <c r="SWB2342" s="1279"/>
      <c r="SWC2342" s="1279"/>
      <c r="SWD2342" s="1279"/>
      <c r="SWE2342" s="1279"/>
      <c r="SWF2342" s="1279"/>
      <c r="SWG2342" s="1279"/>
      <c r="SWH2342" s="1279"/>
      <c r="SWI2342" s="1279"/>
      <c r="SWJ2342" s="1279"/>
      <c r="SWK2342" s="1279"/>
      <c r="SWL2342" s="1279"/>
      <c r="SWM2342" s="1279"/>
      <c r="SWN2342" s="1279"/>
      <c r="SWO2342" s="1279"/>
      <c r="SWP2342" s="1279"/>
      <c r="SWQ2342" s="1279"/>
      <c r="SWR2342" s="1279"/>
      <c r="SWS2342" s="1279"/>
      <c r="SWT2342" s="1279"/>
      <c r="SWU2342" s="1279"/>
      <c r="SWV2342" s="1279"/>
      <c r="SWW2342" s="1279"/>
      <c r="SWX2342" s="1279"/>
      <c r="SWY2342" s="1279"/>
      <c r="SWZ2342" s="1279"/>
      <c r="SXA2342" s="1279"/>
      <c r="SXB2342" s="1279"/>
      <c r="SXC2342" s="1279"/>
      <c r="SXD2342" s="1279"/>
      <c r="SXE2342" s="1279"/>
      <c r="SXF2342" s="1279"/>
      <c r="SXG2342" s="1279"/>
      <c r="SXH2342" s="1279"/>
      <c r="SXI2342" s="1279"/>
      <c r="SXJ2342" s="1279"/>
      <c r="SXK2342" s="1279"/>
      <c r="SXL2342" s="1279"/>
      <c r="SXM2342" s="1279"/>
      <c r="SXN2342" s="1279"/>
      <c r="SXO2342" s="1279"/>
      <c r="SXP2342" s="1279"/>
      <c r="SXQ2342" s="1279"/>
      <c r="SXR2342" s="1279"/>
      <c r="SXS2342" s="1279"/>
      <c r="SXT2342" s="1279"/>
      <c r="SXU2342" s="1279"/>
      <c r="SXV2342" s="1279"/>
      <c r="SXW2342" s="1279"/>
      <c r="SXX2342" s="1279"/>
      <c r="SXY2342" s="1279"/>
      <c r="SXZ2342" s="1279"/>
      <c r="SYA2342" s="1279"/>
      <c r="SYB2342" s="1279"/>
      <c r="SYC2342" s="1279"/>
      <c r="SYD2342" s="1279"/>
      <c r="SYE2342" s="1279"/>
      <c r="SYF2342" s="1279"/>
      <c r="SYG2342" s="1279"/>
      <c r="SYH2342" s="1279"/>
      <c r="SYI2342" s="1279"/>
      <c r="SYJ2342" s="1279"/>
      <c r="SYK2342" s="1279"/>
      <c r="SYL2342" s="1279"/>
      <c r="SYM2342" s="1279"/>
      <c r="SYN2342" s="1279"/>
      <c r="SYO2342" s="1279"/>
      <c r="SYP2342" s="1279"/>
      <c r="SYQ2342" s="1279"/>
      <c r="SYR2342" s="1279"/>
      <c r="SYS2342" s="1279"/>
      <c r="SYT2342" s="1279"/>
      <c r="SYU2342" s="1279"/>
      <c r="SYV2342" s="1279"/>
      <c r="SYW2342" s="1279"/>
      <c r="SYX2342" s="1279"/>
      <c r="SYY2342" s="1279"/>
      <c r="SYZ2342" s="1279"/>
      <c r="SZA2342" s="1279"/>
      <c r="SZB2342" s="1279"/>
      <c r="SZC2342" s="1279"/>
      <c r="SZD2342" s="1279"/>
      <c r="SZE2342" s="1279"/>
      <c r="SZF2342" s="1279"/>
      <c r="SZG2342" s="1279"/>
      <c r="SZH2342" s="1279"/>
      <c r="SZI2342" s="1279"/>
      <c r="SZJ2342" s="1279"/>
      <c r="SZK2342" s="1279"/>
      <c r="SZL2342" s="1279"/>
      <c r="SZM2342" s="1279"/>
      <c r="SZN2342" s="1279"/>
      <c r="SZO2342" s="1279"/>
      <c r="SZP2342" s="1279"/>
      <c r="SZQ2342" s="1279"/>
      <c r="SZR2342" s="1279"/>
      <c r="SZS2342" s="1279"/>
      <c r="SZT2342" s="1279"/>
      <c r="SZU2342" s="1279"/>
      <c r="SZV2342" s="1279"/>
      <c r="SZW2342" s="1279"/>
      <c r="SZX2342" s="1279"/>
      <c r="SZY2342" s="1279"/>
      <c r="SZZ2342" s="1279"/>
      <c r="TAA2342" s="1279"/>
      <c r="TAB2342" s="1279"/>
      <c r="TAC2342" s="1279"/>
      <c r="TAD2342" s="1279"/>
      <c r="TAE2342" s="1279"/>
      <c r="TAF2342" s="1279"/>
      <c r="TAG2342" s="1279"/>
      <c r="TAH2342" s="1279"/>
      <c r="TAI2342" s="1279"/>
      <c r="TAJ2342" s="1279"/>
      <c r="TAK2342" s="1279"/>
      <c r="TAL2342" s="1279"/>
      <c r="TAM2342" s="1279"/>
      <c r="TAN2342" s="1279"/>
      <c r="TAO2342" s="1279"/>
      <c r="TAP2342" s="1279"/>
      <c r="TAQ2342" s="1279"/>
      <c r="TAR2342" s="1279"/>
      <c r="TAS2342" s="1279"/>
      <c r="TAT2342" s="1279"/>
      <c r="TAU2342" s="1279"/>
      <c r="TAV2342" s="1279"/>
      <c r="TAW2342" s="1279"/>
      <c r="TAX2342" s="1279"/>
      <c r="TAY2342" s="1279"/>
      <c r="TAZ2342" s="1279"/>
      <c r="TBA2342" s="1279"/>
      <c r="TBB2342" s="1279"/>
      <c r="TBC2342" s="1279"/>
      <c r="TBD2342" s="1279"/>
      <c r="TBE2342" s="1279"/>
      <c r="TBF2342" s="1279"/>
      <c r="TBG2342" s="1279"/>
      <c r="TBH2342" s="1279"/>
      <c r="TBI2342" s="1279"/>
      <c r="TBJ2342" s="1279"/>
      <c r="TBK2342" s="1279"/>
      <c r="TBL2342" s="1279"/>
      <c r="TBM2342" s="1279"/>
      <c r="TBN2342" s="1279"/>
      <c r="TBO2342" s="1279"/>
      <c r="TBP2342" s="1279"/>
      <c r="TBQ2342" s="1279"/>
      <c r="TBR2342" s="1279"/>
      <c r="TBS2342" s="1279"/>
      <c r="TBT2342" s="1279"/>
      <c r="TBU2342" s="1279"/>
      <c r="TBV2342" s="1279"/>
      <c r="TBW2342" s="1279"/>
      <c r="TBX2342" s="1279"/>
      <c r="TBY2342" s="1279"/>
      <c r="TBZ2342" s="1279"/>
      <c r="TCA2342" s="1279"/>
      <c r="TCB2342" s="1279"/>
      <c r="TCC2342" s="1279"/>
      <c r="TCD2342" s="1279"/>
      <c r="TCE2342" s="1279"/>
      <c r="TCF2342" s="1279"/>
      <c r="TCG2342" s="1279"/>
      <c r="TCH2342" s="1279"/>
      <c r="TCI2342" s="1279"/>
      <c r="TCJ2342" s="1279"/>
      <c r="TCK2342" s="1279"/>
      <c r="TCL2342" s="1279"/>
      <c r="TCM2342" s="1279"/>
      <c r="TCN2342" s="1279"/>
      <c r="TCO2342" s="1279"/>
      <c r="TCP2342" s="1279"/>
      <c r="TCQ2342" s="1279"/>
      <c r="TCR2342" s="1279"/>
      <c r="TCS2342" s="1279"/>
      <c r="TCT2342" s="1279"/>
      <c r="TCU2342" s="1279"/>
      <c r="TCV2342" s="1279"/>
      <c r="TCW2342" s="1279"/>
      <c r="TCX2342" s="1279"/>
      <c r="TCY2342" s="1279"/>
      <c r="TCZ2342" s="1279"/>
      <c r="TDA2342" s="1279"/>
      <c r="TDB2342" s="1279"/>
      <c r="TDC2342" s="1279"/>
      <c r="TDD2342" s="1279"/>
      <c r="TDE2342" s="1279"/>
      <c r="TDF2342" s="1279"/>
      <c r="TDG2342" s="1279"/>
      <c r="TDH2342" s="1279"/>
      <c r="TDI2342" s="1279"/>
      <c r="TDJ2342" s="1279"/>
      <c r="TDK2342" s="1279"/>
      <c r="TDL2342" s="1279"/>
      <c r="TDM2342" s="1279"/>
      <c r="TDN2342" s="1279"/>
      <c r="TDO2342" s="1279"/>
      <c r="TDP2342" s="1279"/>
      <c r="TDQ2342" s="1279"/>
      <c r="TDR2342" s="1279"/>
      <c r="TDS2342" s="1279"/>
      <c r="TDT2342" s="1279"/>
      <c r="TDU2342" s="1279"/>
      <c r="TDV2342" s="1279"/>
      <c r="TDW2342" s="1279"/>
      <c r="TDX2342" s="1279"/>
      <c r="TDY2342" s="1279"/>
      <c r="TDZ2342" s="1279"/>
      <c r="TEA2342" s="1279"/>
      <c r="TEB2342" s="1279"/>
      <c r="TEC2342" s="1279"/>
      <c r="TED2342" s="1279"/>
      <c r="TEE2342" s="1279"/>
      <c r="TEF2342" s="1279"/>
      <c r="TEG2342" s="1279"/>
      <c r="TEH2342" s="1279"/>
      <c r="TEI2342" s="1279"/>
      <c r="TEJ2342" s="1279"/>
      <c r="TEK2342" s="1279"/>
      <c r="TEL2342" s="1279"/>
      <c r="TEM2342" s="1279"/>
      <c r="TEN2342" s="1279"/>
      <c r="TEO2342" s="1279"/>
      <c r="TEP2342" s="1279"/>
      <c r="TEQ2342" s="1279"/>
      <c r="TER2342" s="1279"/>
      <c r="TES2342" s="1279"/>
      <c r="TET2342" s="1279"/>
      <c r="TEU2342" s="1279"/>
      <c r="TEV2342" s="1279"/>
      <c r="TEW2342" s="1279"/>
      <c r="TEX2342" s="1279"/>
      <c r="TEY2342" s="1279"/>
      <c r="TEZ2342" s="1279"/>
      <c r="TFA2342" s="1279"/>
      <c r="TFB2342" s="1279"/>
      <c r="TFC2342" s="1279"/>
      <c r="TFD2342" s="1279"/>
      <c r="TFE2342" s="1279"/>
      <c r="TFF2342" s="1279"/>
      <c r="TFG2342" s="1279"/>
      <c r="TFH2342" s="1279"/>
      <c r="TFI2342" s="1279"/>
      <c r="TFJ2342" s="1279"/>
      <c r="TFK2342" s="1279"/>
      <c r="TFL2342" s="1279"/>
      <c r="TFM2342" s="1279"/>
      <c r="TFN2342" s="1279"/>
      <c r="TFO2342" s="1279"/>
      <c r="TFP2342" s="1279"/>
      <c r="TFQ2342" s="1279"/>
      <c r="TFR2342" s="1279"/>
      <c r="TFS2342" s="1279"/>
      <c r="TFT2342" s="1279"/>
      <c r="TFU2342" s="1279"/>
      <c r="TFV2342" s="1279"/>
      <c r="TFW2342" s="1279"/>
      <c r="TFX2342" s="1279"/>
      <c r="TFY2342" s="1279"/>
      <c r="TFZ2342" s="1279"/>
      <c r="TGA2342" s="1279"/>
      <c r="TGB2342" s="1279"/>
      <c r="TGC2342" s="1279"/>
      <c r="TGD2342" s="1279"/>
      <c r="TGE2342" s="1279"/>
      <c r="TGF2342" s="1279"/>
      <c r="TGG2342" s="1279"/>
      <c r="TGH2342" s="1279"/>
      <c r="TGI2342" s="1279"/>
      <c r="TGJ2342" s="1279"/>
      <c r="TGK2342" s="1279"/>
      <c r="TGL2342" s="1279"/>
      <c r="TGM2342" s="1279"/>
      <c r="TGN2342" s="1279"/>
      <c r="TGO2342" s="1279"/>
      <c r="TGP2342" s="1279"/>
      <c r="TGQ2342" s="1279"/>
      <c r="TGR2342" s="1279"/>
      <c r="TGS2342" s="1279"/>
      <c r="TGT2342" s="1279"/>
      <c r="TGU2342" s="1279"/>
      <c r="TGV2342" s="1279"/>
      <c r="TGW2342" s="1279"/>
      <c r="TGX2342" s="1279"/>
      <c r="TGY2342" s="1279"/>
      <c r="TGZ2342" s="1279"/>
      <c r="THA2342" s="1279"/>
      <c r="THB2342" s="1279"/>
      <c r="THC2342" s="1279"/>
      <c r="THD2342" s="1279"/>
      <c r="THE2342" s="1279"/>
      <c r="THF2342" s="1279"/>
      <c r="THG2342" s="1279"/>
      <c r="THH2342" s="1279"/>
      <c r="THI2342" s="1279"/>
      <c r="THJ2342" s="1279"/>
      <c r="THK2342" s="1279"/>
      <c r="THL2342" s="1279"/>
      <c r="THM2342" s="1279"/>
      <c r="THN2342" s="1279"/>
      <c r="THO2342" s="1279"/>
      <c r="THP2342" s="1279"/>
      <c r="THQ2342" s="1279"/>
      <c r="THR2342" s="1279"/>
      <c r="THS2342" s="1279"/>
      <c r="THT2342" s="1279"/>
      <c r="THU2342" s="1279"/>
      <c r="THV2342" s="1279"/>
      <c r="THW2342" s="1279"/>
      <c r="THX2342" s="1279"/>
      <c r="THY2342" s="1279"/>
      <c r="THZ2342" s="1279"/>
      <c r="TIA2342" s="1279"/>
      <c r="TIB2342" s="1279"/>
      <c r="TIC2342" s="1279"/>
      <c r="TID2342" s="1279"/>
      <c r="TIE2342" s="1279"/>
      <c r="TIF2342" s="1279"/>
      <c r="TIG2342" s="1279"/>
      <c r="TIH2342" s="1279"/>
      <c r="TII2342" s="1279"/>
      <c r="TIJ2342" s="1279"/>
      <c r="TIK2342" s="1279"/>
      <c r="TIL2342" s="1279"/>
      <c r="TIM2342" s="1279"/>
      <c r="TIN2342" s="1279"/>
      <c r="TIO2342" s="1279"/>
      <c r="TIP2342" s="1279"/>
      <c r="TIQ2342" s="1279"/>
      <c r="TIR2342" s="1279"/>
      <c r="TIS2342" s="1279"/>
      <c r="TIT2342" s="1279"/>
      <c r="TIU2342" s="1279"/>
      <c r="TIV2342" s="1279"/>
      <c r="TIW2342" s="1279"/>
      <c r="TIX2342" s="1279"/>
      <c r="TIY2342" s="1279"/>
      <c r="TIZ2342" s="1279"/>
      <c r="TJA2342" s="1279"/>
      <c r="TJB2342" s="1279"/>
      <c r="TJC2342" s="1279"/>
      <c r="TJD2342" s="1279"/>
      <c r="TJE2342" s="1279"/>
      <c r="TJF2342" s="1279"/>
      <c r="TJG2342" s="1279"/>
      <c r="TJH2342" s="1279"/>
      <c r="TJI2342" s="1279"/>
      <c r="TJJ2342" s="1279"/>
      <c r="TJK2342" s="1279"/>
      <c r="TJL2342" s="1279"/>
      <c r="TJM2342" s="1279"/>
      <c r="TJN2342" s="1279"/>
      <c r="TJO2342" s="1279"/>
      <c r="TJP2342" s="1279"/>
      <c r="TJQ2342" s="1279"/>
      <c r="TJR2342" s="1279"/>
      <c r="TJS2342" s="1279"/>
      <c r="TJT2342" s="1279"/>
      <c r="TJU2342" s="1279"/>
      <c r="TJV2342" s="1279"/>
      <c r="TJW2342" s="1279"/>
      <c r="TJX2342" s="1279"/>
      <c r="TJY2342" s="1279"/>
      <c r="TJZ2342" s="1279"/>
      <c r="TKA2342" s="1279"/>
      <c r="TKB2342" s="1279"/>
      <c r="TKC2342" s="1279"/>
      <c r="TKD2342" s="1279"/>
      <c r="TKE2342" s="1279"/>
      <c r="TKF2342" s="1279"/>
      <c r="TKG2342" s="1279"/>
      <c r="TKH2342" s="1279"/>
      <c r="TKI2342" s="1279"/>
      <c r="TKJ2342" s="1279"/>
      <c r="TKK2342" s="1279"/>
      <c r="TKL2342" s="1279"/>
      <c r="TKM2342" s="1279"/>
      <c r="TKN2342" s="1279"/>
      <c r="TKO2342" s="1279"/>
      <c r="TKP2342" s="1279"/>
      <c r="TKQ2342" s="1279"/>
      <c r="TKR2342" s="1279"/>
      <c r="TKS2342" s="1279"/>
      <c r="TKT2342" s="1279"/>
      <c r="TKU2342" s="1279"/>
      <c r="TKV2342" s="1279"/>
      <c r="TKW2342" s="1279"/>
      <c r="TKX2342" s="1279"/>
      <c r="TKY2342" s="1279"/>
      <c r="TKZ2342" s="1279"/>
      <c r="TLA2342" s="1279"/>
      <c r="TLB2342" s="1279"/>
      <c r="TLC2342" s="1279"/>
      <c r="TLD2342" s="1279"/>
      <c r="TLE2342" s="1279"/>
      <c r="TLF2342" s="1279"/>
      <c r="TLG2342" s="1279"/>
      <c r="TLH2342" s="1279"/>
      <c r="TLI2342" s="1279"/>
      <c r="TLJ2342" s="1279"/>
      <c r="TLK2342" s="1279"/>
      <c r="TLL2342" s="1279"/>
      <c r="TLM2342" s="1279"/>
      <c r="TLN2342" s="1279"/>
      <c r="TLO2342" s="1279"/>
      <c r="TLP2342" s="1279"/>
      <c r="TLQ2342" s="1279"/>
      <c r="TLR2342" s="1279"/>
      <c r="TLS2342" s="1279"/>
      <c r="TLT2342" s="1279"/>
      <c r="TLU2342" s="1279"/>
      <c r="TLV2342" s="1279"/>
      <c r="TLW2342" s="1279"/>
      <c r="TLX2342" s="1279"/>
      <c r="TLY2342" s="1279"/>
      <c r="TLZ2342" s="1279"/>
      <c r="TMA2342" s="1279"/>
      <c r="TMB2342" s="1279"/>
      <c r="TMC2342" s="1279"/>
      <c r="TMD2342" s="1279"/>
      <c r="TME2342" s="1279"/>
      <c r="TMF2342" s="1279"/>
      <c r="TMG2342" s="1279"/>
      <c r="TMH2342" s="1279"/>
      <c r="TMI2342" s="1279"/>
      <c r="TMJ2342" s="1279"/>
      <c r="TMK2342" s="1279"/>
      <c r="TML2342" s="1279"/>
      <c r="TMM2342" s="1279"/>
      <c r="TMN2342" s="1279"/>
      <c r="TMO2342" s="1279"/>
      <c r="TMP2342" s="1279"/>
      <c r="TMQ2342" s="1279"/>
      <c r="TMR2342" s="1279"/>
      <c r="TMS2342" s="1279"/>
      <c r="TMT2342" s="1279"/>
      <c r="TMU2342" s="1279"/>
      <c r="TMV2342" s="1279"/>
      <c r="TMW2342" s="1279"/>
      <c r="TMX2342" s="1279"/>
      <c r="TMY2342" s="1279"/>
      <c r="TMZ2342" s="1279"/>
      <c r="TNA2342" s="1279"/>
      <c r="TNB2342" s="1279"/>
      <c r="TNC2342" s="1279"/>
      <c r="TND2342" s="1279"/>
      <c r="TNE2342" s="1279"/>
      <c r="TNF2342" s="1279"/>
      <c r="TNG2342" s="1279"/>
      <c r="TNH2342" s="1279"/>
      <c r="TNI2342" s="1279"/>
      <c r="TNJ2342" s="1279"/>
      <c r="TNK2342" s="1279"/>
      <c r="TNL2342" s="1279"/>
      <c r="TNM2342" s="1279"/>
      <c r="TNN2342" s="1279"/>
      <c r="TNO2342" s="1279"/>
      <c r="TNP2342" s="1279"/>
      <c r="TNQ2342" s="1279"/>
      <c r="TNR2342" s="1279"/>
      <c r="TNS2342" s="1279"/>
      <c r="TNT2342" s="1279"/>
      <c r="TNU2342" s="1279"/>
      <c r="TNV2342" s="1279"/>
      <c r="TNW2342" s="1279"/>
      <c r="TNX2342" s="1279"/>
      <c r="TNY2342" s="1279"/>
      <c r="TNZ2342" s="1279"/>
      <c r="TOA2342" s="1279"/>
      <c r="TOB2342" s="1279"/>
      <c r="TOC2342" s="1279"/>
      <c r="TOD2342" s="1279"/>
      <c r="TOE2342" s="1279"/>
      <c r="TOF2342" s="1279"/>
      <c r="TOG2342" s="1279"/>
      <c r="TOH2342" s="1279"/>
      <c r="TOI2342" s="1279"/>
      <c r="TOJ2342" s="1279"/>
      <c r="TOK2342" s="1279"/>
      <c r="TOL2342" s="1279"/>
      <c r="TOM2342" s="1279"/>
      <c r="TON2342" s="1279"/>
      <c r="TOO2342" s="1279"/>
      <c r="TOP2342" s="1279"/>
      <c r="TOQ2342" s="1279"/>
      <c r="TOR2342" s="1279"/>
      <c r="TOS2342" s="1279"/>
      <c r="TOT2342" s="1279"/>
      <c r="TOU2342" s="1279"/>
      <c r="TOV2342" s="1279"/>
      <c r="TOW2342" s="1279"/>
      <c r="TOX2342" s="1279"/>
      <c r="TOY2342" s="1279"/>
      <c r="TOZ2342" s="1279"/>
      <c r="TPA2342" s="1279"/>
      <c r="TPB2342" s="1279"/>
      <c r="TPC2342" s="1279"/>
      <c r="TPD2342" s="1279"/>
      <c r="TPE2342" s="1279"/>
      <c r="TPF2342" s="1279"/>
      <c r="TPG2342" s="1279"/>
      <c r="TPH2342" s="1279"/>
      <c r="TPI2342" s="1279"/>
      <c r="TPJ2342" s="1279"/>
      <c r="TPK2342" s="1279"/>
      <c r="TPL2342" s="1279"/>
      <c r="TPM2342" s="1279"/>
      <c r="TPN2342" s="1279"/>
      <c r="TPO2342" s="1279"/>
      <c r="TPP2342" s="1279"/>
      <c r="TPQ2342" s="1279"/>
      <c r="TPR2342" s="1279"/>
      <c r="TPS2342" s="1279"/>
      <c r="TPT2342" s="1279"/>
      <c r="TPU2342" s="1279"/>
      <c r="TPV2342" s="1279"/>
      <c r="TPW2342" s="1279"/>
      <c r="TPX2342" s="1279"/>
      <c r="TPY2342" s="1279"/>
      <c r="TPZ2342" s="1279"/>
      <c r="TQA2342" s="1279"/>
      <c r="TQB2342" s="1279"/>
      <c r="TQC2342" s="1279"/>
      <c r="TQD2342" s="1279"/>
      <c r="TQE2342" s="1279"/>
      <c r="TQF2342" s="1279"/>
      <c r="TQG2342" s="1279"/>
      <c r="TQH2342" s="1279"/>
      <c r="TQI2342" s="1279"/>
      <c r="TQJ2342" s="1279"/>
      <c r="TQK2342" s="1279"/>
      <c r="TQL2342" s="1279"/>
      <c r="TQM2342" s="1279"/>
      <c r="TQN2342" s="1279"/>
      <c r="TQO2342" s="1279"/>
      <c r="TQP2342" s="1279"/>
      <c r="TQQ2342" s="1279"/>
      <c r="TQR2342" s="1279"/>
      <c r="TQS2342" s="1279"/>
      <c r="TQT2342" s="1279"/>
      <c r="TQU2342" s="1279"/>
      <c r="TQV2342" s="1279"/>
      <c r="TQW2342" s="1279"/>
      <c r="TQX2342" s="1279"/>
      <c r="TQY2342" s="1279"/>
      <c r="TQZ2342" s="1279"/>
      <c r="TRA2342" s="1279"/>
      <c r="TRB2342" s="1279"/>
      <c r="TRC2342" s="1279"/>
      <c r="TRD2342" s="1279"/>
      <c r="TRE2342" s="1279"/>
      <c r="TRF2342" s="1279"/>
      <c r="TRG2342" s="1279"/>
      <c r="TRH2342" s="1279"/>
      <c r="TRI2342" s="1279"/>
      <c r="TRJ2342" s="1279"/>
      <c r="TRK2342" s="1279"/>
      <c r="TRL2342" s="1279"/>
      <c r="TRM2342" s="1279"/>
      <c r="TRN2342" s="1279"/>
      <c r="TRO2342" s="1279"/>
      <c r="TRP2342" s="1279"/>
      <c r="TRQ2342" s="1279"/>
      <c r="TRR2342" s="1279"/>
      <c r="TRS2342" s="1279"/>
      <c r="TRT2342" s="1279"/>
      <c r="TRU2342" s="1279"/>
      <c r="TRV2342" s="1279"/>
      <c r="TRW2342" s="1279"/>
      <c r="TRX2342" s="1279"/>
      <c r="TRY2342" s="1279"/>
      <c r="TRZ2342" s="1279"/>
      <c r="TSA2342" s="1279"/>
      <c r="TSB2342" s="1279"/>
      <c r="TSC2342" s="1279"/>
      <c r="TSD2342" s="1279"/>
      <c r="TSE2342" s="1279"/>
      <c r="TSF2342" s="1279"/>
      <c r="TSG2342" s="1279"/>
      <c r="TSH2342" s="1279"/>
      <c r="TSI2342" s="1279"/>
      <c r="TSJ2342" s="1279"/>
      <c r="TSK2342" s="1279"/>
      <c r="TSL2342" s="1279"/>
      <c r="TSM2342" s="1279"/>
      <c r="TSN2342" s="1279"/>
      <c r="TSO2342" s="1279"/>
      <c r="TSP2342" s="1279"/>
      <c r="TSQ2342" s="1279"/>
      <c r="TSR2342" s="1279"/>
      <c r="TSS2342" s="1279"/>
      <c r="TST2342" s="1279"/>
      <c r="TSU2342" s="1279"/>
      <c r="TSV2342" s="1279"/>
      <c r="TSW2342" s="1279"/>
      <c r="TSX2342" s="1279"/>
      <c r="TSY2342" s="1279"/>
      <c r="TSZ2342" s="1279"/>
      <c r="TTA2342" s="1279"/>
      <c r="TTB2342" s="1279"/>
      <c r="TTC2342" s="1279"/>
      <c r="TTD2342" s="1279"/>
      <c r="TTE2342" s="1279"/>
      <c r="TTF2342" s="1279"/>
      <c r="TTG2342" s="1279"/>
      <c r="TTH2342" s="1279"/>
      <c r="TTI2342" s="1279"/>
      <c r="TTJ2342" s="1279"/>
      <c r="TTK2342" s="1279"/>
      <c r="TTL2342" s="1279"/>
      <c r="TTM2342" s="1279"/>
      <c r="TTN2342" s="1279"/>
      <c r="TTO2342" s="1279"/>
      <c r="TTP2342" s="1279"/>
      <c r="TTQ2342" s="1279"/>
      <c r="TTR2342" s="1279"/>
      <c r="TTS2342" s="1279"/>
      <c r="TTT2342" s="1279"/>
      <c r="TTU2342" s="1279"/>
      <c r="TTV2342" s="1279"/>
      <c r="TTW2342" s="1279"/>
      <c r="TTX2342" s="1279"/>
      <c r="TTY2342" s="1279"/>
      <c r="TTZ2342" s="1279"/>
      <c r="TUA2342" s="1279"/>
      <c r="TUB2342" s="1279"/>
      <c r="TUC2342" s="1279"/>
      <c r="TUD2342" s="1279"/>
      <c r="TUE2342" s="1279"/>
      <c r="TUF2342" s="1279"/>
      <c r="TUG2342" s="1279"/>
      <c r="TUH2342" s="1279"/>
      <c r="TUI2342" s="1279"/>
      <c r="TUJ2342" s="1279"/>
      <c r="TUK2342" s="1279"/>
      <c r="TUL2342" s="1279"/>
      <c r="TUM2342" s="1279"/>
      <c r="TUN2342" s="1279"/>
      <c r="TUO2342" s="1279"/>
      <c r="TUP2342" s="1279"/>
      <c r="TUQ2342" s="1279"/>
      <c r="TUR2342" s="1279"/>
      <c r="TUS2342" s="1279"/>
      <c r="TUT2342" s="1279"/>
      <c r="TUU2342" s="1279"/>
      <c r="TUV2342" s="1279"/>
      <c r="TUW2342" s="1279"/>
      <c r="TUX2342" s="1279"/>
      <c r="TUY2342" s="1279"/>
      <c r="TUZ2342" s="1279"/>
      <c r="TVA2342" s="1279"/>
      <c r="TVB2342" s="1279"/>
      <c r="TVC2342" s="1279"/>
      <c r="TVD2342" s="1279"/>
      <c r="TVE2342" s="1279"/>
      <c r="TVF2342" s="1279"/>
      <c r="TVG2342" s="1279"/>
      <c r="TVH2342" s="1279"/>
      <c r="TVI2342" s="1279"/>
      <c r="TVJ2342" s="1279"/>
      <c r="TVK2342" s="1279"/>
      <c r="TVL2342" s="1279"/>
      <c r="TVM2342" s="1279"/>
      <c r="TVN2342" s="1279"/>
      <c r="TVO2342" s="1279"/>
      <c r="TVP2342" s="1279"/>
      <c r="TVQ2342" s="1279"/>
      <c r="TVR2342" s="1279"/>
      <c r="TVS2342" s="1279"/>
      <c r="TVT2342" s="1279"/>
      <c r="TVU2342" s="1279"/>
      <c r="TVV2342" s="1279"/>
      <c r="TVW2342" s="1279"/>
      <c r="TVX2342" s="1279"/>
      <c r="TVY2342" s="1279"/>
      <c r="TVZ2342" s="1279"/>
      <c r="TWA2342" s="1279"/>
      <c r="TWB2342" s="1279"/>
      <c r="TWC2342" s="1279"/>
      <c r="TWD2342" s="1279"/>
      <c r="TWE2342" s="1279"/>
      <c r="TWF2342" s="1279"/>
      <c r="TWG2342" s="1279"/>
      <c r="TWH2342" s="1279"/>
      <c r="TWI2342" s="1279"/>
      <c r="TWJ2342" s="1279"/>
      <c r="TWK2342" s="1279"/>
      <c r="TWL2342" s="1279"/>
      <c r="TWM2342" s="1279"/>
      <c r="TWN2342" s="1279"/>
      <c r="TWO2342" s="1279"/>
      <c r="TWP2342" s="1279"/>
      <c r="TWQ2342" s="1279"/>
      <c r="TWR2342" s="1279"/>
      <c r="TWS2342" s="1279"/>
      <c r="TWT2342" s="1279"/>
      <c r="TWU2342" s="1279"/>
      <c r="TWV2342" s="1279"/>
      <c r="TWW2342" s="1279"/>
      <c r="TWX2342" s="1279"/>
      <c r="TWY2342" s="1279"/>
      <c r="TWZ2342" s="1279"/>
      <c r="TXA2342" s="1279"/>
      <c r="TXB2342" s="1279"/>
      <c r="TXC2342" s="1279"/>
      <c r="TXD2342" s="1279"/>
      <c r="TXE2342" s="1279"/>
      <c r="TXF2342" s="1279"/>
      <c r="TXG2342" s="1279"/>
      <c r="TXH2342" s="1279"/>
      <c r="TXI2342" s="1279"/>
      <c r="TXJ2342" s="1279"/>
      <c r="TXK2342" s="1279"/>
      <c r="TXL2342" s="1279"/>
      <c r="TXM2342" s="1279"/>
      <c r="TXN2342" s="1279"/>
      <c r="TXO2342" s="1279"/>
      <c r="TXP2342" s="1279"/>
      <c r="TXQ2342" s="1279"/>
      <c r="TXR2342" s="1279"/>
      <c r="TXS2342" s="1279"/>
      <c r="TXT2342" s="1279"/>
      <c r="TXU2342" s="1279"/>
      <c r="TXV2342" s="1279"/>
      <c r="TXW2342" s="1279"/>
      <c r="TXX2342" s="1279"/>
      <c r="TXY2342" s="1279"/>
      <c r="TXZ2342" s="1279"/>
      <c r="TYA2342" s="1279"/>
      <c r="TYB2342" s="1279"/>
      <c r="TYC2342" s="1279"/>
      <c r="TYD2342" s="1279"/>
      <c r="TYE2342" s="1279"/>
      <c r="TYF2342" s="1279"/>
      <c r="TYG2342" s="1279"/>
      <c r="TYH2342" s="1279"/>
      <c r="TYI2342" s="1279"/>
      <c r="TYJ2342" s="1279"/>
      <c r="TYK2342" s="1279"/>
      <c r="TYL2342" s="1279"/>
      <c r="TYM2342" s="1279"/>
      <c r="TYN2342" s="1279"/>
      <c r="TYO2342" s="1279"/>
      <c r="TYP2342" s="1279"/>
      <c r="TYQ2342" s="1279"/>
      <c r="TYR2342" s="1279"/>
      <c r="TYS2342" s="1279"/>
      <c r="TYT2342" s="1279"/>
      <c r="TYU2342" s="1279"/>
      <c r="TYV2342" s="1279"/>
      <c r="TYW2342" s="1279"/>
      <c r="TYX2342" s="1279"/>
      <c r="TYY2342" s="1279"/>
      <c r="TYZ2342" s="1279"/>
      <c r="TZA2342" s="1279"/>
      <c r="TZB2342" s="1279"/>
      <c r="TZC2342" s="1279"/>
      <c r="TZD2342" s="1279"/>
      <c r="TZE2342" s="1279"/>
      <c r="TZF2342" s="1279"/>
      <c r="TZG2342" s="1279"/>
      <c r="TZH2342" s="1279"/>
      <c r="TZI2342" s="1279"/>
      <c r="TZJ2342" s="1279"/>
      <c r="TZK2342" s="1279"/>
      <c r="TZL2342" s="1279"/>
      <c r="TZM2342" s="1279"/>
      <c r="TZN2342" s="1279"/>
      <c r="TZO2342" s="1279"/>
      <c r="TZP2342" s="1279"/>
      <c r="TZQ2342" s="1279"/>
      <c r="TZR2342" s="1279"/>
      <c r="TZS2342" s="1279"/>
      <c r="TZT2342" s="1279"/>
      <c r="TZU2342" s="1279"/>
      <c r="TZV2342" s="1279"/>
      <c r="TZW2342" s="1279"/>
      <c r="TZX2342" s="1279"/>
      <c r="TZY2342" s="1279"/>
      <c r="TZZ2342" s="1279"/>
      <c r="UAA2342" s="1279"/>
      <c r="UAB2342" s="1279"/>
      <c r="UAC2342" s="1279"/>
      <c r="UAD2342" s="1279"/>
      <c r="UAE2342" s="1279"/>
      <c r="UAF2342" s="1279"/>
      <c r="UAG2342" s="1279"/>
      <c r="UAH2342" s="1279"/>
      <c r="UAI2342" s="1279"/>
      <c r="UAJ2342" s="1279"/>
      <c r="UAK2342" s="1279"/>
      <c r="UAL2342" s="1279"/>
      <c r="UAM2342" s="1279"/>
      <c r="UAN2342" s="1279"/>
      <c r="UAO2342" s="1279"/>
      <c r="UAP2342" s="1279"/>
      <c r="UAQ2342" s="1279"/>
      <c r="UAR2342" s="1279"/>
      <c r="UAS2342" s="1279"/>
      <c r="UAT2342" s="1279"/>
      <c r="UAU2342" s="1279"/>
      <c r="UAV2342" s="1279"/>
      <c r="UAW2342" s="1279"/>
      <c r="UAX2342" s="1279"/>
      <c r="UAY2342" s="1279"/>
      <c r="UAZ2342" s="1279"/>
      <c r="UBA2342" s="1279"/>
      <c r="UBB2342" s="1279"/>
      <c r="UBC2342" s="1279"/>
      <c r="UBD2342" s="1279"/>
      <c r="UBE2342" s="1279"/>
      <c r="UBF2342" s="1279"/>
      <c r="UBG2342" s="1279"/>
      <c r="UBH2342" s="1279"/>
      <c r="UBI2342" s="1279"/>
      <c r="UBJ2342" s="1279"/>
      <c r="UBK2342" s="1279"/>
      <c r="UBL2342" s="1279"/>
      <c r="UBM2342" s="1279"/>
      <c r="UBN2342" s="1279"/>
      <c r="UBO2342" s="1279"/>
      <c r="UBP2342" s="1279"/>
      <c r="UBQ2342" s="1279"/>
      <c r="UBR2342" s="1279"/>
      <c r="UBS2342" s="1279"/>
      <c r="UBT2342" s="1279"/>
      <c r="UBU2342" s="1279"/>
      <c r="UBV2342" s="1279"/>
      <c r="UBW2342" s="1279"/>
      <c r="UBX2342" s="1279"/>
      <c r="UBY2342" s="1279"/>
      <c r="UBZ2342" s="1279"/>
      <c r="UCA2342" s="1279"/>
      <c r="UCB2342" s="1279"/>
      <c r="UCC2342" s="1279"/>
      <c r="UCD2342" s="1279"/>
      <c r="UCE2342" s="1279"/>
      <c r="UCF2342" s="1279"/>
      <c r="UCG2342" s="1279"/>
      <c r="UCH2342" s="1279"/>
      <c r="UCI2342" s="1279"/>
      <c r="UCJ2342" s="1279"/>
      <c r="UCK2342" s="1279"/>
      <c r="UCL2342" s="1279"/>
      <c r="UCM2342" s="1279"/>
      <c r="UCN2342" s="1279"/>
      <c r="UCO2342" s="1279"/>
      <c r="UCP2342" s="1279"/>
      <c r="UCQ2342" s="1279"/>
      <c r="UCR2342" s="1279"/>
      <c r="UCS2342" s="1279"/>
      <c r="UCT2342" s="1279"/>
      <c r="UCU2342" s="1279"/>
      <c r="UCV2342" s="1279"/>
      <c r="UCW2342" s="1279"/>
      <c r="UCX2342" s="1279"/>
      <c r="UCY2342" s="1279"/>
      <c r="UCZ2342" s="1279"/>
      <c r="UDA2342" s="1279"/>
      <c r="UDB2342" s="1279"/>
      <c r="UDC2342" s="1279"/>
      <c r="UDD2342" s="1279"/>
      <c r="UDE2342" s="1279"/>
      <c r="UDF2342" s="1279"/>
      <c r="UDG2342" s="1279"/>
      <c r="UDH2342" s="1279"/>
      <c r="UDI2342" s="1279"/>
      <c r="UDJ2342" s="1279"/>
      <c r="UDK2342" s="1279"/>
      <c r="UDL2342" s="1279"/>
      <c r="UDM2342" s="1279"/>
      <c r="UDN2342" s="1279"/>
      <c r="UDO2342" s="1279"/>
      <c r="UDP2342" s="1279"/>
      <c r="UDQ2342" s="1279"/>
      <c r="UDR2342" s="1279"/>
      <c r="UDS2342" s="1279"/>
      <c r="UDT2342" s="1279"/>
      <c r="UDU2342" s="1279"/>
      <c r="UDV2342" s="1279"/>
      <c r="UDW2342" s="1279"/>
      <c r="UDX2342" s="1279"/>
      <c r="UDY2342" s="1279"/>
      <c r="UDZ2342" s="1279"/>
      <c r="UEA2342" s="1279"/>
      <c r="UEB2342" s="1279"/>
      <c r="UEC2342" s="1279"/>
      <c r="UED2342" s="1279"/>
      <c r="UEE2342" s="1279"/>
      <c r="UEF2342" s="1279"/>
      <c r="UEG2342" s="1279"/>
      <c r="UEH2342" s="1279"/>
      <c r="UEI2342" s="1279"/>
      <c r="UEJ2342" s="1279"/>
      <c r="UEK2342" s="1279"/>
      <c r="UEL2342" s="1279"/>
      <c r="UEM2342" s="1279"/>
      <c r="UEN2342" s="1279"/>
      <c r="UEO2342" s="1279"/>
      <c r="UEP2342" s="1279"/>
      <c r="UEQ2342" s="1279"/>
      <c r="UER2342" s="1279"/>
      <c r="UES2342" s="1279"/>
      <c r="UET2342" s="1279"/>
      <c r="UEU2342" s="1279"/>
      <c r="UEV2342" s="1279"/>
      <c r="UEW2342" s="1279"/>
      <c r="UEX2342" s="1279"/>
      <c r="UEY2342" s="1279"/>
      <c r="UEZ2342" s="1279"/>
      <c r="UFA2342" s="1279"/>
      <c r="UFB2342" s="1279"/>
      <c r="UFC2342" s="1279"/>
      <c r="UFD2342" s="1279"/>
      <c r="UFE2342" s="1279"/>
      <c r="UFF2342" s="1279"/>
      <c r="UFG2342" s="1279"/>
      <c r="UFH2342" s="1279"/>
      <c r="UFI2342" s="1279"/>
      <c r="UFJ2342" s="1279"/>
      <c r="UFK2342" s="1279"/>
      <c r="UFL2342" s="1279"/>
      <c r="UFM2342" s="1279"/>
      <c r="UFN2342" s="1279"/>
      <c r="UFO2342" s="1279"/>
      <c r="UFP2342" s="1279"/>
      <c r="UFQ2342" s="1279"/>
      <c r="UFR2342" s="1279"/>
      <c r="UFS2342" s="1279"/>
      <c r="UFT2342" s="1279"/>
      <c r="UFU2342" s="1279"/>
      <c r="UFV2342" s="1279"/>
      <c r="UFW2342" s="1279"/>
      <c r="UFX2342" s="1279"/>
      <c r="UFY2342" s="1279"/>
      <c r="UFZ2342" s="1279"/>
      <c r="UGA2342" s="1279"/>
      <c r="UGB2342" s="1279"/>
      <c r="UGC2342" s="1279"/>
      <c r="UGD2342" s="1279"/>
      <c r="UGE2342" s="1279"/>
      <c r="UGF2342" s="1279"/>
      <c r="UGG2342" s="1279"/>
      <c r="UGH2342" s="1279"/>
      <c r="UGI2342" s="1279"/>
      <c r="UGJ2342" s="1279"/>
      <c r="UGK2342" s="1279"/>
      <c r="UGL2342" s="1279"/>
      <c r="UGM2342" s="1279"/>
      <c r="UGN2342" s="1279"/>
      <c r="UGO2342" s="1279"/>
      <c r="UGP2342" s="1279"/>
      <c r="UGQ2342" s="1279"/>
      <c r="UGR2342" s="1279"/>
      <c r="UGS2342" s="1279"/>
      <c r="UGT2342" s="1279"/>
      <c r="UGU2342" s="1279"/>
      <c r="UGV2342" s="1279"/>
      <c r="UGW2342" s="1279"/>
      <c r="UGX2342" s="1279"/>
      <c r="UGY2342" s="1279"/>
      <c r="UGZ2342" s="1279"/>
      <c r="UHA2342" s="1279"/>
      <c r="UHB2342" s="1279"/>
      <c r="UHC2342" s="1279"/>
      <c r="UHD2342" s="1279"/>
      <c r="UHE2342" s="1279"/>
      <c r="UHF2342" s="1279"/>
      <c r="UHG2342" s="1279"/>
      <c r="UHH2342" s="1279"/>
      <c r="UHI2342" s="1279"/>
      <c r="UHJ2342" s="1279"/>
      <c r="UHK2342" s="1279"/>
      <c r="UHL2342" s="1279"/>
      <c r="UHM2342" s="1279"/>
      <c r="UHN2342" s="1279"/>
      <c r="UHO2342" s="1279"/>
      <c r="UHP2342" s="1279"/>
      <c r="UHQ2342" s="1279"/>
      <c r="UHR2342" s="1279"/>
      <c r="UHS2342" s="1279"/>
      <c r="UHT2342" s="1279"/>
      <c r="UHU2342" s="1279"/>
      <c r="UHV2342" s="1279"/>
      <c r="UHW2342" s="1279"/>
      <c r="UHX2342" s="1279"/>
      <c r="UHY2342" s="1279"/>
      <c r="UHZ2342" s="1279"/>
      <c r="UIA2342" s="1279"/>
      <c r="UIB2342" s="1279"/>
      <c r="UIC2342" s="1279"/>
      <c r="UID2342" s="1279"/>
      <c r="UIE2342" s="1279"/>
      <c r="UIF2342" s="1279"/>
      <c r="UIG2342" s="1279"/>
      <c r="UIH2342" s="1279"/>
      <c r="UII2342" s="1279"/>
      <c r="UIJ2342" s="1279"/>
      <c r="UIK2342" s="1279"/>
      <c r="UIL2342" s="1279"/>
      <c r="UIM2342" s="1279"/>
      <c r="UIN2342" s="1279"/>
      <c r="UIO2342" s="1279"/>
      <c r="UIP2342" s="1279"/>
      <c r="UIQ2342" s="1279"/>
      <c r="UIR2342" s="1279"/>
      <c r="UIS2342" s="1279"/>
      <c r="UIT2342" s="1279"/>
      <c r="UIU2342" s="1279"/>
      <c r="UIV2342" s="1279"/>
      <c r="UIW2342" s="1279"/>
      <c r="UIX2342" s="1279"/>
      <c r="UIY2342" s="1279"/>
      <c r="UIZ2342" s="1279"/>
      <c r="UJA2342" s="1279"/>
      <c r="UJB2342" s="1279"/>
      <c r="UJC2342" s="1279"/>
      <c r="UJD2342" s="1279"/>
      <c r="UJE2342" s="1279"/>
      <c r="UJF2342" s="1279"/>
      <c r="UJG2342" s="1279"/>
      <c r="UJH2342" s="1279"/>
      <c r="UJI2342" s="1279"/>
      <c r="UJJ2342" s="1279"/>
      <c r="UJK2342" s="1279"/>
      <c r="UJL2342" s="1279"/>
      <c r="UJM2342" s="1279"/>
      <c r="UJN2342" s="1279"/>
      <c r="UJO2342" s="1279"/>
      <c r="UJP2342" s="1279"/>
      <c r="UJQ2342" s="1279"/>
      <c r="UJR2342" s="1279"/>
      <c r="UJS2342" s="1279"/>
      <c r="UJT2342" s="1279"/>
      <c r="UJU2342" s="1279"/>
      <c r="UJV2342" s="1279"/>
      <c r="UJW2342" s="1279"/>
      <c r="UJX2342" s="1279"/>
      <c r="UJY2342" s="1279"/>
      <c r="UJZ2342" s="1279"/>
      <c r="UKA2342" s="1279"/>
      <c r="UKB2342" s="1279"/>
      <c r="UKC2342" s="1279"/>
      <c r="UKD2342" s="1279"/>
      <c r="UKE2342" s="1279"/>
      <c r="UKF2342" s="1279"/>
      <c r="UKG2342" s="1279"/>
      <c r="UKH2342" s="1279"/>
      <c r="UKI2342" s="1279"/>
      <c r="UKJ2342" s="1279"/>
      <c r="UKK2342" s="1279"/>
      <c r="UKL2342" s="1279"/>
      <c r="UKM2342" s="1279"/>
      <c r="UKN2342" s="1279"/>
      <c r="UKO2342" s="1279"/>
      <c r="UKP2342" s="1279"/>
      <c r="UKQ2342" s="1279"/>
      <c r="UKR2342" s="1279"/>
      <c r="UKS2342" s="1279"/>
      <c r="UKT2342" s="1279"/>
      <c r="UKU2342" s="1279"/>
      <c r="UKV2342" s="1279"/>
      <c r="UKW2342" s="1279"/>
      <c r="UKX2342" s="1279"/>
      <c r="UKY2342" s="1279"/>
      <c r="UKZ2342" s="1279"/>
      <c r="ULA2342" s="1279"/>
      <c r="ULB2342" s="1279"/>
      <c r="ULC2342" s="1279"/>
      <c r="ULD2342" s="1279"/>
      <c r="ULE2342" s="1279"/>
      <c r="ULF2342" s="1279"/>
      <c r="ULG2342" s="1279"/>
      <c r="ULH2342" s="1279"/>
      <c r="ULI2342" s="1279"/>
      <c r="ULJ2342" s="1279"/>
      <c r="ULK2342" s="1279"/>
      <c r="ULL2342" s="1279"/>
      <c r="ULM2342" s="1279"/>
      <c r="ULN2342" s="1279"/>
      <c r="ULO2342" s="1279"/>
      <c r="ULP2342" s="1279"/>
      <c r="ULQ2342" s="1279"/>
      <c r="ULR2342" s="1279"/>
      <c r="ULS2342" s="1279"/>
      <c r="ULT2342" s="1279"/>
      <c r="ULU2342" s="1279"/>
      <c r="ULV2342" s="1279"/>
      <c r="ULW2342" s="1279"/>
      <c r="ULX2342" s="1279"/>
      <c r="ULY2342" s="1279"/>
      <c r="ULZ2342" s="1279"/>
      <c r="UMA2342" s="1279"/>
      <c r="UMB2342" s="1279"/>
      <c r="UMC2342" s="1279"/>
      <c r="UMD2342" s="1279"/>
      <c r="UME2342" s="1279"/>
      <c r="UMF2342" s="1279"/>
      <c r="UMG2342" s="1279"/>
      <c r="UMH2342" s="1279"/>
      <c r="UMI2342" s="1279"/>
      <c r="UMJ2342" s="1279"/>
      <c r="UMK2342" s="1279"/>
      <c r="UML2342" s="1279"/>
      <c r="UMM2342" s="1279"/>
      <c r="UMN2342" s="1279"/>
      <c r="UMO2342" s="1279"/>
      <c r="UMP2342" s="1279"/>
      <c r="UMQ2342" s="1279"/>
      <c r="UMR2342" s="1279"/>
      <c r="UMS2342" s="1279"/>
      <c r="UMT2342" s="1279"/>
      <c r="UMU2342" s="1279"/>
      <c r="UMV2342" s="1279"/>
      <c r="UMW2342" s="1279"/>
      <c r="UMX2342" s="1279"/>
      <c r="UMY2342" s="1279"/>
      <c r="UMZ2342" s="1279"/>
      <c r="UNA2342" s="1279"/>
      <c r="UNB2342" s="1279"/>
      <c r="UNC2342" s="1279"/>
      <c r="UND2342" s="1279"/>
      <c r="UNE2342" s="1279"/>
      <c r="UNF2342" s="1279"/>
      <c r="UNG2342" s="1279"/>
      <c r="UNH2342" s="1279"/>
      <c r="UNI2342" s="1279"/>
      <c r="UNJ2342" s="1279"/>
      <c r="UNK2342" s="1279"/>
      <c r="UNL2342" s="1279"/>
      <c r="UNM2342" s="1279"/>
      <c r="UNN2342" s="1279"/>
      <c r="UNO2342" s="1279"/>
      <c r="UNP2342" s="1279"/>
      <c r="UNQ2342" s="1279"/>
      <c r="UNR2342" s="1279"/>
      <c r="UNS2342" s="1279"/>
      <c r="UNT2342" s="1279"/>
      <c r="UNU2342" s="1279"/>
      <c r="UNV2342" s="1279"/>
      <c r="UNW2342" s="1279"/>
      <c r="UNX2342" s="1279"/>
      <c r="UNY2342" s="1279"/>
      <c r="UNZ2342" s="1279"/>
      <c r="UOA2342" s="1279"/>
      <c r="UOB2342" s="1279"/>
      <c r="UOC2342" s="1279"/>
      <c r="UOD2342" s="1279"/>
      <c r="UOE2342" s="1279"/>
      <c r="UOF2342" s="1279"/>
      <c r="UOG2342" s="1279"/>
      <c r="UOH2342" s="1279"/>
      <c r="UOI2342" s="1279"/>
      <c r="UOJ2342" s="1279"/>
      <c r="UOK2342" s="1279"/>
      <c r="UOL2342" s="1279"/>
      <c r="UOM2342" s="1279"/>
      <c r="UON2342" s="1279"/>
      <c r="UOO2342" s="1279"/>
      <c r="UOP2342" s="1279"/>
      <c r="UOQ2342" s="1279"/>
      <c r="UOR2342" s="1279"/>
      <c r="UOS2342" s="1279"/>
      <c r="UOT2342" s="1279"/>
      <c r="UOU2342" s="1279"/>
      <c r="UOV2342" s="1279"/>
      <c r="UOW2342" s="1279"/>
      <c r="UOX2342" s="1279"/>
      <c r="UOY2342" s="1279"/>
      <c r="UOZ2342" s="1279"/>
      <c r="UPA2342" s="1279"/>
      <c r="UPB2342" s="1279"/>
      <c r="UPC2342" s="1279"/>
      <c r="UPD2342" s="1279"/>
      <c r="UPE2342" s="1279"/>
      <c r="UPF2342" s="1279"/>
      <c r="UPG2342" s="1279"/>
      <c r="UPH2342" s="1279"/>
      <c r="UPI2342" s="1279"/>
      <c r="UPJ2342" s="1279"/>
      <c r="UPK2342" s="1279"/>
      <c r="UPL2342" s="1279"/>
      <c r="UPM2342" s="1279"/>
      <c r="UPN2342" s="1279"/>
      <c r="UPO2342" s="1279"/>
      <c r="UPP2342" s="1279"/>
      <c r="UPQ2342" s="1279"/>
      <c r="UPR2342" s="1279"/>
      <c r="UPS2342" s="1279"/>
      <c r="UPT2342" s="1279"/>
      <c r="UPU2342" s="1279"/>
      <c r="UPV2342" s="1279"/>
      <c r="UPW2342" s="1279"/>
      <c r="UPX2342" s="1279"/>
      <c r="UPY2342" s="1279"/>
      <c r="UPZ2342" s="1279"/>
      <c r="UQA2342" s="1279"/>
      <c r="UQB2342" s="1279"/>
      <c r="UQC2342" s="1279"/>
      <c r="UQD2342" s="1279"/>
      <c r="UQE2342" s="1279"/>
      <c r="UQF2342" s="1279"/>
      <c r="UQG2342" s="1279"/>
      <c r="UQH2342" s="1279"/>
      <c r="UQI2342" s="1279"/>
      <c r="UQJ2342" s="1279"/>
      <c r="UQK2342" s="1279"/>
      <c r="UQL2342" s="1279"/>
      <c r="UQM2342" s="1279"/>
      <c r="UQN2342" s="1279"/>
      <c r="UQO2342" s="1279"/>
      <c r="UQP2342" s="1279"/>
      <c r="UQQ2342" s="1279"/>
      <c r="UQR2342" s="1279"/>
      <c r="UQS2342" s="1279"/>
      <c r="UQT2342" s="1279"/>
      <c r="UQU2342" s="1279"/>
      <c r="UQV2342" s="1279"/>
      <c r="UQW2342" s="1279"/>
      <c r="UQX2342" s="1279"/>
      <c r="UQY2342" s="1279"/>
      <c r="UQZ2342" s="1279"/>
      <c r="URA2342" s="1279"/>
      <c r="URB2342" s="1279"/>
      <c r="URC2342" s="1279"/>
      <c r="URD2342" s="1279"/>
      <c r="URE2342" s="1279"/>
      <c r="URF2342" s="1279"/>
      <c r="URG2342" s="1279"/>
      <c r="URH2342" s="1279"/>
      <c r="URI2342" s="1279"/>
      <c r="URJ2342" s="1279"/>
      <c r="URK2342" s="1279"/>
      <c r="URL2342" s="1279"/>
      <c r="URM2342" s="1279"/>
      <c r="URN2342" s="1279"/>
      <c r="URO2342" s="1279"/>
      <c r="URP2342" s="1279"/>
      <c r="URQ2342" s="1279"/>
      <c r="URR2342" s="1279"/>
      <c r="URS2342" s="1279"/>
      <c r="URT2342" s="1279"/>
      <c r="URU2342" s="1279"/>
      <c r="URV2342" s="1279"/>
      <c r="URW2342" s="1279"/>
      <c r="URX2342" s="1279"/>
      <c r="URY2342" s="1279"/>
      <c r="URZ2342" s="1279"/>
      <c r="USA2342" s="1279"/>
      <c r="USB2342" s="1279"/>
      <c r="USC2342" s="1279"/>
      <c r="USD2342" s="1279"/>
      <c r="USE2342" s="1279"/>
      <c r="USF2342" s="1279"/>
      <c r="USG2342" s="1279"/>
      <c r="USH2342" s="1279"/>
      <c r="USI2342" s="1279"/>
      <c r="USJ2342" s="1279"/>
      <c r="USK2342" s="1279"/>
      <c r="USL2342" s="1279"/>
      <c r="USM2342" s="1279"/>
      <c r="USN2342" s="1279"/>
      <c r="USO2342" s="1279"/>
      <c r="USP2342" s="1279"/>
      <c r="USQ2342" s="1279"/>
      <c r="USR2342" s="1279"/>
      <c r="USS2342" s="1279"/>
      <c r="UST2342" s="1279"/>
      <c r="USU2342" s="1279"/>
      <c r="USV2342" s="1279"/>
      <c r="USW2342" s="1279"/>
      <c r="USX2342" s="1279"/>
      <c r="USY2342" s="1279"/>
      <c r="USZ2342" s="1279"/>
      <c r="UTA2342" s="1279"/>
      <c r="UTB2342" s="1279"/>
      <c r="UTC2342" s="1279"/>
      <c r="UTD2342" s="1279"/>
      <c r="UTE2342" s="1279"/>
      <c r="UTF2342" s="1279"/>
      <c r="UTG2342" s="1279"/>
      <c r="UTH2342" s="1279"/>
      <c r="UTI2342" s="1279"/>
      <c r="UTJ2342" s="1279"/>
      <c r="UTK2342" s="1279"/>
      <c r="UTL2342" s="1279"/>
      <c r="UTM2342" s="1279"/>
      <c r="UTN2342" s="1279"/>
      <c r="UTO2342" s="1279"/>
      <c r="UTP2342" s="1279"/>
      <c r="UTQ2342" s="1279"/>
      <c r="UTR2342" s="1279"/>
      <c r="UTS2342" s="1279"/>
      <c r="UTT2342" s="1279"/>
      <c r="UTU2342" s="1279"/>
      <c r="UTV2342" s="1279"/>
      <c r="UTW2342" s="1279"/>
      <c r="UTX2342" s="1279"/>
      <c r="UTY2342" s="1279"/>
      <c r="UTZ2342" s="1279"/>
      <c r="UUA2342" s="1279"/>
      <c r="UUB2342" s="1279"/>
      <c r="UUC2342" s="1279"/>
      <c r="UUD2342" s="1279"/>
      <c r="UUE2342" s="1279"/>
      <c r="UUF2342" s="1279"/>
      <c r="UUG2342" s="1279"/>
      <c r="UUH2342" s="1279"/>
      <c r="UUI2342" s="1279"/>
      <c r="UUJ2342" s="1279"/>
      <c r="UUK2342" s="1279"/>
      <c r="UUL2342" s="1279"/>
      <c r="UUM2342" s="1279"/>
      <c r="UUN2342" s="1279"/>
      <c r="UUO2342" s="1279"/>
      <c r="UUP2342" s="1279"/>
      <c r="UUQ2342" s="1279"/>
      <c r="UUR2342" s="1279"/>
      <c r="UUS2342" s="1279"/>
      <c r="UUT2342" s="1279"/>
      <c r="UUU2342" s="1279"/>
      <c r="UUV2342" s="1279"/>
      <c r="UUW2342" s="1279"/>
      <c r="UUX2342" s="1279"/>
      <c r="UUY2342" s="1279"/>
      <c r="UUZ2342" s="1279"/>
      <c r="UVA2342" s="1279"/>
      <c r="UVB2342" s="1279"/>
      <c r="UVC2342" s="1279"/>
      <c r="UVD2342" s="1279"/>
      <c r="UVE2342" s="1279"/>
      <c r="UVF2342" s="1279"/>
      <c r="UVG2342" s="1279"/>
      <c r="UVH2342" s="1279"/>
      <c r="UVI2342" s="1279"/>
      <c r="UVJ2342" s="1279"/>
      <c r="UVK2342" s="1279"/>
      <c r="UVL2342" s="1279"/>
      <c r="UVM2342" s="1279"/>
      <c r="UVN2342" s="1279"/>
      <c r="UVO2342" s="1279"/>
      <c r="UVP2342" s="1279"/>
      <c r="UVQ2342" s="1279"/>
      <c r="UVR2342" s="1279"/>
      <c r="UVS2342" s="1279"/>
      <c r="UVT2342" s="1279"/>
      <c r="UVU2342" s="1279"/>
      <c r="UVV2342" s="1279"/>
      <c r="UVW2342" s="1279"/>
      <c r="UVX2342" s="1279"/>
      <c r="UVY2342" s="1279"/>
      <c r="UVZ2342" s="1279"/>
      <c r="UWA2342" s="1279"/>
      <c r="UWB2342" s="1279"/>
      <c r="UWC2342" s="1279"/>
      <c r="UWD2342" s="1279"/>
      <c r="UWE2342" s="1279"/>
      <c r="UWF2342" s="1279"/>
      <c r="UWG2342" s="1279"/>
      <c r="UWH2342" s="1279"/>
      <c r="UWI2342" s="1279"/>
      <c r="UWJ2342" s="1279"/>
      <c r="UWK2342" s="1279"/>
      <c r="UWL2342" s="1279"/>
      <c r="UWM2342" s="1279"/>
      <c r="UWN2342" s="1279"/>
      <c r="UWO2342" s="1279"/>
      <c r="UWP2342" s="1279"/>
      <c r="UWQ2342" s="1279"/>
      <c r="UWR2342" s="1279"/>
      <c r="UWS2342" s="1279"/>
      <c r="UWT2342" s="1279"/>
      <c r="UWU2342" s="1279"/>
      <c r="UWV2342" s="1279"/>
      <c r="UWW2342" s="1279"/>
      <c r="UWX2342" s="1279"/>
      <c r="UWY2342" s="1279"/>
      <c r="UWZ2342" s="1279"/>
      <c r="UXA2342" s="1279"/>
      <c r="UXB2342" s="1279"/>
      <c r="UXC2342" s="1279"/>
      <c r="UXD2342" s="1279"/>
      <c r="UXE2342" s="1279"/>
      <c r="UXF2342" s="1279"/>
      <c r="UXG2342" s="1279"/>
      <c r="UXH2342" s="1279"/>
      <c r="UXI2342" s="1279"/>
      <c r="UXJ2342" s="1279"/>
      <c r="UXK2342" s="1279"/>
      <c r="UXL2342" s="1279"/>
      <c r="UXM2342" s="1279"/>
      <c r="UXN2342" s="1279"/>
      <c r="UXO2342" s="1279"/>
      <c r="UXP2342" s="1279"/>
      <c r="UXQ2342" s="1279"/>
      <c r="UXR2342" s="1279"/>
      <c r="UXS2342" s="1279"/>
      <c r="UXT2342" s="1279"/>
      <c r="UXU2342" s="1279"/>
      <c r="UXV2342" s="1279"/>
      <c r="UXW2342" s="1279"/>
      <c r="UXX2342" s="1279"/>
      <c r="UXY2342" s="1279"/>
      <c r="UXZ2342" s="1279"/>
      <c r="UYA2342" s="1279"/>
      <c r="UYB2342" s="1279"/>
      <c r="UYC2342" s="1279"/>
      <c r="UYD2342" s="1279"/>
      <c r="UYE2342" s="1279"/>
      <c r="UYF2342" s="1279"/>
      <c r="UYG2342" s="1279"/>
      <c r="UYH2342" s="1279"/>
      <c r="UYI2342" s="1279"/>
      <c r="UYJ2342" s="1279"/>
      <c r="UYK2342" s="1279"/>
      <c r="UYL2342" s="1279"/>
      <c r="UYM2342" s="1279"/>
      <c r="UYN2342" s="1279"/>
      <c r="UYO2342" s="1279"/>
      <c r="UYP2342" s="1279"/>
      <c r="UYQ2342" s="1279"/>
      <c r="UYR2342" s="1279"/>
      <c r="UYS2342" s="1279"/>
      <c r="UYT2342" s="1279"/>
      <c r="UYU2342" s="1279"/>
      <c r="UYV2342" s="1279"/>
      <c r="UYW2342" s="1279"/>
      <c r="UYX2342" s="1279"/>
      <c r="UYY2342" s="1279"/>
      <c r="UYZ2342" s="1279"/>
      <c r="UZA2342" s="1279"/>
      <c r="UZB2342" s="1279"/>
      <c r="UZC2342" s="1279"/>
      <c r="UZD2342" s="1279"/>
      <c r="UZE2342" s="1279"/>
      <c r="UZF2342" s="1279"/>
      <c r="UZG2342" s="1279"/>
      <c r="UZH2342" s="1279"/>
      <c r="UZI2342" s="1279"/>
      <c r="UZJ2342" s="1279"/>
      <c r="UZK2342" s="1279"/>
      <c r="UZL2342" s="1279"/>
      <c r="UZM2342" s="1279"/>
      <c r="UZN2342" s="1279"/>
      <c r="UZO2342" s="1279"/>
      <c r="UZP2342" s="1279"/>
      <c r="UZQ2342" s="1279"/>
      <c r="UZR2342" s="1279"/>
      <c r="UZS2342" s="1279"/>
      <c r="UZT2342" s="1279"/>
      <c r="UZU2342" s="1279"/>
      <c r="UZV2342" s="1279"/>
      <c r="UZW2342" s="1279"/>
      <c r="UZX2342" s="1279"/>
      <c r="UZY2342" s="1279"/>
      <c r="UZZ2342" s="1279"/>
      <c r="VAA2342" s="1279"/>
      <c r="VAB2342" s="1279"/>
      <c r="VAC2342" s="1279"/>
      <c r="VAD2342" s="1279"/>
      <c r="VAE2342" s="1279"/>
      <c r="VAF2342" s="1279"/>
      <c r="VAG2342" s="1279"/>
      <c r="VAH2342" s="1279"/>
      <c r="VAI2342" s="1279"/>
      <c r="VAJ2342" s="1279"/>
      <c r="VAK2342" s="1279"/>
      <c r="VAL2342" s="1279"/>
      <c r="VAM2342" s="1279"/>
      <c r="VAN2342" s="1279"/>
      <c r="VAO2342" s="1279"/>
      <c r="VAP2342" s="1279"/>
      <c r="VAQ2342" s="1279"/>
      <c r="VAR2342" s="1279"/>
      <c r="VAS2342" s="1279"/>
      <c r="VAT2342" s="1279"/>
      <c r="VAU2342" s="1279"/>
      <c r="VAV2342" s="1279"/>
      <c r="VAW2342" s="1279"/>
      <c r="VAX2342" s="1279"/>
      <c r="VAY2342" s="1279"/>
      <c r="VAZ2342" s="1279"/>
      <c r="VBA2342" s="1279"/>
      <c r="VBB2342" s="1279"/>
      <c r="VBC2342" s="1279"/>
      <c r="VBD2342" s="1279"/>
      <c r="VBE2342" s="1279"/>
      <c r="VBF2342" s="1279"/>
      <c r="VBG2342" s="1279"/>
      <c r="VBH2342" s="1279"/>
      <c r="VBI2342" s="1279"/>
      <c r="VBJ2342" s="1279"/>
      <c r="VBK2342" s="1279"/>
      <c r="VBL2342" s="1279"/>
      <c r="VBM2342" s="1279"/>
      <c r="VBN2342" s="1279"/>
      <c r="VBO2342" s="1279"/>
      <c r="VBP2342" s="1279"/>
      <c r="VBQ2342" s="1279"/>
      <c r="VBR2342" s="1279"/>
      <c r="VBS2342" s="1279"/>
      <c r="VBT2342" s="1279"/>
      <c r="VBU2342" s="1279"/>
      <c r="VBV2342" s="1279"/>
      <c r="VBW2342" s="1279"/>
      <c r="VBX2342" s="1279"/>
      <c r="VBY2342" s="1279"/>
      <c r="VBZ2342" s="1279"/>
      <c r="VCA2342" s="1279"/>
      <c r="VCB2342" s="1279"/>
      <c r="VCC2342" s="1279"/>
      <c r="VCD2342" s="1279"/>
      <c r="VCE2342" s="1279"/>
      <c r="VCF2342" s="1279"/>
      <c r="VCG2342" s="1279"/>
      <c r="VCH2342" s="1279"/>
      <c r="VCI2342" s="1279"/>
      <c r="VCJ2342" s="1279"/>
      <c r="VCK2342" s="1279"/>
      <c r="VCL2342" s="1279"/>
      <c r="VCM2342" s="1279"/>
      <c r="VCN2342" s="1279"/>
      <c r="VCO2342" s="1279"/>
      <c r="VCP2342" s="1279"/>
      <c r="VCQ2342" s="1279"/>
      <c r="VCR2342" s="1279"/>
      <c r="VCS2342" s="1279"/>
      <c r="VCT2342" s="1279"/>
      <c r="VCU2342" s="1279"/>
      <c r="VCV2342" s="1279"/>
      <c r="VCW2342" s="1279"/>
      <c r="VCX2342" s="1279"/>
      <c r="VCY2342" s="1279"/>
      <c r="VCZ2342" s="1279"/>
      <c r="VDA2342" s="1279"/>
      <c r="VDB2342" s="1279"/>
      <c r="VDC2342" s="1279"/>
      <c r="VDD2342" s="1279"/>
      <c r="VDE2342" s="1279"/>
      <c r="VDF2342" s="1279"/>
      <c r="VDG2342" s="1279"/>
      <c r="VDH2342" s="1279"/>
      <c r="VDI2342" s="1279"/>
      <c r="VDJ2342" s="1279"/>
      <c r="VDK2342" s="1279"/>
      <c r="VDL2342" s="1279"/>
      <c r="VDM2342" s="1279"/>
      <c r="VDN2342" s="1279"/>
      <c r="VDO2342" s="1279"/>
      <c r="VDP2342" s="1279"/>
      <c r="VDQ2342" s="1279"/>
      <c r="VDR2342" s="1279"/>
      <c r="VDS2342" s="1279"/>
      <c r="VDT2342" s="1279"/>
      <c r="VDU2342" s="1279"/>
      <c r="VDV2342" s="1279"/>
      <c r="VDW2342" s="1279"/>
      <c r="VDX2342" s="1279"/>
      <c r="VDY2342" s="1279"/>
      <c r="VDZ2342" s="1279"/>
      <c r="VEA2342" s="1279"/>
      <c r="VEB2342" s="1279"/>
      <c r="VEC2342" s="1279"/>
      <c r="VED2342" s="1279"/>
      <c r="VEE2342" s="1279"/>
      <c r="VEF2342" s="1279"/>
      <c r="VEG2342" s="1279"/>
      <c r="VEH2342" s="1279"/>
      <c r="VEI2342" s="1279"/>
      <c r="VEJ2342" s="1279"/>
      <c r="VEK2342" s="1279"/>
      <c r="VEL2342" s="1279"/>
      <c r="VEM2342" s="1279"/>
      <c r="VEN2342" s="1279"/>
      <c r="VEO2342" s="1279"/>
      <c r="VEP2342" s="1279"/>
      <c r="VEQ2342" s="1279"/>
      <c r="VER2342" s="1279"/>
      <c r="VES2342" s="1279"/>
      <c r="VET2342" s="1279"/>
      <c r="VEU2342" s="1279"/>
      <c r="VEV2342" s="1279"/>
      <c r="VEW2342" s="1279"/>
      <c r="VEX2342" s="1279"/>
      <c r="VEY2342" s="1279"/>
      <c r="VEZ2342" s="1279"/>
      <c r="VFA2342" s="1279"/>
      <c r="VFB2342" s="1279"/>
      <c r="VFC2342" s="1279"/>
      <c r="VFD2342" s="1279"/>
      <c r="VFE2342" s="1279"/>
      <c r="VFF2342" s="1279"/>
      <c r="VFG2342" s="1279"/>
      <c r="VFH2342" s="1279"/>
      <c r="VFI2342" s="1279"/>
      <c r="VFJ2342" s="1279"/>
      <c r="VFK2342" s="1279"/>
      <c r="VFL2342" s="1279"/>
      <c r="VFM2342" s="1279"/>
      <c r="VFN2342" s="1279"/>
      <c r="VFO2342" s="1279"/>
      <c r="VFP2342" s="1279"/>
      <c r="VFQ2342" s="1279"/>
      <c r="VFR2342" s="1279"/>
      <c r="VFS2342" s="1279"/>
      <c r="VFT2342" s="1279"/>
      <c r="VFU2342" s="1279"/>
      <c r="VFV2342" s="1279"/>
      <c r="VFW2342" s="1279"/>
      <c r="VFX2342" s="1279"/>
      <c r="VFY2342" s="1279"/>
      <c r="VFZ2342" s="1279"/>
      <c r="VGA2342" s="1279"/>
      <c r="VGB2342" s="1279"/>
      <c r="VGC2342" s="1279"/>
      <c r="VGD2342" s="1279"/>
      <c r="VGE2342" s="1279"/>
      <c r="VGF2342" s="1279"/>
      <c r="VGG2342" s="1279"/>
      <c r="VGH2342" s="1279"/>
      <c r="VGI2342" s="1279"/>
      <c r="VGJ2342" s="1279"/>
      <c r="VGK2342" s="1279"/>
      <c r="VGL2342" s="1279"/>
      <c r="VGM2342" s="1279"/>
      <c r="VGN2342" s="1279"/>
      <c r="VGO2342" s="1279"/>
      <c r="VGP2342" s="1279"/>
      <c r="VGQ2342" s="1279"/>
      <c r="VGR2342" s="1279"/>
      <c r="VGS2342" s="1279"/>
      <c r="VGT2342" s="1279"/>
      <c r="VGU2342" s="1279"/>
      <c r="VGV2342" s="1279"/>
      <c r="VGW2342" s="1279"/>
      <c r="VGX2342" s="1279"/>
      <c r="VGY2342" s="1279"/>
      <c r="VGZ2342" s="1279"/>
      <c r="VHA2342" s="1279"/>
      <c r="VHB2342" s="1279"/>
      <c r="VHC2342" s="1279"/>
      <c r="VHD2342" s="1279"/>
      <c r="VHE2342" s="1279"/>
      <c r="VHF2342" s="1279"/>
      <c r="VHG2342" s="1279"/>
      <c r="VHH2342" s="1279"/>
      <c r="VHI2342" s="1279"/>
      <c r="VHJ2342" s="1279"/>
      <c r="VHK2342" s="1279"/>
      <c r="VHL2342" s="1279"/>
      <c r="VHM2342" s="1279"/>
      <c r="VHN2342" s="1279"/>
      <c r="VHO2342" s="1279"/>
      <c r="VHP2342" s="1279"/>
      <c r="VHQ2342" s="1279"/>
      <c r="VHR2342" s="1279"/>
      <c r="VHS2342" s="1279"/>
      <c r="VHT2342" s="1279"/>
      <c r="VHU2342" s="1279"/>
      <c r="VHV2342" s="1279"/>
      <c r="VHW2342" s="1279"/>
      <c r="VHX2342" s="1279"/>
      <c r="VHY2342" s="1279"/>
      <c r="VHZ2342" s="1279"/>
      <c r="VIA2342" s="1279"/>
      <c r="VIB2342" s="1279"/>
      <c r="VIC2342" s="1279"/>
      <c r="VID2342" s="1279"/>
      <c r="VIE2342" s="1279"/>
      <c r="VIF2342" s="1279"/>
      <c r="VIG2342" s="1279"/>
      <c r="VIH2342" s="1279"/>
      <c r="VII2342" s="1279"/>
      <c r="VIJ2342" s="1279"/>
      <c r="VIK2342" s="1279"/>
      <c r="VIL2342" s="1279"/>
      <c r="VIM2342" s="1279"/>
      <c r="VIN2342" s="1279"/>
      <c r="VIO2342" s="1279"/>
      <c r="VIP2342" s="1279"/>
      <c r="VIQ2342" s="1279"/>
      <c r="VIR2342" s="1279"/>
      <c r="VIS2342" s="1279"/>
      <c r="VIT2342" s="1279"/>
      <c r="VIU2342" s="1279"/>
      <c r="VIV2342" s="1279"/>
      <c r="VIW2342" s="1279"/>
      <c r="VIX2342" s="1279"/>
      <c r="VIY2342" s="1279"/>
      <c r="VIZ2342" s="1279"/>
      <c r="VJA2342" s="1279"/>
      <c r="VJB2342" s="1279"/>
      <c r="VJC2342" s="1279"/>
      <c r="VJD2342" s="1279"/>
      <c r="VJE2342" s="1279"/>
      <c r="VJF2342" s="1279"/>
      <c r="VJG2342" s="1279"/>
      <c r="VJH2342" s="1279"/>
      <c r="VJI2342" s="1279"/>
      <c r="VJJ2342" s="1279"/>
      <c r="VJK2342" s="1279"/>
      <c r="VJL2342" s="1279"/>
      <c r="VJM2342" s="1279"/>
      <c r="VJN2342" s="1279"/>
      <c r="VJO2342" s="1279"/>
      <c r="VJP2342" s="1279"/>
      <c r="VJQ2342" s="1279"/>
      <c r="VJR2342" s="1279"/>
      <c r="VJS2342" s="1279"/>
      <c r="VJT2342" s="1279"/>
      <c r="VJU2342" s="1279"/>
      <c r="VJV2342" s="1279"/>
      <c r="VJW2342" s="1279"/>
      <c r="VJX2342" s="1279"/>
      <c r="VJY2342" s="1279"/>
      <c r="VJZ2342" s="1279"/>
      <c r="VKA2342" s="1279"/>
      <c r="VKB2342" s="1279"/>
      <c r="VKC2342" s="1279"/>
      <c r="VKD2342" s="1279"/>
      <c r="VKE2342" s="1279"/>
      <c r="VKF2342" s="1279"/>
      <c r="VKG2342" s="1279"/>
      <c r="VKH2342" s="1279"/>
      <c r="VKI2342" s="1279"/>
      <c r="VKJ2342" s="1279"/>
      <c r="VKK2342" s="1279"/>
      <c r="VKL2342" s="1279"/>
      <c r="VKM2342" s="1279"/>
      <c r="VKN2342" s="1279"/>
      <c r="VKO2342" s="1279"/>
      <c r="VKP2342" s="1279"/>
      <c r="VKQ2342" s="1279"/>
      <c r="VKR2342" s="1279"/>
      <c r="VKS2342" s="1279"/>
      <c r="VKT2342" s="1279"/>
      <c r="VKU2342" s="1279"/>
      <c r="VKV2342" s="1279"/>
      <c r="VKW2342" s="1279"/>
      <c r="VKX2342" s="1279"/>
      <c r="VKY2342" s="1279"/>
      <c r="VKZ2342" s="1279"/>
      <c r="VLA2342" s="1279"/>
      <c r="VLB2342" s="1279"/>
      <c r="VLC2342" s="1279"/>
      <c r="VLD2342" s="1279"/>
      <c r="VLE2342" s="1279"/>
      <c r="VLF2342" s="1279"/>
      <c r="VLG2342" s="1279"/>
      <c r="VLH2342" s="1279"/>
      <c r="VLI2342" s="1279"/>
      <c r="VLJ2342" s="1279"/>
      <c r="VLK2342" s="1279"/>
      <c r="VLL2342" s="1279"/>
      <c r="VLM2342" s="1279"/>
      <c r="VLN2342" s="1279"/>
      <c r="VLO2342" s="1279"/>
      <c r="VLP2342" s="1279"/>
      <c r="VLQ2342" s="1279"/>
      <c r="VLR2342" s="1279"/>
      <c r="VLS2342" s="1279"/>
      <c r="VLT2342" s="1279"/>
      <c r="VLU2342" s="1279"/>
      <c r="VLV2342" s="1279"/>
      <c r="VLW2342" s="1279"/>
      <c r="VLX2342" s="1279"/>
      <c r="VLY2342" s="1279"/>
      <c r="VLZ2342" s="1279"/>
      <c r="VMA2342" s="1279"/>
      <c r="VMB2342" s="1279"/>
      <c r="VMC2342" s="1279"/>
      <c r="VMD2342" s="1279"/>
      <c r="VME2342" s="1279"/>
      <c r="VMF2342" s="1279"/>
      <c r="VMG2342" s="1279"/>
      <c r="VMH2342" s="1279"/>
      <c r="VMI2342" s="1279"/>
      <c r="VMJ2342" s="1279"/>
      <c r="VMK2342" s="1279"/>
      <c r="VML2342" s="1279"/>
      <c r="VMM2342" s="1279"/>
      <c r="VMN2342" s="1279"/>
      <c r="VMO2342" s="1279"/>
      <c r="VMP2342" s="1279"/>
      <c r="VMQ2342" s="1279"/>
      <c r="VMR2342" s="1279"/>
      <c r="VMS2342" s="1279"/>
      <c r="VMT2342" s="1279"/>
      <c r="VMU2342" s="1279"/>
      <c r="VMV2342" s="1279"/>
      <c r="VMW2342" s="1279"/>
      <c r="VMX2342" s="1279"/>
      <c r="VMY2342" s="1279"/>
      <c r="VMZ2342" s="1279"/>
      <c r="VNA2342" s="1279"/>
      <c r="VNB2342" s="1279"/>
      <c r="VNC2342" s="1279"/>
      <c r="VND2342" s="1279"/>
      <c r="VNE2342" s="1279"/>
      <c r="VNF2342" s="1279"/>
      <c r="VNG2342" s="1279"/>
      <c r="VNH2342" s="1279"/>
      <c r="VNI2342" s="1279"/>
      <c r="VNJ2342" s="1279"/>
      <c r="VNK2342" s="1279"/>
      <c r="VNL2342" s="1279"/>
      <c r="VNM2342" s="1279"/>
      <c r="VNN2342" s="1279"/>
      <c r="VNO2342" s="1279"/>
      <c r="VNP2342" s="1279"/>
      <c r="VNQ2342" s="1279"/>
      <c r="VNR2342" s="1279"/>
      <c r="VNS2342" s="1279"/>
      <c r="VNT2342" s="1279"/>
      <c r="VNU2342" s="1279"/>
      <c r="VNV2342" s="1279"/>
      <c r="VNW2342" s="1279"/>
      <c r="VNX2342" s="1279"/>
      <c r="VNY2342" s="1279"/>
      <c r="VNZ2342" s="1279"/>
      <c r="VOA2342" s="1279"/>
      <c r="VOB2342" s="1279"/>
      <c r="VOC2342" s="1279"/>
      <c r="VOD2342" s="1279"/>
      <c r="VOE2342" s="1279"/>
      <c r="VOF2342" s="1279"/>
      <c r="VOG2342" s="1279"/>
      <c r="VOH2342" s="1279"/>
      <c r="VOI2342" s="1279"/>
      <c r="VOJ2342" s="1279"/>
      <c r="VOK2342" s="1279"/>
      <c r="VOL2342" s="1279"/>
      <c r="VOM2342" s="1279"/>
      <c r="VON2342" s="1279"/>
      <c r="VOO2342" s="1279"/>
      <c r="VOP2342" s="1279"/>
      <c r="VOQ2342" s="1279"/>
      <c r="VOR2342" s="1279"/>
      <c r="VOS2342" s="1279"/>
      <c r="VOT2342" s="1279"/>
      <c r="VOU2342" s="1279"/>
      <c r="VOV2342" s="1279"/>
      <c r="VOW2342" s="1279"/>
      <c r="VOX2342" s="1279"/>
      <c r="VOY2342" s="1279"/>
      <c r="VOZ2342" s="1279"/>
      <c r="VPA2342" s="1279"/>
      <c r="VPB2342" s="1279"/>
      <c r="VPC2342" s="1279"/>
      <c r="VPD2342" s="1279"/>
      <c r="VPE2342" s="1279"/>
      <c r="VPF2342" s="1279"/>
      <c r="VPG2342" s="1279"/>
      <c r="VPH2342" s="1279"/>
      <c r="VPI2342" s="1279"/>
      <c r="VPJ2342" s="1279"/>
      <c r="VPK2342" s="1279"/>
      <c r="VPL2342" s="1279"/>
      <c r="VPM2342" s="1279"/>
      <c r="VPN2342" s="1279"/>
      <c r="VPO2342" s="1279"/>
      <c r="VPP2342" s="1279"/>
      <c r="VPQ2342" s="1279"/>
      <c r="VPR2342" s="1279"/>
      <c r="VPS2342" s="1279"/>
      <c r="VPT2342" s="1279"/>
      <c r="VPU2342" s="1279"/>
      <c r="VPV2342" s="1279"/>
      <c r="VPW2342" s="1279"/>
      <c r="VPX2342" s="1279"/>
      <c r="VPY2342" s="1279"/>
      <c r="VPZ2342" s="1279"/>
      <c r="VQA2342" s="1279"/>
      <c r="VQB2342" s="1279"/>
      <c r="VQC2342" s="1279"/>
      <c r="VQD2342" s="1279"/>
      <c r="VQE2342" s="1279"/>
      <c r="VQF2342" s="1279"/>
      <c r="VQG2342" s="1279"/>
      <c r="VQH2342" s="1279"/>
      <c r="VQI2342" s="1279"/>
      <c r="VQJ2342" s="1279"/>
      <c r="VQK2342" s="1279"/>
      <c r="VQL2342" s="1279"/>
      <c r="VQM2342" s="1279"/>
      <c r="VQN2342" s="1279"/>
      <c r="VQO2342" s="1279"/>
      <c r="VQP2342" s="1279"/>
      <c r="VQQ2342" s="1279"/>
      <c r="VQR2342" s="1279"/>
      <c r="VQS2342" s="1279"/>
      <c r="VQT2342" s="1279"/>
      <c r="VQU2342" s="1279"/>
      <c r="VQV2342" s="1279"/>
      <c r="VQW2342" s="1279"/>
      <c r="VQX2342" s="1279"/>
      <c r="VQY2342" s="1279"/>
      <c r="VQZ2342" s="1279"/>
      <c r="VRA2342" s="1279"/>
      <c r="VRB2342" s="1279"/>
      <c r="VRC2342" s="1279"/>
      <c r="VRD2342" s="1279"/>
      <c r="VRE2342" s="1279"/>
      <c r="VRF2342" s="1279"/>
      <c r="VRG2342" s="1279"/>
      <c r="VRH2342" s="1279"/>
      <c r="VRI2342" s="1279"/>
      <c r="VRJ2342" s="1279"/>
      <c r="VRK2342" s="1279"/>
      <c r="VRL2342" s="1279"/>
      <c r="VRM2342" s="1279"/>
      <c r="VRN2342" s="1279"/>
      <c r="VRO2342" s="1279"/>
      <c r="VRP2342" s="1279"/>
      <c r="VRQ2342" s="1279"/>
      <c r="VRR2342" s="1279"/>
      <c r="VRS2342" s="1279"/>
      <c r="VRT2342" s="1279"/>
      <c r="VRU2342" s="1279"/>
      <c r="VRV2342" s="1279"/>
      <c r="VRW2342" s="1279"/>
      <c r="VRX2342" s="1279"/>
      <c r="VRY2342" s="1279"/>
      <c r="VRZ2342" s="1279"/>
      <c r="VSA2342" s="1279"/>
      <c r="VSB2342" s="1279"/>
      <c r="VSC2342" s="1279"/>
      <c r="VSD2342" s="1279"/>
      <c r="VSE2342" s="1279"/>
      <c r="VSF2342" s="1279"/>
      <c r="VSG2342" s="1279"/>
      <c r="VSH2342" s="1279"/>
      <c r="VSI2342" s="1279"/>
      <c r="VSJ2342" s="1279"/>
      <c r="VSK2342" s="1279"/>
      <c r="VSL2342" s="1279"/>
      <c r="VSM2342" s="1279"/>
      <c r="VSN2342" s="1279"/>
      <c r="VSO2342" s="1279"/>
      <c r="VSP2342" s="1279"/>
      <c r="VSQ2342" s="1279"/>
      <c r="VSR2342" s="1279"/>
      <c r="VSS2342" s="1279"/>
      <c r="VST2342" s="1279"/>
      <c r="VSU2342" s="1279"/>
      <c r="VSV2342" s="1279"/>
      <c r="VSW2342" s="1279"/>
      <c r="VSX2342" s="1279"/>
      <c r="VSY2342" s="1279"/>
      <c r="VSZ2342" s="1279"/>
      <c r="VTA2342" s="1279"/>
      <c r="VTB2342" s="1279"/>
      <c r="VTC2342" s="1279"/>
      <c r="VTD2342" s="1279"/>
      <c r="VTE2342" s="1279"/>
      <c r="VTF2342" s="1279"/>
      <c r="VTG2342" s="1279"/>
      <c r="VTH2342" s="1279"/>
      <c r="VTI2342" s="1279"/>
      <c r="VTJ2342" s="1279"/>
      <c r="VTK2342" s="1279"/>
      <c r="VTL2342" s="1279"/>
      <c r="VTM2342" s="1279"/>
      <c r="VTN2342" s="1279"/>
      <c r="VTO2342" s="1279"/>
      <c r="VTP2342" s="1279"/>
      <c r="VTQ2342" s="1279"/>
      <c r="VTR2342" s="1279"/>
      <c r="VTS2342" s="1279"/>
      <c r="VTT2342" s="1279"/>
      <c r="VTU2342" s="1279"/>
      <c r="VTV2342" s="1279"/>
      <c r="VTW2342" s="1279"/>
      <c r="VTX2342" s="1279"/>
      <c r="VTY2342" s="1279"/>
      <c r="VTZ2342" s="1279"/>
      <c r="VUA2342" s="1279"/>
      <c r="VUB2342" s="1279"/>
      <c r="VUC2342" s="1279"/>
      <c r="VUD2342" s="1279"/>
      <c r="VUE2342" s="1279"/>
      <c r="VUF2342" s="1279"/>
      <c r="VUG2342" s="1279"/>
      <c r="VUH2342" s="1279"/>
      <c r="VUI2342" s="1279"/>
      <c r="VUJ2342" s="1279"/>
      <c r="VUK2342" s="1279"/>
      <c r="VUL2342" s="1279"/>
      <c r="VUM2342" s="1279"/>
      <c r="VUN2342" s="1279"/>
      <c r="VUO2342" s="1279"/>
      <c r="VUP2342" s="1279"/>
      <c r="VUQ2342" s="1279"/>
      <c r="VUR2342" s="1279"/>
      <c r="VUS2342" s="1279"/>
      <c r="VUT2342" s="1279"/>
      <c r="VUU2342" s="1279"/>
      <c r="VUV2342" s="1279"/>
      <c r="VUW2342" s="1279"/>
      <c r="VUX2342" s="1279"/>
      <c r="VUY2342" s="1279"/>
      <c r="VUZ2342" s="1279"/>
      <c r="VVA2342" s="1279"/>
      <c r="VVB2342" s="1279"/>
      <c r="VVC2342" s="1279"/>
      <c r="VVD2342" s="1279"/>
      <c r="VVE2342" s="1279"/>
      <c r="VVF2342" s="1279"/>
      <c r="VVG2342" s="1279"/>
      <c r="VVH2342" s="1279"/>
      <c r="VVI2342" s="1279"/>
      <c r="VVJ2342" s="1279"/>
      <c r="VVK2342" s="1279"/>
      <c r="VVL2342" s="1279"/>
      <c r="VVM2342" s="1279"/>
      <c r="VVN2342" s="1279"/>
      <c r="VVO2342" s="1279"/>
      <c r="VVP2342" s="1279"/>
      <c r="VVQ2342" s="1279"/>
      <c r="VVR2342" s="1279"/>
      <c r="VVS2342" s="1279"/>
      <c r="VVT2342" s="1279"/>
      <c r="VVU2342" s="1279"/>
      <c r="VVV2342" s="1279"/>
      <c r="VVW2342" s="1279"/>
      <c r="VVX2342" s="1279"/>
      <c r="VVY2342" s="1279"/>
      <c r="VVZ2342" s="1279"/>
      <c r="VWA2342" s="1279"/>
      <c r="VWB2342" s="1279"/>
      <c r="VWC2342" s="1279"/>
      <c r="VWD2342" s="1279"/>
      <c r="VWE2342" s="1279"/>
      <c r="VWF2342" s="1279"/>
      <c r="VWG2342" s="1279"/>
      <c r="VWH2342" s="1279"/>
      <c r="VWI2342" s="1279"/>
      <c r="VWJ2342" s="1279"/>
      <c r="VWK2342" s="1279"/>
      <c r="VWL2342" s="1279"/>
      <c r="VWM2342" s="1279"/>
      <c r="VWN2342" s="1279"/>
      <c r="VWO2342" s="1279"/>
      <c r="VWP2342" s="1279"/>
      <c r="VWQ2342" s="1279"/>
      <c r="VWR2342" s="1279"/>
      <c r="VWS2342" s="1279"/>
      <c r="VWT2342" s="1279"/>
      <c r="VWU2342" s="1279"/>
      <c r="VWV2342" s="1279"/>
      <c r="VWW2342" s="1279"/>
      <c r="VWX2342" s="1279"/>
      <c r="VWY2342" s="1279"/>
      <c r="VWZ2342" s="1279"/>
      <c r="VXA2342" s="1279"/>
      <c r="VXB2342" s="1279"/>
      <c r="VXC2342" s="1279"/>
      <c r="VXD2342" s="1279"/>
      <c r="VXE2342" s="1279"/>
      <c r="VXF2342" s="1279"/>
      <c r="VXG2342" s="1279"/>
      <c r="VXH2342" s="1279"/>
      <c r="VXI2342" s="1279"/>
      <c r="VXJ2342" s="1279"/>
      <c r="VXK2342" s="1279"/>
      <c r="VXL2342" s="1279"/>
      <c r="VXM2342" s="1279"/>
      <c r="VXN2342" s="1279"/>
      <c r="VXO2342" s="1279"/>
      <c r="VXP2342" s="1279"/>
      <c r="VXQ2342" s="1279"/>
      <c r="VXR2342" s="1279"/>
      <c r="VXS2342" s="1279"/>
      <c r="VXT2342" s="1279"/>
      <c r="VXU2342" s="1279"/>
      <c r="VXV2342" s="1279"/>
      <c r="VXW2342" s="1279"/>
      <c r="VXX2342" s="1279"/>
      <c r="VXY2342" s="1279"/>
      <c r="VXZ2342" s="1279"/>
      <c r="VYA2342" s="1279"/>
      <c r="VYB2342" s="1279"/>
      <c r="VYC2342" s="1279"/>
      <c r="VYD2342" s="1279"/>
      <c r="VYE2342" s="1279"/>
      <c r="VYF2342" s="1279"/>
      <c r="VYG2342" s="1279"/>
      <c r="VYH2342" s="1279"/>
      <c r="VYI2342" s="1279"/>
      <c r="VYJ2342" s="1279"/>
      <c r="VYK2342" s="1279"/>
      <c r="VYL2342" s="1279"/>
      <c r="VYM2342" s="1279"/>
      <c r="VYN2342" s="1279"/>
      <c r="VYO2342" s="1279"/>
      <c r="VYP2342" s="1279"/>
      <c r="VYQ2342" s="1279"/>
      <c r="VYR2342" s="1279"/>
      <c r="VYS2342" s="1279"/>
      <c r="VYT2342" s="1279"/>
      <c r="VYU2342" s="1279"/>
      <c r="VYV2342" s="1279"/>
      <c r="VYW2342" s="1279"/>
      <c r="VYX2342" s="1279"/>
      <c r="VYY2342" s="1279"/>
      <c r="VYZ2342" s="1279"/>
      <c r="VZA2342" s="1279"/>
      <c r="VZB2342" s="1279"/>
      <c r="VZC2342" s="1279"/>
      <c r="VZD2342" s="1279"/>
      <c r="VZE2342" s="1279"/>
      <c r="VZF2342" s="1279"/>
      <c r="VZG2342" s="1279"/>
      <c r="VZH2342" s="1279"/>
      <c r="VZI2342" s="1279"/>
      <c r="VZJ2342" s="1279"/>
      <c r="VZK2342" s="1279"/>
      <c r="VZL2342" s="1279"/>
      <c r="VZM2342" s="1279"/>
      <c r="VZN2342" s="1279"/>
      <c r="VZO2342" s="1279"/>
      <c r="VZP2342" s="1279"/>
      <c r="VZQ2342" s="1279"/>
      <c r="VZR2342" s="1279"/>
      <c r="VZS2342" s="1279"/>
      <c r="VZT2342" s="1279"/>
      <c r="VZU2342" s="1279"/>
      <c r="VZV2342" s="1279"/>
      <c r="VZW2342" s="1279"/>
      <c r="VZX2342" s="1279"/>
      <c r="VZY2342" s="1279"/>
      <c r="VZZ2342" s="1279"/>
      <c r="WAA2342" s="1279"/>
      <c r="WAB2342" s="1279"/>
      <c r="WAC2342" s="1279"/>
      <c r="WAD2342" s="1279"/>
      <c r="WAE2342" s="1279"/>
      <c r="WAF2342" s="1279"/>
      <c r="WAG2342" s="1279"/>
      <c r="WAH2342" s="1279"/>
      <c r="WAI2342" s="1279"/>
      <c r="WAJ2342" s="1279"/>
      <c r="WAK2342" s="1279"/>
      <c r="WAL2342" s="1279"/>
      <c r="WAM2342" s="1279"/>
      <c r="WAN2342" s="1279"/>
      <c r="WAO2342" s="1279"/>
      <c r="WAP2342" s="1279"/>
      <c r="WAQ2342" s="1279"/>
      <c r="WAR2342" s="1279"/>
      <c r="WAS2342" s="1279"/>
      <c r="WAT2342" s="1279"/>
      <c r="WAU2342" s="1279"/>
      <c r="WAV2342" s="1279"/>
      <c r="WAW2342" s="1279"/>
      <c r="WAX2342" s="1279"/>
      <c r="WAY2342" s="1279"/>
      <c r="WAZ2342" s="1279"/>
      <c r="WBA2342" s="1279"/>
      <c r="WBB2342" s="1279"/>
      <c r="WBC2342" s="1279"/>
      <c r="WBD2342" s="1279"/>
      <c r="WBE2342" s="1279"/>
      <c r="WBF2342" s="1279"/>
      <c r="WBG2342" s="1279"/>
      <c r="WBH2342" s="1279"/>
      <c r="WBI2342" s="1279"/>
      <c r="WBJ2342" s="1279"/>
      <c r="WBK2342" s="1279"/>
      <c r="WBL2342" s="1279"/>
      <c r="WBM2342" s="1279"/>
      <c r="WBN2342" s="1279"/>
      <c r="WBO2342" s="1279"/>
      <c r="WBP2342" s="1279"/>
      <c r="WBQ2342" s="1279"/>
      <c r="WBR2342" s="1279"/>
      <c r="WBS2342" s="1279"/>
      <c r="WBT2342" s="1279"/>
      <c r="WBU2342" s="1279"/>
      <c r="WBV2342" s="1279"/>
      <c r="WBW2342" s="1279"/>
      <c r="WBX2342" s="1279"/>
      <c r="WBY2342" s="1279"/>
      <c r="WBZ2342" s="1279"/>
      <c r="WCA2342" s="1279"/>
      <c r="WCB2342" s="1279"/>
      <c r="WCC2342" s="1279"/>
      <c r="WCD2342" s="1279"/>
      <c r="WCE2342" s="1279"/>
      <c r="WCF2342" s="1279"/>
      <c r="WCG2342" s="1279"/>
      <c r="WCH2342" s="1279"/>
      <c r="WCI2342" s="1279"/>
      <c r="WCJ2342" s="1279"/>
      <c r="WCK2342" s="1279"/>
      <c r="WCL2342" s="1279"/>
      <c r="WCM2342" s="1279"/>
      <c r="WCN2342" s="1279"/>
      <c r="WCO2342" s="1279"/>
      <c r="WCP2342" s="1279"/>
      <c r="WCQ2342" s="1279"/>
      <c r="WCR2342" s="1279"/>
      <c r="WCS2342" s="1279"/>
      <c r="WCT2342" s="1279"/>
      <c r="WCU2342" s="1279"/>
      <c r="WCV2342" s="1279"/>
      <c r="WCW2342" s="1279"/>
      <c r="WCX2342" s="1279"/>
      <c r="WCY2342" s="1279"/>
      <c r="WCZ2342" s="1279"/>
      <c r="WDA2342" s="1279"/>
      <c r="WDB2342" s="1279"/>
      <c r="WDC2342" s="1279"/>
      <c r="WDD2342" s="1279"/>
      <c r="WDE2342" s="1279"/>
      <c r="WDF2342" s="1279"/>
      <c r="WDG2342" s="1279"/>
      <c r="WDH2342" s="1279"/>
      <c r="WDI2342" s="1279"/>
      <c r="WDJ2342" s="1279"/>
      <c r="WDK2342" s="1279"/>
      <c r="WDL2342" s="1279"/>
      <c r="WDM2342" s="1279"/>
      <c r="WDN2342" s="1279"/>
      <c r="WDO2342" s="1279"/>
      <c r="WDP2342" s="1279"/>
      <c r="WDQ2342" s="1279"/>
      <c r="WDR2342" s="1279"/>
      <c r="WDS2342" s="1279"/>
      <c r="WDT2342" s="1279"/>
      <c r="WDU2342" s="1279"/>
      <c r="WDV2342" s="1279"/>
      <c r="WDW2342" s="1279"/>
      <c r="WDX2342" s="1279"/>
      <c r="WDY2342" s="1279"/>
      <c r="WDZ2342" s="1279"/>
      <c r="WEA2342" s="1279"/>
      <c r="WEB2342" s="1279"/>
      <c r="WEC2342" s="1279"/>
      <c r="WED2342" s="1279"/>
      <c r="WEE2342" s="1279"/>
      <c r="WEF2342" s="1279"/>
      <c r="WEG2342" s="1279"/>
      <c r="WEH2342" s="1279"/>
      <c r="WEI2342" s="1279"/>
      <c r="WEJ2342" s="1279"/>
      <c r="WEK2342" s="1279"/>
      <c r="WEL2342" s="1279"/>
      <c r="WEM2342" s="1279"/>
      <c r="WEN2342" s="1279"/>
      <c r="WEO2342" s="1279"/>
      <c r="WEP2342" s="1279"/>
      <c r="WEQ2342" s="1279"/>
      <c r="WER2342" s="1279"/>
      <c r="WES2342" s="1279"/>
      <c r="WET2342" s="1279"/>
      <c r="WEU2342" s="1279"/>
      <c r="WEV2342" s="1279"/>
      <c r="WEW2342" s="1279"/>
      <c r="WEX2342" s="1279"/>
      <c r="WEY2342" s="1279"/>
      <c r="WEZ2342" s="1279"/>
      <c r="WFA2342" s="1279"/>
      <c r="WFB2342" s="1279"/>
      <c r="WFC2342" s="1279"/>
      <c r="WFD2342" s="1279"/>
      <c r="WFE2342" s="1279"/>
      <c r="WFF2342" s="1279"/>
      <c r="WFG2342" s="1279"/>
      <c r="WFH2342" s="1279"/>
      <c r="WFI2342" s="1279"/>
      <c r="WFJ2342" s="1279"/>
      <c r="WFK2342" s="1279"/>
      <c r="WFL2342" s="1279"/>
      <c r="WFM2342" s="1279"/>
      <c r="WFN2342" s="1279"/>
      <c r="WFO2342" s="1279"/>
      <c r="WFP2342" s="1279"/>
      <c r="WFQ2342" s="1279"/>
      <c r="WFR2342" s="1279"/>
      <c r="WFS2342" s="1279"/>
      <c r="WFT2342" s="1279"/>
      <c r="WFU2342" s="1279"/>
      <c r="WFV2342" s="1279"/>
      <c r="WFW2342" s="1279"/>
      <c r="WFX2342" s="1279"/>
      <c r="WFY2342" s="1279"/>
      <c r="WFZ2342" s="1279"/>
      <c r="WGA2342" s="1279"/>
      <c r="WGB2342" s="1279"/>
      <c r="WGC2342" s="1279"/>
      <c r="WGD2342" s="1279"/>
      <c r="WGE2342" s="1279"/>
      <c r="WGF2342" s="1279"/>
      <c r="WGG2342" s="1279"/>
      <c r="WGH2342" s="1279"/>
      <c r="WGI2342" s="1279"/>
      <c r="WGJ2342" s="1279"/>
      <c r="WGK2342" s="1279"/>
      <c r="WGL2342" s="1279"/>
      <c r="WGM2342" s="1279"/>
      <c r="WGN2342" s="1279"/>
      <c r="WGO2342" s="1279"/>
      <c r="WGP2342" s="1279"/>
      <c r="WGQ2342" s="1279"/>
      <c r="WGR2342" s="1279"/>
      <c r="WGS2342" s="1279"/>
      <c r="WGT2342" s="1279"/>
      <c r="WGU2342" s="1279"/>
      <c r="WGV2342" s="1279"/>
      <c r="WGW2342" s="1279"/>
      <c r="WGX2342" s="1279"/>
      <c r="WGY2342" s="1279"/>
      <c r="WGZ2342" s="1279"/>
      <c r="WHA2342" s="1279"/>
      <c r="WHB2342" s="1279"/>
      <c r="WHC2342" s="1279"/>
      <c r="WHD2342" s="1279"/>
      <c r="WHE2342" s="1279"/>
      <c r="WHF2342" s="1279"/>
      <c r="WHG2342" s="1279"/>
      <c r="WHH2342" s="1279"/>
      <c r="WHI2342" s="1279"/>
      <c r="WHJ2342" s="1279"/>
      <c r="WHK2342" s="1279"/>
      <c r="WHL2342" s="1279"/>
      <c r="WHM2342" s="1279"/>
      <c r="WHN2342" s="1279"/>
      <c r="WHO2342" s="1279"/>
      <c r="WHP2342" s="1279"/>
      <c r="WHQ2342" s="1279"/>
      <c r="WHR2342" s="1279"/>
      <c r="WHS2342" s="1279"/>
      <c r="WHT2342" s="1279"/>
      <c r="WHU2342" s="1279"/>
      <c r="WHV2342" s="1279"/>
      <c r="WHW2342" s="1279"/>
      <c r="WHX2342" s="1279"/>
      <c r="WHY2342" s="1279"/>
      <c r="WHZ2342" s="1279"/>
      <c r="WIA2342" s="1279"/>
      <c r="WIB2342" s="1279"/>
      <c r="WIC2342" s="1279"/>
      <c r="WID2342" s="1279"/>
      <c r="WIE2342" s="1279"/>
      <c r="WIF2342" s="1279"/>
      <c r="WIG2342" s="1279"/>
      <c r="WIH2342" s="1279"/>
      <c r="WII2342" s="1279"/>
      <c r="WIJ2342" s="1279"/>
      <c r="WIK2342" s="1279"/>
      <c r="WIL2342" s="1279"/>
      <c r="WIM2342" s="1279"/>
      <c r="WIN2342" s="1279"/>
      <c r="WIO2342" s="1279"/>
      <c r="WIP2342" s="1279"/>
      <c r="WIQ2342" s="1279"/>
      <c r="WIR2342" s="1279"/>
      <c r="WIS2342" s="1279"/>
      <c r="WIT2342" s="1279"/>
      <c r="WIU2342" s="1279"/>
      <c r="WIV2342" s="1279"/>
      <c r="WIW2342" s="1279"/>
      <c r="WIX2342" s="1279"/>
      <c r="WIY2342" s="1279"/>
      <c r="WIZ2342" s="1279"/>
      <c r="WJA2342" s="1279"/>
      <c r="WJB2342" s="1279"/>
      <c r="WJC2342" s="1279"/>
      <c r="WJD2342" s="1279"/>
      <c r="WJE2342" s="1279"/>
      <c r="WJF2342" s="1279"/>
      <c r="WJG2342" s="1279"/>
      <c r="WJH2342" s="1279"/>
      <c r="WJI2342" s="1279"/>
      <c r="WJJ2342" s="1279"/>
      <c r="WJK2342" s="1279"/>
      <c r="WJL2342" s="1279"/>
      <c r="WJM2342" s="1279"/>
      <c r="WJN2342" s="1279"/>
      <c r="WJO2342" s="1279"/>
      <c r="WJP2342" s="1279"/>
      <c r="WJQ2342" s="1279"/>
      <c r="WJR2342" s="1279"/>
      <c r="WJS2342" s="1279"/>
      <c r="WJT2342" s="1279"/>
      <c r="WJU2342" s="1279"/>
      <c r="WJV2342" s="1279"/>
      <c r="WJW2342" s="1279"/>
      <c r="WJX2342" s="1279"/>
      <c r="WJY2342" s="1279"/>
      <c r="WJZ2342" s="1279"/>
      <c r="WKA2342" s="1279"/>
      <c r="WKB2342" s="1279"/>
      <c r="WKC2342" s="1279"/>
      <c r="WKD2342" s="1279"/>
      <c r="WKE2342" s="1279"/>
      <c r="WKF2342" s="1279"/>
      <c r="WKG2342" s="1279"/>
      <c r="WKH2342" s="1279"/>
      <c r="WKI2342" s="1279"/>
      <c r="WKJ2342" s="1279"/>
      <c r="WKK2342" s="1279"/>
      <c r="WKL2342" s="1279"/>
      <c r="WKM2342" s="1279"/>
      <c r="WKN2342" s="1279"/>
      <c r="WKO2342" s="1279"/>
      <c r="WKP2342" s="1279"/>
      <c r="WKQ2342" s="1279"/>
      <c r="WKR2342" s="1279"/>
      <c r="WKS2342" s="1279"/>
      <c r="WKT2342" s="1279"/>
      <c r="WKU2342" s="1279"/>
      <c r="WKV2342" s="1279"/>
      <c r="WKW2342" s="1279"/>
      <c r="WKX2342" s="1279"/>
      <c r="WKY2342" s="1279"/>
      <c r="WKZ2342" s="1279"/>
      <c r="WLA2342" s="1279"/>
      <c r="WLB2342" s="1279"/>
      <c r="WLC2342" s="1279"/>
      <c r="WLD2342" s="1279"/>
      <c r="WLE2342" s="1279"/>
      <c r="WLF2342" s="1279"/>
      <c r="WLG2342" s="1279"/>
      <c r="WLH2342" s="1279"/>
      <c r="WLI2342" s="1279"/>
      <c r="WLJ2342" s="1279"/>
      <c r="WLK2342" s="1279"/>
      <c r="WLL2342" s="1279"/>
      <c r="WLM2342" s="1279"/>
      <c r="WLN2342" s="1279"/>
      <c r="WLO2342" s="1279"/>
      <c r="WLP2342" s="1279"/>
      <c r="WLQ2342" s="1279"/>
      <c r="WLR2342" s="1279"/>
      <c r="WLS2342" s="1279"/>
      <c r="WLT2342" s="1279"/>
      <c r="WLU2342" s="1279"/>
      <c r="WLV2342" s="1279"/>
      <c r="WLW2342" s="1279"/>
      <c r="WLX2342" s="1279"/>
      <c r="WLY2342" s="1279"/>
      <c r="WLZ2342" s="1279"/>
      <c r="WMA2342" s="1279"/>
      <c r="WMB2342" s="1279"/>
      <c r="WMC2342" s="1279"/>
      <c r="WMD2342" s="1279"/>
      <c r="WME2342" s="1279"/>
      <c r="WMF2342" s="1279"/>
      <c r="WMG2342" s="1279"/>
      <c r="WMH2342" s="1279"/>
      <c r="WMI2342" s="1279"/>
      <c r="WMJ2342" s="1279"/>
      <c r="WMK2342" s="1279"/>
      <c r="WML2342" s="1279"/>
      <c r="WMM2342" s="1279"/>
      <c r="WMN2342" s="1279"/>
      <c r="WMO2342" s="1279"/>
      <c r="WMP2342" s="1279"/>
      <c r="WMQ2342" s="1279"/>
      <c r="WMR2342" s="1279"/>
      <c r="WMS2342" s="1279"/>
      <c r="WMT2342" s="1279"/>
      <c r="WMU2342" s="1279"/>
      <c r="WMV2342" s="1279"/>
      <c r="WMW2342" s="1279"/>
      <c r="WMX2342" s="1279"/>
      <c r="WMY2342" s="1279"/>
      <c r="WMZ2342" s="1279"/>
      <c r="WNA2342" s="1279"/>
      <c r="WNB2342" s="1279"/>
      <c r="WNC2342" s="1279"/>
      <c r="WND2342" s="1279"/>
      <c r="WNE2342" s="1279"/>
      <c r="WNF2342" s="1279"/>
      <c r="WNG2342" s="1279"/>
      <c r="WNH2342" s="1279"/>
      <c r="WNI2342" s="1279"/>
      <c r="WNJ2342" s="1279"/>
      <c r="WNK2342" s="1279"/>
      <c r="WNL2342" s="1279"/>
      <c r="WNM2342" s="1279"/>
      <c r="WNN2342" s="1279"/>
      <c r="WNO2342" s="1279"/>
      <c r="WNP2342" s="1279"/>
      <c r="WNQ2342" s="1279"/>
      <c r="WNR2342" s="1279"/>
      <c r="WNS2342" s="1279"/>
      <c r="WNT2342" s="1279"/>
      <c r="WNU2342" s="1279"/>
      <c r="WNV2342" s="1279"/>
      <c r="WNW2342" s="1279"/>
      <c r="WNX2342" s="1279"/>
      <c r="WNY2342" s="1279"/>
      <c r="WNZ2342" s="1279"/>
      <c r="WOA2342" s="1279"/>
      <c r="WOB2342" s="1279"/>
      <c r="WOC2342" s="1279"/>
      <c r="WOD2342" s="1279"/>
      <c r="WOE2342" s="1279"/>
      <c r="WOF2342" s="1279"/>
      <c r="WOG2342" s="1279"/>
      <c r="WOH2342" s="1279"/>
      <c r="WOI2342" s="1279"/>
      <c r="WOJ2342" s="1279"/>
      <c r="WOK2342" s="1279"/>
      <c r="WOL2342" s="1279"/>
      <c r="WOM2342" s="1279"/>
      <c r="WON2342" s="1279"/>
      <c r="WOO2342" s="1279"/>
      <c r="WOP2342" s="1279"/>
      <c r="WOQ2342" s="1279"/>
      <c r="WOR2342" s="1279"/>
      <c r="WOS2342" s="1279"/>
      <c r="WOT2342" s="1279"/>
      <c r="WOU2342" s="1279"/>
      <c r="WOV2342" s="1279"/>
      <c r="WOW2342" s="1279"/>
      <c r="WOX2342" s="1279"/>
      <c r="WOY2342" s="1279"/>
      <c r="WOZ2342" s="1279"/>
      <c r="WPA2342" s="1279"/>
      <c r="WPB2342" s="1279"/>
      <c r="WPC2342" s="1279"/>
      <c r="WPD2342" s="1279"/>
      <c r="WPE2342" s="1279"/>
      <c r="WPF2342" s="1279"/>
      <c r="WPG2342" s="1279"/>
      <c r="WPH2342" s="1279"/>
      <c r="WPI2342" s="1279"/>
      <c r="WPJ2342" s="1279"/>
      <c r="WPK2342" s="1279"/>
      <c r="WPL2342" s="1279"/>
      <c r="WPM2342" s="1279"/>
      <c r="WPN2342" s="1279"/>
      <c r="WPO2342" s="1279"/>
      <c r="WPP2342" s="1279"/>
      <c r="WPQ2342" s="1279"/>
      <c r="WPR2342" s="1279"/>
      <c r="WPS2342" s="1279"/>
      <c r="WPT2342" s="1279"/>
      <c r="WPU2342" s="1279"/>
      <c r="WPV2342" s="1279"/>
      <c r="WPW2342" s="1279"/>
      <c r="WPX2342" s="1279"/>
      <c r="WPY2342" s="1279"/>
      <c r="WPZ2342" s="1279"/>
      <c r="WQA2342" s="1279"/>
      <c r="WQB2342" s="1279"/>
      <c r="WQC2342" s="1279"/>
      <c r="WQD2342" s="1279"/>
      <c r="WQE2342" s="1279"/>
      <c r="WQF2342" s="1279"/>
      <c r="WQG2342" s="1279"/>
      <c r="WQH2342" s="1279"/>
      <c r="WQI2342" s="1279"/>
      <c r="WQJ2342" s="1279"/>
      <c r="WQK2342" s="1279"/>
      <c r="WQL2342" s="1279"/>
      <c r="WQM2342" s="1279"/>
      <c r="WQN2342" s="1279"/>
      <c r="WQO2342" s="1279"/>
      <c r="WQP2342" s="1279"/>
      <c r="WQQ2342" s="1279"/>
      <c r="WQR2342" s="1279"/>
      <c r="WQS2342" s="1279"/>
      <c r="WQT2342" s="1279"/>
      <c r="WQU2342" s="1279"/>
      <c r="WQV2342" s="1279"/>
      <c r="WQW2342" s="1279"/>
      <c r="WQX2342" s="1279"/>
      <c r="WQY2342" s="1279"/>
      <c r="WQZ2342" s="1279"/>
      <c r="WRA2342" s="1279"/>
      <c r="WRB2342" s="1279"/>
      <c r="WRC2342" s="1279"/>
      <c r="WRD2342" s="1279"/>
      <c r="WRE2342" s="1279"/>
      <c r="WRF2342" s="1279"/>
      <c r="WRG2342" s="1279"/>
      <c r="WRH2342" s="1279"/>
      <c r="WRI2342" s="1279"/>
      <c r="WRJ2342" s="1279"/>
      <c r="WRK2342" s="1279"/>
      <c r="WRL2342" s="1279"/>
      <c r="WRM2342" s="1279"/>
      <c r="WRN2342" s="1279"/>
      <c r="WRO2342" s="1279"/>
      <c r="WRP2342" s="1279"/>
      <c r="WRQ2342" s="1279"/>
      <c r="WRR2342" s="1279"/>
      <c r="WRS2342" s="1279"/>
      <c r="WRT2342" s="1279"/>
      <c r="WRU2342" s="1279"/>
      <c r="WRV2342" s="1279"/>
      <c r="WRW2342" s="1279"/>
      <c r="WRX2342" s="1279"/>
      <c r="WRY2342" s="1279"/>
      <c r="WRZ2342" s="1279"/>
      <c r="WSA2342" s="1279"/>
      <c r="WSB2342" s="1279"/>
      <c r="WSC2342" s="1279"/>
      <c r="WSD2342" s="1279"/>
      <c r="WSE2342" s="1279"/>
      <c r="WSF2342" s="1279"/>
      <c r="WSG2342" s="1279"/>
      <c r="WSH2342" s="1279"/>
      <c r="WSI2342" s="1279"/>
      <c r="WSJ2342" s="1279"/>
      <c r="WSK2342" s="1279"/>
      <c r="WSL2342" s="1279"/>
      <c r="WSM2342" s="1279"/>
      <c r="WSN2342" s="1279"/>
      <c r="WSO2342" s="1279"/>
      <c r="WSP2342" s="1279"/>
      <c r="WSQ2342" s="1279"/>
      <c r="WSR2342" s="1279"/>
      <c r="WSS2342" s="1279"/>
      <c r="WST2342" s="1279"/>
      <c r="WSU2342" s="1279"/>
      <c r="WSV2342" s="1279"/>
      <c r="WSW2342" s="1279"/>
      <c r="WSX2342" s="1279"/>
      <c r="WSY2342" s="1279"/>
      <c r="WSZ2342" s="1279"/>
      <c r="WTA2342" s="1279"/>
      <c r="WTB2342" s="1279"/>
      <c r="WTC2342" s="1279"/>
      <c r="WTD2342" s="1279"/>
      <c r="WTE2342" s="1279"/>
      <c r="WTF2342" s="1279"/>
      <c r="WTG2342" s="1279"/>
      <c r="WTH2342" s="1279"/>
      <c r="WTI2342" s="1279"/>
      <c r="WTJ2342" s="1279"/>
      <c r="WTK2342" s="1279"/>
      <c r="WTL2342" s="1279"/>
      <c r="WTM2342" s="1279"/>
      <c r="WTN2342" s="1279"/>
      <c r="WTO2342" s="1279"/>
      <c r="WTP2342" s="1279"/>
      <c r="WTQ2342" s="1279"/>
      <c r="WTR2342" s="1279"/>
      <c r="WTS2342" s="1279"/>
      <c r="WTT2342" s="1279"/>
      <c r="WTU2342" s="1279"/>
      <c r="WTV2342" s="1279"/>
      <c r="WTW2342" s="1279"/>
      <c r="WTX2342" s="1279"/>
      <c r="WTY2342" s="1279"/>
      <c r="WTZ2342" s="1279"/>
      <c r="WUA2342" s="1279"/>
      <c r="WUB2342" s="1279"/>
      <c r="WUC2342" s="1279"/>
      <c r="WUD2342" s="1279"/>
      <c r="WUE2342" s="1279"/>
      <c r="WUF2342" s="1279"/>
      <c r="WUG2342" s="1279"/>
      <c r="WUH2342" s="1279"/>
      <c r="WUI2342" s="1279"/>
      <c r="WUJ2342" s="1279"/>
      <c r="WUK2342" s="1279"/>
      <c r="WUL2342" s="1279"/>
      <c r="WUM2342" s="1279"/>
      <c r="WUN2342" s="1279"/>
      <c r="WUO2342" s="1279"/>
      <c r="WUP2342" s="1279"/>
      <c r="WUQ2342" s="1279"/>
      <c r="WUR2342" s="1279"/>
      <c r="WUS2342" s="1279"/>
      <c r="WUT2342" s="1279"/>
      <c r="WUU2342" s="1279"/>
      <c r="WUV2342" s="1279"/>
      <c r="WUW2342" s="1279"/>
      <c r="WUX2342" s="1279"/>
      <c r="WUY2342" s="1279"/>
      <c r="WUZ2342" s="1279"/>
      <c r="WVA2342" s="1279"/>
      <c r="WVB2342" s="1279"/>
      <c r="WVC2342" s="1279"/>
      <c r="WVD2342" s="1279"/>
      <c r="WVE2342" s="1279"/>
      <c r="WVF2342" s="1279"/>
      <c r="WVG2342" s="1279"/>
      <c r="WVH2342" s="1279"/>
      <c r="WVI2342" s="1279"/>
      <c r="WVJ2342" s="1279"/>
      <c r="WVK2342" s="1279"/>
      <c r="WVL2342" s="1279"/>
      <c r="WVM2342" s="1279"/>
      <c r="WVN2342" s="1279"/>
      <c r="WVO2342" s="1279"/>
      <c r="WVP2342" s="1279"/>
      <c r="WVQ2342" s="1279"/>
      <c r="WVR2342" s="1279"/>
      <c r="WVS2342" s="1279"/>
      <c r="WVT2342" s="1279"/>
      <c r="WVU2342" s="1279"/>
      <c r="WVV2342" s="1279"/>
      <c r="WVW2342" s="1279"/>
      <c r="WVX2342" s="1279"/>
      <c r="WVY2342" s="1279"/>
      <c r="WVZ2342" s="1279"/>
      <c r="WWA2342" s="1279"/>
      <c r="WWB2342" s="1279"/>
      <c r="WWC2342" s="1279"/>
      <c r="WWD2342" s="1279"/>
      <c r="WWE2342" s="1279"/>
      <c r="WWF2342" s="1279"/>
      <c r="WWG2342" s="1279"/>
      <c r="WWH2342" s="1279"/>
      <c r="WWI2342" s="1279"/>
      <c r="WWJ2342" s="1279"/>
      <c r="WWK2342" s="1279"/>
      <c r="WWL2342" s="1279"/>
      <c r="WWM2342" s="1279"/>
      <c r="WWN2342" s="1279"/>
      <c r="WWO2342" s="1279"/>
      <c r="WWP2342" s="1279"/>
      <c r="WWQ2342" s="1279"/>
      <c r="WWR2342" s="1279"/>
      <c r="WWS2342" s="1279"/>
      <c r="WWT2342" s="1279"/>
      <c r="WWU2342" s="1279"/>
      <c r="WWV2342" s="1279"/>
      <c r="WWW2342" s="1279"/>
      <c r="WWX2342" s="1279"/>
      <c r="WWY2342" s="1279"/>
      <c r="WWZ2342" s="1279"/>
      <c r="WXA2342" s="1279"/>
      <c r="WXB2342" s="1279"/>
      <c r="WXC2342" s="1279"/>
      <c r="WXD2342" s="1279"/>
      <c r="WXE2342" s="1279"/>
      <c r="WXF2342" s="1279"/>
      <c r="WXG2342" s="1279"/>
      <c r="WXH2342" s="1279"/>
      <c r="WXI2342" s="1279"/>
      <c r="WXJ2342" s="1279"/>
      <c r="WXK2342" s="1279"/>
      <c r="WXL2342" s="1279"/>
      <c r="WXM2342" s="1279"/>
      <c r="WXN2342" s="1279"/>
      <c r="WXO2342" s="1279"/>
      <c r="WXP2342" s="1279"/>
      <c r="WXQ2342" s="1279"/>
      <c r="WXR2342" s="1279"/>
      <c r="WXS2342" s="1279"/>
      <c r="WXT2342" s="1279"/>
      <c r="WXU2342" s="1279"/>
      <c r="WXV2342" s="1279"/>
      <c r="WXW2342" s="1279"/>
      <c r="WXX2342" s="1279"/>
      <c r="WXY2342" s="1279"/>
      <c r="WXZ2342" s="1279"/>
      <c r="WYA2342" s="1279"/>
      <c r="WYB2342" s="1279"/>
      <c r="WYC2342" s="1279"/>
      <c r="WYD2342" s="1279"/>
      <c r="WYE2342" s="1279"/>
      <c r="WYF2342" s="1279"/>
      <c r="WYG2342" s="1279"/>
      <c r="WYH2342" s="1279"/>
      <c r="WYI2342" s="1279"/>
      <c r="WYJ2342" s="1279"/>
      <c r="WYK2342" s="1279"/>
      <c r="WYL2342" s="1279"/>
      <c r="WYM2342" s="1279"/>
      <c r="WYN2342" s="1279"/>
      <c r="WYO2342" s="1279"/>
      <c r="WYP2342" s="1279"/>
      <c r="WYQ2342" s="1279"/>
      <c r="WYR2342" s="1279"/>
      <c r="WYS2342" s="1279"/>
      <c r="WYT2342" s="1279"/>
      <c r="WYU2342" s="1279"/>
      <c r="WYV2342" s="1279"/>
      <c r="WYW2342" s="1279"/>
      <c r="WYX2342" s="1279"/>
      <c r="WYY2342" s="1279"/>
      <c r="WYZ2342" s="1279"/>
      <c r="WZA2342" s="1279"/>
      <c r="WZB2342" s="1279"/>
      <c r="WZC2342" s="1279"/>
      <c r="WZD2342" s="1279"/>
      <c r="WZE2342" s="1279"/>
      <c r="WZF2342" s="1279"/>
      <c r="WZG2342" s="1279"/>
      <c r="WZH2342" s="1279"/>
      <c r="WZI2342" s="1279"/>
      <c r="WZJ2342" s="1279"/>
      <c r="WZK2342" s="1279"/>
      <c r="WZL2342" s="1279"/>
      <c r="WZM2342" s="1279"/>
      <c r="WZN2342" s="1279"/>
      <c r="WZO2342" s="1279"/>
      <c r="WZP2342" s="1279"/>
      <c r="WZQ2342" s="1279"/>
      <c r="WZR2342" s="1279"/>
      <c r="WZS2342" s="1279"/>
      <c r="WZT2342" s="1279"/>
      <c r="WZU2342" s="1279"/>
      <c r="WZV2342" s="1279"/>
      <c r="WZW2342" s="1279"/>
      <c r="WZX2342" s="1279"/>
      <c r="WZY2342" s="1279"/>
      <c r="WZZ2342" s="1279"/>
      <c r="XAA2342" s="1279"/>
      <c r="XAB2342" s="1279"/>
      <c r="XAC2342" s="1279"/>
      <c r="XAD2342" s="1279"/>
      <c r="XAE2342" s="1279"/>
      <c r="XAF2342" s="1279"/>
      <c r="XAG2342" s="1279"/>
      <c r="XAH2342" s="1279"/>
      <c r="XAI2342" s="1279"/>
      <c r="XAJ2342" s="1279"/>
      <c r="XAK2342" s="1279"/>
      <c r="XAL2342" s="1279"/>
      <c r="XAM2342" s="1279"/>
      <c r="XAN2342" s="1279"/>
      <c r="XAO2342" s="1279"/>
      <c r="XAP2342" s="1279"/>
      <c r="XAQ2342" s="1279"/>
      <c r="XAR2342" s="1279"/>
      <c r="XAS2342" s="1279"/>
      <c r="XAT2342" s="1279"/>
      <c r="XAU2342" s="1279"/>
      <c r="XAV2342" s="1279"/>
      <c r="XAW2342" s="1279"/>
      <c r="XAX2342" s="1279"/>
      <c r="XAY2342" s="1279"/>
      <c r="XAZ2342" s="1279"/>
      <c r="XBA2342" s="1279"/>
      <c r="XBB2342" s="1279"/>
      <c r="XBC2342" s="1279"/>
      <c r="XBD2342" s="1279"/>
      <c r="XBE2342" s="1279"/>
      <c r="XBF2342" s="1279"/>
      <c r="XBG2342" s="1279"/>
      <c r="XBH2342" s="1279"/>
      <c r="XBI2342" s="1279"/>
      <c r="XBJ2342" s="1279"/>
      <c r="XBK2342" s="1279"/>
      <c r="XBL2342" s="1279"/>
      <c r="XBM2342" s="1279"/>
      <c r="XBN2342" s="1279"/>
      <c r="XBO2342" s="1279"/>
      <c r="XBP2342" s="1279"/>
      <c r="XBQ2342" s="1279"/>
      <c r="XBR2342" s="1279"/>
      <c r="XBS2342" s="1279"/>
      <c r="XBT2342" s="1279"/>
      <c r="XBU2342" s="1279"/>
      <c r="XBV2342" s="1279"/>
      <c r="XBW2342" s="1279"/>
      <c r="XBX2342" s="1279"/>
      <c r="XBY2342" s="1279"/>
      <c r="XBZ2342" s="1279"/>
      <c r="XCA2342" s="1279"/>
      <c r="XCB2342" s="1279"/>
      <c r="XCC2342" s="1279"/>
      <c r="XCD2342" s="1279"/>
      <c r="XCE2342" s="1279"/>
      <c r="XCF2342" s="1279"/>
      <c r="XCG2342" s="1279"/>
      <c r="XCH2342" s="1279"/>
      <c r="XCI2342" s="1279"/>
      <c r="XCJ2342" s="1279"/>
      <c r="XCK2342" s="1279"/>
      <c r="XCL2342" s="1279"/>
      <c r="XCM2342" s="1279"/>
      <c r="XCN2342" s="1279"/>
      <c r="XCO2342" s="1279"/>
      <c r="XCP2342" s="1279"/>
      <c r="XCQ2342" s="1279"/>
      <c r="XCR2342" s="1279"/>
      <c r="XCS2342" s="1279"/>
      <c r="XCT2342" s="1279"/>
      <c r="XCU2342" s="1279"/>
      <c r="XCV2342" s="1279"/>
      <c r="XCW2342" s="1279"/>
      <c r="XCX2342" s="1279"/>
      <c r="XCY2342" s="1279"/>
      <c r="XCZ2342" s="1279"/>
      <c r="XDA2342" s="1279"/>
      <c r="XDB2342" s="1279"/>
      <c r="XDC2342" s="1279"/>
      <c r="XDD2342" s="1279"/>
      <c r="XDE2342" s="1279"/>
      <c r="XDF2342" s="1279"/>
      <c r="XDG2342" s="1279"/>
      <c r="XDH2342" s="1279"/>
      <c r="XDI2342" s="1279"/>
      <c r="XDJ2342" s="1279"/>
      <c r="XDK2342" s="1279"/>
      <c r="XDL2342" s="1279"/>
      <c r="XDM2342" s="1279"/>
      <c r="XDN2342" s="1279"/>
      <c r="XDO2342" s="1279"/>
      <c r="XDP2342" s="1279"/>
      <c r="XDQ2342" s="1279"/>
      <c r="XDR2342" s="1279"/>
      <c r="XDS2342" s="1279"/>
      <c r="XDT2342" s="1279"/>
      <c r="XDU2342" s="1279"/>
      <c r="XDV2342" s="1279"/>
      <c r="XDW2342" s="1279"/>
      <c r="XDX2342" s="1279"/>
      <c r="XDY2342" s="1279"/>
      <c r="XDZ2342" s="1279"/>
      <c r="XEA2342" s="1279"/>
      <c r="XEB2342" s="1279"/>
      <c r="XEC2342" s="1279"/>
      <c r="XED2342" s="1279"/>
      <c r="XEE2342" s="1279"/>
      <c r="XEF2342" s="1279"/>
      <c r="XEG2342" s="1279"/>
      <c r="XEH2342" s="1279"/>
      <c r="XEI2342" s="1279"/>
      <c r="XEJ2342" s="1279"/>
      <c r="XEK2342" s="1279"/>
      <c r="XEL2342" s="1279"/>
      <c r="XEM2342" s="1279"/>
      <c r="XEN2342" s="1279"/>
      <c r="XEO2342" s="1279"/>
      <c r="XEP2342" s="1279"/>
      <c r="XEQ2342" s="1279"/>
      <c r="XER2342" s="1279"/>
      <c r="XES2342" s="1279"/>
      <c r="XET2342" s="1279"/>
      <c r="XEU2342" s="1279"/>
      <c r="XEV2342" s="1279"/>
      <c r="XEW2342" s="1279"/>
      <c r="XEX2342" s="1279"/>
      <c r="XEY2342" s="1279"/>
      <c r="XEZ2342" s="1279"/>
      <c r="XFA2342" s="1279"/>
      <c r="XFB2342" s="1279"/>
      <c r="XFC2342" s="1279"/>
    </row>
    <row r="2343" spans="1:16383" x14ac:dyDescent="0.2">
      <c r="A2343" s="1406"/>
      <c r="B2343" s="1405"/>
      <c r="C2343" s="1405"/>
      <c r="D2343" s="1446"/>
      <c r="E2343" s="1448"/>
      <c r="F2343" s="1448"/>
      <c r="G2343" s="1448"/>
      <c r="H2343" s="1448"/>
      <c r="I2343" s="1447"/>
      <c r="J2343" s="1447"/>
      <c r="K2343" s="1447"/>
      <c r="L2343" s="1447"/>
      <c r="M2343" s="1339"/>
      <c r="N2343" s="1339"/>
      <c r="O2343" s="1339"/>
      <c r="P2343" s="1339"/>
      <c r="Q2343" s="1405"/>
      <c r="R2343" s="1447"/>
      <c r="S2343" s="1449"/>
      <c r="T2343" s="1450"/>
      <c r="U2343" s="1446"/>
      <c r="V2343" s="1446"/>
      <c r="W2343" s="2605"/>
      <c r="X2343" s="2606"/>
      <c r="Y2343" s="2606"/>
      <c r="Z2343" s="2607"/>
      <c r="AA2343" s="1452"/>
      <c r="AB2343" s="1453"/>
      <c r="AC2343" s="1453"/>
      <c r="AD2343" s="1453"/>
      <c r="AE2343" s="1454" t="str">
        <f>IF(A2343="","",(IFERROR(VLOOKUP(A2343,Projecten!A$4:W$2618,5,FALSE),"niet bekend")))</f>
        <v/>
      </c>
      <c r="AF2343" s="2306" t="str">
        <f>IF(AE2343="","",(IF(E2343=0,AH2343,(E2343/AE2343*AH2343))))</f>
        <v/>
      </c>
      <c r="AG2343" s="1453" t="str">
        <f>IF(A2343="","",(IFERROR(VLOOKUP(A2343,Projecten!A$4:W$2618,23,FALSE),"niet bekend")))</f>
        <v/>
      </c>
      <c r="AH2343" s="1455" t="str">
        <f>IF(A2343="","",(IFERROR(VLOOKUP(A2343,Projecten!A$4:W$2618,12,FALSE),"niet bekend")))</f>
        <v/>
      </c>
      <c r="AI2343" s="1452"/>
      <c r="AJ2343" s="1452"/>
      <c r="AK2343" s="1452"/>
      <c r="AL2343" s="1452"/>
      <c r="AM2343" s="1452"/>
      <c r="AN2343" s="1452"/>
      <c r="AO2343" s="1452"/>
      <c r="AP2343" s="1452"/>
      <c r="AQ2343" s="1452"/>
      <c r="AR2343" s="1452"/>
      <c r="AS2343" s="1452"/>
      <c r="AT2343" s="1452"/>
      <c r="AU2343" s="1452"/>
      <c r="AV2343" s="1452"/>
      <c r="AW2343" s="1452"/>
      <c r="AX2343" s="1452"/>
      <c r="AY2343" s="1452"/>
      <c r="AZ2343" s="1452"/>
      <c r="BA2343" s="1452"/>
      <c r="BB2343" s="1452"/>
      <c r="BC2343" s="1452"/>
      <c r="BD2343" s="1452"/>
      <c r="BE2343" s="1452"/>
      <c r="BF2343" s="1452"/>
      <c r="BG2343" s="1452"/>
      <c r="BH2343" s="1452"/>
      <c r="BI2343" s="1452"/>
      <c r="BJ2343" s="1452"/>
      <c r="BK2343" s="1452"/>
      <c r="BL2343" s="1452"/>
      <c r="BM2343" s="1452"/>
      <c r="BN2343" s="1452"/>
      <c r="BO2343" s="1452"/>
      <c r="BP2343" s="1452"/>
      <c r="BQ2343" s="1452"/>
      <c r="BR2343" s="1452"/>
      <c r="BS2343" s="1452"/>
      <c r="BT2343" s="1452"/>
      <c r="BU2343" s="1452"/>
      <c r="BV2343" s="1452"/>
      <c r="BW2343" s="1452"/>
      <c r="BX2343" s="1452"/>
      <c r="BY2343" s="1452"/>
      <c r="BZ2343" s="1452"/>
      <c r="CA2343" s="1452"/>
      <c r="CB2343" s="1452"/>
      <c r="CC2343" s="1452"/>
      <c r="CD2343" s="1452"/>
      <c r="CE2343" s="1452"/>
      <c r="CF2343" s="1452"/>
      <c r="CG2343" s="1452"/>
      <c r="CH2343" s="1452"/>
      <c r="CI2343" s="1452"/>
      <c r="CJ2343" s="1452"/>
      <c r="CK2343" s="1452"/>
      <c r="CL2343" s="1452"/>
      <c r="CM2343" s="1452"/>
      <c r="CN2343" s="1452"/>
      <c r="CO2343" s="1452"/>
      <c r="CP2343" s="1452"/>
      <c r="CQ2343" s="1452"/>
      <c r="CR2343" s="1452"/>
      <c r="CS2343" s="1452"/>
      <c r="CT2343" s="1452"/>
      <c r="CU2343" s="1452"/>
      <c r="CV2343" s="1452"/>
      <c r="CW2343" s="1452"/>
      <c r="CX2343" s="1452"/>
      <c r="CY2343" s="1452"/>
      <c r="CZ2343" s="1452"/>
      <c r="DA2343" s="1452"/>
      <c r="DB2343" s="1452"/>
      <c r="DC2343" s="1452"/>
      <c r="DD2343" s="1452"/>
      <c r="DE2343" s="1452"/>
      <c r="DF2343" s="1452"/>
      <c r="DG2343" s="1452"/>
      <c r="DH2343" s="1452"/>
      <c r="DI2343" s="1452"/>
      <c r="DJ2343" s="1452"/>
      <c r="DK2343" s="1452"/>
      <c r="DL2343" s="1452"/>
      <c r="DM2343" s="1452"/>
      <c r="DN2343" s="1452"/>
      <c r="DO2343" s="1452"/>
      <c r="DP2343" s="1452"/>
      <c r="DQ2343" s="1452"/>
      <c r="DR2343" s="1452"/>
      <c r="DS2343" s="1452"/>
      <c r="DT2343" s="1452"/>
      <c r="DU2343" s="1452"/>
      <c r="DV2343" s="1452"/>
      <c r="DW2343" s="1452"/>
      <c r="DX2343" s="1452"/>
      <c r="DY2343" s="1452"/>
      <c r="DZ2343" s="1452"/>
      <c r="EA2343" s="1452"/>
      <c r="EB2343" s="1452"/>
      <c r="EC2343" s="1452"/>
      <c r="ED2343" s="1452"/>
      <c r="EE2343" s="1452"/>
      <c r="EF2343" s="1452"/>
      <c r="EG2343" s="1452"/>
      <c r="EH2343" s="1452"/>
      <c r="EI2343" s="1452"/>
      <c r="EJ2343" s="1452"/>
      <c r="EK2343" s="1452"/>
      <c r="EL2343" s="1452"/>
      <c r="EM2343" s="1452"/>
      <c r="EN2343" s="1452"/>
      <c r="EO2343" s="1452"/>
      <c r="EP2343" s="1452"/>
      <c r="EQ2343" s="1452"/>
      <c r="ER2343" s="1452"/>
      <c r="ES2343" s="1452"/>
      <c r="ET2343" s="1452"/>
      <c r="EU2343" s="1452"/>
      <c r="EV2343" s="1452"/>
      <c r="EW2343" s="1452"/>
      <c r="EX2343" s="1452"/>
      <c r="EY2343" s="1452"/>
      <c r="EZ2343" s="1452"/>
      <c r="FA2343" s="1452"/>
      <c r="FB2343" s="1452"/>
      <c r="FC2343" s="1452"/>
      <c r="FD2343" s="1452"/>
      <c r="FE2343" s="1452"/>
      <c r="FF2343" s="1452"/>
      <c r="FG2343" s="1452"/>
      <c r="FH2343" s="1452"/>
      <c r="FI2343" s="1452"/>
      <c r="FJ2343" s="1452"/>
      <c r="FK2343" s="1452"/>
      <c r="FL2343" s="1452"/>
      <c r="FM2343" s="1452"/>
      <c r="FN2343" s="1452"/>
      <c r="FO2343" s="1452"/>
      <c r="FP2343" s="1452"/>
      <c r="FQ2343" s="1452"/>
      <c r="FR2343" s="1452"/>
      <c r="FS2343" s="1452"/>
      <c r="FT2343" s="1452"/>
      <c r="FU2343" s="1452"/>
      <c r="FV2343" s="1452"/>
      <c r="FW2343" s="1452"/>
      <c r="FX2343" s="1452"/>
      <c r="FY2343" s="1452"/>
      <c r="FZ2343" s="1452"/>
      <c r="GA2343" s="1452"/>
      <c r="GB2343" s="1452"/>
      <c r="GC2343" s="1452"/>
      <c r="GD2343" s="1452"/>
      <c r="GE2343" s="1452"/>
      <c r="GF2343" s="1452"/>
      <c r="GG2343" s="1452"/>
      <c r="GH2343" s="1452"/>
      <c r="GI2343" s="1452"/>
      <c r="GJ2343" s="1452"/>
      <c r="GK2343" s="1452"/>
      <c r="GL2343" s="1452"/>
      <c r="GM2343" s="1452"/>
      <c r="GN2343" s="1452"/>
      <c r="GO2343" s="1452"/>
      <c r="GP2343" s="1452"/>
      <c r="GQ2343" s="1452"/>
      <c r="GR2343" s="1452"/>
      <c r="GS2343" s="1452"/>
      <c r="GT2343" s="1452"/>
      <c r="GU2343" s="1452"/>
      <c r="GV2343" s="1452"/>
      <c r="GW2343" s="1452"/>
      <c r="GX2343" s="1452"/>
      <c r="GY2343" s="1452"/>
      <c r="GZ2343" s="1452"/>
      <c r="HA2343" s="1452"/>
      <c r="HB2343" s="1452"/>
      <c r="HC2343" s="1452"/>
      <c r="HD2343" s="1452"/>
      <c r="HE2343" s="1452"/>
      <c r="HF2343" s="1452"/>
      <c r="HG2343" s="1452"/>
      <c r="HH2343" s="1452"/>
      <c r="HI2343" s="1452"/>
      <c r="HJ2343" s="1452"/>
      <c r="HK2343" s="1452"/>
      <c r="HL2343" s="1452"/>
      <c r="HM2343" s="1452"/>
      <c r="HN2343" s="1452"/>
      <c r="HO2343" s="1452"/>
      <c r="HP2343" s="1452"/>
      <c r="HQ2343" s="1452"/>
      <c r="HR2343" s="1452"/>
      <c r="HS2343" s="1452"/>
      <c r="HT2343" s="1452"/>
      <c r="HU2343" s="1452"/>
      <c r="HV2343" s="1452"/>
      <c r="HW2343" s="1452"/>
      <c r="HX2343" s="1452"/>
      <c r="HY2343" s="1452"/>
      <c r="HZ2343" s="1452"/>
      <c r="IA2343" s="1452"/>
      <c r="IB2343" s="1452"/>
      <c r="IC2343" s="1452"/>
      <c r="ID2343" s="1452"/>
      <c r="IE2343" s="1452"/>
      <c r="IF2343" s="1452"/>
      <c r="IG2343" s="1452"/>
      <c r="IH2343" s="1452"/>
      <c r="II2343" s="1452"/>
      <c r="IJ2343" s="1452"/>
      <c r="IK2343" s="1452"/>
      <c r="IL2343" s="1452"/>
      <c r="IM2343" s="1452"/>
      <c r="IN2343" s="1452"/>
      <c r="IO2343" s="1452"/>
      <c r="IP2343" s="1452"/>
      <c r="IQ2343" s="1452"/>
      <c r="IR2343" s="1452"/>
      <c r="IS2343" s="1452"/>
      <c r="IT2343" s="1452"/>
      <c r="IU2343" s="1452"/>
      <c r="IV2343" s="1452"/>
      <c r="IW2343" s="1452"/>
      <c r="IX2343" s="1452"/>
      <c r="IY2343" s="1452"/>
      <c r="IZ2343" s="1452"/>
      <c r="JA2343" s="1452"/>
      <c r="JB2343" s="1452"/>
      <c r="JC2343" s="1452"/>
      <c r="JD2343" s="1452"/>
      <c r="JE2343" s="1452"/>
      <c r="JF2343" s="1452"/>
      <c r="JG2343" s="1452"/>
      <c r="JH2343" s="1452"/>
      <c r="JI2343" s="1452"/>
      <c r="JJ2343" s="1452"/>
      <c r="JK2343" s="1452"/>
      <c r="JL2343" s="1452"/>
      <c r="JM2343" s="1452"/>
      <c r="JN2343" s="1452"/>
      <c r="JO2343" s="1452"/>
      <c r="JP2343" s="1452"/>
      <c r="JQ2343" s="1452"/>
      <c r="JR2343" s="1452"/>
      <c r="JS2343" s="1452"/>
      <c r="JT2343" s="1452"/>
      <c r="JU2343" s="1452"/>
      <c r="JV2343" s="1452"/>
      <c r="JW2343" s="1452"/>
      <c r="JX2343" s="1452"/>
      <c r="JY2343" s="1452"/>
      <c r="JZ2343" s="1452"/>
      <c r="KA2343" s="1452"/>
      <c r="KB2343" s="1452"/>
      <c r="KC2343" s="1452"/>
      <c r="KD2343" s="1452"/>
      <c r="KE2343" s="1452"/>
      <c r="KF2343" s="1452"/>
      <c r="KG2343" s="1452"/>
      <c r="KH2343" s="1452"/>
      <c r="KI2343" s="1452"/>
      <c r="KJ2343" s="1452"/>
      <c r="KK2343" s="1452"/>
      <c r="KL2343" s="1452"/>
      <c r="KM2343" s="1452"/>
      <c r="KN2343" s="1452"/>
      <c r="KO2343" s="1452"/>
      <c r="KP2343" s="1452"/>
      <c r="KQ2343" s="1452"/>
      <c r="KR2343" s="1452"/>
      <c r="KS2343" s="1452"/>
      <c r="KT2343" s="1452"/>
      <c r="KU2343" s="1452"/>
      <c r="KV2343" s="1452"/>
      <c r="KW2343" s="1452"/>
      <c r="KX2343" s="1452"/>
      <c r="KY2343" s="1452"/>
      <c r="KZ2343" s="1452"/>
      <c r="LA2343" s="1452"/>
      <c r="LB2343" s="1452"/>
      <c r="LC2343" s="1452"/>
      <c r="LD2343" s="1452"/>
      <c r="LE2343" s="1452"/>
      <c r="LF2343" s="1452"/>
      <c r="LG2343" s="1452"/>
      <c r="LH2343" s="1452"/>
      <c r="LI2343" s="1452"/>
      <c r="LJ2343" s="1452"/>
      <c r="LK2343" s="1452"/>
      <c r="LL2343" s="1452"/>
      <c r="LM2343" s="1452"/>
      <c r="LN2343" s="1452"/>
      <c r="LO2343" s="1452"/>
      <c r="LP2343" s="1452"/>
      <c r="LQ2343" s="1452"/>
      <c r="LR2343" s="1452"/>
      <c r="LS2343" s="1452"/>
      <c r="LT2343" s="1452"/>
      <c r="LU2343" s="1452"/>
      <c r="LV2343" s="1452"/>
      <c r="LW2343" s="1452"/>
      <c r="LX2343" s="1452"/>
      <c r="LY2343" s="1452"/>
      <c r="LZ2343" s="1452"/>
      <c r="MA2343" s="1452"/>
      <c r="MB2343" s="1452"/>
      <c r="MC2343" s="1452"/>
      <c r="MD2343" s="1452"/>
      <c r="ME2343" s="1452"/>
      <c r="MF2343" s="1452"/>
      <c r="MG2343" s="1452"/>
      <c r="MH2343" s="1452"/>
      <c r="MI2343" s="1452"/>
      <c r="MJ2343" s="1452"/>
      <c r="MK2343" s="1452"/>
      <c r="ML2343" s="1452"/>
      <c r="MM2343" s="1452"/>
      <c r="MN2343" s="1452"/>
      <c r="MO2343" s="1452"/>
      <c r="MP2343" s="1452"/>
      <c r="MQ2343" s="1452"/>
      <c r="MR2343" s="1452"/>
      <c r="MS2343" s="1452"/>
      <c r="MT2343" s="1452"/>
      <c r="MU2343" s="1452"/>
      <c r="MV2343" s="1452"/>
      <c r="MW2343" s="1452"/>
      <c r="MX2343" s="1452"/>
      <c r="MY2343" s="1452"/>
      <c r="MZ2343" s="1452"/>
      <c r="NA2343" s="1452"/>
      <c r="NB2343" s="1452"/>
      <c r="NC2343" s="1452"/>
      <c r="ND2343" s="1452"/>
      <c r="NE2343" s="1452"/>
      <c r="NF2343" s="1452"/>
      <c r="NG2343" s="1452"/>
      <c r="NH2343" s="1452"/>
      <c r="NI2343" s="1452"/>
      <c r="NJ2343" s="1452"/>
      <c r="NK2343" s="1452"/>
      <c r="NL2343" s="1452"/>
      <c r="NM2343" s="1452"/>
      <c r="NN2343" s="1452"/>
      <c r="NO2343" s="1452"/>
      <c r="NP2343" s="1452"/>
      <c r="NQ2343" s="1452"/>
      <c r="NR2343" s="1452"/>
      <c r="NS2343" s="1452"/>
      <c r="NT2343" s="1452"/>
      <c r="NU2343" s="1452"/>
      <c r="NV2343" s="1452"/>
      <c r="NW2343" s="1452"/>
      <c r="NX2343" s="1452"/>
      <c r="NY2343" s="1452"/>
      <c r="NZ2343" s="1452"/>
      <c r="OA2343" s="1452"/>
      <c r="OB2343" s="1452"/>
      <c r="OC2343" s="1452"/>
      <c r="OD2343" s="1452"/>
      <c r="OE2343" s="1452"/>
      <c r="OF2343" s="1452"/>
      <c r="OG2343" s="1452"/>
      <c r="OH2343" s="1452"/>
      <c r="OI2343" s="1452"/>
      <c r="OJ2343" s="1452"/>
      <c r="OK2343" s="1452"/>
      <c r="OL2343" s="1452"/>
      <c r="OM2343" s="1452"/>
      <c r="ON2343" s="1452"/>
      <c r="OO2343" s="1452"/>
      <c r="OP2343" s="1452"/>
      <c r="OQ2343" s="1452"/>
      <c r="OR2343" s="1452"/>
      <c r="OS2343" s="1452"/>
      <c r="OT2343" s="1452"/>
      <c r="OU2343" s="1452"/>
      <c r="OV2343" s="1452"/>
      <c r="OW2343" s="1452"/>
      <c r="OX2343" s="1452"/>
      <c r="OY2343" s="1452"/>
      <c r="OZ2343" s="1452"/>
      <c r="PA2343" s="1452"/>
      <c r="PB2343" s="1452"/>
      <c r="PC2343" s="1452"/>
      <c r="PD2343" s="1452"/>
      <c r="PE2343" s="1452"/>
      <c r="PF2343" s="1452"/>
      <c r="PG2343" s="1452"/>
      <c r="PH2343" s="1452"/>
      <c r="PI2343" s="1452"/>
      <c r="PJ2343" s="1452"/>
      <c r="PK2343" s="1452"/>
      <c r="PL2343" s="1452"/>
      <c r="PM2343" s="1452"/>
      <c r="PN2343" s="1452"/>
      <c r="PO2343" s="1452"/>
      <c r="PP2343" s="1452"/>
      <c r="PQ2343" s="1452"/>
      <c r="PR2343" s="1452"/>
      <c r="PS2343" s="1452"/>
      <c r="PT2343" s="1452"/>
      <c r="PU2343" s="1452"/>
      <c r="PV2343" s="1452"/>
      <c r="PW2343" s="1452"/>
      <c r="PX2343" s="1452"/>
      <c r="PY2343" s="1452"/>
      <c r="PZ2343" s="1452"/>
      <c r="QA2343" s="1452"/>
      <c r="QB2343" s="1452"/>
      <c r="QC2343" s="1452"/>
      <c r="QD2343" s="1452"/>
      <c r="QE2343" s="1452"/>
      <c r="QF2343" s="1452"/>
      <c r="QG2343" s="1452"/>
      <c r="QH2343" s="1452"/>
      <c r="QI2343" s="1452"/>
      <c r="QJ2343" s="1452"/>
      <c r="QK2343" s="1452"/>
      <c r="QL2343" s="1452"/>
      <c r="QM2343" s="1452"/>
      <c r="QN2343" s="1452"/>
      <c r="QO2343" s="1452"/>
      <c r="QP2343" s="1452"/>
      <c r="QQ2343" s="1452"/>
      <c r="QR2343" s="1452"/>
      <c r="QS2343" s="1452"/>
      <c r="QT2343" s="1452"/>
      <c r="QU2343" s="1452"/>
      <c r="QV2343" s="1452"/>
      <c r="QW2343" s="1452"/>
      <c r="QX2343" s="1452"/>
      <c r="QY2343" s="1452"/>
      <c r="QZ2343" s="1452"/>
      <c r="RA2343" s="1452"/>
      <c r="RB2343" s="1452"/>
      <c r="RC2343" s="1452"/>
      <c r="RD2343" s="1452"/>
      <c r="RE2343" s="1452"/>
      <c r="RF2343" s="1452"/>
      <c r="RG2343" s="1452"/>
      <c r="RH2343" s="1452"/>
      <c r="RI2343" s="1452"/>
      <c r="RJ2343" s="1452"/>
      <c r="RK2343" s="1452"/>
      <c r="RL2343" s="1452"/>
      <c r="RM2343" s="1452"/>
      <c r="RN2343" s="1452"/>
      <c r="RO2343" s="1452"/>
      <c r="RP2343" s="1452"/>
      <c r="RQ2343" s="1452"/>
      <c r="RR2343" s="1452"/>
      <c r="RS2343" s="1452"/>
      <c r="RT2343" s="1452"/>
      <c r="RU2343" s="1452"/>
      <c r="RV2343" s="1452"/>
      <c r="RW2343" s="1452"/>
      <c r="RX2343" s="1452"/>
      <c r="RY2343" s="1452"/>
      <c r="RZ2343" s="1452"/>
      <c r="SA2343" s="1452"/>
      <c r="SB2343" s="1452"/>
      <c r="SC2343" s="1452"/>
      <c r="SD2343" s="1452"/>
      <c r="SE2343" s="1452"/>
      <c r="SF2343" s="1452"/>
      <c r="SG2343" s="1452"/>
      <c r="SH2343" s="1452"/>
      <c r="SI2343" s="1452"/>
      <c r="SJ2343" s="1452"/>
      <c r="SK2343" s="1452"/>
      <c r="SL2343" s="1452"/>
      <c r="SM2343" s="1452"/>
      <c r="SN2343" s="1452"/>
      <c r="SO2343" s="1452"/>
      <c r="SP2343" s="1452"/>
      <c r="SQ2343" s="1452"/>
      <c r="SR2343" s="1452"/>
      <c r="SS2343" s="1452"/>
      <c r="ST2343" s="1452"/>
      <c r="SU2343" s="1452"/>
      <c r="SV2343" s="1452"/>
      <c r="SW2343" s="1452"/>
      <c r="SX2343" s="1452"/>
      <c r="SY2343" s="1452"/>
      <c r="SZ2343" s="1452"/>
      <c r="TA2343" s="1452"/>
      <c r="TB2343" s="1452"/>
      <c r="TC2343" s="1452"/>
      <c r="TD2343" s="1452"/>
      <c r="TE2343" s="1452"/>
      <c r="TF2343" s="1452"/>
      <c r="TG2343" s="1452"/>
      <c r="TH2343" s="1452"/>
      <c r="TI2343" s="1452"/>
      <c r="TJ2343" s="1452"/>
      <c r="TK2343" s="1452"/>
      <c r="TL2343" s="1452"/>
      <c r="TM2343" s="1452"/>
      <c r="TN2343" s="1452"/>
      <c r="TO2343" s="1452"/>
      <c r="TP2343" s="1452"/>
      <c r="TQ2343" s="1452"/>
      <c r="TR2343" s="1452"/>
      <c r="TS2343" s="1452"/>
      <c r="TT2343" s="1452"/>
      <c r="TU2343" s="1452"/>
      <c r="TV2343" s="1452"/>
      <c r="TW2343" s="1452"/>
      <c r="TX2343" s="1452"/>
      <c r="TY2343" s="1452"/>
      <c r="TZ2343" s="1452"/>
      <c r="UA2343" s="1452"/>
      <c r="UB2343" s="1452"/>
      <c r="UC2343" s="1452"/>
      <c r="UD2343" s="1452"/>
      <c r="UE2343" s="1452"/>
      <c r="UF2343" s="1452"/>
      <c r="UG2343" s="1452"/>
      <c r="UH2343" s="1452"/>
      <c r="UI2343" s="1452"/>
      <c r="UJ2343" s="1452"/>
      <c r="UK2343" s="1452"/>
      <c r="UL2343" s="1452"/>
      <c r="UM2343" s="1452"/>
      <c r="UN2343" s="1452"/>
      <c r="UO2343" s="1452"/>
      <c r="UP2343" s="1452"/>
      <c r="UQ2343" s="1452"/>
      <c r="UR2343" s="1452"/>
      <c r="US2343" s="1452"/>
      <c r="UT2343" s="1452"/>
      <c r="UU2343" s="1452"/>
      <c r="UV2343" s="1452"/>
      <c r="UW2343" s="1452"/>
      <c r="UX2343" s="1452"/>
      <c r="UY2343" s="1452"/>
      <c r="UZ2343" s="1452"/>
      <c r="VA2343" s="1452"/>
      <c r="VB2343" s="1452"/>
      <c r="VC2343" s="1452"/>
      <c r="VD2343" s="1452"/>
      <c r="VE2343" s="1452"/>
      <c r="VF2343" s="1452"/>
      <c r="VG2343" s="1452"/>
      <c r="VH2343" s="1452"/>
      <c r="VI2343" s="1452"/>
      <c r="VJ2343" s="1452"/>
      <c r="VK2343" s="1452"/>
      <c r="VL2343" s="1452"/>
      <c r="VM2343" s="1452"/>
      <c r="VN2343" s="1452"/>
      <c r="VO2343" s="1452"/>
      <c r="VP2343" s="1452"/>
      <c r="VQ2343" s="1452"/>
      <c r="VR2343" s="1452"/>
      <c r="VS2343" s="1452"/>
      <c r="VT2343" s="1452"/>
      <c r="VU2343" s="1452"/>
      <c r="VV2343" s="1452"/>
      <c r="VW2343" s="1452"/>
      <c r="VX2343" s="1452"/>
      <c r="VY2343" s="1452"/>
      <c r="VZ2343" s="1452"/>
      <c r="WA2343" s="1452"/>
      <c r="WB2343" s="1452"/>
      <c r="WC2343" s="1452"/>
      <c r="WD2343" s="1452"/>
      <c r="WE2343" s="1452"/>
      <c r="WF2343" s="1452"/>
      <c r="WG2343" s="1452"/>
      <c r="WH2343" s="1452"/>
      <c r="WI2343" s="1452"/>
      <c r="WJ2343" s="1452"/>
      <c r="WK2343" s="1452"/>
      <c r="WL2343" s="1452"/>
      <c r="WM2343" s="1452"/>
      <c r="WN2343" s="1452"/>
      <c r="WO2343" s="1452"/>
      <c r="WP2343" s="1452"/>
      <c r="WQ2343" s="1452"/>
      <c r="WR2343" s="1452"/>
      <c r="WS2343" s="1452"/>
      <c r="WT2343" s="1452"/>
      <c r="WU2343" s="1452"/>
      <c r="WV2343" s="1452"/>
      <c r="WW2343" s="1452"/>
      <c r="WX2343" s="1452"/>
      <c r="WY2343" s="1452"/>
      <c r="WZ2343" s="1452"/>
      <c r="XA2343" s="1452"/>
      <c r="XB2343" s="1452"/>
      <c r="XC2343" s="1452"/>
      <c r="XD2343" s="1452"/>
      <c r="XE2343" s="1452"/>
      <c r="XF2343" s="1452"/>
      <c r="XG2343" s="1452"/>
      <c r="XH2343" s="1452"/>
      <c r="XI2343" s="1452"/>
      <c r="XJ2343" s="1452"/>
      <c r="XK2343" s="1452"/>
      <c r="XL2343" s="1452"/>
      <c r="XM2343" s="1452"/>
      <c r="XN2343" s="1452"/>
      <c r="XO2343" s="1452"/>
      <c r="XP2343" s="1452"/>
      <c r="XQ2343" s="1452"/>
      <c r="XR2343" s="1452"/>
      <c r="XS2343" s="1452"/>
      <c r="XT2343" s="1452"/>
      <c r="XU2343" s="1452"/>
      <c r="XV2343" s="1452"/>
      <c r="XW2343" s="1452"/>
      <c r="XX2343" s="1452"/>
      <c r="XY2343" s="1452"/>
      <c r="XZ2343" s="1452"/>
      <c r="YA2343" s="1452"/>
      <c r="YB2343" s="1452"/>
      <c r="YC2343" s="1452"/>
      <c r="YD2343" s="1452"/>
      <c r="YE2343" s="1452"/>
      <c r="YF2343" s="1452"/>
      <c r="YG2343" s="1452"/>
      <c r="YH2343" s="1452"/>
      <c r="YI2343" s="1452"/>
      <c r="YJ2343" s="1452"/>
      <c r="YK2343" s="1452"/>
      <c r="YL2343" s="1452"/>
      <c r="YM2343" s="1452"/>
      <c r="YN2343" s="1452"/>
      <c r="YO2343" s="1452"/>
      <c r="YP2343" s="1452"/>
      <c r="YQ2343" s="1452"/>
      <c r="YR2343" s="1452"/>
      <c r="YS2343" s="1452"/>
      <c r="YT2343" s="1452"/>
      <c r="YU2343" s="1452"/>
      <c r="YV2343" s="1452"/>
      <c r="YW2343" s="1452"/>
      <c r="YX2343" s="1452"/>
      <c r="YY2343" s="1452"/>
      <c r="YZ2343" s="1452"/>
      <c r="ZA2343" s="1452"/>
      <c r="ZB2343" s="1452"/>
      <c r="ZC2343" s="1452"/>
      <c r="ZD2343" s="1452"/>
      <c r="ZE2343" s="1452"/>
      <c r="ZF2343" s="1452"/>
      <c r="ZG2343" s="1452"/>
      <c r="ZH2343" s="1452"/>
      <c r="ZI2343" s="1452"/>
      <c r="ZJ2343" s="1452"/>
      <c r="ZK2343" s="1452"/>
      <c r="ZL2343" s="1452"/>
      <c r="ZM2343" s="1452"/>
      <c r="ZN2343" s="1452"/>
      <c r="ZO2343" s="1452"/>
      <c r="ZP2343" s="1452"/>
      <c r="ZQ2343" s="1452"/>
      <c r="ZR2343" s="1452"/>
      <c r="ZS2343" s="1452"/>
      <c r="ZT2343" s="1452"/>
      <c r="ZU2343" s="1452"/>
      <c r="ZV2343" s="1452"/>
      <c r="ZW2343" s="1452"/>
      <c r="ZX2343" s="1452"/>
      <c r="ZY2343" s="1452"/>
      <c r="ZZ2343" s="1452"/>
      <c r="AAA2343" s="1452"/>
      <c r="AAB2343" s="1452"/>
      <c r="AAC2343" s="1452"/>
      <c r="AAD2343" s="1452"/>
      <c r="AAE2343" s="1452"/>
      <c r="AAF2343" s="1452"/>
      <c r="AAG2343" s="1452"/>
      <c r="AAH2343" s="1452"/>
      <c r="AAI2343" s="1452"/>
      <c r="AAJ2343" s="1452"/>
      <c r="AAK2343" s="1452"/>
      <c r="AAL2343" s="1452"/>
      <c r="AAM2343" s="1452"/>
      <c r="AAN2343" s="1452"/>
      <c r="AAO2343" s="1452"/>
      <c r="AAP2343" s="1452"/>
      <c r="AAQ2343" s="1452"/>
      <c r="AAR2343" s="1452"/>
      <c r="AAS2343" s="1452"/>
      <c r="AAT2343" s="1452"/>
      <c r="AAU2343" s="1452"/>
      <c r="AAV2343" s="1452"/>
      <c r="AAW2343" s="1452"/>
      <c r="AAX2343" s="1452"/>
      <c r="AAY2343" s="1452"/>
      <c r="AAZ2343" s="1452"/>
      <c r="ABA2343" s="1452"/>
      <c r="ABB2343" s="1452"/>
      <c r="ABC2343" s="1452"/>
      <c r="ABD2343" s="1452"/>
      <c r="ABE2343" s="1452"/>
      <c r="ABF2343" s="1452"/>
      <c r="ABG2343" s="1452"/>
      <c r="ABH2343" s="1452"/>
      <c r="ABI2343" s="1452"/>
      <c r="ABJ2343" s="1452"/>
      <c r="ABK2343" s="1452"/>
      <c r="ABL2343" s="1452"/>
      <c r="ABM2343" s="1452"/>
      <c r="ABN2343" s="1452"/>
      <c r="ABO2343" s="1452"/>
      <c r="ABP2343" s="1452"/>
      <c r="ABQ2343" s="1452"/>
      <c r="ABR2343" s="1452"/>
      <c r="ABS2343" s="1452"/>
      <c r="ABT2343" s="1452"/>
      <c r="ABU2343" s="1452"/>
      <c r="ABV2343" s="1452"/>
      <c r="ABW2343" s="1452"/>
      <c r="ABX2343" s="1452"/>
      <c r="ABY2343" s="1452"/>
      <c r="ABZ2343" s="1452"/>
      <c r="ACA2343" s="1452"/>
      <c r="ACB2343" s="1452"/>
      <c r="ACC2343" s="1452"/>
      <c r="ACD2343" s="1452"/>
      <c r="ACE2343" s="1452"/>
      <c r="ACF2343" s="1452"/>
      <c r="ACG2343" s="1452"/>
      <c r="ACH2343" s="1452"/>
      <c r="ACI2343" s="1452"/>
      <c r="ACJ2343" s="1452"/>
      <c r="ACK2343" s="1452"/>
      <c r="ACL2343" s="1452"/>
      <c r="ACM2343" s="1452"/>
      <c r="ACN2343" s="1452"/>
      <c r="ACO2343" s="1452"/>
      <c r="ACP2343" s="1452"/>
      <c r="ACQ2343" s="1452"/>
      <c r="ACR2343" s="1452"/>
      <c r="ACS2343" s="1452"/>
      <c r="ACT2343" s="1452"/>
      <c r="ACU2343" s="1452"/>
      <c r="ACV2343" s="1452"/>
      <c r="ACW2343" s="1452"/>
      <c r="ACX2343" s="1452"/>
      <c r="ACY2343" s="1452"/>
      <c r="ACZ2343" s="1452"/>
      <c r="ADA2343" s="1452"/>
      <c r="ADB2343" s="1452"/>
      <c r="ADC2343" s="1452"/>
      <c r="ADD2343" s="1452"/>
      <c r="ADE2343" s="1452"/>
      <c r="ADF2343" s="1452"/>
      <c r="ADG2343" s="1452"/>
      <c r="ADH2343" s="1452"/>
      <c r="ADI2343" s="1452"/>
      <c r="ADJ2343" s="1452"/>
      <c r="ADK2343" s="1452"/>
      <c r="ADL2343" s="1452"/>
      <c r="ADM2343" s="1452"/>
      <c r="ADN2343" s="1452"/>
      <c r="ADO2343" s="1452"/>
      <c r="ADP2343" s="1452"/>
      <c r="ADQ2343" s="1452"/>
      <c r="ADR2343" s="1452"/>
      <c r="ADS2343" s="1452"/>
      <c r="ADT2343" s="1452"/>
      <c r="ADU2343" s="1452"/>
      <c r="ADV2343" s="1452"/>
      <c r="ADW2343" s="1452"/>
      <c r="ADX2343" s="1452"/>
      <c r="ADY2343" s="1452"/>
      <c r="ADZ2343" s="1452"/>
      <c r="AEA2343" s="1452"/>
      <c r="AEB2343" s="1452"/>
      <c r="AEC2343" s="1452"/>
      <c r="AED2343" s="1452"/>
      <c r="AEE2343" s="1452"/>
      <c r="AEF2343" s="1452"/>
      <c r="AEG2343" s="1452"/>
      <c r="AEH2343" s="1452"/>
      <c r="AEI2343" s="1452"/>
      <c r="AEJ2343" s="1452"/>
      <c r="AEK2343" s="1452"/>
      <c r="AEL2343" s="1452"/>
      <c r="AEM2343" s="1452"/>
      <c r="AEN2343" s="1452"/>
      <c r="AEO2343" s="1452"/>
      <c r="AEP2343" s="1452"/>
      <c r="AEQ2343" s="1452"/>
      <c r="AER2343" s="1452"/>
      <c r="AES2343" s="1452"/>
      <c r="AET2343" s="1452"/>
      <c r="AEU2343" s="1452"/>
      <c r="AEV2343" s="1452"/>
      <c r="AEW2343" s="1452"/>
      <c r="AEX2343" s="1452"/>
      <c r="AEY2343" s="1452"/>
      <c r="AEZ2343" s="1452"/>
      <c r="AFA2343" s="1452"/>
      <c r="AFB2343" s="1452"/>
      <c r="AFC2343" s="1452"/>
      <c r="AFD2343" s="1452"/>
      <c r="AFE2343" s="1452"/>
      <c r="AFF2343" s="1452"/>
      <c r="AFG2343" s="1452"/>
      <c r="AFH2343" s="1452"/>
      <c r="AFI2343" s="1452"/>
      <c r="AFJ2343" s="1452"/>
      <c r="AFK2343" s="1452"/>
      <c r="AFL2343" s="1452"/>
      <c r="AFM2343" s="1452"/>
      <c r="AFN2343" s="1452"/>
      <c r="AFO2343" s="1452"/>
      <c r="AFP2343" s="1452"/>
      <c r="AFQ2343" s="1452"/>
      <c r="AFR2343" s="1452"/>
      <c r="AFS2343" s="1452"/>
      <c r="AFT2343" s="1452"/>
      <c r="AFU2343" s="1452"/>
      <c r="AFV2343" s="1452"/>
      <c r="AFW2343" s="1452"/>
      <c r="AFX2343" s="1452"/>
      <c r="AFY2343" s="1452"/>
      <c r="AFZ2343" s="1452"/>
      <c r="AGA2343" s="1452"/>
      <c r="AGB2343" s="1452"/>
      <c r="AGC2343" s="1452"/>
      <c r="AGD2343" s="1452"/>
      <c r="AGE2343" s="1452"/>
      <c r="AGF2343" s="1452"/>
      <c r="AGG2343" s="1452"/>
      <c r="AGH2343" s="1452"/>
      <c r="AGI2343" s="1452"/>
      <c r="AGJ2343" s="1452"/>
      <c r="AGK2343" s="1452"/>
      <c r="AGL2343" s="1452"/>
      <c r="AGM2343" s="1452"/>
      <c r="AGN2343" s="1452"/>
      <c r="AGO2343" s="1452"/>
      <c r="AGP2343" s="1452"/>
      <c r="AGQ2343" s="1452"/>
      <c r="AGR2343" s="1452"/>
      <c r="AGS2343" s="1452"/>
      <c r="AGT2343" s="1452"/>
      <c r="AGU2343" s="1452"/>
      <c r="AGV2343" s="1452"/>
      <c r="AGW2343" s="1452"/>
      <c r="AGX2343" s="1452"/>
      <c r="AGY2343" s="1452"/>
      <c r="AGZ2343" s="1452"/>
      <c r="AHA2343" s="1452"/>
      <c r="AHB2343" s="1452"/>
      <c r="AHC2343" s="1452"/>
      <c r="AHD2343" s="1452"/>
      <c r="AHE2343" s="1452"/>
      <c r="AHF2343" s="1452"/>
      <c r="AHG2343" s="1452"/>
      <c r="AHH2343" s="1452"/>
      <c r="AHI2343" s="1452"/>
      <c r="AHJ2343" s="1452"/>
      <c r="AHK2343" s="1452"/>
      <c r="AHL2343" s="1452"/>
      <c r="AHM2343" s="1452"/>
      <c r="AHN2343" s="1452"/>
      <c r="AHO2343" s="1452"/>
      <c r="AHP2343" s="1452"/>
      <c r="AHQ2343" s="1452"/>
      <c r="AHR2343" s="1452"/>
      <c r="AHS2343" s="1452"/>
      <c r="AHT2343" s="1452"/>
      <c r="AHU2343" s="1452"/>
      <c r="AHV2343" s="1452"/>
      <c r="AHW2343" s="1452"/>
      <c r="AHX2343" s="1452"/>
      <c r="AHY2343" s="1452"/>
      <c r="AHZ2343" s="1452"/>
      <c r="AIA2343" s="1452"/>
      <c r="AIB2343" s="1452"/>
      <c r="AIC2343" s="1452"/>
      <c r="AID2343" s="1452"/>
      <c r="AIE2343" s="1452"/>
      <c r="AIF2343" s="1452"/>
      <c r="AIG2343" s="1452"/>
      <c r="AIH2343" s="1452"/>
      <c r="AII2343" s="1452"/>
      <c r="AIJ2343" s="1452"/>
      <c r="AIK2343" s="1452"/>
      <c r="AIL2343" s="1452"/>
      <c r="AIM2343" s="1452"/>
      <c r="AIN2343" s="1452"/>
      <c r="AIO2343" s="1452"/>
      <c r="AIP2343" s="1452"/>
      <c r="AIQ2343" s="1452"/>
      <c r="AIR2343" s="1452"/>
      <c r="AIS2343" s="1452"/>
      <c r="AIT2343" s="1452"/>
      <c r="AIU2343" s="1452"/>
      <c r="AIV2343" s="1452"/>
      <c r="AIW2343" s="1452"/>
      <c r="AIX2343" s="1452"/>
      <c r="AIY2343" s="1452"/>
      <c r="AIZ2343" s="1452"/>
      <c r="AJA2343" s="1452"/>
      <c r="AJB2343" s="1452"/>
      <c r="AJC2343" s="1452"/>
      <c r="AJD2343" s="1452"/>
      <c r="AJE2343" s="1452"/>
      <c r="AJF2343" s="1452"/>
      <c r="AJG2343" s="1452"/>
      <c r="AJH2343" s="1452"/>
      <c r="AJI2343" s="1452"/>
      <c r="AJJ2343" s="1452"/>
      <c r="AJK2343" s="1452"/>
      <c r="AJL2343" s="1452"/>
      <c r="AJM2343" s="1452"/>
      <c r="AJN2343" s="1452"/>
      <c r="AJO2343" s="1452"/>
      <c r="AJP2343" s="1452"/>
      <c r="AJQ2343" s="1452"/>
      <c r="AJR2343" s="1452"/>
      <c r="AJS2343" s="1452"/>
      <c r="AJT2343" s="1452"/>
      <c r="AJU2343" s="1452"/>
      <c r="AJV2343" s="1452"/>
      <c r="AJW2343" s="1452"/>
      <c r="AJX2343" s="1452"/>
      <c r="AJY2343" s="1452"/>
      <c r="AJZ2343" s="1452"/>
      <c r="AKA2343" s="1452"/>
      <c r="AKB2343" s="1452"/>
      <c r="AKC2343" s="1452"/>
      <c r="AKD2343" s="1452"/>
      <c r="AKE2343" s="1452"/>
      <c r="AKF2343" s="1452"/>
      <c r="AKG2343" s="1452"/>
      <c r="AKH2343" s="1452"/>
      <c r="AKI2343" s="1452"/>
      <c r="AKJ2343" s="1452"/>
      <c r="AKK2343" s="1452"/>
      <c r="AKL2343" s="1452"/>
      <c r="AKM2343" s="1452"/>
      <c r="AKN2343" s="1452"/>
      <c r="AKO2343" s="1452"/>
      <c r="AKP2343" s="1452"/>
      <c r="AKQ2343" s="1452"/>
      <c r="AKR2343" s="1452"/>
      <c r="AKS2343" s="1452"/>
      <c r="AKT2343" s="1452"/>
      <c r="AKU2343" s="1452"/>
      <c r="AKV2343" s="1452"/>
      <c r="AKW2343" s="1452"/>
      <c r="AKX2343" s="1452"/>
      <c r="AKY2343" s="1452"/>
      <c r="AKZ2343" s="1452"/>
      <c r="ALA2343" s="1452"/>
      <c r="ALB2343" s="1452"/>
      <c r="ALC2343" s="1452"/>
      <c r="ALD2343" s="1452"/>
      <c r="ALE2343" s="1452"/>
      <c r="ALF2343" s="1452"/>
      <c r="ALG2343" s="1452"/>
      <c r="ALH2343" s="1452"/>
      <c r="ALI2343" s="1452"/>
      <c r="ALJ2343" s="1452"/>
      <c r="ALK2343" s="1452"/>
      <c r="ALL2343" s="1452"/>
      <c r="ALM2343" s="1452"/>
      <c r="ALN2343" s="1452"/>
      <c r="ALO2343" s="1452"/>
      <c r="ALP2343" s="1452"/>
      <c r="ALQ2343" s="1452"/>
      <c r="ALR2343" s="1452"/>
      <c r="ALS2343" s="1452"/>
      <c r="ALT2343" s="1452"/>
      <c r="ALU2343" s="1452"/>
      <c r="ALV2343" s="1452"/>
      <c r="ALW2343" s="1452"/>
      <c r="ALX2343" s="1452"/>
      <c r="ALY2343" s="1452"/>
      <c r="ALZ2343" s="1452"/>
      <c r="AMA2343" s="1452"/>
      <c r="AMB2343" s="1452"/>
      <c r="AMC2343" s="1452"/>
      <c r="AMD2343" s="1452"/>
      <c r="AME2343" s="1452"/>
      <c r="AMF2343" s="1452"/>
      <c r="AMG2343" s="1452"/>
      <c r="AMH2343" s="1452"/>
      <c r="AMI2343" s="1452"/>
      <c r="AMJ2343" s="1452"/>
      <c r="AMK2343" s="1452"/>
      <c r="AML2343" s="1452"/>
      <c r="AMM2343" s="1452"/>
      <c r="AMN2343" s="1452"/>
      <c r="AMO2343" s="1452"/>
      <c r="AMP2343" s="1452"/>
      <c r="AMQ2343" s="1452"/>
      <c r="AMR2343" s="1452"/>
      <c r="AMS2343" s="1452"/>
      <c r="AMT2343" s="1452"/>
      <c r="AMU2343" s="1452"/>
      <c r="AMV2343" s="1452"/>
      <c r="AMW2343" s="1452"/>
      <c r="AMX2343" s="1452"/>
      <c r="AMY2343" s="1452"/>
      <c r="AMZ2343" s="1452"/>
      <c r="ANA2343" s="1452"/>
      <c r="ANB2343" s="1452"/>
      <c r="ANC2343" s="1452"/>
      <c r="AND2343" s="1452"/>
      <c r="ANE2343" s="1452"/>
      <c r="ANF2343" s="1452"/>
      <c r="ANG2343" s="1452"/>
      <c r="ANH2343" s="1452"/>
      <c r="ANI2343" s="1452"/>
      <c r="ANJ2343" s="1452"/>
      <c r="ANK2343" s="1452"/>
      <c r="ANL2343" s="1452"/>
      <c r="ANM2343" s="1452"/>
      <c r="ANN2343" s="1452"/>
      <c r="ANO2343" s="1452"/>
      <c r="ANP2343" s="1452"/>
      <c r="ANQ2343" s="1452"/>
      <c r="ANR2343" s="1452"/>
      <c r="ANS2343" s="1452"/>
      <c r="ANT2343" s="1452"/>
      <c r="ANU2343" s="1452"/>
      <c r="ANV2343" s="1452"/>
      <c r="ANW2343" s="1452"/>
      <c r="ANX2343" s="1452"/>
      <c r="ANY2343" s="1452"/>
      <c r="ANZ2343" s="1452"/>
      <c r="AOA2343" s="1452"/>
      <c r="AOB2343" s="1452"/>
      <c r="AOC2343" s="1452"/>
      <c r="AOD2343" s="1452"/>
      <c r="AOE2343" s="1452"/>
      <c r="AOF2343" s="1452"/>
      <c r="AOG2343" s="1452"/>
      <c r="AOH2343" s="1452"/>
      <c r="AOI2343" s="1452"/>
      <c r="AOJ2343" s="1452"/>
      <c r="AOK2343" s="1452"/>
      <c r="AOL2343" s="1452"/>
      <c r="AOM2343" s="1452"/>
      <c r="AON2343" s="1452"/>
      <c r="AOO2343" s="1452"/>
      <c r="AOP2343" s="1452"/>
      <c r="AOQ2343" s="1452"/>
      <c r="AOR2343" s="1452"/>
      <c r="AOS2343" s="1452"/>
      <c r="AOT2343" s="1452"/>
      <c r="AOU2343" s="1452"/>
      <c r="AOV2343" s="1452"/>
      <c r="AOW2343" s="1452"/>
      <c r="AOX2343" s="1452"/>
      <c r="AOY2343" s="1452"/>
      <c r="AOZ2343" s="1452"/>
      <c r="APA2343" s="1452"/>
      <c r="APB2343" s="1452"/>
      <c r="APC2343" s="1452"/>
      <c r="APD2343" s="1452"/>
      <c r="APE2343" s="1452"/>
      <c r="APF2343" s="1452"/>
      <c r="APG2343" s="1452"/>
      <c r="APH2343" s="1452"/>
      <c r="API2343" s="1452"/>
      <c r="APJ2343" s="1452"/>
      <c r="APK2343" s="1452"/>
      <c r="APL2343" s="1452"/>
      <c r="APM2343" s="1452"/>
      <c r="APN2343" s="1452"/>
      <c r="APO2343" s="1452"/>
      <c r="APP2343" s="1452"/>
      <c r="APQ2343" s="1452"/>
      <c r="APR2343" s="1452"/>
      <c r="APS2343" s="1452"/>
      <c r="APT2343" s="1452"/>
      <c r="APU2343" s="1452"/>
      <c r="APV2343" s="1452"/>
      <c r="APW2343" s="1452"/>
      <c r="APX2343" s="1452"/>
      <c r="APY2343" s="1452"/>
      <c r="APZ2343" s="1452"/>
      <c r="AQA2343" s="1452"/>
      <c r="AQB2343" s="1452"/>
      <c r="AQC2343" s="1452"/>
      <c r="AQD2343" s="1452"/>
      <c r="AQE2343" s="1452"/>
      <c r="AQF2343" s="1452"/>
      <c r="AQG2343" s="1452"/>
      <c r="AQH2343" s="1452"/>
      <c r="AQI2343" s="1452"/>
      <c r="AQJ2343" s="1452"/>
      <c r="AQK2343" s="1452"/>
      <c r="AQL2343" s="1452"/>
      <c r="AQM2343" s="1452"/>
      <c r="AQN2343" s="1452"/>
      <c r="AQO2343" s="1452"/>
      <c r="AQP2343" s="1452"/>
      <c r="AQQ2343" s="1452"/>
      <c r="AQR2343" s="1452"/>
      <c r="AQS2343" s="1452"/>
      <c r="AQT2343" s="1452"/>
      <c r="AQU2343" s="1452"/>
      <c r="AQV2343" s="1452"/>
      <c r="AQW2343" s="1452"/>
      <c r="AQX2343" s="1452"/>
      <c r="AQY2343" s="1452"/>
      <c r="AQZ2343" s="1452"/>
      <c r="ARA2343" s="1452"/>
      <c r="ARB2343" s="1452"/>
      <c r="ARC2343" s="1452"/>
      <c r="ARD2343" s="1452"/>
      <c r="ARE2343" s="1452"/>
      <c r="ARF2343" s="1452"/>
      <c r="ARG2343" s="1452"/>
      <c r="ARH2343" s="1452"/>
      <c r="ARI2343" s="1452"/>
      <c r="ARJ2343" s="1452"/>
      <c r="ARK2343" s="1452"/>
      <c r="ARL2343" s="1452"/>
      <c r="ARM2343" s="1452"/>
      <c r="ARN2343" s="1452"/>
      <c r="ARO2343" s="1452"/>
      <c r="ARP2343" s="1452"/>
      <c r="ARQ2343" s="1452"/>
      <c r="ARR2343" s="1452"/>
      <c r="ARS2343" s="1452"/>
      <c r="ART2343" s="1452"/>
      <c r="ARU2343" s="1452"/>
      <c r="ARV2343" s="1452"/>
      <c r="ARW2343" s="1452"/>
      <c r="ARX2343" s="1452"/>
      <c r="ARY2343" s="1452"/>
      <c r="ARZ2343" s="1452"/>
      <c r="ASA2343" s="1452"/>
      <c r="ASB2343" s="1452"/>
      <c r="ASC2343" s="1452"/>
      <c r="ASD2343" s="1452"/>
      <c r="ASE2343" s="1452"/>
      <c r="ASF2343" s="1452"/>
      <c r="ASG2343" s="1452"/>
      <c r="ASH2343" s="1452"/>
      <c r="ASI2343" s="1452"/>
      <c r="ASJ2343" s="1452"/>
      <c r="ASK2343" s="1452"/>
      <c r="ASL2343" s="1452"/>
      <c r="ASM2343" s="1452"/>
      <c r="ASN2343" s="1452"/>
      <c r="ASO2343" s="1452"/>
      <c r="ASP2343" s="1452"/>
      <c r="ASQ2343" s="1452"/>
      <c r="ASR2343" s="1452"/>
      <c r="ASS2343" s="1452"/>
      <c r="AST2343" s="1452"/>
      <c r="ASU2343" s="1452"/>
      <c r="ASV2343" s="1452"/>
      <c r="ASW2343" s="1452"/>
      <c r="ASX2343" s="1452"/>
      <c r="ASY2343" s="1452"/>
      <c r="ASZ2343" s="1452"/>
      <c r="ATA2343" s="1452"/>
      <c r="ATB2343" s="1452"/>
      <c r="ATC2343" s="1452"/>
      <c r="ATD2343" s="1452"/>
      <c r="ATE2343" s="1452"/>
      <c r="ATF2343" s="1452"/>
      <c r="ATG2343" s="1452"/>
      <c r="ATH2343" s="1452"/>
      <c r="ATI2343" s="1452"/>
      <c r="ATJ2343" s="1452"/>
      <c r="ATK2343" s="1452"/>
      <c r="ATL2343" s="1452"/>
      <c r="ATM2343" s="1452"/>
      <c r="ATN2343" s="1452"/>
      <c r="ATO2343" s="1452"/>
      <c r="ATP2343" s="1452"/>
      <c r="ATQ2343" s="1452"/>
      <c r="ATR2343" s="1452"/>
      <c r="ATS2343" s="1452"/>
      <c r="ATT2343" s="1452"/>
      <c r="ATU2343" s="1452"/>
      <c r="ATV2343" s="1452"/>
      <c r="ATW2343" s="1452"/>
      <c r="ATX2343" s="1452"/>
      <c r="ATY2343" s="1452"/>
      <c r="ATZ2343" s="1452"/>
      <c r="AUA2343" s="1452"/>
      <c r="AUB2343" s="1452"/>
      <c r="AUC2343" s="1452"/>
      <c r="AUD2343" s="1452"/>
      <c r="AUE2343" s="1452"/>
      <c r="AUF2343" s="1452"/>
      <c r="AUG2343" s="1452"/>
      <c r="AUH2343" s="1452"/>
      <c r="AUI2343" s="1452"/>
      <c r="AUJ2343" s="1452"/>
      <c r="AUK2343" s="1452"/>
      <c r="AUL2343" s="1452"/>
      <c r="AUM2343" s="1452"/>
      <c r="AUN2343" s="1452"/>
      <c r="AUO2343" s="1452"/>
      <c r="AUP2343" s="1452"/>
      <c r="AUQ2343" s="1452"/>
      <c r="AUR2343" s="1452"/>
      <c r="AUS2343" s="1452"/>
      <c r="AUT2343" s="1452"/>
      <c r="AUU2343" s="1452"/>
      <c r="AUV2343" s="1452"/>
      <c r="AUW2343" s="1452"/>
      <c r="AUX2343" s="1452"/>
      <c r="AUY2343" s="1452"/>
      <c r="AUZ2343" s="1452"/>
      <c r="AVA2343" s="1452"/>
      <c r="AVB2343" s="1452"/>
      <c r="AVC2343" s="1452"/>
      <c r="AVD2343" s="1452"/>
      <c r="AVE2343" s="1452"/>
      <c r="AVF2343" s="1452"/>
      <c r="AVG2343" s="1452"/>
      <c r="AVH2343" s="1452"/>
      <c r="AVI2343" s="1452"/>
      <c r="AVJ2343" s="1452"/>
      <c r="AVK2343" s="1452"/>
      <c r="AVL2343" s="1452"/>
      <c r="AVM2343" s="1452"/>
      <c r="AVN2343" s="1452"/>
      <c r="AVO2343" s="1452"/>
      <c r="AVP2343" s="1452"/>
      <c r="AVQ2343" s="1452"/>
      <c r="AVR2343" s="1452"/>
      <c r="AVS2343" s="1452"/>
      <c r="AVT2343" s="1452"/>
      <c r="AVU2343" s="1452"/>
      <c r="AVV2343" s="1452"/>
      <c r="AVW2343" s="1452"/>
      <c r="AVX2343" s="1452"/>
      <c r="AVY2343" s="1452"/>
      <c r="AVZ2343" s="1452"/>
      <c r="AWA2343" s="1452"/>
      <c r="AWB2343" s="1452"/>
      <c r="AWC2343" s="1452"/>
      <c r="AWD2343" s="1452"/>
      <c r="AWE2343" s="1452"/>
      <c r="AWF2343" s="1452"/>
      <c r="AWG2343" s="1452"/>
      <c r="AWH2343" s="1452"/>
      <c r="AWI2343" s="1452"/>
      <c r="AWJ2343" s="1452"/>
      <c r="AWK2343" s="1452"/>
      <c r="AWL2343" s="1452"/>
      <c r="AWM2343" s="1452"/>
      <c r="AWN2343" s="1452"/>
      <c r="AWO2343" s="1452"/>
      <c r="AWP2343" s="1452"/>
      <c r="AWQ2343" s="1452"/>
      <c r="AWR2343" s="1452"/>
      <c r="AWS2343" s="1452"/>
      <c r="AWT2343" s="1452"/>
      <c r="AWU2343" s="1452"/>
      <c r="AWV2343" s="1452"/>
      <c r="AWW2343" s="1452"/>
      <c r="AWX2343" s="1452"/>
      <c r="AWY2343" s="1452"/>
      <c r="AWZ2343" s="1452"/>
      <c r="AXA2343" s="1452"/>
      <c r="AXB2343" s="1452"/>
      <c r="AXC2343" s="1452"/>
      <c r="AXD2343" s="1452"/>
      <c r="AXE2343" s="1452"/>
      <c r="AXF2343" s="1452"/>
      <c r="AXG2343" s="1452"/>
      <c r="AXH2343" s="1452"/>
      <c r="AXI2343" s="1452"/>
      <c r="AXJ2343" s="1452"/>
      <c r="AXK2343" s="1452"/>
      <c r="AXL2343" s="1452"/>
      <c r="AXM2343" s="1452"/>
      <c r="AXN2343" s="1452"/>
      <c r="AXO2343" s="1452"/>
      <c r="AXP2343" s="1452"/>
      <c r="AXQ2343" s="1452"/>
      <c r="AXR2343" s="1452"/>
      <c r="AXS2343" s="1452"/>
      <c r="AXT2343" s="1452"/>
      <c r="AXU2343" s="1452"/>
      <c r="AXV2343" s="1452"/>
      <c r="AXW2343" s="1452"/>
      <c r="AXX2343" s="1452"/>
      <c r="AXY2343" s="1452"/>
      <c r="AXZ2343" s="1452"/>
      <c r="AYA2343" s="1452"/>
      <c r="AYB2343" s="1452"/>
      <c r="AYC2343" s="1452"/>
      <c r="AYD2343" s="1452"/>
      <c r="AYE2343" s="1452"/>
      <c r="AYF2343" s="1452"/>
      <c r="AYG2343" s="1452"/>
      <c r="AYH2343" s="1452"/>
      <c r="AYI2343" s="1452"/>
      <c r="AYJ2343" s="1452"/>
      <c r="AYK2343" s="1452"/>
      <c r="AYL2343" s="1452"/>
      <c r="AYM2343" s="1452"/>
      <c r="AYN2343" s="1452"/>
      <c r="AYO2343" s="1452"/>
      <c r="AYP2343" s="1452"/>
      <c r="AYQ2343" s="1452"/>
      <c r="AYR2343" s="1452"/>
      <c r="AYS2343" s="1452"/>
      <c r="AYT2343" s="1452"/>
      <c r="AYU2343" s="1452"/>
      <c r="AYV2343" s="1452"/>
      <c r="AYW2343" s="1452"/>
      <c r="AYX2343" s="1452"/>
      <c r="AYY2343" s="1452"/>
      <c r="AYZ2343" s="1452"/>
      <c r="AZA2343" s="1452"/>
      <c r="AZB2343" s="1452"/>
      <c r="AZC2343" s="1452"/>
      <c r="AZD2343" s="1452"/>
      <c r="AZE2343" s="1452"/>
      <c r="AZF2343" s="1452"/>
      <c r="AZG2343" s="1452"/>
      <c r="AZH2343" s="1452"/>
      <c r="AZI2343" s="1452"/>
      <c r="AZJ2343" s="1452"/>
      <c r="AZK2343" s="1452"/>
      <c r="AZL2343" s="1452"/>
      <c r="AZM2343" s="1452"/>
      <c r="AZN2343" s="1452"/>
      <c r="AZO2343" s="1452"/>
      <c r="AZP2343" s="1452"/>
      <c r="AZQ2343" s="1452"/>
      <c r="AZR2343" s="1452"/>
      <c r="AZS2343" s="1452"/>
      <c r="AZT2343" s="1452"/>
      <c r="AZU2343" s="1452"/>
      <c r="AZV2343" s="1452"/>
      <c r="AZW2343" s="1452"/>
      <c r="AZX2343" s="1452"/>
      <c r="AZY2343" s="1452"/>
      <c r="AZZ2343" s="1452"/>
      <c r="BAA2343" s="1452"/>
      <c r="BAB2343" s="1452"/>
      <c r="BAC2343" s="1452"/>
      <c r="BAD2343" s="1452"/>
      <c r="BAE2343" s="1452"/>
      <c r="BAF2343" s="1452"/>
      <c r="BAG2343" s="1452"/>
      <c r="BAH2343" s="1452"/>
      <c r="BAI2343" s="1452"/>
      <c r="BAJ2343" s="1452"/>
      <c r="BAK2343" s="1452"/>
      <c r="BAL2343" s="1452"/>
      <c r="BAM2343" s="1452"/>
      <c r="BAN2343" s="1452"/>
      <c r="BAO2343" s="1452"/>
      <c r="BAP2343" s="1452"/>
      <c r="BAQ2343" s="1452"/>
      <c r="BAR2343" s="1452"/>
      <c r="BAS2343" s="1452"/>
      <c r="BAT2343" s="1452"/>
      <c r="BAU2343" s="1452"/>
      <c r="BAV2343" s="1452"/>
      <c r="BAW2343" s="1452"/>
      <c r="BAX2343" s="1452"/>
      <c r="BAY2343" s="1452"/>
      <c r="BAZ2343" s="1452"/>
      <c r="BBA2343" s="1452"/>
      <c r="BBB2343" s="1452"/>
      <c r="BBC2343" s="1452"/>
      <c r="BBD2343" s="1452"/>
      <c r="BBE2343" s="1452"/>
      <c r="BBF2343" s="1452"/>
      <c r="BBG2343" s="1452"/>
      <c r="BBH2343" s="1452"/>
      <c r="BBI2343" s="1452"/>
      <c r="BBJ2343" s="1452"/>
      <c r="BBK2343" s="1452"/>
      <c r="BBL2343" s="1452"/>
      <c r="BBM2343" s="1452"/>
      <c r="BBN2343" s="1452"/>
      <c r="BBO2343" s="1452"/>
      <c r="BBP2343" s="1452"/>
      <c r="BBQ2343" s="1452"/>
      <c r="BBR2343" s="1452"/>
      <c r="BBS2343" s="1452"/>
      <c r="BBT2343" s="1452"/>
      <c r="BBU2343" s="1452"/>
      <c r="BBV2343" s="1452"/>
      <c r="BBW2343" s="1452"/>
      <c r="BBX2343" s="1452"/>
      <c r="BBY2343" s="1452"/>
      <c r="BBZ2343" s="1452"/>
      <c r="BCA2343" s="1452"/>
      <c r="BCB2343" s="1452"/>
      <c r="BCC2343" s="1452"/>
      <c r="BCD2343" s="1452"/>
      <c r="BCE2343" s="1452"/>
      <c r="BCF2343" s="1452"/>
      <c r="BCG2343" s="1452"/>
      <c r="BCH2343" s="1452"/>
      <c r="BCI2343" s="1452"/>
      <c r="BCJ2343" s="1452"/>
      <c r="BCK2343" s="1452"/>
      <c r="BCL2343" s="1452"/>
      <c r="BCM2343" s="1452"/>
      <c r="BCN2343" s="1452"/>
      <c r="BCO2343" s="1452"/>
      <c r="BCP2343" s="1452"/>
      <c r="BCQ2343" s="1452"/>
      <c r="BCR2343" s="1452"/>
      <c r="BCS2343" s="1452"/>
      <c r="BCT2343" s="1452"/>
      <c r="BCU2343" s="1452"/>
      <c r="BCV2343" s="1452"/>
      <c r="BCW2343" s="1452"/>
      <c r="BCX2343" s="1452"/>
      <c r="BCY2343" s="1452"/>
      <c r="BCZ2343" s="1452"/>
      <c r="BDA2343" s="1452"/>
      <c r="BDB2343" s="1452"/>
      <c r="BDC2343" s="1452"/>
      <c r="BDD2343" s="1452"/>
      <c r="BDE2343" s="1452"/>
      <c r="BDF2343" s="1452"/>
      <c r="BDG2343" s="1452"/>
      <c r="BDH2343" s="1452"/>
      <c r="BDI2343" s="1452"/>
      <c r="BDJ2343" s="1452"/>
      <c r="BDK2343" s="1452"/>
      <c r="BDL2343" s="1452"/>
      <c r="BDM2343" s="1452"/>
      <c r="BDN2343" s="1452"/>
      <c r="BDO2343" s="1452"/>
      <c r="BDP2343" s="1452"/>
      <c r="BDQ2343" s="1452"/>
      <c r="BDR2343" s="1452"/>
      <c r="BDS2343" s="1452"/>
      <c r="BDT2343" s="1452"/>
      <c r="BDU2343" s="1452"/>
      <c r="BDV2343" s="1452"/>
      <c r="BDW2343" s="1452"/>
      <c r="BDX2343" s="1452"/>
      <c r="BDY2343" s="1452"/>
      <c r="BDZ2343" s="1452"/>
      <c r="BEA2343" s="1452"/>
      <c r="BEB2343" s="1452"/>
      <c r="BEC2343" s="1452"/>
      <c r="BED2343" s="1452"/>
      <c r="BEE2343" s="1452"/>
      <c r="BEF2343" s="1452"/>
      <c r="BEG2343" s="1452"/>
      <c r="BEH2343" s="1452"/>
      <c r="BEI2343" s="1452"/>
      <c r="BEJ2343" s="1452"/>
      <c r="BEK2343" s="1452"/>
      <c r="BEL2343" s="1452"/>
      <c r="BEM2343" s="1452"/>
      <c r="BEN2343" s="1452"/>
      <c r="BEO2343" s="1452"/>
      <c r="BEP2343" s="1452"/>
      <c r="BEQ2343" s="1452"/>
      <c r="BER2343" s="1452"/>
      <c r="BES2343" s="1452"/>
      <c r="BET2343" s="1452"/>
      <c r="BEU2343" s="1452"/>
      <c r="BEV2343" s="1452"/>
      <c r="BEW2343" s="1452"/>
      <c r="BEX2343" s="1452"/>
      <c r="BEY2343" s="1452"/>
      <c r="BEZ2343" s="1452"/>
      <c r="BFA2343" s="1452"/>
      <c r="BFB2343" s="1452"/>
      <c r="BFC2343" s="1452"/>
      <c r="BFD2343" s="1452"/>
      <c r="BFE2343" s="1452"/>
      <c r="BFF2343" s="1452"/>
      <c r="BFG2343" s="1452"/>
      <c r="BFH2343" s="1452"/>
      <c r="BFI2343" s="1452"/>
      <c r="BFJ2343" s="1452"/>
      <c r="BFK2343" s="1452"/>
      <c r="BFL2343" s="1452"/>
      <c r="BFM2343" s="1452"/>
      <c r="BFN2343" s="1452"/>
      <c r="BFO2343" s="1452"/>
      <c r="BFP2343" s="1452"/>
      <c r="BFQ2343" s="1452"/>
      <c r="BFR2343" s="1452"/>
      <c r="BFS2343" s="1452"/>
      <c r="BFT2343" s="1452"/>
      <c r="BFU2343" s="1452"/>
      <c r="BFV2343" s="1452"/>
      <c r="BFW2343" s="1452"/>
      <c r="BFX2343" s="1452"/>
      <c r="BFY2343" s="1452"/>
      <c r="BFZ2343" s="1452"/>
      <c r="BGA2343" s="1452"/>
      <c r="BGB2343" s="1452"/>
      <c r="BGC2343" s="1452"/>
      <c r="BGD2343" s="1452"/>
      <c r="BGE2343" s="1452"/>
      <c r="BGF2343" s="1452"/>
      <c r="BGG2343" s="1452"/>
      <c r="BGH2343" s="1452"/>
      <c r="BGI2343" s="1452"/>
      <c r="BGJ2343" s="1452"/>
      <c r="BGK2343" s="1452"/>
      <c r="BGL2343" s="1452"/>
      <c r="BGM2343" s="1452"/>
      <c r="BGN2343" s="1452"/>
      <c r="BGO2343" s="1452"/>
      <c r="BGP2343" s="1452"/>
      <c r="BGQ2343" s="1452"/>
      <c r="BGR2343" s="1452"/>
      <c r="BGS2343" s="1452"/>
      <c r="BGT2343" s="1452"/>
      <c r="BGU2343" s="1452"/>
      <c r="BGV2343" s="1452"/>
      <c r="BGW2343" s="1452"/>
      <c r="BGX2343" s="1452"/>
      <c r="BGY2343" s="1452"/>
      <c r="BGZ2343" s="1452"/>
      <c r="BHA2343" s="1452"/>
      <c r="BHB2343" s="1452"/>
      <c r="BHC2343" s="1452"/>
      <c r="BHD2343" s="1452"/>
      <c r="BHE2343" s="1452"/>
      <c r="BHF2343" s="1452"/>
      <c r="BHG2343" s="1452"/>
      <c r="BHH2343" s="1452"/>
      <c r="BHI2343" s="1452"/>
      <c r="BHJ2343" s="1452"/>
      <c r="BHK2343" s="1452"/>
      <c r="BHL2343" s="1452"/>
      <c r="BHM2343" s="1452"/>
      <c r="BHN2343" s="1452"/>
      <c r="BHO2343" s="1452"/>
      <c r="BHP2343" s="1452"/>
      <c r="BHQ2343" s="1452"/>
      <c r="BHR2343" s="1452"/>
      <c r="BHS2343" s="1452"/>
      <c r="BHT2343" s="1452"/>
      <c r="BHU2343" s="1452"/>
      <c r="BHV2343" s="1452"/>
      <c r="BHW2343" s="1452"/>
      <c r="BHX2343" s="1452"/>
      <c r="BHY2343" s="1452"/>
      <c r="BHZ2343" s="1452"/>
      <c r="BIA2343" s="1452"/>
      <c r="BIB2343" s="1452"/>
      <c r="BIC2343" s="1452"/>
      <c r="BID2343" s="1452"/>
      <c r="BIE2343" s="1452"/>
      <c r="BIF2343" s="1452"/>
      <c r="BIG2343" s="1452"/>
      <c r="BIH2343" s="1452"/>
      <c r="BII2343" s="1452"/>
      <c r="BIJ2343" s="1452"/>
      <c r="BIK2343" s="1452"/>
      <c r="BIL2343" s="1452"/>
      <c r="BIM2343" s="1452"/>
      <c r="BIN2343" s="1452"/>
      <c r="BIO2343" s="1452"/>
      <c r="BIP2343" s="1452"/>
      <c r="BIQ2343" s="1452"/>
      <c r="BIR2343" s="1452"/>
      <c r="BIS2343" s="1452"/>
      <c r="BIT2343" s="1452"/>
      <c r="BIU2343" s="1452"/>
      <c r="BIV2343" s="1452"/>
      <c r="BIW2343" s="1452"/>
      <c r="BIX2343" s="1452"/>
      <c r="BIY2343" s="1452"/>
      <c r="BIZ2343" s="1452"/>
      <c r="BJA2343" s="1452"/>
      <c r="BJB2343" s="1452"/>
      <c r="BJC2343" s="1452"/>
      <c r="BJD2343" s="1452"/>
      <c r="BJE2343" s="1452"/>
      <c r="BJF2343" s="1452"/>
      <c r="BJG2343" s="1452"/>
      <c r="BJH2343" s="1452"/>
      <c r="BJI2343" s="1452"/>
      <c r="BJJ2343" s="1452"/>
      <c r="BJK2343" s="1452"/>
      <c r="BJL2343" s="1452"/>
      <c r="BJM2343" s="1452"/>
      <c r="BJN2343" s="1452"/>
      <c r="BJO2343" s="1452"/>
      <c r="BJP2343" s="1452"/>
      <c r="BJQ2343" s="1452"/>
      <c r="BJR2343" s="1452"/>
      <c r="BJS2343" s="1452"/>
      <c r="BJT2343" s="1452"/>
      <c r="BJU2343" s="1452"/>
      <c r="BJV2343" s="1452"/>
      <c r="BJW2343" s="1452"/>
      <c r="BJX2343" s="1452"/>
      <c r="BJY2343" s="1452"/>
      <c r="BJZ2343" s="1452"/>
      <c r="BKA2343" s="1452"/>
      <c r="BKB2343" s="1452"/>
      <c r="BKC2343" s="1452"/>
      <c r="BKD2343" s="1452"/>
      <c r="BKE2343" s="1452"/>
      <c r="BKF2343" s="1452"/>
      <c r="BKG2343" s="1452"/>
      <c r="BKH2343" s="1452"/>
      <c r="BKI2343" s="1452"/>
      <c r="BKJ2343" s="1452"/>
      <c r="BKK2343" s="1452"/>
      <c r="BKL2343" s="1452"/>
      <c r="BKM2343" s="1452"/>
      <c r="BKN2343" s="1452"/>
      <c r="BKO2343" s="1452"/>
      <c r="BKP2343" s="1452"/>
      <c r="BKQ2343" s="1452"/>
      <c r="BKR2343" s="1452"/>
      <c r="BKS2343" s="1452"/>
      <c r="BKT2343" s="1452"/>
      <c r="BKU2343" s="1452"/>
      <c r="BKV2343" s="1452"/>
      <c r="BKW2343" s="1452"/>
      <c r="BKX2343" s="1452"/>
      <c r="BKY2343" s="1452"/>
      <c r="BKZ2343" s="1452"/>
      <c r="BLA2343" s="1452"/>
      <c r="BLB2343" s="1452"/>
      <c r="BLC2343" s="1452"/>
      <c r="BLD2343" s="1452"/>
      <c r="BLE2343" s="1452"/>
      <c r="BLF2343" s="1452"/>
      <c r="BLG2343" s="1452"/>
      <c r="BLH2343" s="1452"/>
      <c r="BLI2343" s="1452"/>
      <c r="BLJ2343" s="1452"/>
      <c r="BLK2343" s="1452"/>
      <c r="BLL2343" s="1452"/>
      <c r="BLM2343" s="1452"/>
      <c r="BLN2343" s="1452"/>
      <c r="BLO2343" s="1452"/>
      <c r="BLP2343" s="1452"/>
      <c r="BLQ2343" s="1452"/>
      <c r="BLR2343" s="1452"/>
      <c r="BLS2343" s="1452"/>
      <c r="BLT2343" s="1452"/>
      <c r="BLU2343" s="1452"/>
      <c r="BLV2343" s="1452"/>
      <c r="BLW2343" s="1452"/>
      <c r="BLX2343" s="1452"/>
      <c r="BLY2343" s="1452"/>
      <c r="BLZ2343" s="1452"/>
      <c r="BMA2343" s="1452"/>
      <c r="BMB2343" s="1452"/>
      <c r="BMC2343" s="1452"/>
      <c r="BMD2343" s="1452"/>
      <c r="BME2343" s="1452"/>
      <c r="BMF2343" s="1452"/>
      <c r="BMG2343" s="1452"/>
      <c r="BMH2343" s="1452"/>
      <c r="BMI2343" s="1452"/>
      <c r="BMJ2343" s="1452"/>
      <c r="BMK2343" s="1452"/>
      <c r="BML2343" s="1452"/>
      <c r="BMM2343" s="1452"/>
      <c r="BMN2343" s="1452"/>
      <c r="BMO2343" s="1452"/>
      <c r="BMP2343" s="1452"/>
      <c r="BMQ2343" s="1452"/>
      <c r="BMR2343" s="1452"/>
      <c r="BMS2343" s="1452"/>
      <c r="BMT2343" s="1452"/>
      <c r="BMU2343" s="1452"/>
      <c r="BMV2343" s="1452"/>
      <c r="BMW2343" s="1452"/>
      <c r="BMX2343" s="1452"/>
      <c r="BMY2343" s="1452"/>
      <c r="BMZ2343" s="1452"/>
      <c r="BNA2343" s="1452"/>
      <c r="BNB2343" s="1452"/>
      <c r="BNC2343" s="1452"/>
      <c r="BND2343" s="1452"/>
      <c r="BNE2343" s="1452"/>
      <c r="BNF2343" s="1452"/>
      <c r="BNG2343" s="1452"/>
      <c r="BNH2343" s="1452"/>
      <c r="BNI2343" s="1452"/>
      <c r="BNJ2343" s="1452"/>
      <c r="BNK2343" s="1452"/>
      <c r="BNL2343" s="1452"/>
      <c r="BNM2343" s="1452"/>
      <c r="BNN2343" s="1452"/>
      <c r="BNO2343" s="1452"/>
      <c r="BNP2343" s="1452"/>
      <c r="BNQ2343" s="1452"/>
      <c r="BNR2343" s="1452"/>
      <c r="BNS2343" s="1452"/>
      <c r="BNT2343" s="1452"/>
      <c r="BNU2343" s="1452"/>
      <c r="BNV2343" s="1452"/>
      <c r="BNW2343" s="1452"/>
      <c r="BNX2343" s="1452"/>
      <c r="BNY2343" s="1452"/>
      <c r="BNZ2343" s="1452"/>
      <c r="BOA2343" s="1452"/>
      <c r="BOB2343" s="1452"/>
      <c r="BOC2343" s="1452"/>
      <c r="BOD2343" s="1452"/>
      <c r="BOE2343" s="1452"/>
      <c r="BOF2343" s="1452"/>
      <c r="BOG2343" s="1452"/>
      <c r="BOH2343" s="1452"/>
      <c r="BOI2343" s="1452"/>
      <c r="BOJ2343" s="1452"/>
      <c r="BOK2343" s="1452"/>
      <c r="BOL2343" s="1452"/>
      <c r="BOM2343" s="1452"/>
      <c r="BON2343" s="1452"/>
      <c r="BOO2343" s="1452"/>
      <c r="BOP2343" s="1452"/>
      <c r="BOQ2343" s="1452"/>
      <c r="BOR2343" s="1452"/>
      <c r="BOS2343" s="1452"/>
      <c r="BOT2343" s="1452"/>
      <c r="BOU2343" s="1452"/>
      <c r="BOV2343" s="1452"/>
      <c r="BOW2343" s="1452"/>
      <c r="BOX2343" s="1452"/>
      <c r="BOY2343" s="1452"/>
      <c r="BOZ2343" s="1452"/>
      <c r="BPA2343" s="1452"/>
      <c r="BPB2343" s="1452"/>
      <c r="BPC2343" s="1452"/>
      <c r="BPD2343" s="1452"/>
      <c r="BPE2343" s="1452"/>
      <c r="BPF2343" s="1452"/>
      <c r="BPG2343" s="1452"/>
      <c r="BPH2343" s="1452"/>
      <c r="BPI2343" s="1452"/>
      <c r="BPJ2343" s="1452"/>
      <c r="BPK2343" s="1452"/>
      <c r="BPL2343" s="1452"/>
      <c r="BPM2343" s="1452"/>
      <c r="BPN2343" s="1452"/>
      <c r="BPO2343" s="1452"/>
      <c r="BPP2343" s="1452"/>
      <c r="BPQ2343" s="1452"/>
      <c r="BPR2343" s="1452"/>
      <c r="BPS2343" s="1452"/>
      <c r="BPT2343" s="1452"/>
      <c r="BPU2343" s="1452"/>
      <c r="BPV2343" s="1452"/>
      <c r="BPW2343" s="1452"/>
      <c r="BPX2343" s="1452"/>
      <c r="BPY2343" s="1452"/>
      <c r="BPZ2343" s="1452"/>
      <c r="BQA2343" s="1452"/>
      <c r="BQB2343" s="1452"/>
      <c r="BQC2343" s="1452"/>
      <c r="BQD2343" s="1452"/>
      <c r="BQE2343" s="1452"/>
      <c r="BQF2343" s="1452"/>
      <c r="BQG2343" s="1452"/>
      <c r="BQH2343" s="1452"/>
      <c r="BQI2343" s="1452"/>
      <c r="BQJ2343" s="1452"/>
      <c r="BQK2343" s="1452"/>
      <c r="BQL2343" s="1452"/>
      <c r="BQM2343" s="1452"/>
      <c r="BQN2343" s="1452"/>
      <c r="BQO2343" s="1452"/>
      <c r="BQP2343" s="1452"/>
      <c r="BQQ2343" s="1452"/>
      <c r="BQR2343" s="1452"/>
      <c r="BQS2343" s="1452"/>
      <c r="BQT2343" s="1452"/>
      <c r="BQU2343" s="1452"/>
      <c r="BQV2343" s="1452"/>
      <c r="BQW2343" s="1452"/>
      <c r="BQX2343" s="1452"/>
      <c r="BQY2343" s="1452"/>
      <c r="BQZ2343" s="1452"/>
      <c r="BRA2343" s="1452"/>
      <c r="BRB2343" s="1452"/>
      <c r="BRC2343" s="1452"/>
      <c r="BRD2343" s="1452"/>
      <c r="BRE2343" s="1452"/>
      <c r="BRF2343" s="1452"/>
      <c r="BRG2343" s="1452"/>
      <c r="BRH2343" s="1452"/>
      <c r="BRI2343" s="1452"/>
      <c r="BRJ2343" s="1452"/>
      <c r="BRK2343" s="1452"/>
      <c r="BRL2343" s="1452"/>
      <c r="BRM2343" s="1452"/>
      <c r="BRN2343" s="1452"/>
      <c r="BRO2343" s="1452"/>
      <c r="BRP2343" s="1452"/>
      <c r="BRQ2343" s="1452"/>
      <c r="BRR2343" s="1452"/>
      <c r="BRS2343" s="1452"/>
      <c r="BRT2343" s="1452"/>
      <c r="BRU2343" s="1452"/>
      <c r="BRV2343" s="1452"/>
      <c r="BRW2343" s="1452"/>
      <c r="BRX2343" s="1452"/>
      <c r="BRY2343" s="1452"/>
      <c r="BRZ2343" s="1452"/>
      <c r="BSA2343" s="1452"/>
      <c r="BSB2343" s="1452"/>
      <c r="BSC2343" s="1452"/>
      <c r="BSD2343" s="1452"/>
      <c r="BSE2343" s="1452"/>
      <c r="BSF2343" s="1452"/>
      <c r="BSG2343" s="1452"/>
      <c r="BSH2343" s="1452"/>
      <c r="BSI2343" s="1452"/>
      <c r="BSJ2343" s="1452"/>
      <c r="BSK2343" s="1452"/>
      <c r="BSL2343" s="1452"/>
      <c r="BSM2343" s="1452"/>
      <c r="BSN2343" s="1452"/>
      <c r="BSO2343" s="1452"/>
      <c r="BSP2343" s="1452"/>
      <c r="BSQ2343" s="1452"/>
      <c r="BSR2343" s="1452"/>
      <c r="BSS2343" s="1452"/>
      <c r="BST2343" s="1452"/>
      <c r="BSU2343" s="1452"/>
      <c r="BSV2343" s="1452"/>
      <c r="BSW2343" s="1452"/>
      <c r="BSX2343" s="1452"/>
      <c r="BSY2343" s="1452"/>
      <c r="BSZ2343" s="1452"/>
      <c r="BTA2343" s="1452"/>
      <c r="BTB2343" s="1452"/>
      <c r="BTC2343" s="1452"/>
      <c r="BTD2343" s="1452"/>
      <c r="BTE2343" s="1452"/>
      <c r="BTF2343" s="1452"/>
      <c r="BTG2343" s="1452"/>
      <c r="BTH2343" s="1452"/>
      <c r="BTI2343" s="1452"/>
      <c r="BTJ2343" s="1452"/>
      <c r="BTK2343" s="1452"/>
      <c r="BTL2343" s="1452"/>
      <c r="BTM2343" s="1452"/>
      <c r="BTN2343" s="1452"/>
      <c r="BTO2343" s="1452"/>
      <c r="BTP2343" s="1452"/>
      <c r="BTQ2343" s="1452"/>
      <c r="BTR2343" s="1452"/>
      <c r="BTS2343" s="1452"/>
      <c r="BTT2343" s="1452"/>
      <c r="BTU2343" s="1452"/>
      <c r="BTV2343" s="1452"/>
      <c r="BTW2343" s="1452"/>
      <c r="BTX2343" s="1452"/>
      <c r="BTY2343" s="1452"/>
      <c r="BTZ2343" s="1452"/>
      <c r="BUA2343" s="1452"/>
      <c r="BUB2343" s="1452"/>
      <c r="BUC2343" s="1452"/>
      <c r="BUD2343" s="1452"/>
      <c r="BUE2343" s="1452"/>
      <c r="BUF2343" s="1452"/>
      <c r="BUG2343" s="1452"/>
      <c r="BUH2343" s="1452"/>
      <c r="BUI2343" s="1452"/>
      <c r="BUJ2343" s="1452"/>
      <c r="BUK2343" s="1452"/>
      <c r="BUL2343" s="1452"/>
      <c r="BUM2343" s="1452"/>
      <c r="BUN2343" s="1452"/>
      <c r="BUO2343" s="1452"/>
      <c r="BUP2343" s="1452"/>
      <c r="BUQ2343" s="1452"/>
      <c r="BUR2343" s="1452"/>
      <c r="BUS2343" s="1452"/>
      <c r="BUT2343" s="1452"/>
      <c r="BUU2343" s="1452"/>
      <c r="BUV2343" s="1452"/>
      <c r="BUW2343" s="1452"/>
      <c r="BUX2343" s="1452"/>
      <c r="BUY2343" s="1452"/>
      <c r="BUZ2343" s="1452"/>
      <c r="BVA2343" s="1452"/>
      <c r="BVB2343" s="1452"/>
      <c r="BVC2343" s="1452"/>
      <c r="BVD2343" s="1452"/>
      <c r="BVE2343" s="1452"/>
      <c r="BVF2343" s="1452"/>
      <c r="BVG2343" s="1452"/>
      <c r="BVH2343" s="1452"/>
      <c r="BVI2343" s="1452"/>
      <c r="BVJ2343" s="1452"/>
      <c r="BVK2343" s="1452"/>
      <c r="BVL2343" s="1452"/>
      <c r="BVM2343" s="1452"/>
      <c r="BVN2343" s="1452"/>
      <c r="BVO2343" s="1452"/>
      <c r="BVP2343" s="1452"/>
      <c r="BVQ2343" s="1452"/>
      <c r="BVR2343" s="1452"/>
      <c r="BVS2343" s="1452"/>
      <c r="BVT2343" s="1452"/>
      <c r="BVU2343" s="1452"/>
      <c r="BVV2343" s="1452"/>
      <c r="BVW2343" s="1452"/>
      <c r="BVX2343" s="1452"/>
      <c r="BVY2343" s="1452"/>
      <c r="BVZ2343" s="1452"/>
      <c r="BWA2343" s="1452"/>
      <c r="BWB2343" s="1452"/>
      <c r="BWC2343" s="1452"/>
      <c r="BWD2343" s="1452"/>
      <c r="BWE2343" s="1452"/>
      <c r="BWF2343" s="1452"/>
      <c r="BWG2343" s="1452"/>
      <c r="BWH2343" s="1452"/>
      <c r="BWI2343" s="1452"/>
      <c r="BWJ2343" s="1452"/>
      <c r="BWK2343" s="1452"/>
      <c r="BWL2343" s="1452"/>
      <c r="BWM2343" s="1452"/>
      <c r="BWN2343" s="1452"/>
      <c r="BWO2343" s="1452"/>
      <c r="BWP2343" s="1452"/>
      <c r="BWQ2343" s="1452"/>
      <c r="BWR2343" s="1452"/>
      <c r="BWS2343" s="1452"/>
      <c r="BWT2343" s="1452"/>
      <c r="BWU2343" s="1452"/>
      <c r="BWV2343" s="1452"/>
      <c r="BWW2343" s="1452"/>
      <c r="BWX2343" s="1452"/>
      <c r="BWY2343" s="1452"/>
      <c r="BWZ2343" s="1452"/>
      <c r="BXA2343" s="1452"/>
      <c r="BXB2343" s="1452"/>
      <c r="BXC2343" s="1452"/>
      <c r="BXD2343" s="1452"/>
      <c r="BXE2343" s="1452"/>
      <c r="BXF2343" s="1452"/>
      <c r="BXG2343" s="1452"/>
      <c r="BXH2343" s="1452"/>
      <c r="BXI2343" s="1452"/>
      <c r="BXJ2343" s="1452"/>
      <c r="BXK2343" s="1452"/>
      <c r="BXL2343" s="1452"/>
      <c r="BXM2343" s="1452"/>
      <c r="BXN2343" s="1452"/>
      <c r="BXO2343" s="1452"/>
      <c r="BXP2343" s="1452"/>
      <c r="BXQ2343" s="1452"/>
      <c r="BXR2343" s="1452"/>
      <c r="BXS2343" s="1452"/>
      <c r="BXT2343" s="1452"/>
      <c r="BXU2343" s="1452"/>
      <c r="BXV2343" s="1452"/>
      <c r="BXW2343" s="1452"/>
      <c r="BXX2343" s="1452"/>
      <c r="BXY2343" s="1452"/>
      <c r="BXZ2343" s="1452"/>
      <c r="BYA2343" s="1452"/>
      <c r="BYB2343" s="1452"/>
      <c r="BYC2343" s="1452"/>
      <c r="BYD2343" s="1452"/>
      <c r="BYE2343" s="1452"/>
      <c r="BYF2343" s="1452"/>
      <c r="BYG2343" s="1452"/>
      <c r="BYH2343" s="1452"/>
      <c r="BYI2343" s="1452"/>
      <c r="BYJ2343" s="1452"/>
      <c r="BYK2343" s="1452"/>
      <c r="BYL2343" s="1452"/>
      <c r="BYM2343" s="1452"/>
      <c r="BYN2343" s="1452"/>
      <c r="BYO2343" s="1452"/>
      <c r="BYP2343" s="1452"/>
      <c r="BYQ2343" s="1452"/>
      <c r="BYR2343" s="1452"/>
      <c r="BYS2343" s="1452"/>
      <c r="BYT2343" s="1452"/>
      <c r="BYU2343" s="1452"/>
      <c r="BYV2343" s="1452"/>
      <c r="BYW2343" s="1452"/>
      <c r="BYX2343" s="1452"/>
      <c r="BYY2343" s="1452"/>
      <c r="BYZ2343" s="1452"/>
      <c r="BZA2343" s="1452"/>
      <c r="BZB2343" s="1452"/>
      <c r="BZC2343" s="1452"/>
      <c r="BZD2343" s="1452"/>
      <c r="BZE2343" s="1452"/>
      <c r="BZF2343" s="1452"/>
      <c r="BZG2343" s="1452"/>
      <c r="BZH2343" s="1452"/>
      <c r="BZI2343" s="1452"/>
      <c r="BZJ2343" s="1452"/>
      <c r="BZK2343" s="1452"/>
      <c r="BZL2343" s="1452"/>
      <c r="BZM2343" s="1452"/>
      <c r="BZN2343" s="1452"/>
      <c r="BZO2343" s="1452"/>
      <c r="BZP2343" s="1452"/>
      <c r="BZQ2343" s="1452"/>
      <c r="BZR2343" s="1452"/>
      <c r="BZS2343" s="1452"/>
      <c r="BZT2343" s="1452"/>
      <c r="BZU2343" s="1452"/>
      <c r="BZV2343" s="1452"/>
      <c r="BZW2343" s="1452"/>
      <c r="BZX2343" s="1452"/>
      <c r="BZY2343" s="1452"/>
      <c r="BZZ2343" s="1452"/>
      <c r="CAA2343" s="1452"/>
      <c r="CAB2343" s="1452"/>
      <c r="CAC2343" s="1452"/>
      <c r="CAD2343" s="1452"/>
      <c r="CAE2343" s="1452"/>
      <c r="CAF2343" s="1452"/>
      <c r="CAG2343" s="1452"/>
      <c r="CAH2343" s="1452"/>
      <c r="CAI2343" s="1452"/>
      <c r="CAJ2343" s="1452"/>
      <c r="CAK2343" s="1452"/>
      <c r="CAL2343" s="1452"/>
      <c r="CAM2343" s="1452"/>
      <c r="CAN2343" s="1452"/>
      <c r="CAO2343" s="1452"/>
      <c r="CAP2343" s="1452"/>
      <c r="CAQ2343" s="1452"/>
      <c r="CAR2343" s="1452"/>
      <c r="CAS2343" s="1452"/>
      <c r="CAT2343" s="1452"/>
      <c r="CAU2343" s="1452"/>
      <c r="CAV2343" s="1452"/>
      <c r="CAW2343" s="1452"/>
      <c r="CAX2343" s="1452"/>
      <c r="CAY2343" s="1452"/>
      <c r="CAZ2343" s="1452"/>
      <c r="CBA2343" s="1452"/>
      <c r="CBB2343" s="1452"/>
      <c r="CBC2343" s="1452"/>
      <c r="CBD2343" s="1452"/>
      <c r="CBE2343" s="1452"/>
      <c r="CBF2343" s="1452"/>
      <c r="CBG2343" s="1452"/>
      <c r="CBH2343" s="1452"/>
      <c r="CBI2343" s="1452"/>
      <c r="CBJ2343" s="1452"/>
      <c r="CBK2343" s="1452"/>
      <c r="CBL2343" s="1452"/>
      <c r="CBM2343" s="1452"/>
      <c r="CBN2343" s="1452"/>
      <c r="CBO2343" s="1452"/>
      <c r="CBP2343" s="1452"/>
      <c r="CBQ2343" s="1452"/>
      <c r="CBR2343" s="1452"/>
      <c r="CBS2343" s="1452"/>
      <c r="CBT2343" s="1452"/>
      <c r="CBU2343" s="1452"/>
      <c r="CBV2343" s="1452"/>
      <c r="CBW2343" s="1452"/>
      <c r="CBX2343" s="1452"/>
      <c r="CBY2343" s="1452"/>
      <c r="CBZ2343" s="1452"/>
      <c r="CCA2343" s="1452"/>
      <c r="CCB2343" s="1452"/>
      <c r="CCC2343" s="1452"/>
      <c r="CCD2343" s="1452"/>
      <c r="CCE2343" s="1452"/>
      <c r="CCF2343" s="1452"/>
      <c r="CCG2343" s="1452"/>
      <c r="CCH2343" s="1452"/>
      <c r="CCI2343" s="1452"/>
      <c r="CCJ2343" s="1452"/>
      <c r="CCK2343" s="1452"/>
      <c r="CCL2343" s="1452"/>
      <c r="CCM2343" s="1452"/>
      <c r="CCN2343" s="1452"/>
      <c r="CCO2343" s="1452"/>
      <c r="CCP2343" s="1452"/>
      <c r="CCQ2343" s="1452"/>
      <c r="CCR2343" s="1452"/>
      <c r="CCS2343" s="1452"/>
      <c r="CCT2343" s="1452"/>
      <c r="CCU2343" s="1452"/>
      <c r="CCV2343" s="1452"/>
      <c r="CCW2343" s="1452"/>
      <c r="CCX2343" s="1452"/>
      <c r="CCY2343" s="1452"/>
      <c r="CCZ2343" s="1452"/>
      <c r="CDA2343" s="1452"/>
      <c r="CDB2343" s="1452"/>
      <c r="CDC2343" s="1452"/>
      <c r="CDD2343" s="1452"/>
      <c r="CDE2343" s="1452"/>
      <c r="CDF2343" s="1452"/>
      <c r="CDG2343" s="1452"/>
      <c r="CDH2343" s="1452"/>
      <c r="CDI2343" s="1452"/>
      <c r="CDJ2343" s="1452"/>
      <c r="CDK2343" s="1452"/>
      <c r="CDL2343" s="1452"/>
      <c r="CDM2343" s="1452"/>
      <c r="CDN2343" s="1452"/>
      <c r="CDO2343" s="1452"/>
      <c r="CDP2343" s="1452"/>
      <c r="CDQ2343" s="1452"/>
      <c r="CDR2343" s="1452"/>
      <c r="CDS2343" s="1452"/>
      <c r="CDT2343" s="1452"/>
      <c r="CDU2343" s="1452"/>
      <c r="CDV2343" s="1452"/>
      <c r="CDW2343" s="1452"/>
      <c r="CDX2343" s="1452"/>
      <c r="CDY2343" s="1452"/>
      <c r="CDZ2343" s="1452"/>
      <c r="CEA2343" s="1452"/>
      <c r="CEB2343" s="1452"/>
      <c r="CEC2343" s="1452"/>
      <c r="CED2343" s="1452"/>
      <c r="CEE2343" s="1452"/>
      <c r="CEF2343" s="1452"/>
      <c r="CEG2343" s="1452"/>
      <c r="CEH2343" s="1452"/>
      <c r="CEI2343" s="1452"/>
      <c r="CEJ2343" s="1452"/>
      <c r="CEK2343" s="1452"/>
      <c r="CEL2343" s="1452"/>
      <c r="CEM2343" s="1452"/>
      <c r="CEN2343" s="1452"/>
      <c r="CEO2343" s="1452"/>
      <c r="CEP2343" s="1452"/>
      <c r="CEQ2343" s="1452"/>
      <c r="CER2343" s="1452"/>
      <c r="CES2343" s="1452"/>
      <c r="CET2343" s="1452"/>
      <c r="CEU2343" s="1452"/>
      <c r="CEV2343" s="1452"/>
      <c r="CEW2343" s="1452"/>
      <c r="CEX2343" s="1452"/>
      <c r="CEY2343" s="1452"/>
      <c r="CEZ2343" s="1452"/>
      <c r="CFA2343" s="1452"/>
      <c r="CFB2343" s="1452"/>
      <c r="CFC2343" s="1452"/>
      <c r="CFD2343" s="1452"/>
      <c r="CFE2343" s="1452"/>
      <c r="CFF2343" s="1452"/>
      <c r="CFG2343" s="1452"/>
      <c r="CFH2343" s="1452"/>
      <c r="CFI2343" s="1452"/>
      <c r="CFJ2343" s="1452"/>
      <c r="CFK2343" s="1452"/>
      <c r="CFL2343" s="1452"/>
      <c r="CFM2343" s="1452"/>
      <c r="CFN2343" s="1452"/>
      <c r="CFO2343" s="1452"/>
      <c r="CFP2343" s="1452"/>
      <c r="CFQ2343" s="1452"/>
      <c r="CFR2343" s="1452"/>
      <c r="CFS2343" s="1452"/>
      <c r="CFT2343" s="1452"/>
      <c r="CFU2343" s="1452"/>
      <c r="CFV2343" s="1452"/>
      <c r="CFW2343" s="1452"/>
      <c r="CFX2343" s="1452"/>
      <c r="CFY2343" s="1452"/>
      <c r="CFZ2343" s="1452"/>
      <c r="CGA2343" s="1452"/>
      <c r="CGB2343" s="1452"/>
      <c r="CGC2343" s="1452"/>
      <c r="CGD2343" s="1452"/>
      <c r="CGE2343" s="1452"/>
      <c r="CGF2343" s="1452"/>
      <c r="CGG2343" s="1452"/>
      <c r="CGH2343" s="1452"/>
      <c r="CGI2343" s="1452"/>
      <c r="CGJ2343" s="1452"/>
      <c r="CGK2343" s="1452"/>
      <c r="CGL2343" s="1452"/>
      <c r="CGM2343" s="1452"/>
      <c r="CGN2343" s="1452"/>
      <c r="CGO2343" s="1452"/>
      <c r="CGP2343" s="1452"/>
      <c r="CGQ2343" s="1452"/>
      <c r="CGR2343" s="1452"/>
      <c r="CGS2343" s="1452"/>
      <c r="CGT2343" s="1452"/>
      <c r="CGU2343" s="1452"/>
      <c r="CGV2343" s="1452"/>
      <c r="CGW2343" s="1452"/>
      <c r="CGX2343" s="1452"/>
      <c r="CGY2343" s="1452"/>
      <c r="CGZ2343" s="1452"/>
      <c r="CHA2343" s="1452"/>
      <c r="CHB2343" s="1452"/>
      <c r="CHC2343" s="1452"/>
      <c r="CHD2343" s="1452"/>
      <c r="CHE2343" s="1452"/>
      <c r="CHF2343" s="1452"/>
      <c r="CHG2343" s="1452"/>
      <c r="CHH2343" s="1452"/>
      <c r="CHI2343" s="1452"/>
      <c r="CHJ2343" s="1452"/>
      <c r="CHK2343" s="1452"/>
      <c r="CHL2343" s="1452"/>
      <c r="CHM2343" s="1452"/>
      <c r="CHN2343" s="1452"/>
      <c r="CHO2343" s="1452"/>
      <c r="CHP2343" s="1452"/>
      <c r="CHQ2343" s="1452"/>
      <c r="CHR2343" s="1452"/>
      <c r="CHS2343" s="1452"/>
      <c r="CHT2343" s="1452"/>
      <c r="CHU2343" s="1452"/>
      <c r="CHV2343" s="1452"/>
      <c r="CHW2343" s="1452"/>
      <c r="CHX2343" s="1452"/>
      <c r="CHY2343" s="1452"/>
      <c r="CHZ2343" s="1452"/>
      <c r="CIA2343" s="1452"/>
      <c r="CIB2343" s="1452"/>
      <c r="CIC2343" s="1452"/>
      <c r="CID2343" s="1452"/>
      <c r="CIE2343" s="1452"/>
      <c r="CIF2343" s="1452"/>
      <c r="CIG2343" s="1452"/>
      <c r="CIH2343" s="1452"/>
      <c r="CII2343" s="1452"/>
      <c r="CIJ2343" s="1452"/>
      <c r="CIK2343" s="1452"/>
      <c r="CIL2343" s="1452"/>
      <c r="CIM2343" s="1452"/>
      <c r="CIN2343" s="1452"/>
      <c r="CIO2343" s="1452"/>
      <c r="CIP2343" s="1452"/>
      <c r="CIQ2343" s="1452"/>
      <c r="CIR2343" s="1452"/>
      <c r="CIS2343" s="1452"/>
      <c r="CIT2343" s="1452"/>
      <c r="CIU2343" s="1452"/>
      <c r="CIV2343" s="1452"/>
      <c r="CIW2343" s="1452"/>
      <c r="CIX2343" s="1452"/>
      <c r="CIY2343" s="1452"/>
      <c r="CIZ2343" s="1452"/>
      <c r="CJA2343" s="1452"/>
      <c r="CJB2343" s="1452"/>
      <c r="CJC2343" s="1452"/>
      <c r="CJD2343" s="1452"/>
      <c r="CJE2343" s="1452"/>
      <c r="CJF2343" s="1452"/>
      <c r="CJG2343" s="1452"/>
      <c r="CJH2343" s="1452"/>
      <c r="CJI2343" s="1452"/>
      <c r="CJJ2343" s="1452"/>
      <c r="CJK2343" s="1452"/>
      <c r="CJL2343" s="1452"/>
      <c r="CJM2343" s="1452"/>
      <c r="CJN2343" s="1452"/>
      <c r="CJO2343" s="1452"/>
      <c r="CJP2343" s="1452"/>
      <c r="CJQ2343" s="1452"/>
      <c r="CJR2343" s="1452"/>
      <c r="CJS2343" s="1452"/>
      <c r="CJT2343" s="1452"/>
      <c r="CJU2343" s="1452"/>
      <c r="CJV2343" s="1452"/>
      <c r="CJW2343" s="1452"/>
      <c r="CJX2343" s="1452"/>
      <c r="CJY2343" s="1452"/>
      <c r="CJZ2343" s="1452"/>
      <c r="CKA2343" s="1452"/>
      <c r="CKB2343" s="1452"/>
      <c r="CKC2343" s="1452"/>
      <c r="CKD2343" s="1452"/>
      <c r="CKE2343" s="1452"/>
      <c r="CKF2343" s="1452"/>
      <c r="CKG2343" s="1452"/>
      <c r="CKH2343" s="1452"/>
      <c r="CKI2343" s="1452"/>
      <c r="CKJ2343" s="1452"/>
      <c r="CKK2343" s="1452"/>
      <c r="CKL2343" s="1452"/>
      <c r="CKM2343" s="1452"/>
      <c r="CKN2343" s="1452"/>
      <c r="CKO2343" s="1452"/>
      <c r="CKP2343" s="1452"/>
      <c r="CKQ2343" s="1452"/>
      <c r="CKR2343" s="1452"/>
      <c r="CKS2343" s="1452"/>
      <c r="CKT2343" s="1452"/>
      <c r="CKU2343" s="1452"/>
      <c r="CKV2343" s="1452"/>
      <c r="CKW2343" s="1452"/>
      <c r="CKX2343" s="1452"/>
      <c r="CKY2343" s="1452"/>
      <c r="CKZ2343" s="1452"/>
      <c r="CLA2343" s="1452"/>
      <c r="CLB2343" s="1452"/>
      <c r="CLC2343" s="1452"/>
      <c r="CLD2343" s="1452"/>
      <c r="CLE2343" s="1452"/>
      <c r="CLF2343" s="1452"/>
      <c r="CLG2343" s="1452"/>
      <c r="CLH2343" s="1452"/>
      <c r="CLI2343" s="1452"/>
      <c r="CLJ2343" s="1452"/>
      <c r="CLK2343" s="1452"/>
      <c r="CLL2343" s="1452"/>
      <c r="CLM2343" s="1452"/>
      <c r="CLN2343" s="1452"/>
      <c r="CLO2343" s="1452"/>
      <c r="CLP2343" s="1452"/>
      <c r="CLQ2343" s="1452"/>
      <c r="CLR2343" s="1452"/>
      <c r="CLS2343" s="1452"/>
      <c r="CLT2343" s="1452"/>
      <c r="CLU2343" s="1452"/>
      <c r="CLV2343" s="1452"/>
      <c r="CLW2343" s="1452"/>
      <c r="CLX2343" s="1452"/>
      <c r="CLY2343" s="1452"/>
      <c r="CLZ2343" s="1452"/>
      <c r="CMA2343" s="1452"/>
      <c r="CMB2343" s="1452"/>
      <c r="CMC2343" s="1452"/>
      <c r="CMD2343" s="1452"/>
      <c r="CME2343" s="1452"/>
      <c r="CMF2343" s="1452"/>
      <c r="CMG2343" s="1452"/>
      <c r="CMH2343" s="1452"/>
      <c r="CMI2343" s="1452"/>
      <c r="CMJ2343" s="1452"/>
      <c r="CMK2343" s="1452"/>
      <c r="CML2343" s="1452"/>
      <c r="CMM2343" s="1452"/>
      <c r="CMN2343" s="1452"/>
      <c r="CMO2343" s="1452"/>
      <c r="CMP2343" s="1452"/>
      <c r="CMQ2343" s="1452"/>
      <c r="CMR2343" s="1452"/>
      <c r="CMS2343" s="1452"/>
      <c r="CMT2343" s="1452"/>
      <c r="CMU2343" s="1452"/>
      <c r="CMV2343" s="1452"/>
      <c r="CMW2343" s="1452"/>
      <c r="CMX2343" s="1452"/>
      <c r="CMY2343" s="1452"/>
      <c r="CMZ2343" s="1452"/>
      <c r="CNA2343" s="1452"/>
      <c r="CNB2343" s="1452"/>
      <c r="CNC2343" s="1452"/>
      <c r="CND2343" s="1452"/>
      <c r="CNE2343" s="1452"/>
      <c r="CNF2343" s="1452"/>
      <c r="CNG2343" s="1452"/>
      <c r="CNH2343" s="1452"/>
      <c r="CNI2343" s="1452"/>
      <c r="CNJ2343" s="1452"/>
      <c r="CNK2343" s="1452"/>
      <c r="CNL2343" s="1452"/>
      <c r="CNM2343" s="1452"/>
      <c r="CNN2343" s="1452"/>
      <c r="CNO2343" s="1452"/>
      <c r="CNP2343" s="1452"/>
      <c r="CNQ2343" s="1452"/>
      <c r="CNR2343" s="1452"/>
      <c r="CNS2343" s="1452"/>
      <c r="CNT2343" s="1452"/>
      <c r="CNU2343" s="1452"/>
      <c r="CNV2343" s="1452"/>
      <c r="CNW2343" s="1452"/>
      <c r="CNX2343" s="1452"/>
      <c r="CNY2343" s="1452"/>
      <c r="CNZ2343" s="1452"/>
      <c r="COA2343" s="1452"/>
      <c r="COB2343" s="1452"/>
      <c r="COC2343" s="1452"/>
      <c r="COD2343" s="1452"/>
      <c r="COE2343" s="1452"/>
      <c r="COF2343" s="1452"/>
      <c r="COG2343" s="1452"/>
      <c r="COH2343" s="1452"/>
      <c r="COI2343" s="1452"/>
      <c r="COJ2343" s="1452"/>
      <c r="COK2343" s="1452"/>
      <c r="COL2343" s="1452"/>
      <c r="COM2343" s="1452"/>
      <c r="CON2343" s="1452"/>
      <c r="COO2343" s="1452"/>
      <c r="COP2343" s="1452"/>
      <c r="COQ2343" s="1452"/>
      <c r="COR2343" s="1452"/>
      <c r="COS2343" s="1452"/>
      <c r="COT2343" s="1452"/>
      <c r="COU2343" s="1452"/>
      <c r="COV2343" s="1452"/>
      <c r="COW2343" s="1452"/>
      <c r="COX2343" s="1452"/>
      <c r="COY2343" s="1452"/>
      <c r="COZ2343" s="1452"/>
      <c r="CPA2343" s="1452"/>
      <c r="CPB2343" s="1452"/>
      <c r="CPC2343" s="1452"/>
      <c r="CPD2343" s="1452"/>
      <c r="CPE2343" s="1452"/>
      <c r="CPF2343" s="1452"/>
      <c r="CPG2343" s="1452"/>
      <c r="CPH2343" s="1452"/>
      <c r="CPI2343" s="1452"/>
      <c r="CPJ2343" s="1452"/>
      <c r="CPK2343" s="1452"/>
      <c r="CPL2343" s="1452"/>
      <c r="CPM2343" s="1452"/>
      <c r="CPN2343" s="1452"/>
      <c r="CPO2343" s="1452"/>
      <c r="CPP2343" s="1452"/>
      <c r="CPQ2343" s="1452"/>
      <c r="CPR2343" s="1452"/>
      <c r="CPS2343" s="1452"/>
      <c r="CPT2343" s="1452"/>
      <c r="CPU2343" s="1452"/>
      <c r="CPV2343" s="1452"/>
      <c r="CPW2343" s="1452"/>
      <c r="CPX2343" s="1452"/>
      <c r="CPY2343" s="1452"/>
      <c r="CPZ2343" s="1452"/>
      <c r="CQA2343" s="1452"/>
      <c r="CQB2343" s="1452"/>
      <c r="CQC2343" s="1452"/>
      <c r="CQD2343" s="1452"/>
      <c r="CQE2343" s="1452"/>
      <c r="CQF2343" s="1452"/>
      <c r="CQG2343" s="1452"/>
      <c r="CQH2343" s="1452"/>
      <c r="CQI2343" s="1452"/>
      <c r="CQJ2343" s="1452"/>
      <c r="CQK2343" s="1452"/>
      <c r="CQL2343" s="1452"/>
      <c r="CQM2343" s="1452"/>
      <c r="CQN2343" s="1452"/>
      <c r="CQO2343" s="1452"/>
      <c r="CQP2343" s="1452"/>
      <c r="CQQ2343" s="1452"/>
      <c r="CQR2343" s="1452"/>
      <c r="CQS2343" s="1452"/>
      <c r="CQT2343" s="1452"/>
      <c r="CQU2343" s="1452"/>
      <c r="CQV2343" s="1452"/>
      <c r="CQW2343" s="1452"/>
      <c r="CQX2343" s="1452"/>
      <c r="CQY2343" s="1452"/>
      <c r="CQZ2343" s="1452"/>
      <c r="CRA2343" s="1452"/>
      <c r="CRB2343" s="1452"/>
      <c r="CRC2343" s="1452"/>
      <c r="CRD2343" s="1452"/>
      <c r="CRE2343" s="1452"/>
      <c r="CRF2343" s="1452"/>
      <c r="CRG2343" s="1452"/>
      <c r="CRH2343" s="1452"/>
      <c r="CRI2343" s="1452"/>
      <c r="CRJ2343" s="1452"/>
      <c r="CRK2343" s="1452"/>
      <c r="CRL2343" s="1452"/>
      <c r="CRM2343" s="1452"/>
      <c r="CRN2343" s="1452"/>
      <c r="CRO2343" s="1452"/>
      <c r="CRP2343" s="1452"/>
      <c r="CRQ2343" s="1452"/>
      <c r="CRR2343" s="1452"/>
      <c r="CRS2343" s="1452"/>
      <c r="CRT2343" s="1452"/>
      <c r="CRU2343" s="1452"/>
      <c r="CRV2343" s="1452"/>
      <c r="CRW2343" s="1452"/>
      <c r="CRX2343" s="1452"/>
      <c r="CRY2343" s="1452"/>
      <c r="CRZ2343" s="1452"/>
      <c r="CSA2343" s="1452"/>
      <c r="CSB2343" s="1452"/>
      <c r="CSC2343" s="1452"/>
      <c r="CSD2343" s="1452"/>
      <c r="CSE2343" s="1452"/>
      <c r="CSF2343" s="1452"/>
      <c r="CSG2343" s="1452"/>
      <c r="CSH2343" s="1452"/>
      <c r="CSI2343" s="1452"/>
      <c r="CSJ2343" s="1452"/>
      <c r="CSK2343" s="1452"/>
      <c r="CSL2343" s="1452"/>
      <c r="CSM2343" s="1452"/>
      <c r="CSN2343" s="1452"/>
      <c r="CSO2343" s="1452"/>
      <c r="CSP2343" s="1452"/>
      <c r="CSQ2343" s="1452"/>
      <c r="CSR2343" s="1452"/>
      <c r="CSS2343" s="1452"/>
      <c r="CST2343" s="1452"/>
      <c r="CSU2343" s="1452"/>
      <c r="CSV2343" s="1452"/>
      <c r="CSW2343" s="1452"/>
      <c r="CSX2343" s="1452"/>
      <c r="CSY2343" s="1452"/>
      <c r="CSZ2343" s="1452"/>
      <c r="CTA2343" s="1452"/>
      <c r="CTB2343" s="1452"/>
      <c r="CTC2343" s="1452"/>
      <c r="CTD2343" s="1452"/>
      <c r="CTE2343" s="1452"/>
      <c r="CTF2343" s="1452"/>
      <c r="CTG2343" s="1452"/>
      <c r="CTH2343" s="1452"/>
      <c r="CTI2343" s="1452"/>
      <c r="CTJ2343" s="1452"/>
      <c r="CTK2343" s="1452"/>
      <c r="CTL2343" s="1452"/>
      <c r="CTM2343" s="1452"/>
      <c r="CTN2343" s="1452"/>
      <c r="CTO2343" s="1452"/>
      <c r="CTP2343" s="1452"/>
      <c r="CTQ2343" s="1452"/>
      <c r="CTR2343" s="1452"/>
      <c r="CTS2343" s="1452"/>
      <c r="CTT2343" s="1452"/>
      <c r="CTU2343" s="1452"/>
      <c r="CTV2343" s="1452"/>
      <c r="CTW2343" s="1452"/>
      <c r="CTX2343" s="1452"/>
      <c r="CTY2343" s="1452"/>
      <c r="CTZ2343" s="1452"/>
      <c r="CUA2343" s="1452"/>
      <c r="CUB2343" s="1452"/>
      <c r="CUC2343" s="1452"/>
      <c r="CUD2343" s="1452"/>
      <c r="CUE2343" s="1452"/>
      <c r="CUF2343" s="1452"/>
      <c r="CUG2343" s="1452"/>
      <c r="CUH2343" s="1452"/>
      <c r="CUI2343" s="1452"/>
      <c r="CUJ2343" s="1452"/>
      <c r="CUK2343" s="1452"/>
      <c r="CUL2343" s="1452"/>
      <c r="CUM2343" s="1452"/>
      <c r="CUN2343" s="1452"/>
      <c r="CUO2343" s="1452"/>
      <c r="CUP2343" s="1452"/>
      <c r="CUQ2343" s="1452"/>
      <c r="CUR2343" s="1452"/>
      <c r="CUS2343" s="1452"/>
      <c r="CUT2343" s="1452"/>
      <c r="CUU2343" s="1452"/>
      <c r="CUV2343" s="1452"/>
      <c r="CUW2343" s="1452"/>
      <c r="CUX2343" s="1452"/>
      <c r="CUY2343" s="1452"/>
      <c r="CUZ2343" s="1452"/>
      <c r="CVA2343" s="1452"/>
      <c r="CVB2343" s="1452"/>
      <c r="CVC2343" s="1452"/>
      <c r="CVD2343" s="1452"/>
      <c r="CVE2343" s="1452"/>
      <c r="CVF2343" s="1452"/>
      <c r="CVG2343" s="1452"/>
      <c r="CVH2343" s="1452"/>
      <c r="CVI2343" s="1452"/>
      <c r="CVJ2343" s="1452"/>
      <c r="CVK2343" s="1452"/>
      <c r="CVL2343" s="1452"/>
      <c r="CVM2343" s="1452"/>
      <c r="CVN2343" s="1452"/>
      <c r="CVO2343" s="1452"/>
      <c r="CVP2343" s="1452"/>
      <c r="CVQ2343" s="1452"/>
      <c r="CVR2343" s="1452"/>
      <c r="CVS2343" s="1452"/>
      <c r="CVT2343" s="1452"/>
      <c r="CVU2343" s="1452"/>
      <c r="CVV2343" s="1452"/>
      <c r="CVW2343" s="1452"/>
      <c r="CVX2343" s="1452"/>
      <c r="CVY2343" s="1452"/>
      <c r="CVZ2343" s="1452"/>
      <c r="CWA2343" s="1452"/>
      <c r="CWB2343" s="1452"/>
      <c r="CWC2343" s="1452"/>
      <c r="CWD2343" s="1452"/>
      <c r="CWE2343" s="1452"/>
      <c r="CWF2343" s="1452"/>
      <c r="CWG2343" s="1452"/>
      <c r="CWH2343" s="1452"/>
      <c r="CWI2343" s="1452"/>
      <c r="CWJ2343" s="1452"/>
      <c r="CWK2343" s="1452"/>
      <c r="CWL2343" s="1452"/>
      <c r="CWM2343" s="1452"/>
      <c r="CWN2343" s="1452"/>
      <c r="CWO2343" s="1452"/>
      <c r="CWP2343" s="1452"/>
      <c r="CWQ2343" s="1452"/>
      <c r="CWR2343" s="1452"/>
      <c r="CWS2343" s="1452"/>
      <c r="CWT2343" s="1452"/>
      <c r="CWU2343" s="1452"/>
      <c r="CWV2343" s="1452"/>
      <c r="CWW2343" s="1452"/>
      <c r="CWX2343" s="1452"/>
      <c r="CWY2343" s="1452"/>
      <c r="CWZ2343" s="1452"/>
      <c r="CXA2343" s="1452"/>
      <c r="CXB2343" s="1452"/>
      <c r="CXC2343" s="1452"/>
      <c r="CXD2343" s="1452"/>
      <c r="CXE2343" s="1452"/>
      <c r="CXF2343" s="1452"/>
      <c r="CXG2343" s="1452"/>
      <c r="CXH2343" s="1452"/>
      <c r="CXI2343" s="1452"/>
      <c r="CXJ2343" s="1452"/>
      <c r="CXK2343" s="1452"/>
      <c r="CXL2343" s="1452"/>
      <c r="CXM2343" s="1452"/>
      <c r="CXN2343" s="1452"/>
      <c r="CXO2343" s="1452"/>
      <c r="CXP2343" s="1452"/>
      <c r="CXQ2343" s="1452"/>
      <c r="CXR2343" s="1452"/>
      <c r="CXS2343" s="1452"/>
      <c r="CXT2343" s="1452"/>
      <c r="CXU2343" s="1452"/>
      <c r="CXV2343" s="1452"/>
      <c r="CXW2343" s="1452"/>
      <c r="CXX2343" s="1452"/>
      <c r="CXY2343" s="1452"/>
      <c r="CXZ2343" s="1452"/>
      <c r="CYA2343" s="1452"/>
      <c r="CYB2343" s="1452"/>
      <c r="CYC2343" s="1452"/>
      <c r="CYD2343" s="1452"/>
      <c r="CYE2343" s="1452"/>
      <c r="CYF2343" s="1452"/>
      <c r="CYG2343" s="1452"/>
      <c r="CYH2343" s="1452"/>
      <c r="CYI2343" s="1452"/>
      <c r="CYJ2343" s="1452"/>
      <c r="CYK2343" s="1452"/>
      <c r="CYL2343" s="1452"/>
      <c r="CYM2343" s="1452"/>
      <c r="CYN2343" s="1452"/>
      <c r="CYO2343" s="1452"/>
      <c r="CYP2343" s="1452"/>
      <c r="CYQ2343" s="1452"/>
      <c r="CYR2343" s="1452"/>
      <c r="CYS2343" s="1452"/>
      <c r="CYT2343" s="1452"/>
      <c r="CYU2343" s="1452"/>
      <c r="CYV2343" s="1452"/>
      <c r="CYW2343" s="1452"/>
      <c r="CYX2343" s="1452"/>
      <c r="CYY2343" s="1452"/>
      <c r="CYZ2343" s="1452"/>
      <c r="CZA2343" s="1452"/>
      <c r="CZB2343" s="1452"/>
      <c r="CZC2343" s="1452"/>
      <c r="CZD2343" s="1452"/>
      <c r="CZE2343" s="1452"/>
      <c r="CZF2343" s="1452"/>
      <c r="CZG2343" s="1452"/>
      <c r="CZH2343" s="1452"/>
      <c r="CZI2343" s="1452"/>
      <c r="CZJ2343" s="1452"/>
      <c r="CZK2343" s="1452"/>
      <c r="CZL2343" s="1452"/>
      <c r="CZM2343" s="1452"/>
      <c r="CZN2343" s="1452"/>
      <c r="CZO2343" s="1452"/>
      <c r="CZP2343" s="1452"/>
      <c r="CZQ2343" s="1452"/>
      <c r="CZR2343" s="1452"/>
      <c r="CZS2343" s="1452"/>
      <c r="CZT2343" s="1452"/>
      <c r="CZU2343" s="1452"/>
      <c r="CZV2343" s="1452"/>
      <c r="CZW2343" s="1452"/>
      <c r="CZX2343" s="1452"/>
      <c r="CZY2343" s="1452"/>
      <c r="CZZ2343" s="1452"/>
      <c r="DAA2343" s="1452"/>
      <c r="DAB2343" s="1452"/>
      <c r="DAC2343" s="1452"/>
      <c r="DAD2343" s="1452"/>
      <c r="DAE2343" s="1452"/>
      <c r="DAF2343" s="1452"/>
      <c r="DAG2343" s="1452"/>
      <c r="DAH2343" s="1452"/>
      <c r="DAI2343" s="1452"/>
      <c r="DAJ2343" s="1452"/>
      <c r="DAK2343" s="1452"/>
      <c r="DAL2343" s="1452"/>
      <c r="DAM2343" s="1452"/>
      <c r="DAN2343" s="1452"/>
      <c r="DAO2343" s="1452"/>
      <c r="DAP2343" s="1452"/>
      <c r="DAQ2343" s="1452"/>
      <c r="DAR2343" s="1452"/>
      <c r="DAS2343" s="1452"/>
      <c r="DAT2343" s="1452"/>
      <c r="DAU2343" s="1452"/>
      <c r="DAV2343" s="1452"/>
      <c r="DAW2343" s="1452"/>
      <c r="DAX2343" s="1452"/>
      <c r="DAY2343" s="1452"/>
      <c r="DAZ2343" s="1452"/>
      <c r="DBA2343" s="1452"/>
      <c r="DBB2343" s="1452"/>
      <c r="DBC2343" s="1452"/>
      <c r="DBD2343" s="1452"/>
      <c r="DBE2343" s="1452"/>
      <c r="DBF2343" s="1452"/>
      <c r="DBG2343" s="1452"/>
      <c r="DBH2343" s="1452"/>
      <c r="DBI2343" s="1452"/>
      <c r="DBJ2343" s="1452"/>
      <c r="DBK2343" s="1452"/>
      <c r="DBL2343" s="1452"/>
      <c r="DBM2343" s="1452"/>
      <c r="DBN2343" s="1452"/>
      <c r="DBO2343" s="1452"/>
      <c r="DBP2343" s="1452"/>
      <c r="DBQ2343" s="1452"/>
      <c r="DBR2343" s="1452"/>
      <c r="DBS2343" s="1452"/>
      <c r="DBT2343" s="1452"/>
      <c r="DBU2343" s="1452"/>
      <c r="DBV2343" s="1452"/>
      <c r="DBW2343" s="1452"/>
      <c r="DBX2343" s="1452"/>
      <c r="DBY2343" s="1452"/>
      <c r="DBZ2343" s="1452"/>
      <c r="DCA2343" s="1452"/>
      <c r="DCB2343" s="1452"/>
      <c r="DCC2343" s="1452"/>
      <c r="DCD2343" s="1452"/>
      <c r="DCE2343" s="1452"/>
      <c r="DCF2343" s="1452"/>
      <c r="DCG2343" s="1452"/>
      <c r="DCH2343" s="1452"/>
      <c r="DCI2343" s="1452"/>
      <c r="DCJ2343" s="1452"/>
      <c r="DCK2343" s="1452"/>
      <c r="DCL2343" s="1452"/>
      <c r="DCM2343" s="1452"/>
      <c r="DCN2343" s="1452"/>
      <c r="DCO2343" s="1452"/>
      <c r="DCP2343" s="1452"/>
      <c r="DCQ2343" s="1452"/>
      <c r="DCR2343" s="1452"/>
      <c r="DCS2343" s="1452"/>
      <c r="DCT2343" s="1452"/>
      <c r="DCU2343" s="1452"/>
      <c r="DCV2343" s="1452"/>
      <c r="DCW2343" s="1452"/>
      <c r="DCX2343" s="1452"/>
      <c r="DCY2343" s="1452"/>
      <c r="DCZ2343" s="1452"/>
      <c r="DDA2343" s="1452"/>
      <c r="DDB2343" s="1452"/>
      <c r="DDC2343" s="1452"/>
      <c r="DDD2343" s="1452"/>
      <c r="DDE2343" s="1452"/>
      <c r="DDF2343" s="1452"/>
      <c r="DDG2343" s="1452"/>
      <c r="DDH2343" s="1452"/>
      <c r="DDI2343" s="1452"/>
      <c r="DDJ2343" s="1452"/>
      <c r="DDK2343" s="1452"/>
      <c r="DDL2343" s="1452"/>
      <c r="DDM2343" s="1452"/>
      <c r="DDN2343" s="1452"/>
      <c r="DDO2343" s="1452"/>
      <c r="DDP2343" s="1452"/>
      <c r="DDQ2343" s="1452"/>
      <c r="DDR2343" s="1452"/>
      <c r="DDS2343" s="1452"/>
      <c r="DDT2343" s="1452"/>
      <c r="DDU2343" s="1452"/>
      <c r="DDV2343" s="1452"/>
      <c r="DDW2343" s="1452"/>
      <c r="DDX2343" s="1452"/>
      <c r="DDY2343" s="1452"/>
      <c r="DDZ2343" s="1452"/>
      <c r="DEA2343" s="1452"/>
      <c r="DEB2343" s="1452"/>
      <c r="DEC2343" s="1452"/>
      <c r="DED2343" s="1452"/>
      <c r="DEE2343" s="1452"/>
      <c r="DEF2343" s="1452"/>
      <c r="DEG2343" s="1452"/>
      <c r="DEH2343" s="1452"/>
      <c r="DEI2343" s="1452"/>
      <c r="DEJ2343" s="1452"/>
      <c r="DEK2343" s="1452"/>
      <c r="DEL2343" s="1452"/>
      <c r="DEM2343" s="1452"/>
      <c r="DEN2343" s="1452"/>
      <c r="DEO2343" s="1452"/>
      <c r="DEP2343" s="1452"/>
      <c r="DEQ2343" s="1452"/>
      <c r="DER2343" s="1452"/>
      <c r="DES2343" s="1452"/>
      <c r="DET2343" s="1452"/>
      <c r="DEU2343" s="1452"/>
      <c r="DEV2343" s="1452"/>
      <c r="DEW2343" s="1452"/>
      <c r="DEX2343" s="1452"/>
      <c r="DEY2343" s="1452"/>
      <c r="DEZ2343" s="1452"/>
      <c r="DFA2343" s="1452"/>
      <c r="DFB2343" s="1452"/>
      <c r="DFC2343" s="1452"/>
      <c r="DFD2343" s="1452"/>
      <c r="DFE2343" s="1452"/>
      <c r="DFF2343" s="1452"/>
      <c r="DFG2343" s="1452"/>
      <c r="DFH2343" s="1452"/>
      <c r="DFI2343" s="1452"/>
      <c r="DFJ2343" s="1452"/>
      <c r="DFK2343" s="1452"/>
      <c r="DFL2343" s="1452"/>
      <c r="DFM2343" s="1452"/>
      <c r="DFN2343" s="1452"/>
      <c r="DFO2343" s="1452"/>
      <c r="DFP2343" s="1452"/>
      <c r="DFQ2343" s="1452"/>
      <c r="DFR2343" s="1452"/>
      <c r="DFS2343" s="1452"/>
      <c r="DFT2343" s="1452"/>
      <c r="DFU2343" s="1452"/>
      <c r="DFV2343" s="1452"/>
      <c r="DFW2343" s="1452"/>
      <c r="DFX2343" s="1452"/>
      <c r="DFY2343" s="1452"/>
      <c r="DFZ2343" s="1452"/>
      <c r="DGA2343" s="1452"/>
      <c r="DGB2343" s="1452"/>
      <c r="DGC2343" s="1452"/>
      <c r="DGD2343" s="1452"/>
      <c r="DGE2343" s="1452"/>
      <c r="DGF2343" s="1452"/>
      <c r="DGG2343" s="1452"/>
      <c r="DGH2343" s="1452"/>
      <c r="DGI2343" s="1452"/>
      <c r="DGJ2343" s="1452"/>
      <c r="DGK2343" s="1452"/>
      <c r="DGL2343" s="1452"/>
      <c r="DGM2343" s="1452"/>
      <c r="DGN2343" s="1452"/>
      <c r="DGO2343" s="1452"/>
      <c r="DGP2343" s="1452"/>
      <c r="DGQ2343" s="1452"/>
      <c r="DGR2343" s="1452"/>
      <c r="DGS2343" s="1452"/>
      <c r="DGT2343" s="1452"/>
      <c r="DGU2343" s="1452"/>
      <c r="DGV2343" s="1452"/>
      <c r="DGW2343" s="1452"/>
      <c r="DGX2343" s="1452"/>
      <c r="DGY2343" s="1452"/>
      <c r="DGZ2343" s="1452"/>
      <c r="DHA2343" s="1452"/>
      <c r="DHB2343" s="1452"/>
      <c r="DHC2343" s="1452"/>
      <c r="DHD2343" s="1452"/>
      <c r="DHE2343" s="1452"/>
      <c r="DHF2343" s="1452"/>
      <c r="DHG2343" s="1452"/>
      <c r="DHH2343" s="1452"/>
      <c r="DHI2343" s="1452"/>
      <c r="DHJ2343" s="1452"/>
      <c r="DHK2343" s="1452"/>
      <c r="DHL2343" s="1452"/>
      <c r="DHM2343" s="1452"/>
      <c r="DHN2343" s="1452"/>
      <c r="DHO2343" s="1452"/>
      <c r="DHP2343" s="1452"/>
      <c r="DHQ2343" s="1452"/>
      <c r="DHR2343" s="1452"/>
      <c r="DHS2343" s="1452"/>
      <c r="DHT2343" s="1452"/>
      <c r="DHU2343" s="1452"/>
      <c r="DHV2343" s="1452"/>
      <c r="DHW2343" s="1452"/>
      <c r="DHX2343" s="1452"/>
      <c r="DHY2343" s="1452"/>
      <c r="DHZ2343" s="1452"/>
      <c r="DIA2343" s="1452"/>
      <c r="DIB2343" s="1452"/>
      <c r="DIC2343" s="1452"/>
      <c r="DID2343" s="1452"/>
      <c r="DIE2343" s="1452"/>
      <c r="DIF2343" s="1452"/>
      <c r="DIG2343" s="1452"/>
      <c r="DIH2343" s="1452"/>
      <c r="DII2343" s="1452"/>
      <c r="DIJ2343" s="1452"/>
      <c r="DIK2343" s="1452"/>
      <c r="DIL2343" s="1452"/>
      <c r="DIM2343" s="1452"/>
      <c r="DIN2343" s="1452"/>
      <c r="DIO2343" s="1452"/>
      <c r="DIP2343" s="1452"/>
      <c r="DIQ2343" s="1452"/>
      <c r="DIR2343" s="1452"/>
      <c r="DIS2343" s="1452"/>
      <c r="DIT2343" s="1452"/>
      <c r="DIU2343" s="1452"/>
      <c r="DIV2343" s="1452"/>
      <c r="DIW2343" s="1452"/>
      <c r="DIX2343" s="1452"/>
      <c r="DIY2343" s="1452"/>
      <c r="DIZ2343" s="1452"/>
      <c r="DJA2343" s="1452"/>
      <c r="DJB2343" s="1452"/>
      <c r="DJC2343" s="1452"/>
      <c r="DJD2343" s="1452"/>
      <c r="DJE2343" s="1452"/>
      <c r="DJF2343" s="1452"/>
      <c r="DJG2343" s="1452"/>
      <c r="DJH2343" s="1452"/>
      <c r="DJI2343" s="1452"/>
      <c r="DJJ2343" s="1452"/>
      <c r="DJK2343" s="1452"/>
      <c r="DJL2343" s="1452"/>
      <c r="DJM2343" s="1452"/>
      <c r="DJN2343" s="1452"/>
      <c r="DJO2343" s="1452"/>
      <c r="DJP2343" s="1452"/>
      <c r="DJQ2343" s="1452"/>
      <c r="DJR2343" s="1452"/>
      <c r="DJS2343" s="1452"/>
      <c r="DJT2343" s="1452"/>
      <c r="DJU2343" s="1452"/>
      <c r="DJV2343" s="1452"/>
      <c r="DJW2343" s="1452"/>
      <c r="DJX2343" s="1452"/>
      <c r="DJY2343" s="1452"/>
      <c r="DJZ2343" s="1452"/>
      <c r="DKA2343" s="1452"/>
      <c r="DKB2343" s="1452"/>
      <c r="DKC2343" s="1452"/>
      <c r="DKD2343" s="1452"/>
      <c r="DKE2343" s="1452"/>
      <c r="DKF2343" s="1452"/>
      <c r="DKG2343" s="1452"/>
      <c r="DKH2343" s="1452"/>
      <c r="DKI2343" s="1452"/>
      <c r="DKJ2343" s="1452"/>
      <c r="DKK2343" s="1452"/>
      <c r="DKL2343" s="1452"/>
      <c r="DKM2343" s="1452"/>
      <c r="DKN2343" s="1452"/>
      <c r="DKO2343" s="1452"/>
      <c r="DKP2343" s="1452"/>
      <c r="DKQ2343" s="1452"/>
      <c r="DKR2343" s="1452"/>
      <c r="DKS2343" s="1452"/>
      <c r="DKT2343" s="1452"/>
      <c r="DKU2343" s="1452"/>
      <c r="DKV2343" s="1452"/>
      <c r="DKW2343" s="1452"/>
      <c r="DKX2343" s="1452"/>
      <c r="DKY2343" s="1452"/>
      <c r="DKZ2343" s="1452"/>
      <c r="DLA2343" s="1452"/>
      <c r="DLB2343" s="1452"/>
      <c r="DLC2343" s="1452"/>
      <c r="DLD2343" s="1452"/>
      <c r="DLE2343" s="1452"/>
      <c r="DLF2343" s="1452"/>
      <c r="DLG2343" s="1452"/>
      <c r="DLH2343" s="1452"/>
      <c r="DLI2343" s="1452"/>
      <c r="DLJ2343" s="1452"/>
      <c r="DLK2343" s="1452"/>
      <c r="DLL2343" s="1452"/>
      <c r="DLM2343" s="1452"/>
      <c r="DLN2343" s="1452"/>
      <c r="DLO2343" s="1452"/>
      <c r="DLP2343" s="1452"/>
      <c r="DLQ2343" s="1452"/>
      <c r="DLR2343" s="1452"/>
      <c r="DLS2343" s="1452"/>
      <c r="DLT2343" s="1452"/>
      <c r="DLU2343" s="1452"/>
      <c r="DLV2343" s="1452"/>
      <c r="DLW2343" s="1452"/>
      <c r="DLX2343" s="1452"/>
      <c r="DLY2343" s="1452"/>
      <c r="DLZ2343" s="1452"/>
      <c r="DMA2343" s="1452"/>
      <c r="DMB2343" s="1452"/>
      <c r="DMC2343" s="1452"/>
      <c r="DMD2343" s="1452"/>
      <c r="DME2343" s="1452"/>
      <c r="DMF2343" s="1452"/>
      <c r="DMG2343" s="1452"/>
      <c r="DMH2343" s="1452"/>
      <c r="DMI2343" s="1452"/>
      <c r="DMJ2343" s="1452"/>
      <c r="DMK2343" s="1452"/>
      <c r="DML2343" s="1452"/>
      <c r="DMM2343" s="1452"/>
      <c r="DMN2343" s="1452"/>
      <c r="DMO2343" s="1452"/>
      <c r="DMP2343" s="1452"/>
      <c r="DMQ2343" s="1452"/>
      <c r="DMR2343" s="1452"/>
      <c r="DMS2343" s="1452"/>
      <c r="DMT2343" s="1452"/>
      <c r="DMU2343" s="1452"/>
      <c r="DMV2343" s="1452"/>
      <c r="DMW2343" s="1452"/>
      <c r="DMX2343" s="1452"/>
      <c r="DMY2343" s="1452"/>
      <c r="DMZ2343" s="1452"/>
      <c r="DNA2343" s="1452"/>
      <c r="DNB2343" s="1452"/>
      <c r="DNC2343" s="1452"/>
      <c r="DND2343" s="1452"/>
      <c r="DNE2343" s="1452"/>
      <c r="DNF2343" s="1452"/>
      <c r="DNG2343" s="1452"/>
      <c r="DNH2343" s="1452"/>
      <c r="DNI2343" s="1452"/>
      <c r="DNJ2343" s="1452"/>
      <c r="DNK2343" s="1452"/>
      <c r="DNL2343" s="1452"/>
      <c r="DNM2343" s="1452"/>
      <c r="DNN2343" s="1452"/>
      <c r="DNO2343" s="1452"/>
      <c r="DNP2343" s="1452"/>
      <c r="DNQ2343" s="1452"/>
      <c r="DNR2343" s="1452"/>
      <c r="DNS2343" s="1452"/>
      <c r="DNT2343" s="1452"/>
      <c r="DNU2343" s="1452"/>
      <c r="DNV2343" s="1452"/>
      <c r="DNW2343" s="1452"/>
      <c r="DNX2343" s="1452"/>
      <c r="DNY2343" s="1452"/>
      <c r="DNZ2343" s="1452"/>
      <c r="DOA2343" s="1452"/>
      <c r="DOB2343" s="1452"/>
      <c r="DOC2343" s="1452"/>
      <c r="DOD2343" s="1452"/>
      <c r="DOE2343" s="1452"/>
      <c r="DOF2343" s="1452"/>
      <c r="DOG2343" s="1452"/>
      <c r="DOH2343" s="1452"/>
      <c r="DOI2343" s="1452"/>
      <c r="DOJ2343" s="1452"/>
      <c r="DOK2343" s="1452"/>
      <c r="DOL2343" s="1452"/>
      <c r="DOM2343" s="1452"/>
      <c r="DON2343" s="1452"/>
      <c r="DOO2343" s="1452"/>
      <c r="DOP2343" s="1452"/>
      <c r="DOQ2343" s="1452"/>
      <c r="DOR2343" s="1452"/>
      <c r="DOS2343" s="1452"/>
      <c r="DOT2343" s="1452"/>
      <c r="DOU2343" s="1452"/>
      <c r="DOV2343" s="1452"/>
      <c r="DOW2343" s="1452"/>
      <c r="DOX2343" s="1452"/>
      <c r="DOY2343" s="1452"/>
      <c r="DOZ2343" s="1452"/>
      <c r="DPA2343" s="1452"/>
      <c r="DPB2343" s="1452"/>
      <c r="DPC2343" s="1452"/>
      <c r="DPD2343" s="1452"/>
      <c r="DPE2343" s="1452"/>
      <c r="DPF2343" s="1452"/>
      <c r="DPG2343" s="1452"/>
      <c r="DPH2343" s="1452"/>
      <c r="DPI2343" s="1452"/>
      <c r="DPJ2343" s="1452"/>
      <c r="DPK2343" s="1452"/>
      <c r="DPL2343" s="1452"/>
      <c r="DPM2343" s="1452"/>
      <c r="DPN2343" s="1452"/>
      <c r="DPO2343" s="1452"/>
      <c r="DPP2343" s="1452"/>
      <c r="DPQ2343" s="1452"/>
      <c r="DPR2343" s="1452"/>
      <c r="DPS2343" s="1452"/>
      <c r="DPT2343" s="1452"/>
      <c r="DPU2343" s="1452"/>
      <c r="DPV2343" s="1452"/>
      <c r="DPW2343" s="1452"/>
      <c r="DPX2343" s="1452"/>
      <c r="DPY2343" s="1452"/>
      <c r="DPZ2343" s="1452"/>
      <c r="DQA2343" s="1452"/>
      <c r="DQB2343" s="1452"/>
      <c r="DQC2343" s="1452"/>
      <c r="DQD2343" s="1452"/>
      <c r="DQE2343" s="1452"/>
      <c r="DQF2343" s="1452"/>
      <c r="DQG2343" s="1452"/>
      <c r="DQH2343" s="1452"/>
      <c r="DQI2343" s="1452"/>
      <c r="DQJ2343" s="1452"/>
      <c r="DQK2343" s="1452"/>
      <c r="DQL2343" s="1452"/>
      <c r="DQM2343" s="1452"/>
      <c r="DQN2343" s="1452"/>
      <c r="DQO2343" s="1452"/>
      <c r="DQP2343" s="1452"/>
      <c r="DQQ2343" s="1452"/>
      <c r="DQR2343" s="1452"/>
      <c r="DQS2343" s="1452"/>
      <c r="DQT2343" s="1452"/>
      <c r="DQU2343" s="1452"/>
      <c r="DQV2343" s="1452"/>
      <c r="DQW2343" s="1452"/>
      <c r="DQX2343" s="1452"/>
      <c r="DQY2343" s="1452"/>
      <c r="DQZ2343" s="1452"/>
      <c r="DRA2343" s="1452"/>
      <c r="DRB2343" s="1452"/>
      <c r="DRC2343" s="1452"/>
      <c r="DRD2343" s="1452"/>
      <c r="DRE2343" s="1452"/>
      <c r="DRF2343" s="1452"/>
      <c r="DRG2343" s="1452"/>
      <c r="DRH2343" s="1452"/>
      <c r="DRI2343" s="1452"/>
      <c r="DRJ2343" s="1452"/>
      <c r="DRK2343" s="1452"/>
      <c r="DRL2343" s="1452"/>
      <c r="DRM2343" s="1452"/>
      <c r="DRN2343" s="1452"/>
      <c r="DRO2343" s="1452"/>
      <c r="DRP2343" s="1452"/>
      <c r="DRQ2343" s="1452"/>
      <c r="DRR2343" s="1452"/>
      <c r="DRS2343" s="1452"/>
      <c r="DRT2343" s="1452"/>
      <c r="DRU2343" s="1452"/>
      <c r="DRV2343" s="1452"/>
      <c r="DRW2343" s="1452"/>
      <c r="DRX2343" s="1452"/>
      <c r="DRY2343" s="1452"/>
      <c r="DRZ2343" s="1452"/>
      <c r="DSA2343" s="1452"/>
      <c r="DSB2343" s="1452"/>
      <c r="DSC2343" s="1452"/>
      <c r="DSD2343" s="1452"/>
      <c r="DSE2343" s="1452"/>
      <c r="DSF2343" s="1452"/>
      <c r="DSG2343" s="1452"/>
      <c r="DSH2343" s="1452"/>
      <c r="DSI2343" s="1452"/>
      <c r="DSJ2343" s="1452"/>
      <c r="DSK2343" s="1452"/>
      <c r="DSL2343" s="1452"/>
      <c r="DSM2343" s="1452"/>
      <c r="DSN2343" s="1452"/>
      <c r="DSO2343" s="1452"/>
      <c r="DSP2343" s="1452"/>
      <c r="DSQ2343" s="1452"/>
      <c r="DSR2343" s="1452"/>
      <c r="DSS2343" s="1452"/>
      <c r="DST2343" s="1452"/>
      <c r="DSU2343" s="1452"/>
      <c r="DSV2343" s="1452"/>
      <c r="DSW2343" s="1452"/>
      <c r="DSX2343" s="1452"/>
      <c r="DSY2343" s="1452"/>
      <c r="DSZ2343" s="1452"/>
      <c r="DTA2343" s="1452"/>
      <c r="DTB2343" s="1452"/>
      <c r="DTC2343" s="1452"/>
      <c r="DTD2343" s="1452"/>
      <c r="DTE2343" s="1452"/>
      <c r="DTF2343" s="1452"/>
      <c r="DTG2343" s="1452"/>
      <c r="DTH2343" s="1452"/>
      <c r="DTI2343" s="1452"/>
      <c r="DTJ2343" s="1452"/>
      <c r="DTK2343" s="1452"/>
      <c r="DTL2343" s="1452"/>
      <c r="DTM2343" s="1452"/>
      <c r="DTN2343" s="1452"/>
      <c r="DTO2343" s="1452"/>
      <c r="DTP2343" s="1452"/>
      <c r="DTQ2343" s="1452"/>
      <c r="DTR2343" s="1452"/>
      <c r="DTS2343" s="1452"/>
      <c r="DTT2343" s="1452"/>
      <c r="DTU2343" s="1452"/>
      <c r="DTV2343" s="1452"/>
      <c r="DTW2343" s="1452"/>
      <c r="DTX2343" s="1452"/>
      <c r="DTY2343" s="1452"/>
      <c r="DTZ2343" s="1452"/>
      <c r="DUA2343" s="1452"/>
      <c r="DUB2343" s="1452"/>
      <c r="DUC2343" s="1452"/>
      <c r="DUD2343" s="1452"/>
      <c r="DUE2343" s="1452"/>
      <c r="DUF2343" s="1452"/>
      <c r="DUG2343" s="1452"/>
      <c r="DUH2343" s="1452"/>
      <c r="DUI2343" s="1452"/>
      <c r="DUJ2343" s="1452"/>
      <c r="DUK2343" s="1452"/>
      <c r="DUL2343" s="1452"/>
      <c r="DUM2343" s="1452"/>
      <c r="DUN2343" s="1452"/>
      <c r="DUO2343" s="1452"/>
      <c r="DUP2343" s="1452"/>
      <c r="DUQ2343" s="1452"/>
      <c r="DUR2343" s="1452"/>
      <c r="DUS2343" s="1452"/>
      <c r="DUT2343" s="1452"/>
      <c r="DUU2343" s="1452"/>
      <c r="DUV2343" s="1452"/>
      <c r="DUW2343" s="1452"/>
      <c r="DUX2343" s="1452"/>
      <c r="DUY2343" s="1452"/>
      <c r="DUZ2343" s="1452"/>
      <c r="DVA2343" s="1452"/>
      <c r="DVB2343" s="1452"/>
      <c r="DVC2343" s="1452"/>
      <c r="DVD2343" s="1452"/>
      <c r="DVE2343" s="1452"/>
      <c r="DVF2343" s="1452"/>
      <c r="DVG2343" s="1452"/>
      <c r="DVH2343" s="1452"/>
      <c r="DVI2343" s="1452"/>
      <c r="DVJ2343" s="1452"/>
      <c r="DVK2343" s="1452"/>
      <c r="DVL2343" s="1452"/>
      <c r="DVM2343" s="1452"/>
      <c r="DVN2343" s="1452"/>
      <c r="DVO2343" s="1452"/>
      <c r="DVP2343" s="1452"/>
      <c r="DVQ2343" s="1452"/>
      <c r="DVR2343" s="1452"/>
      <c r="DVS2343" s="1452"/>
      <c r="DVT2343" s="1452"/>
      <c r="DVU2343" s="1452"/>
      <c r="DVV2343" s="1452"/>
      <c r="DVW2343" s="1452"/>
      <c r="DVX2343" s="1452"/>
      <c r="DVY2343" s="1452"/>
      <c r="DVZ2343" s="1452"/>
      <c r="DWA2343" s="1452"/>
      <c r="DWB2343" s="1452"/>
      <c r="DWC2343" s="1452"/>
      <c r="DWD2343" s="1452"/>
      <c r="DWE2343" s="1452"/>
      <c r="DWF2343" s="1452"/>
      <c r="DWG2343" s="1452"/>
      <c r="DWH2343" s="1452"/>
      <c r="DWI2343" s="1452"/>
      <c r="DWJ2343" s="1452"/>
      <c r="DWK2343" s="1452"/>
      <c r="DWL2343" s="1452"/>
      <c r="DWM2343" s="1452"/>
      <c r="DWN2343" s="1452"/>
      <c r="DWO2343" s="1452"/>
      <c r="DWP2343" s="1452"/>
      <c r="DWQ2343" s="1452"/>
      <c r="DWR2343" s="1452"/>
      <c r="DWS2343" s="1452"/>
      <c r="DWT2343" s="1452"/>
      <c r="DWU2343" s="1452"/>
      <c r="DWV2343" s="1452"/>
      <c r="DWW2343" s="1452"/>
      <c r="DWX2343" s="1452"/>
      <c r="DWY2343" s="1452"/>
      <c r="DWZ2343" s="1452"/>
      <c r="DXA2343" s="1452"/>
      <c r="DXB2343" s="1452"/>
      <c r="DXC2343" s="1452"/>
      <c r="DXD2343" s="1452"/>
      <c r="DXE2343" s="1452"/>
      <c r="DXF2343" s="1452"/>
      <c r="DXG2343" s="1452"/>
      <c r="DXH2343" s="1452"/>
      <c r="DXI2343" s="1452"/>
      <c r="DXJ2343" s="1452"/>
      <c r="DXK2343" s="1452"/>
      <c r="DXL2343" s="1452"/>
      <c r="DXM2343" s="1452"/>
      <c r="DXN2343" s="1452"/>
      <c r="DXO2343" s="1452"/>
      <c r="DXP2343" s="1452"/>
      <c r="DXQ2343" s="1452"/>
      <c r="DXR2343" s="1452"/>
      <c r="DXS2343" s="1452"/>
      <c r="DXT2343" s="1452"/>
      <c r="DXU2343" s="1452"/>
      <c r="DXV2343" s="1452"/>
      <c r="DXW2343" s="1452"/>
      <c r="DXX2343" s="1452"/>
      <c r="DXY2343" s="1452"/>
      <c r="DXZ2343" s="1452"/>
      <c r="DYA2343" s="1452"/>
      <c r="DYB2343" s="1452"/>
      <c r="DYC2343" s="1452"/>
      <c r="DYD2343" s="1452"/>
      <c r="DYE2343" s="1452"/>
      <c r="DYF2343" s="1452"/>
      <c r="DYG2343" s="1452"/>
      <c r="DYH2343" s="1452"/>
      <c r="DYI2343" s="1452"/>
      <c r="DYJ2343" s="1452"/>
      <c r="DYK2343" s="1452"/>
      <c r="DYL2343" s="1452"/>
      <c r="DYM2343" s="1452"/>
      <c r="DYN2343" s="1452"/>
      <c r="DYO2343" s="1452"/>
      <c r="DYP2343" s="1452"/>
      <c r="DYQ2343" s="1452"/>
      <c r="DYR2343" s="1452"/>
      <c r="DYS2343" s="1452"/>
      <c r="DYT2343" s="1452"/>
      <c r="DYU2343" s="1452"/>
      <c r="DYV2343" s="1452"/>
      <c r="DYW2343" s="1452"/>
      <c r="DYX2343" s="1452"/>
      <c r="DYY2343" s="1452"/>
      <c r="DYZ2343" s="1452"/>
      <c r="DZA2343" s="1452"/>
      <c r="DZB2343" s="1452"/>
      <c r="DZC2343" s="1452"/>
      <c r="DZD2343" s="1452"/>
      <c r="DZE2343" s="1452"/>
      <c r="DZF2343" s="1452"/>
      <c r="DZG2343" s="1452"/>
      <c r="DZH2343" s="1452"/>
      <c r="DZI2343" s="1452"/>
      <c r="DZJ2343" s="1452"/>
      <c r="DZK2343" s="1452"/>
      <c r="DZL2343" s="1452"/>
      <c r="DZM2343" s="1452"/>
      <c r="DZN2343" s="1452"/>
      <c r="DZO2343" s="1452"/>
      <c r="DZP2343" s="1452"/>
      <c r="DZQ2343" s="1452"/>
      <c r="DZR2343" s="1452"/>
      <c r="DZS2343" s="1452"/>
      <c r="DZT2343" s="1452"/>
      <c r="DZU2343" s="1452"/>
      <c r="DZV2343" s="1452"/>
      <c r="DZW2343" s="1452"/>
      <c r="DZX2343" s="1452"/>
      <c r="DZY2343" s="1452"/>
      <c r="DZZ2343" s="1452"/>
      <c r="EAA2343" s="1452"/>
      <c r="EAB2343" s="1452"/>
      <c r="EAC2343" s="1452"/>
      <c r="EAD2343" s="1452"/>
      <c r="EAE2343" s="1452"/>
      <c r="EAF2343" s="1452"/>
      <c r="EAG2343" s="1452"/>
      <c r="EAH2343" s="1452"/>
      <c r="EAI2343" s="1452"/>
      <c r="EAJ2343" s="1452"/>
      <c r="EAK2343" s="1452"/>
      <c r="EAL2343" s="1452"/>
      <c r="EAM2343" s="1452"/>
      <c r="EAN2343" s="1452"/>
      <c r="EAO2343" s="1452"/>
      <c r="EAP2343" s="1452"/>
      <c r="EAQ2343" s="1452"/>
      <c r="EAR2343" s="1452"/>
      <c r="EAS2343" s="1452"/>
      <c r="EAT2343" s="1452"/>
      <c r="EAU2343" s="1452"/>
      <c r="EAV2343" s="1452"/>
      <c r="EAW2343" s="1452"/>
      <c r="EAX2343" s="1452"/>
      <c r="EAY2343" s="1452"/>
      <c r="EAZ2343" s="1452"/>
      <c r="EBA2343" s="1452"/>
      <c r="EBB2343" s="1452"/>
      <c r="EBC2343" s="1452"/>
      <c r="EBD2343" s="1452"/>
      <c r="EBE2343" s="1452"/>
      <c r="EBF2343" s="1452"/>
      <c r="EBG2343" s="1452"/>
      <c r="EBH2343" s="1452"/>
      <c r="EBI2343" s="1452"/>
      <c r="EBJ2343" s="1452"/>
      <c r="EBK2343" s="1452"/>
      <c r="EBL2343" s="1452"/>
      <c r="EBM2343" s="1452"/>
      <c r="EBN2343" s="1452"/>
      <c r="EBO2343" s="1452"/>
      <c r="EBP2343" s="1452"/>
      <c r="EBQ2343" s="1452"/>
      <c r="EBR2343" s="1452"/>
      <c r="EBS2343" s="1452"/>
      <c r="EBT2343" s="1452"/>
      <c r="EBU2343" s="1452"/>
      <c r="EBV2343" s="1452"/>
      <c r="EBW2343" s="1452"/>
      <c r="EBX2343" s="1452"/>
      <c r="EBY2343" s="1452"/>
      <c r="EBZ2343" s="1452"/>
      <c r="ECA2343" s="1452"/>
      <c r="ECB2343" s="1452"/>
      <c r="ECC2343" s="1452"/>
      <c r="ECD2343" s="1452"/>
      <c r="ECE2343" s="1452"/>
      <c r="ECF2343" s="1452"/>
      <c r="ECG2343" s="1452"/>
      <c r="ECH2343" s="1452"/>
      <c r="ECI2343" s="1452"/>
      <c r="ECJ2343" s="1452"/>
      <c r="ECK2343" s="1452"/>
      <c r="ECL2343" s="1452"/>
      <c r="ECM2343" s="1452"/>
      <c r="ECN2343" s="1452"/>
      <c r="ECO2343" s="1452"/>
      <c r="ECP2343" s="1452"/>
      <c r="ECQ2343" s="1452"/>
      <c r="ECR2343" s="1452"/>
      <c r="ECS2343" s="1452"/>
      <c r="ECT2343" s="1452"/>
      <c r="ECU2343" s="1452"/>
      <c r="ECV2343" s="1452"/>
      <c r="ECW2343" s="1452"/>
      <c r="ECX2343" s="1452"/>
      <c r="ECY2343" s="1452"/>
      <c r="ECZ2343" s="1452"/>
      <c r="EDA2343" s="1452"/>
      <c r="EDB2343" s="1452"/>
      <c r="EDC2343" s="1452"/>
      <c r="EDD2343" s="1452"/>
      <c r="EDE2343" s="1452"/>
      <c r="EDF2343" s="1452"/>
      <c r="EDG2343" s="1452"/>
      <c r="EDH2343" s="1452"/>
      <c r="EDI2343" s="1452"/>
      <c r="EDJ2343" s="1452"/>
      <c r="EDK2343" s="1452"/>
      <c r="EDL2343" s="1452"/>
      <c r="EDM2343" s="1452"/>
      <c r="EDN2343" s="1452"/>
      <c r="EDO2343" s="1452"/>
      <c r="EDP2343" s="1452"/>
      <c r="EDQ2343" s="1452"/>
      <c r="EDR2343" s="1452"/>
      <c r="EDS2343" s="1452"/>
      <c r="EDT2343" s="1452"/>
      <c r="EDU2343" s="1452"/>
      <c r="EDV2343" s="1452"/>
      <c r="EDW2343" s="1452"/>
      <c r="EDX2343" s="1452"/>
      <c r="EDY2343" s="1452"/>
      <c r="EDZ2343" s="1452"/>
      <c r="EEA2343" s="1452"/>
      <c r="EEB2343" s="1452"/>
      <c r="EEC2343" s="1452"/>
      <c r="EED2343" s="1452"/>
      <c r="EEE2343" s="1452"/>
      <c r="EEF2343" s="1452"/>
      <c r="EEG2343" s="1452"/>
      <c r="EEH2343" s="1452"/>
      <c r="EEI2343" s="1452"/>
      <c r="EEJ2343" s="1452"/>
      <c r="EEK2343" s="1452"/>
      <c r="EEL2343" s="1452"/>
      <c r="EEM2343" s="1452"/>
      <c r="EEN2343" s="1452"/>
      <c r="EEO2343" s="1452"/>
      <c r="EEP2343" s="1452"/>
      <c r="EEQ2343" s="1452"/>
      <c r="EER2343" s="1452"/>
      <c r="EES2343" s="1452"/>
      <c r="EET2343" s="1452"/>
      <c r="EEU2343" s="1452"/>
      <c r="EEV2343" s="1452"/>
      <c r="EEW2343" s="1452"/>
      <c r="EEX2343" s="1452"/>
      <c r="EEY2343" s="1452"/>
      <c r="EEZ2343" s="1452"/>
      <c r="EFA2343" s="1452"/>
      <c r="EFB2343" s="1452"/>
      <c r="EFC2343" s="1452"/>
      <c r="EFD2343" s="1452"/>
      <c r="EFE2343" s="1452"/>
      <c r="EFF2343" s="1452"/>
      <c r="EFG2343" s="1452"/>
      <c r="EFH2343" s="1452"/>
      <c r="EFI2343" s="1452"/>
      <c r="EFJ2343" s="1452"/>
      <c r="EFK2343" s="1452"/>
      <c r="EFL2343" s="1452"/>
      <c r="EFM2343" s="1452"/>
      <c r="EFN2343" s="1452"/>
      <c r="EFO2343" s="1452"/>
      <c r="EFP2343" s="1452"/>
      <c r="EFQ2343" s="1452"/>
      <c r="EFR2343" s="1452"/>
      <c r="EFS2343" s="1452"/>
      <c r="EFT2343" s="1452"/>
      <c r="EFU2343" s="1452"/>
      <c r="EFV2343" s="1452"/>
      <c r="EFW2343" s="1452"/>
      <c r="EFX2343" s="1452"/>
      <c r="EFY2343" s="1452"/>
      <c r="EFZ2343" s="1452"/>
      <c r="EGA2343" s="1452"/>
      <c r="EGB2343" s="1452"/>
      <c r="EGC2343" s="1452"/>
      <c r="EGD2343" s="1452"/>
      <c r="EGE2343" s="1452"/>
      <c r="EGF2343" s="1452"/>
      <c r="EGG2343" s="1452"/>
      <c r="EGH2343" s="1452"/>
      <c r="EGI2343" s="1452"/>
      <c r="EGJ2343" s="1452"/>
      <c r="EGK2343" s="1452"/>
      <c r="EGL2343" s="1452"/>
      <c r="EGM2343" s="1452"/>
      <c r="EGN2343" s="1452"/>
      <c r="EGO2343" s="1452"/>
      <c r="EGP2343" s="1452"/>
      <c r="EGQ2343" s="1452"/>
      <c r="EGR2343" s="1452"/>
      <c r="EGS2343" s="1452"/>
      <c r="EGT2343" s="1452"/>
      <c r="EGU2343" s="1452"/>
      <c r="EGV2343" s="1452"/>
      <c r="EGW2343" s="1452"/>
      <c r="EGX2343" s="1452"/>
      <c r="EGY2343" s="1452"/>
      <c r="EGZ2343" s="1452"/>
      <c r="EHA2343" s="1452"/>
      <c r="EHB2343" s="1452"/>
      <c r="EHC2343" s="1452"/>
      <c r="EHD2343" s="1452"/>
      <c r="EHE2343" s="1452"/>
      <c r="EHF2343" s="1452"/>
      <c r="EHG2343" s="1452"/>
      <c r="EHH2343" s="1452"/>
      <c r="EHI2343" s="1452"/>
      <c r="EHJ2343" s="1452"/>
      <c r="EHK2343" s="1452"/>
      <c r="EHL2343" s="1452"/>
      <c r="EHM2343" s="1452"/>
      <c r="EHN2343" s="1452"/>
      <c r="EHO2343" s="1452"/>
      <c r="EHP2343" s="1452"/>
      <c r="EHQ2343" s="1452"/>
      <c r="EHR2343" s="1452"/>
      <c r="EHS2343" s="1452"/>
      <c r="EHT2343" s="1452"/>
      <c r="EHU2343" s="1452"/>
      <c r="EHV2343" s="1452"/>
      <c r="EHW2343" s="1452"/>
      <c r="EHX2343" s="1452"/>
      <c r="EHY2343" s="1452"/>
      <c r="EHZ2343" s="1452"/>
      <c r="EIA2343" s="1452"/>
      <c r="EIB2343" s="1452"/>
      <c r="EIC2343" s="1452"/>
      <c r="EID2343" s="1452"/>
      <c r="EIE2343" s="1452"/>
      <c r="EIF2343" s="1452"/>
      <c r="EIG2343" s="1452"/>
      <c r="EIH2343" s="1452"/>
      <c r="EII2343" s="1452"/>
      <c r="EIJ2343" s="1452"/>
      <c r="EIK2343" s="1452"/>
      <c r="EIL2343" s="1452"/>
      <c r="EIM2343" s="1452"/>
      <c r="EIN2343" s="1452"/>
      <c r="EIO2343" s="1452"/>
      <c r="EIP2343" s="1452"/>
      <c r="EIQ2343" s="1452"/>
      <c r="EIR2343" s="1452"/>
      <c r="EIS2343" s="1452"/>
      <c r="EIT2343" s="1452"/>
      <c r="EIU2343" s="1452"/>
      <c r="EIV2343" s="1452"/>
      <c r="EIW2343" s="1452"/>
      <c r="EIX2343" s="1452"/>
      <c r="EIY2343" s="1452"/>
      <c r="EIZ2343" s="1452"/>
      <c r="EJA2343" s="1452"/>
      <c r="EJB2343" s="1452"/>
      <c r="EJC2343" s="1452"/>
      <c r="EJD2343" s="1452"/>
      <c r="EJE2343" s="1452"/>
      <c r="EJF2343" s="1452"/>
      <c r="EJG2343" s="1452"/>
      <c r="EJH2343" s="1452"/>
      <c r="EJI2343" s="1452"/>
      <c r="EJJ2343" s="1452"/>
      <c r="EJK2343" s="1452"/>
      <c r="EJL2343" s="1452"/>
      <c r="EJM2343" s="1452"/>
      <c r="EJN2343" s="1452"/>
      <c r="EJO2343" s="1452"/>
      <c r="EJP2343" s="1452"/>
      <c r="EJQ2343" s="1452"/>
      <c r="EJR2343" s="1452"/>
      <c r="EJS2343" s="1452"/>
      <c r="EJT2343" s="1452"/>
      <c r="EJU2343" s="1452"/>
      <c r="EJV2343" s="1452"/>
      <c r="EJW2343" s="1452"/>
      <c r="EJX2343" s="1452"/>
      <c r="EJY2343" s="1452"/>
      <c r="EJZ2343" s="1452"/>
      <c r="EKA2343" s="1452"/>
      <c r="EKB2343" s="1452"/>
      <c r="EKC2343" s="1452"/>
      <c r="EKD2343" s="1452"/>
      <c r="EKE2343" s="1452"/>
      <c r="EKF2343" s="1452"/>
      <c r="EKG2343" s="1452"/>
      <c r="EKH2343" s="1452"/>
      <c r="EKI2343" s="1452"/>
      <c r="EKJ2343" s="1452"/>
      <c r="EKK2343" s="1452"/>
      <c r="EKL2343" s="1452"/>
      <c r="EKM2343" s="1452"/>
      <c r="EKN2343" s="1452"/>
      <c r="EKO2343" s="1452"/>
      <c r="EKP2343" s="1452"/>
      <c r="EKQ2343" s="1452"/>
      <c r="EKR2343" s="1452"/>
      <c r="EKS2343" s="1452"/>
      <c r="EKT2343" s="1452"/>
      <c r="EKU2343" s="1452"/>
      <c r="EKV2343" s="1452"/>
      <c r="EKW2343" s="1452"/>
      <c r="EKX2343" s="1452"/>
      <c r="EKY2343" s="1452"/>
      <c r="EKZ2343" s="1452"/>
      <c r="ELA2343" s="1452"/>
      <c r="ELB2343" s="1452"/>
      <c r="ELC2343" s="1452"/>
      <c r="ELD2343" s="1452"/>
      <c r="ELE2343" s="1452"/>
      <c r="ELF2343" s="1452"/>
      <c r="ELG2343" s="1452"/>
      <c r="ELH2343" s="1452"/>
      <c r="ELI2343" s="1452"/>
      <c r="ELJ2343" s="1452"/>
      <c r="ELK2343" s="1452"/>
      <c r="ELL2343" s="1452"/>
      <c r="ELM2343" s="1452"/>
      <c r="ELN2343" s="1452"/>
      <c r="ELO2343" s="1452"/>
      <c r="ELP2343" s="1452"/>
      <c r="ELQ2343" s="1452"/>
      <c r="ELR2343" s="1452"/>
      <c r="ELS2343" s="1452"/>
      <c r="ELT2343" s="1452"/>
      <c r="ELU2343" s="1452"/>
      <c r="ELV2343" s="1452"/>
      <c r="ELW2343" s="1452"/>
      <c r="ELX2343" s="1452"/>
      <c r="ELY2343" s="1452"/>
      <c r="ELZ2343" s="1452"/>
      <c r="EMA2343" s="1452"/>
      <c r="EMB2343" s="1452"/>
      <c r="EMC2343" s="1452"/>
      <c r="EMD2343" s="1452"/>
      <c r="EME2343" s="1452"/>
      <c r="EMF2343" s="1452"/>
      <c r="EMG2343" s="1452"/>
      <c r="EMH2343" s="1452"/>
      <c r="EMI2343" s="1452"/>
      <c r="EMJ2343" s="1452"/>
      <c r="EMK2343" s="1452"/>
      <c r="EML2343" s="1452"/>
      <c r="EMM2343" s="1452"/>
      <c r="EMN2343" s="1452"/>
      <c r="EMO2343" s="1452"/>
      <c r="EMP2343" s="1452"/>
      <c r="EMQ2343" s="1452"/>
      <c r="EMR2343" s="1452"/>
      <c r="EMS2343" s="1452"/>
      <c r="EMT2343" s="1452"/>
      <c r="EMU2343" s="1452"/>
      <c r="EMV2343" s="1452"/>
      <c r="EMW2343" s="1452"/>
      <c r="EMX2343" s="1452"/>
      <c r="EMY2343" s="1452"/>
      <c r="EMZ2343" s="1452"/>
      <c r="ENA2343" s="1452"/>
      <c r="ENB2343" s="1452"/>
      <c r="ENC2343" s="1452"/>
      <c r="END2343" s="1452"/>
      <c r="ENE2343" s="1452"/>
      <c r="ENF2343" s="1452"/>
      <c r="ENG2343" s="1452"/>
      <c r="ENH2343" s="1452"/>
      <c r="ENI2343" s="1452"/>
      <c r="ENJ2343" s="1452"/>
      <c r="ENK2343" s="1452"/>
      <c r="ENL2343" s="1452"/>
      <c r="ENM2343" s="1452"/>
      <c r="ENN2343" s="1452"/>
      <c r="ENO2343" s="1452"/>
      <c r="ENP2343" s="1452"/>
      <c r="ENQ2343" s="1452"/>
      <c r="ENR2343" s="1452"/>
      <c r="ENS2343" s="1452"/>
      <c r="ENT2343" s="1452"/>
      <c r="ENU2343" s="1452"/>
      <c r="ENV2343" s="1452"/>
      <c r="ENW2343" s="1452"/>
      <c r="ENX2343" s="1452"/>
      <c r="ENY2343" s="1452"/>
      <c r="ENZ2343" s="1452"/>
      <c r="EOA2343" s="1452"/>
      <c r="EOB2343" s="1452"/>
      <c r="EOC2343" s="1452"/>
      <c r="EOD2343" s="1452"/>
      <c r="EOE2343" s="1452"/>
      <c r="EOF2343" s="1452"/>
      <c r="EOG2343" s="1452"/>
      <c r="EOH2343" s="1452"/>
      <c r="EOI2343" s="1452"/>
      <c r="EOJ2343" s="1452"/>
      <c r="EOK2343" s="1452"/>
      <c r="EOL2343" s="1452"/>
      <c r="EOM2343" s="1452"/>
      <c r="EON2343" s="1452"/>
      <c r="EOO2343" s="1452"/>
      <c r="EOP2343" s="1452"/>
      <c r="EOQ2343" s="1452"/>
      <c r="EOR2343" s="1452"/>
      <c r="EOS2343" s="1452"/>
      <c r="EOT2343" s="1452"/>
      <c r="EOU2343" s="1452"/>
      <c r="EOV2343" s="1452"/>
      <c r="EOW2343" s="1452"/>
      <c r="EOX2343" s="1452"/>
      <c r="EOY2343" s="1452"/>
      <c r="EOZ2343" s="1452"/>
      <c r="EPA2343" s="1452"/>
      <c r="EPB2343" s="1452"/>
      <c r="EPC2343" s="1452"/>
      <c r="EPD2343" s="1452"/>
      <c r="EPE2343" s="1452"/>
      <c r="EPF2343" s="1452"/>
      <c r="EPG2343" s="1452"/>
      <c r="EPH2343" s="1452"/>
      <c r="EPI2343" s="1452"/>
      <c r="EPJ2343" s="1452"/>
      <c r="EPK2343" s="1452"/>
      <c r="EPL2343" s="1452"/>
      <c r="EPM2343" s="1452"/>
      <c r="EPN2343" s="1452"/>
      <c r="EPO2343" s="1452"/>
      <c r="EPP2343" s="1452"/>
      <c r="EPQ2343" s="1452"/>
      <c r="EPR2343" s="1452"/>
      <c r="EPS2343" s="1452"/>
      <c r="EPT2343" s="1452"/>
      <c r="EPU2343" s="1452"/>
      <c r="EPV2343" s="1452"/>
      <c r="EPW2343" s="1452"/>
      <c r="EPX2343" s="1452"/>
      <c r="EPY2343" s="1452"/>
      <c r="EPZ2343" s="1452"/>
      <c r="EQA2343" s="1452"/>
      <c r="EQB2343" s="1452"/>
      <c r="EQC2343" s="1452"/>
      <c r="EQD2343" s="1452"/>
      <c r="EQE2343" s="1452"/>
      <c r="EQF2343" s="1452"/>
      <c r="EQG2343" s="1452"/>
      <c r="EQH2343" s="1452"/>
      <c r="EQI2343" s="1452"/>
      <c r="EQJ2343" s="1452"/>
      <c r="EQK2343" s="1452"/>
      <c r="EQL2343" s="1452"/>
      <c r="EQM2343" s="1452"/>
      <c r="EQN2343" s="1452"/>
      <c r="EQO2343" s="1452"/>
      <c r="EQP2343" s="1452"/>
      <c r="EQQ2343" s="1452"/>
      <c r="EQR2343" s="1452"/>
      <c r="EQS2343" s="1452"/>
      <c r="EQT2343" s="1452"/>
      <c r="EQU2343" s="1452"/>
      <c r="EQV2343" s="1452"/>
      <c r="EQW2343" s="1452"/>
      <c r="EQX2343" s="1452"/>
      <c r="EQY2343" s="1452"/>
      <c r="EQZ2343" s="1452"/>
      <c r="ERA2343" s="1452"/>
      <c r="ERB2343" s="1452"/>
      <c r="ERC2343" s="1452"/>
      <c r="ERD2343" s="1452"/>
      <c r="ERE2343" s="1452"/>
      <c r="ERF2343" s="1452"/>
      <c r="ERG2343" s="1452"/>
      <c r="ERH2343" s="1452"/>
      <c r="ERI2343" s="1452"/>
      <c r="ERJ2343" s="1452"/>
      <c r="ERK2343" s="1452"/>
      <c r="ERL2343" s="1452"/>
      <c r="ERM2343" s="1452"/>
      <c r="ERN2343" s="1452"/>
      <c r="ERO2343" s="1452"/>
      <c r="ERP2343" s="1452"/>
      <c r="ERQ2343" s="1452"/>
      <c r="ERR2343" s="1452"/>
      <c r="ERS2343" s="1452"/>
      <c r="ERT2343" s="1452"/>
      <c r="ERU2343" s="1452"/>
      <c r="ERV2343" s="1452"/>
      <c r="ERW2343" s="1452"/>
      <c r="ERX2343" s="1452"/>
      <c r="ERY2343" s="1452"/>
      <c r="ERZ2343" s="1452"/>
      <c r="ESA2343" s="1452"/>
      <c r="ESB2343" s="1452"/>
      <c r="ESC2343" s="1452"/>
      <c r="ESD2343" s="1452"/>
      <c r="ESE2343" s="1452"/>
      <c r="ESF2343" s="1452"/>
      <c r="ESG2343" s="1452"/>
      <c r="ESH2343" s="1452"/>
      <c r="ESI2343" s="1452"/>
      <c r="ESJ2343" s="1452"/>
      <c r="ESK2343" s="1452"/>
      <c r="ESL2343" s="1452"/>
      <c r="ESM2343" s="1452"/>
      <c r="ESN2343" s="1452"/>
      <c r="ESO2343" s="1452"/>
      <c r="ESP2343" s="1452"/>
      <c r="ESQ2343" s="1452"/>
      <c r="ESR2343" s="1452"/>
      <c r="ESS2343" s="1452"/>
      <c r="EST2343" s="1452"/>
      <c r="ESU2343" s="1452"/>
      <c r="ESV2343" s="1452"/>
      <c r="ESW2343" s="1452"/>
      <c r="ESX2343" s="1452"/>
      <c r="ESY2343" s="1452"/>
      <c r="ESZ2343" s="1452"/>
      <c r="ETA2343" s="1452"/>
      <c r="ETB2343" s="1452"/>
      <c r="ETC2343" s="1452"/>
      <c r="ETD2343" s="1452"/>
      <c r="ETE2343" s="1452"/>
      <c r="ETF2343" s="1452"/>
      <c r="ETG2343" s="1452"/>
      <c r="ETH2343" s="1452"/>
      <c r="ETI2343" s="1452"/>
      <c r="ETJ2343" s="1452"/>
      <c r="ETK2343" s="1452"/>
      <c r="ETL2343" s="1452"/>
      <c r="ETM2343" s="1452"/>
      <c r="ETN2343" s="1452"/>
      <c r="ETO2343" s="1452"/>
      <c r="ETP2343" s="1452"/>
      <c r="ETQ2343" s="1452"/>
      <c r="ETR2343" s="1452"/>
      <c r="ETS2343" s="1452"/>
      <c r="ETT2343" s="1452"/>
      <c r="ETU2343" s="1452"/>
      <c r="ETV2343" s="1452"/>
      <c r="ETW2343" s="1452"/>
      <c r="ETX2343" s="1452"/>
      <c r="ETY2343" s="1452"/>
      <c r="ETZ2343" s="1452"/>
      <c r="EUA2343" s="1452"/>
      <c r="EUB2343" s="1452"/>
      <c r="EUC2343" s="1452"/>
      <c r="EUD2343" s="1452"/>
      <c r="EUE2343" s="1452"/>
      <c r="EUF2343" s="1452"/>
      <c r="EUG2343" s="1452"/>
      <c r="EUH2343" s="1452"/>
      <c r="EUI2343" s="1452"/>
      <c r="EUJ2343" s="1452"/>
      <c r="EUK2343" s="1452"/>
      <c r="EUL2343" s="1452"/>
      <c r="EUM2343" s="1452"/>
      <c r="EUN2343" s="1452"/>
      <c r="EUO2343" s="1452"/>
      <c r="EUP2343" s="1452"/>
      <c r="EUQ2343" s="1452"/>
      <c r="EUR2343" s="1452"/>
      <c r="EUS2343" s="1452"/>
      <c r="EUT2343" s="1452"/>
      <c r="EUU2343" s="1452"/>
      <c r="EUV2343" s="1452"/>
      <c r="EUW2343" s="1452"/>
      <c r="EUX2343" s="1452"/>
      <c r="EUY2343" s="1452"/>
      <c r="EUZ2343" s="1452"/>
      <c r="EVA2343" s="1452"/>
      <c r="EVB2343" s="1452"/>
      <c r="EVC2343" s="1452"/>
      <c r="EVD2343" s="1452"/>
      <c r="EVE2343" s="1452"/>
      <c r="EVF2343" s="1452"/>
      <c r="EVG2343" s="1452"/>
      <c r="EVH2343" s="1452"/>
      <c r="EVI2343" s="1452"/>
      <c r="EVJ2343" s="1452"/>
      <c r="EVK2343" s="1452"/>
      <c r="EVL2343" s="1452"/>
      <c r="EVM2343" s="1452"/>
      <c r="EVN2343" s="1452"/>
      <c r="EVO2343" s="1452"/>
      <c r="EVP2343" s="1452"/>
      <c r="EVQ2343" s="1452"/>
      <c r="EVR2343" s="1452"/>
      <c r="EVS2343" s="1452"/>
      <c r="EVT2343" s="1452"/>
      <c r="EVU2343" s="1452"/>
      <c r="EVV2343" s="1452"/>
      <c r="EVW2343" s="1452"/>
      <c r="EVX2343" s="1452"/>
      <c r="EVY2343" s="1452"/>
      <c r="EVZ2343" s="1452"/>
      <c r="EWA2343" s="1452"/>
      <c r="EWB2343" s="1452"/>
      <c r="EWC2343" s="1452"/>
      <c r="EWD2343" s="1452"/>
      <c r="EWE2343" s="1452"/>
      <c r="EWF2343" s="1452"/>
      <c r="EWG2343" s="1452"/>
      <c r="EWH2343" s="1452"/>
      <c r="EWI2343" s="1452"/>
      <c r="EWJ2343" s="1452"/>
      <c r="EWK2343" s="1452"/>
      <c r="EWL2343" s="1452"/>
      <c r="EWM2343" s="1452"/>
      <c r="EWN2343" s="1452"/>
      <c r="EWO2343" s="1452"/>
      <c r="EWP2343" s="1452"/>
      <c r="EWQ2343" s="1452"/>
      <c r="EWR2343" s="1452"/>
      <c r="EWS2343" s="1452"/>
      <c r="EWT2343" s="1452"/>
      <c r="EWU2343" s="1452"/>
      <c r="EWV2343" s="1452"/>
      <c r="EWW2343" s="1452"/>
      <c r="EWX2343" s="1452"/>
      <c r="EWY2343" s="1452"/>
      <c r="EWZ2343" s="1452"/>
      <c r="EXA2343" s="1452"/>
      <c r="EXB2343" s="1452"/>
      <c r="EXC2343" s="1452"/>
      <c r="EXD2343" s="1452"/>
      <c r="EXE2343" s="1452"/>
      <c r="EXF2343" s="1452"/>
      <c r="EXG2343" s="1452"/>
      <c r="EXH2343" s="1452"/>
      <c r="EXI2343" s="1452"/>
      <c r="EXJ2343" s="1452"/>
      <c r="EXK2343" s="1452"/>
      <c r="EXL2343" s="1452"/>
      <c r="EXM2343" s="1452"/>
      <c r="EXN2343" s="1452"/>
      <c r="EXO2343" s="1452"/>
      <c r="EXP2343" s="1452"/>
      <c r="EXQ2343" s="1452"/>
      <c r="EXR2343" s="1452"/>
      <c r="EXS2343" s="1452"/>
      <c r="EXT2343" s="1452"/>
      <c r="EXU2343" s="1452"/>
      <c r="EXV2343" s="1452"/>
      <c r="EXW2343" s="1452"/>
      <c r="EXX2343" s="1452"/>
      <c r="EXY2343" s="1452"/>
      <c r="EXZ2343" s="1452"/>
      <c r="EYA2343" s="1452"/>
      <c r="EYB2343" s="1452"/>
      <c r="EYC2343" s="1452"/>
      <c r="EYD2343" s="1452"/>
      <c r="EYE2343" s="1452"/>
      <c r="EYF2343" s="1452"/>
      <c r="EYG2343" s="1452"/>
      <c r="EYH2343" s="1452"/>
      <c r="EYI2343" s="1452"/>
      <c r="EYJ2343" s="1452"/>
      <c r="EYK2343" s="1452"/>
      <c r="EYL2343" s="1452"/>
      <c r="EYM2343" s="1452"/>
      <c r="EYN2343" s="1452"/>
      <c r="EYO2343" s="1452"/>
      <c r="EYP2343" s="1452"/>
      <c r="EYQ2343" s="1452"/>
      <c r="EYR2343" s="1452"/>
      <c r="EYS2343" s="1452"/>
      <c r="EYT2343" s="1452"/>
      <c r="EYU2343" s="1452"/>
      <c r="EYV2343" s="1452"/>
      <c r="EYW2343" s="1452"/>
      <c r="EYX2343" s="1452"/>
      <c r="EYY2343" s="1452"/>
      <c r="EYZ2343" s="1452"/>
      <c r="EZA2343" s="1452"/>
      <c r="EZB2343" s="1452"/>
      <c r="EZC2343" s="1452"/>
      <c r="EZD2343" s="1452"/>
      <c r="EZE2343" s="1452"/>
      <c r="EZF2343" s="1452"/>
      <c r="EZG2343" s="1452"/>
      <c r="EZH2343" s="1452"/>
      <c r="EZI2343" s="1452"/>
      <c r="EZJ2343" s="1452"/>
      <c r="EZK2343" s="1452"/>
      <c r="EZL2343" s="1452"/>
      <c r="EZM2343" s="1452"/>
      <c r="EZN2343" s="1452"/>
      <c r="EZO2343" s="1452"/>
      <c r="EZP2343" s="1452"/>
      <c r="EZQ2343" s="1452"/>
      <c r="EZR2343" s="1452"/>
      <c r="EZS2343" s="1452"/>
      <c r="EZT2343" s="1452"/>
      <c r="EZU2343" s="1452"/>
      <c r="EZV2343" s="1452"/>
      <c r="EZW2343" s="1452"/>
      <c r="EZX2343" s="1452"/>
      <c r="EZY2343" s="1452"/>
      <c r="EZZ2343" s="1452"/>
      <c r="FAA2343" s="1452"/>
      <c r="FAB2343" s="1452"/>
      <c r="FAC2343" s="1452"/>
      <c r="FAD2343" s="1452"/>
      <c r="FAE2343" s="1452"/>
      <c r="FAF2343" s="1452"/>
      <c r="FAG2343" s="1452"/>
      <c r="FAH2343" s="1452"/>
      <c r="FAI2343" s="1452"/>
      <c r="FAJ2343" s="1452"/>
      <c r="FAK2343" s="1452"/>
      <c r="FAL2343" s="1452"/>
      <c r="FAM2343" s="1452"/>
      <c r="FAN2343" s="1452"/>
      <c r="FAO2343" s="1452"/>
      <c r="FAP2343" s="1452"/>
      <c r="FAQ2343" s="1452"/>
      <c r="FAR2343" s="1452"/>
      <c r="FAS2343" s="1452"/>
      <c r="FAT2343" s="1452"/>
      <c r="FAU2343" s="1452"/>
      <c r="FAV2343" s="1452"/>
      <c r="FAW2343" s="1452"/>
      <c r="FAX2343" s="1452"/>
      <c r="FAY2343" s="1452"/>
      <c r="FAZ2343" s="1452"/>
      <c r="FBA2343" s="1452"/>
      <c r="FBB2343" s="1452"/>
      <c r="FBC2343" s="1452"/>
      <c r="FBD2343" s="1452"/>
      <c r="FBE2343" s="1452"/>
      <c r="FBF2343" s="1452"/>
      <c r="FBG2343" s="1452"/>
      <c r="FBH2343" s="1452"/>
      <c r="FBI2343" s="1452"/>
      <c r="FBJ2343" s="1452"/>
      <c r="FBK2343" s="1452"/>
      <c r="FBL2343" s="1452"/>
      <c r="FBM2343" s="1452"/>
      <c r="FBN2343" s="1452"/>
      <c r="FBO2343" s="1452"/>
      <c r="FBP2343" s="1452"/>
      <c r="FBQ2343" s="1452"/>
      <c r="FBR2343" s="1452"/>
      <c r="FBS2343" s="1452"/>
      <c r="FBT2343" s="1452"/>
      <c r="FBU2343" s="1452"/>
      <c r="FBV2343" s="1452"/>
      <c r="FBW2343" s="1452"/>
      <c r="FBX2343" s="1452"/>
      <c r="FBY2343" s="1452"/>
      <c r="FBZ2343" s="1452"/>
      <c r="FCA2343" s="1452"/>
      <c r="FCB2343" s="1452"/>
      <c r="FCC2343" s="1452"/>
      <c r="FCD2343" s="1452"/>
      <c r="FCE2343" s="1452"/>
      <c r="FCF2343" s="1452"/>
      <c r="FCG2343" s="1452"/>
      <c r="FCH2343" s="1452"/>
      <c r="FCI2343" s="1452"/>
      <c r="FCJ2343" s="1452"/>
      <c r="FCK2343" s="1452"/>
      <c r="FCL2343" s="1452"/>
      <c r="FCM2343" s="1452"/>
      <c r="FCN2343" s="1452"/>
      <c r="FCO2343" s="1452"/>
      <c r="FCP2343" s="1452"/>
      <c r="FCQ2343" s="1452"/>
      <c r="FCR2343" s="1452"/>
      <c r="FCS2343" s="1452"/>
      <c r="FCT2343" s="1452"/>
      <c r="FCU2343" s="1452"/>
      <c r="FCV2343" s="1452"/>
      <c r="FCW2343" s="1452"/>
      <c r="FCX2343" s="1452"/>
      <c r="FCY2343" s="1452"/>
      <c r="FCZ2343" s="1452"/>
      <c r="FDA2343" s="1452"/>
      <c r="FDB2343" s="1452"/>
      <c r="FDC2343" s="1452"/>
      <c r="FDD2343" s="1452"/>
      <c r="FDE2343" s="1452"/>
      <c r="FDF2343" s="1452"/>
      <c r="FDG2343" s="1452"/>
      <c r="FDH2343" s="1452"/>
      <c r="FDI2343" s="1452"/>
      <c r="FDJ2343" s="1452"/>
      <c r="FDK2343" s="1452"/>
      <c r="FDL2343" s="1452"/>
      <c r="FDM2343" s="1452"/>
      <c r="FDN2343" s="1452"/>
      <c r="FDO2343" s="1452"/>
      <c r="FDP2343" s="1452"/>
      <c r="FDQ2343" s="1452"/>
      <c r="FDR2343" s="1452"/>
      <c r="FDS2343" s="1452"/>
      <c r="FDT2343" s="1452"/>
      <c r="FDU2343" s="1452"/>
      <c r="FDV2343" s="1452"/>
      <c r="FDW2343" s="1452"/>
      <c r="FDX2343" s="1452"/>
      <c r="FDY2343" s="1452"/>
      <c r="FDZ2343" s="1452"/>
      <c r="FEA2343" s="1452"/>
      <c r="FEB2343" s="1452"/>
      <c r="FEC2343" s="1452"/>
      <c r="FED2343" s="1452"/>
      <c r="FEE2343" s="1452"/>
      <c r="FEF2343" s="1452"/>
      <c r="FEG2343" s="1452"/>
      <c r="FEH2343" s="1452"/>
      <c r="FEI2343" s="1452"/>
      <c r="FEJ2343" s="1452"/>
      <c r="FEK2343" s="1452"/>
      <c r="FEL2343" s="1452"/>
      <c r="FEM2343" s="1452"/>
      <c r="FEN2343" s="1452"/>
      <c r="FEO2343" s="1452"/>
      <c r="FEP2343" s="1452"/>
      <c r="FEQ2343" s="1452"/>
      <c r="FER2343" s="1452"/>
      <c r="FES2343" s="1452"/>
      <c r="FET2343" s="1452"/>
      <c r="FEU2343" s="1452"/>
      <c r="FEV2343" s="1452"/>
      <c r="FEW2343" s="1452"/>
      <c r="FEX2343" s="1452"/>
      <c r="FEY2343" s="1452"/>
      <c r="FEZ2343" s="1452"/>
      <c r="FFA2343" s="1452"/>
      <c r="FFB2343" s="1452"/>
      <c r="FFC2343" s="1452"/>
      <c r="FFD2343" s="1452"/>
      <c r="FFE2343" s="1452"/>
      <c r="FFF2343" s="1452"/>
      <c r="FFG2343" s="1452"/>
      <c r="FFH2343" s="1452"/>
      <c r="FFI2343" s="1452"/>
      <c r="FFJ2343" s="1452"/>
      <c r="FFK2343" s="1452"/>
      <c r="FFL2343" s="1452"/>
      <c r="FFM2343" s="1452"/>
      <c r="FFN2343" s="1452"/>
      <c r="FFO2343" s="1452"/>
      <c r="FFP2343" s="1452"/>
      <c r="FFQ2343" s="1452"/>
      <c r="FFR2343" s="1452"/>
      <c r="FFS2343" s="1452"/>
      <c r="FFT2343" s="1452"/>
      <c r="FFU2343" s="1452"/>
      <c r="FFV2343" s="1452"/>
      <c r="FFW2343" s="1452"/>
      <c r="FFX2343" s="1452"/>
      <c r="FFY2343" s="1452"/>
      <c r="FFZ2343" s="1452"/>
      <c r="FGA2343" s="1452"/>
      <c r="FGB2343" s="1452"/>
      <c r="FGC2343" s="1452"/>
      <c r="FGD2343" s="1452"/>
      <c r="FGE2343" s="1452"/>
      <c r="FGF2343" s="1452"/>
      <c r="FGG2343" s="1452"/>
      <c r="FGH2343" s="1452"/>
      <c r="FGI2343" s="1452"/>
      <c r="FGJ2343" s="1452"/>
      <c r="FGK2343" s="1452"/>
      <c r="FGL2343" s="1452"/>
      <c r="FGM2343" s="1452"/>
      <c r="FGN2343" s="1452"/>
      <c r="FGO2343" s="1452"/>
      <c r="FGP2343" s="1452"/>
      <c r="FGQ2343" s="1452"/>
      <c r="FGR2343" s="1452"/>
      <c r="FGS2343" s="1452"/>
      <c r="FGT2343" s="1452"/>
      <c r="FGU2343" s="1452"/>
      <c r="FGV2343" s="1452"/>
      <c r="FGW2343" s="1452"/>
      <c r="FGX2343" s="1452"/>
      <c r="FGY2343" s="1452"/>
      <c r="FGZ2343" s="1452"/>
      <c r="FHA2343" s="1452"/>
      <c r="FHB2343" s="1452"/>
      <c r="FHC2343" s="1452"/>
      <c r="FHD2343" s="1452"/>
      <c r="FHE2343" s="1452"/>
      <c r="FHF2343" s="1452"/>
      <c r="FHG2343" s="1452"/>
      <c r="FHH2343" s="1452"/>
      <c r="FHI2343" s="1452"/>
      <c r="FHJ2343" s="1452"/>
      <c r="FHK2343" s="1452"/>
      <c r="FHL2343" s="1452"/>
      <c r="FHM2343" s="1452"/>
      <c r="FHN2343" s="1452"/>
      <c r="FHO2343" s="1452"/>
      <c r="FHP2343" s="1452"/>
      <c r="FHQ2343" s="1452"/>
      <c r="FHR2343" s="1452"/>
      <c r="FHS2343" s="1452"/>
      <c r="FHT2343" s="1452"/>
      <c r="FHU2343" s="1452"/>
      <c r="FHV2343" s="1452"/>
      <c r="FHW2343" s="1452"/>
      <c r="FHX2343" s="1452"/>
      <c r="FHY2343" s="1452"/>
      <c r="FHZ2343" s="1452"/>
      <c r="FIA2343" s="1452"/>
      <c r="FIB2343" s="1452"/>
      <c r="FIC2343" s="1452"/>
      <c r="FID2343" s="1452"/>
      <c r="FIE2343" s="1452"/>
      <c r="FIF2343" s="1452"/>
      <c r="FIG2343" s="1452"/>
      <c r="FIH2343" s="1452"/>
      <c r="FII2343" s="1452"/>
      <c r="FIJ2343" s="1452"/>
      <c r="FIK2343" s="1452"/>
      <c r="FIL2343" s="1452"/>
      <c r="FIM2343" s="1452"/>
      <c r="FIN2343" s="1452"/>
      <c r="FIO2343" s="1452"/>
      <c r="FIP2343" s="1452"/>
      <c r="FIQ2343" s="1452"/>
      <c r="FIR2343" s="1452"/>
      <c r="FIS2343" s="1452"/>
      <c r="FIT2343" s="1452"/>
      <c r="FIU2343" s="1452"/>
      <c r="FIV2343" s="1452"/>
      <c r="FIW2343" s="1452"/>
      <c r="FIX2343" s="1452"/>
      <c r="FIY2343" s="1452"/>
      <c r="FIZ2343" s="1452"/>
      <c r="FJA2343" s="1452"/>
      <c r="FJB2343" s="1452"/>
      <c r="FJC2343" s="1452"/>
      <c r="FJD2343" s="1452"/>
      <c r="FJE2343" s="1452"/>
      <c r="FJF2343" s="1452"/>
      <c r="FJG2343" s="1452"/>
      <c r="FJH2343" s="1452"/>
      <c r="FJI2343" s="1452"/>
      <c r="FJJ2343" s="1452"/>
      <c r="FJK2343" s="1452"/>
      <c r="FJL2343" s="1452"/>
      <c r="FJM2343" s="1452"/>
      <c r="FJN2343" s="1452"/>
      <c r="FJO2343" s="1452"/>
      <c r="FJP2343" s="1452"/>
      <c r="FJQ2343" s="1452"/>
      <c r="FJR2343" s="1452"/>
      <c r="FJS2343" s="1452"/>
      <c r="FJT2343" s="1452"/>
      <c r="FJU2343" s="1452"/>
      <c r="FJV2343" s="1452"/>
      <c r="FJW2343" s="1452"/>
      <c r="FJX2343" s="1452"/>
      <c r="FJY2343" s="1452"/>
      <c r="FJZ2343" s="1452"/>
      <c r="FKA2343" s="1452"/>
      <c r="FKB2343" s="1452"/>
      <c r="FKC2343" s="1452"/>
      <c r="FKD2343" s="1452"/>
      <c r="FKE2343" s="1452"/>
      <c r="FKF2343" s="1452"/>
      <c r="FKG2343" s="1452"/>
      <c r="FKH2343" s="1452"/>
      <c r="FKI2343" s="1452"/>
      <c r="FKJ2343" s="1452"/>
      <c r="FKK2343" s="1452"/>
      <c r="FKL2343" s="1452"/>
      <c r="FKM2343" s="1452"/>
      <c r="FKN2343" s="1452"/>
      <c r="FKO2343" s="1452"/>
      <c r="FKP2343" s="1452"/>
      <c r="FKQ2343" s="1452"/>
      <c r="FKR2343" s="1452"/>
      <c r="FKS2343" s="1452"/>
      <c r="FKT2343" s="1452"/>
      <c r="FKU2343" s="1452"/>
      <c r="FKV2343" s="1452"/>
      <c r="FKW2343" s="1452"/>
      <c r="FKX2343" s="1452"/>
      <c r="FKY2343" s="1452"/>
      <c r="FKZ2343" s="1452"/>
      <c r="FLA2343" s="1452"/>
      <c r="FLB2343" s="1452"/>
      <c r="FLC2343" s="1452"/>
      <c r="FLD2343" s="1452"/>
      <c r="FLE2343" s="1452"/>
      <c r="FLF2343" s="1452"/>
      <c r="FLG2343" s="1452"/>
      <c r="FLH2343" s="1452"/>
      <c r="FLI2343" s="1452"/>
      <c r="FLJ2343" s="1452"/>
      <c r="FLK2343" s="1452"/>
      <c r="FLL2343" s="1452"/>
      <c r="FLM2343" s="1452"/>
      <c r="FLN2343" s="1452"/>
      <c r="FLO2343" s="1452"/>
      <c r="FLP2343" s="1452"/>
      <c r="FLQ2343" s="1452"/>
      <c r="FLR2343" s="1452"/>
      <c r="FLS2343" s="1452"/>
      <c r="FLT2343" s="1452"/>
      <c r="FLU2343" s="1452"/>
      <c r="FLV2343" s="1452"/>
      <c r="FLW2343" s="1452"/>
      <c r="FLX2343" s="1452"/>
      <c r="FLY2343" s="1452"/>
      <c r="FLZ2343" s="1452"/>
      <c r="FMA2343" s="1452"/>
      <c r="FMB2343" s="1452"/>
      <c r="FMC2343" s="1452"/>
      <c r="FMD2343" s="1452"/>
      <c r="FME2343" s="1452"/>
      <c r="FMF2343" s="1452"/>
      <c r="FMG2343" s="1452"/>
      <c r="FMH2343" s="1452"/>
      <c r="FMI2343" s="1452"/>
      <c r="FMJ2343" s="1452"/>
      <c r="FMK2343" s="1452"/>
      <c r="FML2343" s="1452"/>
      <c r="FMM2343" s="1452"/>
      <c r="FMN2343" s="1452"/>
      <c r="FMO2343" s="1452"/>
      <c r="FMP2343" s="1452"/>
      <c r="FMQ2343" s="1452"/>
      <c r="FMR2343" s="1452"/>
      <c r="FMS2343" s="1452"/>
      <c r="FMT2343" s="1452"/>
      <c r="FMU2343" s="1452"/>
      <c r="FMV2343" s="1452"/>
      <c r="FMW2343" s="1452"/>
      <c r="FMX2343" s="1452"/>
      <c r="FMY2343" s="1452"/>
      <c r="FMZ2343" s="1452"/>
      <c r="FNA2343" s="1452"/>
      <c r="FNB2343" s="1452"/>
      <c r="FNC2343" s="1452"/>
      <c r="FND2343" s="1452"/>
      <c r="FNE2343" s="1452"/>
      <c r="FNF2343" s="1452"/>
      <c r="FNG2343" s="1452"/>
      <c r="FNH2343" s="1452"/>
      <c r="FNI2343" s="1452"/>
      <c r="FNJ2343" s="1452"/>
      <c r="FNK2343" s="1452"/>
      <c r="FNL2343" s="1452"/>
      <c r="FNM2343" s="1452"/>
      <c r="FNN2343" s="1452"/>
      <c r="FNO2343" s="1452"/>
      <c r="FNP2343" s="1452"/>
      <c r="FNQ2343" s="1452"/>
      <c r="FNR2343" s="1452"/>
      <c r="FNS2343" s="1452"/>
      <c r="FNT2343" s="1452"/>
      <c r="FNU2343" s="1452"/>
      <c r="FNV2343" s="1452"/>
      <c r="FNW2343" s="1452"/>
      <c r="FNX2343" s="1452"/>
      <c r="FNY2343" s="1452"/>
      <c r="FNZ2343" s="1452"/>
      <c r="FOA2343" s="1452"/>
      <c r="FOB2343" s="1452"/>
      <c r="FOC2343" s="1452"/>
      <c r="FOD2343" s="1452"/>
      <c r="FOE2343" s="1452"/>
      <c r="FOF2343" s="1452"/>
      <c r="FOG2343" s="1452"/>
      <c r="FOH2343" s="1452"/>
      <c r="FOI2343" s="1452"/>
      <c r="FOJ2343" s="1452"/>
      <c r="FOK2343" s="1452"/>
      <c r="FOL2343" s="1452"/>
      <c r="FOM2343" s="1452"/>
      <c r="FON2343" s="1452"/>
      <c r="FOO2343" s="1452"/>
      <c r="FOP2343" s="1452"/>
      <c r="FOQ2343" s="1452"/>
      <c r="FOR2343" s="1452"/>
      <c r="FOS2343" s="1452"/>
      <c r="FOT2343" s="1452"/>
      <c r="FOU2343" s="1452"/>
      <c r="FOV2343" s="1452"/>
      <c r="FOW2343" s="1452"/>
      <c r="FOX2343" s="1452"/>
      <c r="FOY2343" s="1452"/>
      <c r="FOZ2343" s="1452"/>
      <c r="FPA2343" s="1452"/>
      <c r="FPB2343" s="1452"/>
      <c r="FPC2343" s="1452"/>
      <c r="FPD2343" s="1452"/>
      <c r="FPE2343" s="1452"/>
      <c r="FPF2343" s="1452"/>
      <c r="FPG2343" s="1452"/>
      <c r="FPH2343" s="1452"/>
      <c r="FPI2343" s="1452"/>
      <c r="FPJ2343" s="1452"/>
      <c r="FPK2343" s="1452"/>
      <c r="FPL2343" s="1452"/>
      <c r="FPM2343" s="1452"/>
      <c r="FPN2343" s="1452"/>
      <c r="FPO2343" s="1452"/>
      <c r="FPP2343" s="1452"/>
      <c r="FPQ2343" s="1452"/>
      <c r="FPR2343" s="1452"/>
      <c r="FPS2343" s="1452"/>
      <c r="FPT2343" s="1452"/>
      <c r="FPU2343" s="1452"/>
      <c r="FPV2343" s="1452"/>
      <c r="FPW2343" s="1452"/>
      <c r="FPX2343" s="1452"/>
      <c r="FPY2343" s="1452"/>
      <c r="FPZ2343" s="1452"/>
      <c r="FQA2343" s="1452"/>
      <c r="FQB2343" s="1452"/>
      <c r="FQC2343" s="1452"/>
      <c r="FQD2343" s="1452"/>
      <c r="FQE2343" s="1452"/>
      <c r="FQF2343" s="1452"/>
      <c r="FQG2343" s="1452"/>
      <c r="FQH2343" s="1452"/>
      <c r="FQI2343" s="1452"/>
      <c r="FQJ2343" s="1452"/>
      <c r="FQK2343" s="1452"/>
      <c r="FQL2343" s="1452"/>
      <c r="FQM2343" s="1452"/>
      <c r="FQN2343" s="1452"/>
      <c r="FQO2343" s="1452"/>
      <c r="FQP2343" s="1452"/>
      <c r="FQQ2343" s="1452"/>
      <c r="FQR2343" s="1452"/>
      <c r="FQS2343" s="1452"/>
      <c r="FQT2343" s="1452"/>
      <c r="FQU2343" s="1452"/>
      <c r="FQV2343" s="1452"/>
      <c r="FQW2343" s="1452"/>
      <c r="FQX2343" s="1452"/>
      <c r="FQY2343" s="1452"/>
      <c r="FQZ2343" s="1452"/>
      <c r="FRA2343" s="1452"/>
      <c r="FRB2343" s="1452"/>
      <c r="FRC2343" s="1452"/>
      <c r="FRD2343" s="1452"/>
      <c r="FRE2343" s="1452"/>
      <c r="FRF2343" s="1452"/>
      <c r="FRG2343" s="1452"/>
      <c r="FRH2343" s="1452"/>
      <c r="FRI2343" s="1452"/>
      <c r="FRJ2343" s="1452"/>
      <c r="FRK2343" s="1452"/>
      <c r="FRL2343" s="1452"/>
      <c r="FRM2343" s="1452"/>
      <c r="FRN2343" s="1452"/>
      <c r="FRO2343" s="1452"/>
      <c r="FRP2343" s="1452"/>
      <c r="FRQ2343" s="1452"/>
      <c r="FRR2343" s="1452"/>
      <c r="FRS2343" s="1452"/>
      <c r="FRT2343" s="1452"/>
      <c r="FRU2343" s="1452"/>
      <c r="FRV2343" s="1452"/>
      <c r="FRW2343" s="1452"/>
      <c r="FRX2343" s="1452"/>
      <c r="FRY2343" s="1452"/>
      <c r="FRZ2343" s="1452"/>
      <c r="FSA2343" s="1452"/>
      <c r="FSB2343" s="1452"/>
      <c r="FSC2343" s="1452"/>
      <c r="FSD2343" s="1452"/>
      <c r="FSE2343" s="1452"/>
      <c r="FSF2343" s="1452"/>
      <c r="FSG2343" s="1452"/>
      <c r="FSH2343" s="1452"/>
      <c r="FSI2343" s="1452"/>
      <c r="FSJ2343" s="1452"/>
      <c r="FSK2343" s="1452"/>
      <c r="FSL2343" s="1452"/>
      <c r="FSM2343" s="1452"/>
      <c r="FSN2343" s="1452"/>
      <c r="FSO2343" s="1452"/>
      <c r="FSP2343" s="1452"/>
      <c r="FSQ2343" s="1452"/>
      <c r="FSR2343" s="1452"/>
      <c r="FSS2343" s="1452"/>
      <c r="FST2343" s="1452"/>
      <c r="FSU2343" s="1452"/>
      <c r="FSV2343" s="1452"/>
      <c r="FSW2343" s="1452"/>
      <c r="FSX2343" s="1452"/>
      <c r="FSY2343" s="1452"/>
      <c r="FSZ2343" s="1452"/>
      <c r="FTA2343" s="1452"/>
      <c r="FTB2343" s="1452"/>
      <c r="FTC2343" s="1452"/>
      <c r="FTD2343" s="1452"/>
      <c r="FTE2343" s="1452"/>
      <c r="FTF2343" s="1452"/>
      <c r="FTG2343" s="1452"/>
      <c r="FTH2343" s="1452"/>
      <c r="FTI2343" s="1452"/>
      <c r="FTJ2343" s="1452"/>
      <c r="FTK2343" s="1452"/>
      <c r="FTL2343" s="1452"/>
      <c r="FTM2343" s="1452"/>
      <c r="FTN2343" s="1452"/>
      <c r="FTO2343" s="1452"/>
      <c r="FTP2343" s="1452"/>
      <c r="FTQ2343" s="1452"/>
      <c r="FTR2343" s="1452"/>
      <c r="FTS2343" s="1452"/>
      <c r="FTT2343" s="1452"/>
      <c r="FTU2343" s="1452"/>
      <c r="FTV2343" s="1452"/>
      <c r="FTW2343" s="1452"/>
      <c r="FTX2343" s="1452"/>
      <c r="FTY2343" s="1452"/>
      <c r="FTZ2343" s="1452"/>
      <c r="FUA2343" s="1452"/>
      <c r="FUB2343" s="1452"/>
      <c r="FUC2343" s="1452"/>
      <c r="FUD2343" s="1452"/>
      <c r="FUE2343" s="1452"/>
      <c r="FUF2343" s="1452"/>
      <c r="FUG2343" s="1452"/>
      <c r="FUH2343" s="1452"/>
      <c r="FUI2343" s="1452"/>
      <c r="FUJ2343" s="1452"/>
      <c r="FUK2343" s="1452"/>
      <c r="FUL2343" s="1452"/>
      <c r="FUM2343" s="1452"/>
      <c r="FUN2343" s="1452"/>
      <c r="FUO2343" s="1452"/>
      <c r="FUP2343" s="1452"/>
      <c r="FUQ2343" s="1452"/>
      <c r="FUR2343" s="1452"/>
      <c r="FUS2343" s="1452"/>
      <c r="FUT2343" s="1452"/>
      <c r="FUU2343" s="1452"/>
      <c r="FUV2343" s="1452"/>
      <c r="FUW2343" s="1452"/>
      <c r="FUX2343" s="1452"/>
      <c r="FUY2343" s="1452"/>
      <c r="FUZ2343" s="1452"/>
      <c r="FVA2343" s="1452"/>
      <c r="FVB2343" s="1452"/>
      <c r="FVC2343" s="1452"/>
      <c r="FVD2343" s="1452"/>
      <c r="FVE2343" s="1452"/>
      <c r="FVF2343" s="1452"/>
      <c r="FVG2343" s="1452"/>
      <c r="FVH2343" s="1452"/>
      <c r="FVI2343" s="1452"/>
      <c r="FVJ2343" s="1452"/>
      <c r="FVK2343" s="1452"/>
      <c r="FVL2343" s="1452"/>
      <c r="FVM2343" s="1452"/>
      <c r="FVN2343" s="1452"/>
      <c r="FVO2343" s="1452"/>
      <c r="FVP2343" s="1452"/>
      <c r="FVQ2343" s="1452"/>
      <c r="FVR2343" s="1452"/>
      <c r="FVS2343" s="1452"/>
      <c r="FVT2343" s="1452"/>
      <c r="FVU2343" s="1452"/>
      <c r="FVV2343" s="1452"/>
      <c r="FVW2343" s="1452"/>
      <c r="FVX2343" s="1452"/>
      <c r="FVY2343" s="1452"/>
      <c r="FVZ2343" s="1452"/>
      <c r="FWA2343" s="1452"/>
      <c r="FWB2343" s="1452"/>
      <c r="FWC2343" s="1452"/>
      <c r="FWD2343" s="1452"/>
      <c r="FWE2343" s="1452"/>
      <c r="FWF2343" s="1452"/>
      <c r="FWG2343" s="1452"/>
      <c r="FWH2343" s="1452"/>
      <c r="FWI2343" s="1452"/>
      <c r="FWJ2343" s="1452"/>
      <c r="FWK2343" s="1452"/>
      <c r="FWL2343" s="1452"/>
      <c r="FWM2343" s="1452"/>
      <c r="FWN2343" s="1452"/>
      <c r="FWO2343" s="1452"/>
      <c r="FWP2343" s="1452"/>
      <c r="FWQ2343" s="1452"/>
      <c r="FWR2343" s="1452"/>
      <c r="FWS2343" s="1452"/>
      <c r="FWT2343" s="1452"/>
      <c r="FWU2343" s="1452"/>
      <c r="FWV2343" s="1452"/>
      <c r="FWW2343" s="1452"/>
      <c r="FWX2343" s="1452"/>
      <c r="FWY2343" s="1452"/>
      <c r="FWZ2343" s="1452"/>
      <c r="FXA2343" s="1452"/>
      <c r="FXB2343" s="1452"/>
      <c r="FXC2343" s="1452"/>
      <c r="FXD2343" s="1452"/>
      <c r="FXE2343" s="1452"/>
      <c r="FXF2343" s="1452"/>
      <c r="FXG2343" s="1452"/>
      <c r="FXH2343" s="1452"/>
      <c r="FXI2343" s="1452"/>
      <c r="FXJ2343" s="1452"/>
      <c r="FXK2343" s="1452"/>
      <c r="FXL2343" s="1452"/>
      <c r="FXM2343" s="1452"/>
      <c r="FXN2343" s="1452"/>
      <c r="FXO2343" s="1452"/>
      <c r="FXP2343" s="1452"/>
      <c r="FXQ2343" s="1452"/>
      <c r="FXR2343" s="1452"/>
      <c r="FXS2343" s="1452"/>
      <c r="FXT2343" s="1452"/>
      <c r="FXU2343" s="1452"/>
      <c r="FXV2343" s="1452"/>
      <c r="FXW2343" s="1452"/>
      <c r="FXX2343" s="1452"/>
      <c r="FXY2343" s="1452"/>
      <c r="FXZ2343" s="1452"/>
      <c r="FYA2343" s="1452"/>
      <c r="FYB2343" s="1452"/>
      <c r="FYC2343" s="1452"/>
      <c r="FYD2343" s="1452"/>
      <c r="FYE2343" s="1452"/>
      <c r="FYF2343" s="1452"/>
      <c r="FYG2343" s="1452"/>
      <c r="FYH2343" s="1452"/>
      <c r="FYI2343" s="1452"/>
      <c r="FYJ2343" s="1452"/>
      <c r="FYK2343" s="1452"/>
      <c r="FYL2343" s="1452"/>
      <c r="FYM2343" s="1452"/>
      <c r="FYN2343" s="1452"/>
      <c r="FYO2343" s="1452"/>
      <c r="FYP2343" s="1452"/>
      <c r="FYQ2343" s="1452"/>
      <c r="FYR2343" s="1452"/>
      <c r="FYS2343" s="1452"/>
      <c r="FYT2343" s="1452"/>
      <c r="FYU2343" s="1452"/>
      <c r="FYV2343" s="1452"/>
      <c r="FYW2343" s="1452"/>
      <c r="FYX2343" s="1452"/>
      <c r="FYY2343" s="1452"/>
      <c r="FYZ2343" s="1452"/>
      <c r="FZA2343" s="1452"/>
      <c r="FZB2343" s="1452"/>
      <c r="FZC2343" s="1452"/>
      <c r="FZD2343" s="1452"/>
      <c r="FZE2343" s="1452"/>
      <c r="FZF2343" s="1452"/>
      <c r="FZG2343" s="1452"/>
      <c r="FZH2343" s="1452"/>
      <c r="FZI2343" s="1452"/>
      <c r="FZJ2343" s="1452"/>
      <c r="FZK2343" s="1452"/>
      <c r="FZL2343" s="1452"/>
      <c r="FZM2343" s="1452"/>
      <c r="FZN2343" s="1452"/>
      <c r="FZO2343" s="1452"/>
      <c r="FZP2343" s="1452"/>
      <c r="FZQ2343" s="1452"/>
      <c r="FZR2343" s="1452"/>
      <c r="FZS2343" s="1452"/>
      <c r="FZT2343" s="1452"/>
      <c r="FZU2343" s="1452"/>
      <c r="FZV2343" s="1452"/>
      <c r="FZW2343" s="1452"/>
      <c r="FZX2343" s="1452"/>
      <c r="FZY2343" s="1452"/>
      <c r="FZZ2343" s="1452"/>
      <c r="GAA2343" s="1452"/>
      <c r="GAB2343" s="1452"/>
      <c r="GAC2343" s="1452"/>
      <c r="GAD2343" s="1452"/>
      <c r="GAE2343" s="1452"/>
      <c r="GAF2343" s="1452"/>
      <c r="GAG2343" s="1452"/>
      <c r="GAH2343" s="1452"/>
      <c r="GAI2343" s="1452"/>
      <c r="GAJ2343" s="1452"/>
      <c r="GAK2343" s="1452"/>
      <c r="GAL2343" s="1452"/>
      <c r="GAM2343" s="1452"/>
      <c r="GAN2343" s="1452"/>
      <c r="GAO2343" s="1452"/>
      <c r="GAP2343" s="1452"/>
      <c r="GAQ2343" s="1452"/>
      <c r="GAR2343" s="1452"/>
      <c r="GAS2343" s="1452"/>
      <c r="GAT2343" s="1452"/>
      <c r="GAU2343" s="1452"/>
      <c r="GAV2343" s="1452"/>
      <c r="GAW2343" s="1452"/>
      <c r="GAX2343" s="1452"/>
      <c r="GAY2343" s="1452"/>
      <c r="GAZ2343" s="1452"/>
      <c r="GBA2343" s="1452"/>
      <c r="GBB2343" s="1452"/>
      <c r="GBC2343" s="1452"/>
      <c r="GBD2343" s="1452"/>
      <c r="GBE2343" s="1452"/>
      <c r="GBF2343" s="1452"/>
      <c r="GBG2343" s="1452"/>
      <c r="GBH2343" s="1452"/>
      <c r="GBI2343" s="1452"/>
      <c r="GBJ2343" s="1452"/>
      <c r="GBK2343" s="1452"/>
      <c r="GBL2343" s="1452"/>
      <c r="GBM2343" s="1452"/>
      <c r="GBN2343" s="1452"/>
      <c r="GBO2343" s="1452"/>
      <c r="GBP2343" s="1452"/>
      <c r="GBQ2343" s="1452"/>
      <c r="GBR2343" s="1452"/>
      <c r="GBS2343" s="1452"/>
      <c r="GBT2343" s="1452"/>
      <c r="GBU2343" s="1452"/>
      <c r="GBV2343" s="1452"/>
      <c r="GBW2343" s="1452"/>
      <c r="GBX2343" s="1452"/>
      <c r="GBY2343" s="1452"/>
      <c r="GBZ2343" s="1452"/>
      <c r="GCA2343" s="1452"/>
      <c r="GCB2343" s="1452"/>
      <c r="GCC2343" s="1452"/>
      <c r="GCD2343" s="1452"/>
      <c r="GCE2343" s="1452"/>
      <c r="GCF2343" s="1452"/>
      <c r="GCG2343" s="1452"/>
      <c r="GCH2343" s="1452"/>
      <c r="GCI2343" s="1452"/>
      <c r="GCJ2343" s="1452"/>
      <c r="GCK2343" s="1452"/>
      <c r="GCL2343" s="1452"/>
      <c r="GCM2343" s="1452"/>
      <c r="GCN2343" s="1452"/>
      <c r="GCO2343" s="1452"/>
      <c r="GCP2343" s="1452"/>
      <c r="GCQ2343" s="1452"/>
      <c r="GCR2343" s="1452"/>
      <c r="GCS2343" s="1452"/>
      <c r="GCT2343" s="1452"/>
      <c r="GCU2343" s="1452"/>
      <c r="GCV2343" s="1452"/>
      <c r="GCW2343" s="1452"/>
      <c r="GCX2343" s="1452"/>
      <c r="GCY2343" s="1452"/>
      <c r="GCZ2343" s="1452"/>
      <c r="GDA2343" s="1452"/>
      <c r="GDB2343" s="1452"/>
      <c r="GDC2343" s="1452"/>
      <c r="GDD2343" s="1452"/>
      <c r="GDE2343" s="1452"/>
      <c r="GDF2343" s="1452"/>
      <c r="GDG2343" s="1452"/>
      <c r="GDH2343" s="1452"/>
      <c r="GDI2343" s="1452"/>
      <c r="GDJ2343" s="1452"/>
      <c r="GDK2343" s="1452"/>
      <c r="GDL2343" s="1452"/>
      <c r="GDM2343" s="1452"/>
      <c r="GDN2343" s="1452"/>
      <c r="GDO2343" s="1452"/>
      <c r="GDP2343" s="1452"/>
      <c r="GDQ2343" s="1452"/>
      <c r="GDR2343" s="1452"/>
      <c r="GDS2343" s="1452"/>
      <c r="GDT2343" s="1452"/>
      <c r="GDU2343" s="1452"/>
      <c r="GDV2343" s="1452"/>
      <c r="GDW2343" s="1452"/>
      <c r="GDX2343" s="1452"/>
      <c r="GDY2343" s="1452"/>
      <c r="GDZ2343" s="1452"/>
      <c r="GEA2343" s="1452"/>
      <c r="GEB2343" s="1452"/>
      <c r="GEC2343" s="1452"/>
      <c r="GED2343" s="1452"/>
      <c r="GEE2343" s="1452"/>
      <c r="GEF2343" s="1452"/>
      <c r="GEG2343" s="1452"/>
      <c r="GEH2343" s="1452"/>
      <c r="GEI2343" s="1452"/>
      <c r="GEJ2343" s="1452"/>
      <c r="GEK2343" s="1452"/>
      <c r="GEL2343" s="1452"/>
      <c r="GEM2343" s="1452"/>
      <c r="GEN2343" s="1452"/>
      <c r="GEO2343" s="1452"/>
      <c r="GEP2343" s="1452"/>
      <c r="GEQ2343" s="1452"/>
      <c r="GER2343" s="1452"/>
      <c r="GES2343" s="1452"/>
      <c r="GET2343" s="1452"/>
      <c r="GEU2343" s="1452"/>
      <c r="GEV2343" s="1452"/>
      <c r="GEW2343" s="1452"/>
      <c r="GEX2343" s="1452"/>
      <c r="GEY2343" s="1452"/>
      <c r="GEZ2343" s="1452"/>
      <c r="GFA2343" s="1452"/>
      <c r="GFB2343" s="1452"/>
      <c r="GFC2343" s="1452"/>
      <c r="GFD2343" s="1452"/>
      <c r="GFE2343" s="1452"/>
      <c r="GFF2343" s="1452"/>
      <c r="GFG2343" s="1452"/>
      <c r="GFH2343" s="1452"/>
      <c r="GFI2343" s="1452"/>
      <c r="GFJ2343" s="1452"/>
      <c r="GFK2343" s="1452"/>
      <c r="GFL2343" s="1452"/>
      <c r="GFM2343" s="1452"/>
      <c r="GFN2343" s="1452"/>
      <c r="GFO2343" s="1452"/>
      <c r="GFP2343" s="1452"/>
      <c r="GFQ2343" s="1452"/>
      <c r="GFR2343" s="1452"/>
      <c r="GFS2343" s="1452"/>
      <c r="GFT2343" s="1452"/>
      <c r="GFU2343" s="1452"/>
      <c r="GFV2343" s="1452"/>
      <c r="GFW2343" s="1452"/>
      <c r="GFX2343" s="1452"/>
      <c r="GFY2343" s="1452"/>
      <c r="GFZ2343" s="1452"/>
      <c r="GGA2343" s="1452"/>
      <c r="GGB2343" s="1452"/>
      <c r="GGC2343" s="1452"/>
      <c r="GGD2343" s="1452"/>
      <c r="GGE2343" s="1452"/>
      <c r="GGF2343" s="1452"/>
      <c r="GGG2343" s="1452"/>
      <c r="GGH2343" s="1452"/>
      <c r="GGI2343" s="1452"/>
      <c r="GGJ2343" s="1452"/>
      <c r="GGK2343" s="1452"/>
      <c r="GGL2343" s="1452"/>
      <c r="GGM2343" s="1452"/>
      <c r="GGN2343" s="1452"/>
      <c r="GGO2343" s="1452"/>
      <c r="GGP2343" s="1452"/>
      <c r="GGQ2343" s="1452"/>
      <c r="GGR2343" s="1452"/>
      <c r="GGS2343" s="1452"/>
      <c r="GGT2343" s="1452"/>
      <c r="GGU2343" s="1452"/>
      <c r="GGV2343" s="1452"/>
      <c r="GGW2343" s="1452"/>
      <c r="GGX2343" s="1452"/>
      <c r="GGY2343" s="1452"/>
      <c r="GGZ2343" s="1452"/>
      <c r="GHA2343" s="1452"/>
      <c r="GHB2343" s="1452"/>
      <c r="GHC2343" s="1452"/>
      <c r="GHD2343" s="1452"/>
      <c r="GHE2343" s="1452"/>
      <c r="GHF2343" s="1452"/>
      <c r="GHG2343" s="1452"/>
      <c r="GHH2343" s="1452"/>
      <c r="GHI2343" s="1452"/>
      <c r="GHJ2343" s="1452"/>
      <c r="GHK2343" s="1452"/>
      <c r="GHL2343" s="1452"/>
      <c r="GHM2343" s="1452"/>
      <c r="GHN2343" s="1452"/>
      <c r="GHO2343" s="1452"/>
      <c r="GHP2343" s="1452"/>
      <c r="GHQ2343" s="1452"/>
      <c r="GHR2343" s="1452"/>
      <c r="GHS2343" s="1452"/>
      <c r="GHT2343" s="1452"/>
      <c r="GHU2343" s="1452"/>
      <c r="GHV2343" s="1452"/>
      <c r="GHW2343" s="1452"/>
      <c r="GHX2343" s="1452"/>
      <c r="GHY2343" s="1452"/>
      <c r="GHZ2343" s="1452"/>
      <c r="GIA2343" s="1452"/>
      <c r="GIB2343" s="1452"/>
      <c r="GIC2343" s="1452"/>
      <c r="GID2343" s="1452"/>
      <c r="GIE2343" s="1452"/>
      <c r="GIF2343" s="1452"/>
      <c r="GIG2343" s="1452"/>
      <c r="GIH2343" s="1452"/>
      <c r="GII2343" s="1452"/>
      <c r="GIJ2343" s="1452"/>
      <c r="GIK2343" s="1452"/>
      <c r="GIL2343" s="1452"/>
      <c r="GIM2343" s="1452"/>
      <c r="GIN2343" s="1452"/>
      <c r="GIO2343" s="1452"/>
      <c r="GIP2343" s="1452"/>
      <c r="GIQ2343" s="1452"/>
      <c r="GIR2343" s="1452"/>
      <c r="GIS2343" s="1452"/>
      <c r="GIT2343" s="1452"/>
      <c r="GIU2343" s="1452"/>
      <c r="GIV2343" s="1452"/>
      <c r="GIW2343" s="1452"/>
      <c r="GIX2343" s="1452"/>
      <c r="GIY2343" s="1452"/>
      <c r="GIZ2343" s="1452"/>
      <c r="GJA2343" s="1452"/>
      <c r="GJB2343" s="1452"/>
      <c r="GJC2343" s="1452"/>
      <c r="GJD2343" s="1452"/>
      <c r="GJE2343" s="1452"/>
      <c r="GJF2343" s="1452"/>
      <c r="GJG2343" s="1452"/>
      <c r="GJH2343" s="1452"/>
      <c r="GJI2343" s="1452"/>
      <c r="GJJ2343" s="1452"/>
      <c r="GJK2343" s="1452"/>
      <c r="GJL2343" s="1452"/>
      <c r="GJM2343" s="1452"/>
      <c r="GJN2343" s="1452"/>
      <c r="GJO2343" s="1452"/>
      <c r="GJP2343" s="1452"/>
      <c r="GJQ2343" s="1452"/>
      <c r="GJR2343" s="1452"/>
      <c r="GJS2343" s="1452"/>
      <c r="GJT2343" s="1452"/>
      <c r="GJU2343" s="1452"/>
      <c r="GJV2343" s="1452"/>
      <c r="GJW2343" s="1452"/>
      <c r="GJX2343" s="1452"/>
      <c r="GJY2343" s="1452"/>
      <c r="GJZ2343" s="1452"/>
      <c r="GKA2343" s="1452"/>
      <c r="GKB2343" s="1452"/>
      <c r="GKC2343" s="1452"/>
      <c r="GKD2343" s="1452"/>
      <c r="GKE2343" s="1452"/>
      <c r="GKF2343" s="1452"/>
      <c r="GKG2343" s="1452"/>
      <c r="GKH2343" s="1452"/>
      <c r="GKI2343" s="1452"/>
      <c r="GKJ2343" s="1452"/>
      <c r="GKK2343" s="1452"/>
      <c r="GKL2343" s="1452"/>
      <c r="GKM2343" s="1452"/>
      <c r="GKN2343" s="1452"/>
      <c r="GKO2343" s="1452"/>
      <c r="GKP2343" s="1452"/>
      <c r="GKQ2343" s="1452"/>
      <c r="GKR2343" s="1452"/>
      <c r="GKS2343" s="1452"/>
      <c r="GKT2343" s="1452"/>
      <c r="GKU2343" s="1452"/>
      <c r="GKV2343" s="1452"/>
      <c r="GKW2343" s="1452"/>
      <c r="GKX2343" s="1452"/>
      <c r="GKY2343" s="1452"/>
      <c r="GKZ2343" s="1452"/>
      <c r="GLA2343" s="1452"/>
      <c r="GLB2343" s="1452"/>
      <c r="GLC2343" s="1452"/>
      <c r="GLD2343" s="1452"/>
      <c r="GLE2343" s="1452"/>
      <c r="GLF2343" s="1452"/>
      <c r="GLG2343" s="1452"/>
      <c r="GLH2343" s="1452"/>
      <c r="GLI2343" s="1452"/>
      <c r="GLJ2343" s="1452"/>
      <c r="GLK2343" s="1452"/>
      <c r="GLL2343" s="1452"/>
      <c r="GLM2343" s="1452"/>
      <c r="GLN2343" s="1452"/>
      <c r="GLO2343" s="1452"/>
      <c r="GLP2343" s="1452"/>
      <c r="GLQ2343" s="1452"/>
      <c r="GLR2343" s="1452"/>
      <c r="GLS2343" s="1452"/>
      <c r="GLT2343" s="1452"/>
      <c r="GLU2343" s="1452"/>
      <c r="GLV2343" s="1452"/>
      <c r="GLW2343" s="1452"/>
      <c r="GLX2343" s="1452"/>
      <c r="GLY2343" s="1452"/>
      <c r="GLZ2343" s="1452"/>
      <c r="GMA2343" s="1452"/>
      <c r="GMB2343" s="1452"/>
      <c r="GMC2343" s="1452"/>
      <c r="GMD2343" s="1452"/>
      <c r="GME2343" s="1452"/>
      <c r="GMF2343" s="1452"/>
      <c r="GMG2343" s="1452"/>
      <c r="GMH2343" s="1452"/>
      <c r="GMI2343" s="1452"/>
      <c r="GMJ2343" s="1452"/>
      <c r="GMK2343" s="1452"/>
      <c r="GML2343" s="1452"/>
      <c r="GMM2343" s="1452"/>
      <c r="GMN2343" s="1452"/>
      <c r="GMO2343" s="1452"/>
      <c r="GMP2343" s="1452"/>
      <c r="GMQ2343" s="1452"/>
      <c r="GMR2343" s="1452"/>
      <c r="GMS2343" s="1452"/>
      <c r="GMT2343" s="1452"/>
      <c r="GMU2343" s="1452"/>
      <c r="GMV2343" s="1452"/>
      <c r="GMW2343" s="1452"/>
      <c r="GMX2343" s="1452"/>
      <c r="GMY2343" s="1452"/>
      <c r="GMZ2343" s="1452"/>
      <c r="GNA2343" s="1452"/>
      <c r="GNB2343" s="1452"/>
      <c r="GNC2343" s="1452"/>
      <c r="GND2343" s="1452"/>
      <c r="GNE2343" s="1452"/>
      <c r="GNF2343" s="1452"/>
      <c r="GNG2343" s="1452"/>
      <c r="GNH2343" s="1452"/>
      <c r="GNI2343" s="1452"/>
      <c r="GNJ2343" s="1452"/>
      <c r="GNK2343" s="1452"/>
      <c r="GNL2343" s="1452"/>
      <c r="GNM2343" s="1452"/>
      <c r="GNN2343" s="1452"/>
      <c r="GNO2343" s="1452"/>
      <c r="GNP2343" s="1452"/>
      <c r="GNQ2343" s="1452"/>
      <c r="GNR2343" s="1452"/>
      <c r="GNS2343" s="1452"/>
      <c r="GNT2343" s="1452"/>
      <c r="GNU2343" s="1452"/>
      <c r="GNV2343" s="1452"/>
      <c r="GNW2343" s="1452"/>
      <c r="GNX2343" s="1452"/>
      <c r="GNY2343" s="1452"/>
      <c r="GNZ2343" s="1452"/>
      <c r="GOA2343" s="1452"/>
      <c r="GOB2343" s="1452"/>
      <c r="GOC2343" s="1452"/>
      <c r="GOD2343" s="1452"/>
      <c r="GOE2343" s="1452"/>
      <c r="GOF2343" s="1452"/>
      <c r="GOG2343" s="1452"/>
      <c r="GOH2343" s="1452"/>
      <c r="GOI2343" s="1452"/>
      <c r="GOJ2343" s="1452"/>
      <c r="GOK2343" s="1452"/>
      <c r="GOL2343" s="1452"/>
      <c r="GOM2343" s="1452"/>
      <c r="GON2343" s="1452"/>
      <c r="GOO2343" s="1452"/>
      <c r="GOP2343" s="1452"/>
      <c r="GOQ2343" s="1452"/>
      <c r="GOR2343" s="1452"/>
      <c r="GOS2343" s="1452"/>
      <c r="GOT2343" s="1452"/>
      <c r="GOU2343" s="1452"/>
      <c r="GOV2343" s="1452"/>
      <c r="GOW2343" s="1452"/>
      <c r="GOX2343" s="1452"/>
      <c r="GOY2343" s="1452"/>
      <c r="GOZ2343" s="1452"/>
      <c r="GPA2343" s="1452"/>
      <c r="GPB2343" s="1452"/>
      <c r="GPC2343" s="1452"/>
      <c r="GPD2343" s="1452"/>
      <c r="GPE2343" s="1452"/>
      <c r="GPF2343" s="1452"/>
      <c r="GPG2343" s="1452"/>
      <c r="GPH2343" s="1452"/>
      <c r="GPI2343" s="1452"/>
      <c r="GPJ2343" s="1452"/>
      <c r="GPK2343" s="1452"/>
      <c r="GPL2343" s="1452"/>
      <c r="GPM2343" s="1452"/>
      <c r="GPN2343" s="1452"/>
      <c r="GPO2343" s="1452"/>
      <c r="GPP2343" s="1452"/>
      <c r="GPQ2343" s="1452"/>
      <c r="GPR2343" s="1452"/>
      <c r="GPS2343" s="1452"/>
      <c r="GPT2343" s="1452"/>
      <c r="GPU2343" s="1452"/>
      <c r="GPV2343" s="1452"/>
      <c r="GPW2343" s="1452"/>
      <c r="GPX2343" s="1452"/>
      <c r="GPY2343" s="1452"/>
      <c r="GPZ2343" s="1452"/>
      <c r="GQA2343" s="1452"/>
      <c r="GQB2343" s="1452"/>
      <c r="GQC2343" s="1452"/>
      <c r="GQD2343" s="1452"/>
      <c r="GQE2343" s="1452"/>
      <c r="GQF2343" s="1452"/>
      <c r="GQG2343" s="1452"/>
      <c r="GQH2343" s="1452"/>
      <c r="GQI2343" s="1452"/>
      <c r="GQJ2343" s="1452"/>
      <c r="GQK2343" s="1452"/>
      <c r="GQL2343" s="1452"/>
      <c r="GQM2343" s="1452"/>
      <c r="GQN2343" s="1452"/>
      <c r="GQO2343" s="1452"/>
      <c r="GQP2343" s="1452"/>
      <c r="GQQ2343" s="1452"/>
      <c r="GQR2343" s="1452"/>
      <c r="GQS2343" s="1452"/>
      <c r="GQT2343" s="1452"/>
      <c r="GQU2343" s="1452"/>
      <c r="GQV2343" s="1452"/>
      <c r="GQW2343" s="1452"/>
      <c r="GQX2343" s="1452"/>
      <c r="GQY2343" s="1452"/>
      <c r="GQZ2343" s="1452"/>
      <c r="GRA2343" s="1452"/>
      <c r="GRB2343" s="1452"/>
      <c r="GRC2343" s="1452"/>
      <c r="GRD2343" s="1452"/>
      <c r="GRE2343" s="1452"/>
      <c r="GRF2343" s="1452"/>
      <c r="GRG2343" s="1452"/>
      <c r="GRH2343" s="1452"/>
      <c r="GRI2343" s="1452"/>
      <c r="GRJ2343" s="1452"/>
      <c r="GRK2343" s="1452"/>
      <c r="GRL2343" s="1452"/>
      <c r="GRM2343" s="1452"/>
      <c r="GRN2343" s="1452"/>
      <c r="GRO2343" s="1452"/>
      <c r="GRP2343" s="1452"/>
      <c r="GRQ2343" s="1452"/>
      <c r="GRR2343" s="1452"/>
      <c r="GRS2343" s="1452"/>
      <c r="GRT2343" s="1452"/>
      <c r="GRU2343" s="1452"/>
      <c r="GRV2343" s="1452"/>
      <c r="GRW2343" s="1452"/>
      <c r="GRX2343" s="1452"/>
      <c r="GRY2343" s="1452"/>
      <c r="GRZ2343" s="1452"/>
      <c r="GSA2343" s="1452"/>
      <c r="GSB2343" s="1452"/>
      <c r="GSC2343" s="1452"/>
      <c r="GSD2343" s="1452"/>
      <c r="GSE2343" s="1452"/>
      <c r="GSF2343" s="1452"/>
      <c r="GSG2343" s="1452"/>
      <c r="GSH2343" s="1452"/>
      <c r="GSI2343" s="1452"/>
      <c r="GSJ2343" s="1452"/>
      <c r="GSK2343" s="1452"/>
      <c r="GSL2343" s="1452"/>
      <c r="GSM2343" s="1452"/>
      <c r="GSN2343" s="1452"/>
      <c r="GSO2343" s="1452"/>
      <c r="GSP2343" s="1452"/>
      <c r="GSQ2343" s="1452"/>
      <c r="GSR2343" s="1452"/>
      <c r="GSS2343" s="1452"/>
      <c r="GST2343" s="1452"/>
      <c r="GSU2343" s="1452"/>
      <c r="GSV2343" s="1452"/>
      <c r="GSW2343" s="1452"/>
      <c r="GSX2343" s="1452"/>
      <c r="GSY2343" s="1452"/>
      <c r="GSZ2343" s="1452"/>
      <c r="GTA2343" s="1452"/>
      <c r="GTB2343" s="1452"/>
      <c r="GTC2343" s="1452"/>
      <c r="GTD2343" s="1452"/>
      <c r="GTE2343" s="1452"/>
      <c r="GTF2343" s="1452"/>
      <c r="GTG2343" s="1452"/>
      <c r="GTH2343" s="1452"/>
      <c r="GTI2343" s="1452"/>
      <c r="GTJ2343" s="1452"/>
      <c r="GTK2343" s="1452"/>
      <c r="GTL2343" s="1452"/>
      <c r="GTM2343" s="1452"/>
      <c r="GTN2343" s="1452"/>
      <c r="GTO2343" s="1452"/>
      <c r="GTP2343" s="1452"/>
      <c r="GTQ2343" s="1452"/>
      <c r="GTR2343" s="1452"/>
      <c r="GTS2343" s="1452"/>
      <c r="GTT2343" s="1452"/>
      <c r="GTU2343" s="1452"/>
      <c r="GTV2343" s="1452"/>
      <c r="GTW2343" s="1452"/>
      <c r="GTX2343" s="1452"/>
      <c r="GTY2343" s="1452"/>
      <c r="GTZ2343" s="1452"/>
      <c r="GUA2343" s="1452"/>
      <c r="GUB2343" s="1452"/>
      <c r="GUC2343" s="1452"/>
      <c r="GUD2343" s="1452"/>
      <c r="GUE2343" s="1452"/>
      <c r="GUF2343" s="1452"/>
      <c r="GUG2343" s="1452"/>
      <c r="GUH2343" s="1452"/>
      <c r="GUI2343" s="1452"/>
      <c r="GUJ2343" s="1452"/>
      <c r="GUK2343" s="1452"/>
      <c r="GUL2343" s="1452"/>
      <c r="GUM2343" s="1452"/>
      <c r="GUN2343" s="1452"/>
      <c r="GUO2343" s="1452"/>
      <c r="GUP2343" s="1452"/>
      <c r="GUQ2343" s="1452"/>
      <c r="GUR2343" s="1452"/>
      <c r="GUS2343" s="1452"/>
      <c r="GUT2343" s="1452"/>
      <c r="GUU2343" s="1452"/>
      <c r="GUV2343" s="1452"/>
      <c r="GUW2343" s="1452"/>
      <c r="GUX2343" s="1452"/>
      <c r="GUY2343" s="1452"/>
      <c r="GUZ2343" s="1452"/>
      <c r="GVA2343" s="1452"/>
      <c r="GVB2343" s="1452"/>
      <c r="GVC2343" s="1452"/>
      <c r="GVD2343" s="1452"/>
      <c r="GVE2343" s="1452"/>
      <c r="GVF2343" s="1452"/>
      <c r="GVG2343" s="1452"/>
      <c r="GVH2343" s="1452"/>
      <c r="GVI2343" s="1452"/>
      <c r="GVJ2343" s="1452"/>
      <c r="GVK2343" s="1452"/>
      <c r="GVL2343" s="1452"/>
      <c r="GVM2343" s="1452"/>
      <c r="GVN2343" s="1452"/>
      <c r="GVO2343" s="1452"/>
      <c r="GVP2343" s="1452"/>
      <c r="GVQ2343" s="1452"/>
      <c r="GVR2343" s="1452"/>
      <c r="GVS2343" s="1452"/>
      <c r="GVT2343" s="1452"/>
      <c r="GVU2343" s="1452"/>
      <c r="GVV2343" s="1452"/>
      <c r="GVW2343" s="1452"/>
      <c r="GVX2343" s="1452"/>
      <c r="GVY2343" s="1452"/>
      <c r="GVZ2343" s="1452"/>
      <c r="GWA2343" s="1452"/>
      <c r="GWB2343" s="1452"/>
      <c r="GWC2343" s="1452"/>
      <c r="GWD2343" s="1452"/>
      <c r="GWE2343" s="1452"/>
      <c r="GWF2343" s="1452"/>
      <c r="GWG2343" s="1452"/>
      <c r="GWH2343" s="1452"/>
      <c r="GWI2343" s="1452"/>
      <c r="GWJ2343" s="1452"/>
      <c r="GWK2343" s="1452"/>
      <c r="GWL2343" s="1452"/>
      <c r="GWM2343" s="1452"/>
      <c r="GWN2343" s="1452"/>
      <c r="GWO2343" s="1452"/>
      <c r="GWP2343" s="1452"/>
      <c r="GWQ2343" s="1452"/>
      <c r="GWR2343" s="1452"/>
      <c r="GWS2343" s="1452"/>
      <c r="GWT2343" s="1452"/>
      <c r="GWU2343" s="1452"/>
      <c r="GWV2343" s="1452"/>
      <c r="GWW2343" s="1452"/>
      <c r="GWX2343" s="1452"/>
      <c r="GWY2343" s="1452"/>
      <c r="GWZ2343" s="1452"/>
      <c r="GXA2343" s="1452"/>
      <c r="GXB2343" s="1452"/>
      <c r="GXC2343" s="1452"/>
      <c r="GXD2343" s="1452"/>
      <c r="GXE2343" s="1452"/>
      <c r="GXF2343" s="1452"/>
      <c r="GXG2343" s="1452"/>
      <c r="GXH2343" s="1452"/>
      <c r="GXI2343" s="1452"/>
      <c r="GXJ2343" s="1452"/>
      <c r="GXK2343" s="1452"/>
      <c r="GXL2343" s="1452"/>
      <c r="GXM2343" s="1452"/>
      <c r="GXN2343" s="1452"/>
      <c r="GXO2343" s="1452"/>
      <c r="GXP2343" s="1452"/>
      <c r="GXQ2343" s="1452"/>
      <c r="GXR2343" s="1452"/>
      <c r="GXS2343" s="1452"/>
      <c r="GXT2343" s="1452"/>
      <c r="GXU2343" s="1452"/>
      <c r="GXV2343" s="1452"/>
      <c r="GXW2343" s="1452"/>
      <c r="GXX2343" s="1452"/>
      <c r="GXY2343" s="1452"/>
      <c r="GXZ2343" s="1452"/>
      <c r="GYA2343" s="1452"/>
      <c r="GYB2343" s="1452"/>
      <c r="GYC2343" s="1452"/>
      <c r="GYD2343" s="1452"/>
      <c r="GYE2343" s="1452"/>
      <c r="GYF2343" s="1452"/>
      <c r="GYG2343" s="1452"/>
      <c r="GYH2343" s="1452"/>
      <c r="GYI2343" s="1452"/>
      <c r="GYJ2343" s="1452"/>
      <c r="GYK2343" s="1452"/>
      <c r="GYL2343" s="1452"/>
      <c r="GYM2343" s="1452"/>
      <c r="GYN2343" s="1452"/>
      <c r="GYO2343" s="1452"/>
      <c r="GYP2343" s="1452"/>
      <c r="GYQ2343" s="1452"/>
      <c r="GYR2343" s="1452"/>
      <c r="GYS2343" s="1452"/>
      <c r="GYT2343" s="1452"/>
      <c r="GYU2343" s="1452"/>
      <c r="GYV2343" s="1452"/>
      <c r="GYW2343" s="1452"/>
      <c r="GYX2343" s="1452"/>
      <c r="GYY2343" s="1452"/>
      <c r="GYZ2343" s="1452"/>
      <c r="GZA2343" s="1452"/>
      <c r="GZB2343" s="1452"/>
      <c r="GZC2343" s="1452"/>
      <c r="GZD2343" s="1452"/>
      <c r="GZE2343" s="1452"/>
      <c r="GZF2343" s="1452"/>
      <c r="GZG2343" s="1452"/>
      <c r="GZH2343" s="1452"/>
      <c r="GZI2343" s="1452"/>
      <c r="GZJ2343" s="1452"/>
      <c r="GZK2343" s="1452"/>
      <c r="GZL2343" s="1452"/>
      <c r="GZM2343" s="1452"/>
      <c r="GZN2343" s="1452"/>
      <c r="GZO2343" s="1452"/>
      <c r="GZP2343" s="1452"/>
      <c r="GZQ2343" s="1452"/>
      <c r="GZR2343" s="1452"/>
      <c r="GZS2343" s="1452"/>
      <c r="GZT2343" s="1452"/>
      <c r="GZU2343" s="1452"/>
      <c r="GZV2343" s="1452"/>
      <c r="GZW2343" s="1452"/>
      <c r="GZX2343" s="1452"/>
      <c r="GZY2343" s="1452"/>
      <c r="GZZ2343" s="1452"/>
      <c r="HAA2343" s="1452"/>
      <c r="HAB2343" s="1452"/>
      <c r="HAC2343" s="1452"/>
      <c r="HAD2343" s="1452"/>
      <c r="HAE2343" s="1452"/>
      <c r="HAF2343" s="1452"/>
      <c r="HAG2343" s="1452"/>
      <c r="HAH2343" s="1452"/>
      <c r="HAI2343" s="1452"/>
      <c r="HAJ2343" s="1452"/>
      <c r="HAK2343" s="1452"/>
      <c r="HAL2343" s="1452"/>
      <c r="HAM2343" s="1452"/>
      <c r="HAN2343" s="1452"/>
      <c r="HAO2343" s="1452"/>
      <c r="HAP2343" s="1452"/>
      <c r="HAQ2343" s="1452"/>
      <c r="HAR2343" s="1452"/>
      <c r="HAS2343" s="1452"/>
      <c r="HAT2343" s="1452"/>
      <c r="HAU2343" s="1452"/>
      <c r="HAV2343" s="1452"/>
      <c r="HAW2343" s="1452"/>
      <c r="HAX2343" s="1452"/>
      <c r="HAY2343" s="1452"/>
      <c r="HAZ2343" s="1452"/>
      <c r="HBA2343" s="1452"/>
      <c r="HBB2343" s="1452"/>
      <c r="HBC2343" s="1452"/>
      <c r="HBD2343" s="1452"/>
      <c r="HBE2343" s="1452"/>
      <c r="HBF2343" s="1452"/>
      <c r="HBG2343" s="1452"/>
      <c r="HBH2343" s="1452"/>
      <c r="HBI2343" s="1452"/>
      <c r="HBJ2343" s="1452"/>
      <c r="HBK2343" s="1452"/>
      <c r="HBL2343" s="1452"/>
      <c r="HBM2343" s="1452"/>
      <c r="HBN2343" s="1452"/>
      <c r="HBO2343" s="1452"/>
      <c r="HBP2343" s="1452"/>
      <c r="HBQ2343" s="1452"/>
      <c r="HBR2343" s="1452"/>
      <c r="HBS2343" s="1452"/>
      <c r="HBT2343" s="1452"/>
      <c r="HBU2343" s="1452"/>
      <c r="HBV2343" s="1452"/>
      <c r="HBW2343" s="1452"/>
      <c r="HBX2343" s="1452"/>
      <c r="HBY2343" s="1452"/>
      <c r="HBZ2343" s="1452"/>
      <c r="HCA2343" s="1452"/>
      <c r="HCB2343" s="1452"/>
      <c r="HCC2343" s="1452"/>
      <c r="HCD2343" s="1452"/>
      <c r="HCE2343" s="1452"/>
      <c r="HCF2343" s="1452"/>
      <c r="HCG2343" s="1452"/>
      <c r="HCH2343" s="1452"/>
      <c r="HCI2343" s="1452"/>
      <c r="HCJ2343" s="1452"/>
      <c r="HCK2343" s="1452"/>
      <c r="HCL2343" s="1452"/>
      <c r="HCM2343" s="1452"/>
      <c r="HCN2343" s="1452"/>
      <c r="HCO2343" s="1452"/>
      <c r="HCP2343" s="1452"/>
      <c r="HCQ2343" s="1452"/>
      <c r="HCR2343" s="1452"/>
      <c r="HCS2343" s="1452"/>
      <c r="HCT2343" s="1452"/>
      <c r="HCU2343" s="1452"/>
      <c r="HCV2343" s="1452"/>
      <c r="HCW2343" s="1452"/>
      <c r="HCX2343" s="1452"/>
      <c r="HCY2343" s="1452"/>
      <c r="HCZ2343" s="1452"/>
      <c r="HDA2343" s="1452"/>
      <c r="HDB2343" s="1452"/>
      <c r="HDC2343" s="1452"/>
      <c r="HDD2343" s="1452"/>
      <c r="HDE2343" s="1452"/>
      <c r="HDF2343" s="1452"/>
      <c r="HDG2343" s="1452"/>
      <c r="HDH2343" s="1452"/>
      <c r="HDI2343" s="1452"/>
      <c r="HDJ2343" s="1452"/>
      <c r="HDK2343" s="1452"/>
      <c r="HDL2343" s="1452"/>
      <c r="HDM2343" s="1452"/>
      <c r="HDN2343" s="1452"/>
      <c r="HDO2343" s="1452"/>
      <c r="HDP2343" s="1452"/>
      <c r="HDQ2343" s="1452"/>
      <c r="HDR2343" s="1452"/>
      <c r="HDS2343" s="1452"/>
      <c r="HDT2343" s="1452"/>
      <c r="HDU2343" s="1452"/>
      <c r="HDV2343" s="1452"/>
      <c r="HDW2343" s="1452"/>
      <c r="HDX2343" s="1452"/>
      <c r="HDY2343" s="1452"/>
      <c r="HDZ2343" s="1452"/>
      <c r="HEA2343" s="1452"/>
      <c r="HEB2343" s="1452"/>
      <c r="HEC2343" s="1452"/>
      <c r="HED2343" s="1452"/>
      <c r="HEE2343" s="1452"/>
      <c r="HEF2343" s="1452"/>
      <c r="HEG2343" s="1452"/>
      <c r="HEH2343" s="1452"/>
      <c r="HEI2343" s="1452"/>
      <c r="HEJ2343" s="1452"/>
      <c r="HEK2343" s="1452"/>
      <c r="HEL2343" s="1452"/>
      <c r="HEM2343" s="1452"/>
      <c r="HEN2343" s="1452"/>
      <c r="HEO2343" s="1452"/>
      <c r="HEP2343" s="1452"/>
      <c r="HEQ2343" s="1452"/>
      <c r="HER2343" s="1452"/>
      <c r="HES2343" s="1452"/>
      <c r="HET2343" s="1452"/>
      <c r="HEU2343" s="1452"/>
      <c r="HEV2343" s="1452"/>
      <c r="HEW2343" s="1452"/>
      <c r="HEX2343" s="1452"/>
      <c r="HEY2343" s="1452"/>
      <c r="HEZ2343" s="1452"/>
      <c r="HFA2343" s="1452"/>
      <c r="HFB2343" s="1452"/>
      <c r="HFC2343" s="1452"/>
      <c r="HFD2343" s="1452"/>
      <c r="HFE2343" s="1452"/>
      <c r="HFF2343" s="1452"/>
      <c r="HFG2343" s="1452"/>
      <c r="HFH2343" s="1452"/>
      <c r="HFI2343" s="1452"/>
      <c r="HFJ2343" s="1452"/>
      <c r="HFK2343" s="1452"/>
      <c r="HFL2343" s="1452"/>
      <c r="HFM2343" s="1452"/>
      <c r="HFN2343" s="1452"/>
      <c r="HFO2343" s="1452"/>
      <c r="HFP2343" s="1452"/>
      <c r="HFQ2343" s="1452"/>
      <c r="HFR2343" s="1452"/>
      <c r="HFS2343" s="1452"/>
      <c r="HFT2343" s="1452"/>
      <c r="HFU2343" s="1452"/>
      <c r="HFV2343" s="1452"/>
      <c r="HFW2343" s="1452"/>
      <c r="HFX2343" s="1452"/>
      <c r="HFY2343" s="1452"/>
      <c r="HFZ2343" s="1452"/>
      <c r="HGA2343" s="1452"/>
      <c r="HGB2343" s="1452"/>
      <c r="HGC2343" s="1452"/>
      <c r="HGD2343" s="1452"/>
      <c r="HGE2343" s="1452"/>
      <c r="HGF2343" s="1452"/>
      <c r="HGG2343" s="1452"/>
      <c r="HGH2343" s="1452"/>
      <c r="HGI2343" s="1452"/>
      <c r="HGJ2343" s="1452"/>
      <c r="HGK2343" s="1452"/>
      <c r="HGL2343" s="1452"/>
      <c r="HGM2343" s="1452"/>
      <c r="HGN2343" s="1452"/>
      <c r="HGO2343" s="1452"/>
      <c r="HGP2343" s="1452"/>
      <c r="HGQ2343" s="1452"/>
      <c r="HGR2343" s="1452"/>
      <c r="HGS2343" s="1452"/>
      <c r="HGT2343" s="1452"/>
      <c r="HGU2343" s="1452"/>
      <c r="HGV2343" s="1452"/>
      <c r="HGW2343" s="1452"/>
      <c r="HGX2343" s="1452"/>
      <c r="HGY2343" s="1452"/>
      <c r="HGZ2343" s="1452"/>
      <c r="HHA2343" s="1452"/>
      <c r="HHB2343" s="1452"/>
      <c r="HHC2343" s="1452"/>
      <c r="HHD2343" s="1452"/>
      <c r="HHE2343" s="1452"/>
      <c r="HHF2343" s="1452"/>
      <c r="HHG2343" s="1452"/>
      <c r="HHH2343" s="1452"/>
      <c r="HHI2343" s="1452"/>
      <c r="HHJ2343" s="1452"/>
      <c r="HHK2343" s="1452"/>
      <c r="HHL2343" s="1452"/>
      <c r="HHM2343" s="1452"/>
      <c r="HHN2343" s="1452"/>
      <c r="HHO2343" s="1452"/>
      <c r="HHP2343" s="1452"/>
      <c r="HHQ2343" s="1452"/>
      <c r="HHR2343" s="1452"/>
      <c r="HHS2343" s="1452"/>
      <c r="HHT2343" s="1452"/>
      <c r="HHU2343" s="1452"/>
      <c r="HHV2343" s="1452"/>
      <c r="HHW2343" s="1452"/>
      <c r="HHX2343" s="1452"/>
      <c r="HHY2343" s="1452"/>
      <c r="HHZ2343" s="1452"/>
      <c r="HIA2343" s="1452"/>
      <c r="HIB2343" s="1452"/>
      <c r="HIC2343" s="1452"/>
      <c r="HID2343" s="1452"/>
      <c r="HIE2343" s="1452"/>
      <c r="HIF2343" s="1452"/>
      <c r="HIG2343" s="1452"/>
      <c r="HIH2343" s="1452"/>
      <c r="HII2343" s="1452"/>
      <c r="HIJ2343" s="1452"/>
      <c r="HIK2343" s="1452"/>
      <c r="HIL2343" s="1452"/>
      <c r="HIM2343" s="1452"/>
      <c r="HIN2343" s="1452"/>
      <c r="HIO2343" s="1452"/>
      <c r="HIP2343" s="1452"/>
      <c r="HIQ2343" s="1452"/>
      <c r="HIR2343" s="1452"/>
      <c r="HIS2343" s="1452"/>
      <c r="HIT2343" s="1452"/>
      <c r="HIU2343" s="1452"/>
      <c r="HIV2343" s="1452"/>
      <c r="HIW2343" s="1452"/>
      <c r="HIX2343" s="1452"/>
      <c r="HIY2343" s="1452"/>
      <c r="HIZ2343" s="1452"/>
      <c r="HJA2343" s="1452"/>
      <c r="HJB2343" s="1452"/>
      <c r="HJC2343" s="1452"/>
      <c r="HJD2343" s="1452"/>
      <c r="HJE2343" s="1452"/>
      <c r="HJF2343" s="1452"/>
      <c r="HJG2343" s="1452"/>
      <c r="HJH2343" s="1452"/>
      <c r="HJI2343" s="1452"/>
      <c r="HJJ2343" s="1452"/>
      <c r="HJK2343" s="1452"/>
      <c r="HJL2343" s="1452"/>
      <c r="HJM2343" s="1452"/>
      <c r="HJN2343" s="1452"/>
      <c r="HJO2343" s="1452"/>
      <c r="HJP2343" s="1452"/>
      <c r="HJQ2343" s="1452"/>
      <c r="HJR2343" s="1452"/>
      <c r="HJS2343" s="1452"/>
      <c r="HJT2343" s="1452"/>
      <c r="HJU2343" s="1452"/>
      <c r="HJV2343" s="1452"/>
      <c r="HJW2343" s="1452"/>
      <c r="HJX2343" s="1452"/>
      <c r="HJY2343" s="1452"/>
      <c r="HJZ2343" s="1452"/>
      <c r="HKA2343" s="1452"/>
      <c r="HKB2343" s="1452"/>
      <c r="HKC2343" s="1452"/>
      <c r="HKD2343" s="1452"/>
      <c r="HKE2343" s="1452"/>
      <c r="HKF2343" s="1452"/>
      <c r="HKG2343" s="1452"/>
      <c r="HKH2343" s="1452"/>
      <c r="HKI2343" s="1452"/>
      <c r="HKJ2343" s="1452"/>
      <c r="HKK2343" s="1452"/>
      <c r="HKL2343" s="1452"/>
      <c r="HKM2343" s="1452"/>
      <c r="HKN2343" s="1452"/>
      <c r="HKO2343" s="1452"/>
      <c r="HKP2343" s="1452"/>
      <c r="HKQ2343" s="1452"/>
      <c r="HKR2343" s="1452"/>
      <c r="HKS2343" s="1452"/>
      <c r="HKT2343" s="1452"/>
      <c r="HKU2343" s="1452"/>
      <c r="HKV2343" s="1452"/>
      <c r="HKW2343" s="1452"/>
      <c r="HKX2343" s="1452"/>
      <c r="HKY2343" s="1452"/>
      <c r="HKZ2343" s="1452"/>
      <c r="HLA2343" s="1452"/>
      <c r="HLB2343" s="1452"/>
      <c r="HLC2343" s="1452"/>
      <c r="HLD2343" s="1452"/>
      <c r="HLE2343" s="1452"/>
      <c r="HLF2343" s="1452"/>
      <c r="HLG2343" s="1452"/>
      <c r="HLH2343" s="1452"/>
      <c r="HLI2343" s="1452"/>
      <c r="HLJ2343" s="1452"/>
      <c r="HLK2343" s="1452"/>
      <c r="HLL2343" s="1452"/>
      <c r="HLM2343" s="1452"/>
      <c r="HLN2343" s="1452"/>
      <c r="HLO2343" s="1452"/>
      <c r="HLP2343" s="1452"/>
      <c r="HLQ2343" s="1452"/>
      <c r="HLR2343" s="1452"/>
      <c r="HLS2343" s="1452"/>
      <c r="HLT2343" s="1452"/>
      <c r="HLU2343" s="1452"/>
      <c r="HLV2343" s="1452"/>
      <c r="HLW2343" s="1452"/>
      <c r="HLX2343" s="1452"/>
      <c r="HLY2343" s="1452"/>
      <c r="HLZ2343" s="1452"/>
      <c r="HMA2343" s="1452"/>
      <c r="HMB2343" s="1452"/>
      <c r="HMC2343" s="1452"/>
      <c r="HMD2343" s="1452"/>
      <c r="HME2343" s="1452"/>
      <c r="HMF2343" s="1452"/>
      <c r="HMG2343" s="1452"/>
      <c r="HMH2343" s="1452"/>
      <c r="HMI2343" s="1452"/>
      <c r="HMJ2343" s="1452"/>
      <c r="HMK2343" s="1452"/>
      <c r="HML2343" s="1452"/>
      <c r="HMM2343" s="1452"/>
      <c r="HMN2343" s="1452"/>
      <c r="HMO2343" s="1452"/>
      <c r="HMP2343" s="1452"/>
      <c r="HMQ2343" s="1452"/>
      <c r="HMR2343" s="1452"/>
      <c r="HMS2343" s="1452"/>
      <c r="HMT2343" s="1452"/>
      <c r="HMU2343" s="1452"/>
      <c r="HMV2343" s="1452"/>
      <c r="HMW2343" s="1452"/>
      <c r="HMX2343" s="1452"/>
      <c r="HMY2343" s="1452"/>
      <c r="HMZ2343" s="1452"/>
      <c r="HNA2343" s="1452"/>
      <c r="HNB2343" s="1452"/>
      <c r="HNC2343" s="1452"/>
      <c r="HND2343" s="1452"/>
      <c r="HNE2343" s="1452"/>
      <c r="HNF2343" s="1452"/>
      <c r="HNG2343" s="1452"/>
      <c r="HNH2343" s="1452"/>
      <c r="HNI2343" s="1452"/>
      <c r="HNJ2343" s="1452"/>
      <c r="HNK2343" s="1452"/>
      <c r="HNL2343" s="1452"/>
      <c r="HNM2343" s="1452"/>
      <c r="HNN2343" s="1452"/>
      <c r="HNO2343" s="1452"/>
      <c r="HNP2343" s="1452"/>
      <c r="HNQ2343" s="1452"/>
      <c r="HNR2343" s="1452"/>
      <c r="HNS2343" s="1452"/>
      <c r="HNT2343" s="1452"/>
      <c r="HNU2343" s="1452"/>
      <c r="HNV2343" s="1452"/>
      <c r="HNW2343" s="1452"/>
      <c r="HNX2343" s="1452"/>
      <c r="HNY2343" s="1452"/>
      <c r="HNZ2343" s="1452"/>
      <c r="HOA2343" s="1452"/>
      <c r="HOB2343" s="1452"/>
      <c r="HOC2343" s="1452"/>
      <c r="HOD2343" s="1452"/>
      <c r="HOE2343" s="1452"/>
      <c r="HOF2343" s="1452"/>
      <c r="HOG2343" s="1452"/>
      <c r="HOH2343" s="1452"/>
      <c r="HOI2343" s="1452"/>
      <c r="HOJ2343" s="1452"/>
      <c r="HOK2343" s="1452"/>
      <c r="HOL2343" s="1452"/>
      <c r="HOM2343" s="1452"/>
      <c r="HON2343" s="1452"/>
      <c r="HOO2343" s="1452"/>
      <c r="HOP2343" s="1452"/>
      <c r="HOQ2343" s="1452"/>
      <c r="HOR2343" s="1452"/>
      <c r="HOS2343" s="1452"/>
      <c r="HOT2343" s="1452"/>
      <c r="HOU2343" s="1452"/>
      <c r="HOV2343" s="1452"/>
      <c r="HOW2343" s="1452"/>
      <c r="HOX2343" s="1452"/>
      <c r="HOY2343" s="1452"/>
      <c r="HOZ2343" s="1452"/>
      <c r="HPA2343" s="1452"/>
      <c r="HPB2343" s="1452"/>
      <c r="HPC2343" s="1452"/>
      <c r="HPD2343" s="1452"/>
      <c r="HPE2343" s="1452"/>
      <c r="HPF2343" s="1452"/>
      <c r="HPG2343" s="1452"/>
      <c r="HPH2343" s="1452"/>
      <c r="HPI2343" s="1452"/>
      <c r="HPJ2343" s="1452"/>
      <c r="HPK2343" s="1452"/>
      <c r="HPL2343" s="1452"/>
      <c r="HPM2343" s="1452"/>
      <c r="HPN2343" s="1452"/>
      <c r="HPO2343" s="1452"/>
      <c r="HPP2343" s="1452"/>
      <c r="HPQ2343" s="1452"/>
      <c r="HPR2343" s="1452"/>
      <c r="HPS2343" s="1452"/>
      <c r="HPT2343" s="1452"/>
      <c r="HPU2343" s="1452"/>
      <c r="HPV2343" s="1452"/>
      <c r="HPW2343" s="1452"/>
      <c r="HPX2343" s="1452"/>
      <c r="HPY2343" s="1452"/>
      <c r="HPZ2343" s="1452"/>
      <c r="HQA2343" s="1452"/>
      <c r="HQB2343" s="1452"/>
      <c r="HQC2343" s="1452"/>
      <c r="HQD2343" s="1452"/>
      <c r="HQE2343" s="1452"/>
      <c r="HQF2343" s="1452"/>
      <c r="HQG2343" s="1452"/>
      <c r="HQH2343" s="1452"/>
      <c r="HQI2343" s="1452"/>
      <c r="HQJ2343" s="1452"/>
      <c r="HQK2343" s="1452"/>
      <c r="HQL2343" s="1452"/>
      <c r="HQM2343" s="1452"/>
      <c r="HQN2343" s="1452"/>
      <c r="HQO2343" s="1452"/>
      <c r="HQP2343" s="1452"/>
      <c r="HQQ2343" s="1452"/>
      <c r="HQR2343" s="1452"/>
      <c r="HQS2343" s="1452"/>
      <c r="HQT2343" s="1452"/>
      <c r="HQU2343" s="1452"/>
      <c r="HQV2343" s="1452"/>
      <c r="HQW2343" s="1452"/>
      <c r="HQX2343" s="1452"/>
      <c r="HQY2343" s="1452"/>
      <c r="HQZ2343" s="1452"/>
      <c r="HRA2343" s="1452"/>
      <c r="HRB2343" s="1452"/>
      <c r="HRC2343" s="1452"/>
      <c r="HRD2343" s="1452"/>
      <c r="HRE2343" s="1452"/>
      <c r="HRF2343" s="1452"/>
      <c r="HRG2343" s="1452"/>
      <c r="HRH2343" s="1452"/>
      <c r="HRI2343" s="1452"/>
      <c r="HRJ2343" s="1452"/>
      <c r="HRK2343" s="1452"/>
      <c r="HRL2343" s="1452"/>
      <c r="HRM2343" s="1452"/>
      <c r="HRN2343" s="1452"/>
      <c r="HRO2343" s="1452"/>
      <c r="HRP2343" s="1452"/>
      <c r="HRQ2343" s="1452"/>
      <c r="HRR2343" s="1452"/>
      <c r="HRS2343" s="1452"/>
      <c r="HRT2343" s="1452"/>
      <c r="HRU2343" s="1452"/>
      <c r="HRV2343" s="1452"/>
      <c r="HRW2343" s="1452"/>
      <c r="HRX2343" s="1452"/>
      <c r="HRY2343" s="1452"/>
      <c r="HRZ2343" s="1452"/>
      <c r="HSA2343" s="1452"/>
      <c r="HSB2343" s="1452"/>
      <c r="HSC2343" s="1452"/>
      <c r="HSD2343" s="1452"/>
      <c r="HSE2343" s="1452"/>
      <c r="HSF2343" s="1452"/>
      <c r="HSG2343" s="1452"/>
      <c r="HSH2343" s="1452"/>
      <c r="HSI2343" s="1452"/>
      <c r="HSJ2343" s="1452"/>
      <c r="HSK2343" s="1452"/>
      <c r="HSL2343" s="1452"/>
      <c r="HSM2343" s="1452"/>
      <c r="HSN2343" s="1452"/>
      <c r="HSO2343" s="1452"/>
      <c r="HSP2343" s="1452"/>
      <c r="HSQ2343" s="1452"/>
      <c r="HSR2343" s="1452"/>
      <c r="HSS2343" s="1452"/>
      <c r="HST2343" s="1452"/>
      <c r="HSU2343" s="1452"/>
      <c r="HSV2343" s="1452"/>
      <c r="HSW2343" s="1452"/>
      <c r="HSX2343" s="1452"/>
      <c r="HSY2343" s="1452"/>
      <c r="HSZ2343" s="1452"/>
      <c r="HTA2343" s="1452"/>
      <c r="HTB2343" s="1452"/>
      <c r="HTC2343" s="1452"/>
      <c r="HTD2343" s="1452"/>
      <c r="HTE2343" s="1452"/>
      <c r="HTF2343" s="1452"/>
      <c r="HTG2343" s="1452"/>
      <c r="HTH2343" s="1452"/>
      <c r="HTI2343" s="1452"/>
      <c r="HTJ2343" s="1452"/>
      <c r="HTK2343" s="1452"/>
      <c r="HTL2343" s="1452"/>
      <c r="HTM2343" s="1452"/>
      <c r="HTN2343" s="1452"/>
      <c r="HTO2343" s="1452"/>
      <c r="HTP2343" s="1452"/>
      <c r="HTQ2343" s="1452"/>
      <c r="HTR2343" s="1452"/>
      <c r="HTS2343" s="1452"/>
      <c r="HTT2343" s="1452"/>
      <c r="HTU2343" s="1452"/>
      <c r="HTV2343" s="1452"/>
      <c r="HTW2343" s="1452"/>
      <c r="HTX2343" s="1452"/>
      <c r="HTY2343" s="1452"/>
      <c r="HTZ2343" s="1452"/>
      <c r="HUA2343" s="1452"/>
      <c r="HUB2343" s="1452"/>
      <c r="HUC2343" s="1452"/>
      <c r="HUD2343" s="1452"/>
      <c r="HUE2343" s="1452"/>
      <c r="HUF2343" s="1452"/>
      <c r="HUG2343" s="1452"/>
      <c r="HUH2343" s="1452"/>
      <c r="HUI2343" s="1452"/>
      <c r="HUJ2343" s="1452"/>
      <c r="HUK2343" s="1452"/>
      <c r="HUL2343" s="1452"/>
      <c r="HUM2343" s="1452"/>
      <c r="HUN2343" s="1452"/>
      <c r="HUO2343" s="1452"/>
      <c r="HUP2343" s="1452"/>
      <c r="HUQ2343" s="1452"/>
      <c r="HUR2343" s="1452"/>
      <c r="HUS2343" s="1452"/>
      <c r="HUT2343" s="1452"/>
      <c r="HUU2343" s="1452"/>
      <c r="HUV2343" s="1452"/>
      <c r="HUW2343" s="1452"/>
      <c r="HUX2343" s="1452"/>
      <c r="HUY2343" s="1452"/>
      <c r="HUZ2343" s="1452"/>
      <c r="HVA2343" s="1452"/>
      <c r="HVB2343" s="1452"/>
      <c r="HVC2343" s="1452"/>
      <c r="HVD2343" s="1452"/>
      <c r="HVE2343" s="1452"/>
      <c r="HVF2343" s="1452"/>
      <c r="HVG2343" s="1452"/>
      <c r="HVH2343" s="1452"/>
      <c r="HVI2343" s="1452"/>
      <c r="HVJ2343" s="1452"/>
      <c r="HVK2343" s="1452"/>
      <c r="HVL2343" s="1452"/>
      <c r="HVM2343" s="1452"/>
      <c r="HVN2343" s="1452"/>
      <c r="HVO2343" s="1452"/>
      <c r="HVP2343" s="1452"/>
      <c r="HVQ2343" s="1452"/>
      <c r="HVR2343" s="1452"/>
      <c r="HVS2343" s="1452"/>
      <c r="HVT2343" s="1452"/>
      <c r="HVU2343" s="1452"/>
      <c r="HVV2343" s="1452"/>
      <c r="HVW2343" s="1452"/>
      <c r="HVX2343" s="1452"/>
      <c r="HVY2343" s="1452"/>
      <c r="HVZ2343" s="1452"/>
      <c r="HWA2343" s="1452"/>
      <c r="HWB2343" s="1452"/>
      <c r="HWC2343" s="1452"/>
      <c r="HWD2343" s="1452"/>
      <c r="HWE2343" s="1452"/>
      <c r="HWF2343" s="1452"/>
      <c r="HWG2343" s="1452"/>
      <c r="HWH2343" s="1452"/>
      <c r="HWI2343" s="1452"/>
      <c r="HWJ2343" s="1452"/>
      <c r="HWK2343" s="1452"/>
      <c r="HWL2343" s="1452"/>
      <c r="HWM2343" s="1452"/>
      <c r="HWN2343" s="1452"/>
      <c r="HWO2343" s="1452"/>
      <c r="HWP2343" s="1452"/>
      <c r="HWQ2343" s="1452"/>
      <c r="HWR2343" s="1452"/>
      <c r="HWS2343" s="1452"/>
      <c r="HWT2343" s="1452"/>
      <c r="HWU2343" s="1452"/>
      <c r="HWV2343" s="1452"/>
      <c r="HWW2343" s="1452"/>
      <c r="HWX2343" s="1452"/>
      <c r="HWY2343" s="1452"/>
      <c r="HWZ2343" s="1452"/>
      <c r="HXA2343" s="1452"/>
      <c r="HXB2343" s="1452"/>
      <c r="HXC2343" s="1452"/>
      <c r="HXD2343" s="1452"/>
      <c r="HXE2343" s="1452"/>
      <c r="HXF2343" s="1452"/>
      <c r="HXG2343" s="1452"/>
      <c r="HXH2343" s="1452"/>
      <c r="HXI2343" s="1452"/>
      <c r="HXJ2343" s="1452"/>
      <c r="HXK2343" s="1452"/>
      <c r="HXL2343" s="1452"/>
      <c r="HXM2343" s="1452"/>
      <c r="HXN2343" s="1452"/>
      <c r="HXO2343" s="1452"/>
      <c r="HXP2343" s="1452"/>
      <c r="HXQ2343" s="1452"/>
      <c r="HXR2343" s="1452"/>
      <c r="HXS2343" s="1452"/>
      <c r="HXT2343" s="1452"/>
      <c r="HXU2343" s="1452"/>
      <c r="HXV2343" s="1452"/>
      <c r="HXW2343" s="1452"/>
      <c r="HXX2343" s="1452"/>
      <c r="HXY2343" s="1452"/>
      <c r="HXZ2343" s="1452"/>
      <c r="HYA2343" s="1452"/>
      <c r="HYB2343" s="1452"/>
      <c r="HYC2343" s="1452"/>
      <c r="HYD2343" s="1452"/>
      <c r="HYE2343" s="1452"/>
      <c r="HYF2343" s="1452"/>
      <c r="HYG2343" s="1452"/>
      <c r="HYH2343" s="1452"/>
      <c r="HYI2343" s="1452"/>
      <c r="HYJ2343" s="1452"/>
      <c r="HYK2343" s="1452"/>
      <c r="HYL2343" s="1452"/>
      <c r="HYM2343" s="1452"/>
      <c r="HYN2343" s="1452"/>
      <c r="HYO2343" s="1452"/>
      <c r="HYP2343" s="1452"/>
      <c r="HYQ2343" s="1452"/>
      <c r="HYR2343" s="1452"/>
      <c r="HYS2343" s="1452"/>
      <c r="HYT2343" s="1452"/>
      <c r="HYU2343" s="1452"/>
      <c r="HYV2343" s="1452"/>
      <c r="HYW2343" s="1452"/>
      <c r="HYX2343" s="1452"/>
      <c r="HYY2343" s="1452"/>
      <c r="HYZ2343" s="1452"/>
      <c r="HZA2343" s="1452"/>
      <c r="HZB2343" s="1452"/>
      <c r="HZC2343" s="1452"/>
      <c r="HZD2343" s="1452"/>
      <c r="HZE2343" s="1452"/>
      <c r="HZF2343" s="1452"/>
      <c r="HZG2343" s="1452"/>
      <c r="HZH2343" s="1452"/>
      <c r="HZI2343" s="1452"/>
      <c r="HZJ2343" s="1452"/>
      <c r="HZK2343" s="1452"/>
      <c r="HZL2343" s="1452"/>
      <c r="HZM2343" s="1452"/>
      <c r="HZN2343" s="1452"/>
      <c r="HZO2343" s="1452"/>
      <c r="HZP2343" s="1452"/>
      <c r="HZQ2343" s="1452"/>
      <c r="HZR2343" s="1452"/>
      <c r="HZS2343" s="1452"/>
      <c r="HZT2343" s="1452"/>
      <c r="HZU2343" s="1452"/>
      <c r="HZV2343" s="1452"/>
      <c r="HZW2343" s="1452"/>
      <c r="HZX2343" s="1452"/>
      <c r="HZY2343" s="1452"/>
      <c r="HZZ2343" s="1452"/>
      <c r="IAA2343" s="1452"/>
      <c r="IAB2343" s="1452"/>
      <c r="IAC2343" s="1452"/>
      <c r="IAD2343" s="1452"/>
      <c r="IAE2343" s="1452"/>
      <c r="IAF2343" s="1452"/>
      <c r="IAG2343" s="1452"/>
      <c r="IAH2343" s="1452"/>
      <c r="IAI2343" s="1452"/>
      <c r="IAJ2343" s="1452"/>
      <c r="IAK2343" s="1452"/>
      <c r="IAL2343" s="1452"/>
      <c r="IAM2343" s="1452"/>
      <c r="IAN2343" s="1452"/>
      <c r="IAO2343" s="1452"/>
      <c r="IAP2343" s="1452"/>
      <c r="IAQ2343" s="1452"/>
      <c r="IAR2343" s="1452"/>
      <c r="IAS2343" s="1452"/>
      <c r="IAT2343" s="1452"/>
      <c r="IAU2343" s="1452"/>
      <c r="IAV2343" s="1452"/>
      <c r="IAW2343" s="1452"/>
      <c r="IAX2343" s="1452"/>
      <c r="IAY2343" s="1452"/>
      <c r="IAZ2343" s="1452"/>
      <c r="IBA2343" s="1452"/>
      <c r="IBB2343" s="1452"/>
      <c r="IBC2343" s="1452"/>
      <c r="IBD2343" s="1452"/>
      <c r="IBE2343" s="1452"/>
      <c r="IBF2343" s="1452"/>
      <c r="IBG2343" s="1452"/>
      <c r="IBH2343" s="1452"/>
      <c r="IBI2343" s="1452"/>
      <c r="IBJ2343" s="1452"/>
      <c r="IBK2343" s="1452"/>
      <c r="IBL2343" s="1452"/>
      <c r="IBM2343" s="1452"/>
      <c r="IBN2343" s="1452"/>
      <c r="IBO2343" s="1452"/>
      <c r="IBP2343" s="1452"/>
      <c r="IBQ2343" s="1452"/>
      <c r="IBR2343" s="1452"/>
      <c r="IBS2343" s="1452"/>
      <c r="IBT2343" s="1452"/>
      <c r="IBU2343" s="1452"/>
      <c r="IBV2343" s="1452"/>
      <c r="IBW2343" s="1452"/>
      <c r="IBX2343" s="1452"/>
      <c r="IBY2343" s="1452"/>
      <c r="IBZ2343" s="1452"/>
      <c r="ICA2343" s="1452"/>
      <c r="ICB2343" s="1452"/>
      <c r="ICC2343" s="1452"/>
      <c r="ICD2343" s="1452"/>
      <c r="ICE2343" s="1452"/>
      <c r="ICF2343" s="1452"/>
      <c r="ICG2343" s="1452"/>
      <c r="ICH2343" s="1452"/>
      <c r="ICI2343" s="1452"/>
      <c r="ICJ2343" s="1452"/>
      <c r="ICK2343" s="1452"/>
      <c r="ICL2343" s="1452"/>
      <c r="ICM2343" s="1452"/>
      <c r="ICN2343" s="1452"/>
      <c r="ICO2343" s="1452"/>
      <c r="ICP2343" s="1452"/>
      <c r="ICQ2343" s="1452"/>
      <c r="ICR2343" s="1452"/>
      <c r="ICS2343" s="1452"/>
      <c r="ICT2343" s="1452"/>
      <c r="ICU2343" s="1452"/>
      <c r="ICV2343" s="1452"/>
      <c r="ICW2343" s="1452"/>
      <c r="ICX2343" s="1452"/>
      <c r="ICY2343" s="1452"/>
      <c r="ICZ2343" s="1452"/>
      <c r="IDA2343" s="1452"/>
      <c r="IDB2343" s="1452"/>
      <c r="IDC2343" s="1452"/>
      <c r="IDD2343" s="1452"/>
      <c r="IDE2343" s="1452"/>
      <c r="IDF2343" s="1452"/>
      <c r="IDG2343" s="1452"/>
      <c r="IDH2343" s="1452"/>
      <c r="IDI2343" s="1452"/>
      <c r="IDJ2343" s="1452"/>
      <c r="IDK2343" s="1452"/>
      <c r="IDL2343" s="1452"/>
      <c r="IDM2343" s="1452"/>
      <c r="IDN2343" s="1452"/>
      <c r="IDO2343" s="1452"/>
      <c r="IDP2343" s="1452"/>
      <c r="IDQ2343" s="1452"/>
      <c r="IDR2343" s="1452"/>
      <c r="IDS2343" s="1452"/>
      <c r="IDT2343" s="1452"/>
      <c r="IDU2343" s="1452"/>
      <c r="IDV2343" s="1452"/>
      <c r="IDW2343" s="1452"/>
      <c r="IDX2343" s="1452"/>
      <c r="IDY2343" s="1452"/>
      <c r="IDZ2343" s="1452"/>
      <c r="IEA2343" s="1452"/>
      <c r="IEB2343" s="1452"/>
      <c r="IEC2343" s="1452"/>
      <c r="IED2343" s="1452"/>
      <c r="IEE2343" s="1452"/>
      <c r="IEF2343" s="1452"/>
      <c r="IEG2343" s="1452"/>
      <c r="IEH2343" s="1452"/>
      <c r="IEI2343" s="1452"/>
      <c r="IEJ2343" s="1452"/>
      <c r="IEK2343" s="1452"/>
      <c r="IEL2343" s="1452"/>
      <c r="IEM2343" s="1452"/>
      <c r="IEN2343" s="1452"/>
      <c r="IEO2343" s="1452"/>
      <c r="IEP2343" s="1452"/>
      <c r="IEQ2343" s="1452"/>
      <c r="IER2343" s="1452"/>
      <c r="IES2343" s="1452"/>
      <c r="IET2343" s="1452"/>
      <c r="IEU2343" s="1452"/>
      <c r="IEV2343" s="1452"/>
      <c r="IEW2343" s="1452"/>
      <c r="IEX2343" s="1452"/>
      <c r="IEY2343" s="1452"/>
      <c r="IEZ2343" s="1452"/>
      <c r="IFA2343" s="1452"/>
      <c r="IFB2343" s="1452"/>
      <c r="IFC2343" s="1452"/>
      <c r="IFD2343" s="1452"/>
      <c r="IFE2343" s="1452"/>
      <c r="IFF2343" s="1452"/>
      <c r="IFG2343" s="1452"/>
      <c r="IFH2343" s="1452"/>
      <c r="IFI2343" s="1452"/>
      <c r="IFJ2343" s="1452"/>
      <c r="IFK2343" s="1452"/>
      <c r="IFL2343" s="1452"/>
      <c r="IFM2343" s="1452"/>
      <c r="IFN2343" s="1452"/>
      <c r="IFO2343" s="1452"/>
      <c r="IFP2343" s="1452"/>
      <c r="IFQ2343" s="1452"/>
      <c r="IFR2343" s="1452"/>
      <c r="IFS2343" s="1452"/>
      <c r="IFT2343" s="1452"/>
      <c r="IFU2343" s="1452"/>
      <c r="IFV2343" s="1452"/>
      <c r="IFW2343" s="1452"/>
      <c r="IFX2343" s="1452"/>
      <c r="IFY2343" s="1452"/>
      <c r="IFZ2343" s="1452"/>
      <c r="IGA2343" s="1452"/>
      <c r="IGB2343" s="1452"/>
      <c r="IGC2343" s="1452"/>
      <c r="IGD2343" s="1452"/>
      <c r="IGE2343" s="1452"/>
      <c r="IGF2343" s="1452"/>
      <c r="IGG2343" s="1452"/>
      <c r="IGH2343" s="1452"/>
      <c r="IGI2343" s="1452"/>
      <c r="IGJ2343" s="1452"/>
      <c r="IGK2343" s="1452"/>
      <c r="IGL2343" s="1452"/>
      <c r="IGM2343" s="1452"/>
      <c r="IGN2343" s="1452"/>
      <c r="IGO2343" s="1452"/>
      <c r="IGP2343" s="1452"/>
      <c r="IGQ2343" s="1452"/>
      <c r="IGR2343" s="1452"/>
      <c r="IGS2343" s="1452"/>
      <c r="IGT2343" s="1452"/>
      <c r="IGU2343" s="1452"/>
      <c r="IGV2343" s="1452"/>
      <c r="IGW2343" s="1452"/>
      <c r="IGX2343" s="1452"/>
      <c r="IGY2343" s="1452"/>
      <c r="IGZ2343" s="1452"/>
      <c r="IHA2343" s="1452"/>
      <c r="IHB2343" s="1452"/>
      <c r="IHC2343" s="1452"/>
      <c r="IHD2343" s="1452"/>
      <c r="IHE2343" s="1452"/>
      <c r="IHF2343" s="1452"/>
      <c r="IHG2343" s="1452"/>
      <c r="IHH2343" s="1452"/>
      <c r="IHI2343" s="1452"/>
      <c r="IHJ2343" s="1452"/>
      <c r="IHK2343" s="1452"/>
      <c r="IHL2343" s="1452"/>
      <c r="IHM2343" s="1452"/>
      <c r="IHN2343" s="1452"/>
      <c r="IHO2343" s="1452"/>
      <c r="IHP2343" s="1452"/>
      <c r="IHQ2343" s="1452"/>
      <c r="IHR2343" s="1452"/>
      <c r="IHS2343" s="1452"/>
      <c r="IHT2343" s="1452"/>
      <c r="IHU2343" s="1452"/>
      <c r="IHV2343" s="1452"/>
      <c r="IHW2343" s="1452"/>
      <c r="IHX2343" s="1452"/>
      <c r="IHY2343" s="1452"/>
      <c r="IHZ2343" s="1452"/>
      <c r="IIA2343" s="1452"/>
      <c r="IIB2343" s="1452"/>
      <c r="IIC2343" s="1452"/>
      <c r="IID2343" s="1452"/>
      <c r="IIE2343" s="1452"/>
      <c r="IIF2343" s="1452"/>
      <c r="IIG2343" s="1452"/>
      <c r="IIH2343" s="1452"/>
      <c r="III2343" s="1452"/>
      <c r="IIJ2343" s="1452"/>
      <c r="IIK2343" s="1452"/>
      <c r="IIL2343" s="1452"/>
      <c r="IIM2343" s="1452"/>
      <c r="IIN2343" s="1452"/>
      <c r="IIO2343" s="1452"/>
      <c r="IIP2343" s="1452"/>
      <c r="IIQ2343" s="1452"/>
      <c r="IIR2343" s="1452"/>
      <c r="IIS2343" s="1452"/>
      <c r="IIT2343" s="1452"/>
      <c r="IIU2343" s="1452"/>
      <c r="IIV2343" s="1452"/>
      <c r="IIW2343" s="1452"/>
      <c r="IIX2343" s="1452"/>
      <c r="IIY2343" s="1452"/>
      <c r="IIZ2343" s="1452"/>
      <c r="IJA2343" s="1452"/>
      <c r="IJB2343" s="1452"/>
      <c r="IJC2343" s="1452"/>
      <c r="IJD2343" s="1452"/>
      <c r="IJE2343" s="1452"/>
      <c r="IJF2343" s="1452"/>
      <c r="IJG2343" s="1452"/>
      <c r="IJH2343" s="1452"/>
      <c r="IJI2343" s="1452"/>
      <c r="IJJ2343" s="1452"/>
      <c r="IJK2343" s="1452"/>
      <c r="IJL2343" s="1452"/>
      <c r="IJM2343" s="1452"/>
      <c r="IJN2343" s="1452"/>
      <c r="IJO2343" s="1452"/>
      <c r="IJP2343" s="1452"/>
      <c r="IJQ2343" s="1452"/>
      <c r="IJR2343" s="1452"/>
      <c r="IJS2343" s="1452"/>
      <c r="IJT2343" s="1452"/>
      <c r="IJU2343" s="1452"/>
      <c r="IJV2343" s="1452"/>
      <c r="IJW2343" s="1452"/>
      <c r="IJX2343" s="1452"/>
      <c r="IJY2343" s="1452"/>
      <c r="IJZ2343" s="1452"/>
      <c r="IKA2343" s="1452"/>
      <c r="IKB2343" s="1452"/>
      <c r="IKC2343" s="1452"/>
      <c r="IKD2343" s="1452"/>
      <c r="IKE2343" s="1452"/>
      <c r="IKF2343" s="1452"/>
      <c r="IKG2343" s="1452"/>
      <c r="IKH2343" s="1452"/>
      <c r="IKI2343" s="1452"/>
      <c r="IKJ2343" s="1452"/>
      <c r="IKK2343" s="1452"/>
      <c r="IKL2343" s="1452"/>
      <c r="IKM2343" s="1452"/>
      <c r="IKN2343" s="1452"/>
      <c r="IKO2343" s="1452"/>
      <c r="IKP2343" s="1452"/>
      <c r="IKQ2343" s="1452"/>
      <c r="IKR2343" s="1452"/>
      <c r="IKS2343" s="1452"/>
      <c r="IKT2343" s="1452"/>
      <c r="IKU2343" s="1452"/>
      <c r="IKV2343" s="1452"/>
      <c r="IKW2343" s="1452"/>
      <c r="IKX2343" s="1452"/>
      <c r="IKY2343" s="1452"/>
      <c r="IKZ2343" s="1452"/>
      <c r="ILA2343" s="1452"/>
      <c r="ILB2343" s="1452"/>
      <c r="ILC2343" s="1452"/>
      <c r="ILD2343" s="1452"/>
      <c r="ILE2343" s="1452"/>
      <c r="ILF2343" s="1452"/>
      <c r="ILG2343" s="1452"/>
      <c r="ILH2343" s="1452"/>
      <c r="ILI2343" s="1452"/>
      <c r="ILJ2343" s="1452"/>
      <c r="ILK2343" s="1452"/>
      <c r="ILL2343" s="1452"/>
      <c r="ILM2343" s="1452"/>
      <c r="ILN2343" s="1452"/>
      <c r="ILO2343" s="1452"/>
      <c r="ILP2343" s="1452"/>
      <c r="ILQ2343" s="1452"/>
      <c r="ILR2343" s="1452"/>
      <c r="ILS2343" s="1452"/>
      <c r="ILT2343" s="1452"/>
      <c r="ILU2343" s="1452"/>
      <c r="ILV2343" s="1452"/>
      <c r="ILW2343" s="1452"/>
      <c r="ILX2343" s="1452"/>
      <c r="ILY2343" s="1452"/>
      <c r="ILZ2343" s="1452"/>
      <c r="IMA2343" s="1452"/>
      <c r="IMB2343" s="1452"/>
      <c r="IMC2343" s="1452"/>
      <c r="IMD2343" s="1452"/>
      <c r="IME2343" s="1452"/>
      <c r="IMF2343" s="1452"/>
      <c r="IMG2343" s="1452"/>
      <c r="IMH2343" s="1452"/>
      <c r="IMI2343" s="1452"/>
      <c r="IMJ2343" s="1452"/>
      <c r="IMK2343" s="1452"/>
      <c r="IML2343" s="1452"/>
      <c r="IMM2343" s="1452"/>
      <c r="IMN2343" s="1452"/>
      <c r="IMO2343" s="1452"/>
      <c r="IMP2343" s="1452"/>
      <c r="IMQ2343" s="1452"/>
      <c r="IMR2343" s="1452"/>
      <c r="IMS2343" s="1452"/>
      <c r="IMT2343" s="1452"/>
      <c r="IMU2343" s="1452"/>
      <c r="IMV2343" s="1452"/>
      <c r="IMW2343" s="1452"/>
      <c r="IMX2343" s="1452"/>
      <c r="IMY2343" s="1452"/>
      <c r="IMZ2343" s="1452"/>
      <c r="INA2343" s="1452"/>
      <c r="INB2343" s="1452"/>
      <c r="INC2343" s="1452"/>
      <c r="IND2343" s="1452"/>
      <c r="INE2343" s="1452"/>
      <c r="INF2343" s="1452"/>
      <c r="ING2343" s="1452"/>
      <c r="INH2343" s="1452"/>
      <c r="INI2343" s="1452"/>
      <c r="INJ2343" s="1452"/>
      <c r="INK2343" s="1452"/>
      <c r="INL2343" s="1452"/>
      <c r="INM2343" s="1452"/>
      <c r="INN2343" s="1452"/>
      <c r="INO2343" s="1452"/>
      <c r="INP2343" s="1452"/>
      <c r="INQ2343" s="1452"/>
      <c r="INR2343" s="1452"/>
      <c r="INS2343" s="1452"/>
      <c r="INT2343" s="1452"/>
      <c r="INU2343" s="1452"/>
      <c r="INV2343" s="1452"/>
      <c r="INW2343" s="1452"/>
      <c r="INX2343" s="1452"/>
      <c r="INY2343" s="1452"/>
      <c r="INZ2343" s="1452"/>
      <c r="IOA2343" s="1452"/>
      <c r="IOB2343" s="1452"/>
      <c r="IOC2343" s="1452"/>
      <c r="IOD2343" s="1452"/>
      <c r="IOE2343" s="1452"/>
      <c r="IOF2343" s="1452"/>
      <c r="IOG2343" s="1452"/>
      <c r="IOH2343" s="1452"/>
      <c r="IOI2343" s="1452"/>
      <c r="IOJ2343" s="1452"/>
      <c r="IOK2343" s="1452"/>
      <c r="IOL2343" s="1452"/>
      <c r="IOM2343" s="1452"/>
      <c r="ION2343" s="1452"/>
      <c r="IOO2343" s="1452"/>
      <c r="IOP2343" s="1452"/>
      <c r="IOQ2343" s="1452"/>
      <c r="IOR2343" s="1452"/>
      <c r="IOS2343" s="1452"/>
      <c r="IOT2343" s="1452"/>
      <c r="IOU2343" s="1452"/>
      <c r="IOV2343" s="1452"/>
      <c r="IOW2343" s="1452"/>
      <c r="IOX2343" s="1452"/>
      <c r="IOY2343" s="1452"/>
      <c r="IOZ2343" s="1452"/>
      <c r="IPA2343" s="1452"/>
      <c r="IPB2343" s="1452"/>
      <c r="IPC2343" s="1452"/>
      <c r="IPD2343" s="1452"/>
      <c r="IPE2343" s="1452"/>
      <c r="IPF2343" s="1452"/>
      <c r="IPG2343" s="1452"/>
      <c r="IPH2343" s="1452"/>
      <c r="IPI2343" s="1452"/>
      <c r="IPJ2343" s="1452"/>
      <c r="IPK2343" s="1452"/>
      <c r="IPL2343" s="1452"/>
      <c r="IPM2343" s="1452"/>
      <c r="IPN2343" s="1452"/>
      <c r="IPO2343" s="1452"/>
      <c r="IPP2343" s="1452"/>
      <c r="IPQ2343" s="1452"/>
      <c r="IPR2343" s="1452"/>
      <c r="IPS2343" s="1452"/>
      <c r="IPT2343" s="1452"/>
      <c r="IPU2343" s="1452"/>
      <c r="IPV2343" s="1452"/>
      <c r="IPW2343" s="1452"/>
      <c r="IPX2343" s="1452"/>
      <c r="IPY2343" s="1452"/>
      <c r="IPZ2343" s="1452"/>
      <c r="IQA2343" s="1452"/>
      <c r="IQB2343" s="1452"/>
      <c r="IQC2343" s="1452"/>
      <c r="IQD2343" s="1452"/>
      <c r="IQE2343" s="1452"/>
      <c r="IQF2343" s="1452"/>
      <c r="IQG2343" s="1452"/>
      <c r="IQH2343" s="1452"/>
      <c r="IQI2343" s="1452"/>
      <c r="IQJ2343" s="1452"/>
      <c r="IQK2343" s="1452"/>
      <c r="IQL2343" s="1452"/>
      <c r="IQM2343" s="1452"/>
      <c r="IQN2343" s="1452"/>
      <c r="IQO2343" s="1452"/>
      <c r="IQP2343" s="1452"/>
      <c r="IQQ2343" s="1452"/>
      <c r="IQR2343" s="1452"/>
      <c r="IQS2343" s="1452"/>
      <c r="IQT2343" s="1452"/>
      <c r="IQU2343" s="1452"/>
      <c r="IQV2343" s="1452"/>
      <c r="IQW2343" s="1452"/>
      <c r="IQX2343" s="1452"/>
      <c r="IQY2343" s="1452"/>
      <c r="IQZ2343" s="1452"/>
      <c r="IRA2343" s="1452"/>
      <c r="IRB2343" s="1452"/>
      <c r="IRC2343" s="1452"/>
      <c r="IRD2343" s="1452"/>
      <c r="IRE2343" s="1452"/>
      <c r="IRF2343" s="1452"/>
      <c r="IRG2343" s="1452"/>
      <c r="IRH2343" s="1452"/>
      <c r="IRI2343" s="1452"/>
      <c r="IRJ2343" s="1452"/>
      <c r="IRK2343" s="1452"/>
      <c r="IRL2343" s="1452"/>
      <c r="IRM2343" s="1452"/>
      <c r="IRN2343" s="1452"/>
      <c r="IRO2343" s="1452"/>
      <c r="IRP2343" s="1452"/>
      <c r="IRQ2343" s="1452"/>
      <c r="IRR2343" s="1452"/>
      <c r="IRS2343" s="1452"/>
      <c r="IRT2343" s="1452"/>
      <c r="IRU2343" s="1452"/>
      <c r="IRV2343" s="1452"/>
      <c r="IRW2343" s="1452"/>
      <c r="IRX2343" s="1452"/>
      <c r="IRY2343" s="1452"/>
      <c r="IRZ2343" s="1452"/>
      <c r="ISA2343" s="1452"/>
      <c r="ISB2343" s="1452"/>
      <c r="ISC2343" s="1452"/>
      <c r="ISD2343" s="1452"/>
      <c r="ISE2343" s="1452"/>
      <c r="ISF2343" s="1452"/>
      <c r="ISG2343" s="1452"/>
      <c r="ISH2343" s="1452"/>
      <c r="ISI2343" s="1452"/>
      <c r="ISJ2343" s="1452"/>
      <c r="ISK2343" s="1452"/>
      <c r="ISL2343" s="1452"/>
      <c r="ISM2343" s="1452"/>
      <c r="ISN2343" s="1452"/>
      <c r="ISO2343" s="1452"/>
      <c r="ISP2343" s="1452"/>
      <c r="ISQ2343" s="1452"/>
      <c r="ISR2343" s="1452"/>
      <c r="ISS2343" s="1452"/>
      <c r="IST2343" s="1452"/>
      <c r="ISU2343" s="1452"/>
      <c r="ISV2343" s="1452"/>
      <c r="ISW2343" s="1452"/>
      <c r="ISX2343" s="1452"/>
      <c r="ISY2343" s="1452"/>
      <c r="ISZ2343" s="1452"/>
      <c r="ITA2343" s="1452"/>
      <c r="ITB2343" s="1452"/>
      <c r="ITC2343" s="1452"/>
      <c r="ITD2343" s="1452"/>
      <c r="ITE2343" s="1452"/>
      <c r="ITF2343" s="1452"/>
      <c r="ITG2343" s="1452"/>
      <c r="ITH2343" s="1452"/>
      <c r="ITI2343" s="1452"/>
      <c r="ITJ2343" s="1452"/>
      <c r="ITK2343" s="1452"/>
      <c r="ITL2343" s="1452"/>
      <c r="ITM2343" s="1452"/>
      <c r="ITN2343" s="1452"/>
      <c r="ITO2343" s="1452"/>
      <c r="ITP2343" s="1452"/>
      <c r="ITQ2343" s="1452"/>
      <c r="ITR2343" s="1452"/>
      <c r="ITS2343" s="1452"/>
      <c r="ITT2343" s="1452"/>
      <c r="ITU2343" s="1452"/>
      <c r="ITV2343" s="1452"/>
      <c r="ITW2343" s="1452"/>
      <c r="ITX2343" s="1452"/>
      <c r="ITY2343" s="1452"/>
      <c r="ITZ2343" s="1452"/>
      <c r="IUA2343" s="1452"/>
      <c r="IUB2343" s="1452"/>
      <c r="IUC2343" s="1452"/>
      <c r="IUD2343" s="1452"/>
      <c r="IUE2343" s="1452"/>
      <c r="IUF2343" s="1452"/>
      <c r="IUG2343" s="1452"/>
      <c r="IUH2343" s="1452"/>
      <c r="IUI2343" s="1452"/>
      <c r="IUJ2343" s="1452"/>
      <c r="IUK2343" s="1452"/>
      <c r="IUL2343" s="1452"/>
      <c r="IUM2343" s="1452"/>
      <c r="IUN2343" s="1452"/>
      <c r="IUO2343" s="1452"/>
      <c r="IUP2343" s="1452"/>
      <c r="IUQ2343" s="1452"/>
      <c r="IUR2343" s="1452"/>
      <c r="IUS2343" s="1452"/>
      <c r="IUT2343" s="1452"/>
      <c r="IUU2343" s="1452"/>
      <c r="IUV2343" s="1452"/>
      <c r="IUW2343" s="1452"/>
      <c r="IUX2343" s="1452"/>
      <c r="IUY2343" s="1452"/>
      <c r="IUZ2343" s="1452"/>
      <c r="IVA2343" s="1452"/>
      <c r="IVB2343" s="1452"/>
      <c r="IVC2343" s="1452"/>
      <c r="IVD2343" s="1452"/>
      <c r="IVE2343" s="1452"/>
      <c r="IVF2343" s="1452"/>
      <c r="IVG2343" s="1452"/>
      <c r="IVH2343" s="1452"/>
      <c r="IVI2343" s="1452"/>
      <c r="IVJ2343" s="1452"/>
      <c r="IVK2343" s="1452"/>
      <c r="IVL2343" s="1452"/>
      <c r="IVM2343" s="1452"/>
      <c r="IVN2343" s="1452"/>
      <c r="IVO2343" s="1452"/>
      <c r="IVP2343" s="1452"/>
      <c r="IVQ2343" s="1452"/>
      <c r="IVR2343" s="1452"/>
      <c r="IVS2343" s="1452"/>
      <c r="IVT2343" s="1452"/>
      <c r="IVU2343" s="1452"/>
      <c r="IVV2343" s="1452"/>
      <c r="IVW2343" s="1452"/>
      <c r="IVX2343" s="1452"/>
      <c r="IVY2343" s="1452"/>
      <c r="IVZ2343" s="1452"/>
      <c r="IWA2343" s="1452"/>
      <c r="IWB2343" s="1452"/>
      <c r="IWC2343" s="1452"/>
      <c r="IWD2343" s="1452"/>
      <c r="IWE2343" s="1452"/>
      <c r="IWF2343" s="1452"/>
      <c r="IWG2343" s="1452"/>
      <c r="IWH2343" s="1452"/>
      <c r="IWI2343" s="1452"/>
      <c r="IWJ2343" s="1452"/>
      <c r="IWK2343" s="1452"/>
      <c r="IWL2343" s="1452"/>
      <c r="IWM2343" s="1452"/>
      <c r="IWN2343" s="1452"/>
      <c r="IWO2343" s="1452"/>
      <c r="IWP2343" s="1452"/>
      <c r="IWQ2343" s="1452"/>
      <c r="IWR2343" s="1452"/>
      <c r="IWS2343" s="1452"/>
      <c r="IWT2343" s="1452"/>
      <c r="IWU2343" s="1452"/>
      <c r="IWV2343" s="1452"/>
      <c r="IWW2343" s="1452"/>
      <c r="IWX2343" s="1452"/>
      <c r="IWY2343" s="1452"/>
      <c r="IWZ2343" s="1452"/>
      <c r="IXA2343" s="1452"/>
      <c r="IXB2343" s="1452"/>
      <c r="IXC2343" s="1452"/>
      <c r="IXD2343" s="1452"/>
      <c r="IXE2343" s="1452"/>
      <c r="IXF2343" s="1452"/>
      <c r="IXG2343" s="1452"/>
      <c r="IXH2343" s="1452"/>
      <c r="IXI2343" s="1452"/>
      <c r="IXJ2343" s="1452"/>
      <c r="IXK2343" s="1452"/>
      <c r="IXL2343" s="1452"/>
      <c r="IXM2343" s="1452"/>
      <c r="IXN2343" s="1452"/>
      <c r="IXO2343" s="1452"/>
      <c r="IXP2343" s="1452"/>
      <c r="IXQ2343" s="1452"/>
      <c r="IXR2343" s="1452"/>
      <c r="IXS2343" s="1452"/>
      <c r="IXT2343" s="1452"/>
      <c r="IXU2343" s="1452"/>
      <c r="IXV2343" s="1452"/>
      <c r="IXW2343" s="1452"/>
      <c r="IXX2343" s="1452"/>
      <c r="IXY2343" s="1452"/>
      <c r="IXZ2343" s="1452"/>
      <c r="IYA2343" s="1452"/>
      <c r="IYB2343" s="1452"/>
      <c r="IYC2343" s="1452"/>
      <c r="IYD2343" s="1452"/>
      <c r="IYE2343" s="1452"/>
      <c r="IYF2343" s="1452"/>
      <c r="IYG2343" s="1452"/>
      <c r="IYH2343" s="1452"/>
      <c r="IYI2343" s="1452"/>
      <c r="IYJ2343" s="1452"/>
      <c r="IYK2343" s="1452"/>
      <c r="IYL2343" s="1452"/>
      <c r="IYM2343" s="1452"/>
      <c r="IYN2343" s="1452"/>
      <c r="IYO2343" s="1452"/>
      <c r="IYP2343" s="1452"/>
      <c r="IYQ2343" s="1452"/>
      <c r="IYR2343" s="1452"/>
      <c r="IYS2343" s="1452"/>
      <c r="IYT2343" s="1452"/>
      <c r="IYU2343" s="1452"/>
      <c r="IYV2343" s="1452"/>
      <c r="IYW2343" s="1452"/>
      <c r="IYX2343" s="1452"/>
      <c r="IYY2343" s="1452"/>
      <c r="IYZ2343" s="1452"/>
      <c r="IZA2343" s="1452"/>
      <c r="IZB2343" s="1452"/>
      <c r="IZC2343" s="1452"/>
      <c r="IZD2343" s="1452"/>
      <c r="IZE2343" s="1452"/>
      <c r="IZF2343" s="1452"/>
      <c r="IZG2343" s="1452"/>
      <c r="IZH2343" s="1452"/>
      <c r="IZI2343" s="1452"/>
      <c r="IZJ2343" s="1452"/>
      <c r="IZK2343" s="1452"/>
      <c r="IZL2343" s="1452"/>
      <c r="IZM2343" s="1452"/>
      <c r="IZN2343" s="1452"/>
      <c r="IZO2343" s="1452"/>
      <c r="IZP2343" s="1452"/>
      <c r="IZQ2343" s="1452"/>
      <c r="IZR2343" s="1452"/>
      <c r="IZS2343" s="1452"/>
      <c r="IZT2343" s="1452"/>
      <c r="IZU2343" s="1452"/>
      <c r="IZV2343" s="1452"/>
      <c r="IZW2343" s="1452"/>
      <c r="IZX2343" s="1452"/>
      <c r="IZY2343" s="1452"/>
      <c r="IZZ2343" s="1452"/>
      <c r="JAA2343" s="1452"/>
      <c r="JAB2343" s="1452"/>
      <c r="JAC2343" s="1452"/>
      <c r="JAD2343" s="1452"/>
      <c r="JAE2343" s="1452"/>
      <c r="JAF2343" s="1452"/>
      <c r="JAG2343" s="1452"/>
      <c r="JAH2343" s="1452"/>
      <c r="JAI2343" s="1452"/>
      <c r="JAJ2343" s="1452"/>
      <c r="JAK2343" s="1452"/>
      <c r="JAL2343" s="1452"/>
      <c r="JAM2343" s="1452"/>
      <c r="JAN2343" s="1452"/>
      <c r="JAO2343" s="1452"/>
      <c r="JAP2343" s="1452"/>
      <c r="JAQ2343" s="1452"/>
      <c r="JAR2343" s="1452"/>
      <c r="JAS2343" s="1452"/>
      <c r="JAT2343" s="1452"/>
      <c r="JAU2343" s="1452"/>
      <c r="JAV2343" s="1452"/>
      <c r="JAW2343" s="1452"/>
      <c r="JAX2343" s="1452"/>
      <c r="JAY2343" s="1452"/>
      <c r="JAZ2343" s="1452"/>
      <c r="JBA2343" s="1452"/>
      <c r="JBB2343" s="1452"/>
      <c r="JBC2343" s="1452"/>
      <c r="JBD2343" s="1452"/>
      <c r="JBE2343" s="1452"/>
      <c r="JBF2343" s="1452"/>
      <c r="JBG2343" s="1452"/>
      <c r="JBH2343" s="1452"/>
      <c r="JBI2343" s="1452"/>
      <c r="JBJ2343" s="1452"/>
      <c r="JBK2343" s="1452"/>
      <c r="JBL2343" s="1452"/>
      <c r="JBM2343" s="1452"/>
      <c r="JBN2343" s="1452"/>
      <c r="JBO2343" s="1452"/>
      <c r="JBP2343" s="1452"/>
      <c r="JBQ2343" s="1452"/>
      <c r="JBR2343" s="1452"/>
      <c r="JBS2343" s="1452"/>
      <c r="JBT2343" s="1452"/>
      <c r="JBU2343" s="1452"/>
      <c r="JBV2343" s="1452"/>
      <c r="JBW2343" s="1452"/>
      <c r="JBX2343" s="1452"/>
      <c r="JBY2343" s="1452"/>
      <c r="JBZ2343" s="1452"/>
      <c r="JCA2343" s="1452"/>
      <c r="JCB2343" s="1452"/>
      <c r="JCC2343" s="1452"/>
      <c r="JCD2343" s="1452"/>
      <c r="JCE2343" s="1452"/>
      <c r="JCF2343" s="1452"/>
      <c r="JCG2343" s="1452"/>
      <c r="JCH2343" s="1452"/>
      <c r="JCI2343" s="1452"/>
      <c r="JCJ2343" s="1452"/>
      <c r="JCK2343" s="1452"/>
      <c r="JCL2343" s="1452"/>
      <c r="JCM2343" s="1452"/>
      <c r="JCN2343" s="1452"/>
      <c r="JCO2343" s="1452"/>
      <c r="JCP2343" s="1452"/>
      <c r="JCQ2343" s="1452"/>
      <c r="JCR2343" s="1452"/>
      <c r="JCS2343" s="1452"/>
      <c r="JCT2343" s="1452"/>
      <c r="JCU2343" s="1452"/>
      <c r="JCV2343" s="1452"/>
      <c r="JCW2343" s="1452"/>
      <c r="JCX2343" s="1452"/>
      <c r="JCY2343" s="1452"/>
      <c r="JCZ2343" s="1452"/>
      <c r="JDA2343" s="1452"/>
      <c r="JDB2343" s="1452"/>
      <c r="JDC2343" s="1452"/>
      <c r="JDD2343" s="1452"/>
      <c r="JDE2343" s="1452"/>
      <c r="JDF2343" s="1452"/>
      <c r="JDG2343" s="1452"/>
      <c r="JDH2343" s="1452"/>
      <c r="JDI2343" s="1452"/>
      <c r="JDJ2343" s="1452"/>
      <c r="JDK2343" s="1452"/>
      <c r="JDL2343" s="1452"/>
      <c r="JDM2343" s="1452"/>
      <c r="JDN2343" s="1452"/>
      <c r="JDO2343" s="1452"/>
      <c r="JDP2343" s="1452"/>
      <c r="JDQ2343" s="1452"/>
      <c r="JDR2343" s="1452"/>
      <c r="JDS2343" s="1452"/>
      <c r="JDT2343" s="1452"/>
      <c r="JDU2343" s="1452"/>
      <c r="JDV2343" s="1452"/>
      <c r="JDW2343" s="1452"/>
      <c r="JDX2343" s="1452"/>
      <c r="JDY2343" s="1452"/>
      <c r="JDZ2343" s="1452"/>
      <c r="JEA2343" s="1452"/>
      <c r="JEB2343" s="1452"/>
      <c r="JEC2343" s="1452"/>
      <c r="JED2343" s="1452"/>
      <c r="JEE2343" s="1452"/>
      <c r="JEF2343" s="1452"/>
      <c r="JEG2343" s="1452"/>
      <c r="JEH2343" s="1452"/>
      <c r="JEI2343" s="1452"/>
      <c r="JEJ2343" s="1452"/>
      <c r="JEK2343" s="1452"/>
      <c r="JEL2343" s="1452"/>
      <c r="JEM2343" s="1452"/>
      <c r="JEN2343" s="1452"/>
      <c r="JEO2343" s="1452"/>
      <c r="JEP2343" s="1452"/>
      <c r="JEQ2343" s="1452"/>
      <c r="JER2343" s="1452"/>
      <c r="JES2343" s="1452"/>
      <c r="JET2343" s="1452"/>
      <c r="JEU2343" s="1452"/>
      <c r="JEV2343" s="1452"/>
      <c r="JEW2343" s="1452"/>
      <c r="JEX2343" s="1452"/>
      <c r="JEY2343" s="1452"/>
      <c r="JEZ2343" s="1452"/>
      <c r="JFA2343" s="1452"/>
      <c r="JFB2343" s="1452"/>
      <c r="JFC2343" s="1452"/>
      <c r="JFD2343" s="1452"/>
      <c r="JFE2343" s="1452"/>
      <c r="JFF2343" s="1452"/>
      <c r="JFG2343" s="1452"/>
      <c r="JFH2343" s="1452"/>
      <c r="JFI2343" s="1452"/>
      <c r="JFJ2343" s="1452"/>
      <c r="JFK2343" s="1452"/>
      <c r="JFL2343" s="1452"/>
      <c r="JFM2343" s="1452"/>
      <c r="JFN2343" s="1452"/>
      <c r="JFO2343" s="1452"/>
      <c r="JFP2343" s="1452"/>
      <c r="JFQ2343" s="1452"/>
      <c r="JFR2343" s="1452"/>
      <c r="JFS2343" s="1452"/>
      <c r="JFT2343" s="1452"/>
      <c r="JFU2343" s="1452"/>
      <c r="JFV2343" s="1452"/>
      <c r="JFW2343" s="1452"/>
      <c r="JFX2343" s="1452"/>
      <c r="JFY2343" s="1452"/>
      <c r="JFZ2343" s="1452"/>
      <c r="JGA2343" s="1452"/>
      <c r="JGB2343" s="1452"/>
      <c r="JGC2343" s="1452"/>
      <c r="JGD2343" s="1452"/>
      <c r="JGE2343" s="1452"/>
      <c r="JGF2343" s="1452"/>
      <c r="JGG2343" s="1452"/>
      <c r="JGH2343" s="1452"/>
      <c r="JGI2343" s="1452"/>
      <c r="JGJ2343" s="1452"/>
      <c r="JGK2343" s="1452"/>
      <c r="JGL2343" s="1452"/>
      <c r="JGM2343" s="1452"/>
      <c r="JGN2343" s="1452"/>
      <c r="JGO2343" s="1452"/>
      <c r="JGP2343" s="1452"/>
      <c r="JGQ2343" s="1452"/>
      <c r="JGR2343" s="1452"/>
      <c r="JGS2343" s="1452"/>
      <c r="JGT2343" s="1452"/>
      <c r="JGU2343" s="1452"/>
      <c r="JGV2343" s="1452"/>
      <c r="JGW2343" s="1452"/>
      <c r="JGX2343" s="1452"/>
      <c r="JGY2343" s="1452"/>
      <c r="JGZ2343" s="1452"/>
      <c r="JHA2343" s="1452"/>
      <c r="JHB2343" s="1452"/>
      <c r="JHC2343" s="1452"/>
      <c r="JHD2343" s="1452"/>
      <c r="JHE2343" s="1452"/>
      <c r="JHF2343" s="1452"/>
      <c r="JHG2343" s="1452"/>
      <c r="JHH2343" s="1452"/>
      <c r="JHI2343" s="1452"/>
      <c r="JHJ2343" s="1452"/>
      <c r="JHK2343" s="1452"/>
      <c r="JHL2343" s="1452"/>
      <c r="JHM2343" s="1452"/>
      <c r="JHN2343" s="1452"/>
      <c r="JHO2343" s="1452"/>
      <c r="JHP2343" s="1452"/>
      <c r="JHQ2343" s="1452"/>
      <c r="JHR2343" s="1452"/>
      <c r="JHS2343" s="1452"/>
      <c r="JHT2343" s="1452"/>
      <c r="JHU2343" s="1452"/>
      <c r="JHV2343" s="1452"/>
      <c r="JHW2343" s="1452"/>
      <c r="JHX2343" s="1452"/>
      <c r="JHY2343" s="1452"/>
      <c r="JHZ2343" s="1452"/>
      <c r="JIA2343" s="1452"/>
      <c r="JIB2343" s="1452"/>
      <c r="JIC2343" s="1452"/>
      <c r="JID2343" s="1452"/>
      <c r="JIE2343" s="1452"/>
      <c r="JIF2343" s="1452"/>
      <c r="JIG2343" s="1452"/>
      <c r="JIH2343" s="1452"/>
      <c r="JII2343" s="1452"/>
      <c r="JIJ2343" s="1452"/>
      <c r="JIK2343" s="1452"/>
      <c r="JIL2343" s="1452"/>
      <c r="JIM2343" s="1452"/>
      <c r="JIN2343" s="1452"/>
      <c r="JIO2343" s="1452"/>
      <c r="JIP2343" s="1452"/>
      <c r="JIQ2343" s="1452"/>
      <c r="JIR2343" s="1452"/>
      <c r="JIS2343" s="1452"/>
      <c r="JIT2343" s="1452"/>
      <c r="JIU2343" s="1452"/>
      <c r="JIV2343" s="1452"/>
      <c r="JIW2343" s="1452"/>
      <c r="JIX2343" s="1452"/>
      <c r="JIY2343" s="1452"/>
      <c r="JIZ2343" s="1452"/>
      <c r="JJA2343" s="1452"/>
      <c r="JJB2343" s="1452"/>
      <c r="JJC2343" s="1452"/>
      <c r="JJD2343" s="1452"/>
      <c r="JJE2343" s="1452"/>
      <c r="JJF2343" s="1452"/>
      <c r="JJG2343" s="1452"/>
      <c r="JJH2343" s="1452"/>
      <c r="JJI2343" s="1452"/>
      <c r="JJJ2343" s="1452"/>
      <c r="JJK2343" s="1452"/>
      <c r="JJL2343" s="1452"/>
      <c r="JJM2343" s="1452"/>
      <c r="JJN2343" s="1452"/>
      <c r="JJO2343" s="1452"/>
      <c r="JJP2343" s="1452"/>
      <c r="JJQ2343" s="1452"/>
      <c r="JJR2343" s="1452"/>
      <c r="JJS2343" s="1452"/>
      <c r="JJT2343" s="1452"/>
      <c r="JJU2343" s="1452"/>
      <c r="JJV2343" s="1452"/>
      <c r="JJW2343" s="1452"/>
      <c r="JJX2343" s="1452"/>
      <c r="JJY2343" s="1452"/>
      <c r="JJZ2343" s="1452"/>
      <c r="JKA2343" s="1452"/>
      <c r="JKB2343" s="1452"/>
      <c r="JKC2343" s="1452"/>
      <c r="JKD2343" s="1452"/>
      <c r="JKE2343" s="1452"/>
      <c r="JKF2343" s="1452"/>
      <c r="JKG2343" s="1452"/>
      <c r="JKH2343" s="1452"/>
      <c r="JKI2343" s="1452"/>
      <c r="JKJ2343" s="1452"/>
      <c r="JKK2343" s="1452"/>
      <c r="JKL2343" s="1452"/>
      <c r="JKM2343" s="1452"/>
      <c r="JKN2343" s="1452"/>
      <c r="JKO2343" s="1452"/>
      <c r="JKP2343" s="1452"/>
      <c r="JKQ2343" s="1452"/>
      <c r="JKR2343" s="1452"/>
      <c r="JKS2343" s="1452"/>
      <c r="JKT2343" s="1452"/>
      <c r="JKU2343" s="1452"/>
      <c r="JKV2343" s="1452"/>
      <c r="JKW2343" s="1452"/>
      <c r="JKX2343" s="1452"/>
      <c r="JKY2343" s="1452"/>
      <c r="JKZ2343" s="1452"/>
      <c r="JLA2343" s="1452"/>
      <c r="JLB2343" s="1452"/>
      <c r="JLC2343" s="1452"/>
      <c r="JLD2343" s="1452"/>
      <c r="JLE2343" s="1452"/>
      <c r="JLF2343" s="1452"/>
      <c r="JLG2343" s="1452"/>
      <c r="JLH2343" s="1452"/>
      <c r="JLI2343" s="1452"/>
      <c r="JLJ2343" s="1452"/>
      <c r="JLK2343" s="1452"/>
      <c r="JLL2343" s="1452"/>
      <c r="JLM2343" s="1452"/>
      <c r="JLN2343" s="1452"/>
      <c r="JLO2343" s="1452"/>
      <c r="JLP2343" s="1452"/>
      <c r="JLQ2343" s="1452"/>
      <c r="JLR2343" s="1452"/>
      <c r="JLS2343" s="1452"/>
      <c r="JLT2343" s="1452"/>
      <c r="JLU2343" s="1452"/>
      <c r="JLV2343" s="1452"/>
      <c r="JLW2343" s="1452"/>
      <c r="JLX2343" s="1452"/>
      <c r="JLY2343" s="1452"/>
      <c r="JLZ2343" s="1452"/>
      <c r="JMA2343" s="1452"/>
      <c r="JMB2343" s="1452"/>
      <c r="JMC2343" s="1452"/>
      <c r="JMD2343" s="1452"/>
      <c r="JME2343" s="1452"/>
      <c r="JMF2343" s="1452"/>
      <c r="JMG2343" s="1452"/>
      <c r="JMH2343" s="1452"/>
      <c r="JMI2343" s="1452"/>
      <c r="JMJ2343" s="1452"/>
      <c r="JMK2343" s="1452"/>
      <c r="JML2343" s="1452"/>
      <c r="JMM2343" s="1452"/>
      <c r="JMN2343" s="1452"/>
      <c r="JMO2343" s="1452"/>
      <c r="JMP2343" s="1452"/>
      <c r="JMQ2343" s="1452"/>
      <c r="JMR2343" s="1452"/>
      <c r="JMS2343" s="1452"/>
      <c r="JMT2343" s="1452"/>
      <c r="JMU2343" s="1452"/>
      <c r="JMV2343" s="1452"/>
      <c r="JMW2343" s="1452"/>
      <c r="JMX2343" s="1452"/>
      <c r="JMY2343" s="1452"/>
      <c r="JMZ2343" s="1452"/>
      <c r="JNA2343" s="1452"/>
      <c r="JNB2343" s="1452"/>
      <c r="JNC2343" s="1452"/>
      <c r="JND2343" s="1452"/>
      <c r="JNE2343" s="1452"/>
      <c r="JNF2343" s="1452"/>
      <c r="JNG2343" s="1452"/>
      <c r="JNH2343" s="1452"/>
      <c r="JNI2343" s="1452"/>
      <c r="JNJ2343" s="1452"/>
      <c r="JNK2343" s="1452"/>
      <c r="JNL2343" s="1452"/>
      <c r="JNM2343" s="1452"/>
      <c r="JNN2343" s="1452"/>
      <c r="JNO2343" s="1452"/>
      <c r="JNP2343" s="1452"/>
      <c r="JNQ2343" s="1452"/>
      <c r="JNR2343" s="1452"/>
      <c r="JNS2343" s="1452"/>
      <c r="JNT2343" s="1452"/>
      <c r="JNU2343" s="1452"/>
      <c r="JNV2343" s="1452"/>
      <c r="JNW2343" s="1452"/>
      <c r="JNX2343" s="1452"/>
      <c r="JNY2343" s="1452"/>
      <c r="JNZ2343" s="1452"/>
      <c r="JOA2343" s="1452"/>
      <c r="JOB2343" s="1452"/>
      <c r="JOC2343" s="1452"/>
      <c r="JOD2343" s="1452"/>
      <c r="JOE2343" s="1452"/>
      <c r="JOF2343" s="1452"/>
      <c r="JOG2343" s="1452"/>
      <c r="JOH2343" s="1452"/>
      <c r="JOI2343" s="1452"/>
      <c r="JOJ2343" s="1452"/>
      <c r="JOK2343" s="1452"/>
      <c r="JOL2343" s="1452"/>
      <c r="JOM2343" s="1452"/>
      <c r="JON2343" s="1452"/>
      <c r="JOO2343" s="1452"/>
      <c r="JOP2343" s="1452"/>
      <c r="JOQ2343" s="1452"/>
      <c r="JOR2343" s="1452"/>
      <c r="JOS2343" s="1452"/>
      <c r="JOT2343" s="1452"/>
      <c r="JOU2343" s="1452"/>
      <c r="JOV2343" s="1452"/>
      <c r="JOW2343" s="1452"/>
      <c r="JOX2343" s="1452"/>
      <c r="JOY2343" s="1452"/>
      <c r="JOZ2343" s="1452"/>
      <c r="JPA2343" s="1452"/>
      <c r="JPB2343" s="1452"/>
      <c r="JPC2343" s="1452"/>
      <c r="JPD2343" s="1452"/>
      <c r="JPE2343" s="1452"/>
      <c r="JPF2343" s="1452"/>
      <c r="JPG2343" s="1452"/>
      <c r="JPH2343" s="1452"/>
      <c r="JPI2343" s="1452"/>
      <c r="JPJ2343" s="1452"/>
      <c r="JPK2343" s="1452"/>
      <c r="JPL2343" s="1452"/>
      <c r="JPM2343" s="1452"/>
      <c r="JPN2343" s="1452"/>
      <c r="JPO2343" s="1452"/>
      <c r="JPP2343" s="1452"/>
      <c r="JPQ2343" s="1452"/>
      <c r="JPR2343" s="1452"/>
      <c r="JPS2343" s="1452"/>
      <c r="JPT2343" s="1452"/>
      <c r="JPU2343" s="1452"/>
      <c r="JPV2343" s="1452"/>
      <c r="JPW2343" s="1452"/>
      <c r="JPX2343" s="1452"/>
      <c r="JPY2343" s="1452"/>
      <c r="JPZ2343" s="1452"/>
      <c r="JQA2343" s="1452"/>
      <c r="JQB2343" s="1452"/>
      <c r="JQC2343" s="1452"/>
      <c r="JQD2343" s="1452"/>
      <c r="JQE2343" s="1452"/>
      <c r="JQF2343" s="1452"/>
      <c r="JQG2343" s="1452"/>
      <c r="JQH2343" s="1452"/>
      <c r="JQI2343" s="1452"/>
      <c r="JQJ2343" s="1452"/>
      <c r="JQK2343" s="1452"/>
      <c r="JQL2343" s="1452"/>
      <c r="JQM2343" s="1452"/>
      <c r="JQN2343" s="1452"/>
      <c r="JQO2343" s="1452"/>
      <c r="JQP2343" s="1452"/>
      <c r="JQQ2343" s="1452"/>
      <c r="JQR2343" s="1452"/>
      <c r="JQS2343" s="1452"/>
      <c r="JQT2343" s="1452"/>
      <c r="JQU2343" s="1452"/>
      <c r="JQV2343" s="1452"/>
      <c r="JQW2343" s="1452"/>
      <c r="JQX2343" s="1452"/>
      <c r="JQY2343" s="1452"/>
      <c r="JQZ2343" s="1452"/>
      <c r="JRA2343" s="1452"/>
      <c r="JRB2343" s="1452"/>
      <c r="JRC2343" s="1452"/>
      <c r="JRD2343" s="1452"/>
      <c r="JRE2343" s="1452"/>
      <c r="JRF2343" s="1452"/>
      <c r="JRG2343" s="1452"/>
      <c r="JRH2343" s="1452"/>
      <c r="JRI2343" s="1452"/>
      <c r="JRJ2343" s="1452"/>
      <c r="JRK2343" s="1452"/>
      <c r="JRL2343" s="1452"/>
      <c r="JRM2343" s="1452"/>
      <c r="JRN2343" s="1452"/>
      <c r="JRO2343" s="1452"/>
      <c r="JRP2343" s="1452"/>
      <c r="JRQ2343" s="1452"/>
      <c r="JRR2343" s="1452"/>
      <c r="JRS2343" s="1452"/>
      <c r="JRT2343" s="1452"/>
      <c r="JRU2343" s="1452"/>
      <c r="JRV2343" s="1452"/>
      <c r="JRW2343" s="1452"/>
      <c r="JRX2343" s="1452"/>
      <c r="JRY2343" s="1452"/>
      <c r="JRZ2343" s="1452"/>
      <c r="JSA2343" s="1452"/>
      <c r="JSB2343" s="1452"/>
      <c r="JSC2343" s="1452"/>
      <c r="JSD2343" s="1452"/>
      <c r="JSE2343" s="1452"/>
      <c r="JSF2343" s="1452"/>
      <c r="JSG2343" s="1452"/>
      <c r="JSH2343" s="1452"/>
      <c r="JSI2343" s="1452"/>
      <c r="JSJ2343" s="1452"/>
      <c r="JSK2343" s="1452"/>
      <c r="JSL2343" s="1452"/>
      <c r="JSM2343" s="1452"/>
      <c r="JSN2343" s="1452"/>
      <c r="JSO2343" s="1452"/>
      <c r="JSP2343" s="1452"/>
      <c r="JSQ2343" s="1452"/>
      <c r="JSR2343" s="1452"/>
      <c r="JSS2343" s="1452"/>
      <c r="JST2343" s="1452"/>
      <c r="JSU2343" s="1452"/>
      <c r="JSV2343" s="1452"/>
      <c r="JSW2343" s="1452"/>
      <c r="JSX2343" s="1452"/>
      <c r="JSY2343" s="1452"/>
      <c r="JSZ2343" s="1452"/>
      <c r="JTA2343" s="1452"/>
      <c r="JTB2343" s="1452"/>
      <c r="JTC2343" s="1452"/>
      <c r="JTD2343" s="1452"/>
      <c r="JTE2343" s="1452"/>
      <c r="JTF2343" s="1452"/>
      <c r="JTG2343" s="1452"/>
      <c r="JTH2343" s="1452"/>
      <c r="JTI2343" s="1452"/>
      <c r="JTJ2343" s="1452"/>
      <c r="JTK2343" s="1452"/>
      <c r="JTL2343" s="1452"/>
      <c r="JTM2343" s="1452"/>
      <c r="JTN2343" s="1452"/>
      <c r="JTO2343" s="1452"/>
      <c r="JTP2343" s="1452"/>
      <c r="JTQ2343" s="1452"/>
      <c r="JTR2343" s="1452"/>
      <c r="JTS2343" s="1452"/>
      <c r="JTT2343" s="1452"/>
      <c r="JTU2343" s="1452"/>
      <c r="JTV2343" s="1452"/>
      <c r="JTW2343" s="1452"/>
      <c r="JTX2343" s="1452"/>
      <c r="JTY2343" s="1452"/>
      <c r="JTZ2343" s="1452"/>
      <c r="JUA2343" s="1452"/>
      <c r="JUB2343" s="1452"/>
      <c r="JUC2343" s="1452"/>
      <c r="JUD2343" s="1452"/>
      <c r="JUE2343" s="1452"/>
      <c r="JUF2343" s="1452"/>
      <c r="JUG2343" s="1452"/>
      <c r="JUH2343" s="1452"/>
      <c r="JUI2343" s="1452"/>
      <c r="JUJ2343" s="1452"/>
      <c r="JUK2343" s="1452"/>
      <c r="JUL2343" s="1452"/>
      <c r="JUM2343" s="1452"/>
      <c r="JUN2343" s="1452"/>
      <c r="JUO2343" s="1452"/>
      <c r="JUP2343" s="1452"/>
      <c r="JUQ2343" s="1452"/>
      <c r="JUR2343" s="1452"/>
      <c r="JUS2343" s="1452"/>
      <c r="JUT2343" s="1452"/>
      <c r="JUU2343" s="1452"/>
      <c r="JUV2343" s="1452"/>
      <c r="JUW2343" s="1452"/>
      <c r="JUX2343" s="1452"/>
      <c r="JUY2343" s="1452"/>
      <c r="JUZ2343" s="1452"/>
      <c r="JVA2343" s="1452"/>
      <c r="JVB2343" s="1452"/>
      <c r="JVC2343" s="1452"/>
      <c r="JVD2343" s="1452"/>
      <c r="JVE2343" s="1452"/>
      <c r="JVF2343" s="1452"/>
      <c r="JVG2343" s="1452"/>
      <c r="JVH2343" s="1452"/>
      <c r="JVI2343" s="1452"/>
      <c r="JVJ2343" s="1452"/>
      <c r="JVK2343" s="1452"/>
      <c r="JVL2343" s="1452"/>
      <c r="JVM2343" s="1452"/>
      <c r="JVN2343" s="1452"/>
      <c r="JVO2343" s="1452"/>
      <c r="JVP2343" s="1452"/>
      <c r="JVQ2343" s="1452"/>
      <c r="JVR2343" s="1452"/>
      <c r="JVS2343" s="1452"/>
      <c r="JVT2343" s="1452"/>
      <c r="JVU2343" s="1452"/>
      <c r="JVV2343" s="1452"/>
      <c r="JVW2343" s="1452"/>
      <c r="JVX2343" s="1452"/>
      <c r="JVY2343" s="1452"/>
      <c r="JVZ2343" s="1452"/>
      <c r="JWA2343" s="1452"/>
      <c r="JWB2343" s="1452"/>
      <c r="JWC2343" s="1452"/>
      <c r="JWD2343" s="1452"/>
      <c r="JWE2343" s="1452"/>
      <c r="JWF2343" s="1452"/>
      <c r="JWG2343" s="1452"/>
      <c r="JWH2343" s="1452"/>
      <c r="JWI2343" s="1452"/>
      <c r="JWJ2343" s="1452"/>
      <c r="JWK2343" s="1452"/>
      <c r="JWL2343" s="1452"/>
      <c r="JWM2343" s="1452"/>
      <c r="JWN2343" s="1452"/>
      <c r="JWO2343" s="1452"/>
      <c r="JWP2343" s="1452"/>
      <c r="JWQ2343" s="1452"/>
      <c r="JWR2343" s="1452"/>
      <c r="JWS2343" s="1452"/>
      <c r="JWT2343" s="1452"/>
      <c r="JWU2343" s="1452"/>
      <c r="JWV2343" s="1452"/>
      <c r="JWW2343" s="1452"/>
      <c r="JWX2343" s="1452"/>
      <c r="JWY2343" s="1452"/>
      <c r="JWZ2343" s="1452"/>
      <c r="JXA2343" s="1452"/>
      <c r="JXB2343" s="1452"/>
      <c r="JXC2343" s="1452"/>
      <c r="JXD2343" s="1452"/>
      <c r="JXE2343" s="1452"/>
      <c r="JXF2343" s="1452"/>
      <c r="JXG2343" s="1452"/>
      <c r="JXH2343" s="1452"/>
      <c r="JXI2343" s="1452"/>
      <c r="JXJ2343" s="1452"/>
      <c r="JXK2343" s="1452"/>
      <c r="JXL2343" s="1452"/>
      <c r="JXM2343" s="1452"/>
      <c r="JXN2343" s="1452"/>
      <c r="JXO2343" s="1452"/>
      <c r="JXP2343" s="1452"/>
      <c r="JXQ2343" s="1452"/>
      <c r="JXR2343" s="1452"/>
      <c r="JXS2343" s="1452"/>
      <c r="JXT2343" s="1452"/>
      <c r="JXU2343" s="1452"/>
      <c r="JXV2343" s="1452"/>
      <c r="JXW2343" s="1452"/>
      <c r="JXX2343" s="1452"/>
      <c r="JXY2343" s="1452"/>
      <c r="JXZ2343" s="1452"/>
      <c r="JYA2343" s="1452"/>
      <c r="JYB2343" s="1452"/>
      <c r="JYC2343" s="1452"/>
      <c r="JYD2343" s="1452"/>
      <c r="JYE2343" s="1452"/>
      <c r="JYF2343" s="1452"/>
      <c r="JYG2343" s="1452"/>
      <c r="JYH2343" s="1452"/>
      <c r="JYI2343" s="1452"/>
      <c r="JYJ2343" s="1452"/>
      <c r="JYK2343" s="1452"/>
      <c r="JYL2343" s="1452"/>
      <c r="JYM2343" s="1452"/>
      <c r="JYN2343" s="1452"/>
      <c r="JYO2343" s="1452"/>
      <c r="JYP2343" s="1452"/>
      <c r="JYQ2343" s="1452"/>
      <c r="JYR2343" s="1452"/>
      <c r="JYS2343" s="1452"/>
      <c r="JYT2343" s="1452"/>
      <c r="JYU2343" s="1452"/>
      <c r="JYV2343" s="1452"/>
      <c r="JYW2343" s="1452"/>
      <c r="JYX2343" s="1452"/>
      <c r="JYY2343" s="1452"/>
      <c r="JYZ2343" s="1452"/>
      <c r="JZA2343" s="1452"/>
      <c r="JZB2343" s="1452"/>
      <c r="JZC2343" s="1452"/>
      <c r="JZD2343" s="1452"/>
      <c r="JZE2343" s="1452"/>
      <c r="JZF2343" s="1452"/>
      <c r="JZG2343" s="1452"/>
      <c r="JZH2343" s="1452"/>
      <c r="JZI2343" s="1452"/>
      <c r="JZJ2343" s="1452"/>
      <c r="JZK2343" s="1452"/>
      <c r="JZL2343" s="1452"/>
      <c r="JZM2343" s="1452"/>
      <c r="JZN2343" s="1452"/>
      <c r="JZO2343" s="1452"/>
      <c r="JZP2343" s="1452"/>
      <c r="JZQ2343" s="1452"/>
      <c r="JZR2343" s="1452"/>
      <c r="JZS2343" s="1452"/>
      <c r="JZT2343" s="1452"/>
      <c r="JZU2343" s="1452"/>
      <c r="JZV2343" s="1452"/>
      <c r="JZW2343" s="1452"/>
      <c r="JZX2343" s="1452"/>
      <c r="JZY2343" s="1452"/>
      <c r="JZZ2343" s="1452"/>
      <c r="KAA2343" s="1452"/>
      <c r="KAB2343" s="1452"/>
      <c r="KAC2343" s="1452"/>
      <c r="KAD2343" s="1452"/>
      <c r="KAE2343" s="1452"/>
      <c r="KAF2343" s="1452"/>
      <c r="KAG2343" s="1452"/>
      <c r="KAH2343" s="1452"/>
      <c r="KAI2343" s="1452"/>
      <c r="KAJ2343" s="1452"/>
      <c r="KAK2343" s="1452"/>
      <c r="KAL2343" s="1452"/>
      <c r="KAM2343" s="1452"/>
      <c r="KAN2343" s="1452"/>
      <c r="KAO2343" s="1452"/>
      <c r="KAP2343" s="1452"/>
      <c r="KAQ2343" s="1452"/>
      <c r="KAR2343" s="1452"/>
      <c r="KAS2343" s="1452"/>
      <c r="KAT2343" s="1452"/>
      <c r="KAU2343" s="1452"/>
      <c r="KAV2343" s="1452"/>
      <c r="KAW2343" s="1452"/>
      <c r="KAX2343" s="1452"/>
      <c r="KAY2343" s="1452"/>
      <c r="KAZ2343" s="1452"/>
      <c r="KBA2343" s="1452"/>
      <c r="KBB2343" s="1452"/>
      <c r="KBC2343" s="1452"/>
      <c r="KBD2343" s="1452"/>
      <c r="KBE2343" s="1452"/>
      <c r="KBF2343" s="1452"/>
      <c r="KBG2343" s="1452"/>
      <c r="KBH2343" s="1452"/>
      <c r="KBI2343" s="1452"/>
      <c r="KBJ2343" s="1452"/>
      <c r="KBK2343" s="1452"/>
      <c r="KBL2343" s="1452"/>
      <c r="KBM2343" s="1452"/>
      <c r="KBN2343" s="1452"/>
      <c r="KBO2343" s="1452"/>
      <c r="KBP2343" s="1452"/>
      <c r="KBQ2343" s="1452"/>
      <c r="KBR2343" s="1452"/>
      <c r="KBS2343" s="1452"/>
      <c r="KBT2343" s="1452"/>
      <c r="KBU2343" s="1452"/>
      <c r="KBV2343" s="1452"/>
      <c r="KBW2343" s="1452"/>
      <c r="KBX2343" s="1452"/>
      <c r="KBY2343" s="1452"/>
      <c r="KBZ2343" s="1452"/>
      <c r="KCA2343" s="1452"/>
      <c r="KCB2343" s="1452"/>
      <c r="KCC2343" s="1452"/>
      <c r="KCD2343" s="1452"/>
      <c r="KCE2343" s="1452"/>
      <c r="KCF2343" s="1452"/>
      <c r="KCG2343" s="1452"/>
      <c r="KCH2343" s="1452"/>
      <c r="KCI2343" s="1452"/>
      <c r="KCJ2343" s="1452"/>
      <c r="KCK2343" s="1452"/>
      <c r="KCL2343" s="1452"/>
      <c r="KCM2343" s="1452"/>
      <c r="KCN2343" s="1452"/>
      <c r="KCO2343" s="1452"/>
      <c r="KCP2343" s="1452"/>
      <c r="KCQ2343" s="1452"/>
      <c r="KCR2343" s="1452"/>
      <c r="KCS2343" s="1452"/>
      <c r="KCT2343" s="1452"/>
      <c r="KCU2343" s="1452"/>
      <c r="KCV2343" s="1452"/>
      <c r="KCW2343" s="1452"/>
      <c r="KCX2343" s="1452"/>
      <c r="KCY2343" s="1452"/>
      <c r="KCZ2343" s="1452"/>
      <c r="KDA2343" s="1452"/>
      <c r="KDB2343" s="1452"/>
      <c r="KDC2343" s="1452"/>
      <c r="KDD2343" s="1452"/>
      <c r="KDE2343" s="1452"/>
      <c r="KDF2343" s="1452"/>
      <c r="KDG2343" s="1452"/>
      <c r="KDH2343" s="1452"/>
      <c r="KDI2343" s="1452"/>
      <c r="KDJ2343" s="1452"/>
      <c r="KDK2343" s="1452"/>
      <c r="KDL2343" s="1452"/>
      <c r="KDM2343" s="1452"/>
      <c r="KDN2343" s="1452"/>
      <c r="KDO2343" s="1452"/>
      <c r="KDP2343" s="1452"/>
      <c r="KDQ2343" s="1452"/>
      <c r="KDR2343" s="1452"/>
      <c r="KDS2343" s="1452"/>
      <c r="KDT2343" s="1452"/>
      <c r="KDU2343" s="1452"/>
      <c r="KDV2343" s="1452"/>
      <c r="KDW2343" s="1452"/>
      <c r="KDX2343" s="1452"/>
      <c r="KDY2343" s="1452"/>
      <c r="KDZ2343" s="1452"/>
      <c r="KEA2343" s="1452"/>
      <c r="KEB2343" s="1452"/>
      <c r="KEC2343" s="1452"/>
      <c r="KED2343" s="1452"/>
      <c r="KEE2343" s="1452"/>
      <c r="KEF2343" s="1452"/>
      <c r="KEG2343" s="1452"/>
      <c r="KEH2343" s="1452"/>
      <c r="KEI2343" s="1452"/>
      <c r="KEJ2343" s="1452"/>
      <c r="KEK2343" s="1452"/>
      <c r="KEL2343" s="1452"/>
      <c r="KEM2343" s="1452"/>
      <c r="KEN2343" s="1452"/>
      <c r="KEO2343" s="1452"/>
      <c r="KEP2343" s="1452"/>
      <c r="KEQ2343" s="1452"/>
      <c r="KER2343" s="1452"/>
      <c r="KES2343" s="1452"/>
      <c r="KET2343" s="1452"/>
      <c r="KEU2343" s="1452"/>
      <c r="KEV2343" s="1452"/>
      <c r="KEW2343" s="1452"/>
      <c r="KEX2343" s="1452"/>
      <c r="KEY2343" s="1452"/>
      <c r="KEZ2343" s="1452"/>
      <c r="KFA2343" s="1452"/>
      <c r="KFB2343" s="1452"/>
      <c r="KFC2343" s="1452"/>
      <c r="KFD2343" s="1452"/>
      <c r="KFE2343" s="1452"/>
      <c r="KFF2343" s="1452"/>
      <c r="KFG2343" s="1452"/>
      <c r="KFH2343" s="1452"/>
      <c r="KFI2343" s="1452"/>
      <c r="KFJ2343" s="1452"/>
      <c r="KFK2343" s="1452"/>
      <c r="KFL2343" s="1452"/>
      <c r="KFM2343" s="1452"/>
      <c r="KFN2343" s="1452"/>
      <c r="KFO2343" s="1452"/>
      <c r="KFP2343" s="1452"/>
      <c r="KFQ2343" s="1452"/>
      <c r="KFR2343" s="1452"/>
      <c r="KFS2343" s="1452"/>
      <c r="KFT2343" s="1452"/>
      <c r="KFU2343" s="1452"/>
      <c r="KFV2343" s="1452"/>
      <c r="KFW2343" s="1452"/>
      <c r="KFX2343" s="1452"/>
      <c r="KFY2343" s="1452"/>
      <c r="KFZ2343" s="1452"/>
      <c r="KGA2343" s="1452"/>
      <c r="KGB2343" s="1452"/>
      <c r="KGC2343" s="1452"/>
      <c r="KGD2343" s="1452"/>
      <c r="KGE2343" s="1452"/>
      <c r="KGF2343" s="1452"/>
      <c r="KGG2343" s="1452"/>
      <c r="KGH2343" s="1452"/>
      <c r="KGI2343" s="1452"/>
      <c r="KGJ2343" s="1452"/>
      <c r="KGK2343" s="1452"/>
      <c r="KGL2343" s="1452"/>
      <c r="KGM2343" s="1452"/>
      <c r="KGN2343" s="1452"/>
      <c r="KGO2343" s="1452"/>
      <c r="KGP2343" s="1452"/>
      <c r="KGQ2343" s="1452"/>
      <c r="KGR2343" s="1452"/>
      <c r="KGS2343" s="1452"/>
      <c r="KGT2343" s="1452"/>
      <c r="KGU2343" s="1452"/>
      <c r="KGV2343" s="1452"/>
      <c r="KGW2343" s="1452"/>
      <c r="KGX2343" s="1452"/>
      <c r="KGY2343" s="1452"/>
      <c r="KGZ2343" s="1452"/>
      <c r="KHA2343" s="1452"/>
      <c r="KHB2343" s="1452"/>
      <c r="KHC2343" s="1452"/>
      <c r="KHD2343" s="1452"/>
      <c r="KHE2343" s="1452"/>
      <c r="KHF2343" s="1452"/>
      <c r="KHG2343" s="1452"/>
      <c r="KHH2343" s="1452"/>
      <c r="KHI2343" s="1452"/>
      <c r="KHJ2343" s="1452"/>
      <c r="KHK2343" s="1452"/>
      <c r="KHL2343" s="1452"/>
      <c r="KHM2343" s="1452"/>
      <c r="KHN2343" s="1452"/>
      <c r="KHO2343" s="1452"/>
      <c r="KHP2343" s="1452"/>
      <c r="KHQ2343" s="1452"/>
      <c r="KHR2343" s="1452"/>
      <c r="KHS2343" s="1452"/>
      <c r="KHT2343" s="1452"/>
      <c r="KHU2343" s="1452"/>
      <c r="KHV2343" s="1452"/>
      <c r="KHW2343" s="1452"/>
      <c r="KHX2343" s="1452"/>
      <c r="KHY2343" s="1452"/>
      <c r="KHZ2343" s="1452"/>
      <c r="KIA2343" s="1452"/>
      <c r="KIB2343" s="1452"/>
      <c r="KIC2343" s="1452"/>
      <c r="KID2343" s="1452"/>
      <c r="KIE2343" s="1452"/>
      <c r="KIF2343" s="1452"/>
      <c r="KIG2343" s="1452"/>
      <c r="KIH2343" s="1452"/>
      <c r="KII2343" s="1452"/>
      <c r="KIJ2343" s="1452"/>
      <c r="KIK2343" s="1452"/>
      <c r="KIL2343" s="1452"/>
      <c r="KIM2343" s="1452"/>
      <c r="KIN2343" s="1452"/>
      <c r="KIO2343" s="1452"/>
      <c r="KIP2343" s="1452"/>
      <c r="KIQ2343" s="1452"/>
      <c r="KIR2343" s="1452"/>
      <c r="KIS2343" s="1452"/>
      <c r="KIT2343" s="1452"/>
      <c r="KIU2343" s="1452"/>
      <c r="KIV2343" s="1452"/>
      <c r="KIW2343" s="1452"/>
      <c r="KIX2343" s="1452"/>
      <c r="KIY2343" s="1452"/>
      <c r="KIZ2343" s="1452"/>
      <c r="KJA2343" s="1452"/>
      <c r="KJB2343" s="1452"/>
      <c r="KJC2343" s="1452"/>
      <c r="KJD2343" s="1452"/>
      <c r="KJE2343" s="1452"/>
      <c r="KJF2343" s="1452"/>
      <c r="KJG2343" s="1452"/>
      <c r="KJH2343" s="1452"/>
      <c r="KJI2343" s="1452"/>
      <c r="KJJ2343" s="1452"/>
      <c r="KJK2343" s="1452"/>
      <c r="KJL2343" s="1452"/>
      <c r="KJM2343" s="1452"/>
      <c r="KJN2343" s="1452"/>
      <c r="KJO2343" s="1452"/>
      <c r="KJP2343" s="1452"/>
      <c r="KJQ2343" s="1452"/>
      <c r="KJR2343" s="1452"/>
      <c r="KJS2343" s="1452"/>
      <c r="KJT2343" s="1452"/>
      <c r="KJU2343" s="1452"/>
      <c r="KJV2343" s="1452"/>
      <c r="KJW2343" s="1452"/>
      <c r="KJX2343" s="1452"/>
      <c r="KJY2343" s="1452"/>
      <c r="KJZ2343" s="1452"/>
      <c r="KKA2343" s="1452"/>
      <c r="KKB2343" s="1452"/>
      <c r="KKC2343" s="1452"/>
      <c r="KKD2343" s="1452"/>
      <c r="KKE2343" s="1452"/>
      <c r="KKF2343" s="1452"/>
      <c r="KKG2343" s="1452"/>
      <c r="KKH2343" s="1452"/>
      <c r="KKI2343" s="1452"/>
      <c r="KKJ2343" s="1452"/>
      <c r="KKK2343" s="1452"/>
      <c r="KKL2343" s="1452"/>
      <c r="KKM2343" s="1452"/>
      <c r="KKN2343" s="1452"/>
      <c r="KKO2343" s="1452"/>
      <c r="KKP2343" s="1452"/>
      <c r="KKQ2343" s="1452"/>
      <c r="KKR2343" s="1452"/>
      <c r="KKS2343" s="1452"/>
      <c r="KKT2343" s="1452"/>
      <c r="KKU2343" s="1452"/>
      <c r="KKV2343" s="1452"/>
      <c r="KKW2343" s="1452"/>
      <c r="KKX2343" s="1452"/>
      <c r="KKY2343" s="1452"/>
      <c r="KKZ2343" s="1452"/>
      <c r="KLA2343" s="1452"/>
      <c r="KLB2343" s="1452"/>
      <c r="KLC2343" s="1452"/>
      <c r="KLD2343" s="1452"/>
      <c r="KLE2343" s="1452"/>
      <c r="KLF2343" s="1452"/>
      <c r="KLG2343" s="1452"/>
      <c r="KLH2343" s="1452"/>
      <c r="KLI2343" s="1452"/>
      <c r="KLJ2343" s="1452"/>
      <c r="KLK2343" s="1452"/>
      <c r="KLL2343" s="1452"/>
      <c r="KLM2343" s="1452"/>
      <c r="KLN2343" s="1452"/>
      <c r="KLO2343" s="1452"/>
      <c r="KLP2343" s="1452"/>
      <c r="KLQ2343" s="1452"/>
      <c r="KLR2343" s="1452"/>
      <c r="KLS2343" s="1452"/>
      <c r="KLT2343" s="1452"/>
      <c r="KLU2343" s="1452"/>
      <c r="KLV2343" s="1452"/>
      <c r="KLW2343" s="1452"/>
      <c r="KLX2343" s="1452"/>
      <c r="KLY2343" s="1452"/>
      <c r="KLZ2343" s="1452"/>
      <c r="KMA2343" s="1452"/>
      <c r="KMB2343" s="1452"/>
      <c r="KMC2343" s="1452"/>
      <c r="KMD2343" s="1452"/>
      <c r="KME2343" s="1452"/>
      <c r="KMF2343" s="1452"/>
      <c r="KMG2343" s="1452"/>
      <c r="KMH2343" s="1452"/>
      <c r="KMI2343" s="1452"/>
      <c r="KMJ2343" s="1452"/>
      <c r="KMK2343" s="1452"/>
      <c r="KML2343" s="1452"/>
      <c r="KMM2343" s="1452"/>
      <c r="KMN2343" s="1452"/>
      <c r="KMO2343" s="1452"/>
      <c r="KMP2343" s="1452"/>
      <c r="KMQ2343" s="1452"/>
      <c r="KMR2343" s="1452"/>
      <c r="KMS2343" s="1452"/>
      <c r="KMT2343" s="1452"/>
      <c r="KMU2343" s="1452"/>
      <c r="KMV2343" s="1452"/>
      <c r="KMW2343" s="1452"/>
      <c r="KMX2343" s="1452"/>
      <c r="KMY2343" s="1452"/>
      <c r="KMZ2343" s="1452"/>
      <c r="KNA2343" s="1452"/>
      <c r="KNB2343" s="1452"/>
      <c r="KNC2343" s="1452"/>
      <c r="KND2343" s="1452"/>
      <c r="KNE2343" s="1452"/>
      <c r="KNF2343" s="1452"/>
      <c r="KNG2343" s="1452"/>
      <c r="KNH2343" s="1452"/>
      <c r="KNI2343" s="1452"/>
      <c r="KNJ2343" s="1452"/>
      <c r="KNK2343" s="1452"/>
      <c r="KNL2343" s="1452"/>
      <c r="KNM2343" s="1452"/>
      <c r="KNN2343" s="1452"/>
      <c r="KNO2343" s="1452"/>
      <c r="KNP2343" s="1452"/>
      <c r="KNQ2343" s="1452"/>
      <c r="KNR2343" s="1452"/>
      <c r="KNS2343" s="1452"/>
      <c r="KNT2343" s="1452"/>
      <c r="KNU2343" s="1452"/>
      <c r="KNV2343" s="1452"/>
      <c r="KNW2343" s="1452"/>
      <c r="KNX2343" s="1452"/>
      <c r="KNY2343" s="1452"/>
      <c r="KNZ2343" s="1452"/>
      <c r="KOA2343" s="1452"/>
      <c r="KOB2343" s="1452"/>
      <c r="KOC2343" s="1452"/>
      <c r="KOD2343" s="1452"/>
      <c r="KOE2343" s="1452"/>
      <c r="KOF2343" s="1452"/>
      <c r="KOG2343" s="1452"/>
      <c r="KOH2343" s="1452"/>
      <c r="KOI2343" s="1452"/>
      <c r="KOJ2343" s="1452"/>
      <c r="KOK2343" s="1452"/>
      <c r="KOL2343" s="1452"/>
      <c r="KOM2343" s="1452"/>
      <c r="KON2343" s="1452"/>
      <c r="KOO2343" s="1452"/>
      <c r="KOP2343" s="1452"/>
      <c r="KOQ2343" s="1452"/>
      <c r="KOR2343" s="1452"/>
      <c r="KOS2343" s="1452"/>
      <c r="KOT2343" s="1452"/>
      <c r="KOU2343" s="1452"/>
      <c r="KOV2343" s="1452"/>
      <c r="KOW2343" s="1452"/>
      <c r="KOX2343" s="1452"/>
      <c r="KOY2343" s="1452"/>
      <c r="KOZ2343" s="1452"/>
      <c r="KPA2343" s="1452"/>
      <c r="KPB2343" s="1452"/>
      <c r="KPC2343" s="1452"/>
      <c r="KPD2343" s="1452"/>
      <c r="KPE2343" s="1452"/>
      <c r="KPF2343" s="1452"/>
      <c r="KPG2343" s="1452"/>
      <c r="KPH2343" s="1452"/>
      <c r="KPI2343" s="1452"/>
      <c r="KPJ2343" s="1452"/>
      <c r="KPK2343" s="1452"/>
      <c r="KPL2343" s="1452"/>
      <c r="KPM2343" s="1452"/>
      <c r="KPN2343" s="1452"/>
      <c r="KPO2343" s="1452"/>
      <c r="KPP2343" s="1452"/>
      <c r="KPQ2343" s="1452"/>
      <c r="KPR2343" s="1452"/>
      <c r="KPS2343" s="1452"/>
      <c r="KPT2343" s="1452"/>
      <c r="KPU2343" s="1452"/>
      <c r="KPV2343" s="1452"/>
      <c r="KPW2343" s="1452"/>
      <c r="KPX2343" s="1452"/>
      <c r="KPY2343" s="1452"/>
      <c r="KPZ2343" s="1452"/>
      <c r="KQA2343" s="1452"/>
      <c r="KQB2343" s="1452"/>
      <c r="KQC2343" s="1452"/>
      <c r="KQD2343" s="1452"/>
      <c r="KQE2343" s="1452"/>
      <c r="KQF2343" s="1452"/>
      <c r="KQG2343" s="1452"/>
      <c r="KQH2343" s="1452"/>
      <c r="KQI2343" s="1452"/>
      <c r="KQJ2343" s="1452"/>
      <c r="KQK2343" s="1452"/>
      <c r="KQL2343" s="1452"/>
      <c r="KQM2343" s="1452"/>
      <c r="KQN2343" s="1452"/>
      <c r="KQO2343" s="1452"/>
      <c r="KQP2343" s="1452"/>
      <c r="KQQ2343" s="1452"/>
      <c r="KQR2343" s="1452"/>
      <c r="KQS2343" s="1452"/>
      <c r="KQT2343" s="1452"/>
      <c r="KQU2343" s="1452"/>
      <c r="KQV2343" s="1452"/>
      <c r="KQW2343" s="1452"/>
      <c r="KQX2343" s="1452"/>
      <c r="KQY2343" s="1452"/>
      <c r="KQZ2343" s="1452"/>
      <c r="KRA2343" s="1452"/>
      <c r="KRB2343" s="1452"/>
      <c r="KRC2343" s="1452"/>
      <c r="KRD2343" s="1452"/>
      <c r="KRE2343" s="1452"/>
      <c r="KRF2343" s="1452"/>
      <c r="KRG2343" s="1452"/>
      <c r="KRH2343" s="1452"/>
      <c r="KRI2343" s="1452"/>
      <c r="KRJ2343" s="1452"/>
      <c r="KRK2343" s="1452"/>
      <c r="KRL2343" s="1452"/>
      <c r="KRM2343" s="1452"/>
      <c r="KRN2343" s="1452"/>
      <c r="KRO2343" s="1452"/>
      <c r="KRP2343" s="1452"/>
      <c r="KRQ2343" s="1452"/>
      <c r="KRR2343" s="1452"/>
      <c r="KRS2343" s="1452"/>
      <c r="KRT2343" s="1452"/>
      <c r="KRU2343" s="1452"/>
      <c r="KRV2343" s="1452"/>
      <c r="KRW2343" s="1452"/>
      <c r="KRX2343" s="1452"/>
      <c r="KRY2343" s="1452"/>
      <c r="KRZ2343" s="1452"/>
      <c r="KSA2343" s="1452"/>
      <c r="KSB2343" s="1452"/>
      <c r="KSC2343" s="1452"/>
      <c r="KSD2343" s="1452"/>
      <c r="KSE2343" s="1452"/>
      <c r="KSF2343" s="1452"/>
      <c r="KSG2343" s="1452"/>
      <c r="KSH2343" s="1452"/>
      <c r="KSI2343" s="1452"/>
      <c r="KSJ2343" s="1452"/>
      <c r="KSK2343" s="1452"/>
      <c r="KSL2343" s="1452"/>
      <c r="KSM2343" s="1452"/>
      <c r="KSN2343" s="1452"/>
      <c r="KSO2343" s="1452"/>
      <c r="KSP2343" s="1452"/>
      <c r="KSQ2343" s="1452"/>
      <c r="KSR2343" s="1452"/>
      <c r="KSS2343" s="1452"/>
      <c r="KST2343" s="1452"/>
      <c r="KSU2343" s="1452"/>
      <c r="KSV2343" s="1452"/>
      <c r="KSW2343" s="1452"/>
      <c r="KSX2343" s="1452"/>
      <c r="KSY2343" s="1452"/>
      <c r="KSZ2343" s="1452"/>
      <c r="KTA2343" s="1452"/>
      <c r="KTB2343" s="1452"/>
      <c r="KTC2343" s="1452"/>
      <c r="KTD2343" s="1452"/>
      <c r="KTE2343" s="1452"/>
      <c r="KTF2343" s="1452"/>
      <c r="KTG2343" s="1452"/>
      <c r="KTH2343" s="1452"/>
      <c r="KTI2343" s="1452"/>
      <c r="KTJ2343" s="1452"/>
      <c r="KTK2343" s="1452"/>
      <c r="KTL2343" s="1452"/>
      <c r="KTM2343" s="1452"/>
      <c r="KTN2343" s="1452"/>
      <c r="KTO2343" s="1452"/>
      <c r="KTP2343" s="1452"/>
      <c r="KTQ2343" s="1452"/>
      <c r="KTR2343" s="1452"/>
      <c r="KTS2343" s="1452"/>
      <c r="KTT2343" s="1452"/>
      <c r="KTU2343" s="1452"/>
      <c r="KTV2343" s="1452"/>
      <c r="KTW2343" s="1452"/>
      <c r="KTX2343" s="1452"/>
      <c r="KTY2343" s="1452"/>
      <c r="KTZ2343" s="1452"/>
      <c r="KUA2343" s="1452"/>
      <c r="KUB2343" s="1452"/>
      <c r="KUC2343" s="1452"/>
      <c r="KUD2343" s="1452"/>
      <c r="KUE2343" s="1452"/>
      <c r="KUF2343" s="1452"/>
      <c r="KUG2343" s="1452"/>
      <c r="KUH2343" s="1452"/>
      <c r="KUI2343" s="1452"/>
      <c r="KUJ2343" s="1452"/>
      <c r="KUK2343" s="1452"/>
      <c r="KUL2343" s="1452"/>
      <c r="KUM2343" s="1452"/>
      <c r="KUN2343" s="1452"/>
      <c r="KUO2343" s="1452"/>
      <c r="KUP2343" s="1452"/>
      <c r="KUQ2343" s="1452"/>
      <c r="KUR2343" s="1452"/>
      <c r="KUS2343" s="1452"/>
      <c r="KUT2343" s="1452"/>
      <c r="KUU2343" s="1452"/>
      <c r="KUV2343" s="1452"/>
      <c r="KUW2343" s="1452"/>
      <c r="KUX2343" s="1452"/>
      <c r="KUY2343" s="1452"/>
      <c r="KUZ2343" s="1452"/>
      <c r="KVA2343" s="1452"/>
      <c r="KVB2343" s="1452"/>
      <c r="KVC2343" s="1452"/>
      <c r="KVD2343" s="1452"/>
      <c r="KVE2343" s="1452"/>
      <c r="KVF2343" s="1452"/>
      <c r="KVG2343" s="1452"/>
      <c r="KVH2343" s="1452"/>
      <c r="KVI2343" s="1452"/>
      <c r="KVJ2343" s="1452"/>
      <c r="KVK2343" s="1452"/>
      <c r="KVL2343" s="1452"/>
      <c r="KVM2343" s="1452"/>
      <c r="KVN2343" s="1452"/>
      <c r="KVO2343" s="1452"/>
      <c r="KVP2343" s="1452"/>
      <c r="KVQ2343" s="1452"/>
      <c r="KVR2343" s="1452"/>
      <c r="KVS2343" s="1452"/>
      <c r="KVT2343" s="1452"/>
      <c r="KVU2343" s="1452"/>
      <c r="KVV2343" s="1452"/>
      <c r="KVW2343" s="1452"/>
      <c r="KVX2343" s="1452"/>
      <c r="KVY2343" s="1452"/>
      <c r="KVZ2343" s="1452"/>
      <c r="KWA2343" s="1452"/>
      <c r="KWB2343" s="1452"/>
      <c r="KWC2343" s="1452"/>
      <c r="KWD2343" s="1452"/>
      <c r="KWE2343" s="1452"/>
      <c r="KWF2343" s="1452"/>
      <c r="KWG2343" s="1452"/>
      <c r="KWH2343" s="1452"/>
      <c r="KWI2343" s="1452"/>
      <c r="KWJ2343" s="1452"/>
      <c r="KWK2343" s="1452"/>
      <c r="KWL2343" s="1452"/>
      <c r="KWM2343" s="1452"/>
      <c r="KWN2343" s="1452"/>
      <c r="KWO2343" s="1452"/>
      <c r="KWP2343" s="1452"/>
      <c r="KWQ2343" s="1452"/>
      <c r="KWR2343" s="1452"/>
      <c r="KWS2343" s="1452"/>
      <c r="KWT2343" s="1452"/>
      <c r="KWU2343" s="1452"/>
      <c r="KWV2343" s="1452"/>
      <c r="KWW2343" s="1452"/>
      <c r="KWX2343" s="1452"/>
      <c r="KWY2343" s="1452"/>
      <c r="KWZ2343" s="1452"/>
      <c r="KXA2343" s="1452"/>
      <c r="KXB2343" s="1452"/>
      <c r="KXC2343" s="1452"/>
      <c r="KXD2343" s="1452"/>
      <c r="KXE2343" s="1452"/>
      <c r="KXF2343" s="1452"/>
      <c r="KXG2343" s="1452"/>
      <c r="KXH2343" s="1452"/>
      <c r="KXI2343" s="1452"/>
      <c r="KXJ2343" s="1452"/>
      <c r="KXK2343" s="1452"/>
      <c r="KXL2343" s="1452"/>
      <c r="KXM2343" s="1452"/>
      <c r="KXN2343" s="1452"/>
      <c r="KXO2343" s="1452"/>
      <c r="KXP2343" s="1452"/>
      <c r="KXQ2343" s="1452"/>
      <c r="KXR2343" s="1452"/>
      <c r="KXS2343" s="1452"/>
      <c r="KXT2343" s="1452"/>
      <c r="KXU2343" s="1452"/>
      <c r="KXV2343" s="1452"/>
      <c r="KXW2343" s="1452"/>
      <c r="KXX2343" s="1452"/>
      <c r="KXY2343" s="1452"/>
      <c r="KXZ2343" s="1452"/>
      <c r="KYA2343" s="1452"/>
      <c r="KYB2343" s="1452"/>
      <c r="KYC2343" s="1452"/>
      <c r="KYD2343" s="1452"/>
      <c r="KYE2343" s="1452"/>
      <c r="KYF2343" s="1452"/>
      <c r="KYG2343" s="1452"/>
      <c r="KYH2343" s="1452"/>
      <c r="KYI2343" s="1452"/>
      <c r="KYJ2343" s="1452"/>
      <c r="KYK2343" s="1452"/>
      <c r="KYL2343" s="1452"/>
      <c r="KYM2343" s="1452"/>
      <c r="KYN2343" s="1452"/>
      <c r="KYO2343" s="1452"/>
      <c r="KYP2343" s="1452"/>
      <c r="KYQ2343" s="1452"/>
      <c r="KYR2343" s="1452"/>
      <c r="KYS2343" s="1452"/>
      <c r="KYT2343" s="1452"/>
      <c r="KYU2343" s="1452"/>
      <c r="KYV2343" s="1452"/>
      <c r="KYW2343" s="1452"/>
      <c r="KYX2343" s="1452"/>
      <c r="KYY2343" s="1452"/>
      <c r="KYZ2343" s="1452"/>
      <c r="KZA2343" s="1452"/>
      <c r="KZB2343" s="1452"/>
      <c r="KZC2343" s="1452"/>
      <c r="KZD2343" s="1452"/>
      <c r="KZE2343" s="1452"/>
      <c r="KZF2343" s="1452"/>
      <c r="KZG2343" s="1452"/>
      <c r="KZH2343" s="1452"/>
      <c r="KZI2343" s="1452"/>
      <c r="KZJ2343" s="1452"/>
      <c r="KZK2343" s="1452"/>
      <c r="KZL2343" s="1452"/>
      <c r="KZM2343" s="1452"/>
      <c r="KZN2343" s="1452"/>
      <c r="KZO2343" s="1452"/>
      <c r="KZP2343" s="1452"/>
      <c r="KZQ2343" s="1452"/>
      <c r="KZR2343" s="1452"/>
      <c r="KZS2343" s="1452"/>
      <c r="KZT2343" s="1452"/>
      <c r="KZU2343" s="1452"/>
      <c r="KZV2343" s="1452"/>
      <c r="KZW2343" s="1452"/>
      <c r="KZX2343" s="1452"/>
      <c r="KZY2343" s="1452"/>
      <c r="KZZ2343" s="1452"/>
      <c r="LAA2343" s="1452"/>
      <c r="LAB2343" s="1452"/>
      <c r="LAC2343" s="1452"/>
      <c r="LAD2343" s="1452"/>
      <c r="LAE2343" s="1452"/>
      <c r="LAF2343" s="1452"/>
      <c r="LAG2343" s="1452"/>
      <c r="LAH2343" s="1452"/>
      <c r="LAI2343" s="1452"/>
      <c r="LAJ2343" s="1452"/>
      <c r="LAK2343" s="1452"/>
      <c r="LAL2343" s="1452"/>
      <c r="LAM2343" s="1452"/>
      <c r="LAN2343" s="1452"/>
      <c r="LAO2343" s="1452"/>
      <c r="LAP2343" s="1452"/>
      <c r="LAQ2343" s="1452"/>
      <c r="LAR2343" s="1452"/>
      <c r="LAS2343" s="1452"/>
      <c r="LAT2343" s="1452"/>
      <c r="LAU2343" s="1452"/>
      <c r="LAV2343" s="1452"/>
      <c r="LAW2343" s="1452"/>
      <c r="LAX2343" s="1452"/>
      <c r="LAY2343" s="1452"/>
      <c r="LAZ2343" s="1452"/>
      <c r="LBA2343" s="1452"/>
      <c r="LBB2343" s="1452"/>
      <c r="LBC2343" s="1452"/>
      <c r="LBD2343" s="1452"/>
      <c r="LBE2343" s="1452"/>
      <c r="LBF2343" s="1452"/>
      <c r="LBG2343" s="1452"/>
      <c r="LBH2343" s="1452"/>
      <c r="LBI2343" s="1452"/>
      <c r="LBJ2343" s="1452"/>
      <c r="LBK2343" s="1452"/>
      <c r="LBL2343" s="1452"/>
      <c r="LBM2343" s="1452"/>
      <c r="LBN2343" s="1452"/>
      <c r="LBO2343" s="1452"/>
      <c r="LBP2343" s="1452"/>
      <c r="LBQ2343" s="1452"/>
      <c r="LBR2343" s="1452"/>
      <c r="LBS2343" s="1452"/>
      <c r="LBT2343" s="1452"/>
      <c r="LBU2343" s="1452"/>
      <c r="LBV2343" s="1452"/>
      <c r="LBW2343" s="1452"/>
      <c r="LBX2343" s="1452"/>
      <c r="LBY2343" s="1452"/>
      <c r="LBZ2343" s="1452"/>
      <c r="LCA2343" s="1452"/>
      <c r="LCB2343" s="1452"/>
      <c r="LCC2343" s="1452"/>
      <c r="LCD2343" s="1452"/>
      <c r="LCE2343" s="1452"/>
      <c r="LCF2343" s="1452"/>
      <c r="LCG2343" s="1452"/>
      <c r="LCH2343" s="1452"/>
      <c r="LCI2343" s="1452"/>
      <c r="LCJ2343" s="1452"/>
      <c r="LCK2343" s="1452"/>
      <c r="LCL2343" s="1452"/>
      <c r="LCM2343" s="1452"/>
      <c r="LCN2343" s="1452"/>
      <c r="LCO2343" s="1452"/>
      <c r="LCP2343" s="1452"/>
      <c r="LCQ2343" s="1452"/>
      <c r="LCR2343" s="1452"/>
      <c r="LCS2343" s="1452"/>
      <c r="LCT2343" s="1452"/>
      <c r="LCU2343" s="1452"/>
      <c r="LCV2343" s="1452"/>
      <c r="LCW2343" s="1452"/>
      <c r="LCX2343" s="1452"/>
      <c r="LCY2343" s="1452"/>
      <c r="LCZ2343" s="1452"/>
      <c r="LDA2343" s="1452"/>
      <c r="LDB2343" s="1452"/>
      <c r="LDC2343" s="1452"/>
      <c r="LDD2343" s="1452"/>
      <c r="LDE2343" s="1452"/>
      <c r="LDF2343" s="1452"/>
      <c r="LDG2343" s="1452"/>
      <c r="LDH2343" s="1452"/>
      <c r="LDI2343" s="1452"/>
      <c r="LDJ2343" s="1452"/>
      <c r="LDK2343" s="1452"/>
      <c r="LDL2343" s="1452"/>
      <c r="LDM2343" s="1452"/>
      <c r="LDN2343" s="1452"/>
      <c r="LDO2343" s="1452"/>
      <c r="LDP2343" s="1452"/>
      <c r="LDQ2343" s="1452"/>
      <c r="LDR2343" s="1452"/>
      <c r="LDS2343" s="1452"/>
      <c r="LDT2343" s="1452"/>
      <c r="LDU2343" s="1452"/>
      <c r="LDV2343" s="1452"/>
      <c r="LDW2343" s="1452"/>
      <c r="LDX2343" s="1452"/>
      <c r="LDY2343" s="1452"/>
      <c r="LDZ2343" s="1452"/>
      <c r="LEA2343" s="1452"/>
      <c r="LEB2343" s="1452"/>
      <c r="LEC2343" s="1452"/>
      <c r="LED2343" s="1452"/>
      <c r="LEE2343" s="1452"/>
      <c r="LEF2343" s="1452"/>
      <c r="LEG2343" s="1452"/>
      <c r="LEH2343" s="1452"/>
      <c r="LEI2343" s="1452"/>
      <c r="LEJ2343" s="1452"/>
      <c r="LEK2343" s="1452"/>
      <c r="LEL2343" s="1452"/>
      <c r="LEM2343" s="1452"/>
      <c r="LEN2343" s="1452"/>
      <c r="LEO2343" s="1452"/>
      <c r="LEP2343" s="1452"/>
      <c r="LEQ2343" s="1452"/>
      <c r="LER2343" s="1452"/>
      <c r="LES2343" s="1452"/>
      <c r="LET2343" s="1452"/>
      <c r="LEU2343" s="1452"/>
      <c r="LEV2343" s="1452"/>
      <c r="LEW2343" s="1452"/>
      <c r="LEX2343" s="1452"/>
      <c r="LEY2343" s="1452"/>
      <c r="LEZ2343" s="1452"/>
      <c r="LFA2343" s="1452"/>
      <c r="LFB2343" s="1452"/>
      <c r="LFC2343" s="1452"/>
      <c r="LFD2343" s="1452"/>
      <c r="LFE2343" s="1452"/>
      <c r="LFF2343" s="1452"/>
      <c r="LFG2343" s="1452"/>
      <c r="LFH2343" s="1452"/>
      <c r="LFI2343" s="1452"/>
      <c r="LFJ2343" s="1452"/>
      <c r="LFK2343" s="1452"/>
      <c r="LFL2343" s="1452"/>
      <c r="LFM2343" s="1452"/>
      <c r="LFN2343" s="1452"/>
      <c r="LFO2343" s="1452"/>
      <c r="LFP2343" s="1452"/>
      <c r="LFQ2343" s="1452"/>
      <c r="LFR2343" s="1452"/>
      <c r="LFS2343" s="1452"/>
      <c r="LFT2343" s="1452"/>
      <c r="LFU2343" s="1452"/>
      <c r="LFV2343" s="1452"/>
      <c r="LFW2343" s="1452"/>
      <c r="LFX2343" s="1452"/>
      <c r="LFY2343" s="1452"/>
      <c r="LFZ2343" s="1452"/>
      <c r="LGA2343" s="1452"/>
      <c r="LGB2343" s="1452"/>
      <c r="LGC2343" s="1452"/>
      <c r="LGD2343" s="1452"/>
      <c r="LGE2343" s="1452"/>
      <c r="LGF2343" s="1452"/>
      <c r="LGG2343" s="1452"/>
      <c r="LGH2343" s="1452"/>
      <c r="LGI2343" s="1452"/>
      <c r="LGJ2343" s="1452"/>
      <c r="LGK2343" s="1452"/>
      <c r="LGL2343" s="1452"/>
      <c r="LGM2343" s="1452"/>
      <c r="LGN2343" s="1452"/>
      <c r="LGO2343" s="1452"/>
      <c r="LGP2343" s="1452"/>
      <c r="LGQ2343" s="1452"/>
      <c r="LGR2343" s="1452"/>
      <c r="LGS2343" s="1452"/>
      <c r="LGT2343" s="1452"/>
      <c r="LGU2343" s="1452"/>
      <c r="LGV2343" s="1452"/>
      <c r="LGW2343" s="1452"/>
      <c r="LGX2343" s="1452"/>
      <c r="LGY2343" s="1452"/>
      <c r="LGZ2343" s="1452"/>
      <c r="LHA2343" s="1452"/>
      <c r="LHB2343" s="1452"/>
      <c r="LHC2343" s="1452"/>
      <c r="LHD2343" s="1452"/>
      <c r="LHE2343" s="1452"/>
      <c r="LHF2343" s="1452"/>
      <c r="LHG2343" s="1452"/>
      <c r="LHH2343" s="1452"/>
      <c r="LHI2343" s="1452"/>
      <c r="LHJ2343" s="1452"/>
      <c r="LHK2343" s="1452"/>
      <c r="LHL2343" s="1452"/>
      <c r="LHM2343" s="1452"/>
      <c r="LHN2343" s="1452"/>
      <c r="LHO2343" s="1452"/>
      <c r="LHP2343" s="1452"/>
      <c r="LHQ2343" s="1452"/>
      <c r="LHR2343" s="1452"/>
      <c r="LHS2343" s="1452"/>
      <c r="LHT2343" s="1452"/>
      <c r="LHU2343" s="1452"/>
      <c r="LHV2343" s="1452"/>
      <c r="LHW2343" s="1452"/>
      <c r="LHX2343" s="1452"/>
      <c r="LHY2343" s="1452"/>
      <c r="LHZ2343" s="1452"/>
      <c r="LIA2343" s="1452"/>
      <c r="LIB2343" s="1452"/>
      <c r="LIC2343" s="1452"/>
      <c r="LID2343" s="1452"/>
      <c r="LIE2343" s="1452"/>
      <c r="LIF2343" s="1452"/>
      <c r="LIG2343" s="1452"/>
      <c r="LIH2343" s="1452"/>
      <c r="LII2343" s="1452"/>
      <c r="LIJ2343" s="1452"/>
      <c r="LIK2343" s="1452"/>
      <c r="LIL2343" s="1452"/>
      <c r="LIM2343" s="1452"/>
      <c r="LIN2343" s="1452"/>
      <c r="LIO2343" s="1452"/>
      <c r="LIP2343" s="1452"/>
      <c r="LIQ2343" s="1452"/>
      <c r="LIR2343" s="1452"/>
      <c r="LIS2343" s="1452"/>
      <c r="LIT2343" s="1452"/>
      <c r="LIU2343" s="1452"/>
      <c r="LIV2343" s="1452"/>
      <c r="LIW2343" s="1452"/>
      <c r="LIX2343" s="1452"/>
      <c r="LIY2343" s="1452"/>
      <c r="LIZ2343" s="1452"/>
      <c r="LJA2343" s="1452"/>
      <c r="LJB2343" s="1452"/>
      <c r="LJC2343" s="1452"/>
      <c r="LJD2343" s="1452"/>
      <c r="LJE2343" s="1452"/>
      <c r="LJF2343" s="1452"/>
      <c r="LJG2343" s="1452"/>
      <c r="LJH2343" s="1452"/>
      <c r="LJI2343" s="1452"/>
      <c r="LJJ2343" s="1452"/>
      <c r="LJK2343" s="1452"/>
      <c r="LJL2343" s="1452"/>
      <c r="LJM2343" s="1452"/>
      <c r="LJN2343" s="1452"/>
      <c r="LJO2343" s="1452"/>
      <c r="LJP2343" s="1452"/>
      <c r="LJQ2343" s="1452"/>
      <c r="LJR2343" s="1452"/>
      <c r="LJS2343" s="1452"/>
      <c r="LJT2343" s="1452"/>
      <c r="LJU2343" s="1452"/>
      <c r="LJV2343" s="1452"/>
      <c r="LJW2343" s="1452"/>
      <c r="LJX2343" s="1452"/>
      <c r="LJY2343" s="1452"/>
      <c r="LJZ2343" s="1452"/>
      <c r="LKA2343" s="1452"/>
      <c r="LKB2343" s="1452"/>
      <c r="LKC2343" s="1452"/>
      <c r="LKD2343" s="1452"/>
      <c r="LKE2343" s="1452"/>
      <c r="LKF2343" s="1452"/>
      <c r="LKG2343" s="1452"/>
      <c r="LKH2343" s="1452"/>
      <c r="LKI2343" s="1452"/>
      <c r="LKJ2343" s="1452"/>
      <c r="LKK2343" s="1452"/>
      <c r="LKL2343" s="1452"/>
      <c r="LKM2343" s="1452"/>
      <c r="LKN2343" s="1452"/>
      <c r="LKO2343" s="1452"/>
      <c r="LKP2343" s="1452"/>
      <c r="LKQ2343" s="1452"/>
      <c r="LKR2343" s="1452"/>
      <c r="LKS2343" s="1452"/>
      <c r="LKT2343" s="1452"/>
      <c r="LKU2343" s="1452"/>
      <c r="LKV2343" s="1452"/>
      <c r="LKW2343" s="1452"/>
      <c r="LKX2343" s="1452"/>
      <c r="LKY2343" s="1452"/>
      <c r="LKZ2343" s="1452"/>
      <c r="LLA2343" s="1452"/>
      <c r="LLB2343" s="1452"/>
      <c r="LLC2343" s="1452"/>
      <c r="LLD2343" s="1452"/>
      <c r="LLE2343" s="1452"/>
      <c r="LLF2343" s="1452"/>
      <c r="LLG2343" s="1452"/>
      <c r="LLH2343" s="1452"/>
      <c r="LLI2343" s="1452"/>
      <c r="LLJ2343" s="1452"/>
      <c r="LLK2343" s="1452"/>
      <c r="LLL2343" s="1452"/>
      <c r="LLM2343" s="1452"/>
      <c r="LLN2343" s="1452"/>
      <c r="LLO2343" s="1452"/>
      <c r="LLP2343" s="1452"/>
      <c r="LLQ2343" s="1452"/>
      <c r="LLR2343" s="1452"/>
      <c r="LLS2343" s="1452"/>
      <c r="LLT2343" s="1452"/>
      <c r="LLU2343" s="1452"/>
      <c r="LLV2343" s="1452"/>
      <c r="LLW2343" s="1452"/>
      <c r="LLX2343" s="1452"/>
      <c r="LLY2343" s="1452"/>
      <c r="LLZ2343" s="1452"/>
      <c r="LMA2343" s="1452"/>
      <c r="LMB2343" s="1452"/>
      <c r="LMC2343" s="1452"/>
      <c r="LMD2343" s="1452"/>
      <c r="LME2343" s="1452"/>
      <c r="LMF2343" s="1452"/>
      <c r="LMG2343" s="1452"/>
      <c r="LMH2343" s="1452"/>
      <c r="LMI2343" s="1452"/>
      <c r="LMJ2343" s="1452"/>
      <c r="LMK2343" s="1452"/>
      <c r="LML2343" s="1452"/>
      <c r="LMM2343" s="1452"/>
      <c r="LMN2343" s="1452"/>
      <c r="LMO2343" s="1452"/>
      <c r="LMP2343" s="1452"/>
      <c r="LMQ2343" s="1452"/>
      <c r="LMR2343" s="1452"/>
      <c r="LMS2343" s="1452"/>
      <c r="LMT2343" s="1452"/>
      <c r="LMU2343" s="1452"/>
      <c r="LMV2343" s="1452"/>
      <c r="LMW2343" s="1452"/>
      <c r="LMX2343" s="1452"/>
      <c r="LMY2343" s="1452"/>
      <c r="LMZ2343" s="1452"/>
      <c r="LNA2343" s="1452"/>
      <c r="LNB2343" s="1452"/>
      <c r="LNC2343" s="1452"/>
      <c r="LND2343" s="1452"/>
      <c r="LNE2343" s="1452"/>
      <c r="LNF2343" s="1452"/>
      <c r="LNG2343" s="1452"/>
      <c r="LNH2343" s="1452"/>
      <c r="LNI2343" s="1452"/>
      <c r="LNJ2343" s="1452"/>
      <c r="LNK2343" s="1452"/>
      <c r="LNL2343" s="1452"/>
      <c r="LNM2343" s="1452"/>
      <c r="LNN2343" s="1452"/>
      <c r="LNO2343" s="1452"/>
      <c r="LNP2343" s="1452"/>
      <c r="LNQ2343" s="1452"/>
      <c r="LNR2343" s="1452"/>
      <c r="LNS2343" s="1452"/>
      <c r="LNT2343" s="1452"/>
      <c r="LNU2343" s="1452"/>
      <c r="LNV2343" s="1452"/>
      <c r="LNW2343" s="1452"/>
      <c r="LNX2343" s="1452"/>
      <c r="LNY2343" s="1452"/>
      <c r="LNZ2343" s="1452"/>
      <c r="LOA2343" s="1452"/>
      <c r="LOB2343" s="1452"/>
      <c r="LOC2343" s="1452"/>
      <c r="LOD2343" s="1452"/>
      <c r="LOE2343" s="1452"/>
      <c r="LOF2343" s="1452"/>
      <c r="LOG2343" s="1452"/>
      <c r="LOH2343" s="1452"/>
      <c r="LOI2343" s="1452"/>
      <c r="LOJ2343" s="1452"/>
      <c r="LOK2343" s="1452"/>
      <c r="LOL2343" s="1452"/>
      <c r="LOM2343" s="1452"/>
      <c r="LON2343" s="1452"/>
      <c r="LOO2343" s="1452"/>
      <c r="LOP2343" s="1452"/>
      <c r="LOQ2343" s="1452"/>
      <c r="LOR2343" s="1452"/>
      <c r="LOS2343" s="1452"/>
      <c r="LOT2343" s="1452"/>
      <c r="LOU2343" s="1452"/>
      <c r="LOV2343" s="1452"/>
      <c r="LOW2343" s="1452"/>
      <c r="LOX2343" s="1452"/>
      <c r="LOY2343" s="1452"/>
      <c r="LOZ2343" s="1452"/>
      <c r="LPA2343" s="1452"/>
      <c r="LPB2343" s="1452"/>
      <c r="LPC2343" s="1452"/>
      <c r="LPD2343" s="1452"/>
      <c r="LPE2343" s="1452"/>
      <c r="LPF2343" s="1452"/>
      <c r="LPG2343" s="1452"/>
      <c r="LPH2343" s="1452"/>
      <c r="LPI2343" s="1452"/>
      <c r="LPJ2343" s="1452"/>
      <c r="LPK2343" s="1452"/>
      <c r="LPL2343" s="1452"/>
      <c r="LPM2343" s="1452"/>
      <c r="LPN2343" s="1452"/>
      <c r="LPO2343" s="1452"/>
      <c r="LPP2343" s="1452"/>
      <c r="LPQ2343" s="1452"/>
      <c r="LPR2343" s="1452"/>
      <c r="LPS2343" s="1452"/>
      <c r="LPT2343" s="1452"/>
      <c r="LPU2343" s="1452"/>
      <c r="LPV2343" s="1452"/>
      <c r="LPW2343" s="1452"/>
      <c r="LPX2343" s="1452"/>
      <c r="LPY2343" s="1452"/>
      <c r="LPZ2343" s="1452"/>
      <c r="LQA2343" s="1452"/>
      <c r="LQB2343" s="1452"/>
      <c r="LQC2343" s="1452"/>
      <c r="LQD2343" s="1452"/>
      <c r="LQE2343" s="1452"/>
      <c r="LQF2343" s="1452"/>
      <c r="LQG2343" s="1452"/>
      <c r="LQH2343" s="1452"/>
      <c r="LQI2343" s="1452"/>
      <c r="LQJ2343" s="1452"/>
      <c r="LQK2343" s="1452"/>
      <c r="LQL2343" s="1452"/>
      <c r="LQM2343" s="1452"/>
      <c r="LQN2343" s="1452"/>
      <c r="LQO2343" s="1452"/>
      <c r="LQP2343" s="1452"/>
      <c r="LQQ2343" s="1452"/>
      <c r="LQR2343" s="1452"/>
      <c r="LQS2343" s="1452"/>
      <c r="LQT2343" s="1452"/>
      <c r="LQU2343" s="1452"/>
      <c r="LQV2343" s="1452"/>
      <c r="LQW2343" s="1452"/>
      <c r="LQX2343" s="1452"/>
      <c r="LQY2343" s="1452"/>
      <c r="LQZ2343" s="1452"/>
      <c r="LRA2343" s="1452"/>
      <c r="LRB2343" s="1452"/>
      <c r="LRC2343" s="1452"/>
      <c r="LRD2343" s="1452"/>
      <c r="LRE2343" s="1452"/>
      <c r="LRF2343" s="1452"/>
      <c r="LRG2343" s="1452"/>
      <c r="LRH2343" s="1452"/>
      <c r="LRI2343" s="1452"/>
      <c r="LRJ2343" s="1452"/>
      <c r="LRK2343" s="1452"/>
      <c r="LRL2343" s="1452"/>
      <c r="LRM2343" s="1452"/>
      <c r="LRN2343" s="1452"/>
      <c r="LRO2343" s="1452"/>
      <c r="LRP2343" s="1452"/>
      <c r="LRQ2343" s="1452"/>
      <c r="LRR2343" s="1452"/>
      <c r="LRS2343" s="1452"/>
      <c r="LRT2343" s="1452"/>
      <c r="LRU2343" s="1452"/>
      <c r="LRV2343" s="1452"/>
      <c r="LRW2343" s="1452"/>
      <c r="LRX2343" s="1452"/>
      <c r="LRY2343" s="1452"/>
      <c r="LRZ2343" s="1452"/>
      <c r="LSA2343" s="1452"/>
      <c r="LSB2343" s="1452"/>
      <c r="LSC2343" s="1452"/>
      <c r="LSD2343" s="1452"/>
      <c r="LSE2343" s="1452"/>
      <c r="LSF2343" s="1452"/>
      <c r="LSG2343" s="1452"/>
      <c r="LSH2343" s="1452"/>
      <c r="LSI2343" s="1452"/>
      <c r="LSJ2343" s="1452"/>
      <c r="LSK2343" s="1452"/>
      <c r="LSL2343" s="1452"/>
      <c r="LSM2343" s="1452"/>
      <c r="LSN2343" s="1452"/>
      <c r="LSO2343" s="1452"/>
      <c r="LSP2343" s="1452"/>
      <c r="LSQ2343" s="1452"/>
      <c r="LSR2343" s="1452"/>
      <c r="LSS2343" s="1452"/>
      <c r="LST2343" s="1452"/>
      <c r="LSU2343" s="1452"/>
      <c r="LSV2343" s="1452"/>
      <c r="LSW2343" s="1452"/>
      <c r="LSX2343" s="1452"/>
      <c r="LSY2343" s="1452"/>
      <c r="LSZ2343" s="1452"/>
      <c r="LTA2343" s="1452"/>
      <c r="LTB2343" s="1452"/>
      <c r="LTC2343" s="1452"/>
      <c r="LTD2343" s="1452"/>
      <c r="LTE2343" s="1452"/>
      <c r="LTF2343" s="1452"/>
      <c r="LTG2343" s="1452"/>
      <c r="LTH2343" s="1452"/>
      <c r="LTI2343" s="1452"/>
      <c r="LTJ2343" s="1452"/>
      <c r="LTK2343" s="1452"/>
      <c r="LTL2343" s="1452"/>
      <c r="LTM2343" s="1452"/>
      <c r="LTN2343" s="1452"/>
      <c r="LTO2343" s="1452"/>
      <c r="LTP2343" s="1452"/>
      <c r="LTQ2343" s="1452"/>
      <c r="LTR2343" s="1452"/>
      <c r="LTS2343" s="1452"/>
      <c r="LTT2343" s="1452"/>
      <c r="LTU2343" s="1452"/>
      <c r="LTV2343" s="1452"/>
      <c r="LTW2343" s="1452"/>
      <c r="LTX2343" s="1452"/>
      <c r="LTY2343" s="1452"/>
      <c r="LTZ2343" s="1452"/>
      <c r="LUA2343" s="1452"/>
      <c r="LUB2343" s="1452"/>
      <c r="LUC2343" s="1452"/>
      <c r="LUD2343" s="1452"/>
      <c r="LUE2343" s="1452"/>
      <c r="LUF2343" s="1452"/>
      <c r="LUG2343" s="1452"/>
      <c r="LUH2343" s="1452"/>
      <c r="LUI2343" s="1452"/>
      <c r="LUJ2343" s="1452"/>
      <c r="LUK2343" s="1452"/>
      <c r="LUL2343" s="1452"/>
      <c r="LUM2343" s="1452"/>
      <c r="LUN2343" s="1452"/>
      <c r="LUO2343" s="1452"/>
      <c r="LUP2343" s="1452"/>
      <c r="LUQ2343" s="1452"/>
      <c r="LUR2343" s="1452"/>
      <c r="LUS2343" s="1452"/>
      <c r="LUT2343" s="1452"/>
      <c r="LUU2343" s="1452"/>
      <c r="LUV2343" s="1452"/>
      <c r="LUW2343" s="1452"/>
      <c r="LUX2343" s="1452"/>
      <c r="LUY2343" s="1452"/>
      <c r="LUZ2343" s="1452"/>
      <c r="LVA2343" s="1452"/>
      <c r="LVB2343" s="1452"/>
      <c r="LVC2343" s="1452"/>
      <c r="LVD2343" s="1452"/>
      <c r="LVE2343" s="1452"/>
      <c r="LVF2343" s="1452"/>
      <c r="LVG2343" s="1452"/>
      <c r="LVH2343" s="1452"/>
      <c r="LVI2343" s="1452"/>
      <c r="LVJ2343" s="1452"/>
      <c r="LVK2343" s="1452"/>
      <c r="LVL2343" s="1452"/>
      <c r="LVM2343" s="1452"/>
      <c r="LVN2343" s="1452"/>
      <c r="LVO2343" s="1452"/>
      <c r="LVP2343" s="1452"/>
      <c r="LVQ2343" s="1452"/>
      <c r="LVR2343" s="1452"/>
      <c r="LVS2343" s="1452"/>
      <c r="LVT2343" s="1452"/>
      <c r="LVU2343" s="1452"/>
      <c r="LVV2343" s="1452"/>
      <c r="LVW2343" s="1452"/>
      <c r="LVX2343" s="1452"/>
      <c r="LVY2343" s="1452"/>
      <c r="LVZ2343" s="1452"/>
      <c r="LWA2343" s="1452"/>
      <c r="LWB2343" s="1452"/>
      <c r="LWC2343" s="1452"/>
      <c r="LWD2343" s="1452"/>
      <c r="LWE2343" s="1452"/>
      <c r="LWF2343" s="1452"/>
      <c r="LWG2343" s="1452"/>
      <c r="LWH2343" s="1452"/>
      <c r="LWI2343" s="1452"/>
      <c r="LWJ2343" s="1452"/>
      <c r="LWK2343" s="1452"/>
      <c r="LWL2343" s="1452"/>
      <c r="LWM2343" s="1452"/>
      <c r="LWN2343" s="1452"/>
      <c r="LWO2343" s="1452"/>
      <c r="LWP2343" s="1452"/>
      <c r="LWQ2343" s="1452"/>
      <c r="LWR2343" s="1452"/>
      <c r="LWS2343" s="1452"/>
      <c r="LWT2343" s="1452"/>
      <c r="LWU2343" s="1452"/>
      <c r="LWV2343" s="1452"/>
      <c r="LWW2343" s="1452"/>
      <c r="LWX2343" s="1452"/>
      <c r="LWY2343" s="1452"/>
      <c r="LWZ2343" s="1452"/>
      <c r="LXA2343" s="1452"/>
      <c r="LXB2343" s="1452"/>
      <c r="LXC2343" s="1452"/>
      <c r="LXD2343" s="1452"/>
      <c r="LXE2343" s="1452"/>
      <c r="LXF2343" s="1452"/>
      <c r="LXG2343" s="1452"/>
      <c r="LXH2343" s="1452"/>
      <c r="LXI2343" s="1452"/>
      <c r="LXJ2343" s="1452"/>
      <c r="LXK2343" s="1452"/>
      <c r="LXL2343" s="1452"/>
      <c r="LXM2343" s="1452"/>
      <c r="LXN2343" s="1452"/>
      <c r="LXO2343" s="1452"/>
      <c r="LXP2343" s="1452"/>
      <c r="LXQ2343" s="1452"/>
      <c r="LXR2343" s="1452"/>
      <c r="LXS2343" s="1452"/>
      <c r="LXT2343" s="1452"/>
      <c r="LXU2343" s="1452"/>
      <c r="LXV2343" s="1452"/>
      <c r="LXW2343" s="1452"/>
      <c r="LXX2343" s="1452"/>
      <c r="LXY2343" s="1452"/>
      <c r="LXZ2343" s="1452"/>
      <c r="LYA2343" s="1452"/>
      <c r="LYB2343" s="1452"/>
      <c r="LYC2343" s="1452"/>
      <c r="LYD2343" s="1452"/>
      <c r="LYE2343" s="1452"/>
      <c r="LYF2343" s="1452"/>
      <c r="LYG2343" s="1452"/>
      <c r="LYH2343" s="1452"/>
      <c r="LYI2343" s="1452"/>
      <c r="LYJ2343" s="1452"/>
      <c r="LYK2343" s="1452"/>
      <c r="LYL2343" s="1452"/>
      <c r="LYM2343" s="1452"/>
      <c r="LYN2343" s="1452"/>
      <c r="LYO2343" s="1452"/>
      <c r="LYP2343" s="1452"/>
      <c r="LYQ2343" s="1452"/>
      <c r="LYR2343" s="1452"/>
      <c r="LYS2343" s="1452"/>
      <c r="LYT2343" s="1452"/>
      <c r="LYU2343" s="1452"/>
      <c r="LYV2343" s="1452"/>
      <c r="LYW2343" s="1452"/>
      <c r="LYX2343" s="1452"/>
      <c r="LYY2343" s="1452"/>
      <c r="LYZ2343" s="1452"/>
      <c r="LZA2343" s="1452"/>
      <c r="LZB2343" s="1452"/>
      <c r="LZC2343" s="1452"/>
      <c r="LZD2343" s="1452"/>
      <c r="LZE2343" s="1452"/>
      <c r="LZF2343" s="1452"/>
      <c r="LZG2343" s="1452"/>
      <c r="LZH2343" s="1452"/>
      <c r="LZI2343" s="1452"/>
      <c r="LZJ2343" s="1452"/>
      <c r="LZK2343" s="1452"/>
      <c r="LZL2343" s="1452"/>
      <c r="LZM2343" s="1452"/>
      <c r="LZN2343" s="1452"/>
      <c r="LZO2343" s="1452"/>
      <c r="LZP2343" s="1452"/>
      <c r="LZQ2343" s="1452"/>
      <c r="LZR2343" s="1452"/>
      <c r="LZS2343" s="1452"/>
      <c r="LZT2343" s="1452"/>
      <c r="LZU2343" s="1452"/>
      <c r="LZV2343" s="1452"/>
      <c r="LZW2343" s="1452"/>
      <c r="LZX2343" s="1452"/>
      <c r="LZY2343" s="1452"/>
      <c r="LZZ2343" s="1452"/>
      <c r="MAA2343" s="1452"/>
      <c r="MAB2343" s="1452"/>
      <c r="MAC2343" s="1452"/>
      <c r="MAD2343" s="1452"/>
      <c r="MAE2343" s="1452"/>
      <c r="MAF2343" s="1452"/>
      <c r="MAG2343" s="1452"/>
      <c r="MAH2343" s="1452"/>
      <c r="MAI2343" s="1452"/>
      <c r="MAJ2343" s="1452"/>
      <c r="MAK2343" s="1452"/>
      <c r="MAL2343" s="1452"/>
      <c r="MAM2343" s="1452"/>
      <c r="MAN2343" s="1452"/>
      <c r="MAO2343" s="1452"/>
      <c r="MAP2343" s="1452"/>
      <c r="MAQ2343" s="1452"/>
      <c r="MAR2343" s="1452"/>
      <c r="MAS2343" s="1452"/>
      <c r="MAT2343" s="1452"/>
      <c r="MAU2343" s="1452"/>
      <c r="MAV2343" s="1452"/>
      <c r="MAW2343" s="1452"/>
      <c r="MAX2343" s="1452"/>
      <c r="MAY2343" s="1452"/>
      <c r="MAZ2343" s="1452"/>
      <c r="MBA2343" s="1452"/>
      <c r="MBB2343" s="1452"/>
      <c r="MBC2343" s="1452"/>
      <c r="MBD2343" s="1452"/>
      <c r="MBE2343" s="1452"/>
      <c r="MBF2343" s="1452"/>
      <c r="MBG2343" s="1452"/>
      <c r="MBH2343" s="1452"/>
      <c r="MBI2343" s="1452"/>
      <c r="MBJ2343" s="1452"/>
      <c r="MBK2343" s="1452"/>
      <c r="MBL2343" s="1452"/>
      <c r="MBM2343" s="1452"/>
      <c r="MBN2343" s="1452"/>
      <c r="MBO2343" s="1452"/>
      <c r="MBP2343" s="1452"/>
      <c r="MBQ2343" s="1452"/>
      <c r="MBR2343" s="1452"/>
      <c r="MBS2343" s="1452"/>
      <c r="MBT2343" s="1452"/>
      <c r="MBU2343" s="1452"/>
      <c r="MBV2343" s="1452"/>
      <c r="MBW2343" s="1452"/>
      <c r="MBX2343" s="1452"/>
      <c r="MBY2343" s="1452"/>
      <c r="MBZ2343" s="1452"/>
      <c r="MCA2343" s="1452"/>
      <c r="MCB2343" s="1452"/>
      <c r="MCC2343" s="1452"/>
      <c r="MCD2343" s="1452"/>
      <c r="MCE2343" s="1452"/>
      <c r="MCF2343" s="1452"/>
      <c r="MCG2343" s="1452"/>
      <c r="MCH2343" s="1452"/>
      <c r="MCI2343" s="1452"/>
      <c r="MCJ2343" s="1452"/>
      <c r="MCK2343" s="1452"/>
      <c r="MCL2343" s="1452"/>
      <c r="MCM2343" s="1452"/>
      <c r="MCN2343" s="1452"/>
      <c r="MCO2343" s="1452"/>
      <c r="MCP2343" s="1452"/>
      <c r="MCQ2343" s="1452"/>
      <c r="MCR2343" s="1452"/>
      <c r="MCS2343" s="1452"/>
      <c r="MCT2343" s="1452"/>
      <c r="MCU2343" s="1452"/>
      <c r="MCV2343" s="1452"/>
      <c r="MCW2343" s="1452"/>
      <c r="MCX2343" s="1452"/>
      <c r="MCY2343" s="1452"/>
      <c r="MCZ2343" s="1452"/>
      <c r="MDA2343" s="1452"/>
      <c r="MDB2343" s="1452"/>
      <c r="MDC2343" s="1452"/>
      <c r="MDD2343" s="1452"/>
      <c r="MDE2343" s="1452"/>
      <c r="MDF2343" s="1452"/>
      <c r="MDG2343" s="1452"/>
      <c r="MDH2343" s="1452"/>
      <c r="MDI2343" s="1452"/>
      <c r="MDJ2343" s="1452"/>
      <c r="MDK2343" s="1452"/>
      <c r="MDL2343" s="1452"/>
      <c r="MDM2343" s="1452"/>
      <c r="MDN2343" s="1452"/>
      <c r="MDO2343" s="1452"/>
      <c r="MDP2343" s="1452"/>
      <c r="MDQ2343" s="1452"/>
      <c r="MDR2343" s="1452"/>
      <c r="MDS2343" s="1452"/>
      <c r="MDT2343" s="1452"/>
      <c r="MDU2343" s="1452"/>
      <c r="MDV2343" s="1452"/>
      <c r="MDW2343" s="1452"/>
      <c r="MDX2343" s="1452"/>
      <c r="MDY2343" s="1452"/>
      <c r="MDZ2343" s="1452"/>
      <c r="MEA2343" s="1452"/>
      <c r="MEB2343" s="1452"/>
      <c r="MEC2343" s="1452"/>
      <c r="MED2343" s="1452"/>
      <c r="MEE2343" s="1452"/>
      <c r="MEF2343" s="1452"/>
      <c r="MEG2343" s="1452"/>
      <c r="MEH2343" s="1452"/>
      <c r="MEI2343" s="1452"/>
      <c r="MEJ2343" s="1452"/>
      <c r="MEK2343" s="1452"/>
      <c r="MEL2343" s="1452"/>
      <c r="MEM2343" s="1452"/>
      <c r="MEN2343" s="1452"/>
      <c r="MEO2343" s="1452"/>
      <c r="MEP2343" s="1452"/>
      <c r="MEQ2343" s="1452"/>
      <c r="MER2343" s="1452"/>
      <c r="MES2343" s="1452"/>
      <c r="MET2343" s="1452"/>
      <c r="MEU2343" s="1452"/>
      <c r="MEV2343" s="1452"/>
      <c r="MEW2343" s="1452"/>
      <c r="MEX2343" s="1452"/>
      <c r="MEY2343" s="1452"/>
      <c r="MEZ2343" s="1452"/>
      <c r="MFA2343" s="1452"/>
      <c r="MFB2343" s="1452"/>
      <c r="MFC2343" s="1452"/>
      <c r="MFD2343" s="1452"/>
      <c r="MFE2343" s="1452"/>
      <c r="MFF2343" s="1452"/>
      <c r="MFG2343" s="1452"/>
      <c r="MFH2343" s="1452"/>
      <c r="MFI2343" s="1452"/>
      <c r="MFJ2343" s="1452"/>
      <c r="MFK2343" s="1452"/>
      <c r="MFL2343" s="1452"/>
      <c r="MFM2343" s="1452"/>
      <c r="MFN2343" s="1452"/>
      <c r="MFO2343" s="1452"/>
      <c r="MFP2343" s="1452"/>
      <c r="MFQ2343" s="1452"/>
      <c r="MFR2343" s="1452"/>
      <c r="MFS2343" s="1452"/>
      <c r="MFT2343" s="1452"/>
      <c r="MFU2343" s="1452"/>
      <c r="MFV2343" s="1452"/>
      <c r="MFW2343" s="1452"/>
      <c r="MFX2343" s="1452"/>
      <c r="MFY2343" s="1452"/>
      <c r="MFZ2343" s="1452"/>
      <c r="MGA2343" s="1452"/>
      <c r="MGB2343" s="1452"/>
      <c r="MGC2343" s="1452"/>
      <c r="MGD2343" s="1452"/>
      <c r="MGE2343" s="1452"/>
      <c r="MGF2343" s="1452"/>
      <c r="MGG2343" s="1452"/>
      <c r="MGH2343" s="1452"/>
      <c r="MGI2343" s="1452"/>
      <c r="MGJ2343" s="1452"/>
      <c r="MGK2343" s="1452"/>
      <c r="MGL2343" s="1452"/>
      <c r="MGM2343" s="1452"/>
      <c r="MGN2343" s="1452"/>
      <c r="MGO2343" s="1452"/>
      <c r="MGP2343" s="1452"/>
      <c r="MGQ2343" s="1452"/>
      <c r="MGR2343" s="1452"/>
      <c r="MGS2343" s="1452"/>
      <c r="MGT2343" s="1452"/>
      <c r="MGU2343" s="1452"/>
      <c r="MGV2343" s="1452"/>
      <c r="MGW2343" s="1452"/>
      <c r="MGX2343" s="1452"/>
      <c r="MGY2343" s="1452"/>
      <c r="MGZ2343" s="1452"/>
      <c r="MHA2343" s="1452"/>
      <c r="MHB2343" s="1452"/>
      <c r="MHC2343" s="1452"/>
      <c r="MHD2343" s="1452"/>
      <c r="MHE2343" s="1452"/>
      <c r="MHF2343" s="1452"/>
      <c r="MHG2343" s="1452"/>
      <c r="MHH2343" s="1452"/>
      <c r="MHI2343" s="1452"/>
      <c r="MHJ2343" s="1452"/>
      <c r="MHK2343" s="1452"/>
      <c r="MHL2343" s="1452"/>
      <c r="MHM2343" s="1452"/>
      <c r="MHN2343" s="1452"/>
      <c r="MHO2343" s="1452"/>
      <c r="MHP2343" s="1452"/>
      <c r="MHQ2343" s="1452"/>
      <c r="MHR2343" s="1452"/>
      <c r="MHS2343" s="1452"/>
      <c r="MHT2343" s="1452"/>
      <c r="MHU2343" s="1452"/>
      <c r="MHV2343" s="1452"/>
      <c r="MHW2343" s="1452"/>
      <c r="MHX2343" s="1452"/>
      <c r="MHY2343" s="1452"/>
      <c r="MHZ2343" s="1452"/>
      <c r="MIA2343" s="1452"/>
      <c r="MIB2343" s="1452"/>
      <c r="MIC2343" s="1452"/>
      <c r="MID2343" s="1452"/>
      <c r="MIE2343" s="1452"/>
      <c r="MIF2343" s="1452"/>
      <c r="MIG2343" s="1452"/>
      <c r="MIH2343" s="1452"/>
      <c r="MII2343" s="1452"/>
      <c r="MIJ2343" s="1452"/>
      <c r="MIK2343" s="1452"/>
      <c r="MIL2343" s="1452"/>
      <c r="MIM2343" s="1452"/>
      <c r="MIN2343" s="1452"/>
      <c r="MIO2343" s="1452"/>
      <c r="MIP2343" s="1452"/>
      <c r="MIQ2343" s="1452"/>
      <c r="MIR2343" s="1452"/>
      <c r="MIS2343" s="1452"/>
      <c r="MIT2343" s="1452"/>
      <c r="MIU2343" s="1452"/>
      <c r="MIV2343" s="1452"/>
      <c r="MIW2343" s="1452"/>
      <c r="MIX2343" s="1452"/>
      <c r="MIY2343" s="1452"/>
      <c r="MIZ2343" s="1452"/>
      <c r="MJA2343" s="1452"/>
      <c r="MJB2343" s="1452"/>
      <c r="MJC2343" s="1452"/>
      <c r="MJD2343" s="1452"/>
      <c r="MJE2343" s="1452"/>
      <c r="MJF2343" s="1452"/>
      <c r="MJG2343" s="1452"/>
      <c r="MJH2343" s="1452"/>
      <c r="MJI2343" s="1452"/>
      <c r="MJJ2343" s="1452"/>
      <c r="MJK2343" s="1452"/>
      <c r="MJL2343" s="1452"/>
      <c r="MJM2343" s="1452"/>
      <c r="MJN2343" s="1452"/>
      <c r="MJO2343" s="1452"/>
      <c r="MJP2343" s="1452"/>
      <c r="MJQ2343" s="1452"/>
      <c r="MJR2343" s="1452"/>
      <c r="MJS2343" s="1452"/>
      <c r="MJT2343" s="1452"/>
      <c r="MJU2343" s="1452"/>
      <c r="MJV2343" s="1452"/>
      <c r="MJW2343" s="1452"/>
      <c r="MJX2343" s="1452"/>
      <c r="MJY2343" s="1452"/>
      <c r="MJZ2343" s="1452"/>
      <c r="MKA2343" s="1452"/>
      <c r="MKB2343" s="1452"/>
      <c r="MKC2343" s="1452"/>
      <c r="MKD2343" s="1452"/>
      <c r="MKE2343" s="1452"/>
      <c r="MKF2343" s="1452"/>
      <c r="MKG2343" s="1452"/>
      <c r="MKH2343" s="1452"/>
      <c r="MKI2343" s="1452"/>
      <c r="MKJ2343" s="1452"/>
      <c r="MKK2343" s="1452"/>
      <c r="MKL2343" s="1452"/>
      <c r="MKM2343" s="1452"/>
      <c r="MKN2343" s="1452"/>
      <c r="MKO2343" s="1452"/>
      <c r="MKP2343" s="1452"/>
      <c r="MKQ2343" s="1452"/>
      <c r="MKR2343" s="1452"/>
      <c r="MKS2343" s="1452"/>
      <c r="MKT2343" s="1452"/>
      <c r="MKU2343" s="1452"/>
      <c r="MKV2343" s="1452"/>
      <c r="MKW2343" s="1452"/>
      <c r="MKX2343" s="1452"/>
      <c r="MKY2343" s="1452"/>
      <c r="MKZ2343" s="1452"/>
      <c r="MLA2343" s="1452"/>
      <c r="MLB2343" s="1452"/>
      <c r="MLC2343" s="1452"/>
      <c r="MLD2343" s="1452"/>
      <c r="MLE2343" s="1452"/>
      <c r="MLF2343" s="1452"/>
      <c r="MLG2343" s="1452"/>
      <c r="MLH2343" s="1452"/>
      <c r="MLI2343" s="1452"/>
      <c r="MLJ2343" s="1452"/>
      <c r="MLK2343" s="1452"/>
      <c r="MLL2343" s="1452"/>
      <c r="MLM2343" s="1452"/>
      <c r="MLN2343" s="1452"/>
      <c r="MLO2343" s="1452"/>
      <c r="MLP2343" s="1452"/>
      <c r="MLQ2343" s="1452"/>
      <c r="MLR2343" s="1452"/>
      <c r="MLS2343" s="1452"/>
      <c r="MLT2343" s="1452"/>
      <c r="MLU2343" s="1452"/>
      <c r="MLV2343" s="1452"/>
      <c r="MLW2343" s="1452"/>
      <c r="MLX2343" s="1452"/>
      <c r="MLY2343" s="1452"/>
      <c r="MLZ2343" s="1452"/>
      <c r="MMA2343" s="1452"/>
      <c r="MMB2343" s="1452"/>
      <c r="MMC2343" s="1452"/>
      <c r="MMD2343" s="1452"/>
      <c r="MME2343" s="1452"/>
      <c r="MMF2343" s="1452"/>
      <c r="MMG2343" s="1452"/>
      <c r="MMH2343" s="1452"/>
      <c r="MMI2343" s="1452"/>
      <c r="MMJ2343" s="1452"/>
      <c r="MMK2343" s="1452"/>
      <c r="MML2343" s="1452"/>
      <c r="MMM2343" s="1452"/>
      <c r="MMN2343" s="1452"/>
      <c r="MMO2343" s="1452"/>
      <c r="MMP2343" s="1452"/>
      <c r="MMQ2343" s="1452"/>
      <c r="MMR2343" s="1452"/>
      <c r="MMS2343" s="1452"/>
      <c r="MMT2343" s="1452"/>
      <c r="MMU2343" s="1452"/>
      <c r="MMV2343" s="1452"/>
      <c r="MMW2343" s="1452"/>
      <c r="MMX2343" s="1452"/>
      <c r="MMY2343" s="1452"/>
      <c r="MMZ2343" s="1452"/>
      <c r="MNA2343" s="1452"/>
      <c r="MNB2343" s="1452"/>
      <c r="MNC2343" s="1452"/>
      <c r="MND2343" s="1452"/>
      <c r="MNE2343" s="1452"/>
      <c r="MNF2343" s="1452"/>
      <c r="MNG2343" s="1452"/>
      <c r="MNH2343" s="1452"/>
      <c r="MNI2343" s="1452"/>
      <c r="MNJ2343" s="1452"/>
      <c r="MNK2343" s="1452"/>
      <c r="MNL2343" s="1452"/>
      <c r="MNM2343" s="1452"/>
      <c r="MNN2343" s="1452"/>
      <c r="MNO2343" s="1452"/>
      <c r="MNP2343" s="1452"/>
      <c r="MNQ2343" s="1452"/>
      <c r="MNR2343" s="1452"/>
      <c r="MNS2343" s="1452"/>
      <c r="MNT2343" s="1452"/>
      <c r="MNU2343" s="1452"/>
      <c r="MNV2343" s="1452"/>
      <c r="MNW2343" s="1452"/>
      <c r="MNX2343" s="1452"/>
      <c r="MNY2343" s="1452"/>
      <c r="MNZ2343" s="1452"/>
      <c r="MOA2343" s="1452"/>
      <c r="MOB2343" s="1452"/>
      <c r="MOC2343" s="1452"/>
      <c r="MOD2343" s="1452"/>
      <c r="MOE2343" s="1452"/>
      <c r="MOF2343" s="1452"/>
      <c r="MOG2343" s="1452"/>
      <c r="MOH2343" s="1452"/>
      <c r="MOI2343" s="1452"/>
      <c r="MOJ2343" s="1452"/>
      <c r="MOK2343" s="1452"/>
      <c r="MOL2343" s="1452"/>
      <c r="MOM2343" s="1452"/>
      <c r="MON2343" s="1452"/>
      <c r="MOO2343" s="1452"/>
      <c r="MOP2343" s="1452"/>
      <c r="MOQ2343" s="1452"/>
      <c r="MOR2343" s="1452"/>
      <c r="MOS2343" s="1452"/>
      <c r="MOT2343" s="1452"/>
      <c r="MOU2343" s="1452"/>
      <c r="MOV2343" s="1452"/>
      <c r="MOW2343" s="1452"/>
      <c r="MOX2343" s="1452"/>
      <c r="MOY2343" s="1452"/>
      <c r="MOZ2343" s="1452"/>
      <c r="MPA2343" s="1452"/>
      <c r="MPB2343" s="1452"/>
      <c r="MPC2343" s="1452"/>
      <c r="MPD2343" s="1452"/>
      <c r="MPE2343" s="1452"/>
      <c r="MPF2343" s="1452"/>
      <c r="MPG2343" s="1452"/>
      <c r="MPH2343" s="1452"/>
      <c r="MPI2343" s="1452"/>
      <c r="MPJ2343" s="1452"/>
      <c r="MPK2343" s="1452"/>
      <c r="MPL2343" s="1452"/>
      <c r="MPM2343" s="1452"/>
      <c r="MPN2343" s="1452"/>
      <c r="MPO2343" s="1452"/>
      <c r="MPP2343" s="1452"/>
      <c r="MPQ2343" s="1452"/>
      <c r="MPR2343" s="1452"/>
      <c r="MPS2343" s="1452"/>
      <c r="MPT2343" s="1452"/>
      <c r="MPU2343" s="1452"/>
      <c r="MPV2343" s="1452"/>
      <c r="MPW2343" s="1452"/>
      <c r="MPX2343" s="1452"/>
      <c r="MPY2343" s="1452"/>
      <c r="MPZ2343" s="1452"/>
      <c r="MQA2343" s="1452"/>
      <c r="MQB2343" s="1452"/>
      <c r="MQC2343" s="1452"/>
      <c r="MQD2343" s="1452"/>
      <c r="MQE2343" s="1452"/>
      <c r="MQF2343" s="1452"/>
      <c r="MQG2343" s="1452"/>
      <c r="MQH2343" s="1452"/>
      <c r="MQI2343" s="1452"/>
      <c r="MQJ2343" s="1452"/>
      <c r="MQK2343" s="1452"/>
      <c r="MQL2343" s="1452"/>
      <c r="MQM2343" s="1452"/>
      <c r="MQN2343" s="1452"/>
      <c r="MQO2343" s="1452"/>
      <c r="MQP2343" s="1452"/>
      <c r="MQQ2343" s="1452"/>
      <c r="MQR2343" s="1452"/>
      <c r="MQS2343" s="1452"/>
      <c r="MQT2343" s="1452"/>
      <c r="MQU2343" s="1452"/>
      <c r="MQV2343" s="1452"/>
      <c r="MQW2343" s="1452"/>
      <c r="MQX2343" s="1452"/>
      <c r="MQY2343" s="1452"/>
      <c r="MQZ2343" s="1452"/>
      <c r="MRA2343" s="1452"/>
      <c r="MRB2343" s="1452"/>
      <c r="MRC2343" s="1452"/>
      <c r="MRD2343" s="1452"/>
      <c r="MRE2343" s="1452"/>
      <c r="MRF2343" s="1452"/>
      <c r="MRG2343" s="1452"/>
      <c r="MRH2343" s="1452"/>
      <c r="MRI2343" s="1452"/>
      <c r="MRJ2343" s="1452"/>
      <c r="MRK2343" s="1452"/>
      <c r="MRL2343" s="1452"/>
      <c r="MRM2343" s="1452"/>
      <c r="MRN2343" s="1452"/>
      <c r="MRO2343" s="1452"/>
      <c r="MRP2343" s="1452"/>
      <c r="MRQ2343" s="1452"/>
      <c r="MRR2343" s="1452"/>
      <c r="MRS2343" s="1452"/>
      <c r="MRT2343" s="1452"/>
      <c r="MRU2343" s="1452"/>
      <c r="MRV2343" s="1452"/>
      <c r="MRW2343" s="1452"/>
      <c r="MRX2343" s="1452"/>
      <c r="MRY2343" s="1452"/>
      <c r="MRZ2343" s="1452"/>
      <c r="MSA2343" s="1452"/>
      <c r="MSB2343" s="1452"/>
      <c r="MSC2343" s="1452"/>
      <c r="MSD2343" s="1452"/>
      <c r="MSE2343" s="1452"/>
      <c r="MSF2343" s="1452"/>
      <c r="MSG2343" s="1452"/>
      <c r="MSH2343" s="1452"/>
      <c r="MSI2343" s="1452"/>
      <c r="MSJ2343" s="1452"/>
      <c r="MSK2343" s="1452"/>
      <c r="MSL2343" s="1452"/>
      <c r="MSM2343" s="1452"/>
      <c r="MSN2343" s="1452"/>
      <c r="MSO2343" s="1452"/>
      <c r="MSP2343" s="1452"/>
      <c r="MSQ2343" s="1452"/>
      <c r="MSR2343" s="1452"/>
      <c r="MSS2343" s="1452"/>
      <c r="MST2343" s="1452"/>
      <c r="MSU2343" s="1452"/>
      <c r="MSV2343" s="1452"/>
      <c r="MSW2343" s="1452"/>
      <c r="MSX2343" s="1452"/>
      <c r="MSY2343" s="1452"/>
      <c r="MSZ2343" s="1452"/>
      <c r="MTA2343" s="1452"/>
      <c r="MTB2343" s="1452"/>
      <c r="MTC2343" s="1452"/>
      <c r="MTD2343" s="1452"/>
      <c r="MTE2343" s="1452"/>
      <c r="MTF2343" s="1452"/>
      <c r="MTG2343" s="1452"/>
      <c r="MTH2343" s="1452"/>
      <c r="MTI2343" s="1452"/>
      <c r="MTJ2343" s="1452"/>
      <c r="MTK2343" s="1452"/>
      <c r="MTL2343" s="1452"/>
      <c r="MTM2343" s="1452"/>
      <c r="MTN2343" s="1452"/>
      <c r="MTO2343" s="1452"/>
      <c r="MTP2343" s="1452"/>
      <c r="MTQ2343" s="1452"/>
      <c r="MTR2343" s="1452"/>
      <c r="MTS2343" s="1452"/>
      <c r="MTT2343" s="1452"/>
      <c r="MTU2343" s="1452"/>
      <c r="MTV2343" s="1452"/>
      <c r="MTW2343" s="1452"/>
      <c r="MTX2343" s="1452"/>
      <c r="MTY2343" s="1452"/>
      <c r="MTZ2343" s="1452"/>
      <c r="MUA2343" s="1452"/>
      <c r="MUB2343" s="1452"/>
      <c r="MUC2343" s="1452"/>
      <c r="MUD2343" s="1452"/>
      <c r="MUE2343" s="1452"/>
      <c r="MUF2343" s="1452"/>
      <c r="MUG2343" s="1452"/>
      <c r="MUH2343" s="1452"/>
      <c r="MUI2343" s="1452"/>
      <c r="MUJ2343" s="1452"/>
      <c r="MUK2343" s="1452"/>
      <c r="MUL2343" s="1452"/>
      <c r="MUM2343" s="1452"/>
      <c r="MUN2343" s="1452"/>
      <c r="MUO2343" s="1452"/>
      <c r="MUP2343" s="1452"/>
      <c r="MUQ2343" s="1452"/>
      <c r="MUR2343" s="1452"/>
      <c r="MUS2343" s="1452"/>
      <c r="MUT2343" s="1452"/>
      <c r="MUU2343" s="1452"/>
      <c r="MUV2343" s="1452"/>
      <c r="MUW2343" s="1452"/>
      <c r="MUX2343" s="1452"/>
      <c r="MUY2343" s="1452"/>
      <c r="MUZ2343" s="1452"/>
      <c r="MVA2343" s="1452"/>
      <c r="MVB2343" s="1452"/>
      <c r="MVC2343" s="1452"/>
      <c r="MVD2343" s="1452"/>
      <c r="MVE2343" s="1452"/>
      <c r="MVF2343" s="1452"/>
      <c r="MVG2343" s="1452"/>
      <c r="MVH2343" s="1452"/>
      <c r="MVI2343" s="1452"/>
      <c r="MVJ2343" s="1452"/>
      <c r="MVK2343" s="1452"/>
      <c r="MVL2343" s="1452"/>
      <c r="MVM2343" s="1452"/>
      <c r="MVN2343" s="1452"/>
      <c r="MVO2343" s="1452"/>
      <c r="MVP2343" s="1452"/>
      <c r="MVQ2343" s="1452"/>
      <c r="MVR2343" s="1452"/>
      <c r="MVS2343" s="1452"/>
      <c r="MVT2343" s="1452"/>
      <c r="MVU2343" s="1452"/>
      <c r="MVV2343" s="1452"/>
      <c r="MVW2343" s="1452"/>
      <c r="MVX2343" s="1452"/>
      <c r="MVY2343" s="1452"/>
      <c r="MVZ2343" s="1452"/>
      <c r="MWA2343" s="1452"/>
      <c r="MWB2343" s="1452"/>
      <c r="MWC2343" s="1452"/>
      <c r="MWD2343" s="1452"/>
      <c r="MWE2343" s="1452"/>
      <c r="MWF2343" s="1452"/>
      <c r="MWG2343" s="1452"/>
      <c r="MWH2343" s="1452"/>
      <c r="MWI2343" s="1452"/>
      <c r="MWJ2343" s="1452"/>
      <c r="MWK2343" s="1452"/>
      <c r="MWL2343" s="1452"/>
      <c r="MWM2343" s="1452"/>
      <c r="MWN2343" s="1452"/>
      <c r="MWO2343" s="1452"/>
      <c r="MWP2343" s="1452"/>
      <c r="MWQ2343" s="1452"/>
      <c r="MWR2343" s="1452"/>
      <c r="MWS2343" s="1452"/>
      <c r="MWT2343" s="1452"/>
      <c r="MWU2343" s="1452"/>
      <c r="MWV2343" s="1452"/>
      <c r="MWW2343" s="1452"/>
      <c r="MWX2343" s="1452"/>
      <c r="MWY2343" s="1452"/>
      <c r="MWZ2343" s="1452"/>
      <c r="MXA2343" s="1452"/>
      <c r="MXB2343" s="1452"/>
      <c r="MXC2343" s="1452"/>
      <c r="MXD2343" s="1452"/>
      <c r="MXE2343" s="1452"/>
      <c r="MXF2343" s="1452"/>
      <c r="MXG2343" s="1452"/>
      <c r="MXH2343" s="1452"/>
      <c r="MXI2343" s="1452"/>
      <c r="MXJ2343" s="1452"/>
      <c r="MXK2343" s="1452"/>
      <c r="MXL2343" s="1452"/>
      <c r="MXM2343" s="1452"/>
      <c r="MXN2343" s="1452"/>
      <c r="MXO2343" s="1452"/>
      <c r="MXP2343" s="1452"/>
      <c r="MXQ2343" s="1452"/>
      <c r="MXR2343" s="1452"/>
      <c r="MXS2343" s="1452"/>
      <c r="MXT2343" s="1452"/>
      <c r="MXU2343" s="1452"/>
      <c r="MXV2343" s="1452"/>
      <c r="MXW2343" s="1452"/>
      <c r="MXX2343" s="1452"/>
      <c r="MXY2343" s="1452"/>
      <c r="MXZ2343" s="1452"/>
      <c r="MYA2343" s="1452"/>
      <c r="MYB2343" s="1452"/>
      <c r="MYC2343" s="1452"/>
      <c r="MYD2343" s="1452"/>
      <c r="MYE2343" s="1452"/>
      <c r="MYF2343" s="1452"/>
      <c r="MYG2343" s="1452"/>
      <c r="MYH2343" s="1452"/>
      <c r="MYI2343" s="1452"/>
      <c r="MYJ2343" s="1452"/>
      <c r="MYK2343" s="1452"/>
      <c r="MYL2343" s="1452"/>
      <c r="MYM2343" s="1452"/>
      <c r="MYN2343" s="1452"/>
      <c r="MYO2343" s="1452"/>
      <c r="MYP2343" s="1452"/>
      <c r="MYQ2343" s="1452"/>
      <c r="MYR2343" s="1452"/>
      <c r="MYS2343" s="1452"/>
      <c r="MYT2343" s="1452"/>
      <c r="MYU2343" s="1452"/>
      <c r="MYV2343" s="1452"/>
      <c r="MYW2343" s="1452"/>
      <c r="MYX2343" s="1452"/>
      <c r="MYY2343" s="1452"/>
      <c r="MYZ2343" s="1452"/>
      <c r="MZA2343" s="1452"/>
      <c r="MZB2343" s="1452"/>
      <c r="MZC2343" s="1452"/>
      <c r="MZD2343" s="1452"/>
      <c r="MZE2343" s="1452"/>
      <c r="MZF2343" s="1452"/>
      <c r="MZG2343" s="1452"/>
      <c r="MZH2343" s="1452"/>
      <c r="MZI2343" s="1452"/>
      <c r="MZJ2343" s="1452"/>
      <c r="MZK2343" s="1452"/>
      <c r="MZL2343" s="1452"/>
      <c r="MZM2343" s="1452"/>
      <c r="MZN2343" s="1452"/>
      <c r="MZO2343" s="1452"/>
      <c r="MZP2343" s="1452"/>
      <c r="MZQ2343" s="1452"/>
      <c r="MZR2343" s="1452"/>
      <c r="MZS2343" s="1452"/>
      <c r="MZT2343" s="1452"/>
      <c r="MZU2343" s="1452"/>
      <c r="MZV2343" s="1452"/>
      <c r="MZW2343" s="1452"/>
      <c r="MZX2343" s="1452"/>
      <c r="MZY2343" s="1452"/>
      <c r="MZZ2343" s="1452"/>
      <c r="NAA2343" s="1452"/>
      <c r="NAB2343" s="1452"/>
      <c r="NAC2343" s="1452"/>
      <c r="NAD2343" s="1452"/>
      <c r="NAE2343" s="1452"/>
      <c r="NAF2343" s="1452"/>
      <c r="NAG2343" s="1452"/>
      <c r="NAH2343" s="1452"/>
      <c r="NAI2343" s="1452"/>
      <c r="NAJ2343" s="1452"/>
      <c r="NAK2343" s="1452"/>
      <c r="NAL2343" s="1452"/>
      <c r="NAM2343" s="1452"/>
      <c r="NAN2343" s="1452"/>
      <c r="NAO2343" s="1452"/>
      <c r="NAP2343" s="1452"/>
      <c r="NAQ2343" s="1452"/>
      <c r="NAR2343" s="1452"/>
      <c r="NAS2343" s="1452"/>
      <c r="NAT2343" s="1452"/>
      <c r="NAU2343" s="1452"/>
      <c r="NAV2343" s="1452"/>
      <c r="NAW2343" s="1452"/>
      <c r="NAX2343" s="1452"/>
      <c r="NAY2343" s="1452"/>
      <c r="NAZ2343" s="1452"/>
      <c r="NBA2343" s="1452"/>
      <c r="NBB2343" s="1452"/>
      <c r="NBC2343" s="1452"/>
      <c r="NBD2343" s="1452"/>
      <c r="NBE2343" s="1452"/>
      <c r="NBF2343" s="1452"/>
      <c r="NBG2343" s="1452"/>
      <c r="NBH2343" s="1452"/>
      <c r="NBI2343" s="1452"/>
      <c r="NBJ2343" s="1452"/>
      <c r="NBK2343" s="1452"/>
      <c r="NBL2343" s="1452"/>
      <c r="NBM2343" s="1452"/>
      <c r="NBN2343" s="1452"/>
      <c r="NBO2343" s="1452"/>
      <c r="NBP2343" s="1452"/>
      <c r="NBQ2343" s="1452"/>
      <c r="NBR2343" s="1452"/>
      <c r="NBS2343" s="1452"/>
      <c r="NBT2343" s="1452"/>
      <c r="NBU2343" s="1452"/>
      <c r="NBV2343" s="1452"/>
      <c r="NBW2343" s="1452"/>
      <c r="NBX2343" s="1452"/>
      <c r="NBY2343" s="1452"/>
      <c r="NBZ2343" s="1452"/>
      <c r="NCA2343" s="1452"/>
      <c r="NCB2343" s="1452"/>
      <c r="NCC2343" s="1452"/>
      <c r="NCD2343" s="1452"/>
      <c r="NCE2343" s="1452"/>
      <c r="NCF2343" s="1452"/>
      <c r="NCG2343" s="1452"/>
      <c r="NCH2343" s="1452"/>
      <c r="NCI2343" s="1452"/>
      <c r="NCJ2343" s="1452"/>
      <c r="NCK2343" s="1452"/>
      <c r="NCL2343" s="1452"/>
      <c r="NCM2343" s="1452"/>
      <c r="NCN2343" s="1452"/>
      <c r="NCO2343" s="1452"/>
      <c r="NCP2343" s="1452"/>
      <c r="NCQ2343" s="1452"/>
      <c r="NCR2343" s="1452"/>
      <c r="NCS2343" s="1452"/>
      <c r="NCT2343" s="1452"/>
      <c r="NCU2343" s="1452"/>
      <c r="NCV2343" s="1452"/>
      <c r="NCW2343" s="1452"/>
      <c r="NCX2343" s="1452"/>
      <c r="NCY2343" s="1452"/>
      <c r="NCZ2343" s="1452"/>
      <c r="NDA2343" s="1452"/>
      <c r="NDB2343" s="1452"/>
      <c r="NDC2343" s="1452"/>
      <c r="NDD2343" s="1452"/>
      <c r="NDE2343" s="1452"/>
      <c r="NDF2343" s="1452"/>
      <c r="NDG2343" s="1452"/>
      <c r="NDH2343" s="1452"/>
      <c r="NDI2343" s="1452"/>
      <c r="NDJ2343" s="1452"/>
      <c r="NDK2343" s="1452"/>
      <c r="NDL2343" s="1452"/>
      <c r="NDM2343" s="1452"/>
      <c r="NDN2343" s="1452"/>
      <c r="NDO2343" s="1452"/>
      <c r="NDP2343" s="1452"/>
      <c r="NDQ2343" s="1452"/>
      <c r="NDR2343" s="1452"/>
      <c r="NDS2343" s="1452"/>
      <c r="NDT2343" s="1452"/>
      <c r="NDU2343" s="1452"/>
      <c r="NDV2343" s="1452"/>
      <c r="NDW2343" s="1452"/>
      <c r="NDX2343" s="1452"/>
      <c r="NDY2343" s="1452"/>
      <c r="NDZ2343" s="1452"/>
      <c r="NEA2343" s="1452"/>
      <c r="NEB2343" s="1452"/>
      <c r="NEC2343" s="1452"/>
      <c r="NED2343" s="1452"/>
      <c r="NEE2343" s="1452"/>
      <c r="NEF2343" s="1452"/>
      <c r="NEG2343" s="1452"/>
      <c r="NEH2343" s="1452"/>
      <c r="NEI2343" s="1452"/>
      <c r="NEJ2343" s="1452"/>
      <c r="NEK2343" s="1452"/>
      <c r="NEL2343" s="1452"/>
      <c r="NEM2343" s="1452"/>
      <c r="NEN2343" s="1452"/>
      <c r="NEO2343" s="1452"/>
      <c r="NEP2343" s="1452"/>
      <c r="NEQ2343" s="1452"/>
      <c r="NER2343" s="1452"/>
      <c r="NES2343" s="1452"/>
      <c r="NET2343" s="1452"/>
      <c r="NEU2343" s="1452"/>
      <c r="NEV2343" s="1452"/>
      <c r="NEW2343" s="1452"/>
      <c r="NEX2343" s="1452"/>
      <c r="NEY2343" s="1452"/>
      <c r="NEZ2343" s="1452"/>
      <c r="NFA2343" s="1452"/>
      <c r="NFB2343" s="1452"/>
      <c r="NFC2343" s="1452"/>
      <c r="NFD2343" s="1452"/>
      <c r="NFE2343" s="1452"/>
      <c r="NFF2343" s="1452"/>
      <c r="NFG2343" s="1452"/>
      <c r="NFH2343" s="1452"/>
      <c r="NFI2343" s="1452"/>
      <c r="NFJ2343" s="1452"/>
      <c r="NFK2343" s="1452"/>
      <c r="NFL2343" s="1452"/>
      <c r="NFM2343" s="1452"/>
      <c r="NFN2343" s="1452"/>
      <c r="NFO2343" s="1452"/>
      <c r="NFP2343" s="1452"/>
      <c r="NFQ2343" s="1452"/>
      <c r="NFR2343" s="1452"/>
      <c r="NFS2343" s="1452"/>
      <c r="NFT2343" s="1452"/>
      <c r="NFU2343" s="1452"/>
      <c r="NFV2343" s="1452"/>
      <c r="NFW2343" s="1452"/>
      <c r="NFX2343" s="1452"/>
      <c r="NFY2343" s="1452"/>
      <c r="NFZ2343" s="1452"/>
      <c r="NGA2343" s="1452"/>
      <c r="NGB2343" s="1452"/>
      <c r="NGC2343" s="1452"/>
      <c r="NGD2343" s="1452"/>
      <c r="NGE2343" s="1452"/>
      <c r="NGF2343" s="1452"/>
      <c r="NGG2343" s="1452"/>
      <c r="NGH2343" s="1452"/>
      <c r="NGI2343" s="1452"/>
      <c r="NGJ2343" s="1452"/>
      <c r="NGK2343" s="1452"/>
      <c r="NGL2343" s="1452"/>
      <c r="NGM2343" s="1452"/>
      <c r="NGN2343" s="1452"/>
      <c r="NGO2343" s="1452"/>
      <c r="NGP2343" s="1452"/>
      <c r="NGQ2343" s="1452"/>
      <c r="NGR2343" s="1452"/>
      <c r="NGS2343" s="1452"/>
      <c r="NGT2343" s="1452"/>
      <c r="NGU2343" s="1452"/>
      <c r="NGV2343" s="1452"/>
      <c r="NGW2343" s="1452"/>
      <c r="NGX2343" s="1452"/>
      <c r="NGY2343" s="1452"/>
      <c r="NGZ2343" s="1452"/>
      <c r="NHA2343" s="1452"/>
      <c r="NHB2343" s="1452"/>
      <c r="NHC2343" s="1452"/>
      <c r="NHD2343" s="1452"/>
      <c r="NHE2343" s="1452"/>
      <c r="NHF2343" s="1452"/>
      <c r="NHG2343" s="1452"/>
      <c r="NHH2343" s="1452"/>
      <c r="NHI2343" s="1452"/>
      <c r="NHJ2343" s="1452"/>
      <c r="NHK2343" s="1452"/>
      <c r="NHL2343" s="1452"/>
      <c r="NHM2343" s="1452"/>
      <c r="NHN2343" s="1452"/>
      <c r="NHO2343" s="1452"/>
      <c r="NHP2343" s="1452"/>
      <c r="NHQ2343" s="1452"/>
      <c r="NHR2343" s="1452"/>
      <c r="NHS2343" s="1452"/>
      <c r="NHT2343" s="1452"/>
      <c r="NHU2343" s="1452"/>
      <c r="NHV2343" s="1452"/>
      <c r="NHW2343" s="1452"/>
      <c r="NHX2343" s="1452"/>
      <c r="NHY2343" s="1452"/>
      <c r="NHZ2343" s="1452"/>
      <c r="NIA2343" s="1452"/>
      <c r="NIB2343" s="1452"/>
      <c r="NIC2343" s="1452"/>
      <c r="NID2343" s="1452"/>
      <c r="NIE2343" s="1452"/>
      <c r="NIF2343" s="1452"/>
      <c r="NIG2343" s="1452"/>
      <c r="NIH2343" s="1452"/>
      <c r="NII2343" s="1452"/>
      <c r="NIJ2343" s="1452"/>
      <c r="NIK2343" s="1452"/>
      <c r="NIL2343" s="1452"/>
      <c r="NIM2343" s="1452"/>
      <c r="NIN2343" s="1452"/>
      <c r="NIO2343" s="1452"/>
      <c r="NIP2343" s="1452"/>
      <c r="NIQ2343" s="1452"/>
      <c r="NIR2343" s="1452"/>
      <c r="NIS2343" s="1452"/>
      <c r="NIT2343" s="1452"/>
      <c r="NIU2343" s="1452"/>
      <c r="NIV2343" s="1452"/>
      <c r="NIW2343" s="1452"/>
      <c r="NIX2343" s="1452"/>
      <c r="NIY2343" s="1452"/>
      <c r="NIZ2343" s="1452"/>
      <c r="NJA2343" s="1452"/>
      <c r="NJB2343" s="1452"/>
      <c r="NJC2343" s="1452"/>
      <c r="NJD2343" s="1452"/>
      <c r="NJE2343" s="1452"/>
      <c r="NJF2343" s="1452"/>
      <c r="NJG2343" s="1452"/>
      <c r="NJH2343" s="1452"/>
      <c r="NJI2343" s="1452"/>
      <c r="NJJ2343" s="1452"/>
      <c r="NJK2343" s="1452"/>
      <c r="NJL2343" s="1452"/>
      <c r="NJM2343" s="1452"/>
      <c r="NJN2343" s="1452"/>
      <c r="NJO2343" s="1452"/>
      <c r="NJP2343" s="1452"/>
      <c r="NJQ2343" s="1452"/>
      <c r="NJR2343" s="1452"/>
      <c r="NJS2343" s="1452"/>
      <c r="NJT2343" s="1452"/>
      <c r="NJU2343" s="1452"/>
      <c r="NJV2343" s="1452"/>
      <c r="NJW2343" s="1452"/>
      <c r="NJX2343" s="1452"/>
      <c r="NJY2343" s="1452"/>
      <c r="NJZ2343" s="1452"/>
      <c r="NKA2343" s="1452"/>
      <c r="NKB2343" s="1452"/>
      <c r="NKC2343" s="1452"/>
      <c r="NKD2343" s="1452"/>
      <c r="NKE2343" s="1452"/>
      <c r="NKF2343" s="1452"/>
      <c r="NKG2343" s="1452"/>
      <c r="NKH2343" s="1452"/>
      <c r="NKI2343" s="1452"/>
      <c r="NKJ2343" s="1452"/>
      <c r="NKK2343" s="1452"/>
      <c r="NKL2343" s="1452"/>
      <c r="NKM2343" s="1452"/>
      <c r="NKN2343" s="1452"/>
      <c r="NKO2343" s="1452"/>
      <c r="NKP2343" s="1452"/>
      <c r="NKQ2343" s="1452"/>
      <c r="NKR2343" s="1452"/>
      <c r="NKS2343" s="1452"/>
      <c r="NKT2343" s="1452"/>
      <c r="NKU2343" s="1452"/>
      <c r="NKV2343" s="1452"/>
      <c r="NKW2343" s="1452"/>
      <c r="NKX2343" s="1452"/>
      <c r="NKY2343" s="1452"/>
      <c r="NKZ2343" s="1452"/>
      <c r="NLA2343" s="1452"/>
      <c r="NLB2343" s="1452"/>
      <c r="NLC2343" s="1452"/>
      <c r="NLD2343" s="1452"/>
      <c r="NLE2343" s="1452"/>
      <c r="NLF2343" s="1452"/>
      <c r="NLG2343" s="1452"/>
      <c r="NLH2343" s="1452"/>
      <c r="NLI2343" s="1452"/>
      <c r="NLJ2343" s="1452"/>
      <c r="NLK2343" s="1452"/>
      <c r="NLL2343" s="1452"/>
      <c r="NLM2343" s="1452"/>
      <c r="NLN2343" s="1452"/>
      <c r="NLO2343" s="1452"/>
      <c r="NLP2343" s="1452"/>
      <c r="NLQ2343" s="1452"/>
      <c r="NLR2343" s="1452"/>
      <c r="NLS2343" s="1452"/>
      <c r="NLT2343" s="1452"/>
      <c r="NLU2343" s="1452"/>
      <c r="NLV2343" s="1452"/>
      <c r="NLW2343" s="1452"/>
      <c r="NLX2343" s="1452"/>
      <c r="NLY2343" s="1452"/>
      <c r="NLZ2343" s="1452"/>
      <c r="NMA2343" s="1452"/>
      <c r="NMB2343" s="1452"/>
      <c r="NMC2343" s="1452"/>
      <c r="NMD2343" s="1452"/>
      <c r="NME2343" s="1452"/>
      <c r="NMF2343" s="1452"/>
      <c r="NMG2343" s="1452"/>
      <c r="NMH2343" s="1452"/>
      <c r="NMI2343" s="1452"/>
      <c r="NMJ2343" s="1452"/>
      <c r="NMK2343" s="1452"/>
      <c r="NML2343" s="1452"/>
      <c r="NMM2343" s="1452"/>
      <c r="NMN2343" s="1452"/>
      <c r="NMO2343" s="1452"/>
      <c r="NMP2343" s="1452"/>
      <c r="NMQ2343" s="1452"/>
      <c r="NMR2343" s="1452"/>
      <c r="NMS2343" s="1452"/>
      <c r="NMT2343" s="1452"/>
      <c r="NMU2343" s="1452"/>
      <c r="NMV2343" s="1452"/>
      <c r="NMW2343" s="1452"/>
      <c r="NMX2343" s="1452"/>
      <c r="NMY2343" s="1452"/>
      <c r="NMZ2343" s="1452"/>
      <c r="NNA2343" s="1452"/>
      <c r="NNB2343" s="1452"/>
      <c r="NNC2343" s="1452"/>
      <c r="NND2343" s="1452"/>
      <c r="NNE2343" s="1452"/>
      <c r="NNF2343" s="1452"/>
      <c r="NNG2343" s="1452"/>
      <c r="NNH2343" s="1452"/>
      <c r="NNI2343" s="1452"/>
      <c r="NNJ2343" s="1452"/>
      <c r="NNK2343" s="1452"/>
      <c r="NNL2343" s="1452"/>
      <c r="NNM2343" s="1452"/>
      <c r="NNN2343" s="1452"/>
      <c r="NNO2343" s="1452"/>
      <c r="NNP2343" s="1452"/>
      <c r="NNQ2343" s="1452"/>
      <c r="NNR2343" s="1452"/>
      <c r="NNS2343" s="1452"/>
      <c r="NNT2343" s="1452"/>
      <c r="NNU2343" s="1452"/>
      <c r="NNV2343" s="1452"/>
      <c r="NNW2343" s="1452"/>
      <c r="NNX2343" s="1452"/>
      <c r="NNY2343" s="1452"/>
      <c r="NNZ2343" s="1452"/>
      <c r="NOA2343" s="1452"/>
      <c r="NOB2343" s="1452"/>
      <c r="NOC2343" s="1452"/>
      <c r="NOD2343" s="1452"/>
      <c r="NOE2343" s="1452"/>
      <c r="NOF2343" s="1452"/>
      <c r="NOG2343" s="1452"/>
      <c r="NOH2343" s="1452"/>
      <c r="NOI2343" s="1452"/>
      <c r="NOJ2343" s="1452"/>
      <c r="NOK2343" s="1452"/>
      <c r="NOL2343" s="1452"/>
      <c r="NOM2343" s="1452"/>
      <c r="NON2343" s="1452"/>
      <c r="NOO2343" s="1452"/>
      <c r="NOP2343" s="1452"/>
      <c r="NOQ2343" s="1452"/>
      <c r="NOR2343" s="1452"/>
      <c r="NOS2343" s="1452"/>
      <c r="NOT2343" s="1452"/>
      <c r="NOU2343" s="1452"/>
      <c r="NOV2343" s="1452"/>
      <c r="NOW2343" s="1452"/>
      <c r="NOX2343" s="1452"/>
      <c r="NOY2343" s="1452"/>
      <c r="NOZ2343" s="1452"/>
      <c r="NPA2343" s="1452"/>
      <c r="NPB2343" s="1452"/>
      <c r="NPC2343" s="1452"/>
      <c r="NPD2343" s="1452"/>
      <c r="NPE2343" s="1452"/>
      <c r="NPF2343" s="1452"/>
      <c r="NPG2343" s="1452"/>
      <c r="NPH2343" s="1452"/>
      <c r="NPI2343" s="1452"/>
      <c r="NPJ2343" s="1452"/>
      <c r="NPK2343" s="1452"/>
      <c r="NPL2343" s="1452"/>
      <c r="NPM2343" s="1452"/>
      <c r="NPN2343" s="1452"/>
      <c r="NPO2343" s="1452"/>
      <c r="NPP2343" s="1452"/>
      <c r="NPQ2343" s="1452"/>
      <c r="NPR2343" s="1452"/>
      <c r="NPS2343" s="1452"/>
      <c r="NPT2343" s="1452"/>
      <c r="NPU2343" s="1452"/>
      <c r="NPV2343" s="1452"/>
      <c r="NPW2343" s="1452"/>
      <c r="NPX2343" s="1452"/>
      <c r="NPY2343" s="1452"/>
      <c r="NPZ2343" s="1452"/>
      <c r="NQA2343" s="1452"/>
      <c r="NQB2343" s="1452"/>
      <c r="NQC2343" s="1452"/>
      <c r="NQD2343" s="1452"/>
      <c r="NQE2343" s="1452"/>
      <c r="NQF2343" s="1452"/>
      <c r="NQG2343" s="1452"/>
      <c r="NQH2343" s="1452"/>
      <c r="NQI2343" s="1452"/>
      <c r="NQJ2343" s="1452"/>
      <c r="NQK2343" s="1452"/>
      <c r="NQL2343" s="1452"/>
      <c r="NQM2343" s="1452"/>
      <c r="NQN2343" s="1452"/>
      <c r="NQO2343" s="1452"/>
      <c r="NQP2343" s="1452"/>
      <c r="NQQ2343" s="1452"/>
      <c r="NQR2343" s="1452"/>
      <c r="NQS2343" s="1452"/>
      <c r="NQT2343" s="1452"/>
      <c r="NQU2343" s="1452"/>
      <c r="NQV2343" s="1452"/>
      <c r="NQW2343" s="1452"/>
      <c r="NQX2343" s="1452"/>
      <c r="NQY2343" s="1452"/>
      <c r="NQZ2343" s="1452"/>
      <c r="NRA2343" s="1452"/>
      <c r="NRB2343" s="1452"/>
      <c r="NRC2343" s="1452"/>
      <c r="NRD2343" s="1452"/>
      <c r="NRE2343" s="1452"/>
      <c r="NRF2343" s="1452"/>
      <c r="NRG2343" s="1452"/>
      <c r="NRH2343" s="1452"/>
      <c r="NRI2343" s="1452"/>
      <c r="NRJ2343" s="1452"/>
      <c r="NRK2343" s="1452"/>
      <c r="NRL2343" s="1452"/>
      <c r="NRM2343" s="1452"/>
      <c r="NRN2343" s="1452"/>
      <c r="NRO2343" s="1452"/>
      <c r="NRP2343" s="1452"/>
      <c r="NRQ2343" s="1452"/>
      <c r="NRR2343" s="1452"/>
      <c r="NRS2343" s="1452"/>
      <c r="NRT2343" s="1452"/>
      <c r="NRU2343" s="1452"/>
      <c r="NRV2343" s="1452"/>
      <c r="NRW2343" s="1452"/>
      <c r="NRX2343" s="1452"/>
      <c r="NRY2343" s="1452"/>
      <c r="NRZ2343" s="1452"/>
      <c r="NSA2343" s="1452"/>
      <c r="NSB2343" s="1452"/>
      <c r="NSC2343" s="1452"/>
      <c r="NSD2343" s="1452"/>
      <c r="NSE2343" s="1452"/>
      <c r="NSF2343" s="1452"/>
      <c r="NSG2343" s="1452"/>
      <c r="NSH2343" s="1452"/>
      <c r="NSI2343" s="1452"/>
      <c r="NSJ2343" s="1452"/>
      <c r="NSK2343" s="1452"/>
      <c r="NSL2343" s="1452"/>
      <c r="NSM2343" s="1452"/>
      <c r="NSN2343" s="1452"/>
      <c r="NSO2343" s="1452"/>
      <c r="NSP2343" s="1452"/>
      <c r="NSQ2343" s="1452"/>
      <c r="NSR2343" s="1452"/>
      <c r="NSS2343" s="1452"/>
      <c r="NST2343" s="1452"/>
      <c r="NSU2343" s="1452"/>
      <c r="NSV2343" s="1452"/>
      <c r="NSW2343" s="1452"/>
      <c r="NSX2343" s="1452"/>
      <c r="NSY2343" s="1452"/>
      <c r="NSZ2343" s="1452"/>
      <c r="NTA2343" s="1452"/>
      <c r="NTB2343" s="1452"/>
      <c r="NTC2343" s="1452"/>
      <c r="NTD2343" s="1452"/>
      <c r="NTE2343" s="1452"/>
      <c r="NTF2343" s="1452"/>
      <c r="NTG2343" s="1452"/>
      <c r="NTH2343" s="1452"/>
      <c r="NTI2343" s="1452"/>
      <c r="NTJ2343" s="1452"/>
      <c r="NTK2343" s="1452"/>
      <c r="NTL2343" s="1452"/>
      <c r="NTM2343" s="1452"/>
      <c r="NTN2343" s="1452"/>
      <c r="NTO2343" s="1452"/>
      <c r="NTP2343" s="1452"/>
      <c r="NTQ2343" s="1452"/>
      <c r="NTR2343" s="1452"/>
      <c r="NTS2343" s="1452"/>
      <c r="NTT2343" s="1452"/>
      <c r="NTU2343" s="1452"/>
      <c r="NTV2343" s="1452"/>
      <c r="NTW2343" s="1452"/>
      <c r="NTX2343" s="1452"/>
      <c r="NTY2343" s="1452"/>
      <c r="NTZ2343" s="1452"/>
      <c r="NUA2343" s="1452"/>
      <c r="NUB2343" s="1452"/>
      <c r="NUC2343" s="1452"/>
      <c r="NUD2343" s="1452"/>
      <c r="NUE2343" s="1452"/>
      <c r="NUF2343" s="1452"/>
      <c r="NUG2343" s="1452"/>
      <c r="NUH2343" s="1452"/>
      <c r="NUI2343" s="1452"/>
      <c r="NUJ2343" s="1452"/>
      <c r="NUK2343" s="1452"/>
      <c r="NUL2343" s="1452"/>
      <c r="NUM2343" s="1452"/>
      <c r="NUN2343" s="1452"/>
      <c r="NUO2343" s="1452"/>
      <c r="NUP2343" s="1452"/>
      <c r="NUQ2343" s="1452"/>
      <c r="NUR2343" s="1452"/>
      <c r="NUS2343" s="1452"/>
      <c r="NUT2343" s="1452"/>
      <c r="NUU2343" s="1452"/>
      <c r="NUV2343" s="1452"/>
      <c r="NUW2343" s="1452"/>
      <c r="NUX2343" s="1452"/>
      <c r="NUY2343" s="1452"/>
      <c r="NUZ2343" s="1452"/>
      <c r="NVA2343" s="1452"/>
      <c r="NVB2343" s="1452"/>
      <c r="NVC2343" s="1452"/>
      <c r="NVD2343" s="1452"/>
      <c r="NVE2343" s="1452"/>
      <c r="NVF2343" s="1452"/>
      <c r="NVG2343" s="1452"/>
      <c r="NVH2343" s="1452"/>
      <c r="NVI2343" s="1452"/>
      <c r="NVJ2343" s="1452"/>
      <c r="NVK2343" s="1452"/>
      <c r="NVL2343" s="1452"/>
      <c r="NVM2343" s="1452"/>
      <c r="NVN2343" s="1452"/>
      <c r="NVO2343" s="1452"/>
      <c r="NVP2343" s="1452"/>
      <c r="NVQ2343" s="1452"/>
      <c r="NVR2343" s="1452"/>
      <c r="NVS2343" s="1452"/>
      <c r="NVT2343" s="1452"/>
      <c r="NVU2343" s="1452"/>
      <c r="NVV2343" s="1452"/>
      <c r="NVW2343" s="1452"/>
      <c r="NVX2343" s="1452"/>
      <c r="NVY2343" s="1452"/>
      <c r="NVZ2343" s="1452"/>
      <c r="NWA2343" s="1452"/>
      <c r="NWB2343" s="1452"/>
      <c r="NWC2343" s="1452"/>
      <c r="NWD2343" s="1452"/>
      <c r="NWE2343" s="1452"/>
      <c r="NWF2343" s="1452"/>
      <c r="NWG2343" s="1452"/>
      <c r="NWH2343" s="1452"/>
      <c r="NWI2343" s="1452"/>
      <c r="NWJ2343" s="1452"/>
      <c r="NWK2343" s="1452"/>
      <c r="NWL2343" s="1452"/>
      <c r="NWM2343" s="1452"/>
      <c r="NWN2343" s="1452"/>
      <c r="NWO2343" s="1452"/>
      <c r="NWP2343" s="1452"/>
      <c r="NWQ2343" s="1452"/>
      <c r="NWR2343" s="1452"/>
      <c r="NWS2343" s="1452"/>
      <c r="NWT2343" s="1452"/>
      <c r="NWU2343" s="1452"/>
      <c r="NWV2343" s="1452"/>
      <c r="NWW2343" s="1452"/>
      <c r="NWX2343" s="1452"/>
      <c r="NWY2343" s="1452"/>
      <c r="NWZ2343" s="1452"/>
      <c r="NXA2343" s="1452"/>
      <c r="NXB2343" s="1452"/>
      <c r="NXC2343" s="1452"/>
      <c r="NXD2343" s="1452"/>
      <c r="NXE2343" s="1452"/>
      <c r="NXF2343" s="1452"/>
      <c r="NXG2343" s="1452"/>
      <c r="NXH2343" s="1452"/>
      <c r="NXI2343" s="1452"/>
      <c r="NXJ2343" s="1452"/>
      <c r="NXK2343" s="1452"/>
      <c r="NXL2343" s="1452"/>
      <c r="NXM2343" s="1452"/>
      <c r="NXN2343" s="1452"/>
      <c r="NXO2343" s="1452"/>
      <c r="NXP2343" s="1452"/>
      <c r="NXQ2343" s="1452"/>
      <c r="NXR2343" s="1452"/>
      <c r="NXS2343" s="1452"/>
      <c r="NXT2343" s="1452"/>
      <c r="NXU2343" s="1452"/>
      <c r="NXV2343" s="1452"/>
      <c r="NXW2343" s="1452"/>
      <c r="NXX2343" s="1452"/>
      <c r="NXY2343" s="1452"/>
      <c r="NXZ2343" s="1452"/>
      <c r="NYA2343" s="1452"/>
      <c r="NYB2343" s="1452"/>
      <c r="NYC2343" s="1452"/>
      <c r="NYD2343" s="1452"/>
      <c r="NYE2343" s="1452"/>
      <c r="NYF2343" s="1452"/>
      <c r="NYG2343" s="1452"/>
      <c r="NYH2343" s="1452"/>
      <c r="NYI2343" s="1452"/>
      <c r="NYJ2343" s="1452"/>
      <c r="NYK2343" s="1452"/>
      <c r="NYL2343" s="1452"/>
      <c r="NYM2343" s="1452"/>
      <c r="NYN2343" s="1452"/>
      <c r="NYO2343" s="1452"/>
      <c r="NYP2343" s="1452"/>
      <c r="NYQ2343" s="1452"/>
      <c r="NYR2343" s="1452"/>
      <c r="NYS2343" s="1452"/>
      <c r="NYT2343" s="1452"/>
      <c r="NYU2343" s="1452"/>
      <c r="NYV2343" s="1452"/>
      <c r="NYW2343" s="1452"/>
      <c r="NYX2343" s="1452"/>
      <c r="NYY2343" s="1452"/>
      <c r="NYZ2343" s="1452"/>
      <c r="NZA2343" s="1452"/>
      <c r="NZB2343" s="1452"/>
      <c r="NZC2343" s="1452"/>
      <c r="NZD2343" s="1452"/>
      <c r="NZE2343" s="1452"/>
      <c r="NZF2343" s="1452"/>
      <c r="NZG2343" s="1452"/>
      <c r="NZH2343" s="1452"/>
      <c r="NZI2343" s="1452"/>
      <c r="NZJ2343" s="1452"/>
      <c r="NZK2343" s="1452"/>
      <c r="NZL2343" s="1452"/>
      <c r="NZM2343" s="1452"/>
      <c r="NZN2343" s="1452"/>
      <c r="NZO2343" s="1452"/>
      <c r="NZP2343" s="1452"/>
      <c r="NZQ2343" s="1452"/>
      <c r="NZR2343" s="1452"/>
      <c r="NZS2343" s="1452"/>
      <c r="NZT2343" s="1452"/>
      <c r="NZU2343" s="1452"/>
      <c r="NZV2343" s="1452"/>
      <c r="NZW2343" s="1452"/>
      <c r="NZX2343" s="1452"/>
      <c r="NZY2343" s="1452"/>
      <c r="NZZ2343" s="1452"/>
      <c r="OAA2343" s="1452"/>
      <c r="OAB2343" s="1452"/>
      <c r="OAC2343" s="1452"/>
      <c r="OAD2343" s="1452"/>
      <c r="OAE2343" s="1452"/>
      <c r="OAF2343" s="1452"/>
      <c r="OAG2343" s="1452"/>
      <c r="OAH2343" s="1452"/>
      <c r="OAI2343" s="1452"/>
      <c r="OAJ2343" s="1452"/>
      <c r="OAK2343" s="1452"/>
      <c r="OAL2343" s="1452"/>
      <c r="OAM2343" s="1452"/>
      <c r="OAN2343" s="1452"/>
      <c r="OAO2343" s="1452"/>
      <c r="OAP2343" s="1452"/>
      <c r="OAQ2343" s="1452"/>
      <c r="OAR2343" s="1452"/>
      <c r="OAS2343" s="1452"/>
      <c r="OAT2343" s="1452"/>
      <c r="OAU2343" s="1452"/>
      <c r="OAV2343" s="1452"/>
      <c r="OAW2343" s="1452"/>
      <c r="OAX2343" s="1452"/>
      <c r="OAY2343" s="1452"/>
      <c r="OAZ2343" s="1452"/>
      <c r="OBA2343" s="1452"/>
      <c r="OBB2343" s="1452"/>
      <c r="OBC2343" s="1452"/>
      <c r="OBD2343" s="1452"/>
      <c r="OBE2343" s="1452"/>
      <c r="OBF2343" s="1452"/>
      <c r="OBG2343" s="1452"/>
      <c r="OBH2343" s="1452"/>
      <c r="OBI2343" s="1452"/>
      <c r="OBJ2343" s="1452"/>
      <c r="OBK2343" s="1452"/>
      <c r="OBL2343" s="1452"/>
      <c r="OBM2343" s="1452"/>
      <c r="OBN2343" s="1452"/>
      <c r="OBO2343" s="1452"/>
      <c r="OBP2343" s="1452"/>
      <c r="OBQ2343" s="1452"/>
      <c r="OBR2343" s="1452"/>
      <c r="OBS2343" s="1452"/>
      <c r="OBT2343" s="1452"/>
      <c r="OBU2343" s="1452"/>
      <c r="OBV2343" s="1452"/>
      <c r="OBW2343" s="1452"/>
      <c r="OBX2343" s="1452"/>
      <c r="OBY2343" s="1452"/>
      <c r="OBZ2343" s="1452"/>
      <c r="OCA2343" s="1452"/>
      <c r="OCB2343" s="1452"/>
      <c r="OCC2343" s="1452"/>
      <c r="OCD2343" s="1452"/>
      <c r="OCE2343" s="1452"/>
      <c r="OCF2343" s="1452"/>
      <c r="OCG2343" s="1452"/>
      <c r="OCH2343" s="1452"/>
      <c r="OCI2343" s="1452"/>
      <c r="OCJ2343" s="1452"/>
      <c r="OCK2343" s="1452"/>
      <c r="OCL2343" s="1452"/>
      <c r="OCM2343" s="1452"/>
      <c r="OCN2343" s="1452"/>
      <c r="OCO2343" s="1452"/>
      <c r="OCP2343" s="1452"/>
      <c r="OCQ2343" s="1452"/>
      <c r="OCR2343" s="1452"/>
      <c r="OCS2343" s="1452"/>
      <c r="OCT2343" s="1452"/>
      <c r="OCU2343" s="1452"/>
      <c r="OCV2343" s="1452"/>
      <c r="OCW2343" s="1452"/>
      <c r="OCX2343" s="1452"/>
      <c r="OCY2343" s="1452"/>
      <c r="OCZ2343" s="1452"/>
      <c r="ODA2343" s="1452"/>
      <c r="ODB2343" s="1452"/>
      <c r="ODC2343" s="1452"/>
      <c r="ODD2343" s="1452"/>
      <c r="ODE2343" s="1452"/>
      <c r="ODF2343" s="1452"/>
      <c r="ODG2343" s="1452"/>
      <c r="ODH2343" s="1452"/>
      <c r="ODI2343" s="1452"/>
      <c r="ODJ2343" s="1452"/>
      <c r="ODK2343" s="1452"/>
      <c r="ODL2343" s="1452"/>
      <c r="ODM2343" s="1452"/>
      <c r="ODN2343" s="1452"/>
      <c r="ODO2343" s="1452"/>
      <c r="ODP2343" s="1452"/>
      <c r="ODQ2343" s="1452"/>
      <c r="ODR2343" s="1452"/>
      <c r="ODS2343" s="1452"/>
      <c r="ODT2343" s="1452"/>
      <c r="ODU2343" s="1452"/>
      <c r="ODV2343" s="1452"/>
      <c r="ODW2343" s="1452"/>
      <c r="ODX2343" s="1452"/>
      <c r="ODY2343" s="1452"/>
      <c r="ODZ2343" s="1452"/>
      <c r="OEA2343" s="1452"/>
      <c r="OEB2343" s="1452"/>
      <c r="OEC2343" s="1452"/>
      <c r="OED2343" s="1452"/>
      <c r="OEE2343" s="1452"/>
      <c r="OEF2343" s="1452"/>
      <c r="OEG2343" s="1452"/>
      <c r="OEH2343" s="1452"/>
      <c r="OEI2343" s="1452"/>
      <c r="OEJ2343" s="1452"/>
      <c r="OEK2343" s="1452"/>
      <c r="OEL2343" s="1452"/>
      <c r="OEM2343" s="1452"/>
      <c r="OEN2343" s="1452"/>
      <c r="OEO2343" s="1452"/>
      <c r="OEP2343" s="1452"/>
      <c r="OEQ2343" s="1452"/>
      <c r="OER2343" s="1452"/>
      <c r="OES2343" s="1452"/>
      <c r="OET2343" s="1452"/>
      <c r="OEU2343" s="1452"/>
      <c r="OEV2343" s="1452"/>
      <c r="OEW2343" s="1452"/>
      <c r="OEX2343" s="1452"/>
      <c r="OEY2343" s="1452"/>
      <c r="OEZ2343" s="1452"/>
      <c r="OFA2343" s="1452"/>
      <c r="OFB2343" s="1452"/>
      <c r="OFC2343" s="1452"/>
      <c r="OFD2343" s="1452"/>
      <c r="OFE2343" s="1452"/>
      <c r="OFF2343" s="1452"/>
      <c r="OFG2343" s="1452"/>
      <c r="OFH2343" s="1452"/>
      <c r="OFI2343" s="1452"/>
      <c r="OFJ2343" s="1452"/>
      <c r="OFK2343" s="1452"/>
      <c r="OFL2343" s="1452"/>
      <c r="OFM2343" s="1452"/>
      <c r="OFN2343" s="1452"/>
      <c r="OFO2343" s="1452"/>
      <c r="OFP2343" s="1452"/>
      <c r="OFQ2343" s="1452"/>
      <c r="OFR2343" s="1452"/>
      <c r="OFS2343" s="1452"/>
      <c r="OFT2343" s="1452"/>
      <c r="OFU2343" s="1452"/>
      <c r="OFV2343" s="1452"/>
      <c r="OFW2343" s="1452"/>
      <c r="OFX2343" s="1452"/>
      <c r="OFY2343" s="1452"/>
      <c r="OFZ2343" s="1452"/>
      <c r="OGA2343" s="1452"/>
      <c r="OGB2343" s="1452"/>
      <c r="OGC2343" s="1452"/>
      <c r="OGD2343" s="1452"/>
      <c r="OGE2343" s="1452"/>
      <c r="OGF2343" s="1452"/>
      <c r="OGG2343" s="1452"/>
      <c r="OGH2343" s="1452"/>
      <c r="OGI2343" s="1452"/>
      <c r="OGJ2343" s="1452"/>
      <c r="OGK2343" s="1452"/>
      <c r="OGL2343" s="1452"/>
      <c r="OGM2343" s="1452"/>
      <c r="OGN2343" s="1452"/>
      <c r="OGO2343" s="1452"/>
      <c r="OGP2343" s="1452"/>
      <c r="OGQ2343" s="1452"/>
      <c r="OGR2343" s="1452"/>
      <c r="OGS2343" s="1452"/>
      <c r="OGT2343" s="1452"/>
      <c r="OGU2343" s="1452"/>
      <c r="OGV2343" s="1452"/>
      <c r="OGW2343" s="1452"/>
      <c r="OGX2343" s="1452"/>
      <c r="OGY2343" s="1452"/>
      <c r="OGZ2343" s="1452"/>
      <c r="OHA2343" s="1452"/>
      <c r="OHB2343" s="1452"/>
      <c r="OHC2343" s="1452"/>
      <c r="OHD2343" s="1452"/>
      <c r="OHE2343" s="1452"/>
      <c r="OHF2343" s="1452"/>
      <c r="OHG2343" s="1452"/>
      <c r="OHH2343" s="1452"/>
      <c r="OHI2343" s="1452"/>
      <c r="OHJ2343" s="1452"/>
      <c r="OHK2343" s="1452"/>
      <c r="OHL2343" s="1452"/>
      <c r="OHM2343" s="1452"/>
      <c r="OHN2343" s="1452"/>
      <c r="OHO2343" s="1452"/>
      <c r="OHP2343" s="1452"/>
      <c r="OHQ2343" s="1452"/>
      <c r="OHR2343" s="1452"/>
      <c r="OHS2343" s="1452"/>
      <c r="OHT2343" s="1452"/>
      <c r="OHU2343" s="1452"/>
      <c r="OHV2343" s="1452"/>
      <c r="OHW2343" s="1452"/>
      <c r="OHX2343" s="1452"/>
      <c r="OHY2343" s="1452"/>
      <c r="OHZ2343" s="1452"/>
      <c r="OIA2343" s="1452"/>
      <c r="OIB2343" s="1452"/>
      <c r="OIC2343" s="1452"/>
      <c r="OID2343" s="1452"/>
      <c r="OIE2343" s="1452"/>
      <c r="OIF2343" s="1452"/>
      <c r="OIG2343" s="1452"/>
      <c r="OIH2343" s="1452"/>
      <c r="OII2343" s="1452"/>
      <c r="OIJ2343" s="1452"/>
      <c r="OIK2343" s="1452"/>
      <c r="OIL2343" s="1452"/>
      <c r="OIM2343" s="1452"/>
      <c r="OIN2343" s="1452"/>
      <c r="OIO2343" s="1452"/>
      <c r="OIP2343" s="1452"/>
      <c r="OIQ2343" s="1452"/>
      <c r="OIR2343" s="1452"/>
      <c r="OIS2343" s="1452"/>
      <c r="OIT2343" s="1452"/>
      <c r="OIU2343" s="1452"/>
      <c r="OIV2343" s="1452"/>
      <c r="OIW2343" s="1452"/>
      <c r="OIX2343" s="1452"/>
      <c r="OIY2343" s="1452"/>
      <c r="OIZ2343" s="1452"/>
      <c r="OJA2343" s="1452"/>
      <c r="OJB2343" s="1452"/>
      <c r="OJC2343" s="1452"/>
      <c r="OJD2343" s="1452"/>
      <c r="OJE2343" s="1452"/>
      <c r="OJF2343" s="1452"/>
      <c r="OJG2343" s="1452"/>
      <c r="OJH2343" s="1452"/>
      <c r="OJI2343" s="1452"/>
      <c r="OJJ2343" s="1452"/>
      <c r="OJK2343" s="1452"/>
      <c r="OJL2343" s="1452"/>
      <c r="OJM2343" s="1452"/>
      <c r="OJN2343" s="1452"/>
      <c r="OJO2343" s="1452"/>
      <c r="OJP2343" s="1452"/>
      <c r="OJQ2343" s="1452"/>
      <c r="OJR2343" s="1452"/>
      <c r="OJS2343" s="1452"/>
      <c r="OJT2343" s="1452"/>
      <c r="OJU2343" s="1452"/>
      <c r="OJV2343" s="1452"/>
      <c r="OJW2343" s="1452"/>
      <c r="OJX2343" s="1452"/>
      <c r="OJY2343" s="1452"/>
      <c r="OJZ2343" s="1452"/>
      <c r="OKA2343" s="1452"/>
      <c r="OKB2343" s="1452"/>
      <c r="OKC2343" s="1452"/>
      <c r="OKD2343" s="1452"/>
      <c r="OKE2343" s="1452"/>
      <c r="OKF2343" s="1452"/>
      <c r="OKG2343" s="1452"/>
      <c r="OKH2343" s="1452"/>
      <c r="OKI2343" s="1452"/>
      <c r="OKJ2343" s="1452"/>
      <c r="OKK2343" s="1452"/>
      <c r="OKL2343" s="1452"/>
      <c r="OKM2343" s="1452"/>
      <c r="OKN2343" s="1452"/>
      <c r="OKO2343" s="1452"/>
      <c r="OKP2343" s="1452"/>
      <c r="OKQ2343" s="1452"/>
      <c r="OKR2343" s="1452"/>
      <c r="OKS2343" s="1452"/>
      <c r="OKT2343" s="1452"/>
      <c r="OKU2343" s="1452"/>
      <c r="OKV2343" s="1452"/>
      <c r="OKW2343" s="1452"/>
      <c r="OKX2343" s="1452"/>
      <c r="OKY2343" s="1452"/>
      <c r="OKZ2343" s="1452"/>
      <c r="OLA2343" s="1452"/>
      <c r="OLB2343" s="1452"/>
      <c r="OLC2343" s="1452"/>
      <c r="OLD2343" s="1452"/>
      <c r="OLE2343" s="1452"/>
      <c r="OLF2343" s="1452"/>
      <c r="OLG2343" s="1452"/>
      <c r="OLH2343" s="1452"/>
      <c r="OLI2343" s="1452"/>
      <c r="OLJ2343" s="1452"/>
      <c r="OLK2343" s="1452"/>
      <c r="OLL2343" s="1452"/>
      <c r="OLM2343" s="1452"/>
      <c r="OLN2343" s="1452"/>
      <c r="OLO2343" s="1452"/>
      <c r="OLP2343" s="1452"/>
      <c r="OLQ2343" s="1452"/>
      <c r="OLR2343" s="1452"/>
      <c r="OLS2343" s="1452"/>
      <c r="OLT2343" s="1452"/>
      <c r="OLU2343" s="1452"/>
      <c r="OLV2343" s="1452"/>
      <c r="OLW2343" s="1452"/>
      <c r="OLX2343" s="1452"/>
      <c r="OLY2343" s="1452"/>
      <c r="OLZ2343" s="1452"/>
      <c r="OMA2343" s="1452"/>
      <c r="OMB2343" s="1452"/>
      <c r="OMC2343" s="1452"/>
      <c r="OMD2343" s="1452"/>
      <c r="OME2343" s="1452"/>
      <c r="OMF2343" s="1452"/>
      <c r="OMG2343" s="1452"/>
      <c r="OMH2343" s="1452"/>
      <c r="OMI2343" s="1452"/>
      <c r="OMJ2343" s="1452"/>
      <c r="OMK2343" s="1452"/>
      <c r="OML2343" s="1452"/>
      <c r="OMM2343" s="1452"/>
      <c r="OMN2343" s="1452"/>
      <c r="OMO2343" s="1452"/>
      <c r="OMP2343" s="1452"/>
      <c r="OMQ2343" s="1452"/>
      <c r="OMR2343" s="1452"/>
      <c r="OMS2343" s="1452"/>
      <c r="OMT2343" s="1452"/>
      <c r="OMU2343" s="1452"/>
      <c r="OMV2343" s="1452"/>
      <c r="OMW2343" s="1452"/>
      <c r="OMX2343" s="1452"/>
      <c r="OMY2343" s="1452"/>
      <c r="OMZ2343" s="1452"/>
      <c r="ONA2343" s="1452"/>
      <c r="ONB2343" s="1452"/>
      <c r="ONC2343" s="1452"/>
      <c r="OND2343" s="1452"/>
      <c r="ONE2343" s="1452"/>
      <c r="ONF2343" s="1452"/>
      <c r="ONG2343" s="1452"/>
      <c r="ONH2343" s="1452"/>
      <c r="ONI2343" s="1452"/>
      <c r="ONJ2343" s="1452"/>
      <c r="ONK2343" s="1452"/>
      <c r="ONL2343" s="1452"/>
      <c r="ONM2343" s="1452"/>
      <c r="ONN2343" s="1452"/>
      <c r="ONO2343" s="1452"/>
      <c r="ONP2343" s="1452"/>
      <c r="ONQ2343" s="1452"/>
      <c r="ONR2343" s="1452"/>
      <c r="ONS2343" s="1452"/>
      <c r="ONT2343" s="1452"/>
      <c r="ONU2343" s="1452"/>
      <c r="ONV2343" s="1452"/>
      <c r="ONW2343" s="1452"/>
      <c r="ONX2343" s="1452"/>
      <c r="ONY2343" s="1452"/>
      <c r="ONZ2343" s="1452"/>
      <c r="OOA2343" s="1452"/>
      <c r="OOB2343" s="1452"/>
      <c r="OOC2343" s="1452"/>
      <c r="OOD2343" s="1452"/>
      <c r="OOE2343" s="1452"/>
      <c r="OOF2343" s="1452"/>
      <c r="OOG2343" s="1452"/>
      <c r="OOH2343" s="1452"/>
      <c r="OOI2343" s="1452"/>
      <c r="OOJ2343" s="1452"/>
      <c r="OOK2343" s="1452"/>
      <c r="OOL2343" s="1452"/>
      <c r="OOM2343" s="1452"/>
      <c r="OON2343" s="1452"/>
      <c r="OOO2343" s="1452"/>
      <c r="OOP2343" s="1452"/>
      <c r="OOQ2343" s="1452"/>
      <c r="OOR2343" s="1452"/>
      <c r="OOS2343" s="1452"/>
      <c r="OOT2343" s="1452"/>
      <c r="OOU2343" s="1452"/>
      <c r="OOV2343" s="1452"/>
      <c r="OOW2343" s="1452"/>
      <c r="OOX2343" s="1452"/>
      <c r="OOY2343" s="1452"/>
      <c r="OOZ2343" s="1452"/>
      <c r="OPA2343" s="1452"/>
      <c r="OPB2343" s="1452"/>
      <c r="OPC2343" s="1452"/>
      <c r="OPD2343" s="1452"/>
      <c r="OPE2343" s="1452"/>
      <c r="OPF2343" s="1452"/>
      <c r="OPG2343" s="1452"/>
      <c r="OPH2343" s="1452"/>
      <c r="OPI2343" s="1452"/>
      <c r="OPJ2343" s="1452"/>
      <c r="OPK2343" s="1452"/>
      <c r="OPL2343" s="1452"/>
      <c r="OPM2343" s="1452"/>
      <c r="OPN2343" s="1452"/>
      <c r="OPO2343" s="1452"/>
      <c r="OPP2343" s="1452"/>
      <c r="OPQ2343" s="1452"/>
      <c r="OPR2343" s="1452"/>
      <c r="OPS2343" s="1452"/>
      <c r="OPT2343" s="1452"/>
      <c r="OPU2343" s="1452"/>
      <c r="OPV2343" s="1452"/>
      <c r="OPW2343" s="1452"/>
      <c r="OPX2343" s="1452"/>
      <c r="OPY2343" s="1452"/>
      <c r="OPZ2343" s="1452"/>
      <c r="OQA2343" s="1452"/>
      <c r="OQB2343" s="1452"/>
      <c r="OQC2343" s="1452"/>
      <c r="OQD2343" s="1452"/>
      <c r="OQE2343" s="1452"/>
      <c r="OQF2343" s="1452"/>
      <c r="OQG2343" s="1452"/>
      <c r="OQH2343" s="1452"/>
      <c r="OQI2343" s="1452"/>
      <c r="OQJ2343" s="1452"/>
      <c r="OQK2343" s="1452"/>
      <c r="OQL2343" s="1452"/>
      <c r="OQM2343" s="1452"/>
      <c r="OQN2343" s="1452"/>
      <c r="OQO2343" s="1452"/>
      <c r="OQP2343" s="1452"/>
      <c r="OQQ2343" s="1452"/>
      <c r="OQR2343" s="1452"/>
      <c r="OQS2343" s="1452"/>
      <c r="OQT2343" s="1452"/>
      <c r="OQU2343" s="1452"/>
      <c r="OQV2343" s="1452"/>
      <c r="OQW2343" s="1452"/>
      <c r="OQX2343" s="1452"/>
      <c r="OQY2343" s="1452"/>
      <c r="OQZ2343" s="1452"/>
      <c r="ORA2343" s="1452"/>
      <c r="ORB2343" s="1452"/>
      <c r="ORC2343" s="1452"/>
      <c r="ORD2343" s="1452"/>
      <c r="ORE2343" s="1452"/>
      <c r="ORF2343" s="1452"/>
      <c r="ORG2343" s="1452"/>
      <c r="ORH2343" s="1452"/>
      <c r="ORI2343" s="1452"/>
      <c r="ORJ2343" s="1452"/>
      <c r="ORK2343" s="1452"/>
      <c r="ORL2343" s="1452"/>
      <c r="ORM2343" s="1452"/>
      <c r="ORN2343" s="1452"/>
      <c r="ORO2343" s="1452"/>
      <c r="ORP2343" s="1452"/>
      <c r="ORQ2343" s="1452"/>
      <c r="ORR2343" s="1452"/>
      <c r="ORS2343" s="1452"/>
      <c r="ORT2343" s="1452"/>
      <c r="ORU2343" s="1452"/>
      <c r="ORV2343" s="1452"/>
      <c r="ORW2343" s="1452"/>
      <c r="ORX2343" s="1452"/>
      <c r="ORY2343" s="1452"/>
      <c r="ORZ2343" s="1452"/>
      <c r="OSA2343" s="1452"/>
      <c r="OSB2343" s="1452"/>
      <c r="OSC2343" s="1452"/>
      <c r="OSD2343" s="1452"/>
      <c r="OSE2343" s="1452"/>
      <c r="OSF2343" s="1452"/>
      <c r="OSG2343" s="1452"/>
      <c r="OSH2343" s="1452"/>
      <c r="OSI2343" s="1452"/>
      <c r="OSJ2343" s="1452"/>
      <c r="OSK2343" s="1452"/>
      <c r="OSL2343" s="1452"/>
      <c r="OSM2343" s="1452"/>
      <c r="OSN2343" s="1452"/>
      <c r="OSO2343" s="1452"/>
      <c r="OSP2343" s="1452"/>
      <c r="OSQ2343" s="1452"/>
      <c r="OSR2343" s="1452"/>
      <c r="OSS2343" s="1452"/>
      <c r="OST2343" s="1452"/>
      <c r="OSU2343" s="1452"/>
      <c r="OSV2343" s="1452"/>
      <c r="OSW2343" s="1452"/>
      <c r="OSX2343" s="1452"/>
      <c r="OSY2343" s="1452"/>
      <c r="OSZ2343" s="1452"/>
      <c r="OTA2343" s="1452"/>
      <c r="OTB2343" s="1452"/>
      <c r="OTC2343" s="1452"/>
      <c r="OTD2343" s="1452"/>
      <c r="OTE2343" s="1452"/>
      <c r="OTF2343" s="1452"/>
      <c r="OTG2343" s="1452"/>
      <c r="OTH2343" s="1452"/>
      <c r="OTI2343" s="1452"/>
      <c r="OTJ2343" s="1452"/>
      <c r="OTK2343" s="1452"/>
      <c r="OTL2343" s="1452"/>
      <c r="OTM2343" s="1452"/>
      <c r="OTN2343" s="1452"/>
      <c r="OTO2343" s="1452"/>
      <c r="OTP2343" s="1452"/>
      <c r="OTQ2343" s="1452"/>
      <c r="OTR2343" s="1452"/>
      <c r="OTS2343" s="1452"/>
      <c r="OTT2343" s="1452"/>
      <c r="OTU2343" s="1452"/>
      <c r="OTV2343" s="1452"/>
      <c r="OTW2343" s="1452"/>
      <c r="OTX2343" s="1452"/>
      <c r="OTY2343" s="1452"/>
      <c r="OTZ2343" s="1452"/>
      <c r="OUA2343" s="1452"/>
      <c r="OUB2343" s="1452"/>
      <c r="OUC2343" s="1452"/>
      <c r="OUD2343" s="1452"/>
      <c r="OUE2343" s="1452"/>
      <c r="OUF2343" s="1452"/>
      <c r="OUG2343" s="1452"/>
      <c r="OUH2343" s="1452"/>
      <c r="OUI2343" s="1452"/>
      <c r="OUJ2343" s="1452"/>
      <c r="OUK2343" s="1452"/>
      <c r="OUL2343" s="1452"/>
      <c r="OUM2343" s="1452"/>
      <c r="OUN2343" s="1452"/>
      <c r="OUO2343" s="1452"/>
      <c r="OUP2343" s="1452"/>
      <c r="OUQ2343" s="1452"/>
      <c r="OUR2343" s="1452"/>
      <c r="OUS2343" s="1452"/>
      <c r="OUT2343" s="1452"/>
      <c r="OUU2343" s="1452"/>
      <c r="OUV2343" s="1452"/>
      <c r="OUW2343" s="1452"/>
      <c r="OUX2343" s="1452"/>
      <c r="OUY2343" s="1452"/>
      <c r="OUZ2343" s="1452"/>
      <c r="OVA2343" s="1452"/>
      <c r="OVB2343" s="1452"/>
      <c r="OVC2343" s="1452"/>
      <c r="OVD2343" s="1452"/>
      <c r="OVE2343" s="1452"/>
      <c r="OVF2343" s="1452"/>
      <c r="OVG2343" s="1452"/>
      <c r="OVH2343" s="1452"/>
      <c r="OVI2343" s="1452"/>
      <c r="OVJ2343" s="1452"/>
      <c r="OVK2343" s="1452"/>
      <c r="OVL2343" s="1452"/>
      <c r="OVM2343" s="1452"/>
      <c r="OVN2343" s="1452"/>
      <c r="OVO2343" s="1452"/>
      <c r="OVP2343" s="1452"/>
      <c r="OVQ2343" s="1452"/>
      <c r="OVR2343" s="1452"/>
      <c r="OVS2343" s="1452"/>
      <c r="OVT2343" s="1452"/>
      <c r="OVU2343" s="1452"/>
      <c r="OVV2343" s="1452"/>
      <c r="OVW2343" s="1452"/>
      <c r="OVX2343" s="1452"/>
      <c r="OVY2343" s="1452"/>
      <c r="OVZ2343" s="1452"/>
      <c r="OWA2343" s="1452"/>
      <c r="OWB2343" s="1452"/>
      <c r="OWC2343" s="1452"/>
      <c r="OWD2343" s="1452"/>
      <c r="OWE2343" s="1452"/>
      <c r="OWF2343" s="1452"/>
      <c r="OWG2343" s="1452"/>
      <c r="OWH2343" s="1452"/>
      <c r="OWI2343" s="1452"/>
      <c r="OWJ2343" s="1452"/>
      <c r="OWK2343" s="1452"/>
      <c r="OWL2343" s="1452"/>
      <c r="OWM2343" s="1452"/>
      <c r="OWN2343" s="1452"/>
      <c r="OWO2343" s="1452"/>
      <c r="OWP2343" s="1452"/>
      <c r="OWQ2343" s="1452"/>
      <c r="OWR2343" s="1452"/>
      <c r="OWS2343" s="1452"/>
      <c r="OWT2343" s="1452"/>
      <c r="OWU2343" s="1452"/>
      <c r="OWV2343" s="1452"/>
      <c r="OWW2343" s="1452"/>
      <c r="OWX2343" s="1452"/>
      <c r="OWY2343" s="1452"/>
      <c r="OWZ2343" s="1452"/>
      <c r="OXA2343" s="1452"/>
      <c r="OXB2343" s="1452"/>
      <c r="OXC2343" s="1452"/>
      <c r="OXD2343" s="1452"/>
      <c r="OXE2343" s="1452"/>
      <c r="OXF2343" s="1452"/>
      <c r="OXG2343" s="1452"/>
      <c r="OXH2343" s="1452"/>
      <c r="OXI2343" s="1452"/>
      <c r="OXJ2343" s="1452"/>
      <c r="OXK2343" s="1452"/>
      <c r="OXL2343" s="1452"/>
      <c r="OXM2343" s="1452"/>
      <c r="OXN2343" s="1452"/>
      <c r="OXO2343" s="1452"/>
      <c r="OXP2343" s="1452"/>
      <c r="OXQ2343" s="1452"/>
      <c r="OXR2343" s="1452"/>
      <c r="OXS2343" s="1452"/>
      <c r="OXT2343" s="1452"/>
      <c r="OXU2343" s="1452"/>
      <c r="OXV2343" s="1452"/>
      <c r="OXW2343" s="1452"/>
      <c r="OXX2343" s="1452"/>
      <c r="OXY2343" s="1452"/>
      <c r="OXZ2343" s="1452"/>
      <c r="OYA2343" s="1452"/>
      <c r="OYB2343" s="1452"/>
      <c r="OYC2343" s="1452"/>
      <c r="OYD2343" s="1452"/>
      <c r="OYE2343" s="1452"/>
      <c r="OYF2343" s="1452"/>
      <c r="OYG2343" s="1452"/>
      <c r="OYH2343" s="1452"/>
      <c r="OYI2343" s="1452"/>
      <c r="OYJ2343" s="1452"/>
      <c r="OYK2343" s="1452"/>
      <c r="OYL2343" s="1452"/>
      <c r="OYM2343" s="1452"/>
      <c r="OYN2343" s="1452"/>
      <c r="OYO2343" s="1452"/>
      <c r="OYP2343" s="1452"/>
      <c r="OYQ2343" s="1452"/>
      <c r="OYR2343" s="1452"/>
      <c r="OYS2343" s="1452"/>
      <c r="OYT2343" s="1452"/>
      <c r="OYU2343" s="1452"/>
      <c r="OYV2343" s="1452"/>
      <c r="OYW2343" s="1452"/>
      <c r="OYX2343" s="1452"/>
      <c r="OYY2343" s="1452"/>
      <c r="OYZ2343" s="1452"/>
      <c r="OZA2343" s="1452"/>
      <c r="OZB2343" s="1452"/>
      <c r="OZC2343" s="1452"/>
      <c r="OZD2343" s="1452"/>
      <c r="OZE2343" s="1452"/>
      <c r="OZF2343" s="1452"/>
      <c r="OZG2343" s="1452"/>
      <c r="OZH2343" s="1452"/>
      <c r="OZI2343" s="1452"/>
      <c r="OZJ2343" s="1452"/>
      <c r="OZK2343" s="1452"/>
      <c r="OZL2343" s="1452"/>
      <c r="OZM2343" s="1452"/>
      <c r="OZN2343" s="1452"/>
      <c r="OZO2343" s="1452"/>
      <c r="OZP2343" s="1452"/>
      <c r="OZQ2343" s="1452"/>
      <c r="OZR2343" s="1452"/>
      <c r="OZS2343" s="1452"/>
      <c r="OZT2343" s="1452"/>
      <c r="OZU2343" s="1452"/>
      <c r="OZV2343" s="1452"/>
      <c r="OZW2343" s="1452"/>
      <c r="OZX2343" s="1452"/>
      <c r="OZY2343" s="1452"/>
      <c r="OZZ2343" s="1452"/>
      <c r="PAA2343" s="1452"/>
      <c r="PAB2343" s="1452"/>
      <c r="PAC2343" s="1452"/>
      <c r="PAD2343" s="1452"/>
      <c r="PAE2343" s="1452"/>
      <c r="PAF2343" s="1452"/>
      <c r="PAG2343" s="1452"/>
      <c r="PAH2343" s="1452"/>
      <c r="PAI2343" s="1452"/>
      <c r="PAJ2343" s="1452"/>
      <c r="PAK2343" s="1452"/>
      <c r="PAL2343" s="1452"/>
      <c r="PAM2343" s="1452"/>
      <c r="PAN2343" s="1452"/>
      <c r="PAO2343" s="1452"/>
      <c r="PAP2343" s="1452"/>
      <c r="PAQ2343" s="1452"/>
      <c r="PAR2343" s="1452"/>
      <c r="PAS2343" s="1452"/>
      <c r="PAT2343" s="1452"/>
      <c r="PAU2343" s="1452"/>
      <c r="PAV2343" s="1452"/>
      <c r="PAW2343" s="1452"/>
      <c r="PAX2343" s="1452"/>
      <c r="PAY2343" s="1452"/>
      <c r="PAZ2343" s="1452"/>
      <c r="PBA2343" s="1452"/>
      <c r="PBB2343" s="1452"/>
      <c r="PBC2343" s="1452"/>
      <c r="PBD2343" s="1452"/>
      <c r="PBE2343" s="1452"/>
      <c r="PBF2343" s="1452"/>
      <c r="PBG2343" s="1452"/>
      <c r="PBH2343" s="1452"/>
      <c r="PBI2343" s="1452"/>
      <c r="PBJ2343" s="1452"/>
      <c r="PBK2343" s="1452"/>
      <c r="PBL2343" s="1452"/>
      <c r="PBM2343" s="1452"/>
      <c r="PBN2343" s="1452"/>
      <c r="PBO2343" s="1452"/>
      <c r="PBP2343" s="1452"/>
      <c r="PBQ2343" s="1452"/>
      <c r="PBR2343" s="1452"/>
      <c r="PBS2343" s="1452"/>
      <c r="PBT2343" s="1452"/>
      <c r="PBU2343" s="1452"/>
      <c r="PBV2343" s="1452"/>
      <c r="PBW2343" s="1452"/>
      <c r="PBX2343" s="1452"/>
      <c r="PBY2343" s="1452"/>
      <c r="PBZ2343" s="1452"/>
      <c r="PCA2343" s="1452"/>
      <c r="PCB2343" s="1452"/>
      <c r="PCC2343" s="1452"/>
      <c r="PCD2343" s="1452"/>
      <c r="PCE2343" s="1452"/>
      <c r="PCF2343" s="1452"/>
      <c r="PCG2343" s="1452"/>
      <c r="PCH2343" s="1452"/>
      <c r="PCI2343" s="1452"/>
      <c r="PCJ2343" s="1452"/>
      <c r="PCK2343" s="1452"/>
      <c r="PCL2343" s="1452"/>
      <c r="PCM2343" s="1452"/>
      <c r="PCN2343" s="1452"/>
      <c r="PCO2343" s="1452"/>
      <c r="PCP2343" s="1452"/>
      <c r="PCQ2343" s="1452"/>
      <c r="PCR2343" s="1452"/>
      <c r="PCS2343" s="1452"/>
      <c r="PCT2343" s="1452"/>
      <c r="PCU2343" s="1452"/>
      <c r="PCV2343" s="1452"/>
      <c r="PCW2343" s="1452"/>
      <c r="PCX2343" s="1452"/>
      <c r="PCY2343" s="1452"/>
      <c r="PCZ2343" s="1452"/>
      <c r="PDA2343" s="1452"/>
      <c r="PDB2343" s="1452"/>
      <c r="PDC2343" s="1452"/>
      <c r="PDD2343" s="1452"/>
      <c r="PDE2343" s="1452"/>
      <c r="PDF2343" s="1452"/>
      <c r="PDG2343" s="1452"/>
      <c r="PDH2343" s="1452"/>
      <c r="PDI2343" s="1452"/>
      <c r="PDJ2343" s="1452"/>
      <c r="PDK2343" s="1452"/>
      <c r="PDL2343" s="1452"/>
      <c r="PDM2343" s="1452"/>
      <c r="PDN2343" s="1452"/>
      <c r="PDO2343" s="1452"/>
      <c r="PDP2343" s="1452"/>
      <c r="PDQ2343" s="1452"/>
      <c r="PDR2343" s="1452"/>
      <c r="PDS2343" s="1452"/>
      <c r="PDT2343" s="1452"/>
      <c r="PDU2343" s="1452"/>
      <c r="PDV2343" s="1452"/>
      <c r="PDW2343" s="1452"/>
      <c r="PDX2343" s="1452"/>
      <c r="PDY2343" s="1452"/>
      <c r="PDZ2343" s="1452"/>
      <c r="PEA2343" s="1452"/>
      <c r="PEB2343" s="1452"/>
      <c r="PEC2343" s="1452"/>
      <c r="PED2343" s="1452"/>
      <c r="PEE2343" s="1452"/>
      <c r="PEF2343" s="1452"/>
      <c r="PEG2343" s="1452"/>
      <c r="PEH2343" s="1452"/>
      <c r="PEI2343" s="1452"/>
      <c r="PEJ2343" s="1452"/>
      <c r="PEK2343" s="1452"/>
      <c r="PEL2343" s="1452"/>
      <c r="PEM2343" s="1452"/>
      <c r="PEN2343" s="1452"/>
      <c r="PEO2343" s="1452"/>
      <c r="PEP2343" s="1452"/>
      <c r="PEQ2343" s="1452"/>
      <c r="PER2343" s="1452"/>
      <c r="PES2343" s="1452"/>
      <c r="PET2343" s="1452"/>
      <c r="PEU2343" s="1452"/>
      <c r="PEV2343" s="1452"/>
      <c r="PEW2343" s="1452"/>
      <c r="PEX2343" s="1452"/>
      <c r="PEY2343" s="1452"/>
      <c r="PEZ2343" s="1452"/>
      <c r="PFA2343" s="1452"/>
      <c r="PFB2343" s="1452"/>
      <c r="PFC2343" s="1452"/>
      <c r="PFD2343" s="1452"/>
      <c r="PFE2343" s="1452"/>
      <c r="PFF2343" s="1452"/>
      <c r="PFG2343" s="1452"/>
      <c r="PFH2343" s="1452"/>
      <c r="PFI2343" s="1452"/>
      <c r="PFJ2343" s="1452"/>
      <c r="PFK2343" s="1452"/>
      <c r="PFL2343" s="1452"/>
      <c r="PFM2343" s="1452"/>
      <c r="PFN2343" s="1452"/>
      <c r="PFO2343" s="1452"/>
      <c r="PFP2343" s="1452"/>
      <c r="PFQ2343" s="1452"/>
      <c r="PFR2343" s="1452"/>
      <c r="PFS2343" s="1452"/>
      <c r="PFT2343" s="1452"/>
      <c r="PFU2343" s="1452"/>
      <c r="PFV2343" s="1452"/>
      <c r="PFW2343" s="1452"/>
      <c r="PFX2343" s="1452"/>
      <c r="PFY2343" s="1452"/>
      <c r="PFZ2343" s="1452"/>
      <c r="PGA2343" s="1452"/>
      <c r="PGB2343" s="1452"/>
      <c r="PGC2343" s="1452"/>
      <c r="PGD2343" s="1452"/>
      <c r="PGE2343" s="1452"/>
      <c r="PGF2343" s="1452"/>
      <c r="PGG2343" s="1452"/>
      <c r="PGH2343" s="1452"/>
      <c r="PGI2343" s="1452"/>
      <c r="PGJ2343" s="1452"/>
      <c r="PGK2343" s="1452"/>
      <c r="PGL2343" s="1452"/>
      <c r="PGM2343" s="1452"/>
      <c r="PGN2343" s="1452"/>
      <c r="PGO2343" s="1452"/>
      <c r="PGP2343" s="1452"/>
      <c r="PGQ2343" s="1452"/>
      <c r="PGR2343" s="1452"/>
      <c r="PGS2343" s="1452"/>
      <c r="PGT2343" s="1452"/>
      <c r="PGU2343" s="1452"/>
      <c r="PGV2343" s="1452"/>
      <c r="PGW2343" s="1452"/>
      <c r="PGX2343" s="1452"/>
      <c r="PGY2343" s="1452"/>
      <c r="PGZ2343" s="1452"/>
      <c r="PHA2343" s="1452"/>
      <c r="PHB2343" s="1452"/>
      <c r="PHC2343" s="1452"/>
      <c r="PHD2343" s="1452"/>
      <c r="PHE2343" s="1452"/>
      <c r="PHF2343" s="1452"/>
      <c r="PHG2343" s="1452"/>
      <c r="PHH2343" s="1452"/>
      <c r="PHI2343" s="1452"/>
      <c r="PHJ2343" s="1452"/>
      <c r="PHK2343" s="1452"/>
      <c r="PHL2343" s="1452"/>
      <c r="PHM2343" s="1452"/>
      <c r="PHN2343" s="1452"/>
      <c r="PHO2343" s="1452"/>
      <c r="PHP2343" s="1452"/>
      <c r="PHQ2343" s="1452"/>
      <c r="PHR2343" s="1452"/>
      <c r="PHS2343" s="1452"/>
      <c r="PHT2343" s="1452"/>
      <c r="PHU2343" s="1452"/>
      <c r="PHV2343" s="1452"/>
      <c r="PHW2343" s="1452"/>
      <c r="PHX2343" s="1452"/>
      <c r="PHY2343" s="1452"/>
      <c r="PHZ2343" s="1452"/>
      <c r="PIA2343" s="1452"/>
      <c r="PIB2343" s="1452"/>
      <c r="PIC2343" s="1452"/>
      <c r="PID2343" s="1452"/>
      <c r="PIE2343" s="1452"/>
      <c r="PIF2343" s="1452"/>
      <c r="PIG2343" s="1452"/>
      <c r="PIH2343" s="1452"/>
      <c r="PII2343" s="1452"/>
      <c r="PIJ2343" s="1452"/>
      <c r="PIK2343" s="1452"/>
      <c r="PIL2343" s="1452"/>
      <c r="PIM2343" s="1452"/>
      <c r="PIN2343" s="1452"/>
      <c r="PIO2343" s="1452"/>
      <c r="PIP2343" s="1452"/>
      <c r="PIQ2343" s="1452"/>
      <c r="PIR2343" s="1452"/>
      <c r="PIS2343" s="1452"/>
      <c r="PIT2343" s="1452"/>
      <c r="PIU2343" s="1452"/>
      <c r="PIV2343" s="1452"/>
      <c r="PIW2343" s="1452"/>
      <c r="PIX2343" s="1452"/>
      <c r="PIY2343" s="1452"/>
      <c r="PIZ2343" s="1452"/>
      <c r="PJA2343" s="1452"/>
      <c r="PJB2343" s="1452"/>
      <c r="PJC2343" s="1452"/>
      <c r="PJD2343" s="1452"/>
      <c r="PJE2343" s="1452"/>
      <c r="PJF2343" s="1452"/>
      <c r="PJG2343" s="1452"/>
      <c r="PJH2343" s="1452"/>
      <c r="PJI2343" s="1452"/>
      <c r="PJJ2343" s="1452"/>
      <c r="PJK2343" s="1452"/>
      <c r="PJL2343" s="1452"/>
      <c r="PJM2343" s="1452"/>
      <c r="PJN2343" s="1452"/>
      <c r="PJO2343" s="1452"/>
      <c r="PJP2343" s="1452"/>
      <c r="PJQ2343" s="1452"/>
      <c r="PJR2343" s="1452"/>
      <c r="PJS2343" s="1452"/>
      <c r="PJT2343" s="1452"/>
      <c r="PJU2343" s="1452"/>
      <c r="PJV2343" s="1452"/>
      <c r="PJW2343" s="1452"/>
      <c r="PJX2343" s="1452"/>
      <c r="PJY2343" s="1452"/>
      <c r="PJZ2343" s="1452"/>
      <c r="PKA2343" s="1452"/>
      <c r="PKB2343" s="1452"/>
      <c r="PKC2343" s="1452"/>
      <c r="PKD2343" s="1452"/>
      <c r="PKE2343" s="1452"/>
      <c r="PKF2343" s="1452"/>
      <c r="PKG2343" s="1452"/>
      <c r="PKH2343" s="1452"/>
      <c r="PKI2343" s="1452"/>
      <c r="PKJ2343" s="1452"/>
      <c r="PKK2343" s="1452"/>
      <c r="PKL2343" s="1452"/>
      <c r="PKM2343" s="1452"/>
      <c r="PKN2343" s="1452"/>
      <c r="PKO2343" s="1452"/>
      <c r="PKP2343" s="1452"/>
      <c r="PKQ2343" s="1452"/>
      <c r="PKR2343" s="1452"/>
      <c r="PKS2343" s="1452"/>
      <c r="PKT2343" s="1452"/>
      <c r="PKU2343" s="1452"/>
      <c r="PKV2343" s="1452"/>
      <c r="PKW2343" s="1452"/>
      <c r="PKX2343" s="1452"/>
      <c r="PKY2343" s="1452"/>
      <c r="PKZ2343" s="1452"/>
      <c r="PLA2343" s="1452"/>
      <c r="PLB2343" s="1452"/>
      <c r="PLC2343" s="1452"/>
      <c r="PLD2343" s="1452"/>
      <c r="PLE2343" s="1452"/>
      <c r="PLF2343" s="1452"/>
      <c r="PLG2343" s="1452"/>
      <c r="PLH2343" s="1452"/>
      <c r="PLI2343" s="1452"/>
      <c r="PLJ2343" s="1452"/>
      <c r="PLK2343" s="1452"/>
      <c r="PLL2343" s="1452"/>
      <c r="PLM2343" s="1452"/>
      <c r="PLN2343" s="1452"/>
      <c r="PLO2343" s="1452"/>
      <c r="PLP2343" s="1452"/>
      <c r="PLQ2343" s="1452"/>
      <c r="PLR2343" s="1452"/>
      <c r="PLS2343" s="1452"/>
      <c r="PLT2343" s="1452"/>
      <c r="PLU2343" s="1452"/>
      <c r="PLV2343" s="1452"/>
      <c r="PLW2343" s="1452"/>
      <c r="PLX2343" s="1452"/>
      <c r="PLY2343" s="1452"/>
      <c r="PLZ2343" s="1452"/>
      <c r="PMA2343" s="1452"/>
      <c r="PMB2343" s="1452"/>
      <c r="PMC2343" s="1452"/>
      <c r="PMD2343" s="1452"/>
      <c r="PME2343" s="1452"/>
      <c r="PMF2343" s="1452"/>
      <c r="PMG2343" s="1452"/>
      <c r="PMH2343" s="1452"/>
      <c r="PMI2343" s="1452"/>
      <c r="PMJ2343" s="1452"/>
      <c r="PMK2343" s="1452"/>
      <c r="PML2343" s="1452"/>
      <c r="PMM2343" s="1452"/>
      <c r="PMN2343" s="1452"/>
      <c r="PMO2343" s="1452"/>
      <c r="PMP2343" s="1452"/>
      <c r="PMQ2343" s="1452"/>
      <c r="PMR2343" s="1452"/>
      <c r="PMS2343" s="1452"/>
      <c r="PMT2343" s="1452"/>
      <c r="PMU2343" s="1452"/>
      <c r="PMV2343" s="1452"/>
      <c r="PMW2343" s="1452"/>
      <c r="PMX2343" s="1452"/>
      <c r="PMY2343" s="1452"/>
      <c r="PMZ2343" s="1452"/>
      <c r="PNA2343" s="1452"/>
      <c r="PNB2343" s="1452"/>
      <c r="PNC2343" s="1452"/>
      <c r="PND2343" s="1452"/>
      <c r="PNE2343" s="1452"/>
      <c r="PNF2343" s="1452"/>
      <c r="PNG2343" s="1452"/>
      <c r="PNH2343" s="1452"/>
      <c r="PNI2343" s="1452"/>
      <c r="PNJ2343" s="1452"/>
      <c r="PNK2343" s="1452"/>
      <c r="PNL2343" s="1452"/>
      <c r="PNM2343" s="1452"/>
      <c r="PNN2343" s="1452"/>
      <c r="PNO2343" s="1452"/>
      <c r="PNP2343" s="1452"/>
      <c r="PNQ2343" s="1452"/>
      <c r="PNR2343" s="1452"/>
      <c r="PNS2343" s="1452"/>
      <c r="PNT2343" s="1452"/>
      <c r="PNU2343" s="1452"/>
      <c r="PNV2343" s="1452"/>
      <c r="PNW2343" s="1452"/>
      <c r="PNX2343" s="1452"/>
      <c r="PNY2343" s="1452"/>
      <c r="PNZ2343" s="1452"/>
      <c r="POA2343" s="1452"/>
      <c r="POB2343" s="1452"/>
      <c r="POC2343" s="1452"/>
      <c r="POD2343" s="1452"/>
      <c r="POE2343" s="1452"/>
      <c r="POF2343" s="1452"/>
      <c r="POG2343" s="1452"/>
      <c r="POH2343" s="1452"/>
      <c r="POI2343" s="1452"/>
      <c r="POJ2343" s="1452"/>
      <c r="POK2343" s="1452"/>
      <c r="POL2343" s="1452"/>
      <c r="POM2343" s="1452"/>
      <c r="PON2343" s="1452"/>
      <c r="POO2343" s="1452"/>
      <c r="POP2343" s="1452"/>
      <c r="POQ2343" s="1452"/>
      <c r="POR2343" s="1452"/>
      <c r="POS2343" s="1452"/>
      <c r="POT2343" s="1452"/>
      <c r="POU2343" s="1452"/>
      <c r="POV2343" s="1452"/>
      <c r="POW2343" s="1452"/>
      <c r="POX2343" s="1452"/>
      <c r="POY2343" s="1452"/>
      <c r="POZ2343" s="1452"/>
      <c r="PPA2343" s="1452"/>
      <c r="PPB2343" s="1452"/>
      <c r="PPC2343" s="1452"/>
      <c r="PPD2343" s="1452"/>
      <c r="PPE2343" s="1452"/>
      <c r="PPF2343" s="1452"/>
      <c r="PPG2343" s="1452"/>
      <c r="PPH2343" s="1452"/>
      <c r="PPI2343" s="1452"/>
      <c r="PPJ2343" s="1452"/>
      <c r="PPK2343" s="1452"/>
      <c r="PPL2343" s="1452"/>
      <c r="PPM2343" s="1452"/>
      <c r="PPN2343" s="1452"/>
      <c r="PPO2343" s="1452"/>
      <c r="PPP2343" s="1452"/>
      <c r="PPQ2343" s="1452"/>
      <c r="PPR2343" s="1452"/>
      <c r="PPS2343" s="1452"/>
      <c r="PPT2343" s="1452"/>
      <c r="PPU2343" s="1452"/>
      <c r="PPV2343" s="1452"/>
      <c r="PPW2343" s="1452"/>
      <c r="PPX2343" s="1452"/>
      <c r="PPY2343" s="1452"/>
      <c r="PPZ2343" s="1452"/>
      <c r="PQA2343" s="1452"/>
      <c r="PQB2343" s="1452"/>
      <c r="PQC2343" s="1452"/>
      <c r="PQD2343" s="1452"/>
      <c r="PQE2343" s="1452"/>
      <c r="PQF2343" s="1452"/>
      <c r="PQG2343" s="1452"/>
      <c r="PQH2343" s="1452"/>
      <c r="PQI2343" s="1452"/>
      <c r="PQJ2343" s="1452"/>
      <c r="PQK2343" s="1452"/>
      <c r="PQL2343" s="1452"/>
      <c r="PQM2343" s="1452"/>
      <c r="PQN2343" s="1452"/>
      <c r="PQO2343" s="1452"/>
      <c r="PQP2343" s="1452"/>
      <c r="PQQ2343" s="1452"/>
      <c r="PQR2343" s="1452"/>
      <c r="PQS2343" s="1452"/>
      <c r="PQT2343" s="1452"/>
      <c r="PQU2343" s="1452"/>
      <c r="PQV2343" s="1452"/>
      <c r="PQW2343" s="1452"/>
      <c r="PQX2343" s="1452"/>
      <c r="PQY2343" s="1452"/>
      <c r="PQZ2343" s="1452"/>
      <c r="PRA2343" s="1452"/>
      <c r="PRB2343" s="1452"/>
      <c r="PRC2343" s="1452"/>
      <c r="PRD2343" s="1452"/>
      <c r="PRE2343" s="1452"/>
      <c r="PRF2343" s="1452"/>
      <c r="PRG2343" s="1452"/>
      <c r="PRH2343" s="1452"/>
      <c r="PRI2343" s="1452"/>
      <c r="PRJ2343" s="1452"/>
      <c r="PRK2343" s="1452"/>
      <c r="PRL2343" s="1452"/>
      <c r="PRM2343" s="1452"/>
      <c r="PRN2343" s="1452"/>
      <c r="PRO2343" s="1452"/>
      <c r="PRP2343" s="1452"/>
      <c r="PRQ2343" s="1452"/>
      <c r="PRR2343" s="1452"/>
      <c r="PRS2343" s="1452"/>
      <c r="PRT2343" s="1452"/>
      <c r="PRU2343" s="1452"/>
      <c r="PRV2343" s="1452"/>
      <c r="PRW2343" s="1452"/>
      <c r="PRX2343" s="1452"/>
      <c r="PRY2343" s="1452"/>
      <c r="PRZ2343" s="1452"/>
      <c r="PSA2343" s="1452"/>
      <c r="PSB2343" s="1452"/>
      <c r="PSC2343" s="1452"/>
      <c r="PSD2343" s="1452"/>
      <c r="PSE2343" s="1452"/>
      <c r="PSF2343" s="1452"/>
      <c r="PSG2343" s="1452"/>
      <c r="PSH2343" s="1452"/>
      <c r="PSI2343" s="1452"/>
      <c r="PSJ2343" s="1452"/>
      <c r="PSK2343" s="1452"/>
      <c r="PSL2343" s="1452"/>
      <c r="PSM2343" s="1452"/>
      <c r="PSN2343" s="1452"/>
      <c r="PSO2343" s="1452"/>
      <c r="PSP2343" s="1452"/>
      <c r="PSQ2343" s="1452"/>
      <c r="PSR2343" s="1452"/>
      <c r="PSS2343" s="1452"/>
      <c r="PST2343" s="1452"/>
      <c r="PSU2343" s="1452"/>
      <c r="PSV2343" s="1452"/>
      <c r="PSW2343" s="1452"/>
      <c r="PSX2343" s="1452"/>
      <c r="PSY2343" s="1452"/>
      <c r="PSZ2343" s="1452"/>
      <c r="PTA2343" s="1452"/>
      <c r="PTB2343" s="1452"/>
      <c r="PTC2343" s="1452"/>
      <c r="PTD2343" s="1452"/>
      <c r="PTE2343" s="1452"/>
      <c r="PTF2343" s="1452"/>
      <c r="PTG2343" s="1452"/>
      <c r="PTH2343" s="1452"/>
      <c r="PTI2343" s="1452"/>
      <c r="PTJ2343" s="1452"/>
      <c r="PTK2343" s="1452"/>
      <c r="PTL2343" s="1452"/>
      <c r="PTM2343" s="1452"/>
      <c r="PTN2343" s="1452"/>
      <c r="PTO2343" s="1452"/>
      <c r="PTP2343" s="1452"/>
      <c r="PTQ2343" s="1452"/>
      <c r="PTR2343" s="1452"/>
      <c r="PTS2343" s="1452"/>
      <c r="PTT2343" s="1452"/>
      <c r="PTU2343" s="1452"/>
      <c r="PTV2343" s="1452"/>
      <c r="PTW2343" s="1452"/>
      <c r="PTX2343" s="1452"/>
      <c r="PTY2343" s="1452"/>
      <c r="PTZ2343" s="1452"/>
      <c r="PUA2343" s="1452"/>
      <c r="PUB2343" s="1452"/>
      <c r="PUC2343" s="1452"/>
      <c r="PUD2343" s="1452"/>
      <c r="PUE2343" s="1452"/>
      <c r="PUF2343" s="1452"/>
      <c r="PUG2343" s="1452"/>
      <c r="PUH2343" s="1452"/>
      <c r="PUI2343" s="1452"/>
      <c r="PUJ2343" s="1452"/>
      <c r="PUK2343" s="1452"/>
      <c r="PUL2343" s="1452"/>
      <c r="PUM2343" s="1452"/>
      <c r="PUN2343" s="1452"/>
      <c r="PUO2343" s="1452"/>
      <c r="PUP2343" s="1452"/>
      <c r="PUQ2343" s="1452"/>
      <c r="PUR2343" s="1452"/>
      <c r="PUS2343" s="1452"/>
      <c r="PUT2343" s="1452"/>
      <c r="PUU2343" s="1452"/>
      <c r="PUV2343" s="1452"/>
      <c r="PUW2343" s="1452"/>
      <c r="PUX2343" s="1452"/>
      <c r="PUY2343" s="1452"/>
      <c r="PUZ2343" s="1452"/>
      <c r="PVA2343" s="1452"/>
      <c r="PVB2343" s="1452"/>
      <c r="PVC2343" s="1452"/>
      <c r="PVD2343" s="1452"/>
      <c r="PVE2343" s="1452"/>
      <c r="PVF2343" s="1452"/>
      <c r="PVG2343" s="1452"/>
      <c r="PVH2343" s="1452"/>
      <c r="PVI2343" s="1452"/>
      <c r="PVJ2343" s="1452"/>
      <c r="PVK2343" s="1452"/>
      <c r="PVL2343" s="1452"/>
      <c r="PVM2343" s="1452"/>
      <c r="PVN2343" s="1452"/>
      <c r="PVO2343" s="1452"/>
      <c r="PVP2343" s="1452"/>
      <c r="PVQ2343" s="1452"/>
      <c r="PVR2343" s="1452"/>
      <c r="PVS2343" s="1452"/>
      <c r="PVT2343" s="1452"/>
      <c r="PVU2343" s="1452"/>
      <c r="PVV2343" s="1452"/>
      <c r="PVW2343" s="1452"/>
      <c r="PVX2343" s="1452"/>
      <c r="PVY2343" s="1452"/>
      <c r="PVZ2343" s="1452"/>
      <c r="PWA2343" s="1452"/>
      <c r="PWB2343" s="1452"/>
      <c r="PWC2343" s="1452"/>
      <c r="PWD2343" s="1452"/>
      <c r="PWE2343" s="1452"/>
      <c r="PWF2343" s="1452"/>
      <c r="PWG2343" s="1452"/>
      <c r="PWH2343" s="1452"/>
      <c r="PWI2343" s="1452"/>
      <c r="PWJ2343" s="1452"/>
      <c r="PWK2343" s="1452"/>
      <c r="PWL2343" s="1452"/>
      <c r="PWM2343" s="1452"/>
      <c r="PWN2343" s="1452"/>
      <c r="PWO2343" s="1452"/>
      <c r="PWP2343" s="1452"/>
      <c r="PWQ2343" s="1452"/>
      <c r="PWR2343" s="1452"/>
      <c r="PWS2343" s="1452"/>
      <c r="PWT2343" s="1452"/>
      <c r="PWU2343" s="1452"/>
      <c r="PWV2343" s="1452"/>
      <c r="PWW2343" s="1452"/>
      <c r="PWX2343" s="1452"/>
      <c r="PWY2343" s="1452"/>
      <c r="PWZ2343" s="1452"/>
      <c r="PXA2343" s="1452"/>
      <c r="PXB2343" s="1452"/>
      <c r="PXC2343" s="1452"/>
      <c r="PXD2343" s="1452"/>
      <c r="PXE2343" s="1452"/>
      <c r="PXF2343" s="1452"/>
      <c r="PXG2343" s="1452"/>
      <c r="PXH2343" s="1452"/>
      <c r="PXI2343" s="1452"/>
      <c r="PXJ2343" s="1452"/>
      <c r="PXK2343" s="1452"/>
      <c r="PXL2343" s="1452"/>
      <c r="PXM2343" s="1452"/>
      <c r="PXN2343" s="1452"/>
      <c r="PXO2343" s="1452"/>
      <c r="PXP2343" s="1452"/>
      <c r="PXQ2343" s="1452"/>
      <c r="PXR2343" s="1452"/>
      <c r="PXS2343" s="1452"/>
      <c r="PXT2343" s="1452"/>
      <c r="PXU2343" s="1452"/>
      <c r="PXV2343" s="1452"/>
      <c r="PXW2343" s="1452"/>
      <c r="PXX2343" s="1452"/>
      <c r="PXY2343" s="1452"/>
      <c r="PXZ2343" s="1452"/>
      <c r="PYA2343" s="1452"/>
      <c r="PYB2343" s="1452"/>
      <c r="PYC2343" s="1452"/>
      <c r="PYD2343" s="1452"/>
      <c r="PYE2343" s="1452"/>
      <c r="PYF2343" s="1452"/>
      <c r="PYG2343" s="1452"/>
      <c r="PYH2343" s="1452"/>
      <c r="PYI2343" s="1452"/>
      <c r="PYJ2343" s="1452"/>
      <c r="PYK2343" s="1452"/>
      <c r="PYL2343" s="1452"/>
      <c r="PYM2343" s="1452"/>
      <c r="PYN2343" s="1452"/>
      <c r="PYO2343" s="1452"/>
      <c r="PYP2343" s="1452"/>
      <c r="PYQ2343" s="1452"/>
      <c r="PYR2343" s="1452"/>
      <c r="PYS2343" s="1452"/>
      <c r="PYT2343" s="1452"/>
      <c r="PYU2343" s="1452"/>
      <c r="PYV2343" s="1452"/>
      <c r="PYW2343" s="1452"/>
      <c r="PYX2343" s="1452"/>
      <c r="PYY2343" s="1452"/>
      <c r="PYZ2343" s="1452"/>
      <c r="PZA2343" s="1452"/>
      <c r="PZB2343" s="1452"/>
      <c r="PZC2343" s="1452"/>
      <c r="PZD2343" s="1452"/>
      <c r="PZE2343" s="1452"/>
      <c r="PZF2343" s="1452"/>
      <c r="PZG2343" s="1452"/>
      <c r="PZH2343" s="1452"/>
      <c r="PZI2343" s="1452"/>
      <c r="PZJ2343" s="1452"/>
      <c r="PZK2343" s="1452"/>
      <c r="PZL2343" s="1452"/>
      <c r="PZM2343" s="1452"/>
      <c r="PZN2343" s="1452"/>
      <c r="PZO2343" s="1452"/>
      <c r="PZP2343" s="1452"/>
      <c r="PZQ2343" s="1452"/>
      <c r="PZR2343" s="1452"/>
      <c r="PZS2343" s="1452"/>
      <c r="PZT2343" s="1452"/>
      <c r="PZU2343" s="1452"/>
      <c r="PZV2343" s="1452"/>
      <c r="PZW2343" s="1452"/>
      <c r="PZX2343" s="1452"/>
      <c r="PZY2343" s="1452"/>
      <c r="PZZ2343" s="1452"/>
      <c r="QAA2343" s="1452"/>
      <c r="QAB2343" s="1452"/>
      <c r="QAC2343" s="1452"/>
      <c r="QAD2343" s="1452"/>
      <c r="QAE2343" s="1452"/>
      <c r="QAF2343" s="1452"/>
      <c r="QAG2343" s="1452"/>
      <c r="QAH2343" s="1452"/>
      <c r="QAI2343" s="1452"/>
      <c r="QAJ2343" s="1452"/>
      <c r="QAK2343" s="1452"/>
      <c r="QAL2343" s="1452"/>
      <c r="QAM2343" s="1452"/>
      <c r="QAN2343" s="1452"/>
      <c r="QAO2343" s="1452"/>
      <c r="QAP2343" s="1452"/>
      <c r="QAQ2343" s="1452"/>
      <c r="QAR2343" s="1452"/>
      <c r="QAS2343" s="1452"/>
      <c r="QAT2343" s="1452"/>
      <c r="QAU2343" s="1452"/>
      <c r="QAV2343" s="1452"/>
      <c r="QAW2343" s="1452"/>
      <c r="QAX2343" s="1452"/>
      <c r="QAY2343" s="1452"/>
      <c r="QAZ2343" s="1452"/>
      <c r="QBA2343" s="1452"/>
      <c r="QBB2343" s="1452"/>
      <c r="QBC2343" s="1452"/>
      <c r="QBD2343" s="1452"/>
      <c r="QBE2343" s="1452"/>
      <c r="QBF2343" s="1452"/>
      <c r="QBG2343" s="1452"/>
      <c r="QBH2343" s="1452"/>
      <c r="QBI2343" s="1452"/>
      <c r="QBJ2343" s="1452"/>
      <c r="QBK2343" s="1452"/>
      <c r="QBL2343" s="1452"/>
      <c r="QBM2343" s="1452"/>
      <c r="QBN2343" s="1452"/>
      <c r="QBO2343" s="1452"/>
      <c r="QBP2343" s="1452"/>
      <c r="QBQ2343" s="1452"/>
      <c r="QBR2343" s="1452"/>
      <c r="QBS2343" s="1452"/>
      <c r="QBT2343" s="1452"/>
      <c r="QBU2343" s="1452"/>
      <c r="QBV2343" s="1452"/>
      <c r="QBW2343" s="1452"/>
      <c r="QBX2343" s="1452"/>
      <c r="QBY2343" s="1452"/>
      <c r="QBZ2343" s="1452"/>
      <c r="QCA2343" s="1452"/>
      <c r="QCB2343" s="1452"/>
      <c r="QCC2343" s="1452"/>
      <c r="QCD2343" s="1452"/>
      <c r="QCE2343" s="1452"/>
      <c r="QCF2343" s="1452"/>
      <c r="QCG2343" s="1452"/>
      <c r="QCH2343" s="1452"/>
      <c r="QCI2343" s="1452"/>
      <c r="QCJ2343" s="1452"/>
      <c r="QCK2343" s="1452"/>
      <c r="QCL2343" s="1452"/>
      <c r="QCM2343" s="1452"/>
      <c r="QCN2343" s="1452"/>
      <c r="QCO2343" s="1452"/>
      <c r="QCP2343" s="1452"/>
      <c r="QCQ2343" s="1452"/>
      <c r="QCR2343" s="1452"/>
      <c r="QCS2343" s="1452"/>
      <c r="QCT2343" s="1452"/>
      <c r="QCU2343" s="1452"/>
      <c r="QCV2343" s="1452"/>
      <c r="QCW2343" s="1452"/>
      <c r="QCX2343" s="1452"/>
      <c r="QCY2343" s="1452"/>
      <c r="QCZ2343" s="1452"/>
      <c r="QDA2343" s="1452"/>
      <c r="QDB2343" s="1452"/>
      <c r="QDC2343" s="1452"/>
      <c r="QDD2343" s="1452"/>
      <c r="QDE2343" s="1452"/>
      <c r="QDF2343" s="1452"/>
      <c r="QDG2343" s="1452"/>
      <c r="QDH2343" s="1452"/>
      <c r="QDI2343" s="1452"/>
      <c r="QDJ2343" s="1452"/>
      <c r="QDK2343" s="1452"/>
      <c r="QDL2343" s="1452"/>
      <c r="QDM2343" s="1452"/>
      <c r="QDN2343" s="1452"/>
      <c r="QDO2343" s="1452"/>
      <c r="QDP2343" s="1452"/>
      <c r="QDQ2343" s="1452"/>
      <c r="QDR2343" s="1452"/>
      <c r="QDS2343" s="1452"/>
      <c r="QDT2343" s="1452"/>
      <c r="QDU2343" s="1452"/>
      <c r="QDV2343" s="1452"/>
      <c r="QDW2343" s="1452"/>
      <c r="QDX2343" s="1452"/>
      <c r="QDY2343" s="1452"/>
      <c r="QDZ2343" s="1452"/>
      <c r="QEA2343" s="1452"/>
      <c r="QEB2343" s="1452"/>
      <c r="QEC2343" s="1452"/>
      <c r="QED2343" s="1452"/>
      <c r="QEE2343" s="1452"/>
      <c r="QEF2343" s="1452"/>
      <c r="QEG2343" s="1452"/>
      <c r="QEH2343" s="1452"/>
      <c r="QEI2343" s="1452"/>
      <c r="QEJ2343" s="1452"/>
      <c r="QEK2343" s="1452"/>
      <c r="QEL2343" s="1452"/>
      <c r="QEM2343" s="1452"/>
      <c r="QEN2343" s="1452"/>
      <c r="QEO2343" s="1452"/>
      <c r="QEP2343" s="1452"/>
      <c r="QEQ2343" s="1452"/>
      <c r="QER2343" s="1452"/>
      <c r="QES2343" s="1452"/>
      <c r="QET2343" s="1452"/>
      <c r="QEU2343" s="1452"/>
      <c r="QEV2343" s="1452"/>
      <c r="QEW2343" s="1452"/>
      <c r="QEX2343" s="1452"/>
      <c r="QEY2343" s="1452"/>
      <c r="QEZ2343" s="1452"/>
      <c r="QFA2343" s="1452"/>
      <c r="QFB2343" s="1452"/>
      <c r="QFC2343" s="1452"/>
      <c r="QFD2343" s="1452"/>
      <c r="QFE2343" s="1452"/>
      <c r="QFF2343" s="1452"/>
      <c r="QFG2343" s="1452"/>
      <c r="QFH2343" s="1452"/>
      <c r="QFI2343" s="1452"/>
      <c r="QFJ2343" s="1452"/>
      <c r="QFK2343" s="1452"/>
      <c r="QFL2343" s="1452"/>
      <c r="QFM2343" s="1452"/>
      <c r="QFN2343" s="1452"/>
      <c r="QFO2343" s="1452"/>
      <c r="QFP2343" s="1452"/>
      <c r="QFQ2343" s="1452"/>
      <c r="QFR2343" s="1452"/>
      <c r="QFS2343" s="1452"/>
      <c r="QFT2343" s="1452"/>
      <c r="QFU2343" s="1452"/>
      <c r="QFV2343" s="1452"/>
      <c r="QFW2343" s="1452"/>
      <c r="QFX2343" s="1452"/>
      <c r="QFY2343" s="1452"/>
      <c r="QFZ2343" s="1452"/>
      <c r="QGA2343" s="1452"/>
      <c r="QGB2343" s="1452"/>
      <c r="QGC2343" s="1452"/>
      <c r="QGD2343" s="1452"/>
      <c r="QGE2343" s="1452"/>
      <c r="QGF2343" s="1452"/>
      <c r="QGG2343" s="1452"/>
      <c r="QGH2343" s="1452"/>
      <c r="QGI2343" s="1452"/>
      <c r="QGJ2343" s="1452"/>
      <c r="QGK2343" s="1452"/>
      <c r="QGL2343" s="1452"/>
      <c r="QGM2343" s="1452"/>
      <c r="QGN2343" s="1452"/>
      <c r="QGO2343" s="1452"/>
      <c r="QGP2343" s="1452"/>
      <c r="QGQ2343" s="1452"/>
      <c r="QGR2343" s="1452"/>
      <c r="QGS2343" s="1452"/>
      <c r="QGT2343" s="1452"/>
      <c r="QGU2343" s="1452"/>
      <c r="QGV2343" s="1452"/>
      <c r="QGW2343" s="1452"/>
      <c r="QGX2343" s="1452"/>
      <c r="QGY2343" s="1452"/>
      <c r="QGZ2343" s="1452"/>
      <c r="QHA2343" s="1452"/>
      <c r="QHB2343" s="1452"/>
      <c r="QHC2343" s="1452"/>
      <c r="QHD2343" s="1452"/>
      <c r="QHE2343" s="1452"/>
      <c r="QHF2343" s="1452"/>
      <c r="QHG2343" s="1452"/>
      <c r="QHH2343" s="1452"/>
      <c r="QHI2343" s="1452"/>
      <c r="QHJ2343" s="1452"/>
      <c r="QHK2343" s="1452"/>
      <c r="QHL2343" s="1452"/>
      <c r="QHM2343" s="1452"/>
      <c r="QHN2343" s="1452"/>
      <c r="QHO2343" s="1452"/>
      <c r="QHP2343" s="1452"/>
      <c r="QHQ2343" s="1452"/>
      <c r="QHR2343" s="1452"/>
      <c r="QHS2343" s="1452"/>
      <c r="QHT2343" s="1452"/>
      <c r="QHU2343" s="1452"/>
      <c r="QHV2343" s="1452"/>
      <c r="QHW2343" s="1452"/>
      <c r="QHX2343" s="1452"/>
      <c r="QHY2343" s="1452"/>
      <c r="QHZ2343" s="1452"/>
      <c r="QIA2343" s="1452"/>
      <c r="QIB2343" s="1452"/>
      <c r="QIC2343" s="1452"/>
      <c r="QID2343" s="1452"/>
      <c r="QIE2343" s="1452"/>
      <c r="QIF2343" s="1452"/>
      <c r="QIG2343" s="1452"/>
      <c r="QIH2343" s="1452"/>
      <c r="QII2343" s="1452"/>
      <c r="QIJ2343" s="1452"/>
      <c r="QIK2343" s="1452"/>
      <c r="QIL2343" s="1452"/>
      <c r="QIM2343" s="1452"/>
      <c r="QIN2343" s="1452"/>
      <c r="QIO2343" s="1452"/>
      <c r="QIP2343" s="1452"/>
      <c r="QIQ2343" s="1452"/>
      <c r="QIR2343" s="1452"/>
      <c r="QIS2343" s="1452"/>
      <c r="QIT2343" s="1452"/>
      <c r="QIU2343" s="1452"/>
      <c r="QIV2343" s="1452"/>
      <c r="QIW2343" s="1452"/>
      <c r="QIX2343" s="1452"/>
      <c r="QIY2343" s="1452"/>
      <c r="QIZ2343" s="1452"/>
      <c r="QJA2343" s="1452"/>
      <c r="QJB2343" s="1452"/>
      <c r="QJC2343" s="1452"/>
      <c r="QJD2343" s="1452"/>
      <c r="QJE2343" s="1452"/>
      <c r="QJF2343" s="1452"/>
      <c r="QJG2343" s="1452"/>
      <c r="QJH2343" s="1452"/>
      <c r="QJI2343" s="1452"/>
      <c r="QJJ2343" s="1452"/>
      <c r="QJK2343" s="1452"/>
      <c r="QJL2343" s="1452"/>
      <c r="QJM2343" s="1452"/>
      <c r="QJN2343" s="1452"/>
      <c r="QJO2343" s="1452"/>
      <c r="QJP2343" s="1452"/>
      <c r="QJQ2343" s="1452"/>
      <c r="QJR2343" s="1452"/>
      <c r="QJS2343" s="1452"/>
      <c r="QJT2343" s="1452"/>
      <c r="QJU2343" s="1452"/>
      <c r="QJV2343" s="1452"/>
      <c r="QJW2343" s="1452"/>
      <c r="QJX2343" s="1452"/>
      <c r="QJY2343" s="1452"/>
      <c r="QJZ2343" s="1452"/>
      <c r="QKA2343" s="1452"/>
      <c r="QKB2343" s="1452"/>
      <c r="QKC2343" s="1452"/>
      <c r="QKD2343" s="1452"/>
      <c r="QKE2343" s="1452"/>
      <c r="QKF2343" s="1452"/>
      <c r="QKG2343" s="1452"/>
      <c r="QKH2343" s="1452"/>
      <c r="QKI2343" s="1452"/>
      <c r="QKJ2343" s="1452"/>
      <c r="QKK2343" s="1452"/>
      <c r="QKL2343" s="1452"/>
      <c r="QKM2343" s="1452"/>
      <c r="QKN2343" s="1452"/>
      <c r="QKO2343" s="1452"/>
      <c r="QKP2343" s="1452"/>
      <c r="QKQ2343" s="1452"/>
      <c r="QKR2343" s="1452"/>
      <c r="QKS2343" s="1452"/>
      <c r="QKT2343" s="1452"/>
      <c r="QKU2343" s="1452"/>
      <c r="QKV2343" s="1452"/>
      <c r="QKW2343" s="1452"/>
      <c r="QKX2343" s="1452"/>
      <c r="QKY2343" s="1452"/>
      <c r="QKZ2343" s="1452"/>
      <c r="QLA2343" s="1452"/>
      <c r="QLB2343" s="1452"/>
      <c r="QLC2343" s="1452"/>
      <c r="QLD2343" s="1452"/>
      <c r="QLE2343" s="1452"/>
      <c r="QLF2343" s="1452"/>
      <c r="QLG2343" s="1452"/>
      <c r="QLH2343" s="1452"/>
      <c r="QLI2343" s="1452"/>
      <c r="QLJ2343" s="1452"/>
      <c r="QLK2343" s="1452"/>
      <c r="QLL2343" s="1452"/>
      <c r="QLM2343" s="1452"/>
      <c r="QLN2343" s="1452"/>
      <c r="QLO2343" s="1452"/>
      <c r="QLP2343" s="1452"/>
      <c r="QLQ2343" s="1452"/>
      <c r="QLR2343" s="1452"/>
      <c r="QLS2343" s="1452"/>
      <c r="QLT2343" s="1452"/>
      <c r="QLU2343" s="1452"/>
      <c r="QLV2343" s="1452"/>
      <c r="QLW2343" s="1452"/>
      <c r="QLX2343" s="1452"/>
      <c r="QLY2343" s="1452"/>
      <c r="QLZ2343" s="1452"/>
      <c r="QMA2343" s="1452"/>
      <c r="QMB2343" s="1452"/>
      <c r="QMC2343" s="1452"/>
      <c r="QMD2343" s="1452"/>
      <c r="QME2343" s="1452"/>
      <c r="QMF2343" s="1452"/>
      <c r="QMG2343" s="1452"/>
      <c r="QMH2343" s="1452"/>
      <c r="QMI2343" s="1452"/>
      <c r="QMJ2343" s="1452"/>
      <c r="QMK2343" s="1452"/>
      <c r="QML2343" s="1452"/>
      <c r="QMM2343" s="1452"/>
      <c r="QMN2343" s="1452"/>
      <c r="QMO2343" s="1452"/>
      <c r="QMP2343" s="1452"/>
      <c r="QMQ2343" s="1452"/>
      <c r="QMR2343" s="1452"/>
      <c r="QMS2343" s="1452"/>
      <c r="QMT2343" s="1452"/>
      <c r="QMU2343" s="1452"/>
      <c r="QMV2343" s="1452"/>
      <c r="QMW2343" s="1452"/>
      <c r="QMX2343" s="1452"/>
      <c r="QMY2343" s="1452"/>
      <c r="QMZ2343" s="1452"/>
      <c r="QNA2343" s="1452"/>
      <c r="QNB2343" s="1452"/>
      <c r="QNC2343" s="1452"/>
      <c r="QND2343" s="1452"/>
      <c r="QNE2343" s="1452"/>
      <c r="QNF2343" s="1452"/>
      <c r="QNG2343" s="1452"/>
      <c r="QNH2343" s="1452"/>
      <c r="QNI2343" s="1452"/>
      <c r="QNJ2343" s="1452"/>
      <c r="QNK2343" s="1452"/>
      <c r="QNL2343" s="1452"/>
      <c r="QNM2343" s="1452"/>
      <c r="QNN2343" s="1452"/>
      <c r="QNO2343" s="1452"/>
      <c r="QNP2343" s="1452"/>
      <c r="QNQ2343" s="1452"/>
      <c r="QNR2343" s="1452"/>
      <c r="QNS2343" s="1452"/>
      <c r="QNT2343" s="1452"/>
      <c r="QNU2343" s="1452"/>
      <c r="QNV2343" s="1452"/>
      <c r="QNW2343" s="1452"/>
      <c r="QNX2343" s="1452"/>
      <c r="QNY2343" s="1452"/>
      <c r="QNZ2343" s="1452"/>
      <c r="QOA2343" s="1452"/>
      <c r="QOB2343" s="1452"/>
      <c r="QOC2343" s="1452"/>
      <c r="QOD2343" s="1452"/>
      <c r="QOE2343" s="1452"/>
      <c r="QOF2343" s="1452"/>
      <c r="QOG2343" s="1452"/>
      <c r="QOH2343" s="1452"/>
      <c r="QOI2343" s="1452"/>
      <c r="QOJ2343" s="1452"/>
      <c r="QOK2343" s="1452"/>
      <c r="QOL2343" s="1452"/>
      <c r="QOM2343" s="1452"/>
      <c r="QON2343" s="1452"/>
      <c r="QOO2343" s="1452"/>
      <c r="QOP2343" s="1452"/>
      <c r="QOQ2343" s="1452"/>
      <c r="QOR2343" s="1452"/>
      <c r="QOS2343" s="1452"/>
      <c r="QOT2343" s="1452"/>
      <c r="QOU2343" s="1452"/>
      <c r="QOV2343" s="1452"/>
      <c r="QOW2343" s="1452"/>
      <c r="QOX2343" s="1452"/>
      <c r="QOY2343" s="1452"/>
      <c r="QOZ2343" s="1452"/>
      <c r="QPA2343" s="1452"/>
      <c r="QPB2343" s="1452"/>
      <c r="QPC2343" s="1452"/>
      <c r="QPD2343" s="1452"/>
      <c r="QPE2343" s="1452"/>
      <c r="QPF2343" s="1452"/>
      <c r="QPG2343" s="1452"/>
      <c r="QPH2343" s="1452"/>
      <c r="QPI2343" s="1452"/>
      <c r="QPJ2343" s="1452"/>
      <c r="QPK2343" s="1452"/>
      <c r="QPL2343" s="1452"/>
      <c r="QPM2343" s="1452"/>
      <c r="QPN2343" s="1452"/>
      <c r="QPO2343" s="1452"/>
      <c r="QPP2343" s="1452"/>
      <c r="QPQ2343" s="1452"/>
      <c r="QPR2343" s="1452"/>
      <c r="QPS2343" s="1452"/>
      <c r="QPT2343" s="1452"/>
      <c r="QPU2343" s="1452"/>
      <c r="QPV2343" s="1452"/>
      <c r="QPW2343" s="1452"/>
      <c r="QPX2343" s="1452"/>
      <c r="QPY2343" s="1452"/>
      <c r="QPZ2343" s="1452"/>
      <c r="QQA2343" s="1452"/>
      <c r="QQB2343" s="1452"/>
      <c r="QQC2343" s="1452"/>
      <c r="QQD2343" s="1452"/>
      <c r="QQE2343" s="1452"/>
      <c r="QQF2343" s="1452"/>
      <c r="QQG2343" s="1452"/>
      <c r="QQH2343" s="1452"/>
      <c r="QQI2343" s="1452"/>
      <c r="QQJ2343" s="1452"/>
      <c r="QQK2343" s="1452"/>
      <c r="QQL2343" s="1452"/>
      <c r="QQM2343" s="1452"/>
      <c r="QQN2343" s="1452"/>
      <c r="QQO2343" s="1452"/>
      <c r="QQP2343" s="1452"/>
      <c r="QQQ2343" s="1452"/>
      <c r="QQR2343" s="1452"/>
      <c r="QQS2343" s="1452"/>
      <c r="QQT2343" s="1452"/>
      <c r="QQU2343" s="1452"/>
      <c r="QQV2343" s="1452"/>
      <c r="QQW2343" s="1452"/>
      <c r="QQX2343" s="1452"/>
      <c r="QQY2343" s="1452"/>
      <c r="QQZ2343" s="1452"/>
      <c r="QRA2343" s="1452"/>
      <c r="QRB2343" s="1452"/>
      <c r="QRC2343" s="1452"/>
      <c r="QRD2343" s="1452"/>
      <c r="QRE2343" s="1452"/>
      <c r="QRF2343" s="1452"/>
      <c r="QRG2343" s="1452"/>
      <c r="QRH2343" s="1452"/>
      <c r="QRI2343" s="1452"/>
      <c r="QRJ2343" s="1452"/>
      <c r="QRK2343" s="1452"/>
      <c r="QRL2343" s="1452"/>
      <c r="QRM2343" s="1452"/>
      <c r="QRN2343" s="1452"/>
      <c r="QRO2343" s="1452"/>
      <c r="QRP2343" s="1452"/>
      <c r="QRQ2343" s="1452"/>
      <c r="QRR2343" s="1452"/>
      <c r="QRS2343" s="1452"/>
      <c r="QRT2343" s="1452"/>
      <c r="QRU2343" s="1452"/>
      <c r="QRV2343" s="1452"/>
      <c r="QRW2343" s="1452"/>
      <c r="QRX2343" s="1452"/>
      <c r="QRY2343" s="1452"/>
      <c r="QRZ2343" s="1452"/>
      <c r="QSA2343" s="1452"/>
      <c r="QSB2343" s="1452"/>
      <c r="QSC2343" s="1452"/>
      <c r="QSD2343" s="1452"/>
      <c r="QSE2343" s="1452"/>
      <c r="QSF2343" s="1452"/>
      <c r="QSG2343" s="1452"/>
      <c r="QSH2343" s="1452"/>
      <c r="QSI2343" s="1452"/>
      <c r="QSJ2343" s="1452"/>
      <c r="QSK2343" s="1452"/>
      <c r="QSL2343" s="1452"/>
      <c r="QSM2343" s="1452"/>
      <c r="QSN2343" s="1452"/>
      <c r="QSO2343" s="1452"/>
      <c r="QSP2343" s="1452"/>
      <c r="QSQ2343" s="1452"/>
      <c r="QSR2343" s="1452"/>
      <c r="QSS2343" s="1452"/>
      <c r="QST2343" s="1452"/>
      <c r="QSU2343" s="1452"/>
      <c r="QSV2343" s="1452"/>
      <c r="QSW2343" s="1452"/>
      <c r="QSX2343" s="1452"/>
      <c r="QSY2343" s="1452"/>
      <c r="QSZ2343" s="1452"/>
      <c r="QTA2343" s="1452"/>
      <c r="QTB2343" s="1452"/>
      <c r="QTC2343" s="1452"/>
      <c r="QTD2343" s="1452"/>
      <c r="QTE2343" s="1452"/>
      <c r="QTF2343" s="1452"/>
      <c r="QTG2343" s="1452"/>
      <c r="QTH2343" s="1452"/>
      <c r="QTI2343" s="1452"/>
      <c r="QTJ2343" s="1452"/>
      <c r="QTK2343" s="1452"/>
      <c r="QTL2343" s="1452"/>
      <c r="QTM2343" s="1452"/>
      <c r="QTN2343" s="1452"/>
      <c r="QTO2343" s="1452"/>
      <c r="QTP2343" s="1452"/>
      <c r="QTQ2343" s="1452"/>
      <c r="QTR2343" s="1452"/>
      <c r="QTS2343" s="1452"/>
      <c r="QTT2343" s="1452"/>
      <c r="QTU2343" s="1452"/>
      <c r="QTV2343" s="1452"/>
      <c r="QTW2343" s="1452"/>
      <c r="QTX2343" s="1452"/>
      <c r="QTY2343" s="1452"/>
      <c r="QTZ2343" s="1452"/>
      <c r="QUA2343" s="1452"/>
      <c r="QUB2343" s="1452"/>
      <c r="QUC2343" s="1452"/>
      <c r="QUD2343" s="1452"/>
      <c r="QUE2343" s="1452"/>
      <c r="QUF2343" s="1452"/>
      <c r="QUG2343" s="1452"/>
      <c r="QUH2343" s="1452"/>
      <c r="QUI2343" s="1452"/>
      <c r="QUJ2343" s="1452"/>
      <c r="QUK2343" s="1452"/>
      <c r="QUL2343" s="1452"/>
      <c r="QUM2343" s="1452"/>
      <c r="QUN2343" s="1452"/>
      <c r="QUO2343" s="1452"/>
      <c r="QUP2343" s="1452"/>
      <c r="QUQ2343" s="1452"/>
      <c r="QUR2343" s="1452"/>
      <c r="QUS2343" s="1452"/>
      <c r="QUT2343" s="1452"/>
      <c r="QUU2343" s="1452"/>
      <c r="QUV2343" s="1452"/>
      <c r="QUW2343" s="1452"/>
      <c r="QUX2343" s="1452"/>
      <c r="QUY2343" s="1452"/>
      <c r="QUZ2343" s="1452"/>
      <c r="QVA2343" s="1452"/>
      <c r="QVB2343" s="1452"/>
      <c r="QVC2343" s="1452"/>
      <c r="QVD2343" s="1452"/>
      <c r="QVE2343" s="1452"/>
      <c r="QVF2343" s="1452"/>
      <c r="QVG2343" s="1452"/>
      <c r="QVH2343" s="1452"/>
      <c r="QVI2343" s="1452"/>
      <c r="QVJ2343" s="1452"/>
      <c r="QVK2343" s="1452"/>
      <c r="QVL2343" s="1452"/>
      <c r="QVM2343" s="1452"/>
      <c r="QVN2343" s="1452"/>
      <c r="QVO2343" s="1452"/>
      <c r="QVP2343" s="1452"/>
      <c r="QVQ2343" s="1452"/>
      <c r="QVR2343" s="1452"/>
      <c r="QVS2343" s="1452"/>
      <c r="QVT2343" s="1452"/>
      <c r="QVU2343" s="1452"/>
      <c r="QVV2343" s="1452"/>
      <c r="QVW2343" s="1452"/>
      <c r="QVX2343" s="1452"/>
      <c r="QVY2343" s="1452"/>
      <c r="QVZ2343" s="1452"/>
      <c r="QWA2343" s="1452"/>
      <c r="QWB2343" s="1452"/>
      <c r="QWC2343" s="1452"/>
      <c r="QWD2343" s="1452"/>
      <c r="QWE2343" s="1452"/>
      <c r="QWF2343" s="1452"/>
      <c r="QWG2343" s="1452"/>
      <c r="QWH2343" s="1452"/>
      <c r="QWI2343" s="1452"/>
      <c r="QWJ2343" s="1452"/>
      <c r="QWK2343" s="1452"/>
      <c r="QWL2343" s="1452"/>
      <c r="QWM2343" s="1452"/>
      <c r="QWN2343" s="1452"/>
      <c r="QWO2343" s="1452"/>
      <c r="QWP2343" s="1452"/>
      <c r="QWQ2343" s="1452"/>
      <c r="QWR2343" s="1452"/>
      <c r="QWS2343" s="1452"/>
      <c r="QWT2343" s="1452"/>
      <c r="QWU2343" s="1452"/>
      <c r="QWV2343" s="1452"/>
      <c r="QWW2343" s="1452"/>
      <c r="QWX2343" s="1452"/>
      <c r="QWY2343" s="1452"/>
      <c r="QWZ2343" s="1452"/>
      <c r="QXA2343" s="1452"/>
      <c r="QXB2343" s="1452"/>
      <c r="QXC2343" s="1452"/>
      <c r="QXD2343" s="1452"/>
      <c r="QXE2343" s="1452"/>
      <c r="QXF2343" s="1452"/>
      <c r="QXG2343" s="1452"/>
      <c r="QXH2343" s="1452"/>
      <c r="QXI2343" s="1452"/>
      <c r="QXJ2343" s="1452"/>
      <c r="QXK2343" s="1452"/>
      <c r="QXL2343" s="1452"/>
      <c r="QXM2343" s="1452"/>
      <c r="QXN2343" s="1452"/>
      <c r="QXO2343" s="1452"/>
      <c r="QXP2343" s="1452"/>
      <c r="QXQ2343" s="1452"/>
      <c r="QXR2343" s="1452"/>
      <c r="QXS2343" s="1452"/>
      <c r="QXT2343" s="1452"/>
      <c r="QXU2343" s="1452"/>
      <c r="QXV2343" s="1452"/>
      <c r="QXW2343" s="1452"/>
      <c r="QXX2343" s="1452"/>
      <c r="QXY2343" s="1452"/>
      <c r="QXZ2343" s="1452"/>
      <c r="QYA2343" s="1452"/>
      <c r="QYB2343" s="1452"/>
      <c r="QYC2343" s="1452"/>
      <c r="QYD2343" s="1452"/>
      <c r="QYE2343" s="1452"/>
      <c r="QYF2343" s="1452"/>
      <c r="QYG2343" s="1452"/>
      <c r="QYH2343" s="1452"/>
      <c r="QYI2343" s="1452"/>
      <c r="QYJ2343" s="1452"/>
      <c r="QYK2343" s="1452"/>
      <c r="QYL2343" s="1452"/>
      <c r="QYM2343" s="1452"/>
      <c r="QYN2343" s="1452"/>
      <c r="QYO2343" s="1452"/>
      <c r="QYP2343" s="1452"/>
      <c r="QYQ2343" s="1452"/>
      <c r="QYR2343" s="1452"/>
      <c r="QYS2343" s="1452"/>
      <c r="QYT2343" s="1452"/>
      <c r="QYU2343" s="1452"/>
      <c r="QYV2343" s="1452"/>
      <c r="QYW2343" s="1452"/>
      <c r="QYX2343" s="1452"/>
      <c r="QYY2343" s="1452"/>
      <c r="QYZ2343" s="1452"/>
      <c r="QZA2343" s="1452"/>
      <c r="QZB2343" s="1452"/>
      <c r="QZC2343" s="1452"/>
      <c r="QZD2343" s="1452"/>
      <c r="QZE2343" s="1452"/>
      <c r="QZF2343" s="1452"/>
      <c r="QZG2343" s="1452"/>
      <c r="QZH2343" s="1452"/>
      <c r="QZI2343" s="1452"/>
      <c r="QZJ2343" s="1452"/>
      <c r="QZK2343" s="1452"/>
      <c r="QZL2343" s="1452"/>
      <c r="QZM2343" s="1452"/>
      <c r="QZN2343" s="1452"/>
      <c r="QZO2343" s="1452"/>
      <c r="QZP2343" s="1452"/>
      <c r="QZQ2343" s="1452"/>
      <c r="QZR2343" s="1452"/>
      <c r="QZS2343" s="1452"/>
      <c r="QZT2343" s="1452"/>
      <c r="QZU2343" s="1452"/>
      <c r="QZV2343" s="1452"/>
      <c r="QZW2343" s="1452"/>
      <c r="QZX2343" s="1452"/>
      <c r="QZY2343" s="1452"/>
      <c r="QZZ2343" s="1452"/>
      <c r="RAA2343" s="1452"/>
      <c r="RAB2343" s="1452"/>
      <c r="RAC2343" s="1452"/>
      <c r="RAD2343" s="1452"/>
      <c r="RAE2343" s="1452"/>
      <c r="RAF2343" s="1452"/>
      <c r="RAG2343" s="1452"/>
      <c r="RAH2343" s="1452"/>
      <c r="RAI2343" s="1452"/>
      <c r="RAJ2343" s="1452"/>
      <c r="RAK2343" s="1452"/>
      <c r="RAL2343" s="1452"/>
      <c r="RAM2343" s="1452"/>
      <c r="RAN2343" s="1452"/>
      <c r="RAO2343" s="1452"/>
      <c r="RAP2343" s="1452"/>
      <c r="RAQ2343" s="1452"/>
      <c r="RAR2343" s="1452"/>
      <c r="RAS2343" s="1452"/>
      <c r="RAT2343" s="1452"/>
      <c r="RAU2343" s="1452"/>
      <c r="RAV2343" s="1452"/>
      <c r="RAW2343" s="1452"/>
      <c r="RAX2343" s="1452"/>
      <c r="RAY2343" s="1452"/>
      <c r="RAZ2343" s="1452"/>
      <c r="RBA2343" s="1452"/>
      <c r="RBB2343" s="1452"/>
      <c r="RBC2343" s="1452"/>
      <c r="RBD2343" s="1452"/>
      <c r="RBE2343" s="1452"/>
      <c r="RBF2343" s="1452"/>
      <c r="RBG2343" s="1452"/>
      <c r="RBH2343" s="1452"/>
      <c r="RBI2343" s="1452"/>
      <c r="RBJ2343" s="1452"/>
      <c r="RBK2343" s="1452"/>
      <c r="RBL2343" s="1452"/>
      <c r="RBM2343" s="1452"/>
      <c r="RBN2343" s="1452"/>
      <c r="RBO2343" s="1452"/>
      <c r="RBP2343" s="1452"/>
      <c r="RBQ2343" s="1452"/>
      <c r="RBR2343" s="1452"/>
      <c r="RBS2343" s="1452"/>
      <c r="RBT2343" s="1452"/>
      <c r="RBU2343" s="1452"/>
      <c r="RBV2343" s="1452"/>
      <c r="RBW2343" s="1452"/>
      <c r="RBX2343" s="1452"/>
      <c r="RBY2343" s="1452"/>
      <c r="RBZ2343" s="1452"/>
      <c r="RCA2343" s="1452"/>
      <c r="RCB2343" s="1452"/>
      <c r="RCC2343" s="1452"/>
      <c r="RCD2343" s="1452"/>
      <c r="RCE2343" s="1452"/>
      <c r="RCF2343" s="1452"/>
      <c r="RCG2343" s="1452"/>
      <c r="RCH2343" s="1452"/>
      <c r="RCI2343" s="1452"/>
      <c r="RCJ2343" s="1452"/>
      <c r="RCK2343" s="1452"/>
      <c r="RCL2343" s="1452"/>
      <c r="RCM2343" s="1452"/>
      <c r="RCN2343" s="1452"/>
      <c r="RCO2343" s="1452"/>
      <c r="RCP2343" s="1452"/>
      <c r="RCQ2343" s="1452"/>
      <c r="RCR2343" s="1452"/>
      <c r="RCS2343" s="1452"/>
      <c r="RCT2343" s="1452"/>
      <c r="RCU2343" s="1452"/>
      <c r="RCV2343" s="1452"/>
      <c r="RCW2343" s="1452"/>
      <c r="RCX2343" s="1452"/>
      <c r="RCY2343" s="1452"/>
      <c r="RCZ2343" s="1452"/>
      <c r="RDA2343" s="1452"/>
      <c r="RDB2343" s="1452"/>
      <c r="RDC2343" s="1452"/>
      <c r="RDD2343" s="1452"/>
      <c r="RDE2343" s="1452"/>
      <c r="RDF2343" s="1452"/>
      <c r="RDG2343" s="1452"/>
      <c r="RDH2343" s="1452"/>
      <c r="RDI2343" s="1452"/>
      <c r="RDJ2343" s="1452"/>
      <c r="RDK2343" s="1452"/>
      <c r="RDL2343" s="1452"/>
      <c r="RDM2343" s="1452"/>
      <c r="RDN2343" s="1452"/>
      <c r="RDO2343" s="1452"/>
      <c r="RDP2343" s="1452"/>
      <c r="RDQ2343" s="1452"/>
      <c r="RDR2343" s="1452"/>
      <c r="RDS2343" s="1452"/>
      <c r="RDT2343" s="1452"/>
      <c r="RDU2343" s="1452"/>
      <c r="RDV2343" s="1452"/>
      <c r="RDW2343" s="1452"/>
      <c r="RDX2343" s="1452"/>
      <c r="RDY2343" s="1452"/>
      <c r="RDZ2343" s="1452"/>
      <c r="REA2343" s="1452"/>
      <c r="REB2343" s="1452"/>
      <c r="REC2343" s="1452"/>
      <c r="RED2343" s="1452"/>
      <c r="REE2343" s="1452"/>
      <c r="REF2343" s="1452"/>
      <c r="REG2343" s="1452"/>
      <c r="REH2343" s="1452"/>
      <c r="REI2343" s="1452"/>
      <c r="REJ2343" s="1452"/>
      <c r="REK2343" s="1452"/>
      <c r="REL2343" s="1452"/>
      <c r="REM2343" s="1452"/>
      <c r="REN2343" s="1452"/>
      <c r="REO2343" s="1452"/>
      <c r="REP2343" s="1452"/>
      <c r="REQ2343" s="1452"/>
      <c r="RER2343" s="1452"/>
      <c r="RES2343" s="1452"/>
      <c r="RET2343" s="1452"/>
      <c r="REU2343" s="1452"/>
      <c r="REV2343" s="1452"/>
      <c r="REW2343" s="1452"/>
      <c r="REX2343" s="1452"/>
      <c r="REY2343" s="1452"/>
      <c r="REZ2343" s="1452"/>
      <c r="RFA2343" s="1452"/>
      <c r="RFB2343" s="1452"/>
      <c r="RFC2343" s="1452"/>
      <c r="RFD2343" s="1452"/>
      <c r="RFE2343" s="1452"/>
      <c r="RFF2343" s="1452"/>
      <c r="RFG2343" s="1452"/>
      <c r="RFH2343" s="1452"/>
      <c r="RFI2343" s="1452"/>
      <c r="RFJ2343" s="1452"/>
      <c r="RFK2343" s="1452"/>
      <c r="RFL2343" s="1452"/>
      <c r="RFM2343" s="1452"/>
      <c r="RFN2343" s="1452"/>
      <c r="RFO2343" s="1452"/>
      <c r="RFP2343" s="1452"/>
      <c r="RFQ2343" s="1452"/>
      <c r="RFR2343" s="1452"/>
      <c r="RFS2343" s="1452"/>
      <c r="RFT2343" s="1452"/>
      <c r="RFU2343" s="1452"/>
      <c r="RFV2343" s="1452"/>
      <c r="RFW2343" s="1452"/>
      <c r="RFX2343" s="1452"/>
      <c r="RFY2343" s="1452"/>
      <c r="RFZ2343" s="1452"/>
      <c r="RGA2343" s="1452"/>
      <c r="RGB2343" s="1452"/>
      <c r="RGC2343" s="1452"/>
      <c r="RGD2343" s="1452"/>
      <c r="RGE2343" s="1452"/>
      <c r="RGF2343" s="1452"/>
      <c r="RGG2343" s="1452"/>
      <c r="RGH2343" s="1452"/>
      <c r="RGI2343" s="1452"/>
      <c r="RGJ2343" s="1452"/>
      <c r="RGK2343" s="1452"/>
      <c r="RGL2343" s="1452"/>
      <c r="RGM2343" s="1452"/>
      <c r="RGN2343" s="1452"/>
      <c r="RGO2343" s="1452"/>
      <c r="RGP2343" s="1452"/>
      <c r="RGQ2343" s="1452"/>
      <c r="RGR2343" s="1452"/>
      <c r="RGS2343" s="1452"/>
      <c r="RGT2343" s="1452"/>
      <c r="RGU2343" s="1452"/>
      <c r="RGV2343" s="1452"/>
      <c r="RGW2343" s="1452"/>
      <c r="RGX2343" s="1452"/>
      <c r="RGY2343" s="1452"/>
      <c r="RGZ2343" s="1452"/>
      <c r="RHA2343" s="1452"/>
      <c r="RHB2343" s="1452"/>
      <c r="RHC2343" s="1452"/>
      <c r="RHD2343" s="1452"/>
      <c r="RHE2343" s="1452"/>
      <c r="RHF2343" s="1452"/>
      <c r="RHG2343" s="1452"/>
      <c r="RHH2343" s="1452"/>
      <c r="RHI2343" s="1452"/>
      <c r="RHJ2343" s="1452"/>
      <c r="RHK2343" s="1452"/>
      <c r="RHL2343" s="1452"/>
      <c r="RHM2343" s="1452"/>
      <c r="RHN2343" s="1452"/>
      <c r="RHO2343" s="1452"/>
      <c r="RHP2343" s="1452"/>
      <c r="RHQ2343" s="1452"/>
      <c r="RHR2343" s="1452"/>
      <c r="RHS2343" s="1452"/>
      <c r="RHT2343" s="1452"/>
      <c r="RHU2343" s="1452"/>
      <c r="RHV2343" s="1452"/>
      <c r="RHW2343" s="1452"/>
      <c r="RHX2343" s="1452"/>
      <c r="RHY2343" s="1452"/>
      <c r="RHZ2343" s="1452"/>
      <c r="RIA2343" s="1452"/>
      <c r="RIB2343" s="1452"/>
      <c r="RIC2343" s="1452"/>
      <c r="RID2343" s="1452"/>
      <c r="RIE2343" s="1452"/>
      <c r="RIF2343" s="1452"/>
      <c r="RIG2343" s="1452"/>
      <c r="RIH2343" s="1452"/>
      <c r="RII2343" s="1452"/>
      <c r="RIJ2343" s="1452"/>
      <c r="RIK2343" s="1452"/>
      <c r="RIL2343" s="1452"/>
      <c r="RIM2343" s="1452"/>
      <c r="RIN2343" s="1452"/>
      <c r="RIO2343" s="1452"/>
      <c r="RIP2343" s="1452"/>
      <c r="RIQ2343" s="1452"/>
      <c r="RIR2343" s="1452"/>
      <c r="RIS2343" s="1452"/>
      <c r="RIT2343" s="1452"/>
      <c r="RIU2343" s="1452"/>
      <c r="RIV2343" s="1452"/>
      <c r="RIW2343" s="1452"/>
      <c r="RIX2343" s="1452"/>
      <c r="RIY2343" s="1452"/>
      <c r="RIZ2343" s="1452"/>
      <c r="RJA2343" s="1452"/>
      <c r="RJB2343" s="1452"/>
      <c r="RJC2343" s="1452"/>
      <c r="RJD2343" s="1452"/>
      <c r="RJE2343" s="1452"/>
      <c r="RJF2343" s="1452"/>
      <c r="RJG2343" s="1452"/>
      <c r="RJH2343" s="1452"/>
      <c r="RJI2343" s="1452"/>
      <c r="RJJ2343" s="1452"/>
      <c r="RJK2343" s="1452"/>
      <c r="RJL2343" s="1452"/>
      <c r="RJM2343" s="1452"/>
      <c r="RJN2343" s="1452"/>
      <c r="RJO2343" s="1452"/>
      <c r="RJP2343" s="1452"/>
      <c r="RJQ2343" s="1452"/>
      <c r="RJR2343" s="1452"/>
      <c r="RJS2343" s="1452"/>
      <c r="RJT2343" s="1452"/>
      <c r="RJU2343" s="1452"/>
      <c r="RJV2343" s="1452"/>
      <c r="RJW2343" s="1452"/>
      <c r="RJX2343" s="1452"/>
      <c r="RJY2343" s="1452"/>
      <c r="RJZ2343" s="1452"/>
      <c r="RKA2343" s="1452"/>
      <c r="RKB2343" s="1452"/>
      <c r="RKC2343" s="1452"/>
      <c r="RKD2343" s="1452"/>
      <c r="RKE2343" s="1452"/>
      <c r="RKF2343" s="1452"/>
      <c r="RKG2343" s="1452"/>
      <c r="RKH2343" s="1452"/>
      <c r="RKI2343" s="1452"/>
      <c r="RKJ2343" s="1452"/>
      <c r="RKK2343" s="1452"/>
      <c r="RKL2343" s="1452"/>
      <c r="RKM2343" s="1452"/>
      <c r="RKN2343" s="1452"/>
      <c r="RKO2343" s="1452"/>
      <c r="RKP2343" s="1452"/>
      <c r="RKQ2343" s="1452"/>
      <c r="RKR2343" s="1452"/>
      <c r="RKS2343" s="1452"/>
      <c r="RKT2343" s="1452"/>
      <c r="RKU2343" s="1452"/>
      <c r="RKV2343" s="1452"/>
      <c r="RKW2343" s="1452"/>
      <c r="RKX2343" s="1452"/>
      <c r="RKY2343" s="1452"/>
      <c r="RKZ2343" s="1452"/>
      <c r="RLA2343" s="1452"/>
      <c r="RLB2343" s="1452"/>
      <c r="RLC2343" s="1452"/>
      <c r="RLD2343" s="1452"/>
      <c r="RLE2343" s="1452"/>
      <c r="RLF2343" s="1452"/>
      <c r="RLG2343" s="1452"/>
      <c r="RLH2343" s="1452"/>
      <c r="RLI2343" s="1452"/>
      <c r="RLJ2343" s="1452"/>
      <c r="RLK2343" s="1452"/>
      <c r="RLL2343" s="1452"/>
      <c r="RLM2343" s="1452"/>
      <c r="RLN2343" s="1452"/>
      <c r="RLO2343" s="1452"/>
      <c r="RLP2343" s="1452"/>
      <c r="RLQ2343" s="1452"/>
      <c r="RLR2343" s="1452"/>
      <c r="RLS2343" s="1452"/>
      <c r="RLT2343" s="1452"/>
      <c r="RLU2343" s="1452"/>
      <c r="RLV2343" s="1452"/>
      <c r="RLW2343" s="1452"/>
      <c r="RLX2343" s="1452"/>
      <c r="RLY2343" s="1452"/>
      <c r="RLZ2343" s="1452"/>
      <c r="RMA2343" s="1452"/>
      <c r="RMB2343" s="1452"/>
      <c r="RMC2343" s="1452"/>
      <c r="RMD2343" s="1452"/>
      <c r="RME2343" s="1452"/>
      <c r="RMF2343" s="1452"/>
      <c r="RMG2343" s="1452"/>
      <c r="RMH2343" s="1452"/>
      <c r="RMI2343" s="1452"/>
      <c r="RMJ2343" s="1452"/>
      <c r="RMK2343" s="1452"/>
      <c r="RML2343" s="1452"/>
      <c r="RMM2343" s="1452"/>
      <c r="RMN2343" s="1452"/>
      <c r="RMO2343" s="1452"/>
      <c r="RMP2343" s="1452"/>
      <c r="RMQ2343" s="1452"/>
      <c r="RMR2343" s="1452"/>
      <c r="RMS2343" s="1452"/>
      <c r="RMT2343" s="1452"/>
      <c r="RMU2343" s="1452"/>
      <c r="RMV2343" s="1452"/>
      <c r="RMW2343" s="1452"/>
      <c r="RMX2343" s="1452"/>
      <c r="RMY2343" s="1452"/>
      <c r="RMZ2343" s="1452"/>
      <c r="RNA2343" s="1452"/>
      <c r="RNB2343" s="1452"/>
      <c r="RNC2343" s="1452"/>
      <c r="RND2343" s="1452"/>
      <c r="RNE2343" s="1452"/>
      <c r="RNF2343" s="1452"/>
      <c r="RNG2343" s="1452"/>
      <c r="RNH2343" s="1452"/>
      <c r="RNI2343" s="1452"/>
      <c r="RNJ2343" s="1452"/>
      <c r="RNK2343" s="1452"/>
      <c r="RNL2343" s="1452"/>
      <c r="RNM2343" s="1452"/>
      <c r="RNN2343" s="1452"/>
      <c r="RNO2343" s="1452"/>
      <c r="RNP2343" s="1452"/>
      <c r="RNQ2343" s="1452"/>
      <c r="RNR2343" s="1452"/>
      <c r="RNS2343" s="1452"/>
      <c r="RNT2343" s="1452"/>
      <c r="RNU2343" s="1452"/>
      <c r="RNV2343" s="1452"/>
      <c r="RNW2343" s="1452"/>
      <c r="RNX2343" s="1452"/>
      <c r="RNY2343" s="1452"/>
      <c r="RNZ2343" s="1452"/>
      <c r="ROA2343" s="1452"/>
      <c r="ROB2343" s="1452"/>
      <c r="ROC2343" s="1452"/>
      <c r="ROD2343" s="1452"/>
      <c r="ROE2343" s="1452"/>
      <c r="ROF2343" s="1452"/>
      <c r="ROG2343" s="1452"/>
      <c r="ROH2343" s="1452"/>
      <c r="ROI2343" s="1452"/>
      <c r="ROJ2343" s="1452"/>
      <c r="ROK2343" s="1452"/>
      <c r="ROL2343" s="1452"/>
      <c r="ROM2343" s="1452"/>
      <c r="RON2343" s="1452"/>
      <c r="ROO2343" s="1452"/>
      <c r="ROP2343" s="1452"/>
      <c r="ROQ2343" s="1452"/>
      <c r="ROR2343" s="1452"/>
      <c r="ROS2343" s="1452"/>
      <c r="ROT2343" s="1452"/>
      <c r="ROU2343" s="1452"/>
      <c r="ROV2343" s="1452"/>
      <c r="ROW2343" s="1452"/>
      <c r="ROX2343" s="1452"/>
      <c r="ROY2343" s="1452"/>
      <c r="ROZ2343" s="1452"/>
      <c r="RPA2343" s="1452"/>
      <c r="RPB2343" s="1452"/>
      <c r="RPC2343" s="1452"/>
      <c r="RPD2343" s="1452"/>
      <c r="RPE2343" s="1452"/>
      <c r="RPF2343" s="1452"/>
      <c r="RPG2343" s="1452"/>
      <c r="RPH2343" s="1452"/>
      <c r="RPI2343" s="1452"/>
      <c r="RPJ2343" s="1452"/>
      <c r="RPK2343" s="1452"/>
      <c r="RPL2343" s="1452"/>
      <c r="RPM2343" s="1452"/>
      <c r="RPN2343" s="1452"/>
      <c r="RPO2343" s="1452"/>
      <c r="RPP2343" s="1452"/>
      <c r="RPQ2343" s="1452"/>
      <c r="RPR2343" s="1452"/>
      <c r="RPS2343" s="1452"/>
      <c r="RPT2343" s="1452"/>
      <c r="RPU2343" s="1452"/>
      <c r="RPV2343" s="1452"/>
      <c r="RPW2343" s="1452"/>
      <c r="RPX2343" s="1452"/>
      <c r="RPY2343" s="1452"/>
      <c r="RPZ2343" s="1452"/>
      <c r="RQA2343" s="1452"/>
      <c r="RQB2343" s="1452"/>
      <c r="RQC2343" s="1452"/>
      <c r="RQD2343" s="1452"/>
      <c r="RQE2343" s="1452"/>
      <c r="RQF2343" s="1452"/>
      <c r="RQG2343" s="1452"/>
      <c r="RQH2343" s="1452"/>
      <c r="RQI2343" s="1452"/>
      <c r="RQJ2343" s="1452"/>
      <c r="RQK2343" s="1452"/>
      <c r="RQL2343" s="1452"/>
      <c r="RQM2343" s="1452"/>
      <c r="RQN2343" s="1452"/>
      <c r="RQO2343" s="1452"/>
      <c r="RQP2343" s="1452"/>
      <c r="RQQ2343" s="1452"/>
      <c r="RQR2343" s="1452"/>
      <c r="RQS2343" s="1452"/>
      <c r="RQT2343" s="1452"/>
      <c r="RQU2343" s="1452"/>
      <c r="RQV2343" s="1452"/>
      <c r="RQW2343" s="1452"/>
      <c r="RQX2343" s="1452"/>
      <c r="RQY2343" s="1452"/>
      <c r="RQZ2343" s="1452"/>
      <c r="RRA2343" s="1452"/>
      <c r="RRB2343" s="1452"/>
      <c r="RRC2343" s="1452"/>
      <c r="RRD2343" s="1452"/>
      <c r="RRE2343" s="1452"/>
      <c r="RRF2343" s="1452"/>
      <c r="RRG2343" s="1452"/>
      <c r="RRH2343" s="1452"/>
      <c r="RRI2343" s="1452"/>
      <c r="RRJ2343" s="1452"/>
      <c r="RRK2343" s="1452"/>
      <c r="RRL2343" s="1452"/>
      <c r="RRM2343" s="1452"/>
      <c r="RRN2343" s="1452"/>
      <c r="RRO2343" s="1452"/>
      <c r="RRP2343" s="1452"/>
      <c r="RRQ2343" s="1452"/>
      <c r="RRR2343" s="1452"/>
      <c r="RRS2343" s="1452"/>
      <c r="RRT2343" s="1452"/>
      <c r="RRU2343" s="1452"/>
      <c r="RRV2343" s="1452"/>
      <c r="RRW2343" s="1452"/>
      <c r="RRX2343" s="1452"/>
      <c r="RRY2343" s="1452"/>
      <c r="RRZ2343" s="1452"/>
      <c r="RSA2343" s="1452"/>
      <c r="RSB2343" s="1452"/>
      <c r="RSC2343" s="1452"/>
      <c r="RSD2343" s="1452"/>
      <c r="RSE2343" s="1452"/>
      <c r="RSF2343" s="1452"/>
      <c r="RSG2343" s="1452"/>
      <c r="RSH2343" s="1452"/>
      <c r="RSI2343" s="1452"/>
      <c r="RSJ2343" s="1452"/>
      <c r="RSK2343" s="1452"/>
      <c r="RSL2343" s="1452"/>
      <c r="RSM2343" s="1452"/>
      <c r="RSN2343" s="1452"/>
      <c r="RSO2343" s="1452"/>
      <c r="RSP2343" s="1452"/>
      <c r="RSQ2343" s="1452"/>
      <c r="RSR2343" s="1452"/>
      <c r="RSS2343" s="1452"/>
      <c r="RST2343" s="1452"/>
      <c r="RSU2343" s="1452"/>
      <c r="RSV2343" s="1452"/>
      <c r="RSW2343" s="1452"/>
      <c r="RSX2343" s="1452"/>
      <c r="RSY2343" s="1452"/>
      <c r="RSZ2343" s="1452"/>
      <c r="RTA2343" s="1452"/>
      <c r="RTB2343" s="1452"/>
      <c r="RTC2343" s="1452"/>
      <c r="RTD2343" s="1452"/>
      <c r="RTE2343" s="1452"/>
      <c r="RTF2343" s="1452"/>
      <c r="RTG2343" s="1452"/>
      <c r="RTH2343" s="1452"/>
      <c r="RTI2343" s="1452"/>
      <c r="RTJ2343" s="1452"/>
      <c r="RTK2343" s="1452"/>
      <c r="RTL2343" s="1452"/>
      <c r="RTM2343" s="1452"/>
      <c r="RTN2343" s="1452"/>
      <c r="RTO2343" s="1452"/>
      <c r="RTP2343" s="1452"/>
      <c r="RTQ2343" s="1452"/>
      <c r="RTR2343" s="1452"/>
      <c r="RTS2343" s="1452"/>
      <c r="RTT2343" s="1452"/>
      <c r="RTU2343" s="1452"/>
      <c r="RTV2343" s="1452"/>
      <c r="RTW2343" s="1452"/>
      <c r="RTX2343" s="1452"/>
      <c r="RTY2343" s="1452"/>
      <c r="RTZ2343" s="1452"/>
      <c r="RUA2343" s="1452"/>
      <c r="RUB2343" s="1452"/>
      <c r="RUC2343" s="1452"/>
      <c r="RUD2343" s="1452"/>
      <c r="RUE2343" s="1452"/>
      <c r="RUF2343" s="1452"/>
      <c r="RUG2343" s="1452"/>
      <c r="RUH2343" s="1452"/>
      <c r="RUI2343" s="1452"/>
      <c r="RUJ2343" s="1452"/>
      <c r="RUK2343" s="1452"/>
      <c r="RUL2343" s="1452"/>
      <c r="RUM2343" s="1452"/>
      <c r="RUN2343" s="1452"/>
      <c r="RUO2343" s="1452"/>
      <c r="RUP2343" s="1452"/>
      <c r="RUQ2343" s="1452"/>
      <c r="RUR2343" s="1452"/>
      <c r="RUS2343" s="1452"/>
      <c r="RUT2343" s="1452"/>
      <c r="RUU2343" s="1452"/>
      <c r="RUV2343" s="1452"/>
      <c r="RUW2343" s="1452"/>
      <c r="RUX2343" s="1452"/>
      <c r="RUY2343" s="1452"/>
      <c r="RUZ2343" s="1452"/>
      <c r="RVA2343" s="1452"/>
      <c r="RVB2343" s="1452"/>
      <c r="RVC2343" s="1452"/>
      <c r="RVD2343" s="1452"/>
      <c r="RVE2343" s="1452"/>
      <c r="RVF2343" s="1452"/>
      <c r="RVG2343" s="1452"/>
      <c r="RVH2343" s="1452"/>
      <c r="RVI2343" s="1452"/>
      <c r="RVJ2343" s="1452"/>
      <c r="RVK2343" s="1452"/>
      <c r="RVL2343" s="1452"/>
      <c r="RVM2343" s="1452"/>
      <c r="RVN2343" s="1452"/>
      <c r="RVO2343" s="1452"/>
      <c r="RVP2343" s="1452"/>
      <c r="RVQ2343" s="1452"/>
      <c r="RVR2343" s="1452"/>
      <c r="RVS2343" s="1452"/>
      <c r="RVT2343" s="1452"/>
      <c r="RVU2343" s="1452"/>
      <c r="RVV2343" s="1452"/>
      <c r="RVW2343" s="1452"/>
      <c r="RVX2343" s="1452"/>
      <c r="RVY2343" s="1452"/>
      <c r="RVZ2343" s="1452"/>
      <c r="RWA2343" s="1452"/>
      <c r="RWB2343" s="1452"/>
      <c r="RWC2343" s="1452"/>
      <c r="RWD2343" s="1452"/>
      <c r="RWE2343" s="1452"/>
      <c r="RWF2343" s="1452"/>
      <c r="RWG2343" s="1452"/>
      <c r="RWH2343" s="1452"/>
      <c r="RWI2343" s="1452"/>
      <c r="RWJ2343" s="1452"/>
      <c r="RWK2343" s="1452"/>
      <c r="RWL2343" s="1452"/>
      <c r="RWM2343" s="1452"/>
      <c r="RWN2343" s="1452"/>
      <c r="RWO2343" s="1452"/>
      <c r="RWP2343" s="1452"/>
      <c r="RWQ2343" s="1452"/>
      <c r="RWR2343" s="1452"/>
      <c r="RWS2343" s="1452"/>
      <c r="RWT2343" s="1452"/>
      <c r="RWU2343" s="1452"/>
      <c r="RWV2343" s="1452"/>
      <c r="RWW2343" s="1452"/>
      <c r="RWX2343" s="1452"/>
      <c r="RWY2343" s="1452"/>
      <c r="RWZ2343" s="1452"/>
      <c r="RXA2343" s="1452"/>
      <c r="RXB2343" s="1452"/>
      <c r="RXC2343" s="1452"/>
      <c r="RXD2343" s="1452"/>
      <c r="RXE2343" s="1452"/>
      <c r="RXF2343" s="1452"/>
      <c r="RXG2343" s="1452"/>
      <c r="RXH2343" s="1452"/>
      <c r="RXI2343" s="1452"/>
      <c r="RXJ2343" s="1452"/>
      <c r="RXK2343" s="1452"/>
      <c r="RXL2343" s="1452"/>
      <c r="RXM2343" s="1452"/>
      <c r="RXN2343" s="1452"/>
      <c r="RXO2343" s="1452"/>
      <c r="RXP2343" s="1452"/>
      <c r="RXQ2343" s="1452"/>
      <c r="RXR2343" s="1452"/>
      <c r="RXS2343" s="1452"/>
      <c r="RXT2343" s="1452"/>
      <c r="RXU2343" s="1452"/>
      <c r="RXV2343" s="1452"/>
      <c r="RXW2343" s="1452"/>
      <c r="RXX2343" s="1452"/>
      <c r="RXY2343" s="1452"/>
      <c r="RXZ2343" s="1452"/>
      <c r="RYA2343" s="1452"/>
      <c r="RYB2343" s="1452"/>
      <c r="RYC2343" s="1452"/>
      <c r="RYD2343" s="1452"/>
      <c r="RYE2343" s="1452"/>
      <c r="RYF2343" s="1452"/>
      <c r="RYG2343" s="1452"/>
      <c r="RYH2343" s="1452"/>
      <c r="RYI2343" s="1452"/>
      <c r="RYJ2343" s="1452"/>
      <c r="RYK2343" s="1452"/>
      <c r="RYL2343" s="1452"/>
      <c r="RYM2343" s="1452"/>
      <c r="RYN2343" s="1452"/>
      <c r="RYO2343" s="1452"/>
      <c r="RYP2343" s="1452"/>
      <c r="RYQ2343" s="1452"/>
      <c r="RYR2343" s="1452"/>
      <c r="RYS2343" s="1452"/>
      <c r="RYT2343" s="1452"/>
      <c r="RYU2343" s="1452"/>
      <c r="RYV2343" s="1452"/>
      <c r="RYW2343" s="1452"/>
      <c r="RYX2343" s="1452"/>
      <c r="RYY2343" s="1452"/>
      <c r="RYZ2343" s="1452"/>
      <c r="RZA2343" s="1452"/>
      <c r="RZB2343" s="1452"/>
      <c r="RZC2343" s="1452"/>
      <c r="RZD2343" s="1452"/>
      <c r="RZE2343" s="1452"/>
      <c r="RZF2343" s="1452"/>
      <c r="RZG2343" s="1452"/>
      <c r="RZH2343" s="1452"/>
      <c r="RZI2343" s="1452"/>
      <c r="RZJ2343" s="1452"/>
      <c r="RZK2343" s="1452"/>
      <c r="RZL2343" s="1452"/>
      <c r="RZM2343" s="1452"/>
      <c r="RZN2343" s="1452"/>
      <c r="RZO2343" s="1452"/>
      <c r="RZP2343" s="1452"/>
      <c r="RZQ2343" s="1452"/>
      <c r="RZR2343" s="1452"/>
      <c r="RZS2343" s="1452"/>
      <c r="RZT2343" s="1452"/>
      <c r="RZU2343" s="1452"/>
      <c r="RZV2343" s="1452"/>
      <c r="RZW2343" s="1452"/>
      <c r="RZX2343" s="1452"/>
      <c r="RZY2343" s="1452"/>
      <c r="RZZ2343" s="1452"/>
      <c r="SAA2343" s="1452"/>
      <c r="SAB2343" s="1452"/>
      <c r="SAC2343" s="1452"/>
      <c r="SAD2343" s="1452"/>
      <c r="SAE2343" s="1452"/>
      <c r="SAF2343" s="1452"/>
      <c r="SAG2343" s="1452"/>
      <c r="SAH2343" s="1452"/>
      <c r="SAI2343" s="1452"/>
      <c r="SAJ2343" s="1452"/>
      <c r="SAK2343" s="1452"/>
      <c r="SAL2343" s="1452"/>
      <c r="SAM2343" s="1452"/>
      <c r="SAN2343" s="1452"/>
      <c r="SAO2343" s="1452"/>
      <c r="SAP2343" s="1452"/>
      <c r="SAQ2343" s="1452"/>
      <c r="SAR2343" s="1452"/>
      <c r="SAS2343" s="1452"/>
      <c r="SAT2343" s="1452"/>
      <c r="SAU2343" s="1452"/>
      <c r="SAV2343" s="1452"/>
      <c r="SAW2343" s="1452"/>
      <c r="SAX2343" s="1452"/>
      <c r="SAY2343" s="1452"/>
      <c r="SAZ2343" s="1452"/>
      <c r="SBA2343" s="1452"/>
      <c r="SBB2343" s="1452"/>
      <c r="SBC2343" s="1452"/>
      <c r="SBD2343" s="1452"/>
      <c r="SBE2343" s="1452"/>
      <c r="SBF2343" s="1452"/>
      <c r="SBG2343" s="1452"/>
      <c r="SBH2343" s="1452"/>
      <c r="SBI2343" s="1452"/>
      <c r="SBJ2343" s="1452"/>
      <c r="SBK2343" s="1452"/>
      <c r="SBL2343" s="1452"/>
      <c r="SBM2343" s="1452"/>
      <c r="SBN2343" s="1452"/>
      <c r="SBO2343" s="1452"/>
      <c r="SBP2343" s="1452"/>
      <c r="SBQ2343" s="1452"/>
      <c r="SBR2343" s="1452"/>
      <c r="SBS2343" s="1452"/>
      <c r="SBT2343" s="1452"/>
      <c r="SBU2343" s="1452"/>
      <c r="SBV2343" s="1452"/>
      <c r="SBW2343" s="1452"/>
      <c r="SBX2343" s="1452"/>
      <c r="SBY2343" s="1452"/>
      <c r="SBZ2343" s="1452"/>
      <c r="SCA2343" s="1452"/>
      <c r="SCB2343" s="1452"/>
      <c r="SCC2343" s="1452"/>
      <c r="SCD2343" s="1452"/>
      <c r="SCE2343" s="1452"/>
      <c r="SCF2343" s="1452"/>
      <c r="SCG2343" s="1452"/>
      <c r="SCH2343" s="1452"/>
      <c r="SCI2343" s="1452"/>
      <c r="SCJ2343" s="1452"/>
      <c r="SCK2343" s="1452"/>
      <c r="SCL2343" s="1452"/>
      <c r="SCM2343" s="1452"/>
      <c r="SCN2343" s="1452"/>
      <c r="SCO2343" s="1452"/>
      <c r="SCP2343" s="1452"/>
      <c r="SCQ2343" s="1452"/>
      <c r="SCR2343" s="1452"/>
      <c r="SCS2343" s="1452"/>
      <c r="SCT2343" s="1452"/>
      <c r="SCU2343" s="1452"/>
      <c r="SCV2343" s="1452"/>
      <c r="SCW2343" s="1452"/>
      <c r="SCX2343" s="1452"/>
      <c r="SCY2343" s="1452"/>
      <c r="SCZ2343" s="1452"/>
      <c r="SDA2343" s="1452"/>
      <c r="SDB2343" s="1452"/>
      <c r="SDC2343" s="1452"/>
      <c r="SDD2343" s="1452"/>
      <c r="SDE2343" s="1452"/>
      <c r="SDF2343" s="1452"/>
      <c r="SDG2343" s="1452"/>
      <c r="SDH2343" s="1452"/>
      <c r="SDI2343" s="1452"/>
      <c r="SDJ2343" s="1452"/>
      <c r="SDK2343" s="1452"/>
      <c r="SDL2343" s="1452"/>
      <c r="SDM2343" s="1452"/>
      <c r="SDN2343" s="1452"/>
      <c r="SDO2343" s="1452"/>
      <c r="SDP2343" s="1452"/>
      <c r="SDQ2343" s="1452"/>
      <c r="SDR2343" s="1452"/>
      <c r="SDS2343" s="1452"/>
      <c r="SDT2343" s="1452"/>
      <c r="SDU2343" s="1452"/>
      <c r="SDV2343" s="1452"/>
      <c r="SDW2343" s="1452"/>
      <c r="SDX2343" s="1452"/>
      <c r="SDY2343" s="1452"/>
      <c r="SDZ2343" s="1452"/>
      <c r="SEA2343" s="1452"/>
      <c r="SEB2343" s="1452"/>
      <c r="SEC2343" s="1452"/>
      <c r="SED2343" s="1452"/>
      <c r="SEE2343" s="1452"/>
      <c r="SEF2343" s="1452"/>
      <c r="SEG2343" s="1452"/>
      <c r="SEH2343" s="1452"/>
      <c r="SEI2343" s="1452"/>
      <c r="SEJ2343" s="1452"/>
      <c r="SEK2343" s="1452"/>
      <c r="SEL2343" s="1452"/>
      <c r="SEM2343" s="1452"/>
      <c r="SEN2343" s="1452"/>
      <c r="SEO2343" s="1452"/>
      <c r="SEP2343" s="1452"/>
      <c r="SEQ2343" s="1452"/>
      <c r="SER2343" s="1452"/>
      <c r="SES2343" s="1452"/>
      <c r="SET2343" s="1452"/>
      <c r="SEU2343" s="1452"/>
      <c r="SEV2343" s="1452"/>
      <c r="SEW2343" s="1452"/>
      <c r="SEX2343" s="1452"/>
      <c r="SEY2343" s="1452"/>
      <c r="SEZ2343" s="1452"/>
      <c r="SFA2343" s="1452"/>
      <c r="SFB2343" s="1452"/>
      <c r="SFC2343" s="1452"/>
      <c r="SFD2343" s="1452"/>
      <c r="SFE2343" s="1452"/>
      <c r="SFF2343" s="1452"/>
      <c r="SFG2343" s="1452"/>
      <c r="SFH2343" s="1452"/>
      <c r="SFI2343" s="1452"/>
      <c r="SFJ2343" s="1452"/>
      <c r="SFK2343" s="1452"/>
      <c r="SFL2343" s="1452"/>
      <c r="SFM2343" s="1452"/>
      <c r="SFN2343" s="1452"/>
      <c r="SFO2343" s="1452"/>
      <c r="SFP2343" s="1452"/>
      <c r="SFQ2343" s="1452"/>
      <c r="SFR2343" s="1452"/>
      <c r="SFS2343" s="1452"/>
      <c r="SFT2343" s="1452"/>
      <c r="SFU2343" s="1452"/>
      <c r="SFV2343" s="1452"/>
      <c r="SFW2343" s="1452"/>
      <c r="SFX2343" s="1452"/>
      <c r="SFY2343" s="1452"/>
      <c r="SFZ2343" s="1452"/>
      <c r="SGA2343" s="1452"/>
      <c r="SGB2343" s="1452"/>
      <c r="SGC2343" s="1452"/>
      <c r="SGD2343" s="1452"/>
      <c r="SGE2343" s="1452"/>
      <c r="SGF2343" s="1452"/>
      <c r="SGG2343" s="1452"/>
      <c r="SGH2343" s="1452"/>
      <c r="SGI2343" s="1452"/>
      <c r="SGJ2343" s="1452"/>
      <c r="SGK2343" s="1452"/>
      <c r="SGL2343" s="1452"/>
      <c r="SGM2343" s="1452"/>
      <c r="SGN2343" s="1452"/>
      <c r="SGO2343" s="1452"/>
      <c r="SGP2343" s="1452"/>
      <c r="SGQ2343" s="1452"/>
      <c r="SGR2343" s="1452"/>
      <c r="SGS2343" s="1452"/>
      <c r="SGT2343" s="1452"/>
      <c r="SGU2343" s="1452"/>
      <c r="SGV2343" s="1452"/>
      <c r="SGW2343" s="1452"/>
      <c r="SGX2343" s="1452"/>
      <c r="SGY2343" s="1452"/>
      <c r="SGZ2343" s="1452"/>
      <c r="SHA2343" s="1452"/>
      <c r="SHB2343" s="1452"/>
      <c r="SHC2343" s="1452"/>
      <c r="SHD2343" s="1452"/>
      <c r="SHE2343" s="1452"/>
      <c r="SHF2343" s="1452"/>
      <c r="SHG2343" s="1452"/>
      <c r="SHH2343" s="1452"/>
      <c r="SHI2343" s="1452"/>
      <c r="SHJ2343" s="1452"/>
      <c r="SHK2343" s="1452"/>
      <c r="SHL2343" s="1452"/>
      <c r="SHM2343" s="1452"/>
      <c r="SHN2343" s="1452"/>
      <c r="SHO2343" s="1452"/>
      <c r="SHP2343" s="1452"/>
      <c r="SHQ2343" s="1452"/>
      <c r="SHR2343" s="1452"/>
      <c r="SHS2343" s="1452"/>
      <c r="SHT2343" s="1452"/>
      <c r="SHU2343" s="1452"/>
      <c r="SHV2343" s="1452"/>
      <c r="SHW2343" s="1452"/>
      <c r="SHX2343" s="1452"/>
      <c r="SHY2343" s="1452"/>
      <c r="SHZ2343" s="1452"/>
      <c r="SIA2343" s="1452"/>
      <c r="SIB2343" s="1452"/>
      <c r="SIC2343" s="1452"/>
      <c r="SID2343" s="1452"/>
      <c r="SIE2343" s="1452"/>
      <c r="SIF2343" s="1452"/>
      <c r="SIG2343" s="1452"/>
      <c r="SIH2343" s="1452"/>
      <c r="SII2343" s="1452"/>
      <c r="SIJ2343" s="1452"/>
      <c r="SIK2343" s="1452"/>
      <c r="SIL2343" s="1452"/>
      <c r="SIM2343" s="1452"/>
      <c r="SIN2343" s="1452"/>
      <c r="SIO2343" s="1452"/>
      <c r="SIP2343" s="1452"/>
      <c r="SIQ2343" s="1452"/>
      <c r="SIR2343" s="1452"/>
      <c r="SIS2343" s="1452"/>
      <c r="SIT2343" s="1452"/>
      <c r="SIU2343" s="1452"/>
      <c r="SIV2343" s="1452"/>
      <c r="SIW2343" s="1452"/>
      <c r="SIX2343" s="1452"/>
      <c r="SIY2343" s="1452"/>
      <c r="SIZ2343" s="1452"/>
      <c r="SJA2343" s="1452"/>
      <c r="SJB2343" s="1452"/>
      <c r="SJC2343" s="1452"/>
      <c r="SJD2343" s="1452"/>
      <c r="SJE2343" s="1452"/>
      <c r="SJF2343" s="1452"/>
      <c r="SJG2343" s="1452"/>
      <c r="SJH2343" s="1452"/>
      <c r="SJI2343" s="1452"/>
      <c r="SJJ2343" s="1452"/>
      <c r="SJK2343" s="1452"/>
      <c r="SJL2343" s="1452"/>
      <c r="SJM2343" s="1452"/>
      <c r="SJN2343" s="1452"/>
      <c r="SJO2343" s="1452"/>
      <c r="SJP2343" s="1452"/>
      <c r="SJQ2343" s="1452"/>
      <c r="SJR2343" s="1452"/>
      <c r="SJS2343" s="1452"/>
      <c r="SJT2343" s="1452"/>
      <c r="SJU2343" s="1452"/>
      <c r="SJV2343" s="1452"/>
      <c r="SJW2343" s="1452"/>
      <c r="SJX2343" s="1452"/>
      <c r="SJY2343" s="1452"/>
      <c r="SJZ2343" s="1452"/>
      <c r="SKA2343" s="1452"/>
      <c r="SKB2343" s="1452"/>
      <c r="SKC2343" s="1452"/>
      <c r="SKD2343" s="1452"/>
      <c r="SKE2343" s="1452"/>
      <c r="SKF2343" s="1452"/>
      <c r="SKG2343" s="1452"/>
      <c r="SKH2343" s="1452"/>
      <c r="SKI2343" s="1452"/>
      <c r="SKJ2343" s="1452"/>
      <c r="SKK2343" s="1452"/>
      <c r="SKL2343" s="1452"/>
      <c r="SKM2343" s="1452"/>
      <c r="SKN2343" s="1452"/>
      <c r="SKO2343" s="1452"/>
      <c r="SKP2343" s="1452"/>
      <c r="SKQ2343" s="1452"/>
      <c r="SKR2343" s="1452"/>
      <c r="SKS2343" s="1452"/>
      <c r="SKT2343" s="1452"/>
      <c r="SKU2343" s="1452"/>
      <c r="SKV2343" s="1452"/>
      <c r="SKW2343" s="1452"/>
      <c r="SKX2343" s="1452"/>
      <c r="SKY2343" s="1452"/>
      <c r="SKZ2343" s="1452"/>
      <c r="SLA2343" s="1452"/>
      <c r="SLB2343" s="1452"/>
      <c r="SLC2343" s="1452"/>
      <c r="SLD2343" s="1452"/>
      <c r="SLE2343" s="1452"/>
      <c r="SLF2343" s="1452"/>
      <c r="SLG2343" s="1452"/>
      <c r="SLH2343" s="1452"/>
      <c r="SLI2343" s="1452"/>
      <c r="SLJ2343" s="1452"/>
      <c r="SLK2343" s="1452"/>
      <c r="SLL2343" s="1452"/>
      <c r="SLM2343" s="1452"/>
      <c r="SLN2343" s="1452"/>
      <c r="SLO2343" s="1452"/>
      <c r="SLP2343" s="1452"/>
      <c r="SLQ2343" s="1452"/>
      <c r="SLR2343" s="1452"/>
      <c r="SLS2343" s="1452"/>
      <c r="SLT2343" s="1452"/>
      <c r="SLU2343" s="1452"/>
      <c r="SLV2343" s="1452"/>
      <c r="SLW2343" s="1452"/>
      <c r="SLX2343" s="1452"/>
      <c r="SLY2343" s="1452"/>
      <c r="SLZ2343" s="1452"/>
      <c r="SMA2343" s="1452"/>
      <c r="SMB2343" s="1452"/>
      <c r="SMC2343" s="1452"/>
      <c r="SMD2343" s="1452"/>
      <c r="SME2343" s="1452"/>
      <c r="SMF2343" s="1452"/>
      <c r="SMG2343" s="1452"/>
      <c r="SMH2343" s="1452"/>
      <c r="SMI2343" s="1452"/>
      <c r="SMJ2343" s="1452"/>
      <c r="SMK2343" s="1452"/>
      <c r="SML2343" s="1452"/>
      <c r="SMM2343" s="1452"/>
      <c r="SMN2343" s="1452"/>
      <c r="SMO2343" s="1452"/>
      <c r="SMP2343" s="1452"/>
      <c r="SMQ2343" s="1452"/>
      <c r="SMR2343" s="1452"/>
      <c r="SMS2343" s="1452"/>
      <c r="SMT2343" s="1452"/>
      <c r="SMU2343" s="1452"/>
      <c r="SMV2343" s="1452"/>
      <c r="SMW2343" s="1452"/>
      <c r="SMX2343" s="1452"/>
      <c r="SMY2343" s="1452"/>
      <c r="SMZ2343" s="1452"/>
      <c r="SNA2343" s="1452"/>
      <c r="SNB2343" s="1452"/>
      <c r="SNC2343" s="1452"/>
      <c r="SND2343" s="1452"/>
      <c r="SNE2343" s="1452"/>
      <c r="SNF2343" s="1452"/>
      <c r="SNG2343" s="1452"/>
      <c r="SNH2343" s="1452"/>
      <c r="SNI2343" s="1452"/>
      <c r="SNJ2343" s="1452"/>
      <c r="SNK2343" s="1452"/>
      <c r="SNL2343" s="1452"/>
      <c r="SNM2343" s="1452"/>
      <c r="SNN2343" s="1452"/>
      <c r="SNO2343" s="1452"/>
      <c r="SNP2343" s="1452"/>
      <c r="SNQ2343" s="1452"/>
      <c r="SNR2343" s="1452"/>
      <c r="SNS2343" s="1452"/>
      <c r="SNT2343" s="1452"/>
      <c r="SNU2343" s="1452"/>
      <c r="SNV2343" s="1452"/>
      <c r="SNW2343" s="1452"/>
      <c r="SNX2343" s="1452"/>
      <c r="SNY2343" s="1452"/>
      <c r="SNZ2343" s="1452"/>
      <c r="SOA2343" s="1452"/>
      <c r="SOB2343" s="1452"/>
      <c r="SOC2343" s="1452"/>
      <c r="SOD2343" s="1452"/>
      <c r="SOE2343" s="1452"/>
      <c r="SOF2343" s="1452"/>
      <c r="SOG2343" s="1452"/>
      <c r="SOH2343" s="1452"/>
      <c r="SOI2343" s="1452"/>
      <c r="SOJ2343" s="1452"/>
      <c r="SOK2343" s="1452"/>
      <c r="SOL2343" s="1452"/>
      <c r="SOM2343" s="1452"/>
      <c r="SON2343" s="1452"/>
      <c r="SOO2343" s="1452"/>
      <c r="SOP2343" s="1452"/>
      <c r="SOQ2343" s="1452"/>
      <c r="SOR2343" s="1452"/>
      <c r="SOS2343" s="1452"/>
      <c r="SOT2343" s="1452"/>
      <c r="SOU2343" s="1452"/>
      <c r="SOV2343" s="1452"/>
      <c r="SOW2343" s="1452"/>
      <c r="SOX2343" s="1452"/>
      <c r="SOY2343" s="1452"/>
      <c r="SOZ2343" s="1452"/>
      <c r="SPA2343" s="1452"/>
      <c r="SPB2343" s="1452"/>
      <c r="SPC2343" s="1452"/>
      <c r="SPD2343" s="1452"/>
      <c r="SPE2343" s="1452"/>
      <c r="SPF2343" s="1452"/>
      <c r="SPG2343" s="1452"/>
      <c r="SPH2343" s="1452"/>
      <c r="SPI2343" s="1452"/>
      <c r="SPJ2343" s="1452"/>
      <c r="SPK2343" s="1452"/>
      <c r="SPL2343" s="1452"/>
      <c r="SPM2343" s="1452"/>
      <c r="SPN2343" s="1452"/>
      <c r="SPO2343" s="1452"/>
      <c r="SPP2343" s="1452"/>
      <c r="SPQ2343" s="1452"/>
      <c r="SPR2343" s="1452"/>
      <c r="SPS2343" s="1452"/>
      <c r="SPT2343" s="1452"/>
      <c r="SPU2343" s="1452"/>
      <c r="SPV2343" s="1452"/>
      <c r="SPW2343" s="1452"/>
      <c r="SPX2343" s="1452"/>
      <c r="SPY2343" s="1452"/>
      <c r="SPZ2343" s="1452"/>
      <c r="SQA2343" s="1452"/>
      <c r="SQB2343" s="1452"/>
      <c r="SQC2343" s="1452"/>
      <c r="SQD2343" s="1452"/>
      <c r="SQE2343" s="1452"/>
      <c r="SQF2343" s="1452"/>
      <c r="SQG2343" s="1452"/>
      <c r="SQH2343" s="1452"/>
      <c r="SQI2343" s="1452"/>
      <c r="SQJ2343" s="1452"/>
      <c r="SQK2343" s="1452"/>
      <c r="SQL2343" s="1452"/>
      <c r="SQM2343" s="1452"/>
      <c r="SQN2343" s="1452"/>
      <c r="SQO2343" s="1452"/>
      <c r="SQP2343" s="1452"/>
      <c r="SQQ2343" s="1452"/>
      <c r="SQR2343" s="1452"/>
      <c r="SQS2343" s="1452"/>
      <c r="SQT2343" s="1452"/>
      <c r="SQU2343" s="1452"/>
      <c r="SQV2343" s="1452"/>
      <c r="SQW2343" s="1452"/>
      <c r="SQX2343" s="1452"/>
      <c r="SQY2343" s="1452"/>
      <c r="SQZ2343" s="1452"/>
      <c r="SRA2343" s="1452"/>
      <c r="SRB2343" s="1452"/>
      <c r="SRC2343" s="1452"/>
      <c r="SRD2343" s="1452"/>
      <c r="SRE2343" s="1452"/>
      <c r="SRF2343" s="1452"/>
      <c r="SRG2343" s="1452"/>
      <c r="SRH2343" s="1452"/>
      <c r="SRI2343" s="1452"/>
      <c r="SRJ2343" s="1452"/>
      <c r="SRK2343" s="1452"/>
      <c r="SRL2343" s="1452"/>
      <c r="SRM2343" s="1452"/>
      <c r="SRN2343" s="1452"/>
      <c r="SRO2343" s="1452"/>
      <c r="SRP2343" s="1452"/>
      <c r="SRQ2343" s="1452"/>
      <c r="SRR2343" s="1452"/>
      <c r="SRS2343" s="1452"/>
      <c r="SRT2343" s="1452"/>
      <c r="SRU2343" s="1452"/>
      <c r="SRV2343" s="1452"/>
      <c r="SRW2343" s="1452"/>
      <c r="SRX2343" s="1452"/>
      <c r="SRY2343" s="1452"/>
      <c r="SRZ2343" s="1452"/>
      <c r="SSA2343" s="1452"/>
      <c r="SSB2343" s="1452"/>
      <c r="SSC2343" s="1452"/>
      <c r="SSD2343" s="1452"/>
      <c r="SSE2343" s="1452"/>
      <c r="SSF2343" s="1452"/>
      <c r="SSG2343" s="1452"/>
      <c r="SSH2343" s="1452"/>
      <c r="SSI2343" s="1452"/>
      <c r="SSJ2343" s="1452"/>
      <c r="SSK2343" s="1452"/>
      <c r="SSL2343" s="1452"/>
      <c r="SSM2343" s="1452"/>
      <c r="SSN2343" s="1452"/>
      <c r="SSO2343" s="1452"/>
      <c r="SSP2343" s="1452"/>
      <c r="SSQ2343" s="1452"/>
      <c r="SSR2343" s="1452"/>
      <c r="SSS2343" s="1452"/>
      <c r="SST2343" s="1452"/>
      <c r="SSU2343" s="1452"/>
      <c r="SSV2343" s="1452"/>
      <c r="SSW2343" s="1452"/>
      <c r="SSX2343" s="1452"/>
      <c r="SSY2343" s="1452"/>
      <c r="SSZ2343" s="1452"/>
      <c r="STA2343" s="1452"/>
      <c r="STB2343" s="1452"/>
      <c r="STC2343" s="1452"/>
      <c r="STD2343" s="1452"/>
      <c r="STE2343" s="1452"/>
      <c r="STF2343" s="1452"/>
      <c r="STG2343" s="1452"/>
      <c r="STH2343" s="1452"/>
      <c r="STI2343" s="1452"/>
      <c r="STJ2343" s="1452"/>
      <c r="STK2343" s="1452"/>
      <c r="STL2343" s="1452"/>
      <c r="STM2343" s="1452"/>
      <c r="STN2343" s="1452"/>
      <c r="STO2343" s="1452"/>
      <c r="STP2343" s="1452"/>
      <c r="STQ2343" s="1452"/>
      <c r="STR2343" s="1452"/>
      <c r="STS2343" s="1452"/>
      <c r="STT2343" s="1452"/>
      <c r="STU2343" s="1452"/>
      <c r="STV2343" s="1452"/>
      <c r="STW2343" s="1452"/>
      <c r="STX2343" s="1452"/>
      <c r="STY2343" s="1452"/>
      <c r="STZ2343" s="1452"/>
      <c r="SUA2343" s="1452"/>
      <c r="SUB2343" s="1452"/>
      <c r="SUC2343" s="1452"/>
      <c r="SUD2343" s="1452"/>
      <c r="SUE2343" s="1452"/>
      <c r="SUF2343" s="1452"/>
      <c r="SUG2343" s="1452"/>
      <c r="SUH2343" s="1452"/>
      <c r="SUI2343" s="1452"/>
      <c r="SUJ2343" s="1452"/>
      <c r="SUK2343" s="1452"/>
      <c r="SUL2343" s="1452"/>
      <c r="SUM2343" s="1452"/>
      <c r="SUN2343" s="1452"/>
      <c r="SUO2343" s="1452"/>
      <c r="SUP2343" s="1452"/>
      <c r="SUQ2343" s="1452"/>
      <c r="SUR2343" s="1452"/>
      <c r="SUS2343" s="1452"/>
      <c r="SUT2343" s="1452"/>
      <c r="SUU2343" s="1452"/>
      <c r="SUV2343" s="1452"/>
      <c r="SUW2343" s="1452"/>
      <c r="SUX2343" s="1452"/>
      <c r="SUY2343" s="1452"/>
      <c r="SUZ2343" s="1452"/>
      <c r="SVA2343" s="1452"/>
      <c r="SVB2343" s="1452"/>
      <c r="SVC2343" s="1452"/>
      <c r="SVD2343" s="1452"/>
      <c r="SVE2343" s="1452"/>
      <c r="SVF2343" s="1452"/>
      <c r="SVG2343" s="1452"/>
      <c r="SVH2343" s="1452"/>
      <c r="SVI2343" s="1452"/>
      <c r="SVJ2343" s="1452"/>
      <c r="SVK2343" s="1452"/>
      <c r="SVL2343" s="1452"/>
      <c r="SVM2343" s="1452"/>
      <c r="SVN2343" s="1452"/>
      <c r="SVO2343" s="1452"/>
      <c r="SVP2343" s="1452"/>
      <c r="SVQ2343" s="1452"/>
      <c r="SVR2343" s="1452"/>
      <c r="SVS2343" s="1452"/>
      <c r="SVT2343" s="1452"/>
      <c r="SVU2343" s="1452"/>
      <c r="SVV2343" s="1452"/>
      <c r="SVW2343" s="1452"/>
      <c r="SVX2343" s="1452"/>
      <c r="SVY2343" s="1452"/>
      <c r="SVZ2343" s="1452"/>
      <c r="SWA2343" s="1452"/>
      <c r="SWB2343" s="1452"/>
      <c r="SWC2343" s="1452"/>
      <c r="SWD2343" s="1452"/>
      <c r="SWE2343" s="1452"/>
      <c r="SWF2343" s="1452"/>
      <c r="SWG2343" s="1452"/>
      <c r="SWH2343" s="1452"/>
      <c r="SWI2343" s="1452"/>
      <c r="SWJ2343" s="1452"/>
      <c r="SWK2343" s="1452"/>
      <c r="SWL2343" s="1452"/>
      <c r="SWM2343" s="1452"/>
      <c r="SWN2343" s="1452"/>
      <c r="SWO2343" s="1452"/>
      <c r="SWP2343" s="1452"/>
      <c r="SWQ2343" s="1452"/>
      <c r="SWR2343" s="1452"/>
      <c r="SWS2343" s="1452"/>
      <c r="SWT2343" s="1452"/>
      <c r="SWU2343" s="1452"/>
      <c r="SWV2343" s="1452"/>
      <c r="SWW2343" s="1452"/>
      <c r="SWX2343" s="1452"/>
      <c r="SWY2343" s="1452"/>
      <c r="SWZ2343" s="1452"/>
      <c r="SXA2343" s="1452"/>
      <c r="SXB2343" s="1452"/>
      <c r="SXC2343" s="1452"/>
      <c r="SXD2343" s="1452"/>
      <c r="SXE2343" s="1452"/>
      <c r="SXF2343" s="1452"/>
      <c r="SXG2343" s="1452"/>
      <c r="SXH2343" s="1452"/>
      <c r="SXI2343" s="1452"/>
      <c r="SXJ2343" s="1452"/>
      <c r="SXK2343" s="1452"/>
      <c r="SXL2343" s="1452"/>
      <c r="SXM2343" s="1452"/>
      <c r="SXN2343" s="1452"/>
      <c r="SXO2343" s="1452"/>
      <c r="SXP2343" s="1452"/>
      <c r="SXQ2343" s="1452"/>
      <c r="SXR2343" s="1452"/>
      <c r="SXS2343" s="1452"/>
      <c r="SXT2343" s="1452"/>
      <c r="SXU2343" s="1452"/>
      <c r="SXV2343" s="1452"/>
      <c r="SXW2343" s="1452"/>
      <c r="SXX2343" s="1452"/>
      <c r="SXY2343" s="1452"/>
      <c r="SXZ2343" s="1452"/>
      <c r="SYA2343" s="1452"/>
      <c r="SYB2343" s="1452"/>
      <c r="SYC2343" s="1452"/>
      <c r="SYD2343" s="1452"/>
      <c r="SYE2343" s="1452"/>
      <c r="SYF2343" s="1452"/>
      <c r="SYG2343" s="1452"/>
      <c r="SYH2343" s="1452"/>
      <c r="SYI2343" s="1452"/>
      <c r="SYJ2343" s="1452"/>
      <c r="SYK2343" s="1452"/>
      <c r="SYL2343" s="1452"/>
      <c r="SYM2343" s="1452"/>
      <c r="SYN2343" s="1452"/>
      <c r="SYO2343" s="1452"/>
      <c r="SYP2343" s="1452"/>
      <c r="SYQ2343" s="1452"/>
      <c r="SYR2343" s="1452"/>
      <c r="SYS2343" s="1452"/>
      <c r="SYT2343" s="1452"/>
      <c r="SYU2343" s="1452"/>
      <c r="SYV2343" s="1452"/>
      <c r="SYW2343" s="1452"/>
      <c r="SYX2343" s="1452"/>
      <c r="SYY2343" s="1452"/>
      <c r="SYZ2343" s="1452"/>
      <c r="SZA2343" s="1452"/>
      <c r="SZB2343" s="1452"/>
      <c r="SZC2343" s="1452"/>
      <c r="SZD2343" s="1452"/>
      <c r="SZE2343" s="1452"/>
      <c r="SZF2343" s="1452"/>
      <c r="SZG2343" s="1452"/>
      <c r="SZH2343" s="1452"/>
      <c r="SZI2343" s="1452"/>
      <c r="SZJ2343" s="1452"/>
      <c r="SZK2343" s="1452"/>
      <c r="SZL2343" s="1452"/>
      <c r="SZM2343" s="1452"/>
      <c r="SZN2343" s="1452"/>
      <c r="SZO2343" s="1452"/>
      <c r="SZP2343" s="1452"/>
      <c r="SZQ2343" s="1452"/>
      <c r="SZR2343" s="1452"/>
      <c r="SZS2343" s="1452"/>
      <c r="SZT2343" s="1452"/>
      <c r="SZU2343" s="1452"/>
      <c r="SZV2343" s="1452"/>
      <c r="SZW2343" s="1452"/>
      <c r="SZX2343" s="1452"/>
      <c r="SZY2343" s="1452"/>
      <c r="SZZ2343" s="1452"/>
      <c r="TAA2343" s="1452"/>
      <c r="TAB2343" s="1452"/>
      <c r="TAC2343" s="1452"/>
      <c r="TAD2343" s="1452"/>
      <c r="TAE2343" s="1452"/>
      <c r="TAF2343" s="1452"/>
      <c r="TAG2343" s="1452"/>
      <c r="TAH2343" s="1452"/>
      <c r="TAI2343" s="1452"/>
      <c r="TAJ2343" s="1452"/>
      <c r="TAK2343" s="1452"/>
      <c r="TAL2343" s="1452"/>
      <c r="TAM2343" s="1452"/>
      <c r="TAN2343" s="1452"/>
      <c r="TAO2343" s="1452"/>
      <c r="TAP2343" s="1452"/>
      <c r="TAQ2343" s="1452"/>
      <c r="TAR2343" s="1452"/>
      <c r="TAS2343" s="1452"/>
      <c r="TAT2343" s="1452"/>
      <c r="TAU2343" s="1452"/>
      <c r="TAV2343" s="1452"/>
      <c r="TAW2343" s="1452"/>
      <c r="TAX2343" s="1452"/>
      <c r="TAY2343" s="1452"/>
      <c r="TAZ2343" s="1452"/>
      <c r="TBA2343" s="1452"/>
      <c r="TBB2343" s="1452"/>
      <c r="TBC2343" s="1452"/>
      <c r="TBD2343" s="1452"/>
      <c r="TBE2343" s="1452"/>
      <c r="TBF2343" s="1452"/>
      <c r="TBG2343" s="1452"/>
      <c r="TBH2343" s="1452"/>
      <c r="TBI2343" s="1452"/>
      <c r="TBJ2343" s="1452"/>
      <c r="TBK2343" s="1452"/>
      <c r="TBL2343" s="1452"/>
      <c r="TBM2343" s="1452"/>
      <c r="TBN2343" s="1452"/>
      <c r="TBO2343" s="1452"/>
      <c r="TBP2343" s="1452"/>
      <c r="TBQ2343" s="1452"/>
      <c r="TBR2343" s="1452"/>
      <c r="TBS2343" s="1452"/>
      <c r="TBT2343" s="1452"/>
      <c r="TBU2343" s="1452"/>
      <c r="TBV2343" s="1452"/>
      <c r="TBW2343" s="1452"/>
      <c r="TBX2343" s="1452"/>
      <c r="TBY2343" s="1452"/>
      <c r="TBZ2343" s="1452"/>
      <c r="TCA2343" s="1452"/>
      <c r="TCB2343" s="1452"/>
      <c r="TCC2343" s="1452"/>
      <c r="TCD2343" s="1452"/>
      <c r="TCE2343" s="1452"/>
      <c r="TCF2343" s="1452"/>
      <c r="TCG2343" s="1452"/>
      <c r="TCH2343" s="1452"/>
      <c r="TCI2343" s="1452"/>
      <c r="TCJ2343" s="1452"/>
      <c r="TCK2343" s="1452"/>
      <c r="TCL2343" s="1452"/>
      <c r="TCM2343" s="1452"/>
      <c r="TCN2343" s="1452"/>
      <c r="TCO2343" s="1452"/>
      <c r="TCP2343" s="1452"/>
      <c r="TCQ2343" s="1452"/>
      <c r="TCR2343" s="1452"/>
      <c r="TCS2343" s="1452"/>
      <c r="TCT2343" s="1452"/>
      <c r="TCU2343" s="1452"/>
      <c r="TCV2343" s="1452"/>
      <c r="TCW2343" s="1452"/>
      <c r="TCX2343" s="1452"/>
      <c r="TCY2343" s="1452"/>
      <c r="TCZ2343" s="1452"/>
      <c r="TDA2343" s="1452"/>
      <c r="TDB2343" s="1452"/>
      <c r="TDC2343" s="1452"/>
      <c r="TDD2343" s="1452"/>
      <c r="TDE2343" s="1452"/>
      <c r="TDF2343" s="1452"/>
      <c r="TDG2343" s="1452"/>
      <c r="TDH2343" s="1452"/>
      <c r="TDI2343" s="1452"/>
      <c r="TDJ2343" s="1452"/>
      <c r="TDK2343" s="1452"/>
      <c r="TDL2343" s="1452"/>
      <c r="TDM2343" s="1452"/>
      <c r="TDN2343" s="1452"/>
      <c r="TDO2343" s="1452"/>
      <c r="TDP2343" s="1452"/>
      <c r="TDQ2343" s="1452"/>
      <c r="TDR2343" s="1452"/>
      <c r="TDS2343" s="1452"/>
      <c r="TDT2343" s="1452"/>
      <c r="TDU2343" s="1452"/>
      <c r="TDV2343" s="1452"/>
      <c r="TDW2343" s="1452"/>
      <c r="TDX2343" s="1452"/>
      <c r="TDY2343" s="1452"/>
      <c r="TDZ2343" s="1452"/>
      <c r="TEA2343" s="1452"/>
      <c r="TEB2343" s="1452"/>
      <c r="TEC2343" s="1452"/>
      <c r="TED2343" s="1452"/>
      <c r="TEE2343" s="1452"/>
      <c r="TEF2343" s="1452"/>
      <c r="TEG2343" s="1452"/>
      <c r="TEH2343" s="1452"/>
      <c r="TEI2343" s="1452"/>
      <c r="TEJ2343" s="1452"/>
      <c r="TEK2343" s="1452"/>
      <c r="TEL2343" s="1452"/>
      <c r="TEM2343" s="1452"/>
      <c r="TEN2343" s="1452"/>
      <c r="TEO2343" s="1452"/>
      <c r="TEP2343" s="1452"/>
      <c r="TEQ2343" s="1452"/>
      <c r="TER2343" s="1452"/>
      <c r="TES2343" s="1452"/>
      <c r="TET2343" s="1452"/>
      <c r="TEU2343" s="1452"/>
      <c r="TEV2343" s="1452"/>
      <c r="TEW2343" s="1452"/>
      <c r="TEX2343" s="1452"/>
      <c r="TEY2343" s="1452"/>
      <c r="TEZ2343" s="1452"/>
      <c r="TFA2343" s="1452"/>
      <c r="TFB2343" s="1452"/>
      <c r="TFC2343" s="1452"/>
      <c r="TFD2343" s="1452"/>
      <c r="TFE2343" s="1452"/>
      <c r="TFF2343" s="1452"/>
      <c r="TFG2343" s="1452"/>
      <c r="TFH2343" s="1452"/>
      <c r="TFI2343" s="1452"/>
      <c r="TFJ2343" s="1452"/>
      <c r="TFK2343" s="1452"/>
      <c r="TFL2343" s="1452"/>
      <c r="TFM2343" s="1452"/>
      <c r="TFN2343" s="1452"/>
      <c r="TFO2343" s="1452"/>
      <c r="TFP2343" s="1452"/>
      <c r="TFQ2343" s="1452"/>
      <c r="TFR2343" s="1452"/>
      <c r="TFS2343" s="1452"/>
      <c r="TFT2343" s="1452"/>
      <c r="TFU2343" s="1452"/>
      <c r="TFV2343" s="1452"/>
      <c r="TFW2343" s="1452"/>
      <c r="TFX2343" s="1452"/>
      <c r="TFY2343" s="1452"/>
      <c r="TFZ2343" s="1452"/>
      <c r="TGA2343" s="1452"/>
      <c r="TGB2343" s="1452"/>
      <c r="TGC2343" s="1452"/>
      <c r="TGD2343" s="1452"/>
      <c r="TGE2343" s="1452"/>
      <c r="TGF2343" s="1452"/>
      <c r="TGG2343" s="1452"/>
      <c r="TGH2343" s="1452"/>
      <c r="TGI2343" s="1452"/>
      <c r="TGJ2343" s="1452"/>
      <c r="TGK2343" s="1452"/>
      <c r="TGL2343" s="1452"/>
      <c r="TGM2343" s="1452"/>
      <c r="TGN2343" s="1452"/>
      <c r="TGO2343" s="1452"/>
      <c r="TGP2343" s="1452"/>
      <c r="TGQ2343" s="1452"/>
      <c r="TGR2343" s="1452"/>
      <c r="TGS2343" s="1452"/>
      <c r="TGT2343" s="1452"/>
      <c r="TGU2343" s="1452"/>
      <c r="TGV2343" s="1452"/>
      <c r="TGW2343" s="1452"/>
      <c r="TGX2343" s="1452"/>
      <c r="TGY2343" s="1452"/>
      <c r="TGZ2343" s="1452"/>
      <c r="THA2343" s="1452"/>
      <c r="THB2343" s="1452"/>
      <c r="THC2343" s="1452"/>
      <c r="THD2343" s="1452"/>
      <c r="THE2343" s="1452"/>
      <c r="THF2343" s="1452"/>
      <c r="THG2343" s="1452"/>
      <c r="THH2343" s="1452"/>
      <c r="THI2343" s="1452"/>
      <c r="THJ2343" s="1452"/>
      <c r="THK2343" s="1452"/>
      <c r="THL2343" s="1452"/>
      <c r="THM2343" s="1452"/>
      <c r="THN2343" s="1452"/>
      <c r="THO2343" s="1452"/>
      <c r="THP2343" s="1452"/>
      <c r="THQ2343" s="1452"/>
      <c r="THR2343" s="1452"/>
      <c r="THS2343" s="1452"/>
      <c r="THT2343" s="1452"/>
      <c r="THU2343" s="1452"/>
      <c r="THV2343" s="1452"/>
      <c r="THW2343" s="1452"/>
      <c r="THX2343" s="1452"/>
      <c r="THY2343" s="1452"/>
      <c r="THZ2343" s="1452"/>
      <c r="TIA2343" s="1452"/>
      <c r="TIB2343" s="1452"/>
      <c r="TIC2343" s="1452"/>
      <c r="TID2343" s="1452"/>
      <c r="TIE2343" s="1452"/>
      <c r="TIF2343" s="1452"/>
      <c r="TIG2343" s="1452"/>
      <c r="TIH2343" s="1452"/>
      <c r="TII2343" s="1452"/>
      <c r="TIJ2343" s="1452"/>
      <c r="TIK2343" s="1452"/>
      <c r="TIL2343" s="1452"/>
      <c r="TIM2343" s="1452"/>
      <c r="TIN2343" s="1452"/>
      <c r="TIO2343" s="1452"/>
      <c r="TIP2343" s="1452"/>
      <c r="TIQ2343" s="1452"/>
      <c r="TIR2343" s="1452"/>
      <c r="TIS2343" s="1452"/>
      <c r="TIT2343" s="1452"/>
      <c r="TIU2343" s="1452"/>
      <c r="TIV2343" s="1452"/>
      <c r="TIW2343" s="1452"/>
      <c r="TIX2343" s="1452"/>
      <c r="TIY2343" s="1452"/>
      <c r="TIZ2343" s="1452"/>
      <c r="TJA2343" s="1452"/>
      <c r="TJB2343" s="1452"/>
      <c r="TJC2343" s="1452"/>
      <c r="TJD2343" s="1452"/>
      <c r="TJE2343" s="1452"/>
      <c r="TJF2343" s="1452"/>
      <c r="TJG2343" s="1452"/>
      <c r="TJH2343" s="1452"/>
      <c r="TJI2343" s="1452"/>
      <c r="TJJ2343" s="1452"/>
      <c r="TJK2343" s="1452"/>
      <c r="TJL2343" s="1452"/>
      <c r="TJM2343" s="1452"/>
      <c r="TJN2343" s="1452"/>
      <c r="TJO2343" s="1452"/>
      <c r="TJP2343" s="1452"/>
      <c r="TJQ2343" s="1452"/>
      <c r="TJR2343" s="1452"/>
      <c r="TJS2343" s="1452"/>
      <c r="TJT2343" s="1452"/>
      <c r="TJU2343" s="1452"/>
      <c r="TJV2343" s="1452"/>
      <c r="TJW2343" s="1452"/>
      <c r="TJX2343" s="1452"/>
      <c r="TJY2343" s="1452"/>
      <c r="TJZ2343" s="1452"/>
      <c r="TKA2343" s="1452"/>
      <c r="TKB2343" s="1452"/>
      <c r="TKC2343" s="1452"/>
      <c r="TKD2343" s="1452"/>
      <c r="TKE2343" s="1452"/>
      <c r="TKF2343" s="1452"/>
      <c r="TKG2343" s="1452"/>
      <c r="TKH2343" s="1452"/>
      <c r="TKI2343" s="1452"/>
      <c r="TKJ2343" s="1452"/>
      <c r="TKK2343" s="1452"/>
      <c r="TKL2343" s="1452"/>
      <c r="TKM2343" s="1452"/>
      <c r="TKN2343" s="1452"/>
      <c r="TKO2343" s="1452"/>
      <c r="TKP2343" s="1452"/>
      <c r="TKQ2343" s="1452"/>
      <c r="TKR2343" s="1452"/>
      <c r="TKS2343" s="1452"/>
      <c r="TKT2343" s="1452"/>
      <c r="TKU2343" s="1452"/>
      <c r="TKV2343" s="1452"/>
      <c r="TKW2343" s="1452"/>
      <c r="TKX2343" s="1452"/>
      <c r="TKY2343" s="1452"/>
      <c r="TKZ2343" s="1452"/>
      <c r="TLA2343" s="1452"/>
      <c r="TLB2343" s="1452"/>
      <c r="TLC2343" s="1452"/>
      <c r="TLD2343" s="1452"/>
      <c r="TLE2343" s="1452"/>
      <c r="TLF2343" s="1452"/>
      <c r="TLG2343" s="1452"/>
      <c r="TLH2343" s="1452"/>
      <c r="TLI2343" s="1452"/>
      <c r="TLJ2343" s="1452"/>
      <c r="TLK2343" s="1452"/>
      <c r="TLL2343" s="1452"/>
      <c r="TLM2343" s="1452"/>
      <c r="TLN2343" s="1452"/>
      <c r="TLO2343" s="1452"/>
      <c r="TLP2343" s="1452"/>
      <c r="TLQ2343" s="1452"/>
      <c r="TLR2343" s="1452"/>
      <c r="TLS2343" s="1452"/>
      <c r="TLT2343" s="1452"/>
      <c r="TLU2343" s="1452"/>
      <c r="TLV2343" s="1452"/>
      <c r="TLW2343" s="1452"/>
      <c r="TLX2343" s="1452"/>
      <c r="TLY2343" s="1452"/>
      <c r="TLZ2343" s="1452"/>
      <c r="TMA2343" s="1452"/>
      <c r="TMB2343" s="1452"/>
      <c r="TMC2343" s="1452"/>
      <c r="TMD2343" s="1452"/>
      <c r="TME2343" s="1452"/>
      <c r="TMF2343" s="1452"/>
      <c r="TMG2343" s="1452"/>
      <c r="TMH2343" s="1452"/>
      <c r="TMI2343" s="1452"/>
      <c r="TMJ2343" s="1452"/>
      <c r="TMK2343" s="1452"/>
      <c r="TML2343" s="1452"/>
      <c r="TMM2343" s="1452"/>
      <c r="TMN2343" s="1452"/>
      <c r="TMO2343" s="1452"/>
      <c r="TMP2343" s="1452"/>
      <c r="TMQ2343" s="1452"/>
      <c r="TMR2343" s="1452"/>
      <c r="TMS2343" s="1452"/>
      <c r="TMT2343" s="1452"/>
      <c r="TMU2343" s="1452"/>
      <c r="TMV2343" s="1452"/>
      <c r="TMW2343" s="1452"/>
      <c r="TMX2343" s="1452"/>
      <c r="TMY2343" s="1452"/>
      <c r="TMZ2343" s="1452"/>
      <c r="TNA2343" s="1452"/>
      <c r="TNB2343" s="1452"/>
      <c r="TNC2343" s="1452"/>
      <c r="TND2343" s="1452"/>
      <c r="TNE2343" s="1452"/>
      <c r="TNF2343" s="1452"/>
      <c r="TNG2343" s="1452"/>
      <c r="TNH2343" s="1452"/>
      <c r="TNI2343" s="1452"/>
      <c r="TNJ2343" s="1452"/>
      <c r="TNK2343" s="1452"/>
      <c r="TNL2343" s="1452"/>
      <c r="TNM2343" s="1452"/>
      <c r="TNN2343" s="1452"/>
      <c r="TNO2343" s="1452"/>
      <c r="TNP2343" s="1452"/>
      <c r="TNQ2343" s="1452"/>
      <c r="TNR2343" s="1452"/>
      <c r="TNS2343" s="1452"/>
      <c r="TNT2343" s="1452"/>
      <c r="TNU2343" s="1452"/>
      <c r="TNV2343" s="1452"/>
      <c r="TNW2343" s="1452"/>
      <c r="TNX2343" s="1452"/>
      <c r="TNY2343" s="1452"/>
      <c r="TNZ2343" s="1452"/>
      <c r="TOA2343" s="1452"/>
      <c r="TOB2343" s="1452"/>
      <c r="TOC2343" s="1452"/>
      <c r="TOD2343" s="1452"/>
      <c r="TOE2343" s="1452"/>
      <c r="TOF2343" s="1452"/>
      <c r="TOG2343" s="1452"/>
      <c r="TOH2343" s="1452"/>
      <c r="TOI2343" s="1452"/>
      <c r="TOJ2343" s="1452"/>
      <c r="TOK2343" s="1452"/>
      <c r="TOL2343" s="1452"/>
      <c r="TOM2343" s="1452"/>
      <c r="TON2343" s="1452"/>
      <c r="TOO2343" s="1452"/>
      <c r="TOP2343" s="1452"/>
      <c r="TOQ2343" s="1452"/>
      <c r="TOR2343" s="1452"/>
      <c r="TOS2343" s="1452"/>
      <c r="TOT2343" s="1452"/>
      <c r="TOU2343" s="1452"/>
      <c r="TOV2343" s="1452"/>
      <c r="TOW2343" s="1452"/>
      <c r="TOX2343" s="1452"/>
      <c r="TOY2343" s="1452"/>
      <c r="TOZ2343" s="1452"/>
      <c r="TPA2343" s="1452"/>
      <c r="TPB2343" s="1452"/>
      <c r="TPC2343" s="1452"/>
      <c r="TPD2343" s="1452"/>
      <c r="TPE2343" s="1452"/>
      <c r="TPF2343" s="1452"/>
      <c r="TPG2343" s="1452"/>
      <c r="TPH2343" s="1452"/>
      <c r="TPI2343" s="1452"/>
      <c r="TPJ2343" s="1452"/>
      <c r="TPK2343" s="1452"/>
      <c r="TPL2343" s="1452"/>
      <c r="TPM2343" s="1452"/>
      <c r="TPN2343" s="1452"/>
      <c r="TPO2343" s="1452"/>
      <c r="TPP2343" s="1452"/>
      <c r="TPQ2343" s="1452"/>
      <c r="TPR2343" s="1452"/>
      <c r="TPS2343" s="1452"/>
      <c r="TPT2343" s="1452"/>
      <c r="TPU2343" s="1452"/>
      <c r="TPV2343" s="1452"/>
      <c r="TPW2343" s="1452"/>
      <c r="TPX2343" s="1452"/>
      <c r="TPY2343" s="1452"/>
      <c r="TPZ2343" s="1452"/>
      <c r="TQA2343" s="1452"/>
      <c r="TQB2343" s="1452"/>
      <c r="TQC2343" s="1452"/>
      <c r="TQD2343" s="1452"/>
      <c r="TQE2343" s="1452"/>
      <c r="TQF2343" s="1452"/>
      <c r="TQG2343" s="1452"/>
      <c r="TQH2343" s="1452"/>
      <c r="TQI2343" s="1452"/>
      <c r="TQJ2343" s="1452"/>
      <c r="TQK2343" s="1452"/>
      <c r="TQL2343" s="1452"/>
      <c r="TQM2343" s="1452"/>
      <c r="TQN2343" s="1452"/>
      <c r="TQO2343" s="1452"/>
      <c r="TQP2343" s="1452"/>
      <c r="TQQ2343" s="1452"/>
      <c r="TQR2343" s="1452"/>
      <c r="TQS2343" s="1452"/>
      <c r="TQT2343" s="1452"/>
      <c r="TQU2343" s="1452"/>
      <c r="TQV2343" s="1452"/>
      <c r="TQW2343" s="1452"/>
      <c r="TQX2343" s="1452"/>
      <c r="TQY2343" s="1452"/>
      <c r="TQZ2343" s="1452"/>
      <c r="TRA2343" s="1452"/>
      <c r="TRB2343" s="1452"/>
      <c r="TRC2343" s="1452"/>
      <c r="TRD2343" s="1452"/>
      <c r="TRE2343" s="1452"/>
      <c r="TRF2343" s="1452"/>
      <c r="TRG2343" s="1452"/>
      <c r="TRH2343" s="1452"/>
      <c r="TRI2343" s="1452"/>
      <c r="TRJ2343" s="1452"/>
      <c r="TRK2343" s="1452"/>
      <c r="TRL2343" s="1452"/>
      <c r="TRM2343" s="1452"/>
      <c r="TRN2343" s="1452"/>
      <c r="TRO2343" s="1452"/>
      <c r="TRP2343" s="1452"/>
      <c r="TRQ2343" s="1452"/>
      <c r="TRR2343" s="1452"/>
      <c r="TRS2343" s="1452"/>
      <c r="TRT2343" s="1452"/>
      <c r="TRU2343" s="1452"/>
      <c r="TRV2343" s="1452"/>
      <c r="TRW2343" s="1452"/>
      <c r="TRX2343" s="1452"/>
      <c r="TRY2343" s="1452"/>
      <c r="TRZ2343" s="1452"/>
      <c r="TSA2343" s="1452"/>
      <c r="TSB2343" s="1452"/>
      <c r="TSC2343" s="1452"/>
      <c r="TSD2343" s="1452"/>
      <c r="TSE2343" s="1452"/>
      <c r="TSF2343" s="1452"/>
      <c r="TSG2343" s="1452"/>
      <c r="TSH2343" s="1452"/>
      <c r="TSI2343" s="1452"/>
      <c r="TSJ2343" s="1452"/>
      <c r="TSK2343" s="1452"/>
      <c r="TSL2343" s="1452"/>
      <c r="TSM2343" s="1452"/>
      <c r="TSN2343" s="1452"/>
      <c r="TSO2343" s="1452"/>
      <c r="TSP2343" s="1452"/>
      <c r="TSQ2343" s="1452"/>
      <c r="TSR2343" s="1452"/>
      <c r="TSS2343" s="1452"/>
      <c r="TST2343" s="1452"/>
      <c r="TSU2343" s="1452"/>
      <c r="TSV2343" s="1452"/>
      <c r="TSW2343" s="1452"/>
      <c r="TSX2343" s="1452"/>
      <c r="TSY2343" s="1452"/>
      <c r="TSZ2343" s="1452"/>
      <c r="TTA2343" s="1452"/>
      <c r="TTB2343" s="1452"/>
      <c r="TTC2343" s="1452"/>
      <c r="TTD2343" s="1452"/>
      <c r="TTE2343" s="1452"/>
      <c r="TTF2343" s="1452"/>
      <c r="TTG2343" s="1452"/>
      <c r="TTH2343" s="1452"/>
      <c r="TTI2343" s="1452"/>
      <c r="TTJ2343" s="1452"/>
      <c r="TTK2343" s="1452"/>
      <c r="TTL2343" s="1452"/>
      <c r="TTM2343" s="1452"/>
      <c r="TTN2343" s="1452"/>
      <c r="TTO2343" s="1452"/>
      <c r="TTP2343" s="1452"/>
      <c r="TTQ2343" s="1452"/>
      <c r="TTR2343" s="1452"/>
      <c r="TTS2343" s="1452"/>
      <c r="TTT2343" s="1452"/>
      <c r="TTU2343" s="1452"/>
      <c r="TTV2343" s="1452"/>
      <c r="TTW2343" s="1452"/>
      <c r="TTX2343" s="1452"/>
      <c r="TTY2343" s="1452"/>
      <c r="TTZ2343" s="1452"/>
      <c r="TUA2343" s="1452"/>
      <c r="TUB2343" s="1452"/>
      <c r="TUC2343" s="1452"/>
      <c r="TUD2343" s="1452"/>
      <c r="TUE2343" s="1452"/>
      <c r="TUF2343" s="1452"/>
      <c r="TUG2343" s="1452"/>
      <c r="TUH2343" s="1452"/>
      <c r="TUI2343" s="1452"/>
      <c r="TUJ2343" s="1452"/>
      <c r="TUK2343" s="1452"/>
      <c r="TUL2343" s="1452"/>
      <c r="TUM2343" s="1452"/>
      <c r="TUN2343" s="1452"/>
      <c r="TUO2343" s="1452"/>
      <c r="TUP2343" s="1452"/>
      <c r="TUQ2343" s="1452"/>
      <c r="TUR2343" s="1452"/>
      <c r="TUS2343" s="1452"/>
      <c r="TUT2343" s="1452"/>
      <c r="TUU2343" s="1452"/>
      <c r="TUV2343" s="1452"/>
      <c r="TUW2343" s="1452"/>
      <c r="TUX2343" s="1452"/>
      <c r="TUY2343" s="1452"/>
      <c r="TUZ2343" s="1452"/>
      <c r="TVA2343" s="1452"/>
      <c r="TVB2343" s="1452"/>
      <c r="TVC2343" s="1452"/>
      <c r="TVD2343" s="1452"/>
      <c r="TVE2343" s="1452"/>
      <c r="TVF2343" s="1452"/>
      <c r="TVG2343" s="1452"/>
      <c r="TVH2343" s="1452"/>
      <c r="TVI2343" s="1452"/>
      <c r="TVJ2343" s="1452"/>
      <c r="TVK2343" s="1452"/>
      <c r="TVL2343" s="1452"/>
      <c r="TVM2343" s="1452"/>
      <c r="TVN2343" s="1452"/>
      <c r="TVO2343" s="1452"/>
      <c r="TVP2343" s="1452"/>
      <c r="TVQ2343" s="1452"/>
      <c r="TVR2343" s="1452"/>
      <c r="TVS2343" s="1452"/>
      <c r="TVT2343" s="1452"/>
      <c r="TVU2343" s="1452"/>
      <c r="TVV2343" s="1452"/>
      <c r="TVW2343" s="1452"/>
      <c r="TVX2343" s="1452"/>
      <c r="TVY2343" s="1452"/>
      <c r="TVZ2343" s="1452"/>
      <c r="TWA2343" s="1452"/>
      <c r="TWB2343" s="1452"/>
      <c r="TWC2343" s="1452"/>
      <c r="TWD2343" s="1452"/>
      <c r="TWE2343" s="1452"/>
      <c r="TWF2343" s="1452"/>
      <c r="TWG2343" s="1452"/>
      <c r="TWH2343" s="1452"/>
      <c r="TWI2343" s="1452"/>
      <c r="TWJ2343" s="1452"/>
      <c r="TWK2343" s="1452"/>
      <c r="TWL2343" s="1452"/>
      <c r="TWM2343" s="1452"/>
      <c r="TWN2343" s="1452"/>
      <c r="TWO2343" s="1452"/>
      <c r="TWP2343" s="1452"/>
      <c r="TWQ2343" s="1452"/>
      <c r="TWR2343" s="1452"/>
      <c r="TWS2343" s="1452"/>
      <c r="TWT2343" s="1452"/>
      <c r="TWU2343" s="1452"/>
      <c r="TWV2343" s="1452"/>
      <c r="TWW2343" s="1452"/>
      <c r="TWX2343" s="1452"/>
      <c r="TWY2343" s="1452"/>
      <c r="TWZ2343" s="1452"/>
      <c r="TXA2343" s="1452"/>
      <c r="TXB2343" s="1452"/>
      <c r="TXC2343" s="1452"/>
      <c r="TXD2343" s="1452"/>
      <c r="TXE2343" s="1452"/>
      <c r="TXF2343" s="1452"/>
      <c r="TXG2343" s="1452"/>
      <c r="TXH2343" s="1452"/>
      <c r="TXI2343" s="1452"/>
      <c r="TXJ2343" s="1452"/>
      <c r="TXK2343" s="1452"/>
      <c r="TXL2343" s="1452"/>
      <c r="TXM2343" s="1452"/>
      <c r="TXN2343" s="1452"/>
      <c r="TXO2343" s="1452"/>
      <c r="TXP2343" s="1452"/>
      <c r="TXQ2343" s="1452"/>
      <c r="TXR2343" s="1452"/>
      <c r="TXS2343" s="1452"/>
      <c r="TXT2343" s="1452"/>
      <c r="TXU2343" s="1452"/>
      <c r="TXV2343" s="1452"/>
      <c r="TXW2343" s="1452"/>
      <c r="TXX2343" s="1452"/>
      <c r="TXY2343" s="1452"/>
      <c r="TXZ2343" s="1452"/>
      <c r="TYA2343" s="1452"/>
      <c r="TYB2343" s="1452"/>
      <c r="TYC2343" s="1452"/>
      <c r="TYD2343" s="1452"/>
      <c r="TYE2343" s="1452"/>
      <c r="TYF2343" s="1452"/>
      <c r="TYG2343" s="1452"/>
      <c r="TYH2343" s="1452"/>
      <c r="TYI2343" s="1452"/>
      <c r="TYJ2343" s="1452"/>
      <c r="TYK2343" s="1452"/>
      <c r="TYL2343" s="1452"/>
      <c r="TYM2343" s="1452"/>
      <c r="TYN2343" s="1452"/>
      <c r="TYO2343" s="1452"/>
      <c r="TYP2343" s="1452"/>
      <c r="TYQ2343" s="1452"/>
      <c r="TYR2343" s="1452"/>
      <c r="TYS2343" s="1452"/>
      <c r="TYT2343" s="1452"/>
      <c r="TYU2343" s="1452"/>
      <c r="TYV2343" s="1452"/>
      <c r="TYW2343" s="1452"/>
      <c r="TYX2343" s="1452"/>
      <c r="TYY2343" s="1452"/>
      <c r="TYZ2343" s="1452"/>
      <c r="TZA2343" s="1452"/>
      <c r="TZB2343" s="1452"/>
      <c r="TZC2343" s="1452"/>
      <c r="TZD2343" s="1452"/>
      <c r="TZE2343" s="1452"/>
      <c r="TZF2343" s="1452"/>
      <c r="TZG2343" s="1452"/>
      <c r="TZH2343" s="1452"/>
      <c r="TZI2343" s="1452"/>
      <c r="TZJ2343" s="1452"/>
      <c r="TZK2343" s="1452"/>
      <c r="TZL2343" s="1452"/>
      <c r="TZM2343" s="1452"/>
      <c r="TZN2343" s="1452"/>
      <c r="TZO2343" s="1452"/>
      <c r="TZP2343" s="1452"/>
      <c r="TZQ2343" s="1452"/>
      <c r="TZR2343" s="1452"/>
      <c r="TZS2343" s="1452"/>
      <c r="TZT2343" s="1452"/>
      <c r="TZU2343" s="1452"/>
      <c r="TZV2343" s="1452"/>
      <c r="TZW2343" s="1452"/>
      <c r="TZX2343" s="1452"/>
      <c r="TZY2343" s="1452"/>
      <c r="TZZ2343" s="1452"/>
      <c r="UAA2343" s="1452"/>
      <c r="UAB2343" s="1452"/>
      <c r="UAC2343" s="1452"/>
      <c r="UAD2343" s="1452"/>
      <c r="UAE2343" s="1452"/>
      <c r="UAF2343" s="1452"/>
      <c r="UAG2343" s="1452"/>
      <c r="UAH2343" s="1452"/>
      <c r="UAI2343" s="1452"/>
      <c r="UAJ2343" s="1452"/>
      <c r="UAK2343" s="1452"/>
      <c r="UAL2343" s="1452"/>
      <c r="UAM2343" s="1452"/>
      <c r="UAN2343" s="1452"/>
      <c r="UAO2343" s="1452"/>
      <c r="UAP2343" s="1452"/>
      <c r="UAQ2343" s="1452"/>
      <c r="UAR2343" s="1452"/>
      <c r="UAS2343" s="1452"/>
      <c r="UAT2343" s="1452"/>
      <c r="UAU2343" s="1452"/>
      <c r="UAV2343" s="1452"/>
      <c r="UAW2343" s="1452"/>
      <c r="UAX2343" s="1452"/>
      <c r="UAY2343" s="1452"/>
      <c r="UAZ2343" s="1452"/>
      <c r="UBA2343" s="1452"/>
      <c r="UBB2343" s="1452"/>
      <c r="UBC2343" s="1452"/>
      <c r="UBD2343" s="1452"/>
      <c r="UBE2343" s="1452"/>
      <c r="UBF2343" s="1452"/>
      <c r="UBG2343" s="1452"/>
      <c r="UBH2343" s="1452"/>
      <c r="UBI2343" s="1452"/>
      <c r="UBJ2343" s="1452"/>
      <c r="UBK2343" s="1452"/>
      <c r="UBL2343" s="1452"/>
      <c r="UBM2343" s="1452"/>
      <c r="UBN2343" s="1452"/>
      <c r="UBO2343" s="1452"/>
      <c r="UBP2343" s="1452"/>
      <c r="UBQ2343" s="1452"/>
      <c r="UBR2343" s="1452"/>
      <c r="UBS2343" s="1452"/>
      <c r="UBT2343" s="1452"/>
      <c r="UBU2343" s="1452"/>
      <c r="UBV2343" s="1452"/>
      <c r="UBW2343" s="1452"/>
      <c r="UBX2343" s="1452"/>
      <c r="UBY2343" s="1452"/>
      <c r="UBZ2343" s="1452"/>
      <c r="UCA2343" s="1452"/>
      <c r="UCB2343" s="1452"/>
      <c r="UCC2343" s="1452"/>
      <c r="UCD2343" s="1452"/>
      <c r="UCE2343" s="1452"/>
      <c r="UCF2343" s="1452"/>
      <c r="UCG2343" s="1452"/>
      <c r="UCH2343" s="1452"/>
      <c r="UCI2343" s="1452"/>
      <c r="UCJ2343" s="1452"/>
      <c r="UCK2343" s="1452"/>
      <c r="UCL2343" s="1452"/>
      <c r="UCM2343" s="1452"/>
      <c r="UCN2343" s="1452"/>
      <c r="UCO2343" s="1452"/>
      <c r="UCP2343" s="1452"/>
      <c r="UCQ2343" s="1452"/>
      <c r="UCR2343" s="1452"/>
      <c r="UCS2343" s="1452"/>
      <c r="UCT2343" s="1452"/>
      <c r="UCU2343" s="1452"/>
      <c r="UCV2343" s="1452"/>
      <c r="UCW2343" s="1452"/>
      <c r="UCX2343" s="1452"/>
      <c r="UCY2343" s="1452"/>
      <c r="UCZ2343" s="1452"/>
      <c r="UDA2343" s="1452"/>
      <c r="UDB2343" s="1452"/>
      <c r="UDC2343" s="1452"/>
      <c r="UDD2343" s="1452"/>
      <c r="UDE2343" s="1452"/>
      <c r="UDF2343" s="1452"/>
      <c r="UDG2343" s="1452"/>
      <c r="UDH2343" s="1452"/>
      <c r="UDI2343" s="1452"/>
      <c r="UDJ2343" s="1452"/>
      <c r="UDK2343" s="1452"/>
      <c r="UDL2343" s="1452"/>
      <c r="UDM2343" s="1452"/>
      <c r="UDN2343" s="1452"/>
      <c r="UDO2343" s="1452"/>
      <c r="UDP2343" s="1452"/>
      <c r="UDQ2343" s="1452"/>
      <c r="UDR2343" s="1452"/>
      <c r="UDS2343" s="1452"/>
      <c r="UDT2343" s="1452"/>
      <c r="UDU2343" s="1452"/>
      <c r="UDV2343" s="1452"/>
      <c r="UDW2343" s="1452"/>
      <c r="UDX2343" s="1452"/>
      <c r="UDY2343" s="1452"/>
      <c r="UDZ2343" s="1452"/>
      <c r="UEA2343" s="1452"/>
      <c r="UEB2343" s="1452"/>
      <c r="UEC2343" s="1452"/>
      <c r="UED2343" s="1452"/>
      <c r="UEE2343" s="1452"/>
      <c r="UEF2343" s="1452"/>
      <c r="UEG2343" s="1452"/>
      <c r="UEH2343" s="1452"/>
      <c r="UEI2343" s="1452"/>
      <c r="UEJ2343" s="1452"/>
      <c r="UEK2343" s="1452"/>
      <c r="UEL2343" s="1452"/>
      <c r="UEM2343" s="1452"/>
      <c r="UEN2343" s="1452"/>
      <c r="UEO2343" s="1452"/>
      <c r="UEP2343" s="1452"/>
      <c r="UEQ2343" s="1452"/>
      <c r="UER2343" s="1452"/>
      <c r="UES2343" s="1452"/>
      <c r="UET2343" s="1452"/>
      <c r="UEU2343" s="1452"/>
      <c r="UEV2343" s="1452"/>
      <c r="UEW2343" s="1452"/>
      <c r="UEX2343" s="1452"/>
      <c r="UEY2343" s="1452"/>
      <c r="UEZ2343" s="1452"/>
      <c r="UFA2343" s="1452"/>
      <c r="UFB2343" s="1452"/>
      <c r="UFC2343" s="1452"/>
      <c r="UFD2343" s="1452"/>
      <c r="UFE2343" s="1452"/>
      <c r="UFF2343" s="1452"/>
      <c r="UFG2343" s="1452"/>
      <c r="UFH2343" s="1452"/>
      <c r="UFI2343" s="1452"/>
      <c r="UFJ2343" s="1452"/>
      <c r="UFK2343" s="1452"/>
      <c r="UFL2343" s="1452"/>
      <c r="UFM2343" s="1452"/>
      <c r="UFN2343" s="1452"/>
      <c r="UFO2343" s="1452"/>
      <c r="UFP2343" s="1452"/>
      <c r="UFQ2343" s="1452"/>
      <c r="UFR2343" s="1452"/>
      <c r="UFS2343" s="1452"/>
      <c r="UFT2343" s="1452"/>
      <c r="UFU2343" s="1452"/>
      <c r="UFV2343" s="1452"/>
      <c r="UFW2343" s="1452"/>
      <c r="UFX2343" s="1452"/>
      <c r="UFY2343" s="1452"/>
      <c r="UFZ2343" s="1452"/>
      <c r="UGA2343" s="1452"/>
      <c r="UGB2343" s="1452"/>
      <c r="UGC2343" s="1452"/>
      <c r="UGD2343" s="1452"/>
      <c r="UGE2343" s="1452"/>
      <c r="UGF2343" s="1452"/>
      <c r="UGG2343" s="1452"/>
      <c r="UGH2343" s="1452"/>
      <c r="UGI2343" s="1452"/>
      <c r="UGJ2343" s="1452"/>
      <c r="UGK2343" s="1452"/>
      <c r="UGL2343" s="1452"/>
      <c r="UGM2343" s="1452"/>
      <c r="UGN2343" s="1452"/>
      <c r="UGO2343" s="1452"/>
      <c r="UGP2343" s="1452"/>
      <c r="UGQ2343" s="1452"/>
      <c r="UGR2343" s="1452"/>
      <c r="UGS2343" s="1452"/>
      <c r="UGT2343" s="1452"/>
      <c r="UGU2343" s="1452"/>
      <c r="UGV2343" s="1452"/>
      <c r="UGW2343" s="1452"/>
      <c r="UGX2343" s="1452"/>
      <c r="UGY2343" s="1452"/>
      <c r="UGZ2343" s="1452"/>
      <c r="UHA2343" s="1452"/>
      <c r="UHB2343" s="1452"/>
      <c r="UHC2343" s="1452"/>
      <c r="UHD2343" s="1452"/>
      <c r="UHE2343" s="1452"/>
      <c r="UHF2343" s="1452"/>
      <c r="UHG2343" s="1452"/>
      <c r="UHH2343" s="1452"/>
      <c r="UHI2343" s="1452"/>
      <c r="UHJ2343" s="1452"/>
      <c r="UHK2343" s="1452"/>
      <c r="UHL2343" s="1452"/>
      <c r="UHM2343" s="1452"/>
      <c r="UHN2343" s="1452"/>
      <c r="UHO2343" s="1452"/>
      <c r="UHP2343" s="1452"/>
      <c r="UHQ2343" s="1452"/>
      <c r="UHR2343" s="1452"/>
      <c r="UHS2343" s="1452"/>
      <c r="UHT2343" s="1452"/>
      <c r="UHU2343" s="1452"/>
      <c r="UHV2343" s="1452"/>
      <c r="UHW2343" s="1452"/>
      <c r="UHX2343" s="1452"/>
      <c r="UHY2343" s="1452"/>
      <c r="UHZ2343" s="1452"/>
      <c r="UIA2343" s="1452"/>
      <c r="UIB2343" s="1452"/>
      <c r="UIC2343" s="1452"/>
      <c r="UID2343" s="1452"/>
      <c r="UIE2343" s="1452"/>
      <c r="UIF2343" s="1452"/>
      <c r="UIG2343" s="1452"/>
      <c r="UIH2343" s="1452"/>
      <c r="UII2343" s="1452"/>
      <c r="UIJ2343" s="1452"/>
      <c r="UIK2343" s="1452"/>
      <c r="UIL2343" s="1452"/>
      <c r="UIM2343" s="1452"/>
      <c r="UIN2343" s="1452"/>
      <c r="UIO2343" s="1452"/>
      <c r="UIP2343" s="1452"/>
      <c r="UIQ2343" s="1452"/>
      <c r="UIR2343" s="1452"/>
      <c r="UIS2343" s="1452"/>
      <c r="UIT2343" s="1452"/>
      <c r="UIU2343" s="1452"/>
      <c r="UIV2343" s="1452"/>
      <c r="UIW2343" s="1452"/>
      <c r="UIX2343" s="1452"/>
      <c r="UIY2343" s="1452"/>
      <c r="UIZ2343" s="1452"/>
      <c r="UJA2343" s="1452"/>
      <c r="UJB2343" s="1452"/>
      <c r="UJC2343" s="1452"/>
      <c r="UJD2343" s="1452"/>
      <c r="UJE2343" s="1452"/>
      <c r="UJF2343" s="1452"/>
      <c r="UJG2343" s="1452"/>
      <c r="UJH2343" s="1452"/>
      <c r="UJI2343" s="1452"/>
      <c r="UJJ2343" s="1452"/>
      <c r="UJK2343" s="1452"/>
      <c r="UJL2343" s="1452"/>
      <c r="UJM2343" s="1452"/>
      <c r="UJN2343" s="1452"/>
      <c r="UJO2343" s="1452"/>
      <c r="UJP2343" s="1452"/>
      <c r="UJQ2343" s="1452"/>
      <c r="UJR2343" s="1452"/>
      <c r="UJS2343" s="1452"/>
      <c r="UJT2343" s="1452"/>
      <c r="UJU2343" s="1452"/>
      <c r="UJV2343" s="1452"/>
      <c r="UJW2343" s="1452"/>
      <c r="UJX2343" s="1452"/>
      <c r="UJY2343" s="1452"/>
      <c r="UJZ2343" s="1452"/>
      <c r="UKA2343" s="1452"/>
      <c r="UKB2343" s="1452"/>
      <c r="UKC2343" s="1452"/>
      <c r="UKD2343" s="1452"/>
      <c r="UKE2343" s="1452"/>
      <c r="UKF2343" s="1452"/>
      <c r="UKG2343" s="1452"/>
      <c r="UKH2343" s="1452"/>
      <c r="UKI2343" s="1452"/>
      <c r="UKJ2343" s="1452"/>
      <c r="UKK2343" s="1452"/>
      <c r="UKL2343" s="1452"/>
      <c r="UKM2343" s="1452"/>
      <c r="UKN2343" s="1452"/>
      <c r="UKO2343" s="1452"/>
      <c r="UKP2343" s="1452"/>
      <c r="UKQ2343" s="1452"/>
      <c r="UKR2343" s="1452"/>
      <c r="UKS2343" s="1452"/>
      <c r="UKT2343" s="1452"/>
      <c r="UKU2343" s="1452"/>
      <c r="UKV2343" s="1452"/>
      <c r="UKW2343" s="1452"/>
      <c r="UKX2343" s="1452"/>
      <c r="UKY2343" s="1452"/>
      <c r="UKZ2343" s="1452"/>
      <c r="ULA2343" s="1452"/>
      <c r="ULB2343" s="1452"/>
      <c r="ULC2343" s="1452"/>
      <c r="ULD2343" s="1452"/>
      <c r="ULE2343" s="1452"/>
      <c r="ULF2343" s="1452"/>
      <c r="ULG2343" s="1452"/>
      <c r="ULH2343" s="1452"/>
      <c r="ULI2343" s="1452"/>
      <c r="ULJ2343" s="1452"/>
      <c r="ULK2343" s="1452"/>
      <c r="ULL2343" s="1452"/>
      <c r="ULM2343" s="1452"/>
      <c r="ULN2343" s="1452"/>
      <c r="ULO2343" s="1452"/>
      <c r="ULP2343" s="1452"/>
      <c r="ULQ2343" s="1452"/>
      <c r="ULR2343" s="1452"/>
      <c r="ULS2343" s="1452"/>
      <c r="ULT2343" s="1452"/>
      <c r="ULU2343" s="1452"/>
      <c r="ULV2343" s="1452"/>
      <c r="ULW2343" s="1452"/>
      <c r="ULX2343" s="1452"/>
      <c r="ULY2343" s="1452"/>
      <c r="ULZ2343" s="1452"/>
      <c r="UMA2343" s="1452"/>
      <c r="UMB2343" s="1452"/>
      <c r="UMC2343" s="1452"/>
      <c r="UMD2343" s="1452"/>
      <c r="UME2343" s="1452"/>
      <c r="UMF2343" s="1452"/>
      <c r="UMG2343" s="1452"/>
      <c r="UMH2343" s="1452"/>
      <c r="UMI2343" s="1452"/>
      <c r="UMJ2343" s="1452"/>
      <c r="UMK2343" s="1452"/>
      <c r="UML2343" s="1452"/>
      <c r="UMM2343" s="1452"/>
      <c r="UMN2343" s="1452"/>
      <c r="UMO2343" s="1452"/>
      <c r="UMP2343" s="1452"/>
      <c r="UMQ2343" s="1452"/>
      <c r="UMR2343" s="1452"/>
      <c r="UMS2343" s="1452"/>
      <c r="UMT2343" s="1452"/>
      <c r="UMU2343" s="1452"/>
      <c r="UMV2343" s="1452"/>
      <c r="UMW2343" s="1452"/>
      <c r="UMX2343" s="1452"/>
      <c r="UMY2343" s="1452"/>
      <c r="UMZ2343" s="1452"/>
      <c r="UNA2343" s="1452"/>
      <c r="UNB2343" s="1452"/>
      <c r="UNC2343" s="1452"/>
      <c r="UND2343" s="1452"/>
      <c r="UNE2343" s="1452"/>
      <c r="UNF2343" s="1452"/>
      <c r="UNG2343" s="1452"/>
      <c r="UNH2343" s="1452"/>
      <c r="UNI2343" s="1452"/>
      <c r="UNJ2343" s="1452"/>
      <c r="UNK2343" s="1452"/>
      <c r="UNL2343" s="1452"/>
      <c r="UNM2343" s="1452"/>
      <c r="UNN2343" s="1452"/>
      <c r="UNO2343" s="1452"/>
      <c r="UNP2343" s="1452"/>
      <c r="UNQ2343" s="1452"/>
      <c r="UNR2343" s="1452"/>
      <c r="UNS2343" s="1452"/>
      <c r="UNT2343" s="1452"/>
      <c r="UNU2343" s="1452"/>
      <c r="UNV2343" s="1452"/>
      <c r="UNW2343" s="1452"/>
      <c r="UNX2343" s="1452"/>
      <c r="UNY2343" s="1452"/>
      <c r="UNZ2343" s="1452"/>
      <c r="UOA2343" s="1452"/>
      <c r="UOB2343" s="1452"/>
      <c r="UOC2343" s="1452"/>
      <c r="UOD2343" s="1452"/>
      <c r="UOE2343" s="1452"/>
      <c r="UOF2343" s="1452"/>
      <c r="UOG2343" s="1452"/>
      <c r="UOH2343" s="1452"/>
      <c r="UOI2343" s="1452"/>
      <c r="UOJ2343" s="1452"/>
      <c r="UOK2343" s="1452"/>
      <c r="UOL2343" s="1452"/>
      <c r="UOM2343" s="1452"/>
      <c r="UON2343" s="1452"/>
      <c r="UOO2343" s="1452"/>
      <c r="UOP2343" s="1452"/>
      <c r="UOQ2343" s="1452"/>
      <c r="UOR2343" s="1452"/>
      <c r="UOS2343" s="1452"/>
      <c r="UOT2343" s="1452"/>
      <c r="UOU2343" s="1452"/>
      <c r="UOV2343" s="1452"/>
      <c r="UOW2343" s="1452"/>
      <c r="UOX2343" s="1452"/>
      <c r="UOY2343" s="1452"/>
      <c r="UOZ2343" s="1452"/>
      <c r="UPA2343" s="1452"/>
      <c r="UPB2343" s="1452"/>
      <c r="UPC2343" s="1452"/>
      <c r="UPD2343" s="1452"/>
      <c r="UPE2343" s="1452"/>
      <c r="UPF2343" s="1452"/>
      <c r="UPG2343" s="1452"/>
      <c r="UPH2343" s="1452"/>
      <c r="UPI2343" s="1452"/>
      <c r="UPJ2343" s="1452"/>
      <c r="UPK2343" s="1452"/>
      <c r="UPL2343" s="1452"/>
      <c r="UPM2343" s="1452"/>
      <c r="UPN2343" s="1452"/>
      <c r="UPO2343" s="1452"/>
      <c r="UPP2343" s="1452"/>
      <c r="UPQ2343" s="1452"/>
      <c r="UPR2343" s="1452"/>
      <c r="UPS2343" s="1452"/>
      <c r="UPT2343" s="1452"/>
      <c r="UPU2343" s="1452"/>
      <c r="UPV2343" s="1452"/>
      <c r="UPW2343" s="1452"/>
      <c r="UPX2343" s="1452"/>
      <c r="UPY2343" s="1452"/>
      <c r="UPZ2343" s="1452"/>
      <c r="UQA2343" s="1452"/>
      <c r="UQB2343" s="1452"/>
      <c r="UQC2343" s="1452"/>
      <c r="UQD2343" s="1452"/>
      <c r="UQE2343" s="1452"/>
      <c r="UQF2343" s="1452"/>
      <c r="UQG2343" s="1452"/>
      <c r="UQH2343" s="1452"/>
      <c r="UQI2343" s="1452"/>
      <c r="UQJ2343" s="1452"/>
      <c r="UQK2343" s="1452"/>
      <c r="UQL2343" s="1452"/>
      <c r="UQM2343" s="1452"/>
      <c r="UQN2343" s="1452"/>
      <c r="UQO2343" s="1452"/>
      <c r="UQP2343" s="1452"/>
      <c r="UQQ2343" s="1452"/>
      <c r="UQR2343" s="1452"/>
      <c r="UQS2343" s="1452"/>
      <c r="UQT2343" s="1452"/>
      <c r="UQU2343" s="1452"/>
      <c r="UQV2343" s="1452"/>
      <c r="UQW2343" s="1452"/>
      <c r="UQX2343" s="1452"/>
      <c r="UQY2343" s="1452"/>
      <c r="UQZ2343" s="1452"/>
      <c r="URA2343" s="1452"/>
      <c r="URB2343" s="1452"/>
      <c r="URC2343" s="1452"/>
      <c r="URD2343" s="1452"/>
      <c r="URE2343" s="1452"/>
      <c r="URF2343" s="1452"/>
      <c r="URG2343" s="1452"/>
      <c r="URH2343" s="1452"/>
      <c r="URI2343" s="1452"/>
      <c r="URJ2343" s="1452"/>
      <c r="URK2343" s="1452"/>
      <c r="URL2343" s="1452"/>
      <c r="URM2343" s="1452"/>
      <c r="URN2343" s="1452"/>
      <c r="URO2343" s="1452"/>
      <c r="URP2343" s="1452"/>
      <c r="URQ2343" s="1452"/>
      <c r="URR2343" s="1452"/>
      <c r="URS2343" s="1452"/>
      <c r="URT2343" s="1452"/>
      <c r="URU2343" s="1452"/>
      <c r="URV2343" s="1452"/>
      <c r="URW2343" s="1452"/>
      <c r="URX2343" s="1452"/>
      <c r="URY2343" s="1452"/>
      <c r="URZ2343" s="1452"/>
      <c r="USA2343" s="1452"/>
      <c r="USB2343" s="1452"/>
      <c r="USC2343" s="1452"/>
      <c r="USD2343" s="1452"/>
      <c r="USE2343" s="1452"/>
      <c r="USF2343" s="1452"/>
      <c r="USG2343" s="1452"/>
      <c r="USH2343" s="1452"/>
      <c r="USI2343" s="1452"/>
      <c r="USJ2343" s="1452"/>
      <c r="USK2343" s="1452"/>
      <c r="USL2343" s="1452"/>
      <c r="USM2343" s="1452"/>
      <c r="USN2343" s="1452"/>
      <c r="USO2343" s="1452"/>
      <c r="USP2343" s="1452"/>
      <c r="USQ2343" s="1452"/>
      <c r="USR2343" s="1452"/>
      <c r="USS2343" s="1452"/>
      <c r="UST2343" s="1452"/>
      <c r="USU2343" s="1452"/>
      <c r="USV2343" s="1452"/>
      <c r="USW2343" s="1452"/>
      <c r="USX2343" s="1452"/>
      <c r="USY2343" s="1452"/>
      <c r="USZ2343" s="1452"/>
      <c r="UTA2343" s="1452"/>
      <c r="UTB2343" s="1452"/>
      <c r="UTC2343" s="1452"/>
      <c r="UTD2343" s="1452"/>
      <c r="UTE2343" s="1452"/>
      <c r="UTF2343" s="1452"/>
      <c r="UTG2343" s="1452"/>
      <c r="UTH2343" s="1452"/>
      <c r="UTI2343" s="1452"/>
      <c r="UTJ2343" s="1452"/>
      <c r="UTK2343" s="1452"/>
      <c r="UTL2343" s="1452"/>
      <c r="UTM2343" s="1452"/>
      <c r="UTN2343" s="1452"/>
      <c r="UTO2343" s="1452"/>
      <c r="UTP2343" s="1452"/>
      <c r="UTQ2343" s="1452"/>
      <c r="UTR2343" s="1452"/>
      <c r="UTS2343" s="1452"/>
      <c r="UTT2343" s="1452"/>
      <c r="UTU2343" s="1452"/>
      <c r="UTV2343" s="1452"/>
      <c r="UTW2343" s="1452"/>
      <c r="UTX2343" s="1452"/>
      <c r="UTY2343" s="1452"/>
      <c r="UTZ2343" s="1452"/>
      <c r="UUA2343" s="1452"/>
      <c r="UUB2343" s="1452"/>
      <c r="UUC2343" s="1452"/>
      <c r="UUD2343" s="1452"/>
      <c r="UUE2343" s="1452"/>
      <c r="UUF2343" s="1452"/>
      <c r="UUG2343" s="1452"/>
      <c r="UUH2343" s="1452"/>
      <c r="UUI2343" s="1452"/>
      <c r="UUJ2343" s="1452"/>
      <c r="UUK2343" s="1452"/>
      <c r="UUL2343" s="1452"/>
      <c r="UUM2343" s="1452"/>
      <c r="UUN2343" s="1452"/>
      <c r="UUO2343" s="1452"/>
      <c r="UUP2343" s="1452"/>
      <c r="UUQ2343" s="1452"/>
      <c r="UUR2343" s="1452"/>
      <c r="UUS2343" s="1452"/>
      <c r="UUT2343" s="1452"/>
      <c r="UUU2343" s="1452"/>
      <c r="UUV2343" s="1452"/>
      <c r="UUW2343" s="1452"/>
      <c r="UUX2343" s="1452"/>
      <c r="UUY2343" s="1452"/>
      <c r="UUZ2343" s="1452"/>
      <c r="UVA2343" s="1452"/>
      <c r="UVB2343" s="1452"/>
      <c r="UVC2343" s="1452"/>
      <c r="UVD2343" s="1452"/>
      <c r="UVE2343" s="1452"/>
      <c r="UVF2343" s="1452"/>
      <c r="UVG2343" s="1452"/>
      <c r="UVH2343" s="1452"/>
      <c r="UVI2343" s="1452"/>
      <c r="UVJ2343" s="1452"/>
      <c r="UVK2343" s="1452"/>
      <c r="UVL2343" s="1452"/>
      <c r="UVM2343" s="1452"/>
      <c r="UVN2343" s="1452"/>
      <c r="UVO2343" s="1452"/>
      <c r="UVP2343" s="1452"/>
      <c r="UVQ2343" s="1452"/>
      <c r="UVR2343" s="1452"/>
      <c r="UVS2343" s="1452"/>
      <c r="UVT2343" s="1452"/>
      <c r="UVU2343" s="1452"/>
      <c r="UVV2343" s="1452"/>
      <c r="UVW2343" s="1452"/>
      <c r="UVX2343" s="1452"/>
      <c r="UVY2343" s="1452"/>
      <c r="UVZ2343" s="1452"/>
      <c r="UWA2343" s="1452"/>
      <c r="UWB2343" s="1452"/>
      <c r="UWC2343" s="1452"/>
      <c r="UWD2343" s="1452"/>
      <c r="UWE2343" s="1452"/>
      <c r="UWF2343" s="1452"/>
      <c r="UWG2343" s="1452"/>
      <c r="UWH2343" s="1452"/>
      <c r="UWI2343" s="1452"/>
      <c r="UWJ2343" s="1452"/>
      <c r="UWK2343" s="1452"/>
      <c r="UWL2343" s="1452"/>
      <c r="UWM2343" s="1452"/>
      <c r="UWN2343" s="1452"/>
      <c r="UWO2343" s="1452"/>
      <c r="UWP2343" s="1452"/>
      <c r="UWQ2343" s="1452"/>
      <c r="UWR2343" s="1452"/>
      <c r="UWS2343" s="1452"/>
      <c r="UWT2343" s="1452"/>
      <c r="UWU2343" s="1452"/>
      <c r="UWV2343" s="1452"/>
      <c r="UWW2343" s="1452"/>
      <c r="UWX2343" s="1452"/>
      <c r="UWY2343" s="1452"/>
      <c r="UWZ2343" s="1452"/>
      <c r="UXA2343" s="1452"/>
      <c r="UXB2343" s="1452"/>
      <c r="UXC2343" s="1452"/>
      <c r="UXD2343" s="1452"/>
      <c r="UXE2343" s="1452"/>
      <c r="UXF2343" s="1452"/>
      <c r="UXG2343" s="1452"/>
      <c r="UXH2343" s="1452"/>
      <c r="UXI2343" s="1452"/>
      <c r="UXJ2343" s="1452"/>
      <c r="UXK2343" s="1452"/>
      <c r="UXL2343" s="1452"/>
      <c r="UXM2343" s="1452"/>
      <c r="UXN2343" s="1452"/>
      <c r="UXO2343" s="1452"/>
      <c r="UXP2343" s="1452"/>
      <c r="UXQ2343" s="1452"/>
      <c r="UXR2343" s="1452"/>
      <c r="UXS2343" s="1452"/>
      <c r="UXT2343" s="1452"/>
      <c r="UXU2343" s="1452"/>
      <c r="UXV2343" s="1452"/>
      <c r="UXW2343" s="1452"/>
      <c r="UXX2343" s="1452"/>
      <c r="UXY2343" s="1452"/>
      <c r="UXZ2343" s="1452"/>
      <c r="UYA2343" s="1452"/>
      <c r="UYB2343" s="1452"/>
      <c r="UYC2343" s="1452"/>
      <c r="UYD2343" s="1452"/>
      <c r="UYE2343" s="1452"/>
      <c r="UYF2343" s="1452"/>
      <c r="UYG2343" s="1452"/>
      <c r="UYH2343" s="1452"/>
      <c r="UYI2343" s="1452"/>
      <c r="UYJ2343" s="1452"/>
      <c r="UYK2343" s="1452"/>
      <c r="UYL2343" s="1452"/>
      <c r="UYM2343" s="1452"/>
      <c r="UYN2343" s="1452"/>
      <c r="UYO2343" s="1452"/>
      <c r="UYP2343" s="1452"/>
      <c r="UYQ2343" s="1452"/>
      <c r="UYR2343" s="1452"/>
      <c r="UYS2343" s="1452"/>
      <c r="UYT2343" s="1452"/>
      <c r="UYU2343" s="1452"/>
      <c r="UYV2343" s="1452"/>
      <c r="UYW2343" s="1452"/>
      <c r="UYX2343" s="1452"/>
      <c r="UYY2343" s="1452"/>
      <c r="UYZ2343" s="1452"/>
      <c r="UZA2343" s="1452"/>
      <c r="UZB2343" s="1452"/>
      <c r="UZC2343" s="1452"/>
      <c r="UZD2343" s="1452"/>
      <c r="UZE2343" s="1452"/>
      <c r="UZF2343" s="1452"/>
      <c r="UZG2343" s="1452"/>
      <c r="UZH2343" s="1452"/>
      <c r="UZI2343" s="1452"/>
      <c r="UZJ2343" s="1452"/>
      <c r="UZK2343" s="1452"/>
      <c r="UZL2343" s="1452"/>
      <c r="UZM2343" s="1452"/>
      <c r="UZN2343" s="1452"/>
      <c r="UZO2343" s="1452"/>
      <c r="UZP2343" s="1452"/>
      <c r="UZQ2343" s="1452"/>
      <c r="UZR2343" s="1452"/>
      <c r="UZS2343" s="1452"/>
      <c r="UZT2343" s="1452"/>
      <c r="UZU2343" s="1452"/>
      <c r="UZV2343" s="1452"/>
      <c r="UZW2343" s="1452"/>
      <c r="UZX2343" s="1452"/>
      <c r="UZY2343" s="1452"/>
      <c r="UZZ2343" s="1452"/>
      <c r="VAA2343" s="1452"/>
      <c r="VAB2343" s="1452"/>
      <c r="VAC2343" s="1452"/>
      <c r="VAD2343" s="1452"/>
      <c r="VAE2343" s="1452"/>
      <c r="VAF2343" s="1452"/>
      <c r="VAG2343" s="1452"/>
      <c r="VAH2343" s="1452"/>
      <c r="VAI2343" s="1452"/>
      <c r="VAJ2343" s="1452"/>
      <c r="VAK2343" s="1452"/>
      <c r="VAL2343" s="1452"/>
      <c r="VAM2343" s="1452"/>
      <c r="VAN2343" s="1452"/>
      <c r="VAO2343" s="1452"/>
      <c r="VAP2343" s="1452"/>
      <c r="VAQ2343" s="1452"/>
      <c r="VAR2343" s="1452"/>
      <c r="VAS2343" s="1452"/>
      <c r="VAT2343" s="1452"/>
      <c r="VAU2343" s="1452"/>
      <c r="VAV2343" s="1452"/>
      <c r="VAW2343" s="1452"/>
      <c r="VAX2343" s="1452"/>
      <c r="VAY2343" s="1452"/>
      <c r="VAZ2343" s="1452"/>
      <c r="VBA2343" s="1452"/>
      <c r="VBB2343" s="1452"/>
      <c r="VBC2343" s="1452"/>
      <c r="VBD2343" s="1452"/>
      <c r="VBE2343" s="1452"/>
      <c r="VBF2343" s="1452"/>
      <c r="VBG2343" s="1452"/>
      <c r="VBH2343" s="1452"/>
      <c r="VBI2343" s="1452"/>
      <c r="VBJ2343" s="1452"/>
      <c r="VBK2343" s="1452"/>
      <c r="VBL2343" s="1452"/>
      <c r="VBM2343" s="1452"/>
      <c r="VBN2343" s="1452"/>
      <c r="VBO2343" s="1452"/>
      <c r="VBP2343" s="1452"/>
      <c r="VBQ2343" s="1452"/>
      <c r="VBR2343" s="1452"/>
      <c r="VBS2343" s="1452"/>
      <c r="VBT2343" s="1452"/>
      <c r="VBU2343" s="1452"/>
      <c r="VBV2343" s="1452"/>
      <c r="VBW2343" s="1452"/>
      <c r="VBX2343" s="1452"/>
      <c r="VBY2343" s="1452"/>
      <c r="VBZ2343" s="1452"/>
      <c r="VCA2343" s="1452"/>
      <c r="VCB2343" s="1452"/>
      <c r="VCC2343" s="1452"/>
      <c r="VCD2343" s="1452"/>
      <c r="VCE2343" s="1452"/>
      <c r="VCF2343" s="1452"/>
      <c r="VCG2343" s="1452"/>
      <c r="VCH2343" s="1452"/>
      <c r="VCI2343" s="1452"/>
      <c r="VCJ2343" s="1452"/>
      <c r="VCK2343" s="1452"/>
      <c r="VCL2343" s="1452"/>
      <c r="VCM2343" s="1452"/>
      <c r="VCN2343" s="1452"/>
      <c r="VCO2343" s="1452"/>
      <c r="VCP2343" s="1452"/>
      <c r="VCQ2343" s="1452"/>
      <c r="VCR2343" s="1452"/>
      <c r="VCS2343" s="1452"/>
      <c r="VCT2343" s="1452"/>
      <c r="VCU2343" s="1452"/>
      <c r="VCV2343" s="1452"/>
      <c r="VCW2343" s="1452"/>
      <c r="VCX2343" s="1452"/>
      <c r="VCY2343" s="1452"/>
      <c r="VCZ2343" s="1452"/>
      <c r="VDA2343" s="1452"/>
      <c r="VDB2343" s="1452"/>
      <c r="VDC2343" s="1452"/>
      <c r="VDD2343" s="1452"/>
      <c r="VDE2343" s="1452"/>
      <c r="VDF2343" s="1452"/>
      <c r="VDG2343" s="1452"/>
      <c r="VDH2343" s="1452"/>
      <c r="VDI2343" s="1452"/>
      <c r="VDJ2343" s="1452"/>
      <c r="VDK2343" s="1452"/>
      <c r="VDL2343" s="1452"/>
      <c r="VDM2343" s="1452"/>
      <c r="VDN2343" s="1452"/>
      <c r="VDO2343" s="1452"/>
      <c r="VDP2343" s="1452"/>
      <c r="VDQ2343" s="1452"/>
      <c r="VDR2343" s="1452"/>
      <c r="VDS2343" s="1452"/>
      <c r="VDT2343" s="1452"/>
      <c r="VDU2343" s="1452"/>
      <c r="VDV2343" s="1452"/>
      <c r="VDW2343" s="1452"/>
      <c r="VDX2343" s="1452"/>
      <c r="VDY2343" s="1452"/>
      <c r="VDZ2343" s="1452"/>
      <c r="VEA2343" s="1452"/>
      <c r="VEB2343" s="1452"/>
      <c r="VEC2343" s="1452"/>
      <c r="VED2343" s="1452"/>
      <c r="VEE2343" s="1452"/>
      <c r="VEF2343" s="1452"/>
      <c r="VEG2343" s="1452"/>
      <c r="VEH2343" s="1452"/>
      <c r="VEI2343" s="1452"/>
      <c r="VEJ2343" s="1452"/>
      <c r="VEK2343" s="1452"/>
      <c r="VEL2343" s="1452"/>
      <c r="VEM2343" s="1452"/>
      <c r="VEN2343" s="1452"/>
      <c r="VEO2343" s="1452"/>
      <c r="VEP2343" s="1452"/>
      <c r="VEQ2343" s="1452"/>
      <c r="VER2343" s="1452"/>
      <c r="VES2343" s="1452"/>
      <c r="VET2343" s="1452"/>
      <c r="VEU2343" s="1452"/>
      <c r="VEV2343" s="1452"/>
      <c r="VEW2343" s="1452"/>
      <c r="VEX2343" s="1452"/>
      <c r="VEY2343" s="1452"/>
      <c r="VEZ2343" s="1452"/>
      <c r="VFA2343" s="1452"/>
      <c r="VFB2343" s="1452"/>
      <c r="VFC2343" s="1452"/>
      <c r="VFD2343" s="1452"/>
      <c r="VFE2343" s="1452"/>
      <c r="VFF2343" s="1452"/>
      <c r="VFG2343" s="1452"/>
      <c r="VFH2343" s="1452"/>
      <c r="VFI2343" s="1452"/>
      <c r="VFJ2343" s="1452"/>
      <c r="VFK2343" s="1452"/>
      <c r="VFL2343" s="1452"/>
      <c r="VFM2343" s="1452"/>
      <c r="VFN2343" s="1452"/>
      <c r="VFO2343" s="1452"/>
      <c r="VFP2343" s="1452"/>
      <c r="VFQ2343" s="1452"/>
      <c r="VFR2343" s="1452"/>
      <c r="VFS2343" s="1452"/>
      <c r="VFT2343" s="1452"/>
      <c r="VFU2343" s="1452"/>
      <c r="VFV2343" s="1452"/>
      <c r="VFW2343" s="1452"/>
      <c r="VFX2343" s="1452"/>
      <c r="VFY2343" s="1452"/>
      <c r="VFZ2343" s="1452"/>
      <c r="VGA2343" s="1452"/>
      <c r="VGB2343" s="1452"/>
      <c r="VGC2343" s="1452"/>
      <c r="VGD2343" s="1452"/>
      <c r="VGE2343" s="1452"/>
      <c r="VGF2343" s="1452"/>
      <c r="VGG2343" s="1452"/>
      <c r="VGH2343" s="1452"/>
      <c r="VGI2343" s="1452"/>
      <c r="VGJ2343" s="1452"/>
      <c r="VGK2343" s="1452"/>
      <c r="VGL2343" s="1452"/>
      <c r="VGM2343" s="1452"/>
      <c r="VGN2343" s="1452"/>
      <c r="VGO2343" s="1452"/>
      <c r="VGP2343" s="1452"/>
      <c r="VGQ2343" s="1452"/>
      <c r="VGR2343" s="1452"/>
      <c r="VGS2343" s="1452"/>
      <c r="VGT2343" s="1452"/>
      <c r="VGU2343" s="1452"/>
      <c r="VGV2343" s="1452"/>
      <c r="VGW2343" s="1452"/>
      <c r="VGX2343" s="1452"/>
      <c r="VGY2343" s="1452"/>
      <c r="VGZ2343" s="1452"/>
      <c r="VHA2343" s="1452"/>
      <c r="VHB2343" s="1452"/>
      <c r="VHC2343" s="1452"/>
      <c r="VHD2343" s="1452"/>
      <c r="VHE2343" s="1452"/>
      <c r="VHF2343" s="1452"/>
      <c r="VHG2343" s="1452"/>
      <c r="VHH2343" s="1452"/>
      <c r="VHI2343" s="1452"/>
      <c r="VHJ2343" s="1452"/>
      <c r="VHK2343" s="1452"/>
      <c r="VHL2343" s="1452"/>
      <c r="VHM2343" s="1452"/>
      <c r="VHN2343" s="1452"/>
      <c r="VHO2343" s="1452"/>
      <c r="VHP2343" s="1452"/>
      <c r="VHQ2343" s="1452"/>
      <c r="VHR2343" s="1452"/>
      <c r="VHS2343" s="1452"/>
      <c r="VHT2343" s="1452"/>
      <c r="VHU2343" s="1452"/>
      <c r="VHV2343" s="1452"/>
      <c r="VHW2343" s="1452"/>
      <c r="VHX2343" s="1452"/>
      <c r="VHY2343" s="1452"/>
      <c r="VHZ2343" s="1452"/>
      <c r="VIA2343" s="1452"/>
      <c r="VIB2343" s="1452"/>
      <c r="VIC2343" s="1452"/>
      <c r="VID2343" s="1452"/>
      <c r="VIE2343" s="1452"/>
      <c r="VIF2343" s="1452"/>
      <c r="VIG2343" s="1452"/>
      <c r="VIH2343" s="1452"/>
      <c r="VII2343" s="1452"/>
      <c r="VIJ2343" s="1452"/>
      <c r="VIK2343" s="1452"/>
      <c r="VIL2343" s="1452"/>
      <c r="VIM2343" s="1452"/>
      <c r="VIN2343" s="1452"/>
      <c r="VIO2343" s="1452"/>
      <c r="VIP2343" s="1452"/>
      <c r="VIQ2343" s="1452"/>
      <c r="VIR2343" s="1452"/>
      <c r="VIS2343" s="1452"/>
      <c r="VIT2343" s="1452"/>
      <c r="VIU2343" s="1452"/>
      <c r="VIV2343" s="1452"/>
      <c r="VIW2343" s="1452"/>
      <c r="VIX2343" s="1452"/>
      <c r="VIY2343" s="1452"/>
      <c r="VIZ2343" s="1452"/>
      <c r="VJA2343" s="1452"/>
      <c r="VJB2343" s="1452"/>
      <c r="VJC2343" s="1452"/>
      <c r="VJD2343" s="1452"/>
      <c r="VJE2343" s="1452"/>
      <c r="VJF2343" s="1452"/>
      <c r="VJG2343" s="1452"/>
      <c r="VJH2343" s="1452"/>
      <c r="VJI2343" s="1452"/>
      <c r="VJJ2343" s="1452"/>
      <c r="VJK2343" s="1452"/>
      <c r="VJL2343" s="1452"/>
      <c r="VJM2343" s="1452"/>
      <c r="VJN2343" s="1452"/>
      <c r="VJO2343" s="1452"/>
      <c r="VJP2343" s="1452"/>
      <c r="VJQ2343" s="1452"/>
      <c r="VJR2343" s="1452"/>
      <c r="VJS2343" s="1452"/>
      <c r="VJT2343" s="1452"/>
      <c r="VJU2343" s="1452"/>
      <c r="VJV2343" s="1452"/>
      <c r="VJW2343" s="1452"/>
      <c r="VJX2343" s="1452"/>
      <c r="VJY2343" s="1452"/>
      <c r="VJZ2343" s="1452"/>
      <c r="VKA2343" s="1452"/>
      <c r="VKB2343" s="1452"/>
      <c r="VKC2343" s="1452"/>
      <c r="VKD2343" s="1452"/>
      <c r="VKE2343" s="1452"/>
      <c r="VKF2343" s="1452"/>
      <c r="VKG2343" s="1452"/>
      <c r="VKH2343" s="1452"/>
      <c r="VKI2343" s="1452"/>
      <c r="VKJ2343" s="1452"/>
      <c r="VKK2343" s="1452"/>
      <c r="VKL2343" s="1452"/>
      <c r="VKM2343" s="1452"/>
      <c r="VKN2343" s="1452"/>
      <c r="VKO2343" s="1452"/>
      <c r="VKP2343" s="1452"/>
      <c r="VKQ2343" s="1452"/>
      <c r="VKR2343" s="1452"/>
      <c r="VKS2343" s="1452"/>
      <c r="VKT2343" s="1452"/>
      <c r="VKU2343" s="1452"/>
      <c r="VKV2343" s="1452"/>
      <c r="VKW2343" s="1452"/>
      <c r="VKX2343" s="1452"/>
      <c r="VKY2343" s="1452"/>
      <c r="VKZ2343" s="1452"/>
      <c r="VLA2343" s="1452"/>
      <c r="VLB2343" s="1452"/>
      <c r="VLC2343" s="1452"/>
      <c r="VLD2343" s="1452"/>
      <c r="VLE2343" s="1452"/>
      <c r="VLF2343" s="1452"/>
      <c r="VLG2343" s="1452"/>
      <c r="VLH2343" s="1452"/>
      <c r="VLI2343" s="1452"/>
      <c r="VLJ2343" s="1452"/>
      <c r="VLK2343" s="1452"/>
      <c r="VLL2343" s="1452"/>
      <c r="VLM2343" s="1452"/>
      <c r="VLN2343" s="1452"/>
      <c r="VLO2343" s="1452"/>
      <c r="VLP2343" s="1452"/>
      <c r="VLQ2343" s="1452"/>
      <c r="VLR2343" s="1452"/>
      <c r="VLS2343" s="1452"/>
      <c r="VLT2343" s="1452"/>
      <c r="VLU2343" s="1452"/>
      <c r="VLV2343" s="1452"/>
      <c r="VLW2343" s="1452"/>
      <c r="VLX2343" s="1452"/>
      <c r="VLY2343" s="1452"/>
      <c r="VLZ2343" s="1452"/>
      <c r="VMA2343" s="1452"/>
      <c r="VMB2343" s="1452"/>
      <c r="VMC2343" s="1452"/>
      <c r="VMD2343" s="1452"/>
      <c r="VME2343" s="1452"/>
      <c r="VMF2343" s="1452"/>
      <c r="VMG2343" s="1452"/>
      <c r="VMH2343" s="1452"/>
      <c r="VMI2343" s="1452"/>
      <c r="VMJ2343" s="1452"/>
      <c r="VMK2343" s="1452"/>
      <c r="VML2343" s="1452"/>
      <c r="VMM2343" s="1452"/>
      <c r="VMN2343" s="1452"/>
      <c r="VMO2343" s="1452"/>
      <c r="VMP2343" s="1452"/>
      <c r="VMQ2343" s="1452"/>
      <c r="VMR2343" s="1452"/>
      <c r="VMS2343" s="1452"/>
      <c r="VMT2343" s="1452"/>
      <c r="VMU2343" s="1452"/>
      <c r="VMV2343" s="1452"/>
      <c r="VMW2343" s="1452"/>
      <c r="VMX2343" s="1452"/>
      <c r="VMY2343" s="1452"/>
      <c r="VMZ2343" s="1452"/>
      <c r="VNA2343" s="1452"/>
      <c r="VNB2343" s="1452"/>
      <c r="VNC2343" s="1452"/>
      <c r="VND2343" s="1452"/>
      <c r="VNE2343" s="1452"/>
      <c r="VNF2343" s="1452"/>
      <c r="VNG2343" s="1452"/>
      <c r="VNH2343" s="1452"/>
      <c r="VNI2343" s="1452"/>
      <c r="VNJ2343" s="1452"/>
      <c r="VNK2343" s="1452"/>
      <c r="VNL2343" s="1452"/>
      <c r="VNM2343" s="1452"/>
      <c r="VNN2343" s="1452"/>
      <c r="VNO2343" s="1452"/>
      <c r="VNP2343" s="1452"/>
      <c r="VNQ2343" s="1452"/>
      <c r="VNR2343" s="1452"/>
      <c r="VNS2343" s="1452"/>
      <c r="VNT2343" s="1452"/>
      <c r="VNU2343" s="1452"/>
      <c r="VNV2343" s="1452"/>
      <c r="VNW2343" s="1452"/>
      <c r="VNX2343" s="1452"/>
      <c r="VNY2343" s="1452"/>
      <c r="VNZ2343" s="1452"/>
      <c r="VOA2343" s="1452"/>
      <c r="VOB2343" s="1452"/>
      <c r="VOC2343" s="1452"/>
      <c r="VOD2343" s="1452"/>
      <c r="VOE2343" s="1452"/>
      <c r="VOF2343" s="1452"/>
      <c r="VOG2343" s="1452"/>
      <c r="VOH2343" s="1452"/>
      <c r="VOI2343" s="1452"/>
      <c r="VOJ2343" s="1452"/>
      <c r="VOK2343" s="1452"/>
      <c r="VOL2343" s="1452"/>
      <c r="VOM2343" s="1452"/>
      <c r="VON2343" s="1452"/>
      <c r="VOO2343" s="1452"/>
      <c r="VOP2343" s="1452"/>
      <c r="VOQ2343" s="1452"/>
      <c r="VOR2343" s="1452"/>
      <c r="VOS2343" s="1452"/>
      <c r="VOT2343" s="1452"/>
      <c r="VOU2343" s="1452"/>
      <c r="VOV2343" s="1452"/>
      <c r="VOW2343" s="1452"/>
      <c r="VOX2343" s="1452"/>
      <c r="VOY2343" s="1452"/>
      <c r="VOZ2343" s="1452"/>
      <c r="VPA2343" s="1452"/>
      <c r="VPB2343" s="1452"/>
      <c r="VPC2343" s="1452"/>
      <c r="VPD2343" s="1452"/>
      <c r="VPE2343" s="1452"/>
      <c r="VPF2343" s="1452"/>
      <c r="VPG2343" s="1452"/>
      <c r="VPH2343" s="1452"/>
      <c r="VPI2343" s="1452"/>
      <c r="VPJ2343" s="1452"/>
      <c r="VPK2343" s="1452"/>
      <c r="VPL2343" s="1452"/>
      <c r="VPM2343" s="1452"/>
      <c r="VPN2343" s="1452"/>
      <c r="VPO2343" s="1452"/>
      <c r="VPP2343" s="1452"/>
      <c r="VPQ2343" s="1452"/>
      <c r="VPR2343" s="1452"/>
      <c r="VPS2343" s="1452"/>
      <c r="VPT2343" s="1452"/>
      <c r="VPU2343" s="1452"/>
      <c r="VPV2343" s="1452"/>
      <c r="VPW2343" s="1452"/>
      <c r="VPX2343" s="1452"/>
      <c r="VPY2343" s="1452"/>
      <c r="VPZ2343" s="1452"/>
      <c r="VQA2343" s="1452"/>
      <c r="VQB2343" s="1452"/>
      <c r="VQC2343" s="1452"/>
      <c r="VQD2343" s="1452"/>
      <c r="VQE2343" s="1452"/>
      <c r="VQF2343" s="1452"/>
      <c r="VQG2343" s="1452"/>
      <c r="VQH2343" s="1452"/>
      <c r="VQI2343" s="1452"/>
      <c r="VQJ2343" s="1452"/>
      <c r="VQK2343" s="1452"/>
      <c r="VQL2343" s="1452"/>
      <c r="VQM2343" s="1452"/>
      <c r="VQN2343" s="1452"/>
      <c r="VQO2343" s="1452"/>
      <c r="VQP2343" s="1452"/>
      <c r="VQQ2343" s="1452"/>
      <c r="VQR2343" s="1452"/>
      <c r="VQS2343" s="1452"/>
      <c r="VQT2343" s="1452"/>
      <c r="VQU2343" s="1452"/>
      <c r="VQV2343" s="1452"/>
      <c r="VQW2343" s="1452"/>
      <c r="VQX2343" s="1452"/>
      <c r="VQY2343" s="1452"/>
      <c r="VQZ2343" s="1452"/>
      <c r="VRA2343" s="1452"/>
      <c r="VRB2343" s="1452"/>
      <c r="VRC2343" s="1452"/>
      <c r="VRD2343" s="1452"/>
      <c r="VRE2343" s="1452"/>
      <c r="VRF2343" s="1452"/>
      <c r="VRG2343" s="1452"/>
      <c r="VRH2343" s="1452"/>
      <c r="VRI2343" s="1452"/>
      <c r="VRJ2343" s="1452"/>
      <c r="VRK2343" s="1452"/>
      <c r="VRL2343" s="1452"/>
      <c r="VRM2343" s="1452"/>
      <c r="VRN2343" s="1452"/>
      <c r="VRO2343" s="1452"/>
      <c r="VRP2343" s="1452"/>
      <c r="VRQ2343" s="1452"/>
      <c r="VRR2343" s="1452"/>
      <c r="VRS2343" s="1452"/>
      <c r="VRT2343" s="1452"/>
      <c r="VRU2343" s="1452"/>
      <c r="VRV2343" s="1452"/>
      <c r="VRW2343" s="1452"/>
      <c r="VRX2343" s="1452"/>
      <c r="VRY2343" s="1452"/>
      <c r="VRZ2343" s="1452"/>
      <c r="VSA2343" s="1452"/>
      <c r="VSB2343" s="1452"/>
      <c r="VSC2343" s="1452"/>
      <c r="VSD2343" s="1452"/>
      <c r="VSE2343" s="1452"/>
      <c r="VSF2343" s="1452"/>
      <c r="VSG2343" s="1452"/>
      <c r="VSH2343" s="1452"/>
      <c r="VSI2343" s="1452"/>
      <c r="VSJ2343" s="1452"/>
      <c r="VSK2343" s="1452"/>
      <c r="VSL2343" s="1452"/>
      <c r="VSM2343" s="1452"/>
      <c r="VSN2343" s="1452"/>
      <c r="VSO2343" s="1452"/>
      <c r="VSP2343" s="1452"/>
      <c r="VSQ2343" s="1452"/>
      <c r="VSR2343" s="1452"/>
      <c r="VSS2343" s="1452"/>
      <c r="VST2343" s="1452"/>
      <c r="VSU2343" s="1452"/>
      <c r="VSV2343" s="1452"/>
      <c r="VSW2343" s="1452"/>
      <c r="VSX2343" s="1452"/>
      <c r="VSY2343" s="1452"/>
      <c r="VSZ2343" s="1452"/>
      <c r="VTA2343" s="1452"/>
      <c r="VTB2343" s="1452"/>
      <c r="VTC2343" s="1452"/>
      <c r="VTD2343" s="1452"/>
      <c r="VTE2343" s="1452"/>
      <c r="VTF2343" s="1452"/>
      <c r="VTG2343" s="1452"/>
      <c r="VTH2343" s="1452"/>
      <c r="VTI2343" s="1452"/>
      <c r="VTJ2343" s="1452"/>
      <c r="VTK2343" s="1452"/>
      <c r="VTL2343" s="1452"/>
      <c r="VTM2343" s="1452"/>
      <c r="VTN2343" s="1452"/>
      <c r="VTO2343" s="1452"/>
      <c r="VTP2343" s="1452"/>
      <c r="VTQ2343" s="1452"/>
      <c r="VTR2343" s="1452"/>
      <c r="VTS2343" s="1452"/>
      <c r="VTT2343" s="1452"/>
      <c r="VTU2343" s="1452"/>
      <c r="VTV2343" s="1452"/>
      <c r="VTW2343" s="1452"/>
      <c r="VTX2343" s="1452"/>
      <c r="VTY2343" s="1452"/>
      <c r="VTZ2343" s="1452"/>
      <c r="VUA2343" s="1452"/>
      <c r="VUB2343" s="1452"/>
      <c r="VUC2343" s="1452"/>
      <c r="VUD2343" s="1452"/>
      <c r="VUE2343" s="1452"/>
      <c r="VUF2343" s="1452"/>
      <c r="VUG2343" s="1452"/>
      <c r="VUH2343" s="1452"/>
      <c r="VUI2343" s="1452"/>
      <c r="VUJ2343" s="1452"/>
      <c r="VUK2343" s="1452"/>
      <c r="VUL2343" s="1452"/>
      <c r="VUM2343" s="1452"/>
      <c r="VUN2343" s="1452"/>
      <c r="VUO2343" s="1452"/>
      <c r="VUP2343" s="1452"/>
      <c r="VUQ2343" s="1452"/>
      <c r="VUR2343" s="1452"/>
      <c r="VUS2343" s="1452"/>
      <c r="VUT2343" s="1452"/>
      <c r="VUU2343" s="1452"/>
      <c r="VUV2343" s="1452"/>
      <c r="VUW2343" s="1452"/>
      <c r="VUX2343" s="1452"/>
      <c r="VUY2343" s="1452"/>
      <c r="VUZ2343" s="1452"/>
      <c r="VVA2343" s="1452"/>
      <c r="VVB2343" s="1452"/>
      <c r="VVC2343" s="1452"/>
      <c r="VVD2343" s="1452"/>
      <c r="VVE2343" s="1452"/>
      <c r="VVF2343" s="1452"/>
      <c r="VVG2343" s="1452"/>
      <c r="VVH2343" s="1452"/>
      <c r="VVI2343" s="1452"/>
      <c r="VVJ2343" s="1452"/>
      <c r="VVK2343" s="1452"/>
      <c r="VVL2343" s="1452"/>
      <c r="VVM2343" s="1452"/>
      <c r="VVN2343" s="1452"/>
      <c r="VVO2343" s="1452"/>
      <c r="VVP2343" s="1452"/>
      <c r="VVQ2343" s="1452"/>
      <c r="VVR2343" s="1452"/>
      <c r="VVS2343" s="1452"/>
      <c r="VVT2343" s="1452"/>
      <c r="VVU2343" s="1452"/>
      <c r="VVV2343" s="1452"/>
      <c r="VVW2343" s="1452"/>
      <c r="VVX2343" s="1452"/>
      <c r="VVY2343" s="1452"/>
      <c r="VVZ2343" s="1452"/>
      <c r="VWA2343" s="1452"/>
      <c r="VWB2343" s="1452"/>
      <c r="VWC2343" s="1452"/>
      <c r="VWD2343" s="1452"/>
      <c r="VWE2343" s="1452"/>
      <c r="VWF2343" s="1452"/>
      <c r="VWG2343" s="1452"/>
      <c r="VWH2343" s="1452"/>
      <c r="VWI2343" s="1452"/>
      <c r="VWJ2343" s="1452"/>
      <c r="VWK2343" s="1452"/>
      <c r="VWL2343" s="1452"/>
      <c r="VWM2343" s="1452"/>
      <c r="VWN2343" s="1452"/>
      <c r="VWO2343" s="1452"/>
      <c r="VWP2343" s="1452"/>
      <c r="VWQ2343" s="1452"/>
      <c r="VWR2343" s="1452"/>
      <c r="VWS2343" s="1452"/>
      <c r="VWT2343" s="1452"/>
      <c r="VWU2343" s="1452"/>
      <c r="VWV2343" s="1452"/>
      <c r="VWW2343" s="1452"/>
      <c r="VWX2343" s="1452"/>
      <c r="VWY2343" s="1452"/>
      <c r="VWZ2343" s="1452"/>
      <c r="VXA2343" s="1452"/>
      <c r="VXB2343" s="1452"/>
      <c r="VXC2343" s="1452"/>
      <c r="VXD2343" s="1452"/>
      <c r="VXE2343" s="1452"/>
      <c r="VXF2343" s="1452"/>
      <c r="VXG2343" s="1452"/>
      <c r="VXH2343" s="1452"/>
      <c r="VXI2343" s="1452"/>
      <c r="VXJ2343" s="1452"/>
      <c r="VXK2343" s="1452"/>
      <c r="VXL2343" s="1452"/>
      <c r="VXM2343" s="1452"/>
      <c r="VXN2343" s="1452"/>
      <c r="VXO2343" s="1452"/>
      <c r="VXP2343" s="1452"/>
      <c r="VXQ2343" s="1452"/>
      <c r="VXR2343" s="1452"/>
      <c r="VXS2343" s="1452"/>
      <c r="VXT2343" s="1452"/>
      <c r="VXU2343" s="1452"/>
      <c r="VXV2343" s="1452"/>
      <c r="VXW2343" s="1452"/>
      <c r="VXX2343" s="1452"/>
      <c r="VXY2343" s="1452"/>
      <c r="VXZ2343" s="1452"/>
      <c r="VYA2343" s="1452"/>
      <c r="VYB2343" s="1452"/>
      <c r="VYC2343" s="1452"/>
      <c r="VYD2343" s="1452"/>
      <c r="VYE2343" s="1452"/>
      <c r="VYF2343" s="1452"/>
      <c r="VYG2343" s="1452"/>
      <c r="VYH2343" s="1452"/>
      <c r="VYI2343" s="1452"/>
      <c r="VYJ2343" s="1452"/>
      <c r="VYK2343" s="1452"/>
      <c r="VYL2343" s="1452"/>
      <c r="VYM2343" s="1452"/>
      <c r="VYN2343" s="1452"/>
      <c r="VYO2343" s="1452"/>
      <c r="VYP2343" s="1452"/>
      <c r="VYQ2343" s="1452"/>
      <c r="VYR2343" s="1452"/>
      <c r="VYS2343" s="1452"/>
      <c r="VYT2343" s="1452"/>
      <c r="VYU2343" s="1452"/>
      <c r="VYV2343" s="1452"/>
      <c r="VYW2343" s="1452"/>
      <c r="VYX2343" s="1452"/>
      <c r="VYY2343" s="1452"/>
      <c r="VYZ2343" s="1452"/>
      <c r="VZA2343" s="1452"/>
      <c r="VZB2343" s="1452"/>
      <c r="VZC2343" s="1452"/>
      <c r="VZD2343" s="1452"/>
      <c r="VZE2343" s="1452"/>
      <c r="VZF2343" s="1452"/>
      <c r="VZG2343" s="1452"/>
      <c r="VZH2343" s="1452"/>
      <c r="VZI2343" s="1452"/>
      <c r="VZJ2343" s="1452"/>
      <c r="VZK2343" s="1452"/>
      <c r="VZL2343" s="1452"/>
      <c r="VZM2343" s="1452"/>
      <c r="VZN2343" s="1452"/>
      <c r="VZO2343" s="1452"/>
      <c r="VZP2343" s="1452"/>
      <c r="VZQ2343" s="1452"/>
      <c r="VZR2343" s="1452"/>
      <c r="VZS2343" s="1452"/>
      <c r="VZT2343" s="1452"/>
      <c r="VZU2343" s="1452"/>
      <c r="VZV2343" s="1452"/>
      <c r="VZW2343" s="1452"/>
      <c r="VZX2343" s="1452"/>
      <c r="VZY2343" s="1452"/>
      <c r="VZZ2343" s="1452"/>
      <c r="WAA2343" s="1452"/>
      <c r="WAB2343" s="1452"/>
      <c r="WAC2343" s="1452"/>
      <c r="WAD2343" s="1452"/>
      <c r="WAE2343" s="1452"/>
      <c r="WAF2343" s="1452"/>
      <c r="WAG2343" s="1452"/>
      <c r="WAH2343" s="1452"/>
      <c r="WAI2343" s="1452"/>
      <c r="WAJ2343" s="1452"/>
      <c r="WAK2343" s="1452"/>
      <c r="WAL2343" s="1452"/>
      <c r="WAM2343" s="1452"/>
      <c r="WAN2343" s="1452"/>
      <c r="WAO2343" s="1452"/>
      <c r="WAP2343" s="1452"/>
      <c r="WAQ2343" s="1452"/>
      <c r="WAR2343" s="1452"/>
      <c r="WAS2343" s="1452"/>
      <c r="WAT2343" s="1452"/>
      <c r="WAU2343" s="1452"/>
      <c r="WAV2343" s="1452"/>
      <c r="WAW2343" s="1452"/>
      <c r="WAX2343" s="1452"/>
      <c r="WAY2343" s="1452"/>
      <c r="WAZ2343" s="1452"/>
      <c r="WBA2343" s="1452"/>
      <c r="WBB2343" s="1452"/>
      <c r="WBC2343" s="1452"/>
      <c r="WBD2343" s="1452"/>
      <c r="WBE2343" s="1452"/>
      <c r="WBF2343" s="1452"/>
      <c r="WBG2343" s="1452"/>
      <c r="WBH2343" s="1452"/>
      <c r="WBI2343" s="1452"/>
      <c r="WBJ2343" s="1452"/>
      <c r="WBK2343" s="1452"/>
      <c r="WBL2343" s="1452"/>
      <c r="WBM2343" s="1452"/>
      <c r="WBN2343" s="1452"/>
      <c r="WBO2343" s="1452"/>
      <c r="WBP2343" s="1452"/>
      <c r="WBQ2343" s="1452"/>
      <c r="WBR2343" s="1452"/>
      <c r="WBS2343" s="1452"/>
      <c r="WBT2343" s="1452"/>
      <c r="WBU2343" s="1452"/>
      <c r="WBV2343" s="1452"/>
      <c r="WBW2343" s="1452"/>
      <c r="WBX2343" s="1452"/>
      <c r="WBY2343" s="1452"/>
      <c r="WBZ2343" s="1452"/>
      <c r="WCA2343" s="1452"/>
      <c r="WCB2343" s="1452"/>
      <c r="WCC2343" s="1452"/>
      <c r="WCD2343" s="1452"/>
      <c r="WCE2343" s="1452"/>
      <c r="WCF2343" s="1452"/>
      <c r="WCG2343" s="1452"/>
      <c r="WCH2343" s="1452"/>
      <c r="WCI2343" s="1452"/>
      <c r="WCJ2343" s="1452"/>
      <c r="WCK2343" s="1452"/>
      <c r="WCL2343" s="1452"/>
      <c r="WCM2343" s="1452"/>
      <c r="WCN2343" s="1452"/>
      <c r="WCO2343" s="1452"/>
      <c r="WCP2343" s="1452"/>
      <c r="WCQ2343" s="1452"/>
      <c r="WCR2343" s="1452"/>
      <c r="WCS2343" s="1452"/>
      <c r="WCT2343" s="1452"/>
      <c r="WCU2343" s="1452"/>
      <c r="WCV2343" s="1452"/>
      <c r="WCW2343" s="1452"/>
      <c r="WCX2343" s="1452"/>
      <c r="WCY2343" s="1452"/>
      <c r="WCZ2343" s="1452"/>
      <c r="WDA2343" s="1452"/>
      <c r="WDB2343" s="1452"/>
      <c r="WDC2343" s="1452"/>
      <c r="WDD2343" s="1452"/>
      <c r="WDE2343" s="1452"/>
      <c r="WDF2343" s="1452"/>
      <c r="WDG2343" s="1452"/>
      <c r="WDH2343" s="1452"/>
      <c r="WDI2343" s="1452"/>
      <c r="WDJ2343" s="1452"/>
      <c r="WDK2343" s="1452"/>
      <c r="WDL2343" s="1452"/>
      <c r="WDM2343" s="1452"/>
      <c r="WDN2343" s="1452"/>
      <c r="WDO2343" s="1452"/>
      <c r="WDP2343" s="1452"/>
      <c r="WDQ2343" s="1452"/>
      <c r="WDR2343" s="1452"/>
      <c r="WDS2343" s="1452"/>
      <c r="WDT2343" s="1452"/>
      <c r="WDU2343" s="1452"/>
      <c r="WDV2343" s="1452"/>
      <c r="WDW2343" s="1452"/>
      <c r="WDX2343" s="1452"/>
      <c r="WDY2343" s="1452"/>
      <c r="WDZ2343" s="1452"/>
      <c r="WEA2343" s="1452"/>
      <c r="WEB2343" s="1452"/>
      <c r="WEC2343" s="1452"/>
      <c r="WED2343" s="1452"/>
      <c r="WEE2343" s="1452"/>
      <c r="WEF2343" s="1452"/>
      <c r="WEG2343" s="1452"/>
      <c r="WEH2343" s="1452"/>
      <c r="WEI2343" s="1452"/>
      <c r="WEJ2343" s="1452"/>
      <c r="WEK2343" s="1452"/>
      <c r="WEL2343" s="1452"/>
      <c r="WEM2343" s="1452"/>
      <c r="WEN2343" s="1452"/>
      <c r="WEO2343" s="1452"/>
      <c r="WEP2343" s="1452"/>
      <c r="WEQ2343" s="1452"/>
      <c r="WER2343" s="1452"/>
      <c r="WES2343" s="1452"/>
      <c r="WET2343" s="1452"/>
      <c r="WEU2343" s="1452"/>
      <c r="WEV2343" s="1452"/>
      <c r="WEW2343" s="1452"/>
      <c r="WEX2343" s="1452"/>
      <c r="WEY2343" s="1452"/>
      <c r="WEZ2343" s="1452"/>
      <c r="WFA2343" s="1452"/>
      <c r="WFB2343" s="1452"/>
      <c r="WFC2343" s="1452"/>
      <c r="WFD2343" s="1452"/>
      <c r="WFE2343" s="1452"/>
      <c r="WFF2343" s="1452"/>
      <c r="WFG2343" s="1452"/>
      <c r="WFH2343" s="1452"/>
      <c r="WFI2343" s="1452"/>
      <c r="WFJ2343" s="1452"/>
      <c r="WFK2343" s="1452"/>
      <c r="WFL2343" s="1452"/>
      <c r="WFM2343" s="1452"/>
      <c r="WFN2343" s="1452"/>
      <c r="WFO2343" s="1452"/>
      <c r="WFP2343" s="1452"/>
      <c r="WFQ2343" s="1452"/>
      <c r="WFR2343" s="1452"/>
      <c r="WFS2343" s="1452"/>
      <c r="WFT2343" s="1452"/>
      <c r="WFU2343" s="1452"/>
      <c r="WFV2343" s="1452"/>
      <c r="WFW2343" s="1452"/>
      <c r="WFX2343" s="1452"/>
      <c r="WFY2343" s="1452"/>
      <c r="WFZ2343" s="1452"/>
      <c r="WGA2343" s="1452"/>
      <c r="WGB2343" s="1452"/>
      <c r="WGC2343" s="1452"/>
      <c r="WGD2343" s="1452"/>
      <c r="WGE2343" s="1452"/>
      <c r="WGF2343" s="1452"/>
      <c r="WGG2343" s="1452"/>
      <c r="WGH2343" s="1452"/>
      <c r="WGI2343" s="1452"/>
      <c r="WGJ2343" s="1452"/>
      <c r="WGK2343" s="1452"/>
      <c r="WGL2343" s="1452"/>
      <c r="WGM2343" s="1452"/>
      <c r="WGN2343" s="1452"/>
      <c r="WGO2343" s="1452"/>
      <c r="WGP2343" s="1452"/>
      <c r="WGQ2343" s="1452"/>
      <c r="WGR2343" s="1452"/>
      <c r="WGS2343" s="1452"/>
      <c r="WGT2343" s="1452"/>
      <c r="WGU2343" s="1452"/>
      <c r="WGV2343" s="1452"/>
      <c r="WGW2343" s="1452"/>
      <c r="WGX2343" s="1452"/>
      <c r="WGY2343" s="1452"/>
      <c r="WGZ2343" s="1452"/>
      <c r="WHA2343" s="1452"/>
      <c r="WHB2343" s="1452"/>
      <c r="WHC2343" s="1452"/>
      <c r="WHD2343" s="1452"/>
      <c r="WHE2343" s="1452"/>
      <c r="WHF2343" s="1452"/>
      <c r="WHG2343" s="1452"/>
      <c r="WHH2343" s="1452"/>
      <c r="WHI2343" s="1452"/>
      <c r="WHJ2343" s="1452"/>
      <c r="WHK2343" s="1452"/>
      <c r="WHL2343" s="1452"/>
      <c r="WHM2343" s="1452"/>
      <c r="WHN2343" s="1452"/>
      <c r="WHO2343" s="1452"/>
      <c r="WHP2343" s="1452"/>
      <c r="WHQ2343" s="1452"/>
      <c r="WHR2343" s="1452"/>
      <c r="WHS2343" s="1452"/>
      <c r="WHT2343" s="1452"/>
      <c r="WHU2343" s="1452"/>
      <c r="WHV2343" s="1452"/>
      <c r="WHW2343" s="1452"/>
      <c r="WHX2343" s="1452"/>
      <c r="WHY2343" s="1452"/>
      <c r="WHZ2343" s="1452"/>
      <c r="WIA2343" s="1452"/>
      <c r="WIB2343" s="1452"/>
      <c r="WIC2343" s="1452"/>
      <c r="WID2343" s="1452"/>
      <c r="WIE2343" s="1452"/>
      <c r="WIF2343" s="1452"/>
      <c r="WIG2343" s="1452"/>
      <c r="WIH2343" s="1452"/>
      <c r="WII2343" s="1452"/>
      <c r="WIJ2343" s="1452"/>
      <c r="WIK2343" s="1452"/>
      <c r="WIL2343" s="1452"/>
      <c r="WIM2343" s="1452"/>
      <c r="WIN2343" s="1452"/>
      <c r="WIO2343" s="1452"/>
      <c r="WIP2343" s="1452"/>
      <c r="WIQ2343" s="1452"/>
      <c r="WIR2343" s="1452"/>
      <c r="WIS2343" s="1452"/>
      <c r="WIT2343" s="1452"/>
      <c r="WIU2343" s="1452"/>
      <c r="WIV2343" s="1452"/>
      <c r="WIW2343" s="1452"/>
      <c r="WIX2343" s="1452"/>
      <c r="WIY2343" s="1452"/>
      <c r="WIZ2343" s="1452"/>
      <c r="WJA2343" s="1452"/>
      <c r="WJB2343" s="1452"/>
      <c r="WJC2343" s="1452"/>
      <c r="WJD2343" s="1452"/>
      <c r="WJE2343" s="1452"/>
      <c r="WJF2343" s="1452"/>
      <c r="WJG2343" s="1452"/>
      <c r="WJH2343" s="1452"/>
      <c r="WJI2343" s="1452"/>
      <c r="WJJ2343" s="1452"/>
      <c r="WJK2343" s="1452"/>
      <c r="WJL2343" s="1452"/>
      <c r="WJM2343" s="1452"/>
      <c r="WJN2343" s="1452"/>
      <c r="WJO2343" s="1452"/>
      <c r="WJP2343" s="1452"/>
      <c r="WJQ2343" s="1452"/>
      <c r="WJR2343" s="1452"/>
      <c r="WJS2343" s="1452"/>
      <c r="WJT2343" s="1452"/>
      <c r="WJU2343" s="1452"/>
      <c r="WJV2343" s="1452"/>
      <c r="WJW2343" s="1452"/>
      <c r="WJX2343" s="1452"/>
      <c r="WJY2343" s="1452"/>
      <c r="WJZ2343" s="1452"/>
      <c r="WKA2343" s="1452"/>
      <c r="WKB2343" s="1452"/>
      <c r="WKC2343" s="1452"/>
      <c r="WKD2343" s="1452"/>
      <c r="WKE2343" s="1452"/>
      <c r="WKF2343" s="1452"/>
      <c r="WKG2343" s="1452"/>
      <c r="WKH2343" s="1452"/>
      <c r="WKI2343" s="1452"/>
      <c r="WKJ2343" s="1452"/>
      <c r="WKK2343" s="1452"/>
      <c r="WKL2343" s="1452"/>
      <c r="WKM2343" s="1452"/>
      <c r="WKN2343" s="1452"/>
      <c r="WKO2343" s="1452"/>
      <c r="WKP2343" s="1452"/>
      <c r="WKQ2343" s="1452"/>
      <c r="WKR2343" s="1452"/>
      <c r="WKS2343" s="1452"/>
      <c r="WKT2343" s="1452"/>
      <c r="WKU2343" s="1452"/>
      <c r="WKV2343" s="1452"/>
      <c r="WKW2343" s="1452"/>
      <c r="WKX2343" s="1452"/>
      <c r="WKY2343" s="1452"/>
      <c r="WKZ2343" s="1452"/>
      <c r="WLA2343" s="1452"/>
      <c r="WLB2343" s="1452"/>
      <c r="WLC2343" s="1452"/>
      <c r="WLD2343" s="1452"/>
      <c r="WLE2343" s="1452"/>
      <c r="WLF2343" s="1452"/>
      <c r="WLG2343" s="1452"/>
      <c r="WLH2343" s="1452"/>
      <c r="WLI2343" s="1452"/>
      <c r="WLJ2343" s="1452"/>
      <c r="WLK2343" s="1452"/>
      <c r="WLL2343" s="1452"/>
      <c r="WLM2343" s="1452"/>
      <c r="WLN2343" s="1452"/>
      <c r="WLO2343" s="1452"/>
      <c r="WLP2343" s="1452"/>
      <c r="WLQ2343" s="1452"/>
      <c r="WLR2343" s="1452"/>
      <c r="WLS2343" s="1452"/>
      <c r="WLT2343" s="1452"/>
      <c r="WLU2343" s="1452"/>
      <c r="WLV2343" s="1452"/>
      <c r="WLW2343" s="1452"/>
      <c r="WLX2343" s="1452"/>
      <c r="WLY2343" s="1452"/>
      <c r="WLZ2343" s="1452"/>
      <c r="WMA2343" s="1452"/>
      <c r="WMB2343" s="1452"/>
      <c r="WMC2343" s="1452"/>
      <c r="WMD2343" s="1452"/>
      <c r="WME2343" s="1452"/>
      <c r="WMF2343" s="1452"/>
      <c r="WMG2343" s="1452"/>
      <c r="WMH2343" s="1452"/>
      <c r="WMI2343" s="1452"/>
      <c r="WMJ2343" s="1452"/>
      <c r="WMK2343" s="1452"/>
      <c r="WML2343" s="1452"/>
      <c r="WMM2343" s="1452"/>
      <c r="WMN2343" s="1452"/>
      <c r="WMO2343" s="1452"/>
      <c r="WMP2343" s="1452"/>
      <c r="WMQ2343" s="1452"/>
      <c r="WMR2343" s="1452"/>
      <c r="WMS2343" s="1452"/>
      <c r="WMT2343" s="1452"/>
      <c r="WMU2343" s="1452"/>
      <c r="WMV2343" s="1452"/>
      <c r="WMW2343" s="1452"/>
      <c r="WMX2343" s="1452"/>
      <c r="WMY2343" s="1452"/>
      <c r="WMZ2343" s="1452"/>
      <c r="WNA2343" s="1452"/>
      <c r="WNB2343" s="1452"/>
      <c r="WNC2343" s="1452"/>
      <c r="WND2343" s="1452"/>
      <c r="WNE2343" s="1452"/>
      <c r="WNF2343" s="1452"/>
      <c r="WNG2343" s="1452"/>
      <c r="WNH2343" s="1452"/>
      <c r="WNI2343" s="1452"/>
      <c r="WNJ2343" s="1452"/>
      <c r="WNK2343" s="1452"/>
      <c r="WNL2343" s="1452"/>
      <c r="WNM2343" s="1452"/>
      <c r="WNN2343" s="1452"/>
      <c r="WNO2343" s="1452"/>
      <c r="WNP2343" s="1452"/>
      <c r="WNQ2343" s="1452"/>
      <c r="WNR2343" s="1452"/>
      <c r="WNS2343" s="1452"/>
      <c r="WNT2343" s="1452"/>
      <c r="WNU2343" s="1452"/>
      <c r="WNV2343" s="1452"/>
      <c r="WNW2343" s="1452"/>
      <c r="WNX2343" s="1452"/>
      <c r="WNY2343" s="1452"/>
      <c r="WNZ2343" s="1452"/>
      <c r="WOA2343" s="1452"/>
      <c r="WOB2343" s="1452"/>
      <c r="WOC2343" s="1452"/>
      <c r="WOD2343" s="1452"/>
      <c r="WOE2343" s="1452"/>
      <c r="WOF2343" s="1452"/>
      <c r="WOG2343" s="1452"/>
      <c r="WOH2343" s="1452"/>
      <c r="WOI2343" s="1452"/>
      <c r="WOJ2343" s="1452"/>
      <c r="WOK2343" s="1452"/>
      <c r="WOL2343" s="1452"/>
      <c r="WOM2343" s="1452"/>
      <c r="WON2343" s="1452"/>
      <c r="WOO2343" s="1452"/>
      <c r="WOP2343" s="1452"/>
      <c r="WOQ2343" s="1452"/>
      <c r="WOR2343" s="1452"/>
      <c r="WOS2343" s="1452"/>
      <c r="WOT2343" s="1452"/>
      <c r="WOU2343" s="1452"/>
      <c r="WOV2343" s="1452"/>
      <c r="WOW2343" s="1452"/>
      <c r="WOX2343" s="1452"/>
      <c r="WOY2343" s="1452"/>
      <c r="WOZ2343" s="1452"/>
      <c r="WPA2343" s="1452"/>
      <c r="WPB2343" s="1452"/>
      <c r="WPC2343" s="1452"/>
      <c r="WPD2343" s="1452"/>
      <c r="WPE2343" s="1452"/>
      <c r="WPF2343" s="1452"/>
      <c r="WPG2343" s="1452"/>
      <c r="WPH2343" s="1452"/>
      <c r="WPI2343" s="1452"/>
      <c r="WPJ2343" s="1452"/>
      <c r="WPK2343" s="1452"/>
      <c r="WPL2343" s="1452"/>
      <c r="WPM2343" s="1452"/>
      <c r="WPN2343" s="1452"/>
      <c r="WPO2343" s="1452"/>
      <c r="WPP2343" s="1452"/>
      <c r="WPQ2343" s="1452"/>
      <c r="WPR2343" s="1452"/>
      <c r="WPS2343" s="1452"/>
      <c r="WPT2343" s="1452"/>
      <c r="WPU2343" s="1452"/>
      <c r="WPV2343" s="1452"/>
      <c r="WPW2343" s="1452"/>
      <c r="WPX2343" s="1452"/>
      <c r="WPY2343" s="1452"/>
      <c r="WPZ2343" s="1452"/>
      <c r="WQA2343" s="1452"/>
      <c r="WQB2343" s="1452"/>
      <c r="WQC2343" s="1452"/>
      <c r="WQD2343" s="1452"/>
      <c r="WQE2343" s="1452"/>
      <c r="WQF2343" s="1452"/>
      <c r="WQG2343" s="1452"/>
      <c r="WQH2343" s="1452"/>
      <c r="WQI2343" s="1452"/>
      <c r="WQJ2343" s="1452"/>
      <c r="WQK2343" s="1452"/>
      <c r="WQL2343" s="1452"/>
      <c r="WQM2343" s="1452"/>
      <c r="WQN2343" s="1452"/>
      <c r="WQO2343" s="1452"/>
      <c r="WQP2343" s="1452"/>
      <c r="WQQ2343" s="1452"/>
      <c r="WQR2343" s="1452"/>
      <c r="WQS2343" s="1452"/>
      <c r="WQT2343" s="1452"/>
      <c r="WQU2343" s="1452"/>
      <c r="WQV2343" s="1452"/>
      <c r="WQW2343" s="1452"/>
      <c r="WQX2343" s="1452"/>
      <c r="WQY2343" s="1452"/>
      <c r="WQZ2343" s="1452"/>
      <c r="WRA2343" s="1452"/>
      <c r="WRB2343" s="1452"/>
      <c r="WRC2343" s="1452"/>
      <c r="WRD2343" s="1452"/>
      <c r="WRE2343" s="1452"/>
      <c r="WRF2343" s="1452"/>
      <c r="WRG2343" s="1452"/>
      <c r="WRH2343" s="1452"/>
      <c r="WRI2343" s="1452"/>
      <c r="WRJ2343" s="1452"/>
      <c r="WRK2343" s="1452"/>
      <c r="WRL2343" s="1452"/>
      <c r="WRM2343" s="1452"/>
      <c r="WRN2343" s="1452"/>
      <c r="WRO2343" s="1452"/>
      <c r="WRP2343" s="1452"/>
      <c r="WRQ2343" s="1452"/>
      <c r="WRR2343" s="1452"/>
      <c r="WRS2343" s="1452"/>
      <c r="WRT2343" s="1452"/>
      <c r="WRU2343" s="1452"/>
      <c r="WRV2343" s="1452"/>
      <c r="WRW2343" s="1452"/>
      <c r="WRX2343" s="1452"/>
      <c r="WRY2343" s="1452"/>
      <c r="WRZ2343" s="1452"/>
      <c r="WSA2343" s="1452"/>
      <c r="WSB2343" s="1452"/>
      <c r="WSC2343" s="1452"/>
      <c r="WSD2343" s="1452"/>
      <c r="WSE2343" s="1452"/>
      <c r="WSF2343" s="1452"/>
      <c r="WSG2343" s="1452"/>
      <c r="WSH2343" s="1452"/>
      <c r="WSI2343" s="1452"/>
      <c r="WSJ2343" s="1452"/>
      <c r="WSK2343" s="1452"/>
      <c r="WSL2343" s="1452"/>
      <c r="WSM2343" s="1452"/>
      <c r="WSN2343" s="1452"/>
      <c r="WSO2343" s="1452"/>
      <c r="WSP2343" s="1452"/>
      <c r="WSQ2343" s="1452"/>
      <c r="WSR2343" s="1452"/>
      <c r="WSS2343" s="1452"/>
      <c r="WST2343" s="1452"/>
      <c r="WSU2343" s="1452"/>
      <c r="WSV2343" s="1452"/>
      <c r="WSW2343" s="1452"/>
      <c r="WSX2343" s="1452"/>
      <c r="WSY2343" s="1452"/>
      <c r="WSZ2343" s="1452"/>
      <c r="WTA2343" s="1452"/>
      <c r="WTB2343" s="1452"/>
      <c r="WTC2343" s="1452"/>
      <c r="WTD2343" s="1452"/>
      <c r="WTE2343" s="1452"/>
      <c r="WTF2343" s="1452"/>
      <c r="WTG2343" s="1452"/>
      <c r="WTH2343" s="1452"/>
      <c r="WTI2343" s="1452"/>
      <c r="WTJ2343" s="1452"/>
      <c r="WTK2343" s="1452"/>
      <c r="WTL2343" s="1452"/>
      <c r="WTM2343" s="1452"/>
      <c r="WTN2343" s="1452"/>
      <c r="WTO2343" s="1452"/>
      <c r="WTP2343" s="1452"/>
      <c r="WTQ2343" s="1452"/>
      <c r="WTR2343" s="1452"/>
      <c r="WTS2343" s="1452"/>
      <c r="WTT2343" s="1452"/>
      <c r="WTU2343" s="1452"/>
      <c r="WTV2343" s="1452"/>
      <c r="WTW2343" s="1452"/>
      <c r="WTX2343" s="1452"/>
      <c r="WTY2343" s="1452"/>
      <c r="WTZ2343" s="1452"/>
      <c r="WUA2343" s="1452"/>
      <c r="WUB2343" s="1452"/>
      <c r="WUC2343" s="1452"/>
      <c r="WUD2343" s="1452"/>
      <c r="WUE2343" s="1452"/>
      <c r="WUF2343" s="1452"/>
      <c r="WUG2343" s="1452"/>
      <c r="WUH2343" s="1452"/>
      <c r="WUI2343" s="1452"/>
      <c r="WUJ2343" s="1452"/>
      <c r="WUK2343" s="1452"/>
      <c r="WUL2343" s="1452"/>
      <c r="WUM2343" s="1452"/>
      <c r="WUN2343" s="1452"/>
      <c r="WUO2343" s="1452"/>
      <c r="WUP2343" s="1452"/>
      <c r="WUQ2343" s="1452"/>
      <c r="WUR2343" s="1452"/>
      <c r="WUS2343" s="1452"/>
      <c r="WUT2343" s="1452"/>
      <c r="WUU2343" s="1452"/>
      <c r="WUV2343" s="1452"/>
      <c r="WUW2343" s="1452"/>
      <c r="WUX2343" s="1452"/>
      <c r="WUY2343" s="1452"/>
      <c r="WUZ2343" s="1452"/>
      <c r="WVA2343" s="1452"/>
      <c r="WVB2343" s="1452"/>
      <c r="WVC2343" s="1452"/>
      <c r="WVD2343" s="1452"/>
      <c r="WVE2343" s="1452"/>
      <c r="WVF2343" s="1452"/>
      <c r="WVG2343" s="1452"/>
      <c r="WVH2343" s="1452"/>
      <c r="WVI2343" s="1452"/>
      <c r="WVJ2343" s="1452"/>
      <c r="WVK2343" s="1452"/>
      <c r="WVL2343" s="1452"/>
      <c r="WVM2343" s="1452"/>
      <c r="WVN2343" s="1452"/>
      <c r="WVO2343" s="1452"/>
      <c r="WVP2343" s="1452"/>
      <c r="WVQ2343" s="1452"/>
      <c r="WVR2343" s="1452"/>
      <c r="WVS2343" s="1452"/>
      <c r="WVT2343" s="1452"/>
      <c r="WVU2343" s="1452"/>
      <c r="WVV2343" s="1452"/>
      <c r="WVW2343" s="1452"/>
      <c r="WVX2343" s="1452"/>
      <c r="WVY2343" s="1452"/>
      <c r="WVZ2343" s="1452"/>
      <c r="WWA2343" s="1452"/>
      <c r="WWB2343" s="1452"/>
      <c r="WWC2343" s="1452"/>
      <c r="WWD2343" s="1452"/>
      <c r="WWE2343" s="1452"/>
      <c r="WWF2343" s="1452"/>
      <c r="WWG2343" s="1452"/>
      <c r="WWH2343" s="1452"/>
      <c r="WWI2343" s="1452"/>
      <c r="WWJ2343" s="1452"/>
      <c r="WWK2343" s="1452"/>
      <c r="WWL2343" s="1452"/>
      <c r="WWM2343" s="1452"/>
      <c r="WWN2343" s="1452"/>
      <c r="WWO2343" s="1452"/>
      <c r="WWP2343" s="1452"/>
      <c r="WWQ2343" s="1452"/>
      <c r="WWR2343" s="1452"/>
      <c r="WWS2343" s="1452"/>
      <c r="WWT2343" s="1452"/>
      <c r="WWU2343" s="1452"/>
      <c r="WWV2343" s="1452"/>
      <c r="WWW2343" s="1452"/>
      <c r="WWX2343" s="1452"/>
      <c r="WWY2343" s="1452"/>
      <c r="WWZ2343" s="1452"/>
      <c r="WXA2343" s="1452"/>
      <c r="WXB2343" s="1452"/>
      <c r="WXC2343" s="1452"/>
      <c r="WXD2343" s="1452"/>
      <c r="WXE2343" s="1452"/>
      <c r="WXF2343" s="1452"/>
      <c r="WXG2343" s="1452"/>
      <c r="WXH2343" s="1452"/>
      <c r="WXI2343" s="1452"/>
      <c r="WXJ2343" s="1452"/>
      <c r="WXK2343" s="1452"/>
      <c r="WXL2343" s="1452"/>
      <c r="WXM2343" s="1452"/>
      <c r="WXN2343" s="1452"/>
      <c r="WXO2343" s="1452"/>
      <c r="WXP2343" s="1452"/>
      <c r="WXQ2343" s="1452"/>
      <c r="WXR2343" s="1452"/>
      <c r="WXS2343" s="1452"/>
      <c r="WXT2343" s="1452"/>
      <c r="WXU2343" s="1452"/>
      <c r="WXV2343" s="1452"/>
      <c r="WXW2343" s="1452"/>
      <c r="WXX2343" s="1452"/>
      <c r="WXY2343" s="1452"/>
      <c r="WXZ2343" s="1452"/>
      <c r="WYA2343" s="1452"/>
      <c r="WYB2343" s="1452"/>
      <c r="WYC2343" s="1452"/>
      <c r="WYD2343" s="1452"/>
      <c r="WYE2343" s="1452"/>
      <c r="WYF2343" s="1452"/>
      <c r="WYG2343" s="1452"/>
      <c r="WYH2343" s="1452"/>
      <c r="WYI2343" s="1452"/>
      <c r="WYJ2343" s="1452"/>
      <c r="WYK2343" s="1452"/>
      <c r="WYL2343" s="1452"/>
      <c r="WYM2343" s="1452"/>
      <c r="WYN2343" s="1452"/>
      <c r="WYO2343" s="1452"/>
      <c r="WYP2343" s="1452"/>
      <c r="WYQ2343" s="1452"/>
      <c r="WYR2343" s="1452"/>
      <c r="WYS2343" s="1452"/>
      <c r="WYT2343" s="1452"/>
      <c r="WYU2343" s="1452"/>
      <c r="WYV2343" s="1452"/>
      <c r="WYW2343" s="1452"/>
      <c r="WYX2343" s="1452"/>
      <c r="WYY2343" s="1452"/>
      <c r="WYZ2343" s="1452"/>
      <c r="WZA2343" s="1452"/>
      <c r="WZB2343" s="1452"/>
      <c r="WZC2343" s="1452"/>
      <c r="WZD2343" s="1452"/>
      <c r="WZE2343" s="1452"/>
      <c r="WZF2343" s="1452"/>
      <c r="WZG2343" s="1452"/>
      <c r="WZH2343" s="1452"/>
      <c r="WZI2343" s="1452"/>
      <c r="WZJ2343" s="1452"/>
      <c r="WZK2343" s="1452"/>
      <c r="WZL2343" s="1452"/>
      <c r="WZM2343" s="1452"/>
      <c r="WZN2343" s="1452"/>
      <c r="WZO2343" s="1452"/>
      <c r="WZP2343" s="1452"/>
      <c r="WZQ2343" s="1452"/>
      <c r="WZR2343" s="1452"/>
      <c r="WZS2343" s="1452"/>
      <c r="WZT2343" s="1452"/>
      <c r="WZU2343" s="1452"/>
      <c r="WZV2343" s="1452"/>
      <c r="WZW2343" s="1452"/>
      <c r="WZX2343" s="1452"/>
      <c r="WZY2343" s="1452"/>
      <c r="WZZ2343" s="1452"/>
      <c r="XAA2343" s="1452"/>
      <c r="XAB2343" s="1452"/>
      <c r="XAC2343" s="1452"/>
      <c r="XAD2343" s="1452"/>
      <c r="XAE2343" s="1452"/>
      <c r="XAF2343" s="1452"/>
      <c r="XAG2343" s="1452"/>
      <c r="XAH2343" s="1452"/>
      <c r="XAI2343" s="1452"/>
      <c r="XAJ2343" s="1452"/>
      <c r="XAK2343" s="1452"/>
      <c r="XAL2343" s="1452"/>
      <c r="XAM2343" s="1452"/>
      <c r="XAN2343" s="1452"/>
      <c r="XAO2343" s="1452"/>
      <c r="XAP2343" s="1452"/>
      <c r="XAQ2343" s="1452"/>
      <c r="XAR2343" s="1452"/>
      <c r="XAS2343" s="1452"/>
      <c r="XAT2343" s="1452"/>
      <c r="XAU2343" s="1452"/>
      <c r="XAV2343" s="1452"/>
      <c r="XAW2343" s="1452"/>
      <c r="XAX2343" s="1452"/>
      <c r="XAY2343" s="1452"/>
      <c r="XAZ2343" s="1452"/>
      <c r="XBA2343" s="1452"/>
      <c r="XBB2343" s="1452"/>
      <c r="XBC2343" s="1452"/>
      <c r="XBD2343" s="1452"/>
      <c r="XBE2343" s="1452"/>
      <c r="XBF2343" s="1452"/>
      <c r="XBG2343" s="1452"/>
      <c r="XBH2343" s="1452"/>
      <c r="XBI2343" s="1452"/>
      <c r="XBJ2343" s="1452"/>
      <c r="XBK2343" s="1452"/>
      <c r="XBL2343" s="1452"/>
      <c r="XBM2343" s="1452"/>
      <c r="XBN2343" s="1452"/>
      <c r="XBO2343" s="1452"/>
      <c r="XBP2343" s="1452"/>
      <c r="XBQ2343" s="1452"/>
      <c r="XBR2343" s="1452"/>
      <c r="XBS2343" s="1452"/>
      <c r="XBT2343" s="1452"/>
      <c r="XBU2343" s="1452"/>
      <c r="XBV2343" s="1452"/>
      <c r="XBW2343" s="1452"/>
      <c r="XBX2343" s="1452"/>
      <c r="XBY2343" s="1452"/>
      <c r="XBZ2343" s="1452"/>
      <c r="XCA2343" s="1452"/>
      <c r="XCB2343" s="1452"/>
      <c r="XCC2343" s="1452"/>
      <c r="XCD2343" s="1452"/>
      <c r="XCE2343" s="1452"/>
      <c r="XCF2343" s="1452"/>
      <c r="XCG2343" s="1452"/>
      <c r="XCH2343" s="1452"/>
      <c r="XCI2343" s="1452"/>
      <c r="XCJ2343" s="1452"/>
      <c r="XCK2343" s="1452"/>
      <c r="XCL2343" s="1452"/>
      <c r="XCM2343" s="1452"/>
      <c r="XCN2343" s="1452"/>
      <c r="XCO2343" s="1452"/>
      <c r="XCP2343" s="1452"/>
      <c r="XCQ2343" s="1452"/>
      <c r="XCR2343" s="1452"/>
      <c r="XCS2343" s="1452"/>
      <c r="XCT2343" s="1452"/>
      <c r="XCU2343" s="1452"/>
      <c r="XCV2343" s="1452"/>
      <c r="XCW2343" s="1452"/>
      <c r="XCX2343" s="1452"/>
      <c r="XCY2343" s="1452"/>
      <c r="XCZ2343" s="1452"/>
      <c r="XDA2343" s="1452"/>
      <c r="XDB2343" s="1452"/>
      <c r="XDC2343" s="1452"/>
      <c r="XDD2343" s="1452"/>
      <c r="XDE2343" s="1452"/>
      <c r="XDF2343" s="1452"/>
      <c r="XDG2343" s="1452"/>
      <c r="XDH2343" s="1452"/>
      <c r="XDI2343" s="1452"/>
      <c r="XDJ2343" s="1452"/>
      <c r="XDK2343" s="1452"/>
      <c r="XDL2343" s="1452"/>
      <c r="XDM2343" s="1452"/>
      <c r="XDN2343" s="1452"/>
      <c r="XDO2343" s="1452"/>
      <c r="XDP2343" s="1452"/>
      <c r="XDQ2343" s="1452"/>
      <c r="XDR2343" s="1452"/>
      <c r="XDS2343" s="1452"/>
      <c r="XDT2343" s="1452"/>
      <c r="XDU2343" s="1452"/>
      <c r="XDV2343" s="1452"/>
      <c r="XDW2343" s="1452"/>
      <c r="XDX2343" s="1452"/>
      <c r="XDY2343" s="1452"/>
      <c r="XDZ2343" s="1452"/>
      <c r="XEA2343" s="1452"/>
      <c r="XEB2343" s="1452"/>
      <c r="XEC2343" s="1452"/>
      <c r="XED2343" s="1452"/>
      <c r="XEE2343" s="1452"/>
      <c r="XEF2343" s="1452"/>
      <c r="XEG2343" s="1452"/>
      <c r="XEH2343" s="1452"/>
      <c r="XEI2343" s="1452"/>
      <c r="XEJ2343" s="1452"/>
      <c r="XEK2343" s="1452"/>
      <c r="XEL2343" s="1452"/>
      <c r="XEM2343" s="1452"/>
      <c r="XEN2343" s="1452"/>
      <c r="XEO2343" s="1452"/>
      <c r="XEP2343" s="1452"/>
      <c r="XEQ2343" s="1452"/>
      <c r="XER2343" s="1452"/>
      <c r="XES2343" s="1452"/>
      <c r="XET2343" s="1452"/>
      <c r="XEU2343" s="1452"/>
      <c r="XEV2343" s="1452"/>
      <c r="XEW2343" s="1452"/>
      <c r="XEX2343" s="1452"/>
      <c r="XEY2343" s="1452"/>
      <c r="XEZ2343" s="1452"/>
      <c r="XFA2343" s="1452"/>
      <c r="XFB2343" s="1452"/>
      <c r="XFC2343" s="1452"/>
    </row>
    <row r="2344" spans="1:16383" x14ac:dyDescent="0.2">
      <c r="A2344" s="1387">
        <v>2017511</v>
      </c>
      <c r="B2344" s="2577">
        <v>121415</v>
      </c>
      <c r="C2344" s="2565" t="s">
        <v>4216</v>
      </c>
      <c r="D2344" s="2566" t="s">
        <v>2999</v>
      </c>
      <c r="E2344" s="2566">
        <v>0</v>
      </c>
      <c r="F2344" s="2566">
        <v>1</v>
      </c>
      <c r="G2344" s="2566">
        <v>0</v>
      </c>
      <c r="H2344" s="2566">
        <v>0</v>
      </c>
      <c r="I2344" s="2625" t="s">
        <v>1737</v>
      </c>
      <c r="J2344" s="2625" t="s">
        <v>1737</v>
      </c>
      <c r="K2344" s="2625" t="s">
        <v>1737</v>
      </c>
      <c r="L2344" s="2625" t="s">
        <v>1737</v>
      </c>
      <c r="M2344" s="2633" t="s">
        <v>4261</v>
      </c>
      <c r="N2344" s="1339" t="s">
        <v>89</v>
      </c>
      <c r="O2344" s="1339" t="s">
        <v>89</v>
      </c>
      <c r="P2344" s="1339" t="s">
        <v>89</v>
      </c>
      <c r="Q2344" s="2450" t="s">
        <v>4223</v>
      </c>
      <c r="R2344" s="2430" t="s">
        <v>4222</v>
      </c>
      <c r="S2344" s="2451">
        <v>26</v>
      </c>
      <c r="T2344" s="2452"/>
      <c r="U2344" s="1600" t="s">
        <v>2739</v>
      </c>
      <c r="V2344" s="2453" t="s">
        <v>4220</v>
      </c>
      <c r="W2344" s="2589"/>
      <c r="X2344" s="2588"/>
      <c r="Y2344" s="2608"/>
      <c r="Z2344" s="2591">
        <v>42913</v>
      </c>
      <c r="AA2344" s="1359"/>
      <c r="AB2344" s="1360"/>
      <c r="AC2344" s="1360"/>
      <c r="AD2344" s="1360"/>
      <c r="AE2344" s="1361"/>
      <c r="AF2344" s="2309"/>
      <c r="AG2344" s="1360"/>
      <c r="AH2344" s="2301"/>
      <c r="AI2344" s="2300"/>
      <c r="AJ2344" s="1359"/>
      <c r="AK2344" s="1359"/>
      <c r="AL2344" s="1359"/>
      <c r="AM2344" s="1359"/>
      <c r="AN2344" s="1359"/>
      <c r="AO2344" s="1359"/>
      <c r="AP2344" s="1359"/>
      <c r="AQ2344" s="1359"/>
      <c r="AR2344" s="1359"/>
      <c r="AS2344" s="1359"/>
      <c r="AT2344" s="1359"/>
      <c r="AU2344" s="1359"/>
      <c r="AV2344" s="1359"/>
      <c r="AW2344" s="1359"/>
      <c r="AX2344" s="1359"/>
      <c r="AY2344" s="1359"/>
      <c r="AZ2344" s="1359"/>
      <c r="BA2344" s="1359"/>
      <c r="BB2344" s="1359"/>
      <c r="BC2344" s="1359"/>
      <c r="BD2344" s="1359"/>
      <c r="BE2344" s="1359"/>
      <c r="BF2344" s="1359"/>
      <c r="BG2344" s="1359"/>
      <c r="BH2344" s="1359"/>
      <c r="BI2344" s="1359"/>
      <c r="BJ2344" s="1359"/>
      <c r="BK2344" s="1359"/>
      <c r="BL2344" s="1359"/>
      <c r="BM2344" s="1359"/>
      <c r="BN2344" s="1359"/>
      <c r="BO2344" s="1359"/>
      <c r="BP2344" s="1359"/>
      <c r="BQ2344" s="1359"/>
      <c r="BR2344" s="1359"/>
      <c r="BS2344" s="1359"/>
      <c r="BT2344" s="1359"/>
      <c r="BU2344" s="1359"/>
      <c r="BV2344" s="1359"/>
      <c r="BW2344" s="1359"/>
      <c r="BX2344" s="1359"/>
      <c r="BY2344" s="1359"/>
      <c r="BZ2344" s="1359"/>
      <c r="CA2344" s="1359"/>
      <c r="CB2344" s="1359"/>
      <c r="CC2344" s="1359"/>
      <c r="CD2344" s="1359"/>
      <c r="CE2344" s="1359"/>
      <c r="CF2344" s="1359"/>
      <c r="CG2344" s="1359"/>
      <c r="CH2344" s="1359"/>
      <c r="CI2344" s="1359"/>
      <c r="CJ2344" s="1359"/>
      <c r="CK2344" s="1359"/>
      <c r="CL2344" s="1359"/>
      <c r="CM2344" s="1359"/>
      <c r="CN2344" s="1359"/>
      <c r="CO2344" s="1359"/>
      <c r="CP2344" s="1359"/>
      <c r="CQ2344" s="1359"/>
      <c r="CR2344" s="1359"/>
      <c r="CS2344" s="1359"/>
      <c r="CT2344" s="1359"/>
      <c r="CU2344" s="1359"/>
      <c r="CV2344" s="1359"/>
      <c r="CW2344" s="1359"/>
      <c r="CX2344" s="1359"/>
      <c r="CY2344" s="1359"/>
      <c r="CZ2344" s="1359"/>
      <c r="DA2344" s="1359"/>
      <c r="DB2344" s="1359"/>
      <c r="DC2344" s="1359"/>
      <c r="DD2344" s="1359"/>
      <c r="DE2344" s="1359"/>
      <c r="DF2344" s="1359"/>
      <c r="DG2344" s="1359"/>
      <c r="DH2344" s="1359"/>
      <c r="DI2344" s="1359"/>
      <c r="DJ2344" s="1359"/>
      <c r="DK2344" s="1359"/>
      <c r="DL2344" s="1359"/>
      <c r="DM2344" s="1359"/>
      <c r="DN2344" s="1359"/>
      <c r="DO2344" s="1359"/>
      <c r="DP2344" s="1359"/>
      <c r="DQ2344" s="1359"/>
      <c r="DR2344" s="1359"/>
      <c r="DS2344" s="1359"/>
      <c r="DT2344" s="1359"/>
      <c r="DU2344" s="1359"/>
      <c r="DV2344" s="1359"/>
      <c r="DW2344" s="1359"/>
      <c r="DX2344" s="1359"/>
      <c r="DY2344" s="1359"/>
      <c r="DZ2344" s="1359"/>
      <c r="EA2344" s="1359"/>
      <c r="EB2344" s="1359"/>
      <c r="EC2344" s="1359"/>
      <c r="ED2344" s="1359"/>
      <c r="EE2344" s="1359"/>
      <c r="EF2344" s="1359"/>
      <c r="EG2344" s="1359"/>
      <c r="EH2344" s="1359"/>
      <c r="EI2344" s="1359"/>
      <c r="EJ2344" s="1359"/>
      <c r="EK2344" s="1359"/>
      <c r="EL2344" s="1359"/>
      <c r="EM2344" s="1359"/>
      <c r="EN2344" s="1359"/>
      <c r="EO2344" s="1359"/>
      <c r="EP2344" s="1359"/>
      <c r="EQ2344" s="1359"/>
      <c r="ER2344" s="1359"/>
      <c r="ES2344" s="1359"/>
      <c r="ET2344" s="1359"/>
      <c r="EU2344" s="1359"/>
      <c r="EV2344" s="1359"/>
      <c r="EW2344" s="1359"/>
      <c r="EX2344" s="1359"/>
      <c r="EY2344" s="1359"/>
      <c r="EZ2344" s="1359"/>
      <c r="FA2344" s="1359"/>
      <c r="FB2344" s="1359"/>
      <c r="FC2344" s="1359"/>
      <c r="FD2344" s="1359"/>
      <c r="FE2344" s="1359"/>
      <c r="FF2344" s="1359"/>
      <c r="FG2344" s="1359"/>
      <c r="FH2344" s="1359"/>
      <c r="FI2344" s="1359"/>
      <c r="FJ2344" s="1359"/>
      <c r="FK2344" s="1359"/>
      <c r="FL2344" s="1359"/>
      <c r="FM2344" s="1359"/>
      <c r="FN2344" s="1359"/>
      <c r="FO2344" s="1359"/>
      <c r="FP2344" s="1359"/>
      <c r="FQ2344" s="1359"/>
      <c r="FR2344" s="1359"/>
      <c r="FS2344" s="1359"/>
      <c r="FT2344" s="1359"/>
      <c r="FU2344" s="1359"/>
      <c r="FV2344" s="1359"/>
      <c r="FW2344" s="1359"/>
      <c r="FX2344" s="1359"/>
      <c r="FY2344" s="1359"/>
      <c r="FZ2344" s="1359"/>
      <c r="GA2344" s="1359"/>
      <c r="GB2344" s="1359"/>
      <c r="GC2344" s="1359"/>
      <c r="GD2344" s="1359"/>
      <c r="GE2344" s="1359"/>
      <c r="GF2344" s="1359"/>
      <c r="GG2344" s="1359"/>
      <c r="GH2344" s="1359"/>
      <c r="GI2344" s="1359"/>
      <c r="GJ2344" s="1359"/>
      <c r="GK2344" s="1359"/>
      <c r="GL2344" s="1359"/>
      <c r="GM2344" s="1359"/>
      <c r="GN2344" s="1359"/>
      <c r="GO2344" s="1359"/>
      <c r="GP2344" s="1359"/>
      <c r="GQ2344" s="1359"/>
      <c r="GR2344" s="1359"/>
      <c r="GS2344" s="1359"/>
      <c r="GT2344" s="1359"/>
      <c r="GU2344" s="1359"/>
      <c r="GV2344" s="1359"/>
      <c r="GW2344" s="1359"/>
      <c r="GX2344" s="1359"/>
      <c r="GY2344" s="1359"/>
      <c r="GZ2344" s="1359"/>
      <c r="HA2344" s="1359"/>
      <c r="HB2344" s="1359"/>
      <c r="HC2344" s="1359"/>
      <c r="HD2344" s="1359"/>
      <c r="HE2344" s="1359"/>
      <c r="HF2344" s="1359"/>
      <c r="HG2344" s="1359"/>
      <c r="HH2344" s="1359"/>
      <c r="HI2344" s="1359"/>
      <c r="HJ2344" s="1359"/>
      <c r="HK2344" s="1359"/>
      <c r="HL2344" s="1359"/>
      <c r="HM2344" s="1359"/>
      <c r="HN2344" s="1359"/>
      <c r="HO2344" s="1359"/>
      <c r="HP2344" s="1359"/>
      <c r="HQ2344" s="1359"/>
      <c r="HR2344" s="1359"/>
      <c r="HS2344" s="1359"/>
      <c r="HT2344" s="1359"/>
      <c r="HU2344" s="1359"/>
      <c r="HV2344" s="1359"/>
      <c r="HW2344" s="1359"/>
      <c r="HX2344" s="1359"/>
      <c r="HY2344" s="1359"/>
      <c r="HZ2344" s="1359"/>
      <c r="IA2344" s="1359"/>
      <c r="IB2344" s="1359"/>
      <c r="IC2344" s="1359"/>
      <c r="ID2344" s="1359"/>
      <c r="IE2344" s="1359"/>
      <c r="IF2344" s="1359"/>
      <c r="IG2344" s="1359"/>
      <c r="IH2344" s="1359"/>
      <c r="II2344" s="1359"/>
      <c r="IJ2344" s="1359"/>
      <c r="IK2344" s="1359"/>
      <c r="IL2344" s="1359"/>
      <c r="IM2344" s="1359"/>
      <c r="IN2344" s="1359"/>
      <c r="IO2344" s="1359"/>
      <c r="IP2344" s="1359"/>
      <c r="IQ2344" s="1359"/>
      <c r="IR2344" s="1359"/>
      <c r="IS2344" s="1359"/>
      <c r="IT2344" s="1359"/>
      <c r="IU2344" s="1359"/>
      <c r="IV2344" s="1359"/>
      <c r="IW2344" s="1359"/>
      <c r="IX2344" s="1359"/>
      <c r="IY2344" s="1359"/>
      <c r="IZ2344" s="1359"/>
      <c r="JA2344" s="1359"/>
      <c r="JB2344" s="1359"/>
      <c r="JC2344" s="1359"/>
      <c r="JD2344" s="1359"/>
      <c r="JE2344" s="1359"/>
      <c r="JF2344" s="1359"/>
      <c r="JG2344" s="1359"/>
      <c r="JH2344" s="1359"/>
      <c r="JI2344" s="1359"/>
      <c r="JJ2344" s="1359"/>
      <c r="JK2344" s="1359"/>
      <c r="JL2344" s="1359"/>
      <c r="JM2344" s="1359"/>
      <c r="JN2344" s="1359"/>
      <c r="JO2344" s="1359"/>
      <c r="JP2344" s="1359"/>
      <c r="JQ2344" s="1359"/>
      <c r="JR2344" s="1359"/>
      <c r="JS2344" s="1359"/>
      <c r="JT2344" s="1359"/>
      <c r="JU2344" s="1359"/>
      <c r="JV2344" s="1359"/>
      <c r="JW2344" s="1359"/>
      <c r="JX2344" s="1359"/>
      <c r="JY2344" s="1359"/>
      <c r="JZ2344" s="1359"/>
      <c r="KA2344" s="1359"/>
      <c r="KB2344" s="1359"/>
      <c r="KC2344" s="1359"/>
      <c r="KD2344" s="1359"/>
      <c r="KE2344" s="1359"/>
      <c r="KF2344" s="1359"/>
      <c r="KG2344" s="1359"/>
      <c r="KH2344" s="1359"/>
      <c r="KI2344" s="1359"/>
      <c r="KJ2344" s="1359"/>
      <c r="KK2344" s="1359"/>
      <c r="KL2344" s="1359"/>
      <c r="KM2344" s="1359"/>
      <c r="KN2344" s="1359"/>
      <c r="KO2344" s="1359"/>
      <c r="KP2344" s="1359"/>
      <c r="KQ2344" s="1359"/>
      <c r="KR2344" s="1359"/>
      <c r="KS2344" s="1359"/>
      <c r="KT2344" s="1359"/>
      <c r="KU2344" s="1359"/>
      <c r="KV2344" s="1359"/>
      <c r="KW2344" s="1359"/>
      <c r="KX2344" s="1359"/>
      <c r="KY2344" s="1359"/>
      <c r="KZ2344" s="1359"/>
      <c r="LA2344" s="1359"/>
      <c r="LB2344" s="1359"/>
      <c r="LC2344" s="1359"/>
      <c r="LD2344" s="1359"/>
      <c r="LE2344" s="1359"/>
      <c r="LF2344" s="1359"/>
      <c r="LG2344" s="1359"/>
      <c r="LH2344" s="1359"/>
      <c r="LI2344" s="1359"/>
      <c r="LJ2344" s="1359"/>
      <c r="LK2344" s="1359"/>
      <c r="LL2344" s="1359"/>
      <c r="LM2344" s="1359"/>
      <c r="LN2344" s="1359"/>
      <c r="LO2344" s="1359"/>
      <c r="LP2344" s="1359"/>
      <c r="LQ2344" s="1359"/>
      <c r="LR2344" s="1359"/>
      <c r="LS2344" s="1359"/>
      <c r="LT2344" s="1359"/>
      <c r="LU2344" s="1359"/>
      <c r="LV2344" s="1359"/>
      <c r="LW2344" s="1359"/>
      <c r="LX2344" s="1359"/>
      <c r="LY2344" s="1359"/>
      <c r="LZ2344" s="1359"/>
      <c r="MA2344" s="1359"/>
      <c r="MB2344" s="1359"/>
      <c r="MC2344" s="1359"/>
      <c r="MD2344" s="1359"/>
      <c r="ME2344" s="1359"/>
      <c r="MF2344" s="1359"/>
      <c r="MG2344" s="1359"/>
      <c r="MH2344" s="1359"/>
      <c r="MI2344" s="1359"/>
      <c r="MJ2344" s="1359"/>
      <c r="MK2344" s="1359"/>
      <c r="ML2344" s="1359"/>
      <c r="MM2344" s="1359"/>
      <c r="MN2344" s="1359"/>
      <c r="MO2344" s="1359"/>
      <c r="MP2344" s="1359"/>
      <c r="MQ2344" s="1359"/>
      <c r="MR2344" s="1359"/>
      <c r="MS2344" s="1359"/>
      <c r="MT2344" s="1359"/>
      <c r="MU2344" s="1359"/>
      <c r="MV2344" s="1359"/>
      <c r="MW2344" s="1359"/>
      <c r="MX2344" s="1359"/>
      <c r="MY2344" s="1359"/>
      <c r="MZ2344" s="1359"/>
      <c r="NA2344" s="1359"/>
      <c r="NB2344" s="1359"/>
      <c r="NC2344" s="1359"/>
      <c r="ND2344" s="1359"/>
      <c r="NE2344" s="1359"/>
      <c r="NF2344" s="1359"/>
      <c r="NG2344" s="1359"/>
      <c r="NH2344" s="1359"/>
      <c r="NI2344" s="1359"/>
      <c r="NJ2344" s="1359"/>
      <c r="NK2344" s="1359"/>
      <c r="NL2344" s="1359"/>
      <c r="NM2344" s="1359"/>
      <c r="NN2344" s="1359"/>
      <c r="NO2344" s="1359"/>
      <c r="NP2344" s="1359"/>
      <c r="NQ2344" s="1359"/>
      <c r="NR2344" s="1359"/>
      <c r="NS2344" s="1359"/>
      <c r="NT2344" s="1359"/>
      <c r="NU2344" s="1359"/>
      <c r="NV2344" s="1359"/>
      <c r="NW2344" s="1359"/>
      <c r="NX2344" s="1359"/>
      <c r="NY2344" s="1359"/>
      <c r="NZ2344" s="1359"/>
      <c r="OA2344" s="1359"/>
      <c r="OB2344" s="1359"/>
      <c r="OC2344" s="1359"/>
      <c r="OD2344" s="1359"/>
      <c r="OE2344" s="1359"/>
      <c r="OF2344" s="1359"/>
      <c r="OG2344" s="1359"/>
      <c r="OH2344" s="1359"/>
      <c r="OI2344" s="1359"/>
      <c r="OJ2344" s="1359"/>
      <c r="OK2344" s="1359"/>
      <c r="OL2344" s="1359"/>
      <c r="OM2344" s="1359"/>
      <c r="ON2344" s="1359"/>
      <c r="OO2344" s="1359"/>
      <c r="OP2344" s="1359"/>
      <c r="OQ2344" s="1359"/>
      <c r="OR2344" s="1359"/>
      <c r="OS2344" s="1359"/>
      <c r="OT2344" s="1359"/>
      <c r="OU2344" s="1359"/>
      <c r="OV2344" s="1359"/>
      <c r="OW2344" s="1359"/>
      <c r="OX2344" s="1359"/>
      <c r="OY2344" s="1359"/>
      <c r="OZ2344" s="1359"/>
      <c r="PA2344" s="1359"/>
      <c r="PB2344" s="1359"/>
      <c r="PC2344" s="1359"/>
      <c r="PD2344" s="1359"/>
      <c r="PE2344" s="1359"/>
      <c r="PF2344" s="1359"/>
      <c r="PG2344" s="1359"/>
      <c r="PH2344" s="1359"/>
      <c r="PI2344" s="1359"/>
      <c r="PJ2344" s="1359"/>
      <c r="PK2344" s="1359"/>
      <c r="PL2344" s="1359"/>
      <c r="PM2344" s="1359"/>
      <c r="PN2344" s="1359"/>
      <c r="PO2344" s="1359"/>
      <c r="PP2344" s="1359"/>
      <c r="PQ2344" s="1359"/>
      <c r="PR2344" s="1359"/>
      <c r="PS2344" s="1359"/>
      <c r="PT2344" s="1359"/>
      <c r="PU2344" s="1359"/>
      <c r="PV2344" s="1359"/>
      <c r="PW2344" s="1359"/>
      <c r="PX2344" s="1359"/>
      <c r="PY2344" s="1359"/>
      <c r="PZ2344" s="1359"/>
      <c r="QA2344" s="1359"/>
      <c r="QB2344" s="1359"/>
      <c r="QC2344" s="1359"/>
      <c r="QD2344" s="1359"/>
      <c r="QE2344" s="1359"/>
      <c r="QF2344" s="1359"/>
      <c r="QG2344" s="1359"/>
      <c r="QH2344" s="1359"/>
      <c r="QI2344" s="1359"/>
      <c r="QJ2344" s="1359"/>
      <c r="QK2344" s="1359"/>
      <c r="QL2344" s="1359"/>
      <c r="QM2344" s="1359"/>
      <c r="QN2344" s="1359"/>
      <c r="QO2344" s="1359"/>
      <c r="QP2344" s="1359"/>
      <c r="QQ2344" s="1359"/>
      <c r="QR2344" s="1359"/>
      <c r="QS2344" s="1359"/>
      <c r="QT2344" s="1359"/>
      <c r="QU2344" s="1359"/>
      <c r="QV2344" s="1359"/>
      <c r="QW2344" s="1359"/>
      <c r="QX2344" s="1359"/>
      <c r="QY2344" s="1359"/>
      <c r="QZ2344" s="1359"/>
      <c r="RA2344" s="1359"/>
      <c r="RB2344" s="1359"/>
      <c r="RC2344" s="1359"/>
      <c r="RD2344" s="1359"/>
      <c r="RE2344" s="1359"/>
      <c r="RF2344" s="1359"/>
      <c r="RG2344" s="1359"/>
      <c r="RH2344" s="1359"/>
      <c r="RI2344" s="1359"/>
      <c r="RJ2344" s="1359"/>
      <c r="RK2344" s="1359"/>
      <c r="RL2344" s="1359"/>
      <c r="RM2344" s="1359"/>
      <c r="RN2344" s="1359"/>
      <c r="RO2344" s="1359"/>
      <c r="RP2344" s="1359"/>
      <c r="RQ2344" s="1359"/>
      <c r="RR2344" s="1359"/>
      <c r="RS2344" s="1359"/>
      <c r="RT2344" s="1359"/>
      <c r="RU2344" s="1359"/>
      <c r="RV2344" s="1359"/>
      <c r="RW2344" s="1359"/>
      <c r="RX2344" s="1359"/>
      <c r="RY2344" s="1359"/>
      <c r="RZ2344" s="1359"/>
      <c r="SA2344" s="1359"/>
      <c r="SB2344" s="1359"/>
      <c r="SC2344" s="1359"/>
      <c r="SD2344" s="1359"/>
      <c r="SE2344" s="1359"/>
      <c r="SF2344" s="1359"/>
      <c r="SG2344" s="1359"/>
      <c r="SH2344" s="1359"/>
      <c r="SI2344" s="1359"/>
      <c r="SJ2344" s="1359"/>
      <c r="SK2344" s="1359"/>
      <c r="SL2344" s="1359"/>
      <c r="SM2344" s="1359"/>
      <c r="SN2344" s="1359"/>
      <c r="SO2344" s="1359"/>
      <c r="SP2344" s="1359"/>
      <c r="SQ2344" s="1359"/>
      <c r="SR2344" s="1359"/>
      <c r="SS2344" s="1359"/>
      <c r="ST2344" s="1359"/>
      <c r="SU2344" s="1359"/>
      <c r="SV2344" s="1359"/>
      <c r="SW2344" s="1359"/>
      <c r="SX2344" s="1359"/>
      <c r="SY2344" s="1359"/>
      <c r="SZ2344" s="1359"/>
      <c r="TA2344" s="1359"/>
      <c r="TB2344" s="1359"/>
      <c r="TC2344" s="1359"/>
      <c r="TD2344" s="1359"/>
      <c r="TE2344" s="1359"/>
      <c r="TF2344" s="1359"/>
      <c r="TG2344" s="1359"/>
      <c r="TH2344" s="1359"/>
      <c r="TI2344" s="1359"/>
      <c r="TJ2344" s="1359"/>
      <c r="TK2344" s="1359"/>
      <c r="TL2344" s="1359"/>
      <c r="TM2344" s="1359"/>
      <c r="TN2344" s="1359"/>
      <c r="TO2344" s="1359"/>
      <c r="TP2344" s="1359"/>
      <c r="TQ2344" s="1359"/>
      <c r="TR2344" s="1359"/>
      <c r="TS2344" s="1359"/>
      <c r="TT2344" s="1359"/>
      <c r="TU2344" s="1359"/>
      <c r="TV2344" s="1359"/>
      <c r="TW2344" s="1359"/>
      <c r="TX2344" s="1359"/>
      <c r="TY2344" s="1359"/>
      <c r="TZ2344" s="1359"/>
      <c r="UA2344" s="1359"/>
      <c r="UB2344" s="1359"/>
      <c r="UC2344" s="1359"/>
      <c r="UD2344" s="1359"/>
      <c r="UE2344" s="1359"/>
      <c r="UF2344" s="1359"/>
      <c r="UG2344" s="1359"/>
      <c r="UH2344" s="1359"/>
      <c r="UI2344" s="1359"/>
      <c r="UJ2344" s="1359"/>
      <c r="UK2344" s="1359"/>
      <c r="UL2344" s="1359"/>
      <c r="UM2344" s="1359"/>
      <c r="UN2344" s="1359"/>
      <c r="UO2344" s="1359"/>
      <c r="UP2344" s="1359"/>
      <c r="UQ2344" s="1359"/>
      <c r="UR2344" s="1359"/>
      <c r="US2344" s="1359"/>
      <c r="UT2344" s="1359"/>
      <c r="UU2344" s="1359"/>
      <c r="UV2344" s="1359"/>
      <c r="UW2344" s="1359"/>
      <c r="UX2344" s="1359"/>
      <c r="UY2344" s="1359"/>
      <c r="UZ2344" s="1359"/>
      <c r="VA2344" s="1359"/>
      <c r="VB2344" s="1359"/>
      <c r="VC2344" s="1359"/>
      <c r="VD2344" s="1359"/>
      <c r="VE2344" s="1359"/>
      <c r="VF2344" s="1359"/>
      <c r="VG2344" s="1359"/>
      <c r="VH2344" s="1359"/>
      <c r="VI2344" s="1359"/>
      <c r="VJ2344" s="1359"/>
      <c r="VK2344" s="1359"/>
      <c r="VL2344" s="1359"/>
      <c r="VM2344" s="1359"/>
      <c r="VN2344" s="1359"/>
      <c r="VO2344" s="1359"/>
      <c r="VP2344" s="1359"/>
      <c r="VQ2344" s="1359"/>
      <c r="VR2344" s="1359"/>
      <c r="VS2344" s="1359"/>
      <c r="VT2344" s="1359"/>
      <c r="VU2344" s="1359"/>
      <c r="VV2344" s="1359"/>
      <c r="VW2344" s="1359"/>
      <c r="VX2344" s="1359"/>
      <c r="VY2344" s="1359"/>
      <c r="VZ2344" s="1359"/>
      <c r="WA2344" s="1359"/>
      <c r="WB2344" s="1359"/>
      <c r="WC2344" s="1359"/>
      <c r="WD2344" s="1359"/>
      <c r="WE2344" s="1359"/>
      <c r="WF2344" s="1359"/>
      <c r="WG2344" s="1359"/>
      <c r="WH2344" s="1359"/>
      <c r="WI2344" s="1359"/>
      <c r="WJ2344" s="1359"/>
      <c r="WK2344" s="1359"/>
      <c r="WL2344" s="1359"/>
      <c r="WM2344" s="1359"/>
      <c r="WN2344" s="1359"/>
      <c r="WO2344" s="1359"/>
      <c r="WP2344" s="1359"/>
      <c r="WQ2344" s="1359"/>
      <c r="WR2344" s="1359"/>
      <c r="WS2344" s="1359"/>
      <c r="WT2344" s="1359"/>
      <c r="WU2344" s="1359"/>
      <c r="WV2344" s="1359"/>
      <c r="WW2344" s="1359"/>
      <c r="WX2344" s="1359"/>
      <c r="WY2344" s="1359"/>
      <c r="WZ2344" s="1359"/>
      <c r="XA2344" s="1359"/>
      <c r="XB2344" s="1359"/>
      <c r="XC2344" s="1359"/>
      <c r="XD2344" s="1359"/>
      <c r="XE2344" s="1359"/>
      <c r="XF2344" s="1359"/>
      <c r="XG2344" s="1359"/>
      <c r="XH2344" s="1359"/>
      <c r="XI2344" s="1359"/>
      <c r="XJ2344" s="1359"/>
      <c r="XK2344" s="1359"/>
      <c r="XL2344" s="1359"/>
      <c r="XM2344" s="1359"/>
      <c r="XN2344" s="1359"/>
      <c r="XO2344" s="1359"/>
      <c r="XP2344" s="1359"/>
      <c r="XQ2344" s="1359"/>
      <c r="XR2344" s="1359"/>
      <c r="XS2344" s="1359"/>
      <c r="XT2344" s="1359"/>
      <c r="XU2344" s="1359"/>
      <c r="XV2344" s="1359"/>
      <c r="XW2344" s="1359"/>
      <c r="XX2344" s="1359"/>
      <c r="XY2344" s="1359"/>
      <c r="XZ2344" s="1359"/>
      <c r="YA2344" s="1359"/>
      <c r="YB2344" s="1359"/>
      <c r="YC2344" s="1359"/>
      <c r="YD2344" s="1359"/>
      <c r="YE2344" s="1359"/>
      <c r="YF2344" s="1359"/>
      <c r="YG2344" s="1359"/>
      <c r="YH2344" s="1359"/>
      <c r="YI2344" s="1359"/>
      <c r="YJ2344" s="1359"/>
      <c r="YK2344" s="1359"/>
      <c r="YL2344" s="1359"/>
      <c r="YM2344" s="1359"/>
      <c r="YN2344" s="1359"/>
      <c r="YO2344" s="1359"/>
      <c r="YP2344" s="1359"/>
      <c r="YQ2344" s="1359"/>
      <c r="YR2344" s="1359"/>
      <c r="YS2344" s="1359"/>
      <c r="YT2344" s="1359"/>
      <c r="YU2344" s="1359"/>
      <c r="YV2344" s="1359"/>
      <c r="YW2344" s="1359"/>
      <c r="YX2344" s="1359"/>
      <c r="YY2344" s="1359"/>
      <c r="YZ2344" s="1359"/>
      <c r="ZA2344" s="1359"/>
      <c r="ZB2344" s="1359"/>
      <c r="ZC2344" s="1359"/>
      <c r="ZD2344" s="1359"/>
      <c r="ZE2344" s="1359"/>
      <c r="ZF2344" s="1359"/>
      <c r="ZG2344" s="1359"/>
      <c r="ZH2344" s="1359"/>
      <c r="ZI2344" s="1359"/>
      <c r="ZJ2344" s="1359"/>
      <c r="ZK2344" s="1359"/>
      <c r="ZL2344" s="1359"/>
      <c r="ZM2344" s="1359"/>
      <c r="ZN2344" s="1359"/>
      <c r="ZO2344" s="1359"/>
      <c r="ZP2344" s="1359"/>
      <c r="ZQ2344" s="1359"/>
      <c r="ZR2344" s="1359"/>
      <c r="ZS2344" s="1359"/>
      <c r="ZT2344" s="1359"/>
      <c r="ZU2344" s="1359"/>
      <c r="ZV2344" s="1359"/>
      <c r="ZW2344" s="1359"/>
      <c r="ZX2344" s="1359"/>
      <c r="ZY2344" s="1359"/>
      <c r="ZZ2344" s="1359"/>
      <c r="AAA2344" s="1359"/>
      <c r="AAB2344" s="1359"/>
      <c r="AAC2344" s="1359"/>
      <c r="AAD2344" s="1359"/>
      <c r="AAE2344" s="1359"/>
      <c r="AAF2344" s="1359"/>
      <c r="AAG2344" s="1359"/>
      <c r="AAH2344" s="1359"/>
      <c r="AAI2344" s="1359"/>
      <c r="AAJ2344" s="1359"/>
      <c r="AAK2344" s="1359"/>
      <c r="AAL2344" s="1359"/>
      <c r="AAM2344" s="1359"/>
      <c r="AAN2344" s="1359"/>
      <c r="AAO2344" s="1359"/>
      <c r="AAP2344" s="1359"/>
      <c r="AAQ2344" s="1359"/>
      <c r="AAR2344" s="1359"/>
      <c r="AAS2344" s="1359"/>
      <c r="AAT2344" s="1359"/>
      <c r="AAU2344" s="1359"/>
      <c r="AAV2344" s="1359"/>
      <c r="AAW2344" s="1359"/>
      <c r="AAX2344" s="1359"/>
      <c r="AAY2344" s="1359"/>
      <c r="AAZ2344" s="1359"/>
      <c r="ABA2344" s="1359"/>
      <c r="ABB2344" s="1359"/>
      <c r="ABC2344" s="1359"/>
      <c r="ABD2344" s="1359"/>
      <c r="ABE2344" s="1359"/>
      <c r="ABF2344" s="1359"/>
      <c r="ABG2344" s="1359"/>
      <c r="ABH2344" s="1359"/>
      <c r="ABI2344" s="1359"/>
      <c r="ABJ2344" s="1359"/>
      <c r="ABK2344" s="1359"/>
      <c r="ABL2344" s="1359"/>
      <c r="ABM2344" s="1359"/>
      <c r="ABN2344" s="1359"/>
      <c r="ABO2344" s="1359"/>
      <c r="ABP2344" s="1359"/>
      <c r="ABQ2344" s="1359"/>
      <c r="ABR2344" s="1359"/>
      <c r="ABS2344" s="1359"/>
      <c r="ABT2344" s="1359"/>
      <c r="ABU2344" s="1359"/>
      <c r="ABV2344" s="1359"/>
      <c r="ABW2344" s="1359"/>
      <c r="ABX2344" s="1359"/>
      <c r="ABY2344" s="1359"/>
      <c r="ABZ2344" s="1359"/>
      <c r="ACA2344" s="1359"/>
      <c r="ACB2344" s="1359"/>
      <c r="ACC2344" s="1359"/>
      <c r="ACD2344" s="1359"/>
      <c r="ACE2344" s="1359"/>
      <c r="ACF2344" s="1359"/>
      <c r="ACG2344" s="1359"/>
      <c r="ACH2344" s="1359"/>
      <c r="ACI2344" s="1359"/>
      <c r="ACJ2344" s="1359"/>
      <c r="ACK2344" s="1359"/>
      <c r="ACL2344" s="1359"/>
      <c r="ACM2344" s="1359"/>
      <c r="ACN2344" s="1359"/>
      <c r="ACO2344" s="1359"/>
      <c r="ACP2344" s="1359"/>
      <c r="ACQ2344" s="1359"/>
      <c r="ACR2344" s="1359"/>
      <c r="ACS2344" s="1359"/>
      <c r="ACT2344" s="1359"/>
      <c r="ACU2344" s="1359"/>
      <c r="ACV2344" s="1359"/>
      <c r="ACW2344" s="1359"/>
      <c r="ACX2344" s="1359"/>
      <c r="ACY2344" s="1359"/>
      <c r="ACZ2344" s="1359"/>
      <c r="ADA2344" s="1359"/>
      <c r="ADB2344" s="1359"/>
      <c r="ADC2344" s="1359"/>
      <c r="ADD2344" s="1359"/>
      <c r="ADE2344" s="1359"/>
      <c r="ADF2344" s="1359"/>
      <c r="ADG2344" s="1359"/>
      <c r="ADH2344" s="1359"/>
      <c r="ADI2344" s="1359"/>
      <c r="ADJ2344" s="1359"/>
      <c r="ADK2344" s="1359"/>
      <c r="ADL2344" s="1359"/>
      <c r="ADM2344" s="1359"/>
      <c r="ADN2344" s="1359"/>
      <c r="ADO2344" s="1359"/>
      <c r="ADP2344" s="1359"/>
      <c r="ADQ2344" s="1359"/>
      <c r="ADR2344" s="1359"/>
      <c r="ADS2344" s="1359"/>
      <c r="ADT2344" s="1359"/>
      <c r="ADU2344" s="1359"/>
      <c r="ADV2344" s="1359"/>
      <c r="ADW2344" s="1359"/>
      <c r="ADX2344" s="1359"/>
      <c r="ADY2344" s="1359"/>
      <c r="ADZ2344" s="1359"/>
      <c r="AEA2344" s="1359"/>
      <c r="AEB2344" s="1359"/>
      <c r="AEC2344" s="1359"/>
      <c r="AED2344" s="1359"/>
      <c r="AEE2344" s="1359"/>
      <c r="AEF2344" s="1359"/>
      <c r="AEG2344" s="1359"/>
      <c r="AEH2344" s="1359"/>
      <c r="AEI2344" s="1359"/>
      <c r="AEJ2344" s="1359"/>
      <c r="AEK2344" s="1359"/>
      <c r="AEL2344" s="1359"/>
      <c r="AEM2344" s="1359"/>
      <c r="AEN2344" s="1359"/>
      <c r="AEO2344" s="1359"/>
      <c r="AEP2344" s="1359"/>
      <c r="AEQ2344" s="1359"/>
      <c r="AER2344" s="1359"/>
      <c r="AES2344" s="1359"/>
      <c r="AET2344" s="1359"/>
      <c r="AEU2344" s="1359"/>
      <c r="AEV2344" s="1359"/>
      <c r="AEW2344" s="1359"/>
      <c r="AEX2344" s="1359"/>
      <c r="AEY2344" s="1359"/>
      <c r="AEZ2344" s="1359"/>
      <c r="AFA2344" s="1359"/>
      <c r="AFB2344" s="1359"/>
      <c r="AFC2344" s="1359"/>
      <c r="AFD2344" s="1359"/>
      <c r="AFE2344" s="1359"/>
      <c r="AFF2344" s="1359"/>
      <c r="AFG2344" s="1359"/>
      <c r="AFH2344" s="1359"/>
      <c r="AFI2344" s="1359"/>
      <c r="AFJ2344" s="1359"/>
      <c r="AFK2344" s="1359"/>
      <c r="AFL2344" s="1359"/>
      <c r="AFM2344" s="1359"/>
      <c r="AFN2344" s="1359"/>
      <c r="AFO2344" s="1359"/>
      <c r="AFP2344" s="1359"/>
      <c r="AFQ2344" s="1359"/>
      <c r="AFR2344" s="1359"/>
      <c r="AFS2344" s="1359"/>
      <c r="AFT2344" s="1359"/>
      <c r="AFU2344" s="1359"/>
      <c r="AFV2344" s="1359"/>
      <c r="AFW2344" s="1359"/>
      <c r="AFX2344" s="1359"/>
      <c r="AFY2344" s="1359"/>
      <c r="AFZ2344" s="1359"/>
      <c r="AGA2344" s="1359"/>
      <c r="AGB2344" s="1359"/>
      <c r="AGC2344" s="1359"/>
      <c r="AGD2344" s="1359"/>
      <c r="AGE2344" s="1359"/>
      <c r="AGF2344" s="1359"/>
      <c r="AGG2344" s="1359"/>
      <c r="AGH2344" s="1359"/>
      <c r="AGI2344" s="1359"/>
      <c r="AGJ2344" s="1359"/>
      <c r="AGK2344" s="1359"/>
      <c r="AGL2344" s="1359"/>
      <c r="AGM2344" s="1359"/>
      <c r="AGN2344" s="1359"/>
      <c r="AGO2344" s="1359"/>
      <c r="AGP2344" s="1359"/>
      <c r="AGQ2344" s="1359"/>
      <c r="AGR2344" s="1359"/>
      <c r="AGS2344" s="1359"/>
      <c r="AGT2344" s="1359"/>
      <c r="AGU2344" s="1359"/>
      <c r="AGV2344" s="1359"/>
      <c r="AGW2344" s="1359"/>
      <c r="AGX2344" s="1359"/>
      <c r="AGY2344" s="1359"/>
      <c r="AGZ2344" s="1359"/>
      <c r="AHA2344" s="1359"/>
      <c r="AHB2344" s="1359"/>
      <c r="AHC2344" s="1359"/>
      <c r="AHD2344" s="1359"/>
      <c r="AHE2344" s="1359"/>
      <c r="AHF2344" s="1359"/>
      <c r="AHG2344" s="1359"/>
      <c r="AHH2344" s="1359"/>
      <c r="AHI2344" s="1359"/>
      <c r="AHJ2344" s="1359"/>
      <c r="AHK2344" s="1359"/>
      <c r="AHL2344" s="1359"/>
      <c r="AHM2344" s="1359"/>
      <c r="AHN2344" s="1359"/>
      <c r="AHO2344" s="1359"/>
      <c r="AHP2344" s="1359"/>
      <c r="AHQ2344" s="1359"/>
      <c r="AHR2344" s="1359"/>
      <c r="AHS2344" s="1359"/>
      <c r="AHT2344" s="1359"/>
      <c r="AHU2344" s="1359"/>
      <c r="AHV2344" s="1359"/>
      <c r="AHW2344" s="1359"/>
      <c r="AHX2344" s="1359"/>
      <c r="AHY2344" s="1359"/>
      <c r="AHZ2344" s="1359"/>
      <c r="AIA2344" s="1359"/>
      <c r="AIB2344" s="1359"/>
      <c r="AIC2344" s="1359"/>
      <c r="AID2344" s="1359"/>
      <c r="AIE2344" s="1359"/>
      <c r="AIF2344" s="1359"/>
      <c r="AIG2344" s="1359"/>
      <c r="AIH2344" s="1359"/>
      <c r="AII2344" s="1359"/>
      <c r="AIJ2344" s="1359"/>
      <c r="AIK2344" s="1359"/>
      <c r="AIL2344" s="1359"/>
      <c r="AIM2344" s="1359"/>
      <c r="AIN2344" s="1359"/>
      <c r="AIO2344" s="1359"/>
      <c r="AIP2344" s="1359"/>
      <c r="AIQ2344" s="1359"/>
      <c r="AIR2344" s="1359"/>
      <c r="AIS2344" s="1359"/>
      <c r="AIT2344" s="1359"/>
      <c r="AIU2344" s="1359"/>
      <c r="AIV2344" s="1359"/>
      <c r="AIW2344" s="1359"/>
      <c r="AIX2344" s="1359"/>
      <c r="AIY2344" s="1359"/>
      <c r="AIZ2344" s="1359"/>
      <c r="AJA2344" s="1359"/>
      <c r="AJB2344" s="1359"/>
      <c r="AJC2344" s="1359"/>
      <c r="AJD2344" s="1359"/>
      <c r="AJE2344" s="1359"/>
      <c r="AJF2344" s="1359"/>
      <c r="AJG2344" s="1359"/>
      <c r="AJH2344" s="1359"/>
      <c r="AJI2344" s="1359"/>
      <c r="AJJ2344" s="1359"/>
      <c r="AJK2344" s="1359"/>
      <c r="AJL2344" s="1359"/>
      <c r="AJM2344" s="1359"/>
      <c r="AJN2344" s="1359"/>
      <c r="AJO2344" s="1359"/>
      <c r="AJP2344" s="1359"/>
      <c r="AJQ2344" s="1359"/>
      <c r="AJR2344" s="1359"/>
      <c r="AJS2344" s="1359"/>
      <c r="AJT2344" s="1359"/>
      <c r="AJU2344" s="1359"/>
      <c r="AJV2344" s="1359"/>
      <c r="AJW2344" s="1359"/>
      <c r="AJX2344" s="1359"/>
      <c r="AJY2344" s="1359"/>
      <c r="AJZ2344" s="1359"/>
      <c r="AKA2344" s="1359"/>
      <c r="AKB2344" s="1359"/>
      <c r="AKC2344" s="1359"/>
      <c r="AKD2344" s="1359"/>
      <c r="AKE2344" s="1359"/>
      <c r="AKF2344" s="1359"/>
      <c r="AKG2344" s="1359"/>
      <c r="AKH2344" s="1359"/>
      <c r="AKI2344" s="1359"/>
      <c r="AKJ2344" s="1359"/>
      <c r="AKK2344" s="1359"/>
      <c r="AKL2344" s="1359"/>
      <c r="AKM2344" s="1359"/>
      <c r="AKN2344" s="1359"/>
      <c r="AKO2344" s="1359"/>
      <c r="AKP2344" s="1359"/>
      <c r="AKQ2344" s="1359"/>
      <c r="AKR2344" s="1359"/>
      <c r="AKS2344" s="1359"/>
      <c r="AKT2344" s="1359"/>
      <c r="AKU2344" s="1359"/>
      <c r="AKV2344" s="1359"/>
      <c r="AKW2344" s="1359"/>
      <c r="AKX2344" s="1359"/>
      <c r="AKY2344" s="1359"/>
      <c r="AKZ2344" s="1359"/>
      <c r="ALA2344" s="1359"/>
      <c r="ALB2344" s="1359"/>
      <c r="ALC2344" s="1359"/>
      <c r="ALD2344" s="1359"/>
      <c r="ALE2344" s="1359"/>
      <c r="ALF2344" s="1359"/>
      <c r="ALG2344" s="1359"/>
      <c r="ALH2344" s="1359"/>
      <c r="ALI2344" s="1359"/>
      <c r="ALJ2344" s="1359"/>
      <c r="ALK2344" s="1359"/>
      <c r="ALL2344" s="1359"/>
      <c r="ALM2344" s="1359"/>
      <c r="ALN2344" s="1359"/>
      <c r="ALO2344" s="1359"/>
      <c r="ALP2344" s="1359"/>
      <c r="ALQ2344" s="1359"/>
      <c r="ALR2344" s="1359"/>
      <c r="ALS2344" s="1359"/>
      <c r="ALT2344" s="1359"/>
      <c r="ALU2344" s="1359"/>
      <c r="ALV2344" s="1359"/>
      <c r="ALW2344" s="1359"/>
      <c r="ALX2344" s="1359"/>
      <c r="ALY2344" s="1359"/>
      <c r="ALZ2344" s="1359"/>
      <c r="AMA2344" s="1359"/>
      <c r="AMB2344" s="1359"/>
      <c r="AMC2344" s="1359"/>
      <c r="AMD2344" s="1359"/>
      <c r="AME2344" s="1359"/>
      <c r="AMF2344" s="1359"/>
      <c r="AMG2344" s="1359"/>
      <c r="AMH2344" s="1359"/>
      <c r="AMI2344" s="1359"/>
      <c r="AMJ2344" s="1359"/>
      <c r="AMK2344" s="1359"/>
      <c r="AML2344" s="1359"/>
      <c r="AMM2344" s="1359"/>
      <c r="AMN2344" s="1359"/>
      <c r="AMO2344" s="1359"/>
      <c r="AMP2344" s="1359"/>
      <c r="AMQ2344" s="1359"/>
      <c r="AMR2344" s="1359"/>
      <c r="AMS2344" s="1359"/>
      <c r="AMT2344" s="1359"/>
      <c r="AMU2344" s="1359"/>
      <c r="AMV2344" s="1359"/>
      <c r="AMW2344" s="1359"/>
      <c r="AMX2344" s="1359"/>
      <c r="AMY2344" s="1359"/>
      <c r="AMZ2344" s="1359"/>
      <c r="ANA2344" s="1359"/>
      <c r="ANB2344" s="1359"/>
      <c r="ANC2344" s="1359"/>
      <c r="AND2344" s="1359"/>
      <c r="ANE2344" s="1359"/>
      <c r="ANF2344" s="1359"/>
      <c r="ANG2344" s="1359"/>
      <c r="ANH2344" s="1359"/>
      <c r="ANI2344" s="1359"/>
      <c r="ANJ2344" s="1359"/>
      <c r="ANK2344" s="1359"/>
      <c r="ANL2344" s="1359"/>
      <c r="ANM2344" s="1359"/>
      <c r="ANN2344" s="1359"/>
      <c r="ANO2344" s="1359"/>
      <c r="ANP2344" s="1359"/>
      <c r="ANQ2344" s="1359"/>
      <c r="ANR2344" s="1359"/>
      <c r="ANS2344" s="1359"/>
      <c r="ANT2344" s="1359"/>
      <c r="ANU2344" s="1359"/>
      <c r="ANV2344" s="1359"/>
      <c r="ANW2344" s="1359"/>
      <c r="ANX2344" s="1359"/>
      <c r="ANY2344" s="1359"/>
      <c r="ANZ2344" s="1359"/>
      <c r="AOA2344" s="1359"/>
      <c r="AOB2344" s="1359"/>
      <c r="AOC2344" s="1359"/>
      <c r="AOD2344" s="1359"/>
      <c r="AOE2344" s="1359"/>
      <c r="AOF2344" s="1359"/>
      <c r="AOG2344" s="1359"/>
      <c r="AOH2344" s="1359"/>
      <c r="AOI2344" s="1359"/>
      <c r="AOJ2344" s="1359"/>
      <c r="AOK2344" s="1359"/>
      <c r="AOL2344" s="1359"/>
      <c r="AOM2344" s="1359"/>
      <c r="AON2344" s="1359"/>
      <c r="AOO2344" s="1359"/>
      <c r="AOP2344" s="1359"/>
      <c r="AOQ2344" s="1359"/>
      <c r="AOR2344" s="1359"/>
      <c r="AOS2344" s="1359"/>
      <c r="AOT2344" s="1359"/>
      <c r="AOU2344" s="1359"/>
      <c r="AOV2344" s="1359"/>
      <c r="AOW2344" s="1359"/>
      <c r="AOX2344" s="1359"/>
      <c r="AOY2344" s="1359"/>
      <c r="AOZ2344" s="1359"/>
      <c r="APA2344" s="1359"/>
      <c r="APB2344" s="1359"/>
      <c r="APC2344" s="1359"/>
      <c r="APD2344" s="1359"/>
      <c r="APE2344" s="1359"/>
      <c r="APF2344" s="1359"/>
      <c r="APG2344" s="1359"/>
      <c r="APH2344" s="1359"/>
      <c r="API2344" s="1359"/>
      <c r="APJ2344" s="1359"/>
      <c r="APK2344" s="1359"/>
      <c r="APL2344" s="1359"/>
      <c r="APM2344" s="1359"/>
      <c r="APN2344" s="1359"/>
      <c r="APO2344" s="1359"/>
      <c r="APP2344" s="1359"/>
      <c r="APQ2344" s="1359"/>
      <c r="APR2344" s="1359"/>
      <c r="APS2344" s="1359"/>
      <c r="APT2344" s="1359"/>
      <c r="APU2344" s="1359"/>
      <c r="APV2344" s="1359"/>
      <c r="APW2344" s="1359"/>
      <c r="APX2344" s="1359"/>
      <c r="APY2344" s="1359"/>
      <c r="APZ2344" s="1359"/>
      <c r="AQA2344" s="1359"/>
      <c r="AQB2344" s="1359"/>
      <c r="AQC2344" s="1359"/>
      <c r="AQD2344" s="1359"/>
      <c r="AQE2344" s="1359"/>
      <c r="AQF2344" s="1359"/>
      <c r="AQG2344" s="1359"/>
      <c r="AQH2344" s="1359"/>
      <c r="AQI2344" s="1359"/>
      <c r="AQJ2344" s="1359"/>
      <c r="AQK2344" s="1359"/>
      <c r="AQL2344" s="1359"/>
      <c r="AQM2344" s="1359"/>
      <c r="AQN2344" s="1359"/>
      <c r="AQO2344" s="1359"/>
      <c r="AQP2344" s="1359"/>
      <c r="AQQ2344" s="1359"/>
      <c r="AQR2344" s="1359"/>
      <c r="AQS2344" s="1359"/>
      <c r="AQT2344" s="1359"/>
      <c r="AQU2344" s="1359"/>
      <c r="AQV2344" s="1359"/>
      <c r="AQW2344" s="1359"/>
      <c r="AQX2344" s="1359"/>
      <c r="AQY2344" s="1359"/>
      <c r="AQZ2344" s="1359"/>
      <c r="ARA2344" s="1359"/>
      <c r="ARB2344" s="1359"/>
      <c r="ARC2344" s="1359"/>
      <c r="ARD2344" s="1359"/>
      <c r="ARE2344" s="1359"/>
      <c r="ARF2344" s="1359"/>
      <c r="ARG2344" s="1359"/>
      <c r="ARH2344" s="1359"/>
      <c r="ARI2344" s="1359"/>
      <c r="ARJ2344" s="1359"/>
      <c r="ARK2344" s="1359"/>
      <c r="ARL2344" s="1359"/>
      <c r="ARM2344" s="1359"/>
      <c r="ARN2344" s="1359"/>
      <c r="ARO2344" s="1359"/>
      <c r="ARP2344" s="1359"/>
      <c r="ARQ2344" s="1359"/>
      <c r="ARR2344" s="1359"/>
      <c r="ARS2344" s="1359"/>
      <c r="ART2344" s="1359"/>
      <c r="ARU2344" s="1359"/>
      <c r="ARV2344" s="1359"/>
      <c r="ARW2344" s="1359"/>
      <c r="ARX2344" s="1359"/>
      <c r="ARY2344" s="1359"/>
      <c r="ARZ2344" s="1359"/>
      <c r="ASA2344" s="1359"/>
      <c r="ASB2344" s="1359"/>
      <c r="ASC2344" s="1359"/>
      <c r="ASD2344" s="1359"/>
      <c r="ASE2344" s="1359"/>
      <c r="ASF2344" s="1359"/>
      <c r="ASG2344" s="1359"/>
      <c r="ASH2344" s="1359"/>
      <c r="ASI2344" s="1359"/>
      <c r="ASJ2344" s="1359"/>
      <c r="ASK2344" s="1359"/>
      <c r="ASL2344" s="1359"/>
      <c r="ASM2344" s="1359"/>
      <c r="ASN2344" s="1359"/>
      <c r="ASO2344" s="1359"/>
      <c r="ASP2344" s="1359"/>
      <c r="ASQ2344" s="1359"/>
      <c r="ASR2344" s="1359"/>
      <c r="ASS2344" s="1359"/>
      <c r="AST2344" s="1359"/>
      <c r="ASU2344" s="1359"/>
      <c r="ASV2344" s="1359"/>
      <c r="ASW2344" s="1359"/>
      <c r="ASX2344" s="1359"/>
      <c r="ASY2344" s="1359"/>
      <c r="ASZ2344" s="1359"/>
      <c r="ATA2344" s="1359"/>
      <c r="ATB2344" s="1359"/>
      <c r="ATC2344" s="1359"/>
      <c r="ATD2344" s="1359"/>
      <c r="ATE2344" s="1359"/>
      <c r="ATF2344" s="1359"/>
      <c r="ATG2344" s="1359"/>
      <c r="ATH2344" s="1359"/>
      <c r="ATI2344" s="1359"/>
      <c r="ATJ2344" s="1359"/>
      <c r="ATK2344" s="1359"/>
      <c r="ATL2344" s="1359"/>
      <c r="ATM2344" s="1359"/>
      <c r="ATN2344" s="1359"/>
      <c r="ATO2344" s="1359"/>
      <c r="ATP2344" s="1359"/>
      <c r="ATQ2344" s="1359"/>
      <c r="ATR2344" s="1359"/>
      <c r="ATS2344" s="1359"/>
      <c r="ATT2344" s="1359"/>
      <c r="ATU2344" s="1359"/>
      <c r="ATV2344" s="1359"/>
      <c r="ATW2344" s="1359"/>
      <c r="ATX2344" s="1359"/>
      <c r="ATY2344" s="1359"/>
      <c r="ATZ2344" s="1359"/>
      <c r="AUA2344" s="1359"/>
      <c r="AUB2344" s="1359"/>
      <c r="AUC2344" s="1359"/>
      <c r="AUD2344" s="1359"/>
      <c r="AUE2344" s="1359"/>
      <c r="AUF2344" s="1359"/>
      <c r="AUG2344" s="1359"/>
      <c r="AUH2344" s="1359"/>
      <c r="AUI2344" s="1359"/>
      <c r="AUJ2344" s="1359"/>
      <c r="AUK2344" s="1359"/>
      <c r="AUL2344" s="1359"/>
      <c r="AUM2344" s="1359"/>
      <c r="AUN2344" s="1359"/>
      <c r="AUO2344" s="1359"/>
      <c r="AUP2344" s="1359"/>
      <c r="AUQ2344" s="1359"/>
      <c r="AUR2344" s="1359"/>
      <c r="AUS2344" s="1359"/>
      <c r="AUT2344" s="1359"/>
      <c r="AUU2344" s="1359"/>
      <c r="AUV2344" s="1359"/>
      <c r="AUW2344" s="1359"/>
      <c r="AUX2344" s="1359"/>
      <c r="AUY2344" s="1359"/>
      <c r="AUZ2344" s="1359"/>
      <c r="AVA2344" s="1359"/>
      <c r="AVB2344" s="1359"/>
      <c r="AVC2344" s="1359"/>
      <c r="AVD2344" s="1359"/>
      <c r="AVE2344" s="1359"/>
      <c r="AVF2344" s="1359"/>
      <c r="AVG2344" s="1359"/>
      <c r="AVH2344" s="1359"/>
      <c r="AVI2344" s="1359"/>
      <c r="AVJ2344" s="1359"/>
      <c r="AVK2344" s="1359"/>
      <c r="AVL2344" s="1359"/>
      <c r="AVM2344" s="1359"/>
      <c r="AVN2344" s="1359"/>
      <c r="AVO2344" s="1359"/>
      <c r="AVP2344" s="1359"/>
      <c r="AVQ2344" s="1359"/>
      <c r="AVR2344" s="1359"/>
      <c r="AVS2344" s="1359"/>
      <c r="AVT2344" s="1359"/>
      <c r="AVU2344" s="1359"/>
      <c r="AVV2344" s="1359"/>
      <c r="AVW2344" s="1359"/>
      <c r="AVX2344" s="1359"/>
      <c r="AVY2344" s="1359"/>
      <c r="AVZ2344" s="1359"/>
      <c r="AWA2344" s="1359"/>
      <c r="AWB2344" s="1359"/>
      <c r="AWC2344" s="1359"/>
      <c r="AWD2344" s="1359"/>
      <c r="AWE2344" s="1359"/>
      <c r="AWF2344" s="1359"/>
      <c r="AWG2344" s="1359"/>
      <c r="AWH2344" s="1359"/>
      <c r="AWI2344" s="1359"/>
      <c r="AWJ2344" s="1359"/>
      <c r="AWK2344" s="1359"/>
      <c r="AWL2344" s="1359"/>
      <c r="AWM2344" s="1359"/>
      <c r="AWN2344" s="1359"/>
      <c r="AWO2344" s="1359"/>
      <c r="AWP2344" s="1359"/>
      <c r="AWQ2344" s="1359"/>
      <c r="AWR2344" s="1359"/>
      <c r="AWS2344" s="1359"/>
      <c r="AWT2344" s="1359"/>
      <c r="AWU2344" s="1359"/>
      <c r="AWV2344" s="1359"/>
      <c r="AWW2344" s="1359"/>
      <c r="AWX2344" s="1359"/>
      <c r="AWY2344" s="1359"/>
      <c r="AWZ2344" s="1359"/>
      <c r="AXA2344" s="1359"/>
      <c r="AXB2344" s="1359"/>
      <c r="AXC2344" s="1359"/>
      <c r="AXD2344" s="1359"/>
      <c r="AXE2344" s="1359"/>
      <c r="AXF2344" s="1359"/>
      <c r="AXG2344" s="1359"/>
      <c r="AXH2344" s="1359"/>
      <c r="AXI2344" s="1359"/>
      <c r="AXJ2344" s="1359"/>
      <c r="AXK2344" s="1359"/>
      <c r="AXL2344" s="1359"/>
      <c r="AXM2344" s="1359"/>
      <c r="AXN2344" s="1359"/>
      <c r="AXO2344" s="1359"/>
      <c r="AXP2344" s="1359"/>
      <c r="AXQ2344" s="1359"/>
      <c r="AXR2344" s="1359"/>
      <c r="AXS2344" s="1359"/>
      <c r="AXT2344" s="1359"/>
      <c r="AXU2344" s="1359"/>
      <c r="AXV2344" s="1359"/>
      <c r="AXW2344" s="1359"/>
      <c r="AXX2344" s="1359"/>
      <c r="AXY2344" s="1359"/>
      <c r="AXZ2344" s="1359"/>
      <c r="AYA2344" s="1359"/>
      <c r="AYB2344" s="1359"/>
      <c r="AYC2344" s="1359"/>
      <c r="AYD2344" s="1359"/>
      <c r="AYE2344" s="1359"/>
      <c r="AYF2344" s="1359"/>
      <c r="AYG2344" s="1359"/>
      <c r="AYH2344" s="1359"/>
      <c r="AYI2344" s="1359"/>
      <c r="AYJ2344" s="1359"/>
      <c r="AYK2344" s="1359"/>
      <c r="AYL2344" s="1359"/>
      <c r="AYM2344" s="1359"/>
      <c r="AYN2344" s="1359"/>
      <c r="AYO2344" s="1359"/>
      <c r="AYP2344" s="1359"/>
      <c r="AYQ2344" s="1359"/>
      <c r="AYR2344" s="1359"/>
      <c r="AYS2344" s="1359"/>
      <c r="AYT2344" s="1359"/>
      <c r="AYU2344" s="1359"/>
      <c r="AYV2344" s="1359"/>
      <c r="AYW2344" s="1359"/>
      <c r="AYX2344" s="1359"/>
      <c r="AYY2344" s="1359"/>
      <c r="AYZ2344" s="1359"/>
      <c r="AZA2344" s="1359"/>
      <c r="AZB2344" s="1359"/>
      <c r="AZC2344" s="1359"/>
      <c r="AZD2344" s="1359"/>
      <c r="AZE2344" s="1359"/>
      <c r="AZF2344" s="1359"/>
      <c r="AZG2344" s="1359"/>
      <c r="AZH2344" s="1359"/>
      <c r="AZI2344" s="1359"/>
      <c r="AZJ2344" s="1359"/>
      <c r="AZK2344" s="1359"/>
      <c r="AZL2344" s="1359"/>
      <c r="AZM2344" s="1359"/>
      <c r="AZN2344" s="1359"/>
      <c r="AZO2344" s="1359"/>
      <c r="AZP2344" s="1359"/>
      <c r="AZQ2344" s="1359"/>
      <c r="AZR2344" s="1359"/>
      <c r="AZS2344" s="1359"/>
      <c r="AZT2344" s="1359"/>
      <c r="AZU2344" s="1359"/>
      <c r="AZV2344" s="1359"/>
      <c r="AZW2344" s="1359"/>
      <c r="AZX2344" s="1359"/>
      <c r="AZY2344" s="1359"/>
      <c r="AZZ2344" s="1359"/>
      <c r="BAA2344" s="1359"/>
      <c r="BAB2344" s="1359"/>
      <c r="BAC2344" s="1359"/>
      <c r="BAD2344" s="1359"/>
      <c r="BAE2344" s="1359"/>
      <c r="BAF2344" s="1359"/>
      <c r="BAG2344" s="1359"/>
      <c r="BAH2344" s="1359"/>
      <c r="BAI2344" s="1359"/>
      <c r="BAJ2344" s="1359"/>
      <c r="BAK2344" s="1359"/>
      <c r="BAL2344" s="1359"/>
      <c r="BAM2344" s="1359"/>
      <c r="BAN2344" s="1359"/>
      <c r="BAO2344" s="1359"/>
      <c r="BAP2344" s="1359"/>
      <c r="BAQ2344" s="1359"/>
      <c r="BAR2344" s="1359"/>
      <c r="BAS2344" s="1359"/>
      <c r="BAT2344" s="1359"/>
      <c r="BAU2344" s="1359"/>
      <c r="BAV2344" s="1359"/>
      <c r="BAW2344" s="1359"/>
      <c r="BAX2344" s="1359"/>
      <c r="BAY2344" s="1359"/>
      <c r="BAZ2344" s="1359"/>
      <c r="BBA2344" s="1359"/>
      <c r="BBB2344" s="1359"/>
      <c r="BBC2344" s="1359"/>
      <c r="BBD2344" s="1359"/>
      <c r="BBE2344" s="1359"/>
      <c r="BBF2344" s="1359"/>
      <c r="BBG2344" s="1359"/>
      <c r="BBH2344" s="1359"/>
      <c r="BBI2344" s="1359"/>
      <c r="BBJ2344" s="1359"/>
      <c r="BBK2344" s="1359"/>
      <c r="BBL2344" s="1359"/>
      <c r="BBM2344" s="1359"/>
      <c r="BBN2344" s="1359"/>
      <c r="BBO2344" s="1359"/>
      <c r="BBP2344" s="1359"/>
      <c r="BBQ2344" s="1359"/>
      <c r="BBR2344" s="1359"/>
      <c r="BBS2344" s="1359"/>
      <c r="BBT2344" s="1359"/>
      <c r="BBU2344" s="1359"/>
      <c r="BBV2344" s="1359"/>
      <c r="BBW2344" s="1359"/>
      <c r="BBX2344" s="1359"/>
      <c r="BBY2344" s="1359"/>
      <c r="BBZ2344" s="1359"/>
      <c r="BCA2344" s="1359"/>
      <c r="BCB2344" s="1359"/>
      <c r="BCC2344" s="1359"/>
      <c r="BCD2344" s="1359"/>
      <c r="BCE2344" s="1359"/>
      <c r="BCF2344" s="1359"/>
      <c r="BCG2344" s="1359"/>
      <c r="BCH2344" s="1359"/>
      <c r="BCI2344" s="1359"/>
      <c r="BCJ2344" s="1359"/>
      <c r="BCK2344" s="1359"/>
      <c r="BCL2344" s="1359"/>
      <c r="BCM2344" s="1359"/>
      <c r="BCN2344" s="1359"/>
      <c r="BCO2344" s="1359"/>
      <c r="BCP2344" s="1359"/>
      <c r="BCQ2344" s="1359"/>
      <c r="BCR2344" s="1359"/>
      <c r="BCS2344" s="1359"/>
      <c r="BCT2344" s="1359"/>
      <c r="BCU2344" s="1359"/>
      <c r="BCV2344" s="1359"/>
      <c r="BCW2344" s="1359"/>
      <c r="BCX2344" s="1359"/>
      <c r="BCY2344" s="1359"/>
      <c r="BCZ2344" s="1359"/>
      <c r="BDA2344" s="1359"/>
      <c r="BDB2344" s="1359"/>
      <c r="BDC2344" s="1359"/>
      <c r="BDD2344" s="1359"/>
      <c r="BDE2344" s="1359"/>
      <c r="BDF2344" s="1359"/>
      <c r="BDG2344" s="1359"/>
      <c r="BDH2344" s="1359"/>
      <c r="BDI2344" s="1359"/>
      <c r="BDJ2344" s="1359"/>
      <c r="BDK2344" s="1359"/>
      <c r="BDL2344" s="1359"/>
      <c r="BDM2344" s="1359"/>
      <c r="BDN2344" s="1359"/>
      <c r="BDO2344" s="1359"/>
      <c r="BDP2344" s="1359"/>
      <c r="BDQ2344" s="1359"/>
      <c r="BDR2344" s="1359"/>
      <c r="BDS2344" s="1359"/>
      <c r="BDT2344" s="1359"/>
      <c r="BDU2344" s="1359"/>
      <c r="BDV2344" s="1359"/>
      <c r="BDW2344" s="1359"/>
      <c r="BDX2344" s="1359"/>
      <c r="BDY2344" s="1359"/>
      <c r="BDZ2344" s="1359"/>
      <c r="BEA2344" s="1359"/>
      <c r="BEB2344" s="1359"/>
      <c r="BEC2344" s="1359"/>
      <c r="BED2344" s="1359"/>
      <c r="BEE2344" s="1359"/>
      <c r="BEF2344" s="1359"/>
      <c r="BEG2344" s="1359"/>
      <c r="BEH2344" s="1359"/>
      <c r="BEI2344" s="1359"/>
      <c r="BEJ2344" s="1359"/>
      <c r="BEK2344" s="1359"/>
      <c r="BEL2344" s="1359"/>
      <c r="BEM2344" s="1359"/>
      <c r="BEN2344" s="1359"/>
      <c r="BEO2344" s="1359"/>
      <c r="BEP2344" s="1359"/>
      <c r="BEQ2344" s="1359"/>
      <c r="BER2344" s="1359"/>
      <c r="BES2344" s="1359"/>
      <c r="BET2344" s="1359"/>
      <c r="BEU2344" s="1359"/>
      <c r="BEV2344" s="1359"/>
      <c r="BEW2344" s="1359"/>
      <c r="BEX2344" s="1359"/>
      <c r="BEY2344" s="1359"/>
      <c r="BEZ2344" s="1359"/>
      <c r="BFA2344" s="1359"/>
      <c r="BFB2344" s="1359"/>
      <c r="BFC2344" s="1359"/>
      <c r="BFD2344" s="1359"/>
      <c r="BFE2344" s="1359"/>
      <c r="BFF2344" s="1359"/>
      <c r="BFG2344" s="1359"/>
      <c r="BFH2344" s="1359"/>
      <c r="BFI2344" s="1359"/>
      <c r="BFJ2344" s="1359"/>
      <c r="BFK2344" s="1359"/>
      <c r="BFL2344" s="1359"/>
      <c r="BFM2344" s="1359"/>
      <c r="BFN2344" s="1359"/>
      <c r="BFO2344" s="1359"/>
      <c r="BFP2344" s="1359"/>
      <c r="BFQ2344" s="1359"/>
      <c r="BFR2344" s="1359"/>
      <c r="BFS2344" s="1359"/>
      <c r="BFT2344" s="1359"/>
      <c r="BFU2344" s="1359"/>
      <c r="BFV2344" s="1359"/>
      <c r="BFW2344" s="1359"/>
      <c r="BFX2344" s="1359"/>
      <c r="BFY2344" s="1359"/>
      <c r="BFZ2344" s="1359"/>
      <c r="BGA2344" s="1359"/>
      <c r="BGB2344" s="1359"/>
      <c r="BGC2344" s="1359"/>
      <c r="BGD2344" s="1359"/>
      <c r="BGE2344" s="1359"/>
      <c r="BGF2344" s="1359"/>
      <c r="BGG2344" s="1359"/>
      <c r="BGH2344" s="1359"/>
      <c r="BGI2344" s="1359"/>
      <c r="BGJ2344" s="1359"/>
      <c r="BGK2344" s="1359"/>
      <c r="BGL2344" s="1359"/>
      <c r="BGM2344" s="1359"/>
      <c r="BGN2344" s="1359"/>
      <c r="BGO2344" s="1359"/>
      <c r="BGP2344" s="1359"/>
      <c r="BGQ2344" s="1359"/>
      <c r="BGR2344" s="1359"/>
      <c r="BGS2344" s="1359"/>
      <c r="BGT2344" s="1359"/>
      <c r="BGU2344" s="1359"/>
      <c r="BGV2344" s="1359"/>
      <c r="BGW2344" s="1359"/>
      <c r="BGX2344" s="1359"/>
      <c r="BGY2344" s="1359"/>
      <c r="BGZ2344" s="1359"/>
      <c r="BHA2344" s="1359"/>
      <c r="BHB2344" s="1359"/>
      <c r="BHC2344" s="1359"/>
      <c r="BHD2344" s="1359"/>
      <c r="BHE2344" s="1359"/>
      <c r="BHF2344" s="1359"/>
      <c r="BHG2344" s="1359"/>
      <c r="BHH2344" s="1359"/>
      <c r="BHI2344" s="1359"/>
      <c r="BHJ2344" s="1359"/>
      <c r="BHK2344" s="1359"/>
      <c r="BHL2344" s="1359"/>
      <c r="BHM2344" s="1359"/>
      <c r="BHN2344" s="1359"/>
      <c r="BHO2344" s="1359"/>
      <c r="BHP2344" s="1359"/>
      <c r="BHQ2344" s="1359"/>
      <c r="BHR2344" s="1359"/>
      <c r="BHS2344" s="1359"/>
      <c r="BHT2344" s="1359"/>
      <c r="BHU2344" s="1359"/>
      <c r="BHV2344" s="1359"/>
      <c r="BHW2344" s="1359"/>
      <c r="BHX2344" s="1359"/>
      <c r="BHY2344" s="1359"/>
      <c r="BHZ2344" s="1359"/>
      <c r="BIA2344" s="1359"/>
      <c r="BIB2344" s="1359"/>
      <c r="BIC2344" s="1359"/>
      <c r="BID2344" s="1359"/>
      <c r="BIE2344" s="1359"/>
      <c r="BIF2344" s="1359"/>
      <c r="BIG2344" s="1359"/>
      <c r="BIH2344" s="1359"/>
      <c r="BII2344" s="1359"/>
      <c r="BIJ2344" s="1359"/>
      <c r="BIK2344" s="1359"/>
      <c r="BIL2344" s="1359"/>
      <c r="BIM2344" s="1359"/>
      <c r="BIN2344" s="1359"/>
      <c r="BIO2344" s="1359"/>
      <c r="BIP2344" s="1359"/>
      <c r="BIQ2344" s="1359"/>
      <c r="BIR2344" s="1359"/>
      <c r="BIS2344" s="1359"/>
      <c r="BIT2344" s="1359"/>
      <c r="BIU2344" s="1359"/>
      <c r="BIV2344" s="1359"/>
      <c r="BIW2344" s="1359"/>
      <c r="BIX2344" s="1359"/>
      <c r="BIY2344" s="1359"/>
      <c r="BIZ2344" s="1359"/>
      <c r="BJA2344" s="1359"/>
      <c r="BJB2344" s="1359"/>
      <c r="BJC2344" s="1359"/>
      <c r="BJD2344" s="1359"/>
      <c r="BJE2344" s="1359"/>
      <c r="BJF2344" s="1359"/>
      <c r="BJG2344" s="1359"/>
      <c r="BJH2344" s="1359"/>
      <c r="BJI2344" s="1359"/>
      <c r="BJJ2344" s="1359"/>
      <c r="BJK2344" s="1359"/>
      <c r="BJL2344" s="1359"/>
      <c r="BJM2344" s="1359"/>
      <c r="BJN2344" s="1359"/>
      <c r="BJO2344" s="1359"/>
      <c r="BJP2344" s="1359"/>
      <c r="BJQ2344" s="1359"/>
      <c r="BJR2344" s="1359"/>
      <c r="BJS2344" s="1359"/>
      <c r="BJT2344" s="1359"/>
      <c r="BJU2344" s="1359"/>
      <c r="BJV2344" s="1359"/>
      <c r="BJW2344" s="1359"/>
      <c r="BJX2344" s="1359"/>
      <c r="BJY2344" s="1359"/>
      <c r="BJZ2344" s="1359"/>
      <c r="BKA2344" s="1359"/>
      <c r="BKB2344" s="1359"/>
      <c r="BKC2344" s="1359"/>
      <c r="BKD2344" s="1359"/>
      <c r="BKE2344" s="1359"/>
      <c r="BKF2344" s="1359"/>
      <c r="BKG2344" s="1359"/>
      <c r="BKH2344" s="1359"/>
      <c r="BKI2344" s="1359"/>
      <c r="BKJ2344" s="1359"/>
      <c r="BKK2344" s="1359"/>
      <c r="BKL2344" s="1359"/>
      <c r="BKM2344" s="1359"/>
      <c r="BKN2344" s="1359"/>
      <c r="BKO2344" s="1359"/>
      <c r="BKP2344" s="1359"/>
      <c r="BKQ2344" s="1359"/>
      <c r="BKR2344" s="1359"/>
      <c r="BKS2344" s="1359"/>
      <c r="BKT2344" s="1359"/>
      <c r="BKU2344" s="1359"/>
      <c r="BKV2344" s="1359"/>
      <c r="BKW2344" s="1359"/>
      <c r="BKX2344" s="1359"/>
      <c r="BKY2344" s="1359"/>
      <c r="BKZ2344" s="1359"/>
      <c r="BLA2344" s="1359"/>
      <c r="BLB2344" s="1359"/>
      <c r="BLC2344" s="1359"/>
      <c r="BLD2344" s="1359"/>
      <c r="BLE2344" s="1359"/>
      <c r="BLF2344" s="1359"/>
      <c r="BLG2344" s="1359"/>
      <c r="BLH2344" s="1359"/>
      <c r="BLI2344" s="1359"/>
      <c r="BLJ2344" s="1359"/>
      <c r="BLK2344" s="1359"/>
      <c r="BLL2344" s="1359"/>
      <c r="BLM2344" s="1359"/>
      <c r="BLN2344" s="1359"/>
      <c r="BLO2344" s="1359"/>
      <c r="BLP2344" s="1359"/>
      <c r="BLQ2344" s="1359"/>
      <c r="BLR2344" s="1359"/>
      <c r="BLS2344" s="1359"/>
      <c r="BLT2344" s="1359"/>
      <c r="BLU2344" s="1359"/>
      <c r="BLV2344" s="1359"/>
      <c r="BLW2344" s="1359"/>
      <c r="BLX2344" s="1359"/>
      <c r="BLY2344" s="1359"/>
      <c r="BLZ2344" s="1359"/>
      <c r="BMA2344" s="1359"/>
      <c r="BMB2344" s="1359"/>
      <c r="BMC2344" s="1359"/>
      <c r="BMD2344" s="1359"/>
      <c r="BME2344" s="1359"/>
      <c r="BMF2344" s="1359"/>
      <c r="BMG2344" s="1359"/>
      <c r="BMH2344" s="1359"/>
      <c r="BMI2344" s="1359"/>
      <c r="BMJ2344" s="1359"/>
      <c r="BMK2344" s="1359"/>
      <c r="BML2344" s="1359"/>
      <c r="BMM2344" s="1359"/>
      <c r="BMN2344" s="1359"/>
      <c r="BMO2344" s="1359"/>
      <c r="BMP2344" s="1359"/>
      <c r="BMQ2344" s="1359"/>
      <c r="BMR2344" s="1359"/>
      <c r="BMS2344" s="1359"/>
      <c r="BMT2344" s="1359"/>
      <c r="BMU2344" s="1359"/>
      <c r="BMV2344" s="1359"/>
      <c r="BMW2344" s="1359"/>
      <c r="BMX2344" s="1359"/>
      <c r="BMY2344" s="1359"/>
      <c r="BMZ2344" s="1359"/>
      <c r="BNA2344" s="1359"/>
      <c r="BNB2344" s="1359"/>
      <c r="BNC2344" s="1359"/>
      <c r="BND2344" s="1359"/>
      <c r="BNE2344" s="1359"/>
      <c r="BNF2344" s="1359"/>
      <c r="BNG2344" s="1359"/>
      <c r="BNH2344" s="1359"/>
      <c r="BNI2344" s="1359"/>
      <c r="BNJ2344" s="1359"/>
      <c r="BNK2344" s="1359"/>
      <c r="BNL2344" s="1359"/>
      <c r="BNM2344" s="1359"/>
      <c r="BNN2344" s="1359"/>
      <c r="BNO2344" s="1359"/>
      <c r="BNP2344" s="1359"/>
      <c r="BNQ2344" s="1359"/>
      <c r="BNR2344" s="1359"/>
      <c r="BNS2344" s="1359"/>
      <c r="BNT2344" s="1359"/>
      <c r="BNU2344" s="1359"/>
      <c r="BNV2344" s="1359"/>
      <c r="BNW2344" s="1359"/>
      <c r="BNX2344" s="1359"/>
      <c r="BNY2344" s="1359"/>
      <c r="BNZ2344" s="1359"/>
      <c r="BOA2344" s="1359"/>
      <c r="BOB2344" s="1359"/>
      <c r="BOC2344" s="1359"/>
      <c r="BOD2344" s="1359"/>
      <c r="BOE2344" s="1359"/>
      <c r="BOF2344" s="1359"/>
      <c r="BOG2344" s="1359"/>
      <c r="BOH2344" s="1359"/>
      <c r="BOI2344" s="1359"/>
      <c r="BOJ2344" s="1359"/>
      <c r="BOK2344" s="1359"/>
      <c r="BOL2344" s="1359"/>
      <c r="BOM2344" s="1359"/>
      <c r="BON2344" s="1359"/>
      <c r="BOO2344" s="1359"/>
      <c r="BOP2344" s="1359"/>
      <c r="BOQ2344" s="1359"/>
      <c r="BOR2344" s="1359"/>
      <c r="BOS2344" s="1359"/>
      <c r="BOT2344" s="1359"/>
      <c r="BOU2344" s="1359"/>
      <c r="BOV2344" s="1359"/>
      <c r="BOW2344" s="1359"/>
      <c r="BOX2344" s="1359"/>
      <c r="BOY2344" s="1359"/>
      <c r="BOZ2344" s="1359"/>
      <c r="BPA2344" s="1359"/>
      <c r="BPB2344" s="1359"/>
      <c r="BPC2344" s="1359"/>
      <c r="BPD2344" s="1359"/>
      <c r="BPE2344" s="1359"/>
      <c r="BPF2344" s="1359"/>
      <c r="BPG2344" s="1359"/>
      <c r="BPH2344" s="1359"/>
      <c r="BPI2344" s="1359"/>
      <c r="BPJ2344" s="1359"/>
      <c r="BPK2344" s="1359"/>
      <c r="BPL2344" s="1359"/>
      <c r="BPM2344" s="1359"/>
      <c r="BPN2344" s="1359"/>
      <c r="BPO2344" s="1359"/>
      <c r="BPP2344" s="1359"/>
      <c r="BPQ2344" s="1359"/>
      <c r="BPR2344" s="1359"/>
      <c r="BPS2344" s="1359"/>
      <c r="BPT2344" s="1359"/>
      <c r="BPU2344" s="1359"/>
      <c r="BPV2344" s="1359"/>
      <c r="BPW2344" s="1359"/>
      <c r="BPX2344" s="1359"/>
      <c r="BPY2344" s="1359"/>
      <c r="BPZ2344" s="1359"/>
      <c r="BQA2344" s="1359"/>
      <c r="BQB2344" s="1359"/>
      <c r="BQC2344" s="1359"/>
      <c r="BQD2344" s="1359"/>
      <c r="BQE2344" s="1359"/>
      <c r="BQF2344" s="1359"/>
      <c r="BQG2344" s="1359"/>
      <c r="BQH2344" s="1359"/>
      <c r="BQI2344" s="1359"/>
      <c r="BQJ2344" s="1359"/>
      <c r="BQK2344" s="1359"/>
      <c r="BQL2344" s="1359"/>
      <c r="BQM2344" s="1359"/>
      <c r="BQN2344" s="1359"/>
      <c r="BQO2344" s="1359"/>
      <c r="BQP2344" s="1359"/>
      <c r="BQQ2344" s="1359"/>
      <c r="BQR2344" s="1359"/>
      <c r="BQS2344" s="1359"/>
      <c r="BQT2344" s="1359"/>
      <c r="BQU2344" s="1359"/>
      <c r="BQV2344" s="1359"/>
      <c r="BQW2344" s="1359"/>
      <c r="BQX2344" s="1359"/>
      <c r="BQY2344" s="1359"/>
      <c r="BQZ2344" s="1359"/>
      <c r="BRA2344" s="1359"/>
      <c r="BRB2344" s="1359"/>
      <c r="BRC2344" s="1359"/>
      <c r="BRD2344" s="1359"/>
      <c r="BRE2344" s="1359"/>
      <c r="BRF2344" s="1359"/>
      <c r="BRG2344" s="1359"/>
      <c r="BRH2344" s="1359"/>
      <c r="BRI2344" s="1359"/>
      <c r="BRJ2344" s="1359"/>
      <c r="BRK2344" s="1359"/>
      <c r="BRL2344" s="1359"/>
      <c r="BRM2344" s="1359"/>
      <c r="BRN2344" s="1359"/>
      <c r="BRO2344" s="1359"/>
      <c r="BRP2344" s="1359"/>
      <c r="BRQ2344" s="1359"/>
      <c r="BRR2344" s="1359"/>
      <c r="BRS2344" s="1359"/>
      <c r="BRT2344" s="1359"/>
      <c r="BRU2344" s="1359"/>
      <c r="BRV2344" s="1359"/>
      <c r="BRW2344" s="1359"/>
      <c r="BRX2344" s="1359"/>
      <c r="BRY2344" s="1359"/>
      <c r="BRZ2344" s="1359"/>
      <c r="BSA2344" s="1359"/>
      <c r="BSB2344" s="1359"/>
      <c r="BSC2344" s="1359"/>
      <c r="BSD2344" s="1359"/>
      <c r="BSE2344" s="1359"/>
      <c r="BSF2344" s="1359"/>
      <c r="BSG2344" s="1359"/>
      <c r="BSH2344" s="1359"/>
      <c r="BSI2344" s="1359"/>
      <c r="BSJ2344" s="1359"/>
      <c r="BSK2344" s="1359"/>
      <c r="BSL2344" s="1359"/>
      <c r="BSM2344" s="1359"/>
      <c r="BSN2344" s="1359"/>
      <c r="BSO2344" s="1359"/>
      <c r="BSP2344" s="1359"/>
      <c r="BSQ2344" s="1359"/>
      <c r="BSR2344" s="1359"/>
      <c r="BSS2344" s="1359"/>
      <c r="BST2344" s="1359"/>
      <c r="BSU2344" s="1359"/>
      <c r="BSV2344" s="1359"/>
      <c r="BSW2344" s="1359"/>
      <c r="BSX2344" s="1359"/>
      <c r="BSY2344" s="1359"/>
      <c r="BSZ2344" s="1359"/>
      <c r="BTA2344" s="1359"/>
      <c r="BTB2344" s="1359"/>
      <c r="BTC2344" s="1359"/>
      <c r="BTD2344" s="1359"/>
      <c r="BTE2344" s="1359"/>
      <c r="BTF2344" s="1359"/>
      <c r="BTG2344" s="1359"/>
      <c r="BTH2344" s="1359"/>
      <c r="BTI2344" s="1359"/>
      <c r="BTJ2344" s="1359"/>
      <c r="BTK2344" s="1359"/>
      <c r="BTL2344" s="1359"/>
      <c r="BTM2344" s="1359"/>
      <c r="BTN2344" s="1359"/>
      <c r="BTO2344" s="1359"/>
      <c r="BTP2344" s="1359"/>
      <c r="BTQ2344" s="1359"/>
      <c r="BTR2344" s="1359"/>
      <c r="BTS2344" s="1359"/>
      <c r="BTT2344" s="1359"/>
      <c r="BTU2344" s="1359"/>
      <c r="BTV2344" s="1359"/>
      <c r="BTW2344" s="1359"/>
      <c r="BTX2344" s="1359"/>
      <c r="BTY2344" s="1359"/>
      <c r="BTZ2344" s="1359"/>
      <c r="BUA2344" s="1359"/>
      <c r="BUB2344" s="1359"/>
      <c r="BUC2344" s="1359"/>
      <c r="BUD2344" s="1359"/>
      <c r="BUE2344" s="1359"/>
      <c r="BUF2344" s="1359"/>
      <c r="BUG2344" s="1359"/>
      <c r="BUH2344" s="1359"/>
      <c r="BUI2344" s="1359"/>
      <c r="BUJ2344" s="1359"/>
      <c r="BUK2344" s="1359"/>
      <c r="BUL2344" s="1359"/>
      <c r="BUM2344" s="1359"/>
      <c r="BUN2344" s="1359"/>
      <c r="BUO2344" s="1359"/>
      <c r="BUP2344" s="1359"/>
      <c r="BUQ2344" s="1359"/>
      <c r="BUR2344" s="1359"/>
      <c r="BUS2344" s="1359"/>
      <c r="BUT2344" s="1359"/>
      <c r="BUU2344" s="1359"/>
      <c r="BUV2344" s="1359"/>
      <c r="BUW2344" s="1359"/>
      <c r="BUX2344" s="1359"/>
      <c r="BUY2344" s="1359"/>
      <c r="BUZ2344" s="1359"/>
      <c r="BVA2344" s="1359"/>
      <c r="BVB2344" s="1359"/>
      <c r="BVC2344" s="1359"/>
      <c r="BVD2344" s="1359"/>
      <c r="BVE2344" s="1359"/>
      <c r="BVF2344" s="1359"/>
      <c r="BVG2344" s="1359"/>
      <c r="BVH2344" s="1359"/>
      <c r="BVI2344" s="1359"/>
      <c r="BVJ2344" s="1359"/>
      <c r="BVK2344" s="1359"/>
      <c r="BVL2344" s="1359"/>
      <c r="BVM2344" s="1359"/>
      <c r="BVN2344" s="1359"/>
      <c r="BVO2344" s="1359"/>
      <c r="BVP2344" s="1359"/>
      <c r="BVQ2344" s="1359"/>
      <c r="BVR2344" s="1359"/>
      <c r="BVS2344" s="1359"/>
      <c r="BVT2344" s="1359"/>
      <c r="BVU2344" s="1359"/>
      <c r="BVV2344" s="1359"/>
      <c r="BVW2344" s="1359"/>
      <c r="BVX2344" s="1359"/>
      <c r="BVY2344" s="1359"/>
      <c r="BVZ2344" s="1359"/>
      <c r="BWA2344" s="1359"/>
      <c r="BWB2344" s="1359"/>
      <c r="BWC2344" s="1359"/>
      <c r="BWD2344" s="1359"/>
      <c r="BWE2344" s="1359"/>
      <c r="BWF2344" s="1359"/>
      <c r="BWG2344" s="1359"/>
      <c r="BWH2344" s="1359"/>
      <c r="BWI2344" s="1359"/>
      <c r="BWJ2344" s="1359"/>
      <c r="BWK2344" s="1359"/>
      <c r="BWL2344" s="1359"/>
      <c r="BWM2344" s="1359"/>
      <c r="BWN2344" s="1359"/>
      <c r="BWO2344" s="1359"/>
      <c r="BWP2344" s="1359"/>
      <c r="BWQ2344" s="1359"/>
      <c r="BWR2344" s="1359"/>
      <c r="BWS2344" s="1359"/>
      <c r="BWT2344" s="1359"/>
      <c r="BWU2344" s="1359"/>
      <c r="BWV2344" s="1359"/>
      <c r="BWW2344" s="1359"/>
      <c r="BWX2344" s="1359"/>
      <c r="BWY2344" s="1359"/>
      <c r="BWZ2344" s="1359"/>
      <c r="BXA2344" s="1359"/>
      <c r="BXB2344" s="1359"/>
      <c r="BXC2344" s="1359"/>
      <c r="BXD2344" s="1359"/>
      <c r="BXE2344" s="1359"/>
      <c r="BXF2344" s="1359"/>
      <c r="BXG2344" s="1359"/>
      <c r="BXH2344" s="1359"/>
      <c r="BXI2344" s="1359"/>
      <c r="BXJ2344" s="1359"/>
      <c r="BXK2344" s="1359"/>
      <c r="BXL2344" s="1359"/>
      <c r="BXM2344" s="1359"/>
      <c r="BXN2344" s="1359"/>
      <c r="BXO2344" s="1359"/>
      <c r="BXP2344" s="1359"/>
      <c r="BXQ2344" s="1359"/>
      <c r="BXR2344" s="1359"/>
      <c r="BXS2344" s="1359"/>
      <c r="BXT2344" s="1359"/>
      <c r="BXU2344" s="1359"/>
      <c r="BXV2344" s="1359"/>
      <c r="BXW2344" s="1359"/>
      <c r="BXX2344" s="1359"/>
      <c r="BXY2344" s="1359"/>
      <c r="BXZ2344" s="1359"/>
      <c r="BYA2344" s="1359"/>
      <c r="BYB2344" s="1359"/>
      <c r="BYC2344" s="1359"/>
      <c r="BYD2344" s="1359"/>
      <c r="BYE2344" s="1359"/>
      <c r="BYF2344" s="1359"/>
      <c r="BYG2344" s="1359"/>
      <c r="BYH2344" s="1359"/>
      <c r="BYI2344" s="1359"/>
      <c r="BYJ2344" s="1359"/>
      <c r="BYK2344" s="1359"/>
      <c r="BYL2344" s="1359"/>
      <c r="BYM2344" s="1359"/>
      <c r="BYN2344" s="1359"/>
      <c r="BYO2344" s="1359"/>
      <c r="BYP2344" s="1359"/>
      <c r="BYQ2344" s="1359"/>
      <c r="BYR2344" s="1359"/>
      <c r="BYS2344" s="1359"/>
      <c r="BYT2344" s="1359"/>
      <c r="BYU2344" s="1359"/>
      <c r="BYV2344" s="1359"/>
      <c r="BYW2344" s="1359"/>
      <c r="BYX2344" s="1359"/>
      <c r="BYY2344" s="1359"/>
      <c r="BYZ2344" s="1359"/>
      <c r="BZA2344" s="1359"/>
      <c r="BZB2344" s="1359"/>
      <c r="BZC2344" s="1359"/>
      <c r="BZD2344" s="1359"/>
      <c r="BZE2344" s="1359"/>
      <c r="BZF2344" s="1359"/>
      <c r="BZG2344" s="1359"/>
      <c r="BZH2344" s="1359"/>
      <c r="BZI2344" s="1359"/>
      <c r="BZJ2344" s="1359"/>
      <c r="BZK2344" s="1359"/>
      <c r="BZL2344" s="1359"/>
      <c r="BZM2344" s="1359"/>
      <c r="BZN2344" s="1359"/>
      <c r="BZO2344" s="1359"/>
      <c r="BZP2344" s="1359"/>
      <c r="BZQ2344" s="1359"/>
      <c r="BZR2344" s="1359"/>
      <c r="BZS2344" s="1359"/>
      <c r="BZT2344" s="1359"/>
      <c r="BZU2344" s="1359"/>
      <c r="BZV2344" s="1359"/>
      <c r="BZW2344" s="1359"/>
      <c r="BZX2344" s="1359"/>
      <c r="BZY2344" s="1359"/>
      <c r="BZZ2344" s="1359"/>
      <c r="CAA2344" s="1359"/>
      <c r="CAB2344" s="1359"/>
      <c r="CAC2344" s="1359"/>
      <c r="CAD2344" s="1359"/>
      <c r="CAE2344" s="1359"/>
      <c r="CAF2344" s="1359"/>
      <c r="CAG2344" s="1359"/>
      <c r="CAH2344" s="1359"/>
      <c r="CAI2344" s="1359"/>
      <c r="CAJ2344" s="1359"/>
      <c r="CAK2344" s="1359"/>
      <c r="CAL2344" s="1359"/>
      <c r="CAM2344" s="1359"/>
      <c r="CAN2344" s="1359"/>
      <c r="CAO2344" s="1359"/>
      <c r="CAP2344" s="1359"/>
      <c r="CAQ2344" s="1359"/>
      <c r="CAR2344" s="1359"/>
      <c r="CAS2344" s="1359"/>
      <c r="CAT2344" s="1359"/>
      <c r="CAU2344" s="1359"/>
      <c r="CAV2344" s="1359"/>
      <c r="CAW2344" s="1359"/>
      <c r="CAX2344" s="1359"/>
      <c r="CAY2344" s="1359"/>
      <c r="CAZ2344" s="1359"/>
      <c r="CBA2344" s="1359"/>
      <c r="CBB2344" s="1359"/>
      <c r="CBC2344" s="1359"/>
      <c r="CBD2344" s="1359"/>
      <c r="CBE2344" s="1359"/>
      <c r="CBF2344" s="1359"/>
      <c r="CBG2344" s="1359"/>
      <c r="CBH2344" s="1359"/>
      <c r="CBI2344" s="1359"/>
      <c r="CBJ2344" s="1359"/>
      <c r="CBK2344" s="1359"/>
      <c r="CBL2344" s="1359"/>
      <c r="CBM2344" s="1359"/>
      <c r="CBN2344" s="1359"/>
      <c r="CBO2344" s="1359"/>
      <c r="CBP2344" s="1359"/>
      <c r="CBQ2344" s="1359"/>
      <c r="CBR2344" s="1359"/>
      <c r="CBS2344" s="1359"/>
      <c r="CBT2344" s="1359"/>
      <c r="CBU2344" s="1359"/>
      <c r="CBV2344" s="1359"/>
      <c r="CBW2344" s="1359"/>
      <c r="CBX2344" s="1359"/>
      <c r="CBY2344" s="1359"/>
      <c r="CBZ2344" s="1359"/>
      <c r="CCA2344" s="1359"/>
      <c r="CCB2344" s="1359"/>
      <c r="CCC2344" s="1359"/>
      <c r="CCD2344" s="1359"/>
      <c r="CCE2344" s="1359"/>
      <c r="CCF2344" s="1359"/>
      <c r="CCG2344" s="1359"/>
      <c r="CCH2344" s="1359"/>
      <c r="CCI2344" s="1359"/>
      <c r="CCJ2344" s="1359"/>
      <c r="CCK2344" s="1359"/>
      <c r="CCL2344" s="1359"/>
      <c r="CCM2344" s="1359"/>
      <c r="CCN2344" s="1359"/>
      <c r="CCO2344" s="1359"/>
      <c r="CCP2344" s="1359"/>
      <c r="CCQ2344" s="1359"/>
      <c r="CCR2344" s="1359"/>
      <c r="CCS2344" s="1359"/>
      <c r="CCT2344" s="1359"/>
      <c r="CCU2344" s="1359"/>
      <c r="CCV2344" s="1359"/>
      <c r="CCW2344" s="1359"/>
      <c r="CCX2344" s="1359"/>
      <c r="CCY2344" s="1359"/>
      <c r="CCZ2344" s="1359"/>
      <c r="CDA2344" s="1359"/>
      <c r="CDB2344" s="1359"/>
      <c r="CDC2344" s="1359"/>
      <c r="CDD2344" s="1359"/>
      <c r="CDE2344" s="1359"/>
      <c r="CDF2344" s="1359"/>
      <c r="CDG2344" s="1359"/>
      <c r="CDH2344" s="1359"/>
      <c r="CDI2344" s="1359"/>
      <c r="CDJ2344" s="1359"/>
      <c r="CDK2344" s="1359"/>
      <c r="CDL2344" s="1359"/>
      <c r="CDM2344" s="1359"/>
      <c r="CDN2344" s="1359"/>
      <c r="CDO2344" s="1359"/>
      <c r="CDP2344" s="1359"/>
      <c r="CDQ2344" s="1359"/>
      <c r="CDR2344" s="1359"/>
      <c r="CDS2344" s="1359"/>
      <c r="CDT2344" s="1359"/>
      <c r="CDU2344" s="1359"/>
      <c r="CDV2344" s="1359"/>
      <c r="CDW2344" s="1359"/>
      <c r="CDX2344" s="1359"/>
      <c r="CDY2344" s="1359"/>
      <c r="CDZ2344" s="1359"/>
      <c r="CEA2344" s="1359"/>
      <c r="CEB2344" s="1359"/>
      <c r="CEC2344" s="1359"/>
      <c r="CED2344" s="1359"/>
      <c r="CEE2344" s="1359"/>
      <c r="CEF2344" s="1359"/>
      <c r="CEG2344" s="1359"/>
      <c r="CEH2344" s="1359"/>
      <c r="CEI2344" s="1359"/>
      <c r="CEJ2344" s="1359"/>
      <c r="CEK2344" s="1359"/>
      <c r="CEL2344" s="1359"/>
      <c r="CEM2344" s="1359"/>
      <c r="CEN2344" s="1359"/>
      <c r="CEO2344" s="1359"/>
      <c r="CEP2344" s="1359"/>
      <c r="CEQ2344" s="1359"/>
      <c r="CER2344" s="1359"/>
      <c r="CES2344" s="1359"/>
      <c r="CET2344" s="1359"/>
      <c r="CEU2344" s="1359"/>
      <c r="CEV2344" s="1359"/>
      <c r="CEW2344" s="1359"/>
      <c r="CEX2344" s="1359"/>
      <c r="CEY2344" s="1359"/>
      <c r="CEZ2344" s="1359"/>
      <c r="CFA2344" s="1359"/>
      <c r="CFB2344" s="1359"/>
      <c r="CFC2344" s="1359"/>
      <c r="CFD2344" s="1359"/>
      <c r="CFE2344" s="1359"/>
      <c r="CFF2344" s="1359"/>
      <c r="CFG2344" s="1359"/>
      <c r="CFH2344" s="1359"/>
      <c r="CFI2344" s="1359"/>
      <c r="CFJ2344" s="1359"/>
      <c r="CFK2344" s="1359"/>
      <c r="CFL2344" s="1359"/>
      <c r="CFM2344" s="1359"/>
      <c r="CFN2344" s="1359"/>
      <c r="CFO2344" s="1359"/>
      <c r="CFP2344" s="1359"/>
      <c r="CFQ2344" s="1359"/>
      <c r="CFR2344" s="1359"/>
      <c r="CFS2344" s="1359"/>
      <c r="CFT2344" s="1359"/>
      <c r="CFU2344" s="1359"/>
      <c r="CFV2344" s="1359"/>
      <c r="CFW2344" s="1359"/>
      <c r="CFX2344" s="1359"/>
      <c r="CFY2344" s="1359"/>
      <c r="CFZ2344" s="1359"/>
      <c r="CGA2344" s="1359"/>
      <c r="CGB2344" s="1359"/>
      <c r="CGC2344" s="1359"/>
      <c r="CGD2344" s="1359"/>
      <c r="CGE2344" s="1359"/>
      <c r="CGF2344" s="1359"/>
      <c r="CGG2344" s="1359"/>
      <c r="CGH2344" s="1359"/>
      <c r="CGI2344" s="1359"/>
      <c r="CGJ2344" s="1359"/>
      <c r="CGK2344" s="1359"/>
      <c r="CGL2344" s="1359"/>
      <c r="CGM2344" s="1359"/>
      <c r="CGN2344" s="1359"/>
      <c r="CGO2344" s="1359"/>
      <c r="CGP2344" s="1359"/>
      <c r="CGQ2344" s="1359"/>
      <c r="CGR2344" s="1359"/>
      <c r="CGS2344" s="1359"/>
      <c r="CGT2344" s="1359"/>
      <c r="CGU2344" s="1359"/>
      <c r="CGV2344" s="1359"/>
      <c r="CGW2344" s="1359"/>
      <c r="CGX2344" s="1359"/>
      <c r="CGY2344" s="1359"/>
      <c r="CGZ2344" s="1359"/>
      <c r="CHA2344" s="1359"/>
      <c r="CHB2344" s="1359"/>
      <c r="CHC2344" s="1359"/>
      <c r="CHD2344" s="1359"/>
      <c r="CHE2344" s="1359"/>
      <c r="CHF2344" s="1359"/>
      <c r="CHG2344" s="1359"/>
      <c r="CHH2344" s="1359"/>
      <c r="CHI2344" s="1359"/>
      <c r="CHJ2344" s="1359"/>
      <c r="CHK2344" s="1359"/>
      <c r="CHL2344" s="1359"/>
      <c r="CHM2344" s="1359"/>
      <c r="CHN2344" s="1359"/>
      <c r="CHO2344" s="1359"/>
      <c r="CHP2344" s="1359"/>
      <c r="CHQ2344" s="1359"/>
      <c r="CHR2344" s="1359"/>
      <c r="CHS2344" s="1359"/>
      <c r="CHT2344" s="1359"/>
      <c r="CHU2344" s="1359"/>
      <c r="CHV2344" s="1359"/>
      <c r="CHW2344" s="1359"/>
      <c r="CHX2344" s="1359"/>
      <c r="CHY2344" s="1359"/>
      <c r="CHZ2344" s="1359"/>
      <c r="CIA2344" s="1359"/>
      <c r="CIB2344" s="1359"/>
      <c r="CIC2344" s="1359"/>
      <c r="CID2344" s="1359"/>
      <c r="CIE2344" s="1359"/>
      <c r="CIF2344" s="1359"/>
      <c r="CIG2344" s="1359"/>
      <c r="CIH2344" s="1359"/>
      <c r="CII2344" s="1359"/>
      <c r="CIJ2344" s="1359"/>
      <c r="CIK2344" s="1359"/>
      <c r="CIL2344" s="1359"/>
      <c r="CIM2344" s="1359"/>
      <c r="CIN2344" s="1359"/>
      <c r="CIO2344" s="1359"/>
      <c r="CIP2344" s="1359"/>
      <c r="CIQ2344" s="1359"/>
      <c r="CIR2344" s="1359"/>
      <c r="CIS2344" s="1359"/>
      <c r="CIT2344" s="1359"/>
      <c r="CIU2344" s="1359"/>
      <c r="CIV2344" s="1359"/>
      <c r="CIW2344" s="1359"/>
      <c r="CIX2344" s="1359"/>
      <c r="CIY2344" s="1359"/>
      <c r="CIZ2344" s="1359"/>
      <c r="CJA2344" s="1359"/>
      <c r="CJB2344" s="1359"/>
      <c r="CJC2344" s="1359"/>
      <c r="CJD2344" s="1359"/>
      <c r="CJE2344" s="1359"/>
      <c r="CJF2344" s="1359"/>
      <c r="CJG2344" s="1359"/>
      <c r="CJH2344" s="1359"/>
      <c r="CJI2344" s="1359"/>
      <c r="CJJ2344" s="1359"/>
      <c r="CJK2344" s="1359"/>
      <c r="CJL2344" s="1359"/>
      <c r="CJM2344" s="1359"/>
      <c r="CJN2344" s="1359"/>
      <c r="CJO2344" s="1359"/>
      <c r="CJP2344" s="1359"/>
      <c r="CJQ2344" s="1359"/>
      <c r="CJR2344" s="1359"/>
      <c r="CJS2344" s="1359"/>
      <c r="CJT2344" s="1359"/>
      <c r="CJU2344" s="1359"/>
      <c r="CJV2344" s="1359"/>
      <c r="CJW2344" s="1359"/>
      <c r="CJX2344" s="1359"/>
      <c r="CJY2344" s="1359"/>
      <c r="CJZ2344" s="1359"/>
      <c r="CKA2344" s="1359"/>
      <c r="CKB2344" s="1359"/>
      <c r="CKC2344" s="1359"/>
      <c r="CKD2344" s="1359"/>
      <c r="CKE2344" s="1359"/>
      <c r="CKF2344" s="1359"/>
      <c r="CKG2344" s="1359"/>
      <c r="CKH2344" s="1359"/>
      <c r="CKI2344" s="1359"/>
      <c r="CKJ2344" s="1359"/>
      <c r="CKK2344" s="1359"/>
      <c r="CKL2344" s="1359"/>
      <c r="CKM2344" s="1359"/>
      <c r="CKN2344" s="1359"/>
      <c r="CKO2344" s="1359"/>
      <c r="CKP2344" s="1359"/>
      <c r="CKQ2344" s="1359"/>
      <c r="CKR2344" s="1359"/>
      <c r="CKS2344" s="1359"/>
      <c r="CKT2344" s="1359"/>
      <c r="CKU2344" s="1359"/>
      <c r="CKV2344" s="1359"/>
      <c r="CKW2344" s="1359"/>
      <c r="CKX2344" s="1359"/>
      <c r="CKY2344" s="1359"/>
      <c r="CKZ2344" s="1359"/>
      <c r="CLA2344" s="1359"/>
      <c r="CLB2344" s="1359"/>
      <c r="CLC2344" s="1359"/>
      <c r="CLD2344" s="1359"/>
      <c r="CLE2344" s="1359"/>
      <c r="CLF2344" s="1359"/>
      <c r="CLG2344" s="1359"/>
      <c r="CLH2344" s="1359"/>
      <c r="CLI2344" s="1359"/>
      <c r="CLJ2344" s="1359"/>
      <c r="CLK2344" s="1359"/>
      <c r="CLL2344" s="1359"/>
      <c r="CLM2344" s="1359"/>
      <c r="CLN2344" s="1359"/>
      <c r="CLO2344" s="1359"/>
      <c r="CLP2344" s="1359"/>
      <c r="CLQ2344" s="1359"/>
      <c r="CLR2344" s="1359"/>
      <c r="CLS2344" s="1359"/>
      <c r="CLT2344" s="1359"/>
      <c r="CLU2344" s="1359"/>
      <c r="CLV2344" s="1359"/>
      <c r="CLW2344" s="1359"/>
      <c r="CLX2344" s="1359"/>
      <c r="CLY2344" s="1359"/>
      <c r="CLZ2344" s="1359"/>
      <c r="CMA2344" s="1359"/>
      <c r="CMB2344" s="1359"/>
      <c r="CMC2344" s="1359"/>
      <c r="CMD2344" s="1359"/>
      <c r="CME2344" s="1359"/>
      <c r="CMF2344" s="1359"/>
      <c r="CMG2344" s="1359"/>
      <c r="CMH2344" s="1359"/>
      <c r="CMI2344" s="1359"/>
      <c r="CMJ2344" s="1359"/>
      <c r="CMK2344" s="1359"/>
      <c r="CML2344" s="1359"/>
      <c r="CMM2344" s="1359"/>
      <c r="CMN2344" s="1359"/>
      <c r="CMO2344" s="1359"/>
      <c r="CMP2344" s="1359"/>
      <c r="CMQ2344" s="1359"/>
      <c r="CMR2344" s="1359"/>
      <c r="CMS2344" s="1359"/>
      <c r="CMT2344" s="1359"/>
      <c r="CMU2344" s="1359"/>
      <c r="CMV2344" s="1359"/>
      <c r="CMW2344" s="1359"/>
      <c r="CMX2344" s="1359"/>
      <c r="CMY2344" s="1359"/>
      <c r="CMZ2344" s="1359"/>
      <c r="CNA2344" s="1359"/>
      <c r="CNB2344" s="1359"/>
      <c r="CNC2344" s="1359"/>
      <c r="CND2344" s="1359"/>
      <c r="CNE2344" s="1359"/>
      <c r="CNF2344" s="1359"/>
      <c r="CNG2344" s="1359"/>
      <c r="CNH2344" s="1359"/>
      <c r="CNI2344" s="1359"/>
      <c r="CNJ2344" s="1359"/>
      <c r="CNK2344" s="1359"/>
      <c r="CNL2344" s="1359"/>
      <c r="CNM2344" s="1359"/>
      <c r="CNN2344" s="1359"/>
      <c r="CNO2344" s="1359"/>
      <c r="CNP2344" s="1359"/>
      <c r="CNQ2344" s="1359"/>
      <c r="CNR2344" s="1359"/>
      <c r="CNS2344" s="1359"/>
      <c r="CNT2344" s="1359"/>
      <c r="CNU2344" s="1359"/>
      <c r="CNV2344" s="1359"/>
      <c r="CNW2344" s="1359"/>
      <c r="CNX2344" s="1359"/>
      <c r="CNY2344" s="1359"/>
      <c r="CNZ2344" s="1359"/>
      <c r="COA2344" s="1359"/>
      <c r="COB2344" s="1359"/>
      <c r="COC2344" s="1359"/>
      <c r="COD2344" s="1359"/>
      <c r="COE2344" s="1359"/>
      <c r="COF2344" s="1359"/>
      <c r="COG2344" s="1359"/>
      <c r="COH2344" s="1359"/>
      <c r="COI2344" s="1359"/>
      <c r="COJ2344" s="1359"/>
      <c r="COK2344" s="1359"/>
      <c r="COL2344" s="1359"/>
      <c r="COM2344" s="1359"/>
      <c r="CON2344" s="1359"/>
      <c r="COO2344" s="1359"/>
      <c r="COP2344" s="1359"/>
      <c r="COQ2344" s="1359"/>
      <c r="COR2344" s="1359"/>
      <c r="COS2344" s="1359"/>
      <c r="COT2344" s="1359"/>
      <c r="COU2344" s="1359"/>
      <c r="COV2344" s="1359"/>
      <c r="COW2344" s="1359"/>
      <c r="COX2344" s="1359"/>
      <c r="COY2344" s="1359"/>
      <c r="COZ2344" s="1359"/>
      <c r="CPA2344" s="1359"/>
      <c r="CPB2344" s="1359"/>
      <c r="CPC2344" s="1359"/>
      <c r="CPD2344" s="1359"/>
      <c r="CPE2344" s="1359"/>
      <c r="CPF2344" s="1359"/>
      <c r="CPG2344" s="1359"/>
      <c r="CPH2344" s="1359"/>
      <c r="CPI2344" s="1359"/>
      <c r="CPJ2344" s="1359"/>
      <c r="CPK2344" s="1359"/>
      <c r="CPL2344" s="1359"/>
      <c r="CPM2344" s="1359"/>
      <c r="CPN2344" s="1359"/>
      <c r="CPO2344" s="1359"/>
      <c r="CPP2344" s="1359"/>
      <c r="CPQ2344" s="1359"/>
      <c r="CPR2344" s="1359"/>
      <c r="CPS2344" s="1359"/>
      <c r="CPT2344" s="1359"/>
      <c r="CPU2344" s="1359"/>
      <c r="CPV2344" s="1359"/>
      <c r="CPW2344" s="1359"/>
      <c r="CPX2344" s="1359"/>
      <c r="CPY2344" s="1359"/>
      <c r="CPZ2344" s="1359"/>
      <c r="CQA2344" s="1359"/>
      <c r="CQB2344" s="1359"/>
      <c r="CQC2344" s="1359"/>
      <c r="CQD2344" s="1359"/>
      <c r="CQE2344" s="1359"/>
      <c r="CQF2344" s="1359"/>
      <c r="CQG2344" s="1359"/>
      <c r="CQH2344" s="1359"/>
      <c r="CQI2344" s="1359"/>
      <c r="CQJ2344" s="1359"/>
      <c r="CQK2344" s="1359"/>
      <c r="CQL2344" s="1359"/>
      <c r="CQM2344" s="1359"/>
      <c r="CQN2344" s="1359"/>
      <c r="CQO2344" s="1359"/>
      <c r="CQP2344" s="1359"/>
      <c r="CQQ2344" s="1359"/>
      <c r="CQR2344" s="1359"/>
      <c r="CQS2344" s="1359"/>
      <c r="CQT2344" s="1359"/>
      <c r="CQU2344" s="1359"/>
      <c r="CQV2344" s="1359"/>
      <c r="CQW2344" s="1359"/>
      <c r="CQX2344" s="1359"/>
      <c r="CQY2344" s="1359"/>
      <c r="CQZ2344" s="1359"/>
      <c r="CRA2344" s="1359"/>
      <c r="CRB2344" s="1359"/>
      <c r="CRC2344" s="1359"/>
      <c r="CRD2344" s="1359"/>
      <c r="CRE2344" s="1359"/>
      <c r="CRF2344" s="1359"/>
      <c r="CRG2344" s="1359"/>
      <c r="CRH2344" s="1359"/>
      <c r="CRI2344" s="1359"/>
      <c r="CRJ2344" s="1359"/>
      <c r="CRK2344" s="1359"/>
      <c r="CRL2344" s="1359"/>
      <c r="CRM2344" s="1359"/>
      <c r="CRN2344" s="1359"/>
      <c r="CRO2344" s="1359"/>
      <c r="CRP2344" s="1359"/>
      <c r="CRQ2344" s="1359"/>
      <c r="CRR2344" s="1359"/>
      <c r="CRS2344" s="1359"/>
      <c r="CRT2344" s="1359"/>
      <c r="CRU2344" s="1359"/>
      <c r="CRV2344" s="1359"/>
      <c r="CRW2344" s="1359"/>
      <c r="CRX2344" s="1359"/>
      <c r="CRY2344" s="1359"/>
      <c r="CRZ2344" s="1359"/>
      <c r="CSA2344" s="1359"/>
      <c r="CSB2344" s="1359"/>
      <c r="CSC2344" s="1359"/>
      <c r="CSD2344" s="1359"/>
      <c r="CSE2344" s="1359"/>
      <c r="CSF2344" s="1359"/>
      <c r="CSG2344" s="1359"/>
      <c r="CSH2344" s="1359"/>
      <c r="CSI2344" s="1359"/>
      <c r="CSJ2344" s="1359"/>
      <c r="CSK2344" s="1359"/>
      <c r="CSL2344" s="1359"/>
      <c r="CSM2344" s="1359"/>
      <c r="CSN2344" s="1359"/>
      <c r="CSO2344" s="1359"/>
      <c r="CSP2344" s="1359"/>
      <c r="CSQ2344" s="1359"/>
      <c r="CSR2344" s="1359"/>
      <c r="CSS2344" s="1359"/>
      <c r="CST2344" s="1359"/>
      <c r="CSU2344" s="1359"/>
      <c r="CSV2344" s="1359"/>
      <c r="CSW2344" s="1359"/>
      <c r="CSX2344" s="1359"/>
      <c r="CSY2344" s="1359"/>
      <c r="CSZ2344" s="1359"/>
      <c r="CTA2344" s="1359"/>
      <c r="CTB2344" s="1359"/>
      <c r="CTC2344" s="1359"/>
      <c r="CTD2344" s="1359"/>
      <c r="CTE2344" s="1359"/>
      <c r="CTF2344" s="1359"/>
      <c r="CTG2344" s="1359"/>
      <c r="CTH2344" s="1359"/>
      <c r="CTI2344" s="1359"/>
      <c r="CTJ2344" s="1359"/>
      <c r="CTK2344" s="1359"/>
      <c r="CTL2344" s="1359"/>
      <c r="CTM2344" s="1359"/>
      <c r="CTN2344" s="1359"/>
      <c r="CTO2344" s="1359"/>
      <c r="CTP2344" s="1359"/>
      <c r="CTQ2344" s="1359"/>
      <c r="CTR2344" s="1359"/>
      <c r="CTS2344" s="1359"/>
      <c r="CTT2344" s="1359"/>
      <c r="CTU2344" s="1359"/>
      <c r="CTV2344" s="1359"/>
      <c r="CTW2344" s="1359"/>
      <c r="CTX2344" s="1359"/>
      <c r="CTY2344" s="1359"/>
      <c r="CTZ2344" s="1359"/>
      <c r="CUA2344" s="1359"/>
      <c r="CUB2344" s="1359"/>
      <c r="CUC2344" s="1359"/>
      <c r="CUD2344" s="1359"/>
      <c r="CUE2344" s="1359"/>
      <c r="CUF2344" s="1359"/>
      <c r="CUG2344" s="1359"/>
      <c r="CUH2344" s="1359"/>
      <c r="CUI2344" s="1359"/>
      <c r="CUJ2344" s="1359"/>
      <c r="CUK2344" s="1359"/>
      <c r="CUL2344" s="1359"/>
      <c r="CUM2344" s="1359"/>
      <c r="CUN2344" s="1359"/>
      <c r="CUO2344" s="1359"/>
      <c r="CUP2344" s="1359"/>
      <c r="CUQ2344" s="1359"/>
      <c r="CUR2344" s="1359"/>
      <c r="CUS2344" s="1359"/>
      <c r="CUT2344" s="1359"/>
      <c r="CUU2344" s="1359"/>
      <c r="CUV2344" s="1359"/>
      <c r="CUW2344" s="1359"/>
      <c r="CUX2344" s="1359"/>
      <c r="CUY2344" s="1359"/>
      <c r="CUZ2344" s="1359"/>
      <c r="CVA2344" s="1359"/>
      <c r="CVB2344" s="1359"/>
      <c r="CVC2344" s="1359"/>
      <c r="CVD2344" s="1359"/>
      <c r="CVE2344" s="1359"/>
      <c r="CVF2344" s="1359"/>
      <c r="CVG2344" s="1359"/>
      <c r="CVH2344" s="1359"/>
      <c r="CVI2344" s="1359"/>
      <c r="CVJ2344" s="1359"/>
      <c r="CVK2344" s="1359"/>
      <c r="CVL2344" s="1359"/>
      <c r="CVM2344" s="1359"/>
      <c r="CVN2344" s="1359"/>
      <c r="CVO2344" s="1359"/>
      <c r="CVP2344" s="1359"/>
      <c r="CVQ2344" s="1359"/>
      <c r="CVR2344" s="1359"/>
      <c r="CVS2344" s="1359"/>
      <c r="CVT2344" s="1359"/>
      <c r="CVU2344" s="1359"/>
      <c r="CVV2344" s="1359"/>
      <c r="CVW2344" s="1359"/>
      <c r="CVX2344" s="1359"/>
      <c r="CVY2344" s="1359"/>
      <c r="CVZ2344" s="1359"/>
      <c r="CWA2344" s="1359"/>
      <c r="CWB2344" s="1359"/>
      <c r="CWC2344" s="1359"/>
      <c r="CWD2344" s="1359"/>
      <c r="CWE2344" s="1359"/>
      <c r="CWF2344" s="1359"/>
      <c r="CWG2344" s="1359"/>
      <c r="CWH2344" s="1359"/>
      <c r="CWI2344" s="1359"/>
      <c r="CWJ2344" s="1359"/>
      <c r="CWK2344" s="1359"/>
      <c r="CWL2344" s="1359"/>
      <c r="CWM2344" s="1359"/>
      <c r="CWN2344" s="1359"/>
      <c r="CWO2344" s="1359"/>
      <c r="CWP2344" s="1359"/>
      <c r="CWQ2344" s="1359"/>
      <c r="CWR2344" s="1359"/>
      <c r="CWS2344" s="1359"/>
      <c r="CWT2344" s="1359"/>
      <c r="CWU2344" s="1359"/>
      <c r="CWV2344" s="1359"/>
      <c r="CWW2344" s="1359"/>
      <c r="CWX2344" s="1359"/>
      <c r="CWY2344" s="1359"/>
      <c r="CWZ2344" s="1359"/>
      <c r="CXA2344" s="1359"/>
      <c r="CXB2344" s="1359"/>
      <c r="CXC2344" s="1359"/>
      <c r="CXD2344" s="1359"/>
      <c r="CXE2344" s="1359"/>
      <c r="CXF2344" s="1359"/>
      <c r="CXG2344" s="1359"/>
      <c r="CXH2344" s="1359"/>
      <c r="CXI2344" s="1359"/>
      <c r="CXJ2344" s="1359"/>
      <c r="CXK2344" s="1359"/>
      <c r="CXL2344" s="1359"/>
      <c r="CXM2344" s="1359"/>
      <c r="CXN2344" s="1359"/>
      <c r="CXO2344" s="1359"/>
      <c r="CXP2344" s="1359"/>
      <c r="CXQ2344" s="1359"/>
      <c r="CXR2344" s="1359"/>
      <c r="CXS2344" s="1359"/>
      <c r="CXT2344" s="1359"/>
      <c r="CXU2344" s="1359"/>
      <c r="CXV2344" s="1359"/>
      <c r="CXW2344" s="1359"/>
      <c r="CXX2344" s="1359"/>
      <c r="CXY2344" s="1359"/>
      <c r="CXZ2344" s="1359"/>
      <c r="CYA2344" s="1359"/>
      <c r="CYB2344" s="1359"/>
      <c r="CYC2344" s="1359"/>
      <c r="CYD2344" s="1359"/>
      <c r="CYE2344" s="1359"/>
      <c r="CYF2344" s="1359"/>
      <c r="CYG2344" s="1359"/>
      <c r="CYH2344" s="1359"/>
      <c r="CYI2344" s="1359"/>
      <c r="CYJ2344" s="1359"/>
      <c r="CYK2344" s="1359"/>
      <c r="CYL2344" s="1359"/>
      <c r="CYM2344" s="1359"/>
      <c r="CYN2344" s="1359"/>
      <c r="CYO2344" s="1359"/>
      <c r="CYP2344" s="1359"/>
      <c r="CYQ2344" s="1359"/>
      <c r="CYR2344" s="1359"/>
      <c r="CYS2344" s="1359"/>
      <c r="CYT2344" s="1359"/>
      <c r="CYU2344" s="1359"/>
      <c r="CYV2344" s="1359"/>
      <c r="CYW2344" s="1359"/>
      <c r="CYX2344" s="1359"/>
      <c r="CYY2344" s="1359"/>
      <c r="CYZ2344" s="1359"/>
      <c r="CZA2344" s="1359"/>
      <c r="CZB2344" s="1359"/>
      <c r="CZC2344" s="1359"/>
      <c r="CZD2344" s="1359"/>
      <c r="CZE2344" s="1359"/>
      <c r="CZF2344" s="1359"/>
      <c r="CZG2344" s="1359"/>
      <c r="CZH2344" s="1359"/>
      <c r="CZI2344" s="1359"/>
      <c r="CZJ2344" s="1359"/>
      <c r="CZK2344" s="1359"/>
      <c r="CZL2344" s="1359"/>
      <c r="CZM2344" s="1359"/>
      <c r="CZN2344" s="1359"/>
      <c r="CZO2344" s="1359"/>
      <c r="CZP2344" s="1359"/>
      <c r="CZQ2344" s="1359"/>
      <c r="CZR2344" s="1359"/>
      <c r="CZS2344" s="1359"/>
      <c r="CZT2344" s="1359"/>
      <c r="CZU2344" s="1359"/>
      <c r="CZV2344" s="1359"/>
      <c r="CZW2344" s="1359"/>
      <c r="CZX2344" s="1359"/>
      <c r="CZY2344" s="1359"/>
      <c r="CZZ2344" s="1359"/>
      <c r="DAA2344" s="1359"/>
      <c r="DAB2344" s="1359"/>
      <c r="DAC2344" s="1359"/>
      <c r="DAD2344" s="1359"/>
      <c r="DAE2344" s="1359"/>
      <c r="DAF2344" s="1359"/>
      <c r="DAG2344" s="1359"/>
      <c r="DAH2344" s="1359"/>
      <c r="DAI2344" s="1359"/>
      <c r="DAJ2344" s="1359"/>
      <c r="DAK2344" s="1359"/>
      <c r="DAL2344" s="1359"/>
      <c r="DAM2344" s="1359"/>
      <c r="DAN2344" s="1359"/>
      <c r="DAO2344" s="1359"/>
      <c r="DAP2344" s="1359"/>
      <c r="DAQ2344" s="1359"/>
      <c r="DAR2344" s="1359"/>
      <c r="DAS2344" s="1359"/>
      <c r="DAT2344" s="1359"/>
      <c r="DAU2344" s="1359"/>
      <c r="DAV2344" s="1359"/>
      <c r="DAW2344" s="1359"/>
      <c r="DAX2344" s="1359"/>
      <c r="DAY2344" s="1359"/>
      <c r="DAZ2344" s="1359"/>
      <c r="DBA2344" s="1359"/>
      <c r="DBB2344" s="1359"/>
      <c r="DBC2344" s="1359"/>
      <c r="DBD2344" s="1359"/>
      <c r="DBE2344" s="1359"/>
      <c r="DBF2344" s="1359"/>
      <c r="DBG2344" s="1359"/>
      <c r="DBH2344" s="1359"/>
      <c r="DBI2344" s="1359"/>
      <c r="DBJ2344" s="1359"/>
      <c r="DBK2344" s="1359"/>
      <c r="DBL2344" s="1359"/>
      <c r="DBM2344" s="1359"/>
      <c r="DBN2344" s="1359"/>
      <c r="DBO2344" s="1359"/>
      <c r="DBP2344" s="1359"/>
      <c r="DBQ2344" s="1359"/>
      <c r="DBR2344" s="1359"/>
      <c r="DBS2344" s="1359"/>
      <c r="DBT2344" s="1359"/>
      <c r="DBU2344" s="1359"/>
      <c r="DBV2344" s="1359"/>
      <c r="DBW2344" s="1359"/>
      <c r="DBX2344" s="1359"/>
      <c r="DBY2344" s="1359"/>
      <c r="DBZ2344" s="1359"/>
      <c r="DCA2344" s="1359"/>
      <c r="DCB2344" s="1359"/>
      <c r="DCC2344" s="1359"/>
      <c r="DCD2344" s="1359"/>
      <c r="DCE2344" s="1359"/>
      <c r="DCF2344" s="1359"/>
      <c r="DCG2344" s="1359"/>
      <c r="DCH2344" s="1359"/>
      <c r="DCI2344" s="1359"/>
      <c r="DCJ2344" s="1359"/>
      <c r="DCK2344" s="1359"/>
      <c r="DCL2344" s="1359"/>
      <c r="DCM2344" s="1359"/>
      <c r="DCN2344" s="1359"/>
      <c r="DCO2344" s="1359"/>
      <c r="DCP2344" s="1359"/>
      <c r="DCQ2344" s="1359"/>
      <c r="DCR2344" s="1359"/>
      <c r="DCS2344" s="1359"/>
      <c r="DCT2344" s="1359"/>
      <c r="DCU2344" s="1359"/>
      <c r="DCV2344" s="1359"/>
      <c r="DCW2344" s="1359"/>
      <c r="DCX2344" s="1359"/>
      <c r="DCY2344" s="1359"/>
      <c r="DCZ2344" s="1359"/>
      <c r="DDA2344" s="1359"/>
      <c r="DDB2344" s="1359"/>
      <c r="DDC2344" s="1359"/>
      <c r="DDD2344" s="1359"/>
      <c r="DDE2344" s="1359"/>
      <c r="DDF2344" s="1359"/>
      <c r="DDG2344" s="1359"/>
      <c r="DDH2344" s="1359"/>
      <c r="DDI2344" s="1359"/>
      <c r="DDJ2344" s="1359"/>
      <c r="DDK2344" s="1359"/>
      <c r="DDL2344" s="1359"/>
      <c r="DDM2344" s="1359"/>
      <c r="DDN2344" s="1359"/>
      <c r="DDO2344" s="1359"/>
      <c r="DDP2344" s="1359"/>
      <c r="DDQ2344" s="1359"/>
      <c r="DDR2344" s="1359"/>
      <c r="DDS2344" s="1359"/>
      <c r="DDT2344" s="1359"/>
      <c r="DDU2344" s="1359"/>
      <c r="DDV2344" s="1359"/>
      <c r="DDW2344" s="1359"/>
      <c r="DDX2344" s="1359"/>
      <c r="DDY2344" s="1359"/>
      <c r="DDZ2344" s="1359"/>
      <c r="DEA2344" s="1359"/>
      <c r="DEB2344" s="1359"/>
      <c r="DEC2344" s="1359"/>
      <c r="DED2344" s="1359"/>
      <c r="DEE2344" s="1359"/>
      <c r="DEF2344" s="1359"/>
      <c r="DEG2344" s="1359"/>
      <c r="DEH2344" s="1359"/>
      <c r="DEI2344" s="1359"/>
      <c r="DEJ2344" s="1359"/>
      <c r="DEK2344" s="1359"/>
      <c r="DEL2344" s="1359"/>
      <c r="DEM2344" s="1359"/>
      <c r="DEN2344" s="1359"/>
      <c r="DEO2344" s="1359"/>
      <c r="DEP2344" s="1359"/>
      <c r="DEQ2344" s="1359"/>
      <c r="DER2344" s="1359"/>
      <c r="DES2344" s="1359"/>
      <c r="DET2344" s="1359"/>
      <c r="DEU2344" s="1359"/>
      <c r="DEV2344" s="1359"/>
      <c r="DEW2344" s="1359"/>
      <c r="DEX2344" s="1359"/>
      <c r="DEY2344" s="1359"/>
      <c r="DEZ2344" s="1359"/>
      <c r="DFA2344" s="1359"/>
      <c r="DFB2344" s="1359"/>
      <c r="DFC2344" s="1359"/>
      <c r="DFD2344" s="1359"/>
      <c r="DFE2344" s="1359"/>
      <c r="DFF2344" s="1359"/>
      <c r="DFG2344" s="1359"/>
      <c r="DFH2344" s="1359"/>
      <c r="DFI2344" s="1359"/>
      <c r="DFJ2344" s="1359"/>
      <c r="DFK2344" s="1359"/>
      <c r="DFL2344" s="1359"/>
      <c r="DFM2344" s="1359"/>
      <c r="DFN2344" s="1359"/>
      <c r="DFO2344" s="1359"/>
      <c r="DFP2344" s="1359"/>
      <c r="DFQ2344" s="1359"/>
      <c r="DFR2344" s="1359"/>
      <c r="DFS2344" s="1359"/>
      <c r="DFT2344" s="1359"/>
      <c r="DFU2344" s="1359"/>
      <c r="DFV2344" s="1359"/>
      <c r="DFW2344" s="1359"/>
      <c r="DFX2344" s="1359"/>
      <c r="DFY2344" s="1359"/>
      <c r="DFZ2344" s="1359"/>
      <c r="DGA2344" s="1359"/>
      <c r="DGB2344" s="1359"/>
      <c r="DGC2344" s="1359"/>
      <c r="DGD2344" s="1359"/>
      <c r="DGE2344" s="1359"/>
      <c r="DGF2344" s="1359"/>
      <c r="DGG2344" s="1359"/>
      <c r="DGH2344" s="1359"/>
      <c r="DGI2344" s="1359"/>
      <c r="DGJ2344" s="1359"/>
      <c r="DGK2344" s="1359"/>
      <c r="DGL2344" s="1359"/>
      <c r="DGM2344" s="1359"/>
      <c r="DGN2344" s="1359"/>
      <c r="DGO2344" s="1359"/>
      <c r="DGP2344" s="1359"/>
      <c r="DGQ2344" s="1359"/>
      <c r="DGR2344" s="1359"/>
      <c r="DGS2344" s="1359"/>
      <c r="DGT2344" s="1359"/>
      <c r="DGU2344" s="1359"/>
      <c r="DGV2344" s="1359"/>
      <c r="DGW2344" s="1359"/>
      <c r="DGX2344" s="1359"/>
      <c r="DGY2344" s="1359"/>
      <c r="DGZ2344" s="1359"/>
      <c r="DHA2344" s="1359"/>
      <c r="DHB2344" s="1359"/>
      <c r="DHC2344" s="1359"/>
      <c r="DHD2344" s="1359"/>
      <c r="DHE2344" s="1359"/>
      <c r="DHF2344" s="1359"/>
      <c r="DHG2344" s="1359"/>
      <c r="DHH2344" s="1359"/>
      <c r="DHI2344" s="1359"/>
      <c r="DHJ2344" s="1359"/>
      <c r="DHK2344" s="1359"/>
      <c r="DHL2344" s="1359"/>
      <c r="DHM2344" s="1359"/>
      <c r="DHN2344" s="1359"/>
      <c r="DHO2344" s="1359"/>
      <c r="DHP2344" s="1359"/>
      <c r="DHQ2344" s="1359"/>
      <c r="DHR2344" s="1359"/>
      <c r="DHS2344" s="1359"/>
      <c r="DHT2344" s="1359"/>
      <c r="DHU2344" s="1359"/>
      <c r="DHV2344" s="1359"/>
      <c r="DHW2344" s="1359"/>
      <c r="DHX2344" s="1359"/>
      <c r="DHY2344" s="1359"/>
      <c r="DHZ2344" s="1359"/>
      <c r="DIA2344" s="1359"/>
      <c r="DIB2344" s="1359"/>
      <c r="DIC2344" s="1359"/>
      <c r="DID2344" s="1359"/>
      <c r="DIE2344" s="1359"/>
      <c r="DIF2344" s="1359"/>
      <c r="DIG2344" s="1359"/>
      <c r="DIH2344" s="1359"/>
      <c r="DII2344" s="1359"/>
      <c r="DIJ2344" s="1359"/>
      <c r="DIK2344" s="1359"/>
      <c r="DIL2344" s="1359"/>
      <c r="DIM2344" s="1359"/>
      <c r="DIN2344" s="1359"/>
      <c r="DIO2344" s="1359"/>
      <c r="DIP2344" s="1359"/>
      <c r="DIQ2344" s="1359"/>
      <c r="DIR2344" s="1359"/>
      <c r="DIS2344" s="1359"/>
      <c r="DIT2344" s="1359"/>
      <c r="DIU2344" s="1359"/>
      <c r="DIV2344" s="1359"/>
      <c r="DIW2344" s="1359"/>
      <c r="DIX2344" s="1359"/>
      <c r="DIY2344" s="1359"/>
      <c r="DIZ2344" s="1359"/>
      <c r="DJA2344" s="1359"/>
      <c r="DJB2344" s="1359"/>
      <c r="DJC2344" s="1359"/>
      <c r="DJD2344" s="1359"/>
      <c r="DJE2344" s="1359"/>
      <c r="DJF2344" s="1359"/>
      <c r="DJG2344" s="1359"/>
      <c r="DJH2344" s="1359"/>
      <c r="DJI2344" s="1359"/>
      <c r="DJJ2344" s="1359"/>
      <c r="DJK2344" s="1359"/>
      <c r="DJL2344" s="1359"/>
      <c r="DJM2344" s="1359"/>
      <c r="DJN2344" s="1359"/>
      <c r="DJO2344" s="1359"/>
      <c r="DJP2344" s="1359"/>
      <c r="DJQ2344" s="1359"/>
      <c r="DJR2344" s="1359"/>
      <c r="DJS2344" s="1359"/>
      <c r="DJT2344" s="1359"/>
      <c r="DJU2344" s="1359"/>
      <c r="DJV2344" s="1359"/>
      <c r="DJW2344" s="1359"/>
      <c r="DJX2344" s="1359"/>
      <c r="DJY2344" s="1359"/>
      <c r="DJZ2344" s="1359"/>
      <c r="DKA2344" s="1359"/>
      <c r="DKB2344" s="1359"/>
      <c r="DKC2344" s="1359"/>
      <c r="DKD2344" s="1359"/>
      <c r="DKE2344" s="1359"/>
      <c r="DKF2344" s="1359"/>
      <c r="DKG2344" s="1359"/>
      <c r="DKH2344" s="1359"/>
      <c r="DKI2344" s="1359"/>
      <c r="DKJ2344" s="1359"/>
      <c r="DKK2344" s="1359"/>
      <c r="DKL2344" s="1359"/>
      <c r="DKM2344" s="1359"/>
      <c r="DKN2344" s="1359"/>
      <c r="DKO2344" s="1359"/>
      <c r="DKP2344" s="1359"/>
      <c r="DKQ2344" s="1359"/>
      <c r="DKR2344" s="1359"/>
      <c r="DKS2344" s="1359"/>
      <c r="DKT2344" s="1359"/>
      <c r="DKU2344" s="1359"/>
      <c r="DKV2344" s="1359"/>
      <c r="DKW2344" s="1359"/>
      <c r="DKX2344" s="1359"/>
      <c r="DKY2344" s="1359"/>
      <c r="DKZ2344" s="1359"/>
      <c r="DLA2344" s="1359"/>
      <c r="DLB2344" s="1359"/>
      <c r="DLC2344" s="1359"/>
      <c r="DLD2344" s="1359"/>
      <c r="DLE2344" s="1359"/>
      <c r="DLF2344" s="1359"/>
      <c r="DLG2344" s="1359"/>
      <c r="DLH2344" s="1359"/>
      <c r="DLI2344" s="1359"/>
      <c r="DLJ2344" s="1359"/>
      <c r="DLK2344" s="1359"/>
      <c r="DLL2344" s="1359"/>
      <c r="DLM2344" s="1359"/>
      <c r="DLN2344" s="1359"/>
      <c r="DLO2344" s="1359"/>
      <c r="DLP2344" s="1359"/>
      <c r="DLQ2344" s="1359"/>
      <c r="DLR2344" s="1359"/>
      <c r="DLS2344" s="1359"/>
      <c r="DLT2344" s="1359"/>
      <c r="DLU2344" s="1359"/>
      <c r="DLV2344" s="1359"/>
      <c r="DLW2344" s="1359"/>
      <c r="DLX2344" s="1359"/>
      <c r="DLY2344" s="1359"/>
      <c r="DLZ2344" s="1359"/>
      <c r="DMA2344" s="1359"/>
      <c r="DMB2344" s="1359"/>
      <c r="DMC2344" s="1359"/>
      <c r="DMD2344" s="1359"/>
      <c r="DME2344" s="1359"/>
      <c r="DMF2344" s="1359"/>
      <c r="DMG2344" s="1359"/>
      <c r="DMH2344" s="1359"/>
      <c r="DMI2344" s="1359"/>
      <c r="DMJ2344" s="1359"/>
      <c r="DMK2344" s="1359"/>
      <c r="DML2344" s="1359"/>
      <c r="DMM2344" s="1359"/>
      <c r="DMN2344" s="1359"/>
      <c r="DMO2344" s="1359"/>
      <c r="DMP2344" s="1359"/>
      <c r="DMQ2344" s="1359"/>
      <c r="DMR2344" s="1359"/>
      <c r="DMS2344" s="1359"/>
      <c r="DMT2344" s="1359"/>
      <c r="DMU2344" s="1359"/>
      <c r="DMV2344" s="1359"/>
      <c r="DMW2344" s="1359"/>
      <c r="DMX2344" s="1359"/>
      <c r="DMY2344" s="1359"/>
      <c r="DMZ2344" s="1359"/>
      <c r="DNA2344" s="1359"/>
      <c r="DNB2344" s="1359"/>
      <c r="DNC2344" s="1359"/>
      <c r="DND2344" s="1359"/>
      <c r="DNE2344" s="1359"/>
      <c r="DNF2344" s="1359"/>
      <c r="DNG2344" s="1359"/>
      <c r="DNH2344" s="1359"/>
      <c r="DNI2344" s="1359"/>
      <c r="DNJ2344" s="1359"/>
      <c r="DNK2344" s="1359"/>
      <c r="DNL2344" s="1359"/>
      <c r="DNM2344" s="1359"/>
      <c r="DNN2344" s="1359"/>
      <c r="DNO2344" s="1359"/>
      <c r="DNP2344" s="1359"/>
      <c r="DNQ2344" s="1359"/>
      <c r="DNR2344" s="1359"/>
      <c r="DNS2344" s="1359"/>
      <c r="DNT2344" s="1359"/>
      <c r="DNU2344" s="1359"/>
      <c r="DNV2344" s="1359"/>
      <c r="DNW2344" s="1359"/>
      <c r="DNX2344" s="1359"/>
      <c r="DNY2344" s="1359"/>
      <c r="DNZ2344" s="1359"/>
      <c r="DOA2344" s="1359"/>
      <c r="DOB2344" s="1359"/>
      <c r="DOC2344" s="1359"/>
      <c r="DOD2344" s="1359"/>
      <c r="DOE2344" s="1359"/>
      <c r="DOF2344" s="1359"/>
      <c r="DOG2344" s="1359"/>
      <c r="DOH2344" s="1359"/>
      <c r="DOI2344" s="1359"/>
      <c r="DOJ2344" s="1359"/>
      <c r="DOK2344" s="1359"/>
      <c r="DOL2344" s="1359"/>
      <c r="DOM2344" s="1359"/>
      <c r="DON2344" s="1359"/>
      <c r="DOO2344" s="1359"/>
      <c r="DOP2344" s="1359"/>
      <c r="DOQ2344" s="1359"/>
      <c r="DOR2344" s="1359"/>
      <c r="DOS2344" s="1359"/>
      <c r="DOT2344" s="1359"/>
      <c r="DOU2344" s="1359"/>
      <c r="DOV2344" s="1359"/>
      <c r="DOW2344" s="1359"/>
      <c r="DOX2344" s="1359"/>
      <c r="DOY2344" s="1359"/>
      <c r="DOZ2344" s="1359"/>
      <c r="DPA2344" s="1359"/>
      <c r="DPB2344" s="1359"/>
      <c r="DPC2344" s="1359"/>
      <c r="DPD2344" s="1359"/>
      <c r="DPE2344" s="1359"/>
      <c r="DPF2344" s="1359"/>
      <c r="DPG2344" s="1359"/>
      <c r="DPH2344" s="1359"/>
      <c r="DPI2344" s="1359"/>
      <c r="DPJ2344" s="1359"/>
      <c r="DPK2344" s="1359"/>
      <c r="DPL2344" s="1359"/>
      <c r="DPM2344" s="1359"/>
      <c r="DPN2344" s="1359"/>
      <c r="DPO2344" s="1359"/>
      <c r="DPP2344" s="1359"/>
      <c r="DPQ2344" s="1359"/>
      <c r="DPR2344" s="1359"/>
      <c r="DPS2344" s="1359"/>
      <c r="DPT2344" s="1359"/>
      <c r="DPU2344" s="1359"/>
      <c r="DPV2344" s="1359"/>
      <c r="DPW2344" s="1359"/>
      <c r="DPX2344" s="1359"/>
      <c r="DPY2344" s="1359"/>
      <c r="DPZ2344" s="1359"/>
      <c r="DQA2344" s="1359"/>
      <c r="DQB2344" s="1359"/>
      <c r="DQC2344" s="1359"/>
      <c r="DQD2344" s="1359"/>
      <c r="DQE2344" s="1359"/>
      <c r="DQF2344" s="1359"/>
      <c r="DQG2344" s="1359"/>
      <c r="DQH2344" s="1359"/>
      <c r="DQI2344" s="1359"/>
      <c r="DQJ2344" s="1359"/>
      <c r="DQK2344" s="1359"/>
      <c r="DQL2344" s="1359"/>
      <c r="DQM2344" s="1359"/>
      <c r="DQN2344" s="1359"/>
      <c r="DQO2344" s="1359"/>
      <c r="DQP2344" s="1359"/>
      <c r="DQQ2344" s="1359"/>
      <c r="DQR2344" s="1359"/>
      <c r="DQS2344" s="1359"/>
      <c r="DQT2344" s="1359"/>
      <c r="DQU2344" s="1359"/>
      <c r="DQV2344" s="1359"/>
      <c r="DQW2344" s="1359"/>
      <c r="DQX2344" s="1359"/>
      <c r="DQY2344" s="1359"/>
      <c r="DQZ2344" s="1359"/>
      <c r="DRA2344" s="1359"/>
      <c r="DRB2344" s="1359"/>
      <c r="DRC2344" s="1359"/>
      <c r="DRD2344" s="1359"/>
      <c r="DRE2344" s="1359"/>
      <c r="DRF2344" s="1359"/>
      <c r="DRG2344" s="1359"/>
      <c r="DRH2344" s="1359"/>
      <c r="DRI2344" s="1359"/>
      <c r="DRJ2344" s="1359"/>
      <c r="DRK2344" s="1359"/>
      <c r="DRL2344" s="1359"/>
      <c r="DRM2344" s="1359"/>
      <c r="DRN2344" s="1359"/>
      <c r="DRO2344" s="1359"/>
      <c r="DRP2344" s="1359"/>
      <c r="DRQ2344" s="1359"/>
      <c r="DRR2344" s="1359"/>
      <c r="DRS2344" s="1359"/>
      <c r="DRT2344" s="1359"/>
      <c r="DRU2344" s="1359"/>
      <c r="DRV2344" s="1359"/>
      <c r="DRW2344" s="1359"/>
      <c r="DRX2344" s="1359"/>
      <c r="DRY2344" s="1359"/>
      <c r="DRZ2344" s="1359"/>
      <c r="DSA2344" s="1359"/>
      <c r="DSB2344" s="1359"/>
      <c r="DSC2344" s="1359"/>
      <c r="DSD2344" s="1359"/>
      <c r="DSE2344" s="1359"/>
      <c r="DSF2344" s="1359"/>
      <c r="DSG2344" s="1359"/>
      <c r="DSH2344" s="1359"/>
      <c r="DSI2344" s="1359"/>
      <c r="DSJ2344" s="1359"/>
      <c r="DSK2344" s="1359"/>
      <c r="DSL2344" s="1359"/>
      <c r="DSM2344" s="1359"/>
      <c r="DSN2344" s="1359"/>
      <c r="DSO2344" s="1359"/>
      <c r="DSP2344" s="1359"/>
      <c r="DSQ2344" s="1359"/>
      <c r="DSR2344" s="1359"/>
      <c r="DSS2344" s="1359"/>
      <c r="DST2344" s="1359"/>
      <c r="DSU2344" s="1359"/>
      <c r="DSV2344" s="1359"/>
      <c r="DSW2344" s="1359"/>
      <c r="DSX2344" s="1359"/>
      <c r="DSY2344" s="1359"/>
      <c r="DSZ2344" s="1359"/>
      <c r="DTA2344" s="1359"/>
      <c r="DTB2344" s="1359"/>
      <c r="DTC2344" s="1359"/>
      <c r="DTD2344" s="1359"/>
      <c r="DTE2344" s="1359"/>
      <c r="DTF2344" s="1359"/>
      <c r="DTG2344" s="1359"/>
      <c r="DTH2344" s="1359"/>
      <c r="DTI2344" s="1359"/>
      <c r="DTJ2344" s="1359"/>
      <c r="DTK2344" s="1359"/>
      <c r="DTL2344" s="1359"/>
      <c r="DTM2344" s="1359"/>
      <c r="DTN2344" s="1359"/>
      <c r="DTO2344" s="1359"/>
      <c r="DTP2344" s="1359"/>
      <c r="DTQ2344" s="1359"/>
      <c r="DTR2344" s="1359"/>
      <c r="DTS2344" s="1359"/>
      <c r="DTT2344" s="1359"/>
      <c r="DTU2344" s="1359"/>
      <c r="DTV2344" s="1359"/>
      <c r="DTW2344" s="1359"/>
      <c r="DTX2344" s="1359"/>
      <c r="DTY2344" s="1359"/>
      <c r="DTZ2344" s="1359"/>
      <c r="DUA2344" s="1359"/>
      <c r="DUB2344" s="1359"/>
      <c r="DUC2344" s="1359"/>
      <c r="DUD2344" s="1359"/>
      <c r="DUE2344" s="1359"/>
      <c r="DUF2344" s="1359"/>
      <c r="DUG2344" s="1359"/>
      <c r="DUH2344" s="1359"/>
      <c r="DUI2344" s="1359"/>
      <c r="DUJ2344" s="1359"/>
      <c r="DUK2344" s="1359"/>
      <c r="DUL2344" s="1359"/>
      <c r="DUM2344" s="1359"/>
      <c r="DUN2344" s="1359"/>
      <c r="DUO2344" s="1359"/>
      <c r="DUP2344" s="1359"/>
      <c r="DUQ2344" s="1359"/>
      <c r="DUR2344" s="1359"/>
      <c r="DUS2344" s="1359"/>
      <c r="DUT2344" s="1359"/>
      <c r="DUU2344" s="1359"/>
      <c r="DUV2344" s="1359"/>
      <c r="DUW2344" s="1359"/>
      <c r="DUX2344" s="1359"/>
      <c r="DUY2344" s="1359"/>
      <c r="DUZ2344" s="1359"/>
      <c r="DVA2344" s="1359"/>
      <c r="DVB2344" s="1359"/>
      <c r="DVC2344" s="1359"/>
      <c r="DVD2344" s="1359"/>
      <c r="DVE2344" s="1359"/>
      <c r="DVF2344" s="1359"/>
      <c r="DVG2344" s="1359"/>
      <c r="DVH2344" s="1359"/>
      <c r="DVI2344" s="1359"/>
      <c r="DVJ2344" s="1359"/>
      <c r="DVK2344" s="1359"/>
      <c r="DVL2344" s="1359"/>
      <c r="DVM2344" s="1359"/>
      <c r="DVN2344" s="1359"/>
      <c r="DVO2344" s="1359"/>
      <c r="DVP2344" s="1359"/>
      <c r="DVQ2344" s="1359"/>
      <c r="DVR2344" s="1359"/>
      <c r="DVS2344" s="1359"/>
      <c r="DVT2344" s="1359"/>
      <c r="DVU2344" s="1359"/>
      <c r="DVV2344" s="1359"/>
      <c r="DVW2344" s="1359"/>
      <c r="DVX2344" s="1359"/>
      <c r="DVY2344" s="1359"/>
      <c r="DVZ2344" s="1359"/>
      <c r="DWA2344" s="1359"/>
      <c r="DWB2344" s="1359"/>
      <c r="DWC2344" s="1359"/>
      <c r="DWD2344" s="1359"/>
      <c r="DWE2344" s="1359"/>
      <c r="DWF2344" s="1359"/>
      <c r="DWG2344" s="1359"/>
      <c r="DWH2344" s="1359"/>
      <c r="DWI2344" s="1359"/>
      <c r="DWJ2344" s="1359"/>
      <c r="DWK2344" s="1359"/>
      <c r="DWL2344" s="1359"/>
      <c r="DWM2344" s="1359"/>
      <c r="DWN2344" s="1359"/>
      <c r="DWO2344" s="1359"/>
      <c r="DWP2344" s="1359"/>
      <c r="DWQ2344" s="1359"/>
      <c r="DWR2344" s="1359"/>
      <c r="DWS2344" s="1359"/>
      <c r="DWT2344" s="1359"/>
      <c r="DWU2344" s="1359"/>
      <c r="DWV2344" s="1359"/>
      <c r="DWW2344" s="1359"/>
      <c r="DWX2344" s="1359"/>
      <c r="DWY2344" s="1359"/>
      <c r="DWZ2344" s="1359"/>
      <c r="DXA2344" s="1359"/>
      <c r="DXB2344" s="1359"/>
      <c r="DXC2344" s="1359"/>
      <c r="DXD2344" s="1359"/>
      <c r="DXE2344" s="1359"/>
      <c r="DXF2344" s="1359"/>
      <c r="DXG2344" s="1359"/>
      <c r="DXH2344" s="1359"/>
      <c r="DXI2344" s="1359"/>
      <c r="DXJ2344" s="1359"/>
      <c r="DXK2344" s="1359"/>
      <c r="DXL2344" s="1359"/>
      <c r="DXM2344" s="1359"/>
      <c r="DXN2344" s="1359"/>
      <c r="DXO2344" s="1359"/>
      <c r="DXP2344" s="1359"/>
      <c r="DXQ2344" s="1359"/>
      <c r="DXR2344" s="1359"/>
      <c r="DXS2344" s="1359"/>
      <c r="DXT2344" s="1359"/>
      <c r="DXU2344" s="1359"/>
      <c r="DXV2344" s="1359"/>
      <c r="DXW2344" s="1359"/>
      <c r="DXX2344" s="1359"/>
      <c r="DXY2344" s="1359"/>
      <c r="DXZ2344" s="1359"/>
      <c r="DYA2344" s="1359"/>
      <c r="DYB2344" s="1359"/>
      <c r="DYC2344" s="1359"/>
      <c r="DYD2344" s="1359"/>
      <c r="DYE2344" s="1359"/>
      <c r="DYF2344" s="1359"/>
      <c r="DYG2344" s="1359"/>
      <c r="DYH2344" s="1359"/>
      <c r="DYI2344" s="1359"/>
      <c r="DYJ2344" s="1359"/>
      <c r="DYK2344" s="1359"/>
      <c r="DYL2344" s="1359"/>
      <c r="DYM2344" s="1359"/>
      <c r="DYN2344" s="1359"/>
      <c r="DYO2344" s="1359"/>
      <c r="DYP2344" s="1359"/>
      <c r="DYQ2344" s="1359"/>
      <c r="DYR2344" s="1359"/>
      <c r="DYS2344" s="1359"/>
      <c r="DYT2344" s="1359"/>
      <c r="DYU2344" s="1359"/>
      <c r="DYV2344" s="1359"/>
      <c r="DYW2344" s="1359"/>
      <c r="DYX2344" s="1359"/>
      <c r="DYY2344" s="1359"/>
      <c r="DYZ2344" s="1359"/>
      <c r="DZA2344" s="1359"/>
      <c r="DZB2344" s="1359"/>
      <c r="DZC2344" s="1359"/>
      <c r="DZD2344" s="1359"/>
      <c r="DZE2344" s="1359"/>
      <c r="DZF2344" s="1359"/>
      <c r="DZG2344" s="1359"/>
      <c r="DZH2344" s="1359"/>
      <c r="DZI2344" s="1359"/>
      <c r="DZJ2344" s="1359"/>
      <c r="DZK2344" s="1359"/>
      <c r="DZL2344" s="1359"/>
      <c r="DZM2344" s="1359"/>
      <c r="DZN2344" s="1359"/>
      <c r="DZO2344" s="1359"/>
      <c r="DZP2344" s="1359"/>
      <c r="DZQ2344" s="1359"/>
      <c r="DZR2344" s="1359"/>
      <c r="DZS2344" s="1359"/>
      <c r="DZT2344" s="1359"/>
      <c r="DZU2344" s="1359"/>
      <c r="DZV2344" s="1359"/>
      <c r="DZW2344" s="1359"/>
      <c r="DZX2344" s="1359"/>
      <c r="DZY2344" s="1359"/>
      <c r="DZZ2344" s="1359"/>
      <c r="EAA2344" s="1359"/>
      <c r="EAB2344" s="1359"/>
      <c r="EAC2344" s="1359"/>
      <c r="EAD2344" s="1359"/>
      <c r="EAE2344" s="1359"/>
      <c r="EAF2344" s="1359"/>
      <c r="EAG2344" s="1359"/>
      <c r="EAH2344" s="1359"/>
      <c r="EAI2344" s="1359"/>
      <c r="EAJ2344" s="1359"/>
      <c r="EAK2344" s="1359"/>
      <c r="EAL2344" s="1359"/>
      <c r="EAM2344" s="1359"/>
      <c r="EAN2344" s="1359"/>
      <c r="EAO2344" s="1359"/>
      <c r="EAP2344" s="1359"/>
      <c r="EAQ2344" s="1359"/>
      <c r="EAR2344" s="1359"/>
      <c r="EAS2344" s="1359"/>
      <c r="EAT2344" s="1359"/>
      <c r="EAU2344" s="1359"/>
      <c r="EAV2344" s="1359"/>
      <c r="EAW2344" s="1359"/>
      <c r="EAX2344" s="1359"/>
      <c r="EAY2344" s="1359"/>
      <c r="EAZ2344" s="1359"/>
      <c r="EBA2344" s="1359"/>
      <c r="EBB2344" s="1359"/>
      <c r="EBC2344" s="1359"/>
      <c r="EBD2344" s="1359"/>
      <c r="EBE2344" s="1359"/>
      <c r="EBF2344" s="1359"/>
      <c r="EBG2344" s="1359"/>
      <c r="EBH2344" s="1359"/>
      <c r="EBI2344" s="1359"/>
      <c r="EBJ2344" s="1359"/>
      <c r="EBK2344" s="1359"/>
      <c r="EBL2344" s="1359"/>
      <c r="EBM2344" s="1359"/>
      <c r="EBN2344" s="1359"/>
      <c r="EBO2344" s="1359"/>
      <c r="EBP2344" s="1359"/>
      <c r="EBQ2344" s="1359"/>
      <c r="EBR2344" s="1359"/>
      <c r="EBS2344" s="1359"/>
      <c r="EBT2344" s="1359"/>
      <c r="EBU2344" s="1359"/>
      <c r="EBV2344" s="1359"/>
      <c r="EBW2344" s="1359"/>
      <c r="EBX2344" s="1359"/>
      <c r="EBY2344" s="1359"/>
      <c r="EBZ2344" s="1359"/>
      <c r="ECA2344" s="1359"/>
      <c r="ECB2344" s="1359"/>
      <c r="ECC2344" s="1359"/>
      <c r="ECD2344" s="1359"/>
      <c r="ECE2344" s="1359"/>
      <c r="ECF2344" s="1359"/>
      <c r="ECG2344" s="1359"/>
      <c r="ECH2344" s="1359"/>
      <c r="ECI2344" s="1359"/>
      <c r="ECJ2344" s="1359"/>
      <c r="ECK2344" s="1359"/>
      <c r="ECL2344" s="1359"/>
      <c r="ECM2344" s="1359"/>
      <c r="ECN2344" s="1359"/>
      <c r="ECO2344" s="1359"/>
      <c r="ECP2344" s="1359"/>
      <c r="ECQ2344" s="1359"/>
      <c r="ECR2344" s="1359"/>
      <c r="ECS2344" s="1359"/>
      <c r="ECT2344" s="1359"/>
      <c r="ECU2344" s="1359"/>
      <c r="ECV2344" s="1359"/>
      <c r="ECW2344" s="1359"/>
      <c r="ECX2344" s="1359"/>
      <c r="ECY2344" s="1359"/>
      <c r="ECZ2344" s="1359"/>
      <c r="EDA2344" s="1359"/>
      <c r="EDB2344" s="1359"/>
      <c r="EDC2344" s="1359"/>
      <c r="EDD2344" s="1359"/>
      <c r="EDE2344" s="1359"/>
      <c r="EDF2344" s="1359"/>
      <c r="EDG2344" s="1359"/>
      <c r="EDH2344" s="1359"/>
      <c r="EDI2344" s="1359"/>
      <c r="EDJ2344" s="1359"/>
      <c r="EDK2344" s="1359"/>
      <c r="EDL2344" s="1359"/>
      <c r="EDM2344" s="1359"/>
      <c r="EDN2344" s="1359"/>
      <c r="EDO2344" s="1359"/>
      <c r="EDP2344" s="1359"/>
      <c r="EDQ2344" s="1359"/>
      <c r="EDR2344" s="1359"/>
      <c r="EDS2344" s="1359"/>
      <c r="EDT2344" s="1359"/>
      <c r="EDU2344" s="1359"/>
      <c r="EDV2344" s="1359"/>
      <c r="EDW2344" s="1359"/>
      <c r="EDX2344" s="1359"/>
      <c r="EDY2344" s="1359"/>
      <c r="EDZ2344" s="1359"/>
      <c r="EEA2344" s="1359"/>
      <c r="EEB2344" s="1359"/>
      <c r="EEC2344" s="1359"/>
      <c r="EED2344" s="1359"/>
      <c r="EEE2344" s="1359"/>
      <c r="EEF2344" s="1359"/>
      <c r="EEG2344" s="1359"/>
      <c r="EEH2344" s="1359"/>
      <c r="EEI2344" s="1359"/>
      <c r="EEJ2344" s="1359"/>
      <c r="EEK2344" s="1359"/>
      <c r="EEL2344" s="1359"/>
      <c r="EEM2344" s="1359"/>
      <c r="EEN2344" s="1359"/>
      <c r="EEO2344" s="1359"/>
      <c r="EEP2344" s="1359"/>
      <c r="EEQ2344" s="1359"/>
      <c r="EER2344" s="1359"/>
      <c r="EES2344" s="1359"/>
      <c r="EET2344" s="1359"/>
      <c r="EEU2344" s="1359"/>
      <c r="EEV2344" s="1359"/>
      <c r="EEW2344" s="1359"/>
      <c r="EEX2344" s="1359"/>
      <c r="EEY2344" s="1359"/>
      <c r="EEZ2344" s="1359"/>
      <c r="EFA2344" s="1359"/>
      <c r="EFB2344" s="1359"/>
      <c r="EFC2344" s="1359"/>
      <c r="EFD2344" s="1359"/>
      <c r="EFE2344" s="1359"/>
      <c r="EFF2344" s="1359"/>
      <c r="EFG2344" s="1359"/>
      <c r="EFH2344" s="1359"/>
      <c r="EFI2344" s="1359"/>
      <c r="EFJ2344" s="1359"/>
      <c r="EFK2344" s="1359"/>
      <c r="EFL2344" s="1359"/>
      <c r="EFM2344" s="1359"/>
      <c r="EFN2344" s="1359"/>
      <c r="EFO2344" s="1359"/>
      <c r="EFP2344" s="1359"/>
      <c r="EFQ2344" s="1359"/>
      <c r="EFR2344" s="1359"/>
      <c r="EFS2344" s="1359"/>
      <c r="EFT2344" s="1359"/>
      <c r="EFU2344" s="1359"/>
      <c r="EFV2344" s="1359"/>
      <c r="EFW2344" s="1359"/>
      <c r="EFX2344" s="1359"/>
      <c r="EFY2344" s="1359"/>
      <c r="EFZ2344" s="1359"/>
      <c r="EGA2344" s="1359"/>
      <c r="EGB2344" s="1359"/>
      <c r="EGC2344" s="1359"/>
      <c r="EGD2344" s="1359"/>
      <c r="EGE2344" s="1359"/>
      <c r="EGF2344" s="1359"/>
      <c r="EGG2344" s="1359"/>
      <c r="EGH2344" s="1359"/>
      <c r="EGI2344" s="1359"/>
      <c r="EGJ2344" s="1359"/>
      <c r="EGK2344" s="1359"/>
      <c r="EGL2344" s="1359"/>
      <c r="EGM2344" s="1359"/>
      <c r="EGN2344" s="1359"/>
      <c r="EGO2344" s="1359"/>
      <c r="EGP2344" s="1359"/>
      <c r="EGQ2344" s="1359"/>
      <c r="EGR2344" s="1359"/>
      <c r="EGS2344" s="1359"/>
      <c r="EGT2344" s="1359"/>
      <c r="EGU2344" s="1359"/>
      <c r="EGV2344" s="1359"/>
      <c r="EGW2344" s="1359"/>
      <c r="EGX2344" s="1359"/>
      <c r="EGY2344" s="1359"/>
      <c r="EGZ2344" s="1359"/>
      <c r="EHA2344" s="1359"/>
      <c r="EHB2344" s="1359"/>
      <c r="EHC2344" s="1359"/>
      <c r="EHD2344" s="1359"/>
      <c r="EHE2344" s="1359"/>
      <c r="EHF2344" s="1359"/>
      <c r="EHG2344" s="1359"/>
      <c r="EHH2344" s="1359"/>
      <c r="EHI2344" s="1359"/>
      <c r="EHJ2344" s="1359"/>
      <c r="EHK2344" s="1359"/>
      <c r="EHL2344" s="1359"/>
      <c r="EHM2344" s="1359"/>
      <c r="EHN2344" s="1359"/>
      <c r="EHO2344" s="1359"/>
      <c r="EHP2344" s="1359"/>
      <c r="EHQ2344" s="1359"/>
      <c r="EHR2344" s="1359"/>
      <c r="EHS2344" s="1359"/>
      <c r="EHT2344" s="1359"/>
      <c r="EHU2344" s="1359"/>
      <c r="EHV2344" s="1359"/>
      <c r="EHW2344" s="1359"/>
      <c r="EHX2344" s="1359"/>
      <c r="EHY2344" s="1359"/>
      <c r="EHZ2344" s="1359"/>
      <c r="EIA2344" s="1359"/>
      <c r="EIB2344" s="1359"/>
      <c r="EIC2344" s="1359"/>
      <c r="EID2344" s="1359"/>
      <c r="EIE2344" s="1359"/>
      <c r="EIF2344" s="1359"/>
      <c r="EIG2344" s="1359"/>
      <c r="EIH2344" s="1359"/>
      <c r="EII2344" s="1359"/>
      <c r="EIJ2344" s="1359"/>
      <c r="EIK2344" s="1359"/>
      <c r="EIL2344" s="1359"/>
      <c r="EIM2344" s="1359"/>
      <c r="EIN2344" s="1359"/>
      <c r="EIO2344" s="1359"/>
      <c r="EIP2344" s="1359"/>
      <c r="EIQ2344" s="1359"/>
      <c r="EIR2344" s="1359"/>
      <c r="EIS2344" s="1359"/>
      <c r="EIT2344" s="1359"/>
      <c r="EIU2344" s="1359"/>
      <c r="EIV2344" s="1359"/>
      <c r="EIW2344" s="1359"/>
      <c r="EIX2344" s="1359"/>
      <c r="EIY2344" s="1359"/>
      <c r="EIZ2344" s="1359"/>
      <c r="EJA2344" s="1359"/>
      <c r="EJB2344" s="1359"/>
      <c r="EJC2344" s="1359"/>
      <c r="EJD2344" s="1359"/>
      <c r="EJE2344" s="1359"/>
      <c r="EJF2344" s="1359"/>
      <c r="EJG2344" s="1359"/>
      <c r="EJH2344" s="1359"/>
      <c r="EJI2344" s="1359"/>
      <c r="EJJ2344" s="1359"/>
      <c r="EJK2344" s="1359"/>
      <c r="EJL2344" s="1359"/>
      <c r="EJM2344" s="1359"/>
      <c r="EJN2344" s="1359"/>
      <c r="EJO2344" s="1359"/>
      <c r="EJP2344" s="1359"/>
      <c r="EJQ2344" s="1359"/>
      <c r="EJR2344" s="1359"/>
      <c r="EJS2344" s="1359"/>
      <c r="EJT2344" s="1359"/>
      <c r="EJU2344" s="1359"/>
      <c r="EJV2344" s="1359"/>
      <c r="EJW2344" s="1359"/>
      <c r="EJX2344" s="1359"/>
      <c r="EJY2344" s="1359"/>
      <c r="EJZ2344" s="1359"/>
      <c r="EKA2344" s="1359"/>
      <c r="EKB2344" s="1359"/>
      <c r="EKC2344" s="1359"/>
      <c r="EKD2344" s="1359"/>
      <c r="EKE2344" s="1359"/>
      <c r="EKF2344" s="1359"/>
      <c r="EKG2344" s="1359"/>
      <c r="EKH2344" s="1359"/>
      <c r="EKI2344" s="1359"/>
      <c r="EKJ2344" s="1359"/>
      <c r="EKK2344" s="1359"/>
      <c r="EKL2344" s="1359"/>
      <c r="EKM2344" s="1359"/>
      <c r="EKN2344" s="1359"/>
      <c r="EKO2344" s="1359"/>
      <c r="EKP2344" s="1359"/>
      <c r="EKQ2344" s="1359"/>
      <c r="EKR2344" s="1359"/>
      <c r="EKS2344" s="1359"/>
      <c r="EKT2344" s="1359"/>
      <c r="EKU2344" s="1359"/>
      <c r="EKV2344" s="1359"/>
      <c r="EKW2344" s="1359"/>
      <c r="EKX2344" s="1359"/>
      <c r="EKY2344" s="1359"/>
      <c r="EKZ2344" s="1359"/>
      <c r="ELA2344" s="1359"/>
      <c r="ELB2344" s="1359"/>
      <c r="ELC2344" s="1359"/>
      <c r="ELD2344" s="1359"/>
      <c r="ELE2344" s="1359"/>
      <c r="ELF2344" s="1359"/>
      <c r="ELG2344" s="1359"/>
      <c r="ELH2344" s="1359"/>
      <c r="ELI2344" s="1359"/>
      <c r="ELJ2344" s="1359"/>
      <c r="ELK2344" s="1359"/>
      <c r="ELL2344" s="1359"/>
      <c r="ELM2344" s="1359"/>
      <c r="ELN2344" s="1359"/>
      <c r="ELO2344" s="1359"/>
      <c r="ELP2344" s="1359"/>
      <c r="ELQ2344" s="1359"/>
      <c r="ELR2344" s="1359"/>
      <c r="ELS2344" s="1359"/>
      <c r="ELT2344" s="1359"/>
      <c r="ELU2344" s="1359"/>
      <c r="ELV2344" s="1359"/>
      <c r="ELW2344" s="1359"/>
      <c r="ELX2344" s="1359"/>
      <c r="ELY2344" s="1359"/>
      <c r="ELZ2344" s="1359"/>
      <c r="EMA2344" s="1359"/>
      <c r="EMB2344" s="1359"/>
      <c r="EMC2344" s="1359"/>
      <c r="EMD2344" s="1359"/>
      <c r="EME2344" s="1359"/>
      <c r="EMF2344" s="1359"/>
      <c r="EMG2344" s="1359"/>
      <c r="EMH2344" s="1359"/>
      <c r="EMI2344" s="1359"/>
      <c r="EMJ2344" s="1359"/>
      <c r="EMK2344" s="1359"/>
      <c r="EML2344" s="1359"/>
      <c r="EMM2344" s="1359"/>
      <c r="EMN2344" s="1359"/>
      <c r="EMO2344" s="1359"/>
      <c r="EMP2344" s="1359"/>
      <c r="EMQ2344" s="1359"/>
      <c r="EMR2344" s="1359"/>
      <c r="EMS2344" s="1359"/>
      <c r="EMT2344" s="1359"/>
      <c r="EMU2344" s="1359"/>
      <c r="EMV2344" s="1359"/>
      <c r="EMW2344" s="1359"/>
      <c r="EMX2344" s="1359"/>
      <c r="EMY2344" s="1359"/>
      <c r="EMZ2344" s="1359"/>
      <c r="ENA2344" s="1359"/>
      <c r="ENB2344" s="1359"/>
      <c r="ENC2344" s="1359"/>
      <c r="END2344" s="1359"/>
      <c r="ENE2344" s="1359"/>
      <c r="ENF2344" s="1359"/>
      <c r="ENG2344" s="1359"/>
      <c r="ENH2344" s="1359"/>
      <c r="ENI2344" s="1359"/>
      <c r="ENJ2344" s="1359"/>
      <c r="ENK2344" s="1359"/>
      <c r="ENL2344" s="1359"/>
      <c r="ENM2344" s="1359"/>
      <c r="ENN2344" s="1359"/>
      <c r="ENO2344" s="1359"/>
      <c r="ENP2344" s="1359"/>
      <c r="ENQ2344" s="1359"/>
      <c r="ENR2344" s="1359"/>
      <c r="ENS2344" s="1359"/>
      <c r="ENT2344" s="1359"/>
      <c r="ENU2344" s="1359"/>
      <c r="ENV2344" s="1359"/>
      <c r="ENW2344" s="1359"/>
      <c r="ENX2344" s="1359"/>
      <c r="ENY2344" s="1359"/>
      <c r="ENZ2344" s="1359"/>
      <c r="EOA2344" s="1359"/>
      <c r="EOB2344" s="1359"/>
      <c r="EOC2344" s="1359"/>
      <c r="EOD2344" s="1359"/>
      <c r="EOE2344" s="1359"/>
      <c r="EOF2344" s="1359"/>
      <c r="EOG2344" s="1359"/>
      <c r="EOH2344" s="1359"/>
      <c r="EOI2344" s="1359"/>
      <c r="EOJ2344" s="1359"/>
      <c r="EOK2344" s="1359"/>
      <c r="EOL2344" s="1359"/>
      <c r="EOM2344" s="1359"/>
      <c r="EON2344" s="1359"/>
      <c r="EOO2344" s="1359"/>
      <c r="EOP2344" s="1359"/>
      <c r="EOQ2344" s="1359"/>
      <c r="EOR2344" s="1359"/>
      <c r="EOS2344" s="1359"/>
      <c r="EOT2344" s="1359"/>
      <c r="EOU2344" s="1359"/>
      <c r="EOV2344" s="1359"/>
      <c r="EOW2344" s="1359"/>
      <c r="EOX2344" s="1359"/>
      <c r="EOY2344" s="1359"/>
      <c r="EOZ2344" s="1359"/>
      <c r="EPA2344" s="1359"/>
      <c r="EPB2344" s="1359"/>
      <c r="EPC2344" s="1359"/>
      <c r="EPD2344" s="1359"/>
      <c r="EPE2344" s="1359"/>
      <c r="EPF2344" s="1359"/>
      <c r="EPG2344" s="1359"/>
      <c r="EPH2344" s="1359"/>
      <c r="EPI2344" s="1359"/>
      <c r="EPJ2344" s="1359"/>
      <c r="EPK2344" s="1359"/>
      <c r="EPL2344" s="1359"/>
      <c r="EPM2344" s="1359"/>
      <c r="EPN2344" s="1359"/>
      <c r="EPO2344" s="1359"/>
      <c r="EPP2344" s="1359"/>
      <c r="EPQ2344" s="1359"/>
      <c r="EPR2344" s="1359"/>
      <c r="EPS2344" s="1359"/>
      <c r="EPT2344" s="1359"/>
      <c r="EPU2344" s="1359"/>
      <c r="EPV2344" s="1359"/>
      <c r="EPW2344" s="1359"/>
      <c r="EPX2344" s="1359"/>
      <c r="EPY2344" s="1359"/>
      <c r="EPZ2344" s="1359"/>
      <c r="EQA2344" s="1359"/>
      <c r="EQB2344" s="1359"/>
      <c r="EQC2344" s="1359"/>
      <c r="EQD2344" s="1359"/>
      <c r="EQE2344" s="1359"/>
      <c r="EQF2344" s="1359"/>
      <c r="EQG2344" s="1359"/>
      <c r="EQH2344" s="1359"/>
      <c r="EQI2344" s="1359"/>
      <c r="EQJ2344" s="1359"/>
      <c r="EQK2344" s="1359"/>
      <c r="EQL2344" s="1359"/>
      <c r="EQM2344" s="1359"/>
      <c r="EQN2344" s="1359"/>
      <c r="EQO2344" s="1359"/>
      <c r="EQP2344" s="1359"/>
      <c r="EQQ2344" s="1359"/>
      <c r="EQR2344" s="1359"/>
      <c r="EQS2344" s="1359"/>
      <c r="EQT2344" s="1359"/>
      <c r="EQU2344" s="1359"/>
      <c r="EQV2344" s="1359"/>
      <c r="EQW2344" s="1359"/>
      <c r="EQX2344" s="1359"/>
      <c r="EQY2344" s="1359"/>
      <c r="EQZ2344" s="1359"/>
      <c r="ERA2344" s="1359"/>
      <c r="ERB2344" s="1359"/>
      <c r="ERC2344" s="1359"/>
      <c r="ERD2344" s="1359"/>
      <c r="ERE2344" s="1359"/>
      <c r="ERF2344" s="1359"/>
      <c r="ERG2344" s="1359"/>
      <c r="ERH2344" s="1359"/>
      <c r="ERI2344" s="1359"/>
      <c r="ERJ2344" s="1359"/>
      <c r="ERK2344" s="1359"/>
      <c r="ERL2344" s="1359"/>
      <c r="ERM2344" s="1359"/>
      <c r="ERN2344" s="1359"/>
      <c r="ERO2344" s="1359"/>
      <c r="ERP2344" s="1359"/>
      <c r="ERQ2344" s="1359"/>
      <c r="ERR2344" s="1359"/>
      <c r="ERS2344" s="1359"/>
      <c r="ERT2344" s="1359"/>
      <c r="ERU2344" s="1359"/>
      <c r="ERV2344" s="1359"/>
      <c r="ERW2344" s="1359"/>
      <c r="ERX2344" s="1359"/>
      <c r="ERY2344" s="1359"/>
      <c r="ERZ2344" s="1359"/>
      <c r="ESA2344" s="1359"/>
      <c r="ESB2344" s="1359"/>
      <c r="ESC2344" s="1359"/>
      <c r="ESD2344" s="1359"/>
      <c r="ESE2344" s="1359"/>
      <c r="ESF2344" s="1359"/>
      <c r="ESG2344" s="1359"/>
      <c r="ESH2344" s="1359"/>
      <c r="ESI2344" s="1359"/>
      <c r="ESJ2344" s="1359"/>
      <c r="ESK2344" s="1359"/>
      <c r="ESL2344" s="1359"/>
      <c r="ESM2344" s="1359"/>
      <c r="ESN2344" s="1359"/>
      <c r="ESO2344" s="1359"/>
      <c r="ESP2344" s="1359"/>
      <c r="ESQ2344" s="1359"/>
      <c r="ESR2344" s="1359"/>
      <c r="ESS2344" s="1359"/>
      <c r="EST2344" s="1359"/>
      <c r="ESU2344" s="1359"/>
      <c r="ESV2344" s="1359"/>
      <c r="ESW2344" s="1359"/>
      <c r="ESX2344" s="1359"/>
      <c r="ESY2344" s="1359"/>
      <c r="ESZ2344" s="1359"/>
      <c r="ETA2344" s="1359"/>
      <c r="ETB2344" s="1359"/>
      <c r="ETC2344" s="1359"/>
      <c r="ETD2344" s="1359"/>
      <c r="ETE2344" s="1359"/>
      <c r="ETF2344" s="1359"/>
      <c r="ETG2344" s="1359"/>
      <c r="ETH2344" s="1359"/>
      <c r="ETI2344" s="1359"/>
      <c r="ETJ2344" s="1359"/>
      <c r="ETK2344" s="1359"/>
      <c r="ETL2344" s="1359"/>
      <c r="ETM2344" s="1359"/>
      <c r="ETN2344" s="1359"/>
      <c r="ETO2344" s="1359"/>
      <c r="ETP2344" s="1359"/>
      <c r="ETQ2344" s="1359"/>
      <c r="ETR2344" s="1359"/>
      <c r="ETS2344" s="1359"/>
      <c r="ETT2344" s="1359"/>
      <c r="ETU2344" s="1359"/>
      <c r="ETV2344" s="1359"/>
      <c r="ETW2344" s="1359"/>
      <c r="ETX2344" s="1359"/>
      <c r="ETY2344" s="1359"/>
      <c r="ETZ2344" s="1359"/>
      <c r="EUA2344" s="1359"/>
      <c r="EUB2344" s="1359"/>
      <c r="EUC2344" s="1359"/>
      <c r="EUD2344" s="1359"/>
      <c r="EUE2344" s="1359"/>
      <c r="EUF2344" s="1359"/>
      <c r="EUG2344" s="1359"/>
      <c r="EUH2344" s="1359"/>
      <c r="EUI2344" s="1359"/>
      <c r="EUJ2344" s="1359"/>
      <c r="EUK2344" s="1359"/>
      <c r="EUL2344" s="1359"/>
      <c r="EUM2344" s="1359"/>
      <c r="EUN2344" s="1359"/>
      <c r="EUO2344" s="1359"/>
      <c r="EUP2344" s="1359"/>
      <c r="EUQ2344" s="1359"/>
      <c r="EUR2344" s="1359"/>
      <c r="EUS2344" s="1359"/>
      <c r="EUT2344" s="1359"/>
      <c r="EUU2344" s="1359"/>
      <c r="EUV2344" s="1359"/>
      <c r="EUW2344" s="1359"/>
      <c r="EUX2344" s="1359"/>
      <c r="EUY2344" s="1359"/>
      <c r="EUZ2344" s="1359"/>
      <c r="EVA2344" s="1359"/>
      <c r="EVB2344" s="1359"/>
      <c r="EVC2344" s="1359"/>
      <c r="EVD2344" s="1359"/>
      <c r="EVE2344" s="1359"/>
      <c r="EVF2344" s="1359"/>
      <c r="EVG2344" s="1359"/>
      <c r="EVH2344" s="1359"/>
      <c r="EVI2344" s="1359"/>
      <c r="EVJ2344" s="1359"/>
      <c r="EVK2344" s="1359"/>
      <c r="EVL2344" s="1359"/>
      <c r="EVM2344" s="1359"/>
      <c r="EVN2344" s="1359"/>
      <c r="EVO2344" s="1359"/>
      <c r="EVP2344" s="1359"/>
      <c r="EVQ2344" s="1359"/>
      <c r="EVR2344" s="1359"/>
      <c r="EVS2344" s="1359"/>
      <c r="EVT2344" s="1359"/>
      <c r="EVU2344" s="1359"/>
      <c r="EVV2344" s="1359"/>
      <c r="EVW2344" s="1359"/>
      <c r="EVX2344" s="1359"/>
      <c r="EVY2344" s="1359"/>
      <c r="EVZ2344" s="1359"/>
      <c r="EWA2344" s="1359"/>
      <c r="EWB2344" s="1359"/>
      <c r="EWC2344" s="1359"/>
      <c r="EWD2344" s="1359"/>
      <c r="EWE2344" s="1359"/>
      <c r="EWF2344" s="1359"/>
      <c r="EWG2344" s="1359"/>
      <c r="EWH2344" s="1359"/>
      <c r="EWI2344" s="1359"/>
      <c r="EWJ2344" s="1359"/>
      <c r="EWK2344" s="1359"/>
      <c r="EWL2344" s="1359"/>
      <c r="EWM2344" s="1359"/>
      <c r="EWN2344" s="1359"/>
      <c r="EWO2344" s="1359"/>
      <c r="EWP2344" s="1359"/>
      <c r="EWQ2344" s="1359"/>
      <c r="EWR2344" s="1359"/>
      <c r="EWS2344" s="1359"/>
      <c r="EWT2344" s="1359"/>
      <c r="EWU2344" s="1359"/>
      <c r="EWV2344" s="1359"/>
      <c r="EWW2344" s="1359"/>
      <c r="EWX2344" s="1359"/>
      <c r="EWY2344" s="1359"/>
      <c r="EWZ2344" s="1359"/>
      <c r="EXA2344" s="1359"/>
      <c r="EXB2344" s="1359"/>
      <c r="EXC2344" s="1359"/>
      <c r="EXD2344" s="1359"/>
      <c r="EXE2344" s="1359"/>
      <c r="EXF2344" s="1359"/>
      <c r="EXG2344" s="1359"/>
      <c r="EXH2344" s="1359"/>
      <c r="EXI2344" s="1359"/>
      <c r="EXJ2344" s="1359"/>
      <c r="EXK2344" s="1359"/>
      <c r="EXL2344" s="1359"/>
      <c r="EXM2344" s="1359"/>
      <c r="EXN2344" s="1359"/>
      <c r="EXO2344" s="1359"/>
      <c r="EXP2344" s="1359"/>
      <c r="EXQ2344" s="1359"/>
      <c r="EXR2344" s="1359"/>
      <c r="EXS2344" s="1359"/>
      <c r="EXT2344" s="1359"/>
      <c r="EXU2344" s="1359"/>
      <c r="EXV2344" s="1359"/>
      <c r="EXW2344" s="1359"/>
      <c r="EXX2344" s="1359"/>
      <c r="EXY2344" s="1359"/>
      <c r="EXZ2344" s="1359"/>
      <c r="EYA2344" s="1359"/>
      <c r="EYB2344" s="1359"/>
      <c r="EYC2344" s="1359"/>
      <c r="EYD2344" s="1359"/>
      <c r="EYE2344" s="1359"/>
      <c r="EYF2344" s="1359"/>
      <c r="EYG2344" s="1359"/>
      <c r="EYH2344" s="1359"/>
      <c r="EYI2344" s="1359"/>
      <c r="EYJ2344" s="1359"/>
      <c r="EYK2344" s="1359"/>
      <c r="EYL2344" s="1359"/>
      <c r="EYM2344" s="1359"/>
      <c r="EYN2344" s="1359"/>
      <c r="EYO2344" s="1359"/>
      <c r="EYP2344" s="1359"/>
      <c r="EYQ2344" s="1359"/>
      <c r="EYR2344" s="1359"/>
      <c r="EYS2344" s="1359"/>
      <c r="EYT2344" s="1359"/>
      <c r="EYU2344" s="1359"/>
      <c r="EYV2344" s="1359"/>
      <c r="EYW2344" s="1359"/>
      <c r="EYX2344" s="1359"/>
      <c r="EYY2344" s="1359"/>
      <c r="EYZ2344" s="1359"/>
      <c r="EZA2344" s="1359"/>
      <c r="EZB2344" s="1359"/>
      <c r="EZC2344" s="1359"/>
      <c r="EZD2344" s="1359"/>
      <c r="EZE2344" s="1359"/>
      <c r="EZF2344" s="1359"/>
      <c r="EZG2344" s="1359"/>
      <c r="EZH2344" s="1359"/>
      <c r="EZI2344" s="1359"/>
      <c r="EZJ2344" s="1359"/>
      <c r="EZK2344" s="1359"/>
      <c r="EZL2344" s="1359"/>
      <c r="EZM2344" s="1359"/>
      <c r="EZN2344" s="1359"/>
      <c r="EZO2344" s="1359"/>
      <c r="EZP2344" s="1359"/>
      <c r="EZQ2344" s="1359"/>
      <c r="EZR2344" s="1359"/>
      <c r="EZS2344" s="1359"/>
      <c r="EZT2344" s="1359"/>
      <c r="EZU2344" s="1359"/>
      <c r="EZV2344" s="1359"/>
      <c r="EZW2344" s="1359"/>
      <c r="EZX2344" s="1359"/>
      <c r="EZY2344" s="1359"/>
      <c r="EZZ2344" s="1359"/>
      <c r="FAA2344" s="1359"/>
      <c r="FAB2344" s="1359"/>
      <c r="FAC2344" s="1359"/>
      <c r="FAD2344" s="1359"/>
      <c r="FAE2344" s="1359"/>
      <c r="FAF2344" s="1359"/>
      <c r="FAG2344" s="1359"/>
      <c r="FAH2344" s="1359"/>
      <c r="FAI2344" s="1359"/>
      <c r="FAJ2344" s="1359"/>
      <c r="FAK2344" s="1359"/>
      <c r="FAL2344" s="1359"/>
      <c r="FAM2344" s="1359"/>
      <c r="FAN2344" s="1359"/>
      <c r="FAO2344" s="1359"/>
      <c r="FAP2344" s="1359"/>
      <c r="FAQ2344" s="1359"/>
      <c r="FAR2344" s="1359"/>
      <c r="FAS2344" s="1359"/>
      <c r="FAT2344" s="1359"/>
      <c r="FAU2344" s="1359"/>
      <c r="FAV2344" s="1359"/>
      <c r="FAW2344" s="1359"/>
      <c r="FAX2344" s="1359"/>
      <c r="FAY2344" s="1359"/>
      <c r="FAZ2344" s="1359"/>
      <c r="FBA2344" s="1359"/>
      <c r="FBB2344" s="1359"/>
      <c r="FBC2344" s="1359"/>
      <c r="FBD2344" s="1359"/>
      <c r="FBE2344" s="1359"/>
      <c r="FBF2344" s="1359"/>
      <c r="FBG2344" s="1359"/>
      <c r="FBH2344" s="1359"/>
      <c r="FBI2344" s="1359"/>
      <c r="FBJ2344" s="1359"/>
      <c r="FBK2344" s="1359"/>
      <c r="FBL2344" s="1359"/>
      <c r="FBM2344" s="1359"/>
      <c r="FBN2344" s="1359"/>
      <c r="FBO2344" s="1359"/>
      <c r="FBP2344" s="1359"/>
      <c r="FBQ2344" s="1359"/>
      <c r="FBR2344" s="1359"/>
      <c r="FBS2344" s="1359"/>
      <c r="FBT2344" s="1359"/>
      <c r="FBU2344" s="1359"/>
      <c r="FBV2344" s="1359"/>
      <c r="FBW2344" s="1359"/>
      <c r="FBX2344" s="1359"/>
      <c r="FBY2344" s="1359"/>
      <c r="FBZ2344" s="1359"/>
      <c r="FCA2344" s="1359"/>
      <c r="FCB2344" s="1359"/>
      <c r="FCC2344" s="1359"/>
      <c r="FCD2344" s="1359"/>
      <c r="FCE2344" s="1359"/>
      <c r="FCF2344" s="1359"/>
      <c r="FCG2344" s="1359"/>
      <c r="FCH2344" s="1359"/>
      <c r="FCI2344" s="1359"/>
      <c r="FCJ2344" s="1359"/>
      <c r="FCK2344" s="1359"/>
      <c r="FCL2344" s="1359"/>
      <c r="FCM2344" s="1359"/>
      <c r="FCN2344" s="1359"/>
      <c r="FCO2344" s="1359"/>
      <c r="FCP2344" s="1359"/>
      <c r="FCQ2344" s="1359"/>
      <c r="FCR2344" s="1359"/>
      <c r="FCS2344" s="1359"/>
      <c r="FCT2344" s="1359"/>
      <c r="FCU2344" s="1359"/>
      <c r="FCV2344" s="1359"/>
      <c r="FCW2344" s="1359"/>
      <c r="FCX2344" s="1359"/>
      <c r="FCY2344" s="1359"/>
      <c r="FCZ2344" s="1359"/>
      <c r="FDA2344" s="1359"/>
      <c r="FDB2344" s="1359"/>
      <c r="FDC2344" s="1359"/>
      <c r="FDD2344" s="1359"/>
      <c r="FDE2344" s="1359"/>
      <c r="FDF2344" s="1359"/>
      <c r="FDG2344" s="1359"/>
      <c r="FDH2344" s="1359"/>
      <c r="FDI2344" s="1359"/>
      <c r="FDJ2344" s="1359"/>
      <c r="FDK2344" s="1359"/>
      <c r="FDL2344" s="1359"/>
      <c r="FDM2344" s="1359"/>
      <c r="FDN2344" s="1359"/>
      <c r="FDO2344" s="1359"/>
      <c r="FDP2344" s="1359"/>
      <c r="FDQ2344" s="1359"/>
      <c r="FDR2344" s="1359"/>
      <c r="FDS2344" s="1359"/>
      <c r="FDT2344" s="1359"/>
      <c r="FDU2344" s="1359"/>
      <c r="FDV2344" s="1359"/>
      <c r="FDW2344" s="1359"/>
      <c r="FDX2344" s="1359"/>
      <c r="FDY2344" s="1359"/>
      <c r="FDZ2344" s="1359"/>
      <c r="FEA2344" s="1359"/>
      <c r="FEB2344" s="1359"/>
      <c r="FEC2344" s="1359"/>
      <c r="FED2344" s="1359"/>
      <c r="FEE2344" s="1359"/>
      <c r="FEF2344" s="1359"/>
      <c r="FEG2344" s="1359"/>
      <c r="FEH2344" s="1359"/>
      <c r="FEI2344" s="1359"/>
      <c r="FEJ2344" s="1359"/>
      <c r="FEK2344" s="1359"/>
      <c r="FEL2344" s="1359"/>
      <c r="FEM2344" s="1359"/>
      <c r="FEN2344" s="1359"/>
      <c r="FEO2344" s="1359"/>
      <c r="FEP2344" s="1359"/>
      <c r="FEQ2344" s="1359"/>
      <c r="FER2344" s="1359"/>
      <c r="FES2344" s="1359"/>
      <c r="FET2344" s="1359"/>
      <c r="FEU2344" s="1359"/>
      <c r="FEV2344" s="1359"/>
      <c r="FEW2344" s="1359"/>
      <c r="FEX2344" s="1359"/>
      <c r="FEY2344" s="1359"/>
      <c r="FEZ2344" s="1359"/>
      <c r="FFA2344" s="1359"/>
      <c r="FFB2344" s="1359"/>
      <c r="FFC2344" s="1359"/>
      <c r="FFD2344" s="1359"/>
      <c r="FFE2344" s="1359"/>
      <c r="FFF2344" s="1359"/>
      <c r="FFG2344" s="1359"/>
      <c r="FFH2344" s="1359"/>
      <c r="FFI2344" s="1359"/>
      <c r="FFJ2344" s="1359"/>
      <c r="FFK2344" s="1359"/>
      <c r="FFL2344" s="1359"/>
      <c r="FFM2344" s="1359"/>
      <c r="FFN2344" s="1359"/>
      <c r="FFO2344" s="1359"/>
      <c r="FFP2344" s="1359"/>
      <c r="FFQ2344" s="1359"/>
      <c r="FFR2344" s="1359"/>
      <c r="FFS2344" s="1359"/>
      <c r="FFT2344" s="1359"/>
      <c r="FFU2344" s="1359"/>
      <c r="FFV2344" s="1359"/>
      <c r="FFW2344" s="1359"/>
      <c r="FFX2344" s="1359"/>
      <c r="FFY2344" s="1359"/>
      <c r="FFZ2344" s="1359"/>
      <c r="FGA2344" s="1359"/>
      <c r="FGB2344" s="1359"/>
      <c r="FGC2344" s="1359"/>
      <c r="FGD2344" s="1359"/>
      <c r="FGE2344" s="1359"/>
      <c r="FGF2344" s="1359"/>
      <c r="FGG2344" s="1359"/>
      <c r="FGH2344" s="1359"/>
      <c r="FGI2344" s="1359"/>
      <c r="FGJ2344" s="1359"/>
      <c r="FGK2344" s="1359"/>
      <c r="FGL2344" s="1359"/>
      <c r="FGM2344" s="1359"/>
      <c r="FGN2344" s="1359"/>
      <c r="FGO2344" s="1359"/>
      <c r="FGP2344" s="1359"/>
      <c r="FGQ2344" s="1359"/>
      <c r="FGR2344" s="1359"/>
      <c r="FGS2344" s="1359"/>
      <c r="FGT2344" s="1359"/>
      <c r="FGU2344" s="1359"/>
      <c r="FGV2344" s="1359"/>
      <c r="FGW2344" s="1359"/>
      <c r="FGX2344" s="1359"/>
      <c r="FGY2344" s="1359"/>
      <c r="FGZ2344" s="1359"/>
      <c r="FHA2344" s="1359"/>
      <c r="FHB2344" s="1359"/>
      <c r="FHC2344" s="1359"/>
      <c r="FHD2344" s="1359"/>
      <c r="FHE2344" s="1359"/>
      <c r="FHF2344" s="1359"/>
      <c r="FHG2344" s="1359"/>
      <c r="FHH2344" s="1359"/>
      <c r="FHI2344" s="1359"/>
      <c r="FHJ2344" s="1359"/>
      <c r="FHK2344" s="1359"/>
      <c r="FHL2344" s="1359"/>
      <c r="FHM2344" s="1359"/>
      <c r="FHN2344" s="1359"/>
      <c r="FHO2344" s="1359"/>
      <c r="FHP2344" s="1359"/>
      <c r="FHQ2344" s="1359"/>
      <c r="FHR2344" s="1359"/>
      <c r="FHS2344" s="1359"/>
      <c r="FHT2344" s="1359"/>
      <c r="FHU2344" s="1359"/>
      <c r="FHV2344" s="1359"/>
      <c r="FHW2344" s="1359"/>
      <c r="FHX2344" s="1359"/>
      <c r="FHY2344" s="1359"/>
      <c r="FHZ2344" s="1359"/>
      <c r="FIA2344" s="1359"/>
      <c r="FIB2344" s="1359"/>
      <c r="FIC2344" s="1359"/>
      <c r="FID2344" s="1359"/>
      <c r="FIE2344" s="1359"/>
      <c r="FIF2344" s="1359"/>
      <c r="FIG2344" s="1359"/>
      <c r="FIH2344" s="1359"/>
      <c r="FII2344" s="1359"/>
      <c r="FIJ2344" s="1359"/>
      <c r="FIK2344" s="1359"/>
      <c r="FIL2344" s="1359"/>
      <c r="FIM2344" s="1359"/>
      <c r="FIN2344" s="1359"/>
      <c r="FIO2344" s="1359"/>
      <c r="FIP2344" s="1359"/>
      <c r="FIQ2344" s="1359"/>
      <c r="FIR2344" s="1359"/>
      <c r="FIS2344" s="1359"/>
      <c r="FIT2344" s="1359"/>
      <c r="FIU2344" s="1359"/>
      <c r="FIV2344" s="1359"/>
      <c r="FIW2344" s="1359"/>
      <c r="FIX2344" s="1359"/>
      <c r="FIY2344" s="1359"/>
      <c r="FIZ2344" s="1359"/>
      <c r="FJA2344" s="1359"/>
      <c r="FJB2344" s="1359"/>
      <c r="FJC2344" s="1359"/>
      <c r="FJD2344" s="1359"/>
      <c r="FJE2344" s="1359"/>
      <c r="FJF2344" s="1359"/>
      <c r="FJG2344" s="1359"/>
      <c r="FJH2344" s="1359"/>
      <c r="FJI2344" s="1359"/>
      <c r="FJJ2344" s="1359"/>
      <c r="FJK2344" s="1359"/>
      <c r="FJL2344" s="1359"/>
      <c r="FJM2344" s="1359"/>
      <c r="FJN2344" s="1359"/>
      <c r="FJO2344" s="1359"/>
      <c r="FJP2344" s="1359"/>
      <c r="FJQ2344" s="1359"/>
      <c r="FJR2344" s="1359"/>
      <c r="FJS2344" s="1359"/>
      <c r="FJT2344" s="1359"/>
      <c r="FJU2344" s="1359"/>
      <c r="FJV2344" s="1359"/>
      <c r="FJW2344" s="1359"/>
      <c r="FJX2344" s="1359"/>
      <c r="FJY2344" s="1359"/>
      <c r="FJZ2344" s="1359"/>
      <c r="FKA2344" s="1359"/>
      <c r="FKB2344" s="1359"/>
      <c r="FKC2344" s="1359"/>
      <c r="FKD2344" s="1359"/>
      <c r="FKE2344" s="1359"/>
      <c r="FKF2344" s="1359"/>
      <c r="FKG2344" s="1359"/>
      <c r="FKH2344" s="1359"/>
      <c r="FKI2344" s="1359"/>
      <c r="FKJ2344" s="1359"/>
      <c r="FKK2344" s="1359"/>
      <c r="FKL2344" s="1359"/>
      <c r="FKM2344" s="1359"/>
      <c r="FKN2344" s="1359"/>
      <c r="FKO2344" s="1359"/>
      <c r="FKP2344" s="1359"/>
      <c r="FKQ2344" s="1359"/>
      <c r="FKR2344" s="1359"/>
      <c r="FKS2344" s="1359"/>
      <c r="FKT2344" s="1359"/>
      <c r="FKU2344" s="1359"/>
      <c r="FKV2344" s="1359"/>
      <c r="FKW2344" s="1359"/>
      <c r="FKX2344" s="1359"/>
      <c r="FKY2344" s="1359"/>
      <c r="FKZ2344" s="1359"/>
      <c r="FLA2344" s="1359"/>
      <c r="FLB2344" s="1359"/>
      <c r="FLC2344" s="1359"/>
      <c r="FLD2344" s="1359"/>
      <c r="FLE2344" s="1359"/>
      <c r="FLF2344" s="1359"/>
      <c r="FLG2344" s="1359"/>
      <c r="FLH2344" s="1359"/>
      <c r="FLI2344" s="1359"/>
      <c r="FLJ2344" s="1359"/>
      <c r="FLK2344" s="1359"/>
      <c r="FLL2344" s="1359"/>
      <c r="FLM2344" s="1359"/>
      <c r="FLN2344" s="1359"/>
      <c r="FLO2344" s="1359"/>
      <c r="FLP2344" s="1359"/>
      <c r="FLQ2344" s="1359"/>
      <c r="FLR2344" s="1359"/>
      <c r="FLS2344" s="1359"/>
      <c r="FLT2344" s="1359"/>
      <c r="FLU2344" s="1359"/>
      <c r="FLV2344" s="1359"/>
      <c r="FLW2344" s="1359"/>
      <c r="FLX2344" s="1359"/>
      <c r="FLY2344" s="1359"/>
      <c r="FLZ2344" s="1359"/>
      <c r="FMA2344" s="1359"/>
      <c r="FMB2344" s="1359"/>
      <c r="FMC2344" s="1359"/>
      <c r="FMD2344" s="1359"/>
      <c r="FME2344" s="1359"/>
      <c r="FMF2344" s="1359"/>
      <c r="FMG2344" s="1359"/>
      <c r="FMH2344" s="1359"/>
      <c r="FMI2344" s="1359"/>
      <c r="FMJ2344" s="1359"/>
      <c r="FMK2344" s="1359"/>
      <c r="FML2344" s="1359"/>
      <c r="FMM2344" s="1359"/>
      <c r="FMN2344" s="1359"/>
      <c r="FMO2344" s="1359"/>
      <c r="FMP2344" s="1359"/>
      <c r="FMQ2344" s="1359"/>
      <c r="FMR2344" s="1359"/>
      <c r="FMS2344" s="1359"/>
      <c r="FMT2344" s="1359"/>
      <c r="FMU2344" s="1359"/>
      <c r="FMV2344" s="1359"/>
      <c r="FMW2344" s="1359"/>
      <c r="FMX2344" s="1359"/>
      <c r="FMY2344" s="1359"/>
      <c r="FMZ2344" s="1359"/>
      <c r="FNA2344" s="1359"/>
      <c r="FNB2344" s="1359"/>
      <c r="FNC2344" s="1359"/>
      <c r="FND2344" s="1359"/>
      <c r="FNE2344" s="1359"/>
      <c r="FNF2344" s="1359"/>
      <c r="FNG2344" s="1359"/>
      <c r="FNH2344" s="1359"/>
      <c r="FNI2344" s="1359"/>
      <c r="FNJ2344" s="1359"/>
      <c r="FNK2344" s="1359"/>
      <c r="FNL2344" s="1359"/>
      <c r="FNM2344" s="1359"/>
      <c r="FNN2344" s="1359"/>
      <c r="FNO2344" s="1359"/>
      <c r="FNP2344" s="1359"/>
      <c r="FNQ2344" s="1359"/>
      <c r="FNR2344" s="1359"/>
      <c r="FNS2344" s="1359"/>
      <c r="FNT2344" s="1359"/>
      <c r="FNU2344" s="1359"/>
      <c r="FNV2344" s="1359"/>
      <c r="FNW2344" s="1359"/>
      <c r="FNX2344" s="1359"/>
      <c r="FNY2344" s="1359"/>
      <c r="FNZ2344" s="1359"/>
      <c r="FOA2344" s="1359"/>
      <c r="FOB2344" s="1359"/>
      <c r="FOC2344" s="1359"/>
      <c r="FOD2344" s="1359"/>
      <c r="FOE2344" s="1359"/>
      <c r="FOF2344" s="1359"/>
      <c r="FOG2344" s="1359"/>
      <c r="FOH2344" s="1359"/>
      <c r="FOI2344" s="1359"/>
      <c r="FOJ2344" s="1359"/>
      <c r="FOK2344" s="1359"/>
      <c r="FOL2344" s="1359"/>
      <c r="FOM2344" s="1359"/>
      <c r="FON2344" s="1359"/>
      <c r="FOO2344" s="1359"/>
      <c r="FOP2344" s="1359"/>
      <c r="FOQ2344" s="1359"/>
      <c r="FOR2344" s="1359"/>
      <c r="FOS2344" s="1359"/>
      <c r="FOT2344" s="1359"/>
      <c r="FOU2344" s="1359"/>
      <c r="FOV2344" s="1359"/>
      <c r="FOW2344" s="1359"/>
      <c r="FOX2344" s="1359"/>
      <c r="FOY2344" s="1359"/>
      <c r="FOZ2344" s="1359"/>
      <c r="FPA2344" s="1359"/>
      <c r="FPB2344" s="1359"/>
      <c r="FPC2344" s="1359"/>
      <c r="FPD2344" s="1359"/>
      <c r="FPE2344" s="1359"/>
      <c r="FPF2344" s="1359"/>
      <c r="FPG2344" s="1359"/>
      <c r="FPH2344" s="1359"/>
      <c r="FPI2344" s="1359"/>
      <c r="FPJ2344" s="1359"/>
      <c r="FPK2344" s="1359"/>
      <c r="FPL2344" s="1359"/>
      <c r="FPM2344" s="1359"/>
      <c r="FPN2344" s="1359"/>
      <c r="FPO2344" s="1359"/>
      <c r="FPP2344" s="1359"/>
      <c r="FPQ2344" s="1359"/>
      <c r="FPR2344" s="1359"/>
      <c r="FPS2344" s="1359"/>
      <c r="FPT2344" s="1359"/>
      <c r="FPU2344" s="1359"/>
      <c r="FPV2344" s="1359"/>
      <c r="FPW2344" s="1359"/>
      <c r="FPX2344" s="1359"/>
      <c r="FPY2344" s="1359"/>
      <c r="FPZ2344" s="1359"/>
      <c r="FQA2344" s="1359"/>
      <c r="FQB2344" s="1359"/>
      <c r="FQC2344" s="1359"/>
      <c r="FQD2344" s="1359"/>
      <c r="FQE2344" s="1359"/>
      <c r="FQF2344" s="1359"/>
      <c r="FQG2344" s="1359"/>
      <c r="FQH2344" s="1359"/>
      <c r="FQI2344" s="1359"/>
      <c r="FQJ2344" s="1359"/>
      <c r="FQK2344" s="1359"/>
      <c r="FQL2344" s="1359"/>
      <c r="FQM2344" s="1359"/>
      <c r="FQN2344" s="1359"/>
      <c r="FQO2344" s="1359"/>
      <c r="FQP2344" s="1359"/>
      <c r="FQQ2344" s="1359"/>
      <c r="FQR2344" s="1359"/>
      <c r="FQS2344" s="1359"/>
      <c r="FQT2344" s="1359"/>
      <c r="FQU2344" s="1359"/>
      <c r="FQV2344" s="1359"/>
      <c r="FQW2344" s="1359"/>
      <c r="FQX2344" s="1359"/>
      <c r="FQY2344" s="1359"/>
      <c r="FQZ2344" s="1359"/>
      <c r="FRA2344" s="1359"/>
      <c r="FRB2344" s="1359"/>
      <c r="FRC2344" s="1359"/>
      <c r="FRD2344" s="1359"/>
      <c r="FRE2344" s="1359"/>
      <c r="FRF2344" s="1359"/>
      <c r="FRG2344" s="1359"/>
      <c r="FRH2344" s="1359"/>
      <c r="FRI2344" s="1359"/>
      <c r="FRJ2344" s="1359"/>
      <c r="FRK2344" s="1359"/>
      <c r="FRL2344" s="1359"/>
      <c r="FRM2344" s="1359"/>
      <c r="FRN2344" s="1359"/>
      <c r="FRO2344" s="1359"/>
      <c r="FRP2344" s="1359"/>
      <c r="FRQ2344" s="1359"/>
      <c r="FRR2344" s="1359"/>
      <c r="FRS2344" s="1359"/>
      <c r="FRT2344" s="1359"/>
      <c r="FRU2344" s="1359"/>
      <c r="FRV2344" s="1359"/>
      <c r="FRW2344" s="1359"/>
      <c r="FRX2344" s="1359"/>
      <c r="FRY2344" s="1359"/>
      <c r="FRZ2344" s="1359"/>
      <c r="FSA2344" s="1359"/>
      <c r="FSB2344" s="1359"/>
      <c r="FSC2344" s="1359"/>
      <c r="FSD2344" s="1359"/>
      <c r="FSE2344" s="1359"/>
      <c r="FSF2344" s="1359"/>
      <c r="FSG2344" s="1359"/>
      <c r="FSH2344" s="1359"/>
      <c r="FSI2344" s="1359"/>
      <c r="FSJ2344" s="1359"/>
      <c r="FSK2344" s="1359"/>
      <c r="FSL2344" s="1359"/>
      <c r="FSM2344" s="1359"/>
      <c r="FSN2344" s="1359"/>
      <c r="FSO2344" s="1359"/>
      <c r="FSP2344" s="1359"/>
      <c r="FSQ2344" s="1359"/>
      <c r="FSR2344" s="1359"/>
      <c r="FSS2344" s="1359"/>
      <c r="FST2344" s="1359"/>
      <c r="FSU2344" s="1359"/>
      <c r="FSV2344" s="1359"/>
      <c r="FSW2344" s="1359"/>
      <c r="FSX2344" s="1359"/>
      <c r="FSY2344" s="1359"/>
      <c r="FSZ2344" s="1359"/>
      <c r="FTA2344" s="1359"/>
      <c r="FTB2344" s="1359"/>
      <c r="FTC2344" s="1359"/>
      <c r="FTD2344" s="1359"/>
      <c r="FTE2344" s="1359"/>
      <c r="FTF2344" s="1359"/>
      <c r="FTG2344" s="1359"/>
      <c r="FTH2344" s="1359"/>
      <c r="FTI2344" s="1359"/>
      <c r="FTJ2344" s="1359"/>
      <c r="FTK2344" s="1359"/>
      <c r="FTL2344" s="1359"/>
      <c r="FTM2344" s="1359"/>
      <c r="FTN2344" s="1359"/>
      <c r="FTO2344" s="1359"/>
      <c r="FTP2344" s="1359"/>
      <c r="FTQ2344" s="1359"/>
      <c r="FTR2344" s="1359"/>
      <c r="FTS2344" s="1359"/>
      <c r="FTT2344" s="1359"/>
      <c r="FTU2344" s="1359"/>
      <c r="FTV2344" s="1359"/>
      <c r="FTW2344" s="1359"/>
      <c r="FTX2344" s="1359"/>
      <c r="FTY2344" s="1359"/>
      <c r="FTZ2344" s="1359"/>
      <c r="FUA2344" s="1359"/>
      <c r="FUB2344" s="1359"/>
      <c r="FUC2344" s="1359"/>
      <c r="FUD2344" s="1359"/>
      <c r="FUE2344" s="1359"/>
      <c r="FUF2344" s="1359"/>
      <c r="FUG2344" s="1359"/>
      <c r="FUH2344" s="1359"/>
      <c r="FUI2344" s="1359"/>
      <c r="FUJ2344" s="1359"/>
      <c r="FUK2344" s="1359"/>
      <c r="FUL2344" s="1359"/>
      <c r="FUM2344" s="1359"/>
      <c r="FUN2344" s="1359"/>
      <c r="FUO2344" s="1359"/>
      <c r="FUP2344" s="1359"/>
      <c r="FUQ2344" s="1359"/>
      <c r="FUR2344" s="1359"/>
      <c r="FUS2344" s="1359"/>
      <c r="FUT2344" s="1359"/>
      <c r="FUU2344" s="1359"/>
      <c r="FUV2344" s="1359"/>
      <c r="FUW2344" s="1359"/>
      <c r="FUX2344" s="1359"/>
      <c r="FUY2344" s="1359"/>
      <c r="FUZ2344" s="1359"/>
      <c r="FVA2344" s="1359"/>
      <c r="FVB2344" s="1359"/>
      <c r="FVC2344" s="1359"/>
      <c r="FVD2344" s="1359"/>
      <c r="FVE2344" s="1359"/>
      <c r="FVF2344" s="1359"/>
      <c r="FVG2344" s="1359"/>
      <c r="FVH2344" s="1359"/>
      <c r="FVI2344" s="1359"/>
      <c r="FVJ2344" s="1359"/>
      <c r="FVK2344" s="1359"/>
      <c r="FVL2344" s="1359"/>
      <c r="FVM2344" s="1359"/>
      <c r="FVN2344" s="1359"/>
      <c r="FVO2344" s="1359"/>
      <c r="FVP2344" s="1359"/>
      <c r="FVQ2344" s="1359"/>
      <c r="FVR2344" s="1359"/>
      <c r="FVS2344" s="1359"/>
      <c r="FVT2344" s="1359"/>
      <c r="FVU2344" s="1359"/>
      <c r="FVV2344" s="1359"/>
      <c r="FVW2344" s="1359"/>
      <c r="FVX2344" s="1359"/>
      <c r="FVY2344" s="1359"/>
      <c r="FVZ2344" s="1359"/>
      <c r="FWA2344" s="1359"/>
      <c r="FWB2344" s="1359"/>
      <c r="FWC2344" s="1359"/>
      <c r="FWD2344" s="1359"/>
      <c r="FWE2344" s="1359"/>
      <c r="FWF2344" s="1359"/>
      <c r="FWG2344" s="1359"/>
      <c r="FWH2344" s="1359"/>
      <c r="FWI2344" s="1359"/>
      <c r="FWJ2344" s="1359"/>
      <c r="FWK2344" s="1359"/>
      <c r="FWL2344" s="1359"/>
      <c r="FWM2344" s="1359"/>
      <c r="FWN2344" s="1359"/>
      <c r="FWO2344" s="1359"/>
      <c r="FWP2344" s="1359"/>
      <c r="FWQ2344" s="1359"/>
      <c r="FWR2344" s="1359"/>
      <c r="FWS2344" s="1359"/>
      <c r="FWT2344" s="1359"/>
      <c r="FWU2344" s="1359"/>
      <c r="FWV2344" s="1359"/>
      <c r="FWW2344" s="1359"/>
      <c r="FWX2344" s="1359"/>
      <c r="FWY2344" s="1359"/>
      <c r="FWZ2344" s="1359"/>
      <c r="FXA2344" s="1359"/>
      <c r="FXB2344" s="1359"/>
      <c r="FXC2344" s="1359"/>
      <c r="FXD2344" s="1359"/>
      <c r="FXE2344" s="1359"/>
      <c r="FXF2344" s="1359"/>
      <c r="FXG2344" s="1359"/>
      <c r="FXH2344" s="1359"/>
      <c r="FXI2344" s="1359"/>
      <c r="FXJ2344" s="1359"/>
      <c r="FXK2344" s="1359"/>
      <c r="FXL2344" s="1359"/>
      <c r="FXM2344" s="1359"/>
      <c r="FXN2344" s="1359"/>
      <c r="FXO2344" s="1359"/>
      <c r="FXP2344" s="1359"/>
      <c r="FXQ2344" s="1359"/>
      <c r="FXR2344" s="1359"/>
      <c r="FXS2344" s="1359"/>
      <c r="FXT2344" s="1359"/>
      <c r="FXU2344" s="1359"/>
      <c r="FXV2344" s="1359"/>
      <c r="FXW2344" s="1359"/>
      <c r="FXX2344" s="1359"/>
      <c r="FXY2344" s="1359"/>
      <c r="FXZ2344" s="1359"/>
      <c r="FYA2344" s="1359"/>
      <c r="FYB2344" s="1359"/>
      <c r="FYC2344" s="1359"/>
      <c r="FYD2344" s="1359"/>
      <c r="FYE2344" s="1359"/>
      <c r="FYF2344" s="1359"/>
      <c r="FYG2344" s="1359"/>
      <c r="FYH2344" s="1359"/>
      <c r="FYI2344" s="1359"/>
      <c r="FYJ2344" s="1359"/>
      <c r="FYK2344" s="1359"/>
      <c r="FYL2344" s="1359"/>
      <c r="FYM2344" s="1359"/>
      <c r="FYN2344" s="1359"/>
      <c r="FYO2344" s="1359"/>
      <c r="FYP2344" s="1359"/>
      <c r="FYQ2344" s="1359"/>
      <c r="FYR2344" s="1359"/>
      <c r="FYS2344" s="1359"/>
      <c r="FYT2344" s="1359"/>
      <c r="FYU2344" s="1359"/>
      <c r="FYV2344" s="1359"/>
      <c r="FYW2344" s="1359"/>
      <c r="FYX2344" s="1359"/>
      <c r="FYY2344" s="1359"/>
      <c r="FYZ2344" s="1359"/>
      <c r="FZA2344" s="1359"/>
      <c r="FZB2344" s="1359"/>
      <c r="FZC2344" s="1359"/>
      <c r="FZD2344" s="1359"/>
      <c r="FZE2344" s="1359"/>
      <c r="FZF2344" s="1359"/>
      <c r="FZG2344" s="1359"/>
      <c r="FZH2344" s="1359"/>
      <c r="FZI2344" s="1359"/>
      <c r="FZJ2344" s="1359"/>
      <c r="FZK2344" s="1359"/>
      <c r="FZL2344" s="1359"/>
      <c r="FZM2344" s="1359"/>
      <c r="FZN2344" s="1359"/>
      <c r="FZO2344" s="1359"/>
      <c r="FZP2344" s="1359"/>
      <c r="FZQ2344" s="1359"/>
      <c r="FZR2344" s="1359"/>
      <c r="FZS2344" s="1359"/>
      <c r="FZT2344" s="1359"/>
      <c r="FZU2344" s="1359"/>
      <c r="FZV2344" s="1359"/>
      <c r="FZW2344" s="1359"/>
      <c r="FZX2344" s="1359"/>
      <c r="FZY2344" s="1359"/>
      <c r="FZZ2344" s="1359"/>
      <c r="GAA2344" s="1359"/>
      <c r="GAB2344" s="1359"/>
      <c r="GAC2344" s="1359"/>
      <c r="GAD2344" s="1359"/>
      <c r="GAE2344" s="1359"/>
      <c r="GAF2344" s="1359"/>
      <c r="GAG2344" s="1359"/>
      <c r="GAH2344" s="1359"/>
      <c r="GAI2344" s="1359"/>
      <c r="GAJ2344" s="1359"/>
      <c r="GAK2344" s="1359"/>
      <c r="GAL2344" s="1359"/>
      <c r="GAM2344" s="1359"/>
      <c r="GAN2344" s="1359"/>
      <c r="GAO2344" s="1359"/>
      <c r="GAP2344" s="1359"/>
      <c r="GAQ2344" s="1359"/>
      <c r="GAR2344" s="1359"/>
      <c r="GAS2344" s="1359"/>
      <c r="GAT2344" s="1359"/>
      <c r="GAU2344" s="1359"/>
      <c r="GAV2344" s="1359"/>
      <c r="GAW2344" s="1359"/>
      <c r="GAX2344" s="1359"/>
      <c r="GAY2344" s="1359"/>
      <c r="GAZ2344" s="1359"/>
      <c r="GBA2344" s="1359"/>
      <c r="GBB2344" s="1359"/>
      <c r="GBC2344" s="1359"/>
      <c r="GBD2344" s="1359"/>
      <c r="GBE2344" s="1359"/>
      <c r="GBF2344" s="1359"/>
      <c r="GBG2344" s="1359"/>
      <c r="GBH2344" s="1359"/>
      <c r="GBI2344" s="1359"/>
      <c r="GBJ2344" s="1359"/>
      <c r="GBK2344" s="1359"/>
      <c r="GBL2344" s="1359"/>
      <c r="GBM2344" s="1359"/>
      <c r="GBN2344" s="1359"/>
      <c r="GBO2344" s="1359"/>
      <c r="GBP2344" s="1359"/>
      <c r="GBQ2344" s="1359"/>
      <c r="GBR2344" s="1359"/>
      <c r="GBS2344" s="1359"/>
      <c r="GBT2344" s="1359"/>
      <c r="GBU2344" s="1359"/>
      <c r="GBV2344" s="1359"/>
      <c r="GBW2344" s="1359"/>
      <c r="GBX2344" s="1359"/>
      <c r="GBY2344" s="1359"/>
      <c r="GBZ2344" s="1359"/>
      <c r="GCA2344" s="1359"/>
      <c r="GCB2344" s="1359"/>
      <c r="GCC2344" s="1359"/>
      <c r="GCD2344" s="1359"/>
      <c r="GCE2344" s="1359"/>
      <c r="GCF2344" s="1359"/>
      <c r="GCG2344" s="1359"/>
      <c r="GCH2344" s="1359"/>
      <c r="GCI2344" s="1359"/>
      <c r="GCJ2344" s="1359"/>
      <c r="GCK2344" s="1359"/>
      <c r="GCL2344" s="1359"/>
      <c r="GCM2344" s="1359"/>
      <c r="GCN2344" s="1359"/>
      <c r="GCO2344" s="1359"/>
      <c r="GCP2344" s="1359"/>
      <c r="GCQ2344" s="1359"/>
      <c r="GCR2344" s="1359"/>
      <c r="GCS2344" s="1359"/>
      <c r="GCT2344" s="1359"/>
      <c r="GCU2344" s="1359"/>
      <c r="GCV2344" s="1359"/>
      <c r="GCW2344" s="1359"/>
      <c r="GCX2344" s="1359"/>
      <c r="GCY2344" s="1359"/>
      <c r="GCZ2344" s="1359"/>
      <c r="GDA2344" s="1359"/>
      <c r="GDB2344" s="1359"/>
      <c r="GDC2344" s="1359"/>
      <c r="GDD2344" s="1359"/>
      <c r="GDE2344" s="1359"/>
      <c r="GDF2344" s="1359"/>
      <c r="GDG2344" s="1359"/>
      <c r="GDH2344" s="1359"/>
      <c r="GDI2344" s="1359"/>
      <c r="GDJ2344" s="1359"/>
      <c r="GDK2344" s="1359"/>
      <c r="GDL2344" s="1359"/>
      <c r="GDM2344" s="1359"/>
      <c r="GDN2344" s="1359"/>
      <c r="GDO2344" s="1359"/>
      <c r="GDP2344" s="1359"/>
      <c r="GDQ2344" s="1359"/>
      <c r="GDR2344" s="1359"/>
      <c r="GDS2344" s="1359"/>
      <c r="GDT2344" s="1359"/>
      <c r="GDU2344" s="1359"/>
      <c r="GDV2344" s="1359"/>
      <c r="GDW2344" s="1359"/>
      <c r="GDX2344" s="1359"/>
      <c r="GDY2344" s="1359"/>
      <c r="GDZ2344" s="1359"/>
      <c r="GEA2344" s="1359"/>
      <c r="GEB2344" s="1359"/>
      <c r="GEC2344" s="1359"/>
      <c r="GED2344" s="1359"/>
      <c r="GEE2344" s="1359"/>
      <c r="GEF2344" s="1359"/>
      <c r="GEG2344" s="1359"/>
      <c r="GEH2344" s="1359"/>
      <c r="GEI2344" s="1359"/>
      <c r="GEJ2344" s="1359"/>
      <c r="GEK2344" s="1359"/>
      <c r="GEL2344" s="1359"/>
      <c r="GEM2344" s="1359"/>
      <c r="GEN2344" s="1359"/>
      <c r="GEO2344" s="1359"/>
      <c r="GEP2344" s="1359"/>
      <c r="GEQ2344" s="1359"/>
      <c r="GER2344" s="1359"/>
      <c r="GES2344" s="1359"/>
      <c r="GET2344" s="1359"/>
      <c r="GEU2344" s="1359"/>
      <c r="GEV2344" s="1359"/>
      <c r="GEW2344" s="1359"/>
      <c r="GEX2344" s="1359"/>
      <c r="GEY2344" s="1359"/>
      <c r="GEZ2344" s="1359"/>
      <c r="GFA2344" s="1359"/>
      <c r="GFB2344" s="1359"/>
      <c r="GFC2344" s="1359"/>
      <c r="GFD2344" s="1359"/>
      <c r="GFE2344" s="1359"/>
      <c r="GFF2344" s="1359"/>
      <c r="GFG2344" s="1359"/>
      <c r="GFH2344" s="1359"/>
      <c r="GFI2344" s="1359"/>
      <c r="GFJ2344" s="1359"/>
      <c r="GFK2344" s="1359"/>
      <c r="GFL2344" s="1359"/>
      <c r="GFM2344" s="1359"/>
      <c r="GFN2344" s="1359"/>
      <c r="GFO2344" s="1359"/>
      <c r="GFP2344" s="1359"/>
      <c r="GFQ2344" s="1359"/>
      <c r="GFR2344" s="1359"/>
      <c r="GFS2344" s="1359"/>
      <c r="GFT2344" s="1359"/>
      <c r="GFU2344" s="1359"/>
      <c r="GFV2344" s="1359"/>
      <c r="GFW2344" s="1359"/>
      <c r="GFX2344" s="1359"/>
      <c r="GFY2344" s="1359"/>
      <c r="GFZ2344" s="1359"/>
      <c r="GGA2344" s="1359"/>
      <c r="GGB2344" s="1359"/>
      <c r="GGC2344" s="1359"/>
      <c r="GGD2344" s="1359"/>
      <c r="GGE2344" s="1359"/>
      <c r="GGF2344" s="1359"/>
      <c r="GGG2344" s="1359"/>
      <c r="GGH2344" s="1359"/>
      <c r="GGI2344" s="1359"/>
      <c r="GGJ2344" s="1359"/>
      <c r="GGK2344" s="1359"/>
      <c r="GGL2344" s="1359"/>
      <c r="GGM2344" s="1359"/>
      <c r="GGN2344" s="1359"/>
      <c r="GGO2344" s="1359"/>
      <c r="GGP2344" s="1359"/>
      <c r="GGQ2344" s="1359"/>
      <c r="GGR2344" s="1359"/>
      <c r="GGS2344" s="1359"/>
      <c r="GGT2344" s="1359"/>
      <c r="GGU2344" s="1359"/>
      <c r="GGV2344" s="1359"/>
      <c r="GGW2344" s="1359"/>
      <c r="GGX2344" s="1359"/>
      <c r="GGY2344" s="1359"/>
      <c r="GGZ2344" s="1359"/>
      <c r="GHA2344" s="1359"/>
      <c r="GHB2344" s="1359"/>
      <c r="GHC2344" s="1359"/>
      <c r="GHD2344" s="1359"/>
      <c r="GHE2344" s="1359"/>
      <c r="GHF2344" s="1359"/>
      <c r="GHG2344" s="1359"/>
      <c r="GHH2344" s="1359"/>
      <c r="GHI2344" s="1359"/>
      <c r="GHJ2344" s="1359"/>
      <c r="GHK2344" s="1359"/>
      <c r="GHL2344" s="1359"/>
      <c r="GHM2344" s="1359"/>
      <c r="GHN2344" s="1359"/>
      <c r="GHO2344" s="1359"/>
      <c r="GHP2344" s="1359"/>
      <c r="GHQ2344" s="1359"/>
      <c r="GHR2344" s="1359"/>
      <c r="GHS2344" s="1359"/>
      <c r="GHT2344" s="1359"/>
      <c r="GHU2344" s="1359"/>
      <c r="GHV2344" s="1359"/>
      <c r="GHW2344" s="1359"/>
      <c r="GHX2344" s="1359"/>
      <c r="GHY2344" s="1359"/>
      <c r="GHZ2344" s="1359"/>
      <c r="GIA2344" s="1359"/>
      <c r="GIB2344" s="1359"/>
      <c r="GIC2344" s="1359"/>
      <c r="GID2344" s="1359"/>
      <c r="GIE2344" s="1359"/>
      <c r="GIF2344" s="1359"/>
      <c r="GIG2344" s="1359"/>
      <c r="GIH2344" s="1359"/>
      <c r="GII2344" s="1359"/>
      <c r="GIJ2344" s="1359"/>
      <c r="GIK2344" s="1359"/>
      <c r="GIL2344" s="1359"/>
      <c r="GIM2344" s="1359"/>
      <c r="GIN2344" s="1359"/>
      <c r="GIO2344" s="1359"/>
      <c r="GIP2344" s="1359"/>
      <c r="GIQ2344" s="1359"/>
      <c r="GIR2344" s="1359"/>
      <c r="GIS2344" s="1359"/>
      <c r="GIT2344" s="1359"/>
      <c r="GIU2344" s="1359"/>
      <c r="GIV2344" s="1359"/>
      <c r="GIW2344" s="1359"/>
      <c r="GIX2344" s="1359"/>
      <c r="GIY2344" s="1359"/>
      <c r="GIZ2344" s="1359"/>
      <c r="GJA2344" s="1359"/>
      <c r="GJB2344" s="1359"/>
      <c r="GJC2344" s="1359"/>
      <c r="GJD2344" s="1359"/>
      <c r="GJE2344" s="1359"/>
      <c r="GJF2344" s="1359"/>
      <c r="GJG2344" s="1359"/>
      <c r="GJH2344" s="1359"/>
      <c r="GJI2344" s="1359"/>
      <c r="GJJ2344" s="1359"/>
      <c r="GJK2344" s="1359"/>
      <c r="GJL2344" s="1359"/>
      <c r="GJM2344" s="1359"/>
      <c r="GJN2344" s="1359"/>
      <c r="GJO2344" s="1359"/>
      <c r="GJP2344" s="1359"/>
      <c r="GJQ2344" s="1359"/>
      <c r="GJR2344" s="1359"/>
      <c r="GJS2344" s="1359"/>
      <c r="GJT2344" s="1359"/>
      <c r="GJU2344" s="1359"/>
      <c r="GJV2344" s="1359"/>
      <c r="GJW2344" s="1359"/>
      <c r="GJX2344" s="1359"/>
      <c r="GJY2344" s="1359"/>
      <c r="GJZ2344" s="1359"/>
      <c r="GKA2344" s="1359"/>
      <c r="GKB2344" s="1359"/>
      <c r="GKC2344" s="1359"/>
      <c r="GKD2344" s="1359"/>
      <c r="GKE2344" s="1359"/>
      <c r="GKF2344" s="1359"/>
      <c r="GKG2344" s="1359"/>
      <c r="GKH2344" s="1359"/>
      <c r="GKI2344" s="1359"/>
      <c r="GKJ2344" s="1359"/>
      <c r="GKK2344" s="1359"/>
      <c r="GKL2344" s="1359"/>
      <c r="GKM2344" s="1359"/>
      <c r="GKN2344" s="1359"/>
      <c r="GKO2344" s="1359"/>
      <c r="GKP2344" s="1359"/>
      <c r="GKQ2344" s="1359"/>
      <c r="GKR2344" s="1359"/>
      <c r="GKS2344" s="1359"/>
      <c r="GKT2344" s="1359"/>
      <c r="GKU2344" s="1359"/>
      <c r="GKV2344" s="1359"/>
      <c r="GKW2344" s="1359"/>
      <c r="GKX2344" s="1359"/>
      <c r="GKY2344" s="1359"/>
      <c r="GKZ2344" s="1359"/>
      <c r="GLA2344" s="1359"/>
      <c r="GLB2344" s="1359"/>
      <c r="GLC2344" s="1359"/>
      <c r="GLD2344" s="1359"/>
      <c r="GLE2344" s="1359"/>
      <c r="GLF2344" s="1359"/>
      <c r="GLG2344" s="1359"/>
      <c r="GLH2344" s="1359"/>
      <c r="GLI2344" s="1359"/>
      <c r="GLJ2344" s="1359"/>
      <c r="GLK2344" s="1359"/>
      <c r="GLL2344" s="1359"/>
      <c r="GLM2344" s="1359"/>
      <c r="GLN2344" s="1359"/>
      <c r="GLO2344" s="1359"/>
      <c r="GLP2344" s="1359"/>
      <c r="GLQ2344" s="1359"/>
      <c r="GLR2344" s="1359"/>
      <c r="GLS2344" s="1359"/>
      <c r="GLT2344" s="1359"/>
      <c r="GLU2344" s="1359"/>
      <c r="GLV2344" s="1359"/>
      <c r="GLW2344" s="1359"/>
      <c r="GLX2344" s="1359"/>
      <c r="GLY2344" s="1359"/>
      <c r="GLZ2344" s="1359"/>
      <c r="GMA2344" s="1359"/>
      <c r="GMB2344" s="1359"/>
      <c r="GMC2344" s="1359"/>
      <c r="GMD2344" s="1359"/>
      <c r="GME2344" s="1359"/>
      <c r="GMF2344" s="1359"/>
      <c r="GMG2344" s="1359"/>
      <c r="GMH2344" s="1359"/>
      <c r="GMI2344" s="1359"/>
      <c r="GMJ2344" s="1359"/>
      <c r="GMK2344" s="1359"/>
      <c r="GML2344" s="1359"/>
      <c r="GMM2344" s="1359"/>
      <c r="GMN2344" s="1359"/>
      <c r="GMO2344" s="1359"/>
      <c r="GMP2344" s="1359"/>
      <c r="GMQ2344" s="1359"/>
      <c r="GMR2344" s="1359"/>
      <c r="GMS2344" s="1359"/>
      <c r="GMT2344" s="1359"/>
      <c r="GMU2344" s="1359"/>
      <c r="GMV2344" s="1359"/>
      <c r="GMW2344" s="1359"/>
      <c r="GMX2344" s="1359"/>
      <c r="GMY2344" s="1359"/>
      <c r="GMZ2344" s="1359"/>
      <c r="GNA2344" s="1359"/>
      <c r="GNB2344" s="1359"/>
      <c r="GNC2344" s="1359"/>
      <c r="GND2344" s="1359"/>
      <c r="GNE2344" s="1359"/>
      <c r="GNF2344" s="1359"/>
      <c r="GNG2344" s="1359"/>
      <c r="GNH2344" s="1359"/>
      <c r="GNI2344" s="1359"/>
      <c r="GNJ2344" s="1359"/>
      <c r="GNK2344" s="1359"/>
      <c r="GNL2344" s="1359"/>
      <c r="GNM2344" s="1359"/>
      <c r="GNN2344" s="1359"/>
      <c r="GNO2344" s="1359"/>
      <c r="GNP2344" s="1359"/>
      <c r="GNQ2344" s="1359"/>
      <c r="GNR2344" s="1359"/>
      <c r="GNS2344" s="1359"/>
      <c r="GNT2344" s="1359"/>
      <c r="GNU2344" s="1359"/>
      <c r="GNV2344" s="1359"/>
      <c r="GNW2344" s="1359"/>
      <c r="GNX2344" s="1359"/>
      <c r="GNY2344" s="1359"/>
      <c r="GNZ2344" s="1359"/>
      <c r="GOA2344" s="1359"/>
      <c r="GOB2344" s="1359"/>
      <c r="GOC2344" s="1359"/>
      <c r="GOD2344" s="1359"/>
      <c r="GOE2344" s="1359"/>
      <c r="GOF2344" s="1359"/>
      <c r="GOG2344" s="1359"/>
      <c r="GOH2344" s="1359"/>
      <c r="GOI2344" s="1359"/>
      <c r="GOJ2344" s="1359"/>
      <c r="GOK2344" s="1359"/>
      <c r="GOL2344" s="1359"/>
      <c r="GOM2344" s="1359"/>
      <c r="GON2344" s="1359"/>
      <c r="GOO2344" s="1359"/>
      <c r="GOP2344" s="1359"/>
      <c r="GOQ2344" s="1359"/>
      <c r="GOR2344" s="1359"/>
      <c r="GOS2344" s="1359"/>
      <c r="GOT2344" s="1359"/>
      <c r="GOU2344" s="1359"/>
      <c r="GOV2344" s="1359"/>
      <c r="GOW2344" s="1359"/>
      <c r="GOX2344" s="1359"/>
      <c r="GOY2344" s="1359"/>
      <c r="GOZ2344" s="1359"/>
      <c r="GPA2344" s="1359"/>
      <c r="GPB2344" s="1359"/>
      <c r="GPC2344" s="1359"/>
      <c r="GPD2344" s="1359"/>
      <c r="GPE2344" s="1359"/>
      <c r="GPF2344" s="1359"/>
      <c r="GPG2344" s="1359"/>
      <c r="GPH2344" s="1359"/>
      <c r="GPI2344" s="1359"/>
      <c r="GPJ2344" s="1359"/>
      <c r="GPK2344" s="1359"/>
      <c r="GPL2344" s="1359"/>
      <c r="GPM2344" s="1359"/>
      <c r="GPN2344" s="1359"/>
      <c r="GPO2344" s="1359"/>
      <c r="GPP2344" s="1359"/>
      <c r="GPQ2344" s="1359"/>
      <c r="GPR2344" s="1359"/>
      <c r="GPS2344" s="1359"/>
      <c r="GPT2344" s="1359"/>
      <c r="GPU2344" s="1359"/>
      <c r="GPV2344" s="1359"/>
      <c r="GPW2344" s="1359"/>
      <c r="GPX2344" s="1359"/>
      <c r="GPY2344" s="1359"/>
      <c r="GPZ2344" s="1359"/>
      <c r="GQA2344" s="1359"/>
      <c r="GQB2344" s="1359"/>
      <c r="GQC2344" s="1359"/>
      <c r="GQD2344" s="1359"/>
      <c r="GQE2344" s="1359"/>
      <c r="GQF2344" s="1359"/>
      <c r="GQG2344" s="1359"/>
      <c r="GQH2344" s="1359"/>
      <c r="GQI2344" s="1359"/>
      <c r="GQJ2344" s="1359"/>
      <c r="GQK2344" s="1359"/>
      <c r="GQL2344" s="1359"/>
      <c r="GQM2344" s="1359"/>
      <c r="GQN2344" s="1359"/>
      <c r="GQO2344" s="1359"/>
      <c r="GQP2344" s="1359"/>
      <c r="GQQ2344" s="1359"/>
      <c r="GQR2344" s="1359"/>
      <c r="GQS2344" s="1359"/>
      <c r="GQT2344" s="1359"/>
      <c r="GQU2344" s="1359"/>
      <c r="GQV2344" s="1359"/>
      <c r="GQW2344" s="1359"/>
      <c r="GQX2344" s="1359"/>
      <c r="GQY2344" s="1359"/>
      <c r="GQZ2344" s="1359"/>
      <c r="GRA2344" s="1359"/>
      <c r="GRB2344" s="1359"/>
      <c r="GRC2344" s="1359"/>
      <c r="GRD2344" s="1359"/>
      <c r="GRE2344" s="1359"/>
      <c r="GRF2344" s="1359"/>
      <c r="GRG2344" s="1359"/>
      <c r="GRH2344" s="1359"/>
      <c r="GRI2344" s="1359"/>
      <c r="GRJ2344" s="1359"/>
      <c r="GRK2344" s="1359"/>
      <c r="GRL2344" s="1359"/>
      <c r="GRM2344" s="1359"/>
      <c r="GRN2344" s="1359"/>
      <c r="GRO2344" s="1359"/>
      <c r="GRP2344" s="1359"/>
      <c r="GRQ2344" s="1359"/>
      <c r="GRR2344" s="1359"/>
      <c r="GRS2344" s="1359"/>
      <c r="GRT2344" s="1359"/>
      <c r="GRU2344" s="1359"/>
      <c r="GRV2344" s="1359"/>
      <c r="GRW2344" s="1359"/>
      <c r="GRX2344" s="1359"/>
      <c r="GRY2344" s="1359"/>
      <c r="GRZ2344" s="1359"/>
      <c r="GSA2344" s="1359"/>
      <c r="GSB2344" s="1359"/>
      <c r="GSC2344" s="1359"/>
      <c r="GSD2344" s="1359"/>
      <c r="GSE2344" s="1359"/>
      <c r="GSF2344" s="1359"/>
      <c r="GSG2344" s="1359"/>
      <c r="GSH2344" s="1359"/>
      <c r="GSI2344" s="1359"/>
      <c r="GSJ2344" s="1359"/>
      <c r="GSK2344" s="1359"/>
      <c r="GSL2344" s="1359"/>
      <c r="GSM2344" s="1359"/>
      <c r="GSN2344" s="1359"/>
      <c r="GSO2344" s="1359"/>
      <c r="GSP2344" s="1359"/>
      <c r="GSQ2344" s="1359"/>
      <c r="GSR2344" s="1359"/>
      <c r="GSS2344" s="1359"/>
      <c r="GST2344" s="1359"/>
      <c r="GSU2344" s="1359"/>
      <c r="GSV2344" s="1359"/>
      <c r="GSW2344" s="1359"/>
      <c r="GSX2344" s="1359"/>
      <c r="GSY2344" s="1359"/>
      <c r="GSZ2344" s="1359"/>
      <c r="GTA2344" s="1359"/>
      <c r="GTB2344" s="1359"/>
      <c r="GTC2344" s="1359"/>
      <c r="GTD2344" s="1359"/>
      <c r="GTE2344" s="1359"/>
      <c r="GTF2344" s="1359"/>
      <c r="GTG2344" s="1359"/>
      <c r="GTH2344" s="1359"/>
      <c r="GTI2344" s="1359"/>
      <c r="GTJ2344" s="1359"/>
      <c r="GTK2344" s="1359"/>
      <c r="GTL2344" s="1359"/>
      <c r="GTM2344" s="1359"/>
      <c r="GTN2344" s="1359"/>
      <c r="GTO2344" s="1359"/>
      <c r="GTP2344" s="1359"/>
      <c r="GTQ2344" s="1359"/>
      <c r="GTR2344" s="1359"/>
      <c r="GTS2344" s="1359"/>
      <c r="GTT2344" s="1359"/>
      <c r="GTU2344" s="1359"/>
      <c r="GTV2344" s="1359"/>
      <c r="GTW2344" s="1359"/>
      <c r="GTX2344" s="1359"/>
      <c r="GTY2344" s="1359"/>
      <c r="GTZ2344" s="1359"/>
      <c r="GUA2344" s="1359"/>
      <c r="GUB2344" s="1359"/>
      <c r="GUC2344" s="1359"/>
      <c r="GUD2344" s="1359"/>
      <c r="GUE2344" s="1359"/>
      <c r="GUF2344" s="1359"/>
      <c r="GUG2344" s="1359"/>
      <c r="GUH2344" s="1359"/>
      <c r="GUI2344" s="1359"/>
      <c r="GUJ2344" s="1359"/>
      <c r="GUK2344" s="1359"/>
      <c r="GUL2344" s="1359"/>
      <c r="GUM2344" s="1359"/>
      <c r="GUN2344" s="1359"/>
      <c r="GUO2344" s="1359"/>
      <c r="GUP2344" s="1359"/>
      <c r="GUQ2344" s="1359"/>
      <c r="GUR2344" s="1359"/>
      <c r="GUS2344" s="1359"/>
      <c r="GUT2344" s="1359"/>
      <c r="GUU2344" s="1359"/>
      <c r="GUV2344" s="1359"/>
      <c r="GUW2344" s="1359"/>
      <c r="GUX2344" s="1359"/>
      <c r="GUY2344" s="1359"/>
      <c r="GUZ2344" s="1359"/>
      <c r="GVA2344" s="1359"/>
      <c r="GVB2344" s="1359"/>
      <c r="GVC2344" s="1359"/>
      <c r="GVD2344" s="1359"/>
      <c r="GVE2344" s="1359"/>
      <c r="GVF2344" s="1359"/>
      <c r="GVG2344" s="1359"/>
      <c r="GVH2344" s="1359"/>
      <c r="GVI2344" s="1359"/>
      <c r="GVJ2344" s="1359"/>
      <c r="GVK2344" s="1359"/>
      <c r="GVL2344" s="1359"/>
      <c r="GVM2344" s="1359"/>
      <c r="GVN2344" s="1359"/>
      <c r="GVO2344" s="1359"/>
      <c r="GVP2344" s="1359"/>
      <c r="GVQ2344" s="1359"/>
      <c r="GVR2344" s="1359"/>
      <c r="GVS2344" s="1359"/>
      <c r="GVT2344" s="1359"/>
      <c r="GVU2344" s="1359"/>
      <c r="GVV2344" s="1359"/>
      <c r="GVW2344" s="1359"/>
      <c r="GVX2344" s="1359"/>
      <c r="GVY2344" s="1359"/>
      <c r="GVZ2344" s="1359"/>
      <c r="GWA2344" s="1359"/>
      <c r="GWB2344" s="1359"/>
      <c r="GWC2344" s="1359"/>
      <c r="GWD2344" s="1359"/>
      <c r="GWE2344" s="1359"/>
      <c r="GWF2344" s="1359"/>
      <c r="GWG2344" s="1359"/>
      <c r="GWH2344" s="1359"/>
      <c r="GWI2344" s="1359"/>
      <c r="GWJ2344" s="1359"/>
      <c r="GWK2344" s="1359"/>
      <c r="GWL2344" s="1359"/>
      <c r="GWM2344" s="1359"/>
      <c r="GWN2344" s="1359"/>
      <c r="GWO2344" s="1359"/>
      <c r="GWP2344" s="1359"/>
      <c r="GWQ2344" s="1359"/>
      <c r="GWR2344" s="1359"/>
      <c r="GWS2344" s="1359"/>
      <c r="GWT2344" s="1359"/>
      <c r="GWU2344" s="1359"/>
      <c r="GWV2344" s="1359"/>
      <c r="GWW2344" s="1359"/>
      <c r="GWX2344" s="1359"/>
      <c r="GWY2344" s="1359"/>
      <c r="GWZ2344" s="1359"/>
      <c r="GXA2344" s="1359"/>
      <c r="GXB2344" s="1359"/>
      <c r="GXC2344" s="1359"/>
      <c r="GXD2344" s="1359"/>
      <c r="GXE2344" s="1359"/>
      <c r="GXF2344" s="1359"/>
      <c r="GXG2344" s="1359"/>
      <c r="GXH2344" s="1359"/>
      <c r="GXI2344" s="1359"/>
      <c r="GXJ2344" s="1359"/>
      <c r="GXK2344" s="1359"/>
      <c r="GXL2344" s="1359"/>
      <c r="GXM2344" s="1359"/>
      <c r="GXN2344" s="1359"/>
      <c r="GXO2344" s="1359"/>
      <c r="GXP2344" s="1359"/>
      <c r="GXQ2344" s="1359"/>
      <c r="GXR2344" s="1359"/>
      <c r="GXS2344" s="1359"/>
      <c r="GXT2344" s="1359"/>
      <c r="GXU2344" s="1359"/>
      <c r="GXV2344" s="1359"/>
      <c r="GXW2344" s="1359"/>
      <c r="GXX2344" s="1359"/>
      <c r="GXY2344" s="1359"/>
      <c r="GXZ2344" s="1359"/>
      <c r="GYA2344" s="1359"/>
      <c r="GYB2344" s="1359"/>
      <c r="GYC2344" s="1359"/>
      <c r="GYD2344" s="1359"/>
      <c r="GYE2344" s="1359"/>
      <c r="GYF2344" s="1359"/>
      <c r="GYG2344" s="1359"/>
      <c r="GYH2344" s="1359"/>
      <c r="GYI2344" s="1359"/>
      <c r="GYJ2344" s="1359"/>
      <c r="GYK2344" s="1359"/>
      <c r="GYL2344" s="1359"/>
      <c r="GYM2344" s="1359"/>
      <c r="GYN2344" s="1359"/>
      <c r="GYO2344" s="1359"/>
      <c r="GYP2344" s="1359"/>
      <c r="GYQ2344" s="1359"/>
      <c r="GYR2344" s="1359"/>
      <c r="GYS2344" s="1359"/>
      <c r="GYT2344" s="1359"/>
      <c r="GYU2344" s="1359"/>
      <c r="GYV2344" s="1359"/>
      <c r="GYW2344" s="1359"/>
      <c r="GYX2344" s="1359"/>
      <c r="GYY2344" s="1359"/>
      <c r="GYZ2344" s="1359"/>
      <c r="GZA2344" s="1359"/>
      <c r="GZB2344" s="1359"/>
      <c r="GZC2344" s="1359"/>
      <c r="GZD2344" s="1359"/>
      <c r="GZE2344" s="1359"/>
      <c r="GZF2344" s="1359"/>
      <c r="GZG2344" s="1359"/>
      <c r="GZH2344" s="1359"/>
      <c r="GZI2344" s="1359"/>
      <c r="GZJ2344" s="1359"/>
      <c r="GZK2344" s="1359"/>
      <c r="GZL2344" s="1359"/>
      <c r="GZM2344" s="1359"/>
      <c r="GZN2344" s="1359"/>
      <c r="GZO2344" s="1359"/>
      <c r="GZP2344" s="1359"/>
      <c r="GZQ2344" s="1359"/>
      <c r="GZR2344" s="1359"/>
      <c r="GZS2344" s="1359"/>
      <c r="GZT2344" s="1359"/>
      <c r="GZU2344" s="1359"/>
      <c r="GZV2344" s="1359"/>
      <c r="GZW2344" s="1359"/>
      <c r="GZX2344" s="1359"/>
      <c r="GZY2344" s="1359"/>
      <c r="GZZ2344" s="1359"/>
      <c r="HAA2344" s="1359"/>
      <c r="HAB2344" s="1359"/>
      <c r="HAC2344" s="1359"/>
      <c r="HAD2344" s="1359"/>
      <c r="HAE2344" s="1359"/>
      <c r="HAF2344" s="1359"/>
      <c r="HAG2344" s="1359"/>
      <c r="HAH2344" s="1359"/>
      <c r="HAI2344" s="1359"/>
      <c r="HAJ2344" s="1359"/>
      <c r="HAK2344" s="1359"/>
      <c r="HAL2344" s="1359"/>
      <c r="HAM2344" s="1359"/>
      <c r="HAN2344" s="1359"/>
      <c r="HAO2344" s="1359"/>
      <c r="HAP2344" s="1359"/>
      <c r="HAQ2344" s="1359"/>
      <c r="HAR2344" s="1359"/>
      <c r="HAS2344" s="1359"/>
      <c r="HAT2344" s="1359"/>
      <c r="HAU2344" s="1359"/>
      <c r="HAV2344" s="1359"/>
      <c r="HAW2344" s="1359"/>
      <c r="HAX2344" s="1359"/>
      <c r="HAY2344" s="1359"/>
      <c r="HAZ2344" s="1359"/>
      <c r="HBA2344" s="1359"/>
      <c r="HBB2344" s="1359"/>
      <c r="HBC2344" s="1359"/>
      <c r="HBD2344" s="1359"/>
      <c r="HBE2344" s="1359"/>
      <c r="HBF2344" s="1359"/>
      <c r="HBG2344" s="1359"/>
      <c r="HBH2344" s="1359"/>
      <c r="HBI2344" s="1359"/>
      <c r="HBJ2344" s="1359"/>
      <c r="HBK2344" s="1359"/>
      <c r="HBL2344" s="1359"/>
      <c r="HBM2344" s="1359"/>
      <c r="HBN2344" s="1359"/>
      <c r="HBO2344" s="1359"/>
      <c r="HBP2344" s="1359"/>
      <c r="HBQ2344" s="1359"/>
      <c r="HBR2344" s="1359"/>
      <c r="HBS2344" s="1359"/>
      <c r="HBT2344" s="1359"/>
      <c r="HBU2344" s="1359"/>
      <c r="HBV2344" s="1359"/>
      <c r="HBW2344" s="1359"/>
      <c r="HBX2344" s="1359"/>
      <c r="HBY2344" s="1359"/>
      <c r="HBZ2344" s="1359"/>
      <c r="HCA2344" s="1359"/>
      <c r="HCB2344" s="1359"/>
      <c r="HCC2344" s="1359"/>
      <c r="HCD2344" s="1359"/>
      <c r="HCE2344" s="1359"/>
      <c r="HCF2344" s="1359"/>
      <c r="HCG2344" s="1359"/>
      <c r="HCH2344" s="1359"/>
      <c r="HCI2344" s="1359"/>
      <c r="HCJ2344" s="1359"/>
      <c r="HCK2344" s="1359"/>
      <c r="HCL2344" s="1359"/>
      <c r="HCM2344" s="1359"/>
      <c r="HCN2344" s="1359"/>
      <c r="HCO2344" s="1359"/>
      <c r="HCP2344" s="1359"/>
      <c r="HCQ2344" s="1359"/>
      <c r="HCR2344" s="1359"/>
      <c r="HCS2344" s="1359"/>
      <c r="HCT2344" s="1359"/>
      <c r="HCU2344" s="1359"/>
      <c r="HCV2344" s="1359"/>
      <c r="HCW2344" s="1359"/>
      <c r="HCX2344" s="1359"/>
      <c r="HCY2344" s="1359"/>
      <c r="HCZ2344" s="1359"/>
      <c r="HDA2344" s="1359"/>
      <c r="HDB2344" s="1359"/>
      <c r="HDC2344" s="1359"/>
      <c r="HDD2344" s="1359"/>
      <c r="HDE2344" s="1359"/>
      <c r="HDF2344" s="1359"/>
      <c r="HDG2344" s="1359"/>
      <c r="HDH2344" s="1359"/>
      <c r="HDI2344" s="1359"/>
      <c r="HDJ2344" s="1359"/>
      <c r="HDK2344" s="1359"/>
      <c r="HDL2344" s="1359"/>
      <c r="HDM2344" s="1359"/>
      <c r="HDN2344" s="1359"/>
      <c r="HDO2344" s="1359"/>
      <c r="HDP2344" s="1359"/>
      <c r="HDQ2344" s="1359"/>
      <c r="HDR2344" s="1359"/>
      <c r="HDS2344" s="1359"/>
      <c r="HDT2344" s="1359"/>
      <c r="HDU2344" s="1359"/>
      <c r="HDV2344" s="1359"/>
      <c r="HDW2344" s="1359"/>
      <c r="HDX2344" s="1359"/>
      <c r="HDY2344" s="1359"/>
      <c r="HDZ2344" s="1359"/>
      <c r="HEA2344" s="1359"/>
      <c r="HEB2344" s="1359"/>
      <c r="HEC2344" s="1359"/>
      <c r="HED2344" s="1359"/>
      <c r="HEE2344" s="1359"/>
      <c r="HEF2344" s="1359"/>
      <c r="HEG2344" s="1359"/>
      <c r="HEH2344" s="1359"/>
      <c r="HEI2344" s="1359"/>
      <c r="HEJ2344" s="1359"/>
      <c r="HEK2344" s="1359"/>
      <c r="HEL2344" s="1359"/>
      <c r="HEM2344" s="1359"/>
      <c r="HEN2344" s="1359"/>
      <c r="HEO2344" s="1359"/>
      <c r="HEP2344" s="1359"/>
      <c r="HEQ2344" s="1359"/>
      <c r="HER2344" s="1359"/>
      <c r="HES2344" s="1359"/>
      <c r="HET2344" s="1359"/>
      <c r="HEU2344" s="1359"/>
      <c r="HEV2344" s="1359"/>
      <c r="HEW2344" s="1359"/>
      <c r="HEX2344" s="1359"/>
      <c r="HEY2344" s="1359"/>
      <c r="HEZ2344" s="1359"/>
      <c r="HFA2344" s="1359"/>
      <c r="HFB2344" s="1359"/>
      <c r="HFC2344" s="1359"/>
      <c r="HFD2344" s="1359"/>
      <c r="HFE2344" s="1359"/>
      <c r="HFF2344" s="1359"/>
      <c r="HFG2344" s="1359"/>
      <c r="HFH2344" s="1359"/>
      <c r="HFI2344" s="1359"/>
      <c r="HFJ2344" s="1359"/>
      <c r="HFK2344" s="1359"/>
      <c r="HFL2344" s="1359"/>
      <c r="HFM2344" s="1359"/>
      <c r="HFN2344" s="1359"/>
      <c r="HFO2344" s="1359"/>
      <c r="HFP2344" s="1359"/>
      <c r="HFQ2344" s="1359"/>
      <c r="HFR2344" s="1359"/>
      <c r="HFS2344" s="1359"/>
      <c r="HFT2344" s="1359"/>
      <c r="HFU2344" s="1359"/>
      <c r="HFV2344" s="1359"/>
      <c r="HFW2344" s="1359"/>
      <c r="HFX2344" s="1359"/>
      <c r="HFY2344" s="1359"/>
      <c r="HFZ2344" s="1359"/>
      <c r="HGA2344" s="1359"/>
      <c r="HGB2344" s="1359"/>
      <c r="HGC2344" s="1359"/>
      <c r="HGD2344" s="1359"/>
      <c r="HGE2344" s="1359"/>
      <c r="HGF2344" s="1359"/>
      <c r="HGG2344" s="1359"/>
      <c r="HGH2344" s="1359"/>
      <c r="HGI2344" s="1359"/>
      <c r="HGJ2344" s="1359"/>
      <c r="HGK2344" s="1359"/>
      <c r="HGL2344" s="1359"/>
      <c r="HGM2344" s="1359"/>
      <c r="HGN2344" s="1359"/>
      <c r="HGO2344" s="1359"/>
      <c r="HGP2344" s="1359"/>
      <c r="HGQ2344" s="1359"/>
      <c r="HGR2344" s="1359"/>
      <c r="HGS2344" s="1359"/>
      <c r="HGT2344" s="1359"/>
      <c r="HGU2344" s="1359"/>
      <c r="HGV2344" s="1359"/>
      <c r="HGW2344" s="1359"/>
      <c r="HGX2344" s="1359"/>
      <c r="HGY2344" s="1359"/>
      <c r="HGZ2344" s="1359"/>
      <c r="HHA2344" s="1359"/>
      <c r="HHB2344" s="1359"/>
      <c r="HHC2344" s="1359"/>
      <c r="HHD2344" s="1359"/>
      <c r="HHE2344" s="1359"/>
      <c r="HHF2344" s="1359"/>
      <c r="HHG2344" s="1359"/>
      <c r="HHH2344" s="1359"/>
      <c r="HHI2344" s="1359"/>
      <c r="HHJ2344" s="1359"/>
      <c r="HHK2344" s="1359"/>
      <c r="HHL2344" s="1359"/>
      <c r="HHM2344" s="1359"/>
      <c r="HHN2344" s="1359"/>
      <c r="HHO2344" s="1359"/>
      <c r="HHP2344" s="1359"/>
      <c r="HHQ2344" s="1359"/>
      <c r="HHR2344" s="1359"/>
      <c r="HHS2344" s="1359"/>
      <c r="HHT2344" s="1359"/>
      <c r="HHU2344" s="1359"/>
      <c r="HHV2344" s="1359"/>
      <c r="HHW2344" s="1359"/>
      <c r="HHX2344" s="1359"/>
      <c r="HHY2344" s="1359"/>
      <c r="HHZ2344" s="1359"/>
      <c r="HIA2344" s="1359"/>
      <c r="HIB2344" s="1359"/>
      <c r="HIC2344" s="1359"/>
      <c r="HID2344" s="1359"/>
      <c r="HIE2344" s="1359"/>
      <c r="HIF2344" s="1359"/>
      <c r="HIG2344" s="1359"/>
      <c r="HIH2344" s="1359"/>
      <c r="HII2344" s="1359"/>
      <c r="HIJ2344" s="1359"/>
      <c r="HIK2344" s="1359"/>
      <c r="HIL2344" s="1359"/>
      <c r="HIM2344" s="1359"/>
      <c r="HIN2344" s="1359"/>
      <c r="HIO2344" s="1359"/>
      <c r="HIP2344" s="1359"/>
      <c r="HIQ2344" s="1359"/>
      <c r="HIR2344" s="1359"/>
      <c r="HIS2344" s="1359"/>
      <c r="HIT2344" s="1359"/>
      <c r="HIU2344" s="1359"/>
      <c r="HIV2344" s="1359"/>
      <c r="HIW2344" s="1359"/>
      <c r="HIX2344" s="1359"/>
      <c r="HIY2344" s="1359"/>
      <c r="HIZ2344" s="1359"/>
      <c r="HJA2344" s="1359"/>
      <c r="HJB2344" s="1359"/>
      <c r="HJC2344" s="1359"/>
      <c r="HJD2344" s="1359"/>
      <c r="HJE2344" s="1359"/>
      <c r="HJF2344" s="1359"/>
      <c r="HJG2344" s="1359"/>
      <c r="HJH2344" s="1359"/>
      <c r="HJI2344" s="1359"/>
      <c r="HJJ2344" s="1359"/>
      <c r="HJK2344" s="1359"/>
      <c r="HJL2344" s="1359"/>
      <c r="HJM2344" s="1359"/>
      <c r="HJN2344" s="1359"/>
      <c r="HJO2344" s="1359"/>
      <c r="HJP2344" s="1359"/>
      <c r="HJQ2344" s="1359"/>
      <c r="HJR2344" s="1359"/>
      <c r="HJS2344" s="1359"/>
      <c r="HJT2344" s="1359"/>
      <c r="HJU2344" s="1359"/>
      <c r="HJV2344" s="1359"/>
      <c r="HJW2344" s="1359"/>
      <c r="HJX2344" s="1359"/>
      <c r="HJY2344" s="1359"/>
      <c r="HJZ2344" s="1359"/>
      <c r="HKA2344" s="1359"/>
      <c r="HKB2344" s="1359"/>
      <c r="HKC2344" s="1359"/>
      <c r="HKD2344" s="1359"/>
      <c r="HKE2344" s="1359"/>
      <c r="HKF2344" s="1359"/>
      <c r="HKG2344" s="1359"/>
      <c r="HKH2344" s="1359"/>
      <c r="HKI2344" s="1359"/>
      <c r="HKJ2344" s="1359"/>
      <c r="HKK2344" s="1359"/>
      <c r="HKL2344" s="1359"/>
      <c r="HKM2344" s="1359"/>
      <c r="HKN2344" s="1359"/>
      <c r="HKO2344" s="1359"/>
      <c r="HKP2344" s="1359"/>
      <c r="HKQ2344" s="1359"/>
      <c r="HKR2344" s="1359"/>
      <c r="HKS2344" s="1359"/>
      <c r="HKT2344" s="1359"/>
      <c r="HKU2344" s="1359"/>
      <c r="HKV2344" s="1359"/>
      <c r="HKW2344" s="1359"/>
      <c r="HKX2344" s="1359"/>
      <c r="HKY2344" s="1359"/>
      <c r="HKZ2344" s="1359"/>
      <c r="HLA2344" s="1359"/>
      <c r="HLB2344" s="1359"/>
      <c r="HLC2344" s="1359"/>
      <c r="HLD2344" s="1359"/>
      <c r="HLE2344" s="1359"/>
      <c r="HLF2344" s="1359"/>
      <c r="HLG2344" s="1359"/>
      <c r="HLH2344" s="1359"/>
      <c r="HLI2344" s="1359"/>
      <c r="HLJ2344" s="1359"/>
      <c r="HLK2344" s="1359"/>
      <c r="HLL2344" s="1359"/>
      <c r="HLM2344" s="1359"/>
      <c r="HLN2344" s="1359"/>
      <c r="HLO2344" s="1359"/>
      <c r="HLP2344" s="1359"/>
      <c r="HLQ2344" s="1359"/>
      <c r="HLR2344" s="1359"/>
      <c r="HLS2344" s="1359"/>
      <c r="HLT2344" s="1359"/>
      <c r="HLU2344" s="1359"/>
      <c r="HLV2344" s="1359"/>
      <c r="HLW2344" s="1359"/>
      <c r="HLX2344" s="1359"/>
      <c r="HLY2344" s="1359"/>
      <c r="HLZ2344" s="1359"/>
      <c r="HMA2344" s="1359"/>
      <c r="HMB2344" s="1359"/>
      <c r="HMC2344" s="1359"/>
      <c r="HMD2344" s="1359"/>
      <c r="HME2344" s="1359"/>
      <c r="HMF2344" s="1359"/>
      <c r="HMG2344" s="1359"/>
      <c r="HMH2344" s="1359"/>
      <c r="HMI2344" s="1359"/>
      <c r="HMJ2344" s="1359"/>
      <c r="HMK2344" s="1359"/>
      <c r="HML2344" s="1359"/>
      <c r="HMM2344" s="1359"/>
      <c r="HMN2344" s="1359"/>
      <c r="HMO2344" s="1359"/>
      <c r="HMP2344" s="1359"/>
      <c r="HMQ2344" s="1359"/>
      <c r="HMR2344" s="1359"/>
      <c r="HMS2344" s="1359"/>
      <c r="HMT2344" s="1359"/>
      <c r="HMU2344" s="1359"/>
      <c r="HMV2344" s="1359"/>
      <c r="HMW2344" s="1359"/>
      <c r="HMX2344" s="1359"/>
      <c r="HMY2344" s="1359"/>
      <c r="HMZ2344" s="1359"/>
      <c r="HNA2344" s="1359"/>
      <c r="HNB2344" s="1359"/>
      <c r="HNC2344" s="1359"/>
      <c r="HND2344" s="1359"/>
      <c r="HNE2344" s="1359"/>
      <c r="HNF2344" s="1359"/>
      <c r="HNG2344" s="1359"/>
      <c r="HNH2344" s="1359"/>
      <c r="HNI2344" s="1359"/>
      <c r="HNJ2344" s="1359"/>
      <c r="HNK2344" s="1359"/>
      <c r="HNL2344" s="1359"/>
      <c r="HNM2344" s="1359"/>
      <c r="HNN2344" s="1359"/>
      <c r="HNO2344" s="1359"/>
      <c r="HNP2344" s="1359"/>
      <c r="HNQ2344" s="1359"/>
      <c r="HNR2344" s="1359"/>
      <c r="HNS2344" s="1359"/>
      <c r="HNT2344" s="1359"/>
      <c r="HNU2344" s="1359"/>
      <c r="HNV2344" s="1359"/>
      <c r="HNW2344" s="1359"/>
      <c r="HNX2344" s="1359"/>
      <c r="HNY2344" s="1359"/>
      <c r="HNZ2344" s="1359"/>
      <c r="HOA2344" s="1359"/>
      <c r="HOB2344" s="1359"/>
      <c r="HOC2344" s="1359"/>
      <c r="HOD2344" s="1359"/>
      <c r="HOE2344" s="1359"/>
      <c r="HOF2344" s="1359"/>
      <c r="HOG2344" s="1359"/>
      <c r="HOH2344" s="1359"/>
      <c r="HOI2344" s="1359"/>
      <c r="HOJ2344" s="1359"/>
      <c r="HOK2344" s="1359"/>
      <c r="HOL2344" s="1359"/>
      <c r="HOM2344" s="1359"/>
      <c r="HON2344" s="1359"/>
      <c r="HOO2344" s="1359"/>
      <c r="HOP2344" s="1359"/>
      <c r="HOQ2344" s="1359"/>
      <c r="HOR2344" s="1359"/>
      <c r="HOS2344" s="1359"/>
      <c r="HOT2344" s="1359"/>
      <c r="HOU2344" s="1359"/>
      <c r="HOV2344" s="1359"/>
      <c r="HOW2344" s="1359"/>
      <c r="HOX2344" s="1359"/>
      <c r="HOY2344" s="1359"/>
      <c r="HOZ2344" s="1359"/>
      <c r="HPA2344" s="1359"/>
      <c r="HPB2344" s="1359"/>
      <c r="HPC2344" s="1359"/>
      <c r="HPD2344" s="1359"/>
      <c r="HPE2344" s="1359"/>
      <c r="HPF2344" s="1359"/>
      <c r="HPG2344" s="1359"/>
      <c r="HPH2344" s="1359"/>
      <c r="HPI2344" s="1359"/>
      <c r="HPJ2344" s="1359"/>
      <c r="HPK2344" s="1359"/>
      <c r="HPL2344" s="1359"/>
      <c r="HPM2344" s="1359"/>
      <c r="HPN2344" s="1359"/>
      <c r="HPO2344" s="1359"/>
      <c r="HPP2344" s="1359"/>
      <c r="HPQ2344" s="1359"/>
      <c r="HPR2344" s="1359"/>
      <c r="HPS2344" s="1359"/>
      <c r="HPT2344" s="1359"/>
      <c r="HPU2344" s="1359"/>
      <c r="HPV2344" s="1359"/>
      <c r="HPW2344" s="1359"/>
      <c r="HPX2344" s="1359"/>
      <c r="HPY2344" s="1359"/>
      <c r="HPZ2344" s="1359"/>
      <c r="HQA2344" s="1359"/>
      <c r="HQB2344" s="1359"/>
      <c r="HQC2344" s="1359"/>
      <c r="HQD2344" s="1359"/>
      <c r="HQE2344" s="1359"/>
      <c r="HQF2344" s="1359"/>
      <c r="HQG2344" s="1359"/>
      <c r="HQH2344" s="1359"/>
      <c r="HQI2344" s="1359"/>
      <c r="HQJ2344" s="1359"/>
      <c r="HQK2344" s="1359"/>
      <c r="HQL2344" s="1359"/>
      <c r="HQM2344" s="1359"/>
      <c r="HQN2344" s="1359"/>
      <c r="HQO2344" s="1359"/>
      <c r="HQP2344" s="1359"/>
      <c r="HQQ2344" s="1359"/>
      <c r="HQR2344" s="1359"/>
      <c r="HQS2344" s="1359"/>
      <c r="HQT2344" s="1359"/>
      <c r="HQU2344" s="1359"/>
      <c r="HQV2344" s="1359"/>
      <c r="HQW2344" s="1359"/>
      <c r="HQX2344" s="1359"/>
      <c r="HQY2344" s="1359"/>
      <c r="HQZ2344" s="1359"/>
      <c r="HRA2344" s="1359"/>
      <c r="HRB2344" s="1359"/>
      <c r="HRC2344" s="1359"/>
      <c r="HRD2344" s="1359"/>
      <c r="HRE2344" s="1359"/>
      <c r="HRF2344" s="1359"/>
      <c r="HRG2344" s="1359"/>
      <c r="HRH2344" s="1359"/>
      <c r="HRI2344" s="1359"/>
      <c r="HRJ2344" s="1359"/>
      <c r="HRK2344" s="1359"/>
      <c r="HRL2344" s="1359"/>
      <c r="HRM2344" s="1359"/>
      <c r="HRN2344" s="1359"/>
      <c r="HRO2344" s="1359"/>
      <c r="HRP2344" s="1359"/>
      <c r="HRQ2344" s="1359"/>
      <c r="HRR2344" s="1359"/>
      <c r="HRS2344" s="1359"/>
      <c r="HRT2344" s="1359"/>
      <c r="HRU2344" s="1359"/>
      <c r="HRV2344" s="1359"/>
      <c r="HRW2344" s="1359"/>
      <c r="HRX2344" s="1359"/>
      <c r="HRY2344" s="1359"/>
      <c r="HRZ2344" s="1359"/>
      <c r="HSA2344" s="1359"/>
      <c r="HSB2344" s="1359"/>
      <c r="HSC2344" s="1359"/>
      <c r="HSD2344" s="1359"/>
      <c r="HSE2344" s="1359"/>
      <c r="HSF2344" s="1359"/>
      <c r="HSG2344" s="1359"/>
      <c r="HSH2344" s="1359"/>
      <c r="HSI2344" s="1359"/>
      <c r="HSJ2344" s="1359"/>
      <c r="HSK2344" s="1359"/>
      <c r="HSL2344" s="1359"/>
      <c r="HSM2344" s="1359"/>
      <c r="HSN2344" s="1359"/>
      <c r="HSO2344" s="1359"/>
      <c r="HSP2344" s="1359"/>
      <c r="HSQ2344" s="1359"/>
      <c r="HSR2344" s="1359"/>
      <c r="HSS2344" s="1359"/>
      <c r="HST2344" s="1359"/>
      <c r="HSU2344" s="1359"/>
      <c r="HSV2344" s="1359"/>
      <c r="HSW2344" s="1359"/>
      <c r="HSX2344" s="1359"/>
      <c r="HSY2344" s="1359"/>
      <c r="HSZ2344" s="1359"/>
      <c r="HTA2344" s="1359"/>
      <c r="HTB2344" s="1359"/>
      <c r="HTC2344" s="1359"/>
      <c r="HTD2344" s="1359"/>
      <c r="HTE2344" s="1359"/>
      <c r="HTF2344" s="1359"/>
      <c r="HTG2344" s="1359"/>
      <c r="HTH2344" s="1359"/>
      <c r="HTI2344" s="1359"/>
      <c r="HTJ2344" s="1359"/>
      <c r="HTK2344" s="1359"/>
      <c r="HTL2344" s="1359"/>
      <c r="HTM2344" s="1359"/>
      <c r="HTN2344" s="1359"/>
      <c r="HTO2344" s="1359"/>
      <c r="HTP2344" s="1359"/>
      <c r="HTQ2344" s="1359"/>
      <c r="HTR2344" s="1359"/>
      <c r="HTS2344" s="1359"/>
      <c r="HTT2344" s="1359"/>
      <c r="HTU2344" s="1359"/>
      <c r="HTV2344" s="1359"/>
      <c r="HTW2344" s="1359"/>
      <c r="HTX2344" s="1359"/>
      <c r="HTY2344" s="1359"/>
      <c r="HTZ2344" s="1359"/>
      <c r="HUA2344" s="1359"/>
      <c r="HUB2344" s="1359"/>
      <c r="HUC2344" s="1359"/>
      <c r="HUD2344" s="1359"/>
      <c r="HUE2344" s="1359"/>
      <c r="HUF2344" s="1359"/>
      <c r="HUG2344" s="1359"/>
      <c r="HUH2344" s="1359"/>
      <c r="HUI2344" s="1359"/>
      <c r="HUJ2344" s="1359"/>
      <c r="HUK2344" s="1359"/>
      <c r="HUL2344" s="1359"/>
      <c r="HUM2344" s="1359"/>
      <c r="HUN2344" s="1359"/>
      <c r="HUO2344" s="1359"/>
      <c r="HUP2344" s="1359"/>
      <c r="HUQ2344" s="1359"/>
      <c r="HUR2344" s="1359"/>
      <c r="HUS2344" s="1359"/>
      <c r="HUT2344" s="1359"/>
      <c r="HUU2344" s="1359"/>
      <c r="HUV2344" s="1359"/>
      <c r="HUW2344" s="1359"/>
      <c r="HUX2344" s="1359"/>
      <c r="HUY2344" s="1359"/>
      <c r="HUZ2344" s="1359"/>
      <c r="HVA2344" s="1359"/>
      <c r="HVB2344" s="1359"/>
      <c r="HVC2344" s="1359"/>
      <c r="HVD2344" s="1359"/>
      <c r="HVE2344" s="1359"/>
      <c r="HVF2344" s="1359"/>
      <c r="HVG2344" s="1359"/>
      <c r="HVH2344" s="1359"/>
      <c r="HVI2344" s="1359"/>
      <c r="HVJ2344" s="1359"/>
      <c r="HVK2344" s="1359"/>
      <c r="HVL2344" s="1359"/>
      <c r="HVM2344" s="1359"/>
      <c r="HVN2344" s="1359"/>
      <c r="HVO2344" s="1359"/>
      <c r="HVP2344" s="1359"/>
      <c r="HVQ2344" s="1359"/>
      <c r="HVR2344" s="1359"/>
      <c r="HVS2344" s="1359"/>
      <c r="HVT2344" s="1359"/>
      <c r="HVU2344" s="1359"/>
      <c r="HVV2344" s="1359"/>
      <c r="HVW2344" s="1359"/>
      <c r="HVX2344" s="1359"/>
      <c r="HVY2344" s="1359"/>
      <c r="HVZ2344" s="1359"/>
      <c r="HWA2344" s="1359"/>
      <c r="HWB2344" s="1359"/>
      <c r="HWC2344" s="1359"/>
      <c r="HWD2344" s="1359"/>
      <c r="HWE2344" s="1359"/>
      <c r="HWF2344" s="1359"/>
      <c r="HWG2344" s="1359"/>
      <c r="HWH2344" s="1359"/>
      <c r="HWI2344" s="1359"/>
      <c r="HWJ2344" s="1359"/>
      <c r="HWK2344" s="1359"/>
      <c r="HWL2344" s="1359"/>
      <c r="HWM2344" s="1359"/>
      <c r="HWN2344" s="1359"/>
      <c r="HWO2344" s="1359"/>
      <c r="HWP2344" s="1359"/>
      <c r="HWQ2344" s="1359"/>
      <c r="HWR2344" s="1359"/>
      <c r="HWS2344" s="1359"/>
      <c r="HWT2344" s="1359"/>
      <c r="HWU2344" s="1359"/>
      <c r="HWV2344" s="1359"/>
      <c r="HWW2344" s="1359"/>
      <c r="HWX2344" s="1359"/>
      <c r="HWY2344" s="1359"/>
      <c r="HWZ2344" s="1359"/>
      <c r="HXA2344" s="1359"/>
      <c r="HXB2344" s="1359"/>
      <c r="HXC2344" s="1359"/>
      <c r="HXD2344" s="1359"/>
      <c r="HXE2344" s="1359"/>
      <c r="HXF2344" s="1359"/>
      <c r="HXG2344" s="1359"/>
      <c r="HXH2344" s="1359"/>
      <c r="HXI2344" s="1359"/>
      <c r="HXJ2344" s="1359"/>
      <c r="HXK2344" s="1359"/>
      <c r="HXL2344" s="1359"/>
      <c r="HXM2344" s="1359"/>
      <c r="HXN2344" s="1359"/>
      <c r="HXO2344" s="1359"/>
      <c r="HXP2344" s="1359"/>
      <c r="HXQ2344" s="1359"/>
      <c r="HXR2344" s="1359"/>
      <c r="HXS2344" s="1359"/>
      <c r="HXT2344" s="1359"/>
      <c r="HXU2344" s="1359"/>
      <c r="HXV2344" s="1359"/>
      <c r="HXW2344" s="1359"/>
      <c r="HXX2344" s="1359"/>
      <c r="HXY2344" s="1359"/>
      <c r="HXZ2344" s="1359"/>
      <c r="HYA2344" s="1359"/>
      <c r="HYB2344" s="1359"/>
      <c r="HYC2344" s="1359"/>
      <c r="HYD2344" s="1359"/>
      <c r="HYE2344" s="1359"/>
      <c r="HYF2344" s="1359"/>
      <c r="HYG2344" s="1359"/>
      <c r="HYH2344" s="1359"/>
      <c r="HYI2344" s="1359"/>
      <c r="HYJ2344" s="1359"/>
      <c r="HYK2344" s="1359"/>
      <c r="HYL2344" s="1359"/>
      <c r="HYM2344" s="1359"/>
      <c r="HYN2344" s="1359"/>
      <c r="HYO2344" s="1359"/>
      <c r="HYP2344" s="1359"/>
      <c r="HYQ2344" s="1359"/>
      <c r="HYR2344" s="1359"/>
      <c r="HYS2344" s="1359"/>
      <c r="HYT2344" s="1359"/>
      <c r="HYU2344" s="1359"/>
      <c r="HYV2344" s="1359"/>
      <c r="HYW2344" s="1359"/>
      <c r="HYX2344" s="1359"/>
      <c r="HYY2344" s="1359"/>
      <c r="HYZ2344" s="1359"/>
      <c r="HZA2344" s="1359"/>
      <c r="HZB2344" s="1359"/>
      <c r="HZC2344" s="1359"/>
      <c r="HZD2344" s="1359"/>
      <c r="HZE2344" s="1359"/>
      <c r="HZF2344" s="1359"/>
      <c r="HZG2344" s="1359"/>
      <c r="HZH2344" s="1359"/>
      <c r="HZI2344" s="1359"/>
      <c r="HZJ2344" s="1359"/>
      <c r="HZK2344" s="1359"/>
      <c r="HZL2344" s="1359"/>
      <c r="HZM2344" s="1359"/>
      <c r="HZN2344" s="1359"/>
      <c r="HZO2344" s="1359"/>
      <c r="HZP2344" s="1359"/>
      <c r="HZQ2344" s="1359"/>
      <c r="HZR2344" s="1359"/>
      <c r="HZS2344" s="1359"/>
      <c r="HZT2344" s="1359"/>
      <c r="HZU2344" s="1359"/>
      <c r="HZV2344" s="1359"/>
      <c r="HZW2344" s="1359"/>
      <c r="HZX2344" s="1359"/>
      <c r="HZY2344" s="1359"/>
      <c r="HZZ2344" s="1359"/>
      <c r="IAA2344" s="1359"/>
      <c r="IAB2344" s="1359"/>
      <c r="IAC2344" s="1359"/>
      <c r="IAD2344" s="1359"/>
      <c r="IAE2344" s="1359"/>
      <c r="IAF2344" s="1359"/>
      <c r="IAG2344" s="1359"/>
      <c r="IAH2344" s="1359"/>
      <c r="IAI2344" s="1359"/>
      <c r="IAJ2344" s="1359"/>
      <c r="IAK2344" s="1359"/>
      <c r="IAL2344" s="1359"/>
      <c r="IAM2344" s="1359"/>
      <c r="IAN2344" s="1359"/>
      <c r="IAO2344" s="1359"/>
      <c r="IAP2344" s="1359"/>
      <c r="IAQ2344" s="1359"/>
      <c r="IAR2344" s="1359"/>
      <c r="IAS2344" s="1359"/>
      <c r="IAT2344" s="1359"/>
      <c r="IAU2344" s="1359"/>
      <c r="IAV2344" s="1359"/>
      <c r="IAW2344" s="1359"/>
      <c r="IAX2344" s="1359"/>
      <c r="IAY2344" s="1359"/>
      <c r="IAZ2344" s="1359"/>
      <c r="IBA2344" s="1359"/>
      <c r="IBB2344" s="1359"/>
      <c r="IBC2344" s="1359"/>
      <c r="IBD2344" s="1359"/>
      <c r="IBE2344" s="1359"/>
      <c r="IBF2344" s="1359"/>
      <c r="IBG2344" s="1359"/>
      <c r="IBH2344" s="1359"/>
      <c r="IBI2344" s="1359"/>
      <c r="IBJ2344" s="1359"/>
      <c r="IBK2344" s="1359"/>
      <c r="IBL2344" s="1359"/>
      <c r="IBM2344" s="1359"/>
      <c r="IBN2344" s="1359"/>
      <c r="IBO2344" s="1359"/>
      <c r="IBP2344" s="1359"/>
      <c r="IBQ2344" s="1359"/>
      <c r="IBR2344" s="1359"/>
      <c r="IBS2344" s="1359"/>
      <c r="IBT2344" s="1359"/>
      <c r="IBU2344" s="1359"/>
      <c r="IBV2344" s="1359"/>
      <c r="IBW2344" s="1359"/>
      <c r="IBX2344" s="1359"/>
      <c r="IBY2344" s="1359"/>
      <c r="IBZ2344" s="1359"/>
      <c r="ICA2344" s="1359"/>
      <c r="ICB2344" s="1359"/>
      <c r="ICC2344" s="1359"/>
      <c r="ICD2344" s="1359"/>
      <c r="ICE2344" s="1359"/>
      <c r="ICF2344" s="1359"/>
      <c r="ICG2344" s="1359"/>
      <c r="ICH2344" s="1359"/>
      <c r="ICI2344" s="1359"/>
      <c r="ICJ2344" s="1359"/>
      <c r="ICK2344" s="1359"/>
      <c r="ICL2344" s="1359"/>
      <c r="ICM2344" s="1359"/>
      <c r="ICN2344" s="1359"/>
      <c r="ICO2344" s="1359"/>
      <c r="ICP2344" s="1359"/>
      <c r="ICQ2344" s="1359"/>
      <c r="ICR2344" s="1359"/>
      <c r="ICS2344" s="1359"/>
      <c r="ICT2344" s="1359"/>
      <c r="ICU2344" s="1359"/>
      <c r="ICV2344" s="1359"/>
      <c r="ICW2344" s="1359"/>
      <c r="ICX2344" s="1359"/>
      <c r="ICY2344" s="1359"/>
      <c r="ICZ2344" s="1359"/>
      <c r="IDA2344" s="1359"/>
      <c r="IDB2344" s="1359"/>
      <c r="IDC2344" s="1359"/>
      <c r="IDD2344" s="1359"/>
      <c r="IDE2344" s="1359"/>
      <c r="IDF2344" s="1359"/>
      <c r="IDG2344" s="1359"/>
      <c r="IDH2344" s="1359"/>
      <c r="IDI2344" s="1359"/>
      <c r="IDJ2344" s="1359"/>
      <c r="IDK2344" s="1359"/>
      <c r="IDL2344" s="1359"/>
      <c r="IDM2344" s="1359"/>
      <c r="IDN2344" s="1359"/>
      <c r="IDO2344" s="1359"/>
      <c r="IDP2344" s="1359"/>
      <c r="IDQ2344" s="1359"/>
      <c r="IDR2344" s="1359"/>
      <c r="IDS2344" s="1359"/>
      <c r="IDT2344" s="1359"/>
      <c r="IDU2344" s="1359"/>
      <c r="IDV2344" s="1359"/>
      <c r="IDW2344" s="1359"/>
      <c r="IDX2344" s="1359"/>
      <c r="IDY2344" s="1359"/>
      <c r="IDZ2344" s="1359"/>
      <c r="IEA2344" s="1359"/>
      <c r="IEB2344" s="1359"/>
      <c r="IEC2344" s="1359"/>
      <c r="IED2344" s="1359"/>
      <c r="IEE2344" s="1359"/>
      <c r="IEF2344" s="1359"/>
      <c r="IEG2344" s="1359"/>
      <c r="IEH2344" s="1359"/>
      <c r="IEI2344" s="1359"/>
      <c r="IEJ2344" s="1359"/>
      <c r="IEK2344" s="1359"/>
      <c r="IEL2344" s="1359"/>
      <c r="IEM2344" s="1359"/>
      <c r="IEN2344" s="1359"/>
      <c r="IEO2344" s="1359"/>
      <c r="IEP2344" s="1359"/>
      <c r="IEQ2344" s="1359"/>
      <c r="IER2344" s="1359"/>
      <c r="IES2344" s="1359"/>
      <c r="IET2344" s="1359"/>
      <c r="IEU2344" s="1359"/>
      <c r="IEV2344" s="1359"/>
      <c r="IEW2344" s="1359"/>
      <c r="IEX2344" s="1359"/>
      <c r="IEY2344" s="1359"/>
      <c r="IEZ2344" s="1359"/>
      <c r="IFA2344" s="1359"/>
      <c r="IFB2344" s="1359"/>
      <c r="IFC2344" s="1359"/>
      <c r="IFD2344" s="1359"/>
      <c r="IFE2344" s="1359"/>
      <c r="IFF2344" s="1359"/>
      <c r="IFG2344" s="1359"/>
      <c r="IFH2344" s="1359"/>
      <c r="IFI2344" s="1359"/>
      <c r="IFJ2344" s="1359"/>
      <c r="IFK2344" s="1359"/>
      <c r="IFL2344" s="1359"/>
      <c r="IFM2344" s="1359"/>
      <c r="IFN2344" s="1359"/>
      <c r="IFO2344" s="1359"/>
      <c r="IFP2344" s="1359"/>
      <c r="IFQ2344" s="1359"/>
      <c r="IFR2344" s="1359"/>
      <c r="IFS2344" s="1359"/>
      <c r="IFT2344" s="1359"/>
      <c r="IFU2344" s="1359"/>
      <c r="IFV2344" s="1359"/>
      <c r="IFW2344" s="1359"/>
      <c r="IFX2344" s="1359"/>
      <c r="IFY2344" s="1359"/>
      <c r="IFZ2344" s="1359"/>
      <c r="IGA2344" s="1359"/>
      <c r="IGB2344" s="1359"/>
      <c r="IGC2344" s="1359"/>
      <c r="IGD2344" s="1359"/>
      <c r="IGE2344" s="1359"/>
      <c r="IGF2344" s="1359"/>
      <c r="IGG2344" s="1359"/>
      <c r="IGH2344" s="1359"/>
      <c r="IGI2344" s="1359"/>
      <c r="IGJ2344" s="1359"/>
      <c r="IGK2344" s="1359"/>
      <c r="IGL2344" s="1359"/>
      <c r="IGM2344" s="1359"/>
      <c r="IGN2344" s="1359"/>
      <c r="IGO2344" s="1359"/>
      <c r="IGP2344" s="1359"/>
      <c r="IGQ2344" s="1359"/>
      <c r="IGR2344" s="1359"/>
      <c r="IGS2344" s="1359"/>
      <c r="IGT2344" s="1359"/>
      <c r="IGU2344" s="1359"/>
      <c r="IGV2344" s="1359"/>
      <c r="IGW2344" s="1359"/>
      <c r="IGX2344" s="1359"/>
      <c r="IGY2344" s="1359"/>
      <c r="IGZ2344" s="1359"/>
      <c r="IHA2344" s="1359"/>
      <c r="IHB2344" s="1359"/>
      <c r="IHC2344" s="1359"/>
      <c r="IHD2344" s="1359"/>
      <c r="IHE2344" s="1359"/>
      <c r="IHF2344" s="1359"/>
      <c r="IHG2344" s="1359"/>
      <c r="IHH2344" s="1359"/>
      <c r="IHI2344" s="1359"/>
      <c r="IHJ2344" s="1359"/>
      <c r="IHK2344" s="1359"/>
      <c r="IHL2344" s="1359"/>
      <c r="IHM2344" s="1359"/>
      <c r="IHN2344" s="1359"/>
      <c r="IHO2344" s="1359"/>
      <c r="IHP2344" s="1359"/>
      <c r="IHQ2344" s="1359"/>
      <c r="IHR2344" s="1359"/>
      <c r="IHS2344" s="1359"/>
      <c r="IHT2344" s="1359"/>
      <c r="IHU2344" s="1359"/>
      <c r="IHV2344" s="1359"/>
      <c r="IHW2344" s="1359"/>
      <c r="IHX2344" s="1359"/>
      <c r="IHY2344" s="1359"/>
      <c r="IHZ2344" s="1359"/>
      <c r="IIA2344" s="1359"/>
      <c r="IIB2344" s="1359"/>
      <c r="IIC2344" s="1359"/>
      <c r="IID2344" s="1359"/>
      <c r="IIE2344" s="1359"/>
      <c r="IIF2344" s="1359"/>
      <c r="IIG2344" s="1359"/>
      <c r="IIH2344" s="1359"/>
      <c r="III2344" s="1359"/>
      <c r="IIJ2344" s="1359"/>
      <c r="IIK2344" s="1359"/>
      <c r="IIL2344" s="1359"/>
      <c r="IIM2344" s="1359"/>
      <c r="IIN2344" s="1359"/>
      <c r="IIO2344" s="1359"/>
      <c r="IIP2344" s="1359"/>
      <c r="IIQ2344" s="1359"/>
      <c r="IIR2344" s="1359"/>
      <c r="IIS2344" s="1359"/>
      <c r="IIT2344" s="1359"/>
      <c r="IIU2344" s="1359"/>
      <c r="IIV2344" s="1359"/>
      <c r="IIW2344" s="1359"/>
      <c r="IIX2344" s="1359"/>
      <c r="IIY2344" s="1359"/>
      <c r="IIZ2344" s="1359"/>
      <c r="IJA2344" s="1359"/>
      <c r="IJB2344" s="1359"/>
      <c r="IJC2344" s="1359"/>
      <c r="IJD2344" s="1359"/>
      <c r="IJE2344" s="1359"/>
      <c r="IJF2344" s="1359"/>
      <c r="IJG2344" s="1359"/>
      <c r="IJH2344" s="1359"/>
      <c r="IJI2344" s="1359"/>
      <c r="IJJ2344" s="1359"/>
      <c r="IJK2344" s="1359"/>
      <c r="IJL2344" s="1359"/>
      <c r="IJM2344" s="1359"/>
      <c r="IJN2344" s="1359"/>
      <c r="IJO2344" s="1359"/>
      <c r="IJP2344" s="1359"/>
      <c r="IJQ2344" s="1359"/>
      <c r="IJR2344" s="1359"/>
      <c r="IJS2344" s="1359"/>
      <c r="IJT2344" s="1359"/>
      <c r="IJU2344" s="1359"/>
      <c r="IJV2344" s="1359"/>
      <c r="IJW2344" s="1359"/>
      <c r="IJX2344" s="1359"/>
      <c r="IJY2344" s="1359"/>
      <c r="IJZ2344" s="1359"/>
      <c r="IKA2344" s="1359"/>
      <c r="IKB2344" s="1359"/>
      <c r="IKC2344" s="1359"/>
      <c r="IKD2344" s="1359"/>
      <c r="IKE2344" s="1359"/>
      <c r="IKF2344" s="1359"/>
      <c r="IKG2344" s="1359"/>
      <c r="IKH2344" s="1359"/>
      <c r="IKI2344" s="1359"/>
      <c r="IKJ2344" s="1359"/>
      <c r="IKK2344" s="1359"/>
      <c r="IKL2344" s="1359"/>
      <c r="IKM2344" s="1359"/>
      <c r="IKN2344" s="1359"/>
      <c r="IKO2344" s="1359"/>
      <c r="IKP2344" s="1359"/>
      <c r="IKQ2344" s="1359"/>
      <c r="IKR2344" s="1359"/>
      <c r="IKS2344" s="1359"/>
      <c r="IKT2344" s="1359"/>
      <c r="IKU2344" s="1359"/>
      <c r="IKV2344" s="1359"/>
      <c r="IKW2344" s="1359"/>
      <c r="IKX2344" s="1359"/>
      <c r="IKY2344" s="1359"/>
      <c r="IKZ2344" s="1359"/>
      <c r="ILA2344" s="1359"/>
      <c r="ILB2344" s="1359"/>
      <c r="ILC2344" s="1359"/>
      <c r="ILD2344" s="1359"/>
      <c r="ILE2344" s="1359"/>
      <c r="ILF2344" s="1359"/>
      <c r="ILG2344" s="1359"/>
      <c r="ILH2344" s="1359"/>
      <c r="ILI2344" s="1359"/>
      <c r="ILJ2344" s="1359"/>
      <c r="ILK2344" s="1359"/>
      <c r="ILL2344" s="1359"/>
      <c r="ILM2344" s="1359"/>
      <c r="ILN2344" s="1359"/>
      <c r="ILO2344" s="1359"/>
      <c r="ILP2344" s="1359"/>
      <c r="ILQ2344" s="1359"/>
      <c r="ILR2344" s="1359"/>
      <c r="ILS2344" s="1359"/>
      <c r="ILT2344" s="1359"/>
      <c r="ILU2344" s="1359"/>
      <c r="ILV2344" s="1359"/>
      <c r="ILW2344" s="1359"/>
      <c r="ILX2344" s="1359"/>
      <c r="ILY2344" s="1359"/>
      <c r="ILZ2344" s="1359"/>
      <c r="IMA2344" s="1359"/>
      <c r="IMB2344" s="1359"/>
      <c r="IMC2344" s="1359"/>
      <c r="IMD2344" s="1359"/>
      <c r="IME2344" s="1359"/>
      <c r="IMF2344" s="1359"/>
      <c r="IMG2344" s="1359"/>
      <c r="IMH2344" s="1359"/>
      <c r="IMI2344" s="1359"/>
      <c r="IMJ2344" s="1359"/>
      <c r="IMK2344" s="1359"/>
      <c r="IML2344" s="1359"/>
      <c r="IMM2344" s="1359"/>
      <c r="IMN2344" s="1359"/>
      <c r="IMO2344" s="1359"/>
      <c r="IMP2344" s="1359"/>
      <c r="IMQ2344" s="1359"/>
      <c r="IMR2344" s="1359"/>
      <c r="IMS2344" s="1359"/>
      <c r="IMT2344" s="1359"/>
      <c r="IMU2344" s="1359"/>
      <c r="IMV2344" s="1359"/>
      <c r="IMW2344" s="1359"/>
      <c r="IMX2344" s="1359"/>
      <c r="IMY2344" s="1359"/>
      <c r="IMZ2344" s="1359"/>
      <c r="INA2344" s="1359"/>
      <c r="INB2344" s="1359"/>
      <c r="INC2344" s="1359"/>
      <c r="IND2344" s="1359"/>
      <c r="INE2344" s="1359"/>
      <c r="INF2344" s="1359"/>
      <c r="ING2344" s="1359"/>
      <c r="INH2344" s="1359"/>
      <c r="INI2344" s="1359"/>
      <c r="INJ2344" s="1359"/>
      <c r="INK2344" s="1359"/>
      <c r="INL2344" s="1359"/>
      <c r="INM2344" s="1359"/>
      <c r="INN2344" s="1359"/>
      <c r="INO2344" s="1359"/>
      <c r="INP2344" s="1359"/>
      <c r="INQ2344" s="1359"/>
      <c r="INR2344" s="1359"/>
      <c r="INS2344" s="1359"/>
      <c r="INT2344" s="1359"/>
      <c r="INU2344" s="1359"/>
      <c r="INV2344" s="1359"/>
      <c r="INW2344" s="1359"/>
      <c r="INX2344" s="1359"/>
      <c r="INY2344" s="1359"/>
      <c r="INZ2344" s="1359"/>
      <c r="IOA2344" s="1359"/>
      <c r="IOB2344" s="1359"/>
      <c r="IOC2344" s="1359"/>
      <c r="IOD2344" s="1359"/>
      <c r="IOE2344" s="1359"/>
      <c r="IOF2344" s="1359"/>
      <c r="IOG2344" s="1359"/>
      <c r="IOH2344" s="1359"/>
      <c r="IOI2344" s="1359"/>
      <c r="IOJ2344" s="1359"/>
      <c r="IOK2344" s="1359"/>
      <c r="IOL2344" s="1359"/>
      <c r="IOM2344" s="1359"/>
      <c r="ION2344" s="1359"/>
      <c r="IOO2344" s="1359"/>
      <c r="IOP2344" s="1359"/>
      <c r="IOQ2344" s="1359"/>
      <c r="IOR2344" s="1359"/>
      <c r="IOS2344" s="1359"/>
      <c r="IOT2344" s="1359"/>
      <c r="IOU2344" s="1359"/>
      <c r="IOV2344" s="1359"/>
      <c r="IOW2344" s="1359"/>
      <c r="IOX2344" s="1359"/>
      <c r="IOY2344" s="1359"/>
      <c r="IOZ2344" s="1359"/>
      <c r="IPA2344" s="1359"/>
      <c r="IPB2344" s="1359"/>
      <c r="IPC2344" s="1359"/>
      <c r="IPD2344" s="1359"/>
      <c r="IPE2344" s="1359"/>
      <c r="IPF2344" s="1359"/>
      <c r="IPG2344" s="1359"/>
      <c r="IPH2344" s="1359"/>
      <c r="IPI2344" s="1359"/>
      <c r="IPJ2344" s="1359"/>
      <c r="IPK2344" s="1359"/>
      <c r="IPL2344" s="1359"/>
      <c r="IPM2344" s="1359"/>
      <c r="IPN2344" s="1359"/>
      <c r="IPO2344" s="1359"/>
      <c r="IPP2344" s="1359"/>
      <c r="IPQ2344" s="1359"/>
      <c r="IPR2344" s="1359"/>
      <c r="IPS2344" s="1359"/>
      <c r="IPT2344" s="1359"/>
      <c r="IPU2344" s="1359"/>
      <c r="IPV2344" s="1359"/>
      <c r="IPW2344" s="1359"/>
      <c r="IPX2344" s="1359"/>
      <c r="IPY2344" s="1359"/>
      <c r="IPZ2344" s="1359"/>
      <c r="IQA2344" s="1359"/>
      <c r="IQB2344" s="1359"/>
      <c r="IQC2344" s="1359"/>
      <c r="IQD2344" s="1359"/>
      <c r="IQE2344" s="1359"/>
      <c r="IQF2344" s="1359"/>
      <c r="IQG2344" s="1359"/>
      <c r="IQH2344" s="1359"/>
      <c r="IQI2344" s="1359"/>
      <c r="IQJ2344" s="1359"/>
      <c r="IQK2344" s="1359"/>
      <c r="IQL2344" s="1359"/>
      <c r="IQM2344" s="1359"/>
      <c r="IQN2344" s="1359"/>
      <c r="IQO2344" s="1359"/>
      <c r="IQP2344" s="1359"/>
      <c r="IQQ2344" s="1359"/>
      <c r="IQR2344" s="1359"/>
      <c r="IQS2344" s="1359"/>
      <c r="IQT2344" s="1359"/>
      <c r="IQU2344" s="1359"/>
      <c r="IQV2344" s="1359"/>
      <c r="IQW2344" s="1359"/>
      <c r="IQX2344" s="1359"/>
      <c r="IQY2344" s="1359"/>
      <c r="IQZ2344" s="1359"/>
      <c r="IRA2344" s="1359"/>
      <c r="IRB2344" s="1359"/>
      <c r="IRC2344" s="1359"/>
      <c r="IRD2344" s="1359"/>
      <c r="IRE2344" s="1359"/>
      <c r="IRF2344" s="1359"/>
      <c r="IRG2344" s="1359"/>
      <c r="IRH2344" s="1359"/>
      <c r="IRI2344" s="1359"/>
      <c r="IRJ2344" s="1359"/>
      <c r="IRK2344" s="1359"/>
      <c r="IRL2344" s="1359"/>
      <c r="IRM2344" s="1359"/>
      <c r="IRN2344" s="1359"/>
      <c r="IRO2344" s="1359"/>
      <c r="IRP2344" s="1359"/>
      <c r="IRQ2344" s="1359"/>
      <c r="IRR2344" s="1359"/>
      <c r="IRS2344" s="1359"/>
      <c r="IRT2344" s="1359"/>
      <c r="IRU2344" s="1359"/>
      <c r="IRV2344" s="1359"/>
      <c r="IRW2344" s="1359"/>
      <c r="IRX2344" s="1359"/>
      <c r="IRY2344" s="1359"/>
      <c r="IRZ2344" s="1359"/>
      <c r="ISA2344" s="1359"/>
      <c r="ISB2344" s="1359"/>
      <c r="ISC2344" s="1359"/>
      <c r="ISD2344" s="1359"/>
      <c r="ISE2344" s="1359"/>
      <c r="ISF2344" s="1359"/>
      <c r="ISG2344" s="1359"/>
      <c r="ISH2344" s="1359"/>
      <c r="ISI2344" s="1359"/>
      <c r="ISJ2344" s="1359"/>
      <c r="ISK2344" s="1359"/>
      <c r="ISL2344" s="1359"/>
      <c r="ISM2344" s="1359"/>
      <c r="ISN2344" s="1359"/>
      <c r="ISO2344" s="1359"/>
      <c r="ISP2344" s="1359"/>
      <c r="ISQ2344" s="1359"/>
      <c r="ISR2344" s="1359"/>
      <c r="ISS2344" s="1359"/>
      <c r="IST2344" s="1359"/>
      <c r="ISU2344" s="1359"/>
      <c r="ISV2344" s="1359"/>
      <c r="ISW2344" s="1359"/>
      <c r="ISX2344" s="1359"/>
      <c r="ISY2344" s="1359"/>
      <c r="ISZ2344" s="1359"/>
      <c r="ITA2344" s="1359"/>
      <c r="ITB2344" s="1359"/>
      <c r="ITC2344" s="1359"/>
      <c r="ITD2344" s="1359"/>
      <c r="ITE2344" s="1359"/>
      <c r="ITF2344" s="1359"/>
      <c r="ITG2344" s="1359"/>
      <c r="ITH2344" s="1359"/>
      <c r="ITI2344" s="1359"/>
      <c r="ITJ2344" s="1359"/>
      <c r="ITK2344" s="1359"/>
      <c r="ITL2344" s="1359"/>
      <c r="ITM2344" s="1359"/>
      <c r="ITN2344" s="1359"/>
      <c r="ITO2344" s="1359"/>
      <c r="ITP2344" s="1359"/>
      <c r="ITQ2344" s="1359"/>
      <c r="ITR2344" s="1359"/>
      <c r="ITS2344" s="1359"/>
      <c r="ITT2344" s="1359"/>
      <c r="ITU2344" s="1359"/>
      <c r="ITV2344" s="1359"/>
      <c r="ITW2344" s="1359"/>
      <c r="ITX2344" s="1359"/>
      <c r="ITY2344" s="1359"/>
      <c r="ITZ2344" s="1359"/>
      <c r="IUA2344" s="1359"/>
      <c r="IUB2344" s="1359"/>
      <c r="IUC2344" s="1359"/>
      <c r="IUD2344" s="1359"/>
      <c r="IUE2344" s="1359"/>
      <c r="IUF2344" s="1359"/>
      <c r="IUG2344" s="1359"/>
      <c r="IUH2344" s="1359"/>
      <c r="IUI2344" s="1359"/>
      <c r="IUJ2344" s="1359"/>
      <c r="IUK2344" s="1359"/>
      <c r="IUL2344" s="1359"/>
      <c r="IUM2344" s="1359"/>
      <c r="IUN2344" s="1359"/>
      <c r="IUO2344" s="1359"/>
      <c r="IUP2344" s="1359"/>
      <c r="IUQ2344" s="1359"/>
      <c r="IUR2344" s="1359"/>
      <c r="IUS2344" s="1359"/>
      <c r="IUT2344" s="1359"/>
      <c r="IUU2344" s="1359"/>
      <c r="IUV2344" s="1359"/>
      <c r="IUW2344" s="1359"/>
      <c r="IUX2344" s="1359"/>
      <c r="IUY2344" s="1359"/>
      <c r="IUZ2344" s="1359"/>
      <c r="IVA2344" s="1359"/>
      <c r="IVB2344" s="1359"/>
      <c r="IVC2344" s="1359"/>
      <c r="IVD2344" s="1359"/>
      <c r="IVE2344" s="1359"/>
      <c r="IVF2344" s="1359"/>
      <c r="IVG2344" s="1359"/>
      <c r="IVH2344" s="1359"/>
      <c r="IVI2344" s="1359"/>
      <c r="IVJ2344" s="1359"/>
      <c r="IVK2344" s="1359"/>
      <c r="IVL2344" s="1359"/>
      <c r="IVM2344" s="1359"/>
      <c r="IVN2344" s="1359"/>
      <c r="IVO2344" s="1359"/>
      <c r="IVP2344" s="1359"/>
      <c r="IVQ2344" s="1359"/>
      <c r="IVR2344" s="1359"/>
      <c r="IVS2344" s="1359"/>
      <c r="IVT2344" s="1359"/>
      <c r="IVU2344" s="1359"/>
      <c r="IVV2344" s="1359"/>
      <c r="IVW2344" s="1359"/>
      <c r="IVX2344" s="1359"/>
      <c r="IVY2344" s="1359"/>
      <c r="IVZ2344" s="1359"/>
      <c r="IWA2344" s="1359"/>
      <c r="IWB2344" s="1359"/>
      <c r="IWC2344" s="1359"/>
      <c r="IWD2344" s="1359"/>
      <c r="IWE2344" s="1359"/>
      <c r="IWF2344" s="1359"/>
      <c r="IWG2344" s="1359"/>
      <c r="IWH2344" s="1359"/>
      <c r="IWI2344" s="1359"/>
      <c r="IWJ2344" s="1359"/>
      <c r="IWK2344" s="1359"/>
      <c r="IWL2344" s="1359"/>
      <c r="IWM2344" s="1359"/>
      <c r="IWN2344" s="1359"/>
      <c r="IWO2344" s="1359"/>
      <c r="IWP2344" s="1359"/>
      <c r="IWQ2344" s="1359"/>
      <c r="IWR2344" s="1359"/>
      <c r="IWS2344" s="1359"/>
      <c r="IWT2344" s="1359"/>
      <c r="IWU2344" s="1359"/>
      <c r="IWV2344" s="1359"/>
      <c r="IWW2344" s="1359"/>
      <c r="IWX2344" s="1359"/>
      <c r="IWY2344" s="1359"/>
      <c r="IWZ2344" s="1359"/>
      <c r="IXA2344" s="1359"/>
      <c r="IXB2344" s="1359"/>
      <c r="IXC2344" s="1359"/>
      <c r="IXD2344" s="1359"/>
      <c r="IXE2344" s="1359"/>
      <c r="IXF2344" s="1359"/>
      <c r="IXG2344" s="1359"/>
      <c r="IXH2344" s="1359"/>
      <c r="IXI2344" s="1359"/>
      <c r="IXJ2344" s="1359"/>
      <c r="IXK2344" s="1359"/>
      <c r="IXL2344" s="1359"/>
      <c r="IXM2344" s="1359"/>
      <c r="IXN2344" s="1359"/>
      <c r="IXO2344" s="1359"/>
      <c r="IXP2344" s="1359"/>
      <c r="IXQ2344" s="1359"/>
      <c r="IXR2344" s="1359"/>
      <c r="IXS2344" s="1359"/>
      <c r="IXT2344" s="1359"/>
      <c r="IXU2344" s="1359"/>
      <c r="IXV2344" s="1359"/>
      <c r="IXW2344" s="1359"/>
      <c r="IXX2344" s="1359"/>
      <c r="IXY2344" s="1359"/>
      <c r="IXZ2344" s="1359"/>
      <c r="IYA2344" s="1359"/>
      <c r="IYB2344" s="1359"/>
      <c r="IYC2344" s="1359"/>
      <c r="IYD2344" s="1359"/>
      <c r="IYE2344" s="1359"/>
      <c r="IYF2344" s="1359"/>
      <c r="IYG2344" s="1359"/>
      <c r="IYH2344" s="1359"/>
      <c r="IYI2344" s="1359"/>
      <c r="IYJ2344" s="1359"/>
      <c r="IYK2344" s="1359"/>
      <c r="IYL2344" s="1359"/>
      <c r="IYM2344" s="1359"/>
      <c r="IYN2344" s="1359"/>
      <c r="IYO2344" s="1359"/>
      <c r="IYP2344" s="1359"/>
      <c r="IYQ2344" s="1359"/>
      <c r="IYR2344" s="1359"/>
      <c r="IYS2344" s="1359"/>
      <c r="IYT2344" s="1359"/>
      <c r="IYU2344" s="1359"/>
      <c r="IYV2344" s="1359"/>
      <c r="IYW2344" s="1359"/>
      <c r="IYX2344" s="1359"/>
      <c r="IYY2344" s="1359"/>
      <c r="IYZ2344" s="1359"/>
      <c r="IZA2344" s="1359"/>
      <c r="IZB2344" s="1359"/>
      <c r="IZC2344" s="1359"/>
      <c r="IZD2344" s="1359"/>
      <c r="IZE2344" s="1359"/>
      <c r="IZF2344" s="1359"/>
      <c r="IZG2344" s="1359"/>
      <c r="IZH2344" s="1359"/>
      <c r="IZI2344" s="1359"/>
      <c r="IZJ2344" s="1359"/>
      <c r="IZK2344" s="1359"/>
      <c r="IZL2344" s="1359"/>
      <c r="IZM2344" s="1359"/>
      <c r="IZN2344" s="1359"/>
      <c r="IZO2344" s="1359"/>
      <c r="IZP2344" s="1359"/>
      <c r="IZQ2344" s="1359"/>
      <c r="IZR2344" s="1359"/>
      <c r="IZS2344" s="1359"/>
      <c r="IZT2344" s="1359"/>
      <c r="IZU2344" s="1359"/>
      <c r="IZV2344" s="1359"/>
      <c r="IZW2344" s="1359"/>
      <c r="IZX2344" s="1359"/>
      <c r="IZY2344" s="1359"/>
      <c r="IZZ2344" s="1359"/>
      <c r="JAA2344" s="1359"/>
      <c r="JAB2344" s="1359"/>
      <c r="JAC2344" s="1359"/>
      <c r="JAD2344" s="1359"/>
      <c r="JAE2344" s="1359"/>
      <c r="JAF2344" s="1359"/>
      <c r="JAG2344" s="1359"/>
      <c r="JAH2344" s="1359"/>
      <c r="JAI2344" s="1359"/>
      <c r="JAJ2344" s="1359"/>
      <c r="JAK2344" s="1359"/>
      <c r="JAL2344" s="1359"/>
      <c r="JAM2344" s="1359"/>
      <c r="JAN2344" s="1359"/>
      <c r="JAO2344" s="1359"/>
      <c r="JAP2344" s="1359"/>
      <c r="JAQ2344" s="1359"/>
      <c r="JAR2344" s="1359"/>
      <c r="JAS2344" s="1359"/>
      <c r="JAT2344" s="1359"/>
      <c r="JAU2344" s="1359"/>
      <c r="JAV2344" s="1359"/>
      <c r="JAW2344" s="1359"/>
      <c r="JAX2344" s="1359"/>
      <c r="JAY2344" s="1359"/>
      <c r="JAZ2344" s="1359"/>
      <c r="JBA2344" s="1359"/>
      <c r="JBB2344" s="1359"/>
      <c r="JBC2344" s="1359"/>
      <c r="JBD2344" s="1359"/>
      <c r="JBE2344" s="1359"/>
      <c r="JBF2344" s="1359"/>
      <c r="JBG2344" s="1359"/>
      <c r="JBH2344" s="1359"/>
      <c r="JBI2344" s="1359"/>
      <c r="JBJ2344" s="1359"/>
      <c r="JBK2344" s="1359"/>
      <c r="JBL2344" s="1359"/>
      <c r="JBM2344" s="1359"/>
      <c r="JBN2344" s="1359"/>
      <c r="JBO2344" s="1359"/>
      <c r="JBP2344" s="1359"/>
      <c r="JBQ2344" s="1359"/>
      <c r="JBR2344" s="1359"/>
      <c r="JBS2344" s="1359"/>
      <c r="JBT2344" s="1359"/>
      <c r="JBU2344" s="1359"/>
      <c r="JBV2344" s="1359"/>
      <c r="JBW2344" s="1359"/>
      <c r="JBX2344" s="1359"/>
      <c r="JBY2344" s="1359"/>
      <c r="JBZ2344" s="1359"/>
      <c r="JCA2344" s="1359"/>
      <c r="JCB2344" s="1359"/>
      <c r="JCC2344" s="1359"/>
      <c r="JCD2344" s="1359"/>
      <c r="JCE2344" s="1359"/>
      <c r="JCF2344" s="1359"/>
      <c r="JCG2344" s="1359"/>
      <c r="JCH2344" s="1359"/>
      <c r="JCI2344" s="1359"/>
      <c r="JCJ2344" s="1359"/>
      <c r="JCK2344" s="1359"/>
      <c r="JCL2344" s="1359"/>
      <c r="JCM2344" s="1359"/>
      <c r="JCN2344" s="1359"/>
      <c r="JCO2344" s="1359"/>
      <c r="JCP2344" s="1359"/>
      <c r="JCQ2344" s="1359"/>
      <c r="JCR2344" s="1359"/>
      <c r="JCS2344" s="1359"/>
      <c r="JCT2344" s="1359"/>
      <c r="JCU2344" s="1359"/>
      <c r="JCV2344" s="1359"/>
      <c r="JCW2344" s="1359"/>
      <c r="JCX2344" s="1359"/>
      <c r="JCY2344" s="1359"/>
      <c r="JCZ2344" s="1359"/>
      <c r="JDA2344" s="1359"/>
      <c r="JDB2344" s="1359"/>
      <c r="JDC2344" s="1359"/>
      <c r="JDD2344" s="1359"/>
      <c r="JDE2344" s="1359"/>
      <c r="JDF2344" s="1359"/>
      <c r="JDG2344" s="1359"/>
      <c r="JDH2344" s="1359"/>
      <c r="JDI2344" s="1359"/>
      <c r="JDJ2344" s="1359"/>
      <c r="JDK2344" s="1359"/>
      <c r="JDL2344" s="1359"/>
      <c r="JDM2344" s="1359"/>
      <c r="JDN2344" s="1359"/>
      <c r="JDO2344" s="1359"/>
      <c r="JDP2344" s="1359"/>
      <c r="JDQ2344" s="1359"/>
      <c r="JDR2344" s="1359"/>
      <c r="JDS2344" s="1359"/>
      <c r="JDT2344" s="1359"/>
      <c r="JDU2344" s="1359"/>
      <c r="JDV2344" s="1359"/>
      <c r="JDW2344" s="1359"/>
      <c r="JDX2344" s="1359"/>
      <c r="JDY2344" s="1359"/>
      <c r="JDZ2344" s="1359"/>
      <c r="JEA2344" s="1359"/>
      <c r="JEB2344" s="1359"/>
      <c r="JEC2344" s="1359"/>
      <c r="JED2344" s="1359"/>
      <c r="JEE2344" s="1359"/>
      <c r="JEF2344" s="1359"/>
      <c r="JEG2344" s="1359"/>
      <c r="JEH2344" s="1359"/>
      <c r="JEI2344" s="1359"/>
      <c r="JEJ2344" s="1359"/>
      <c r="JEK2344" s="1359"/>
      <c r="JEL2344" s="1359"/>
      <c r="JEM2344" s="1359"/>
      <c r="JEN2344" s="1359"/>
      <c r="JEO2344" s="1359"/>
      <c r="JEP2344" s="1359"/>
      <c r="JEQ2344" s="1359"/>
      <c r="JER2344" s="1359"/>
      <c r="JES2344" s="1359"/>
      <c r="JET2344" s="1359"/>
      <c r="JEU2344" s="1359"/>
      <c r="JEV2344" s="1359"/>
      <c r="JEW2344" s="1359"/>
      <c r="JEX2344" s="1359"/>
      <c r="JEY2344" s="1359"/>
      <c r="JEZ2344" s="1359"/>
      <c r="JFA2344" s="1359"/>
      <c r="JFB2344" s="1359"/>
      <c r="JFC2344" s="1359"/>
      <c r="JFD2344" s="1359"/>
      <c r="JFE2344" s="1359"/>
      <c r="JFF2344" s="1359"/>
      <c r="JFG2344" s="1359"/>
      <c r="JFH2344" s="1359"/>
      <c r="JFI2344" s="1359"/>
      <c r="JFJ2344" s="1359"/>
      <c r="JFK2344" s="1359"/>
      <c r="JFL2344" s="1359"/>
      <c r="JFM2344" s="1359"/>
      <c r="JFN2344" s="1359"/>
      <c r="JFO2344" s="1359"/>
      <c r="JFP2344" s="1359"/>
      <c r="JFQ2344" s="1359"/>
      <c r="JFR2344" s="1359"/>
      <c r="JFS2344" s="1359"/>
      <c r="JFT2344" s="1359"/>
      <c r="JFU2344" s="1359"/>
      <c r="JFV2344" s="1359"/>
      <c r="JFW2344" s="1359"/>
      <c r="JFX2344" s="1359"/>
      <c r="JFY2344" s="1359"/>
      <c r="JFZ2344" s="1359"/>
      <c r="JGA2344" s="1359"/>
      <c r="JGB2344" s="1359"/>
      <c r="JGC2344" s="1359"/>
      <c r="JGD2344" s="1359"/>
      <c r="JGE2344" s="1359"/>
      <c r="JGF2344" s="1359"/>
      <c r="JGG2344" s="1359"/>
      <c r="JGH2344" s="1359"/>
      <c r="JGI2344" s="1359"/>
      <c r="JGJ2344" s="1359"/>
      <c r="JGK2344" s="1359"/>
      <c r="JGL2344" s="1359"/>
      <c r="JGM2344" s="1359"/>
      <c r="JGN2344" s="1359"/>
      <c r="JGO2344" s="1359"/>
      <c r="JGP2344" s="1359"/>
      <c r="JGQ2344" s="1359"/>
      <c r="JGR2344" s="1359"/>
      <c r="JGS2344" s="1359"/>
      <c r="JGT2344" s="1359"/>
      <c r="JGU2344" s="1359"/>
      <c r="JGV2344" s="1359"/>
      <c r="JGW2344" s="1359"/>
      <c r="JGX2344" s="1359"/>
      <c r="JGY2344" s="1359"/>
      <c r="JGZ2344" s="1359"/>
      <c r="JHA2344" s="1359"/>
      <c r="JHB2344" s="1359"/>
      <c r="JHC2344" s="1359"/>
      <c r="JHD2344" s="1359"/>
      <c r="JHE2344" s="1359"/>
      <c r="JHF2344" s="1359"/>
      <c r="JHG2344" s="1359"/>
      <c r="JHH2344" s="1359"/>
      <c r="JHI2344" s="1359"/>
      <c r="JHJ2344" s="1359"/>
      <c r="JHK2344" s="1359"/>
      <c r="JHL2344" s="1359"/>
      <c r="JHM2344" s="1359"/>
      <c r="JHN2344" s="1359"/>
      <c r="JHO2344" s="1359"/>
      <c r="JHP2344" s="1359"/>
      <c r="JHQ2344" s="1359"/>
      <c r="JHR2344" s="1359"/>
      <c r="JHS2344" s="1359"/>
      <c r="JHT2344" s="1359"/>
      <c r="JHU2344" s="1359"/>
      <c r="JHV2344" s="1359"/>
      <c r="JHW2344" s="1359"/>
      <c r="JHX2344" s="1359"/>
      <c r="JHY2344" s="1359"/>
      <c r="JHZ2344" s="1359"/>
      <c r="JIA2344" s="1359"/>
      <c r="JIB2344" s="1359"/>
      <c r="JIC2344" s="1359"/>
      <c r="JID2344" s="1359"/>
      <c r="JIE2344" s="1359"/>
      <c r="JIF2344" s="1359"/>
      <c r="JIG2344" s="1359"/>
      <c r="JIH2344" s="1359"/>
      <c r="JII2344" s="1359"/>
      <c r="JIJ2344" s="1359"/>
      <c r="JIK2344" s="1359"/>
      <c r="JIL2344" s="1359"/>
      <c r="JIM2344" s="1359"/>
      <c r="JIN2344" s="1359"/>
      <c r="JIO2344" s="1359"/>
      <c r="JIP2344" s="1359"/>
      <c r="JIQ2344" s="1359"/>
      <c r="JIR2344" s="1359"/>
      <c r="JIS2344" s="1359"/>
      <c r="JIT2344" s="1359"/>
      <c r="JIU2344" s="1359"/>
      <c r="JIV2344" s="1359"/>
      <c r="JIW2344" s="1359"/>
      <c r="JIX2344" s="1359"/>
      <c r="JIY2344" s="1359"/>
      <c r="JIZ2344" s="1359"/>
      <c r="JJA2344" s="1359"/>
      <c r="JJB2344" s="1359"/>
      <c r="JJC2344" s="1359"/>
      <c r="JJD2344" s="1359"/>
      <c r="JJE2344" s="1359"/>
      <c r="JJF2344" s="1359"/>
      <c r="JJG2344" s="1359"/>
      <c r="JJH2344" s="1359"/>
      <c r="JJI2344" s="1359"/>
      <c r="JJJ2344" s="1359"/>
      <c r="JJK2344" s="1359"/>
      <c r="JJL2344" s="1359"/>
      <c r="JJM2344" s="1359"/>
      <c r="JJN2344" s="1359"/>
      <c r="JJO2344" s="1359"/>
      <c r="JJP2344" s="1359"/>
      <c r="JJQ2344" s="1359"/>
      <c r="JJR2344" s="1359"/>
      <c r="JJS2344" s="1359"/>
      <c r="JJT2344" s="1359"/>
      <c r="JJU2344" s="1359"/>
      <c r="JJV2344" s="1359"/>
      <c r="JJW2344" s="1359"/>
      <c r="JJX2344" s="1359"/>
      <c r="JJY2344" s="1359"/>
      <c r="JJZ2344" s="1359"/>
      <c r="JKA2344" s="1359"/>
      <c r="JKB2344" s="1359"/>
      <c r="JKC2344" s="1359"/>
      <c r="JKD2344" s="1359"/>
      <c r="JKE2344" s="1359"/>
      <c r="JKF2344" s="1359"/>
      <c r="JKG2344" s="1359"/>
      <c r="JKH2344" s="1359"/>
      <c r="JKI2344" s="1359"/>
      <c r="JKJ2344" s="1359"/>
      <c r="JKK2344" s="1359"/>
      <c r="JKL2344" s="1359"/>
      <c r="JKM2344" s="1359"/>
      <c r="JKN2344" s="1359"/>
      <c r="JKO2344" s="1359"/>
      <c r="JKP2344" s="1359"/>
      <c r="JKQ2344" s="1359"/>
      <c r="JKR2344" s="1359"/>
      <c r="JKS2344" s="1359"/>
      <c r="JKT2344" s="1359"/>
      <c r="JKU2344" s="1359"/>
      <c r="JKV2344" s="1359"/>
      <c r="JKW2344" s="1359"/>
      <c r="JKX2344" s="1359"/>
      <c r="JKY2344" s="1359"/>
      <c r="JKZ2344" s="1359"/>
      <c r="JLA2344" s="1359"/>
      <c r="JLB2344" s="1359"/>
      <c r="JLC2344" s="1359"/>
      <c r="JLD2344" s="1359"/>
      <c r="JLE2344" s="1359"/>
      <c r="JLF2344" s="1359"/>
      <c r="JLG2344" s="1359"/>
      <c r="JLH2344" s="1359"/>
      <c r="JLI2344" s="1359"/>
      <c r="JLJ2344" s="1359"/>
      <c r="JLK2344" s="1359"/>
      <c r="JLL2344" s="1359"/>
      <c r="JLM2344" s="1359"/>
      <c r="JLN2344" s="1359"/>
      <c r="JLO2344" s="1359"/>
      <c r="JLP2344" s="1359"/>
      <c r="JLQ2344" s="1359"/>
      <c r="JLR2344" s="1359"/>
      <c r="JLS2344" s="1359"/>
      <c r="JLT2344" s="1359"/>
      <c r="JLU2344" s="1359"/>
      <c r="JLV2344" s="1359"/>
      <c r="JLW2344" s="1359"/>
      <c r="JLX2344" s="1359"/>
      <c r="JLY2344" s="1359"/>
      <c r="JLZ2344" s="1359"/>
      <c r="JMA2344" s="1359"/>
      <c r="JMB2344" s="1359"/>
      <c r="JMC2344" s="1359"/>
      <c r="JMD2344" s="1359"/>
      <c r="JME2344" s="1359"/>
      <c r="JMF2344" s="1359"/>
      <c r="JMG2344" s="1359"/>
      <c r="JMH2344" s="1359"/>
      <c r="JMI2344" s="1359"/>
      <c r="JMJ2344" s="1359"/>
      <c r="JMK2344" s="1359"/>
      <c r="JML2344" s="1359"/>
      <c r="JMM2344" s="1359"/>
      <c r="JMN2344" s="1359"/>
      <c r="JMO2344" s="1359"/>
      <c r="JMP2344" s="1359"/>
      <c r="JMQ2344" s="1359"/>
      <c r="JMR2344" s="1359"/>
      <c r="JMS2344" s="1359"/>
      <c r="JMT2344" s="1359"/>
      <c r="JMU2344" s="1359"/>
      <c r="JMV2344" s="1359"/>
      <c r="JMW2344" s="1359"/>
      <c r="JMX2344" s="1359"/>
      <c r="JMY2344" s="1359"/>
      <c r="JMZ2344" s="1359"/>
      <c r="JNA2344" s="1359"/>
      <c r="JNB2344" s="1359"/>
      <c r="JNC2344" s="1359"/>
      <c r="JND2344" s="1359"/>
      <c r="JNE2344" s="1359"/>
      <c r="JNF2344" s="1359"/>
      <c r="JNG2344" s="1359"/>
      <c r="JNH2344" s="1359"/>
      <c r="JNI2344" s="1359"/>
      <c r="JNJ2344" s="1359"/>
      <c r="JNK2344" s="1359"/>
      <c r="JNL2344" s="1359"/>
      <c r="JNM2344" s="1359"/>
      <c r="JNN2344" s="1359"/>
      <c r="JNO2344" s="1359"/>
      <c r="JNP2344" s="1359"/>
      <c r="JNQ2344" s="1359"/>
      <c r="JNR2344" s="1359"/>
      <c r="JNS2344" s="1359"/>
      <c r="JNT2344" s="1359"/>
      <c r="JNU2344" s="1359"/>
      <c r="JNV2344" s="1359"/>
      <c r="JNW2344" s="1359"/>
      <c r="JNX2344" s="1359"/>
      <c r="JNY2344" s="1359"/>
      <c r="JNZ2344" s="1359"/>
      <c r="JOA2344" s="1359"/>
      <c r="JOB2344" s="1359"/>
      <c r="JOC2344" s="1359"/>
      <c r="JOD2344" s="1359"/>
      <c r="JOE2344" s="1359"/>
      <c r="JOF2344" s="1359"/>
      <c r="JOG2344" s="1359"/>
      <c r="JOH2344" s="1359"/>
      <c r="JOI2344" s="1359"/>
      <c r="JOJ2344" s="1359"/>
      <c r="JOK2344" s="1359"/>
      <c r="JOL2344" s="1359"/>
      <c r="JOM2344" s="1359"/>
      <c r="JON2344" s="1359"/>
      <c r="JOO2344" s="1359"/>
      <c r="JOP2344" s="1359"/>
      <c r="JOQ2344" s="1359"/>
      <c r="JOR2344" s="1359"/>
      <c r="JOS2344" s="1359"/>
      <c r="JOT2344" s="1359"/>
      <c r="JOU2344" s="1359"/>
      <c r="JOV2344" s="1359"/>
      <c r="JOW2344" s="1359"/>
      <c r="JOX2344" s="1359"/>
      <c r="JOY2344" s="1359"/>
      <c r="JOZ2344" s="1359"/>
      <c r="JPA2344" s="1359"/>
      <c r="JPB2344" s="1359"/>
      <c r="JPC2344" s="1359"/>
      <c r="JPD2344" s="1359"/>
      <c r="JPE2344" s="1359"/>
      <c r="JPF2344" s="1359"/>
      <c r="JPG2344" s="1359"/>
      <c r="JPH2344" s="1359"/>
      <c r="JPI2344" s="1359"/>
      <c r="JPJ2344" s="1359"/>
      <c r="JPK2344" s="1359"/>
      <c r="JPL2344" s="1359"/>
      <c r="JPM2344" s="1359"/>
      <c r="JPN2344" s="1359"/>
      <c r="JPO2344" s="1359"/>
      <c r="JPP2344" s="1359"/>
      <c r="JPQ2344" s="1359"/>
      <c r="JPR2344" s="1359"/>
      <c r="JPS2344" s="1359"/>
      <c r="JPT2344" s="1359"/>
      <c r="JPU2344" s="1359"/>
      <c r="JPV2344" s="1359"/>
      <c r="JPW2344" s="1359"/>
      <c r="JPX2344" s="1359"/>
      <c r="JPY2344" s="1359"/>
      <c r="JPZ2344" s="1359"/>
      <c r="JQA2344" s="1359"/>
      <c r="JQB2344" s="1359"/>
      <c r="JQC2344" s="1359"/>
      <c r="JQD2344" s="1359"/>
      <c r="JQE2344" s="1359"/>
      <c r="JQF2344" s="1359"/>
      <c r="JQG2344" s="1359"/>
      <c r="JQH2344" s="1359"/>
      <c r="JQI2344" s="1359"/>
      <c r="JQJ2344" s="1359"/>
      <c r="JQK2344" s="1359"/>
      <c r="JQL2344" s="1359"/>
      <c r="JQM2344" s="1359"/>
      <c r="JQN2344" s="1359"/>
      <c r="JQO2344" s="1359"/>
      <c r="JQP2344" s="1359"/>
      <c r="JQQ2344" s="1359"/>
      <c r="JQR2344" s="1359"/>
      <c r="JQS2344" s="1359"/>
      <c r="JQT2344" s="1359"/>
      <c r="JQU2344" s="1359"/>
      <c r="JQV2344" s="1359"/>
      <c r="JQW2344" s="1359"/>
      <c r="JQX2344" s="1359"/>
      <c r="JQY2344" s="1359"/>
      <c r="JQZ2344" s="1359"/>
      <c r="JRA2344" s="1359"/>
      <c r="JRB2344" s="1359"/>
      <c r="JRC2344" s="1359"/>
      <c r="JRD2344" s="1359"/>
      <c r="JRE2344" s="1359"/>
      <c r="JRF2344" s="1359"/>
      <c r="JRG2344" s="1359"/>
      <c r="JRH2344" s="1359"/>
      <c r="JRI2344" s="1359"/>
      <c r="JRJ2344" s="1359"/>
      <c r="JRK2344" s="1359"/>
      <c r="JRL2344" s="1359"/>
      <c r="JRM2344" s="1359"/>
      <c r="JRN2344" s="1359"/>
      <c r="JRO2344" s="1359"/>
      <c r="JRP2344" s="1359"/>
      <c r="JRQ2344" s="1359"/>
      <c r="JRR2344" s="1359"/>
      <c r="JRS2344" s="1359"/>
      <c r="JRT2344" s="1359"/>
      <c r="JRU2344" s="1359"/>
      <c r="JRV2344" s="1359"/>
      <c r="JRW2344" s="1359"/>
      <c r="JRX2344" s="1359"/>
      <c r="JRY2344" s="1359"/>
      <c r="JRZ2344" s="1359"/>
      <c r="JSA2344" s="1359"/>
      <c r="JSB2344" s="1359"/>
      <c r="JSC2344" s="1359"/>
      <c r="JSD2344" s="1359"/>
      <c r="JSE2344" s="1359"/>
      <c r="JSF2344" s="1359"/>
      <c r="JSG2344" s="1359"/>
      <c r="JSH2344" s="1359"/>
      <c r="JSI2344" s="1359"/>
      <c r="JSJ2344" s="1359"/>
      <c r="JSK2344" s="1359"/>
      <c r="JSL2344" s="1359"/>
      <c r="JSM2344" s="1359"/>
      <c r="JSN2344" s="1359"/>
      <c r="JSO2344" s="1359"/>
      <c r="JSP2344" s="1359"/>
      <c r="JSQ2344" s="1359"/>
      <c r="JSR2344" s="1359"/>
      <c r="JSS2344" s="1359"/>
      <c r="JST2344" s="1359"/>
      <c r="JSU2344" s="1359"/>
      <c r="JSV2344" s="1359"/>
      <c r="JSW2344" s="1359"/>
      <c r="JSX2344" s="1359"/>
      <c r="JSY2344" s="1359"/>
      <c r="JSZ2344" s="1359"/>
      <c r="JTA2344" s="1359"/>
      <c r="JTB2344" s="1359"/>
      <c r="JTC2344" s="1359"/>
      <c r="JTD2344" s="1359"/>
      <c r="JTE2344" s="1359"/>
      <c r="JTF2344" s="1359"/>
      <c r="JTG2344" s="1359"/>
      <c r="JTH2344" s="1359"/>
      <c r="JTI2344" s="1359"/>
      <c r="JTJ2344" s="1359"/>
      <c r="JTK2344" s="1359"/>
      <c r="JTL2344" s="1359"/>
      <c r="JTM2344" s="1359"/>
      <c r="JTN2344" s="1359"/>
      <c r="JTO2344" s="1359"/>
      <c r="JTP2344" s="1359"/>
      <c r="JTQ2344" s="1359"/>
      <c r="JTR2344" s="1359"/>
      <c r="JTS2344" s="1359"/>
      <c r="JTT2344" s="1359"/>
      <c r="JTU2344" s="1359"/>
      <c r="JTV2344" s="1359"/>
      <c r="JTW2344" s="1359"/>
      <c r="JTX2344" s="1359"/>
      <c r="JTY2344" s="1359"/>
      <c r="JTZ2344" s="1359"/>
      <c r="JUA2344" s="1359"/>
      <c r="JUB2344" s="1359"/>
      <c r="JUC2344" s="1359"/>
      <c r="JUD2344" s="1359"/>
      <c r="JUE2344" s="1359"/>
      <c r="JUF2344" s="1359"/>
      <c r="JUG2344" s="1359"/>
      <c r="JUH2344" s="1359"/>
      <c r="JUI2344" s="1359"/>
      <c r="JUJ2344" s="1359"/>
      <c r="JUK2344" s="1359"/>
      <c r="JUL2344" s="1359"/>
      <c r="JUM2344" s="1359"/>
      <c r="JUN2344" s="1359"/>
      <c r="JUO2344" s="1359"/>
      <c r="JUP2344" s="1359"/>
      <c r="JUQ2344" s="1359"/>
      <c r="JUR2344" s="1359"/>
      <c r="JUS2344" s="1359"/>
      <c r="JUT2344" s="1359"/>
      <c r="JUU2344" s="1359"/>
      <c r="JUV2344" s="1359"/>
      <c r="JUW2344" s="1359"/>
      <c r="JUX2344" s="1359"/>
      <c r="JUY2344" s="1359"/>
      <c r="JUZ2344" s="1359"/>
      <c r="JVA2344" s="1359"/>
      <c r="JVB2344" s="1359"/>
      <c r="JVC2344" s="1359"/>
      <c r="JVD2344" s="1359"/>
      <c r="JVE2344" s="1359"/>
      <c r="JVF2344" s="1359"/>
      <c r="JVG2344" s="1359"/>
      <c r="JVH2344" s="1359"/>
      <c r="JVI2344" s="1359"/>
      <c r="JVJ2344" s="1359"/>
      <c r="JVK2344" s="1359"/>
      <c r="JVL2344" s="1359"/>
      <c r="JVM2344" s="1359"/>
      <c r="JVN2344" s="1359"/>
      <c r="JVO2344" s="1359"/>
      <c r="JVP2344" s="1359"/>
      <c r="JVQ2344" s="1359"/>
      <c r="JVR2344" s="1359"/>
      <c r="JVS2344" s="1359"/>
      <c r="JVT2344" s="1359"/>
      <c r="JVU2344" s="1359"/>
      <c r="JVV2344" s="1359"/>
      <c r="JVW2344" s="1359"/>
      <c r="JVX2344" s="1359"/>
      <c r="JVY2344" s="1359"/>
      <c r="JVZ2344" s="1359"/>
      <c r="JWA2344" s="1359"/>
      <c r="JWB2344" s="1359"/>
      <c r="JWC2344" s="1359"/>
      <c r="JWD2344" s="1359"/>
      <c r="JWE2344" s="1359"/>
      <c r="JWF2344" s="1359"/>
      <c r="JWG2344" s="1359"/>
      <c r="JWH2344" s="1359"/>
      <c r="JWI2344" s="1359"/>
      <c r="JWJ2344" s="1359"/>
      <c r="JWK2344" s="1359"/>
      <c r="JWL2344" s="1359"/>
      <c r="JWM2344" s="1359"/>
      <c r="JWN2344" s="1359"/>
      <c r="JWO2344" s="1359"/>
      <c r="JWP2344" s="1359"/>
      <c r="JWQ2344" s="1359"/>
      <c r="JWR2344" s="1359"/>
      <c r="JWS2344" s="1359"/>
      <c r="JWT2344" s="1359"/>
      <c r="JWU2344" s="1359"/>
      <c r="JWV2344" s="1359"/>
      <c r="JWW2344" s="1359"/>
      <c r="JWX2344" s="1359"/>
      <c r="JWY2344" s="1359"/>
      <c r="JWZ2344" s="1359"/>
      <c r="JXA2344" s="1359"/>
      <c r="JXB2344" s="1359"/>
      <c r="JXC2344" s="1359"/>
      <c r="JXD2344" s="1359"/>
      <c r="JXE2344" s="1359"/>
      <c r="JXF2344" s="1359"/>
      <c r="JXG2344" s="1359"/>
      <c r="JXH2344" s="1359"/>
      <c r="JXI2344" s="1359"/>
      <c r="JXJ2344" s="1359"/>
      <c r="JXK2344" s="1359"/>
      <c r="JXL2344" s="1359"/>
      <c r="JXM2344" s="1359"/>
      <c r="JXN2344" s="1359"/>
      <c r="JXO2344" s="1359"/>
      <c r="JXP2344" s="1359"/>
      <c r="JXQ2344" s="1359"/>
      <c r="JXR2344" s="1359"/>
      <c r="JXS2344" s="1359"/>
      <c r="JXT2344" s="1359"/>
      <c r="JXU2344" s="1359"/>
      <c r="JXV2344" s="1359"/>
      <c r="JXW2344" s="1359"/>
      <c r="JXX2344" s="1359"/>
      <c r="JXY2344" s="1359"/>
      <c r="JXZ2344" s="1359"/>
      <c r="JYA2344" s="1359"/>
      <c r="JYB2344" s="1359"/>
      <c r="JYC2344" s="1359"/>
      <c r="JYD2344" s="1359"/>
      <c r="JYE2344" s="1359"/>
      <c r="JYF2344" s="1359"/>
      <c r="JYG2344" s="1359"/>
      <c r="JYH2344" s="1359"/>
      <c r="JYI2344" s="1359"/>
      <c r="JYJ2344" s="1359"/>
      <c r="JYK2344" s="1359"/>
      <c r="JYL2344" s="1359"/>
      <c r="JYM2344" s="1359"/>
      <c r="JYN2344" s="1359"/>
      <c r="JYO2344" s="1359"/>
      <c r="JYP2344" s="1359"/>
      <c r="JYQ2344" s="1359"/>
      <c r="JYR2344" s="1359"/>
      <c r="JYS2344" s="1359"/>
      <c r="JYT2344" s="1359"/>
      <c r="JYU2344" s="1359"/>
      <c r="JYV2344" s="1359"/>
      <c r="JYW2344" s="1359"/>
      <c r="JYX2344" s="1359"/>
      <c r="JYY2344" s="1359"/>
      <c r="JYZ2344" s="1359"/>
      <c r="JZA2344" s="1359"/>
      <c r="JZB2344" s="1359"/>
      <c r="JZC2344" s="1359"/>
      <c r="JZD2344" s="1359"/>
      <c r="JZE2344" s="1359"/>
      <c r="JZF2344" s="1359"/>
      <c r="JZG2344" s="1359"/>
      <c r="JZH2344" s="1359"/>
      <c r="JZI2344" s="1359"/>
      <c r="JZJ2344" s="1359"/>
      <c r="JZK2344" s="1359"/>
      <c r="JZL2344" s="1359"/>
      <c r="JZM2344" s="1359"/>
      <c r="JZN2344" s="1359"/>
      <c r="JZO2344" s="1359"/>
      <c r="JZP2344" s="1359"/>
      <c r="JZQ2344" s="1359"/>
      <c r="JZR2344" s="1359"/>
      <c r="JZS2344" s="1359"/>
      <c r="JZT2344" s="1359"/>
      <c r="JZU2344" s="1359"/>
      <c r="JZV2344" s="1359"/>
      <c r="JZW2344" s="1359"/>
      <c r="JZX2344" s="1359"/>
      <c r="JZY2344" s="1359"/>
      <c r="JZZ2344" s="1359"/>
      <c r="KAA2344" s="1359"/>
      <c r="KAB2344" s="1359"/>
      <c r="KAC2344" s="1359"/>
      <c r="KAD2344" s="1359"/>
      <c r="KAE2344" s="1359"/>
      <c r="KAF2344" s="1359"/>
      <c r="KAG2344" s="1359"/>
      <c r="KAH2344" s="1359"/>
      <c r="KAI2344" s="1359"/>
      <c r="KAJ2344" s="1359"/>
      <c r="KAK2344" s="1359"/>
      <c r="KAL2344" s="1359"/>
      <c r="KAM2344" s="1359"/>
      <c r="KAN2344" s="1359"/>
      <c r="KAO2344" s="1359"/>
      <c r="KAP2344" s="1359"/>
      <c r="KAQ2344" s="1359"/>
      <c r="KAR2344" s="1359"/>
      <c r="KAS2344" s="1359"/>
      <c r="KAT2344" s="1359"/>
      <c r="KAU2344" s="1359"/>
      <c r="KAV2344" s="1359"/>
      <c r="KAW2344" s="1359"/>
      <c r="KAX2344" s="1359"/>
      <c r="KAY2344" s="1359"/>
      <c r="KAZ2344" s="1359"/>
      <c r="KBA2344" s="1359"/>
      <c r="KBB2344" s="1359"/>
      <c r="KBC2344" s="1359"/>
      <c r="KBD2344" s="1359"/>
      <c r="KBE2344" s="1359"/>
      <c r="KBF2344" s="1359"/>
      <c r="KBG2344" s="1359"/>
      <c r="KBH2344" s="1359"/>
      <c r="KBI2344" s="1359"/>
      <c r="KBJ2344" s="1359"/>
      <c r="KBK2344" s="1359"/>
      <c r="KBL2344" s="1359"/>
      <c r="KBM2344" s="1359"/>
      <c r="KBN2344" s="1359"/>
      <c r="KBO2344" s="1359"/>
      <c r="KBP2344" s="1359"/>
      <c r="KBQ2344" s="1359"/>
      <c r="KBR2344" s="1359"/>
      <c r="KBS2344" s="1359"/>
      <c r="KBT2344" s="1359"/>
      <c r="KBU2344" s="1359"/>
      <c r="KBV2344" s="1359"/>
      <c r="KBW2344" s="1359"/>
      <c r="KBX2344" s="1359"/>
      <c r="KBY2344" s="1359"/>
      <c r="KBZ2344" s="1359"/>
      <c r="KCA2344" s="1359"/>
      <c r="KCB2344" s="1359"/>
      <c r="KCC2344" s="1359"/>
      <c r="KCD2344" s="1359"/>
      <c r="KCE2344" s="1359"/>
      <c r="KCF2344" s="1359"/>
      <c r="KCG2344" s="1359"/>
      <c r="KCH2344" s="1359"/>
      <c r="KCI2344" s="1359"/>
      <c r="KCJ2344" s="1359"/>
      <c r="KCK2344" s="1359"/>
      <c r="KCL2344" s="1359"/>
      <c r="KCM2344" s="1359"/>
      <c r="KCN2344" s="1359"/>
      <c r="KCO2344" s="1359"/>
      <c r="KCP2344" s="1359"/>
      <c r="KCQ2344" s="1359"/>
      <c r="KCR2344" s="1359"/>
      <c r="KCS2344" s="1359"/>
      <c r="KCT2344" s="1359"/>
      <c r="KCU2344" s="1359"/>
      <c r="KCV2344" s="1359"/>
      <c r="KCW2344" s="1359"/>
      <c r="KCX2344" s="1359"/>
      <c r="KCY2344" s="1359"/>
      <c r="KCZ2344" s="1359"/>
      <c r="KDA2344" s="1359"/>
      <c r="KDB2344" s="1359"/>
      <c r="KDC2344" s="1359"/>
      <c r="KDD2344" s="1359"/>
      <c r="KDE2344" s="1359"/>
      <c r="KDF2344" s="1359"/>
      <c r="KDG2344" s="1359"/>
      <c r="KDH2344" s="1359"/>
      <c r="KDI2344" s="1359"/>
      <c r="KDJ2344" s="1359"/>
      <c r="KDK2344" s="1359"/>
      <c r="KDL2344" s="1359"/>
      <c r="KDM2344" s="1359"/>
      <c r="KDN2344" s="1359"/>
      <c r="KDO2344" s="1359"/>
      <c r="KDP2344" s="1359"/>
      <c r="KDQ2344" s="1359"/>
      <c r="KDR2344" s="1359"/>
      <c r="KDS2344" s="1359"/>
      <c r="KDT2344" s="1359"/>
      <c r="KDU2344" s="1359"/>
      <c r="KDV2344" s="1359"/>
      <c r="KDW2344" s="1359"/>
      <c r="KDX2344" s="1359"/>
      <c r="KDY2344" s="1359"/>
      <c r="KDZ2344" s="1359"/>
      <c r="KEA2344" s="1359"/>
      <c r="KEB2344" s="1359"/>
      <c r="KEC2344" s="1359"/>
      <c r="KED2344" s="1359"/>
      <c r="KEE2344" s="1359"/>
      <c r="KEF2344" s="1359"/>
      <c r="KEG2344" s="1359"/>
      <c r="KEH2344" s="1359"/>
      <c r="KEI2344" s="1359"/>
      <c r="KEJ2344" s="1359"/>
      <c r="KEK2344" s="1359"/>
      <c r="KEL2344" s="1359"/>
      <c r="KEM2344" s="1359"/>
      <c r="KEN2344" s="1359"/>
      <c r="KEO2344" s="1359"/>
      <c r="KEP2344" s="1359"/>
      <c r="KEQ2344" s="1359"/>
      <c r="KER2344" s="1359"/>
      <c r="KES2344" s="1359"/>
      <c r="KET2344" s="1359"/>
      <c r="KEU2344" s="1359"/>
      <c r="KEV2344" s="1359"/>
      <c r="KEW2344" s="1359"/>
      <c r="KEX2344" s="1359"/>
      <c r="KEY2344" s="1359"/>
      <c r="KEZ2344" s="1359"/>
      <c r="KFA2344" s="1359"/>
      <c r="KFB2344" s="1359"/>
      <c r="KFC2344" s="1359"/>
      <c r="KFD2344" s="1359"/>
      <c r="KFE2344" s="1359"/>
      <c r="KFF2344" s="1359"/>
      <c r="KFG2344" s="1359"/>
      <c r="KFH2344" s="1359"/>
      <c r="KFI2344" s="1359"/>
      <c r="KFJ2344" s="1359"/>
      <c r="KFK2344" s="1359"/>
      <c r="KFL2344" s="1359"/>
      <c r="KFM2344" s="1359"/>
      <c r="KFN2344" s="1359"/>
      <c r="KFO2344" s="1359"/>
      <c r="KFP2344" s="1359"/>
      <c r="KFQ2344" s="1359"/>
      <c r="KFR2344" s="1359"/>
      <c r="KFS2344" s="1359"/>
      <c r="KFT2344" s="1359"/>
      <c r="KFU2344" s="1359"/>
      <c r="KFV2344" s="1359"/>
      <c r="KFW2344" s="1359"/>
      <c r="KFX2344" s="1359"/>
      <c r="KFY2344" s="1359"/>
      <c r="KFZ2344" s="1359"/>
      <c r="KGA2344" s="1359"/>
      <c r="KGB2344" s="1359"/>
      <c r="KGC2344" s="1359"/>
      <c r="KGD2344" s="1359"/>
      <c r="KGE2344" s="1359"/>
      <c r="KGF2344" s="1359"/>
      <c r="KGG2344" s="1359"/>
      <c r="KGH2344" s="1359"/>
      <c r="KGI2344" s="1359"/>
      <c r="KGJ2344" s="1359"/>
      <c r="KGK2344" s="1359"/>
      <c r="KGL2344" s="1359"/>
      <c r="KGM2344" s="1359"/>
      <c r="KGN2344" s="1359"/>
      <c r="KGO2344" s="1359"/>
      <c r="KGP2344" s="1359"/>
      <c r="KGQ2344" s="1359"/>
      <c r="KGR2344" s="1359"/>
      <c r="KGS2344" s="1359"/>
      <c r="KGT2344" s="1359"/>
      <c r="KGU2344" s="1359"/>
      <c r="KGV2344" s="1359"/>
      <c r="KGW2344" s="1359"/>
      <c r="KGX2344" s="1359"/>
      <c r="KGY2344" s="1359"/>
      <c r="KGZ2344" s="1359"/>
      <c r="KHA2344" s="1359"/>
      <c r="KHB2344" s="1359"/>
      <c r="KHC2344" s="1359"/>
      <c r="KHD2344" s="1359"/>
      <c r="KHE2344" s="1359"/>
      <c r="KHF2344" s="1359"/>
      <c r="KHG2344" s="1359"/>
      <c r="KHH2344" s="1359"/>
      <c r="KHI2344" s="1359"/>
      <c r="KHJ2344" s="1359"/>
      <c r="KHK2344" s="1359"/>
      <c r="KHL2344" s="1359"/>
      <c r="KHM2344" s="1359"/>
      <c r="KHN2344" s="1359"/>
      <c r="KHO2344" s="1359"/>
      <c r="KHP2344" s="1359"/>
      <c r="KHQ2344" s="1359"/>
      <c r="KHR2344" s="1359"/>
      <c r="KHS2344" s="1359"/>
      <c r="KHT2344" s="1359"/>
      <c r="KHU2344" s="1359"/>
      <c r="KHV2344" s="1359"/>
      <c r="KHW2344" s="1359"/>
      <c r="KHX2344" s="1359"/>
      <c r="KHY2344" s="1359"/>
      <c r="KHZ2344" s="1359"/>
      <c r="KIA2344" s="1359"/>
      <c r="KIB2344" s="1359"/>
      <c r="KIC2344" s="1359"/>
      <c r="KID2344" s="1359"/>
      <c r="KIE2344" s="1359"/>
      <c r="KIF2344" s="1359"/>
      <c r="KIG2344" s="1359"/>
      <c r="KIH2344" s="1359"/>
      <c r="KII2344" s="1359"/>
      <c r="KIJ2344" s="1359"/>
      <c r="KIK2344" s="1359"/>
      <c r="KIL2344" s="1359"/>
      <c r="KIM2344" s="1359"/>
      <c r="KIN2344" s="1359"/>
      <c r="KIO2344" s="1359"/>
      <c r="KIP2344" s="1359"/>
      <c r="KIQ2344" s="1359"/>
      <c r="KIR2344" s="1359"/>
      <c r="KIS2344" s="1359"/>
      <c r="KIT2344" s="1359"/>
      <c r="KIU2344" s="1359"/>
      <c r="KIV2344" s="1359"/>
      <c r="KIW2344" s="1359"/>
      <c r="KIX2344" s="1359"/>
      <c r="KIY2344" s="1359"/>
      <c r="KIZ2344" s="1359"/>
      <c r="KJA2344" s="1359"/>
      <c r="KJB2344" s="1359"/>
      <c r="KJC2344" s="1359"/>
      <c r="KJD2344" s="1359"/>
      <c r="KJE2344" s="1359"/>
      <c r="KJF2344" s="1359"/>
      <c r="KJG2344" s="1359"/>
      <c r="KJH2344" s="1359"/>
      <c r="KJI2344" s="1359"/>
      <c r="KJJ2344" s="1359"/>
      <c r="KJK2344" s="1359"/>
      <c r="KJL2344" s="1359"/>
      <c r="KJM2344" s="1359"/>
      <c r="KJN2344" s="1359"/>
      <c r="KJO2344" s="1359"/>
      <c r="KJP2344" s="1359"/>
      <c r="KJQ2344" s="1359"/>
      <c r="KJR2344" s="1359"/>
      <c r="KJS2344" s="1359"/>
      <c r="KJT2344" s="1359"/>
      <c r="KJU2344" s="1359"/>
      <c r="KJV2344" s="1359"/>
      <c r="KJW2344" s="1359"/>
      <c r="KJX2344" s="1359"/>
      <c r="KJY2344" s="1359"/>
      <c r="KJZ2344" s="1359"/>
      <c r="KKA2344" s="1359"/>
      <c r="KKB2344" s="1359"/>
      <c r="KKC2344" s="1359"/>
      <c r="KKD2344" s="1359"/>
      <c r="KKE2344" s="1359"/>
      <c r="KKF2344" s="1359"/>
      <c r="KKG2344" s="1359"/>
      <c r="KKH2344" s="1359"/>
      <c r="KKI2344" s="1359"/>
      <c r="KKJ2344" s="1359"/>
      <c r="KKK2344" s="1359"/>
      <c r="KKL2344" s="1359"/>
      <c r="KKM2344" s="1359"/>
      <c r="KKN2344" s="1359"/>
      <c r="KKO2344" s="1359"/>
      <c r="KKP2344" s="1359"/>
      <c r="KKQ2344" s="1359"/>
      <c r="KKR2344" s="1359"/>
      <c r="KKS2344" s="1359"/>
      <c r="KKT2344" s="1359"/>
      <c r="KKU2344" s="1359"/>
      <c r="KKV2344" s="1359"/>
      <c r="KKW2344" s="1359"/>
      <c r="KKX2344" s="1359"/>
      <c r="KKY2344" s="1359"/>
      <c r="KKZ2344" s="1359"/>
      <c r="KLA2344" s="1359"/>
      <c r="KLB2344" s="1359"/>
      <c r="KLC2344" s="1359"/>
      <c r="KLD2344" s="1359"/>
      <c r="KLE2344" s="1359"/>
      <c r="KLF2344" s="1359"/>
      <c r="KLG2344" s="1359"/>
      <c r="KLH2344" s="1359"/>
      <c r="KLI2344" s="1359"/>
      <c r="KLJ2344" s="1359"/>
      <c r="KLK2344" s="1359"/>
      <c r="KLL2344" s="1359"/>
      <c r="KLM2344" s="1359"/>
      <c r="KLN2344" s="1359"/>
      <c r="KLO2344" s="1359"/>
      <c r="KLP2344" s="1359"/>
      <c r="KLQ2344" s="1359"/>
      <c r="KLR2344" s="1359"/>
      <c r="KLS2344" s="1359"/>
      <c r="KLT2344" s="1359"/>
      <c r="KLU2344" s="1359"/>
      <c r="KLV2344" s="1359"/>
      <c r="KLW2344" s="1359"/>
      <c r="KLX2344" s="1359"/>
      <c r="KLY2344" s="1359"/>
      <c r="KLZ2344" s="1359"/>
      <c r="KMA2344" s="1359"/>
      <c r="KMB2344" s="1359"/>
      <c r="KMC2344" s="1359"/>
      <c r="KMD2344" s="1359"/>
      <c r="KME2344" s="1359"/>
      <c r="KMF2344" s="1359"/>
      <c r="KMG2344" s="1359"/>
      <c r="KMH2344" s="1359"/>
      <c r="KMI2344" s="1359"/>
      <c r="KMJ2344" s="1359"/>
      <c r="KMK2344" s="1359"/>
      <c r="KML2344" s="1359"/>
      <c r="KMM2344" s="1359"/>
      <c r="KMN2344" s="1359"/>
      <c r="KMO2344" s="1359"/>
      <c r="KMP2344" s="1359"/>
      <c r="KMQ2344" s="1359"/>
      <c r="KMR2344" s="1359"/>
      <c r="KMS2344" s="1359"/>
      <c r="KMT2344" s="1359"/>
      <c r="KMU2344" s="1359"/>
      <c r="KMV2344" s="1359"/>
      <c r="KMW2344" s="1359"/>
      <c r="KMX2344" s="1359"/>
      <c r="KMY2344" s="1359"/>
      <c r="KMZ2344" s="1359"/>
      <c r="KNA2344" s="1359"/>
      <c r="KNB2344" s="1359"/>
      <c r="KNC2344" s="1359"/>
      <c r="KND2344" s="1359"/>
      <c r="KNE2344" s="1359"/>
      <c r="KNF2344" s="1359"/>
      <c r="KNG2344" s="1359"/>
      <c r="KNH2344" s="1359"/>
      <c r="KNI2344" s="1359"/>
      <c r="KNJ2344" s="1359"/>
      <c r="KNK2344" s="1359"/>
      <c r="KNL2344" s="1359"/>
      <c r="KNM2344" s="1359"/>
      <c r="KNN2344" s="1359"/>
      <c r="KNO2344" s="1359"/>
      <c r="KNP2344" s="1359"/>
      <c r="KNQ2344" s="1359"/>
      <c r="KNR2344" s="1359"/>
      <c r="KNS2344" s="1359"/>
      <c r="KNT2344" s="1359"/>
      <c r="KNU2344" s="1359"/>
      <c r="KNV2344" s="1359"/>
      <c r="KNW2344" s="1359"/>
      <c r="KNX2344" s="1359"/>
      <c r="KNY2344" s="1359"/>
      <c r="KNZ2344" s="1359"/>
      <c r="KOA2344" s="1359"/>
      <c r="KOB2344" s="1359"/>
      <c r="KOC2344" s="1359"/>
      <c r="KOD2344" s="1359"/>
      <c r="KOE2344" s="1359"/>
      <c r="KOF2344" s="1359"/>
      <c r="KOG2344" s="1359"/>
      <c r="KOH2344" s="1359"/>
      <c r="KOI2344" s="1359"/>
      <c r="KOJ2344" s="1359"/>
      <c r="KOK2344" s="1359"/>
      <c r="KOL2344" s="1359"/>
      <c r="KOM2344" s="1359"/>
      <c r="KON2344" s="1359"/>
      <c r="KOO2344" s="1359"/>
      <c r="KOP2344" s="1359"/>
      <c r="KOQ2344" s="1359"/>
      <c r="KOR2344" s="1359"/>
      <c r="KOS2344" s="1359"/>
      <c r="KOT2344" s="1359"/>
      <c r="KOU2344" s="1359"/>
      <c r="KOV2344" s="1359"/>
      <c r="KOW2344" s="1359"/>
      <c r="KOX2344" s="1359"/>
      <c r="KOY2344" s="1359"/>
      <c r="KOZ2344" s="1359"/>
      <c r="KPA2344" s="1359"/>
      <c r="KPB2344" s="1359"/>
      <c r="KPC2344" s="1359"/>
      <c r="KPD2344" s="1359"/>
      <c r="KPE2344" s="1359"/>
      <c r="KPF2344" s="1359"/>
      <c r="KPG2344" s="1359"/>
      <c r="KPH2344" s="1359"/>
      <c r="KPI2344" s="1359"/>
      <c r="KPJ2344" s="1359"/>
      <c r="KPK2344" s="1359"/>
      <c r="KPL2344" s="1359"/>
      <c r="KPM2344" s="1359"/>
      <c r="KPN2344" s="1359"/>
      <c r="KPO2344" s="1359"/>
      <c r="KPP2344" s="1359"/>
      <c r="KPQ2344" s="1359"/>
      <c r="KPR2344" s="1359"/>
      <c r="KPS2344" s="1359"/>
      <c r="KPT2344" s="1359"/>
      <c r="KPU2344" s="1359"/>
      <c r="KPV2344" s="1359"/>
      <c r="KPW2344" s="1359"/>
      <c r="KPX2344" s="1359"/>
      <c r="KPY2344" s="1359"/>
      <c r="KPZ2344" s="1359"/>
      <c r="KQA2344" s="1359"/>
      <c r="KQB2344" s="1359"/>
      <c r="KQC2344" s="1359"/>
      <c r="KQD2344" s="1359"/>
      <c r="KQE2344" s="1359"/>
      <c r="KQF2344" s="1359"/>
      <c r="KQG2344" s="1359"/>
      <c r="KQH2344" s="1359"/>
      <c r="KQI2344" s="1359"/>
      <c r="KQJ2344" s="1359"/>
      <c r="KQK2344" s="1359"/>
      <c r="KQL2344" s="1359"/>
      <c r="KQM2344" s="1359"/>
      <c r="KQN2344" s="1359"/>
      <c r="KQO2344" s="1359"/>
      <c r="KQP2344" s="1359"/>
      <c r="KQQ2344" s="1359"/>
      <c r="KQR2344" s="1359"/>
      <c r="KQS2344" s="1359"/>
      <c r="KQT2344" s="1359"/>
      <c r="KQU2344" s="1359"/>
      <c r="KQV2344" s="1359"/>
      <c r="KQW2344" s="1359"/>
      <c r="KQX2344" s="1359"/>
      <c r="KQY2344" s="1359"/>
      <c r="KQZ2344" s="1359"/>
      <c r="KRA2344" s="1359"/>
      <c r="KRB2344" s="1359"/>
      <c r="KRC2344" s="1359"/>
      <c r="KRD2344" s="1359"/>
      <c r="KRE2344" s="1359"/>
      <c r="KRF2344" s="1359"/>
      <c r="KRG2344" s="1359"/>
      <c r="KRH2344" s="1359"/>
      <c r="KRI2344" s="1359"/>
      <c r="KRJ2344" s="1359"/>
      <c r="KRK2344" s="1359"/>
      <c r="KRL2344" s="1359"/>
      <c r="KRM2344" s="1359"/>
      <c r="KRN2344" s="1359"/>
      <c r="KRO2344" s="1359"/>
      <c r="KRP2344" s="1359"/>
      <c r="KRQ2344" s="1359"/>
      <c r="KRR2344" s="1359"/>
      <c r="KRS2344" s="1359"/>
      <c r="KRT2344" s="1359"/>
      <c r="KRU2344" s="1359"/>
      <c r="KRV2344" s="1359"/>
      <c r="KRW2344" s="1359"/>
      <c r="KRX2344" s="1359"/>
      <c r="KRY2344" s="1359"/>
      <c r="KRZ2344" s="1359"/>
      <c r="KSA2344" s="1359"/>
      <c r="KSB2344" s="1359"/>
      <c r="KSC2344" s="1359"/>
      <c r="KSD2344" s="1359"/>
      <c r="KSE2344" s="1359"/>
      <c r="KSF2344" s="1359"/>
      <c r="KSG2344" s="1359"/>
      <c r="KSH2344" s="1359"/>
      <c r="KSI2344" s="1359"/>
      <c r="KSJ2344" s="1359"/>
      <c r="KSK2344" s="1359"/>
      <c r="KSL2344" s="1359"/>
      <c r="KSM2344" s="1359"/>
      <c r="KSN2344" s="1359"/>
      <c r="KSO2344" s="1359"/>
      <c r="KSP2344" s="1359"/>
      <c r="KSQ2344" s="1359"/>
      <c r="KSR2344" s="1359"/>
      <c r="KSS2344" s="1359"/>
      <c r="KST2344" s="1359"/>
      <c r="KSU2344" s="1359"/>
      <c r="KSV2344" s="1359"/>
      <c r="KSW2344" s="1359"/>
      <c r="KSX2344" s="1359"/>
      <c r="KSY2344" s="1359"/>
      <c r="KSZ2344" s="1359"/>
      <c r="KTA2344" s="1359"/>
      <c r="KTB2344" s="1359"/>
      <c r="KTC2344" s="1359"/>
      <c r="KTD2344" s="1359"/>
      <c r="KTE2344" s="1359"/>
      <c r="KTF2344" s="1359"/>
      <c r="KTG2344" s="1359"/>
      <c r="KTH2344" s="1359"/>
      <c r="KTI2344" s="1359"/>
      <c r="KTJ2344" s="1359"/>
      <c r="KTK2344" s="1359"/>
      <c r="KTL2344" s="1359"/>
      <c r="KTM2344" s="1359"/>
      <c r="KTN2344" s="1359"/>
      <c r="KTO2344" s="1359"/>
      <c r="KTP2344" s="1359"/>
      <c r="KTQ2344" s="1359"/>
      <c r="KTR2344" s="1359"/>
      <c r="KTS2344" s="1359"/>
      <c r="KTT2344" s="1359"/>
      <c r="KTU2344" s="1359"/>
      <c r="KTV2344" s="1359"/>
      <c r="KTW2344" s="1359"/>
      <c r="KTX2344" s="1359"/>
      <c r="KTY2344" s="1359"/>
      <c r="KTZ2344" s="1359"/>
      <c r="KUA2344" s="1359"/>
      <c r="KUB2344" s="1359"/>
      <c r="KUC2344" s="1359"/>
      <c r="KUD2344" s="1359"/>
      <c r="KUE2344" s="1359"/>
      <c r="KUF2344" s="1359"/>
      <c r="KUG2344" s="1359"/>
      <c r="KUH2344" s="1359"/>
      <c r="KUI2344" s="1359"/>
      <c r="KUJ2344" s="1359"/>
      <c r="KUK2344" s="1359"/>
      <c r="KUL2344" s="1359"/>
      <c r="KUM2344" s="1359"/>
      <c r="KUN2344" s="1359"/>
      <c r="KUO2344" s="1359"/>
      <c r="KUP2344" s="1359"/>
      <c r="KUQ2344" s="1359"/>
      <c r="KUR2344" s="1359"/>
      <c r="KUS2344" s="1359"/>
      <c r="KUT2344" s="1359"/>
      <c r="KUU2344" s="1359"/>
      <c r="KUV2344" s="1359"/>
      <c r="KUW2344" s="1359"/>
      <c r="KUX2344" s="1359"/>
      <c r="KUY2344" s="1359"/>
      <c r="KUZ2344" s="1359"/>
      <c r="KVA2344" s="1359"/>
      <c r="KVB2344" s="1359"/>
      <c r="KVC2344" s="1359"/>
      <c r="KVD2344" s="1359"/>
      <c r="KVE2344" s="1359"/>
      <c r="KVF2344" s="1359"/>
      <c r="KVG2344" s="1359"/>
      <c r="KVH2344" s="1359"/>
      <c r="KVI2344" s="1359"/>
      <c r="KVJ2344" s="1359"/>
      <c r="KVK2344" s="1359"/>
      <c r="KVL2344" s="1359"/>
      <c r="KVM2344" s="1359"/>
      <c r="KVN2344" s="1359"/>
      <c r="KVO2344" s="1359"/>
      <c r="KVP2344" s="1359"/>
      <c r="KVQ2344" s="1359"/>
      <c r="KVR2344" s="1359"/>
      <c r="KVS2344" s="1359"/>
      <c r="KVT2344" s="1359"/>
      <c r="KVU2344" s="1359"/>
      <c r="KVV2344" s="1359"/>
      <c r="KVW2344" s="1359"/>
      <c r="KVX2344" s="1359"/>
      <c r="KVY2344" s="1359"/>
      <c r="KVZ2344" s="1359"/>
      <c r="KWA2344" s="1359"/>
      <c r="KWB2344" s="1359"/>
      <c r="KWC2344" s="1359"/>
      <c r="KWD2344" s="1359"/>
      <c r="KWE2344" s="1359"/>
      <c r="KWF2344" s="1359"/>
      <c r="KWG2344" s="1359"/>
      <c r="KWH2344" s="1359"/>
      <c r="KWI2344" s="1359"/>
      <c r="KWJ2344" s="1359"/>
      <c r="KWK2344" s="1359"/>
      <c r="KWL2344" s="1359"/>
      <c r="KWM2344" s="1359"/>
      <c r="KWN2344" s="1359"/>
      <c r="KWO2344" s="1359"/>
      <c r="KWP2344" s="1359"/>
      <c r="KWQ2344" s="1359"/>
      <c r="KWR2344" s="1359"/>
      <c r="KWS2344" s="1359"/>
      <c r="KWT2344" s="1359"/>
      <c r="KWU2344" s="1359"/>
      <c r="KWV2344" s="1359"/>
      <c r="KWW2344" s="1359"/>
      <c r="KWX2344" s="1359"/>
      <c r="KWY2344" s="1359"/>
      <c r="KWZ2344" s="1359"/>
      <c r="KXA2344" s="1359"/>
      <c r="KXB2344" s="1359"/>
      <c r="KXC2344" s="1359"/>
      <c r="KXD2344" s="1359"/>
      <c r="KXE2344" s="1359"/>
      <c r="KXF2344" s="1359"/>
      <c r="KXG2344" s="1359"/>
      <c r="KXH2344" s="1359"/>
      <c r="KXI2344" s="1359"/>
      <c r="KXJ2344" s="1359"/>
      <c r="KXK2344" s="1359"/>
      <c r="KXL2344" s="1359"/>
      <c r="KXM2344" s="1359"/>
      <c r="KXN2344" s="1359"/>
      <c r="KXO2344" s="1359"/>
      <c r="KXP2344" s="1359"/>
      <c r="KXQ2344" s="1359"/>
      <c r="KXR2344" s="1359"/>
      <c r="KXS2344" s="1359"/>
      <c r="KXT2344" s="1359"/>
      <c r="KXU2344" s="1359"/>
      <c r="KXV2344" s="1359"/>
      <c r="KXW2344" s="1359"/>
      <c r="KXX2344" s="1359"/>
      <c r="KXY2344" s="1359"/>
      <c r="KXZ2344" s="1359"/>
      <c r="KYA2344" s="1359"/>
      <c r="KYB2344" s="1359"/>
      <c r="KYC2344" s="1359"/>
      <c r="KYD2344" s="1359"/>
      <c r="KYE2344" s="1359"/>
      <c r="KYF2344" s="1359"/>
      <c r="KYG2344" s="1359"/>
      <c r="KYH2344" s="1359"/>
      <c r="KYI2344" s="1359"/>
      <c r="KYJ2344" s="1359"/>
      <c r="KYK2344" s="1359"/>
      <c r="KYL2344" s="1359"/>
      <c r="KYM2344" s="1359"/>
      <c r="KYN2344" s="1359"/>
      <c r="KYO2344" s="1359"/>
      <c r="KYP2344" s="1359"/>
      <c r="KYQ2344" s="1359"/>
      <c r="KYR2344" s="1359"/>
      <c r="KYS2344" s="1359"/>
      <c r="KYT2344" s="1359"/>
      <c r="KYU2344" s="1359"/>
      <c r="KYV2344" s="1359"/>
      <c r="KYW2344" s="1359"/>
      <c r="KYX2344" s="1359"/>
      <c r="KYY2344" s="1359"/>
      <c r="KYZ2344" s="1359"/>
      <c r="KZA2344" s="1359"/>
      <c r="KZB2344" s="1359"/>
      <c r="KZC2344" s="1359"/>
      <c r="KZD2344" s="1359"/>
      <c r="KZE2344" s="1359"/>
      <c r="KZF2344" s="1359"/>
      <c r="KZG2344" s="1359"/>
      <c r="KZH2344" s="1359"/>
      <c r="KZI2344" s="1359"/>
      <c r="KZJ2344" s="1359"/>
      <c r="KZK2344" s="1359"/>
      <c r="KZL2344" s="1359"/>
      <c r="KZM2344" s="1359"/>
      <c r="KZN2344" s="1359"/>
      <c r="KZO2344" s="1359"/>
      <c r="KZP2344" s="1359"/>
      <c r="KZQ2344" s="1359"/>
      <c r="KZR2344" s="1359"/>
      <c r="KZS2344" s="1359"/>
      <c r="KZT2344" s="1359"/>
      <c r="KZU2344" s="1359"/>
      <c r="KZV2344" s="1359"/>
      <c r="KZW2344" s="1359"/>
      <c r="KZX2344" s="1359"/>
      <c r="KZY2344" s="1359"/>
      <c r="KZZ2344" s="1359"/>
      <c r="LAA2344" s="1359"/>
      <c r="LAB2344" s="1359"/>
      <c r="LAC2344" s="1359"/>
      <c r="LAD2344" s="1359"/>
      <c r="LAE2344" s="1359"/>
      <c r="LAF2344" s="1359"/>
      <c r="LAG2344" s="1359"/>
      <c r="LAH2344" s="1359"/>
      <c r="LAI2344" s="1359"/>
      <c r="LAJ2344" s="1359"/>
      <c r="LAK2344" s="1359"/>
      <c r="LAL2344" s="1359"/>
      <c r="LAM2344" s="1359"/>
      <c r="LAN2344" s="1359"/>
      <c r="LAO2344" s="1359"/>
      <c r="LAP2344" s="1359"/>
      <c r="LAQ2344" s="1359"/>
      <c r="LAR2344" s="1359"/>
      <c r="LAS2344" s="1359"/>
      <c r="LAT2344" s="1359"/>
      <c r="LAU2344" s="1359"/>
      <c r="LAV2344" s="1359"/>
      <c r="LAW2344" s="1359"/>
      <c r="LAX2344" s="1359"/>
      <c r="LAY2344" s="1359"/>
      <c r="LAZ2344" s="1359"/>
      <c r="LBA2344" s="1359"/>
      <c r="LBB2344" s="1359"/>
      <c r="LBC2344" s="1359"/>
      <c r="LBD2344" s="1359"/>
      <c r="LBE2344" s="1359"/>
      <c r="LBF2344" s="1359"/>
      <c r="LBG2344" s="1359"/>
      <c r="LBH2344" s="1359"/>
      <c r="LBI2344" s="1359"/>
      <c r="LBJ2344" s="1359"/>
      <c r="LBK2344" s="1359"/>
      <c r="LBL2344" s="1359"/>
      <c r="LBM2344" s="1359"/>
      <c r="LBN2344" s="1359"/>
      <c r="LBO2344" s="1359"/>
      <c r="LBP2344" s="1359"/>
      <c r="LBQ2344" s="1359"/>
      <c r="LBR2344" s="1359"/>
      <c r="LBS2344" s="1359"/>
      <c r="LBT2344" s="1359"/>
      <c r="LBU2344" s="1359"/>
      <c r="LBV2344" s="1359"/>
      <c r="LBW2344" s="1359"/>
      <c r="LBX2344" s="1359"/>
      <c r="LBY2344" s="1359"/>
      <c r="LBZ2344" s="1359"/>
      <c r="LCA2344" s="1359"/>
      <c r="LCB2344" s="1359"/>
      <c r="LCC2344" s="1359"/>
      <c r="LCD2344" s="1359"/>
      <c r="LCE2344" s="1359"/>
      <c r="LCF2344" s="1359"/>
      <c r="LCG2344" s="1359"/>
      <c r="LCH2344" s="1359"/>
      <c r="LCI2344" s="1359"/>
      <c r="LCJ2344" s="1359"/>
      <c r="LCK2344" s="1359"/>
      <c r="LCL2344" s="1359"/>
      <c r="LCM2344" s="1359"/>
      <c r="LCN2344" s="1359"/>
      <c r="LCO2344" s="1359"/>
      <c r="LCP2344" s="1359"/>
      <c r="LCQ2344" s="1359"/>
      <c r="LCR2344" s="1359"/>
      <c r="LCS2344" s="1359"/>
      <c r="LCT2344" s="1359"/>
      <c r="LCU2344" s="1359"/>
      <c r="LCV2344" s="1359"/>
      <c r="LCW2344" s="1359"/>
      <c r="LCX2344" s="1359"/>
      <c r="LCY2344" s="1359"/>
      <c r="LCZ2344" s="1359"/>
      <c r="LDA2344" s="1359"/>
      <c r="LDB2344" s="1359"/>
      <c r="LDC2344" s="1359"/>
      <c r="LDD2344" s="1359"/>
      <c r="LDE2344" s="1359"/>
      <c r="LDF2344" s="1359"/>
      <c r="LDG2344" s="1359"/>
      <c r="LDH2344" s="1359"/>
      <c r="LDI2344" s="1359"/>
      <c r="LDJ2344" s="1359"/>
      <c r="LDK2344" s="1359"/>
      <c r="LDL2344" s="1359"/>
      <c r="LDM2344" s="1359"/>
      <c r="LDN2344" s="1359"/>
      <c r="LDO2344" s="1359"/>
      <c r="LDP2344" s="1359"/>
      <c r="LDQ2344" s="1359"/>
      <c r="LDR2344" s="1359"/>
      <c r="LDS2344" s="1359"/>
      <c r="LDT2344" s="1359"/>
      <c r="LDU2344" s="1359"/>
      <c r="LDV2344" s="1359"/>
      <c r="LDW2344" s="1359"/>
      <c r="LDX2344" s="1359"/>
      <c r="LDY2344" s="1359"/>
      <c r="LDZ2344" s="1359"/>
      <c r="LEA2344" s="1359"/>
      <c r="LEB2344" s="1359"/>
      <c r="LEC2344" s="1359"/>
      <c r="LED2344" s="1359"/>
      <c r="LEE2344" s="1359"/>
      <c r="LEF2344" s="1359"/>
      <c r="LEG2344" s="1359"/>
      <c r="LEH2344" s="1359"/>
      <c r="LEI2344" s="1359"/>
      <c r="LEJ2344" s="1359"/>
      <c r="LEK2344" s="1359"/>
      <c r="LEL2344" s="1359"/>
      <c r="LEM2344" s="1359"/>
      <c r="LEN2344" s="1359"/>
      <c r="LEO2344" s="1359"/>
      <c r="LEP2344" s="1359"/>
      <c r="LEQ2344" s="1359"/>
      <c r="LER2344" s="1359"/>
      <c r="LES2344" s="1359"/>
      <c r="LET2344" s="1359"/>
      <c r="LEU2344" s="1359"/>
      <c r="LEV2344" s="1359"/>
      <c r="LEW2344" s="1359"/>
      <c r="LEX2344" s="1359"/>
      <c r="LEY2344" s="1359"/>
      <c r="LEZ2344" s="1359"/>
      <c r="LFA2344" s="1359"/>
      <c r="LFB2344" s="1359"/>
      <c r="LFC2344" s="1359"/>
      <c r="LFD2344" s="1359"/>
      <c r="LFE2344" s="1359"/>
      <c r="LFF2344" s="1359"/>
      <c r="LFG2344" s="1359"/>
      <c r="LFH2344" s="1359"/>
      <c r="LFI2344" s="1359"/>
      <c r="LFJ2344" s="1359"/>
      <c r="LFK2344" s="1359"/>
      <c r="LFL2344" s="1359"/>
      <c r="LFM2344" s="1359"/>
      <c r="LFN2344" s="1359"/>
      <c r="LFO2344" s="1359"/>
      <c r="LFP2344" s="1359"/>
      <c r="LFQ2344" s="1359"/>
      <c r="LFR2344" s="1359"/>
      <c r="LFS2344" s="1359"/>
      <c r="LFT2344" s="1359"/>
      <c r="LFU2344" s="1359"/>
      <c r="LFV2344" s="1359"/>
      <c r="LFW2344" s="1359"/>
      <c r="LFX2344" s="1359"/>
      <c r="LFY2344" s="1359"/>
      <c r="LFZ2344" s="1359"/>
      <c r="LGA2344" s="1359"/>
      <c r="LGB2344" s="1359"/>
      <c r="LGC2344" s="1359"/>
      <c r="LGD2344" s="1359"/>
      <c r="LGE2344" s="1359"/>
      <c r="LGF2344" s="1359"/>
      <c r="LGG2344" s="1359"/>
      <c r="LGH2344" s="1359"/>
      <c r="LGI2344" s="1359"/>
      <c r="LGJ2344" s="1359"/>
      <c r="LGK2344" s="1359"/>
      <c r="LGL2344" s="1359"/>
      <c r="LGM2344" s="1359"/>
      <c r="LGN2344" s="1359"/>
      <c r="LGO2344" s="1359"/>
      <c r="LGP2344" s="1359"/>
      <c r="LGQ2344" s="1359"/>
      <c r="LGR2344" s="1359"/>
      <c r="LGS2344" s="1359"/>
      <c r="LGT2344" s="1359"/>
      <c r="LGU2344" s="1359"/>
      <c r="LGV2344" s="1359"/>
      <c r="LGW2344" s="1359"/>
      <c r="LGX2344" s="1359"/>
      <c r="LGY2344" s="1359"/>
      <c r="LGZ2344" s="1359"/>
      <c r="LHA2344" s="1359"/>
      <c r="LHB2344" s="1359"/>
      <c r="LHC2344" s="1359"/>
      <c r="LHD2344" s="1359"/>
      <c r="LHE2344" s="1359"/>
      <c r="LHF2344" s="1359"/>
      <c r="LHG2344" s="1359"/>
      <c r="LHH2344" s="1359"/>
      <c r="LHI2344" s="1359"/>
      <c r="LHJ2344" s="1359"/>
      <c r="LHK2344" s="1359"/>
      <c r="LHL2344" s="1359"/>
      <c r="LHM2344" s="1359"/>
      <c r="LHN2344" s="1359"/>
      <c r="LHO2344" s="1359"/>
      <c r="LHP2344" s="1359"/>
      <c r="LHQ2344" s="1359"/>
      <c r="LHR2344" s="1359"/>
      <c r="LHS2344" s="1359"/>
      <c r="LHT2344" s="1359"/>
      <c r="LHU2344" s="1359"/>
      <c r="LHV2344" s="1359"/>
      <c r="LHW2344" s="1359"/>
      <c r="LHX2344" s="1359"/>
      <c r="LHY2344" s="1359"/>
      <c r="LHZ2344" s="1359"/>
      <c r="LIA2344" s="1359"/>
      <c r="LIB2344" s="1359"/>
      <c r="LIC2344" s="1359"/>
      <c r="LID2344" s="1359"/>
      <c r="LIE2344" s="1359"/>
      <c r="LIF2344" s="1359"/>
      <c r="LIG2344" s="1359"/>
      <c r="LIH2344" s="1359"/>
      <c r="LII2344" s="1359"/>
      <c r="LIJ2344" s="1359"/>
      <c r="LIK2344" s="1359"/>
      <c r="LIL2344" s="1359"/>
      <c r="LIM2344" s="1359"/>
      <c r="LIN2344" s="1359"/>
      <c r="LIO2344" s="1359"/>
      <c r="LIP2344" s="1359"/>
      <c r="LIQ2344" s="1359"/>
      <c r="LIR2344" s="1359"/>
      <c r="LIS2344" s="1359"/>
      <c r="LIT2344" s="1359"/>
      <c r="LIU2344" s="1359"/>
      <c r="LIV2344" s="1359"/>
      <c r="LIW2344" s="1359"/>
      <c r="LIX2344" s="1359"/>
      <c r="LIY2344" s="1359"/>
      <c r="LIZ2344" s="1359"/>
      <c r="LJA2344" s="1359"/>
      <c r="LJB2344" s="1359"/>
      <c r="LJC2344" s="1359"/>
      <c r="LJD2344" s="1359"/>
      <c r="LJE2344" s="1359"/>
      <c r="LJF2344" s="1359"/>
      <c r="LJG2344" s="1359"/>
      <c r="LJH2344" s="1359"/>
      <c r="LJI2344" s="1359"/>
      <c r="LJJ2344" s="1359"/>
      <c r="LJK2344" s="1359"/>
      <c r="LJL2344" s="1359"/>
      <c r="LJM2344" s="1359"/>
      <c r="LJN2344" s="1359"/>
      <c r="LJO2344" s="1359"/>
      <c r="LJP2344" s="1359"/>
      <c r="LJQ2344" s="1359"/>
      <c r="LJR2344" s="1359"/>
      <c r="LJS2344" s="1359"/>
      <c r="LJT2344" s="1359"/>
      <c r="LJU2344" s="1359"/>
      <c r="LJV2344" s="1359"/>
      <c r="LJW2344" s="1359"/>
      <c r="LJX2344" s="1359"/>
      <c r="LJY2344" s="1359"/>
      <c r="LJZ2344" s="1359"/>
      <c r="LKA2344" s="1359"/>
      <c r="LKB2344" s="1359"/>
      <c r="LKC2344" s="1359"/>
      <c r="LKD2344" s="1359"/>
      <c r="LKE2344" s="1359"/>
      <c r="LKF2344" s="1359"/>
      <c r="LKG2344" s="1359"/>
      <c r="LKH2344" s="1359"/>
      <c r="LKI2344" s="1359"/>
      <c r="LKJ2344" s="1359"/>
      <c r="LKK2344" s="1359"/>
      <c r="LKL2344" s="1359"/>
      <c r="LKM2344" s="1359"/>
      <c r="LKN2344" s="1359"/>
      <c r="LKO2344" s="1359"/>
      <c r="LKP2344" s="1359"/>
      <c r="LKQ2344" s="1359"/>
      <c r="LKR2344" s="1359"/>
      <c r="LKS2344" s="1359"/>
      <c r="LKT2344" s="1359"/>
      <c r="LKU2344" s="1359"/>
      <c r="LKV2344" s="1359"/>
      <c r="LKW2344" s="1359"/>
      <c r="LKX2344" s="1359"/>
      <c r="LKY2344" s="1359"/>
      <c r="LKZ2344" s="1359"/>
      <c r="LLA2344" s="1359"/>
      <c r="LLB2344" s="1359"/>
      <c r="LLC2344" s="1359"/>
      <c r="LLD2344" s="1359"/>
      <c r="LLE2344" s="1359"/>
      <c r="LLF2344" s="1359"/>
      <c r="LLG2344" s="1359"/>
      <c r="LLH2344" s="1359"/>
      <c r="LLI2344" s="1359"/>
      <c r="LLJ2344" s="1359"/>
      <c r="LLK2344" s="1359"/>
      <c r="LLL2344" s="1359"/>
      <c r="LLM2344" s="1359"/>
      <c r="LLN2344" s="1359"/>
      <c r="LLO2344" s="1359"/>
      <c r="LLP2344" s="1359"/>
      <c r="LLQ2344" s="1359"/>
      <c r="LLR2344" s="1359"/>
      <c r="LLS2344" s="1359"/>
      <c r="LLT2344" s="1359"/>
      <c r="LLU2344" s="1359"/>
      <c r="LLV2344" s="1359"/>
      <c r="LLW2344" s="1359"/>
      <c r="LLX2344" s="1359"/>
      <c r="LLY2344" s="1359"/>
      <c r="LLZ2344" s="1359"/>
      <c r="LMA2344" s="1359"/>
      <c r="LMB2344" s="1359"/>
      <c r="LMC2344" s="1359"/>
      <c r="LMD2344" s="1359"/>
      <c r="LME2344" s="1359"/>
      <c r="LMF2344" s="1359"/>
      <c r="LMG2344" s="1359"/>
      <c r="LMH2344" s="1359"/>
      <c r="LMI2344" s="1359"/>
      <c r="LMJ2344" s="1359"/>
      <c r="LMK2344" s="1359"/>
      <c r="LML2344" s="1359"/>
      <c r="LMM2344" s="1359"/>
      <c r="LMN2344" s="1359"/>
      <c r="LMO2344" s="1359"/>
      <c r="LMP2344" s="1359"/>
      <c r="LMQ2344" s="1359"/>
      <c r="LMR2344" s="1359"/>
      <c r="LMS2344" s="1359"/>
      <c r="LMT2344" s="1359"/>
      <c r="LMU2344" s="1359"/>
      <c r="LMV2344" s="1359"/>
      <c r="LMW2344" s="1359"/>
      <c r="LMX2344" s="1359"/>
      <c r="LMY2344" s="1359"/>
      <c r="LMZ2344" s="1359"/>
      <c r="LNA2344" s="1359"/>
      <c r="LNB2344" s="1359"/>
      <c r="LNC2344" s="1359"/>
      <c r="LND2344" s="1359"/>
      <c r="LNE2344" s="1359"/>
      <c r="LNF2344" s="1359"/>
      <c r="LNG2344" s="1359"/>
      <c r="LNH2344" s="1359"/>
      <c r="LNI2344" s="1359"/>
      <c r="LNJ2344" s="1359"/>
      <c r="LNK2344" s="1359"/>
      <c r="LNL2344" s="1359"/>
      <c r="LNM2344" s="1359"/>
      <c r="LNN2344" s="1359"/>
      <c r="LNO2344" s="1359"/>
      <c r="LNP2344" s="1359"/>
      <c r="LNQ2344" s="1359"/>
      <c r="LNR2344" s="1359"/>
      <c r="LNS2344" s="1359"/>
      <c r="LNT2344" s="1359"/>
      <c r="LNU2344" s="1359"/>
      <c r="LNV2344" s="1359"/>
      <c r="LNW2344" s="1359"/>
      <c r="LNX2344" s="1359"/>
      <c r="LNY2344" s="1359"/>
      <c r="LNZ2344" s="1359"/>
      <c r="LOA2344" s="1359"/>
      <c r="LOB2344" s="1359"/>
      <c r="LOC2344" s="1359"/>
      <c r="LOD2344" s="1359"/>
      <c r="LOE2344" s="1359"/>
      <c r="LOF2344" s="1359"/>
      <c r="LOG2344" s="1359"/>
      <c r="LOH2344" s="1359"/>
      <c r="LOI2344" s="1359"/>
      <c r="LOJ2344" s="1359"/>
      <c r="LOK2344" s="1359"/>
      <c r="LOL2344" s="1359"/>
      <c r="LOM2344" s="1359"/>
      <c r="LON2344" s="1359"/>
      <c r="LOO2344" s="1359"/>
      <c r="LOP2344" s="1359"/>
      <c r="LOQ2344" s="1359"/>
      <c r="LOR2344" s="1359"/>
      <c r="LOS2344" s="1359"/>
      <c r="LOT2344" s="1359"/>
      <c r="LOU2344" s="1359"/>
      <c r="LOV2344" s="1359"/>
      <c r="LOW2344" s="1359"/>
      <c r="LOX2344" s="1359"/>
      <c r="LOY2344" s="1359"/>
      <c r="LOZ2344" s="1359"/>
      <c r="LPA2344" s="1359"/>
      <c r="LPB2344" s="1359"/>
      <c r="LPC2344" s="1359"/>
      <c r="LPD2344" s="1359"/>
      <c r="LPE2344" s="1359"/>
      <c r="LPF2344" s="1359"/>
      <c r="LPG2344" s="1359"/>
      <c r="LPH2344" s="1359"/>
      <c r="LPI2344" s="1359"/>
      <c r="LPJ2344" s="1359"/>
      <c r="LPK2344" s="1359"/>
      <c r="LPL2344" s="1359"/>
      <c r="LPM2344" s="1359"/>
      <c r="LPN2344" s="1359"/>
      <c r="LPO2344" s="1359"/>
      <c r="LPP2344" s="1359"/>
      <c r="LPQ2344" s="1359"/>
      <c r="LPR2344" s="1359"/>
      <c r="LPS2344" s="1359"/>
      <c r="LPT2344" s="1359"/>
      <c r="LPU2344" s="1359"/>
      <c r="LPV2344" s="1359"/>
      <c r="LPW2344" s="1359"/>
      <c r="LPX2344" s="1359"/>
      <c r="LPY2344" s="1359"/>
      <c r="LPZ2344" s="1359"/>
      <c r="LQA2344" s="1359"/>
      <c r="LQB2344" s="1359"/>
      <c r="LQC2344" s="1359"/>
      <c r="LQD2344" s="1359"/>
      <c r="LQE2344" s="1359"/>
      <c r="LQF2344" s="1359"/>
      <c r="LQG2344" s="1359"/>
      <c r="LQH2344" s="1359"/>
      <c r="LQI2344" s="1359"/>
      <c r="LQJ2344" s="1359"/>
      <c r="LQK2344" s="1359"/>
      <c r="LQL2344" s="1359"/>
      <c r="LQM2344" s="1359"/>
      <c r="LQN2344" s="1359"/>
      <c r="LQO2344" s="1359"/>
      <c r="LQP2344" s="1359"/>
      <c r="LQQ2344" s="1359"/>
      <c r="LQR2344" s="1359"/>
      <c r="LQS2344" s="1359"/>
      <c r="LQT2344" s="1359"/>
      <c r="LQU2344" s="1359"/>
      <c r="LQV2344" s="1359"/>
      <c r="LQW2344" s="1359"/>
      <c r="LQX2344" s="1359"/>
      <c r="LQY2344" s="1359"/>
      <c r="LQZ2344" s="1359"/>
      <c r="LRA2344" s="1359"/>
      <c r="LRB2344" s="1359"/>
      <c r="LRC2344" s="1359"/>
      <c r="LRD2344" s="1359"/>
      <c r="LRE2344" s="1359"/>
      <c r="LRF2344" s="1359"/>
      <c r="LRG2344" s="1359"/>
      <c r="LRH2344" s="1359"/>
      <c r="LRI2344" s="1359"/>
      <c r="LRJ2344" s="1359"/>
      <c r="LRK2344" s="1359"/>
      <c r="LRL2344" s="1359"/>
      <c r="LRM2344" s="1359"/>
      <c r="LRN2344" s="1359"/>
      <c r="LRO2344" s="1359"/>
      <c r="LRP2344" s="1359"/>
      <c r="LRQ2344" s="1359"/>
      <c r="LRR2344" s="1359"/>
      <c r="LRS2344" s="1359"/>
      <c r="LRT2344" s="1359"/>
      <c r="LRU2344" s="1359"/>
      <c r="LRV2344" s="1359"/>
      <c r="LRW2344" s="1359"/>
      <c r="LRX2344" s="1359"/>
      <c r="LRY2344" s="1359"/>
      <c r="LRZ2344" s="1359"/>
      <c r="LSA2344" s="1359"/>
      <c r="LSB2344" s="1359"/>
      <c r="LSC2344" s="1359"/>
      <c r="LSD2344" s="1359"/>
      <c r="LSE2344" s="1359"/>
      <c r="LSF2344" s="1359"/>
      <c r="LSG2344" s="1359"/>
      <c r="LSH2344" s="1359"/>
      <c r="LSI2344" s="1359"/>
      <c r="LSJ2344" s="1359"/>
      <c r="LSK2344" s="1359"/>
      <c r="LSL2344" s="1359"/>
      <c r="LSM2344" s="1359"/>
      <c r="LSN2344" s="1359"/>
      <c r="LSO2344" s="1359"/>
      <c r="LSP2344" s="1359"/>
      <c r="LSQ2344" s="1359"/>
      <c r="LSR2344" s="1359"/>
      <c r="LSS2344" s="1359"/>
      <c r="LST2344" s="1359"/>
      <c r="LSU2344" s="1359"/>
      <c r="LSV2344" s="1359"/>
      <c r="LSW2344" s="1359"/>
      <c r="LSX2344" s="1359"/>
      <c r="LSY2344" s="1359"/>
      <c r="LSZ2344" s="1359"/>
      <c r="LTA2344" s="1359"/>
      <c r="LTB2344" s="1359"/>
      <c r="LTC2344" s="1359"/>
      <c r="LTD2344" s="1359"/>
      <c r="LTE2344" s="1359"/>
      <c r="LTF2344" s="1359"/>
      <c r="LTG2344" s="1359"/>
      <c r="LTH2344" s="1359"/>
      <c r="LTI2344" s="1359"/>
      <c r="LTJ2344" s="1359"/>
      <c r="LTK2344" s="1359"/>
      <c r="LTL2344" s="1359"/>
      <c r="LTM2344" s="1359"/>
      <c r="LTN2344" s="1359"/>
      <c r="LTO2344" s="1359"/>
      <c r="LTP2344" s="1359"/>
      <c r="LTQ2344" s="1359"/>
      <c r="LTR2344" s="1359"/>
      <c r="LTS2344" s="1359"/>
      <c r="LTT2344" s="1359"/>
      <c r="LTU2344" s="1359"/>
      <c r="LTV2344" s="1359"/>
      <c r="LTW2344" s="1359"/>
      <c r="LTX2344" s="1359"/>
      <c r="LTY2344" s="1359"/>
      <c r="LTZ2344" s="1359"/>
      <c r="LUA2344" s="1359"/>
      <c r="LUB2344" s="1359"/>
      <c r="LUC2344" s="1359"/>
      <c r="LUD2344" s="1359"/>
      <c r="LUE2344" s="1359"/>
      <c r="LUF2344" s="1359"/>
      <c r="LUG2344" s="1359"/>
      <c r="LUH2344" s="1359"/>
      <c r="LUI2344" s="1359"/>
      <c r="LUJ2344" s="1359"/>
      <c r="LUK2344" s="1359"/>
      <c r="LUL2344" s="1359"/>
      <c r="LUM2344" s="1359"/>
      <c r="LUN2344" s="1359"/>
      <c r="LUO2344" s="1359"/>
      <c r="LUP2344" s="1359"/>
      <c r="LUQ2344" s="1359"/>
      <c r="LUR2344" s="1359"/>
      <c r="LUS2344" s="1359"/>
      <c r="LUT2344" s="1359"/>
      <c r="LUU2344" s="1359"/>
      <c r="LUV2344" s="1359"/>
      <c r="LUW2344" s="1359"/>
      <c r="LUX2344" s="1359"/>
      <c r="LUY2344" s="1359"/>
      <c r="LUZ2344" s="1359"/>
      <c r="LVA2344" s="1359"/>
      <c r="LVB2344" s="1359"/>
      <c r="LVC2344" s="1359"/>
      <c r="LVD2344" s="1359"/>
      <c r="LVE2344" s="1359"/>
      <c r="LVF2344" s="1359"/>
      <c r="LVG2344" s="1359"/>
      <c r="LVH2344" s="1359"/>
      <c r="LVI2344" s="1359"/>
      <c r="LVJ2344" s="1359"/>
      <c r="LVK2344" s="1359"/>
      <c r="LVL2344" s="1359"/>
      <c r="LVM2344" s="1359"/>
      <c r="LVN2344" s="1359"/>
      <c r="LVO2344" s="1359"/>
      <c r="LVP2344" s="1359"/>
      <c r="LVQ2344" s="1359"/>
      <c r="LVR2344" s="1359"/>
      <c r="LVS2344" s="1359"/>
      <c r="LVT2344" s="1359"/>
      <c r="LVU2344" s="1359"/>
      <c r="LVV2344" s="1359"/>
      <c r="LVW2344" s="1359"/>
      <c r="LVX2344" s="1359"/>
      <c r="LVY2344" s="1359"/>
      <c r="LVZ2344" s="1359"/>
      <c r="LWA2344" s="1359"/>
      <c r="LWB2344" s="1359"/>
      <c r="LWC2344" s="1359"/>
      <c r="LWD2344" s="1359"/>
      <c r="LWE2344" s="1359"/>
      <c r="LWF2344" s="1359"/>
      <c r="LWG2344" s="1359"/>
      <c r="LWH2344" s="1359"/>
      <c r="LWI2344" s="1359"/>
      <c r="LWJ2344" s="1359"/>
      <c r="LWK2344" s="1359"/>
      <c r="LWL2344" s="1359"/>
      <c r="LWM2344" s="1359"/>
      <c r="LWN2344" s="1359"/>
      <c r="LWO2344" s="1359"/>
      <c r="LWP2344" s="1359"/>
      <c r="LWQ2344" s="1359"/>
      <c r="LWR2344" s="1359"/>
      <c r="LWS2344" s="1359"/>
      <c r="LWT2344" s="1359"/>
      <c r="LWU2344" s="1359"/>
      <c r="LWV2344" s="1359"/>
      <c r="LWW2344" s="1359"/>
      <c r="LWX2344" s="1359"/>
      <c r="LWY2344" s="1359"/>
      <c r="LWZ2344" s="1359"/>
      <c r="LXA2344" s="1359"/>
      <c r="LXB2344" s="1359"/>
      <c r="LXC2344" s="1359"/>
      <c r="LXD2344" s="1359"/>
      <c r="LXE2344" s="1359"/>
      <c r="LXF2344" s="1359"/>
      <c r="LXG2344" s="1359"/>
      <c r="LXH2344" s="1359"/>
      <c r="LXI2344" s="1359"/>
      <c r="LXJ2344" s="1359"/>
      <c r="LXK2344" s="1359"/>
      <c r="LXL2344" s="1359"/>
      <c r="LXM2344" s="1359"/>
      <c r="LXN2344" s="1359"/>
      <c r="LXO2344" s="1359"/>
      <c r="LXP2344" s="1359"/>
      <c r="LXQ2344" s="1359"/>
      <c r="LXR2344" s="1359"/>
      <c r="LXS2344" s="1359"/>
      <c r="LXT2344" s="1359"/>
      <c r="LXU2344" s="1359"/>
      <c r="LXV2344" s="1359"/>
      <c r="LXW2344" s="1359"/>
      <c r="LXX2344" s="1359"/>
      <c r="LXY2344" s="1359"/>
      <c r="LXZ2344" s="1359"/>
      <c r="LYA2344" s="1359"/>
      <c r="LYB2344" s="1359"/>
      <c r="LYC2344" s="1359"/>
      <c r="LYD2344" s="1359"/>
      <c r="LYE2344" s="1359"/>
      <c r="LYF2344" s="1359"/>
      <c r="LYG2344" s="1359"/>
      <c r="LYH2344" s="1359"/>
      <c r="LYI2344" s="1359"/>
      <c r="LYJ2344" s="1359"/>
      <c r="LYK2344" s="1359"/>
      <c r="LYL2344" s="1359"/>
      <c r="LYM2344" s="1359"/>
      <c r="LYN2344" s="1359"/>
      <c r="LYO2344" s="1359"/>
      <c r="LYP2344" s="1359"/>
      <c r="LYQ2344" s="1359"/>
      <c r="LYR2344" s="1359"/>
      <c r="LYS2344" s="1359"/>
      <c r="LYT2344" s="1359"/>
      <c r="LYU2344" s="1359"/>
      <c r="LYV2344" s="1359"/>
      <c r="LYW2344" s="1359"/>
      <c r="LYX2344" s="1359"/>
      <c r="LYY2344" s="1359"/>
      <c r="LYZ2344" s="1359"/>
      <c r="LZA2344" s="1359"/>
      <c r="LZB2344" s="1359"/>
      <c r="LZC2344" s="1359"/>
      <c r="LZD2344" s="1359"/>
      <c r="LZE2344" s="1359"/>
      <c r="LZF2344" s="1359"/>
      <c r="LZG2344" s="1359"/>
      <c r="LZH2344" s="1359"/>
      <c r="LZI2344" s="1359"/>
      <c r="LZJ2344" s="1359"/>
      <c r="LZK2344" s="1359"/>
      <c r="LZL2344" s="1359"/>
      <c r="LZM2344" s="1359"/>
      <c r="LZN2344" s="1359"/>
      <c r="LZO2344" s="1359"/>
      <c r="LZP2344" s="1359"/>
      <c r="LZQ2344" s="1359"/>
      <c r="LZR2344" s="1359"/>
      <c r="LZS2344" s="1359"/>
      <c r="LZT2344" s="1359"/>
      <c r="LZU2344" s="1359"/>
      <c r="LZV2344" s="1359"/>
      <c r="LZW2344" s="1359"/>
      <c r="LZX2344" s="1359"/>
      <c r="LZY2344" s="1359"/>
      <c r="LZZ2344" s="1359"/>
      <c r="MAA2344" s="1359"/>
      <c r="MAB2344" s="1359"/>
      <c r="MAC2344" s="1359"/>
      <c r="MAD2344" s="1359"/>
      <c r="MAE2344" s="1359"/>
      <c r="MAF2344" s="1359"/>
      <c r="MAG2344" s="1359"/>
      <c r="MAH2344" s="1359"/>
      <c r="MAI2344" s="1359"/>
      <c r="MAJ2344" s="1359"/>
      <c r="MAK2344" s="1359"/>
      <c r="MAL2344" s="1359"/>
      <c r="MAM2344" s="1359"/>
      <c r="MAN2344" s="1359"/>
      <c r="MAO2344" s="1359"/>
      <c r="MAP2344" s="1359"/>
      <c r="MAQ2344" s="1359"/>
      <c r="MAR2344" s="1359"/>
      <c r="MAS2344" s="1359"/>
      <c r="MAT2344" s="1359"/>
      <c r="MAU2344" s="1359"/>
      <c r="MAV2344" s="1359"/>
      <c r="MAW2344" s="1359"/>
      <c r="MAX2344" s="1359"/>
      <c r="MAY2344" s="1359"/>
      <c r="MAZ2344" s="1359"/>
      <c r="MBA2344" s="1359"/>
      <c r="MBB2344" s="1359"/>
      <c r="MBC2344" s="1359"/>
      <c r="MBD2344" s="1359"/>
      <c r="MBE2344" s="1359"/>
      <c r="MBF2344" s="1359"/>
      <c r="MBG2344" s="1359"/>
      <c r="MBH2344" s="1359"/>
      <c r="MBI2344" s="1359"/>
      <c r="MBJ2344" s="1359"/>
      <c r="MBK2344" s="1359"/>
      <c r="MBL2344" s="1359"/>
      <c r="MBM2344" s="1359"/>
      <c r="MBN2344" s="1359"/>
      <c r="MBO2344" s="1359"/>
      <c r="MBP2344" s="1359"/>
      <c r="MBQ2344" s="1359"/>
      <c r="MBR2344" s="1359"/>
      <c r="MBS2344" s="1359"/>
      <c r="MBT2344" s="1359"/>
      <c r="MBU2344" s="1359"/>
      <c r="MBV2344" s="1359"/>
      <c r="MBW2344" s="1359"/>
      <c r="MBX2344" s="1359"/>
      <c r="MBY2344" s="1359"/>
      <c r="MBZ2344" s="1359"/>
      <c r="MCA2344" s="1359"/>
      <c r="MCB2344" s="1359"/>
      <c r="MCC2344" s="1359"/>
      <c r="MCD2344" s="1359"/>
      <c r="MCE2344" s="1359"/>
      <c r="MCF2344" s="1359"/>
      <c r="MCG2344" s="1359"/>
      <c r="MCH2344" s="1359"/>
      <c r="MCI2344" s="1359"/>
      <c r="MCJ2344" s="1359"/>
      <c r="MCK2344" s="1359"/>
      <c r="MCL2344" s="1359"/>
      <c r="MCM2344" s="1359"/>
      <c r="MCN2344" s="1359"/>
      <c r="MCO2344" s="1359"/>
      <c r="MCP2344" s="1359"/>
      <c r="MCQ2344" s="1359"/>
      <c r="MCR2344" s="1359"/>
      <c r="MCS2344" s="1359"/>
      <c r="MCT2344" s="1359"/>
      <c r="MCU2344" s="1359"/>
      <c r="MCV2344" s="1359"/>
      <c r="MCW2344" s="1359"/>
      <c r="MCX2344" s="1359"/>
      <c r="MCY2344" s="1359"/>
      <c r="MCZ2344" s="1359"/>
      <c r="MDA2344" s="1359"/>
      <c r="MDB2344" s="1359"/>
      <c r="MDC2344" s="1359"/>
      <c r="MDD2344" s="1359"/>
      <c r="MDE2344" s="1359"/>
      <c r="MDF2344" s="1359"/>
      <c r="MDG2344" s="1359"/>
      <c r="MDH2344" s="1359"/>
      <c r="MDI2344" s="1359"/>
      <c r="MDJ2344" s="1359"/>
      <c r="MDK2344" s="1359"/>
      <c r="MDL2344" s="1359"/>
      <c r="MDM2344" s="1359"/>
      <c r="MDN2344" s="1359"/>
      <c r="MDO2344" s="1359"/>
      <c r="MDP2344" s="1359"/>
      <c r="MDQ2344" s="1359"/>
      <c r="MDR2344" s="1359"/>
      <c r="MDS2344" s="1359"/>
      <c r="MDT2344" s="1359"/>
      <c r="MDU2344" s="1359"/>
      <c r="MDV2344" s="1359"/>
      <c r="MDW2344" s="1359"/>
      <c r="MDX2344" s="1359"/>
      <c r="MDY2344" s="1359"/>
      <c r="MDZ2344" s="1359"/>
      <c r="MEA2344" s="1359"/>
      <c r="MEB2344" s="1359"/>
      <c r="MEC2344" s="1359"/>
      <c r="MED2344" s="1359"/>
      <c r="MEE2344" s="1359"/>
      <c r="MEF2344" s="1359"/>
      <c r="MEG2344" s="1359"/>
      <c r="MEH2344" s="1359"/>
      <c r="MEI2344" s="1359"/>
      <c r="MEJ2344" s="1359"/>
      <c r="MEK2344" s="1359"/>
      <c r="MEL2344" s="1359"/>
      <c r="MEM2344" s="1359"/>
      <c r="MEN2344" s="1359"/>
      <c r="MEO2344" s="1359"/>
      <c r="MEP2344" s="1359"/>
      <c r="MEQ2344" s="1359"/>
      <c r="MER2344" s="1359"/>
      <c r="MES2344" s="1359"/>
      <c r="MET2344" s="1359"/>
      <c r="MEU2344" s="1359"/>
      <c r="MEV2344" s="1359"/>
      <c r="MEW2344" s="1359"/>
      <c r="MEX2344" s="1359"/>
      <c r="MEY2344" s="1359"/>
      <c r="MEZ2344" s="1359"/>
      <c r="MFA2344" s="1359"/>
      <c r="MFB2344" s="1359"/>
      <c r="MFC2344" s="1359"/>
      <c r="MFD2344" s="1359"/>
      <c r="MFE2344" s="1359"/>
      <c r="MFF2344" s="1359"/>
      <c r="MFG2344" s="1359"/>
      <c r="MFH2344" s="1359"/>
      <c r="MFI2344" s="1359"/>
      <c r="MFJ2344" s="1359"/>
      <c r="MFK2344" s="1359"/>
      <c r="MFL2344" s="1359"/>
      <c r="MFM2344" s="1359"/>
      <c r="MFN2344" s="1359"/>
      <c r="MFO2344" s="1359"/>
      <c r="MFP2344" s="1359"/>
      <c r="MFQ2344" s="1359"/>
      <c r="MFR2344" s="1359"/>
      <c r="MFS2344" s="1359"/>
      <c r="MFT2344" s="1359"/>
      <c r="MFU2344" s="1359"/>
      <c r="MFV2344" s="1359"/>
      <c r="MFW2344" s="1359"/>
      <c r="MFX2344" s="1359"/>
      <c r="MFY2344" s="1359"/>
      <c r="MFZ2344" s="1359"/>
      <c r="MGA2344" s="1359"/>
      <c r="MGB2344" s="1359"/>
      <c r="MGC2344" s="1359"/>
      <c r="MGD2344" s="1359"/>
      <c r="MGE2344" s="1359"/>
      <c r="MGF2344" s="1359"/>
      <c r="MGG2344" s="1359"/>
      <c r="MGH2344" s="1359"/>
      <c r="MGI2344" s="1359"/>
      <c r="MGJ2344" s="1359"/>
      <c r="MGK2344" s="1359"/>
      <c r="MGL2344" s="1359"/>
      <c r="MGM2344" s="1359"/>
      <c r="MGN2344" s="1359"/>
      <c r="MGO2344" s="1359"/>
      <c r="MGP2344" s="1359"/>
      <c r="MGQ2344" s="1359"/>
      <c r="MGR2344" s="1359"/>
      <c r="MGS2344" s="1359"/>
      <c r="MGT2344" s="1359"/>
      <c r="MGU2344" s="1359"/>
      <c r="MGV2344" s="1359"/>
      <c r="MGW2344" s="1359"/>
      <c r="MGX2344" s="1359"/>
      <c r="MGY2344" s="1359"/>
      <c r="MGZ2344" s="1359"/>
      <c r="MHA2344" s="1359"/>
      <c r="MHB2344" s="1359"/>
      <c r="MHC2344" s="1359"/>
      <c r="MHD2344" s="1359"/>
      <c r="MHE2344" s="1359"/>
      <c r="MHF2344" s="1359"/>
      <c r="MHG2344" s="1359"/>
      <c r="MHH2344" s="1359"/>
      <c r="MHI2344" s="1359"/>
      <c r="MHJ2344" s="1359"/>
      <c r="MHK2344" s="1359"/>
      <c r="MHL2344" s="1359"/>
      <c r="MHM2344" s="1359"/>
      <c r="MHN2344" s="1359"/>
      <c r="MHO2344" s="1359"/>
      <c r="MHP2344" s="1359"/>
      <c r="MHQ2344" s="1359"/>
      <c r="MHR2344" s="1359"/>
      <c r="MHS2344" s="1359"/>
      <c r="MHT2344" s="1359"/>
      <c r="MHU2344" s="1359"/>
      <c r="MHV2344" s="1359"/>
      <c r="MHW2344" s="1359"/>
      <c r="MHX2344" s="1359"/>
      <c r="MHY2344" s="1359"/>
      <c r="MHZ2344" s="1359"/>
      <c r="MIA2344" s="1359"/>
      <c r="MIB2344" s="1359"/>
      <c r="MIC2344" s="1359"/>
      <c r="MID2344" s="1359"/>
      <c r="MIE2344" s="1359"/>
      <c r="MIF2344" s="1359"/>
      <c r="MIG2344" s="1359"/>
      <c r="MIH2344" s="1359"/>
      <c r="MII2344" s="1359"/>
      <c r="MIJ2344" s="1359"/>
      <c r="MIK2344" s="1359"/>
      <c r="MIL2344" s="1359"/>
      <c r="MIM2344" s="1359"/>
      <c r="MIN2344" s="1359"/>
      <c r="MIO2344" s="1359"/>
      <c r="MIP2344" s="1359"/>
      <c r="MIQ2344" s="1359"/>
      <c r="MIR2344" s="1359"/>
      <c r="MIS2344" s="1359"/>
      <c r="MIT2344" s="1359"/>
      <c r="MIU2344" s="1359"/>
      <c r="MIV2344" s="1359"/>
      <c r="MIW2344" s="1359"/>
      <c r="MIX2344" s="1359"/>
      <c r="MIY2344" s="1359"/>
      <c r="MIZ2344" s="1359"/>
      <c r="MJA2344" s="1359"/>
      <c r="MJB2344" s="1359"/>
      <c r="MJC2344" s="1359"/>
      <c r="MJD2344" s="1359"/>
      <c r="MJE2344" s="1359"/>
      <c r="MJF2344" s="1359"/>
      <c r="MJG2344" s="1359"/>
      <c r="MJH2344" s="1359"/>
      <c r="MJI2344" s="1359"/>
      <c r="MJJ2344" s="1359"/>
      <c r="MJK2344" s="1359"/>
      <c r="MJL2344" s="1359"/>
      <c r="MJM2344" s="1359"/>
      <c r="MJN2344" s="1359"/>
      <c r="MJO2344" s="1359"/>
      <c r="MJP2344" s="1359"/>
      <c r="MJQ2344" s="1359"/>
      <c r="MJR2344" s="1359"/>
      <c r="MJS2344" s="1359"/>
      <c r="MJT2344" s="1359"/>
      <c r="MJU2344" s="1359"/>
      <c r="MJV2344" s="1359"/>
      <c r="MJW2344" s="1359"/>
      <c r="MJX2344" s="1359"/>
      <c r="MJY2344" s="1359"/>
      <c r="MJZ2344" s="1359"/>
      <c r="MKA2344" s="1359"/>
      <c r="MKB2344" s="1359"/>
      <c r="MKC2344" s="1359"/>
      <c r="MKD2344" s="1359"/>
      <c r="MKE2344" s="1359"/>
      <c r="MKF2344" s="1359"/>
      <c r="MKG2344" s="1359"/>
      <c r="MKH2344" s="1359"/>
      <c r="MKI2344" s="1359"/>
      <c r="MKJ2344" s="1359"/>
      <c r="MKK2344" s="1359"/>
      <c r="MKL2344" s="1359"/>
      <c r="MKM2344" s="1359"/>
      <c r="MKN2344" s="1359"/>
      <c r="MKO2344" s="1359"/>
      <c r="MKP2344" s="1359"/>
      <c r="MKQ2344" s="1359"/>
      <c r="MKR2344" s="1359"/>
      <c r="MKS2344" s="1359"/>
      <c r="MKT2344" s="1359"/>
      <c r="MKU2344" s="1359"/>
      <c r="MKV2344" s="1359"/>
      <c r="MKW2344" s="1359"/>
      <c r="MKX2344" s="1359"/>
      <c r="MKY2344" s="1359"/>
      <c r="MKZ2344" s="1359"/>
      <c r="MLA2344" s="1359"/>
      <c r="MLB2344" s="1359"/>
      <c r="MLC2344" s="1359"/>
      <c r="MLD2344" s="1359"/>
      <c r="MLE2344" s="1359"/>
      <c r="MLF2344" s="1359"/>
      <c r="MLG2344" s="1359"/>
      <c r="MLH2344" s="1359"/>
      <c r="MLI2344" s="1359"/>
      <c r="MLJ2344" s="1359"/>
      <c r="MLK2344" s="1359"/>
      <c r="MLL2344" s="1359"/>
      <c r="MLM2344" s="1359"/>
      <c r="MLN2344" s="1359"/>
      <c r="MLO2344" s="1359"/>
      <c r="MLP2344" s="1359"/>
      <c r="MLQ2344" s="1359"/>
      <c r="MLR2344" s="1359"/>
      <c r="MLS2344" s="1359"/>
      <c r="MLT2344" s="1359"/>
      <c r="MLU2344" s="1359"/>
      <c r="MLV2344" s="1359"/>
      <c r="MLW2344" s="1359"/>
      <c r="MLX2344" s="1359"/>
      <c r="MLY2344" s="1359"/>
      <c r="MLZ2344" s="1359"/>
      <c r="MMA2344" s="1359"/>
      <c r="MMB2344" s="1359"/>
      <c r="MMC2344" s="1359"/>
      <c r="MMD2344" s="1359"/>
      <c r="MME2344" s="1359"/>
      <c r="MMF2344" s="1359"/>
      <c r="MMG2344" s="1359"/>
      <c r="MMH2344" s="1359"/>
      <c r="MMI2344" s="1359"/>
      <c r="MMJ2344" s="1359"/>
      <c r="MMK2344" s="1359"/>
      <c r="MML2344" s="1359"/>
      <c r="MMM2344" s="1359"/>
      <c r="MMN2344" s="1359"/>
      <c r="MMO2344" s="1359"/>
      <c r="MMP2344" s="1359"/>
      <c r="MMQ2344" s="1359"/>
      <c r="MMR2344" s="1359"/>
      <c r="MMS2344" s="1359"/>
      <c r="MMT2344" s="1359"/>
      <c r="MMU2344" s="1359"/>
      <c r="MMV2344" s="1359"/>
      <c r="MMW2344" s="1359"/>
      <c r="MMX2344" s="1359"/>
      <c r="MMY2344" s="1359"/>
      <c r="MMZ2344" s="1359"/>
      <c r="MNA2344" s="1359"/>
      <c r="MNB2344" s="1359"/>
      <c r="MNC2344" s="1359"/>
      <c r="MND2344" s="1359"/>
      <c r="MNE2344" s="1359"/>
      <c r="MNF2344" s="1359"/>
      <c r="MNG2344" s="1359"/>
      <c r="MNH2344" s="1359"/>
      <c r="MNI2344" s="1359"/>
      <c r="MNJ2344" s="1359"/>
      <c r="MNK2344" s="1359"/>
      <c r="MNL2344" s="1359"/>
      <c r="MNM2344" s="1359"/>
      <c r="MNN2344" s="1359"/>
      <c r="MNO2344" s="1359"/>
      <c r="MNP2344" s="1359"/>
      <c r="MNQ2344" s="1359"/>
      <c r="MNR2344" s="1359"/>
      <c r="MNS2344" s="1359"/>
      <c r="MNT2344" s="1359"/>
      <c r="MNU2344" s="1359"/>
      <c r="MNV2344" s="1359"/>
      <c r="MNW2344" s="1359"/>
      <c r="MNX2344" s="1359"/>
      <c r="MNY2344" s="1359"/>
      <c r="MNZ2344" s="1359"/>
      <c r="MOA2344" s="1359"/>
      <c r="MOB2344" s="1359"/>
      <c r="MOC2344" s="1359"/>
      <c r="MOD2344" s="1359"/>
      <c r="MOE2344" s="1359"/>
      <c r="MOF2344" s="1359"/>
      <c r="MOG2344" s="1359"/>
      <c r="MOH2344" s="1359"/>
      <c r="MOI2344" s="1359"/>
      <c r="MOJ2344" s="1359"/>
      <c r="MOK2344" s="1359"/>
      <c r="MOL2344" s="1359"/>
      <c r="MOM2344" s="1359"/>
      <c r="MON2344" s="1359"/>
      <c r="MOO2344" s="1359"/>
      <c r="MOP2344" s="1359"/>
      <c r="MOQ2344" s="1359"/>
      <c r="MOR2344" s="1359"/>
      <c r="MOS2344" s="1359"/>
      <c r="MOT2344" s="1359"/>
      <c r="MOU2344" s="1359"/>
      <c r="MOV2344" s="1359"/>
      <c r="MOW2344" s="1359"/>
      <c r="MOX2344" s="1359"/>
      <c r="MOY2344" s="1359"/>
      <c r="MOZ2344" s="1359"/>
      <c r="MPA2344" s="1359"/>
      <c r="MPB2344" s="1359"/>
      <c r="MPC2344" s="1359"/>
      <c r="MPD2344" s="1359"/>
      <c r="MPE2344" s="1359"/>
      <c r="MPF2344" s="1359"/>
      <c r="MPG2344" s="1359"/>
      <c r="MPH2344" s="1359"/>
      <c r="MPI2344" s="1359"/>
      <c r="MPJ2344" s="1359"/>
      <c r="MPK2344" s="1359"/>
      <c r="MPL2344" s="1359"/>
      <c r="MPM2344" s="1359"/>
      <c r="MPN2344" s="1359"/>
      <c r="MPO2344" s="1359"/>
      <c r="MPP2344" s="1359"/>
      <c r="MPQ2344" s="1359"/>
      <c r="MPR2344" s="1359"/>
      <c r="MPS2344" s="1359"/>
      <c r="MPT2344" s="1359"/>
      <c r="MPU2344" s="1359"/>
      <c r="MPV2344" s="1359"/>
      <c r="MPW2344" s="1359"/>
      <c r="MPX2344" s="1359"/>
      <c r="MPY2344" s="1359"/>
      <c r="MPZ2344" s="1359"/>
      <c r="MQA2344" s="1359"/>
      <c r="MQB2344" s="1359"/>
      <c r="MQC2344" s="1359"/>
      <c r="MQD2344" s="1359"/>
      <c r="MQE2344" s="1359"/>
      <c r="MQF2344" s="1359"/>
      <c r="MQG2344" s="1359"/>
      <c r="MQH2344" s="1359"/>
      <c r="MQI2344" s="1359"/>
      <c r="MQJ2344" s="1359"/>
      <c r="MQK2344" s="1359"/>
      <c r="MQL2344" s="1359"/>
      <c r="MQM2344" s="1359"/>
      <c r="MQN2344" s="1359"/>
      <c r="MQO2344" s="1359"/>
      <c r="MQP2344" s="1359"/>
      <c r="MQQ2344" s="1359"/>
      <c r="MQR2344" s="1359"/>
      <c r="MQS2344" s="1359"/>
      <c r="MQT2344" s="1359"/>
      <c r="MQU2344" s="1359"/>
      <c r="MQV2344" s="1359"/>
      <c r="MQW2344" s="1359"/>
      <c r="MQX2344" s="1359"/>
      <c r="MQY2344" s="1359"/>
      <c r="MQZ2344" s="1359"/>
      <c r="MRA2344" s="1359"/>
      <c r="MRB2344" s="1359"/>
      <c r="MRC2344" s="1359"/>
      <c r="MRD2344" s="1359"/>
      <c r="MRE2344" s="1359"/>
      <c r="MRF2344" s="1359"/>
      <c r="MRG2344" s="1359"/>
      <c r="MRH2344" s="1359"/>
      <c r="MRI2344" s="1359"/>
      <c r="MRJ2344" s="1359"/>
      <c r="MRK2344" s="1359"/>
      <c r="MRL2344" s="1359"/>
      <c r="MRM2344" s="1359"/>
      <c r="MRN2344" s="1359"/>
      <c r="MRO2344" s="1359"/>
      <c r="MRP2344" s="1359"/>
      <c r="MRQ2344" s="1359"/>
      <c r="MRR2344" s="1359"/>
      <c r="MRS2344" s="1359"/>
      <c r="MRT2344" s="1359"/>
      <c r="MRU2344" s="1359"/>
      <c r="MRV2344" s="1359"/>
      <c r="MRW2344" s="1359"/>
      <c r="MRX2344" s="1359"/>
      <c r="MRY2344" s="1359"/>
      <c r="MRZ2344" s="1359"/>
      <c r="MSA2344" s="1359"/>
      <c r="MSB2344" s="1359"/>
      <c r="MSC2344" s="1359"/>
      <c r="MSD2344" s="1359"/>
      <c r="MSE2344" s="1359"/>
      <c r="MSF2344" s="1359"/>
      <c r="MSG2344" s="1359"/>
      <c r="MSH2344" s="1359"/>
      <c r="MSI2344" s="1359"/>
      <c r="MSJ2344" s="1359"/>
      <c r="MSK2344" s="1359"/>
      <c r="MSL2344" s="1359"/>
      <c r="MSM2344" s="1359"/>
      <c r="MSN2344" s="1359"/>
      <c r="MSO2344" s="1359"/>
      <c r="MSP2344" s="1359"/>
      <c r="MSQ2344" s="1359"/>
      <c r="MSR2344" s="1359"/>
      <c r="MSS2344" s="1359"/>
      <c r="MST2344" s="1359"/>
      <c r="MSU2344" s="1359"/>
      <c r="MSV2344" s="1359"/>
      <c r="MSW2344" s="1359"/>
      <c r="MSX2344" s="1359"/>
      <c r="MSY2344" s="1359"/>
      <c r="MSZ2344" s="1359"/>
      <c r="MTA2344" s="1359"/>
      <c r="MTB2344" s="1359"/>
      <c r="MTC2344" s="1359"/>
      <c r="MTD2344" s="1359"/>
      <c r="MTE2344" s="1359"/>
      <c r="MTF2344" s="1359"/>
      <c r="MTG2344" s="1359"/>
      <c r="MTH2344" s="1359"/>
      <c r="MTI2344" s="1359"/>
      <c r="MTJ2344" s="1359"/>
      <c r="MTK2344" s="1359"/>
      <c r="MTL2344" s="1359"/>
      <c r="MTM2344" s="1359"/>
      <c r="MTN2344" s="1359"/>
      <c r="MTO2344" s="1359"/>
      <c r="MTP2344" s="1359"/>
      <c r="MTQ2344" s="1359"/>
      <c r="MTR2344" s="1359"/>
      <c r="MTS2344" s="1359"/>
      <c r="MTT2344" s="1359"/>
      <c r="MTU2344" s="1359"/>
      <c r="MTV2344" s="1359"/>
      <c r="MTW2344" s="1359"/>
      <c r="MTX2344" s="1359"/>
      <c r="MTY2344" s="1359"/>
      <c r="MTZ2344" s="1359"/>
      <c r="MUA2344" s="1359"/>
      <c r="MUB2344" s="1359"/>
      <c r="MUC2344" s="1359"/>
      <c r="MUD2344" s="1359"/>
      <c r="MUE2344" s="1359"/>
      <c r="MUF2344" s="1359"/>
      <c r="MUG2344" s="1359"/>
      <c r="MUH2344" s="1359"/>
      <c r="MUI2344" s="1359"/>
      <c r="MUJ2344" s="1359"/>
      <c r="MUK2344" s="1359"/>
      <c r="MUL2344" s="1359"/>
      <c r="MUM2344" s="1359"/>
      <c r="MUN2344" s="1359"/>
      <c r="MUO2344" s="1359"/>
      <c r="MUP2344" s="1359"/>
      <c r="MUQ2344" s="1359"/>
      <c r="MUR2344" s="1359"/>
      <c r="MUS2344" s="1359"/>
      <c r="MUT2344" s="1359"/>
      <c r="MUU2344" s="1359"/>
      <c r="MUV2344" s="1359"/>
      <c r="MUW2344" s="1359"/>
      <c r="MUX2344" s="1359"/>
      <c r="MUY2344" s="1359"/>
      <c r="MUZ2344" s="1359"/>
      <c r="MVA2344" s="1359"/>
      <c r="MVB2344" s="1359"/>
      <c r="MVC2344" s="1359"/>
      <c r="MVD2344" s="1359"/>
      <c r="MVE2344" s="1359"/>
      <c r="MVF2344" s="1359"/>
      <c r="MVG2344" s="1359"/>
      <c r="MVH2344" s="1359"/>
      <c r="MVI2344" s="1359"/>
      <c r="MVJ2344" s="1359"/>
      <c r="MVK2344" s="1359"/>
      <c r="MVL2344" s="1359"/>
      <c r="MVM2344" s="1359"/>
      <c r="MVN2344" s="1359"/>
      <c r="MVO2344" s="1359"/>
      <c r="MVP2344" s="1359"/>
      <c r="MVQ2344" s="1359"/>
      <c r="MVR2344" s="1359"/>
      <c r="MVS2344" s="1359"/>
      <c r="MVT2344" s="1359"/>
      <c r="MVU2344" s="1359"/>
      <c r="MVV2344" s="1359"/>
      <c r="MVW2344" s="1359"/>
      <c r="MVX2344" s="1359"/>
      <c r="MVY2344" s="1359"/>
      <c r="MVZ2344" s="1359"/>
      <c r="MWA2344" s="1359"/>
      <c r="MWB2344" s="1359"/>
      <c r="MWC2344" s="1359"/>
      <c r="MWD2344" s="1359"/>
      <c r="MWE2344" s="1359"/>
      <c r="MWF2344" s="1359"/>
      <c r="MWG2344" s="1359"/>
      <c r="MWH2344" s="1359"/>
      <c r="MWI2344" s="1359"/>
      <c r="MWJ2344" s="1359"/>
      <c r="MWK2344" s="1359"/>
      <c r="MWL2344" s="1359"/>
      <c r="MWM2344" s="1359"/>
      <c r="MWN2344" s="1359"/>
      <c r="MWO2344" s="1359"/>
      <c r="MWP2344" s="1359"/>
      <c r="MWQ2344" s="1359"/>
      <c r="MWR2344" s="1359"/>
      <c r="MWS2344" s="1359"/>
      <c r="MWT2344" s="1359"/>
      <c r="MWU2344" s="1359"/>
      <c r="MWV2344" s="1359"/>
      <c r="MWW2344" s="1359"/>
      <c r="MWX2344" s="1359"/>
      <c r="MWY2344" s="1359"/>
      <c r="MWZ2344" s="1359"/>
      <c r="MXA2344" s="1359"/>
      <c r="MXB2344" s="1359"/>
      <c r="MXC2344" s="1359"/>
      <c r="MXD2344" s="1359"/>
      <c r="MXE2344" s="1359"/>
      <c r="MXF2344" s="1359"/>
      <c r="MXG2344" s="1359"/>
      <c r="MXH2344" s="1359"/>
      <c r="MXI2344" s="1359"/>
      <c r="MXJ2344" s="1359"/>
      <c r="MXK2344" s="1359"/>
      <c r="MXL2344" s="1359"/>
      <c r="MXM2344" s="1359"/>
      <c r="MXN2344" s="1359"/>
      <c r="MXO2344" s="1359"/>
      <c r="MXP2344" s="1359"/>
      <c r="MXQ2344" s="1359"/>
      <c r="MXR2344" s="1359"/>
      <c r="MXS2344" s="1359"/>
      <c r="MXT2344" s="1359"/>
      <c r="MXU2344" s="1359"/>
      <c r="MXV2344" s="1359"/>
      <c r="MXW2344" s="1359"/>
      <c r="MXX2344" s="1359"/>
      <c r="MXY2344" s="1359"/>
      <c r="MXZ2344" s="1359"/>
      <c r="MYA2344" s="1359"/>
      <c r="MYB2344" s="1359"/>
      <c r="MYC2344" s="1359"/>
      <c r="MYD2344" s="1359"/>
      <c r="MYE2344" s="1359"/>
      <c r="MYF2344" s="1359"/>
      <c r="MYG2344" s="1359"/>
      <c r="MYH2344" s="1359"/>
      <c r="MYI2344" s="1359"/>
      <c r="MYJ2344" s="1359"/>
      <c r="MYK2344" s="1359"/>
      <c r="MYL2344" s="1359"/>
      <c r="MYM2344" s="1359"/>
      <c r="MYN2344" s="1359"/>
      <c r="MYO2344" s="1359"/>
      <c r="MYP2344" s="1359"/>
      <c r="MYQ2344" s="1359"/>
      <c r="MYR2344" s="1359"/>
      <c r="MYS2344" s="1359"/>
      <c r="MYT2344" s="1359"/>
      <c r="MYU2344" s="1359"/>
      <c r="MYV2344" s="1359"/>
      <c r="MYW2344" s="1359"/>
      <c r="MYX2344" s="1359"/>
      <c r="MYY2344" s="1359"/>
      <c r="MYZ2344" s="1359"/>
      <c r="MZA2344" s="1359"/>
      <c r="MZB2344" s="1359"/>
      <c r="MZC2344" s="1359"/>
      <c r="MZD2344" s="1359"/>
      <c r="MZE2344" s="1359"/>
      <c r="MZF2344" s="1359"/>
      <c r="MZG2344" s="1359"/>
      <c r="MZH2344" s="1359"/>
      <c r="MZI2344" s="1359"/>
      <c r="MZJ2344" s="1359"/>
      <c r="MZK2344" s="1359"/>
      <c r="MZL2344" s="1359"/>
      <c r="MZM2344" s="1359"/>
      <c r="MZN2344" s="1359"/>
      <c r="MZO2344" s="1359"/>
      <c r="MZP2344" s="1359"/>
      <c r="MZQ2344" s="1359"/>
      <c r="MZR2344" s="1359"/>
      <c r="MZS2344" s="1359"/>
      <c r="MZT2344" s="1359"/>
      <c r="MZU2344" s="1359"/>
      <c r="MZV2344" s="1359"/>
      <c r="MZW2344" s="1359"/>
      <c r="MZX2344" s="1359"/>
      <c r="MZY2344" s="1359"/>
      <c r="MZZ2344" s="1359"/>
      <c r="NAA2344" s="1359"/>
      <c r="NAB2344" s="1359"/>
      <c r="NAC2344" s="1359"/>
      <c r="NAD2344" s="1359"/>
      <c r="NAE2344" s="1359"/>
      <c r="NAF2344" s="1359"/>
      <c r="NAG2344" s="1359"/>
      <c r="NAH2344" s="1359"/>
      <c r="NAI2344" s="1359"/>
      <c r="NAJ2344" s="1359"/>
      <c r="NAK2344" s="1359"/>
      <c r="NAL2344" s="1359"/>
      <c r="NAM2344" s="1359"/>
      <c r="NAN2344" s="1359"/>
      <c r="NAO2344" s="1359"/>
      <c r="NAP2344" s="1359"/>
      <c r="NAQ2344" s="1359"/>
      <c r="NAR2344" s="1359"/>
      <c r="NAS2344" s="1359"/>
      <c r="NAT2344" s="1359"/>
      <c r="NAU2344" s="1359"/>
      <c r="NAV2344" s="1359"/>
      <c r="NAW2344" s="1359"/>
      <c r="NAX2344" s="1359"/>
      <c r="NAY2344" s="1359"/>
      <c r="NAZ2344" s="1359"/>
      <c r="NBA2344" s="1359"/>
      <c r="NBB2344" s="1359"/>
      <c r="NBC2344" s="1359"/>
      <c r="NBD2344" s="1359"/>
      <c r="NBE2344" s="1359"/>
      <c r="NBF2344" s="1359"/>
      <c r="NBG2344" s="1359"/>
      <c r="NBH2344" s="1359"/>
      <c r="NBI2344" s="1359"/>
      <c r="NBJ2344" s="1359"/>
      <c r="NBK2344" s="1359"/>
      <c r="NBL2344" s="1359"/>
      <c r="NBM2344" s="1359"/>
      <c r="NBN2344" s="1359"/>
      <c r="NBO2344" s="1359"/>
      <c r="NBP2344" s="1359"/>
      <c r="NBQ2344" s="1359"/>
      <c r="NBR2344" s="1359"/>
      <c r="NBS2344" s="1359"/>
      <c r="NBT2344" s="1359"/>
      <c r="NBU2344" s="1359"/>
      <c r="NBV2344" s="1359"/>
      <c r="NBW2344" s="1359"/>
      <c r="NBX2344" s="1359"/>
      <c r="NBY2344" s="1359"/>
      <c r="NBZ2344" s="1359"/>
      <c r="NCA2344" s="1359"/>
      <c r="NCB2344" s="1359"/>
      <c r="NCC2344" s="1359"/>
      <c r="NCD2344" s="1359"/>
      <c r="NCE2344" s="1359"/>
      <c r="NCF2344" s="1359"/>
      <c r="NCG2344" s="1359"/>
      <c r="NCH2344" s="1359"/>
      <c r="NCI2344" s="1359"/>
      <c r="NCJ2344" s="1359"/>
      <c r="NCK2344" s="1359"/>
      <c r="NCL2344" s="1359"/>
      <c r="NCM2344" s="1359"/>
      <c r="NCN2344" s="1359"/>
      <c r="NCO2344" s="1359"/>
      <c r="NCP2344" s="1359"/>
      <c r="NCQ2344" s="1359"/>
      <c r="NCR2344" s="1359"/>
      <c r="NCS2344" s="1359"/>
      <c r="NCT2344" s="1359"/>
      <c r="NCU2344" s="1359"/>
      <c r="NCV2344" s="1359"/>
      <c r="NCW2344" s="1359"/>
      <c r="NCX2344" s="1359"/>
      <c r="NCY2344" s="1359"/>
      <c r="NCZ2344" s="1359"/>
      <c r="NDA2344" s="1359"/>
      <c r="NDB2344" s="1359"/>
      <c r="NDC2344" s="1359"/>
      <c r="NDD2344" s="1359"/>
      <c r="NDE2344" s="1359"/>
      <c r="NDF2344" s="1359"/>
      <c r="NDG2344" s="1359"/>
      <c r="NDH2344" s="1359"/>
      <c r="NDI2344" s="1359"/>
      <c r="NDJ2344" s="1359"/>
      <c r="NDK2344" s="1359"/>
      <c r="NDL2344" s="1359"/>
      <c r="NDM2344" s="1359"/>
      <c r="NDN2344" s="1359"/>
      <c r="NDO2344" s="1359"/>
      <c r="NDP2344" s="1359"/>
      <c r="NDQ2344" s="1359"/>
      <c r="NDR2344" s="1359"/>
      <c r="NDS2344" s="1359"/>
      <c r="NDT2344" s="1359"/>
      <c r="NDU2344" s="1359"/>
      <c r="NDV2344" s="1359"/>
      <c r="NDW2344" s="1359"/>
      <c r="NDX2344" s="1359"/>
      <c r="NDY2344" s="1359"/>
      <c r="NDZ2344" s="1359"/>
      <c r="NEA2344" s="1359"/>
      <c r="NEB2344" s="1359"/>
      <c r="NEC2344" s="1359"/>
      <c r="NED2344" s="1359"/>
      <c r="NEE2344" s="1359"/>
      <c r="NEF2344" s="1359"/>
      <c r="NEG2344" s="1359"/>
      <c r="NEH2344" s="1359"/>
      <c r="NEI2344" s="1359"/>
      <c r="NEJ2344" s="1359"/>
      <c r="NEK2344" s="1359"/>
      <c r="NEL2344" s="1359"/>
      <c r="NEM2344" s="1359"/>
      <c r="NEN2344" s="1359"/>
      <c r="NEO2344" s="1359"/>
      <c r="NEP2344" s="1359"/>
      <c r="NEQ2344" s="1359"/>
      <c r="NER2344" s="1359"/>
      <c r="NES2344" s="1359"/>
      <c r="NET2344" s="1359"/>
      <c r="NEU2344" s="1359"/>
      <c r="NEV2344" s="1359"/>
      <c r="NEW2344" s="1359"/>
      <c r="NEX2344" s="1359"/>
      <c r="NEY2344" s="1359"/>
      <c r="NEZ2344" s="1359"/>
      <c r="NFA2344" s="1359"/>
      <c r="NFB2344" s="1359"/>
      <c r="NFC2344" s="1359"/>
      <c r="NFD2344" s="1359"/>
      <c r="NFE2344" s="1359"/>
      <c r="NFF2344" s="1359"/>
      <c r="NFG2344" s="1359"/>
      <c r="NFH2344" s="1359"/>
      <c r="NFI2344" s="1359"/>
      <c r="NFJ2344" s="1359"/>
      <c r="NFK2344" s="1359"/>
      <c r="NFL2344" s="1359"/>
      <c r="NFM2344" s="1359"/>
      <c r="NFN2344" s="1359"/>
      <c r="NFO2344" s="1359"/>
      <c r="NFP2344" s="1359"/>
      <c r="NFQ2344" s="1359"/>
      <c r="NFR2344" s="1359"/>
      <c r="NFS2344" s="1359"/>
      <c r="NFT2344" s="1359"/>
      <c r="NFU2344" s="1359"/>
      <c r="NFV2344" s="1359"/>
      <c r="NFW2344" s="1359"/>
      <c r="NFX2344" s="1359"/>
      <c r="NFY2344" s="1359"/>
      <c r="NFZ2344" s="1359"/>
      <c r="NGA2344" s="1359"/>
      <c r="NGB2344" s="1359"/>
      <c r="NGC2344" s="1359"/>
      <c r="NGD2344" s="1359"/>
      <c r="NGE2344" s="1359"/>
      <c r="NGF2344" s="1359"/>
      <c r="NGG2344" s="1359"/>
      <c r="NGH2344" s="1359"/>
      <c r="NGI2344" s="1359"/>
      <c r="NGJ2344" s="1359"/>
      <c r="NGK2344" s="1359"/>
      <c r="NGL2344" s="1359"/>
      <c r="NGM2344" s="1359"/>
      <c r="NGN2344" s="1359"/>
      <c r="NGO2344" s="1359"/>
      <c r="NGP2344" s="1359"/>
      <c r="NGQ2344" s="1359"/>
      <c r="NGR2344" s="1359"/>
      <c r="NGS2344" s="1359"/>
      <c r="NGT2344" s="1359"/>
      <c r="NGU2344" s="1359"/>
      <c r="NGV2344" s="1359"/>
      <c r="NGW2344" s="1359"/>
      <c r="NGX2344" s="1359"/>
      <c r="NGY2344" s="1359"/>
      <c r="NGZ2344" s="1359"/>
      <c r="NHA2344" s="1359"/>
      <c r="NHB2344" s="1359"/>
      <c r="NHC2344" s="1359"/>
      <c r="NHD2344" s="1359"/>
      <c r="NHE2344" s="1359"/>
      <c r="NHF2344" s="1359"/>
      <c r="NHG2344" s="1359"/>
      <c r="NHH2344" s="1359"/>
      <c r="NHI2344" s="1359"/>
      <c r="NHJ2344" s="1359"/>
      <c r="NHK2344" s="1359"/>
      <c r="NHL2344" s="1359"/>
      <c r="NHM2344" s="1359"/>
      <c r="NHN2344" s="1359"/>
      <c r="NHO2344" s="1359"/>
      <c r="NHP2344" s="1359"/>
      <c r="NHQ2344" s="1359"/>
      <c r="NHR2344" s="1359"/>
      <c r="NHS2344" s="1359"/>
      <c r="NHT2344" s="1359"/>
      <c r="NHU2344" s="1359"/>
      <c r="NHV2344" s="1359"/>
      <c r="NHW2344" s="1359"/>
      <c r="NHX2344" s="1359"/>
      <c r="NHY2344" s="1359"/>
      <c r="NHZ2344" s="1359"/>
      <c r="NIA2344" s="1359"/>
      <c r="NIB2344" s="1359"/>
      <c r="NIC2344" s="1359"/>
      <c r="NID2344" s="1359"/>
      <c r="NIE2344" s="1359"/>
      <c r="NIF2344" s="1359"/>
      <c r="NIG2344" s="1359"/>
      <c r="NIH2344" s="1359"/>
      <c r="NII2344" s="1359"/>
      <c r="NIJ2344" s="1359"/>
      <c r="NIK2344" s="1359"/>
      <c r="NIL2344" s="1359"/>
      <c r="NIM2344" s="1359"/>
      <c r="NIN2344" s="1359"/>
      <c r="NIO2344" s="1359"/>
      <c r="NIP2344" s="1359"/>
      <c r="NIQ2344" s="1359"/>
      <c r="NIR2344" s="1359"/>
      <c r="NIS2344" s="1359"/>
      <c r="NIT2344" s="1359"/>
      <c r="NIU2344" s="1359"/>
      <c r="NIV2344" s="1359"/>
      <c r="NIW2344" s="1359"/>
      <c r="NIX2344" s="1359"/>
      <c r="NIY2344" s="1359"/>
      <c r="NIZ2344" s="1359"/>
      <c r="NJA2344" s="1359"/>
      <c r="NJB2344" s="1359"/>
      <c r="NJC2344" s="1359"/>
      <c r="NJD2344" s="1359"/>
      <c r="NJE2344" s="1359"/>
      <c r="NJF2344" s="1359"/>
      <c r="NJG2344" s="1359"/>
      <c r="NJH2344" s="1359"/>
      <c r="NJI2344" s="1359"/>
      <c r="NJJ2344" s="1359"/>
      <c r="NJK2344" s="1359"/>
      <c r="NJL2344" s="1359"/>
      <c r="NJM2344" s="1359"/>
      <c r="NJN2344" s="1359"/>
      <c r="NJO2344" s="1359"/>
      <c r="NJP2344" s="1359"/>
      <c r="NJQ2344" s="1359"/>
      <c r="NJR2344" s="1359"/>
      <c r="NJS2344" s="1359"/>
      <c r="NJT2344" s="1359"/>
      <c r="NJU2344" s="1359"/>
      <c r="NJV2344" s="1359"/>
      <c r="NJW2344" s="1359"/>
      <c r="NJX2344" s="1359"/>
      <c r="NJY2344" s="1359"/>
      <c r="NJZ2344" s="1359"/>
      <c r="NKA2344" s="1359"/>
      <c r="NKB2344" s="1359"/>
      <c r="NKC2344" s="1359"/>
      <c r="NKD2344" s="1359"/>
      <c r="NKE2344" s="1359"/>
      <c r="NKF2344" s="1359"/>
      <c r="NKG2344" s="1359"/>
      <c r="NKH2344" s="1359"/>
      <c r="NKI2344" s="1359"/>
      <c r="NKJ2344" s="1359"/>
      <c r="NKK2344" s="1359"/>
      <c r="NKL2344" s="1359"/>
      <c r="NKM2344" s="1359"/>
      <c r="NKN2344" s="1359"/>
      <c r="NKO2344" s="1359"/>
      <c r="NKP2344" s="1359"/>
      <c r="NKQ2344" s="1359"/>
      <c r="NKR2344" s="1359"/>
      <c r="NKS2344" s="1359"/>
      <c r="NKT2344" s="1359"/>
      <c r="NKU2344" s="1359"/>
      <c r="NKV2344" s="1359"/>
      <c r="NKW2344" s="1359"/>
      <c r="NKX2344" s="1359"/>
      <c r="NKY2344" s="1359"/>
      <c r="NKZ2344" s="1359"/>
      <c r="NLA2344" s="1359"/>
      <c r="NLB2344" s="1359"/>
      <c r="NLC2344" s="1359"/>
      <c r="NLD2344" s="1359"/>
      <c r="NLE2344" s="1359"/>
      <c r="NLF2344" s="1359"/>
      <c r="NLG2344" s="1359"/>
      <c r="NLH2344" s="1359"/>
      <c r="NLI2344" s="1359"/>
      <c r="NLJ2344" s="1359"/>
      <c r="NLK2344" s="1359"/>
      <c r="NLL2344" s="1359"/>
      <c r="NLM2344" s="1359"/>
      <c r="NLN2344" s="1359"/>
      <c r="NLO2344" s="1359"/>
      <c r="NLP2344" s="1359"/>
      <c r="NLQ2344" s="1359"/>
      <c r="NLR2344" s="1359"/>
      <c r="NLS2344" s="1359"/>
      <c r="NLT2344" s="1359"/>
      <c r="NLU2344" s="1359"/>
      <c r="NLV2344" s="1359"/>
      <c r="NLW2344" s="1359"/>
      <c r="NLX2344" s="1359"/>
      <c r="NLY2344" s="1359"/>
      <c r="NLZ2344" s="1359"/>
      <c r="NMA2344" s="1359"/>
      <c r="NMB2344" s="1359"/>
      <c r="NMC2344" s="1359"/>
      <c r="NMD2344" s="1359"/>
      <c r="NME2344" s="1359"/>
      <c r="NMF2344" s="1359"/>
      <c r="NMG2344" s="1359"/>
      <c r="NMH2344" s="1359"/>
      <c r="NMI2344" s="1359"/>
      <c r="NMJ2344" s="1359"/>
      <c r="NMK2344" s="1359"/>
      <c r="NML2344" s="1359"/>
      <c r="NMM2344" s="1359"/>
      <c r="NMN2344" s="1359"/>
      <c r="NMO2344" s="1359"/>
      <c r="NMP2344" s="1359"/>
      <c r="NMQ2344" s="1359"/>
      <c r="NMR2344" s="1359"/>
      <c r="NMS2344" s="1359"/>
      <c r="NMT2344" s="1359"/>
      <c r="NMU2344" s="1359"/>
      <c r="NMV2344" s="1359"/>
      <c r="NMW2344" s="1359"/>
      <c r="NMX2344" s="1359"/>
      <c r="NMY2344" s="1359"/>
      <c r="NMZ2344" s="1359"/>
      <c r="NNA2344" s="1359"/>
      <c r="NNB2344" s="1359"/>
      <c r="NNC2344" s="1359"/>
      <c r="NND2344" s="1359"/>
      <c r="NNE2344" s="1359"/>
      <c r="NNF2344" s="1359"/>
      <c r="NNG2344" s="1359"/>
      <c r="NNH2344" s="1359"/>
      <c r="NNI2344" s="1359"/>
      <c r="NNJ2344" s="1359"/>
      <c r="NNK2344" s="1359"/>
      <c r="NNL2344" s="1359"/>
      <c r="NNM2344" s="1359"/>
      <c r="NNN2344" s="1359"/>
      <c r="NNO2344" s="1359"/>
      <c r="NNP2344" s="1359"/>
      <c r="NNQ2344" s="1359"/>
      <c r="NNR2344" s="1359"/>
      <c r="NNS2344" s="1359"/>
      <c r="NNT2344" s="1359"/>
      <c r="NNU2344" s="1359"/>
      <c r="NNV2344" s="1359"/>
      <c r="NNW2344" s="1359"/>
      <c r="NNX2344" s="1359"/>
      <c r="NNY2344" s="1359"/>
      <c r="NNZ2344" s="1359"/>
      <c r="NOA2344" s="1359"/>
      <c r="NOB2344" s="1359"/>
      <c r="NOC2344" s="1359"/>
      <c r="NOD2344" s="1359"/>
      <c r="NOE2344" s="1359"/>
      <c r="NOF2344" s="1359"/>
      <c r="NOG2344" s="1359"/>
      <c r="NOH2344" s="1359"/>
      <c r="NOI2344" s="1359"/>
      <c r="NOJ2344" s="1359"/>
      <c r="NOK2344" s="1359"/>
      <c r="NOL2344" s="1359"/>
      <c r="NOM2344" s="1359"/>
      <c r="NON2344" s="1359"/>
      <c r="NOO2344" s="1359"/>
      <c r="NOP2344" s="1359"/>
      <c r="NOQ2344" s="1359"/>
      <c r="NOR2344" s="1359"/>
      <c r="NOS2344" s="1359"/>
      <c r="NOT2344" s="1359"/>
      <c r="NOU2344" s="1359"/>
      <c r="NOV2344" s="1359"/>
      <c r="NOW2344" s="1359"/>
      <c r="NOX2344" s="1359"/>
      <c r="NOY2344" s="1359"/>
      <c r="NOZ2344" s="1359"/>
      <c r="NPA2344" s="1359"/>
      <c r="NPB2344" s="1359"/>
      <c r="NPC2344" s="1359"/>
      <c r="NPD2344" s="1359"/>
      <c r="NPE2344" s="1359"/>
      <c r="NPF2344" s="1359"/>
      <c r="NPG2344" s="1359"/>
      <c r="NPH2344" s="1359"/>
      <c r="NPI2344" s="1359"/>
      <c r="NPJ2344" s="1359"/>
      <c r="NPK2344" s="1359"/>
      <c r="NPL2344" s="1359"/>
      <c r="NPM2344" s="1359"/>
      <c r="NPN2344" s="1359"/>
      <c r="NPO2344" s="1359"/>
      <c r="NPP2344" s="1359"/>
      <c r="NPQ2344" s="1359"/>
      <c r="NPR2344" s="1359"/>
      <c r="NPS2344" s="1359"/>
      <c r="NPT2344" s="1359"/>
      <c r="NPU2344" s="1359"/>
      <c r="NPV2344" s="1359"/>
      <c r="NPW2344" s="1359"/>
      <c r="NPX2344" s="1359"/>
      <c r="NPY2344" s="1359"/>
      <c r="NPZ2344" s="1359"/>
      <c r="NQA2344" s="1359"/>
      <c r="NQB2344" s="1359"/>
      <c r="NQC2344" s="1359"/>
      <c r="NQD2344" s="1359"/>
      <c r="NQE2344" s="1359"/>
      <c r="NQF2344" s="1359"/>
      <c r="NQG2344" s="1359"/>
      <c r="NQH2344" s="1359"/>
      <c r="NQI2344" s="1359"/>
      <c r="NQJ2344" s="1359"/>
      <c r="NQK2344" s="1359"/>
      <c r="NQL2344" s="1359"/>
      <c r="NQM2344" s="1359"/>
      <c r="NQN2344" s="1359"/>
      <c r="NQO2344" s="1359"/>
      <c r="NQP2344" s="1359"/>
      <c r="NQQ2344" s="1359"/>
      <c r="NQR2344" s="1359"/>
      <c r="NQS2344" s="1359"/>
      <c r="NQT2344" s="1359"/>
      <c r="NQU2344" s="1359"/>
      <c r="NQV2344" s="1359"/>
      <c r="NQW2344" s="1359"/>
      <c r="NQX2344" s="1359"/>
      <c r="NQY2344" s="1359"/>
      <c r="NQZ2344" s="1359"/>
      <c r="NRA2344" s="1359"/>
      <c r="NRB2344" s="1359"/>
      <c r="NRC2344" s="1359"/>
      <c r="NRD2344" s="1359"/>
      <c r="NRE2344" s="1359"/>
      <c r="NRF2344" s="1359"/>
      <c r="NRG2344" s="1359"/>
      <c r="NRH2344" s="1359"/>
      <c r="NRI2344" s="1359"/>
      <c r="NRJ2344" s="1359"/>
      <c r="NRK2344" s="1359"/>
      <c r="NRL2344" s="1359"/>
      <c r="NRM2344" s="1359"/>
      <c r="NRN2344" s="1359"/>
      <c r="NRO2344" s="1359"/>
      <c r="NRP2344" s="1359"/>
      <c r="NRQ2344" s="1359"/>
      <c r="NRR2344" s="1359"/>
      <c r="NRS2344" s="1359"/>
      <c r="NRT2344" s="1359"/>
      <c r="NRU2344" s="1359"/>
      <c r="NRV2344" s="1359"/>
      <c r="NRW2344" s="1359"/>
      <c r="NRX2344" s="1359"/>
      <c r="NRY2344" s="1359"/>
      <c r="NRZ2344" s="1359"/>
      <c r="NSA2344" s="1359"/>
      <c r="NSB2344" s="1359"/>
      <c r="NSC2344" s="1359"/>
      <c r="NSD2344" s="1359"/>
      <c r="NSE2344" s="1359"/>
      <c r="NSF2344" s="1359"/>
      <c r="NSG2344" s="1359"/>
      <c r="NSH2344" s="1359"/>
      <c r="NSI2344" s="1359"/>
      <c r="NSJ2344" s="1359"/>
      <c r="NSK2344" s="1359"/>
      <c r="NSL2344" s="1359"/>
      <c r="NSM2344" s="1359"/>
      <c r="NSN2344" s="1359"/>
      <c r="NSO2344" s="1359"/>
      <c r="NSP2344" s="1359"/>
      <c r="NSQ2344" s="1359"/>
      <c r="NSR2344" s="1359"/>
      <c r="NSS2344" s="1359"/>
      <c r="NST2344" s="1359"/>
      <c r="NSU2344" s="1359"/>
      <c r="NSV2344" s="1359"/>
      <c r="NSW2344" s="1359"/>
      <c r="NSX2344" s="1359"/>
      <c r="NSY2344" s="1359"/>
      <c r="NSZ2344" s="1359"/>
      <c r="NTA2344" s="1359"/>
      <c r="NTB2344" s="1359"/>
      <c r="NTC2344" s="1359"/>
      <c r="NTD2344" s="1359"/>
      <c r="NTE2344" s="1359"/>
      <c r="NTF2344" s="1359"/>
      <c r="NTG2344" s="1359"/>
      <c r="NTH2344" s="1359"/>
      <c r="NTI2344" s="1359"/>
      <c r="NTJ2344" s="1359"/>
      <c r="NTK2344" s="1359"/>
      <c r="NTL2344" s="1359"/>
      <c r="NTM2344" s="1359"/>
      <c r="NTN2344" s="1359"/>
      <c r="NTO2344" s="1359"/>
      <c r="NTP2344" s="1359"/>
      <c r="NTQ2344" s="1359"/>
      <c r="NTR2344" s="1359"/>
      <c r="NTS2344" s="1359"/>
      <c r="NTT2344" s="1359"/>
      <c r="NTU2344" s="1359"/>
      <c r="NTV2344" s="1359"/>
      <c r="NTW2344" s="1359"/>
      <c r="NTX2344" s="1359"/>
      <c r="NTY2344" s="1359"/>
      <c r="NTZ2344" s="1359"/>
      <c r="NUA2344" s="1359"/>
      <c r="NUB2344" s="1359"/>
      <c r="NUC2344" s="1359"/>
      <c r="NUD2344" s="1359"/>
      <c r="NUE2344" s="1359"/>
      <c r="NUF2344" s="1359"/>
      <c r="NUG2344" s="1359"/>
      <c r="NUH2344" s="1359"/>
      <c r="NUI2344" s="1359"/>
      <c r="NUJ2344" s="1359"/>
      <c r="NUK2344" s="1359"/>
      <c r="NUL2344" s="1359"/>
      <c r="NUM2344" s="1359"/>
      <c r="NUN2344" s="1359"/>
      <c r="NUO2344" s="1359"/>
      <c r="NUP2344" s="1359"/>
      <c r="NUQ2344" s="1359"/>
      <c r="NUR2344" s="1359"/>
      <c r="NUS2344" s="1359"/>
      <c r="NUT2344" s="1359"/>
      <c r="NUU2344" s="1359"/>
      <c r="NUV2344" s="1359"/>
      <c r="NUW2344" s="1359"/>
      <c r="NUX2344" s="1359"/>
      <c r="NUY2344" s="1359"/>
      <c r="NUZ2344" s="1359"/>
      <c r="NVA2344" s="1359"/>
      <c r="NVB2344" s="1359"/>
      <c r="NVC2344" s="1359"/>
      <c r="NVD2344" s="1359"/>
      <c r="NVE2344" s="1359"/>
      <c r="NVF2344" s="1359"/>
      <c r="NVG2344" s="1359"/>
      <c r="NVH2344" s="1359"/>
      <c r="NVI2344" s="1359"/>
      <c r="NVJ2344" s="1359"/>
      <c r="NVK2344" s="1359"/>
      <c r="NVL2344" s="1359"/>
      <c r="NVM2344" s="1359"/>
      <c r="NVN2344" s="1359"/>
      <c r="NVO2344" s="1359"/>
      <c r="NVP2344" s="1359"/>
      <c r="NVQ2344" s="1359"/>
      <c r="NVR2344" s="1359"/>
      <c r="NVS2344" s="1359"/>
      <c r="NVT2344" s="1359"/>
      <c r="NVU2344" s="1359"/>
      <c r="NVV2344" s="1359"/>
      <c r="NVW2344" s="1359"/>
      <c r="NVX2344" s="1359"/>
      <c r="NVY2344" s="1359"/>
      <c r="NVZ2344" s="1359"/>
      <c r="NWA2344" s="1359"/>
      <c r="NWB2344" s="1359"/>
      <c r="NWC2344" s="1359"/>
      <c r="NWD2344" s="1359"/>
      <c r="NWE2344" s="1359"/>
      <c r="NWF2344" s="1359"/>
      <c r="NWG2344" s="1359"/>
      <c r="NWH2344" s="1359"/>
      <c r="NWI2344" s="1359"/>
      <c r="NWJ2344" s="1359"/>
      <c r="NWK2344" s="1359"/>
      <c r="NWL2344" s="1359"/>
      <c r="NWM2344" s="1359"/>
      <c r="NWN2344" s="1359"/>
      <c r="NWO2344" s="1359"/>
      <c r="NWP2344" s="1359"/>
      <c r="NWQ2344" s="1359"/>
      <c r="NWR2344" s="1359"/>
      <c r="NWS2344" s="1359"/>
      <c r="NWT2344" s="1359"/>
      <c r="NWU2344" s="1359"/>
      <c r="NWV2344" s="1359"/>
      <c r="NWW2344" s="1359"/>
      <c r="NWX2344" s="1359"/>
      <c r="NWY2344" s="1359"/>
      <c r="NWZ2344" s="1359"/>
      <c r="NXA2344" s="1359"/>
      <c r="NXB2344" s="1359"/>
      <c r="NXC2344" s="1359"/>
      <c r="NXD2344" s="1359"/>
      <c r="NXE2344" s="1359"/>
      <c r="NXF2344" s="1359"/>
      <c r="NXG2344" s="1359"/>
      <c r="NXH2344" s="1359"/>
      <c r="NXI2344" s="1359"/>
      <c r="NXJ2344" s="1359"/>
      <c r="NXK2344" s="1359"/>
      <c r="NXL2344" s="1359"/>
      <c r="NXM2344" s="1359"/>
      <c r="NXN2344" s="1359"/>
      <c r="NXO2344" s="1359"/>
      <c r="NXP2344" s="1359"/>
      <c r="NXQ2344" s="1359"/>
      <c r="NXR2344" s="1359"/>
      <c r="NXS2344" s="1359"/>
      <c r="NXT2344" s="1359"/>
      <c r="NXU2344" s="1359"/>
      <c r="NXV2344" s="1359"/>
      <c r="NXW2344" s="1359"/>
      <c r="NXX2344" s="1359"/>
      <c r="NXY2344" s="1359"/>
      <c r="NXZ2344" s="1359"/>
      <c r="NYA2344" s="1359"/>
      <c r="NYB2344" s="1359"/>
      <c r="NYC2344" s="1359"/>
      <c r="NYD2344" s="1359"/>
      <c r="NYE2344" s="1359"/>
      <c r="NYF2344" s="1359"/>
      <c r="NYG2344" s="1359"/>
      <c r="NYH2344" s="1359"/>
      <c r="NYI2344" s="1359"/>
      <c r="NYJ2344" s="1359"/>
      <c r="NYK2344" s="1359"/>
      <c r="NYL2344" s="1359"/>
      <c r="NYM2344" s="1359"/>
      <c r="NYN2344" s="1359"/>
      <c r="NYO2344" s="1359"/>
      <c r="NYP2344" s="1359"/>
      <c r="NYQ2344" s="1359"/>
      <c r="NYR2344" s="1359"/>
      <c r="NYS2344" s="1359"/>
      <c r="NYT2344" s="1359"/>
      <c r="NYU2344" s="1359"/>
      <c r="NYV2344" s="1359"/>
      <c r="NYW2344" s="1359"/>
      <c r="NYX2344" s="1359"/>
      <c r="NYY2344" s="1359"/>
      <c r="NYZ2344" s="1359"/>
      <c r="NZA2344" s="1359"/>
      <c r="NZB2344" s="1359"/>
      <c r="NZC2344" s="1359"/>
      <c r="NZD2344" s="1359"/>
      <c r="NZE2344" s="1359"/>
      <c r="NZF2344" s="1359"/>
      <c r="NZG2344" s="1359"/>
      <c r="NZH2344" s="1359"/>
      <c r="NZI2344" s="1359"/>
      <c r="NZJ2344" s="1359"/>
      <c r="NZK2344" s="1359"/>
      <c r="NZL2344" s="1359"/>
      <c r="NZM2344" s="1359"/>
      <c r="NZN2344" s="1359"/>
      <c r="NZO2344" s="1359"/>
      <c r="NZP2344" s="1359"/>
      <c r="NZQ2344" s="1359"/>
      <c r="NZR2344" s="1359"/>
      <c r="NZS2344" s="1359"/>
      <c r="NZT2344" s="1359"/>
      <c r="NZU2344" s="1359"/>
      <c r="NZV2344" s="1359"/>
      <c r="NZW2344" s="1359"/>
      <c r="NZX2344" s="1359"/>
      <c r="NZY2344" s="1359"/>
      <c r="NZZ2344" s="1359"/>
      <c r="OAA2344" s="1359"/>
      <c r="OAB2344" s="1359"/>
      <c r="OAC2344" s="1359"/>
      <c r="OAD2344" s="1359"/>
      <c r="OAE2344" s="1359"/>
      <c r="OAF2344" s="1359"/>
      <c r="OAG2344" s="1359"/>
      <c r="OAH2344" s="1359"/>
      <c r="OAI2344" s="1359"/>
      <c r="OAJ2344" s="1359"/>
      <c r="OAK2344" s="1359"/>
      <c r="OAL2344" s="1359"/>
      <c r="OAM2344" s="1359"/>
      <c r="OAN2344" s="1359"/>
      <c r="OAO2344" s="1359"/>
      <c r="OAP2344" s="1359"/>
      <c r="OAQ2344" s="1359"/>
      <c r="OAR2344" s="1359"/>
      <c r="OAS2344" s="1359"/>
      <c r="OAT2344" s="1359"/>
      <c r="OAU2344" s="1359"/>
      <c r="OAV2344" s="1359"/>
      <c r="OAW2344" s="1359"/>
      <c r="OAX2344" s="1359"/>
      <c r="OAY2344" s="1359"/>
      <c r="OAZ2344" s="1359"/>
      <c r="OBA2344" s="1359"/>
      <c r="OBB2344" s="1359"/>
      <c r="OBC2344" s="1359"/>
      <c r="OBD2344" s="1359"/>
      <c r="OBE2344" s="1359"/>
      <c r="OBF2344" s="1359"/>
      <c r="OBG2344" s="1359"/>
      <c r="OBH2344" s="1359"/>
      <c r="OBI2344" s="1359"/>
      <c r="OBJ2344" s="1359"/>
      <c r="OBK2344" s="1359"/>
      <c r="OBL2344" s="1359"/>
      <c r="OBM2344" s="1359"/>
      <c r="OBN2344" s="1359"/>
      <c r="OBO2344" s="1359"/>
      <c r="OBP2344" s="1359"/>
      <c r="OBQ2344" s="1359"/>
      <c r="OBR2344" s="1359"/>
      <c r="OBS2344" s="1359"/>
      <c r="OBT2344" s="1359"/>
      <c r="OBU2344" s="1359"/>
      <c r="OBV2344" s="1359"/>
      <c r="OBW2344" s="1359"/>
      <c r="OBX2344" s="1359"/>
      <c r="OBY2344" s="1359"/>
      <c r="OBZ2344" s="1359"/>
      <c r="OCA2344" s="1359"/>
      <c r="OCB2344" s="1359"/>
      <c r="OCC2344" s="1359"/>
      <c r="OCD2344" s="1359"/>
      <c r="OCE2344" s="1359"/>
      <c r="OCF2344" s="1359"/>
      <c r="OCG2344" s="1359"/>
      <c r="OCH2344" s="1359"/>
      <c r="OCI2344" s="1359"/>
      <c r="OCJ2344" s="1359"/>
      <c r="OCK2344" s="1359"/>
      <c r="OCL2344" s="1359"/>
      <c r="OCM2344" s="1359"/>
      <c r="OCN2344" s="1359"/>
      <c r="OCO2344" s="1359"/>
      <c r="OCP2344" s="1359"/>
      <c r="OCQ2344" s="1359"/>
      <c r="OCR2344" s="1359"/>
      <c r="OCS2344" s="1359"/>
      <c r="OCT2344" s="1359"/>
      <c r="OCU2344" s="1359"/>
      <c r="OCV2344" s="1359"/>
      <c r="OCW2344" s="1359"/>
      <c r="OCX2344" s="1359"/>
      <c r="OCY2344" s="1359"/>
      <c r="OCZ2344" s="1359"/>
      <c r="ODA2344" s="1359"/>
      <c r="ODB2344" s="1359"/>
      <c r="ODC2344" s="1359"/>
      <c r="ODD2344" s="1359"/>
      <c r="ODE2344" s="1359"/>
      <c r="ODF2344" s="1359"/>
      <c r="ODG2344" s="1359"/>
      <c r="ODH2344" s="1359"/>
      <c r="ODI2344" s="1359"/>
      <c r="ODJ2344" s="1359"/>
      <c r="ODK2344" s="1359"/>
      <c r="ODL2344" s="1359"/>
      <c r="ODM2344" s="1359"/>
      <c r="ODN2344" s="1359"/>
      <c r="ODO2344" s="1359"/>
      <c r="ODP2344" s="1359"/>
      <c r="ODQ2344" s="1359"/>
      <c r="ODR2344" s="1359"/>
      <c r="ODS2344" s="1359"/>
      <c r="ODT2344" s="1359"/>
      <c r="ODU2344" s="1359"/>
      <c r="ODV2344" s="1359"/>
      <c r="ODW2344" s="1359"/>
      <c r="ODX2344" s="1359"/>
      <c r="ODY2344" s="1359"/>
      <c r="ODZ2344" s="1359"/>
      <c r="OEA2344" s="1359"/>
      <c r="OEB2344" s="1359"/>
      <c r="OEC2344" s="1359"/>
      <c r="OED2344" s="1359"/>
      <c r="OEE2344" s="1359"/>
      <c r="OEF2344" s="1359"/>
      <c r="OEG2344" s="1359"/>
      <c r="OEH2344" s="1359"/>
      <c r="OEI2344" s="1359"/>
      <c r="OEJ2344" s="1359"/>
      <c r="OEK2344" s="1359"/>
      <c r="OEL2344" s="1359"/>
      <c r="OEM2344" s="1359"/>
      <c r="OEN2344" s="1359"/>
      <c r="OEO2344" s="1359"/>
      <c r="OEP2344" s="1359"/>
      <c r="OEQ2344" s="1359"/>
      <c r="OER2344" s="1359"/>
      <c r="OES2344" s="1359"/>
      <c r="OET2344" s="1359"/>
      <c r="OEU2344" s="1359"/>
      <c r="OEV2344" s="1359"/>
      <c r="OEW2344" s="1359"/>
      <c r="OEX2344" s="1359"/>
      <c r="OEY2344" s="1359"/>
      <c r="OEZ2344" s="1359"/>
      <c r="OFA2344" s="1359"/>
      <c r="OFB2344" s="1359"/>
      <c r="OFC2344" s="1359"/>
      <c r="OFD2344" s="1359"/>
      <c r="OFE2344" s="1359"/>
      <c r="OFF2344" s="1359"/>
      <c r="OFG2344" s="1359"/>
      <c r="OFH2344" s="1359"/>
      <c r="OFI2344" s="1359"/>
      <c r="OFJ2344" s="1359"/>
      <c r="OFK2344" s="1359"/>
      <c r="OFL2344" s="1359"/>
      <c r="OFM2344" s="1359"/>
      <c r="OFN2344" s="1359"/>
      <c r="OFO2344" s="1359"/>
      <c r="OFP2344" s="1359"/>
      <c r="OFQ2344" s="1359"/>
      <c r="OFR2344" s="1359"/>
      <c r="OFS2344" s="1359"/>
      <c r="OFT2344" s="1359"/>
      <c r="OFU2344" s="1359"/>
      <c r="OFV2344" s="1359"/>
      <c r="OFW2344" s="1359"/>
      <c r="OFX2344" s="1359"/>
      <c r="OFY2344" s="1359"/>
      <c r="OFZ2344" s="1359"/>
      <c r="OGA2344" s="1359"/>
      <c r="OGB2344" s="1359"/>
      <c r="OGC2344" s="1359"/>
      <c r="OGD2344" s="1359"/>
      <c r="OGE2344" s="1359"/>
      <c r="OGF2344" s="1359"/>
      <c r="OGG2344" s="1359"/>
      <c r="OGH2344" s="1359"/>
      <c r="OGI2344" s="1359"/>
      <c r="OGJ2344" s="1359"/>
      <c r="OGK2344" s="1359"/>
      <c r="OGL2344" s="1359"/>
      <c r="OGM2344" s="1359"/>
      <c r="OGN2344" s="1359"/>
      <c r="OGO2344" s="1359"/>
      <c r="OGP2344" s="1359"/>
      <c r="OGQ2344" s="1359"/>
      <c r="OGR2344" s="1359"/>
      <c r="OGS2344" s="1359"/>
      <c r="OGT2344" s="1359"/>
      <c r="OGU2344" s="1359"/>
      <c r="OGV2344" s="1359"/>
      <c r="OGW2344" s="1359"/>
      <c r="OGX2344" s="1359"/>
      <c r="OGY2344" s="1359"/>
      <c r="OGZ2344" s="1359"/>
      <c r="OHA2344" s="1359"/>
      <c r="OHB2344" s="1359"/>
      <c r="OHC2344" s="1359"/>
      <c r="OHD2344" s="1359"/>
      <c r="OHE2344" s="1359"/>
      <c r="OHF2344" s="1359"/>
      <c r="OHG2344" s="1359"/>
      <c r="OHH2344" s="1359"/>
      <c r="OHI2344" s="1359"/>
      <c r="OHJ2344" s="1359"/>
      <c r="OHK2344" s="1359"/>
      <c r="OHL2344" s="1359"/>
      <c r="OHM2344" s="1359"/>
      <c r="OHN2344" s="1359"/>
      <c r="OHO2344" s="1359"/>
      <c r="OHP2344" s="1359"/>
      <c r="OHQ2344" s="1359"/>
      <c r="OHR2344" s="1359"/>
      <c r="OHS2344" s="1359"/>
      <c r="OHT2344" s="1359"/>
      <c r="OHU2344" s="1359"/>
      <c r="OHV2344" s="1359"/>
      <c r="OHW2344" s="1359"/>
      <c r="OHX2344" s="1359"/>
      <c r="OHY2344" s="1359"/>
      <c r="OHZ2344" s="1359"/>
      <c r="OIA2344" s="1359"/>
      <c r="OIB2344" s="1359"/>
      <c r="OIC2344" s="1359"/>
      <c r="OID2344" s="1359"/>
      <c r="OIE2344" s="1359"/>
      <c r="OIF2344" s="1359"/>
      <c r="OIG2344" s="1359"/>
      <c r="OIH2344" s="1359"/>
      <c r="OII2344" s="1359"/>
      <c r="OIJ2344" s="1359"/>
      <c r="OIK2344" s="1359"/>
      <c r="OIL2344" s="1359"/>
      <c r="OIM2344" s="1359"/>
      <c r="OIN2344" s="1359"/>
      <c r="OIO2344" s="1359"/>
      <c r="OIP2344" s="1359"/>
      <c r="OIQ2344" s="1359"/>
      <c r="OIR2344" s="1359"/>
      <c r="OIS2344" s="1359"/>
      <c r="OIT2344" s="1359"/>
      <c r="OIU2344" s="1359"/>
      <c r="OIV2344" s="1359"/>
      <c r="OIW2344" s="1359"/>
      <c r="OIX2344" s="1359"/>
      <c r="OIY2344" s="1359"/>
      <c r="OIZ2344" s="1359"/>
      <c r="OJA2344" s="1359"/>
      <c r="OJB2344" s="1359"/>
      <c r="OJC2344" s="1359"/>
      <c r="OJD2344" s="1359"/>
      <c r="OJE2344" s="1359"/>
      <c r="OJF2344" s="1359"/>
      <c r="OJG2344" s="1359"/>
      <c r="OJH2344" s="1359"/>
      <c r="OJI2344" s="1359"/>
      <c r="OJJ2344" s="1359"/>
      <c r="OJK2344" s="1359"/>
      <c r="OJL2344" s="1359"/>
      <c r="OJM2344" s="1359"/>
      <c r="OJN2344" s="1359"/>
      <c r="OJO2344" s="1359"/>
      <c r="OJP2344" s="1359"/>
      <c r="OJQ2344" s="1359"/>
      <c r="OJR2344" s="1359"/>
      <c r="OJS2344" s="1359"/>
      <c r="OJT2344" s="1359"/>
      <c r="OJU2344" s="1359"/>
      <c r="OJV2344" s="1359"/>
      <c r="OJW2344" s="1359"/>
      <c r="OJX2344" s="1359"/>
      <c r="OJY2344" s="1359"/>
      <c r="OJZ2344" s="1359"/>
      <c r="OKA2344" s="1359"/>
      <c r="OKB2344" s="1359"/>
      <c r="OKC2344" s="1359"/>
      <c r="OKD2344" s="1359"/>
      <c r="OKE2344" s="1359"/>
      <c r="OKF2344" s="1359"/>
      <c r="OKG2344" s="1359"/>
      <c r="OKH2344" s="1359"/>
      <c r="OKI2344" s="1359"/>
      <c r="OKJ2344" s="1359"/>
      <c r="OKK2344" s="1359"/>
      <c r="OKL2344" s="1359"/>
      <c r="OKM2344" s="1359"/>
      <c r="OKN2344" s="1359"/>
      <c r="OKO2344" s="1359"/>
      <c r="OKP2344" s="1359"/>
      <c r="OKQ2344" s="1359"/>
      <c r="OKR2344" s="1359"/>
      <c r="OKS2344" s="1359"/>
      <c r="OKT2344" s="1359"/>
      <c r="OKU2344" s="1359"/>
      <c r="OKV2344" s="1359"/>
      <c r="OKW2344" s="1359"/>
      <c r="OKX2344" s="1359"/>
      <c r="OKY2344" s="1359"/>
      <c r="OKZ2344" s="1359"/>
      <c r="OLA2344" s="1359"/>
      <c r="OLB2344" s="1359"/>
      <c r="OLC2344" s="1359"/>
      <c r="OLD2344" s="1359"/>
      <c r="OLE2344" s="1359"/>
      <c r="OLF2344" s="1359"/>
      <c r="OLG2344" s="1359"/>
      <c r="OLH2344" s="1359"/>
      <c r="OLI2344" s="1359"/>
      <c r="OLJ2344" s="1359"/>
      <c r="OLK2344" s="1359"/>
      <c r="OLL2344" s="1359"/>
      <c r="OLM2344" s="1359"/>
      <c r="OLN2344" s="1359"/>
      <c r="OLO2344" s="1359"/>
      <c r="OLP2344" s="1359"/>
      <c r="OLQ2344" s="1359"/>
      <c r="OLR2344" s="1359"/>
      <c r="OLS2344" s="1359"/>
      <c r="OLT2344" s="1359"/>
      <c r="OLU2344" s="1359"/>
      <c r="OLV2344" s="1359"/>
      <c r="OLW2344" s="1359"/>
      <c r="OLX2344" s="1359"/>
      <c r="OLY2344" s="1359"/>
      <c r="OLZ2344" s="1359"/>
      <c r="OMA2344" s="1359"/>
      <c r="OMB2344" s="1359"/>
      <c r="OMC2344" s="1359"/>
      <c r="OMD2344" s="1359"/>
      <c r="OME2344" s="1359"/>
      <c r="OMF2344" s="1359"/>
      <c r="OMG2344" s="1359"/>
      <c r="OMH2344" s="1359"/>
      <c r="OMI2344" s="1359"/>
      <c r="OMJ2344" s="1359"/>
      <c r="OMK2344" s="1359"/>
      <c r="OML2344" s="1359"/>
      <c r="OMM2344" s="1359"/>
      <c r="OMN2344" s="1359"/>
      <c r="OMO2344" s="1359"/>
      <c r="OMP2344" s="1359"/>
      <c r="OMQ2344" s="1359"/>
      <c r="OMR2344" s="1359"/>
      <c r="OMS2344" s="1359"/>
      <c r="OMT2344" s="1359"/>
      <c r="OMU2344" s="1359"/>
      <c r="OMV2344" s="1359"/>
      <c r="OMW2344" s="1359"/>
      <c r="OMX2344" s="1359"/>
      <c r="OMY2344" s="1359"/>
      <c r="OMZ2344" s="1359"/>
      <c r="ONA2344" s="1359"/>
      <c r="ONB2344" s="1359"/>
      <c r="ONC2344" s="1359"/>
      <c r="OND2344" s="1359"/>
      <c r="ONE2344" s="1359"/>
      <c r="ONF2344" s="1359"/>
      <c r="ONG2344" s="1359"/>
      <c r="ONH2344" s="1359"/>
      <c r="ONI2344" s="1359"/>
      <c r="ONJ2344" s="1359"/>
      <c r="ONK2344" s="1359"/>
      <c r="ONL2344" s="1359"/>
      <c r="ONM2344" s="1359"/>
      <c r="ONN2344" s="1359"/>
      <c r="ONO2344" s="1359"/>
      <c r="ONP2344" s="1359"/>
      <c r="ONQ2344" s="1359"/>
      <c r="ONR2344" s="1359"/>
      <c r="ONS2344" s="1359"/>
      <c r="ONT2344" s="1359"/>
      <c r="ONU2344" s="1359"/>
      <c r="ONV2344" s="1359"/>
      <c r="ONW2344" s="1359"/>
      <c r="ONX2344" s="1359"/>
      <c r="ONY2344" s="1359"/>
      <c r="ONZ2344" s="1359"/>
      <c r="OOA2344" s="1359"/>
      <c r="OOB2344" s="1359"/>
      <c r="OOC2344" s="1359"/>
      <c r="OOD2344" s="1359"/>
      <c r="OOE2344" s="1359"/>
      <c r="OOF2344" s="1359"/>
      <c r="OOG2344" s="1359"/>
      <c r="OOH2344" s="1359"/>
      <c r="OOI2344" s="1359"/>
      <c r="OOJ2344" s="1359"/>
      <c r="OOK2344" s="1359"/>
      <c r="OOL2344" s="1359"/>
      <c r="OOM2344" s="1359"/>
      <c r="OON2344" s="1359"/>
      <c r="OOO2344" s="1359"/>
      <c r="OOP2344" s="1359"/>
      <c r="OOQ2344" s="1359"/>
      <c r="OOR2344" s="1359"/>
      <c r="OOS2344" s="1359"/>
      <c r="OOT2344" s="1359"/>
      <c r="OOU2344" s="1359"/>
      <c r="OOV2344" s="1359"/>
      <c r="OOW2344" s="1359"/>
      <c r="OOX2344" s="1359"/>
      <c r="OOY2344" s="1359"/>
      <c r="OOZ2344" s="1359"/>
      <c r="OPA2344" s="1359"/>
      <c r="OPB2344" s="1359"/>
      <c r="OPC2344" s="1359"/>
      <c r="OPD2344" s="1359"/>
      <c r="OPE2344" s="1359"/>
      <c r="OPF2344" s="1359"/>
      <c r="OPG2344" s="1359"/>
      <c r="OPH2344" s="1359"/>
      <c r="OPI2344" s="1359"/>
      <c r="OPJ2344" s="1359"/>
      <c r="OPK2344" s="1359"/>
      <c r="OPL2344" s="1359"/>
      <c r="OPM2344" s="1359"/>
      <c r="OPN2344" s="1359"/>
      <c r="OPO2344" s="1359"/>
      <c r="OPP2344" s="1359"/>
      <c r="OPQ2344" s="1359"/>
      <c r="OPR2344" s="1359"/>
      <c r="OPS2344" s="1359"/>
      <c r="OPT2344" s="1359"/>
      <c r="OPU2344" s="1359"/>
      <c r="OPV2344" s="1359"/>
      <c r="OPW2344" s="1359"/>
      <c r="OPX2344" s="1359"/>
      <c r="OPY2344" s="1359"/>
      <c r="OPZ2344" s="1359"/>
      <c r="OQA2344" s="1359"/>
      <c r="OQB2344" s="1359"/>
      <c r="OQC2344" s="1359"/>
      <c r="OQD2344" s="1359"/>
      <c r="OQE2344" s="1359"/>
      <c r="OQF2344" s="1359"/>
      <c r="OQG2344" s="1359"/>
      <c r="OQH2344" s="1359"/>
      <c r="OQI2344" s="1359"/>
      <c r="OQJ2344" s="1359"/>
      <c r="OQK2344" s="1359"/>
      <c r="OQL2344" s="1359"/>
      <c r="OQM2344" s="1359"/>
      <c r="OQN2344" s="1359"/>
      <c r="OQO2344" s="1359"/>
      <c r="OQP2344" s="1359"/>
      <c r="OQQ2344" s="1359"/>
      <c r="OQR2344" s="1359"/>
      <c r="OQS2344" s="1359"/>
      <c r="OQT2344" s="1359"/>
      <c r="OQU2344" s="1359"/>
      <c r="OQV2344" s="1359"/>
      <c r="OQW2344" s="1359"/>
      <c r="OQX2344" s="1359"/>
      <c r="OQY2344" s="1359"/>
      <c r="OQZ2344" s="1359"/>
      <c r="ORA2344" s="1359"/>
      <c r="ORB2344" s="1359"/>
      <c r="ORC2344" s="1359"/>
      <c r="ORD2344" s="1359"/>
      <c r="ORE2344" s="1359"/>
      <c r="ORF2344" s="1359"/>
      <c r="ORG2344" s="1359"/>
      <c r="ORH2344" s="1359"/>
      <c r="ORI2344" s="1359"/>
      <c r="ORJ2344" s="1359"/>
      <c r="ORK2344" s="1359"/>
      <c r="ORL2344" s="1359"/>
      <c r="ORM2344" s="1359"/>
      <c r="ORN2344" s="1359"/>
      <c r="ORO2344" s="1359"/>
      <c r="ORP2344" s="1359"/>
      <c r="ORQ2344" s="1359"/>
      <c r="ORR2344" s="1359"/>
      <c r="ORS2344" s="1359"/>
      <c r="ORT2344" s="1359"/>
      <c r="ORU2344" s="1359"/>
      <c r="ORV2344" s="1359"/>
      <c r="ORW2344" s="1359"/>
      <c r="ORX2344" s="1359"/>
      <c r="ORY2344" s="1359"/>
      <c r="ORZ2344" s="1359"/>
      <c r="OSA2344" s="1359"/>
      <c r="OSB2344" s="1359"/>
      <c r="OSC2344" s="1359"/>
      <c r="OSD2344" s="1359"/>
      <c r="OSE2344" s="1359"/>
      <c r="OSF2344" s="1359"/>
      <c r="OSG2344" s="1359"/>
      <c r="OSH2344" s="1359"/>
      <c r="OSI2344" s="1359"/>
      <c r="OSJ2344" s="1359"/>
      <c r="OSK2344" s="1359"/>
      <c r="OSL2344" s="1359"/>
      <c r="OSM2344" s="1359"/>
      <c r="OSN2344" s="1359"/>
      <c r="OSO2344" s="1359"/>
      <c r="OSP2344" s="1359"/>
      <c r="OSQ2344" s="1359"/>
      <c r="OSR2344" s="1359"/>
      <c r="OSS2344" s="1359"/>
      <c r="OST2344" s="1359"/>
      <c r="OSU2344" s="1359"/>
      <c r="OSV2344" s="1359"/>
      <c r="OSW2344" s="1359"/>
      <c r="OSX2344" s="1359"/>
      <c r="OSY2344" s="1359"/>
      <c r="OSZ2344" s="1359"/>
      <c r="OTA2344" s="1359"/>
      <c r="OTB2344" s="1359"/>
      <c r="OTC2344" s="1359"/>
      <c r="OTD2344" s="1359"/>
      <c r="OTE2344" s="1359"/>
      <c r="OTF2344" s="1359"/>
      <c r="OTG2344" s="1359"/>
      <c r="OTH2344" s="1359"/>
      <c r="OTI2344" s="1359"/>
      <c r="OTJ2344" s="1359"/>
      <c r="OTK2344" s="1359"/>
      <c r="OTL2344" s="1359"/>
      <c r="OTM2344" s="1359"/>
      <c r="OTN2344" s="1359"/>
      <c r="OTO2344" s="1359"/>
      <c r="OTP2344" s="1359"/>
      <c r="OTQ2344" s="1359"/>
      <c r="OTR2344" s="1359"/>
      <c r="OTS2344" s="1359"/>
      <c r="OTT2344" s="1359"/>
      <c r="OTU2344" s="1359"/>
      <c r="OTV2344" s="1359"/>
      <c r="OTW2344" s="1359"/>
      <c r="OTX2344" s="1359"/>
      <c r="OTY2344" s="1359"/>
      <c r="OTZ2344" s="1359"/>
      <c r="OUA2344" s="1359"/>
      <c r="OUB2344" s="1359"/>
      <c r="OUC2344" s="1359"/>
      <c r="OUD2344" s="1359"/>
      <c r="OUE2344" s="1359"/>
      <c r="OUF2344" s="1359"/>
      <c r="OUG2344" s="1359"/>
      <c r="OUH2344" s="1359"/>
      <c r="OUI2344" s="1359"/>
      <c r="OUJ2344" s="1359"/>
      <c r="OUK2344" s="1359"/>
      <c r="OUL2344" s="1359"/>
      <c r="OUM2344" s="1359"/>
      <c r="OUN2344" s="1359"/>
      <c r="OUO2344" s="1359"/>
      <c r="OUP2344" s="1359"/>
      <c r="OUQ2344" s="1359"/>
      <c r="OUR2344" s="1359"/>
      <c r="OUS2344" s="1359"/>
      <c r="OUT2344" s="1359"/>
      <c r="OUU2344" s="1359"/>
      <c r="OUV2344" s="1359"/>
      <c r="OUW2344" s="1359"/>
      <c r="OUX2344" s="1359"/>
      <c r="OUY2344" s="1359"/>
      <c r="OUZ2344" s="1359"/>
      <c r="OVA2344" s="1359"/>
      <c r="OVB2344" s="1359"/>
      <c r="OVC2344" s="1359"/>
      <c r="OVD2344" s="1359"/>
      <c r="OVE2344" s="1359"/>
      <c r="OVF2344" s="1359"/>
      <c r="OVG2344" s="1359"/>
      <c r="OVH2344" s="1359"/>
      <c r="OVI2344" s="1359"/>
      <c r="OVJ2344" s="1359"/>
      <c r="OVK2344" s="1359"/>
      <c r="OVL2344" s="1359"/>
      <c r="OVM2344" s="1359"/>
      <c r="OVN2344" s="1359"/>
      <c r="OVO2344" s="1359"/>
      <c r="OVP2344" s="1359"/>
      <c r="OVQ2344" s="1359"/>
      <c r="OVR2344" s="1359"/>
      <c r="OVS2344" s="1359"/>
      <c r="OVT2344" s="1359"/>
      <c r="OVU2344" s="1359"/>
      <c r="OVV2344" s="1359"/>
      <c r="OVW2344" s="1359"/>
      <c r="OVX2344" s="1359"/>
      <c r="OVY2344" s="1359"/>
      <c r="OVZ2344" s="1359"/>
      <c r="OWA2344" s="1359"/>
      <c r="OWB2344" s="1359"/>
      <c r="OWC2344" s="1359"/>
      <c r="OWD2344" s="1359"/>
      <c r="OWE2344" s="1359"/>
      <c r="OWF2344" s="1359"/>
      <c r="OWG2344" s="1359"/>
      <c r="OWH2344" s="1359"/>
      <c r="OWI2344" s="1359"/>
      <c r="OWJ2344" s="1359"/>
      <c r="OWK2344" s="1359"/>
      <c r="OWL2344" s="1359"/>
      <c r="OWM2344" s="1359"/>
      <c r="OWN2344" s="1359"/>
      <c r="OWO2344" s="1359"/>
      <c r="OWP2344" s="1359"/>
      <c r="OWQ2344" s="1359"/>
      <c r="OWR2344" s="1359"/>
      <c r="OWS2344" s="1359"/>
      <c r="OWT2344" s="1359"/>
      <c r="OWU2344" s="1359"/>
      <c r="OWV2344" s="1359"/>
      <c r="OWW2344" s="1359"/>
      <c r="OWX2344" s="1359"/>
      <c r="OWY2344" s="1359"/>
      <c r="OWZ2344" s="1359"/>
      <c r="OXA2344" s="1359"/>
      <c r="OXB2344" s="1359"/>
      <c r="OXC2344" s="1359"/>
      <c r="OXD2344" s="1359"/>
      <c r="OXE2344" s="1359"/>
      <c r="OXF2344" s="1359"/>
      <c r="OXG2344" s="1359"/>
      <c r="OXH2344" s="1359"/>
      <c r="OXI2344" s="1359"/>
      <c r="OXJ2344" s="1359"/>
      <c r="OXK2344" s="1359"/>
      <c r="OXL2344" s="1359"/>
      <c r="OXM2344" s="1359"/>
      <c r="OXN2344" s="1359"/>
      <c r="OXO2344" s="1359"/>
      <c r="OXP2344" s="1359"/>
      <c r="OXQ2344" s="1359"/>
      <c r="OXR2344" s="1359"/>
      <c r="OXS2344" s="1359"/>
      <c r="OXT2344" s="1359"/>
      <c r="OXU2344" s="1359"/>
      <c r="OXV2344" s="1359"/>
      <c r="OXW2344" s="1359"/>
      <c r="OXX2344" s="1359"/>
      <c r="OXY2344" s="1359"/>
      <c r="OXZ2344" s="1359"/>
      <c r="OYA2344" s="1359"/>
      <c r="OYB2344" s="1359"/>
      <c r="OYC2344" s="1359"/>
      <c r="OYD2344" s="1359"/>
      <c r="OYE2344" s="1359"/>
      <c r="OYF2344" s="1359"/>
      <c r="OYG2344" s="1359"/>
      <c r="OYH2344" s="1359"/>
      <c r="OYI2344" s="1359"/>
      <c r="OYJ2344" s="1359"/>
      <c r="OYK2344" s="1359"/>
      <c r="OYL2344" s="1359"/>
      <c r="OYM2344" s="1359"/>
      <c r="OYN2344" s="1359"/>
      <c r="OYO2344" s="1359"/>
      <c r="OYP2344" s="1359"/>
      <c r="OYQ2344" s="1359"/>
      <c r="OYR2344" s="1359"/>
      <c r="OYS2344" s="1359"/>
      <c r="OYT2344" s="1359"/>
      <c r="OYU2344" s="1359"/>
      <c r="OYV2344" s="1359"/>
      <c r="OYW2344" s="1359"/>
      <c r="OYX2344" s="1359"/>
      <c r="OYY2344" s="1359"/>
      <c r="OYZ2344" s="1359"/>
      <c r="OZA2344" s="1359"/>
      <c r="OZB2344" s="1359"/>
      <c r="OZC2344" s="1359"/>
      <c r="OZD2344" s="1359"/>
      <c r="OZE2344" s="1359"/>
      <c r="OZF2344" s="1359"/>
      <c r="OZG2344" s="1359"/>
      <c r="OZH2344" s="1359"/>
      <c r="OZI2344" s="1359"/>
      <c r="OZJ2344" s="1359"/>
      <c r="OZK2344" s="1359"/>
      <c r="OZL2344" s="1359"/>
      <c r="OZM2344" s="1359"/>
      <c r="OZN2344" s="1359"/>
      <c r="OZO2344" s="1359"/>
      <c r="OZP2344" s="1359"/>
      <c r="OZQ2344" s="1359"/>
      <c r="OZR2344" s="1359"/>
      <c r="OZS2344" s="1359"/>
      <c r="OZT2344" s="1359"/>
      <c r="OZU2344" s="1359"/>
      <c r="OZV2344" s="1359"/>
      <c r="OZW2344" s="1359"/>
      <c r="OZX2344" s="1359"/>
      <c r="OZY2344" s="1359"/>
      <c r="OZZ2344" s="1359"/>
      <c r="PAA2344" s="1359"/>
      <c r="PAB2344" s="1359"/>
      <c r="PAC2344" s="1359"/>
      <c r="PAD2344" s="1359"/>
      <c r="PAE2344" s="1359"/>
      <c r="PAF2344" s="1359"/>
      <c r="PAG2344" s="1359"/>
      <c r="PAH2344" s="1359"/>
      <c r="PAI2344" s="1359"/>
      <c r="PAJ2344" s="1359"/>
      <c r="PAK2344" s="1359"/>
      <c r="PAL2344" s="1359"/>
      <c r="PAM2344" s="1359"/>
      <c r="PAN2344" s="1359"/>
      <c r="PAO2344" s="1359"/>
      <c r="PAP2344" s="1359"/>
      <c r="PAQ2344" s="1359"/>
      <c r="PAR2344" s="1359"/>
      <c r="PAS2344" s="1359"/>
      <c r="PAT2344" s="1359"/>
      <c r="PAU2344" s="1359"/>
      <c r="PAV2344" s="1359"/>
      <c r="PAW2344" s="1359"/>
      <c r="PAX2344" s="1359"/>
      <c r="PAY2344" s="1359"/>
      <c r="PAZ2344" s="1359"/>
      <c r="PBA2344" s="1359"/>
      <c r="PBB2344" s="1359"/>
      <c r="PBC2344" s="1359"/>
      <c r="PBD2344" s="1359"/>
      <c r="PBE2344" s="1359"/>
      <c r="PBF2344" s="1359"/>
      <c r="PBG2344" s="1359"/>
      <c r="PBH2344" s="1359"/>
      <c r="PBI2344" s="1359"/>
      <c r="PBJ2344" s="1359"/>
      <c r="PBK2344" s="1359"/>
      <c r="PBL2344" s="1359"/>
      <c r="PBM2344" s="1359"/>
      <c r="PBN2344" s="1359"/>
      <c r="PBO2344" s="1359"/>
      <c r="PBP2344" s="1359"/>
      <c r="PBQ2344" s="1359"/>
      <c r="PBR2344" s="1359"/>
      <c r="PBS2344" s="1359"/>
      <c r="PBT2344" s="1359"/>
      <c r="PBU2344" s="1359"/>
      <c r="PBV2344" s="1359"/>
      <c r="PBW2344" s="1359"/>
      <c r="PBX2344" s="1359"/>
      <c r="PBY2344" s="1359"/>
      <c r="PBZ2344" s="1359"/>
      <c r="PCA2344" s="1359"/>
      <c r="PCB2344" s="1359"/>
      <c r="PCC2344" s="1359"/>
      <c r="PCD2344" s="1359"/>
      <c r="PCE2344" s="1359"/>
      <c r="PCF2344" s="1359"/>
      <c r="PCG2344" s="1359"/>
      <c r="PCH2344" s="1359"/>
      <c r="PCI2344" s="1359"/>
      <c r="PCJ2344" s="1359"/>
      <c r="PCK2344" s="1359"/>
      <c r="PCL2344" s="1359"/>
      <c r="PCM2344" s="1359"/>
      <c r="PCN2344" s="1359"/>
      <c r="PCO2344" s="1359"/>
      <c r="PCP2344" s="1359"/>
      <c r="PCQ2344" s="1359"/>
      <c r="PCR2344" s="1359"/>
      <c r="PCS2344" s="1359"/>
      <c r="PCT2344" s="1359"/>
      <c r="PCU2344" s="1359"/>
      <c r="PCV2344" s="1359"/>
      <c r="PCW2344" s="1359"/>
      <c r="PCX2344" s="1359"/>
      <c r="PCY2344" s="1359"/>
      <c r="PCZ2344" s="1359"/>
      <c r="PDA2344" s="1359"/>
      <c r="PDB2344" s="1359"/>
      <c r="PDC2344" s="1359"/>
      <c r="PDD2344" s="1359"/>
      <c r="PDE2344" s="1359"/>
      <c r="PDF2344" s="1359"/>
      <c r="PDG2344" s="1359"/>
      <c r="PDH2344" s="1359"/>
      <c r="PDI2344" s="1359"/>
      <c r="PDJ2344" s="1359"/>
      <c r="PDK2344" s="1359"/>
      <c r="PDL2344" s="1359"/>
      <c r="PDM2344" s="1359"/>
      <c r="PDN2344" s="1359"/>
      <c r="PDO2344" s="1359"/>
      <c r="PDP2344" s="1359"/>
      <c r="PDQ2344" s="1359"/>
      <c r="PDR2344" s="1359"/>
      <c r="PDS2344" s="1359"/>
      <c r="PDT2344" s="1359"/>
      <c r="PDU2344" s="1359"/>
      <c r="PDV2344" s="1359"/>
      <c r="PDW2344" s="1359"/>
      <c r="PDX2344" s="1359"/>
      <c r="PDY2344" s="1359"/>
      <c r="PDZ2344" s="1359"/>
      <c r="PEA2344" s="1359"/>
      <c r="PEB2344" s="1359"/>
      <c r="PEC2344" s="1359"/>
      <c r="PED2344" s="1359"/>
      <c r="PEE2344" s="1359"/>
      <c r="PEF2344" s="1359"/>
      <c r="PEG2344" s="1359"/>
      <c r="PEH2344" s="1359"/>
      <c r="PEI2344" s="1359"/>
      <c r="PEJ2344" s="1359"/>
      <c r="PEK2344" s="1359"/>
      <c r="PEL2344" s="1359"/>
      <c r="PEM2344" s="1359"/>
      <c r="PEN2344" s="1359"/>
      <c r="PEO2344" s="1359"/>
      <c r="PEP2344" s="1359"/>
      <c r="PEQ2344" s="1359"/>
      <c r="PER2344" s="1359"/>
      <c r="PES2344" s="1359"/>
      <c r="PET2344" s="1359"/>
      <c r="PEU2344" s="1359"/>
      <c r="PEV2344" s="1359"/>
      <c r="PEW2344" s="1359"/>
      <c r="PEX2344" s="1359"/>
      <c r="PEY2344" s="1359"/>
      <c r="PEZ2344" s="1359"/>
      <c r="PFA2344" s="1359"/>
      <c r="PFB2344" s="1359"/>
      <c r="PFC2344" s="1359"/>
      <c r="PFD2344" s="1359"/>
      <c r="PFE2344" s="1359"/>
      <c r="PFF2344" s="1359"/>
      <c r="PFG2344" s="1359"/>
      <c r="PFH2344" s="1359"/>
      <c r="PFI2344" s="1359"/>
      <c r="PFJ2344" s="1359"/>
      <c r="PFK2344" s="1359"/>
      <c r="PFL2344" s="1359"/>
      <c r="PFM2344" s="1359"/>
      <c r="PFN2344" s="1359"/>
      <c r="PFO2344" s="1359"/>
      <c r="PFP2344" s="1359"/>
      <c r="PFQ2344" s="1359"/>
      <c r="PFR2344" s="1359"/>
      <c r="PFS2344" s="1359"/>
      <c r="PFT2344" s="1359"/>
      <c r="PFU2344" s="1359"/>
      <c r="PFV2344" s="1359"/>
      <c r="PFW2344" s="1359"/>
      <c r="PFX2344" s="1359"/>
      <c r="PFY2344" s="1359"/>
      <c r="PFZ2344" s="1359"/>
      <c r="PGA2344" s="1359"/>
      <c r="PGB2344" s="1359"/>
      <c r="PGC2344" s="1359"/>
      <c r="PGD2344" s="1359"/>
      <c r="PGE2344" s="1359"/>
      <c r="PGF2344" s="1359"/>
      <c r="PGG2344" s="1359"/>
      <c r="PGH2344" s="1359"/>
      <c r="PGI2344" s="1359"/>
      <c r="PGJ2344" s="1359"/>
      <c r="PGK2344" s="1359"/>
      <c r="PGL2344" s="1359"/>
      <c r="PGM2344" s="1359"/>
      <c r="PGN2344" s="1359"/>
      <c r="PGO2344" s="1359"/>
      <c r="PGP2344" s="1359"/>
      <c r="PGQ2344" s="1359"/>
      <c r="PGR2344" s="1359"/>
      <c r="PGS2344" s="1359"/>
      <c r="PGT2344" s="1359"/>
      <c r="PGU2344" s="1359"/>
      <c r="PGV2344" s="1359"/>
      <c r="PGW2344" s="1359"/>
      <c r="PGX2344" s="1359"/>
      <c r="PGY2344" s="1359"/>
      <c r="PGZ2344" s="1359"/>
      <c r="PHA2344" s="1359"/>
      <c r="PHB2344" s="1359"/>
      <c r="PHC2344" s="1359"/>
      <c r="PHD2344" s="1359"/>
      <c r="PHE2344" s="1359"/>
      <c r="PHF2344" s="1359"/>
      <c r="PHG2344" s="1359"/>
      <c r="PHH2344" s="1359"/>
      <c r="PHI2344" s="1359"/>
      <c r="PHJ2344" s="1359"/>
      <c r="PHK2344" s="1359"/>
      <c r="PHL2344" s="1359"/>
      <c r="PHM2344" s="1359"/>
      <c r="PHN2344" s="1359"/>
      <c r="PHO2344" s="1359"/>
      <c r="PHP2344" s="1359"/>
      <c r="PHQ2344" s="1359"/>
      <c r="PHR2344" s="1359"/>
      <c r="PHS2344" s="1359"/>
      <c r="PHT2344" s="1359"/>
      <c r="PHU2344" s="1359"/>
      <c r="PHV2344" s="1359"/>
      <c r="PHW2344" s="1359"/>
      <c r="PHX2344" s="1359"/>
      <c r="PHY2344" s="1359"/>
      <c r="PHZ2344" s="1359"/>
      <c r="PIA2344" s="1359"/>
      <c r="PIB2344" s="1359"/>
      <c r="PIC2344" s="1359"/>
      <c r="PID2344" s="1359"/>
      <c r="PIE2344" s="1359"/>
      <c r="PIF2344" s="1359"/>
      <c r="PIG2344" s="1359"/>
      <c r="PIH2344" s="1359"/>
      <c r="PII2344" s="1359"/>
      <c r="PIJ2344" s="1359"/>
      <c r="PIK2344" s="1359"/>
      <c r="PIL2344" s="1359"/>
      <c r="PIM2344" s="1359"/>
      <c r="PIN2344" s="1359"/>
      <c r="PIO2344" s="1359"/>
      <c r="PIP2344" s="1359"/>
      <c r="PIQ2344" s="1359"/>
      <c r="PIR2344" s="1359"/>
      <c r="PIS2344" s="1359"/>
      <c r="PIT2344" s="1359"/>
      <c r="PIU2344" s="1359"/>
      <c r="PIV2344" s="1359"/>
      <c r="PIW2344" s="1359"/>
      <c r="PIX2344" s="1359"/>
      <c r="PIY2344" s="1359"/>
      <c r="PIZ2344" s="1359"/>
      <c r="PJA2344" s="1359"/>
      <c r="PJB2344" s="1359"/>
      <c r="PJC2344" s="1359"/>
      <c r="PJD2344" s="1359"/>
      <c r="PJE2344" s="1359"/>
      <c r="PJF2344" s="1359"/>
      <c r="PJG2344" s="1359"/>
      <c r="PJH2344" s="1359"/>
      <c r="PJI2344" s="1359"/>
      <c r="PJJ2344" s="1359"/>
      <c r="PJK2344" s="1359"/>
      <c r="PJL2344" s="1359"/>
      <c r="PJM2344" s="1359"/>
      <c r="PJN2344" s="1359"/>
      <c r="PJO2344" s="1359"/>
      <c r="PJP2344" s="1359"/>
      <c r="PJQ2344" s="1359"/>
      <c r="PJR2344" s="1359"/>
      <c r="PJS2344" s="1359"/>
      <c r="PJT2344" s="1359"/>
      <c r="PJU2344" s="1359"/>
      <c r="PJV2344" s="1359"/>
      <c r="PJW2344" s="1359"/>
      <c r="PJX2344" s="1359"/>
      <c r="PJY2344" s="1359"/>
      <c r="PJZ2344" s="1359"/>
      <c r="PKA2344" s="1359"/>
      <c r="PKB2344" s="1359"/>
      <c r="PKC2344" s="1359"/>
      <c r="PKD2344" s="1359"/>
      <c r="PKE2344" s="1359"/>
      <c r="PKF2344" s="1359"/>
      <c r="PKG2344" s="1359"/>
      <c r="PKH2344" s="1359"/>
      <c r="PKI2344" s="1359"/>
      <c r="PKJ2344" s="1359"/>
      <c r="PKK2344" s="1359"/>
      <c r="PKL2344" s="1359"/>
      <c r="PKM2344" s="1359"/>
      <c r="PKN2344" s="1359"/>
      <c r="PKO2344" s="1359"/>
      <c r="PKP2344" s="1359"/>
      <c r="PKQ2344" s="1359"/>
      <c r="PKR2344" s="1359"/>
      <c r="PKS2344" s="1359"/>
      <c r="PKT2344" s="1359"/>
      <c r="PKU2344" s="1359"/>
      <c r="PKV2344" s="1359"/>
      <c r="PKW2344" s="1359"/>
      <c r="PKX2344" s="1359"/>
      <c r="PKY2344" s="1359"/>
      <c r="PKZ2344" s="1359"/>
      <c r="PLA2344" s="1359"/>
      <c r="PLB2344" s="1359"/>
      <c r="PLC2344" s="1359"/>
      <c r="PLD2344" s="1359"/>
      <c r="PLE2344" s="1359"/>
      <c r="PLF2344" s="1359"/>
      <c r="PLG2344" s="1359"/>
      <c r="PLH2344" s="1359"/>
      <c r="PLI2344" s="1359"/>
      <c r="PLJ2344" s="1359"/>
      <c r="PLK2344" s="1359"/>
      <c r="PLL2344" s="1359"/>
      <c r="PLM2344" s="1359"/>
      <c r="PLN2344" s="1359"/>
      <c r="PLO2344" s="1359"/>
      <c r="PLP2344" s="1359"/>
      <c r="PLQ2344" s="1359"/>
      <c r="PLR2344" s="1359"/>
      <c r="PLS2344" s="1359"/>
      <c r="PLT2344" s="1359"/>
      <c r="PLU2344" s="1359"/>
      <c r="PLV2344" s="1359"/>
      <c r="PLW2344" s="1359"/>
      <c r="PLX2344" s="1359"/>
      <c r="PLY2344" s="1359"/>
      <c r="PLZ2344" s="1359"/>
      <c r="PMA2344" s="1359"/>
      <c r="PMB2344" s="1359"/>
      <c r="PMC2344" s="1359"/>
      <c r="PMD2344" s="1359"/>
      <c r="PME2344" s="1359"/>
      <c r="PMF2344" s="1359"/>
      <c r="PMG2344" s="1359"/>
      <c r="PMH2344" s="1359"/>
      <c r="PMI2344" s="1359"/>
      <c r="PMJ2344" s="1359"/>
      <c r="PMK2344" s="1359"/>
      <c r="PML2344" s="1359"/>
      <c r="PMM2344" s="1359"/>
      <c r="PMN2344" s="1359"/>
      <c r="PMO2344" s="1359"/>
      <c r="PMP2344" s="1359"/>
      <c r="PMQ2344" s="1359"/>
      <c r="PMR2344" s="1359"/>
      <c r="PMS2344" s="1359"/>
      <c r="PMT2344" s="1359"/>
      <c r="PMU2344" s="1359"/>
      <c r="PMV2344" s="1359"/>
      <c r="PMW2344" s="1359"/>
      <c r="PMX2344" s="1359"/>
      <c r="PMY2344" s="1359"/>
      <c r="PMZ2344" s="1359"/>
      <c r="PNA2344" s="1359"/>
      <c r="PNB2344" s="1359"/>
      <c r="PNC2344" s="1359"/>
      <c r="PND2344" s="1359"/>
      <c r="PNE2344" s="1359"/>
      <c r="PNF2344" s="1359"/>
      <c r="PNG2344" s="1359"/>
      <c r="PNH2344" s="1359"/>
      <c r="PNI2344" s="1359"/>
      <c r="PNJ2344" s="1359"/>
      <c r="PNK2344" s="1359"/>
      <c r="PNL2344" s="1359"/>
      <c r="PNM2344" s="1359"/>
      <c r="PNN2344" s="1359"/>
      <c r="PNO2344" s="1359"/>
      <c r="PNP2344" s="1359"/>
      <c r="PNQ2344" s="1359"/>
      <c r="PNR2344" s="1359"/>
      <c r="PNS2344" s="1359"/>
      <c r="PNT2344" s="1359"/>
      <c r="PNU2344" s="1359"/>
      <c r="PNV2344" s="1359"/>
      <c r="PNW2344" s="1359"/>
      <c r="PNX2344" s="1359"/>
      <c r="PNY2344" s="1359"/>
      <c r="PNZ2344" s="1359"/>
      <c r="POA2344" s="1359"/>
      <c r="POB2344" s="1359"/>
      <c r="POC2344" s="1359"/>
      <c r="POD2344" s="1359"/>
      <c r="POE2344" s="1359"/>
      <c r="POF2344" s="1359"/>
      <c r="POG2344" s="1359"/>
      <c r="POH2344" s="1359"/>
      <c r="POI2344" s="1359"/>
      <c r="POJ2344" s="1359"/>
      <c r="POK2344" s="1359"/>
      <c r="POL2344" s="1359"/>
      <c r="POM2344" s="1359"/>
      <c r="PON2344" s="1359"/>
      <c r="POO2344" s="1359"/>
      <c r="POP2344" s="1359"/>
      <c r="POQ2344" s="1359"/>
      <c r="POR2344" s="1359"/>
      <c r="POS2344" s="1359"/>
      <c r="POT2344" s="1359"/>
      <c r="POU2344" s="1359"/>
      <c r="POV2344" s="1359"/>
      <c r="POW2344" s="1359"/>
      <c r="POX2344" s="1359"/>
      <c r="POY2344" s="1359"/>
      <c r="POZ2344" s="1359"/>
      <c r="PPA2344" s="1359"/>
      <c r="PPB2344" s="1359"/>
      <c r="PPC2344" s="1359"/>
      <c r="PPD2344" s="1359"/>
      <c r="PPE2344" s="1359"/>
      <c r="PPF2344" s="1359"/>
      <c r="PPG2344" s="1359"/>
      <c r="PPH2344" s="1359"/>
      <c r="PPI2344" s="1359"/>
      <c r="PPJ2344" s="1359"/>
      <c r="PPK2344" s="1359"/>
      <c r="PPL2344" s="1359"/>
      <c r="PPM2344" s="1359"/>
      <c r="PPN2344" s="1359"/>
      <c r="PPO2344" s="1359"/>
      <c r="PPP2344" s="1359"/>
      <c r="PPQ2344" s="1359"/>
      <c r="PPR2344" s="1359"/>
      <c r="PPS2344" s="1359"/>
      <c r="PPT2344" s="1359"/>
      <c r="PPU2344" s="1359"/>
      <c r="PPV2344" s="1359"/>
      <c r="PPW2344" s="1359"/>
      <c r="PPX2344" s="1359"/>
      <c r="PPY2344" s="1359"/>
      <c r="PPZ2344" s="1359"/>
      <c r="PQA2344" s="1359"/>
      <c r="PQB2344" s="1359"/>
      <c r="PQC2344" s="1359"/>
      <c r="PQD2344" s="1359"/>
      <c r="PQE2344" s="1359"/>
      <c r="PQF2344" s="1359"/>
      <c r="PQG2344" s="1359"/>
      <c r="PQH2344" s="1359"/>
      <c r="PQI2344" s="1359"/>
      <c r="PQJ2344" s="1359"/>
      <c r="PQK2344" s="1359"/>
      <c r="PQL2344" s="1359"/>
      <c r="PQM2344" s="1359"/>
      <c r="PQN2344" s="1359"/>
      <c r="PQO2344" s="1359"/>
      <c r="PQP2344" s="1359"/>
      <c r="PQQ2344" s="1359"/>
      <c r="PQR2344" s="1359"/>
      <c r="PQS2344" s="1359"/>
      <c r="PQT2344" s="1359"/>
      <c r="PQU2344" s="1359"/>
      <c r="PQV2344" s="1359"/>
      <c r="PQW2344" s="1359"/>
      <c r="PQX2344" s="1359"/>
      <c r="PQY2344" s="1359"/>
      <c r="PQZ2344" s="1359"/>
      <c r="PRA2344" s="1359"/>
      <c r="PRB2344" s="1359"/>
      <c r="PRC2344" s="1359"/>
      <c r="PRD2344" s="1359"/>
      <c r="PRE2344" s="1359"/>
      <c r="PRF2344" s="1359"/>
      <c r="PRG2344" s="1359"/>
      <c r="PRH2344" s="1359"/>
      <c r="PRI2344" s="1359"/>
      <c r="PRJ2344" s="1359"/>
      <c r="PRK2344" s="1359"/>
      <c r="PRL2344" s="1359"/>
      <c r="PRM2344" s="1359"/>
      <c r="PRN2344" s="1359"/>
      <c r="PRO2344" s="1359"/>
      <c r="PRP2344" s="1359"/>
      <c r="PRQ2344" s="1359"/>
      <c r="PRR2344" s="1359"/>
      <c r="PRS2344" s="1359"/>
      <c r="PRT2344" s="1359"/>
      <c r="PRU2344" s="1359"/>
      <c r="PRV2344" s="1359"/>
      <c r="PRW2344" s="1359"/>
      <c r="PRX2344" s="1359"/>
      <c r="PRY2344" s="1359"/>
      <c r="PRZ2344" s="1359"/>
      <c r="PSA2344" s="1359"/>
      <c r="PSB2344" s="1359"/>
      <c r="PSC2344" s="1359"/>
      <c r="PSD2344" s="1359"/>
      <c r="PSE2344" s="1359"/>
      <c r="PSF2344" s="1359"/>
      <c r="PSG2344" s="1359"/>
      <c r="PSH2344" s="1359"/>
      <c r="PSI2344" s="1359"/>
      <c r="PSJ2344" s="1359"/>
      <c r="PSK2344" s="1359"/>
      <c r="PSL2344" s="1359"/>
      <c r="PSM2344" s="1359"/>
      <c r="PSN2344" s="1359"/>
      <c r="PSO2344" s="1359"/>
      <c r="PSP2344" s="1359"/>
      <c r="PSQ2344" s="1359"/>
      <c r="PSR2344" s="1359"/>
      <c r="PSS2344" s="1359"/>
      <c r="PST2344" s="1359"/>
      <c r="PSU2344" s="1359"/>
      <c r="PSV2344" s="1359"/>
      <c r="PSW2344" s="1359"/>
      <c r="PSX2344" s="1359"/>
      <c r="PSY2344" s="1359"/>
      <c r="PSZ2344" s="1359"/>
      <c r="PTA2344" s="1359"/>
      <c r="PTB2344" s="1359"/>
      <c r="PTC2344" s="1359"/>
      <c r="PTD2344" s="1359"/>
      <c r="PTE2344" s="1359"/>
      <c r="PTF2344" s="1359"/>
      <c r="PTG2344" s="1359"/>
      <c r="PTH2344" s="1359"/>
      <c r="PTI2344" s="1359"/>
      <c r="PTJ2344" s="1359"/>
      <c r="PTK2344" s="1359"/>
      <c r="PTL2344" s="1359"/>
      <c r="PTM2344" s="1359"/>
      <c r="PTN2344" s="1359"/>
      <c r="PTO2344" s="1359"/>
      <c r="PTP2344" s="1359"/>
      <c r="PTQ2344" s="1359"/>
      <c r="PTR2344" s="1359"/>
      <c r="PTS2344" s="1359"/>
      <c r="PTT2344" s="1359"/>
      <c r="PTU2344" s="1359"/>
      <c r="PTV2344" s="1359"/>
      <c r="PTW2344" s="1359"/>
      <c r="PTX2344" s="1359"/>
      <c r="PTY2344" s="1359"/>
      <c r="PTZ2344" s="1359"/>
      <c r="PUA2344" s="1359"/>
      <c r="PUB2344" s="1359"/>
      <c r="PUC2344" s="1359"/>
      <c r="PUD2344" s="1359"/>
      <c r="PUE2344" s="1359"/>
      <c r="PUF2344" s="1359"/>
      <c r="PUG2344" s="1359"/>
      <c r="PUH2344" s="1359"/>
      <c r="PUI2344" s="1359"/>
      <c r="PUJ2344" s="1359"/>
      <c r="PUK2344" s="1359"/>
      <c r="PUL2344" s="1359"/>
      <c r="PUM2344" s="1359"/>
      <c r="PUN2344" s="1359"/>
      <c r="PUO2344" s="1359"/>
      <c r="PUP2344" s="1359"/>
      <c r="PUQ2344" s="1359"/>
      <c r="PUR2344" s="1359"/>
      <c r="PUS2344" s="1359"/>
      <c r="PUT2344" s="1359"/>
      <c r="PUU2344" s="1359"/>
      <c r="PUV2344" s="1359"/>
      <c r="PUW2344" s="1359"/>
      <c r="PUX2344" s="1359"/>
      <c r="PUY2344" s="1359"/>
      <c r="PUZ2344" s="1359"/>
      <c r="PVA2344" s="1359"/>
      <c r="PVB2344" s="1359"/>
      <c r="PVC2344" s="1359"/>
      <c r="PVD2344" s="1359"/>
      <c r="PVE2344" s="1359"/>
      <c r="PVF2344" s="1359"/>
      <c r="PVG2344" s="1359"/>
      <c r="PVH2344" s="1359"/>
      <c r="PVI2344" s="1359"/>
      <c r="PVJ2344" s="1359"/>
      <c r="PVK2344" s="1359"/>
      <c r="PVL2344" s="1359"/>
      <c r="PVM2344" s="1359"/>
      <c r="PVN2344" s="1359"/>
      <c r="PVO2344" s="1359"/>
      <c r="PVP2344" s="1359"/>
      <c r="PVQ2344" s="1359"/>
      <c r="PVR2344" s="1359"/>
      <c r="PVS2344" s="1359"/>
      <c r="PVT2344" s="1359"/>
      <c r="PVU2344" s="1359"/>
      <c r="PVV2344" s="1359"/>
      <c r="PVW2344" s="1359"/>
      <c r="PVX2344" s="1359"/>
      <c r="PVY2344" s="1359"/>
      <c r="PVZ2344" s="1359"/>
      <c r="PWA2344" s="1359"/>
      <c r="PWB2344" s="1359"/>
      <c r="PWC2344" s="1359"/>
      <c r="PWD2344" s="1359"/>
      <c r="PWE2344" s="1359"/>
      <c r="PWF2344" s="1359"/>
      <c r="PWG2344" s="1359"/>
      <c r="PWH2344" s="1359"/>
      <c r="PWI2344" s="1359"/>
      <c r="PWJ2344" s="1359"/>
      <c r="PWK2344" s="1359"/>
      <c r="PWL2344" s="1359"/>
      <c r="PWM2344" s="1359"/>
      <c r="PWN2344" s="1359"/>
      <c r="PWO2344" s="1359"/>
      <c r="PWP2344" s="1359"/>
      <c r="PWQ2344" s="1359"/>
      <c r="PWR2344" s="1359"/>
      <c r="PWS2344" s="1359"/>
      <c r="PWT2344" s="1359"/>
      <c r="PWU2344" s="1359"/>
      <c r="PWV2344" s="1359"/>
      <c r="PWW2344" s="1359"/>
      <c r="PWX2344" s="1359"/>
      <c r="PWY2344" s="1359"/>
      <c r="PWZ2344" s="1359"/>
      <c r="PXA2344" s="1359"/>
      <c r="PXB2344" s="1359"/>
      <c r="PXC2344" s="1359"/>
      <c r="PXD2344" s="1359"/>
      <c r="PXE2344" s="1359"/>
      <c r="PXF2344" s="1359"/>
      <c r="PXG2344" s="1359"/>
      <c r="PXH2344" s="1359"/>
      <c r="PXI2344" s="1359"/>
      <c r="PXJ2344" s="1359"/>
      <c r="PXK2344" s="1359"/>
      <c r="PXL2344" s="1359"/>
      <c r="PXM2344" s="1359"/>
      <c r="PXN2344" s="1359"/>
      <c r="PXO2344" s="1359"/>
      <c r="PXP2344" s="1359"/>
      <c r="PXQ2344" s="1359"/>
      <c r="PXR2344" s="1359"/>
      <c r="PXS2344" s="1359"/>
      <c r="PXT2344" s="1359"/>
      <c r="PXU2344" s="1359"/>
      <c r="PXV2344" s="1359"/>
      <c r="PXW2344" s="1359"/>
      <c r="PXX2344" s="1359"/>
      <c r="PXY2344" s="1359"/>
      <c r="PXZ2344" s="1359"/>
      <c r="PYA2344" s="1359"/>
      <c r="PYB2344" s="1359"/>
      <c r="PYC2344" s="1359"/>
      <c r="PYD2344" s="1359"/>
      <c r="PYE2344" s="1359"/>
      <c r="PYF2344" s="1359"/>
      <c r="PYG2344" s="1359"/>
      <c r="PYH2344" s="1359"/>
      <c r="PYI2344" s="1359"/>
      <c r="PYJ2344" s="1359"/>
      <c r="PYK2344" s="1359"/>
      <c r="PYL2344" s="1359"/>
      <c r="PYM2344" s="1359"/>
      <c r="PYN2344" s="1359"/>
      <c r="PYO2344" s="1359"/>
      <c r="PYP2344" s="1359"/>
      <c r="PYQ2344" s="1359"/>
      <c r="PYR2344" s="1359"/>
      <c r="PYS2344" s="1359"/>
      <c r="PYT2344" s="1359"/>
      <c r="PYU2344" s="1359"/>
      <c r="PYV2344" s="1359"/>
      <c r="PYW2344" s="1359"/>
      <c r="PYX2344" s="1359"/>
      <c r="PYY2344" s="1359"/>
      <c r="PYZ2344" s="1359"/>
      <c r="PZA2344" s="1359"/>
      <c r="PZB2344" s="1359"/>
      <c r="PZC2344" s="1359"/>
      <c r="PZD2344" s="1359"/>
      <c r="PZE2344" s="1359"/>
      <c r="PZF2344" s="1359"/>
      <c r="PZG2344" s="1359"/>
      <c r="PZH2344" s="1359"/>
      <c r="PZI2344" s="1359"/>
      <c r="PZJ2344" s="1359"/>
      <c r="PZK2344" s="1359"/>
      <c r="PZL2344" s="1359"/>
      <c r="PZM2344" s="1359"/>
      <c r="PZN2344" s="1359"/>
      <c r="PZO2344" s="1359"/>
      <c r="PZP2344" s="1359"/>
      <c r="PZQ2344" s="1359"/>
      <c r="PZR2344" s="1359"/>
      <c r="PZS2344" s="1359"/>
      <c r="PZT2344" s="1359"/>
      <c r="PZU2344" s="1359"/>
      <c r="PZV2344" s="1359"/>
      <c r="PZW2344" s="1359"/>
      <c r="PZX2344" s="1359"/>
      <c r="PZY2344" s="1359"/>
      <c r="PZZ2344" s="1359"/>
      <c r="QAA2344" s="1359"/>
      <c r="QAB2344" s="1359"/>
      <c r="QAC2344" s="1359"/>
      <c r="QAD2344" s="1359"/>
      <c r="QAE2344" s="1359"/>
      <c r="QAF2344" s="1359"/>
      <c r="QAG2344" s="1359"/>
      <c r="QAH2344" s="1359"/>
      <c r="QAI2344" s="1359"/>
      <c r="QAJ2344" s="1359"/>
      <c r="QAK2344" s="1359"/>
      <c r="QAL2344" s="1359"/>
      <c r="QAM2344" s="1359"/>
      <c r="QAN2344" s="1359"/>
      <c r="QAO2344" s="1359"/>
      <c r="QAP2344" s="1359"/>
      <c r="QAQ2344" s="1359"/>
      <c r="QAR2344" s="1359"/>
      <c r="QAS2344" s="1359"/>
      <c r="QAT2344" s="1359"/>
      <c r="QAU2344" s="1359"/>
      <c r="QAV2344" s="1359"/>
      <c r="QAW2344" s="1359"/>
      <c r="QAX2344" s="1359"/>
      <c r="QAY2344" s="1359"/>
      <c r="QAZ2344" s="1359"/>
      <c r="QBA2344" s="1359"/>
      <c r="QBB2344" s="1359"/>
      <c r="QBC2344" s="1359"/>
      <c r="QBD2344" s="1359"/>
      <c r="QBE2344" s="1359"/>
      <c r="QBF2344" s="1359"/>
      <c r="QBG2344" s="1359"/>
      <c r="QBH2344" s="1359"/>
      <c r="QBI2344" s="1359"/>
      <c r="QBJ2344" s="1359"/>
      <c r="QBK2344" s="1359"/>
      <c r="QBL2344" s="1359"/>
      <c r="QBM2344" s="1359"/>
      <c r="QBN2344" s="1359"/>
      <c r="QBO2344" s="1359"/>
      <c r="QBP2344" s="1359"/>
      <c r="QBQ2344" s="1359"/>
      <c r="QBR2344" s="1359"/>
      <c r="QBS2344" s="1359"/>
      <c r="QBT2344" s="1359"/>
      <c r="QBU2344" s="1359"/>
      <c r="QBV2344" s="1359"/>
      <c r="QBW2344" s="1359"/>
      <c r="QBX2344" s="1359"/>
      <c r="QBY2344" s="1359"/>
      <c r="QBZ2344" s="1359"/>
      <c r="QCA2344" s="1359"/>
      <c r="QCB2344" s="1359"/>
      <c r="QCC2344" s="1359"/>
      <c r="QCD2344" s="1359"/>
      <c r="QCE2344" s="1359"/>
      <c r="QCF2344" s="1359"/>
      <c r="QCG2344" s="1359"/>
      <c r="QCH2344" s="1359"/>
      <c r="QCI2344" s="1359"/>
      <c r="QCJ2344" s="1359"/>
      <c r="QCK2344" s="1359"/>
      <c r="QCL2344" s="1359"/>
      <c r="QCM2344" s="1359"/>
      <c r="QCN2344" s="1359"/>
      <c r="QCO2344" s="1359"/>
      <c r="QCP2344" s="1359"/>
      <c r="QCQ2344" s="1359"/>
      <c r="QCR2344" s="1359"/>
      <c r="QCS2344" s="1359"/>
      <c r="QCT2344" s="1359"/>
      <c r="QCU2344" s="1359"/>
      <c r="QCV2344" s="1359"/>
      <c r="QCW2344" s="1359"/>
      <c r="QCX2344" s="1359"/>
      <c r="QCY2344" s="1359"/>
      <c r="QCZ2344" s="1359"/>
      <c r="QDA2344" s="1359"/>
      <c r="QDB2344" s="1359"/>
      <c r="QDC2344" s="1359"/>
      <c r="QDD2344" s="1359"/>
      <c r="QDE2344" s="1359"/>
      <c r="QDF2344" s="1359"/>
      <c r="QDG2344" s="1359"/>
      <c r="QDH2344" s="1359"/>
      <c r="QDI2344" s="1359"/>
      <c r="QDJ2344" s="1359"/>
      <c r="QDK2344" s="1359"/>
      <c r="QDL2344" s="1359"/>
      <c r="QDM2344" s="1359"/>
      <c r="QDN2344" s="1359"/>
      <c r="QDO2344" s="1359"/>
      <c r="QDP2344" s="1359"/>
      <c r="QDQ2344" s="1359"/>
      <c r="QDR2344" s="1359"/>
      <c r="QDS2344" s="1359"/>
      <c r="QDT2344" s="1359"/>
      <c r="QDU2344" s="1359"/>
      <c r="QDV2344" s="1359"/>
      <c r="QDW2344" s="1359"/>
      <c r="QDX2344" s="1359"/>
      <c r="QDY2344" s="1359"/>
      <c r="QDZ2344" s="1359"/>
      <c r="QEA2344" s="1359"/>
      <c r="QEB2344" s="1359"/>
      <c r="QEC2344" s="1359"/>
      <c r="QED2344" s="1359"/>
      <c r="QEE2344" s="1359"/>
      <c r="QEF2344" s="1359"/>
      <c r="QEG2344" s="1359"/>
      <c r="QEH2344" s="1359"/>
      <c r="QEI2344" s="1359"/>
      <c r="QEJ2344" s="1359"/>
      <c r="QEK2344" s="1359"/>
      <c r="QEL2344" s="1359"/>
      <c r="QEM2344" s="1359"/>
      <c r="QEN2344" s="1359"/>
      <c r="QEO2344" s="1359"/>
      <c r="QEP2344" s="1359"/>
      <c r="QEQ2344" s="1359"/>
      <c r="QER2344" s="1359"/>
      <c r="QES2344" s="1359"/>
      <c r="QET2344" s="1359"/>
      <c r="QEU2344" s="1359"/>
      <c r="QEV2344" s="1359"/>
      <c r="QEW2344" s="1359"/>
      <c r="QEX2344" s="1359"/>
      <c r="QEY2344" s="1359"/>
      <c r="QEZ2344" s="1359"/>
      <c r="QFA2344" s="1359"/>
      <c r="QFB2344" s="1359"/>
      <c r="QFC2344" s="1359"/>
      <c r="QFD2344" s="1359"/>
      <c r="QFE2344" s="1359"/>
      <c r="QFF2344" s="1359"/>
      <c r="QFG2344" s="1359"/>
      <c r="QFH2344" s="1359"/>
      <c r="QFI2344" s="1359"/>
      <c r="QFJ2344" s="1359"/>
      <c r="QFK2344" s="1359"/>
      <c r="QFL2344" s="1359"/>
      <c r="QFM2344" s="1359"/>
      <c r="QFN2344" s="1359"/>
      <c r="QFO2344" s="1359"/>
      <c r="QFP2344" s="1359"/>
      <c r="QFQ2344" s="1359"/>
      <c r="QFR2344" s="1359"/>
      <c r="QFS2344" s="1359"/>
      <c r="QFT2344" s="1359"/>
      <c r="QFU2344" s="1359"/>
      <c r="QFV2344" s="1359"/>
      <c r="QFW2344" s="1359"/>
      <c r="QFX2344" s="1359"/>
      <c r="QFY2344" s="1359"/>
      <c r="QFZ2344" s="1359"/>
      <c r="QGA2344" s="1359"/>
      <c r="QGB2344" s="1359"/>
      <c r="QGC2344" s="1359"/>
      <c r="QGD2344" s="1359"/>
      <c r="QGE2344" s="1359"/>
      <c r="QGF2344" s="1359"/>
      <c r="QGG2344" s="1359"/>
      <c r="QGH2344" s="1359"/>
      <c r="QGI2344" s="1359"/>
      <c r="QGJ2344" s="1359"/>
      <c r="QGK2344" s="1359"/>
      <c r="QGL2344" s="1359"/>
      <c r="QGM2344" s="1359"/>
      <c r="QGN2344" s="1359"/>
      <c r="QGO2344" s="1359"/>
      <c r="QGP2344" s="1359"/>
      <c r="QGQ2344" s="1359"/>
      <c r="QGR2344" s="1359"/>
      <c r="QGS2344" s="1359"/>
      <c r="QGT2344" s="1359"/>
      <c r="QGU2344" s="1359"/>
      <c r="QGV2344" s="1359"/>
      <c r="QGW2344" s="1359"/>
      <c r="QGX2344" s="1359"/>
      <c r="QGY2344" s="1359"/>
      <c r="QGZ2344" s="1359"/>
      <c r="QHA2344" s="1359"/>
      <c r="QHB2344" s="1359"/>
      <c r="QHC2344" s="1359"/>
      <c r="QHD2344" s="1359"/>
      <c r="QHE2344" s="1359"/>
      <c r="QHF2344" s="1359"/>
      <c r="QHG2344" s="1359"/>
      <c r="QHH2344" s="1359"/>
      <c r="QHI2344" s="1359"/>
      <c r="QHJ2344" s="1359"/>
      <c r="QHK2344" s="1359"/>
      <c r="QHL2344" s="1359"/>
      <c r="QHM2344" s="1359"/>
      <c r="QHN2344" s="1359"/>
      <c r="QHO2344" s="1359"/>
      <c r="QHP2344" s="1359"/>
      <c r="QHQ2344" s="1359"/>
      <c r="QHR2344" s="1359"/>
      <c r="QHS2344" s="1359"/>
      <c r="QHT2344" s="1359"/>
      <c r="QHU2344" s="1359"/>
      <c r="QHV2344" s="1359"/>
      <c r="QHW2344" s="1359"/>
      <c r="QHX2344" s="1359"/>
      <c r="QHY2344" s="1359"/>
      <c r="QHZ2344" s="1359"/>
      <c r="QIA2344" s="1359"/>
      <c r="QIB2344" s="1359"/>
      <c r="QIC2344" s="1359"/>
      <c r="QID2344" s="1359"/>
      <c r="QIE2344" s="1359"/>
      <c r="QIF2344" s="1359"/>
      <c r="QIG2344" s="1359"/>
      <c r="QIH2344" s="1359"/>
      <c r="QII2344" s="1359"/>
      <c r="QIJ2344" s="1359"/>
      <c r="QIK2344" s="1359"/>
      <c r="QIL2344" s="1359"/>
      <c r="QIM2344" s="1359"/>
      <c r="QIN2344" s="1359"/>
      <c r="QIO2344" s="1359"/>
      <c r="QIP2344" s="1359"/>
      <c r="QIQ2344" s="1359"/>
      <c r="QIR2344" s="1359"/>
      <c r="QIS2344" s="1359"/>
      <c r="QIT2344" s="1359"/>
      <c r="QIU2344" s="1359"/>
      <c r="QIV2344" s="1359"/>
      <c r="QIW2344" s="1359"/>
      <c r="QIX2344" s="1359"/>
      <c r="QIY2344" s="1359"/>
      <c r="QIZ2344" s="1359"/>
      <c r="QJA2344" s="1359"/>
      <c r="QJB2344" s="1359"/>
      <c r="QJC2344" s="1359"/>
      <c r="QJD2344" s="1359"/>
      <c r="QJE2344" s="1359"/>
      <c r="QJF2344" s="1359"/>
      <c r="QJG2344" s="1359"/>
      <c r="QJH2344" s="1359"/>
      <c r="QJI2344" s="1359"/>
      <c r="QJJ2344" s="1359"/>
      <c r="QJK2344" s="1359"/>
      <c r="QJL2344" s="1359"/>
      <c r="QJM2344" s="1359"/>
      <c r="QJN2344" s="1359"/>
      <c r="QJO2344" s="1359"/>
      <c r="QJP2344" s="1359"/>
      <c r="QJQ2344" s="1359"/>
      <c r="QJR2344" s="1359"/>
      <c r="QJS2344" s="1359"/>
      <c r="QJT2344" s="1359"/>
      <c r="QJU2344" s="1359"/>
      <c r="QJV2344" s="1359"/>
      <c r="QJW2344" s="1359"/>
      <c r="QJX2344" s="1359"/>
      <c r="QJY2344" s="1359"/>
      <c r="QJZ2344" s="1359"/>
      <c r="QKA2344" s="1359"/>
      <c r="QKB2344" s="1359"/>
      <c r="QKC2344" s="1359"/>
      <c r="QKD2344" s="1359"/>
      <c r="QKE2344" s="1359"/>
      <c r="QKF2344" s="1359"/>
      <c r="QKG2344" s="1359"/>
      <c r="QKH2344" s="1359"/>
      <c r="QKI2344" s="1359"/>
      <c r="QKJ2344" s="1359"/>
      <c r="QKK2344" s="1359"/>
      <c r="QKL2344" s="1359"/>
      <c r="QKM2344" s="1359"/>
      <c r="QKN2344" s="1359"/>
      <c r="QKO2344" s="1359"/>
      <c r="QKP2344" s="1359"/>
      <c r="QKQ2344" s="1359"/>
      <c r="QKR2344" s="1359"/>
      <c r="QKS2344" s="1359"/>
      <c r="QKT2344" s="1359"/>
      <c r="QKU2344" s="1359"/>
      <c r="QKV2344" s="1359"/>
      <c r="QKW2344" s="1359"/>
      <c r="QKX2344" s="1359"/>
      <c r="QKY2344" s="1359"/>
      <c r="QKZ2344" s="1359"/>
      <c r="QLA2344" s="1359"/>
      <c r="QLB2344" s="1359"/>
      <c r="QLC2344" s="1359"/>
      <c r="QLD2344" s="1359"/>
      <c r="QLE2344" s="1359"/>
      <c r="QLF2344" s="1359"/>
      <c r="QLG2344" s="1359"/>
      <c r="QLH2344" s="1359"/>
      <c r="QLI2344" s="1359"/>
      <c r="QLJ2344" s="1359"/>
      <c r="QLK2344" s="1359"/>
      <c r="QLL2344" s="1359"/>
      <c r="QLM2344" s="1359"/>
      <c r="QLN2344" s="1359"/>
      <c r="QLO2344" s="1359"/>
      <c r="QLP2344" s="1359"/>
      <c r="QLQ2344" s="1359"/>
      <c r="QLR2344" s="1359"/>
      <c r="QLS2344" s="1359"/>
      <c r="QLT2344" s="1359"/>
      <c r="QLU2344" s="1359"/>
      <c r="QLV2344" s="1359"/>
      <c r="QLW2344" s="1359"/>
      <c r="QLX2344" s="1359"/>
      <c r="QLY2344" s="1359"/>
      <c r="QLZ2344" s="1359"/>
      <c r="QMA2344" s="1359"/>
      <c r="QMB2344" s="1359"/>
      <c r="QMC2344" s="1359"/>
      <c r="QMD2344" s="1359"/>
      <c r="QME2344" s="1359"/>
      <c r="QMF2344" s="1359"/>
      <c r="QMG2344" s="1359"/>
      <c r="QMH2344" s="1359"/>
      <c r="QMI2344" s="1359"/>
      <c r="QMJ2344" s="1359"/>
      <c r="QMK2344" s="1359"/>
      <c r="QML2344" s="1359"/>
      <c r="QMM2344" s="1359"/>
      <c r="QMN2344" s="1359"/>
      <c r="QMO2344" s="1359"/>
      <c r="QMP2344" s="1359"/>
      <c r="QMQ2344" s="1359"/>
      <c r="QMR2344" s="1359"/>
      <c r="QMS2344" s="1359"/>
      <c r="QMT2344" s="1359"/>
      <c r="QMU2344" s="1359"/>
      <c r="QMV2344" s="1359"/>
      <c r="QMW2344" s="1359"/>
      <c r="QMX2344" s="1359"/>
      <c r="QMY2344" s="1359"/>
      <c r="QMZ2344" s="1359"/>
      <c r="QNA2344" s="1359"/>
      <c r="QNB2344" s="1359"/>
      <c r="QNC2344" s="1359"/>
      <c r="QND2344" s="1359"/>
      <c r="QNE2344" s="1359"/>
      <c r="QNF2344" s="1359"/>
      <c r="QNG2344" s="1359"/>
      <c r="QNH2344" s="1359"/>
      <c r="QNI2344" s="1359"/>
      <c r="QNJ2344" s="1359"/>
      <c r="QNK2344" s="1359"/>
      <c r="QNL2344" s="1359"/>
      <c r="QNM2344" s="1359"/>
      <c r="QNN2344" s="1359"/>
      <c r="QNO2344" s="1359"/>
      <c r="QNP2344" s="1359"/>
      <c r="QNQ2344" s="1359"/>
      <c r="QNR2344" s="1359"/>
      <c r="QNS2344" s="1359"/>
      <c r="QNT2344" s="1359"/>
      <c r="QNU2344" s="1359"/>
      <c r="QNV2344" s="1359"/>
      <c r="QNW2344" s="1359"/>
      <c r="QNX2344" s="1359"/>
      <c r="QNY2344" s="1359"/>
      <c r="QNZ2344" s="1359"/>
      <c r="QOA2344" s="1359"/>
      <c r="QOB2344" s="1359"/>
      <c r="QOC2344" s="1359"/>
      <c r="QOD2344" s="1359"/>
      <c r="QOE2344" s="1359"/>
      <c r="QOF2344" s="1359"/>
      <c r="QOG2344" s="1359"/>
      <c r="QOH2344" s="1359"/>
      <c r="QOI2344" s="1359"/>
      <c r="QOJ2344" s="1359"/>
      <c r="QOK2344" s="1359"/>
      <c r="QOL2344" s="1359"/>
      <c r="QOM2344" s="1359"/>
      <c r="QON2344" s="1359"/>
      <c r="QOO2344" s="1359"/>
      <c r="QOP2344" s="1359"/>
      <c r="QOQ2344" s="1359"/>
      <c r="QOR2344" s="1359"/>
      <c r="QOS2344" s="1359"/>
      <c r="QOT2344" s="1359"/>
      <c r="QOU2344" s="1359"/>
      <c r="QOV2344" s="1359"/>
      <c r="QOW2344" s="1359"/>
      <c r="QOX2344" s="1359"/>
      <c r="QOY2344" s="1359"/>
      <c r="QOZ2344" s="1359"/>
      <c r="QPA2344" s="1359"/>
      <c r="QPB2344" s="1359"/>
      <c r="QPC2344" s="1359"/>
      <c r="QPD2344" s="1359"/>
      <c r="QPE2344" s="1359"/>
      <c r="QPF2344" s="1359"/>
      <c r="QPG2344" s="1359"/>
      <c r="QPH2344" s="1359"/>
      <c r="QPI2344" s="1359"/>
      <c r="QPJ2344" s="1359"/>
      <c r="QPK2344" s="1359"/>
      <c r="QPL2344" s="1359"/>
      <c r="QPM2344" s="1359"/>
      <c r="QPN2344" s="1359"/>
      <c r="QPO2344" s="1359"/>
      <c r="QPP2344" s="1359"/>
      <c r="QPQ2344" s="1359"/>
      <c r="QPR2344" s="1359"/>
      <c r="QPS2344" s="1359"/>
      <c r="QPT2344" s="1359"/>
      <c r="QPU2344" s="1359"/>
      <c r="QPV2344" s="1359"/>
      <c r="QPW2344" s="1359"/>
      <c r="QPX2344" s="1359"/>
      <c r="QPY2344" s="1359"/>
      <c r="QPZ2344" s="1359"/>
      <c r="QQA2344" s="1359"/>
      <c r="QQB2344" s="1359"/>
      <c r="QQC2344" s="1359"/>
      <c r="QQD2344" s="1359"/>
      <c r="QQE2344" s="1359"/>
      <c r="QQF2344" s="1359"/>
      <c r="QQG2344" s="1359"/>
      <c r="QQH2344" s="1359"/>
      <c r="QQI2344" s="1359"/>
      <c r="QQJ2344" s="1359"/>
      <c r="QQK2344" s="1359"/>
      <c r="QQL2344" s="1359"/>
      <c r="QQM2344" s="1359"/>
      <c r="QQN2344" s="1359"/>
      <c r="QQO2344" s="1359"/>
      <c r="QQP2344" s="1359"/>
      <c r="QQQ2344" s="1359"/>
      <c r="QQR2344" s="1359"/>
      <c r="QQS2344" s="1359"/>
      <c r="QQT2344" s="1359"/>
      <c r="QQU2344" s="1359"/>
      <c r="QQV2344" s="1359"/>
      <c r="QQW2344" s="1359"/>
      <c r="QQX2344" s="1359"/>
      <c r="QQY2344" s="1359"/>
      <c r="QQZ2344" s="1359"/>
      <c r="QRA2344" s="1359"/>
      <c r="QRB2344" s="1359"/>
      <c r="QRC2344" s="1359"/>
      <c r="QRD2344" s="1359"/>
      <c r="QRE2344" s="1359"/>
      <c r="QRF2344" s="1359"/>
      <c r="QRG2344" s="1359"/>
      <c r="QRH2344" s="1359"/>
      <c r="QRI2344" s="1359"/>
      <c r="QRJ2344" s="1359"/>
      <c r="QRK2344" s="1359"/>
      <c r="QRL2344" s="1359"/>
      <c r="QRM2344" s="1359"/>
      <c r="QRN2344" s="1359"/>
      <c r="QRO2344" s="1359"/>
      <c r="QRP2344" s="1359"/>
      <c r="QRQ2344" s="1359"/>
      <c r="QRR2344" s="1359"/>
      <c r="QRS2344" s="1359"/>
      <c r="QRT2344" s="1359"/>
      <c r="QRU2344" s="1359"/>
      <c r="QRV2344" s="1359"/>
      <c r="QRW2344" s="1359"/>
      <c r="QRX2344" s="1359"/>
      <c r="QRY2344" s="1359"/>
      <c r="QRZ2344" s="1359"/>
      <c r="QSA2344" s="1359"/>
      <c r="QSB2344" s="1359"/>
      <c r="QSC2344" s="1359"/>
      <c r="QSD2344" s="1359"/>
      <c r="QSE2344" s="1359"/>
      <c r="QSF2344" s="1359"/>
      <c r="QSG2344" s="1359"/>
      <c r="QSH2344" s="1359"/>
      <c r="QSI2344" s="1359"/>
      <c r="QSJ2344" s="1359"/>
      <c r="QSK2344" s="1359"/>
      <c r="QSL2344" s="1359"/>
      <c r="QSM2344" s="1359"/>
      <c r="QSN2344" s="1359"/>
      <c r="QSO2344" s="1359"/>
      <c r="QSP2344" s="1359"/>
      <c r="QSQ2344" s="1359"/>
      <c r="QSR2344" s="1359"/>
      <c r="QSS2344" s="1359"/>
      <c r="QST2344" s="1359"/>
      <c r="QSU2344" s="1359"/>
      <c r="QSV2344" s="1359"/>
      <c r="QSW2344" s="1359"/>
      <c r="QSX2344" s="1359"/>
      <c r="QSY2344" s="1359"/>
      <c r="QSZ2344" s="1359"/>
      <c r="QTA2344" s="1359"/>
      <c r="QTB2344" s="1359"/>
      <c r="QTC2344" s="1359"/>
      <c r="QTD2344" s="1359"/>
      <c r="QTE2344" s="1359"/>
      <c r="QTF2344" s="1359"/>
      <c r="QTG2344" s="1359"/>
      <c r="QTH2344" s="1359"/>
      <c r="QTI2344" s="1359"/>
      <c r="QTJ2344" s="1359"/>
      <c r="QTK2344" s="1359"/>
      <c r="QTL2344" s="1359"/>
      <c r="QTM2344" s="1359"/>
      <c r="QTN2344" s="1359"/>
      <c r="QTO2344" s="1359"/>
      <c r="QTP2344" s="1359"/>
      <c r="QTQ2344" s="1359"/>
      <c r="QTR2344" s="1359"/>
      <c r="QTS2344" s="1359"/>
      <c r="QTT2344" s="1359"/>
      <c r="QTU2344" s="1359"/>
      <c r="QTV2344" s="1359"/>
      <c r="QTW2344" s="1359"/>
      <c r="QTX2344" s="1359"/>
      <c r="QTY2344" s="1359"/>
      <c r="QTZ2344" s="1359"/>
      <c r="QUA2344" s="1359"/>
      <c r="QUB2344" s="1359"/>
      <c r="QUC2344" s="1359"/>
      <c r="QUD2344" s="1359"/>
      <c r="QUE2344" s="1359"/>
      <c r="QUF2344" s="1359"/>
      <c r="QUG2344" s="1359"/>
      <c r="QUH2344" s="1359"/>
      <c r="QUI2344" s="1359"/>
      <c r="QUJ2344" s="1359"/>
      <c r="QUK2344" s="1359"/>
      <c r="QUL2344" s="1359"/>
      <c r="QUM2344" s="1359"/>
      <c r="QUN2344" s="1359"/>
      <c r="QUO2344" s="1359"/>
      <c r="QUP2344" s="1359"/>
      <c r="QUQ2344" s="1359"/>
      <c r="QUR2344" s="1359"/>
      <c r="QUS2344" s="1359"/>
      <c r="QUT2344" s="1359"/>
      <c r="QUU2344" s="1359"/>
      <c r="QUV2344" s="1359"/>
      <c r="QUW2344" s="1359"/>
      <c r="QUX2344" s="1359"/>
      <c r="QUY2344" s="1359"/>
      <c r="QUZ2344" s="1359"/>
      <c r="QVA2344" s="1359"/>
      <c r="QVB2344" s="1359"/>
      <c r="QVC2344" s="1359"/>
      <c r="QVD2344" s="1359"/>
      <c r="QVE2344" s="1359"/>
      <c r="QVF2344" s="1359"/>
      <c r="QVG2344" s="1359"/>
      <c r="QVH2344" s="1359"/>
      <c r="QVI2344" s="1359"/>
      <c r="QVJ2344" s="1359"/>
      <c r="QVK2344" s="1359"/>
      <c r="QVL2344" s="1359"/>
      <c r="QVM2344" s="1359"/>
      <c r="QVN2344" s="1359"/>
      <c r="QVO2344" s="1359"/>
      <c r="QVP2344" s="1359"/>
      <c r="QVQ2344" s="1359"/>
      <c r="QVR2344" s="1359"/>
      <c r="QVS2344" s="1359"/>
      <c r="QVT2344" s="1359"/>
      <c r="QVU2344" s="1359"/>
      <c r="QVV2344" s="1359"/>
      <c r="QVW2344" s="1359"/>
      <c r="QVX2344" s="1359"/>
      <c r="QVY2344" s="1359"/>
      <c r="QVZ2344" s="1359"/>
      <c r="QWA2344" s="1359"/>
      <c r="QWB2344" s="1359"/>
      <c r="QWC2344" s="1359"/>
      <c r="QWD2344" s="1359"/>
      <c r="QWE2344" s="1359"/>
      <c r="QWF2344" s="1359"/>
      <c r="QWG2344" s="1359"/>
      <c r="QWH2344" s="1359"/>
      <c r="QWI2344" s="1359"/>
      <c r="QWJ2344" s="1359"/>
      <c r="QWK2344" s="1359"/>
      <c r="QWL2344" s="1359"/>
      <c r="QWM2344" s="1359"/>
      <c r="QWN2344" s="1359"/>
      <c r="QWO2344" s="1359"/>
      <c r="QWP2344" s="1359"/>
      <c r="QWQ2344" s="1359"/>
      <c r="QWR2344" s="1359"/>
      <c r="QWS2344" s="1359"/>
      <c r="QWT2344" s="1359"/>
      <c r="QWU2344" s="1359"/>
      <c r="QWV2344" s="1359"/>
      <c r="QWW2344" s="1359"/>
      <c r="QWX2344" s="1359"/>
      <c r="QWY2344" s="1359"/>
      <c r="QWZ2344" s="1359"/>
      <c r="QXA2344" s="1359"/>
      <c r="QXB2344" s="1359"/>
      <c r="QXC2344" s="1359"/>
      <c r="QXD2344" s="1359"/>
      <c r="QXE2344" s="1359"/>
      <c r="QXF2344" s="1359"/>
      <c r="QXG2344" s="1359"/>
      <c r="QXH2344" s="1359"/>
      <c r="QXI2344" s="1359"/>
      <c r="QXJ2344" s="1359"/>
      <c r="QXK2344" s="1359"/>
      <c r="QXL2344" s="1359"/>
      <c r="QXM2344" s="1359"/>
      <c r="QXN2344" s="1359"/>
      <c r="QXO2344" s="1359"/>
      <c r="QXP2344" s="1359"/>
      <c r="QXQ2344" s="1359"/>
      <c r="QXR2344" s="1359"/>
      <c r="QXS2344" s="1359"/>
      <c r="QXT2344" s="1359"/>
      <c r="QXU2344" s="1359"/>
      <c r="QXV2344" s="1359"/>
      <c r="QXW2344" s="1359"/>
      <c r="QXX2344" s="1359"/>
      <c r="QXY2344" s="1359"/>
      <c r="QXZ2344" s="1359"/>
      <c r="QYA2344" s="1359"/>
      <c r="QYB2344" s="1359"/>
      <c r="QYC2344" s="1359"/>
      <c r="QYD2344" s="1359"/>
      <c r="QYE2344" s="1359"/>
      <c r="QYF2344" s="1359"/>
      <c r="QYG2344" s="1359"/>
      <c r="QYH2344" s="1359"/>
      <c r="QYI2344" s="1359"/>
      <c r="QYJ2344" s="1359"/>
      <c r="QYK2344" s="1359"/>
      <c r="QYL2344" s="1359"/>
      <c r="QYM2344" s="1359"/>
      <c r="QYN2344" s="1359"/>
      <c r="QYO2344" s="1359"/>
      <c r="QYP2344" s="1359"/>
      <c r="QYQ2344" s="1359"/>
      <c r="QYR2344" s="1359"/>
      <c r="QYS2344" s="1359"/>
      <c r="QYT2344" s="1359"/>
      <c r="QYU2344" s="1359"/>
      <c r="QYV2344" s="1359"/>
      <c r="QYW2344" s="1359"/>
      <c r="QYX2344" s="1359"/>
      <c r="QYY2344" s="1359"/>
      <c r="QYZ2344" s="1359"/>
      <c r="QZA2344" s="1359"/>
      <c r="QZB2344" s="1359"/>
      <c r="QZC2344" s="1359"/>
      <c r="QZD2344" s="1359"/>
      <c r="QZE2344" s="1359"/>
      <c r="QZF2344" s="1359"/>
      <c r="QZG2344" s="1359"/>
      <c r="QZH2344" s="1359"/>
      <c r="QZI2344" s="1359"/>
      <c r="QZJ2344" s="1359"/>
      <c r="QZK2344" s="1359"/>
      <c r="QZL2344" s="1359"/>
      <c r="QZM2344" s="1359"/>
      <c r="QZN2344" s="1359"/>
      <c r="QZO2344" s="1359"/>
      <c r="QZP2344" s="1359"/>
      <c r="QZQ2344" s="1359"/>
      <c r="QZR2344" s="1359"/>
      <c r="QZS2344" s="1359"/>
      <c r="QZT2344" s="1359"/>
      <c r="QZU2344" s="1359"/>
      <c r="QZV2344" s="1359"/>
      <c r="QZW2344" s="1359"/>
      <c r="QZX2344" s="1359"/>
      <c r="QZY2344" s="1359"/>
      <c r="QZZ2344" s="1359"/>
      <c r="RAA2344" s="1359"/>
      <c r="RAB2344" s="1359"/>
      <c r="RAC2344" s="1359"/>
      <c r="RAD2344" s="1359"/>
      <c r="RAE2344" s="1359"/>
      <c r="RAF2344" s="1359"/>
      <c r="RAG2344" s="1359"/>
      <c r="RAH2344" s="1359"/>
      <c r="RAI2344" s="1359"/>
      <c r="RAJ2344" s="1359"/>
      <c r="RAK2344" s="1359"/>
      <c r="RAL2344" s="1359"/>
      <c r="RAM2344" s="1359"/>
      <c r="RAN2344" s="1359"/>
      <c r="RAO2344" s="1359"/>
      <c r="RAP2344" s="1359"/>
      <c r="RAQ2344" s="1359"/>
      <c r="RAR2344" s="1359"/>
      <c r="RAS2344" s="1359"/>
      <c r="RAT2344" s="1359"/>
      <c r="RAU2344" s="1359"/>
      <c r="RAV2344" s="1359"/>
      <c r="RAW2344" s="1359"/>
      <c r="RAX2344" s="1359"/>
      <c r="RAY2344" s="1359"/>
      <c r="RAZ2344" s="1359"/>
      <c r="RBA2344" s="1359"/>
      <c r="RBB2344" s="1359"/>
      <c r="RBC2344" s="1359"/>
      <c r="RBD2344" s="1359"/>
      <c r="RBE2344" s="1359"/>
      <c r="RBF2344" s="1359"/>
      <c r="RBG2344" s="1359"/>
      <c r="RBH2344" s="1359"/>
      <c r="RBI2344" s="1359"/>
      <c r="RBJ2344" s="1359"/>
      <c r="RBK2344" s="1359"/>
      <c r="RBL2344" s="1359"/>
      <c r="RBM2344" s="1359"/>
      <c r="RBN2344" s="1359"/>
      <c r="RBO2344" s="1359"/>
      <c r="RBP2344" s="1359"/>
      <c r="RBQ2344" s="1359"/>
      <c r="RBR2344" s="1359"/>
      <c r="RBS2344" s="1359"/>
      <c r="RBT2344" s="1359"/>
      <c r="RBU2344" s="1359"/>
      <c r="RBV2344" s="1359"/>
      <c r="RBW2344" s="1359"/>
      <c r="RBX2344" s="1359"/>
      <c r="RBY2344" s="1359"/>
      <c r="RBZ2344" s="1359"/>
      <c r="RCA2344" s="1359"/>
      <c r="RCB2344" s="1359"/>
      <c r="RCC2344" s="1359"/>
      <c r="RCD2344" s="1359"/>
      <c r="RCE2344" s="1359"/>
      <c r="RCF2344" s="1359"/>
      <c r="RCG2344" s="1359"/>
      <c r="RCH2344" s="1359"/>
      <c r="RCI2344" s="1359"/>
      <c r="RCJ2344" s="1359"/>
      <c r="RCK2344" s="1359"/>
      <c r="RCL2344" s="1359"/>
      <c r="RCM2344" s="1359"/>
      <c r="RCN2344" s="1359"/>
      <c r="RCO2344" s="1359"/>
      <c r="RCP2344" s="1359"/>
      <c r="RCQ2344" s="1359"/>
      <c r="RCR2344" s="1359"/>
      <c r="RCS2344" s="1359"/>
      <c r="RCT2344" s="1359"/>
      <c r="RCU2344" s="1359"/>
      <c r="RCV2344" s="1359"/>
      <c r="RCW2344" s="1359"/>
      <c r="RCX2344" s="1359"/>
      <c r="RCY2344" s="1359"/>
      <c r="RCZ2344" s="1359"/>
      <c r="RDA2344" s="1359"/>
      <c r="RDB2344" s="1359"/>
      <c r="RDC2344" s="1359"/>
      <c r="RDD2344" s="1359"/>
      <c r="RDE2344" s="1359"/>
      <c r="RDF2344" s="1359"/>
      <c r="RDG2344" s="1359"/>
      <c r="RDH2344" s="1359"/>
      <c r="RDI2344" s="1359"/>
      <c r="RDJ2344" s="1359"/>
      <c r="RDK2344" s="1359"/>
      <c r="RDL2344" s="1359"/>
      <c r="RDM2344" s="1359"/>
      <c r="RDN2344" s="1359"/>
      <c r="RDO2344" s="1359"/>
      <c r="RDP2344" s="1359"/>
      <c r="RDQ2344" s="1359"/>
      <c r="RDR2344" s="1359"/>
      <c r="RDS2344" s="1359"/>
      <c r="RDT2344" s="1359"/>
      <c r="RDU2344" s="1359"/>
      <c r="RDV2344" s="1359"/>
      <c r="RDW2344" s="1359"/>
      <c r="RDX2344" s="1359"/>
      <c r="RDY2344" s="1359"/>
      <c r="RDZ2344" s="1359"/>
      <c r="REA2344" s="1359"/>
      <c r="REB2344" s="1359"/>
      <c r="REC2344" s="1359"/>
      <c r="RED2344" s="1359"/>
      <c r="REE2344" s="1359"/>
      <c r="REF2344" s="1359"/>
      <c r="REG2344" s="1359"/>
      <c r="REH2344" s="1359"/>
      <c r="REI2344" s="1359"/>
      <c r="REJ2344" s="1359"/>
      <c r="REK2344" s="1359"/>
      <c r="REL2344" s="1359"/>
      <c r="REM2344" s="1359"/>
      <c r="REN2344" s="1359"/>
      <c r="REO2344" s="1359"/>
      <c r="REP2344" s="1359"/>
      <c r="REQ2344" s="1359"/>
      <c r="RER2344" s="1359"/>
      <c r="RES2344" s="1359"/>
      <c r="RET2344" s="1359"/>
      <c r="REU2344" s="1359"/>
      <c r="REV2344" s="1359"/>
      <c r="REW2344" s="1359"/>
      <c r="REX2344" s="1359"/>
      <c r="REY2344" s="1359"/>
      <c r="REZ2344" s="1359"/>
      <c r="RFA2344" s="1359"/>
      <c r="RFB2344" s="1359"/>
      <c r="RFC2344" s="1359"/>
      <c r="RFD2344" s="1359"/>
      <c r="RFE2344" s="1359"/>
      <c r="RFF2344" s="1359"/>
      <c r="RFG2344" s="1359"/>
      <c r="RFH2344" s="1359"/>
      <c r="RFI2344" s="1359"/>
      <c r="RFJ2344" s="1359"/>
      <c r="RFK2344" s="1359"/>
      <c r="RFL2344" s="1359"/>
      <c r="RFM2344" s="1359"/>
      <c r="RFN2344" s="1359"/>
      <c r="RFO2344" s="1359"/>
      <c r="RFP2344" s="1359"/>
      <c r="RFQ2344" s="1359"/>
      <c r="RFR2344" s="1359"/>
      <c r="RFS2344" s="1359"/>
      <c r="RFT2344" s="1359"/>
      <c r="RFU2344" s="1359"/>
      <c r="RFV2344" s="1359"/>
      <c r="RFW2344" s="1359"/>
      <c r="RFX2344" s="1359"/>
      <c r="RFY2344" s="1359"/>
      <c r="RFZ2344" s="1359"/>
      <c r="RGA2344" s="1359"/>
      <c r="RGB2344" s="1359"/>
      <c r="RGC2344" s="1359"/>
      <c r="RGD2344" s="1359"/>
      <c r="RGE2344" s="1359"/>
      <c r="RGF2344" s="1359"/>
      <c r="RGG2344" s="1359"/>
      <c r="RGH2344" s="1359"/>
      <c r="RGI2344" s="1359"/>
      <c r="RGJ2344" s="1359"/>
      <c r="RGK2344" s="1359"/>
      <c r="RGL2344" s="1359"/>
      <c r="RGM2344" s="1359"/>
      <c r="RGN2344" s="1359"/>
      <c r="RGO2344" s="1359"/>
      <c r="RGP2344" s="1359"/>
      <c r="RGQ2344" s="1359"/>
      <c r="RGR2344" s="1359"/>
      <c r="RGS2344" s="1359"/>
      <c r="RGT2344" s="1359"/>
      <c r="RGU2344" s="1359"/>
      <c r="RGV2344" s="1359"/>
      <c r="RGW2344" s="1359"/>
      <c r="RGX2344" s="1359"/>
      <c r="RGY2344" s="1359"/>
      <c r="RGZ2344" s="1359"/>
      <c r="RHA2344" s="1359"/>
      <c r="RHB2344" s="1359"/>
      <c r="RHC2344" s="1359"/>
      <c r="RHD2344" s="1359"/>
      <c r="RHE2344" s="1359"/>
      <c r="RHF2344" s="1359"/>
      <c r="RHG2344" s="1359"/>
      <c r="RHH2344" s="1359"/>
      <c r="RHI2344" s="1359"/>
      <c r="RHJ2344" s="1359"/>
      <c r="RHK2344" s="1359"/>
      <c r="RHL2344" s="1359"/>
      <c r="RHM2344" s="1359"/>
      <c r="RHN2344" s="1359"/>
      <c r="RHO2344" s="1359"/>
      <c r="RHP2344" s="1359"/>
      <c r="RHQ2344" s="1359"/>
      <c r="RHR2344" s="1359"/>
      <c r="RHS2344" s="1359"/>
      <c r="RHT2344" s="1359"/>
      <c r="RHU2344" s="1359"/>
      <c r="RHV2344" s="1359"/>
      <c r="RHW2344" s="1359"/>
      <c r="RHX2344" s="1359"/>
      <c r="RHY2344" s="1359"/>
      <c r="RHZ2344" s="1359"/>
      <c r="RIA2344" s="1359"/>
      <c r="RIB2344" s="1359"/>
      <c r="RIC2344" s="1359"/>
      <c r="RID2344" s="1359"/>
      <c r="RIE2344" s="1359"/>
      <c r="RIF2344" s="1359"/>
      <c r="RIG2344" s="1359"/>
      <c r="RIH2344" s="1359"/>
      <c r="RII2344" s="1359"/>
      <c r="RIJ2344" s="1359"/>
      <c r="RIK2344" s="1359"/>
      <c r="RIL2344" s="1359"/>
      <c r="RIM2344" s="1359"/>
      <c r="RIN2344" s="1359"/>
      <c r="RIO2344" s="1359"/>
      <c r="RIP2344" s="1359"/>
      <c r="RIQ2344" s="1359"/>
      <c r="RIR2344" s="1359"/>
      <c r="RIS2344" s="1359"/>
      <c r="RIT2344" s="1359"/>
      <c r="RIU2344" s="1359"/>
      <c r="RIV2344" s="1359"/>
      <c r="RIW2344" s="1359"/>
      <c r="RIX2344" s="1359"/>
      <c r="RIY2344" s="1359"/>
      <c r="RIZ2344" s="1359"/>
      <c r="RJA2344" s="1359"/>
      <c r="RJB2344" s="1359"/>
      <c r="RJC2344" s="1359"/>
      <c r="RJD2344" s="1359"/>
      <c r="RJE2344" s="1359"/>
      <c r="RJF2344" s="1359"/>
      <c r="RJG2344" s="1359"/>
      <c r="RJH2344" s="1359"/>
      <c r="RJI2344" s="1359"/>
      <c r="RJJ2344" s="1359"/>
      <c r="RJK2344" s="1359"/>
      <c r="RJL2344" s="1359"/>
      <c r="RJM2344" s="1359"/>
      <c r="RJN2344" s="1359"/>
      <c r="RJO2344" s="1359"/>
      <c r="RJP2344" s="1359"/>
      <c r="RJQ2344" s="1359"/>
      <c r="RJR2344" s="1359"/>
      <c r="RJS2344" s="1359"/>
      <c r="RJT2344" s="1359"/>
      <c r="RJU2344" s="1359"/>
      <c r="RJV2344" s="1359"/>
      <c r="RJW2344" s="1359"/>
      <c r="RJX2344" s="1359"/>
      <c r="RJY2344" s="1359"/>
      <c r="RJZ2344" s="1359"/>
      <c r="RKA2344" s="1359"/>
      <c r="RKB2344" s="1359"/>
      <c r="RKC2344" s="1359"/>
      <c r="RKD2344" s="1359"/>
      <c r="RKE2344" s="1359"/>
      <c r="RKF2344" s="1359"/>
      <c r="RKG2344" s="1359"/>
      <c r="RKH2344" s="1359"/>
      <c r="RKI2344" s="1359"/>
      <c r="RKJ2344" s="1359"/>
      <c r="RKK2344" s="1359"/>
      <c r="RKL2344" s="1359"/>
      <c r="RKM2344" s="1359"/>
      <c r="RKN2344" s="1359"/>
      <c r="RKO2344" s="1359"/>
      <c r="RKP2344" s="1359"/>
      <c r="RKQ2344" s="1359"/>
      <c r="RKR2344" s="1359"/>
      <c r="RKS2344" s="1359"/>
      <c r="RKT2344" s="1359"/>
      <c r="RKU2344" s="1359"/>
      <c r="RKV2344" s="1359"/>
      <c r="RKW2344" s="1359"/>
      <c r="RKX2344" s="1359"/>
      <c r="RKY2344" s="1359"/>
      <c r="RKZ2344" s="1359"/>
      <c r="RLA2344" s="1359"/>
      <c r="RLB2344" s="1359"/>
      <c r="RLC2344" s="1359"/>
      <c r="RLD2344" s="1359"/>
      <c r="RLE2344" s="1359"/>
      <c r="RLF2344" s="1359"/>
      <c r="RLG2344" s="1359"/>
      <c r="RLH2344" s="1359"/>
      <c r="RLI2344" s="1359"/>
      <c r="RLJ2344" s="1359"/>
      <c r="RLK2344" s="1359"/>
      <c r="RLL2344" s="1359"/>
      <c r="RLM2344" s="1359"/>
      <c r="RLN2344" s="1359"/>
      <c r="RLO2344" s="1359"/>
      <c r="RLP2344" s="1359"/>
      <c r="RLQ2344" s="1359"/>
      <c r="RLR2344" s="1359"/>
      <c r="RLS2344" s="1359"/>
      <c r="RLT2344" s="1359"/>
      <c r="RLU2344" s="1359"/>
      <c r="RLV2344" s="1359"/>
      <c r="RLW2344" s="1359"/>
      <c r="RLX2344" s="1359"/>
      <c r="RLY2344" s="1359"/>
      <c r="RLZ2344" s="1359"/>
      <c r="RMA2344" s="1359"/>
      <c r="RMB2344" s="1359"/>
      <c r="RMC2344" s="1359"/>
      <c r="RMD2344" s="1359"/>
      <c r="RME2344" s="1359"/>
      <c r="RMF2344" s="1359"/>
      <c r="RMG2344" s="1359"/>
      <c r="RMH2344" s="1359"/>
      <c r="RMI2344" s="1359"/>
      <c r="RMJ2344" s="1359"/>
      <c r="RMK2344" s="1359"/>
      <c r="RML2344" s="1359"/>
      <c r="RMM2344" s="1359"/>
      <c r="RMN2344" s="1359"/>
      <c r="RMO2344" s="1359"/>
      <c r="RMP2344" s="1359"/>
      <c r="RMQ2344" s="1359"/>
      <c r="RMR2344" s="1359"/>
      <c r="RMS2344" s="1359"/>
      <c r="RMT2344" s="1359"/>
      <c r="RMU2344" s="1359"/>
      <c r="RMV2344" s="1359"/>
      <c r="RMW2344" s="1359"/>
      <c r="RMX2344" s="1359"/>
      <c r="RMY2344" s="1359"/>
      <c r="RMZ2344" s="1359"/>
      <c r="RNA2344" s="1359"/>
      <c r="RNB2344" s="1359"/>
      <c r="RNC2344" s="1359"/>
      <c r="RND2344" s="1359"/>
      <c r="RNE2344" s="1359"/>
      <c r="RNF2344" s="1359"/>
      <c r="RNG2344" s="1359"/>
      <c r="RNH2344" s="1359"/>
      <c r="RNI2344" s="1359"/>
      <c r="RNJ2344" s="1359"/>
      <c r="RNK2344" s="1359"/>
      <c r="RNL2344" s="1359"/>
      <c r="RNM2344" s="1359"/>
      <c r="RNN2344" s="1359"/>
      <c r="RNO2344" s="1359"/>
      <c r="RNP2344" s="1359"/>
      <c r="RNQ2344" s="1359"/>
      <c r="RNR2344" s="1359"/>
      <c r="RNS2344" s="1359"/>
      <c r="RNT2344" s="1359"/>
      <c r="RNU2344" s="1359"/>
      <c r="RNV2344" s="1359"/>
      <c r="RNW2344" s="1359"/>
      <c r="RNX2344" s="1359"/>
      <c r="RNY2344" s="1359"/>
      <c r="RNZ2344" s="1359"/>
      <c r="ROA2344" s="1359"/>
      <c r="ROB2344" s="1359"/>
      <c r="ROC2344" s="1359"/>
      <c r="ROD2344" s="1359"/>
      <c r="ROE2344" s="1359"/>
      <c r="ROF2344" s="1359"/>
      <c r="ROG2344" s="1359"/>
      <c r="ROH2344" s="1359"/>
      <c r="ROI2344" s="1359"/>
      <c r="ROJ2344" s="1359"/>
      <c r="ROK2344" s="1359"/>
      <c r="ROL2344" s="1359"/>
      <c r="ROM2344" s="1359"/>
      <c r="RON2344" s="1359"/>
      <c r="ROO2344" s="1359"/>
      <c r="ROP2344" s="1359"/>
      <c r="ROQ2344" s="1359"/>
      <c r="ROR2344" s="1359"/>
      <c r="ROS2344" s="1359"/>
      <c r="ROT2344" s="1359"/>
      <c r="ROU2344" s="1359"/>
      <c r="ROV2344" s="1359"/>
      <c r="ROW2344" s="1359"/>
      <c r="ROX2344" s="1359"/>
      <c r="ROY2344" s="1359"/>
      <c r="ROZ2344" s="1359"/>
      <c r="RPA2344" s="1359"/>
      <c r="RPB2344" s="1359"/>
      <c r="RPC2344" s="1359"/>
      <c r="RPD2344" s="1359"/>
      <c r="RPE2344" s="1359"/>
      <c r="RPF2344" s="1359"/>
      <c r="RPG2344" s="1359"/>
      <c r="RPH2344" s="1359"/>
      <c r="RPI2344" s="1359"/>
      <c r="RPJ2344" s="1359"/>
      <c r="RPK2344" s="1359"/>
      <c r="RPL2344" s="1359"/>
      <c r="RPM2344" s="1359"/>
      <c r="RPN2344" s="1359"/>
      <c r="RPO2344" s="1359"/>
      <c r="RPP2344" s="1359"/>
      <c r="RPQ2344" s="1359"/>
      <c r="RPR2344" s="1359"/>
      <c r="RPS2344" s="1359"/>
      <c r="RPT2344" s="1359"/>
      <c r="RPU2344" s="1359"/>
      <c r="RPV2344" s="1359"/>
      <c r="RPW2344" s="1359"/>
      <c r="RPX2344" s="1359"/>
      <c r="RPY2344" s="1359"/>
      <c r="RPZ2344" s="1359"/>
      <c r="RQA2344" s="1359"/>
      <c r="RQB2344" s="1359"/>
      <c r="RQC2344" s="1359"/>
      <c r="RQD2344" s="1359"/>
      <c r="RQE2344" s="1359"/>
      <c r="RQF2344" s="1359"/>
      <c r="RQG2344" s="1359"/>
      <c r="RQH2344" s="1359"/>
      <c r="RQI2344" s="1359"/>
      <c r="RQJ2344" s="1359"/>
      <c r="RQK2344" s="1359"/>
      <c r="RQL2344" s="1359"/>
      <c r="RQM2344" s="1359"/>
      <c r="RQN2344" s="1359"/>
      <c r="RQO2344" s="1359"/>
      <c r="RQP2344" s="1359"/>
      <c r="RQQ2344" s="1359"/>
      <c r="RQR2344" s="1359"/>
      <c r="RQS2344" s="1359"/>
      <c r="RQT2344" s="1359"/>
      <c r="RQU2344" s="1359"/>
      <c r="RQV2344" s="1359"/>
      <c r="RQW2344" s="1359"/>
      <c r="RQX2344" s="1359"/>
      <c r="RQY2344" s="1359"/>
      <c r="RQZ2344" s="1359"/>
      <c r="RRA2344" s="1359"/>
      <c r="RRB2344" s="1359"/>
      <c r="RRC2344" s="1359"/>
      <c r="RRD2344" s="1359"/>
      <c r="RRE2344" s="1359"/>
      <c r="RRF2344" s="1359"/>
      <c r="RRG2344" s="1359"/>
      <c r="RRH2344" s="1359"/>
      <c r="RRI2344" s="1359"/>
      <c r="RRJ2344" s="1359"/>
      <c r="RRK2344" s="1359"/>
      <c r="RRL2344" s="1359"/>
      <c r="RRM2344" s="1359"/>
      <c r="RRN2344" s="1359"/>
      <c r="RRO2344" s="1359"/>
      <c r="RRP2344" s="1359"/>
      <c r="RRQ2344" s="1359"/>
      <c r="RRR2344" s="1359"/>
      <c r="RRS2344" s="1359"/>
      <c r="RRT2344" s="1359"/>
      <c r="RRU2344" s="1359"/>
      <c r="RRV2344" s="1359"/>
      <c r="RRW2344" s="1359"/>
      <c r="RRX2344" s="1359"/>
      <c r="RRY2344" s="1359"/>
      <c r="RRZ2344" s="1359"/>
      <c r="RSA2344" s="1359"/>
      <c r="RSB2344" s="1359"/>
      <c r="RSC2344" s="1359"/>
      <c r="RSD2344" s="1359"/>
      <c r="RSE2344" s="1359"/>
      <c r="RSF2344" s="1359"/>
      <c r="RSG2344" s="1359"/>
      <c r="RSH2344" s="1359"/>
      <c r="RSI2344" s="1359"/>
      <c r="RSJ2344" s="1359"/>
      <c r="RSK2344" s="1359"/>
      <c r="RSL2344" s="1359"/>
      <c r="RSM2344" s="1359"/>
      <c r="RSN2344" s="1359"/>
      <c r="RSO2344" s="1359"/>
      <c r="RSP2344" s="1359"/>
      <c r="RSQ2344" s="1359"/>
      <c r="RSR2344" s="1359"/>
      <c r="RSS2344" s="1359"/>
      <c r="RST2344" s="1359"/>
      <c r="RSU2344" s="1359"/>
      <c r="RSV2344" s="1359"/>
      <c r="RSW2344" s="1359"/>
      <c r="RSX2344" s="1359"/>
      <c r="RSY2344" s="1359"/>
      <c r="RSZ2344" s="1359"/>
      <c r="RTA2344" s="1359"/>
      <c r="RTB2344" s="1359"/>
      <c r="RTC2344" s="1359"/>
      <c r="RTD2344" s="1359"/>
      <c r="RTE2344" s="1359"/>
      <c r="RTF2344" s="1359"/>
      <c r="RTG2344" s="1359"/>
      <c r="RTH2344" s="1359"/>
      <c r="RTI2344" s="1359"/>
      <c r="RTJ2344" s="1359"/>
      <c r="RTK2344" s="1359"/>
      <c r="RTL2344" s="1359"/>
      <c r="RTM2344" s="1359"/>
      <c r="RTN2344" s="1359"/>
      <c r="RTO2344" s="1359"/>
      <c r="RTP2344" s="1359"/>
      <c r="RTQ2344" s="1359"/>
      <c r="RTR2344" s="1359"/>
      <c r="RTS2344" s="1359"/>
      <c r="RTT2344" s="1359"/>
      <c r="RTU2344" s="1359"/>
      <c r="RTV2344" s="1359"/>
      <c r="RTW2344" s="1359"/>
      <c r="RTX2344" s="1359"/>
      <c r="RTY2344" s="1359"/>
      <c r="RTZ2344" s="1359"/>
      <c r="RUA2344" s="1359"/>
      <c r="RUB2344" s="1359"/>
      <c r="RUC2344" s="1359"/>
      <c r="RUD2344" s="1359"/>
      <c r="RUE2344" s="1359"/>
      <c r="RUF2344" s="1359"/>
      <c r="RUG2344" s="1359"/>
      <c r="RUH2344" s="1359"/>
      <c r="RUI2344" s="1359"/>
      <c r="RUJ2344" s="1359"/>
      <c r="RUK2344" s="1359"/>
      <c r="RUL2344" s="1359"/>
      <c r="RUM2344" s="1359"/>
      <c r="RUN2344" s="1359"/>
      <c r="RUO2344" s="1359"/>
      <c r="RUP2344" s="1359"/>
      <c r="RUQ2344" s="1359"/>
      <c r="RUR2344" s="1359"/>
      <c r="RUS2344" s="1359"/>
      <c r="RUT2344" s="1359"/>
      <c r="RUU2344" s="1359"/>
      <c r="RUV2344" s="1359"/>
      <c r="RUW2344" s="1359"/>
      <c r="RUX2344" s="1359"/>
      <c r="RUY2344" s="1359"/>
      <c r="RUZ2344" s="1359"/>
      <c r="RVA2344" s="1359"/>
      <c r="RVB2344" s="1359"/>
      <c r="RVC2344" s="1359"/>
      <c r="RVD2344" s="1359"/>
      <c r="RVE2344" s="1359"/>
      <c r="RVF2344" s="1359"/>
      <c r="RVG2344" s="1359"/>
      <c r="RVH2344" s="1359"/>
      <c r="RVI2344" s="1359"/>
      <c r="RVJ2344" s="1359"/>
      <c r="RVK2344" s="1359"/>
      <c r="RVL2344" s="1359"/>
      <c r="RVM2344" s="1359"/>
      <c r="RVN2344" s="1359"/>
      <c r="RVO2344" s="1359"/>
      <c r="RVP2344" s="1359"/>
      <c r="RVQ2344" s="1359"/>
      <c r="RVR2344" s="1359"/>
      <c r="RVS2344" s="1359"/>
      <c r="RVT2344" s="1359"/>
      <c r="RVU2344" s="1359"/>
      <c r="RVV2344" s="1359"/>
      <c r="RVW2344" s="1359"/>
      <c r="RVX2344" s="1359"/>
      <c r="RVY2344" s="1359"/>
      <c r="RVZ2344" s="1359"/>
      <c r="RWA2344" s="1359"/>
      <c r="RWB2344" s="1359"/>
      <c r="RWC2344" s="1359"/>
      <c r="RWD2344" s="1359"/>
      <c r="RWE2344" s="1359"/>
      <c r="RWF2344" s="1359"/>
      <c r="RWG2344" s="1359"/>
      <c r="RWH2344" s="1359"/>
      <c r="RWI2344" s="1359"/>
      <c r="RWJ2344" s="1359"/>
      <c r="RWK2344" s="1359"/>
      <c r="RWL2344" s="1359"/>
      <c r="RWM2344" s="1359"/>
      <c r="RWN2344" s="1359"/>
      <c r="RWO2344" s="1359"/>
      <c r="RWP2344" s="1359"/>
      <c r="RWQ2344" s="1359"/>
      <c r="RWR2344" s="1359"/>
      <c r="RWS2344" s="1359"/>
      <c r="RWT2344" s="1359"/>
      <c r="RWU2344" s="1359"/>
      <c r="RWV2344" s="1359"/>
      <c r="RWW2344" s="1359"/>
      <c r="RWX2344" s="1359"/>
      <c r="RWY2344" s="1359"/>
      <c r="RWZ2344" s="1359"/>
      <c r="RXA2344" s="1359"/>
      <c r="RXB2344" s="1359"/>
      <c r="RXC2344" s="1359"/>
      <c r="RXD2344" s="1359"/>
      <c r="RXE2344" s="1359"/>
      <c r="RXF2344" s="1359"/>
      <c r="RXG2344" s="1359"/>
      <c r="RXH2344" s="1359"/>
      <c r="RXI2344" s="1359"/>
      <c r="RXJ2344" s="1359"/>
      <c r="RXK2344" s="1359"/>
      <c r="RXL2344" s="1359"/>
      <c r="RXM2344" s="1359"/>
      <c r="RXN2344" s="1359"/>
      <c r="RXO2344" s="1359"/>
      <c r="RXP2344" s="1359"/>
      <c r="RXQ2344" s="1359"/>
      <c r="RXR2344" s="1359"/>
      <c r="RXS2344" s="1359"/>
      <c r="RXT2344" s="1359"/>
      <c r="RXU2344" s="1359"/>
      <c r="RXV2344" s="1359"/>
      <c r="RXW2344" s="1359"/>
      <c r="RXX2344" s="1359"/>
      <c r="RXY2344" s="1359"/>
      <c r="RXZ2344" s="1359"/>
      <c r="RYA2344" s="1359"/>
      <c r="RYB2344" s="1359"/>
      <c r="RYC2344" s="1359"/>
      <c r="RYD2344" s="1359"/>
      <c r="RYE2344" s="1359"/>
      <c r="RYF2344" s="1359"/>
      <c r="RYG2344" s="1359"/>
      <c r="RYH2344" s="1359"/>
      <c r="RYI2344" s="1359"/>
      <c r="RYJ2344" s="1359"/>
      <c r="RYK2344" s="1359"/>
      <c r="RYL2344" s="1359"/>
      <c r="RYM2344" s="1359"/>
      <c r="RYN2344" s="1359"/>
      <c r="RYO2344" s="1359"/>
      <c r="RYP2344" s="1359"/>
      <c r="RYQ2344" s="1359"/>
      <c r="RYR2344" s="1359"/>
      <c r="RYS2344" s="1359"/>
      <c r="RYT2344" s="1359"/>
      <c r="RYU2344" s="1359"/>
      <c r="RYV2344" s="1359"/>
      <c r="RYW2344" s="1359"/>
      <c r="RYX2344" s="1359"/>
      <c r="RYY2344" s="1359"/>
      <c r="RYZ2344" s="1359"/>
      <c r="RZA2344" s="1359"/>
      <c r="RZB2344" s="1359"/>
      <c r="RZC2344" s="1359"/>
      <c r="RZD2344" s="1359"/>
      <c r="RZE2344" s="1359"/>
      <c r="RZF2344" s="1359"/>
      <c r="RZG2344" s="1359"/>
      <c r="RZH2344" s="1359"/>
      <c r="RZI2344" s="1359"/>
      <c r="RZJ2344" s="1359"/>
      <c r="RZK2344" s="1359"/>
      <c r="RZL2344" s="1359"/>
      <c r="RZM2344" s="1359"/>
      <c r="RZN2344" s="1359"/>
      <c r="RZO2344" s="1359"/>
      <c r="RZP2344" s="1359"/>
      <c r="RZQ2344" s="1359"/>
      <c r="RZR2344" s="1359"/>
      <c r="RZS2344" s="1359"/>
      <c r="RZT2344" s="1359"/>
      <c r="RZU2344" s="1359"/>
      <c r="RZV2344" s="1359"/>
      <c r="RZW2344" s="1359"/>
      <c r="RZX2344" s="1359"/>
      <c r="RZY2344" s="1359"/>
      <c r="RZZ2344" s="1359"/>
      <c r="SAA2344" s="1359"/>
      <c r="SAB2344" s="1359"/>
      <c r="SAC2344" s="1359"/>
      <c r="SAD2344" s="1359"/>
      <c r="SAE2344" s="1359"/>
      <c r="SAF2344" s="1359"/>
      <c r="SAG2344" s="1359"/>
      <c r="SAH2344" s="1359"/>
      <c r="SAI2344" s="1359"/>
      <c r="SAJ2344" s="1359"/>
      <c r="SAK2344" s="1359"/>
      <c r="SAL2344" s="1359"/>
      <c r="SAM2344" s="1359"/>
      <c r="SAN2344" s="1359"/>
      <c r="SAO2344" s="1359"/>
      <c r="SAP2344" s="1359"/>
      <c r="SAQ2344" s="1359"/>
      <c r="SAR2344" s="1359"/>
      <c r="SAS2344" s="1359"/>
      <c r="SAT2344" s="1359"/>
      <c r="SAU2344" s="1359"/>
      <c r="SAV2344" s="1359"/>
      <c r="SAW2344" s="1359"/>
      <c r="SAX2344" s="1359"/>
      <c r="SAY2344" s="1359"/>
      <c r="SAZ2344" s="1359"/>
      <c r="SBA2344" s="1359"/>
      <c r="SBB2344" s="1359"/>
      <c r="SBC2344" s="1359"/>
      <c r="SBD2344" s="1359"/>
      <c r="SBE2344" s="1359"/>
      <c r="SBF2344" s="1359"/>
      <c r="SBG2344" s="1359"/>
      <c r="SBH2344" s="1359"/>
      <c r="SBI2344" s="1359"/>
      <c r="SBJ2344" s="1359"/>
      <c r="SBK2344" s="1359"/>
      <c r="SBL2344" s="1359"/>
      <c r="SBM2344" s="1359"/>
      <c r="SBN2344" s="1359"/>
      <c r="SBO2344" s="1359"/>
      <c r="SBP2344" s="1359"/>
      <c r="SBQ2344" s="1359"/>
      <c r="SBR2344" s="1359"/>
      <c r="SBS2344" s="1359"/>
      <c r="SBT2344" s="1359"/>
      <c r="SBU2344" s="1359"/>
      <c r="SBV2344" s="1359"/>
      <c r="SBW2344" s="1359"/>
      <c r="SBX2344" s="1359"/>
      <c r="SBY2344" s="1359"/>
      <c r="SBZ2344" s="1359"/>
      <c r="SCA2344" s="1359"/>
      <c r="SCB2344" s="1359"/>
      <c r="SCC2344" s="1359"/>
      <c r="SCD2344" s="1359"/>
      <c r="SCE2344" s="1359"/>
      <c r="SCF2344" s="1359"/>
      <c r="SCG2344" s="1359"/>
      <c r="SCH2344" s="1359"/>
      <c r="SCI2344" s="1359"/>
      <c r="SCJ2344" s="1359"/>
      <c r="SCK2344" s="1359"/>
      <c r="SCL2344" s="1359"/>
      <c r="SCM2344" s="1359"/>
      <c r="SCN2344" s="1359"/>
      <c r="SCO2344" s="1359"/>
      <c r="SCP2344" s="1359"/>
      <c r="SCQ2344" s="1359"/>
      <c r="SCR2344" s="1359"/>
      <c r="SCS2344" s="1359"/>
      <c r="SCT2344" s="1359"/>
      <c r="SCU2344" s="1359"/>
      <c r="SCV2344" s="1359"/>
      <c r="SCW2344" s="1359"/>
      <c r="SCX2344" s="1359"/>
      <c r="SCY2344" s="1359"/>
      <c r="SCZ2344" s="1359"/>
      <c r="SDA2344" s="1359"/>
      <c r="SDB2344" s="1359"/>
      <c r="SDC2344" s="1359"/>
      <c r="SDD2344" s="1359"/>
      <c r="SDE2344" s="1359"/>
      <c r="SDF2344" s="1359"/>
      <c r="SDG2344" s="1359"/>
      <c r="SDH2344" s="1359"/>
      <c r="SDI2344" s="1359"/>
      <c r="SDJ2344" s="1359"/>
      <c r="SDK2344" s="1359"/>
      <c r="SDL2344" s="1359"/>
      <c r="SDM2344" s="1359"/>
      <c r="SDN2344" s="1359"/>
      <c r="SDO2344" s="1359"/>
      <c r="SDP2344" s="1359"/>
      <c r="SDQ2344" s="1359"/>
      <c r="SDR2344" s="1359"/>
      <c r="SDS2344" s="1359"/>
      <c r="SDT2344" s="1359"/>
      <c r="SDU2344" s="1359"/>
      <c r="SDV2344" s="1359"/>
      <c r="SDW2344" s="1359"/>
      <c r="SDX2344" s="1359"/>
      <c r="SDY2344" s="1359"/>
      <c r="SDZ2344" s="1359"/>
      <c r="SEA2344" s="1359"/>
      <c r="SEB2344" s="1359"/>
      <c r="SEC2344" s="1359"/>
      <c r="SED2344" s="1359"/>
      <c r="SEE2344" s="1359"/>
      <c r="SEF2344" s="1359"/>
      <c r="SEG2344" s="1359"/>
      <c r="SEH2344" s="1359"/>
      <c r="SEI2344" s="1359"/>
      <c r="SEJ2344" s="1359"/>
      <c r="SEK2344" s="1359"/>
      <c r="SEL2344" s="1359"/>
      <c r="SEM2344" s="1359"/>
      <c r="SEN2344" s="1359"/>
      <c r="SEO2344" s="1359"/>
      <c r="SEP2344" s="1359"/>
      <c r="SEQ2344" s="1359"/>
      <c r="SER2344" s="1359"/>
      <c r="SES2344" s="1359"/>
      <c r="SET2344" s="1359"/>
      <c r="SEU2344" s="1359"/>
      <c r="SEV2344" s="1359"/>
      <c r="SEW2344" s="1359"/>
      <c r="SEX2344" s="1359"/>
      <c r="SEY2344" s="1359"/>
      <c r="SEZ2344" s="1359"/>
      <c r="SFA2344" s="1359"/>
      <c r="SFB2344" s="1359"/>
      <c r="SFC2344" s="1359"/>
      <c r="SFD2344" s="1359"/>
      <c r="SFE2344" s="1359"/>
      <c r="SFF2344" s="1359"/>
      <c r="SFG2344" s="1359"/>
      <c r="SFH2344" s="1359"/>
      <c r="SFI2344" s="1359"/>
      <c r="SFJ2344" s="1359"/>
      <c r="SFK2344" s="1359"/>
      <c r="SFL2344" s="1359"/>
      <c r="SFM2344" s="1359"/>
      <c r="SFN2344" s="1359"/>
      <c r="SFO2344" s="1359"/>
      <c r="SFP2344" s="1359"/>
      <c r="SFQ2344" s="1359"/>
      <c r="SFR2344" s="1359"/>
      <c r="SFS2344" s="1359"/>
      <c r="SFT2344" s="1359"/>
      <c r="SFU2344" s="1359"/>
      <c r="SFV2344" s="1359"/>
      <c r="SFW2344" s="1359"/>
      <c r="SFX2344" s="1359"/>
      <c r="SFY2344" s="1359"/>
      <c r="SFZ2344" s="1359"/>
      <c r="SGA2344" s="1359"/>
      <c r="SGB2344" s="1359"/>
      <c r="SGC2344" s="1359"/>
      <c r="SGD2344" s="1359"/>
      <c r="SGE2344" s="1359"/>
      <c r="SGF2344" s="1359"/>
      <c r="SGG2344" s="1359"/>
      <c r="SGH2344" s="1359"/>
      <c r="SGI2344" s="1359"/>
      <c r="SGJ2344" s="1359"/>
      <c r="SGK2344" s="1359"/>
      <c r="SGL2344" s="1359"/>
      <c r="SGM2344" s="1359"/>
      <c r="SGN2344" s="1359"/>
      <c r="SGO2344" s="1359"/>
      <c r="SGP2344" s="1359"/>
      <c r="SGQ2344" s="1359"/>
      <c r="SGR2344" s="1359"/>
      <c r="SGS2344" s="1359"/>
      <c r="SGT2344" s="1359"/>
      <c r="SGU2344" s="1359"/>
      <c r="SGV2344" s="1359"/>
      <c r="SGW2344" s="1359"/>
      <c r="SGX2344" s="1359"/>
      <c r="SGY2344" s="1359"/>
      <c r="SGZ2344" s="1359"/>
      <c r="SHA2344" s="1359"/>
      <c r="SHB2344" s="1359"/>
      <c r="SHC2344" s="1359"/>
      <c r="SHD2344" s="1359"/>
      <c r="SHE2344" s="1359"/>
      <c r="SHF2344" s="1359"/>
      <c r="SHG2344" s="1359"/>
      <c r="SHH2344" s="1359"/>
      <c r="SHI2344" s="1359"/>
      <c r="SHJ2344" s="1359"/>
      <c r="SHK2344" s="1359"/>
      <c r="SHL2344" s="1359"/>
      <c r="SHM2344" s="1359"/>
      <c r="SHN2344" s="1359"/>
      <c r="SHO2344" s="1359"/>
      <c r="SHP2344" s="1359"/>
      <c r="SHQ2344" s="1359"/>
      <c r="SHR2344" s="1359"/>
      <c r="SHS2344" s="1359"/>
      <c r="SHT2344" s="1359"/>
      <c r="SHU2344" s="1359"/>
      <c r="SHV2344" s="1359"/>
      <c r="SHW2344" s="1359"/>
      <c r="SHX2344" s="1359"/>
      <c r="SHY2344" s="1359"/>
      <c r="SHZ2344" s="1359"/>
      <c r="SIA2344" s="1359"/>
      <c r="SIB2344" s="1359"/>
      <c r="SIC2344" s="1359"/>
      <c r="SID2344" s="1359"/>
      <c r="SIE2344" s="1359"/>
      <c r="SIF2344" s="1359"/>
      <c r="SIG2344" s="1359"/>
      <c r="SIH2344" s="1359"/>
      <c r="SII2344" s="1359"/>
      <c r="SIJ2344" s="1359"/>
      <c r="SIK2344" s="1359"/>
      <c r="SIL2344" s="1359"/>
      <c r="SIM2344" s="1359"/>
      <c r="SIN2344" s="1359"/>
      <c r="SIO2344" s="1359"/>
      <c r="SIP2344" s="1359"/>
      <c r="SIQ2344" s="1359"/>
      <c r="SIR2344" s="1359"/>
      <c r="SIS2344" s="1359"/>
      <c r="SIT2344" s="1359"/>
      <c r="SIU2344" s="1359"/>
      <c r="SIV2344" s="1359"/>
      <c r="SIW2344" s="1359"/>
      <c r="SIX2344" s="1359"/>
      <c r="SIY2344" s="1359"/>
      <c r="SIZ2344" s="1359"/>
      <c r="SJA2344" s="1359"/>
      <c r="SJB2344" s="1359"/>
      <c r="SJC2344" s="1359"/>
      <c r="SJD2344" s="1359"/>
      <c r="SJE2344" s="1359"/>
      <c r="SJF2344" s="1359"/>
      <c r="SJG2344" s="1359"/>
      <c r="SJH2344" s="1359"/>
      <c r="SJI2344" s="1359"/>
      <c r="SJJ2344" s="1359"/>
      <c r="SJK2344" s="1359"/>
      <c r="SJL2344" s="1359"/>
      <c r="SJM2344" s="1359"/>
      <c r="SJN2344" s="1359"/>
      <c r="SJO2344" s="1359"/>
      <c r="SJP2344" s="1359"/>
      <c r="SJQ2344" s="1359"/>
      <c r="SJR2344" s="1359"/>
      <c r="SJS2344" s="1359"/>
      <c r="SJT2344" s="1359"/>
      <c r="SJU2344" s="1359"/>
      <c r="SJV2344" s="1359"/>
      <c r="SJW2344" s="1359"/>
      <c r="SJX2344" s="1359"/>
      <c r="SJY2344" s="1359"/>
      <c r="SJZ2344" s="1359"/>
      <c r="SKA2344" s="1359"/>
      <c r="SKB2344" s="1359"/>
      <c r="SKC2344" s="1359"/>
      <c r="SKD2344" s="1359"/>
      <c r="SKE2344" s="1359"/>
      <c r="SKF2344" s="1359"/>
      <c r="SKG2344" s="1359"/>
      <c r="SKH2344" s="1359"/>
      <c r="SKI2344" s="1359"/>
      <c r="SKJ2344" s="1359"/>
      <c r="SKK2344" s="1359"/>
      <c r="SKL2344" s="1359"/>
      <c r="SKM2344" s="1359"/>
      <c r="SKN2344" s="1359"/>
      <c r="SKO2344" s="1359"/>
      <c r="SKP2344" s="1359"/>
      <c r="SKQ2344" s="1359"/>
      <c r="SKR2344" s="1359"/>
      <c r="SKS2344" s="1359"/>
      <c r="SKT2344" s="1359"/>
      <c r="SKU2344" s="1359"/>
      <c r="SKV2344" s="1359"/>
      <c r="SKW2344" s="1359"/>
      <c r="SKX2344" s="1359"/>
      <c r="SKY2344" s="1359"/>
      <c r="SKZ2344" s="1359"/>
      <c r="SLA2344" s="1359"/>
      <c r="SLB2344" s="1359"/>
      <c r="SLC2344" s="1359"/>
      <c r="SLD2344" s="1359"/>
      <c r="SLE2344" s="1359"/>
      <c r="SLF2344" s="1359"/>
      <c r="SLG2344" s="1359"/>
      <c r="SLH2344" s="1359"/>
      <c r="SLI2344" s="1359"/>
      <c r="SLJ2344" s="1359"/>
      <c r="SLK2344" s="1359"/>
      <c r="SLL2344" s="1359"/>
      <c r="SLM2344" s="1359"/>
      <c r="SLN2344" s="1359"/>
      <c r="SLO2344" s="1359"/>
      <c r="SLP2344" s="1359"/>
      <c r="SLQ2344" s="1359"/>
      <c r="SLR2344" s="1359"/>
      <c r="SLS2344" s="1359"/>
      <c r="SLT2344" s="1359"/>
      <c r="SLU2344" s="1359"/>
      <c r="SLV2344" s="1359"/>
      <c r="SLW2344" s="1359"/>
      <c r="SLX2344" s="1359"/>
      <c r="SLY2344" s="1359"/>
      <c r="SLZ2344" s="1359"/>
      <c r="SMA2344" s="1359"/>
      <c r="SMB2344" s="1359"/>
      <c r="SMC2344" s="1359"/>
      <c r="SMD2344" s="1359"/>
      <c r="SME2344" s="1359"/>
      <c r="SMF2344" s="1359"/>
      <c r="SMG2344" s="1359"/>
      <c r="SMH2344" s="1359"/>
      <c r="SMI2344" s="1359"/>
      <c r="SMJ2344" s="1359"/>
      <c r="SMK2344" s="1359"/>
      <c r="SML2344" s="1359"/>
      <c r="SMM2344" s="1359"/>
      <c r="SMN2344" s="1359"/>
      <c r="SMO2344" s="1359"/>
      <c r="SMP2344" s="1359"/>
      <c r="SMQ2344" s="1359"/>
      <c r="SMR2344" s="1359"/>
      <c r="SMS2344" s="1359"/>
      <c r="SMT2344" s="1359"/>
      <c r="SMU2344" s="1359"/>
      <c r="SMV2344" s="1359"/>
      <c r="SMW2344" s="1359"/>
      <c r="SMX2344" s="1359"/>
      <c r="SMY2344" s="1359"/>
      <c r="SMZ2344" s="1359"/>
      <c r="SNA2344" s="1359"/>
      <c r="SNB2344" s="1359"/>
      <c r="SNC2344" s="1359"/>
      <c r="SND2344" s="1359"/>
      <c r="SNE2344" s="1359"/>
      <c r="SNF2344" s="1359"/>
      <c r="SNG2344" s="1359"/>
      <c r="SNH2344" s="1359"/>
      <c r="SNI2344" s="1359"/>
      <c r="SNJ2344" s="1359"/>
      <c r="SNK2344" s="1359"/>
      <c r="SNL2344" s="1359"/>
      <c r="SNM2344" s="1359"/>
      <c r="SNN2344" s="1359"/>
      <c r="SNO2344" s="1359"/>
      <c r="SNP2344" s="1359"/>
      <c r="SNQ2344" s="1359"/>
      <c r="SNR2344" s="1359"/>
      <c r="SNS2344" s="1359"/>
      <c r="SNT2344" s="1359"/>
      <c r="SNU2344" s="1359"/>
      <c r="SNV2344" s="1359"/>
      <c r="SNW2344" s="1359"/>
      <c r="SNX2344" s="1359"/>
      <c r="SNY2344" s="1359"/>
      <c r="SNZ2344" s="1359"/>
      <c r="SOA2344" s="1359"/>
      <c r="SOB2344" s="1359"/>
      <c r="SOC2344" s="1359"/>
      <c r="SOD2344" s="1359"/>
      <c r="SOE2344" s="1359"/>
      <c r="SOF2344" s="1359"/>
      <c r="SOG2344" s="1359"/>
      <c r="SOH2344" s="1359"/>
      <c r="SOI2344" s="1359"/>
      <c r="SOJ2344" s="1359"/>
      <c r="SOK2344" s="1359"/>
      <c r="SOL2344" s="1359"/>
      <c r="SOM2344" s="1359"/>
      <c r="SON2344" s="1359"/>
      <c r="SOO2344" s="1359"/>
      <c r="SOP2344" s="1359"/>
      <c r="SOQ2344" s="1359"/>
      <c r="SOR2344" s="1359"/>
      <c r="SOS2344" s="1359"/>
      <c r="SOT2344" s="1359"/>
      <c r="SOU2344" s="1359"/>
      <c r="SOV2344" s="1359"/>
      <c r="SOW2344" s="1359"/>
      <c r="SOX2344" s="1359"/>
      <c r="SOY2344" s="1359"/>
      <c r="SOZ2344" s="1359"/>
      <c r="SPA2344" s="1359"/>
      <c r="SPB2344" s="1359"/>
      <c r="SPC2344" s="1359"/>
      <c r="SPD2344" s="1359"/>
      <c r="SPE2344" s="1359"/>
      <c r="SPF2344" s="1359"/>
      <c r="SPG2344" s="1359"/>
      <c r="SPH2344" s="1359"/>
      <c r="SPI2344" s="1359"/>
      <c r="SPJ2344" s="1359"/>
      <c r="SPK2344" s="1359"/>
      <c r="SPL2344" s="1359"/>
      <c r="SPM2344" s="1359"/>
      <c r="SPN2344" s="1359"/>
      <c r="SPO2344" s="1359"/>
      <c r="SPP2344" s="1359"/>
      <c r="SPQ2344" s="1359"/>
      <c r="SPR2344" s="1359"/>
      <c r="SPS2344" s="1359"/>
      <c r="SPT2344" s="1359"/>
      <c r="SPU2344" s="1359"/>
      <c r="SPV2344" s="1359"/>
      <c r="SPW2344" s="1359"/>
      <c r="SPX2344" s="1359"/>
      <c r="SPY2344" s="1359"/>
      <c r="SPZ2344" s="1359"/>
      <c r="SQA2344" s="1359"/>
      <c r="SQB2344" s="1359"/>
      <c r="SQC2344" s="1359"/>
      <c r="SQD2344" s="1359"/>
      <c r="SQE2344" s="1359"/>
      <c r="SQF2344" s="1359"/>
      <c r="SQG2344" s="1359"/>
      <c r="SQH2344" s="1359"/>
      <c r="SQI2344" s="1359"/>
      <c r="SQJ2344" s="1359"/>
      <c r="SQK2344" s="1359"/>
      <c r="SQL2344" s="1359"/>
      <c r="SQM2344" s="1359"/>
      <c r="SQN2344" s="1359"/>
      <c r="SQO2344" s="1359"/>
      <c r="SQP2344" s="1359"/>
      <c r="SQQ2344" s="1359"/>
      <c r="SQR2344" s="1359"/>
      <c r="SQS2344" s="1359"/>
      <c r="SQT2344" s="1359"/>
      <c r="SQU2344" s="1359"/>
      <c r="SQV2344" s="1359"/>
      <c r="SQW2344" s="1359"/>
      <c r="SQX2344" s="1359"/>
      <c r="SQY2344" s="1359"/>
      <c r="SQZ2344" s="1359"/>
      <c r="SRA2344" s="1359"/>
      <c r="SRB2344" s="1359"/>
      <c r="SRC2344" s="1359"/>
      <c r="SRD2344" s="1359"/>
      <c r="SRE2344" s="1359"/>
      <c r="SRF2344" s="1359"/>
      <c r="SRG2344" s="1359"/>
      <c r="SRH2344" s="1359"/>
      <c r="SRI2344" s="1359"/>
      <c r="SRJ2344" s="1359"/>
      <c r="SRK2344" s="1359"/>
      <c r="SRL2344" s="1359"/>
      <c r="SRM2344" s="1359"/>
      <c r="SRN2344" s="1359"/>
      <c r="SRO2344" s="1359"/>
      <c r="SRP2344" s="1359"/>
      <c r="SRQ2344" s="1359"/>
      <c r="SRR2344" s="1359"/>
      <c r="SRS2344" s="1359"/>
      <c r="SRT2344" s="1359"/>
      <c r="SRU2344" s="1359"/>
      <c r="SRV2344" s="1359"/>
      <c r="SRW2344" s="1359"/>
      <c r="SRX2344" s="1359"/>
      <c r="SRY2344" s="1359"/>
      <c r="SRZ2344" s="1359"/>
      <c r="SSA2344" s="1359"/>
      <c r="SSB2344" s="1359"/>
      <c r="SSC2344" s="1359"/>
      <c r="SSD2344" s="1359"/>
      <c r="SSE2344" s="1359"/>
      <c r="SSF2344" s="1359"/>
      <c r="SSG2344" s="1359"/>
      <c r="SSH2344" s="1359"/>
      <c r="SSI2344" s="1359"/>
      <c r="SSJ2344" s="1359"/>
      <c r="SSK2344" s="1359"/>
      <c r="SSL2344" s="1359"/>
      <c r="SSM2344" s="1359"/>
      <c r="SSN2344" s="1359"/>
      <c r="SSO2344" s="1359"/>
      <c r="SSP2344" s="1359"/>
      <c r="SSQ2344" s="1359"/>
      <c r="SSR2344" s="1359"/>
      <c r="SSS2344" s="1359"/>
      <c r="SST2344" s="1359"/>
      <c r="SSU2344" s="1359"/>
      <c r="SSV2344" s="1359"/>
      <c r="SSW2344" s="1359"/>
      <c r="SSX2344" s="1359"/>
      <c r="SSY2344" s="1359"/>
      <c r="SSZ2344" s="1359"/>
      <c r="STA2344" s="1359"/>
      <c r="STB2344" s="1359"/>
      <c r="STC2344" s="1359"/>
      <c r="STD2344" s="1359"/>
      <c r="STE2344" s="1359"/>
      <c r="STF2344" s="1359"/>
      <c r="STG2344" s="1359"/>
      <c r="STH2344" s="1359"/>
      <c r="STI2344" s="1359"/>
      <c r="STJ2344" s="1359"/>
      <c r="STK2344" s="1359"/>
      <c r="STL2344" s="1359"/>
      <c r="STM2344" s="1359"/>
      <c r="STN2344" s="1359"/>
      <c r="STO2344" s="1359"/>
      <c r="STP2344" s="1359"/>
      <c r="STQ2344" s="1359"/>
      <c r="STR2344" s="1359"/>
      <c r="STS2344" s="1359"/>
      <c r="STT2344" s="1359"/>
      <c r="STU2344" s="1359"/>
      <c r="STV2344" s="1359"/>
      <c r="STW2344" s="1359"/>
      <c r="STX2344" s="1359"/>
      <c r="STY2344" s="1359"/>
      <c r="STZ2344" s="1359"/>
      <c r="SUA2344" s="1359"/>
      <c r="SUB2344" s="1359"/>
      <c r="SUC2344" s="1359"/>
      <c r="SUD2344" s="1359"/>
      <c r="SUE2344" s="1359"/>
      <c r="SUF2344" s="1359"/>
      <c r="SUG2344" s="1359"/>
      <c r="SUH2344" s="1359"/>
      <c r="SUI2344" s="1359"/>
      <c r="SUJ2344" s="1359"/>
      <c r="SUK2344" s="1359"/>
      <c r="SUL2344" s="1359"/>
      <c r="SUM2344" s="1359"/>
      <c r="SUN2344" s="1359"/>
      <c r="SUO2344" s="1359"/>
      <c r="SUP2344" s="1359"/>
      <c r="SUQ2344" s="1359"/>
      <c r="SUR2344" s="1359"/>
      <c r="SUS2344" s="1359"/>
      <c r="SUT2344" s="1359"/>
      <c r="SUU2344" s="1359"/>
      <c r="SUV2344" s="1359"/>
      <c r="SUW2344" s="1359"/>
      <c r="SUX2344" s="1359"/>
      <c r="SUY2344" s="1359"/>
      <c r="SUZ2344" s="1359"/>
      <c r="SVA2344" s="1359"/>
      <c r="SVB2344" s="1359"/>
      <c r="SVC2344" s="1359"/>
      <c r="SVD2344" s="1359"/>
      <c r="SVE2344" s="1359"/>
      <c r="SVF2344" s="1359"/>
      <c r="SVG2344" s="1359"/>
      <c r="SVH2344" s="1359"/>
      <c r="SVI2344" s="1359"/>
      <c r="SVJ2344" s="1359"/>
      <c r="SVK2344" s="1359"/>
      <c r="SVL2344" s="1359"/>
      <c r="SVM2344" s="1359"/>
      <c r="SVN2344" s="1359"/>
      <c r="SVO2344" s="1359"/>
      <c r="SVP2344" s="1359"/>
      <c r="SVQ2344" s="1359"/>
      <c r="SVR2344" s="1359"/>
      <c r="SVS2344" s="1359"/>
      <c r="SVT2344" s="1359"/>
      <c r="SVU2344" s="1359"/>
      <c r="SVV2344" s="1359"/>
      <c r="SVW2344" s="1359"/>
      <c r="SVX2344" s="1359"/>
      <c r="SVY2344" s="1359"/>
      <c r="SVZ2344" s="1359"/>
      <c r="SWA2344" s="1359"/>
      <c r="SWB2344" s="1359"/>
      <c r="SWC2344" s="1359"/>
      <c r="SWD2344" s="1359"/>
      <c r="SWE2344" s="1359"/>
      <c r="SWF2344" s="1359"/>
      <c r="SWG2344" s="1359"/>
      <c r="SWH2344" s="1359"/>
      <c r="SWI2344" s="1359"/>
      <c r="SWJ2344" s="1359"/>
      <c r="SWK2344" s="1359"/>
      <c r="SWL2344" s="1359"/>
      <c r="SWM2344" s="1359"/>
      <c r="SWN2344" s="1359"/>
      <c r="SWO2344" s="1359"/>
      <c r="SWP2344" s="1359"/>
      <c r="SWQ2344" s="1359"/>
      <c r="SWR2344" s="1359"/>
      <c r="SWS2344" s="1359"/>
      <c r="SWT2344" s="1359"/>
      <c r="SWU2344" s="1359"/>
      <c r="SWV2344" s="1359"/>
      <c r="SWW2344" s="1359"/>
      <c r="SWX2344" s="1359"/>
      <c r="SWY2344" s="1359"/>
      <c r="SWZ2344" s="1359"/>
      <c r="SXA2344" s="1359"/>
      <c r="SXB2344" s="1359"/>
      <c r="SXC2344" s="1359"/>
      <c r="SXD2344" s="1359"/>
      <c r="SXE2344" s="1359"/>
      <c r="SXF2344" s="1359"/>
      <c r="SXG2344" s="1359"/>
      <c r="SXH2344" s="1359"/>
      <c r="SXI2344" s="1359"/>
      <c r="SXJ2344" s="1359"/>
      <c r="SXK2344" s="1359"/>
      <c r="SXL2344" s="1359"/>
      <c r="SXM2344" s="1359"/>
      <c r="SXN2344" s="1359"/>
      <c r="SXO2344" s="1359"/>
      <c r="SXP2344" s="1359"/>
      <c r="SXQ2344" s="1359"/>
      <c r="SXR2344" s="1359"/>
      <c r="SXS2344" s="1359"/>
      <c r="SXT2344" s="1359"/>
      <c r="SXU2344" s="1359"/>
      <c r="SXV2344" s="1359"/>
      <c r="SXW2344" s="1359"/>
      <c r="SXX2344" s="1359"/>
      <c r="SXY2344" s="1359"/>
      <c r="SXZ2344" s="1359"/>
      <c r="SYA2344" s="1359"/>
      <c r="SYB2344" s="1359"/>
      <c r="SYC2344" s="1359"/>
      <c r="SYD2344" s="1359"/>
      <c r="SYE2344" s="1359"/>
      <c r="SYF2344" s="1359"/>
      <c r="SYG2344" s="1359"/>
      <c r="SYH2344" s="1359"/>
      <c r="SYI2344" s="1359"/>
      <c r="SYJ2344" s="1359"/>
      <c r="SYK2344" s="1359"/>
      <c r="SYL2344" s="1359"/>
      <c r="SYM2344" s="1359"/>
      <c r="SYN2344" s="1359"/>
      <c r="SYO2344" s="1359"/>
      <c r="SYP2344" s="1359"/>
      <c r="SYQ2344" s="1359"/>
      <c r="SYR2344" s="1359"/>
      <c r="SYS2344" s="1359"/>
      <c r="SYT2344" s="1359"/>
      <c r="SYU2344" s="1359"/>
      <c r="SYV2344" s="1359"/>
      <c r="SYW2344" s="1359"/>
      <c r="SYX2344" s="1359"/>
      <c r="SYY2344" s="1359"/>
      <c r="SYZ2344" s="1359"/>
      <c r="SZA2344" s="1359"/>
      <c r="SZB2344" s="1359"/>
      <c r="SZC2344" s="1359"/>
      <c r="SZD2344" s="1359"/>
      <c r="SZE2344" s="1359"/>
      <c r="SZF2344" s="1359"/>
      <c r="SZG2344" s="1359"/>
      <c r="SZH2344" s="1359"/>
      <c r="SZI2344" s="1359"/>
      <c r="SZJ2344" s="1359"/>
      <c r="SZK2344" s="1359"/>
      <c r="SZL2344" s="1359"/>
      <c r="SZM2344" s="1359"/>
      <c r="SZN2344" s="1359"/>
      <c r="SZO2344" s="1359"/>
      <c r="SZP2344" s="1359"/>
      <c r="SZQ2344" s="1359"/>
      <c r="SZR2344" s="1359"/>
      <c r="SZS2344" s="1359"/>
      <c r="SZT2344" s="1359"/>
      <c r="SZU2344" s="1359"/>
      <c r="SZV2344" s="1359"/>
      <c r="SZW2344" s="1359"/>
      <c r="SZX2344" s="1359"/>
      <c r="SZY2344" s="1359"/>
      <c r="SZZ2344" s="1359"/>
      <c r="TAA2344" s="1359"/>
      <c r="TAB2344" s="1359"/>
      <c r="TAC2344" s="1359"/>
      <c r="TAD2344" s="1359"/>
      <c r="TAE2344" s="1359"/>
      <c r="TAF2344" s="1359"/>
      <c r="TAG2344" s="1359"/>
      <c r="TAH2344" s="1359"/>
      <c r="TAI2344" s="1359"/>
      <c r="TAJ2344" s="1359"/>
      <c r="TAK2344" s="1359"/>
      <c r="TAL2344" s="1359"/>
      <c r="TAM2344" s="1359"/>
      <c r="TAN2344" s="1359"/>
      <c r="TAO2344" s="1359"/>
      <c r="TAP2344" s="1359"/>
      <c r="TAQ2344" s="1359"/>
      <c r="TAR2344" s="1359"/>
      <c r="TAS2344" s="1359"/>
      <c r="TAT2344" s="1359"/>
      <c r="TAU2344" s="1359"/>
      <c r="TAV2344" s="1359"/>
      <c r="TAW2344" s="1359"/>
      <c r="TAX2344" s="1359"/>
      <c r="TAY2344" s="1359"/>
      <c r="TAZ2344" s="1359"/>
      <c r="TBA2344" s="1359"/>
      <c r="TBB2344" s="1359"/>
      <c r="TBC2344" s="1359"/>
      <c r="TBD2344" s="1359"/>
      <c r="TBE2344" s="1359"/>
      <c r="TBF2344" s="1359"/>
      <c r="TBG2344" s="1359"/>
      <c r="TBH2344" s="1359"/>
      <c r="TBI2344" s="1359"/>
      <c r="TBJ2344" s="1359"/>
      <c r="TBK2344" s="1359"/>
      <c r="TBL2344" s="1359"/>
      <c r="TBM2344" s="1359"/>
      <c r="TBN2344" s="1359"/>
      <c r="TBO2344" s="1359"/>
      <c r="TBP2344" s="1359"/>
      <c r="TBQ2344" s="1359"/>
      <c r="TBR2344" s="1359"/>
      <c r="TBS2344" s="1359"/>
      <c r="TBT2344" s="1359"/>
      <c r="TBU2344" s="1359"/>
      <c r="TBV2344" s="1359"/>
      <c r="TBW2344" s="1359"/>
      <c r="TBX2344" s="1359"/>
      <c r="TBY2344" s="1359"/>
      <c r="TBZ2344" s="1359"/>
      <c r="TCA2344" s="1359"/>
      <c r="TCB2344" s="1359"/>
      <c r="TCC2344" s="1359"/>
      <c r="TCD2344" s="1359"/>
      <c r="TCE2344" s="1359"/>
      <c r="TCF2344" s="1359"/>
      <c r="TCG2344" s="1359"/>
      <c r="TCH2344" s="1359"/>
      <c r="TCI2344" s="1359"/>
      <c r="TCJ2344" s="1359"/>
      <c r="TCK2344" s="1359"/>
      <c r="TCL2344" s="1359"/>
      <c r="TCM2344" s="1359"/>
      <c r="TCN2344" s="1359"/>
      <c r="TCO2344" s="1359"/>
      <c r="TCP2344" s="1359"/>
      <c r="TCQ2344" s="1359"/>
      <c r="TCR2344" s="1359"/>
      <c r="TCS2344" s="1359"/>
      <c r="TCT2344" s="1359"/>
      <c r="TCU2344" s="1359"/>
      <c r="TCV2344" s="1359"/>
      <c r="TCW2344" s="1359"/>
      <c r="TCX2344" s="1359"/>
      <c r="TCY2344" s="1359"/>
      <c r="TCZ2344" s="1359"/>
      <c r="TDA2344" s="1359"/>
      <c r="TDB2344" s="1359"/>
      <c r="TDC2344" s="1359"/>
      <c r="TDD2344" s="1359"/>
      <c r="TDE2344" s="1359"/>
      <c r="TDF2344" s="1359"/>
      <c r="TDG2344" s="1359"/>
      <c r="TDH2344" s="1359"/>
      <c r="TDI2344" s="1359"/>
      <c r="TDJ2344" s="1359"/>
      <c r="TDK2344" s="1359"/>
      <c r="TDL2344" s="1359"/>
      <c r="TDM2344" s="1359"/>
      <c r="TDN2344" s="1359"/>
      <c r="TDO2344" s="1359"/>
      <c r="TDP2344" s="1359"/>
      <c r="TDQ2344" s="1359"/>
      <c r="TDR2344" s="1359"/>
      <c r="TDS2344" s="1359"/>
      <c r="TDT2344" s="1359"/>
      <c r="TDU2344" s="1359"/>
      <c r="TDV2344" s="1359"/>
      <c r="TDW2344" s="1359"/>
      <c r="TDX2344" s="1359"/>
      <c r="TDY2344" s="1359"/>
      <c r="TDZ2344" s="1359"/>
      <c r="TEA2344" s="1359"/>
      <c r="TEB2344" s="1359"/>
      <c r="TEC2344" s="1359"/>
      <c r="TED2344" s="1359"/>
      <c r="TEE2344" s="1359"/>
      <c r="TEF2344" s="1359"/>
      <c r="TEG2344" s="1359"/>
      <c r="TEH2344" s="1359"/>
      <c r="TEI2344" s="1359"/>
      <c r="TEJ2344" s="1359"/>
      <c r="TEK2344" s="1359"/>
      <c r="TEL2344" s="1359"/>
      <c r="TEM2344" s="1359"/>
      <c r="TEN2344" s="1359"/>
      <c r="TEO2344" s="1359"/>
      <c r="TEP2344" s="1359"/>
      <c r="TEQ2344" s="1359"/>
      <c r="TER2344" s="1359"/>
      <c r="TES2344" s="1359"/>
      <c r="TET2344" s="1359"/>
      <c r="TEU2344" s="1359"/>
      <c r="TEV2344" s="1359"/>
      <c r="TEW2344" s="1359"/>
      <c r="TEX2344" s="1359"/>
      <c r="TEY2344" s="1359"/>
      <c r="TEZ2344" s="1359"/>
      <c r="TFA2344" s="1359"/>
      <c r="TFB2344" s="1359"/>
      <c r="TFC2344" s="1359"/>
      <c r="TFD2344" s="1359"/>
      <c r="TFE2344" s="1359"/>
      <c r="TFF2344" s="1359"/>
      <c r="TFG2344" s="1359"/>
      <c r="TFH2344" s="1359"/>
      <c r="TFI2344" s="1359"/>
      <c r="TFJ2344" s="1359"/>
      <c r="TFK2344" s="1359"/>
      <c r="TFL2344" s="1359"/>
      <c r="TFM2344" s="1359"/>
      <c r="TFN2344" s="1359"/>
      <c r="TFO2344" s="1359"/>
      <c r="TFP2344" s="1359"/>
      <c r="TFQ2344" s="1359"/>
      <c r="TFR2344" s="1359"/>
      <c r="TFS2344" s="1359"/>
      <c r="TFT2344" s="1359"/>
      <c r="TFU2344" s="1359"/>
      <c r="TFV2344" s="1359"/>
      <c r="TFW2344" s="1359"/>
      <c r="TFX2344" s="1359"/>
      <c r="TFY2344" s="1359"/>
      <c r="TFZ2344" s="1359"/>
      <c r="TGA2344" s="1359"/>
      <c r="TGB2344" s="1359"/>
      <c r="TGC2344" s="1359"/>
      <c r="TGD2344" s="1359"/>
      <c r="TGE2344" s="1359"/>
      <c r="TGF2344" s="1359"/>
      <c r="TGG2344" s="1359"/>
      <c r="TGH2344" s="1359"/>
      <c r="TGI2344" s="1359"/>
      <c r="TGJ2344" s="1359"/>
      <c r="TGK2344" s="1359"/>
      <c r="TGL2344" s="1359"/>
      <c r="TGM2344" s="1359"/>
      <c r="TGN2344" s="1359"/>
      <c r="TGO2344" s="1359"/>
      <c r="TGP2344" s="1359"/>
      <c r="TGQ2344" s="1359"/>
      <c r="TGR2344" s="1359"/>
      <c r="TGS2344" s="1359"/>
      <c r="TGT2344" s="1359"/>
      <c r="TGU2344" s="1359"/>
      <c r="TGV2344" s="1359"/>
      <c r="TGW2344" s="1359"/>
      <c r="TGX2344" s="1359"/>
      <c r="TGY2344" s="1359"/>
      <c r="TGZ2344" s="1359"/>
      <c r="THA2344" s="1359"/>
      <c r="THB2344" s="1359"/>
      <c r="THC2344" s="1359"/>
      <c r="THD2344" s="1359"/>
      <c r="THE2344" s="1359"/>
      <c r="THF2344" s="1359"/>
      <c r="THG2344" s="1359"/>
      <c r="THH2344" s="1359"/>
      <c r="THI2344" s="1359"/>
      <c r="THJ2344" s="1359"/>
      <c r="THK2344" s="1359"/>
      <c r="THL2344" s="1359"/>
      <c r="THM2344" s="1359"/>
      <c r="THN2344" s="1359"/>
      <c r="THO2344" s="1359"/>
      <c r="THP2344" s="1359"/>
      <c r="THQ2344" s="1359"/>
      <c r="THR2344" s="1359"/>
      <c r="THS2344" s="1359"/>
      <c r="THT2344" s="1359"/>
      <c r="THU2344" s="1359"/>
      <c r="THV2344" s="1359"/>
      <c r="THW2344" s="1359"/>
      <c r="THX2344" s="1359"/>
      <c r="THY2344" s="1359"/>
      <c r="THZ2344" s="1359"/>
      <c r="TIA2344" s="1359"/>
      <c r="TIB2344" s="1359"/>
      <c r="TIC2344" s="1359"/>
      <c r="TID2344" s="1359"/>
      <c r="TIE2344" s="1359"/>
      <c r="TIF2344" s="1359"/>
      <c r="TIG2344" s="1359"/>
      <c r="TIH2344" s="1359"/>
      <c r="TII2344" s="1359"/>
      <c r="TIJ2344" s="1359"/>
      <c r="TIK2344" s="1359"/>
      <c r="TIL2344" s="1359"/>
      <c r="TIM2344" s="1359"/>
      <c r="TIN2344" s="1359"/>
      <c r="TIO2344" s="1359"/>
      <c r="TIP2344" s="1359"/>
      <c r="TIQ2344" s="1359"/>
      <c r="TIR2344" s="1359"/>
      <c r="TIS2344" s="1359"/>
      <c r="TIT2344" s="1359"/>
      <c r="TIU2344" s="1359"/>
      <c r="TIV2344" s="1359"/>
      <c r="TIW2344" s="1359"/>
      <c r="TIX2344" s="1359"/>
      <c r="TIY2344" s="1359"/>
      <c r="TIZ2344" s="1359"/>
      <c r="TJA2344" s="1359"/>
      <c r="TJB2344" s="1359"/>
      <c r="TJC2344" s="1359"/>
      <c r="TJD2344" s="1359"/>
      <c r="TJE2344" s="1359"/>
      <c r="TJF2344" s="1359"/>
      <c r="TJG2344" s="1359"/>
      <c r="TJH2344" s="1359"/>
      <c r="TJI2344" s="1359"/>
      <c r="TJJ2344" s="1359"/>
      <c r="TJK2344" s="1359"/>
      <c r="TJL2344" s="1359"/>
      <c r="TJM2344" s="1359"/>
      <c r="TJN2344" s="1359"/>
      <c r="TJO2344" s="1359"/>
      <c r="TJP2344" s="1359"/>
      <c r="TJQ2344" s="1359"/>
      <c r="TJR2344" s="1359"/>
      <c r="TJS2344" s="1359"/>
      <c r="TJT2344" s="1359"/>
      <c r="TJU2344" s="1359"/>
      <c r="TJV2344" s="1359"/>
      <c r="TJW2344" s="1359"/>
      <c r="TJX2344" s="1359"/>
      <c r="TJY2344" s="1359"/>
      <c r="TJZ2344" s="1359"/>
      <c r="TKA2344" s="1359"/>
      <c r="TKB2344" s="1359"/>
      <c r="TKC2344" s="1359"/>
      <c r="TKD2344" s="1359"/>
      <c r="TKE2344" s="1359"/>
      <c r="TKF2344" s="1359"/>
      <c r="TKG2344" s="1359"/>
      <c r="TKH2344" s="1359"/>
      <c r="TKI2344" s="1359"/>
      <c r="TKJ2344" s="1359"/>
      <c r="TKK2344" s="1359"/>
      <c r="TKL2344" s="1359"/>
      <c r="TKM2344" s="1359"/>
      <c r="TKN2344" s="1359"/>
      <c r="TKO2344" s="1359"/>
      <c r="TKP2344" s="1359"/>
      <c r="TKQ2344" s="1359"/>
      <c r="TKR2344" s="1359"/>
      <c r="TKS2344" s="1359"/>
      <c r="TKT2344" s="1359"/>
      <c r="TKU2344" s="1359"/>
      <c r="TKV2344" s="1359"/>
      <c r="TKW2344" s="1359"/>
      <c r="TKX2344" s="1359"/>
      <c r="TKY2344" s="1359"/>
      <c r="TKZ2344" s="1359"/>
      <c r="TLA2344" s="1359"/>
      <c r="TLB2344" s="1359"/>
      <c r="TLC2344" s="1359"/>
      <c r="TLD2344" s="1359"/>
      <c r="TLE2344" s="1359"/>
      <c r="TLF2344" s="1359"/>
      <c r="TLG2344" s="1359"/>
      <c r="TLH2344" s="1359"/>
      <c r="TLI2344" s="1359"/>
      <c r="TLJ2344" s="1359"/>
      <c r="TLK2344" s="1359"/>
      <c r="TLL2344" s="1359"/>
      <c r="TLM2344" s="1359"/>
      <c r="TLN2344" s="1359"/>
      <c r="TLO2344" s="1359"/>
      <c r="TLP2344" s="1359"/>
      <c r="TLQ2344" s="1359"/>
      <c r="TLR2344" s="1359"/>
      <c r="TLS2344" s="1359"/>
      <c r="TLT2344" s="1359"/>
      <c r="TLU2344" s="1359"/>
      <c r="TLV2344" s="1359"/>
      <c r="TLW2344" s="1359"/>
      <c r="TLX2344" s="1359"/>
      <c r="TLY2344" s="1359"/>
      <c r="TLZ2344" s="1359"/>
      <c r="TMA2344" s="1359"/>
      <c r="TMB2344" s="1359"/>
      <c r="TMC2344" s="1359"/>
      <c r="TMD2344" s="1359"/>
      <c r="TME2344" s="1359"/>
      <c r="TMF2344" s="1359"/>
      <c r="TMG2344" s="1359"/>
      <c r="TMH2344" s="1359"/>
      <c r="TMI2344" s="1359"/>
      <c r="TMJ2344" s="1359"/>
      <c r="TMK2344" s="1359"/>
      <c r="TML2344" s="1359"/>
      <c r="TMM2344" s="1359"/>
      <c r="TMN2344" s="1359"/>
      <c r="TMO2344" s="1359"/>
      <c r="TMP2344" s="1359"/>
      <c r="TMQ2344" s="1359"/>
      <c r="TMR2344" s="1359"/>
      <c r="TMS2344" s="1359"/>
      <c r="TMT2344" s="1359"/>
      <c r="TMU2344" s="1359"/>
      <c r="TMV2344" s="1359"/>
      <c r="TMW2344" s="1359"/>
      <c r="TMX2344" s="1359"/>
      <c r="TMY2344" s="1359"/>
      <c r="TMZ2344" s="1359"/>
      <c r="TNA2344" s="1359"/>
      <c r="TNB2344" s="1359"/>
      <c r="TNC2344" s="1359"/>
      <c r="TND2344" s="1359"/>
      <c r="TNE2344" s="1359"/>
      <c r="TNF2344" s="1359"/>
      <c r="TNG2344" s="1359"/>
      <c r="TNH2344" s="1359"/>
      <c r="TNI2344" s="1359"/>
      <c r="TNJ2344" s="1359"/>
      <c r="TNK2344" s="1359"/>
      <c r="TNL2344" s="1359"/>
      <c r="TNM2344" s="1359"/>
      <c r="TNN2344" s="1359"/>
      <c r="TNO2344" s="1359"/>
      <c r="TNP2344" s="1359"/>
      <c r="TNQ2344" s="1359"/>
      <c r="TNR2344" s="1359"/>
      <c r="TNS2344" s="1359"/>
      <c r="TNT2344" s="1359"/>
      <c r="TNU2344" s="1359"/>
      <c r="TNV2344" s="1359"/>
      <c r="TNW2344" s="1359"/>
      <c r="TNX2344" s="1359"/>
      <c r="TNY2344" s="1359"/>
      <c r="TNZ2344" s="1359"/>
      <c r="TOA2344" s="1359"/>
      <c r="TOB2344" s="1359"/>
      <c r="TOC2344" s="1359"/>
      <c r="TOD2344" s="1359"/>
      <c r="TOE2344" s="1359"/>
      <c r="TOF2344" s="1359"/>
      <c r="TOG2344" s="1359"/>
      <c r="TOH2344" s="1359"/>
      <c r="TOI2344" s="1359"/>
      <c r="TOJ2344" s="1359"/>
      <c r="TOK2344" s="1359"/>
      <c r="TOL2344" s="1359"/>
      <c r="TOM2344" s="1359"/>
      <c r="TON2344" s="1359"/>
      <c r="TOO2344" s="1359"/>
      <c r="TOP2344" s="1359"/>
      <c r="TOQ2344" s="1359"/>
      <c r="TOR2344" s="1359"/>
      <c r="TOS2344" s="1359"/>
      <c r="TOT2344" s="1359"/>
      <c r="TOU2344" s="1359"/>
      <c r="TOV2344" s="1359"/>
      <c r="TOW2344" s="1359"/>
      <c r="TOX2344" s="1359"/>
      <c r="TOY2344" s="1359"/>
      <c r="TOZ2344" s="1359"/>
      <c r="TPA2344" s="1359"/>
      <c r="TPB2344" s="1359"/>
      <c r="TPC2344" s="1359"/>
      <c r="TPD2344" s="1359"/>
      <c r="TPE2344" s="1359"/>
      <c r="TPF2344" s="1359"/>
      <c r="TPG2344" s="1359"/>
      <c r="TPH2344" s="1359"/>
      <c r="TPI2344" s="1359"/>
      <c r="TPJ2344" s="1359"/>
      <c r="TPK2344" s="1359"/>
      <c r="TPL2344" s="1359"/>
      <c r="TPM2344" s="1359"/>
      <c r="TPN2344" s="1359"/>
      <c r="TPO2344" s="1359"/>
      <c r="TPP2344" s="1359"/>
      <c r="TPQ2344" s="1359"/>
      <c r="TPR2344" s="1359"/>
      <c r="TPS2344" s="1359"/>
      <c r="TPT2344" s="1359"/>
      <c r="TPU2344" s="1359"/>
      <c r="TPV2344" s="1359"/>
      <c r="TPW2344" s="1359"/>
      <c r="TPX2344" s="1359"/>
      <c r="TPY2344" s="1359"/>
      <c r="TPZ2344" s="1359"/>
      <c r="TQA2344" s="1359"/>
      <c r="TQB2344" s="1359"/>
      <c r="TQC2344" s="1359"/>
      <c r="TQD2344" s="1359"/>
      <c r="TQE2344" s="1359"/>
      <c r="TQF2344" s="1359"/>
      <c r="TQG2344" s="1359"/>
      <c r="TQH2344" s="1359"/>
      <c r="TQI2344" s="1359"/>
      <c r="TQJ2344" s="1359"/>
      <c r="TQK2344" s="1359"/>
      <c r="TQL2344" s="1359"/>
      <c r="TQM2344" s="1359"/>
      <c r="TQN2344" s="1359"/>
      <c r="TQO2344" s="1359"/>
      <c r="TQP2344" s="1359"/>
      <c r="TQQ2344" s="1359"/>
      <c r="TQR2344" s="1359"/>
      <c r="TQS2344" s="1359"/>
      <c r="TQT2344" s="1359"/>
      <c r="TQU2344" s="1359"/>
      <c r="TQV2344" s="1359"/>
      <c r="TQW2344" s="1359"/>
      <c r="TQX2344" s="1359"/>
      <c r="TQY2344" s="1359"/>
      <c r="TQZ2344" s="1359"/>
      <c r="TRA2344" s="1359"/>
      <c r="TRB2344" s="1359"/>
      <c r="TRC2344" s="1359"/>
      <c r="TRD2344" s="1359"/>
      <c r="TRE2344" s="1359"/>
      <c r="TRF2344" s="1359"/>
      <c r="TRG2344" s="1359"/>
      <c r="TRH2344" s="1359"/>
      <c r="TRI2344" s="1359"/>
      <c r="TRJ2344" s="1359"/>
      <c r="TRK2344" s="1359"/>
      <c r="TRL2344" s="1359"/>
      <c r="TRM2344" s="1359"/>
      <c r="TRN2344" s="1359"/>
      <c r="TRO2344" s="1359"/>
      <c r="TRP2344" s="1359"/>
      <c r="TRQ2344" s="1359"/>
      <c r="TRR2344" s="1359"/>
      <c r="TRS2344" s="1359"/>
      <c r="TRT2344" s="1359"/>
      <c r="TRU2344" s="1359"/>
      <c r="TRV2344" s="1359"/>
      <c r="TRW2344" s="1359"/>
      <c r="TRX2344" s="1359"/>
      <c r="TRY2344" s="1359"/>
      <c r="TRZ2344" s="1359"/>
      <c r="TSA2344" s="1359"/>
      <c r="TSB2344" s="1359"/>
      <c r="TSC2344" s="1359"/>
      <c r="TSD2344" s="1359"/>
      <c r="TSE2344" s="1359"/>
      <c r="TSF2344" s="1359"/>
      <c r="TSG2344" s="1359"/>
      <c r="TSH2344" s="1359"/>
      <c r="TSI2344" s="1359"/>
      <c r="TSJ2344" s="1359"/>
      <c r="TSK2344" s="1359"/>
      <c r="TSL2344" s="1359"/>
      <c r="TSM2344" s="1359"/>
      <c r="TSN2344" s="1359"/>
      <c r="TSO2344" s="1359"/>
      <c r="TSP2344" s="1359"/>
      <c r="TSQ2344" s="1359"/>
      <c r="TSR2344" s="1359"/>
      <c r="TSS2344" s="1359"/>
      <c r="TST2344" s="1359"/>
      <c r="TSU2344" s="1359"/>
      <c r="TSV2344" s="1359"/>
      <c r="TSW2344" s="1359"/>
      <c r="TSX2344" s="1359"/>
      <c r="TSY2344" s="1359"/>
      <c r="TSZ2344" s="1359"/>
      <c r="TTA2344" s="1359"/>
      <c r="TTB2344" s="1359"/>
      <c r="TTC2344" s="1359"/>
      <c r="TTD2344" s="1359"/>
      <c r="TTE2344" s="1359"/>
      <c r="TTF2344" s="1359"/>
      <c r="TTG2344" s="1359"/>
      <c r="TTH2344" s="1359"/>
      <c r="TTI2344" s="1359"/>
      <c r="TTJ2344" s="1359"/>
      <c r="TTK2344" s="1359"/>
      <c r="TTL2344" s="1359"/>
      <c r="TTM2344" s="1359"/>
      <c r="TTN2344" s="1359"/>
      <c r="TTO2344" s="1359"/>
      <c r="TTP2344" s="1359"/>
      <c r="TTQ2344" s="1359"/>
      <c r="TTR2344" s="1359"/>
      <c r="TTS2344" s="1359"/>
      <c r="TTT2344" s="1359"/>
      <c r="TTU2344" s="1359"/>
      <c r="TTV2344" s="1359"/>
      <c r="TTW2344" s="1359"/>
      <c r="TTX2344" s="1359"/>
      <c r="TTY2344" s="1359"/>
      <c r="TTZ2344" s="1359"/>
      <c r="TUA2344" s="1359"/>
      <c r="TUB2344" s="1359"/>
      <c r="TUC2344" s="1359"/>
      <c r="TUD2344" s="1359"/>
      <c r="TUE2344" s="1359"/>
      <c r="TUF2344" s="1359"/>
      <c r="TUG2344" s="1359"/>
      <c r="TUH2344" s="1359"/>
      <c r="TUI2344" s="1359"/>
      <c r="TUJ2344" s="1359"/>
      <c r="TUK2344" s="1359"/>
      <c r="TUL2344" s="1359"/>
      <c r="TUM2344" s="1359"/>
      <c r="TUN2344" s="1359"/>
      <c r="TUO2344" s="1359"/>
      <c r="TUP2344" s="1359"/>
      <c r="TUQ2344" s="1359"/>
      <c r="TUR2344" s="1359"/>
      <c r="TUS2344" s="1359"/>
      <c r="TUT2344" s="1359"/>
      <c r="TUU2344" s="1359"/>
      <c r="TUV2344" s="1359"/>
      <c r="TUW2344" s="1359"/>
      <c r="TUX2344" s="1359"/>
      <c r="TUY2344" s="1359"/>
      <c r="TUZ2344" s="1359"/>
      <c r="TVA2344" s="1359"/>
      <c r="TVB2344" s="1359"/>
      <c r="TVC2344" s="1359"/>
      <c r="TVD2344" s="1359"/>
      <c r="TVE2344" s="1359"/>
      <c r="TVF2344" s="1359"/>
      <c r="TVG2344" s="1359"/>
      <c r="TVH2344" s="1359"/>
      <c r="TVI2344" s="1359"/>
      <c r="TVJ2344" s="1359"/>
      <c r="TVK2344" s="1359"/>
      <c r="TVL2344" s="1359"/>
      <c r="TVM2344" s="1359"/>
      <c r="TVN2344" s="1359"/>
      <c r="TVO2344" s="1359"/>
      <c r="TVP2344" s="1359"/>
      <c r="TVQ2344" s="1359"/>
      <c r="TVR2344" s="1359"/>
      <c r="TVS2344" s="1359"/>
      <c r="TVT2344" s="1359"/>
      <c r="TVU2344" s="1359"/>
      <c r="TVV2344" s="1359"/>
      <c r="TVW2344" s="1359"/>
      <c r="TVX2344" s="1359"/>
      <c r="TVY2344" s="1359"/>
      <c r="TVZ2344" s="1359"/>
      <c r="TWA2344" s="1359"/>
      <c r="TWB2344" s="1359"/>
      <c r="TWC2344" s="1359"/>
      <c r="TWD2344" s="1359"/>
      <c r="TWE2344" s="1359"/>
      <c r="TWF2344" s="1359"/>
      <c r="TWG2344" s="1359"/>
      <c r="TWH2344" s="1359"/>
      <c r="TWI2344" s="1359"/>
      <c r="TWJ2344" s="1359"/>
      <c r="TWK2344" s="1359"/>
      <c r="TWL2344" s="1359"/>
      <c r="TWM2344" s="1359"/>
      <c r="TWN2344" s="1359"/>
      <c r="TWO2344" s="1359"/>
      <c r="TWP2344" s="1359"/>
      <c r="TWQ2344" s="1359"/>
      <c r="TWR2344" s="1359"/>
      <c r="TWS2344" s="1359"/>
      <c r="TWT2344" s="1359"/>
      <c r="TWU2344" s="1359"/>
      <c r="TWV2344" s="1359"/>
      <c r="TWW2344" s="1359"/>
      <c r="TWX2344" s="1359"/>
      <c r="TWY2344" s="1359"/>
      <c r="TWZ2344" s="1359"/>
      <c r="TXA2344" s="1359"/>
      <c r="TXB2344" s="1359"/>
      <c r="TXC2344" s="1359"/>
      <c r="TXD2344" s="1359"/>
      <c r="TXE2344" s="1359"/>
      <c r="TXF2344" s="1359"/>
      <c r="TXG2344" s="1359"/>
      <c r="TXH2344" s="1359"/>
      <c r="TXI2344" s="1359"/>
      <c r="TXJ2344" s="1359"/>
      <c r="TXK2344" s="1359"/>
      <c r="TXL2344" s="1359"/>
      <c r="TXM2344" s="1359"/>
      <c r="TXN2344" s="1359"/>
      <c r="TXO2344" s="1359"/>
      <c r="TXP2344" s="1359"/>
      <c r="TXQ2344" s="1359"/>
      <c r="TXR2344" s="1359"/>
      <c r="TXS2344" s="1359"/>
      <c r="TXT2344" s="1359"/>
      <c r="TXU2344" s="1359"/>
      <c r="TXV2344" s="1359"/>
      <c r="TXW2344" s="1359"/>
      <c r="TXX2344" s="1359"/>
      <c r="TXY2344" s="1359"/>
      <c r="TXZ2344" s="1359"/>
      <c r="TYA2344" s="1359"/>
      <c r="TYB2344" s="1359"/>
      <c r="TYC2344" s="1359"/>
      <c r="TYD2344" s="1359"/>
      <c r="TYE2344" s="1359"/>
      <c r="TYF2344" s="1359"/>
      <c r="TYG2344" s="1359"/>
      <c r="TYH2344" s="1359"/>
      <c r="TYI2344" s="1359"/>
      <c r="TYJ2344" s="1359"/>
      <c r="TYK2344" s="1359"/>
      <c r="TYL2344" s="1359"/>
      <c r="TYM2344" s="1359"/>
      <c r="TYN2344" s="1359"/>
      <c r="TYO2344" s="1359"/>
      <c r="TYP2344" s="1359"/>
      <c r="TYQ2344" s="1359"/>
      <c r="TYR2344" s="1359"/>
      <c r="TYS2344" s="1359"/>
      <c r="TYT2344" s="1359"/>
      <c r="TYU2344" s="1359"/>
      <c r="TYV2344" s="1359"/>
      <c r="TYW2344" s="1359"/>
      <c r="TYX2344" s="1359"/>
      <c r="TYY2344" s="1359"/>
      <c r="TYZ2344" s="1359"/>
      <c r="TZA2344" s="1359"/>
      <c r="TZB2344" s="1359"/>
      <c r="TZC2344" s="1359"/>
      <c r="TZD2344" s="1359"/>
      <c r="TZE2344" s="1359"/>
      <c r="TZF2344" s="1359"/>
      <c r="TZG2344" s="1359"/>
      <c r="TZH2344" s="1359"/>
      <c r="TZI2344" s="1359"/>
      <c r="TZJ2344" s="1359"/>
      <c r="TZK2344" s="1359"/>
      <c r="TZL2344" s="1359"/>
      <c r="TZM2344" s="1359"/>
      <c r="TZN2344" s="1359"/>
      <c r="TZO2344" s="1359"/>
      <c r="TZP2344" s="1359"/>
      <c r="TZQ2344" s="1359"/>
      <c r="TZR2344" s="1359"/>
      <c r="TZS2344" s="1359"/>
      <c r="TZT2344" s="1359"/>
      <c r="TZU2344" s="1359"/>
      <c r="TZV2344" s="1359"/>
      <c r="TZW2344" s="1359"/>
      <c r="TZX2344" s="1359"/>
      <c r="TZY2344" s="1359"/>
      <c r="TZZ2344" s="1359"/>
      <c r="UAA2344" s="1359"/>
      <c r="UAB2344" s="1359"/>
      <c r="UAC2344" s="1359"/>
      <c r="UAD2344" s="1359"/>
      <c r="UAE2344" s="1359"/>
      <c r="UAF2344" s="1359"/>
      <c r="UAG2344" s="1359"/>
      <c r="UAH2344" s="1359"/>
      <c r="UAI2344" s="1359"/>
      <c r="UAJ2344" s="1359"/>
      <c r="UAK2344" s="1359"/>
      <c r="UAL2344" s="1359"/>
      <c r="UAM2344" s="1359"/>
      <c r="UAN2344" s="1359"/>
      <c r="UAO2344" s="1359"/>
      <c r="UAP2344" s="1359"/>
      <c r="UAQ2344" s="1359"/>
      <c r="UAR2344" s="1359"/>
      <c r="UAS2344" s="1359"/>
      <c r="UAT2344" s="1359"/>
      <c r="UAU2344" s="1359"/>
      <c r="UAV2344" s="1359"/>
      <c r="UAW2344" s="1359"/>
      <c r="UAX2344" s="1359"/>
      <c r="UAY2344" s="1359"/>
      <c r="UAZ2344" s="1359"/>
      <c r="UBA2344" s="1359"/>
      <c r="UBB2344" s="1359"/>
      <c r="UBC2344" s="1359"/>
      <c r="UBD2344" s="1359"/>
      <c r="UBE2344" s="1359"/>
      <c r="UBF2344" s="1359"/>
      <c r="UBG2344" s="1359"/>
      <c r="UBH2344" s="1359"/>
      <c r="UBI2344" s="1359"/>
      <c r="UBJ2344" s="1359"/>
      <c r="UBK2344" s="1359"/>
      <c r="UBL2344" s="1359"/>
      <c r="UBM2344" s="1359"/>
      <c r="UBN2344" s="1359"/>
      <c r="UBO2344" s="1359"/>
      <c r="UBP2344" s="1359"/>
      <c r="UBQ2344" s="1359"/>
      <c r="UBR2344" s="1359"/>
      <c r="UBS2344" s="1359"/>
      <c r="UBT2344" s="1359"/>
      <c r="UBU2344" s="1359"/>
      <c r="UBV2344" s="1359"/>
      <c r="UBW2344" s="1359"/>
      <c r="UBX2344" s="1359"/>
      <c r="UBY2344" s="1359"/>
      <c r="UBZ2344" s="1359"/>
      <c r="UCA2344" s="1359"/>
      <c r="UCB2344" s="1359"/>
      <c r="UCC2344" s="1359"/>
      <c r="UCD2344" s="1359"/>
      <c r="UCE2344" s="1359"/>
      <c r="UCF2344" s="1359"/>
      <c r="UCG2344" s="1359"/>
      <c r="UCH2344" s="1359"/>
      <c r="UCI2344" s="1359"/>
      <c r="UCJ2344" s="1359"/>
      <c r="UCK2344" s="1359"/>
      <c r="UCL2344" s="1359"/>
      <c r="UCM2344" s="1359"/>
      <c r="UCN2344" s="1359"/>
      <c r="UCO2344" s="1359"/>
      <c r="UCP2344" s="1359"/>
      <c r="UCQ2344" s="1359"/>
      <c r="UCR2344" s="1359"/>
      <c r="UCS2344" s="1359"/>
      <c r="UCT2344" s="1359"/>
      <c r="UCU2344" s="1359"/>
      <c r="UCV2344" s="1359"/>
      <c r="UCW2344" s="1359"/>
      <c r="UCX2344" s="1359"/>
      <c r="UCY2344" s="1359"/>
      <c r="UCZ2344" s="1359"/>
      <c r="UDA2344" s="1359"/>
      <c r="UDB2344" s="1359"/>
      <c r="UDC2344" s="1359"/>
      <c r="UDD2344" s="1359"/>
      <c r="UDE2344" s="1359"/>
      <c r="UDF2344" s="1359"/>
      <c r="UDG2344" s="1359"/>
      <c r="UDH2344" s="1359"/>
      <c r="UDI2344" s="1359"/>
      <c r="UDJ2344" s="1359"/>
      <c r="UDK2344" s="1359"/>
      <c r="UDL2344" s="1359"/>
      <c r="UDM2344" s="1359"/>
      <c r="UDN2344" s="1359"/>
      <c r="UDO2344" s="1359"/>
      <c r="UDP2344" s="1359"/>
      <c r="UDQ2344" s="1359"/>
      <c r="UDR2344" s="1359"/>
      <c r="UDS2344" s="1359"/>
      <c r="UDT2344" s="1359"/>
      <c r="UDU2344" s="1359"/>
      <c r="UDV2344" s="1359"/>
      <c r="UDW2344" s="1359"/>
      <c r="UDX2344" s="1359"/>
      <c r="UDY2344" s="1359"/>
      <c r="UDZ2344" s="1359"/>
      <c r="UEA2344" s="1359"/>
      <c r="UEB2344" s="1359"/>
      <c r="UEC2344" s="1359"/>
      <c r="UED2344" s="1359"/>
      <c r="UEE2344" s="1359"/>
      <c r="UEF2344" s="1359"/>
      <c r="UEG2344" s="1359"/>
      <c r="UEH2344" s="1359"/>
      <c r="UEI2344" s="1359"/>
      <c r="UEJ2344" s="1359"/>
      <c r="UEK2344" s="1359"/>
      <c r="UEL2344" s="1359"/>
      <c r="UEM2344" s="1359"/>
      <c r="UEN2344" s="1359"/>
      <c r="UEO2344" s="1359"/>
      <c r="UEP2344" s="1359"/>
      <c r="UEQ2344" s="1359"/>
      <c r="UER2344" s="1359"/>
      <c r="UES2344" s="1359"/>
      <c r="UET2344" s="1359"/>
      <c r="UEU2344" s="1359"/>
      <c r="UEV2344" s="1359"/>
      <c r="UEW2344" s="1359"/>
      <c r="UEX2344" s="1359"/>
      <c r="UEY2344" s="1359"/>
      <c r="UEZ2344" s="1359"/>
      <c r="UFA2344" s="1359"/>
      <c r="UFB2344" s="1359"/>
      <c r="UFC2344" s="1359"/>
      <c r="UFD2344" s="1359"/>
      <c r="UFE2344" s="1359"/>
      <c r="UFF2344" s="1359"/>
      <c r="UFG2344" s="1359"/>
      <c r="UFH2344" s="1359"/>
      <c r="UFI2344" s="1359"/>
      <c r="UFJ2344" s="1359"/>
      <c r="UFK2344" s="1359"/>
      <c r="UFL2344" s="1359"/>
      <c r="UFM2344" s="1359"/>
      <c r="UFN2344" s="1359"/>
      <c r="UFO2344" s="1359"/>
      <c r="UFP2344" s="1359"/>
      <c r="UFQ2344" s="1359"/>
      <c r="UFR2344" s="1359"/>
      <c r="UFS2344" s="1359"/>
      <c r="UFT2344" s="1359"/>
      <c r="UFU2344" s="1359"/>
      <c r="UFV2344" s="1359"/>
      <c r="UFW2344" s="1359"/>
      <c r="UFX2344" s="1359"/>
      <c r="UFY2344" s="1359"/>
      <c r="UFZ2344" s="1359"/>
      <c r="UGA2344" s="1359"/>
      <c r="UGB2344" s="1359"/>
      <c r="UGC2344" s="1359"/>
      <c r="UGD2344" s="1359"/>
      <c r="UGE2344" s="1359"/>
      <c r="UGF2344" s="1359"/>
      <c r="UGG2344" s="1359"/>
      <c r="UGH2344" s="1359"/>
      <c r="UGI2344" s="1359"/>
      <c r="UGJ2344" s="1359"/>
      <c r="UGK2344" s="1359"/>
      <c r="UGL2344" s="1359"/>
      <c r="UGM2344" s="1359"/>
      <c r="UGN2344" s="1359"/>
      <c r="UGO2344" s="1359"/>
      <c r="UGP2344" s="1359"/>
      <c r="UGQ2344" s="1359"/>
      <c r="UGR2344" s="1359"/>
      <c r="UGS2344" s="1359"/>
      <c r="UGT2344" s="1359"/>
      <c r="UGU2344" s="1359"/>
      <c r="UGV2344" s="1359"/>
      <c r="UGW2344" s="1359"/>
      <c r="UGX2344" s="1359"/>
      <c r="UGY2344" s="1359"/>
      <c r="UGZ2344" s="1359"/>
      <c r="UHA2344" s="1359"/>
      <c r="UHB2344" s="1359"/>
      <c r="UHC2344" s="1359"/>
      <c r="UHD2344" s="1359"/>
      <c r="UHE2344" s="1359"/>
      <c r="UHF2344" s="1359"/>
      <c r="UHG2344" s="1359"/>
      <c r="UHH2344" s="1359"/>
      <c r="UHI2344" s="1359"/>
      <c r="UHJ2344" s="1359"/>
      <c r="UHK2344" s="1359"/>
      <c r="UHL2344" s="1359"/>
      <c r="UHM2344" s="1359"/>
      <c r="UHN2344" s="1359"/>
      <c r="UHO2344" s="1359"/>
      <c r="UHP2344" s="1359"/>
      <c r="UHQ2344" s="1359"/>
      <c r="UHR2344" s="1359"/>
      <c r="UHS2344" s="1359"/>
      <c r="UHT2344" s="1359"/>
      <c r="UHU2344" s="1359"/>
      <c r="UHV2344" s="1359"/>
      <c r="UHW2344" s="1359"/>
      <c r="UHX2344" s="1359"/>
      <c r="UHY2344" s="1359"/>
      <c r="UHZ2344" s="1359"/>
      <c r="UIA2344" s="1359"/>
      <c r="UIB2344" s="1359"/>
      <c r="UIC2344" s="1359"/>
      <c r="UID2344" s="1359"/>
      <c r="UIE2344" s="1359"/>
      <c r="UIF2344" s="1359"/>
      <c r="UIG2344" s="1359"/>
      <c r="UIH2344" s="1359"/>
      <c r="UII2344" s="1359"/>
      <c r="UIJ2344" s="1359"/>
      <c r="UIK2344" s="1359"/>
      <c r="UIL2344" s="1359"/>
      <c r="UIM2344" s="1359"/>
      <c r="UIN2344" s="1359"/>
      <c r="UIO2344" s="1359"/>
      <c r="UIP2344" s="1359"/>
      <c r="UIQ2344" s="1359"/>
      <c r="UIR2344" s="1359"/>
      <c r="UIS2344" s="1359"/>
      <c r="UIT2344" s="1359"/>
      <c r="UIU2344" s="1359"/>
      <c r="UIV2344" s="1359"/>
      <c r="UIW2344" s="1359"/>
      <c r="UIX2344" s="1359"/>
      <c r="UIY2344" s="1359"/>
      <c r="UIZ2344" s="1359"/>
      <c r="UJA2344" s="1359"/>
      <c r="UJB2344" s="1359"/>
      <c r="UJC2344" s="1359"/>
      <c r="UJD2344" s="1359"/>
      <c r="UJE2344" s="1359"/>
      <c r="UJF2344" s="1359"/>
      <c r="UJG2344" s="1359"/>
      <c r="UJH2344" s="1359"/>
      <c r="UJI2344" s="1359"/>
      <c r="UJJ2344" s="1359"/>
      <c r="UJK2344" s="1359"/>
      <c r="UJL2344" s="1359"/>
      <c r="UJM2344" s="1359"/>
      <c r="UJN2344" s="1359"/>
      <c r="UJO2344" s="1359"/>
      <c r="UJP2344" s="1359"/>
      <c r="UJQ2344" s="1359"/>
      <c r="UJR2344" s="1359"/>
      <c r="UJS2344" s="1359"/>
      <c r="UJT2344" s="1359"/>
      <c r="UJU2344" s="1359"/>
      <c r="UJV2344" s="1359"/>
      <c r="UJW2344" s="1359"/>
      <c r="UJX2344" s="1359"/>
      <c r="UJY2344" s="1359"/>
      <c r="UJZ2344" s="1359"/>
      <c r="UKA2344" s="1359"/>
      <c r="UKB2344" s="1359"/>
      <c r="UKC2344" s="1359"/>
      <c r="UKD2344" s="1359"/>
      <c r="UKE2344" s="1359"/>
      <c r="UKF2344" s="1359"/>
      <c r="UKG2344" s="1359"/>
      <c r="UKH2344" s="1359"/>
      <c r="UKI2344" s="1359"/>
      <c r="UKJ2344" s="1359"/>
      <c r="UKK2344" s="1359"/>
      <c r="UKL2344" s="1359"/>
      <c r="UKM2344" s="1359"/>
      <c r="UKN2344" s="1359"/>
      <c r="UKO2344" s="1359"/>
      <c r="UKP2344" s="1359"/>
      <c r="UKQ2344" s="1359"/>
      <c r="UKR2344" s="1359"/>
      <c r="UKS2344" s="1359"/>
      <c r="UKT2344" s="1359"/>
      <c r="UKU2344" s="1359"/>
      <c r="UKV2344" s="1359"/>
      <c r="UKW2344" s="1359"/>
      <c r="UKX2344" s="1359"/>
      <c r="UKY2344" s="1359"/>
      <c r="UKZ2344" s="1359"/>
      <c r="ULA2344" s="1359"/>
      <c r="ULB2344" s="1359"/>
      <c r="ULC2344" s="1359"/>
      <c r="ULD2344" s="1359"/>
      <c r="ULE2344" s="1359"/>
      <c r="ULF2344" s="1359"/>
      <c r="ULG2344" s="1359"/>
      <c r="ULH2344" s="1359"/>
      <c r="ULI2344" s="1359"/>
      <c r="ULJ2344" s="1359"/>
      <c r="ULK2344" s="1359"/>
      <c r="ULL2344" s="1359"/>
      <c r="ULM2344" s="1359"/>
      <c r="ULN2344" s="1359"/>
      <c r="ULO2344" s="1359"/>
      <c r="ULP2344" s="1359"/>
      <c r="ULQ2344" s="1359"/>
      <c r="ULR2344" s="1359"/>
      <c r="ULS2344" s="1359"/>
      <c r="ULT2344" s="1359"/>
      <c r="ULU2344" s="1359"/>
      <c r="ULV2344" s="1359"/>
      <c r="ULW2344" s="1359"/>
      <c r="ULX2344" s="1359"/>
      <c r="ULY2344" s="1359"/>
      <c r="ULZ2344" s="1359"/>
      <c r="UMA2344" s="1359"/>
      <c r="UMB2344" s="1359"/>
      <c r="UMC2344" s="1359"/>
      <c r="UMD2344" s="1359"/>
      <c r="UME2344" s="1359"/>
      <c r="UMF2344" s="1359"/>
      <c r="UMG2344" s="1359"/>
      <c r="UMH2344" s="1359"/>
      <c r="UMI2344" s="1359"/>
      <c r="UMJ2344" s="1359"/>
      <c r="UMK2344" s="1359"/>
      <c r="UML2344" s="1359"/>
      <c r="UMM2344" s="1359"/>
      <c r="UMN2344" s="1359"/>
      <c r="UMO2344" s="1359"/>
      <c r="UMP2344" s="1359"/>
      <c r="UMQ2344" s="1359"/>
      <c r="UMR2344" s="1359"/>
      <c r="UMS2344" s="1359"/>
      <c r="UMT2344" s="1359"/>
      <c r="UMU2344" s="1359"/>
      <c r="UMV2344" s="1359"/>
      <c r="UMW2344" s="1359"/>
      <c r="UMX2344" s="1359"/>
      <c r="UMY2344" s="1359"/>
      <c r="UMZ2344" s="1359"/>
      <c r="UNA2344" s="1359"/>
      <c r="UNB2344" s="1359"/>
      <c r="UNC2344" s="1359"/>
      <c r="UND2344" s="1359"/>
      <c r="UNE2344" s="1359"/>
      <c r="UNF2344" s="1359"/>
      <c r="UNG2344" s="1359"/>
      <c r="UNH2344" s="1359"/>
      <c r="UNI2344" s="1359"/>
      <c r="UNJ2344" s="1359"/>
      <c r="UNK2344" s="1359"/>
      <c r="UNL2344" s="1359"/>
      <c r="UNM2344" s="1359"/>
      <c r="UNN2344" s="1359"/>
      <c r="UNO2344" s="1359"/>
      <c r="UNP2344" s="1359"/>
      <c r="UNQ2344" s="1359"/>
      <c r="UNR2344" s="1359"/>
      <c r="UNS2344" s="1359"/>
      <c r="UNT2344" s="1359"/>
      <c r="UNU2344" s="1359"/>
      <c r="UNV2344" s="1359"/>
      <c r="UNW2344" s="1359"/>
      <c r="UNX2344" s="1359"/>
      <c r="UNY2344" s="1359"/>
      <c r="UNZ2344" s="1359"/>
      <c r="UOA2344" s="1359"/>
      <c r="UOB2344" s="1359"/>
      <c r="UOC2344" s="1359"/>
      <c r="UOD2344" s="1359"/>
      <c r="UOE2344" s="1359"/>
      <c r="UOF2344" s="1359"/>
      <c r="UOG2344" s="1359"/>
      <c r="UOH2344" s="1359"/>
      <c r="UOI2344" s="1359"/>
      <c r="UOJ2344" s="1359"/>
      <c r="UOK2344" s="1359"/>
      <c r="UOL2344" s="1359"/>
      <c r="UOM2344" s="1359"/>
      <c r="UON2344" s="1359"/>
      <c r="UOO2344" s="1359"/>
      <c r="UOP2344" s="1359"/>
      <c r="UOQ2344" s="1359"/>
      <c r="UOR2344" s="1359"/>
      <c r="UOS2344" s="1359"/>
      <c r="UOT2344" s="1359"/>
      <c r="UOU2344" s="1359"/>
      <c r="UOV2344" s="1359"/>
      <c r="UOW2344" s="1359"/>
      <c r="UOX2344" s="1359"/>
      <c r="UOY2344" s="1359"/>
      <c r="UOZ2344" s="1359"/>
      <c r="UPA2344" s="1359"/>
      <c r="UPB2344" s="1359"/>
      <c r="UPC2344" s="1359"/>
      <c r="UPD2344" s="1359"/>
      <c r="UPE2344" s="1359"/>
      <c r="UPF2344" s="1359"/>
      <c r="UPG2344" s="1359"/>
      <c r="UPH2344" s="1359"/>
      <c r="UPI2344" s="1359"/>
      <c r="UPJ2344" s="1359"/>
      <c r="UPK2344" s="1359"/>
      <c r="UPL2344" s="1359"/>
      <c r="UPM2344" s="1359"/>
      <c r="UPN2344" s="1359"/>
      <c r="UPO2344" s="1359"/>
      <c r="UPP2344" s="1359"/>
      <c r="UPQ2344" s="1359"/>
      <c r="UPR2344" s="1359"/>
      <c r="UPS2344" s="1359"/>
      <c r="UPT2344" s="1359"/>
      <c r="UPU2344" s="1359"/>
      <c r="UPV2344" s="1359"/>
      <c r="UPW2344" s="1359"/>
      <c r="UPX2344" s="1359"/>
      <c r="UPY2344" s="1359"/>
      <c r="UPZ2344" s="1359"/>
      <c r="UQA2344" s="1359"/>
      <c r="UQB2344" s="1359"/>
      <c r="UQC2344" s="1359"/>
      <c r="UQD2344" s="1359"/>
      <c r="UQE2344" s="1359"/>
      <c r="UQF2344" s="1359"/>
      <c r="UQG2344" s="1359"/>
      <c r="UQH2344" s="1359"/>
      <c r="UQI2344" s="1359"/>
      <c r="UQJ2344" s="1359"/>
      <c r="UQK2344" s="1359"/>
      <c r="UQL2344" s="1359"/>
      <c r="UQM2344" s="1359"/>
      <c r="UQN2344" s="1359"/>
      <c r="UQO2344" s="1359"/>
      <c r="UQP2344" s="1359"/>
      <c r="UQQ2344" s="1359"/>
      <c r="UQR2344" s="1359"/>
      <c r="UQS2344" s="1359"/>
      <c r="UQT2344" s="1359"/>
      <c r="UQU2344" s="1359"/>
      <c r="UQV2344" s="1359"/>
      <c r="UQW2344" s="1359"/>
      <c r="UQX2344" s="1359"/>
      <c r="UQY2344" s="1359"/>
      <c r="UQZ2344" s="1359"/>
      <c r="URA2344" s="1359"/>
      <c r="URB2344" s="1359"/>
      <c r="URC2344" s="1359"/>
      <c r="URD2344" s="1359"/>
      <c r="URE2344" s="1359"/>
      <c r="URF2344" s="1359"/>
      <c r="URG2344" s="1359"/>
      <c r="URH2344" s="1359"/>
      <c r="URI2344" s="1359"/>
      <c r="URJ2344" s="1359"/>
      <c r="URK2344" s="1359"/>
      <c r="URL2344" s="1359"/>
      <c r="URM2344" s="1359"/>
      <c r="URN2344" s="1359"/>
      <c r="URO2344" s="1359"/>
      <c r="URP2344" s="1359"/>
      <c r="URQ2344" s="1359"/>
      <c r="URR2344" s="1359"/>
      <c r="URS2344" s="1359"/>
      <c r="URT2344" s="1359"/>
      <c r="URU2344" s="1359"/>
      <c r="URV2344" s="1359"/>
      <c r="URW2344" s="1359"/>
      <c r="URX2344" s="1359"/>
      <c r="URY2344" s="1359"/>
      <c r="URZ2344" s="1359"/>
      <c r="USA2344" s="1359"/>
      <c r="USB2344" s="1359"/>
      <c r="USC2344" s="1359"/>
      <c r="USD2344" s="1359"/>
      <c r="USE2344" s="1359"/>
      <c r="USF2344" s="1359"/>
      <c r="USG2344" s="1359"/>
      <c r="USH2344" s="1359"/>
      <c r="USI2344" s="1359"/>
      <c r="USJ2344" s="1359"/>
      <c r="USK2344" s="1359"/>
      <c r="USL2344" s="1359"/>
      <c r="USM2344" s="1359"/>
      <c r="USN2344" s="1359"/>
      <c r="USO2344" s="1359"/>
      <c r="USP2344" s="1359"/>
      <c r="USQ2344" s="1359"/>
      <c r="USR2344" s="1359"/>
      <c r="USS2344" s="1359"/>
      <c r="UST2344" s="1359"/>
      <c r="USU2344" s="1359"/>
      <c r="USV2344" s="1359"/>
      <c r="USW2344" s="1359"/>
      <c r="USX2344" s="1359"/>
      <c r="USY2344" s="1359"/>
      <c r="USZ2344" s="1359"/>
      <c r="UTA2344" s="1359"/>
      <c r="UTB2344" s="1359"/>
      <c r="UTC2344" s="1359"/>
      <c r="UTD2344" s="1359"/>
      <c r="UTE2344" s="1359"/>
      <c r="UTF2344" s="1359"/>
      <c r="UTG2344" s="1359"/>
      <c r="UTH2344" s="1359"/>
      <c r="UTI2344" s="1359"/>
      <c r="UTJ2344" s="1359"/>
      <c r="UTK2344" s="1359"/>
      <c r="UTL2344" s="1359"/>
      <c r="UTM2344" s="1359"/>
      <c r="UTN2344" s="1359"/>
      <c r="UTO2344" s="1359"/>
      <c r="UTP2344" s="1359"/>
      <c r="UTQ2344" s="1359"/>
      <c r="UTR2344" s="1359"/>
      <c r="UTS2344" s="1359"/>
      <c r="UTT2344" s="1359"/>
      <c r="UTU2344" s="1359"/>
      <c r="UTV2344" s="1359"/>
      <c r="UTW2344" s="1359"/>
      <c r="UTX2344" s="1359"/>
      <c r="UTY2344" s="1359"/>
      <c r="UTZ2344" s="1359"/>
      <c r="UUA2344" s="1359"/>
      <c r="UUB2344" s="1359"/>
      <c r="UUC2344" s="1359"/>
      <c r="UUD2344" s="1359"/>
      <c r="UUE2344" s="1359"/>
      <c r="UUF2344" s="1359"/>
      <c r="UUG2344" s="1359"/>
      <c r="UUH2344" s="1359"/>
      <c r="UUI2344" s="1359"/>
      <c r="UUJ2344" s="1359"/>
      <c r="UUK2344" s="1359"/>
      <c r="UUL2344" s="1359"/>
      <c r="UUM2344" s="1359"/>
      <c r="UUN2344" s="1359"/>
      <c r="UUO2344" s="1359"/>
      <c r="UUP2344" s="1359"/>
      <c r="UUQ2344" s="1359"/>
      <c r="UUR2344" s="1359"/>
      <c r="UUS2344" s="1359"/>
      <c r="UUT2344" s="1359"/>
      <c r="UUU2344" s="1359"/>
      <c r="UUV2344" s="1359"/>
      <c r="UUW2344" s="1359"/>
      <c r="UUX2344" s="1359"/>
      <c r="UUY2344" s="1359"/>
      <c r="UUZ2344" s="1359"/>
      <c r="UVA2344" s="1359"/>
      <c r="UVB2344" s="1359"/>
      <c r="UVC2344" s="1359"/>
      <c r="UVD2344" s="1359"/>
      <c r="UVE2344" s="1359"/>
      <c r="UVF2344" s="1359"/>
      <c r="UVG2344" s="1359"/>
      <c r="UVH2344" s="1359"/>
      <c r="UVI2344" s="1359"/>
      <c r="UVJ2344" s="1359"/>
      <c r="UVK2344" s="1359"/>
      <c r="UVL2344" s="1359"/>
      <c r="UVM2344" s="1359"/>
      <c r="UVN2344" s="1359"/>
      <c r="UVO2344" s="1359"/>
      <c r="UVP2344" s="1359"/>
      <c r="UVQ2344" s="1359"/>
      <c r="UVR2344" s="1359"/>
      <c r="UVS2344" s="1359"/>
      <c r="UVT2344" s="1359"/>
      <c r="UVU2344" s="1359"/>
      <c r="UVV2344" s="1359"/>
      <c r="UVW2344" s="1359"/>
      <c r="UVX2344" s="1359"/>
      <c r="UVY2344" s="1359"/>
      <c r="UVZ2344" s="1359"/>
      <c r="UWA2344" s="1359"/>
      <c r="UWB2344" s="1359"/>
      <c r="UWC2344" s="1359"/>
      <c r="UWD2344" s="1359"/>
      <c r="UWE2344" s="1359"/>
      <c r="UWF2344" s="1359"/>
      <c r="UWG2344" s="1359"/>
      <c r="UWH2344" s="1359"/>
      <c r="UWI2344" s="1359"/>
      <c r="UWJ2344" s="1359"/>
      <c r="UWK2344" s="1359"/>
      <c r="UWL2344" s="1359"/>
      <c r="UWM2344" s="1359"/>
      <c r="UWN2344" s="1359"/>
      <c r="UWO2344" s="1359"/>
      <c r="UWP2344" s="1359"/>
      <c r="UWQ2344" s="1359"/>
      <c r="UWR2344" s="1359"/>
      <c r="UWS2344" s="1359"/>
      <c r="UWT2344" s="1359"/>
      <c r="UWU2344" s="1359"/>
      <c r="UWV2344" s="1359"/>
      <c r="UWW2344" s="1359"/>
      <c r="UWX2344" s="1359"/>
      <c r="UWY2344" s="1359"/>
      <c r="UWZ2344" s="1359"/>
      <c r="UXA2344" s="1359"/>
      <c r="UXB2344" s="1359"/>
      <c r="UXC2344" s="1359"/>
      <c r="UXD2344" s="1359"/>
      <c r="UXE2344" s="1359"/>
      <c r="UXF2344" s="1359"/>
      <c r="UXG2344" s="1359"/>
      <c r="UXH2344" s="1359"/>
      <c r="UXI2344" s="1359"/>
      <c r="UXJ2344" s="1359"/>
      <c r="UXK2344" s="1359"/>
      <c r="UXL2344" s="1359"/>
      <c r="UXM2344" s="1359"/>
      <c r="UXN2344" s="1359"/>
      <c r="UXO2344" s="1359"/>
      <c r="UXP2344" s="1359"/>
      <c r="UXQ2344" s="1359"/>
      <c r="UXR2344" s="1359"/>
      <c r="UXS2344" s="1359"/>
      <c r="UXT2344" s="1359"/>
      <c r="UXU2344" s="1359"/>
      <c r="UXV2344" s="1359"/>
      <c r="UXW2344" s="1359"/>
      <c r="UXX2344" s="1359"/>
      <c r="UXY2344" s="1359"/>
      <c r="UXZ2344" s="1359"/>
      <c r="UYA2344" s="1359"/>
      <c r="UYB2344" s="1359"/>
      <c r="UYC2344" s="1359"/>
      <c r="UYD2344" s="1359"/>
      <c r="UYE2344" s="1359"/>
      <c r="UYF2344" s="1359"/>
      <c r="UYG2344" s="1359"/>
      <c r="UYH2344" s="1359"/>
      <c r="UYI2344" s="1359"/>
      <c r="UYJ2344" s="1359"/>
      <c r="UYK2344" s="1359"/>
      <c r="UYL2344" s="1359"/>
      <c r="UYM2344" s="1359"/>
      <c r="UYN2344" s="1359"/>
      <c r="UYO2344" s="1359"/>
      <c r="UYP2344" s="1359"/>
      <c r="UYQ2344" s="1359"/>
      <c r="UYR2344" s="1359"/>
      <c r="UYS2344" s="1359"/>
      <c r="UYT2344" s="1359"/>
      <c r="UYU2344" s="1359"/>
      <c r="UYV2344" s="1359"/>
      <c r="UYW2344" s="1359"/>
      <c r="UYX2344" s="1359"/>
      <c r="UYY2344" s="1359"/>
      <c r="UYZ2344" s="1359"/>
      <c r="UZA2344" s="1359"/>
      <c r="UZB2344" s="1359"/>
      <c r="UZC2344" s="1359"/>
      <c r="UZD2344" s="1359"/>
      <c r="UZE2344" s="1359"/>
      <c r="UZF2344" s="1359"/>
      <c r="UZG2344" s="1359"/>
      <c r="UZH2344" s="1359"/>
      <c r="UZI2344" s="1359"/>
      <c r="UZJ2344" s="1359"/>
      <c r="UZK2344" s="1359"/>
      <c r="UZL2344" s="1359"/>
      <c r="UZM2344" s="1359"/>
      <c r="UZN2344" s="1359"/>
      <c r="UZO2344" s="1359"/>
      <c r="UZP2344" s="1359"/>
      <c r="UZQ2344" s="1359"/>
      <c r="UZR2344" s="1359"/>
      <c r="UZS2344" s="1359"/>
      <c r="UZT2344" s="1359"/>
      <c r="UZU2344" s="1359"/>
      <c r="UZV2344" s="1359"/>
      <c r="UZW2344" s="1359"/>
      <c r="UZX2344" s="1359"/>
      <c r="UZY2344" s="1359"/>
      <c r="UZZ2344" s="1359"/>
      <c r="VAA2344" s="1359"/>
      <c r="VAB2344" s="1359"/>
      <c r="VAC2344" s="1359"/>
      <c r="VAD2344" s="1359"/>
      <c r="VAE2344" s="1359"/>
      <c r="VAF2344" s="1359"/>
      <c r="VAG2344" s="1359"/>
      <c r="VAH2344" s="1359"/>
      <c r="VAI2344" s="1359"/>
      <c r="VAJ2344" s="1359"/>
      <c r="VAK2344" s="1359"/>
      <c r="VAL2344" s="1359"/>
      <c r="VAM2344" s="1359"/>
      <c r="VAN2344" s="1359"/>
      <c r="VAO2344" s="1359"/>
      <c r="VAP2344" s="1359"/>
      <c r="VAQ2344" s="1359"/>
      <c r="VAR2344" s="1359"/>
      <c r="VAS2344" s="1359"/>
      <c r="VAT2344" s="1359"/>
      <c r="VAU2344" s="1359"/>
      <c r="VAV2344" s="1359"/>
      <c r="VAW2344" s="1359"/>
      <c r="VAX2344" s="1359"/>
      <c r="VAY2344" s="1359"/>
      <c r="VAZ2344" s="1359"/>
      <c r="VBA2344" s="1359"/>
      <c r="VBB2344" s="1359"/>
      <c r="VBC2344" s="1359"/>
      <c r="VBD2344" s="1359"/>
      <c r="VBE2344" s="1359"/>
      <c r="VBF2344" s="1359"/>
      <c r="VBG2344" s="1359"/>
      <c r="VBH2344" s="1359"/>
      <c r="VBI2344" s="1359"/>
      <c r="VBJ2344" s="1359"/>
      <c r="VBK2344" s="1359"/>
      <c r="VBL2344" s="1359"/>
      <c r="VBM2344" s="1359"/>
      <c r="VBN2344" s="1359"/>
      <c r="VBO2344" s="1359"/>
      <c r="VBP2344" s="1359"/>
      <c r="VBQ2344" s="1359"/>
      <c r="VBR2344" s="1359"/>
      <c r="VBS2344" s="1359"/>
      <c r="VBT2344" s="1359"/>
      <c r="VBU2344" s="1359"/>
      <c r="VBV2344" s="1359"/>
      <c r="VBW2344" s="1359"/>
      <c r="VBX2344" s="1359"/>
      <c r="VBY2344" s="1359"/>
      <c r="VBZ2344" s="1359"/>
      <c r="VCA2344" s="1359"/>
      <c r="VCB2344" s="1359"/>
      <c r="VCC2344" s="1359"/>
      <c r="VCD2344" s="1359"/>
      <c r="VCE2344" s="1359"/>
      <c r="VCF2344" s="1359"/>
      <c r="VCG2344" s="1359"/>
      <c r="VCH2344" s="1359"/>
      <c r="VCI2344" s="1359"/>
      <c r="VCJ2344" s="1359"/>
      <c r="VCK2344" s="1359"/>
      <c r="VCL2344" s="1359"/>
      <c r="VCM2344" s="1359"/>
      <c r="VCN2344" s="1359"/>
      <c r="VCO2344" s="1359"/>
      <c r="VCP2344" s="1359"/>
      <c r="VCQ2344" s="1359"/>
      <c r="VCR2344" s="1359"/>
      <c r="VCS2344" s="1359"/>
      <c r="VCT2344" s="1359"/>
      <c r="VCU2344" s="1359"/>
      <c r="VCV2344" s="1359"/>
      <c r="VCW2344" s="1359"/>
      <c r="VCX2344" s="1359"/>
      <c r="VCY2344" s="1359"/>
      <c r="VCZ2344" s="1359"/>
      <c r="VDA2344" s="1359"/>
      <c r="VDB2344" s="1359"/>
      <c r="VDC2344" s="1359"/>
      <c r="VDD2344" s="1359"/>
      <c r="VDE2344" s="1359"/>
      <c r="VDF2344" s="1359"/>
      <c r="VDG2344" s="1359"/>
      <c r="VDH2344" s="1359"/>
      <c r="VDI2344" s="1359"/>
      <c r="VDJ2344" s="1359"/>
      <c r="VDK2344" s="1359"/>
      <c r="VDL2344" s="1359"/>
      <c r="VDM2344" s="1359"/>
      <c r="VDN2344" s="1359"/>
      <c r="VDO2344" s="1359"/>
      <c r="VDP2344" s="1359"/>
      <c r="VDQ2344" s="1359"/>
      <c r="VDR2344" s="1359"/>
      <c r="VDS2344" s="1359"/>
      <c r="VDT2344" s="1359"/>
      <c r="VDU2344" s="1359"/>
      <c r="VDV2344" s="1359"/>
      <c r="VDW2344" s="1359"/>
      <c r="VDX2344" s="1359"/>
      <c r="VDY2344" s="1359"/>
      <c r="VDZ2344" s="1359"/>
      <c r="VEA2344" s="1359"/>
      <c r="VEB2344" s="1359"/>
      <c r="VEC2344" s="1359"/>
      <c r="VED2344" s="1359"/>
      <c r="VEE2344" s="1359"/>
      <c r="VEF2344" s="1359"/>
      <c r="VEG2344" s="1359"/>
      <c r="VEH2344" s="1359"/>
      <c r="VEI2344" s="1359"/>
      <c r="VEJ2344" s="1359"/>
      <c r="VEK2344" s="1359"/>
      <c r="VEL2344" s="1359"/>
      <c r="VEM2344" s="1359"/>
      <c r="VEN2344" s="1359"/>
      <c r="VEO2344" s="1359"/>
      <c r="VEP2344" s="1359"/>
      <c r="VEQ2344" s="1359"/>
      <c r="VER2344" s="1359"/>
      <c r="VES2344" s="1359"/>
      <c r="VET2344" s="1359"/>
      <c r="VEU2344" s="1359"/>
      <c r="VEV2344" s="1359"/>
      <c r="VEW2344" s="1359"/>
      <c r="VEX2344" s="1359"/>
      <c r="VEY2344" s="1359"/>
      <c r="VEZ2344" s="1359"/>
      <c r="VFA2344" s="1359"/>
      <c r="VFB2344" s="1359"/>
      <c r="VFC2344" s="1359"/>
      <c r="VFD2344" s="1359"/>
      <c r="VFE2344" s="1359"/>
      <c r="VFF2344" s="1359"/>
      <c r="VFG2344" s="1359"/>
      <c r="VFH2344" s="1359"/>
      <c r="VFI2344" s="1359"/>
      <c r="VFJ2344" s="1359"/>
      <c r="VFK2344" s="1359"/>
      <c r="VFL2344" s="1359"/>
      <c r="VFM2344" s="1359"/>
      <c r="VFN2344" s="1359"/>
      <c r="VFO2344" s="1359"/>
      <c r="VFP2344" s="1359"/>
      <c r="VFQ2344" s="1359"/>
      <c r="VFR2344" s="1359"/>
      <c r="VFS2344" s="1359"/>
      <c r="VFT2344" s="1359"/>
      <c r="VFU2344" s="1359"/>
      <c r="VFV2344" s="1359"/>
      <c r="VFW2344" s="1359"/>
      <c r="VFX2344" s="1359"/>
      <c r="VFY2344" s="1359"/>
      <c r="VFZ2344" s="1359"/>
      <c r="VGA2344" s="1359"/>
      <c r="VGB2344" s="1359"/>
      <c r="VGC2344" s="1359"/>
      <c r="VGD2344" s="1359"/>
      <c r="VGE2344" s="1359"/>
      <c r="VGF2344" s="1359"/>
      <c r="VGG2344" s="1359"/>
      <c r="VGH2344" s="1359"/>
      <c r="VGI2344" s="1359"/>
      <c r="VGJ2344" s="1359"/>
      <c r="VGK2344" s="1359"/>
      <c r="VGL2344" s="1359"/>
      <c r="VGM2344" s="1359"/>
      <c r="VGN2344" s="1359"/>
      <c r="VGO2344" s="1359"/>
      <c r="VGP2344" s="1359"/>
      <c r="VGQ2344" s="1359"/>
      <c r="VGR2344" s="1359"/>
      <c r="VGS2344" s="1359"/>
      <c r="VGT2344" s="1359"/>
      <c r="VGU2344" s="1359"/>
      <c r="VGV2344" s="1359"/>
      <c r="VGW2344" s="1359"/>
      <c r="VGX2344" s="1359"/>
      <c r="VGY2344" s="1359"/>
      <c r="VGZ2344" s="1359"/>
      <c r="VHA2344" s="1359"/>
      <c r="VHB2344" s="1359"/>
      <c r="VHC2344" s="1359"/>
      <c r="VHD2344" s="1359"/>
      <c r="VHE2344" s="1359"/>
      <c r="VHF2344" s="1359"/>
      <c r="VHG2344" s="1359"/>
      <c r="VHH2344" s="1359"/>
      <c r="VHI2344" s="1359"/>
      <c r="VHJ2344" s="1359"/>
      <c r="VHK2344" s="1359"/>
      <c r="VHL2344" s="1359"/>
      <c r="VHM2344" s="1359"/>
      <c r="VHN2344" s="1359"/>
      <c r="VHO2344" s="1359"/>
      <c r="VHP2344" s="1359"/>
      <c r="VHQ2344" s="1359"/>
      <c r="VHR2344" s="1359"/>
      <c r="VHS2344" s="1359"/>
      <c r="VHT2344" s="1359"/>
      <c r="VHU2344" s="1359"/>
      <c r="VHV2344" s="1359"/>
      <c r="VHW2344" s="1359"/>
      <c r="VHX2344" s="1359"/>
      <c r="VHY2344" s="1359"/>
      <c r="VHZ2344" s="1359"/>
      <c r="VIA2344" s="1359"/>
      <c r="VIB2344" s="1359"/>
      <c r="VIC2344" s="1359"/>
      <c r="VID2344" s="1359"/>
      <c r="VIE2344" s="1359"/>
      <c r="VIF2344" s="1359"/>
      <c r="VIG2344" s="1359"/>
      <c r="VIH2344" s="1359"/>
      <c r="VII2344" s="1359"/>
      <c r="VIJ2344" s="1359"/>
      <c r="VIK2344" s="1359"/>
      <c r="VIL2344" s="1359"/>
      <c r="VIM2344" s="1359"/>
      <c r="VIN2344" s="1359"/>
      <c r="VIO2344" s="1359"/>
      <c r="VIP2344" s="1359"/>
      <c r="VIQ2344" s="1359"/>
      <c r="VIR2344" s="1359"/>
      <c r="VIS2344" s="1359"/>
      <c r="VIT2344" s="1359"/>
      <c r="VIU2344" s="1359"/>
      <c r="VIV2344" s="1359"/>
      <c r="VIW2344" s="1359"/>
      <c r="VIX2344" s="1359"/>
      <c r="VIY2344" s="1359"/>
      <c r="VIZ2344" s="1359"/>
      <c r="VJA2344" s="1359"/>
      <c r="VJB2344" s="1359"/>
      <c r="VJC2344" s="1359"/>
      <c r="VJD2344" s="1359"/>
      <c r="VJE2344" s="1359"/>
      <c r="VJF2344" s="1359"/>
      <c r="VJG2344" s="1359"/>
      <c r="VJH2344" s="1359"/>
      <c r="VJI2344" s="1359"/>
      <c r="VJJ2344" s="1359"/>
      <c r="VJK2344" s="1359"/>
      <c r="VJL2344" s="1359"/>
      <c r="VJM2344" s="1359"/>
      <c r="VJN2344" s="1359"/>
      <c r="VJO2344" s="1359"/>
      <c r="VJP2344" s="1359"/>
      <c r="VJQ2344" s="1359"/>
      <c r="VJR2344" s="1359"/>
      <c r="VJS2344" s="1359"/>
      <c r="VJT2344" s="1359"/>
      <c r="VJU2344" s="1359"/>
      <c r="VJV2344" s="1359"/>
      <c r="VJW2344" s="1359"/>
      <c r="VJX2344" s="1359"/>
      <c r="VJY2344" s="1359"/>
      <c r="VJZ2344" s="1359"/>
      <c r="VKA2344" s="1359"/>
      <c r="VKB2344" s="1359"/>
      <c r="VKC2344" s="1359"/>
      <c r="VKD2344" s="1359"/>
      <c r="VKE2344" s="1359"/>
      <c r="VKF2344" s="1359"/>
      <c r="VKG2344" s="1359"/>
      <c r="VKH2344" s="1359"/>
      <c r="VKI2344" s="1359"/>
      <c r="VKJ2344" s="1359"/>
      <c r="VKK2344" s="1359"/>
      <c r="VKL2344" s="1359"/>
      <c r="VKM2344" s="1359"/>
      <c r="VKN2344" s="1359"/>
      <c r="VKO2344" s="1359"/>
      <c r="VKP2344" s="1359"/>
      <c r="VKQ2344" s="1359"/>
      <c r="VKR2344" s="1359"/>
      <c r="VKS2344" s="1359"/>
      <c r="VKT2344" s="1359"/>
      <c r="VKU2344" s="1359"/>
      <c r="VKV2344" s="1359"/>
      <c r="VKW2344" s="1359"/>
      <c r="VKX2344" s="1359"/>
      <c r="VKY2344" s="1359"/>
      <c r="VKZ2344" s="1359"/>
      <c r="VLA2344" s="1359"/>
      <c r="VLB2344" s="1359"/>
      <c r="VLC2344" s="1359"/>
      <c r="VLD2344" s="1359"/>
      <c r="VLE2344" s="1359"/>
      <c r="VLF2344" s="1359"/>
      <c r="VLG2344" s="1359"/>
      <c r="VLH2344" s="1359"/>
      <c r="VLI2344" s="1359"/>
      <c r="VLJ2344" s="1359"/>
      <c r="VLK2344" s="1359"/>
      <c r="VLL2344" s="1359"/>
      <c r="VLM2344" s="1359"/>
      <c r="VLN2344" s="1359"/>
      <c r="VLO2344" s="1359"/>
      <c r="VLP2344" s="1359"/>
      <c r="VLQ2344" s="1359"/>
      <c r="VLR2344" s="1359"/>
      <c r="VLS2344" s="1359"/>
      <c r="VLT2344" s="1359"/>
      <c r="VLU2344" s="1359"/>
      <c r="VLV2344" s="1359"/>
      <c r="VLW2344" s="1359"/>
      <c r="VLX2344" s="1359"/>
      <c r="VLY2344" s="1359"/>
      <c r="VLZ2344" s="1359"/>
      <c r="VMA2344" s="1359"/>
      <c r="VMB2344" s="1359"/>
      <c r="VMC2344" s="1359"/>
      <c r="VMD2344" s="1359"/>
      <c r="VME2344" s="1359"/>
      <c r="VMF2344" s="1359"/>
      <c r="VMG2344" s="1359"/>
      <c r="VMH2344" s="1359"/>
      <c r="VMI2344" s="1359"/>
      <c r="VMJ2344" s="1359"/>
      <c r="VMK2344" s="1359"/>
      <c r="VML2344" s="1359"/>
      <c r="VMM2344" s="1359"/>
      <c r="VMN2344" s="1359"/>
      <c r="VMO2344" s="1359"/>
      <c r="VMP2344" s="1359"/>
      <c r="VMQ2344" s="1359"/>
      <c r="VMR2344" s="1359"/>
      <c r="VMS2344" s="1359"/>
      <c r="VMT2344" s="1359"/>
      <c r="VMU2344" s="1359"/>
      <c r="VMV2344" s="1359"/>
      <c r="VMW2344" s="1359"/>
      <c r="VMX2344" s="1359"/>
      <c r="VMY2344" s="1359"/>
      <c r="VMZ2344" s="1359"/>
      <c r="VNA2344" s="1359"/>
      <c r="VNB2344" s="1359"/>
      <c r="VNC2344" s="1359"/>
      <c r="VND2344" s="1359"/>
      <c r="VNE2344" s="1359"/>
      <c r="VNF2344" s="1359"/>
      <c r="VNG2344" s="1359"/>
      <c r="VNH2344" s="1359"/>
      <c r="VNI2344" s="1359"/>
      <c r="VNJ2344" s="1359"/>
      <c r="VNK2344" s="1359"/>
      <c r="VNL2344" s="1359"/>
      <c r="VNM2344" s="1359"/>
      <c r="VNN2344" s="1359"/>
      <c r="VNO2344" s="1359"/>
      <c r="VNP2344" s="1359"/>
      <c r="VNQ2344" s="1359"/>
      <c r="VNR2344" s="1359"/>
      <c r="VNS2344" s="1359"/>
      <c r="VNT2344" s="1359"/>
      <c r="VNU2344" s="1359"/>
      <c r="VNV2344" s="1359"/>
      <c r="VNW2344" s="1359"/>
      <c r="VNX2344" s="1359"/>
      <c r="VNY2344" s="1359"/>
      <c r="VNZ2344" s="1359"/>
      <c r="VOA2344" s="1359"/>
      <c r="VOB2344" s="1359"/>
      <c r="VOC2344" s="1359"/>
      <c r="VOD2344" s="1359"/>
      <c r="VOE2344" s="1359"/>
      <c r="VOF2344" s="1359"/>
      <c r="VOG2344" s="1359"/>
      <c r="VOH2344" s="1359"/>
      <c r="VOI2344" s="1359"/>
      <c r="VOJ2344" s="1359"/>
      <c r="VOK2344" s="1359"/>
      <c r="VOL2344" s="1359"/>
      <c r="VOM2344" s="1359"/>
      <c r="VON2344" s="1359"/>
      <c r="VOO2344" s="1359"/>
      <c r="VOP2344" s="1359"/>
      <c r="VOQ2344" s="1359"/>
      <c r="VOR2344" s="1359"/>
      <c r="VOS2344" s="1359"/>
      <c r="VOT2344" s="1359"/>
      <c r="VOU2344" s="1359"/>
      <c r="VOV2344" s="1359"/>
      <c r="VOW2344" s="1359"/>
      <c r="VOX2344" s="1359"/>
      <c r="VOY2344" s="1359"/>
      <c r="VOZ2344" s="1359"/>
      <c r="VPA2344" s="1359"/>
      <c r="VPB2344" s="1359"/>
      <c r="VPC2344" s="1359"/>
      <c r="VPD2344" s="1359"/>
      <c r="VPE2344" s="1359"/>
      <c r="VPF2344" s="1359"/>
      <c r="VPG2344" s="1359"/>
      <c r="VPH2344" s="1359"/>
      <c r="VPI2344" s="1359"/>
      <c r="VPJ2344" s="1359"/>
      <c r="VPK2344" s="1359"/>
      <c r="VPL2344" s="1359"/>
      <c r="VPM2344" s="1359"/>
      <c r="VPN2344" s="1359"/>
      <c r="VPO2344" s="1359"/>
      <c r="VPP2344" s="1359"/>
      <c r="VPQ2344" s="1359"/>
      <c r="VPR2344" s="1359"/>
      <c r="VPS2344" s="1359"/>
      <c r="VPT2344" s="1359"/>
      <c r="VPU2344" s="1359"/>
      <c r="VPV2344" s="1359"/>
      <c r="VPW2344" s="1359"/>
      <c r="VPX2344" s="1359"/>
      <c r="VPY2344" s="1359"/>
      <c r="VPZ2344" s="1359"/>
      <c r="VQA2344" s="1359"/>
      <c r="VQB2344" s="1359"/>
      <c r="VQC2344" s="1359"/>
      <c r="VQD2344" s="1359"/>
      <c r="VQE2344" s="1359"/>
      <c r="VQF2344" s="1359"/>
      <c r="VQG2344" s="1359"/>
      <c r="VQH2344" s="1359"/>
      <c r="VQI2344" s="1359"/>
      <c r="VQJ2344" s="1359"/>
      <c r="VQK2344" s="1359"/>
      <c r="VQL2344" s="1359"/>
      <c r="VQM2344" s="1359"/>
      <c r="VQN2344" s="1359"/>
      <c r="VQO2344" s="1359"/>
      <c r="VQP2344" s="1359"/>
      <c r="VQQ2344" s="1359"/>
      <c r="VQR2344" s="1359"/>
      <c r="VQS2344" s="1359"/>
      <c r="VQT2344" s="1359"/>
      <c r="VQU2344" s="1359"/>
      <c r="VQV2344" s="1359"/>
      <c r="VQW2344" s="1359"/>
      <c r="VQX2344" s="1359"/>
      <c r="VQY2344" s="1359"/>
      <c r="VQZ2344" s="1359"/>
      <c r="VRA2344" s="1359"/>
      <c r="VRB2344" s="1359"/>
      <c r="VRC2344" s="1359"/>
      <c r="VRD2344" s="1359"/>
      <c r="VRE2344" s="1359"/>
      <c r="VRF2344" s="1359"/>
      <c r="VRG2344" s="1359"/>
      <c r="VRH2344" s="1359"/>
      <c r="VRI2344" s="1359"/>
      <c r="VRJ2344" s="1359"/>
      <c r="VRK2344" s="1359"/>
      <c r="VRL2344" s="1359"/>
      <c r="VRM2344" s="1359"/>
      <c r="VRN2344" s="1359"/>
      <c r="VRO2344" s="1359"/>
      <c r="VRP2344" s="1359"/>
      <c r="VRQ2344" s="1359"/>
      <c r="VRR2344" s="1359"/>
      <c r="VRS2344" s="1359"/>
      <c r="VRT2344" s="1359"/>
      <c r="VRU2344" s="1359"/>
      <c r="VRV2344" s="1359"/>
      <c r="VRW2344" s="1359"/>
      <c r="VRX2344" s="1359"/>
      <c r="VRY2344" s="1359"/>
      <c r="VRZ2344" s="1359"/>
      <c r="VSA2344" s="1359"/>
      <c r="VSB2344" s="1359"/>
      <c r="VSC2344" s="1359"/>
      <c r="VSD2344" s="1359"/>
      <c r="VSE2344" s="1359"/>
      <c r="VSF2344" s="1359"/>
      <c r="VSG2344" s="1359"/>
      <c r="VSH2344" s="1359"/>
      <c r="VSI2344" s="1359"/>
      <c r="VSJ2344" s="1359"/>
      <c r="VSK2344" s="1359"/>
      <c r="VSL2344" s="1359"/>
      <c r="VSM2344" s="1359"/>
      <c r="VSN2344" s="1359"/>
      <c r="VSO2344" s="1359"/>
      <c r="VSP2344" s="1359"/>
      <c r="VSQ2344" s="1359"/>
      <c r="VSR2344" s="1359"/>
      <c r="VSS2344" s="1359"/>
      <c r="VST2344" s="1359"/>
      <c r="VSU2344" s="1359"/>
      <c r="VSV2344" s="1359"/>
      <c r="VSW2344" s="1359"/>
      <c r="VSX2344" s="1359"/>
      <c r="VSY2344" s="1359"/>
      <c r="VSZ2344" s="1359"/>
      <c r="VTA2344" s="1359"/>
      <c r="VTB2344" s="1359"/>
      <c r="VTC2344" s="1359"/>
      <c r="VTD2344" s="1359"/>
      <c r="VTE2344" s="1359"/>
      <c r="VTF2344" s="1359"/>
      <c r="VTG2344" s="1359"/>
      <c r="VTH2344" s="1359"/>
      <c r="VTI2344" s="1359"/>
      <c r="VTJ2344" s="1359"/>
      <c r="VTK2344" s="1359"/>
      <c r="VTL2344" s="1359"/>
      <c r="VTM2344" s="1359"/>
      <c r="VTN2344" s="1359"/>
      <c r="VTO2344" s="1359"/>
      <c r="VTP2344" s="1359"/>
      <c r="VTQ2344" s="1359"/>
      <c r="VTR2344" s="1359"/>
      <c r="VTS2344" s="1359"/>
      <c r="VTT2344" s="1359"/>
      <c r="VTU2344" s="1359"/>
      <c r="VTV2344" s="1359"/>
      <c r="VTW2344" s="1359"/>
      <c r="VTX2344" s="1359"/>
      <c r="VTY2344" s="1359"/>
      <c r="VTZ2344" s="1359"/>
      <c r="VUA2344" s="1359"/>
      <c r="VUB2344" s="1359"/>
      <c r="VUC2344" s="1359"/>
      <c r="VUD2344" s="1359"/>
      <c r="VUE2344" s="1359"/>
      <c r="VUF2344" s="1359"/>
      <c r="VUG2344" s="1359"/>
      <c r="VUH2344" s="1359"/>
      <c r="VUI2344" s="1359"/>
      <c r="VUJ2344" s="1359"/>
      <c r="VUK2344" s="1359"/>
      <c r="VUL2344" s="1359"/>
      <c r="VUM2344" s="1359"/>
      <c r="VUN2344" s="1359"/>
      <c r="VUO2344" s="1359"/>
      <c r="VUP2344" s="1359"/>
      <c r="VUQ2344" s="1359"/>
      <c r="VUR2344" s="1359"/>
      <c r="VUS2344" s="1359"/>
      <c r="VUT2344" s="1359"/>
      <c r="VUU2344" s="1359"/>
      <c r="VUV2344" s="1359"/>
      <c r="VUW2344" s="1359"/>
      <c r="VUX2344" s="1359"/>
      <c r="VUY2344" s="1359"/>
      <c r="VUZ2344" s="1359"/>
      <c r="VVA2344" s="1359"/>
      <c r="VVB2344" s="1359"/>
      <c r="VVC2344" s="1359"/>
      <c r="VVD2344" s="1359"/>
      <c r="VVE2344" s="1359"/>
      <c r="VVF2344" s="1359"/>
      <c r="VVG2344" s="1359"/>
      <c r="VVH2344" s="1359"/>
      <c r="VVI2344" s="1359"/>
      <c r="VVJ2344" s="1359"/>
      <c r="VVK2344" s="1359"/>
      <c r="VVL2344" s="1359"/>
      <c r="VVM2344" s="1359"/>
      <c r="VVN2344" s="1359"/>
      <c r="VVO2344" s="1359"/>
      <c r="VVP2344" s="1359"/>
      <c r="VVQ2344" s="1359"/>
      <c r="VVR2344" s="1359"/>
      <c r="VVS2344" s="1359"/>
      <c r="VVT2344" s="1359"/>
      <c r="VVU2344" s="1359"/>
      <c r="VVV2344" s="1359"/>
      <c r="VVW2344" s="1359"/>
      <c r="VVX2344" s="1359"/>
      <c r="VVY2344" s="1359"/>
      <c r="VVZ2344" s="1359"/>
      <c r="VWA2344" s="1359"/>
      <c r="VWB2344" s="1359"/>
      <c r="VWC2344" s="1359"/>
      <c r="VWD2344" s="1359"/>
      <c r="VWE2344" s="1359"/>
      <c r="VWF2344" s="1359"/>
      <c r="VWG2344" s="1359"/>
      <c r="VWH2344" s="1359"/>
      <c r="VWI2344" s="1359"/>
      <c r="VWJ2344" s="1359"/>
      <c r="VWK2344" s="1359"/>
      <c r="VWL2344" s="1359"/>
      <c r="VWM2344" s="1359"/>
      <c r="VWN2344" s="1359"/>
      <c r="VWO2344" s="1359"/>
      <c r="VWP2344" s="1359"/>
      <c r="VWQ2344" s="1359"/>
      <c r="VWR2344" s="1359"/>
      <c r="VWS2344" s="1359"/>
      <c r="VWT2344" s="1359"/>
      <c r="VWU2344" s="1359"/>
      <c r="VWV2344" s="1359"/>
      <c r="VWW2344" s="1359"/>
      <c r="VWX2344" s="1359"/>
      <c r="VWY2344" s="1359"/>
      <c r="VWZ2344" s="1359"/>
      <c r="VXA2344" s="1359"/>
      <c r="VXB2344" s="1359"/>
      <c r="VXC2344" s="1359"/>
      <c r="VXD2344" s="1359"/>
      <c r="VXE2344" s="1359"/>
      <c r="VXF2344" s="1359"/>
      <c r="VXG2344" s="1359"/>
      <c r="VXH2344" s="1359"/>
      <c r="VXI2344" s="1359"/>
      <c r="VXJ2344" s="1359"/>
      <c r="VXK2344" s="1359"/>
      <c r="VXL2344" s="1359"/>
      <c r="VXM2344" s="1359"/>
      <c r="VXN2344" s="1359"/>
      <c r="VXO2344" s="1359"/>
      <c r="VXP2344" s="1359"/>
      <c r="VXQ2344" s="1359"/>
      <c r="VXR2344" s="1359"/>
      <c r="VXS2344" s="1359"/>
      <c r="VXT2344" s="1359"/>
      <c r="VXU2344" s="1359"/>
      <c r="VXV2344" s="1359"/>
      <c r="VXW2344" s="1359"/>
      <c r="VXX2344" s="1359"/>
      <c r="VXY2344" s="1359"/>
      <c r="VXZ2344" s="1359"/>
      <c r="VYA2344" s="1359"/>
      <c r="VYB2344" s="1359"/>
      <c r="VYC2344" s="1359"/>
      <c r="VYD2344" s="1359"/>
      <c r="VYE2344" s="1359"/>
      <c r="VYF2344" s="1359"/>
      <c r="VYG2344" s="1359"/>
      <c r="VYH2344" s="1359"/>
      <c r="VYI2344" s="1359"/>
      <c r="VYJ2344" s="1359"/>
      <c r="VYK2344" s="1359"/>
      <c r="VYL2344" s="1359"/>
      <c r="VYM2344" s="1359"/>
      <c r="VYN2344" s="1359"/>
      <c r="VYO2344" s="1359"/>
      <c r="VYP2344" s="1359"/>
      <c r="VYQ2344" s="1359"/>
      <c r="VYR2344" s="1359"/>
      <c r="VYS2344" s="1359"/>
      <c r="VYT2344" s="1359"/>
      <c r="VYU2344" s="1359"/>
      <c r="VYV2344" s="1359"/>
      <c r="VYW2344" s="1359"/>
      <c r="VYX2344" s="1359"/>
      <c r="VYY2344" s="1359"/>
      <c r="VYZ2344" s="1359"/>
      <c r="VZA2344" s="1359"/>
      <c r="VZB2344" s="1359"/>
      <c r="VZC2344" s="1359"/>
      <c r="VZD2344" s="1359"/>
      <c r="VZE2344" s="1359"/>
      <c r="VZF2344" s="1359"/>
      <c r="VZG2344" s="1359"/>
      <c r="VZH2344" s="1359"/>
      <c r="VZI2344" s="1359"/>
      <c r="VZJ2344" s="1359"/>
      <c r="VZK2344" s="1359"/>
      <c r="VZL2344" s="1359"/>
      <c r="VZM2344" s="1359"/>
      <c r="VZN2344" s="1359"/>
      <c r="VZO2344" s="1359"/>
      <c r="VZP2344" s="1359"/>
      <c r="VZQ2344" s="1359"/>
      <c r="VZR2344" s="1359"/>
      <c r="VZS2344" s="1359"/>
      <c r="VZT2344" s="1359"/>
      <c r="VZU2344" s="1359"/>
      <c r="VZV2344" s="1359"/>
      <c r="VZW2344" s="1359"/>
      <c r="VZX2344" s="1359"/>
      <c r="VZY2344" s="1359"/>
      <c r="VZZ2344" s="1359"/>
      <c r="WAA2344" s="1359"/>
      <c r="WAB2344" s="1359"/>
      <c r="WAC2344" s="1359"/>
      <c r="WAD2344" s="1359"/>
      <c r="WAE2344" s="1359"/>
      <c r="WAF2344" s="1359"/>
      <c r="WAG2344" s="1359"/>
      <c r="WAH2344" s="1359"/>
      <c r="WAI2344" s="1359"/>
      <c r="WAJ2344" s="1359"/>
      <c r="WAK2344" s="1359"/>
      <c r="WAL2344" s="1359"/>
      <c r="WAM2344" s="1359"/>
      <c r="WAN2344" s="1359"/>
      <c r="WAO2344" s="1359"/>
      <c r="WAP2344" s="1359"/>
      <c r="WAQ2344" s="1359"/>
      <c r="WAR2344" s="1359"/>
      <c r="WAS2344" s="1359"/>
      <c r="WAT2344" s="1359"/>
      <c r="WAU2344" s="1359"/>
      <c r="WAV2344" s="1359"/>
      <c r="WAW2344" s="1359"/>
      <c r="WAX2344" s="1359"/>
      <c r="WAY2344" s="1359"/>
      <c r="WAZ2344" s="1359"/>
      <c r="WBA2344" s="1359"/>
      <c r="WBB2344" s="1359"/>
      <c r="WBC2344" s="1359"/>
      <c r="WBD2344" s="1359"/>
      <c r="WBE2344" s="1359"/>
      <c r="WBF2344" s="1359"/>
      <c r="WBG2344" s="1359"/>
      <c r="WBH2344" s="1359"/>
      <c r="WBI2344" s="1359"/>
      <c r="WBJ2344" s="1359"/>
      <c r="WBK2344" s="1359"/>
      <c r="WBL2344" s="1359"/>
      <c r="WBM2344" s="1359"/>
      <c r="WBN2344" s="1359"/>
      <c r="WBO2344" s="1359"/>
      <c r="WBP2344" s="1359"/>
      <c r="WBQ2344" s="1359"/>
      <c r="WBR2344" s="1359"/>
      <c r="WBS2344" s="1359"/>
      <c r="WBT2344" s="1359"/>
      <c r="WBU2344" s="1359"/>
      <c r="WBV2344" s="1359"/>
      <c r="WBW2344" s="1359"/>
      <c r="WBX2344" s="1359"/>
      <c r="WBY2344" s="1359"/>
      <c r="WBZ2344" s="1359"/>
      <c r="WCA2344" s="1359"/>
      <c r="WCB2344" s="1359"/>
      <c r="WCC2344" s="1359"/>
      <c r="WCD2344" s="1359"/>
      <c r="WCE2344" s="1359"/>
      <c r="WCF2344" s="1359"/>
      <c r="WCG2344" s="1359"/>
      <c r="WCH2344" s="1359"/>
      <c r="WCI2344" s="1359"/>
      <c r="WCJ2344" s="1359"/>
      <c r="WCK2344" s="1359"/>
      <c r="WCL2344" s="1359"/>
      <c r="WCM2344" s="1359"/>
      <c r="WCN2344" s="1359"/>
      <c r="WCO2344" s="1359"/>
      <c r="WCP2344" s="1359"/>
      <c r="WCQ2344" s="1359"/>
      <c r="WCR2344" s="1359"/>
      <c r="WCS2344" s="1359"/>
      <c r="WCT2344" s="1359"/>
      <c r="WCU2344" s="1359"/>
      <c r="WCV2344" s="1359"/>
      <c r="WCW2344" s="1359"/>
      <c r="WCX2344" s="1359"/>
      <c r="WCY2344" s="1359"/>
      <c r="WCZ2344" s="1359"/>
      <c r="WDA2344" s="1359"/>
      <c r="WDB2344" s="1359"/>
      <c r="WDC2344" s="1359"/>
      <c r="WDD2344" s="1359"/>
      <c r="WDE2344" s="1359"/>
      <c r="WDF2344" s="1359"/>
      <c r="WDG2344" s="1359"/>
      <c r="WDH2344" s="1359"/>
      <c r="WDI2344" s="1359"/>
      <c r="WDJ2344" s="1359"/>
      <c r="WDK2344" s="1359"/>
      <c r="WDL2344" s="1359"/>
      <c r="WDM2344" s="1359"/>
      <c r="WDN2344" s="1359"/>
      <c r="WDO2344" s="1359"/>
      <c r="WDP2344" s="1359"/>
      <c r="WDQ2344" s="1359"/>
      <c r="WDR2344" s="1359"/>
      <c r="WDS2344" s="1359"/>
      <c r="WDT2344" s="1359"/>
      <c r="WDU2344" s="1359"/>
      <c r="WDV2344" s="1359"/>
      <c r="WDW2344" s="1359"/>
      <c r="WDX2344" s="1359"/>
      <c r="WDY2344" s="1359"/>
      <c r="WDZ2344" s="1359"/>
      <c r="WEA2344" s="1359"/>
      <c r="WEB2344" s="1359"/>
      <c r="WEC2344" s="1359"/>
      <c r="WED2344" s="1359"/>
      <c r="WEE2344" s="1359"/>
      <c r="WEF2344" s="1359"/>
      <c r="WEG2344" s="1359"/>
      <c r="WEH2344" s="1359"/>
      <c r="WEI2344" s="1359"/>
      <c r="WEJ2344" s="1359"/>
      <c r="WEK2344" s="1359"/>
      <c r="WEL2344" s="1359"/>
      <c r="WEM2344" s="1359"/>
      <c r="WEN2344" s="1359"/>
      <c r="WEO2344" s="1359"/>
      <c r="WEP2344" s="1359"/>
      <c r="WEQ2344" s="1359"/>
      <c r="WER2344" s="1359"/>
      <c r="WES2344" s="1359"/>
      <c r="WET2344" s="1359"/>
      <c r="WEU2344" s="1359"/>
      <c r="WEV2344" s="1359"/>
      <c r="WEW2344" s="1359"/>
      <c r="WEX2344" s="1359"/>
      <c r="WEY2344" s="1359"/>
      <c r="WEZ2344" s="1359"/>
      <c r="WFA2344" s="1359"/>
      <c r="WFB2344" s="1359"/>
      <c r="WFC2344" s="1359"/>
      <c r="WFD2344" s="1359"/>
      <c r="WFE2344" s="1359"/>
      <c r="WFF2344" s="1359"/>
      <c r="WFG2344" s="1359"/>
      <c r="WFH2344" s="1359"/>
      <c r="WFI2344" s="1359"/>
      <c r="WFJ2344" s="1359"/>
      <c r="WFK2344" s="1359"/>
      <c r="WFL2344" s="1359"/>
      <c r="WFM2344" s="1359"/>
      <c r="WFN2344" s="1359"/>
      <c r="WFO2344" s="1359"/>
      <c r="WFP2344" s="1359"/>
      <c r="WFQ2344" s="1359"/>
      <c r="WFR2344" s="1359"/>
      <c r="WFS2344" s="1359"/>
      <c r="WFT2344" s="1359"/>
      <c r="WFU2344" s="1359"/>
      <c r="WFV2344" s="1359"/>
      <c r="WFW2344" s="1359"/>
      <c r="WFX2344" s="1359"/>
      <c r="WFY2344" s="1359"/>
      <c r="WFZ2344" s="1359"/>
      <c r="WGA2344" s="1359"/>
      <c r="WGB2344" s="1359"/>
      <c r="WGC2344" s="1359"/>
      <c r="WGD2344" s="1359"/>
      <c r="WGE2344" s="1359"/>
      <c r="WGF2344" s="1359"/>
      <c r="WGG2344" s="1359"/>
      <c r="WGH2344" s="1359"/>
      <c r="WGI2344" s="1359"/>
      <c r="WGJ2344" s="1359"/>
      <c r="WGK2344" s="1359"/>
      <c r="WGL2344" s="1359"/>
      <c r="WGM2344" s="1359"/>
      <c r="WGN2344" s="1359"/>
      <c r="WGO2344" s="1359"/>
      <c r="WGP2344" s="1359"/>
      <c r="WGQ2344" s="1359"/>
      <c r="WGR2344" s="1359"/>
      <c r="WGS2344" s="1359"/>
      <c r="WGT2344" s="1359"/>
      <c r="WGU2344" s="1359"/>
      <c r="WGV2344" s="1359"/>
      <c r="WGW2344" s="1359"/>
      <c r="WGX2344" s="1359"/>
      <c r="WGY2344" s="1359"/>
      <c r="WGZ2344" s="1359"/>
      <c r="WHA2344" s="1359"/>
      <c r="WHB2344" s="1359"/>
      <c r="WHC2344" s="1359"/>
      <c r="WHD2344" s="1359"/>
      <c r="WHE2344" s="1359"/>
      <c r="WHF2344" s="1359"/>
      <c r="WHG2344" s="1359"/>
      <c r="WHH2344" s="1359"/>
      <c r="WHI2344" s="1359"/>
      <c r="WHJ2344" s="1359"/>
      <c r="WHK2344" s="1359"/>
      <c r="WHL2344" s="1359"/>
      <c r="WHM2344" s="1359"/>
      <c r="WHN2344" s="1359"/>
      <c r="WHO2344" s="1359"/>
      <c r="WHP2344" s="1359"/>
      <c r="WHQ2344" s="1359"/>
      <c r="WHR2344" s="1359"/>
      <c r="WHS2344" s="1359"/>
      <c r="WHT2344" s="1359"/>
      <c r="WHU2344" s="1359"/>
      <c r="WHV2344" s="1359"/>
      <c r="WHW2344" s="1359"/>
      <c r="WHX2344" s="1359"/>
      <c r="WHY2344" s="1359"/>
      <c r="WHZ2344" s="1359"/>
      <c r="WIA2344" s="1359"/>
      <c r="WIB2344" s="1359"/>
      <c r="WIC2344" s="1359"/>
      <c r="WID2344" s="1359"/>
      <c r="WIE2344" s="1359"/>
      <c r="WIF2344" s="1359"/>
      <c r="WIG2344" s="1359"/>
      <c r="WIH2344" s="1359"/>
      <c r="WII2344" s="1359"/>
      <c r="WIJ2344" s="1359"/>
      <c r="WIK2344" s="1359"/>
      <c r="WIL2344" s="1359"/>
      <c r="WIM2344" s="1359"/>
      <c r="WIN2344" s="1359"/>
      <c r="WIO2344" s="1359"/>
      <c r="WIP2344" s="1359"/>
      <c r="WIQ2344" s="1359"/>
      <c r="WIR2344" s="1359"/>
      <c r="WIS2344" s="1359"/>
      <c r="WIT2344" s="1359"/>
      <c r="WIU2344" s="1359"/>
      <c r="WIV2344" s="1359"/>
      <c r="WIW2344" s="1359"/>
      <c r="WIX2344" s="1359"/>
      <c r="WIY2344" s="1359"/>
      <c r="WIZ2344" s="1359"/>
      <c r="WJA2344" s="1359"/>
      <c r="WJB2344" s="1359"/>
      <c r="WJC2344" s="1359"/>
      <c r="WJD2344" s="1359"/>
      <c r="WJE2344" s="1359"/>
      <c r="WJF2344" s="1359"/>
      <c r="WJG2344" s="1359"/>
      <c r="WJH2344" s="1359"/>
      <c r="WJI2344" s="1359"/>
      <c r="WJJ2344" s="1359"/>
      <c r="WJK2344" s="1359"/>
      <c r="WJL2344" s="1359"/>
      <c r="WJM2344" s="1359"/>
      <c r="WJN2344" s="1359"/>
      <c r="WJO2344" s="1359"/>
      <c r="WJP2344" s="1359"/>
      <c r="WJQ2344" s="1359"/>
      <c r="WJR2344" s="1359"/>
      <c r="WJS2344" s="1359"/>
      <c r="WJT2344" s="1359"/>
      <c r="WJU2344" s="1359"/>
      <c r="WJV2344" s="1359"/>
      <c r="WJW2344" s="1359"/>
      <c r="WJX2344" s="1359"/>
      <c r="WJY2344" s="1359"/>
      <c r="WJZ2344" s="1359"/>
      <c r="WKA2344" s="1359"/>
      <c r="WKB2344" s="1359"/>
      <c r="WKC2344" s="1359"/>
      <c r="WKD2344" s="1359"/>
      <c r="WKE2344" s="1359"/>
      <c r="WKF2344" s="1359"/>
      <c r="WKG2344" s="1359"/>
      <c r="WKH2344" s="1359"/>
      <c r="WKI2344" s="1359"/>
      <c r="WKJ2344" s="1359"/>
      <c r="WKK2344" s="1359"/>
      <c r="WKL2344" s="1359"/>
      <c r="WKM2344" s="1359"/>
      <c r="WKN2344" s="1359"/>
      <c r="WKO2344" s="1359"/>
      <c r="WKP2344" s="1359"/>
      <c r="WKQ2344" s="1359"/>
      <c r="WKR2344" s="1359"/>
      <c r="WKS2344" s="1359"/>
      <c r="WKT2344" s="1359"/>
      <c r="WKU2344" s="1359"/>
      <c r="WKV2344" s="1359"/>
      <c r="WKW2344" s="1359"/>
      <c r="WKX2344" s="1359"/>
      <c r="WKY2344" s="1359"/>
      <c r="WKZ2344" s="1359"/>
      <c r="WLA2344" s="1359"/>
      <c r="WLB2344" s="1359"/>
      <c r="WLC2344" s="1359"/>
      <c r="WLD2344" s="1359"/>
      <c r="WLE2344" s="1359"/>
      <c r="WLF2344" s="1359"/>
      <c r="WLG2344" s="1359"/>
      <c r="WLH2344" s="1359"/>
      <c r="WLI2344" s="1359"/>
      <c r="WLJ2344" s="1359"/>
      <c r="WLK2344" s="1359"/>
      <c r="WLL2344" s="1359"/>
      <c r="WLM2344" s="1359"/>
      <c r="WLN2344" s="1359"/>
      <c r="WLO2344" s="1359"/>
      <c r="WLP2344" s="1359"/>
      <c r="WLQ2344" s="1359"/>
      <c r="WLR2344" s="1359"/>
      <c r="WLS2344" s="1359"/>
      <c r="WLT2344" s="1359"/>
      <c r="WLU2344" s="1359"/>
      <c r="WLV2344" s="1359"/>
      <c r="WLW2344" s="1359"/>
      <c r="WLX2344" s="1359"/>
      <c r="WLY2344" s="1359"/>
      <c r="WLZ2344" s="1359"/>
      <c r="WMA2344" s="1359"/>
      <c r="WMB2344" s="1359"/>
      <c r="WMC2344" s="1359"/>
      <c r="WMD2344" s="1359"/>
      <c r="WME2344" s="1359"/>
      <c r="WMF2344" s="1359"/>
      <c r="WMG2344" s="1359"/>
      <c r="WMH2344" s="1359"/>
      <c r="WMI2344" s="1359"/>
      <c r="WMJ2344" s="1359"/>
      <c r="WMK2344" s="1359"/>
      <c r="WML2344" s="1359"/>
      <c r="WMM2344" s="1359"/>
      <c r="WMN2344" s="1359"/>
      <c r="WMO2344" s="1359"/>
      <c r="WMP2344" s="1359"/>
      <c r="WMQ2344" s="1359"/>
      <c r="WMR2344" s="1359"/>
      <c r="WMS2344" s="1359"/>
      <c r="WMT2344" s="1359"/>
      <c r="WMU2344" s="1359"/>
      <c r="WMV2344" s="1359"/>
      <c r="WMW2344" s="1359"/>
      <c r="WMX2344" s="1359"/>
      <c r="WMY2344" s="1359"/>
      <c r="WMZ2344" s="1359"/>
      <c r="WNA2344" s="1359"/>
      <c r="WNB2344" s="1359"/>
      <c r="WNC2344" s="1359"/>
      <c r="WND2344" s="1359"/>
      <c r="WNE2344" s="1359"/>
      <c r="WNF2344" s="1359"/>
      <c r="WNG2344" s="1359"/>
      <c r="WNH2344" s="1359"/>
      <c r="WNI2344" s="1359"/>
      <c r="WNJ2344" s="1359"/>
      <c r="WNK2344" s="1359"/>
      <c r="WNL2344" s="1359"/>
      <c r="WNM2344" s="1359"/>
      <c r="WNN2344" s="1359"/>
      <c r="WNO2344" s="1359"/>
      <c r="WNP2344" s="1359"/>
      <c r="WNQ2344" s="1359"/>
      <c r="WNR2344" s="1359"/>
      <c r="WNS2344" s="1359"/>
      <c r="WNT2344" s="1359"/>
      <c r="WNU2344" s="1359"/>
      <c r="WNV2344" s="1359"/>
      <c r="WNW2344" s="1359"/>
      <c r="WNX2344" s="1359"/>
      <c r="WNY2344" s="1359"/>
      <c r="WNZ2344" s="1359"/>
      <c r="WOA2344" s="1359"/>
      <c r="WOB2344" s="1359"/>
      <c r="WOC2344" s="1359"/>
      <c r="WOD2344" s="1359"/>
      <c r="WOE2344" s="1359"/>
      <c r="WOF2344" s="1359"/>
      <c r="WOG2344" s="1359"/>
      <c r="WOH2344" s="1359"/>
      <c r="WOI2344" s="1359"/>
      <c r="WOJ2344" s="1359"/>
      <c r="WOK2344" s="1359"/>
      <c r="WOL2344" s="1359"/>
      <c r="WOM2344" s="1359"/>
      <c r="WON2344" s="1359"/>
      <c r="WOO2344" s="1359"/>
      <c r="WOP2344" s="1359"/>
      <c r="WOQ2344" s="1359"/>
      <c r="WOR2344" s="1359"/>
      <c r="WOS2344" s="1359"/>
      <c r="WOT2344" s="1359"/>
      <c r="WOU2344" s="1359"/>
      <c r="WOV2344" s="1359"/>
      <c r="WOW2344" s="1359"/>
      <c r="WOX2344" s="1359"/>
      <c r="WOY2344" s="1359"/>
      <c r="WOZ2344" s="1359"/>
      <c r="WPA2344" s="1359"/>
      <c r="WPB2344" s="1359"/>
      <c r="WPC2344" s="1359"/>
      <c r="WPD2344" s="1359"/>
      <c r="WPE2344" s="1359"/>
      <c r="WPF2344" s="1359"/>
      <c r="WPG2344" s="1359"/>
      <c r="WPH2344" s="1359"/>
      <c r="WPI2344" s="1359"/>
      <c r="WPJ2344" s="1359"/>
      <c r="WPK2344" s="1359"/>
      <c r="WPL2344" s="1359"/>
      <c r="WPM2344" s="1359"/>
      <c r="WPN2344" s="1359"/>
      <c r="WPO2344" s="1359"/>
      <c r="WPP2344" s="1359"/>
      <c r="WPQ2344" s="1359"/>
      <c r="WPR2344" s="1359"/>
      <c r="WPS2344" s="1359"/>
      <c r="WPT2344" s="1359"/>
      <c r="WPU2344" s="1359"/>
      <c r="WPV2344" s="1359"/>
      <c r="WPW2344" s="1359"/>
      <c r="WPX2344" s="1359"/>
      <c r="WPY2344" s="1359"/>
      <c r="WPZ2344" s="1359"/>
      <c r="WQA2344" s="1359"/>
      <c r="WQB2344" s="1359"/>
      <c r="WQC2344" s="1359"/>
      <c r="WQD2344" s="1359"/>
      <c r="WQE2344" s="1359"/>
      <c r="WQF2344" s="1359"/>
      <c r="WQG2344" s="1359"/>
      <c r="WQH2344" s="1359"/>
      <c r="WQI2344" s="1359"/>
      <c r="WQJ2344" s="1359"/>
      <c r="WQK2344" s="1359"/>
      <c r="WQL2344" s="1359"/>
      <c r="WQM2344" s="1359"/>
      <c r="WQN2344" s="1359"/>
      <c r="WQO2344" s="1359"/>
      <c r="WQP2344" s="1359"/>
      <c r="WQQ2344" s="1359"/>
      <c r="WQR2344" s="1359"/>
      <c r="WQS2344" s="1359"/>
      <c r="WQT2344" s="1359"/>
      <c r="WQU2344" s="1359"/>
      <c r="WQV2344" s="1359"/>
      <c r="WQW2344" s="1359"/>
      <c r="WQX2344" s="1359"/>
      <c r="WQY2344" s="1359"/>
      <c r="WQZ2344" s="1359"/>
      <c r="WRA2344" s="1359"/>
      <c r="WRB2344" s="1359"/>
      <c r="WRC2344" s="1359"/>
      <c r="WRD2344" s="1359"/>
      <c r="WRE2344" s="1359"/>
      <c r="WRF2344" s="1359"/>
      <c r="WRG2344" s="1359"/>
      <c r="WRH2344" s="1359"/>
      <c r="WRI2344" s="1359"/>
      <c r="WRJ2344" s="1359"/>
      <c r="WRK2344" s="1359"/>
      <c r="WRL2344" s="1359"/>
      <c r="WRM2344" s="1359"/>
      <c r="WRN2344" s="1359"/>
      <c r="WRO2344" s="1359"/>
      <c r="WRP2344" s="1359"/>
      <c r="WRQ2344" s="1359"/>
      <c r="WRR2344" s="1359"/>
      <c r="WRS2344" s="1359"/>
      <c r="WRT2344" s="1359"/>
      <c r="WRU2344" s="1359"/>
      <c r="WRV2344" s="1359"/>
      <c r="WRW2344" s="1359"/>
      <c r="WRX2344" s="1359"/>
      <c r="WRY2344" s="1359"/>
      <c r="WRZ2344" s="1359"/>
      <c r="WSA2344" s="1359"/>
      <c r="WSB2344" s="1359"/>
      <c r="WSC2344" s="1359"/>
      <c r="WSD2344" s="1359"/>
      <c r="WSE2344" s="1359"/>
      <c r="WSF2344" s="1359"/>
      <c r="WSG2344" s="1359"/>
      <c r="WSH2344" s="1359"/>
      <c r="WSI2344" s="1359"/>
      <c r="WSJ2344" s="1359"/>
      <c r="WSK2344" s="1359"/>
      <c r="WSL2344" s="1359"/>
      <c r="WSM2344" s="1359"/>
      <c r="WSN2344" s="1359"/>
      <c r="WSO2344" s="1359"/>
      <c r="WSP2344" s="1359"/>
      <c r="WSQ2344" s="1359"/>
      <c r="WSR2344" s="1359"/>
      <c r="WSS2344" s="1359"/>
      <c r="WST2344" s="1359"/>
      <c r="WSU2344" s="1359"/>
      <c r="WSV2344" s="1359"/>
      <c r="WSW2344" s="1359"/>
      <c r="WSX2344" s="1359"/>
      <c r="WSY2344" s="1359"/>
      <c r="WSZ2344" s="1359"/>
      <c r="WTA2344" s="1359"/>
      <c r="WTB2344" s="1359"/>
      <c r="WTC2344" s="1359"/>
      <c r="WTD2344" s="1359"/>
      <c r="WTE2344" s="1359"/>
      <c r="WTF2344" s="1359"/>
      <c r="WTG2344" s="1359"/>
      <c r="WTH2344" s="1359"/>
      <c r="WTI2344" s="1359"/>
      <c r="WTJ2344" s="1359"/>
      <c r="WTK2344" s="1359"/>
      <c r="WTL2344" s="1359"/>
      <c r="WTM2344" s="1359"/>
      <c r="WTN2344" s="1359"/>
      <c r="WTO2344" s="1359"/>
      <c r="WTP2344" s="1359"/>
      <c r="WTQ2344" s="1359"/>
      <c r="WTR2344" s="1359"/>
      <c r="WTS2344" s="1359"/>
      <c r="WTT2344" s="1359"/>
      <c r="WTU2344" s="1359"/>
      <c r="WTV2344" s="1359"/>
      <c r="WTW2344" s="1359"/>
      <c r="WTX2344" s="1359"/>
      <c r="WTY2344" s="1359"/>
      <c r="WTZ2344" s="1359"/>
      <c r="WUA2344" s="1359"/>
      <c r="WUB2344" s="1359"/>
      <c r="WUC2344" s="1359"/>
      <c r="WUD2344" s="1359"/>
      <c r="WUE2344" s="1359"/>
      <c r="WUF2344" s="1359"/>
      <c r="WUG2344" s="1359"/>
      <c r="WUH2344" s="1359"/>
      <c r="WUI2344" s="1359"/>
      <c r="WUJ2344" s="1359"/>
      <c r="WUK2344" s="1359"/>
      <c r="WUL2344" s="1359"/>
      <c r="WUM2344" s="1359"/>
      <c r="WUN2344" s="1359"/>
      <c r="WUO2344" s="1359"/>
      <c r="WUP2344" s="1359"/>
      <c r="WUQ2344" s="1359"/>
      <c r="WUR2344" s="1359"/>
      <c r="WUS2344" s="1359"/>
      <c r="WUT2344" s="1359"/>
      <c r="WUU2344" s="1359"/>
      <c r="WUV2344" s="1359"/>
      <c r="WUW2344" s="1359"/>
      <c r="WUX2344" s="1359"/>
      <c r="WUY2344" s="1359"/>
      <c r="WUZ2344" s="1359"/>
      <c r="WVA2344" s="1359"/>
      <c r="WVB2344" s="1359"/>
      <c r="WVC2344" s="1359"/>
      <c r="WVD2344" s="1359"/>
      <c r="WVE2344" s="1359"/>
      <c r="WVF2344" s="1359"/>
      <c r="WVG2344" s="1359"/>
      <c r="WVH2344" s="1359"/>
      <c r="WVI2344" s="1359"/>
      <c r="WVJ2344" s="1359"/>
      <c r="WVK2344" s="1359"/>
      <c r="WVL2344" s="1359"/>
      <c r="WVM2344" s="1359"/>
      <c r="WVN2344" s="1359"/>
      <c r="WVO2344" s="1359"/>
      <c r="WVP2344" s="1359"/>
      <c r="WVQ2344" s="1359"/>
      <c r="WVR2344" s="1359"/>
      <c r="WVS2344" s="1359"/>
      <c r="WVT2344" s="1359"/>
      <c r="WVU2344" s="1359"/>
      <c r="WVV2344" s="1359"/>
      <c r="WVW2344" s="1359"/>
      <c r="WVX2344" s="1359"/>
      <c r="WVY2344" s="1359"/>
      <c r="WVZ2344" s="1359"/>
      <c r="WWA2344" s="1359"/>
      <c r="WWB2344" s="1359"/>
      <c r="WWC2344" s="1359"/>
      <c r="WWD2344" s="1359"/>
      <c r="WWE2344" s="1359"/>
      <c r="WWF2344" s="1359"/>
      <c r="WWG2344" s="1359"/>
      <c r="WWH2344" s="1359"/>
      <c r="WWI2344" s="1359"/>
      <c r="WWJ2344" s="1359"/>
      <c r="WWK2344" s="1359"/>
      <c r="WWL2344" s="1359"/>
      <c r="WWM2344" s="1359"/>
      <c r="WWN2344" s="1359"/>
      <c r="WWO2344" s="1359"/>
      <c r="WWP2344" s="1359"/>
      <c r="WWQ2344" s="1359"/>
      <c r="WWR2344" s="1359"/>
      <c r="WWS2344" s="1359"/>
      <c r="WWT2344" s="1359"/>
      <c r="WWU2344" s="1359"/>
      <c r="WWV2344" s="1359"/>
      <c r="WWW2344" s="1359"/>
      <c r="WWX2344" s="1359"/>
      <c r="WWY2344" s="1359"/>
      <c r="WWZ2344" s="1359"/>
      <c r="WXA2344" s="1359"/>
      <c r="WXB2344" s="1359"/>
      <c r="WXC2344" s="1359"/>
      <c r="WXD2344" s="1359"/>
      <c r="WXE2344" s="1359"/>
      <c r="WXF2344" s="1359"/>
      <c r="WXG2344" s="1359"/>
      <c r="WXH2344" s="1359"/>
      <c r="WXI2344" s="1359"/>
      <c r="WXJ2344" s="1359"/>
      <c r="WXK2344" s="1359"/>
      <c r="WXL2344" s="1359"/>
      <c r="WXM2344" s="1359"/>
      <c r="WXN2344" s="1359"/>
      <c r="WXO2344" s="1359"/>
      <c r="WXP2344" s="1359"/>
      <c r="WXQ2344" s="1359"/>
      <c r="WXR2344" s="1359"/>
      <c r="WXS2344" s="1359"/>
      <c r="WXT2344" s="1359"/>
      <c r="WXU2344" s="1359"/>
      <c r="WXV2344" s="1359"/>
      <c r="WXW2344" s="1359"/>
      <c r="WXX2344" s="1359"/>
      <c r="WXY2344" s="1359"/>
      <c r="WXZ2344" s="1359"/>
      <c r="WYA2344" s="1359"/>
      <c r="WYB2344" s="1359"/>
      <c r="WYC2344" s="1359"/>
      <c r="WYD2344" s="1359"/>
      <c r="WYE2344" s="1359"/>
      <c r="WYF2344" s="1359"/>
      <c r="WYG2344" s="1359"/>
      <c r="WYH2344" s="1359"/>
      <c r="WYI2344" s="1359"/>
      <c r="WYJ2344" s="1359"/>
      <c r="WYK2344" s="1359"/>
      <c r="WYL2344" s="1359"/>
      <c r="WYM2344" s="1359"/>
      <c r="WYN2344" s="1359"/>
      <c r="WYO2344" s="1359"/>
      <c r="WYP2344" s="1359"/>
      <c r="WYQ2344" s="1359"/>
      <c r="WYR2344" s="1359"/>
      <c r="WYS2344" s="1359"/>
      <c r="WYT2344" s="1359"/>
      <c r="WYU2344" s="1359"/>
      <c r="WYV2344" s="1359"/>
      <c r="WYW2344" s="1359"/>
      <c r="WYX2344" s="1359"/>
      <c r="WYY2344" s="1359"/>
      <c r="WYZ2344" s="1359"/>
      <c r="WZA2344" s="1359"/>
      <c r="WZB2344" s="1359"/>
      <c r="WZC2344" s="1359"/>
      <c r="WZD2344" s="1359"/>
      <c r="WZE2344" s="1359"/>
      <c r="WZF2344" s="1359"/>
      <c r="WZG2344" s="1359"/>
      <c r="WZH2344" s="1359"/>
      <c r="WZI2344" s="1359"/>
      <c r="WZJ2344" s="1359"/>
      <c r="WZK2344" s="1359"/>
      <c r="WZL2344" s="1359"/>
      <c r="WZM2344" s="1359"/>
      <c r="WZN2344" s="1359"/>
      <c r="WZO2344" s="1359"/>
      <c r="WZP2344" s="1359"/>
      <c r="WZQ2344" s="1359"/>
      <c r="WZR2344" s="1359"/>
      <c r="WZS2344" s="1359"/>
      <c r="WZT2344" s="1359"/>
      <c r="WZU2344" s="1359"/>
      <c r="WZV2344" s="1359"/>
      <c r="WZW2344" s="1359"/>
      <c r="WZX2344" s="1359"/>
      <c r="WZY2344" s="1359"/>
      <c r="WZZ2344" s="1359"/>
      <c r="XAA2344" s="1359"/>
      <c r="XAB2344" s="1359"/>
      <c r="XAC2344" s="1359"/>
      <c r="XAD2344" s="1359"/>
      <c r="XAE2344" s="1359"/>
      <c r="XAF2344" s="1359"/>
      <c r="XAG2344" s="1359"/>
      <c r="XAH2344" s="1359"/>
      <c r="XAI2344" s="1359"/>
      <c r="XAJ2344" s="1359"/>
      <c r="XAK2344" s="1359"/>
      <c r="XAL2344" s="1359"/>
      <c r="XAM2344" s="1359"/>
      <c r="XAN2344" s="1359"/>
      <c r="XAO2344" s="1359"/>
      <c r="XAP2344" s="1359"/>
      <c r="XAQ2344" s="1359"/>
      <c r="XAR2344" s="1359"/>
      <c r="XAS2344" s="1359"/>
      <c r="XAT2344" s="1359"/>
      <c r="XAU2344" s="1359"/>
      <c r="XAV2344" s="1359"/>
      <c r="XAW2344" s="1359"/>
      <c r="XAX2344" s="1359"/>
      <c r="XAY2344" s="1359"/>
      <c r="XAZ2344" s="1359"/>
      <c r="XBA2344" s="1359"/>
      <c r="XBB2344" s="1359"/>
      <c r="XBC2344" s="1359"/>
      <c r="XBD2344" s="1359"/>
      <c r="XBE2344" s="1359"/>
      <c r="XBF2344" s="1359"/>
      <c r="XBG2344" s="1359"/>
      <c r="XBH2344" s="1359"/>
      <c r="XBI2344" s="1359"/>
      <c r="XBJ2344" s="1359"/>
      <c r="XBK2344" s="1359"/>
      <c r="XBL2344" s="1359"/>
      <c r="XBM2344" s="1359"/>
      <c r="XBN2344" s="1359"/>
      <c r="XBO2344" s="1359"/>
      <c r="XBP2344" s="1359"/>
      <c r="XBQ2344" s="1359"/>
      <c r="XBR2344" s="1359"/>
      <c r="XBS2344" s="1359"/>
      <c r="XBT2344" s="1359"/>
      <c r="XBU2344" s="1359"/>
      <c r="XBV2344" s="1359"/>
      <c r="XBW2344" s="1359"/>
      <c r="XBX2344" s="1359"/>
      <c r="XBY2344" s="1359"/>
      <c r="XBZ2344" s="1359"/>
      <c r="XCA2344" s="1359"/>
      <c r="XCB2344" s="1359"/>
      <c r="XCC2344" s="1359"/>
      <c r="XCD2344" s="1359"/>
      <c r="XCE2344" s="1359"/>
      <c r="XCF2344" s="1359"/>
      <c r="XCG2344" s="1359"/>
      <c r="XCH2344" s="1359"/>
      <c r="XCI2344" s="1359"/>
      <c r="XCJ2344" s="1359"/>
      <c r="XCK2344" s="1359"/>
      <c r="XCL2344" s="1359"/>
      <c r="XCM2344" s="1359"/>
      <c r="XCN2344" s="1359"/>
      <c r="XCO2344" s="1359"/>
      <c r="XCP2344" s="1359"/>
      <c r="XCQ2344" s="1359"/>
      <c r="XCR2344" s="1359"/>
      <c r="XCS2344" s="1359"/>
      <c r="XCT2344" s="1359"/>
      <c r="XCU2344" s="1359"/>
      <c r="XCV2344" s="1359"/>
      <c r="XCW2344" s="1359"/>
      <c r="XCX2344" s="1359"/>
      <c r="XCY2344" s="1359"/>
      <c r="XCZ2344" s="1359"/>
      <c r="XDA2344" s="1359"/>
      <c r="XDB2344" s="1359"/>
      <c r="XDC2344" s="1359"/>
      <c r="XDD2344" s="1359"/>
      <c r="XDE2344" s="1359"/>
      <c r="XDF2344" s="1359"/>
      <c r="XDG2344" s="1359"/>
      <c r="XDH2344" s="1359"/>
      <c r="XDI2344" s="1359"/>
      <c r="XDJ2344" s="1359"/>
      <c r="XDK2344" s="1359"/>
      <c r="XDL2344" s="1359"/>
      <c r="XDM2344" s="1359"/>
      <c r="XDN2344" s="1359"/>
      <c r="XDO2344" s="1359"/>
      <c r="XDP2344" s="1359"/>
      <c r="XDQ2344" s="1359"/>
      <c r="XDR2344" s="1359"/>
      <c r="XDS2344" s="1359"/>
      <c r="XDT2344" s="1359"/>
      <c r="XDU2344" s="1359"/>
      <c r="XDV2344" s="1359"/>
      <c r="XDW2344" s="1359"/>
      <c r="XDX2344" s="1359"/>
      <c r="XDY2344" s="1359"/>
      <c r="XDZ2344" s="1359"/>
      <c r="XEA2344" s="1359"/>
      <c r="XEB2344" s="1359"/>
      <c r="XEC2344" s="1359"/>
      <c r="XED2344" s="1359"/>
      <c r="XEE2344" s="1359"/>
      <c r="XEF2344" s="1359"/>
      <c r="XEG2344" s="1359"/>
      <c r="XEH2344" s="1359"/>
      <c r="XEI2344" s="1359"/>
      <c r="XEJ2344" s="1359"/>
      <c r="XEK2344" s="1359"/>
      <c r="XEL2344" s="1359"/>
      <c r="XEM2344" s="1359"/>
      <c r="XEN2344" s="1359"/>
      <c r="XEO2344" s="1359"/>
      <c r="XEP2344" s="1359"/>
      <c r="XEQ2344" s="1359"/>
      <c r="XER2344" s="1359"/>
      <c r="XES2344" s="1359"/>
      <c r="XET2344" s="1359"/>
      <c r="XEU2344" s="1359"/>
      <c r="XEV2344" s="1359"/>
      <c r="XEW2344" s="1359"/>
      <c r="XEX2344" s="1359"/>
      <c r="XEY2344" s="1359"/>
      <c r="XEZ2344" s="1359"/>
      <c r="XFA2344" s="1359"/>
      <c r="XFB2344" s="1359"/>
      <c r="XFC2344" s="1359"/>
    </row>
    <row r="2345" spans="1:16383" x14ac:dyDescent="0.2">
      <c r="A2345" s="1322">
        <v>2017409</v>
      </c>
      <c r="B2345" s="1348">
        <v>121397</v>
      </c>
      <c r="C2345" s="1322" t="s">
        <v>3880</v>
      </c>
      <c r="D2345" s="1321" t="s">
        <v>636</v>
      </c>
      <c r="E2345" s="1324">
        <v>1</v>
      </c>
      <c r="F2345" s="1324">
        <v>7</v>
      </c>
      <c r="G2345" s="1324">
        <v>6</v>
      </c>
      <c r="H2345" s="1324">
        <v>1</v>
      </c>
      <c r="I2345" s="2625" t="s">
        <v>4253</v>
      </c>
      <c r="J2345" s="2625"/>
      <c r="K2345" s="2625"/>
      <c r="L2345" s="2625"/>
      <c r="M2345" s="2633" t="s">
        <v>4261</v>
      </c>
      <c r="N2345" s="1339" t="s">
        <v>89</v>
      </c>
      <c r="O2345" s="1339" t="s">
        <v>89</v>
      </c>
      <c r="P2345" s="1339" t="s">
        <v>612</v>
      </c>
      <c r="Q2345" s="2304" t="s">
        <v>1163</v>
      </c>
      <c r="R2345" s="1447"/>
      <c r="S2345" s="1329">
        <v>27</v>
      </c>
      <c r="T2345" s="1330"/>
      <c r="U2345" s="1323" t="s">
        <v>1113</v>
      </c>
      <c r="V2345" s="1323"/>
      <c r="W2345" s="2589">
        <v>11</v>
      </c>
      <c r="X2345" s="2606"/>
      <c r="Y2345" s="2606"/>
      <c r="Z2345" s="2607"/>
      <c r="AA2345" s="1452"/>
      <c r="AB2345" s="1453"/>
      <c r="AC2345" s="1453"/>
      <c r="AD2345" s="1453"/>
      <c r="AE2345" s="1403">
        <f>IF(A2345="","",(IFERROR(VLOOKUP(A2345,Projecten!A$4:W$2618,5,FALSE),"niet bekend")))</f>
        <v>1</v>
      </c>
      <c r="AF2345" s="2306">
        <f t="shared" ref="AF2345:AF2351" si="191">IF(AE2345="","",(IF(E2345=0,AH2345,(E2345/AE2345*AH2345))))</f>
        <v>1470.65</v>
      </c>
      <c r="AG2345" s="1283">
        <f>IF(A2345="","",(IFERROR(VLOOKUP(A2345,Projecten!A$4:W$2618,23,FALSE),"niet bekend")))</f>
        <v>0</v>
      </c>
      <c r="AH2345" s="2463">
        <f>IF(A2345="","",(IFERROR(VLOOKUP(A2345,Projecten!A$4:W$2618,12,FALSE),"niet bekend")))</f>
        <v>1470.65</v>
      </c>
      <c r="AI2345" s="1452"/>
      <c r="AJ2345" s="1452"/>
      <c r="AK2345" s="1452"/>
      <c r="AL2345" s="1452"/>
      <c r="AM2345" s="1452"/>
      <c r="AN2345" s="1452"/>
      <c r="AO2345" s="1452"/>
      <c r="AP2345" s="1452"/>
      <c r="AQ2345" s="1452"/>
      <c r="AR2345" s="1452"/>
      <c r="AS2345" s="1452"/>
      <c r="AT2345" s="1452"/>
      <c r="AU2345" s="1452"/>
      <c r="AV2345" s="1452"/>
      <c r="AW2345" s="1452"/>
      <c r="AX2345" s="1452"/>
      <c r="AY2345" s="1452"/>
      <c r="AZ2345" s="1452"/>
      <c r="BA2345" s="1452"/>
      <c r="BB2345" s="1452"/>
      <c r="BC2345" s="1452"/>
      <c r="BD2345" s="1452"/>
      <c r="BE2345" s="1452"/>
      <c r="BF2345" s="1452"/>
      <c r="BG2345" s="1452"/>
      <c r="BH2345" s="1452"/>
      <c r="BI2345" s="1452"/>
      <c r="BJ2345" s="1452"/>
      <c r="BK2345" s="1452"/>
      <c r="BL2345" s="1452"/>
      <c r="BM2345" s="1452"/>
      <c r="BN2345" s="1452"/>
      <c r="BO2345" s="1452"/>
      <c r="BP2345" s="1452"/>
      <c r="BQ2345" s="1452"/>
      <c r="BR2345" s="1452"/>
      <c r="BS2345" s="1452"/>
      <c r="BT2345" s="1452"/>
      <c r="BU2345" s="1452"/>
      <c r="BV2345" s="1452"/>
      <c r="BW2345" s="1452"/>
      <c r="BX2345" s="1452"/>
      <c r="BY2345" s="1452"/>
      <c r="BZ2345" s="1452"/>
      <c r="CA2345" s="1452"/>
      <c r="CB2345" s="1452"/>
      <c r="CC2345" s="1452"/>
      <c r="CD2345" s="1452"/>
      <c r="CE2345" s="1452"/>
      <c r="CF2345" s="1452"/>
      <c r="CG2345" s="1452"/>
      <c r="CH2345" s="1452"/>
      <c r="CI2345" s="1452"/>
      <c r="CJ2345" s="1452"/>
      <c r="CK2345" s="1452"/>
      <c r="CL2345" s="1452"/>
      <c r="CM2345" s="1452"/>
      <c r="CN2345" s="1452"/>
      <c r="CO2345" s="1452"/>
      <c r="CP2345" s="1452"/>
      <c r="CQ2345" s="1452"/>
      <c r="CR2345" s="1452"/>
      <c r="CS2345" s="1452"/>
      <c r="CT2345" s="1452"/>
      <c r="CU2345" s="1452"/>
      <c r="CV2345" s="1452"/>
      <c r="CW2345" s="1452"/>
      <c r="CX2345" s="1452"/>
      <c r="CY2345" s="1452"/>
      <c r="CZ2345" s="1452"/>
      <c r="DA2345" s="1452"/>
      <c r="DB2345" s="1452"/>
      <c r="DC2345" s="1452"/>
      <c r="DD2345" s="1452"/>
      <c r="DE2345" s="1452"/>
      <c r="DF2345" s="1452"/>
      <c r="DG2345" s="1452"/>
      <c r="DH2345" s="1452"/>
      <c r="DI2345" s="1452"/>
      <c r="DJ2345" s="1452"/>
      <c r="DK2345" s="1452"/>
      <c r="DL2345" s="1452"/>
      <c r="DM2345" s="1452"/>
      <c r="DN2345" s="1452"/>
      <c r="DO2345" s="1452"/>
      <c r="DP2345" s="1452"/>
      <c r="DQ2345" s="1452"/>
      <c r="DR2345" s="1452"/>
      <c r="DS2345" s="1452"/>
      <c r="DT2345" s="1452"/>
      <c r="DU2345" s="1452"/>
      <c r="DV2345" s="1452"/>
      <c r="DW2345" s="1452"/>
      <c r="DX2345" s="1452"/>
      <c r="DY2345" s="1452"/>
      <c r="DZ2345" s="1452"/>
      <c r="EA2345" s="1452"/>
      <c r="EB2345" s="1452"/>
      <c r="EC2345" s="1452"/>
      <c r="ED2345" s="1452"/>
      <c r="EE2345" s="1452"/>
      <c r="EF2345" s="1452"/>
      <c r="EG2345" s="1452"/>
      <c r="EH2345" s="1452"/>
      <c r="EI2345" s="1452"/>
      <c r="EJ2345" s="1452"/>
      <c r="EK2345" s="1452"/>
      <c r="EL2345" s="1452"/>
      <c r="EM2345" s="1452"/>
      <c r="EN2345" s="1452"/>
      <c r="EO2345" s="1452"/>
      <c r="EP2345" s="1452"/>
      <c r="EQ2345" s="1452"/>
      <c r="ER2345" s="1452"/>
      <c r="ES2345" s="1452"/>
      <c r="ET2345" s="1452"/>
      <c r="EU2345" s="1452"/>
      <c r="EV2345" s="1452"/>
      <c r="EW2345" s="1452"/>
      <c r="EX2345" s="1452"/>
      <c r="EY2345" s="1452"/>
      <c r="EZ2345" s="1452"/>
      <c r="FA2345" s="1452"/>
      <c r="FB2345" s="1452"/>
      <c r="FC2345" s="1452"/>
      <c r="FD2345" s="1452"/>
      <c r="FE2345" s="1452"/>
      <c r="FF2345" s="1452"/>
      <c r="FG2345" s="1452"/>
      <c r="FH2345" s="1452"/>
      <c r="FI2345" s="1452"/>
      <c r="FJ2345" s="1452"/>
      <c r="FK2345" s="1452"/>
      <c r="FL2345" s="1452"/>
      <c r="FM2345" s="1452"/>
      <c r="FN2345" s="1452"/>
      <c r="FO2345" s="1452"/>
      <c r="FP2345" s="1452"/>
      <c r="FQ2345" s="1452"/>
      <c r="FR2345" s="1452"/>
      <c r="FS2345" s="1452"/>
      <c r="FT2345" s="1452"/>
      <c r="FU2345" s="1452"/>
      <c r="FV2345" s="1452"/>
      <c r="FW2345" s="1452"/>
      <c r="FX2345" s="1452"/>
      <c r="FY2345" s="1452"/>
      <c r="FZ2345" s="1452"/>
      <c r="GA2345" s="1452"/>
      <c r="GB2345" s="1452"/>
      <c r="GC2345" s="1452"/>
      <c r="GD2345" s="1452"/>
      <c r="GE2345" s="1452"/>
      <c r="GF2345" s="1452"/>
      <c r="GG2345" s="1452"/>
      <c r="GH2345" s="1452"/>
      <c r="GI2345" s="1452"/>
      <c r="GJ2345" s="1452"/>
      <c r="GK2345" s="1452"/>
      <c r="GL2345" s="1452"/>
      <c r="GM2345" s="1452"/>
      <c r="GN2345" s="1452"/>
      <c r="GO2345" s="1452"/>
      <c r="GP2345" s="1452"/>
      <c r="GQ2345" s="1452"/>
      <c r="GR2345" s="1452"/>
      <c r="GS2345" s="1452"/>
      <c r="GT2345" s="1452"/>
      <c r="GU2345" s="1452"/>
      <c r="GV2345" s="1452"/>
      <c r="GW2345" s="1452"/>
      <c r="GX2345" s="1452"/>
      <c r="GY2345" s="1452"/>
      <c r="GZ2345" s="1452"/>
      <c r="HA2345" s="1452"/>
      <c r="HB2345" s="1452"/>
      <c r="HC2345" s="1452"/>
      <c r="HD2345" s="1452"/>
      <c r="HE2345" s="1452"/>
      <c r="HF2345" s="1452"/>
      <c r="HG2345" s="1452"/>
      <c r="HH2345" s="1452"/>
      <c r="HI2345" s="1452"/>
      <c r="HJ2345" s="1452"/>
      <c r="HK2345" s="1452"/>
      <c r="HL2345" s="1452"/>
      <c r="HM2345" s="1452"/>
      <c r="HN2345" s="1452"/>
      <c r="HO2345" s="1452"/>
      <c r="HP2345" s="1452"/>
      <c r="HQ2345" s="1452"/>
      <c r="HR2345" s="1452"/>
      <c r="HS2345" s="1452"/>
      <c r="HT2345" s="1452"/>
      <c r="HU2345" s="1452"/>
      <c r="HV2345" s="1452"/>
      <c r="HW2345" s="1452"/>
      <c r="HX2345" s="1452"/>
      <c r="HY2345" s="1452"/>
      <c r="HZ2345" s="1452"/>
      <c r="IA2345" s="1452"/>
      <c r="IB2345" s="1452"/>
      <c r="IC2345" s="1452"/>
      <c r="ID2345" s="1452"/>
      <c r="IE2345" s="1452"/>
      <c r="IF2345" s="1452"/>
      <c r="IG2345" s="1452"/>
      <c r="IH2345" s="1452"/>
      <c r="II2345" s="1452"/>
      <c r="IJ2345" s="1452"/>
      <c r="IK2345" s="1452"/>
      <c r="IL2345" s="1452"/>
      <c r="IM2345" s="1452"/>
      <c r="IN2345" s="1452"/>
      <c r="IO2345" s="1452"/>
      <c r="IP2345" s="1452"/>
      <c r="IQ2345" s="1452"/>
      <c r="IR2345" s="1452"/>
      <c r="IS2345" s="1452"/>
      <c r="IT2345" s="1452"/>
      <c r="IU2345" s="1452"/>
      <c r="IV2345" s="1452"/>
      <c r="IW2345" s="1452"/>
      <c r="IX2345" s="1452"/>
      <c r="IY2345" s="1452"/>
      <c r="IZ2345" s="1452"/>
      <c r="JA2345" s="1452"/>
      <c r="JB2345" s="1452"/>
      <c r="JC2345" s="1452"/>
      <c r="JD2345" s="1452"/>
      <c r="JE2345" s="1452"/>
      <c r="JF2345" s="1452"/>
      <c r="JG2345" s="1452"/>
      <c r="JH2345" s="1452"/>
      <c r="JI2345" s="1452"/>
      <c r="JJ2345" s="1452"/>
      <c r="JK2345" s="1452"/>
      <c r="JL2345" s="1452"/>
      <c r="JM2345" s="1452"/>
      <c r="JN2345" s="1452"/>
      <c r="JO2345" s="1452"/>
      <c r="JP2345" s="1452"/>
      <c r="JQ2345" s="1452"/>
      <c r="JR2345" s="1452"/>
      <c r="JS2345" s="1452"/>
      <c r="JT2345" s="1452"/>
      <c r="JU2345" s="1452"/>
      <c r="JV2345" s="1452"/>
      <c r="JW2345" s="1452"/>
      <c r="JX2345" s="1452"/>
      <c r="JY2345" s="1452"/>
      <c r="JZ2345" s="1452"/>
      <c r="KA2345" s="1452"/>
      <c r="KB2345" s="1452"/>
      <c r="KC2345" s="1452"/>
      <c r="KD2345" s="1452"/>
      <c r="KE2345" s="1452"/>
      <c r="KF2345" s="1452"/>
      <c r="KG2345" s="1452"/>
      <c r="KH2345" s="1452"/>
      <c r="KI2345" s="1452"/>
      <c r="KJ2345" s="1452"/>
      <c r="KK2345" s="1452"/>
      <c r="KL2345" s="1452"/>
      <c r="KM2345" s="1452"/>
      <c r="KN2345" s="1452"/>
      <c r="KO2345" s="1452"/>
      <c r="KP2345" s="1452"/>
      <c r="KQ2345" s="1452"/>
      <c r="KR2345" s="1452"/>
      <c r="KS2345" s="1452"/>
      <c r="KT2345" s="1452"/>
      <c r="KU2345" s="1452"/>
      <c r="KV2345" s="1452"/>
      <c r="KW2345" s="1452"/>
      <c r="KX2345" s="1452"/>
      <c r="KY2345" s="1452"/>
      <c r="KZ2345" s="1452"/>
      <c r="LA2345" s="1452"/>
      <c r="LB2345" s="1452"/>
      <c r="LC2345" s="1452"/>
      <c r="LD2345" s="1452"/>
      <c r="LE2345" s="1452"/>
      <c r="LF2345" s="1452"/>
      <c r="LG2345" s="1452"/>
      <c r="LH2345" s="1452"/>
      <c r="LI2345" s="1452"/>
      <c r="LJ2345" s="1452"/>
      <c r="LK2345" s="1452"/>
      <c r="LL2345" s="1452"/>
      <c r="LM2345" s="1452"/>
      <c r="LN2345" s="1452"/>
      <c r="LO2345" s="1452"/>
      <c r="LP2345" s="1452"/>
      <c r="LQ2345" s="1452"/>
      <c r="LR2345" s="1452"/>
      <c r="LS2345" s="1452"/>
      <c r="LT2345" s="1452"/>
      <c r="LU2345" s="1452"/>
      <c r="LV2345" s="1452"/>
      <c r="LW2345" s="1452"/>
      <c r="LX2345" s="1452"/>
      <c r="LY2345" s="1452"/>
      <c r="LZ2345" s="1452"/>
      <c r="MA2345" s="1452"/>
      <c r="MB2345" s="1452"/>
      <c r="MC2345" s="1452"/>
      <c r="MD2345" s="1452"/>
      <c r="ME2345" s="1452"/>
      <c r="MF2345" s="1452"/>
      <c r="MG2345" s="1452"/>
      <c r="MH2345" s="1452"/>
      <c r="MI2345" s="1452"/>
      <c r="MJ2345" s="1452"/>
      <c r="MK2345" s="1452"/>
      <c r="ML2345" s="1452"/>
      <c r="MM2345" s="1452"/>
      <c r="MN2345" s="1452"/>
      <c r="MO2345" s="1452"/>
      <c r="MP2345" s="1452"/>
      <c r="MQ2345" s="1452"/>
      <c r="MR2345" s="1452"/>
      <c r="MS2345" s="1452"/>
      <c r="MT2345" s="1452"/>
      <c r="MU2345" s="1452"/>
      <c r="MV2345" s="1452"/>
      <c r="MW2345" s="1452"/>
      <c r="MX2345" s="1452"/>
      <c r="MY2345" s="1452"/>
      <c r="MZ2345" s="1452"/>
      <c r="NA2345" s="1452"/>
      <c r="NB2345" s="1452"/>
      <c r="NC2345" s="1452"/>
      <c r="ND2345" s="1452"/>
      <c r="NE2345" s="1452"/>
      <c r="NF2345" s="1452"/>
      <c r="NG2345" s="1452"/>
      <c r="NH2345" s="1452"/>
      <c r="NI2345" s="1452"/>
      <c r="NJ2345" s="1452"/>
      <c r="NK2345" s="1452"/>
      <c r="NL2345" s="1452"/>
      <c r="NM2345" s="1452"/>
      <c r="NN2345" s="1452"/>
      <c r="NO2345" s="1452"/>
      <c r="NP2345" s="1452"/>
      <c r="NQ2345" s="1452"/>
      <c r="NR2345" s="1452"/>
      <c r="NS2345" s="1452"/>
      <c r="NT2345" s="1452"/>
      <c r="NU2345" s="1452"/>
      <c r="NV2345" s="1452"/>
      <c r="NW2345" s="1452"/>
      <c r="NX2345" s="1452"/>
      <c r="NY2345" s="1452"/>
      <c r="NZ2345" s="1452"/>
      <c r="OA2345" s="1452"/>
      <c r="OB2345" s="1452"/>
      <c r="OC2345" s="1452"/>
      <c r="OD2345" s="1452"/>
      <c r="OE2345" s="1452"/>
      <c r="OF2345" s="1452"/>
      <c r="OG2345" s="1452"/>
      <c r="OH2345" s="1452"/>
      <c r="OI2345" s="1452"/>
      <c r="OJ2345" s="1452"/>
      <c r="OK2345" s="1452"/>
      <c r="OL2345" s="1452"/>
      <c r="OM2345" s="1452"/>
      <c r="ON2345" s="1452"/>
      <c r="OO2345" s="1452"/>
      <c r="OP2345" s="1452"/>
      <c r="OQ2345" s="1452"/>
      <c r="OR2345" s="1452"/>
      <c r="OS2345" s="1452"/>
      <c r="OT2345" s="1452"/>
      <c r="OU2345" s="1452"/>
      <c r="OV2345" s="1452"/>
      <c r="OW2345" s="1452"/>
      <c r="OX2345" s="1452"/>
      <c r="OY2345" s="1452"/>
      <c r="OZ2345" s="1452"/>
      <c r="PA2345" s="1452"/>
      <c r="PB2345" s="1452"/>
      <c r="PC2345" s="1452"/>
      <c r="PD2345" s="1452"/>
      <c r="PE2345" s="1452"/>
      <c r="PF2345" s="1452"/>
      <c r="PG2345" s="1452"/>
      <c r="PH2345" s="1452"/>
      <c r="PI2345" s="1452"/>
      <c r="PJ2345" s="1452"/>
      <c r="PK2345" s="1452"/>
      <c r="PL2345" s="1452"/>
      <c r="PM2345" s="1452"/>
      <c r="PN2345" s="1452"/>
      <c r="PO2345" s="1452"/>
      <c r="PP2345" s="1452"/>
      <c r="PQ2345" s="1452"/>
      <c r="PR2345" s="1452"/>
      <c r="PS2345" s="1452"/>
      <c r="PT2345" s="1452"/>
      <c r="PU2345" s="1452"/>
      <c r="PV2345" s="1452"/>
      <c r="PW2345" s="1452"/>
      <c r="PX2345" s="1452"/>
      <c r="PY2345" s="1452"/>
      <c r="PZ2345" s="1452"/>
      <c r="QA2345" s="1452"/>
      <c r="QB2345" s="1452"/>
      <c r="QC2345" s="1452"/>
      <c r="QD2345" s="1452"/>
      <c r="QE2345" s="1452"/>
      <c r="QF2345" s="1452"/>
      <c r="QG2345" s="1452"/>
      <c r="QH2345" s="1452"/>
      <c r="QI2345" s="1452"/>
      <c r="QJ2345" s="1452"/>
      <c r="QK2345" s="1452"/>
      <c r="QL2345" s="1452"/>
      <c r="QM2345" s="1452"/>
      <c r="QN2345" s="1452"/>
      <c r="QO2345" s="1452"/>
      <c r="QP2345" s="1452"/>
      <c r="QQ2345" s="1452"/>
      <c r="QR2345" s="1452"/>
      <c r="QS2345" s="1452"/>
      <c r="QT2345" s="1452"/>
      <c r="QU2345" s="1452"/>
      <c r="QV2345" s="1452"/>
      <c r="QW2345" s="1452"/>
      <c r="QX2345" s="1452"/>
      <c r="QY2345" s="1452"/>
      <c r="QZ2345" s="1452"/>
      <c r="RA2345" s="1452"/>
      <c r="RB2345" s="1452"/>
      <c r="RC2345" s="1452"/>
      <c r="RD2345" s="1452"/>
      <c r="RE2345" s="1452"/>
      <c r="RF2345" s="1452"/>
      <c r="RG2345" s="1452"/>
      <c r="RH2345" s="1452"/>
      <c r="RI2345" s="1452"/>
      <c r="RJ2345" s="1452"/>
      <c r="RK2345" s="1452"/>
      <c r="RL2345" s="1452"/>
      <c r="RM2345" s="1452"/>
      <c r="RN2345" s="1452"/>
      <c r="RO2345" s="1452"/>
      <c r="RP2345" s="1452"/>
      <c r="RQ2345" s="1452"/>
      <c r="RR2345" s="1452"/>
      <c r="RS2345" s="1452"/>
      <c r="RT2345" s="1452"/>
      <c r="RU2345" s="1452"/>
      <c r="RV2345" s="1452"/>
      <c r="RW2345" s="1452"/>
      <c r="RX2345" s="1452"/>
      <c r="RY2345" s="1452"/>
      <c r="RZ2345" s="1452"/>
      <c r="SA2345" s="1452"/>
      <c r="SB2345" s="1452"/>
      <c r="SC2345" s="1452"/>
      <c r="SD2345" s="1452"/>
      <c r="SE2345" s="1452"/>
      <c r="SF2345" s="1452"/>
      <c r="SG2345" s="1452"/>
      <c r="SH2345" s="1452"/>
      <c r="SI2345" s="1452"/>
      <c r="SJ2345" s="1452"/>
      <c r="SK2345" s="1452"/>
      <c r="SL2345" s="1452"/>
      <c r="SM2345" s="1452"/>
      <c r="SN2345" s="1452"/>
      <c r="SO2345" s="1452"/>
      <c r="SP2345" s="1452"/>
      <c r="SQ2345" s="1452"/>
      <c r="SR2345" s="1452"/>
      <c r="SS2345" s="1452"/>
      <c r="ST2345" s="1452"/>
      <c r="SU2345" s="1452"/>
      <c r="SV2345" s="1452"/>
      <c r="SW2345" s="1452"/>
      <c r="SX2345" s="1452"/>
      <c r="SY2345" s="1452"/>
      <c r="SZ2345" s="1452"/>
      <c r="TA2345" s="1452"/>
      <c r="TB2345" s="1452"/>
      <c r="TC2345" s="1452"/>
      <c r="TD2345" s="1452"/>
      <c r="TE2345" s="1452"/>
      <c r="TF2345" s="1452"/>
      <c r="TG2345" s="1452"/>
      <c r="TH2345" s="1452"/>
      <c r="TI2345" s="1452"/>
      <c r="TJ2345" s="1452"/>
      <c r="TK2345" s="1452"/>
      <c r="TL2345" s="1452"/>
      <c r="TM2345" s="1452"/>
      <c r="TN2345" s="1452"/>
      <c r="TO2345" s="1452"/>
      <c r="TP2345" s="1452"/>
      <c r="TQ2345" s="1452"/>
      <c r="TR2345" s="1452"/>
      <c r="TS2345" s="1452"/>
      <c r="TT2345" s="1452"/>
      <c r="TU2345" s="1452"/>
      <c r="TV2345" s="1452"/>
      <c r="TW2345" s="1452"/>
      <c r="TX2345" s="1452"/>
      <c r="TY2345" s="1452"/>
      <c r="TZ2345" s="1452"/>
      <c r="UA2345" s="1452"/>
      <c r="UB2345" s="1452"/>
      <c r="UC2345" s="1452"/>
      <c r="UD2345" s="1452"/>
      <c r="UE2345" s="1452"/>
      <c r="UF2345" s="1452"/>
      <c r="UG2345" s="1452"/>
      <c r="UH2345" s="1452"/>
      <c r="UI2345" s="1452"/>
      <c r="UJ2345" s="1452"/>
      <c r="UK2345" s="1452"/>
      <c r="UL2345" s="1452"/>
      <c r="UM2345" s="1452"/>
      <c r="UN2345" s="1452"/>
      <c r="UO2345" s="1452"/>
      <c r="UP2345" s="1452"/>
      <c r="UQ2345" s="1452"/>
      <c r="UR2345" s="1452"/>
      <c r="US2345" s="1452"/>
      <c r="UT2345" s="1452"/>
      <c r="UU2345" s="1452"/>
      <c r="UV2345" s="1452"/>
      <c r="UW2345" s="1452"/>
      <c r="UX2345" s="1452"/>
      <c r="UY2345" s="1452"/>
      <c r="UZ2345" s="1452"/>
      <c r="VA2345" s="1452"/>
      <c r="VB2345" s="1452"/>
      <c r="VC2345" s="1452"/>
      <c r="VD2345" s="1452"/>
      <c r="VE2345" s="1452"/>
      <c r="VF2345" s="1452"/>
      <c r="VG2345" s="1452"/>
      <c r="VH2345" s="1452"/>
      <c r="VI2345" s="1452"/>
      <c r="VJ2345" s="1452"/>
      <c r="VK2345" s="1452"/>
      <c r="VL2345" s="1452"/>
      <c r="VM2345" s="1452"/>
      <c r="VN2345" s="1452"/>
      <c r="VO2345" s="1452"/>
      <c r="VP2345" s="1452"/>
      <c r="VQ2345" s="1452"/>
      <c r="VR2345" s="1452"/>
      <c r="VS2345" s="1452"/>
      <c r="VT2345" s="1452"/>
      <c r="VU2345" s="1452"/>
      <c r="VV2345" s="1452"/>
      <c r="VW2345" s="1452"/>
      <c r="VX2345" s="1452"/>
      <c r="VY2345" s="1452"/>
      <c r="VZ2345" s="1452"/>
      <c r="WA2345" s="1452"/>
      <c r="WB2345" s="1452"/>
      <c r="WC2345" s="1452"/>
      <c r="WD2345" s="1452"/>
      <c r="WE2345" s="1452"/>
      <c r="WF2345" s="1452"/>
      <c r="WG2345" s="1452"/>
      <c r="WH2345" s="1452"/>
      <c r="WI2345" s="1452"/>
      <c r="WJ2345" s="1452"/>
      <c r="WK2345" s="1452"/>
      <c r="WL2345" s="1452"/>
      <c r="WM2345" s="1452"/>
      <c r="WN2345" s="1452"/>
      <c r="WO2345" s="1452"/>
      <c r="WP2345" s="1452"/>
      <c r="WQ2345" s="1452"/>
      <c r="WR2345" s="1452"/>
      <c r="WS2345" s="1452"/>
      <c r="WT2345" s="1452"/>
      <c r="WU2345" s="1452"/>
      <c r="WV2345" s="1452"/>
      <c r="WW2345" s="1452"/>
      <c r="WX2345" s="1452"/>
      <c r="WY2345" s="1452"/>
      <c r="WZ2345" s="1452"/>
      <c r="XA2345" s="1452"/>
      <c r="XB2345" s="1452"/>
      <c r="XC2345" s="1452"/>
      <c r="XD2345" s="1452"/>
      <c r="XE2345" s="1452"/>
      <c r="XF2345" s="1452"/>
      <c r="XG2345" s="1452"/>
      <c r="XH2345" s="1452"/>
      <c r="XI2345" s="1452"/>
      <c r="XJ2345" s="1452"/>
      <c r="XK2345" s="1452"/>
      <c r="XL2345" s="1452"/>
      <c r="XM2345" s="1452"/>
      <c r="XN2345" s="1452"/>
      <c r="XO2345" s="1452"/>
      <c r="XP2345" s="1452"/>
      <c r="XQ2345" s="1452"/>
      <c r="XR2345" s="1452"/>
      <c r="XS2345" s="1452"/>
      <c r="XT2345" s="1452"/>
      <c r="XU2345" s="1452"/>
      <c r="XV2345" s="1452"/>
      <c r="XW2345" s="1452"/>
      <c r="XX2345" s="1452"/>
      <c r="XY2345" s="1452"/>
      <c r="XZ2345" s="1452"/>
      <c r="YA2345" s="1452"/>
      <c r="YB2345" s="1452"/>
      <c r="YC2345" s="1452"/>
      <c r="YD2345" s="1452"/>
      <c r="YE2345" s="1452"/>
      <c r="YF2345" s="1452"/>
      <c r="YG2345" s="1452"/>
      <c r="YH2345" s="1452"/>
      <c r="YI2345" s="1452"/>
      <c r="YJ2345" s="1452"/>
      <c r="YK2345" s="1452"/>
      <c r="YL2345" s="1452"/>
      <c r="YM2345" s="1452"/>
      <c r="YN2345" s="1452"/>
      <c r="YO2345" s="1452"/>
      <c r="YP2345" s="1452"/>
      <c r="YQ2345" s="1452"/>
      <c r="YR2345" s="1452"/>
      <c r="YS2345" s="1452"/>
      <c r="YT2345" s="1452"/>
      <c r="YU2345" s="1452"/>
      <c r="YV2345" s="1452"/>
      <c r="YW2345" s="1452"/>
      <c r="YX2345" s="1452"/>
      <c r="YY2345" s="1452"/>
      <c r="YZ2345" s="1452"/>
      <c r="ZA2345" s="1452"/>
      <c r="ZB2345" s="1452"/>
      <c r="ZC2345" s="1452"/>
      <c r="ZD2345" s="1452"/>
      <c r="ZE2345" s="1452"/>
      <c r="ZF2345" s="1452"/>
      <c r="ZG2345" s="1452"/>
      <c r="ZH2345" s="1452"/>
      <c r="ZI2345" s="1452"/>
      <c r="ZJ2345" s="1452"/>
      <c r="ZK2345" s="1452"/>
      <c r="ZL2345" s="1452"/>
      <c r="ZM2345" s="1452"/>
      <c r="ZN2345" s="1452"/>
      <c r="ZO2345" s="1452"/>
      <c r="ZP2345" s="1452"/>
      <c r="ZQ2345" s="1452"/>
      <c r="ZR2345" s="1452"/>
      <c r="ZS2345" s="1452"/>
      <c r="ZT2345" s="1452"/>
      <c r="ZU2345" s="1452"/>
      <c r="ZV2345" s="1452"/>
      <c r="ZW2345" s="1452"/>
      <c r="ZX2345" s="1452"/>
      <c r="ZY2345" s="1452"/>
      <c r="ZZ2345" s="1452"/>
      <c r="AAA2345" s="1452"/>
      <c r="AAB2345" s="1452"/>
      <c r="AAC2345" s="1452"/>
      <c r="AAD2345" s="1452"/>
      <c r="AAE2345" s="1452"/>
      <c r="AAF2345" s="1452"/>
      <c r="AAG2345" s="1452"/>
      <c r="AAH2345" s="1452"/>
      <c r="AAI2345" s="1452"/>
      <c r="AAJ2345" s="1452"/>
      <c r="AAK2345" s="1452"/>
      <c r="AAL2345" s="1452"/>
      <c r="AAM2345" s="1452"/>
      <c r="AAN2345" s="1452"/>
      <c r="AAO2345" s="1452"/>
      <c r="AAP2345" s="1452"/>
      <c r="AAQ2345" s="1452"/>
      <c r="AAR2345" s="1452"/>
      <c r="AAS2345" s="1452"/>
      <c r="AAT2345" s="1452"/>
      <c r="AAU2345" s="1452"/>
      <c r="AAV2345" s="1452"/>
      <c r="AAW2345" s="1452"/>
      <c r="AAX2345" s="1452"/>
      <c r="AAY2345" s="1452"/>
      <c r="AAZ2345" s="1452"/>
      <c r="ABA2345" s="1452"/>
      <c r="ABB2345" s="1452"/>
      <c r="ABC2345" s="1452"/>
      <c r="ABD2345" s="1452"/>
      <c r="ABE2345" s="1452"/>
      <c r="ABF2345" s="1452"/>
      <c r="ABG2345" s="1452"/>
      <c r="ABH2345" s="1452"/>
      <c r="ABI2345" s="1452"/>
      <c r="ABJ2345" s="1452"/>
      <c r="ABK2345" s="1452"/>
      <c r="ABL2345" s="1452"/>
      <c r="ABM2345" s="1452"/>
      <c r="ABN2345" s="1452"/>
      <c r="ABO2345" s="1452"/>
      <c r="ABP2345" s="1452"/>
      <c r="ABQ2345" s="1452"/>
      <c r="ABR2345" s="1452"/>
      <c r="ABS2345" s="1452"/>
      <c r="ABT2345" s="1452"/>
      <c r="ABU2345" s="1452"/>
      <c r="ABV2345" s="1452"/>
      <c r="ABW2345" s="1452"/>
      <c r="ABX2345" s="1452"/>
      <c r="ABY2345" s="1452"/>
      <c r="ABZ2345" s="1452"/>
      <c r="ACA2345" s="1452"/>
      <c r="ACB2345" s="1452"/>
      <c r="ACC2345" s="1452"/>
      <c r="ACD2345" s="1452"/>
      <c r="ACE2345" s="1452"/>
      <c r="ACF2345" s="1452"/>
      <c r="ACG2345" s="1452"/>
      <c r="ACH2345" s="1452"/>
      <c r="ACI2345" s="1452"/>
      <c r="ACJ2345" s="1452"/>
      <c r="ACK2345" s="1452"/>
      <c r="ACL2345" s="1452"/>
      <c r="ACM2345" s="1452"/>
      <c r="ACN2345" s="1452"/>
      <c r="ACO2345" s="1452"/>
      <c r="ACP2345" s="1452"/>
      <c r="ACQ2345" s="1452"/>
      <c r="ACR2345" s="1452"/>
      <c r="ACS2345" s="1452"/>
      <c r="ACT2345" s="1452"/>
      <c r="ACU2345" s="1452"/>
      <c r="ACV2345" s="1452"/>
      <c r="ACW2345" s="1452"/>
      <c r="ACX2345" s="1452"/>
      <c r="ACY2345" s="1452"/>
      <c r="ACZ2345" s="1452"/>
      <c r="ADA2345" s="1452"/>
      <c r="ADB2345" s="1452"/>
      <c r="ADC2345" s="1452"/>
      <c r="ADD2345" s="1452"/>
      <c r="ADE2345" s="1452"/>
      <c r="ADF2345" s="1452"/>
      <c r="ADG2345" s="1452"/>
      <c r="ADH2345" s="1452"/>
      <c r="ADI2345" s="1452"/>
      <c r="ADJ2345" s="1452"/>
      <c r="ADK2345" s="1452"/>
      <c r="ADL2345" s="1452"/>
      <c r="ADM2345" s="1452"/>
      <c r="ADN2345" s="1452"/>
      <c r="ADO2345" s="1452"/>
      <c r="ADP2345" s="1452"/>
      <c r="ADQ2345" s="1452"/>
      <c r="ADR2345" s="1452"/>
      <c r="ADS2345" s="1452"/>
      <c r="ADT2345" s="1452"/>
      <c r="ADU2345" s="1452"/>
      <c r="ADV2345" s="1452"/>
      <c r="ADW2345" s="1452"/>
      <c r="ADX2345" s="1452"/>
      <c r="ADY2345" s="1452"/>
      <c r="ADZ2345" s="1452"/>
      <c r="AEA2345" s="1452"/>
      <c r="AEB2345" s="1452"/>
      <c r="AEC2345" s="1452"/>
      <c r="AED2345" s="1452"/>
      <c r="AEE2345" s="1452"/>
      <c r="AEF2345" s="1452"/>
      <c r="AEG2345" s="1452"/>
      <c r="AEH2345" s="1452"/>
      <c r="AEI2345" s="1452"/>
      <c r="AEJ2345" s="1452"/>
      <c r="AEK2345" s="1452"/>
      <c r="AEL2345" s="1452"/>
      <c r="AEM2345" s="1452"/>
      <c r="AEN2345" s="1452"/>
      <c r="AEO2345" s="1452"/>
      <c r="AEP2345" s="1452"/>
      <c r="AEQ2345" s="1452"/>
      <c r="AER2345" s="1452"/>
      <c r="AES2345" s="1452"/>
      <c r="AET2345" s="1452"/>
      <c r="AEU2345" s="1452"/>
      <c r="AEV2345" s="1452"/>
      <c r="AEW2345" s="1452"/>
      <c r="AEX2345" s="1452"/>
      <c r="AEY2345" s="1452"/>
      <c r="AEZ2345" s="1452"/>
      <c r="AFA2345" s="1452"/>
      <c r="AFB2345" s="1452"/>
      <c r="AFC2345" s="1452"/>
      <c r="AFD2345" s="1452"/>
      <c r="AFE2345" s="1452"/>
      <c r="AFF2345" s="1452"/>
      <c r="AFG2345" s="1452"/>
      <c r="AFH2345" s="1452"/>
      <c r="AFI2345" s="1452"/>
      <c r="AFJ2345" s="1452"/>
      <c r="AFK2345" s="1452"/>
      <c r="AFL2345" s="1452"/>
      <c r="AFM2345" s="1452"/>
      <c r="AFN2345" s="1452"/>
      <c r="AFO2345" s="1452"/>
      <c r="AFP2345" s="1452"/>
      <c r="AFQ2345" s="1452"/>
      <c r="AFR2345" s="1452"/>
      <c r="AFS2345" s="1452"/>
      <c r="AFT2345" s="1452"/>
      <c r="AFU2345" s="1452"/>
      <c r="AFV2345" s="1452"/>
      <c r="AFW2345" s="1452"/>
      <c r="AFX2345" s="1452"/>
      <c r="AFY2345" s="1452"/>
      <c r="AFZ2345" s="1452"/>
      <c r="AGA2345" s="1452"/>
      <c r="AGB2345" s="1452"/>
      <c r="AGC2345" s="1452"/>
      <c r="AGD2345" s="1452"/>
      <c r="AGE2345" s="1452"/>
      <c r="AGF2345" s="1452"/>
      <c r="AGG2345" s="1452"/>
      <c r="AGH2345" s="1452"/>
      <c r="AGI2345" s="1452"/>
      <c r="AGJ2345" s="1452"/>
      <c r="AGK2345" s="1452"/>
      <c r="AGL2345" s="1452"/>
      <c r="AGM2345" s="1452"/>
      <c r="AGN2345" s="1452"/>
      <c r="AGO2345" s="1452"/>
      <c r="AGP2345" s="1452"/>
      <c r="AGQ2345" s="1452"/>
      <c r="AGR2345" s="1452"/>
      <c r="AGS2345" s="1452"/>
      <c r="AGT2345" s="1452"/>
      <c r="AGU2345" s="1452"/>
      <c r="AGV2345" s="1452"/>
      <c r="AGW2345" s="1452"/>
      <c r="AGX2345" s="1452"/>
      <c r="AGY2345" s="1452"/>
      <c r="AGZ2345" s="1452"/>
      <c r="AHA2345" s="1452"/>
      <c r="AHB2345" s="1452"/>
      <c r="AHC2345" s="1452"/>
      <c r="AHD2345" s="1452"/>
      <c r="AHE2345" s="1452"/>
      <c r="AHF2345" s="1452"/>
      <c r="AHG2345" s="1452"/>
      <c r="AHH2345" s="1452"/>
      <c r="AHI2345" s="1452"/>
      <c r="AHJ2345" s="1452"/>
      <c r="AHK2345" s="1452"/>
      <c r="AHL2345" s="1452"/>
      <c r="AHM2345" s="1452"/>
      <c r="AHN2345" s="1452"/>
      <c r="AHO2345" s="1452"/>
      <c r="AHP2345" s="1452"/>
      <c r="AHQ2345" s="1452"/>
      <c r="AHR2345" s="1452"/>
      <c r="AHS2345" s="1452"/>
      <c r="AHT2345" s="1452"/>
      <c r="AHU2345" s="1452"/>
      <c r="AHV2345" s="1452"/>
      <c r="AHW2345" s="1452"/>
      <c r="AHX2345" s="1452"/>
      <c r="AHY2345" s="1452"/>
      <c r="AHZ2345" s="1452"/>
      <c r="AIA2345" s="1452"/>
      <c r="AIB2345" s="1452"/>
      <c r="AIC2345" s="1452"/>
      <c r="AID2345" s="1452"/>
      <c r="AIE2345" s="1452"/>
      <c r="AIF2345" s="1452"/>
      <c r="AIG2345" s="1452"/>
      <c r="AIH2345" s="1452"/>
      <c r="AII2345" s="1452"/>
      <c r="AIJ2345" s="1452"/>
      <c r="AIK2345" s="1452"/>
      <c r="AIL2345" s="1452"/>
      <c r="AIM2345" s="1452"/>
      <c r="AIN2345" s="1452"/>
      <c r="AIO2345" s="1452"/>
      <c r="AIP2345" s="1452"/>
      <c r="AIQ2345" s="1452"/>
      <c r="AIR2345" s="1452"/>
      <c r="AIS2345" s="1452"/>
      <c r="AIT2345" s="1452"/>
      <c r="AIU2345" s="1452"/>
      <c r="AIV2345" s="1452"/>
      <c r="AIW2345" s="1452"/>
      <c r="AIX2345" s="1452"/>
      <c r="AIY2345" s="1452"/>
      <c r="AIZ2345" s="1452"/>
      <c r="AJA2345" s="1452"/>
      <c r="AJB2345" s="1452"/>
      <c r="AJC2345" s="1452"/>
      <c r="AJD2345" s="1452"/>
      <c r="AJE2345" s="1452"/>
      <c r="AJF2345" s="1452"/>
      <c r="AJG2345" s="1452"/>
      <c r="AJH2345" s="1452"/>
      <c r="AJI2345" s="1452"/>
      <c r="AJJ2345" s="1452"/>
      <c r="AJK2345" s="1452"/>
      <c r="AJL2345" s="1452"/>
      <c r="AJM2345" s="1452"/>
      <c r="AJN2345" s="1452"/>
      <c r="AJO2345" s="1452"/>
      <c r="AJP2345" s="1452"/>
      <c r="AJQ2345" s="1452"/>
      <c r="AJR2345" s="1452"/>
      <c r="AJS2345" s="1452"/>
      <c r="AJT2345" s="1452"/>
      <c r="AJU2345" s="1452"/>
      <c r="AJV2345" s="1452"/>
      <c r="AJW2345" s="1452"/>
      <c r="AJX2345" s="1452"/>
      <c r="AJY2345" s="1452"/>
      <c r="AJZ2345" s="1452"/>
      <c r="AKA2345" s="1452"/>
      <c r="AKB2345" s="1452"/>
      <c r="AKC2345" s="1452"/>
      <c r="AKD2345" s="1452"/>
      <c r="AKE2345" s="1452"/>
      <c r="AKF2345" s="1452"/>
      <c r="AKG2345" s="1452"/>
      <c r="AKH2345" s="1452"/>
      <c r="AKI2345" s="1452"/>
      <c r="AKJ2345" s="1452"/>
      <c r="AKK2345" s="1452"/>
      <c r="AKL2345" s="1452"/>
      <c r="AKM2345" s="1452"/>
      <c r="AKN2345" s="1452"/>
      <c r="AKO2345" s="1452"/>
      <c r="AKP2345" s="1452"/>
      <c r="AKQ2345" s="1452"/>
      <c r="AKR2345" s="1452"/>
      <c r="AKS2345" s="1452"/>
      <c r="AKT2345" s="1452"/>
      <c r="AKU2345" s="1452"/>
      <c r="AKV2345" s="1452"/>
      <c r="AKW2345" s="1452"/>
      <c r="AKX2345" s="1452"/>
      <c r="AKY2345" s="1452"/>
      <c r="AKZ2345" s="1452"/>
      <c r="ALA2345" s="1452"/>
      <c r="ALB2345" s="1452"/>
      <c r="ALC2345" s="1452"/>
      <c r="ALD2345" s="1452"/>
      <c r="ALE2345" s="1452"/>
      <c r="ALF2345" s="1452"/>
      <c r="ALG2345" s="1452"/>
      <c r="ALH2345" s="1452"/>
      <c r="ALI2345" s="1452"/>
      <c r="ALJ2345" s="1452"/>
      <c r="ALK2345" s="1452"/>
      <c r="ALL2345" s="1452"/>
      <c r="ALM2345" s="1452"/>
      <c r="ALN2345" s="1452"/>
      <c r="ALO2345" s="1452"/>
      <c r="ALP2345" s="1452"/>
      <c r="ALQ2345" s="1452"/>
      <c r="ALR2345" s="1452"/>
      <c r="ALS2345" s="1452"/>
      <c r="ALT2345" s="1452"/>
      <c r="ALU2345" s="1452"/>
      <c r="ALV2345" s="1452"/>
      <c r="ALW2345" s="1452"/>
      <c r="ALX2345" s="1452"/>
      <c r="ALY2345" s="1452"/>
      <c r="ALZ2345" s="1452"/>
      <c r="AMA2345" s="1452"/>
      <c r="AMB2345" s="1452"/>
      <c r="AMC2345" s="1452"/>
      <c r="AMD2345" s="1452"/>
      <c r="AME2345" s="1452"/>
      <c r="AMF2345" s="1452"/>
      <c r="AMG2345" s="1452"/>
      <c r="AMH2345" s="1452"/>
      <c r="AMI2345" s="1452"/>
      <c r="AMJ2345" s="1452"/>
      <c r="AMK2345" s="1452"/>
      <c r="AML2345" s="1452"/>
      <c r="AMM2345" s="1452"/>
      <c r="AMN2345" s="1452"/>
      <c r="AMO2345" s="1452"/>
      <c r="AMP2345" s="1452"/>
      <c r="AMQ2345" s="1452"/>
      <c r="AMR2345" s="1452"/>
      <c r="AMS2345" s="1452"/>
      <c r="AMT2345" s="1452"/>
      <c r="AMU2345" s="1452"/>
      <c r="AMV2345" s="1452"/>
      <c r="AMW2345" s="1452"/>
      <c r="AMX2345" s="1452"/>
      <c r="AMY2345" s="1452"/>
      <c r="AMZ2345" s="1452"/>
      <c r="ANA2345" s="1452"/>
      <c r="ANB2345" s="1452"/>
      <c r="ANC2345" s="1452"/>
      <c r="AND2345" s="1452"/>
      <c r="ANE2345" s="1452"/>
      <c r="ANF2345" s="1452"/>
      <c r="ANG2345" s="1452"/>
      <c r="ANH2345" s="1452"/>
      <c r="ANI2345" s="1452"/>
      <c r="ANJ2345" s="1452"/>
      <c r="ANK2345" s="1452"/>
      <c r="ANL2345" s="1452"/>
      <c r="ANM2345" s="1452"/>
      <c r="ANN2345" s="1452"/>
      <c r="ANO2345" s="1452"/>
      <c r="ANP2345" s="1452"/>
      <c r="ANQ2345" s="1452"/>
      <c r="ANR2345" s="1452"/>
      <c r="ANS2345" s="1452"/>
      <c r="ANT2345" s="1452"/>
      <c r="ANU2345" s="1452"/>
      <c r="ANV2345" s="1452"/>
      <c r="ANW2345" s="1452"/>
      <c r="ANX2345" s="1452"/>
      <c r="ANY2345" s="1452"/>
      <c r="ANZ2345" s="1452"/>
      <c r="AOA2345" s="1452"/>
      <c r="AOB2345" s="1452"/>
      <c r="AOC2345" s="1452"/>
      <c r="AOD2345" s="1452"/>
      <c r="AOE2345" s="1452"/>
      <c r="AOF2345" s="1452"/>
      <c r="AOG2345" s="1452"/>
      <c r="AOH2345" s="1452"/>
      <c r="AOI2345" s="1452"/>
      <c r="AOJ2345" s="1452"/>
      <c r="AOK2345" s="1452"/>
      <c r="AOL2345" s="1452"/>
      <c r="AOM2345" s="1452"/>
      <c r="AON2345" s="1452"/>
      <c r="AOO2345" s="1452"/>
      <c r="AOP2345" s="1452"/>
      <c r="AOQ2345" s="1452"/>
      <c r="AOR2345" s="1452"/>
      <c r="AOS2345" s="1452"/>
      <c r="AOT2345" s="1452"/>
      <c r="AOU2345" s="1452"/>
      <c r="AOV2345" s="1452"/>
      <c r="AOW2345" s="1452"/>
      <c r="AOX2345" s="1452"/>
      <c r="AOY2345" s="1452"/>
      <c r="AOZ2345" s="1452"/>
      <c r="APA2345" s="1452"/>
      <c r="APB2345" s="1452"/>
      <c r="APC2345" s="1452"/>
      <c r="APD2345" s="1452"/>
      <c r="APE2345" s="1452"/>
      <c r="APF2345" s="1452"/>
      <c r="APG2345" s="1452"/>
      <c r="APH2345" s="1452"/>
      <c r="API2345" s="1452"/>
      <c r="APJ2345" s="1452"/>
      <c r="APK2345" s="1452"/>
      <c r="APL2345" s="1452"/>
      <c r="APM2345" s="1452"/>
      <c r="APN2345" s="1452"/>
      <c r="APO2345" s="1452"/>
      <c r="APP2345" s="1452"/>
      <c r="APQ2345" s="1452"/>
      <c r="APR2345" s="1452"/>
      <c r="APS2345" s="1452"/>
      <c r="APT2345" s="1452"/>
      <c r="APU2345" s="1452"/>
      <c r="APV2345" s="1452"/>
      <c r="APW2345" s="1452"/>
      <c r="APX2345" s="1452"/>
      <c r="APY2345" s="1452"/>
      <c r="APZ2345" s="1452"/>
      <c r="AQA2345" s="1452"/>
      <c r="AQB2345" s="1452"/>
      <c r="AQC2345" s="1452"/>
      <c r="AQD2345" s="1452"/>
      <c r="AQE2345" s="1452"/>
      <c r="AQF2345" s="1452"/>
      <c r="AQG2345" s="1452"/>
      <c r="AQH2345" s="1452"/>
      <c r="AQI2345" s="1452"/>
      <c r="AQJ2345" s="1452"/>
      <c r="AQK2345" s="1452"/>
      <c r="AQL2345" s="1452"/>
      <c r="AQM2345" s="1452"/>
      <c r="AQN2345" s="1452"/>
      <c r="AQO2345" s="1452"/>
      <c r="AQP2345" s="1452"/>
      <c r="AQQ2345" s="1452"/>
      <c r="AQR2345" s="1452"/>
      <c r="AQS2345" s="1452"/>
      <c r="AQT2345" s="1452"/>
      <c r="AQU2345" s="1452"/>
      <c r="AQV2345" s="1452"/>
      <c r="AQW2345" s="1452"/>
      <c r="AQX2345" s="1452"/>
      <c r="AQY2345" s="1452"/>
      <c r="AQZ2345" s="1452"/>
      <c r="ARA2345" s="1452"/>
      <c r="ARB2345" s="1452"/>
      <c r="ARC2345" s="1452"/>
      <c r="ARD2345" s="1452"/>
      <c r="ARE2345" s="1452"/>
      <c r="ARF2345" s="1452"/>
      <c r="ARG2345" s="1452"/>
      <c r="ARH2345" s="1452"/>
      <c r="ARI2345" s="1452"/>
      <c r="ARJ2345" s="1452"/>
      <c r="ARK2345" s="1452"/>
      <c r="ARL2345" s="1452"/>
      <c r="ARM2345" s="1452"/>
      <c r="ARN2345" s="1452"/>
      <c r="ARO2345" s="1452"/>
      <c r="ARP2345" s="1452"/>
      <c r="ARQ2345" s="1452"/>
      <c r="ARR2345" s="1452"/>
      <c r="ARS2345" s="1452"/>
      <c r="ART2345" s="1452"/>
      <c r="ARU2345" s="1452"/>
      <c r="ARV2345" s="1452"/>
      <c r="ARW2345" s="1452"/>
      <c r="ARX2345" s="1452"/>
      <c r="ARY2345" s="1452"/>
      <c r="ARZ2345" s="1452"/>
      <c r="ASA2345" s="1452"/>
      <c r="ASB2345" s="1452"/>
      <c r="ASC2345" s="1452"/>
      <c r="ASD2345" s="1452"/>
      <c r="ASE2345" s="1452"/>
      <c r="ASF2345" s="1452"/>
      <c r="ASG2345" s="1452"/>
      <c r="ASH2345" s="1452"/>
      <c r="ASI2345" s="1452"/>
      <c r="ASJ2345" s="1452"/>
      <c r="ASK2345" s="1452"/>
      <c r="ASL2345" s="1452"/>
      <c r="ASM2345" s="1452"/>
      <c r="ASN2345" s="1452"/>
      <c r="ASO2345" s="1452"/>
      <c r="ASP2345" s="1452"/>
      <c r="ASQ2345" s="1452"/>
      <c r="ASR2345" s="1452"/>
      <c r="ASS2345" s="1452"/>
      <c r="AST2345" s="1452"/>
      <c r="ASU2345" s="1452"/>
      <c r="ASV2345" s="1452"/>
      <c r="ASW2345" s="1452"/>
      <c r="ASX2345" s="1452"/>
      <c r="ASY2345" s="1452"/>
      <c r="ASZ2345" s="1452"/>
      <c r="ATA2345" s="1452"/>
      <c r="ATB2345" s="1452"/>
      <c r="ATC2345" s="1452"/>
      <c r="ATD2345" s="1452"/>
      <c r="ATE2345" s="1452"/>
      <c r="ATF2345" s="1452"/>
      <c r="ATG2345" s="1452"/>
      <c r="ATH2345" s="1452"/>
      <c r="ATI2345" s="1452"/>
      <c r="ATJ2345" s="1452"/>
      <c r="ATK2345" s="1452"/>
      <c r="ATL2345" s="1452"/>
      <c r="ATM2345" s="1452"/>
      <c r="ATN2345" s="1452"/>
      <c r="ATO2345" s="1452"/>
      <c r="ATP2345" s="1452"/>
      <c r="ATQ2345" s="1452"/>
      <c r="ATR2345" s="1452"/>
      <c r="ATS2345" s="1452"/>
      <c r="ATT2345" s="1452"/>
      <c r="ATU2345" s="1452"/>
      <c r="ATV2345" s="1452"/>
      <c r="ATW2345" s="1452"/>
      <c r="ATX2345" s="1452"/>
      <c r="ATY2345" s="1452"/>
      <c r="ATZ2345" s="1452"/>
      <c r="AUA2345" s="1452"/>
      <c r="AUB2345" s="1452"/>
      <c r="AUC2345" s="1452"/>
      <c r="AUD2345" s="1452"/>
      <c r="AUE2345" s="1452"/>
      <c r="AUF2345" s="1452"/>
      <c r="AUG2345" s="1452"/>
      <c r="AUH2345" s="1452"/>
      <c r="AUI2345" s="1452"/>
      <c r="AUJ2345" s="1452"/>
      <c r="AUK2345" s="1452"/>
      <c r="AUL2345" s="1452"/>
      <c r="AUM2345" s="1452"/>
      <c r="AUN2345" s="1452"/>
      <c r="AUO2345" s="1452"/>
      <c r="AUP2345" s="1452"/>
      <c r="AUQ2345" s="1452"/>
      <c r="AUR2345" s="1452"/>
      <c r="AUS2345" s="1452"/>
      <c r="AUT2345" s="1452"/>
      <c r="AUU2345" s="1452"/>
      <c r="AUV2345" s="1452"/>
      <c r="AUW2345" s="1452"/>
      <c r="AUX2345" s="1452"/>
      <c r="AUY2345" s="1452"/>
      <c r="AUZ2345" s="1452"/>
      <c r="AVA2345" s="1452"/>
      <c r="AVB2345" s="1452"/>
      <c r="AVC2345" s="1452"/>
      <c r="AVD2345" s="1452"/>
      <c r="AVE2345" s="1452"/>
      <c r="AVF2345" s="1452"/>
      <c r="AVG2345" s="1452"/>
      <c r="AVH2345" s="1452"/>
      <c r="AVI2345" s="1452"/>
      <c r="AVJ2345" s="1452"/>
      <c r="AVK2345" s="1452"/>
      <c r="AVL2345" s="1452"/>
      <c r="AVM2345" s="1452"/>
      <c r="AVN2345" s="1452"/>
      <c r="AVO2345" s="1452"/>
      <c r="AVP2345" s="1452"/>
      <c r="AVQ2345" s="1452"/>
      <c r="AVR2345" s="1452"/>
      <c r="AVS2345" s="1452"/>
      <c r="AVT2345" s="1452"/>
      <c r="AVU2345" s="1452"/>
      <c r="AVV2345" s="1452"/>
      <c r="AVW2345" s="1452"/>
      <c r="AVX2345" s="1452"/>
      <c r="AVY2345" s="1452"/>
      <c r="AVZ2345" s="1452"/>
      <c r="AWA2345" s="1452"/>
      <c r="AWB2345" s="1452"/>
      <c r="AWC2345" s="1452"/>
      <c r="AWD2345" s="1452"/>
      <c r="AWE2345" s="1452"/>
      <c r="AWF2345" s="1452"/>
      <c r="AWG2345" s="1452"/>
      <c r="AWH2345" s="1452"/>
      <c r="AWI2345" s="1452"/>
      <c r="AWJ2345" s="1452"/>
      <c r="AWK2345" s="1452"/>
      <c r="AWL2345" s="1452"/>
      <c r="AWM2345" s="1452"/>
      <c r="AWN2345" s="1452"/>
      <c r="AWO2345" s="1452"/>
      <c r="AWP2345" s="1452"/>
      <c r="AWQ2345" s="1452"/>
      <c r="AWR2345" s="1452"/>
      <c r="AWS2345" s="1452"/>
      <c r="AWT2345" s="1452"/>
      <c r="AWU2345" s="1452"/>
      <c r="AWV2345" s="1452"/>
      <c r="AWW2345" s="1452"/>
      <c r="AWX2345" s="1452"/>
      <c r="AWY2345" s="1452"/>
      <c r="AWZ2345" s="1452"/>
      <c r="AXA2345" s="1452"/>
      <c r="AXB2345" s="1452"/>
      <c r="AXC2345" s="1452"/>
      <c r="AXD2345" s="1452"/>
      <c r="AXE2345" s="1452"/>
      <c r="AXF2345" s="1452"/>
      <c r="AXG2345" s="1452"/>
      <c r="AXH2345" s="1452"/>
      <c r="AXI2345" s="1452"/>
      <c r="AXJ2345" s="1452"/>
      <c r="AXK2345" s="1452"/>
      <c r="AXL2345" s="1452"/>
      <c r="AXM2345" s="1452"/>
      <c r="AXN2345" s="1452"/>
      <c r="AXO2345" s="1452"/>
      <c r="AXP2345" s="1452"/>
      <c r="AXQ2345" s="1452"/>
      <c r="AXR2345" s="1452"/>
      <c r="AXS2345" s="1452"/>
      <c r="AXT2345" s="1452"/>
      <c r="AXU2345" s="1452"/>
      <c r="AXV2345" s="1452"/>
      <c r="AXW2345" s="1452"/>
      <c r="AXX2345" s="1452"/>
      <c r="AXY2345" s="1452"/>
      <c r="AXZ2345" s="1452"/>
      <c r="AYA2345" s="1452"/>
      <c r="AYB2345" s="1452"/>
      <c r="AYC2345" s="1452"/>
      <c r="AYD2345" s="1452"/>
      <c r="AYE2345" s="1452"/>
      <c r="AYF2345" s="1452"/>
      <c r="AYG2345" s="1452"/>
      <c r="AYH2345" s="1452"/>
      <c r="AYI2345" s="1452"/>
      <c r="AYJ2345" s="1452"/>
      <c r="AYK2345" s="1452"/>
      <c r="AYL2345" s="1452"/>
      <c r="AYM2345" s="1452"/>
      <c r="AYN2345" s="1452"/>
      <c r="AYO2345" s="1452"/>
      <c r="AYP2345" s="1452"/>
      <c r="AYQ2345" s="1452"/>
      <c r="AYR2345" s="1452"/>
      <c r="AYS2345" s="1452"/>
      <c r="AYT2345" s="1452"/>
      <c r="AYU2345" s="1452"/>
      <c r="AYV2345" s="1452"/>
      <c r="AYW2345" s="1452"/>
      <c r="AYX2345" s="1452"/>
      <c r="AYY2345" s="1452"/>
      <c r="AYZ2345" s="1452"/>
      <c r="AZA2345" s="1452"/>
      <c r="AZB2345" s="1452"/>
      <c r="AZC2345" s="1452"/>
      <c r="AZD2345" s="1452"/>
      <c r="AZE2345" s="1452"/>
      <c r="AZF2345" s="1452"/>
      <c r="AZG2345" s="1452"/>
      <c r="AZH2345" s="1452"/>
      <c r="AZI2345" s="1452"/>
      <c r="AZJ2345" s="1452"/>
      <c r="AZK2345" s="1452"/>
      <c r="AZL2345" s="1452"/>
      <c r="AZM2345" s="1452"/>
      <c r="AZN2345" s="1452"/>
      <c r="AZO2345" s="1452"/>
      <c r="AZP2345" s="1452"/>
      <c r="AZQ2345" s="1452"/>
      <c r="AZR2345" s="1452"/>
      <c r="AZS2345" s="1452"/>
      <c r="AZT2345" s="1452"/>
      <c r="AZU2345" s="1452"/>
      <c r="AZV2345" s="1452"/>
      <c r="AZW2345" s="1452"/>
      <c r="AZX2345" s="1452"/>
      <c r="AZY2345" s="1452"/>
      <c r="AZZ2345" s="1452"/>
      <c r="BAA2345" s="1452"/>
      <c r="BAB2345" s="1452"/>
      <c r="BAC2345" s="1452"/>
      <c r="BAD2345" s="1452"/>
      <c r="BAE2345" s="1452"/>
      <c r="BAF2345" s="1452"/>
      <c r="BAG2345" s="1452"/>
      <c r="BAH2345" s="1452"/>
      <c r="BAI2345" s="1452"/>
      <c r="BAJ2345" s="1452"/>
      <c r="BAK2345" s="1452"/>
      <c r="BAL2345" s="1452"/>
      <c r="BAM2345" s="1452"/>
      <c r="BAN2345" s="1452"/>
      <c r="BAO2345" s="1452"/>
      <c r="BAP2345" s="1452"/>
      <c r="BAQ2345" s="1452"/>
      <c r="BAR2345" s="1452"/>
      <c r="BAS2345" s="1452"/>
      <c r="BAT2345" s="1452"/>
      <c r="BAU2345" s="1452"/>
      <c r="BAV2345" s="1452"/>
      <c r="BAW2345" s="1452"/>
      <c r="BAX2345" s="1452"/>
      <c r="BAY2345" s="1452"/>
      <c r="BAZ2345" s="1452"/>
      <c r="BBA2345" s="1452"/>
      <c r="BBB2345" s="1452"/>
      <c r="BBC2345" s="1452"/>
      <c r="BBD2345" s="1452"/>
      <c r="BBE2345" s="1452"/>
      <c r="BBF2345" s="1452"/>
      <c r="BBG2345" s="1452"/>
      <c r="BBH2345" s="1452"/>
      <c r="BBI2345" s="1452"/>
      <c r="BBJ2345" s="1452"/>
      <c r="BBK2345" s="1452"/>
      <c r="BBL2345" s="1452"/>
      <c r="BBM2345" s="1452"/>
      <c r="BBN2345" s="1452"/>
      <c r="BBO2345" s="1452"/>
      <c r="BBP2345" s="1452"/>
      <c r="BBQ2345" s="1452"/>
      <c r="BBR2345" s="1452"/>
      <c r="BBS2345" s="1452"/>
      <c r="BBT2345" s="1452"/>
      <c r="BBU2345" s="1452"/>
      <c r="BBV2345" s="1452"/>
      <c r="BBW2345" s="1452"/>
      <c r="BBX2345" s="1452"/>
      <c r="BBY2345" s="1452"/>
      <c r="BBZ2345" s="1452"/>
      <c r="BCA2345" s="1452"/>
      <c r="BCB2345" s="1452"/>
      <c r="BCC2345" s="1452"/>
      <c r="BCD2345" s="1452"/>
      <c r="BCE2345" s="1452"/>
      <c r="BCF2345" s="1452"/>
      <c r="BCG2345" s="1452"/>
      <c r="BCH2345" s="1452"/>
      <c r="BCI2345" s="1452"/>
      <c r="BCJ2345" s="1452"/>
      <c r="BCK2345" s="1452"/>
      <c r="BCL2345" s="1452"/>
      <c r="BCM2345" s="1452"/>
      <c r="BCN2345" s="1452"/>
      <c r="BCO2345" s="1452"/>
      <c r="BCP2345" s="1452"/>
      <c r="BCQ2345" s="1452"/>
      <c r="BCR2345" s="1452"/>
      <c r="BCS2345" s="1452"/>
      <c r="BCT2345" s="1452"/>
      <c r="BCU2345" s="1452"/>
      <c r="BCV2345" s="1452"/>
      <c r="BCW2345" s="1452"/>
      <c r="BCX2345" s="1452"/>
      <c r="BCY2345" s="1452"/>
      <c r="BCZ2345" s="1452"/>
      <c r="BDA2345" s="1452"/>
      <c r="BDB2345" s="1452"/>
      <c r="BDC2345" s="1452"/>
      <c r="BDD2345" s="1452"/>
      <c r="BDE2345" s="1452"/>
      <c r="BDF2345" s="1452"/>
      <c r="BDG2345" s="1452"/>
      <c r="BDH2345" s="1452"/>
      <c r="BDI2345" s="1452"/>
      <c r="BDJ2345" s="1452"/>
      <c r="BDK2345" s="1452"/>
      <c r="BDL2345" s="1452"/>
      <c r="BDM2345" s="1452"/>
      <c r="BDN2345" s="1452"/>
      <c r="BDO2345" s="1452"/>
      <c r="BDP2345" s="1452"/>
      <c r="BDQ2345" s="1452"/>
      <c r="BDR2345" s="1452"/>
      <c r="BDS2345" s="1452"/>
      <c r="BDT2345" s="1452"/>
      <c r="BDU2345" s="1452"/>
      <c r="BDV2345" s="1452"/>
      <c r="BDW2345" s="1452"/>
      <c r="BDX2345" s="1452"/>
      <c r="BDY2345" s="1452"/>
      <c r="BDZ2345" s="1452"/>
      <c r="BEA2345" s="1452"/>
      <c r="BEB2345" s="1452"/>
      <c r="BEC2345" s="1452"/>
      <c r="BED2345" s="1452"/>
      <c r="BEE2345" s="1452"/>
      <c r="BEF2345" s="1452"/>
      <c r="BEG2345" s="1452"/>
      <c r="BEH2345" s="1452"/>
      <c r="BEI2345" s="1452"/>
      <c r="BEJ2345" s="1452"/>
      <c r="BEK2345" s="1452"/>
      <c r="BEL2345" s="1452"/>
      <c r="BEM2345" s="1452"/>
      <c r="BEN2345" s="1452"/>
      <c r="BEO2345" s="1452"/>
      <c r="BEP2345" s="1452"/>
      <c r="BEQ2345" s="1452"/>
      <c r="BER2345" s="1452"/>
      <c r="BES2345" s="1452"/>
      <c r="BET2345" s="1452"/>
      <c r="BEU2345" s="1452"/>
      <c r="BEV2345" s="1452"/>
      <c r="BEW2345" s="1452"/>
      <c r="BEX2345" s="1452"/>
      <c r="BEY2345" s="1452"/>
      <c r="BEZ2345" s="1452"/>
      <c r="BFA2345" s="1452"/>
      <c r="BFB2345" s="1452"/>
      <c r="BFC2345" s="1452"/>
      <c r="BFD2345" s="1452"/>
      <c r="BFE2345" s="1452"/>
      <c r="BFF2345" s="1452"/>
      <c r="BFG2345" s="1452"/>
      <c r="BFH2345" s="1452"/>
      <c r="BFI2345" s="1452"/>
      <c r="BFJ2345" s="1452"/>
      <c r="BFK2345" s="1452"/>
      <c r="BFL2345" s="1452"/>
      <c r="BFM2345" s="1452"/>
      <c r="BFN2345" s="1452"/>
      <c r="BFO2345" s="1452"/>
      <c r="BFP2345" s="1452"/>
      <c r="BFQ2345" s="1452"/>
      <c r="BFR2345" s="1452"/>
      <c r="BFS2345" s="1452"/>
      <c r="BFT2345" s="1452"/>
      <c r="BFU2345" s="1452"/>
      <c r="BFV2345" s="1452"/>
      <c r="BFW2345" s="1452"/>
      <c r="BFX2345" s="1452"/>
      <c r="BFY2345" s="1452"/>
      <c r="BFZ2345" s="1452"/>
      <c r="BGA2345" s="1452"/>
      <c r="BGB2345" s="1452"/>
      <c r="BGC2345" s="1452"/>
      <c r="BGD2345" s="1452"/>
      <c r="BGE2345" s="1452"/>
      <c r="BGF2345" s="1452"/>
      <c r="BGG2345" s="1452"/>
      <c r="BGH2345" s="1452"/>
      <c r="BGI2345" s="1452"/>
      <c r="BGJ2345" s="1452"/>
      <c r="BGK2345" s="1452"/>
      <c r="BGL2345" s="1452"/>
      <c r="BGM2345" s="1452"/>
      <c r="BGN2345" s="1452"/>
      <c r="BGO2345" s="1452"/>
      <c r="BGP2345" s="1452"/>
      <c r="BGQ2345" s="1452"/>
      <c r="BGR2345" s="1452"/>
      <c r="BGS2345" s="1452"/>
      <c r="BGT2345" s="1452"/>
      <c r="BGU2345" s="1452"/>
      <c r="BGV2345" s="1452"/>
      <c r="BGW2345" s="1452"/>
      <c r="BGX2345" s="1452"/>
      <c r="BGY2345" s="1452"/>
      <c r="BGZ2345" s="1452"/>
      <c r="BHA2345" s="1452"/>
      <c r="BHB2345" s="1452"/>
      <c r="BHC2345" s="1452"/>
      <c r="BHD2345" s="1452"/>
      <c r="BHE2345" s="1452"/>
      <c r="BHF2345" s="1452"/>
      <c r="BHG2345" s="1452"/>
      <c r="BHH2345" s="1452"/>
      <c r="BHI2345" s="1452"/>
      <c r="BHJ2345" s="1452"/>
      <c r="BHK2345" s="1452"/>
      <c r="BHL2345" s="1452"/>
      <c r="BHM2345" s="1452"/>
      <c r="BHN2345" s="1452"/>
      <c r="BHO2345" s="1452"/>
      <c r="BHP2345" s="1452"/>
      <c r="BHQ2345" s="1452"/>
      <c r="BHR2345" s="1452"/>
      <c r="BHS2345" s="1452"/>
      <c r="BHT2345" s="1452"/>
      <c r="BHU2345" s="1452"/>
      <c r="BHV2345" s="1452"/>
      <c r="BHW2345" s="1452"/>
      <c r="BHX2345" s="1452"/>
      <c r="BHY2345" s="1452"/>
      <c r="BHZ2345" s="1452"/>
      <c r="BIA2345" s="1452"/>
      <c r="BIB2345" s="1452"/>
      <c r="BIC2345" s="1452"/>
      <c r="BID2345" s="1452"/>
      <c r="BIE2345" s="1452"/>
      <c r="BIF2345" s="1452"/>
      <c r="BIG2345" s="1452"/>
      <c r="BIH2345" s="1452"/>
      <c r="BII2345" s="1452"/>
      <c r="BIJ2345" s="1452"/>
      <c r="BIK2345" s="1452"/>
      <c r="BIL2345" s="1452"/>
      <c r="BIM2345" s="1452"/>
      <c r="BIN2345" s="1452"/>
      <c r="BIO2345" s="1452"/>
      <c r="BIP2345" s="1452"/>
      <c r="BIQ2345" s="1452"/>
      <c r="BIR2345" s="1452"/>
      <c r="BIS2345" s="1452"/>
      <c r="BIT2345" s="1452"/>
      <c r="BIU2345" s="1452"/>
      <c r="BIV2345" s="1452"/>
      <c r="BIW2345" s="1452"/>
      <c r="BIX2345" s="1452"/>
      <c r="BIY2345" s="1452"/>
      <c r="BIZ2345" s="1452"/>
      <c r="BJA2345" s="1452"/>
      <c r="BJB2345" s="1452"/>
      <c r="BJC2345" s="1452"/>
      <c r="BJD2345" s="1452"/>
      <c r="BJE2345" s="1452"/>
      <c r="BJF2345" s="1452"/>
      <c r="BJG2345" s="1452"/>
      <c r="BJH2345" s="1452"/>
      <c r="BJI2345" s="1452"/>
      <c r="BJJ2345" s="1452"/>
      <c r="BJK2345" s="1452"/>
      <c r="BJL2345" s="1452"/>
      <c r="BJM2345" s="1452"/>
      <c r="BJN2345" s="1452"/>
      <c r="BJO2345" s="1452"/>
      <c r="BJP2345" s="1452"/>
      <c r="BJQ2345" s="1452"/>
      <c r="BJR2345" s="1452"/>
      <c r="BJS2345" s="1452"/>
      <c r="BJT2345" s="1452"/>
      <c r="BJU2345" s="1452"/>
      <c r="BJV2345" s="1452"/>
      <c r="BJW2345" s="1452"/>
      <c r="BJX2345" s="1452"/>
      <c r="BJY2345" s="1452"/>
      <c r="BJZ2345" s="1452"/>
      <c r="BKA2345" s="1452"/>
      <c r="BKB2345" s="1452"/>
      <c r="BKC2345" s="1452"/>
      <c r="BKD2345" s="1452"/>
      <c r="BKE2345" s="1452"/>
      <c r="BKF2345" s="1452"/>
      <c r="BKG2345" s="1452"/>
      <c r="BKH2345" s="1452"/>
      <c r="BKI2345" s="1452"/>
      <c r="BKJ2345" s="1452"/>
      <c r="BKK2345" s="1452"/>
      <c r="BKL2345" s="1452"/>
      <c r="BKM2345" s="1452"/>
      <c r="BKN2345" s="1452"/>
      <c r="BKO2345" s="1452"/>
      <c r="BKP2345" s="1452"/>
      <c r="BKQ2345" s="1452"/>
      <c r="BKR2345" s="1452"/>
      <c r="BKS2345" s="1452"/>
      <c r="BKT2345" s="1452"/>
      <c r="BKU2345" s="1452"/>
      <c r="BKV2345" s="1452"/>
      <c r="BKW2345" s="1452"/>
      <c r="BKX2345" s="1452"/>
      <c r="BKY2345" s="1452"/>
      <c r="BKZ2345" s="1452"/>
      <c r="BLA2345" s="1452"/>
      <c r="BLB2345" s="1452"/>
      <c r="BLC2345" s="1452"/>
      <c r="BLD2345" s="1452"/>
      <c r="BLE2345" s="1452"/>
      <c r="BLF2345" s="1452"/>
      <c r="BLG2345" s="1452"/>
      <c r="BLH2345" s="1452"/>
      <c r="BLI2345" s="1452"/>
      <c r="BLJ2345" s="1452"/>
      <c r="BLK2345" s="1452"/>
      <c r="BLL2345" s="1452"/>
      <c r="BLM2345" s="1452"/>
      <c r="BLN2345" s="1452"/>
      <c r="BLO2345" s="1452"/>
      <c r="BLP2345" s="1452"/>
      <c r="BLQ2345" s="1452"/>
      <c r="BLR2345" s="1452"/>
      <c r="BLS2345" s="1452"/>
      <c r="BLT2345" s="1452"/>
      <c r="BLU2345" s="1452"/>
      <c r="BLV2345" s="1452"/>
      <c r="BLW2345" s="1452"/>
      <c r="BLX2345" s="1452"/>
      <c r="BLY2345" s="1452"/>
      <c r="BLZ2345" s="1452"/>
      <c r="BMA2345" s="1452"/>
      <c r="BMB2345" s="1452"/>
      <c r="BMC2345" s="1452"/>
      <c r="BMD2345" s="1452"/>
      <c r="BME2345" s="1452"/>
      <c r="BMF2345" s="1452"/>
      <c r="BMG2345" s="1452"/>
      <c r="BMH2345" s="1452"/>
      <c r="BMI2345" s="1452"/>
      <c r="BMJ2345" s="1452"/>
      <c r="BMK2345" s="1452"/>
      <c r="BML2345" s="1452"/>
      <c r="BMM2345" s="1452"/>
      <c r="BMN2345" s="1452"/>
      <c r="BMO2345" s="1452"/>
      <c r="BMP2345" s="1452"/>
      <c r="BMQ2345" s="1452"/>
      <c r="BMR2345" s="1452"/>
      <c r="BMS2345" s="1452"/>
      <c r="BMT2345" s="1452"/>
      <c r="BMU2345" s="1452"/>
      <c r="BMV2345" s="1452"/>
      <c r="BMW2345" s="1452"/>
      <c r="BMX2345" s="1452"/>
      <c r="BMY2345" s="1452"/>
      <c r="BMZ2345" s="1452"/>
      <c r="BNA2345" s="1452"/>
      <c r="BNB2345" s="1452"/>
      <c r="BNC2345" s="1452"/>
      <c r="BND2345" s="1452"/>
      <c r="BNE2345" s="1452"/>
      <c r="BNF2345" s="1452"/>
      <c r="BNG2345" s="1452"/>
      <c r="BNH2345" s="1452"/>
      <c r="BNI2345" s="1452"/>
      <c r="BNJ2345" s="1452"/>
      <c r="BNK2345" s="1452"/>
      <c r="BNL2345" s="1452"/>
      <c r="BNM2345" s="1452"/>
      <c r="BNN2345" s="1452"/>
      <c r="BNO2345" s="1452"/>
      <c r="BNP2345" s="1452"/>
      <c r="BNQ2345" s="1452"/>
      <c r="BNR2345" s="1452"/>
      <c r="BNS2345" s="1452"/>
      <c r="BNT2345" s="1452"/>
      <c r="BNU2345" s="1452"/>
      <c r="BNV2345" s="1452"/>
      <c r="BNW2345" s="1452"/>
      <c r="BNX2345" s="1452"/>
      <c r="BNY2345" s="1452"/>
      <c r="BNZ2345" s="1452"/>
      <c r="BOA2345" s="1452"/>
      <c r="BOB2345" s="1452"/>
      <c r="BOC2345" s="1452"/>
      <c r="BOD2345" s="1452"/>
      <c r="BOE2345" s="1452"/>
      <c r="BOF2345" s="1452"/>
      <c r="BOG2345" s="1452"/>
      <c r="BOH2345" s="1452"/>
      <c r="BOI2345" s="1452"/>
      <c r="BOJ2345" s="1452"/>
      <c r="BOK2345" s="1452"/>
      <c r="BOL2345" s="1452"/>
      <c r="BOM2345" s="1452"/>
      <c r="BON2345" s="1452"/>
      <c r="BOO2345" s="1452"/>
      <c r="BOP2345" s="1452"/>
      <c r="BOQ2345" s="1452"/>
      <c r="BOR2345" s="1452"/>
      <c r="BOS2345" s="1452"/>
      <c r="BOT2345" s="1452"/>
      <c r="BOU2345" s="1452"/>
      <c r="BOV2345" s="1452"/>
      <c r="BOW2345" s="1452"/>
      <c r="BOX2345" s="1452"/>
      <c r="BOY2345" s="1452"/>
      <c r="BOZ2345" s="1452"/>
      <c r="BPA2345" s="1452"/>
      <c r="BPB2345" s="1452"/>
      <c r="BPC2345" s="1452"/>
      <c r="BPD2345" s="1452"/>
      <c r="BPE2345" s="1452"/>
      <c r="BPF2345" s="1452"/>
      <c r="BPG2345" s="1452"/>
      <c r="BPH2345" s="1452"/>
      <c r="BPI2345" s="1452"/>
      <c r="BPJ2345" s="1452"/>
      <c r="BPK2345" s="1452"/>
      <c r="BPL2345" s="1452"/>
      <c r="BPM2345" s="1452"/>
      <c r="BPN2345" s="1452"/>
      <c r="BPO2345" s="1452"/>
      <c r="BPP2345" s="1452"/>
      <c r="BPQ2345" s="1452"/>
      <c r="BPR2345" s="1452"/>
      <c r="BPS2345" s="1452"/>
      <c r="BPT2345" s="1452"/>
      <c r="BPU2345" s="1452"/>
      <c r="BPV2345" s="1452"/>
      <c r="BPW2345" s="1452"/>
      <c r="BPX2345" s="1452"/>
      <c r="BPY2345" s="1452"/>
      <c r="BPZ2345" s="1452"/>
      <c r="BQA2345" s="1452"/>
      <c r="BQB2345" s="1452"/>
      <c r="BQC2345" s="1452"/>
      <c r="BQD2345" s="1452"/>
      <c r="BQE2345" s="1452"/>
      <c r="BQF2345" s="1452"/>
      <c r="BQG2345" s="1452"/>
      <c r="BQH2345" s="1452"/>
      <c r="BQI2345" s="1452"/>
      <c r="BQJ2345" s="1452"/>
      <c r="BQK2345" s="1452"/>
      <c r="BQL2345" s="1452"/>
      <c r="BQM2345" s="1452"/>
      <c r="BQN2345" s="1452"/>
      <c r="BQO2345" s="1452"/>
      <c r="BQP2345" s="1452"/>
      <c r="BQQ2345" s="1452"/>
      <c r="BQR2345" s="1452"/>
      <c r="BQS2345" s="1452"/>
      <c r="BQT2345" s="1452"/>
      <c r="BQU2345" s="1452"/>
      <c r="BQV2345" s="1452"/>
      <c r="BQW2345" s="1452"/>
      <c r="BQX2345" s="1452"/>
      <c r="BQY2345" s="1452"/>
      <c r="BQZ2345" s="1452"/>
      <c r="BRA2345" s="1452"/>
      <c r="BRB2345" s="1452"/>
      <c r="BRC2345" s="1452"/>
      <c r="BRD2345" s="1452"/>
      <c r="BRE2345" s="1452"/>
      <c r="BRF2345" s="1452"/>
      <c r="BRG2345" s="1452"/>
      <c r="BRH2345" s="1452"/>
      <c r="BRI2345" s="1452"/>
      <c r="BRJ2345" s="1452"/>
      <c r="BRK2345" s="1452"/>
      <c r="BRL2345" s="1452"/>
      <c r="BRM2345" s="1452"/>
      <c r="BRN2345" s="1452"/>
      <c r="BRO2345" s="1452"/>
      <c r="BRP2345" s="1452"/>
      <c r="BRQ2345" s="1452"/>
      <c r="BRR2345" s="1452"/>
      <c r="BRS2345" s="1452"/>
      <c r="BRT2345" s="1452"/>
      <c r="BRU2345" s="1452"/>
      <c r="BRV2345" s="1452"/>
      <c r="BRW2345" s="1452"/>
      <c r="BRX2345" s="1452"/>
      <c r="BRY2345" s="1452"/>
      <c r="BRZ2345" s="1452"/>
      <c r="BSA2345" s="1452"/>
      <c r="BSB2345" s="1452"/>
      <c r="BSC2345" s="1452"/>
      <c r="BSD2345" s="1452"/>
      <c r="BSE2345" s="1452"/>
      <c r="BSF2345" s="1452"/>
      <c r="BSG2345" s="1452"/>
      <c r="BSH2345" s="1452"/>
      <c r="BSI2345" s="1452"/>
      <c r="BSJ2345" s="1452"/>
      <c r="BSK2345" s="1452"/>
      <c r="BSL2345" s="1452"/>
      <c r="BSM2345" s="1452"/>
      <c r="BSN2345" s="1452"/>
      <c r="BSO2345" s="1452"/>
      <c r="BSP2345" s="1452"/>
      <c r="BSQ2345" s="1452"/>
      <c r="BSR2345" s="1452"/>
      <c r="BSS2345" s="1452"/>
      <c r="BST2345" s="1452"/>
      <c r="BSU2345" s="1452"/>
      <c r="BSV2345" s="1452"/>
      <c r="BSW2345" s="1452"/>
      <c r="BSX2345" s="1452"/>
      <c r="BSY2345" s="1452"/>
      <c r="BSZ2345" s="1452"/>
      <c r="BTA2345" s="1452"/>
      <c r="BTB2345" s="1452"/>
      <c r="BTC2345" s="1452"/>
      <c r="BTD2345" s="1452"/>
      <c r="BTE2345" s="1452"/>
      <c r="BTF2345" s="1452"/>
      <c r="BTG2345" s="1452"/>
      <c r="BTH2345" s="1452"/>
      <c r="BTI2345" s="1452"/>
      <c r="BTJ2345" s="1452"/>
      <c r="BTK2345" s="1452"/>
      <c r="BTL2345" s="1452"/>
      <c r="BTM2345" s="1452"/>
      <c r="BTN2345" s="1452"/>
      <c r="BTO2345" s="1452"/>
      <c r="BTP2345" s="1452"/>
      <c r="BTQ2345" s="1452"/>
      <c r="BTR2345" s="1452"/>
      <c r="BTS2345" s="1452"/>
      <c r="BTT2345" s="1452"/>
      <c r="BTU2345" s="1452"/>
      <c r="BTV2345" s="1452"/>
      <c r="BTW2345" s="1452"/>
      <c r="BTX2345" s="1452"/>
      <c r="BTY2345" s="1452"/>
      <c r="BTZ2345" s="1452"/>
      <c r="BUA2345" s="1452"/>
      <c r="BUB2345" s="1452"/>
      <c r="BUC2345" s="1452"/>
      <c r="BUD2345" s="1452"/>
      <c r="BUE2345" s="1452"/>
      <c r="BUF2345" s="1452"/>
      <c r="BUG2345" s="1452"/>
      <c r="BUH2345" s="1452"/>
      <c r="BUI2345" s="1452"/>
      <c r="BUJ2345" s="1452"/>
      <c r="BUK2345" s="1452"/>
      <c r="BUL2345" s="1452"/>
      <c r="BUM2345" s="1452"/>
      <c r="BUN2345" s="1452"/>
      <c r="BUO2345" s="1452"/>
      <c r="BUP2345" s="1452"/>
      <c r="BUQ2345" s="1452"/>
      <c r="BUR2345" s="1452"/>
      <c r="BUS2345" s="1452"/>
      <c r="BUT2345" s="1452"/>
      <c r="BUU2345" s="1452"/>
      <c r="BUV2345" s="1452"/>
      <c r="BUW2345" s="1452"/>
      <c r="BUX2345" s="1452"/>
      <c r="BUY2345" s="1452"/>
      <c r="BUZ2345" s="1452"/>
      <c r="BVA2345" s="1452"/>
      <c r="BVB2345" s="1452"/>
      <c r="BVC2345" s="1452"/>
      <c r="BVD2345" s="1452"/>
      <c r="BVE2345" s="1452"/>
      <c r="BVF2345" s="1452"/>
      <c r="BVG2345" s="1452"/>
      <c r="BVH2345" s="1452"/>
      <c r="BVI2345" s="1452"/>
      <c r="BVJ2345" s="1452"/>
      <c r="BVK2345" s="1452"/>
      <c r="BVL2345" s="1452"/>
      <c r="BVM2345" s="1452"/>
      <c r="BVN2345" s="1452"/>
      <c r="BVO2345" s="1452"/>
      <c r="BVP2345" s="1452"/>
      <c r="BVQ2345" s="1452"/>
      <c r="BVR2345" s="1452"/>
      <c r="BVS2345" s="1452"/>
      <c r="BVT2345" s="1452"/>
      <c r="BVU2345" s="1452"/>
      <c r="BVV2345" s="1452"/>
      <c r="BVW2345" s="1452"/>
      <c r="BVX2345" s="1452"/>
      <c r="BVY2345" s="1452"/>
      <c r="BVZ2345" s="1452"/>
      <c r="BWA2345" s="1452"/>
      <c r="BWB2345" s="1452"/>
      <c r="BWC2345" s="1452"/>
      <c r="BWD2345" s="1452"/>
      <c r="BWE2345" s="1452"/>
      <c r="BWF2345" s="1452"/>
      <c r="BWG2345" s="1452"/>
      <c r="BWH2345" s="1452"/>
      <c r="BWI2345" s="1452"/>
      <c r="BWJ2345" s="1452"/>
      <c r="BWK2345" s="1452"/>
      <c r="BWL2345" s="1452"/>
      <c r="BWM2345" s="1452"/>
      <c r="BWN2345" s="1452"/>
      <c r="BWO2345" s="1452"/>
      <c r="BWP2345" s="1452"/>
      <c r="BWQ2345" s="1452"/>
      <c r="BWR2345" s="1452"/>
      <c r="BWS2345" s="1452"/>
      <c r="BWT2345" s="1452"/>
      <c r="BWU2345" s="1452"/>
      <c r="BWV2345" s="1452"/>
      <c r="BWW2345" s="1452"/>
      <c r="BWX2345" s="1452"/>
      <c r="BWY2345" s="1452"/>
      <c r="BWZ2345" s="1452"/>
      <c r="BXA2345" s="1452"/>
      <c r="BXB2345" s="1452"/>
      <c r="BXC2345" s="1452"/>
      <c r="BXD2345" s="1452"/>
      <c r="BXE2345" s="1452"/>
      <c r="BXF2345" s="1452"/>
      <c r="BXG2345" s="1452"/>
      <c r="BXH2345" s="1452"/>
      <c r="BXI2345" s="1452"/>
      <c r="BXJ2345" s="1452"/>
      <c r="BXK2345" s="1452"/>
      <c r="BXL2345" s="1452"/>
      <c r="BXM2345" s="1452"/>
      <c r="BXN2345" s="1452"/>
      <c r="BXO2345" s="1452"/>
      <c r="BXP2345" s="1452"/>
      <c r="BXQ2345" s="1452"/>
      <c r="BXR2345" s="1452"/>
      <c r="BXS2345" s="1452"/>
      <c r="BXT2345" s="1452"/>
      <c r="BXU2345" s="1452"/>
      <c r="BXV2345" s="1452"/>
      <c r="BXW2345" s="1452"/>
      <c r="BXX2345" s="1452"/>
      <c r="BXY2345" s="1452"/>
      <c r="BXZ2345" s="1452"/>
      <c r="BYA2345" s="1452"/>
      <c r="BYB2345" s="1452"/>
      <c r="BYC2345" s="1452"/>
      <c r="BYD2345" s="1452"/>
      <c r="BYE2345" s="1452"/>
      <c r="BYF2345" s="1452"/>
      <c r="BYG2345" s="1452"/>
      <c r="BYH2345" s="1452"/>
      <c r="BYI2345" s="1452"/>
      <c r="BYJ2345" s="1452"/>
      <c r="BYK2345" s="1452"/>
      <c r="BYL2345" s="1452"/>
      <c r="BYM2345" s="1452"/>
      <c r="BYN2345" s="1452"/>
      <c r="BYO2345" s="1452"/>
      <c r="BYP2345" s="1452"/>
      <c r="BYQ2345" s="1452"/>
      <c r="BYR2345" s="1452"/>
      <c r="BYS2345" s="1452"/>
      <c r="BYT2345" s="1452"/>
      <c r="BYU2345" s="1452"/>
      <c r="BYV2345" s="1452"/>
      <c r="BYW2345" s="1452"/>
      <c r="BYX2345" s="1452"/>
      <c r="BYY2345" s="1452"/>
      <c r="BYZ2345" s="1452"/>
      <c r="BZA2345" s="1452"/>
      <c r="BZB2345" s="1452"/>
      <c r="BZC2345" s="1452"/>
      <c r="BZD2345" s="1452"/>
      <c r="BZE2345" s="1452"/>
      <c r="BZF2345" s="1452"/>
      <c r="BZG2345" s="1452"/>
      <c r="BZH2345" s="1452"/>
      <c r="BZI2345" s="1452"/>
      <c r="BZJ2345" s="1452"/>
      <c r="BZK2345" s="1452"/>
      <c r="BZL2345" s="1452"/>
      <c r="BZM2345" s="1452"/>
      <c r="BZN2345" s="1452"/>
      <c r="BZO2345" s="1452"/>
      <c r="BZP2345" s="1452"/>
      <c r="BZQ2345" s="1452"/>
      <c r="BZR2345" s="1452"/>
      <c r="BZS2345" s="1452"/>
      <c r="BZT2345" s="1452"/>
      <c r="BZU2345" s="1452"/>
      <c r="BZV2345" s="1452"/>
      <c r="BZW2345" s="1452"/>
      <c r="BZX2345" s="1452"/>
      <c r="BZY2345" s="1452"/>
      <c r="BZZ2345" s="1452"/>
      <c r="CAA2345" s="1452"/>
      <c r="CAB2345" s="1452"/>
      <c r="CAC2345" s="1452"/>
      <c r="CAD2345" s="1452"/>
      <c r="CAE2345" s="1452"/>
      <c r="CAF2345" s="1452"/>
      <c r="CAG2345" s="1452"/>
      <c r="CAH2345" s="1452"/>
      <c r="CAI2345" s="1452"/>
      <c r="CAJ2345" s="1452"/>
      <c r="CAK2345" s="1452"/>
      <c r="CAL2345" s="1452"/>
      <c r="CAM2345" s="1452"/>
      <c r="CAN2345" s="1452"/>
      <c r="CAO2345" s="1452"/>
      <c r="CAP2345" s="1452"/>
      <c r="CAQ2345" s="1452"/>
      <c r="CAR2345" s="1452"/>
      <c r="CAS2345" s="1452"/>
      <c r="CAT2345" s="1452"/>
      <c r="CAU2345" s="1452"/>
      <c r="CAV2345" s="1452"/>
      <c r="CAW2345" s="1452"/>
      <c r="CAX2345" s="1452"/>
      <c r="CAY2345" s="1452"/>
      <c r="CAZ2345" s="1452"/>
      <c r="CBA2345" s="1452"/>
      <c r="CBB2345" s="1452"/>
      <c r="CBC2345" s="1452"/>
      <c r="CBD2345" s="1452"/>
      <c r="CBE2345" s="1452"/>
      <c r="CBF2345" s="1452"/>
      <c r="CBG2345" s="1452"/>
      <c r="CBH2345" s="1452"/>
      <c r="CBI2345" s="1452"/>
      <c r="CBJ2345" s="1452"/>
      <c r="CBK2345" s="1452"/>
      <c r="CBL2345" s="1452"/>
      <c r="CBM2345" s="1452"/>
      <c r="CBN2345" s="1452"/>
      <c r="CBO2345" s="1452"/>
      <c r="CBP2345" s="1452"/>
      <c r="CBQ2345" s="1452"/>
      <c r="CBR2345" s="1452"/>
      <c r="CBS2345" s="1452"/>
      <c r="CBT2345" s="1452"/>
      <c r="CBU2345" s="1452"/>
      <c r="CBV2345" s="1452"/>
      <c r="CBW2345" s="1452"/>
      <c r="CBX2345" s="1452"/>
      <c r="CBY2345" s="1452"/>
      <c r="CBZ2345" s="1452"/>
      <c r="CCA2345" s="1452"/>
      <c r="CCB2345" s="1452"/>
      <c r="CCC2345" s="1452"/>
      <c r="CCD2345" s="1452"/>
      <c r="CCE2345" s="1452"/>
      <c r="CCF2345" s="1452"/>
      <c r="CCG2345" s="1452"/>
      <c r="CCH2345" s="1452"/>
      <c r="CCI2345" s="1452"/>
      <c r="CCJ2345" s="1452"/>
      <c r="CCK2345" s="1452"/>
      <c r="CCL2345" s="1452"/>
      <c r="CCM2345" s="1452"/>
      <c r="CCN2345" s="1452"/>
      <c r="CCO2345" s="1452"/>
      <c r="CCP2345" s="1452"/>
      <c r="CCQ2345" s="1452"/>
      <c r="CCR2345" s="1452"/>
      <c r="CCS2345" s="1452"/>
      <c r="CCT2345" s="1452"/>
      <c r="CCU2345" s="1452"/>
      <c r="CCV2345" s="1452"/>
      <c r="CCW2345" s="1452"/>
      <c r="CCX2345" s="1452"/>
      <c r="CCY2345" s="1452"/>
      <c r="CCZ2345" s="1452"/>
      <c r="CDA2345" s="1452"/>
      <c r="CDB2345" s="1452"/>
      <c r="CDC2345" s="1452"/>
      <c r="CDD2345" s="1452"/>
      <c r="CDE2345" s="1452"/>
      <c r="CDF2345" s="1452"/>
      <c r="CDG2345" s="1452"/>
      <c r="CDH2345" s="1452"/>
      <c r="CDI2345" s="1452"/>
      <c r="CDJ2345" s="1452"/>
      <c r="CDK2345" s="1452"/>
      <c r="CDL2345" s="1452"/>
      <c r="CDM2345" s="1452"/>
      <c r="CDN2345" s="1452"/>
      <c r="CDO2345" s="1452"/>
      <c r="CDP2345" s="1452"/>
      <c r="CDQ2345" s="1452"/>
      <c r="CDR2345" s="1452"/>
      <c r="CDS2345" s="1452"/>
      <c r="CDT2345" s="1452"/>
      <c r="CDU2345" s="1452"/>
      <c r="CDV2345" s="1452"/>
      <c r="CDW2345" s="1452"/>
      <c r="CDX2345" s="1452"/>
      <c r="CDY2345" s="1452"/>
      <c r="CDZ2345" s="1452"/>
      <c r="CEA2345" s="1452"/>
      <c r="CEB2345" s="1452"/>
      <c r="CEC2345" s="1452"/>
      <c r="CED2345" s="1452"/>
      <c r="CEE2345" s="1452"/>
      <c r="CEF2345" s="1452"/>
      <c r="CEG2345" s="1452"/>
      <c r="CEH2345" s="1452"/>
      <c r="CEI2345" s="1452"/>
      <c r="CEJ2345" s="1452"/>
      <c r="CEK2345" s="1452"/>
      <c r="CEL2345" s="1452"/>
      <c r="CEM2345" s="1452"/>
      <c r="CEN2345" s="1452"/>
      <c r="CEO2345" s="1452"/>
      <c r="CEP2345" s="1452"/>
      <c r="CEQ2345" s="1452"/>
      <c r="CER2345" s="1452"/>
      <c r="CES2345" s="1452"/>
      <c r="CET2345" s="1452"/>
      <c r="CEU2345" s="1452"/>
      <c r="CEV2345" s="1452"/>
      <c r="CEW2345" s="1452"/>
      <c r="CEX2345" s="1452"/>
      <c r="CEY2345" s="1452"/>
      <c r="CEZ2345" s="1452"/>
      <c r="CFA2345" s="1452"/>
      <c r="CFB2345" s="1452"/>
      <c r="CFC2345" s="1452"/>
      <c r="CFD2345" s="1452"/>
      <c r="CFE2345" s="1452"/>
      <c r="CFF2345" s="1452"/>
      <c r="CFG2345" s="1452"/>
      <c r="CFH2345" s="1452"/>
      <c r="CFI2345" s="1452"/>
      <c r="CFJ2345" s="1452"/>
      <c r="CFK2345" s="1452"/>
      <c r="CFL2345" s="1452"/>
      <c r="CFM2345" s="1452"/>
      <c r="CFN2345" s="1452"/>
      <c r="CFO2345" s="1452"/>
      <c r="CFP2345" s="1452"/>
      <c r="CFQ2345" s="1452"/>
      <c r="CFR2345" s="1452"/>
      <c r="CFS2345" s="1452"/>
      <c r="CFT2345" s="1452"/>
      <c r="CFU2345" s="1452"/>
      <c r="CFV2345" s="1452"/>
      <c r="CFW2345" s="1452"/>
      <c r="CFX2345" s="1452"/>
      <c r="CFY2345" s="1452"/>
      <c r="CFZ2345" s="1452"/>
      <c r="CGA2345" s="1452"/>
      <c r="CGB2345" s="1452"/>
      <c r="CGC2345" s="1452"/>
      <c r="CGD2345" s="1452"/>
      <c r="CGE2345" s="1452"/>
      <c r="CGF2345" s="1452"/>
      <c r="CGG2345" s="1452"/>
      <c r="CGH2345" s="1452"/>
      <c r="CGI2345" s="1452"/>
      <c r="CGJ2345" s="1452"/>
      <c r="CGK2345" s="1452"/>
      <c r="CGL2345" s="1452"/>
      <c r="CGM2345" s="1452"/>
      <c r="CGN2345" s="1452"/>
      <c r="CGO2345" s="1452"/>
      <c r="CGP2345" s="1452"/>
      <c r="CGQ2345" s="1452"/>
      <c r="CGR2345" s="1452"/>
      <c r="CGS2345" s="1452"/>
      <c r="CGT2345" s="1452"/>
      <c r="CGU2345" s="1452"/>
      <c r="CGV2345" s="1452"/>
      <c r="CGW2345" s="1452"/>
      <c r="CGX2345" s="1452"/>
      <c r="CGY2345" s="1452"/>
      <c r="CGZ2345" s="1452"/>
      <c r="CHA2345" s="1452"/>
      <c r="CHB2345" s="1452"/>
      <c r="CHC2345" s="1452"/>
      <c r="CHD2345" s="1452"/>
      <c r="CHE2345" s="1452"/>
      <c r="CHF2345" s="1452"/>
      <c r="CHG2345" s="1452"/>
      <c r="CHH2345" s="1452"/>
      <c r="CHI2345" s="1452"/>
      <c r="CHJ2345" s="1452"/>
      <c r="CHK2345" s="1452"/>
      <c r="CHL2345" s="1452"/>
      <c r="CHM2345" s="1452"/>
      <c r="CHN2345" s="1452"/>
      <c r="CHO2345" s="1452"/>
      <c r="CHP2345" s="1452"/>
      <c r="CHQ2345" s="1452"/>
      <c r="CHR2345" s="1452"/>
      <c r="CHS2345" s="1452"/>
      <c r="CHT2345" s="1452"/>
      <c r="CHU2345" s="1452"/>
      <c r="CHV2345" s="1452"/>
      <c r="CHW2345" s="1452"/>
      <c r="CHX2345" s="1452"/>
      <c r="CHY2345" s="1452"/>
      <c r="CHZ2345" s="1452"/>
      <c r="CIA2345" s="1452"/>
      <c r="CIB2345" s="1452"/>
      <c r="CIC2345" s="1452"/>
      <c r="CID2345" s="1452"/>
      <c r="CIE2345" s="1452"/>
      <c r="CIF2345" s="1452"/>
      <c r="CIG2345" s="1452"/>
      <c r="CIH2345" s="1452"/>
      <c r="CII2345" s="1452"/>
      <c r="CIJ2345" s="1452"/>
      <c r="CIK2345" s="1452"/>
      <c r="CIL2345" s="1452"/>
      <c r="CIM2345" s="1452"/>
      <c r="CIN2345" s="1452"/>
      <c r="CIO2345" s="1452"/>
      <c r="CIP2345" s="1452"/>
      <c r="CIQ2345" s="1452"/>
      <c r="CIR2345" s="1452"/>
      <c r="CIS2345" s="1452"/>
      <c r="CIT2345" s="1452"/>
      <c r="CIU2345" s="1452"/>
      <c r="CIV2345" s="1452"/>
      <c r="CIW2345" s="1452"/>
      <c r="CIX2345" s="1452"/>
      <c r="CIY2345" s="1452"/>
      <c r="CIZ2345" s="1452"/>
      <c r="CJA2345" s="1452"/>
      <c r="CJB2345" s="1452"/>
      <c r="CJC2345" s="1452"/>
      <c r="CJD2345" s="1452"/>
      <c r="CJE2345" s="1452"/>
      <c r="CJF2345" s="1452"/>
      <c r="CJG2345" s="1452"/>
      <c r="CJH2345" s="1452"/>
      <c r="CJI2345" s="1452"/>
      <c r="CJJ2345" s="1452"/>
      <c r="CJK2345" s="1452"/>
      <c r="CJL2345" s="1452"/>
      <c r="CJM2345" s="1452"/>
      <c r="CJN2345" s="1452"/>
      <c r="CJO2345" s="1452"/>
      <c r="CJP2345" s="1452"/>
      <c r="CJQ2345" s="1452"/>
      <c r="CJR2345" s="1452"/>
      <c r="CJS2345" s="1452"/>
      <c r="CJT2345" s="1452"/>
      <c r="CJU2345" s="1452"/>
      <c r="CJV2345" s="1452"/>
      <c r="CJW2345" s="1452"/>
      <c r="CJX2345" s="1452"/>
      <c r="CJY2345" s="1452"/>
      <c r="CJZ2345" s="1452"/>
      <c r="CKA2345" s="1452"/>
      <c r="CKB2345" s="1452"/>
      <c r="CKC2345" s="1452"/>
      <c r="CKD2345" s="1452"/>
      <c r="CKE2345" s="1452"/>
      <c r="CKF2345" s="1452"/>
      <c r="CKG2345" s="1452"/>
      <c r="CKH2345" s="1452"/>
      <c r="CKI2345" s="1452"/>
      <c r="CKJ2345" s="1452"/>
      <c r="CKK2345" s="1452"/>
      <c r="CKL2345" s="1452"/>
      <c r="CKM2345" s="1452"/>
      <c r="CKN2345" s="1452"/>
      <c r="CKO2345" s="1452"/>
      <c r="CKP2345" s="1452"/>
      <c r="CKQ2345" s="1452"/>
      <c r="CKR2345" s="1452"/>
      <c r="CKS2345" s="1452"/>
      <c r="CKT2345" s="1452"/>
      <c r="CKU2345" s="1452"/>
      <c r="CKV2345" s="1452"/>
      <c r="CKW2345" s="1452"/>
      <c r="CKX2345" s="1452"/>
      <c r="CKY2345" s="1452"/>
      <c r="CKZ2345" s="1452"/>
      <c r="CLA2345" s="1452"/>
      <c r="CLB2345" s="1452"/>
      <c r="CLC2345" s="1452"/>
      <c r="CLD2345" s="1452"/>
      <c r="CLE2345" s="1452"/>
      <c r="CLF2345" s="1452"/>
      <c r="CLG2345" s="1452"/>
      <c r="CLH2345" s="1452"/>
      <c r="CLI2345" s="1452"/>
      <c r="CLJ2345" s="1452"/>
      <c r="CLK2345" s="1452"/>
      <c r="CLL2345" s="1452"/>
      <c r="CLM2345" s="1452"/>
      <c r="CLN2345" s="1452"/>
      <c r="CLO2345" s="1452"/>
      <c r="CLP2345" s="1452"/>
      <c r="CLQ2345" s="1452"/>
      <c r="CLR2345" s="1452"/>
      <c r="CLS2345" s="1452"/>
      <c r="CLT2345" s="1452"/>
      <c r="CLU2345" s="1452"/>
      <c r="CLV2345" s="1452"/>
      <c r="CLW2345" s="1452"/>
      <c r="CLX2345" s="1452"/>
      <c r="CLY2345" s="1452"/>
      <c r="CLZ2345" s="1452"/>
      <c r="CMA2345" s="1452"/>
      <c r="CMB2345" s="1452"/>
      <c r="CMC2345" s="1452"/>
      <c r="CMD2345" s="1452"/>
      <c r="CME2345" s="1452"/>
      <c r="CMF2345" s="1452"/>
      <c r="CMG2345" s="1452"/>
      <c r="CMH2345" s="1452"/>
      <c r="CMI2345" s="1452"/>
      <c r="CMJ2345" s="1452"/>
      <c r="CMK2345" s="1452"/>
      <c r="CML2345" s="1452"/>
      <c r="CMM2345" s="1452"/>
      <c r="CMN2345" s="1452"/>
      <c r="CMO2345" s="1452"/>
      <c r="CMP2345" s="1452"/>
      <c r="CMQ2345" s="1452"/>
      <c r="CMR2345" s="1452"/>
      <c r="CMS2345" s="1452"/>
      <c r="CMT2345" s="1452"/>
      <c r="CMU2345" s="1452"/>
      <c r="CMV2345" s="1452"/>
      <c r="CMW2345" s="1452"/>
      <c r="CMX2345" s="1452"/>
      <c r="CMY2345" s="1452"/>
      <c r="CMZ2345" s="1452"/>
      <c r="CNA2345" s="1452"/>
      <c r="CNB2345" s="1452"/>
      <c r="CNC2345" s="1452"/>
      <c r="CND2345" s="1452"/>
      <c r="CNE2345" s="1452"/>
      <c r="CNF2345" s="1452"/>
      <c r="CNG2345" s="1452"/>
      <c r="CNH2345" s="1452"/>
      <c r="CNI2345" s="1452"/>
      <c r="CNJ2345" s="1452"/>
      <c r="CNK2345" s="1452"/>
      <c r="CNL2345" s="1452"/>
      <c r="CNM2345" s="1452"/>
      <c r="CNN2345" s="1452"/>
      <c r="CNO2345" s="1452"/>
      <c r="CNP2345" s="1452"/>
      <c r="CNQ2345" s="1452"/>
      <c r="CNR2345" s="1452"/>
      <c r="CNS2345" s="1452"/>
      <c r="CNT2345" s="1452"/>
      <c r="CNU2345" s="1452"/>
      <c r="CNV2345" s="1452"/>
      <c r="CNW2345" s="1452"/>
      <c r="CNX2345" s="1452"/>
      <c r="CNY2345" s="1452"/>
      <c r="CNZ2345" s="1452"/>
      <c r="COA2345" s="1452"/>
      <c r="COB2345" s="1452"/>
      <c r="COC2345" s="1452"/>
      <c r="COD2345" s="1452"/>
      <c r="COE2345" s="1452"/>
      <c r="COF2345" s="1452"/>
      <c r="COG2345" s="1452"/>
      <c r="COH2345" s="1452"/>
      <c r="COI2345" s="1452"/>
      <c r="COJ2345" s="1452"/>
      <c r="COK2345" s="1452"/>
      <c r="COL2345" s="1452"/>
      <c r="COM2345" s="1452"/>
      <c r="CON2345" s="1452"/>
      <c r="COO2345" s="1452"/>
      <c r="COP2345" s="1452"/>
      <c r="COQ2345" s="1452"/>
      <c r="COR2345" s="1452"/>
      <c r="COS2345" s="1452"/>
      <c r="COT2345" s="1452"/>
      <c r="COU2345" s="1452"/>
      <c r="COV2345" s="1452"/>
      <c r="COW2345" s="1452"/>
      <c r="COX2345" s="1452"/>
      <c r="COY2345" s="1452"/>
      <c r="COZ2345" s="1452"/>
      <c r="CPA2345" s="1452"/>
      <c r="CPB2345" s="1452"/>
      <c r="CPC2345" s="1452"/>
      <c r="CPD2345" s="1452"/>
      <c r="CPE2345" s="1452"/>
      <c r="CPF2345" s="1452"/>
      <c r="CPG2345" s="1452"/>
      <c r="CPH2345" s="1452"/>
      <c r="CPI2345" s="1452"/>
      <c r="CPJ2345" s="1452"/>
      <c r="CPK2345" s="1452"/>
      <c r="CPL2345" s="1452"/>
      <c r="CPM2345" s="1452"/>
      <c r="CPN2345" s="1452"/>
      <c r="CPO2345" s="1452"/>
      <c r="CPP2345" s="1452"/>
      <c r="CPQ2345" s="1452"/>
      <c r="CPR2345" s="1452"/>
      <c r="CPS2345" s="1452"/>
      <c r="CPT2345" s="1452"/>
      <c r="CPU2345" s="1452"/>
      <c r="CPV2345" s="1452"/>
      <c r="CPW2345" s="1452"/>
      <c r="CPX2345" s="1452"/>
      <c r="CPY2345" s="1452"/>
      <c r="CPZ2345" s="1452"/>
      <c r="CQA2345" s="1452"/>
      <c r="CQB2345" s="1452"/>
      <c r="CQC2345" s="1452"/>
      <c r="CQD2345" s="1452"/>
      <c r="CQE2345" s="1452"/>
      <c r="CQF2345" s="1452"/>
      <c r="CQG2345" s="1452"/>
      <c r="CQH2345" s="1452"/>
      <c r="CQI2345" s="1452"/>
      <c r="CQJ2345" s="1452"/>
      <c r="CQK2345" s="1452"/>
      <c r="CQL2345" s="1452"/>
      <c r="CQM2345" s="1452"/>
      <c r="CQN2345" s="1452"/>
      <c r="CQO2345" s="1452"/>
      <c r="CQP2345" s="1452"/>
      <c r="CQQ2345" s="1452"/>
      <c r="CQR2345" s="1452"/>
      <c r="CQS2345" s="1452"/>
      <c r="CQT2345" s="1452"/>
      <c r="CQU2345" s="1452"/>
      <c r="CQV2345" s="1452"/>
      <c r="CQW2345" s="1452"/>
      <c r="CQX2345" s="1452"/>
      <c r="CQY2345" s="1452"/>
      <c r="CQZ2345" s="1452"/>
      <c r="CRA2345" s="1452"/>
      <c r="CRB2345" s="1452"/>
      <c r="CRC2345" s="1452"/>
      <c r="CRD2345" s="1452"/>
      <c r="CRE2345" s="1452"/>
      <c r="CRF2345" s="1452"/>
      <c r="CRG2345" s="1452"/>
      <c r="CRH2345" s="1452"/>
      <c r="CRI2345" s="1452"/>
      <c r="CRJ2345" s="1452"/>
      <c r="CRK2345" s="1452"/>
      <c r="CRL2345" s="1452"/>
      <c r="CRM2345" s="1452"/>
      <c r="CRN2345" s="1452"/>
      <c r="CRO2345" s="1452"/>
      <c r="CRP2345" s="1452"/>
      <c r="CRQ2345" s="1452"/>
      <c r="CRR2345" s="1452"/>
      <c r="CRS2345" s="1452"/>
      <c r="CRT2345" s="1452"/>
      <c r="CRU2345" s="1452"/>
      <c r="CRV2345" s="1452"/>
      <c r="CRW2345" s="1452"/>
      <c r="CRX2345" s="1452"/>
      <c r="CRY2345" s="1452"/>
      <c r="CRZ2345" s="1452"/>
      <c r="CSA2345" s="1452"/>
      <c r="CSB2345" s="1452"/>
      <c r="CSC2345" s="1452"/>
      <c r="CSD2345" s="1452"/>
      <c r="CSE2345" s="1452"/>
      <c r="CSF2345" s="1452"/>
      <c r="CSG2345" s="1452"/>
      <c r="CSH2345" s="1452"/>
      <c r="CSI2345" s="1452"/>
      <c r="CSJ2345" s="1452"/>
      <c r="CSK2345" s="1452"/>
      <c r="CSL2345" s="1452"/>
      <c r="CSM2345" s="1452"/>
      <c r="CSN2345" s="1452"/>
      <c r="CSO2345" s="1452"/>
      <c r="CSP2345" s="1452"/>
      <c r="CSQ2345" s="1452"/>
      <c r="CSR2345" s="1452"/>
      <c r="CSS2345" s="1452"/>
      <c r="CST2345" s="1452"/>
      <c r="CSU2345" s="1452"/>
      <c r="CSV2345" s="1452"/>
      <c r="CSW2345" s="1452"/>
      <c r="CSX2345" s="1452"/>
      <c r="CSY2345" s="1452"/>
      <c r="CSZ2345" s="1452"/>
      <c r="CTA2345" s="1452"/>
      <c r="CTB2345" s="1452"/>
      <c r="CTC2345" s="1452"/>
      <c r="CTD2345" s="1452"/>
      <c r="CTE2345" s="1452"/>
      <c r="CTF2345" s="1452"/>
      <c r="CTG2345" s="1452"/>
      <c r="CTH2345" s="1452"/>
      <c r="CTI2345" s="1452"/>
      <c r="CTJ2345" s="1452"/>
      <c r="CTK2345" s="1452"/>
      <c r="CTL2345" s="1452"/>
      <c r="CTM2345" s="1452"/>
      <c r="CTN2345" s="1452"/>
      <c r="CTO2345" s="1452"/>
      <c r="CTP2345" s="1452"/>
      <c r="CTQ2345" s="1452"/>
      <c r="CTR2345" s="1452"/>
      <c r="CTS2345" s="1452"/>
      <c r="CTT2345" s="1452"/>
      <c r="CTU2345" s="1452"/>
      <c r="CTV2345" s="1452"/>
      <c r="CTW2345" s="1452"/>
      <c r="CTX2345" s="1452"/>
      <c r="CTY2345" s="1452"/>
      <c r="CTZ2345" s="1452"/>
      <c r="CUA2345" s="1452"/>
      <c r="CUB2345" s="1452"/>
      <c r="CUC2345" s="1452"/>
      <c r="CUD2345" s="1452"/>
      <c r="CUE2345" s="1452"/>
      <c r="CUF2345" s="1452"/>
      <c r="CUG2345" s="1452"/>
      <c r="CUH2345" s="1452"/>
      <c r="CUI2345" s="1452"/>
      <c r="CUJ2345" s="1452"/>
      <c r="CUK2345" s="1452"/>
      <c r="CUL2345" s="1452"/>
      <c r="CUM2345" s="1452"/>
      <c r="CUN2345" s="1452"/>
      <c r="CUO2345" s="1452"/>
      <c r="CUP2345" s="1452"/>
      <c r="CUQ2345" s="1452"/>
      <c r="CUR2345" s="1452"/>
      <c r="CUS2345" s="1452"/>
      <c r="CUT2345" s="1452"/>
      <c r="CUU2345" s="1452"/>
      <c r="CUV2345" s="1452"/>
      <c r="CUW2345" s="1452"/>
      <c r="CUX2345" s="1452"/>
      <c r="CUY2345" s="1452"/>
      <c r="CUZ2345" s="1452"/>
      <c r="CVA2345" s="1452"/>
      <c r="CVB2345" s="1452"/>
      <c r="CVC2345" s="1452"/>
      <c r="CVD2345" s="1452"/>
      <c r="CVE2345" s="1452"/>
      <c r="CVF2345" s="1452"/>
      <c r="CVG2345" s="1452"/>
      <c r="CVH2345" s="1452"/>
      <c r="CVI2345" s="1452"/>
      <c r="CVJ2345" s="1452"/>
      <c r="CVK2345" s="1452"/>
      <c r="CVL2345" s="1452"/>
      <c r="CVM2345" s="1452"/>
      <c r="CVN2345" s="1452"/>
      <c r="CVO2345" s="1452"/>
      <c r="CVP2345" s="1452"/>
      <c r="CVQ2345" s="1452"/>
      <c r="CVR2345" s="1452"/>
      <c r="CVS2345" s="1452"/>
      <c r="CVT2345" s="1452"/>
      <c r="CVU2345" s="1452"/>
      <c r="CVV2345" s="1452"/>
      <c r="CVW2345" s="1452"/>
      <c r="CVX2345" s="1452"/>
      <c r="CVY2345" s="1452"/>
      <c r="CVZ2345" s="1452"/>
      <c r="CWA2345" s="1452"/>
      <c r="CWB2345" s="1452"/>
      <c r="CWC2345" s="1452"/>
      <c r="CWD2345" s="1452"/>
      <c r="CWE2345" s="1452"/>
      <c r="CWF2345" s="1452"/>
      <c r="CWG2345" s="1452"/>
      <c r="CWH2345" s="1452"/>
      <c r="CWI2345" s="1452"/>
      <c r="CWJ2345" s="1452"/>
      <c r="CWK2345" s="1452"/>
      <c r="CWL2345" s="1452"/>
      <c r="CWM2345" s="1452"/>
      <c r="CWN2345" s="1452"/>
      <c r="CWO2345" s="1452"/>
      <c r="CWP2345" s="1452"/>
      <c r="CWQ2345" s="1452"/>
      <c r="CWR2345" s="1452"/>
      <c r="CWS2345" s="1452"/>
      <c r="CWT2345" s="1452"/>
      <c r="CWU2345" s="1452"/>
      <c r="CWV2345" s="1452"/>
      <c r="CWW2345" s="1452"/>
      <c r="CWX2345" s="1452"/>
      <c r="CWY2345" s="1452"/>
      <c r="CWZ2345" s="1452"/>
      <c r="CXA2345" s="1452"/>
      <c r="CXB2345" s="1452"/>
      <c r="CXC2345" s="1452"/>
      <c r="CXD2345" s="1452"/>
      <c r="CXE2345" s="1452"/>
      <c r="CXF2345" s="1452"/>
      <c r="CXG2345" s="1452"/>
      <c r="CXH2345" s="1452"/>
      <c r="CXI2345" s="1452"/>
      <c r="CXJ2345" s="1452"/>
      <c r="CXK2345" s="1452"/>
      <c r="CXL2345" s="1452"/>
      <c r="CXM2345" s="1452"/>
      <c r="CXN2345" s="1452"/>
      <c r="CXO2345" s="1452"/>
      <c r="CXP2345" s="1452"/>
      <c r="CXQ2345" s="1452"/>
      <c r="CXR2345" s="1452"/>
      <c r="CXS2345" s="1452"/>
      <c r="CXT2345" s="1452"/>
      <c r="CXU2345" s="1452"/>
      <c r="CXV2345" s="1452"/>
      <c r="CXW2345" s="1452"/>
      <c r="CXX2345" s="1452"/>
      <c r="CXY2345" s="1452"/>
      <c r="CXZ2345" s="1452"/>
      <c r="CYA2345" s="1452"/>
      <c r="CYB2345" s="1452"/>
      <c r="CYC2345" s="1452"/>
      <c r="CYD2345" s="1452"/>
      <c r="CYE2345" s="1452"/>
      <c r="CYF2345" s="1452"/>
      <c r="CYG2345" s="1452"/>
      <c r="CYH2345" s="1452"/>
      <c r="CYI2345" s="1452"/>
      <c r="CYJ2345" s="1452"/>
      <c r="CYK2345" s="1452"/>
      <c r="CYL2345" s="1452"/>
      <c r="CYM2345" s="1452"/>
      <c r="CYN2345" s="1452"/>
      <c r="CYO2345" s="1452"/>
      <c r="CYP2345" s="1452"/>
      <c r="CYQ2345" s="1452"/>
      <c r="CYR2345" s="1452"/>
      <c r="CYS2345" s="1452"/>
      <c r="CYT2345" s="1452"/>
      <c r="CYU2345" s="1452"/>
      <c r="CYV2345" s="1452"/>
      <c r="CYW2345" s="1452"/>
      <c r="CYX2345" s="1452"/>
      <c r="CYY2345" s="1452"/>
      <c r="CYZ2345" s="1452"/>
      <c r="CZA2345" s="1452"/>
      <c r="CZB2345" s="1452"/>
      <c r="CZC2345" s="1452"/>
      <c r="CZD2345" s="1452"/>
      <c r="CZE2345" s="1452"/>
      <c r="CZF2345" s="1452"/>
      <c r="CZG2345" s="1452"/>
      <c r="CZH2345" s="1452"/>
      <c r="CZI2345" s="1452"/>
      <c r="CZJ2345" s="1452"/>
      <c r="CZK2345" s="1452"/>
      <c r="CZL2345" s="1452"/>
      <c r="CZM2345" s="1452"/>
      <c r="CZN2345" s="1452"/>
      <c r="CZO2345" s="1452"/>
      <c r="CZP2345" s="1452"/>
      <c r="CZQ2345" s="1452"/>
      <c r="CZR2345" s="1452"/>
      <c r="CZS2345" s="1452"/>
      <c r="CZT2345" s="1452"/>
      <c r="CZU2345" s="1452"/>
      <c r="CZV2345" s="1452"/>
      <c r="CZW2345" s="1452"/>
      <c r="CZX2345" s="1452"/>
      <c r="CZY2345" s="1452"/>
      <c r="CZZ2345" s="1452"/>
      <c r="DAA2345" s="1452"/>
      <c r="DAB2345" s="1452"/>
      <c r="DAC2345" s="1452"/>
      <c r="DAD2345" s="1452"/>
      <c r="DAE2345" s="1452"/>
      <c r="DAF2345" s="1452"/>
      <c r="DAG2345" s="1452"/>
      <c r="DAH2345" s="1452"/>
      <c r="DAI2345" s="1452"/>
      <c r="DAJ2345" s="1452"/>
      <c r="DAK2345" s="1452"/>
      <c r="DAL2345" s="1452"/>
      <c r="DAM2345" s="1452"/>
      <c r="DAN2345" s="1452"/>
      <c r="DAO2345" s="1452"/>
      <c r="DAP2345" s="1452"/>
      <c r="DAQ2345" s="1452"/>
      <c r="DAR2345" s="1452"/>
      <c r="DAS2345" s="1452"/>
      <c r="DAT2345" s="1452"/>
      <c r="DAU2345" s="1452"/>
      <c r="DAV2345" s="1452"/>
      <c r="DAW2345" s="1452"/>
      <c r="DAX2345" s="1452"/>
      <c r="DAY2345" s="1452"/>
      <c r="DAZ2345" s="1452"/>
      <c r="DBA2345" s="1452"/>
      <c r="DBB2345" s="1452"/>
      <c r="DBC2345" s="1452"/>
      <c r="DBD2345" s="1452"/>
      <c r="DBE2345" s="1452"/>
      <c r="DBF2345" s="1452"/>
      <c r="DBG2345" s="1452"/>
      <c r="DBH2345" s="1452"/>
      <c r="DBI2345" s="1452"/>
      <c r="DBJ2345" s="1452"/>
      <c r="DBK2345" s="1452"/>
      <c r="DBL2345" s="1452"/>
      <c r="DBM2345" s="1452"/>
      <c r="DBN2345" s="1452"/>
      <c r="DBO2345" s="1452"/>
      <c r="DBP2345" s="1452"/>
      <c r="DBQ2345" s="1452"/>
      <c r="DBR2345" s="1452"/>
      <c r="DBS2345" s="1452"/>
      <c r="DBT2345" s="1452"/>
      <c r="DBU2345" s="1452"/>
      <c r="DBV2345" s="1452"/>
      <c r="DBW2345" s="1452"/>
      <c r="DBX2345" s="1452"/>
      <c r="DBY2345" s="1452"/>
      <c r="DBZ2345" s="1452"/>
      <c r="DCA2345" s="1452"/>
      <c r="DCB2345" s="1452"/>
      <c r="DCC2345" s="1452"/>
      <c r="DCD2345" s="1452"/>
      <c r="DCE2345" s="1452"/>
      <c r="DCF2345" s="1452"/>
      <c r="DCG2345" s="1452"/>
      <c r="DCH2345" s="1452"/>
      <c r="DCI2345" s="1452"/>
      <c r="DCJ2345" s="1452"/>
      <c r="DCK2345" s="1452"/>
      <c r="DCL2345" s="1452"/>
      <c r="DCM2345" s="1452"/>
      <c r="DCN2345" s="1452"/>
      <c r="DCO2345" s="1452"/>
      <c r="DCP2345" s="1452"/>
      <c r="DCQ2345" s="1452"/>
      <c r="DCR2345" s="1452"/>
      <c r="DCS2345" s="1452"/>
      <c r="DCT2345" s="1452"/>
      <c r="DCU2345" s="1452"/>
      <c r="DCV2345" s="1452"/>
      <c r="DCW2345" s="1452"/>
      <c r="DCX2345" s="1452"/>
      <c r="DCY2345" s="1452"/>
      <c r="DCZ2345" s="1452"/>
      <c r="DDA2345" s="1452"/>
      <c r="DDB2345" s="1452"/>
      <c r="DDC2345" s="1452"/>
      <c r="DDD2345" s="1452"/>
      <c r="DDE2345" s="1452"/>
      <c r="DDF2345" s="1452"/>
      <c r="DDG2345" s="1452"/>
      <c r="DDH2345" s="1452"/>
      <c r="DDI2345" s="1452"/>
      <c r="DDJ2345" s="1452"/>
      <c r="DDK2345" s="1452"/>
      <c r="DDL2345" s="1452"/>
      <c r="DDM2345" s="1452"/>
      <c r="DDN2345" s="1452"/>
      <c r="DDO2345" s="1452"/>
      <c r="DDP2345" s="1452"/>
      <c r="DDQ2345" s="1452"/>
      <c r="DDR2345" s="1452"/>
      <c r="DDS2345" s="1452"/>
      <c r="DDT2345" s="1452"/>
      <c r="DDU2345" s="1452"/>
      <c r="DDV2345" s="1452"/>
      <c r="DDW2345" s="1452"/>
      <c r="DDX2345" s="1452"/>
      <c r="DDY2345" s="1452"/>
      <c r="DDZ2345" s="1452"/>
      <c r="DEA2345" s="1452"/>
      <c r="DEB2345" s="1452"/>
      <c r="DEC2345" s="1452"/>
      <c r="DED2345" s="1452"/>
      <c r="DEE2345" s="1452"/>
      <c r="DEF2345" s="1452"/>
      <c r="DEG2345" s="1452"/>
      <c r="DEH2345" s="1452"/>
      <c r="DEI2345" s="1452"/>
      <c r="DEJ2345" s="1452"/>
      <c r="DEK2345" s="1452"/>
      <c r="DEL2345" s="1452"/>
      <c r="DEM2345" s="1452"/>
      <c r="DEN2345" s="1452"/>
      <c r="DEO2345" s="1452"/>
      <c r="DEP2345" s="1452"/>
      <c r="DEQ2345" s="1452"/>
      <c r="DER2345" s="1452"/>
      <c r="DES2345" s="1452"/>
      <c r="DET2345" s="1452"/>
      <c r="DEU2345" s="1452"/>
      <c r="DEV2345" s="1452"/>
      <c r="DEW2345" s="1452"/>
      <c r="DEX2345" s="1452"/>
      <c r="DEY2345" s="1452"/>
      <c r="DEZ2345" s="1452"/>
      <c r="DFA2345" s="1452"/>
      <c r="DFB2345" s="1452"/>
      <c r="DFC2345" s="1452"/>
      <c r="DFD2345" s="1452"/>
      <c r="DFE2345" s="1452"/>
      <c r="DFF2345" s="1452"/>
      <c r="DFG2345" s="1452"/>
      <c r="DFH2345" s="1452"/>
      <c r="DFI2345" s="1452"/>
      <c r="DFJ2345" s="1452"/>
      <c r="DFK2345" s="1452"/>
      <c r="DFL2345" s="1452"/>
      <c r="DFM2345" s="1452"/>
      <c r="DFN2345" s="1452"/>
      <c r="DFO2345" s="1452"/>
      <c r="DFP2345" s="1452"/>
      <c r="DFQ2345" s="1452"/>
      <c r="DFR2345" s="1452"/>
      <c r="DFS2345" s="1452"/>
      <c r="DFT2345" s="1452"/>
      <c r="DFU2345" s="1452"/>
      <c r="DFV2345" s="1452"/>
      <c r="DFW2345" s="1452"/>
      <c r="DFX2345" s="1452"/>
      <c r="DFY2345" s="1452"/>
      <c r="DFZ2345" s="1452"/>
      <c r="DGA2345" s="1452"/>
      <c r="DGB2345" s="1452"/>
      <c r="DGC2345" s="1452"/>
      <c r="DGD2345" s="1452"/>
      <c r="DGE2345" s="1452"/>
      <c r="DGF2345" s="1452"/>
      <c r="DGG2345" s="1452"/>
      <c r="DGH2345" s="1452"/>
      <c r="DGI2345" s="1452"/>
      <c r="DGJ2345" s="1452"/>
      <c r="DGK2345" s="1452"/>
      <c r="DGL2345" s="1452"/>
      <c r="DGM2345" s="1452"/>
      <c r="DGN2345" s="1452"/>
      <c r="DGO2345" s="1452"/>
      <c r="DGP2345" s="1452"/>
      <c r="DGQ2345" s="1452"/>
      <c r="DGR2345" s="1452"/>
      <c r="DGS2345" s="1452"/>
      <c r="DGT2345" s="1452"/>
      <c r="DGU2345" s="1452"/>
      <c r="DGV2345" s="1452"/>
      <c r="DGW2345" s="1452"/>
      <c r="DGX2345" s="1452"/>
      <c r="DGY2345" s="1452"/>
      <c r="DGZ2345" s="1452"/>
      <c r="DHA2345" s="1452"/>
      <c r="DHB2345" s="1452"/>
      <c r="DHC2345" s="1452"/>
      <c r="DHD2345" s="1452"/>
      <c r="DHE2345" s="1452"/>
      <c r="DHF2345" s="1452"/>
      <c r="DHG2345" s="1452"/>
      <c r="DHH2345" s="1452"/>
      <c r="DHI2345" s="1452"/>
      <c r="DHJ2345" s="1452"/>
      <c r="DHK2345" s="1452"/>
      <c r="DHL2345" s="1452"/>
      <c r="DHM2345" s="1452"/>
      <c r="DHN2345" s="1452"/>
      <c r="DHO2345" s="1452"/>
      <c r="DHP2345" s="1452"/>
      <c r="DHQ2345" s="1452"/>
      <c r="DHR2345" s="1452"/>
      <c r="DHS2345" s="1452"/>
      <c r="DHT2345" s="1452"/>
      <c r="DHU2345" s="1452"/>
      <c r="DHV2345" s="1452"/>
      <c r="DHW2345" s="1452"/>
      <c r="DHX2345" s="1452"/>
      <c r="DHY2345" s="1452"/>
      <c r="DHZ2345" s="1452"/>
      <c r="DIA2345" s="1452"/>
      <c r="DIB2345" s="1452"/>
      <c r="DIC2345" s="1452"/>
      <c r="DID2345" s="1452"/>
      <c r="DIE2345" s="1452"/>
      <c r="DIF2345" s="1452"/>
      <c r="DIG2345" s="1452"/>
      <c r="DIH2345" s="1452"/>
      <c r="DII2345" s="1452"/>
      <c r="DIJ2345" s="1452"/>
      <c r="DIK2345" s="1452"/>
      <c r="DIL2345" s="1452"/>
      <c r="DIM2345" s="1452"/>
      <c r="DIN2345" s="1452"/>
      <c r="DIO2345" s="1452"/>
      <c r="DIP2345" s="1452"/>
      <c r="DIQ2345" s="1452"/>
      <c r="DIR2345" s="1452"/>
      <c r="DIS2345" s="1452"/>
      <c r="DIT2345" s="1452"/>
      <c r="DIU2345" s="1452"/>
      <c r="DIV2345" s="1452"/>
      <c r="DIW2345" s="1452"/>
      <c r="DIX2345" s="1452"/>
      <c r="DIY2345" s="1452"/>
      <c r="DIZ2345" s="1452"/>
      <c r="DJA2345" s="1452"/>
      <c r="DJB2345" s="1452"/>
      <c r="DJC2345" s="1452"/>
      <c r="DJD2345" s="1452"/>
      <c r="DJE2345" s="1452"/>
      <c r="DJF2345" s="1452"/>
      <c r="DJG2345" s="1452"/>
      <c r="DJH2345" s="1452"/>
      <c r="DJI2345" s="1452"/>
      <c r="DJJ2345" s="1452"/>
      <c r="DJK2345" s="1452"/>
      <c r="DJL2345" s="1452"/>
      <c r="DJM2345" s="1452"/>
      <c r="DJN2345" s="1452"/>
      <c r="DJO2345" s="1452"/>
      <c r="DJP2345" s="1452"/>
      <c r="DJQ2345" s="1452"/>
      <c r="DJR2345" s="1452"/>
      <c r="DJS2345" s="1452"/>
      <c r="DJT2345" s="1452"/>
      <c r="DJU2345" s="1452"/>
      <c r="DJV2345" s="1452"/>
      <c r="DJW2345" s="1452"/>
      <c r="DJX2345" s="1452"/>
      <c r="DJY2345" s="1452"/>
      <c r="DJZ2345" s="1452"/>
      <c r="DKA2345" s="1452"/>
      <c r="DKB2345" s="1452"/>
      <c r="DKC2345" s="1452"/>
      <c r="DKD2345" s="1452"/>
      <c r="DKE2345" s="1452"/>
      <c r="DKF2345" s="1452"/>
      <c r="DKG2345" s="1452"/>
      <c r="DKH2345" s="1452"/>
      <c r="DKI2345" s="1452"/>
      <c r="DKJ2345" s="1452"/>
      <c r="DKK2345" s="1452"/>
      <c r="DKL2345" s="1452"/>
      <c r="DKM2345" s="1452"/>
      <c r="DKN2345" s="1452"/>
      <c r="DKO2345" s="1452"/>
      <c r="DKP2345" s="1452"/>
      <c r="DKQ2345" s="1452"/>
      <c r="DKR2345" s="1452"/>
      <c r="DKS2345" s="1452"/>
      <c r="DKT2345" s="1452"/>
      <c r="DKU2345" s="1452"/>
      <c r="DKV2345" s="1452"/>
      <c r="DKW2345" s="1452"/>
      <c r="DKX2345" s="1452"/>
      <c r="DKY2345" s="1452"/>
      <c r="DKZ2345" s="1452"/>
      <c r="DLA2345" s="1452"/>
      <c r="DLB2345" s="1452"/>
      <c r="DLC2345" s="1452"/>
      <c r="DLD2345" s="1452"/>
      <c r="DLE2345" s="1452"/>
      <c r="DLF2345" s="1452"/>
      <c r="DLG2345" s="1452"/>
      <c r="DLH2345" s="1452"/>
      <c r="DLI2345" s="1452"/>
      <c r="DLJ2345" s="1452"/>
      <c r="DLK2345" s="1452"/>
      <c r="DLL2345" s="1452"/>
      <c r="DLM2345" s="1452"/>
      <c r="DLN2345" s="1452"/>
      <c r="DLO2345" s="1452"/>
      <c r="DLP2345" s="1452"/>
      <c r="DLQ2345" s="1452"/>
      <c r="DLR2345" s="1452"/>
      <c r="DLS2345" s="1452"/>
      <c r="DLT2345" s="1452"/>
      <c r="DLU2345" s="1452"/>
      <c r="DLV2345" s="1452"/>
      <c r="DLW2345" s="1452"/>
      <c r="DLX2345" s="1452"/>
      <c r="DLY2345" s="1452"/>
      <c r="DLZ2345" s="1452"/>
      <c r="DMA2345" s="1452"/>
      <c r="DMB2345" s="1452"/>
      <c r="DMC2345" s="1452"/>
      <c r="DMD2345" s="1452"/>
      <c r="DME2345" s="1452"/>
      <c r="DMF2345" s="1452"/>
      <c r="DMG2345" s="1452"/>
      <c r="DMH2345" s="1452"/>
      <c r="DMI2345" s="1452"/>
      <c r="DMJ2345" s="1452"/>
      <c r="DMK2345" s="1452"/>
      <c r="DML2345" s="1452"/>
      <c r="DMM2345" s="1452"/>
      <c r="DMN2345" s="1452"/>
      <c r="DMO2345" s="1452"/>
      <c r="DMP2345" s="1452"/>
      <c r="DMQ2345" s="1452"/>
      <c r="DMR2345" s="1452"/>
      <c r="DMS2345" s="1452"/>
      <c r="DMT2345" s="1452"/>
      <c r="DMU2345" s="1452"/>
      <c r="DMV2345" s="1452"/>
      <c r="DMW2345" s="1452"/>
      <c r="DMX2345" s="1452"/>
      <c r="DMY2345" s="1452"/>
      <c r="DMZ2345" s="1452"/>
      <c r="DNA2345" s="1452"/>
      <c r="DNB2345" s="1452"/>
      <c r="DNC2345" s="1452"/>
      <c r="DND2345" s="1452"/>
      <c r="DNE2345" s="1452"/>
      <c r="DNF2345" s="1452"/>
      <c r="DNG2345" s="1452"/>
      <c r="DNH2345" s="1452"/>
      <c r="DNI2345" s="1452"/>
      <c r="DNJ2345" s="1452"/>
      <c r="DNK2345" s="1452"/>
      <c r="DNL2345" s="1452"/>
      <c r="DNM2345" s="1452"/>
      <c r="DNN2345" s="1452"/>
      <c r="DNO2345" s="1452"/>
      <c r="DNP2345" s="1452"/>
      <c r="DNQ2345" s="1452"/>
      <c r="DNR2345" s="1452"/>
      <c r="DNS2345" s="1452"/>
      <c r="DNT2345" s="1452"/>
      <c r="DNU2345" s="1452"/>
      <c r="DNV2345" s="1452"/>
      <c r="DNW2345" s="1452"/>
      <c r="DNX2345" s="1452"/>
      <c r="DNY2345" s="1452"/>
      <c r="DNZ2345" s="1452"/>
      <c r="DOA2345" s="1452"/>
      <c r="DOB2345" s="1452"/>
      <c r="DOC2345" s="1452"/>
      <c r="DOD2345" s="1452"/>
      <c r="DOE2345" s="1452"/>
      <c r="DOF2345" s="1452"/>
      <c r="DOG2345" s="1452"/>
      <c r="DOH2345" s="1452"/>
      <c r="DOI2345" s="1452"/>
      <c r="DOJ2345" s="1452"/>
      <c r="DOK2345" s="1452"/>
      <c r="DOL2345" s="1452"/>
      <c r="DOM2345" s="1452"/>
      <c r="DON2345" s="1452"/>
      <c r="DOO2345" s="1452"/>
      <c r="DOP2345" s="1452"/>
      <c r="DOQ2345" s="1452"/>
      <c r="DOR2345" s="1452"/>
      <c r="DOS2345" s="1452"/>
      <c r="DOT2345" s="1452"/>
      <c r="DOU2345" s="1452"/>
      <c r="DOV2345" s="1452"/>
      <c r="DOW2345" s="1452"/>
      <c r="DOX2345" s="1452"/>
      <c r="DOY2345" s="1452"/>
      <c r="DOZ2345" s="1452"/>
      <c r="DPA2345" s="1452"/>
      <c r="DPB2345" s="1452"/>
      <c r="DPC2345" s="1452"/>
      <c r="DPD2345" s="1452"/>
      <c r="DPE2345" s="1452"/>
      <c r="DPF2345" s="1452"/>
      <c r="DPG2345" s="1452"/>
      <c r="DPH2345" s="1452"/>
      <c r="DPI2345" s="1452"/>
      <c r="DPJ2345" s="1452"/>
      <c r="DPK2345" s="1452"/>
      <c r="DPL2345" s="1452"/>
      <c r="DPM2345" s="1452"/>
      <c r="DPN2345" s="1452"/>
      <c r="DPO2345" s="1452"/>
      <c r="DPP2345" s="1452"/>
      <c r="DPQ2345" s="1452"/>
      <c r="DPR2345" s="1452"/>
      <c r="DPS2345" s="1452"/>
      <c r="DPT2345" s="1452"/>
      <c r="DPU2345" s="1452"/>
      <c r="DPV2345" s="1452"/>
      <c r="DPW2345" s="1452"/>
      <c r="DPX2345" s="1452"/>
      <c r="DPY2345" s="1452"/>
      <c r="DPZ2345" s="1452"/>
      <c r="DQA2345" s="1452"/>
      <c r="DQB2345" s="1452"/>
      <c r="DQC2345" s="1452"/>
      <c r="DQD2345" s="1452"/>
      <c r="DQE2345" s="1452"/>
      <c r="DQF2345" s="1452"/>
      <c r="DQG2345" s="1452"/>
      <c r="DQH2345" s="1452"/>
      <c r="DQI2345" s="1452"/>
      <c r="DQJ2345" s="1452"/>
      <c r="DQK2345" s="1452"/>
      <c r="DQL2345" s="1452"/>
      <c r="DQM2345" s="1452"/>
      <c r="DQN2345" s="1452"/>
      <c r="DQO2345" s="1452"/>
      <c r="DQP2345" s="1452"/>
      <c r="DQQ2345" s="1452"/>
      <c r="DQR2345" s="1452"/>
      <c r="DQS2345" s="1452"/>
      <c r="DQT2345" s="1452"/>
      <c r="DQU2345" s="1452"/>
      <c r="DQV2345" s="1452"/>
      <c r="DQW2345" s="1452"/>
      <c r="DQX2345" s="1452"/>
      <c r="DQY2345" s="1452"/>
      <c r="DQZ2345" s="1452"/>
      <c r="DRA2345" s="1452"/>
      <c r="DRB2345" s="1452"/>
      <c r="DRC2345" s="1452"/>
      <c r="DRD2345" s="1452"/>
      <c r="DRE2345" s="1452"/>
      <c r="DRF2345" s="1452"/>
      <c r="DRG2345" s="1452"/>
      <c r="DRH2345" s="1452"/>
      <c r="DRI2345" s="1452"/>
      <c r="DRJ2345" s="1452"/>
      <c r="DRK2345" s="1452"/>
      <c r="DRL2345" s="1452"/>
      <c r="DRM2345" s="1452"/>
      <c r="DRN2345" s="1452"/>
      <c r="DRO2345" s="1452"/>
      <c r="DRP2345" s="1452"/>
      <c r="DRQ2345" s="1452"/>
      <c r="DRR2345" s="1452"/>
      <c r="DRS2345" s="1452"/>
      <c r="DRT2345" s="1452"/>
      <c r="DRU2345" s="1452"/>
      <c r="DRV2345" s="1452"/>
      <c r="DRW2345" s="1452"/>
      <c r="DRX2345" s="1452"/>
      <c r="DRY2345" s="1452"/>
      <c r="DRZ2345" s="1452"/>
      <c r="DSA2345" s="1452"/>
      <c r="DSB2345" s="1452"/>
      <c r="DSC2345" s="1452"/>
      <c r="DSD2345" s="1452"/>
      <c r="DSE2345" s="1452"/>
      <c r="DSF2345" s="1452"/>
      <c r="DSG2345" s="1452"/>
      <c r="DSH2345" s="1452"/>
      <c r="DSI2345" s="1452"/>
      <c r="DSJ2345" s="1452"/>
      <c r="DSK2345" s="1452"/>
      <c r="DSL2345" s="1452"/>
      <c r="DSM2345" s="1452"/>
      <c r="DSN2345" s="1452"/>
      <c r="DSO2345" s="1452"/>
      <c r="DSP2345" s="1452"/>
      <c r="DSQ2345" s="1452"/>
      <c r="DSR2345" s="1452"/>
      <c r="DSS2345" s="1452"/>
      <c r="DST2345" s="1452"/>
      <c r="DSU2345" s="1452"/>
      <c r="DSV2345" s="1452"/>
      <c r="DSW2345" s="1452"/>
      <c r="DSX2345" s="1452"/>
      <c r="DSY2345" s="1452"/>
      <c r="DSZ2345" s="1452"/>
      <c r="DTA2345" s="1452"/>
      <c r="DTB2345" s="1452"/>
      <c r="DTC2345" s="1452"/>
      <c r="DTD2345" s="1452"/>
      <c r="DTE2345" s="1452"/>
      <c r="DTF2345" s="1452"/>
      <c r="DTG2345" s="1452"/>
      <c r="DTH2345" s="1452"/>
      <c r="DTI2345" s="1452"/>
      <c r="DTJ2345" s="1452"/>
      <c r="DTK2345" s="1452"/>
      <c r="DTL2345" s="1452"/>
      <c r="DTM2345" s="1452"/>
      <c r="DTN2345" s="1452"/>
      <c r="DTO2345" s="1452"/>
      <c r="DTP2345" s="1452"/>
      <c r="DTQ2345" s="1452"/>
      <c r="DTR2345" s="1452"/>
      <c r="DTS2345" s="1452"/>
      <c r="DTT2345" s="1452"/>
      <c r="DTU2345" s="1452"/>
      <c r="DTV2345" s="1452"/>
      <c r="DTW2345" s="1452"/>
      <c r="DTX2345" s="1452"/>
      <c r="DTY2345" s="1452"/>
      <c r="DTZ2345" s="1452"/>
      <c r="DUA2345" s="1452"/>
      <c r="DUB2345" s="1452"/>
      <c r="DUC2345" s="1452"/>
      <c r="DUD2345" s="1452"/>
      <c r="DUE2345" s="1452"/>
      <c r="DUF2345" s="1452"/>
      <c r="DUG2345" s="1452"/>
      <c r="DUH2345" s="1452"/>
      <c r="DUI2345" s="1452"/>
      <c r="DUJ2345" s="1452"/>
      <c r="DUK2345" s="1452"/>
      <c r="DUL2345" s="1452"/>
      <c r="DUM2345" s="1452"/>
      <c r="DUN2345" s="1452"/>
      <c r="DUO2345" s="1452"/>
      <c r="DUP2345" s="1452"/>
      <c r="DUQ2345" s="1452"/>
      <c r="DUR2345" s="1452"/>
      <c r="DUS2345" s="1452"/>
      <c r="DUT2345" s="1452"/>
      <c r="DUU2345" s="1452"/>
      <c r="DUV2345" s="1452"/>
      <c r="DUW2345" s="1452"/>
      <c r="DUX2345" s="1452"/>
      <c r="DUY2345" s="1452"/>
      <c r="DUZ2345" s="1452"/>
      <c r="DVA2345" s="1452"/>
      <c r="DVB2345" s="1452"/>
      <c r="DVC2345" s="1452"/>
      <c r="DVD2345" s="1452"/>
      <c r="DVE2345" s="1452"/>
      <c r="DVF2345" s="1452"/>
      <c r="DVG2345" s="1452"/>
      <c r="DVH2345" s="1452"/>
      <c r="DVI2345" s="1452"/>
      <c r="DVJ2345" s="1452"/>
      <c r="DVK2345" s="1452"/>
      <c r="DVL2345" s="1452"/>
      <c r="DVM2345" s="1452"/>
      <c r="DVN2345" s="1452"/>
      <c r="DVO2345" s="1452"/>
      <c r="DVP2345" s="1452"/>
      <c r="DVQ2345" s="1452"/>
      <c r="DVR2345" s="1452"/>
      <c r="DVS2345" s="1452"/>
      <c r="DVT2345" s="1452"/>
      <c r="DVU2345" s="1452"/>
      <c r="DVV2345" s="1452"/>
      <c r="DVW2345" s="1452"/>
      <c r="DVX2345" s="1452"/>
      <c r="DVY2345" s="1452"/>
      <c r="DVZ2345" s="1452"/>
      <c r="DWA2345" s="1452"/>
      <c r="DWB2345" s="1452"/>
      <c r="DWC2345" s="1452"/>
      <c r="DWD2345" s="1452"/>
      <c r="DWE2345" s="1452"/>
      <c r="DWF2345" s="1452"/>
      <c r="DWG2345" s="1452"/>
      <c r="DWH2345" s="1452"/>
      <c r="DWI2345" s="1452"/>
      <c r="DWJ2345" s="1452"/>
      <c r="DWK2345" s="1452"/>
      <c r="DWL2345" s="1452"/>
      <c r="DWM2345" s="1452"/>
      <c r="DWN2345" s="1452"/>
      <c r="DWO2345" s="1452"/>
      <c r="DWP2345" s="1452"/>
      <c r="DWQ2345" s="1452"/>
      <c r="DWR2345" s="1452"/>
      <c r="DWS2345" s="1452"/>
      <c r="DWT2345" s="1452"/>
      <c r="DWU2345" s="1452"/>
      <c r="DWV2345" s="1452"/>
      <c r="DWW2345" s="1452"/>
      <c r="DWX2345" s="1452"/>
      <c r="DWY2345" s="1452"/>
      <c r="DWZ2345" s="1452"/>
      <c r="DXA2345" s="1452"/>
      <c r="DXB2345" s="1452"/>
      <c r="DXC2345" s="1452"/>
      <c r="DXD2345" s="1452"/>
      <c r="DXE2345" s="1452"/>
      <c r="DXF2345" s="1452"/>
      <c r="DXG2345" s="1452"/>
      <c r="DXH2345" s="1452"/>
      <c r="DXI2345" s="1452"/>
      <c r="DXJ2345" s="1452"/>
      <c r="DXK2345" s="1452"/>
      <c r="DXL2345" s="1452"/>
      <c r="DXM2345" s="1452"/>
      <c r="DXN2345" s="1452"/>
      <c r="DXO2345" s="1452"/>
      <c r="DXP2345" s="1452"/>
      <c r="DXQ2345" s="1452"/>
      <c r="DXR2345" s="1452"/>
      <c r="DXS2345" s="1452"/>
      <c r="DXT2345" s="1452"/>
      <c r="DXU2345" s="1452"/>
      <c r="DXV2345" s="1452"/>
      <c r="DXW2345" s="1452"/>
      <c r="DXX2345" s="1452"/>
      <c r="DXY2345" s="1452"/>
      <c r="DXZ2345" s="1452"/>
      <c r="DYA2345" s="1452"/>
      <c r="DYB2345" s="1452"/>
      <c r="DYC2345" s="1452"/>
      <c r="DYD2345" s="1452"/>
      <c r="DYE2345" s="1452"/>
      <c r="DYF2345" s="1452"/>
      <c r="DYG2345" s="1452"/>
      <c r="DYH2345" s="1452"/>
      <c r="DYI2345" s="1452"/>
      <c r="DYJ2345" s="1452"/>
      <c r="DYK2345" s="1452"/>
      <c r="DYL2345" s="1452"/>
      <c r="DYM2345" s="1452"/>
      <c r="DYN2345" s="1452"/>
      <c r="DYO2345" s="1452"/>
      <c r="DYP2345" s="1452"/>
      <c r="DYQ2345" s="1452"/>
      <c r="DYR2345" s="1452"/>
      <c r="DYS2345" s="1452"/>
      <c r="DYT2345" s="1452"/>
      <c r="DYU2345" s="1452"/>
      <c r="DYV2345" s="1452"/>
      <c r="DYW2345" s="1452"/>
      <c r="DYX2345" s="1452"/>
      <c r="DYY2345" s="1452"/>
      <c r="DYZ2345" s="1452"/>
      <c r="DZA2345" s="1452"/>
      <c r="DZB2345" s="1452"/>
      <c r="DZC2345" s="1452"/>
      <c r="DZD2345" s="1452"/>
      <c r="DZE2345" s="1452"/>
      <c r="DZF2345" s="1452"/>
      <c r="DZG2345" s="1452"/>
      <c r="DZH2345" s="1452"/>
      <c r="DZI2345" s="1452"/>
      <c r="DZJ2345" s="1452"/>
      <c r="DZK2345" s="1452"/>
      <c r="DZL2345" s="1452"/>
      <c r="DZM2345" s="1452"/>
      <c r="DZN2345" s="1452"/>
      <c r="DZO2345" s="1452"/>
      <c r="DZP2345" s="1452"/>
      <c r="DZQ2345" s="1452"/>
      <c r="DZR2345" s="1452"/>
      <c r="DZS2345" s="1452"/>
      <c r="DZT2345" s="1452"/>
      <c r="DZU2345" s="1452"/>
      <c r="DZV2345" s="1452"/>
      <c r="DZW2345" s="1452"/>
      <c r="DZX2345" s="1452"/>
      <c r="DZY2345" s="1452"/>
      <c r="DZZ2345" s="1452"/>
      <c r="EAA2345" s="1452"/>
      <c r="EAB2345" s="1452"/>
      <c r="EAC2345" s="1452"/>
      <c r="EAD2345" s="1452"/>
      <c r="EAE2345" s="1452"/>
      <c r="EAF2345" s="1452"/>
      <c r="EAG2345" s="1452"/>
      <c r="EAH2345" s="1452"/>
      <c r="EAI2345" s="1452"/>
      <c r="EAJ2345" s="1452"/>
      <c r="EAK2345" s="1452"/>
      <c r="EAL2345" s="1452"/>
      <c r="EAM2345" s="1452"/>
      <c r="EAN2345" s="1452"/>
      <c r="EAO2345" s="1452"/>
      <c r="EAP2345" s="1452"/>
      <c r="EAQ2345" s="1452"/>
      <c r="EAR2345" s="1452"/>
      <c r="EAS2345" s="1452"/>
      <c r="EAT2345" s="1452"/>
      <c r="EAU2345" s="1452"/>
      <c r="EAV2345" s="1452"/>
      <c r="EAW2345" s="1452"/>
      <c r="EAX2345" s="1452"/>
      <c r="EAY2345" s="1452"/>
      <c r="EAZ2345" s="1452"/>
      <c r="EBA2345" s="1452"/>
      <c r="EBB2345" s="1452"/>
      <c r="EBC2345" s="1452"/>
      <c r="EBD2345" s="1452"/>
      <c r="EBE2345" s="1452"/>
      <c r="EBF2345" s="1452"/>
      <c r="EBG2345" s="1452"/>
      <c r="EBH2345" s="1452"/>
      <c r="EBI2345" s="1452"/>
      <c r="EBJ2345" s="1452"/>
      <c r="EBK2345" s="1452"/>
      <c r="EBL2345" s="1452"/>
      <c r="EBM2345" s="1452"/>
      <c r="EBN2345" s="1452"/>
      <c r="EBO2345" s="1452"/>
      <c r="EBP2345" s="1452"/>
      <c r="EBQ2345" s="1452"/>
      <c r="EBR2345" s="1452"/>
      <c r="EBS2345" s="1452"/>
      <c r="EBT2345" s="1452"/>
      <c r="EBU2345" s="1452"/>
      <c r="EBV2345" s="1452"/>
      <c r="EBW2345" s="1452"/>
      <c r="EBX2345" s="1452"/>
      <c r="EBY2345" s="1452"/>
      <c r="EBZ2345" s="1452"/>
      <c r="ECA2345" s="1452"/>
      <c r="ECB2345" s="1452"/>
      <c r="ECC2345" s="1452"/>
      <c r="ECD2345" s="1452"/>
      <c r="ECE2345" s="1452"/>
      <c r="ECF2345" s="1452"/>
      <c r="ECG2345" s="1452"/>
      <c r="ECH2345" s="1452"/>
      <c r="ECI2345" s="1452"/>
      <c r="ECJ2345" s="1452"/>
      <c r="ECK2345" s="1452"/>
      <c r="ECL2345" s="1452"/>
      <c r="ECM2345" s="1452"/>
      <c r="ECN2345" s="1452"/>
      <c r="ECO2345" s="1452"/>
      <c r="ECP2345" s="1452"/>
      <c r="ECQ2345" s="1452"/>
      <c r="ECR2345" s="1452"/>
      <c r="ECS2345" s="1452"/>
      <c r="ECT2345" s="1452"/>
      <c r="ECU2345" s="1452"/>
      <c r="ECV2345" s="1452"/>
      <c r="ECW2345" s="1452"/>
      <c r="ECX2345" s="1452"/>
      <c r="ECY2345" s="1452"/>
      <c r="ECZ2345" s="1452"/>
      <c r="EDA2345" s="1452"/>
      <c r="EDB2345" s="1452"/>
      <c r="EDC2345" s="1452"/>
      <c r="EDD2345" s="1452"/>
      <c r="EDE2345" s="1452"/>
      <c r="EDF2345" s="1452"/>
      <c r="EDG2345" s="1452"/>
      <c r="EDH2345" s="1452"/>
      <c r="EDI2345" s="1452"/>
      <c r="EDJ2345" s="1452"/>
      <c r="EDK2345" s="1452"/>
      <c r="EDL2345" s="1452"/>
      <c r="EDM2345" s="1452"/>
      <c r="EDN2345" s="1452"/>
      <c r="EDO2345" s="1452"/>
      <c r="EDP2345" s="1452"/>
      <c r="EDQ2345" s="1452"/>
      <c r="EDR2345" s="1452"/>
      <c r="EDS2345" s="1452"/>
      <c r="EDT2345" s="1452"/>
      <c r="EDU2345" s="1452"/>
      <c r="EDV2345" s="1452"/>
      <c r="EDW2345" s="1452"/>
      <c r="EDX2345" s="1452"/>
      <c r="EDY2345" s="1452"/>
      <c r="EDZ2345" s="1452"/>
      <c r="EEA2345" s="1452"/>
      <c r="EEB2345" s="1452"/>
      <c r="EEC2345" s="1452"/>
      <c r="EED2345" s="1452"/>
      <c r="EEE2345" s="1452"/>
      <c r="EEF2345" s="1452"/>
      <c r="EEG2345" s="1452"/>
      <c r="EEH2345" s="1452"/>
      <c r="EEI2345" s="1452"/>
      <c r="EEJ2345" s="1452"/>
      <c r="EEK2345" s="1452"/>
      <c r="EEL2345" s="1452"/>
      <c r="EEM2345" s="1452"/>
      <c r="EEN2345" s="1452"/>
      <c r="EEO2345" s="1452"/>
      <c r="EEP2345" s="1452"/>
      <c r="EEQ2345" s="1452"/>
      <c r="EER2345" s="1452"/>
      <c r="EES2345" s="1452"/>
      <c r="EET2345" s="1452"/>
      <c r="EEU2345" s="1452"/>
      <c r="EEV2345" s="1452"/>
      <c r="EEW2345" s="1452"/>
      <c r="EEX2345" s="1452"/>
      <c r="EEY2345" s="1452"/>
      <c r="EEZ2345" s="1452"/>
      <c r="EFA2345" s="1452"/>
      <c r="EFB2345" s="1452"/>
      <c r="EFC2345" s="1452"/>
      <c r="EFD2345" s="1452"/>
      <c r="EFE2345" s="1452"/>
      <c r="EFF2345" s="1452"/>
      <c r="EFG2345" s="1452"/>
      <c r="EFH2345" s="1452"/>
      <c r="EFI2345" s="1452"/>
      <c r="EFJ2345" s="1452"/>
      <c r="EFK2345" s="1452"/>
      <c r="EFL2345" s="1452"/>
      <c r="EFM2345" s="1452"/>
      <c r="EFN2345" s="1452"/>
      <c r="EFO2345" s="1452"/>
      <c r="EFP2345" s="1452"/>
      <c r="EFQ2345" s="1452"/>
      <c r="EFR2345" s="1452"/>
      <c r="EFS2345" s="1452"/>
      <c r="EFT2345" s="1452"/>
      <c r="EFU2345" s="1452"/>
      <c r="EFV2345" s="1452"/>
      <c r="EFW2345" s="1452"/>
      <c r="EFX2345" s="1452"/>
      <c r="EFY2345" s="1452"/>
      <c r="EFZ2345" s="1452"/>
      <c r="EGA2345" s="1452"/>
      <c r="EGB2345" s="1452"/>
      <c r="EGC2345" s="1452"/>
      <c r="EGD2345" s="1452"/>
      <c r="EGE2345" s="1452"/>
      <c r="EGF2345" s="1452"/>
      <c r="EGG2345" s="1452"/>
      <c r="EGH2345" s="1452"/>
      <c r="EGI2345" s="1452"/>
      <c r="EGJ2345" s="1452"/>
      <c r="EGK2345" s="1452"/>
      <c r="EGL2345" s="1452"/>
      <c r="EGM2345" s="1452"/>
      <c r="EGN2345" s="1452"/>
      <c r="EGO2345" s="1452"/>
      <c r="EGP2345" s="1452"/>
      <c r="EGQ2345" s="1452"/>
      <c r="EGR2345" s="1452"/>
      <c r="EGS2345" s="1452"/>
      <c r="EGT2345" s="1452"/>
      <c r="EGU2345" s="1452"/>
      <c r="EGV2345" s="1452"/>
      <c r="EGW2345" s="1452"/>
      <c r="EGX2345" s="1452"/>
      <c r="EGY2345" s="1452"/>
      <c r="EGZ2345" s="1452"/>
      <c r="EHA2345" s="1452"/>
      <c r="EHB2345" s="1452"/>
      <c r="EHC2345" s="1452"/>
      <c r="EHD2345" s="1452"/>
      <c r="EHE2345" s="1452"/>
      <c r="EHF2345" s="1452"/>
      <c r="EHG2345" s="1452"/>
      <c r="EHH2345" s="1452"/>
      <c r="EHI2345" s="1452"/>
      <c r="EHJ2345" s="1452"/>
      <c r="EHK2345" s="1452"/>
      <c r="EHL2345" s="1452"/>
      <c r="EHM2345" s="1452"/>
      <c r="EHN2345" s="1452"/>
      <c r="EHO2345" s="1452"/>
      <c r="EHP2345" s="1452"/>
      <c r="EHQ2345" s="1452"/>
      <c r="EHR2345" s="1452"/>
      <c r="EHS2345" s="1452"/>
      <c r="EHT2345" s="1452"/>
      <c r="EHU2345" s="1452"/>
      <c r="EHV2345" s="1452"/>
      <c r="EHW2345" s="1452"/>
      <c r="EHX2345" s="1452"/>
      <c r="EHY2345" s="1452"/>
      <c r="EHZ2345" s="1452"/>
      <c r="EIA2345" s="1452"/>
      <c r="EIB2345" s="1452"/>
      <c r="EIC2345" s="1452"/>
      <c r="EID2345" s="1452"/>
      <c r="EIE2345" s="1452"/>
      <c r="EIF2345" s="1452"/>
      <c r="EIG2345" s="1452"/>
      <c r="EIH2345" s="1452"/>
      <c r="EII2345" s="1452"/>
      <c r="EIJ2345" s="1452"/>
      <c r="EIK2345" s="1452"/>
      <c r="EIL2345" s="1452"/>
      <c r="EIM2345" s="1452"/>
      <c r="EIN2345" s="1452"/>
      <c r="EIO2345" s="1452"/>
      <c r="EIP2345" s="1452"/>
      <c r="EIQ2345" s="1452"/>
      <c r="EIR2345" s="1452"/>
      <c r="EIS2345" s="1452"/>
      <c r="EIT2345" s="1452"/>
      <c r="EIU2345" s="1452"/>
      <c r="EIV2345" s="1452"/>
      <c r="EIW2345" s="1452"/>
      <c r="EIX2345" s="1452"/>
      <c r="EIY2345" s="1452"/>
      <c r="EIZ2345" s="1452"/>
      <c r="EJA2345" s="1452"/>
      <c r="EJB2345" s="1452"/>
      <c r="EJC2345" s="1452"/>
      <c r="EJD2345" s="1452"/>
      <c r="EJE2345" s="1452"/>
      <c r="EJF2345" s="1452"/>
      <c r="EJG2345" s="1452"/>
      <c r="EJH2345" s="1452"/>
      <c r="EJI2345" s="1452"/>
      <c r="EJJ2345" s="1452"/>
      <c r="EJK2345" s="1452"/>
      <c r="EJL2345" s="1452"/>
      <c r="EJM2345" s="1452"/>
      <c r="EJN2345" s="1452"/>
      <c r="EJO2345" s="1452"/>
      <c r="EJP2345" s="1452"/>
      <c r="EJQ2345" s="1452"/>
      <c r="EJR2345" s="1452"/>
      <c r="EJS2345" s="1452"/>
      <c r="EJT2345" s="1452"/>
      <c r="EJU2345" s="1452"/>
      <c r="EJV2345" s="1452"/>
      <c r="EJW2345" s="1452"/>
      <c r="EJX2345" s="1452"/>
      <c r="EJY2345" s="1452"/>
      <c r="EJZ2345" s="1452"/>
      <c r="EKA2345" s="1452"/>
      <c r="EKB2345" s="1452"/>
      <c r="EKC2345" s="1452"/>
      <c r="EKD2345" s="1452"/>
      <c r="EKE2345" s="1452"/>
      <c r="EKF2345" s="1452"/>
      <c r="EKG2345" s="1452"/>
      <c r="EKH2345" s="1452"/>
      <c r="EKI2345" s="1452"/>
      <c r="EKJ2345" s="1452"/>
      <c r="EKK2345" s="1452"/>
      <c r="EKL2345" s="1452"/>
      <c r="EKM2345" s="1452"/>
      <c r="EKN2345" s="1452"/>
      <c r="EKO2345" s="1452"/>
      <c r="EKP2345" s="1452"/>
      <c r="EKQ2345" s="1452"/>
      <c r="EKR2345" s="1452"/>
      <c r="EKS2345" s="1452"/>
      <c r="EKT2345" s="1452"/>
      <c r="EKU2345" s="1452"/>
      <c r="EKV2345" s="1452"/>
      <c r="EKW2345" s="1452"/>
      <c r="EKX2345" s="1452"/>
      <c r="EKY2345" s="1452"/>
      <c r="EKZ2345" s="1452"/>
      <c r="ELA2345" s="1452"/>
      <c r="ELB2345" s="1452"/>
      <c r="ELC2345" s="1452"/>
      <c r="ELD2345" s="1452"/>
      <c r="ELE2345" s="1452"/>
      <c r="ELF2345" s="1452"/>
      <c r="ELG2345" s="1452"/>
      <c r="ELH2345" s="1452"/>
      <c r="ELI2345" s="1452"/>
      <c r="ELJ2345" s="1452"/>
      <c r="ELK2345" s="1452"/>
      <c r="ELL2345" s="1452"/>
      <c r="ELM2345" s="1452"/>
      <c r="ELN2345" s="1452"/>
      <c r="ELO2345" s="1452"/>
      <c r="ELP2345" s="1452"/>
      <c r="ELQ2345" s="1452"/>
      <c r="ELR2345" s="1452"/>
      <c r="ELS2345" s="1452"/>
      <c r="ELT2345" s="1452"/>
      <c r="ELU2345" s="1452"/>
      <c r="ELV2345" s="1452"/>
      <c r="ELW2345" s="1452"/>
      <c r="ELX2345" s="1452"/>
      <c r="ELY2345" s="1452"/>
      <c r="ELZ2345" s="1452"/>
      <c r="EMA2345" s="1452"/>
      <c r="EMB2345" s="1452"/>
      <c r="EMC2345" s="1452"/>
      <c r="EMD2345" s="1452"/>
      <c r="EME2345" s="1452"/>
      <c r="EMF2345" s="1452"/>
      <c r="EMG2345" s="1452"/>
      <c r="EMH2345" s="1452"/>
      <c r="EMI2345" s="1452"/>
      <c r="EMJ2345" s="1452"/>
      <c r="EMK2345" s="1452"/>
      <c r="EML2345" s="1452"/>
      <c r="EMM2345" s="1452"/>
      <c r="EMN2345" s="1452"/>
      <c r="EMO2345" s="1452"/>
      <c r="EMP2345" s="1452"/>
      <c r="EMQ2345" s="1452"/>
      <c r="EMR2345" s="1452"/>
      <c r="EMS2345" s="1452"/>
      <c r="EMT2345" s="1452"/>
      <c r="EMU2345" s="1452"/>
      <c r="EMV2345" s="1452"/>
      <c r="EMW2345" s="1452"/>
      <c r="EMX2345" s="1452"/>
      <c r="EMY2345" s="1452"/>
      <c r="EMZ2345" s="1452"/>
      <c r="ENA2345" s="1452"/>
      <c r="ENB2345" s="1452"/>
      <c r="ENC2345" s="1452"/>
      <c r="END2345" s="1452"/>
      <c r="ENE2345" s="1452"/>
      <c r="ENF2345" s="1452"/>
      <c r="ENG2345" s="1452"/>
      <c r="ENH2345" s="1452"/>
      <c r="ENI2345" s="1452"/>
      <c r="ENJ2345" s="1452"/>
      <c r="ENK2345" s="1452"/>
      <c r="ENL2345" s="1452"/>
      <c r="ENM2345" s="1452"/>
      <c r="ENN2345" s="1452"/>
      <c r="ENO2345" s="1452"/>
      <c r="ENP2345" s="1452"/>
      <c r="ENQ2345" s="1452"/>
      <c r="ENR2345" s="1452"/>
      <c r="ENS2345" s="1452"/>
      <c r="ENT2345" s="1452"/>
      <c r="ENU2345" s="1452"/>
      <c r="ENV2345" s="1452"/>
      <c r="ENW2345" s="1452"/>
      <c r="ENX2345" s="1452"/>
      <c r="ENY2345" s="1452"/>
      <c r="ENZ2345" s="1452"/>
      <c r="EOA2345" s="1452"/>
      <c r="EOB2345" s="1452"/>
      <c r="EOC2345" s="1452"/>
      <c r="EOD2345" s="1452"/>
      <c r="EOE2345" s="1452"/>
      <c r="EOF2345" s="1452"/>
      <c r="EOG2345" s="1452"/>
      <c r="EOH2345" s="1452"/>
      <c r="EOI2345" s="1452"/>
      <c r="EOJ2345" s="1452"/>
      <c r="EOK2345" s="1452"/>
      <c r="EOL2345" s="1452"/>
      <c r="EOM2345" s="1452"/>
      <c r="EON2345" s="1452"/>
      <c r="EOO2345" s="1452"/>
      <c r="EOP2345" s="1452"/>
      <c r="EOQ2345" s="1452"/>
      <c r="EOR2345" s="1452"/>
      <c r="EOS2345" s="1452"/>
      <c r="EOT2345" s="1452"/>
      <c r="EOU2345" s="1452"/>
      <c r="EOV2345" s="1452"/>
      <c r="EOW2345" s="1452"/>
      <c r="EOX2345" s="1452"/>
      <c r="EOY2345" s="1452"/>
      <c r="EOZ2345" s="1452"/>
      <c r="EPA2345" s="1452"/>
      <c r="EPB2345" s="1452"/>
      <c r="EPC2345" s="1452"/>
      <c r="EPD2345" s="1452"/>
      <c r="EPE2345" s="1452"/>
      <c r="EPF2345" s="1452"/>
      <c r="EPG2345" s="1452"/>
      <c r="EPH2345" s="1452"/>
      <c r="EPI2345" s="1452"/>
      <c r="EPJ2345" s="1452"/>
      <c r="EPK2345" s="1452"/>
      <c r="EPL2345" s="1452"/>
      <c r="EPM2345" s="1452"/>
      <c r="EPN2345" s="1452"/>
      <c r="EPO2345" s="1452"/>
      <c r="EPP2345" s="1452"/>
      <c r="EPQ2345" s="1452"/>
      <c r="EPR2345" s="1452"/>
      <c r="EPS2345" s="1452"/>
      <c r="EPT2345" s="1452"/>
      <c r="EPU2345" s="1452"/>
      <c r="EPV2345" s="1452"/>
      <c r="EPW2345" s="1452"/>
      <c r="EPX2345" s="1452"/>
      <c r="EPY2345" s="1452"/>
      <c r="EPZ2345" s="1452"/>
      <c r="EQA2345" s="1452"/>
      <c r="EQB2345" s="1452"/>
      <c r="EQC2345" s="1452"/>
      <c r="EQD2345" s="1452"/>
      <c r="EQE2345" s="1452"/>
      <c r="EQF2345" s="1452"/>
      <c r="EQG2345" s="1452"/>
      <c r="EQH2345" s="1452"/>
      <c r="EQI2345" s="1452"/>
      <c r="EQJ2345" s="1452"/>
      <c r="EQK2345" s="1452"/>
      <c r="EQL2345" s="1452"/>
      <c r="EQM2345" s="1452"/>
      <c r="EQN2345" s="1452"/>
      <c r="EQO2345" s="1452"/>
      <c r="EQP2345" s="1452"/>
      <c r="EQQ2345" s="1452"/>
      <c r="EQR2345" s="1452"/>
      <c r="EQS2345" s="1452"/>
      <c r="EQT2345" s="1452"/>
      <c r="EQU2345" s="1452"/>
      <c r="EQV2345" s="1452"/>
      <c r="EQW2345" s="1452"/>
      <c r="EQX2345" s="1452"/>
      <c r="EQY2345" s="1452"/>
      <c r="EQZ2345" s="1452"/>
      <c r="ERA2345" s="1452"/>
      <c r="ERB2345" s="1452"/>
      <c r="ERC2345" s="1452"/>
      <c r="ERD2345" s="1452"/>
      <c r="ERE2345" s="1452"/>
      <c r="ERF2345" s="1452"/>
      <c r="ERG2345" s="1452"/>
      <c r="ERH2345" s="1452"/>
      <c r="ERI2345" s="1452"/>
      <c r="ERJ2345" s="1452"/>
      <c r="ERK2345" s="1452"/>
      <c r="ERL2345" s="1452"/>
      <c r="ERM2345" s="1452"/>
      <c r="ERN2345" s="1452"/>
      <c r="ERO2345" s="1452"/>
      <c r="ERP2345" s="1452"/>
      <c r="ERQ2345" s="1452"/>
      <c r="ERR2345" s="1452"/>
      <c r="ERS2345" s="1452"/>
      <c r="ERT2345" s="1452"/>
      <c r="ERU2345" s="1452"/>
      <c r="ERV2345" s="1452"/>
      <c r="ERW2345" s="1452"/>
      <c r="ERX2345" s="1452"/>
      <c r="ERY2345" s="1452"/>
      <c r="ERZ2345" s="1452"/>
      <c r="ESA2345" s="1452"/>
      <c r="ESB2345" s="1452"/>
      <c r="ESC2345" s="1452"/>
      <c r="ESD2345" s="1452"/>
      <c r="ESE2345" s="1452"/>
      <c r="ESF2345" s="1452"/>
      <c r="ESG2345" s="1452"/>
      <c r="ESH2345" s="1452"/>
      <c r="ESI2345" s="1452"/>
      <c r="ESJ2345" s="1452"/>
      <c r="ESK2345" s="1452"/>
      <c r="ESL2345" s="1452"/>
      <c r="ESM2345" s="1452"/>
      <c r="ESN2345" s="1452"/>
      <c r="ESO2345" s="1452"/>
      <c r="ESP2345" s="1452"/>
      <c r="ESQ2345" s="1452"/>
      <c r="ESR2345" s="1452"/>
      <c r="ESS2345" s="1452"/>
      <c r="EST2345" s="1452"/>
      <c r="ESU2345" s="1452"/>
      <c r="ESV2345" s="1452"/>
      <c r="ESW2345" s="1452"/>
      <c r="ESX2345" s="1452"/>
      <c r="ESY2345" s="1452"/>
      <c r="ESZ2345" s="1452"/>
      <c r="ETA2345" s="1452"/>
      <c r="ETB2345" s="1452"/>
      <c r="ETC2345" s="1452"/>
      <c r="ETD2345" s="1452"/>
      <c r="ETE2345" s="1452"/>
      <c r="ETF2345" s="1452"/>
      <c r="ETG2345" s="1452"/>
      <c r="ETH2345" s="1452"/>
      <c r="ETI2345" s="1452"/>
      <c r="ETJ2345" s="1452"/>
      <c r="ETK2345" s="1452"/>
      <c r="ETL2345" s="1452"/>
      <c r="ETM2345" s="1452"/>
      <c r="ETN2345" s="1452"/>
      <c r="ETO2345" s="1452"/>
      <c r="ETP2345" s="1452"/>
      <c r="ETQ2345" s="1452"/>
      <c r="ETR2345" s="1452"/>
      <c r="ETS2345" s="1452"/>
      <c r="ETT2345" s="1452"/>
      <c r="ETU2345" s="1452"/>
      <c r="ETV2345" s="1452"/>
      <c r="ETW2345" s="1452"/>
      <c r="ETX2345" s="1452"/>
      <c r="ETY2345" s="1452"/>
      <c r="ETZ2345" s="1452"/>
      <c r="EUA2345" s="1452"/>
      <c r="EUB2345" s="1452"/>
      <c r="EUC2345" s="1452"/>
      <c r="EUD2345" s="1452"/>
      <c r="EUE2345" s="1452"/>
      <c r="EUF2345" s="1452"/>
      <c r="EUG2345" s="1452"/>
      <c r="EUH2345" s="1452"/>
      <c r="EUI2345" s="1452"/>
      <c r="EUJ2345" s="1452"/>
      <c r="EUK2345" s="1452"/>
      <c r="EUL2345" s="1452"/>
      <c r="EUM2345" s="1452"/>
      <c r="EUN2345" s="1452"/>
      <c r="EUO2345" s="1452"/>
      <c r="EUP2345" s="1452"/>
      <c r="EUQ2345" s="1452"/>
      <c r="EUR2345" s="1452"/>
      <c r="EUS2345" s="1452"/>
      <c r="EUT2345" s="1452"/>
      <c r="EUU2345" s="1452"/>
      <c r="EUV2345" s="1452"/>
      <c r="EUW2345" s="1452"/>
      <c r="EUX2345" s="1452"/>
      <c r="EUY2345" s="1452"/>
      <c r="EUZ2345" s="1452"/>
      <c r="EVA2345" s="1452"/>
      <c r="EVB2345" s="1452"/>
      <c r="EVC2345" s="1452"/>
      <c r="EVD2345" s="1452"/>
      <c r="EVE2345" s="1452"/>
      <c r="EVF2345" s="1452"/>
      <c r="EVG2345" s="1452"/>
      <c r="EVH2345" s="1452"/>
      <c r="EVI2345" s="1452"/>
      <c r="EVJ2345" s="1452"/>
      <c r="EVK2345" s="1452"/>
      <c r="EVL2345" s="1452"/>
      <c r="EVM2345" s="1452"/>
      <c r="EVN2345" s="1452"/>
      <c r="EVO2345" s="1452"/>
      <c r="EVP2345" s="1452"/>
      <c r="EVQ2345" s="1452"/>
      <c r="EVR2345" s="1452"/>
      <c r="EVS2345" s="1452"/>
      <c r="EVT2345" s="1452"/>
      <c r="EVU2345" s="1452"/>
      <c r="EVV2345" s="1452"/>
      <c r="EVW2345" s="1452"/>
      <c r="EVX2345" s="1452"/>
      <c r="EVY2345" s="1452"/>
      <c r="EVZ2345" s="1452"/>
      <c r="EWA2345" s="1452"/>
      <c r="EWB2345" s="1452"/>
      <c r="EWC2345" s="1452"/>
      <c r="EWD2345" s="1452"/>
      <c r="EWE2345" s="1452"/>
      <c r="EWF2345" s="1452"/>
      <c r="EWG2345" s="1452"/>
      <c r="EWH2345" s="1452"/>
      <c r="EWI2345" s="1452"/>
      <c r="EWJ2345" s="1452"/>
      <c r="EWK2345" s="1452"/>
      <c r="EWL2345" s="1452"/>
      <c r="EWM2345" s="1452"/>
      <c r="EWN2345" s="1452"/>
      <c r="EWO2345" s="1452"/>
      <c r="EWP2345" s="1452"/>
      <c r="EWQ2345" s="1452"/>
      <c r="EWR2345" s="1452"/>
      <c r="EWS2345" s="1452"/>
      <c r="EWT2345" s="1452"/>
      <c r="EWU2345" s="1452"/>
      <c r="EWV2345" s="1452"/>
      <c r="EWW2345" s="1452"/>
      <c r="EWX2345" s="1452"/>
      <c r="EWY2345" s="1452"/>
      <c r="EWZ2345" s="1452"/>
      <c r="EXA2345" s="1452"/>
      <c r="EXB2345" s="1452"/>
      <c r="EXC2345" s="1452"/>
      <c r="EXD2345" s="1452"/>
      <c r="EXE2345" s="1452"/>
      <c r="EXF2345" s="1452"/>
      <c r="EXG2345" s="1452"/>
      <c r="EXH2345" s="1452"/>
      <c r="EXI2345" s="1452"/>
      <c r="EXJ2345" s="1452"/>
      <c r="EXK2345" s="1452"/>
      <c r="EXL2345" s="1452"/>
      <c r="EXM2345" s="1452"/>
      <c r="EXN2345" s="1452"/>
      <c r="EXO2345" s="1452"/>
      <c r="EXP2345" s="1452"/>
      <c r="EXQ2345" s="1452"/>
      <c r="EXR2345" s="1452"/>
      <c r="EXS2345" s="1452"/>
      <c r="EXT2345" s="1452"/>
      <c r="EXU2345" s="1452"/>
      <c r="EXV2345" s="1452"/>
      <c r="EXW2345" s="1452"/>
      <c r="EXX2345" s="1452"/>
      <c r="EXY2345" s="1452"/>
      <c r="EXZ2345" s="1452"/>
      <c r="EYA2345" s="1452"/>
      <c r="EYB2345" s="1452"/>
      <c r="EYC2345" s="1452"/>
      <c r="EYD2345" s="1452"/>
      <c r="EYE2345" s="1452"/>
      <c r="EYF2345" s="1452"/>
      <c r="EYG2345" s="1452"/>
      <c r="EYH2345" s="1452"/>
      <c r="EYI2345" s="1452"/>
      <c r="EYJ2345" s="1452"/>
      <c r="EYK2345" s="1452"/>
      <c r="EYL2345" s="1452"/>
      <c r="EYM2345" s="1452"/>
      <c r="EYN2345" s="1452"/>
      <c r="EYO2345" s="1452"/>
      <c r="EYP2345" s="1452"/>
      <c r="EYQ2345" s="1452"/>
      <c r="EYR2345" s="1452"/>
      <c r="EYS2345" s="1452"/>
      <c r="EYT2345" s="1452"/>
      <c r="EYU2345" s="1452"/>
      <c r="EYV2345" s="1452"/>
      <c r="EYW2345" s="1452"/>
      <c r="EYX2345" s="1452"/>
      <c r="EYY2345" s="1452"/>
      <c r="EYZ2345" s="1452"/>
      <c r="EZA2345" s="1452"/>
      <c r="EZB2345" s="1452"/>
      <c r="EZC2345" s="1452"/>
      <c r="EZD2345" s="1452"/>
      <c r="EZE2345" s="1452"/>
      <c r="EZF2345" s="1452"/>
      <c r="EZG2345" s="1452"/>
      <c r="EZH2345" s="1452"/>
      <c r="EZI2345" s="1452"/>
      <c r="EZJ2345" s="1452"/>
      <c r="EZK2345" s="1452"/>
      <c r="EZL2345" s="1452"/>
      <c r="EZM2345" s="1452"/>
      <c r="EZN2345" s="1452"/>
      <c r="EZO2345" s="1452"/>
      <c r="EZP2345" s="1452"/>
      <c r="EZQ2345" s="1452"/>
      <c r="EZR2345" s="1452"/>
      <c r="EZS2345" s="1452"/>
      <c r="EZT2345" s="1452"/>
      <c r="EZU2345" s="1452"/>
      <c r="EZV2345" s="1452"/>
      <c r="EZW2345" s="1452"/>
      <c r="EZX2345" s="1452"/>
      <c r="EZY2345" s="1452"/>
      <c r="EZZ2345" s="1452"/>
      <c r="FAA2345" s="1452"/>
      <c r="FAB2345" s="1452"/>
      <c r="FAC2345" s="1452"/>
      <c r="FAD2345" s="1452"/>
      <c r="FAE2345" s="1452"/>
      <c r="FAF2345" s="1452"/>
      <c r="FAG2345" s="1452"/>
      <c r="FAH2345" s="1452"/>
      <c r="FAI2345" s="1452"/>
      <c r="FAJ2345" s="1452"/>
      <c r="FAK2345" s="1452"/>
      <c r="FAL2345" s="1452"/>
      <c r="FAM2345" s="1452"/>
      <c r="FAN2345" s="1452"/>
      <c r="FAO2345" s="1452"/>
      <c r="FAP2345" s="1452"/>
      <c r="FAQ2345" s="1452"/>
      <c r="FAR2345" s="1452"/>
      <c r="FAS2345" s="1452"/>
      <c r="FAT2345" s="1452"/>
      <c r="FAU2345" s="1452"/>
      <c r="FAV2345" s="1452"/>
      <c r="FAW2345" s="1452"/>
      <c r="FAX2345" s="1452"/>
      <c r="FAY2345" s="1452"/>
      <c r="FAZ2345" s="1452"/>
      <c r="FBA2345" s="1452"/>
      <c r="FBB2345" s="1452"/>
      <c r="FBC2345" s="1452"/>
      <c r="FBD2345" s="1452"/>
      <c r="FBE2345" s="1452"/>
      <c r="FBF2345" s="1452"/>
      <c r="FBG2345" s="1452"/>
      <c r="FBH2345" s="1452"/>
      <c r="FBI2345" s="1452"/>
      <c r="FBJ2345" s="1452"/>
      <c r="FBK2345" s="1452"/>
      <c r="FBL2345" s="1452"/>
      <c r="FBM2345" s="1452"/>
      <c r="FBN2345" s="1452"/>
      <c r="FBO2345" s="1452"/>
      <c r="FBP2345" s="1452"/>
      <c r="FBQ2345" s="1452"/>
      <c r="FBR2345" s="1452"/>
      <c r="FBS2345" s="1452"/>
      <c r="FBT2345" s="1452"/>
      <c r="FBU2345" s="1452"/>
      <c r="FBV2345" s="1452"/>
      <c r="FBW2345" s="1452"/>
      <c r="FBX2345" s="1452"/>
      <c r="FBY2345" s="1452"/>
      <c r="FBZ2345" s="1452"/>
      <c r="FCA2345" s="1452"/>
      <c r="FCB2345" s="1452"/>
      <c r="FCC2345" s="1452"/>
      <c r="FCD2345" s="1452"/>
      <c r="FCE2345" s="1452"/>
      <c r="FCF2345" s="1452"/>
      <c r="FCG2345" s="1452"/>
      <c r="FCH2345" s="1452"/>
      <c r="FCI2345" s="1452"/>
      <c r="FCJ2345" s="1452"/>
      <c r="FCK2345" s="1452"/>
      <c r="FCL2345" s="1452"/>
      <c r="FCM2345" s="1452"/>
      <c r="FCN2345" s="1452"/>
      <c r="FCO2345" s="1452"/>
      <c r="FCP2345" s="1452"/>
      <c r="FCQ2345" s="1452"/>
      <c r="FCR2345" s="1452"/>
      <c r="FCS2345" s="1452"/>
      <c r="FCT2345" s="1452"/>
      <c r="FCU2345" s="1452"/>
      <c r="FCV2345" s="1452"/>
      <c r="FCW2345" s="1452"/>
      <c r="FCX2345" s="1452"/>
      <c r="FCY2345" s="1452"/>
      <c r="FCZ2345" s="1452"/>
      <c r="FDA2345" s="1452"/>
      <c r="FDB2345" s="1452"/>
      <c r="FDC2345" s="1452"/>
      <c r="FDD2345" s="1452"/>
      <c r="FDE2345" s="1452"/>
      <c r="FDF2345" s="1452"/>
      <c r="FDG2345" s="1452"/>
      <c r="FDH2345" s="1452"/>
      <c r="FDI2345" s="1452"/>
      <c r="FDJ2345" s="1452"/>
      <c r="FDK2345" s="1452"/>
      <c r="FDL2345" s="1452"/>
      <c r="FDM2345" s="1452"/>
      <c r="FDN2345" s="1452"/>
      <c r="FDO2345" s="1452"/>
      <c r="FDP2345" s="1452"/>
      <c r="FDQ2345" s="1452"/>
      <c r="FDR2345" s="1452"/>
      <c r="FDS2345" s="1452"/>
      <c r="FDT2345" s="1452"/>
      <c r="FDU2345" s="1452"/>
      <c r="FDV2345" s="1452"/>
      <c r="FDW2345" s="1452"/>
      <c r="FDX2345" s="1452"/>
      <c r="FDY2345" s="1452"/>
      <c r="FDZ2345" s="1452"/>
      <c r="FEA2345" s="1452"/>
      <c r="FEB2345" s="1452"/>
      <c r="FEC2345" s="1452"/>
      <c r="FED2345" s="1452"/>
      <c r="FEE2345" s="1452"/>
      <c r="FEF2345" s="1452"/>
      <c r="FEG2345" s="1452"/>
      <c r="FEH2345" s="1452"/>
      <c r="FEI2345" s="1452"/>
      <c r="FEJ2345" s="1452"/>
      <c r="FEK2345" s="1452"/>
      <c r="FEL2345" s="1452"/>
      <c r="FEM2345" s="1452"/>
      <c r="FEN2345" s="1452"/>
      <c r="FEO2345" s="1452"/>
      <c r="FEP2345" s="1452"/>
      <c r="FEQ2345" s="1452"/>
      <c r="FER2345" s="1452"/>
      <c r="FES2345" s="1452"/>
      <c r="FET2345" s="1452"/>
      <c r="FEU2345" s="1452"/>
      <c r="FEV2345" s="1452"/>
      <c r="FEW2345" s="1452"/>
      <c r="FEX2345" s="1452"/>
      <c r="FEY2345" s="1452"/>
      <c r="FEZ2345" s="1452"/>
      <c r="FFA2345" s="1452"/>
      <c r="FFB2345" s="1452"/>
      <c r="FFC2345" s="1452"/>
      <c r="FFD2345" s="1452"/>
      <c r="FFE2345" s="1452"/>
      <c r="FFF2345" s="1452"/>
      <c r="FFG2345" s="1452"/>
      <c r="FFH2345" s="1452"/>
      <c r="FFI2345" s="1452"/>
      <c r="FFJ2345" s="1452"/>
      <c r="FFK2345" s="1452"/>
      <c r="FFL2345" s="1452"/>
      <c r="FFM2345" s="1452"/>
      <c r="FFN2345" s="1452"/>
      <c r="FFO2345" s="1452"/>
      <c r="FFP2345" s="1452"/>
      <c r="FFQ2345" s="1452"/>
      <c r="FFR2345" s="1452"/>
      <c r="FFS2345" s="1452"/>
      <c r="FFT2345" s="1452"/>
      <c r="FFU2345" s="1452"/>
      <c r="FFV2345" s="1452"/>
      <c r="FFW2345" s="1452"/>
      <c r="FFX2345" s="1452"/>
      <c r="FFY2345" s="1452"/>
      <c r="FFZ2345" s="1452"/>
      <c r="FGA2345" s="1452"/>
      <c r="FGB2345" s="1452"/>
      <c r="FGC2345" s="1452"/>
      <c r="FGD2345" s="1452"/>
      <c r="FGE2345" s="1452"/>
      <c r="FGF2345" s="1452"/>
      <c r="FGG2345" s="1452"/>
      <c r="FGH2345" s="1452"/>
      <c r="FGI2345" s="1452"/>
      <c r="FGJ2345" s="1452"/>
      <c r="FGK2345" s="1452"/>
      <c r="FGL2345" s="1452"/>
      <c r="FGM2345" s="1452"/>
      <c r="FGN2345" s="1452"/>
      <c r="FGO2345" s="1452"/>
      <c r="FGP2345" s="1452"/>
      <c r="FGQ2345" s="1452"/>
      <c r="FGR2345" s="1452"/>
      <c r="FGS2345" s="1452"/>
      <c r="FGT2345" s="1452"/>
      <c r="FGU2345" s="1452"/>
      <c r="FGV2345" s="1452"/>
      <c r="FGW2345" s="1452"/>
      <c r="FGX2345" s="1452"/>
      <c r="FGY2345" s="1452"/>
      <c r="FGZ2345" s="1452"/>
      <c r="FHA2345" s="1452"/>
      <c r="FHB2345" s="1452"/>
      <c r="FHC2345" s="1452"/>
      <c r="FHD2345" s="1452"/>
      <c r="FHE2345" s="1452"/>
      <c r="FHF2345" s="1452"/>
      <c r="FHG2345" s="1452"/>
      <c r="FHH2345" s="1452"/>
      <c r="FHI2345" s="1452"/>
      <c r="FHJ2345" s="1452"/>
      <c r="FHK2345" s="1452"/>
      <c r="FHL2345" s="1452"/>
      <c r="FHM2345" s="1452"/>
      <c r="FHN2345" s="1452"/>
      <c r="FHO2345" s="1452"/>
      <c r="FHP2345" s="1452"/>
      <c r="FHQ2345" s="1452"/>
      <c r="FHR2345" s="1452"/>
      <c r="FHS2345" s="1452"/>
      <c r="FHT2345" s="1452"/>
      <c r="FHU2345" s="1452"/>
      <c r="FHV2345" s="1452"/>
      <c r="FHW2345" s="1452"/>
      <c r="FHX2345" s="1452"/>
      <c r="FHY2345" s="1452"/>
      <c r="FHZ2345" s="1452"/>
      <c r="FIA2345" s="1452"/>
      <c r="FIB2345" s="1452"/>
      <c r="FIC2345" s="1452"/>
      <c r="FID2345" s="1452"/>
      <c r="FIE2345" s="1452"/>
      <c r="FIF2345" s="1452"/>
      <c r="FIG2345" s="1452"/>
      <c r="FIH2345" s="1452"/>
      <c r="FII2345" s="1452"/>
      <c r="FIJ2345" s="1452"/>
      <c r="FIK2345" s="1452"/>
      <c r="FIL2345" s="1452"/>
      <c r="FIM2345" s="1452"/>
      <c r="FIN2345" s="1452"/>
      <c r="FIO2345" s="1452"/>
      <c r="FIP2345" s="1452"/>
      <c r="FIQ2345" s="1452"/>
      <c r="FIR2345" s="1452"/>
      <c r="FIS2345" s="1452"/>
      <c r="FIT2345" s="1452"/>
      <c r="FIU2345" s="1452"/>
      <c r="FIV2345" s="1452"/>
      <c r="FIW2345" s="1452"/>
      <c r="FIX2345" s="1452"/>
      <c r="FIY2345" s="1452"/>
      <c r="FIZ2345" s="1452"/>
      <c r="FJA2345" s="1452"/>
      <c r="FJB2345" s="1452"/>
      <c r="FJC2345" s="1452"/>
      <c r="FJD2345" s="1452"/>
      <c r="FJE2345" s="1452"/>
      <c r="FJF2345" s="1452"/>
      <c r="FJG2345" s="1452"/>
      <c r="FJH2345" s="1452"/>
      <c r="FJI2345" s="1452"/>
      <c r="FJJ2345" s="1452"/>
      <c r="FJK2345" s="1452"/>
      <c r="FJL2345" s="1452"/>
      <c r="FJM2345" s="1452"/>
      <c r="FJN2345" s="1452"/>
      <c r="FJO2345" s="1452"/>
      <c r="FJP2345" s="1452"/>
      <c r="FJQ2345" s="1452"/>
      <c r="FJR2345" s="1452"/>
      <c r="FJS2345" s="1452"/>
      <c r="FJT2345" s="1452"/>
      <c r="FJU2345" s="1452"/>
      <c r="FJV2345" s="1452"/>
      <c r="FJW2345" s="1452"/>
      <c r="FJX2345" s="1452"/>
      <c r="FJY2345" s="1452"/>
      <c r="FJZ2345" s="1452"/>
      <c r="FKA2345" s="1452"/>
      <c r="FKB2345" s="1452"/>
      <c r="FKC2345" s="1452"/>
      <c r="FKD2345" s="1452"/>
      <c r="FKE2345" s="1452"/>
      <c r="FKF2345" s="1452"/>
      <c r="FKG2345" s="1452"/>
      <c r="FKH2345" s="1452"/>
      <c r="FKI2345" s="1452"/>
      <c r="FKJ2345" s="1452"/>
      <c r="FKK2345" s="1452"/>
      <c r="FKL2345" s="1452"/>
      <c r="FKM2345" s="1452"/>
      <c r="FKN2345" s="1452"/>
      <c r="FKO2345" s="1452"/>
      <c r="FKP2345" s="1452"/>
      <c r="FKQ2345" s="1452"/>
      <c r="FKR2345" s="1452"/>
      <c r="FKS2345" s="1452"/>
      <c r="FKT2345" s="1452"/>
      <c r="FKU2345" s="1452"/>
      <c r="FKV2345" s="1452"/>
      <c r="FKW2345" s="1452"/>
      <c r="FKX2345" s="1452"/>
      <c r="FKY2345" s="1452"/>
      <c r="FKZ2345" s="1452"/>
      <c r="FLA2345" s="1452"/>
      <c r="FLB2345" s="1452"/>
      <c r="FLC2345" s="1452"/>
      <c r="FLD2345" s="1452"/>
      <c r="FLE2345" s="1452"/>
      <c r="FLF2345" s="1452"/>
      <c r="FLG2345" s="1452"/>
      <c r="FLH2345" s="1452"/>
      <c r="FLI2345" s="1452"/>
      <c r="FLJ2345" s="1452"/>
      <c r="FLK2345" s="1452"/>
      <c r="FLL2345" s="1452"/>
      <c r="FLM2345" s="1452"/>
      <c r="FLN2345" s="1452"/>
      <c r="FLO2345" s="1452"/>
      <c r="FLP2345" s="1452"/>
      <c r="FLQ2345" s="1452"/>
      <c r="FLR2345" s="1452"/>
      <c r="FLS2345" s="1452"/>
      <c r="FLT2345" s="1452"/>
      <c r="FLU2345" s="1452"/>
      <c r="FLV2345" s="1452"/>
      <c r="FLW2345" s="1452"/>
      <c r="FLX2345" s="1452"/>
      <c r="FLY2345" s="1452"/>
      <c r="FLZ2345" s="1452"/>
      <c r="FMA2345" s="1452"/>
      <c r="FMB2345" s="1452"/>
      <c r="FMC2345" s="1452"/>
      <c r="FMD2345" s="1452"/>
      <c r="FME2345" s="1452"/>
      <c r="FMF2345" s="1452"/>
      <c r="FMG2345" s="1452"/>
      <c r="FMH2345" s="1452"/>
      <c r="FMI2345" s="1452"/>
      <c r="FMJ2345" s="1452"/>
      <c r="FMK2345" s="1452"/>
      <c r="FML2345" s="1452"/>
      <c r="FMM2345" s="1452"/>
      <c r="FMN2345" s="1452"/>
      <c r="FMO2345" s="1452"/>
      <c r="FMP2345" s="1452"/>
      <c r="FMQ2345" s="1452"/>
      <c r="FMR2345" s="1452"/>
      <c r="FMS2345" s="1452"/>
      <c r="FMT2345" s="1452"/>
      <c r="FMU2345" s="1452"/>
      <c r="FMV2345" s="1452"/>
      <c r="FMW2345" s="1452"/>
      <c r="FMX2345" s="1452"/>
      <c r="FMY2345" s="1452"/>
      <c r="FMZ2345" s="1452"/>
      <c r="FNA2345" s="1452"/>
      <c r="FNB2345" s="1452"/>
      <c r="FNC2345" s="1452"/>
      <c r="FND2345" s="1452"/>
      <c r="FNE2345" s="1452"/>
      <c r="FNF2345" s="1452"/>
      <c r="FNG2345" s="1452"/>
      <c r="FNH2345" s="1452"/>
      <c r="FNI2345" s="1452"/>
      <c r="FNJ2345" s="1452"/>
      <c r="FNK2345" s="1452"/>
      <c r="FNL2345" s="1452"/>
      <c r="FNM2345" s="1452"/>
      <c r="FNN2345" s="1452"/>
      <c r="FNO2345" s="1452"/>
      <c r="FNP2345" s="1452"/>
      <c r="FNQ2345" s="1452"/>
      <c r="FNR2345" s="1452"/>
      <c r="FNS2345" s="1452"/>
      <c r="FNT2345" s="1452"/>
      <c r="FNU2345" s="1452"/>
      <c r="FNV2345" s="1452"/>
      <c r="FNW2345" s="1452"/>
      <c r="FNX2345" s="1452"/>
      <c r="FNY2345" s="1452"/>
      <c r="FNZ2345" s="1452"/>
      <c r="FOA2345" s="1452"/>
      <c r="FOB2345" s="1452"/>
      <c r="FOC2345" s="1452"/>
      <c r="FOD2345" s="1452"/>
      <c r="FOE2345" s="1452"/>
      <c r="FOF2345" s="1452"/>
      <c r="FOG2345" s="1452"/>
      <c r="FOH2345" s="1452"/>
      <c r="FOI2345" s="1452"/>
      <c r="FOJ2345" s="1452"/>
      <c r="FOK2345" s="1452"/>
      <c r="FOL2345" s="1452"/>
      <c r="FOM2345" s="1452"/>
      <c r="FON2345" s="1452"/>
      <c r="FOO2345" s="1452"/>
      <c r="FOP2345" s="1452"/>
      <c r="FOQ2345" s="1452"/>
      <c r="FOR2345" s="1452"/>
      <c r="FOS2345" s="1452"/>
      <c r="FOT2345" s="1452"/>
      <c r="FOU2345" s="1452"/>
      <c r="FOV2345" s="1452"/>
      <c r="FOW2345" s="1452"/>
      <c r="FOX2345" s="1452"/>
      <c r="FOY2345" s="1452"/>
      <c r="FOZ2345" s="1452"/>
      <c r="FPA2345" s="1452"/>
      <c r="FPB2345" s="1452"/>
      <c r="FPC2345" s="1452"/>
      <c r="FPD2345" s="1452"/>
      <c r="FPE2345" s="1452"/>
      <c r="FPF2345" s="1452"/>
      <c r="FPG2345" s="1452"/>
      <c r="FPH2345" s="1452"/>
      <c r="FPI2345" s="1452"/>
      <c r="FPJ2345" s="1452"/>
      <c r="FPK2345" s="1452"/>
      <c r="FPL2345" s="1452"/>
      <c r="FPM2345" s="1452"/>
      <c r="FPN2345" s="1452"/>
      <c r="FPO2345" s="1452"/>
      <c r="FPP2345" s="1452"/>
      <c r="FPQ2345" s="1452"/>
      <c r="FPR2345" s="1452"/>
      <c r="FPS2345" s="1452"/>
      <c r="FPT2345" s="1452"/>
      <c r="FPU2345" s="1452"/>
      <c r="FPV2345" s="1452"/>
      <c r="FPW2345" s="1452"/>
      <c r="FPX2345" s="1452"/>
      <c r="FPY2345" s="1452"/>
      <c r="FPZ2345" s="1452"/>
      <c r="FQA2345" s="1452"/>
      <c r="FQB2345" s="1452"/>
      <c r="FQC2345" s="1452"/>
      <c r="FQD2345" s="1452"/>
      <c r="FQE2345" s="1452"/>
      <c r="FQF2345" s="1452"/>
      <c r="FQG2345" s="1452"/>
      <c r="FQH2345" s="1452"/>
      <c r="FQI2345" s="1452"/>
      <c r="FQJ2345" s="1452"/>
      <c r="FQK2345" s="1452"/>
      <c r="FQL2345" s="1452"/>
      <c r="FQM2345" s="1452"/>
      <c r="FQN2345" s="1452"/>
      <c r="FQO2345" s="1452"/>
      <c r="FQP2345" s="1452"/>
      <c r="FQQ2345" s="1452"/>
      <c r="FQR2345" s="1452"/>
      <c r="FQS2345" s="1452"/>
      <c r="FQT2345" s="1452"/>
      <c r="FQU2345" s="1452"/>
      <c r="FQV2345" s="1452"/>
      <c r="FQW2345" s="1452"/>
      <c r="FQX2345" s="1452"/>
      <c r="FQY2345" s="1452"/>
      <c r="FQZ2345" s="1452"/>
      <c r="FRA2345" s="1452"/>
      <c r="FRB2345" s="1452"/>
      <c r="FRC2345" s="1452"/>
      <c r="FRD2345" s="1452"/>
      <c r="FRE2345" s="1452"/>
      <c r="FRF2345" s="1452"/>
      <c r="FRG2345" s="1452"/>
      <c r="FRH2345" s="1452"/>
      <c r="FRI2345" s="1452"/>
      <c r="FRJ2345" s="1452"/>
      <c r="FRK2345" s="1452"/>
      <c r="FRL2345" s="1452"/>
      <c r="FRM2345" s="1452"/>
      <c r="FRN2345" s="1452"/>
      <c r="FRO2345" s="1452"/>
      <c r="FRP2345" s="1452"/>
      <c r="FRQ2345" s="1452"/>
      <c r="FRR2345" s="1452"/>
      <c r="FRS2345" s="1452"/>
      <c r="FRT2345" s="1452"/>
      <c r="FRU2345" s="1452"/>
      <c r="FRV2345" s="1452"/>
      <c r="FRW2345" s="1452"/>
      <c r="FRX2345" s="1452"/>
      <c r="FRY2345" s="1452"/>
      <c r="FRZ2345" s="1452"/>
      <c r="FSA2345" s="1452"/>
      <c r="FSB2345" s="1452"/>
      <c r="FSC2345" s="1452"/>
      <c r="FSD2345" s="1452"/>
      <c r="FSE2345" s="1452"/>
      <c r="FSF2345" s="1452"/>
      <c r="FSG2345" s="1452"/>
      <c r="FSH2345" s="1452"/>
      <c r="FSI2345" s="1452"/>
      <c r="FSJ2345" s="1452"/>
      <c r="FSK2345" s="1452"/>
      <c r="FSL2345" s="1452"/>
      <c r="FSM2345" s="1452"/>
      <c r="FSN2345" s="1452"/>
      <c r="FSO2345" s="1452"/>
      <c r="FSP2345" s="1452"/>
      <c r="FSQ2345" s="1452"/>
      <c r="FSR2345" s="1452"/>
      <c r="FSS2345" s="1452"/>
      <c r="FST2345" s="1452"/>
      <c r="FSU2345" s="1452"/>
      <c r="FSV2345" s="1452"/>
      <c r="FSW2345" s="1452"/>
      <c r="FSX2345" s="1452"/>
      <c r="FSY2345" s="1452"/>
      <c r="FSZ2345" s="1452"/>
      <c r="FTA2345" s="1452"/>
      <c r="FTB2345" s="1452"/>
      <c r="FTC2345" s="1452"/>
      <c r="FTD2345" s="1452"/>
      <c r="FTE2345" s="1452"/>
      <c r="FTF2345" s="1452"/>
      <c r="FTG2345" s="1452"/>
      <c r="FTH2345" s="1452"/>
      <c r="FTI2345" s="1452"/>
      <c r="FTJ2345" s="1452"/>
      <c r="FTK2345" s="1452"/>
      <c r="FTL2345" s="1452"/>
      <c r="FTM2345" s="1452"/>
      <c r="FTN2345" s="1452"/>
      <c r="FTO2345" s="1452"/>
      <c r="FTP2345" s="1452"/>
      <c r="FTQ2345" s="1452"/>
      <c r="FTR2345" s="1452"/>
      <c r="FTS2345" s="1452"/>
      <c r="FTT2345" s="1452"/>
      <c r="FTU2345" s="1452"/>
      <c r="FTV2345" s="1452"/>
      <c r="FTW2345" s="1452"/>
      <c r="FTX2345" s="1452"/>
      <c r="FTY2345" s="1452"/>
      <c r="FTZ2345" s="1452"/>
      <c r="FUA2345" s="1452"/>
      <c r="FUB2345" s="1452"/>
      <c r="FUC2345" s="1452"/>
      <c r="FUD2345" s="1452"/>
      <c r="FUE2345" s="1452"/>
      <c r="FUF2345" s="1452"/>
      <c r="FUG2345" s="1452"/>
      <c r="FUH2345" s="1452"/>
      <c r="FUI2345" s="1452"/>
      <c r="FUJ2345" s="1452"/>
      <c r="FUK2345" s="1452"/>
      <c r="FUL2345" s="1452"/>
      <c r="FUM2345" s="1452"/>
      <c r="FUN2345" s="1452"/>
      <c r="FUO2345" s="1452"/>
      <c r="FUP2345" s="1452"/>
      <c r="FUQ2345" s="1452"/>
      <c r="FUR2345" s="1452"/>
      <c r="FUS2345" s="1452"/>
      <c r="FUT2345" s="1452"/>
      <c r="FUU2345" s="1452"/>
      <c r="FUV2345" s="1452"/>
      <c r="FUW2345" s="1452"/>
      <c r="FUX2345" s="1452"/>
      <c r="FUY2345" s="1452"/>
      <c r="FUZ2345" s="1452"/>
      <c r="FVA2345" s="1452"/>
      <c r="FVB2345" s="1452"/>
      <c r="FVC2345" s="1452"/>
      <c r="FVD2345" s="1452"/>
      <c r="FVE2345" s="1452"/>
      <c r="FVF2345" s="1452"/>
      <c r="FVG2345" s="1452"/>
      <c r="FVH2345" s="1452"/>
      <c r="FVI2345" s="1452"/>
      <c r="FVJ2345" s="1452"/>
      <c r="FVK2345" s="1452"/>
      <c r="FVL2345" s="1452"/>
      <c r="FVM2345" s="1452"/>
      <c r="FVN2345" s="1452"/>
      <c r="FVO2345" s="1452"/>
      <c r="FVP2345" s="1452"/>
      <c r="FVQ2345" s="1452"/>
      <c r="FVR2345" s="1452"/>
      <c r="FVS2345" s="1452"/>
      <c r="FVT2345" s="1452"/>
      <c r="FVU2345" s="1452"/>
      <c r="FVV2345" s="1452"/>
      <c r="FVW2345" s="1452"/>
      <c r="FVX2345" s="1452"/>
      <c r="FVY2345" s="1452"/>
      <c r="FVZ2345" s="1452"/>
      <c r="FWA2345" s="1452"/>
      <c r="FWB2345" s="1452"/>
      <c r="FWC2345" s="1452"/>
      <c r="FWD2345" s="1452"/>
      <c r="FWE2345" s="1452"/>
      <c r="FWF2345" s="1452"/>
      <c r="FWG2345" s="1452"/>
      <c r="FWH2345" s="1452"/>
      <c r="FWI2345" s="1452"/>
      <c r="FWJ2345" s="1452"/>
      <c r="FWK2345" s="1452"/>
      <c r="FWL2345" s="1452"/>
      <c r="FWM2345" s="1452"/>
      <c r="FWN2345" s="1452"/>
      <c r="FWO2345" s="1452"/>
      <c r="FWP2345" s="1452"/>
      <c r="FWQ2345" s="1452"/>
      <c r="FWR2345" s="1452"/>
      <c r="FWS2345" s="1452"/>
      <c r="FWT2345" s="1452"/>
      <c r="FWU2345" s="1452"/>
      <c r="FWV2345" s="1452"/>
      <c r="FWW2345" s="1452"/>
      <c r="FWX2345" s="1452"/>
      <c r="FWY2345" s="1452"/>
      <c r="FWZ2345" s="1452"/>
      <c r="FXA2345" s="1452"/>
      <c r="FXB2345" s="1452"/>
      <c r="FXC2345" s="1452"/>
      <c r="FXD2345" s="1452"/>
      <c r="FXE2345" s="1452"/>
      <c r="FXF2345" s="1452"/>
      <c r="FXG2345" s="1452"/>
      <c r="FXH2345" s="1452"/>
      <c r="FXI2345" s="1452"/>
      <c r="FXJ2345" s="1452"/>
      <c r="FXK2345" s="1452"/>
      <c r="FXL2345" s="1452"/>
      <c r="FXM2345" s="1452"/>
      <c r="FXN2345" s="1452"/>
      <c r="FXO2345" s="1452"/>
      <c r="FXP2345" s="1452"/>
      <c r="FXQ2345" s="1452"/>
      <c r="FXR2345" s="1452"/>
      <c r="FXS2345" s="1452"/>
      <c r="FXT2345" s="1452"/>
      <c r="FXU2345" s="1452"/>
      <c r="FXV2345" s="1452"/>
      <c r="FXW2345" s="1452"/>
      <c r="FXX2345" s="1452"/>
      <c r="FXY2345" s="1452"/>
      <c r="FXZ2345" s="1452"/>
      <c r="FYA2345" s="1452"/>
      <c r="FYB2345" s="1452"/>
      <c r="FYC2345" s="1452"/>
      <c r="FYD2345" s="1452"/>
      <c r="FYE2345" s="1452"/>
      <c r="FYF2345" s="1452"/>
      <c r="FYG2345" s="1452"/>
      <c r="FYH2345" s="1452"/>
      <c r="FYI2345" s="1452"/>
      <c r="FYJ2345" s="1452"/>
      <c r="FYK2345" s="1452"/>
      <c r="FYL2345" s="1452"/>
      <c r="FYM2345" s="1452"/>
      <c r="FYN2345" s="1452"/>
      <c r="FYO2345" s="1452"/>
      <c r="FYP2345" s="1452"/>
      <c r="FYQ2345" s="1452"/>
      <c r="FYR2345" s="1452"/>
      <c r="FYS2345" s="1452"/>
      <c r="FYT2345" s="1452"/>
      <c r="FYU2345" s="1452"/>
      <c r="FYV2345" s="1452"/>
      <c r="FYW2345" s="1452"/>
      <c r="FYX2345" s="1452"/>
      <c r="FYY2345" s="1452"/>
      <c r="FYZ2345" s="1452"/>
      <c r="FZA2345" s="1452"/>
      <c r="FZB2345" s="1452"/>
      <c r="FZC2345" s="1452"/>
      <c r="FZD2345" s="1452"/>
      <c r="FZE2345" s="1452"/>
      <c r="FZF2345" s="1452"/>
      <c r="FZG2345" s="1452"/>
      <c r="FZH2345" s="1452"/>
      <c r="FZI2345" s="1452"/>
      <c r="FZJ2345" s="1452"/>
      <c r="FZK2345" s="1452"/>
      <c r="FZL2345" s="1452"/>
      <c r="FZM2345" s="1452"/>
      <c r="FZN2345" s="1452"/>
      <c r="FZO2345" s="1452"/>
      <c r="FZP2345" s="1452"/>
      <c r="FZQ2345" s="1452"/>
      <c r="FZR2345" s="1452"/>
      <c r="FZS2345" s="1452"/>
      <c r="FZT2345" s="1452"/>
      <c r="FZU2345" s="1452"/>
      <c r="FZV2345" s="1452"/>
      <c r="FZW2345" s="1452"/>
      <c r="FZX2345" s="1452"/>
      <c r="FZY2345" s="1452"/>
      <c r="FZZ2345" s="1452"/>
      <c r="GAA2345" s="1452"/>
      <c r="GAB2345" s="1452"/>
      <c r="GAC2345" s="1452"/>
      <c r="GAD2345" s="1452"/>
      <c r="GAE2345" s="1452"/>
      <c r="GAF2345" s="1452"/>
      <c r="GAG2345" s="1452"/>
      <c r="GAH2345" s="1452"/>
      <c r="GAI2345" s="1452"/>
      <c r="GAJ2345" s="1452"/>
      <c r="GAK2345" s="1452"/>
      <c r="GAL2345" s="1452"/>
      <c r="GAM2345" s="1452"/>
      <c r="GAN2345" s="1452"/>
      <c r="GAO2345" s="1452"/>
      <c r="GAP2345" s="1452"/>
      <c r="GAQ2345" s="1452"/>
      <c r="GAR2345" s="1452"/>
      <c r="GAS2345" s="1452"/>
      <c r="GAT2345" s="1452"/>
      <c r="GAU2345" s="1452"/>
      <c r="GAV2345" s="1452"/>
      <c r="GAW2345" s="1452"/>
      <c r="GAX2345" s="1452"/>
      <c r="GAY2345" s="1452"/>
      <c r="GAZ2345" s="1452"/>
      <c r="GBA2345" s="1452"/>
      <c r="GBB2345" s="1452"/>
      <c r="GBC2345" s="1452"/>
      <c r="GBD2345" s="1452"/>
      <c r="GBE2345" s="1452"/>
      <c r="GBF2345" s="1452"/>
      <c r="GBG2345" s="1452"/>
      <c r="GBH2345" s="1452"/>
      <c r="GBI2345" s="1452"/>
      <c r="GBJ2345" s="1452"/>
      <c r="GBK2345" s="1452"/>
      <c r="GBL2345" s="1452"/>
      <c r="GBM2345" s="1452"/>
      <c r="GBN2345" s="1452"/>
      <c r="GBO2345" s="1452"/>
      <c r="GBP2345" s="1452"/>
      <c r="GBQ2345" s="1452"/>
      <c r="GBR2345" s="1452"/>
      <c r="GBS2345" s="1452"/>
      <c r="GBT2345" s="1452"/>
      <c r="GBU2345" s="1452"/>
      <c r="GBV2345" s="1452"/>
      <c r="GBW2345" s="1452"/>
      <c r="GBX2345" s="1452"/>
      <c r="GBY2345" s="1452"/>
      <c r="GBZ2345" s="1452"/>
      <c r="GCA2345" s="1452"/>
      <c r="GCB2345" s="1452"/>
      <c r="GCC2345" s="1452"/>
      <c r="GCD2345" s="1452"/>
      <c r="GCE2345" s="1452"/>
      <c r="GCF2345" s="1452"/>
      <c r="GCG2345" s="1452"/>
      <c r="GCH2345" s="1452"/>
      <c r="GCI2345" s="1452"/>
      <c r="GCJ2345" s="1452"/>
      <c r="GCK2345" s="1452"/>
      <c r="GCL2345" s="1452"/>
      <c r="GCM2345" s="1452"/>
      <c r="GCN2345" s="1452"/>
      <c r="GCO2345" s="1452"/>
      <c r="GCP2345" s="1452"/>
      <c r="GCQ2345" s="1452"/>
      <c r="GCR2345" s="1452"/>
      <c r="GCS2345" s="1452"/>
      <c r="GCT2345" s="1452"/>
      <c r="GCU2345" s="1452"/>
      <c r="GCV2345" s="1452"/>
      <c r="GCW2345" s="1452"/>
      <c r="GCX2345" s="1452"/>
      <c r="GCY2345" s="1452"/>
      <c r="GCZ2345" s="1452"/>
      <c r="GDA2345" s="1452"/>
      <c r="GDB2345" s="1452"/>
      <c r="GDC2345" s="1452"/>
      <c r="GDD2345" s="1452"/>
      <c r="GDE2345" s="1452"/>
      <c r="GDF2345" s="1452"/>
      <c r="GDG2345" s="1452"/>
      <c r="GDH2345" s="1452"/>
      <c r="GDI2345" s="1452"/>
      <c r="GDJ2345" s="1452"/>
      <c r="GDK2345" s="1452"/>
      <c r="GDL2345" s="1452"/>
      <c r="GDM2345" s="1452"/>
      <c r="GDN2345" s="1452"/>
      <c r="GDO2345" s="1452"/>
      <c r="GDP2345" s="1452"/>
      <c r="GDQ2345" s="1452"/>
      <c r="GDR2345" s="1452"/>
      <c r="GDS2345" s="1452"/>
      <c r="GDT2345" s="1452"/>
      <c r="GDU2345" s="1452"/>
      <c r="GDV2345" s="1452"/>
      <c r="GDW2345" s="1452"/>
      <c r="GDX2345" s="1452"/>
      <c r="GDY2345" s="1452"/>
      <c r="GDZ2345" s="1452"/>
      <c r="GEA2345" s="1452"/>
      <c r="GEB2345" s="1452"/>
      <c r="GEC2345" s="1452"/>
      <c r="GED2345" s="1452"/>
      <c r="GEE2345" s="1452"/>
      <c r="GEF2345" s="1452"/>
      <c r="GEG2345" s="1452"/>
      <c r="GEH2345" s="1452"/>
      <c r="GEI2345" s="1452"/>
      <c r="GEJ2345" s="1452"/>
      <c r="GEK2345" s="1452"/>
      <c r="GEL2345" s="1452"/>
      <c r="GEM2345" s="1452"/>
      <c r="GEN2345" s="1452"/>
      <c r="GEO2345" s="1452"/>
      <c r="GEP2345" s="1452"/>
      <c r="GEQ2345" s="1452"/>
      <c r="GER2345" s="1452"/>
      <c r="GES2345" s="1452"/>
      <c r="GET2345" s="1452"/>
      <c r="GEU2345" s="1452"/>
      <c r="GEV2345" s="1452"/>
      <c r="GEW2345" s="1452"/>
      <c r="GEX2345" s="1452"/>
      <c r="GEY2345" s="1452"/>
      <c r="GEZ2345" s="1452"/>
      <c r="GFA2345" s="1452"/>
      <c r="GFB2345" s="1452"/>
      <c r="GFC2345" s="1452"/>
      <c r="GFD2345" s="1452"/>
      <c r="GFE2345" s="1452"/>
      <c r="GFF2345" s="1452"/>
      <c r="GFG2345" s="1452"/>
      <c r="GFH2345" s="1452"/>
      <c r="GFI2345" s="1452"/>
      <c r="GFJ2345" s="1452"/>
      <c r="GFK2345" s="1452"/>
      <c r="GFL2345" s="1452"/>
      <c r="GFM2345" s="1452"/>
      <c r="GFN2345" s="1452"/>
      <c r="GFO2345" s="1452"/>
      <c r="GFP2345" s="1452"/>
      <c r="GFQ2345" s="1452"/>
      <c r="GFR2345" s="1452"/>
      <c r="GFS2345" s="1452"/>
      <c r="GFT2345" s="1452"/>
      <c r="GFU2345" s="1452"/>
      <c r="GFV2345" s="1452"/>
      <c r="GFW2345" s="1452"/>
      <c r="GFX2345" s="1452"/>
      <c r="GFY2345" s="1452"/>
      <c r="GFZ2345" s="1452"/>
      <c r="GGA2345" s="1452"/>
      <c r="GGB2345" s="1452"/>
      <c r="GGC2345" s="1452"/>
      <c r="GGD2345" s="1452"/>
      <c r="GGE2345" s="1452"/>
      <c r="GGF2345" s="1452"/>
      <c r="GGG2345" s="1452"/>
      <c r="GGH2345" s="1452"/>
      <c r="GGI2345" s="1452"/>
      <c r="GGJ2345" s="1452"/>
      <c r="GGK2345" s="1452"/>
      <c r="GGL2345" s="1452"/>
      <c r="GGM2345" s="1452"/>
      <c r="GGN2345" s="1452"/>
      <c r="GGO2345" s="1452"/>
      <c r="GGP2345" s="1452"/>
      <c r="GGQ2345" s="1452"/>
      <c r="GGR2345" s="1452"/>
      <c r="GGS2345" s="1452"/>
      <c r="GGT2345" s="1452"/>
      <c r="GGU2345" s="1452"/>
      <c r="GGV2345" s="1452"/>
      <c r="GGW2345" s="1452"/>
      <c r="GGX2345" s="1452"/>
      <c r="GGY2345" s="1452"/>
      <c r="GGZ2345" s="1452"/>
      <c r="GHA2345" s="1452"/>
      <c r="GHB2345" s="1452"/>
      <c r="GHC2345" s="1452"/>
      <c r="GHD2345" s="1452"/>
      <c r="GHE2345" s="1452"/>
      <c r="GHF2345" s="1452"/>
      <c r="GHG2345" s="1452"/>
      <c r="GHH2345" s="1452"/>
      <c r="GHI2345" s="1452"/>
      <c r="GHJ2345" s="1452"/>
      <c r="GHK2345" s="1452"/>
      <c r="GHL2345" s="1452"/>
      <c r="GHM2345" s="1452"/>
      <c r="GHN2345" s="1452"/>
      <c r="GHO2345" s="1452"/>
      <c r="GHP2345" s="1452"/>
      <c r="GHQ2345" s="1452"/>
      <c r="GHR2345" s="1452"/>
      <c r="GHS2345" s="1452"/>
      <c r="GHT2345" s="1452"/>
      <c r="GHU2345" s="1452"/>
      <c r="GHV2345" s="1452"/>
      <c r="GHW2345" s="1452"/>
      <c r="GHX2345" s="1452"/>
      <c r="GHY2345" s="1452"/>
      <c r="GHZ2345" s="1452"/>
      <c r="GIA2345" s="1452"/>
      <c r="GIB2345" s="1452"/>
      <c r="GIC2345" s="1452"/>
      <c r="GID2345" s="1452"/>
      <c r="GIE2345" s="1452"/>
      <c r="GIF2345" s="1452"/>
      <c r="GIG2345" s="1452"/>
      <c r="GIH2345" s="1452"/>
      <c r="GII2345" s="1452"/>
      <c r="GIJ2345" s="1452"/>
      <c r="GIK2345" s="1452"/>
      <c r="GIL2345" s="1452"/>
      <c r="GIM2345" s="1452"/>
      <c r="GIN2345" s="1452"/>
      <c r="GIO2345" s="1452"/>
      <c r="GIP2345" s="1452"/>
      <c r="GIQ2345" s="1452"/>
      <c r="GIR2345" s="1452"/>
      <c r="GIS2345" s="1452"/>
      <c r="GIT2345" s="1452"/>
      <c r="GIU2345" s="1452"/>
      <c r="GIV2345" s="1452"/>
      <c r="GIW2345" s="1452"/>
      <c r="GIX2345" s="1452"/>
      <c r="GIY2345" s="1452"/>
      <c r="GIZ2345" s="1452"/>
      <c r="GJA2345" s="1452"/>
      <c r="GJB2345" s="1452"/>
      <c r="GJC2345" s="1452"/>
      <c r="GJD2345" s="1452"/>
      <c r="GJE2345" s="1452"/>
      <c r="GJF2345" s="1452"/>
      <c r="GJG2345" s="1452"/>
      <c r="GJH2345" s="1452"/>
      <c r="GJI2345" s="1452"/>
      <c r="GJJ2345" s="1452"/>
      <c r="GJK2345" s="1452"/>
      <c r="GJL2345" s="1452"/>
      <c r="GJM2345" s="1452"/>
      <c r="GJN2345" s="1452"/>
      <c r="GJO2345" s="1452"/>
      <c r="GJP2345" s="1452"/>
      <c r="GJQ2345" s="1452"/>
      <c r="GJR2345" s="1452"/>
      <c r="GJS2345" s="1452"/>
      <c r="GJT2345" s="1452"/>
      <c r="GJU2345" s="1452"/>
      <c r="GJV2345" s="1452"/>
      <c r="GJW2345" s="1452"/>
      <c r="GJX2345" s="1452"/>
      <c r="GJY2345" s="1452"/>
      <c r="GJZ2345" s="1452"/>
      <c r="GKA2345" s="1452"/>
      <c r="GKB2345" s="1452"/>
      <c r="GKC2345" s="1452"/>
      <c r="GKD2345" s="1452"/>
      <c r="GKE2345" s="1452"/>
      <c r="GKF2345" s="1452"/>
      <c r="GKG2345" s="1452"/>
      <c r="GKH2345" s="1452"/>
      <c r="GKI2345" s="1452"/>
      <c r="GKJ2345" s="1452"/>
      <c r="GKK2345" s="1452"/>
      <c r="GKL2345" s="1452"/>
      <c r="GKM2345" s="1452"/>
      <c r="GKN2345" s="1452"/>
      <c r="GKO2345" s="1452"/>
      <c r="GKP2345" s="1452"/>
      <c r="GKQ2345" s="1452"/>
      <c r="GKR2345" s="1452"/>
      <c r="GKS2345" s="1452"/>
      <c r="GKT2345" s="1452"/>
      <c r="GKU2345" s="1452"/>
      <c r="GKV2345" s="1452"/>
      <c r="GKW2345" s="1452"/>
      <c r="GKX2345" s="1452"/>
      <c r="GKY2345" s="1452"/>
      <c r="GKZ2345" s="1452"/>
      <c r="GLA2345" s="1452"/>
      <c r="GLB2345" s="1452"/>
      <c r="GLC2345" s="1452"/>
      <c r="GLD2345" s="1452"/>
      <c r="GLE2345" s="1452"/>
      <c r="GLF2345" s="1452"/>
      <c r="GLG2345" s="1452"/>
      <c r="GLH2345" s="1452"/>
      <c r="GLI2345" s="1452"/>
      <c r="GLJ2345" s="1452"/>
      <c r="GLK2345" s="1452"/>
      <c r="GLL2345" s="1452"/>
      <c r="GLM2345" s="1452"/>
      <c r="GLN2345" s="1452"/>
      <c r="GLO2345" s="1452"/>
      <c r="GLP2345" s="1452"/>
      <c r="GLQ2345" s="1452"/>
      <c r="GLR2345" s="1452"/>
      <c r="GLS2345" s="1452"/>
      <c r="GLT2345" s="1452"/>
      <c r="GLU2345" s="1452"/>
      <c r="GLV2345" s="1452"/>
      <c r="GLW2345" s="1452"/>
      <c r="GLX2345" s="1452"/>
      <c r="GLY2345" s="1452"/>
      <c r="GLZ2345" s="1452"/>
      <c r="GMA2345" s="1452"/>
      <c r="GMB2345" s="1452"/>
      <c r="GMC2345" s="1452"/>
      <c r="GMD2345" s="1452"/>
      <c r="GME2345" s="1452"/>
      <c r="GMF2345" s="1452"/>
      <c r="GMG2345" s="1452"/>
      <c r="GMH2345" s="1452"/>
      <c r="GMI2345" s="1452"/>
      <c r="GMJ2345" s="1452"/>
      <c r="GMK2345" s="1452"/>
      <c r="GML2345" s="1452"/>
      <c r="GMM2345" s="1452"/>
      <c r="GMN2345" s="1452"/>
      <c r="GMO2345" s="1452"/>
      <c r="GMP2345" s="1452"/>
      <c r="GMQ2345" s="1452"/>
      <c r="GMR2345" s="1452"/>
      <c r="GMS2345" s="1452"/>
      <c r="GMT2345" s="1452"/>
      <c r="GMU2345" s="1452"/>
      <c r="GMV2345" s="1452"/>
      <c r="GMW2345" s="1452"/>
      <c r="GMX2345" s="1452"/>
      <c r="GMY2345" s="1452"/>
      <c r="GMZ2345" s="1452"/>
      <c r="GNA2345" s="1452"/>
      <c r="GNB2345" s="1452"/>
      <c r="GNC2345" s="1452"/>
      <c r="GND2345" s="1452"/>
      <c r="GNE2345" s="1452"/>
      <c r="GNF2345" s="1452"/>
      <c r="GNG2345" s="1452"/>
      <c r="GNH2345" s="1452"/>
      <c r="GNI2345" s="1452"/>
      <c r="GNJ2345" s="1452"/>
      <c r="GNK2345" s="1452"/>
      <c r="GNL2345" s="1452"/>
      <c r="GNM2345" s="1452"/>
      <c r="GNN2345" s="1452"/>
      <c r="GNO2345" s="1452"/>
      <c r="GNP2345" s="1452"/>
      <c r="GNQ2345" s="1452"/>
      <c r="GNR2345" s="1452"/>
      <c r="GNS2345" s="1452"/>
      <c r="GNT2345" s="1452"/>
      <c r="GNU2345" s="1452"/>
      <c r="GNV2345" s="1452"/>
      <c r="GNW2345" s="1452"/>
      <c r="GNX2345" s="1452"/>
      <c r="GNY2345" s="1452"/>
      <c r="GNZ2345" s="1452"/>
      <c r="GOA2345" s="1452"/>
      <c r="GOB2345" s="1452"/>
      <c r="GOC2345" s="1452"/>
      <c r="GOD2345" s="1452"/>
      <c r="GOE2345" s="1452"/>
      <c r="GOF2345" s="1452"/>
      <c r="GOG2345" s="1452"/>
      <c r="GOH2345" s="1452"/>
      <c r="GOI2345" s="1452"/>
      <c r="GOJ2345" s="1452"/>
      <c r="GOK2345" s="1452"/>
      <c r="GOL2345" s="1452"/>
      <c r="GOM2345" s="1452"/>
      <c r="GON2345" s="1452"/>
      <c r="GOO2345" s="1452"/>
      <c r="GOP2345" s="1452"/>
      <c r="GOQ2345" s="1452"/>
      <c r="GOR2345" s="1452"/>
      <c r="GOS2345" s="1452"/>
      <c r="GOT2345" s="1452"/>
      <c r="GOU2345" s="1452"/>
      <c r="GOV2345" s="1452"/>
      <c r="GOW2345" s="1452"/>
      <c r="GOX2345" s="1452"/>
      <c r="GOY2345" s="1452"/>
      <c r="GOZ2345" s="1452"/>
      <c r="GPA2345" s="1452"/>
      <c r="GPB2345" s="1452"/>
      <c r="GPC2345" s="1452"/>
      <c r="GPD2345" s="1452"/>
      <c r="GPE2345" s="1452"/>
      <c r="GPF2345" s="1452"/>
      <c r="GPG2345" s="1452"/>
      <c r="GPH2345" s="1452"/>
      <c r="GPI2345" s="1452"/>
      <c r="GPJ2345" s="1452"/>
      <c r="GPK2345" s="1452"/>
      <c r="GPL2345" s="1452"/>
      <c r="GPM2345" s="1452"/>
      <c r="GPN2345" s="1452"/>
      <c r="GPO2345" s="1452"/>
      <c r="GPP2345" s="1452"/>
      <c r="GPQ2345" s="1452"/>
      <c r="GPR2345" s="1452"/>
      <c r="GPS2345" s="1452"/>
      <c r="GPT2345" s="1452"/>
      <c r="GPU2345" s="1452"/>
      <c r="GPV2345" s="1452"/>
      <c r="GPW2345" s="1452"/>
      <c r="GPX2345" s="1452"/>
      <c r="GPY2345" s="1452"/>
      <c r="GPZ2345" s="1452"/>
      <c r="GQA2345" s="1452"/>
      <c r="GQB2345" s="1452"/>
      <c r="GQC2345" s="1452"/>
      <c r="GQD2345" s="1452"/>
      <c r="GQE2345" s="1452"/>
      <c r="GQF2345" s="1452"/>
      <c r="GQG2345" s="1452"/>
      <c r="GQH2345" s="1452"/>
      <c r="GQI2345" s="1452"/>
      <c r="GQJ2345" s="1452"/>
      <c r="GQK2345" s="1452"/>
      <c r="GQL2345" s="1452"/>
      <c r="GQM2345" s="1452"/>
      <c r="GQN2345" s="1452"/>
      <c r="GQO2345" s="1452"/>
      <c r="GQP2345" s="1452"/>
      <c r="GQQ2345" s="1452"/>
      <c r="GQR2345" s="1452"/>
      <c r="GQS2345" s="1452"/>
      <c r="GQT2345" s="1452"/>
      <c r="GQU2345" s="1452"/>
      <c r="GQV2345" s="1452"/>
      <c r="GQW2345" s="1452"/>
      <c r="GQX2345" s="1452"/>
      <c r="GQY2345" s="1452"/>
      <c r="GQZ2345" s="1452"/>
      <c r="GRA2345" s="1452"/>
      <c r="GRB2345" s="1452"/>
      <c r="GRC2345" s="1452"/>
      <c r="GRD2345" s="1452"/>
      <c r="GRE2345" s="1452"/>
      <c r="GRF2345" s="1452"/>
      <c r="GRG2345" s="1452"/>
      <c r="GRH2345" s="1452"/>
      <c r="GRI2345" s="1452"/>
      <c r="GRJ2345" s="1452"/>
      <c r="GRK2345" s="1452"/>
      <c r="GRL2345" s="1452"/>
      <c r="GRM2345" s="1452"/>
      <c r="GRN2345" s="1452"/>
      <c r="GRO2345" s="1452"/>
      <c r="GRP2345" s="1452"/>
      <c r="GRQ2345" s="1452"/>
      <c r="GRR2345" s="1452"/>
      <c r="GRS2345" s="1452"/>
      <c r="GRT2345" s="1452"/>
      <c r="GRU2345" s="1452"/>
      <c r="GRV2345" s="1452"/>
      <c r="GRW2345" s="1452"/>
      <c r="GRX2345" s="1452"/>
      <c r="GRY2345" s="1452"/>
      <c r="GRZ2345" s="1452"/>
      <c r="GSA2345" s="1452"/>
      <c r="GSB2345" s="1452"/>
      <c r="GSC2345" s="1452"/>
      <c r="GSD2345" s="1452"/>
      <c r="GSE2345" s="1452"/>
      <c r="GSF2345" s="1452"/>
      <c r="GSG2345" s="1452"/>
      <c r="GSH2345" s="1452"/>
      <c r="GSI2345" s="1452"/>
      <c r="GSJ2345" s="1452"/>
      <c r="GSK2345" s="1452"/>
      <c r="GSL2345" s="1452"/>
      <c r="GSM2345" s="1452"/>
      <c r="GSN2345" s="1452"/>
      <c r="GSO2345" s="1452"/>
      <c r="GSP2345" s="1452"/>
      <c r="GSQ2345" s="1452"/>
      <c r="GSR2345" s="1452"/>
      <c r="GSS2345" s="1452"/>
      <c r="GST2345" s="1452"/>
      <c r="GSU2345" s="1452"/>
      <c r="GSV2345" s="1452"/>
      <c r="GSW2345" s="1452"/>
      <c r="GSX2345" s="1452"/>
      <c r="GSY2345" s="1452"/>
      <c r="GSZ2345" s="1452"/>
      <c r="GTA2345" s="1452"/>
      <c r="GTB2345" s="1452"/>
      <c r="GTC2345" s="1452"/>
      <c r="GTD2345" s="1452"/>
      <c r="GTE2345" s="1452"/>
      <c r="GTF2345" s="1452"/>
      <c r="GTG2345" s="1452"/>
      <c r="GTH2345" s="1452"/>
      <c r="GTI2345" s="1452"/>
      <c r="GTJ2345" s="1452"/>
      <c r="GTK2345" s="1452"/>
      <c r="GTL2345" s="1452"/>
      <c r="GTM2345" s="1452"/>
      <c r="GTN2345" s="1452"/>
      <c r="GTO2345" s="1452"/>
      <c r="GTP2345" s="1452"/>
      <c r="GTQ2345" s="1452"/>
      <c r="GTR2345" s="1452"/>
      <c r="GTS2345" s="1452"/>
      <c r="GTT2345" s="1452"/>
      <c r="GTU2345" s="1452"/>
      <c r="GTV2345" s="1452"/>
      <c r="GTW2345" s="1452"/>
      <c r="GTX2345" s="1452"/>
      <c r="GTY2345" s="1452"/>
      <c r="GTZ2345" s="1452"/>
      <c r="GUA2345" s="1452"/>
      <c r="GUB2345" s="1452"/>
      <c r="GUC2345" s="1452"/>
      <c r="GUD2345" s="1452"/>
      <c r="GUE2345" s="1452"/>
      <c r="GUF2345" s="1452"/>
      <c r="GUG2345" s="1452"/>
      <c r="GUH2345" s="1452"/>
      <c r="GUI2345" s="1452"/>
      <c r="GUJ2345" s="1452"/>
      <c r="GUK2345" s="1452"/>
      <c r="GUL2345" s="1452"/>
      <c r="GUM2345" s="1452"/>
      <c r="GUN2345" s="1452"/>
      <c r="GUO2345" s="1452"/>
      <c r="GUP2345" s="1452"/>
      <c r="GUQ2345" s="1452"/>
      <c r="GUR2345" s="1452"/>
      <c r="GUS2345" s="1452"/>
      <c r="GUT2345" s="1452"/>
      <c r="GUU2345" s="1452"/>
      <c r="GUV2345" s="1452"/>
      <c r="GUW2345" s="1452"/>
      <c r="GUX2345" s="1452"/>
      <c r="GUY2345" s="1452"/>
      <c r="GUZ2345" s="1452"/>
      <c r="GVA2345" s="1452"/>
      <c r="GVB2345" s="1452"/>
      <c r="GVC2345" s="1452"/>
      <c r="GVD2345" s="1452"/>
      <c r="GVE2345" s="1452"/>
      <c r="GVF2345" s="1452"/>
      <c r="GVG2345" s="1452"/>
      <c r="GVH2345" s="1452"/>
      <c r="GVI2345" s="1452"/>
      <c r="GVJ2345" s="1452"/>
      <c r="GVK2345" s="1452"/>
      <c r="GVL2345" s="1452"/>
      <c r="GVM2345" s="1452"/>
      <c r="GVN2345" s="1452"/>
      <c r="GVO2345" s="1452"/>
      <c r="GVP2345" s="1452"/>
      <c r="GVQ2345" s="1452"/>
      <c r="GVR2345" s="1452"/>
      <c r="GVS2345" s="1452"/>
      <c r="GVT2345" s="1452"/>
      <c r="GVU2345" s="1452"/>
      <c r="GVV2345" s="1452"/>
      <c r="GVW2345" s="1452"/>
      <c r="GVX2345" s="1452"/>
      <c r="GVY2345" s="1452"/>
      <c r="GVZ2345" s="1452"/>
      <c r="GWA2345" s="1452"/>
      <c r="GWB2345" s="1452"/>
      <c r="GWC2345" s="1452"/>
      <c r="GWD2345" s="1452"/>
      <c r="GWE2345" s="1452"/>
      <c r="GWF2345" s="1452"/>
      <c r="GWG2345" s="1452"/>
      <c r="GWH2345" s="1452"/>
      <c r="GWI2345" s="1452"/>
      <c r="GWJ2345" s="1452"/>
      <c r="GWK2345" s="1452"/>
      <c r="GWL2345" s="1452"/>
      <c r="GWM2345" s="1452"/>
      <c r="GWN2345" s="1452"/>
      <c r="GWO2345" s="1452"/>
      <c r="GWP2345" s="1452"/>
      <c r="GWQ2345" s="1452"/>
      <c r="GWR2345" s="1452"/>
      <c r="GWS2345" s="1452"/>
      <c r="GWT2345" s="1452"/>
      <c r="GWU2345" s="1452"/>
      <c r="GWV2345" s="1452"/>
      <c r="GWW2345" s="1452"/>
      <c r="GWX2345" s="1452"/>
      <c r="GWY2345" s="1452"/>
      <c r="GWZ2345" s="1452"/>
      <c r="GXA2345" s="1452"/>
      <c r="GXB2345" s="1452"/>
      <c r="GXC2345" s="1452"/>
      <c r="GXD2345" s="1452"/>
      <c r="GXE2345" s="1452"/>
      <c r="GXF2345" s="1452"/>
      <c r="GXG2345" s="1452"/>
      <c r="GXH2345" s="1452"/>
      <c r="GXI2345" s="1452"/>
      <c r="GXJ2345" s="1452"/>
      <c r="GXK2345" s="1452"/>
      <c r="GXL2345" s="1452"/>
      <c r="GXM2345" s="1452"/>
      <c r="GXN2345" s="1452"/>
      <c r="GXO2345" s="1452"/>
      <c r="GXP2345" s="1452"/>
      <c r="GXQ2345" s="1452"/>
      <c r="GXR2345" s="1452"/>
      <c r="GXS2345" s="1452"/>
      <c r="GXT2345" s="1452"/>
      <c r="GXU2345" s="1452"/>
      <c r="GXV2345" s="1452"/>
      <c r="GXW2345" s="1452"/>
      <c r="GXX2345" s="1452"/>
      <c r="GXY2345" s="1452"/>
      <c r="GXZ2345" s="1452"/>
      <c r="GYA2345" s="1452"/>
      <c r="GYB2345" s="1452"/>
      <c r="GYC2345" s="1452"/>
      <c r="GYD2345" s="1452"/>
      <c r="GYE2345" s="1452"/>
      <c r="GYF2345" s="1452"/>
      <c r="GYG2345" s="1452"/>
      <c r="GYH2345" s="1452"/>
      <c r="GYI2345" s="1452"/>
      <c r="GYJ2345" s="1452"/>
      <c r="GYK2345" s="1452"/>
      <c r="GYL2345" s="1452"/>
      <c r="GYM2345" s="1452"/>
      <c r="GYN2345" s="1452"/>
      <c r="GYO2345" s="1452"/>
      <c r="GYP2345" s="1452"/>
      <c r="GYQ2345" s="1452"/>
      <c r="GYR2345" s="1452"/>
      <c r="GYS2345" s="1452"/>
      <c r="GYT2345" s="1452"/>
      <c r="GYU2345" s="1452"/>
      <c r="GYV2345" s="1452"/>
      <c r="GYW2345" s="1452"/>
      <c r="GYX2345" s="1452"/>
      <c r="GYY2345" s="1452"/>
      <c r="GYZ2345" s="1452"/>
      <c r="GZA2345" s="1452"/>
      <c r="GZB2345" s="1452"/>
      <c r="GZC2345" s="1452"/>
      <c r="GZD2345" s="1452"/>
      <c r="GZE2345" s="1452"/>
      <c r="GZF2345" s="1452"/>
      <c r="GZG2345" s="1452"/>
      <c r="GZH2345" s="1452"/>
      <c r="GZI2345" s="1452"/>
      <c r="GZJ2345" s="1452"/>
      <c r="GZK2345" s="1452"/>
      <c r="GZL2345" s="1452"/>
      <c r="GZM2345" s="1452"/>
      <c r="GZN2345" s="1452"/>
      <c r="GZO2345" s="1452"/>
      <c r="GZP2345" s="1452"/>
      <c r="GZQ2345" s="1452"/>
      <c r="GZR2345" s="1452"/>
      <c r="GZS2345" s="1452"/>
      <c r="GZT2345" s="1452"/>
      <c r="GZU2345" s="1452"/>
      <c r="GZV2345" s="1452"/>
      <c r="GZW2345" s="1452"/>
      <c r="GZX2345" s="1452"/>
      <c r="GZY2345" s="1452"/>
      <c r="GZZ2345" s="1452"/>
      <c r="HAA2345" s="1452"/>
      <c r="HAB2345" s="1452"/>
      <c r="HAC2345" s="1452"/>
      <c r="HAD2345" s="1452"/>
      <c r="HAE2345" s="1452"/>
      <c r="HAF2345" s="1452"/>
      <c r="HAG2345" s="1452"/>
      <c r="HAH2345" s="1452"/>
      <c r="HAI2345" s="1452"/>
      <c r="HAJ2345" s="1452"/>
      <c r="HAK2345" s="1452"/>
      <c r="HAL2345" s="1452"/>
      <c r="HAM2345" s="1452"/>
      <c r="HAN2345" s="1452"/>
      <c r="HAO2345" s="1452"/>
      <c r="HAP2345" s="1452"/>
      <c r="HAQ2345" s="1452"/>
      <c r="HAR2345" s="1452"/>
      <c r="HAS2345" s="1452"/>
      <c r="HAT2345" s="1452"/>
      <c r="HAU2345" s="1452"/>
      <c r="HAV2345" s="1452"/>
      <c r="HAW2345" s="1452"/>
      <c r="HAX2345" s="1452"/>
      <c r="HAY2345" s="1452"/>
      <c r="HAZ2345" s="1452"/>
      <c r="HBA2345" s="1452"/>
      <c r="HBB2345" s="1452"/>
      <c r="HBC2345" s="1452"/>
      <c r="HBD2345" s="1452"/>
      <c r="HBE2345" s="1452"/>
      <c r="HBF2345" s="1452"/>
      <c r="HBG2345" s="1452"/>
      <c r="HBH2345" s="1452"/>
      <c r="HBI2345" s="1452"/>
      <c r="HBJ2345" s="1452"/>
      <c r="HBK2345" s="1452"/>
      <c r="HBL2345" s="1452"/>
      <c r="HBM2345" s="1452"/>
      <c r="HBN2345" s="1452"/>
      <c r="HBO2345" s="1452"/>
      <c r="HBP2345" s="1452"/>
      <c r="HBQ2345" s="1452"/>
      <c r="HBR2345" s="1452"/>
      <c r="HBS2345" s="1452"/>
      <c r="HBT2345" s="1452"/>
      <c r="HBU2345" s="1452"/>
      <c r="HBV2345" s="1452"/>
      <c r="HBW2345" s="1452"/>
      <c r="HBX2345" s="1452"/>
      <c r="HBY2345" s="1452"/>
      <c r="HBZ2345" s="1452"/>
      <c r="HCA2345" s="1452"/>
      <c r="HCB2345" s="1452"/>
      <c r="HCC2345" s="1452"/>
      <c r="HCD2345" s="1452"/>
      <c r="HCE2345" s="1452"/>
      <c r="HCF2345" s="1452"/>
      <c r="HCG2345" s="1452"/>
      <c r="HCH2345" s="1452"/>
      <c r="HCI2345" s="1452"/>
      <c r="HCJ2345" s="1452"/>
      <c r="HCK2345" s="1452"/>
      <c r="HCL2345" s="1452"/>
      <c r="HCM2345" s="1452"/>
      <c r="HCN2345" s="1452"/>
      <c r="HCO2345" s="1452"/>
      <c r="HCP2345" s="1452"/>
      <c r="HCQ2345" s="1452"/>
      <c r="HCR2345" s="1452"/>
      <c r="HCS2345" s="1452"/>
      <c r="HCT2345" s="1452"/>
      <c r="HCU2345" s="1452"/>
      <c r="HCV2345" s="1452"/>
      <c r="HCW2345" s="1452"/>
      <c r="HCX2345" s="1452"/>
      <c r="HCY2345" s="1452"/>
      <c r="HCZ2345" s="1452"/>
      <c r="HDA2345" s="1452"/>
      <c r="HDB2345" s="1452"/>
      <c r="HDC2345" s="1452"/>
      <c r="HDD2345" s="1452"/>
      <c r="HDE2345" s="1452"/>
      <c r="HDF2345" s="1452"/>
      <c r="HDG2345" s="1452"/>
      <c r="HDH2345" s="1452"/>
      <c r="HDI2345" s="1452"/>
      <c r="HDJ2345" s="1452"/>
      <c r="HDK2345" s="1452"/>
      <c r="HDL2345" s="1452"/>
      <c r="HDM2345" s="1452"/>
      <c r="HDN2345" s="1452"/>
      <c r="HDO2345" s="1452"/>
      <c r="HDP2345" s="1452"/>
      <c r="HDQ2345" s="1452"/>
      <c r="HDR2345" s="1452"/>
      <c r="HDS2345" s="1452"/>
      <c r="HDT2345" s="1452"/>
      <c r="HDU2345" s="1452"/>
      <c r="HDV2345" s="1452"/>
      <c r="HDW2345" s="1452"/>
      <c r="HDX2345" s="1452"/>
      <c r="HDY2345" s="1452"/>
      <c r="HDZ2345" s="1452"/>
      <c r="HEA2345" s="1452"/>
      <c r="HEB2345" s="1452"/>
      <c r="HEC2345" s="1452"/>
      <c r="HED2345" s="1452"/>
      <c r="HEE2345" s="1452"/>
      <c r="HEF2345" s="1452"/>
      <c r="HEG2345" s="1452"/>
      <c r="HEH2345" s="1452"/>
      <c r="HEI2345" s="1452"/>
      <c r="HEJ2345" s="1452"/>
      <c r="HEK2345" s="1452"/>
      <c r="HEL2345" s="1452"/>
      <c r="HEM2345" s="1452"/>
      <c r="HEN2345" s="1452"/>
      <c r="HEO2345" s="1452"/>
      <c r="HEP2345" s="1452"/>
      <c r="HEQ2345" s="1452"/>
      <c r="HER2345" s="1452"/>
      <c r="HES2345" s="1452"/>
      <c r="HET2345" s="1452"/>
      <c r="HEU2345" s="1452"/>
      <c r="HEV2345" s="1452"/>
      <c r="HEW2345" s="1452"/>
      <c r="HEX2345" s="1452"/>
      <c r="HEY2345" s="1452"/>
      <c r="HEZ2345" s="1452"/>
      <c r="HFA2345" s="1452"/>
      <c r="HFB2345" s="1452"/>
      <c r="HFC2345" s="1452"/>
      <c r="HFD2345" s="1452"/>
      <c r="HFE2345" s="1452"/>
      <c r="HFF2345" s="1452"/>
      <c r="HFG2345" s="1452"/>
      <c r="HFH2345" s="1452"/>
      <c r="HFI2345" s="1452"/>
      <c r="HFJ2345" s="1452"/>
      <c r="HFK2345" s="1452"/>
      <c r="HFL2345" s="1452"/>
      <c r="HFM2345" s="1452"/>
      <c r="HFN2345" s="1452"/>
      <c r="HFO2345" s="1452"/>
      <c r="HFP2345" s="1452"/>
      <c r="HFQ2345" s="1452"/>
      <c r="HFR2345" s="1452"/>
      <c r="HFS2345" s="1452"/>
      <c r="HFT2345" s="1452"/>
      <c r="HFU2345" s="1452"/>
      <c r="HFV2345" s="1452"/>
      <c r="HFW2345" s="1452"/>
      <c r="HFX2345" s="1452"/>
      <c r="HFY2345" s="1452"/>
      <c r="HFZ2345" s="1452"/>
      <c r="HGA2345" s="1452"/>
      <c r="HGB2345" s="1452"/>
      <c r="HGC2345" s="1452"/>
      <c r="HGD2345" s="1452"/>
      <c r="HGE2345" s="1452"/>
      <c r="HGF2345" s="1452"/>
      <c r="HGG2345" s="1452"/>
      <c r="HGH2345" s="1452"/>
      <c r="HGI2345" s="1452"/>
      <c r="HGJ2345" s="1452"/>
      <c r="HGK2345" s="1452"/>
      <c r="HGL2345" s="1452"/>
      <c r="HGM2345" s="1452"/>
      <c r="HGN2345" s="1452"/>
      <c r="HGO2345" s="1452"/>
      <c r="HGP2345" s="1452"/>
      <c r="HGQ2345" s="1452"/>
      <c r="HGR2345" s="1452"/>
      <c r="HGS2345" s="1452"/>
      <c r="HGT2345" s="1452"/>
      <c r="HGU2345" s="1452"/>
      <c r="HGV2345" s="1452"/>
      <c r="HGW2345" s="1452"/>
      <c r="HGX2345" s="1452"/>
      <c r="HGY2345" s="1452"/>
      <c r="HGZ2345" s="1452"/>
      <c r="HHA2345" s="1452"/>
      <c r="HHB2345" s="1452"/>
      <c r="HHC2345" s="1452"/>
      <c r="HHD2345" s="1452"/>
      <c r="HHE2345" s="1452"/>
      <c r="HHF2345" s="1452"/>
      <c r="HHG2345" s="1452"/>
      <c r="HHH2345" s="1452"/>
      <c r="HHI2345" s="1452"/>
      <c r="HHJ2345" s="1452"/>
      <c r="HHK2345" s="1452"/>
      <c r="HHL2345" s="1452"/>
      <c r="HHM2345" s="1452"/>
      <c r="HHN2345" s="1452"/>
      <c r="HHO2345" s="1452"/>
      <c r="HHP2345" s="1452"/>
      <c r="HHQ2345" s="1452"/>
      <c r="HHR2345" s="1452"/>
      <c r="HHS2345" s="1452"/>
      <c r="HHT2345" s="1452"/>
      <c r="HHU2345" s="1452"/>
      <c r="HHV2345" s="1452"/>
      <c r="HHW2345" s="1452"/>
      <c r="HHX2345" s="1452"/>
      <c r="HHY2345" s="1452"/>
      <c r="HHZ2345" s="1452"/>
      <c r="HIA2345" s="1452"/>
      <c r="HIB2345" s="1452"/>
      <c r="HIC2345" s="1452"/>
      <c r="HID2345" s="1452"/>
      <c r="HIE2345" s="1452"/>
      <c r="HIF2345" s="1452"/>
      <c r="HIG2345" s="1452"/>
      <c r="HIH2345" s="1452"/>
      <c r="HII2345" s="1452"/>
      <c r="HIJ2345" s="1452"/>
      <c r="HIK2345" s="1452"/>
      <c r="HIL2345" s="1452"/>
      <c r="HIM2345" s="1452"/>
      <c r="HIN2345" s="1452"/>
      <c r="HIO2345" s="1452"/>
      <c r="HIP2345" s="1452"/>
      <c r="HIQ2345" s="1452"/>
      <c r="HIR2345" s="1452"/>
      <c r="HIS2345" s="1452"/>
      <c r="HIT2345" s="1452"/>
      <c r="HIU2345" s="1452"/>
      <c r="HIV2345" s="1452"/>
      <c r="HIW2345" s="1452"/>
      <c r="HIX2345" s="1452"/>
      <c r="HIY2345" s="1452"/>
      <c r="HIZ2345" s="1452"/>
      <c r="HJA2345" s="1452"/>
      <c r="HJB2345" s="1452"/>
      <c r="HJC2345" s="1452"/>
      <c r="HJD2345" s="1452"/>
      <c r="HJE2345" s="1452"/>
      <c r="HJF2345" s="1452"/>
      <c r="HJG2345" s="1452"/>
      <c r="HJH2345" s="1452"/>
      <c r="HJI2345" s="1452"/>
      <c r="HJJ2345" s="1452"/>
      <c r="HJK2345" s="1452"/>
      <c r="HJL2345" s="1452"/>
      <c r="HJM2345" s="1452"/>
      <c r="HJN2345" s="1452"/>
      <c r="HJO2345" s="1452"/>
      <c r="HJP2345" s="1452"/>
      <c r="HJQ2345" s="1452"/>
      <c r="HJR2345" s="1452"/>
      <c r="HJS2345" s="1452"/>
      <c r="HJT2345" s="1452"/>
      <c r="HJU2345" s="1452"/>
      <c r="HJV2345" s="1452"/>
      <c r="HJW2345" s="1452"/>
      <c r="HJX2345" s="1452"/>
      <c r="HJY2345" s="1452"/>
      <c r="HJZ2345" s="1452"/>
      <c r="HKA2345" s="1452"/>
      <c r="HKB2345" s="1452"/>
      <c r="HKC2345" s="1452"/>
      <c r="HKD2345" s="1452"/>
      <c r="HKE2345" s="1452"/>
      <c r="HKF2345" s="1452"/>
      <c r="HKG2345" s="1452"/>
      <c r="HKH2345" s="1452"/>
      <c r="HKI2345" s="1452"/>
      <c r="HKJ2345" s="1452"/>
      <c r="HKK2345" s="1452"/>
      <c r="HKL2345" s="1452"/>
      <c r="HKM2345" s="1452"/>
      <c r="HKN2345" s="1452"/>
      <c r="HKO2345" s="1452"/>
      <c r="HKP2345" s="1452"/>
      <c r="HKQ2345" s="1452"/>
      <c r="HKR2345" s="1452"/>
      <c r="HKS2345" s="1452"/>
      <c r="HKT2345" s="1452"/>
      <c r="HKU2345" s="1452"/>
      <c r="HKV2345" s="1452"/>
      <c r="HKW2345" s="1452"/>
      <c r="HKX2345" s="1452"/>
      <c r="HKY2345" s="1452"/>
      <c r="HKZ2345" s="1452"/>
      <c r="HLA2345" s="1452"/>
      <c r="HLB2345" s="1452"/>
      <c r="HLC2345" s="1452"/>
      <c r="HLD2345" s="1452"/>
      <c r="HLE2345" s="1452"/>
      <c r="HLF2345" s="1452"/>
      <c r="HLG2345" s="1452"/>
      <c r="HLH2345" s="1452"/>
      <c r="HLI2345" s="1452"/>
      <c r="HLJ2345" s="1452"/>
      <c r="HLK2345" s="1452"/>
      <c r="HLL2345" s="1452"/>
      <c r="HLM2345" s="1452"/>
      <c r="HLN2345" s="1452"/>
      <c r="HLO2345" s="1452"/>
      <c r="HLP2345" s="1452"/>
      <c r="HLQ2345" s="1452"/>
      <c r="HLR2345" s="1452"/>
      <c r="HLS2345" s="1452"/>
      <c r="HLT2345" s="1452"/>
      <c r="HLU2345" s="1452"/>
      <c r="HLV2345" s="1452"/>
      <c r="HLW2345" s="1452"/>
      <c r="HLX2345" s="1452"/>
      <c r="HLY2345" s="1452"/>
      <c r="HLZ2345" s="1452"/>
      <c r="HMA2345" s="1452"/>
      <c r="HMB2345" s="1452"/>
      <c r="HMC2345" s="1452"/>
      <c r="HMD2345" s="1452"/>
      <c r="HME2345" s="1452"/>
      <c r="HMF2345" s="1452"/>
      <c r="HMG2345" s="1452"/>
      <c r="HMH2345" s="1452"/>
      <c r="HMI2345" s="1452"/>
      <c r="HMJ2345" s="1452"/>
      <c r="HMK2345" s="1452"/>
      <c r="HML2345" s="1452"/>
      <c r="HMM2345" s="1452"/>
      <c r="HMN2345" s="1452"/>
      <c r="HMO2345" s="1452"/>
      <c r="HMP2345" s="1452"/>
      <c r="HMQ2345" s="1452"/>
      <c r="HMR2345" s="1452"/>
      <c r="HMS2345" s="1452"/>
      <c r="HMT2345" s="1452"/>
      <c r="HMU2345" s="1452"/>
      <c r="HMV2345" s="1452"/>
      <c r="HMW2345" s="1452"/>
      <c r="HMX2345" s="1452"/>
      <c r="HMY2345" s="1452"/>
      <c r="HMZ2345" s="1452"/>
      <c r="HNA2345" s="1452"/>
      <c r="HNB2345" s="1452"/>
      <c r="HNC2345" s="1452"/>
      <c r="HND2345" s="1452"/>
      <c r="HNE2345" s="1452"/>
      <c r="HNF2345" s="1452"/>
      <c r="HNG2345" s="1452"/>
      <c r="HNH2345" s="1452"/>
      <c r="HNI2345" s="1452"/>
      <c r="HNJ2345" s="1452"/>
      <c r="HNK2345" s="1452"/>
      <c r="HNL2345" s="1452"/>
      <c r="HNM2345" s="1452"/>
      <c r="HNN2345" s="1452"/>
      <c r="HNO2345" s="1452"/>
      <c r="HNP2345" s="1452"/>
      <c r="HNQ2345" s="1452"/>
      <c r="HNR2345" s="1452"/>
      <c r="HNS2345" s="1452"/>
      <c r="HNT2345" s="1452"/>
      <c r="HNU2345" s="1452"/>
      <c r="HNV2345" s="1452"/>
      <c r="HNW2345" s="1452"/>
      <c r="HNX2345" s="1452"/>
      <c r="HNY2345" s="1452"/>
      <c r="HNZ2345" s="1452"/>
      <c r="HOA2345" s="1452"/>
      <c r="HOB2345" s="1452"/>
      <c r="HOC2345" s="1452"/>
      <c r="HOD2345" s="1452"/>
      <c r="HOE2345" s="1452"/>
      <c r="HOF2345" s="1452"/>
      <c r="HOG2345" s="1452"/>
      <c r="HOH2345" s="1452"/>
      <c r="HOI2345" s="1452"/>
      <c r="HOJ2345" s="1452"/>
      <c r="HOK2345" s="1452"/>
      <c r="HOL2345" s="1452"/>
      <c r="HOM2345" s="1452"/>
      <c r="HON2345" s="1452"/>
      <c r="HOO2345" s="1452"/>
      <c r="HOP2345" s="1452"/>
      <c r="HOQ2345" s="1452"/>
      <c r="HOR2345" s="1452"/>
      <c r="HOS2345" s="1452"/>
      <c r="HOT2345" s="1452"/>
      <c r="HOU2345" s="1452"/>
      <c r="HOV2345" s="1452"/>
      <c r="HOW2345" s="1452"/>
      <c r="HOX2345" s="1452"/>
      <c r="HOY2345" s="1452"/>
      <c r="HOZ2345" s="1452"/>
      <c r="HPA2345" s="1452"/>
      <c r="HPB2345" s="1452"/>
      <c r="HPC2345" s="1452"/>
      <c r="HPD2345" s="1452"/>
      <c r="HPE2345" s="1452"/>
      <c r="HPF2345" s="1452"/>
      <c r="HPG2345" s="1452"/>
      <c r="HPH2345" s="1452"/>
      <c r="HPI2345" s="1452"/>
      <c r="HPJ2345" s="1452"/>
      <c r="HPK2345" s="1452"/>
      <c r="HPL2345" s="1452"/>
      <c r="HPM2345" s="1452"/>
      <c r="HPN2345" s="1452"/>
      <c r="HPO2345" s="1452"/>
      <c r="HPP2345" s="1452"/>
      <c r="HPQ2345" s="1452"/>
      <c r="HPR2345" s="1452"/>
      <c r="HPS2345" s="1452"/>
      <c r="HPT2345" s="1452"/>
      <c r="HPU2345" s="1452"/>
      <c r="HPV2345" s="1452"/>
      <c r="HPW2345" s="1452"/>
      <c r="HPX2345" s="1452"/>
      <c r="HPY2345" s="1452"/>
      <c r="HPZ2345" s="1452"/>
      <c r="HQA2345" s="1452"/>
      <c r="HQB2345" s="1452"/>
      <c r="HQC2345" s="1452"/>
      <c r="HQD2345" s="1452"/>
      <c r="HQE2345" s="1452"/>
      <c r="HQF2345" s="1452"/>
      <c r="HQG2345" s="1452"/>
      <c r="HQH2345" s="1452"/>
      <c r="HQI2345" s="1452"/>
      <c r="HQJ2345" s="1452"/>
      <c r="HQK2345" s="1452"/>
      <c r="HQL2345" s="1452"/>
      <c r="HQM2345" s="1452"/>
      <c r="HQN2345" s="1452"/>
      <c r="HQO2345" s="1452"/>
      <c r="HQP2345" s="1452"/>
      <c r="HQQ2345" s="1452"/>
      <c r="HQR2345" s="1452"/>
      <c r="HQS2345" s="1452"/>
      <c r="HQT2345" s="1452"/>
      <c r="HQU2345" s="1452"/>
      <c r="HQV2345" s="1452"/>
      <c r="HQW2345" s="1452"/>
      <c r="HQX2345" s="1452"/>
      <c r="HQY2345" s="1452"/>
      <c r="HQZ2345" s="1452"/>
      <c r="HRA2345" s="1452"/>
      <c r="HRB2345" s="1452"/>
      <c r="HRC2345" s="1452"/>
      <c r="HRD2345" s="1452"/>
      <c r="HRE2345" s="1452"/>
      <c r="HRF2345" s="1452"/>
      <c r="HRG2345" s="1452"/>
      <c r="HRH2345" s="1452"/>
      <c r="HRI2345" s="1452"/>
      <c r="HRJ2345" s="1452"/>
      <c r="HRK2345" s="1452"/>
      <c r="HRL2345" s="1452"/>
      <c r="HRM2345" s="1452"/>
      <c r="HRN2345" s="1452"/>
      <c r="HRO2345" s="1452"/>
      <c r="HRP2345" s="1452"/>
      <c r="HRQ2345" s="1452"/>
      <c r="HRR2345" s="1452"/>
      <c r="HRS2345" s="1452"/>
      <c r="HRT2345" s="1452"/>
      <c r="HRU2345" s="1452"/>
      <c r="HRV2345" s="1452"/>
      <c r="HRW2345" s="1452"/>
      <c r="HRX2345" s="1452"/>
      <c r="HRY2345" s="1452"/>
      <c r="HRZ2345" s="1452"/>
      <c r="HSA2345" s="1452"/>
      <c r="HSB2345" s="1452"/>
      <c r="HSC2345" s="1452"/>
      <c r="HSD2345" s="1452"/>
      <c r="HSE2345" s="1452"/>
      <c r="HSF2345" s="1452"/>
      <c r="HSG2345" s="1452"/>
      <c r="HSH2345" s="1452"/>
      <c r="HSI2345" s="1452"/>
      <c r="HSJ2345" s="1452"/>
      <c r="HSK2345" s="1452"/>
      <c r="HSL2345" s="1452"/>
      <c r="HSM2345" s="1452"/>
      <c r="HSN2345" s="1452"/>
      <c r="HSO2345" s="1452"/>
      <c r="HSP2345" s="1452"/>
      <c r="HSQ2345" s="1452"/>
      <c r="HSR2345" s="1452"/>
      <c r="HSS2345" s="1452"/>
      <c r="HST2345" s="1452"/>
      <c r="HSU2345" s="1452"/>
      <c r="HSV2345" s="1452"/>
      <c r="HSW2345" s="1452"/>
      <c r="HSX2345" s="1452"/>
      <c r="HSY2345" s="1452"/>
      <c r="HSZ2345" s="1452"/>
      <c r="HTA2345" s="1452"/>
      <c r="HTB2345" s="1452"/>
      <c r="HTC2345" s="1452"/>
      <c r="HTD2345" s="1452"/>
      <c r="HTE2345" s="1452"/>
      <c r="HTF2345" s="1452"/>
      <c r="HTG2345" s="1452"/>
      <c r="HTH2345" s="1452"/>
      <c r="HTI2345" s="1452"/>
      <c r="HTJ2345" s="1452"/>
      <c r="HTK2345" s="1452"/>
      <c r="HTL2345" s="1452"/>
      <c r="HTM2345" s="1452"/>
      <c r="HTN2345" s="1452"/>
      <c r="HTO2345" s="1452"/>
      <c r="HTP2345" s="1452"/>
      <c r="HTQ2345" s="1452"/>
      <c r="HTR2345" s="1452"/>
      <c r="HTS2345" s="1452"/>
      <c r="HTT2345" s="1452"/>
      <c r="HTU2345" s="1452"/>
      <c r="HTV2345" s="1452"/>
      <c r="HTW2345" s="1452"/>
      <c r="HTX2345" s="1452"/>
      <c r="HTY2345" s="1452"/>
      <c r="HTZ2345" s="1452"/>
      <c r="HUA2345" s="1452"/>
      <c r="HUB2345" s="1452"/>
      <c r="HUC2345" s="1452"/>
      <c r="HUD2345" s="1452"/>
      <c r="HUE2345" s="1452"/>
      <c r="HUF2345" s="1452"/>
      <c r="HUG2345" s="1452"/>
      <c r="HUH2345" s="1452"/>
      <c r="HUI2345" s="1452"/>
      <c r="HUJ2345" s="1452"/>
      <c r="HUK2345" s="1452"/>
      <c r="HUL2345" s="1452"/>
      <c r="HUM2345" s="1452"/>
      <c r="HUN2345" s="1452"/>
      <c r="HUO2345" s="1452"/>
      <c r="HUP2345" s="1452"/>
      <c r="HUQ2345" s="1452"/>
      <c r="HUR2345" s="1452"/>
      <c r="HUS2345" s="1452"/>
      <c r="HUT2345" s="1452"/>
      <c r="HUU2345" s="1452"/>
      <c r="HUV2345" s="1452"/>
      <c r="HUW2345" s="1452"/>
      <c r="HUX2345" s="1452"/>
      <c r="HUY2345" s="1452"/>
      <c r="HUZ2345" s="1452"/>
      <c r="HVA2345" s="1452"/>
      <c r="HVB2345" s="1452"/>
      <c r="HVC2345" s="1452"/>
      <c r="HVD2345" s="1452"/>
      <c r="HVE2345" s="1452"/>
      <c r="HVF2345" s="1452"/>
      <c r="HVG2345" s="1452"/>
      <c r="HVH2345" s="1452"/>
      <c r="HVI2345" s="1452"/>
      <c r="HVJ2345" s="1452"/>
      <c r="HVK2345" s="1452"/>
      <c r="HVL2345" s="1452"/>
      <c r="HVM2345" s="1452"/>
      <c r="HVN2345" s="1452"/>
      <c r="HVO2345" s="1452"/>
      <c r="HVP2345" s="1452"/>
      <c r="HVQ2345" s="1452"/>
      <c r="HVR2345" s="1452"/>
      <c r="HVS2345" s="1452"/>
      <c r="HVT2345" s="1452"/>
      <c r="HVU2345" s="1452"/>
      <c r="HVV2345" s="1452"/>
      <c r="HVW2345" s="1452"/>
      <c r="HVX2345" s="1452"/>
      <c r="HVY2345" s="1452"/>
      <c r="HVZ2345" s="1452"/>
      <c r="HWA2345" s="1452"/>
      <c r="HWB2345" s="1452"/>
      <c r="HWC2345" s="1452"/>
      <c r="HWD2345" s="1452"/>
      <c r="HWE2345" s="1452"/>
      <c r="HWF2345" s="1452"/>
      <c r="HWG2345" s="1452"/>
      <c r="HWH2345" s="1452"/>
      <c r="HWI2345" s="1452"/>
      <c r="HWJ2345" s="1452"/>
      <c r="HWK2345" s="1452"/>
      <c r="HWL2345" s="1452"/>
      <c r="HWM2345" s="1452"/>
      <c r="HWN2345" s="1452"/>
      <c r="HWO2345" s="1452"/>
      <c r="HWP2345" s="1452"/>
      <c r="HWQ2345" s="1452"/>
      <c r="HWR2345" s="1452"/>
      <c r="HWS2345" s="1452"/>
      <c r="HWT2345" s="1452"/>
      <c r="HWU2345" s="1452"/>
      <c r="HWV2345" s="1452"/>
      <c r="HWW2345" s="1452"/>
      <c r="HWX2345" s="1452"/>
      <c r="HWY2345" s="1452"/>
      <c r="HWZ2345" s="1452"/>
      <c r="HXA2345" s="1452"/>
      <c r="HXB2345" s="1452"/>
      <c r="HXC2345" s="1452"/>
      <c r="HXD2345" s="1452"/>
      <c r="HXE2345" s="1452"/>
      <c r="HXF2345" s="1452"/>
      <c r="HXG2345" s="1452"/>
      <c r="HXH2345" s="1452"/>
      <c r="HXI2345" s="1452"/>
      <c r="HXJ2345" s="1452"/>
      <c r="HXK2345" s="1452"/>
      <c r="HXL2345" s="1452"/>
      <c r="HXM2345" s="1452"/>
      <c r="HXN2345" s="1452"/>
      <c r="HXO2345" s="1452"/>
      <c r="HXP2345" s="1452"/>
      <c r="HXQ2345" s="1452"/>
      <c r="HXR2345" s="1452"/>
      <c r="HXS2345" s="1452"/>
      <c r="HXT2345" s="1452"/>
      <c r="HXU2345" s="1452"/>
      <c r="HXV2345" s="1452"/>
      <c r="HXW2345" s="1452"/>
      <c r="HXX2345" s="1452"/>
      <c r="HXY2345" s="1452"/>
      <c r="HXZ2345" s="1452"/>
      <c r="HYA2345" s="1452"/>
      <c r="HYB2345" s="1452"/>
      <c r="HYC2345" s="1452"/>
      <c r="HYD2345" s="1452"/>
      <c r="HYE2345" s="1452"/>
      <c r="HYF2345" s="1452"/>
      <c r="HYG2345" s="1452"/>
      <c r="HYH2345" s="1452"/>
      <c r="HYI2345" s="1452"/>
      <c r="HYJ2345" s="1452"/>
      <c r="HYK2345" s="1452"/>
      <c r="HYL2345" s="1452"/>
      <c r="HYM2345" s="1452"/>
      <c r="HYN2345" s="1452"/>
      <c r="HYO2345" s="1452"/>
      <c r="HYP2345" s="1452"/>
      <c r="HYQ2345" s="1452"/>
      <c r="HYR2345" s="1452"/>
      <c r="HYS2345" s="1452"/>
      <c r="HYT2345" s="1452"/>
      <c r="HYU2345" s="1452"/>
      <c r="HYV2345" s="1452"/>
      <c r="HYW2345" s="1452"/>
      <c r="HYX2345" s="1452"/>
      <c r="HYY2345" s="1452"/>
      <c r="HYZ2345" s="1452"/>
      <c r="HZA2345" s="1452"/>
      <c r="HZB2345" s="1452"/>
      <c r="HZC2345" s="1452"/>
      <c r="HZD2345" s="1452"/>
      <c r="HZE2345" s="1452"/>
      <c r="HZF2345" s="1452"/>
      <c r="HZG2345" s="1452"/>
      <c r="HZH2345" s="1452"/>
      <c r="HZI2345" s="1452"/>
      <c r="HZJ2345" s="1452"/>
      <c r="HZK2345" s="1452"/>
      <c r="HZL2345" s="1452"/>
      <c r="HZM2345" s="1452"/>
      <c r="HZN2345" s="1452"/>
      <c r="HZO2345" s="1452"/>
      <c r="HZP2345" s="1452"/>
      <c r="HZQ2345" s="1452"/>
      <c r="HZR2345" s="1452"/>
      <c r="HZS2345" s="1452"/>
      <c r="HZT2345" s="1452"/>
      <c r="HZU2345" s="1452"/>
      <c r="HZV2345" s="1452"/>
      <c r="HZW2345" s="1452"/>
      <c r="HZX2345" s="1452"/>
      <c r="HZY2345" s="1452"/>
      <c r="HZZ2345" s="1452"/>
      <c r="IAA2345" s="1452"/>
      <c r="IAB2345" s="1452"/>
      <c r="IAC2345" s="1452"/>
      <c r="IAD2345" s="1452"/>
      <c r="IAE2345" s="1452"/>
      <c r="IAF2345" s="1452"/>
      <c r="IAG2345" s="1452"/>
      <c r="IAH2345" s="1452"/>
      <c r="IAI2345" s="1452"/>
      <c r="IAJ2345" s="1452"/>
      <c r="IAK2345" s="1452"/>
      <c r="IAL2345" s="1452"/>
      <c r="IAM2345" s="1452"/>
      <c r="IAN2345" s="1452"/>
      <c r="IAO2345" s="1452"/>
      <c r="IAP2345" s="1452"/>
      <c r="IAQ2345" s="1452"/>
      <c r="IAR2345" s="1452"/>
      <c r="IAS2345" s="1452"/>
      <c r="IAT2345" s="1452"/>
      <c r="IAU2345" s="1452"/>
      <c r="IAV2345" s="1452"/>
      <c r="IAW2345" s="1452"/>
      <c r="IAX2345" s="1452"/>
      <c r="IAY2345" s="1452"/>
      <c r="IAZ2345" s="1452"/>
      <c r="IBA2345" s="1452"/>
      <c r="IBB2345" s="1452"/>
      <c r="IBC2345" s="1452"/>
      <c r="IBD2345" s="1452"/>
      <c r="IBE2345" s="1452"/>
      <c r="IBF2345" s="1452"/>
      <c r="IBG2345" s="1452"/>
      <c r="IBH2345" s="1452"/>
      <c r="IBI2345" s="1452"/>
      <c r="IBJ2345" s="1452"/>
      <c r="IBK2345" s="1452"/>
      <c r="IBL2345" s="1452"/>
      <c r="IBM2345" s="1452"/>
      <c r="IBN2345" s="1452"/>
      <c r="IBO2345" s="1452"/>
      <c r="IBP2345" s="1452"/>
      <c r="IBQ2345" s="1452"/>
      <c r="IBR2345" s="1452"/>
      <c r="IBS2345" s="1452"/>
      <c r="IBT2345" s="1452"/>
      <c r="IBU2345" s="1452"/>
      <c r="IBV2345" s="1452"/>
      <c r="IBW2345" s="1452"/>
      <c r="IBX2345" s="1452"/>
      <c r="IBY2345" s="1452"/>
      <c r="IBZ2345" s="1452"/>
      <c r="ICA2345" s="1452"/>
      <c r="ICB2345" s="1452"/>
      <c r="ICC2345" s="1452"/>
      <c r="ICD2345" s="1452"/>
      <c r="ICE2345" s="1452"/>
      <c r="ICF2345" s="1452"/>
      <c r="ICG2345" s="1452"/>
      <c r="ICH2345" s="1452"/>
      <c r="ICI2345" s="1452"/>
      <c r="ICJ2345" s="1452"/>
      <c r="ICK2345" s="1452"/>
      <c r="ICL2345" s="1452"/>
      <c r="ICM2345" s="1452"/>
      <c r="ICN2345" s="1452"/>
      <c r="ICO2345" s="1452"/>
      <c r="ICP2345" s="1452"/>
      <c r="ICQ2345" s="1452"/>
      <c r="ICR2345" s="1452"/>
      <c r="ICS2345" s="1452"/>
      <c r="ICT2345" s="1452"/>
      <c r="ICU2345" s="1452"/>
      <c r="ICV2345" s="1452"/>
      <c r="ICW2345" s="1452"/>
      <c r="ICX2345" s="1452"/>
      <c r="ICY2345" s="1452"/>
      <c r="ICZ2345" s="1452"/>
      <c r="IDA2345" s="1452"/>
      <c r="IDB2345" s="1452"/>
      <c r="IDC2345" s="1452"/>
      <c r="IDD2345" s="1452"/>
      <c r="IDE2345" s="1452"/>
      <c r="IDF2345" s="1452"/>
      <c r="IDG2345" s="1452"/>
      <c r="IDH2345" s="1452"/>
      <c r="IDI2345" s="1452"/>
      <c r="IDJ2345" s="1452"/>
      <c r="IDK2345" s="1452"/>
      <c r="IDL2345" s="1452"/>
      <c r="IDM2345" s="1452"/>
      <c r="IDN2345" s="1452"/>
      <c r="IDO2345" s="1452"/>
      <c r="IDP2345" s="1452"/>
      <c r="IDQ2345" s="1452"/>
      <c r="IDR2345" s="1452"/>
      <c r="IDS2345" s="1452"/>
      <c r="IDT2345" s="1452"/>
      <c r="IDU2345" s="1452"/>
      <c r="IDV2345" s="1452"/>
      <c r="IDW2345" s="1452"/>
      <c r="IDX2345" s="1452"/>
      <c r="IDY2345" s="1452"/>
      <c r="IDZ2345" s="1452"/>
      <c r="IEA2345" s="1452"/>
      <c r="IEB2345" s="1452"/>
      <c r="IEC2345" s="1452"/>
      <c r="IED2345" s="1452"/>
      <c r="IEE2345" s="1452"/>
      <c r="IEF2345" s="1452"/>
      <c r="IEG2345" s="1452"/>
      <c r="IEH2345" s="1452"/>
      <c r="IEI2345" s="1452"/>
      <c r="IEJ2345" s="1452"/>
      <c r="IEK2345" s="1452"/>
      <c r="IEL2345" s="1452"/>
      <c r="IEM2345" s="1452"/>
      <c r="IEN2345" s="1452"/>
      <c r="IEO2345" s="1452"/>
      <c r="IEP2345" s="1452"/>
      <c r="IEQ2345" s="1452"/>
      <c r="IER2345" s="1452"/>
      <c r="IES2345" s="1452"/>
      <c r="IET2345" s="1452"/>
      <c r="IEU2345" s="1452"/>
      <c r="IEV2345" s="1452"/>
      <c r="IEW2345" s="1452"/>
      <c r="IEX2345" s="1452"/>
      <c r="IEY2345" s="1452"/>
      <c r="IEZ2345" s="1452"/>
      <c r="IFA2345" s="1452"/>
      <c r="IFB2345" s="1452"/>
      <c r="IFC2345" s="1452"/>
      <c r="IFD2345" s="1452"/>
      <c r="IFE2345" s="1452"/>
      <c r="IFF2345" s="1452"/>
      <c r="IFG2345" s="1452"/>
      <c r="IFH2345" s="1452"/>
      <c r="IFI2345" s="1452"/>
      <c r="IFJ2345" s="1452"/>
      <c r="IFK2345" s="1452"/>
      <c r="IFL2345" s="1452"/>
      <c r="IFM2345" s="1452"/>
      <c r="IFN2345" s="1452"/>
      <c r="IFO2345" s="1452"/>
      <c r="IFP2345" s="1452"/>
      <c r="IFQ2345" s="1452"/>
      <c r="IFR2345" s="1452"/>
      <c r="IFS2345" s="1452"/>
      <c r="IFT2345" s="1452"/>
      <c r="IFU2345" s="1452"/>
      <c r="IFV2345" s="1452"/>
      <c r="IFW2345" s="1452"/>
      <c r="IFX2345" s="1452"/>
      <c r="IFY2345" s="1452"/>
      <c r="IFZ2345" s="1452"/>
      <c r="IGA2345" s="1452"/>
      <c r="IGB2345" s="1452"/>
      <c r="IGC2345" s="1452"/>
      <c r="IGD2345" s="1452"/>
      <c r="IGE2345" s="1452"/>
      <c r="IGF2345" s="1452"/>
      <c r="IGG2345" s="1452"/>
      <c r="IGH2345" s="1452"/>
      <c r="IGI2345" s="1452"/>
      <c r="IGJ2345" s="1452"/>
      <c r="IGK2345" s="1452"/>
      <c r="IGL2345" s="1452"/>
      <c r="IGM2345" s="1452"/>
      <c r="IGN2345" s="1452"/>
      <c r="IGO2345" s="1452"/>
      <c r="IGP2345" s="1452"/>
      <c r="IGQ2345" s="1452"/>
      <c r="IGR2345" s="1452"/>
      <c r="IGS2345" s="1452"/>
      <c r="IGT2345" s="1452"/>
      <c r="IGU2345" s="1452"/>
      <c r="IGV2345" s="1452"/>
      <c r="IGW2345" s="1452"/>
      <c r="IGX2345" s="1452"/>
      <c r="IGY2345" s="1452"/>
      <c r="IGZ2345" s="1452"/>
      <c r="IHA2345" s="1452"/>
      <c r="IHB2345" s="1452"/>
      <c r="IHC2345" s="1452"/>
      <c r="IHD2345" s="1452"/>
      <c r="IHE2345" s="1452"/>
      <c r="IHF2345" s="1452"/>
      <c r="IHG2345" s="1452"/>
      <c r="IHH2345" s="1452"/>
      <c r="IHI2345" s="1452"/>
      <c r="IHJ2345" s="1452"/>
      <c r="IHK2345" s="1452"/>
      <c r="IHL2345" s="1452"/>
      <c r="IHM2345" s="1452"/>
      <c r="IHN2345" s="1452"/>
      <c r="IHO2345" s="1452"/>
      <c r="IHP2345" s="1452"/>
      <c r="IHQ2345" s="1452"/>
      <c r="IHR2345" s="1452"/>
      <c r="IHS2345" s="1452"/>
      <c r="IHT2345" s="1452"/>
      <c r="IHU2345" s="1452"/>
      <c r="IHV2345" s="1452"/>
      <c r="IHW2345" s="1452"/>
      <c r="IHX2345" s="1452"/>
      <c r="IHY2345" s="1452"/>
      <c r="IHZ2345" s="1452"/>
      <c r="IIA2345" s="1452"/>
      <c r="IIB2345" s="1452"/>
      <c r="IIC2345" s="1452"/>
      <c r="IID2345" s="1452"/>
      <c r="IIE2345" s="1452"/>
      <c r="IIF2345" s="1452"/>
      <c r="IIG2345" s="1452"/>
      <c r="IIH2345" s="1452"/>
      <c r="III2345" s="1452"/>
      <c r="IIJ2345" s="1452"/>
      <c r="IIK2345" s="1452"/>
      <c r="IIL2345" s="1452"/>
      <c r="IIM2345" s="1452"/>
      <c r="IIN2345" s="1452"/>
      <c r="IIO2345" s="1452"/>
      <c r="IIP2345" s="1452"/>
      <c r="IIQ2345" s="1452"/>
      <c r="IIR2345" s="1452"/>
      <c r="IIS2345" s="1452"/>
      <c r="IIT2345" s="1452"/>
      <c r="IIU2345" s="1452"/>
      <c r="IIV2345" s="1452"/>
      <c r="IIW2345" s="1452"/>
      <c r="IIX2345" s="1452"/>
      <c r="IIY2345" s="1452"/>
      <c r="IIZ2345" s="1452"/>
      <c r="IJA2345" s="1452"/>
      <c r="IJB2345" s="1452"/>
      <c r="IJC2345" s="1452"/>
      <c r="IJD2345" s="1452"/>
      <c r="IJE2345" s="1452"/>
      <c r="IJF2345" s="1452"/>
      <c r="IJG2345" s="1452"/>
      <c r="IJH2345" s="1452"/>
      <c r="IJI2345" s="1452"/>
      <c r="IJJ2345" s="1452"/>
      <c r="IJK2345" s="1452"/>
      <c r="IJL2345" s="1452"/>
      <c r="IJM2345" s="1452"/>
      <c r="IJN2345" s="1452"/>
      <c r="IJO2345" s="1452"/>
      <c r="IJP2345" s="1452"/>
      <c r="IJQ2345" s="1452"/>
      <c r="IJR2345" s="1452"/>
      <c r="IJS2345" s="1452"/>
      <c r="IJT2345" s="1452"/>
      <c r="IJU2345" s="1452"/>
      <c r="IJV2345" s="1452"/>
      <c r="IJW2345" s="1452"/>
      <c r="IJX2345" s="1452"/>
      <c r="IJY2345" s="1452"/>
      <c r="IJZ2345" s="1452"/>
      <c r="IKA2345" s="1452"/>
      <c r="IKB2345" s="1452"/>
      <c r="IKC2345" s="1452"/>
      <c r="IKD2345" s="1452"/>
      <c r="IKE2345" s="1452"/>
      <c r="IKF2345" s="1452"/>
      <c r="IKG2345" s="1452"/>
      <c r="IKH2345" s="1452"/>
      <c r="IKI2345" s="1452"/>
      <c r="IKJ2345" s="1452"/>
      <c r="IKK2345" s="1452"/>
      <c r="IKL2345" s="1452"/>
      <c r="IKM2345" s="1452"/>
      <c r="IKN2345" s="1452"/>
      <c r="IKO2345" s="1452"/>
      <c r="IKP2345" s="1452"/>
      <c r="IKQ2345" s="1452"/>
      <c r="IKR2345" s="1452"/>
      <c r="IKS2345" s="1452"/>
      <c r="IKT2345" s="1452"/>
      <c r="IKU2345" s="1452"/>
      <c r="IKV2345" s="1452"/>
      <c r="IKW2345" s="1452"/>
      <c r="IKX2345" s="1452"/>
      <c r="IKY2345" s="1452"/>
      <c r="IKZ2345" s="1452"/>
      <c r="ILA2345" s="1452"/>
      <c r="ILB2345" s="1452"/>
      <c r="ILC2345" s="1452"/>
      <c r="ILD2345" s="1452"/>
      <c r="ILE2345" s="1452"/>
      <c r="ILF2345" s="1452"/>
      <c r="ILG2345" s="1452"/>
      <c r="ILH2345" s="1452"/>
      <c r="ILI2345" s="1452"/>
      <c r="ILJ2345" s="1452"/>
      <c r="ILK2345" s="1452"/>
      <c r="ILL2345" s="1452"/>
      <c r="ILM2345" s="1452"/>
      <c r="ILN2345" s="1452"/>
      <c r="ILO2345" s="1452"/>
      <c r="ILP2345" s="1452"/>
      <c r="ILQ2345" s="1452"/>
      <c r="ILR2345" s="1452"/>
      <c r="ILS2345" s="1452"/>
      <c r="ILT2345" s="1452"/>
      <c r="ILU2345" s="1452"/>
      <c r="ILV2345" s="1452"/>
      <c r="ILW2345" s="1452"/>
      <c r="ILX2345" s="1452"/>
      <c r="ILY2345" s="1452"/>
      <c r="ILZ2345" s="1452"/>
      <c r="IMA2345" s="1452"/>
      <c r="IMB2345" s="1452"/>
      <c r="IMC2345" s="1452"/>
      <c r="IMD2345" s="1452"/>
      <c r="IME2345" s="1452"/>
      <c r="IMF2345" s="1452"/>
      <c r="IMG2345" s="1452"/>
      <c r="IMH2345" s="1452"/>
      <c r="IMI2345" s="1452"/>
      <c r="IMJ2345" s="1452"/>
      <c r="IMK2345" s="1452"/>
      <c r="IML2345" s="1452"/>
      <c r="IMM2345" s="1452"/>
      <c r="IMN2345" s="1452"/>
      <c r="IMO2345" s="1452"/>
      <c r="IMP2345" s="1452"/>
      <c r="IMQ2345" s="1452"/>
      <c r="IMR2345" s="1452"/>
      <c r="IMS2345" s="1452"/>
      <c r="IMT2345" s="1452"/>
      <c r="IMU2345" s="1452"/>
      <c r="IMV2345" s="1452"/>
      <c r="IMW2345" s="1452"/>
      <c r="IMX2345" s="1452"/>
      <c r="IMY2345" s="1452"/>
      <c r="IMZ2345" s="1452"/>
      <c r="INA2345" s="1452"/>
      <c r="INB2345" s="1452"/>
      <c r="INC2345" s="1452"/>
      <c r="IND2345" s="1452"/>
      <c r="INE2345" s="1452"/>
      <c r="INF2345" s="1452"/>
      <c r="ING2345" s="1452"/>
      <c r="INH2345" s="1452"/>
      <c r="INI2345" s="1452"/>
      <c r="INJ2345" s="1452"/>
      <c r="INK2345" s="1452"/>
      <c r="INL2345" s="1452"/>
      <c r="INM2345" s="1452"/>
      <c r="INN2345" s="1452"/>
      <c r="INO2345" s="1452"/>
      <c r="INP2345" s="1452"/>
      <c r="INQ2345" s="1452"/>
      <c r="INR2345" s="1452"/>
      <c r="INS2345" s="1452"/>
      <c r="INT2345" s="1452"/>
      <c r="INU2345" s="1452"/>
      <c r="INV2345" s="1452"/>
      <c r="INW2345" s="1452"/>
      <c r="INX2345" s="1452"/>
      <c r="INY2345" s="1452"/>
      <c r="INZ2345" s="1452"/>
      <c r="IOA2345" s="1452"/>
      <c r="IOB2345" s="1452"/>
      <c r="IOC2345" s="1452"/>
      <c r="IOD2345" s="1452"/>
      <c r="IOE2345" s="1452"/>
      <c r="IOF2345" s="1452"/>
      <c r="IOG2345" s="1452"/>
      <c r="IOH2345" s="1452"/>
      <c r="IOI2345" s="1452"/>
      <c r="IOJ2345" s="1452"/>
      <c r="IOK2345" s="1452"/>
      <c r="IOL2345" s="1452"/>
      <c r="IOM2345" s="1452"/>
      <c r="ION2345" s="1452"/>
      <c r="IOO2345" s="1452"/>
      <c r="IOP2345" s="1452"/>
      <c r="IOQ2345" s="1452"/>
      <c r="IOR2345" s="1452"/>
      <c r="IOS2345" s="1452"/>
      <c r="IOT2345" s="1452"/>
      <c r="IOU2345" s="1452"/>
      <c r="IOV2345" s="1452"/>
      <c r="IOW2345" s="1452"/>
      <c r="IOX2345" s="1452"/>
      <c r="IOY2345" s="1452"/>
      <c r="IOZ2345" s="1452"/>
      <c r="IPA2345" s="1452"/>
      <c r="IPB2345" s="1452"/>
      <c r="IPC2345" s="1452"/>
      <c r="IPD2345" s="1452"/>
      <c r="IPE2345" s="1452"/>
      <c r="IPF2345" s="1452"/>
      <c r="IPG2345" s="1452"/>
      <c r="IPH2345" s="1452"/>
      <c r="IPI2345" s="1452"/>
      <c r="IPJ2345" s="1452"/>
      <c r="IPK2345" s="1452"/>
      <c r="IPL2345" s="1452"/>
      <c r="IPM2345" s="1452"/>
      <c r="IPN2345" s="1452"/>
      <c r="IPO2345" s="1452"/>
      <c r="IPP2345" s="1452"/>
      <c r="IPQ2345" s="1452"/>
      <c r="IPR2345" s="1452"/>
      <c r="IPS2345" s="1452"/>
      <c r="IPT2345" s="1452"/>
      <c r="IPU2345" s="1452"/>
      <c r="IPV2345" s="1452"/>
      <c r="IPW2345" s="1452"/>
      <c r="IPX2345" s="1452"/>
      <c r="IPY2345" s="1452"/>
      <c r="IPZ2345" s="1452"/>
      <c r="IQA2345" s="1452"/>
      <c r="IQB2345" s="1452"/>
      <c r="IQC2345" s="1452"/>
      <c r="IQD2345" s="1452"/>
      <c r="IQE2345" s="1452"/>
      <c r="IQF2345" s="1452"/>
      <c r="IQG2345" s="1452"/>
      <c r="IQH2345" s="1452"/>
      <c r="IQI2345" s="1452"/>
      <c r="IQJ2345" s="1452"/>
      <c r="IQK2345" s="1452"/>
      <c r="IQL2345" s="1452"/>
      <c r="IQM2345" s="1452"/>
      <c r="IQN2345" s="1452"/>
      <c r="IQO2345" s="1452"/>
      <c r="IQP2345" s="1452"/>
      <c r="IQQ2345" s="1452"/>
      <c r="IQR2345" s="1452"/>
      <c r="IQS2345" s="1452"/>
      <c r="IQT2345" s="1452"/>
      <c r="IQU2345" s="1452"/>
      <c r="IQV2345" s="1452"/>
      <c r="IQW2345" s="1452"/>
      <c r="IQX2345" s="1452"/>
      <c r="IQY2345" s="1452"/>
      <c r="IQZ2345" s="1452"/>
      <c r="IRA2345" s="1452"/>
      <c r="IRB2345" s="1452"/>
      <c r="IRC2345" s="1452"/>
      <c r="IRD2345" s="1452"/>
      <c r="IRE2345" s="1452"/>
      <c r="IRF2345" s="1452"/>
      <c r="IRG2345" s="1452"/>
      <c r="IRH2345" s="1452"/>
      <c r="IRI2345" s="1452"/>
      <c r="IRJ2345" s="1452"/>
      <c r="IRK2345" s="1452"/>
      <c r="IRL2345" s="1452"/>
      <c r="IRM2345" s="1452"/>
      <c r="IRN2345" s="1452"/>
      <c r="IRO2345" s="1452"/>
      <c r="IRP2345" s="1452"/>
      <c r="IRQ2345" s="1452"/>
      <c r="IRR2345" s="1452"/>
      <c r="IRS2345" s="1452"/>
      <c r="IRT2345" s="1452"/>
      <c r="IRU2345" s="1452"/>
      <c r="IRV2345" s="1452"/>
      <c r="IRW2345" s="1452"/>
      <c r="IRX2345" s="1452"/>
      <c r="IRY2345" s="1452"/>
      <c r="IRZ2345" s="1452"/>
      <c r="ISA2345" s="1452"/>
      <c r="ISB2345" s="1452"/>
      <c r="ISC2345" s="1452"/>
      <c r="ISD2345" s="1452"/>
      <c r="ISE2345" s="1452"/>
      <c r="ISF2345" s="1452"/>
      <c r="ISG2345" s="1452"/>
      <c r="ISH2345" s="1452"/>
      <c r="ISI2345" s="1452"/>
      <c r="ISJ2345" s="1452"/>
      <c r="ISK2345" s="1452"/>
      <c r="ISL2345" s="1452"/>
      <c r="ISM2345" s="1452"/>
      <c r="ISN2345" s="1452"/>
      <c r="ISO2345" s="1452"/>
      <c r="ISP2345" s="1452"/>
      <c r="ISQ2345" s="1452"/>
      <c r="ISR2345" s="1452"/>
      <c r="ISS2345" s="1452"/>
      <c r="IST2345" s="1452"/>
      <c r="ISU2345" s="1452"/>
      <c r="ISV2345" s="1452"/>
      <c r="ISW2345" s="1452"/>
      <c r="ISX2345" s="1452"/>
      <c r="ISY2345" s="1452"/>
      <c r="ISZ2345" s="1452"/>
      <c r="ITA2345" s="1452"/>
      <c r="ITB2345" s="1452"/>
      <c r="ITC2345" s="1452"/>
      <c r="ITD2345" s="1452"/>
      <c r="ITE2345" s="1452"/>
      <c r="ITF2345" s="1452"/>
      <c r="ITG2345" s="1452"/>
      <c r="ITH2345" s="1452"/>
      <c r="ITI2345" s="1452"/>
      <c r="ITJ2345" s="1452"/>
      <c r="ITK2345" s="1452"/>
      <c r="ITL2345" s="1452"/>
      <c r="ITM2345" s="1452"/>
      <c r="ITN2345" s="1452"/>
      <c r="ITO2345" s="1452"/>
      <c r="ITP2345" s="1452"/>
      <c r="ITQ2345" s="1452"/>
      <c r="ITR2345" s="1452"/>
      <c r="ITS2345" s="1452"/>
      <c r="ITT2345" s="1452"/>
      <c r="ITU2345" s="1452"/>
      <c r="ITV2345" s="1452"/>
      <c r="ITW2345" s="1452"/>
      <c r="ITX2345" s="1452"/>
      <c r="ITY2345" s="1452"/>
      <c r="ITZ2345" s="1452"/>
      <c r="IUA2345" s="1452"/>
      <c r="IUB2345" s="1452"/>
      <c r="IUC2345" s="1452"/>
      <c r="IUD2345" s="1452"/>
      <c r="IUE2345" s="1452"/>
      <c r="IUF2345" s="1452"/>
      <c r="IUG2345" s="1452"/>
      <c r="IUH2345" s="1452"/>
      <c r="IUI2345" s="1452"/>
      <c r="IUJ2345" s="1452"/>
      <c r="IUK2345" s="1452"/>
      <c r="IUL2345" s="1452"/>
      <c r="IUM2345" s="1452"/>
      <c r="IUN2345" s="1452"/>
      <c r="IUO2345" s="1452"/>
      <c r="IUP2345" s="1452"/>
      <c r="IUQ2345" s="1452"/>
      <c r="IUR2345" s="1452"/>
      <c r="IUS2345" s="1452"/>
      <c r="IUT2345" s="1452"/>
      <c r="IUU2345" s="1452"/>
      <c r="IUV2345" s="1452"/>
      <c r="IUW2345" s="1452"/>
      <c r="IUX2345" s="1452"/>
      <c r="IUY2345" s="1452"/>
      <c r="IUZ2345" s="1452"/>
      <c r="IVA2345" s="1452"/>
      <c r="IVB2345" s="1452"/>
      <c r="IVC2345" s="1452"/>
      <c r="IVD2345" s="1452"/>
      <c r="IVE2345" s="1452"/>
      <c r="IVF2345" s="1452"/>
      <c r="IVG2345" s="1452"/>
      <c r="IVH2345" s="1452"/>
      <c r="IVI2345" s="1452"/>
      <c r="IVJ2345" s="1452"/>
      <c r="IVK2345" s="1452"/>
      <c r="IVL2345" s="1452"/>
      <c r="IVM2345" s="1452"/>
      <c r="IVN2345" s="1452"/>
      <c r="IVO2345" s="1452"/>
      <c r="IVP2345" s="1452"/>
      <c r="IVQ2345" s="1452"/>
      <c r="IVR2345" s="1452"/>
      <c r="IVS2345" s="1452"/>
      <c r="IVT2345" s="1452"/>
      <c r="IVU2345" s="1452"/>
      <c r="IVV2345" s="1452"/>
      <c r="IVW2345" s="1452"/>
      <c r="IVX2345" s="1452"/>
      <c r="IVY2345" s="1452"/>
      <c r="IVZ2345" s="1452"/>
      <c r="IWA2345" s="1452"/>
      <c r="IWB2345" s="1452"/>
      <c r="IWC2345" s="1452"/>
      <c r="IWD2345" s="1452"/>
      <c r="IWE2345" s="1452"/>
      <c r="IWF2345" s="1452"/>
      <c r="IWG2345" s="1452"/>
      <c r="IWH2345" s="1452"/>
      <c r="IWI2345" s="1452"/>
      <c r="IWJ2345" s="1452"/>
      <c r="IWK2345" s="1452"/>
      <c r="IWL2345" s="1452"/>
      <c r="IWM2345" s="1452"/>
      <c r="IWN2345" s="1452"/>
      <c r="IWO2345" s="1452"/>
      <c r="IWP2345" s="1452"/>
      <c r="IWQ2345" s="1452"/>
      <c r="IWR2345" s="1452"/>
      <c r="IWS2345" s="1452"/>
      <c r="IWT2345" s="1452"/>
      <c r="IWU2345" s="1452"/>
      <c r="IWV2345" s="1452"/>
      <c r="IWW2345" s="1452"/>
      <c r="IWX2345" s="1452"/>
      <c r="IWY2345" s="1452"/>
      <c r="IWZ2345" s="1452"/>
      <c r="IXA2345" s="1452"/>
      <c r="IXB2345" s="1452"/>
      <c r="IXC2345" s="1452"/>
      <c r="IXD2345" s="1452"/>
      <c r="IXE2345" s="1452"/>
      <c r="IXF2345" s="1452"/>
      <c r="IXG2345" s="1452"/>
      <c r="IXH2345" s="1452"/>
      <c r="IXI2345" s="1452"/>
      <c r="IXJ2345" s="1452"/>
      <c r="IXK2345" s="1452"/>
      <c r="IXL2345" s="1452"/>
      <c r="IXM2345" s="1452"/>
      <c r="IXN2345" s="1452"/>
      <c r="IXO2345" s="1452"/>
      <c r="IXP2345" s="1452"/>
      <c r="IXQ2345" s="1452"/>
      <c r="IXR2345" s="1452"/>
      <c r="IXS2345" s="1452"/>
      <c r="IXT2345" s="1452"/>
      <c r="IXU2345" s="1452"/>
      <c r="IXV2345" s="1452"/>
      <c r="IXW2345" s="1452"/>
      <c r="IXX2345" s="1452"/>
      <c r="IXY2345" s="1452"/>
      <c r="IXZ2345" s="1452"/>
      <c r="IYA2345" s="1452"/>
      <c r="IYB2345" s="1452"/>
      <c r="IYC2345" s="1452"/>
      <c r="IYD2345" s="1452"/>
      <c r="IYE2345" s="1452"/>
      <c r="IYF2345" s="1452"/>
      <c r="IYG2345" s="1452"/>
      <c r="IYH2345" s="1452"/>
      <c r="IYI2345" s="1452"/>
      <c r="IYJ2345" s="1452"/>
      <c r="IYK2345" s="1452"/>
      <c r="IYL2345" s="1452"/>
      <c r="IYM2345" s="1452"/>
      <c r="IYN2345" s="1452"/>
      <c r="IYO2345" s="1452"/>
      <c r="IYP2345" s="1452"/>
      <c r="IYQ2345" s="1452"/>
      <c r="IYR2345" s="1452"/>
      <c r="IYS2345" s="1452"/>
      <c r="IYT2345" s="1452"/>
      <c r="IYU2345" s="1452"/>
      <c r="IYV2345" s="1452"/>
      <c r="IYW2345" s="1452"/>
      <c r="IYX2345" s="1452"/>
      <c r="IYY2345" s="1452"/>
      <c r="IYZ2345" s="1452"/>
      <c r="IZA2345" s="1452"/>
      <c r="IZB2345" s="1452"/>
      <c r="IZC2345" s="1452"/>
      <c r="IZD2345" s="1452"/>
      <c r="IZE2345" s="1452"/>
      <c r="IZF2345" s="1452"/>
      <c r="IZG2345" s="1452"/>
      <c r="IZH2345" s="1452"/>
      <c r="IZI2345" s="1452"/>
      <c r="IZJ2345" s="1452"/>
      <c r="IZK2345" s="1452"/>
      <c r="IZL2345" s="1452"/>
      <c r="IZM2345" s="1452"/>
      <c r="IZN2345" s="1452"/>
      <c r="IZO2345" s="1452"/>
      <c r="IZP2345" s="1452"/>
      <c r="IZQ2345" s="1452"/>
      <c r="IZR2345" s="1452"/>
      <c r="IZS2345" s="1452"/>
      <c r="IZT2345" s="1452"/>
      <c r="IZU2345" s="1452"/>
      <c r="IZV2345" s="1452"/>
      <c r="IZW2345" s="1452"/>
      <c r="IZX2345" s="1452"/>
      <c r="IZY2345" s="1452"/>
      <c r="IZZ2345" s="1452"/>
      <c r="JAA2345" s="1452"/>
      <c r="JAB2345" s="1452"/>
      <c r="JAC2345" s="1452"/>
      <c r="JAD2345" s="1452"/>
      <c r="JAE2345" s="1452"/>
      <c r="JAF2345" s="1452"/>
      <c r="JAG2345" s="1452"/>
      <c r="JAH2345" s="1452"/>
      <c r="JAI2345" s="1452"/>
      <c r="JAJ2345" s="1452"/>
      <c r="JAK2345" s="1452"/>
      <c r="JAL2345" s="1452"/>
      <c r="JAM2345" s="1452"/>
      <c r="JAN2345" s="1452"/>
      <c r="JAO2345" s="1452"/>
      <c r="JAP2345" s="1452"/>
      <c r="JAQ2345" s="1452"/>
      <c r="JAR2345" s="1452"/>
      <c r="JAS2345" s="1452"/>
      <c r="JAT2345" s="1452"/>
      <c r="JAU2345" s="1452"/>
      <c r="JAV2345" s="1452"/>
      <c r="JAW2345" s="1452"/>
      <c r="JAX2345" s="1452"/>
      <c r="JAY2345" s="1452"/>
      <c r="JAZ2345" s="1452"/>
      <c r="JBA2345" s="1452"/>
      <c r="JBB2345" s="1452"/>
      <c r="JBC2345" s="1452"/>
      <c r="JBD2345" s="1452"/>
      <c r="JBE2345" s="1452"/>
      <c r="JBF2345" s="1452"/>
      <c r="JBG2345" s="1452"/>
      <c r="JBH2345" s="1452"/>
      <c r="JBI2345" s="1452"/>
      <c r="JBJ2345" s="1452"/>
      <c r="JBK2345" s="1452"/>
      <c r="JBL2345" s="1452"/>
      <c r="JBM2345" s="1452"/>
      <c r="JBN2345" s="1452"/>
      <c r="JBO2345" s="1452"/>
      <c r="JBP2345" s="1452"/>
      <c r="JBQ2345" s="1452"/>
      <c r="JBR2345" s="1452"/>
      <c r="JBS2345" s="1452"/>
      <c r="JBT2345" s="1452"/>
      <c r="JBU2345" s="1452"/>
      <c r="JBV2345" s="1452"/>
      <c r="JBW2345" s="1452"/>
      <c r="JBX2345" s="1452"/>
      <c r="JBY2345" s="1452"/>
      <c r="JBZ2345" s="1452"/>
      <c r="JCA2345" s="1452"/>
      <c r="JCB2345" s="1452"/>
      <c r="JCC2345" s="1452"/>
      <c r="JCD2345" s="1452"/>
      <c r="JCE2345" s="1452"/>
      <c r="JCF2345" s="1452"/>
      <c r="JCG2345" s="1452"/>
      <c r="JCH2345" s="1452"/>
      <c r="JCI2345" s="1452"/>
      <c r="JCJ2345" s="1452"/>
      <c r="JCK2345" s="1452"/>
      <c r="JCL2345" s="1452"/>
      <c r="JCM2345" s="1452"/>
      <c r="JCN2345" s="1452"/>
      <c r="JCO2345" s="1452"/>
      <c r="JCP2345" s="1452"/>
      <c r="JCQ2345" s="1452"/>
      <c r="JCR2345" s="1452"/>
      <c r="JCS2345" s="1452"/>
      <c r="JCT2345" s="1452"/>
      <c r="JCU2345" s="1452"/>
      <c r="JCV2345" s="1452"/>
      <c r="JCW2345" s="1452"/>
      <c r="JCX2345" s="1452"/>
      <c r="JCY2345" s="1452"/>
      <c r="JCZ2345" s="1452"/>
      <c r="JDA2345" s="1452"/>
      <c r="JDB2345" s="1452"/>
      <c r="JDC2345" s="1452"/>
      <c r="JDD2345" s="1452"/>
      <c r="JDE2345" s="1452"/>
      <c r="JDF2345" s="1452"/>
      <c r="JDG2345" s="1452"/>
      <c r="JDH2345" s="1452"/>
      <c r="JDI2345" s="1452"/>
      <c r="JDJ2345" s="1452"/>
      <c r="JDK2345" s="1452"/>
      <c r="JDL2345" s="1452"/>
      <c r="JDM2345" s="1452"/>
      <c r="JDN2345" s="1452"/>
      <c r="JDO2345" s="1452"/>
      <c r="JDP2345" s="1452"/>
      <c r="JDQ2345" s="1452"/>
      <c r="JDR2345" s="1452"/>
      <c r="JDS2345" s="1452"/>
      <c r="JDT2345" s="1452"/>
      <c r="JDU2345" s="1452"/>
      <c r="JDV2345" s="1452"/>
      <c r="JDW2345" s="1452"/>
      <c r="JDX2345" s="1452"/>
      <c r="JDY2345" s="1452"/>
      <c r="JDZ2345" s="1452"/>
      <c r="JEA2345" s="1452"/>
      <c r="JEB2345" s="1452"/>
      <c r="JEC2345" s="1452"/>
      <c r="JED2345" s="1452"/>
      <c r="JEE2345" s="1452"/>
      <c r="JEF2345" s="1452"/>
      <c r="JEG2345" s="1452"/>
      <c r="JEH2345" s="1452"/>
      <c r="JEI2345" s="1452"/>
      <c r="JEJ2345" s="1452"/>
      <c r="JEK2345" s="1452"/>
      <c r="JEL2345" s="1452"/>
      <c r="JEM2345" s="1452"/>
      <c r="JEN2345" s="1452"/>
      <c r="JEO2345" s="1452"/>
      <c r="JEP2345" s="1452"/>
      <c r="JEQ2345" s="1452"/>
      <c r="JER2345" s="1452"/>
      <c r="JES2345" s="1452"/>
      <c r="JET2345" s="1452"/>
      <c r="JEU2345" s="1452"/>
      <c r="JEV2345" s="1452"/>
      <c r="JEW2345" s="1452"/>
      <c r="JEX2345" s="1452"/>
      <c r="JEY2345" s="1452"/>
      <c r="JEZ2345" s="1452"/>
      <c r="JFA2345" s="1452"/>
      <c r="JFB2345" s="1452"/>
      <c r="JFC2345" s="1452"/>
      <c r="JFD2345" s="1452"/>
      <c r="JFE2345" s="1452"/>
      <c r="JFF2345" s="1452"/>
      <c r="JFG2345" s="1452"/>
      <c r="JFH2345" s="1452"/>
      <c r="JFI2345" s="1452"/>
      <c r="JFJ2345" s="1452"/>
      <c r="JFK2345" s="1452"/>
      <c r="JFL2345" s="1452"/>
      <c r="JFM2345" s="1452"/>
      <c r="JFN2345" s="1452"/>
      <c r="JFO2345" s="1452"/>
      <c r="JFP2345" s="1452"/>
      <c r="JFQ2345" s="1452"/>
      <c r="JFR2345" s="1452"/>
      <c r="JFS2345" s="1452"/>
      <c r="JFT2345" s="1452"/>
      <c r="JFU2345" s="1452"/>
      <c r="JFV2345" s="1452"/>
      <c r="JFW2345" s="1452"/>
      <c r="JFX2345" s="1452"/>
      <c r="JFY2345" s="1452"/>
      <c r="JFZ2345" s="1452"/>
      <c r="JGA2345" s="1452"/>
      <c r="JGB2345" s="1452"/>
      <c r="JGC2345" s="1452"/>
      <c r="JGD2345" s="1452"/>
      <c r="JGE2345" s="1452"/>
      <c r="JGF2345" s="1452"/>
      <c r="JGG2345" s="1452"/>
      <c r="JGH2345" s="1452"/>
      <c r="JGI2345" s="1452"/>
      <c r="JGJ2345" s="1452"/>
      <c r="JGK2345" s="1452"/>
      <c r="JGL2345" s="1452"/>
      <c r="JGM2345" s="1452"/>
      <c r="JGN2345" s="1452"/>
      <c r="JGO2345" s="1452"/>
      <c r="JGP2345" s="1452"/>
      <c r="JGQ2345" s="1452"/>
      <c r="JGR2345" s="1452"/>
      <c r="JGS2345" s="1452"/>
      <c r="JGT2345" s="1452"/>
      <c r="JGU2345" s="1452"/>
      <c r="JGV2345" s="1452"/>
      <c r="JGW2345" s="1452"/>
      <c r="JGX2345" s="1452"/>
      <c r="JGY2345" s="1452"/>
      <c r="JGZ2345" s="1452"/>
      <c r="JHA2345" s="1452"/>
      <c r="JHB2345" s="1452"/>
      <c r="JHC2345" s="1452"/>
      <c r="JHD2345" s="1452"/>
      <c r="JHE2345" s="1452"/>
      <c r="JHF2345" s="1452"/>
      <c r="JHG2345" s="1452"/>
      <c r="JHH2345" s="1452"/>
      <c r="JHI2345" s="1452"/>
      <c r="JHJ2345" s="1452"/>
      <c r="JHK2345" s="1452"/>
      <c r="JHL2345" s="1452"/>
      <c r="JHM2345" s="1452"/>
      <c r="JHN2345" s="1452"/>
      <c r="JHO2345" s="1452"/>
      <c r="JHP2345" s="1452"/>
      <c r="JHQ2345" s="1452"/>
      <c r="JHR2345" s="1452"/>
      <c r="JHS2345" s="1452"/>
      <c r="JHT2345" s="1452"/>
      <c r="JHU2345" s="1452"/>
      <c r="JHV2345" s="1452"/>
      <c r="JHW2345" s="1452"/>
      <c r="JHX2345" s="1452"/>
      <c r="JHY2345" s="1452"/>
      <c r="JHZ2345" s="1452"/>
      <c r="JIA2345" s="1452"/>
      <c r="JIB2345" s="1452"/>
      <c r="JIC2345" s="1452"/>
      <c r="JID2345" s="1452"/>
      <c r="JIE2345" s="1452"/>
      <c r="JIF2345" s="1452"/>
      <c r="JIG2345" s="1452"/>
      <c r="JIH2345" s="1452"/>
      <c r="JII2345" s="1452"/>
      <c r="JIJ2345" s="1452"/>
      <c r="JIK2345" s="1452"/>
      <c r="JIL2345" s="1452"/>
      <c r="JIM2345" s="1452"/>
      <c r="JIN2345" s="1452"/>
      <c r="JIO2345" s="1452"/>
      <c r="JIP2345" s="1452"/>
      <c r="JIQ2345" s="1452"/>
      <c r="JIR2345" s="1452"/>
      <c r="JIS2345" s="1452"/>
      <c r="JIT2345" s="1452"/>
      <c r="JIU2345" s="1452"/>
      <c r="JIV2345" s="1452"/>
      <c r="JIW2345" s="1452"/>
      <c r="JIX2345" s="1452"/>
      <c r="JIY2345" s="1452"/>
      <c r="JIZ2345" s="1452"/>
      <c r="JJA2345" s="1452"/>
      <c r="JJB2345" s="1452"/>
      <c r="JJC2345" s="1452"/>
      <c r="JJD2345" s="1452"/>
      <c r="JJE2345" s="1452"/>
      <c r="JJF2345" s="1452"/>
      <c r="JJG2345" s="1452"/>
      <c r="JJH2345" s="1452"/>
      <c r="JJI2345" s="1452"/>
      <c r="JJJ2345" s="1452"/>
      <c r="JJK2345" s="1452"/>
      <c r="JJL2345" s="1452"/>
      <c r="JJM2345" s="1452"/>
      <c r="JJN2345" s="1452"/>
      <c r="JJO2345" s="1452"/>
      <c r="JJP2345" s="1452"/>
      <c r="JJQ2345" s="1452"/>
      <c r="JJR2345" s="1452"/>
      <c r="JJS2345" s="1452"/>
      <c r="JJT2345" s="1452"/>
      <c r="JJU2345" s="1452"/>
      <c r="JJV2345" s="1452"/>
      <c r="JJW2345" s="1452"/>
      <c r="JJX2345" s="1452"/>
      <c r="JJY2345" s="1452"/>
      <c r="JJZ2345" s="1452"/>
      <c r="JKA2345" s="1452"/>
      <c r="JKB2345" s="1452"/>
      <c r="JKC2345" s="1452"/>
      <c r="JKD2345" s="1452"/>
      <c r="JKE2345" s="1452"/>
      <c r="JKF2345" s="1452"/>
      <c r="JKG2345" s="1452"/>
      <c r="JKH2345" s="1452"/>
      <c r="JKI2345" s="1452"/>
      <c r="JKJ2345" s="1452"/>
      <c r="JKK2345" s="1452"/>
      <c r="JKL2345" s="1452"/>
      <c r="JKM2345" s="1452"/>
      <c r="JKN2345" s="1452"/>
      <c r="JKO2345" s="1452"/>
      <c r="JKP2345" s="1452"/>
      <c r="JKQ2345" s="1452"/>
      <c r="JKR2345" s="1452"/>
      <c r="JKS2345" s="1452"/>
      <c r="JKT2345" s="1452"/>
      <c r="JKU2345" s="1452"/>
      <c r="JKV2345" s="1452"/>
      <c r="JKW2345" s="1452"/>
      <c r="JKX2345" s="1452"/>
      <c r="JKY2345" s="1452"/>
      <c r="JKZ2345" s="1452"/>
      <c r="JLA2345" s="1452"/>
      <c r="JLB2345" s="1452"/>
      <c r="JLC2345" s="1452"/>
      <c r="JLD2345" s="1452"/>
      <c r="JLE2345" s="1452"/>
      <c r="JLF2345" s="1452"/>
      <c r="JLG2345" s="1452"/>
      <c r="JLH2345" s="1452"/>
      <c r="JLI2345" s="1452"/>
      <c r="JLJ2345" s="1452"/>
      <c r="JLK2345" s="1452"/>
      <c r="JLL2345" s="1452"/>
      <c r="JLM2345" s="1452"/>
      <c r="JLN2345" s="1452"/>
      <c r="JLO2345" s="1452"/>
      <c r="JLP2345" s="1452"/>
      <c r="JLQ2345" s="1452"/>
      <c r="JLR2345" s="1452"/>
      <c r="JLS2345" s="1452"/>
      <c r="JLT2345" s="1452"/>
      <c r="JLU2345" s="1452"/>
      <c r="JLV2345" s="1452"/>
      <c r="JLW2345" s="1452"/>
      <c r="JLX2345" s="1452"/>
      <c r="JLY2345" s="1452"/>
      <c r="JLZ2345" s="1452"/>
      <c r="JMA2345" s="1452"/>
      <c r="JMB2345" s="1452"/>
      <c r="JMC2345" s="1452"/>
      <c r="JMD2345" s="1452"/>
      <c r="JME2345" s="1452"/>
      <c r="JMF2345" s="1452"/>
      <c r="JMG2345" s="1452"/>
      <c r="JMH2345" s="1452"/>
      <c r="JMI2345" s="1452"/>
      <c r="JMJ2345" s="1452"/>
      <c r="JMK2345" s="1452"/>
      <c r="JML2345" s="1452"/>
      <c r="JMM2345" s="1452"/>
      <c r="JMN2345" s="1452"/>
      <c r="JMO2345" s="1452"/>
      <c r="JMP2345" s="1452"/>
      <c r="JMQ2345" s="1452"/>
      <c r="JMR2345" s="1452"/>
      <c r="JMS2345" s="1452"/>
      <c r="JMT2345" s="1452"/>
      <c r="JMU2345" s="1452"/>
      <c r="JMV2345" s="1452"/>
      <c r="JMW2345" s="1452"/>
      <c r="JMX2345" s="1452"/>
      <c r="JMY2345" s="1452"/>
      <c r="JMZ2345" s="1452"/>
      <c r="JNA2345" s="1452"/>
      <c r="JNB2345" s="1452"/>
      <c r="JNC2345" s="1452"/>
      <c r="JND2345" s="1452"/>
      <c r="JNE2345" s="1452"/>
      <c r="JNF2345" s="1452"/>
      <c r="JNG2345" s="1452"/>
      <c r="JNH2345" s="1452"/>
      <c r="JNI2345" s="1452"/>
      <c r="JNJ2345" s="1452"/>
      <c r="JNK2345" s="1452"/>
      <c r="JNL2345" s="1452"/>
      <c r="JNM2345" s="1452"/>
      <c r="JNN2345" s="1452"/>
      <c r="JNO2345" s="1452"/>
      <c r="JNP2345" s="1452"/>
      <c r="JNQ2345" s="1452"/>
      <c r="JNR2345" s="1452"/>
      <c r="JNS2345" s="1452"/>
      <c r="JNT2345" s="1452"/>
      <c r="JNU2345" s="1452"/>
      <c r="JNV2345" s="1452"/>
      <c r="JNW2345" s="1452"/>
      <c r="JNX2345" s="1452"/>
      <c r="JNY2345" s="1452"/>
      <c r="JNZ2345" s="1452"/>
      <c r="JOA2345" s="1452"/>
      <c r="JOB2345" s="1452"/>
      <c r="JOC2345" s="1452"/>
      <c r="JOD2345" s="1452"/>
      <c r="JOE2345" s="1452"/>
      <c r="JOF2345" s="1452"/>
      <c r="JOG2345" s="1452"/>
      <c r="JOH2345" s="1452"/>
      <c r="JOI2345" s="1452"/>
      <c r="JOJ2345" s="1452"/>
      <c r="JOK2345" s="1452"/>
      <c r="JOL2345" s="1452"/>
      <c r="JOM2345" s="1452"/>
      <c r="JON2345" s="1452"/>
      <c r="JOO2345" s="1452"/>
      <c r="JOP2345" s="1452"/>
      <c r="JOQ2345" s="1452"/>
      <c r="JOR2345" s="1452"/>
      <c r="JOS2345" s="1452"/>
      <c r="JOT2345" s="1452"/>
      <c r="JOU2345" s="1452"/>
      <c r="JOV2345" s="1452"/>
      <c r="JOW2345" s="1452"/>
      <c r="JOX2345" s="1452"/>
      <c r="JOY2345" s="1452"/>
      <c r="JOZ2345" s="1452"/>
      <c r="JPA2345" s="1452"/>
      <c r="JPB2345" s="1452"/>
      <c r="JPC2345" s="1452"/>
      <c r="JPD2345" s="1452"/>
      <c r="JPE2345" s="1452"/>
      <c r="JPF2345" s="1452"/>
      <c r="JPG2345" s="1452"/>
      <c r="JPH2345" s="1452"/>
      <c r="JPI2345" s="1452"/>
      <c r="JPJ2345" s="1452"/>
      <c r="JPK2345" s="1452"/>
      <c r="JPL2345" s="1452"/>
      <c r="JPM2345" s="1452"/>
      <c r="JPN2345" s="1452"/>
      <c r="JPO2345" s="1452"/>
      <c r="JPP2345" s="1452"/>
      <c r="JPQ2345" s="1452"/>
      <c r="JPR2345" s="1452"/>
      <c r="JPS2345" s="1452"/>
      <c r="JPT2345" s="1452"/>
      <c r="JPU2345" s="1452"/>
      <c r="JPV2345" s="1452"/>
      <c r="JPW2345" s="1452"/>
      <c r="JPX2345" s="1452"/>
      <c r="JPY2345" s="1452"/>
      <c r="JPZ2345" s="1452"/>
      <c r="JQA2345" s="1452"/>
      <c r="JQB2345" s="1452"/>
      <c r="JQC2345" s="1452"/>
      <c r="JQD2345" s="1452"/>
      <c r="JQE2345" s="1452"/>
      <c r="JQF2345" s="1452"/>
      <c r="JQG2345" s="1452"/>
      <c r="JQH2345" s="1452"/>
      <c r="JQI2345" s="1452"/>
      <c r="JQJ2345" s="1452"/>
      <c r="JQK2345" s="1452"/>
      <c r="JQL2345" s="1452"/>
      <c r="JQM2345" s="1452"/>
      <c r="JQN2345" s="1452"/>
      <c r="JQO2345" s="1452"/>
      <c r="JQP2345" s="1452"/>
      <c r="JQQ2345" s="1452"/>
      <c r="JQR2345" s="1452"/>
      <c r="JQS2345" s="1452"/>
      <c r="JQT2345" s="1452"/>
      <c r="JQU2345" s="1452"/>
      <c r="JQV2345" s="1452"/>
      <c r="JQW2345" s="1452"/>
      <c r="JQX2345" s="1452"/>
      <c r="JQY2345" s="1452"/>
      <c r="JQZ2345" s="1452"/>
      <c r="JRA2345" s="1452"/>
      <c r="JRB2345" s="1452"/>
      <c r="JRC2345" s="1452"/>
      <c r="JRD2345" s="1452"/>
      <c r="JRE2345" s="1452"/>
      <c r="JRF2345" s="1452"/>
      <c r="JRG2345" s="1452"/>
      <c r="JRH2345" s="1452"/>
      <c r="JRI2345" s="1452"/>
      <c r="JRJ2345" s="1452"/>
      <c r="JRK2345" s="1452"/>
      <c r="JRL2345" s="1452"/>
      <c r="JRM2345" s="1452"/>
      <c r="JRN2345" s="1452"/>
      <c r="JRO2345" s="1452"/>
      <c r="JRP2345" s="1452"/>
      <c r="JRQ2345" s="1452"/>
      <c r="JRR2345" s="1452"/>
      <c r="JRS2345" s="1452"/>
      <c r="JRT2345" s="1452"/>
      <c r="JRU2345" s="1452"/>
      <c r="JRV2345" s="1452"/>
      <c r="JRW2345" s="1452"/>
      <c r="JRX2345" s="1452"/>
      <c r="JRY2345" s="1452"/>
      <c r="JRZ2345" s="1452"/>
      <c r="JSA2345" s="1452"/>
      <c r="JSB2345" s="1452"/>
      <c r="JSC2345" s="1452"/>
      <c r="JSD2345" s="1452"/>
      <c r="JSE2345" s="1452"/>
      <c r="JSF2345" s="1452"/>
      <c r="JSG2345" s="1452"/>
      <c r="JSH2345" s="1452"/>
      <c r="JSI2345" s="1452"/>
      <c r="JSJ2345" s="1452"/>
      <c r="JSK2345" s="1452"/>
      <c r="JSL2345" s="1452"/>
      <c r="JSM2345" s="1452"/>
      <c r="JSN2345" s="1452"/>
      <c r="JSO2345" s="1452"/>
      <c r="JSP2345" s="1452"/>
      <c r="JSQ2345" s="1452"/>
      <c r="JSR2345" s="1452"/>
      <c r="JSS2345" s="1452"/>
      <c r="JST2345" s="1452"/>
      <c r="JSU2345" s="1452"/>
      <c r="JSV2345" s="1452"/>
      <c r="JSW2345" s="1452"/>
      <c r="JSX2345" s="1452"/>
      <c r="JSY2345" s="1452"/>
      <c r="JSZ2345" s="1452"/>
      <c r="JTA2345" s="1452"/>
      <c r="JTB2345" s="1452"/>
      <c r="JTC2345" s="1452"/>
      <c r="JTD2345" s="1452"/>
      <c r="JTE2345" s="1452"/>
      <c r="JTF2345" s="1452"/>
      <c r="JTG2345" s="1452"/>
      <c r="JTH2345" s="1452"/>
      <c r="JTI2345" s="1452"/>
      <c r="JTJ2345" s="1452"/>
      <c r="JTK2345" s="1452"/>
      <c r="JTL2345" s="1452"/>
      <c r="JTM2345" s="1452"/>
      <c r="JTN2345" s="1452"/>
      <c r="JTO2345" s="1452"/>
      <c r="JTP2345" s="1452"/>
      <c r="JTQ2345" s="1452"/>
      <c r="JTR2345" s="1452"/>
      <c r="JTS2345" s="1452"/>
      <c r="JTT2345" s="1452"/>
      <c r="JTU2345" s="1452"/>
      <c r="JTV2345" s="1452"/>
      <c r="JTW2345" s="1452"/>
      <c r="JTX2345" s="1452"/>
      <c r="JTY2345" s="1452"/>
      <c r="JTZ2345" s="1452"/>
      <c r="JUA2345" s="1452"/>
      <c r="JUB2345" s="1452"/>
      <c r="JUC2345" s="1452"/>
      <c r="JUD2345" s="1452"/>
      <c r="JUE2345" s="1452"/>
      <c r="JUF2345" s="1452"/>
      <c r="JUG2345" s="1452"/>
      <c r="JUH2345" s="1452"/>
      <c r="JUI2345" s="1452"/>
      <c r="JUJ2345" s="1452"/>
      <c r="JUK2345" s="1452"/>
      <c r="JUL2345" s="1452"/>
      <c r="JUM2345" s="1452"/>
      <c r="JUN2345" s="1452"/>
      <c r="JUO2345" s="1452"/>
      <c r="JUP2345" s="1452"/>
      <c r="JUQ2345" s="1452"/>
      <c r="JUR2345" s="1452"/>
      <c r="JUS2345" s="1452"/>
      <c r="JUT2345" s="1452"/>
      <c r="JUU2345" s="1452"/>
      <c r="JUV2345" s="1452"/>
      <c r="JUW2345" s="1452"/>
      <c r="JUX2345" s="1452"/>
      <c r="JUY2345" s="1452"/>
      <c r="JUZ2345" s="1452"/>
      <c r="JVA2345" s="1452"/>
      <c r="JVB2345" s="1452"/>
      <c r="JVC2345" s="1452"/>
      <c r="JVD2345" s="1452"/>
      <c r="JVE2345" s="1452"/>
      <c r="JVF2345" s="1452"/>
      <c r="JVG2345" s="1452"/>
      <c r="JVH2345" s="1452"/>
      <c r="JVI2345" s="1452"/>
      <c r="JVJ2345" s="1452"/>
      <c r="JVK2345" s="1452"/>
      <c r="JVL2345" s="1452"/>
      <c r="JVM2345" s="1452"/>
      <c r="JVN2345" s="1452"/>
      <c r="JVO2345" s="1452"/>
      <c r="JVP2345" s="1452"/>
      <c r="JVQ2345" s="1452"/>
      <c r="JVR2345" s="1452"/>
      <c r="JVS2345" s="1452"/>
      <c r="JVT2345" s="1452"/>
      <c r="JVU2345" s="1452"/>
      <c r="JVV2345" s="1452"/>
      <c r="JVW2345" s="1452"/>
      <c r="JVX2345" s="1452"/>
      <c r="JVY2345" s="1452"/>
      <c r="JVZ2345" s="1452"/>
      <c r="JWA2345" s="1452"/>
      <c r="JWB2345" s="1452"/>
      <c r="JWC2345" s="1452"/>
      <c r="JWD2345" s="1452"/>
      <c r="JWE2345" s="1452"/>
      <c r="JWF2345" s="1452"/>
      <c r="JWG2345" s="1452"/>
      <c r="JWH2345" s="1452"/>
      <c r="JWI2345" s="1452"/>
      <c r="JWJ2345" s="1452"/>
      <c r="JWK2345" s="1452"/>
      <c r="JWL2345" s="1452"/>
      <c r="JWM2345" s="1452"/>
      <c r="JWN2345" s="1452"/>
      <c r="JWO2345" s="1452"/>
      <c r="JWP2345" s="1452"/>
      <c r="JWQ2345" s="1452"/>
      <c r="JWR2345" s="1452"/>
      <c r="JWS2345" s="1452"/>
      <c r="JWT2345" s="1452"/>
      <c r="JWU2345" s="1452"/>
      <c r="JWV2345" s="1452"/>
      <c r="JWW2345" s="1452"/>
      <c r="JWX2345" s="1452"/>
      <c r="JWY2345" s="1452"/>
      <c r="JWZ2345" s="1452"/>
      <c r="JXA2345" s="1452"/>
      <c r="JXB2345" s="1452"/>
      <c r="JXC2345" s="1452"/>
      <c r="JXD2345" s="1452"/>
      <c r="JXE2345" s="1452"/>
      <c r="JXF2345" s="1452"/>
      <c r="JXG2345" s="1452"/>
      <c r="JXH2345" s="1452"/>
      <c r="JXI2345" s="1452"/>
      <c r="JXJ2345" s="1452"/>
      <c r="JXK2345" s="1452"/>
      <c r="JXL2345" s="1452"/>
      <c r="JXM2345" s="1452"/>
      <c r="JXN2345" s="1452"/>
      <c r="JXO2345" s="1452"/>
      <c r="JXP2345" s="1452"/>
      <c r="JXQ2345" s="1452"/>
      <c r="JXR2345" s="1452"/>
      <c r="JXS2345" s="1452"/>
      <c r="JXT2345" s="1452"/>
      <c r="JXU2345" s="1452"/>
      <c r="JXV2345" s="1452"/>
      <c r="JXW2345" s="1452"/>
      <c r="JXX2345" s="1452"/>
      <c r="JXY2345" s="1452"/>
      <c r="JXZ2345" s="1452"/>
      <c r="JYA2345" s="1452"/>
      <c r="JYB2345" s="1452"/>
      <c r="JYC2345" s="1452"/>
      <c r="JYD2345" s="1452"/>
      <c r="JYE2345" s="1452"/>
      <c r="JYF2345" s="1452"/>
      <c r="JYG2345" s="1452"/>
      <c r="JYH2345" s="1452"/>
      <c r="JYI2345" s="1452"/>
      <c r="JYJ2345" s="1452"/>
      <c r="JYK2345" s="1452"/>
      <c r="JYL2345" s="1452"/>
      <c r="JYM2345" s="1452"/>
      <c r="JYN2345" s="1452"/>
      <c r="JYO2345" s="1452"/>
      <c r="JYP2345" s="1452"/>
      <c r="JYQ2345" s="1452"/>
      <c r="JYR2345" s="1452"/>
      <c r="JYS2345" s="1452"/>
      <c r="JYT2345" s="1452"/>
      <c r="JYU2345" s="1452"/>
      <c r="JYV2345" s="1452"/>
      <c r="JYW2345" s="1452"/>
      <c r="JYX2345" s="1452"/>
      <c r="JYY2345" s="1452"/>
      <c r="JYZ2345" s="1452"/>
      <c r="JZA2345" s="1452"/>
      <c r="JZB2345" s="1452"/>
      <c r="JZC2345" s="1452"/>
      <c r="JZD2345" s="1452"/>
      <c r="JZE2345" s="1452"/>
      <c r="JZF2345" s="1452"/>
      <c r="JZG2345" s="1452"/>
      <c r="JZH2345" s="1452"/>
      <c r="JZI2345" s="1452"/>
      <c r="JZJ2345" s="1452"/>
      <c r="JZK2345" s="1452"/>
      <c r="JZL2345" s="1452"/>
      <c r="JZM2345" s="1452"/>
      <c r="JZN2345" s="1452"/>
      <c r="JZO2345" s="1452"/>
      <c r="JZP2345" s="1452"/>
      <c r="JZQ2345" s="1452"/>
      <c r="JZR2345" s="1452"/>
      <c r="JZS2345" s="1452"/>
      <c r="JZT2345" s="1452"/>
      <c r="JZU2345" s="1452"/>
      <c r="JZV2345" s="1452"/>
      <c r="JZW2345" s="1452"/>
      <c r="JZX2345" s="1452"/>
      <c r="JZY2345" s="1452"/>
      <c r="JZZ2345" s="1452"/>
      <c r="KAA2345" s="1452"/>
      <c r="KAB2345" s="1452"/>
      <c r="KAC2345" s="1452"/>
      <c r="KAD2345" s="1452"/>
      <c r="KAE2345" s="1452"/>
      <c r="KAF2345" s="1452"/>
      <c r="KAG2345" s="1452"/>
      <c r="KAH2345" s="1452"/>
      <c r="KAI2345" s="1452"/>
      <c r="KAJ2345" s="1452"/>
      <c r="KAK2345" s="1452"/>
      <c r="KAL2345" s="1452"/>
      <c r="KAM2345" s="1452"/>
      <c r="KAN2345" s="1452"/>
      <c r="KAO2345" s="1452"/>
      <c r="KAP2345" s="1452"/>
      <c r="KAQ2345" s="1452"/>
      <c r="KAR2345" s="1452"/>
      <c r="KAS2345" s="1452"/>
      <c r="KAT2345" s="1452"/>
      <c r="KAU2345" s="1452"/>
      <c r="KAV2345" s="1452"/>
      <c r="KAW2345" s="1452"/>
      <c r="KAX2345" s="1452"/>
      <c r="KAY2345" s="1452"/>
      <c r="KAZ2345" s="1452"/>
      <c r="KBA2345" s="1452"/>
      <c r="KBB2345" s="1452"/>
      <c r="KBC2345" s="1452"/>
      <c r="KBD2345" s="1452"/>
      <c r="KBE2345" s="1452"/>
      <c r="KBF2345" s="1452"/>
      <c r="KBG2345" s="1452"/>
      <c r="KBH2345" s="1452"/>
      <c r="KBI2345" s="1452"/>
      <c r="KBJ2345" s="1452"/>
      <c r="KBK2345" s="1452"/>
      <c r="KBL2345" s="1452"/>
      <c r="KBM2345" s="1452"/>
      <c r="KBN2345" s="1452"/>
      <c r="KBO2345" s="1452"/>
      <c r="KBP2345" s="1452"/>
      <c r="KBQ2345" s="1452"/>
      <c r="KBR2345" s="1452"/>
      <c r="KBS2345" s="1452"/>
      <c r="KBT2345" s="1452"/>
      <c r="KBU2345" s="1452"/>
      <c r="KBV2345" s="1452"/>
      <c r="KBW2345" s="1452"/>
      <c r="KBX2345" s="1452"/>
      <c r="KBY2345" s="1452"/>
      <c r="KBZ2345" s="1452"/>
      <c r="KCA2345" s="1452"/>
      <c r="KCB2345" s="1452"/>
      <c r="KCC2345" s="1452"/>
      <c r="KCD2345" s="1452"/>
      <c r="KCE2345" s="1452"/>
      <c r="KCF2345" s="1452"/>
      <c r="KCG2345" s="1452"/>
      <c r="KCH2345" s="1452"/>
      <c r="KCI2345" s="1452"/>
      <c r="KCJ2345" s="1452"/>
      <c r="KCK2345" s="1452"/>
      <c r="KCL2345" s="1452"/>
      <c r="KCM2345" s="1452"/>
      <c r="KCN2345" s="1452"/>
      <c r="KCO2345" s="1452"/>
      <c r="KCP2345" s="1452"/>
      <c r="KCQ2345" s="1452"/>
      <c r="KCR2345" s="1452"/>
      <c r="KCS2345" s="1452"/>
      <c r="KCT2345" s="1452"/>
      <c r="KCU2345" s="1452"/>
      <c r="KCV2345" s="1452"/>
      <c r="KCW2345" s="1452"/>
      <c r="KCX2345" s="1452"/>
      <c r="KCY2345" s="1452"/>
      <c r="KCZ2345" s="1452"/>
      <c r="KDA2345" s="1452"/>
      <c r="KDB2345" s="1452"/>
      <c r="KDC2345" s="1452"/>
      <c r="KDD2345" s="1452"/>
      <c r="KDE2345" s="1452"/>
      <c r="KDF2345" s="1452"/>
      <c r="KDG2345" s="1452"/>
      <c r="KDH2345" s="1452"/>
      <c r="KDI2345" s="1452"/>
      <c r="KDJ2345" s="1452"/>
      <c r="KDK2345" s="1452"/>
      <c r="KDL2345" s="1452"/>
      <c r="KDM2345" s="1452"/>
      <c r="KDN2345" s="1452"/>
      <c r="KDO2345" s="1452"/>
      <c r="KDP2345" s="1452"/>
      <c r="KDQ2345" s="1452"/>
      <c r="KDR2345" s="1452"/>
      <c r="KDS2345" s="1452"/>
      <c r="KDT2345" s="1452"/>
      <c r="KDU2345" s="1452"/>
      <c r="KDV2345" s="1452"/>
      <c r="KDW2345" s="1452"/>
      <c r="KDX2345" s="1452"/>
      <c r="KDY2345" s="1452"/>
      <c r="KDZ2345" s="1452"/>
      <c r="KEA2345" s="1452"/>
      <c r="KEB2345" s="1452"/>
      <c r="KEC2345" s="1452"/>
      <c r="KED2345" s="1452"/>
      <c r="KEE2345" s="1452"/>
      <c r="KEF2345" s="1452"/>
      <c r="KEG2345" s="1452"/>
      <c r="KEH2345" s="1452"/>
      <c r="KEI2345" s="1452"/>
      <c r="KEJ2345" s="1452"/>
      <c r="KEK2345" s="1452"/>
      <c r="KEL2345" s="1452"/>
      <c r="KEM2345" s="1452"/>
      <c r="KEN2345" s="1452"/>
      <c r="KEO2345" s="1452"/>
      <c r="KEP2345" s="1452"/>
      <c r="KEQ2345" s="1452"/>
      <c r="KER2345" s="1452"/>
      <c r="KES2345" s="1452"/>
      <c r="KET2345" s="1452"/>
      <c r="KEU2345" s="1452"/>
      <c r="KEV2345" s="1452"/>
      <c r="KEW2345" s="1452"/>
      <c r="KEX2345" s="1452"/>
      <c r="KEY2345" s="1452"/>
      <c r="KEZ2345" s="1452"/>
      <c r="KFA2345" s="1452"/>
      <c r="KFB2345" s="1452"/>
      <c r="KFC2345" s="1452"/>
      <c r="KFD2345" s="1452"/>
      <c r="KFE2345" s="1452"/>
      <c r="KFF2345" s="1452"/>
      <c r="KFG2345" s="1452"/>
      <c r="KFH2345" s="1452"/>
      <c r="KFI2345" s="1452"/>
      <c r="KFJ2345" s="1452"/>
      <c r="KFK2345" s="1452"/>
      <c r="KFL2345" s="1452"/>
      <c r="KFM2345" s="1452"/>
      <c r="KFN2345" s="1452"/>
      <c r="KFO2345" s="1452"/>
      <c r="KFP2345" s="1452"/>
      <c r="KFQ2345" s="1452"/>
      <c r="KFR2345" s="1452"/>
      <c r="KFS2345" s="1452"/>
      <c r="KFT2345" s="1452"/>
      <c r="KFU2345" s="1452"/>
      <c r="KFV2345" s="1452"/>
      <c r="KFW2345" s="1452"/>
      <c r="KFX2345" s="1452"/>
      <c r="KFY2345" s="1452"/>
      <c r="KFZ2345" s="1452"/>
      <c r="KGA2345" s="1452"/>
      <c r="KGB2345" s="1452"/>
      <c r="KGC2345" s="1452"/>
      <c r="KGD2345" s="1452"/>
      <c r="KGE2345" s="1452"/>
      <c r="KGF2345" s="1452"/>
      <c r="KGG2345" s="1452"/>
      <c r="KGH2345" s="1452"/>
      <c r="KGI2345" s="1452"/>
      <c r="KGJ2345" s="1452"/>
      <c r="KGK2345" s="1452"/>
      <c r="KGL2345" s="1452"/>
      <c r="KGM2345" s="1452"/>
      <c r="KGN2345" s="1452"/>
      <c r="KGO2345" s="1452"/>
      <c r="KGP2345" s="1452"/>
      <c r="KGQ2345" s="1452"/>
      <c r="KGR2345" s="1452"/>
      <c r="KGS2345" s="1452"/>
      <c r="KGT2345" s="1452"/>
      <c r="KGU2345" s="1452"/>
      <c r="KGV2345" s="1452"/>
      <c r="KGW2345" s="1452"/>
      <c r="KGX2345" s="1452"/>
      <c r="KGY2345" s="1452"/>
      <c r="KGZ2345" s="1452"/>
      <c r="KHA2345" s="1452"/>
      <c r="KHB2345" s="1452"/>
      <c r="KHC2345" s="1452"/>
      <c r="KHD2345" s="1452"/>
      <c r="KHE2345" s="1452"/>
      <c r="KHF2345" s="1452"/>
      <c r="KHG2345" s="1452"/>
      <c r="KHH2345" s="1452"/>
      <c r="KHI2345" s="1452"/>
      <c r="KHJ2345" s="1452"/>
      <c r="KHK2345" s="1452"/>
      <c r="KHL2345" s="1452"/>
      <c r="KHM2345" s="1452"/>
      <c r="KHN2345" s="1452"/>
      <c r="KHO2345" s="1452"/>
      <c r="KHP2345" s="1452"/>
      <c r="KHQ2345" s="1452"/>
      <c r="KHR2345" s="1452"/>
      <c r="KHS2345" s="1452"/>
      <c r="KHT2345" s="1452"/>
      <c r="KHU2345" s="1452"/>
      <c r="KHV2345" s="1452"/>
      <c r="KHW2345" s="1452"/>
      <c r="KHX2345" s="1452"/>
      <c r="KHY2345" s="1452"/>
      <c r="KHZ2345" s="1452"/>
      <c r="KIA2345" s="1452"/>
      <c r="KIB2345" s="1452"/>
      <c r="KIC2345" s="1452"/>
      <c r="KID2345" s="1452"/>
      <c r="KIE2345" s="1452"/>
      <c r="KIF2345" s="1452"/>
      <c r="KIG2345" s="1452"/>
      <c r="KIH2345" s="1452"/>
      <c r="KII2345" s="1452"/>
      <c r="KIJ2345" s="1452"/>
      <c r="KIK2345" s="1452"/>
      <c r="KIL2345" s="1452"/>
      <c r="KIM2345" s="1452"/>
      <c r="KIN2345" s="1452"/>
      <c r="KIO2345" s="1452"/>
      <c r="KIP2345" s="1452"/>
      <c r="KIQ2345" s="1452"/>
      <c r="KIR2345" s="1452"/>
      <c r="KIS2345" s="1452"/>
      <c r="KIT2345" s="1452"/>
      <c r="KIU2345" s="1452"/>
      <c r="KIV2345" s="1452"/>
      <c r="KIW2345" s="1452"/>
      <c r="KIX2345" s="1452"/>
      <c r="KIY2345" s="1452"/>
      <c r="KIZ2345" s="1452"/>
      <c r="KJA2345" s="1452"/>
      <c r="KJB2345" s="1452"/>
      <c r="KJC2345" s="1452"/>
      <c r="KJD2345" s="1452"/>
      <c r="KJE2345" s="1452"/>
      <c r="KJF2345" s="1452"/>
      <c r="KJG2345" s="1452"/>
      <c r="KJH2345" s="1452"/>
      <c r="KJI2345" s="1452"/>
      <c r="KJJ2345" s="1452"/>
      <c r="KJK2345" s="1452"/>
      <c r="KJL2345" s="1452"/>
      <c r="KJM2345" s="1452"/>
      <c r="KJN2345" s="1452"/>
      <c r="KJO2345" s="1452"/>
      <c r="KJP2345" s="1452"/>
      <c r="KJQ2345" s="1452"/>
      <c r="KJR2345" s="1452"/>
      <c r="KJS2345" s="1452"/>
      <c r="KJT2345" s="1452"/>
      <c r="KJU2345" s="1452"/>
      <c r="KJV2345" s="1452"/>
      <c r="KJW2345" s="1452"/>
      <c r="KJX2345" s="1452"/>
      <c r="KJY2345" s="1452"/>
      <c r="KJZ2345" s="1452"/>
      <c r="KKA2345" s="1452"/>
      <c r="KKB2345" s="1452"/>
      <c r="KKC2345" s="1452"/>
      <c r="KKD2345" s="1452"/>
      <c r="KKE2345" s="1452"/>
      <c r="KKF2345" s="1452"/>
      <c r="KKG2345" s="1452"/>
      <c r="KKH2345" s="1452"/>
      <c r="KKI2345" s="1452"/>
      <c r="KKJ2345" s="1452"/>
      <c r="KKK2345" s="1452"/>
      <c r="KKL2345" s="1452"/>
      <c r="KKM2345" s="1452"/>
      <c r="KKN2345" s="1452"/>
      <c r="KKO2345" s="1452"/>
      <c r="KKP2345" s="1452"/>
      <c r="KKQ2345" s="1452"/>
      <c r="KKR2345" s="1452"/>
      <c r="KKS2345" s="1452"/>
      <c r="KKT2345" s="1452"/>
      <c r="KKU2345" s="1452"/>
      <c r="KKV2345" s="1452"/>
      <c r="KKW2345" s="1452"/>
      <c r="KKX2345" s="1452"/>
      <c r="KKY2345" s="1452"/>
      <c r="KKZ2345" s="1452"/>
      <c r="KLA2345" s="1452"/>
      <c r="KLB2345" s="1452"/>
      <c r="KLC2345" s="1452"/>
      <c r="KLD2345" s="1452"/>
      <c r="KLE2345" s="1452"/>
      <c r="KLF2345" s="1452"/>
      <c r="KLG2345" s="1452"/>
      <c r="KLH2345" s="1452"/>
      <c r="KLI2345" s="1452"/>
      <c r="KLJ2345" s="1452"/>
      <c r="KLK2345" s="1452"/>
      <c r="KLL2345" s="1452"/>
      <c r="KLM2345" s="1452"/>
      <c r="KLN2345" s="1452"/>
      <c r="KLO2345" s="1452"/>
      <c r="KLP2345" s="1452"/>
      <c r="KLQ2345" s="1452"/>
      <c r="KLR2345" s="1452"/>
      <c r="KLS2345" s="1452"/>
      <c r="KLT2345" s="1452"/>
      <c r="KLU2345" s="1452"/>
      <c r="KLV2345" s="1452"/>
      <c r="KLW2345" s="1452"/>
      <c r="KLX2345" s="1452"/>
      <c r="KLY2345" s="1452"/>
      <c r="KLZ2345" s="1452"/>
      <c r="KMA2345" s="1452"/>
      <c r="KMB2345" s="1452"/>
      <c r="KMC2345" s="1452"/>
      <c r="KMD2345" s="1452"/>
      <c r="KME2345" s="1452"/>
      <c r="KMF2345" s="1452"/>
      <c r="KMG2345" s="1452"/>
      <c r="KMH2345" s="1452"/>
      <c r="KMI2345" s="1452"/>
      <c r="KMJ2345" s="1452"/>
      <c r="KMK2345" s="1452"/>
      <c r="KML2345" s="1452"/>
      <c r="KMM2345" s="1452"/>
      <c r="KMN2345" s="1452"/>
      <c r="KMO2345" s="1452"/>
      <c r="KMP2345" s="1452"/>
      <c r="KMQ2345" s="1452"/>
      <c r="KMR2345" s="1452"/>
      <c r="KMS2345" s="1452"/>
      <c r="KMT2345" s="1452"/>
      <c r="KMU2345" s="1452"/>
      <c r="KMV2345" s="1452"/>
      <c r="KMW2345" s="1452"/>
      <c r="KMX2345" s="1452"/>
      <c r="KMY2345" s="1452"/>
      <c r="KMZ2345" s="1452"/>
      <c r="KNA2345" s="1452"/>
      <c r="KNB2345" s="1452"/>
      <c r="KNC2345" s="1452"/>
      <c r="KND2345" s="1452"/>
      <c r="KNE2345" s="1452"/>
      <c r="KNF2345" s="1452"/>
      <c r="KNG2345" s="1452"/>
      <c r="KNH2345" s="1452"/>
      <c r="KNI2345" s="1452"/>
      <c r="KNJ2345" s="1452"/>
      <c r="KNK2345" s="1452"/>
      <c r="KNL2345" s="1452"/>
      <c r="KNM2345" s="1452"/>
      <c r="KNN2345" s="1452"/>
      <c r="KNO2345" s="1452"/>
      <c r="KNP2345" s="1452"/>
      <c r="KNQ2345" s="1452"/>
      <c r="KNR2345" s="1452"/>
      <c r="KNS2345" s="1452"/>
      <c r="KNT2345" s="1452"/>
      <c r="KNU2345" s="1452"/>
      <c r="KNV2345" s="1452"/>
      <c r="KNW2345" s="1452"/>
      <c r="KNX2345" s="1452"/>
      <c r="KNY2345" s="1452"/>
      <c r="KNZ2345" s="1452"/>
      <c r="KOA2345" s="1452"/>
      <c r="KOB2345" s="1452"/>
      <c r="KOC2345" s="1452"/>
      <c r="KOD2345" s="1452"/>
      <c r="KOE2345" s="1452"/>
      <c r="KOF2345" s="1452"/>
      <c r="KOG2345" s="1452"/>
      <c r="KOH2345" s="1452"/>
      <c r="KOI2345" s="1452"/>
      <c r="KOJ2345" s="1452"/>
      <c r="KOK2345" s="1452"/>
      <c r="KOL2345" s="1452"/>
      <c r="KOM2345" s="1452"/>
      <c r="KON2345" s="1452"/>
      <c r="KOO2345" s="1452"/>
      <c r="KOP2345" s="1452"/>
      <c r="KOQ2345" s="1452"/>
      <c r="KOR2345" s="1452"/>
      <c r="KOS2345" s="1452"/>
      <c r="KOT2345" s="1452"/>
      <c r="KOU2345" s="1452"/>
      <c r="KOV2345" s="1452"/>
      <c r="KOW2345" s="1452"/>
      <c r="KOX2345" s="1452"/>
      <c r="KOY2345" s="1452"/>
      <c r="KOZ2345" s="1452"/>
      <c r="KPA2345" s="1452"/>
      <c r="KPB2345" s="1452"/>
      <c r="KPC2345" s="1452"/>
      <c r="KPD2345" s="1452"/>
      <c r="KPE2345" s="1452"/>
      <c r="KPF2345" s="1452"/>
      <c r="KPG2345" s="1452"/>
      <c r="KPH2345" s="1452"/>
      <c r="KPI2345" s="1452"/>
      <c r="KPJ2345" s="1452"/>
      <c r="KPK2345" s="1452"/>
      <c r="KPL2345" s="1452"/>
      <c r="KPM2345" s="1452"/>
      <c r="KPN2345" s="1452"/>
      <c r="KPO2345" s="1452"/>
      <c r="KPP2345" s="1452"/>
      <c r="KPQ2345" s="1452"/>
      <c r="KPR2345" s="1452"/>
      <c r="KPS2345" s="1452"/>
      <c r="KPT2345" s="1452"/>
      <c r="KPU2345" s="1452"/>
      <c r="KPV2345" s="1452"/>
      <c r="KPW2345" s="1452"/>
      <c r="KPX2345" s="1452"/>
      <c r="KPY2345" s="1452"/>
      <c r="KPZ2345" s="1452"/>
      <c r="KQA2345" s="1452"/>
      <c r="KQB2345" s="1452"/>
      <c r="KQC2345" s="1452"/>
      <c r="KQD2345" s="1452"/>
      <c r="KQE2345" s="1452"/>
      <c r="KQF2345" s="1452"/>
      <c r="KQG2345" s="1452"/>
      <c r="KQH2345" s="1452"/>
      <c r="KQI2345" s="1452"/>
      <c r="KQJ2345" s="1452"/>
      <c r="KQK2345" s="1452"/>
      <c r="KQL2345" s="1452"/>
      <c r="KQM2345" s="1452"/>
      <c r="KQN2345" s="1452"/>
      <c r="KQO2345" s="1452"/>
      <c r="KQP2345" s="1452"/>
      <c r="KQQ2345" s="1452"/>
      <c r="KQR2345" s="1452"/>
      <c r="KQS2345" s="1452"/>
      <c r="KQT2345" s="1452"/>
      <c r="KQU2345" s="1452"/>
      <c r="KQV2345" s="1452"/>
      <c r="KQW2345" s="1452"/>
      <c r="KQX2345" s="1452"/>
      <c r="KQY2345" s="1452"/>
      <c r="KQZ2345" s="1452"/>
      <c r="KRA2345" s="1452"/>
      <c r="KRB2345" s="1452"/>
      <c r="KRC2345" s="1452"/>
      <c r="KRD2345" s="1452"/>
      <c r="KRE2345" s="1452"/>
      <c r="KRF2345" s="1452"/>
      <c r="KRG2345" s="1452"/>
      <c r="KRH2345" s="1452"/>
      <c r="KRI2345" s="1452"/>
      <c r="KRJ2345" s="1452"/>
      <c r="KRK2345" s="1452"/>
      <c r="KRL2345" s="1452"/>
      <c r="KRM2345" s="1452"/>
      <c r="KRN2345" s="1452"/>
      <c r="KRO2345" s="1452"/>
      <c r="KRP2345" s="1452"/>
      <c r="KRQ2345" s="1452"/>
      <c r="KRR2345" s="1452"/>
      <c r="KRS2345" s="1452"/>
      <c r="KRT2345" s="1452"/>
      <c r="KRU2345" s="1452"/>
      <c r="KRV2345" s="1452"/>
      <c r="KRW2345" s="1452"/>
      <c r="KRX2345" s="1452"/>
      <c r="KRY2345" s="1452"/>
      <c r="KRZ2345" s="1452"/>
      <c r="KSA2345" s="1452"/>
      <c r="KSB2345" s="1452"/>
      <c r="KSC2345" s="1452"/>
      <c r="KSD2345" s="1452"/>
      <c r="KSE2345" s="1452"/>
      <c r="KSF2345" s="1452"/>
      <c r="KSG2345" s="1452"/>
      <c r="KSH2345" s="1452"/>
      <c r="KSI2345" s="1452"/>
      <c r="KSJ2345" s="1452"/>
      <c r="KSK2345" s="1452"/>
      <c r="KSL2345" s="1452"/>
      <c r="KSM2345" s="1452"/>
      <c r="KSN2345" s="1452"/>
      <c r="KSO2345" s="1452"/>
      <c r="KSP2345" s="1452"/>
      <c r="KSQ2345" s="1452"/>
      <c r="KSR2345" s="1452"/>
      <c r="KSS2345" s="1452"/>
      <c r="KST2345" s="1452"/>
      <c r="KSU2345" s="1452"/>
      <c r="KSV2345" s="1452"/>
      <c r="KSW2345" s="1452"/>
      <c r="KSX2345" s="1452"/>
      <c r="KSY2345" s="1452"/>
      <c r="KSZ2345" s="1452"/>
      <c r="KTA2345" s="1452"/>
      <c r="KTB2345" s="1452"/>
      <c r="KTC2345" s="1452"/>
      <c r="KTD2345" s="1452"/>
      <c r="KTE2345" s="1452"/>
      <c r="KTF2345" s="1452"/>
      <c r="KTG2345" s="1452"/>
      <c r="KTH2345" s="1452"/>
      <c r="KTI2345" s="1452"/>
      <c r="KTJ2345" s="1452"/>
      <c r="KTK2345" s="1452"/>
      <c r="KTL2345" s="1452"/>
      <c r="KTM2345" s="1452"/>
      <c r="KTN2345" s="1452"/>
      <c r="KTO2345" s="1452"/>
      <c r="KTP2345" s="1452"/>
      <c r="KTQ2345" s="1452"/>
      <c r="KTR2345" s="1452"/>
      <c r="KTS2345" s="1452"/>
      <c r="KTT2345" s="1452"/>
      <c r="KTU2345" s="1452"/>
      <c r="KTV2345" s="1452"/>
      <c r="KTW2345" s="1452"/>
      <c r="KTX2345" s="1452"/>
      <c r="KTY2345" s="1452"/>
      <c r="KTZ2345" s="1452"/>
      <c r="KUA2345" s="1452"/>
      <c r="KUB2345" s="1452"/>
      <c r="KUC2345" s="1452"/>
      <c r="KUD2345" s="1452"/>
      <c r="KUE2345" s="1452"/>
      <c r="KUF2345" s="1452"/>
      <c r="KUG2345" s="1452"/>
      <c r="KUH2345" s="1452"/>
      <c r="KUI2345" s="1452"/>
      <c r="KUJ2345" s="1452"/>
      <c r="KUK2345" s="1452"/>
      <c r="KUL2345" s="1452"/>
      <c r="KUM2345" s="1452"/>
      <c r="KUN2345" s="1452"/>
      <c r="KUO2345" s="1452"/>
      <c r="KUP2345" s="1452"/>
      <c r="KUQ2345" s="1452"/>
      <c r="KUR2345" s="1452"/>
      <c r="KUS2345" s="1452"/>
      <c r="KUT2345" s="1452"/>
      <c r="KUU2345" s="1452"/>
      <c r="KUV2345" s="1452"/>
      <c r="KUW2345" s="1452"/>
      <c r="KUX2345" s="1452"/>
      <c r="KUY2345" s="1452"/>
      <c r="KUZ2345" s="1452"/>
      <c r="KVA2345" s="1452"/>
      <c r="KVB2345" s="1452"/>
      <c r="KVC2345" s="1452"/>
      <c r="KVD2345" s="1452"/>
      <c r="KVE2345" s="1452"/>
      <c r="KVF2345" s="1452"/>
      <c r="KVG2345" s="1452"/>
      <c r="KVH2345" s="1452"/>
      <c r="KVI2345" s="1452"/>
      <c r="KVJ2345" s="1452"/>
      <c r="KVK2345" s="1452"/>
      <c r="KVL2345" s="1452"/>
      <c r="KVM2345" s="1452"/>
      <c r="KVN2345" s="1452"/>
      <c r="KVO2345" s="1452"/>
      <c r="KVP2345" s="1452"/>
      <c r="KVQ2345" s="1452"/>
      <c r="KVR2345" s="1452"/>
      <c r="KVS2345" s="1452"/>
      <c r="KVT2345" s="1452"/>
      <c r="KVU2345" s="1452"/>
      <c r="KVV2345" s="1452"/>
      <c r="KVW2345" s="1452"/>
      <c r="KVX2345" s="1452"/>
      <c r="KVY2345" s="1452"/>
      <c r="KVZ2345" s="1452"/>
      <c r="KWA2345" s="1452"/>
      <c r="KWB2345" s="1452"/>
      <c r="KWC2345" s="1452"/>
      <c r="KWD2345" s="1452"/>
      <c r="KWE2345" s="1452"/>
      <c r="KWF2345" s="1452"/>
      <c r="KWG2345" s="1452"/>
      <c r="KWH2345" s="1452"/>
      <c r="KWI2345" s="1452"/>
      <c r="KWJ2345" s="1452"/>
      <c r="KWK2345" s="1452"/>
      <c r="KWL2345" s="1452"/>
      <c r="KWM2345" s="1452"/>
      <c r="KWN2345" s="1452"/>
      <c r="KWO2345" s="1452"/>
      <c r="KWP2345" s="1452"/>
      <c r="KWQ2345" s="1452"/>
      <c r="KWR2345" s="1452"/>
      <c r="KWS2345" s="1452"/>
      <c r="KWT2345" s="1452"/>
      <c r="KWU2345" s="1452"/>
      <c r="KWV2345" s="1452"/>
      <c r="KWW2345" s="1452"/>
      <c r="KWX2345" s="1452"/>
      <c r="KWY2345" s="1452"/>
      <c r="KWZ2345" s="1452"/>
      <c r="KXA2345" s="1452"/>
      <c r="KXB2345" s="1452"/>
      <c r="KXC2345" s="1452"/>
      <c r="KXD2345" s="1452"/>
      <c r="KXE2345" s="1452"/>
      <c r="KXF2345" s="1452"/>
      <c r="KXG2345" s="1452"/>
      <c r="KXH2345" s="1452"/>
      <c r="KXI2345" s="1452"/>
      <c r="KXJ2345" s="1452"/>
      <c r="KXK2345" s="1452"/>
      <c r="KXL2345" s="1452"/>
      <c r="KXM2345" s="1452"/>
      <c r="KXN2345" s="1452"/>
      <c r="KXO2345" s="1452"/>
      <c r="KXP2345" s="1452"/>
      <c r="KXQ2345" s="1452"/>
      <c r="KXR2345" s="1452"/>
      <c r="KXS2345" s="1452"/>
      <c r="KXT2345" s="1452"/>
      <c r="KXU2345" s="1452"/>
      <c r="KXV2345" s="1452"/>
      <c r="KXW2345" s="1452"/>
      <c r="KXX2345" s="1452"/>
      <c r="KXY2345" s="1452"/>
      <c r="KXZ2345" s="1452"/>
      <c r="KYA2345" s="1452"/>
      <c r="KYB2345" s="1452"/>
      <c r="KYC2345" s="1452"/>
      <c r="KYD2345" s="1452"/>
      <c r="KYE2345" s="1452"/>
      <c r="KYF2345" s="1452"/>
      <c r="KYG2345" s="1452"/>
      <c r="KYH2345" s="1452"/>
      <c r="KYI2345" s="1452"/>
      <c r="KYJ2345" s="1452"/>
      <c r="KYK2345" s="1452"/>
      <c r="KYL2345" s="1452"/>
      <c r="KYM2345" s="1452"/>
      <c r="KYN2345" s="1452"/>
      <c r="KYO2345" s="1452"/>
      <c r="KYP2345" s="1452"/>
      <c r="KYQ2345" s="1452"/>
      <c r="KYR2345" s="1452"/>
      <c r="KYS2345" s="1452"/>
      <c r="KYT2345" s="1452"/>
      <c r="KYU2345" s="1452"/>
      <c r="KYV2345" s="1452"/>
      <c r="KYW2345" s="1452"/>
      <c r="KYX2345" s="1452"/>
      <c r="KYY2345" s="1452"/>
      <c r="KYZ2345" s="1452"/>
      <c r="KZA2345" s="1452"/>
      <c r="KZB2345" s="1452"/>
      <c r="KZC2345" s="1452"/>
      <c r="KZD2345" s="1452"/>
      <c r="KZE2345" s="1452"/>
      <c r="KZF2345" s="1452"/>
      <c r="KZG2345" s="1452"/>
      <c r="KZH2345" s="1452"/>
      <c r="KZI2345" s="1452"/>
      <c r="KZJ2345" s="1452"/>
      <c r="KZK2345" s="1452"/>
      <c r="KZL2345" s="1452"/>
      <c r="KZM2345" s="1452"/>
      <c r="KZN2345" s="1452"/>
      <c r="KZO2345" s="1452"/>
      <c r="KZP2345" s="1452"/>
      <c r="KZQ2345" s="1452"/>
      <c r="KZR2345" s="1452"/>
      <c r="KZS2345" s="1452"/>
      <c r="KZT2345" s="1452"/>
      <c r="KZU2345" s="1452"/>
      <c r="KZV2345" s="1452"/>
      <c r="KZW2345" s="1452"/>
      <c r="KZX2345" s="1452"/>
      <c r="KZY2345" s="1452"/>
      <c r="KZZ2345" s="1452"/>
      <c r="LAA2345" s="1452"/>
      <c r="LAB2345" s="1452"/>
      <c r="LAC2345" s="1452"/>
      <c r="LAD2345" s="1452"/>
      <c r="LAE2345" s="1452"/>
      <c r="LAF2345" s="1452"/>
      <c r="LAG2345" s="1452"/>
      <c r="LAH2345" s="1452"/>
      <c r="LAI2345" s="1452"/>
      <c r="LAJ2345" s="1452"/>
      <c r="LAK2345" s="1452"/>
      <c r="LAL2345" s="1452"/>
      <c r="LAM2345" s="1452"/>
      <c r="LAN2345" s="1452"/>
      <c r="LAO2345" s="1452"/>
      <c r="LAP2345" s="1452"/>
      <c r="LAQ2345" s="1452"/>
      <c r="LAR2345" s="1452"/>
      <c r="LAS2345" s="1452"/>
      <c r="LAT2345" s="1452"/>
      <c r="LAU2345" s="1452"/>
      <c r="LAV2345" s="1452"/>
      <c r="LAW2345" s="1452"/>
      <c r="LAX2345" s="1452"/>
      <c r="LAY2345" s="1452"/>
      <c r="LAZ2345" s="1452"/>
      <c r="LBA2345" s="1452"/>
      <c r="LBB2345" s="1452"/>
      <c r="LBC2345" s="1452"/>
      <c r="LBD2345" s="1452"/>
      <c r="LBE2345" s="1452"/>
      <c r="LBF2345" s="1452"/>
      <c r="LBG2345" s="1452"/>
      <c r="LBH2345" s="1452"/>
      <c r="LBI2345" s="1452"/>
      <c r="LBJ2345" s="1452"/>
      <c r="LBK2345" s="1452"/>
      <c r="LBL2345" s="1452"/>
      <c r="LBM2345" s="1452"/>
      <c r="LBN2345" s="1452"/>
      <c r="LBO2345" s="1452"/>
      <c r="LBP2345" s="1452"/>
      <c r="LBQ2345" s="1452"/>
      <c r="LBR2345" s="1452"/>
      <c r="LBS2345" s="1452"/>
      <c r="LBT2345" s="1452"/>
      <c r="LBU2345" s="1452"/>
      <c r="LBV2345" s="1452"/>
      <c r="LBW2345" s="1452"/>
      <c r="LBX2345" s="1452"/>
      <c r="LBY2345" s="1452"/>
      <c r="LBZ2345" s="1452"/>
      <c r="LCA2345" s="1452"/>
      <c r="LCB2345" s="1452"/>
      <c r="LCC2345" s="1452"/>
      <c r="LCD2345" s="1452"/>
      <c r="LCE2345" s="1452"/>
      <c r="LCF2345" s="1452"/>
      <c r="LCG2345" s="1452"/>
      <c r="LCH2345" s="1452"/>
      <c r="LCI2345" s="1452"/>
      <c r="LCJ2345" s="1452"/>
      <c r="LCK2345" s="1452"/>
      <c r="LCL2345" s="1452"/>
      <c r="LCM2345" s="1452"/>
      <c r="LCN2345" s="1452"/>
      <c r="LCO2345" s="1452"/>
      <c r="LCP2345" s="1452"/>
      <c r="LCQ2345" s="1452"/>
      <c r="LCR2345" s="1452"/>
      <c r="LCS2345" s="1452"/>
      <c r="LCT2345" s="1452"/>
      <c r="LCU2345" s="1452"/>
      <c r="LCV2345" s="1452"/>
      <c r="LCW2345" s="1452"/>
      <c r="LCX2345" s="1452"/>
      <c r="LCY2345" s="1452"/>
      <c r="LCZ2345" s="1452"/>
      <c r="LDA2345" s="1452"/>
      <c r="LDB2345" s="1452"/>
      <c r="LDC2345" s="1452"/>
      <c r="LDD2345" s="1452"/>
      <c r="LDE2345" s="1452"/>
      <c r="LDF2345" s="1452"/>
      <c r="LDG2345" s="1452"/>
      <c r="LDH2345" s="1452"/>
      <c r="LDI2345" s="1452"/>
      <c r="LDJ2345" s="1452"/>
      <c r="LDK2345" s="1452"/>
      <c r="LDL2345" s="1452"/>
      <c r="LDM2345" s="1452"/>
      <c r="LDN2345" s="1452"/>
      <c r="LDO2345" s="1452"/>
      <c r="LDP2345" s="1452"/>
      <c r="LDQ2345" s="1452"/>
      <c r="LDR2345" s="1452"/>
      <c r="LDS2345" s="1452"/>
      <c r="LDT2345" s="1452"/>
      <c r="LDU2345" s="1452"/>
      <c r="LDV2345" s="1452"/>
      <c r="LDW2345" s="1452"/>
      <c r="LDX2345" s="1452"/>
      <c r="LDY2345" s="1452"/>
      <c r="LDZ2345" s="1452"/>
      <c r="LEA2345" s="1452"/>
      <c r="LEB2345" s="1452"/>
      <c r="LEC2345" s="1452"/>
      <c r="LED2345" s="1452"/>
      <c r="LEE2345" s="1452"/>
      <c r="LEF2345" s="1452"/>
      <c r="LEG2345" s="1452"/>
      <c r="LEH2345" s="1452"/>
      <c r="LEI2345" s="1452"/>
      <c r="LEJ2345" s="1452"/>
      <c r="LEK2345" s="1452"/>
      <c r="LEL2345" s="1452"/>
      <c r="LEM2345" s="1452"/>
      <c r="LEN2345" s="1452"/>
      <c r="LEO2345" s="1452"/>
      <c r="LEP2345" s="1452"/>
      <c r="LEQ2345" s="1452"/>
      <c r="LER2345" s="1452"/>
      <c r="LES2345" s="1452"/>
      <c r="LET2345" s="1452"/>
      <c r="LEU2345" s="1452"/>
      <c r="LEV2345" s="1452"/>
      <c r="LEW2345" s="1452"/>
      <c r="LEX2345" s="1452"/>
      <c r="LEY2345" s="1452"/>
      <c r="LEZ2345" s="1452"/>
      <c r="LFA2345" s="1452"/>
      <c r="LFB2345" s="1452"/>
      <c r="LFC2345" s="1452"/>
      <c r="LFD2345" s="1452"/>
      <c r="LFE2345" s="1452"/>
      <c r="LFF2345" s="1452"/>
      <c r="LFG2345" s="1452"/>
      <c r="LFH2345" s="1452"/>
      <c r="LFI2345" s="1452"/>
      <c r="LFJ2345" s="1452"/>
      <c r="LFK2345" s="1452"/>
      <c r="LFL2345" s="1452"/>
      <c r="LFM2345" s="1452"/>
      <c r="LFN2345" s="1452"/>
      <c r="LFO2345" s="1452"/>
      <c r="LFP2345" s="1452"/>
      <c r="LFQ2345" s="1452"/>
      <c r="LFR2345" s="1452"/>
      <c r="LFS2345" s="1452"/>
      <c r="LFT2345" s="1452"/>
      <c r="LFU2345" s="1452"/>
      <c r="LFV2345" s="1452"/>
      <c r="LFW2345" s="1452"/>
      <c r="LFX2345" s="1452"/>
      <c r="LFY2345" s="1452"/>
      <c r="LFZ2345" s="1452"/>
      <c r="LGA2345" s="1452"/>
      <c r="LGB2345" s="1452"/>
      <c r="LGC2345" s="1452"/>
      <c r="LGD2345" s="1452"/>
      <c r="LGE2345" s="1452"/>
      <c r="LGF2345" s="1452"/>
      <c r="LGG2345" s="1452"/>
      <c r="LGH2345" s="1452"/>
      <c r="LGI2345" s="1452"/>
      <c r="LGJ2345" s="1452"/>
      <c r="LGK2345" s="1452"/>
      <c r="LGL2345" s="1452"/>
      <c r="LGM2345" s="1452"/>
      <c r="LGN2345" s="1452"/>
      <c r="LGO2345" s="1452"/>
      <c r="LGP2345" s="1452"/>
      <c r="LGQ2345" s="1452"/>
      <c r="LGR2345" s="1452"/>
      <c r="LGS2345" s="1452"/>
      <c r="LGT2345" s="1452"/>
      <c r="LGU2345" s="1452"/>
      <c r="LGV2345" s="1452"/>
      <c r="LGW2345" s="1452"/>
      <c r="LGX2345" s="1452"/>
      <c r="LGY2345" s="1452"/>
      <c r="LGZ2345" s="1452"/>
      <c r="LHA2345" s="1452"/>
      <c r="LHB2345" s="1452"/>
      <c r="LHC2345" s="1452"/>
      <c r="LHD2345" s="1452"/>
      <c r="LHE2345" s="1452"/>
      <c r="LHF2345" s="1452"/>
      <c r="LHG2345" s="1452"/>
      <c r="LHH2345" s="1452"/>
      <c r="LHI2345" s="1452"/>
      <c r="LHJ2345" s="1452"/>
      <c r="LHK2345" s="1452"/>
      <c r="LHL2345" s="1452"/>
      <c r="LHM2345" s="1452"/>
      <c r="LHN2345" s="1452"/>
      <c r="LHO2345" s="1452"/>
      <c r="LHP2345" s="1452"/>
      <c r="LHQ2345" s="1452"/>
      <c r="LHR2345" s="1452"/>
      <c r="LHS2345" s="1452"/>
      <c r="LHT2345" s="1452"/>
      <c r="LHU2345" s="1452"/>
      <c r="LHV2345" s="1452"/>
      <c r="LHW2345" s="1452"/>
      <c r="LHX2345" s="1452"/>
      <c r="LHY2345" s="1452"/>
      <c r="LHZ2345" s="1452"/>
      <c r="LIA2345" s="1452"/>
      <c r="LIB2345" s="1452"/>
      <c r="LIC2345" s="1452"/>
      <c r="LID2345" s="1452"/>
      <c r="LIE2345" s="1452"/>
      <c r="LIF2345" s="1452"/>
      <c r="LIG2345" s="1452"/>
      <c r="LIH2345" s="1452"/>
      <c r="LII2345" s="1452"/>
      <c r="LIJ2345" s="1452"/>
      <c r="LIK2345" s="1452"/>
      <c r="LIL2345" s="1452"/>
      <c r="LIM2345" s="1452"/>
      <c r="LIN2345" s="1452"/>
      <c r="LIO2345" s="1452"/>
      <c r="LIP2345" s="1452"/>
      <c r="LIQ2345" s="1452"/>
      <c r="LIR2345" s="1452"/>
      <c r="LIS2345" s="1452"/>
      <c r="LIT2345" s="1452"/>
      <c r="LIU2345" s="1452"/>
      <c r="LIV2345" s="1452"/>
      <c r="LIW2345" s="1452"/>
      <c r="LIX2345" s="1452"/>
      <c r="LIY2345" s="1452"/>
      <c r="LIZ2345" s="1452"/>
      <c r="LJA2345" s="1452"/>
      <c r="LJB2345" s="1452"/>
      <c r="LJC2345" s="1452"/>
      <c r="LJD2345" s="1452"/>
      <c r="LJE2345" s="1452"/>
      <c r="LJF2345" s="1452"/>
      <c r="LJG2345" s="1452"/>
      <c r="LJH2345" s="1452"/>
      <c r="LJI2345" s="1452"/>
      <c r="LJJ2345" s="1452"/>
      <c r="LJK2345" s="1452"/>
      <c r="LJL2345" s="1452"/>
      <c r="LJM2345" s="1452"/>
      <c r="LJN2345" s="1452"/>
      <c r="LJO2345" s="1452"/>
      <c r="LJP2345" s="1452"/>
      <c r="LJQ2345" s="1452"/>
      <c r="LJR2345" s="1452"/>
      <c r="LJS2345" s="1452"/>
      <c r="LJT2345" s="1452"/>
      <c r="LJU2345" s="1452"/>
      <c r="LJV2345" s="1452"/>
      <c r="LJW2345" s="1452"/>
      <c r="LJX2345" s="1452"/>
      <c r="LJY2345" s="1452"/>
      <c r="LJZ2345" s="1452"/>
      <c r="LKA2345" s="1452"/>
      <c r="LKB2345" s="1452"/>
      <c r="LKC2345" s="1452"/>
      <c r="LKD2345" s="1452"/>
      <c r="LKE2345" s="1452"/>
      <c r="LKF2345" s="1452"/>
      <c r="LKG2345" s="1452"/>
      <c r="LKH2345" s="1452"/>
      <c r="LKI2345" s="1452"/>
      <c r="LKJ2345" s="1452"/>
      <c r="LKK2345" s="1452"/>
      <c r="LKL2345" s="1452"/>
      <c r="LKM2345" s="1452"/>
      <c r="LKN2345" s="1452"/>
      <c r="LKO2345" s="1452"/>
      <c r="LKP2345" s="1452"/>
      <c r="LKQ2345" s="1452"/>
      <c r="LKR2345" s="1452"/>
      <c r="LKS2345" s="1452"/>
      <c r="LKT2345" s="1452"/>
      <c r="LKU2345" s="1452"/>
      <c r="LKV2345" s="1452"/>
      <c r="LKW2345" s="1452"/>
      <c r="LKX2345" s="1452"/>
      <c r="LKY2345" s="1452"/>
      <c r="LKZ2345" s="1452"/>
      <c r="LLA2345" s="1452"/>
      <c r="LLB2345" s="1452"/>
      <c r="LLC2345" s="1452"/>
      <c r="LLD2345" s="1452"/>
      <c r="LLE2345" s="1452"/>
      <c r="LLF2345" s="1452"/>
      <c r="LLG2345" s="1452"/>
      <c r="LLH2345" s="1452"/>
      <c r="LLI2345" s="1452"/>
      <c r="LLJ2345" s="1452"/>
      <c r="LLK2345" s="1452"/>
      <c r="LLL2345" s="1452"/>
      <c r="LLM2345" s="1452"/>
      <c r="LLN2345" s="1452"/>
      <c r="LLO2345" s="1452"/>
      <c r="LLP2345" s="1452"/>
      <c r="LLQ2345" s="1452"/>
      <c r="LLR2345" s="1452"/>
      <c r="LLS2345" s="1452"/>
      <c r="LLT2345" s="1452"/>
      <c r="LLU2345" s="1452"/>
      <c r="LLV2345" s="1452"/>
      <c r="LLW2345" s="1452"/>
      <c r="LLX2345" s="1452"/>
      <c r="LLY2345" s="1452"/>
      <c r="LLZ2345" s="1452"/>
      <c r="LMA2345" s="1452"/>
      <c r="LMB2345" s="1452"/>
      <c r="LMC2345" s="1452"/>
      <c r="LMD2345" s="1452"/>
      <c r="LME2345" s="1452"/>
      <c r="LMF2345" s="1452"/>
      <c r="LMG2345" s="1452"/>
      <c r="LMH2345" s="1452"/>
      <c r="LMI2345" s="1452"/>
      <c r="LMJ2345" s="1452"/>
      <c r="LMK2345" s="1452"/>
      <c r="LML2345" s="1452"/>
      <c r="LMM2345" s="1452"/>
      <c r="LMN2345" s="1452"/>
      <c r="LMO2345" s="1452"/>
      <c r="LMP2345" s="1452"/>
      <c r="LMQ2345" s="1452"/>
      <c r="LMR2345" s="1452"/>
      <c r="LMS2345" s="1452"/>
      <c r="LMT2345" s="1452"/>
      <c r="LMU2345" s="1452"/>
      <c r="LMV2345" s="1452"/>
      <c r="LMW2345" s="1452"/>
      <c r="LMX2345" s="1452"/>
      <c r="LMY2345" s="1452"/>
      <c r="LMZ2345" s="1452"/>
      <c r="LNA2345" s="1452"/>
      <c r="LNB2345" s="1452"/>
      <c r="LNC2345" s="1452"/>
      <c r="LND2345" s="1452"/>
      <c r="LNE2345" s="1452"/>
      <c r="LNF2345" s="1452"/>
      <c r="LNG2345" s="1452"/>
      <c r="LNH2345" s="1452"/>
      <c r="LNI2345" s="1452"/>
      <c r="LNJ2345" s="1452"/>
      <c r="LNK2345" s="1452"/>
      <c r="LNL2345" s="1452"/>
      <c r="LNM2345" s="1452"/>
      <c r="LNN2345" s="1452"/>
      <c r="LNO2345" s="1452"/>
      <c r="LNP2345" s="1452"/>
      <c r="LNQ2345" s="1452"/>
      <c r="LNR2345" s="1452"/>
      <c r="LNS2345" s="1452"/>
      <c r="LNT2345" s="1452"/>
      <c r="LNU2345" s="1452"/>
      <c r="LNV2345" s="1452"/>
      <c r="LNW2345" s="1452"/>
      <c r="LNX2345" s="1452"/>
      <c r="LNY2345" s="1452"/>
      <c r="LNZ2345" s="1452"/>
      <c r="LOA2345" s="1452"/>
      <c r="LOB2345" s="1452"/>
      <c r="LOC2345" s="1452"/>
      <c r="LOD2345" s="1452"/>
      <c r="LOE2345" s="1452"/>
      <c r="LOF2345" s="1452"/>
      <c r="LOG2345" s="1452"/>
      <c r="LOH2345" s="1452"/>
      <c r="LOI2345" s="1452"/>
      <c r="LOJ2345" s="1452"/>
      <c r="LOK2345" s="1452"/>
      <c r="LOL2345" s="1452"/>
      <c r="LOM2345" s="1452"/>
      <c r="LON2345" s="1452"/>
      <c r="LOO2345" s="1452"/>
      <c r="LOP2345" s="1452"/>
      <c r="LOQ2345" s="1452"/>
      <c r="LOR2345" s="1452"/>
      <c r="LOS2345" s="1452"/>
      <c r="LOT2345" s="1452"/>
      <c r="LOU2345" s="1452"/>
      <c r="LOV2345" s="1452"/>
      <c r="LOW2345" s="1452"/>
      <c r="LOX2345" s="1452"/>
      <c r="LOY2345" s="1452"/>
      <c r="LOZ2345" s="1452"/>
      <c r="LPA2345" s="1452"/>
      <c r="LPB2345" s="1452"/>
      <c r="LPC2345" s="1452"/>
      <c r="LPD2345" s="1452"/>
      <c r="LPE2345" s="1452"/>
      <c r="LPF2345" s="1452"/>
      <c r="LPG2345" s="1452"/>
      <c r="LPH2345" s="1452"/>
      <c r="LPI2345" s="1452"/>
      <c r="LPJ2345" s="1452"/>
      <c r="LPK2345" s="1452"/>
      <c r="LPL2345" s="1452"/>
      <c r="LPM2345" s="1452"/>
      <c r="LPN2345" s="1452"/>
      <c r="LPO2345" s="1452"/>
      <c r="LPP2345" s="1452"/>
      <c r="LPQ2345" s="1452"/>
      <c r="LPR2345" s="1452"/>
      <c r="LPS2345" s="1452"/>
      <c r="LPT2345" s="1452"/>
      <c r="LPU2345" s="1452"/>
      <c r="LPV2345" s="1452"/>
      <c r="LPW2345" s="1452"/>
      <c r="LPX2345" s="1452"/>
      <c r="LPY2345" s="1452"/>
      <c r="LPZ2345" s="1452"/>
      <c r="LQA2345" s="1452"/>
      <c r="LQB2345" s="1452"/>
      <c r="LQC2345" s="1452"/>
      <c r="LQD2345" s="1452"/>
      <c r="LQE2345" s="1452"/>
      <c r="LQF2345" s="1452"/>
      <c r="LQG2345" s="1452"/>
      <c r="LQH2345" s="1452"/>
      <c r="LQI2345" s="1452"/>
      <c r="LQJ2345" s="1452"/>
      <c r="LQK2345" s="1452"/>
      <c r="LQL2345" s="1452"/>
      <c r="LQM2345" s="1452"/>
      <c r="LQN2345" s="1452"/>
      <c r="LQO2345" s="1452"/>
      <c r="LQP2345" s="1452"/>
      <c r="LQQ2345" s="1452"/>
      <c r="LQR2345" s="1452"/>
      <c r="LQS2345" s="1452"/>
      <c r="LQT2345" s="1452"/>
      <c r="LQU2345" s="1452"/>
      <c r="LQV2345" s="1452"/>
      <c r="LQW2345" s="1452"/>
      <c r="LQX2345" s="1452"/>
      <c r="LQY2345" s="1452"/>
      <c r="LQZ2345" s="1452"/>
      <c r="LRA2345" s="1452"/>
      <c r="LRB2345" s="1452"/>
      <c r="LRC2345" s="1452"/>
      <c r="LRD2345" s="1452"/>
      <c r="LRE2345" s="1452"/>
      <c r="LRF2345" s="1452"/>
      <c r="LRG2345" s="1452"/>
      <c r="LRH2345" s="1452"/>
      <c r="LRI2345" s="1452"/>
      <c r="LRJ2345" s="1452"/>
      <c r="LRK2345" s="1452"/>
      <c r="LRL2345" s="1452"/>
      <c r="LRM2345" s="1452"/>
      <c r="LRN2345" s="1452"/>
      <c r="LRO2345" s="1452"/>
      <c r="LRP2345" s="1452"/>
      <c r="LRQ2345" s="1452"/>
      <c r="LRR2345" s="1452"/>
      <c r="LRS2345" s="1452"/>
      <c r="LRT2345" s="1452"/>
      <c r="LRU2345" s="1452"/>
      <c r="LRV2345" s="1452"/>
      <c r="LRW2345" s="1452"/>
      <c r="LRX2345" s="1452"/>
      <c r="LRY2345" s="1452"/>
      <c r="LRZ2345" s="1452"/>
      <c r="LSA2345" s="1452"/>
      <c r="LSB2345" s="1452"/>
      <c r="LSC2345" s="1452"/>
      <c r="LSD2345" s="1452"/>
      <c r="LSE2345" s="1452"/>
      <c r="LSF2345" s="1452"/>
      <c r="LSG2345" s="1452"/>
      <c r="LSH2345" s="1452"/>
      <c r="LSI2345" s="1452"/>
      <c r="LSJ2345" s="1452"/>
      <c r="LSK2345" s="1452"/>
      <c r="LSL2345" s="1452"/>
      <c r="LSM2345" s="1452"/>
      <c r="LSN2345" s="1452"/>
      <c r="LSO2345" s="1452"/>
      <c r="LSP2345" s="1452"/>
      <c r="LSQ2345" s="1452"/>
      <c r="LSR2345" s="1452"/>
      <c r="LSS2345" s="1452"/>
      <c r="LST2345" s="1452"/>
      <c r="LSU2345" s="1452"/>
      <c r="LSV2345" s="1452"/>
      <c r="LSW2345" s="1452"/>
      <c r="LSX2345" s="1452"/>
      <c r="LSY2345" s="1452"/>
      <c r="LSZ2345" s="1452"/>
      <c r="LTA2345" s="1452"/>
      <c r="LTB2345" s="1452"/>
      <c r="LTC2345" s="1452"/>
      <c r="LTD2345" s="1452"/>
      <c r="LTE2345" s="1452"/>
      <c r="LTF2345" s="1452"/>
      <c r="LTG2345" s="1452"/>
      <c r="LTH2345" s="1452"/>
      <c r="LTI2345" s="1452"/>
      <c r="LTJ2345" s="1452"/>
      <c r="LTK2345" s="1452"/>
      <c r="LTL2345" s="1452"/>
      <c r="LTM2345" s="1452"/>
      <c r="LTN2345" s="1452"/>
      <c r="LTO2345" s="1452"/>
      <c r="LTP2345" s="1452"/>
      <c r="LTQ2345" s="1452"/>
      <c r="LTR2345" s="1452"/>
      <c r="LTS2345" s="1452"/>
      <c r="LTT2345" s="1452"/>
      <c r="LTU2345" s="1452"/>
      <c r="LTV2345" s="1452"/>
      <c r="LTW2345" s="1452"/>
      <c r="LTX2345" s="1452"/>
      <c r="LTY2345" s="1452"/>
      <c r="LTZ2345" s="1452"/>
      <c r="LUA2345" s="1452"/>
      <c r="LUB2345" s="1452"/>
      <c r="LUC2345" s="1452"/>
      <c r="LUD2345" s="1452"/>
      <c r="LUE2345" s="1452"/>
      <c r="LUF2345" s="1452"/>
      <c r="LUG2345" s="1452"/>
      <c r="LUH2345" s="1452"/>
      <c r="LUI2345" s="1452"/>
      <c r="LUJ2345" s="1452"/>
      <c r="LUK2345" s="1452"/>
      <c r="LUL2345" s="1452"/>
      <c r="LUM2345" s="1452"/>
      <c r="LUN2345" s="1452"/>
      <c r="LUO2345" s="1452"/>
      <c r="LUP2345" s="1452"/>
      <c r="LUQ2345" s="1452"/>
      <c r="LUR2345" s="1452"/>
      <c r="LUS2345" s="1452"/>
      <c r="LUT2345" s="1452"/>
      <c r="LUU2345" s="1452"/>
      <c r="LUV2345" s="1452"/>
      <c r="LUW2345" s="1452"/>
      <c r="LUX2345" s="1452"/>
      <c r="LUY2345" s="1452"/>
      <c r="LUZ2345" s="1452"/>
      <c r="LVA2345" s="1452"/>
      <c r="LVB2345" s="1452"/>
      <c r="LVC2345" s="1452"/>
      <c r="LVD2345" s="1452"/>
      <c r="LVE2345" s="1452"/>
      <c r="LVF2345" s="1452"/>
      <c r="LVG2345" s="1452"/>
      <c r="LVH2345" s="1452"/>
      <c r="LVI2345" s="1452"/>
      <c r="LVJ2345" s="1452"/>
      <c r="LVK2345" s="1452"/>
      <c r="LVL2345" s="1452"/>
      <c r="LVM2345" s="1452"/>
      <c r="LVN2345" s="1452"/>
      <c r="LVO2345" s="1452"/>
      <c r="LVP2345" s="1452"/>
      <c r="LVQ2345" s="1452"/>
      <c r="LVR2345" s="1452"/>
      <c r="LVS2345" s="1452"/>
      <c r="LVT2345" s="1452"/>
      <c r="LVU2345" s="1452"/>
      <c r="LVV2345" s="1452"/>
      <c r="LVW2345" s="1452"/>
      <c r="LVX2345" s="1452"/>
      <c r="LVY2345" s="1452"/>
      <c r="LVZ2345" s="1452"/>
      <c r="LWA2345" s="1452"/>
      <c r="LWB2345" s="1452"/>
      <c r="LWC2345" s="1452"/>
      <c r="LWD2345" s="1452"/>
      <c r="LWE2345" s="1452"/>
      <c r="LWF2345" s="1452"/>
      <c r="LWG2345" s="1452"/>
      <c r="LWH2345" s="1452"/>
      <c r="LWI2345" s="1452"/>
      <c r="LWJ2345" s="1452"/>
      <c r="LWK2345" s="1452"/>
      <c r="LWL2345" s="1452"/>
      <c r="LWM2345" s="1452"/>
      <c r="LWN2345" s="1452"/>
      <c r="LWO2345" s="1452"/>
      <c r="LWP2345" s="1452"/>
      <c r="LWQ2345" s="1452"/>
      <c r="LWR2345" s="1452"/>
      <c r="LWS2345" s="1452"/>
      <c r="LWT2345" s="1452"/>
      <c r="LWU2345" s="1452"/>
      <c r="LWV2345" s="1452"/>
      <c r="LWW2345" s="1452"/>
      <c r="LWX2345" s="1452"/>
      <c r="LWY2345" s="1452"/>
      <c r="LWZ2345" s="1452"/>
      <c r="LXA2345" s="1452"/>
      <c r="LXB2345" s="1452"/>
      <c r="LXC2345" s="1452"/>
      <c r="LXD2345" s="1452"/>
      <c r="LXE2345" s="1452"/>
      <c r="LXF2345" s="1452"/>
      <c r="LXG2345" s="1452"/>
      <c r="LXH2345" s="1452"/>
      <c r="LXI2345" s="1452"/>
      <c r="LXJ2345" s="1452"/>
      <c r="LXK2345" s="1452"/>
      <c r="LXL2345" s="1452"/>
      <c r="LXM2345" s="1452"/>
      <c r="LXN2345" s="1452"/>
      <c r="LXO2345" s="1452"/>
      <c r="LXP2345" s="1452"/>
      <c r="LXQ2345" s="1452"/>
      <c r="LXR2345" s="1452"/>
      <c r="LXS2345" s="1452"/>
      <c r="LXT2345" s="1452"/>
      <c r="LXU2345" s="1452"/>
      <c r="LXV2345" s="1452"/>
      <c r="LXW2345" s="1452"/>
      <c r="LXX2345" s="1452"/>
      <c r="LXY2345" s="1452"/>
      <c r="LXZ2345" s="1452"/>
      <c r="LYA2345" s="1452"/>
      <c r="LYB2345" s="1452"/>
      <c r="LYC2345" s="1452"/>
      <c r="LYD2345" s="1452"/>
      <c r="LYE2345" s="1452"/>
      <c r="LYF2345" s="1452"/>
      <c r="LYG2345" s="1452"/>
      <c r="LYH2345" s="1452"/>
      <c r="LYI2345" s="1452"/>
      <c r="LYJ2345" s="1452"/>
      <c r="LYK2345" s="1452"/>
      <c r="LYL2345" s="1452"/>
      <c r="LYM2345" s="1452"/>
      <c r="LYN2345" s="1452"/>
      <c r="LYO2345" s="1452"/>
      <c r="LYP2345" s="1452"/>
      <c r="LYQ2345" s="1452"/>
      <c r="LYR2345" s="1452"/>
      <c r="LYS2345" s="1452"/>
      <c r="LYT2345" s="1452"/>
      <c r="LYU2345" s="1452"/>
      <c r="LYV2345" s="1452"/>
      <c r="LYW2345" s="1452"/>
      <c r="LYX2345" s="1452"/>
      <c r="LYY2345" s="1452"/>
      <c r="LYZ2345" s="1452"/>
      <c r="LZA2345" s="1452"/>
      <c r="LZB2345" s="1452"/>
      <c r="LZC2345" s="1452"/>
      <c r="LZD2345" s="1452"/>
      <c r="LZE2345" s="1452"/>
      <c r="LZF2345" s="1452"/>
      <c r="LZG2345" s="1452"/>
      <c r="LZH2345" s="1452"/>
      <c r="LZI2345" s="1452"/>
      <c r="LZJ2345" s="1452"/>
      <c r="LZK2345" s="1452"/>
      <c r="LZL2345" s="1452"/>
      <c r="LZM2345" s="1452"/>
      <c r="LZN2345" s="1452"/>
      <c r="LZO2345" s="1452"/>
      <c r="LZP2345" s="1452"/>
      <c r="LZQ2345" s="1452"/>
      <c r="LZR2345" s="1452"/>
      <c r="LZS2345" s="1452"/>
      <c r="LZT2345" s="1452"/>
      <c r="LZU2345" s="1452"/>
      <c r="LZV2345" s="1452"/>
      <c r="LZW2345" s="1452"/>
      <c r="LZX2345" s="1452"/>
      <c r="LZY2345" s="1452"/>
      <c r="LZZ2345" s="1452"/>
      <c r="MAA2345" s="1452"/>
      <c r="MAB2345" s="1452"/>
      <c r="MAC2345" s="1452"/>
      <c r="MAD2345" s="1452"/>
      <c r="MAE2345" s="1452"/>
      <c r="MAF2345" s="1452"/>
      <c r="MAG2345" s="1452"/>
      <c r="MAH2345" s="1452"/>
      <c r="MAI2345" s="1452"/>
      <c r="MAJ2345" s="1452"/>
      <c r="MAK2345" s="1452"/>
      <c r="MAL2345" s="1452"/>
      <c r="MAM2345" s="1452"/>
      <c r="MAN2345" s="1452"/>
      <c r="MAO2345" s="1452"/>
      <c r="MAP2345" s="1452"/>
      <c r="MAQ2345" s="1452"/>
      <c r="MAR2345" s="1452"/>
      <c r="MAS2345" s="1452"/>
      <c r="MAT2345" s="1452"/>
      <c r="MAU2345" s="1452"/>
      <c r="MAV2345" s="1452"/>
      <c r="MAW2345" s="1452"/>
      <c r="MAX2345" s="1452"/>
      <c r="MAY2345" s="1452"/>
      <c r="MAZ2345" s="1452"/>
      <c r="MBA2345" s="1452"/>
      <c r="MBB2345" s="1452"/>
      <c r="MBC2345" s="1452"/>
      <c r="MBD2345" s="1452"/>
      <c r="MBE2345" s="1452"/>
      <c r="MBF2345" s="1452"/>
      <c r="MBG2345" s="1452"/>
      <c r="MBH2345" s="1452"/>
      <c r="MBI2345" s="1452"/>
      <c r="MBJ2345" s="1452"/>
      <c r="MBK2345" s="1452"/>
      <c r="MBL2345" s="1452"/>
      <c r="MBM2345" s="1452"/>
      <c r="MBN2345" s="1452"/>
      <c r="MBO2345" s="1452"/>
      <c r="MBP2345" s="1452"/>
      <c r="MBQ2345" s="1452"/>
      <c r="MBR2345" s="1452"/>
      <c r="MBS2345" s="1452"/>
      <c r="MBT2345" s="1452"/>
      <c r="MBU2345" s="1452"/>
      <c r="MBV2345" s="1452"/>
      <c r="MBW2345" s="1452"/>
      <c r="MBX2345" s="1452"/>
      <c r="MBY2345" s="1452"/>
      <c r="MBZ2345" s="1452"/>
      <c r="MCA2345" s="1452"/>
      <c r="MCB2345" s="1452"/>
      <c r="MCC2345" s="1452"/>
      <c r="MCD2345" s="1452"/>
      <c r="MCE2345" s="1452"/>
      <c r="MCF2345" s="1452"/>
      <c r="MCG2345" s="1452"/>
      <c r="MCH2345" s="1452"/>
      <c r="MCI2345" s="1452"/>
      <c r="MCJ2345" s="1452"/>
      <c r="MCK2345" s="1452"/>
      <c r="MCL2345" s="1452"/>
      <c r="MCM2345" s="1452"/>
      <c r="MCN2345" s="1452"/>
      <c r="MCO2345" s="1452"/>
      <c r="MCP2345" s="1452"/>
      <c r="MCQ2345" s="1452"/>
      <c r="MCR2345" s="1452"/>
      <c r="MCS2345" s="1452"/>
      <c r="MCT2345" s="1452"/>
      <c r="MCU2345" s="1452"/>
      <c r="MCV2345" s="1452"/>
      <c r="MCW2345" s="1452"/>
      <c r="MCX2345" s="1452"/>
      <c r="MCY2345" s="1452"/>
      <c r="MCZ2345" s="1452"/>
      <c r="MDA2345" s="1452"/>
      <c r="MDB2345" s="1452"/>
      <c r="MDC2345" s="1452"/>
      <c r="MDD2345" s="1452"/>
      <c r="MDE2345" s="1452"/>
      <c r="MDF2345" s="1452"/>
      <c r="MDG2345" s="1452"/>
      <c r="MDH2345" s="1452"/>
      <c r="MDI2345" s="1452"/>
      <c r="MDJ2345" s="1452"/>
      <c r="MDK2345" s="1452"/>
      <c r="MDL2345" s="1452"/>
      <c r="MDM2345" s="1452"/>
      <c r="MDN2345" s="1452"/>
      <c r="MDO2345" s="1452"/>
      <c r="MDP2345" s="1452"/>
      <c r="MDQ2345" s="1452"/>
      <c r="MDR2345" s="1452"/>
      <c r="MDS2345" s="1452"/>
      <c r="MDT2345" s="1452"/>
      <c r="MDU2345" s="1452"/>
      <c r="MDV2345" s="1452"/>
      <c r="MDW2345" s="1452"/>
      <c r="MDX2345" s="1452"/>
      <c r="MDY2345" s="1452"/>
      <c r="MDZ2345" s="1452"/>
      <c r="MEA2345" s="1452"/>
      <c r="MEB2345" s="1452"/>
      <c r="MEC2345" s="1452"/>
      <c r="MED2345" s="1452"/>
      <c r="MEE2345" s="1452"/>
      <c r="MEF2345" s="1452"/>
      <c r="MEG2345" s="1452"/>
      <c r="MEH2345" s="1452"/>
      <c r="MEI2345" s="1452"/>
      <c r="MEJ2345" s="1452"/>
      <c r="MEK2345" s="1452"/>
      <c r="MEL2345" s="1452"/>
      <c r="MEM2345" s="1452"/>
      <c r="MEN2345" s="1452"/>
      <c r="MEO2345" s="1452"/>
      <c r="MEP2345" s="1452"/>
      <c r="MEQ2345" s="1452"/>
      <c r="MER2345" s="1452"/>
      <c r="MES2345" s="1452"/>
      <c r="MET2345" s="1452"/>
      <c r="MEU2345" s="1452"/>
      <c r="MEV2345" s="1452"/>
      <c r="MEW2345" s="1452"/>
      <c r="MEX2345" s="1452"/>
      <c r="MEY2345" s="1452"/>
      <c r="MEZ2345" s="1452"/>
      <c r="MFA2345" s="1452"/>
      <c r="MFB2345" s="1452"/>
      <c r="MFC2345" s="1452"/>
      <c r="MFD2345" s="1452"/>
      <c r="MFE2345" s="1452"/>
      <c r="MFF2345" s="1452"/>
      <c r="MFG2345" s="1452"/>
      <c r="MFH2345" s="1452"/>
      <c r="MFI2345" s="1452"/>
      <c r="MFJ2345" s="1452"/>
      <c r="MFK2345" s="1452"/>
      <c r="MFL2345" s="1452"/>
      <c r="MFM2345" s="1452"/>
      <c r="MFN2345" s="1452"/>
      <c r="MFO2345" s="1452"/>
      <c r="MFP2345" s="1452"/>
      <c r="MFQ2345" s="1452"/>
      <c r="MFR2345" s="1452"/>
      <c r="MFS2345" s="1452"/>
      <c r="MFT2345" s="1452"/>
      <c r="MFU2345" s="1452"/>
      <c r="MFV2345" s="1452"/>
      <c r="MFW2345" s="1452"/>
      <c r="MFX2345" s="1452"/>
      <c r="MFY2345" s="1452"/>
      <c r="MFZ2345" s="1452"/>
      <c r="MGA2345" s="1452"/>
      <c r="MGB2345" s="1452"/>
      <c r="MGC2345" s="1452"/>
      <c r="MGD2345" s="1452"/>
      <c r="MGE2345" s="1452"/>
      <c r="MGF2345" s="1452"/>
      <c r="MGG2345" s="1452"/>
      <c r="MGH2345" s="1452"/>
      <c r="MGI2345" s="1452"/>
      <c r="MGJ2345" s="1452"/>
      <c r="MGK2345" s="1452"/>
      <c r="MGL2345" s="1452"/>
      <c r="MGM2345" s="1452"/>
      <c r="MGN2345" s="1452"/>
      <c r="MGO2345" s="1452"/>
      <c r="MGP2345" s="1452"/>
      <c r="MGQ2345" s="1452"/>
      <c r="MGR2345" s="1452"/>
      <c r="MGS2345" s="1452"/>
      <c r="MGT2345" s="1452"/>
      <c r="MGU2345" s="1452"/>
      <c r="MGV2345" s="1452"/>
      <c r="MGW2345" s="1452"/>
      <c r="MGX2345" s="1452"/>
      <c r="MGY2345" s="1452"/>
      <c r="MGZ2345" s="1452"/>
      <c r="MHA2345" s="1452"/>
      <c r="MHB2345" s="1452"/>
      <c r="MHC2345" s="1452"/>
      <c r="MHD2345" s="1452"/>
      <c r="MHE2345" s="1452"/>
      <c r="MHF2345" s="1452"/>
      <c r="MHG2345" s="1452"/>
      <c r="MHH2345" s="1452"/>
      <c r="MHI2345" s="1452"/>
      <c r="MHJ2345" s="1452"/>
      <c r="MHK2345" s="1452"/>
      <c r="MHL2345" s="1452"/>
      <c r="MHM2345" s="1452"/>
      <c r="MHN2345" s="1452"/>
      <c r="MHO2345" s="1452"/>
      <c r="MHP2345" s="1452"/>
      <c r="MHQ2345" s="1452"/>
      <c r="MHR2345" s="1452"/>
      <c r="MHS2345" s="1452"/>
      <c r="MHT2345" s="1452"/>
      <c r="MHU2345" s="1452"/>
      <c r="MHV2345" s="1452"/>
      <c r="MHW2345" s="1452"/>
      <c r="MHX2345" s="1452"/>
      <c r="MHY2345" s="1452"/>
      <c r="MHZ2345" s="1452"/>
      <c r="MIA2345" s="1452"/>
      <c r="MIB2345" s="1452"/>
      <c r="MIC2345" s="1452"/>
      <c r="MID2345" s="1452"/>
      <c r="MIE2345" s="1452"/>
      <c r="MIF2345" s="1452"/>
      <c r="MIG2345" s="1452"/>
      <c r="MIH2345" s="1452"/>
      <c r="MII2345" s="1452"/>
      <c r="MIJ2345" s="1452"/>
      <c r="MIK2345" s="1452"/>
      <c r="MIL2345" s="1452"/>
      <c r="MIM2345" s="1452"/>
      <c r="MIN2345" s="1452"/>
      <c r="MIO2345" s="1452"/>
      <c r="MIP2345" s="1452"/>
      <c r="MIQ2345" s="1452"/>
      <c r="MIR2345" s="1452"/>
      <c r="MIS2345" s="1452"/>
      <c r="MIT2345" s="1452"/>
      <c r="MIU2345" s="1452"/>
      <c r="MIV2345" s="1452"/>
      <c r="MIW2345" s="1452"/>
      <c r="MIX2345" s="1452"/>
      <c r="MIY2345" s="1452"/>
      <c r="MIZ2345" s="1452"/>
      <c r="MJA2345" s="1452"/>
      <c r="MJB2345" s="1452"/>
      <c r="MJC2345" s="1452"/>
      <c r="MJD2345" s="1452"/>
      <c r="MJE2345" s="1452"/>
      <c r="MJF2345" s="1452"/>
      <c r="MJG2345" s="1452"/>
      <c r="MJH2345" s="1452"/>
      <c r="MJI2345" s="1452"/>
      <c r="MJJ2345" s="1452"/>
      <c r="MJK2345" s="1452"/>
      <c r="MJL2345" s="1452"/>
      <c r="MJM2345" s="1452"/>
      <c r="MJN2345" s="1452"/>
      <c r="MJO2345" s="1452"/>
      <c r="MJP2345" s="1452"/>
      <c r="MJQ2345" s="1452"/>
      <c r="MJR2345" s="1452"/>
      <c r="MJS2345" s="1452"/>
      <c r="MJT2345" s="1452"/>
      <c r="MJU2345" s="1452"/>
      <c r="MJV2345" s="1452"/>
      <c r="MJW2345" s="1452"/>
      <c r="MJX2345" s="1452"/>
      <c r="MJY2345" s="1452"/>
      <c r="MJZ2345" s="1452"/>
      <c r="MKA2345" s="1452"/>
      <c r="MKB2345" s="1452"/>
      <c r="MKC2345" s="1452"/>
      <c r="MKD2345" s="1452"/>
      <c r="MKE2345" s="1452"/>
      <c r="MKF2345" s="1452"/>
      <c r="MKG2345" s="1452"/>
      <c r="MKH2345" s="1452"/>
      <c r="MKI2345" s="1452"/>
      <c r="MKJ2345" s="1452"/>
      <c r="MKK2345" s="1452"/>
      <c r="MKL2345" s="1452"/>
      <c r="MKM2345" s="1452"/>
      <c r="MKN2345" s="1452"/>
      <c r="MKO2345" s="1452"/>
      <c r="MKP2345" s="1452"/>
      <c r="MKQ2345" s="1452"/>
      <c r="MKR2345" s="1452"/>
      <c r="MKS2345" s="1452"/>
      <c r="MKT2345" s="1452"/>
      <c r="MKU2345" s="1452"/>
      <c r="MKV2345" s="1452"/>
      <c r="MKW2345" s="1452"/>
      <c r="MKX2345" s="1452"/>
      <c r="MKY2345" s="1452"/>
      <c r="MKZ2345" s="1452"/>
      <c r="MLA2345" s="1452"/>
      <c r="MLB2345" s="1452"/>
      <c r="MLC2345" s="1452"/>
      <c r="MLD2345" s="1452"/>
      <c r="MLE2345" s="1452"/>
      <c r="MLF2345" s="1452"/>
      <c r="MLG2345" s="1452"/>
      <c r="MLH2345" s="1452"/>
      <c r="MLI2345" s="1452"/>
      <c r="MLJ2345" s="1452"/>
      <c r="MLK2345" s="1452"/>
      <c r="MLL2345" s="1452"/>
      <c r="MLM2345" s="1452"/>
      <c r="MLN2345" s="1452"/>
      <c r="MLO2345" s="1452"/>
      <c r="MLP2345" s="1452"/>
      <c r="MLQ2345" s="1452"/>
      <c r="MLR2345" s="1452"/>
      <c r="MLS2345" s="1452"/>
      <c r="MLT2345" s="1452"/>
      <c r="MLU2345" s="1452"/>
      <c r="MLV2345" s="1452"/>
      <c r="MLW2345" s="1452"/>
      <c r="MLX2345" s="1452"/>
      <c r="MLY2345" s="1452"/>
      <c r="MLZ2345" s="1452"/>
      <c r="MMA2345" s="1452"/>
      <c r="MMB2345" s="1452"/>
      <c r="MMC2345" s="1452"/>
      <c r="MMD2345" s="1452"/>
      <c r="MME2345" s="1452"/>
      <c r="MMF2345" s="1452"/>
      <c r="MMG2345" s="1452"/>
      <c r="MMH2345" s="1452"/>
      <c r="MMI2345" s="1452"/>
      <c r="MMJ2345" s="1452"/>
      <c r="MMK2345" s="1452"/>
      <c r="MML2345" s="1452"/>
      <c r="MMM2345" s="1452"/>
      <c r="MMN2345" s="1452"/>
      <c r="MMO2345" s="1452"/>
      <c r="MMP2345" s="1452"/>
      <c r="MMQ2345" s="1452"/>
      <c r="MMR2345" s="1452"/>
      <c r="MMS2345" s="1452"/>
      <c r="MMT2345" s="1452"/>
      <c r="MMU2345" s="1452"/>
      <c r="MMV2345" s="1452"/>
      <c r="MMW2345" s="1452"/>
      <c r="MMX2345" s="1452"/>
      <c r="MMY2345" s="1452"/>
      <c r="MMZ2345" s="1452"/>
      <c r="MNA2345" s="1452"/>
      <c r="MNB2345" s="1452"/>
      <c r="MNC2345" s="1452"/>
      <c r="MND2345" s="1452"/>
      <c r="MNE2345" s="1452"/>
      <c r="MNF2345" s="1452"/>
      <c r="MNG2345" s="1452"/>
      <c r="MNH2345" s="1452"/>
      <c r="MNI2345" s="1452"/>
      <c r="MNJ2345" s="1452"/>
      <c r="MNK2345" s="1452"/>
      <c r="MNL2345" s="1452"/>
      <c r="MNM2345" s="1452"/>
      <c r="MNN2345" s="1452"/>
      <c r="MNO2345" s="1452"/>
      <c r="MNP2345" s="1452"/>
      <c r="MNQ2345" s="1452"/>
      <c r="MNR2345" s="1452"/>
      <c r="MNS2345" s="1452"/>
      <c r="MNT2345" s="1452"/>
      <c r="MNU2345" s="1452"/>
      <c r="MNV2345" s="1452"/>
      <c r="MNW2345" s="1452"/>
      <c r="MNX2345" s="1452"/>
      <c r="MNY2345" s="1452"/>
      <c r="MNZ2345" s="1452"/>
      <c r="MOA2345" s="1452"/>
      <c r="MOB2345" s="1452"/>
      <c r="MOC2345" s="1452"/>
      <c r="MOD2345" s="1452"/>
      <c r="MOE2345" s="1452"/>
      <c r="MOF2345" s="1452"/>
      <c r="MOG2345" s="1452"/>
      <c r="MOH2345" s="1452"/>
      <c r="MOI2345" s="1452"/>
      <c r="MOJ2345" s="1452"/>
      <c r="MOK2345" s="1452"/>
      <c r="MOL2345" s="1452"/>
      <c r="MOM2345" s="1452"/>
      <c r="MON2345" s="1452"/>
      <c r="MOO2345" s="1452"/>
      <c r="MOP2345" s="1452"/>
      <c r="MOQ2345" s="1452"/>
      <c r="MOR2345" s="1452"/>
      <c r="MOS2345" s="1452"/>
      <c r="MOT2345" s="1452"/>
      <c r="MOU2345" s="1452"/>
      <c r="MOV2345" s="1452"/>
      <c r="MOW2345" s="1452"/>
      <c r="MOX2345" s="1452"/>
      <c r="MOY2345" s="1452"/>
      <c r="MOZ2345" s="1452"/>
      <c r="MPA2345" s="1452"/>
      <c r="MPB2345" s="1452"/>
      <c r="MPC2345" s="1452"/>
      <c r="MPD2345" s="1452"/>
      <c r="MPE2345" s="1452"/>
      <c r="MPF2345" s="1452"/>
      <c r="MPG2345" s="1452"/>
      <c r="MPH2345" s="1452"/>
      <c r="MPI2345" s="1452"/>
      <c r="MPJ2345" s="1452"/>
      <c r="MPK2345" s="1452"/>
      <c r="MPL2345" s="1452"/>
      <c r="MPM2345" s="1452"/>
      <c r="MPN2345" s="1452"/>
      <c r="MPO2345" s="1452"/>
      <c r="MPP2345" s="1452"/>
      <c r="MPQ2345" s="1452"/>
      <c r="MPR2345" s="1452"/>
      <c r="MPS2345" s="1452"/>
      <c r="MPT2345" s="1452"/>
      <c r="MPU2345" s="1452"/>
      <c r="MPV2345" s="1452"/>
      <c r="MPW2345" s="1452"/>
      <c r="MPX2345" s="1452"/>
      <c r="MPY2345" s="1452"/>
      <c r="MPZ2345" s="1452"/>
      <c r="MQA2345" s="1452"/>
      <c r="MQB2345" s="1452"/>
      <c r="MQC2345" s="1452"/>
      <c r="MQD2345" s="1452"/>
      <c r="MQE2345" s="1452"/>
      <c r="MQF2345" s="1452"/>
      <c r="MQG2345" s="1452"/>
      <c r="MQH2345" s="1452"/>
      <c r="MQI2345" s="1452"/>
      <c r="MQJ2345" s="1452"/>
      <c r="MQK2345" s="1452"/>
      <c r="MQL2345" s="1452"/>
      <c r="MQM2345" s="1452"/>
      <c r="MQN2345" s="1452"/>
      <c r="MQO2345" s="1452"/>
      <c r="MQP2345" s="1452"/>
      <c r="MQQ2345" s="1452"/>
      <c r="MQR2345" s="1452"/>
      <c r="MQS2345" s="1452"/>
      <c r="MQT2345" s="1452"/>
      <c r="MQU2345" s="1452"/>
      <c r="MQV2345" s="1452"/>
      <c r="MQW2345" s="1452"/>
      <c r="MQX2345" s="1452"/>
      <c r="MQY2345" s="1452"/>
      <c r="MQZ2345" s="1452"/>
      <c r="MRA2345" s="1452"/>
      <c r="MRB2345" s="1452"/>
      <c r="MRC2345" s="1452"/>
      <c r="MRD2345" s="1452"/>
      <c r="MRE2345" s="1452"/>
      <c r="MRF2345" s="1452"/>
      <c r="MRG2345" s="1452"/>
      <c r="MRH2345" s="1452"/>
      <c r="MRI2345" s="1452"/>
      <c r="MRJ2345" s="1452"/>
      <c r="MRK2345" s="1452"/>
      <c r="MRL2345" s="1452"/>
      <c r="MRM2345" s="1452"/>
      <c r="MRN2345" s="1452"/>
      <c r="MRO2345" s="1452"/>
      <c r="MRP2345" s="1452"/>
      <c r="MRQ2345" s="1452"/>
      <c r="MRR2345" s="1452"/>
      <c r="MRS2345" s="1452"/>
      <c r="MRT2345" s="1452"/>
      <c r="MRU2345" s="1452"/>
      <c r="MRV2345" s="1452"/>
      <c r="MRW2345" s="1452"/>
      <c r="MRX2345" s="1452"/>
      <c r="MRY2345" s="1452"/>
      <c r="MRZ2345" s="1452"/>
      <c r="MSA2345" s="1452"/>
      <c r="MSB2345" s="1452"/>
      <c r="MSC2345" s="1452"/>
      <c r="MSD2345" s="1452"/>
      <c r="MSE2345" s="1452"/>
      <c r="MSF2345" s="1452"/>
      <c r="MSG2345" s="1452"/>
      <c r="MSH2345" s="1452"/>
      <c r="MSI2345" s="1452"/>
      <c r="MSJ2345" s="1452"/>
      <c r="MSK2345" s="1452"/>
      <c r="MSL2345" s="1452"/>
      <c r="MSM2345" s="1452"/>
      <c r="MSN2345" s="1452"/>
      <c r="MSO2345" s="1452"/>
      <c r="MSP2345" s="1452"/>
      <c r="MSQ2345" s="1452"/>
      <c r="MSR2345" s="1452"/>
      <c r="MSS2345" s="1452"/>
      <c r="MST2345" s="1452"/>
      <c r="MSU2345" s="1452"/>
      <c r="MSV2345" s="1452"/>
      <c r="MSW2345" s="1452"/>
      <c r="MSX2345" s="1452"/>
      <c r="MSY2345" s="1452"/>
      <c r="MSZ2345" s="1452"/>
      <c r="MTA2345" s="1452"/>
      <c r="MTB2345" s="1452"/>
      <c r="MTC2345" s="1452"/>
      <c r="MTD2345" s="1452"/>
      <c r="MTE2345" s="1452"/>
      <c r="MTF2345" s="1452"/>
      <c r="MTG2345" s="1452"/>
      <c r="MTH2345" s="1452"/>
      <c r="MTI2345" s="1452"/>
      <c r="MTJ2345" s="1452"/>
      <c r="MTK2345" s="1452"/>
      <c r="MTL2345" s="1452"/>
      <c r="MTM2345" s="1452"/>
      <c r="MTN2345" s="1452"/>
      <c r="MTO2345" s="1452"/>
      <c r="MTP2345" s="1452"/>
      <c r="MTQ2345" s="1452"/>
      <c r="MTR2345" s="1452"/>
      <c r="MTS2345" s="1452"/>
      <c r="MTT2345" s="1452"/>
      <c r="MTU2345" s="1452"/>
      <c r="MTV2345" s="1452"/>
      <c r="MTW2345" s="1452"/>
      <c r="MTX2345" s="1452"/>
      <c r="MTY2345" s="1452"/>
      <c r="MTZ2345" s="1452"/>
      <c r="MUA2345" s="1452"/>
      <c r="MUB2345" s="1452"/>
      <c r="MUC2345" s="1452"/>
      <c r="MUD2345" s="1452"/>
      <c r="MUE2345" s="1452"/>
      <c r="MUF2345" s="1452"/>
      <c r="MUG2345" s="1452"/>
      <c r="MUH2345" s="1452"/>
      <c r="MUI2345" s="1452"/>
      <c r="MUJ2345" s="1452"/>
      <c r="MUK2345" s="1452"/>
      <c r="MUL2345" s="1452"/>
      <c r="MUM2345" s="1452"/>
      <c r="MUN2345" s="1452"/>
      <c r="MUO2345" s="1452"/>
      <c r="MUP2345" s="1452"/>
      <c r="MUQ2345" s="1452"/>
      <c r="MUR2345" s="1452"/>
      <c r="MUS2345" s="1452"/>
      <c r="MUT2345" s="1452"/>
      <c r="MUU2345" s="1452"/>
      <c r="MUV2345" s="1452"/>
      <c r="MUW2345" s="1452"/>
      <c r="MUX2345" s="1452"/>
      <c r="MUY2345" s="1452"/>
      <c r="MUZ2345" s="1452"/>
      <c r="MVA2345" s="1452"/>
      <c r="MVB2345" s="1452"/>
      <c r="MVC2345" s="1452"/>
      <c r="MVD2345" s="1452"/>
      <c r="MVE2345" s="1452"/>
      <c r="MVF2345" s="1452"/>
      <c r="MVG2345" s="1452"/>
      <c r="MVH2345" s="1452"/>
      <c r="MVI2345" s="1452"/>
      <c r="MVJ2345" s="1452"/>
      <c r="MVK2345" s="1452"/>
      <c r="MVL2345" s="1452"/>
      <c r="MVM2345" s="1452"/>
      <c r="MVN2345" s="1452"/>
      <c r="MVO2345" s="1452"/>
      <c r="MVP2345" s="1452"/>
      <c r="MVQ2345" s="1452"/>
      <c r="MVR2345" s="1452"/>
      <c r="MVS2345" s="1452"/>
      <c r="MVT2345" s="1452"/>
      <c r="MVU2345" s="1452"/>
      <c r="MVV2345" s="1452"/>
      <c r="MVW2345" s="1452"/>
      <c r="MVX2345" s="1452"/>
      <c r="MVY2345" s="1452"/>
      <c r="MVZ2345" s="1452"/>
      <c r="MWA2345" s="1452"/>
      <c r="MWB2345" s="1452"/>
      <c r="MWC2345" s="1452"/>
      <c r="MWD2345" s="1452"/>
      <c r="MWE2345" s="1452"/>
      <c r="MWF2345" s="1452"/>
      <c r="MWG2345" s="1452"/>
      <c r="MWH2345" s="1452"/>
      <c r="MWI2345" s="1452"/>
      <c r="MWJ2345" s="1452"/>
      <c r="MWK2345" s="1452"/>
      <c r="MWL2345" s="1452"/>
      <c r="MWM2345" s="1452"/>
      <c r="MWN2345" s="1452"/>
      <c r="MWO2345" s="1452"/>
      <c r="MWP2345" s="1452"/>
      <c r="MWQ2345" s="1452"/>
      <c r="MWR2345" s="1452"/>
      <c r="MWS2345" s="1452"/>
      <c r="MWT2345" s="1452"/>
      <c r="MWU2345" s="1452"/>
      <c r="MWV2345" s="1452"/>
      <c r="MWW2345" s="1452"/>
      <c r="MWX2345" s="1452"/>
      <c r="MWY2345" s="1452"/>
      <c r="MWZ2345" s="1452"/>
      <c r="MXA2345" s="1452"/>
      <c r="MXB2345" s="1452"/>
      <c r="MXC2345" s="1452"/>
      <c r="MXD2345" s="1452"/>
      <c r="MXE2345" s="1452"/>
      <c r="MXF2345" s="1452"/>
      <c r="MXG2345" s="1452"/>
      <c r="MXH2345" s="1452"/>
      <c r="MXI2345" s="1452"/>
      <c r="MXJ2345" s="1452"/>
      <c r="MXK2345" s="1452"/>
      <c r="MXL2345" s="1452"/>
      <c r="MXM2345" s="1452"/>
      <c r="MXN2345" s="1452"/>
      <c r="MXO2345" s="1452"/>
      <c r="MXP2345" s="1452"/>
      <c r="MXQ2345" s="1452"/>
      <c r="MXR2345" s="1452"/>
      <c r="MXS2345" s="1452"/>
      <c r="MXT2345" s="1452"/>
      <c r="MXU2345" s="1452"/>
      <c r="MXV2345" s="1452"/>
      <c r="MXW2345" s="1452"/>
      <c r="MXX2345" s="1452"/>
      <c r="MXY2345" s="1452"/>
      <c r="MXZ2345" s="1452"/>
      <c r="MYA2345" s="1452"/>
      <c r="MYB2345" s="1452"/>
      <c r="MYC2345" s="1452"/>
      <c r="MYD2345" s="1452"/>
      <c r="MYE2345" s="1452"/>
      <c r="MYF2345" s="1452"/>
      <c r="MYG2345" s="1452"/>
      <c r="MYH2345" s="1452"/>
      <c r="MYI2345" s="1452"/>
      <c r="MYJ2345" s="1452"/>
      <c r="MYK2345" s="1452"/>
      <c r="MYL2345" s="1452"/>
      <c r="MYM2345" s="1452"/>
      <c r="MYN2345" s="1452"/>
      <c r="MYO2345" s="1452"/>
      <c r="MYP2345" s="1452"/>
      <c r="MYQ2345" s="1452"/>
      <c r="MYR2345" s="1452"/>
      <c r="MYS2345" s="1452"/>
      <c r="MYT2345" s="1452"/>
      <c r="MYU2345" s="1452"/>
      <c r="MYV2345" s="1452"/>
      <c r="MYW2345" s="1452"/>
      <c r="MYX2345" s="1452"/>
      <c r="MYY2345" s="1452"/>
      <c r="MYZ2345" s="1452"/>
      <c r="MZA2345" s="1452"/>
      <c r="MZB2345" s="1452"/>
      <c r="MZC2345" s="1452"/>
      <c r="MZD2345" s="1452"/>
      <c r="MZE2345" s="1452"/>
      <c r="MZF2345" s="1452"/>
      <c r="MZG2345" s="1452"/>
      <c r="MZH2345" s="1452"/>
      <c r="MZI2345" s="1452"/>
      <c r="MZJ2345" s="1452"/>
      <c r="MZK2345" s="1452"/>
      <c r="MZL2345" s="1452"/>
      <c r="MZM2345" s="1452"/>
      <c r="MZN2345" s="1452"/>
      <c r="MZO2345" s="1452"/>
      <c r="MZP2345" s="1452"/>
      <c r="MZQ2345" s="1452"/>
      <c r="MZR2345" s="1452"/>
      <c r="MZS2345" s="1452"/>
      <c r="MZT2345" s="1452"/>
      <c r="MZU2345" s="1452"/>
      <c r="MZV2345" s="1452"/>
      <c r="MZW2345" s="1452"/>
      <c r="MZX2345" s="1452"/>
      <c r="MZY2345" s="1452"/>
      <c r="MZZ2345" s="1452"/>
      <c r="NAA2345" s="1452"/>
      <c r="NAB2345" s="1452"/>
      <c r="NAC2345" s="1452"/>
      <c r="NAD2345" s="1452"/>
      <c r="NAE2345" s="1452"/>
      <c r="NAF2345" s="1452"/>
      <c r="NAG2345" s="1452"/>
      <c r="NAH2345" s="1452"/>
      <c r="NAI2345" s="1452"/>
      <c r="NAJ2345" s="1452"/>
      <c r="NAK2345" s="1452"/>
      <c r="NAL2345" s="1452"/>
      <c r="NAM2345" s="1452"/>
      <c r="NAN2345" s="1452"/>
      <c r="NAO2345" s="1452"/>
      <c r="NAP2345" s="1452"/>
      <c r="NAQ2345" s="1452"/>
      <c r="NAR2345" s="1452"/>
      <c r="NAS2345" s="1452"/>
      <c r="NAT2345" s="1452"/>
      <c r="NAU2345" s="1452"/>
      <c r="NAV2345" s="1452"/>
      <c r="NAW2345" s="1452"/>
      <c r="NAX2345" s="1452"/>
      <c r="NAY2345" s="1452"/>
      <c r="NAZ2345" s="1452"/>
      <c r="NBA2345" s="1452"/>
      <c r="NBB2345" s="1452"/>
      <c r="NBC2345" s="1452"/>
      <c r="NBD2345" s="1452"/>
      <c r="NBE2345" s="1452"/>
      <c r="NBF2345" s="1452"/>
      <c r="NBG2345" s="1452"/>
      <c r="NBH2345" s="1452"/>
      <c r="NBI2345" s="1452"/>
      <c r="NBJ2345" s="1452"/>
      <c r="NBK2345" s="1452"/>
      <c r="NBL2345" s="1452"/>
      <c r="NBM2345" s="1452"/>
      <c r="NBN2345" s="1452"/>
      <c r="NBO2345" s="1452"/>
      <c r="NBP2345" s="1452"/>
      <c r="NBQ2345" s="1452"/>
      <c r="NBR2345" s="1452"/>
      <c r="NBS2345" s="1452"/>
      <c r="NBT2345" s="1452"/>
      <c r="NBU2345" s="1452"/>
      <c r="NBV2345" s="1452"/>
      <c r="NBW2345" s="1452"/>
      <c r="NBX2345" s="1452"/>
      <c r="NBY2345" s="1452"/>
      <c r="NBZ2345" s="1452"/>
      <c r="NCA2345" s="1452"/>
      <c r="NCB2345" s="1452"/>
      <c r="NCC2345" s="1452"/>
      <c r="NCD2345" s="1452"/>
      <c r="NCE2345" s="1452"/>
      <c r="NCF2345" s="1452"/>
      <c r="NCG2345" s="1452"/>
      <c r="NCH2345" s="1452"/>
      <c r="NCI2345" s="1452"/>
      <c r="NCJ2345" s="1452"/>
      <c r="NCK2345" s="1452"/>
      <c r="NCL2345" s="1452"/>
      <c r="NCM2345" s="1452"/>
      <c r="NCN2345" s="1452"/>
      <c r="NCO2345" s="1452"/>
      <c r="NCP2345" s="1452"/>
      <c r="NCQ2345" s="1452"/>
      <c r="NCR2345" s="1452"/>
      <c r="NCS2345" s="1452"/>
      <c r="NCT2345" s="1452"/>
      <c r="NCU2345" s="1452"/>
      <c r="NCV2345" s="1452"/>
      <c r="NCW2345" s="1452"/>
      <c r="NCX2345" s="1452"/>
      <c r="NCY2345" s="1452"/>
      <c r="NCZ2345" s="1452"/>
      <c r="NDA2345" s="1452"/>
      <c r="NDB2345" s="1452"/>
      <c r="NDC2345" s="1452"/>
      <c r="NDD2345" s="1452"/>
      <c r="NDE2345" s="1452"/>
      <c r="NDF2345" s="1452"/>
      <c r="NDG2345" s="1452"/>
      <c r="NDH2345" s="1452"/>
      <c r="NDI2345" s="1452"/>
      <c r="NDJ2345" s="1452"/>
      <c r="NDK2345" s="1452"/>
      <c r="NDL2345" s="1452"/>
      <c r="NDM2345" s="1452"/>
      <c r="NDN2345" s="1452"/>
      <c r="NDO2345" s="1452"/>
      <c r="NDP2345" s="1452"/>
      <c r="NDQ2345" s="1452"/>
      <c r="NDR2345" s="1452"/>
      <c r="NDS2345" s="1452"/>
      <c r="NDT2345" s="1452"/>
      <c r="NDU2345" s="1452"/>
      <c r="NDV2345" s="1452"/>
      <c r="NDW2345" s="1452"/>
      <c r="NDX2345" s="1452"/>
      <c r="NDY2345" s="1452"/>
      <c r="NDZ2345" s="1452"/>
      <c r="NEA2345" s="1452"/>
      <c r="NEB2345" s="1452"/>
      <c r="NEC2345" s="1452"/>
      <c r="NED2345" s="1452"/>
      <c r="NEE2345" s="1452"/>
      <c r="NEF2345" s="1452"/>
      <c r="NEG2345" s="1452"/>
      <c r="NEH2345" s="1452"/>
      <c r="NEI2345" s="1452"/>
      <c r="NEJ2345" s="1452"/>
      <c r="NEK2345" s="1452"/>
      <c r="NEL2345" s="1452"/>
      <c r="NEM2345" s="1452"/>
      <c r="NEN2345" s="1452"/>
      <c r="NEO2345" s="1452"/>
      <c r="NEP2345" s="1452"/>
      <c r="NEQ2345" s="1452"/>
      <c r="NER2345" s="1452"/>
      <c r="NES2345" s="1452"/>
      <c r="NET2345" s="1452"/>
      <c r="NEU2345" s="1452"/>
      <c r="NEV2345" s="1452"/>
      <c r="NEW2345" s="1452"/>
      <c r="NEX2345" s="1452"/>
      <c r="NEY2345" s="1452"/>
      <c r="NEZ2345" s="1452"/>
      <c r="NFA2345" s="1452"/>
      <c r="NFB2345" s="1452"/>
      <c r="NFC2345" s="1452"/>
      <c r="NFD2345" s="1452"/>
      <c r="NFE2345" s="1452"/>
      <c r="NFF2345" s="1452"/>
      <c r="NFG2345" s="1452"/>
      <c r="NFH2345" s="1452"/>
      <c r="NFI2345" s="1452"/>
      <c r="NFJ2345" s="1452"/>
      <c r="NFK2345" s="1452"/>
      <c r="NFL2345" s="1452"/>
      <c r="NFM2345" s="1452"/>
      <c r="NFN2345" s="1452"/>
      <c r="NFO2345" s="1452"/>
      <c r="NFP2345" s="1452"/>
      <c r="NFQ2345" s="1452"/>
      <c r="NFR2345" s="1452"/>
      <c r="NFS2345" s="1452"/>
      <c r="NFT2345" s="1452"/>
      <c r="NFU2345" s="1452"/>
      <c r="NFV2345" s="1452"/>
      <c r="NFW2345" s="1452"/>
      <c r="NFX2345" s="1452"/>
      <c r="NFY2345" s="1452"/>
      <c r="NFZ2345" s="1452"/>
      <c r="NGA2345" s="1452"/>
      <c r="NGB2345" s="1452"/>
      <c r="NGC2345" s="1452"/>
      <c r="NGD2345" s="1452"/>
      <c r="NGE2345" s="1452"/>
      <c r="NGF2345" s="1452"/>
      <c r="NGG2345" s="1452"/>
      <c r="NGH2345" s="1452"/>
      <c r="NGI2345" s="1452"/>
      <c r="NGJ2345" s="1452"/>
      <c r="NGK2345" s="1452"/>
      <c r="NGL2345" s="1452"/>
      <c r="NGM2345" s="1452"/>
      <c r="NGN2345" s="1452"/>
      <c r="NGO2345" s="1452"/>
      <c r="NGP2345" s="1452"/>
      <c r="NGQ2345" s="1452"/>
      <c r="NGR2345" s="1452"/>
      <c r="NGS2345" s="1452"/>
      <c r="NGT2345" s="1452"/>
      <c r="NGU2345" s="1452"/>
      <c r="NGV2345" s="1452"/>
      <c r="NGW2345" s="1452"/>
      <c r="NGX2345" s="1452"/>
      <c r="NGY2345" s="1452"/>
      <c r="NGZ2345" s="1452"/>
      <c r="NHA2345" s="1452"/>
      <c r="NHB2345" s="1452"/>
      <c r="NHC2345" s="1452"/>
      <c r="NHD2345" s="1452"/>
      <c r="NHE2345" s="1452"/>
      <c r="NHF2345" s="1452"/>
      <c r="NHG2345" s="1452"/>
      <c r="NHH2345" s="1452"/>
      <c r="NHI2345" s="1452"/>
      <c r="NHJ2345" s="1452"/>
      <c r="NHK2345" s="1452"/>
      <c r="NHL2345" s="1452"/>
      <c r="NHM2345" s="1452"/>
      <c r="NHN2345" s="1452"/>
      <c r="NHO2345" s="1452"/>
      <c r="NHP2345" s="1452"/>
      <c r="NHQ2345" s="1452"/>
      <c r="NHR2345" s="1452"/>
      <c r="NHS2345" s="1452"/>
      <c r="NHT2345" s="1452"/>
      <c r="NHU2345" s="1452"/>
      <c r="NHV2345" s="1452"/>
      <c r="NHW2345" s="1452"/>
      <c r="NHX2345" s="1452"/>
      <c r="NHY2345" s="1452"/>
      <c r="NHZ2345" s="1452"/>
      <c r="NIA2345" s="1452"/>
      <c r="NIB2345" s="1452"/>
      <c r="NIC2345" s="1452"/>
      <c r="NID2345" s="1452"/>
      <c r="NIE2345" s="1452"/>
      <c r="NIF2345" s="1452"/>
      <c r="NIG2345" s="1452"/>
      <c r="NIH2345" s="1452"/>
      <c r="NII2345" s="1452"/>
      <c r="NIJ2345" s="1452"/>
      <c r="NIK2345" s="1452"/>
      <c r="NIL2345" s="1452"/>
      <c r="NIM2345" s="1452"/>
      <c r="NIN2345" s="1452"/>
      <c r="NIO2345" s="1452"/>
      <c r="NIP2345" s="1452"/>
      <c r="NIQ2345" s="1452"/>
      <c r="NIR2345" s="1452"/>
      <c r="NIS2345" s="1452"/>
      <c r="NIT2345" s="1452"/>
      <c r="NIU2345" s="1452"/>
      <c r="NIV2345" s="1452"/>
      <c r="NIW2345" s="1452"/>
      <c r="NIX2345" s="1452"/>
      <c r="NIY2345" s="1452"/>
      <c r="NIZ2345" s="1452"/>
      <c r="NJA2345" s="1452"/>
      <c r="NJB2345" s="1452"/>
      <c r="NJC2345" s="1452"/>
      <c r="NJD2345" s="1452"/>
      <c r="NJE2345" s="1452"/>
      <c r="NJF2345" s="1452"/>
      <c r="NJG2345" s="1452"/>
      <c r="NJH2345" s="1452"/>
      <c r="NJI2345" s="1452"/>
      <c r="NJJ2345" s="1452"/>
      <c r="NJK2345" s="1452"/>
      <c r="NJL2345" s="1452"/>
      <c r="NJM2345" s="1452"/>
      <c r="NJN2345" s="1452"/>
      <c r="NJO2345" s="1452"/>
      <c r="NJP2345" s="1452"/>
      <c r="NJQ2345" s="1452"/>
      <c r="NJR2345" s="1452"/>
      <c r="NJS2345" s="1452"/>
      <c r="NJT2345" s="1452"/>
      <c r="NJU2345" s="1452"/>
      <c r="NJV2345" s="1452"/>
      <c r="NJW2345" s="1452"/>
      <c r="NJX2345" s="1452"/>
      <c r="NJY2345" s="1452"/>
      <c r="NJZ2345" s="1452"/>
      <c r="NKA2345" s="1452"/>
      <c r="NKB2345" s="1452"/>
      <c r="NKC2345" s="1452"/>
      <c r="NKD2345" s="1452"/>
      <c r="NKE2345" s="1452"/>
      <c r="NKF2345" s="1452"/>
      <c r="NKG2345" s="1452"/>
      <c r="NKH2345" s="1452"/>
      <c r="NKI2345" s="1452"/>
      <c r="NKJ2345" s="1452"/>
      <c r="NKK2345" s="1452"/>
      <c r="NKL2345" s="1452"/>
      <c r="NKM2345" s="1452"/>
      <c r="NKN2345" s="1452"/>
      <c r="NKO2345" s="1452"/>
      <c r="NKP2345" s="1452"/>
      <c r="NKQ2345" s="1452"/>
      <c r="NKR2345" s="1452"/>
      <c r="NKS2345" s="1452"/>
      <c r="NKT2345" s="1452"/>
      <c r="NKU2345" s="1452"/>
      <c r="NKV2345" s="1452"/>
      <c r="NKW2345" s="1452"/>
      <c r="NKX2345" s="1452"/>
      <c r="NKY2345" s="1452"/>
      <c r="NKZ2345" s="1452"/>
      <c r="NLA2345" s="1452"/>
      <c r="NLB2345" s="1452"/>
      <c r="NLC2345" s="1452"/>
      <c r="NLD2345" s="1452"/>
      <c r="NLE2345" s="1452"/>
      <c r="NLF2345" s="1452"/>
      <c r="NLG2345" s="1452"/>
      <c r="NLH2345" s="1452"/>
      <c r="NLI2345" s="1452"/>
      <c r="NLJ2345" s="1452"/>
      <c r="NLK2345" s="1452"/>
      <c r="NLL2345" s="1452"/>
      <c r="NLM2345" s="1452"/>
      <c r="NLN2345" s="1452"/>
      <c r="NLO2345" s="1452"/>
      <c r="NLP2345" s="1452"/>
      <c r="NLQ2345" s="1452"/>
      <c r="NLR2345" s="1452"/>
      <c r="NLS2345" s="1452"/>
      <c r="NLT2345" s="1452"/>
      <c r="NLU2345" s="1452"/>
      <c r="NLV2345" s="1452"/>
      <c r="NLW2345" s="1452"/>
      <c r="NLX2345" s="1452"/>
      <c r="NLY2345" s="1452"/>
      <c r="NLZ2345" s="1452"/>
      <c r="NMA2345" s="1452"/>
      <c r="NMB2345" s="1452"/>
      <c r="NMC2345" s="1452"/>
      <c r="NMD2345" s="1452"/>
      <c r="NME2345" s="1452"/>
      <c r="NMF2345" s="1452"/>
      <c r="NMG2345" s="1452"/>
      <c r="NMH2345" s="1452"/>
      <c r="NMI2345" s="1452"/>
      <c r="NMJ2345" s="1452"/>
      <c r="NMK2345" s="1452"/>
      <c r="NML2345" s="1452"/>
      <c r="NMM2345" s="1452"/>
      <c r="NMN2345" s="1452"/>
      <c r="NMO2345" s="1452"/>
      <c r="NMP2345" s="1452"/>
      <c r="NMQ2345" s="1452"/>
      <c r="NMR2345" s="1452"/>
      <c r="NMS2345" s="1452"/>
      <c r="NMT2345" s="1452"/>
      <c r="NMU2345" s="1452"/>
      <c r="NMV2345" s="1452"/>
      <c r="NMW2345" s="1452"/>
      <c r="NMX2345" s="1452"/>
      <c r="NMY2345" s="1452"/>
      <c r="NMZ2345" s="1452"/>
      <c r="NNA2345" s="1452"/>
      <c r="NNB2345" s="1452"/>
      <c r="NNC2345" s="1452"/>
      <c r="NND2345" s="1452"/>
      <c r="NNE2345" s="1452"/>
      <c r="NNF2345" s="1452"/>
      <c r="NNG2345" s="1452"/>
      <c r="NNH2345" s="1452"/>
      <c r="NNI2345" s="1452"/>
      <c r="NNJ2345" s="1452"/>
      <c r="NNK2345" s="1452"/>
      <c r="NNL2345" s="1452"/>
      <c r="NNM2345" s="1452"/>
      <c r="NNN2345" s="1452"/>
      <c r="NNO2345" s="1452"/>
      <c r="NNP2345" s="1452"/>
      <c r="NNQ2345" s="1452"/>
      <c r="NNR2345" s="1452"/>
      <c r="NNS2345" s="1452"/>
      <c r="NNT2345" s="1452"/>
      <c r="NNU2345" s="1452"/>
      <c r="NNV2345" s="1452"/>
      <c r="NNW2345" s="1452"/>
      <c r="NNX2345" s="1452"/>
      <c r="NNY2345" s="1452"/>
      <c r="NNZ2345" s="1452"/>
      <c r="NOA2345" s="1452"/>
      <c r="NOB2345" s="1452"/>
      <c r="NOC2345" s="1452"/>
      <c r="NOD2345" s="1452"/>
      <c r="NOE2345" s="1452"/>
      <c r="NOF2345" s="1452"/>
      <c r="NOG2345" s="1452"/>
      <c r="NOH2345" s="1452"/>
      <c r="NOI2345" s="1452"/>
      <c r="NOJ2345" s="1452"/>
      <c r="NOK2345" s="1452"/>
      <c r="NOL2345" s="1452"/>
      <c r="NOM2345" s="1452"/>
      <c r="NON2345" s="1452"/>
      <c r="NOO2345" s="1452"/>
      <c r="NOP2345" s="1452"/>
      <c r="NOQ2345" s="1452"/>
      <c r="NOR2345" s="1452"/>
      <c r="NOS2345" s="1452"/>
      <c r="NOT2345" s="1452"/>
      <c r="NOU2345" s="1452"/>
      <c r="NOV2345" s="1452"/>
      <c r="NOW2345" s="1452"/>
      <c r="NOX2345" s="1452"/>
      <c r="NOY2345" s="1452"/>
      <c r="NOZ2345" s="1452"/>
      <c r="NPA2345" s="1452"/>
      <c r="NPB2345" s="1452"/>
      <c r="NPC2345" s="1452"/>
      <c r="NPD2345" s="1452"/>
      <c r="NPE2345" s="1452"/>
      <c r="NPF2345" s="1452"/>
      <c r="NPG2345" s="1452"/>
      <c r="NPH2345" s="1452"/>
      <c r="NPI2345" s="1452"/>
      <c r="NPJ2345" s="1452"/>
      <c r="NPK2345" s="1452"/>
      <c r="NPL2345" s="1452"/>
      <c r="NPM2345" s="1452"/>
      <c r="NPN2345" s="1452"/>
      <c r="NPO2345" s="1452"/>
      <c r="NPP2345" s="1452"/>
      <c r="NPQ2345" s="1452"/>
      <c r="NPR2345" s="1452"/>
      <c r="NPS2345" s="1452"/>
      <c r="NPT2345" s="1452"/>
      <c r="NPU2345" s="1452"/>
      <c r="NPV2345" s="1452"/>
      <c r="NPW2345" s="1452"/>
      <c r="NPX2345" s="1452"/>
      <c r="NPY2345" s="1452"/>
      <c r="NPZ2345" s="1452"/>
      <c r="NQA2345" s="1452"/>
      <c r="NQB2345" s="1452"/>
      <c r="NQC2345" s="1452"/>
      <c r="NQD2345" s="1452"/>
      <c r="NQE2345" s="1452"/>
      <c r="NQF2345" s="1452"/>
      <c r="NQG2345" s="1452"/>
      <c r="NQH2345" s="1452"/>
      <c r="NQI2345" s="1452"/>
      <c r="NQJ2345" s="1452"/>
      <c r="NQK2345" s="1452"/>
      <c r="NQL2345" s="1452"/>
      <c r="NQM2345" s="1452"/>
      <c r="NQN2345" s="1452"/>
      <c r="NQO2345" s="1452"/>
      <c r="NQP2345" s="1452"/>
      <c r="NQQ2345" s="1452"/>
      <c r="NQR2345" s="1452"/>
      <c r="NQS2345" s="1452"/>
      <c r="NQT2345" s="1452"/>
      <c r="NQU2345" s="1452"/>
      <c r="NQV2345" s="1452"/>
      <c r="NQW2345" s="1452"/>
      <c r="NQX2345" s="1452"/>
      <c r="NQY2345" s="1452"/>
      <c r="NQZ2345" s="1452"/>
      <c r="NRA2345" s="1452"/>
      <c r="NRB2345" s="1452"/>
      <c r="NRC2345" s="1452"/>
      <c r="NRD2345" s="1452"/>
      <c r="NRE2345" s="1452"/>
      <c r="NRF2345" s="1452"/>
      <c r="NRG2345" s="1452"/>
      <c r="NRH2345" s="1452"/>
      <c r="NRI2345" s="1452"/>
      <c r="NRJ2345" s="1452"/>
      <c r="NRK2345" s="1452"/>
      <c r="NRL2345" s="1452"/>
      <c r="NRM2345" s="1452"/>
      <c r="NRN2345" s="1452"/>
      <c r="NRO2345" s="1452"/>
      <c r="NRP2345" s="1452"/>
      <c r="NRQ2345" s="1452"/>
      <c r="NRR2345" s="1452"/>
      <c r="NRS2345" s="1452"/>
      <c r="NRT2345" s="1452"/>
      <c r="NRU2345" s="1452"/>
      <c r="NRV2345" s="1452"/>
      <c r="NRW2345" s="1452"/>
      <c r="NRX2345" s="1452"/>
      <c r="NRY2345" s="1452"/>
      <c r="NRZ2345" s="1452"/>
      <c r="NSA2345" s="1452"/>
      <c r="NSB2345" s="1452"/>
      <c r="NSC2345" s="1452"/>
      <c r="NSD2345" s="1452"/>
      <c r="NSE2345" s="1452"/>
      <c r="NSF2345" s="1452"/>
      <c r="NSG2345" s="1452"/>
      <c r="NSH2345" s="1452"/>
      <c r="NSI2345" s="1452"/>
      <c r="NSJ2345" s="1452"/>
      <c r="NSK2345" s="1452"/>
      <c r="NSL2345" s="1452"/>
      <c r="NSM2345" s="1452"/>
      <c r="NSN2345" s="1452"/>
      <c r="NSO2345" s="1452"/>
      <c r="NSP2345" s="1452"/>
      <c r="NSQ2345" s="1452"/>
      <c r="NSR2345" s="1452"/>
      <c r="NSS2345" s="1452"/>
      <c r="NST2345" s="1452"/>
      <c r="NSU2345" s="1452"/>
      <c r="NSV2345" s="1452"/>
      <c r="NSW2345" s="1452"/>
      <c r="NSX2345" s="1452"/>
      <c r="NSY2345" s="1452"/>
      <c r="NSZ2345" s="1452"/>
      <c r="NTA2345" s="1452"/>
      <c r="NTB2345" s="1452"/>
      <c r="NTC2345" s="1452"/>
      <c r="NTD2345" s="1452"/>
      <c r="NTE2345" s="1452"/>
      <c r="NTF2345" s="1452"/>
      <c r="NTG2345" s="1452"/>
      <c r="NTH2345" s="1452"/>
      <c r="NTI2345" s="1452"/>
      <c r="NTJ2345" s="1452"/>
      <c r="NTK2345" s="1452"/>
      <c r="NTL2345" s="1452"/>
      <c r="NTM2345" s="1452"/>
      <c r="NTN2345" s="1452"/>
      <c r="NTO2345" s="1452"/>
      <c r="NTP2345" s="1452"/>
      <c r="NTQ2345" s="1452"/>
      <c r="NTR2345" s="1452"/>
      <c r="NTS2345" s="1452"/>
      <c r="NTT2345" s="1452"/>
      <c r="NTU2345" s="1452"/>
      <c r="NTV2345" s="1452"/>
      <c r="NTW2345" s="1452"/>
      <c r="NTX2345" s="1452"/>
      <c r="NTY2345" s="1452"/>
      <c r="NTZ2345" s="1452"/>
      <c r="NUA2345" s="1452"/>
      <c r="NUB2345" s="1452"/>
      <c r="NUC2345" s="1452"/>
      <c r="NUD2345" s="1452"/>
      <c r="NUE2345" s="1452"/>
      <c r="NUF2345" s="1452"/>
      <c r="NUG2345" s="1452"/>
      <c r="NUH2345" s="1452"/>
      <c r="NUI2345" s="1452"/>
      <c r="NUJ2345" s="1452"/>
      <c r="NUK2345" s="1452"/>
      <c r="NUL2345" s="1452"/>
      <c r="NUM2345" s="1452"/>
      <c r="NUN2345" s="1452"/>
      <c r="NUO2345" s="1452"/>
      <c r="NUP2345" s="1452"/>
      <c r="NUQ2345" s="1452"/>
      <c r="NUR2345" s="1452"/>
      <c r="NUS2345" s="1452"/>
      <c r="NUT2345" s="1452"/>
      <c r="NUU2345" s="1452"/>
      <c r="NUV2345" s="1452"/>
      <c r="NUW2345" s="1452"/>
      <c r="NUX2345" s="1452"/>
      <c r="NUY2345" s="1452"/>
      <c r="NUZ2345" s="1452"/>
      <c r="NVA2345" s="1452"/>
      <c r="NVB2345" s="1452"/>
      <c r="NVC2345" s="1452"/>
      <c r="NVD2345" s="1452"/>
      <c r="NVE2345" s="1452"/>
      <c r="NVF2345" s="1452"/>
      <c r="NVG2345" s="1452"/>
      <c r="NVH2345" s="1452"/>
      <c r="NVI2345" s="1452"/>
      <c r="NVJ2345" s="1452"/>
      <c r="NVK2345" s="1452"/>
      <c r="NVL2345" s="1452"/>
      <c r="NVM2345" s="1452"/>
      <c r="NVN2345" s="1452"/>
      <c r="NVO2345" s="1452"/>
      <c r="NVP2345" s="1452"/>
      <c r="NVQ2345" s="1452"/>
      <c r="NVR2345" s="1452"/>
      <c r="NVS2345" s="1452"/>
      <c r="NVT2345" s="1452"/>
      <c r="NVU2345" s="1452"/>
      <c r="NVV2345" s="1452"/>
      <c r="NVW2345" s="1452"/>
      <c r="NVX2345" s="1452"/>
      <c r="NVY2345" s="1452"/>
      <c r="NVZ2345" s="1452"/>
      <c r="NWA2345" s="1452"/>
      <c r="NWB2345" s="1452"/>
      <c r="NWC2345" s="1452"/>
      <c r="NWD2345" s="1452"/>
      <c r="NWE2345" s="1452"/>
      <c r="NWF2345" s="1452"/>
      <c r="NWG2345" s="1452"/>
      <c r="NWH2345" s="1452"/>
      <c r="NWI2345" s="1452"/>
      <c r="NWJ2345" s="1452"/>
      <c r="NWK2345" s="1452"/>
      <c r="NWL2345" s="1452"/>
      <c r="NWM2345" s="1452"/>
      <c r="NWN2345" s="1452"/>
      <c r="NWO2345" s="1452"/>
      <c r="NWP2345" s="1452"/>
      <c r="NWQ2345" s="1452"/>
      <c r="NWR2345" s="1452"/>
      <c r="NWS2345" s="1452"/>
      <c r="NWT2345" s="1452"/>
      <c r="NWU2345" s="1452"/>
      <c r="NWV2345" s="1452"/>
      <c r="NWW2345" s="1452"/>
      <c r="NWX2345" s="1452"/>
      <c r="NWY2345" s="1452"/>
      <c r="NWZ2345" s="1452"/>
      <c r="NXA2345" s="1452"/>
      <c r="NXB2345" s="1452"/>
      <c r="NXC2345" s="1452"/>
      <c r="NXD2345" s="1452"/>
      <c r="NXE2345" s="1452"/>
      <c r="NXF2345" s="1452"/>
      <c r="NXG2345" s="1452"/>
      <c r="NXH2345" s="1452"/>
      <c r="NXI2345" s="1452"/>
      <c r="NXJ2345" s="1452"/>
      <c r="NXK2345" s="1452"/>
      <c r="NXL2345" s="1452"/>
      <c r="NXM2345" s="1452"/>
      <c r="NXN2345" s="1452"/>
      <c r="NXO2345" s="1452"/>
      <c r="NXP2345" s="1452"/>
      <c r="NXQ2345" s="1452"/>
      <c r="NXR2345" s="1452"/>
      <c r="NXS2345" s="1452"/>
      <c r="NXT2345" s="1452"/>
      <c r="NXU2345" s="1452"/>
      <c r="NXV2345" s="1452"/>
      <c r="NXW2345" s="1452"/>
      <c r="NXX2345" s="1452"/>
      <c r="NXY2345" s="1452"/>
      <c r="NXZ2345" s="1452"/>
      <c r="NYA2345" s="1452"/>
      <c r="NYB2345" s="1452"/>
      <c r="NYC2345" s="1452"/>
      <c r="NYD2345" s="1452"/>
      <c r="NYE2345" s="1452"/>
      <c r="NYF2345" s="1452"/>
      <c r="NYG2345" s="1452"/>
      <c r="NYH2345" s="1452"/>
      <c r="NYI2345" s="1452"/>
      <c r="NYJ2345" s="1452"/>
      <c r="NYK2345" s="1452"/>
      <c r="NYL2345" s="1452"/>
      <c r="NYM2345" s="1452"/>
      <c r="NYN2345" s="1452"/>
      <c r="NYO2345" s="1452"/>
      <c r="NYP2345" s="1452"/>
      <c r="NYQ2345" s="1452"/>
      <c r="NYR2345" s="1452"/>
      <c r="NYS2345" s="1452"/>
      <c r="NYT2345" s="1452"/>
      <c r="NYU2345" s="1452"/>
      <c r="NYV2345" s="1452"/>
      <c r="NYW2345" s="1452"/>
      <c r="NYX2345" s="1452"/>
      <c r="NYY2345" s="1452"/>
      <c r="NYZ2345" s="1452"/>
      <c r="NZA2345" s="1452"/>
      <c r="NZB2345" s="1452"/>
      <c r="NZC2345" s="1452"/>
      <c r="NZD2345" s="1452"/>
      <c r="NZE2345" s="1452"/>
      <c r="NZF2345" s="1452"/>
      <c r="NZG2345" s="1452"/>
      <c r="NZH2345" s="1452"/>
      <c r="NZI2345" s="1452"/>
      <c r="NZJ2345" s="1452"/>
      <c r="NZK2345" s="1452"/>
      <c r="NZL2345" s="1452"/>
      <c r="NZM2345" s="1452"/>
      <c r="NZN2345" s="1452"/>
      <c r="NZO2345" s="1452"/>
      <c r="NZP2345" s="1452"/>
      <c r="NZQ2345" s="1452"/>
      <c r="NZR2345" s="1452"/>
      <c r="NZS2345" s="1452"/>
      <c r="NZT2345" s="1452"/>
      <c r="NZU2345" s="1452"/>
      <c r="NZV2345" s="1452"/>
      <c r="NZW2345" s="1452"/>
      <c r="NZX2345" s="1452"/>
      <c r="NZY2345" s="1452"/>
      <c r="NZZ2345" s="1452"/>
      <c r="OAA2345" s="1452"/>
      <c r="OAB2345" s="1452"/>
      <c r="OAC2345" s="1452"/>
      <c r="OAD2345" s="1452"/>
      <c r="OAE2345" s="1452"/>
      <c r="OAF2345" s="1452"/>
      <c r="OAG2345" s="1452"/>
      <c r="OAH2345" s="1452"/>
      <c r="OAI2345" s="1452"/>
      <c r="OAJ2345" s="1452"/>
      <c r="OAK2345" s="1452"/>
      <c r="OAL2345" s="1452"/>
      <c r="OAM2345" s="1452"/>
      <c r="OAN2345" s="1452"/>
      <c r="OAO2345" s="1452"/>
      <c r="OAP2345" s="1452"/>
      <c r="OAQ2345" s="1452"/>
      <c r="OAR2345" s="1452"/>
      <c r="OAS2345" s="1452"/>
      <c r="OAT2345" s="1452"/>
      <c r="OAU2345" s="1452"/>
      <c r="OAV2345" s="1452"/>
      <c r="OAW2345" s="1452"/>
      <c r="OAX2345" s="1452"/>
      <c r="OAY2345" s="1452"/>
      <c r="OAZ2345" s="1452"/>
      <c r="OBA2345" s="1452"/>
      <c r="OBB2345" s="1452"/>
      <c r="OBC2345" s="1452"/>
      <c r="OBD2345" s="1452"/>
      <c r="OBE2345" s="1452"/>
      <c r="OBF2345" s="1452"/>
      <c r="OBG2345" s="1452"/>
      <c r="OBH2345" s="1452"/>
      <c r="OBI2345" s="1452"/>
      <c r="OBJ2345" s="1452"/>
      <c r="OBK2345" s="1452"/>
      <c r="OBL2345" s="1452"/>
      <c r="OBM2345" s="1452"/>
      <c r="OBN2345" s="1452"/>
      <c r="OBO2345" s="1452"/>
      <c r="OBP2345" s="1452"/>
      <c r="OBQ2345" s="1452"/>
      <c r="OBR2345" s="1452"/>
      <c r="OBS2345" s="1452"/>
      <c r="OBT2345" s="1452"/>
      <c r="OBU2345" s="1452"/>
      <c r="OBV2345" s="1452"/>
      <c r="OBW2345" s="1452"/>
      <c r="OBX2345" s="1452"/>
      <c r="OBY2345" s="1452"/>
      <c r="OBZ2345" s="1452"/>
      <c r="OCA2345" s="1452"/>
      <c r="OCB2345" s="1452"/>
      <c r="OCC2345" s="1452"/>
      <c r="OCD2345" s="1452"/>
      <c r="OCE2345" s="1452"/>
      <c r="OCF2345" s="1452"/>
      <c r="OCG2345" s="1452"/>
      <c r="OCH2345" s="1452"/>
      <c r="OCI2345" s="1452"/>
      <c r="OCJ2345" s="1452"/>
      <c r="OCK2345" s="1452"/>
      <c r="OCL2345" s="1452"/>
      <c r="OCM2345" s="1452"/>
      <c r="OCN2345" s="1452"/>
      <c r="OCO2345" s="1452"/>
      <c r="OCP2345" s="1452"/>
      <c r="OCQ2345" s="1452"/>
      <c r="OCR2345" s="1452"/>
      <c r="OCS2345" s="1452"/>
      <c r="OCT2345" s="1452"/>
      <c r="OCU2345" s="1452"/>
      <c r="OCV2345" s="1452"/>
      <c r="OCW2345" s="1452"/>
      <c r="OCX2345" s="1452"/>
      <c r="OCY2345" s="1452"/>
      <c r="OCZ2345" s="1452"/>
      <c r="ODA2345" s="1452"/>
      <c r="ODB2345" s="1452"/>
      <c r="ODC2345" s="1452"/>
      <c r="ODD2345" s="1452"/>
      <c r="ODE2345" s="1452"/>
      <c r="ODF2345" s="1452"/>
      <c r="ODG2345" s="1452"/>
      <c r="ODH2345" s="1452"/>
      <c r="ODI2345" s="1452"/>
      <c r="ODJ2345" s="1452"/>
      <c r="ODK2345" s="1452"/>
      <c r="ODL2345" s="1452"/>
      <c r="ODM2345" s="1452"/>
      <c r="ODN2345" s="1452"/>
      <c r="ODO2345" s="1452"/>
      <c r="ODP2345" s="1452"/>
      <c r="ODQ2345" s="1452"/>
      <c r="ODR2345" s="1452"/>
      <c r="ODS2345" s="1452"/>
      <c r="ODT2345" s="1452"/>
      <c r="ODU2345" s="1452"/>
      <c r="ODV2345" s="1452"/>
      <c r="ODW2345" s="1452"/>
      <c r="ODX2345" s="1452"/>
      <c r="ODY2345" s="1452"/>
      <c r="ODZ2345" s="1452"/>
      <c r="OEA2345" s="1452"/>
      <c r="OEB2345" s="1452"/>
      <c r="OEC2345" s="1452"/>
      <c r="OED2345" s="1452"/>
      <c r="OEE2345" s="1452"/>
      <c r="OEF2345" s="1452"/>
      <c r="OEG2345" s="1452"/>
      <c r="OEH2345" s="1452"/>
      <c r="OEI2345" s="1452"/>
      <c r="OEJ2345" s="1452"/>
      <c r="OEK2345" s="1452"/>
      <c r="OEL2345" s="1452"/>
      <c r="OEM2345" s="1452"/>
      <c r="OEN2345" s="1452"/>
      <c r="OEO2345" s="1452"/>
      <c r="OEP2345" s="1452"/>
      <c r="OEQ2345" s="1452"/>
      <c r="OER2345" s="1452"/>
      <c r="OES2345" s="1452"/>
      <c r="OET2345" s="1452"/>
      <c r="OEU2345" s="1452"/>
      <c r="OEV2345" s="1452"/>
      <c r="OEW2345" s="1452"/>
      <c r="OEX2345" s="1452"/>
      <c r="OEY2345" s="1452"/>
      <c r="OEZ2345" s="1452"/>
      <c r="OFA2345" s="1452"/>
      <c r="OFB2345" s="1452"/>
      <c r="OFC2345" s="1452"/>
      <c r="OFD2345" s="1452"/>
      <c r="OFE2345" s="1452"/>
      <c r="OFF2345" s="1452"/>
      <c r="OFG2345" s="1452"/>
      <c r="OFH2345" s="1452"/>
      <c r="OFI2345" s="1452"/>
      <c r="OFJ2345" s="1452"/>
      <c r="OFK2345" s="1452"/>
      <c r="OFL2345" s="1452"/>
      <c r="OFM2345" s="1452"/>
      <c r="OFN2345" s="1452"/>
      <c r="OFO2345" s="1452"/>
      <c r="OFP2345" s="1452"/>
      <c r="OFQ2345" s="1452"/>
      <c r="OFR2345" s="1452"/>
      <c r="OFS2345" s="1452"/>
      <c r="OFT2345" s="1452"/>
      <c r="OFU2345" s="1452"/>
      <c r="OFV2345" s="1452"/>
      <c r="OFW2345" s="1452"/>
      <c r="OFX2345" s="1452"/>
      <c r="OFY2345" s="1452"/>
      <c r="OFZ2345" s="1452"/>
      <c r="OGA2345" s="1452"/>
      <c r="OGB2345" s="1452"/>
      <c r="OGC2345" s="1452"/>
      <c r="OGD2345" s="1452"/>
      <c r="OGE2345" s="1452"/>
      <c r="OGF2345" s="1452"/>
      <c r="OGG2345" s="1452"/>
      <c r="OGH2345" s="1452"/>
      <c r="OGI2345" s="1452"/>
      <c r="OGJ2345" s="1452"/>
      <c r="OGK2345" s="1452"/>
      <c r="OGL2345" s="1452"/>
      <c r="OGM2345" s="1452"/>
      <c r="OGN2345" s="1452"/>
      <c r="OGO2345" s="1452"/>
      <c r="OGP2345" s="1452"/>
      <c r="OGQ2345" s="1452"/>
      <c r="OGR2345" s="1452"/>
      <c r="OGS2345" s="1452"/>
      <c r="OGT2345" s="1452"/>
      <c r="OGU2345" s="1452"/>
      <c r="OGV2345" s="1452"/>
      <c r="OGW2345" s="1452"/>
      <c r="OGX2345" s="1452"/>
      <c r="OGY2345" s="1452"/>
      <c r="OGZ2345" s="1452"/>
      <c r="OHA2345" s="1452"/>
      <c r="OHB2345" s="1452"/>
      <c r="OHC2345" s="1452"/>
      <c r="OHD2345" s="1452"/>
      <c r="OHE2345" s="1452"/>
      <c r="OHF2345" s="1452"/>
      <c r="OHG2345" s="1452"/>
      <c r="OHH2345" s="1452"/>
      <c r="OHI2345" s="1452"/>
      <c r="OHJ2345" s="1452"/>
      <c r="OHK2345" s="1452"/>
      <c r="OHL2345" s="1452"/>
      <c r="OHM2345" s="1452"/>
      <c r="OHN2345" s="1452"/>
      <c r="OHO2345" s="1452"/>
      <c r="OHP2345" s="1452"/>
      <c r="OHQ2345" s="1452"/>
      <c r="OHR2345" s="1452"/>
      <c r="OHS2345" s="1452"/>
      <c r="OHT2345" s="1452"/>
      <c r="OHU2345" s="1452"/>
      <c r="OHV2345" s="1452"/>
      <c r="OHW2345" s="1452"/>
      <c r="OHX2345" s="1452"/>
      <c r="OHY2345" s="1452"/>
      <c r="OHZ2345" s="1452"/>
      <c r="OIA2345" s="1452"/>
      <c r="OIB2345" s="1452"/>
      <c r="OIC2345" s="1452"/>
      <c r="OID2345" s="1452"/>
      <c r="OIE2345" s="1452"/>
      <c r="OIF2345" s="1452"/>
      <c r="OIG2345" s="1452"/>
      <c r="OIH2345" s="1452"/>
      <c r="OII2345" s="1452"/>
      <c r="OIJ2345" s="1452"/>
      <c r="OIK2345" s="1452"/>
      <c r="OIL2345" s="1452"/>
      <c r="OIM2345" s="1452"/>
      <c r="OIN2345" s="1452"/>
      <c r="OIO2345" s="1452"/>
      <c r="OIP2345" s="1452"/>
      <c r="OIQ2345" s="1452"/>
      <c r="OIR2345" s="1452"/>
      <c r="OIS2345" s="1452"/>
      <c r="OIT2345" s="1452"/>
      <c r="OIU2345" s="1452"/>
      <c r="OIV2345" s="1452"/>
      <c r="OIW2345" s="1452"/>
      <c r="OIX2345" s="1452"/>
      <c r="OIY2345" s="1452"/>
      <c r="OIZ2345" s="1452"/>
      <c r="OJA2345" s="1452"/>
      <c r="OJB2345" s="1452"/>
      <c r="OJC2345" s="1452"/>
      <c r="OJD2345" s="1452"/>
      <c r="OJE2345" s="1452"/>
      <c r="OJF2345" s="1452"/>
      <c r="OJG2345" s="1452"/>
      <c r="OJH2345" s="1452"/>
      <c r="OJI2345" s="1452"/>
      <c r="OJJ2345" s="1452"/>
      <c r="OJK2345" s="1452"/>
      <c r="OJL2345" s="1452"/>
      <c r="OJM2345" s="1452"/>
      <c r="OJN2345" s="1452"/>
      <c r="OJO2345" s="1452"/>
      <c r="OJP2345" s="1452"/>
      <c r="OJQ2345" s="1452"/>
      <c r="OJR2345" s="1452"/>
      <c r="OJS2345" s="1452"/>
      <c r="OJT2345" s="1452"/>
      <c r="OJU2345" s="1452"/>
      <c r="OJV2345" s="1452"/>
      <c r="OJW2345" s="1452"/>
      <c r="OJX2345" s="1452"/>
      <c r="OJY2345" s="1452"/>
      <c r="OJZ2345" s="1452"/>
      <c r="OKA2345" s="1452"/>
      <c r="OKB2345" s="1452"/>
      <c r="OKC2345" s="1452"/>
      <c r="OKD2345" s="1452"/>
      <c r="OKE2345" s="1452"/>
      <c r="OKF2345" s="1452"/>
      <c r="OKG2345" s="1452"/>
      <c r="OKH2345" s="1452"/>
      <c r="OKI2345" s="1452"/>
      <c r="OKJ2345" s="1452"/>
      <c r="OKK2345" s="1452"/>
      <c r="OKL2345" s="1452"/>
      <c r="OKM2345" s="1452"/>
      <c r="OKN2345" s="1452"/>
      <c r="OKO2345" s="1452"/>
      <c r="OKP2345" s="1452"/>
      <c r="OKQ2345" s="1452"/>
      <c r="OKR2345" s="1452"/>
      <c r="OKS2345" s="1452"/>
      <c r="OKT2345" s="1452"/>
      <c r="OKU2345" s="1452"/>
      <c r="OKV2345" s="1452"/>
      <c r="OKW2345" s="1452"/>
      <c r="OKX2345" s="1452"/>
      <c r="OKY2345" s="1452"/>
      <c r="OKZ2345" s="1452"/>
      <c r="OLA2345" s="1452"/>
      <c r="OLB2345" s="1452"/>
      <c r="OLC2345" s="1452"/>
      <c r="OLD2345" s="1452"/>
      <c r="OLE2345" s="1452"/>
      <c r="OLF2345" s="1452"/>
      <c r="OLG2345" s="1452"/>
      <c r="OLH2345" s="1452"/>
      <c r="OLI2345" s="1452"/>
      <c r="OLJ2345" s="1452"/>
      <c r="OLK2345" s="1452"/>
      <c r="OLL2345" s="1452"/>
      <c r="OLM2345" s="1452"/>
      <c r="OLN2345" s="1452"/>
      <c r="OLO2345" s="1452"/>
      <c r="OLP2345" s="1452"/>
      <c r="OLQ2345" s="1452"/>
      <c r="OLR2345" s="1452"/>
      <c r="OLS2345" s="1452"/>
      <c r="OLT2345" s="1452"/>
      <c r="OLU2345" s="1452"/>
      <c r="OLV2345" s="1452"/>
      <c r="OLW2345" s="1452"/>
      <c r="OLX2345" s="1452"/>
      <c r="OLY2345" s="1452"/>
      <c r="OLZ2345" s="1452"/>
      <c r="OMA2345" s="1452"/>
      <c r="OMB2345" s="1452"/>
      <c r="OMC2345" s="1452"/>
      <c r="OMD2345" s="1452"/>
      <c r="OME2345" s="1452"/>
      <c r="OMF2345" s="1452"/>
      <c r="OMG2345" s="1452"/>
      <c r="OMH2345" s="1452"/>
      <c r="OMI2345" s="1452"/>
      <c r="OMJ2345" s="1452"/>
      <c r="OMK2345" s="1452"/>
      <c r="OML2345" s="1452"/>
      <c r="OMM2345" s="1452"/>
      <c r="OMN2345" s="1452"/>
      <c r="OMO2345" s="1452"/>
      <c r="OMP2345" s="1452"/>
      <c r="OMQ2345" s="1452"/>
      <c r="OMR2345" s="1452"/>
      <c r="OMS2345" s="1452"/>
      <c r="OMT2345" s="1452"/>
      <c r="OMU2345" s="1452"/>
      <c r="OMV2345" s="1452"/>
      <c r="OMW2345" s="1452"/>
      <c r="OMX2345" s="1452"/>
      <c r="OMY2345" s="1452"/>
      <c r="OMZ2345" s="1452"/>
      <c r="ONA2345" s="1452"/>
      <c r="ONB2345" s="1452"/>
      <c r="ONC2345" s="1452"/>
      <c r="OND2345" s="1452"/>
      <c r="ONE2345" s="1452"/>
      <c r="ONF2345" s="1452"/>
      <c r="ONG2345" s="1452"/>
      <c r="ONH2345" s="1452"/>
      <c r="ONI2345" s="1452"/>
      <c r="ONJ2345" s="1452"/>
      <c r="ONK2345" s="1452"/>
      <c r="ONL2345" s="1452"/>
      <c r="ONM2345" s="1452"/>
      <c r="ONN2345" s="1452"/>
      <c r="ONO2345" s="1452"/>
      <c r="ONP2345" s="1452"/>
      <c r="ONQ2345" s="1452"/>
      <c r="ONR2345" s="1452"/>
      <c r="ONS2345" s="1452"/>
      <c r="ONT2345" s="1452"/>
      <c r="ONU2345" s="1452"/>
      <c r="ONV2345" s="1452"/>
      <c r="ONW2345" s="1452"/>
      <c r="ONX2345" s="1452"/>
      <c r="ONY2345" s="1452"/>
      <c r="ONZ2345" s="1452"/>
      <c r="OOA2345" s="1452"/>
      <c r="OOB2345" s="1452"/>
      <c r="OOC2345" s="1452"/>
      <c r="OOD2345" s="1452"/>
      <c r="OOE2345" s="1452"/>
      <c r="OOF2345" s="1452"/>
      <c r="OOG2345" s="1452"/>
      <c r="OOH2345" s="1452"/>
      <c r="OOI2345" s="1452"/>
      <c r="OOJ2345" s="1452"/>
      <c r="OOK2345" s="1452"/>
      <c r="OOL2345" s="1452"/>
      <c r="OOM2345" s="1452"/>
      <c r="OON2345" s="1452"/>
      <c r="OOO2345" s="1452"/>
      <c r="OOP2345" s="1452"/>
      <c r="OOQ2345" s="1452"/>
      <c r="OOR2345" s="1452"/>
      <c r="OOS2345" s="1452"/>
      <c r="OOT2345" s="1452"/>
      <c r="OOU2345" s="1452"/>
      <c r="OOV2345" s="1452"/>
      <c r="OOW2345" s="1452"/>
      <c r="OOX2345" s="1452"/>
      <c r="OOY2345" s="1452"/>
      <c r="OOZ2345" s="1452"/>
      <c r="OPA2345" s="1452"/>
      <c r="OPB2345" s="1452"/>
      <c r="OPC2345" s="1452"/>
      <c r="OPD2345" s="1452"/>
      <c r="OPE2345" s="1452"/>
      <c r="OPF2345" s="1452"/>
      <c r="OPG2345" s="1452"/>
      <c r="OPH2345" s="1452"/>
      <c r="OPI2345" s="1452"/>
      <c r="OPJ2345" s="1452"/>
      <c r="OPK2345" s="1452"/>
      <c r="OPL2345" s="1452"/>
      <c r="OPM2345" s="1452"/>
      <c r="OPN2345" s="1452"/>
      <c r="OPO2345" s="1452"/>
      <c r="OPP2345" s="1452"/>
      <c r="OPQ2345" s="1452"/>
      <c r="OPR2345" s="1452"/>
      <c r="OPS2345" s="1452"/>
      <c r="OPT2345" s="1452"/>
      <c r="OPU2345" s="1452"/>
      <c r="OPV2345" s="1452"/>
      <c r="OPW2345" s="1452"/>
      <c r="OPX2345" s="1452"/>
      <c r="OPY2345" s="1452"/>
      <c r="OPZ2345" s="1452"/>
      <c r="OQA2345" s="1452"/>
      <c r="OQB2345" s="1452"/>
      <c r="OQC2345" s="1452"/>
      <c r="OQD2345" s="1452"/>
      <c r="OQE2345" s="1452"/>
      <c r="OQF2345" s="1452"/>
      <c r="OQG2345" s="1452"/>
      <c r="OQH2345" s="1452"/>
      <c r="OQI2345" s="1452"/>
      <c r="OQJ2345" s="1452"/>
      <c r="OQK2345" s="1452"/>
      <c r="OQL2345" s="1452"/>
      <c r="OQM2345" s="1452"/>
      <c r="OQN2345" s="1452"/>
      <c r="OQO2345" s="1452"/>
      <c r="OQP2345" s="1452"/>
      <c r="OQQ2345" s="1452"/>
      <c r="OQR2345" s="1452"/>
      <c r="OQS2345" s="1452"/>
      <c r="OQT2345" s="1452"/>
      <c r="OQU2345" s="1452"/>
      <c r="OQV2345" s="1452"/>
      <c r="OQW2345" s="1452"/>
      <c r="OQX2345" s="1452"/>
      <c r="OQY2345" s="1452"/>
      <c r="OQZ2345" s="1452"/>
      <c r="ORA2345" s="1452"/>
      <c r="ORB2345" s="1452"/>
      <c r="ORC2345" s="1452"/>
      <c r="ORD2345" s="1452"/>
      <c r="ORE2345" s="1452"/>
      <c r="ORF2345" s="1452"/>
      <c r="ORG2345" s="1452"/>
      <c r="ORH2345" s="1452"/>
      <c r="ORI2345" s="1452"/>
      <c r="ORJ2345" s="1452"/>
      <c r="ORK2345" s="1452"/>
      <c r="ORL2345" s="1452"/>
      <c r="ORM2345" s="1452"/>
      <c r="ORN2345" s="1452"/>
      <c r="ORO2345" s="1452"/>
      <c r="ORP2345" s="1452"/>
      <c r="ORQ2345" s="1452"/>
      <c r="ORR2345" s="1452"/>
      <c r="ORS2345" s="1452"/>
      <c r="ORT2345" s="1452"/>
      <c r="ORU2345" s="1452"/>
      <c r="ORV2345" s="1452"/>
      <c r="ORW2345" s="1452"/>
      <c r="ORX2345" s="1452"/>
      <c r="ORY2345" s="1452"/>
      <c r="ORZ2345" s="1452"/>
      <c r="OSA2345" s="1452"/>
      <c r="OSB2345" s="1452"/>
      <c r="OSC2345" s="1452"/>
      <c r="OSD2345" s="1452"/>
      <c r="OSE2345" s="1452"/>
      <c r="OSF2345" s="1452"/>
      <c r="OSG2345" s="1452"/>
      <c r="OSH2345" s="1452"/>
      <c r="OSI2345" s="1452"/>
      <c r="OSJ2345" s="1452"/>
      <c r="OSK2345" s="1452"/>
      <c r="OSL2345" s="1452"/>
      <c r="OSM2345" s="1452"/>
      <c r="OSN2345" s="1452"/>
      <c r="OSO2345" s="1452"/>
      <c r="OSP2345" s="1452"/>
      <c r="OSQ2345" s="1452"/>
      <c r="OSR2345" s="1452"/>
      <c r="OSS2345" s="1452"/>
      <c r="OST2345" s="1452"/>
      <c r="OSU2345" s="1452"/>
      <c r="OSV2345" s="1452"/>
      <c r="OSW2345" s="1452"/>
      <c r="OSX2345" s="1452"/>
      <c r="OSY2345" s="1452"/>
      <c r="OSZ2345" s="1452"/>
      <c r="OTA2345" s="1452"/>
      <c r="OTB2345" s="1452"/>
      <c r="OTC2345" s="1452"/>
      <c r="OTD2345" s="1452"/>
      <c r="OTE2345" s="1452"/>
      <c r="OTF2345" s="1452"/>
      <c r="OTG2345" s="1452"/>
      <c r="OTH2345" s="1452"/>
      <c r="OTI2345" s="1452"/>
      <c r="OTJ2345" s="1452"/>
      <c r="OTK2345" s="1452"/>
      <c r="OTL2345" s="1452"/>
      <c r="OTM2345" s="1452"/>
      <c r="OTN2345" s="1452"/>
      <c r="OTO2345" s="1452"/>
      <c r="OTP2345" s="1452"/>
      <c r="OTQ2345" s="1452"/>
      <c r="OTR2345" s="1452"/>
      <c r="OTS2345" s="1452"/>
      <c r="OTT2345" s="1452"/>
      <c r="OTU2345" s="1452"/>
      <c r="OTV2345" s="1452"/>
      <c r="OTW2345" s="1452"/>
      <c r="OTX2345" s="1452"/>
      <c r="OTY2345" s="1452"/>
      <c r="OTZ2345" s="1452"/>
      <c r="OUA2345" s="1452"/>
      <c r="OUB2345" s="1452"/>
      <c r="OUC2345" s="1452"/>
      <c r="OUD2345" s="1452"/>
      <c r="OUE2345" s="1452"/>
      <c r="OUF2345" s="1452"/>
      <c r="OUG2345" s="1452"/>
      <c r="OUH2345" s="1452"/>
      <c r="OUI2345" s="1452"/>
      <c r="OUJ2345" s="1452"/>
      <c r="OUK2345" s="1452"/>
      <c r="OUL2345" s="1452"/>
      <c r="OUM2345" s="1452"/>
      <c r="OUN2345" s="1452"/>
      <c r="OUO2345" s="1452"/>
      <c r="OUP2345" s="1452"/>
      <c r="OUQ2345" s="1452"/>
      <c r="OUR2345" s="1452"/>
      <c r="OUS2345" s="1452"/>
      <c r="OUT2345" s="1452"/>
      <c r="OUU2345" s="1452"/>
      <c r="OUV2345" s="1452"/>
      <c r="OUW2345" s="1452"/>
      <c r="OUX2345" s="1452"/>
      <c r="OUY2345" s="1452"/>
      <c r="OUZ2345" s="1452"/>
      <c r="OVA2345" s="1452"/>
      <c r="OVB2345" s="1452"/>
      <c r="OVC2345" s="1452"/>
      <c r="OVD2345" s="1452"/>
      <c r="OVE2345" s="1452"/>
      <c r="OVF2345" s="1452"/>
      <c r="OVG2345" s="1452"/>
      <c r="OVH2345" s="1452"/>
      <c r="OVI2345" s="1452"/>
      <c r="OVJ2345" s="1452"/>
      <c r="OVK2345" s="1452"/>
      <c r="OVL2345" s="1452"/>
      <c r="OVM2345" s="1452"/>
      <c r="OVN2345" s="1452"/>
      <c r="OVO2345" s="1452"/>
      <c r="OVP2345" s="1452"/>
      <c r="OVQ2345" s="1452"/>
      <c r="OVR2345" s="1452"/>
      <c r="OVS2345" s="1452"/>
      <c r="OVT2345" s="1452"/>
      <c r="OVU2345" s="1452"/>
      <c r="OVV2345" s="1452"/>
      <c r="OVW2345" s="1452"/>
      <c r="OVX2345" s="1452"/>
      <c r="OVY2345" s="1452"/>
      <c r="OVZ2345" s="1452"/>
      <c r="OWA2345" s="1452"/>
      <c r="OWB2345" s="1452"/>
      <c r="OWC2345" s="1452"/>
      <c r="OWD2345" s="1452"/>
      <c r="OWE2345" s="1452"/>
      <c r="OWF2345" s="1452"/>
      <c r="OWG2345" s="1452"/>
      <c r="OWH2345" s="1452"/>
      <c r="OWI2345" s="1452"/>
      <c r="OWJ2345" s="1452"/>
      <c r="OWK2345" s="1452"/>
      <c r="OWL2345" s="1452"/>
      <c r="OWM2345" s="1452"/>
      <c r="OWN2345" s="1452"/>
      <c r="OWO2345" s="1452"/>
      <c r="OWP2345" s="1452"/>
      <c r="OWQ2345" s="1452"/>
      <c r="OWR2345" s="1452"/>
      <c r="OWS2345" s="1452"/>
      <c r="OWT2345" s="1452"/>
      <c r="OWU2345" s="1452"/>
      <c r="OWV2345" s="1452"/>
      <c r="OWW2345" s="1452"/>
      <c r="OWX2345" s="1452"/>
      <c r="OWY2345" s="1452"/>
      <c r="OWZ2345" s="1452"/>
      <c r="OXA2345" s="1452"/>
      <c r="OXB2345" s="1452"/>
      <c r="OXC2345" s="1452"/>
      <c r="OXD2345" s="1452"/>
      <c r="OXE2345" s="1452"/>
      <c r="OXF2345" s="1452"/>
      <c r="OXG2345" s="1452"/>
      <c r="OXH2345" s="1452"/>
      <c r="OXI2345" s="1452"/>
      <c r="OXJ2345" s="1452"/>
      <c r="OXK2345" s="1452"/>
      <c r="OXL2345" s="1452"/>
      <c r="OXM2345" s="1452"/>
      <c r="OXN2345" s="1452"/>
      <c r="OXO2345" s="1452"/>
      <c r="OXP2345" s="1452"/>
      <c r="OXQ2345" s="1452"/>
      <c r="OXR2345" s="1452"/>
      <c r="OXS2345" s="1452"/>
      <c r="OXT2345" s="1452"/>
      <c r="OXU2345" s="1452"/>
      <c r="OXV2345" s="1452"/>
      <c r="OXW2345" s="1452"/>
      <c r="OXX2345" s="1452"/>
      <c r="OXY2345" s="1452"/>
      <c r="OXZ2345" s="1452"/>
      <c r="OYA2345" s="1452"/>
      <c r="OYB2345" s="1452"/>
      <c r="OYC2345" s="1452"/>
      <c r="OYD2345" s="1452"/>
      <c r="OYE2345" s="1452"/>
      <c r="OYF2345" s="1452"/>
      <c r="OYG2345" s="1452"/>
      <c r="OYH2345" s="1452"/>
      <c r="OYI2345" s="1452"/>
      <c r="OYJ2345" s="1452"/>
      <c r="OYK2345" s="1452"/>
      <c r="OYL2345" s="1452"/>
      <c r="OYM2345" s="1452"/>
      <c r="OYN2345" s="1452"/>
      <c r="OYO2345" s="1452"/>
      <c r="OYP2345" s="1452"/>
      <c r="OYQ2345" s="1452"/>
      <c r="OYR2345" s="1452"/>
      <c r="OYS2345" s="1452"/>
      <c r="OYT2345" s="1452"/>
      <c r="OYU2345" s="1452"/>
      <c r="OYV2345" s="1452"/>
      <c r="OYW2345" s="1452"/>
      <c r="OYX2345" s="1452"/>
      <c r="OYY2345" s="1452"/>
      <c r="OYZ2345" s="1452"/>
      <c r="OZA2345" s="1452"/>
      <c r="OZB2345" s="1452"/>
      <c r="OZC2345" s="1452"/>
      <c r="OZD2345" s="1452"/>
      <c r="OZE2345" s="1452"/>
      <c r="OZF2345" s="1452"/>
      <c r="OZG2345" s="1452"/>
      <c r="OZH2345" s="1452"/>
      <c r="OZI2345" s="1452"/>
      <c r="OZJ2345" s="1452"/>
      <c r="OZK2345" s="1452"/>
      <c r="OZL2345" s="1452"/>
      <c r="OZM2345" s="1452"/>
      <c r="OZN2345" s="1452"/>
      <c r="OZO2345" s="1452"/>
      <c r="OZP2345" s="1452"/>
      <c r="OZQ2345" s="1452"/>
      <c r="OZR2345" s="1452"/>
      <c r="OZS2345" s="1452"/>
      <c r="OZT2345" s="1452"/>
      <c r="OZU2345" s="1452"/>
      <c r="OZV2345" s="1452"/>
      <c r="OZW2345" s="1452"/>
      <c r="OZX2345" s="1452"/>
      <c r="OZY2345" s="1452"/>
      <c r="OZZ2345" s="1452"/>
      <c r="PAA2345" s="1452"/>
      <c r="PAB2345" s="1452"/>
      <c r="PAC2345" s="1452"/>
      <c r="PAD2345" s="1452"/>
      <c r="PAE2345" s="1452"/>
      <c r="PAF2345" s="1452"/>
      <c r="PAG2345" s="1452"/>
      <c r="PAH2345" s="1452"/>
      <c r="PAI2345" s="1452"/>
      <c r="PAJ2345" s="1452"/>
      <c r="PAK2345" s="1452"/>
      <c r="PAL2345" s="1452"/>
      <c r="PAM2345" s="1452"/>
      <c r="PAN2345" s="1452"/>
      <c r="PAO2345" s="1452"/>
      <c r="PAP2345" s="1452"/>
      <c r="PAQ2345" s="1452"/>
      <c r="PAR2345" s="1452"/>
      <c r="PAS2345" s="1452"/>
      <c r="PAT2345" s="1452"/>
      <c r="PAU2345" s="1452"/>
      <c r="PAV2345" s="1452"/>
      <c r="PAW2345" s="1452"/>
      <c r="PAX2345" s="1452"/>
      <c r="PAY2345" s="1452"/>
      <c r="PAZ2345" s="1452"/>
      <c r="PBA2345" s="1452"/>
      <c r="PBB2345" s="1452"/>
      <c r="PBC2345" s="1452"/>
      <c r="PBD2345" s="1452"/>
      <c r="PBE2345" s="1452"/>
      <c r="PBF2345" s="1452"/>
      <c r="PBG2345" s="1452"/>
      <c r="PBH2345" s="1452"/>
      <c r="PBI2345" s="1452"/>
      <c r="PBJ2345" s="1452"/>
      <c r="PBK2345" s="1452"/>
      <c r="PBL2345" s="1452"/>
      <c r="PBM2345" s="1452"/>
      <c r="PBN2345" s="1452"/>
      <c r="PBO2345" s="1452"/>
      <c r="PBP2345" s="1452"/>
      <c r="PBQ2345" s="1452"/>
      <c r="PBR2345" s="1452"/>
      <c r="PBS2345" s="1452"/>
      <c r="PBT2345" s="1452"/>
      <c r="PBU2345" s="1452"/>
      <c r="PBV2345" s="1452"/>
      <c r="PBW2345" s="1452"/>
      <c r="PBX2345" s="1452"/>
      <c r="PBY2345" s="1452"/>
      <c r="PBZ2345" s="1452"/>
      <c r="PCA2345" s="1452"/>
      <c r="PCB2345" s="1452"/>
      <c r="PCC2345" s="1452"/>
      <c r="PCD2345" s="1452"/>
      <c r="PCE2345" s="1452"/>
      <c r="PCF2345" s="1452"/>
      <c r="PCG2345" s="1452"/>
      <c r="PCH2345" s="1452"/>
      <c r="PCI2345" s="1452"/>
      <c r="PCJ2345" s="1452"/>
      <c r="PCK2345" s="1452"/>
      <c r="PCL2345" s="1452"/>
      <c r="PCM2345" s="1452"/>
      <c r="PCN2345" s="1452"/>
      <c r="PCO2345" s="1452"/>
      <c r="PCP2345" s="1452"/>
      <c r="PCQ2345" s="1452"/>
      <c r="PCR2345" s="1452"/>
      <c r="PCS2345" s="1452"/>
      <c r="PCT2345" s="1452"/>
      <c r="PCU2345" s="1452"/>
      <c r="PCV2345" s="1452"/>
      <c r="PCW2345" s="1452"/>
      <c r="PCX2345" s="1452"/>
      <c r="PCY2345" s="1452"/>
      <c r="PCZ2345" s="1452"/>
      <c r="PDA2345" s="1452"/>
      <c r="PDB2345" s="1452"/>
      <c r="PDC2345" s="1452"/>
      <c r="PDD2345" s="1452"/>
      <c r="PDE2345" s="1452"/>
      <c r="PDF2345" s="1452"/>
      <c r="PDG2345" s="1452"/>
      <c r="PDH2345" s="1452"/>
      <c r="PDI2345" s="1452"/>
      <c r="PDJ2345" s="1452"/>
      <c r="PDK2345" s="1452"/>
      <c r="PDL2345" s="1452"/>
      <c r="PDM2345" s="1452"/>
      <c r="PDN2345" s="1452"/>
      <c r="PDO2345" s="1452"/>
      <c r="PDP2345" s="1452"/>
      <c r="PDQ2345" s="1452"/>
      <c r="PDR2345" s="1452"/>
      <c r="PDS2345" s="1452"/>
      <c r="PDT2345" s="1452"/>
      <c r="PDU2345" s="1452"/>
      <c r="PDV2345" s="1452"/>
      <c r="PDW2345" s="1452"/>
      <c r="PDX2345" s="1452"/>
      <c r="PDY2345" s="1452"/>
      <c r="PDZ2345" s="1452"/>
      <c r="PEA2345" s="1452"/>
      <c r="PEB2345" s="1452"/>
      <c r="PEC2345" s="1452"/>
      <c r="PED2345" s="1452"/>
      <c r="PEE2345" s="1452"/>
      <c r="PEF2345" s="1452"/>
      <c r="PEG2345" s="1452"/>
      <c r="PEH2345" s="1452"/>
      <c r="PEI2345" s="1452"/>
      <c r="PEJ2345" s="1452"/>
      <c r="PEK2345" s="1452"/>
      <c r="PEL2345" s="1452"/>
      <c r="PEM2345" s="1452"/>
      <c r="PEN2345" s="1452"/>
      <c r="PEO2345" s="1452"/>
      <c r="PEP2345" s="1452"/>
      <c r="PEQ2345" s="1452"/>
      <c r="PER2345" s="1452"/>
      <c r="PES2345" s="1452"/>
      <c r="PET2345" s="1452"/>
      <c r="PEU2345" s="1452"/>
      <c r="PEV2345" s="1452"/>
      <c r="PEW2345" s="1452"/>
      <c r="PEX2345" s="1452"/>
      <c r="PEY2345" s="1452"/>
      <c r="PEZ2345" s="1452"/>
      <c r="PFA2345" s="1452"/>
      <c r="PFB2345" s="1452"/>
      <c r="PFC2345" s="1452"/>
      <c r="PFD2345" s="1452"/>
      <c r="PFE2345" s="1452"/>
      <c r="PFF2345" s="1452"/>
      <c r="PFG2345" s="1452"/>
      <c r="PFH2345" s="1452"/>
      <c r="PFI2345" s="1452"/>
      <c r="PFJ2345" s="1452"/>
      <c r="PFK2345" s="1452"/>
      <c r="PFL2345" s="1452"/>
      <c r="PFM2345" s="1452"/>
      <c r="PFN2345" s="1452"/>
      <c r="PFO2345" s="1452"/>
      <c r="PFP2345" s="1452"/>
      <c r="PFQ2345" s="1452"/>
      <c r="PFR2345" s="1452"/>
      <c r="PFS2345" s="1452"/>
      <c r="PFT2345" s="1452"/>
      <c r="PFU2345" s="1452"/>
      <c r="PFV2345" s="1452"/>
      <c r="PFW2345" s="1452"/>
      <c r="PFX2345" s="1452"/>
      <c r="PFY2345" s="1452"/>
      <c r="PFZ2345" s="1452"/>
      <c r="PGA2345" s="1452"/>
      <c r="PGB2345" s="1452"/>
      <c r="PGC2345" s="1452"/>
      <c r="PGD2345" s="1452"/>
      <c r="PGE2345" s="1452"/>
      <c r="PGF2345" s="1452"/>
      <c r="PGG2345" s="1452"/>
      <c r="PGH2345" s="1452"/>
      <c r="PGI2345" s="1452"/>
      <c r="PGJ2345" s="1452"/>
      <c r="PGK2345" s="1452"/>
      <c r="PGL2345" s="1452"/>
      <c r="PGM2345" s="1452"/>
      <c r="PGN2345" s="1452"/>
      <c r="PGO2345" s="1452"/>
      <c r="PGP2345" s="1452"/>
      <c r="PGQ2345" s="1452"/>
      <c r="PGR2345" s="1452"/>
      <c r="PGS2345" s="1452"/>
      <c r="PGT2345" s="1452"/>
      <c r="PGU2345" s="1452"/>
      <c r="PGV2345" s="1452"/>
      <c r="PGW2345" s="1452"/>
      <c r="PGX2345" s="1452"/>
      <c r="PGY2345" s="1452"/>
      <c r="PGZ2345" s="1452"/>
      <c r="PHA2345" s="1452"/>
      <c r="PHB2345" s="1452"/>
      <c r="PHC2345" s="1452"/>
      <c r="PHD2345" s="1452"/>
      <c r="PHE2345" s="1452"/>
      <c r="PHF2345" s="1452"/>
      <c r="PHG2345" s="1452"/>
      <c r="PHH2345" s="1452"/>
      <c r="PHI2345" s="1452"/>
      <c r="PHJ2345" s="1452"/>
      <c r="PHK2345" s="1452"/>
      <c r="PHL2345" s="1452"/>
      <c r="PHM2345" s="1452"/>
      <c r="PHN2345" s="1452"/>
      <c r="PHO2345" s="1452"/>
      <c r="PHP2345" s="1452"/>
      <c r="PHQ2345" s="1452"/>
      <c r="PHR2345" s="1452"/>
      <c r="PHS2345" s="1452"/>
      <c r="PHT2345" s="1452"/>
      <c r="PHU2345" s="1452"/>
      <c r="PHV2345" s="1452"/>
      <c r="PHW2345" s="1452"/>
      <c r="PHX2345" s="1452"/>
      <c r="PHY2345" s="1452"/>
      <c r="PHZ2345" s="1452"/>
      <c r="PIA2345" s="1452"/>
      <c r="PIB2345" s="1452"/>
      <c r="PIC2345" s="1452"/>
      <c r="PID2345" s="1452"/>
      <c r="PIE2345" s="1452"/>
      <c r="PIF2345" s="1452"/>
      <c r="PIG2345" s="1452"/>
      <c r="PIH2345" s="1452"/>
      <c r="PII2345" s="1452"/>
      <c r="PIJ2345" s="1452"/>
      <c r="PIK2345" s="1452"/>
      <c r="PIL2345" s="1452"/>
      <c r="PIM2345" s="1452"/>
      <c r="PIN2345" s="1452"/>
      <c r="PIO2345" s="1452"/>
      <c r="PIP2345" s="1452"/>
      <c r="PIQ2345" s="1452"/>
      <c r="PIR2345" s="1452"/>
      <c r="PIS2345" s="1452"/>
      <c r="PIT2345" s="1452"/>
      <c r="PIU2345" s="1452"/>
      <c r="PIV2345" s="1452"/>
      <c r="PIW2345" s="1452"/>
      <c r="PIX2345" s="1452"/>
      <c r="PIY2345" s="1452"/>
      <c r="PIZ2345" s="1452"/>
      <c r="PJA2345" s="1452"/>
      <c r="PJB2345" s="1452"/>
      <c r="PJC2345" s="1452"/>
      <c r="PJD2345" s="1452"/>
      <c r="PJE2345" s="1452"/>
      <c r="PJF2345" s="1452"/>
      <c r="PJG2345" s="1452"/>
      <c r="PJH2345" s="1452"/>
      <c r="PJI2345" s="1452"/>
      <c r="PJJ2345" s="1452"/>
      <c r="PJK2345" s="1452"/>
      <c r="PJL2345" s="1452"/>
      <c r="PJM2345" s="1452"/>
      <c r="PJN2345" s="1452"/>
      <c r="PJO2345" s="1452"/>
      <c r="PJP2345" s="1452"/>
      <c r="PJQ2345" s="1452"/>
      <c r="PJR2345" s="1452"/>
      <c r="PJS2345" s="1452"/>
      <c r="PJT2345" s="1452"/>
      <c r="PJU2345" s="1452"/>
      <c r="PJV2345" s="1452"/>
      <c r="PJW2345" s="1452"/>
      <c r="PJX2345" s="1452"/>
      <c r="PJY2345" s="1452"/>
      <c r="PJZ2345" s="1452"/>
      <c r="PKA2345" s="1452"/>
      <c r="PKB2345" s="1452"/>
      <c r="PKC2345" s="1452"/>
      <c r="PKD2345" s="1452"/>
      <c r="PKE2345" s="1452"/>
      <c r="PKF2345" s="1452"/>
      <c r="PKG2345" s="1452"/>
      <c r="PKH2345" s="1452"/>
      <c r="PKI2345" s="1452"/>
      <c r="PKJ2345" s="1452"/>
      <c r="PKK2345" s="1452"/>
      <c r="PKL2345" s="1452"/>
      <c r="PKM2345" s="1452"/>
      <c r="PKN2345" s="1452"/>
      <c r="PKO2345" s="1452"/>
      <c r="PKP2345" s="1452"/>
      <c r="PKQ2345" s="1452"/>
      <c r="PKR2345" s="1452"/>
      <c r="PKS2345" s="1452"/>
      <c r="PKT2345" s="1452"/>
      <c r="PKU2345" s="1452"/>
      <c r="PKV2345" s="1452"/>
      <c r="PKW2345" s="1452"/>
      <c r="PKX2345" s="1452"/>
      <c r="PKY2345" s="1452"/>
      <c r="PKZ2345" s="1452"/>
      <c r="PLA2345" s="1452"/>
      <c r="PLB2345" s="1452"/>
      <c r="PLC2345" s="1452"/>
      <c r="PLD2345" s="1452"/>
      <c r="PLE2345" s="1452"/>
      <c r="PLF2345" s="1452"/>
      <c r="PLG2345" s="1452"/>
      <c r="PLH2345" s="1452"/>
      <c r="PLI2345" s="1452"/>
      <c r="PLJ2345" s="1452"/>
      <c r="PLK2345" s="1452"/>
      <c r="PLL2345" s="1452"/>
      <c r="PLM2345" s="1452"/>
      <c r="PLN2345" s="1452"/>
      <c r="PLO2345" s="1452"/>
      <c r="PLP2345" s="1452"/>
      <c r="PLQ2345" s="1452"/>
      <c r="PLR2345" s="1452"/>
      <c r="PLS2345" s="1452"/>
      <c r="PLT2345" s="1452"/>
      <c r="PLU2345" s="1452"/>
      <c r="PLV2345" s="1452"/>
      <c r="PLW2345" s="1452"/>
      <c r="PLX2345" s="1452"/>
      <c r="PLY2345" s="1452"/>
      <c r="PLZ2345" s="1452"/>
      <c r="PMA2345" s="1452"/>
      <c r="PMB2345" s="1452"/>
      <c r="PMC2345" s="1452"/>
      <c r="PMD2345" s="1452"/>
      <c r="PME2345" s="1452"/>
      <c r="PMF2345" s="1452"/>
      <c r="PMG2345" s="1452"/>
      <c r="PMH2345" s="1452"/>
      <c r="PMI2345" s="1452"/>
      <c r="PMJ2345" s="1452"/>
      <c r="PMK2345" s="1452"/>
      <c r="PML2345" s="1452"/>
      <c r="PMM2345" s="1452"/>
      <c r="PMN2345" s="1452"/>
      <c r="PMO2345" s="1452"/>
      <c r="PMP2345" s="1452"/>
      <c r="PMQ2345" s="1452"/>
      <c r="PMR2345" s="1452"/>
      <c r="PMS2345" s="1452"/>
      <c r="PMT2345" s="1452"/>
      <c r="PMU2345" s="1452"/>
      <c r="PMV2345" s="1452"/>
      <c r="PMW2345" s="1452"/>
      <c r="PMX2345" s="1452"/>
      <c r="PMY2345" s="1452"/>
      <c r="PMZ2345" s="1452"/>
      <c r="PNA2345" s="1452"/>
      <c r="PNB2345" s="1452"/>
      <c r="PNC2345" s="1452"/>
      <c r="PND2345" s="1452"/>
      <c r="PNE2345" s="1452"/>
      <c r="PNF2345" s="1452"/>
      <c r="PNG2345" s="1452"/>
      <c r="PNH2345" s="1452"/>
      <c r="PNI2345" s="1452"/>
      <c r="PNJ2345" s="1452"/>
      <c r="PNK2345" s="1452"/>
      <c r="PNL2345" s="1452"/>
      <c r="PNM2345" s="1452"/>
      <c r="PNN2345" s="1452"/>
      <c r="PNO2345" s="1452"/>
      <c r="PNP2345" s="1452"/>
      <c r="PNQ2345" s="1452"/>
      <c r="PNR2345" s="1452"/>
      <c r="PNS2345" s="1452"/>
      <c r="PNT2345" s="1452"/>
      <c r="PNU2345" s="1452"/>
      <c r="PNV2345" s="1452"/>
      <c r="PNW2345" s="1452"/>
      <c r="PNX2345" s="1452"/>
      <c r="PNY2345" s="1452"/>
      <c r="PNZ2345" s="1452"/>
      <c r="POA2345" s="1452"/>
      <c r="POB2345" s="1452"/>
      <c r="POC2345" s="1452"/>
      <c r="POD2345" s="1452"/>
      <c r="POE2345" s="1452"/>
      <c r="POF2345" s="1452"/>
      <c r="POG2345" s="1452"/>
      <c r="POH2345" s="1452"/>
      <c r="POI2345" s="1452"/>
      <c r="POJ2345" s="1452"/>
      <c r="POK2345" s="1452"/>
      <c r="POL2345" s="1452"/>
      <c r="POM2345" s="1452"/>
      <c r="PON2345" s="1452"/>
      <c r="POO2345" s="1452"/>
      <c r="POP2345" s="1452"/>
      <c r="POQ2345" s="1452"/>
      <c r="POR2345" s="1452"/>
      <c r="POS2345" s="1452"/>
      <c r="POT2345" s="1452"/>
      <c r="POU2345" s="1452"/>
      <c r="POV2345" s="1452"/>
      <c r="POW2345" s="1452"/>
      <c r="POX2345" s="1452"/>
      <c r="POY2345" s="1452"/>
      <c r="POZ2345" s="1452"/>
      <c r="PPA2345" s="1452"/>
      <c r="PPB2345" s="1452"/>
      <c r="PPC2345" s="1452"/>
      <c r="PPD2345" s="1452"/>
      <c r="PPE2345" s="1452"/>
      <c r="PPF2345" s="1452"/>
      <c r="PPG2345" s="1452"/>
      <c r="PPH2345" s="1452"/>
      <c r="PPI2345" s="1452"/>
      <c r="PPJ2345" s="1452"/>
      <c r="PPK2345" s="1452"/>
      <c r="PPL2345" s="1452"/>
      <c r="PPM2345" s="1452"/>
      <c r="PPN2345" s="1452"/>
      <c r="PPO2345" s="1452"/>
      <c r="PPP2345" s="1452"/>
      <c r="PPQ2345" s="1452"/>
      <c r="PPR2345" s="1452"/>
      <c r="PPS2345" s="1452"/>
      <c r="PPT2345" s="1452"/>
      <c r="PPU2345" s="1452"/>
      <c r="PPV2345" s="1452"/>
      <c r="PPW2345" s="1452"/>
      <c r="PPX2345" s="1452"/>
      <c r="PPY2345" s="1452"/>
      <c r="PPZ2345" s="1452"/>
      <c r="PQA2345" s="1452"/>
      <c r="PQB2345" s="1452"/>
      <c r="PQC2345" s="1452"/>
      <c r="PQD2345" s="1452"/>
      <c r="PQE2345" s="1452"/>
      <c r="PQF2345" s="1452"/>
      <c r="PQG2345" s="1452"/>
      <c r="PQH2345" s="1452"/>
      <c r="PQI2345" s="1452"/>
      <c r="PQJ2345" s="1452"/>
      <c r="PQK2345" s="1452"/>
      <c r="PQL2345" s="1452"/>
      <c r="PQM2345" s="1452"/>
      <c r="PQN2345" s="1452"/>
      <c r="PQO2345" s="1452"/>
      <c r="PQP2345" s="1452"/>
      <c r="PQQ2345" s="1452"/>
      <c r="PQR2345" s="1452"/>
      <c r="PQS2345" s="1452"/>
      <c r="PQT2345" s="1452"/>
      <c r="PQU2345" s="1452"/>
      <c r="PQV2345" s="1452"/>
      <c r="PQW2345" s="1452"/>
      <c r="PQX2345" s="1452"/>
      <c r="PQY2345" s="1452"/>
      <c r="PQZ2345" s="1452"/>
      <c r="PRA2345" s="1452"/>
      <c r="PRB2345" s="1452"/>
      <c r="PRC2345" s="1452"/>
      <c r="PRD2345" s="1452"/>
      <c r="PRE2345" s="1452"/>
      <c r="PRF2345" s="1452"/>
      <c r="PRG2345" s="1452"/>
      <c r="PRH2345" s="1452"/>
      <c r="PRI2345" s="1452"/>
      <c r="PRJ2345" s="1452"/>
      <c r="PRK2345" s="1452"/>
      <c r="PRL2345" s="1452"/>
      <c r="PRM2345" s="1452"/>
      <c r="PRN2345" s="1452"/>
      <c r="PRO2345" s="1452"/>
      <c r="PRP2345" s="1452"/>
      <c r="PRQ2345" s="1452"/>
      <c r="PRR2345" s="1452"/>
      <c r="PRS2345" s="1452"/>
      <c r="PRT2345" s="1452"/>
      <c r="PRU2345" s="1452"/>
      <c r="PRV2345" s="1452"/>
      <c r="PRW2345" s="1452"/>
      <c r="PRX2345" s="1452"/>
      <c r="PRY2345" s="1452"/>
      <c r="PRZ2345" s="1452"/>
      <c r="PSA2345" s="1452"/>
      <c r="PSB2345" s="1452"/>
      <c r="PSC2345" s="1452"/>
      <c r="PSD2345" s="1452"/>
      <c r="PSE2345" s="1452"/>
      <c r="PSF2345" s="1452"/>
      <c r="PSG2345" s="1452"/>
      <c r="PSH2345" s="1452"/>
      <c r="PSI2345" s="1452"/>
      <c r="PSJ2345" s="1452"/>
      <c r="PSK2345" s="1452"/>
      <c r="PSL2345" s="1452"/>
      <c r="PSM2345" s="1452"/>
      <c r="PSN2345" s="1452"/>
      <c r="PSO2345" s="1452"/>
      <c r="PSP2345" s="1452"/>
      <c r="PSQ2345" s="1452"/>
      <c r="PSR2345" s="1452"/>
      <c r="PSS2345" s="1452"/>
      <c r="PST2345" s="1452"/>
      <c r="PSU2345" s="1452"/>
      <c r="PSV2345" s="1452"/>
      <c r="PSW2345" s="1452"/>
      <c r="PSX2345" s="1452"/>
      <c r="PSY2345" s="1452"/>
      <c r="PSZ2345" s="1452"/>
      <c r="PTA2345" s="1452"/>
      <c r="PTB2345" s="1452"/>
      <c r="PTC2345" s="1452"/>
      <c r="PTD2345" s="1452"/>
      <c r="PTE2345" s="1452"/>
      <c r="PTF2345" s="1452"/>
      <c r="PTG2345" s="1452"/>
      <c r="PTH2345" s="1452"/>
      <c r="PTI2345" s="1452"/>
      <c r="PTJ2345" s="1452"/>
      <c r="PTK2345" s="1452"/>
      <c r="PTL2345" s="1452"/>
      <c r="PTM2345" s="1452"/>
      <c r="PTN2345" s="1452"/>
      <c r="PTO2345" s="1452"/>
      <c r="PTP2345" s="1452"/>
      <c r="PTQ2345" s="1452"/>
      <c r="PTR2345" s="1452"/>
      <c r="PTS2345" s="1452"/>
      <c r="PTT2345" s="1452"/>
      <c r="PTU2345" s="1452"/>
      <c r="PTV2345" s="1452"/>
      <c r="PTW2345" s="1452"/>
      <c r="PTX2345" s="1452"/>
      <c r="PTY2345" s="1452"/>
      <c r="PTZ2345" s="1452"/>
      <c r="PUA2345" s="1452"/>
      <c r="PUB2345" s="1452"/>
      <c r="PUC2345" s="1452"/>
      <c r="PUD2345" s="1452"/>
      <c r="PUE2345" s="1452"/>
      <c r="PUF2345" s="1452"/>
      <c r="PUG2345" s="1452"/>
      <c r="PUH2345" s="1452"/>
      <c r="PUI2345" s="1452"/>
      <c r="PUJ2345" s="1452"/>
      <c r="PUK2345" s="1452"/>
      <c r="PUL2345" s="1452"/>
      <c r="PUM2345" s="1452"/>
      <c r="PUN2345" s="1452"/>
      <c r="PUO2345" s="1452"/>
      <c r="PUP2345" s="1452"/>
      <c r="PUQ2345" s="1452"/>
      <c r="PUR2345" s="1452"/>
      <c r="PUS2345" s="1452"/>
      <c r="PUT2345" s="1452"/>
      <c r="PUU2345" s="1452"/>
      <c r="PUV2345" s="1452"/>
      <c r="PUW2345" s="1452"/>
      <c r="PUX2345" s="1452"/>
      <c r="PUY2345" s="1452"/>
      <c r="PUZ2345" s="1452"/>
      <c r="PVA2345" s="1452"/>
      <c r="PVB2345" s="1452"/>
      <c r="PVC2345" s="1452"/>
      <c r="PVD2345" s="1452"/>
      <c r="PVE2345" s="1452"/>
      <c r="PVF2345" s="1452"/>
      <c r="PVG2345" s="1452"/>
      <c r="PVH2345" s="1452"/>
      <c r="PVI2345" s="1452"/>
      <c r="PVJ2345" s="1452"/>
      <c r="PVK2345" s="1452"/>
      <c r="PVL2345" s="1452"/>
      <c r="PVM2345" s="1452"/>
      <c r="PVN2345" s="1452"/>
      <c r="PVO2345" s="1452"/>
      <c r="PVP2345" s="1452"/>
      <c r="PVQ2345" s="1452"/>
      <c r="PVR2345" s="1452"/>
      <c r="PVS2345" s="1452"/>
      <c r="PVT2345" s="1452"/>
      <c r="PVU2345" s="1452"/>
      <c r="PVV2345" s="1452"/>
      <c r="PVW2345" s="1452"/>
      <c r="PVX2345" s="1452"/>
      <c r="PVY2345" s="1452"/>
      <c r="PVZ2345" s="1452"/>
      <c r="PWA2345" s="1452"/>
      <c r="PWB2345" s="1452"/>
      <c r="PWC2345" s="1452"/>
      <c r="PWD2345" s="1452"/>
      <c r="PWE2345" s="1452"/>
      <c r="PWF2345" s="1452"/>
      <c r="PWG2345" s="1452"/>
      <c r="PWH2345" s="1452"/>
      <c r="PWI2345" s="1452"/>
      <c r="PWJ2345" s="1452"/>
      <c r="PWK2345" s="1452"/>
      <c r="PWL2345" s="1452"/>
      <c r="PWM2345" s="1452"/>
      <c r="PWN2345" s="1452"/>
      <c r="PWO2345" s="1452"/>
      <c r="PWP2345" s="1452"/>
      <c r="PWQ2345" s="1452"/>
      <c r="PWR2345" s="1452"/>
      <c r="PWS2345" s="1452"/>
      <c r="PWT2345" s="1452"/>
      <c r="PWU2345" s="1452"/>
      <c r="PWV2345" s="1452"/>
      <c r="PWW2345" s="1452"/>
      <c r="PWX2345" s="1452"/>
      <c r="PWY2345" s="1452"/>
      <c r="PWZ2345" s="1452"/>
      <c r="PXA2345" s="1452"/>
      <c r="PXB2345" s="1452"/>
      <c r="PXC2345" s="1452"/>
      <c r="PXD2345" s="1452"/>
      <c r="PXE2345" s="1452"/>
      <c r="PXF2345" s="1452"/>
      <c r="PXG2345" s="1452"/>
      <c r="PXH2345" s="1452"/>
      <c r="PXI2345" s="1452"/>
      <c r="PXJ2345" s="1452"/>
      <c r="PXK2345" s="1452"/>
      <c r="PXL2345" s="1452"/>
      <c r="PXM2345" s="1452"/>
      <c r="PXN2345" s="1452"/>
      <c r="PXO2345" s="1452"/>
      <c r="PXP2345" s="1452"/>
      <c r="PXQ2345" s="1452"/>
      <c r="PXR2345" s="1452"/>
      <c r="PXS2345" s="1452"/>
      <c r="PXT2345" s="1452"/>
      <c r="PXU2345" s="1452"/>
      <c r="PXV2345" s="1452"/>
      <c r="PXW2345" s="1452"/>
      <c r="PXX2345" s="1452"/>
      <c r="PXY2345" s="1452"/>
      <c r="PXZ2345" s="1452"/>
      <c r="PYA2345" s="1452"/>
      <c r="PYB2345" s="1452"/>
      <c r="PYC2345" s="1452"/>
      <c r="PYD2345" s="1452"/>
      <c r="PYE2345" s="1452"/>
      <c r="PYF2345" s="1452"/>
      <c r="PYG2345" s="1452"/>
      <c r="PYH2345" s="1452"/>
      <c r="PYI2345" s="1452"/>
      <c r="PYJ2345" s="1452"/>
      <c r="PYK2345" s="1452"/>
      <c r="PYL2345" s="1452"/>
      <c r="PYM2345" s="1452"/>
      <c r="PYN2345" s="1452"/>
      <c r="PYO2345" s="1452"/>
      <c r="PYP2345" s="1452"/>
      <c r="PYQ2345" s="1452"/>
      <c r="PYR2345" s="1452"/>
      <c r="PYS2345" s="1452"/>
      <c r="PYT2345" s="1452"/>
      <c r="PYU2345" s="1452"/>
      <c r="PYV2345" s="1452"/>
      <c r="PYW2345" s="1452"/>
      <c r="PYX2345" s="1452"/>
      <c r="PYY2345" s="1452"/>
      <c r="PYZ2345" s="1452"/>
      <c r="PZA2345" s="1452"/>
      <c r="PZB2345" s="1452"/>
      <c r="PZC2345" s="1452"/>
      <c r="PZD2345" s="1452"/>
      <c r="PZE2345" s="1452"/>
      <c r="PZF2345" s="1452"/>
      <c r="PZG2345" s="1452"/>
      <c r="PZH2345" s="1452"/>
      <c r="PZI2345" s="1452"/>
      <c r="PZJ2345" s="1452"/>
      <c r="PZK2345" s="1452"/>
      <c r="PZL2345" s="1452"/>
      <c r="PZM2345" s="1452"/>
      <c r="PZN2345" s="1452"/>
      <c r="PZO2345" s="1452"/>
      <c r="PZP2345" s="1452"/>
      <c r="PZQ2345" s="1452"/>
      <c r="PZR2345" s="1452"/>
      <c r="PZS2345" s="1452"/>
      <c r="PZT2345" s="1452"/>
      <c r="PZU2345" s="1452"/>
      <c r="PZV2345" s="1452"/>
      <c r="PZW2345" s="1452"/>
      <c r="PZX2345" s="1452"/>
      <c r="PZY2345" s="1452"/>
      <c r="PZZ2345" s="1452"/>
      <c r="QAA2345" s="1452"/>
      <c r="QAB2345" s="1452"/>
      <c r="QAC2345" s="1452"/>
      <c r="QAD2345" s="1452"/>
      <c r="QAE2345" s="1452"/>
      <c r="QAF2345" s="1452"/>
      <c r="QAG2345" s="1452"/>
      <c r="QAH2345" s="1452"/>
      <c r="QAI2345" s="1452"/>
      <c r="QAJ2345" s="1452"/>
      <c r="QAK2345" s="1452"/>
      <c r="QAL2345" s="1452"/>
      <c r="QAM2345" s="1452"/>
      <c r="QAN2345" s="1452"/>
      <c r="QAO2345" s="1452"/>
      <c r="QAP2345" s="1452"/>
      <c r="QAQ2345" s="1452"/>
      <c r="QAR2345" s="1452"/>
      <c r="QAS2345" s="1452"/>
      <c r="QAT2345" s="1452"/>
      <c r="QAU2345" s="1452"/>
      <c r="QAV2345" s="1452"/>
      <c r="QAW2345" s="1452"/>
      <c r="QAX2345" s="1452"/>
      <c r="QAY2345" s="1452"/>
      <c r="QAZ2345" s="1452"/>
      <c r="QBA2345" s="1452"/>
      <c r="QBB2345" s="1452"/>
      <c r="QBC2345" s="1452"/>
      <c r="QBD2345" s="1452"/>
      <c r="QBE2345" s="1452"/>
      <c r="QBF2345" s="1452"/>
      <c r="QBG2345" s="1452"/>
      <c r="QBH2345" s="1452"/>
      <c r="QBI2345" s="1452"/>
      <c r="QBJ2345" s="1452"/>
      <c r="QBK2345" s="1452"/>
      <c r="QBL2345" s="1452"/>
      <c r="QBM2345" s="1452"/>
      <c r="QBN2345" s="1452"/>
      <c r="QBO2345" s="1452"/>
      <c r="QBP2345" s="1452"/>
      <c r="QBQ2345" s="1452"/>
      <c r="QBR2345" s="1452"/>
      <c r="QBS2345" s="1452"/>
      <c r="QBT2345" s="1452"/>
      <c r="QBU2345" s="1452"/>
      <c r="QBV2345" s="1452"/>
      <c r="QBW2345" s="1452"/>
      <c r="QBX2345" s="1452"/>
      <c r="QBY2345" s="1452"/>
      <c r="QBZ2345" s="1452"/>
      <c r="QCA2345" s="1452"/>
      <c r="QCB2345" s="1452"/>
      <c r="QCC2345" s="1452"/>
      <c r="QCD2345" s="1452"/>
      <c r="QCE2345" s="1452"/>
      <c r="QCF2345" s="1452"/>
      <c r="QCG2345" s="1452"/>
      <c r="QCH2345" s="1452"/>
      <c r="QCI2345" s="1452"/>
      <c r="QCJ2345" s="1452"/>
      <c r="QCK2345" s="1452"/>
      <c r="QCL2345" s="1452"/>
      <c r="QCM2345" s="1452"/>
      <c r="QCN2345" s="1452"/>
      <c r="QCO2345" s="1452"/>
      <c r="QCP2345" s="1452"/>
      <c r="QCQ2345" s="1452"/>
      <c r="QCR2345" s="1452"/>
      <c r="QCS2345" s="1452"/>
      <c r="QCT2345" s="1452"/>
      <c r="QCU2345" s="1452"/>
      <c r="QCV2345" s="1452"/>
      <c r="QCW2345" s="1452"/>
      <c r="QCX2345" s="1452"/>
      <c r="QCY2345" s="1452"/>
      <c r="QCZ2345" s="1452"/>
      <c r="QDA2345" s="1452"/>
      <c r="QDB2345" s="1452"/>
      <c r="QDC2345" s="1452"/>
      <c r="QDD2345" s="1452"/>
      <c r="QDE2345" s="1452"/>
      <c r="QDF2345" s="1452"/>
      <c r="QDG2345" s="1452"/>
      <c r="QDH2345" s="1452"/>
      <c r="QDI2345" s="1452"/>
      <c r="QDJ2345" s="1452"/>
      <c r="QDK2345" s="1452"/>
      <c r="QDL2345" s="1452"/>
      <c r="QDM2345" s="1452"/>
      <c r="QDN2345" s="1452"/>
      <c r="QDO2345" s="1452"/>
      <c r="QDP2345" s="1452"/>
      <c r="QDQ2345" s="1452"/>
      <c r="QDR2345" s="1452"/>
      <c r="QDS2345" s="1452"/>
      <c r="QDT2345" s="1452"/>
      <c r="QDU2345" s="1452"/>
      <c r="QDV2345" s="1452"/>
      <c r="QDW2345" s="1452"/>
      <c r="QDX2345" s="1452"/>
      <c r="QDY2345" s="1452"/>
      <c r="QDZ2345" s="1452"/>
      <c r="QEA2345" s="1452"/>
      <c r="QEB2345" s="1452"/>
      <c r="QEC2345" s="1452"/>
      <c r="QED2345" s="1452"/>
      <c r="QEE2345" s="1452"/>
      <c r="QEF2345" s="1452"/>
      <c r="QEG2345" s="1452"/>
      <c r="QEH2345" s="1452"/>
      <c r="QEI2345" s="1452"/>
      <c r="QEJ2345" s="1452"/>
      <c r="QEK2345" s="1452"/>
      <c r="QEL2345" s="1452"/>
      <c r="QEM2345" s="1452"/>
      <c r="QEN2345" s="1452"/>
      <c r="QEO2345" s="1452"/>
      <c r="QEP2345" s="1452"/>
      <c r="QEQ2345" s="1452"/>
      <c r="QER2345" s="1452"/>
      <c r="QES2345" s="1452"/>
      <c r="QET2345" s="1452"/>
      <c r="QEU2345" s="1452"/>
      <c r="QEV2345" s="1452"/>
      <c r="QEW2345" s="1452"/>
      <c r="QEX2345" s="1452"/>
      <c r="QEY2345" s="1452"/>
      <c r="QEZ2345" s="1452"/>
      <c r="QFA2345" s="1452"/>
      <c r="QFB2345" s="1452"/>
      <c r="QFC2345" s="1452"/>
      <c r="QFD2345" s="1452"/>
      <c r="QFE2345" s="1452"/>
      <c r="QFF2345" s="1452"/>
      <c r="QFG2345" s="1452"/>
      <c r="QFH2345" s="1452"/>
      <c r="QFI2345" s="1452"/>
      <c r="QFJ2345" s="1452"/>
      <c r="QFK2345" s="1452"/>
      <c r="QFL2345" s="1452"/>
      <c r="QFM2345" s="1452"/>
      <c r="QFN2345" s="1452"/>
      <c r="QFO2345" s="1452"/>
      <c r="QFP2345" s="1452"/>
      <c r="QFQ2345" s="1452"/>
      <c r="QFR2345" s="1452"/>
      <c r="QFS2345" s="1452"/>
      <c r="QFT2345" s="1452"/>
      <c r="QFU2345" s="1452"/>
      <c r="QFV2345" s="1452"/>
      <c r="QFW2345" s="1452"/>
      <c r="QFX2345" s="1452"/>
      <c r="QFY2345" s="1452"/>
      <c r="QFZ2345" s="1452"/>
      <c r="QGA2345" s="1452"/>
      <c r="QGB2345" s="1452"/>
      <c r="QGC2345" s="1452"/>
      <c r="QGD2345" s="1452"/>
      <c r="QGE2345" s="1452"/>
      <c r="QGF2345" s="1452"/>
      <c r="QGG2345" s="1452"/>
      <c r="QGH2345" s="1452"/>
      <c r="QGI2345" s="1452"/>
      <c r="QGJ2345" s="1452"/>
      <c r="QGK2345" s="1452"/>
      <c r="QGL2345" s="1452"/>
      <c r="QGM2345" s="1452"/>
      <c r="QGN2345" s="1452"/>
      <c r="QGO2345" s="1452"/>
      <c r="QGP2345" s="1452"/>
      <c r="QGQ2345" s="1452"/>
      <c r="QGR2345" s="1452"/>
      <c r="QGS2345" s="1452"/>
      <c r="QGT2345" s="1452"/>
      <c r="QGU2345" s="1452"/>
      <c r="QGV2345" s="1452"/>
      <c r="QGW2345" s="1452"/>
      <c r="QGX2345" s="1452"/>
      <c r="QGY2345" s="1452"/>
      <c r="QGZ2345" s="1452"/>
      <c r="QHA2345" s="1452"/>
      <c r="QHB2345" s="1452"/>
      <c r="QHC2345" s="1452"/>
      <c r="QHD2345" s="1452"/>
      <c r="QHE2345" s="1452"/>
      <c r="QHF2345" s="1452"/>
      <c r="QHG2345" s="1452"/>
      <c r="QHH2345" s="1452"/>
      <c r="QHI2345" s="1452"/>
      <c r="QHJ2345" s="1452"/>
      <c r="QHK2345" s="1452"/>
      <c r="QHL2345" s="1452"/>
      <c r="QHM2345" s="1452"/>
      <c r="QHN2345" s="1452"/>
      <c r="QHO2345" s="1452"/>
      <c r="QHP2345" s="1452"/>
      <c r="QHQ2345" s="1452"/>
      <c r="QHR2345" s="1452"/>
      <c r="QHS2345" s="1452"/>
      <c r="QHT2345" s="1452"/>
      <c r="QHU2345" s="1452"/>
      <c r="QHV2345" s="1452"/>
      <c r="QHW2345" s="1452"/>
      <c r="QHX2345" s="1452"/>
      <c r="QHY2345" s="1452"/>
      <c r="QHZ2345" s="1452"/>
      <c r="QIA2345" s="1452"/>
      <c r="QIB2345" s="1452"/>
      <c r="QIC2345" s="1452"/>
      <c r="QID2345" s="1452"/>
      <c r="QIE2345" s="1452"/>
      <c r="QIF2345" s="1452"/>
      <c r="QIG2345" s="1452"/>
      <c r="QIH2345" s="1452"/>
      <c r="QII2345" s="1452"/>
      <c r="QIJ2345" s="1452"/>
      <c r="QIK2345" s="1452"/>
      <c r="QIL2345" s="1452"/>
      <c r="QIM2345" s="1452"/>
      <c r="QIN2345" s="1452"/>
      <c r="QIO2345" s="1452"/>
      <c r="QIP2345" s="1452"/>
      <c r="QIQ2345" s="1452"/>
      <c r="QIR2345" s="1452"/>
      <c r="QIS2345" s="1452"/>
      <c r="QIT2345" s="1452"/>
      <c r="QIU2345" s="1452"/>
      <c r="QIV2345" s="1452"/>
      <c r="QIW2345" s="1452"/>
      <c r="QIX2345" s="1452"/>
      <c r="QIY2345" s="1452"/>
      <c r="QIZ2345" s="1452"/>
      <c r="QJA2345" s="1452"/>
      <c r="QJB2345" s="1452"/>
      <c r="QJC2345" s="1452"/>
      <c r="QJD2345" s="1452"/>
      <c r="QJE2345" s="1452"/>
      <c r="QJF2345" s="1452"/>
      <c r="QJG2345" s="1452"/>
      <c r="QJH2345" s="1452"/>
      <c r="QJI2345" s="1452"/>
      <c r="QJJ2345" s="1452"/>
      <c r="QJK2345" s="1452"/>
      <c r="QJL2345" s="1452"/>
      <c r="QJM2345" s="1452"/>
      <c r="QJN2345" s="1452"/>
      <c r="QJO2345" s="1452"/>
      <c r="QJP2345" s="1452"/>
      <c r="QJQ2345" s="1452"/>
      <c r="QJR2345" s="1452"/>
      <c r="QJS2345" s="1452"/>
      <c r="QJT2345" s="1452"/>
      <c r="QJU2345" s="1452"/>
      <c r="QJV2345" s="1452"/>
      <c r="QJW2345" s="1452"/>
      <c r="QJX2345" s="1452"/>
      <c r="QJY2345" s="1452"/>
      <c r="QJZ2345" s="1452"/>
      <c r="QKA2345" s="1452"/>
      <c r="QKB2345" s="1452"/>
      <c r="QKC2345" s="1452"/>
      <c r="QKD2345" s="1452"/>
      <c r="QKE2345" s="1452"/>
      <c r="QKF2345" s="1452"/>
      <c r="QKG2345" s="1452"/>
      <c r="QKH2345" s="1452"/>
      <c r="QKI2345" s="1452"/>
      <c r="QKJ2345" s="1452"/>
      <c r="QKK2345" s="1452"/>
      <c r="QKL2345" s="1452"/>
      <c r="QKM2345" s="1452"/>
      <c r="QKN2345" s="1452"/>
      <c r="QKO2345" s="1452"/>
      <c r="QKP2345" s="1452"/>
      <c r="QKQ2345" s="1452"/>
      <c r="QKR2345" s="1452"/>
      <c r="QKS2345" s="1452"/>
      <c r="QKT2345" s="1452"/>
      <c r="QKU2345" s="1452"/>
      <c r="QKV2345" s="1452"/>
      <c r="QKW2345" s="1452"/>
      <c r="QKX2345" s="1452"/>
      <c r="QKY2345" s="1452"/>
      <c r="QKZ2345" s="1452"/>
      <c r="QLA2345" s="1452"/>
      <c r="QLB2345" s="1452"/>
      <c r="QLC2345" s="1452"/>
      <c r="QLD2345" s="1452"/>
      <c r="QLE2345" s="1452"/>
      <c r="QLF2345" s="1452"/>
      <c r="QLG2345" s="1452"/>
      <c r="QLH2345" s="1452"/>
      <c r="QLI2345" s="1452"/>
      <c r="QLJ2345" s="1452"/>
      <c r="QLK2345" s="1452"/>
      <c r="QLL2345" s="1452"/>
      <c r="QLM2345" s="1452"/>
      <c r="QLN2345" s="1452"/>
      <c r="QLO2345" s="1452"/>
      <c r="QLP2345" s="1452"/>
      <c r="QLQ2345" s="1452"/>
      <c r="QLR2345" s="1452"/>
      <c r="QLS2345" s="1452"/>
      <c r="QLT2345" s="1452"/>
      <c r="QLU2345" s="1452"/>
      <c r="QLV2345" s="1452"/>
      <c r="QLW2345" s="1452"/>
      <c r="QLX2345" s="1452"/>
      <c r="QLY2345" s="1452"/>
      <c r="QLZ2345" s="1452"/>
      <c r="QMA2345" s="1452"/>
      <c r="QMB2345" s="1452"/>
      <c r="QMC2345" s="1452"/>
      <c r="QMD2345" s="1452"/>
      <c r="QME2345" s="1452"/>
      <c r="QMF2345" s="1452"/>
      <c r="QMG2345" s="1452"/>
      <c r="QMH2345" s="1452"/>
      <c r="QMI2345" s="1452"/>
      <c r="QMJ2345" s="1452"/>
      <c r="QMK2345" s="1452"/>
      <c r="QML2345" s="1452"/>
      <c r="QMM2345" s="1452"/>
      <c r="QMN2345" s="1452"/>
      <c r="QMO2345" s="1452"/>
      <c r="QMP2345" s="1452"/>
      <c r="QMQ2345" s="1452"/>
      <c r="QMR2345" s="1452"/>
      <c r="QMS2345" s="1452"/>
      <c r="QMT2345" s="1452"/>
      <c r="QMU2345" s="1452"/>
      <c r="QMV2345" s="1452"/>
      <c r="QMW2345" s="1452"/>
      <c r="QMX2345" s="1452"/>
      <c r="QMY2345" s="1452"/>
      <c r="QMZ2345" s="1452"/>
      <c r="QNA2345" s="1452"/>
      <c r="QNB2345" s="1452"/>
      <c r="QNC2345" s="1452"/>
      <c r="QND2345" s="1452"/>
      <c r="QNE2345" s="1452"/>
      <c r="QNF2345" s="1452"/>
      <c r="QNG2345" s="1452"/>
      <c r="QNH2345" s="1452"/>
      <c r="QNI2345" s="1452"/>
      <c r="QNJ2345" s="1452"/>
      <c r="QNK2345" s="1452"/>
      <c r="QNL2345" s="1452"/>
      <c r="QNM2345" s="1452"/>
      <c r="QNN2345" s="1452"/>
      <c r="QNO2345" s="1452"/>
      <c r="QNP2345" s="1452"/>
      <c r="QNQ2345" s="1452"/>
      <c r="QNR2345" s="1452"/>
      <c r="QNS2345" s="1452"/>
      <c r="QNT2345" s="1452"/>
      <c r="QNU2345" s="1452"/>
      <c r="QNV2345" s="1452"/>
      <c r="QNW2345" s="1452"/>
      <c r="QNX2345" s="1452"/>
      <c r="QNY2345" s="1452"/>
      <c r="QNZ2345" s="1452"/>
      <c r="QOA2345" s="1452"/>
      <c r="QOB2345" s="1452"/>
      <c r="QOC2345" s="1452"/>
      <c r="QOD2345" s="1452"/>
      <c r="QOE2345" s="1452"/>
      <c r="QOF2345" s="1452"/>
      <c r="QOG2345" s="1452"/>
      <c r="QOH2345" s="1452"/>
      <c r="QOI2345" s="1452"/>
      <c r="QOJ2345" s="1452"/>
      <c r="QOK2345" s="1452"/>
      <c r="QOL2345" s="1452"/>
      <c r="QOM2345" s="1452"/>
      <c r="QON2345" s="1452"/>
      <c r="QOO2345" s="1452"/>
      <c r="QOP2345" s="1452"/>
      <c r="QOQ2345" s="1452"/>
      <c r="QOR2345" s="1452"/>
      <c r="QOS2345" s="1452"/>
      <c r="QOT2345" s="1452"/>
      <c r="QOU2345" s="1452"/>
      <c r="QOV2345" s="1452"/>
      <c r="QOW2345" s="1452"/>
      <c r="QOX2345" s="1452"/>
      <c r="QOY2345" s="1452"/>
      <c r="QOZ2345" s="1452"/>
      <c r="QPA2345" s="1452"/>
      <c r="QPB2345" s="1452"/>
      <c r="QPC2345" s="1452"/>
      <c r="QPD2345" s="1452"/>
      <c r="QPE2345" s="1452"/>
      <c r="QPF2345" s="1452"/>
      <c r="QPG2345" s="1452"/>
      <c r="QPH2345" s="1452"/>
      <c r="QPI2345" s="1452"/>
      <c r="QPJ2345" s="1452"/>
      <c r="QPK2345" s="1452"/>
      <c r="QPL2345" s="1452"/>
      <c r="QPM2345" s="1452"/>
      <c r="QPN2345" s="1452"/>
      <c r="QPO2345" s="1452"/>
      <c r="QPP2345" s="1452"/>
      <c r="QPQ2345" s="1452"/>
      <c r="QPR2345" s="1452"/>
      <c r="QPS2345" s="1452"/>
      <c r="QPT2345" s="1452"/>
      <c r="QPU2345" s="1452"/>
      <c r="QPV2345" s="1452"/>
      <c r="QPW2345" s="1452"/>
      <c r="QPX2345" s="1452"/>
      <c r="QPY2345" s="1452"/>
      <c r="QPZ2345" s="1452"/>
      <c r="QQA2345" s="1452"/>
      <c r="QQB2345" s="1452"/>
      <c r="QQC2345" s="1452"/>
      <c r="QQD2345" s="1452"/>
      <c r="QQE2345" s="1452"/>
      <c r="QQF2345" s="1452"/>
      <c r="QQG2345" s="1452"/>
      <c r="QQH2345" s="1452"/>
      <c r="QQI2345" s="1452"/>
      <c r="QQJ2345" s="1452"/>
      <c r="QQK2345" s="1452"/>
      <c r="QQL2345" s="1452"/>
      <c r="QQM2345" s="1452"/>
      <c r="QQN2345" s="1452"/>
      <c r="QQO2345" s="1452"/>
      <c r="QQP2345" s="1452"/>
      <c r="QQQ2345" s="1452"/>
      <c r="QQR2345" s="1452"/>
      <c r="QQS2345" s="1452"/>
      <c r="QQT2345" s="1452"/>
      <c r="QQU2345" s="1452"/>
      <c r="QQV2345" s="1452"/>
      <c r="QQW2345" s="1452"/>
      <c r="QQX2345" s="1452"/>
      <c r="QQY2345" s="1452"/>
      <c r="QQZ2345" s="1452"/>
      <c r="QRA2345" s="1452"/>
      <c r="QRB2345" s="1452"/>
      <c r="QRC2345" s="1452"/>
      <c r="QRD2345" s="1452"/>
      <c r="QRE2345" s="1452"/>
      <c r="QRF2345" s="1452"/>
      <c r="QRG2345" s="1452"/>
      <c r="QRH2345" s="1452"/>
      <c r="QRI2345" s="1452"/>
      <c r="QRJ2345" s="1452"/>
      <c r="QRK2345" s="1452"/>
      <c r="QRL2345" s="1452"/>
      <c r="QRM2345" s="1452"/>
      <c r="QRN2345" s="1452"/>
      <c r="QRO2345" s="1452"/>
      <c r="QRP2345" s="1452"/>
      <c r="QRQ2345" s="1452"/>
      <c r="QRR2345" s="1452"/>
      <c r="QRS2345" s="1452"/>
      <c r="QRT2345" s="1452"/>
      <c r="QRU2345" s="1452"/>
      <c r="QRV2345" s="1452"/>
      <c r="QRW2345" s="1452"/>
      <c r="QRX2345" s="1452"/>
      <c r="QRY2345" s="1452"/>
      <c r="QRZ2345" s="1452"/>
      <c r="QSA2345" s="1452"/>
      <c r="QSB2345" s="1452"/>
      <c r="QSC2345" s="1452"/>
      <c r="QSD2345" s="1452"/>
      <c r="QSE2345" s="1452"/>
      <c r="QSF2345" s="1452"/>
      <c r="QSG2345" s="1452"/>
      <c r="QSH2345" s="1452"/>
      <c r="QSI2345" s="1452"/>
      <c r="QSJ2345" s="1452"/>
      <c r="QSK2345" s="1452"/>
      <c r="QSL2345" s="1452"/>
      <c r="QSM2345" s="1452"/>
      <c r="QSN2345" s="1452"/>
      <c r="QSO2345" s="1452"/>
      <c r="QSP2345" s="1452"/>
      <c r="QSQ2345" s="1452"/>
      <c r="QSR2345" s="1452"/>
      <c r="QSS2345" s="1452"/>
      <c r="QST2345" s="1452"/>
      <c r="QSU2345" s="1452"/>
      <c r="QSV2345" s="1452"/>
      <c r="QSW2345" s="1452"/>
      <c r="QSX2345" s="1452"/>
      <c r="QSY2345" s="1452"/>
      <c r="QSZ2345" s="1452"/>
      <c r="QTA2345" s="1452"/>
      <c r="QTB2345" s="1452"/>
      <c r="QTC2345" s="1452"/>
      <c r="QTD2345" s="1452"/>
      <c r="QTE2345" s="1452"/>
      <c r="QTF2345" s="1452"/>
      <c r="QTG2345" s="1452"/>
      <c r="QTH2345" s="1452"/>
      <c r="QTI2345" s="1452"/>
      <c r="QTJ2345" s="1452"/>
      <c r="QTK2345" s="1452"/>
      <c r="QTL2345" s="1452"/>
      <c r="QTM2345" s="1452"/>
      <c r="QTN2345" s="1452"/>
      <c r="QTO2345" s="1452"/>
      <c r="QTP2345" s="1452"/>
      <c r="QTQ2345" s="1452"/>
      <c r="QTR2345" s="1452"/>
      <c r="QTS2345" s="1452"/>
      <c r="QTT2345" s="1452"/>
      <c r="QTU2345" s="1452"/>
      <c r="QTV2345" s="1452"/>
      <c r="QTW2345" s="1452"/>
      <c r="QTX2345" s="1452"/>
      <c r="QTY2345" s="1452"/>
      <c r="QTZ2345" s="1452"/>
      <c r="QUA2345" s="1452"/>
      <c r="QUB2345" s="1452"/>
      <c r="QUC2345" s="1452"/>
      <c r="QUD2345" s="1452"/>
      <c r="QUE2345" s="1452"/>
      <c r="QUF2345" s="1452"/>
      <c r="QUG2345" s="1452"/>
      <c r="QUH2345" s="1452"/>
      <c r="QUI2345" s="1452"/>
      <c r="QUJ2345" s="1452"/>
      <c r="QUK2345" s="1452"/>
      <c r="QUL2345" s="1452"/>
      <c r="QUM2345" s="1452"/>
      <c r="QUN2345" s="1452"/>
      <c r="QUO2345" s="1452"/>
      <c r="QUP2345" s="1452"/>
      <c r="QUQ2345" s="1452"/>
      <c r="QUR2345" s="1452"/>
      <c r="QUS2345" s="1452"/>
      <c r="QUT2345" s="1452"/>
      <c r="QUU2345" s="1452"/>
      <c r="QUV2345" s="1452"/>
      <c r="QUW2345" s="1452"/>
      <c r="QUX2345" s="1452"/>
      <c r="QUY2345" s="1452"/>
      <c r="QUZ2345" s="1452"/>
      <c r="QVA2345" s="1452"/>
      <c r="QVB2345" s="1452"/>
      <c r="QVC2345" s="1452"/>
      <c r="QVD2345" s="1452"/>
      <c r="QVE2345" s="1452"/>
      <c r="QVF2345" s="1452"/>
      <c r="QVG2345" s="1452"/>
      <c r="QVH2345" s="1452"/>
      <c r="QVI2345" s="1452"/>
      <c r="QVJ2345" s="1452"/>
      <c r="QVK2345" s="1452"/>
      <c r="QVL2345" s="1452"/>
      <c r="QVM2345" s="1452"/>
      <c r="QVN2345" s="1452"/>
      <c r="QVO2345" s="1452"/>
      <c r="QVP2345" s="1452"/>
      <c r="QVQ2345" s="1452"/>
      <c r="QVR2345" s="1452"/>
      <c r="QVS2345" s="1452"/>
      <c r="QVT2345" s="1452"/>
      <c r="QVU2345" s="1452"/>
      <c r="QVV2345" s="1452"/>
      <c r="QVW2345" s="1452"/>
      <c r="QVX2345" s="1452"/>
      <c r="QVY2345" s="1452"/>
      <c r="QVZ2345" s="1452"/>
      <c r="QWA2345" s="1452"/>
      <c r="QWB2345" s="1452"/>
      <c r="QWC2345" s="1452"/>
      <c r="QWD2345" s="1452"/>
      <c r="QWE2345" s="1452"/>
      <c r="QWF2345" s="1452"/>
      <c r="QWG2345" s="1452"/>
      <c r="QWH2345" s="1452"/>
      <c r="QWI2345" s="1452"/>
      <c r="QWJ2345" s="1452"/>
      <c r="QWK2345" s="1452"/>
      <c r="QWL2345" s="1452"/>
      <c r="QWM2345" s="1452"/>
      <c r="QWN2345" s="1452"/>
      <c r="QWO2345" s="1452"/>
      <c r="QWP2345" s="1452"/>
      <c r="QWQ2345" s="1452"/>
      <c r="QWR2345" s="1452"/>
      <c r="QWS2345" s="1452"/>
      <c r="QWT2345" s="1452"/>
      <c r="QWU2345" s="1452"/>
      <c r="QWV2345" s="1452"/>
      <c r="QWW2345" s="1452"/>
      <c r="QWX2345" s="1452"/>
      <c r="QWY2345" s="1452"/>
      <c r="QWZ2345" s="1452"/>
      <c r="QXA2345" s="1452"/>
      <c r="QXB2345" s="1452"/>
      <c r="QXC2345" s="1452"/>
      <c r="QXD2345" s="1452"/>
      <c r="QXE2345" s="1452"/>
      <c r="QXF2345" s="1452"/>
      <c r="QXG2345" s="1452"/>
      <c r="QXH2345" s="1452"/>
      <c r="QXI2345" s="1452"/>
      <c r="QXJ2345" s="1452"/>
      <c r="QXK2345" s="1452"/>
      <c r="QXL2345" s="1452"/>
      <c r="QXM2345" s="1452"/>
      <c r="QXN2345" s="1452"/>
      <c r="QXO2345" s="1452"/>
      <c r="QXP2345" s="1452"/>
      <c r="QXQ2345" s="1452"/>
      <c r="QXR2345" s="1452"/>
      <c r="QXS2345" s="1452"/>
      <c r="QXT2345" s="1452"/>
      <c r="QXU2345" s="1452"/>
      <c r="QXV2345" s="1452"/>
      <c r="QXW2345" s="1452"/>
      <c r="QXX2345" s="1452"/>
      <c r="QXY2345" s="1452"/>
      <c r="QXZ2345" s="1452"/>
      <c r="QYA2345" s="1452"/>
      <c r="QYB2345" s="1452"/>
      <c r="QYC2345" s="1452"/>
      <c r="QYD2345" s="1452"/>
      <c r="QYE2345" s="1452"/>
      <c r="QYF2345" s="1452"/>
      <c r="QYG2345" s="1452"/>
      <c r="QYH2345" s="1452"/>
      <c r="QYI2345" s="1452"/>
      <c r="QYJ2345" s="1452"/>
      <c r="QYK2345" s="1452"/>
      <c r="QYL2345" s="1452"/>
      <c r="QYM2345" s="1452"/>
      <c r="QYN2345" s="1452"/>
      <c r="QYO2345" s="1452"/>
      <c r="QYP2345" s="1452"/>
      <c r="QYQ2345" s="1452"/>
      <c r="QYR2345" s="1452"/>
      <c r="QYS2345" s="1452"/>
      <c r="QYT2345" s="1452"/>
      <c r="QYU2345" s="1452"/>
      <c r="QYV2345" s="1452"/>
      <c r="QYW2345" s="1452"/>
      <c r="QYX2345" s="1452"/>
      <c r="QYY2345" s="1452"/>
      <c r="QYZ2345" s="1452"/>
      <c r="QZA2345" s="1452"/>
      <c r="QZB2345" s="1452"/>
      <c r="QZC2345" s="1452"/>
      <c r="QZD2345" s="1452"/>
      <c r="QZE2345" s="1452"/>
      <c r="QZF2345" s="1452"/>
      <c r="QZG2345" s="1452"/>
      <c r="QZH2345" s="1452"/>
      <c r="QZI2345" s="1452"/>
      <c r="QZJ2345" s="1452"/>
      <c r="QZK2345" s="1452"/>
      <c r="QZL2345" s="1452"/>
      <c r="QZM2345" s="1452"/>
      <c r="QZN2345" s="1452"/>
      <c r="QZO2345" s="1452"/>
      <c r="QZP2345" s="1452"/>
      <c r="QZQ2345" s="1452"/>
      <c r="QZR2345" s="1452"/>
      <c r="QZS2345" s="1452"/>
      <c r="QZT2345" s="1452"/>
      <c r="QZU2345" s="1452"/>
      <c r="QZV2345" s="1452"/>
      <c r="QZW2345" s="1452"/>
      <c r="QZX2345" s="1452"/>
      <c r="QZY2345" s="1452"/>
      <c r="QZZ2345" s="1452"/>
      <c r="RAA2345" s="1452"/>
      <c r="RAB2345" s="1452"/>
      <c r="RAC2345" s="1452"/>
      <c r="RAD2345" s="1452"/>
      <c r="RAE2345" s="1452"/>
      <c r="RAF2345" s="1452"/>
      <c r="RAG2345" s="1452"/>
      <c r="RAH2345" s="1452"/>
      <c r="RAI2345" s="1452"/>
      <c r="RAJ2345" s="1452"/>
      <c r="RAK2345" s="1452"/>
      <c r="RAL2345" s="1452"/>
      <c r="RAM2345" s="1452"/>
      <c r="RAN2345" s="1452"/>
      <c r="RAO2345" s="1452"/>
      <c r="RAP2345" s="1452"/>
      <c r="RAQ2345" s="1452"/>
      <c r="RAR2345" s="1452"/>
      <c r="RAS2345" s="1452"/>
      <c r="RAT2345" s="1452"/>
      <c r="RAU2345" s="1452"/>
      <c r="RAV2345" s="1452"/>
      <c r="RAW2345" s="1452"/>
      <c r="RAX2345" s="1452"/>
      <c r="RAY2345" s="1452"/>
      <c r="RAZ2345" s="1452"/>
      <c r="RBA2345" s="1452"/>
      <c r="RBB2345" s="1452"/>
      <c r="RBC2345" s="1452"/>
      <c r="RBD2345" s="1452"/>
      <c r="RBE2345" s="1452"/>
      <c r="RBF2345" s="1452"/>
      <c r="RBG2345" s="1452"/>
      <c r="RBH2345" s="1452"/>
      <c r="RBI2345" s="1452"/>
      <c r="RBJ2345" s="1452"/>
      <c r="RBK2345" s="1452"/>
      <c r="RBL2345" s="1452"/>
      <c r="RBM2345" s="1452"/>
      <c r="RBN2345" s="1452"/>
      <c r="RBO2345" s="1452"/>
      <c r="RBP2345" s="1452"/>
      <c r="RBQ2345" s="1452"/>
      <c r="RBR2345" s="1452"/>
      <c r="RBS2345" s="1452"/>
      <c r="RBT2345" s="1452"/>
      <c r="RBU2345" s="1452"/>
      <c r="RBV2345" s="1452"/>
      <c r="RBW2345" s="1452"/>
      <c r="RBX2345" s="1452"/>
      <c r="RBY2345" s="1452"/>
      <c r="RBZ2345" s="1452"/>
      <c r="RCA2345" s="1452"/>
      <c r="RCB2345" s="1452"/>
      <c r="RCC2345" s="1452"/>
      <c r="RCD2345" s="1452"/>
      <c r="RCE2345" s="1452"/>
      <c r="RCF2345" s="1452"/>
      <c r="RCG2345" s="1452"/>
      <c r="RCH2345" s="1452"/>
      <c r="RCI2345" s="1452"/>
      <c r="RCJ2345" s="1452"/>
      <c r="RCK2345" s="1452"/>
      <c r="RCL2345" s="1452"/>
      <c r="RCM2345" s="1452"/>
      <c r="RCN2345" s="1452"/>
      <c r="RCO2345" s="1452"/>
      <c r="RCP2345" s="1452"/>
      <c r="RCQ2345" s="1452"/>
      <c r="RCR2345" s="1452"/>
      <c r="RCS2345" s="1452"/>
      <c r="RCT2345" s="1452"/>
      <c r="RCU2345" s="1452"/>
      <c r="RCV2345" s="1452"/>
      <c r="RCW2345" s="1452"/>
      <c r="RCX2345" s="1452"/>
      <c r="RCY2345" s="1452"/>
      <c r="RCZ2345" s="1452"/>
      <c r="RDA2345" s="1452"/>
      <c r="RDB2345" s="1452"/>
      <c r="RDC2345" s="1452"/>
      <c r="RDD2345" s="1452"/>
      <c r="RDE2345" s="1452"/>
      <c r="RDF2345" s="1452"/>
      <c r="RDG2345" s="1452"/>
      <c r="RDH2345" s="1452"/>
      <c r="RDI2345" s="1452"/>
      <c r="RDJ2345" s="1452"/>
      <c r="RDK2345" s="1452"/>
      <c r="RDL2345" s="1452"/>
      <c r="RDM2345" s="1452"/>
      <c r="RDN2345" s="1452"/>
      <c r="RDO2345" s="1452"/>
      <c r="RDP2345" s="1452"/>
      <c r="RDQ2345" s="1452"/>
      <c r="RDR2345" s="1452"/>
      <c r="RDS2345" s="1452"/>
      <c r="RDT2345" s="1452"/>
      <c r="RDU2345" s="1452"/>
      <c r="RDV2345" s="1452"/>
      <c r="RDW2345" s="1452"/>
      <c r="RDX2345" s="1452"/>
      <c r="RDY2345" s="1452"/>
      <c r="RDZ2345" s="1452"/>
      <c r="REA2345" s="1452"/>
      <c r="REB2345" s="1452"/>
      <c r="REC2345" s="1452"/>
      <c r="RED2345" s="1452"/>
      <c r="REE2345" s="1452"/>
      <c r="REF2345" s="1452"/>
      <c r="REG2345" s="1452"/>
      <c r="REH2345" s="1452"/>
      <c r="REI2345" s="1452"/>
      <c r="REJ2345" s="1452"/>
      <c r="REK2345" s="1452"/>
      <c r="REL2345" s="1452"/>
      <c r="REM2345" s="1452"/>
      <c r="REN2345" s="1452"/>
      <c r="REO2345" s="1452"/>
      <c r="REP2345" s="1452"/>
      <c r="REQ2345" s="1452"/>
      <c r="RER2345" s="1452"/>
      <c r="RES2345" s="1452"/>
      <c r="RET2345" s="1452"/>
      <c r="REU2345" s="1452"/>
      <c r="REV2345" s="1452"/>
      <c r="REW2345" s="1452"/>
      <c r="REX2345" s="1452"/>
      <c r="REY2345" s="1452"/>
      <c r="REZ2345" s="1452"/>
      <c r="RFA2345" s="1452"/>
      <c r="RFB2345" s="1452"/>
      <c r="RFC2345" s="1452"/>
      <c r="RFD2345" s="1452"/>
      <c r="RFE2345" s="1452"/>
      <c r="RFF2345" s="1452"/>
      <c r="RFG2345" s="1452"/>
      <c r="RFH2345" s="1452"/>
      <c r="RFI2345" s="1452"/>
      <c r="RFJ2345" s="1452"/>
      <c r="RFK2345" s="1452"/>
      <c r="RFL2345" s="1452"/>
      <c r="RFM2345" s="1452"/>
      <c r="RFN2345" s="1452"/>
      <c r="RFO2345" s="1452"/>
      <c r="RFP2345" s="1452"/>
      <c r="RFQ2345" s="1452"/>
      <c r="RFR2345" s="1452"/>
      <c r="RFS2345" s="1452"/>
      <c r="RFT2345" s="1452"/>
      <c r="RFU2345" s="1452"/>
      <c r="RFV2345" s="1452"/>
      <c r="RFW2345" s="1452"/>
      <c r="RFX2345" s="1452"/>
      <c r="RFY2345" s="1452"/>
      <c r="RFZ2345" s="1452"/>
      <c r="RGA2345" s="1452"/>
      <c r="RGB2345" s="1452"/>
      <c r="RGC2345" s="1452"/>
      <c r="RGD2345" s="1452"/>
      <c r="RGE2345" s="1452"/>
      <c r="RGF2345" s="1452"/>
      <c r="RGG2345" s="1452"/>
      <c r="RGH2345" s="1452"/>
      <c r="RGI2345" s="1452"/>
      <c r="RGJ2345" s="1452"/>
      <c r="RGK2345" s="1452"/>
      <c r="RGL2345" s="1452"/>
      <c r="RGM2345" s="1452"/>
      <c r="RGN2345" s="1452"/>
      <c r="RGO2345" s="1452"/>
      <c r="RGP2345" s="1452"/>
      <c r="RGQ2345" s="1452"/>
      <c r="RGR2345" s="1452"/>
      <c r="RGS2345" s="1452"/>
      <c r="RGT2345" s="1452"/>
      <c r="RGU2345" s="1452"/>
      <c r="RGV2345" s="1452"/>
      <c r="RGW2345" s="1452"/>
      <c r="RGX2345" s="1452"/>
      <c r="RGY2345" s="1452"/>
      <c r="RGZ2345" s="1452"/>
      <c r="RHA2345" s="1452"/>
      <c r="RHB2345" s="1452"/>
      <c r="RHC2345" s="1452"/>
      <c r="RHD2345" s="1452"/>
      <c r="RHE2345" s="1452"/>
      <c r="RHF2345" s="1452"/>
      <c r="RHG2345" s="1452"/>
      <c r="RHH2345" s="1452"/>
      <c r="RHI2345" s="1452"/>
      <c r="RHJ2345" s="1452"/>
      <c r="RHK2345" s="1452"/>
      <c r="RHL2345" s="1452"/>
      <c r="RHM2345" s="1452"/>
      <c r="RHN2345" s="1452"/>
      <c r="RHO2345" s="1452"/>
      <c r="RHP2345" s="1452"/>
      <c r="RHQ2345" s="1452"/>
      <c r="RHR2345" s="1452"/>
      <c r="RHS2345" s="1452"/>
      <c r="RHT2345" s="1452"/>
      <c r="RHU2345" s="1452"/>
      <c r="RHV2345" s="1452"/>
      <c r="RHW2345" s="1452"/>
      <c r="RHX2345" s="1452"/>
      <c r="RHY2345" s="1452"/>
      <c r="RHZ2345" s="1452"/>
      <c r="RIA2345" s="1452"/>
      <c r="RIB2345" s="1452"/>
      <c r="RIC2345" s="1452"/>
      <c r="RID2345" s="1452"/>
      <c r="RIE2345" s="1452"/>
      <c r="RIF2345" s="1452"/>
      <c r="RIG2345" s="1452"/>
      <c r="RIH2345" s="1452"/>
      <c r="RII2345" s="1452"/>
      <c r="RIJ2345" s="1452"/>
      <c r="RIK2345" s="1452"/>
      <c r="RIL2345" s="1452"/>
      <c r="RIM2345" s="1452"/>
      <c r="RIN2345" s="1452"/>
      <c r="RIO2345" s="1452"/>
      <c r="RIP2345" s="1452"/>
      <c r="RIQ2345" s="1452"/>
      <c r="RIR2345" s="1452"/>
      <c r="RIS2345" s="1452"/>
      <c r="RIT2345" s="1452"/>
      <c r="RIU2345" s="1452"/>
      <c r="RIV2345" s="1452"/>
      <c r="RIW2345" s="1452"/>
      <c r="RIX2345" s="1452"/>
      <c r="RIY2345" s="1452"/>
      <c r="RIZ2345" s="1452"/>
      <c r="RJA2345" s="1452"/>
      <c r="RJB2345" s="1452"/>
      <c r="RJC2345" s="1452"/>
      <c r="RJD2345" s="1452"/>
      <c r="RJE2345" s="1452"/>
      <c r="RJF2345" s="1452"/>
      <c r="RJG2345" s="1452"/>
      <c r="RJH2345" s="1452"/>
      <c r="RJI2345" s="1452"/>
      <c r="RJJ2345" s="1452"/>
      <c r="RJK2345" s="1452"/>
      <c r="RJL2345" s="1452"/>
      <c r="RJM2345" s="1452"/>
      <c r="RJN2345" s="1452"/>
      <c r="RJO2345" s="1452"/>
      <c r="RJP2345" s="1452"/>
      <c r="RJQ2345" s="1452"/>
      <c r="RJR2345" s="1452"/>
      <c r="RJS2345" s="1452"/>
      <c r="RJT2345" s="1452"/>
      <c r="RJU2345" s="1452"/>
      <c r="RJV2345" s="1452"/>
      <c r="RJW2345" s="1452"/>
      <c r="RJX2345" s="1452"/>
      <c r="RJY2345" s="1452"/>
      <c r="RJZ2345" s="1452"/>
      <c r="RKA2345" s="1452"/>
      <c r="RKB2345" s="1452"/>
      <c r="RKC2345" s="1452"/>
      <c r="RKD2345" s="1452"/>
      <c r="RKE2345" s="1452"/>
      <c r="RKF2345" s="1452"/>
      <c r="RKG2345" s="1452"/>
      <c r="RKH2345" s="1452"/>
      <c r="RKI2345" s="1452"/>
      <c r="RKJ2345" s="1452"/>
      <c r="RKK2345" s="1452"/>
      <c r="RKL2345" s="1452"/>
      <c r="RKM2345" s="1452"/>
      <c r="RKN2345" s="1452"/>
      <c r="RKO2345" s="1452"/>
      <c r="RKP2345" s="1452"/>
      <c r="RKQ2345" s="1452"/>
      <c r="RKR2345" s="1452"/>
      <c r="RKS2345" s="1452"/>
      <c r="RKT2345" s="1452"/>
      <c r="RKU2345" s="1452"/>
      <c r="RKV2345" s="1452"/>
      <c r="RKW2345" s="1452"/>
      <c r="RKX2345" s="1452"/>
      <c r="RKY2345" s="1452"/>
      <c r="RKZ2345" s="1452"/>
      <c r="RLA2345" s="1452"/>
      <c r="RLB2345" s="1452"/>
      <c r="RLC2345" s="1452"/>
      <c r="RLD2345" s="1452"/>
      <c r="RLE2345" s="1452"/>
      <c r="RLF2345" s="1452"/>
      <c r="RLG2345" s="1452"/>
      <c r="RLH2345" s="1452"/>
      <c r="RLI2345" s="1452"/>
      <c r="RLJ2345" s="1452"/>
      <c r="RLK2345" s="1452"/>
      <c r="RLL2345" s="1452"/>
      <c r="RLM2345" s="1452"/>
      <c r="RLN2345" s="1452"/>
      <c r="RLO2345" s="1452"/>
      <c r="RLP2345" s="1452"/>
      <c r="RLQ2345" s="1452"/>
      <c r="RLR2345" s="1452"/>
      <c r="RLS2345" s="1452"/>
      <c r="RLT2345" s="1452"/>
      <c r="RLU2345" s="1452"/>
      <c r="RLV2345" s="1452"/>
      <c r="RLW2345" s="1452"/>
      <c r="RLX2345" s="1452"/>
      <c r="RLY2345" s="1452"/>
      <c r="RLZ2345" s="1452"/>
      <c r="RMA2345" s="1452"/>
      <c r="RMB2345" s="1452"/>
      <c r="RMC2345" s="1452"/>
      <c r="RMD2345" s="1452"/>
      <c r="RME2345" s="1452"/>
      <c r="RMF2345" s="1452"/>
      <c r="RMG2345" s="1452"/>
      <c r="RMH2345" s="1452"/>
      <c r="RMI2345" s="1452"/>
      <c r="RMJ2345" s="1452"/>
      <c r="RMK2345" s="1452"/>
      <c r="RML2345" s="1452"/>
      <c r="RMM2345" s="1452"/>
      <c r="RMN2345" s="1452"/>
      <c r="RMO2345" s="1452"/>
      <c r="RMP2345" s="1452"/>
      <c r="RMQ2345" s="1452"/>
      <c r="RMR2345" s="1452"/>
      <c r="RMS2345" s="1452"/>
      <c r="RMT2345" s="1452"/>
      <c r="RMU2345" s="1452"/>
      <c r="RMV2345" s="1452"/>
      <c r="RMW2345" s="1452"/>
      <c r="RMX2345" s="1452"/>
      <c r="RMY2345" s="1452"/>
      <c r="RMZ2345" s="1452"/>
      <c r="RNA2345" s="1452"/>
      <c r="RNB2345" s="1452"/>
      <c r="RNC2345" s="1452"/>
      <c r="RND2345" s="1452"/>
      <c r="RNE2345" s="1452"/>
      <c r="RNF2345" s="1452"/>
      <c r="RNG2345" s="1452"/>
      <c r="RNH2345" s="1452"/>
      <c r="RNI2345" s="1452"/>
      <c r="RNJ2345" s="1452"/>
      <c r="RNK2345" s="1452"/>
      <c r="RNL2345" s="1452"/>
      <c r="RNM2345" s="1452"/>
      <c r="RNN2345" s="1452"/>
      <c r="RNO2345" s="1452"/>
      <c r="RNP2345" s="1452"/>
      <c r="RNQ2345" s="1452"/>
      <c r="RNR2345" s="1452"/>
      <c r="RNS2345" s="1452"/>
      <c r="RNT2345" s="1452"/>
      <c r="RNU2345" s="1452"/>
      <c r="RNV2345" s="1452"/>
      <c r="RNW2345" s="1452"/>
      <c r="RNX2345" s="1452"/>
      <c r="RNY2345" s="1452"/>
      <c r="RNZ2345" s="1452"/>
      <c r="ROA2345" s="1452"/>
      <c r="ROB2345" s="1452"/>
      <c r="ROC2345" s="1452"/>
      <c r="ROD2345" s="1452"/>
      <c r="ROE2345" s="1452"/>
      <c r="ROF2345" s="1452"/>
      <c r="ROG2345" s="1452"/>
      <c r="ROH2345" s="1452"/>
      <c r="ROI2345" s="1452"/>
      <c r="ROJ2345" s="1452"/>
      <c r="ROK2345" s="1452"/>
      <c r="ROL2345" s="1452"/>
      <c r="ROM2345" s="1452"/>
      <c r="RON2345" s="1452"/>
      <c r="ROO2345" s="1452"/>
      <c r="ROP2345" s="1452"/>
      <c r="ROQ2345" s="1452"/>
      <c r="ROR2345" s="1452"/>
      <c r="ROS2345" s="1452"/>
      <c r="ROT2345" s="1452"/>
      <c r="ROU2345" s="1452"/>
      <c r="ROV2345" s="1452"/>
      <c r="ROW2345" s="1452"/>
      <c r="ROX2345" s="1452"/>
      <c r="ROY2345" s="1452"/>
      <c r="ROZ2345" s="1452"/>
      <c r="RPA2345" s="1452"/>
      <c r="RPB2345" s="1452"/>
      <c r="RPC2345" s="1452"/>
      <c r="RPD2345" s="1452"/>
      <c r="RPE2345" s="1452"/>
      <c r="RPF2345" s="1452"/>
      <c r="RPG2345" s="1452"/>
      <c r="RPH2345" s="1452"/>
      <c r="RPI2345" s="1452"/>
      <c r="RPJ2345" s="1452"/>
      <c r="RPK2345" s="1452"/>
      <c r="RPL2345" s="1452"/>
      <c r="RPM2345" s="1452"/>
      <c r="RPN2345" s="1452"/>
      <c r="RPO2345" s="1452"/>
      <c r="RPP2345" s="1452"/>
      <c r="RPQ2345" s="1452"/>
      <c r="RPR2345" s="1452"/>
      <c r="RPS2345" s="1452"/>
      <c r="RPT2345" s="1452"/>
      <c r="RPU2345" s="1452"/>
      <c r="RPV2345" s="1452"/>
      <c r="RPW2345" s="1452"/>
      <c r="RPX2345" s="1452"/>
      <c r="RPY2345" s="1452"/>
      <c r="RPZ2345" s="1452"/>
      <c r="RQA2345" s="1452"/>
      <c r="RQB2345" s="1452"/>
      <c r="RQC2345" s="1452"/>
      <c r="RQD2345" s="1452"/>
      <c r="RQE2345" s="1452"/>
      <c r="RQF2345" s="1452"/>
      <c r="RQG2345" s="1452"/>
      <c r="RQH2345" s="1452"/>
      <c r="RQI2345" s="1452"/>
      <c r="RQJ2345" s="1452"/>
      <c r="RQK2345" s="1452"/>
      <c r="RQL2345" s="1452"/>
      <c r="RQM2345" s="1452"/>
      <c r="RQN2345" s="1452"/>
      <c r="RQO2345" s="1452"/>
      <c r="RQP2345" s="1452"/>
      <c r="RQQ2345" s="1452"/>
      <c r="RQR2345" s="1452"/>
      <c r="RQS2345" s="1452"/>
      <c r="RQT2345" s="1452"/>
      <c r="RQU2345" s="1452"/>
      <c r="RQV2345" s="1452"/>
      <c r="RQW2345" s="1452"/>
      <c r="RQX2345" s="1452"/>
      <c r="RQY2345" s="1452"/>
      <c r="RQZ2345" s="1452"/>
      <c r="RRA2345" s="1452"/>
      <c r="RRB2345" s="1452"/>
      <c r="RRC2345" s="1452"/>
      <c r="RRD2345" s="1452"/>
      <c r="RRE2345" s="1452"/>
      <c r="RRF2345" s="1452"/>
      <c r="RRG2345" s="1452"/>
      <c r="RRH2345" s="1452"/>
      <c r="RRI2345" s="1452"/>
      <c r="RRJ2345" s="1452"/>
      <c r="RRK2345" s="1452"/>
      <c r="RRL2345" s="1452"/>
      <c r="RRM2345" s="1452"/>
      <c r="RRN2345" s="1452"/>
      <c r="RRO2345" s="1452"/>
      <c r="RRP2345" s="1452"/>
      <c r="RRQ2345" s="1452"/>
      <c r="RRR2345" s="1452"/>
      <c r="RRS2345" s="1452"/>
      <c r="RRT2345" s="1452"/>
      <c r="RRU2345" s="1452"/>
      <c r="RRV2345" s="1452"/>
      <c r="RRW2345" s="1452"/>
      <c r="RRX2345" s="1452"/>
      <c r="RRY2345" s="1452"/>
      <c r="RRZ2345" s="1452"/>
      <c r="RSA2345" s="1452"/>
      <c r="RSB2345" s="1452"/>
      <c r="RSC2345" s="1452"/>
      <c r="RSD2345" s="1452"/>
      <c r="RSE2345" s="1452"/>
      <c r="RSF2345" s="1452"/>
      <c r="RSG2345" s="1452"/>
      <c r="RSH2345" s="1452"/>
      <c r="RSI2345" s="1452"/>
      <c r="RSJ2345" s="1452"/>
      <c r="RSK2345" s="1452"/>
      <c r="RSL2345" s="1452"/>
      <c r="RSM2345" s="1452"/>
      <c r="RSN2345" s="1452"/>
      <c r="RSO2345" s="1452"/>
      <c r="RSP2345" s="1452"/>
      <c r="RSQ2345" s="1452"/>
      <c r="RSR2345" s="1452"/>
      <c r="RSS2345" s="1452"/>
      <c r="RST2345" s="1452"/>
      <c r="RSU2345" s="1452"/>
      <c r="RSV2345" s="1452"/>
      <c r="RSW2345" s="1452"/>
      <c r="RSX2345" s="1452"/>
      <c r="RSY2345" s="1452"/>
      <c r="RSZ2345" s="1452"/>
      <c r="RTA2345" s="1452"/>
      <c r="RTB2345" s="1452"/>
      <c r="RTC2345" s="1452"/>
      <c r="RTD2345" s="1452"/>
      <c r="RTE2345" s="1452"/>
      <c r="RTF2345" s="1452"/>
      <c r="RTG2345" s="1452"/>
      <c r="RTH2345" s="1452"/>
      <c r="RTI2345" s="1452"/>
      <c r="RTJ2345" s="1452"/>
      <c r="RTK2345" s="1452"/>
      <c r="RTL2345" s="1452"/>
      <c r="RTM2345" s="1452"/>
      <c r="RTN2345" s="1452"/>
      <c r="RTO2345" s="1452"/>
      <c r="RTP2345" s="1452"/>
      <c r="RTQ2345" s="1452"/>
      <c r="RTR2345" s="1452"/>
      <c r="RTS2345" s="1452"/>
      <c r="RTT2345" s="1452"/>
      <c r="RTU2345" s="1452"/>
      <c r="RTV2345" s="1452"/>
      <c r="RTW2345" s="1452"/>
      <c r="RTX2345" s="1452"/>
      <c r="RTY2345" s="1452"/>
      <c r="RTZ2345" s="1452"/>
      <c r="RUA2345" s="1452"/>
      <c r="RUB2345" s="1452"/>
      <c r="RUC2345" s="1452"/>
      <c r="RUD2345" s="1452"/>
      <c r="RUE2345" s="1452"/>
      <c r="RUF2345" s="1452"/>
      <c r="RUG2345" s="1452"/>
      <c r="RUH2345" s="1452"/>
      <c r="RUI2345" s="1452"/>
      <c r="RUJ2345" s="1452"/>
      <c r="RUK2345" s="1452"/>
      <c r="RUL2345" s="1452"/>
      <c r="RUM2345" s="1452"/>
      <c r="RUN2345" s="1452"/>
      <c r="RUO2345" s="1452"/>
      <c r="RUP2345" s="1452"/>
      <c r="RUQ2345" s="1452"/>
      <c r="RUR2345" s="1452"/>
      <c r="RUS2345" s="1452"/>
      <c r="RUT2345" s="1452"/>
      <c r="RUU2345" s="1452"/>
      <c r="RUV2345" s="1452"/>
      <c r="RUW2345" s="1452"/>
      <c r="RUX2345" s="1452"/>
      <c r="RUY2345" s="1452"/>
      <c r="RUZ2345" s="1452"/>
      <c r="RVA2345" s="1452"/>
      <c r="RVB2345" s="1452"/>
      <c r="RVC2345" s="1452"/>
      <c r="RVD2345" s="1452"/>
      <c r="RVE2345" s="1452"/>
      <c r="RVF2345" s="1452"/>
      <c r="RVG2345" s="1452"/>
      <c r="RVH2345" s="1452"/>
      <c r="RVI2345" s="1452"/>
      <c r="RVJ2345" s="1452"/>
      <c r="RVK2345" s="1452"/>
      <c r="RVL2345" s="1452"/>
      <c r="RVM2345" s="1452"/>
      <c r="RVN2345" s="1452"/>
      <c r="RVO2345" s="1452"/>
      <c r="RVP2345" s="1452"/>
      <c r="RVQ2345" s="1452"/>
      <c r="RVR2345" s="1452"/>
      <c r="RVS2345" s="1452"/>
      <c r="RVT2345" s="1452"/>
      <c r="RVU2345" s="1452"/>
      <c r="RVV2345" s="1452"/>
      <c r="RVW2345" s="1452"/>
      <c r="RVX2345" s="1452"/>
      <c r="RVY2345" s="1452"/>
      <c r="RVZ2345" s="1452"/>
      <c r="RWA2345" s="1452"/>
      <c r="RWB2345" s="1452"/>
      <c r="RWC2345" s="1452"/>
      <c r="RWD2345" s="1452"/>
      <c r="RWE2345" s="1452"/>
      <c r="RWF2345" s="1452"/>
      <c r="RWG2345" s="1452"/>
      <c r="RWH2345" s="1452"/>
      <c r="RWI2345" s="1452"/>
      <c r="RWJ2345" s="1452"/>
      <c r="RWK2345" s="1452"/>
      <c r="RWL2345" s="1452"/>
      <c r="RWM2345" s="1452"/>
      <c r="RWN2345" s="1452"/>
      <c r="RWO2345" s="1452"/>
      <c r="RWP2345" s="1452"/>
      <c r="RWQ2345" s="1452"/>
      <c r="RWR2345" s="1452"/>
      <c r="RWS2345" s="1452"/>
      <c r="RWT2345" s="1452"/>
      <c r="RWU2345" s="1452"/>
      <c r="RWV2345" s="1452"/>
      <c r="RWW2345" s="1452"/>
      <c r="RWX2345" s="1452"/>
      <c r="RWY2345" s="1452"/>
      <c r="RWZ2345" s="1452"/>
      <c r="RXA2345" s="1452"/>
      <c r="RXB2345" s="1452"/>
      <c r="RXC2345" s="1452"/>
      <c r="RXD2345" s="1452"/>
      <c r="RXE2345" s="1452"/>
      <c r="RXF2345" s="1452"/>
      <c r="RXG2345" s="1452"/>
      <c r="RXH2345" s="1452"/>
      <c r="RXI2345" s="1452"/>
      <c r="RXJ2345" s="1452"/>
      <c r="RXK2345" s="1452"/>
      <c r="RXL2345" s="1452"/>
      <c r="RXM2345" s="1452"/>
      <c r="RXN2345" s="1452"/>
      <c r="RXO2345" s="1452"/>
      <c r="RXP2345" s="1452"/>
      <c r="RXQ2345" s="1452"/>
      <c r="RXR2345" s="1452"/>
      <c r="RXS2345" s="1452"/>
      <c r="RXT2345" s="1452"/>
      <c r="RXU2345" s="1452"/>
      <c r="RXV2345" s="1452"/>
      <c r="RXW2345" s="1452"/>
      <c r="RXX2345" s="1452"/>
      <c r="RXY2345" s="1452"/>
      <c r="RXZ2345" s="1452"/>
      <c r="RYA2345" s="1452"/>
      <c r="RYB2345" s="1452"/>
      <c r="RYC2345" s="1452"/>
      <c r="RYD2345" s="1452"/>
      <c r="RYE2345" s="1452"/>
      <c r="RYF2345" s="1452"/>
      <c r="RYG2345" s="1452"/>
      <c r="RYH2345" s="1452"/>
      <c r="RYI2345" s="1452"/>
      <c r="RYJ2345" s="1452"/>
      <c r="RYK2345" s="1452"/>
      <c r="RYL2345" s="1452"/>
      <c r="RYM2345" s="1452"/>
      <c r="RYN2345" s="1452"/>
      <c r="RYO2345" s="1452"/>
      <c r="RYP2345" s="1452"/>
      <c r="RYQ2345" s="1452"/>
      <c r="RYR2345" s="1452"/>
      <c r="RYS2345" s="1452"/>
      <c r="RYT2345" s="1452"/>
      <c r="RYU2345" s="1452"/>
      <c r="RYV2345" s="1452"/>
      <c r="RYW2345" s="1452"/>
      <c r="RYX2345" s="1452"/>
      <c r="RYY2345" s="1452"/>
      <c r="RYZ2345" s="1452"/>
      <c r="RZA2345" s="1452"/>
      <c r="RZB2345" s="1452"/>
      <c r="RZC2345" s="1452"/>
      <c r="RZD2345" s="1452"/>
      <c r="RZE2345" s="1452"/>
      <c r="RZF2345" s="1452"/>
      <c r="RZG2345" s="1452"/>
      <c r="RZH2345" s="1452"/>
      <c r="RZI2345" s="1452"/>
      <c r="RZJ2345" s="1452"/>
      <c r="RZK2345" s="1452"/>
      <c r="RZL2345" s="1452"/>
      <c r="RZM2345" s="1452"/>
      <c r="RZN2345" s="1452"/>
      <c r="RZO2345" s="1452"/>
      <c r="RZP2345" s="1452"/>
      <c r="RZQ2345" s="1452"/>
      <c r="RZR2345" s="1452"/>
      <c r="RZS2345" s="1452"/>
      <c r="RZT2345" s="1452"/>
      <c r="RZU2345" s="1452"/>
      <c r="RZV2345" s="1452"/>
      <c r="RZW2345" s="1452"/>
      <c r="RZX2345" s="1452"/>
      <c r="RZY2345" s="1452"/>
      <c r="RZZ2345" s="1452"/>
      <c r="SAA2345" s="1452"/>
      <c r="SAB2345" s="1452"/>
      <c r="SAC2345" s="1452"/>
      <c r="SAD2345" s="1452"/>
      <c r="SAE2345" s="1452"/>
      <c r="SAF2345" s="1452"/>
      <c r="SAG2345" s="1452"/>
      <c r="SAH2345" s="1452"/>
      <c r="SAI2345" s="1452"/>
      <c r="SAJ2345" s="1452"/>
      <c r="SAK2345" s="1452"/>
      <c r="SAL2345" s="1452"/>
      <c r="SAM2345" s="1452"/>
      <c r="SAN2345" s="1452"/>
      <c r="SAO2345" s="1452"/>
      <c r="SAP2345" s="1452"/>
      <c r="SAQ2345" s="1452"/>
      <c r="SAR2345" s="1452"/>
      <c r="SAS2345" s="1452"/>
      <c r="SAT2345" s="1452"/>
      <c r="SAU2345" s="1452"/>
      <c r="SAV2345" s="1452"/>
      <c r="SAW2345" s="1452"/>
      <c r="SAX2345" s="1452"/>
      <c r="SAY2345" s="1452"/>
      <c r="SAZ2345" s="1452"/>
      <c r="SBA2345" s="1452"/>
      <c r="SBB2345" s="1452"/>
      <c r="SBC2345" s="1452"/>
      <c r="SBD2345" s="1452"/>
      <c r="SBE2345" s="1452"/>
      <c r="SBF2345" s="1452"/>
      <c r="SBG2345" s="1452"/>
      <c r="SBH2345" s="1452"/>
      <c r="SBI2345" s="1452"/>
      <c r="SBJ2345" s="1452"/>
      <c r="SBK2345" s="1452"/>
      <c r="SBL2345" s="1452"/>
      <c r="SBM2345" s="1452"/>
      <c r="SBN2345" s="1452"/>
      <c r="SBO2345" s="1452"/>
      <c r="SBP2345" s="1452"/>
      <c r="SBQ2345" s="1452"/>
      <c r="SBR2345" s="1452"/>
      <c r="SBS2345" s="1452"/>
      <c r="SBT2345" s="1452"/>
      <c r="SBU2345" s="1452"/>
      <c r="SBV2345" s="1452"/>
      <c r="SBW2345" s="1452"/>
      <c r="SBX2345" s="1452"/>
      <c r="SBY2345" s="1452"/>
      <c r="SBZ2345" s="1452"/>
      <c r="SCA2345" s="1452"/>
      <c r="SCB2345" s="1452"/>
      <c r="SCC2345" s="1452"/>
      <c r="SCD2345" s="1452"/>
      <c r="SCE2345" s="1452"/>
      <c r="SCF2345" s="1452"/>
      <c r="SCG2345" s="1452"/>
      <c r="SCH2345" s="1452"/>
      <c r="SCI2345" s="1452"/>
      <c r="SCJ2345" s="1452"/>
      <c r="SCK2345" s="1452"/>
      <c r="SCL2345" s="1452"/>
      <c r="SCM2345" s="1452"/>
      <c r="SCN2345" s="1452"/>
      <c r="SCO2345" s="1452"/>
      <c r="SCP2345" s="1452"/>
      <c r="SCQ2345" s="1452"/>
      <c r="SCR2345" s="1452"/>
      <c r="SCS2345" s="1452"/>
      <c r="SCT2345" s="1452"/>
      <c r="SCU2345" s="1452"/>
      <c r="SCV2345" s="1452"/>
      <c r="SCW2345" s="1452"/>
      <c r="SCX2345" s="1452"/>
      <c r="SCY2345" s="1452"/>
      <c r="SCZ2345" s="1452"/>
      <c r="SDA2345" s="1452"/>
      <c r="SDB2345" s="1452"/>
      <c r="SDC2345" s="1452"/>
      <c r="SDD2345" s="1452"/>
      <c r="SDE2345" s="1452"/>
      <c r="SDF2345" s="1452"/>
      <c r="SDG2345" s="1452"/>
      <c r="SDH2345" s="1452"/>
      <c r="SDI2345" s="1452"/>
      <c r="SDJ2345" s="1452"/>
      <c r="SDK2345" s="1452"/>
      <c r="SDL2345" s="1452"/>
      <c r="SDM2345" s="1452"/>
      <c r="SDN2345" s="1452"/>
      <c r="SDO2345" s="1452"/>
      <c r="SDP2345" s="1452"/>
      <c r="SDQ2345" s="1452"/>
      <c r="SDR2345" s="1452"/>
      <c r="SDS2345" s="1452"/>
      <c r="SDT2345" s="1452"/>
      <c r="SDU2345" s="1452"/>
      <c r="SDV2345" s="1452"/>
      <c r="SDW2345" s="1452"/>
      <c r="SDX2345" s="1452"/>
      <c r="SDY2345" s="1452"/>
      <c r="SDZ2345" s="1452"/>
      <c r="SEA2345" s="1452"/>
      <c r="SEB2345" s="1452"/>
      <c r="SEC2345" s="1452"/>
      <c r="SED2345" s="1452"/>
      <c r="SEE2345" s="1452"/>
      <c r="SEF2345" s="1452"/>
      <c r="SEG2345" s="1452"/>
      <c r="SEH2345" s="1452"/>
      <c r="SEI2345" s="1452"/>
      <c r="SEJ2345" s="1452"/>
      <c r="SEK2345" s="1452"/>
      <c r="SEL2345" s="1452"/>
      <c r="SEM2345" s="1452"/>
      <c r="SEN2345" s="1452"/>
      <c r="SEO2345" s="1452"/>
      <c r="SEP2345" s="1452"/>
      <c r="SEQ2345" s="1452"/>
      <c r="SER2345" s="1452"/>
      <c r="SES2345" s="1452"/>
      <c r="SET2345" s="1452"/>
      <c r="SEU2345" s="1452"/>
      <c r="SEV2345" s="1452"/>
      <c r="SEW2345" s="1452"/>
      <c r="SEX2345" s="1452"/>
      <c r="SEY2345" s="1452"/>
      <c r="SEZ2345" s="1452"/>
      <c r="SFA2345" s="1452"/>
      <c r="SFB2345" s="1452"/>
      <c r="SFC2345" s="1452"/>
      <c r="SFD2345" s="1452"/>
      <c r="SFE2345" s="1452"/>
      <c r="SFF2345" s="1452"/>
      <c r="SFG2345" s="1452"/>
      <c r="SFH2345" s="1452"/>
      <c r="SFI2345" s="1452"/>
      <c r="SFJ2345" s="1452"/>
      <c r="SFK2345" s="1452"/>
      <c r="SFL2345" s="1452"/>
      <c r="SFM2345" s="1452"/>
      <c r="SFN2345" s="1452"/>
      <c r="SFO2345" s="1452"/>
      <c r="SFP2345" s="1452"/>
      <c r="SFQ2345" s="1452"/>
      <c r="SFR2345" s="1452"/>
      <c r="SFS2345" s="1452"/>
      <c r="SFT2345" s="1452"/>
      <c r="SFU2345" s="1452"/>
      <c r="SFV2345" s="1452"/>
      <c r="SFW2345" s="1452"/>
      <c r="SFX2345" s="1452"/>
      <c r="SFY2345" s="1452"/>
      <c r="SFZ2345" s="1452"/>
      <c r="SGA2345" s="1452"/>
      <c r="SGB2345" s="1452"/>
      <c r="SGC2345" s="1452"/>
      <c r="SGD2345" s="1452"/>
      <c r="SGE2345" s="1452"/>
      <c r="SGF2345" s="1452"/>
      <c r="SGG2345" s="1452"/>
      <c r="SGH2345" s="1452"/>
      <c r="SGI2345" s="1452"/>
      <c r="SGJ2345" s="1452"/>
      <c r="SGK2345" s="1452"/>
      <c r="SGL2345" s="1452"/>
      <c r="SGM2345" s="1452"/>
      <c r="SGN2345" s="1452"/>
      <c r="SGO2345" s="1452"/>
      <c r="SGP2345" s="1452"/>
      <c r="SGQ2345" s="1452"/>
      <c r="SGR2345" s="1452"/>
      <c r="SGS2345" s="1452"/>
      <c r="SGT2345" s="1452"/>
      <c r="SGU2345" s="1452"/>
      <c r="SGV2345" s="1452"/>
      <c r="SGW2345" s="1452"/>
      <c r="SGX2345" s="1452"/>
      <c r="SGY2345" s="1452"/>
      <c r="SGZ2345" s="1452"/>
      <c r="SHA2345" s="1452"/>
      <c r="SHB2345" s="1452"/>
      <c r="SHC2345" s="1452"/>
      <c r="SHD2345" s="1452"/>
      <c r="SHE2345" s="1452"/>
      <c r="SHF2345" s="1452"/>
      <c r="SHG2345" s="1452"/>
      <c r="SHH2345" s="1452"/>
      <c r="SHI2345" s="1452"/>
      <c r="SHJ2345" s="1452"/>
      <c r="SHK2345" s="1452"/>
      <c r="SHL2345" s="1452"/>
      <c r="SHM2345" s="1452"/>
      <c r="SHN2345" s="1452"/>
      <c r="SHO2345" s="1452"/>
      <c r="SHP2345" s="1452"/>
      <c r="SHQ2345" s="1452"/>
      <c r="SHR2345" s="1452"/>
      <c r="SHS2345" s="1452"/>
      <c r="SHT2345" s="1452"/>
      <c r="SHU2345" s="1452"/>
      <c r="SHV2345" s="1452"/>
      <c r="SHW2345" s="1452"/>
      <c r="SHX2345" s="1452"/>
      <c r="SHY2345" s="1452"/>
      <c r="SHZ2345" s="1452"/>
      <c r="SIA2345" s="1452"/>
      <c r="SIB2345" s="1452"/>
      <c r="SIC2345" s="1452"/>
      <c r="SID2345" s="1452"/>
      <c r="SIE2345" s="1452"/>
      <c r="SIF2345" s="1452"/>
      <c r="SIG2345" s="1452"/>
      <c r="SIH2345" s="1452"/>
      <c r="SII2345" s="1452"/>
      <c r="SIJ2345" s="1452"/>
      <c r="SIK2345" s="1452"/>
      <c r="SIL2345" s="1452"/>
      <c r="SIM2345" s="1452"/>
      <c r="SIN2345" s="1452"/>
      <c r="SIO2345" s="1452"/>
      <c r="SIP2345" s="1452"/>
      <c r="SIQ2345" s="1452"/>
      <c r="SIR2345" s="1452"/>
      <c r="SIS2345" s="1452"/>
      <c r="SIT2345" s="1452"/>
      <c r="SIU2345" s="1452"/>
      <c r="SIV2345" s="1452"/>
      <c r="SIW2345" s="1452"/>
      <c r="SIX2345" s="1452"/>
      <c r="SIY2345" s="1452"/>
      <c r="SIZ2345" s="1452"/>
      <c r="SJA2345" s="1452"/>
      <c r="SJB2345" s="1452"/>
      <c r="SJC2345" s="1452"/>
      <c r="SJD2345" s="1452"/>
      <c r="SJE2345" s="1452"/>
      <c r="SJF2345" s="1452"/>
      <c r="SJG2345" s="1452"/>
      <c r="SJH2345" s="1452"/>
      <c r="SJI2345" s="1452"/>
      <c r="SJJ2345" s="1452"/>
      <c r="SJK2345" s="1452"/>
      <c r="SJL2345" s="1452"/>
      <c r="SJM2345" s="1452"/>
      <c r="SJN2345" s="1452"/>
      <c r="SJO2345" s="1452"/>
      <c r="SJP2345" s="1452"/>
      <c r="SJQ2345" s="1452"/>
      <c r="SJR2345" s="1452"/>
      <c r="SJS2345" s="1452"/>
      <c r="SJT2345" s="1452"/>
      <c r="SJU2345" s="1452"/>
      <c r="SJV2345" s="1452"/>
      <c r="SJW2345" s="1452"/>
      <c r="SJX2345" s="1452"/>
      <c r="SJY2345" s="1452"/>
      <c r="SJZ2345" s="1452"/>
      <c r="SKA2345" s="1452"/>
      <c r="SKB2345" s="1452"/>
      <c r="SKC2345" s="1452"/>
      <c r="SKD2345" s="1452"/>
      <c r="SKE2345" s="1452"/>
      <c r="SKF2345" s="1452"/>
      <c r="SKG2345" s="1452"/>
      <c r="SKH2345" s="1452"/>
      <c r="SKI2345" s="1452"/>
      <c r="SKJ2345" s="1452"/>
      <c r="SKK2345" s="1452"/>
      <c r="SKL2345" s="1452"/>
      <c r="SKM2345" s="1452"/>
      <c r="SKN2345" s="1452"/>
      <c r="SKO2345" s="1452"/>
      <c r="SKP2345" s="1452"/>
      <c r="SKQ2345" s="1452"/>
      <c r="SKR2345" s="1452"/>
      <c r="SKS2345" s="1452"/>
      <c r="SKT2345" s="1452"/>
      <c r="SKU2345" s="1452"/>
      <c r="SKV2345" s="1452"/>
      <c r="SKW2345" s="1452"/>
      <c r="SKX2345" s="1452"/>
      <c r="SKY2345" s="1452"/>
      <c r="SKZ2345" s="1452"/>
      <c r="SLA2345" s="1452"/>
      <c r="SLB2345" s="1452"/>
      <c r="SLC2345" s="1452"/>
      <c r="SLD2345" s="1452"/>
      <c r="SLE2345" s="1452"/>
      <c r="SLF2345" s="1452"/>
      <c r="SLG2345" s="1452"/>
      <c r="SLH2345" s="1452"/>
      <c r="SLI2345" s="1452"/>
      <c r="SLJ2345" s="1452"/>
      <c r="SLK2345" s="1452"/>
      <c r="SLL2345" s="1452"/>
      <c r="SLM2345" s="1452"/>
      <c r="SLN2345" s="1452"/>
      <c r="SLO2345" s="1452"/>
      <c r="SLP2345" s="1452"/>
      <c r="SLQ2345" s="1452"/>
      <c r="SLR2345" s="1452"/>
      <c r="SLS2345" s="1452"/>
      <c r="SLT2345" s="1452"/>
      <c r="SLU2345" s="1452"/>
      <c r="SLV2345" s="1452"/>
      <c r="SLW2345" s="1452"/>
      <c r="SLX2345" s="1452"/>
      <c r="SLY2345" s="1452"/>
      <c r="SLZ2345" s="1452"/>
      <c r="SMA2345" s="1452"/>
      <c r="SMB2345" s="1452"/>
      <c r="SMC2345" s="1452"/>
      <c r="SMD2345" s="1452"/>
      <c r="SME2345" s="1452"/>
      <c r="SMF2345" s="1452"/>
      <c r="SMG2345" s="1452"/>
      <c r="SMH2345" s="1452"/>
      <c r="SMI2345" s="1452"/>
      <c r="SMJ2345" s="1452"/>
      <c r="SMK2345" s="1452"/>
      <c r="SML2345" s="1452"/>
      <c r="SMM2345" s="1452"/>
      <c r="SMN2345" s="1452"/>
      <c r="SMO2345" s="1452"/>
      <c r="SMP2345" s="1452"/>
      <c r="SMQ2345" s="1452"/>
      <c r="SMR2345" s="1452"/>
      <c r="SMS2345" s="1452"/>
      <c r="SMT2345" s="1452"/>
      <c r="SMU2345" s="1452"/>
      <c r="SMV2345" s="1452"/>
      <c r="SMW2345" s="1452"/>
      <c r="SMX2345" s="1452"/>
      <c r="SMY2345" s="1452"/>
      <c r="SMZ2345" s="1452"/>
      <c r="SNA2345" s="1452"/>
      <c r="SNB2345" s="1452"/>
      <c r="SNC2345" s="1452"/>
      <c r="SND2345" s="1452"/>
      <c r="SNE2345" s="1452"/>
      <c r="SNF2345" s="1452"/>
      <c r="SNG2345" s="1452"/>
      <c r="SNH2345" s="1452"/>
      <c r="SNI2345" s="1452"/>
      <c r="SNJ2345" s="1452"/>
      <c r="SNK2345" s="1452"/>
      <c r="SNL2345" s="1452"/>
      <c r="SNM2345" s="1452"/>
      <c r="SNN2345" s="1452"/>
      <c r="SNO2345" s="1452"/>
      <c r="SNP2345" s="1452"/>
      <c r="SNQ2345" s="1452"/>
      <c r="SNR2345" s="1452"/>
      <c r="SNS2345" s="1452"/>
      <c r="SNT2345" s="1452"/>
      <c r="SNU2345" s="1452"/>
      <c r="SNV2345" s="1452"/>
      <c r="SNW2345" s="1452"/>
      <c r="SNX2345" s="1452"/>
      <c r="SNY2345" s="1452"/>
      <c r="SNZ2345" s="1452"/>
      <c r="SOA2345" s="1452"/>
      <c r="SOB2345" s="1452"/>
      <c r="SOC2345" s="1452"/>
      <c r="SOD2345" s="1452"/>
      <c r="SOE2345" s="1452"/>
      <c r="SOF2345" s="1452"/>
      <c r="SOG2345" s="1452"/>
      <c r="SOH2345" s="1452"/>
      <c r="SOI2345" s="1452"/>
      <c r="SOJ2345" s="1452"/>
      <c r="SOK2345" s="1452"/>
      <c r="SOL2345" s="1452"/>
      <c r="SOM2345" s="1452"/>
      <c r="SON2345" s="1452"/>
      <c r="SOO2345" s="1452"/>
      <c r="SOP2345" s="1452"/>
      <c r="SOQ2345" s="1452"/>
      <c r="SOR2345" s="1452"/>
      <c r="SOS2345" s="1452"/>
      <c r="SOT2345" s="1452"/>
      <c r="SOU2345" s="1452"/>
      <c r="SOV2345" s="1452"/>
      <c r="SOW2345" s="1452"/>
      <c r="SOX2345" s="1452"/>
      <c r="SOY2345" s="1452"/>
      <c r="SOZ2345" s="1452"/>
      <c r="SPA2345" s="1452"/>
      <c r="SPB2345" s="1452"/>
      <c r="SPC2345" s="1452"/>
      <c r="SPD2345" s="1452"/>
      <c r="SPE2345" s="1452"/>
      <c r="SPF2345" s="1452"/>
      <c r="SPG2345" s="1452"/>
      <c r="SPH2345" s="1452"/>
      <c r="SPI2345" s="1452"/>
      <c r="SPJ2345" s="1452"/>
      <c r="SPK2345" s="1452"/>
      <c r="SPL2345" s="1452"/>
      <c r="SPM2345" s="1452"/>
      <c r="SPN2345" s="1452"/>
      <c r="SPO2345" s="1452"/>
      <c r="SPP2345" s="1452"/>
      <c r="SPQ2345" s="1452"/>
      <c r="SPR2345" s="1452"/>
      <c r="SPS2345" s="1452"/>
      <c r="SPT2345" s="1452"/>
      <c r="SPU2345" s="1452"/>
      <c r="SPV2345" s="1452"/>
      <c r="SPW2345" s="1452"/>
      <c r="SPX2345" s="1452"/>
      <c r="SPY2345" s="1452"/>
      <c r="SPZ2345" s="1452"/>
      <c r="SQA2345" s="1452"/>
      <c r="SQB2345" s="1452"/>
      <c r="SQC2345" s="1452"/>
      <c r="SQD2345" s="1452"/>
      <c r="SQE2345" s="1452"/>
      <c r="SQF2345" s="1452"/>
      <c r="SQG2345" s="1452"/>
      <c r="SQH2345" s="1452"/>
      <c r="SQI2345" s="1452"/>
      <c r="SQJ2345" s="1452"/>
      <c r="SQK2345" s="1452"/>
      <c r="SQL2345" s="1452"/>
      <c r="SQM2345" s="1452"/>
      <c r="SQN2345" s="1452"/>
      <c r="SQO2345" s="1452"/>
      <c r="SQP2345" s="1452"/>
      <c r="SQQ2345" s="1452"/>
      <c r="SQR2345" s="1452"/>
      <c r="SQS2345" s="1452"/>
      <c r="SQT2345" s="1452"/>
      <c r="SQU2345" s="1452"/>
      <c r="SQV2345" s="1452"/>
      <c r="SQW2345" s="1452"/>
      <c r="SQX2345" s="1452"/>
      <c r="SQY2345" s="1452"/>
      <c r="SQZ2345" s="1452"/>
      <c r="SRA2345" s="1452"/>
      <c r="SRB2345" s="1452"/>
      <c r="SRC2345" s="1452"/>
      <c r="SRD2345" s="1452"/>
      <c r="SRE2345" s="1452"/>
      <c r="SRF2345" s="1452"/>
      <c r="SRG2345" s="1452"/>
      <c r="SRH2345" s="1452"/>
      <c r="SRI2345" s="1452"/>
      <c r="SRJ2345" s="1452"/>
      <c r="SRK2345" s="1452"/>
      <c r="SRL2345" s="1452"/>
      <c r="SRM2345" s="1452"/>
      <c r="SRN2345" s="1452"/>
      <c r="SRO2345" s="1452"/>
      <c r="SRP2345" s="1452"/>
      <c r="SRQ2345" s="1452"/>
      <c r="SRR2345" s="1452"/>
      <c r="SRS2345" s="1452"/>
      <c r="SRT2345" s="1452"/>
      <c r="SRU2345" s="1452"/>
      <c r="SRV2345" s="1452"/>
      <c r="SRW2345" s="1452"/>
      <c r="SRX2345" s="1452"/>
      <c r="SRY2345" s="1452"/>
      <c r="SRZ2345" s="1452"/>
      <c r="SSA2345" s="1452"/>
      <c r="SSB2345" s="1452"/>
      <c r="SSC2345" s="1452"/>
      <c r="SSD2345" s="1452"/>
      <c r="SSE2345" s="1452"/>
      <c r="SSF2345" s="1452"/>
      <c r="SSG2345" s="1452"/>
      <c r="SSH2345" s="1452"/>
      <c r="SSI2345" s="1452"/>
      <c r="SSJ2345" s="1452"/>
      <c r="SSK2345" s="1452"/>
      <c r="SSL2345" s="1452"/>
      <c r="SSM2345" s="1452"/>
      <c r="SSN2345" s="1452"/>
      <c r="SSO2345" s="1452"/>
      <c r="SSP2345" s="1452"/>
      <c r="SSQ2345" s="1452"/>
      <c r="SSR2345" s="1452"/>
      <c r="SSS2345" s="1452"/>
      <c r="SST2345" s="1452"/>
      <c r="SSU2345" s="1452"/>
      <c r="SSV2345" s="1452"/>
      <c r="SSW2345" s="1452"/>
      <c r="SSX2345" s="1452"/>
      <c r="SSY2345" s="1452"/>
      <c r="SSZ2345" s="1452"/>
      <c r="STA2345" s="1452"/>
      <c r="STB2345" s="1452"/>
      <c r="STC2345" s="1452"/>
      <c r="STD2345" s="1452"/>
      <c r="STE2345" s="1452"/>
      <c r="STF2345" s="1452"/>
      <c r="STG2345" s="1452"/>
      <c r="STH2345" s="1452"/>
      <c r="STI2345" s="1452"/>
      <c r="STJ2345" s="1452"/>
      <c r="STK2345" s="1452"/>
      <c r="STL2345" s="1452"/>
      <c r="STM2345" s="1452"/>
      <c r="STN2345" s="1452"/>
      <c r="STO2345" s="1452"/>
      <c r="STP2345" s="1452"/>
      <c r="STQ2345" s="1452"/>
      <c r="STR2345" s="1452"/>
      <c r="STS2345" s="1452"/>
      <c r="STT2345" s="1452"/>
      <c r="STU2345" s="1452"/>
      <c r="STV2345" s="1452"/>
      <c r="STW2345" s="1452"/>
      <c r="STX2345" s="1452"/>
      <c r="STY2345" s="1452"/>
      <c r="STZ2345" s="1452"/>
      <c r="SUA2345" s="1452"/>
      <c r="SUB2345" s="1452"/>
      <c r="SUC2345" s="1452"/>
      <c r="SUD2345" s="1452"/>
      <c r="SUE2345" s="1452"/>
      <c r="SUF2345" s="1452"/>
      <c r="SUG2345" s="1452"/>
      <c r="SUH2345" s="1452"/>
      <c r="SUI2345" s="1452"/>
      <c r="SUJ2345" s="1452"/>
      <c r="SUK2345" s="1452"/>
      <c r="SUL2345" s="1452"/>
      <c r="SUM2345" s="1452"/>
      <c r="SUN2345" s="1452"/>
      <c r="SUO2345" s="1452"/>
      <c r="SUP2345" s="1452"/>
      <c r="SUQ2345" s="1452"/>
      <c r="SUR2345" s="1452"/>
      <c r="SUS2345" s="1452"/>
      <c r="SUT2345" s="1452"/>
      <c r="SUU2345" s="1452"/>
      <c r="SUV2345" s="1452"/>
      <c r="SUW2345" s="1452"/>
      <c r="SUX2345" s="1452"/>
      <c r="SUY2345" s="1452"/>
      <c r="SUZ2345" s="1452"/>
      <c r="SVA2345" s="1452"/>
      <c r="SVB2345" s="1452"/>
      <c r="SVC2345" s="1452"/>
      <c r="SVD2345" s="1452"/>
      <c r="SVE2345" s="1452"/>
      <c r="SVF2345" s="1452"/>
      <c r="SVG2345" s="1452"/>
      <c r="SVH2345" s="1452"/>
      <c r="SVI2345" s="1452"/>
      <c r="SVJ2345" s="1452"/>
      <c r="SVK2345" s="1452"/>
      <c r="SVL2345" s="1452"/>
      <c r="SVM2345" s="1452"/>
      <c r="SVN2345" s="1452"/>
      <c r="SVO2345" s="1452"/>
      <c r="SVP2345" s="1452"/>
      <c r="SVQ2345" s="1452"/>
      <c r="SVR2345" s="1452"/>
      <c r="SVS2345" s="1452"/>
      <c r="SVT2345" s="1452"/>
      <c r="SVU2345" s="1452"/>
      <c r="SVV2345" s="1452"/>
      <c r="SVW2345" s="1452"/>
      <c r="SVX2345" s="1452"/>
      <c r="SVY2345" s="1452"/>
      <c r="SVZ2345" s="1452"/>
      <c r="SWA2345" s="1452"/>
      <c r="SWB2345" s="1452"/>
      <c r="SWC2345" s="1452"/>
      <c r="SWD2345" s="1452"/>
      <c r="SWE2345" s="1452"/>
      <c r="SWF2345" s="1452"/>
      <c r="SWG2345" s="1452"/>
      <c r="SWH2345" s="1452"/>
      <c r="SWI2345" s="1452"/>
      <c r="SWJ2345" s="1452"/>
      <c r="SWK2345" s="1452"/>
      <c r="SWL2345" s="1452"/>
      <c r="SWM2345" s="1452"/>
      <c r="SWN2345" s="1452"/>
      <c r="SWO2345" s="1452"/>
      <c r="SWP2345" s="1452"/>
      <c r="SWQ2345" s="1452"/>
      <c r="SWR2345" s="1452"/>
      <c r="SWS2345" s="1452"/>
      <c r="SWT2345" s="1452"/>
      <c r="SWU2345" s="1452"/>
      <c r="SWV2345" s="1452"/>
      <c r="SWW2345" s="1452"/>
      <c r="SWX2345" s="1452"/>
      <c r="SWY2345" s="1452"/>
      <c r="SWZ2345" s="1452"/>
      <c r="SXA2345" s="1452"/>
      <c r="SXB2345" s="1452"/>
      <c r="SXC2345" s="1452"/>
      <c r="SXD2345" s="1452"/>
      <c r="SXE2345" s="1452"/>
      <c r="SXF2345" s="1452"/>
      <c r="SXG2345" s="1452"/>
      <c r="SXH2345" s="1452"/>
      <c r="SXI2345" s="1452"/>
      <c r="SXJ2345" s="1452"/>
      <c r="SXK2345" s="1452"/>
      <c r="SXL2345" s="1452"/>
      <c r="SXM2345" s="1452"/>
      <c r="SXN2345" s="1452"/>
      <c r="SXO2345" s="1452"/>
      <c r="SXP2345" s="1452"/>
      <c r="SXQ2345" s="1452"/>
      <c r="SXR2345" s="1452"/>
      <c r="SXS2345" s="1452"/>
      <c r="SXT2345" s="1452"/>
      <c r="SXU2345" s="1452"/>
      <c r="SXV2345" s="1452"/>
      <c r="SXW2345" s="1452"/>
      <c r="SXX2345" s="1452"/>
      <c r="SXY2345" s="1452"/>
      <c r="SXZ2345" s="1452"/>
      <c r="SYA2345" s="1452"/>
      <c r="SYB2345" s="1452"/>
      <c r="SYC2345" s="1452"/>
      <c r="SYD2345" s="1452"/>
      <c r="SYE2345" s="1452"/>
      <c r="SYF2345" s="1452"/>
      <c r="SYG2345" s="1452"/>
      <c r="SYH2345" s="1452"/>
      <c r="SYI2345" s="1452"/>
      <c r="SYJ2345" s="1452"/>
      <c r="SYK2345" s="1452"/>
      <c r="SYL2345" s="1452"/>
      <c r="SYM2345" s="1452"/>
      <c r="SYN2345" s="1452"/>
      <c r="SYO2345" s="1452"/>
      <c r="SYP2345" s="1452"/>
      <c r="SYQ2345" s="1452"/>
      <c r="SYR2345" s="1452"/>
      <c r="SYS2345" s="1452"/>
      <c r="SYT2345" s="1452"/>
      <c r="SYU2345" s="1452"/>
      <c r="SYV2345" s="1452"/>
      <c r="SYW2345" s="1452"/>
      <c r="SYX2345" s="1452"/>
      <c r="SYY2345" s="1452"/>
      <c r="SYZ2345" s="1452"/>
      <c r="SZA2345" s="1452"/>
      <c r="SZB2345" s="1452"/>
      <c r="SZC2345" s="1452"/>
      <c r="SZD2345" s="1452"/>
      <c r="SZE2345" s="1452"/>
      <c r="SZF2345" s="1452"/>
      <c r="SZG2345" s="1452"/>
      <c r="SZH2345" s="1452"/>
      <c r="SZI2345" s="1452"/>
      <c r="SZJ2345" s="1452"/>
      <c r="SZK2345" s="1452"/>
      <c r="SZL2345" s="1452"/>
      <c r="SZM2345" s="1452"/>
      <c r="SZN2345" s="1452"/>
      <c r="SZO2345" s="1452"/>
      <c r="SZP2345" s="1452"/>
      <c r="SZQ2345" s="1452"/>
      <c r="SZR2345" s="1452"/>
      <c r="SZS2345" s="1452"/>
      <c r="SZT2345" s="1452"/>
      <c r="SZU2345" s="1452"/>
      <c r="SZV2345" s="1452"/>
      <c r="SZW2345" s="1452"/>
      <c r="SZX2345" s="1452"/>
      <c r="SZY2345" s="1452"/>
      <c r="SZZ2345" s="1452"/>
      <c r="TAA2345" s="1452"/>
      <c r="TAB2345" s="1452"/>
      <c r="TAC2345" s="1452"/>
      <c r="TAD2345" s="1452"/>
      <c r="TAE2345" s="1452"/>
      <c r="TAF2345" s="1452"/>
      <c r="TAG2345" s="1452"/>
      <c r="TAH2345" s="1452"/>
      <c r="TAI2345" s="1452"/>
      <c r="TAJ2345" s="1452"/>
      <c r="TAK2345" s="1452"/>
      <c r="TAL2345" s="1452"/>
      <c r="TAM2345" s="1452"/>
      <c r="TAN2345" s="1452"/>
      <c r="TAO2345" s="1452"/>
      <c r="TAP2345" s="1452"/>
      <c r="TAQ2345" s="1452"/>
      <c r="TAR2345" s="1452"/>
      <c r="TAS2345" s="1452"/>
      <c r="TAT2345" s="1452"/>
      <c r="TAU2345" s="1452"/>
      <c r="TAV2345" s="1452"/>
      <c r="TAW2345" s="1452"/>
      <c r="TAX2345" s="1452"/>
      <c r="TAY2345" s="1452"/>
      <c r="TAZ2345" s="1452"/>
      <c r="TBA2345" s="1452"/>
      <c r="TBB2345" s="1452"/>
      <c r="TBC2345" s="1452"/>
      <c r="TBD2345" s="1452"/>
      <c r="TBE2345" s="1452"/>
      <c r="TBF2345" s="1452"/>
      <c r="TBG2345" s="1452"/>
      <c r="TBH2345" s="1452"/>
      <c r="TBI2345" s="1452"/>
      <c r="TBJ2345" s="1452"/>
      <c r="TBK2345" s="1452"/>
      <c r="TBL2345" s="1452"/>
      <c r="TBM2345" s="1452"/>
      <c r="TBN2345" s="1452"/>
      <c r="TBO2345" s="1452"/>
      <c r="TBP2345" s="1452"/>
      <c r="TBQ2345" s="1452"/>
      <c r="TBR2345" s="1452"/>
      <c r="TBS2345" s="1452"/>
      <c r="TBT2345" s="1452"/>
      <c r="TBU2345" s="1452"/>
      <c r="TBV2345" s="1452"/>
      <c r="TBW2345" s="1452"/>
      <c r="TBX2345" s="1452"/>
      <c r="TBY2345" s="1452"/>
      <c r="TBZ2345" s="1452"/>
      <c r="TCA2345" s="1452"/>
      <c r="TCB2345" s="1452"/>
      <c r="TCC2345" s="1452"/>
      <c r="TCD2345" s="1452"/>
      <c r="TCE2345" s="1452"/>
      <c r="TCF2345" s="1452"/>
      <c r="TCG2345" s="1452"/>
      <c r="TCH2345" s="1452"/>
      <c r="TCI2345" s="1452"/>
      <c r="TCJ2345" s="1452"/>
      <c r="TCK2345" s="1452"/>
      <c r="TCL2345" s="1452"/>
      <c r="TCM2345" s="1452"/>
      <c r="TCN2345" s="1452"/>
      <c r="TCO2345" s="1452"/>
      <c r="TCP2345" s="1452"/>
      <c r="TCQ2345" s="1452"/>
      <c r="TCR2345" s="1452"/>
      <c r="TCS2345" s="1452"/>
      <c r="TCT2345" s="1452"/>
      <c r="TCU2345" s="1452"/>
      <c r="TCV2345" s="1452"/>
      <c r="TCW2345" s="1452"/>
      <c r="TCX2345" s="1452"/>
      <c r="TCY2345" s="1452"/>
      <c r="TCZ2345" s="1452"/>
      <c r="TDA2345" s="1452"/>
      <c r="TDB2345" s="1452"/>
      <c r="TDC2345" s="1452"/>
      <c r="TDD2345" s="1452"/>
      <c r="TDE2345" s="1452"/>
      <c r="TDF2345" s="1452"/>
      <c r="TDG2345" s="1452"/>
      <c r="TDH2345" s="1452"/>
      <c r="TDI2345" s="1452"/>
      <c r="TDJ2345" s="1452"/>
      <c r="TDK2345" s="1452"/>
      <c r="TDL2345" s="1452"/>
      <c r="TDM2345" s="1452"/>
      <c r="TDN2345" s="1452"/>
      <c r="TDO2345" s="1452"/>
      <c r="TDP2345" s="1452"/>
      <c r="TDQ2345" s="1452"/>
      <c r="TDR2345" s="1452"/>
      <c r="TDS2345" s="1452"/>
      <c r="TDT2345" s="1452"/>
      <c r="TDU2345" s="1452"/>
      <c r="TDV2345" s="1452"/>
      <c r="TDW2345" s="1452"/>
      <c r="TDX2345" s="1452"/>
      <c r="TDY2345" s="1452"/>
      <c r="TDZ2345" s="1452"/>
      <c r="TEA2345" s="1452"/>
      <c r="TEB2345" s="1452"/>
      <c r="TEC2345" s="1452"/>
      <c r="TED2345" s="1452"/>
      <c r="TEE2345" s="1452"/>
      <c r="TEF2345" s="1452"/>
      <c r="TEG2345" s="1452"/>
      <c r="TEH2345" s="1452"/>
      <c r="TEI2345" s="1452"/>
      <c r="TEJ2345" s="1452"/>
      <c r="TEK2345" s="1452"/>
      <c r="TEL2345" s="1452"/>
      <c r="TEM2345" s="1452"/>
      <c r="TEN2345" s="1452"/>
      <c r="TEO2345" s="1452"/>
      <c r="TEP2345" s="1452"/>
      <c r="TEQ2345" s="1452"/>
      <c r="TER2345" s="1452"/>
      <c r="TES2345" s="1452"/>
      <c r="TET2345" s="1452"/>
      <c r="TEU2345" s="1452"/>
      <c r="TEV2345" s="1452"/>
      <c r="TEW2345" s="1452"/>
      <c r="TEX2345" s="1452"/>
      <c r="TEY2345" s="1452"/>
      <c r="TEZ2345" s="1452"/>
      <c r="TFA2345" s="1452"/>
      <c r="TFB2345" s="1452"/>
      <c r="TFC2345" s="1452"/>
      <c r="TFD2345" s="1452"/>
      <c r="TFE2345" s="1452"/>
      <c r="TFF2345" s="1452"/>
      <c r="TFG2345" s="1452"/>
      <c r="TFH2345" s="1452"/>
      <c r="TFI2345" s="1452"/>
      <c r="TFJ2345" s="1452"/>
      <c r="TFK2345" s="1452"/>
      <c r="TFL2345" s="1452"/>
      <c r="TFM2345" s="1452"/>
      <c r="TFN2345" s="1452"/>
      <c r="TFO2345" s="1452"/>
      <c r="TFP2345" s="1452"/>
      <c r="TFQ2345" s="1452"/>
      <c r="TFR2345" s="1452"/>
      <c r="TFS2345" s="1452"/>
      <c r="TFT2345" s="1452"/>
      <c r="TFU2345" s="1452"/>
      <c r="TFV2345" s="1452"/>
      <c r="TFW2345" s="1452"/>
      <c r="TFX2345" s="1452"/>
      <c r="TFY2345" s="1452"/>
      <c r="TFZ2345" s="1452"/>
      <c r="TGA2345" s="1452"/>
      <c r="TGB2345" s="1452"/>
      <c r="TGC2345" s="1452"/>
      <c r="TGD2345" s="1452"/>
      <c r="TGE2345" s="1452"/>
      <c r="TGF2345" s="1452"/>
      <c r="TGG2345" s="1452"/>
      <c r="TGH2345" s="1452"/>
      <c r="TGI2345" s="1452"/>
      <c r="TGJ2345" s="1452"/>
      <c r="TGK2345" s="1452"/>
      <c r="TGL2345" s="1452"/>
      <c r="TGM2345" s="1452"/>
      <c r="TGN2345" s="1452"/>
      <c r="TGO2345" s="1452"/>
      <c r="TGP2345" s="1452"/>
      <c r="TGQ2345" s="1452"/>
      <c r="TGR2345" s="1452"/>
      <c r="TGS2345" s="1452"/>
      <c r="TGT2345" s="1452"/>
      <c r="TGU2345" s="1452"/>
      <c r="TGV2345" s="1452"/>
      <c r="TGW2345" s="1452"/>
      <c r="TGX2345" s="1452"/>
      <c r="TGY2345" s="1452"/>
      <c r="TGZ2345" s="1452"/>
      <c r="THA2345" s="1452"/>
      <c r="THB2345" s="1452"/>
      <c r="THC2345" s="1452"/>
      <c r="THD2345" s="1452"/>
      <c r="THE2345" s="1452"/>
      <c r="THF2345" s="1452"/>
      <c r="THG2345" s="1452"/>
      <c r="THH2345" s="1452"/>
      <c r="THI2345" s="1452"/>
      <c r="THJ2345" s="1452"/>
      <c r="THK2345" s="1452"/>
      <c r="THL2345" s="1452"/>
      <c r="THM2345" s="1452"/>
      <c r="THN2345" s="1452"/>
      <c r="THO2345" s="1452"/>
      <c r="THP2345" s="1452"/>
      <c r="THQ2345" s="1452"/>
      <c r="THR2345" s="1452"/>
      <c r="THS2345" s="1452"/>
      <c r="THT2345" s="1452"/>
      <c r="THU2345" s="1452"/>
      <c r="THV2345" s="1452"/>
      <c r="THW2345" s="1452"/>
      <c r="THX2345" s="1452"/>
      <c r="THY2345" s="1452"/>
      <c r="THZ2345" s="1452"/>
      <c r="TIA2345" s="1452"/>
      <c r="TIB2345" s="1452"/>
      <c r="TIC2345" s="1452"/>
      <c r="TID2345" s="1452"/>
      <c r="TIE2345" s="1452"/>
      <c r="TIF2345" s="1452"/>
      <c r="TIG2345" s="1452"/>
      <c r="TIH2345" s="1452"/>
      <c r="TII2345" s="1452"/>
      <c r="TIJ2345" s="1452"/>
      <c r="TIK2345" s="1452"/>
      <c r="TIL2345" s="1452"/>
      <c r="TIM2345" s="1452"/>
      <c r="TIN2345" s="1452"/>
      <c r="TIO2345" s="1452"/>
      <c r="TIP2345" s="1452"/>
      <c r="TIQ2345" s="1452"/>
      <c r="TIR2345" s="1452"/>
      <c r="TIS2345" s="1452"/>
      <c r="TIT2345" s="1452"/>
      <c r="TIU2345" s="1452"/>
      <c r="TIV2345" s="1452"/>
      <c r="TIW2345" s="1452"/>
      <c r="TIX2345" s="1452"/>
      <c r="TIY2345" s="1452"/>
      <c r="TIZ2345" s="1452"/>
      <c r="TJA2345" s="1452"/>
      <c r="TJB2345" s="1452"/>
      <c r="TJC2345" s="1452"/>
      <c r="TJD2345" s="1452"/>
      <c r="TJE2345" s="1452"/>
      <c r="TJF2345" s="1452"/>
      <c r="TJG2345" s="1452"/>
      <c r="TJH2345" s="1452"/>
      <c r="TJI2345" s="1452"/>
      <c r="TJJ2345" s="1452"/>
      <c r="TJK2345" s="1452"/>
      <c r="TJL2345" s="1452"/>
      <c r="TJM2345" s="1452"/>
      <c r="TJN2345" s="1452"/>
      <c r="TJO2345" s="1452"/>
      <c r="TJP2345" s="1452"/>
      <c r="TJQ2345" s="1452"/>
      <c r="TJR2345" s="1452"/>
      <c r="TJS2345" s="1452"/>
      <c r="TJT2345" s="1452"/>
      <c r="TJU2345" s="1452"/>
      <c r="TJV2345" s="1452"/>
      <c r="TJW2345" s="1452"/>
      <c r="TJX2345" s="1452"/>
      <c r="TJY2345" s="1452"/>
      <c r="TJZ2345" s="1452"/>
      <c r="TKA2345" s="1452"/>
      <c r="TKB2345" s="1452"/>
      <c r="TKC2345" s="1452"/>
      <c r="TKD2345" s="1452"/>
      <c r="TKE2345" s="1452"/>
      <c r="TKF2345" s="1452"/>
      <c r="TKG2345" s="1452"/>
      <c r="TKH2345" s="1452"/>
      <c r="TKI2345" s="1452"/>
      <c r="TKJ2345" s="1452"/>
      <c r="TKK2345" s="1452"/>
      <c r="TKL2345" s="1452"/>
      <c r="TKM2345" s="1452"/>
      <c r="TKN2345" s="1452"/>
      <c r="TKO2345" s="1452"/>
      <c r="TKP2345" s="1452"/>
      <c r="TKQ2345" s="1452"/>
      <c r="TKR2345" s="1452"/>
      <c r="TKS2345" s="1452"/>
      <c r="TKT2345" s="1452"/>
      <c r="TKU2345" s="1452"/>
      <c r="TKV2345" s="1452"/>
      <c r="TKW2345" s="1452"/>
      <c r="TKX2345" s="1452"/>
      <c r="TKY2345" s="1452"/>
      <c r="TKZ2345" s="1452"/>
      <c r="TLA2345" s="1452"/>
      <c r="TLB2345" s="1452"/>
      <c r="TLC2345" s="1452"/>
      <c r="TLD2345" s="1452"/>
      <c r="TLE2345" s="1452"/>
      <c r="TLF2345" s="1452"/>
      <c r="TLG2345" s="1452"/>
      <c r="TLH2345" s="1452"/>
      <c r="TLI2345" s="1452"/>
      <c r="TLJ2345" s="1452"/>
      <c r="TLK2345" s="1452"/>
      <c r="TLL2345" s="1452"/>
      <c r="TLM2345" s="1452"/>
      <c r="TLN2345" s="1452"/>
      <c r="TLO2345" s="1452"/>
      <c r="TLP2345" s="1452"/>
      <c r="TLQ2345" s="1452"/>
      <c r="TLR2345" s="1452"/>
      <c r="TLS2345" s="1452"/>
      <c r="TLT2345" s="1452"/>
      <c r="TLU2345" s="1452"/>
      <c r="TLV2345" s="1452"/>
      <c r="TLW2345" s="1452"/>
      <c r="TLX2345" s="1452"/>
      <c r="TLY2345" s="1452"/>
      <c r="TLZ2345" s="1452"/>
      <c r="TMA2345" s="1452"/>
      <c r="TMB2345" s="1452"/>
      <c r="TMC2345" s="1452"/>
      <c r="TMD2345" s="1452"/>
      <c r="TME2345" s="1452"/>
      <c r="TMF2345" s="1452"/>
      <c r="TMG2345" s="1452"/>
      <c r="TMH2345" s="1452"/>
      <c r="TMI2345" s="1452"/>
      <c r="TMJ2345" s="1452"/>
      <c r="TMK2345" s="1452"/>
      <c r="TML2345" s="1452"/>
      <c r="TMM2345" s="1452"/>
      <c r="TMN2345" s="1452"/>
      <c r="TMO2345" s="1452"/>
      <c r="TMP2345" s="1452"/>
      <c r="TMQ2345" s="1452"/>
      <c r="TMR2345" s="1452"/>
      <c r="TMS2345" s="1452"/>
      <c r="TMT2345" s="1452"/>
      <c r="TMU2345" s="1452"/>
      <c r="TMV2345" s="1452"/>
      <c r="TMW2345" s="1452"/>
      <c r="TMX2345" s="1452"/>
      <c r="TMY2345" s="1452"/>
      <c r="TMZ2345" s="1452"/>
      <c r="TNA2345" s="1452"/>
      <c r="TNB2345" s="1452"/>
      <c r="TNC2345" s="1452"/>
      <c r="TND2345" s="1452"/>
      <c r="TNE2345" s="1452"/>
      <c r="TNF2345" s="1452"/>
      <c r="TNG2345" s="1452"/>
      <c r="TNH2345" s="1452"/>
      <c r="TNI2345" s="1452"/>
      <c r="TNJ2345" s="1452"/>
      <c r="TNK2345" s="1452"/>
      <c r="TNL2345" s="1452"/>
      <c r="TNM2345" s="1452"/>
      <c r="TNN2345" s="1452"/>
      <c r="TNO2345" s="1452"/>
      <c r="TNP2345" s="1452"/>
      <c r="TNQ2345" s="1452"/>
      <c r="TNR2345" s="1452"/>
      <c r="TNS2345" s="1452"/>
      <c r="TNT2345" s="1452"/>
      <c r="TNU2345" s="1452"/>
      <c r="TNV2345" s="1452"/>
      <c r="TNW2345" s="1452"/>
      <c r="TNX2345" s="1452"/>
      <c r="TNY2345" s="1452"/>
      <c r="TNZ2345" s="1452"/>
      <c r="TOA2345" s="1452"/>
      <c r="TOB2345" s="1452"/>
      <c r="TOC2345" s="1452"/>
      <c r="TOD2345" s="1452"/>
      <c r="TOE2345" s="1452"/>
      <c r="TOF2345" s="1452"/>
      <c r="TOG2345" s="1452"/>
      <c r="TOH2345" s="1452"/>
      <c r="TOI2345" s="1452"/>
      <c r="TOJ2345" s="1452"/>
      <c r="TOK2345" s="1452"/>
      <c r="TOL2345" s="1452"/>
      <c r="TOM2345" s="1452"/>
      <c r="TON2345" s="1452"/>
      <c r="TOO2345" s="1452"/>
      <c r="TOP2345" s="1452"/>
      <c r="TOQ2345" s="1452"/>
      <c r="TOR2345" s="1452"/>
      <c r="TOS2345" s="1452"/>
      <c r="TOT2345" s="1452"/>
      <c r="TOU2345" s="1452"/>
      <c r="TOV2345" s="1452"/>
      <c r="TOW2345" s="1452"/>
      <c r="TOX2345" s="1452"/>
      <c r="TOY2345" s="1452"/>
      <c r="TOZ2345" s="1452"/>
      <c r="TPA2345" s="1452"/>
      <c r="TPB2345" s="1452"/>
      <c r="TPC2345" s="1452"/>
      <c r="TPD2345" s="1452"/>
      <c r="TPE2345" s="1452"/>
      <c r="TPF2345" s="1452"/>
      <c r="TPG2345" s="1452"/>
      <c r="TPH2345" s="1452"/>
      <c r="TPI2345" s="1452"/>
      <c r="TPJ2345" s="1452"/>
      <c r="TPK2345" s="1452"/>
      <c r="TPL2345" s="1452"/>
      <c r="TPM2345" s="1452"/>
      <c r="TPN2345" s="1452"/>
      <c r="TPO2345" s="1452"/>
      <c r="TPP2345" s="1452"/>
      <c r="TPQ2345" s="1452"/>
      <c r="TPR2345" s="1452"/>
      <c r="TPS2345" s="1452"/>
      <c r="TPT2345" s="1452"/>
      <c r="TPU2345" s="1452"/>
      <c r="TPV2345" s="1452"/>
      <c r="TPW2345" s="1452"/>
      <c r="TPX2345" s="1452"/>
      <c r="TPY2345" s="1452"/>
      <c r="TPZ2345" s="1452"/>
      <c r="TQA2345" s="1452"/>
      <c r="TQB2345" s="1452"/>
      <c r="TQC2345" s="1452"/>
      <c r="TQD2345" s="1452"/>
      <c r="TQE2345" s="1452"/>
      <c r="TQF2345" s="1452"/>
      <c r="TQG2345" s="1452"/>
      <c r="TQH2345" s="1452"/>
      <c r="TQI2345" s="1452"/>
      <c r="TQJ2345" s="1452"/>
      <c r="TQK2345" s="1452"/>
      <c r="TQL2345" s="1452"/>
      <c r="TQM2345" s="1452"/>
      <c r="TQN2345" s="1452"/>
      <c r="TQO2345" s="1452"/>
      <c r="TQP2345" s="1452"/>
      <c r="TQQ2345" s="1452"/>
      <c r="TQR2345" s="1452"/>
      <c r="TQS2345" s="1452"/>
      <c r="TQT2345" s="1452"/>
      <c r="TQU2345" s="1452"/>
      <c r="TQV2345" s="1452"/>
      <c r="TQW2345" s="1452"/>
      <c r="TQX2345" s="1452"/>
      <c r="TQY2345" s="1452"/>
      <c r="TQZ2345" s="1452"/>
      <c r="TRA2345" s="1452"/>
      <c r="TRB2345" s="1452"/>
      <c r="TRC2345" s="1452"/>
      <c r="TRD2345" s="1452"/>
      <c r="TRE2345" s="1452"/>
      <c r="TRF2345" s="1452"/>
      <c r="TRG2345" s="1452"/>
      <c r="TRH2345" s="1452"/>
      <c r="TRI2345" s="1452"/>
      <c r="TRJ2345" s="1452"/>
      <c r="TRK2345" s="1452"/>
      <c r="TRL2345" s="1452"/>
      <c r="TRM2345" s="1452"/>
      <c r="TRN2345" s="1452"/>
      <c r="TRO2345" s="1452"/>
      <c r="TRP2345" s="1452"/>
      <c r="TRQ2345" s="1452"/>
      <c r="TRR2345" s="1452"/>
      <c r="TRS2345" s="1452"/>
      <c r="TRT2345" s="1452"/>
      <c r="TRU2345" s="1452"/>
      <c r="TRV2345" s="1452"/>
      <c r="TRW2345" s="1452"/>
      <c r="TRX2345" s="1452"/>
      <c r="TRY2345" s="1452"/>
      <c r="TRZ2345" s="1452"/>
      <c r="TSA2345" s="1452"/>
      <c r="TSB2345" s="1452"/>
      <c r="TSC2345" s="1452"/>
      <c r="TSD2345" s="1452"/>
      <c r="TSE2345" s="1452"/>
      <c r="TSF2345" s="1452"/>
      <c r="TSG2345" s="1452"/>
      <c r="TSH2345" s="1452"/>
      <c r="TSI2345" s="1452"/>
      <c r="TSJ2345" s="1452"/>
      <c r="TSK2345" s="1452"/>
      <c r="TSL2345" s="1452"/>
      <c r="TSM2345" s="1452"/>
      <c r="TSN2345" s="1452"/>
      <c r="TSO2345" s="1452"/>
      <c r="TSP2345" s="1452"/>
      <c r="TSQ2345" s="1452"/>
      <c r="TSR2345" s="1452"/>
      <c r="TSS2345" s="1452"/>
      <c r="TST2345" s="1452"/>
      <c r="TSU2345" s="1452"/>
      <c r="TSV2345" s="1452"/>
      <c r="TSW2345" s="1452"/>
      <c r="TSX2345" s="1452"/>
      <c r="TSY2345" s="1452"/>
      <c r="TSZ2345" s="1452"/>
      <c r="TTA2345" s="1452"/>
      <c r="TTB2345" s="1452"/>
      <c r="TTC2345" s="1452"/>
      <c r="TTD2345" s="1452"/>
      <c r="TTE2345" s="1452"/>
      <c r="TTF2345" s="1452"/>
      <c r="TTG2345" s="1452"/>
      <c r="TTH2345" s="1452"/>
      <c r="TTI2345" s="1452"/>
      <c r="TTJ2345" s="1452"/>
      <c r="TTK2345" s="1452"/>
      <c r="TTL2345" s="1452"/>
      <c r="TTM2345" s="1452"/>
      <c r="TTN2345" s="1452"/>
      <c r="TTO2345" s="1452"/>
      <c r="TTP2345" s="1452"/>
      <c r="TTQ2345" s="1452"/>
      <c r="TTR2345" s="1452"/>
      <c r="TTS2345" s="1452"/>
      <c r="TTT2345" s="1452"/>
      <c r="TTU2345" s="1452"/>
      <c r="TTV2345" s="1452"/>
      <c r="TTW2345" s="1452"/>
      <c r="TTX2345" s="1452"/>
      <c r="TTY2345" s="1452"/>
      <c r="TTZ2345" s="1452"/>
      <c r="TUA2345" s="1452"/>
      <c r="TUB2345" s="1452"/>
      <c r="TUC2345" s="1452"/>
      <c r="TUD2345" s="1452"/>
      <c r="TUE2345" s="1452"/>
      <c r="TUF2345" s="1452"/>
      <c r="TUG2345" s="1452"/>
      <c r="TUH2345" s="1452"/>
      <c r="TUI2345" s="1452"/>
      <c r="TUJ2345" s="1452"/>
      <c r="TUK2345" s="1452"/>
      <c r="TUL2345" s="1452"/>
      <c r="TUM2345" s="1452"/>
      <c r="TUN2345" s="1452"/>
      <c r="TUO2345" s="1452"/>
      <c r="TUP2345" s="1452"/>
      <c r="TUQ2345" s="1452"/>
      <c r="TUR2345" s="1452"/>
      <c r="TUS2345" s="1452"/>
      <c r="TUT2345" s="1452"/>
      <c r="TUU2345" s="1452"/>
      <c r="TUV2345" s="1452"/>
      <c r="TUW2345" s="1452"/>
      <c r="TUX2345" s="1452"/>
      <c r="TUY2345" s="1452"/>
      <c r="TUZ2345" s="1452"/>
      <c r="TVA2345" s="1452"/>
      <c r="TVB2345" s="1452"/>
      <c r="TVC2345" s="1452"/>
      <c r="TVD2345" s="1452"/>
      <c r="TVE2345" s="1452"/>
      <c r="TVF2345" s="1452"/>
      <c r="TVG2345" s="1452"/>
      <c r="TVH2345" s="1452"/>
      <c r="TVI2345" s="1452"/>
      <c r="TVJ2345" s="1452"/>
      <c r="TVK2345" s="1452"/>
      <c r="TVL2345" s="1452"/>
      <c r="TVM2345" s="1452"/>
      <c r="TVN2345" s="1452"/>
      <c r="TVO2345" s="1452"/>
      <c r="TVP2345" s="1452"/>
      <c r="TVQ2345" s="1452"/>
      <c r="TVR2345" s="1452"/>
      <c r="TVS2345" s="1452"/>
      <c r="TVT2345" s="1452"/>
      <c r="TVU2345" s="1452"/>
      <c r="TVV2345" s="1452"/>
      <c r="TVW2345" s="1452"/>
      <c r="TVX2345" s="1452"/>
      <c r="TVY2345" s="1452"/>
      <c r="TVZ2345" s="1452"/>
      <c r="TWA2345" s="1452"/>
      <c r="TWB2345" s="1452"/>
      <c r="TWC2345" s="1452"/>
      <c r="TWD2345" s="1452"/>
      <c r="TWE2345" s="1452"/>
      <c r="TWF2345" s="1452"/>
      <c r="TWG2345" s="1452"/>
      <c r="TWH2345" s="1452"/>
      <c r="TWI2345" s="1452"/>
      <c r="TWJ2345" s="1452"/>
      <c r="TWK2345" s="1452"/>
      <c r="TWL2345" s="1452"/>
      <c r="TWM2345" s="1452"/>
      <c r="TWN2345" s="1452"/>
      <c r="TWO2345" s="1452"/>
      <c r="TWP2345" s="1452"/>
      <c r="TWQ2345" s="1452"/>
      <c r="TWR2345" s="1452"/>
      <c r="TWS2345" s="1452"/>
      <c r="TWT2345" s="1452"/>
      <c r="TWU2345" s="1452"/>
      <c r="TWV2345" s="1452"/>
      <c r="TWW2345" s="1452"/>
      <c r="TWX2345" s="1452"/>
      <c r="TWY2345" s="1452"/>
      <c r="TWZ2345" s="1452"/>
      <c r="TXA2345" s="1452"/>
      <c r="TXB2345" s="1452"/>
      <c r="TXC2345" s="1452"/>
      <c r="TXD2345" s="1452"/>
      <c r="TXE2345" s="1452"/>
      <c r="TXF2345" s="1452"/>
      <c r="TXG2345" s="1452"/>
      <c r="TXH2345" s="1452"/>
      <c r="TXI2345" s="1452"/>
      <c r="TXJ2345" s="1452"/>
      <c r="TXK2345" s="1452"/>
      <c r="TXL2345" s="1452"/>
      <c r="TXM2345" s="1452"/>
      <c r="TXN2345" s="1452"/>
      <c r="TXO2345" s="1452"/>
      <c r="TXP2345" s="1452"/>
      <c r="TXQ2345" s="1452"/>
      <c r="TXR2345" s="1452"/>
      <c r="TXS2345" s="1452"/>
      <c r="TXT2345" s="1452"/>
      <c r="TXU2345" s="1452"/>
      <c r="TXV2345" s="1452"/>
      <c r="TXW2345" s="1452"/>
      <c r="TXX2345" s="1452"/>
      <c r="TXY2345" s="1452"/>
      <c r="TXZ2345" s="1452"/>
      <c r="TYA2345" s="1452"/>
      <c r="TYB2345" s="1452"/>
      <c r="TYC2345" s="1452"/>
      <c r="TYD2345" s="1452"/>
      <c r="TYE2345" s="1452"/>
      <c r="TYF2345" s="1452"/>
      <c r="TYG2345" s="1452"/>
      <c r="TYH2345" s="1452"/>
      <c r="TYI2345" s="1452"/>
      <c r="TYJ2345" s="1452"/>
      <c r="TYK2345" s="1452"/>
      <c r="TYL2345" s="1452"/>
      <c r="TYM2345" s="1452"/>
      <c r="TYN2345" s="1452"/>
      <c r="TYO2345" s="1452"/>
      <c r="TYP2345" s="1452"/>
      <c r="TYQ2345" s="1452"/>
      <c r="TYR2345" s="1452"/>
      <c r="TYS2345" s="1452"/>
      <c r="TYT2345" s="1452"/>
      <c r="TYU2345" s="1452"/>
      <c r="TYV2345" s="1452"/>
      <c r="TYW2345" s="1452"/>
      <c r="TYX2345" s="1452"/>
      <c r="TYY2345" s="1452"/>
      <c r="TYZ2345" s="1452"/>
      <c r="TZA2345" s="1452"/>
      <c r="TZB2345" s="1452"/>
      <c r="TZC2345" s="1452"/>
      <c r="TZD2345" s="1452"/>
      <c r="TZE2345" s="1452"/>
      <c r="TZF2345" s="1452"/>
      <c r="TZG2345" s="1452"/>
      <c r="TZH2345" s="1452"/>
      <c r="TZI2345" s="1452"/>
      <c r="TZJ2345" s="1452"/>
      <c r="TZK2345" s="1452"/>
      <c r="TZL2345" s="1452"/>
      <c r="TZM2345" s="1452"/>
      <c r="TZN2345" s="1452"/>
      <c r="TZO2345" s="1452"/>
      <c r="TZP2345" s="1452"/>
      <c r="TZQ2345" s="1452"/>
      <c r="TZR2345" s="1452"/>
      <c r="TZS2345" s="1452"/>
      <c r="TZT2345" s="1452"/>
      <c r="TZU2345" s="1452"/>
      <c r="TZV2345" s="1452"/>
      <c r="TZW2345" s="1452"/>
      <c r="TZX2345" s="1452"/>
      <c r="TZY2345" s="1452"/>
      <c r="TZZ2345" s="1452"/>
      <c r="UAA2345" s="1452"/>
      <c r="UAB2345" s="1452"/>
      <c r="UAC2345" s="1452"/>
      <c r="UAD2345" s="1452"/>
      <c r="UAE2345" s="1452"/>
      <c r="UAF2345" s="1452"/>
      <c r="UAG2345" s="1452"/>
      <c r="UAH2345" s="1452"/>
      <c r="UAI2345" s="1452"/>
      <c r="UAJ2345" s="1452"/>
      <c r="UAK2345" s="1452"/>
      <c r="UAL2345" s="1452"/>
      <c r="UAM2345" s="1452"/>
      <c r="UAN2345" s="1452"/>
      <c r="UAO2345" s="1452"/>
      <c r="UAP2345" s="1452"/>
      <c r="UAQ2345" s="1452"/>
      <c r="UAR2345" s="1452"/>
      <c r="UAS2345" s="1452"/>
      <c r="UAT2345" s="1452"/>
      <c r="UAU2345" s="1452"/>
      <c r="UAV2345" s="1452"/>
      <c r="UAW2345" s="1452"/>
      <c r="UAX2345" s="1452"/>
      <c r="UAY2345" s="1452"/>
      <c r="UAZ2345" s="1452"/>
      <c r="UBA2345" s="1452"/>
      <c r="UBB2345" s="1452"/>
      <c r="UBC2345" s="1452"/>
      <c r="UBD2345" s="1452"/>
      <c r="UBE2345" s="1452"/>
      <c r="UBF2345" s="1452"/>
      <c r="UBG2345" s="1452"/>
      <c r="UBH2345" s="1452"/>
      <c r="UBI2345" s="1452"/>
      <c r="UBJ2345" s="1452"/>
      <c r="UBK2345" s="1452"/>
      <c r="UBL2345" s="1452"/>
      <c r="UBM2345" s="1452"/>
      <c r="UBN2345" s="1452"/>
      <c r="UBO2345" s="1452"/>
      <c r="UBP2345" s="1452"/>
      <c r="UBQ2345" s="1452"/>
      <c r="UBR2345" s="1452"/>
      <c r="UBS2345" s="1452"/>
      <c r="UBT2345" s="1452"/>
      <c r="UBU2345" s="1452"/>
      <c r="UBV2345" s="1452"/>
      <c r="UBW2345" s="1452"/>
      <c r="UBX2345" s="1452"/>
      <c r="UBY2345" s="1452"/>
      <c r="UBZ2345" s="1452"/>
      <c r="UCA2345" s="1452"/>
      <c r="UCB2345" s="1452"/>
      <c r="UCC2345" s="1452"/>
      <c r="UCD2345" s="1452"/>
      <c r="UCE2345" s="1452"/>
      <c r="UCF2345" s="1452"/>
      <c r="UCG2345" s="1452"/>
      <c r="UCH2345" s="1452"/>
      <c r="UCI2345" s="1452"/>
      <c r="UCJ2345" s="1452"/>
      <c r="UCK2345" s="1452"/>
      <c r="UCL2345" s="1452"/>
      <c r="UCM2345" s="1452"/>
      <c r="UCN2345" s="1452"/>
      <c r="UCO2345" s="1452"/>
      <c r="UCP2345" s="1452"/>
      <c r="UCQ2345" s="1452"/>
      <c r="UCR2345" s="1452"/>
      <c r="UCS2345" s="1452"/>
      <c r="UCT2345" s="1452"/>
      <c r="UCU2345" s="1452"/>
      <c r="UCV2345" s="1452"/>
      <c r="UCW2345" s="1452"/>
      <c r="UCX2345" s="1452"/>
      <c r="UCY2345" s="1452"/>
      <c r="UCZ2345" s="1452"/>
      <c r="UDA2345" s="1452"/>
      <c r="UDB2345" s="1452"/>
      <c r="UDC2345" s="1452"/>
      <c r="UDD2345" s="1452"/>
      <c r="UDE2345" s="1452"/>
      <c r="UDF2345" s="1452"/>
      <c r="UDG2345" s="1452"/>
      <c r="UDH2345" s="1452"/>
      <c r="UDI2345" s="1452"/>
      <c r="UDJ2345" s="1452"/>
      <c r="UDK2345" s="1452"/>
      <c r="UDL2345" s="1452"/>
      <c r="UDM2345" s="1452"/>
      <c r="UDN2345" s="1452"/>
      <c r="UDO2345" s="1452"/>
      <c r="UDP2345" s="1452"/>
      <c r="UDQ2345" s="1452"/>
      <c r="UDR2345" s="1452"/>
      <c r="UDS2345" s="1452"/>
      <c r="UDT2345" s="1452"/>
      <c r="UDU2345" s="1452"/>
      <c r="UDV2345" s="1452"/>
      <c r="UDW2345" s="1452"/>
      <c r="UDX2345" s="1452"/>
      <c r="UDY2345" s="1452"/>
      <c r="UDZ2345" s="1452"/>
      <c r="UEA2345" s="1452"/>
      <c r="UEB2345" s="1452"/>
      <c r="UEC2345" s="1452"/>
      <c r="UED2345" s="1452"/>
      <c r="UEE2345" s="1452"/>
      <c r="UEF2345" s="1452"/>
      <c r="UEG2345" s="1452"/>
      <c r="UEH2345" s="1452"/>
      <c r="UEI2345" s="1452"/>
      <c r="UEJ2345" s="1452"/>
      <c r="UEK2345" s="1452"/>
      <c r="UEL2345" s="1452"/>
      <c r="UEM2345" s="1452"/>
      <c r="UEN2345" s="1452"/>
      <c r="UEO2345" s="1452"/>
      <c r="UEP2345" s="1452"/>
      <c r="UEQ2345" s="1452"/>
      <c r="UER2345" s="1452"/>
      <c r="UES2345" s="1452"/>
      <c r="UET2345" s="1452"/>
      <c r="UEU2345" s="1452"/>
      <c r="UEV2345" s="1452"/>
      <c r="UEW2345" s="1452"/>
      <c r="UEX2345" s="1452"/>
      <c r="UEY2345" s="1452"/>
      <c r="UEZ2345" s="1452"/>
      <c r="UFA2345" s="1452"/>
      <c r="UFB2345" s="1452"/>
      <c r="UFC2345" s="1452"/>
      <c r="UFD2345" s="1452"/>
      <c r="UFE2345" s="1452"/>
      <c r="UFF2345" s="1452"/>
      <c r="UFG2345" s="1452"/>
      <c r="UFH2345" s="1452"/>
      <c r="UFI2345" s="1452"/>
      <c r="UFJ2345" s="1452"/>
      <c r="UFK2345" s="1452"/>
      <c r="UFL2345" s="1452"/>
      <c r="UFM2345" s="1452"/>
      <c r="UFN2345" s="1452"/>
      <c r="UFO2345" s="1452"/>
      <c r="UFP2345" s="1452"/>
      <c r="UFQ2345" s="1452"/>
      <c r="UFR2345" s="1452"/>
      <c r="UFS2345" s="1452"/>
      <c r="UFT2345" s="1452"/>
      <c r="UFU2345" s="1452"/>
      <c r="UFV2345" s="1452"/>
      <c r="UFW2345" s="1452"/>
      <c r="UFX2345" s="1452"/>
      <c r="UFY2345" s="1452"/>
      <c r="UFZ2345" s="1452"/>
      <c r="UGA2345" s="1452"/>
      <c r="UGB2345" s="1452"/>
      <c r="UGC2345" s="1452"/>
      <c r="UGD2345" s="1452"/>
      <c r="UGE2345" s="1452"/>
      <c r="UGF2345" s="1452"/>
      <c r="UGG2345" s="1452"/>
      <c r="UGH2345" s="1452"/>
      <c r="UGI2345" s="1452"/>
      <c r="UGJ2345" s="1452"/>
      <c r="UGK2345" s="1452"/>
      <c r="UGL2345" s="1452"/>
      <c r="UGM2345" s="1452"/>
      <c r="UGN2345" s="1452"/>
      <c r="UGO2345" s="1452"/>
      <c r="UGP2345" s="1452"/>
      <c r="UGQ2345" s="1452"/>
      <c r="UGR2345" s="1452"/>
      <c r="UGS2345" s="1452"/>
      <c r="UGT2345" s="1452"/>
      <c r="UGU2345" s="1452"/>
      <c r="UGV2345" s="1452"/>
      <c r="UGW2345" s="1452"/>
      <c r="UGX2345" s="1452"/>
      <c r="UGY2345" s="1452"/>
      <c r="UGZ2345" s="1452"/>
      <c r="UHA2345" s="1452"/>
      <c r="UHB2345" s="1452"/>
      <c r="UHC2345" s="1452"/>
      <c r="UHD2345" s="1452"/>
      <c r="UHE2345" s="1452"/>
      <c r="UHF2345" s="1452"/>
      <c r="UHG2345" s="1452"/>
      <c r="UHH2345" s="1452"/>
      <c r="UHI2345" s="1452"/>
      <c r="UHJ2345" s="1452"/>
      <c r="UHK2345" s="1452"/>
      <c r="UHL2345" s="1452"/>
      <c r="UHM2345" s="1452"/>
      <c r="UHN2345" s="1452"/>
      <c r="UHO2345" s="1452"/>
      <c r="UHP2345" s="1452"/>
      <c r="UHQ2345" s="1452"/>
      <c r="UHR2345" s="1452"/>
      <c r="UHS2345" s="1452"/>
      <c r="UHT2345" s="1452"/>
      <c r="UHU2345" s="1452"/>
      <c r="UHV2345" s="1452"/>
      <c r="UHW2345" s="1452"/>
      <c r="UHX2345" s="1452"/>
      <c r="UHY2345" s="1452"/>
      <c r="UHZ2345" s="1452"/>
      <c r="UIA2345" s="1452"/>
      <c r="UIB2345" s="1452"/>
      <c r="UIC2345" s="1452"/>
      <c r="UID2345" s="1452"/>
      <c r="UIE2345" s="1452"/>
      <c r="UIF2345" s="1452"/>
      <c r="UIG2345" s="1452"/>
      <c r="UIH2345" s="1452"/>
      <c r="UII2345" s="1452"/>
      <c r="UIJ2345" s="1452"/>
      <c r="UIK2345" s="1452"/>
      <c r="UIL2345" s="1452"/>
      <c r="UIM2345" s="1452"/>
      <c r="UIN2345" s="1452"/>
      <c r="UIO2345" s="1452"/>
      <c r="UIP2345" s="1452"/>
      <c r="UIQ2345" s="1452"/>
      <c r="UIR2345" s="1452"/>
      <c r="UIS2345" s="1452"/>
      <c r="UIT2345" s="1452"/>
      <c r="UIU2345" s="1452"/>
      <c r="UIV2345" s="1452"/>
      <c r="UIW2345" s="1452"/>
      <c r="UIX2345" s="1452"/>
      <c r="UIY2345" s="1452"/>
      <c r="UIZ2345" s="1452"/>
      <c r="UJA2345" s="1452"/>
      <c r="UJB2345" s="1452"/>
      <c r="UJC2345" s="1452"/>
      <c r="UJD2345" s="1452"/>
      <c r="UJE2345" s="1452"/>
      <c r="UJF2345" s="1452"/>
      <c r="UJG2345" s="1452"/>
      <c r="UJH2345" s="1452"/>
      <c r="UJI2345" s="1452"/>
      <c r="UJJ2345" s="1452"/>
      <c r="UJK2345" s="1452"/>
      <c r="UJL2345" s="1452"/>
      <c r="UJM2345" s="1452"/>
      <c r="UJN2345" s="1452"/>
      <c r="UJO2345" s="1452"/>
      <c r="UJP2345" s="1452"/>
      <c r="UJQ2345" s="1452"/>
      <c r="UJR2345" s="1452"/>
      <c r="UJS2345" s="1452"/>
      <c r="UJT2345" s="1452"/>
      <c r="UJU2345" s="1452"/>
      <c r="UJV2345" s="1452"/>
      <c r="UJW2345" s="1452"/>
      <c r="UJX2345" s="1452"/>
      <c r="UJY2345" s="1452"/>
      <c r="UJZ2345" s="1452"/>
      <c r="UKA2345" s="1452"/>
      <c r="UKB2345" s="1452"/>
      <c r="UKC2345" s="1452"/>
      <c r="UKD2345" s="1452"/>
      <c r="UKE2345" s="1452"/>
      <c r="UKF2345" s="1452"/>
      <c r="UKG2345" s="1452"/>
      <c r="UKH2345" s="1452"/>
      <c r="UKI2345" s="1452"/>
      <c r="UKJ2345" s="1452"/>
      <c r="UKK2345" s="1452"/>
      <c r="UKL2345" s="1452"/>
      <c r="UKM2345" s="1452"/>
      <c r="UKN2345" s="1452"/>
      <c r="UKO2345" s="1452"/>
      <c r="UKP2345" s="1452"/>
      <c r="UKQ2345" s="1452"/>
      <c r="UKR2345" s="1452"/>
      <c r="UKS2345" s="1452"/>
      <c r="UKT2345" s="1452"/>
      <c r="UKU2345" s="1452"/>
      <c r="UKV2345" s="1452"/>
      <c r="UKW2345" s="1452"/>
      <c r="UKX2345" s="1452"/>
      <c r="UKY2345" s="1452"/>
      <c r="UKZ2345" s="1452"/>
      <c r="ULA2345" s="1452"/>
      <c r="ULB2345" s="1452"/>
      <c r="ULC2345" s="1452"/>
      <c r="ULD2345" s="1452"/>
      <c r="ULE2345" s="1452"/>
      <c r="ULF2345" s="1452"/>
      <c r="ULG2345" s="1452"/>
      <c r="ULH2345" s="1452"/>
      <c r="ULI2345" s="1452"/>
      <c r="ULJ2345" s="1452"/>
      <c r="ULK2345" s="1452"/>
      <c r="ULL2345" s="1452"/>
      <c r="ULM2345" s="1452"/>
      <c r="ULN2345" s="1452"/>
      <c r="ULO2345" s="1452"/>
      <c r="ULP2345" s="1452"/>
      <c r="ULQ2345" s="1452"/>
      <c r="ULR2345" s="1452"/>
      <c r="ULS2345" s="1452"/>
      <c r="ULT2345" s="1452"/>
      <c r="ULU2345" s="1452"/>
      <c r="ULV2345" s="1452"/>
      <c r="ULW2345" s="1452"/>
      <c r="ULX2345" s="1452"/>
      <c r="ULY2345" s="1452"/>
      <c r="ULZ2345" s="1452"/>
      <c r="UMA2345" s="1452"/>
      <c r="UMB2345" s="1452"/>
      <c r="UMC2345" s="1452"/>
      <c r="UMD2345" s="1452"/>
      <c r="UME2345" s="1452"/>
      <c r="UMF2345" s="1452"/>
      <c r="UMG2345" s="1452"/>
      <c r="UMH2345" s="1452"/>
      <c r="UMI2345" s="1452"/>
      <c r="UMJ2345" s="1452"/>
      <c r="UMK2345" s="1452"/>
      <c r="UML2345" s="1452"/>
      <c r="UMM2345" s="1452"/>
      <c r="UMN2345" s="1452"/>
      <c r="UMO2345" s="1452"/>
      <c r="UMP2345" s="1452"/>
      <c r="UMQ2345" s="1452"/>
      <c r="UMR2345" s="1452"/>
      <c r="UMS2345" s="1452"/>
      <c r="UMT2345" s="1452"/>
      <c r="UMU2345" s="1452"/>
      <c r="UMV2345" s="1452"/>
      <c r="UMW2345" s="1452"/>
      <c r="UMX2345" s="1452"/>
      <c r="UMY2345" s="1452"/>
      <c r="UMZ2345" s="1452"/>
      <c r="UNA2345" s="1452"/>
      <c r="UNB2345" s="1452"/>
      <c r="UNC2345" s="1452"/>
      <c r="UND2345" s="1452"/>
      <c r="UNE2345" s="1452"/>
      <c r="UNF2345" s="1452"/>
      <c r="UNG2345" s="1452"/>
      <c r="UNH2345" s="1452"/>
      <c r="UNI2345" s="1452"/>
      <c r="UNJ2345" s="1452"/>
      <c r="UNK2345" s="1452"/>
      <c r="UNL2345" s="1452"/>
      <c r="UNM2345" s="1452"/>
      <c r="UNN2345" s="1452"/>
      <c r="UNO2345" s="1452"/>
      <c r="UNP2345" s="1452"/>
      <c r="UNQ2345" s="1452"/>
      <c r="UNR2345" s="1452"/>
      <c r="UNS2345" s="1452"/>
      <c r="UNT2345" s="1452"/>
      <c r="UNU2345" s="1452"/>
      <c r="UNV2345" s="1452"/>
      <c r="UNW2345" s="1452"/>
      <c r="UNX2345" s="1452"/>
      <c r="UNY2345" s="1452"/>
      <c r="UNZ2345" s="1452"/>
      <c r="UOA2345" s="1452"/>
      <c r="UOB2345" s="1452"/>
      <c r="UOC2345" s="1452"/>
      <c r="UOD2345" s="1452"/>
      <c r="UOE2345" s="1452"/>
      <c r="UOF2345" s="1452"/>
      <c r="UOG2345" s="1452"/>
      <c r="UOH2345" s="1452"/>
      <c r="UOI2345" s="1452"/>
      <c r="UOJ2345" s="1452"/>
      <c r="UOK2345" s="1452"/>
      <c r="UOL2345" s="1452"/>
      <c r="UOM2345" s="1452"/>
      <c r="UON2345" s="1452"/>
      <c r="UOO2345" s="1452"/>
      <c r="UOP2345" s="1452"/>
      <c r="UOQ2345" s="1452"/>
      <c r="UOR2345" s="1452"/>
      <c r="UOS2345" s="1452"/>
      <c r="UOT2345" s="1452"/>
      <c r="UOU2345" s="1452"/>
      <c r="UOV2345" s="1452"/>
      <c r="UOW2345" s="1452"/>
      <c r="UOX2345" s="1452"/>
      <c r="UOY2345" s="1452"/>
      <c r="UOZ2345" s="1452"/>
      <c r="UPA2345" s="1452"/>
      <c r="UPB2345" s="1452"/>
      <c r="UPC2345" s="1452"/>
      <c r="UPD2345" s="1452"/>
      <c r="UPE2345" s="1452"/>
      <c r="UPF2345" s="1452"/>
      <c r="UPG2345" s="1452"/>
      <c r="UPH2345" s="1452"/>
      <c r="UPI2345" s="1452"/>
      <c r="UPJ2345" s="1452"/>
      <c r="UPK2345" s="1452"/>
      <c r="UPL2345" s="1452"/>
      <c r="UPM2345" s="1452"/>
      <c r="UPN2345" s="1452"/>
      <c r="UPO2345" s="1452"/>
      <c r="UPP2345" s="1452"/>
      <c r="UPQ2345" s="1452"/>
      <c r="UPR2345" s="1452"/>
      <c r="UPS2345" s="1452"/>
      <c r="UPT2345" s="1452"/>
      <c r="UPU2345" s="1452"/>
      <c r="UPV2345" s="1452"/>
      <c r="UPW2345" s="1452"/>
      <c r="UPX2345" s="1452"/>
      <c r="UPY2345" s="1452"/>
      <c r="UPZ2345" s="1452"/>
      <c r="UQA2345" s="1452"/>
      <c r="UQB2345" s="1452"/>
      <c r="UQC2345" s="1452"/>
      <c r="UQD2345" s="1452"/>
      <c r="UQE2345" s="1452"/>
      <c r="UQF2345" s="1452"/>
      <c r="UQG2345" s="1452"/>
      <c r="UQH2345" s="1452"/>
      <c r="UQI2345" s="1452"/>
      <c r="UQJ2345" s="1452"/>
      <c r="UQK2345" s="1452"/>
      <c r="UQL2345" s="1452"/>
      <c r="UQM2345" s="1452"/>
      <c r="UQN2345" s="1452"/>
      <c r="UQO2345" s="1452"/>
      <c r="UQP2345" s="1452"/>
      <c r="UQQ2345" s="1452"/>
      <c r="UQR2345" s="1452"/>
      <c r="UQS2345" s="1452"/>
      <c r="UQT2345" s="1452"/>
      <c r="UQU2345" s="1452"/>
      <c r="UQV2345" s="1452"/>
      <c r="UQW2345" s="1452"/>
      <c r="UQX2345" s="1452"/>
      <c r="UQY2345" s="1452"/>
      <c r="UQZ2345" s="1452"/>
      <c r="URA2345" s="1452"/>
      <c r="URB2345" s="1452"/>
      <c r="URC2345" s="1452"/>
      <c r="URD2345" s="1452"/>
      <c r="URE2345" s="1452"/>
      <c r="URF2345" s="1452"/>
      <c r="URG2345" s="1452"/>
      <c r="URH2345" s="1452"/>
      <c r="URI2345" s="1452"/>
      <c r="URJ2345" s="1452"/>
      <c r="URK2345" s="1452"/>
      <c r="URL2345" s="1452"/>
      <c r="URM2345" s="1452"/>
      <c r="URN2345" s="1452"/>
      <c r="URO2345" s="1452"/>
      <c r="URP2345" s="1452"/>
      <c r="URQ2345" s="1452"/>
      <c r="URR2345" s="1452"/>
      <c r="URS2345" s="1452"/>
      <c r="URT2345" s="1452"/>
      <c r="URU2345" s="1452"/>
      <c r="URV2345" s="1452"/>
      <c r="URW2345" s="1452"/>
      <c r="URX2345" s="1452"/>
      <c r="URY2345" s="1452"/>
      <c r="URZ2345" s="1452"/>
      <c r="USA2345" s="1452"/>
      <c r="USB2345" s="1452"/>
      <c r="USC2345" s="1452"/>
      <c r="USD2345" s="1452"/>
      <c r="USE2345" s="1452"/>
      <c r="USF2345" s="1452"/>
      <c r="USG2345" s="1452"/>
      <c r="USH2345" s="1452"/>
      <c r="USI2345" s="1452"/>
      <c r="USJ2345" s="1452"/>
      <c r="USK2345" s="1452"/>
      <c r="USL2345" s="1452"/>
      <c r="USM2345" s="1452"/>
      <c r="USN2345" s="1452"/>
      <c r="USO2345" s="1452"/>
      <c r="USP2345" s="1452"/>
      <c r="USQ2345" s="1452"/>
      <c r="USR2345" s="1452"/>
      <c r="USS2345" s="1452"/>
      <c r="UST2345" s="1452"/>
      <c r="USU2345" s="1452"/>
      <c r="USV2345" s="1452"/>
      <c r="USW2345" s="1452"/>
      <c r="USX2345" s="1452"/>
      <c r="USY2345" s="1452"/>
      <c r="USZ2345" s="1452"/>
      <c r="UTA2345" s="1452"/>
      <c r="UTB2345" s="1452"/>
      <c r="UTC2345" s="1452"/>
      <c r="UTD2345" s="1452"/>
      <c r="UTE2345" s="1452"/>
      <c r="UTF2345" s="1452"/>
      <c r="UTG2345" s="1452"/>
      <c r="UTH2345" s="1452"/>
      <c r="UTI2345" s="1452"/>
      <c r="UTJ2345" s="1452"/>
      <c r="UTK2345" s="1452"/>
      <c r="UTL2345" s="1452"/>
      <c r="UTM2345" s="1452"/>
      <c r="UTN2345" s="1452"/>
      <c r="UTO2345" s="1452"/>
      <c r="UTP2345" s="1452"/>
      <c r="UTQ2345" s="1452"/>
      <c r="UTR2345" s="1452"/>
      <c r="UTS2345" s="1452"/>
      <c r="UTT2345" s="1452"/>
      <c r="UTU2345" s="1452"/>
      <c r="UTV2345" s="1452"/>
      <c r="UTW2345" s="1452"/>
      <c r="UTX2345" s="1452"/>
      <c r="UTY2345" s="1452"/>
      <c r="UTZ2345" s="1452"/>
      <c r="UUA2345" s="1452"/>
      <c r="UUB2345" s="1452"/>
      <c r="UUC2345" s="1452"/>
      <c r="UUD2345" s="1452"/>
      <c r="UUE2345" s="1452"/>
      <c r="UUF2345" s="1452"/>
      <c r="UUG2345" s="1452"/>
      <c r="UUH2345" s="1452"/>
      <c r="UUI2345" s="1452"/>
      <c r="UUJ2345" s="1452"/>
      <c r="UUK2345" s="1452"/>
      <c r="UUL2345" s="1452"/>
      <c r="UUM2345" s="1452"/>
      <c r="UUN2345" s="1452"/>
      <c r="UUO2345" s="1452"/>
      <c r="UUP2345" s="1452"/>
      <c r="UUQ2345" s="1452"/>
      <c r="UUR2345" s="1452"/>
      <c r="UUS2345" s="1452"/>
      <c r="UUT2345" s="1452"/>
      <c r="UUU2345" s="1452"/>
      <c r="UUV2345" s="1452"/>
      <c r="UUW2345" s="1452"/>
      <c r="UUX2345" s="1452"/>
      <c r="UUY2345" s="1452"/>
      <c r="UUZ2345" s="1452"/>
      <c r="UVA2345" s="1452"/>
      <c r="UVB2345" s="1452"/>
      <c r="UVC2345" s="1452"/>
      <c r="UVD2345" s="1452"/>
      <c r="UVE2345" s="1452"/>
      <c r="UVF2345" s="1452"/>
      <c r="UVG2345" s="1452"/>
      <c r="UVH2345" s="1452"/>
      <c r="UVI2345" s="1452"/>
      <c r="UVJ2345" s="1452"/>
      <c r="UVK2345" s="1452"/>
      <c r="UVL2345" s="1452"/>
      <c r="UVM2345" s="1452"/>
      <c r="UVN2345" s="1452"/>
      <c r="UVO2345" s="1452"/>
      <c r="UVP2345" s="1452"/>
      <c r="UVQ2345" s="1452"/>
      <c r="UVR2345" s="1452"/>
      <c r="UVS2345" s="1452"/>
      <c r="UVT2345" s="1452"/>
      <c r="UVU2345" s="1452"/>
      <c r="UVV2345" s="1452"/>
      <c r="UVW2345" s="1452"/>
      <c r="UVX2345" s="1452"/>
      <c r="UVY2345" s="1452"/>
      <c r="UVZ2345" s="1452"/>
      <c r="UWA2345" s="1452"/>
      <c r="UWB2345" s="1452"/>
      <c r="UWC2345" s="1452"/>
      <c r="UWD2345" s="1452"/>
      <c r="UWE2345" s="1452"/>
      <c r="UWF2345" s="1452"/>
      <c r="UWG2345" s="1452"/>
      <c r="UWH2345" s="1452"/>
      <c r="UWI2345" s="1452"/>
      <c r="UWJ2345" s="1452"/>
      <c r="UWK2345" s="1452"/>
      <c r="UWL2345" s="1452"/>
      <c r="UWM2345" s="1452"/>
      <c r="UWN2345" s="1452"/>
      <c r="UWO2345" s="1452"/>
      <c r="UWP2345" s="1452"/>
      <c r="UWQ2345" s="1452"/>
      <c r="UWR2345" s="1452"/>
      <c r="UWS2345" s="1452"/>
      <c r="UWT2345" s="1452"/>
      <c r="UWU2345" s="1452"/>
      <c r="UWV2345" s="1452"/>
      <c r="UWW2345" s="1452"/>
      <c r="UWX2345" s="1452"/>
      <c r="UWY2345" s="1452"/>
      <c r="UWZ2345" s="1452"/>
      <c r="UXA2345" s="1452"/>
      <c r="UXB2345" s="1452"/>
      <c r="UXC2345" s="1452"/>
      <c r="UXD2345" s="1452"/>
      <c r="UXE2345" s="1452"/>
      <c r="UXF2345" s="1452"/>
      <c r="UXG2345" s="1452"/>
      <c r="UXH2345" s="1452"/>
      <c r="UXI2345" s="1452"/>
      <c r="UXJ2345" s="1452"/>
      <c r="UXK2345" s="1452"/>
      <c r="UXL2345" s="1452"/>
      <c r="UXM2345" s="1452"/>
      <c r="UXN2345" s="1452"/>
      <c r="UXO2345" s="1452"/>
      <c r="UXP2345" s="1452"/>
      <c r="UXQ2345" s="1452"/>
      <c r="UXR2345" s="1452"/>
      <c r="UXS2345" s="1452"/>
      <c r="UXT2345" s="1452"/>
      <c r="UXU2345" s="1452"/>
      <c r="UXV2345" s="1452"/>
      <c r="UXW2345" s="1452"/>
      <c r="UXX2345" s="1452"/>
      <c r="UXY2345" s="1452"/>
      <c r="UXZ2345" s="1452"/>
      <c r="UYA2345" s="1452"/>
      <c r="UYB2345" s="1452"/>
      <c r="UYC2345" s="1452"/>
      <c r="UYD2345" s="1452"/>
      <c r="UYE2345" s="1452"/>
      <c r="UYF2345" s="1452"/>
      <c r="UYG2345" s="1452"/>
      <c r="UYH2345" s="1452"/>
      <c r="UYI2345" s="1452"/>
      <c r="UYJ2345" s="1452"/>
      <c r="UYK2345" s="1452"/>
      <c r="UYL2345" s="1452"/>
      <c r="UYM2345" s="1452"/>
      <c r="UYN2345" s="1452"/>
      <c r="UYO2345" s="1452"/>
      <c r="UYP2345" s="1452"/>
      <c r="UYQ2345" s="1452"/>
      <c r="UYR2345" s="1452"/>
      <c r="UYS2345" s="1452"/>
      <c r="UYT2345" s="1452"/>
      <c r="UYU2345" s="1452"/>
      <c r="UYV2345" s="1452"/>
      <c r="UYW2345" s="1452"/>
      <c r="UYX2345" s="1452"/>
      <c r="UYY2345" s="1452"/>
      <c r="UYZ2345" s="1452"/>
      <c r="UZA2345" s="1452"/>
      <c r="UZB2345" s="1452"/>
      <c r="UZC2345" s="1452"/>
      <c r="UZD2345" s="1452"/>
      <c r="UZE2345" s="1452"/>
      <c r="UZF2345" s="1452"/>
      <c r="UZG2345" s="1452"/>
      <c r="UZH2345" s="1452"/>
      <c r="UZI2345" s="1452"/>
      <c r="UZJ2345" s="1452"/>
      <c r="UZK2345" s="1452"/>
      <c r="UZL2345" s="1452"/>
      <c r="UZM2345" s="1452"/>
      <c r="UZN2345" s="1452"/>
      <c r="UZO2345" s="1452"/>
      <c r="UZP2345" s="1452"/>
      <c r="UZQ2345" s="1452"/>
      <c r="UZR2345" s="1452"/>
      <c r="UZS2345" s="1452"/>
      <c r="UZT2345" s="1452"/>
      <c r="UZU2345" s="1452"/>
      <c r="UZV2345" s="1452"/>
      <c r="UZW2345" s="1452"/>
      <c r="UZX2345" s="1452"/>
      <c r="UZY2345" s="1452"/>
      <c r="UZZ2345" s="1452"/>
      <c r="VAA2345" s="1452"/>
      <c r="VAB2345" s="1452"/>
      <c r="VAC2345" s="1452"/>
      <c r="VAD2345" s="1452"/>
      <c r="VAE2345" s="1452"/>
      <c r="VAF2345" s="1452"/>
      <c r="VAG2345" s="1452"/>
      <c r="VAH2345" s="1452"/>
      <c r="VAI2345" s="1452"/>
      <c r="VAJ2345" s="1452"/>
      <c r="VAK2345" s="1452"/>
      <c r="VAL2345" s="1452"/>
      <c r="VAM2345" s="1452"/>
      <c r="VAN2345" s="1452"/>
      <c r="VAO2345" s="1452"/>
      <c r="VAP2345" s="1452"/>
      <c r="VAQ2345" s="1452"/>
      <c r="VAR2345" s="1452"/>
      <c r="VAS2345" s="1452"/>
      <c r="VAT2345" s="1452"/>
      <c r="VAU2345" s="1452"/>
      <c r="VAV2345" s="1452"/>
      <c r="VAW2345" s="1452"/>
      <c r="VAX2345" s="1452"/>
      <c r="VAY2345" s="1452"/>
      <c r="VAZ2345" s="1452"/>
      <c r="VBA2345" s="1452"/>
      <c r="VBB2345" s="1452"/>
      <c r="VBC2345" s="1452"/>
      <c r="VBD2345" s="1452"/>
      <c r="VBE2345" s="1452"/>
      <c r="VBF2345" s="1452"/>
      <c r="VBG2345" s="1452"/>
      <c r="VBH2345" s="1452"/>
      <c r="VBI2345" s="1452"/>
      <c r="VBJ2345" s="1452"/>
      <c r="VBK2345" s="1452"/>
      <c r="VBL2345" s="1452"/>
      <c r="VBM2345" s="1452"/>
      <c r="VBN2345" s="1452"/>
      <c r="VBO2345" s="1452"/>
      <c r="VBP2345" s="1452"/>
      <c r="VBQ2345" s="1452"/>
      <c r="VBR2345" s="1452"/>
      <c r="VBS2345" s="1452"/>
      <c r="VBT2345" s="1452"/>
      <c r="VBU2345" s="1452"/>
      <c r="VBV2345" s="1452"/>
      <c r="VBW2345" s="1452"/>
      <c r="VBX2345" s="1452"/>
      <c r="VBY2345" s="1452"/>
      <c r="VBZ2345" s="1452"/>
      <c r="VCA2345" s="1452"/>
      <c r="VCB2345" s="1452"/>
      <c r="VCC2345" s="1452"/>
      <c r="VCD2345" s="1452"/>
      <c r="VCE2345" s="1452"/>
      <c r="VCF2345" s="1452"/>
      <c r="VCG2345" s="1452"/>
      <c r="VCH2345" s="1452"/>
      <c r="VCI2345" s="1452"/>
      <c r="VCJ2345" s="1452"/>
      <c r="VCK2345" s="1452"/>
      <c r="VCL2345" s="1452"/>
      <c r="VCM2345" s="1452"/>
      <c r="VCN2345" s="1452"/>
      <c r="VCO2345" s="1452"/>
      <c r="VCP2345" s="1452"/>
      <c r="VCQ2345" s="1452"/>
      <c r="VCR2345" s="1452"/>
      <c r="VCS2345" s="1452"/>
      <c r="VCT2345" s="1452"/>
      <c r="VCU2345" s="1452"/>
      <c r="VCV2345" s="1452"/>
      <c r="VCW2345" s="1452"/>
      <c r="VCX2345" s="1452"/>
      <c r="VCY2345" s="1452"/>
      <c r="VCZ2345" s="1452"/>
      <c r="VDA2345" s="1452"/>
      <c r="VDB2345" s="1452"/>
      <c r="VDC2345" s="1452"/>
      <c r="VDD2345" s="1452"/>
      <c r="VDE2345" s="1452"/>
      <c r="VDF2345" s="1452"/>
      <c r="VDG2345" s="1452"/>
      <c r="VDH2345" s="1452"/>
      <c r="VDI2345" s="1452"/>
      <c r="VDJ2345" s="1452"/>
      <c r="VDK2345" s="1452"/>
      <c r="VDL2345" s="1452"/>
      <c r="VDM2345" s="1452"/>
      <c r="VDN2345" s="1452"/>
      <c r="VDO2345" s="1452"/>
      <c r="VDP2345" s="1452"/>
      <c r="VDQ2345" s="1452"/>
      <c r="VDR2345" s="1452"/>
      <c r="VDS2345" s="1452"/>
      <c r="VDT2345" s="1452"/>
      <c r="VDU2345" s="1452"/>
      <c r="VDV2345" s="1452"/>
      <c r="VDW2345" s="1452"/>
      <c r="VDX2345" s="1452"/>
      <c r="VDY2345" s="1452"/>
      <c r="VDZ2345" s="1452"/>
      <c r="VEA2345" s="1452"/>
      <c r="VEB2345" s="1452"/>
      <c r="VEC2345" s="1452"/>
      <c r="VED2345" s="1452"/>
      <c r="VEE2345" s="1452"/>
      <c r="VEF2345" s="1452"/>
      <c r="VEG2345" s="1452"/>
      <c r="VEH2345" s="1452"/>
      <c r="VEI2345" s="1452"/>
      <c r="VEJ2345" s="1452"/>
      <c r="VEK2345" s="1452"/>
      <c r="VEL2345" s="1452"/>
      <c r="VEM2345" s="1452"/>
      <c r="VEN2345" s="1452"/>
      <c r="VEO2345" s="1452"/>
      <c r="VEP2345" s="1452"/>
      <c r="VEQ2345" s="1452"/>
      <c r="VER2345" s="1452"/>
      <c r="VES2345" s="1452"/>
      <c r="VET2345" s="1452"/>
      <c r="VEU2345" s="1452"/>
      <c r="VEV2345" s="1452"/>
      <c r="VEW2345" s="1452"/>
      <c r="VEX2345" s="1452"/>
      <c r="VEY2345" s="1452"/>
      <c r="VEZ2345" s="1452"/>
      <c r="VFA2345" s="1452"/>
      <c r="VFB2345" s="1452"/>
      <c r="VFC2345" s="1452"/>
      <c r="VFD2345" s="1452"/>
      <c r="VFE2345" s="1452"/>
      <c r="VFF2345" s="1452"/>
      <c r="VFG2345" s="1452"/>
      <c r="VFH2345" s="1452"/>
      <c r="VFI2345" s="1452"/>
      <c r="VFJ2345" s="1452"/>
      <c r="VFK2345" s="1452"/>
      <c r="VFL2345" s="1452"/>
      <c r="VFM2345" s="1452"/>
      <c r="VFN2345" s="1452"/>
      <c r="VFO2345" s="1452"/>
      <c r="VFP2345" s="1452"/>
      <c r="VFQ2345" s="1452"/>
      <c r="VFR2345" s="1452"/>
      <c r="VFS2345" s="1452"/>
      <c r="VFT2345" s="1452"/>
      <c r="VFU2345" s="1452"/>
      <c r="VFV2345" s="1452"/>
      <c r="VFW2345" s="1452"/>
      <c r="VFX2345" s="1452"/>
      <c r="VFY2345" s="1452"/>
      <c r="VFZ2345" s="1452"/>
      <c r="VGA2345" s="1452"/>
      <c r="VGB2345" s="1452"/>
      <c r="VGC2345" s="1452"/>
      <c r="VGD2345" s="1452"/>
      <c r="VGE2345" s="1452"/>
      <c r="VGF2345" s="1452"/>
      <c r="VGG2345" s="1452"/>
      <c r="VGH2345" s="1452"/>
      <c r="VGI2345" s="1452"/>
      <c r="VGJ2345" s="1452"/>
      <c r="VGK2345" s="1452"/>
      <c r="VGL2345" s="1452"/>
      <c r="VGM2345" s="1452"/>
      <c r="VGN2345" s="1452"/>
      <c r="VGO2345" s="1452"/>
      <c r="VGP2345" s="1452"/>
      <c r="VGQ2345" s="1452"/>
      <c r="VGR2345" s="1452"/>
      <c r="VGS2345" s="1452"/>
      <c r="VGT2345" s="1452"/>
      <c r="VGU2345" s="1452"/>
      <c r="VGV2345" s="1452"/>
      <c r="VGW2345" s="1452"/>
      <c r="VGX2345" s="1452"/>
      <c r="VGY2345" s="1452"/>
      <c r="VGZ2345" s="1452"/>
      <c r="VHA2345" s="1452"/>
      <c r="VHB2345" s="1452"/>
      <c r="VHC2345" s="1452"/>
      <c r="VHD2345" s="1452"/>
      <c r="VHE2345" s="1452"/>
      <c r="VHF2345" s="1452"/>
      <c r="VHG2345" s="1452"/>
      <c r="VHH2345" s="1452"/>
      <c r="VHI2345" s="1452"/>
      <c r="VHJ2345" s="1452"/>
      <c r="VHK2345" s="1452"/>
      <c r="VHL2345" s="1452"/>
      <c r="VHM2345" s="1452"/>
      <c r="VHN2345" s="1452"/>
      <c r="VHO2345" s="1452"/>
      <c r="VHP2345" s="1452"/>
      <c r="VHQ2345" s="1452"/>
      <c r="VHR2345" s="1452"/>
      <c r="VHS2345" s="1452"/>
      <c r="VHT2345" s="1452"/>
      <c r="VHU2345" s="1452"/>
      <c r="VHV2345" s="1452"/>
      <c r="VHW2345" s="1452"/>
      <c r="VHX2345" s="1452"/>
      <c r="VHY2345" s="1452"/>
      <c r="VHZ2345" s="1452"/>
      <c r="VIA2345" s="1452"/>
      <c r="VIB2345" s="1452"/>
      <c r="VIC2345" s="1452"/>
      <c r="VID2345" s="1452"/>
      <c r="VIE2345" s="1452"/>
      <c r="VIF2345" s="1452"/>
      <c r="VIG2345" s="1452"/>
      <c r="VIH2345" s="1452"/>
      <c r="VII2345" s="1452"/>
      <c r="VIJ2345" s="1452"/>
      <c r="VIK2345" s="1452"/>
      <c r="VIL2345" s="1452"/>
      <c r="VIM2345" s="1452"/>
      <c r="VIN2345" s="1452"/>
      <c r="VIO2345" s="1452"/>
      <c r="VIP2345" s="1452"/>
      <c r="VIQ2345" s="1452"/>
      <c r="VIR2345" s="1452"/>
      <c r="VIS2345" s="1452"/>
      <c r="VIT2345" s="1452"/>
      <c r="VIU2345" s="1452"/>
      <c r="VIV2345" s="1452"/>
      <c r="VIW2345" s="1452"/>
      <c r="VIX2345" s="1452"/>
      <c r="VIY2345" s="1452"/>
      <c r="VIZ2345" s="1452"/>
      <c r="VJA2345" s="1452"/>
      <c r="VJB2345" s="1452"/>
      <c r="VJC2345" s="1452"/>
      <c r="VJD2345" s="1452"/>
      <c r="VJE2345" s="1452"/>
      <c r="VJF2345" s="1452"/>
      <c r="VJG2345" s="1452"/>
      <c r="VJH2345" s="1452"/>
      <c r="VJI2345" s="1452"/>
      <c r="VJJ2345" s="1452"/>
      <c r="VJK2345" s="1452"/>
      <c r="VJL2345" s="1452"/>
      <c r="VJM2345" s="1452"/>
      <c r="VJN2345" s="1452"/>
      <c r="VJO2345" s="1452"/>
      <c r="VJP2345" s="1452"/>
      <c r="VJQ2345" s="1452"/>
      <c r="VJR2345" s="1452"/>
      <c r="VJS2345" s="1452"/>
      <c r="VJT2345" s="1452"/>
      <c r="VJU2345" s="1452"/>
      <c r="VJV2345" s="1452"/>
      <c r="VJW2345" s="1452"/>
      <c r="VJX2345" s="1452"/>
      <c r="VJY2345" s="1452"/>
      <c r="VJZ2345" s="1452"/>
      <c r="VKA2345" s="1452"/>
      <c r="VKB2345" s="1452"/>
      <c r="VKC2345" s="1452"/>
      <c r="VKD2345" s="1452"/>
      <c r="VKE2345" s="1452"/>
      <c r="VKF2345" s="1452"/>
      <c r="VKG2345" s="1452"/>
      <c r="VKH2345" s="1452"/>
      <c r="VKI2345" s="1452"/>
      <c r="VKJ2345" s="1452"/>
      <c r="VKK2345" s="1452"/>
      <c r="VKL2345" s="1452"/>
      <c r="VKM2345" s="1452"/>
      <c r="VKN2345" s="1452"/>
      <c r="VKO2345" s="1452"/>
      <c r="VKP2345" s="1452"/>
      <c r="VKQ2345" s="1452"/>
      <c r="VKR2345" s="1452"/>
      <c r="VKS2345" s="1452"/>
      <c r="VKT2345" s="1452"/>
      <c r="VKU2345" s="1452"/>
      <c r="VKV2345" s="1452"/>
      <c r="VKW2345" s="1452"/>
      <c r="VKX2345" s="1452"/>
      <c r="VKY2345" s="1452"/>
      <c r="VKZ2345" s="1452"/>
      <c r="VLA2345" s="1452"/>
      <c r="VLB2345" s="1452"/>
      <c r="VLC2345" s="1452"/>
      <c r="VLD2345" s="1452"/>
      <c r="VLE2345" s="1452"/>
      <c r="VLF2345" s="1452"/>
      <c r="VLG2345" s="1452"/>
      <c r="VLH2345" s="1452"/>
      <c r="VLI2345" s="1452"/>
      <c r="VLJ2345" s="1452"/>
      <c r="VLK2345" s="1452"/>
      <c r="VLL2345" s="1452"/>
      <c r="VLM2345" s="1452"/>
      <c r="VLN2345" s="1452"/>
      <c r="VLO2345" s="1452"/>
      <c r="VLP2345" s="1452"/>
      <c r="VLQ2345" s="1452"/>
      <c r="VLR2345" s="1452"/>
      <c r="VLS2345" s="1452"/>
      <c r="VLT2345" s="1452"/>
      <c r="VLU2345" s="1452"/>
      <c r="VLV2345" s="1452"/>
      <c r="VLW2345" s="1452"/>
      <c r="VLX2345" s="1452"/>
      <c r="VLY2345" s="1452"/>
      <c r="VLZ2345" s="1452"/>
      <c r="VMA2345" s="1452"/>
      <c r="VMB2345" s="1452"/>
      <c r="VMC2345" s="1452"/>
      <c r="VMD2345" s="1452"/>
      <c r="VME2345" s="1452"/>
      <c r="VMF2345" s="1452"/>
      <c r="VMG2345" s="1452"/>
      <c r="VMH2345" s="1452"/>
      <c r="VMI2345" s="1452"/>
      <c r="VMJ2345" s="1452"/>
      <c r="VMK2345" s="1452"/>
      <c r="VML2345" s="1452"/>
      <c r="VMM2345" s="1452"/>
      <c r="VMN2345" s="1452"/>
      <c r="VMO2345" s="1452"/>
      <c r="VMP2345" s="1452"/>
      <c r="VMQ2345" s="1452"/>
      <c r="VMR2345" s="1452"/>
      <c r="VMS2345" s="1452"/>
      <c r="VMT2345" s="1452"/>
      <c r="VMU2345" s="1452"/>
      <c r="VMV2345" s="1452"/>
      <c r="VMW2345" s="1452"/>
      <c r="VMX2345" s="1452"/>
      <c r="VMY2345" s="1452"/>
      <c r="VMZ2345" s="1452"/>
      <c r="VNA2345" s="1452"/>
      <c r="VNB2345" s="1452"/>
      <c r="VNC2345" s="1452"/>
      <c r="VND2345" s="1452"/>
      <c r="VNE2345" s="1452"/>
      <c r="VNF2345" s="1452"/>
      <c r="VNG2345" s="1452"/>
      <c r="VNH2345" s="1452"/>
      <c r="VNI2345" s="1452"/>
      <c r="VNJ2345" s="1452"/>
      <c r="VNK2345" s="1452"/>
      <c r="VNL2345" s="1452"/>
      <c r="VNM2345" s="1452"/>
      <c r="VNN2345" s="1452"/>
      <c r="VNO2345" s="1452"/>
      <c r="VNP2345" s="1452"/>
      <c r="VNQ2345" s="1452"/>
      <c r="VNR2345" s="1452"/>
      <c r="VNS2345" s="1452"/>
      <c r="VNT2345" s="1452"/>
      <c r="VNU2345" s="1452"/>
      <c r="VNV2345" s="1452"/>
      <c r="VNW2345" s="1452"/>
      <c r="VNX2345" s="1452"/>
      <c r="VNY2345" s="1452"/>
      <c r="VNZ2345" s="1452"/>
      <c r="VOA2345" s="1452"/>
      <c r="VOB2345" s="1452"/>
      <c r="VOC2345" s="1452"/>
      <c r="VOD2345" s="1452"/>
      <c r="VOE2345" s="1452"/>
      <c r="VOF2345" s="1452"/>
      <c r="VOG2345" s="1452"/>
      <c r="VOH2345" s="1452"/>
      <c r="VOI2345" s="1452"/>
      <c r="VOJ2345" s="1452"/>
      <c r="VOK2345" s="1452"/>
      <c r="VOL2345" s="1452"/>
      <c r="VOM2345" s="1452"/>
      <c r="VON2345" s="1452"/>
      <c r="VOO2345" s="1452"/>
      <c r="VOP2345" s="1452"/>
      <c r="VOQ2345" s="1452"/>
      <c r="VOR2345" s="1452"/>
      <c r="VOS2345" s="1452"/>
      <c r="VOT2345" s="1452"/>
      <c r="VOU2345" s="1452"/>
      <c r="VOV2345" s="1452"/>
      <c r="VOW2345" s="1452"/>
      <c r="VOX2345" s="1452"/>
      <c r="VOY2345" s="1452"/>
      <c r="VOZ2345" s="1452"/>
      <c r="VPA2345" s="1452"/>
      <c r="VPB2345" s="1452"/>
      <c r="VPC2345" s="1452"/>
      <c r="VPD2345" s="1452"/>
      <c r="VPE2345" s="1452"/>
      <c r="VPF2345" s="1452"/>
      <c r="VPG2345" s="1452"/>
      <c r="VPH2345" s="1452"/>
      <c r="VPI2345" s="1452"/>
      <c r="VPJ2345" s="1452"/>
      <c r="VPK2345" s="1452"/>
      <c r="VPL2345" s="1452"/>
      <c r="VPM2345" s="1452"/>
      <c r="VPN2345" s="1452"/>
      <c r="VPO2345" s="1452"/>
      <c r="VPP2345" s="1452"/>
      <c r="VPQ2345" s="1452"/>
      <c r="VPR2345" s="1452"/>
      <c r="VPS2345" s="1452"/>
      <c r="VPT2345" s="1452"/>
      <c r="VPU2345" s="1452"/>
      <c r="VPV2345" s="1452"/>
      <c r="VPW2345" s="1452"/>
      <c r="VPX2345" s="1452"/>
      <c r="VPY2345" s="1452"/>
      <c r="VPZ2345" s="1452"/>
      <c r="VQA2345" s="1452"/>
      <c r="VQB2345" s="1452"/>
      <c r="VQC2345" s="1452"/>
      <c r="VQD2345" s="1452"/>
      <c r="VQE2345" s="1452"/>
      <c r="VQF2345" s="1452"/>
      <c r="VQG2345" s="1452"/>
      <c r="VQH2345" s="1452"/>
      <c r="VQI2345" s="1452"/>
      <c r="VQJ2345" s="1452"/>
      <c r="VQK2345" s="1452"/>
      <c r="VQL2345" s="1452"/>
      <c r="VQM2345" s="1452"/>
      <c r="VQN2345" s="1452"/>
      <c r="VQO2345" s="1452"/>
      <c r="VQP2345" s="1452"/>
      <c r="VQQ2345" s="1452"/>
      <c r="VQR2345" s="1452"/>
      <c r="VQS2345" s="1452"/>
      <c r="VQT2345" s="1452"/>
      <c r="VQU2345" s="1452"/>
      <c r="VQV2345" s="1452"/>
      <c r="VQW2345" s="1452"/>
      <c r="VQX2345" s="1452"/>
      <c r="VQY2345" s="1452"/>
      <c r="VQZ2345" s="1452"/>
      <c r="VRA2345" s="1452"/>
      <c r="VRB2345" s="1452"/>
      <c r="VRC2345" s="1452"/>
      <c r="VRD2345" s="1452"/>
      <c r="VRE2345" s="1452"/>
      <c r="VRF2345" s="1452"/>
      <c r="VRG2345" s="1452"/>
      <c r="VRH2345" s="1452"/>
      <c r="VRI2345" s="1452"/>
      <c r="VRJ2345" s="1452"/>
      <c r="VRK2345" s="1452"/>
      <c r="VRL2345" s="1452"/>
      <c r="VRM2345" s="1452"/>
      <c r="VRN2345" s="1452"/>
      <c r="VRO2345" s="1452"/>
      <c r="VRP2345" s="1452"/>
      <c r="VRQ2345" s="1452"/>
      <c r="VRR2345" s="1452"/>
      <c r="VRS2345" s="1452"/>
      <c r="VRT2345" s="1452"/>
      <c r="VRU2345" s="1452"/>
      <c r="VRV2345" s="1452"/>
      <c r="VRW2345" s="1452"/>
      <c r="VRX2345" s="1452"/>
      <c r="VRY2345" s="1452"/>
      <c r="VRZ2345" s="1452"/>
      <c r="VSA2345" s="1452"/>
      <c r="VSB2345" s="1452"/>
      <c r="VSC2345" s="1452"/>
      <c r="VSD2345" s="1452"/>
      <c r="VSE2345" s="1452"/>
      <c r="VSF2345" s="1452"/>
      <c r="VSG2345" s="1452"/>
      <c r="VSH2345" s="1452"/>
      <c r="VSI2345" s="1452"/>
      <c r="VSJ2345" s="1452"/>
      <c r="VSK2345" s="1452"/>
      <c r="VSL2345" s="1452"/>
      <c r="VSM2345" s="1452"/>
      <c r="VSN2345" s="1452"/>
      <c r="VSO2345" s="1452"/>
      <c r="VSP2345" s="1452"/>
      <c r="VSQ2345" s="1452"/>
      <c r="VSR2345" s="1452"/>
      <c r="VSS2345" s="1452"/>
      <c r="VST2345" s="1452"/>
      <c r="VSU2345" s="1452"/>
      <c r="VSV2345" s="1452"/>
      <c r="VSW2345" s="1452"/>
      <c r="VSX2345" s="1452"/>
      <c r="VSY2345" s="1452"/>
      <c r="VSZ2345" s="1452"/>
      <c r="VTA2345" s="1452"/>
      <c r="VTB2345" s="1452"/>
      <c r="VTC2345" s="1452"/>
      <c r="VTD2345" s="1452"/>
      <c r="VTE2345" s="1452"/>
      <c r="VTF2345" s="1452"/>
      <c r="VTG2345" s="1452"/>
      <c r="VTH2345" s="1452"/>
      <c r="VTI2345" s="1452"/>
      <c r="VTJ2345" s="1452"/>
      <c r="VTK2345" s="1452"/>
      <c r="VTL2345" s="1452"/>
      <c r="VTM2345" s="1452"/>
      <c r="VTN2345" s="1452"/>
      <c r="VTO2345" s="1452"/>
      <c r="VTP2345" s="1452"/>
      <c r="VTQ2345" s="1452"/>
      <c r="VTR2345" s="1452"/>
      <c r="VTS2345" s="1452"/>
      <c r="VTT2345" s="1452"/>
      <c r="VTU2345" s="1452"/>
      <c r="VTV2345" s="1452"/>
      <c r="VTW2345" s="1452"/>
      <c r="VTX2345" s="1452"/>
      <c r="VTY2345" s="1452"/>
      <c r="VTZ2345" s="1452"/>
      <c r="VUA2345" s="1452"/>
      <c r="VUB2345" s="1452"/>
      <c r="VUC2345" s="1452"/>
      <c r="VUD2345" s="1452"/>
      <c r="VUE2345" s="1452"/>
      <c r="VUF2345" s="1452"/>
      <c r="VUG2345" s="1452"/>
      <c r="VUH2345" s="1452"/>
      <c r="VUI2345" s="1452"/>
      <c r="VUJ2345" s="1452"/>
      <c r="VUK2345" s="1452"/>
      <c r="VUL2345" s="1452"/>
      <c r="VUM2345" s="1452"/>
      <c r="VUN2345" s="1452"/>
      <c r="VUO2345" s="1452"/>
      <c r="VUP2345" s="1452"/>
      <c r="VUQ2345" s="1452"/>
      <c r="VUR2345" s="1452"/>
      <c r="VUS2345" s="1452"/>
      <c r="VUT2345" s="1452"/>
      <c r="VUU2345" s="1452"/>
      <c r="VUV2345" s="1452"/>
      <c r="VUW2345" s="1452"/>
      <c r="VUX2345" s="1452"/>
      <c r="VUY2345" s="1452"/>
      <c r="VUZ2345" s="1452"/>
      <c r="VVA2345" s="1452"/>
      <c r="VVB2345" s="1452"/>
      <c r="VVC2345" s="1452"/>
      <c r="VVD2345" s="1452"/>
      <c r="VVE2345" s="1452"/>
      <c r="VVF2345" s="1452"/>
      <c r="VVG2345" s="1452"/>
      <c r="VVH2345" s="1452"/>
      <c r="VVI2345" s="1452"/>
      <c r="VVJ2345" s="1452"/>
      <c r="VVK2345" s="1452"/>
      <c r="VVL2345" s="1452"/>
      <c r="VVM2345" s="1452"/>
      <c r="VVN2345" s="1452"/>
      <c r="VVO2345" s="1452"/>
      <c r="VVP2345" s="1452"/>
      <c r="VVQ2345" s="1452"/>
      <c r="VVR2345" s="1452"/>
      <c r="VVS2345" s="1452"/>
      <c r="VVT2345" s="1452"/>
      <c r="VVU2345" s="1452"/>
      <c r="VVV2345" s="1452"/>
      <c r="VVW2345" s="1452"/>
      <c r="VVX2345" s="1452"/>
      <c r="VVY2345" s="1452"/>
      <c r="VVZ2345" s="1452"/>
      <c r="VWA2345" s="1452"/>
      <c r="VWB2345" s="1452"/>
      <c r="VWC2345" s="1452"/>
      <c r="VWD2345" s="1452"/>
      <c r="VWE2345" s="1452"/>
      <c r="VWF2345" s="1452"/>
      <c r="VWG2345" s="1452"/>
      <c r="VWH2345" s="1452"/>
      <c r="VWI2345" s="1452"/>
      <c r="VWJ2345" s="1452"/>
      <c r="VWK2345" s="1452"/>
      <c r="VWL2345" s="1452"/>
      <c r="VWM2345" s="1452"/>
      <c r="VWN2345" s="1452"/>
      <c r="VWO2345" s="1452"/>
      <c r="VWP2345" s="1452"/>
      <c r="VWQ2345" s="1452"/>
      <c r="VWR2345" s="1452"/>
      <c r="VWS2345" s="1452"/>
      <c r="VWT2345" s="1452"/>
      <c r="VWU2345" s="1452"/>
      <c r="VWV2345" s="1452"/>
      <c r="VWW2345" s="1452"/>
      <c r="VWX2345" s="1452"/>
      <c r="VWY2345" s="1452"/>
      <c r="VWZ2345" s="1452"/>
      <c r="VXA2345" s="1452"/>
      <c r="VXB2345" s="1452"/>
      <c r="VXC2345" s="1452"/>
      <c r="VXD2345" s="1452"/>
      <c r="VXE2345" s="1452"/>
      <c r="VXF2345" s="1452"/>
      <c r="VXG2345" s="1452"/>
      <c r="VXH2345" s="1452"/>
      <c r="VXI2345" s="1452"/>
      <c r="VXJ2345" s="1452"/>
      <c r="VXK2345" s="1452"/>
      <c r="VXL2345" s="1452"/>
      <c r="VXM2345" s="1452"/>
      <c r="VXN2345" s="1452"/>
      <c r="VXO2345" s="1452"/>
      <c r="VXP2345" s="1452"/>
      <c r="VXQ2345" s="1452"/>
      <c r="VXR2345" s="1452"/>
      <c r="VXS2345" s="1452"/>
      <c r="VXT2345" s="1452"/>
      <c r="VXU2345" s="1452"/>
      <c r="VXV2345" s="1452"/>
      <c r="VXW2345" s="1452"/>
      <c r="VXX2345" s="1452"/>
      <c r="VXY2345" s="1452"/>
      <c r="VXZ2345" s="1452"/>
      <c r="VYA2345" s="1452"/>
      <c r="VYB2345" s="1452"/>
      <c r="VYC2345" s="1452"/>
      <c r="VYD2345" s="1452"/>
      <c r="VYE2345" s="1452"/>
      <c r="VYF2345" s="1452"/>
      <c r="VYG2345" s="1452"/>
      <c r="VYH2345" s="1452"/>
      <c r="VYI2345" s="1452"/>
      <c r="VYJ2345" s="1452"/>
      <c r="VYK2345" s="1452"/>
      <c r="VYL2345" s="1452"/>
      <c r="VYM2345" s="1452"/>
      <c r="VYN2345" s="1452"/>
      <c r="VYO2345" s="1452"/>
      <c r="VYP2345" s="1452"/>
      <c r="VYQ2345" s="1452"/>
      <c r="VYR2345" s="1452"/>
      <c r="VYS2345" s="1452"/>
      <c r="VYT2345" s="1452"/>
      <c r="VYU2345" s="1452"/>
      <c r="VYV2345" s="1452"/>
      <c r="VYW2345" s="1452"/>
      <c r="VYX2345" s="1452"/>
      <c r="VYY2345" s="1452"/>
      <c r="VYZ2345" s="1452"/>
      <c r="VZA2345" s="1452"/>
      <c r="VZB2345" s="1452"/>
      <c r="VZC2345" s="1452"/>
      <c r="VZD2345" s="1452"/>
      <c r="VZE2345" s="1452"/>
      <c r="VZF2345" s="1452"/>
      <c r="VZG2345" s="1452"/>
      <c r="VZH2345" s="1452"/>
      <c r="VZI2345" s="1452"/>
      <c r="VZJ2345" s="1452"/>
      <c r="VZK2345" s="1452"/>
      <c r="VZL2345" s="1452"/>
      <c r="VZM2345" s="1452"/>
      <c r="VZN2345" s="1452"/>
      <c r="VZO2345" s="1452"/>
      <c r="VZP2345" s="1452"/>
      <c r="VZQ2345" s="1452"/>
      <c r="VZR2345" s="1452"/>
      <c r="VZS2345" s="1452"/>
      <c r="VZT2345" s="1452"/>
      <c r="VZU2345" s="1452"/>
      <c r="VZV2345" s="1452"/>
      <c r="VZW2345" s="1452"/>
      <c r="VZX2345" s="1452"/>
      <c r="VZY2345" s="1452"/>
      <c r="VZZ2345" s="1452"/>
      <c r="WAA2345" s="1452"/>
      <c r="WAB2345" s="1452"/>
      <c r="WAC2345" s="1452"/>
      <c r="WAD2345" s="1452"/>
      <c r="WAE2345" s="1452"/>
      <c r="WAF2345" s="1452"/>
      <c r="WAG2345" s="1452"/>
      <c r="WAH2345" s="1452"/>
      <c r="WAI2345" s="1452"/>
      <c r="WAJ2345" s="1452"/>
      <c r="WAK2345" s="1452"/>
      <c r="WAL2345" s="1452"/>
      <c r="WAM2345" s="1452"/>
      <c r="WAN2345" s="1452"/>
      <c r="WAO2345" s="1452"/>
      <c r="WAP2345" s="1452"/>
      <c r="WAQ2345" s="1452"/>
      <c r="WAR2345" s="1452"/>
      <c r="WAS2345" s="1452"/>
      <c r="WAT2345" s="1452"/>
      <c r="WAU2345" s="1452"/>
      <c r="WAV2345" s="1452"/>
      <c r="WAW2345" s="1452"/>
      <c r="WAX2345" s="1452"/>
      <c r="WAY2345" s="1452"/>
      <c r="WAZ2345" s="1452"/>
      <c r="WBA2345" s="1452"/>
      <c r="WBB2345" s="1452"/>
      <c r="WBC2345" s="1452"/>
      <c r="WBD2345" s="1452"/>
      <c r="WBE2345" s="1452"/>
      <c r="WBF2345" s="1452"/>
      <c r="WBG2345" s="1452"/>
      <c r="WBH2345" s="1452"/>
      <c r="WBI2345" s="1452"/>
      <c r="WBJ2345" s="1452"/>
      <c r="WBK2345" s="1452"/>
      <c r="WBL2345" s="1452"/>
      <c r="WBM2345" s="1452"/>
      <c r="WBN2345" s="1452"/>
      <c r="WBO2345" s="1452"/>
      <c r="WBP2345" s="1452"/>
      <c r="WBQ2345" s="1452"/>
      <c r="WBR2345" s="1452"/>
      <c r="WBS2345" s="1452"/>
      <c r="WBT2345" s="1452"/>
      <c r="WBU2345" s="1452"/>
      <c r="WBV2345" s="1452"/>
      <c r="WBW2345" s="1452"/>
      <c r="WBX2345" s="1452"/>
      <c r="WBY2345" s="1452"/>
      <c r="WBZ2345" s="1452"/>
      <c r="WCA2345" s="1452"/>
      <c r="WCB2345" s="1452"/>
      <c r="WCC2345" s="1452"/>
      <c r="WCD2345" s="1452"/>
      <c r="WCE2345" s="1452"/>
      <c r="WCF2345" s="1452"/>
      <c r="WCG2345" s="1452"/>
      <c r="WCH2345" s="1452"/>
      <c r="WCI2345" s="1452"/>
      <c r="WCJ2345" s="1452"/>
      <c r="WCK2345" s="1452"/>
      <c r="WCL2345" s="1452"/>
      <c r="WCM2345" s="1452"/>
      <c r="WCN2345" s="1452"/>
      <c r="WCO2345" s="1452"/>
      <c r="WCP2345" s="1452"/>
      <c r="WCQ2345" s="1452"/>
      <c r="WCR2345" s="1452"/>
      <c r="WCS2345" s="1452"/>
      <c r="WCT2345" s="1452"/>
      <c r="WCU2345" s="1452"/>
      <c r="WCV2345" s="1452"/>
      <c r="WCW2345" s="1452"/>
      <c r="WCX2345" s="1452"/>
      <c r="WCY2345" s="1452"/>
      <c r="WCZ2345" s="1452"/>
      <c r="WDA2345" s="1452"/>
      <c r="WDB2345" s="1452"/>
      <c r="WDC2345" s="1452"/>
      <c r="WDD2345" s="1452"/>
      <c r="WDE2345" s="1452"/>
      <c r="WDF2345" s="1452"/>
      <c r="WDG2345" s="1452"/>
      <c r="WDH2345" s="1452"/>
      <c r="WDI2345" s="1452"/>
      <c r="WDJ2345" s="1452"/>
      <c r="WDK2345" s="1452"/>
      <c r="WDL2345" s="1452"/>
      <c r="WDM2345" s="1452"/>
      <c r="WDN2345" s="1452"/>
      <c r="WDO2345" s="1452"/>
      <c r="WDP2345" s="1452"/>
      <c r="WDQ2345" s="1452"/>
      <c r="WDR2345" s="1452"/>
      <c r="WDS2345" s="1452"/>
      <c r="WDT2345" s="1452"/>
      <c r="WDU2345" s="1452"/>
      <c r="WDV2345" s="1452"/>
      <c r="WDW2345" s="1452"/>
      <c r="WDX2345" s="1452"/>
      <c r="WDY2345" s="1452"/>
      <c r="WDZ2345" s="1452"/>
      <c r="WEA2345" s="1452"/>
      <c r="WEB2345" s="1452"/>
      <c r="WEC2345" s="1452"/>
      <c r="WED2345" s="1452"/>
      <c r="WEE2345" s="1452"/>
      <c r="WEF2345" s="1452"/>
      <c r="WEG2345" s="1452"/>
      <c r="WEH2345" s="1452"/>
      <c r="WEI2345" s="1452"/>
      <c r="WEJ2345" s="1452"/>
      <c r="WEK2345" s="1452"/>
      <c r="WEL2345" s="1452"/>
      <c r="WEM2345" s="1452"/>
      <c r="WEN2345" s="1452"/>
      <c r="WEO2345" s="1452"/>
      <c r="WEP2345" s="1452"/>
      <c r="WEQ2345" s="1452"/>
      <c r="WER2345" s="1452"/>
      <c r="WES2345" s="1452"/>
      <c r="WET2345" s="1452"/>
      <c r="WEU2345" s="1452"/>
      <c r="WEV2345" s="1452"/>
      <c r="WEW2345" s="1452"/>
      <c r="WEX2345" s="1452"/>
      <c r="WEY2345" s="1452"/>
      <c r="WEZ2345" s="1452"/>
      <c r="WFA2345" s="1452"/>
      <c r="WFB2345" s="1452"/>
      <c r="WFC2345" s="1452"/>
      <c r="WFD2345" s="1452"/>
      <c r="WFE2345" s="1452"/>
      <c r="WFF2345" s="1452"/>
      <c r="WFG2345" s="1452"/>
      <c r="WFH2345" s="1452"/>
      <c r="WFI2345" s="1452"/>
      <c r="WFJ2345" s="1452"/>
      <c r="WFK2345" s="1452"/>
      <c r="WFL2345" s="1452"/>
      <c r="WFM2345" s="1452"/>
      <c r="WFN2345" s="1452"/>
      <c r="WFO2345" s="1452"/>
      <c r="WFP2345" s="1452"/>
      <c r="WFQ2345" s="1452"/>
      <c r="WFR2345" s="1452"/>
      <c r="WFS2345" s="1452"/>
      <c r="WFT2345" s="1452"/>
      <c r="WFU2345" s="1452"/>
      <c r="WFV2345" s="1452"/>
      <c r="WFW2345" s="1452"/>
      <c r="WFX2345" s="1452"/>
      <c r="WFY2345" s="1452"/>
      <c r="WFZ2345" s="1452"/>
      <c r="WGA2345" s="1452"/>
      <c r="WGB2345" s="1452"/>
      <c r="WGC2345" s="1452"/>
      <c r="WGD2345" s="1452"/>
      <c r="WGE2345" s="1452"/>
      <c r="WGF2345" s="1452"/>
      <c r="WGG2345" s="1452"/>
      <c r="WGH2345" s="1452"/>
      <c r="WGI2345" s="1452"/>
      <c r="WGJ2345" s="1452"/>
      <c r="WGK2345" s="1452"/>
      <c r="WGL2345" s="1452"/>
      <c r="WGM2345" s="1452"/>
      <c r="WGN2345" s="1452"/>
      <c r="WGO2345" s="1452"/>
      <c r="WGP2345" s="1452"/>
      <c r="WGQ2345" s="1452"/>
      <c r="WGR2345" s="1452"/>
      <c r="WGS2345" s="1452"/>
      <c r="WGT2345" s="1452"/>
      <c r="WGU2345" s="1452"/>
      <c r="WGV2345" s="1452"/>
      <c r="WGW2345" s="1452"/>
      <c r="WGX2345" s="1452"/>
      <c r="WGY2345" s="1452"/>
      <c r="WGZ2345" s="1452"/>
      <c r="WHA2345" s="1452"/>
      <c r="WHB2345" s="1452"/>
      <c r="WHC2345" s="1452"/>
      <c r="WHD2345" s="1452"/>
      <c r="WHE2345" s="1452"/>
      <c r="WHF2345" s="1452"/>
      <c r="WHG2345" s="1452"/>
      <c r="WHH2345" s="1452"/>
      <c r="WHI2345" s="1452"/>
      <c r="WHJ2345" s="1452"/>
      <c r="WHK2345" s="1452"/>
      <c r="WHL2345" s="1452"/>
      <c r="WHM2345" s="1452"/>
      <c r="WHN2345" s="1452"/>
      <c r="WHO2345" s="1452"/>
      <c r="WHP2345" s="1452"/>
      <c r="WHQ2345" s="1452"/>
      <c r="WHR2345" s="1452"/>
      <c r="WHS2345" s="1452"/>
      <c r="WHT2345" s="1452"/>
      <c r="WHU2345" s="1452"/>
      <c r="WHV2345" s="1452"/>
      <c r="WHW2345" s="1452"/>
      <c r="WHX2345" s="1452"/>
      <c r="WHY2345" s="1452"/>
      <c r="WHZ2345" s="1452"/>
      <c r="WIA2345" s="1452"/>
      <c r="WIB2345" s="1452"/>
      <c r="WIC2345" s="1452"/>
      <c r="WID2345" s="1452"/>
      <c r="WIE2345" s="1452"/>
      <c r="WIF2345" s="1452"/>
      <c r="WIG2345" s="1452"/>
      <c r="WIH2345" s="1452"/>
      <c r="WII2345" s="1452"/>
      <c r="WIJ2345" s="1452"/>
      <c r="WIK2345" s="1452"/>
      <c r="WIL2345" s="1452"/>
      <c r="WIM2345" s="1452"/>
      <c r="WIN2345" s="1452"/>
      <c r="WIO2345" s="1452"/>
      <c r="WIP2345" s="1452"/>
      <c r="WIQ2345" s="1452"/>
      <c r="WIR2345" s="1452"/>
      <c r="WIS2345" s="1452"/>
      <c r="WIT2345" s="1452"/>
      <c r="WIU2345" s="1452"/>
      <c r="WIV2345" s="1452"/>
      <c r="WIW2345" s="1452"/>
      <c r="WIX2345" s="1452"/>
      <c r="WIY2345" s="1452"/>
      <c r="WIZ2345" s="1452"/>
      <c r="WJA2345" s="1452"/>
      <c r="WJB2345" s="1452"/>
      <c r="WJC2345" s="1452"/>
      <c r="WJD2345" s="1452"/>
      <c r="WJE2345" s="1452"/>
      <c r="WJF2345" s="1452"/>
      <c r="WJG2345" s="1452"/>
      <c r="WJH2345" s="1452"/>
      <c r="WJI2345" s="1452"/>
      <c r="WJJ2345" s="1452"/>
      <c r="WJK2345" s="1452"/>
      <c r="WJL2345" s="1452"/>
      <c r="WJM2345" s="1452"/>
      <c r="WJN2345" s="1452"/>
      <c r="WJO2345" s="1452"/>
      <c r="WJP2345" s="1452"/>
      <c r="WJQ2345" s="1452"/>
      <c r="WJR2345" s="1452"/>
      <c r="WJS2345" s="1452"/>
      <c r="WJT2345" s="1452"/>
      <c r="WJU2345" s="1452"/>
      <c r="WJV2345" s="1452"/>
      <c r="WJW2345" s="1452"/>
      <c r="WJX2345" s="1452"/>
      <c r="WJY2345" s="1452"/>
      <c r="WJZ2345" s="1452"/>
      <c r="WKA2345" s="1452"/>
      <c r="WKB2345" s="1452"/>
      <c r="WKC2345" s="1452"/>
      <c r="WKD2345" s="1452"/>
      <c r="WKE2345" s="1452"/>
      <c r="WKF2345" s="1452"/>
      <c r="WKG2345" s="1452"/>
      <c r="WKH2345" s="1452"/>
      <c r="WKI2345" s="1452"/>
      <c r="WKJ2345" s="1452"/>
      <c r="WKK2345" s="1452"/>
      <c r="WKL2345" s="1452"/>
      <c r="WKM2345" s="1452"/>
      <c r="WKN2345" s="1452"/>
      <c r="WKO2345" s="1452"/>
      <c r="WKP2345" s="1452"/>
      <c r="WKQ2345" s="1452"/>
      <c r="WKR2345" s="1452"/>
      <c r="WKS2345" s="1452"/>
      <c r="WKT2345" s="1452"/>
      <c r="WKU2345" s="1452"/>
      <c r="WKV2345" s="1452"/>
      <c r="WKW2345" s="1452"/>
      <c r="WKX2345" s="1452"/>
      <c r="WKY2345" s="1452"/>
      <c r="WKZ2345" s="1452"/>
      <c r="WLA2345" s="1452"/>
      <c r="WLB2345" s="1452"/>
      <c r="WLC2345" s="1452"/>
      <c r="WLD2345" s="1452"/>
      <c r="WLE2345" s="1452"/>
      <c r="WLF2345" s="1452"/>
      <c r="WLG2345" s="1452"/>
      <c r="WLH2345" s="1452"/>
      <c r="WLI2345" s="1452"/>
      <c r="WLJ2345" s="1452"/>
      <c r="WLK2345" s="1452"/>
      <c r="WLL2345" s="1452"/>
      <c r="WLM2345" s="1452"/>
      <c r="WLN2345" s="1452"/>
      <c r="WLO2345" s="1452"/>
      <c r="WLP2345" s="1452"/>
      <c r="WLQ2345" s="1452"/>
      <c r="WLR2345" s="1452"/>
      <c r="WLS2345" s="1452"/>
      <c r="WLT2345" s="1452"/>
      <c r="WLU2345" s="1452"/>
      <c r="WLV2345" s="1452"/>
      <c r="WLW2345" s="1452"/>
      <c r="WLX2345" s="1452"/>
      <c r="WLY2345" s="1452"/>
      <c r="WLZ2345" s="1452"/>
      <c r="WMA2345" s="1452"/>
      <c r="WMB2345" s="1452"/>
      <c r="WMC2345" s="1452"/>
      <c r="WMD2345" s="1452"/>
      <c r="WME2345" s="1452"/>
      <c r="WMF2345" s="1452"/>
      <c r="WMG2345" s="1452"/>
      <c r="WMH2345" s="1452"/>
      <c r="WMI2345" s="1452"/>
      <c r="WMJ2345" s="1452"/>
      <c r="WMK2345" s="1452"/>
      <c r="WML2345" s="1452"/>
      <c r="WMM2345" s="1452"/>
      <c r="WMN2345" s="1452"/>
      <c r="WMO2345" s="1452"/>
      <c r="WMP2345" s="1452"/>
      <c r="WMQ2345" s="1452"/>
      <c r="WMR2345" s="1452"/>
      <c r="WMS2345" s="1452"/>
      <c r="WMT2345" s="1452"/>
      <c r="WMU2345" s="1452"/>
      <c r="WMV2345" s="1452"/>
      <c r="WMW2345" s="1452"/>
      <c r="WMX2345" s="1452"/>
      <c r="WMY2345" s="1452"/>
      <c r="WMZ2345" s="1452"/>
      <c r="WNA2345" s="1452"/>
      <c r="WNB2345" s="1452"/>
      <c r="WNC2345" s="1452"/>
      <c r="WND2345" s="1452"/>
      <c r="WNE2345" s="1452"/>
      <c r="WNF2345" s="1452"/>
      <c r="WNG2345" s="1452"/>
      <c r="WNH2345" s="1452"/>
      <c r="WNI2345" s="1452"/>
      <c r="WNJ2345" s="1452"/>
      <c r="WNK2345" s="1452"/>
      <c r="WNL2345" s="1452"/>
      <c r="WNM2345" s="1452"/>
      <c r="WNN2345" s="1452"/>
      <c r="WNO2345" s="1452"/>
      <c r="WNP2345" s="1452"/>
      <c r="WNQ2345" s="1452"/>
      <c r="WNR2345" s="1452"/>
      <c r="WNS2345" s="1452"/>
      <c r="WNT2345" s="1452"/>
      <c r="WNU2345" s="1452"/>
      <c r="WNV2345" s="1452"/>
      <c r="WNW2345" s="1452"/>
      <c r="WNX2345" s="1452"/>
      <c r="WNY2345" s="1452"/>
      <c r="WNZ2345" s="1452"/>
      <c r="WOA2345" s="1452"/>
      <c r="WOB2345" s="1452"/>
      <c r="WOC2345" s="1452"/>
      <c r="WOD2345" s="1452"/>
      <c r="WOE2345" s="1452"/>
      <c r="WOF2345" s="1452"/>
      <c r="WOG2345" s="1452"/>
      <c r="WOH2345" s="1452"/>
      <c r="WOI2345" s="1452"/>
      <c r="WOJ2345" s="1452"/>
      <c r="WOK2345" s="1452"/>
      <c r="WOL2345" s="1452"/>
      <c r="WOM2345" s="1452"/>
      <c r="WON2345" s="1452"/>
      <c r="WOO2345" s="1452"/>
      <c r="WOP2345" s="1452"/>
      <c r="WOQ2345" s="1452"/>
      <c r="WOR2345" s="1452"/>
      <c r="WOS2345" s="1452"/>
      <c r="WOT2345" s="1452"/>
      <c r="WOU2345" s="1452"/>
      <c r="WOV2345" s="1452"/>
      <c r="WOW2345" s="1452"/>
      <c r="WOX2345" s="1452"/>
      <c r="WOY2345" s="1452"/>
      <c r="WOZ2345" s="1452"/>
      <c r="WPA2345" s="1452"/>
      <c r="WPB2345" s="1452"/>
      <c r="WPC2345" s="1452"/>
      <c r="WPD2345" s="1452"/>
      <c r="WPE2345" s="1452"/>
      <c r="WPF2345" s="1452"/>
      <c r="WPG2345" s="1452"/>
      <c r="WPH2345" s="1452"/>
      <c r="WPI2345" s="1452"/>
      <c r="WPJ2345" s="1452"/>
      <c r="WPK2345" s="1452"/>
      <c r="WPL2345" s="1452"/>
      <c r="WPM2345" s="1452"/>
      <c r="WPN2345" s="1452"/>
      <c r="WPO2345" s="1452"/>
      <c r="WPP2345" s="1452"/>
      <c r="WPQ2345" s="1452"/>
      <c r="WPR2345" s="1452"/>
      <c r="WPS2345" s="1452"/>
      <c r="WPT2345" s="1452"/>
      <c r="WPU2345" s="1452"/>
      <c r="WPV2345" s="1452"/>
      <c r="WPW2345" s="1452"/>
      <c r="WPX2345" s="1452"/>
      <c r="WPY2345" s="1452"/>
      <c r="WPZ2345" s="1452"/>
      <c r="WQA2345" s="1452"/>
      <c r="WQB2345" s="1452"/>
      <c r="WQC2345" s="1452"/>
      <c r="WQD2345" s="1452"/>
      <c r="WQE2345" s="1452"/>
      <c r="WQF2345" s="1452"/>
      <c r="WQG2345" s="1452"/>
      <c r="WQH2345" s="1452"/>
      <c r="WQI2345" s="1452"/>
      <c r="WQJ2345" s="1452"/>
      <c r="WQK2345" s="1452"/>
      <c r="WQL2345" s="1452"/>
      <c r="WQM2345" s="1452"/>
      <c r="WQN2345" s="1452"/>
      <c r="WQO2345" s="1452"/>
      <c r="WQP2345" s="1452"/>
      <c r="WQQ2345" s="1452"/>
      <c r="WQR2345" s="1452"/>
      <c r="WQS2345" s="1452"/>
      <c r="WQT2345" s="1452"/>
      <c r="WQU2345" s="1452"/>
      <c r="WQV2345" s="1452"/>
      <c r="WQW2345" s="1452"/>
      <c r="WQX2345" s="1452"/>
      <c r="WQY2345" s="1452"/>
      <c r="WQZ2345" s="1452"/>
      <c r="WRA2345" s="1452"/>
      <c r="WRB2345" s="1452"/>
      <c r="WRC2345" s="1452"/>
      <c r="WRD2345" s="1452"/>
      <c r="WRE2345" s="1452"/>
      <c r="WRF2345" s="1452"/>
      <c r="WRG2345" s="1452"/>
      <c r="WRH2345" s="1452"/>
      <c r="WRI2345" s="1452"/>
      <c r="WRJ2345" s="1452"/>
      <c r="WRK2345" s="1452"/>
      <c r="WRL2345" s="1452"/>
      <c r="WRM2345" s="1452"/>
      <c r="WRN2345" s="1452"/>
      <c r="WRO2345" s="1452"/>
      <c r="WRP2345" s="1452"/>
      <c r="WRQ2345" s="1452"/>
      <c r="WRR2345" s="1452"/>
      <c r="WRS2345" s="1452"/>
      <c r="WRT2345" s="1452"/>
      <c r="WRU2345" s="1452"/>
      <c r="WRV2345" s="1452"/>
      <c r="WRW2345" s="1452"/>
      <c r="WRX2345" s="1452"/>
      <c r="WRY2345" s="1452"/>
      <c r="WRZ2345" s="1452"/>
      <c r="WSA2345" s="1452"/>
      <c r="WSB2345" s="1452"/>
      <c r="WSC2345" s="1452"/>
      <c r="WSD2345" s="1452"/>
      <c r="WSE2345" s="1452"/>
      <c r="WSF2345" s="1452"/>
      <c r="WSG2345" s="1452"/>
      <c r="WSH2345" s="1452"/>
      <c r="WSI2345" s="1452"/>
      <c r="WSJ2345" s="1452"/>
      <c r="WSK2345" s="1452"/>
      <c r="WSL2345" s="1452"/>
      <c r="WSM2345" s="1452"/>
      <c r="WSN2345" s="1452"/>
      <c r="WSO2345" s="1452"/>
      <c r="WSP2345" s="1452"/>
      <c r="WSQ2345" s="1452"/>
      <c r="WSR2345" s="1452"/>
      <c r="WSS2345" s="1452"/>
      <c r="WST2345" s="1452"/>
      <c r="WSU2345" s="1452"/>
      <c r="WSV2345" s="1452"/>
      <c r="WSW2345" s="1452"/>
      <c r="WSX2345" s="1452"/>
      <c r="WSY2345" s="1452"/>
      <c r="WSZ2345" s="1452"/>
      <c r="WTA2345" s="1452"/>
      <c r="WTB2345" s="1452"/>
      <c r="WTC2345" s="1452"/>
      <c r="WTD2345" s="1452"/>
      <c r="WTE2345" s="1452"/>
      <c r="WTF2345" s="1452"/>
      <c r="WTG2345" s="1452"/>
      <c r="WTH2345" s="1452"/>
      <c r="WTI2345" s="1452"/>
      <c r="WTJ2345" s="1452"/>
      <c r="WTK2345" s="1452"/>
      <c r="WTL2345" s="1452"/>
      <c r="WTM2345" s="1452"/>
      <c r="WTN2345" s="1452"/>
      <c r="WTO2345" s="1452"/>
      <c r="WTP2345" s="1452"/>
      <c r="WTQ2345" s="1452"/>
      <c r="WTR2345" s="1452"/>
      <c r="WTS2345" s="1452"/>
      <c r="WTT2345" s="1452"/>
      <c r="WTU2345" s="1452"/>
      <c r="WTV2345" s="1452"/>
      <c r="WTW2345" s="1452"/>
      <c r="WTX2345" s="1452"/>
      <c r="WTY2345" s="1452"/>
      <c r="WTZ2345" s="1452"/>
      <c r="WUA2345" s="1452"/>
      <c r="WUB2345" s="1452"/>
      <c r="WUC2345" s="1452"/>
      <c r="WUD2345" s="1452"/>
      <c r="WUE2345" s="1452"/>
      <c r="WUF2345" s="1452"/>
      <c r="WUG2345" s="1452"/>
      <c r="WUH2345" s="1452"/>
      <c r="WUI2345" s="1452"/>
      <c r="WUJ2345" s="1452"/>
      <c r="WUK2345" s="1452"/>
      <c r="WUL2345" s="1452"/>
      <c r="WUM2345" s="1452"/>
      <c r="WUN2345" s="1452"/>
      <c r="WUO2345" s="1452"/>
      <c r="WUP2345" s="1452"/>
      <c r="WUQ2345" s="1452"/>
      <c r="WUR2345" s="1452"/>
      <c r="WUS2345" s="1452"/>
      <c r="WUT2345" s="1452"/>
      <c r="WUU2345" s="1452"/>
      <c r="WUV2345" s="1452"/>
      <c r="WUW2345" s="1452"/>
      <c r="WUX2345" s="1452"/>
      <c r="WUY2345" s="1452"/>
      <c r="WUZ2345" s="1452"/>
      <c r="WVA2345" s="1452"/>
      <c r="WVB2345" s="1452"/>
      <c r="WVC2345" s="1452"/>
      <c r="WVD2345" s="1452"/>
      <c r="WVE2345" s="1452"/>
      <c r="WVF2345" s="1452"/>
      <c r="WVG2345" s="1452"/>
      <c r="WVH2345" s="1452"/>
      <c r="WVI2345" s="1452"/>
      <c r="WVJ2345" s="1452"/>
      <c r="WVK2345" s="1452"/>
      <c r="WVL2345" s="1452"/>
      <c r="WVM2345" s="1452"/>
      <c r="WVN2345" s="1452"/>
      <c r="WVO2345" s="1452"/>
      <c r="WVP2345" s="1452"/>
      <c r="WVQ2345" s="1452"/>
      <c r="WVR2345" s="1452"/>
      <c r="WVS2345" s="1452"/>
      <c r="WVT2345" s="1452"/>
      <c r="WVU2345" s="1452"/>
      <c r="WVV2345" s="1452"/>
      <c r="WVW2345" s="1452"/>
      <c r="WVX2345" s="1452"/>
      <c r="WVY2345" s="1452"/>
      <c r="WVZ2345" s="1452"/>
      <c r="WWA2345" s="1452"/>
      <c r="WWB2345" s="1452"/>
      <c r="WWC2345" s="1452"/>
      <c r="WWD2345" s="1452"/>
      <c r="WWE2345" s="1452"/>
      <c r="WWF2345" s="1452"/>
      <c r="WWG2345" s="1452"/>
      <c r="WWH2345" s="1452"/>
      <c r="WWI2345" s="1452"/>
      <c r="WWJ2345" s="1452"/>
      <c r="WWK2345" s="1452"/>
      <c r="WWL2345" s="1452"/>
      <c r="WWM2345" s="1452"/>
      <c r="WWN2345" s="1452"/>
      <c r="WWO2345" s="1452"/>
      <c r="WWP2345" s="1452"/>
      <c r="WWQ2345" s="1452"/>
      <c r="WWR2345" s="1452"/>
      <c r="WWS2345" s="1452"/>
      <c r="WWT2345" s="1452"/>
      <c r="WWU2345" s="1452"/>
      <c r="WWV2345" s="1452"/>
      <c r="WWW2345" s="1452"/>
      <c r="WWX2345" s="1452"/>
      <c r="WWY2345" s="1452"/>
      <c r="WWZ2345" s="1452"/>
      <c r="WXA2345" s="1452"/>
      <c r="WXB2345" s="1452"/>
      <c r="WXC2345" s="1452"/>
      <c r="WXD2345" s="1452"/>
      <c r="WXE2345" s="1452"/>
      <c r="WXF2345" s="1452"/>
      <c r="WXG2345" s="1452"/>
      <c r="WXH2345" s="1452"/>
      <c r="WXI2345" s="1452"/>
      <c r="WXJ2345" s="1452"/>
      <c r="WXK2345" s="1452"/>
      <c r="WXL2345" s="1452"/>
      <c r="WXM2345" s="1452"/>
      <c r="WXN2345" s="1452"/>
      <c r="WXO2345" s="1452"/>
      <c r="WXP2345" s="1452"/>
      <c r="WXQ2345" s="1452"/>
      <c r="WXR2345" s="1452"/>
      <c r="WXS2345" s="1452"/>
      <c r="WXT2345" s="1452"/>
      <c r="WXU2345" s="1452"/>
      <c r="WXV2345" s="1452"/>
      <c r="WXW2345" s="1452"/>
      <c r="WXX2345" s="1452"/>
      <c r="WXY2345" s="1452"/>
      <c r="WXZ2345" s="1452"/>
      <c r="WYA2345" s="1452"/>
      <c r="WYB2345" s="1452"/>
      <c r="WYC2345" s="1452"/>
      <c r="WYD2345" s="1452"/>
      <c r="WYE2345" s="1452"/>
      <c r="WYF2345" s="1452"/>
      <c r="WYG2345" s="1452"/>
      <c r="WYH2345" s="1452"/>
      <c r="WYI2345" s="1452"/>
      <c r="WYJ2345" s="1452"/>
      <c r="WYK2345" s="1452"/>
      <c r="WYL2345" s="1452"/>
      <c r="WYM2345" s="1452"/>
      <c r="WYN2345" s="1452"/>
      <c r="WYO2345" s="1452"/>
      <c r="WYP2345" s="1452"/>
      <c r="WYQ2345" s="1452"/>
      <c r="WYR2345" s="1452"/>
      <c r="WYS2345" s="1452"/>
      <c r="WYT2345" s="1452"/>
      <c r="WYU2345" s="1452"/>
      <c r="WYV2345" s="1452"/>
      <c r="WYW2345" s="1452"/>
      <c r="WYX2345" s="1452"/>
      <c r="WYY2345" s="1452"/>
      <c r="WYZ2345" s="1452"/>
      <c r="WZA2345" s="1452"/>
      <c r="WZB2345" s="1452"/>
      <c r="WZC2345" s="1452"/>
      <c r="WZD2345" s="1452"/>
      <c r="WZE2345" s="1452"/>
      <c r="WZF2345" s="1452"/>
      <c r="WZG2345" s="1452"/>
      <c r="WZH2345" s="1452"/>
      <c r="WZI2345" s="1452"/>
      <c r="WZJ2345" s="1452"/>
      <c r="WZK2345" s="1452"/>
      <c r="WZL2345" s="1452"/>
      <c r="WZM2345" s="1452"/>
      <c r="WZN2345" s="1452"/>
      <c r="WZO2345" s="1452"/>
      <c r="WZP2345" s="1452"/>
      <c r="WZQ2345" s="1452"/>
      <c r="WZR2345" s="1452"/>
      <c r="WZS2345" s="1452"/>
      <c r="WZT2345" s="1452"/>
      <c r="WZU2345" s="1452"/>
      <c r="WZV2345" s="1452"/>
      <c r="WZW2345" s="1452"/>
      <c r="WZX2345" s="1452"/>
      <c r="WZY2345" s="1452"/>
      <c r="WZZ2345" s="1452"/>
      <c r="XAA2345" s="1452"/>
      <c r="XAB2345" s="1452"/>
      <c r="XAC2345" s="1452"/>
      <c r="XAD2345" s="1452"/>
      <c r="XAE2345" s="1452"/>
      <c r="XAF2345" s="1452"/>
      <c r="XAG2345" s="1452"/>
      <c r="XAH2345" s="1452"/>
      <c r="XAI2345" s="1452"/>
      <c r="XAJ2345" s="1452"/>
      <c r="XAK2345" s="1452"/>
      <c r="XAL2345" s="1452"/>
      <c r="XAM2345" s="1452"/>
      <c r="XAN2345" s="1452"/>
      <c r="XAO2345" s="1452"/>
      <c r="XAP2345" s="1452"/>
      <c r="XAQ2345" s="1452"/>
      <c r="XAR2345" s="1452"/>
      <c r="XAS2345" s="1452"/>
      <c r="XAT2345" s="1452"/>
      <c r="XAU2345" s="1452"/>
      <c r="XAV2345" s="1452"/>
      <c r="XAW2345" s="1452"/>
      <c r="XAX2345" s="1452"/>
      <c r="XAY2345" s="1452"/>
      <c r="XAZ2345" s="1452"/>
      <c r="XBA2345" s="1452"/>
      <c r="XBB2345" s="1452"/>
      <c r="XBC2345" s="1452"/>
      <c r="XBD2345" s="1452"/>
      <c r="XBE2345" s="1452"/>
      <c r="XBF2345" s="1452"/>
      <c r="XBG2345" s="1452"/>
      <c r="XBH2345" s="1452"/>
      <c r="XBI2345" s="1452"/>
      <c r="XBJ2345" s="1452"/>
      <c r="XBK2345" s="1452"/>
      <c r="XBL2345" s="1452"/>
      <c r="XBM2345" s="1452"/>
      <c r="XBN2345" s="1452"/>
      <c r="XBO2345" s="1452"/>
      <c r="XBP2345" s="1452"/>
      <c r="XBQ2345" s="1452"/>
      <c r="XBR2345" s="1452"/>
      <c r="XBS2345" s="1452"/>
      <c r="XBT2345" s="1452"/>
      <c r="XBU2345" s="1452"/>
      <c r="XBV2345" s="1452"/>
      <c r="XBW2345" s="1452"/>
      <c r="XBX2345" s="1452"/>
      <c r="XBY2345" s="1452"/>
      <c r="XBZ2345" s="1452"/>
      <c r="XCA2345" s="1452"/>
      <c r="XCB2345" s="1452"/>
      <c r="XCC2345" s="1452"/>
      <c r="XCD2345" s="1452"/>
      <c r="XCE2345" s="1452"/>
      <c r="XCF2345" s="1452"/>
      <c r="XCG2345" s="1452"/>
      <c r="XCH2345" s="1452"/>
      <c r="XCI2345" s="1452"/>
      <c r="XCJ2345" s="1452"/>
      <c r="XCK2345" s="1452"/>
      <c r="XCL2345" s="1452"/>
      <c r="XCM2345" s="1452"/>
      <c r="XCN2345" s="1452"/>
      <c r="XCO2345" s="1452"/>
      <c r="XCP2345" s="1452"/>
      <c r="XCQ2345" s="1452"/>
      <c r="XCR2345" s="1452"/>
      <c r="XCS2345" s="1452"/>
      <c r="XCT2345" s="1452"/>
      <c r="XCU2345" s="1452"/>
      <c r="XCV2345" s="1452"/>
      <c r="XCW2345" s="1452"/>
      <c r="XCX2345" s="1452"/>
      <c r="XCY2345" s="1452"/>
      <c r="XCZ2345" s="1452"/>
      <c r="XDA2345" s="1452"/>
      <c r="XDB2345" s="1452"/>
      <c r="XDC2345" s="1452"/>
      <c r="XDD2345" s="1452"/>
      <c r="XDE2345" s="1452"/>
      <c r="XDF2345" s="1452"/>
      <c r="XDG2345" s="1452"/>
      <c r="XDH2345" s="1452"/>
      <c r="XDI2345" s="1452"/>
      <c r="XDJ2345" s="1452"/>
      <c r="XDK2345" s="1452"/>
      <c r="XDL2345" s="1452"/>
      <c r="XDM2345" s="1452"/>
      <c r="XDN2345" s="1452"/>
      <c r="XDO2345" s="1452"/>
      <c r="XDP2345" s="1452"/>
      <c r="XDQ2345" s="1452"/>
      <c r="XDR2345" s="1452"/>
      <c r="XDS2345" s="1452"/>
      <c r="XDT2345" s="1452"/>
      <c r="XDU2345" s="1452"/>
      <c r="XDV2345" s="1452"/>
      <c r="XDW2345" s="1452"/>
      <c r="XDX2345" s="1452"/>
      <c r="XDY2345" s="1452"/>
      <c r="XDZ2345" s="1452"/>
      <c r="XEA2345" s="1452"/>
      <c r="XEB2345" s="1452"/>
      <c r="XEC2345" s="1452"/>
      <c r="XED2345" s="1452"/>
      <c r="XEE2345" s="1452"/>
      <c r="XEF2345" s="1452"/>
      <c r="XEG2345" s="1452"/>
      <c r="XEH2345" s="1452"/>
      <c r="XEI2345" s="1452"/>
      <c r="XEJ2345" s="1452"/>
      <c r="XEK2345" s="1452"/>
      <c r="XEL2345" s="1452"/>
      <c r="XEM2345" s="1452"/>
      <c r="XEN2345" s="1452"/>
      <c r="XEO2345" s="1452"/>
      <c r="XEP2345" s="1452"/>
      <c r="XEQ2345" s="1452"/>
      <c r="XER2345" s="1452"/>
      <c r="XES2345" s="1452"/>
      <c r="XET2345" s="1452"/>
      <c r="XEU2345" s="1452"/>
      <c r="XEV2345" s="1452"/>
      <c r="XEW2345" s="1452"/>
      <c r="XEX2345" s="1452"/>
      <c r="XEY2345" s="1452"/>
      <c r="XEZ2345" s="1452"/>
      <c r="XFA2345" s="1452"/>
      <c r="XFB2345" s="1452"/>
      <c r="XFC2345" s="1452"/>
    </row>
    <row r="2346" spans="1:16383" x14ac:dyDescent="0.2">
      <c r="A2346" s="1387">
        <v>2017448</v>
      </c>
      <c r="B2346" s="2531">
        <v>121399</v>
      </c>
      <c r="C2346" s="1387" t="s">
        <v>3986</v>
      </c>
      <c r="D2346" s="1342" t="s">
        <v>489</v>
      </c>
      <c r="E2346" s="1342">
        <v>1</v>
      </c>
      <c r="F2346" s="1342">
        <v>8</v>
      </c>
      <c r="G2346" s="1342">
        <v>5</v>
      </c>
      <c r="H2346" s="1342">
        <v>3</v>
      </c>
      <c r="I2346" s="2624" t="s">
        <v>4255</v>
      </c>
      <c r="J2346" s="2624" t="s">
        <v>4254</v>
      </c>
      <c r="K2346" s="2625" t="s">
        <v>1737</v>
      </c>
      <c r="L2346" s="2625" t="s">
        <v>1737</v>
      </c>
      <c r="M2346" s="2633" t="s">
        <v>4261</v>
      </c>
      <c r="N2346" s="1339" t="s">
        <v>89</v>
      </c>
      <c r="O2346" s="1339" t="s">
        <v>89</v>
      </c>
      <c r="P2346" s="1339" t="s">
        <v>89</v>
      </c>
      <c r="Q2346" s="2304" t="s">
        <v>1163</v>
      </c>
      <c r="R2346" s="1447"/>
      <c r="S2346" s="1329">
        <v>27</v>
      </c>
      <c r="T2346" s="1330"/>
      <c r="U2346" s="1323" t="s">
        <v>681</v>
      </c>
      <c r="V2346" s="1323" t="s">
        <v>1495</v>
      </c>
      <c r="W2346" s="2589">
        <v>17</v>
      </c>
      <c r="X2346" s="2606"/>
      <c r="Y2346" s="2606"/>
      <c r="Z2346" s="2591">
        <v>42892</v>
      </c>
      <c r="AA2346" s="1452"/>
      <c r="AB2346" s="1453"/>
      <c r="AC2346" s="1453"/>
      <c r="AD2346" s="1453"/>
      <c r="AE2346" s="1361">
        <f>IF(A2346="","",(IFERROR(VLOOKUP(A2346,Projecten!A$4:W$2618,5,FALSE),"niet bekend")))</f>
        <v>1</v>
      </c>
      <c r="AF2346" s="2309">
        <f t="shared" si="191"/>
        <v>2931.04</v>
      </c>
      <c r="AG2346" s="1360">
        <f>IF(A2346="","",(IFERROR(VLOOKUP(A2346,Projecten!A$4:W$2618,23,FALSE),"niet bekend")))</f>
        <v>0</v>
      </c>
      <c r="AH2346" s="2301">
        <f>IF(A2346="","",(IFERROR(VLOOKUP(A2346,Projecten!A$4:W$2618,12,FALSE),"niet bekend")))</f>
        <v>2931.04</v>
      </c>
      <c r="AI2346" s="1452"/>
      <c r="AJ2346" s="1452"/>
      <c r="AK2346" s="1452"/>
      <c r="AL2346" s="1452"/>
      <c r="AM2346" s="1452"/>
      <c r="AN2346" s="1452"/>
      <c r="AO2346" s="1452"/>
      <c r="AP2346" s="1452"/>
      <c r="AQ2346" s="1452"/>
      <c r="AR2346" s="1452"/>
      <c r="AS2346" s="1452"/>
      <c r="AT2346" s="1452"/>
      <c r="AU2346" s="1452"/>
      <c r="AV2346" s="1452"/>
      <c r="AW2346" s="1452"/>
      <c r="AX2346" s="1452"/>
      <c r="AY2346" s="1452"/>
      <c r="AZ2346" s="1452"/>
      <c r="BA2346" s="1452"/>
      <c r="BB2346" s="1452"/>
      <c r="BC2346" s="1452"/>
      <c r="BD2346" s="1452"/>
      <c r="BE2346" s="1452"/>
      <c r="BF2346" s="1452"/>
      <c r="BG2346" s="1452"/>
      <c r="BH2346" s="1452"/>
      <c r="BI2346" s="1452"/>
      <c r="BJ2346" s="1452"/>
      <c r="BK2346" s="1452"/>
      <c r="BL2346" s="1452"/>
      <c r="BM2346" s="1452"/>
      <c r="BN2346" s="1452"/>
      <c r="BO2346" s="1452"/>
      <c r="BP2346" s="1452"/>
      <c r="BQ2346" s="1452"/>
      <c r="BR2346" s="1452"/>
      <c r="BS2346" s="1452"/>
      <c r="BT2346" s="1452"/>
      <c r="BU2346" s="1452"/>
      <c r="BV2346" s="1452"/>
      <c r="BW2346" s="1452"/>
      <c r="BX2346" s="1452"/>
      <c r="BY2346" s="1452"/>
      <c r="BZ2346" s="1452"/>
      <c r="CA2346" s="1452"/>
      <c r="CB2346" s="1452"/>
      <c r="CC2346" s="1452"/>
      <c r="CD2346" s="1452"/>
      <c r="CE2346" s="1452"/>
      <c r="CF2346" s="1452"/>
      <c r="CG2346" s="1452"/>
      <c r="CH2346" s="1452"/>
      <c r="CI2346" s="1452"/>
      <c r="CJ2346" s="1452"/>
      <c r="CK2346" s="1452"/>
      <c r="CL2346" s="1452"/>
      <c r="CM2346" s="1452"/>
      <c r="CN2346" s="1452"/>
      <c r="CO2346" s="1452"/>
      <c r="CP2346" s="1452"/>
      <c r="CQ2346" s="1452"/>
      <c r="CR2346" s="1452"/>
      <c r="CS2346" s="1452"/>
      <c r="CT2346" s="1452"/>
      <c r="CU2346" s="1452"/>
      <c r="CV2346" s="1452"/>
      <c r="CW2346" s="1452"/>
      <c r="CX2346" s="1452"/>
      <c r="CY2346" s="1452"/>
      <c r="CZ2346" s="1452"/>
      <c r="DA2346" s="1452"/>
      <c r="DB2346" s="1452"/>
      <c r="DC2346" s="1452"/>
      <c r="DD2346" s="1452"/>
      <c r="DE2346" s="1452"/>
      <c r="DF2346" s="1452"/>
      <c r="DG2346" s="1452"/>
      <c r="DH2346" s="1452"/>
      <c r="DI2346" s="1452"/>
      <c r="DJ2346" s="1452"/>
      <c r="DK2346" s="1452"/>
      <c r="DL2346" s="1452"/>
      <c r="DM2346" s="1452"/>
      <c r="DN2346" s="1452"/>
      <c r="DO2346" s="1452"/>
      <c r="DP2346" s="1452"/>
      <c r="DQ2346" s="1452"/>
      <c r="DR2346" s="1452"/>
      <c r="DS2346" s="1452"/>
      <c r="DT2346" s="1452"/>
      <c r="DU2346" s="1452"/>
      <c r="DV2346" s="1452"/>
      <c r="DW2346" s="1452"/>
      <c r="DX2346" s="1452"/>
      <c r="DY2346" s="1452"/>
      <c r="DZ2346" s="1452"/>
      <c r="EA2346" s="1452"/>
      <c r="EB2346" s="1452"/>
      <c r="EC2346" s="1452"/>
      <c r="ED2346" s="1452"/>
      <c r="EE2346" s="1452"/>
      <c r="EF2346" s="1452"/>
      <c r="EG2346" s="1452"/>
      <c r="EH2346" s="1452"/>
      <c r="EI2346" s="1452"/>
      <c r="EJ2346" s="1452"/>
      <c r="EK2346" s="1452"/>
      <c r="EL2346" s="1452"/>
      <c r="EM2346" s="1452"/>
      <c r="EN2346" s="1452"/>
      <c r="EO2346" s="1452"/>
      <c r="EP2346" s="1452"/>
      <c r="EQ2346" s="1452"/>
      <c r="ER2346" s="1452"/>
      <c r="ES2346" s="1452"/>
      <c r="ET2346" s="1452"/>
      <c r="EU2346" s="1452"/>
      <c r="EV2346" s="1452"/>
      <c r="EW2346" s="1452"/>
      <c r="EX2346" s="1452"/>
      <c r="EY2346" s="1452"/>
      <c r="EZ2346" s="1452"/>
      <c r="FA2346" s="1452"/>
      <c r="FB2346" s="1452"/>
      <c r="FC2346" s="1452"/>
      <c r="FD2346" s="1452"/>
      <c r="FE2346" s="1452"/>
      <c r="FF2346" s="1452"/>
      <c r="FG2346" s="1452"/>
      <c r="FH2346" s="1452"/>
      <c r="FI2346" s="1452"/>
      <c r="FJ2346" s="1452"/>
      <c r="FK2346" s="1452"/>
      <c r="FL2346" s="1452"/>
      <c r="FM2346" s="1452"/>
      <c r="FN2346" s="1452"/>
      <c r="FO2346" s="1452"/>
      <c r="FP2346" s="1452"/>
      <c r="FQ2346" s="1452"/>
      <c r="FR2346" s="1452"/>
      <c r="FS2346" s="1452"/>
      <c r="FT2346" s="1452"/>
      <c r="FU2346" s="1452"/>
      <c r="FV2346" s="1452"/>
      <c r="FW2346" s="1452"/>
      <c r="FX2346" s="1452"/>
      <c r="FY2346" s="1452"/>
      <c r="FZ2346" s="1452"/>
      <c r="GA2346" s="1452"/>
      <c r="GB2346" s="1452"/>
      <c r="GC2346" s="1452"/>
      <c r="GD2346" s="1452"/>
      <c r="GE2346" s="1452"/>
      <c r="GF2346" s="1452"/>
      <c r="GG2346" s="1452"/>
      <c r="GH2346" s="1452"/>
      <c r="GI2346" s="1452"/>
      <c r="GJ2346" s="1452"/>
      <c r="GK2346" s="1452"/>
      <c r="GL2346" s="1452"/>
      <c r="GM2346" s="1452"/>
      <c r="GN2346" s="1452"/>
      <c r="GO2346" s="1452"/>
      <c r="GP2346" s="1452"/>
      <c r="GQ2346" s="1452"/>
      <c r="GR2346" s="1452"/>
      <c r="GS2346" s="1452"/>
      <c r="GT2346" s="1452"/>
      <c r="GU2346" s="1452"/>
      <c r="GV2346" s="1452"/>
      <c r="GW2346" s="1452"/>
      <c r="GX2346" s="1452"/>
      <c r="GY2346" s="1452"/>
      <c r="GZ2346" s="1452"/>
      <c r="HA2346" s="1452"/>
      <c r="HB2346" s="1452"/>
      <c r="HC2346" s="1452"/>
      <c r="HD2346" s="1452"/>
      <c r="HE2346" s="1452"/>
      <c r="HF2346" s="1452"/>
      <c r="HG2346" s="1452"/>
      <c r="HH2346" s="1452"/>
      <c r="HI2346" s="1452"/>
      <c r="HJ2346" s="1452"/>
      <c r="HK2346" s="1452"/>
      <c r="HL2346" s="1452"/>
      <c r="HM2346" s="1452"/>
      <c r="HN2346" s="1452"/>
      <c r="HO2346" s="1452"/>
      <c r="HP2346" s="1452"/>
      <c r="HQ2346" s="1452"/>
      <c r="HR2346" s="1452"/>
      <c r="HS2346" s="1452"/>
      <c r="HT2346" s="1452"/>
      <c r="HU2346" s="1452"/>
      <c r="HV2346" s="1452"/>
      <c r="HW2346" s="1452"/>
      <c r="HX2346" s="1452"/>
      <c r="HY2346" s="1452"/>
      <c r="HZ2346" s="1452"/>
      <c r="IA2346" s="1452"/>
      <c r="IB2346" s="1452"/>
      <c r="IC2346" s="1452"/>
      <c r="ID2346" s="1452"/>
      <c r="IE2346" s="1452"/>
      <c r="IF2346" s="1452"/>
      <c r="IG2346" s="1452"/>
      <c r="IH2346" s="1452"/>
      <c r="II2346" s="1452"/>
      <c r="IJ2346" s="1452"/>
      <c r="IK2346" s="1452"/>
      <c r="IL2346" s="1452"/>
      <c r="IM2346" s="1452"/>
      <c r="IN2346" s="1452"/>
      <c r="IO2346" s="1452"/>
      <c r="IP2346" s="1452"/>
      <c r="IQ2346" s="1452"/>
      <c r="IR2346" s="1452"/>
      <c r="IS2346" s="1452"/>
      <c r="IT2346" s="1452"/>
      <c r="IU2346" s="1452"/>
      <c r="IV2346" s="1452"/>
      <c r="IW2346" s="1452"/>
      <c r="IX2346" s="1452"/>
      <c r="IY2346" s="1452"/>
      <c r="IZ2346" s="1452"/>
      <c r="JA2346" s="1452"/>
      <c r="JB2346" s="1452"/>
      <c r="JC2346" s="1452"/>
      <c r="JD2346" s="1452"/>
      <c r="JE2346" s="1452"/>
      <c r="JF2346" s="1452"/>
      <c r="JG2346" s="1452"/>
      <c r="JH2346" s="1452"/>
      <c r="JI2346" s="1452"/>
      <c r="JJ2346" s="1452"/>
      <c r="JK2346" s="1452"/>
      <c r="JL2346" s="1452"/>
      <c r="JM2346" s="1452"/>
      <c r="JN2346" s="1452"/>
      <c r="JO2346" s="1452"/>
      <c r="JP2346" s="1452"/>
      <c r="JQ2346" s="1452"/>
      <c r="JR2346" s="1452"/>
      <c r="JS2346" s="1452"/>
      <c r="JT2346" s="1452"/>
      <c r="JU2346" s="1452"/>
      <c r="JV2346" s="1452"/>
      <c r="JW2346" s="1452"/>
      <c r="JX2346" s="1452"/>
      <c r="JY2346" s="1452"/>
      <c r="JZ2346" s="1452"/>
      <c r="KA2346" s="1452"/>
      <c r="KB2346" s="1452"/>
      <c r="KC2346" s="1452"/>
      <c r="KD2346" s="1452"/>
      <c r="KE2346" s="1452"/>
      <c r="KF2346" s="1452"/>
      <c r="KG2346" s="1452"/>
      <c r="KH2346" s="1452"/>
      <c r="KI2346" s="1452"/>
      <c r="KJ2346" s="1452"/>
      <c r="KK2346" s="1452"/>
      <c r="KL2346" s="1452"/>
      <c r="KM2346" s="1452"/>
      <c r="KN2346" s="1452"/>
      <c r="KO2346" s="1452"/>
      <c r="KP2346" s="1452"/>
      <c r="KQ2346" s="1452"/>
      <c r="KR2346" s="1452"/>
      <c r="KS2346" s="1452"/>
      <c r="KT2346" s="1452"/>
      <c r="KU2346" s="1452"/>
      <c r="KV2346" s="1452"/>
      <c r="KW2346" s="1452"/>
      <c r="KX2346" s="1452"/>
      <c r="KY2346" s="1452"/>
      <c r="KZ2346" s="1452"/>
      <c r="LA2346" s="1452"/>
      <c r="LB2346" s="1452"/>
      <c r="LC2346" s="1452"/>
      <c r="LD2346" s="1452"/>
      <c r="LE2346" s="1452"/>
      <c r="LF2346" s="1452"/>
      <c r="LG2346" s="1452"/>
      <c r="LH2346" s="1452"/>
      <c r="LI2346" s="1452"/>
      <c r="LJ2346" s="1452"/>
      <c r="LK2346" s="1452"/>
      <c r="LL2346" s="1452"/>
      <c r="LM2346" s="1452"/>
      <c r="LN2346" s="1452"/>
      <c r="LO2346" s="1452"/>
      <c r="LP2346" s="1452"/>
      <c r="LQ2346" s="1452"/>
      <c r="LR2346" s="1452"/>
      <c r="LS2346" s="1452"/>
      <c r="LT2346" s="1452"/>
      <c r="LU2346" s="1452"/>
      <c r="LV2346" s="1452"/>
      <c r="LW2346" s="1452"/>
      <c r="LX2346" s="1452"/>
      <c r="LY2346" s="1452"/>
      <c r="LZ2346" s="1452"/>
      <c r="MA2346" s="1452"/>
      <c r="MB2346" s="1452"/>
      <c r="MC2346" s="1452"/>
      <c r="MD2346" s="1452"/>
      <c r="ME2346" s="1452"/>
      <c r="MF2346" s="1452"/>
      <c r="MG2346" s="1452"/>
      <c r="MH2346" s="1452"/>
      <c r="MI2346" s="1452"/>
      <c r="MJ2346" s="1452"/>
      <c r="MK2346" s="1452"/>
      <c r="ML2346" s="1452"/>
      <c r="MM2346" s="1452"/>
      <c r="MN2346" s="1452"/>
      <c r="MO2346" s="1452"/>
      <c r="MP2346" s="1452"/>
      <c r="MQ2346" s="1452"/>
      <c r="MR2346" s="1452"/>
      <c r="MS2346" s="1452"/>
      <c r="MT2346" s="1452"/>
      <c r="MU2346" s="1452"/>
      <c r="MV2346" s="1452"/>
      <c r="MW2346" s="1452"/>
      <c r="MX2346" s="1452"/>
      <c r="MY2346" s="1452"/>
      <c r="MZ2346" s="1452"/>
      <c r="NA2346" s="1452"/>
      <c r="NB2346" s="1452"/>
      <c r="NC2346" s="1452"/>
      <c r="ND2346" s="1452"/>
      <c r="NE2346" s="1452"/>
      <c r="NF2346" s="1452"/>
      <c r="NG2346" s="1452"/>
      <c r="NH2346" s="1452"/>
      <c r="NI2346" s="1452"/>
      <c r="NJ2346" s="1452"/>
      <c r="NK2346" s="1452"/>
      <c r="NL2346" s="1452"/>
      <c r="NM2346" s="1452"/>
      <c r="NN2346" s="1452"/>
      <c r="NO2346" s="1452"/>
      <c r="NP2346" s="1452"/>
      <c r="NQ2346" s="1452"/>
      <c r="NR2346" s="1452"/>
      <c r="NS2346" s="1452"/>
      <c r="NT2346" s="1452"/>
      <c r="NU2346" s="1452"/>
      <c r="NV2346" s="1452"/>
      <c r="NW2346" s="1452"/>
      <c r="NX2346" s="1452"/>
      <c r="NY2346" s="1452"/>
      <c r="NZ2346" s="1452"/>
      <c r="OA2346" s="1452"/>
      <c r="OB2346" s="1452"/>
      <c r="OC2346" s="1452"/>
      <c r="OD2346" s="1452"/>
      <c r="OE2346" s="1452"/>
      <c r="OF2346" s="1452"/>
      <c r="OG2346" s="1452"/>
      <c r="OH2346" s="1452"/>
      <c r="OI2346" s="1452"/>
      <c r="OJ2346" s="1452"/>
      <c r="OK2346" s="1452"/>
      <c r="OL2346" s="1452"/>
      <c r="OM2346" s="1452"/>
      <c r="ON2346" s="1452"/>
      <c r="OO2346" s="1452"/>
      <c r="OP2346" s="1452"/>
      <c r="OQ2346" s="1452"/>
      <c r="OR2346" s="1452"/>
      <c r="OS2346" s="1452"/>
      <c r="OT2346" s="1452"/>
      <c r="OU2346" s="1452"/>
      <c r="OV2346" s="1452"/>
      <c r="OW2346" s="1452"/>
      <c r="OX2346" s="1452"/>
      <c r="OY2346" s="1452"/>
      <c r="OZ2346" s="1452"/>
      <c r="PA2346" s="1452"/>
      <c r="PB2346" s="1452"/>
      <c r="PC2346" s="1452"/>
      <c r="PD2346" s="1452"/>
      <c r="PE2346" s="1452"/>
      <c r="PF2346" s="1452"/>
      <c r="PG2346" s="1452"/>
      <c r="PH2346" s="1452"/>
      <c r="PI2346" s="1452"/>
      <c r="PJ2346" s="1452"/>
      <c r="PK2346" s="1452"/>
      <c r="PL2346" s="1452"/>
      <c r="PM2346" s="1452"/>
      <c r="PN2346" s="1452"/>
      <c r="PO2346" s="1452"/>
      <c r="PP2346" s="1452"/>
      <c r="PQ2346" s="1452"/>
      <c r="PR2346" s="1452"/>
      <c r="PS2346" s="1452"/>
      <c r="PT2346" s="1452"/>
      <c r="PU2346" s="1452"/>
      <c r="PV2346" s="1452"/>
      <c r="PW2346" s="1452"/>
      <c r="PX2346" s="1452"/>
      <c r="PY2346" s="1452"/>
      <c r="PZ2346" s="1452"/>
      <c r="QA2346" s="1452"/>
      <c r="QB2346" s="1452"/>
      <c r="QC2346" s="1452"/>
      <c r="QD2346" s="1452"/>
      <c r="QE2346" s="1452"/>
      <c r="QF2346" s="1452"/>
      <c r="QG2346" s="1452"/>
      <c r="QH2346" s="1452"/>
      <c r="QI2346" s="1452"/>
      <c r="QJ2346" s="1452"/>
      <c r="QK2346" s="1452"/>
      <c r="QL2346" s="1452"/>
      <c r="QM2346" s="1452"/>
      <c r="QN2346" s="1452"/>
      <c r="QO2346" s="1452"/>
      <c r="QP2346" s="1452"/>
      <c r="QQ2346" s="1452"/>
      <c r="QR2346" s="1452"/>
      <c r="QS2346" s="1452"/>
      <c r="QT2346" s="1452"/>
      <c r="QU2346" s="1452"/>
      <c r="QV2346" s="1452"/>
      <c r="QW2346" s="1452"/>
      <c r="QX2346" s="1452"/>
      <c r="QY2346" s="1452"/>
      <c r="QZ2346" s="1452"/>
      <c r="RA2346" s="1452"/>
      <c r="RB2346" s="1452"/>
      <c r="RC2346" s="1452"/>
      <c r="RD2346" s="1452"/>
      <c r="RE2346" s="1452"/>
      <c r="RF2346" s="1452"/>
      <c r="RG2346" s="1452"/>
      <c r="RH2346" s="1452"/>
      <c r="RI2346" s="1452"/>
      <c r="RJ2346" s="1452"/>
      <c r="RK2346" s="1452"/>
      <c r="RL2346" s="1452"/>
      <c r="RM2346" s="1452"/>
      <c r="RN2346" s="1452"/>
      <c r="RO2346" s="1452"/>
      <c r="RP2346" s="1452"/>
      <c r="RQ2346" s="1452"/>
      <c r="RR2346" s="1452"/>
      <c r="RS2346" s="1452"/>
      <c r="RT2346" s="1452"/>
      <c r="RU2346" s="1452"/>
      <c r="RV2346" s="1452"/>
      <c r="RW2346" s="1452"/>
      <c r="RX2346" s="1452"/>
      <c r="RY2346" s="1452"/>
      <c r="RZ2346" s="1452"/>
      <c r="SA2346" s="1452"/>
      <c r="SB2346" s="1452"/>
      <c r="SC2346" s="1452"/>
      <c r="SD2346" s="1452"/>
      <c r="SE2346" s="1452"/>
      <c r="SF2346" s="1452"/>
      <c r="SG2346" s="1452"/>
      <c r="SH2346" s="1452"/>
      <c r="SI2346" s="1452"/>
      <c r="SJ2346" s="1452"/>
      <c r="SK2346" s="1452"/>
      <c r="SL2346" s="1452"/>
      <c r="SM2346" s="1452"/>
      <c r="SN2346" s="1452"/>
      <c r="SO2346" s="1452"/>
      <c r="SP2346" s="1452"/>
      <c r="SQ2346" s="1452"/>
      <c r="SR2346" s="1452"/>
      <c r="SS2346" s="1452"/>
      <c r="ST2346" s="1452"/>
      <c r="SU2346" s="1452"/>
      <c r="SV2346" s="1452"/>
      <c r="SW2346" s="1452"/>
      <c r="SX2346" s="1452"/>
      <c r="SY2346" s="1452"/>
      <c r="SZ2346" s="1452"/>
      <c r="TA2346" s="1452"/>
      <c r="TB2346" s="1452"/>
      <c r="TC2346" s="1452"/>
      <c r="TD2346" s="1452"/>
      <c r="TE2346" s="1452"/>
      <c r="TF2346" s="1452"/>
      <c r="TG2346" s="1452"/>
      <c r="TH2346" s="1452"/>
      <c r="TI2346" s="1452"/>
      <c r="TJ2346" s="1452"/>
      <c r="TK2346" s="1452"/>
      <c r="TL2346" s="1452"/>
      <c r="TM2346" s="1452"/>
      <c r="TN2346" s="1452"/>
      <c r="TO2346" s="1452"/>
      <c r="TP2346" s="1452"/>
      <c r="TQ2346" s="1452"/>
      <c r="TR2346" s="1452"/>
      <c r="TS2346" s="1452"/>
      <c r="TT2346" s="1452"/>
      <c r="TU2346" s="1452"/>
      <c r="TV2346" s="1452"/>
      <c r="TW2346" s="1452"/>
      <c r="TX2346" s="1452"/>
      <c r="TY2346" s="1452"/>
      <c r="TZ2346" s="1452"/>
      <c r="UA2346" s="1452"/>
      <c r="UB2346" s="1452"/>
      <c r="UC2346" s="1452"/>
      <c r="UD2346" s="1452"/>
      <c r="UE2346" s="1452"/>
      <c r="UF2346" s="1452"/>
      <c r="UG2346" s="1452"/>
      <c r="UH2346" s="1452"/>
      <c r="UI2346" s="1452"/>
      <c r="UJ2346" s="1452"/>
      <c r="UK2346" s="1452"/>
      <c r="UL2346" s="1452"/>
      <c r="UM2346" s="1452"/>
      <c r="UN2346" s="1452"/>
      <c r="UO2346" s="1452"/>
      <c r="UP2346" s="1452"/>
      <c r="UQ2346" s="1452"/>
      <c r="UR2346" s="1452"/>
      <c r="US2346" s="1452"/>
      <c r="UT2346" s="1452"/>
      <c r="UU2346" s="1452"/>
      <c r="UV2346" s="1452"/>
      <c r="UW2346" s="1452"/>
      <c r="UX2346" s="1452"/>
      <c r="UY2346" s="1452"/>
      <c r="UZ2346" s="1452"/>
      <c r="VA2346" s="1452"/>
      <c r="VB2346" s="1452"/>
      <c r="VC2346" s="1452"/>
      <c r="VD2346" s="1452"/>
      <c r="VE2346" s="1452"/>
      <c r="VF2346" s="1452"/>
      <c r="VG2346" s="1452"/>
      <c r="VH2346" s="1452"/>
      <c r="VI2346" s="1452"/>
      <c r="VJ2346" s="1452"/>
      <c r="VK2346" s="1452"/>
      <c r="VL2346" s="1452"/>
      <c r="VM2346" s="1452"/>
      <c r="VN2346" s="1452"/>
      <c r="VO2346" s="1452"/>
      <c r="VP2346" s="1452"/>
      <c r="VQ2346" s="1452"/>
      <c r="VR2346" s="1452"/>
      <c r="VS2346" s="1452"/>
      <c r="VT2346" s="1452"/>
      <c r="VU2346" s="1452"/>
      <c r="VV2346" s="1452"/>
      <c r="VW2346" s="1452"/>
      <c r="VX2346" s="1452"/>
      <c r="VY2346" s="1452"/>
      <c r="VZ2346" s="1452"/>
      <c r="WA2346" s="1452"/>
      <c r="WB2346" s="1452"/>
      <c r="WC2346" s="1452"/>
      <c r="WD2346" s="1452"/>
      <c r="WE2346" s="1452"/>
      <c r="WF2346" s="1452"/>
      <c r="WG2346" s="1452"/>
      <c r="WH2346" s="1452"/>
      <c r="WI2346" s="1452"/>
      <c r="WJ2346" s="1452"/>
      <c r="WK2346" s="1452"/>
      <c r="WL2346" s="1452"/>
      <c r="WM2346" s="1452"/>
      <c r="WN2346" s="1452"/>
      <c r="WO2346" s="1452"/>
      <c r="WP2346" s="1452"/>
      <c r="WQ2346" s="1452"/>
      <c r="WR2346" s="1452"/>
      <c r="WS2346" s="1452"/>
      <c r="WT2346" s="1452"/>
      <c r="WU2346" s="1452"/>
      <c r="WV2346" s="1452"/>
      <c r="WW2346" s="1452"/>
      <c r="WX2346" s="1452"/>
      <c r="WY2346" s="1452"/>
      <c r="WZ2346" s="1452"/>
      <c r="XA2346" s="1452"/>
      <c r="XB2346" s="1452"/>
      <c r="XC2346" s="1452"/>
      <c r="XD2346" s="1452"/>
      <c r="XE2346" s="1452"/>
      <c r="XF2346" s="1452"/>
      <c r="XG2346" s="1452"/>
      <c r="XH2346" s="1452"/>
      <c r="XI2346" s="1452"/>
      <c r="XJ2346" s="1452"/>
      <c r="XK2346" s="1452"/>
      <c r="XL2346" s="1452"/>
      <c r="XM2346" s="1452"/>
      <c r="XN2346" s="1452"/>
      <c r="XO2346" s="1452"/>
      <c r="XP2346" s="1452"/>
      <c r="XQ2346" s="1452"/>
      <c r="XR2346" s="1452"/>
      <c r="XS2346" s="1452"/>
      <c r="XT2346" s="1452"/>
      <c r="XU2346" s="1452"/>
      <c r="XV2346" s="1452"/>
      <c r="XW2346" s="1452"/>
      <c r="XX2346" s="1452"/>
      <c r="XY2346" s="1452"/>
      <c r="XZ2346" s="1452"/>
      <c r="YA2346" s="1452"/>
      <c r="YB2346" s="1452"/>
      <c r="YC2346" s="1452"/>
      <c r="YD2346" s="1452"/>
      <c r="YE2346" s="1452"/>
      <c r="YF2346" s="1452"/>
      <c r="YG2346" s="1452"/>
      <c r="YH2346" s="1452"/>
      <c r="YI2346" s="1452"/>
      <c r="YJ2346" s="1452"/>
      <c r="YK2346" s="1452"/>
      <c r="YL2346" s="1452"/>
      <c r="YM2346" s="1452"/>
      <c r="YN2346" s="1452"/>
      <c r="YO2346" s="1452"/>
      <c r="YP2346" s="1452"/>
      <c r="YQ2346" s="1452"/>
      <c r="YR2346" s="1452"/>
      <c r="YS2346" s="1452"/>
      <c r="YT2346" s="1452"/>
      <c r="YU2346" s="1452"/>
      <c r="YV2346" s="1452"/>
      <c r="YW2346" s="1452"/>
      <c r="YX2346" s="1452"/>
      <c r="YY2346" s="1452"/>
      <c r="YZ2346" s="1452"/>
      <c r="ZA2346" s="1452"/>
      <c r="ZB2346" s="1452"/>
      <c r="ZC2346" s="1452"/>
      <c r="ZD2346" s="1452"/>
      <c r="ZE2346" s="1452"/>
      <c r="ZF2346" s="1452"/>
      <c r="ZG2346" s="1452"/>
      <c r="ZH2346" s="1452"/>
      <c r="ZI2346" s="1452"/>
      <c r="ZJ2346" s="1452"/>
      <c r="ZK2346" s="1452"/>
      <c r="ZL2346" s="1452"/>
      <c r="ZM2346" s="1452"/>
      <c r="ZN2346" s="1452"/>
      <c r="ZO2346" s="1452"/>
      <c r="ZP2346" s="1452"/>
      <c r="ZQ2346" s="1452"/>
      <c r="ZR2346" s="1452"/>
      <c r="ZS2346" s="1452"/>
      <c r="ZT2346" s="1452"/>
      <c r="ZU2346" s="1452"/>
      <c r="ZV2346" s="1452"/>
      <c r="ZW2346" s="1452"/>
      <c r="ZX2346" s="1452"/>
      <c r="ZY2346" s="1452"/>
      <c r="ZZ2346" s="1452"/>
      <c r="AAA2346" s="1452"/>
      <c r="AAB2346" s="1452"/>
      <c r="AAC2346" s="1452"/>
      <c r="AAD2346" s="1452"/>
      <c r="AAE2346" s="1452"/>
      <c r="AAF2346" s="1452"/>
      <c r="AAG2346" s="1452"/>
      <c r="AAH2346" s="1452"/>
      <c r="AAI2346" s="1452"/>
      <c r="AAJ2346" s="1452"/>
      <c r="AAK2346" s="1452"/>
      <c r="AAL2346" s="1452"/>
      <c r="AAM2346" s="1452"/>
      <c r="AAN2346" s="1452"/>
      <c r="AAO2346" s="1452"/>
      <c r="AAP2346" s="1452"/>
      <c r="AAQ2346" s="1452"/>
      <c r="AAR2346" s="1452"/>
      <c r="AAS2346" s="1452"/>
      <c r="AAT2346" s="1452"/>
      <c r="AAU2346" s="1452"/>
      <c r="AAV2346" s="1452"/>
      <c r="AAW2346" s="1452"/>
      <c r="AAX2346" s="1452"/>
      <c r="AAY2346" s="1452"/>
      <c r="AAZ2346" s="1452"/>
      <c r="ABA2346" s="1452"/>
      <c r="ABB2346" s="1452"/>
      <c r="ABC2346" s="1452"/>
      <c r="ABD2346" s="1452"/>
      <c r="ABE2346" s="1452"/>
      <c r="ABF2346" s="1452"/>
      <c r="ABG2346" s="1452"/>
      <c r="ABH2346" s="1452"/>
      <c r="ABI2346" s="1452"/>
      <c r="ABJ2346" s="1452"/>
      <c r="ABK2346" s="1452"/>
      <c r="ABL2346" s="1452"/>
      <c r="ABM2346" s="1452"/>
      <c r="ABN2346" s="1452"/>
      <c r="ABO2346" s="1452"/>
      <c r="ABP2346" s="1452"/>
      <c r="ABQ2346" s="1452"/>
      <c r="ABR2346" s="1452"/>
      <c r="ABS2346" s="1452"/>
      <c r="ABT2346" s="1452"/>
      <c r="ABU2346" s="1452"/>
      <c r="ABV2346" s="1452"/>
      <c r="ABW2346" s="1452"/>
      <c r="ABX2346" s="1452"/>
      <c r="ABY2346" s="1452"/>
      <c r="ABZ2346" s="1452"/>
      <c r="ACA2346" s="1452"/>
      <c r="ACB2346" s="1452"/>
      <c r="ACC2346" s="1452"/>
      <c r="ACD2346" s="1452"/>
      <c r="ACE2346" s="1452"/>
      <c r="ACF2346" s="1452"/>
      <c r="ACG2346" s="1452"/>
      <c r="ACH2346" s="1452"/>
      <c r="ACI2346" s="1452"/>
      <c r="ACJ2346" s="1452"/>
      <c r="ACK2346" s="1452"/>
      <c r="ACL2346" s="1452"/>
      <c r="ACM2346" s="1452"/>
      <c r="ACN2346" s="1452"/>
      <c r="ACO2346" s="1452"/>
      <c r="ACP2346" s="1452"/>
      <c r="ACQ2346" s="1452"/>
      <c r="ACR2346" s="1452"/>
      <c r="ACS2346" s="1452"/>
      <c r="ACT2346" s="1452"/>
      <c r="ACU2346" s="1452"/>
      <c r="ACV2346" s="1452"/>
      <c r="ACW2346" s="1452"/>
      <c r="ACX2346" s="1452"/>
      <c r="ACY2346" s="1452"/>
      <c r="ACZ2346" s="1452"/>
      <c r="ADA2346" s="1452"/>
      <c r="ADB2346" s="1452"/>
      <c r="ADC2346" s="1452"/>
      <c r="ADD2346" s="1452"/>
      <c r="ADE2346" s="1452"/>
      <c r="ADF2346" s="1452"/>
      <c r="ADG2346" s="1452"/>
      <c r="ADH2346" s="1452"/>
      <c r="ADI2346" s="1452"/>
      <c r="ADJ2346" s="1452"/>
      <c r="ADK2346" s="1452"/>
      <c r="ADL2346" s="1452"/>
      <c r="ADM2346" s="1452"/>
      <c r="ADN2346" s="1452"/>
      <c r="ADO2346" s="1452"/>
      <c r="ADP2346" s="1452"/>
      <c r="ADQ2346" s="1452"/>
      <c r="ADR2346" s="1452"/>
      <c r="ADS2346" s="1452"/>
      <c r="ADT2346" s="1452"/>
      <c r="ADU2346" s="1452"/>
      <c r="ADV2346" s="1452"/>
      <c r="ADW2346" s="1452"/>
      <c r="ADX2346" s="1452"/>
      <c r="ADY2346" s="1452"/>
      <c r="ADZ2346" s="1452"/>
      <c r="AEA2346" s="1452"/>
      <c r="AEB2346" s="1452"/>
      <c r="AEC2346" s="1452"/>
      <c r="AED2346" s="1452"/>
      <c r="AEE2346" s="1452"/>
      <c r="AEF2346" s="1452"/>
      <c r="AEG2346" s="1452"/>
      <c r="AEH2346" s="1452"/>
      <c r="AEI2346" s="1452"/>
      <c r="AEJ2346" s="1452"/>
      <c r="AEK2346" s="1452"/>
      <c r="AEL2346" s="1452"/>
      <c r="AEM2346" s="1452"/>
      <c r="AEN2346" s="1452"/>
      <c r="AEO2346" s="1452"/>
      <c r="AEP2346" s="1452"/>
      <c r="AEQ2346" s="1452"/>
      <c r="AER2346" s="1452"/>
      <c r="AES2346" s="1452"/>
      <c r="AET2346" s="1452"/>
      <c r="AEU2346" s="1452"/>
      <c r="AEV2346" s="1452"/>
      <c r="AEW2346" s="1452"/>
      <c r="AEX2346" s="1452"/>
      <c r="AEY2346" s="1452"/>
      <c r="AEZ2346" s="1452"/>
      <c r="AFA2346" s="1452"/>
      <c r="AFB2346" s="1452"/>
      <c r="AFC2346" s="1452"/>
      <c r="AFD2346" s="1452"/>
      <c r="AFE2346" s="1452"/>
      <c r="AFF2346" s="1452"/>
      <c r="AFG2346" s="1452"/>
      <c r="AFH2346" s="1452"/>
      <c r="AFI2346" s="1452"/>
      <c r="AFJ2346" s="1452"/>
      <c r="AFK2346" s="1452"/>
      <c r="AFL2346" s="1452"/>
      <c r="AFM2346" s="1452"/>
      <c r="AFN2346" s="1452"/>
      <c r="AFO2346" s="1452"/>
      <c r="AFP2346" s="1452"/>
      <c r="AFQ2346" s="1452"/>
      <c r="AFR2346" s="1452"/>
      <c r="AFS2346" s="1452"/>
      <c r="AFT2346" s="1452"/>
      <c r="AFU2346" s="1452"/>
      <c r="AFV2346" s="1452"/>
      <c r="AFW2346" s="1452"/>
      <c r="AFX2346" s="1452"/>
      <c r="AFY2346" s="1452"/>
      <c r="AFZ2346" s="1452"/>
      <c r="AGA2346" s="1452"/>
      <c r="AGB2346" s="1452"/>
      <c r="AGC2346" s="1452"/>
      <c r="AGD2346" s="1452"/>
      <c r="AGE2346" s="1452"/>
      <c r="AGF2346" s="1452"/>
      <c r="AGG2346" s="1452"/>
      <c r="AGH2346" s="1452"/>
      <c r="AGI2346" s="1452"/>
      <c r="AGJ2346" s="1452"/>
      <c r="AGK2346" s="1452"/>
      <c r="AGL2346" s="1452"/>
      <c r="AGM2346" s="1452"/>
      <c r="AGN2346" s="1452"/>
      <c r="AGO2346" s="1452"/>
      <c r="AGP2346" s="1452"/>
      <c r="AGQ2346" s="1452"/>
      <c r="AGR2346" s="1452"/>
      <c r="AGS2346" s="1452"/>
      <c r="AGT2346" s="1452"/>
      <c r="AGU2346" s="1452"/>
      <c r="AGV2346" s="1452"/>
      <c r="AGW2346" s="1452"/>
      <c r="AGX2346" s="1452"/>
      <c r="AGY2346" s="1452"/>
      <c r="AGZ2346" s="1452"/>
      <c r="AHA2346" s="1452"/>
      <c r="AHB2346" s="1452"/>
      <c r="AHC2346" s="1452"/>
      <c r="AHD2346" s="1452"/>
      <c r="AHE2346" s="1452"/>
      <c r="AHF2346" s="1452"/>
      <c r="AHG2346" s="1452"/>
      <c r="AHH2346" s="1452"/>
      <c r="AHI2346" s="1452"/>
      <c r="AHJ2346" s="1452"/>
      <c r="AHK2346" s="1452"/>
      <c r="AHL2346" s="1452"/>
      <c r="AHM2346" s="1452"/>
      <c r="AHN2346" s="1452"/>
      <c r="AHO2346" s="1452"/>
      <c r="AHP2346" s="1452"/>
      <c r="AHQ2346" s="1452"/>
      <c r="AHR2346" s="1452"/>
      <c r="AHS2346" s="1452"/>
      <c r="AHT2346" s="1452"/>
      <c r="AHU2346" s="1452"/>
      <c r="AHV2346" s="1452"/>
      <c r="AHW2346" s="1452"/>
      <c r="AHX2346" s="1452"/>
      <c r="AHY2346" s="1452"/>
      <c r="AHZ2346" s="1452"/>
      <c r="AIA2346" s="1452"/>
      <c r="AIB2346" s="1452"/>
      <c r="AIC2346" s="1452"/>
      <c r="AID2346" s="1452"/>
      <c r="AIE2346" s="1452"/>
      <c r="AIF2346" s="1452"/>
      <c r="AIG2346" s="1452"/>
      <c r="AIH2346" s="1452"/>
      <c r="AII2346" s="1452"/>
      <c r="AIJ2346" s="1452"/>
      <c r="AIK2346" s="1452"/>
      <c r="AIL2346" s="1452"/>
      <c r="AIM2346" s="1452"/>
      <c r="AIN2346" s="1452"/>
      <c r="AIO2346" s="1452"/>
      <c r="AIP2346" s="1452"/>
      <c r="AIQ2346" s="1452"/>
      <c r="AIR2346" s="1452"/>
      <c r="AIS2346" s="1452"/>
      <c r="AIT2346" s="1452"/>
      <c r="AIU2346" s="1452"/>
      <c r="AIV2346" s="1452"/>
      <c r="AIW2346" s="1452"/>
      <c r="AIX2346" s="1452"/>
      <c r="AIY2346" s="1452"/>
      <c r="AIZ2346" s="1452"/>
      <c r="AJA2346" s="1452"/>
      <c r="AJB2346" s="1452"/>
      <c r="AJC2346" s="1452"/>
      <c r="AJD2346" s="1452"/>
      <c r="AJE2346" s="1452"/>
      <c r="AJF2346" s="1452"/>
      <c r="AJG2346" s="1452"/>
      <c r="AJH2346" s="1452"/>
      <c r="AJI2346" s="1452"/>
      <c r="AJJ2346" s="1452"/>
      <c r="AJK2346" s="1452"/>
      <c r="AJL2346" s="1452"/>
      <c r="AJM2346" s="1452"/>
      <c r="AJN2346" s="1452"/>
      <c r="AJO2346" s="1452"/>
      <c r="AJP2346" s="1452"/>
      <c r="AJQ2346" s="1452"/>
      <c r="AJR2346" s="1452"/>
      <c r="AJS2346" s="1452"/>
      <c r="AJT2346" s="1452"/>
      <c r="AJU2346" s="1452"/>
      <c r="AJV2346" s="1452"/>
      <c r="AJW2346" s="1452"/>
      <c r="AJX2346" s="1452"/>
      <c r="AJY2346" s="1452"/>
      <c r="AJZ2346" s="1452"/>
      <c r="AKA2346" s="1452"/>
      <c r="AKB2346" s="1452"/>
      <c r="AKC2346" s="1452"/>
      <c r="AKD2346" s="1452"/>
      <c r="AKE2346" s="1452"/>
      <c r="AKF2346" s="1452"/>
      <c r="AKG2346" s="1452"/>
      <c r="AKH2346" s="1452"/>
      <c r="AKI2346" s="1452"/>
      <c r="AKJ2346" s="1452"/>
      <c r="AKK2346" s="1452"/>
      <c r="AKL2346" s="1452"/>
      <c r="AKM2346" s="1452"/>
      <c r="AKN2346" s="1452"/>
      <c r="AKO2346" s="1452"/>
      <c r="AKP2346" s="1452"/>
      <c r="AKQ2346" s="1452"/>
      <c r="AKR2346" s="1452"/>
      <c r="AKS2346" s="1452"/>
      <c r="AKT2346" s="1452"/>
      <c r="AKU2346" s="1452"/>
      <c r="AKV2346" s="1452"/>
      <c r="AKW2346" s="1452"/>
      <c r="AKX2346" s="1452"/>
      <c r="AKY2346" s="1452"/>
      <c r="AKZ2346" s="1452"/>
      <c r="ALA2346" s="1452"/>
      <c r="ALB2346" s="1452"/>
      <c r="ALC2346" s="1452"/>
      <c r="ALD2346" s="1452"/>
      <c r="ALE2346" s="1452"/>
      <c r="ALF2346" s="1452"/>
      <c r="ALG2346" s="1452"/>
      <c r="ALH2346" s="1452"/>
      <c r="ALI2346" s="1452"/>
      <c r="ALJ2346" s="1452"/>
      <c r="ALK2346" s="1452"/>
      <c r="ALL2346" s="1452"/>
      <c r="ALM2346" s="1452"/>
      <c r="ALN2346" s="1452"/>
      <c r="ALO2346" s="1452"/>
      <c r="ALP2346" s="1452"/>
      <c r="ALQ2346" s="1452"/>
      <c r="ALR2346" s="1452"/>
      <c r="ALS2346" s="1452"/>
      <c r="ALT2346" s="1452"/>
      <c r="ALU2346" s="1452"/>
      <c r="ALV2346" s="1452"/>
      <c r="ALW2346" s="1452"/>
      <c r="ALX2346" s="1452"/>
      <c r="ALY2346" s="1452"/>
      <c r="ALZ2346" s="1452"/>
      <c r="AMA2346" s="1452"/>
      <c r="AMB2346" s="1452"/>
      <c r="AMC2346" s="1452"/>
      <c r="AMD2346" s="1452"/>
      <c r="AME2346" s="1452"/>
      <c r="AMF2346" s="1452"/>
      <c r="AMG2346" s="1452"/>
      <c r="AMH2346" s="1452"/>
      <c r="AMI2346" s="1452"/>
      <c r="AMJ2346" s="1452"/>
      <c r="AMK2346" s="1452"/>
      <c r="AML2346" s="1452"/>
      <c r="AMM2346" s="1452"/>
      <c r="AMN2346" s="1452"/>
      <c r="AMO2346" s="1452"/>
      <c r="AMP2346" s="1452"/>
      <c r="AMQ2346" s="1452"/>
      <c r="AMR2346" s="1452"/>
      <c r="AMS2346" s="1452"/>
      <c r="AMT2346" s="1452"/>
      <c r="AMU2346" s="1452"/>
      <c r="AMV2346" s="1452"/>
      <c r="AMW2346" s="1452"/>
      <c r="AMX2346" s="1452"/>
      <c r="AMY2346" s="1452"/>
      <c r="AMZ2346" s="1452"/>
      <c r="ANA2346" s="1452"/>
      <c r="ANB2346" s="1452"/>
      <c r="ANC2346" s="1452"/>
      <c r="AND2346" s="1452"/>
      <c r="ANE2346" s="1452"/>
      <c r="ANF2346" s="1452"/>
      <c r="ANG2346" s="1452"/>
      <c r="ANH2346" s="1452"/>
      <c r="ANI2346" s="1452"/>
      <c r="ANJ2346" s="1452"/>
      <c r="ANK2346" s="1452"/>
      <c r="ANL2346" s="1452"/>
      <c r="ANM2346" s="1452"/>
      <c r="ANN2346" s="1452"/>
      <c r="ANO2346" s="1452"/>
      <c r="ANP2346" s="1452"/>
      <c r="ANQ2346" s="1452"/>
      <c r="ANR2346" s="1452"/>
      <c r="ANS2346" s="1452"/>
      <c r="ANT2346" s="1452"/>
      <c r="ANU2346" s="1452"/>
      <c r="ANV2346" s="1452"/>
      <c r="ANW2346" s="1452"/>
      <c r="ANX2346" s="1452"/>
      <c r="ANY2346" s="1452"/>
      <c r="ANZ2346" s="1452"/>
      <c r="AOA2346" s="1452"/>
      <c r="AOB2346" s="1452"/>
      <c r="AOC2346" s="1452"/>
      <c r="AOD2346" s="1452"/>
      <c r="AOE2346" s="1452"/>
      <c r="AOF2346" s="1452"/>
      <c r="AOG2346" s="1452"/>
      <c r="AOH2346" s="1452"/>
      <c r="AOI2346" s="1452"/>
      <c r="AOJ2346" s="1452"/>
      <c r="AOK2346" s="1452"/>
      <c r="AOL2346" s="1452"/>
      <c r="AOM2346" s="1452"/>
      <c r="AON2346" s="1452"/>
      <c r="AOO2346" s="1452"/>
      <c r="AOP2346" s="1452"/>
      <c r="AOQ2346" s="1452"/>
      <c r="AOR2346" s="1452"/>
      <c r="AOS2346" s="1452"/>
      <c r="AOT2346" s="1452"/>
      <c r="AOU2346" s="1452"/>
      <c r="AOV2346" s="1452"/>
      <c r="AOW2346" s="1452"/>
      <c r="AOX2346" s="1452"/>
      <c r="AOY2346" s="1452"/>
      <c r="AOZ2346" s="1452"/>
      <c r="APA2346" s="1452"/>
      <c r="APB2346" s="1452"/>
      <c r="APC2346" s="1452"/>
      <c r="APD2346" s="1452"/>
      <c r="APE2346" s="1452"/>
      <c r="APF2346" s="1452"/>
      <c r="APG2346" s="1452"/>
      <c r="APH2346" s="1452"/>
      <c r="API2346" s="1452"/>
      <c r="APJ2346" s="1452"/>
      <c r="APK2346" s="1452"/>
      <c r="APL2346" s="1452"/>
      <c r="APM2346" s="1452"/>
      <c r="APN2346" s="1452"/>
      <c r="APO2346" s="1452"/>
      <c r="APP2346" s="1452"/>
      <c r="APQ2346" s="1452"/>
      <c r="APR2346" s="1452"/>
      <c r="APS2346" s="1452"/>
      <c r="APT2346" s="1452"/>
      <c r="APU2346" s="1452"/>
      <c r="APV2346" s="1452"/>
      <c r="APW2346" s="1452"/>
      <c r="APX2346" s="1452"/>
      <c r="APY2346" s="1452"/>
      <c r="APZ2346" s="1452"/>
      <c r="AQA2346" s="1452"/>
      <c r="AQB2346" s="1452"/>
      <c r="AQC2346" s="1452"/>
      <c r="AQD2346" s="1452"/>
      <c r="AQE2346" s="1452"/>
      <c r="AQF2346" s="1452"/>
      <c r="AQG2346" s="1452"/>
      <c r="AQH2346" s="1452"/>
      <c r="AQI2346" s="1452"/>
      <c r="AQJ2346" s="1452"/>
      <c r="AQK2346" s="1452"/>
      <c r="AQL2346" s="1452"/>
      <c r="AQM2346" s="1452"/>
      <c r="AQN2346" s="1452"/>
      <c r="AQO2346" s="1452"/>
      <c r="AQP2346" s="1452"/>
      <c r="AQQ2346" s="1452"/>
      <c r="AQR2346" s="1452"/>
      <c r="AQS2346" s="1452"/>
      <c r="AQT2346" s="1452"/>
      <c r="AQU2346" s="1452"/>
      <c r="AQV2346" s="1452"/>
      <c r="AQW2346" s="1452"/>
      <c r="AQX2346" s="1452"/>
      <c r="AQY2346" s="1452"/>
      <c r="AQZ2346" s="1452"/>
      <c r="ARA2346" s="1452"/>
      <c r="ARB2346" s="1452"/>
      <c r="ARC2346" s="1452"/>
      <c r="ARD2346" s="1452"/>
      <c r="ARE2346" s="1452"/>
      <c r="ARF2346" s="1452"/>
      <c r="ARG2346" s="1452"/>
      <c r="ARH2346" s="1452"/>
      <c r="ARI2346" s="1452"/>
      <c r="ARJ2346" s="1452"/>
      <c r="ARK2346" s="1452"/>
      <c r="ARL2346" s="1452"/>
      <c r="ARM2346" s="1452"/>
      <c r="ARN2346" s="1452"/>
      <c r="ARO2346" s="1452"/>
      <c r="ARP2346" s="1452"/>
      <c r="ARQ2346" s="1452"/>
      <c r="ARR2346" s="1452"/>
      <c r="ARS2346" s="1452"/>
      <c r="ART2346" s="1452"/>
      <c r="ARU2346" s="1452"/>
      <c r="ARV2346" s="1452"/>
      <c r="ARW2346" s="1452"/>
      <c r="ARX2346" s="1452"/>
      <c r="ARY2346" s="1452"/>
      <c r="ARZ2346" s="1452"/>
      <c r="ASA2346" s="1452"/>
      <c r="ASB2346" s="1452"/>
      <c r="ASC2346" s="1452"/>
      <c r="ASD2346" s="1452"/>
      <c r="ASE2346" s="1452"/>
      <c r="ASF2346" s="1452"/>
      <c r="ASG2346" s="1452"/>
      <c r="ASH2346" s="1452"/>
      <c r="ASI2346" s="1452"/>
      <c r="ASJ2346" s="1452"/>
      <c r="ASK2346" s="1452"/>
      <c r="ASL2346" s="1452"/>
      <c r="ASM2346" s="1452"/>
      <c r="ASN2346" s="1452"/>
      <c r="ASO2346" s="1452"/>
      <c r="ASP2346" s="1452"/>
      <c r="ASQ2346" s="1452"/>
      <c r="ASR2346" s="1452"/>
      <c r="ASS2346" s="1452"/>
      <c r="AST2346" s="1452"/>
      <c r="ASU2346" s="1452"/>
      <c r="ASV2346" s="1452"/>
      <c r="ASW2346" s="1452"/>
      <c r="ASX2346" s="1452"/>
      <c r="ASY2346" s="1452"/>
      <c r="ASZ2346" s="1452"/>
      <c r="ATA2346" s="1452"/>
      <c r="ATB2346" s="1452"/>
      <c r="ATC2346" s="1452"/>
      <c r="ATD2346" s="1452"/>
      <c r="ATE2346" s="1452"/>
      <c r="ATF2346" s="1452"/>
      <c r="ATG2346" s="1452"/>
      <c r="ATH2346" s="1452"/>
      <c r="ATI2346" s="1452"/>
      <c r="ATJ2346" s="1452"/>
      <c r="ATK2346" s="1452"/>
      <c r="ATL2346" s="1452"/>
      <c r="ATM2346" s="1452"/>
      <c r="ATN2346" s="1452"/>
      <c r="ATO2346" s="1452"/>
      <c r="ATP2346" s="1452"/>
      <c r="ATQ2346" s="1452"/>
      <c r="ATR2346" s="1452"/>
      <c r="ATS2346" s="1452"/>
      <c r="ATT2346" s="1452"/>
      <c r="ATU2346" s="1452"/>
      <c r="ATV2346" s="1452"/>
      <c r="ATW2346" s="1452"/>
      <c r="ATX2346" s="1452"/>
      <c r="ATY2346" s="1452"/>
      <c r="ATZ2346" s="1452"/>
      <c r="AUA2346" s="1452"/>
      <c r="AUB2346" s="1452"/>
      <c r="AUC2346" s="1452"/>
      <c r="AUD2346" s="1452"/>
      <c r="AUE2346" s="1452"/>
      <c r="AUF2346" s="1452"/>
      <c r="AUG2346" s="1452"/>
      <c r="AUH2346" s="1452"/>
      <c r="AUI2346" s="1452"/>
      <c r="AUJ2346" s="1452"/>
      <c r="AUK2346" s="1452"/>
      <c r="AUL2346" s="1452"/>
      <c r="AUM2346" s="1452"/>
      <c r="AUN2346" s="1452"/>
      <c r="AUO2346" s="1452"/>
      <c r="AUP2346" s="1452"/>
      <c r="AUQ2346" s="1452"/>
      <c r="AUR2346" s="1452"/>
      <c r="AUS2346" s="1452"/>
      <c r="AUT2346" s="1452"/>
      <c r="AUU2346" s="1452"/>
      <c r="AUV2346" s="1452"/>
      <c r="AUW2346" s="1452"/>
      <c r="AUX2346" s="1452"/>
      <c r="AUY2346" s="1452"/>
      <c r="AUZ2346" s="1452"/>
      <c r="AVA2346" s="1452"/>
      <c r="AVB2346" s="1452"/>
      <c r="AVC2346" s="1452"/>
      <c r="AVD2346" s="1452"/>
      <c r="AVE2346" s="1452"/>
      <c r="AVF2346" s="1452"/>
      <c r="AVG2346" s="1452"/>
      <c r="AVH2346" s="1452"/>
      <c r="AVI2346" s="1452"/>
      <c r="AVJ2346" s="1452"/>
      <c r="AVK2346" s="1452"/>
      <c r="AVL2346" s="1452"/>
      <c r="AVM2346" s="1452"/>
      <c r="AVN2346" s="1452"/>
      <c r="AVO2346" s="1452"/>
      <c r="AVP2346" s="1452"/>
      <c r="AVQ2346" s="1452"/>
      <c r="AVR2346" s="1452"/>
      <c r="AVS2346" s="1452"/>
      <c r="AVT2346" s="1452"/>
      <c r="AVU2346" s="1452"/>
      <c r="AVV2346" s="1452"/>
      <c r="AVW2346" s="1452"/>
      <c r="AVX2346" s="1452"/>
      <c r="AVY2346" s="1452"/>
      <c r="AVZ2346" s="1452"/>
      <c r="AWA2346" s="1452"/>
      <c r="AWB2346" s="1452"/>
      <c r="AWC2346" s="1452"/>
      <c r="AWD2346" s="1452"/>
      <c r="AWE2346" s="1452"/>
      <c r="AWF2346" s="1452"/>
      <c r="AWG2346" s="1452"/>
      <c r="AWH2346" s="1452"/>
      <c r="AWI2346" s="1452"/>
      <c r="AWJ2346" s="1452"/>
      <c r="AWK2346" s="1452"/>
      <c r="AWL2346" s="1452"/>
      <c r="AWM2346" s="1452"/>
      <c r="AWN2346" s="1452"/>
      <c r="AWO2346" s="1452"/>
      <c r="AWP2346" s="1452"/>
      <c r="AWQ2346" s="1452"/>
      <c r="AWR2346" s="1452"/>
      <c r="AWS2346" s="1452"/>
      <c r="AWT2346" s="1452"/>
      <c r="AWU2346" s="1452"/>
      <c r="AWV2346" s="1452"/>
      <c r="AWW2346" s="1452"/>
      <c r="AWX2346" s="1452"/>
      <c r="AWY2346" s="1452"/>
      <c r="AWZ2346" s="1452"/>
      <c r="AXA2346" s="1452"/>
      <c r="AXB2346" s="1452"/>
      <c r="AXC2346" s="1452"/>
      <c r="AXD2346" s="1452"/>
      <c r="AXE2346" s="1452"/>
      <c r="AXF2346" s="1452"/>
      <c r="AXG2346" s="1452"/>
      <c r="AXH2346" s="1452"/>
      <c r="AXI2346" s="1452"/>
      <c r="AXJ2346" s="1452"/>
      <c r="AXK2346" s="1452"/>
      <c r="AXL2346" s="1452"/>
      <c r="AXM2346" s="1452"/>
      <c r="AXN2346" s="1452"/>
      <c r="AXO2346" s="1452"/>
      <c r="AXP2346" s="1452"/>
      <c r="AXQ2346" s="1452"/>
      <c r="AXR2346" s="1452"/>
      <c r="AXS2346" s="1452"/>
      <c r="AXT2346" s="1452"/>
      <c r="AXU2346" s="1452"/>
      <c r="AXV2346" s="1452"/>
      <c r="AXW2346" s="1452"/>
      <c r="AXX2346" s="1452"/>
      <c r="AXY2346" s="1452"/>
      <c r="AXZ2346" s="1452"/>
      <c r="AYA2346" s="1452"/>
      <c r="AYB2346" s="1452"/>
      <c r="AYC2346" s="1452"/>
      <c r="AYD2346" s="1452"/>
      <c r="AYE2346" s="1452"/>
      <c r="AYF2346" s="1452"/>
      <c r="AYG2346" s="1452"/>
      <c r="AYH2346" s="1452"/>
      <c r="AYI2346" s="1452"/>
      <c r="AYJ2346" s="1452"/>
      <c r="AYK2346" s="1452"/>
      <c r="AYL2346" s="1452"/>
      <c r="AYM2346" s="1452"/>
      <c r="AYN2346" s="1452"/>
      <c r="AYO2346" s="1452"/>
      <c r="AYP2346" s="1452"/>
      <c r="AYQ2346" s="1452"/>
      <c r="AYR2346" s="1452"/>
      <c r="AYS2346" s="1452"/>
      <c r="AYT2346" s="1452"/>
      <c r="AYU2346" s="1452"/>
      <c r="AYV2346" s="1452"/>
      <c r="AYW2346" s="1452"/>
      <c r="AYX2346" s="1452"/>
      <c r="AYY2346" s="1452"/>
      <c r="AYZ2346" s="1452"/>
      <c r="AZA2346" s="1452"/>
      <c r="AZB2346" s="1452"/>
      <c r="AZC2346" s="1452"/>
      <c r="AZD2346" s="1452"/>
      <c r="AZE2346" s="1452"/>
      <c r="AZF2346" s="1452"/>
      <c r="AZG2346" s="1452"/>
      <c r="AZH2346" s="1452"/>
      <c r="AZI2346" s="1452"/>
      <c r="AZJ2346" s="1452"/>
      <c r="AZK2346" s="1452"/>
      <c r="AZL2346" s="1452"/>
      <c r="AZM2346" s="1452"/>
      <c r="AZN2346" s="1452"/>
      <c r="AZO2346" s="1452"/>
      <c r="AZP2346" s="1452"/>
      <c r="AZQ2346" s="1452"/>
      <c r="AZR2346" s="1452"/>
      <c r="AZS2346" s="1452"/>
      <c r="AZT2346" s="1452"/>
      <c r="AZU2346" s="1452"/>
      <c r="AZV2346" s="1452"/>
      <c r="AZW2346" s="1452"/>
      <c r="AZX2346" s="1452"/>
      <c r="AZY2346" s="1452"/>
      <c r="AZZ2346" s="1452"/>
      <c r="BAA2346" s="1452"/>
      <c r="BAB2346" s="1452"/>
      <c r="BAC2346" s="1452"/>
      <c r="BAD2346" s="1452"/>
      <c r="BAE2346" s="1452"/>
      <c r="BAF2346" s="1452"/>
      <c r="BAG2346" s="1452"/>
      <c r="BAH2346" s="1452"/>
      <c r="BAI2346" s="1452"/>
      <c r="BAJ2346" s="1452"/>
      <c r="BAK2346" s="1452"/>
      <c r="BAL2346" s="1452"/>
      <c r="BAM2346" s="1452"/>
      <c r="BAN2346" s="1452"/>
      <c r="BAO2346" s="1452"/>
      <c r="BAP2346" s="1452"/>
      <c r="BAQ2346" s="1452"/>
      <c r="BAR2346" s="1452"/>
      <c r="BAS2346" s="1452"/>
      <c r="BAT2346" s="1452"/>
      <c r="BAU2346" s="1452"/>
      <c r="BAV2346" s="1452"/>
      <c r="BAW2346" s="1452"/>
      <c r="BAX2346" s="1452"/>
      <c r="BAY2346" s="1452"/>
      <c r="BAZ2346" s="1452"/>
      <c r="BBA2346" s="1452"/>
      <c r="BBB2346" s="1452"/>
      <c r="BBC2346" s="1452"/>
      <c r="BBD2346" s="1452"/>
      <c r="BBE2346" s="1452"/>
      <c r="BBF2346" s="1452"/>
      <c r="BBG2346" s="1452"/>
      <c r="BBH2346" s="1452"/>
      <c r="BBI2346" s="1452"/>
      <c r="BBJ2346" s="1452"/>
      <c r="BBK2346" s="1452"/>
      <c r="BBL2346" s="1452"/>
      <c r="BBM2346" s="1452"/>
      <c r="BBN2346" s="1452"/>
      <c r="BBO2346" s="1452"/>
      <c r="BBP2346" s="1452"/>
      <c r="BBQ2346" s="1452"/>
      <c r="BBR2346" s="1452"/>
      <c r="BBS2346" s="1452"/>
      <c r="BBT2346" s="1452"/>
      <c r="BBU2346" s="1452"/>
      <c r="BBV2346" s="1452"/>
      <c r="BBW2346" s="1452"/>
      <c r="BBX2346" s="1452"/>
      <c r="BBY2346" s="1452"/>
      <c r="BBZ2346" s="1452"/>
      <c r="BCA2346" s="1452"/>
      <c r="BCB2346" s="1452"/>
      <c r="BCC2346" s="1452"/>
      <c r="BCD2346" s="1452"/>
      <c r="BCE2346" s="1452"/>
      <c r="BCF2346" s="1452"/>
      <c r="BCG2346" s="1452"/>
      <c r="BCH2346" s="1452"/>
      <c r="BCI2346" s="1452"/>
      <c r="BCJ2346" s="1452"/>
      <c r="BCK2346" s="1452"/>
      <c r="BCL2346" s="1452"/>
      <c r="BCM2346" s="1452"/>
      <c r="BCN2346" s="1452"/>
      <c r="BCO2346" s="1452"/>
      <c r="BCP2346" s="1452"/>
      <c r="BCQ2346" s="1452"/>
      <c r="BCR2346" s="1452"/>
      <c r="BCS2346" s="1452"/>
      <c r="BCT2346" s="1452"/>
      <c r="BCU2346" s="1452"/>
      <c r="BCV2346" s="1452"/>
      <c r="BCW2346" s="1452"/>
      <c r="BCX2346" s="1452"/>
      <c r="BCY2346" s="1452"/>
      <c r="BCZ2346" s="1452"/>
      <c r="BDA2346" s="1452"/>
      <c r="BDB2346" s="1452"/>
      <c r="BDC2346" s="1452"/>
      <c r="BDD2346" s="1452"/>
      <c r="BDE2346" s="1452"/>
      <c r="BDF2346" s="1452"/>
      <c r="BDG2346" s="1452"/>
      <c r="BDH2346" s="1452"/>
      <c r="BDI2346" s="1452"/>
      <c r="BDJ2346" s="1452"/>
      <c r="BDK2346" s="1452"/>
      <c r="BDL2346" s="1452"/>
      <c r="BDM2346" s="1452"/>
      <c r="BDN2346" s="1452"/>
      <c r="BDO2346" s="1452"/>
      <c r="BDP2346" s="1452"/>
      <c r="BDQ2346" s="1452"/>
      <c r="BDR2346" s="1452"/>
      <c r="BDS2346" s="1452"/>
      <c r="BDT2346" s="1452"/>
      <c r="BDU2346" s="1452"/>
      <c r="BDV2346" s="1452"/>
      <c r="BDW2346" s="1452"/>
      <c r="BDX2346" s="1452"/>
      <c r="BDY2346" s="1452"/>
      <c r="BDZ2346" s="1452"/>
      <c r="BEA2346" s="1452"/>
      <c r="BEB2346" s="1452"/>
      <c r="BEC2346" s="1452"/>
      <c r="BED2346" s="1452"/>
      <c r="BEE2346" s="1452"/>
      <c r="BEF2346" s="1452"/>
      <c r="BEG2346" s="1452"/>
      <c r="BEH2346" s="1452"/>
      <c r="BEI2346" s="1452"/>
      <c r="BEJ2346" s="1452"/>
      <c r="BEK2346" s="1452"/>
      <c r="BEL2346" s="1452"/>
      <c r="BEM2346" s="1452"/>
      <c r="BEN2346" s="1452"/>
      <c r="BEO2346" s="1452"/>
      <c r="BEP2346" s="1452"/>
      <c r="BEQ2346" s="1452"/>
      <c r="BER2346" s="1452"/>
      <c r="BES2346" s="1452"/>
      <c r="BET2346" s="1452"/>
      <c r="BEU2346" s="1452"/>
      <c r="BEV2346" s="1452"/>
      <c r="BEW2346" s="1452"/>
      <c r="BEX2346" s="1452"/>
      <c r="BEY2346" s="1452"/>
      <c r="BEZ2346" s="1452"/>
      <c r="BFA2346" s="1452"/>
      <c r="BFB2346" s="1452"/>
      <c r="BFC2346" s="1452"/>
      <c r="BFD2346" s="1452"/>
      <c r="BFE2346" s="1452"/>
      <c r="BFF2346" s="1452"/>
      <c r="BFG2346" s="1452"/>
      <c r="BFH2346" s="1452"/>
      <c r="BFI2346" s="1452"/>
      <c r="BFJ2346" s="1452"/>
      <c r="BFK2346" s="1452"/>
      <c r="BFL2346" s="1452"/>
      <c r="BFM2346" s="1452"/>
      <c r="BFN2346" s="1452"/>
      <c r="BFO2346" s="1452"/>
      <c r="BFP2346" s="1452"/>
      <c r="BFQ2346" s="1452"/>
      <c r="BFR2346" s="1452"/>
      <c r="BFS2346" s="1452"/>
      <c r="BFT2346" s="1452"/>
      <c r="BFU2346" s="1452"/>
      <c r="BFV2346" s="1452"/>
      <c r="BFW2346" s="1452"/>
      <c r="BFX2346" s="1452"/>
      <c r="BFY2346" s="1452"/>
      <c r="BFZ2346" s="1452"/>
      <c r="BGA2346" s="1452"/>
      <c r="BGB2346" s="1452"/>
      <c r="BGC2346" s="1452"/>
      <c r="BGD2346" s="1452"/>
      <c r="BGE2346" s="1452"/>
      <c r="BGF2346" s="1452"/>
      <c r="BGG2346" s="1452"/>
      <c r="BGH2346" s="1452"/>
      <c r="BGI2346" s="1452"/>
      <c r="BGJ2346" s="1452"/>
      <c r="BGK2346" s="1452"/>
      <c r="BGL2346" s="1452"/>
      <c r="BGM2346" s="1452"/>
      <c r="BGN2346" s="1452"/>
      <c r="BGO2346" s="1452"/>
      <c r="BGP2346" s="1452"/>
      <c r="BGQ2346" s="1452"/>
      <c r="BGR2346" s="1452"/>
      <c r="BGS2346" s="1452"/>
      <c r="BGT2346" s="1452"/>
      <c r="BGU2346" s="1452"/>
      <c r="BGV2346" s="1452"/>
      <c r="BGW2346" s="1452"/>
      <c r="BGX2346" s="1452"/>
      <c r="BGY2346" s="1452"/>
      <c r="BGZ2346" s="1452"/>
      <c r="BHA2346" s="1452"/>
      <c r="BHB2346" s="1452"/>
      <c r="BHC2346" s="1452"/>
      <c r="BHD2346" s="1452"/>
      <c r="BHE2346" s="1452"/>
      <c r="BHF2346" s="1452"/>
      <c r="BHG2346" s="1452"/>
      <c r="BHH2346" s="1452"/>
      <c r="BHI2346" s="1452"/>
      <c r="BHJ2346" s="1452"/>
      <c r="BHK2346" s="1452"/>
      <c r="BHL2346" s="1452"/>
      <c r="BHM2346" s="1452"/>
      <c r="BHN2346" s="1452"/>
      <c r="BHO2346" s="1452"/>
      <c r="BHP2346" s="1452"/>
      <c r="BHQ2346" s="1452"/>
      <c r="BHR2346" s="1452"/>
      <c r="BHS2346" s="1452"/>
      <c r="BHT2346" s="1452"/>
      <c r="BHU2346" s="1452"/>
      <c r="BHV2346" s="1452"/>
      <c r="BHW2346" s="1452"/>
      <c r="BHX2346" s="1452"/>
      <c r="BHY2346" s="1452"/>
      <c r="BHZ2346" s="1452"/>
      <c r="BIA2346" s="1452"/>
      <c r="BIB2346" s="1452"/>
      <c r="BIC2346" s="1452"/>
      <c r="BID2346" s="1452"/>
      <c r="BIE2346" s="1452"/>
      <c r="BIF2346" s="1452"/>
      <c r="BIG2346" s="1452"/>
      <c r="BIH2346" s="1452"/>
      <c r="BII2346" s="1452"/>
      <c r="BIJ2346" s="1452"/>
      <c r="BIK2346" s="1452"/>
      <c r="BIL2346" s="1452"/>
      <c r="BIM2346" s="1452"/>
      <c r="BIN2346" s="1452"/>
      <c r="BIO2346" s="1452"/>
      <c r="BIP2346" s="1452"/>
      <c r="BIQ2346" s="1452"/>
      <c r="BIR2346" s="1452"/>
      <c r="BIS2346" s="1452"/>
      <c r="BIT2346" s="1452"/>
      <c r="BIU2346" s="1452"/>
      <c r="BIV2346" s="1452"/>
      <c r="BIW2346" s="1452"/>
      <c r="BIX2346" s="1452"/>
      <c r="BIY2346" s="1452"/>
      <c r="BIZ2346" s="1452"/>
      <c r="BJA2346" s="1452"/>
      <c r="BJB2346" s="1452"/>
      <c r="BJC2346" s="1452"/>
      <c r="BJD2346" s="1452"/>
      <c r="BJE2346" s="1452"/>
      <c r="BJF2346" s="1452"/>
      <c r="BJG2346" s="1452"/>
      <c r="BJH2346" s="1452"/>
      <c r="BJI2346" s="1452"/>
      <c r="BJJ2346" s="1452"/>
      <c r="BJK2346" s="1452"/>
      <c r="BJL2346" s="1452"/>
      <c r="BJM2346" s="1452"/>
      <c r="BJN2346" s="1452"/>
      <c r="BJO2346" s="1452"/>
      <c r="BJP2346" s="1452"/>
      <c r="BJQ2346" s="1452"/>
      <c r="BJR2346" s="1452"/>
      <c r="BJS2346" s="1452"/>
      <c r="BJT2346" s="1452"/>
      <c r="BJU2346" s="1452"/>
      <c r="BJV2346" s="1452"/>
      <c r="BJW2346" s="1452"/>
      <c r="BJX2346" s="1452"/>
      <c r="BJY2346" s="1452"/>
      <c r="BJZ2346" s="1452"/>
      <c r="BKA2346" s="1452"/>
      <c r="BKB2346" s="1452"/>
      <c r="BKC2346" s="1452"/>
      <c r="BKD2346" s="1452"/>
      <c r="BKE2346" s="1452"/>
      <c r="BKF2346" s="1452"/>
      <c r="BKG2346" s="1452"/>
      <c r="BKH2346" s="1452"/>
      <c r="BKI2346" s="1452"/>
      <c r="BKJ2346" s="1452"/>
      <c r="BKK2346" s="1452"/>
      <c r="BKL2346" s="1452"/>
      <c r="BKM2346" s="1452"/>
      <c r="BKN2346" s="1452"/>
      <c r="BKO2346" s="1452"/>
      <c r="BKP2346" s="1452"/>
      <c r="BKQ2346" s="1452"/>
      <c r="BKR2346" s="1452"/>
      <c r="BKS2346" s="1452"/>
      <c r="BKT2346" s="1452"/>
      <c r="BKU2346" s="1452"/>
      <c r="BKV2346" s="1452"/>
      <c r="BKW2346" s="1452"/>
      <c r="BKX2346" s="1452"/>
      <c r="BKY2346" s="1452"/>
      <c r="BKZ2346" s="1452"/>
      <c r="BLA2346" s="1452"/>
      <c r="BLB2346" s="1452"/>
      <c r="BLC2346" s="1452"/>
      <c r="BLD2346" s="1452"/>
      <c r="BLE2346" s="1452"/>
      <c r="BLF2346" s="1452"/>
      <c r="BLG2346" s="1452"/>
      <c r="BLH2346" s="1452"/>
      <c r="BLI2346" s="1452"/>
      <c r="BLJ2346" s="1452"/>
      <c r="BLK2346" s="1452"/>
      <c r="BLL2346" s="1452"/>
      <c r="BLM2346" s="1452"/>
      <c r="BLN2346" s="1452"/>
      <c r="BLO2346" s="1452"/>
      <c r="BLP2346" s="1452"/>
      <c r="BLQ2346" s="1452"/>
      <c r="BLR2346" s="1452"/>
      <c r="BLS2346" s="1452"/>
      <c r="BLT2346" s="1452"/>
      <c r="BLU2346" s="1452"/>
      <c r="BLV2346" s="1452"/>
      <c r="BLW2346" s="1452"/>
      <c r="BLX2346" s="1452"/>
      <c r="BLY2346" s="1452"/>
      <c r="BLZ2346" s="1452"/>
      <c r="BMA2346" s="1452"/>
      <c r="BMB2346" s="1452"/>
      <c r="BMC2346" s="1452"/>
      <c r="BMD2346" s="1452"/>
      <c r="BME2346" s="1452"/>
      <c r="BMF2346" s="1452"/>
      <c r="BMG2346" s="1452"/>
      <c r="BMH2346" s="1452"/>
      <c r="BMI2346" s="1452"/>
      <c r="BMJ2346" s="1452"/>
      <c r="BMK2346" s="1452"/>
      <c r="BML2346" s="1452"/>
      <c r="BMM2346" s="1452"/>
      <c r="BMN2346" s="1452"/>
      <c r="BMO2346" s="1452"/>
      <c r="BMP2346" s="1452"/>
      <c r="BMQ2346" s="1452"/>
      <c r="BMR2346" s="1452"/>
      <c r="BMS2346" s="1452"/>
      <c r="BMT2346" s="1452"/>
      <c r="BMU2346" s="1452"/>
      <c r="BMV2346" s="1452"/>
      <c r="BMW2346" s="1452"/>
      <c r="BMX2346" s="1452"/>
      <c r="BMY2346" s="1452"/>
      <c r="BMZ2346" s="1452"/>
      <c r="BNA2346" s="1452"/>
      <c r="BNB2346" s="1452"/>
      <c r="BNC2346" s="1452"/>
      <c r="BND2346" s="1452"/>
      <c r="BNE2346" s="1452"/>
      <c r="BNF2346" s="1452"/>
      <c r="BNG2346" s="1452"/>
      <c r="BNH2346" s="1452"/>
      <c r="BNI2346" s="1452"/>
      <c r="BNJ2346" s="1452"/>
      <c r="BNK2346" s="1452"/>
      <c r="BNL2346" s="1452"/>
      <c r="BNM2346" s="1452"/>
      <c r="BNN2346" s="1452"/>
      <c r="BNO2346" s="1452"/>
      <c r="BNP2346" s="1452"/>
      <c r="BNQ2346" s="1452"/>
      <c r="BNR2346" s="1452"/>
      <c r="BNS2346" s="1452"/>
      <c r="BNT2346" s="1452"/>
      <c r="BNU2346" s="1452"/>
      <c r="BNV2346" s="1452"/>
      <c r="BNW2346" s="1452"/>
      <c r="BNX2346" s="1452"/>
      <c r="BNY2346" s="1452"/>
      <c r="BNZ2346" s="1452"/>
      <c r="BOA2346" s="1452"/>
      <c r="BOB2346" s="1452"/>
      <c r="BOC2346" s="1452"/>
      <c r="BOD2346" s="1452"/>
      <c r="BOE2346" s="1452"/>
      <c r="BOF2346" s="1452"/>
      <c r="BOG2346" s="1452"/>
      <c r="BOH2346" s="1452"/>
      <c r="BOI2346" s="1452"/>
      <c r="BOJ2346" s="1452"/>
      <c r="BOK2346" s="1452"/>
      <c r="BOL2346" s="1452"/>
      <c r="BOM2346" s="1452"/>
      <c r="BON2346" s="1452"/>
      <c r="BOO2346" s="1452"/>
      <c r="BOP2346" s="1452"/>
      <c r="BOQ2346" s="1452"/>
      <c r="BOR2346" s="1452"/>
      <c r="BOS2346" s="1452"/>
      <c r="BOT2346" s="1452"/>
      <c r="BOU2346" s="1452"/>
      <c r="BOV2346" s="1452"/>
      <c r="BOW2346" s="1452"/>
      <c r="BOX2346" s="1452"/>
      <c r="BOY2346" s="1452"/>
      <c r="BOZ2346" s="1452"/>
      <c r="BPA2346" s="1452"/>
      <c r="BPB2346" s="1452"/>
      <c r="BPC2346" s="1452"/>
      <c r="BPD2346" s="1452"/>
      <c r="BPE2346" s="1452"/>
      <c r="BPF2346" s="1452"/>
      <c r="BPG2346" s="1452"/>
      <c r="BPH2346" s="1452"/>
      <c r="BPI2346" s="1452"/>
      <c r="BPJ2346" s="1452"/>
      <c r="BPK2346" s="1452"/>
      <c r="BPL2346" s="1452"/>
      <c r="BPM2346" s="1452"/>
      <c r="BPN2346" s="1452"/>
      <c r="BPO2346" s="1452"/>
      <c r="BPP2346" s="1452"/>
      <c r="BPQ2346" s="1452"/>
      <c r="BPR2346" s="1452"/>
      <c r="BPS2346" s="1452"/>
      <c r="BPT2346" s="1452"/>
      <c r="BPU2346" s="1452"/>
      <c r="BPV2346" s="1452"/>
      <c r="BPW2346" s="1452"/>
      <c r="BPX2346" s="1452"/>
      <c r="BPY2346" s="1452"/>
      <c r="BPZ2346" s="1452"/>
      <c r="BQA2346" s="1452"/>
      <c r="BQB2346" s="1452"/>
      <c r="BQC2346" s="1452"/>
      <c r="BQD2346" s="1452"/>
      <c r="BQE2346" s="1452"/>
      <c r="BQF2346" s="1452"/>
      <c r="BQG2346" s="1452"/>
      <c r="BQH2346" s="1452"/>
      <c r="BQI2346" s="1452"/>
      <c r="BQJ2346" s="1452"/>
      <c r="BQK2346" s="1452"/>
      <c r="BQL2346" s="1452"/>
      <c r="BQM2346" s="1452"/>
      <c r="BQN2346" s="1452"/>
      <c r="BQO2346" s="1452"/>
      <c r="BQP2346" s="1452"/>
      <c r="BQQ2346" s="1452"/>
      <c r="BQR2346" s="1452"/>
      <c r="BQS2346" s="1452"/>
      <c r="BQT2346" s="1452"/>
      <c r="BQU2346" s="1452"/>
      <c r="BQV2346" s="1452"/>
      <c r="BQW2346" s="1452"/>
      <c r="BQX2346" s="1452"/>
      <c r="BQY2346" s="1452"/>
      <c r="BQZ2346" s="1452"/>
      <c r="BRA2346" s="1452"/>
      <c r="BRB2346" s="1452"/>
      <c r="BRC2346" s="1452"/>
      <c r="BRD2346" s="1452"/>
      <c r="BRE2346" s="1452"/>
      <c r="BRF2346" s="1452"/>
      <c r="BRG2346" s="1452"/>
      <c r="BRH2346" s="1452"/>
      <c r="BRI2346" s="1452"/>
      <c r="BRJ2346" s="1452"/>
      <c r="BRK2346" s="1452"/>
      <c r="BRL2346" s="1452"/>
      <c r="BRM2346" s="1452"/>
      <c r="BRN2346" s="1452"/>
      <c r="BRO2346" s="1452"/>
      <c r="BRP2346" s="1452"/>
      <c r="BRQ2346" s="1452"/>
      <c r="BRR2346" s="1452"/>
      <c r="BRS2346" s="1452"/>
      <c r="BRT2346" s="1452"/>
      <c r="BRU2346" s="1452"/>
      <c r="BRV2346" s="1452"/>
      <c r="BRW2346" s="1452"/>
      <c r="BRX2346" s="1452"/>
      <c r="BRY2346" s="1452"/>
      <c r="BRZ2346" s="1452"/>
      <c r="BSA2346" s="1452"/>
      <c r="BSB2346" s="1452"/>
      <c r="BSC2346" s="1452"/>
      <c r="BSD2346" s="1452"/>
      <c r="BSE2346" s="1452"/>
      <c r="BSF2346" s="1452"/>
      <c r="BSG2346" s="1452"/>
      <c r="BSH2346" s="1452"/>
      <c r="BSI2346" s="1452"/>
      <c r="BSJ2346" s="1452"/>
      <c r="BSK2346" s="1452"/>
      <c r="BSL2346" s="1452"/>
      <c r="BSM2346" s="1452"/>
      <c r="BSN2346" s="1452"/>
      <c r="BSO2346" s="1452"/>
      <c r="BSP2346" s="1452"/>
      <c r="BSQ2346" s="1452"/>
      <c r="BSR2346" s="1452"/>
      <c r="BSS2346" s="1452"/>
      <c r="BST2346" s="1452"/>
      <c r="BSU2346" s="1452"/>
      <c r="BSV2346" s="1452"/>
      <c r="BSW2346" s="1452"/>
      <c r="BSX2346" s="1452"/>
      <c r="BSY2346" s="1452"/>
      <c r="BSZ2346" s="1452"/>
      <c r="BTA2346" s="1452"/>
      <c r="BTB2346" s="1452"/>
      <c r="BTC2346" s="1452"/>
      <c r="BTD2346" s="1452"/>
      <c r="BTE2346" s="1452"/>
      <c r="BTF2346" s="1452"/>
      <c r="BTG2346" s="1452"/>
      <c r="BTH2346" s="1452"/>
      <c r="BTI2346" s="1452"/>
      <c r="BTJ2346" s="1452"/>
      <c r="BTK2346" s="1452"/>
      <c r="BTL2346" s="1452"/>
      <c r="BTM2346" s="1452"/>
      <c r="BTN2346" s="1452"/>
      <c r="BTO2346" s="1452"/>
      <c r="BTP2346" s="1452"/>
      <c r="BTQ2346" s="1452"/>
      <c r="BTR2346" s="1452"/>
      <c r="BTS2346" s="1452"/>
      <c r="BTT2346" s="1452"/>
      <c r="BTU2346" s="1452"/>
      <c r="BTV2346" s="1452"/>
      <c r="BTW2346" s="1452"/>
      <c r="BTX2346" s="1452"/>
      <c r="BTY2346" s="1452"/>
      <c r="BTZ2346" s="1452"/>
      <c r="BUA2346" s="1452"/>
      <c r="BUB2346" s="1452"/>
      <c r="BUC2346" s="1452"/>
      <c r="BUD2346" s="1452"/>
      <c r="BUE2346" s="1452"/>
      <c r="BUF2346" s="1452"/>
      <c r="BUG2346" s="1452"/>
      <c r="BUH2346" s="1452"/>
      <c r="BUI2346" s="1452"/>
      <c r="BUJ2346" s="1452"/>
      <c r="BUK2346" s="1452"/>
      <c r="BUL2346" s="1452"/>
      <c r="BUM2346" s="1452"/>
      <c r="BUN2346" s="1452"/>
      <c r="BUO2346" s="1452"/>
      <c r="BUP2346" s="1452"/>
      <c r="BUQ2346" s="1452"/>
      <c r="BUR2346" s="1452"/>
      <c r="BUS2346" s="1452"/>
      <c r="BUT2346" s="1452"/>
      <c r="BUU2346" s="1452"/>
      <c r="BUV2346" s="1452"/>
      <c r="BUW2346" s="1452"/>
      <c r="BUX2346" s="1452"/>
      <c r="BUY2346" s="1452"/>
      <c r="BUZ2346" s="1452"/>
      <c r="BVA2346" s="1452"/>
      <c r="BVB2346" s="1452"/>
      <c r="BVC2346" s="1452"/>
      <c r="BVD2346" s="1452"/>
      <c r="BVE2346" s="1452"/>
      <c r="BVF2346" s="1452"/>
      <c r="BVG2346" s="1452"/>
      <c r="BVH2346" s="1452"/>
      <c r="BVI2346" s="1452"/>
      <c r="BVJ2346" s="1452"/>
      <c r="BVK2346" s="1452"/>
      <c r="BVL2346" s="1452"/>
      <c r="BVM2346" s="1452"/>
      <c r="BVN2346" s="1452"/>
      <c r="BVO2346" s="1452"/>
      <c r="BVP2346" s="1452"/>
      <c r="BVQ2346" s="1452"/>
      <c r="BVR2346" s="1452"/>
      <c r="BVS2346" s="1452"/>
      <c r="BVT2346" s="1452"/>
      <c r="BVU2346" s="1452"/>
      <c r="BVV2346" s="1452"/>
      <c r="BVW2346" s="1452"/>
      <c r="BVX2346" s="1452"/>
      <c r="BVY2346" s="1452"/>
      <c r="BVZ2346" s="1452"/>
      <c r="BWA2346" s="1452"/>
      <c r="BWB2346" s="1452"/>
      <c r="BWC2346" s="1452"/>
      <c r="BWD2346" s="1452"/>
      <c r="BWE2346" s="1452"/>
      <c r="BWF2346" s="1452"/>
      <c r="BWG2346" s="1452"/>
      <c r="BWH2346" s="1452"/>
      <c r="BWI2346" s="1452"/>
      <c r="BWJ2346" s="1452"/>
      <c r="BWK2346" s="1452"/>
      <c r="BWL2346" s="1452"/>
      <c r="BWM2346" s="1452"/>
      <c r="BWN2346" s="1452"/>
      <c r="BWO2346" s="1452"/>
      <c r="BWP2346" s="1452"/>
      <c r="BWQ2346" s="1452"/>
      <c r="BWR2346" s="1452"/>
      <c r="BWS2346" s="1452"/>
      <c r="BWT2346" s="1452"/>
      <c r="BWU2346" s="1452"/>
      <c r="BWV2346" s="1452"/>
      <c r="BWW2346" s="1452"/>
      <c r="BWX2346" s="1452"/>
      <c r="BWY2346" s="1452"/>
      <c r="BWZ2346" s="1452"/>
      <c r="BXA2346" s="1452"/>
      <c r="BXB2346" s="1452"/>
      <c r="BXC2346" s="1452"/>
      <c r="BXD2346" s="1452"/>
      <c r="BXE2346" s="1452"/>
      <c r="BXF2346" s="1452"/>
      <c r="BXG2346" s="1452"/>
      <c r="BXH2346" s="1452"/>
      <c r="BXI2346" s="1452"/>
      <c r="BXJ2346" s="1452"/>
      <c r="BXK2346" s="1452"/>
      <c r="BXL2346" s="1452"/>
      <c r="BXM2346" s="1452"/>
      <c r="BXN2346" s="1452"/>
      <c r="BXO2346" s="1452"/>
      <c r="BXP2346" s="1452"/>
      <c r="BXQ2346" s="1452"/>
      <c r="BXR2346" s="1452"/>
      <c r="BXS2346" s="1452"/>
      <c r="BXT2346" s="1452"/>
      <c r="BXU2346" s="1452"/>
      <c r="BXV2346" s="1452"/>
      <c r="BXW2346" s="1452"/>
      <c r="BXX2346" s="1452"/>
      <c r="BXY2346" s="1452"/>
      <c r="BXZ2346" s="1452"/>
      <c r="BYA2346" s="1452"/>
      <c r="BYB2346" s="1452"/>
      <c r="BYC2346" s="1452"/>
      <c r="BYD2346" s="1452"/>
      <c r="BYE2346" s="1452"/>
      <c r="BYF2346" s="1452"/>
      <c r="BYG2346" s="1452"/>
      <c r="BYH2346" s="1452"/>
      <c r="BYI2346" s="1452"/>
      <c r="BYJ2346" s="1452"/>
      <c r="BYK2346" s="1452"/>
      <c r="BYL2346" s="1452"/>
      <c r="BYM2346" s="1452"/>
      <c r="BYN2346" s="1452"/>
      <c r="BYO2346" s="1452"/>
      <c r="BYP2346" s="1452"/>
      <c r="BYQ2346" s="1452"/>
      <c r="BYR2346" s="1452"/>
      <c r="BYS2346" s="1452"/>
      <c r="BYT2346" s="1452"/>
      <c r="BYU2346" s="1452"/>
      <c r="BYV2346" s="1452"/>
      <c r="BYW2346" s="1452"/>
      <c r="BYX2346" s="1452"/>
      <c r="BYY2346" s="1452"/>
      <c r="BYZ2346" s="1452"/>
      <c r="BZA2346" s="1452"/>
      <c r="BZB2346" s="1452"/>
      <c r="BZC2346" s="1452"/>
      <c r="BZD2346" s="1452"/>
      <c r="BZE2346" s="1452"/>
      <c r="BZF2346" s="1452"/>
      <c r="BZG2346" s="1452"/>
      <c r="BZH2346" s="1452"/>
      <c r="BZI2346" s="1452"/>
      <c r="BZJ2346" s="1452"/>
      <c r="BZK2346" s="1452"/>
      <c r="BZL2346" s="1452"/>
      <c r="BZM2346" s="1452"/>
      <c r="BZN2346" s="1452"/>
      <c r="BZO2346" s="1452"/>
      <c r="BZP2346" s="1452"/>
      <c r="BZQ2346" s="1452"/>
      <c r="BZR2346" s="1452"/>
      <c r="BZS2346" s="1452"/>
      <c r="BZT2346" s="1452"/>
      <c r="BZU2346" s="1452"/>
      <c r="BZV2346" s="1452"/>
      <c r="BZW2346" s="1452"/>
      <c r="BZX2346" s="1452"/>
      <c r="BZY2346" s="1452"/>
      <c r="BZZ2346" s="1452"/>
      <c r="CAA2346" s="1452"/>
      <c r="CAB2346" s="1452"/>
      <c r="CAC2346" s="1452"/>
      <c r="CAD2346" s="1452"/>
      <c r="CAE2346" s="1452"/>
      <c r="CAF2346" s="1452"/>
      <c r="CAG2346" s="1452"/>
      <c r="CAH2346" s="1452"/>
      <c r="CAI2346" s="1452"/>
      <c r="CAJ2346" s="1452"/>
      <c r="CAK2346" s="1452"/>
      <c r="CAL2346" s="1452"/>
      <c r="CAM2346" s="1452"/>
      <c r="CAN2346" s="1452"/>
      <c r="CAO2346" s="1452"/>
      <c r="CAP2346" s="1452"/>
      <c r="CAQ2346" s="1452"/>
      <c r="CAR2346" s="1452"/>
      <c r="CAS2346" s="1452"/>
      <c r="CAT2346" s="1452"/>
      <c r="CAU2346" s="1452"/>
      <c r="CAV2346" s="1452"/>
      <c r="CAW2346" s="1452"/>
      <c r="CAX2346" s="1452"/>
      <c r="CAY2346" s="1452"/>
      <c r="CAZ2346" s="1452"/>
      <c r="CBA2346" s="1452"/>
      <c r="CBB2346" s="1452"/>
      <c r="CBC2346" s="1452"/>
      <c r="CBD2346" s="1452"/>
      <c r="CBE2346" s="1452"/>
      <c r="CBF2346" s="1452"/>
      <c r="CBG2346" s="1452"/>
      <c r="CBH2346" s="1452"/>
      <c r="CBI2346" s="1452"/>
      <c r="CBJ2346" s="1452"/>
      <c r="CBK2346" s="1452"/>
      <c r="CBL2346" s="1452"/>
      <c r="CBM2346" s="1452"/>
      <c r="CBN2346" s="1452"/>
      <c r="CBO2346" s="1452"/>
      <c r="CBP2346" s="1452"/>
      <c r="CBQ2346" s="1452"/>
      <c r="CBR2346" s="1452"/>
      <c r="CBS2346" s="1452"/>
      <c r="CBT2346" s="1452"/>
      <c r="CBU2346" s="1452"/>
      <c r="CBV2346" s="1452"/>
      <c r="CBW2346" s="1452"/>
      <c r="CBX2346" s="1452"/>
      <c r="CBY2346" s="1452"/>
      <c r="CBZ2346" s="1452"/>
      <c r="CCA2346" s="1452"/>
      <c r="CCB2346" s="1452"/>
      <c r="CCC2346" s="1452"/>
      <c r="CCD2346" s="1452"/>
      <c r="CCE2346" s="1452"/>
      <c r="CCF2346" s="1452"/>
      <c r="CCG2346" s="1452"/>
      <c r="CCH2346" s="1452"/>
      <c r="CCI2346" s="1452"/>
      <c r="CCJ2346" s="1452"/>
      <c r="CCK2346" s="1452"/>
      <c r="CCL2346" s="1452"/>
      <c r="CCM2346" s="1452"/>
      <c r="CCN2346" s="1452"/>
      <c r="CCO2346" s="1452"/>
      <c r="CCP2346" s="1452"/>
      <c r="CCQ2346" s="1452"/>
      <c r="CCR2346" s="1452"/>
      <c r="CCS2346" s="1452"/>
      <c r="CCT2346" s="1452"/>
      <c r="CCU2346" s="1452"/>
      <c r="CCV2346" s="1452"/>
      <c r="CCW2346" s="1452"/>
      <c r="CCX2346" s="1452"/>
      <c r="CCY2346" s="1452"/>
      <c r="CCZ2346" s="1452"/>
      <c r="CDA2346" s="1452"/>
      <c r="CDB2346" s="1452"/>
      <c r="CDC2346" s="1452"/>
      <c r="CDD2346" s="1452"/>
      <c r="CDE2346" s="1452"/>
      <c r="CDF2346" s="1452"/>
      <c r="CDG2346" s="1452"/>
      <c r="CDH2346" s="1452"/>
      <c r="CDI2346" s="1452"/>
      <c r="CDJ2346" s="1452"/>
      <c r="CDK2346" s="1452"/>
      <c r="CDL2346" s="1452"/>
      <c r="CDM2346" s="1452"/>
      <c r="CDN2346" s="1452"/>
      <c r="CDO2346" s="1452"/>
      <c r="CDP2346" s="1452"/>
      <c r="CDQ2346" s="1452"/>
      <c r="CDR2346" s="1452"/>
      <c r="CDS2346" s="1452"/>
      <c r="CDT2346" s="1452"/>
      <c r="CDU2346" s="1452"/>
      <c r="CDV2346" s="1452"/>
      <c r="CDW2346" s="1452"/>
      <c r="CDX2346" s="1452"/>
      <c r="CDY2346" s="1452"/>
      <c r="CDZ2346" s="1452"/>
      <c r="CEA2346" s="1452"/>
      <c r="CEB2346" s="1452"/>
      <c r="CEC2346" s="1452"/>
      <c r="CED2346" s="1452"/>
      <c r="CEE2346" s="1452"/>
      <c r="CEF2346" s="1452"/>
      <c r="CEG2346" s="1452"/>
      <c r="CEH2346" s="1452"/>
      <c r="CEI2346" s="1452"/>
      <c r="CEJ2346" s="1452"/>
      <c r="CEK2346" s="1452"/>
      <c r="CEL2346" s="1452"/>
      <c r="CEM2346" s="1452"/>
      <c r="CEN2346" s="1452"/>
      <c r="CEO2346" s="1452"/>
      <c r="CEP2346" s="1452"/>
      <c r="CEQ2346" s="1452"/>
      <c r="CER2346" s="1452"/>
      <c r="CES2346" s="1452"/>
      <c r="CET2346" s="1452"/>
      <c r="CEU2346" s="1452"/>
      <c r="CEV2346" s="1452"/>
      <c r="CEW2346" s="1452"/>
      <c r="CEX2346" s="1452"/>
      <c r="CEY2346" s="1452"/>
      <c r="CEZ2346" s="1452"/>
      <c r="CFA2346" s="1452"/>
      <c r="CFB2346" s="1452"/>
      <c r="CFC2346" s="1452"/>
      <c r="CFD2346" s="1452"/>
      <c r="CFE2346" s="1452"/>
      <c r="CFF2346" s="1452"/>
      <c r="CFG2346" s="1452"/>
      <c r="CFH2346" s="1452"/>
      <c r="CFI2346" s="1452"/>
      <c r="CFJ2346" s="1452"/>
      <c r="CFK2346" s="1452"/>
      <c r="CFL2346" s="1452"/>
      <c r="CFM2346" s="1452"/>
      <c r="CFN2346" s="1452"/>
      <c r="CFO2346" s="1452"/>
      <c r="CFP2346" s="1452"/>
      <c r="CFQ2346" s="1452"/>
      <c r="CFR2346" s="1452"/>
      <c r="CFS2346" s="1452"/>
      <c r="CFT2346" s="1452"/>
      <c r="CFU2346" s="1452"/>
      <c r="CFV2346" s="1452"/>
      <c r="CFW2346" s="1452"/>
      <c r="CFX2346" s="1452"/>
      <c r="CFY2346" s="1452"/>
      <c r="CFZ2346" s="1452"/>
      <c r="CGA2346" s="1452"/>
      <c r="CGB2346" s="1452"/>
      <c r="CGC2346" s="1452"/>
      <c r="CGD2346" s="1452"/>
      <c r="CGE2346" s="1452"/>
      <c r="CGF2346" s="1452"/>
      <c r="CGG2346" s="1452"/>
      <c r="CGH2346" s="1452"/>
      <c r="CGI2346" s="1452"/>
      <c r="CGJ2346" s="1452"/>
      <c r="CGK2346" s="1452"/>
      <c r="CGL2346" s="1452"/>
      <c r="CGM2346" s="1452"/>
      <c r="CGN2346" s="1452"/>
      <c r="CGO2346" s="1452"/>
      <c r="CGP2346" s="1452"/>
      <c r="CGQ2346" s="1452"/>
      <c r="CGR2346" s="1452"/>
      <c r="CGS2346" s="1452"/>
      <c r="CGT2346" s="1452"/>
      <c r="CGU2346" s="1452"/>
      <c r="CGV2346" s="1452"/>
      <c r="CGW2346" s="1452"/>
      <c r="CGX2346" s="1452"/>
      <c r="CGY2346" s="1452"/>
      <c r="CGZ2346" s="1452"/>
      <c r="CHA2346" s="1452"/>
      <c r="CHB2346" s="1452"/>
      <c r="CHC2346" s="1452"/>
      <c r="CHD2346" s="1452"/>
      <c r="CHE2346" s="1452"/>
      <c r="CHF2346" s="1452"/>
      <c r="CHG2346" s="1452"/>
      <c r="CHH2346" s="1452"/>
      <c r="CHI2346" s="1452"/>
      <c r="CHJ2346" s="1452"/>
      <c r="CHK2346" s="1452"/>
      <c r="CHL2346" s="1452"/>
      <c r="CHM2346" s="1452"/>
      <c r="CHN2346" s="1452"/>
      <c r="CHO2346" s="1452"/>
      <c r="CHP2346" s="1452"/>
      <c r="CHQ2346" s="1452"/>
      <c r="CHR2346" s="1452"/>
      <c r="CHS2346" s="1452"/>
      <c r="CHT2346" s="1452"/>
      <c r="CHU2346" s="1452"/>
      <c r="CHV2346" s="1452"/>
      <c r="CHW2346" s="1452"/>
      <c r="CHX2346" s="1452"/>
      <c r="CHY2346" s="1452"/>
      <c r="CHZ2346" s="1452"/>
      <c r="CIA2346" s="1452"/>
      <c r="CIB2346" s="1452"/>
      <c r="CIC2346" s="1452"/>
      <c r="CID2346" s="1452"/>
      <c r="CIE2346" s="1452"/>
      <c r="CIF2346" s="1452"/>
      <c r="CIG2346" s="1452"/>
      <c r="CIH2346" s="1452"/>
      <c r="CII2346" s="1452"/>
      <c r="CIJ2346" s="1452"/>
      <c r="CIK2346" s="1452"/>
      <c r="CIL2346" s="1452"/>
      <c r="CIM2346" s="1452"/>
      <c r="CIN2346" s="1452"/>
      <c r="CIO2346" s="1452"/>
      <c r="CIP2346" s="1452"/>
      <c r="CIQ2346" s="1452"/>
      <c r="CIR2346" s="1452"/>
      <c r="CIS2346" s="1452"/>
      <c r="CIT2346" s="1452"/>
      <c r="CIU2346" s="1452"/>
      <c r="CIV2346" s="1452"/>
      <c r="CIW2346" s="1452"/>
      <c r="CIX2346" s="1452"/>
      <c r="CIY2346" s="1452"/>
      <c r="CIZ2346" s="1452"/>
      <c r="CJA2346" s="1452"/>
      <c r="CJB2346" s="1452"/>
      <c r="CJC2346" s="1452"/>
      <c r="CJD2346" s="1452"/>
      <c r="CJE2346" s="1452"/>
      <c r="CJF2346" s="1452"/>
      <c r="CJG2346" s="1452"/>
      <c r="CJH2346" s="1452"/>
      <c r="CJI2346" s="1452"/>
      <c r="CJJ2346" s="1452"/>
      <c r="CJK2346" s="1452"/>
      <c r="CJL2346" s="1452"/>
      <c r="CJM2346" s="1452"/>
      <c r="CJN2346" s="1452"/>
      <c r="CJO2346" s="1452"/>
      <c r="CJP2346" s="1452"/>
      <c r="CJQ2346" s="1452"/>
      <c r="CJR2346" s="1452"/>
      <c r="CJS2346" s="1452"/>
      <c r="CJT2346" s="1452"/>
      <c r="CJU2346" s="1452"/>
      <c r="CJV2346" s="1452"/>
      <c r="CJW2346" s="1452"/>
      <c r="CJX2346" s="1452"/>
      <c r="CJY2346" s="1452"/>
      <c r="CJZ2346" s="1452"/>
      <c r="CKA2346" s="1452"/>
      <c r="CKB2346" s="1452"/>
      <c r="CKC2346" s="1452"/>
      <c r="CKD2346" s="1452"/>
      <c r="CKE2346" s="1452"/>
      <c r="CKF2346" s="1452"/>
      <c r="CKG2346" s="1452"/>
      <c r="CKH2346" s="1452"/>
      <c r="CKI2346" s="1452"/>
      <c r="CKJ2346" s="1452"/>
      <c r="CKK2346" s="1452"/>
      <c r="CKL2346" s="1452"/>
      <c r="CKM2346" s="1452"/>
      <c r="CKN2346" s="1452"/>
      <c r="CKO2346" s="1452"/>
      <c r="CKP2346" s="1452"/>
      <c r="CKQ2346" s="1452"/>
      <c r="CKR2346" s="1452"/>
      <c r="CKS2346" s="1452"/>
      <c r="CKT2346" s="1452"/>
      <c r="CKU2346" s="1452"/>
      <c r="CKV2346" s="1452"/>
      <c r="CKW2346" s="1452"/>
      <c r="CKX2346" s="1452"/>
      <c r="CKY2346" s="1452"/>
      <c r="CKZ2346" s="1452"/>
      <c r="CLA2346" s="1452"/>
      <c r="CLB2346" s="1452"/>
      <c r="CLC2346" s="1452"/>
      <c r="CLD2346" s="1452"/>
      <c r="CLE2346" s="1452"/>
      <c r="CLF2346" s="1452"/>
      <c r="CLG2346" s="1452"/>
      <c r="CLH2346" s="1452"/>
      <c r="CLI2346" s="1452"/>
      <c r="CLJ2346" s="1452"/>
      <c r="CLK2346" s="1452"/>
      <c r="CLL2346" s="1452"/>
      <c r="CLM2346" s="1452"/>
      <c r="CLN2346" s="1452"/>
      <c r="CLO2346" s="1452"/>
      <c r="CLP2346" s="1452"/>
      <c r="CLQ2346" s="1452"/>
      <c r="CLR2346" s="1452"/>
      <c r="CLS2346" s="1452"/>
      <c r="CLT2346" s="1452"/>
      <c r="CLU2346" s="1452"/>
      <c r="CLV2346" s="1452"/>
      <c r="CLW2346" s="1452"/>
      <c r="CLX2346" s="1452"/>
      <c r="CLY2346" s="1452"/>
      <c r="CLZ2346" s="1452"/>
      <c r="CMA2346" s="1452"/>
      <c r="CMB2346" s="1452"/>
      <c r="CMC2346" s="1452"/>
      <c r="CMD2346" s="1452"/>
      <c r="CME2346" s="1452"/>
      <c r="CMF2346" s="1452"/>
      <c r="CMG2346" s="1452"/>
      <c r="CMH2346" s="1452"/>
      <c r="CMI2346" s="1452"/>
      <c r="CMJ2346" s="1452"/>
      <c r="CMK2346" s="1452"/>
      <c r="CML2346" s="1452"/>
      <c r="CMM2346" s="1452"/>
      <c r="CMN2346" s="1452"/>
      <c r="CMO2346" s="1452"/>
      <c r="CMP2346" s="1452"/>
      <c r="CMQ2346" s="1452"/>
      <c r="CMR2346" s="1452"/>
      <c r="CMS2346" s="1452"/>
      <c r="CMT2346" s="1452"/>
      <c r="CMU2346" s="1452"/>
      <c r="CMV2346" s="1452"/>
      <c r="CMW2346" s="1452"/>
      <c r="CMX2346" s="1452"/>
      <c r="CMY2346" s="1452"/>
      <c r="CMZ2346" s="1452"/>
      <c r="CNA2346" s="1452"/>
      <c r="CNB2346" s="1452"/>
      <c r="CNC2346" s="1452"/>
      <c r="CND2346" s="1452"/>
      <c r="CNE2346" s="1452"/>
      <c r="CNF2346" s="1452"/>
      <c r="CNG2346" s="1452"/>
      <c r="CNH2346" s="1452"/>
      <c r="CNI2346" s="1452"/>
      <c r="CNJ2346" s="1452"/>
      <c r="CNK2346" s="1452"/>
      <c r="CNL2346" s="1452"/>
      <c r="CNM2346" s="1452"/>
      <c r="CNN2346" s="1452"/>
      <c r="CNO2346" s="1452"/>
      <c r="CNP2346" s="1452"/>
      <c r="CNQ2346" s="1452"/>
      <c r="CNR2346" s="1452"/>
      <c r="CNS2346" s="1452"/>
      <c r="CNT2346" s="1452"/>
      <c r="CNU2346" s="1452"/>
      <c r="CNV2346" s="1452"/>
      <c r="CNW2346" s="1452"/>
      <c r="CNX2346" s="1452"/>
      <c r="CNY2346" s="1452"/>
      <c r="CNZ2346" s="1452"/>
      <c r="COA2346" s="1452"/>
      <c r="COB2346" s="1452"/>
      <c r="COC2346" s="1452"/>
      <c r="COD2346" s="1452"/>
      <c r="COE2346" s="1452"/>
      <c r="COF2346" s="1452"/>
      <c r="COG2346" s="1452"/>
      <c r="COH2346" s="1452"/>
      <c r="COI2346" s="1452"/>
      <c r="COJ2346" s="1452"/>
      <c r="COK2346" s="1452"/>
      <c r="COL2346" s="1452"/>
      <c r="COM2346" s="1452"/>
      <c r="CON2346" s="1452"/>
      <c r="COO2346" s="1452"/>
      <c r="COP2346" s="1452"/>
      <c r="COQ2346" s="1452"/>
      <c r="COR2346" s="1452"/>
      <c r="COS2346" s="1452"/>
      <c r="COT2346" s="1452"/>
      <c r="COU2346" s="1452"/>
      <c r="COV2346" s="1452"/>
      <c r="COW2346" s="1452"/>
      <c r="COX2346" s="1452"/>
      <c r="COY2346" s="1452"/>
      <c r="COZ2346" s="1452"/>
      <c r="CPA2346" s="1452"/>
      <c r="CPB2346" s="1452"/>
      <c r="CPC2346" s="1452"/>
      <c r="CPD2346" s="1452"/>
      <c r="CPE2346" s="1452"/>
      <c r="CPF2346" s="1452"/>
      <c r="CPG2346" s="1452"/>
      <c r="CPH2346" s="1452"/>
      <c r="CPI2346" s="1452"/>
      <c r="CPJ2346" s="1452"/>
      <c r="CPK2346" s="1452"/>
      <c r="CPL2346" s="1452"/>
      <c r="CPM2346" s="1452"/>
      <c r="CPN2346" s="1452"/>
      <c r="CPO2346" s="1452"/>
      <c r="CPP2346" s="1452"/>
      <c r="CPQ2346" s="1452"/>
      <c r="CPR2346" s="1452"/>
      <c r="CPS2346" s="1452"/>
      <c r="CPT2346" s="1452"/>
      <c r="CPU2346" s="1452"/>
      <c r="CPV2346" s="1452"/>
      <c r="CPW2346" s="1452"/>
      <c r="CPX2346" s="1452"/>
      <c r="CPY2346" s="1452"/>
      <c r="CPZ2346" s="1452"/>
      <c r="CQA2346" s="1452"/>
      <c r="CQB2346" s="1452"/>
      <c r="CQC2346" s="1452"/>
      <c r="CQD2346" s="1452"/>
      <c r="CQE2346" s="1452"/>
      <c r="CQF2346" s="1452"/>
      <c r="CQG2346" s="1452"/>
      <c r="CQH2346" s="1452"/>
      <c r="CQI2346" s="1452"/>
      <c r="CQJ2346" s="1452"/>
      <c r="CQK2346" s="1452"/>
      <c r="CQL2346" s="1452"/>
      <c r="CQM2346" s="1452"/>
      <c r="CQN2346" s="1452"/>
      <c r="CQO2346" s="1452"/>
      <c r="CQP2346" s="1452"/>
      <c r="CQQ2346" s="1452"/>
      <c r="CQR2346" s="1452"/>
      <c r="CQS2346" s="1452"/>
      <c r="CQT2346" s="1452"/>
      <c r="CQU2346" s="1452"/>
      <c r="CQV2346" s="1452"/>
      <c r="CQW2346" s="1452"/>
      <c r="CQX2346" s="1452"/>
      <c r="CQY2346" s="1452"/>
      <c r="CQZ2346" s="1452"/>
      <c r="CRA2346" s="1452"/>
      <c r="CRB2346" s="1452"/>
      <c r="CRC2346" s="1452"/>
      <c r="CRD2346" s="1452"/>
      <c r="CRE2346" s="1452"/>
      <c r="CRF2346" s="1452"/>
      <c r="CRG2346" s="1452"/>
      <c r="CRH2346" s="1452"/>
      <c r="CRI2346" s="1452"/>
      <c r="CRJ2346" s="1452"/>
      <c r="CRK2346" s="1452"/>
      <c r="CRL2346" s="1452"/>
      <c r="CRM2346" s="1452"/>
      <c r="CRN2346" s="1452"/>
      <c r="CRO2346" s="1452"/>
      <c r="CRP2346" s="1452"/>
      <c r="CRQ2346" s="1452"/>
      <c r="CRR2346" s="1452"/>
      <c r="CRS2346" s="1452"/>
      <c r="CRT2346" s="1452"/>
      <c r="CRU2346" s="1452"/>
      <c r="CRV2346" s="1452"/>
      <c r="CRW2346" s="1452"/>
      <c r="CRX2346" s="1452"/>
      <c r="CRY2346" s="1452"/>
      <c r="CRZ2346" s="1452"/>
      <c r="CSA2346" s="1452"/>
      <c r="CSB2346" s="1452"/>
      <c r="CSC2346" s="1452"/>
      <c r="CSD2346" s="1452"/>
      <c r="CSE2346" s="1452"/>
      <c r="CSF2346" s="1452"/>
      <c r="CSG2346" s="1452"/>
      <c r="CSH2346" s="1452"/>
      <c r="CSI2346" s="1452"/>
      <c r="CSJ2346" s="1452"/>
      <c r="CSK2346" s="1452"/>
      <c r="CSL2346" s="1452"/>
      <c r="CSM2346" s="1452"/>
      <c r="CSN2346" s="1452"/>
      <c r="CSO2346" s="1452"/>
      <c r="CSP2346" s="1452"/>
      <c r="CSQ2346" s="1452"/>
      <c r="CSR2346" s="1452"/>
      <c r="CSS2346" s="1452"/>
      <c r="CST2346" s="1452"/>
      <c r="CSU2346" s="1452"/>
      <c r="CSV2346" s="1452"/>
      <c r="CSW2346" s="1452"/>
      <c r="CSX2346" s="1452"/>
      <c r="CSY2346" s="1452"/>
      <c r="CSZ2346" s="1452"/>
      <c r="CTA2346" s="1452"/>
      <c r="CTB2346" s="1452"/>
      <c r="CTC2346" s="1452"/>
      <c r="CTD2346" s="1452"/>
      <c r="CTE2346" s="1452"/>
      <c r="CTF2346" s="1452"/>
      <c r="CTG2346" s="1452"/>
      <c r="CTH2346" s="1452"/>
      <c r="CTI2346" s="1452"/>
      <c r="CTJ2346" s="1452"/>
      <c r="CTK2346" s="1452"/>
      <c r="CTL2346" s="1452"/>
      <c r="CTM2346" s="1452"/>
      <c r="CTN2346" s="1452"/>
      <c r="CTO2346" s="1452"/>
      <c r="CTP2346" s="1452"/>
      <c r="CTQ2346" s="1452"/>
      <c r="CTR2346" s="1452"/>
      <c r="CTS2346" s="1452"/>
      <c r="CTT2346" s="1452"/>
      <c r="CTU2346" s="1452"/>
      <c r="CTV2346" s="1452"/>
      <c r="CTW2346" s="1452"/>
      <c r="CTX2346" s="1452"/>
      <c r="CTY2346" s="1452"/>
      <c r="CTZ2346" s="1452"/>
      <c r="CUA2346" s="1452"/>
      <c r="CUB2346" s="1452"/>
      <c r="CUC2346" s="1452"/>
      <c r="CUD2346" s="1452"/>
      <c r="CUE2346" s="1452"/>
      <c r="CUF2346" s="1452"/>
      <c r="CUG2346" s="1452"/>
      <c r="CUH2346" s="1452"/>
      <c r="CUI2346" s="1452"/>
      <c r="CUJ2346" s="1452"/>
      <c r="CUK2346" s="1452"/>
      <c r="CUL2346" s="1452"/>
      <c r="CUM2346" s="1452"/>
      <c r="CUN2346" s="1452"/>
      <c r="CUO2346" s="1452"/>
      <c r="CUP2346" s="1452"/>
      <c r="CUQ2346" s="1452"/>
      <c r="CUR2346" s="1452"/>
      <c r="CUS2346" s="1452"/>
      <c r="CUT2346" s="1452"/>
      <c r="CUU2346" s="1452"/>
      <c r="CUV2346" s="1452"/>
      <c r="CUW2346" s="1452"/>
      <c r="CUX2346" s="1452"/>
      <c r="CUY2346" s="1452"/>
      <c r="CUZ2346" s="1452"/>
      <c r="CVA2346" s="1452"/>
      <c r="CVB2346" s="1452"/>
      <c r="CVC2346" s="1452"/>
      <c r="CVD2346" s="1452"/>
      <c r="CVE2346" s="1452"/>
      <c r="CVF2346" s="1452"/>
      <c r="CVG2346" s="1452"/>
      <c r="CVH2346" s="1452"/>
      <c r="CVI2346" s="1452"/>
      <c r="CVJ2346" s="1452"/>
      <c r="CVK2346" s="1452"/>
      <c r="CVL2346" s="1452"/>
      <c r="CVM2346" s="1452"/>
      <c r="CVN2346" s="1452"/>
      <c r="CVO2346" s="1452"/>
      <c r="CVP2346" s="1452"/>
      <c r="CVQ2346" s="1452"/>
      <c r="CVR2346" s="1452"/>
      <c r="CVS2346" s="1452"/>
      <c r="CVT2346" s="1452"/>
      <c r="CVU2346" s="1452"/>
      <c r="CVV2346" s="1452"/>
      <c r="CVW2346" s="1452"/>
      <c r="CVX2346" s="1452"/>
      <c r="CVY2346" s="1452"/>
      <c r="CVZ2346" s="1452"/>
      <c r="CWA2346" s="1452"/>
      <c r="CWB2346" s="1452"/>
      <c r="CWC2346" s="1452"/>
      <c r="CWD2346" s="1452"/>
      <c r="CWE2346" s="1452"/>
      <c r="CWF2346" s="1452"/>
      <c r="CWG2346" s="1452"/>
      <c r="CWH2346" s="1452"/>
      <c r="CWI2346" s="1452"/>
      <c r="CWJ2346" s="1452"/>
      <c r="CWK2346" s="1452"/>
      <c r="CWL2346" s="1452"/>
      <c r="CWM2346" s="1452"/>
      <c r="CWN2346" s="1452"/>
      <c r="CWO2346" s="1452"/>
      <c r="CWP2346" s="1452"/>
      <c r="CWQ2346" s="1452"/>
      <c r="CWR2346" s="1452"/>
      <c r="CWS2346" s="1452"/>
      <c r="CWT2346" s="1452"/>
      <c r="CWU2346" s="1452"/>
      <c r="CWV2346" s="1452"/>
      <c r="CWW2346" s="1452"/>
      <c r="CWX2346" s="1452"/>
      <c r="CWY2346" s="1452"/>
      <c r="CWZ2346" s="1452"/>
      <c r="CXA2346" s="1452"/>
      <c r="CXB2346" s="1452"/>
      <c r="CXC2346" s="1452"/>
      <c r="CXD2346" s="1452"/>
      <c r="CXE2346" s="1452"/>
      <c r="CXF2346" s="1452"/>
      <c r="CXG2346" s="1452"/>
      <c r="CXH2346" s="1452"/>
      <c r="CXI2346" s="1452"/>
      <c r="CXJ2346" s="1452"/>
      <c r="CXK2346" s="1452"/>
      <c r="CXL2346" s="1452"/>
      <c r="CXM2346" s="1452"/>
      <c r="CXN2346" s="1452"/>
      <c r="CXO2346" s="1452"/>
      <c r="CXP2346" s="1452"/>
      <c r="CXQ2346" s="1452"/>
      <c r="CXR2346" s="1452"/>
      <c r="CXS2346" s="1452"/>
      <c r="CXT2346" s="1452"/>
      <c r="CXU2346" s="1452"/>
      <c r="CXV2346" s="1452"/>
      <c r="CXW2346" s="1452"/>
      <c r="CXX2346" s="1452"/>
      <c r="CXY2346" s="1452"/>
      <c r="CXZ2346" s="1452"/>
      <c r="CYA2346" s="1452"/>
      <c r="CYB2346" s="1452"/>
      <c r="CYC2346" s="1452"/>
      <c r="CYD2346" s="1452"/>
      <c r="CYE2346" s="1452"/>
      <c r="CYF2346" s="1452"/>
      <c r="CYG2346" s="1452"/>
      <c r="CYH2346" s="1452"/>
      <c r="CYI2346" s="1452"/>
      <c r="CYJ2346" s="1452"/>
      <c r="CYK2346" s="1452"/>
      <c r="CYL2346" s="1452"/>
      <c r="CYM2346" s="1452"/>
      <c r="CYN2346" s="1452"/>
      <c r="CYO2346" s="1452"/>
      <c r="CYP2346" s="1452"/>
      <c r="CYQ2346" s="1452"/>
      <c r="CYR2346" s="1452"/>
      <c r="CYS2346" s="1452"/>
      <c r="CYT2346" s="1452"/>
      <c r="CYU2346" s="1452"/>
      <c r="CYV2346" s="1452"/>
      <c r="CYW2346" s="1452"/>
      <c r="CYX2346" s="1452"/>
      <c r="CYY2346" s="1452"/>
      <c r="CYZ2346" s="1452"/>
      <c r="CZA2346" s="1452"/>
      <c r="CZB2346" s="1452"/>
      <c r="CZC2346" s="1452"/>
      <c r="CZD2346" s="1452"/>
      <c r="CZE2346" s="1452"/>
      <c r="CZF2346" s="1452"/>
      <c r="CZG2346" s="1452"/>
      <c r="CZH2346" s="1452"/>
      <c r="CZI2346" s="1452"/>
      <c r="CZJ2346" s="1452"/>
      <c r="CZK2346" s="1452"/>
      <c r="CZL2346" s="1452"/>
      <c r="CZM2346" s="1452"/>
      <c r="CZN2346" s="1452"/>
      <c r="CZO2346" s="1452"/>
      <c r="CZP2346" s="1452"/>
      <c r="CZQ2346" s="1452"/>
      <c r="CZR2346" s="1452"/>
      <c r="CZS2346" s="1452"/>
      <c r="CZT2346" s="1452"/>
      <c r="CZU2346" s="1452"/>
      <c r="CZV2346" s="1452"/>
      <c r="CZW2346" s="1452"/>
      <c r="CZX2346" s="1452"/>
      <c r="CZY2346" s="1452"/>
      <c r="CZZ2346" s="1452"/>
      <c r="DAA2346" s="1452"/>
      <c r="DAB2346" s="1452"/>
      <c r="DAC2346" s="1452"/>
      <c r="DAD2346" s="1452"/>
      <c r="DAE2346" s="1452"/>
      <c r="DAF2346" s="1452"/>
      <c r="DAG2346" s="1452"/>
      <c r="DAH2346" s="1452"/>
      <c r="DAI2346" s="1452"/>
      <c r="DAJ2346" s="1452"/>
      <c r="DAK2346" s="1452"/>
      <c r="DAL2346" s="1452"/>
      <c r="DAM2346" s="1452"/>
      <c r="DAN2346" s="1452"/>
      <c r="DAO2346" s="1452"/>
      <c r="DAP2346" s="1452"/>
      <c r="DAQ2346" s="1452"/>
      <c r="DAR2346" s="1452"/>
      <c r="DAS2346" s="1452"/>
      <c r="DAT2346" s="1452"/>
      <c r="DAU2346" s="1452"/>
      <c r="DAV2346" s="1452"/>
      <c r="DAW2346" s="1452"/>
      <c r="DAX2346" s="1452"/>
      <c r="DAY2346" s="1452"/>
      <c r="DAZ2346" s="1452"/>
      <c r="DBA2346" s="1452"/>
      <c r="DBB2346" s="1452"/>
      <c r="DBC2346" s="1452"/>
      <c r="DBD2346" s="1452"/>
      <c r="DBE2346" s="1452"/>
      <c r="DBF2346" s="1452"/>
      <c r="DBG2346" s="1452"/>
      <c r="DBH2346" s="1452"/>
      <c r="DBI2346" s="1452"/>
      <c r="DBJ2346" s="1452"/>
      <c r="DBK2346" s="1452"/>
      <c r="DBL2346" s="1452"/>
      <c r="DBM2346" s="1452"/>
      <c r="DBN2346" s="1452"/>
      <c r="DBO2346" s="1452"/>
      <c r="DBP2346" s="1452"/>
      <c r="DBQ2346" s="1452"/>
      <c r="DBR2346" s="1452"/>
      <c r="DBS2346" s="1452"/>
      <c r="DBT2346" s="1452"/>
      <c r="DBU2346" s="1452"/>
      <c r="DBV2346" s="1452"/>
      <c r="DBW2346" s="1452"/>
      <c r="DBX2346" s="1452"/>
      <c r="DBY2346" s="1452"/>
      <c r="DBZ2346" s="1452"/>
      <c r="DCA2346" s="1452"/>
      <c r="DCB2346" s="1452"/>
      <c r="DCC2346" s="1452"/>
      <c r="DCD2346" s="1452"/>
      <c r="DCE2346" s="1452"/>
      <c r="DCF2346" s="1452"/>
      <c r="DCG2346" s="1452"/>
      <c r="DCH2346" s="1452"/>
      <c r="DCI2346" s="1452"/>
      <c r="DCJ2346" s="1452"/>
      <c r="DCK2346" s="1452"/>
      <c r="DCL2346" s="1452"/>
      <c r="DCM2346" s="1452"/>
      <c r="DCN2346" s="1452"/>
      <c r="DCO2346" s="1452"/>
      <c r="DCP2346" s="1452"/>
      <c r="DCQ2346" s="1452"/>
      <c r="DCR2346" s="1452"/>
      <c r="DCS2346" s="1452"/>
      <c r="DCT2346" s="1452"/>
      <c r="DCU2346" s="1452"/>
      <c r="DCV2346" s="1452"/>
      <c r="DCW2346" s="1452"/>
      <c r="DCX2346" s="1452"/>
      <c r="DCY2346" s="1452"/>
      <c r="DCZ2346" s="1452"/>
      <c r="DDA2346" s="1452"/>
      <c r="DDB2346" s="1452"/>
      <c r="DDC2346" s="1452"/>
      <c r="DDD2346" s="1452"/>
      <c r="DDE2346" s="1452"/>
      <c r="DDF2346" s="1452"/>
      <c r="DDG2346" s="1452"/>
      <c r="DDH2346" s="1452"/>
      <c r="DDI2346" s="1452"/>
      <c r="DDJ2346" s="1452"/>
      <c r="DDK2346" s="1452"/>
      <c r="DDL2346" s="1452"/>
      <c r="DDM2346" s="1452"/>
      <c r="DDN2346" s="1452"/>
      <c r="DDO2346" s="1452"/>
      <c r="DDP2346" s="1452"/>
      <c r="DDQ2346" s="1452"/>
      <c r="DDR2346" s="1452"/>
      <c r="DDS2346" s="1452"/>
      <c r="DDT2346" s="1452"/>
      <c r="DDU2346" s="1452"/>
      <c r="DDV2346" s="1452"/>
      <c r="DDW2346" s="1452"/>
      <c r="DDX2346" s="1452"/>
      <c r="DDY2346" s="1452"/>
      <c r="DDZ2346" s="1452"/>
      <c r="DEA2346" s="1452"/>
      <c r="DEB2346" s="1452"/>
      <c r="DEC2346" s="1452"/>
      <c r="DED2346" s="1452"/>
      <c r="DEE2346" s="1452"/>
      <c r="DEF2346" s="1452"/>
      <c r="DEG2346" s="1452"/>
      <c r="DEH2346" s="1452"/>
      <c r="DEI2346" s="1452"/>
      <c r="DEJ2346" s="1452"/>
      <c r="DEK2346" s="1452"/>
      <c r="DEL2346" s="1452"/>
      <c r="DEM2346" s="1452"/>
      <c r="DEN2346" s="1452"/>
      <c r="DEO2346" s="1452"/>
      <c r="DEP2346" s="1452"/>
      <c r="DEQ2346" s="1452"/>
      <c r="DER2346" s="1452"/>
      <c r="DES2346" s="1452"/>
      <c r="DET2346" s="1452"/>
      <c r="DEU2346" s="1452"/>
      <c r="DEV2346" s="1452"/>
      <c r="DEW2346" s="1452"/>
      <c r="DEX2346" s="1452"/>
      <c r="DEY2346" s="1452"/>
      <c r="DEZ2346" s="1452"/>
      <c r="DFA2346" s="1452"/>
      <c r="DFB2346" s="1452"/>
      <c r="DFC2346" s="1452"/>
      <c r="DFD2346" s="1452"/>
      <c r="DFE2346" s="1452"/>
      <c r="DFF2346" s="1452"/>
      <c r="DFG2346" s="1452"/>
      <c r="DFH2346" s="1452"/>
      <c r="DFI2346" s="1452"/>
      <c r="DFJ2346" s="1452"/>
      <c r="DFK2346" s="1452"/>
      <c r="DFL2346" s="1452"/>
      <c r="DFM2346" s="1452"/>
      <c r="DFN2346" s="1452"/>
      <c r="DFO2346" s="1452"/>
      <c r="DFP2346" s="1452"/>
      <c r="DFQ2346" s="1452"/>
      <c r="DFR2346" s="1452"/>
      <c r="DFS2346" s="1452"/>
      <c r="DFT2346" s="1452"/>
      <c r="DFU2346" s="1452"/>
      <c r="DFV2346" s="1452"/>
      <c r="DFW2346" s="1452"/>
      <c r="DFX2346" s="1452"/>
      <c r="DFY2346" s="1452"/>
      <c r="DFZ2346" s="1452"/>
      <c r="DGA2346" s="1452"/>
      <c r="DGB2346" s="1452"/>
      <c r="DGC2346" s="1452"/>
      <c r="DGD2346" s="1452"/>
      <c r="DGE2346" s="1452"/>
      <c r="DGF2346" s="1452"/>
      <c r="DGG2346" s="1452"/>
      <c r="DGH2346" s="1452"/>
      <c r="DGI2346" s="1452"/>
      <c r="DGJ2346" s="1452"/>
      <c r="DGK2346" s="1452"/>
      <c r="DGL2346" s="1452"/>
      <c r="DGM2346" s="1452"/>
      <c r="DGN2346" s="1452"/>
      <c r="DGO2346" s="1452"/>
      <c r="DGP2346" s="1452"/>
      <c r="DGQ2346" s="1452"/>
      <c r="DGR2346" s="1452"/>
      <c r="DGS2346" s="1452"/>
      <c r="DGT2346" s="1452"/>
      <c r="DGU2346" s="1452"/>
      <c r="DGV2346" s="1452"/>
      <c r="DGW2346" s="1452"/>
      <c r="DGX2346" s="1452"/>
      <c r="DGY2346" s="1452"/>
      <c r="DGZ2346" s="1452"/>
      <c r="DHA2346" s="1452"/>
      <c r="DHB2346" s="1452"/>
      <c r="DHC2346" s="1452"/>
      <c r="DHD2346" s="1452"/>
      <c r="DHE2346" s="1452"/>
      <c r="DHF2346" s="1452"/>
      <c r="DHG2346" s="1452"/>
      <c r="DHH2346" s="1452"/>
      <c r="DHI2346" s="1452"/>
      <c r="DHJ2346" s="1452"/>
      <c r="DHK2346" s="1452"/>
      <c r="DHL2346" s="1452"/>
      <c r="DHM2346" s="1452"/>
      <c r="DHN2346" s="1452"/>
      <c r="DHO2346" s="1452"/>
      <c r="DHP2346" s="1452"/>
      <c r="DHQ2346" s="1452"/>
      <c r="DHR2346" s="1452"/>
      <c r="DHS2346" s="1452"/>
      <c r="DHT2346" s="1452"/>
      <c r="DHU2346" s="1452"/>
      <c r="DHV2346" s="1452"/>
      <c r="DHW2346" s="1452"/>
      <c r="DHX2346" s="1452"/>
      <c r="DHY2346" s="1452"/>
      <c r="DHZ2346" s="1452"/>
      <c r="DIA2346" s="1452"/>
      <c r="DIB2346" s="1452"/>
      <c r="DIC2346" s="1452"/>
      <c r="DID2346" s="1452"/>
      <c r="DIE2346" s="1452"/>
      <c r="DIF2346" s="1452"/>
      <c r="DIG2346" s="1452"/>
      <c r="DIH2346" s="1452"/>
      <c r="DII2346" s="1452"/>
      <c r="DIJ2346" s="1452"/>
      <c r="DIK2346" s="1452"/>
      <c r="DIL2346" s="1452"/>
      <c r="DIM2346" s="1452"/>
      <c r="DIN2346" s="1452"/>
      <c r="DIO2346" s="1452"/>
      <c r="DIP2346" s="1452"/>
      <c r="DIQ2346" s="1452"/>
      <c r="DIR2346" s="1452"/>
      <c r="DIS2346" s="1452"/>
      <c r="DIT2346" s="1452"/>
      <c r="DIU2346" s="1452"/>
      <c r="DIV2346" s="1452"/>
      <c r="DIW2346" s="1452"/>
      <c r="DIX2346" s="1452"/>
      <c r="DIY2346" s="1452"/>
      <c r="DIZ2346" s="1452"/>
      <c r="DJA2346" s="1452"/>
      <c r="DJB2346" s="1452"/>
      <c r="DJC2346" s="1452"/>
      <c r="DJD2346" s="1452"/>
      <c r="DJE2346" s="1452"/>
      <c r="DJF2346" s="1452"/>
      <c r="DJG2346" s="1452"/>
      <c r="DJH2346" s="1452"/>
      <c r="DJI2346" s="1452"/>
      <c r="DJJ2346" s="1452"/>
      <c r="DJK2346" s="1452"/>
      <c r="DJL2346" s="1452"/>
      <c r="DJM2346" s="1452"/>
      <c r="DJN2346" s="1452"/>
      <c r="DJO2346" s="1452"/>
      <c r="DJP2346" s="1452"/>
      <c r="DJQ2346" s="1452"/>
      <c r="DJR2346" s="1452"/>
      <c r="DJS2346" s="1452"/>
      <c r="DJT2346" s="1452"/>
      <c r="DJU2346" s="1452"/>
      <c r="DJV2346" s="1452"/>
      <c r="DJW2346" s="1452"/>
      <c r="DJX2346" s="1452"/>
      <c r="DJY2346" s="1452"/>
      <c r="DJZ2346" s="1452"/>
      <c r="DKA2346" s="1452"/>
      <c r="DKB2346" s="1452"/>
      <c r="DKC2346" s="1452"/>
      <c r="DKD2346" s="1452"/>
      <c r="DKE2346" s="1452"/>
      <c r="DKF2346" s="1452"/>
      <c r="DKG2346" s="1452"/>
      <c r="DKH2346" s="1452"/>
      <c r="DKI2346" s="1452"/>
      <c r="DKJ2346" s="1452"/>
      <c r="DKK2346" s="1452"/>
      <c r="DKL2346" s="1452"/>
      <c r="DKM2346" s="1452"/>
      <c r="DKN2346" s="1452"/>
      <c r="DKO2346" s="1452"/>
      <c r="DKP2346" s="1452"/>
      <c r="DKQ2346" s="1452"/>
      <c r="DKR2346" s="1452"/>
      <c r="DKS2346" s="1452"/>
      <c r="DKT2346" s="1452"/>
      <c r="DKU2346" s="1452"/>
      <c r="DKV2346" s="1452"/>
      <c r="DKW2346" s="1452"/>
      <c r="DKX2346" s="1452"/>
      <c r="DKY2346" s="1452"/>
      <c r="DKZ2346" s="1452"/>
      <c r="DLA2346" s="1452"/>
      <c r="DLB2346" s="1452"/>
      <c r="DLC2346" s="1452"/>
      <c r="DLD2346" s="1452"/>
      <c r="DLE2346" s="1452"/>
      <c r="DLF2346" s="1452"/>
      <c r="DLG2346" s="1452"/>
      <c r="DLH2346" s="1452"/>
      <c r="DLI2346" s="1452"/>
      <c r="DLJ2346" s="1452"/>
      <c r="DLK2346" s="1452"/>
      <c r="DLL2346" s="1452"/>
      <c r="DLM2346" s="1452"/>
      <c r="DLN2346" s="1452"/>
      <c r="DLO2346" s="1452"/>
      <c r="DLP2346" s="1452"/>
      <c r="DLQ2346" s="1452"/>
      <c r="DLR2346" s="1452"/>
      <c r="DLS2346" s="1452"/>
      <c r="DLT2346" s="1452"/>
      <c r="DLU2346" s="1452"/>
      <c r="DLV2346" s="1452"/>
      <c r="DLW2346" s="1452"/>
      <c r="DLX2346" s="1452"/>
      <c r="DLY2346" s="1452"/>
      <c r="DLZ2346" s="1452"/>
      <c r="DMA2346" s="1452"/>
      <c r="DMB2346" s="1452"/>
      <c r="DMC2346" s="1452"/>
      <c r="DMD2346" s="1452"/>
      <c r="DME2346" s="1452"/>
      <c r="DMF2346" s="1452"/>
      <c r="DMG2346" s="1452"/>
      <c r="DMH2346" s="1452"/>
      <c r="DMI2346" s="1452"/>
      <c r="DMJ2346" s="1452"/>
      <c r="DMK2346" s="1452"/>
      <c r="DML2346" s="1452"/>
      <c r="DMM2346" s="1452"/>
      <c r="DMN2346" s="1452"/>
      <c r="DMO2346" s="1452"/>
      <c r="DMP2346" s="1452"/>
      <c r="DMQ2346" s="1452"/>
      <c r="DMR2346" s="1452"/>
      <c r="DMS2346" s="1452"/>
      <c r="DMT2346" s="1452"/>
      <c r="DMU2346" s="1452"/>
      <c r="DMV2346" s="1452"/>
      <c r="DMW2346" s="1452"/>
      <c r="DMX2346" s="1452"/>
      <c r="DMY2346" s="1452"/>
      <c r="DMZ2346" s="1452"/>
      <c r="DNA2346" s="1452"/>
      <c r="DNB2346" s="1452"/>
      <c r="DNC2346" s="1452"/>
      <c r="DND2346" s="1452"/>
      <c r="DNE2346" s="1452"/>
      <c r="DNF2346" s="1452"/>
      <c r="DNG2346" s="1452"/>
      <c r="DNH2346" s="1452"/>
      <c r="DNI2346" s="1452"/>
      <c r="DNJ2346" s="1452"/>
      <c r="DNK2346" s="1452"/>
      <c r="DNL2346" s="1452"/>
      <c r="DNM2346" s="1452"/>
      <c r="DNN2346" s="1452"/>
      <c r="DNO2346" s="1452"/>
      <c r="DNP2346" s="1452"/>
      <c r="DNQ2346" s="1452"/>
      <c r="DNR2346" s="1452"/>
      <c r="DNS2346" s="1452"/>
      <c r="DNT2346" s="1452"/>
      <c r="DNU2346" s="1452"/>
      <c r="DNV2346" s="1452"/>
      <c r="DNW2346" s="1452"/>
      <c r="DNX2346" s="1452"/>
      <c r="DNY2346" s="1452"/>
      <c r="DNZ2346" s="1452"/>
      <c r="DOA2346" s="1452"/>
      <c r="DOB2346" s="1452"/>
      <c r="DOC2346" s="1452"/>
      <c r="DOD2346" s="1452"/>
      <c r="DOE2346" s="1452"/>
      <c r="DOF2346" s="1452"/>
      <c r="DOG2346" s="1452"/>
      <c r="DOH2346" s="1452"/>
      <c r="DOI2346" s="1452"/>
      <c r="DOJ2346" s="1452"/>
      <c r="DOK2346" s="1452"/>
      <c r="DOL2346" s="1452"/>
      <c r="DOM2346" s="1452"/>
      <c r="DON2346" s="1452"/>
      <c r="DOO2346" s="1452"/>
      <c r="DOP2346" s="1452"/>
      <c r="DOQ2346" s="1452"/>
      <c r="DOR2346" s="1452"/>
      <c r="DOS2346" s="1452"/>
      <c r="DOT2346" s="1452"/>
      <c r="DOU2346" s="1452"/>
      <c r="DOV2346" s="1452"/>
      <c r="DOW2346" s="1452"/>
      <c r="DOX2346" s="1452"/>
      <c r="DOY2346" s="1452"/>
      <c r="DOZ2346" s="1452"/>
      <c r="DPA2346" s="1452"/>
      <c r="DPB2346" s="1452"/>
      <c r="DPC2346" s="1452"/>
      <c r="DPD2346" s="1452"/>
      <c r="DPE2346" s="1452"/>
      <c r="DPF2346" s="1452"/>
      <c r="DPG2346" s="1452"/>
      <c r="DPH2346" s="1452"/>
      <c r="DPI2346" s="1452"/>
      <c r="DPJ2346" s="1452"/>
      <c r="DPK2346" s="1452"/>
      <c r="DPL2346" s="1452"/>
      <c r="DPM2346" s="1452"/>
      <c r="DPN2346" s="1452"/>
      <c r="DPO2346" s="1452"/>
      <c r="DPP2346" s="1452"/>
      <c r="DPQ2346" s="1452"/>
      <c r="DPR2346" s="1452"/>
      <c r="DPS2346" s="1452"/>
      <c r="DPT2346" s="1452"/>
      <c r="DPU2346" s="1452"/>
      <c r="DPV2346" s="1452"/>
      <c r="DPW2346" s="1452"/>
      <c r="DPX2346" s="1452"/>
      <c r="DPY2346" s="1452"/>
      <c r="DPZ2346" s="1452"/>
      <c r="DQA2346" s="1452"/>
      <c r="DQB2346" s="1452"/>
      <c r="DQC2346" s="1452"/>
      <c r="DQD2346" s="1452"/>
      <c r="DQE2346" s="1452"/>
      <c r="DQF2346" s="1452"/>
      <c r="DQG2346" s="1452"/>
      <c r="DQH2346" s="1452"/>
      <c r="DQI2346" s="1452"/>
      <c r="DQJ2346" s="1452"/>
      <c r="DQK2346" s="1452"/>
      <c r="DQL2346" s="1452"/>
      <c r="DQM2346" s="1452"/>
      <c r="DQN2346" s="1452"/>
      <c r="DQO2346" s="1452"/>
      <c r="DQP2346" s="1452"/>
      <c r="DQQ2346" s="1452"/>
      <c r="DQR2346" s="1452"/>
      <c r="DQS2346" s="1452"/>
      <c r="DQT2346" s="1452"/>
      <c r="DQU2346" s="1452"/>
      <c r="DQV2346" s="1452"/>
      <c r="DQW2346" s="1452"/>
      <c r="DQX2346" s="1452"/>
      <c r="DQY2346" s="1452"/>
      <c r="DQZ2346" s="1452"/>
      <c r="DRA2346" s="1452"/>
      <c r="DRB2346" s="1452"/>
      <c r="DRC2346" s="1452"/>
      <c r="DRD2346" s="1452"/>
      <c r="DRE2346" s="1452"/>
      <c r="DRF2346" s="1452"/>
      <c r="DRG2346" s="1452"/>
      <c r="DRH2346" s="1452"/>
      <c r="DRI2346" s="1452"/>
      <c r="DRJ2346" s="1452"/>
      <c r="DRK2346" s="1452"/>
      <c r="DRL2346" s="1452"/>
      <c r="DRM2346" s="1452"/>
      <c r="DRN2346" s="1452"/>
      <c r="DRO2346" s="1452"/>
      <c r="DRP2346" s="1452"/>
      <c r="DRQ2346" s="1452"/>
      <c r="DRR2346" s="1452"/>
      <c r="DRS2346" s="1452"/>
      <c r="DRT2346" s="1452"/>
      <c r="DRU2346" s="1452"/>
      <c r="DRV2346" s="1452"/>
      <c r="DRW2346" s="1452"/>
      <c r="DRX2346" s="1452"/>
      <c r="DRY2346" s="1452"/>
      <c r="DRZ2346" s="1452"/>
      <c r="DSA2346" s="1452"/>
      <c r="DSB2346" s="1452"/>
      <c r="DSC2346" s="1452"/>
      <c r="DSD2346" s="1452"/>
      <c r="DSE2346" s="1452"/>
      <c r="DSF2346" s="1452"/>
      <c r="DSG2346" s="1452"/>
      <c r="DSH2346" s="1452"/>
      <c r="DSI2346" s="1452"/>
      <c r="DSJ2346" s="1452"/>
      <c r="DSK2346" s="1452"/>
      <c r="DSL2346" s="1452"/>
      <c r="DSM2346" s="1452"/>
      <c r="DSN2346" s="1452"/>
      <c r="DSO2346" s="1452"/>
      <c r="DSP2346" s="1452"/>
      <c r="DSQ2346" s="1452"/>
      <c r="DSR2346" s="1452"/>
      <c r="DSS2346" s="1452"/>
      <c r="DST2346" s="1452"/>
      <c r="DSU2346" s="1452"/>
      <c r="DSV2346" s="1452"/>
      <c r="DSW2346" s="1452"/>
      <c r="DSX2346" s="1452"/>
      <c r="DSY2346" s="1452"/>
      <c r="DSZ2346" s="1452"/>
      <c r="DTA2346" s="1452"/>
      <c r="DTB2346" s="1452"/>
      <c r="DTC2346" s="1452"/>
      <c r="DTD2346" s="1452"/>
      <c r="DTE2346" s="1452"/>
      <c r="DTF2346" s="1452"/>
      <c r="DTG2346" s="1452"/>
      <c r="DTH2346" s="1452"/>
      <c r="DTI2346" s="1452"/>
      <c r="DTJ2346" s="1452"/>
      <c r="DTK2346" s="1452"/>
      <c r="DTL2346" s="1452"/>
      <c r="DTM2346" s="1452"/>
      <c r="DTN2346" s="1452"/>
      <c r="DTO2346" s="1452"/>
      <c r="DTP2346" s="1452"/>
      <c r="DTQ2346" s="1452"/>
      <c r="DTR2346" s="1452"/>
      <c r="DTS2346" s="1452"/>
      <c r="DTT2346" s="1452"/>
      <c r="DTU2346" s="1452"/>
      <c r="DTV2346" s="1452"/>
      <c r="DTW2346" s="1452"/>
      <c r="DTX2346" s="1452"/>
      <c r="DTY2346" s="1452"/>
      <c r="DTZ2346" s="1452"/>
      <c r="DUA2346" s="1452"/>
      <c r="DUB2346" s="1452"/>
      <c r="DUC2346" s="1452"/>
      <c r="DUD2346" s="1452"/>
      <c r="DUE2346" s="1452"/>
      <c r="DUF2346" s="1452"/>
      <c r="DUG2346" s="1452"/>
      <c r="DUH2346" s="1452"/>
      <c r="DUI2346" s="1452"/>
      <c r="DUJ2346" s="1452"/>
      <c r="DUK2346" s="1452"/>
      <c r="DUL2346" s="1452"/>
      <c r="DUM2346" s="1452"/>
      <c r="DUN2346" s="1452"/>
      <c r="DUO2346" s="1452"/>
      <c r="DUP2346" s="1452"/>
      <c r="DUQ2346" s="1452"/>
      <c r="DUR2346" s="1452"/>
      <c r="DUS2346" s="1452"/>
      <c r="DUT2346" s="1452"/>
      <c r="DUU2346" s="1452"/>
      <c r="DUV2346" s="1452"/>
      <c r="DUW2346" s="1452"/>
      <c r="DUX2346" s="1452"/>
      <c r="DUY2346" s="1452"/>
      <c r="DUZ2346" s="1452"/>
      <c r="DVA2346" s="1452"/>
      <c r="DVB2346" s="1452"/>
      <c r="DVC2346" s="1452"/>
      <c r="DVD2346" s="1452"/>
      <c r="DVE2346" s="1452"/>
      <c r="DVF2346" s="1452"/>
      <c r="DVG2346" s="1452"/>
      <c r="DVH2346" s="1452"/>
      <c r="DVI2346" s="1452"/>
      <c r="DVJ2346" s="1452"/>
      <c r="DVK2346" s="1452"/>
      <c r="DVL2346" s="1452"/>
      <c r="DVM2346" s="1452"/>
      <c r="DVN2346" s="1452"/>
      <c r="DVO2346" s="1452"/>
      <c r="DVP2346" s="1452"/>
      <c r="DVQ2346" s="1452"/>
      <c r="DVR2346" s="1452"/>
      <c r="DVS2346" s="1452"/>
      <c r="DVT2346" s="1452"/>
      <c r="DVU2346" s="1452"/>
      <c r="DVV2346" s="1452"/>
      <c r="DVW2346" s="1452"/>
      <c r="DVX2346" s="1452"/>
      <c r="DVY2346" s="1452"/>
      <c r="DVZ2346" s="1452"/>
      <c r="DWA2346" s="1452"/>
      <c r="DWB2346" s="1452"/>
      <c r="DWC2346" s="1452"/>
      <c r="DWD2346" s="1452"/>
      <c r="DWE2346" s="1452"/>
      <c r="DWF2346" s="1452"/>
      <c r="DWG2346" s="1452"/>
      <c r="DWH2346" s="1452"/>
      <c r="DWI2346" s="1452"/>
      <c r="DWJ2346" s="1452"/>
      <c r="DWK2346" s="1452"/>
      <c r="DWL2346" s="1452"/>
      <c r="DWM2346" s="1452"/>
      <c r="DWN2346" s="1452"/>
      <c r="DWO2346" s="1452"/>
      <c r="DWP2346" s="1452"/>
      <c r="DWQ2346" s="1452"/>
      <c r="DWR2346" s="1452"/>
      <c r="DWS2346" s="1452"/>
      <c r="DWT2346" s="1452"/>
      <c r="DWU2346" s="1452"/>
      <c r="DWV2346" s="1452"/>
      <c r="DWW2346" s="1452"/>
      <c r="DWX2346" s="1452"/>
      <c r="DWY2346" s="1452"/>
      <c r="DWZ2346" s="1452"/>
      <c r="DXA2346" s="1452"/>
      <c r="DXB2346" s="1452"/>
      <c r="DXC2346" s="1452"/>
      <c r="DXD2346" s="1452"/>
      <c r="DXE2346" s="1452"/>
      <c r="DXF2346" s="1452"/>
      <c r="DXG2346" s="1452"/>
      <c r="DXH2346" s="1452"/>
      <c r="DXI2346" s="1452"/>
      <c r="DXJ2346" s="1452"/>
      <c r="DXK2346" s="1452"/>
      <c r="DXL2346" s="1452"/>
      <c r="DXM2346" s="1452"/>
      <c r="DXN2346" s="1452"/>
      <c r="DXO2346" s="1452"/>
      <c r="DXP2346" s="1452"/>
      <c r="DXQ2346" s="1452"/>
      <c r="DXR2346" s="1452"/>
      <c r="DXS2346" s="1452"/>
      <c r="DXT2346" s="1452"/>
      <c r="DXU2346" s="1452"/>
      <c r="DXV2346" s="1452"/>
      <c r="DXW2346" s="1452"/>
      <c r="DXX2346" s="1452"/>
      <c r="DXY2346" s="1452"/>
      <c r="DXZ2346" s="1452"/>
      <c r="DYA2346" s="1452"/>
      <c r="DYB2346" s="1452"/>
      <c r="DYC2346" s="1452"/>
      <c r="DYD2346" s="1452"/>
      <c r="DYE2346" s="1452"/>
      <c r="DYF2346" s="1452"/>
      <c r="DYG2346" s="1452"/>
      <c r="DYH2346" s="1452"/>
      <c r="DYI2346" s="1452"/>
      <c r="DYJ2346" s="1452"/>
      <c r="DYK2346" s="1452"/>
      <c r="DYL2346" s="1452"/>
      <c r="DYM2346" s="1452"/>
      <c r="DYN2346" s="1452"/>
      <c r="DYO2346" s="1452"/>
      <c r="DYP2346" s="1452"/>
      <c r="DYQ2346" s="1452"/>
      <c r="DYR2346" s="1452"/>
      <c r="DYS2346" s="1452"/>
      <c r="DYT2346" s="1452"/>
      <c r="DYU2346" s="1452"/>
      <c r="DYV2346" s="1452"/>
      <c r="DYW2346" s="1452"/>
      <c r="DYX2346" s="1452"/>
      <c r="DYY2346" s="1452"/>
      <c r="DYZ2346" s="1452"/>
      <c r="DZA2346" s="1452"/>
      <c r="DZB2346" s="1452"/>
      <c r="DZC2346" s="1452"/>
      <c r="DZD2346" s="1452"/>
      <c r="DZE2346" s="1452"/>
      <c r="DZF2346" s="1452"/>
      <c r="DZG2346" s="1452"/>
      <c r="DZH2346" s="1452"/>
      <c r="DZI2346" s="1452"/>
      <c r="DZJ2346" s="1452"/>
      <c r="DZK2346" s="1452"/>
      <c r="DZL2346" s="1452"/>
      <c r="DZM2346" s="1452"/>
      <c r="DZN2346" s="1452"/>
      <c r="DZO2346" s="1452"/>
      <c r="DZP2346" s="1452"/>
      <c r="DZQ2346" s="1452"/>
      <c r="DZR2346" s="1452"/>
      <c r="DZS2346" s="1452"/>
      <c r="DZT2346" s="1452"/>
      <c r="DZU2346" s="1452"/>
      <c r="DZV2346" s="1452"/>
      <c r="DZW2346" s="1452"/>
      <c r="DZX2346" s="1452"/>
      <c r="DZY2346" s="1452"/>
      <c r="DZZ2346" s="1452"/>
      <c r="EAA2346" s="1452"/>
      <c r="EAB2346" s="1452"/>
      <c r="EAC2346" s="1452"/>
      <c r="EAD2346" s="1452"/>
      <c r="EAE2346" s="1452"/>
      <c r="EAF2346" s="1452"/>
      <c r="EAG2346" s="1452"/>
      <c r="EAH2346" s="1452"/>
      <c r="EAI2346" s="1452"/>
      <c r="EAJ2346" s="1452"/>
      <c r="EAK2346" s="1452"/>
      <c r="EAL2346" s="1452"/>
      <c r="EAM2346" s="1452"/>
      <c r="EAN2346" s="1452"/>
      <c r="EAO2346" s="1452"/>
      <c r="EAP2346" s="1452"/>
      <c r="EAQ2346" s="1452"/>
      <c r="EAR2346" s="1452"/>
      <c r="EAS2346" s="1452"/>
      <c r="EAT2346" s="1452"/>
      <c r="EAU2346" s="1452"/>
      <c r="EAV2346" s="1452"/>
      <c r="EAW2346" s="1452"/>
      <c r="EAX2346" s="1452"/>
      <c r="EAY2346" s="1452"/>
      <c r="EAZ2346" s="1452"/>
      <c r="EBA2346" s="1452"/>
      <c r="EBB2346" s="1452"/>
      <c r="EBC2346" s="1452"/>
      <c r="EBD2346" s="1452"/>
      <c r="EBE2346" s="1452"/>
      <c r="EBF2346" s="1452"/>
      <c r="EBG2346" s="1452"/>
      <c r="EBH2346" s="1452"/>
      <c r="EBI2346" s="1452"/>
      <c r="EBJ2346" s="1452"/>
      <c r="EBK2346" s="1452"/>
      <c r="EBL2346" s="1452"/>
      <c r="EBM2346" s="1452"/>
      <c r="EBN2346" s="1452"/>
      <c r="EBO2346" s="1452"/>
      <c r="EBP2346" s="1452"/>
      <c r="EBQ2346" s="1452"/>
      <c r="EBR2346" s="1452"/>
      <c r="EBS2346" s="1452"/>
      <c r="EBT2346" s="1452"/>
      <c r="EBU2346" s="1452"/>
      <c r="EBV2346" s="1452"/>
      <c r="EBW2346" s="1452"/>
      <c r="EBX2346" s="1452"/>
      <c r="EBY2346" s="1452"/>
      <c r="EBZ2346" s="1452"/>
      <c r="ECA2346" s="1452"/>
      <c r="ECB2346" s="1452"/>
      <c r="ECC2346" s="1452"/>
      <c r="ECD2346" s="1452"/>
      <c r="ECE2346" s="1452"/>
      <c r="ECF2346" s="1452"/>
      <c r="ECG2346" s="1452"/>
      <c r="ECH2346" s="1452"/>
      <c r="ECI2346" s="1452"/>
      <c r="ECJ2346" s="1452"/>
      <c r="ECK2346" s="1452"/>
      <c r="ECL2346" s="1452"/>
      <c r="ECM2346" s="1452"/>
      <c r="ECN2346" s="1452"/>
      <c r="ECO2346" s="1452"/>
      <c r="ECP2346" s="1452"/>
      <c r="ECQ2346" s="1452"/>
      <c r="ECR2346" s="1452"/>
      <c r="ECS2346" s="1452"/>
      <c r="ECT2346" s="1452"/>
      <c r="ECU2346" s="1452"/>
      <c r="ECV2346" s="1452"/>
      <c r="ECW2346" s="1452"/>
      <c r="ECX2346" s="1452"/>
      <c r="ECY2346" s="1452"/>
      <c r="ECZ2346" s="1452"/>
      <c r="EDA2346" s="1452"/>
      <c r="EDB2346" s="1452"/>
      <c r="EDC2346" s="1452"/>
      <c r="EDD2346" s="1452"/>
      <c r="EDE2346" s="1452"/>
      <c r="EDF2346" s="1452"/>
      <c r="EDG2346" s="1452"/>
      <c r="EDH2346" s="1452"/>
      <c r="EDI2346" s="1452"/>
      <c r="EDJ2346" s="1452"/>
      <c r="EDK2346" s="1452"/>
      <c r="EDL2346" s="1452"/>
      <c r="EDM2346" s="1452"/>
      <c r="EDN2346" s="1452"/>
      <c r="EDO2346" s="1452"/>
      <c r="EDP2346" s="1452"/>
      <c r="EDQ2346" s="1452"/>
      <c r="EDR2346" s="1452"/>
      <c r="EDS2346" s="1452"/>
      <c r="EDT2346" s="1452"/>
      <c r="EDU2346" s="1452"/>
      <c r="EDV2346" s="1452"/>
      <c r="EDW2346" s="1452"/>
      <c r="EDX2346" s="1452"/>
      <c r="EDY2346" s="1452"/>
      <c r="EDZ2346" s="1452"/>
      <c r="EEA2346" s="1452"/>
      <c r="EEB2346" s="1452"/>
      <c r="EEC2346" s="1452"/>
      <c r="EED2346" s="1452"/>
      <c r="EEE2346" s="1452"/>
      <c r="EEF2346" s="1452"/>
      <c r="EEG2346" s="1452"/>
      <c r="EEH2346" s="1452"/>
      <c r="EEI2346" s="1452"/>
      <c r="EEJ2346" s="1452"/>
      <c r="EEK2346" s="1452"/>
      <c r="EEL2346" s="1452"/>
      <c r="EEM2346" s="1452"/>
      <c r="EEN2346" s="1452"/>
      <c r="EEO2346" s="1452"/>
      <c r="EEP2346" s="1452"/>
      <c r="EEQ2346" s="1452"/>
      <c r="EER2346" s="1452"/>
      <c r="EES2346" s="1452"/>
      <c r="EET2346" s="1452"/>
      <c r="EEU2346" s="1452"/>
      <c r="EEV2346" s="1452"/>
      <c r="EEW2346" s="1452"/>
      <c r="EEX2346" s="1452"/>
      <c r="EEY2346" s="1452"/>
      <c r="EEZ2346" s="1452"/>
      <c r="EFA2346" s="1452"/>
      <c r="EFB2346" s="1452"/>
      <c r="EFC2346" s="1452"/>
      <c r="EFD2346" s="1452"/>
      <c r="EFE2346" s="1452"/>
      <c r="EFF2346" s="1452"/>
      <c r="EFG2346" s="1452"/>
      <c r="EFH2346" s="1452"/>
      <c r="EFI2346" s="1452"/>
      <c r="EFJ2346" s="1452"/>
      <c r="EFK2346" s="1452"/>
      <c r="EFL2346" s="1452"/>
      <c r="EFM2346" s="1452"/>
      <c r="EFN2346" s="1452"/>
      <c r="EFO2346" s="1452"/>
      <c r="EFP2346" s="1452"/>
      <c r="EFQ2346" s="1452"/>
      <c r="EFR2346" s="1452"/>
      <c r="EFS2346" s="1452"/>
      <c r="EFT2346" s="1452"/>
      <c r="EFU2346" s="1452"/>
      <c r="EFV2346" s="1452"/>
      <c r="EFW2346" s="1452"/>
      <c r="EFX2346" s="1452"/>
      <c r="EFY2346" s="1452"/>
      <c r="EFZ2346" s="1452"/>
      <c r="EGA2346" s="1452"/>
      <c r="EGB2346" s="1452"/>
      <c r="EGC2346" s="1452"/>
      <c r="EGD2346" s="1452"/>
      <c r="EGE2346" s="1452"/>
      <c r="EGF2346" s="1452"/>
      <c r="EGG2346" s="1452"/>
      <c r="EGH2346" s="1452"/>
      <c r="EGI2346" s="1452"/>
      <c r="EGJ2346" s="1452"/>
      <c r="EGK2346" s="1452"/>
      <c r="EGL2346" s="1452"/>
      <c r="EGM2346" s="1452"/>
      <c r="EGN2346" s="1452"/>
      <c r="EGO2346" s="1452"/>
      <c r="EGP2346" s="1452"/>
      <c r="EGQ2346" s="1452"/>
      <c r="EGR2346" s="1452"/>
      <c r="EGS2346" s="1452"/>
      <c r="EGT2346" s="1452"/>
      <c r="EGU2346" s="1452"/>
      <c r="EGV2346" s="1452"/>
      <c r="EGW2346" s="1452"/>
      <c r="EGX2346" s="1452"/>
      <c r="EGY2346" s="1452"/>
      <c r="EGZ2346" s="1452"/>
      <c r="EHA2346" s="1452"/>
      <c r="EHB2346" s="1452"/>
      <c r="EHC2346" s="1452"/>
      <c r="EHD2346" s="1452"/>
      <c r="EHE2346" s="1452"/>
      <c r="EHF2346" s="1452"/>
      <c r="EHG2346" s="1452"/>
      <c r="EHH2346" s="1452"/>
      <c r="EHI2346" s="1452"/>
      <c r="EHJ2346" s="1452"/>
      <c r="EHK2346" s="1452"/>
      <c r="EHL2346" s="1452"/>
      <c r="EHM2346" s="1452"/>
      <c r="EHN2346" s="1452"/>
      <c r="EHO2346" s="1452"/>
      <c r="EHP2346" s="1452"/>
      <c r="EHQ2346" s="1452"/>
      <c r="EHR2346" s="1452"/>
      <c r="EHS2346" s="1452"/>
      <c r="EHT2346" s="1452"/>
      <c r="EHU2346" s="1452"/>
      <c r="EHV2346" s="1452"/>
      <c r="EHW2346" s="1452"/>
      <c r="EHX2346" s="1452"/>
      <c r="EHY2346" s="1452"/>
      <c r="EHZ2346" s="1452"/>
      <c r="EIA2346" s="1452"/>
      <c r="EIB2346" s="1452"/>
      <c r="EIC2346" s="1452"/>
      <c r="EID2346" s="1452"/>
      <c r="EIE2346" s="1452"/>
      <c r="EIF2346" s="1452"/>
      <c r="EIG2346" s="1452"/>
      <c r="EIH2346" s="1452"/>
      <c r="EII2346" s="1452"/>
      <c r="EIJ2346" s="1452"/>
      <c r="EIK2346" s="1452"/>
      <c r="EIL2346" s="1452"/>
      <c r="EIM2346" s="1452"/>
      <c r="EIN2346" s="1452"/>
      <c r="EIO2346" s="1452"/>
      <c r="EIP2346" s="1452"/>
      <c r="EIQ2346" s="1452"/>
      <c r="EIR2346" s="1452"/>
      <c r="EIS2346" s="1452"/>
      <c r="EIT2346" s="1452"/>
      <c r="EIU2346" s="1452"/>
      <c r="EIV2346" s="1452"/>
      <c r="EIW2346" s="1452"/>
      <c r="EIX2346" s="1452"/>
      <c r="EIY2346" s="1452"/>
      <c r="EIZ2346" s="1452"/>
      <c r="EJA2346" s="1452"/>
      <c r="EJB2346" s="1452"/>
      <c r="EJC2346" s="1452"/>
      <c r="EJD2346" s="1452"/>
      <c r="EJE2346" s="1452"/>
      <c r="EJF2346" s="1452"/>
      <c r="EJG2346" s="1452"/>
      <c r="EJH2346" s="1452"/>
      <c r="EJI2346" s="1452"/>
      <c r="EJJ2346" s="1452"/>
      <c r="EJK2346" s="1452"/>
      <c r="EJL2346" s="1452"/>
      <c r="EJM2346" s="1452"/>
      <c r="EJN2346" s="1452"/>
      <c r="EJO2346" s="1452"/>
      <c r="EJP2346" s="1452"/>
      <c r="EJQ2346" s="1452"/>
      <c r="EJR2346" s="1452"/>
      <c r="EJS2346" s="1452"/>
      <c r="EJT2346" s="1452"/>
      <c r="EJU2346" s="1452"/>
      <c r="EJV2346" s="1452"/>
      <c r="EJW2346" s="1452"/>
      <c r="EJX2346" s="1452"/>
      <c r="EJY2346" s="1452"/>
      <c r="EJZ2346" s="1452"/>
      <c r="EKA2346" s="1452"/>
      <c r="EKB2346" s="1452"/>
      <c r="EKC2346" s="1452"/>
      <c r="EKD2346" s="1452"/>
      <c r="EKE2346" s="1452"/>
      <c r="EKF2346" s="1452"/>
      <c r="EKG2346" s="1452"/>
      <c r="EKH2346" s="1452"/>
      <c r="EKI2346" s="1452"/>
      <c r="EKJ2346" s="1452"/>
      <c r="EKK2346" s="1452"/>
      <c r="EKL2346" s="1452"/>
      <c r="EKM2346" s="1452"/>
      <c r="EKN2346" s="1452"/>
      <c r="EKO2346" s="1452"/>
      <c r="EKP2346" s="1452"/>
      <c r="EKQ2346" s="1452"/>
      <c r="EKR2346" s="1452"/>
      <c r="EKS2346" s="1452"/>
      <c r="EKT2346" s="1452"/>
      <c r="EKU2346" s="1452"/>
      <c r="EKV2346" s="1452"/>
      <c r="EKW2346" s="1452"/>
      <c r="EKX2346" s="1452"/>
      <c r="EKY2346" s="1452"/>
      <c r="EKZ2346" s="1452"/>
      <c r="ELA2346" s="1452"/>
      <c r="ELB2346" s="1452"/>
      <c r="ELC2346" s="1452"/>
      <c r="ELD2346" s="1452"/>
      <c r="ELE2346" s="1452"/>
      <c r="ELF2346" s="1452"/>
      <c r="ELG2346" s="1452"/>
      <c r="ELH2346" s="1452"/>
      <c r="ELI2346" s="1452"/>
      <c r="ELJ2346" s="1452"/>
      <c r="ELK2346" s="1452"/>
      <c r="ELL2346" s="1452"/>
      <c r="ELM2346" s="1452"/>
      <c r="ELN2346" s="1452"/>
      <c r="ELO2346" s="1452"/>
      <c r="ELP2346" s="1452"/>
      <c r="ELQ2346" s="1452"/>
      <c r="ELR2346" s="1452"/>
      <c r="ELS2346" s="1452"/>
      <c r="ELT2346" s="1452"/>
      <c r="ELU2346" s="1452"/>
      <c r="ELV2346" s="1452"/>
      <c r="ELW2346" s="1452"/>
      <c r="ELX2346" s="1452"/>
      <c r="ELY2346" s="1452"/>
      <c r="ELZ2346" s="1452"/>
      <c r="EMA2346" s="1452"/>
      <c r="EMB2346" s="1452"/>
      <c r="EMC2346" s="1452"/>
      <c r="EMD2346" s="1452"/>
      <c r="EME2346" s="1452"/>
      <c r="EMF2346" s="1452"/>
      <c r="EMG2346" s="1452"/>
      <c r="EMH2346" s="1452"/>
      <c r="EMI2346" s="1452"/>
      <c r="EMJ2346" s="1452"/>
      <c r="EMK2346" s="1452"/>
      <c r="EML2346" s="1452"/>
      <c r="EMM2346" s="1452"/>
      <c r="EMN2346" s="1452"/>
      <c r="EMO2346" s="1452"/>
      <c r="EMP2346" s="1452"/>
      <c r="EMQ2346" s="1452"/>
      <c r="EMR2346" s="1452"/>
      <c r="EMS2346" s="1452"/>
      <c r="EMT2346" s="1452"/>
      <c r="EMU2346" s="1452"/>
      <c r="EMV2346" s="1452"/>
      <c r="EMW2346" s="1452"/>
      <c r="EMX2346" s="1452"/>
      <c r="EMY2346" s="1452"/>
      <c r="EMZ2346" s="1452"/>
      <c r="ENA2346" s="1452"/>
      <c r="ENB2346" s="1452"/>
      <c r="ENC2346" s="1452"/>
      <c r="END2346" s="1452"/>
      <c r="ENE2346" s="1452"/>
      <c r="ENF2346" s="1452"/>
      <c r="ENG2346" s="1452"/>
      <c r="ENH2346" s="1452"/>
      <c r="ENI2346" s="1452"/>
      <c r="ENJ2346" s="1452"/>
      <c r="ENK2346" s="1452"/>
      <c r="ENL2346" s="1452"/>
      <c r="ENM2346" s="1452"/>
      <c r="ENN2346" s="1452"/>
      <c r="ENO2346" s="1452"/>
      <c r="ENP2346" s="1452"/>
      <c r="ENQ2346" s="1452"/>
      <c r="ENR2346" s="1452"/>
      <c r="ENS2346" s="1452"/>
      <c r="ENT2346" s="1452"/>
      <c r="ENU2346" s="1452"/>
      <c r="ENV2346" s="1452"/>
      <c r="ENW2346" s="1452"/>
      <c r="ENX2346" s="1452"/>
      <c r="ENY2346" s="1452"/>
      <c r="ENZ2346" s="1452"/>
      <c r="EOA2346" s="1452"/>
      <c r="EOB2346" s="1452"/>
      <c r="EOC2346" s="1452"/>
      <c r="EOD2346" s="1452"/>
      <c r="EOE2346" s="1452"/>
      <c r="EOF2346" s="1452"/>
      <c r="EOG2346" s="1452"/>
      <c r="EOH2346" s="1452"/>
      <c r="EOI2346" s="1452"/>
      <c r="EOJ2346" s="1452"/>
      <c r="EOK2346" s="1452"/>
      <c r="EOL2346" s="1452"/>
      <c r="EOM2346" s="1452"/>
      <c r="EON2346" s="1452"/>
      <c r="EOO2346" s="1452"/>
      <c r="EOP2346" s="1452"/>
      <c r="EOQ2346" s="1452"/>
      <c r="EOR2346" s="1452"/>
      <c r="EOS2346" s="1452"/>
      <c r="EOT2346" s="1452"/>
      <c r="EOU2346" s="1452"/>
      <c r="EOV2346" s="1452"/>
      <c r="EOW2346" s="1452"/>
      <c r="EOX2346" s="1452"/>
      <c r="EOY2346" s="1452"/>
      <c r="EOZ2346" s="1452"/>
      <c r="EPA2346" s="1452"/>
      <c r="EPB2346" s="1452"/>
      <c r="EPC2346" s="1452"/>
      <c r="EPD2346" s="1452"/>
      <c r="EPE2346" s="1452"/>
      <c r="EPF2346" s="1452"/>
      <c r="EPG2346" s="1452"/>
      <c r="EPH2346" s="1452"/>
      <c r="EPI2346" s="1452"/>
      <c r="EPJ2346" s="1452"/>
      <c r="EPK2346" s="1452"/>
      <c r="EPL2346" s="1452"/>
      <c r="EPM2346" s="1452"/>
      <c r="EPN2346" s="1452"/>
      <c r="EPO2346" s="1452"/>
      <c r="EPP2346" s="1452"/>
      <c r="EPQ2346" s="1452"/>
      <c r="EPR2346" s="1452"/>
      <c r="EPS2346" s="1452"/>
      <c r="EPT2346" s="1452"/>
      <c r="EPU2346" s="1452"/>
      <c r="EPV2346" s="1452"/>
      <c r="EPW2346" s="1452"/>
      <c r="EPX2346" s="1452"/>
      <c r="EPY2346" s="1452"/>
      <c r="EPZ2346" s="1452"/>
      <c r="EQA2346" s="1452"/>
      <c r="EQB2346" s="1452"/>
      <c r="EQC2346" s="1452"/>
      <c r="EQD2346" s="1452"/>
      <c r="EQE2346" s="1452"/>
      <c r="EQF2346" s="1452"/>
      <c r="EQG2346" s="1452"/>
      <c r="EQH2346" s="1452"/>
      <c r="EQI2346" s="1452"/>
      <c r="EQJ2346" s="1452"/>
      <c r="EQK2346" s="1452"/>
      <c r="EQL2346" s="1452"/>
      <c r="EQM2346" s="1452"/>
      <c r="EQN2346" s="1452"/>
      <c r="EQO2346" s="1452"/>
      <c r="EQP2346" s="1452"/>
      <c r="EQQ2346" s="1452"/>
      <c r="EQR2346" s="1452"/>
      <c r="EQS2346" s="1452"/>
      <c r="EQT2346" s="1452"/>
      <c r="EQU2346" s="1452"/>
      <c r="EQV2346" s="1452"/>
      <c r="EQW2346" s="1452"/>
      <c r="EQX2346" s="1452"/>
      <c r="EQY2346" s="1452"/>
      <c r="EQZ2346" s="1452"/>
      <c r="ERA2346" s="1452"/>
      <c r="ERB2346" s="1452"/>
      <c r="ERC2346" s="1452"/>
      <c r="ERD2346" s="1452"/>
      <c r="ERE2346" s="1452"/>
      <c r="ERF2346" s="1452"/>
      <c r="ERG2346" s="1452"/>
      <c r="ERH2346" s="1452"/>
      <c r="ERI2346" s="1452"/>
      <c r="ERJ2346" s="1452"/>
      <c r="ERK2346" s="1452"/>
      <c r="ERL2346" s="1452"/>
      <c r="ERM2346" s="1452"/>
      <c r="ERN2346" s="1452"/>
      <c r="ERO2346" s="1452"/>
      <c r="ERP2346" s="1452"/>
      <c r="ERQ2346" s="1452"/>
      <c r="ERR2346" s="1452"/>
      <c r="ERS2346" s="1452"/>
      <c r="ERT2346" s="1452"/>
      <c r="ERU2346" s="1452"/>
      <c r="ERV2346" s="1452"/>
      <c r="ERW2346" s="1452"/>
      <c r="ERX2346" s="1452"/>
      <c r="ERY2346" s="1452"/>
      <c r="ERZ2346" s="1452"/>
      <c r="ESA2346" s="1452"/>
      <c r="ESB2346" s="1452"/>
      <c r="ESC2346" s="1452"/>
      <c r="ESD2346" s="1452"/>
      <c r="ESE2346" s="1452"/>
      <c r="ESF2346" s="1452"/>
      <c r="ESG2346" s="1452"/>
      <c r="ESH2346" s="1452"/>
      <c r="ESI2346" s="1452"/>
      <c r="ESJ2346" s="1452"/>
      <c r="ESK2346" s="1452"/>
      <c r="ESL2346" s="1452"/>
      <c r="ESM2346" s="1452"/>
      <c r="ESN2346" s="1452"/>
      <c r="ESO2346" s="1452"/>
      <c r="ESP2346" s="1452"/>
      <c r="ESQ2346" s="1452"/>
      <c r="ESR2346" s="1452"/>
      <c r="ESS2346" s="1452"/>
      <c r="EST2346" s="1452"/>
      <c r="ESU2346" s="1452"/>
      <c r="ESV2346" s="1452"/>
      <c r="ESW2346" s="1452"/>
      <c r="ESX2346" s="1452"/>
      <c r="ESY2346" s="1452"/>
      <c r="ESZ2346" s="1452"/>
      <c r="ETA2346" s="1452"/>
      <c r="ETB2346" s="1452"/>
      <c r="ETC2346" s="1452"/>
      <c r="ETD2346" s="1452"/>
      <c r="ETE2346" s="1452"/>
      <c r="ETF2346" s="1452"/>
      <c r="ETG2346" s="1452"/>
      <c r="ETH2346" s="1452"/>
      <c r="ETI2346" s="1452"/>
      <c r="ETJ2346" s="1452"/>
      <c r="ETK2346" s="1452"/>
      <c r="ETL2346" s="1452"/>
      <c r="ETM2346" s="1452"/>
      <c r="ETN2346" s="1452"/>
      <c r="ETO2346" s="1452"/>
      <c r="ETP2346" s="1452"/>
      <c r="ETQ2346" s="1452"/>
      <c r="ETR2346" s="1452"/>
      <c r="ETS2346" s="1452"/>
      <c r="ETT2346" s="1452"/>
      <c r="ETU2346" s="1452"/>
      <c r="ETV2346" s="1452"/>
      <c r="ETW2346" s="1452"/>
      <c r="ETX2346" s="1452"/>
      <c r="ETY2346" s="1452"/>
      <c r="ETZ2346" s="1452"/>
      <c r="EUA2346" s="1452"/>
      <c r="EUB2346" s="1452"/>
      <c r="EUC2346" s="1452"/>
      <c r="EUD2346" s="1452"/>
      <c r="EUE2346" s="1452"/>
      <c r="EUF2346" s="1452"/>
      <c r="EUG2346" s="1452"/>
      <c r="EUH2346" s="1452"/>
      <c r="EUI2346" s="1452"/>
      <c r="EUJ2346" s="1452"/>
      <c r="EUK2346" s="1452"/>
      <c r="EUL2346" s="1452"/>
      <c r="EUM2346" s="1452"/>
      <c r="EUN2346" s="1452"/>
      <c r="EUO2346" s="1452"/>
      <c r="EUP2346" s="1452"/>
      <c r="EUQ2346" s="1452"/>
      <c r="EUR2346" s="1452"/>
      <c r="EUS2346" s="1452"/>
      <c r="EUT2346" s="1452"/>
      <c r="EUU2346" s="1452"/>
      <c r="EUV2346" s="1452"/>
      <c r="EUW2346" s="1452"/>
      <c r="EUX2346" s="1452"/>
      <c r="EUY2346" s="1452"/>
      <c r="EUZ2346" s="1452"/>
      <c r="EVA2346" s="1452"/>
      <c r="EVB2346" s="1452"/>
      <c r="EVC2346" s="1452"/>
      <c r="EVD2346" s="1452"/>
      <c r="EVE2346" s="1452"/>
      <c r="EVF2346" s="1452"/>
      <c r="EVG2346" s="1452"/>
      <c r="EVH2346" s="1452"/>
      <c r="EVI2346" s="1452"/>
      <c r="EVJ2346" s="1452"/>
      <c r="EVK2346" s="1452"/>
      <c r="EVL2346" s="1452"/>
      <c r="EVM2346" s="1452"/>
      <c r="EVN2346" s="1452"/>
      <c r="EVO2346" s="1452"/>
      <c r="EVP2346" s="1452"/>
      <c r="EVQ2346" s="1452"/>
      <c r="EVR2346" s="1452"/>
      <c r="EVS2346" s="1452"/>
      <c r="EVT2346" s="1452"/>
      <c r="EVU2346" s="1452"/>
      <c r="EVV2346" s="1452"/>
      <c r="EVW2346" s="1452"/>
      <c r="EVX2346" s="1452"/>
      <c r="EVY2346" s="1452"/>
      <c r="EVZ2346" s="1452"/>
      <c r="EWA2346" s="1452"/>
      <c r="EWB2346" s="1452"/>
      <c r="EWC2346" s="1452"/>
      <c r="EWD2346" s="1452"/>
      <c r="EWE2346" s="1452"/>
      <c r="EWF2346" s="1452"/>
      <c r="EWG2346" s="1452"/>
      <c r="EWH2346" s="1452"/>
      <c r="EWI2346" s="1452"/>
      <c r="EWJ2346" s="1452"/>
      <c r="EWK2346" s="1452"/>
      <c r="EWL2346" s="1452"/>
      <c r="EWM2346" s="1452"/>
      <c r="EWN2346" s="1452"/>
      <c r="EWO2346" s="1452"/>
      <c r="EWP2346" s="1452"/>
      <c r="EWQ2346" s="1452"/>
      <c r="EWR2346" s="1452"/>
      <c r="EWS2346" s="1452"/>
      <c r="EWT2346" s="1452"/>
      <c r="EWU2346" s="1452"/>
      <c r="EWV2346" s="1452"/>
      <c r="EWW2346" s="1452"/>
      <c r="EWX2346" s="1452"/>
      <c r="EWY2346" s="1452"/>
      <c r="EWZ2346" s="1452"/>
      <c r="EXA2346" s="1452"/>
      <c r="EXB2346" s="1452"/>
      <c r="EXC2346" s="1452"/>
      <c r="EXD2346" s="1452"/>
      <c r="EXE2346" s="1452"/>
      <c r="EXF2346" s="1452"/>
      <c r="EXG2346" s="1452"/>
      <c r="EXH2346" s="1452"/>
      <c r="EXI2346" s="1452"/>
      <c r="EXJ2346" s="1452"/>
      <c r="EXK2346" s="1452"/>
      <c r="EXL2346" s="1452"/>
      <c r="EXM2346" s="1452"/>
      <c r="EXN2346" s="1452"/>
      <c r="EXO2346" s="1452"/>
      <c r="EXP2346" s="1452"/>
      <c r="EXQ2346" s="1452"/>
      <c r="EXR2346" s="1452"/>
      <c r="EXS2346" s="1452"/>
      <c r="EXT2346" s="1452"/>
      <c r="EXU2346" s="1452"/>
      <c r="EXV2346" s="1452"/>
      <c r="EXW2346" s="1452"/>
      <c r="EXX2346" s="1452"/>
      <c r="EXY2346" s="1452"/>
      <c r="EXZ2346" s="1452"/>
      <c r="EYA2346" s="1452"/>
      <c r="EYB2346" s="1452"/>
      <c r="EYC2346" s="1452"/>
      <c r="EYD2346" s="1452"/>
      <c r="EYE2346" s="1452"/>
      <c r="EYF2346" s="1452"/>
      <c r="EYG2346" s="1452"/>
      <c r="EYH2346" s="1452"/>
      <c r="EYI2346" s="1452"/>
      <c r="EYJ2346" s="1452"/>
      <c r="EYK2346" s="1452"/>
      <c r="EYL2346" s="1452"/>
      <c r="EYM2346" s="1452"/>
      <c r="EYN2346" s="1452"/>
      <c r="EYO2346" s="1452"/>
      <c r="EYP2346" s="1452"/>
      <c r="EYQ2346" s="1452"/>
      <c r="EYR2346" s="1452"/>
      <c r="EYS2346" s="1452"/>
      <c r="EYT2346" s="1452"/>
      <c r="EYU2346" s="1452"/>
      <c r="EYV2346" s="1452"/>
      <c r="EYW2346" s="1452"/>
      <c r="EYX2346" s="1452"/>
      <c r="EYY2346" s="1452"/>
      <c r="EYZ2346" s="1452"/>
      <c r="EZA2346" s="1452"/>
      <c r="EZB2346" s="1452"/>
      <c r="EZC2346" s="1452"/>
      <c r="EZD2346" s="1452"/>
      <c r="EZE2346" s="1452"/>
      <c r="EZF2346" s="1452"/>
      <c r="EZG2346" s="1452"/>
      <c r="EZH2346" s="1452"/>
      <c r="EZI2346" s="1452"/>
      <c r="EZJ2346" s="1452"/>
      <c r="EZK2346" s="1452"/>
      <c r="EZL2346" s="1452"/>
      <c r="EZM2346" s="1452"/>
      <c r="EZN2346" s="1452"/>
      <c r="EZO2346" s="1452"/>
      <c r="EZP2346" s="1452"/>
      <c r="EZQ2346" s="1452"/>
      <c r="EZR2346" s="1452"/>
      <c r="EZS2346" s="1452"/>
      <c r="EZT2346" s="1452"/>
      <c r="EZU2346" s="1452"/>
      <c r="EZV2346" s="1452"/>
      <c r="EZW2346" s="1452"/>
      <c r="EZX2346" s="1452"/>
      <c r="EZY2346" s="1452"/>
      <c r="EZZ2346" s="1452"/>
      <c r="FAA2346" s="1452"/>
      <c r="FAB2346" s="1452"/>
      <c r="FAC2346" s="1452"/>
      <c r="FAD2346" s="1452"/>
      <c r="FAE2346" s="1452"/>
      <c r="FAF2346" s="1452"/>
      <c r="FAG2346" s="1452"/>
      <c r="FAH2346" s="1452"/>
      <c r="FAI2346" s="1452"/>
      <c r="FAJ2346" s="1452"/>
      <c r="FAK2346" s="1452"/>
      <c r="FAL2346" s="1452"/>
      <c r="FAM2346" s="1452"/>
      <c r="FAN2346" s="1452"/>
      <c r="FAO2346" s="1452"/>
      <c r="FAP2346" s="1452"/>
      <c r="FAQ2346" s="1452"/>
      <c r="FAR2346" s="1452"/>
      <c r="FAS2346" s="1452"/>
      <c r="FAT2346" s="1452"/>
      <c r="FAU2346" s="1452"/>
      <c r="FAV2346" s="1452"/>
      <c r="FAW2346" s="1452"/>
      <c r="FAX2346" s="1452"/>
      <c r="FAY2346" s="1452"/>
      <c r="FAZ2346" s="1452"/>
      <c r="FBA2346" s="1452"/>
      <c r="FBB2346" s="1452"/>
      <c r="FBC2346" s="1452"/>
      <c r="FBD2346" s="1452"/>
      <c r="FBE2346" s="1452"/>
      <c r="FBF2346" s="1452"/>
      <c r="FBG2346" s="1452"/>
      <c r="FBH2346" s="1452"/>
      <c r="FBI2346" s="1452"/>
      <c r="FBJ2346" s="1452"/>
      <c r="FBK2346" s="1452"/>
      <c r="FBL2346" s="1452"/>
      <c r="FBM2346" s="1452"/>
      <c r="FBN2346" s="1452"/>
      <c r="FBO2346" s="1452"/>
      <c r="FBP2346" s="1452"/>
      <c r="FBQ2346" s="1452"/>
      <c r="FBR2346" s="1452"/>
      <c r="FBS2346" s="1452"/>
      <c r="FBT2346" s="1452"/>
      <c r="FBU2346" s="1452"/>
      <c r="FBV2346" s="1452"/>
      <c r="FBW2346" s="1452"/>
      <c r="FBX2346" s="1452"/>
      <c r="FBY2346" s="1452"/>
      <c r="FBZ2346" s="1452"/>
      <c r="FCA2346" s="1452"/>
      <c r="FCB2346" s="1452"/>
      <c r="FCC2346" s="1452"/>
      <c r="FCD2346" s="1452"/>
      <c r="FCE2346" s="1452"/>
      <c r="FCF2346" s="1452"/>
      <c r="FCG2346" s="1452"/>
      <c r="FCH2346" s="1452"/>
      <c r="FCI2346" s="1452"/>
      <c r="FCJ2346" s="1452"/>
      <c r="FCK2346" s="1452"/>
      <c r="FCL2346" s="1452"/>
      <c r="FCM2346" s="1452"/>
      <c r="FCN2346" s="1452"/>
      <c r="FCO2346" s="1452"/>
      <c r="FCP2346" s="1452"/>
      <c r="FCQ2346" s="1452"/>
      <c r="FCR2346" s="1452"/>
      <c r="FCS2346" s="1452"/>
      <c r="FCT2346" s="1452"/>
      <c r="FCU2346" s="1452"/>
      <c r="FCV2346" s="1452"/>
      <c r="FCW2346" s="1452"/>
      <c r="FCX2346" s="1452"/>
      <c r="FCY2346" s="1452"/>
      <c r="FCZ2346" s="1452"/>
      <c r="FDA2346" s="1452"/>
      <c r="FDB2346" s="1452"/>
      <c r="FDC2346" s="1452"/>
      <c r="FDD2346" s="1452"/>
      <c r="FDE2346" s="1452"/>
      <c r="FDF2346" s="1452"/>
      <c r="FDG2346" s="1452"/>
      <c r="FDH2346" s="1452"/>
      <c r="FDI2346" s="1452"/>
      <c r="FDJ2346" s="1452"/>
      <c r="FDK2346" s="1452"/>
      <c r="FDL2346" s="1452"/>
      <c r="FDM2346" s="1452"/>
      <c r="FDN2346" s="1452"/>
      <c r="FDO2346" s="1452"/>
      <c r="FDP2346" s="1452"/>
      <c r="FDQ2346" s="1452"/>
      <c r="FDR2346" s="1452"/>
      <c r="FDS2346" s="1452"/>
      <c r="FDT2346" s="1452"/>
      <c r="FDU2346" s="1452"/>
      <c r="FDV2346" s="1452"/>
      <c r="FDW2346" s="1452"/>
      <c r="FDX2346" s="1452"/>
      <c r="FDY2346" s="1452"/>
      <c r="FDZ2346" s="1452"/>
      <c r="FEA2346" s="1452"/>
      <c r="FEB2346" s="1452"/>
      <c r="FEC2346" s="1452"/>
      <c r="FED2346" s="1452"/>
      <c r="FEE2346" s="1452"/>
      <c r="FEF2346" s="1452"/>
      <c r="FEG2346" s="1452"/>
      <c r="FEH2346" s="1452"/>
      <c r="FEI2346" s="1452"/>
      <c r="FEJ2346" s="1452"/>
      <c r="FEK2346" s="1452"/>
      <c r="FEL2346" s="1452"/>
      <c r="FEM2346" s="1452"/>
      <c r="FEN2346" s="1452"/>
      <c r="FEO2346" s="1452"/>
      <c r="FEP2346" s="1452"/>
      <c r="FEQ2346" s="1452"/>
      <c r="FER2346" s="1452"/>
      <c r="FES2346" s="1452"/>
      <c r="FET2346" s="1452"/>
      <c r="FEU2346" s="1452"/>
      <c r="FEV2346" s="1452"/>
      <c r="FEW2346" s="1452"/>
      <c r="FEX2346" s="1452"/>
      <c r="FEY2346" s="1452"/>
      <c r="FEZ2346" s="1452"/>
      <c r="FFA2346" s="1452"/>
      <c r="FFB2346" s="1452"/>
      <c r="FFC2346" s="1452"/>
      <c r="FFD2346" s="1452"/>
      <c r="FFE2346" s="1452"/>
      <c r="FFF2346" s="1452"/>
      <c r="FFG2346" s="1452"/>
      <c r="FFH2346" s="1452"/>
      <c r="FFI2346" s="1452"/>
      <c r="FFJ2346" s="1452"/>
      <c r="FFK2346" s="1452"/>
      <c r="FFL2346" s="1452"/>
      <c r="FFM2346" s="1452"/>
      <c r="FFN2346" s="1452"/>
      <c r="FFO2346" s="1452"/>
      <c r="FFP2346" s="1452"/>
      <c r="FFQ2346" s="1452"/>
      <c r="FFR2346" s="1452"/>
      <c r="FFS2346" s="1452"/>
      <c r="FFT2346" s="1452"/>
      <c r="FFU2346" s="1452"/>
      <c r="FFV2346" s="1452"/>
      <c r="FFW2346" s="1452"/>
      <c r="FFX2346" s="1452"/>
      <c r="FFY2346" s="1452"/>
      <c r="FFZ2346" s="1452"/>
      <c r="FGA2346" s="1452"/>
      <c r="FGB2346" s="1452"/>
      <c r="FGC2346" s="1452"/>
      <c r="FGD2346" s="1452"/>
      <c r="FGE2346" s="1452"/>
      <c r="FGF2346" s="1452"/>
      <c r="FGG2346" s="1452"/>
      <c r="FGH2346" s="1452"/>
      <c r="FGI2346" s="1452"/>
      <c r="FGJ2346" s="1452"/>
      <c r="FGK2346" s="1452"/>
      <c r="FGL2346" s="1452"/>
      <c r="FGM2346" s="1452"/>
      <c r="FGN2346" s="1452"/>
      <c r="FGO2346" s="1452"/>
      <c r="FGP2346" s="1452"/>
      <c r="FGQ2346" s="1452"/>
      <c r="FGR2346" s="1452"/>
      <c r="FGS2346" s="1452"/>
      <c r="FGT2346" s="1452"/>
      <c r="FGU2346" s="1452"/>
      <c r="FGV2346" s="1452"/>
      <c r="FGW2346" s="1452"/>
      <c r="FGX2346" s="1452"/>
      <c r="FGY2346" s="1452"/>
      <c r="FGZ2346" s="1452"/>
      <c r="FHA2346" s="1452"/>
      <c r="FHB2346" s="1452"/>
      <c r="FHC2346" s="1452"/>
      <c r="FHD2346" s="1452"/>
      <c r="FHE2346" s="1452"/>
      <c r="FHF2346" s="1452"/>
      <c r="FHG2346" s="1452"/>
      <c r="FHH2346" s="1452"/>
      <c r="FHI2346" s="1452"/>
      <c r="FHJ2346" s="1452"/>
      <c r="FHK2346" s="1452"/>
      <c r="FHL2346" s="1452"/>
      <c r="FHM2346" s="1452"/>
      <c r="FHN2346" s="1452"/>
      <c r="FHO2346" s="1452"/>
      <c r="FHP2346" s="1452"/>
      <c r="FHQ2346" s="1452"/>
      <c r="FHR2346" s="1452"/>
      <c r="FHS2346" s="1452"/>
      <c r="FHT2346" s="1452"/>
      <c r="FHU2346" s="1452"/>
      <c r="FHV2346" s="1452"/>
      <c r="FHW2346" s="1452"/>
      <c r="FHX2346" s="1452"/>
      <c r="FHY2346" s="1452"/>
      <c r="FHZ2346" s="1452"/>
      <c r="FIA2346" s="1452"/>
      <c r="FIB2346" s="1452"/>
      <c r="FIC2346" s="1452"/>
      <c r="FID2346" s="1452"/>
      <c r="FIE2346" s="1452"/>
      <c r="FIF2346" s="1452"/>
      <c r="FIG2346" s="1452"/>
      <c r="FIH2346" s="1452"/>
      <c r="FII2346" s="1452"/>
      <c r="FIJ2346" s="1452"/>
      <c r="FIK2346" s="1452"/>
      <c r="FIL2346" s="1452"/>
      <c r="FIM2346" s="1452"/>
      <c r="FIN2346" s="1452"/>
      <c r="FIO2346" s="1452"/>
      <c r="FIP2346" s="1452"/>
      <c r="FIQ2346" s="1452"/>
      <c r="FIR2346" s="1452"/>
      <c r="FIS2346" s="1452"/>
      <c r="FIT2346" s="1452"/>
      <c r="FIU2346" s="1452"/>
      <c r="FIV2346" s="1452"/>
      <c r="FIW2346" s="1452"/>
      <c r="FIX2346" s="1452"/>
      <c r="FIY2346" s="1452"/>
      <c r="FIZ2346" s="1452"/>
      <c r="FJA2346" s="1452"/>
      <c r="FJB2346" s="1452"/>
      <c r="FJC2346" s="1452"/>
      <c r="FJD2346" s="1452"/>
      <c r="FJE2346" s="1452"/>
      <c r="FJF2346" s="1452"/>
      <c r="FJG2346" s="1452"/>
      <c r="FJH2346" s="1452"/>
      <c r="FJI2346" s="1452"/>
      <c r="FJJ2346" s="1452"/>
      <c r="FJK2346" s="1452"/>
      <c r="FJL2346" s="1452"/>
      <c r="FJM2346" s="1452"/>
      <c r="FJN2346" s="1452"/>
      <c r="FJO2346" s="1452"/>
      <c r="FJP2346" s="1452"/>
      <c r="FJQ2346" s="1452"/>
      <c r="FJR2346" s="1452"/>
      <c r="FJS2346" s="1452"/>
      <c r="FJT2346" s="1452"/>
      <c r="FJU2346" s="1452"/>
      <c r="FJV2346" s="1452"/>
      <c r="FJW2346" s="1452"/>
      <c r="FJX2346" s="1452"/>
      <c r="FJY2346" s="1452"/>
      <c r="FJZ2346" s="1452"/>
      <c r="FKA2346" s="1452"/>
      <c r="FKB2346" s="1452"/>
      <c r="FKC2346" s="1452"/>
      <c r="FKD2346" s="1452"/>
      <c r="FKE2346" s="1452"/>
      <c r="FKF2346" s="1452"/>
      <c r="FKG2346" s="1452"/>
      <c r="FKH2346" s="1452"/>
      <c r="FKI2346" s="1452"/>
      <c r="FKJ2346" s="1452"/>
      <c r="FKK2346" s="1452"/>
      <c r="FKL2346" s="1452"/>
      <c r="FKM2346" s="1452"/>
      <c r="FKN2346" s="1452"/>
      <c r="FKO2346" s="1452"/>
      <c r="FKP2346" s="1452"/>
      <c r="FKQ2346" s="1452"/>
      <c r="FKR2346" s="1452"/>
      <c r="FKS2346" s="1452"/>
      <c r="FKT2346" s="1452"/>
      <c r="FKU2346" s="1452"/>
      <c r="FKV2346" s="1452"/>
      <c r="FKW2346" s="1452"/>
      <c r="FKX2346" s="1452"/>
      <c r="FKY2346" s="1452"/>
      <c r="FKZ2346" s="1452"/>
      <c r="FLA2346" s="1452"/>
      <c r="FLB2346" s="1452"/>
      <c r="FLC2346" s="1452"/>
      <c r="FLD2346" s="1452"/>
      <c r="FLE2346" s="1452"/>
      <c r="FLF2346" s="1452"/>
      <c r="FLG2346" s="1452"/>
      <c r="FLH2346" s="1452"/>
      <c r="FLI2346" s="1452"/>
      <c r="FLJ2346" s="1452"/>
      <c r="FLK2346" s="1452"/>
      <c r="FLL2346" s="1452"/>
      <c r="FLM2346" s="1452"/>
      <c r="FLN2346" s="1452"/>
      <c r="FLO2346" s="1452"/>
      <c r="FLP2346" s="1452"/>
      <c r="FLQ2346" s="1452"/>
      <c r="FLR2346" s="1452"/>
      <c r="FLS2346" s="1452"/>
      <c r="FLT2346" s="1452"/>
      <c r="FLU2346" s="1452"/>
      <c r="FLV2346" s="1452"/>
      <c r="FLW2346" s="1452"/>
      <c r="FLX2346" s="1452"/>
      <c r="FLY2346" s="1452"/>
      <c r="FLZ2346" s="1452"/>
      <c r="FMA2346" s="1452"/>
      <c r="FMB2346" s="1452"/>
      <c r="FMC2346" s="1452"/>
      <c r="FMD2346" s="1452"/>
      <c r="FME2346" s="1452"/>
      <c r="FMF2346" s="1452"/>
      <c r="FMG2346" s="1452"/>
      <c r="FMH2346" s="1452"/>
      <c r="FMI2346" s="1452"/>
      <c r="FMJ2346" s="1452"/>
      <c r="FMK2346" s="1452"/>
      <c r="FML2346" s="1452"/>
      <c r="FMM2346" s="1452"/>
      <c r="FMN2346" s="1452"/>
      <c r="FMO2346" s="1452"/>
      <c r="FMP2346" s="1452"/>
      <c r="FMQ2346" s="1452"/>
      <c r="FMR2346" s="1452"/>
      <c r="FMS2346" s="1452"/>
      <c r="FMT2346" s="1452"/>
      <c r="FMU2346" s="1452"/>
      <c r="FMV2346" s="1452"/>
      <c r="FMW2346" s="1452"/>
      <c r="FMX2346" s="1452"/>
      <c r="FMY2346" s="1452"/>
      <c r="FMZ2346" s="1452"/>
      <c r="FNA2346" s="1452"/>
      <c r="FNB2346" s="1452"/>
      <c r="FNC2346" s="1452"/>
      <c r="FND2346" s="1452"/>
      <c r="FNE2346" s="1452"/>
      <c r="FNF2346" s="1452"/>
      <c r="FNG2346" s="1452"/>
      <c r="FNH2346" s="1452"/>
      <c r="FNI2346" s="1452"/>
      <c r="FNJ2346" s="1452"/>
      <c r="FNK2346" s="1452"/>
      <c r="FNL2346" s="1452"/>
      <c r="FNM2346" s="1452"/>
      <c r="FNN2346" s="1452"/>
      <c r="FNO2346" s="1452"/>
      <c r="FNP2346" s="1452"/>
      <c r="FNQ2346" s="1452"/>
      <c r="FNR2346" s="1452"/>
      <c r="FNS2346" s="1452"/>
      <c r="FNT2346" s="1452"/>
      <c r="FNU2346" s="1452"/>
      <c r="FNV2346" s="1452"/>
      <c r="FNW2346" s="1452"/>
      <c r="FNX2346" s="1452"/>
      <c r="FNY2346" s="1452"/>
      <c r="FNZ2346" s="1452"/>
      <c r="FOA2346" s="1452"/>
      <c r="FOB2346" s="1452"/>
      <c r="FOC2346" s="1452"/>
      <c r="FOD2346" s="1452"/>
      <c r="FOE2346" s="1452"/>
      <c r="FOF2346" s="1452"/>
      <c r="FOG2346" s="1452"/>
      <c r="FOH2346" s="1452"/>
      <c r="FOI2346" s="1452"/>
      <c r="FOJ2346" s="1452"/>
      <c r="FOK2346" s="1452"/>
      <c r="FOL2346" s="1452"/>
      <c r="FOM2346" s="1452"/>
      <c r="FON2346" s="1452"/>
      <c r="FOO2346" s="1452"/>
      <c r="FOP2346" s="1452"/>
      <c r="FOQ2346" s="1452"/>
      <c r="FOR2346" s="1452"/>
      <c r="FOS2346" s="1452"/>
      <c r="FOT2346" s="1452"/>
      <c r="FOU2346" s="1452"/>
      <c r="FOV2346" s="1452"/>
      <c r="FOW2346" s="1452"/>
      <c r="FOX2346" s="1452"/>
      <c r="FOY2346" s="1452"/>
      <c r="FOZ2346" s="1452"/>
      <c r="FPA2346" s="1452"/>
      <c r="FPB2346" s="1452"/>
      <c r="FPC2346" s="1452"/>
      <c r="FPD2346" s="1452"/>
      <c r="FPE2346" s="1452"/>
      <c r="FPF2346" s="1452"/>
      <c r="FPG2346" s="1452"/>
      <c r="FPH2346" s="1452"/>
      <c r="FPI2346" s="1452"/>
      <c r="FPJ2346" s="1452"/>
      <c r="FPK2346" s="1452"/>
      <c r="FPL2346" s="1452"/>
      <c r="FPM2346" s="1452"/>
      <c r="FPN2346" s="1452"/>
      <c r="FPO2346" s="1452"/>
      <c r="FPP2346" s="1452"/>
      <c r="FPQ2346" s="1452"/>
      <c r="FPR2346" s="1452"/>
      <c r="FPS2346" s="1452"/>
      <c r="FPT2346" s="1452"/>
      <c r="FPU2346" s="1452"/>
      <c r="FPV2346" s="1452"/>
      <c r="FPW2346" s="1452"/>
      <c r="FPX2346" s="1452"/>
      <c r="FPY2346" s="1452"/>
      <c r="FPZ2346" s="1452"/>
      <c r="FQA2346" s="1452"/>
      <c r="FQB2346" s="1452"/>
      <c r="FQC2346" s="1452"/>
      <c r="FQD2346" s="1452"/>
      <c r="FQE2346" s="1452"/>
      <c r="FQF2346" s="1452"/>
      <c r="FQG2346" s="1452"/>
      <c r="FQH2346" s="1452"/>
      <c r="FQI2346" s="1452"/>
      <c r="FQJ2346" s="1452"/>
      <c r="FQK2346" s="1452"/>
      <c r="FQL2346" s="1452"/>
      <c r="FQM2346" s="1452"/>
      <c r="FQN2346" s="1452"/>
      <c r="FQO2346" s="1452"/>
      <c r="FQP2346" s="1452"/>
      <c r="FQQ2346" s="1452"/>
      <c r="FQR2346" s="1452"/>
      <c r="FQS2346" s="1452"/>
      <c r="FQT2346" s="1452"/>
      <c r="FQU2346" s="1452"/>
      <c r="FQV2346" s="1452"/>
      <c r="FQW2346" s="1452"/>
      <c r="FQX2346" s="1452"/>
      <c r="FQY2346" s="1452"/>
      <c r="FQZ2346" s="1452"/>
      <c r="FRA2346" s="1452"/>
      <c r="FRB2346" s="1452"/>
      <c r="FRC2346" s="1452"/>
      <c r="FRD2346" s="1452"/>
      <c r="FRE2346" s="1452"/>
      <c r="FRF2346" s="1452"/>
      <c r="FRG2346" s="1452"/>
      <c r="FRH2346" s="1452"/>
      <c r="FRI2346" s="1452"/>
      <c r="FRJ2346" s="1452"/>
      <c r="FRK2346" s="1452"/>
      <c r="FRL2346" s="1452"/>
      <c r="FRM2346" s="1452"/>
      <c r="FRN2346" s="1452"/>
      <c r="FRO2346" s="1452"/>
      <c r="FRP2346" s="1452"/>
      <c r="FRQ2346" s="1452"/>
      <c r="FRR2346" s="1452"/>
      <c r="FRS2346" s="1452"/>
      <c r="FRT2346" s="1452"/>
      <c r="FRU2346" s="1452"/>
      <c r="FRV2346" s="1452"/>
      <c r="FRW2346" s="1452"/>
      <c r="FRX2346" s="1452"/>
      <c r="FRY2346" s="1452"/>
      <c r="FRZ2346" s="1452"/>
      <c r="FSA2346" s="1452"/>
      <c r="FSB2346" s="1452"/>
      <c r="FSC2346" s="1452"/>
      <c r="FSD2346" s="1452"/>
      <c r="FSE2346" s="1452"/>
      <c r="FSF2346" s="1452"/>
      <c r="FSG2346" s="1452"/>
      <c r="FSH2346" s="1452"/>
      <c r="FSI2346" s="1452"/>
      <c r="FSJ2346" s="1452"/>
      <c r="FSK2346" s="1452"/>
      <c r="FSL2346" s="1452"/>
      <c r="FSM2346" s="1452"/>
      <c r="FSN2346" s="1452"/>
      <c r="FSO2346" s="1452"/>
      <c r="FSP2346" s="1452"/>
      <c r="FSQ2346" s="1452"/>
      <c r="FSR2346" s="1452"/>
      <c r="FSS2346" s="1452"/>
      <c r="FST2346" s="1452"/>
      <c r="FSU2346" s="1452"/>
      <c r="FSV2346" s="1452"/>
      <c r="FSW2346" s="1452"/>
      <c r="FSX2346" s="1452"/>
      <c r="FSY2346" s="1452"/>
      <c r="FSZ2346" s="1452"/>
      <c r="FTA2346" s="1452"/>
      <c r="FTB2346" s="1452"/>
      <c r="FTC2346" s="1452"/>
      <c r="FTD2346" s="1452"/>
      <c r="FTE2346" s="1452"/>
      <c r="FTF2346" s="1452"/>
      <c r="FTG2346" s="1452"/>
      <c r="FTH2346" s="1452"/>
      <c r="FTI2346" s="1452"/>
      <c r="FTJ2346" s="1452"/>
      <c r="FTK2346" s="1452"/>
      <c r="FTL2346" s="1452"/>
      <c r="FTM2346" s="1452"/>
      <c r="FTN2346" s="1452"/>
      <c r="FTO2346" s="1452"/>
      <c r="FTP2346" s="1452"/>
      <c r="FTQ2346" s="1452"/>
      <c r="FTR2346" s="1452"/>
      <c r="FTS2346" s="1452"/>
      <c r="FTT2346" s="1452"/>
      <c r="FTU2346" s="1452"/>
      <c r="FTV2346" s="1452"/>
      <c r="FTW2346" s="1452"/>
      <c r="FTX2346" s="1452"/>
      <c r="FTY2346" s="1452"/>
      <c r="FTZ2346" s="1452"/>
      <c r="FUA2346" s="1452"/>
      <c r="FUB2346" s="1452"/>
      <c r="FUC2346" s="1452"/>
      <c r="FUD2346" s="1452"/>
      <c r="FUE2346" s="1452"/>
      <c r="FUF2346" s="1452"/>
      <c r="FUG2346" s="1452"/>
      <c r="FUH2346" s="1452"/>
      <c r="FUI2346" s="1452"/>
      <c r="FUJ2346" s="1452"/>
      <c r="FUK2346" s="1452"/>
      <c r="FUL2346" s="1452"/>
      <c r="FUM2346" s="1452"/>
      <c r="FUN2346" s="1452"/>
      <c r="FUO2346" s="1452"/>
      <c r="FUP2346" s="1452"/>
      <c r="FUQ2346" s="1452"/>
      <c r="FUR2346" s="1452"/>
      <c r="FUS2346" s="1452"/>
      <c r="FUT2346" s="1452"/>
      <c r="FUU2346" s="1452"/>
      <c r="FUV2346" s="1452"/>
      <c r="FUW2346" s="1452"/>
      <c r="FUX2346" s="1452"/>
      <c r="FUY2346" s="1452"/>
      <c r="FUZ2346" s="1452"/>
      <c r="FVA2346" s="1452"/>
      <c r="FVB2346" s="1452"/>
      <c r="FVC2346" s="1452"/>
      <c r="FVD2346" s="1452"/>
      <c r="FVE2346" s="1452"/>
      <c r="FVF2346" s="1452"/>
      <c r="FVG2346" s="1452"/>
      <c r="FVH2346" s="1452"/>
      <c r="FVI2346" s="1452"/>
      <c r="FVJ2346" s="1452"/>
      <c r="FVK2346" s="1452"/>
      <c r="FVL2346" s="1452"/>
      <c r="FVM2346" s="1452"/>
      <c r="FVN2346" s="1452"/>
      <c r="FVO2346" s="1452"/>
      <c r="FVP2346" s="1452"/>
      <c r="FVQ2346" s="1452"/>
      <c r="FVR2346" s="1452"/>
      <c r="FVS2346" s="1452"/>
      <c r="FVT2346" s="1452"/>
      <c r="FVU2346" s="1452"/>
      <c r="FVV2346" s="1452"/>
      <c r="FVW2346" s="1452"/>
      <c r="FVX2346" s="1452"/>
      <c r="FVY2346" s="1452"/>
      <c r="FVZ2346" s="1452"/>
      <c r="FWA2346" s="1452"/>
      <c r="FWB2346" s="1452"/>
      <c r="FWC2346" s="1452"/>
      <c r="FWD2346" s="1452"/>
      <c r="FWE2346" s="1452"/>
      <c r="FWF2346" s="1452"/>
      <c r="FWG2346" s="1452"/>
      <c r="FWH2346" s="1452"/>
      <c r="FWI2346" s="1452"/>
      <c r="FWJ2346" s="1452"/>
      <c r="FWK2346" s="1452"/>
      <c r="FWL2346" s="1452"/>
      <c r="FWM2346" s="1452"/>
      <c r="FWN2346" s="1452"/>
      <c r="FWO2346" s="1452"/>
      <c r="FWP2346" s="1452"/>
      <c r="FWQ2346" s="1452"/>
      <c r="FWR2346" s="1452"/>
      <c r="FWS2346" s="1452"/>
      <c r="FWT2346" s="1452"/>
      <c r="FWU2346" s="1452"/>
      <c r="FWV2346" s="1452"/>
      <c r="FWW2346" s="1452"/>
      <c r="FWX2346" s="1452"/>
      <c r="FWY2346" s="1452"/>
      <c r="FWZ2346" s="1452"/>
      <c r="FXA2346" s="1452"/>
      <c r="FXB2346" s="1452"/>
      <c r="FXC2346" s="1452"/>
      <c r="FXD2346" s="1452"/>
      <c r="FXE2346" s="1452"/>
      <c r="FXF2346" s="1452"/>
      <c r="FXG2346" s="1452"/>
      <c r="FXH2346" s="1452"/>
      <c r="FXI2346" s="1452"/>
      <c r="FXJ2346" s="1452"/>
      <c r="FXK2346" s="1452"/>
      <c r="FXL2346" s="1452"/>
      <c r="FXM2346" s="1452"/>
      <c r="FXN2346" s="1452"/>
      <c r="FXO2346" s="1452"/>
      <c r="FXP2346" s="1452"/>
      <c r="FXQ2346" s="1452"/>
      <c r="FXR2346" s="1452"/>
      <c r="FXS2346" s="1452"/>
      <c r="FXT2346" s="1452"/>
      <c r="FXU2346" s="1452"/>
      <c r="FXV2346" s="1452"/>
      <c r="FXW2346" s="1452"/>
      <c r="FXX2346" s="1452"/>
      <c r="FXY2346" s="1452"/>
      <c r="FXZ2346" s="1452"/>
      <c r="FYA2346" s="1452"/>
      <c r="FYB2346" s="1452"/>
      <c r="FYC2346" s="1452"/>
      <c r="FYD2346" s="1452"/>
      <c r="FYE2346" s="1452"/>
      <c r="FYF2346" s="1452"/>
      <c r="FYG2346" s="1452"/>
      <c r="FYH2346" s="1452"/>
      <c r="FYI2346" s="1452"/>
      <c r="FYJ2346" s="1452"/>
      <c r="FYK2346" s="1452"/>
      <c r="FYL2346" s="1452"/>
      <c r="FYM2346" s="1452"/>
      <c r="FYN2346" s="1452"/>
      <c r="FYO2346" s="1452"/>
      <c r="FYP2346" s="1452"/>
      <c r="FYQ2346" s="1452"/>
      <c r="FYR2346" s="1452"/>
      <c r="FYS2346" s="1452"/>
      <c r="FYT2346" s="1452"/>
      <c r="FYU2346" s="1452"/>
      <c r="FYV2346" s="1452"/>
      <c r="FYW2346" s="1452"/>
      <c r="FYX2346" s="1452"/>
      <c r="FYY2346" s="1452"/>
      <c r="FYZ2346" s="1452"/>
      <c r="FZA2346" s="1452"/>
      <c r="FZB2346" s="1452"/>
      <c r="FZC2346" s="1452"/>
      <c r="FZD2346" s="1452"/>
      <c r="FZE2346" s="1452"/>
      <c r="FZF2346" s="1452"/>
      <c r="FZG2346" s="1452"/>
      <c r="FZH2346" s="1452"/>
      <c r="FZI2346" s="1452"/>
      <c r="FZJ2346" s="1452"/>
      <c r="FZK2346" s="1452"/>
      <c r="FZL2346" s="1452"/>
      <c r="FZM2346" s="1452"/>
      <c r="FZN2346" s="1452"/>
      <c r="FZO2346" s="1452"/>
      <c r="FZP2346" s="1452"/>
      <c r="FZQ2346" s="1452"/>
      <c r="FZR2346" s="1452"/>
      <c r="FZS2346" s="1452"/>
      <c r="FZT2346" s="1452"/>
      <c r="FZU2346" s="1452"/>
      <c r="FZV2346" s="1452"/>
      <c r="FZW2346" s="1452"/>
      <c r="FZX2346" s="1452"/>
      <c r="FZY2346" s="1452"/>
      <c r="FZZ2346" s="1452"/>
      <c r="GAA2346" s="1452"/>
      <c r="GAB2346" s="1452"/>
      <c r="GAC2346" s="1452"/>
      <c r="GAD2346" s="1452"/>
      <c r="GAE2346" s="1452"/>
      <c r="GAF2346" s="1452"/>
      <c r="GAG2346" s="1452"/>
      <c r="GAH2346" s="1452"/>
      <c r="GAI2346" s="1452"/>
      <c r="GAJ2346" s="1452"/>
      <c r="GAK2346" s="1452"/>
      <c r="GAL2346" s="1452"/>
      <c r="GAM2346" s="1452"/>
      <c r="GAN2346" s="1452"/>
      <c r="GAO2346" s="1452"/>
      <c r="GAP2346" s="1452"/>
      <c r="GAQ2346" s="1452"/>
      <c r="GAR2346" s="1452"/>
      <c r="GAS2346" s="1452"/>
      <c r="GAT2346" s="1452"/>
      <c r="GAU2346" s="1452"/>
      <c r="GAV2346" s="1452"/>
      <c r="GAW2346" s="1452"/>
      <c r="GAX2346" s="1452"/>
      <c r="GAY2346" s="1452"/>
      <c r="GAZ2346" s="1452"/>
      <c r="GBA2346" s="1452"/>
      <c r="GBB2346" s="1452"/>
      <c r="GBC2346" s="1452"/>
      <c r="GBD2346" s="1452"/>
      <c r="GBE2346" s="1452"/>
      <c r="GBF2346" s="1452"/>
      <c r="GBG2346" s="1452"/>
      <c r="GBH2346" s="1452"/>
      <c r="GBI2346" s="1452"/>
      <c r="GBJ2346" s="1452"/>
      <c r="GBK2346" s="1452"/>
      <c r="GBL2346" s="1452"/>
      <c r="GBM2346" s="1452"/>
      <c r="GBN2346" s="1452"/>
      <c r="GBO2346" s="1452"/>
      <c r="GBP2346" s="1452"/>
      <c r="GBQ2346" s="1452"/>
      <c r="GBR2346" s="1452"/>
      <c r="GBS2346" s="1452"/>
      <c r="GBT2346" s="1452"/>
      <c r="GBU2346" s="1452"/>
      <c r="GBV2346" s="1452"/>
      <c r="GBW2346" s="1452"/>
      <c r="GBX2346" s="1452"/>
      <c r="GBY2346" s="1452"/>
      <c r="GBZ2346" s="1452"/>
      <c r="GCA2346" s="1452"/>
      <c r="GCB2346" s="1452"/>
      <c r="GCC2346" s="1452"/>
      <c r="GCD2346" s="1452"/>
      <c r="GCE2346" s="1452"/>
      <c r="GCF2346" s="1452"/>
      <c r="GCG2346" s="1452"/>
      <c r="GCH2346" s="1452"/>
      <c r="GCI2346" s="1452"/>
      <c r="GCJ2346" s="1452"/>
      <c r="GCK2346" s="1452"/>
      <c r="GCL2346" s="1452"/>
      <c r="GCM2346" s="1452"/>
      <c r="GCN2346" s="1452"/>
      <c r="GCO2346" s="1452"/>
      <c r="GCP2346" s="1452"/>
      <c r="GCQ2346" s="1452"/>
      <c r="GCR2346" s="1452"/>
      <c r="GCS2346" s="1452"/>
      <c r="GCT2346" s="1452"/>
      <c r="GCU2346" s="1452"/>
      <c r="GCV2346" s="1452"/>
      <c r="GCW2346" s="1452"/>
      <c r="GCX2346" s="1452"/>
      <c r="GCY2346" s="1452"/>
      <c r="GCZ2346" s="1452"/>
      <c r="GDA2346" s="1452"/>
      <c r="GDB2346" s="1452"/>
      <c r="GDC2346" s="1452"/>
      <c r="GDD2346" s="1452"/>
      <c r="GDE2346" s="1452"/>
      <c r="GDF2346" s="1452"/>
      <c r="GDG2346" s="1452"/>
      <c r="GDH2346" s="1452"/>
      <c r="GDI2346" s="1452"/>
      <c r="GDJ2346" s="1452"/>
      <c r="GDK2346" s="1452"/>
      <c r="GDL2346" s="1452"/>
      <c r="GDM2346" s="1452"/>
      <c r="GDN2346" s="1452"/>
      <c r="GDO2346" s="1452"/>
      <c r="GDP2346" s="1452"/>
      <c r="GDQ2346" s="1452"/>
      <c r="GDR2346" s="1452"/>
      <c r="GDS2346" s="1452"/>
      <c r="GDT2346" s="1452"/>
      <c r="GDU2346" s="1452"/>
      <c r="GDV2346" s="1452"/>
      <c r="GDW2346" s="1452"/>
      <c r="GDX2346" s="1452"/>
      <c r="GDY2346" s="1452"/>
      <c r="GDZ2346" s="1452"/>
      <c r="GEA2346" s="1452"/>
      <c r="GEB2346" s="1452"/>
      <c r="GEC2346" s="1452"/>
      <c r="GED2346" s="1452"/>
      <c r="GEE2346" s="1452"/>
      <c r="GEF2346" s="1452"/>
      <c r="GEG2346" s="1452"/>
      <c r="GEH2346" s="1452"/>
      <c r="GEI2346" s="1452"/>
      <c r="GEJ2346" s="1452"/>
      <c r="GEK2346" s="1452"/>
      <c r="GEL2346" s="1452"/>
      <c r="GEM2346" s="1452"/>
      <c r="GEN2346" s="1452"/>
      <c r="GEO2346" s="1452"/>
      <c r="GEP2346" s="1452"/>
      <c r="GEQ2346" s="1452"/>
      <c r="GER2346" s="1452"/>
      <c r="GES2346" s="1452"/>
      <c r="GET2346" s="1452"/>
      <c r="GEU2346" s="1452"/>
      <c r="GEV2346" s="1452"/>
      <c r="GEW2346" s="1452"/>
      <c r="GEX2346" s="1452"/>
      <c r="GEY2346" s="1452"/>
      <c r="GEZ2346" s="1452"/>
      <c r="GFA2346" s="1452"/>
      <c r="GFB2346" s="1452"/>
      <c r="GFC2346" s="1452"/>
      <c r="GFD2346" s="1452"/>
      <c r="GFE2346" s="1452"/>
      <c r="GFF2346" s="1452"/>
      <c r="GFG2346" s="1452"/>
      <c r="GFH2346" s="1452"/>
      <c r="GFI2346" s="1452"/>
      <c r="GFJ2346" s="1452"/>
      <c r="GFK2346" s="1452"/>
      <c r="GFL2346" s="1452"/>
      <c r="GFM2346" s="1452"/>
      <c r="GFN2346" s="1452"/>
      <c r="GFO2346" s="1452"/>
      <c r="GFP2346" s="1452"/>
      <c r="GFQ2346" s="1452"/>
      <c r="GFR2346" s="1452"/>
      <c r="GFS2346" s="1452"/>
      <c r="GFT2346" s="1452"/>
      <c r="GFU2346" s="1452"/>
      <c r="GFV2346" s="1452"/>
      <c r="GFW2346" s="1452"/>
      <c r="GFX2346" s="1452"/>
      <c r="GFY2346" s="1452"/>
      <c r="GFZ2346" s="1452"/>
      <c r="GGA2346" s="1452"/>
      <c r="GGB2346" s="1452"/>
      <c r="GGC2346" s="1452"/>
      <c r="GGD2346" s="1452"/>
      <c r="GGE2346" s="1452"/>
      <c r="GGF2346" s="1452"/>
      <c r="GGG2346" s="1452"/>
      <c r="GGH2346" s="1452"/>
      <c r="GGI2346" s="1452"/>
      <c r="GGJ2346" s="1452"/>
      <c r="GGK2346" s="1452"/>
      <c r="GGL2346" s="1452"/>
      <c r="GGM2346" s="1452"/>
      <c r="GGN2346" s="1452"/>
      <c r="GGO2346" s="1452"/>
      <c r="GGP2346" s="1452"/>
      <c r="GGQ2346" s="1452"/>
      <c r="GGR2346" s="1452"/>
      <c r="GGS2346" s="1452"/>
      <c r="GGT2346" s="1452"/>
      <c r="GGU2346" s="1452"/>
      <c r="GGV2346" s="1452"/>
      <c r="GGW2346" s="1452"/>
      <c r="GGX2346" s="1452"/>
      <c r="GGY2346" s="1452"/>
      <c r="GGZ2346" s="1452"/>
      <c r="GHA2346" s="1452"/>
      <c r="GHB2346" s="1452"/>
      <c r="GHC2346" s="1452"/>
      <c r="GHD2346" s="1452"/>
      <c r="GHE2346" s="1452"/>
      <c r="GHF2346" s="1452"/>
      <c r="GHG2346" s="1452"/>
      <c r="GHH2346" s="1452"/>
      <c r="GHI2346" s="1452"/>
      <c r="GHJ2346" s="1452"/>
      <c r="GHK2346" s="1452"/>
      <c r="GHL2346" s="1452"/>
      <c r="GHM2346" s="1452"/>
      <c r="GHN2346" s="1452"/>
      <c r="GHO2346" s="1452"/>
      <c r="GHP2346" s="1452"/>
      <c r="GHQ2346" s="1452"/>
      <c r="GHR2346" s="1452"/>
      <c r="GHS2346" s="1452"/>
      <c r="GHT2346" s="1452"/>
      <c r="GHU2346" s="1452"/>
      <c r="GHV2346" s="1452"/>
      <c r="GHW2346" s="1452"/>
      <c r="GHX2346" s="1452"/>
      <c r="GHY2346" s="1452"/>
      <c r="GHZ2346" s="1452"/>
      <c r="GIA2346" s="1452"/>
      <c r="GIB2346" s="1452"/>
      <c r="GIC2346" s="1452"/>
      <c r="GID2346" s="1452"/>
      <c r="GIE2346" s="1452"/>
      <c r="GIF2346" s="1452"/>
      <c r="GIG2346" s="1452"/>
      <c r="GIH2346" s="1452"/>
      <c r="GII2346" s="1452"/>
      <c r="GIJ2346" s="1452"/>
      <c r="GIK2346" s="1452"/>
      <c r="GIL2346" s="1452"/>
      <c r="GIM2346" s="1452"/>
      <c r="GIN2346" s="1452"/>
      <c r="GIO2346" s="1452"/>
      <c r="GIP2346" s="1452"/>
      <c r="GIQ2346" s="1452"/>
      <c r="GIR2346" s="1452"/>
      <c r="GIS2346" s="1452"/>
      <c r="GIT2346" s="1452"/>
      <c r="GIU2346" s="1452"/>
      <c r="GIV2346" s="1452"/>
      <c r="GIW2346" s="1452"/>
      <c r="GIX2346" s="1452"/>
      <c r="GIY2346" s="1452"/>
      <c r="GIZ2346" s="1452"/>
      <c r="GJA2346" s="1452"/>
      <c r="GJB2346" s="1452"/>
      <c r="GJC2346" s="1452"/>
      <c r="GJD2346" s="1452"/>
      <c r="GJE2346" s="1452"/>
      <c r="GJF2346" s="1452"/>
      <c r="GJG2346" s="1452"/>
      <c r="GJH2346" s="1452"/>
      <c r="GJI2346" s="1452"/>
      <c r="GJJ2346" s="1452"/>
      <c r="GJK2346" s="1452"/>
      <c r="GJL2346" s="1452"/>
      <c r="GJM2346" s="1452"/>
      <c r="GJN2346" s="1452"/>
      <c r="GJO2346" s="1452"/>
      <c r="GJP2346" s="1452"/>
      <c r="GJQ2346" s="1452"/>
      <c r="GJR2346" s="1452"/>
      <c r="GJS2346" s="1452"/>
      <c r="GJT2346" s="1452"/>
      <c r="GJU2346" s="1452"/>
      <c r="GJV2346" s="1452"/>
      <c r="GJW2346" s="1452"/>
      <c r="GJX2346" s="1452"/>
      <c r="GJY2346" s="1452"/>
      <c r="GJZ2346" s="1452"/>
      <c r="GKA2346" s="1452"/>
      <c r="GKB2346" s="1452"/>
      <c r="GKC2346" s="1452"/>
      <c r="GKD2346" s="1452"/>
      <c r="GKE2346" s="1452"/>
      <c r="GKF2346" s="1452"/>
      <c r="GKG2346" s="1452"/>
      <c r="GKH2346" s="1452"/>
      <c r="GKI2346" s="1452"/>
      <c r="GKJ2346" s="1452"/>
      <c r="GKK2346" s="1452"/>
      <c r="GKL2346" s="1452"/>
      <c r="GKM2346" s="1452"/>
      <c r="GKN2346" s="1452"/>
      <c r="GKO2346" s="1452"/>
      <c r="GKP2346" s="1452"/>
      <c r="GKQ2346" s="1452"/>
      <c r="GKR2346" s="1452"/>
      <c r="GKS2346" s="1452"/>
      <c r="GKT2346" s="1452"/>
      <c r="GKU2346" s="1452"/>
      <c r="GKV2346" s="1452"/>
      <c r="GKW2346" s="1452"/>
      <c r="GKX2346" s="1452"/>
      <c r="GKY2346" s="1452"/>
      <c r="GKZ2346" s="1452"/>
      <c r="GLA2346" s="1452"/>
      <c r="GLB2346" s="1452"/>
      <c r="GLC2346" s="1452"/>
      <c r="GLD2346" s="1452"/>
      <c r="GLE2346" s="1452"/>
      <c r="GLF2346" s="1452"/>
      <c r="GLG2346" s="1452"/>
      <c r="GLH2346" s="1452"/>
      <c r="GLI2346" s="1452"/>
      <c r="GLJ2346" s="1452"/>
      <c r="GLK2346" s="1452"/>
      <c r="GLL2346" s="1452"/>
      <c r="GLM2346" s="1452"/>
      <c r="GLN2346" s="1452"/>
      <c r="GLO2346" s="1452"/>
      <c r="GLP2346" s="1452"/>
      <c r="GLQ2346" s="1452"/>
      <c r="GLR2346" s="1452"/>
      <c r="GLS2346" s="1452"/>
      <c r="GLT2346" s="1452"/>
      <c r="GLU2346" s="1452"/>
      <c r="GLV2346" s="1452"/>
      <c r="GLW2346" s="1452"/>
      <c r="GLX2346" s="1452"/>
      <c r="GLY2346" s="1452"/>
      <c r="GLZ2346" s="1452"/>
      <c r="GMA2346" s="1452"/>
      <c r="GMB2346" s="1452"/>
      <c r="GMC2346" s="1452"/>
      <c r="GMD2346" s="1452"/>
      <c r="GME2346" s="1452"/>
      <c r="GMF2346" s="1452"/>
      <c r="GMG2346" s="1452"/>
      <c r="GMH2346" s="1452"/>
      <c r="GMI2346" s="1452"/>
      <c r="GMJ2346" s="1452"/>
      <c r="GMK2346" s="1452"/>
      <c r="GML2346" s="1452"/>
      <c r="GMM2346" s="1452"/>
      <c r="GMN2346" s="1452"/>
      <c r="GMO2346" s="1452"/>
      <c r="GMP2346" s="1452"/>
      <c r="GMQ2346" s="1452"/>
      <c r="GMR2346" s="1452"/>
      <c r="GMS2346" s="1452"/>
      <c r="GMT2346" s="1452"/>
      <c r="GMU2346" s="1452"/>
      <c r="GMV2346" s="1452"/>
      <c r="GMW2346" s="1452"/>
      <c r="GMX2346" s="1452"/>
      <c r="GMY2346" s="1452"/>
      <c r="GMZ2346" s="1452"/>
      <c r="GNA2346" s="1452"/>
      <c r="GNB2346" s="1452"/>
      <c r="GNC2346" s="1452"/>
      <c r="GND2346" s="1452"/>
      <c r="GNE2346" s="1452"/>
      <c r="GNF2346" s="1452"/>
      <c r="GNG2346" s="1452"/>
      <c r="GNH2346" s="1452"/>
      <c r="GNI2346" s="1452"/>
      <c r="GNJ2346" s="1452"/>
      <c r="GNK2346" s="1452"/>
      <c r="GNL2346" s="1452"/>
      <c r="GNM2346" s="1452"/>
      <c r="GNN2346" s="1452"/>
      <c r="GNO2346" s="1452"/>
      <c r="GNP2346" s="1452"/>
      <c r="GNQ2346" s="1452"/>
      <c r="GNR2346" s="1452"/>
      <c r="GNS2346" s="1452"/>
      <c r="GNT2346" s="1452"/>
      <c r="GNU2346" s="1452"/>
      <c r="GNV2346" s="1452"/>
      <c r="GNW2346" s="1452"/>
      <c r="GNX2346" s="1452"/>
      <c r="GNY2346" s="1452"/>
      <c r="GNZ2346" s="1452"/>
      <c r="GOA2346" s="1452"/>
      <c r="GOB2346" s="1452"/>
      <c r="GOC2346" s="1452"/>
      <c r="GOD2346" s="1452"/>
      <c r="GOE2346" s="1452"/>
      <c r="GOF2346" s="1452"/>
      <c r="GOG2346" s="1452"/>
      <c r="GOH2346" s="1452"/>
      <c r="GOI2346" s="1452"/>
      <c r="GOJ2346" s="1452"/>
      <c r="GOK2346" s="1452"/>
      <c r="GOL2346" s="1452"/>
      <c r="GOM2346" s="1452"/>
      <c r="GON2346" s="1452"/>
      <c r="GOO2346" s="1452"/>
      <c r="GOP2346" s="1452"/>
      <c r="GOQ2346" s="1452"/>
      <c r="GOR2346" s="1452"/>
      <c r="GOS2346" s="1452"/>
      <c r="GOT2346" s="1452"/>
      <c r="GOU2346" s="1452"/>
      <c r="GOV2346" s="1452"/>
      <c r="GOW2346" s="1452"/>
      <c r="GOX2346" s="1452"/>
      <c r="GOY2346" s="1452"/>
      <c r="GOZ2346" s="1452"/>
      <c r="GPA2346" s="1452"/>
      <c r="GPB2346" s="1452"/>
      <c r="GPC2346" s="1452"/>
      <c r="GPD2346" s="1452"/>
      <c r="GPE2346" s="1452"/>
      <c r="GPF2346" s="1452"/>
      <c r="GPG2346" s="1452"/>
      <c r="GPH2346" s="1452"/>
      <c r="GPI2346" s="1452"/>
      <c r="GPJ2346" s="1452"/>
      <c r="GPK2346" s="1452"/>
      <c r="GPL2346" s="1452"/>
      <c r="GPM2346" s="1452"/>
      <c r="GPN2346" s="1452"/>
      <c r="GPO2346" s="1452"/>
      <c r="GPP2346" s="1452"/>
      <c r="GPQ2346" s="1452"/>
      <c r="GPR2346" s="1452"/>
      <c r="GPS2346" s="1452"/>
      <c r="GPT2346" s="1452"/>
      <c r="GPU2346" s="1452"/>
      <c r="GPV2346" s="1452"/>
      <c r="GPW2346" s="1452"/>
      <c r="GPX2346" s="1452"/>
      <c r="GPY2346" s="1452"/>
      <c r="GPZ2346" s="1452"/>
      <c r="GQA2346" s="1452"/>
      <c r="GQB2346" s="1452"/>
      <c r="GQC2346" s="1452"/>
      <c r="GQD2346" s="1452"/>
      <c r="GQE2346" s="1452"/>
      <c r="GQF2346" s="1452"/>
      <c r="GQG2346" s="1452"/>
      <c r="GQH2346" s="1452"/>
      <c r="GQI2346" s="1452"/>
      <c r="GQJ2346" s="1452"/>
      <c r="GQK2346" s="1452"/>
      <c r="GQL2346" s="1452"/>
      <c r="GQM2346" s="1452"/>
      <c r="GQN2346" s="1452"/>
      <c r="GQO2346" s="1452"/>
      <c r="GQP2346" s="1452"/>
      <c r="GQQ2346" s="1452"/>
      <c r="GQR2346" s="1452"/>
      <c r="GQS2346" s="1452"/>
      <c r="GQT2346" s="1452"/>
      <c r="GQU2346" s="1452"/>
      <c r="GQV2346" s="1452"/>
      <c r="GQW2346" s="1452"/>
      <c r="GQX2346" s="1452"/>
      <c r="GQY2346" s="1452"/>
      <c r="GQZ2346" s="1452"/>
      <c r="GRA2346" s="1452"/>
      <c r="GRB2346" s="1452"/>
      <c r="GRC2346" s="1452"/>
      <c r="GRD2346" s="1452"/>
      <c r="GRE2346" s="1452"/>
      <c r="GRF2346" s="1452"/>
      <c r="GRG2346" s="1452"/>
      <c r="GRH2346" s="1452"/>
      <c r="GRI2346" s="1452"/>
      <c r="GRJ2346" s="1452"/>
      <c r="GRK2346" s="1452"/>
      <c r="GRL2346" s="1452"/>
      <c r="GRM2346" s="1452"/>
      <c r="GRN2346" s="1452"/>
      <c r="GRO2346" s="1452"/>
      <c r="GRP2346" s="1452"/>
      <c r="GRQ2346" s="1452"/>
      <c r="GRR2346" s="1452"/>
      <c r="GRS2346" s="1452"/>
      <c r="GRT2346" s="1452"/>
      <c r="GRU2346" s="1452"/>
      <c r="GRV2346" s="1452"/>
      <c r="GRW2346" s="1452"/>
      <c r="GRX2346" s="1452"/>
      <c r="GRY2346" s="1452"/>
      <c r="GRZ2346" s="1452"/>
      <c r="GSA2346" s="1452"/>
      <c r="GSB2346" s="1452"/>
      <c r="GSC2346" s="1452"/>
      <c r="GSD2346" s="1452"/>
      <c r="GSE2346" s="1452"/>
      <c r="GSF2346" s="1452"/>
      <c r="GSG2346" s="1452"/>
      <c r="GSH2346" s="1452"/>
      <c r="GSI2346" s="1452"/>
      <c r="GSJ2346" s="1452"/>
      <c r="GSK2346" s="1452"/>
      <c r="GSL2346" s="1452"/>
      <c r="GSM2346" s="1452"/>
      <c r="GSN2346" s="1452"/>
      <c r="GSO2346" s="1452"/>
      <c r="GSP2346" s="1452"/>
      <c r="GSQ2346" s="1452"/>
      <c r="GSR2346" s="1452"/>
      <c r="GSS2346" s="1452"/>
      <c r="GST2346" s="1452"/>
      <c r="GSU2346" s="1452"/>
      <c r="GSV2346" s="1452"/>
      <c r="GSW2346" s="1452"/>
      <c r="GSX2346" s="1452"/>
      <c r="GSY2346" s="1452"/>
      <c r="GSZ2346" s="1452"/>
      <c r="GTA2346" s="1452"/>
      <c r="GTB2346" s="1452"/>
      <c r="GTC2346" s="1452"/>
      <c r="GTD2346" s="1452"/>
      <c r="GTE2346" s="1452"/>
      <c r="GTF2346" s="1452"/>
      <c r="GTG2346" s="1452"/>
      <c r="GTH2346" s="1452"/>
      <c r="GTI2346" s="1452"/>
      <c r="GTJ2346" s="1452"/>
      <c r="GTK2346" s="1452"/>
      <c r="GTL2346" s="1452"/>
      <c r="GTM2346" s="1452"/>
      <c r="GTN2346" s="1452"/>
      <c r="GTO2346" s="1452"/>
      <c r="GTP2346" s="1452"/>
      <c r="GTQ2346" s="1452"/>
      <c r="GTR2346" s="1452"/>
      <c r="GTS2346" s="1452"/>
      <c r="GTT2346" s="1452"/>
      <c r="GTU2346" s="1452"/>
      <c r="GTV2346" s="1452"/>
      <c r="GTW2346" s="1452"/>
      <c r="GTX2346" s="1452"/>
      <c r="GTY2346" s="1452"/>
      <c r="GTZ2346" s="1452"/>
      <c r="GUA2346" s="1452"/>
      <c r="GUB2346" s="1452"/>
      <c r="GUC2346" s="1452"/>
      <c r="GUD2346" s="1452"/>
      <c r="GUE2346" s="1452"/>
      <c r="GUF2346" s="1452"/>
      <c r="GUG2346" s="1452"/>
      <c r="GUH2346" s="1452"/>
      <c r="GUI2346" s="1452"/>
      <c r="GUJ2346" s="1452"/>
      <c r="GUK2346" s="1452"/>
      <c r="GUL2346" s="1452"/>
      <c r="GUM2346" s="1452"/>
      <c r="GUN2346" s="1452"/>
      <c r="GUO2346" s="1452"/>
      <c r="GUP2346" s="1452"/>
      <c r="GUQ2346" s="1452"/>
      <c r="GUR2346" s="1452"/>
      <c r="GUS2346" s="1452"/>
      <c r="GUT2346" s="1452"/>
      <c r="GUU2346" s="1452"/>
      <c r="GUV2346" s="1452"/>
      <c r="GUW2346" s="1452"/>
      <c r="GUX2346" s="1452"/>
      <c r="GUY2346" s="1452"/>
      <c r="GUZ2346" s="1452"/>
      <c r="GVA2346" s="1452"/>
      <c r="GVB2346" s="1452"/>
      <c r="GVC2346" s="1452"/>
      <c r="GVD2346" s="1452"/>
      <c r="GVE2346" s="1452"/>
      <c r="GVF2346" s="1452"/>
      <c r="GVG2346" s="1452"/>
      <c r="GVH2346" s="1452"/>
      <c r="GVI2346" s="1452"/>
      <c r="GVJ2346" s="1452"/>
      <c r="GVK2346" s="1452"/>
      <c r="GVL2346" s="1452"/>
      <c r="GVM2346" s="1452"/>
      <c r="GVN2346" s="1452"/>
      <c r="GVO2346" s="1452"/>
      <c r="GVP2346" s="1452"/>
      <c r="GVQ2346" s="1452"/>
      <c r="GVR2346" s="1452"/>
      <c r="GVS2346" s="1452"/>
      <c r="GVT2346" s="1452"/>
      <c r="GVU2346" s="1452"/>
      <c r="GVV2346" s="1452"/>
      <c r="GVW2346" s="1452"/>
      <c r="GVX2346" s="1452"/>
      <c r="GVY2346" s="1452"/>
      <c r="GVZ2346" s="1452"/>
      <c r="GWA2346" s="1452"/>
      <c r="GWB2346" s="1452"/>
      <c r="GWC2346" s="1452"/>
      <c r="GWD2346" s="1452"/>
      <c r="GWE2346" s="1452"/>
      <c r="GWF2346" s="1452"/>
      <c r="GWG2346" s="1452"/>
      <c r="GWH2346" s="1452"/>
      <c r="GWI2346" s="1452"/>
      <c r="GWJ2346" s="1452"/>
      <c r="GWK2346" s="1452"/>
      <c r="GWL2346" s="1452"/>
      <c r="GWM2346" s="1452"/>
      <c r="GWN2346" s="1452"/>
      <c r="GWO2346" s="1452"/>
      <c r="GWP2346" s="1452"/>
      <c r="GWQ2346" s="1452"/>
      <c r="GWR2346" s="1452"/>
      <c r="GWS2346" s="1452"/>
      <c r="GWT2346" s="1452"/>
      <c r="GWU2346" s="1452"/>
      <c r="GWV2346" s="1452"/>
      <c r="GWW2346" s="1452"/>
      <c r="GWX2346" s="1452"/>
      <c r="GWY2346" s="1452"/>
      <c r="GWZ2346" s="1452"/>
      <c r="GXA2346" s="1452"/>
      <c r="GXB2346" s="1452"/>
      <c r="GXC2346" s="1452"/>
      <c r="GXD2346" s="1452"/>
      <c r="GXE2346" s="1452"/>
      <c r="GXF2346" s="1452"/>
      <c r="GXG2346" s="1452"/>
      <c r="GXH2346" s="1452"/>
      <c r="GXI2346" s="1452"/>
      <c r="GXJ2346" s="1452"/>
      <c r="GXK2346" s="1452"/>
      <c r="GXL2346" s="1452"/>
      <c r="GXM2346" s="1452"/>
      <c r="GXN2346" s="1452"/>
      <c r="GXO2346" s="1452"/>
      <c r="GXP2346" s="1452"/>
      <c r="GXQ2346" s="1452"/>
      <c r="GXR2346" s="1452"/>
      <c r="GXS2346" s="1452"/>
      <c r="GXT2346" s="1452"/>
      <c r="GXU2346" s="1452"/>
      <c r="GXV2346" s="1452"/>
      <c r="GXW2346" s="1452"/>
      <c r="GXX2346" s="1452"/>
      <c r="GXY2346" s="1452"/>
      <c r="GXZ2346" s="1452"/>
      <c r="GYA2346" s="1452"/>
      <c r="GYB2346" s="1452"/>
      <c r="GYC2346" s="1452"/>
      <c r="GYD2346" s="1452"/>
      <c r="GYE2346" s="1452"/>
      <c r="GYF2346" s="1452"/>
      <c r="GYG2346" s="1452"/>
      <c r="GYH2346" s="1452"/>
      <c r="GYI2346" s="1452"/>
      <c r="GYJ2346" s="1452"/>
      <c r="GYK2346" s="1452"/>
      <c r="GYL2346" s="1452"/>
      <c r="GYM2346" s="1452"/>
      <c r="GYN2346" s="1452"/>
      <c r="GYO2346" s="1452"/>
      <c r="GYP2346" s="1452"/>
      <c r="GYQ2346" s="1452"/>
      <c r="GYR2346" s="1452"/>
      <c r="GYS2346" s="1452"/>
      <c r="GYT2346" s="1452"/>
      <c r="GYU2346" s="1452"/>
      <c r="GYV2346" s="1452"/>
      <c r="GYW2346" s="1452"/>
      <c r="GYX2346" s="1452"/>
      <c r="GYY2346" s="1452"/>
      <c r="GYZ2346" s="1452"/>
      <c r="GZA2346" s="1452"/>
      <c r="GZB2346" s="1452"/>
      <c r="GZC2346" s="1452"/>
      <c r="GZD2346" s="1452"/>
      <c r="GZE2346" s="1452"/>
      <c r="GZF2346" s="1452"/>
      <c r="GZG2346" s="1452"/>
      <c r="GZH2346" s="1452"/>
      <c r="GZI2346" s="1452"/>
      <c r="GZJ2346" s="1452"/>
      <c r="GZK2346" s="1452"/>
      <c r="GZL2346" s="1452"/>
      <c r="GZM2346" s="1452"/>
      <c r="GZN2346" s="1452"/>
      <c r="GZO2346" s="1452"/>
      <c r="GZP2346" s="1452"/>
      <c r="GZQ2346" s="1452"/>
      <c r="GZR2346" s="1452"/>
      <c r="GZS2346" s="1452"/>
      <c r="GZT2346" s="1452"/>
      <c r="GZU2346" s="1452"/>
      <c r="GZV2346" s="1452"/>
      <c r="GZW2346" s="1452"/>
      <c r="GZX2346" s="1452"/>
      <c r="GZY2346" s="1452"/>
      <c r="GZZ2346" s="1452"/>
      <c r="HAA2346" s="1452"/>
      <c r="HAB2346" s="1452"/>
      <c r="HAC2346" s="1452"/>
      <c r="HAD2346" s="1452"/>
      <c r="HAE2346" s="1452"/>
      <c r="HAF2346" s="1452"/>
      <c r="HAG2346" s="1452"/>
      <c r="HAH2346" s="1452"/>
      <c r="HAI2346" s="1452"/>
      <c r="HAJ2346" s="1452"/>
      <c r="HAK2346" s="1452"/>
      <c r="HAL2346" s="1452"/>
      <c r="HAM2346" s="1452"/>
      <c r="HAN2346" s="1452"/>
      <c r="HAO2346" s="1452"/>
      <c r="HAP2346" s="1452"/>
      <c r="HAQ2346" s="1452"/>
      <c r="HAR2346" s="1452"/>
      <c r="HAS2346" s="1452"/>
      <c r="HAT2346" s="1452"/>
      <c r="HAU2346" s="1452"/>
      <c r="HAV2346" s="1452"/>
      <c r="HAW2346" s="1452"/>
      <c r="HAX2346" s="1452"/>
      <c r="HAY2346" s="1452"/>
      <c r="HAZ2346" s="1452"/>
      <c r="HBA2346" s="1452"/>
      <c r="HBB2346" s="1452"/>
      <c r="HBC2346" s="1452"/>
      <c r="HBD2346" s="1452"/>
      <c r="HBE2346" s="1452"/>
      <c r="HBF2346" s="1452"/>
      <c r="HBG2346" s="1452"/>
      <c r="HBH2346" s="1452"/>
      <c r="HBI2346" s="1452"/>
      <c r="HBJ2346" s="1452"/>
      <c r="HBK2346" s="1452"/>
      <c r="HBL2346" s="1452"/>
      <c r="HBM2346" s="1452"/>
      <c r="HBN2346" s="1452"/>
      <c r="HBO2346" s="1452"/>
      <c r="HBP2346" s="1452"/>
      <c r="HBQ2346" s="1452"/>
      <c r="HBR2346" s="1452"/>
      <c r="HBS2346" s="1452"/>
      <c r="HBT2346" s="1452"/>
      <c r="HBU2346" s="1452"/>
      <c r="HBV2346" s="1452"/>
      <c r="HBW2346" s="1452"/>
      <c r="HBX2346" s="1452"/>
      <c r="HBY2346" s="1452"/>
      <c r="HBZ2346" s="1452"/>
      <c r="HCA2346" s="1452"/>
      <c r="HCB2346" s="1452"/>
      <c r="HCC2346" s="1452"/>
      <c r="HCD2346" s="1452"/>
      <c r="HCE2346" s="1452"/>
      <c r="HCF2346" s="1452"/>
      <c r="HCG2346" s="1452"/>
      <c r="HCH2346" s="1452"/>
      <c r="HCI2346" s="1452"/>
      <c r="HCJ2346" s="1452"/>
      <c r="HCK2346" s="1452"/>
      <c r="HCL2346" s="1452"/>
      <c r="HCM2346" s="1452"/>
      <c r="HCN2346" s="1452"/>
      <c r="HCO2346" s="1452"/>
      <c r="HCP2346" s="1452"/>
      <c r="HCQ2346" s="1452"/>
      <c r="HCR2346" s="1452"/>
      <c r="HCS2346" s="1452"/>
      <c r="HCT2346" s="1452"/>
      <c r="HCU2346" s="1452"/>
      <c r="HCV2346" s="1452"/>
      <c r="HCW2346" s="1452"/>
      <c r="HCX2346" s="1452"/>
      <c r="HCY2346" s="1452"/>
      <c r="HCZ2346" s="1452"/>
      <c r="HDA2346" s="1452"/>
      <c r="HDB2346" s="1452"/>
      <c r="HDC2346" s="1452"/>
      <c r="HDD2346" s="1452"/>
      <c r="HDE2346" s="1452"/>
      <c r="HDF2346" s="1452"/>
      <c r="HDG2346" s="1452"/>
      <c r="HDH2346" s="1452"/>
      <c r="HDI2346" s="1452"/>
      <c r="HDJ2346" s="1452"/>
      <c r="HDK2346" s="1452"/>
      <c r="HDL2346" s="1452"/>
      <c r="HDM2346" s="1452"/>
      <c r="HDN2346" s="1452"/>
      <c r="HDO2346" s="1452"/>
      <c r="HDP2346" s="1452"/>
      <c r="HDQ2346" s="1452"/>
      <c r="HDR2346" s="1452"/>
      <c r="HDS2346" s="1452"/>
      <c r="HDT2346" s="1452"/>
      <c r="HDU2346" s="1452"/>
      <c r="HDV2346" s="1452"/>
      <c r="HDW2346" s="1452"/>
      <c r="HDX2346" s="1452"/>
      <c r="HDY2346" s="1452"/>
      <c r="HDZ2346" s="1452"/>
      <c r="HEA2346" s="1452"/>
      <c r="HEB2346" s="1452"/>
      <c r="HEC2346" s="1452"/>
      <c r="HED2346" s="1452"/>
      <c r="HEE2346" s="1452"/>
      <c r="HEF2346" s="1452"/>
      <c r="HEG2346" s="1452"/>
      <c r="HEH2346" s="1452"/>
      <c r="HEI2346" s="1452"/>
      <c r="HEJ2346" s="1452"/>
      <c r="HEK2346" s="1452"/>
      <c r="HEL2346" s="1452"/>
      <c r="HEM2346" s="1452"/>
      <c r="HEN2346" s="1452"/>
      <c r="HEO2346" s="1452"/>
      <c r="HEP2346" s="1452"/>
      <c r="HEQ2346" s="1452"/>
      <c r="HER2346" s="1452"/>
      <c r="HES2346" s="1452"/>
      <c r="HET2346" s="1452"/>
      <c r="HEU2346" s="1452"/>
      <c r="HEV2346" s="1452"/>
      <c r="HEW2346" s="1452"/>
      <c r="HEX2346" s="1452"/>
      <c r="HEY2346" s="1452"/>
      <c r="HEZ2346" s="1452"/>
      <c r="HFA2346" s="1452"/>
      <c r="HFB2346" s="1452"/>
      <c r="HFC2346" s="1452"/>
      <c r="HFD2346" s="1452"/>
      <c r="HFE2346" s="1452"/>
      <c r="HFF2346" s="1452"/>
      <c r="HFG2346" s="1452"/>
      <c r="HFH2346" s="1452"/>
      <c r="HFI2346" s="1452"/>
      <c r="HFJ2346" s="1452"/>
      <c r="HFK2346" s="1452"/>
      <c r="HFL2346" s="1452"/>
      <c r="HFM2346" s="1452"/>
      <c r="HFN2346" s="1452"/>
      <c r="HFO2346" s="1452"/>
      <c r="HFP2346" s="1452"/>
      <c r="HFQ2346" s="1452"/>
      <c r="HFR2346" s="1452"/>
      <c r="HFS2346" s="1452"/>
      <c r="HFT2346" s="1452"/>
      <c r="HFU2346" s="1452"/>
      <c r="HFV2346" s="1452"/>
      <c r="HFW2346" s="1452"/>
      <c r="HFX2346" s="1452"/>
      <c r="HFY2346" s="1452"/>
      <c r="HFZ2346" s="1452"/>
      <c r="HGA2346" s="1452"/>
      <c r="HGB2346" s="1452"/>
      <c r="HGC2346" s="1452"/>
      <c r="HGD2346" s="1452"/>
      <c r="HGE2346" s="1452"/>
      <c r="HGF2346" s="1452"/>
      <c r="HGG2346" s="1452"/>
      <c r="HGH2346" s="1452"/>
      <c r="HGI2346" s="1452"/>
      <c r="HGJ2346" s="1452"/>
      <c r="HGK2346" s="1452"/>
      <c r="HGL2346" s="1452"/>
      <c r="HGM2346" s="1452"/>
      <c r="HGN2346" s="1452"/>
      <c r="HGO2346" s="1452"/>
      <c r="HGP2346" s="1452"/>
      <c r="HGQ2346" s="1452"/>
      <c r="HGR2346" s="1452"/>
      <c r="HGS2346" s="1452"/>
      <c r="HGT2346" s="1452"/>
      <c r="HGU2346" s="1452"/>
      <c r="HGV2346" s="1452"/>
      <c r="HGW2346" s="1452"/>
      <c r="HGX2346" s="1452"/>
      <c r="HGY2346" s="1452"/>
      <c r="HGZ2346" s="1452"/>
      <c r="HHA2346" s="1452"/>
      <c r="HHB2346" s="1452"/>
      <c r="HHC2346" s="1452"/>
      <c r="HHD2346" s="1452"/>
      <c r="HHE2346" s="1452"/>
      <c r="HHF2346" s="1452"/>
      <c r="HHG2346" s="1452"/>
      <c r="HHH2346" s="1452"/>
      <c r="HHI2346" s="1452"/>
      <c r="HHJ2346" s="1452"/>
      <c r="HHK2346" s="1452"/>
      <c r="HHL2346" s="1452"/>
      <c r="HHM2346" s="1452"/>
      <c r="HHN2346" s="1452"/>
      <c r="HHO2346" s="1452"/>
      <c r="HHP2346" s="1452"/>
      <c r="HHQ2346" s="1452"/>
      <c r="HHR2346" s="1452"/>
      <c r="HHS2346" s="1452"/>
      <c r="HHT2346" s="1452"/>
      <c r="HHU2346" s="1452"/>
      <c r="HHV2346" s="1452"/>
      <c r="HHW2346" s="1452"/>
      <c r="HHX2346" s="1452"/>
      <c r="HHY2346" s="1452"/>
      <c r="HHZ2346" s="1452"/>
      <c r="HIA2346" s="1452"/>
      <c r="HIB2346" s="1452"/>
      <c r="HIC2346" s="1452"/>
      <c r="HID2346" s="1452"/>
      <c r="HIE2346" s="1452"/>
      <c r="HIF2346" s="1452"/>
      <c r="HIG2346" s="1452"/>
      <c r="HIH2346" s="1452"/>
      <c r="HII2346" s="1452"/>
      <c r="HIJ2346" s="1452"/>
      <c r="HIK2346" s="1452"/>
      <c r="HIL2346" s="1452"/>
      <c r="HIM2346" s="1452"/>
      <c r="HIN2346" s="1452"/>
      <c r="HIO2346" s="1452"/>
      <c r="HIP2346" s="1452"/>
      <c r="HIQ2346" s="1452"/>
      <c r="HIR2346" s="1452"/>
      <c r="HIS2346" s="1452"/>
      <c r="HIT2346" s="1452"/>
      <c r="HIU2346" s="1452"/>
      <c r="HIV2346" s="1452"/>
      <c r="HIW2346" s="1452"/>
      <c r="HIX2346" s="1452"/>
      <c r="HIY2346" s="1452"/>
      <c r="HIZ2346" s="1452"/>
      <c r="HJA2346" s="1452"/>
      <c r="HJB2346" s="1452"/>
      <c r="HJC2346" s="1452"/>
      <c r="HJD2346" s="1452"/>
      <c r="HJE2346" s="1452"/>
      <c r="HJF2346" s="1452"/>
      <c r="HJG2346" s="1452"/>
      <c r="HJH2346" s="1452"/>
      <c r="HJI2346" s="1452"/>
      <c r="HJJ2346" s="1452"/>
      <c r="HJK2346" s="1452"/>
      <c r="HJL2346" s="1452"/>
      <c r="HJM2346" s="1452"/>
      <c r="HJN2346" s="1452"/>
      <c r="HJO2346" s="1452"/>
      <c r="HJP2346" s="1452"/>
      <c r="HJQ2346" s="1452"/>
      <c r="HJR2346" s="1452"/>
      <c r="HJS2346" s="1452"/>
      <c r="HJT2346" s="1452"/>
      <c r="HJU2346" s="1452"/>
      <c r="HJV2346" s="1452"/>
      <c r="HJW2346" s="1452"/>
      <c r="HJX2346" s="1452"/>
      <c r="HJY2346" s="1452"/>
      <c r="HJZ2346" s="1452"/>
      <c r="HKA2346" s="1452"/>
      <c r="HKB2346" s="1452"/>
      <c r="HKC2346" s="1452"/>
      <c r="HKD2346" s="1452"/>
      <c r="HKE2346" s="1452"/>
      <c r="HKF2346" s="1452"/>
      <c r="HKG2346" s="1452"/>
      <c r="HKH2346" s="1452"/>
      <c r="HKI2346" s="1452"/>
      <c r="HKJ2346" s="1452"/>
      <c r="HKK2346" s="1452"/>
      <c r="HKL2346" s="1452"/>
      <c r="HKM2346" s="1452"/>
      <c r="HKN2346" s="1452"/>
      <c r="HKO2346" s="1452"/>
      <c r="HKP2346" s="1452"/>
      <c r="HKQ2346" s="1452"/>
      <c r="HKR2346" s="1452"/>
      <c r="HKS2346" s="1452"/>
      <c r="HKT2346" s="1452"/>
      <c r="HKU2346" s="1452"/>
      <c r="HKV2346" s="1452"/>
      <c r="HKW2346" s="1452"/>
      <c r="HKX2346" s="1452"/>
      <c r="HKY2346" s="1452"/>
      <c r="HKZ2346" s="1452"/>
      <c r="HLA2346" s="1452"/>
      <c r="HLB2346" s="1452"/>
      <c r="HLC2346" s="1452"/>
      <c r="HLD2346" s="1452"/>
      <c r="HLE2346" s="1452"/>
      <c r="HLF2346" s="1452"/>
      <c r="HLG2346" s="1452"/>
      <c r="HLH2346" s="1452"/>
      <c r="HLI2346" s="1452"/>
      <c r="HLJ2346" s="1452"/>
      <c r="HLK2346" s="1452"/>
      <c r="HLL2346" s="1452"/>
      <c r="HLM2346" s="1452"/>
      <c r="HLN2346" s="1452"/>
      <c r="HLO2346" s="1452"/>
      <c r="HLP2346" s="1452"/>
      <c r="HLQ2346" s="1452"/>
      <c r="HLR2346" s="1452"/>
      <c r="HLS2346" s="1452"/>
      <c r="HLT2346" s="1452"/>
      <c r="HLU2346" s="1452"/>
      <c r="HLV2346" s="1452"/>
      <c r="HLW2346" s="1452"/>
      <c r="HLX2346" s="1452"/>
      <c r="HLY2346" s="1452"/>
      <c r="HLZ2346" s="1452"/>
      <c r="HMA2346" s="1452"/>
      <c r="HMB2346" s="1452"/>
      <c r="HMC2346" s="1452"/>
      <c r="HMD2346" s="1452"/>
      <c r="HME2346" s="1452"/>
      <c r="HMF2346" s="1452"/>
      <c r="HMG2346" s="1452"/>
      <c r="HMH2346" s="1452"/>
      <c r="HMI2346" s="1452"/>
      <c r="HMJ2346" s="1452"/>
      <c r="HMK2346" s="1452"/>
      <c r="HML2346" s="1452"/>
      <c r="HMM2346" s="1452"/>
      <c r="HMN2346" s="1452"/>
      <c r="HMO2346" s="1452"/>
      <c r="HMP2346" s="1452"/>
      <c r="HMQ2346" s="1452"/>
      <c r="HMR2346" s="1452"/>
      <c r="HMS2346" s="1452"/>
      <c r="HMT2346" s="1452"/>
      <c r="HMU2346" s="1452"/>
      <c r="HMV2346" s="1452"/>
      <c r="HMW2346" s="1452"/>
      <c r="HMX2346" s="1452"/>
      <c r="HMY2346" s="1452"/>
      <c r="HMZ2346" s="1452"/>
      <c r="HNA2346" s="1452"/>
      <c r="HNB2346" s="1452"/>
      <c r="HNC2346" s="1452"/>
      <c r="HND2346" s="1452"/>
      <c r="HNE2346" s="1452"/>
      <c r="HNF2346" s="1452"/>
      <c r="HNG2346" s="1452"/>
      <c r="HNH2346" s="1452"/>
      <c r="HNI2346" s="1452"/>
      <c r="HNJ2346" s="1452"/>
      <c r="HNK2346" s="1452"/>
      <c r="HNL2346" s="1452"/>
      <c r="HNM2346" s="1452"/>
      <c r="HNN2346" s="1452"/>
      <c r="HNO2346" s="1452"/>
      <c r="HNP2346" s="1452"/>
      <c r="HNQ2346" s="1452"/>
      <c r="HNR2346" s="1452"/>
      <c r="HNS2346" s="1452"/>
      <c r="HNT2346" s="1452"/>
      <c r="HNU2346" s="1452"/>
      <c r="HNV2346" s="1452"/>
      <c r="HNW2346" s="1452"/>
      <c r="HNX2346" s="1452"/>
      <c r="HNY2346" s="1452"/>
      <c r="HNZ2346" s="1452"/>
      <c r="HOA2346" s="1452"/>
      <c r="HOB2346" s="1452"/>
      <c r="HOC2346" s="1452"/>
      <c r="HOD2346" s="1452"/>
      <c r="HOE2346" s="1452"/>
      <c r="HOF2346" s="1452"/>
      <c r="HOG2346" s="1452"/>
      <c r="HOH2346" s="1452"/>
      <c r="HOI2346" s="1452"/>
      <c r="HOJ2346" s="1452"/>
      <c r="HOK2346" s="1452"/>
      <c r="HOL2346" s="1452"/>
      <c r="HOM2346" s="1452"/>
      <c r="HON2346" s="1452"/>
      <c r="HOO2346" s="1452"/>
      <c r="HOP2346" s="1452"/>
      <c r="HOQ2346" s="1452"/>
      <c r="HOR2346" s="1452"/>
      <c r="HOS2346" s="1452"/>
      <c r="HOT2346" s="1452"/>
      <c r="HOU2346" s="1452"/>
      <c r="HOV2346" s="1452"/>
      <c r="HOW2346" s="1452"/>
      <c r="HOX2346" s="1452"/>
      <c r="HOY2346" s="1452"/>
      <c r="HOZ2346" s="1452"/>
      <c r="HPA2346" s="1452"/>
      <c r="HPB2346" s="1452"/>
      <c r="HPC2346" s="1452"/>
      <c r="HPD2346" s="1452"/>
      <c r="HPE2346" s="1452"/>
      <c r="HPF2346" s="1452"/>
      <c r="HPG2346" s="1452"/>
      <c r="HPH2346" s="1452"/>
      <c r="HPI2346" s="1452"/>
      <c r="HPJ2346" s="1452"/>
      <c r="HPK2346" s="1452"/>
      <c r="HPL2346" s="1452"/>
      <c r="HPM2346" s="1452"/>
      <c r="HPN2346" s="1452"/>
      <c r="HPO2346" s="1452"/>
      <c r="HPP2346" s="1452"/>
      <c r="HPQ2346" s="1452"/>
      <c r="HPR2346" s="1452"/>
      <c r="HPS2346" s="1452"/>
      <c r="HPT2346" s="1452"/>
      <c r="HPU2346" s="1452"/>
      <c r="HPV2346" s="1452"/>
      <c r="HPW2346" s="1452"/>
      <c r="HPX2346" s="1452"/>
      <c r="HPY2346" s="1452"/>
      <c r="HPZ2346" s="1452"/>
      <c r="HQA2346" s="1452"/>
      <c r="HQB2346" s="1452"/>
      <c r="HQC2346" s="1452"/>
      <c r="HQD2346" s="1452"/>
      <c r="HQE2346" s="1452"/>
      <c r="HQF2346" s="1452"/>
      <c r="HQG2346" s="1452"/>
      <c r="HQH2346" s="1452"/>
      <c r="HQI2346" s="1452"/>
      <c r="HQJ2346" s="1452"/>
      <c r="HQK2346" s="1452"/>
      <c r="HQL2346" s="1452"/>
      <c r="HQM2346" s="1452"/>
      <c r="HQN2346" s="1452"/>
      <c r="HQO2346" s="1452"/>
      <c r="HQP2346" s="1452"/>
      <c r="HQQ2346" s="1452"/>
      <c r="HQR2346" s="1452"/>
      <c r="HQS2346" s="1452"/>
      <c r="HQT2346" s="1452"/>
      <c r="HQU2346" s="1452"/>
      <c r="HQV2346" s="1452"/>
      <c r="HQW2346" s="1452"/>
      <c r="HQX2346" s="1452"/>
      <c r="HQY2346" s="1452"/>
      <c r="HQZ2346" s="1452"/>
      <c r="HRA2346" s="1452"/>
      <c r="HRB2346" s="1452"/>
      <c r="HRC2346" s="1452"/>
      <c r="HRD2346" s="1452"/>
      <c r="HRE2346" s="1452"/>
      <c r="HRF2346" s="1452"/>
      <c r="HRG2346" s="1452"/>
      <c r="HRH2346" s="1452"/>
      <c r="HRI2346" s="1452"/>
      <c r="HRJ2346" s="1452"/>
      <c r="HRK2346" s="1452"/>
      <c r="HRL2346" s="1452"/>
      <c r="HRM2346" s="1452"/>
      <c r="HRN2346" s="1452"/>
      <c r="HRO2346" s="1452"/>
      <c r="HRP2346" s="1452"/>
      <c r="HRQ2346" s="1452"/>
      <c r="HRR2346" s="1452"/>
      <c r="HRS2346" s="1452"/>
      <c r="HRT2346" s="1452"/>
      <c r="HRU2346" s="1452"/>
      <c r="HRV2346" s="1452"/>
      <c r="HRW2346" s="1452"/>
      <c r="HRX2346" s="1452"/>
      <c r="HRY2346" s="1452"/>
      <c r="HRZ2346" s="1452"/>
      <c r="HSA2346" s="1452"/>
      <c r="HSB2346" s="1452"/>
      <c r="HSC2346" s="1452"/>
      <c r="HSD2346" s="1452"/>
      <c r="HSE2346" s="1452"/>
      <c r="HSF2346" s="1452"/>
      <c r="HSG2346" s="1452"/>
      <c r="HSH2346" s="1452"/>
      <c r="HSI2346" s="1452"/>
      <c r="HSJ2346" s="1452"/>
      <c r="HSK2346" s="1452"/>
      <c r="HSL2346" s="1452"/>
      <c r="HSM2346" s="1452"/>
      <c r="HSN2346" s="1452"/>
      <c r="HSO2346" s="1452"/>
      <c r="HSP2346" s="1452"/>
      <c r="HSQ2346" s="1452"/>
      <c r="HSR2346" s="1452"/>
      <c r="HSS2346" s="1452"/>
      <c r="HST2346" s="1452"/>
      <c r="HSU2346" s="1452"/>
      <c r="HSV2346" s="1452"/>
      <c r="HSW2346" s="1452"/>
      <c r="HSX2346" s="1452"/>
      <c r="HSY2346" s="1452"/>
      <c r="HSZ2346" s="1452"/>
      <c r="HTA2346" s="1452"/>
      <c r="HTB2346" s="1452"/>
      <c r="HTC2346" s="1452"/>
      <c r="HTD2346" s="1452"/>
      <c r="HTE2346" s="1452"/>
      <c r="HTF2346" s="1452"/>
      <c r="HTG2346" s="1452"/>
      <c r="HTH2346" s="1452"/>
      <c r="HTI2346" s="1452"/>
      <c r="HTJ2346" s="1452"/>
      <c r="HTK2346" s="1452"/>
      <c r="HTL2346" s="1452"/>
      <c r="HTM2346" s="1452"/>
      <c r="HTN2346" s="1452"/>
      <c r="HTO2346" s="1452"/>
      <c r="HTP2346" s="1452"/>
      <c r="HTQ2346" s="1452"/>
      <c r="HTR2346" s="1452"/>
      <c r="HTS2346" s="1452"/>
      <c r="HTT2346" s="1452"/>
      <c r="HTU2346" s="1452"/>
      <c r="HTV2346" s="1452"/>
      <c r="HTW2346" s="1452"/>
      <c r="HTX2346" s="1452"/>
      <c r="HTY2346" s="1452"/>
      <c r="HTZ2346" s="1452"/>
      <c r="HUA2346" s="1452"/>
      <c r="HUB2346" s="1452"/>
      <c r="HUC2346" s="1452"/>
      <c r="HUD2346" s="1452"/>
      <c r="HUE2346" s="1452"/>
      <c r="HUF2346" s="1452"/>
      <c r="HUG2346" s="1452"/>
      <c r="HUH2346" s="1452"/>
      <c r="HUI2346" s="1452"/>
      <c r="HUJ2346" s="1452"/>
      <c r="HUK2346" s="1452"/>
      <c r="HUL2346" s="1452"/>
      <c r="HUM2346" s="1452"/>
      <c r="HUN2346" s="1452"/>
      <c r="HUO2346" s="1452"/>
      <c r="HUP2346" s="1452"/>
      <c r="HUQ2346" s="1452"/>
      <c r="HUR2346" s="1452"/>
      <c r="HUS2346" s="1452"/>
      <c r="HUT2346" s="1452"/>
      <c r="HUU2346" s="1452"/>
      <c r="HUV2346" s="1452"/>
      <c r="HUW2346" s="1452"/>
      <c r="HUX2346" s="1452"/>
      <c r="HUY2346" s="1452"/>
      <c r="HUZ2346" s="1452"/>
      <c r="HVA2346" s="1452"/>
      <c r="HVB2346" s="1452"/>
      <c r="HVC2346" s="1452"/>
      <c r="HVD2346" s="1452"/>
      <c r="HVE2346" s="1452"/>
      <c r="HVF2346" s="1452"/>
      <c r="HVG2346" s="1452"/>
      <c r="HVH2346" s="1452"/>
      <c r="HVI2346" s="1452"/>
      <c r="HVJ2346" s="1452"/>
      <c r="HVK2346" s="1452"/>
      <c r="HVL2346" s="1452"/>
      <c r="HVM2346" s="1452"/>
      <c r="HVN2346" s="1452"/>
      <c r="HVO2346" s="1452"/>
      <c r="HVP2346" s="1452"/>
      <c r="HVQ2346" s="1452"/>
      <c r="HVR2346" s="1452"/>
      <c r="HVS2346" s="1452"/>
      <c r="HVT2346" s="1452"/>
      <c r="HVU2346" s="1452"/>
      <c r="HVV2346" s="1452"/>
      <c r="HVW2346" s="1452"/>
      <c r="HVX2346" s="1452"/>
      <c r="HVY2346" s="1452"/>
      <c r="HVZ2346" s="1452"/>
      <c r="HWA2346" s="1452"/>
      <c r="HWB2346" s="1452"/>
      <c r="HWC2346" s="1452"/>
      <c r="HWD2346" s="1452"/>
      <c r="HWE2346" s="1452"/>
      <c r="HWF2346" s="1452"/>
      <c r="HWG2346" s="1452"/>
      <c r="HWH2346" s="1452"/>
      <c r="HWI2346" s="1452"/>
      <c r="HWJ2346" s="1452"/>
      <c r="HWK2346" s="1452"/>
      <c r="HWL2346" s="1452"/>
      <c r="HWM2346" s="1452"/>
      <c r="HWN2346" s="1452"/>
      <c r="HWO2346" s="1452"/>
      <c r="HWP2346" s="1452"/>
      <c r="HWQ2346" s="1452"/>
      <c r="HWR2346" s="1452"/>
      <c r="HWS2346" s="1452"/>
      <c r="HWT2346" s="1452"/>
      <c r="HWU2346" s="1452"/>
      <c r="HWV2346" s="1452"/>
      <c r="HWW2346" s="1452"/>
      <c r="HWX2346" s="1452"/>
      <c r="HWY2346" s="1452"/>
      <c r="HWZ2346" s="1452"/>
      <c r="HXA2346" s="1452"/>
      <c r="HXB2346" s="1452"/>
      <c r="HXC2346" s="1452"/>
      <c r="HXD2346" s="1452"/>
      <c r="HXE2346" s="1452"/>
      <c r="HXF2346" s="1452"/>
      <c r="HXG2346" s="1452"/>
      <c r="HXH2346" s="1452"/>
      <c r="HXI2346" s="1452"/>
      <c r="HXJ2346" s="1452"/>
      <c r="HXK2346" s="1452"/>
      <c r="HXL2346" s="1452"/>
      <c r="HXM2346" s="1452"/>
      <c r="HXN2346" s="1452"/>
      <c r="HXO2346" s="1452"/>
      <c r="HXP2346" s="1452"/>
      <c r="HXQ2346" s="1452"/>
      <c r="HXR2346" s="1452"/>
      <c r="HXS2346" s="1452"/>
      <c r="HXT2346" s="1452"/>
      <c r="HXU2346" s="1452"/>
      <c r="HXV2346" s="1452"/>
      <c r="HXW2346" s="1452"/>
      <c r="HXX2346" s="1452"/>
      <c r="HXY2346" s="1452"/>
      <c r="HXZ2346" s="1452"/>
      <c r="HYA2346" s="1452"/>
      <c r="HYB2346" s="1452"/>
      <c r="HYC2346" s="1452"/>
      <c r="HYD2346" s="1452"/>
      <c r="HYE2346" s="1452"/>
      <c r="HYF2346" s="1452"/>
      <c r="HYG2346" s="1452"/>
      <c r="HYH2346" s="1452"/>
      <c r="HYI2346" s="1452"/>
      <c r="HYJ2346" s="1452"/>
      <c r="HYK2346" s="1452"/>
      <c r="HYL2346" s="1452"/>
      <c r="HYM2346" s="1452"/>
      <c r="HYN2346" s="1452"/>
      <c r="HYO2346" s="1452"/>
      <c r="HYP2346" s="1452"/>
      <c r="HYQ2346" s="1452"/>
      <c r="HYR2346" s="1452"/>
      <c r="HYS2346" s="1452"/>
      <c r="HYT2346" s="1452"/>
      <c r="HYU2346" s="1452"/>
      <c r="HYV2346" s="1452"/>
      <c r="HYW2346" s="1452"/>
      <c r="HYX2346" s="1452"/>
      <c r="HYY2346" s="1452"/>
      <c r="HYZ2346" s="1452"/>
      <c r="HZA2346" s="1452"/>
      <c r="HZB2346" s="1452"/>
      <c r="HZC2346" s="1452"/>
      <c r="HZD2346" s="1452"/>
      <c r="HZE2346" s="1452"/>
      <c r="HZF2346" s="1452"/>
      <c r="HZG2346" s="1452"/>
      <c r="HZH2346" s="1452"/>
      <c r="HZI2346" s="1452"/>
      <c r="HZJ2346" s="1452"/>
      <c r="HZK2346" s="1452"/>
      <c r="HZL2346" s="1452"/>
      <c r="HZM2346" s="1452"/>
      <c r="HZN2346" s="1452"/>
      <c r="HZO2346" s="1452"/>
      <c r="HZP2346" s="1452"/>
      <c r="HZQ2346" s="1452"/>
      <c r="HZR2346" s="1452"/>
      <c r="HZS2346" s="1452"/>
      <c r="HZT2346" s="1452"/>
      <c r="HZU2346" s="1452"/>
      <c r="HZV2346" s="1452"/>
      <c r="HZW2346" s="1452"/>
      <c r="HZX2346" s="1452"/>
      <c r="HZY2346" s="1452"/>
      <c r="HZZ2346" s="1452"/>
      <c r="IAA2346" s="1452"/>
      <c r="IAB2346" s="1452"/>
      <c r="IAC2346" s="1452"/>
      <c r="IAD2346" s="1452"/>
      <c r="IAE2346" s="1452"/>
      <c r="IAF2346" s="1452"/>
      <c r="IAG2346" s="1452"/>
      <c r="IAH2346" s="1452"/>
      <c r="IAI2346" s="1452"/>
      <c r="IAJ2346" s="1452"/>
      <c r="IAK2346" s="1452"/>
      <c r="IAL2346" s="1452"/>
      <c r="IAM2346" s="1452"/>
      <c r="IAN2346" s="1452"/>
      <c r="IAO2346" s="1452"/>
      <c r="IAP2346" s="1452"/>
      <c r="IAQ2346" s="1452"/>
      <c r="IAR2346" s="1452"/>
      <c r="IAS2346" s="1452"/>
      <c r="IAT2346" s="1452"/>
      <c r="IAU2346" s="1452"/>
      <c r="IAV2346" s="1452"/>
      <c r="IAW2346" s="1452"/>
      <c r="IAX2346" s="1452"/>
      <c r="IAY2346" s="1452"/>
      <c r="IAZ2346" s="1452"/>
      <c r="IBA2346" s="1452"/>
      <c r="IBB2346" s="1452"/>
      <c r="IBC2346" s="1452"/>
      <c r="IBD2346" s="1452"/>
      <c r="IBE2346" s="1452"/>
      <c r="IBF2346" s="1452"/>
      <c r="IBG2346" s="1452"/>
      <c r="IBH2346" s="1452"/>
      <c r="IBI2346" s="1452"/>
      <c r="IBJ2346" s="1452"/>
      <c r="IBK2346" s="1452"/>
      <c r="IBL2346" s="1452"/>
      <c r="IBM2346" s="1452"/>
      <c r="IBN2346" s="1452"/>
      <c r="IBO2346" s="1452"/>
      <c r="IBP2346" s="1452"/>
      <c r="IBQ2346" s="1452"/>
      <c r="IBR2346" s="1452"/>
      <c r="IBS2346" s="1452"/>
      <c r="IBT2346" s="1452"/>
      <c r="IBU2346" s="1452"/>
      <c r="IBV2346" s="1452"/>
      <c r="IBW2346" s="1452"/>
      <c r="IBX2346" s="1452"/>
      <c r="IBY2346" s="1452"/>
      <c r="IBZ2346" s="1452"/>
      <c r="ICA2346" s="1452"/>
      <c r="ICB2346" s="1452"/>
      <c r="ICC2346" s="1452"/>
      <c r="ICD2346" s="1452"/>
      <c r="ICE2346" s="1452"/>
      <c r="ICF2346" s="1452"/>
      <c r="ICG2346" s="1452"/>
      <c r="ICH2346" s="1452"/>
      <c r="ICI2346" s="1452"/>
      <c r="ICJ2346" s="1452"/>
      <c r="ICK2346" s="1452"/>
      <c r="ICL2346" s="1452"/>
      <c r="ICM2346" s="1452"/>
      <c r="ICN2346" s="1452"/>
      <c r="ICO2346" s="1452"/>
      <c r="ICP2346" s="1452"/>
      <c r="ICQ2346" s="1452"/>
      <c r="ICR2346" s="1452"/>
      <c r="ICS2346" s="1452"/>
      <c r="ICT2346" s="1452"/>
      <c r="ICU2346" s="1452"/>
      <c r="ICV2346" s="1452"/>
      <c r="ICW2346" s="1452"/>
      <c r="ICX2346" s="1452"/>
      <c r="ICY2346" s="1452"/>
      <c r="ICZ2346" s="1452"/>
      <c r="IDA2346" s="1452"/>
      <c r="IDB2346" s="1452"/>
      <c r="IDC2346" s="1452"/>
      <c r="IDD2346" s="1452"/>
      <c r="IDE2346" s="1452"/>
      <c r="IDF2346" s="1452"/>
      <c r="IDG2346" s="1452"/>
      <c r="IDH2346" s="1452"/>
      <c r="IDI2346" s="1452"/>
      <c r="IDJ2346" s="1452"/>
      <c r="IDK2346" s="1452"/>
      <c r="IDL2346" s="1452"/>
      <c r="IDM2346" s="1452"/>
      <c r="IDN2346" s="1452"/>
      <c r="IDO2346" s="1452"/>
      <c r="IDP2346" s="1452"/>
      <c r="IDQ2346" s="1452"/>
      <c r="IDR2346" s="1452"/>
      <c r="IDS2346" s="1452"/>
      <c r="IDT2346" s="1452"/>
      <c r="IDU2346" s="1452"/>
      <c r="IDV2346" s="1452"/>
      <c r="IDW2346" s="1452"/>
      <c r="IDX2346" s="1452"/>
      <c r="IDY2346" s="1452"/>
      <c r="IDZ2346" s="1452"/>
      <c r="IEA2346" s="1452"/>
      <c r="IEB2346" s="1452"/>
      <c r="IEC2346" s="1452"/>
      <c r="IED2346" s="1452"/>
      <c r="IEE2346" s="1452"/>
      <c r="IEF2346" s="1452"/>
      <c r="IEG2346" s="1452"/>
      <c r="IEH2346" s="1452"/>
      <c r="IEI2346" s="1452"/>
      <c r="IEJ2346" s="1452"/>
      <c r="IEK2346" s="1452"/>
      <c r="IEL2346" s="1452"/>
      <c r="IEM2346" s="1452"/>
      <c r="IEN2346" s="1452"/>
      <c r="IEO2346" s="1452"/>
      <c r="IEP2346" s="1452"/>
      <c r="IEQ2346" s="1452"/>
      <c r="IER2346" s="1452"/>
      <c r="IES2346" s="1452"/>
      <c r="IET2346" s="1452"/>
      <c r="IEU2346" s="1452"/>
      <c r="IEV2346" s="1452"/>
      <c r="IEW2346" s="1452"/>
      <c r="IEX2346" s="1452"/>
      <c r="IEY2346" s="1452"/>
      <c r="IEZ2346" s="1452"/>
      <c r="IFA2346" s="1452"/>
      <c r="IFB2346" s="1452"/>
      <c r="IFC2346" s="1452"/>
      <c r="IFD2346" s="1452"/>
      <c r="IFE2346" s="1452"/>
      <c r="IFF2346" s="1452"/>
      <c r="IFG2346" s="1452"/>
      <c r="IFH2346" s="1452"/>
      <c r="IFI2346" s="1452"/>
      <c r="IFJ2346" s="1452"/>
      <c r="IFK2346" s="1452"/>
      <c r="IFL2346" s="1452"/>
      <c r="IFM2346" s="1452"/>
      <c r="IFN2346" s="1452"/>
      <c r="IFO2346" s="1452"/>
      <c r="IFP2346" s="1452"/>
      <c r="IFQ2346" s="1452"/>
      <c r="IFR2346" s="1452"/>
      <c r="IFS2346" s="1452"/>
      <c r="IFT2346" s="1452"/>
      <c r="IFU2346" s="1452"/>
      <c r="IFV2346" s="1452"/>
      <c r="IFW2346" s="1452"/>
      <c r="IFX2346" s="1452"/>
      <c r="IFY2346" s="1452"/>
      <c r="IFZ2346" s="1452"/>
      <c r="IGA2346" s="1452"/>
      <c r="IGB2346" s="1452"/>
      <c r="IGC2346" s="1452"/>
      <c r="IGD2346" s="1452"/>
      <c r="IGE2346" s="1452"/>
      <c r="IGF2346" s="1452"/>
      <c r="IGG2346" s="1452"/>
      <c r="IGH2346" s="1452"/>
      <c r="IGI2346" s="1452"/>
      <c r="IGJ2346" s="1452"/>
      <c r="IGK2346" s="1452"/>
      <c r="IGL2346" s="1452"/>
      <c r="IGM2346" s="1452"/>
      <c r="IGN2346" s="1452"/>
      <c r="IGO2346" s="1452"/>
      <c r="IGP2346" s="1452"/>
      <c r="IGQ2346" s="1452"/>
      <c r="IGR2346" s="1452"/>
      <c r="IGS2346" s="1452"/>
      <c r="IGT2346" s="1452"/>
      <c r="IGU2346" s="1452"/>
      <c r="IGV2346" s="1452"/>
      <c r="IGW2346" s="1452"/>
      <c r="IGX2346" s="1452"/>
      <c r="IGY2346" s="1452"/>
      <c r="IGZ2346" s="1452"/>
      <c r="IHA2346" s="1452"/>
      <c r="IHB2346" s="1452"/>
      <c r="IHC2346" s="1452"/>
      <c r="IHD2346" s="1452"/>
      <c r="IHE2346" s="1452"/>
      <c r="IHF2346" s="1452"/>
      <c r="IHG2346" s="1452"/>
      <c r="IHH2346" s="1452"/>
      <c r="IHI2346" s="1452"/>
      <c r="IHJ2346" s="1452"/>
      <c r="IHK2346" s="1452"/>
      <c r="IHL2346" s="1452"/>
      <c r="IHM2346" s="1452"/>
      <c r="IHN2346" s="1452"/>
      <c r="IHO2346" s="1452"/>
      <c r="IHP2346" s="1452"/>
      <c r="IHQ2346" s="1452"/>
      <c r="IHR2346" s="1452"/>
      <c r="IHS2346" s="1452"/>
      <c r="IHT2346" s="1452"/>
      <c r="IHU2346" s="1452"/>
      <c r="IHV2346" s="1452"/>
      <c r="IHW2346" s="1452"/>
      <c r="IHX2346" s="1452"/>
      <c r="IHY2346" s="1452"/>
      <c r="IHZ2346" s="1452"/>
      <c r="IIA2346" s="1452"/>
      <c r="IIB2346" s="1452"/>
      <c r="IIC2346" s="1452"/>
      <c r="IID2346" s="1452"/>
      <c r="IIE2346" s="1452"/>
      <c r="IIF2346" s="1452"/>
      <c r="IIG2346" s="1452"/>
      <c r="IIH2346" s="1452"/>
      <c r="III2346" s="1452"/>
      <c r="IIJ2346" s="1452"/>
      <c r="IIK2346" s="1452"/>
      <c r="IIL2346" s="1452"/>
      <c r="IIM2346" s="1452"/>
      <c r="IIN2346" s="1452"/>
      <c r="IIO2346" s="1452"/>
      <c r="IIP2346" s="1452"/>
      <c r="IIQ2346" s="1452"/>
      <c r="IIR2346" s="1452"/>
      <c r="IIS2346" s="1452"/>
      <c r="IIT2346" s="1452"/>
      <c r="IIU2346" s="1452"/>
      <c r="IIV2346" s="1452"/>
      <c r="IIW2346" s="1452"/>
      <c r="IIX2346" s="1452"/>
      <c r="IIY2346" s="1452"/>
      <c r="IIZ2346" s="1452"/>
      <c r="IJA2346" s="1452"/>
      <c r="IJB2346" s="1452"/>
      <c r="IJC2346" s="1452"/>
      <c r="IJD2346" s="1452"/>
      <c r="IJE2346" s="1452"/>
      <c r="IJF2346" s="1452"/>
      <c r="IJG2346" s="1452"/>
      <c r="IJH2346" s="1452"/>
      <c r="IJI2346" s="1452"/>
      <c r="IJJ2346" s="1452"/>
      <c r="IJK2346" s="1452"/>
      <c r="IJL2346" s="1452"/>
      <c r="IJM2346" s="1452"/>
      <c r="IJN2346" s="1452"/>
      <c r="IJO2346" s="1452"/>
      <c r="IJP2346" s="1452"/>
      <c r="IJQ2346" s="1452"/>
      <c r="IJR2346" s="1452"/>
      <c r="IJS2346" s="1452"/>
      <c r="IJT2346" s="1452"/>
      <c r="IJU2346" s="1452"/>
      <c r="IJV2346" s="1452"/>
      <c r="IJW2346" s="1452"/>
      <c r="IJX2346" s="1452"/>
      <c r="IJY2346" s="1452"/>
      <c r="IJZ2346" s="1452"/>
      <c r="IKA2346" s="1452"/>
      <c r="IKB2346" s="1452"/>
      <c r="IKC2346" s="1452"/>
      <c r="IKD2346" s="1452"/>
      <c r="IKE2346" s="1452"/>
      <c r="IKF2346" s="1452"/>
      <c r="IKG2346" s="1452"/>
      <c r="IKH2346" s="1452"/>
      <c r="IKI2346" s="1452"/>
      <c r="IKJ2346" s="1452"/>
      <c r="IKK2346" s="1452"/>
      <c r="IKL2346" s="1452"/>
      <c r="IKM2346" s="1452"/>
      <c r="IKN2346" s="1452"/>
      <c r="IKO2346" s="1452"/>
      <c r="IKP2346" s="1452"/>
      <c r="IKQ2346" s="1452"/>
      <c r="IKR2346" s="1452"/>
      <c r="IKS2346" s="1452"/>
      <c r="IKT2346" s="1452"/>
      <c r="IKU2346" s="1452"/>
      <c r="IKV2346" s="1452"/>
      <c r="IKW2346" s="1452"/>
      <c r="IKX2346" s="1452"/>
      <c r="IKY2346" s="1452"/>
      <c r="IKZ2346" s="1452"/>
      <c r="ILA2346" s="1452"/>
      <c r="ILB2346" s="1452"/>
      <c r="ILC2346" s="1452"/>
      <c r="ILD2346" s="1452"/>
      <c r="ILE2346" s="1452"/>
      <c r="ILF2346" s="1452"/>
      <c r="ILG2346" s="1452"/>
      <c r="ILH2346" s="1452"/>
      <c r="ILI2346" s="1452"/>
      <c r="ILJ2346" s="1452"/>
      <c r="ILK2346" s="1452"/>
      <c r="ILL2346" s="1452"/>
      <c r="ILM2346" s="1452"/>
      <c r="ILN2346" s="1452"/>
      <c r="ILO2346" s="1452"/>
      <c r="ILP2346" s="1452"/>
      <c r="ILQ2346" s="1452"/>
      <c r="ILR2346" s="1452"/>
      <c r="ILS2346" s="1452"/>
      <c r="ILT2346" s="1452"/>
      <c r="ILU2346" s="1452"/>
      <c r="ILV2346" s="1452"/>
      <c r="ILW2346" s="1452"/>
      <c r="ILX2346" s="1452"/>
      <c r="ILY2346" s="1452"/>
      <c r="ILZ2346" s="1452"/>
      <c r="IMA2346" s="1452"/>
      <c r="IMB2346" s="1452"/>
      <c r="IMC2346" s="1452"/>
      <c r="IMD2346" s="1452"/>
      <c r="IME2346" s="1452"/>
      <c r="IMF2346" s="1452"/>
      <c r="IMG2346" s="1452"/>
      <c r="IMH2346" s="1452"/>
      <c r="IMI2346" s="1452"/>
      <c r="IMJ2346" s="1452"/>
      <c r="IMK2346" s="1452"/>
      <c r="IML2346" s="1452"/>
      <c r="IMM2346" s="1452"/>
      <c r="IMN2346" s="1452"/>
      <c r="IMO2346" s="1452"/>
      <c r="IMP2346" s="1452"/>
      <c r="IMQ2346" s="1452"/>
      <c r="IMR2346" s="1452"/>
      <c r="IMS2346" s="1452"/>
      <c r="IMT2346" s="1452"/>
      <c r="IMU2346" s="1452"/>
      <c r="IMV2346" s="1452"/>
      <c r="IMW2346" s="1452"/>
      <c r="IMX2346" s="1452"/>
      <c r="IMY2346" s="1452"/>
      <c r="IMZ2346" s="1452"/>
      <c r="INA2346" s="1452"/>
      <c r="INB2346" s="1452"/>
      <c r="INC2346" s="1452"/>
      <c r="IND2346" s="1452"/>
      <c r="INE2346" s="1452"/>
      <c r="INF2346" s="1452"/>
      <c r="ING2346" s="1452"/>
      <c r="INH2346" s="1452"/>
      <c r="INI2346" s="1452"/>
      <c r="INJ2346" s="1452"/>
      <c r="INK2346" s="1452"/>
      <c r="INL2346" s="1452"/>
      <c r="INM2346" s="1452"/>
      <c r="INN2346" s="1452"/>
      <c r="INO2346" s="1452"/>
      <c r="INP2346" s="1452"/>
      <c r="INQ2346" s="1452"/>
      <c r="INR2346" s="1452"/>
      <c r="INS2346" s="1452"/>
      <c r="INT2346" s="1452"/>
      <c r="INU2346" s="1452"/>
      <c r="INV2346" s="1452"/>
      <c r="INW2346" s="1452"/>
      <c r="INX2346" s="1452"/>
      <c r="INY2346" s="1452"/>
      <c r="INZ2346" s="1452"/>
      <c r="IOA2346" s="1452"/>
      <c r="IOB2346" s="1452"/>
      <c r="IOC2346" s="1452"/>
      <c r="IOD2346" s="1452"/>
      <c r="IOE2346" s="1452"/>
      <c r="IOF2346" s="1452"/>
      <c r="IOG2346" s="1452"/>
      <c r="IOH2346" s="1452"/>
      <c r="IOI2346" s="1452"/>
      <c r="IOJ2346" s="1452"/>
      <c r="IOK2346" s="1452"/>
      <c r="IOL2346" s="1452"/>
      <c r="IOM2346" s="1452"/>
      <c r="ION2346" s="1452"/>
      <c r="IOO2346" s="1452"/>
      <c r="IOP2346" s="1452"/>
      <c r="IOQ2346" s="1452"/>
      <c r="IOR2346" s="1452"/>
      <c r="IOS2346" s="1452"/>
      <c r="IOT2346" s="1452"/>
      <c r="IOU2346" s="1452"/>
      <c r="IOV2346" s="1452"/>
      <c r="IOW2346" s="1452"/>
      <c r="IOX2346" s="1452"/>
      <c r="IOY2346" s="1452"/>
      <c r="IOZ2346" s="1452"/>
      <c r="IPA2346" s="1452"/>
      <c r="IPB2346" s="1452"/>
      <c r="IPC2346" s="1452"/>
      <c r="IPD2346" s="1452"/>
      <c r="IPE2346" s="1452"/>
      <c r="IPF2346" s="1452"/>
      <c r="IPG2346" s="1452"/>
      <c r="IPH2346" s="1452"/>
      <c r="IPI2346" s="1452"/>
      <c r="IPJ2346" s="1452"/>
      <c r="IPK2346" s="1452"/>
      <c r="IPL2346" s="1452"/>
      <c r="IPM2346" s="1452"/>
      <c r="IPN2346" s="1452"/>
      <c r="IPO2346" s="1452"/>
      <c r="IPP2346" s="1452"/>
      <c r="IPQ2346" s="1452"/>
      <c r="IPR2346" s="1452"/>
      <c r="IPS2346" s="1452"/>
      <c r="IPT2346" s="1452"/>
      <c r="IPU2346" s="1452"/>
      <c r="IPV2346" s="1452"/>
      <c r="IPW2346" s="1452"/>
      <c r="IPX2346" s="1452"/>
      <c r="IPY2346" s="1452"/>
      <c r="IPZ2346" s="1452"/>
      <c r="IQA2346" s="1452"/>
      <c r="IQB2346" s="1452"/>
      <c r="IQC2346" s="1452"/>
      <c r="IQD2346" s="1452"/>
      <c r="IQE2346" s="1452"/>
      <c r="IQF2346" s="1452"/>
      <c r="IQG2346" s="1452"/>
      <c r="IQH2346" s="1452"/>
      <c r="IQI2346" s="1452"/>
      <c r="IQJ2346" s="1452"/>
      <c r="IQK2346" s="1452"/>
      <c r="IQL2346" s="1452"/>
      <c r="IQM2346" s="1452"/>
      <c r="IQN2346" s="1452"/>
      <c r="IQO2346" s="1452"/>
      <c r="IQP2346" s="1452"/>
      <c r="IQQ2346" s="1452"/>
      <c r="IQR2346" s="1452"/>
      <c r="IQS2346" s="1452"/>
      <c r="IQT2346" s="1452"/>
      <c r="IQU2346" s="1452"/>
      <c r="IQV2346" s="1452"/>
      <c r="IQW2346" s="1452"/>
      <c r="IQX2346" s="1452"/>
      <c r="IQY2346" s="1452"/>
      <c r="IQZ2346" s="1452"/>
      <c r="IRA2346" s="1452"/>
      <c r="IRB2346" s="1452"/>
      <c r="IRC2346" s="1452"/>
      <c r="IRD2346" s="1452"/>
      <c r="IRE2346" s="1452"/>
      <c r="IRF2346" s="1452"/>
      <c r="IRG2346" s="1452"/>
      <c r="IRH2346" s="1452"/>
      <c r="IRI2346" s="1452"/>
      <c r="IRJ2346" s="1452"/>
      <c r="IRK2346" s="1452"/>
      <c r="IRL2346" s="1452"/>
      <c r="IRM2346" s="1452"/>
      <c r="IRN2346" s="1452"/>
      <c r="IRO2346" s="1452"/>
      <c r="IRP2346" s="1452"/>
      <c r="IRQ2346" s="1452"/>
      <c r="IRR2346" s="1452"/>
      <c r="IRS2346" s="1452"/>
      <c r="IRT2346" s="1452"/>
      <c r="IRU2346" s="1452"/>
      <c r="IRV2346" s="1452"/>
      <c r="IRW2346" s="1452"/>
      <c r="IRX2346" s="1452"/>
      <c r="IRY2346" s="1452"/>
      <c r="IRZ2346" s="1452"/>
      <c r="ISA2346" s="1452"/>
      <c r="ISB2346" s="1452"/>
      <c r="ISC2346" s="1452"/>
      <c r="ISD2346" s="1452"/>
      <c r="ISE2346" s="1452"/>
      <c r="ISF2346" s="1452"/>
      <c r="ISG2346" s="1452"/>
      <c r="ISH2346" s="1452"/>
      <c r="ISI2346" s="1452"/>
      <c r="ISJ2346" s="1452"/>
      <c r="ISK2346" s="1452"/>
      <c r="ISL2346" s="1452"/>
      <c r="ISM2346" s="1452"/>
      <c r="ISN2346" s="1452"/>
      <c r="ISO2346" s="1452"/>
      <c r="ISP2346" s="1452"/>
      <c r="ISQ2346" s="1452"/>
      <c r="ISR2346" s="1452"/>
      <c r="ISS2346" s="1452"/>
      <c r="IST2346" s="1452"/>
      <c r="ISU2346" s="1452"/>
      <c r="ISV2346" s="1452"/>
      <c r="ISW2346" s="1452"/>
      <c r="ISX2346" s="1452"/>
      <c r="ISY2346" s="1452"/>
      <c r="ISZ2346" s="1452"/>
      <c r="ITA2346" s="1452"/>
      <c r="ITB2346" s="1452"/>
      <c r="ITC2346" s="1452"/>
      <c r="ITD2346" s="1452"/>
      <c r="ITE2346" s="1452"/>
      <c r="ITF2346" s="1452"/>
      <c r="ITG2346" s="1452"/>
      <c r="ITH2346" s="1452"/>
      <c r="ITI2346" s="1452"/>
      <c r="ITJ2346" s="1452"/>
      <c r="ITK2346" s="1452"/>
      <c r="ITL2346" s="1452"/>
      <c r="ITM2346" s="1452"/>
      <c r="ITN2346" s="1452"/>
      <c r="ITO2346" s="1452"/>
      <c r="ITP2346" s="1452"/>
      <c r="ITQ2346" s="1452"/>
      <c r="ITR2346" s="1452"/>
      <c r="ITS2346" s="1452"/>
      <c r="ITT2346" s="1452"/>
      <c r="ITU2346" s="1452"/>
      <c r="ITV2346" s="1452"/>
      <c r="ITW2346" s="1452"/>
      <c r="ITX2346" s="1452"/>
      <c r="ITY2346" s="1452"/>
      <c r="ITZ2346" s="1452"/>
      <c r="IUA2346" s="1452"/>
      <c r="IUB2346" s="1452"/>
      <c r="IUC2346" s="1452"/>
      <c r="IUD2346" s="1452"/>
      <c r="IUE2346" s="1452"/>
      <c r="IUF2346" s="1452"/>
      <c r="IUG2346" s="1452"/>
      <c r="IUH2346" s="1452"/>
      <c r="IUI2346" s="1452"/>
      <c r="IUJ2346" s="1452"/>
      <c r="IUK2346" s="1452"/>
      <c r="IUL2346" s="1452"/>
      <c r="IUM2346" s="1452"/>
      <c r="IUN2346" s="1452"/>
      <c r="IUO2346" s="1452"/>
      <c r="IUP2346" s="1452"/>
      <c r="IUQ2346" s="1452"/>
      <c r="IUR2346" s="1452"/>
      <c r="IUS2346" s="1452"/>
      <c r="IUT2346" s="1452"/>
      <c r="IUU2346" s="1452"/>
      <c r="IUV2346" s="1452"/>
      <c r="IUW2346" s="1452"/>
      <c r="IUX2346" s="1452"/>
      <c r="IUY2346" s="1452"/>
      <c r="IUZ2346" s="1452"/>
      <c r="IVA2346" s="1452"/>
      <c r="IVB2346" s="1452"/>
      <c r="IVC2346" s="1452"/>
      <c r="IVD2346" s="1452"/>
      <c r="IVE2346" s="1452"/>
      <c r="IVF2346" s="1452"/>
      <c r="IVG2346" s="1452"/>
      <c r="IVH2346" s="1452"/>
      <c r="IVI2346" s="1452"/>
      <c r="IVJ2346" s="1452"/>
      <c r="IVK2346" s="1452"/>
      <c r="IVL2346" s="1452"/>
      <c r="IVM2346" s="1452"/>
      <c r="IVN2346" s="1452"/>
      <c r="IVO2346" s="1452"/>
      <c r="IVP2346" s="1452"/>
      <c r="IVQ2346" s="1452"/>
      <c r="IVR2346" s="1452"/>
      <c r="IVS2346" s="1452"/>
      <c r="IVT2346" s="1452"/>
      <c r="IVU2346" s="1452"/>
      <c r="IVV2346" s="1452"/>
      <c r="IVW2346" s="1452"/>
      <c r="IVX2346" s="1452"/>
      <c r="IVY2346" s="1452"/>
      <c r="IVZ2346" s="1452"/>
      <c r="IWA2346" s="1452"/>
      <c r="IWB2346" s="1452"/>
      <c r="IWC2346" s="1452"/>
      <c r="IWD2346" s="1452"/>
      <c r="IWE2346" s="1452"/>
      <c r="IWF2346" s="1452"/>
      <c r="IWG2346" s="1452"/>
      <c r="IWH2346" s="1452"/>
      <c r="IWI2346" s="1452"/>
      <c r="IWJ2346" s="1452"/>
      <c r="IWK2346" s="1452"/>
      <c r="IWL2346" s="1452"/>
      <c r="IWM2346" s="1452"/>
      <c r="IWN2346" s="1452"/>
      <c r="IWO2346" s="1452"/>
      <c r="IWP2346" s="1452"/>
      <c r="IWQ2346" s="1452"/>
      <c r="IWR2346" s="1452"/>
      <c r="IWS2346" s="1452"/>
      <c r="IWT2346" s="1452"/>
      <c r="IWU2346" s="1452"/>
      <c r="IWV2346" s="1452"/>
      <c r="IWW2346" s="1452"/>
      <c r="IWX2346" s="1452"/>
      <c r="IWY2346" s="1452"/>
      <c r="IWZ2346" s="1452"/>
      <c r="IXA2346" s="1452"/>
      <c r="IXB2346" s="1452"/>
      <c r="IXC2346" s="1452"/>
      <c r="IXD2346" s="1452"/>
      <c r="IXE2346" s="1452"/>
      <c r="IXF2346" s="1452"/>
      <c r="IXG2346" s="1452"/>
      <c r="IXH2346" s="1452"/>
      <c r="IXI2346" s="1452"/>
      <c r="IXJ2346" s="1452"/>
      <c r="IXK2346" s="1452"/>
      <c r="IXL2346" s="1452"/>
      <c r="IXM2346" s="1452"/>
      <c r="IXN2346" s="1452"/>
      <c r="IXO2346" s="1452"/>
      <c r="IXP2346" s="1452"/>
      <c r="IXQ2346" s="1452"/>
      <c r="IXR2346" s="1452"/>
      <c r="IXS2346" s="1452"/>
      <c r="IXT2346" s="1452"/>
      <c r="IXU2346" s="1452"/>
      <c r="IXV2346" s="1452"/>
      <c r="IXW2346" s="1452"/>
      <c r="IXX2346" s="1452"/>
      <c r="IXY2346" s="1452"/>
      <c r="IXZ2346" s="1452"/>
      <c r="IYA2346" s="1452"/>
      <c r="IYB2346" s="1452"/>
      <c r="IYC2346" s="1452"/>
      <c r="IYD2346" s="1452"/>
      <c r="IYE2346" s="1452"/>
      <c r="IYF2346" s="1452"/>
      <c r="IYG2346" s="1452"/>
      <c r="IYH2346" s="1452"/>
      <c r="IYI2346" s="1452"/>
      <c r="IYJ2346" s="1452"/>
      <c r="IYK2346" s="1452"/>
      <c r="IYL2346" s="1452"/>
      <c r="IYM2346" s="1452"/>
      <c r="IYN2346" s="1452"/>
      <c r="IYO2346" s="1452"/>
      <c r="IYP2346" s="1452"/>
      <c r="IYQ2346" s="1452"/>
      <c r="IYR2346" s="1452"/>
      <c r="IYS2346" s="1452"/>
      <c r="IYT2346" s="1452"/>
      <c r="IYU2346" s="1452"/>
      <c r="IYV2346" s="1452"/>
      <c r="IYW2346" s="1452"/>
      <c r="IYX2346" s="1452"/>
      <c r="IYY2346" s="1452"/>
      <c r="IYZ2346" s="1452"/>
      <c r="IZA2346" s="1452"/>
      <c r="IZB2346" s="1452"/>
      <c r="IZC2346" s="1452"/>
      <c r="IZD2346" s="1452"/>
      <c r="IZE2346" s="1452"/>
      <c r="IZF2346" s="1452"/>
      <c r="IZG2346" s="1452"/>
      <c r="IZH2346" s="1452"/>
      <c r="IZI2346" s="1452"/>
      <c r="IZJ2346" s="1452"/>
      <c r="IZK2346" s="1452"/>
      <c r="IZL2346" s="1452"/>
      <c r="IZM2346" s="1452"/>
      <c r="IZN2346" s="1452"/>
      <c r="IZO2346" s="1452"/>
      <c r="IZP2346" s="1452"/>
      <c r="IZQ2346" s="1452"/>
      <c r="IZR2346" s="1452"/>
      <c r="IZS2346" s="1452"/>
      <c r="IZT2346" s="1452"/>
      <c r="IZU2346" s="1452"/>
      <c r="IZV2346" s="1452"/>
      <c r="IZW2346" s="1452"/>
      <c r="IZX2346" s="1452"/>
      <c r="IZY2346" s="1452"/>
      <c r="IZZ2346" s="1452"/>
      <c r="JAA2346" s="1452"/>
      <c r="JAB2346" s="1452"/>
      <c r="JAC2346" s="1452"/>
      <c r="JAD2346" s="1452"/>
      <c r="JAE2346" s="1452"/>
      <c r="JAF2346" s="1452"/>
      <c r="JAG2346" s="1452"/>
      <c r="JAH2346" s="1452"/>
      <c r="JAI2346" s="1452"/>
      <c r="JAJ2346" s="1452"/>
      <c r="JAK2346" s="1452"/>
      <c r="JAL2346" s="1452"/>
      <c r="JAM2346" s="1452"/>
      <c r="JAN2346" s="1452"/>
      <c r="JAO2346" s="1452"/>
      <c r="JAP2346" s="1452"/>
      <c r="JAQ2346" s="1452"/>
      <c r="JAR2346" s="1452"/>
      <c r="JAS2346" s="1452"/>
      <c r="JAT2346" s="1452"/>
      <c r="JAU2346" s="1452"/>
      <c r="JAV2346" s="1452"/>
      <c r="JAW2346" s="1452"/>
      <c r="JAX2346" s="1452"/>
      <c r="JAY2346" s="1452"/>
      <c r="JAZ2346" s="1452"/>
      <c r="JBA2346" s="1452"/>
      <c r="JBB2346" s="1452"/>
      <c r="JBC2346" s="1452"/>
      <c r="JBD2346" s="1452"/>
      <c r="JBE2346" s="1452"/>
      <c r="JBF2346" s="1452"/>
      <c r="JBG2346" s="1452"/>
      <c r="JBH2346" s="1452"/>
      <c r="JBI2346" s="1452"/>
      <c r="JBJ2346" s="1452"/>
      <c r="JBK2346" s="1452"/>
      <c r="JBL2346" s="1452"/>
      <c r="JBM2346" s="1452"/>
      <c r="JBN2346" s="1452"/>
      <c r="JBO2346" s="1452"/>
      <c r="JBP2346" s="1452"/>
      <c r="JBQ2346" s="1452"/>
      <c r="JBR2346" s="1452"/>
      <c r="JBS2346" s="1452"/>
      <c r="JBT2346" s="1452"/>
      <c r="JBU2346" s="1452"/>
      <c r="JBV2346" s="1452"/>
      <c r="JBW2346" s="1452"/>
      <c r="JBX2346" s="1452"/>
      <c r="JBY2346" s="1452"/>
      <c r="JBZ2346" s="1452"/>
      <c r="JCA2346" s="1452"/>
      <c r="JCB2346" s="1452"/>
      <c r="JCC2346" s="1452"/>
      <c r="JCD2346" s="1452"/>
      <c r="JCE2346" s="1452"/>
      <c r="JCF2346" s="1452"/>
      <c r="JCG2346" s="1452"/>
      <c r="JCH2346" s="1452"/>
      <c r="JCI2346" s="1452"/>
      <c r="JCJ2346" s="1452"/>
      <c r="JCK2346" s="1452"/>
      <c r="JCL2346" s="1452"/>
      <c r="JCM2346" s="1452"/>
      <c r="JCN2346" s="1452"/>
      <c r="JCO2346" s="1452"/>
      <c r="JCP2346" s="1452"/>
      <c r="JCQ2346" s="1452"/>
      <c r="JCR2346" s="1452"/>
      <c r="JCS2346" s="1452"/>
      <c r="JCT2346" s="1452"/>
      <c r="JCU2346" s="1452"/>
      <c r="JCV2346" s="1452"/>
      <c r="JCW2346" s="1452"/>
      <c r="JCX2346" s="1452"/>
      <c r="JCY2346" s="1452"/>
      <c r="JCZ2346" s="1452"/>
      <c r="JDA2346" s="1452"/>
      <c r="JDB2346" s="1452"/>
      <c r="JDC2346" s="1452"/>
      <c r="JDD2346" s="1452"/>
      <c r="JDE2346" s="1452"/>
      <c r="JDF2346" s="1452"/>
      <c r="JDG2346" s="1452"/>
      <c r="JDH2346" s="1452"/>
      <c r="JDI2346" s="1452"/>
      <c r="JDJ2346" s="1452"/>
      <c r="JDK2346" s="1452"/>
      <c r="JDL2346" s="1452"/>
      <c r="JDM2346" s="1452"/>
      <c r="JDN2346" s="1452"/>
      <c r="JDO2346" s="1452"/>
      <c r="JDP2346" s="1452"/>
      <c r="JDQ2346" s="1452"/>
      <c r="JDR2346" s="1452"/>
      <c r="JDS2346" s="1452"/>
      <c r="JDT2346" s="1452"/>
      <c r="JDU2346" s="1452"/>
      <c r="JDV2346" s="1452"/>
      <c r="JDW2346" s="1452"/>
      <c r="JDX2346" s="1452"/>
      <c r="JDY2346" s="1452"/>
      <c r="JDZ2346" s="1452"/>
      <c r="JEA2346" s="1452"/>
      <c r="JEB2346" s="1452"/>
      <c r="JEC2346" s="1452"/>
      <c r="JED2346" s="1452"/>
      <c r="JEE2346" s="1452"/>
      <c r="JEF2346" s="1452"/>
      <c r="JEG2346" s="1452"/>
      <c r="JEH2346" s="1452"/>
      <c r="JEI2346" s="1452"/>
      <c r="JEJ2346" s="1452"/>
      <c r="JEK2346" s="1452"/>
      <c r="JEL2346" s="1452"/>
      <c r="JEM2346" s="1452"/>
      <c r="JEN2346" s="1452"/>
      <c r="JEO2346" s="1452"/>
      <c r="JEP2346" s="1452"/>
      <c r="JEQ2346" s="1452"/>
      <c r="JER2346" s="1452"/>
      <c r="JES2346" s="1452"/>
      <c r="JET2346" s="1452"/>
      <c r="JEU2346" s="1452"/>
      <c r="JEV2346" s="1452"/>
      <c r="JEW2346" s="1452"/>
      <c r="JEX2346" s="1452"/>
      <c r="JEY2346" s="1452"/>
      <c r="JEZ2346" s="1452"/>
      <c r="JFA2346" s="1452"/>
      <c r="JFB2346" s="1452"/>
      <c r="JFC2346" s="1452"/>
      <c r="JFD2346" s="1452"/>
      <c r="JFE2346" s="1452"/>
      <c r="JFF2346" s="1452"/>
      <c r="JFG2346" s="1452"/>
      <c r="JFH2346" s="1452"/>
      <c r="JFI2346" s="1452"/>
      <c r="JFJ2346" s="1452"/>
      <c r="JFK2346" s="1452"/>
      <c r="JFL2346" s="1452"/>
      <c r="JFM2346" s="1452"/>
      <c r="JFN2346" s="1452"/>
      <c r="JFO2346" s="1452"/>
      <c r="JFP2346" s="1452"/>
      <c r="JFQ2346" s="1452"/>
      <c r="JFR2346" s="1452"/>
      <c r="JFS2346" s="1452"/>
      <c r="JFT2346" s="1452"/>
      <c r="JFU2346" s="1452"/>
      <c r="JFV2346" s="1452"/>
      <c r="JFW2346" s="1452"/>
      <c r="JFX2346" s="1452"/>
      <c r="JFY2346" s="1452"/>
      <c r="JFZ2346" s="1452"/>
      <c r="JGA2346" s="1452"/>
      <c r="JGB2346" s="1452"/>
      <c r="JGC2346" s="1452"/>
      <c r="JGD2346" s="1452"/>
      <c r="JGE2346" s="1452"/>
      <c r="JGF2346" s="1452"/>
      <c r="JGG2346" s="1452"/>
      <c r="JGH2346" s="1452"/>
      <c r="JGI2346" s="1452"/>
      <c r="JGJ2346" s="1452"/>
      <c r="JGK2346" s="1452"/>
      <c r="JGL2346" s="1452"/>
      <c r="JGM2346" s="1452"/>
      <c r="JGN2346" s="1452"/>
      <c r="JGO2346" s="1452"/>
      <c r="JGP2346" s="1452"/>
      <c r="JGQ2346" s="1452"/>
      <c r="JGR2346" s="1452"/>
      <c r="JGS2346" s="1452"/>
      <c r="JGT2346" s="1452"/>
      <c r="JGU2346" s="1452"/>
      <c r="JGV2346" s="1452"/>
      <c r="JGW2346" s="1452"/>
      <c r="JGX2346" s="1452"/>
      <c r="JGY2346" s="1452"/>
      <c r="JGZ2346" s="1452"/>
      <c r="JHA2346" s="1452"/>
      <c r="JHB2346" s="1452"/>
      <c r="JHC2346" s="1452"/>
      <c r="JHD2346" s="1452"/>
      <c r="JHE2346" s="1452"/>
      <c r="JHF2346" s="1452"/>
      <c r="JHG2346" s="1452"/>
      <c r="JHH2346" s="1452"/>
      <c r="JHI2346" s="1452"/>
      <c r="JHJ2346" s="1452"/>
      <c r="JHK2346" s="1452"/>
      <c r="JHL2346" s="1452"/>
      <c r="JHM2346" s="1452"/>
      <c r="JHN2346" s="1452"/>
      <c r="JHO2346" s="1452"/>
      <c r="JHP2346" s="1452"/>
      <c r="JHQ2346" s="1452"/>
      <c r="JHR2346" s="1452"/>
      <c r="JHS2346" s="1452"/>
      <c r="JHT2346" s="1452"/>
      <c r="JHU2346" s="1452"/>
      <c r="JHV2346" s="1452"/>
      <c r="JHW2346" s="1452"/>
      <c r="JHX2346" s="1452"/>
      <c r="JHY2346" s="1452"/>
      <c r="JHZ2346" s="1452"/>
      <c r="JIA2346" s="1452"/>
      <c r="JIB2346" s="1452"/>
      <c r="JIC2346" s="1452"/>
      <c r="JID2346" s="1452"/>
      <c r="JIE2346" s="1452"/>
      <c r="JIF2346" s="1452"/>
      <c r="JIG2346" s="1452"/>
      <c r="JIH2346" s="1452"/>
      <c r="JII2346" s="1452"/>
      <c r="JIJ2346" s="1452"/>
      <c r="JIK2346" s="1452"/>
      <c r="JIL2346" s="1452"/>
      <c r="JIM2346" s="1452"/>
      <c r="JIN2346" s="1452"/>
      <c r="JIO2346" s="1452"/>
      <c r="JIP2346" s="1452"/>
      <c r="JIQ2346" s="1452"/>
      <c r="JIR2346" s="1452"/>
      <c r="JIS2346" s="1452"/>
      <c r="JIT2346" s="1452"/>
      <c r="JIU2346" s="1452"/>
      <c r="JIV2346" s="1452"/>
      <c r="JIW2346" s="1452"/>
      <c r="JIX2346" s="1452"/>
      <c r="JIY2346" s="1452"/>
      <c r="JIZ2346" s="1452"/>
      <c r="JJA2346" s="1452"/>
      <c r="JJB2346" s="1452"/>
      <c r="JJC2346" s="1452"/>
      <c r="JJD2346" s="1452"/>
      <c r="JJE2346" s="1452"/>
      <c r="JJF2346" s="1452"/>
      <c r="JJG2346" s="1452"/>
      <c r="JJH2346" s="1452"/>
      <c r="JJI2346" s="1452"/>
      <c r="JJJ2346" s="1452"/>
      <c r="JJK2346" s="1452"/>
      <c r="JJL2346" s="1452"/>
      <c r="JJM2346" s="1452"/>
      <c r="JJN2346" s="1452"/>
      <c r="JJO2346" s="1452"/>
      <c r="JJP2346" s="1452"/>
      <c r="JJQ2346" s="1452"/>
      <c r="JJR2346" s="1452"/>
      <c r="JJS2346" s="1452"/>
      <c r="JJT2346" s="1452"/>
      <c r="JJU2346" s="1452"/>
      <c r="JJV2346" s="1452"/>
      <c r="JJW2346" s="1452"/>
      <c r="JJX2346" s="1452"/>
      <c r="JJY2346" s="1452"/>
      <c r="JJZ2346" s="1452"/>
      <c r="JKA2346" s="1452"/>
      <c r="JKB2346" s="1452"/>
      <c r="JKC2346" s="1452"/>
      <c r="JKD2346" s="1452"/>
      <c r="JKE2346" s="1452"/>
      <c r="JKF2346" s="1452"/>
      <c r="JKG2346" s="1452"/>
      <c r="JKH2346" s="1452"/>
      <c r="JKI2346" s="1452"/>
      <c r="JKJ2346" s="1452"/>
      <c r="JKK2346" s="1452"/>
      <c r="JKL2346" s="1452"/>
      <c r="JKM2346" s="1452"/>
      <c r="JKN2346" s="1452"/>
      <c r="JKO2346" s="1452"/>
      <c r="JKP2346" s="1452"/>
      <c r="JKQ2346" s="1452"/>
      <c r="JKR2346" s="1452"/>
      <c r="JKS2346" s="1452"/>
      <c r="JKT2346" s="1452"/>
      <c r="JKU2346" s="1452"/>
      <c r="JKV2346" s="1452"/>
      <c r="JKW2346" s="1452"/>
      <c r="JKX2346" s="1452"/>
      <c r="JKY2346" s="1452"/>
      <c r="JKZ2346" s="1452"/>
      <c r="JLA2346" s="1452"/>
      <c r="JLB2346" s="1452"/>
      <c r="JLC2346" s="1452"/>
      <c r="JLD2346" s="1452"/>
      <c r="JLE2346" s="1452"/>
      <c r="JLF2346" s="1452"/>
      <c r="JLG2346" s="1452"/>
      <c r="JLH2346" s="1452"/>
      <c r="JLI2346" s="1452"/>
      <c r="JLJ2346" s="1452"/>
      <c r="JLK2346" s="1452"/>
      <c r="JLL2346" s="1452"/>
      <c r="JLM2346" s="1452"/>
      <c r="JLN2346" s="1452"/>
      <c r="JLO2346" s="1452"/>
      <c r="JLP2346" s="1452"/>
      <c r="JLQ2346" s="1452"/>
      <c r="JLR2346" s="1452"/>
      <c r="JLS2346" s="1452"/>
      <c r="JLT2346" s="1452"/>
      <c r="JLU2346" s="1452"/>
      <c r="JLV2346" s="1452"/>
      <c r="JLW2346" s="1452"/>
      <c r="JLX2346" s="1452"/>
      <c r="JLY2346" s="1452"/>
      <c r="JLZ2346" s="1452"/>
      <c r="JMA2346" s="1452"/>
      <c r="JMB2346" s="1452"/>
      <c r="JMC2346" s="1452"/>
      <c r="JMD2346" s="1452"/>
      <c r="JME2346" s="1452"/>
      <c r="JMF2346" s="1452"/>
      <c r="JMG2346" s="1452"/>
      <c r="JMH2346" s="1452"/>
      <c r="JMI2346" s="1452"/>
      <c r="JMJ2346" s="1452"/>
      <c r="JMK2346" s="1452"/>
      <c r="JML2346" s="1452"/>
      <c r="JMM2346" s="1452"/>
      <c r="JMN2346" s="1452"/>
      <c r="JMO2346" s="1452"/>
      <c r="JMP2346" s="1452"/>
      <c r="JMQ2346" s="1452"/>
      <c r="JMR2346" s="1452"/>
      <c r="JMS2346" s="1452"/>
      <c r="JMT2346" s="1452"/>
      <c r="JMU2346" s="1452"/>
      <c r="JMV2346" s="1452"/>
      <c r="JMW2346" s="1452"/>
      <c r="JMX2346" s="1452"/>
      <c r="JMY2346" s="1452"/>
      <c r="JMZ2346" s="1452"/>
      <c r="JNA2346" s="1452"/>
      <c r="JNB2346" s="1452"/>
      <c r="JNC2346" s="1452"/>
      <c r="JND2346" s="1452"/>
      <c r="JNE2346" s="1452"/>
      <c r="JNF2346" s="1452"/>
      <c r="JNG2346" s="1452"/>
      <c r="JNH2346" s="1452"/>
      <c r="JNI2346" s="1452"/>
      <c r="JNJ2346" s="1452"/>
      <c r="JNK2346" s="1452"/>
      <c r="JNL2346" s="1452"/>
      <c r="JNM2346" s="1452"/>
      <c r="JNN2346" s="1452"/>
      <c r="JNO2346" s="1452"/>
      <c r="JNP2346" s="1452"/>
      <c r="JNQ2346" s="1452"/>
      <c r="JNR2346" s="1452"/>
      <c r="JNS2346" s="1452"/>
      <c r="JNT2346" s="1452"/>
      <c r="JNU2346" s="1452"/>
      <c r="JNV2346" s="1452"/>
      <c r="JNW2346" s="1452"/>
      <c r="JNX2346" s="1452"/>
      <c r="JNY2346" s="1452"/>
      <c r="JNZ2346" s="1452"/>
      <c r="JOA2346" s="1452"/>
      <c r="JOB2346" s="1452"/>
      <c r="JOC2346" s="1452"/>
      <c r="JOD2346" s="1452"/>
      <c r="JOE2346" s="1452"/>
      <c r="JOF2346" s="1452"/>
      <c r="JOG2346" s="1452"/>
      <c r="JOH2346" s="1452"/>
      <c r="JOI2346" s="1452"/>
      <c r="JOJ2346" s="1452"/>
      <c r="JOK2346" s="1452"/>
      <c r="JOL2346" s="1452"/>
      <c r="JOM2346" s="1452"/>
      <c r="JON2346" s="1452"/>
      <c r="JOO2346" s="1452"/>
      <c r="JOP2346" s="1452"/>
      <c r="JOQ2346" s="1452"/>
      <c r="JOR2346" s="1452"/>
      <c r="JOS2346" s="1452"/>
      <c r="JOT2346" s="1452"/>
      <c r="JOU2346" s="1452"/>
      <c r="JOV2346" s="1452"/>
      <c r="JOW2346" s="1452"/>
      <c r="JOX2346" s="1452"/>
      <c r="JOY2346" s="1452"/>
      <c r="JOZ2346" s="1452"/>
      <c r="JPA2346" s="1452"/>
      <c r="JPB2346" s="1452"/>
      <c r="JPC2346" s="1452"/>
      <c r="JPD2346" s="1452"/>
      <c r="JPE2346" s="1452"/>
      <c r="JPF2346" s="1452"/>
      <c r="JPG2346" s="1452"/>
      <c r="JPH2346" s="1452"/>
      <c r="JPI2346" s="1452"/>
      <c r="JPJ2346" s="1452"/>
      <c r="JPK2346" s="1452"/>
      <c r="JPL2346" s="1452"/>
      <c r="JPM2346" s="1452"/>
      <c r="JPN2346" s="1452"/>
      <c r="JPO2346" s="1452"/>
      <c r="JPP2346" s="1452"/>
      <c r="JPQ2346" s="1452"/>
      <c r="JPR2346" s="1452"/>
      <c r="JPS2346" s="1452"/>
      <c r="JPT2346" s="1452"/>
      <c r="JPU2346" s="1452"/>
      <c r="JPV2346" s="1452"/>
      <c r="JPW2346" s="1452"/>
      <c r="JPX2346" s="1452"/>
      <c r="JPY2346" s="1452"/>
      <c r="JPZ2346" s="1452"/>
      <c r="JQA2346" s="1452"/>
      <c r="JQB2346" s="1452"/>
      <c r="JQC2346" s="1452"/>
      <c r="JQD2346" s="1452"/>
      <c r="JQE2346" s="1452"/>
      <c r="JQF2346" s="1452"/>
      <c r="JQG2346" s="1452"/>
      <c r="JQH2346" s="1452"/>
      <c r="JQI2346" s="1452"/>
      <c r="JQJ2346" s="1452"/>
      <c r="JQK2346" s="1452"/>
      <c r="JQL2346" s="1452"/>
      <c r="JQM2346" s="1452"/>
      <c r="JQN2346" s="1452"/>
      <c r="JQO2346" s="1452"/>
      <c r="JQP2346" s="1452"/>
      <c r="JQQ2346" s="1452"/>
      <c r="JQR2346" s="1452"/>
      <c r="JQS2346" s="1452"/>
      <c r="JQT2346" s="1452"/>
      <c r="JQU2346" s="1452"/>
      <c r="JQV2346" s="1452"/>
      <c r="JQW2346" s="1452"/>
      <c r="JQX2346" s="1452"/>
      <c r="JQY2346" s="1452"/>
      <c r="JQZ2346" s="1452"/>
      <c r="JRA2346" s="1452"/>
      <c r="JRB2346" s="1452"/>
      <c r="JRC2346" s="1452"/>
      <c r="JRD2346" s="1452"/>
      <c r="JRE2346" s="1452"/>
      <c r="JRF2346" s="1452"/>
      <c r="JRG2346" s="1452"/>
      <c r="JRH2346" s="1452"/>
      <c r="JRI2346" s="1452"/>
      <c r="JRJ2346" s="1452"/>
      <c r="JRK2346" s="1452"/>
      <c r="JRL2346" s="1452"/>
      <c r="JRM2346" s="1452"/>
      <c r="JRN2346" s="1452"/>
      <c r="JRO2346" s="1452"/>
      <c r="JRP2346" s="1452"/>
      <c r="JRQ2346" s="1452"/>
      <c r="JRR2346" s="1452"/>
      <c r="JRS2346" s="1452"/>
      <c r="JRT2346" s="1452"/>
      <c r="JRU2346" s="1452"/>
      <c r="JRV2346" s="1452"/>
      <c r="JRW2346" s="1452"/>
      <c r="JRX2346" s="1452"/>
      <c r="JRY2346" s="1452"/>
      <c r="JRZ2346" s="1452"/>
      <c r="JSA2346" s="1452"/>
      <c r="JSB2346" s="1452"/>
      <c r="JSC2346" s="1452"/>
      <c r="JSD2346" s="1452"/>
      <c r="JSE2346" s="1452"/>
      <c r="JSF2346" s="1452"/>
      <c r="JSG2346" s="1452"/>
      <c r="JSH2346" s="1452"/>
      <c r="JSI2346" s="1452"/>
      <c r="JSJ2346" s="1452"/>
      <c r="JSK2346" s="1452"/>
      <c r="JSL2346" s="1452"/>
      <c r="JSM2346" s="1452"/>
      <c r="JSN2346" s="1452"/>
      <c r="JSO2346" s="1452"/>
      <c r="JSP2346" s="1452"/>
      <c r="JSQ2346" s="1452"/>
      <c r="JSR2346" s="1452"/>
      <c r="JSS2346" s="1452"/>
      <c r="JST2346" s="1452"/>
      <c r="JSU2346" s="1452"/>
      <c r="JSV2346" s="1452"/>
      <c r="JSW2346" s="1452"/>
      <c r="JSX2346" s="1452"/>
      <c r="JSY2346" s="1452"/>
      <c r="JSZ2346" s="1452"/>
      <c r="JTA2346" s="1452"/>
      <c r="JTB2346" s="1452"/>
      <c r="JTC2346" s="1452"/>
      <c r="JTD2346" s="1452"/>
      <c r="JTE2346" s="1452"/>
      <c r="JTF2346" s="1452"/>
      <c r="JTG2346" s="1452"/>
      <c r="JTH2346" s="1452"/>
      <c r="JTI2346" s="1452"/>
      <c r="JTJ2346" s="1452"/>
      <c r="JTK2346" s="1452"/>
      <c r="JTL2346" s="1452"/>
      <c r="JTM2346" s="1452"/>
      <c r="JTN2346" s="1452"/>
      <c r="JTO2346" s="1452"/>
      <c r="JTP2346" s="1452"/>
      <c r="JTQ2346" s="1452"/>
      <c r="JTR2346" s="1452"/>
      <c r="JTS2346" s="1452"/>
      <c r="JTT2346" s="1452"/>
      <c r="JTU2346" s="1452"/>
      <c r="JTV2346" s="1452"/>
      <c r="JTW2346" s="1452"/>
      <c r="JTX2346" s="1452"/>
      <c r="JTY2346" s="1452"/>
      <c r="JTZ2346" s="1452"/>
      <c r="JUA2346" s="1452"/>
      <c r="JUB2346" s="1452"/>
      <c r="JUC2346" s="1452"/>
      <c r="JUD2346" s="1452"/>
      <c r="JUE2346" s="1452"/>
      <c r="JUF2346" s="1452"/>
      <c r="JUG2346" s="1452"/>
      <c r="JUH2346" s="1452"/>
      <c r="JUI2346" s="1452"/>
      <c r="JUJ2346" s="1452"/>
      <c r="JUK2346" s="1452"/>
      <c r="JUL2346" s="1452"/>
      <c r="JUM2346" s="1452"/>
      <c r="JUN2346" s="1452"/>
      <c r="JUO2346" s="1452"/>
      <c r="JUP2346" s="1452"/>
      <c r="JUQ2346" s="1452"/>
      <c r="JUR2346" s="1452"/>
      <c r="JUS2346" s="1452"/>
      <c r="JUT2346" s="1452"/>
      <c r="JUU2346" s="1452"/>
      <c r="JUV2346" s="1452"/>
      <c r="JUW2346" s="1452"/>
      <c r="JUX2346" s="1452"/>
      <c r="JUY2346" s="1452"/>
      <c r="JUZ2346" s="1452"/>
      <c r="JVA2346" s="1452"/>
      <c r="JVB2346" s="1452"/>
      <c r="JVC2346" s="1452"/>
      <c r="JVD2346" s="1452"/>
      <c r="JVE2346" s="1452"/>
      <c r="JVF2346" s="1452"/>
      <c r="JVG2346" s="1452"/>
      <c r="JVH2346" s="1452"/>
      <c r="JVI2346" s="1452"/>
      <c r="JVJ2346" s="1452"/>
      <c r="JVK2346" s="1452"/>
      <c r="JVL2346" s="1452"/>
      <c r="JVM2346" s="1452"/>
      <c r="JVN2346" s="1452"/>
      <c r="JVO2346" s="1452"/>
      <c r="JVP2346" s="1452"/>
      <c r="JVQ2346" s="1452"/>
      <c r="JVR2346" s="1452"/>
      <c r="JVS2346" s="1452"/>
      <c r="JVT2346" s="1452"/>
      <c r="JVU2346" s="1452"/>
      <c r="JVV2346" s="1452"/>
      <c r="JVW2346" s="1452"/>
      <c r="JVX2346" s="1452"/>
      <c r="JVY2346" s="1452"/>
      <c r="JVZ2346" s="1452"/>
      <c r="JWA2346" s="1452"/>
      <c r="JWB2346" s="1452"/>
      <c r="JWC2346" s="1452"/>
      <c r="JWD2346" s="1452"/>
      <c r="JWE2346" s="1452"/>
      <c r="JWF2346" s="1452"/>
      <c r="JWG2346" s="1452"/>
      <c r="JWH2346" s="1452"/>
      <c r="JWI2346" s="1452"/>
      <c r="JWJ2346" s="1452"/>
      <c r="JWK2346" s="1452"/>
      <c r="JWL2346" s="1452"/>
      <c r="JWM2346" s="1452"/>
      <c r="JWN2346" s="1452"/>
      <c r="JWO2346" s="1452"/>
      <c r="JWP2346" s="1452"/>
      <c r="JWQ2346" s="1452"/>
      <c r="JWR2346" s="1452"/>
      <c r="JWS2346" s="1452"/>
      <c r="JWT2346" s="1452"/>
      <c r="JWU2346" s="1452"/>
      <c r="JWV2346" s="1452"/>
      <c r="JWW2346" s="1452"/>
      <c r="JWX2346" s="1452"/>
      <c r="JWY2346" s="1452"/>
      <c r="JWZ2346" s="1452"/>
      <c r="JXA2346" s="1452"/>
      <c r="JXB2346" s="1452"/>
      <c r="JXC2346" s="1452"/>
      <c r="JXD2346" s="1452"/>
      <c r="JXE2346" s="1452"/>
      <c r="JXF2346" s="1452"/>
      <c r="JXG2346" s="1452"/>
      <c r="JXH2346" s="1452"/>
      <c r="JXI2346" s="1452"/>
      <c r="JXJ2346" s="1452"/>
      <c r="JXK2346" s="1452"/>
      <c r="JXL2346" s="1452"/>
      <c r="JXM2346" s="1452"/>
      <c r="JXN2346" s="1452"/>
      <c r="JXO2346" s="1452"/>
      <c r="JXP2346" s="1452"/>
      <c r="JXQ2346" s="1452"/>
      <c r="JXR2346" s="1452"/>
      <c r="JXS2346" s="1452"/>
      <c r="JXT2346" s="1452"/>
      <c r="JXU2346" s="1452"/>
      <c r="JXV2346" s="1452"/>
      <c r="JXW2346" s="1452"/>
      <c r="JXX2346" s="1452"/>
      <c r="JXY2346" s="1452"/>
      <c r="JXZ2346" s="1452"/>
      <c r="JYA2346" s="1452"/>
      <c r="JYB2346" s="1452"/>
      <c r="JYC2346" s="1452"/>
      <c r="JYD2346" s="1452"/>
      <c r="JYE2346" s="1452"/>
      <c r="JYF2346" s="1452"/>
      <c r="JYG2346" s="1452"/>
      <c r="JYH2346" s="1452"/>
      <c r="JYI2346" s="1452"/>
      <c r="JYJ2346" s="1452"/>
      <c r="JYK2346" s="1452"/>
      <c r="JYL2346" s="1452"/>
      <c r="JYM2346" s="1452"/>
      <c r="JYN2346" s="1452"/>
      <c r="JYO2346" s="1452"/>
      <c r="JYP2346" s="1452"/>
      <c r="JYQ2346" s="1452"/>
      <c r="JYR2346" s="1452"/>
      <c r="JYS2346" s="1452"/>
      <c r="JYT2346" s="1452"/>
      <c r="JYU2346" s="1452"/>
      <c r="JYV2346" s="1452"/>
      <c r="JYW2346" s="1452"/>
      <c r="JYX2346" s="1452"/>
      <c r="JYY2346" s="1452"/>
      <c r="JYZ2346" s="1452"/>
      <c r="JZA2346" s="1452"/>
      <c r="JZB2346" s="1452"/>
      <c r="JZC2346" s="1452"/>
      <c r="JZD2346" s="1452"/>
      <c r="JZE2346" s="1452"/>
      <c r="JZF2346" s="1452"/>
      <c r="JZG2346" s="1452"/>
      <c r="JZH2346" s="1452"/>
      <c r="JZI2346" s="1452"/>
      <c r="JZJ2346" s="1452"/>
      <c r="JZK2346" s="1452"/>
      <c r="JZL2346" s="1452"/>
      <c r="JZM2346" s="1452"/>
      <c r="JZN2346" s="1452"/>
      <c r="JZO2346" s="1452"/>
      <c r="JZP2346" s="1452"/>
      <c r="JZQ2346" s="1452"/>
      <c r="JZR2346" s="1452"/>
      <c r="JZS2346" s="1452"/>
      <c r="JZT2346" s="1452"/>
      <c r="JZU2346" s="1452"/>
      <c r="JZV2346" s="1452"/>
      <c r="JZW2346" s="1452"/>
      <c r="JZX2346" s="1452"/>
      <c r="JZY2346" s="1452"/>
      <c r="JZZ2346" s="1452"/>
      <c r="KAA2346" s="1452"/>
      <c r="KAB2346" s="1452"/>
      <c r="KAC2346" s="1452"/>
      <c r="KAD2346" s="1452"/>
      <c r="KAE2346" s="1452"/>
      <c r="KAF2346" s="1452"/>
      <c r="KAG2346" s="1452"/>
      <c r="KAH2346" s="1452"/>
      <c r="KAI2346" s="1452"/>
      <c r="KAJ2346" s="1452"/>
      <c r="KAK2346" s="1452"/>
      <c r="KAL2346" s="1452"/>
      <c r="KAM2346" s="1452"/>
      <c r="KAN2346" s="1452"/>
      <c r="KAO2346" s="1452"/>
      <c r="KAP2346" s="1452"/>
      <c r="KAQ2346" s="1452"/>
      <c r="KAR2346" s="1452"/>
      <c r="KAS2346" s="1452"/>
      <c r="KAT2346" s="1452"/>
      <c r="KAU2346" s="1452"/>
      <c r="KAV2346" s="1452"/>
      <c r="KAW2346" s="1452"/>
      <c r="KAX2346" s="1452"/>
      <c r="KAY2346" s="1452"/>
      <c r="KAZ2346" s="1452"/>
      <c r="KBA2346" s="1452"/>
      <c r="KBB2346" s="1452"/>
      <c r="KBC2346" s="1452"/>
      <c r="KBD2346" s="1452"/>
      <c r="KBE2346" s="1452"/>
      <c r="KBF2346" s="1452"/>
      <c r="KBG2346" s="1452"/>
      <c r="KBH2346" s="1452"/>
      <c r="KBI2346" s="1452"/>
      <c r="KBJ2346" s="1452"/>
      <c r="KBK2346" s="1452"/>
      <c r="KBL2346" s="1452"/>
      <c r="KBM2346" s="1452"/>
      <c r="KBN2346" s="1452"/>
      <c r="KBO2346" s="1452"/>
      <c r="KBP2346" s="1452"/>
      <c r="KBQ2346" s="1452"/>
      <c r="KBR2346" s="1452"/>
      <c r="KBS2346" s="1452"/>
      <c r="KBT2346" s="1452"/>
      <c r="KBU2346" s="1452"/>
      <c r="KBV2346" s="1452"/>
      <c r="KBW2346" s="1452"/>
      <c r="KBX2346" s="1452"/>
      <c r="KBY2346" s="1452"/>
      <c r="KBZ2346" s="1452"/>
      <c r="KCA2346" s="1452"/>
      <c r="KCB2346" s="1452"/>
      <c r="KCC2346" s="1452"/>
      <c r="KCD2346" s="1452"/>
      <c r="KCE2346" s="1452"/>
      <c r="KCF2346" s="1452"/>
      <c r="KCG2346" s="1452"/>
      <c r="KCH2346" s="1452"/>
      <c r="KCI2346" s="1452"/>
      <c r="KCJ2346" s="1452"/>
      <c r="KCK2346" s="1452"/>
      <c r="KCL2346" s="1452"/>
      <c r="KCM2346" s="1452"/>
      <c r="KCN2346" s="1452"/>
      <c r="KCO2346" s="1452"/>
      <c r="KCP2346" s="1452"/>
      <c r="KCQ2346" s="1452"/>
      <c r="KCR2346" s="1452"/>
      <c r="KCS2346" s="1452"/>
      <c r="KCT2346" s="1452"/>
      <c r="KCU2346" s="1452"/>
      <c r="KCV2346" s="1452"/>
      <c r="KCW2346" s="1452"/>
      <c r="KCX2346" s="1452"/>
      <c r="KCY2346" s="1452"/>
      <c r="KCZ2346" s="1452"/>
      <c r="KDA2346" s="1452"/>
      <c r="KDB2346" s="1452"/>
      <c r="KDC2346" s="1452"/>
      <c r="KDD2346" s="1452"/>
      <c r="KDE2346" s="1452"/>
      <c r="KDF2346" s="1452"/>
      <c r="KDG2346" s="1452"/>
      <c r="KDH2346" s="1452"/>
      <c r="KDI2346" s="1452"/>
      <c r="KDJ2346" s="1452"/>
      <c r="KDK2346" s="1452"/>
      <c r="KDL2346" s="1452"/>
      <c r="KDM2346" s="1452"/>
      <c r="KDN2346" s="1452"/>
      <c r="KDO2346" s="1452"/>
      <c r="KDP2346" s="1452"/>
      <c r="KDQ2346" s="1452"/>
      <c r="KDR2346" s="1452"/>
      <c r="KDS2346" s="1452"/>
      <c r="KDT2346" s="1452"/>
      <c r="KDU2346" s="1452"/>
      <c r="KDV2346" s="1452"/>
      <c r="KDW2346" s="1452"/>
      <c r="KDX2346" s="1452"/>
      <c r="KDY2346" s="1452"/>
      <c r="KDZ2346" s="1452"/>
      <c r="KEA2346" s="1452"/>
      <c r="KEB2346" s="1452"/>
      <c r="KEC2346" s="1452"/>
      <c r="KED2346" s="1452"/>
      <c r="KEE2346" s="1452"/>
      <c r="KEF2346" s="1452"/>
      <c r="KEG2346" s="1452"/>
      <c r="KEH2346" s="1452"/>
      <c r="KEI2346" s="1452"/>
      <c r="KEJ2346" s="1452"/>
      <c r="KEK2346" s="1452"/>
      <c r="KEL2346" s="1452"/>
      <c r="KEM2346" s="1452"/>
      <c r="KEN2346" s="1452"/>
      <c r="KEO2346" s="1452"/>
      <c r="KEP2346" s="1452"/>
      <c r="KEQ2346" s="1452"/>
      <c r="KER2346" s="1452"/>
      <c r="KES2346" s="1452"/>
      <c r="KET2346" s="1452"/>
      <c r="KEU2346" s="1452"/>
      <c r="KEV2346" s="1452"/>
      <c r="KEW2346" s="1452"/>
      <c r="KEX2346" s="1452"/>
      <c r="KEY2346" s="1452"/>
      <c r="KEZ2346" s="1452"/>
      <c r="KFA2346" s="1452"/>
      <c r="KFB2346" s="1452"/>
      <c r="KFC2346" s="1452"/>
      <c r="KFD2346" s="1452"/>
      <c r="KFE2346" s="1452"/>
      <c r="KFF2346" s="1452"/>
      <c r="KFG2346" s="1452"/>
      <c r="KFH2346" s="1452"/>
      <c r="KFI2346" s="1452"/>
      <c r="KFJ2346" s="1452"/>
      <c r="KFK2346" s="1452"/>
      <c r="KFL2346" s="1452"/>
      <c r="KFM2346" s="1452"/>
      <c r="KFN2346" s="1452"/>
      <c r="KFO2346" s="1452"/>
      <c r="KFP2346" s="1452"/>
      <c r="KFQ2346" s="1452"/>
      <c r="KFR2346" s="1452"/>
      <c r="KFS2346" s="1452"/>
      <c r="KFT2346" s="1452"/>
      <c r="KFU2346" s="1452"/>
      <c r="KFV2346" s="1452"/>
      <c r="KFW2346" s="1452"/>
      <c r="KFX2346" s="1452"/>
      <c r="KFY2346" s="1452"/>
      <c r="KFZ2346" s="1452"/>
      <c r="KGA2346" s="1452"/>
      <c r="KGB2346" s="1452"/>
      <c r="KGC2346" s="1452"/>
      <c r="KGD2346" s="1452"/>
      <c r="KGE2346" s="1452"/>
      <c r="KGF2346" s="1452"/>
      <c r="KGG2346" s="1452"/>
      <c r="KGH2346" s="1452"/>
      <c r="KGI2346" s="1452"/>
      <c r="KGJ2346" s="1452"/>
      <c r="KGK2346" s="1452"/>
      <c r="KGL2346" s="1452"/>
      <c r="KGM2346" s="1452"/>
      <c r="KGN2346" s="1452"/>
      <c r="KGO2346" s="1452"/>
      <c r="KGP2346" s="1452"/>
      <c r="KGQ2346" s="1452"/>
      <c r="KGR2346" s="1452"/>
      <c r="KGS2346" s="1452"/>
      <c r="KGT2346" s="1452"/>
      <c r="KGU2346" s="1452"/>
      <c r="KGV2346" s="1452"/>
      <c r="KGW2346" s="1452"/>
      <c r="KGX2346" s="1452"/>
      <c r="KGY2346" s="1452"/>
      <c r="KGZ2346" s="1452"/>
      <c r="KHA2346" s="1452"/>
      <c r="KHB2346" s="1452"/>
      <c r="KHC2346" s="1452"/>
      <c r="KHD2346" s="1452"/>
      <c r="KHE2346" s="1452"/>
      <c r="KHF2346" s="1452"/>
      <c r="KHG2346" s="1452"/>
      <c r="KHH2346" s="1452"/>
      <c r="KHI2346" s="1452"/>
      <c r="KHJ2346" s="1452"/>
      <c r="KHK2346" s="1452"/>
      <c r="KHL2346" s="1452"/>
      <c r="KHM2346" s="1452"/>
      <c r="KHN2346" s="1452"/>
      <c r="KHO2346" s="1452"/>
      <c r="KHP2346" s="1452"/>
      <c r="KHQ2346" s="1452"/>
      <c r="KHR2346" s="1452"/>
      <c r="KHS2346" s="1452"/>
      <c r="KHT2346" s="1452"/>
      <c r="KHU2346" s="1452"/>
      <c r="KHV2346" s="1452"/>
      <c r="KHW2346" s="1452"/>
      <c r="KHX2346" s="1452"/>
      <c r="KHY2346" s="1452"/>
      <c r="KHZ2346" s="1452"/>
      <c r="KIA2346" s="1452"/>
      <c r="KIB2346" s="1452"/>
      <c r="KIC2346" s="1452"/>
      <c r="KID2346" s="1452"/>
      <c r="KIE2346" s="1452"/>
      <c r="KIF2346" s="1452"/>
      <c r="KIG2346" s="1452"/>
      <c r="KIH2346" s="1452"/>
      <c r="KII2346" s="1452"/>
      <c r="KIJ2346" s="1452"/>
      <c r="KIK2346" s="1452"/>
      <c r="KIL2346" s="1452"/>
      <c r="KIM2346" s="1452"/>
      <c r="KIN2346" s="1452"/>
      <c r="KIO2346" s="1452"/>
      <c r="KIP2346" s="1452"/>
      <c r="KIQ2346" s="1452"/>
      <c r="KIR2346" s="1452"/>
      <c r="KIS2346" s="1452"/>
      <c r="KIT2346" s="1452"/>
      <c r="KIU2346" s="1452"/>
      <c r="KIV2346" s="1452"/>
      <c r="KIW2346" s="1452"/>
      <c r="KIX2346" s="1452"/>
      <c r="KIY2346" s="1452"/>
      <c r="KIZ2346" s="1452"/>
      <c r="KJA2346" s="1452"/>
      <c r="KJB2346" s="1452"/>
      <c r="KJC2346" s="1452"/>
      <c r="KJD2346" s="1452"/>
      <c r="KJE2346" s="1452"/>
      <c r="KJF2346" s="1452"/>
      <c r="KJG2346" s="1452"/>
      <c r="KJH2346" s="1452"/>
      <c r="KJI2346" s="1452"/>
      <c r="KJJ2346" s="1452"/>
      <c r="KJK2346" s="1452"/>
      <c r="KJL2346" s="1452"/>
      <c r="KJM2346" s="1452"/>
      <c r="KJN2346" s="1452"/>
      <c r="KJO2346" s="1452"/>
      <c r="KJP2346" s="1452"/>
      <c r="KJQ2346" s="1452"/>
      <c r="KJR2346" s="1452"/>
      <c r="KJS2346" s="1452"/>
      <c r="KJT2346" s="1452"/>
      <c r="KJU2346" s="1452"/>
      <c r="KJV2346" s="1452"/>
      <c r="KJW2346" s="1452"/>
      <c r="KJX2346" s="1452"/>
      <c r="KJY2346" s="1452"/>
      <c r="KJZ2346" s="1452"/>
      <c r="KKA2346" s="1452"/>
      <c r="KKB2346" s="1452"/>
      <c r="KKC2346" s="1452"/>
      <c r="KKD2346" s="1452"/>
      <c r="KKE2346" s="1452"/>
      <c r="KKF2346" s="1452"/>
      <c r="KKG2346" s="1452"/>
      <c r="KKH2346" s="1452"/>
      <c r="KKI2346" s="1452"/>
      <c r="KKJ2346" s="1452"/>
      <c r="KKK2346" s="1452"/>
      <c r="KKL2346" s="1452"/>
      <c r="KKM2346" s="1452"/>
      <c r="KKN2346" s="1452"/>
      <c r="KKO2346" s="1452"/>
      <c r="KKP2346" s="1452"/>
      <c r="KKQ2346" s="1452"/>
      <c r="KKR2346" s="1452"/>
      <c r="KKS2346" s="1452"/>
      <c r="KKT2346" s="1452"/>
      <c r="KKU2346" s="1452"/>
      <c r="KKV2346" s="1452"/>
      <c r="KKW2346" s="1452"/>
      <c r="KKX2346" s="1452"/>
      <c r="KKY2346" s="1452"/>
      <c r="KKZ2346" s="1452"/>
      <c r="KLA2346" s="1452"/>
      <c r="KLB2346" s="1452"/>
      <c r="KLC2346" s="1452"/>
      <c r="KLD2346" s="1452"/>
      <c r="KLE2346" s="1452"/>
      <c r="KLF2346" s="1452"/>
      <c r="KLG2346" s="1452"/>
      <c r="KLH2346" s="1452"/>
      <c r="KLI2346" s="1452"/>
      <c r="KLJ2346" s="1452"/>
      <c r="KLK2346" s="1452"/>
      <c r="KLL2346" s="1452"/>
      <c r="KLM2346" s="1452"/>
      <c r="KLN2346" s="1452"/>
      <c r="KLO2346" s="1452"/>
      <c r="KLP2346" s="1452"/>
      <c r="KLQ2346" s="1452"/>
      <c r="KLR2346" s="1452"/>
      <c r="KLS2346" s="1452"/>
      <c r="KLT2346" s="1452"/>
      <c r="KLU2346" s="1452"/>
      <c r="KLV2346" s="1452"/>
      <c r="KLW2346" s="1452"/>
      <c r="KLX2346" s="1452"/>
      <c r="KLY2346" s="1452"/>
      <c r="KLZ2346" s="1452"/>
      <c r="KMA2346" s="1452"/>
      <c r="KMB2346" s="1452"/>
      <c r="KMC2346" s="1452"/>
      <c r="KMD2346" s="1452"/>
      <c r="KME2346" s="1452"/>
      <c r="KMF2346" s="1452"/>
      <c r="KMG2346" s="1452"/>
      <c r="KMH2346" s="1452"/>
      <c r="KMI2346" s="1452"/>
      <c r="KMJ2346" s="1452"/>
      <c r="KMK2346" s="1452"/>
      <c r="KML2346" s="1452"/>
      <c r="KMM2346" s="1452"/>
      <c r="KMN2346" s="1452"/>
      <c r="KMO2346" s="1452"/>
      <c r="KMP2346" s="1452"/>
      <c r="KMQ2346" s="1452"/>
      <c r="KMR2346" s="1452"/>
      <c r="KMS2346" s="1452"/>
      <c r="KMT2346" s="1452"/>
      <c r="KMU2346" s="1452"/>
      <c r="KMV2346" s="1452"/>
      <c r="KMW2346" s="1452"/>
      <c r="KMX2346" s="1452"/>
      <c r="KMY2346" s="1452"/>
      <c r="KMZ2346" s="1452"/>
      <c r="KNA2346" s="1452"/>
      <c r="KNB2346" s="1452"/>
      <c r="KNC2346" s="1452"/>
      <c r="KND2346" s="1452"/>
      <c r="KNE2346" s="1452"/>
      <c r="KNF2346" s="1452"/>
      <c r="KNG2346" s="1452"/>
      <c r="KNH2346" s="1452"/>
      <c r="KNI2346" s="1452"/>
      <c r="KNJ2346" s="1452"/>
      <c r="KNK2346" s="1452"/>
      <c r="KNL2346" s="1452"/>
      <c r="KNM2346" s="1452"/>
      <c r="KNN2346" s="1452"/>
      <c r="KNO2346" s="1452"/>
      <c r="KNP2346" s="1452"/>
      <c r="KNQ2346" s="1452"/>
      <c r="KNR2346" s="1452"/>
      <c r="KNS2346" s="1452"/>
      <c r="KNT2346" s="1452"/>
      <c r="KNU2346" s="1452"/>
      <c r="KNV2346" s="1452"/>
      <c r="KNW2346" s="1452"/>
      <c r="KNX2346" s="1452"/>
      <c r="KNY2346" s="1452"/>
      <c r="KNZ2346" s="1452"/>
      <c r="KOA2346" s="1452"/>
      <c r="KOB2346" s="1452"/>
      <c r="KOC2346" s="1452"/>
      <c r="KOD2346" s="1452"/>
      <c r="KOE2346" s="1452"/>
      <c r="KOF2346" s="1452"/>
      <c r="KOG2346" s="1452"/>
      <c r="KOH2346" s="1452"/>
      <c r="KOI2346" s="1452"/>
      <c r="KOJ2346" s="1452"/>
      <c r="KOK2346" s="1452"/>
      <c r="KOL2346" s="1452"/>
      <c r="KOM2346" s="1452"/>
      <c r="KON2346" s="1452"/>
      <c r="KOO2346" s="1452"/>
      <c r="KOP2346" s="1452"/>
      <c r="KOQ2346" s="1452"/>
      <c r="KOR2346" s="1452"/>
      <c r="KOS2346" s="1452"/>
      <c r="KOT2346" s="1452"/>
      <c r="KOU2346" s="1452"/>
      <c r="KOV2346" s="1452"/>
      <c r="KOW2346" s="1452"/>
      <c r="KOX2346" s="1452"/>
      <c r="KOY2346" s="1452"/>
      <c r="KOZ2346" s="1452"/>
      <c r="KPA2346" s="1452"/>
      <c r="KPB2346" s="1452"/>
      <c r="KPC2346" s="1452"/>
      <c r="KPD2346" s="1452"/>
      <c r="KPE2346" s="1452"/>
      <c r="KPF2346" s="1452"/>
      <c r="KPG2346" s="1452"/>
      <c r="KPH2346" s="1452"/>
      <c r="KPI2346" s="1452"/>
      <c r="KPJ2346" s="1452"/>
      <c r="KPK2346" s="1452"/>
      <c r="KPL2346" s="1452"/>
      <c r="KPM2346" s="1452"/>
      <c r="KPN2346" s="1452"/>
      <c r="KPO2346" s="1452"/>
      <c r="KPP2346" s="1452"/>
      <c r="KPQ2346" s="1452"/>
      <c r="KPR2346" s="1452"/>
      <c r="KPS2346" s="1452"/>
      <c r="KPT2346" s="1452"/>
      <c r="KPU2346" s="1452"/>
      <c r="KPV2346" s="1452"/>
      <c r="KPW2346" s="1452"/>
      <c r="KPX2346" s="1452"/>
      <c r="KPY2346" s="1452"/>
      <c r="KPZ2346" s="1452"/>
      <c r="KQA2346" s="1452"/>
      <c r="KQB2346" s="1452"/>
      <c r="KQC2346" s="1452"/>
      <c r="KQD2346" s="1452"/>
      <c r="KQE2346" s="1452"/>
      <c r="KQF2346" s="1452"/>
      <c r="KQG2346" s="1452"/>
      <c r="KQH2346" s="1452"/>
      <c r="KQI2346" s="1452"/>
      <c r="KQJ2346" s="1452"/>
      <c r="KQK2346" s="1452"/>
      <c r="KQL2346" s="1452"/>
      <c r="KQM2346" s="1452"/>
      <c r="KQN2346" s="1452"/>
      <c r="KQO2346" s="1452"/>
      <c r="KQP2346" s="1452"/>
      <c r="KQQ2346" s="1452"/>
      <c r="KQR2346" s="1452"/>
      <c r="KQS2346" s="1452"/>
      <c r="KQT2346" s="1452"/>
      <c r="KQU2346" s="1452"/>
      <c r="KQV2346" s="1452"/>
      <c r="KQW2346" s="1452"/>
      <c r="KQX2346" s="1452"/>
      <c r="KQY2346" s="1452"/>
      <c r="KQZ2346" s="1452"/>
      <c r="KRA2346" s="1452"/>
      <c r="KRB2346" s="1452"/>
      <c r="KRC2346" s="1452"/>
      <c r="KRD2346" s="1452"/>
      <c r="KRE2346" s="1452"/>
      <c r="KRF2346" s="1452"/>
      <c r="KRG2346" s="1452"/>
      <c r="KRH2346" s="1452"/>
      <c r="KRI2346" s="1452"/>
      <c r="KRJ2346" s="1452"/>
      <c r="KRK2346" s="1452"/>
      <c r="KRL2346" s="1452"/>
      <c r="KRM2346" s="1452"/>
      <c r="KRN2346" s="1452"/>
      <c r="KRO2346" s="1452"/>
      <c r="KRP2346" s="1452"/>
      <c r="KRQ2346" s="1452"/>
      <c r="KRR2346" s="1452"/>
      <c r="KRS2346" s="1452"/>
      <c r="KRT2346" s="1452"/>
      <c r="KRU2346" s="1452"/>
      <c r="KRV2346" s="1452"/>
      <c r="KRW2346" s="1452"/>
      <c r="KRX2346" s="1452"/>
      <c r="KRY2346" s="1452"/>
      <c r="KRZ2346" s="1452"/>
      <c r="KSA2346" s="1452"/>
      <c r="KSB2346" s="1452"/>
      <c r="KSC2346" s="1452"/>
      <c r="KSD2346" s="1452"/>
      <c r="KSE2346" s="1452"/>
      <c r="KSF2346" s="1452"/>
      <c r="KSG2346" s="1452"/>
      <c r="KSH2346" s="1452"/>
      <c r="KSI2346" s="1452"/>
      <c r="KSJ2346" s="1452"/>
      <c r="KSK2346" s="1452"/>
      <c r="KSL2346" s="1452"/>
      <c r="KSM2346" s="1452"/>
      <c r="KSN2346" s="1452"/>
      <c r="KSO2346" s="1452"/>
      <c r="KSP2346" s="1452"/>
      <c r="KSQ2346" s="1452"/>
      <c r="KSR2346" s="1452"/>
      <c r="KSS2346" s="1452"/>
      <c r="KST2346" s="1452"/>
      <c r="KSU2346" s="1452"/>
      <c r="KSV2346" s="1452"/>
      <c r="KSW2346" s="1452"/>
      <c r="KSX2346" s="1452"/>
      <c r="KSY2346" s="1452"/>
      <c r="KSZ2346" s="1452"/>
      <c r="KTA2346" s="1452"/>
      <c r="KTB2346" s="1452"/>
      <c r="KTC2346" s="1452"/>
      <c r="KTD2346" s="1452"/>
      <c r="KTE2346" s="1452"/>
      <c r="KTF2346" s="1452"/>
      <c r="KTG2346" s="1452"/>
      <c r="KTH2346" s="1452"/>
      <c r="KTI2346" s="1452"/>
      <c r="KTJ2346" s="1452"/>
      <c r="KTK2346" s="1452"/>
      <c r="KTL2346" s="1452"/>
      <c r="KTM2346" s="1452"/>
      <c r="KTN2346" s="1452"/>
      <c r="KTO2346" s="1452"/>
      <c r="KTP2346" s="1452"/>
      <c r="KTQ2346" s="1452"/>
      <c r="KTR2346" s="1452"/>
      <c r="KTS2346" s="1452"/>
      <c r="KTT2346" s="1452"/>
      <c r="KTU2346" s="1452"/>
      <c r="KTV2346" s="1452"/>
      <c r="KTW2346" s="1452"/>
      <c r="KTX2346" s="1452"/>
      <c r="KTY2346" s="1452"/>
      <c r="KTZ2346" s="1452"/>
      <c r="KUA2346" s="1452"/>
      <c r="KUB2346" s="1452"/>
      <c r="KUC2346" s="1452"/>
      <c r="KUD2346" s="1452"/>
      <c r="KUE2346" s="1452"/>
      <c r="KUF2346" s="1452"/>
      <c r="KUG2346" s="1452"/>
      <c r="KUH2346" s="1452"/>
      <c r="KUI2346" s="1452"/>
      <c r="KUJ2346" s="1452"/>
      <c r="KUK2346" s="1452"/>
      <c r="KUL2346" s="1452"/>
      <c r="KUM2346" s="1452"/>
      <c r="KUN2346" s="1452"/>
      <c r="KUO2346" s="1452"/>
      <c r="KUP2346" s="1452"/>
      <c r="KUQ2346" s="1452"/>
      <c r="KUR2346" s="1452"/>
      <c r="KUS2346" s="1452"/>
      <c r="KUT2346" s="1452"/>
      <c r="KUU2346" s="1452"/>
      <c r="KUV2346" s="1452"/>
      <c r="KUW2346" s="1452"/>
      <c r="KUX2346" s="1452"/>
      <c r="KUY2346" s="1452"/>
      <c r="KUZ2346" s="1452"/>
      <c r="KVA2346" s="1452"/>
      <c r="KVB2346" s="1452"/>
      <c r="KVC2346" s="1452"/>
      <c r="KVD2346" s="1452"/>
      <c r="KVE2346" s="1452"/>
      <c r="KVF2346" s="1452"/>
      <c r="KVG2346" s="1452"/>
      <c r="KVH2346" s="1452"/>
      <c r="KVI2346" s="1452"/>
      <c r="KVJ2346" s="1452"/>
      <c r="KVK2346" s="1452"/>
      <c r="KVL2346" s="1452"/>
      <c r="KVM2346" s="1452"/>
      <c r="KVN2346" s="1452"/>
      <c r="KVO2346" s="1452"/>
      <c r="KVP2346" s="1452"/>
      <c r="KVQ2346" s="1452"/>
      <c r="KVR2346" s="1452"/>
      <c r="KVS2346" s="1452"/>
      <c r="KVT2346" s="1452"/>
      <c r="KVU2346" s="1452"/>
      <c r="KVV2346" s="1452"/>
      <c r="KVW2346" s="1452"/>
      <c r="KVX2346" s="1452"/>
      <c r="KVY2346" s="1452"/>
      <c r="KVZ2346" s="1452"/>
      <c r="KWA2346" s="1452"/>
      <c r="KWB2346" s="1452"/>
      <c r="KWC2346" s="1452"/>
      <c r="KWD2346" s="1452"/>
      <c r="KWE2346" s="1452"/>
      <c r="KWF2346" s="1452"/>
      <c r="KWG2346" s="1452"/>
      <c r="KWH2346" s="1452"/>
      <c r="KWI2346" s="1452"/>
      <c r="KWJ2346" s="1452"/>
      <c r="KWK2346" s="1452"/>
      <c r="KWL2346" s="1452"/>
      <c r="KWM2346" s="1452"/>
      <c r="KWN2346" s="1452"/>
      <c r="KWO2346" s="1452"/>
      <c r="KWP2346" s="1452"/>
      <c r="KWQ2346" s="1452"/>
      <c r="KWR2346" s="1452"/>
      <c r="KWS2346" s="1452"/>
      <c r="KWT2346" s="1452"/>
      <c r="KWU2346" s="1452"/>
      <c r="KWV2346" s="1452"/>
      <c r="KWW2346" s="1452"/>
      <c r="KWX2346" s="1452"/>
      <c r="KWY2346" s="1452"/>
      <c r="KWZ2346" s="1452"/>
      <c r="KXA2346" s="1452"/>
      <c r="KXB2346" s="1452"/>
      <c r="KXC2346" s="1452"/>
      <c r="KXD2346" s="1452"/>
      <c r="KXE2346" s="1452"/>
      <c r="KXF2346" s="1452"/>
      <c r="KXG2346" s="1452"/>
      <c r="KXH2346" s="1452"/>
      <c r="KXI2346" s="1452"/>
      <c r="KXJ2346" s="1452"/>
      <c r="KXK2346" s="1452"/>
      <c r="KXL2346" s="1452"/>
      <c r="KXM2346" s="1452"/>
      <c r="KXN2346" s="1452"/>
      <c r="KXO2346" s="1452"/>
      <c r="KXP2346" s="1452"/>
      <c r="KXQ2346" s="1452"/>
      <c r="KXR2346" s="1452"/>
      <c r="KXS2346" s="1452"/>
      <c r="KXT2346" s="1452"/>
      <c r="KXU2346" s="1452"/>
      <c r="KXV2346" s="1452"/>
      <c r="KXW2346" s="1452"/>
      <c r="KXX2346" s="1452"/>
      <c r="KXY2346" s="1452"/>
      <c r="KXZ2346" s="1452"/>
      <c r="KYA2346" s="1452"/>
      <c r="KYB2346" s="1452"/>
      <c r="KYC2346" s="1452"/>
      <c r="KYD2346" s="1452"/>
      <c r="KYE2346" s="1452"/>
      <c r="KYF2346" s="1452"/>
      <c r="KYG2346" s="1452"/>
      <c r="KYH2346" s="1452"/>
      <c r="KYI2346" s="1452"/>
      <c r="KYJ2346" s="1452"/>
      <c r="KYK2346" s="1452"/>
      <c r="KYL2346" s="1452"/>
      <c r="KYM2346" s="1452"/>
      <c r="KYN2346" s="1452"/>
      <c r="KYO2346" s="1452"/>
      <c r="KYP2346" s="1452"/>
      <c r="KYQ2346" s="1452"/>
      <c r="KYR2346" s="1452"/>
      <c r="KYS2346" s="1452"/>
      <c r="KYT2346" s="1452"/>
      <c r="KYU2346" s="1452"/>
      <c r="KYV2346" s="1452"/>
      <c r="KYW2346" s="1452"/>
      <c r="KYX2346" s="1452"/>
      <c r="KYY2346" s="1452"/>
      <c r="KYZ2346" s="1452"/>
      <c r="KZA2346" s="1452"/>
      <c r="KZB2346" s="1452"/>
      <c r="KZC2346" s="1452"/>
      <c r="KZD2346" s="1452"/>
      <c r="KZE2346" s="1452"/>
      <c r="KZF2346" s="1452"/>
      <c r="KZG2346" s="1452"/>
      <c r="KZH2346" s="1452"/>
      <c r="KZI2346" s="1452"/>
      <c r="KZJ2346" s="1452"/>
      <c r="KZK2346" s="1452"/>
      <c r="KZL2346" s="1452"/>
      <c r="KZM2346" s="1452"/>
      <c r="KZN2346" s="1452"/>
      <c r="KZO2346" s="1452"/>
      <c r="KZP2346" s="1452"/>
      <c r="KZQ2346" s="1452"/>
      <c r="KZR2346" s="1452"/>
      <c r="KZS2346" s="1452"/>
      <c r="KZT2346" s="1452"/>
      <c r="KZU2346" s="1452"/>
      <c r="KZV2346" s="1452"/>
      <c r="KZW2346" s="1452"/>
      <c r="KZX2346" s="1452"/>
      <c r="KZY2346" s="1452"/>
      <c r="KZZ2346" s="1452"/>
      <c r="LAA2346" s="1452"/>
      <c r="LAB2346" s="1452"/>
      <c r="LAC2346" s="1452"/>
      <c r="LAD2346" s="1452"/>
      <c r="LAE2346" s="1452"/>
      <c r="LAF2346" s="1452"/>
      <c r="LAG2346" s="1452"/>
      <c r="LAH2346" s="1452"/>
      <c r="LAI2346" s="1452"/>
      <c r="LAJ2346" s="1452"/>
      <c r="LAK2346" s="1452"/>
      <c r="LAL2346" s="1452"/>
      <c r="LAM2346" s="1452"/>
      <c r="LAN2346" s="1452"/>
      <c r="LAO2346" s="1452"/>
      <c r="LAP2346" s="1452"/>
      <c r="LAQ2346" s="1452"/>
      <c r="LAR2346" s="1452"/>
      <c r="LAS2346" s="1452"/>
      <c r="LAT2346" s="1452"/>
      <c r="LAU2346" s="1452"/>
      <c r="LAV2346" s="1452"/>
      <c r="LAW2346" s="1452"/>
      <c r="LAX2346" s="1452"/>
      <c r="LAY2346" s="1452"/>
      <c r="LAZ2346" s="1452"/>
      <c r="LBA2346" s="1452"/>
      <c r="LBB2346" s="1452"/>
      <c r="LBC2346" s="1452"/>
      <c r="LBD2346" s="1452"/>
      <c r="LBE2346" s="1452"/>
      <c r="LBF2346" s="1452"/>
      <c r="LBG2346" s="1452"/>
      <c r="LBH2346" s="1452"/>
      <c r="LBI2346" s="1452"/>
      <c r="LBJ2346" s="1452"/>
      <c r="LBK2346" s="1452"/>
      <c r="LBL2346" s="1452"/>
      <c r="LBM2346" s="1452"/>
      <c r="LBN2346" s="1452"/>
      <c r="LBO2346" s="1452"/>
      <c r="LBP2346" s="1452"/>
      <c r="LBQ2346" s="1452"/>
      <c r="LBR2346" s="1452"/>
      <c r="LBS2346" s="1452"/>
      <c r="LBT2346" s="1452"/>
      <c r="LBU2346" s="1452"/>
      <c r="LBV2346" s="1452"/>
      <c r="LBW2346" s="1452"/>
      <c r="LBX2346" s="1452"/>
      <c r="LBY2346" s="1452"/>
      <c r="LBZ2346" s="1452"/>
      <c r="LCA2346" s="1452"/>
      <c r="LCB2346" s="1452"/>
      <c r="LCC2346" s="1452"/>
      <c r="LCD2346" s="1452"/>
      <c r="LCE2346" s="1452"/>
      <c r="LCF2346" s="1452"/>
      <c r="LCG2346" s="1452"/>
      <c r="LCH2346" s="1452"/>
      <c r="LCI2346" s="1452"/>
      <c r="LCJ2346" s="1452"/>
      <c r="LCK2346" s="1452"/>
      <c r="LCL2346" s="1452"/>
      <c r="LCM2346" s="1452"/>
      <c r="LCN2346" s="1452"/>
      <c r="LCO2346" s="1452"/>
      <c r="LCP2346" s="1452"/>
      <c r="LCQ2346" s="1452"/>
      <c r="LCR2346" s="1452"/>
      <c r="LCS2346" s="1452"/>
      <c r="LCT2346" s="1452"/>
      <c r="LCU2346" s="1452"/>
      <c r="LCV2346" s="1452"/>
      <c r="LCW2346" s="1452"/>
      <c r="LCX2346" s="1452"/>
      <c r="LCY2346" s="1452"/>
      <c r="LCZ2346" s="1452"/>
      <c r="LDA2346" s="1452"/>
      <c r="LDB2346" s="1452"/>
      <c r="LDC2346" s="1452"/>
      <c r="LDD2346" s="1452"/>
      <c r="LDE2346" s="1452"/>
      <c r="LDF2346" s="1452"/>
      <c r="LDG2346" s="1452"/>
      <c r="LDH2346" s="1452"/>
      <c r="LDI2346" s="1452"/>
      <c r="LDJ2346" s="1452"/>
      <c r="LDK2346" s="1452"/>
      <c r="LDL2346" s="1452"/>
      <c r="LDM2346" s="1452"/>
      <c r="LDN2346" s="1452"/>
      <c r="LDO2346" s="1452"/>
      <c r="LDP2346" s="1452"/>
      <c r="LDQ2346" s="1452"/>
      <c r="LDR2346" s="1452"/>
      <c r="LDS2346" s="1452"/>
      <c r="LDT2346" s="1452"/>
      <c r="LDU2346" s="1452"/>
      <c r="LDV2346" s="1452"/>
      <c r="LDW2346" s="1452"/>
      <c r="LDX2346" s="1452"/>
      <c r="LDY2346" s="1452"/>
      <c r="LDZ2346" s="1452"/>
      <c r="LEA2346" s="1452"/>
      <c r="LEB2346" s="1452"/>
      <c r="LEC2346" s="1452"/>
      <c r="LED2346" s="1452"/>
      <c r="LEE2346" s="1452"/>
      <c r="LEF2346" s="1452"/>
      <c r="LEG2346" s="1452"/>
      <c r="LEH2346" s="1452"/>
      <c r="LEI2346" s="1452"/>
      <c r="LEJ2346" s="1452"/>
      <c r="LEK2346" s="1452"/>
      <c r="LEL2346" s="1452"/>
      <c r="LEM2346" s="1452"/>
      <c r="LEN2346" s="1452"/>
      <c r="LEO2346" s="1452"/>
      <c r="LEP2346" s="1452"/>
      <c r="LEQ2346" s="1452"/>
      <c r="LER2346" s="1452"/>
      <c r="LES2346" s="1452"/>
      <c r="LET2346" s="1452"/>
      <c r="LEU2346" s="1452"/>
      <c r="LEV2346" s="1452"/>
      <c r="LEW2346" s="1452"/>
      <c r="LEX2346" s="1452"/>
      <c r="LEY2346" s="1452"/>
      <c r="LEZ2346" s="1452"/>
      <c r="LFA2346" s="1452"/>
      <c r="LFB2346" s="1452"/>
      <c r="LFC2346" s="1452"/>
      <c r="LFD2346" s="1452"/>
      <c r="LFE2346" s="1452"/>
      <c r="LFF2346" s="1452"/>
      <c r="LFG2346" s="1452"/>
      <c r="LFH2346" s="1452"/>
      <c r="LFI2346" s="1452"/>
      <c r="LFJ2346" s="1452"/>
      <c r="LFK2346" s="1452"/>
      <c r="LFL2346" s="1452"/>
      <c r="LFM2346" s="1452"/>
      <c r="LFN2346" s="1452"/>
      <c r="LFO2346" s="1452"/>
      <c r="LFP2346" s="1452"/>
      <c r="LFQ2346" s="1452"/>
      <c r="LFR2346" s="1452"/>
      <c r="LFS2346" s="1452"/>
      <c r="LFT2346" s="1452"/>
      <c r="LFU2346" s="1452"/>
      <c r="LFV2346" s="1452"/>
      <c r="LFW2346" s="1452"/>
      <c r="LFX2346" s="1452"/>
      <c r="LFY2346" s="1452"/>
      <c r="LFZ2346" s="1452"/>
      <c r="LGA2346" s="1452"/>
      <c r="LGB2346" s="1452"/>
      <c r="LGC2346" s="1452"/>
      <c r="LGD2346" s="1452"/>
      <c r="LGE2346" s="1452"/>
      <c r="LGF2346" s="1452"/>
      <c r="LGG2346" s="1452"/>
      <c r="LGH2346" s="1452"/>
      <c r="LGI2346" s="1452"/>
      <c r="LGJ2346" s="1452"/>
      <c r="LGK2346" s="1452"/>
      <c r="LGL2346" s="1452"/>
      <c r="LGM2346" s="1452"/>
      <c r="LGN2346" s="1452"/>
      <c r="LGO2346" s="1452"/>
      <c r="LGP2346" s="1452"/>
      <c r="LGQ2346" s="1452"/>
      <c r="LGR2346" s="1452"/>
      <c r="LGS2346" s="1452"/>
      <c r="LGT2346" s="1452"/>
      <c r="LGU2346" s="1452"/>
      <c r="LGV2346" s="1452"/>
      <c r="LGW2346" s="1452"/>
      <c r="LGX2346" s="1452"/>
      <c r="LGY2346" s="1452"/>
      <c r="LGZ2346" s="1452"/>
      <c r="LHA2346" s="1452"/>
      <c r="LHB2346" s="1452"/>
      <c r="LHC2346" s="1452"/>
      <c r="LHD2346" s="1452"/>
      <c r="LHE2346" s="1452"/>
      <c r="LHF2346" s="1452"/>
      <c r="LHG2346" s="1452"/>
      <c r="LHH2346" s="1452"/>
      <c r="LHI2346" s="1452"/>
      <c r="LHJ2346" s="1452"/>
      <c r="LHK2346" s="1452"/>
      <c r="LHL2346" s="1452"/>
      <c r="LHM2346" s="1452"/>
      <c r="LHN2346" s="1452"/>
      <c r="LHO2346" s="1452"/>
      <c r="LHP2346" s="1452"/>
      <c r="LHQ2346" s="1452"/>
      <c r="LHR2346" s="1452"/>
      <c r="LHS2346" s="1452"/>
      <c r="LHT2346" s="1452"/>
      <c r="LHU2346" s="1452"/>
      <c r="LHV2346" s="1452"/>
      <c r="LHW2346" s="1452"/>
      <c r="LHX2346" s="1452"/>
      <c r="LHY2346" s="1452"/>
      <c r="LHZ2346" s="1452"/>
      <c r="LIA2346" s="1452"/>
      <c r="LIB2346" s="1452"/>
      <c r="LIC2346" s="1452"/>
      <c r="LID2346" s="1452"/>
      <c r="LIE2346" s="1452"/>
      <c r="LIF2346" s="1452"/>
      <c r="LIG2346" s="1452"/>
      <c r="LIH2346" s="1452"/>
      <c r="LII2346" s="1452"/>
      <c r="LIJ2346" s="1452"/>
      <c r="LIK2346" s="1452"/>
      <c r="LIL2346" s="1452"/>
      <c r="LIM2346" s="1452"/>
      <c r="LIN2346" s="1452"/>
      <c r="LIO2346" s="1452"/>
      <c r="LIP2346" s="1452"/>
      <c r="LIQ2346" s="1452"/>
      <c r="LIR2346" s="1452"/>
      <c r="LIS2346" s="1452"/>
      <c r="LIT2346" s="1452"/>
      <c r="LIU2346" s="1452"/>
      <c r="LIV2346" s="1452"/>
      <c r="LIW2346" s="1452"/>
      <c r="LIX2346" s="1452"/>
      <c r="LIY2346" s="1452"/>
      <c r="LIZ2346" s="1452"/>
      <c r="LJA2346" s="1452"/>
      <c r="LJB2346" s="1452"/>
      <c r="LJC2346" s="1452"/>
      <c r="LJD2346" s="1452"/>
      <c r="LJE2346" s="1452"/>
      <c r="LJF2346" s="1452"/>
      <c r="LJG2346" s="1452"/>
      <c r="LJH2346" s="1452"/>
      <c r="LJI2346" s="1452"/>
      <c r="LJJ2346" s="1452"/>
      <c r="LJK2346" s="1452"/>
      <c r="LJL2346" s="1452"/>
      <c r="LJM2346" s="1452"/>
      <c r="LJN2346" s="1452"/>
      <c r="LJO2346" s="1452"/>
      <c r="LJP2346" s="1452"/>
      <c r="LJQ2346" s="1452"/>
      <c r="LJR2346" s="1452"/>
      <c r="LJS2346" s="1452"/>
      <c r="LJT2346" s="1452"/>
      <c r="LJU2346" s="1452"/>
      <c r="LJV2346" s="1452"/>
      <c r="LJW2346" s="1452"/>
      <c r="LJX2346" s="1452"/>
      <c r="LJY2346" s="1452"/>
      <c r="LJZ2346" s="1452"/>
      <c r="LKA2346" s="1452"/>
      <c r="LKB2346" s="1452"/>
      <c r="LKC2346" s="1452"/>
      <c r="LKD2346" s="1452"/>
      <c r="LKE2346" s="1452"/>
      <c r="LKF2346" s="1452"/>
      <c r="LKG2346" s="1452"/>
      <c r="LKH2346" s="1452"/>
      <c r="LKI2346" s="1452"/>
      <c r="LKJ2346" s="1452"/>
      <c r="LKK2346" s="1452"/>
      <c r="LKL2346" s="1452"/>
      <c r="LKM2346" s="1452"/>
      <c r="LKN2346" s="1452"/>
      <c r="LKO2346" s="1452"/>
      <c r="LKP2346" s="1452"/>
      <c r="LKQ2346" s="1452"/>
      <c r="LKR2346" s="1452"/>
      <c r="LKS2346" s="1452"/>
      <c r="LKT2346" s="1452"/>
      <c r="LKU2346" s="1452"/>
      <c r="LKV2346" s="1452"/>
      <c r="LKW2346" s="1452"/>
      <c r="LKX2346" s="1452"/>
      <c r="LKY2346" s="1452"/>
      <c r="LKZ2346" s="1452"/>
      <c r="LLA2346" s="1452"/>
      <c r="LLB2346" s="1452"/>
      <c r="LLC2346" s="1452"/>
      <c r="LLD2346" s="1452"/>
      <c r="LLE2346" s="1452"/>
      <c r="LLF2346" s="1452"/>
      <c r="LLG2346" s="1452"/>
      <c r="LLH2346" s="1452"/>
      <c r="LLI2346" s="1452"/>
      <c r="LLJ2346" s="1452"/>
      <c r="LLK2346" s="1452"/>
      <c r="LLL2346" s="1452"/>
      <c r="LLM2346" s="1452"/>
      <c r="LLN2346" s="1452"/>
      <c r="LLO2346" s="1452"/>
      <c r="LLP2346" s="1452"/>
      <c r="LLQ2346" s="1452"/>
      <c r="LLR2346" s="1452"/>
      <c r="LLS2346" s="1452"/>
      <c r="LLT2346" s="1452"/>
      <c r="LLU2346" s="1452"/>
      <c r="LLV2346" s="1452"/>
      <c r="LLW2346" s="1452"/>
      <c r="LLX2346" s="1452"/>
      <c r="LLY2346" s="1452"/>
      <c r="LLZ2346" s="1452"/>
      <c r="LMA2346" s="1452"/>
      <c r="LMB2346" s="1452"/>
      <c r="LMC2346" s="1452"/>
      <c r="LMD2346" s="1452"/>
      <c r="LME2346" s="1452"/>
      <c r="LMF2346" s="1452"/>
      <c r="LMG2346" s="1452"/>
      <c r="LMH2346" s="1452"/>
      <c r="LMI2346" s="1452"/>
      <c r="LMJ2346" s="1452"/>
      <c r="LMK2346" s="1452"/>
      <c r="LML2346" s="1452"/>
      <c r="LMM2346" s="1452"/>
      <c r="LMN2346" s="1452"/>
      <c r="LMO2346" s="1452"/>
      <c r="LMP2346" s="1452"/>
      <c r="LMQ2346" s="1452"/>
      <c r="LMR2346" s="1452"/>
      <c r="LMS2346" s="1452"/>
      <c r="LMT2346" s="1452"/>
      <c r="LMU2346" s="1452"/>
      <c r="LMV2346" s="1452"/>
      <c r="LMW2346" s="1452"/>
      <c r="LMX2346" s="1452"/>
      <c r="LMY2346" s="1452"/>
      <c r="LMZ2346" s="1452"/>
      <c r="LNA2346" s="1452"/>
      <c r="LNB2346" s="1452"/>
      <c r="LNC2346" s="1452"/>
      <c r="LND2346" s="1452"/>
      <c r="LNE2346" s="1452"/>
      <c r="LNF2346" s="1452"/>
      <c r="LNG2346" s="1452"/>
      <c r="LNH2346" s="1452"/>
      <c r="LNI2346" s="1452"/>
      <c r="LNJ2346" s="1452"/>
      <c r="LNK2346" s="1452"/>
      <c r="LNL2346" s="1452"/>
      <c r="LNM2346" s="1452"/>
      <c r="LNN2346" s="1452"/>
      <c r="LNO2346" s="1452"/>
      <c r="LNP2346" s="1452"/>
      <c r="LNQ2346" s="1452"/>
      <c r="LNR2346" s="1452"/>
      <c r="LNS2346" s="1452"/>
      <c r="LNT2346" s="1452"/>
      <c r="LNU2346" s="1452"/>
      <c r="LNV2346" s="1452"/>
      <c r="LNW2346" s="1452"/>
      <c r="LNX2346" s="1452"/>
      <c r="LNY2346" s="1452"/>
      <c r="LNZ2346" s="1452"/>
      <c r="LOA2346" s="1452"/>
      <c r="LOB2346" s="1452"/>
      <c r="LOC2346" s="1452"/>
      <c r="LOD2346" s="1452"/>
      <c r="LOE2346" s="1452"/>
      <c r="LOF2346" s="1452"/>
      <c r="LOG2346" s="1452"/>
      <c r="LOH2346" s="1452"/>
      <c r="LOI2346" s="1452"/>
      <c r="LOJ2346" s="1452"/>
      <c r="LOK2346" s="1452"/>
      <c r="LOL2346" s="1452"/>
      <c r="LOM2346" s="1452"/>
      <c r="LON2346" s="1452"/>
      <c r="LOO2346" s="1452"/>
      <c r="LOP2346" s="1452"/>
      <c r="LOQ2346" s="1452"/>
      <c r="LOR2346" s="1452"/>
      <c r="LOS2346" s="1452"/>
      <c r="LOT2346" s="1452"/>
      <c r="LOU2346" s="1452"/>
      <c r="LOV2346" s="1452"/>
      <c r="LOW2346" s="1452"/>
      <c r="LOX2346" s="1452"/>
      <c r="LOY2346" s="1452"/>
      <c r="LOZ2346" s="1452"/>
      <c r="LPA2346" s="1452"/>
      <c r="LPB2346" s="1452"/>
      <c r="LPC2346" s="1452"/>
      <c r="LPD2346" s="1452"/>
      <c r="LPE2346" s="1452"/>
      <c r="LPF2346" s="1452"/>
      <c r="LPG2346" s="1452"/>
      <c r="LPH2346" s="1452"/>
      <c r="LPI2346" s="1452"/>
      <c r="LPJ2346" s="1452"/>
      <c r="LPK2346" s="1452"/>
      <c r="LPL2346" s="1452"/>
      <c r="LPM2346" s="1452"/>
      <c r="LPN2346" s="1452"/>
      <c r="LPO2346" s="1452"/>
      <c r="LPP2346" s="1452"/>
      <c r="LPQ2346" s="1452"/>
      <c r="LPR2346" s="1452"/>
      <c r="LPS2346" s="1452"/>
      <c r="LPT2346" s="1452"/>
      <c r="LPU2346" s="1452"/>
      <c r="LPV2346" s="1452"/>
      <c r="LPW2346" s="1452"/>
      <c r="LPX2346" s="1452"/>
      <c r="LPY2346" s="1452"/>
      <c r="LPZ2346" s="1452"/>
      <c r="LQA2346" s="1452"/>
      <c r="LQB2346" s="1452"/>
      <c r="LQC2346" s="1452"/>
      <c r="LQD2346" s="1452"/>
      <c r="LQE2346" s="1452"/>
      <c r="LQF2346" s="1452"/>
      <c r="LQG2346" s="1452"/>
      <c r="LQH2346" s="1452"/>
      <c r="LQI2346" s="1452"/>
      <c r="LQJ2346" s="1452"/>
      <c r="LQK2346" s="1452"/>
      <c r="LQL2346" s="1452"/>
      <c r="LQM2346" s="1452"/>
      <c r="LQN2346" s="1452"/>
      <c r="LQO2346" s="1452"/>
      <c r="LQP2346" s="1452"/>
      <c r="LQQ2346" s="1452"/>
      <c r="LQR2346" s="1452"/>
      <c r="LQS2346" s="1452"/>
      <c r="LQT2346" s="1452"/>
      <c r="LQU2346" s="1452"/>
      <c r="LQV2346" s="1452"/>
      <c r="LQW2346" s="1452"/>
      <c r="LQX2346" s="1452"/>
      <c r="LQY2346" s="1452"/>
      <c r="LQZ2346" s="1452"/>
      <c r="LRA2346" s="1452"/>
      <c r="LRB2346" s="1452"/>
      <c r="LRC2346" s="1452"/>
      <c r="LRD2346" s="1452"/>
      <c r="LRE2346" s="1452"/>
      <c r="LRF2346" s="1452"/>
      <c r="LRG2346" s="1452"/>
      <c r="LRH2346" s="1452"/>
      <c r="LRI2346" s="1452"/>
      <c r="LRJ2346" s="1452"/>
      <c r="LRK2346" s="1452"/>
      <c r="LRL2346" s="1452"/>
      <c r="LRM2346" s="1452"/>
      <c r="LRN2346" s="1452"/>
      <c r="LRO2346" s="1452"/>
      <c r="LRP2346" s="1452"/>
      <c r="LRQ2346" s="1452"/>
      <c r="LRR2346" s="1452"/>
      <c r="LRS2346" s="1452"/>
      <c r="LRT2346" s="1452"/>
      <c r="LRU2346" s="1452"/>
      <c r="LRV2346" s="1452"/>
      <c r="LRW2346" s="1452"/>
      <c r="LRX2346" s="1452"/>
      <c r="LRY2346" s="1452"/>
      <c r="LRZ2346" s="1452"/>
      <c r="LSA2346" s="1452"/>
      <c r="LSB2346" s="1452"/>
      <c r="LSC2346" s="1452"/>
      <c r="LSD2346" s="1452"/>
      <c r="LSE2346" s="1452"/>
      <c r="LSF2346" s="1452"/>
      <c r="LSG2346" s="1452"/>
      <c r="LSH2346" s="1452"/>
      <c r="LSI2346" s="1452"/>
      <c r="LSJ2346" s="1452"/>
      <c r="LSK2346" s="1452"/>
      <c r="LSL2346" s="1452"/>
      <c r="LSM2346" s="1452"/>
      <c r="LSN2346" s="1452"/>
      <c r="LSO2346" s="1452"/>
      <c r="LSP2346" s="1452"/>
      <c r="LSQ2346" s="1452"/>
      <c r="LSR2346" s="1452"/>
      <c r="LSS2346" s="1452"/>
      <c r="LST2346" s="1452"/>
      <c r="LSU2346" s="1452"/>
      <c r="LSV2346" s="1452"/>
      <c r="LSW2346" s="1452"/>
      <c r="LSX2346" s="1452"/>
      <c r="LSY2346" s="1452"/>
      <c r="LSZ2346" s="1452"/>
      <c r="LTA2346" s="1452"/>
      <c r="LTB2346" s="1452"/>
      <c r="LTC2346" s="1452"/>
      <c r="LTD2346" s="1452"/>
      <c r="LTE2346" s="1452"/>
      <c r="LTF2346" s="1452"/>
      <c r="LTG2346" s="1452"/>
      <c r="LTH2346" s="1452"/>
      <c r="LTI2346" s="1452"/>
      <c r="LTJ2346" s="1452"/>
      <c r="LTK2346" s="1452"/>
      <c r="LTL2346" s="1452"/>
      <c r="LTM2346" s="1452"/>
      <c r="LTN2346" s="1452"/>
      <c r="LTO2346" s="1452"/>
      <c r="LTP2346" s="1452"/>
      <c r="LTQ2346" s="1452"/>
      <c r="LTR2346" s="1452"/>
      <c r="LTS2346" s="1452"/>
      <c r="LTT2346" s="1452"/>
      <c r="LTU2346" s="1452"/>
      <c r="LTV2346" s="1452"/>
      <c r="LTW2346" s="1452"/>
      <c r="LTX2346" s="1452"/>
      <c r="LTY2346" s="1452"/>
      <c r="LTZ2346" s="1452"/>
      <c r="LUA2346" s="1452"/>
      <c r="LUB2346" s="1452"/>
      <c r="LUC2346" s="1452"/>
      <c r="LUD2346" s="1452"/>
      <c r="LUE2346" s="1452"/>
      <c r="LUF2346" s="1452"/>
      <c r="LUG2346" s="1452"/>
      <c r="LUH2346" s="1452"/>
      <c r="LUI2346" s="1452"/>
      <c r="LUJ2346" s="1452"/>
      <c r="LUK2346" s="1452"/>
      <c r="LUL2346" s="1452"/>
      <c r="LUM2346" s="1452"/>
      <c r="LUN2346" s="1452"/>
      <c r="LUO2346" s="1452"/>
      <c r="LUP2346" s="1452"/>
      <c r="LUQ2346" s="1452"/>
      <c r="LUR2346" s="1452"/>
      <c r="LUS2346" s="1452"/>
      <c r="LUT2346" s="1452"/>
      <c r="LUU2346" s="1452"/>
      <c r="LUV2346" s="1452"/>
      <c r="LUW2346" s="1452"/>
      <c r="LUX2346" s="1452"/>
      <c r="LUY2346" s="1452"/>
      <c r="LUZ2346" s="1452"/>
      <c r="LVA2346" s="1452"/>
      <c r="LVB2346" s="1452"/>
      <c r="LVC2346" s="1452"/>
      <c r="LVD2346" s="1452"/>
      <c r="LVE2346" s="1452"/>
      <c r="LVF2346" s="1452"/>
      <c r="LVG2346" s="1452"/>
      <c r="LVH2346" s="1452"/>
      <c r="LVI2346" s="1452"/>
      <c r="LVJ2346" s="1452"/>
      <c r="LVK2346" s="1452"/>
      <c r="LVL2346" s="1452"/>
      <c r="LVM2346" s="1452"/>
      <c r="LVN2346" s="1452"/>
      <c r="LVO2346" s="1452"/>
      <c r="LVP2346" s="1452"/>
      <c r="LVQ2346" s="1452"/>
      <c r="LVR2346" s="1452"/>
      <c r="LVS2346" s="1452"/>
      <c r="LVT2346" s="1452"/>
      <c r="LVU2346" s="1452"/>
      <c r="LVV2346" s="1452"/>
      <c r="LVW2346" s="1452"/>
      <c r="LVX2346" s="1452"/>
      <c r="LVY2346" s="1452"/>
      <c r="LVZ2346" s="1452"/>
      <c r="LWA2346" s="1452"/>
      <c r="LWB2346" s="1452"/>
      <c r="LWC2346" s="1452"/>
      <c r="LWD2346" s="1452"/>
      <c r="LWE2346" s="1452"/>
      <c r="LWF2346" s="1452"/>
      <c r="LWG2346" s="1452"/>
      <c r="LWH2346" s="1452"/>
      <c r="LWI2346" s="1452"/>
      <c r="LWJ2346" s="1452"/>
      <c r="LWK2346" s="1452"/>
      <c r="LWL2346" s="1452"/>
      <c r="LWM2346" s="1452"/>
      <c r="LWN2346" s="1452"/>
      <c r="LWO2346" s="1452"/>
      <c r="LWP2346" s="1452"/>
      <c r="LWQ2346" s="1452"/>
      <c r="LWR2346" s="1452"/>
      <c r="LWS2346" s="1452"/>
      <c r="LWT2346" s="1452"/>
      <c r="LWU2346" s="1452"/>
      <c r="LWV2346" s="1452"/>
      <c r="LWW2346" s="1452"/>
      <c r="LWX2346" s="1452"/>
      <c r="LWY2346" s="1452"/>
      <c r="LWZ2346" s="1452"/>
      <c r="LXA2346" s="1452"/>
      <c r="LXB2346" s="1452"/>
      <c r="LXC2346" s="1452"/>
      <c r="LXD2346" s="1452"/>
      <c r="LXE2346" s="1452"/>
      <c r="LXF2346" s="1452"/>
      <c r="LXG2346" s="1452"/>
      <c r="LXH2346" s="1452"/>
      <c r="LXI2346" s="1452"/>
      <c r="LXJ2346" s="1452"/>
      <c r="LXK2346" s="1452"/>
      <c r="LXL2346" s="1452"/>
      <c r="LXM2346" s="1452"/>
      <c r="LXN2346" s="1452"/>
      <c r="LXO2346" s="1452"/>
      <c r="LXP2346" s="1452"/>
      <c r="LXQ2346" s="1452"/>
      <c r="LXR2346" s="1452"/>
      <c r="LXS2346" s="1452"/>
      <c r="LXT2346" s="1452"/>
      <c r="LXU2346" s="1452"/>
      <c r="LXV2346" s="1452"/>
      <c r="LXW2346" s="1452"/>
      <c r="LXX2346" s="1452"/>
      <c r="LXY2346" s="1452"/>
      <c r="LXZ2346" s="1452"/>
      <c r="LYA2346" s="1452"/>
      <c r="LYB2346" s="1452"/>
      <c r="LYC2346" s="1452"/>
      <c r="LYD2346" s="1452"/>
      <c r="LYE2346" s="1452"/>
      <c r="LYF2346" s="1452"/>
      <c r="LYG2346" s="1452"/>
      <c r="LYH2346" s="1452"/>
      <c r="LYI2346" s="1452"/>
      <c r="LYJ2346" s="1452"/>
      <c r="LYK2346" s="1452"/>
      <c r="LYL2346" s="1452"/>
      <c r="LYM2346" s="1452"/>
      <c r="LYN2346" s="1452"/>
      <c r="LYO2346" s="1452"/>
      <c r="LYP2346" s="1452"/>
      <c r="LYQ2346" s="1452"/>
      <c r="LYR2346" s="1452"/>
      <c r="LYS2346" s="1452"/>
      <c r="LYT2346" s="1452"/>
      <c r="LYU2346" s="1452"/>
      <c r="LYV2346" s="1452"/>
      <c r="LYW2346" s="1452"/>
      <c r="LYX2346" s="1452"/>
      <c r="LYY2346" s="1452"/>
      <c r="LYZ2346" s="1452"/>
      <c r="LZA2346" s="1452"/>
      <c r="LZB2346" s="1452"/>
      <c r="LZC2346" s="1452"/>
      <c r="LZD2346" s="1452"/>
      <c r="LZE2346" s="1452"/>
      <c r="LZF2346" s="1452"/>
      <c r="LZG2346" s="1452"/>
      <c r="LZH2346" s="1452"/>
      <c r="LZI2346" s="1452"/>
      <c r="LZJ2346" s="1452"/>
      <c r="LZK2346" s="1452"/>
      <c r="LZL2346" s="1452"/>
      <c r="LZM2346" s="1452"/>
      <c r="LZN2346" s="1452"/>
      <c r="LZO2346" s="1452"/>
      <c r="LZP2346" s="1452"/>
      <c r="LZQ2346" s="1452"/>
      <c r="LZR2346" s="1452"/>
      <c r="LZS2346" s="1452"/>
      <c r="LZT2346" s="1452"/>
      <c r="LZU2346" s="1452"/>
      <c r="LZV2346" s="1452"/>
      <c r="LZW2346" s="1452"/>
      <c r="LZX2346" s="1452"/>
      <c r="LZY2346" s="1452"/>
      <c r="LZZ2346" s="1452"/>
      <c r="MAA2346" s="1452"/>
      <c r="MAB2346" s="1452"/>
      <c r="MAC2346" s="1452"/>
      <c r="MAD2346" s="1452"/>
      <c r="MAE2346" s="1452"/>
      <c r="MAF2346" s="1452"/>
      <c r="MAG2346" s="1452"/>
      <c r="MAH2346" s="1452"/>
      <c r="MAI2346" s="1452"/>
      <c r="MAJ2346" s="1452"/>
      <c r="MAK2346" s="1452"/>
      <c r="MAL2346" s="1452"/>
      <c r="MAM2346" s="1452"/>
      <c r="MAN2346" s="1452"/>
      <c r="MAO2346" s="1452"/>
      <c r="MAP2346" s="1452"/>
      <c r="MAQ2346" s="1452"/>
      <c r="MAR2346" s="1452"/>
      <c r="MAS2346" s="1452"/>
      <c r="MAT2346" s="1452"/>
      <c r="MAU2346" s="1452"/>
      <c r="MAV2346" s="1452"/>
      <c r="MAW2346" s="1452"/>
      <c r="MAX2346" s="1452"/>
      <c r="MAY2346" s="1452"/>
      <c r="MAZ2346" s="1452"/>
      <c r="MBA2346" s="1452"/>
      <c r="MBB2346" s="1452"/>
      <c r="MBC2346" s="1452"/>
      <c r="MBD2346" s="1452"/>
      <c r="MBE2346" s="1452"/>
      <c r="MBF2346" s="1452"/>
      <c r="MBG2346" s="1452"/>
      <c r="MBH2346" s="1452"/>
      <c r="MBI2346" s="1452"/>
      <c r="MBJ2346" s="1452"/>
      <c r="MBK2346" s="1452"/>
      <c r="MBL2346" s="1452"/>
      <c r="MBM2346" s="1452"/>
      <c r="MBN2346" s="1452"/>
      <c r="MBO2346" s="1452"/>
      <c r="MBP2346" s="1452"/>
      <c r="MBQ2346" s="1452"/>
      <c r="MBR2346" s="1452"/>
      <c r="MBS2346" s="1452"/>
      <c r="MBT2346" s="1452"/>
      <c r="MBU2346" s="1452"/>
      <c r="MBV2346" s="1452"/>
      <c r="MBW2346" s="1452"/>
      <c r="MBX2346" s="1452"/>
      <c r="MBY2346" s="1452"/>
      <c r="MBZ2346" s="1452"/>
      <c r="MCA2346" s="1452"/>
      <c r="MCB2346" s="1452"/>
      <c r="MCC2346" s="1452"/>
      <c r="MCD2346" s="1452"/>
      <c r="MCE2346" s="1452"/>
      <c r="MCF2346" s="1452"/>
      <c r="MCG2346" s="1452"/>
      <c r="MCH2346" s="1452"/>
      <c r="MCI2346" s="1452"/>
      <c r="MCJ2346" s="1452"/>
      <c r="MCK2346" s="1452"/>
      <c r="MCL2346" s="1452"/>
      <c r="MCM2346" s="1452"/>
      <c r="MCN2346" s="1452"/>
      <c r="MCO2346" s="1452"/>
      <c r="MCP2346" s="1452"/>
      <c r="MCQ2346" s="1452"/>
      <c r="MCR2346" s="1452"/>
      <c r="MCS2346" s="1452"/>
      <c r="MCT2346" s="1452"/>
      <c r="MCU2346" s="1452"/>
      <c r="MCV2346" s="1452"/>
      <c r="MCW2346" s="1452"/>
      <c r="MCX2346" s="1452"/>
      <c r="MCY2346" s="1452"/>
      <c r="MCZ2346" s="1452"/>
      <c r="MDA2346" s="1452"/>
      <c r="MDB2346" s="1452"/>
      <c r="MDC2346" s="1452"/>
      <c r="MDD2346" s="1452"/>
      <c r="MDE2346" s="1452"/>
      <c r="MDF2346" s="1452"/>
      <c r="MDG2346" s="1452"/>
      <c r="MDH2346" s="1452"/>
      <c r="MDI2346" s="1452"/>
      <c r="MDJ2346" s="1452"/>
      <c r="MDK2346" s="1452"/>
      <c r="MDL2346" s="1452"/>
      <c r="MDM2346" s="1452"/>
      <c r="MDN2346" s="1452"/>
      <c r="MDO2346" s="1452"/>
      <c r="MDP2346" s="1452"/>
      <c r="MDQ2346" s="1452"/>
      <c r="MDR2346" s="1452"/>
      <c r="MDS2346" s="1452"/>
      <c r="MDT2346" s="1452"/>
      <c r="MDU2346" s="1452"/>
      <c r="MDV2346" s="1452"/>
      <c r="MDW2346" s="1452"/>
      <c r="MDX2346" s="1452"/>
      <c r="MDY2346" s="1452"/>
      <c r="MDZ2346" s="1452"/>
      <c r="MEA2346" s="1452"/>
      <c r="MEB2346" s="1452"/>
      <c r="MEC2346" s="1452"/>
      <c r="MED2346" s="1452"/>
      <c r="MEE2346" s="1452"/>
      <c r="MEF2346" s="1452"/>
      <c r="MEG2346" s="1452"/>
      <c r="MEH2346" s="1452"/>
      <c r="MEI2346" s="1452"/>
      <c r="MEJ2346" s="1452"/>
      <c r="MEK2346" s="1452"/>
      <c r="MEL2346" s="1452"/>
      <c r="MEM2346" s="1452"/>
      <c r="MEN2346" s="1452"/>
      <c r="MEO2346" s="1452"/>
      <c r="MEP2346" s="1452"/>
      <c r="MEQ2346" s="1452"/>
      <c r="MER2346" s="1452"/>
      <c r="MES2346" s="1452"/>
      <c r="MET2346" s="1452"/>
      <c r="MEU2346" s="1452"/>
      <c r="MEV2346" s="1452"/>
      <c r="MEW2346" s="1452"/>
      <c r="MEX2346" s="1452"/>
      <c r="MEY2346" s="1452"/>
      <c r="MEZ2346" s="1452"/>
      <c r="MFA2346" s="1452"/>
      <c r="MFB2346" s="1452"/>
      <c r="MFC2346" s="1452"/>
      <c r="MFD2346" s="1452"/>
      <c r="MFE2346" s="1452"/>
      <c r="MFF2346" s="1452"/>
      <c r="MFG2346" s="1452"/>
      <c r="MFH2346" s="1452"/>
      <c r="MFI2346" s="1452"/>
      <c r="MFJ2346" s="1452"/>
      <c r="MFK2346" s="1452"/>
      <c r="MFL2346" s="1452"/>
      <c r="MFM2346" s="1452"/>
      <c r="MFN2346" s="1452"/>
      <c r="MFO2346" s="1452"/>
      <c r="MFP2346" s="1452"/>
      <c r="MFQ2346" s="1452"/>
      <c r="MFR2346" s="1452"/>
      <c r="MFS2346" s="1452"/>
      <c r="MFT2346" s="1452"/>
      <c r="MFU2346" s="1452"/>
      <c r="MFV2346" s="1452"/>
      <c r="MFW2346" s="1452"/>
      <c r="MFX2346" s="1452"/>
      <c r="MFY2346" s="1452"/>
      <c r="MFZ2346" s="1452"/>
      <c r="MGA2346" s="1452"/>
      <c r="MGB2346" s="1452"/>
      <c r="MGC2346" s="1452"/>
      <c r="MGD2346" s="1452"/>
      <c r="MGE2346" s="1452"/>
      <c r="MGF2346" s="1452"/>
      <c r="MGG2346" s="1452"/>
      <c r="MGH2346" s="1452"/>
      <c r="MGI2346" s="1452"/>
      <c r="MGJ2346" s="1452"/>
      <c r="MGK2346" s="1452"/>
      <c r="MGL2346" s="1452"/>
      <c r="MGM2346" s="1452"/>
      <c r="MGN2346" s="1452"/>
      <c r="MGO2346" s="1452"/>
      <c r="MGP2346" s="1452"/>
      <c r="MGQ2346" s="1452"/>
      <c r="MGR2346" s="1452"/>
      <c r="MGS2346" s="1452"/>
      <c r="MGT2346" s="1452"/>
      <c r="MGU2346" s="1452"/>
      <c r="MGV2346" s="1452"/>
      <c r="MGW2346" s="1452"/>
      <c r="MGX2346" s="1452"/>
      <c r="MGY2346" s="1452"/>
      <c r="MGZ2346" s="1452"/>
      <c r="MHA2346" s="1452"/>
      <c r="MHB2346" s="1452"/>
      <c r="MHC2346" s="1452"/>
      <c r="MHD2346" s="1452"/>
      <c r="MHE2346" s="1452"/>
      <c r="MHF2346" s="1452"/>
      <c r="MHG2346" s="1452"/>
      <c r="MHH2346" s="1452"/>
      <c r="MHI2346" s="1452"/>
      <c r="MHJ2346" s="1452"/>
      <c r="MHK2346" s="1452"/>
      <c r="MHL2346" s="1452"/>
      <c r="MHM2346" s="1452"/>
      <c r="MHN2346" s="1452"/>
      <c r="MHO2346" s="1452"/>
      <c r="MHP2346" s="1452"/>
      <c r="MHQ2346" s="1452"/>
      <c r="MHR2346" s="1452"/>
      <c r="MHS2346" s="1452"/>
      <c r="MHT2346" s="1452"/>
      <c r="MHU2346" s="1452"/>
      <c r="MHV2346" s="1452"/>
      <c r="MHW2346" s="1452"/>
      <c r="MHX2346" s="1452"/>
      <c r="MHY2346" s="1452"/>
      <c r="MHZ2346" s="1452"/>
      <c r="MIA2346" s="1452"/>
      <c r="MIB2346" s="1452"/>
      <c r="MIC2346" s="1452"/>
      <c r="MID2346" s="1452"/>
      <c r="MIE2346" s="1452"/>
      <c r="MIF2346" s="1452"/>
      <c r="MIG2346" s="1452"/>
      <c r="MIH2346" s="1452"/>
      <c r="MII2346" s="1452"/>
      <c r="MIJ2346" s="1452"/>
      <c r="MIK2346" s="1452"/>
      <c r="MIL2346" s="1452"/>
      <c r="MIM2346" s="1452"/>
      <c r="MIN2346" s="1452"/>
      <c r="MIO2346" s="1452"/>
      <c r="MIP2346" s="1452"/>
      <c r="MIQ2346" s="1452"/>
      <c r="MIR2346" s="1452"/>
      <c r="MIS2346" s="1452"/>
      <c r="MIT2346" s="1452"/>
      <c r="MIU2346" s="1452"/>
      <c r="MIV2346" s="1452"/>
      <c r="MIW2346" s="1452"/>
      <c r="MIX2346" s="1452"/>
      <c r="MIY2346" s="1452"/>
      <c r="MIZ2346" s="1452"/>
      <c r="MJA2346" s="1452"/>
      <c r="MJB2346" s="1452"/>
      <c r="MJC2346" s="1452"/>
      <c r="MJD2346" s="1452"/>
      <c r="MJE2346" s="1452"/>
      <c r="MJF2346" s="1452"/>
      <c r="MJG2346" s="1452"/>
      <c r="MJH2346" s="1452"/>
      <c r="MJI2346" s="1452"/>
      <c r="MJJ2346" s="1452"/>
      <c r="MJK2346" s="1452"/>
      <c r="MJL2346" s="1452"/>
      <c r="MJM2346" s="1452"/>
      <c r="MJN2346" s="1452"/>
      <c r="MJO2346" s="1452"/>
      <c r="MJP2346" s="1452"/>
      <c r="MJQ2346" s="1452"/>
      <c r="MJR2346" s="1452"/>
      <c r="MJS2346" s="1452"/>
      <c r="MJT2346" s="1452"/>
      <c r="MJU2346" s="1452"/>
      <c r="MJV2346" s="1452"/>
      <c r="MJW2346" s="1452"/>
      <c r="MJX2346" s="1452"/>
      <c r="MJY2346" s="1452"/>
      <c r="MJZ2346" s="1452"/>
      <c r="MKA2346" s="1452"/>
      <c r="MKB2346" s="1452"/>
      <c r="MKC2346" s="1452"/>
      <c r="MKD2346" s="1452"/>
      <c r="MKE2346" s="1452"/>
      <c r="MKF2346" s="1452"/>
      <c r="MKG2346" s="1452"/>
      <c r="MKH2346" s="1452"/>
      <c r="MKI2346" s="1452"/>
      <c r="MKJ2346" s="1452"/>
      <c r="MKK2346" s="1452"/>
      <c r="MKL2346" s="1452"/>
      <c r="MKM2346" s="1452"/>
      <c r="MKN2346" s="1452"/>
      <c r="MKO2346" s="1452"/>
      <c r="MKP2346" s="1452"/>
      <c r="MKQ2346" s="1452"/>
      <c r="MKR2346" s="1452"/>
      <c r="MKS2346" s="1452"/>
      <c r="MKT2346" s="1452"/>
      <c r="MKU2346" s="1452"/>
      <c r="MKV2346" s="1452"/>
      <c r="MKW2346" s="1452"/>
      <c r="MKX2346" s="1452"/>
      <c r="MKY2346" s="1452"/>
      <c r="MKZ2346" s="1452"/>
      <c r="MLA2346" s="1452"/>
      <c r="MLB2346" s="1452"/>
      <c r="MLC2346" s="1452"/>
      <c r="MLD2346" s="1452"/>
      <c r="MLE2346" s="1452"/>
      <c r="MLF2346" s="1452"/>
      <c r="MLG2346" s="1452"/>
      <c r="MLH2346" s="1452"/>
      <c r="MLI2346" s="1452"/>
      <c r="MLJ2346" s="1452"/>
      <c r="MLK2346" s="1452"/>
      <c r="MLL2346" s="1452"/>
      <c r="MLM2346" s="1452"/>
      <c r="MLN2346" s="1452"/>
      <c r="MLO2346" s="1452"/>
      <c r="MLP2346" s="1452"/>
      <c r="MLQ2346" s="1452"/>
      <c r="MLR2346" s="1452"/>
      <c r="MLS2346" s="1452"/>
      <c r="MLT2346" s="1452"/>
      <c r="MLU2346" s="1452"/>
      <c r="MLV2346" s="1452"/>
      <c r="MLW2346" s="1452"/>
      <c r="MLX2346" s="1452"/>
      <c r="MLY2346" s="1452"/>
      <c r="MLZ2346" s="1452"/>
      <c r="MMA2346" s="1452"/>
      <c r="MMB2346" s="1452"/>
      <c r="MMC2346" s="1452"/>
      <c r="MMD2346" s="1452"/>
      <c r="MME2346" s="1452"/>
      <c r="MMF2346" s="1452"/>
      <c r="MMG2346" s="1452"/>
      <c r="MMH2346" s="1452"/>
      <c r="MMI2346" s="1452"/>
      <c r="MMJ2346" s="1452"/>
      <c r="MMK2346" s="1452"/>
      <c r="MML2346" s="1452"/>
      <c r="MMM2346" s="1452"/>
      <c r="MMN2346" s="1452"/>
      <c r="MMO2346" s="1452"/>
      <c r="MMP2346" s="1452"/>
      <c r="MMQ2346" s="1452"/>
      <c r="MMR2346" s="1452"/>
      <c r="MMS2346" s="1452"/>
      <c r="MMT2346" s="1452"/>
      <c r="MMU2346" s="1452"/>
      <c r="MMV2346" s="1452"/>
      <c r="MMW2346" s="1452"/>
      <c r="MMX2346" s="1452"/>
      <c r="MMY2346" s="1452"/>
      <c r="MMZ2346" s="1452"/>
      <c r="MNA2346" s="1452"/>
      <c r="MNB2346" s="1452"/>
      <c r="MNC2346" s="1452"/>
      <c r="MND2346" s="1452"/>
      <c r="MNE2346" s="1452"/>
      <c r="MNF2346" s="1452"/>
      <c r="MNG2346" s="1452"/>
      <c r="MNH2346" s="1452"/>
      <c r="MNI2346" s="1452"/>
      <c r="MNJ2346" s="1452"/>
      <c r="MNK2346" s="1452"/>
      <c r="MNL2346" s="1452"/>
      <c r="MNM2346" s="1452"/>
      <c r="MNN2346" s="1452"/>
      <c r="MNO2346" s="1452"/>
      <c r="MNP2346" s="1452"/>
      <c r="MNQ2346" s="1452"/>
      <c r="MNR2346" s="1452"/>
      <c r="MNS2346" s="1452"/>
      <c r="MNT2346" s="1452"/>
      <c r="MNU2346" s="1452"/>
      <c r="MNV2346" s="1452"/>
      <c r="MNW2346" s="1452"/>
      <c r="MNX2346" s="1452"/>
      <c r="MNY2346" s="1452"/>
      <c r="MNZ2346" s="1452"/>
      <c r="MOA2346" s="1452"/>
      <c r="MOB2346" s="1452"/>
      <c r="MOC2346" s="1452"/>
      <c r="MOD2346" s="1452"/>
      <c r="MOE2346" s="1452"/>
      <c r="MOF2346" s="1452"/>
      <c r="MOG2346" s="1452"/>
      <c r="MOH2346" s="1452"/>
      <c r="MOI2346" s="1452"/>
      <c r="MOJ2346" s="1452"/>
      <c r="MOK2346" s="1452"/>
      <c r="MOL2346" s="1452"/>
      <c r="MOM2346" s="1452"/>
      <c r="MON2346" s="1452"/>
      <c r="MOO2346" s="1452"/>
      <c r="MOP2346" s="1452"/>
      <c r="MOQ2346" s="1452"/>
      <c r="MOR2346" s="1452"/>
      <c r="MOS2346" s="1452"/>
      <c r="MOT2346" s="1452"/>
      <c r="MOU2346" s="1452"/>
      <c r="MOV2346" s="1452"/>
      <c r="MOW2346" s="1452"/>
      <c r="MOX2346" s="1452"/>
      <c r="MOY2346" s="1452"/>
      <c r="MOZ2346" s="1452"/>
      <c r="MPA2346" s="1452"/>
      <c r="MPB2346" s="1452"/>
      <c r="MPC2346" s="1452"/>
      <c r="MPD2346" s="1452"/>
      <c r="MPE2346" s="1452"/>
      <c r="MPF2346" s="1452"/>
      <c r="MPG2346" s="1452"/>
      <c r="MPH2346" s="1452"/>
      <c r="MPI2346" s="1452"/>
      <c r="MPJ2346" s="1452"/>
      <c r="MPK2346" s="1452"/>
      <c r="MPL2346" s="1452"/>
      <c r="MPM2346" s="1452"/>
      <c r="MPN2346" s="1452"/>
      <c r="MPO2346" s="1452"/>
      <c r="MPP2346" s="1452"/>
      <c r="MPQ2346" s="1452"/>
      <c r="MPR2346" s="1452"/>
      <c r="MPS2346" s="1452"/>
      <c r="MPT2346" s="1452"/>
      <c r="MPU2346" s="1452"/>
      <c r="MPV2346" s="1452"/>
      <c r="MPW2346" s="1452"/>
      <c r="MPX2346" s="1452"/>
      <c r="MPY2346" s="1452"/>
      <c r="MPZ2346" s="1452"/>
      <c r="MQA2346" s="1452"/>
      <c r="MQB2346" s="1452"/>
      <c r="MQC2346" s="1452"/>
      <c r="MQD2346" s="1452"/>
      <c r="MQE2346" s="1452"/>
      <c r="MQF2346" s="1452"/>
      <c r="MQG2346" s="1452"/>
      <c r="MQH2346" s="1452"/>
      <c r="MQI2346" s="1452"/>
      <c r="MQJ2346" s="1452"/>
      <c r="MQK2346" s="1452"/>
      <c r="MQL2346" s="1452"/>
      <c r="MQM2346" s="1452"/>
      <c r="MQN2346" s="1452"/>
      <c r="MQO2346" s="1452"/>
      <c r="MQP2346" s="1452"/>
      <c r="MQQ2346" s="1452"/>
      <c r="MQR2346" s="1452"/>
      <c r="MQS2346" s="1452"/>
      <c r="MQT2346" s="1452"/>
      <c r="MQU2346" s="1452"/>
      <c r="MQV2346" s="1452"/>
      <c r="MQW2346" s="1452"/>
      <c r="MQX2346" s="1452"/>
      <c r="MQY2346" s="1452"/>
      <c r="MQZ2346" s="1452"/>
      <c r="MRA2346" s="1452"/>
      <c r="MRB2346" s="1452"/>
      <c r="MRC2346" s="1452"/>
      <c r="MRD2346" s="1452"/>
      <c r="MRE2346" s="1452"/>
      <c r="MRF2346" s="1452"/>
      <c r="MRG2346" s="1452"/>
      <c r="MRH2346" s="1452"/>
      <c r="MRI2346" s="1452"/>
      <c r="MRJ2346" s="1452"/>
      <c r="MRK2346" s="1452"/>
      <c r="MRL2346" s="1452"/>
      <c r="MRM2346" s="1452"/>
      <c r="MRN2346" s="1452"/>
      <c r="MRO2346" s="1452"/>
      <c r="MRP2346" s="1452"/>
      <c r="MRQ2346" s="1452"/>
      <c r="MRR2346" s="1452"/>
      <c r="MRS2346" s="1452"/>
      <c r="MRT2346" s="1452"/>
      <c r="MRU2346" s="1452"/>
      <c r="MRV2346" s="1452"/>
      <c r="MRW2346" s="1452"/>
      <c r="MRX2346" s="1452"/>
      <c r="MRY2346" s="1452"/>
      <c r="MRZ2346" s="1452"/>
      <c r="MSA2346" s="1452"/>
      <c r="MSB2346" s="1452"/>
      <c r="MSC2346" s="1452"/>
      <c r="MSD2346" s="1452"/>
      <c r="MSE2346" s="1452"/>
      <c r="MSF2346" s="1452"/>
      <c r="MSG2346" s="1452"/>
      <c r="MSH2346" s="1452"/>
      <c r="MSI2346" s="1452"/>
      <c r="MSJ2346" s="1452"/>
      <c r="MSK2346" s="1452"/>
      <c r="MSL2346" s="1452"/>
      <c r="MSM2346" s="1452"/>
      <c r="MSN2346" s="1452"/>
      <c r="MSO2346" s="1452"/>
      <c r="MSP2346" s="1452"/>
      <c r="MSQ2346" s="1452"/>
      <c r="MSR2346" s="1452"/>
      <c r="MSS2346" s="1452"/>
      <c r="MST2346" s="1452"/>
      <c r="MSU2346" s="1452"/>
      <c r="MSV2346" s="1452"/>
      <c r="MSW2346" s="1452"/>
      <c r="MSX2346" s="1452"/>
      <c r="MSY2346" s="1452"/>
      <c r="MSZ2346" s="1452"/>
      <c r="MTA2346" s="1452"/>
      <c r="MTB2346" s="1452"/>
      <c r="MTC2346" s="1452"/>
      <c r="MTD2346" s="1452"/>
      <c r="MTE2346" s="1452"/>
      <c r="MTF2346" s="1452"/>
      <c r="MTG2346" s="1452"/>
      <c r="MTH2346" s="1452"/>
      <c r="MTI2346" s="1452"/>
      <c r="MTJ2346" s="1452"/>
      <c r="MTK2346" s="1452"/>
      <c r="MTL2346" s="1452"/>
      <c r="MTM2346" s="1452"/>
      <c r="MTN2346" s="1452"/>
      <c r="MTO2346" s="1452"/>
      <c r="MTP2346" s="1452"/>
      <c r="MTQ2346" s="1452"/>
      <c r="MTR2346" s="1452"/>
      <c r="MTS2346" s="1452"/>
      <c r="MTT2346" s="1452"/>
      <c r="MTU2346" s="1452"/>
      <c r="MTV2346" s="1452"/>
      <c r="MTW2346" s="1452"/>
      <c r="MTX2346" s="1452"/>
      <c r="MTY2346" s="1452"/>
      <c r="MTZ2346" s="1452"/>
      <c r="MUA2346" s="1452"/>
      <c r="MUB2346" s="1452"/>
      <c r="MUC2346" s="1452"/>
      <c r="MUD2346" s="1452"/>
      <c r="MUE2346" s="1452"/>
      <c r="MUF2346" s="1452"/>
      <c r="MUG2346" s="1452"/>
      <c r="MUH2346" s="1452"/>
      <c r="MUI2346" s="1452"/>
      <c r="MUJ2346" s="1452"/>
      <c r="MUK2346" s="1452"/>
      <c r="MUL2346" s="1452"/>
      <c r="MUM2346" s="1452"/>
      <c r="MUN2346" s="1452"/>
      <c r="MUO2346" s="1452"/>
      <c r="MUP2346" s="1452"/>
      <c r="MUQ2346" s="1452"/>
      <c r="MUR2346" s="1452"/>
      <c r="MUS2346" s="1452"/>
      <c r="MUT2346" s="1452"/>
      <c r="MUU2346" s="1452"/>
      <c r="MUV2346" s="1452"/>
      <c r="MUW2346" s="1452"/>
      <c r="MUX2346" s="1452"/>
      <c r="MUY2346" s="1452"/>
      <c r="MUZ2346" s="1452"/>
      <c r="MVA2346" s="1452"/>
      <c r="MVB2346" s="1452"/>
      <c r="MVC2346" s="1452"/>
      <c r="MVD2346" s="1452"/>
      <c r="MVE2346" s="1452"/>
      <c r="MVF2346" s="1452"/>
      <c r="MVG2346" s="1452"/>
      <c r="MVH2346" s="1452"/>
      <c r="MVI2346" s="1452"/>
      <c r="MVJ2346" s="1452"/>
      <c r="MVK2346" s="1452"/>
      <c r="MVL2346" s="1452"/>
      <c r="MVM2346" s="1452"/>
      <c r="MVN2346" s="1452"/>
      <c r="MVO2346" s="1452"/>
      <c r="MVP2346" s="1452"/>
      <c r="MVQ2346" s="1452"/>
      <c r="MVR2346" s="1452"/>
      <c r="MVS2346" s="1452"/>
      <c r="MVT2346" s="1452"/>
      <c r="MVU2346" s="1452"/>
      <c r="MVV2346" s="1452"/>
      <c r="MVW2346" s="1452"/>
      <c r="MVX2346" s="1452"/>
      <c r="MVY2346" s="1452"/>
      <c r="MVZ2346" s="1452"/>
      <c r="MWA2346" s="1452"/>
      <c r="MWB2346" s="1452"/>
      <c r="MWC2346" s="1452"/>
      <c r="MWD2346" s="1452"/>
      <c r="MWE2346" s="1452"/>
      <c r="MWF2346" s="1452"/>
      <c r="MWG2346" s="1452"/>
      <c r="MWH2346" s="1452"/>
      <c r="MWI2346" s="1452"/>
      <c r="MWJ2346" s="1452"/>
      <c r="MWK2346" s="1452"/>
      <c r="MWL2346" s="1452"/>
      <c r="MWM2346" s="1452"/>
      <c r="MWN2346" s="1452"/>
      <c r="MWO2346" s="1452"/>
      <c r="MWP2346" s="1452"/>
      <c r="MWQ2346" s="1452"/>
      <c r="MWR2346" s="1452"/>
      <c r="MWS2346" s="1452"/>
      <c r="MWT2346" s="1452"/>
      <c r="MWU2346" s="1452"/>
      <c r="MWV2346" s="1452"/>
      <c r="MWW2346" s="1452"/>
      <c r="MWX2346" s="1452"/>
      <c r="MWY2346" s="1452"/>
      <c r="MWZ2346" s="1452"/>
      <c r="MXA2346" s="1452"/>
      <c r="MXB2346" s="1452"/>
      <c r="MXC2346" s="1452"/>
      <c r="MXD2346" s="1452"/>
      <c r="MXE2346" s="1452"/>
      <c r="MXF2346" s="1452"/>
      <c r="MXG2346" s="1452"/>
      <c r="MXH2346" s="1452"/>
      <c r="MXI2346" s="1452"/>
      <c r="MXJ2346" s="1452"/>
      <c r="MXK2346" s="1452"/>
      <c r="MXL2346" s="1452"/>
      <c r="MXM2346" s="1452"/>
      <c r="MXN2346" s="1452"/>
      <c r="MXO2346" s="1452"/>
      <c r="MXP2346" s="1452"/>
      <c r="MXQ2346" s="1452"/>
      <c r="MXR2346" s="1452"/>
      <c r="MXS2346" s="1452"/>
      <c r="MXT2346" s="1452"/>
      <c r="MXU2346" s="1452"/>
      <c r="MXV2346" s="1452"/>
      <c r="MXW2346" s="1452"/>
      <c r="MXX2346" s="1452"/>
      <c r="MXY2346" s="1452"/>
      <c r="MXZ2346" s="1452"/>
      <c r="MYA2346" s="1452"/>
      <c r="MYB2346" s="1452"/>
      <c r="MYC2346" s="1452"/>
      <c r="MYD2346" s="1452"/>
      <c r="MYE2346" s="1452"/>
      <c r="MYF2346" s="1452"/>
      <c r="MYG2346" s="1452"/>
      <c r="MYH2346" s="1452"/>
      <c r="MYI2346" s="1452"/>
      <c r="MYJ2346" s="1452"/>
      <c r="MYK2346" s="1452"/>
      <c r="MYL2346" s="1452"/>
      <c r="MYM2346" s="1452"/>
      <c r="MYN2346" s="1452"/>
      <c r="MYO2346" s="1452"/>
      <c r="MYP2346" s="1452"/>
      <c r="MYQ2346" s="1452"/>
      <c r="MYR2346" s="1452"/>
      <c r="MYS2346" s="1452"/>
      <c r="MYT2346" s="1452"/>
      <c r="MYU2346" s="1452"/>
      <c r="MYV2346" s="1452"/>
      <c r="MYW2346" s="1452"/>
      <c r="MYX2346" s="1452"/>
      <c r="MYY2346" s="1452"/>
      <c r="MYZ2346" s="1452"/>
      <c r="MZA2346" s="1452"/>
      <c r="MZB2346" s="1452"/>
      <c r="MZC2346" s="1452"/>
      <c r="MZD2346" s="1452"/>
      <c r="MZE2346" s="1452"/>
      <c r="MZF2346" s="1452"/>
      <c r="MZG2346" s="1452"/>
      <c r="MZH2346" s="1452"/>
      <c r="MZI2346" s="1452"/>
      <c r="MZJ2346" s="1452"/>
      <c r="MZK2346" s="1452"/>
      <c r="MZL2346" s="1452"/>
      <c r="MZM2346" s="1452"/>
      <c r="MZN2346" s="1452"/>
      <c r="MZO2346" s="1452"/>
      <c r="MZP2346" s="1452"/>
      <c r="MZQ2346" s="1452"/>
      <c r="MZR2346" s="1452"/>
      <c r="MZS2346" s="1452"/>
      <c r="MZT2346" s="1452"/>
      <c r="MZU2346" s="1452"/>
      <c r="MZV2346" s="1452"/>
      <c r="MZW2346" s="1452"/>
      <c r="MZX2346" s="1452"/>
      <c r="MZY2346" s="1452"/>
      <c r="MZZ2346" s="1452"/>
      <c r="NAA2346" s="1452"/>
      <c r="NAB2346" s="1452"/>
      <c r="NAC2346" s="1452"/>
      <c r="NAD2346" s="1452"/>
      <c r="NAE2346" s="1452"/>
      <c r="NAF2346" s="1452"/>
      <c r="NAG2346" s="1452"/>
      <c r="NAH2346" s="1452"/>
      <c r="NAI2346" s="1452"/>
      <c r="NAJ2346" s="1452"/>
      <c r="NAK2346" s="1452"/>
      <c r="NAL2346" s="1452"/>
      <c r="NAM2346" s="1452"/>
      <c r="NAN2346" s="1452"/>
      <c r="NAO2346" s="1452"/>
      <c r="NAP2346" s="1452"/>
      <c r="NAQ2346" s="1452"/>
      <c r="NAR2346" s="1452"/>
      <c r="NAS2346" s="1452"/>
      <c r="NAT2346" s="1452"/>
      <c r="NAU2346" s="1452"/>
      <c r="NAV2346" s="1452"/>
      <c r="NAW2346" s="1452"/>
      <c r="NAX2346" s="1452"/>
      <c r="NAY2346" s="1452"/>
      <c r="NAZ2346" s="1452"/>
      <c r="NBA2346" s="1452"/>
      <c r="NBB2346" s="1452"/>
      <c r="NBC2346" s="1452"/>
      <c r="NBD2346" s="1452"/>
      <c r="NBE2346" s="1452"/>
      <c r="NBF2346" s="1452"/>
      <c r="NBG2346" s="1452"/>
      <c r="NBH2346" s="1452"/>
      <c r="NBI2346" s="1452"/>
      <c r="NBJ2346" s="1452"/>
      <c r="NBK2346" s="1452"/>
      <c r="NBL2346" s="1452"/>
      <c r="NBM2346" s="1452"/>
      <c r="NBN2346" s="1452"/>
      <c r="NBO2346" s="1452"/>
      <c r="NBP2346" s="1452"/>
      <c r="NBQ2346" s="1452"/>
      <c r="NBR2346" s="1452"/>
      <c r="NBS2346" s="1452"/>
      <c r="NBT2346" s="1452"/>
      <c r="NBU2346" s="1452"/>
      <c r="NBV2346" s="1452"/>
      <c r="NBW2346" s="1452"/>
      <c r="NBX2346" s="1452"/>
      <c r="NBY2346" s="1452"/>
      <c r="NBZ2346" s="1452"/>
      <c r="NCA2346" s="1452"/>
      <c r="NCB2346" s="1452"/>
      <c r="NCC2346" s="1452"/>
      <c r="NCD2346" s="1452"/>
      <c r="NCE2346" s="1452"/>
      <c r="NCF2346" s="1452"/>
      <c r="NCG2346" s="1452"/>
      <c r="NCH2346" s="1452"/>
      <c r="NCI2346" s="1452"/>
      <c r="NCJ2346" s="1452"/>
      <c r="NCK2346" s="1452"/>
      <c r="NCL2346" s="1452"/>
      <c r="NCM2346" s="1452"/>
      <c r="NCN2346" s="1452"/>
      <c r="NCO2346" s="1452"/>
      <c r="NCP2346" s="1452"/>
      <c r="NCQ2346" s="1452"/>
      <c r="NCR2346" s="1452"/>
      <c r="NCS2346" s="1452"/>
      <c r="NCT2346" s="1452"/>
      <c r="NCU2346" s="1452"/>
      <c r="NCV2346" s="1452"/>
      <c r="NCW2346" s="1452"/>
      <c r="NCX2346" s="1452"/>
      <c r="NCY2346" s="1452"/>
      <c r="NCZ2346" s="1452"/>
      <c r="NDA2346" s="1452"/>
      <c r="NDB2346" s="1452"/>
      <c r="NDC2346" s="1452"/>
      <c r="NDD2346" s="1452"/>
      <c r="NDE2346" s="1452"/>
      <c r="NDF2346" s="1452"/>
      <c r="NDG2346" s="1452"/>
      <c r="NDH2346" s="1452"/>
      <c r="NDI2346" s="1452"/>
      <c r="NDJ2346" s="1452"/>
      <c r="NDK2346" s="1452"/>
      <c r="NDL2346" s="1452"/>
      <c r="NDM2346" s="1452"/>
      <c r="NDN2346" s="1452"/>
      <c r="NDO2346" s="1452"/>
      <c r="NDP2346" s="1452"/>
      <c r="NDQ2346" s="1452"/>
      <c r="NDR2346" s="1452"/>
      <c r="NDS2346" s="1452"/>
      <c r="NDT2346" s="1452"/>
      <c r="NDU2346" s="1452"/>
      <c r="NDV2346" s="1452"/>
      <c r="NDW2346" s="1452"/>
      <c r="NDX2346" s="1452"/>
      <c r="NDY2346" s="1452"/>
      <c r="NDZ2346" s="1452"/>
      <c r="NEA2346" s="1452"/>
      <c r="NEB2346" s="1452"/>
      <c r="NEC2346" s="1452"/>
      <c r="NED2346" s="1452"/>
      <c r="NEE2346" s="1452"/>
      <c r="NEF2346" s="1452"/>
      <c r="NEG2346" s="1452"/>
      <c r="NEH2346" s="1452"/>
      <c r="NEI2346" s="1452"/>
      <c r="NEJ2346" s="1452"/>
      <c r="NEK2346" s="1452"/>
      <c r="NEL2346" s="1452"/>
      <c r="NEM2346" s="1452"/>
      <c r="NEN2346" s="1452"/>
      <c r="NEO2346" s="1452"/>
      <c r="NEP2346" s="1452"/>
      <c r="NEQ2346" s="1452"/>
      <c r="NER2346" s="1452"/>
      <c r="NES2346" s="1452"/>
      <c r="NET2346" s="1452"/>
      <c r="NEU2346" s="1452"/>
      <c r="NEV2346" s="1452"/>
      <c r="NEW2346" s="1452"/>
      <c r="NEX2346" s="1452"/>
      <c r="NEY2346" s="1452"/>
      <c r="NEZ2346" s="1452"/>
      <c r="NFA2346" s="1452"/>
      <c r="NFB2346" s="1452"/>
      <c r="NFC2346" s="1452"/>
      <c r="NFD2346" s="1452"/>
      <c r="NFE2346" s="1452"/>
      <c r="NFF2346" s="1452"/>
      <c r="NFG2346" s="1452"/>
      <c r="NFH2346" s="1452"/>
      <c r="NFI2346" s="1452"/>
      <c r="NFJ2346" s="1452"/>
      <c r="NFK2346" s="1452"/>
      <c r="NFL2346" s="1452"/>
      <c r="NFM2346" s="1452"/>
      <c r="NFN2346" s="1452"/>
      <c r="NFO2346" s="1452"/>
      <c r="NFP2346" s="1452"/>
      <c r="NFQ2346" s="1452"/>
      <c r="NFR2346" s="1452"/>
      <c r="NFS2346" s="1452"/>
      <c r="NFT2346" s="1452"/>
      <c r="NFU2346" s="1452"/>
      <c r="NFV2346" s="1452"/>
      <c r="NFW2346" s="1452"/>
      <c r="NFX2346" s="1452"/>
      <c r="NFY2346" s="1452"/>
      <c r="NFZ2346" s="1452"/>
      <c r="NGA2346" s="1452"/>
      <c r="NGB2346" s="1452"/>
      <c r="NGC2346" s="1452"/>
      <c r="NGD2346" s="1452"/>
      <c r="NGE2346" s="1452"/>
      <c r="NGF2346" s="1452"/>
      <c r="NGG2346" s="1452"/>
      <c r="NGH2346" s="1452"/>
      <c r="NGI2346" s="1452"/>
      <c r="NGJ2346" s="1452"/>
      <c r="NGK2346" s="1452"/>
      <c r="NGL2346" s="1452"/>
      <c r="NGM2346" s="1452"/>
      <c r="NGN2346" s="1452"/>
      <c r="NGO2346" s="1452"/>
      <c r="NGP2346" s="1452"/>
      <c r="NGQ2346" s="1452"/>
      <c r="NGR2346" s="1452"/>
      <c r="NGS2346" s="1452"/>
      <c r="NGT2346" s="1452"/>
      <c r="NGU2346" s="1452"/>
      <c r="NGV2346" s="1452"/>
      <c r="NGW2346" s="1452"/>
      <c r="NGX2346" s="1452"/>
      <c r="NGY2346" s="1452"/>
      <c r="NGZ2346" s="1452"/>
      <c r="NHA2346" s="1452"/>
      <c r="NHB2346" s="1452"/>
      <c r="NHC2346" s="1452"/>
      <c r="NHD2346" s="1452"/>
      <c r="NHE2346" s="1452"/>
      <c r="NHF2346" s="1452"/>
      <c r="NHG2346" s="1452"/>
      <c r="NHH2346" s="1452"/>
      <c r="NHI2346" s="1452"/>
      <c r="NHJ2346" s="1452"/>
      <c r="NHK2346" s="1452"/>
      <c r="NHL2346" s="1452"/>
      <c r="NHM2346" s="1452"/>
      <c r="NHN2346" s="1452"/>
      <c r="NHO2346" s="1452"/>
      <c r="NHP2346" s="1452"/>
      <c r="NHQ2346" s="1452"/>
      <c r="NHR2346" s="1452"/>
      <c r="NHS2346" s="1452"/>
      <c r="NHT2346" s="1452"/>
      <c r="NHU2346" s="1452"/>
      <c r="NHV2346" s="1452"/>
      <c r="NHW2346" s="1452"/>
      <c r="NHX2346" s="1452"/>
      <c r="NHY2346" s="1452"/>
      <c r="NHZ2346" s="1452"/>
      <c r="NIA2346" s="1452"/>
      <c r="NIB2346" s="1452"/>
      <c r="NIC2346" s="1452"/>
      <c r="NID2346" s="1452"/>
      <c r="NIE2346" s="1452"/>
      <c r="NIF2346" s="1452"/>
      <c r="NIG2346" s="1452"/>
      <c r="NIH2346" s="1452"/>
      <c r="NII2346" s="1452"/>
      <c r="NIJ2346" s="1452"/>
      <c r="NIK2346" s="1452"/>
      <c r="NIL2346" s="1452"/>
      <c r="NIM2346" s="1452"/>
      <c r="NIN2346" s="1452"/>
      <c r="NIO2346" s="1452"/>
      <c r="NIP2346" s="1452"/>
      <c r="NIQ2346" s="1452"/>
      <c r="NIR2346" s="1452"/>
      <c r="NIS2346" s="1452"/>
      <c r="NIT2346" s="1452"/>
      <c r="NIU2346" s="1452"/>
      <c r="NIV2346" s="1452"/>
      <c r="NIW2346" s="1452"/>
      <c r="NIX2346" s="1452"/>
      <c r="NIY2346" s="1452"/>
      <c r="NIZ2346" s="1452"/>
      <c r="NJA2346" s="1452"/>
      <c r="NJB2346" s="1452"/>
      <c r="NJC2346" s="1452"/>
      <c r="NJD2346" s="1452"/>
      <c r="NJE2346" s="1452"/>
      <c r="NJF2346" s="1452"/>
      <c r="NJG2346" s="1452"/>
      <c r="NJH2346" s="1452"/>
      <c r="NJI2346" s="1452"/>
      <c r="NJJ2346" s="1452"/>
      <c r="NJK2346" s="1452"/>
      <c r="NJL2346" s="1452"/>
      <c r="NJM2346" s="1452"/>
      <c r="NJN2346" s="1452"/>
      <c r="NJO2346" s="1452"/>
      <c r="NJP2346" s="1452"/>
      <c r="NJQ2346" s="1452"/>
      <c r="NJR2346" s="1452"/>
      <c r="NJS2346" s="1452"/>
      <c r="NJT2346" s="1452"/>
      <c r="NJU2346" s="1452"/>
      <c r="NJV2346" s="1452"/>
      <c r="NJW2346" s="1452"/>
      <c r="NJX2346" s="1452"/>
      <c r="NJY2346" s="1452"/>
      <c r="NJZ2346" s="1452"/>
      <c r="NKA2346" s="1452"/>
      <c r="NKB2346" s="1452"/>
      <c r="NKC2346" s="1452"/>
      <c r="NKD2346" s="1452"/>
      <c r="NKE2346" s="1452"/>
      <c r="NKF2346" s="1452"/>
      <c r="NKG2346" s="1452"/>
      <c r="NKH2346" s="1452"/>
      <c r="NKI2346" s="1452"/>
      <c r="NKJ2346" s="1452"/>
      <c r="NKK2346" s="1452"/>
      <c r="NKL2346" s="1452"/>
      <c r="NKM2346" s="1452"/>
      <c r="NKN2346" s="1452"/>
      <c r="NKO2346" s="1452"/>
      <c r="NKP2346" s="1452"/>
      <c r="NKQ2346" s="1452"/>
      <c r="NKR2346" s="1452"/>
      <c r="NKS2346" s="1452"/>
      <c r="NKT2346" s="1452"/>
      <c r="NKU2346" s="1452"/>
      <c r="NKV2346" s="1452"/>
      <c r="NKW2346" s="1452"/>
      <c r="NKX2346" s="1452"/>
      <c r="NKY2346" s="1452"/>
      <c r="NKZ2346" s="1452"/>
      <c r="NLA2346" s="1452"/>
      <c r="NLB2346" s="1452"/>
      <c r="NLC2346" s="1452"/>
      <c r="NLD2346" s="1452"/>
      <c r="NLE2346" s="1452"/>
      <c r="NLF2346" s="1452"/>
      <c r="NLG2346" s="1452"/>
      <c r="NLH2346" s="1452"/>
      <c r="NLI2346" s="1452"/>
      <c r="NLJ2346" s="1452"/>
      <c r="NLK2346" s="1452"/>
      <c r="NLL2346" s="1452"/>
      <c r="NLM2346" s="1452"/>
      <c r="NLN2346" s="1452"/>
      <c r="NLO2346" s="1452"/>
      <c r="NLP2346" s="1452"/>
      <c r="NLQ2346" s="1452"/>
      <c r="NLR2346" s="1452"/>
      <c r="NLS2346" s="1452"/>
      <c r="NLT2346" s="1452"/>
      <c r="NLU2346" s="1452"/>
      <c r="NLV2346" s="1452"/>
      <c r="NLW2346" s="1452"/>
      <c r="NLX2346" s="1452"/>
      <c r="NLY2346" s="1452"/>
      <c r="NLZ2346" s="1452"/>
      <c r="NMA2346" s="1452"/>
      <c r="NMB2346" s="1452"/>
      <c r="NMC2346" s="1452"/>
      <c r="NMD2346" s="1452"/>
      <c r="NME2346" s="1452"/>
      <c r="NMF2346" s="1452"/>
      <c r="NMG2346" s="1452"/>
      <c r="NMH2346" s="1452"/>
      <c r="NMI2346" s="1452"/>
      <c r="NMJ2346" s="1452"/>
      <c r="NMK2346" s="1452"/>
      <c r="NML2346" s="1452"/>
      <c r="NMM2346" s="1452"/>
      <c r="NMN2346" s="1452"/>
      <c r="NMO2346" s="1452"/>
      <c r="NMP2346" s="1452"/>
      <c r="NMQ2346" s="1452"/>
      <c r="NMR2346" s="1452"/>
      <c r="NMS2346" s="1452"/>
      <c r="NMT2346" s="1452"/>
      <c r="NMU2346" s="1452"/>
      <c r="NMV2346" s="1452"/>
      <c r="NMW2346" s="1452"/>
      <c r="NMX2346" s="1452"/>
      <c r="NMY2346" s="1452"/>
      <c r="NMZ2346" s="1452"/>
      <c r="NNA2346" s="1452"/>
      <c r="NNB2346" s="1452"/>
      <c r="NNC2346" s="1452"/>
      <c r="NND2346" s="1452"/>
      <c r="NNE2346" s="1452"/>
      <c r="NNF2346" s="1452"/>
      <c r="NNG2346" s="1452"/>
      <c r="NNH2346" s="1452"/>
      <c r="NNI2346" s="1452"/>
      <c r="NNJ2346" s="1452"/>
      <c r="NNK2346" s="1452"/>
      <c r="NNL2346" s="1452"/>
      <c r="NNM2346" s="1452"/>
      <c r="NNN2346" s="1452"/>
      <c r="NNO2346" s="1452"/>
      <c r="NNP2346" s="1452"/>
      <c r="NNQ2346" s="1452"/>
      <c r="NNR2346" s="1452"/>
      <c r="NNS2346" s="1452"/>
      <c r="NNT2346" s="1452"/>
      <c r="NNU2346" s="1452"/>
      <c r="NNV2346" s="1452"/>
      <c r="NNW2346" s="1452"/>
      <c r="NNX2346" s="1452"/>
      <c r="NNY2346" s="1452"/>
      <c r="NNZ2346" s="1452"/>
      <c r="NOA2346" s="1452"/>
      <c r="NOB2346" s="1452"/>
      <c r="NOC2346" s="1452"/>
      <c r="NOD2346" s="1452"/>
      <c r="NOE2346" s="1452"/>
      <c r="NOF2346" s="1452"/>
      <c r="NOG2346" s="1452"/>
      <c r="NOH2346" s="1452"/>
      <c r="NOI2346" s="1452"/>
      <c r="NOJ2346" s="1452"/>
      <c r="NOK2346" s="1452"/>
      <c r="NOL2346" s="1452"/>
      <c r="NOM2346" s="1452"/>
      <c r="NON2346" s="1452"/>
      <c r="NOO2346" s="1452"/>
      <c r="NOP2346" s="1452"/>
      <c r="NOQ2346" s="1452"/>
      <c r="NOR2346" s="1452"/>
      <c r="NOS2346" s="1452"/>
      <c r="NOT2346" s="1452"/>
      <c r="NOU2346" s="1452"/>
      <c r="NOV2346" s="1452"/>
      <c r="NOW2346" s="1452"/>
      <c r="NOX2346" s="1452"/>
      <c r="NOY2346" s="1452"/>
      <c r="NOZ2346" s="1452"/>
      <c r="NPA2346" s="1452"/>
      <c r="NPB2346" s="1452"/>
      <c r="NPC2346" s="1452"/>
      <c r="NPD2346" s="1452"/>
      <c r="NPE2346" s="1452"/>
      <c r="NPF2346" s="1452"/>
      <c r="NPG2346" s="1452"/>
      <c r="NPH2346" s="1452"/>
      <c r="NPI2346" s="1452"/>
      <c r="NPJ2346" s="1452"/>
      <c r="NPK2346" s="1452"/>
      <c r="NPL2346" s="1452"/>
      <c r="NPM2346" s="1452"/>
      <c r="NPN2346" s="1452"/>
      <c r="NPO2346" s="1452"/>
      <c r="NPP2346" s="1452"/>
      <c r="NPQ2346" s="1452"/>
      <c r="NPR2346" s="1452"/>
      <c r="NPS2346" s="1452"/>
      <c r="NPT2346" s="1452"/>
      <c r="NPU2346" s="1452"/>
      <c r="NPV2346" s="1452"/>
      <c r="NPW2346" s="1452"/>
      <c r="NPX2346" s="1452"/>
      <c r="NPY2346" s="1452"/>
      <c r="NPZ2346" s="1452"/>
      <c r="NQA2346" s="1452"/>
      <c r="NQB2346" s="1452"/>
      <c r="NQC2346" s="1452"/>
      <c r="NQD2346" s="1452"/>
      <c r="NQE2346" s="1452"/>
      <c r="NQF2346" s="1452"/>
      <c r="NQG2346" s="1452"/>
      <c r="NQH2346" s="1452"/>
      <c r="NQI2346" s="1452"/>
      <c r="NQJ2346" s="1452"/>
      <c r="NQK2346" s="1452"/>
      <c r="NQL2346" s="1452"/>
      <c r="NQM2346" s="1452"/>
      <c r="NQN2346" s="1452"/>
      <c r="NQO2346" s="1452"/>
      <c r="NQP2346" s="1452"/>
      <c r="NQQ2346" s="1452"/>
      <c r="NQR2346" s="1452"/>
      <c r="NQS2346" s="1452"/>
      <c r="NQT2346" s="1452"/>
      <c r="NQU2346" s="1452"/>
      <c r="NQV2346" s="1452"/>
      <c r="NQW2346" s="1452"/>
      <c r="NQX2346" s="1452"/>
      <c r="NQY2346" s="1452"/>
      <c r="NQZ2346" s="1452"/>
      <c r="NRA2346" s="1452"/>
      <c r="NRB2346" s="1452"/>
      <c r="NRC2346" s="1452"/>
      <c r="NRD2346" s="1452"/>
      <c r="NRE2346" s="1452"/>
      <c r="NRF2346" s="1452"/>
      <c r="NRG2346" s="1452"/>
      <c r="NRH2346" s="1452"/>
      <c r="NRI2346" s="1452"/>
      <c r="NRJ2346" s="1452"/>
      <c r="NRK2346" s="1452"/>
      <c r="NRL2346" s="1452"/>
      <c r="NRM2346" s="1452"/>
      <c r="NRN2346" s="1452"/>
      <c r="NRO2346" s="1452"/>
      <c r="NRP2346" s="1452"/>
      <c r="NRQ2346" s="1452"/>
      <c r="NRR2346" s="1452"/>
      <c r="NRS2346" s="1452"/>
      <c r="NRT2346" s="1452"/>
      <c r="NRU2346" s="1452"/>
      <c r="NRV2346" s="1452"/>
      <c r="NRW2346" s="1452"/>
      <c r="NRX2346" s="1452"/>
      <c r="NRY2346" s="1452"/>
      <c r="NRZ2346" s="1452"/>
      <c r="NSA2346" s="1452"/>
      <c r="NSB2346" s="1452"/>
      <c r="NSC2346" s="1452"/>
      <c r="NSD2346" s="1452"/>
      <c r="NSE2346" s="1452"/>
      <c r="NSF2346" s="1452"/>
      <c r="NSG2346" s="1452"/>
      <c r="NSH2346" s="1452"/>
      <c r="NSI2346" s="1452"/>
      <c r="NSJ2346" s="1452"/>
      <c r="NSK2346" s="1452"/>
      <c r="NSL2346" s="1452"/>
      <c r="NSM2346" s="1452"/>
      <c r="NSN2346" s="1452"/>
      <c r="NSO2346" s="1452"/>
      <c r="NSP2346" s="1452"/>
      <c r="NSQ2346" s="1452"/>
      <c r="NSR2346" s="1452"/>
      <c r="NSS2346" s="1452"/>
      <c r="NST2346" s="1452"/>
      <c r="NSU2346" s="1452"/>
      <c r="NSV2346" s="1452"/>
      <c r="NSW2346" s="1452"/>
      <c r="NSX2346" s="1452"/>
      <c r="NSY2346" s="1452"/>
      <c r="NSZ2346" s="1452"/>
      <c r="NTA2346" s="1452"/>
      <c r="NTB2346" s="1452"/>
      <c r="NTC2346" s="1452"/>
      <c r="NTD2346" s="1452"/>
      <c r="NTE2346" s="1452"/>
      <c r="NTF2346" s="1452"/>
      <c r="NTG2346" s="1452"/>
      <c r="NTH2346" s="1452"/>
      <c r="NTI2346" s="1452"/>
      <c r="NTJ2346" s="1452"/>
      <c r="NTK2346" s="1452"/>
      <c r="NTL2346" s="1452"/>
      <c r="NTM2346" s="1452"/>
      <c r="NTN2346" s="1452"/>
      <c r="NTO2346" s="1452"/>
      <c r="NTP2346" s="1452"/>
      <c r="NTQ2346" s="1452"/>
      <c r="NTR2346" s="1452"/>
      <c r="NTS2346" s="1452"/>
      <c r="NTT2346" s="1452"/>
      <c r="NTU2346" s="1452"/>
      <c r="NTV2346" s="1452"/>
      <c r="NTW2346" s="1452"/>
      <c r="NTX2346" s="1452"/>
      <c r="NTY2346" s="1452"/>
      <c r="NTZ2346" s="1452"/>
      <c r="NUA2346" s="1452"/>
      <c r="NUB2346" s="1452"/>
      <c r="NUC2346" s="1452"/>
      <c r="NUD2346" s="1452"/>
      <c r="NUE2346" s="1452"/>
      <c r="NUF2346" s="1452"/>
      <c r="NUG2346" s="1452"/>
      <c r="NUH2346" s="1452"/>
      <c r="NUI2346" s="1452"/>
      <c r="NUJ2346" s="1452"/>
      <c r="NUK2346" s="1452"/>
      <c r="NUL2346" s="1452"/>
      <c r="NUM2346" s="1452"/>
      <c r="NUN2346" s="1452"/>
      <c r="NUO2346" s="1452"/>
      <c r="NUP2346" s="1452"/>
      <c r="NUQ2346" s="1452"/>
      <c r="NUR2346" s="1452"/>
      <c r="NUS2346" s="1452"/>
      <c r="NUT2346" s="1452"/>
      <c r="NUU2346" s="1452"/>
      <c r="NUV2346" s="1452"/>
      <c r="NUW2346" s="1452"/>
      <c r="NUX2346" s="1452"/>
      <c r="NUY2346" s="1452"/>
      <c r="NUZ2346" s="1452"/>
      <c r="NVA2346" s="1452"/>
      <c r="NVB2346" s="1452"/>
      <c r="NVC2346" s="1452"/>
      <c r="NVD2346" s="1452"/>
      <c r="NVE2346" s="1452"/>
      <c r="NVF2346" s="1452"/>
      <c r="NVG2346" s="1452"/>
      <c r="NVH2346" s="1452"/>
      <c r="NVI2346" s="1452"/>
      <c r="NVJ2346" s="1452"/>
      <c r="NVK2346" s="1452"/>
      <c r="NVL2346" s="1452"/>
      <c r="NVM2346" s="1452"/>
      <c r="NVN2346" s="1452"/>
      <c r="NVO2346" s="1452"/>
      <c r="NVP2346" s="1452"/>
      <c r="NVQ2346" s="1452"/>
      <c r="NVR2346" s="1452"/>
      <c r="NVS2346" s="1452"/>
      <c r="NVT2346" s="1452"/>
      <c r="NVU2346" s="1452"/>
      <c r="NVV2346" s="1452"/>
      <c r="NVW2346" s="1452"/>
      <c r="NVX2346" s="1452"/>
      <c r="NVY2346" s="1452"/>
      <c r="NVZ2346" s="1452"/>
      <c r="NWA2346" s="1452"/>
      <c r="NWB2346" s="1452"/>
      <c r="NWC2346" s="1452"/>
      <c r="NWD2346" s="1452"/>
      <c r="NWE2346" s="1452"/>
      <c r="NWF2346" s="1452"/>
      <c r="NWG2346" s="1452"/>
      <c r="NWH2346" s="1452"/>
      <c r="NWI2346" s="1452"/>
      <c r="NWJ2346" s="1452"/>
      <c r="NWK2346" s="1452"/>
      <c r="NWL2346" s="1452"/>
      <c r="NWM2346" s="1452"/>
      <c r="NWN2346" s="1452"/>
      <c r="NWO2346" s="1452"/>
      <c r="NWP2346" s="1452"/>
      <c r="NWQ2346" s="1452"/>
      <c r="NWR2346" s="1452"/>
      <c r="NWS2346" s="1452"/>
      <c r="NWT2346" s="1452"/>
      <c r="NWU2346" s="1452"/>
      <c r="NWV2346" s="1452"/>
      <c r="NWW2346" s="1452"/>
      <c r="NWX2346" s="1452"/>
      <c r="NWY2346" s="1452"/>
      <c r="NWZ2346" s="1452"/>
      <c r="NXA2346" s="1452"/>
      <c r="NXB2346" s="1452"/>
      <c r="NXC2346" s="1452"/>
      <c r="NXD2346" s="1452"/>
      <c r="NXE2346" s="1452"/>
      <c r="NXF2346" s="1452"/>
      <c r="NXG2346" s="1452"/>
      <c r="NXH2346" s="1452"/>
      <c r="NXI2346" s="1452"/>
      <c r="NXJ2346" s="1452"/>
      <c r="NXK2346" s="1452"/>
      <c r="NXL2346" s="1452"/>
      <c r="NXM2346" s="1452"/>
      <c r="NXN2346" s="1452"/>
      <c r="NXO2346" s="1452"/>
      <c r="NXP2346" s="1452"/>
      <c r="NXQ2346" s="1452"/>
      <c r="NXR2346" s="1452"/>
      <c r="NXS2346" s="1452"/>
      <c r="NXT2346" s="1452"/>
      <c r="NXU2346" s="1452"/>
      <c r="NXV2346" s="1452"/>
      <c r="NXW2346" s="1452"/>
      <c r="NXX2346" s="1452"/>
      <c r="NXY2346" s="1452"/>
      <c r="NXZ2346" s="1452"/>
      <c r="NYA2346" s="1452"/>
      <c r="NYB2346" s="1452"/>
      <c r="NYC2346" s="1452"/>
      <c r="NYD2346" s="1452"/>
      <c r="NYE2346" s="1452"/>
      <c r="NYF2346" s="1452"/>
      <c r="NYG2346" s="1452"/>
      <c r="NYH2346" s="1452"/>
      <c r="NYI2346" s="1452"/>
      <c r="NYJ2346" s="1452"/>
      <c r="NYK2346" s="1452"/>
      <c r="NYL2346" s="1452"/>
      <c r="NYM2346" s="1452"/>
      <c r="NYN2346" s="1452"/>
      <c r="NYO2346" s="1452"/>
      <c r="NYP2346" s="1452"/>
      <c r="NYQ2346" s="1452"/>
      <c r="NYR2346" s="1452"/>
      <c r="NYS2346" s="1452"/>
      <c r="NYT2346" s="1452"/>
      <c r="NYU2346" s="1452"/>
      <c r="NYV2346" s="1452"/>
      <c r="NYW2346" s="1452"/>
      <c r="NYX2346" s="1452"/>
      <c r="NYY2346" s="1452"/>
      <c r="NYZ2346" s="1452"/>
      <c r="NZA2346" s="1452"/>
      <c r="NZB2346" s="1452"/>
      <c r="NZC2346" s="1452"/>
      <c r="NZD2346" s="1452"/>
      <c r="NZE2346" s="1452"/>
      <c r="NZF2346" s="1452"/>
      <c r="NZG2346" s="1452"/>
      <c r="NZH2346" s="1452"/>
      <c r="NZI2346" s="1452"/>
      <c r="NZJ2346" s="1452"/>
      <c r="NZK2346" s="1452"/>
      <c r="NZL2346" s="1452"/>
      <c r="NZM2346" s="1452"/>
      <c r="NZN2346" s="1452"/>
      <c r="NZO2346" s="1452"/>
      <c r="NZP2346" s="1452"/>
      <c r="NZQ2346" s="1452"/>
      <c r="NZR2346" s="1452"/>
      <c r="NZS2346" s="1452"/>
      <c r="NZT2346" s="1452"/>
      <c r="NZU2346" s="1452"/>
      <c r="NZV2346" s="1452"/>
      <c r="NZW2346" s="1452"/>
      <c r="NZX2346" s="1452"/>
      <c r="NZY2346" s="1452"/>
      <c r="NZZ2346" s="1452"/>
      <c r="OAA2346" s="1452"/>
      <c r="OAB2346" s="1452"/>
      <c r="OAC2346" s="1452"/>
      <c r="OAD2346" s="1452"/>
      <c r="OAE2346" s="1452"/>
      <c r="OAF2346" s="1452"/>
      <c r="OAG2346" s="1452"/>
      <c r="OAH2346" s="1452"/>
      <c r="OAI2346" s="1452"/>
      <c r="OAJ2346" s="1452"/>
      <c r="OAK2346" s="1452"/>
      <c r="OAL2346" s="1452"/>
      <c r="OAM2346" s="1452"/>
      <c r="OAN2346" s="1452"/>
      <c r="OAO2346" s="1452"/>
      <c r="OAP2346" s="1452"/>
      <c r="OAQ2346" s="1452"/>
      <c r="OAR2346" s="1452"/>
      <c r="OAS2346" s="1452"/>
      <c r="OAT2346" s="1452"/>
      <c r="OAU2346" s="1452"/>
      <c r="OAV2346" s="1452"/>
      <c r="OAW2346" s="1452"/>
      <c r="OAX2346" s="1452"/>
      <c r="OAY2346" s="1452"/>
      <c r="OAZ2346" s="1452"/>
      <c r="OBA2346" s="1452"/>
      <c r="OBB2346" s="1452"/>
      <c r="OBC2346" s="1452"/>
      <c r="OBD2346" s="1452"/>
      <c r="OBE2346" s="1452"/>
      <c r="OBF2346" s="1452"/>
      <c r="OBG2346" s="1452"/>
      <c r="OBH2346" s="1452"/>
      <c r="OBI2346" s="1452"/>
      <c r="OBJ2346" s="1452"/>
      <c r="OBK2346" s="1452"/>
      <c r="OBL2346" s="1452"/>
      <c r="OBM2346" s="1452"/>
      <c r="OBN2346" s="1452"/>
      <c r="OBO2346" s="1452"/>
      <c r="OBP2346" s="1452"/>
      <c r="OBQ2346" s="1452"/>
      <c r="OBR2346" s="1452"/>
      <c r="OBS2346" s="1452"/>
      <c r="OBT2346" s="1452"/>
      <c r="OBU2346" s="1452"/>
      <c r="OBV2346" s="1452"/>
      <c r="OBW2346" s="1452"/>
      <c r="OBX2346" s="1452"/>
      <c r="OBY2346" s="1452"/>
      <c r="OBZ2346" s="1452"/>
      <c r="OCA2346" s="1452"/>
      <c r="OCB2346" s="1452"/>
      <c r="OCC2346" s="1452"/>
      <c r="OCD2346" s="1452"/>
      <c r="OCE2346" s="1452"/>
      <c r="OCF2346" s="1452"/>
      <c r="OCG2346" s="1452"/>
      <c r="OCH2346" s="1452"/>
      <c r="OCI2346" s="1452"/>
      <c r="OCJ2346" s="1452"/>
      <c r="OCK2346" s="1452"/>
      <c r="OCL2346" s="1452"/>
      <c r="OCM2346" s="1452"/>
      <c r="OCN2346" s="1452"/>
      <c r="OCO2346" s="1452"/>
      <c r="OCP2346" s="1452"/>
      <c r="OCQ2346" s="1452"/>
      <c r="OCR2346" s="1452"/>
      <c r="OCS2346" s="1452"/>
      <c r="OCT2346" s="1452"/>
      <c r="OCU2346" s="1452"/>
      <c r="OCV2346" s="1452"/>
      <c r="OCW2346" s="1452"/>
      <c r="OCX2346" s="1452"/>
      <c r="OCY2346" s="1452"/>
      <c r="OCZ2346" s="1452"/>
      <c r="ODA2346" s="1452"/>
      <c r="ODB2346" s="1452"/>
      <c r="ODC2346" s="1452"/>
      <c r="ODD2346" s="1452"/>
      <c r="ODE2346" s="1452"/>
      <c r="ODF2346" s="1452"/>
      <c r="ODG2346" s="1452"/>
      <c r="ODH2346" s="1452"/>
      <c r="ODI2346" s="1452"/>
      <c r="ODJ2346" s="1452"/>
      <c r="ODK2346" s="1452"/>
      <c r="ODL2346" s="1452"/>
      <c r="ODM2346" s="1452"/>
      <c r="ODN2346" s="1452"/>
      <c r="ODO2346" s="1452"/>
      <c r="ODP2346" s="1452"/>
      <c r="ODQ2346" s="1452"/>
      <c r="ODR2346" s="1452"/>
      <c r="ODS2346" s="1452"/>
      <c r="ODT2346" s="1452"/>
      <c r="ODU2346" s="1452"/>
      <c r="ODV2346" s="1452"/>
      <c r="ODW2346" s="1452"/>
      <c r="ODX2346" s="1452"/>
      <c r="ODY2346" s="1452"/>
      <c r="ODZ2346" s="1452"/>
      <c r="OEA2346" s="1452"/>
      <c r="OEB2346" s="1452"/>
      <c r="OEC2346" s="1452"/>
      <c r="OED2346" s="1452"/>
      <c r="OEE2346" s="1452"/>
      <c r="OEF2346" s="1452"/>
      <c r="OEG2346" s="1452"/>
      <c r="OEH2346" s="1452"/>
      <c r="OEI2346" s="1452"/>
      <c r="OEJ2346" s="1452"/>
      <c r="OEK2346" s="1452"/>
      <c r="OEL2346" s="1452"/>
      <c r="OEM2346" s="1452"/>
      <c r="OEN2346" s="1452"/>
      <c r="OEO2346" s="1452"/>
      <c r="OEP2346" s="1452"/>
      <c r="OEQ2346" s="1452"/>
      <c r="OER2346" s="1452"/>
      <c r="OES2346" s="1452"/>
      <c r="OET2346" s="1452"/>
      <c r="OEU2346" s="1452"/>
      <c r="OEV2346" s="1452"/>
      <c r="OEW2346" s="1452"/>
      <c r="OEX2346" s="1452"/>
      <c r="OEY2346" s="1452"/>
      <c r="OEZ2346" s="1452"/>
      <c r="OFA2346" s="1452"/>
      <c r="OFB2346" s="1452"/>
      <c r="OFC2346" s="1452"/>
      <c r="OFD2346" s="1452"/>
      <c r="OFE2346" s="1452"/>
      <c r="OFF2346" s="1452"/>
      <c r="OFG2346" s="1452"/>
      <c r="OFH2346" s="1452"/>
      <c r="OFI2346" s="1452"/>
      <c r="OFJ2346" s="1452"/>
      <c r="OFK2346" s="1452"/>
      <c r="OFL2346" s="1452"/>
      <c r="OFM2346" s="1452"/>
      <c r="OFN2346" s="1452"/>
      <c r="OFO2346" s="1452"/>
      <c r="OFP2346" s="1452"/>
      <c r="OFQ2346" s="1452"/>
      <c r="OFR2346" s="1452"/>
      <c r="OFS2346" s="1452"/>
      <c r="OFT2346" s="1452"/>
      <c r="OFU2346" s="1452"/>
      <c r="OFV2346" s="1452"/>
      <c r="OFW2346" s="1452"/>
      <c r="OFX2346" s="1452"/>
      <c r="OFY2346" s="1452"/>
      <c r="OFZ2346" s="1452"/>
      <c r="OGA2346" s="1452"/>
      <c r="OGB2346" s="1452"/>
      <c r="OGC2346" s="1452"/>
      <c r="OGD2346" s="1452"/>
      <c r="OGE2346" s="1452"/>
      <c r="OGF2346" s="1452"/>
      <c r="OGG2346" s="1452"/>
      <c r="OGH2346" s="1452"/>
      <c r="OGI2346" s="1452"/>
      <c r="OGJ2346" s="1452"/>
      <c r="OGK2346" s="1452"/>
      <c r="OGL2346" s="1452"/>
      <c r="OGM2346" s="1452"/>
      <c r="OGN2346" s="1452"/>
      <c r="OGO2346" s="1452"/>
      <c r="OGP2346" s="1452"/>
      <c r="OGQ2346" s="1452"/>
      <c r="OGR2346" s="1452"/>
      <c r="OGS2346" s="1452"/>
      <c r="OGT2346" s="1452"/>
      <c r="OGU2346" s="1452"/>
      <c r="OGV2346" s="1452"/>
      <c r="OGW2346" s="1452"/>
      <c r="OGX2346" s="1452"/>
      <c r="OGY2346" s="1452"/>
      <c r="OGZ2346" s="1452"/>
      <c r="OHA2346" s="1452"/>
      <c r="OHB2346" s="1452"/>
      <c r="OHC2346" s="1452"/>
      <c r="OHD2346" s="1452"/>
      <c r="OHE2346" s="1452"/>
      <c r="OHF2346" s="1452"/>
      <c r="OHG2346" s="1452"/>
      <c r="OHH2346" s="1452"/>
      <c r="OHI2346" s="1452"/>
      <c r="OHJ2346" s="1452"/>
      <c r="OHK2346" s="1452"/>
      <c r="OHL2346" s="1452"/>
      <c r="OHM2346" s="1452"/>
      <c r="OHN2346" s="1452"/>
      <c r="OHO2346" s="1452"/>
      <c r="OHP2346" s="1452"/>
      <c r="OHQ2346" s="1452"/>
      <c r="OHR2346" s="1452"/>
      <c r="OHS2346" s="1452"/>
      <c r="OHT2346" s="1452"/>
      <c r="OHU2346" s="1452"/>
      <c r="OHV2346" s="1452"/>
      <c r="OHW2346" s="1452"/>
      <c r="OHX2346" s="1452"/>
      <c r="OHY2346" s="1452"/>
      <c r="OHZ2346" s="1452"/>
      <c r="OIA2346" s="1452"/>
      <c r="OIB2346" s="1452"/>
      <c r="OIC2346" s="1452"/>
      <c r="OID2346" s="1452"/>
      <c r="OIE2346" s="1452"/>
      <c r="OIF2346" s="1452"/>
      <c r="OIG2346" s="1452"/>
      <c r="OIH2346" s="1452"/>
      <c r="OII2346" s="1452"/>
      <c r="OIJ2346" s="1452"/>
      <c r="OIK2346" s="1452"/>
      <c r="OIL2346" s="1452"/>
      <c r="OIM2346" s="1452"/>
      <c r="OIN2346" s="1452"/>
      <c r="OIO2346" s="1452"/>
      <c r="OIP2346" s="1452"/>
      <c r="OIQ2346" s="1452"/>
      <c r="OIR2346" s="1452"/>
      <c r="OIS2346" s="1452"/>
      <c r="OIT2346" s="1452"/>
      <c r="OIU2346" s="1452"/>
      <c r="OIV2346" s="1452"/>
      <c r="OIW2346" s="1452"/>
      <c r="OIX2346" s="1452"/>
      <c r="OIY2346" s="1452"/>
      <c r="OIZ2346" s="1452"/>
      <c r="OJA2346" s="1452"/>
      <c r="OJB2346" s="1452"/>
      <c r="OJC2346" s="1452"/>
      <c r="OJD2346" s="1452"/>
      <c r="OJE2346" s="1452"/>
      <c r="OJF2346" s="1452"/>
      <c r="OJG2346" s="1452"/>
      <c r="OJH2346" s="1452"/>
      <c r="OJI2346" s="1452"/>
      <c r="OJJ2346" s="1452"/>
      <c r="OJK2346" s="1452"/>
      <c r="OJL2346" s="1452"/>
      <c r="OJM2346" s="1452"/>
      <c r="OJN2346" s="1452"/>
      <c r="OJO2346" s="1452"/>
      <c r="OJP2346" s="1452"/>
      <c r="OJQ2346" s="1452"/>
      <c r="OJR2346" s="1452"/>
      <c r="OJS2346" s="1452"/>
      <c r="OJT2346" s="1452"/>
      <c r="OJU2346" s="1452"/>
      <c r="OJV2346" s="1452"/>
      <c r="OJW2346" s="1452"/>
      <c r="OJX2346" s="1452"/>
      <c r="OJY2346" s="1452"/>
      <c r="OJZ2346" s="1452"/>
      <c r="OKA2346" s="1452"/>
      <c r="OKB2346" s="1452"/>
      <c r="OKC2346" s="1452"/>
      <c r="OKD2346" s="1452"/>
      <c r="OKE2346" s="1452"/>
      <c r="OKF2346" s="1452"/>
      <c r="OKG2346" s="1452"/>
      <c r="OKH2346" s="1452"/>
      <c r="OKI2346" s="1452"/>
      <c r="OKJ2346" s="1452"/>
      <c r="OKK2346" s="1452"/>
      <c r="OKL2346" s="1452"/>
      <c r="OKM2346" s="1452"/>
      <c r="OKN2346" s="1452"/>
      <c r="OKO2346" s="1452"/>
      <c r="OKP2346" s="1452"/>
      <c r="OKQ2346" s="1452"/>
      <c r="OKR2346" s="1452"/>
      <c r="OKS2346" s="1452"/>
      <c r="OKT2346" s="1452"/>
      <c r="OKU2346" s="1452"/>
      <c r="OKV2346" s="1452"/>
      <c r="OKW2346" s="1452"/>
      <c r="OKX2346" s="1452"/>
      <c r="OKY2346" s="1452"/>
      <c r="OKZ2346" s="1452"/>
      <c r="OLA2346" s="1452"/>
      <c r="OLB2346" s="1452"/>
      <c r="OLC2346" s="1452"/>
      <c r="OLD2346" s="1452"/>
      <c r="OLE2346" s="1452"/>
      <c r="OLF2346" s="1452"/>
      <c r="OLG2346" s="1452"/>
      <c r="OLH2346" s="1452"/>
      <c r="OLI2346" s="1452"/>
      <c r="OLJ2346" s="1452"/>
      <c r="OLK2346" s="1452"/>
      <c r="OLL2346" s="1452"/>
      <c r="OLM2346" s="1452"/>
      <c r="OLN2346" s="1452"/>
      <c r="OLO2346" s="1452"/>
      <c r="OLP2346" s="1452"/>
      <c r="OLQ2346" s="1452"/>
      <c r="OLR2346" s="1452"/>
      <c r="OLS2346" s="1452"/>
      <c r="OLT2346" s="1452"/>
      <c r="OLU2346" s="1452"/>
      <c r="OLV2346" s="1452"/>
      <c r="OLW2346" s="1452"/>
      <c r="OLX2346" s="1452"/>
      <c r="OLY2346" s="1452"/>
      <c r="OLZ2346" s="1452"/>
      <c r="OMA2346" s="1452"/>
      <c r="OMB2346" s="1452"/>
      <c r="OMC2346" s="1452"/>
      <c r="OMD2346" s="1452"/>
      <c r="OME2346" s="1452"/>
      <c r="OMF2346" s="1452"/>
      <c r="OMG2346" s="1452"/>
      <c r="OMH2346" s="1452"/>
      <c r="OMI2346" s="1452"/>
      <c r="OMJ2346" s="1452"/>
      <c r="OMK2346" s="1452"/>
      <c r="OML2346" s="1452"/>
      <c r="OMM2346" s="1452"/>
      <c r="OMN2346" s="1452"/>
      <c r="OMO2346" s="1452"/>
      <c r="OMP2346" s="1452"/>
      <c r="OMQ2346" s="1452"/>
      <c r="OMR2346" s="1452"/>
      <c r="OMS2346" s="1452"/>
      <c r="OMT2346" s="1452"/>
      <c r="OMU2346" s="1452"/>
      <c r="OMV2346" s="1452"/>
      <c r="OMW2346" s="1452"/>
      <c r="OMX2346" s="1452"/>
      <c r="OMY2346" s="1452"/>
      <c r="OMZ2346" s="1452"/>
      <c r="ONA2346" s="1452"/>
      <c r="ONB2346" s="1452"/>
      <c r="ONC2346" s="1452"/>
      <c r="OND2346" s="1452"/>
      <c r="ONE2346" s="1452"/>
      <c r="ONF2346" s="1452"/>
      <c r="ONG2346" s="1452"/>
      <c r="ONH2346" s="1452"/>
      <c r="ONI2346" s="1452"/>
      <c r="ONJ2346" s="1452"/>
      <c r="ONK2346" s="1452"/>
      <c r="ONL2346" s="1452"/>
      <c r="ONM2346" s="1452"/>
      <c r="ONN2346" s="1452"/>
      <c r="ONO2346" s="1452"/>
      <c r="ONP2346" s="1452"/>
      <c r="ONQ2346" s="1452"/>
      <c r="ONR2346" s="1452"/>
      <c r="ONS2346" s="1452"/>
      <c r="ONT2346" s="1452"/>
      <c r="ONU2346" s="1452"/>
      <c r="ONV2346" s="1452"/>
      <c r="ONW2346" s="1452"/>
      <c r="ONX2346" s="1452"/>
      <c r="ONY2346" s="1452"/>
      <c r="ONZ2346" s="1452"/>
      <c r="OOA2346" s="1452"/>
      <c r="OOB2346" s="1452"/>
      <c r="OOC2346" s="1452"/>
      <c r="OOD2346" s="1452"/>
      <c r="OOE2346" s="1452"/>
      <c r="OOF2346" s="1452"/>
      <c r="OOG2346" s="1452"/>
      <c r="OOH2346" s="1452"/>
      <c r="OOI2346" s="1452"/>
      <c r="OOJ2346" s="1452"/>
      <c r="OOK2346" s="1452"/>
      <c r="OOL2346" s="1452"/>
      <c r="OOM2346" s="1452"/>
      <c r="OON2346" s="1452"/>
      <c r="OOO2346" s="1452"/>
      <c r="OOP2346" s="1452"/>
      <c r="OOQ2346" s="1452"/>
      <c r="OOR2346" s="1452"/>
      <c r="OOS2346" s="1452"/>
      <c r="OOT2346" s="1452"/>
      <c r="OOU2346" s="1452"/>
      <c r="OOV2346" s="1452"/>
      <c r="OOW2346" s="1452"/>
      <c r="OOX2346" s="1452"/>
      <c r="OOY2346" s="1452"/>
      <c r="OOZ2346" s="1452"/>
      <c r="OPA2346" s="1452"/>
      <c r="OPB2346" s="1452"/>
      <c r="OPC2346" s="1452"/>
      <c r="OPD2346" s="1452"/>
      <c r="OPE2346" s="1452"/>
      <c r="OPF2346" s="1452"/>
      <c r="OPG2346" s="1452"/>
      <c r="OPH2346" s="1452"/>
      <c r="OPI2346" s="1452"/>
      <c r="OPJ2346" s="1452"/>
      <c r="OPK2346" s="1452"/>
      <c r="OPL2346" s="1452"/>
      <c r="OPM2346" s="1452"/>
      <c r="OPN2346" s="1452"/>
      <c r="OPO2346" s="1452"/>
      <c r="OPP2346" s="1452"/>
      <c r="OPQ2346" s="1452"/>
      <c r="OPR2346" s="1452"/>
      <c r="OPS2346" s="1452"/>
      <c r="OPT2346" s="1452"/>
      <c r="OPU2346" s="1452"/>
      <c r="OPV2346" s="1452"/>
      <c r="OPW2346" s="1452"/>
      <c r="OPX2346" s="1452"/>
      <c r="OPY2346" s="1452"/>
      <c r="OPZ2346" s="1452"/>
      <c r="OQA2346" s="1452"/>
      <c r="OQB2346" s="1452"/>
      <c r="OQC2346" s="1452"/>
      <c r="OQD2346" s="1452"/>
      <c r="OQE2346" s="1452"/>
      <c r="OQF2346" s="1452"/>
      <c r="OQG2346" s="1452"/>
      <c r="OQH2346" s="1452"/>
      <c r="OQI2346" s="1452"/>
      <c r="OQJ2346" s="1452"/>
      <c r="OQK2346" s="1452"/>
      <c r="OQL2346" s="1452"/>
      <c r="OQM2346" s="1452"/>
      <c r="OQN2346" s="1452"/>
      <c r="OQO2346" s="1452"/>
      <c r="OQP2346" s="1452"/>
      <c r="OQQ2346" s="1452"/>
      <c r="OQR2346" s="1452"/>
      <c r="OQS2346" s="1452"/>
      <c r="OQT2346" s="1452"/>
      <c r="OQU2346" s="1452"/>
      <c r="OQV2346" s="1452"/>
      <c r="OQW2346" s="1452"/>
      <c r="OQX2346" s="1452"/>
      <c r="OQY2346" s="1452"/>
      <c r="OQZ2346" s="1452"/>
      <c r="ORA2346" s="1452"/>
      <c r="ORB2346" s="1452"/>
      <c r="ORC2346" s="1452"/>
      <c r="ORD2346" s="1452"/>
      <c r="ORE2346" s="1452"/>
      <c r="ORF2346" s="1452"/>
      <c r="ORG2346" s="1452"/>
      <c r="ORH2346" s="1452"/>
      <c r="ORI2346" s="1452"/>
      <c r="ORJ2346" s="1452"/>
      <c r="ORK2346" s="1452"/>
      <c r="ORL2346" s="1452"/>
      <c r="ORM2346" s="1452"/>
      <c r="ORN2346" s="1452"/>
      <c r="ORO2346" s="1452"/>
      <c r="ORP2346" s="1452"/>
      <c r="ORQ2346" s="1452"/>
      <c r="ORR2346" s="1452"/>
      <c r="ORS2346" s="1452"/>
      <c r="ORT2346" s="1452"/>
      <c r="ORU2346" s="1452"/>
      <c r="ORV2346" s="1452"/>
      <c r="ORW2346" s="1452"/>
      <c r="ORX2346" s="1452"/>
      <c r="ORY2346" s="1452"/>
      <c r="ORZ2346" s="1452"/>
      <c r="OSA2346" s="1452"/>
      <c r="OSB2346" s="1452"/>
      <c r="OSC2346" s="1452"/>
      <c r="OSD2346" s="1452"/>
      <c r="OSE2346" s="1452"/>
      <c r="OSF2346" s="1452"/>
      <c r="OSG2346" s="1452"/>
      <c r="OSH2346" s="1452"/>
      <c r="OSI2346" s="1452"/>
      <c r="OSJ2346" s="1452"/>
      <c r="OSK2346" s="1452"/>
      <c r="OSL2346" s="1452"/>
      <c r="OSM2346" s="1452"/>
      <c r="OSN2346" s="1452"/>
      <c r="OSO2346" s="1452"/>
      <c r="OSP2346" s="1452"/>
      <c r="OSQ2346" s="1452"/>
      <c r="OSR2346" s="1452"/>
      <c r="OSS2346" s="1452"/>
      <c r="OST2346" s="1452"/>
      <c r="OSU2346" s="1452"/>
      <c r="OSV2346" s="1452"/>
      <c r="OSW2346" s="1452"/>
      <c r="OSX2346" s="1452"/>
      <c r="OSY2346" s="1452"/>
      <c r="OSZ2346" s="1452"/>
      <c r="OTA2346" s="1452"/>
      <c r="OTB2346" s="1452"/>
      <c r="OTC2346" s="1452"/>
      <c r="OTD2346" s="1452"/>
      <c r="OTE2346" s="1452"/>
      <c r="OTF2346" s="1452"/>
      <c r="OTG2346" s="1452"/>
      <c r="OTH2346" s="1452"/>
      <c r="OTI2346" s="1452"/>
      <c r="OTJ2346" s="1452"/>
      <c r="OTK2346" s="1452"/>
      <c r="OTL2346" s="1452"/>
      <c r="OTM2346" s="1452"/>
      <c r="OTN2346" s="1452"/>
      <c r="OTO2346" s="1452"/>
      <c r="OTP2346" s="1452"/>
      <c r="OTQ2346" s="1452"/>
      <c r="OTR2346" s="1452"/>
      <c r="OTS2346" s="1452"/>
      <c r="OTT2346" s="1452"/>
      <c r="OTU2346" s="1452"/>
      <c r="OTV2346" s="1452"/>
      <c r="OTW2346" s="1452"/>
      <c r="OTX2346" s="1452"/>
      <c r="OTY2346" s="1452"/>
      <c r="OTZ2346" s="1452"/>
      <c r="OUA2346" s="1452"/>
      <c r="OUB2346" s="1452"/>
      <c r="OUC2346" s="1452"/>
      <c r="OUD2346" s="1452"/>
      <c r="OUE2346" s="1452"/>
      <c r="OUF2346" s="1452"/>
      <c r="OUG2346" s="1452"/>
      <c r="OUH2346" s="1452"/>
      <c r="OUI2346" s="1452"/>
      <c r="OUJ2346" s="1452"/>
      <c r="OUK2346" s="1452"/>
      <c r="OUL2346" s="1452"/>
      <c r="OUM2346" s="1452"/>
      <c r="OUN2346" s="1452"/>
      <c r="OUO2346" s="1452"/>
      <c r="OUP2346" s="1452"/>
      <c r="OUQ2346" s="1452"/>
      <c r="OUR2346" s="1452"/>
      <c r="OUS2346" s="1452"/>
      <c r="OUT2346" s="1452"/>
      <c r="OUU2346" s="1452"/>
      <c r="OUV2346" s="1452"/>
      <c r="OUW2346" s="1452"/>
      <c r="OUX2346" s="1452"/>
      <c r="OUY2346" s="1452"/>
      <c r="OUZ2346" s="1452"/>
      <c r="OVA2346" s="1452"/>
      <c r="OVB2346" s="1452"/>
      <c r="OVC2346" s="1452"/>
      <c r="OVD2346" s="1452"/>
      <c r="OVE2346" s="1452"/>
      <c r="OVF2346" s="1452"/>
      <c r="OVG2346" s="1452"/>
      <c r="OVH2346" s="1452"/>
      <c r="OVI2346" s="1452"/>
      <c r="OVJ2346" s="1452"/>
      <c r="OVK2346" s="1452"/>
      <c r="OVL2346" s="1452"/>
      <c r="OVM2346" s="1452"/>
      <c r="OVN2346" s="1452"/>
      <c r="OVO2346" s="1452"/>
      <c r="OVP2346" s="1452"/>
      <c r="OVQ2346" s="1452"/>
      <c r="OVR2346" s="1452"/>
      <c r="OVS2346" s="1452"/>
      <c r="OVT2346" s="1452"/>
      <c r="OVU2346" s="1452"/>
      <c r="OVV2346" s="1452"/>
      <c r="OVW2346" s="1452"/>
      <c r="OVX2346" s="1452"/>
      <c r="OVY2346" s="1452"/>
      <c r="OVZ2346" s="1452"/>
      <c r="OWA2346" s="1452"/>
      <c r="OWB2346" s="1452"/>
      <c r="OWC2346" s="1452"/>
      <c r="OWD2346" s="1452"/>
      <c r="OWE2346" s="1452"/>
      <c r="OWF2346" s="1452"/>
      <c r="OWG2346" s="1452"/>
      <c r="OWH2346" s="1452"/>
      <c r="OWI2346" s="1452"/>
      <c r="OWJ2346" s="1452"/>
      <c r="OWK2346" s="1452"/>
      <c r="OWL2346" s="1452"/>
      <c r="OWM2346" s="1452"/>
      <c r="OWN2346" s="1452"/>
      <c r="OWO2346" s="1452"/>
      <c r="OWP2346" s="1452"/>
      <c r="OWQ2346" s="1452"/>
      <c r="OWR2346" s="1452"/>
      <c r="OWS2346" s="1452"/>
      <c r="OWT2346" s="1452"/>
      <c r="OWU2346" s="1452"/>
      <c r="OWV2346" s="1452"/>
      <c r="OWW2346" s="1452"/>
      <c r="OWX2346" s="1452"/>
      <c r="OWY2346" s="1452"/>
      <c r="OWZ2346" s="1452"/>
      <c r="OXA2346" s="1452"/>
      <c r="OXB2346" s="1452"/>
      <c r="OXC2346" s="1452"/>
      <c r="OXD2346" s="1452"/>
      <c r="OXE2346" s="1452"/>
      <c r="OXF2346" s="1452"/>
      <c r="OXG2346" s="1452"/>
      <c r="OXH2346" s="1452"/>
      <c r="OXI2346" s="1452"/>
      <c r="OXJ2346" s="1452"/>
      <c r="OXK2346" s="1452"/>
      <c r="OXL2346" s="1452"/>
      <c r="OXM2346" s="1452"/>
      <c r="OXN2346" s="1452"/>
      <c r="OXO2346" s="1452"/>
      <c r="OXP2346" s="1452"/>
      <c r="OXQ2346" s="1452"/>
      <c r="OXR2346" s="1452"/>
      <c r="OXS2346" s="1452"/>
      <c r="OXT2346" s="1452"/>
      <c r="OXU2346" s="1452"/>
      <c r="OXV2346" s="1452"/>
      <c r="OXW2346" s="1452"/>
      <c r="OXX2346" s="1452"/>
      <c r="OXY2346" s="1452"/>
      <c r="OXZ2346" s="1452"/>
      <c r="OYA2346" s="1452"/>
      <c r="OYB2346" s="1452"/>
      <c r="OYC2346" s="1452"/>
      <c r="OYD2346" s="1452"/>
      <c r="OYE2346" s="1452"/>
      <c r="OYF2346" s="1452"/>
      <c r="OYG2346" s="1452"/>
      <c r="OYH2346" s="1452"/>
      <c r="OYI2346" s="1452"/>
      <c r="OYJ2346" s="1452"/>
      <c r="OYK2346" s="1452"/>
      <c r="OYL2346" s="1452"/>
      <c r="OYM2346" s="1452"/>
      <c r="OYN2346" s="1452"/>
      <c r="OYO2346" s="1452"/>
      <c r="OYP2346" s="1452"/>
      <c r="OYQ2346" s="1452"/>
      <c r="OYR2346" s="1452"/>
      <c r="OYS2346" s="1452"/>
      <c r="OYT2346" s="1452"/>
      <c r="OYU2346" s="1452"/>
      <c r="OYV2346" s="1452"/>
      <c r="OYW2346" s="1452"/>
      <c r="OYX2346" s="1452"/>
      <c r="OYY2346" s="1452"/>
      <c r="OYZ2346" s="1452"/>
      <c r="OZA2346" s="1452"/>
      <c r="OZB2346" s="1452"/>
      <c r="OZC2346" s="1452"/>
      <c r="OZD2346" s="1452"/>
      <c r="OZE2346" s="1452"/>
      <c r="OZF2346" s="1452"/>
      <c r="OZG2346" s="1452"/>
      <c r="OZH2346" s="1452"/>
      <c r="OZI2346" s="1452"/>
      <c r="OZJ2346" s="1452"/>
      <c r="OZK2346" s="1452"/>
      <c r="OZL2346" s="1452"/>
      <c r="OZM2346" s="1452"/>
      <c r="OZN2346" s="1452"/>
      <c r="OZO2346" s="1452"/>
      <c r="OZP2346" s="1452"/>
      <c r="OZQ2346" s="1452"/>
      <c r="OZR2346" s="1452"/>
      <c r="OZS2346" s="1452"/>
      <c r="OZT2346" s="1452"/>
      <c r="OZU2346" s="1452"/>
      <c r="OZV2346" s="1452"/>
      <c r="OZW2346" s="1452"/>
      <c r="OZX2346" s="1452"/>
      <c r="OZY2346" s="1452"/>
      <c r="OZZ2346" s="1452"/>
      <c r="PAA2346" s="1452"/>
      <c r="PAB2346" s="1452"/>
      <c r="PAC2346" s="1452"/>
      <c r="PAD2346" s="1452"/>
      <c r="PAE2346" s="1452"/>
      <c r="PAF2346" s="1452"/>
      <c r="PAG2346" s="1452"/>
      <c r="PAH2346" s="1452"/>
      <c r="PAI2346" s="1452"/>
      <c r="PAJ2346" s="1452"/>
      <c r="PAK2346" s="1452"/>
      <c r="PAL2346" s="1452"/>
      <c r="PAM2346" s="1452"/>
      <c r="PAN2346" s="1452"/>
      <c r="PAO2346" s="1452"/>
      <c r="PAP2346" s="1452"/>
      <c r="PAQ2346" s="1452"/>
      <c r="PAR2346" s="1452"/>
      <c r="PAS2346" s="1452"/>
      <c r="PAT2346" s="1452"/>
      <c r="PAU2346" s="1452"/>
      <c r="PAV2346" s="1452"/>
      <c r="PAW2346" s="1452"/>
      <c r="PAX2346" s="1452"/>
      <c r="PAY2346" s="1452"/>
      <c r="PAZ2346" s="1452"/>
      <c r="PBA2346" s="1452"/>
      <c r="PBB2346" s="1452"/>
      <c r="PBC2346" s="1452"/>
      <c r="PBD2346" s="1452"/>
      <c r="PBE2346" s="1452"/>
      <c r="PBF2346" s="1452"/>
      <c r="PBG2346" s="1452"/>
      <c r="PBH2346" s="1452"/>
      <c r="PBI2346" s="1452"/>
      <c r="PBJ2346" s="1452"/>
      <c r="PBK2346" s="1452"/>
      <c r="PBL2346" s="1452"/>
      <c r="PBM2346" s="1452"/>
      <c r="PBN2346" s="1452"/>
      <c r="PBO2346" s="1452"/>
      <c r="PBP2346" s="1452"/>
      <c r="PBQ2346" s="1452"/>
      <c r="PBR2346" s="1452"/>
      <c r="PBS2346" s="1452"/>
      <c r="PBT2346" s="1452"/>
      <c r="PBU2346" s="1452"/>
      <c r="PBV2346" s="1452"/>
      <c r="PBW2346" s="1452"/>
      <c r="PBX2346" s="1452"/>
      <c r="PBY2346" s="1452"/>
      <c r="PBZ2346" s="1452"/>
      <c r="PCA2346" s="1452"/>
      <c r="PCB2346" s="1452"/>
      <c r="PCC2346" s="1452"/>
      <c r="PCD2346" s="1452"/>
      <c r="PCE2346" s="1452"/>
      <c r="PCF2346" s="1452"/>
      <c r="PCG2346" s="1452"/>
      <c r="PCH2346" s="1452"/>
      <c r="PCI2346" s="1452"/>
      <c r="PCJ2346" s="1452"/>
      <c r="PCK2346" s="1452"/>
      <c r="PCL2346" s="1452"/>
      <c r="PCM2346" s="1452"/>
      <c r="PCN2346" s="1452"/>
      <c r="PCO2346" s="1452"/>
      <c r="PCP2346" s="1452"/>
      <c r="PCQ2346" s="1452"/>
      <c r="PCR2346" s="1452"/>
      <c r="PCS2346" s="1452"/>
      <c r="PCT2346" s="1452"/>
      <c r="PCU2346" s="1452"/>
      <c r="PCV2346" s="1452"/>
      <c r="PCW2346" s="1452"/>
      <c r="PCX2346" s="1452"/>
      <c r="PCY2346" s="1452"/>
      <c r="PCZ2346" s="1452"/>
      <c r="PDA2346" s="1452"/>
      <c r="PDB2346" s="1452"/>
      <c r="PDC2346" s="1452"/>
      <c r="PDD2346" s="1452"/>
      <c r="PDE2346" s="1452"/>
      <c r="PDF2346" s="1452"/>
      <c r="PDG2346" s="1452"/>
      <c r="PDH2346" s="1452"/>
      <c r="PDI2346" s="1452"/>
      <c r="PDJ2346" s="1452"/>
      <c r="PDK2346" s="1452"/>
      <c r="PDL2346" s="1452"/>
      <c r="PDM2346" s="1452"/>
      <c r="PDN2346" s="1452"/>
      <c r="PDO2346" s="1452"/>
      <c r="PDP2346" s="1452"/>
      <c r="PDQ2346" s="1452"/>
      <c r="PDR2346" s="1452"/>
      <c r="PDS2346" s="1452"/>
      <c r="PDT2346" s="1452"/>
      <c r="PDU2346" s="1452"/>
      <c r="PDV2346" s="1452"/>
      <c r="PDW2346" s="1452"/>
      <c r="PDX2346" s="1452"/>
      <c r="PDY2346" s="1452"/>
      <c r="PDZ2346" s="1452"/>
      <c r="PEA2346" s="1452"/>
      <c r="PEB2346" s="1452"/>
      <c r="PEC2346" s="1452"/>
      <c r="PED2346" s="1452"/>
      <c r="PEE2346" s="1452"/>
      <c r="PEF2346" s="1452"/>
      <c r="PEG2346" s="1452"/>
      <c r="PEH2346" s="1452"/>
      <c r="PEI2346" s="1452"/>
      <c r="PEJ2346" s="1452"/>
      <c r="PEK2346" s="1452"/>
      <c r="PEL2346" s="1452"/>
      <c r="PEM2346" s="1452"/>
      <c r="PEN2346" s="1452"/>
      <c r="PEO2346" s="1452"/>
      <c r="PEP2346" s="1452"/>
      <c r="PEQ2346" s="1452"/>
      <c r="PER2346" s="1452"/>
      <c r="PES2346" s="1452"/>
      <c r="PET2346" s="1452"/>
      <c r="PEU2346" s="1452"/>
      <c r="PEV2346" s="1452"/>
      <c r="PEW2346" s="1452"/>
      <c r="PEX2346" s="1452"/>
      <c r="PEY2346" s="1452"/>
      <c r="PEZ2346" s="1452"/>
      <c r="PFA2346" s="1452"/>
      <c r="PFB2346" s="1452"/>
      <c r="PFC2346" s="1452"/>
      <c r="PFD2346" s="1452"/>
      <c r="PFE2346" s="1452"/>
      <c r="PFF2346" s="1452"/>
      <c r="PFG2346" s="1452"/>
      <c r="PFH2346" s="1452"/>
      <c r="PFI2346" s="1452"/>
      <c r="PFJ2346" s="1452"/>
      <c r="PFK2346" s="1452"/>
      <c r="PFL2346" s="1452"/>
      <c r="PFM2346" s="1452"/>
      <c r="PFN2346" s="1452"/>
      <c r="PFO2346" s="1452"/>
      <c r="PFP2346" s="1452"/>
      <c r="PFQ2346" s="1452"/>
      <c r="PFR2346" s="1452"/>
      <c r="PFS2346" s="1452"/>
      <c r="PFT2346" s="1452"/>
      <c r="PFU2346" s="1452"/>
      <c r="PFV2346" s="1452"/>
      <c r="PFW2346" s="1452"/>
      <c r="PFX2346" s="1452"/>
      <c r="PFY2346" s="1452"/>
      <c r="PFZ2346" s="1452"/>
      <c r="PGA2346" s="1452"/>
      <c r="PGB2346" s="1452"/>
      <c r="PGC2346" s="1452"/>
      <c r="PGD2346" s="1452"/>
      <c r="PGE2346" s="1452"/>
      <c r="PGF2346" s="1452"/>
      <c r="PGG2346" s="1452"/>
      <c r="PGH2346" s="1452"/>
      <c r="PGI2346" s="1452"/>
      <c r="PGJ2346" s="1452"/>
      <c r="PGK2346" s="1452"/>
      <c r="PGL2346" s="1452"/>
      <c r="PGM2346" s="1452"/>
      <c r="PGN2346" s="1452"/>
      <c r="PGO2346" s="1452"/>
      <c r="PGP2346" s="1452"/>
      <c r="PGQ2346" s="1452"/>
      <c r="PGR2346" s="1452"/>
      <c r="PGS2346" s="1452"/>
      <c r="PGT2346" s="1452"/>
      <c r="PGU2346" s="1452"/>
      <c r="PGV2346" s="1452"/>
      <c r="PGW2346" s="1452"/>
      <c r="PGX2346" s="1452"/>
      <c r="PGY2346" s="1452"/>
      <c r="PGZ2346" s="1452"/>
      <c r="PHA2346" s="1452"/>
      <c r="PHB2346" s="1452"/>
      <c r="PHC2346" s="1452"/>
      <c r="PHD2346" s="1452"/>
      <c r="PHE2346" s="1452"/>
      <c r="PHF2346" s="1452"/>
      <c r="PHG2346" s="1452"/>
      <c r="PHH2346" s="1452"/>
      <c r="PHI2346" s="1452"/>
      <c r="PHJ2346" s="1452"/>
      <c r="PHK2346" s="1452"/>
      <c r="PHL2346" s="1452"/>
      <c r="PHM2346" s="1452"/>
      <c r="PHN2346" s="1452"/>
      <c r="PHO2346" s="1452"/>
      <c r="PHP2346" s="1452"/>
      <c r="PHQ2346" s="1452"/>
      <c r="PHR2346" s="1452"/>
      <c r="PHS2346" s="1452"/>
      <c r="PHT2346" s="1452"/>
      <c r="PHU2346" s="1452"/>
      <c r="PHV2346" s="1452"/>
      <c r="PHW2346" s="1452"/>
      <c r="PHX2346" s="1452"/>
      <c r="PHY2346" s="1452"/>
      <c r="PHZ2346" s="1452"/>
      <c r="PIA2346" s="1452"/>
      <c r="PIB2346" s="1452"/>
      <c r="PIC2346" s="1452"/>
      <c r="PID2346" s="1452"/>
      <c r="PIE2346" s="1452"/>
      <c r="PIF2346" s="1452"/>
      <c r="PIG2346" s="1452"/>
      <c r="PIH2346" s="1452"/>
      <c r="PII2346" s="1452"/>
      <c r="PIJ2346" s="1452"/>
      <c r="PIK2346" s="1452"/>
      <c r="PIL2346" s="1452"/>
      <c r="PIM2346" s="1452"/>
      <c r="PIN2346" s="1452"/>
      <c r="PIO2346" s="1452"/>
      <c r="PIP2346" s="1452"/>
      <c r="PIQ2346" s="1452"/>
      <c r="PIR2346" s="1452"/>
      <c r="PIS2346" s="1452"/>
      <c r="PIT2346" s="1452"/>
      <c r="PIU2346" s="1452"/>
      <c r="PIV2346" s="1452"/>
      <c r="PIW2346" s="1452"/>
      <c r="PIX2346" s="1452"/>
      <c r="PIY2346" s="1452"/>
      <c r="PIZ2346" s="1452"/>
      <c r="PJA2346" s="1452"/>
      <c r="PJB2346" s="1452"/>
      <c r="PJC2346" s="1452"/>
      <c r="PJD2346" s="1452"/>
      <c r="PJE2346" s="1452"/>
      <c r="PJF2346" s="1452"/>
      <c r="PJG2346" s="1452"/>
      <c r="PJH2346" s="1452"/>
      <c r="PJI2346" s="1452"/>
      <c r="PJJ2346" s="1452"/>
      <c r="PJK2346" s="1452"/>
      <c r="PJL2346" s="1452"/>
      <c r="PJM2346" s="1452"/>
      <c r="PJN2346" s="1452"/>
      <c r="PJO2346" s="1452"/>
      <c r="PJP2346" s="1452"/>
      <c r="PJQ2346" s="1452"/>
      <c r="PJR2346" s="1452"/>
      <c r="PJS2346" s="1452"/>
      <c r="PJT2346" s="1452"/>
      <c r="PJU2346" s="1452"/>
      <c r="PJV2346" s="1452"/>
      <c r="PJW2346" s="1452"/>
      <c r="PJX2346" s="1452"/>
      <c r="PJY2346" s="1452"/>
      <c r="PJZ2346" s="1452"/>
      <c r="PKA2346" s="1452"/>
      <c r="PKB2346" s="1452"/>
      <c r="PKC2346" s="1452"/>
      <c r="PKD2346" s="1452"/>
      <c r="PKE2346" s="1452"/>
      <c r="PKF2346" s="1452"/>
      <c r="PKG2346" s="1452"/>
      <c r="PKH2346" s="1452"/>
      <c r="PKI2346" s="1452"/>
      <c r="PKJ2346" s="1452"/>
      <c r="PKK2346" s="1452"/>
      <c r="PKL2346" s="1452"/>
      <c r="PKM2346" s="1452"/>
      <c r="PKN2346" s="1452"/>
      <c r="PKO2346" s="1452"/>
      <c r="PKP2346" s="1452"/>
      <c r="PKQ2346" s="1452"/>
      <c r="PKR2346" s="1452"/>
      <c r="PKS2346" s="1452"/>
      <c r="PKT2346" s="1452"/>
      <c r="PKU2346" s="1452"/>
      <c r="PKV2346" s="1452"/>
      <c r="PKW2346" s="1452"/>
      <c r="PKX2346" s="1452"/>
      <c r="PKY2346" s="1452"/>
      <c r="PKZ2346" s="1452"/>
      <c r="PLA2346" s="1452"/>
      <c r="PLB2346" s="1452"/>
      <c r="PLC2346" s="1452"/>
      <c r="PLD2346" s="1452"/>
      <c r="PLE2346" s="1452"/>
      <c r="PLF2346" s="1452"/>
      <c r="PLG2346" s="1452"/>
      <c r="PLH2346" s="1452"/>
      <c r="PLI2346" s="1452"/>
      <c r="PLJ2346" s="1452"/>
      <c r="PLK2346" s="1452"/>
      <c r="PLL2346" s="1452"/>
      <c r="PLM2346" s="1452"/>
      <c r="PLN2346" s="1452"/>
      <c r="PLO2346" s="1452"/>
      <c r="PLP2346" s="1452"/>
      <c r="PLQ2346" s="1452"/>
      <c r="PLR2346" s="1452"/>
      <c r="PLS2346" s="1452"/>
      <c r="PLT2346" s="1452"/>
      <c r="PLU2346" s="1452"/>
      <c r="PLV2346" s="1452"/>
      <c r="PLW2346" s="1452"/>
      <c r="PLX2346" s="1452"/>
      <c r="PLY2346" s="1452"/>
      <c r="PLZ2346" s="1452"/>
      <c r="PMA2346" s="1452"/>
      <c r="PMB2346" s="1452"/>
      <c r="PMC2346" s="1452"/>
      <c r="PMD2346" s="1452"/>
      <c r="PME2346" s="1452"/>
      <c r="PMF2346" s="1452"/>
      <c r="PMG2346" s="1452"/>
      <c r="PMH2346" s="1452"/>
      <c r="PMI2346" s="1452"/>
      <c r="PMJ2346" s="1452"/>
      <c r="PMK2346" s="1452"/>
      <c r="PML2346" s="1452"/>
      <c r="PMM2346" s="1452"/>
      <c r="PMN2346" s="1452"/>
      <c r="PMO2346" s="1452"/>
      <c r="PMP2346" s="1452"/>
      <c r="PMQ2346" s="1452"/>
      <c r="PMR2346" s="1452"/>
      <c r="PMS2346" s="1452"/>
      <c r="PMT2346" s="1452"/>
      <c r="PMU2346" s="1452"/>
      <c r="PMV2346" s="1452"/>
      <c r="PMW2346" s="1452"/>
      <c r="PMX2346" s="1452"/>
      <c r="PMY2346" s="1452"/>
      <c r="PMZ2346" s="1452"/>
      <c r="PNA2346" s="1452"/>
      <c r="PNB2346" s="1452"/>
      <c r="PNC2346" s="1452"/>
      <c r="PND2346" s="1452"/>
      <c r="PNE2346" s="1452"/>
      <c r="PNF2346" s="1452"/>
      <c r="PNG2346" s="1452"/>
      <c r="PNH2346" s="1452"/>
      <c r="PNI2346" s="1452"/>
      <c r="PNJ2346" s="1452"/>
      <c r="PNK2346" s="1452"/>
      <c r="PNL2346" s="1452"/>
      <c r="PNM2346" s="1452"/>
      <c r="PNN2346" s="1452"/>
      <c r="PNO2346" s="1452"/>
      <c r="PNP2346" s="1452"/>
      <c r="PNQ2346" s="1452"/>
      <c r="PNR2346" s="1452"/>
      <c r="PNS2346" s="1452"/>
      <c r="PNT2346" s="1452"/>
      <c r="PNU2346" s="1452"/>
      <c r="PNV2346" s="1452"/>
      <c r="PNW2346" s="1452"/>
      <c r="PNX2346" s="1452"/>
      <c r="PNY2346" s="1452"/>
      <c r="PNZ2346" s="1452"/>
      <c r="POA2346" s="1452"/>
      <c r="POB2346" s="1452"/>
      <c r="POC2346" s="1452"/>
      <c r="POD2346" s="1452"/>
      <c r="POE2346" s="1452"/>
      <c r="POF2346" s="1452"/>
      <c r="POG2346" s="1452"/>
      <c r="POH2346" s="1452"/>
      <c r="POI2346" s="1452"/>
      <c r="POJ2346" s="1452"/>
      <c r="POK2346" s="1452"/>
      <c r="POL2346" s="1452"/>
      <c r="POM2346" s="1452"/>
      <c r="PON2346" s="1452"/>
      <c r="POO2346" s="1452"/>
      <c r="POP2346" s="1452"/>
      <c r="POQ2346" s="1452"/>
      <c r="POR2346" s="1452"/>
      <c r="POS2346" s="1452"/>
      <c r="POT2346" s="1452"/>
      <c r="POU2346" s="1452"/>
      <c r="POV2346" s="1452"/>
      <c r="POW2346" s="1452"/>
      <c r="POX2346" s="1452"/>
      <c r="POY2346" s="1452"/>
      <c r="POZ2346" s="1452"/>
      <c r="PPA2346" s="1452"/>
      <c r="PPB2346" s="1452"/>
      <c r="PPC2346" s="1452"/>
      <c r="PPD2346" s="1452"/>
      <c r="PPE2346" s="1452"/>
      <c r="PPF2346" s="1452"/>
      <c r="PPG2346" s="1452"/>
      <c r="PPH2346" s="1452"/>
      <c r="PPI2346" s="1452"/>
      <c r="PPJ2346" s="1452"/>
      <c r="PPK2346" s="1452"/>
      <c r="PPL2346" s="1452"/>
      <c r="PPM2346" s="1452"/>
      <c r="PPN2346" s="1452"/>
      <c r="PPO2346" s="1452"/>
      <c r="PPP2346" s="1452"/>
      <c r="PPQ2346" s="1452"/>
      <c r="PPR2346" s="1452"/>
      <c r="PPS2346" s="1452"/>
      <c r="PPT2346" s="1452"/>
      <c r="PPU2346" s="1452"/>
      <c r="PPV2346" s="1452"/>
      <c r="PPW2346" s="1452"/>
      <c r="PPX2346" s="1452"/>
      <c r="PPY2346" s="1452"/>
      <c r="PPZ2346" s="1452"/>
      <c r="PQA2346" s="1452"/>
      <c r="PQB2346" s="1452"/>
      <c r="PQC2346" s="1452"/>
      <c r="PQD2346" s="1452"/>
      <c r="PQE2346" s="1452"/>
      <c r="PQF2346" s="1452"/>
      <c r="PQG2346" s="1452"/>
      <c r="PQH2346" s="1452"/>
      <c r="PQI2346" s="1452"/>
      <c r="PQJ2346" s="1452"/>
      <c r="PQK2346" s="1452"/>
      <c r="PQL2346" s="1452"/>
      <c r="PQM2346" s="1452"/>
      <c r="PQN2346" s="1452"/>
      <c r="PQO2346" s="1452"/>
      <c r="PQP2346" s="1452"/>
      <c r="PQQ2346" s="1452"/>
      <c r="PQR2346" s="1452"/>
      <c r="PQS2346" s="1452"/>
      <c r="PQT2346" s="1452"/>
      <c r="PQU2346" s="1452"/>
      <c r="PQV2346" s="1452"/>
      <c r="PQW2346" s="1452"/>
      <c r="PQX2346" s="1452"/>
      <c r="PQY2346" s="1452"/>
      <c r="PQZ2346" s="1452"/>
      <c r="PRA2346" s="1452"/>
      <c r="PRB2346" s="1452"/>
      <c r="PRC2346" s="1452"/>
      <c r="PRD2346" s="1452"/>
      <c r="PRE2346" s="1452"/>
      <c r="PRF2346" s="1452"/>
      <c r="PRG2346" s="1452"/>
      <c r="PRH2346" s="1452"/>
      <c r="PRI2346" s="1452"/>
      <c r="PRJ2346" s="1452"/>
      <c r="PRK2346" s="1452"/>
      <c r="PRL2346" s="1452"/>
      <c r="PRM2346" s="1452"/>
      <c r="PRN2346" s="1452"/>
      <c r="PRO2346" s="1452"/>
      <c r="PRP2346" s="1452"/>
      <c r="PRQ2346" s="1452"/>
      <c r="PRR2346" s="1452"/>
      <c r="PRS2346" s="1452"/>
      <c r="PRT2346" s="1452"/>
      <c r="PRU2346" s="1452"/>
      <c r="PRV2346" s="1452"/>
      <c r="PRW2346" s="1452"/>
      <c r="PRX2346" s="1452"/>
      <c r="PRY2346" s="1452"/>
      <c r="PRZ2346" s="1452"/>
      <c r="PSA2346" s="1452"/>
      <c r="PSB2346" s="1452"/>
      <c r="PSC2346" s="1452"/>
      <c r="PSD2346" s="1452"/>
      <c r="PSE2346" s="1452"/>
      <c r="PSF2346" s="1452"/>
      <c r="PSG2346" s="1452"/>
      <c r="PSH2346" s="1452"/>
      <c r="PSI2346" s="1452"/>
      <c r="PSJ2346" s="1452"/>
      <c r="PSK2346" s="1452"/>
      <c r="PSL2346" s="1452"/>
      <c r="PSM2346" s="1452"/>
      <c r="PSN2346" s="1452"/>
      <c r="PSO2346" s="1452"/>
      <c r="PSP2346" s="1452"/>
      <c r="PSQ2346" s="1452"/>
      <c r="PSR2346" s="1452"/>
      <c r="PSS2346" s="1452"/>
      <c r="PST2346" s="1452"/>
      <c r="PSU2346" s="1452"/>
      <c r="PSV2346" s="1452"/>
      <c r="PSW2346" s="1452"/>
      <c r="PSX2346" s="1452"/>
      <c r="PSY2346" s="1452"/>
      <c r="PSZ2346" s="1452"/>
      <c r="PTA2346" s="1452"/>
      <c r="PTB2346" s="1452"/>
      <c r="PTC2346" s="1452"/>
      <c r="PTD2346" s="1452"/>
      <c r="PTE2346" s="1452"/>
      <c r="PTF2346" s="1452"/>
      <c r="PTG2346" s="1452"/>
      <c r="PTH2346" s="1452"/>
      <c r="PTI2346" s="1452"/>
      <c r="PTJ2346" s="1452"/>
      <c r="PTK2346" s="1452"/>
      <c r="PTL2346" s="1452"/>
      <c r="PTM2346" s="1452"/>
      <c r="PTN2346" s="1452"/>
      <c r="PTO2346" s="1452"/>
      <c r="PTP2346" s="1452"/>
      <c r="PTQ2346" s="1452"/>
      <c r="PTR2346" s="1452"/>
      <c r="PTS2346" s="1452"/>
      <c r="PTT2346" s="1452"/>
      <c r="PTU2346" s="1452"/>
      <c r="PTV2346" s="1452"/>
      <c r="PTW2346" s="1452"/>
      <c r="PTX2346" s="1452"/>
      <c r="PTY2346" s="1452"/>
      <c r="PTZ2346" s="1452"/>
      <c r="PUA2346" s="1452"/>
      <c r="PUB2346" s="1452"/>
      <c r="PUC2346" s="1452"/>
      <c r="PUD2346" s="1452"/>
      <c r="PUE2346" s="1452"/>
      <c r="PUF2346" s="1452"/>
      <c r="PUG2346" s="1452"/>
      <c r="PUH2346" s="1452"/>
      <c r="PUI2346" s="1452"/>
      <c r="PUJ2346" s="1452"/>
      <c r="PUK2346" s="1452"/>
      <c r="PUL2346" s="1452"/>
      <c r="PUM2346" s="1452"/>
      <c r="PUN2346" s="1452"/>
      <c r="PUO2346" s="1452"/>
      <c r="PUP2346" s="1452"/>
      <c r="PUQ2346" s="1452"/>
      <c r="PUR2346" s="1452"/>
      <c r="PUS2346" s="1452"/>
      <c r="PUT2346" s="1452"/>
      <c r="PUU2346" s="1452"/>
      <c r="PUV2346" s="1452"/>
      <c r="PUW2346" s="1452"/>
      <c r="PUX2346" s="1452"/>
      <c r="PUY2346" s="1452"/>
      <c r="PUZ2346" s="1452"/>
      <c r="PVA2346" s="1452"/>
      <c r="PVB2346" s="1452"/>
      <c r="PVC2346" s="1452"/>
      <c r="PVD2346" s="1452"/>
      <c r="PVE2346" s="1452"/>
      <c r="PVF2346" s="1452"/>
      <c r="PVG2346" s="1452"/>
      <c r="PVH2346" s="1452"/>
      <c r="PVI2346" s="1452"/>
      <c r="PVJ2346" s="1452"/>
      <c r="PVK2346" s="1452"/>
      <c r="PVL2346" s="1452"/>
      <c r="PVM2346" s="1452"/>
      <c r="PVN2346" s="1452"/>
      <c r="PVO2346" s="1452"/>
      <c r="PVP2346" s="1452"/>
      <c r="PVQ2346" s="1452"/>
      <c r="PVR2346" s="1452"/>
      <c r="PVS2346" s="1452"/>
      <c r="PVT2346" s="1452"/>
      <c r="PVU2346" s="1452"/>
      <c r="PVV2346" s="1452"/>
      <c r="PVW2346" s="1452"/>
      <c r="PVX2346" s="1452"/>
      <c r="PVY2346" s="1452"/>
      <c r="PVZ2346" s="1452"/>
      <c r="PWA2346" s="1452"/>
      <c r="PWB2346" s="1452"/>
      <c r="PWC2346" s="1452"/>
      <c r="PWD2346" s="1452"/>
      <c r="PWE2346" s="1452"/>
      <c r="PWF2346" s="1452"/>
      <c r="PWG2346" s="1452"/>
      <c r="PWH2346" s="1452"/>
      <c r="PWI2346" s="1452"/>
      <c r="PWJ2346" s="1452"/>
      <c r="PWK2346" s="1452"/>
      <c r="PWL2346" s="1452"/>
      <c r="PWM2346" s="1452"/>
      <c r="PWN2346" s="1452"/>
      <c r="PWO2346" s="1452"/>
      <c r="PWP2346" s="1452"/>
      <c r="PWQ2346" s="1452"/>
      <c r="PWR2346" s="1452"/>
      <c r="PWS2346" s="1452"/>
      <c r="PWT2346" s="1452"/>
      <c r="PWU2346" s="1452"/>
      <c r="PWV2346" s="1452"/>
      <c r="PWW2346" s="1452"/>
      <c r="PWX2346" s="1452"/>
      <c r="PWY2346" s="1452"/>
      <c r="PWZ2346" s="1452"/>
      <c r="PXA2346" s="1452"/>
      <c r="PXB2346" s="1452"/>
      <c r="PXC2346" s="1452"/>
      <c r="PXD2346" s="1452"/>
      <c r="PXE2346" s="1452"/>
      <c r="PXF2346" s="1452"/>
      <c r="PXG2346" s="1452"/>
      <c r="PXH2346" s="1452"/>
      <c r="PXI2346" s="1452"/>
      <c r="PXJ2346" s="1452"/>
      <c r="PXK2346" s="1452"/>
      <c r="PXL2346" s="1452"/>
      <c r="PXM2346" s="1452"/>
      <c r="PXN2346" s="1452"/>
      <c r="PXO2346" s="1452"/>
      <c r="PXP2346" s="1452"/>
      <c r="PXQ2346" s="1452"/>
      <c r="PXR2346" s="1452"/>
      <c r="PXS2346" s="1452"/>
      <c r="PXT2346" s="1452"/>
      <c r="PXU2346" s="1452"/>
      <c r="PXV2346" s="1452"/>
      <c r="PXW2346" s="1452"/>
      <c r="PXX2346" s="1452"/>
      <c r="PXY2346" s="1452"/>
      <c r="PXZ2346" s="1452"/>
      <c r="PYA2346" s="1452"/>
      <c r="PYB2346" s="1452"/>
      <c r="PYC2346" s="1452"/>
      <c r="PYD2346" s="1452"/>
      <c r="PYE2346" s="1452"/>
      <c r="PYF2346" s="1452"/>
      <c r="PYG2346" s="1452"/>
      <c r="PYH2346" s="1452"/>
      <c r="PYI2346" s="1452"/>
      <c r="PYJ2346" s="1452"/>
      <c r="PYK2346" s="1452"/>
      <c r="PYL2346" s="1452"/>
      <c r="PYM2346" s="1452"/>
      <c r="PYN2346" s="1452"/>
      <c r="PYO2346" s="1452"/>
      <c r="PYP2346" s="1452"/>
      <c r="PYQ2346" s="1452"/>
      <c r="PYR2346" s="1452"/>
      <c r="PYS2346" s="1452"/>
      <c r="PYT2346" s="1452"/>
      <c r="PYU2346" s="1452"/>
      <c r="PYV2346" s="1452"/>
      <c r="PYW2346" s="1452"/>
      <c r="PYX2346" s="1452"/>
      <c r="PYY2346" s="1452"/>
      <c r="PYZ2346" s="1452"/>
      <c r="PZA2346" s="1452"/>
      <c r="PZB2346" s="1452"/>
      <c r="PZC2346" s="1452"/>
      <c r="PZD2346" s="1452"/>
      <c r="PZE2346" s="1452"/>
      <c r="PZF2346" s="1452"/>
      <c r="PZG2346" s="1452"/>
      <c r="PZH2346" s="1452"/>
      <c r="PZI2346" s="1452"/>
      <c r="PZJ2346" s="1452"/>
      <c r="PZK2346" s="1452"/>
      <c r="PZL2346" s="1452"/>
      <c r="PZM2346" s="1452"/>
      <c r="PZN2346" s="1452"/>
      <c r="PZO2346" s="1452"/>
      <c r="PZP2346" s="1452"/>
      <c r="PZQ2346" s="1452"/>
      <c r="PZR2346" s="1452"/>
      <c r="PZS2346" s="1452"/>
      <c r="PZT2346" s="1452"/>
      <c r="PZU2346" s="1452"/>
      <c r="PZV2346" s="1452"/>
      <c r="PZW2346" s="1452"/>
      <c r="PZX2346" s="1452"/>
      <c r="PZY2346" s="1452"/>
      <c r="PZZ2346" s="1452"/>
      <c r="QAA2346" s="1452"/>
      <c r="QAB2346" s="1452"/>
      <c r="QAC2346" s="1452"/>
      <c r="QAD2346" s="1452"/>
      <c r="QAE2346" s="1452"/>
      <c r="QAF2346" s="1452"/>
      <c r="QAG2346" s="1452"/>
      <c r="QAH2346" s="1452"/>
      <c r="QAI2346" s="1452"/>
      <c r="QAJ2346" s="1452"/>
      <c r="QAK2346" s="1452"/>
      <c r="QAL2346" s="1452"/>
      <c r="QAM2346" s="1452"/>
      <c r="QAN2346" s="1452"/>
      <c r="QAO2346" s="1452"/>
      <c r="QAP2346" s="1452"/>
      <c r="QAQ2346" s="1452"/>
      <c r="QAR2346" s="1452"/>
      <c r="QAS2346" s="1452"/>
      <c r="QAT2346" s="1452"/>
      <c r="QAU2346" s="1452"/>
      <c r="QAV2346" s="1452"/>
      <c r="QAW2346" s="1452"/>
      <c r="QAX2346" s="1452"/>
      <c r="QAY2346" s="1452"/>
      <c r="QAZ2346" s="1452"/>
      <c r="QBA2346" s="1452"/>
      <c r="QBB2346" s="1452"/>
      <c r="QBC2346" s="1452"/>
      <c r="QBD2346" s="1452"/>
      <c r="QBE2346" s="1452"/>
      <c r="QBF2346" s="1452"/>
      <c r="QBG2346" s="1452"/>
      <c r="QBH2346" s="1452"/>
      <c r="QBI2346" s="1452"/>
      <c r="QBJ2346" s="1452"/>
      <c r="QBK2346" s="1452"/>
      <c r="QBL2346" s="1452"/>
      <c r="QBM2346" s="1452"/>
      <c r="QBN2346" s="1452"/>
      <c r="QBO2346" s="1452"/>
      <c r="QBP2346" s="1452"/>
      <c r="QBQ2346" s="1452"/>
      <c r="QBR2346" s="1452"/>
      <c r="QBS2346" s="1452"/>
      <c r="QBT2346" s="1452"/>
      <c r="QBU2346" s="1452"/>
      <c r="QBV2346" s="1452"/>
      <c r="QBW2346" s="1452"/>
      <c r="QBX2346" s="1452"/>
      <c r="QBY2346" s="1452"/>
      <c r="QBZ2346" s="1452"/>
      <c r="QCA2346" s="1452"/>
      <c r="QCB2346" s="1452"/>
      <c r="QCC2346" s="1452"/>
      <c r="QCD2346" s="1452"/>
      <c r="QCE2346" s="1452"/>
      <c r="QCF2346" s="1452"/>
      <c r="QCG2346" s="1452"/>
      <c r="QCH2346" s="1452"/>
      <c r="QCI2346" s="1452"/>
      <c r="QCJ2346" s="1452"/>
      <c r="QCK2346" s="1452"/>
      <c r="QCL2346" s="1452"/>
      <c r="QCM2346" s="1452"/>
      <c r="QCN2346" s="1452"/>
      <c r="QCO2346" s="1452"/>
      <c r="QCP2346" s="1452"/>
      <c r="QCQ2346" s="1452"/>
      <c r="QCR2346" s="1452"/>
      <c r="QCS2346" s="1452"/>
      <c r="QCT2346" s="1452"/>
      <c r="QCU2346" s="1452"/>
      <c r="QCV2346" s="1452"/>
      <c r="QCW2346" s="1452"/>
      <c r="QCX2346" s="1452"/>
      <c r="QCY2346" s="1452"/>
      <c r="QCZ2346" s="1452"/>
      <c r="QDA2346" s="1452"/>
      <c r="QDB2346" s="1452"/>
      <c r="QDC2346" s="1452"/>
      <c r="QDD2346" s="1452"/>
      <c r="QDE2346" s="1452"/>
      <c r="QDF2346" s="1452"/>
      <c r="QDG2346" s="1452"/>
      <c r="QDH2346" s="1452"/>
      <c r="QDI2346" s="1452"/>
      <c r="QDJ2346" s="1452"/>
      <c r="QDK2346" s="1452"/>
      <c r="QDL2346" s="1452"/>
      <c r="QDM2346" s="1452"/>
      <c r="QDN2346" s="1452"/>
      <c r="QDO2346" s="1452"/>
      <c r="QDP2346" s="1452"/>
      <c r="QDQ2346" s="1452"/>
      <c r="QDR2346" s="1452"/>
      <c r="QDS2346" s="1452"/>
      <c r="QDT2346" s="1452"/>
      <c r="QDU2346" s="1452"/>
      <c r="QDV2346" s="1452"/>
      <c r="QDW2346" s="1452"/>
      <c r="QDX2346" s="1452"/>
      <c r="QDY2346" s="1452"/>
      <c r="QDZ2346" s="1452"/>
      <c r="QEA2346" s="1452"/>
      <c r="QEB2346" s="1452"/>
      <c r="QEC2346" s="1452"/>
      <c r="QED2346" s="1452"/>
      <c r="QEE2346" s="1452"/>
      <c r="QEF2346" s="1452"/>
      <c r="QEG2346" s="1452"/>
      <c r="QEH2346" s="1452"/>
      <c r="QEI2346" s="1452"/>
      <c r="QEJ2346" s="1452"/>
      <c r="QEK2346" s="1452"/>
      <c r="QEL2346" s="1452"/>
      <c r="QEM2346" s="1452"/>
      <c r="QEN2346" s="1452"/>
      <c r="QEO2346" s="1452"/>
      <c r="QEP2346" s="1452"/>
      <c r="QEQ2346" s="1452"/>
      <c r="QER2346" s="1452"/>
      <c r="QES2346" s="1452"/>
      <c r="QET2346" s="1452"/>
      <c r="QEU2346" s="1452"/>
      <c r="QEV2346" s="1452"/>
      <c r="QEW2346" s="1452"/>
      <c r="QEX2346" s="1452"/>
      <c r="QEY2346" s="1452"/>
      <c r="QEZ2346" s="1452"/>
      <c r="QFA2346" s="1452"/>
      <c r="QFB2346" s="1452"/>
      <c r="QFC2346" s="1452"/>
      <c r="QFD2346" s="1452"/>
      <c r="QFE2346" s="1452"/>
      <c r="QFF2346" s="1452"/>
      <c r="QFG2346" s="1452"/>
      <c r="QFH2346" s="1452"/>
      <c r="QFI2346" s="1452"/>
      <c r="QFJ2346" s="1452"/>
      <c r="QFK2346" s="1452"/>
      <c r="QFL2346" s="1452"/>
      <c r="QFM2346" s="1452"/>
      <c r="QFN2346" s="1452"/>
      <c r="QFO2346" s="1452"/>
      <c r="QFP2346" s="1452"/>
      <c r="QFQ2346" s="1452"/>
      <c r="QFR2346" s="1452"/>
      <c r="QFS2346" s="1452"/>
      <c r="QFT2346" s="1452"/>
      <c r="QFU2346" s="1452"/>
      <c r="QFV2346" s="1452"/>
      <c r="QFW2346" s="1452"/>
      <c r="QFX2346" s="1452"/>
      <c r="QFY2346" s="1452"/>
      <c r="QFZ2346" s="1452"/>
      <c r="QGA2346" s="1452"/>
      <c r="QGB2346" s="1452"/>
      <c r="QGC2346" s="1452"/>
      <c r="QGD2346" s="1452"/>
      <c r="QGE2346" s="1452"/>
      <c r="QGF2346" s="1452"/>
      <c r="QGG2346" s="1452"/>
      <c r="QGH2346" s="1452"/>
      <c r="QGI2346" s="1452"/>
      <c r="QGJ2346" s="1452"/>
      <c r="QGK2346" s="1452"/>
      <c r="QGL2346" s="1452"/>
      <c r="QGM2346" s="1452"/>
      <c r="QGN2346" s="1452"/>
      <c r="QGO2346" s="1452"/>
      <c r="QGP2346" s="1452"/>
      <c r="QGQ2346" s="1452"/>
      <c r="QGR2346" s="1452"/>
      <c r="QGS2346" s="1452"/>
      <c r="QGT2346" s="1452"/>
      <c r="QGU2346" s="1452"/>
      <c r="QGV2346" s="1452"/>
      <c r="QGW2346" s="1452"/>
      <c r="QGX2346" s="1452"/>
      <c r="QGY2346" s="1452"/>
      <c r="QGZ2346" s="1452"/>
      <c r="QHA2346" s="1452"/>
      <c r="QHB2346" s="1452"/>
      <c r="QHC2346" s="1452"/>
      <c r="QHD2346" s="1452"/>
      <c r="QHE2346" s="1452"/>
      <c r="QHF2346" s="1452"/>
      <c r="QHG2346" s="1452"/>
      <c r="QHH2346" s="1452"/>
      <c r="QHI2346" s="1452"/>
      <c r="QHJ2346" s="1452"/>
      <c r="QHK2346" s="1452"/>
      <c r="QHL2346" s="1452"/>
      <c r="QHM2346" s="1452"/>
      <c r="QHN2346" s="1452"/>
      <c r="QHO2346" s="1452"/>
      <c r="QHP2346" s="1452"/>
      <c r="QHQ2346" s="1452"/>
      <c r="QHR2346" s="1452"/>
      <c r="QHS2346" s="1452"/>
      <c r="QHT2346" s="1452"/>
      <c r="QHU2346" s="1452"/>
      <c r="QHV2346" s="1452"/>
      <c r="QHW2346" s="1452"/>
      <c r="QHX2346" s="1452"/>
      <c r="QHY2346" s="1452"/>
      <c r="QHZ2346" s="1452"/>
      <c r="QIA2346" s="1452"/>
      <c r="QIB2346" s="1452"/>
      <c r="QIC2346" s="1452"/>
      <c r="QID2346" s="1452"/>
      <c r="QIE2346" s="1452"/>
      <c r="QIF2346" s="1452"/>
      <c r="QIG2346" s="1452"/>
      <c r="QIH2346" s="1452"/>
      <c r="QII2346" s="1452"/>
      <c r="QIJ2346" s="1452"/>
      <c r="QIK2346" s="1452"/>
      <c r="QIL2346" s="1452"/>
      <c r="QIM2346" s="1452"/>
      <c r="QIN2346" s="1452"/>
      <c r="QIO2346" s="1452"/>
      <c r="QIP2346" s="1452"/>
      <c r="QIQ2346" s="1452"/>
      <c r="QIR2346" s="1452"/>
      <c r="QIS2346" s="1452"/>
      <c r="QIT2346" s="1452"/>
      <c r="QIU2346" s="1452"/>
      <c r="QIV2346" s="1452"/>
      <c r="QIW2346" s="1452"/>
      <c r="QIX2346" s="1452"/>
      <c r="QIY2346" s="1452"/>
      <c r="QIZ2346" s="1452"/>
      <c r="QJA2346" s="1452"/>
      <c r="QJB2346" s="1452"/>
      <c r="QJC2346" s="1452"/>
      <c r="QJD2346" s="1452"/>
      <c r="QJE2346" s="1452"/>
      <c r="QJF2346" s="1452"/>
      <c r="QJG2346" s="1452"/>
      <c r="QJH2346" s="1452"/>
      <c r="QJI2346" s="1452"/>
      <c r="QJJ2346" s="1452"/>
      <c r="QJK2346" s="1452"/>
      <c r="QJL2346" s="1452"/>
      <c r="QJM2346" s="1452"/>
      <c r="QJN2346" s="1452"/>
      <c r="QJO2346" s="1452"/>
      <c r="QJP2346" s="1452"/>
      <c r="QJQ2346" s="1452"/>
      <c r="QJR2346" s="1452"/>
      <c r="QJS2346" s="1452"/>
      <c r="QJT2346" s="1452"/>
      <c r="QJU2346" s="1452"/>
      <c r="QJV2346" s="1452"/>
      <c r="QJW2346" s="1452"/>
      <c r="QJX2346" s="1452"/>
      <c r="QJY2346" s="1452"/>
      <c r="QJZ2346" s="1452"/>
      <c r="QKA2346" s="1452"/>
      <c r="QKB2346" s="1452"/>
      <c r="QKC2346" s="1452"/>
      <c r="QKD2346" s="1452"/>
      <c r="QKE2346" s="1452"/>
      <c r="QKF2346" s="1452"/>
      <c r="QKG2346" s="1452"/>
      <c r="QKH2346" s="1452"/>
      <c r="QKI2346" s="1452"/>
      <c r="QKJ2346" s="1452"/>
      <c r="QKK2346" s="1452"/>
      <c r="QKL2346" s="1452"/>
      <c r="QKM2346" s="1452"/>
      <c r="QKN2346" s="1452"/>
      <c r="QKO2346" s="1452"/>
      <c r="QKP2346" s="1452"/>
      <c r="QKQ2346" s="1452"/>
      <c r="QKR2346" s="1452"/>
      <c r="QKS2346" s="1452"/>
      <c r="QKT2346" s="1452"/>
      <c r="QKU2346" s="1452"/>
      <c r="QKV2346" s="1452"/>
      <c r="QKW2346" s="1452"/>
      <c r="QKX2346" s="1452"/>
      <c r="QKY2346" s="1452"/>
      <c r="QKZ2346" s="1452"/>
      <c r="QLA2346" s="1452"/>
      <c r="QLB2346" s="1452"/>
      <c r="QLC2346" s="1452"/>
      <c r="QLD2346" s="1452"/>
      <c r="QLE2346" s="1452"/>
      <c r="QLF2346" s="1452"/>
      <c r="QLG2346" s="1452"/>
      <c r="QLH2346" s="1452"/>
      <c r="QLI2346" s="1452"/>
      <c r="QLJ2346" s="1452"/>
      <c r="QLK2346" s="1452"/>
      <c r="QLL2346" s="1452"/>
      <c r="QLM2346" s="1452"/>
      <c r="QLN2346" s="1452"/>
      <c r="QLO2346" s="1452"/>
      <c r="QLP2346" s="1452"/>
      <c r="QLQ2346" s="1452"/>
      <c r="QLR2346" s="1452"/>
      <c r="QLS2346" s="1452"/>
      <c r="QLT2346" s="1452"/>
      <c r="QLU2346" s="1452"/>
      <c r="QLV2346" s="1452"/>
      <c r="QLW2346" s="1452"/>
      <c r="QLX2346" s="1452"/>
      <c r="QLY2346" s="1452"/>
      <c r="QLZ2346" s="1452"/>
      <c r="QMA2346" s="1452"/>
      <c r="QMB2346" s="1452"/>
      <c r="QMC2346" s="1452"/>
      <c r="QMD2346" s="1452"/>
      <c r="QME2346" s="1452"/>
      <c r="QMF2346" s="1452"/>
      <c r="QMG2346" s="1452"/>
      <c r="QMH2346" s="1452"/>
      <c r="QMI2346" s="1452"/>
      <c r="QMJ2346" s="1452"/>
      <c r="QMK2346" s="1452"/>
      <c r="QML2346" s="1452"/>
      <c r="QMM2346" s="1452"/>
      <c r="QMN2346" s="1452"/>
      <c r="QMO2346" s="1452"/>
      <c r="QMP2346" s="1452"/>
      <c r="QMQ2346" s="1452"/>
      <c r="QMR2346" s="1452"/>
      <c r="QMS2346" s="1452"/>
      <c r="QMT2346" s="1452"/>
      <c r="QMU2346" s="1452"/>
      <c r="QMV2346" s="1452"/>
      <c r="QMW2346" s="1452"/>
      <c r="QMX2346" s="1452"/>
      <c r="QMY2346" s="1452"/>
      <c r="QMZ2346" s="1452"/>
      <c r="QNA2346" s="1452"/>
      <c r="QNB2346" s="1452"/>
      <c r="QNC2346" s="1452"/>
      <c r="QND2346" s="1452"/>
      <c r="QNE2346" s="1452"/>
      <c r="QNF2346" s="1452"/>
      <c r="QNG2346" s="1452"/>
      <c r="QNH2346" s="1452"/>
      <c r="QNI2346" s="1452"/>
      <c r="QNJ2346" s="1452"/>
      <c r="QNK2346" s="1452"/>
      <c r="QNL2346" s="1452"/>
      <c r="QNM2346" s="1452"/>
      <c r="QNN2346" s="1452"/>
      <c r="QNO2346" s="1452"/>
      <c r="QNP2346" s="1452"/>
      <c r="QNQ2346" s="1452"/>
      <c r="QNR2346" s="1452"/>
      <c r="QNS2346" s="1452"/>
      <c r="QNT2346" s="1452"/>
      <c r="QNU2346" s="1452"/>
      <c r="QNV2346" s="1452"/>
      <c r="QNW2346" s="1452"/>
      <c r="QNX2346" s="1452"/>
      <c r="QNY2346" s="1452"/>
      <c r="QNZ2346" s="1452"/>
      <c r="QOA2346" s="1452"/>
      <c r="QOB2346" s="1452"/>
      <c r="QOC2346" s="1452"/>
      <c r="QOD2346" s="1452"/>
      <c r="QOE2346" s="1452"/>
      <c r="QOF2346" s="1452"/>
      <c r="QOG2346" s="1452"/>
      <c r="QOH2346" s="1452"/>
      <c r="QOI2346" s="1452"/>
      <c r="QOJ2346" s="1452"/>
      <c r="QOK2346" s="1452"/>
      <c r="QOL2346" s="1452"/>
      <c r="QOM2346" s="1452"/>
      <c r="QON2346" s="1452"/>
      <c r="QOO2346" s="1452"/>
      <c r="QOP2346" s="1452"/>
      <c r="QOQ2346" s="1452"/>
      <c r="QOR2346" s="1452"/>
      <c r="QOS2346" s="1452"/>
      <c r="QOT2346" s="1452"/>
      <c r="QOU2346" s="1452"/>
      <c r="QOV2346" s="1452"/>
      <c r="QOW2346" s="1452"/>
      <c r="QOX2346" s="1452"/>
      <c r="QOY2346" s="1452"/>
      <c r="QOZ2346" s="1452"/>
      <c r="QPA2346" s="1452"/>
      <c r="QPB2346" s="1452"/>
      <c r="QPC2346" s="1452"/>
      <c r="QPD2346" s="1452"/>
      <c r="QPE2346" s="1452"/>
      <c r="QPF2346" s="1452"/>
      <c r="QPG2346" s="1452"/>
      <c r="QPH2346" s="1452"/>
      <c r="QPI2346" s="1452"/>
      <c r="QPJ2346" s="1452"/>
      <c r="QPK2346" s="1452"/>
      <c r="QPL2346" s="1452"/>
      <c r="QPM2346" s="1452"/>
      <c r="QPN2346" s="1452"/>
      <c r="QPO2346" s="1452"/>
      <c r="QPP2346" s="1452"/>
      <c r="QPQ2346" s="1452"/>
      <c r="QPR2346" s="1452"/>
      <c r="QPS2346" s="1452"/>
      <c r="QPT2346" s="1452"/>
      <c r="QPU2346" s="1452"/>
      <c r="QPV2346" s="1452"/>
      <c r="QPW2346" s="1452"/>
      <c r="QPX2346" s="1452"/>
      <c r="QPY2346" s="1452"/>
      <c r="QPZ2346" s="1452"/>
      <c r="QQA2346" s="1452"/>
      <c r="QQB2346" s="1452"/>
      <c r="QQC2346" s="1452"/>
      <c r="QQD2346" s="1452"/>
      <c r="QQE2346" s="1452"/>
      <c r="QQF2346" s="1452"/>
      <c r="QQG2346" s="1452"/>
      <c r="QQH2346" s="1452"/>
      <c r="QQI2346" s="1452"/>
      <c r="QQJ2346" s="1452"/>
      <c r="QQK2346" s="1452"/>
      <c r="QQL2346" s="1452"/>
      <c r="QQM2346" s="1452"/>
      <c r="QQN2346" s="1452"/>
      <c r="QQO2346" s="1452"/>
      <c r="QQP2346" s="1452"/>
      <c r="QQQ2346" s="1452"/>
      <c r="QQR2346" s="1452"/>
      <c r="QQS2346" s="1452"/>
      <c r="QQT2346" s="1452"/>
      <c r="QQU2346" s="1452"/>
      <c r="QQV2346" s="1452"/>
      <c r="QQW2346" s="1452"/>
      <c r="QQX2346" s="1452"/>
      <c r="QQY2346" s="1452"/>
      <c r="QQZ2346" s="1452"/>
      <c r="QRA2346" s="1452"/>
      <c r="QRB2346" s="1452"/>
      <c r="QRC2346" s="1452"/>
      <c r="QRD2346" s="1452"/>
      <c r="QRE2346" s="1452"/>
      <c r="QRF2346" s="1452"/>
      <c r="QRG2346" s="1452"/>
      <c r="QRH2346" s="1452"/>
      <c r="QRI2346" s="1452"/>
      <c r="QRJ2346" s="1452"/>
      <c r="QRK2346" s="1452"/>
      <c r="QRL2346" s="1452"/>
      <c r="QRM2346" s="1452"/>
      <c r="QRN2346" s="1452"/>
      <c r="QRO2346" s="1452"/>
      <c r="QRP2346" s="1452"/>
      <c r="QRQ2346" s="1452"/>
      <c r="QRR2346" s="1452"/>
      <c r="QRS2346" s="1452"/>
      <c r="QRT2346" s="1452"/>
      <c r="QRU2346" s="1452"/>
      <c r="QRV2346" s="1452"/>
      <c r="QRW2346" s="1452"/>
      <c r="QRX2346" s="1452"/>
      <c r="QRY2346" s="1452"/>
      <c r="QRZ2346" s="1452"/>
      <c r="QSA2346" s="1452"/>
      <c r="QSB2346" s="1452"/>
      <c r="QSC2346" s="1452"/>
      <c r="QSD2346" s="1452"/>
      <c r="QSE2346" s="1452"/>
      <c r="QSF2346" s="1452"/>
      <c r="QSG2346" s="1452"/>
      <c r="QSH2346" s="1452"/>
      <c r="QSI2346" s="1452"/>
      <c r="QSJ2346" s="1452"/>
      <c r="QSK2346" s="1452"/>
      <c r="QSL2346" s="1452"/>
      <c r="QSM2346" s="1452"/>
      <c r="QSN2346" s="1452"/>
      <c r="QSO2346" s="1452"/>
      <c r="QSP2346" s="1452"/>
      <c r="QSQ2346" s="1452"/>
      <c r="QSR2346" s="1452"/>
      <c r="QSS2346" s="1452"/>
      <c r="QST2346" s="1452"/>
      <c r="QSU2346" s="1452"/>
      <c r="QSV2346" s="1452"/>
      <c r="QSW2346" s="1452"/>
      <c r="QSX2346" s="1452"/>
      <c r="QSY2346" s="1452"/>
      <c r="QSZ2346" s="1452"/>
      <c r="QTA2346" s="1452"/>
      <c r="QTB2346" s="1452"/>
      <c r="QTC2346" s="1452"/>
      <c r="QTD2346" s="1452"/>
      <c r="QTE2346" s="1452"/>
      <c r="QTF2346" s="1452"/>
      <c r="QTG2346" s="1452"/>
      <c r="QTH2346" s="1452"/>
      <c r="QTI2346" s="1452"/>
      <c r="QTJ2346" s="1452"/>
      <c r="QTK2346" s="1452"/>
      <c r="QTL2346" s="1452"/>
      <c r="QTM2346" s="1452"/>
      <c r="QTN2346" s="1452"/>
      <c r="QTO2346" s="1452"/>
      <c r="QTP2346" s="1452"/>
      <c r="QTQ2346" s="1452"/>
      <c r="QTR2346" s="1452"/>
      <c r="QTS2346" s="1452"/>
      <c r="QTT2346" s="1452"/>
      <c r="QTU2346" s="1452"/>
      <c r="QTV2346" s="1452"/>
      <c r="QTW2346" s="1452"/>
      <c r="QTX2346" s="1452"/>
      <c r="QTY2346" s="1452"/>
      <c r="QTZ2346" s="1452"/>
      <c r="QUA2346" s="1452"/>
      <c r="QUB2346" s="1452"/>
      <c r="QUC2346" s="1452"/>
      <c r="QUD2346" s="1452"/>
      <c r="QUE2346" s="1452"/>
      <c r="QUF2346" s="1452"/>
      <c r="QUG2346" s="1452"/>
      <c r="QUH2346" s="1452"/>
      <c r="QUI2346" s="1452"/>
      <c r="QUJ2346" s="1452"/>
      <c r="QUK2346" s="1452"/>
      <c r="QUL2346" s="1452"/>
      <c r="QUM2346" s="1452"/>
      <c r="QUN2346" s="1452"/>
      <c r="QUO2346" s="1452"/>
      <c r="QUP2346" s="1452"/>
      <c r="QUQ2346" s="1452"/>
      <c r="QUR2346" s="1452"/>
      <c r="QUS2346" s="1452"/>
      <c r="QUT2346" s="1452"/>
      <c r="QUU2346" s="1452"/>
      <c r="QUV2346" s="1452"/>
      <c r="QUW2346" s="1452"/>
      <c r="QUX2346" s="1452"/>
      <c r="QUY2346" s="1452"/>
      <c r="QUZ2346" s="1452"/>
      <c r="QVA2346" s="1452"/>
      <c r="QVB2346" s="1452"/>
      <c r="QVC2346" s="1452"/>
      <c r="QVD2346" s="1452"/>
      <c r="QVE2346" s="1452"/>
      <c r="QVF2346" s="1452"/>
      <c r="QVG2346" s="1452"/>
      <c r="QVH2346" s="1452"/>
      <c r="QVI2346" s="1452"/>
      <c r="QVJ2346" s="1452"/>
      <c r="QVK2346" s="1452"/>
      <c r="QVL2346" s="1452"/>
      <c r="QVM2346" s="1452"/>
      <c r="QVN2346" s="1452"/>
      <c r="QVO2346" s="1452"/>
      <c r="QVP2346" s="1452"/>
      <c r="QVQ2346" s="1452"/>
      <c r="QVR2346" s="1452"/>
      <c r="QVS2346" s="1452"/>
      <c r="QVT2346" s="1452"/>
      <c r="QVU2346" s="1452"/>
      <c r="QVV2346" s="1452"/>
      <c r="QVW2346" s="1452"/>
      <c r="QVX2346" s="1452"/>
      <c r="QVY2346" s="1452"/>
      <c r="QVZ2346" s="1452"/>
      <c r="QWA2346" s="1452"/>
      <c r="QWB2346" s="1452"/>
      <c r="QWC2346" s="1452"/>
      <c r="QWD2346" s="1452"/>
      <c r="QWE2346" s="1452"/>
      <c r="QWF2346" s="1452"/>
      <c r="QWG2346" s="1452"/>
      <c r="QWH2346" s="1452"/>
      <c r="QWI2346" s="1452"/>
      <c r="QWJ2346" s="1452"/>
      <c r="QWK2346" s="1452"/>
      <c r="QWL2346" s="1452"/>
      <c r="QWM2346" s="1452"/>
      <c r="QWN2346" s="1452"/>
      <c r="QWO2346" s="1452"/>
      <c r="QWP2346" s="1452"/>
      <c r="QWQ2346" s="1452"/>
      <c r="QWR2346" s="1452"/>
      <c r="QWS2346" s="1452"/>
      <c r="QWT2346" s="1452"/>
      <c r="QWU2346" s="1452"/>
      <c r="QWV2346" s="1452"/>
      <c r="QWW2346" s="1452"/>
      <c r="QWX2346" s="1452"/>
      <c r="QWY2346" s="1452"/>
      <c r="QWZ2346" s="1452"/>
      <c r="QXA2346" s="1452"/>
      <c r="QXB2346" s="1452"/>
      <c r="QXC2346" s="1452"/>
      <c r="QXD2346" s="1452"/>
      <c r="QXE2346" s="1452"/>
      <c r="QXF2346" s="1452"/>
      <c r="QXG2346" s="1452"/>
      <c r="QXH2346" s="1452"/>
      <c r="QXI2346" s="1452"/>
      <c r="QXJ2346" s="1452"/>
      <c r="QXK2346" s="1452"/>
      <c r="QXL2346" s="1452"/>
      <c r="QXM2346" s="1452"/>
      <c r="QXN2346" s="1452"/>
      <c r="QXO2346" s="1452"/>
      <c r="QXP2346" s="1452"/>
      <c r="QXQ2346" s="1452"/>
      <c r="QXR2346" s="1452"/>
      <c r="QXS2346" s="1452"/>
      <c r="QXT2346" s="1452"/>
      <c r="QXU2346" s="1452"/>
      <c r="QXV2346" s="1452"/>
      <c r="QXW2346" s="1452"/>
      <c r="QXX2346" s="1452"/>
      <c r="QXY2346" s="1452"/>
      <c r="QXZ2346" s="1452"/>
      <c r="QYA2346" s="1452"/>
      <c r="QYB2346" s="1452"/>
      <c r="QYC2346" s="1452"/>
      <c r="QYD2346" s="1452"/>
      <c r="QYE2346" s="1452"/>
      <c r="QYF2346" s="1452"/>
      <c r="QYG2346" s="1452"/>
      <c r="QYH2346" s="1452"/>
      <c r="QYI2346" s="1452"/>
      <c r="QYJ2346" s="1452"/>
      <c r="QYK2346" s="1452"/>
      <c r="QYL2346" s="1452"/>
      <c r="QYM2346" s="1452"/>
      <c r="QYN2346" s="1452"/>
      <c r="QYO2346" s="1452"/>
      <c r="QYP2346" s="1452"/>
      <c r="QYQ2346" s="1452"/>
      <c r="QYR2346" s="1452"/>
      <c r="QYS2346" s="1452"/>
      <c r="QYT2346" s="1452"/>
      <c r="QYU2346" s="1452"/>
      <c r="QYV2346" s="1452"/>
      <c r="QYW2346" s="1452"/>
      <c r="QYX2346" s="1452"/>
      <c r="QYY2346" s="1452"/>
      <c r="QYZ2346" s="1452"/>
      <c r="QZA2346" s="1452"/>
      <c r="QZB2346" s="1452"/>
      <c r="QZC2346" s="1452"/>
      <c r="QZD2346" s="1452"/>
      <c r="QZE2346" s="1452"/>
      <c r="QZF2346" s="1452"/>
      <c r="QZG2346" s="1452"/>
      <c r="QZH2346" s="1452"/>
      <c r="QZI2346" s="1452"/>
      <c r="QZJ2346" s="1452"/>
      <c r="QZK2346" s="1452"/>
      <c r="QZL2346" s="1452"/>
      <c r="QZM2346" s="1452"/>
      <c r="QZN2346" s="1452"/>
      <c r="QZO2346" s="1452"/>
      <c r="QZP2346" s="1452"/>
      <c r="QZQ2346" s="1452"/>
      <c r="QZR2346" s="1452"/>
      <c r="QZS2346" s="1452"/>
      <c r="QZT2346" s="1452"/>
      <c r="QZU2346" s="1452"/>
      <c r="QZV2346" s="1452"/>
      <c r="QZW2346" s="1452"/>
      <c r="QZX2346" s="1452"/>
      <c r="QZY2346" s="1452"/>
      <c r="QZZ2346" s="1452"/>
      <c r="RAA2346" s="1452"/>
      <c r="RAB2346" s="1452"/>
      <c r="RAC2346" s="1452"/>
      <c r="RAD2346" s="1452"/>
      <c r="RAE2346" s="1452"/>
      <c r="RAF2346" s="1452"/>
      <c r="RAG2346" s="1452"/>
      <c r="RAH2346" s="1452"/>
      <c r="RAI2346" s="1452"/>
      <c r="RAJ2346" s="1452"/>
      <c r="RAK2346" s="1452"/>
      <c r="RAL2346" s="1452"/>
      <c r="RAM2346" s="1452"/>
      <c r="RAN2346" s="1452"/>
      <c r="RAO2346" s="1452"/>
      <c r="RAP2346" s="1452"/>
      <c r="RAQ2346" s="1452"/>
      <c r="RAR2346" s="1452"/>
      <c r="RAS2346" s="1452"/>
      <c r="RAT2346" s="1452"/>
      <c r="RAU2346" s="1452"/>
      <c r="RAV2346" s="1452"/>
      <c r="RAW2346" s="1452"/>
      <c r="RAX2346" s="1452"/>
      <c r="RAY2346" s="1452"/>
      <c r="RAZ2346" s="1452"/>
      <c r="RBA2346" s="1452"/>
      <c r="RBB2346" s="1452"/>
      <c r="RBC2346" s="1452"/>
      <c r="RBD2346" s="1452"/>
      <c r="RBE2346" s="1452"/>
      <c r="RBF2346" s="1452"/>
      <c r="RBG2346" s="1452"/>
      <c r="RBH2346" s="1452"/>
      <c r="RBI2346" s="1452"/>
      <c r="RBJ2346" s="1452"/>
      <c r="RBK2346" s="1452"/>
      <c r="RBL2346" s="1452"/>
      <c r="RBM2346" s="1452"/>
      <c r="RBN2346" s="1452"/>
      <c r="RBO2346" s="1452"/>
      <c r="RBP2346" s="1452"/>
      <c r="RBQ2346" s="1452"/>
      <c r="RBR2346" s="1452"/>
      <c r="RBS2346" s="1452"/>
      <c r="RBT2346" s="1452"/>
      <c r="RBU2346" s="1452"/>
      <c r="RBV2346" s="1452"/>
      <c r="RBW2346" s="1452"/>
      <c r="RBX2346" s="1452"/>
      <c r="RBY2346" s="1452"/>
      <c r="RBZ2346" s="1452"/>
      <c r="RCA2346" s="1452"/>
      <c r="RCB2346" s="1452"/>
      <c r="RCC2346" s="1452"/>
      <c r="RCD2346" s="1452"/>
      <c r="RCE2346" s="1452"/>
      <c r="RCF2346" s="1452"/>
      <c r="RCG2346" s="1452"/>
      <c r="RCH2346" s="1452"/>
      <c r="RCI2346" s="1452"/>
      <c r="RCJ2346" s="1452"/>
      <c r="RCK2346" s="1452"/>
      <c r="RCL2346" s="1452"/>
      <c r="RCM2346" s="1452"/>
      <c r="RCN2346" s="1452"/>
      <c r="RCO2346" s="1452"/>
      <c r="RCP2346" s="1452"/>
      <c r="RCQ2346" s="1452"/>
      <c r="RCR2346" s="1452"/>
      <c r="RCS2346" s="1452"/>
      <c r="RCT2346" s="1452"/>
      <c r="RCU2346" s="1452"/>
      <c r="RCV2346" s="1452"/>
      <c r="RCW2346" s="1452"/>
      <c r="RCX2346" s="1452"/>
      <c r="RCY2346" s="1452"/>
      <c r="RCZ2346" s="1452"/>
      <c r="RDA2346" s="1452"/>
      <c r="RDB2346" s="1452"/>
      <c r="RDC2346" s="1452"/>
      <c r="RDD2346" s="1452"/>
      <c r="RDE2346" s="1452"/>
      <c r="RDF2346" s="1452"/>
      <c r="RDG2346" s="1452"/>
      <c r="RDH2346" s="1452"/>
      <c r="RDI2346" s="1452"/>
      <c r="RDJ2346" s="1452"/>
      <c r="RDK2346" s="1452"/>
      <c r="RDL2346" s="1452"/>
      <c r="RDM2346" s="1452"/>
      <c r="RDN2346" s="1452"/>
      <c r="RDO2346" s="1452"/>
      <c r="RDP2346" s="1452"/>
      <c r="RDQ2346" s="1452"/>
      <c r="RDR2346" s="1452"/>
      <c r="RDS2346" s="1452"/>
      <c r="RDT2346" s="1452"/>
      <c r="RDU2346" s="1452"/>
      <c r="RDV2346" s="1452"/>
      <c r="RDW2346" s="1452"/>
      <c r="RDX2346" s="1452"/>
      <c r="RDY2346" s="1452"/>
      <c r="RDZ2346" s="1452"/>
      <c r="REA2346" s="1452"/>
      <c r="REB2346" s="1452"/>
      <c r="REC2346" s="1452"/>
      <c r="RED2346" s="1452"/>
      <c r="REE2346" s="1452"/>
      <c r="REF2346" s="1452"/>
      <c r="REG2346" s="1452"/>
      <c r="REH2346" s="1452"/>
      <c r="REI2346" s="1452"/>
      <c r="REJ2346" s="1452"/>
      <c r="REK2346" s="1452"/>
      <c r="REL2346" s="1452"/>
      <c r="REM2346" s="1452"/>
      <c r="REN2346" s="1452"/>
      <c r="REO2346" s="1452"/>
      <c r="REP2346" s="1452"/>
      <c r="REQ2346" s="1452"/>
      <c r="RER2346" s="1452"/>
      <c r="RES2346" s="1452"/>
      <c r="RET2346" s="1452"/>
      <c r="REU2346" s="1452"/>
      <c r="REV2346" s="1452"/>
      <c r="REW2346" s="1452"/>
      <c r="REX2346" s="1452"/>
      <c r="REY2346" s="1452"/>
      <c r="REZ2346" s="1452"/>
      <c r="RFA2346" s="1452"/>
      <c r="RFB2346" s="1452"/>
      <c r="RFC2346" s="1452"/>
      <c r="RFD2346" s="1452"/>
      <c r="RFE2346" s="1452"/>
      <c r="RFF2346" s="1452"/>
      <c r="RFG2346" s="1452"/>
      <c r="RFH2346" s="1452"/>
      <c r="RFI2346" s="1452"/>
      <c r="RFJ2346" s="1452"/>
      <c r="RFK2346" s="1452"/>
      <c r="RFL2346" s="1452"/>
      <c r="RFM2346" s="1452"/>
      <c r="RFN2346" s="1452"/>
      <c r="RFO2346" s="1452"/>
      <c r="RFP2346" s="1452"/>
      <c r="RFQ2346" s="1452"/>
      <c r="RFR2346" s="1452"/>
      <c r="RFS2346" s="1452"/>
      <c r="RFT2346" s="1452"/>
      <c r="RFU2346" s="1452"/>
      <c r="RFV2346" s="1452"/>
      <c r="RFW2346" s="1452"/>
      <c r="RFX2346" s="1452"/>
      <c r="RFY2346" s="1452"/>
      <c r="RFZ2346" s="1452"/>
      <c r="RGA2346" s="1452"/>
      <c r="RGB2346" s="1452"/>
      <c r="RGC2346" s="1452"/>
      <c r="RGD2346" s="1452"/>
      <c r="RGE2346" s="1452"/>
      <c r="RGF2346" s="1452"/>
      <c r="RGG2346" s="1452"/>
      <c r="RGH2346" s="1452"/>
      <c r="RGI2346" s="1452"/>
      <c r="RGJ2346" s="1452"/>
      <c r="RGK2346" s="1452"/>
      <c r="RGL2346" s="1452"/>
      <c r="RGM2346" s="1452"/>
      <c r="RGN2346" s="1452"/>
      <c r="RGO2346" s="1452"/>
      <c r="RGP2346" s="1452"/>
      <c r="RGQ2346" s="1452"/>
      <c r="RGR2346" s="1452"/>
      <c r="RGS2346" s="1452"/>
      <c r="RGT2346" s="1452"/>
      <c r="RGU2346" s="1452"/>
      <c r="RGV2346" s="1452"/>
      <c r="RGW2346" s="1452"/>
      <c r="RGX2346" s="1452"/>
      <c r="RGY2346" s="1452"/>
      <c r="RGZ2346" s="1452"/>
      <c r="RHA2346" s="1452"/>
      <c r="RHB2346" s="1452"/>
      <c r="RHC2346" s="1452"/>
      <c r="RHD2346" s="1452"/>
      <c r="RHE2346" s="1452"/>
      <c r="RHF2346" s="1452"/>
      <c r="RHG2346" s="1452"/>
      <c r="RHH2346" s="1452"/>
      <c r="RHI2346" s="1452"/>
      <c r="RHJ2346" s="1452"/>
      <c r="RHK2346" s="1452"/>
      <c r="RHL2346" s="1452"/>
      <c r="RHM2346" s="1452"/>
      <c r="RHN2346" s="1452"/>
      <c r="RHO2346" s="1452"/>
      <c r="RHP2346" s="1452"/>
      <c r="RHQ2346" s="1452"/>
      <c r="RHR2346" s="1452"/>
      <c r="RHS2346" s="1452"/>
      <c r="RHT2346" s="1452"/>
      <c r="RHU2346" s="1452"/>
      <c r="RHV2346" s="1452"/>
      <c r="RHW2346" s="1452"/>
      <c r="RHX2346" s="1452"/>
      <c r="RHY2346" s="1452"/>
      <c r="RHZ2346" s="1452"/>
      <c r="RIA2346" s="1452"/>
      <c r="RIB2346" s="1452"/>
      <c r="RIC2346" s="1452"/>
      <c r="RID2346" s="1452"/>
      <c r="RIE2346" s="1452"/>
      <c r="RIF2346" s="1452"/>
      <c r="RIG2346" s="1452"/>
      <c r="RIH2346" s="1452"/>
      <c r="RII2346" s="1452"/>
      <c r="RIJ2346" s="1452"/>
      <c r="RIK2346" s="1452"/>
      <c r="RIL2346" s="1452"/>
      <c r="RIM2346" s="1452"/>
      <c r="RIN2346" s="1452"/>
      <c r="RIO2346" s="1452"/>
      <c r="RIP2346" s="1452"/>
      <c r="RIQ2346" s="1452"/>
      <c r="RIR2346" s="1452"/>
      <c r="RIS2346" s="1452"/>
      <c r="RIT2346" s="1452"/>
      <c r="RIU2346" s="1452"/>
      <c r="RIV2346" s="1452"/>
      <c r="RIW2346" s="1452"/>
      <c r="RIX2346" s="1452"/>
      <c r="RIY2346" s="1452"/>
      <c r="RIZ2346" s="1452"/>
      <c r="RJA2346" s="1452"/>
      <c r="RJB2346" s="1452"/>
      <c r="RJC2346" s="1452"/>
      <c r="RJD2346" s="1452"/>
      <c r="RJE2346" s="1452"/>
      <c r="RJF2346" s="1452"/>
      <c r="RJG2346" s="1452"/>
      <c r="RJH2346" s="1452"/>
      <c r="RJI2346" s="1452"/>
      <c r="RJJ2346" s="1452"/>
      <c r="RJK2346" s="1452"/>
      <c r="RJL2346" s="1452"/>
      <c r="RJM2346" s="1452"/>
      <c r="RJN2346" s="1452"/>
      <c r="RJO2346" s="1452"/>
      <c r="RJP2346" s="1452"/>
      <c r="RJQ2346" s="1452"/>
      <c r="RJR2346" s="1452"/>
      <c r="RJS2346" s="1452"/>
      <c r="RJT2346" s="1452"/>
      <c r="RJU2346" s="1452"/>
      <c r="RJV2346" s="1452"/>
      <c r="RJW2346" s="1452"/>
      <c r="RJX2346" s="1452"/>
      <c r="RJY2346" s="1452"/>
      <c r="RJZ2346" s="1452"/>
      <c r="RKA2346" s="1452"/>
      <c r="RKB2346" s="1452"/>
      <c r="RKC2346" s="1452"/>
      <c r="RKD2346" s="1452"/>
      <c r="RKE2346" s="1452"/>
      <c r="RKF2346" s="1452"/>
      <c r="RKG2346" s="1452"/>
      <c r="RKH2346" s="1452"/>
      <c r="RKI2346" s="1452"/>
      <c r="RKJ2346" s="1452"/>
      <c r="RKK2346" s="1452"/>
      <c r="RKL2346" s="1452"/>
      <c r="RKM2346" s="1452"/>
      <c r="RKN2346" s="1452"/>
      <c r="RKO2346" s="1452"/>
      <c r="RKP2346" s="1452"/>
      <c r="RKQ2346" s="1452"/>
      <c r="RKR2346" s="1452"/>
      <c r="RKS2346" s="1452"/>
      <c r="RKT2346" s="1452"/>
      <c r="RKU2346" s="1452"/>
      <c r="RKV2346" s="1452"/>
      <c r="RKW2346" s="1452"/>
      <c r="RKX2346" s="1452"/>
      <c r="RKY2346" s="1452"/>
      <c r="RKZ2346" s="1452"/>
      <c r="RLA2346" s="1452"/>
      <c r="RLB2346" s="1452"/>
      <c r="RLC2346" s="1452"/>
      <c r="RLD2346" s="1452"/>
      <c r="RLE2346" s="1452"/>
      <c r="RLF2346" s="1452"/>
      <c r="RLG2346" s="1452"/>
      <c r="RLH2346" s="1452"/>
      <c r="RLI2346" s="1452"/>
      <c r="RLJ2346" s="1452"/>
      <c r="RLK2346" s="1452"/>
      <c r="RLL2346" s="1452"/>
      <c r="RLM2346" s="1452"/>
      <c r="RLN2346" s="1452"/>
      <c r="RLO2346" s="1452"/>
      <c r="RLP2346" s="1452"/>
      <c r="RLQ2346" s="1452"/>
      <c r="RLR2346" s="1452"/>
      <c r="RLS2346" s="1452"/>
      <c r="RLT2346" s="1452"/>
      <c r="RLU2346" s="1452"/>
      <c r="RLV2346" s="1452"/>
      <c r="RLW2346" s="1452"/>
      <c r="RLX2346" s="1452"/>
      <c r="RLY2346" s="1452"/>
      <c r="RLZ2346" s="1452"/>
      <c r="RMA2346" s="1452"/>
      <c r="RMB2346" s="1452"/>
      <c r="RMC2346" s="1452"/>
      <c r="RMD2346" s="1452"/>
      <c r="RME2346" s="1452"/>
      <c r="RMF2346" s="1452"/>
      <c r="RMG2346" s="1452"/>
      <c r="RMH2346" s="1452"/>
      <c r="RMI2346" s="1452"/>
      <c r="RMJ2346" s="1452"/>
      <c r="RMK2346" s="1452"/>
      <c r="RML2346" s="1452"/>
      <c r="RMM2346" s="1452"/>
      <c r="RMN2346" s="1452"/>
      <c r="RMO2346" s="1452"/>
      <c r="RMP2346" s="1452"/>
      <c r="RMQ2346" s="1452"/>
      <c r="RMR2346" s="1452"/>
      <c r="RMS2346" s="1452"/>
      <c r="RMT2346" s="1452"/>
      <c r="RMU2346" s="1452"/>
      <c r="RMV2346" s="1452"/>
      <c r="RMW2346" s="1452"/>
      <c r="RMX2346" s="1452"/>
      <c r="RMY2346" s="1452"/>
      <c r="RMZ2346" s="1452"/>
      <c r="RNA2346" s="1452"/>
      <c r="RNB2346" s="1452"/>
      <c r="RNC2346" s="1452"/>
      <c r="RND2346" s="1452"/>
      <c r="RNE2346" s="1452"/>
      <c r="RNF2346" s="1452"/>
      <c r="RNG2346" s="1452"/>
      <c r="RNH2346" s="1452"/>
      <c r="RNI2346" s="1452"/>
      <c r="RNJ2346" s="1452"/>
      <c r="RNK2346" s="1452"/>
      <c r="RNL2346" s="1452"/>
      <c r="RNM2346" s="1452"/>
      <c r="RNN2346" s="1452"/>
      <c r="RNO2346" s="1452"/>
      <c r="RNP2346" s="1452"/>
      <c r="RNQ2346" s="1452"/>
      <c r="RNR2346" s="1452"/>
      <c r="RNS2346" s="1452"/>
      <c r="RNT2346" s="1452"/>
      <c r="RNU2346" s="1452"/>
      <c r="RNV2346" s="1452"/>
      <c r="RNW2346" s="1452"/>
      <c r="RNX2346" s="1452"/>
      <c r="RNY2346" s="1452"/>
      <c r="RNZ2346" s="1452"/>
      <c r="ROA2346" s="1452"/>
      <c r="ROB2346" s="1452"/>
      <c r="ROC2346" s="1452"/>
      <c r="ROD2346" s="1452"/>
      <c r="ROE2346" s="1452"/>
      <c r="ROF2346" s="1452"/>
      <c r="ROG2346" s="1452"/>
      <c r="ROH2346" s="1452"/>
      <c r="ROI2346" s="1452"/>
      <c r="ROJ2346" s="1452"/>
      <c r="ROK2346" s="1452"/>
      <c r="ROL2346" s="1452"/>
      <c r="ROM2346" s="1452"/>
      <c r="RON2346" s="1452"/>
      <c r="ROO2346" s="1452"/>
      <c r="ROP2346" s="1452"/>
      <c r="ROQ2346" s="1452"/>
      <c r="ROR2346" s="1452"/>
      <c r="ROS2346" s="1452"/>
      <c r="ROT2346" s="1452"/>
      <c r="ROU2346" s="1452"/>
      <c r="ROV2346" s="1452"/>
      <c r="ROW2346" s="1452"/>
      <c r="ROX2346" s="1452"/>
      <c r="ROY2346" s="1452"/>
      <c r="ROZ2346" s="1452"/>
      <c r="RPA2346" s="1452"/>
      <c r="RPB2346" s="1452"/>
      <c r="RPC2346" s="1452"/>
      <c r="RPD2346" s="1452"/>
      <c r="RPE2346" s="1452"/>
      <c r="RPF2346" s="1452"/>
      <c r="RPG2346" s="1452"/>
      <c r="RPH2346" s="1452"/>
      <c r="RPI2346" s="1452"/>
      <c r="RPJ2346" s="1452"/>
      <c r="RPK2346" s="1452"/>
      <c r="RPL2346" s="1452"/>
      <c r="RPM2346" s="1452"/>
      <c r="RPN2346" s="1452"/>
      <c r="RPO2346" s="1452"/>
      <c r="RPP2346" s="1452"/>
      <c r="RPQ2346" s="1452"/>
      <c r="RPR2346" s="1452"/>
      <c r="RPS2346" s="1452"/>
      <c r="RPT2346" s="1452"/>
      <c r="RPU2346" s="1452"/>
      <c r="RPV2346" s="1452"/>
      <c r="RPW2346" s="1452"/>
      <c r="RPX2346" s="1452"/>
      <c r="RPY2346" s="1452"/>
      <c r="RPZ2346" s="1452"/>
      <c r="RQA2346" s="1452"/>
      <c r="RQB2346" s="1452"/>
      <c r="RQC2346" s="1452"/>
      <c r="RQD2346" s="1452"/>
      <c r="RQE2346" s="1452"/>
      <c r="RQF2346" s="1452"/>
      <c r="RQG2346" s="1452"/>
      <c r="RQH2346" s="1452"/>
      <c r="RQI2346" s="1452"/>
      <c r="RQJ2346" s="1452"/>
      <c r="RQK2346" s="1452"/>
      <c r="RQL2346" s="1452"/>
      <c r="RQM2346" s="1452"/>
      <c r="RQN2346" s="1452"/>
      <c r="RQO2346" s="1452"/>
      <c r="RQP2346" s="1452"/>
      <c r="RQQ2346" s="1452"/>
      <c r="RQR2346" s="1452"/>
      <c r="RQS2346" s="1452"/>
      <c r="RQT2346" s="1452"/>
      <c r="RQU2346" s="1452"/>
      <c r="RQV2346" s="1452"/>
      <c r="RQW2346" s="1452"/>
      <c r="RQX2346" s="1452"/>
      <c r="RQY2346" s="1452"/>
      <c r="RQZ2346" s="1452"/>
      <c r="RRA2346" s="1452"/>
      <c r="RRB2346" s="1452"/>
      <c r="RRC2346" s="1452"/>
      <c r="RRD2346" s="1452"/>
      <c r="RRE2346" s="1452"/>
      <c r="RRF2346" s="1452"/>
      <c r="RRG2346" s="1452"/>
      <c r="RRH2346" s="1452"/>
      <c r="RRI2346" s="1452"/>
      <c r="RRJ2346" s="1452"/>
      <c r="RRK2346" s="1452"/>
      <c r="RRL2346" s="1452"/>
      <c r="RRM2346" s="1452"/>
      <c r="RRN2346" s="1452"/>
      <c r="RRO2346" s="1452"/>
      <c r="RRP2346" s="1452"/>
      <c r="RRQ2346" s="1452"/>
      <c r="RRR2346" s="1452"/>
      <c r="RRS2346" s="1452"/>
      <c r="RRT2346" s="1452"/>
      <c r="RRU2346" s="1452"/>
      <c r="RRV2346" s="1452"/>
      <c r="RRW2346" s="1452"/>
      <c r="RRX2346" s="1452"/>
      <c r="RRY2346" s="1452"/>
      <c r="RRZ2346" s="1452"/>
      <c r="RSA2346" s="1452"/>
      <c r="RSB2346" s="1452"/>
      <c r="RSC2346" s="1452"/>
      <c r="RSD2346" s="1452"/>
      <c r="RSE2346" s="1452"/>
      <c r="RSF2346" s="1452"/>
      <c r="RSG2346" s="1452"/>
      <c r="RSH2346" s="1452"/>
      <c r="RSI2346" s="1452"/>
      <c r="RSJ2346" s="1452"/>
      <c r="RSK2346" s="1452"/>
      <c r="RSL2346" s="1452"/>
      <c r="RSM2346" s="1452"/>
      <c r="RSN2346" s="1452"/>
      <c r="RSO2346" s="1452"/>
      <c r="RSP2346" s="1452"/>
      <c r="RSQ2346" s="1452"/>
      <c r="RSR2346" s="1452"/>
      <c r="RSS2346" s="1452"/>
      <c r="RST2346" s="1452"/>
      <c r="RSU2346" s="1452"/>
      <c r="RSV2346" s="1452"/>
      <c r="RSW2346" s="1452"/>
      <c r="RSX2346" s="1452"/>
      <c r="RSY2346" s="1452"/>
      <c r="RSZ2346" s="1452"/>
      <c r="RTA2346" s="1452"/>
      <c r="RTB2346" s="1452"/>
      <c r="RTC2346" s="1452"/>
      <c r="RTD2346" s="1452"/>
      <c r="RTE2346" s="1452"/>
      <c r="RTF2346" s="1452"/>
      <c r="RTG2346" s="1452"/>
      <c r="RTH2346" s="1452"/>
      <c r="RTI2346" s="1452"/>
      <c r="RTJ2346" s="1452"/>
      <c r="RTK2346" s="1452"/>
      <c r="RTL2346" s="1452"/>
      <c r="RTM2346" s="1452"/>
      <c r="RTN2346" s="1452"/>
      <c r="RTO2346" s="1452"/>
      <c r="RTP2346" s="1452"/>
      <c r="RTQ2346" s="1452"/>
      <c r="RTR2346" s="1452"/>
      <c r="RTS2346" s="1452"/>
      <c r="RTT2346" s="1452"/>
      <c r="RTU2346" s="1452"/>
      <c r="RTV2346" s="1452"/>
      <c r="RTW2346" s="1452"/>
      <c r="RTX2346" s="1452"/>
      <c r="RTY2346" s="1452"/>
      <c r="RTZ2346" s="1452"/>
      <c r="RUA2346" s="1452"/>
      <c r="RUB2346" s="1452"/>
      <c r="RUC2346" s="1452"/>
      <c r="RUD2346" s="1452"/>
      <c r="RUE2346" s="1452"/>
      <c r="RUF2346" s="1452"/>
      <c r="RUG2346" s="1452"/>
      <c r="RUH2346" s="1452"/>
      <c r="RUI2346" s="1452"/>
      <c r="RUJ2346" s="1452"/>
      <c r="RUK2346" s="1452"/>
      <c r="RUL2346" s="1452"/>
      <c r="RUM2346" s="1452"/>
      <c r="RUN2346" s="1452"/>
      <c r="RUO2346" s="1452"/>
      <c r="RUP2346" s="1452"/>
      <c r="RUQ2346" s="1452"/>
      <c r="RUR2346" s="1452"/>
      <c r="RUS2346" s="1452"/>
      <c r="RUT2346" s="1452"/>
      <c r="RUU2346" s="1452"/>
      <c r="RUV2346" s="1452"/>
      <c r="RUW2346" s="1452"/>
      <c r="RUX2346" s="1452"/>
      <c r="RUY2346" s="1452"/>
      <c r="RUZ2346" s="1452"/>
      <c r="RVA2346" s="1452"/>
      <c r="RVB2346" s="1452"/>
      <c r="RVC2346" s="1452"/>
      <c r="RVD2346" s="1452"/>
      <c r="RVE2346" s="1452"/>
      <c r="RVF2346" s="1452"/>
      <c r="RVG2346" s="1452"/>
      <c r="RVH2346" s="1452"/>
      <c r="RVI2346" s="1452"/>
      <c r="RVJ2346" s="1452"/>
      <c r="RVK2346" s="1452"/>
      <c r="RVL2346" s="1452"/>
      <c r="RVM2346" s="1452"/>
      <c r="RVN2346" s="1452"/>
      <c r="RVO2346" s="1452"/>
      <c r="RVP2346" s="1452"/>
      <c r="RVQ2346" s="1452"/>
      <c r="RVR2346" s="1452"/>
      <c r="RVS2346" s="1452"/>
      <c r="RVT2346" s="1452"/>
      <c r="RVU2346" s="1452"/>
      <c r="RVV2346" s="1452"/>
      <c r="RVW2346" s="1452"/>
      <c r="RVX2346" s="1452"/>
      <c r="RVY2346" s="1452"/>
      <c r="RVZ2346" s="1452"/>
      <c r="RWA2346" s="1452"/>
      <c r="RWB2346" s="1452"/>
      <c r="RWC2346" s="1452"/>
      <c r="RWD2346" s="1452"/>
      <c r="RWE2346" s="1452"/>
      <c r="RWF2346" s="1452"/>
      <c r="RWG2346" s="1452"/>
      <c r="RWH2346" s="1452"/>
      <c r="RWI2346" s="1452"/>
      <c r="RWJ2346" s="1452"/>
      <c r="RWK2346" s="1452"/>
      <c r="RWL2346" s="1452"/>
      <c r="RWM2346" s="1452"/>
      <c r="RWN2346" s="1452"/>
      <c r="RWO2346" s="1452"/>
      <c r="RWP2346" s="1452"/>
      <c r="RWQ2346" s="1452"/>
      <c r="RWR2346" s="1452"/>
      <c r="RWS2346" s="1452"/>
      <c r="RWT2346" s="1452"/>
      <c r="RWU2346" s="1452"/>
      <c r="RWV2346" s="1452"/>
      <c r="RWW2346" s="1452"/>
      <c r="RWX2346" s="1452"/>
      <c r="RWY2346" s="1452"/>
      <c r="RWZ2346" s="1452"/>
      <c r="RXA2346" s="1452"/>
      <c r="RXB2346" s="1452"/>
      <c r="RXC2346" s="1452"/>
      <c r="RXD2346" s="1452"/>
      <c r="RXE2346" s="1452"/>
      <c r="RXF2346" s="1452"/>
      <c r="RXG2346" s="1452"/>
      <c r="RXH2346" s="1452"/>
      <c r="RXI2346" s="1452"/>
      <c r="RXJ2346" s="1452"/>
      <c r="RXK2346" s="1452"/>
      <c r="RXL2346" s="1452"/>
      <c r="RXM2346" s="1452"/>
      <c r="RXN2346" s="1452"/>
      <c r="RXO2346" s="1452"/>
      <c r="RXP2346" s="1452"/>
      <c r="RXQ2346" s="1452"/>
      <c r="RXR2346" s="1452"/>
      <c r="RXS2346" s="1452"/>
      <c r="RXT2346" s="1452"/>
      <c r="RXU2346" s="1452"/>
      <c r="RXV2346" s="1452"/>
      <c r="RXW2346" s="1452"/>
      <c r="RXX2346" s="1452"/>
      <c r="RXY2346" s="1452"/>
      <c r="RXZ2346" s="1452"/>
      <c r="RYA2346" s="1452"/>
      <c r="RYB2346" s="1452"/>
      <c r="RYC2346" s="1452"/>
      <c r="RYD2346" s="1452"/>
      <c r="RYE2346" s="1452"/>
      <c r="RYF2346" s="1452"/>
      <c r="RYG2346" s="1452"/>
      <c r="RYH2346" s="1452"/>
      <c r="RYI2346" s="1452"/>
      <c r="RYJ2346" s="1452"/>
      <c r="RYK2346" s="1452"/>
      <c r="RYL2346" s="1452"/>
      <c r="RYM2346" s="1452"/>
      <c r="RYN2346" s="1452"/>
      <c r="RYO2346" s="1452"/>
      <c r="RYP2346" s="1452"/>
      <c r="RYQ2346" s="1452"/>
      <c r="RYR2346" s="1452"/>
      <c r="RYS2346" s="1452"/>
      <c r="RYT2346" s="1452"/>
      <c r="RYU2346" s="1452"/>
      <c r="RYV2346" s="1452"/>
      <c r="RYW2346" s="1452"/>
      <c r="RYX2346" s="1452"/>
      <c r="RYY2346" s="1452"/>
      <c r="RYZ2346" s="1452"/>
      <c r="RZA2346" s="1452"/>
      <c r="RZB2346" s="1452"/>
      <c r="RZC2346" s="1452"/>
      <c r="RZD2346" s="1452"/>
      <c r="RZE2346" s="1452"/>
      <c r="RZF2346" s="1452"/>
      <c r="RZG2346" s="1452"/>
      <c r="RZH2346" s="1452"/>
      <c r="RZI2346" s="1452"/>
      <c r="RZJ2346" s="1452"/>
      <c r="RZK2346" s="1452"/>
      <c r="RZL2346" s="1452"/>
      <c r="RZM2346" s="1452"/>
      <c r="RZN2346" s="1452"/>
      <c r="RZO2346" s="1452"/>
      <c r="RZP2346" s="1452"/>
      <c r="RZQ2346" s="1452"/>
      <c r="RZR2346" s="1452"/>
      <c r="RZS2346" s="1452"/>
      <c r="RZT2346" s="1452"/>
      <c r="RZU2346" s="1452"/>
      <c r="RZV2346" s="1452"/>
      <c r="RZW2346" s="1452"/>
      <c r="RZX2346" s="1452"/>
      <c r="RZY2346" s="1452"/>
      <c r="RZZ2346" s="1452"/>
      <c r="SAA2346" s="1452"/>
      <c r="SAB2346" s="1452"/>
      <c r="SAC2346" s="1452"/>
      <c r="SAD2346" s="1452"/>
      <c r="SAE2346" s="1452"/>
      <c r="SAF2346" s="1452"/>
      <c r="SAG2346" s="1452"/>
      <c r="SAH2346" s="1452"/>
      <c r="SAI2346" s="1452"/>
      <c r="SAJ2346" s="1452"/>
      <c r="SAK2346" s="1452"/>
      <c r="SAL2346" s="1452"/>
      <c r="SAM2346" s="1452"/>
      <c r="SAN2346" s="1452"/>
      <c r="SAO2346" s="1452"/>
      <c r="SAP2346" s="1452"/>
      <c r="SAQ2346" s="1452"/>
      <c r="SAR2346" s="1452"/>
      <c r="SAS2346" s="1452"/>
      <c r="SAT2346" s="1452"/>
      <c r="SAU2346" s="1452"/>
      <c r="SAV2346" s="1452"/>
      <c r="SAW2346" s="1452"/>
      <c r="SAX2346" s="1452"/>
      <c r="SAY2346" s="1452"/>
      <c r="SAZ2346" s="1452"/>
      <c r="SBA2346" s="1452"/>
      <c r="SBB2346" s="1452"/>
      <c r="SBC2346" s="1452"/>
      <c r="SBD2346" s="1452"/>
      <c r="SBE2346" s="1452"/>
      <c r="SBF2346" s="1452"/>
      <c r="SBG2346" s="1452"/>
      <c r="SBH2346" s="1452"/>
      <c r="SBI2346" s="1452"/>
      <c r="SBJ2346" s="1452"/>
      <c r="SBK2346" s="1452"/>
      <c r="SBL2346" s="1452"/>
      <c r="SBM2346" s="1452"/>
      <c r="SBN2346" s="1452"/>
      <c r="SBO2346" s="1452"/>
      <c r="SBP2346" s="1452"/>
      <c r="SBQ2346" s="1452"/>
      <c r="SBR2346" s="1452"/>
      <c r="SBS2346" s="1452"/>
      <c r="SBT2346" s="1452"/>
      <c r="SBU2346" s="1452"/>
      <c r="SBV2346" s="1452"/>
      <c r="SBW2346" s="1452"/>
      <c r="SBX2346" s="1452"/>
      <c r="SBY2346" s="1452"/>
      <c r="SBZ2346" s="1452"/>
      <c r="SCA2346" s="1452"/>
      <c r="SCB2346" s="1452"/>
      <c r="SCC2346" s="1452"/>
      <c r="SCD2346" s="1452"/>
      <c r="SCE2346" s="1452"/>
      <c r="SCF2346" s="1452"/>
      <c r="SCG2346" s="1452"/>
      <c r="SCH2346" s="1452"/>
      <c r="SCI2346" s="1452"/>
      <c r="SCJ2346" s="1452"/>
      <c r="SCK2346" s="1452"/>
      <c r="SCL2346" s="1452"/>
      <c r="SCM2346" s="1452"/>
      <c r="SCN2346" s="1452"/>
      <c r="SCO2346" s="1452"/>
      <c r="SCP2346" s="1452"/>
      <c r="SCQ2346" s="1452"/>
      <c r="SCR2346" s="1452"/>
      <c r="SCS2346" s="1452"/>
      <c r="SCT2346" s="1452"/>
      <c r="SCU2346" s="1452"/>
      <c r="SCV2346" s="1452"/>
      <c r="SCW2346" s="1452"/>
      <c r="SCX2346" s="1452"/>
      <c r="SCY2346" s="1452"/>
      <c r="SCZ2346" s="1452"/>
      <c r="SDA2346" s="1452"/>
      <c r="SDB2346" s="1452"/>
      <c r="SDC2346" s="1452"/>
      <c r="SDD2346" s="1452"/>
      <c r="SDE2346" s="1452"/>
      <c r="SDF2346" s="1452"/>
      <c r="SDG2346" s="1452"/>
      <c r="SDH2346" s="1452"/>
      <c r="SDI2346" s="1452"/>
      <c r="SDJ2346" s="1452"/>
      <c r="SDK2346" s="1452"/>
      <c r="SDL2346" s="1452"/>
      <c r="SDM2346" s="1452"/>
      <c r="SDN2346" s="1452"/>
      <c r="SDO2346" s="1452"/>
      <c r="SDP2346" s="1452"/>
      <c r="SDQ2346" s="1452"/>
      <c r="SDR2346" s="1452"/>
      <c r="SDS2346" s="1452"/>
      <c r="SDT2346" s="1452"/>
      <c r="SDU2346" s="1452"/>
      <c r="SDV2346" s="1452"/>
      <c r="SDW2346" s="1452"/>
      <c r="SDX2346" s="1452"/>
      <c r="SDY2346" s="1452"/>
      <c r="SDZ2346" s="1452"/>
      <c r="SEA2346" s="1452"/>
      <c r="SEB2346" s="1452"/>
      <c r="SEC2346" s="1452"/>
      <c r="SED2346" s="1452"/>
      <c r="SEE2346" s="1452"/>
      <c r="SEF2346" s="1452"/>
      <c r="SEG2346" s="1452"/>
      <c r="SEH2346" s="1452"/>
      <c r="SEI2346" s="1452"/>
      <c r="SEJ2346" s="1452"/>
      <c r="SEK2346" s="1452"/>
      <c r="SEL2346" s="1452"/>
      <c r="SEM2346" s="1452"/>
      <c r="SEN2346" s="1452"/>
      <c r="SEO2346" s="1452"/>
      <c r="SEP2346" s="1452"/>
      <c r="SEQ2346" s="1452"/>
      <c r="SER2346" s="1452"/>
      <c r="SES2346" s="1452"/>
      <c r="SET2346" s="1452"/>
      <c r="SEU2346" s="1452"/>
      <c r="SEV2346" s="1452"/>
      <c r="SEW2346" s="1452"/>
      <c r="SEX2346" s="1452"/>
      <c r="SEY2346" s="1452"/>
      <c r="SEZ2346" s="1452"/>
      <c r="SFA2346" s="1452"/>
      <c r="SFB2346" s="1452"/>
      <c r="SFC2346" s="1452"/>
      <c r="SFD2346" s="1452"/>
      <c r="SFE2346" s="1452"/>
      <c r="SFF2346" s="1452"/>
      <c r="SFG2346" s="1452"/>
      <c r="SFH2346" s="1452"/>
      <c r="SFI2346" s="1452"/>
      <c r="SFJ2346" s="1452"/>
      <c r="SFK2346" s="1452"/>
      <c r="SFL2346" s="1452"/>
      <c r="SFM2346" s="1452"/>
      <c r="SFN2346" s="1452"/>
      <c r="SFO2346" s="1452"/>
      <c r="SFP2346" s="1452"/>
      <c r="SFQ2346" s="1452"/>
      <c r="SFR2346" s="1452"/>
      <c r="SFS2346" s="1452"/>
      <c r="SFT2346" s="1452"/>
      <c r="SFU2346" s="1452"/>
      <c r="SFV2346" s="1452"/>
      <c r="SFW2346" s="1452"/>
      <c r="SFX2346" s="1452"/>
      <c r="SFY2346" s="1452"/>
      <c r="SFZ2346" s="1452"/>
      <c r="SGA2346" s="1452"/>
      <c r="SGB2346" s="1452"/>
      <c r="SGC2346" s="1452"/>
      <c r="SGD2346" s="1452"/>
      <c r="SGE2346" s="1452"/>
      <c r="SGF2346" s="1452"/>
      <c r="SGG2346" s="1452"/>
      <c r="SGH2346" s="1452"/>
      <c r="SGI2346" s="1452"/>
      <c r="SGJ2346" s="1452"/>
      <c r="SGK2346" s="1452"/>
      <c r="SGL2346" s="1452"/>
      <c r="SGM2346" s="1452"/>
      <c r="SGN2346" s="1452"/>
      <c r="SGO2346" s="1452"/>
      <c r="SGP2346" s="1452"/>
      <c r="SGQ2346" s="1452"/>
      <c r="SGR2346" s="1452"/>
      <c r="SGS2346" s="1452"/>
      <c r="SGT2346" s="1452"/>
      <c r="SGU2346" s="1452"/>
      <c r="SGV2346" s="1452"/>
      <c r="SGW2346" s="1452"/>
      <c r="SGX2346" s="1452"/>
      <c r="SGY2346" s="1452"/>
      <c r="SGZ2346" s="1452"/>
      <c r="SHA2346" s="1452"/>
      <c r="SHB2346" s="1452"/>
      <c r="SHC2346" s="1452"/>
      <c r="SHD2346" s="1452"/>
      <c r="SHE2346" s="1452"/>
      <c r="SHF2346" s="1452"/>
      <c r="SHG2346" s="1452"/>
      <c r="SHH2346" s="1452"/>
      <c r="SHI2346" s="1452"/>
      <c r="SHJ2346" s="1452"/>
      <c r="SHK2346" s="1452"/>
      <c r="SHL2346" s="1452"/>
      <c r="SHM2346" s="1452"/>
      <c r="SHN2346" s="1452"/>
      <c r="SHO2346" s="1452"/>
      <c r="SHP2346" s="1452"/>
      <c r="SHQ2346" s="1452"/>
      <c r="SHR2346" s="1452"/>
      <c r="SHS2346" s="1452"/>
      <c r="SHT2346" s="1452"/>
      <c r="SHU2346" s="1452"/>
      <c r="SHV2346" s="1452"/>
      <c r="SHW2346" s="1452"/>
      <c r="SHX2346" s="1452"/>
      <c r="SHY2346" s="1452"/>
      <c r="SHZ2346" s="1452"/>
      <c r="SIA2346" s="1452"/>
      <c r="SIB2346" s="1452"/>
      <c r="SIC2346" s="1452"/>
      <c r="SID2346" s="1452"/>
      <c r="SIE2346" s="1452"/>
      <c r="SIF2346" s="1452"/>
      <c r="SIG2346" s="1452"/>
      <c r="SIH2346" s="1452"/>
      <c r="SII2346" s="1452"/>
      <c r="SIJ2346" s="1452"/>
      <c r="SIK2346" s="1452"/>
      <c r="SIL2346" s="1452"/>
      <c r="SIM2346" s="1452"/>
      <c r="SIN2346" s="1452"/>
      <c r="SIO2346" s="1452"/>
      <c r="SIP2346" s="1452"/>
      <c r="SIQ2346" s="1452"/>
      <c r="SIR2346" s="1452"/>
      <c r="SIS2346" s="1452"/>
      <c r="SIT2346" s="1452"/>
      <c r="SIU2346" s="1452"/>
      <c r="SIV2346" s="1452"/>
      <c r="SIW2346" s="1452"/>
      <c r="SIX2346" s="1452"/>
      <c r="SIY2346" s="1452"/>
      <c r="SIZ2346" s="1452"/>
      <c r="SJA2346" s="1452"/>
      <c r="SJB2346" s="1452"/>
      <c r="SJC2346" s="1452"/>
      <c r="SJD2346" s="1452"/>
      <c r="SJE2346" s="1452"/>
      <c r="SJF2346" s="1452"/>
      <c r="SJG2346" s="1452"/>
      <c r="SJH2346" s="1452"/>
      <c r="SJI2346" s="1452"/>
      <c r="SJJ2346" s="1452"/>
      <c r="SJK2346" s="1452"/>
      <c r="SJL2346" s="1452"/>
      <c r="SJM2346" s="1452"/>
      <c r="SJN2346" s="1452"/>
      <c r="SJO2346" s="1452"/>
      <c r="SJP2346" s="1452"/>
      <c r="SJQ2346" s="1452"/>
      <c r="SJR2346" s="1452"/>
      <c r="SJS2346" s="1452"/>
      <c r="SJT2346" s="1452"/>
      <c r="SJU2346" s="1452"/>
      <c r="SJV2346" s="1452"/>
      <c r="SJW2346" s="1452"/>
      <c r="SJX2346" s="1452"/>
      <c r="SJY2346" s="1452"/>
      <c r="SJZ2346" s="1452"/>
      <c r="SKA2346" s="1452"/>
      <c r="SKB2346" s="1452"/>
      <c r="SKC2346" s="1452"/>
      <c r="SKD2346" s="1452"/>
      <c r="SKE2346" s="1452"/>
      <c r="SKF2346" s="1452"/>
      <c r="SKG2346" s="1452"/>
      <c r="SKH2346" s="1452"/>
      <c r="SKI2346" s="1452"/>
      <c r="SKJ2346" s="1452"/>
      <c r="SKK2346" s="1452"/>
      <c r="SKL2346" s="1452"/>
      <c r="SKM2346" s="1452"/>
      <c r="SKN2346" s="1452"/>
      <c r="SKO2346" s="1452"/>
      <c r="SKP2346" s="1452"/>
      <c r="SKQ2346" s="1452"/>
      <c r="SKR2346" s="1452"/>
      <c r="SKS2346" s="1452"/>
      <c r="SKT2346" s="1452"/>
      <c r="SKU2346" s="1452"/>
      <c r="SKV2346" s="1452"/>
      <c r="SKW2346" s="1452"/>
      <c r="SKX2346" s="1452"/>
      <c r="SKY2346" s="1452"/>
      <c r="SKZ2346" s="1452"/>
      <c r="SLA2346" s="1452"/>
      <c r="SLB2346" s="1452"/>
      <c r="SLC2346" s="1452"/>
      <c r="SLD2346" s="1452"/>
      <c r="SLE2346" s="1452"/>
      <c r="SLF2346" s="1452"/>
      <c r="SLG2346" s="1452"/>
      <c r="SLH2346" s="1452"/>
      <c r="SLI2346" s="1452"/>
      <c r="SLJ2346" s="1452"/>
      <c r="SLK2346" s="1452"/>
      <c r="SLL2346" s="1452"/>
      <c r="SLM2346" s="1452"/>
      <c r="SLN2346" s="1452"/>
      <c r="SLO2346" s="1452"/>
      <c r="SLP2346" s="1452"/>
      <c r="SLQ2346" s="1452"/>
      <c r="SLR2346" s="1452"/>
      <c r="SLS2346" s="1452"/>
      <c r="SLT2346" s="1452"/>
      <c r="SLU2346" s="1452"/>
      <c r="SLV2346" s="1452"/>
      <c r="SLW2346" s="1452"/>
      <c r="SLX2346" s="1452"/>
      <c r="SLY2346" s="1452"/>
      <c r="SLZ2346" s="1452"/>
      <c r="SMA2346" s="1452"/>
      <c r="SMB2346" s="1452"/>
      <c r="SMC2346" s="1452"/>
      <c r="SMD2346" s="1452"/>
      <c r="SME2346" s="1452"/>
      <c r="SMF2346" s="1452"/>
      <c r="SMG2346" s="1452"/>
      <c r="SMH2346" s="1452"/>
      <c r="SMI2346" s="1452"/>
      <c r="SMJ2346" s="1452"/>
      <c r="SMK2346" s="1452"/>
      <c r="SML2346" s="1452"/>
      <c r="SMM2346" s="1452"/>
      <c r="SMN2346" s="1452"/>
      <c r="SMO2346" s="1452"/>
      <c r="SMP2346" s="1452"/>
      <c r="SMQ2346" s="1452"/>
      <c r="SMR2346" s="1452"/>
      <c r="SMS2346" s="1452"/>
      <c r="SMT2346" s="1452"/>
      <c r="SMU2346" s="1452"/>
      <c r="SMV2346" s="1452"/>
      <c r="SMW2346" s="1452"/>
      <c r="SMX2346" s="1452"/>
      <c r="SMY2346" s="1452"/>
      <c r="SMZ2346" s="1452"/>
      <c r="SNA2346" s="1452"/>
      <c r="SNB2346" s="1452"/>
      <c r="SNC2346" s="1452"/>
      <c r="SND2346" s="1452"/>
      <c r="SNE2346" s="1452"/>
      <c r="SNF2346" s="1452"/>
      <c r="SNG2346" s="1452"/>
      <c r="SNH2346" s="1452"/>
      <c r="SNI2346" s="1452"/>
      <c r="SNJ2346" s="1452"/>
      <c r="SNK2346" s="1452"/>
      <c r="SNL2346" s="1452"/>
      <c r="SNM2346" s="1452"/>
      <c r="SNN2346" s="1452"/>
      <c r="SNO2346" s="1452"/>
      <c r="SNP2346" s="1452"/>
      <c r="SNQ2346" s="1452"/>
      <c r="SNR2346" s="1452"/>
      <c r="SNS2346" s="1452"/>
      <c r="SNT2346" s="1452"/>
      <c r="SNU2346" s="1452"/>
      <c r="SNV2346" s="1452"/>
      <c r="SNW2346" s="1452"/>
      <c r="SNX2346" s="1452"/>
      <c r="SNY2346" s="1452"/>
      <c r="SNZ2346" s="1452"/>
      <c r="SOA2346" s="1452"/>
      <c r="SOB2346" s="1452"/>
      <c r="SOC2346" s="1452"/>
      <c r="SOD2346" s="1452"/>
      <c r="SOE2346" s="1452"/>
      <c r="SOF2346" s="1452"/>
      <c r="SOG2346" s="1452"/>
      <c r="SOH2346" s="1452"/>
      <c r="SOI2346" s="1452"/>
      <c r="SOJ2346" s="1452"/>
      <c r="SOK2346" s="1452"/>
      <c r="SOL2346" s="1452"/>
      <c r="SOM2346" s="1452"/>
      <c r="SON2346" s="1452"/>
      <c r="SOO2346" s="1452"/>
      <c r="SOP2346" s="1452"/>
      <c r="SOQ2346" s="1452"/>
      <c r="SOR2346" s="1452"/>
      <c r="SOS2346" s="1452"/>
      <c r="SOT2346" s="1452"/>
      <c r="SOU2346" s="1452"/>
      <c r="SOV2346" s="1452"/>
      <c r="SOW2346" s="1452"/>
      <c r="SOX2346" s="1452"/>
      <c r="SOY2346" s="1452"/>
      <c r="SOZ2346" s="1452"/>
      <c r="SPA2346" s="1452"/>
      <c r="SPB2346" s="1452"/>
      <c r="SPC2346" s="1452"/>
      <c r="SPD2346" s="1452"/>
      <c r="SPE2346" s="1452"/>
      <c r="SPF2346" s="1452"/>
      <c r="SPG2346" s="1452"/>
      <c r="SPH2346" s="1452"/>
      <c r="SPI2346" s="1452"/>
      <c r="SPJ2346" s="1452"/>
      <c r="SPK2346" s="1452"/>
      <c r="SPL2346" s="1452"/>
      <c r="SPM2346" s="1452"/>
      <c r="SPN2346" s="1452"/>
      <c r="SPO2346" s="1452"/>
      <c r="SPP2346" s="1452"/>
      <c r="SPQ2346" s="1452"/>
      <c r="SPR2346" s="1452"/>
      <c r="SPS2346" s="1452"/>
      <c r="SPT2346" s="1452"/>
      <c r="SPU2346" s="1452"/>
      <c r="SPV2346" s="1452"/>
      <c r="SPW2346" s="1452"/>
      <c r="SPX2346" s="1452"/>
      <c r="SPY2346" s="1452"/>
      <c r="SPZ2346" s="1452"/>
      <c r="SQA2346" s="1452"/>
      <c r="SQB2346" s="1452"/>
      <c r="SQC2346" s="1452"/>
      <c r="SQD2346" s="1452"/>
      <c r="SQE2346" s="1452"/>
      <c r="SQF2346" s="1452"/>
      <c r="SQG2346" s="1452"/>
      <c r="SQH2346" s="1452"/>
      <c r="SQI2346" s="1452"/>
      <c r="SQJ2346" s="1452"/>
      <c r="SQK2346" s="1452"/>
      <c r="SQL2346" s="1452"/>
      <c r="SQM2346" s="1452"/>
      <c r="SQN2346" s="1452"/>
      <c r="SQO2346" s="1452"/>
      <c r="SQP2346" s="1452"/>
      <c r="SQQ2346" s="1452"/>
      <c r="SQR2346" s="1452"/>
      <c r="SQS2346" s="1452"/>
      <c r="SQT2346" s="1452"/>
      <c r="SQU2346" s="1452"/>
      <c r="SQV2346" s="1452"/>
      <c r="SQW2346" s="1452"/>
      <c r="SQX2346" s="1452"/>
      <c r="SQY2346" s="1452"/>
      <c r="SQZ2346" s="1452"/>
      <c r="SRA2346" s="1452"/>
      <c r="SRB2346" s="1452"/>
      <c r="SRC2346" s="1452"/>
      <c r="SRD2346" s="1452"/>
      <c r="SRE2346" s="1452"/>
      <c r="SRF2346" s="1452"/>
      <c r="SRG2346" s="1452"/>
      <c r="SRH2346" s="1452"/>
      <c r="SRI2346" s="1452"/>
      <c r="SRJ2346" s="1452"/>
      <c r="SRK2346" s="1452"/>
      <c r="SRL2346" s="1452"/>
      <c r="SRM2346" s="1452"/>
      <c r="SRN2346" s="1452"/>
      <c r="SRO2346" s="1452"/>
      <c r="SRP2346" s="1452"/>
      <c r="SRQ2346" s="1452"/>
      <c r="SRR2346" s="1452"/>
      <c r="SRS2346" s="1452"/>
      <c r="SRT2346" s="1452"/>
      <c r="SRU2346" s="1452"/>
      <c r="SRV2346" s="1452"/>
      <c r="SRW2346" s="1452"/>
      <c r="SRX2346" s="1452"/>
      <c r="SRY2346" s="1452"/>
      <c r="SRZ2346" s="1452"/>
      <c r="SSA2346" s="1452"/>
      <c r="SSB2346" s="1452"/>
      <c r="SSC2346" s="1452"/>
      <c r="SSD2346" s="1452"/>
      <c r="SSE2346" s="1452"/>
      <c r="SSF2346" s="1452"/>
      <c r="SSG2346" s="1452"/>
      <c r="SSH2346" s="1452"/>
      <c r="SSI2346" s="1452"/>
      <c r="SSJ2346" s="1452"/>
      <c r="SSK2346" s="1452"/>
      <c r="SSL2346" s="1452"/>
      <c r="SSM2346" s="1452"/>
      <c r="SSN2346" s="1452"/>
      <c r="SSO2346" s="1452"/>
      <c r="SSP2346" s="1452"/>
      <c r="SSQ2346" s="1452"/>
      <c r="SSR2346" s="1452"/>
      <c r="SSS2346" s="1452"/>
      <c r="SST2346" s="1452"/>
      <c r="SSU2346" s="1452"/>
      <c r="SSV2346" s="1452"/>
      <c r="SSW2346" s="1452"/>
      <c r="SSX2346" s="1452"/>
      <c r="SSY2346" s="1452"/>
      <c r="SSZ2346" s="1452"/>
      <c r="STA2346" s="1452"/>
      <c r="STB2346" s="1452"/>
      <c r="STC2346" s="1452"/>
      <c r="STD2346" s="1452"/>
      <c r="STE2346" s="1452"/>
      <c r="STF2346" s="1452"/>
      <c r="STG2346" s="1452"/>
      <c r="STH2346" s="1452"/>
      <c r="STI2346" s="1452"/>
      <c r="STJ2346" s="1452"/>
      <c r="STK2346" s="1452"/>
      <c r="STL2346" s="1452"/>
      <c r="STM2346" s="1452"/>
      <c r="STN2346" s="1452"/>
      <c r="STO2346" s="1452"/>
      <c r="STP2346" s="1452"/>
      <c r="STQ2346" s="1452"/>
      <c r="STR2346" s="1452"/>
      <c r="STS2346" s="1452"/>
      <c r="STT2346" s="1452"/>
      <c r="STU2346" s="1452"/>
      <c r="STV2346" s="1452"/>
      <c r="STW2346" s="1452"/>
      <c r="STX2346" s="1452"/>
      <c r="STY2346" s="1452"/>
      <c r="STZ2346" s="1452"/>
      <c r="SUA2346" s="1452"/>
      <c r="SUB2346" s="1452"/>
      <c r="SUC2346" s="1452"/>
      <c r="SUD2346" s="1452"/>
      <c r="SUE2346" s="1452"/>
      <c r="SUF2346" s="1452"/>
      <c r="SUG2346" s="1452"/>
      <c r="SUH2346" s="1452"/>
      <c r="SUI2346" s="1452"/>
      <c r="SUJ2346" s="1452"/>
      <c r="SUK2346" s="1452"/>
      <c r="SUL2346" s="1452"/>
      <c r="SUM2346" s="1452"/>
      <c r="SUN2346" s="1452"/>
      <c r="SUO2346" s="1452"/>
      <c r="SUP2346" s="1452"/>
      <c r="SUQ2346" s="1452"/>
      <c r="SUR2346" s="1452"/>
      <c r="SUS2346" s="1452"/>
      <c r="SUT2346" s="1452"/>
      <c r="SUU2346" s="1452"/>
      <c r="SUV2346" s="1452"/>
      <c r="SUW2346" s="1452"/>
      <c r="SUX2346" s="1452"/>
      <c r="SUY2346" s="1452"/>
      <c r="SUZ2346" s="1452"/>
      <c r="SVA2346" s="1452"/>
      <c r="SVB2346" s="1452"/>
      <c r="SVC2346" s="1452"/>
      <c r="SVD2346" s="1452"/>
      <c r="SVE2346" s="1452"/>
      <c r="SVF2346" s="1452"/>
      <c r="SVG2346" s="1452"/>
      <c r="SVH2346" s="1452"/>
      <c r="SVI2346" s="1452"/>
      <c r="SVJ2346" s="1452"/>
      <c r="SVK2346" s="1452"/>
      <c r="SVL2346" s="1452"/>
      <c r="SVM2346" s="1452"/>
      <c r="SVN2346" s="1452"/>
      <c r="SVO2346" s="1452"/>
      <c r="SVP2346" s="1452"/>
      <c r="SVQ2346" s="1452"/>
      <c r="SVR2346" s="1452"/>
      <c r="SVS2346" s="1452"/>
      <c r="SVT2346" s="1452"/>
      <c r="SVU2346" s="1452"/>
      <c r="SVV2346" s="1452"/>
      <c r="SVW2346" s="1452"/>
      <c r="SVX2346" s="1452"/>
      <c r="SVY2346" s="1452"/>
      <c r="SVZ2346" s="1452"/>
      <c r="SWA2346" s="1452"/>
      <c r="SWB2346" s="1452"/>
      <c r="SWC2346" s="1452"/>
      <c r="SWD2346" s="1452"/>
      <c r="SWE2346" s="1452"/>
      <c r="SWF2346" s="1452"/>
      <c r="SWG2346" s="1452"/>
      <c r="SWH2346" s="1452"/>
      <c r="SWI2346" s="1452"/>
      <c r="SWJ2346" s="1452"/>
      <c r="SWK2346" s="1452"/>
      <c r="SWL2346" s="1452"/>
      <c r="SWM2346" s="1452"/>
      <c r="SWN2346" s="1452"/>
      <c r="SWO2346" s="1452"/>
      <c r="SWP2346" s="1452"/>
      <c r="SWQ2346" s="1452"/>
      <c r="SWR2346" s="1452"/>
      <c r="SWS2346" s="1452"/>
      <c r="SWT2346" s="1452"/>
      <c r="SWU2346" s="1452"/>
      <c r="SWV2346" s="1452"/>
      <c r="SWW2346" s="1452"/>
      <c r="SWX2346" s="1452"/>
      <c r="SWY2346" s="1452"/>
      <c r="SWZ2346" s="1452"/>
      <c r="SXA2346" s="1452"/>
      <c r="SXB2346" s="1452"/>
      <c r="SXC2346" s="1452"/>
      <c r="SXD2346" s="1452"/>
      <c r="SXE2346" s="1452"/>
      <c r="SXF2346" s="1452"/>
      <c r="SXG2346" s="1452"/>
      <c r="SXH2346" s="1452"/>
      <c r="SXI2346" s="1452"/>
      <c r="SXJ2346" s="1452"/>
      <c r="SXK2346" s="1452"/>
      <c r="SXL2346" s="1452"/>
      <c r="SXM2346" s="1452"/>
      <c r="SXN2346" s="1452"/>
      <c r="SXO2346" s="1452"/>
      <c r="SXP2346" s="1452"/>
      <c r="SXQ2346" s="1452"/>
      <c r="SXR2346" s="1452"/>
      <c r="SXS2346" s="1452"/>
      <c r="SXT2346" s="1452"/>
      <c r="SXU2346" s="1452"/>
      <c r="SXV2346" s="1452"/>
      <c r="SXW2346" s="1452"/>
      <c r="SXX2346" s="1452"/>
      <c r="SXY2346" s="1452"/>
      <c r="SXZ2346" s="1452"/>
      <c r="SYA2346" s="1452"/>
      <c r="SYB2346" s="1452"/>
      <c r="SYC2346" s="1452"/>
      <c r="SYD2346" s="1452"/>
      <c r="SYE2346" s="1452"/>
      <c r="SYF2346" s="1452"/>
      <c r="SYG2346" s="1452"/>
      <c r="SYH2346" s="1452"/>
      <c r="SYI2346" s="1452"/>
      <c r="SYJ2346" s="1452"/>
      <c r="SYK2346" s="1452"/>
      <c r="SYL2346" s="1452"/>
      <c r="SYM2346" s="1452"/>
      <c r="SYN2346" s="1452"/>
      <c r="SYO2346" s="1452"/>
      <c r="SYP2346" s="1452"/>
      <c r="SYQ2346" s="1452"/>
      <c r="SYR2346" s="1452"/>
      <c r="SYS2346" s="1452"/>
      <c r="SYT2346" s="1452"/>
      <c r="SYU2346" s="1452"/>
      <c r="SYV2346" s="1452"/>
      <c r="SYW2346" s="1452"/>
      <c r="SYX2346" s="1452"/>
      <c r="SYY2346" s="1452"/>
      <c r="SYZ2346" s="1452"/>
      <c r="SZA2346" s="1452"/>
      <c r="SZB2346" s="1452"/>
      <c r="SZC2346" s="1452"/>
      <c r="SZD2346" s="1452"/>
      <c r="SZE2346" s="1452"/>
      <c r="SZF2346" s="1452"/>
      <c r="SZG2346" s="1452"/>
      <c r="SZH2346" s="1452"/>
      <c r="SZI2346" s="1452"/>
      <c r="SZJ2346" s="1452"/>
      <c r="SZK2346" s="1452"/>
      <c r="SZL2346" s="1452"/>
      <c r="SZM2346" s="1452"/>
      <c r="SZN2346" s="1452"/>
      <c r="SZO2346" s="1452"/>
      <c r="SZP2346" s="1452"/>
      <c r="SZQ2346" s="1452"/>
      <c r="SZR2346" s="1452"/>
      <c r="SZS2346" s="1452"/>
      <c r="SZT2346" s="1452"/>
      <c r="SZU2346" s="1452"/>
      <c r="SZV2346" s="1452"/>
      <c r="SZW2346" s="1452"/>
      <c r="SZX2346" s="1452"/>
      <c r="SZY2346" s="1452"/>
      <c r="SZZ2346" s="1452"/>
      <c r="TAA2346" s="1452"/>
      <c r="TAB2346" s="1452"/>
      <c r="TAC2346" s="1452"/>
      <c r="TAD2346" s="1452"/>
      <c r="TAE2346" s="1452"/>
      <c r="TAF2346" s="1452"/>
      <c r="TAG2346" s="1452"/>
      <c r="TAH2346" s="1452"/>
      <c r="TAI2346" s="1452"/>
      <c r="TAJ2346" s="1452"/>
      <c r="TAK2346" s="1452"/>
      <c r="TAL2346" s="1452"/>
      <c r="TAM2346" s="1452"/>
      <c r="TAN2346" s="1452"/>
      <c r="TAO2346" s="1452"/>
      <c r="TAP2346" s="1452"/>
      <c r="TAQ2346" s="1452"/>
      <c r="TAR2346" s="1452"/>
      <c r="TAS2346" s="1452"/>
      <c r="TAT2346" s="1452"/>
      <c r="TAU2346" s="1452"/>
      <c r="TAV2346" s="1452"/>
      <c r="TAW2346" s="1452"/>
      <c r="TAX2346" s="1452"/>
      <c r="TAY2346" s="1452"/>
      <c r="TAZ2346" s="1452"/>
      <c r="TBA2346" s="1452"/>
      <c r="TBB2346" s="1452"/>
      <c r="TBC2346" s="1452"/>
      <c r="TBD2346" s="1452"/>
      <c r="TBE2346" s="1452"/>
      <c r="TBF2346" s="1452"/>
      <c r="TBG2346" s="1452"/>
      <c r="TBH2346" s="1452"/>
      <c r="TBI2346" s="1452"/>
      <c r="TBJ2346" s="1452"/>
      <c r="TBK2346" s="1452"/>
      <c r="TBL2346" s="1452"/>
      <c r="TBM2346" s="1452"/>
      <c r="TBN2346" s="1452"/>
      <c r="TBO2346" s="1452"/>
      <c r="TBP2346" s="1452"/>
      <c r="TBQ2346" s="1452"/>
      <c r="TBR2346" s="1452"/>
      <c r="TBS2346" s="1452"/>
      <c r="TBT2346" s="1452"/>
      <c r="TBU2346" s="1452"/>
      <c r="TBV2346" s="1452"/>
      <c r="TBW2346" s="1452"/>
      <c r="TBX2346" s="1452"/>
      <c r="TBY2346" s="1452"/>
      <c r="TBZ2346" s="1452"/>
      <c r="TCA2346" s="1452"/>
      <c r="TCB2346" s="1452"/>
      <c r="TCC2346" s="1452"/>
      <c r="TCD2346" s="1452"/>
      <c r="TCE2346" s="1452"/>
      <c r="TCF2346" s="1452"/>
      <c r="TCG2346" s="1452"/>
      <c r="TCH2346" s="1452"/>
      <c r="TCI2346" s="1452"/>
      <c r="TCJ2346" s="1452"/>
      <c r="TCK2346" s="1452"/>
      <c r="TCL2346" s="1452"/>
      <c r="TCM2346" s="1452"/>
      <c r="TCN2346" s="1452"/>
      <c r="TCO2346" s="1452"/>
      <c r="TCP2346" s="1452"/>
      <c r="TCQ2346" s="1452"/>
      <c r="TCR2346" s="1452"/>
      <c r="TCS2346" s="1452"/>
      <c r="TCT2346" s="1452"/>
      <c r="TCU2346" s="1452"/>
      <c r="TCV2346" s="1452"/>
      <c r="TCW2346" s="1452"/>
      <c r="TCX2346" s="1452"/>
      <c r="TCY2346" s="1452"/>
      <c r="TCZ2346" s="1452"/>
      <c r="TDA2346" s="1452"/>
      <c r="TDB2346" s="1452"/>
      <c r="TDC2346" s="1452"/>
      <c r="TDD2346" s="1452"/>
      <c r="TDE2346" s="1452"/>
      <c r="TDF2346" s="1452"/>
      <c r="TDG2346" s="1452"/>
      <c r="TDH2346" s="1452"/>
      <c r="TDI2346" s="1452"/>
      <c r="TDJ2346" s="1452"/>
      <c r="TDK2346" s="1452"/>
      <c r="TDL2346" s="1452"/>
      <c r="TDM2346" s="1452"/>
      <c r="TDN2346" s="1452"/>
      <c r="TDO2346" s="1452"/>
      <c r="TDP2346" s="1452"/>
      <c r="TDQ2346" s="1452"/>
      <c r="TDR2346" s="1452"/>
      <c r="TDS2346" s="1452"/>
      <c r="TDT2346" s="1452"/>
      <c r="TDU2346" s="1452"/>
      <c r="TDV2346" s="1452"/>
      <c r="TDW2346" s="1452"/>
      <c r="TDX2346" s="1452"/>
      <c r="TDY2346" s="1452"/>
      <c r="TDZ2346" s="1452"/>
      <c r="TEA2346" s="1452"/>
      <c r="TEB2346" s="1452"/>
      <c r="TEC2346" s="1452"/>
      <c r="TED2346" s="1452"/>
      <c r="TEE2346" s="1452"/>
      <c r="TEF2346" s="1452"/>
      <c r="TEG2346" s="1452"/>
      <c r="TEH2346" s="1452"/>
      <c r="TEI2346" s="1452"/>
      <c r="TEJ2346" s="1452"/>
      <c r="TEK2346" s="1452"/>
      <c r="TEL2346" s="1452"/>
      <c r="TEM2346" s="1452"/>
      <c r="TEN2346" s="1452"/>
      <c r="TEO2346" s="1452"/>
      <c r="TEP2346" s="1452"/>
      <c r="TEQ2346" s="1452"/>
      <c r="TER2346" s="1452"/>
      <c r="TES2346" s="1452"/>
      <c r="TET2346" s="1452"/>
      <c r="TEU2346" s="1452"/>
      <c r="TEV2346" s="1452"/>
      <c r="TEW2346" s="1452"/>
      <c r="TEX2346" s="1452"/>
      <c r="TEY2346" s="1452"/>
      <c r="TEZ2346" s="1452"/>
      <c r="TFA2346" s="1452"/>
      <c r="TFB2346" s="1452"/>
      <c r="TFC2346" s="1452"/>
      <c r="TFD2346" s="1452"/>
      <c r="TFE2346" s="1452"/>
      <c r="TFF2346" s="1452"/>
      <c r="TFG2346" s="1452"/>
      <c r="TFH2346" s="1452"/>
      <c r="TFI2346" s="1452"/>
      <c r="TFJ2346" s="1452"/>
      <c r="TFK2346" s="1452"/>
      <c r="TFL2346" s="1452"/>
      <c r="TFM2346" s="1452"/>
      <c r="TFN2346" s="1452"/>
      <c r="TFO2346" s="1452"/>
      <c r="TFP2346" s="1452"/>
      <c r="TFQ2346" s="1452"/>
      <c r="TFR2346" s="1452"/>
      <c r="TFS2346" s="1452"/>
      <c r="TFT2346" s="1452"/>
      <c r="TFU2346" s="1452"/>
      <c r="TFV2346" s="1452"/>
      <c r="TFW2346" s="1452"/>
      <c r="TFX2346" s="1452"/>
      <c r="TFY2346" s="1452"/>
      <c r="TFZ2346" s="1452"/>
      <c r="TGA2346" s="1452"/>
      <c r="TGB2346" s="1452"/>
      <c r="TGC2346" s="1452"/>
      <c r="TGD2346" s="1452"/>
      <c r="TGE2346" s="1452"/>
      <c r="TGF2346" s="1452"/>
      <c r="TGG2346" s="1452"/>
      <c r="TGH2346" s="1452"/>
      <c r="TGI2346" s="1452"/>
      <c r="TGJ2346" s="1452"/>
      <c r="TGK2346" s="1452"/>
      <c r="TGL2346" s="1452"/>
      <c r="TGM2346" s="1452"/>
      <c r="TGN2346" s="1452"/>
      <c r="TGO2346" s="1452"/>
      <c r="TGP2346" s="1452"/>
      <c r="TGQ2346" s="1452"/>
      <c r="TGR2346" s="1452"/>
      <c r="TGS2346" s="1452"/>
      <c r="TGT2346" s="1452"/>
      <c r="TGU2346" s="1452"/>
      <c r="TGV2346" s="1452"/>
      <c r="TGW2346" s="1452"/>
      <c r="TGX2346" s="1452"/>
      <c r="TGY2346" s="1452"/>
      <c r="TGZ2346" s="1452"/>
      <c r="THA2346" s="1452"/>
      <c r="THB2346" s="1452"/>
      <c r="THC2346" s="1452"/>
      <c r="THD2346" s="1452"/>
      <c r="THE2346" s="1452"/>
      <c r="THF2346" s="1452"/>
      <c r="THG2346" s="1452"/>
      <c r="THH2346" s="1452"/>
      <c r="THI2346" s="1452"/>
      <c r="THJ2346" s="1452"/>
      <c r="THK2346" s="1452"/>
      <c r="THL2346" s="1452"/>
      <c r="THM2346" s="1452"/>
      <c r="THN2346" s="1452"/>
      <c r="THO2346" s="1452"/>
      <c r="THP2346" s="1452"/>
      <c r="THQ2346" s="1452"/>
      <c r="THR2346" s="1452"/>
      <c r="THS2346" s="1452"/>
      <c r="THT2346" s="1452"/>
      <c r="THU2346" s="1452"/>
      <c r="THV2346" s="1452"/>
      <c r="THW2346" s="1452"/>
      <c r="THX2346" s="1452"/>
      <c r="THY2346" s="1452"/>
      <c r="THZ2346" s="1452"/>
      <c r="TIA2346" s="1452"/>
      <c r="TIB2346" s="1452"/>
      <c r="TIC2346" s="1452"/>
      <c r="TID2346" s="1452"/>
      <c r="TIE2346" s="1452"/>
      <c r="TIF2346" s="1452"/>
      <c r="TIG2346" s="1452"/>
      <c r="TIH2346" s="1452"/>
      <c r="TII2346" s="1452"/>
      <c r="TIJ2346" s="1452"/>
      <c r="TIK2346" s="1452"/>
      <c r="TIL2346" s="1452"/>
      <c r="TIM2346" s="1452"/>
      <c r="TIN2346" s="1452"/>
      <c r="TIO2346" s="1452"/>
      <c r="TIP2346" s="1452"/>
      <c r="TIQ2346" s="1452"/>
      <c r="TIR2346" s="1452"/>
      <c r="TIS2346" s="1452"/>
      <c r="TIT2346" s="1452"/>
      <c r="TIU2346" s="1452"/>
      <c r="TIV2346" s="1452"/>
      <c r="TIW2346" s="1452"/>
      <c r="TIX2346" s="1452"/>
      <c r="TIY2346" s="1452"/>
      <c r="TIZ2346" s="1452"/>
      <c r="TJA2346" s="1452"/>
      <c r="TJB2346" s="1452"/>
      <c r="TJC2346" s="1452"/>
      <c r="TJD2346" s="1452"/>
      <c r="TJE2346" s="1452"/>
      <c r="TJF2346" s="1452"/>
      <c r="TJG2346" s="1452"/>
      <c r="TJH2346" s="1452"/>
      <c r="TJI2346" s="1452"/>
      <c r="TJJ2346" s="1452"/>
      <c r="TJK2346" s="1452"/>
      <c r="TJL2346" s="1452"/>
      <c r="TJM2346" s="1452"/>
      <c r="TJN2346" s="1452"/>
      <c r="TJO2346" s="1452"/>
      <c r="TJP2346" s="1452"/>
      <c r="TJQ2346" s="1452"/>
      <c r="TJR2346" s="1452"/>
      <c r="TJS2346" s="1452"/>
      <c r="TJT2346" s="1452"/>
      <c r="TJU2346" s="1452"/>
      <c r="TJV2346" s="1452"/>
      <c r="TJW2346" s="1452"/>
      <c r="TJX2346" s="1452"/>
      <c r="TJY2346" s="1452"/>
      <c r="TJZ2346" s="1452"/>
      <c r="TKA2346" s="1452"/>
      <c r="TKB2346" s="1452"/>
      <c r="TKC2346" s="1452"/>
      <c r="TKD2346" s="1452"/>
      <c r="TKE2346" s="1452"/>
      <c r="TKF2346" s="1452"/>
      <c r="TKG2346" s="1452"/>
      <c r="TKH2346" s="1452"/>
      <c r="TKI2346" s="1452"/>
      <c r="TKJ2346" s="1452"/>
      <c r="TKK2346" s="1452"/>
      <c r="TKL2346" s="1452"/>
      <c r="TKM2346" s="1452"/>
      <c r="TKN2346" s="1452"/>
      <c r="TKO2346" s="1452"/>
      <c r="TKP2346" s="1452"/>
      <c r="TKQ2346" s="1452"/>
      <c r="TKR2346" s="1452"/>
      <c r="TKS2346" s="1452"/>
      <c r="TKT2346" s="1452"/>
      <c r="TKU2346" s="1452"/>
      <c r="TKV2346" s="1452"/>
      <c r="TKW2346" s="1452"/>
      <c r="TKX2346" s="1452"/>
      <c r="TKY2346" s="1452"/>
      <c r="TKZ2346" s="1452"/>
      <c r="TLA2346" s="1452"/>
      <c r="TLB2346" s="1452"/>
      <c r="TLC2346" s="1452"/>
      <c r="TLD2346" s="1452"/>
      <c r="TLE2346" s="1452"/>
      <c r="TLF2346" s="1452"/>
      <c r="TLG2346" s="1452"/>
      <c r="TLH2346" s="1452"/>
      <c r="TLI2346" s="1452"/>
      <c r="TLJ2346" s="1452"/>
      <c r="TLK2346" s="1452"/>
      <c r="TLL2346" s="1452"/>
      <c r="TLM2346" s="1452"/>
      <c r="TLN2346" s="1452"/>
      <c r="TLO2346" s="1452"/>
      <c r="TLP2346" s="1452"/>
      <c r="TLQ2346" s="1452"/>
      <c r="TLR2346" s="1452"/>
      <c r="TLS2346" s="1452"/>
      <c r="TLT2346" s="1452"/>
      <c r="TLU2346" s="1452"/>
      <c r="TLV2346" s="1452"/>
      <c r="TLW2346" s="1452"/>
      <c r="TLX2346" s="1452"/>
      <c r="TLY2346" s="1452"/>
      <c r="TLZ2346" s="1452"/>
      <c r="TMA2346" s="1452"/>
      <c r="TMB2346" s="1452"/>
      <c r="TMC2346" s="1452"/>
      <c r="TMD2346" s="1452"/>
      <c r="TME2346" s="1452"/>
      <c r="TMF2346" s="1452"/>
      <c r="TMG2346" s="1452"/>
      <c r="TMH2346" s="1452"/>
      <c r="TMI2346" s="1452"/>
      <c r="TMJ2346" s="1452"/>
      <c r="TMK2346" s="1452"/>
      <c r="TML2346" s="1452"/>
      <c r="TMM2346" s="1452"/>
      <c r="TMN2346" s="1452"/>
      <c r="TMO2346" s="1452"/>
      <c r="TMP2346" s="1452"/>
      <c r="TMQ2346" s="1452"/>
      <c r="TMR2346" s="1452"/>
      <c r="TMS2346" s="1452"/>
      <c r="TMT2346" s="1452"/>
      <c r="TMU2346" s="1452"/>
      <c r="TMV2346" s="1452"/>
      <c r="TMW2346" s="1452"/>
      <c r="TMX2346" s="1452"/>
      <c r="TMY2346" s="1452"/>
      <c r="TMZ2346" s="1452"/>
      <c r="TNA2346" s="1452"/>
      <c r="TNB2346" s="1452"/>
      <c r="TNC2346" s="1452"/>
      <c r="TND2346" s="1452"/>
      <c r="TNE2346" s="1452"/>
      <c r="TNF2346" s="1452"/>
      <c r="TNG2346" s="1452"/>
      <c r="TNH2346" s="1452"/>
      <c r="TNI2346" s="1452"/>
      <c r="TNJ2346" s="1452"/>
      <c r="TNK2346" s="1452"/>
      <c r="TNL2346" s="1452"/>
      <c r="TNM2346" s="1452"/>
      <c r="TNN2346" s="1452"/>
      <c r="TNO2346" s="1452"/>
      <c r="TNP2346" s="1452"/>
      <c r="TNQ2346" s="1452"/>
      <c r="TNR2346" s="1452"/>
      <c r="TNS2346" s="1452"/>
      <c r="TNT2346" s="1452"/>
      <c r="TNU2346" s="1452"/>
      <c r="TNV2346" s="1452"/>
      <c r="TNW2346" s="1452"/>
      <c r="TNX2346" s="1452"/>
      <c r="TNY2346" s="1452"/>
      <c r="TNZ2346" s="1452"/>
      <c r="TOA2346" s="1452"/>
      <c r="TOB2346" s="1452"/>
      <c r="TOC2346" s="1452"/>
      <c r="TOD2346" s="1452"/>
      <c r="TOE2346" s="1452"/>
      <c r="TOF2346" s="1452"/>
      <c r="TOG2346" s="1452"/>
      <c r="TOH2346" s="1452"/>
      <c r="TOI2346" s="1452"/>
      <c r="TOJ2346" s="1452"/>
      <c r="TOK2346" s="1452"/>
      <c r="TOL2346" s="1452"/>
      <c r="TOM2346" s="1452"/>
      <c r="TON2346" s="1452"/>
      <c r="TOO2346" s="1452"/>
      <c r="TOP2346" s="1452"/>
      <c r="TOQ2346" s="1452"/>
      <c r="TOR2346" s="1452"/>
      <c r="TOS2346" s="1452"/>
      <c r="TOT2346" s="1452"/>
      <c r="TOU2346" s="1452"/>
      <c r="TOV2346" s="1452"/>
      <c r="TOW2346" s="1452"/>
      <c r="TOX2346" s="1452"/>
      <c r="TOY2346" s="1452"/>
      <c r="TOZ2346" s="1452"/>
      <c r="TPA2346" s="1452"/>
      <c r="TPB2346" s="1452"/>
      <c r="TPC2346" s="1452"/>
      <c r="TPD2346" s="1452"/>
      <c r="TPE2346" s="1452"/>
      <c r="TPF2346" s="1452"/>
      <c r="TPG2346" s="1452"/>
      <c r="TPH2346" s="1452"/>
      <c r="TPI2346" s="1452"/>
      <c r="TPJ2346" s="1452"/>
      <c r="TPK2346" s="1452"/>
      <c r="TPL2346" s="1452"/>
      <c r="TPM2346" s="1452"/>
      <c r="TPN2346" s="1452"/>
      <c r="TPO2346" s="1452"/>
      <c r="TPP2346" s="1452"/>
      <c r="TPQ2346" s="1452"/>
      <c r="TPR2346" s="1452"/>
      <c r="TPS2346" s="1452"/>
      <c r="TPT2346" s="1452"/>
      <c r="TPU2346" s="1452"/>
      <c r="TPV2346" s="1452"/>
      <c r="TPW2346" s="1452"/>
      <c r="TPX2346" s="1452"/>
      <c r="TPY2346" s="1452"/>
      <c r="TPZ2346" s="1452"/>
      <c r="TQA2346" s="1452"/>
      <c r="TQB2346" s="1452"/>
      <c r="TQC2346" s="1452"/>
      <c r="TQD2346" s="1452"/>
      <c r="TQE2346" s="1452"/>
      <c r="TQF2346" s="1452"/>
      <c r="TQG2346" s="1452"/>
      <c r="TQH2346" s="1452"/>
      <c r="TQI2346" s="1452"/>
      <c r="TQJ2346" s="1452"/>
      <c r="TQK2346" s="1452"/>
      <c r="TQL2346" s="1452"/>
      <c r="TQM2346" s="1452"/>
      <c r="TQN2346" s="1452"/>
      <c r="TQO2346" s="1452"/>
      <c r="TQP2346" s="1452"/>
      <c r="TQQ2346" s="1452"/>
      <c r="TQR2346" s="1452"/>
      <c r="TQS2346" s="1452"/>
      <c r="TQT2346" s="1452"/>
      <c r="TQU2346" s="1452"/>
      <c r="TQV2346" s="1452"/>
      <c r="TQW2346" s="1452"/>
      <c r="TQX2346" s="1452"/>
      <c r="TQY2346" s="1452"/>
      <c r="TQZ2346" s="1452"/>
      <c r="TRA2346" s="1452"/>
      <c r="TRB2346" s="1452"/>
      <c r="TRC2346" s="1452"/>
      <c r="TRD2346" s="1452"/>
      <c r="TRE2346" s="1452"/>
      <c r="TRF2346" s="1452"/>
      <c r="TRG2346" s="1452"/>
      <c r="TRH2346" s="1452"/>
      <c r="TRI2346" s="1452"/>
      <c r="TRJ2346" s="1452"/>
      <c r="TRK2346" s="1452"/>
      <c r="TRL2346" s="1452"/>
      <c r="TRM2346" s="1452"/>
      <c r="TRN2346" s="1452"/>
      <c r="TRO2346" s="1452"/>
      <c r="TRP2346" s="1452"/>
      <c r="TRQ2346" s="1452"/>
      <c r="TRR2346" s="1452"/>
      <c r="TRS2346" s="1452"/>
      <c r="TRT2346" s="1452"/>
      <c r="TRU2346" s="1452"/>
      <c r="TRV2346" s="1452"/>
      <c r="TRW2346" s="1452"/>
      <c r="TRX2346" s="1452"/>
      <c r="TRY2346" s="1452"/>
      <c r="TRZ2346" s="1452"/>
      <c r="TSA2346" s="1452"/>
      <c r="TSB2346" s="1452"/>
      <c r="TSC2346" s="1452"/>
      <c r="TSD2346" s="1452"/>
      <c r="TSE2346" s="1452"/>
      <c r="TSF2346" s="1452"/>
      <c r="TSG2346" s="1452"/>
      <c r="TSH2346" s="1452"/>
      <c r="TSI2346" s="1452"/>
      <c r="TSJ2346" s="1452"/>
      <c r="TSK2346" s="1452"/>
      <c r="TSL2346" s="1452"/>
      <c r="TSM2346" s="1452"/>
      <c r="TSN2346" s="1452"/>
      <c r="TSO2346" s="1452"/>
      <c r="TSP2346" s="1452"/>
      <c r="TSQ2346" s="1452"/>
      <c r="TSR2346" s="1452"/>
      <c r="TSS2346" s="1452"/>
      <c r="TST2346" s="1452"/>
      <c r="TSU2346" s="1452"/>
      <c r="TSV2346" s="1452"/>
      <c r="TSW2346" s="1452"/>
      <c r="TSX2346" s="1452"/>
      <c r="TSY2346" s="1452"/>
      <c r="TSZ2346" s="1452"/>
      <c r="TTA2346" s="1452"/>
      <c r="TTB2346" s="1452"/>
      <c r="TTC2346" s="1452"/>
      <c r="TTD2346" s="1452"/>
      <c r="TTE2346" s="1452"/>
      <c r="TTF2346" s="1452"/>
      <c r="TTG2346" s="1452"/>
      <c r="TTH2346" s="1452"/>
      <c r="TTI2346" s="1452"/>
      <c r="TTJ2346" s="1452"/>
      <c r="TTK2346" s="1452"/>
      <c r="TTL2346" s="1452"/>
      <c r="TTM2346" s="1452"/>
      <c r="TTN2346" s="1452"/>
      <c r="TTO2346" s="1452"/>
      <c r="TTP2346" s="1452"/>
      <c r="TTQ2346" s="1452"/>
      <c r="TTR2346" s="1452"/>
      <c r="TTS2346" s="1452"/>
      <c r="TTT2346" s="1452"/>
      <c r="TTU2346" s="1452"/>
      <c r="TTV2346" s="1452"/>
      <c r="TTW2346" s="1452"/>
      <c r="TTX2346" s="1452"/>
      <c r="TTY2346" s="1452"/>
      <c r="TTZ2346" s="1452"/>
      <c r="TUA2346" s="1452"/>
      <c r="TUB2346" s="1452"/>
      <c r="TUC2346" s="1452"/>
      <c r="TUD2346" s="1452"/>
      <c r="TUE2346" s="1452"/>
      <c r="TUF2346" s="1452"/>
      <c r="TUG2346" s="1452"/>
      <c r="TUH2346" s="1452"/>
      <c r="TUI2346" s="1452"/>
      <c r="TUJ2346" s="1452"/>
      <c r="TUK2346" s="1452"/>
      <c r="TUL2346" s="1452"/>
      <c r="TUM2346" s="1452"/>
      <c r="TUN2346" s="1452"/>
      <c r="TUO2346" s="1452"/>
      <c r="TUP2346" s="1452"/>
      <c r="TUQ2346" s="1452"/>
      <c r="TUR2346" s="1452"/>
      <c r="TUS2346" s="1452"/>
      <c r="TUT2346" s="1452"/>
      <c r="TUU2346" s="1452"/>
      <c r="TUV2346" s="1452"/>
      <c r="TUW2346" s="1452"/>
      <c r="TUX2346" s="1452"/>
      <c r="TUY2346" s="1452"/>
      <c r="TUZ2346" s="1452"/>
      <c r="TVA2346" s="1452"/>
      <c r="TVB2346" s="1452"/>
      <c r="TVC2346" s="1452"/>
      <c r="TVD2346" s="1452"/>
      <c r="TVE2346" s="1452"/>
      <c r="TVF2346" s="1452"/>
      <c r="TVG2346" s="1452"/>
      <c r="TVH2346" s="1452"/>
      <c r="TVI2346" s="1452"/>
      <c r="TVJ2346" s="1452"/>
      <c r="TVK2346" s="1452"/>
      <c r="TVL2346" s="1452"/>
      <c r="TVM2346" s="1452"/>
      <c r="TVN2346" s="1452"/>
      <c r="TVO2346" s="1452"/>
      <c r="TVP2346" s="1452"/>
      <c r="TVQ2346" s="1452"/>
      <c r="TVR2346" s="1452"/>
      <c r="TVS2346" s="1452"/>
      <c r="TVT2346" s="1452"/>
      <c r="TVU2346" s="1452"/>
      <c r="TVV2346" s="1452"/>
      <c r="TVW2346" s="1452"/>
      <c r="TVX2346" s="1452"/>
      <c r="TVY2346" s="1452"/>
      <c r="TVZ2346" s="1452"/>
      <c r="TWA2346" s="1452"/>
      <c r="TWB2346" s="1452"/>
      <c r="TWC2346" s="1452"/>
      <c r="TWD2346" s="1452"/>
      <c r="TWE2346" s="1452"/>
      <c r="TWF2346" s="1452"/>
      <c r="TWG2346" s="1452"/>
      <c r="TWH2346" s="1452"/>
      <c r="TWI2346" s="1452"/>
      <c r="TWJ2346" s="1452"/>
      <c r="TWK2346" s="1452"/>
      <c r="TWL2346" s="1452"/>
      <c r="TWM2346" s="1452"/>
      <c r="TWN2346" s="1452"/>
      <c r="TWO2346" s="1452"/>
      <c r="TWP2346" s="1452"/>
      <c r="TWQ2346" s="1452"/>
      <c r="TWR2346" s="1452"/>
      <c r="TWS2346" s="1452"/>
      <c r="TWT2346" s="1452"/>
      <c r="TWU2346" s="1452"/>
      <c r="TWV2346" s="1452"/>
      <c r="TWW2346" s="1452"/>
      <c r="TWX2346" s="1452"/>
      <c r="TWY2346" s="1452"/>
      <c r="TWZ2346" s="1452"/>
      <c r="TXA2346" s="1452"/>
      <c r="TXB2346" s="1452"/>
      <c r="TXC2346" s="1452"/>
      <c r="TXD2346" s="1452"/>
      <c r="TXE2346" s="1452"/>
      <c r="TXF2346" s="1452"/>
      <c r="TXG2346" s="1452"/>
      <c r="TXH2346" s="1452"/>
      <c r="TXI2346" s="1452"/>
      <c r="TXJ2346" s="1452"/>
      <c r="TXK2346" s="1452"/>
      <c r="TXL2346" s="1452"/>
      <c r="TXM2346" s="1452"/>
      <c r="TXN2346" s="1452"/>
      <c r="TXO2346" s="1452"/>
      <c r="TXP2346" s="1452"/>
      <c r="TXQ2346" s="1452"/>
      <c r="TXR2346" s="1452"/>
      <c r="TXS2346" s="1452"/>
      <c r="TXT2346" s="1452"/>
      <c r="TXU2346" s="1452"/>
      <c r="TXV2346" s="1452"/>
      <c r="TXW2346" s="1452"/>
      <c r="TXX2346" s="1452"/>
      <c r="TXY2346" s="1452"/>
      <c r="TXZ2346" s="1452"/>
      <c r="TYA2346" s="1452"/>
      <c r="TYB2346" s="1452"/>
      <c r="TYC2346" s="1452"/>
      <c r="TYD2346" s="1452"/>
      <c r="TYE2346" s="1452"/>
      <c r="TYF2346" s="1452"/>
      <c r="TYG2346" s="1452"/>
      <c r="TYH2346" s="1452"/>
      <c r="TYI2346" s="1452"/>
      <c r="TYJ2346" s="1452"/>
      <c r="TYK2346" s="1452"/>
      <c r="TYL2346" s="1452"/>
      <c r="TYM2346" s="1452"/>
      <c r="TYN2346" s="1452"/>
      <c r="TYO2346" s="1452"/>
      <c r="TYP2346" s="1452"/>
      <c r="TYQ2346" s="1452"/>
      <c r="TYR2346" s="1452"/>
      <c r="TYS2346" s="1452"/>
      <c r="TYT2346" s="1452"/>
      <c r="TYU2346" s="1452"/>
      <c r="TYV2346" s="1452"/>
      <c r="TYW2346" s="1452"/>
      <c r="TYX2346" s="1452"/>
      <c r="TYY2346" s="1452"/>
      <c r="TYZ2346" s="1452"/>
      <c r="TZA2346" s="1452"/>
      <c r="TZB2346" s="1452"/>
      <c r="TZC2346" s="1452"/>
      <c r="TZD2346" s="1452"/>
      <c r="TZE2346" s="1452"/>
      <c r="TZF2346" s="1452"/>
      <c r="TZG2346" s="1452"/>
      <c r="TZH2346" s="1452"/>
      <c r="TZI2346" s="1452"/>
      <c r="TZJ2346" s="1452"/>
      <c r="TZK2346" s="1452"/>
      <c r="TZL2346" s="1452"/>
      <c r="TZM2346" s="1452"/>
      <c r="TZN2346" s="1452"/>
      <c r="TZO2346" s="1452"/>
      <c r="TZP2346" s="1452"/>
      <c r="TZQ2346" s="1452"/>
      <c r="TZR2346" s="1452"/>
      <c r="TZS2346" s="1452"/>
      <c r="TZT2346" s="1452"/>
      <c r="TZU2346" s="1452"/>
      <c r="TZV2346" s="1452"/>
      <c r="TZW2346" s="1452"/>
      <c r="TZX2346" s="1452"/>
      <c r="TZY2346" s="1452"/>
      <c r="TZZ2346" s="1452"/>
      <c r="UAA2346" s="1452"/>
      <c r="UAB2346" s="1452"/>
      <c r="UAC2346" s="1452"/>
      <c r="UAD2346" s="1452"/>
      <c r="UAE2346" s="1452"/>
      <c r="UAF2346" s="1452"/>
      <c r="UAG2346" s="1452"/>
      <c r="UAH2346" s="1452"/>
      <c r="UAI2346" s="1452"/>
      <c r="UAJ2346" s="1452"/>
      <c r="UAK2346" s="1452"/>
      <c r="UAL2346" s="1452"/>
      <c r="UAM2346" s="1452"/>
      <c r="UAN2346" s="1452"/>
      <c r="UAO2346" s="1452"/>
      <c r="UAP2346" s="1452"/>
      <c r="UAQ2346" s="1452"/>
      <c r="UAR2346" s="1452"/>
      <c r="UAS2346" s="1452"/>
      <c r="UAT2346" s="1452"/>
      <c r="UAU2346" s="1452"/>
      <c r="UAV2346" s="1452"/>
      <c r="UAW2346" s="1452"/>
      <c r="UAX2346" s="1452"/>
      <c r="UAY2346" s="1452"/>
      <c r="UAZ2346" s="1452"/>
      <c r="UBA2346" s="1452"/>
      <c r="UBB2346" s="1452"/>
      <c r="UBC2346" s="1452"/>
      <c r="UBD2346" s="1452"/>
      <c r="UBE2346" s="1452"/>
      <c r="UBF2346" s="1452"/>
      <c r="UBG2346" s="1452"/>
      <c r="UBH2346" s="1452"/>
      <c r="UBI2346" s="1452"/>
      <c r="UBJ2346" s="1452"/>
      <c r="UBK2346" s="1452"/>
      <c r="UBL2346" s="1452"/>
      <c r="UBM2346" s="1452"/>
      <c r="UBN2346" s="1452"/>
      <c r="UBO2346" s="1452"/>
      <c r="UBP2346" s="1452"/>
      <c r="UBQ2346" s="1452"/>
      <c r="UBR2346" s="1452"/>
      <c r="UBS2346" s="1452"/>
      <c r="UBT2346" s="1452"/>
      <c r="UBU2346" s="1452"/>
      <c r="UBV2346" s="1452"/>
      <c r="UBW2346" s="1452"/>
      <c r="UBX2346" s="1452"/>
      <c r="UBY2346" s="1452"/>
      <c r="UBZ2346" s="1452"/>
      <c r="UCA2346" s="1452"/>
      <c r="UCB2346" s="1452"/>
      <c r="UCC2346" s="1452"/>
      <c r="UCD2346" s="1452"/>
      <c r="UCE2346" s="1452"/>
      <c r="UCF2346" s="1452"/>
      <c r="UCG2346" s="1452"/>
      <c r="UCH2346" s="1452"/>
      <c r="UCI2346" s="1452"/>
      <c r="UCJ2346" s="1452"/>
      <c r="UCK2346" s="1452"/>
      <c r="UCL2346" s="1452"/>
      <c r="UCM2346" s="1452"/>
      <c r="UCN2346" s="1452"/>
      <c r="UCO2346" s="1452"/>
      <c r="UCP2346" s="1452"/>
      <c r="UCQ2346" s="1452"/>
      <c r="UCR2346" s="1452"/>
      <c r="UCS2346" s="1452"/>
      <c r="UCT2346" s="1452"/>
      <c r="UCU2346" s="1452"/>
      <c r="UCV2346" s="1452"/>
      <c r="UCW2346" s="1452"/>
      <c r="UCX2346" s="1452"/>
      <c r="UCY2346" s="1452"/>
      <c r="UCZ2346" s="1452"/>
      <c r="UDA2346" s="1452"/>
      <c r="UDB2346" s="1452"/>
      <c r="UDC2346" s="1452"/>
      <c r="UDD2346" s="1452"/>
      <c r="UDE2346" s="1452"/>
      <c r="UDF2346" s="1452"/>
      <c r="UDG2346" s="1452"/>
      <c r="UDH2346" s="1452"/>
      <c r="UDI2346" s="1452"/>
      <c r="UDJ2346" s="1452"/>
      <c r="UDK2346" s="1452"/>
      <c r="UDL2346" s="1452"/>
      <c r="UDM2346" s="1452"/>
      <c r="UDN2346" s="1452"/>
      <c r="UDO2346" s="1452"/>
      <c r="UDP2346" s="1452"/>
      <c r="UDQ2346" s="1452"/>
      <c r="UDR2346" s="1452"/>
      <c r="UDS2346" s="1452"/>
      <c r="UDT2346" s="1452"/>
      <c r="UDU2346" s="1452"/>
      <c r="UDV2346" s="1452"/>
      <c r="UDW2346" s="1452"/>
      <c r="UDX2346" s="1452"/>
      <c r="UDY2346" s="1452"/>
      <c r="UDZ2346" s="1452"/>
      <c r="UEA2346" s="1452"/>
      <c r="UEB2346" s="1452"/>
      <c r="UEC2346" s="1452"/>
      <c r="UED2346" s="1452"/>
      <c r="UEE2346" s="1452"/>
      <c r="UEF2346" s="1452"/>
      <c r="UEG2346" s="1452"/>
      <c r="UEH2346" s="1452"/>
      <c r="UEI2346" s="1452"/>
      <c r="UEJ2346" s="1452"/>
      <c r="UEK2346" s="1452"/>
      <c r="UEL2346" s="1452"/>
      <c r="UEM2346" s="1452"/>
      <c r="UEN2346" s="1452"/>
      <c r="UEO2346" s="1452"/>
      <c r="UEP2346" s="1452"/>
      <c r="UEQ2346" s="1452"/>
      <c r="UER2346" s="1452"/>
      <c r="UES2346" s="1452"/>
      <c r="UET2346" s="1452"/>
      <c r="UEU2346" s="1452"/>
      <c r="UEV2346" s="1452"/>
      <c r="UEW2346" s="1452"/>
      <c r="UEX2346" s="1452"/>
      <c r="UEY2346" s="1452"/>
      <c r="UEZ2346" s="1452"/>
      <c r="UFA2346" s="1452"/>
      <c r="UFB2346" s="1452"/>
      <c r="UFC2346" s="1452"/>
      <c r="UFD2346" s="1452"/>
      <c r="UFE2346" s="1452"/>
      <c r="UFF2346" s="1452"/>
      <c r="UFG2346" s="1452"/>
      <c r="UFH2346" s="1452"/>
      <c r="UFI2346" s="1452"/>
      <c r="UFJ2346" s="1452"/>
      <c r="UFK2346" s="1452"/>
      <c r="UFL2346" s="1452"/>
      <c r="UFM2346" s="1452"/>
      <c r="UFN2346" s="1452"/>
      <c r="UFO2346" s="1452"/>
      <c r="UFP2346" s="1452"/>
      <c r="UFQ2346" s="1452"/>
      <c r="UFR2346" s="1452"/>
      <c r="UFS2346" s="1452"/>
      <c r="UFT2346" s="1452"/>
      <c r="UFU2346" s="1452"/>
      <c r="UFV2346" s="1452"/>
      <c r="UFW2346" s="1452"/>
      <c r="UFX2346" s="1452"/>
      <c r="UFY2346" s="1452"/>
      <c r="UFZ2346" s="1452"/>
      <c r="UGA2346" s="1452"/>
      <c r="UGB2346" s="1452"/>
      <c r="UGC2346" s="1452"/>
      <c r="UGD2346" s="1452"/>
      <c r="UGE2346" s="1452"/>
      <c r="UGF2346" s="1452"/>
      <c r="UGG2346" s="1452"/>
      <c r="UGH2346" s="1452"/>
      <c r="UGI2346" s="1452"/>
      <c r="UGJ2346" s="1452"/>
      <c r="UGK2346" s="1452"/>
      <c r="UGL2346" s="1452"/>
      <c r="UGM2346" s="1452"/>
      <c r="UGN2346" s="1452"/>
      <c r="UGO2346" s="1452"/>
      <c r="UGP2346" s="1452"/>
      <c r="UGQ2346" s="1452"/>
      <c r="UGR2346" s="1452"/>
      <c r="UGS2346" s="1452"/>
      <c r="UGT2346" s="1452"/>
      <c r="UGU2346" s="1452"/>
      <c r="UGV2346" s="1452"/>
      <c r="UGW2346" s="1452"/>
      <c r="UGX2346" s="1452"/>
      <c r="UGY2346" s="1452"/>
      <c r="UGZ2346" s="1452"/>
      <c r="UHA2346" s="1452"/>
      <c r="UHB2346" s="1452"/>
      <c r="UHC2346" s="1452"/>
      <c r="UHD2346" s="1452"/>
      <c r="UHE2346" s="1452"/>
      <c r="UHF2346" s="1452"/>
      <c r="UHG2346" s="1452"/>
      <c r="UHH2346" s="1452"/>
      <c r="UHI2346" s="1452"/>
      <c r="UHJ2346" s="1452"/>
      <c r="UHK2346" s="1452"/>
      <c r="UHL2346" s="1452"/>
      <c r="UHM2346" s="1452"/>
      <c r="UHN2346" s="1452"/>
      <c r="UHO2346" s="1452"/>
      <c r="UHP2346" s="1452"/>
      <c r="UHQ2346" s="1452"/>
      <c r="UHR2346" s="1452"/>
      <c r="UHS2346" s="1452"/>
      <c r="UHT2346" s="1452"/>
      <c r="UHU2346" s="1452"/>
      <c r="UHV2346" s="1452"/>
      <c r="UHW2346" s="1452"/>
      <c r="UHX2346" s="1452"/>
      <c r="UHY2346" s="1452"/>
      <c r="UHZ2346" s="1452"/>
      <c r="UIA2346" s="1452"/>
      <c r="UIB2346" s="1452"/>
      <c r="UIC2346" s="1452"/>
      <c r="UID2346" s="1452"/>
      <c r="UIE2346" s="1452"/>
      <c r="UIF2346" s="1452"/>
      <c r="UIG2346" s="1452"/>
      <c r="UIH2346" s="1452"/>
      <c r="UII2346" s="1452"/>
      <c r="UIJ2346" s="1452"/>
      <c r="UIK2346" s="1452"/>
      <c r="UIL2346" s="1452"/>
      <c r="UIM2346" s="1452"/>
      <c r="UIN2346" s="1452"/>
      <c r="UIO2346" s="1452"/>
      <c r="UIP2346" s="1452"/>
      <c r="UIQ2346" s="1452"/>
      <c r="UIR2346" s="1452"/>
      <c r="UIS2346" s="1452"/>
      <c r="UIT2346" s="1452"/>
      <c r="UIU2346" s="1452"/>
      <c r="UIV2346" s="1452"/>
      <c r="UIW2346" s="1452"/>
      <c r="UIX2346" s="1452"/>
      <c r="UIY2346" s="1452"/>
      <c r="UIZ2346" s="1452"/>
      <c r="UJA2346" s="1452"/>
      <c r="UJB2346" s="1452"/>
      <c r="UJC2346" s="1452"/>
      <c r="UJD2346" s="1452"/>
      <c r="UJE2346" s="1452"/>
      <c r="UJF2346" s="1452"/>
      <c r="UJG2346" s="1452"/>
      <c r="UJH2346" s="1452"/>
      <c r="UJI2346" s="1452"/>
      <c r="UJJ2346" s="1452"/>
      <c r="UJK2346" s="1452"/>
      <c r="UJL2346" s="1452"/>
      <c r="UJM2346" s="1452"/>
      <c r="UJN2346" s="1452"/>
      <c r="UJO2346" s="1452"/>
      <c r="UJP2346" s="1452"/>
      <c r="UJQ2346" s="1452"/>
      <c r="UJR2346" s="1452"/>
      <c r="UJS2346" s="1452"/>
      <c r="UJT2346" s="1452"/>
      <c r="UJU2346" s="1452"/>
      <c r="UJV2346" s="1452"/>
      <c r="UJW2346" s="1452"/>
      <c r="UJX2346" s="1452"/>
      <c r="UJY2346" s="1452"/>
      <c r="UJZ2346" s="1452"/>
      <c r="UKA2346" s="1452"/>
      <c r="UKB2346" s="1452"/>
      <c r="UKC2346" s="1452"/>
      <c r="UKD2346" s="1452"/>
      <c r="UKE2346" s="1452"/>
      <c r="UKF2346" s="1452"/>
      <c r="UKG2346" s="1452"/>
      <c r="UKH2346" s="1452"/>
      <c r="UKI2346" s="1452"/>
      <c r="UKJ2346" s="1452"/>
      <c r="UKK2346" s="1452"/>
      <c r="UKL2346" s="1452"/>
      <c r="UKM2346" s="1452"/>
      <c r="UKN2346" s="1452"/>
      <c r="UKO2346" s="1452"/>
      <c r="UKP2346" s="1452"/>
      <c r="UKQ2346" s="1452"/>
      <c r="UKR2346" s="1452"/>
      <c r="UKS2346" s="1452"/>
      <c r="UKT2346" s="1452"/>
      <c r="UKU2346" s="1452"/>
      <c r="UKV2346" s="1452"/>
      <c r="UKW2346" s="1452"/>
      <c r="UKX2346" s="1452"/>
      <c r="UKY2346" s="1452"/>
      <c r="UKZ2346" s="1452"/>
      <c r="ULA2346" s="1452"/>
      <c r="ULB2346" s="1452"/>
      <c r="ULC2346" s="1452"/>
      <c r="ULD2346" s="1452"/>
      <c r="ULE2346" s="1452"/>
      <c r="ULF2346" s="1452"/>
      <c r="ULG2346" s="1452"/>
      <c r="ULH2346" s="1452"/>
      <c r="ULI2346" s="1452"/>
      <c r="ULJ2346" s="1452"/>
      <c r="ULK2346" s="1452"/>
      <c r="ULL2346" s="1452"/>
      <c r="ULM2346" s="1452"/>
      <c r="ULN2346" s="1452"/>
      <c r="ULO2346" s="1452"/>
      <c r="ULP2346" s="1452"/>
      <c r="ULQ2346" s="1452"/>
      <c r="ULR2346" s="1452"/>
      <c r="ULS2346" s="1452"/>
      <c r="ULT2346" s="1452"/>
      <c r="ULU2346" s="1452"/>
      <c r="ULV2346" s="1452"/>
      <c r="ULW2346" s="1452"/>
      <c r="ULX2346" s="1452"/>
      <c r="ULY2346" s="1452"/>
      <c r="ULZ2346" s="1452"/>
      <c r="UMA2346" s="1452"/>
      <c r="UMB2346" s="1452"/>
      <c r="UMC2346" s="1452"/>
      <c r="UMD2346" s="1452"/>
      <c r="UME2346" s="1452"/>
      <c r="UMF2346" s="1452"/>
      <c r="UMG2346" s="1452"/>
      <c r="UMH2346" s="1452"/>
      <c r="UMI2346" s="1452"/>
      <c r="UMJ2346" s="1452"/>
      <c r="UMK2346" s="1452"/>
      <c r="UML2346" s="1452"/>
      <c r="UMM2346" s="1452"/>
      <c r="UMN2346" s="1452"/>
      <c r="UMO2346" s="1452"/>
      <c r="UMP2346" s="1452"/>
      <c r="UMQ2346" s="1452"/>
      <c r="UMR2346" s="1452"/>
      <c r="UMS2346" s="1452"/>
      <c r="UMT2346" s="1452"/>
      <c r="UMU2346" s="1452"/>
      <c r="UMV2346" s="1452"/>
      <c r="UMW2346" s="1452"/>
      <c r="UMX2346" s="1452"/>
      <c r="UMY2346" s="1452"/>
      <c r="UMZ2346" s="1452"/>
      <c r="UNA2346" s="1452"/>
      <c r="UNB2346" s="1452"/>
      <c r="UNC2346" s="1452"/>
      <c r="UND2346" s="1452"/>
      <c r="UNE2346" s="1452"/>
      <c r="UNF2346" s="1452"/>
      <c r="UNG2346" s="1452"/>
      <c r="UNH2346" s="1452"/>
      <c r="UNI2346" s="1452"/>
      <c r="UNJ2346" s="1452"/>
      <c r="UNK2346" s="1452"/>
      <c r="UNL2346" s="1452"/>
      <c r="UNM2346" s="1452"/>
      <c r="UNN2346" s="1452"/>
      <c r="UNO2346" s="1452"/>
      <c r="UNP2346" s="1452"/>
      <c r="UNQ2346" s="1452"/>
      <c r="UNR2346" s="1452"/>
      <c r="UNS2346" s="1452"/>
      <c r="UNT2346" s="1452"/>
      <c r="UNU2346" s="1452"/>
      <c r="UNV2346" s="1452"/>
      <c r="UNW2346" s="1452"/>
      <c r="UNX2346" s="1452"/>
      <c r="UNY2346" s="1452"/>
      <c r="UNZ2346" s="1452"/>
      <c r="UOA2346" s="1452"/>
      <c r="UOB2346" s="1452"/>
      <c r="UOC2346" s="1452"/>
      <c r="UOD2346" s="1452"/>
      <c r="UOE2346" s="1452"/>
      <c r="UOF2346" s="1452"/>
      <c r="UOG2346" s="1452"/>
      <c r="UOH2346" s="1452"/>
      <c r="UOI2346" s="1452"/>
      <c r="UOJ2346" s="1452"/>
      <c r="UOK2346" s="1452"/>
      <c r="UOL2346" s="1452"/>
      <c r="UOM2346" s="1452"/>
      <c r="UON2346" s="1452"/>
      <c r="UOO2346" s="1452"/>
      <c r="UOP2346" s="1452"/>
      <c r="UOQ2346" s="1452"/>
      <c r="UOR2346" s="1452"/>
      <c r="UOS2346" s="1452"/>
      <c r="UOT2346" s="1452"/>
      <c r="UOU2346" s="1452"/>
      <c r="UOV2346" s="1452"/>
      <c r="UOW2346" s="1452"/>
      <c r="UOX2346" s="1452"/>
      <c r="UOY2346" s="1452"/>
      <c r="UOZ2346" s="1452"/>
      <c r="UPA2346" s="1452"/>
      <c r="UPB2346" s="1452"/>
      <c r="UPC2346" s="1452"/>
      <c r="UPD2346" s="1452"/>
      <c r="UPE2346" s="1452"/>
      <c r="UPF2346" s="1452"/>
      <c r="UPG2346" s="1452"/>
      <c r="UPH2346" s="1452"/>
      <c r="UPI2346" s="1452"/>
      <c r="UPJ2346" s="1452"/>
      <c r="UPK2346" s="1452"/>
      <c r="UPL2346" s="1452"/>
      <c r="UPM2346" s="1452"/>
      <c r="UPN2346" s="1452"/>
      <c r="UPO2346" s="1452"/>
      <c r="UPP2346" s="1452"/>
      <c r="UPQ2346" s="1452"/>
      <c r="UPR2346" s="1452"/>
      <c r="UPS2346" s="1452"/>
      <c r="UPT2346" s="1452"/>
      <c r="UPU2346" s="1452"/>
      <c r="UPV2346" s="1452"/>
      <c r="UPW2346" s="1452"/>
      <c r="UPX2346" s="1452"/>
      <c r="UPY2346" s="1452"/>
      <c r="UPZ2346" s="1452"/>
      <c r="UQA2346" s="1452"/>
      <c r="UQB2346" s="1452"/>
      <c r="UQC2346" s="1452"/>
      <c r="UQD2346" s="1452"/>
      <c r="UQE2346" s="1452"/>
      <c r="UQF2346" s="1452"/>
      <c r="UQG2346" s="1452"/>
      <c r="UQH2346" s="1452"/>
      <c r="UQI2346" s="1452"/>
      <c r="UQJ2346" s="1452"/>
      <c r="UQK2346" s="1452"/>
      <c r="UQL2346" s="1452"/>
      <c r="UQM2346" s="1452"/>
      <c r="UQN2346" s="1452"/>
      <c r="UQO2346" s="1452"/>
      <c r="UQP2346" s="1452"/>
      <c r="UQQ2346" s="1452"/>
      <c r="UQR2346" s="1452"/>
      <c r="UQS2346" s="1452"/>
      <c r="UQT2346" s="1452"/>
      <c r="UQU2346" s="1452"/>
      <c r="UQV2346" s="1452"/>
      <c r="UQW2346" s="1452"/>
      <c r="UQX2346" s="1452"/>
      <c r="UQY2346" s="1452"/>
      <c r="UQZ2346" s="1452"/>
      <c r="URA2346" s="1452"/>
      <c r="URB2346" s="1452"/>
      <c r="URC2346" s="1452"/>
      <c r="URD2346" s="1452"/>
      <c r="URE2346" s="1452"/>
      <c r="URF2346" s="1452"/>
      <c r="URG2346" s="1452"/>
      <c r="URH2346" s="1452"/>
      <c r="URI2346" s="1452"/>
      <c r="URJ2346" s="1452"/>
      <c r="URK2346" s="1452"/>
      <c r="URL2346" s="1452"/>
      <c r="URM2346" s="1452"/>
      <c r="URN2346" s="1452"/>
      <c r="URO2346" s="1452"/>
      <c r="URP2346" s="1452"/>
      <c r="URQ2346" s="1452"/>
      <c r="URR2346" s="1452"/>
      <c r="URS2346" s="1452"/>
      <c r="URT2346" s="1452"/>
      <c r="URU2346" s="1452"/>
      <c r="URV2346" s="1452"/>
      <c r="URW2346" s="1452"/>
      <c r="URX2346" s="1452"/>
      <c r="URY2346" s="1452"/>
      <c r="URZ2346" s="1452"/>
      <c r="USA2346" s="1452"/>
      <c r="USB2346" s="1452"/>
      <c r="USC2346" s="1452"/>
      <c r="USD2346" s="1452"/>
      <c r="USE2346" s="1452"/>
      <c r="USF2346" s="1452"/>
      <c r="USG2346" s="1452"/>
      <c r="USH2346" s="1452"/>
      <c r="USI2346" s="1452"/>
      <c r="USJ2346" s="1452"/>
      <c r="USK2346" s="1452"/>
      <c r="USL2346" s="1452"/>
      <c r="USM2346" s="1452"/>
      <c r="USN2346" s="1452"/>
      <c r="USO2346" s="1452"/>
      <c r="USP2346" s="1452"/>
      <c r="USQ2346" s="1452"/>
      <c r="USR2346" s="1452"/>
      <c r="USS2346" s="1452"/>
      <c r="UST2346" s="1452"/>
      <c r="USU2346" s="1452"/>
      <c r="USV2346" s="1452"/>
      <c r="USW2346" s="1452"/>
      <c r="USX2346" s="1452"/>
      <c r="USY2346" s="1452"/>
      <c r="USZ2346" s="1452"/>
      <c r="UTA2346" s="1452"/>
      <c r="UTB2346" s="1452"/>
      <c r="UTC2346" s="1452"/>
      <c r="UTD2346" s="1452"/>
      <c r="UTE2346" s="1452"/>
      <c r="UTF2346" s="1452"/>
      <c r="UTG2346" s="1452"/>
      <c r="UTH2346" s="1452"/>
      <c r="UTI2346" s="1452"/>
      <c r="UTJ2346" s="1452"/>
      <c r="UTK2346" s="1452"/>
      <c r="UTL2346" s="1452"/>
      <c r="UTM2346" s="1452"/>
      <c r="UTN2346" s="1452"/>
      <c r="UTO2346" s="1452"/>
      <c r="UTP2346" s="1452"/>
      <c r="UTQ2346" s="1452"/>
      <c r="UTR2346" s="1452"/>
      <c r="UTS2346" s="1452"/>
      <c r="UTT2346" s="1452"/>
      <c r="UTU2346" s="1452"/>
      <c r="UTV2346" s="1452"/>
      <c r="UTW2346" s="1452"/>
      <c r="UTX2346" s="1452"/>
      <c r="UTY2346" s="1452"/>
      <c r="UTZ2346" s="1452"/>
      <c r="UUA2346" s="1452"/>
      <c r="UUB2346" s="1452"/>
      <c r="UUC2346" s="1452"/>
      <c r="UUD2346" s="1452"/>
      <c r="UUE2346" s="1452"/>
      <c r="UUF2346" s="1452"/>
      <c r="UUG2346" s="1452"/>
      <c r="UUH2346" s="1452"/>
      <c r="UUI2346" s="1452"/>
      <c r="UUJ2346" s="1452"/>
      <c r="UUK2346" s="1452"/>
      <c r="UUL2346" s="1452"/>
      <c r="UUM2346" s="1452"/>
      <c r="UUN2346" s="1452"/>
      <c r="UUO2346" s="1452"/>
      <c r="UUP2346" s="1452"/>
      <c r="UUQ2346" s="1452"/>
      <c r="UUR2346" s="1452"/>
      <c r="UUS2346" s="1452"/>
      <c r="UUT2346" s="1452"/>
      <c r="UUU2346" s="1452"/>
      <c r="UUV2346" s="1452"/>
      <c r="UUW2346" s="1452"/>
      <c r="UUX2346" s="1452"/>
      <c r="UUY2346" s="1452"/>
      <c r="UUZ2346" s="1452"/>
      <c r="UVA2346" s="1452"/>
      <c r="UVB2346" s="1452"/>
      <c r="UVC2346" s="1452"/>
      <c r="UVD2346" s="1452"/>
      <c r="UVE2346" s="1452"/>
      <c r="UVF2346" s="1452"/>
      <c r="UVG2346" s="1452"/>
      <c r="UVH2346" s="1452"/>
      <c r="UVI2346" s="1452"/>
      <c r="UVJ2346" s="1452"/>
      <c r="UVK2346" s="1452"/>
      <c r="UVL2346" s="1452"/>
      <c r="UVM2346" s="1452"/>
      <c r="UVN2346" s="1452"/>
      <c r="UVO2346" s="1452"/>
      <c r="UVP2346" s="1452"/>
      <c r="UVQ2346" s="1452"/>
      <c r="UVR2346" s="1452"/>
      <c r="UVS2346" s="1452"/>
      <c r="UVT2346" s="1452"/>
      <c r="UVU2346" s="1452"/>
      <c r="UVV2346" s="1452"/>
      <c r="UVW2346" s="1452"/>
      <c r="UVX2346" s="1452"/>
      <c r="UVY2346" s="1452"/>
      <c r="UVZ2346" s="1452"/>
      <c r="UWA2346" s="1452"/>
      <c r="UWB2346" s="1452"/>
      <c r="UWC2346" s="1452"/>
      <c r="UWD2346" s="1452"/>
      <c r="UWE2346" s="1452"/>
      <c r="UWF2346" s="1452"/>
      <c r="UWG2346" s="1452"/>
      <c r="UWH2346" s="1452"/>
      <c r="UWI2346" s="1452"/>
      <c r="UWJ2346" s="1452"/>
      <c r="UWK2346" s="1452"/>
      <c r="UWL2346" s="1452"/>
      <c r="UWM2346" s="1452"/>
      <c r="UWN2346" s="1452"/>
      <c r="UWO2346" s="1452"/>
      <c r="UWP2346" s="1452"/>
      <c r="UWQ2346" s="1452"/>
      <c r="UWR2346" s="1452"/>
      <c r="UWS2346" s="1452"/>
      <c r="UWT2346" s="1452"/>
      <c r="UWU2346" s="1452"/>
      <c r="UWV2346" s="1452"/>
      <c r="UWW2346" s="1452"/>
      <c r="UWX2346" s="1452"/>
      <c r="UWY2346" s="1452"/>
      <c r="UWZ2346" s="1452"/>
      <c r="UXA2346" s="1452"/>
      <c r="UXB2346" s="1452"/>
      <c r="UXC2346" s="1452"/>
      <c r="UXD2346" s="1452"/>
      <c r="UXE2346" s="1452"/>
      <c r="UXF2346" s="1452"/>
      <c r="UXG2346" s="1452"/>
      <c r="UXH2346" s="1452"/>
      <c r="UXI2346" s="1452"/>
      <c r="UXJ2346" s="1452"/>
      <c r="UXK2346" s="1452"/>
      <c r="UXL2346" s="1452"/>
      <c r="UXM2346" s="1452"/>
      <c r="UXN2346" s="1452"/>
      <c r="UXO2346" s="1452"/>
      <c r="UXP2346" s="1452"/>
      <c r="UXQ2346" s="1452"/>
      <c r="UXR2346" s="1452"/>
      <c r="UXS2346" s="1452"/>
      <c r="UXT2346" s="1452"/>
      <c r="UXU2346" s="1452"/>
      <c r="UXV2346" s="1452"/>
      <c r="UXW2346" s="1452"/>
      <c r="UXX2346" s="1452"/>
      <c r="UXY2346" s="1452"/>
      <c r="UXZ2346" s="1452"/>
      <c r="UYA2346" s="1452"/>
      <c r="UYB2346" s="1452"/>
      <c r="UYC2346" s="1452"/>
      <c r="UYD2346" s="1452"/>
      <c r="UYE2346" s="1452"/>
      <c r="UYF2346" s="1452"/>
      <c r="UYG2346" s="1452"/>
      <c r="UYH2346" s="1452"/>
      <c r="UYI2346" s="1452"/>
      <c r="UYJ2346" s="1452"/>
      <c r="UYK2346" s="1452"/>
      <c r="UYL2346" s="1452"/>
      <c r="UYM2346" s="1452"/>
      <c r="UYN2346" s="1452"/>
      <c r="UYO2346" s="1452"/>
      <c r="UYP2346" s="1452"/>
      <c r="UYQ2346" s="1452"/>
      <c r="UYR2346" s="1452"/>
      <c r="UYS2346" s="1452"/>
      <c r="UYT2346" s="1452"/>
      <c r="UYU2346" s="1452"/>
      <c r="UYV2346" s="1452"/>
      <c r="UYW2346" s="1452"/>
      <c r="UYX2346" s="1452"/>
      <c r="UYY2346" s="1452"/>
      <c r="UYZ2346" s="1452"/>
      <c r="UZA2346" s="1452"/>
      <c r="UZB2346" s="1452"/>
      <c r="UZC2346" s="1452"/>
      <c r="UZD2346" s="1452"/>
      <c r="UZE2346" s="1452"/>
      <c r="UZF2346" s="1452"/>
      <c r="UZG2346" s="1452"/>
      <c r="UZH2346" s="1452"/>
      <c r="UZI2346" s="1452"/>
      <c r="UZJ2346" s="1452"/>
      <c r="UZK2346" s="1452"/>
      <c r="UZL2346" s="1452"/>
      <c r="UZM2346" s="1452"/>
      <c r="UZN2346" s="1452"/>
      <c r="UZO2346" s="1452"/>
      <c r="UZP2346" s="1452"/>
      <c r="UZQ2346" s="1452"/>
      <c r="UZR2346" s="1452"/>
      <c r="UZS2346" s="1452"/>
      <c r="UZT2346" s="1452"/>
      <c r="UZU2346" s="1452"/>
      <c r="UZV2346" s="1452"/>
      <c r="UZW2346" s="1452"/>
      <c r="UZX2346" s="1452"/>
      <c r="UZY2346" s="1452"/>
      <c r="UZZ2346" s="1452"/>
      <c r="VAA2346" s="1452"/>
      <c r="VAB2346" s="1452"/>
      <c r="VAC2346" s="1452"/>
      <c r="VAD2346" s="1452"/>
      <c r="VAE2346" s="1452"/>
      <c r="VAF2346" s="1452"/>
      <c r="VAG2346" s="1452"/>
      <c r="VAH2346" s="1452"/>
      <c r="VAI2346" s="1452"/>
      <c r="VAJ2346" s="1452"/>
      <c r="VAK2346" s="1452"/>
      <c r="VAL2346" s="1452"/>
      <c r="VAM2346" s="1452"/>
      <c r="VAN2346" s="1452"/>
      <c r="VAO2346" s="1452"/>
      <c r="VAP2346" s="1452"/>
      <c r="VAQ2346" s="1452"/>
      <c r="VAR2346" s="1452"/>
      <c r="VAS2346" s="1452"/>
      <c r="VAT2346" s="1452"/>
      <c r="VAU2346" s="1452"/>
      <c r="VAV2346" s="1452"/>
      <c r="VAW2346" s="1452"/>
      <c r="VAX2346" s="1452"/>
      <c r="VAY2346" s="1452"/>
      <c r="VAZ2346" s="1452"/>
      <c r="VBA2346" s="1452"/>
      <c r="VBB2346" s="1452"/>
      <c r="VBC2346" s="1452"/>
      <c r="VBD2346" s="1452"/>
      <c r="VBE2346" s="1452"/>
      <c r="VBF2346" s="1452"/>
      <c r="VBG2346" s="1452"/>
      <c r="VBH2346" s="1452"/>
      <c r="VBI2346" s="1452"/>
      <c r="VBJ2346" s="1452"/>
      <c r="VBK2346" s="1452"/>
      <c r="VBL2346" s="1452"/>
      <c r="VBM2346" s="1452"/>
      <c r="VBN2346" s="1452"/>
      <c r="VBO2346" s="1452"/>
      <c r="VBP2346" s="1452"/>
      <c r="VBQ2346" s="1452"/>
      <c r="VBR2346" s="1452"/>
      <c r="VBS2346" s="1452"/>
      <c r="VBT2346" s="1452"/>
      <c r="VBU2346" s="1452"/>
      <c r="VBV2346" s="1452"/>
      <c r="VBW2346" s="1452"/>
      <c r="VBX2346" s="1452"/>
      <c r="VBY2346" s="1452"/>
      <c r="VBZ2346" s="1452"/>
      <c r="VCA2346" s="1452"/>
      <c r="VCB2346" s="1452"/>
      <c r="VCC2346" s="1452"/>
      <c r="VCD2346" s="1452"/>
      <c r="VCE2346" s="1452"/>
      <c r="VCF2346" s="1452"/>
      <c r="VCG2346" s="1452"/>
      <c r="VCH2346" s="1452"/>
      <c r="VCI2346" s="1452"/>
      <c r="VCJ2346" s="1452"/>
      <c r="VCK2346" s="1452"/>
      <c r="VCL2346" s="1452"/>
      <c r="VCM2346" s="1452"/>
      <c r="VCN2346" s="1452"/>
      <c r="VCO2346" s="1452"/>
      <c r="VCP2346" s="1452"/>
      <c r="VCQ2346" s="1452"/>
      <c r="VCR2346" s="1452"/>
      <c r="VCS2346" s="1452"/>
      <c r="VCT2346" s="1452"/>
      <c r="VCU2346" s="1452"/>
      <c r="VCV2346" s="1452"/>
      <c r="VCW2346" s="1452"/>
      <c r="VCX2346" s="1452"/>
      <c r="VCY2346" s="1452"/>
      <c r="VCZ2346" s="1452"/>
      <c r="VDA2346" s="1452"/>
      <c r="VDB2346" s="1452"/>
      <c r="VDC2346" s="1452"/>
      <c r="VDD2346" s="1452"/>
      <c r="VDE2346" s="1452"/>
      <c r="VDF2346" s="1452"/>
      <c r="VDG2346" s="1452"/>
      <c r="VDH2346" s="1452"/>
      <c r="VDI2346" s="1452"/>
      <c r="VDJ2346" s="1452"/>
      <c r="VDK2346" s="1452"/>
      <c r="VDL2346" s="1452"/>
      <c r="VDM2346" s="1452"/>
      <c r="VDN2346" s="1452"/>
      <c r="VDO2346" s="1452"/>
      <c r="VDP2346" s="1452"/>
      <c r="VDQ2346" s="1452"/>
      <c r="VDR2346" s="1452"/>
      <c r="VDS2346" s="1452"/>
      <c r="VDT2346" s="1452"/>
      <c r="VDU2346" s="1452"/>
      <c r="VDV2346" s="1452"/>
      <c r="VDW2346" s="1452"/>
      <c r="VDX2346" s="1452"/>
      <c r="VDY2346" s="1452"/>
      <c r="VDZ2346" s="1452"/>
      <c r="VEA2346" s="1452"/>
      <c r="VEB2346" s="1452"/>
      <c r="VEC2346" s="1452"/>
      <c r="VED2346" s="1452"/>
      <c r="VEE2346" s="1452"/>
      <c r="VEF2346" s="1452"/>
      <c r="VEG2346" s="1452"/>
      <c r="VEH2346" s="1452"/>
      <c r="VEI2346" s="1452"/>
      <c r="VEJ2346" s="1452"/>
      <c r="VEK2346" s="1452"/>
      <c r="VEL2346" s="1452"/>
      <c r="VEM2346" s="1452"/>
      <c r="VEN2346" s="1452"/>
      <c r="VEO2346" s="1452"/>
      <c r="VEP2346" s="1452"/>
      <c r="VEQ2346" s="1452"/>
      <c r="VER2346" s="1452"/>
      <c r="VES2346" s="1452"/>
      <c r="VET2346" s="1452"/>
      <c r="VEU2346" s="1452"/>
      <c r="VEV2346" s="1452"/>
      <c r="VEW2346" s="1452"/>
      <c r="VEX2346" s="1452"/>
      <c r="VEY2346" s="1452"/>
      <c r="VEZ2346" s="1452"/>
      <c r="VFA2346" s="1452"/>
      <c r="VFB2346" s="1452"/>
      <c r="VFC2346" s="1452"/>
      <c r="VFD2346" s="1452"/>
      <c r="VFE2346" s="1452"/>
      <c r="VFF2346" s="1452"/>
      <c r="VFG2346" s="1452"/>
      <c r="VFH2346" s="1452"/>
      <c r="VFI2346" s="1452"/>
      <c r="VFJ2346" s="1452"/>
      <c r="VFK2346" s="1452"/>
      <c r="VFL2346" s="1452"/>
      <c r="VFM2346" s="1452"/>
      <c r="VFN2346" s="1452"/>
      <c r="VFO2346" s="1452"/>
      <c r="VFP2346" s="1452"/>
      <c r="VFQ2346" s="1452"/>
      <c r="VFR2346" s="1452"/>
      <c r="VFS2346" s="1452"/>
      <c r="VFT2346" s="1452"/>
      <c r="VFU2346" s="1452"/>
      <c r="VFV2346" s="1452"/>
      <c r="VFW2346" s="1452"/>
      <c r="VFX2346" s="1452"/>
      <c r="VFY2346" s="1452"/>
      <c r="VFZ2346" s="1452"/>
      <c r="VGA2346" s="1452"/>
      <c r="VGB2346" s="1452"/>
      <c r="VGC2346" s="1452"/>
      <c r="VGD2346" s="1452"/>
      <c r="VGE2346" s="1452"/>
      <c r="VGF2346" s="1452"/>
      <c r="VGG2346" s="1452"/>
      <c r="VGH2346" s="1452"/>
      <c r="VGI2346" s="1452"/>
      <c r="VGJ2346" s="1452"/>
      <c r="VGK2346" s="1452"/>
      <c r="VGL2346" s="1452"/>
      <c r="VGM2346" s="1452"/>
      <c r="VGN2346" s="1452"/>
      <c r="VGO2346" s="1452"/>
      <c r="VGP2346" s="1452"/>
      <c r="VGQ2346" s="1452"/>
      <c r="VGR2346" s="1452"/>
      <c r="VGS2346" s="1452"/>
      <c r="VGT2346" s="1452"/>
      <c r="VGU2346" s="1452"/>
      <c r="VGV2346" s="1452"/>
      <c r="VGW2346" s="1452"/>
      <c r="VGX2346" s="1452"/>
      <c r="VGY2346" s="1452"/>
      <c r="VGZ2346" s="1452"/>
      <c r="VHA2346" s="1452"/>
      <c r="VHB2346" s="1452"/>
      <c r="VHC2346" s="1452"/>
      <c r="VHD2346" s="1452"/>
      <c r="VHE2346" s="1452"/>
      <c r="VHF2346" s="1452"/>
      <c r="VHG2346" s="1452"/>
      <c r="VHH2346" s="1452"/>
      <c r="VHI2346" s="1452"/>
      <c r="VHJ2346" s="1452"/>
      <c r="VHK2346" s="1452"/>
      <c r="VHL2346" s="1452"/>
      <c r="VHM2346" s="1452"/>
      <c r="VHN2346" s="1452"/>
      <c r="VHO2346" s="1452"/>
      <c r="VHP2346" s="1452"/>
      <c r="VHQ2346" s="1452"/>
      <c r="VHR2346" s="1452"/>
      <c r="VHS2346" s="1452"/>
      <c r="VHT2346" s="1452"/>
      <c r="VHU2346" s="1452"/>
      <c r="VHV2346" s="1452"/>
      <c r="VHW2346" s="1452"/>
      <c r="VHX2346" s="1452"/>
      <c r="VHY2346" s="1452"/>
      <c r="VHZ2346" s="1452"/>
      <c r="VIA2346" s="1452"/>
      <c r="VIB2346" s="1452"/>
      <c r="VIC2346" s="1452"/>
      <c r="VID2346" s="1452"/>
      <c r="VIE2346" s="1452"/>
      <c r="VIF2346" s="1452"/>
      <c r="VIG2346" s="1452"/>
      <c r="VIH2346" s="1452"/>
      <c r="VII2346" s="1452"/>
      <c r="VIJ2346" s="1452"/>
      <c r="VIK2346" s="1452"/>
      <c r="VIL2346" s="1452"/>
      <c r="VIM2346" s="1452"/>
      <c r="VIN2346" s="1452"/>
      <c r="VIO2346" s="1452"/>
      <c r="VIP2346" s="1452"/>
      <c r="VIQ2346" s="1452"/>
      <c r="VIR2346" s="1452"/>
      <c r="VIS2346" s="1452"/>
      <c r="VIT2346" s="1452"/>
      <c r="VIU2346" s="1452"/>
      <c r="VIV2346" s="1452"/>
      <c r="VIW2346" s="1452"/>
      <c r="VIX2346" s="1452"/>
      <c r="VIY2346" s="1452"/>
      <c r="VIZ2346" s="1452"/>
      <c r="VJA2346" s="1452"/>
      <c r="VJB2346" s="1452"/>
      <c r="VJC2346" s="1452"/>
      <c r="VJD2346" s="1452"/>
      <c r="VJE2346" s="1452"/>
      <c r="VJF2346" s="1452"/>
      <c r="VJG2346" s="1452"/>
      <c r="VJH2346" s="1452"/>
      <c r="VJI2346" s="1452"/>
      <c r="VJJ2346" s="1452"/>
      <c r="VJK2346" s="1452"/>
      <c r="VJL2346" s="1452"/>
      <c r="VJM2346" s="1452"/>
      <c r="VJN2346" s="1452"/>
      <c r="VJO2346" s="1452"/>
      <c r="VJP2346" s="1452"/>
      <c r="VJQ2346" s="1452"/>
      <c r="VJR2346" s="1452"/>
      <c r="VJS2346" s="1452"/>
      <c r="VJT2346" s="1452"/>
      <c r="VJU2346" s="1452"/>
      <c r="VJV2346" s="1452"/>
      <c r="VJW2346" s="1452"/>
      <c r="VJX2346" s="1452"/>
      <c r="VJY2346" s="1452"/>
      <c r="VJZ2346" s="1452"/>
      <c r="VKA2346" s="1452"/>
      <c r="VKB2346" s="1452"/>
      <c r="VKC2346" s="1452"/>
      <c r="VKD2346" s="1452"/>
      <c r="VKE2346" s="1452"/>
      <c r="VKF2346" s="1452"/>
      <c r="VKG2346" s="1452"/>
      <c r="VKH2346" s="1452"/>
      <c r="VKI2346" s="1452"/>
      <c r="VKJ2346" s="1452"/>
      <c r="VKK2346" s="1452"/>
      <c r="VKL2346" s="1452"/>
      <c r="VKM2346" s="1452"/>
      <c r="VKN2346" s="1452"/>
      <c r="VKO2346" s="1452"/>
      <c r="VKP2346" s="1452"/>
      <c r="VKQ2346" s="1452"/>
      <c r="VKR2346" s="1452"/>
      <c r="VKS2346" s="1452"/>
      <c r="VKT2346" s="1452"/>
      <c r="VKU2346" s="1452"/>
      <c r="VKV2346" s="1452"/>
      <c r="VKW2346" s="1452"/>
      <c r="VKX2346" s="1452"/>
      <c r="VKY2346" s="1452"/>
      <c r="VKZ2346" s="1452"/>
      <c r="VLA2346" s="1452"/>
      <c r="VLB2346" s="1452"/>
      <c r="VLC2346" s="1452"/>
      <c r="VLD2346" s="1452"/>
      <c r="VLE2346" s="1452"/>
      <c r="VLF2346" s="1452"/>
      <c r="VLG2346" s="1452"/>
      <c r="VLH2346" s="1452"/>
      <c r="VLI2346" s="1452"/>
      <c r="VLJ2346" s="1452"/>
      <c r="VLK2346" s="1452"/>
      <c r="VLL2346" s="1452"/>
      <c r="VLM2346" s="1452"/>
      <c r="VLN2346" s="1452"/>
      <c r="VLO2346" s="1452"/>
      <c r="VLP2346" s="1452"/>
      <c r="VLQ2346" s="1452"/>
      <c r="VLR2346" s="1452"/>
      <c r="VLS2346" s="1452"/>
      <c r="VLT2346" s="1452"/>
      <c r="VLU2346" s="1452"/>
      <c r="VLV2346" s="1452"/>
      <c r="VLW2346" s="1452"/>
      <c r="VLX2346" s="1452"/>
      <c r="VLY2346" s="1452"/>
      <c r="VLZ2346" s="1452"/>
      <c r="VMA2346" s="1452"/>
      <c r="VMB2346" s="1452"/>
      <c r="VMC2346" s="1452"/>
      <c r="VMD2346" s="1452"/>
      <c r="VME2346" s="1452"/>
      <c r="VMF2346" s="1452"/>
      <c r="VMG2346" s="1452"/>
      <c r="VMH2346" s="1452"/>
      <c r="VMI2346" s="1452"/>
      <c r="VMJ2346" s="1452"/>
      <c r="VMK2346" s="1452"/>
      <c r="VML2346" s="1452"/>
      <c r="VMM2346" s="1452"/>
      <c r="VMN2346" s="1452"/>
      <c r="VMO2346" s="1452"/>
      <c r="VMP2346" s="1452"/>
      <c r="VMQ2346" s="1452"/>
      <c r="VMR2346" s="1452"/>
      <c r="VMS2346" s="1452"/>
      <c r="VMT2346" s="1452"/>
      <c r="VMU2346" s="1452"/>
      <c r="VMV2346" s="1452"/>
      <c r="VMW2346" s="1452"/>
      <c r="VMX2346" s="1452"/>
      <c r="VMY2346" s="1452"/>
      <c r="VMZ2346" s="1452"/>
      <c r="VNA2346" s="1452"/>
      <c r="VNB2346" s="1452"/>
      <c r="VNC2346" s="1452"/>
      <c r="VND2346" s="1452"/>
      <c r="VNE2346" s="1452"/>
      <c r="VNF2346" s="1452"/>
      <c r="VNG2346" s="1452"/>
      <c r="VNH2346" s="1452"/>
      <c r="VNI2346" s="1452"/>
      <c r="VNJ2346" s="1452"/>
      <c r="VNK2346" s="1452"/>
      <c r="VNL2346" s="1452"/>
      <c r="VNM2346" s="1452"/>
      <c r="VNN2346" s="1452"/>
      <c r="VNO2346" s="1452"/>
      <c r="VNP2346" s="1452"/>
      <c r="VNQ2346" s="1452"/>
      <c r="VNR2346" s="1452"/>
      <c r="VNS2346" s="1452"/>
      <c r="VNT2346" s="1452"/>
      <c r="VNU2346" s="1452"/>
      <c r="VNV2346" s="1452"/>
      <c r="VNW2346" s="1452"/>
      <c r="VNX2346" s="1452"/>
      <c r="VNY2346" s="1452"/>
      <c r="VNZ2346" s="1452"/>
      <c r="VOA2346" s="1452"/>
      <c r="VOB2346" s="1452"/>
      <c r="VOC2346" s="1452"/>
      <c r="VOD2346" s="1452"/>
      <c r="VOE2346" s="1452"/>
      <c r="VOF2346" s="1452"/>
      <c r="VOG2346" s="1452"/>
      <c r="VOH2346" s="1452"/>
      <c r="VOI2346" s="1452"/>
      <c r="VOJ2346" s="1452"/>
      <c r="VOK2346" s="1452"/>
      <c r="VOL2346" s="1452"/>
      <c r="VOM2346" s="1452"/>
      <c r="VON2346" s="1452"/>
      <c r="VOO2346" s="1452"/>
      <c r="VOP2346" s="1452"/>
      <c r="VOQ2346" s="1452"/>
      <c r="VOR2346" s="1452"/>
      <c r="VOS2346" s="1452"/>
      <c r="VOT2346" s="1452"/>
      <c r="VOU2346" s="1452"/>
      <c r="VOV2346" s="1452"/>
      <c r="VOW2346" s="1452"/>
      <c r="VOX2346" s="1452"/>
      <c r="VOY2346" s="1452"/>
      <c r="VOZ2346" s="1452"/>
      <c r="VPA2346" s="1452"/>
      <c r="VPB2346" s="1452"/>
      <c r="VPC2346" s="1452"/>
      <c r="VPD2346" s="1452"/>
      <c r="VPE2346" s="1452"/>
      <c r="VPF2346" s="1452"/>
      <c r="VPG2346" s="1452"/>
      <c r="VPH2346" s="1452"/>
      <c r="VPI2346" s="1452"/>
      <c r="VPJ2346" s="1452"/>
      <c r="VPK2346" s="1452"/>
      <c r="VPL2346" s="1452"/>
      <c r="VPM2346" s="1452"/>
      <c r="VPN2346" s="1452"/>
      <c r="VPO2346" s="1452"/>
      <c r="VPP2346" s="1452"/>
      <c r="VPQ2346" s="1452"/>
      <c r="VPR2346" s="1452"/>
      <c r="VPS2346" s="1452"/>
      <c r="VPT2346" s="1452"/>
      <c r="VPU2346" s="1452"/>
      <c r="VPV2346" s="1452"/>
      <c r="VPW2346" s="1452"/>
      <c r="VPX2346" s="1452"/>
      <c r="VPY2346" s="1452"/>
      <c r="VPZ2346" s="1452"/>
      <c r="VQA2346" s="1452"/>
      <c r="VQB2346" s="1452"/>
      <c r="VQC2346" s="1452"/>
      <c r="VQD2346" s="1452"/>
      <c r="VQE2346" s="1452"/>
      <c r="VQF2346" s="1452"/>
      <c r="VQG2346" s="1452"/>
      <c r="VQH2346" s="1452"/>
      <c r="VQI2346" s="1452"/>
      <c r="VQJ2346" s="1452"/>
      <c r="VQK2346" s="1452"/>
      <c r="VQL2346" s="1452"/>
      <c r="VQM2346" s="1452"/>
      <c r="VQN2346" s="1452"/>
      <c r="VQO2346" s="1452"/>
      <c r="VQP2346" s="1452"/>
      <c r="VQQ2346" s="1452"/>
      <c r="VQR2346" s="1452"/>
      <c r="VQS2346" s="1452"/>
      <c r="VQT2346" s="1452"/>
      <c r="VQU2346" s="1452"/>
      <c r="VQV2346" s="1452"/>
      <c r="VQW2346" s="1452"/>
      <c r="VQX2346" s="1452"/>
      <c r="VQY2346" s="1452"/>
      <c r="VQZ2346" s="1452"/>
      <c r="VRA2346" s="1452"/>
      <c r="VRB2346" s="1452"/>
      <c r="VRC2346" s="1452"/>
      <c r="VRD2346" s="1452"/>
      <c r="VRE2346" s="1452"/>
      <c r="VRF2346" s="1452"/>
      <c r="VRG2346" s="1452"/>
      <c r="VRH2346" s="1452"/>
      <c r="VRI2346" s="1452"/>
      <c r="VRJ2346" s="1452"/>
      <c r="VRK2346" s="1452"/>
      <c r="VRL2346" s="1452"/>
      <c r="VRM2346" s="1452"/>
      <c r="VRN2346" s="1452"/>
      <c r="VRO2346" s="1452"/>
      <c r="VRP2346" s="1452"/>
      <c r="VRQ2346" s="1452"/>
      <c r="VRR2346" s="1452"/>
      <c r="VRS2346" s="1452"/>
      <c r="VRT2346" s="1452"/>
      <c r="VRU2346" s="1452"/>
      <c r="VRV2346" s="1452"/>
      <c r="VRW2346" s="1452"/>
      <c r="VRX2346" s="1452"/>
      <c r="VRY2346" s="1452"/>
      <c r="VRZ2346" s="1452"/>
      <c r="VSA2346" s="1452"/>
      <c r="VSB2346" s="1452"/>
      <c r="VSC2346" s="1452"/>
      <c r="VSD2346" s="1452"/>
      <c r="VSE2346" s="1452"/>
      <c r="VSF2346" s="1452"/>
      <c r="VSG2346" s="1452"/>
      <c r="VSH2346" s="1452"/>
      <c r="VSI2346" s="1452"/>
      <c r="VSJ2346" s="1452"/>
      <c r="VSK2346" s="1452"/>
      <c r="VSL2346" s="1452"/>
      <c r="VSM2346" s="1452"/>
      <c r="VSN2346" s="1452"/>
      <c r="VSO2346" s="1452"/>
      <c r="VSP2346" s="1452"/>
      <c r="VSQ2346" s="1452"/>
      <c r="VSR2346" s="1452"/>
      <c r="VSS2346" s="1452"/>
      <c r="VST2346" s="1452"/>
      <c r="VSU2346" s="1452"/>
      <c r="VSV2346" s="1452"/>
      <c r="VSW2346" s="1452"/>
      <c r="VSX2346" s="1452"/>
      <c r="VSY2346" s="1452"/>
      <c r="VSZ2346" s="1452"/>
      <c r="VTA2346" s="1452"/>
      <c r="VTB2346" s="1452"/>
      <c r="VTC2346" s="1452"/>
      <c r="VTD2346" s="1452"/>
      <c r="VTE2346" s="1452"/>
      <c r="VTF2346" s="1452"/>
      <c r="VTG2346" s="1452"/>
      <c r="VTH2346" s="1452"/>
      <c r="VTI2346" s="1452"/>
      <c r="VTJ2346" s="1452"/>
      <c r="VTK2346" s="1452"/>
      <c r="VTL2346" s="1452"/>
      <c r="VTM2346" s="1452"/>
      <c r="VTN2346" s="1452"/>
      <c r="VTO2346" s="1452"/>
      <c r="VTP2346" s="1452"/>
      <c r="VTQ2346" s="1452"/>
      <c r="VTR2346" s="1452"/>
      <c r="VTS2346" s="1452"/>
      <c r="VTT2346" s="1452"/>
      <c r="VTU2346" s="1452"/>
      <c r="VTV2346" s="1452"/>
      <c r="VTW2346" s="1452"/>
      <c r="VTX2346" s="1452"/>
      <c r="VTY2346" s="1452"/>
      <c r="VTZ2346" s="1452"/>
      <c r="VUA2346" s="1452"/>
      <c r="VUB2346" s="1452"/>
      <c r="VUC2346" s="1452"/>
      <c r="VUD2346" s="1452"/>
      <c r="VUE2346" s="1452"/>
      <c r="VUF2346" s="1452"/>
      <c r="VUG2346" s="1452"/>
      <c r="VUH2346" s="1452"/>
      <c r="VUI2346" s="1452"/>
      <c r="VUJ2346" s="1452"/>
      <c r="VUK2346" s="1452"/>
      <c r="VUL2346" s="1452"/>
      <c r="VUM2346" s="1452"/>
      <c r="VUN2346" s="1452"/>
      <c r="VUO2346" s="1452"/>
      <c r="VUP2346" s="1452"/>
      <c r="VUQ2346" s="1452"/>
      <c r="VUR2346" s="1452"/>
      <c r="VUS2346" s="1452"/>
      <c r="VUT2346" s="1452"/>
      <c r="VUU2346" s="1452"/>
      <c r="VUV2346" s="1452"/>
      <c r="VUW2346" s="1452"/>
      <c r="VUX2346" s="1452"/>
      <c r="VUY2346" s="1452"/>
      <c r="VUZ2346" s="1452"/>
      <c r="VVA2346" s="1452"/>
      <c r="VVB2346" s="1452"/>
      <c r="VVC2346" s="1452"/>
      <c r="VVD2346" s="1452"/>
      <c r="VVE2346" s="1452"/>
      <c r="VVF2346" s="1452"/>
      <c r="VVG2346" s="1452"/>
      <c r="VVH2346" s="1452"/>
      <c r="VVI2346" s="1452"/>
      <c r="VVJ2346" s="1452"/>
      <c r="VVK2346" s="1452"/>
      <c r="VVL2346" s="1452"/>
      <c r="VVM2346" s="1452"/>
      <c r="VVN2346" s="1452"/>
      <c r="VVO2346" s="1452"/>
      <c r="VVP2346" s="1452"/>
      <c r="VVQ2346" s="1452"/>
      <c r="VVR2346" s="1452"/>
      <c r="VVS2346" s="1452"/>
      <c r="VVT2346" s="1452"/>
      <c r="VVU2346" s="1452"/>
      <c r="VVV2346" s="1452"/>
      <c r="VVW2346" s="1452"/>
      <c r="VVX2346" s="1452"/>
      <c r="VVY2346" s="1452"/>
      <c r="VVZ2346" s="1452"/>
      <c r="VWA2346" s="1452"/>
      <c r="VWB2346" s="1452"/>
      <c r="VWC2346" s="1452"/>
      <c r="VWD2346" s="1452"/>
      <c r="VWE2346" s="1452"/>
      <c r="VWF2346" s="1452"/>
      <c r="VWG2346" s="1452"/>
      <c r="VWH2346" s="1452"/>
      <c r="VWI2346" s="1452"/>
      <c r="VWJ2346" s="1452"/>
      <c r="VWK2346" s="1452"/>
      <c r="VWL2346" s="1452"/>
      <c r="VWM2346" s="1452"/>
      <c r="VWN2346" s="1452"/>
      <c r="VWO2346" s="1452"/>
      <c r="VWP2346" s="1452"/>
      <c r="VWQ2346" s="1452"/>
      <c r="VWR2346" s="1452"/>
      <c r="VWS2346" s="1452"/>
      <c r="VWT2346" s="1452"/>
      <c r="VWU2346" s="1452"/>
      <c r="VWV2346" s="1452"/>
      <c r="VWW2346" s="1452"/>
      <c r="VWX2346" s="1452"/>
      <c r="VWY2346" s="1452"/>
      <c r="VWZ2346" s="1452"/>
      <c r="VXA2346" s="1452"/>
      <c r="VXB2346" s="1452"/>
      <c r="VXC2346" s="1452"/>
      <c r="VXD2346" s="1452"/>
      <c r="VXE2346" s="1452"/>
      <c r="VXF2346" s="1452"/>
      <c r="VXG2346" s="1452"/>
      <c r="VXH2346" s="1452"/>
      <c r="VXI2346" s="1452"/>
      <c r="VXJ2346" s="1452"/>
      <c r="VXK2346" s="1452"/>
      <c r="VXL2346" s="1452"/>
      <c r="VXM2346" s="1452"/>
      <c r="VXN2346" s="1452"/>
      <c r="VXO2346" s="1452"/>
      <c r="VXP2346" s="1452"/>
      <c r="VXQ2346" s="1452"/>
      <c r="VXR2346" s="1452"/>
      <c r="VXS2346" s="1452"/>
      <c r="VXT2346" s="1452"/>
      <c r="VXU2346" s="1452"/>
      <c r="VXV2346" s="1452"/>
      <c r="VXW2346" s="1452"/>
      <c r="VXX2346" s="1452"/>
      <c r="VXY2346" s="1452"/>
      <c r="VXZ2346" s="1452"/>
      <c r="VYA2346" s="1452"/>
      <c r="VYB2346" s="1452"/>
      <c r="VYC2346" s="1452"/>
      <c r="VYD2346" s="1452"/>
      <c r="VYE2346" s="1452"/>
      <c r="VYF2346" s="1452"/>
      <c r="VYG2346" s="1452"/>
      <c r="VYH2346" s="1452"/>
      <c r="VYI2346" s="1452"/>
      <c r="VYJ2346" s="1452"/>
      <c r="VYK2346" s="1452"/>
      <c r="VYL2346" s="1452"/>
      <c r="VYM2346" s="1452"/>
      <c r="VYN2346" s="1452"/>
      <c r="VYO2346" s="1452"/>
      <c r="VYP2346" s="1452"/>
      <c r="VYQ2346" s="1452"/>
      <c r="VYR2346" s="1452"/>
      <c r="VYS2346" s="1452"/>
      <c r="VYT2346" s="1452"/>
      <c r="VYU2346" s="1452"/>
      <c r="VYV2346" s="1452"/>
      <c r="VYW2346" s="1452"/>
      <c r="VYX2346" s="1452"/>
      <c r="VYY2346" s="1452"/>
      <c r="VYZ2346" s="1452"/>
      <c r="VZA2346" s="1452"/>
      <c r="VZB2346" s="1452"/>
      <c r="VZC2346" s="1452"/>
      <c r="VZD2346" s="1452"/>
      <c r="VZE2346" s="1452"/>
      <c r="VZF2346" s="1452"/>
      <c r="VZG2346" s="1452"/>
      <c r="VZH2346" s="1452"/>
      <c r="VZI2346" s="1452"/>
      <c r="VZJ2346" s="1452"/>
      <c r="VZK2346" s="1452"/>
      <c r="VZL2346" s="1452"/>
      <c r="VZM2346" s="1452"/>
      <c r="VZN2346" s="1452"/>
      <c r="VZO2346" s="1452"/>
      <c r="VZP2346" s="1452"/>
      <c r="VZQ2346" s="1452"/>
      <c r="VZR2346" s="1452"/>
      <c r="VZS2346" s="1452"/>
      <c r="VZT2346" s="1452"/>
      <c r="VZU2346" s="1452"/>
      <c r="VZV2346" s="1452"/>
      <c r="VZW2346" s="1452"/>
      <c r="VZX2346" s="1452"/>
      <c r="VZY2346" s="1452"/>
      <c r="VZZ2346" s="1452"/>
      <c r="WAA2346" s="1452"/>
      <c r="WAB2346" s="1452"/>
      <c r="WAC2346" s="1452"/>
      <c r="WAD2346" s="1452"/>
      <c r="WAE2346" s="1452"/>
      <c r="WAF2346" s="1452"/>
      <c r="WAG2346" s="1452"/>
      <c r="WAH2346" s="1452"/>
      <c r="WAI2346" s="1452"/>
      <c r="WAJ2346" s="1452"/>
      <c r="WAK2346" s="1452"/>
      <c r="WAL2346" s="1452"/>
      <c r="WAM2346" s="1452"/>
      <c r="WAN2346" s="1452"/>
      <c r="WAO2346" s="1452"/>
      <c r="WAP2346" s="1452"/>
      <c r="WAQ2346" s="1452"/>
      <c r="WAR2346" s="1452"/>
      <c r="WAS2346" s="1452"/>
      <c r="WAT2346" s="1452"/>
      <c r="WAU2346" s="1452"/>
      <c r="WAV2346" s="1452"/>
      <c r="WAW2346" s="1452"/>
      <c r="WAX2346" s="1452"/>
      <c r="WAY2346" s="1452"/>
      <c r="WAZ2346" s="1452"/>
      <c r="WBA2346" s="1452"/>
      <c r="WBB2346" s="1452"/>
      <c r="WBC2346" s="1452"/>
      <c r="WBD2346" s="1452"/>
      <c r="WBE2346" s="1452"/>
      <c r="WBF2346" s="1452"/>
      <c r="WBG2346" s="1452"/>
      <c r="WBH2346" s="1452"/>
      <c r="WBI2346" s="1452"/>
      <c r="WBJ2346" s="1452"/>
      <c r="WBK2346" s="1452"/>
      <c r="WBL2346" s="1452"/>
      <c r="WBM2346" s="1452"/>
      <c r="WBN2346" s="1452"/>
      <c r="WBO2346" s="1452"/>
      <c r="WBP2346" s="1452"/>
      <c r="WBQ2346" s="1452"/>
      <c r="WBR2346" s="1452"/>
      <c r="WBS2346" s="1452"/>
      <c r="WBT2346" s="1452"/>
      <c r="WBU2346" s="1452"/>
      <c r="WBV2346" s="1452"/>
      <c r="WBW2346" s="1452"/>
      <c r="WBX2346" s="1452"/>
      <c r="WBY2346" s="1452"/>
      <c r="WBZ2346" s="1452"/>
      <c r="WCA2346" s="1452"/>
      <c r="WCB2346" s="1452"/>
      <c r="WCC2346" s="1452"/>
      <c r="WCD2346" s="1452"/>
      <c r="WCE2346" s="1452"/>
      <c r="WCF2346" s="1452"/>
      <c r="WCG2346" s="1452"/>
      <c r="WCH2346" s="1452"/>
      <c r="WCI2346" s="1452"/>
      <c r="WCJ2346" s="1452"/>
      <c r="WCK2346" s="1452"/>
      <c r="WCL2346" s="1452"/>
      <c r="WCM2346" s="1452"/>
      <c r="WCN2346" s="1452"/>
      <c r="WCO2346" s="1452"/>
      <c r="WCP2346" s="1452"/>
      <c r="WCQ2346" s="1452"/>
      <c r="WCR2346" s="1452"/>
      <c r="WCS2346" s="1452"/>
      <c r="WCT2346" s="1452"/>
      <c r="WCU2346" s="1452"/>
      <c r="WCV2346" s="1452"/>
      <c r="WCW2346" s="1452"/>
      <c r="WCX2346" s="1452"/>
      <c r="WCY2346" s="1452"/>
      <c r="WCZ2346" s="1452"/>
      <c r="WDA2346" s="1452"/>
      <c r="WDB2346" s="1452"/>
      <c r="WDC2346" s="1452"/>
      <c r="WDD2346" s="1452"/>
      <c r="WDE2346" s="1452"/>
      <c r="WDF2346" s="1452"/>
      <c r="WDG2346" s="1452"/>
      <c r="WDH2346" s="1452"/>
      <c r="WDI2346" s="1452"/>
      <c r="WDJ2346" s="1452"/>
      <c r="WDK2346" s="1452"/>
      <c r="WDL2346" s="1452"/>
      <c r="WDM2346" s="1452"/>
      <c r="WDN2346" s="1452"/>
      <c r="WDO2346" s="1452"/>
      <c r="WDP2346" s="1452"/>
      <c r="WDQ2346" s="1452"/>
      <c r="WDR2346" s="1452"/>
      <c r="WDS2346" s="1452"/>
      <c r="WDT2346" s="1452"/>
      <c r="WDU2346" s="1452"/>
      <c r="WDV2346" s="1452"/>
      <c r="WDW2346" s="1452"/>
      <c r="WDX2346" s="1452"/>
      <c r="WDY2346" s="1452"/>
      <c r="WDZ2346" s="1452"/>
      <c r="WEA2346" s="1452"/>
      <c r="WEB2346" s="1452"/>
      <c r="WEC2346" s="1452"/>
      <c r="WED2346" s="1452"/>
      <c r="WEE2346" s="1452"/>
      <c r="WEF2346" s="1452"/>
      <c r="WEG2346" s="1452"/>
      <c r="WEH2346" s="1452"/>
      <c r="WEI2346" s="1452"/>
      <c r="WEJ2346" s="1452"/>
      <c r="WEK2346" s="1452"/>
      <c r="WEL2346" s="1452"/>
      <c r="WEM2346" s="1452"/>
      <c r="WEN2346" s="1452"/>
      <c r="WEO2346" s="1452"/>
      <c r="WEP2346" s="1452"/>
      <c r="WEQ2346" s="1452"/>
      <c r="WER2346" s="1452"/>
      <c r="WES2346" s="1452"/>
      <c r="WET2346" s="1452"/>
      <c r="WEU2346" s="1452"/>
      <c r="WEV2346" s="1452"/>
      <c r="WEW2346" s="1452"/>
      <c r="WEX2346" s="1452"/>
      <c r="WEY2346" s="1452"/>
      <c r="WEZ2346" s="1452"/>
      <c r="WFA2346" s="1452"/>
      <c r="WFB2346" s="1452"/>
      <c r="WFC2346" s="1452"/>
      <c r="WFD2346" s="1452"/>
      <c r="WFE2346" s="1452"/>
      <c r="WFF2346" s="1452"/>
      <c r="WFG2346" s="1452"/>
      <c r="WFH2346" s="1452"/>
      <c r="WFI2346" s="1452"/>
      <c r="WFJ2346" s="1452"/>
      <c r="WFK2346" s="1452"/>
      <c r="WFL2346" s="1452"/>
      <c r="WFM2346" s="1452"/>
      <c r="WFN2346" s="1452"/>
      <c r="WFO2346" s="1452"/>
      <c r="WFP2346" s="1452"/>
      <c r="WFQ2346" s="1452"/>
      <c r="WFR2346" s="1452"/>
      <c r="WFS2346" s="1452"/>
      <c r="WFT2346" s="1452"/>
      <c r="WFU2346" s="1452"/>
      <c r="WFV2346" s="1452"/>
      <c r="WFW2346" s="1452"/>
      <c r="WFX2346" s="1452"/>
      <c r="WFY2346" s="1452"/>
      <c r="WFZ2346" s="1452"/>
      <c r="WGA2346" s="1452"/>
      <c r="WGB2346" s="1452"/>
      <c r="WGC2346" s="1452"/>
      <c r="WGD2346" s="1452"/>
      <c r="WGE2346" s="1452"/>
      <c r="WGF2346" s="1452"/>
      <c r="WGG2346" s="1452"/>
      <c r="WGH2346" s="1452"/>
      <c r="WGI2346" s="1452"/>
      <c r="WGJ2346" s="1452"/>
      <c r="WGK2346" s="1452"/>
      <c r="WGL2346" s="1452"/>
      <c r="WGM2346" s="1452"/>
      <c r="WGN2346" s="1452"/>
      <c r="WGO2346" s="1452"/>
      <c r="WGP2346" s="1452"/>
      <c r="WGQ2346" s="1452"/>
      <c r="WGR2346" s="1452"/>
      <c r="WGS2346" s="1452"/>
      <c r="WGT2346" s="1452"/>
      <c r="WGU2346" s="1452"/>
      <c r="WGV2346" s="1452"/>
      <c r="WGW2346" s="1452"/>
      <c r="WGX2346" s="1452"/>
      <c r="WGY2346" s="1452"/>
      <c r="WGZ2346" s="1452"/>
      <c r="WHA2346" s="1452"/>
      <c r="WHB2346" s="1452"/>
      <c r="WHC2346" s="1452"/>
      <c r="WHD2346" s="1452"/>
      <c r="WHE2346" s="1452"/>
      <c r="WHF2346" s="1452"/>
      <c r="WHG2346" s="1452"/>
      <c r="WHH2346" s="1452"/>
      <c r="WHI2346" s="1452"/>
      <c r="WHJ2346" s="1452"/>
      <c r="WHK2346" s="1452"/>
      <c r="WHL2346" s="1452"/>
      <c r="WHM2346" s="1452"/>
      <c r="WHN2346" s="1452"/>
      <c r="WHO2346" s="1452"/>
      <c r="WHP2346" s="1452"/>
      <c r="WHQ2346" s="1452"/>
      <c r="WHR2346" s="1452"/>
      <c r="WHS2346" s="1452"/>
      <c r="WHT2346" s="1452"/>
      <c r="WHU2346" s="1452"/>
      <c r="WHV2346" s="1452"/>
      <c r="WHW2346" s="1452"/>
      <c r="WHX2346" s="1452"/>
      <c r="WHY2346" s="1452"/>
      <c r="WHZ2346" s="1452"/>
      <c r="WIA2346" s="1452"/>
      <c r="WIB2346" s="1452"/>
      <c r="WIC2346" s="1452"/>
      <c r="WID2346" s="1452"/>
      <c r="WIE2346" s="1452"/>
      <c r="WIF2346" s="1452"/>
      <c r="WIG2346" s="1452"/>
      <c r="WIH2346" s="1452"/>
      <c r="WII2346" s="1452"/>
      <c r="WIJ2346" s="1452"/>
      <c r="WIK2346" s="1452"/>
      <c r="WIL2346" s="1452"/>
      <c r="WIM2346" s="1452"/>
      <c r="WIN2346" s="1452"/>
      <c r="WIO2346" s="1452"/>
      <c r="WIP2346" s="1452"/>
      <c r="WIQ2346" s="1452"/>
      <c r="WIR2346" s="1452"/>
      <c r="WIS2346" s="1452"/>
      <c r="WIT2346" s="1452"/>
      <c r="WIU2346" s="1452"/>
      <c r="WIV2346" s="1452"/>
      <c r="WIW2346" s="1452"/>
      <c r="WIX2346" s="1452"/>
      <c r="WIY2346" s="1452"/>
      <c r="WIZ2346" s="1452"/>
      <c r="WJA2346" s="1452"/>
      <c r="WJB2346" s="1452"/>
      <c r="WJC2346" s="1452"/>
      <c r="WJD2346" s="1452"/>
      <c r="WJE2346" s="1452"/>
      <c r="WJF2346" s="1452"/>
      <c r="WJG2346" s="1452"/>
      <c r="WJH2346" s="1452"/>
      <c r="WJI2346" s="1452"/>
      <c r="WJJ2346" s="1452"/>
      <c r="WJK2346" s="1452"/>
      <c r="WJL2346" s="1452"/>
      <c r="WJM2346" s="1452"/>
      <c r="WJN2346" s="1452"/>
      <c r="WJO2346" s="1452"/>
      <c r="WJP2346" s="1452"/>
      <c r="WJQ2346" s="1452"/>
      <c r="WJR2346" s="1452"/>
      <c r="WJS2346" s="1452"/>
      <c r="WJT2346" s="1452"/>
      <c r="WJU2346" s="1452"/>
      <c r="WJV2346" s="1452"/>
      <c r="WJW2346" s="1452"/>
      <c r="WJX2346" s="1452"/>
      <c r="WJY2346" s="1452"/>
      <c r="WJZ2346" s="1452"/>
      <c r="WKA2346" s="1452"/>
      <c r="WKB2346" s="1452"/>
      <c r="WKC2346" s="1452"/>
      <c r="WKD2346" s="1452"/>
      <c r="WKE2346" s="1452"/>
      <c r="WKF2346" s="1452"/>
      <c r="WKG2346" s="1452"/>
      <c r="WKH2346" s="1452"/>
      <c r="WKI2346" s="1452"/>
      <c r="WKJ2346" s="1452"/>
      <c r="WKK2346" s="1452"/>
      <c r="WKL2346" s="1452"/>
      <c r="WKM2346" s="1452"/>
      <c r="WKN2346" s="1452"/>
      <c r="WKO2346" s="1452"/>
      <c r="WKP2346" s="1452"/>
      <c r="WKQ2346" s="1452"/>
      <c r="WKR2346" s="1452"/>
      <c r="WKS2346" s="1452"/>
      <c r="WKT2346" s="1452"/>
      <c r="WKU2346" s="1452"/>
      <c r="WKV2346" s="1452"/>
      <c r="WKW2346" s="1452"/>
      <c r="WKX2346" s="1452"/>
      <c r="WKY2346" s="1452"/>
      <c r="WKZ2346" s="1452"/>
      <c r="WLA2346" s="1452"/>
      <c r="WLB2346" s="1452"/>
      <c r="WLC2346" s="1452"/>
      <c r="WLD2346" s="1452"/>
      <c r="WLE2346" s="1452"/>
      <c r="WLF2346" s="1452"/>
      <c r="WLG2346" s="1452"/>
      <c r="WLH2346" s="1452"/>
      <c r="WLI2346" s="1452"/>
      <c r="WLJ2346" s="1452"/>
      <c r="WLK2346" s="1452"/>
      <c r="WLL2346" s="1452"/>
      <c r="WLM2346" s="1452"/>
      <c r="WLN2346" s="1452"/>
      <c r="WLO2346" s="1452"/>
      <c r="WLP2346" s="1452"/>
      <c r="WLQ2346" s="1452"/>
      <c r="WLR2346" s="1452"/>
      <c r="WLS2346" s="1452"/>
      <c r="WLT2346" s="1452"/>
      <c r="WLU2346" s="1452"/>
      <c r="WLV2346" s="1452"/>
      <c r="WLW2346" s="1452"/>
      <c r="WLX2346" s="1452"/>
      <c r="WLY2346" s="1452"/>
      <c r="WLZ2346" s="1452"/>
      <c r="WMA2346" s="1452"/>
      <c r="WMB2346" s="1452"/>
      <c r="WMC2346" s="1452"/>
      <c r="WMD2346" s="1452"/>
      <c r="WME2346" s="1452"/>
      <c r="WMF2346" s="1452"/>
      <c r="WMG2346" s="1452"/>
      <c r="WMH2346" s="1452"/>
      <c r="WMI2346" s="1452"/>
      <c r="WMJ2346" s="1452"/>
      <c r="WMK2346" s="1452"/>
      <c r="WML2346" s="1452"/>
      <c r="WMM2346" s="1452"/>
      <c r="WMN2346" s="1452"/>
      <c r="WMO2346" s="1452"/>
      <c r="WMP2346" s="1452"/>
      <c r="WMQ2346" s="1452"/>
      <c r="WMR2346" s="1452"/>
      <c r="WMS2346" s="1452"/>
      <c r="WMT2346" s="1452"/>
      <c r="WMU2346" s="1452"/>
      <c r="WMV2346" s="1452"/>
      <c r="WMW2346" s="1452"/>
      <c r="WMX2346" s="1452"/>
      <c r="WMY2346" s="1452"/>
      <c r="WMZ2346" s="1452"/>
      <c r="WNA2346" s="1452"/>
      <c r="WNB2346" s="1452"/>
      <c r="WNC2346" s="1452"/>
      <c r="WND2346" s="1452"/>
      <c r="WNE2346" s="1452"/>
      <c r="WNF2346" s="1452"/>
      <c r="WNG2346" s="1452"/>
      <c r="WNH2346" s="1452"/>
      <c r="WNI2346" s="1452"/>
      <c r="WNJ2346" s="1452"/>
      <c r="WNK2346" s="1452"/>
      <c r="WNL2346" s="1452"/>
      <c r="WNM2346" s="1452"/>
      <c r="WNN2346" s="1452"/>
      <c r="WNO2346" s="1452"/>
      <c r="WNP2346" s="1452"/>
      <c r="WNQ2346" s="1452"/>
      <c r="WNR2346" s="1452"/>
      <c r="WNS2346" s="1452"/>
      <c r="WNT2346" s="1452"/>
      <c r="WNU2346" s="1452"/>
      <c r="WNV2346" s="1452"/>
      <c r="WNW2346" s="1452"/>
      <c r="WNX2346" s="1452"/>
      <c r="WNY2346" s="1452"/>
      <c r="WNZ2346" s="1452"/>
      <c r="WOA2346" s="1452"/>
      <c r="WOB2346" s="1452"/>
      <c r="WOC2346" s="1452"/>
      <c r="WOD2346" s="1452"/>
      <c r="WOE2346" s="1452"/>
      <c r="WOF2346" s="1452"/>
      <c r="WOG2346" s="1452"/>
      <c r="WOH2346" s="1452"/>
      <c r="WOI2346" s="1452"/>
      <c r="WOJ2346" s="1452"/>
      <c r="WOK2346" s="1452"/>
      <c r="WOL2346" s="1452"/>
      <c r="WOM2346" s="1452"/>
      <c r="WON2346" s="1452"/>
      <c r="WOO2346" s="1452"/>
      <c r="WOP2346" s="1452"/>
      <c r="WOQ2346" s="1452"/>
      <c r="WOR2346" s="1452"/>
      <c r="WOS2346" s="1452"/>
      <c r="WOT2346" s="1452"/>
      <c r="WOU2346" s="1452"/>
      <c r="WOV2346" s="1452"/>
      <c r="WOW2346" s="1452"/>
      <c r="WOX2346" s="1452"/>
      <c r="WOY2346" s="1452"/>
      <c r="WOZ2346" s="1452"/>
      <c r="WPA2346" s="1452"/>
      <c r="WPB2346" s="1452"/>
      <c r="WPC2346" s="1452"/>
      <c r="WPD2346" s="1452"/>
      <c r="WPE2346" s="1452"/>
      <c r="WPF2346" s="1452"/>
      <c r="WPG2346" s="1452"/>
      <c r="WPH2346" s="1452"/>
      <c r="WPI2346" s="1452"/>
      <c r="WPJ2346" s="1452"/>
      <c r="WPK2346" s="1452"/>
      <c r="WPL2346" s="1452"/>
      <c r="WPM2346" s="1452"/>
      <c r="WPN2346" s="1452"/>
      <c r="WPO2346" s="1452"/>
      <c r="WPP2346" s="1452"/>
      <c r="WPQ2346" s="1452"/>
      <c r="WPR2346" s="1452"/>
      <c r="WPS2346" s="1452"/>
      <c r="WPT2346" s="1452"/>
      <c r="WPU2346" s="1452"/>
      <c r="WPV2346" s="1452"/>
      <c r="WPW2346" s="1452"/>
      <c r="WPX2346" s="1452"/>
      <c r="WPY2346" s="1452"/>
      <c r="WPZ2346" s="1452"/>
      <c r="WQA2346" s="1452"/>
      <c r="WQB2346" s="1452"/>
      <c r="WQC2346" s="1452"/>
      <c r="WQD2346" s="1452"/>
      <c r="WQE2346" s="1452"/>
      <c r="WQF2346" s="1452"/>
      <c r="WQG2346" s="1452"/>
      <c r="WQH2346" s="1452"/>
      <c r="WQI2346" s="1452"/>
      <c r="WQJ2346" s="1452"/>
      <c r="WQK2346" s="1452"/>
      <c r="WQL2346" s="1452"/>
      <c r="WQM2346" s="1452"/>
      <c r="WQN2346" s="1452"/>
      <c r="WQO2346" s="1452"/>
      <c r="WQP2346" s="1452"/>
      <c r="WQQ2346" s="1452"/>
      <c r="WQR2346" s="1452"/>
      <c r="WQS2346" s="1452"/>
      <c r="WQT2346" s="1452"/>
      <c r="WQU2346" s="1452"/>
      <c r="WQV2346" s="1452"/>
      <c r="WQW2346" s="1452"/>
      <c r="WQX2346" s="1452"/>
      <c r="WQY2346" s="1452"/>
      <c r="WQZ2346" s="1452"/>
      <c r="WRA2346" s="1452"/>
      <c r="WRB2346" s="1452"/>
      <c r="WRC2346" s="1452"/>
      <c r="WRD2346" s="1452"/>
      <c r="WRE2346" s="1452"/>
      <c r="WRF2346" s="1452"/>
      <c r="WRG2346" s="1452"/>
      <c r="WRH2346" s="1452"/>
      <c r="WRI2346" s="1452"/>
      <c r="WRJ2346" s="1452"/>
      <c r="WRK2346" s="1452"/>
      <c r="WRL2346" s="1452"/>
      <c r="WRM2346" s="1452"/>
      <c r="WRN2346" s="1452"/>
      <c r="WRO2346" s="1452"/>
      <c r="WRP2346" s="1452"/>
      <c r="WRQ2346" s="1452"/>
      <c r="WRR2346" s="1452"/>
      <c r="WRS2346" s="1452"/>
      <c r="WRT2346" s="1452"/>
      <c r="WRU2346" s="1452"/>
      <c r="WRV2346" s="1452"/>
      <c r="WRW2346" s="1452"/>
      <c r="WRX2346" s="1452"/>
      <c r="WRY2346" s="1452"/>
      <c r="WRZ2346" s="1452"/>
      <c r="WSA2346" s="1452"/>
      <c r="WSB2346" s="1452"/>
      <c r="WSC2346" s="1452"/>
      <c r="WSD2346" s="1452"/>
      <c r="WSE2346" s="1452"/>
      <c r="WSF2346" s="1452"/>
      <c r="WSG2346" s="1452"/>
      <c r="WSH2346" s="1452"/>
      <c r="WSI2346" s="1452"/>
      <c r="WSJ2346" s="1452"/>
      <c r="WSK2346" s="1452"/>
      <c r="WSL2346" s="1452"/>
      <c r="WSM2346" s="1452"/>
      <c r="WSN2346" s="1452"/>
      <c r="WSO2346" s="1452"/>
      <c r="WSP2346" s="1452"/>
      <c r="WSQ2346" s="1452"/>
      <c r="WSR2346" s="1452"/>
      <c r="WSS2346" s="1452"/>
      <c r="WST2346" s="1452"/>
      <c r="WSU2346" s="1452"/>
      <c r="WSV2346" s="1452"/>
      <c r="WSW2346" s="1452"/>
      <c r="WSX2346" s="1452"/>
      <c r="WSY2346" s="1452"/>
      <c r="WSZ2346" s="1452"/>
      <c r="WTA2346" s="1452"/>
      <c r="WTB2346" s="1452"/>
      <c r="WTC2346" s="1452"/>
      <c r="WTD2346" s="1452"/>
      <c r="WTE2346" s="1452"/>
      <c r="WTF2346" s="1452"/>
      <c r="WTG2346" s="1452"/>
      <c r="WTH2346" s="1452"/>
      <c r="WTI2346" s="1452"/>
      <c r="WTJ2346" s="1452"/>
      <c r="WTK2346" s="1452"/>
      <c r="WTL2346" s="1452"/>
      <c r="WTM2346" s="1452"/>
      <c r="WTN2346" s="1452"/>
      <c r="WTO2346" s="1452"/>
      <c r="WTP2346" s="1452"/>
      <c r="WTQ2346" s="1452"/>
      <c r="WTR2346" s="1452"/>
      <c r="WTS2346" s="1452"/>
      <c r="WTT2346" s="1452"/>
      <c r="WTU2346" s="1452"/>
      <c r="WTV2346" s="1452"/>
      <c r="WTW2346" s="1452"/>
      <c r="WTX2346" s="1452"/>
      <c r="WTY2346" s="1452"/>
      <c r="WTZ2346" s="1452"/>
      <c r="WUA2346" s="1452"/>
      <c r="WUB2346" s="1452"/>
      <c r="WUC2346" s="1452"/>
      <c r="WUD2346" s="1452"/>
      <c r="WUE2346" s="1452"/>
      <c r="WUF2346" s="1452"/>
      <c r="WUG2346" s="1452"/>
      <c r="WUH2346" s="1452"/>
      <c r="WUI2346" s="1452"/>
      <c r="WUJ2346" s="1452"/>
      <c r="WUK2346" s="1452"/>
      <c r="WUL2346" s="1452"/>
      <c r="WUM2346" s="1452"/>
      <c r="WUN2346" s="1452"/>
      <c r="WUO2346" s="1452"/>
      <c r="WUP2346" s="1452"/>
      <c r="WUQ2346" s="1452"/>
      <c r="WUR2346" s="1452"/>
      <c r="WUS2346" s="1452"/>
      <c r="WUT2346" s="1452"/>
      <c r="WUU2346" s="1452"/>
      <c r="WUV2346" s="1452"/>
      <c r="WUW2346" s="1452"/>
      <c r="WUX2346" s="1452"/>
      <c r="WUY2346" s="1452"/>
      <c r="WUZ2346" s="1452"/>
      <c r="WVA2346" s="1452"/>
      <c r="WVB2346" s="1452"/>
      <c r="WVC2346" s="1452"/>
      <c r="WVD2346" s="1452"/>
      <c r="WVE2346" s="1452"/>
      <c r="WVF2346" s="1452"/>
      <c r="WVG2346" s="1452"/>
      <c r="WVH2346" s="1452"/>
      <c r="WVI2346" s="1452"/>
      <c r="WVJ2346" s="1452"/>
      <c r="WVK2346" s="1452"/>
      <c r="WVL2346" s="1452"/>
      <c r="WVM2346" s="1452"/>
      <c r="WVN2346" s="1452"/>
      <c r="WVO2346" s="1452"/>
      <c r="WVP2346" s="1452"/>
      <c r="WVQ2346" s="1452"/>
      <c r="WVR2346" s="1452"/>
      <c r="WVS2346" s="1452"/>
      <c r="WVT2346" s="1452"/>
      <c r="WVU2346" s="1452"/>
      <c r="WVV2346" s="1452"/>
      <c r="WVW2346" s="1452"/>
      <c r="WVX2346" s="1452"/>
      <c r="WVY2346" s="1452"/>
      <c r="WVZ2346" s="1452"/>
      <c r="WWA2346" s="1452"/>
      <c r="WWB2346" s="1452"/>
      <c r="WWC2346" s="1452"/>
      <c r="WWD2346" s="1452"/>
      <c r="WWE2346" s="1452"/>
      <c r="WWF2346" s="1452"/>
      <c r="WWG2346" s="1452"/>
      <c r="WWH2346" s="1452"/>
      <c r="WWI2346" s="1452"/>
      <c r="WWJ2346" s="1452"/>
      <c r="WWK2346" s="1452"/>
      <c r="WWL2346" s="1452"/>
      <c r="WWM2346" s="1452"/>
      <c r="WWN2346" s="1452"/>
      <c r="WWO2346" s="1452"/>
      <c r="WWP2346" s="1452"/>
      <c r="WWQ2346" s="1452"/>
      <c r="WWR2346" s="1452"/>
      <c r="WWS2346" s="1452"/>
      <c r="WWT2346" s="1452"/>
      <c r="WWU2346" s="1452"/>
      <c r="WWV2346" s="1452"/>
      <c r="WWW2346" s="1452"/>
      <c r="WWX2346" s="1452"/>
      <c r="WWY2346" s="1452"/>
      <c r="WWZ2346" s="1452"/>
      <c r="WXA2346" s="1452"/>
      <c r="WXB2346" s="1452"/>
      <c r="WXC2346" s="1452"/>
      <c r="WXD2346" s="1452"/>
      <c r="WXE2346" s="1452"/>
      <c r="WXF2346" s="1452"/>
      <c r="WXG2346" s="1452"/>
      <c r="WXH2346" s="1452"/>
      <c r="WXI2346" s="1452"/>
      <c r="WXJ2346" s="1452"/>
      <c r="WXK2346" s="1452"/>
      <c r="WXL2346" s="1452"/>
      <c r="WXM2346" s="1452"/>
      <c r="WXN2346" s="1452"/>
      <c r="WXO2346" s="1452"/>
      <c r="WXP2346" s="1452"/>
      <c r="WXQ2346" s="1452"/>
      <c r="WXR2346" s="1452"/>
      <c r="WXS2346" s="1452"/>
      <c r="WXT2346" s="1452"/>
      <c r="WXU2346" s="1452"/>
      <c r="WXV2346" s="1452"/>
      <c r="WXW2346" s="1452"/>
      <c r="WXX2346" s="1452"/>
      <c r="WXY2346" s="1452"/>
      <c r="WXZ2346" s="1452"/>
      <c r="WYA2346" s="1452"/>
      <c r="WYB2346" s="1452"/>
      <c r="WYC2346" s="1452"/>
      <c r="WYD2346" s="1452"/>
      <c r="WYE2346" s="1452"/>
      <c r="WYF2346" s="1452"/>
      <c r="WYG2346" s="1452"/>
      <c r="WYH2346" s="1452"/>
      <c r="WYI2346" s="1452"/>
      <c r="WYJ2346" s="1452"/>
      <c r="WYK2346" s="1452"/>
      <c r="WYL2346" s="1452"/>
      <c r="WYM2346" s="1452"/>
      <c r="WYN2346" s="1452"/>
      <c r="WYO2346" s="1452"/>
      <c r="WYP2346" s="1452"/>
      <c r="WYQ2346" s="1452"/>
      <c r="WYR2346" s="1452"/>
      <c r="WYS2346" s="1452"/>
      <c r="WYT2346" s="1452"/>
      <c r="WYU2346" s="1452"/>
      <c r="WYV2346" s="1452"/>
      <c r="WYW2346" s="1452"/>
      <c r="WYX2346" s="1452"/>
      <c r="WYY2346" s="1452"/>
      <c r="WYZ2346" s="1452"/>
      <c r="WZA2346" s="1452"/>
      <c r="WZB2346" s="1452"/>
      <c r="WZC2346" s="1452"/>
      <c r="WZD2346" s="1452"/>
      <c r="WZE2346" s="1452"/>
      <c r="WZF2346" s="1452"/>
      <c r="WZG2346" s="1452"/>
      <c r="WZH2346" s="1452"/>
      <c r="WZI2346" s="1452"/>
      <c r="WZJ2346" s="1452"/>
      <c r="WZK2346" s="1452"/>
      <c r="WZL2346" s="1452"/>
      <c r="WZM2346" s="1452"/>
      <c r="WZN2346" s="1452"/>
      <c r="WZO2346" s="1452"/>
      <c r="WZP2346" s="1452"/>
      <c r="WZQ2346" s="1452"/>
      <c r="WZR2346" s="1452"/>
      <c r="WZS2346" s="1452"/>
      <c r="WZT2346" s="1452"/>
      <c r="WZU2346" s="1452"/>
      <c r="WZV2346" s="1452"/>
      <c r="WZW2346" s="1452"/>
      <c r="WZX2346" s="1452"/>
      <c r="WZY2346" s="1452"/>
      <c r="WZZ2346" s="1452"/>
      <c r="XAA2346" s="1452"/>
      <c r="XAB2346" s="1452"/>
      <c r="XAC2346" s="1452"/>
      <c r="XAD2346" s="1452"/>
      <c r="XAE2346" s="1452"/>
      <c r="XAF2346" s="1452"/>
      <c r="XAG2346" s="1452"/>
      <c r="XAH2346" s="1452"/>
      <c r="XAI2346" s="1452"/>
      <c r="XAJ2346" s="1452"/>
      <c r="XAK2346" s="1452"/>
      <c r="XAL2346" s="1452"/>
      <c r="XAM2346" s="1452"/>
      <c r="XAN2346" s="1452"/>
      <c r="XAO2346" s="1452"/>
      <c r="XAP2346" s="1452"/>
      <c r="XAQ2346" s="1452"/>
      <c r="XAR2346" s="1452"/>
      <c r="XAS2346" s="1452"/>
      <c r="XAT2346" s="1452"/>
      <c r="XAU2346" s="1452"/>
      <c r="XAV2346" s="1452"/>
      <c r="XAW2346" s="1452"/>
      <c r="XAX2346" s="1452"/>
      <c r="XAY2346" s="1452"/>
      <c r="XAZ2346" s="1452"/>
      <c r="XBA2346" s="1452"/>
      <c r="XBB2346" s="1452"/>
      <c r="XBC2346" s="1452"/>
      <c r="XBD2346" s="1452"/>
      <c r="XBE2346" s="1452"/>
      <c r="XBF2346" s="1452"/>
      <c r="XBG2346" s="1452"/>
      <c r="XBH2346" s="1452"/>
      <c r="XBI2346" s="1452"/>
      <c r="XBJ2346" s="1452"/>
      <c r="XBK2346" s="1452"/>
      <c r="XBL2346" s="1452"/>
      <c r="XBM2346" s="1452"/>
      <c r="XBN2346" s="1452"/>
      <c r="XBO2346" s="1452"/>
      <c r="XBP2346" s="1452"/>
      <c r="XBQ2346" s="1452"/>
      <c r="XBR2346" s="1452"/>
      <c r="XBS2346" s="1452"/>
      <c r="XBT2346" s="1452"/>
      <c r="XBU2346" s="1452"/>
      <c r="XBV2346" s="1452"/>
      <c r="XBW2346" s="1452"/>
      <c r="XBX2346" s="1452"/>
      <c r="XBY2346" s="1452"/>
      <c r="XBZ2346" s="1452"/>
      <c r="XCA2346" s="1452"/>
      <c r="XCB2346" s="1452"/>
      <c r="XCC2346" s="1452"/>
      <c r="XCD2346" s="1452"/>
      <c r="XCE2346" s="1452"/>
      <c r="XCF2346" s="1452"/>
      <c r="XCG2346" s="1452"/>
      <c r="XCH2346" s="1452"/>
      <c r="XCI2346" s="1452"/>
      <c r="XCJ2346" s="1452"/>
      <c r="XCK2346" s="1452"/>
      <c r="XCL2346" s="1452"/>
      <c r="XCM2346" s="1452"/>
      <c r="XCN2346" s="1452"/>
      <c r="XCO2346" s="1452"/>
      <c r="XCP2346" s="1452"/>
      <c r="XCQ2346" s="1452"/>
      <c r="XCR2346" s="1452"/>
      <c r="XCS2346" s="1452"/>
      <c r="XCT2346" s="1452"/>
      <c r="XCU2346" s="1452"/>
      <c r="XCV2346" s="1452"/>
      <c r="XCW2346" s="1452"/>
      <c r="XCX2346" s="1452"/>
      <c r="XCY2346" s="1452"/>
      <c r="XCZ2346" s="1452"/>
      <c r="XDA2346" s="1452"/>
      <c r="XDB2346" s="1452"/>
      <c r="XDC2346" s="1452"/>
      <c r="XDD2346" s="1452"/>
      <c r="XDE2346" s="1452"/>
      <c r="XDF2346" s="1452"/>
      <c r="XDG2346" s="1452"/>
      <c r="XDH2346" s="1452"/>
      <c r="XDI2346" s="1452"/>
      <c r="XDJ2346" s="1452"/>
      <c r="XDK2346" s="1452"/>
      <c r="XDL2346" s="1452"/>
      <c r="XDM2346" s="1452"/>
      <c r="XDN2346" s="1452"/>
      <c r="XDO2346" s="1452"/>
      <c r="XDP2346" s="1452"/>
      <c r="XDQ2346" s="1452"/>
      <c r="XDR2346" s="1452"/>
      <c r="XDS2346" s="1452"/>
      <c r="XDT2346" s="1452"/>
      <c r="XDU2346" s="1452"/>
      <c r="XDV2346" s="1452"/>
      <c r="XDW2346" s="1452"/>
      <c r="XDX2346" s="1452"/>
      <c r="XDY2346" s="1452"/>
      <c r="XDZ2346" s="1452"/>
      <c r="XEA2346" s="1452"/>
      <c r="XEB2346" s="1452"/>
      <c r="XEC2346" s="1452"/>
      <c r="XED2346" s="1452"/>
      <c r="XEE2346" s="1452"/>
      <c r="XEF2346" s="1452"/>
      <c r="XEG2346" s="1452"/>
      <c r="XEH2346" s="1452"/>
      <c r="XEI2346" s="1452"/>
      <c r="XEJ2346" s="1452"/>
      <c r="XEK2346" s="1452"/>
      <c r="XEL2346" s="1452"/>
      <c r="XEM2346" s="1452"/>
      <c r="XEN2346" s="1452"/>
      <c r="XEO2346" s="1452"/>
      <c r="XEP2346" s="1452"/>
      <c r="XEQ2346" s="1452"/>
      <c r="XER2346" s="1452"/>
      <c r="XES2346" s="1452"/>
      <c r="XET2346" s="1452"/>
      <c r="XEU2346" s="1452"/>
      <c r="XEV2346" s="1452"/>
      <c r="XEW2346" s="1452"/>
      <c r="XEX2346" s="1452"/>
      <c r="XEY2346" s="1452"/>
      <c r="XEZ2346" s="1452"/>
      <c r="XFA2346" s="1452"/>
      <c r="XFB2346" s="1452"/>
      <c r="XFC2346" s="1452"/>
    </row>
    <row r="2347" spans="1:16383" x14ac:dyDescent="0.2">
      <c r="A2347" s="1387">
        <v>2017452</v>
      </c>
      <c r="B2347" s="2531">
        <v>121400</v>
      </c>
      <c r="C2347" s="1341" t="s">
        <v>3865</v>
      </c>
      <c r="D2347" s="1342" t="s">
        <v>489</v>
      </c>
      <c r="E2347" s="1342">
        <v>2</v>
      </c>
      <c r="F2347" s="1342">
        <v>14</v>
      </c>
      <c r="G2347" s="1342">
        <v>8</v>
      </c>
      <c r="H2347" s="1342">
        <v>6</v>
      </c>
      <c r="I2347" s="2624" t="s">
        <v>4255</v>
      </c>
      <c r="J2347" s="2624" t="s">
        <v>4254</v>
      </c>
      <c r="K2347" s="2625" t="s">
        <v>1737</v>
      </c>
      <c r="L2347" s="2625" t="s">
        <v>1737</v>
      </c>
      <c r="M2347" s="2633" t="s">
        <v>4261</v>
      </c>
      <c r="N2347" s="1339" t="s">
        <v>89</v>
      </c>
      <c r="O2347" s="1339" t="s">
        <v>89</v>
      </c>
      <c r="P2347" s="1339" t="s">
        <v>89</v>
      </c>
      <c r="Q2347" s="2304" t="s">
        <v>1163</v>
      </c>
      <c r="R2347" s="1447"/>
      <c r="S2347" s="1329">
        <v>27</v>
      </c>
      <c r="T2347" s="1330"/>
      <c r="U2347" s="1323" t="s">
        <v>681</v>
      </c>
      <c r="V2347" s="1323" t="s">
        <v>1181</v>
      </c>
      <c r="W2347" s="2589">
        <v>32</v>
      </c>
      <c r="X2347" s="2606"/>
      <c r="Y2347" s="2606"/>
      <c r="Z2347" s="2591">
        <v>42892</v>
      </c>
      <c r="AA2347" s="1452"/>
      <c r="AB2347" s="1453"/>
      <c r="AC2347" s="1453"/>
      <c r="AD2347" s="1453"/>
      <c r="AE2347" s="1361">
        <f>IF(A2347="","",(IFERROR(VLOOKUP(A2347,Projecten!A$4:W$2618,5,FALSE),"niet bekend")))</f>
        <v>2</v>
      </c>
      <c r="AF2347" s="2309">
        <f t="shared" si="191"/>
        <v>4671.58</v>
      </c>
      <c r="AG2347" s="1360">
        <f>IF(A2347="","",(IFERROR(VLOOKUP(A2347,Projecten!A$4:W$2618,23,FALSE),"niet bekend")))</f>
        <v>0</v>
      </c>
      <c r="AH2347" s="2301">
        <f>IF(A2347="","",(IFERROR(VLOOKUP(A2347,Projecten!A$4:W$2618,12,FALSE),"niet bekend")))</f>
        <v>4671.58</v>
      </c>
      <c r="AI2347" s="1452"/>
      <c r="AJ2347" s="1452"/>
      <c r="AK2347" s="1452"/>
      <c r="AL2347" s="1452"/>
      <c r="AM2347" s="1452"/>
      <c r="AN2347" s="1452"/>
      <c r="AO2347" s="1452"/>
      <c r="AP2347" s="1452"/>
      <c r="AQ2347" s="1452"/>
      <c r="AR2347" s="1452"/>
      <c r="AS2347" s="1452"/>
      <c r="AT2347" s="1452"/>
      <c r="AU2347" s="1452"/>
      <c r="AV2347" s="1452"/>
      <c r="AW2347" s="1452"/>
      <c r="AX2347" s="1452"/>
      <c r="AY2347" s="1452"/>
      <c r="AZ2347" s="1452"/>
      <c r="BA2347" s="1452"/>
      <c r="BB2347" s="1452"/>
      <c r="BC2347" s="1452"/>
      <c r="BD2347" s="1452"/>
      <c r="BE2347" s="1452"/>
      <c r="BF2347" s="1452"/>
      <c r="BG2347" s="1452"/>
      <c r="BH2347" s="1452"/>
      <c r="BI2347" s="1452"/>
      <c r="BJ2347" s="1452"/>
      <c r="BK2347" s="1452"/>
      <c r="BL2347" s="1452"/>
      <c r="BM2347" s="1452"/>
      <c r="BN2347" s="1452"/>
      <c r="BO2347" s="1452"/>
      <c r="BP2347" s="1452"/>
      <c r="BQ2347" s="1452"/>
      <c r="BR2347" s="1452"/>
      <c r="BS2347" s="1452"/>
      <c r="BT2347" s="1452"/>
      <c r="BU2347" s="1452"/>
      <c r="BV2347" s="1452"/>
      <c r="BW2347" s="1452"/>
      <c r="BX2347" s="1452"/>
      <c r="BY2347" s="1452"/>
      <c r="BZ2347" s="1452"/>
      <c r="CA2347" s="1452"/>
      <c r="CB2347" s="1452"/>
      <c r="CC2347" s="1452"/>
      <c r="CD2347" s="1452"/>
      <c r="CE2347" s="1452"/>
      <c r="CF2347" s="1452"/>
      <c r="CG2347" s="1452"/>
      <c r="CH2347" s="1452"/>
      <c r="CI2347" s="1452"/>
      <c r="CJ2347" s="1452"/>
      <c r="CK2347" s="1452"/>
      <c r="CL2347" s="1452"/>
      <c r="CM2347" s="1452"/>
      <c r="CN2347" s="1452"/>
      <c r="CO2347" s="1452"/>
      <c r="CP2347" s="1452"/>
      <c r="CQ2347" s="1452"/>
      <c r="CR2347" s="1452"/>
      <c r="CS2347" s="1452"/>
      <c r="CT2347" s="1452"/>
      <c r="CU2347" s="1452"/>
      <c r="CV2347" s="1452"/>
      <c r="CW2347" s="1452"/>
      <c r="CX2347" s="1452"/>
      <c r="CY2347" s="1452"/>
      <c r="CZ2347" s="1452"/>
      <c r="DA2347" s="1452"/>
      <c r="DB2347" s="1452"/>
      <c r="DC2347" s="1452"/>
      <c r="DD2347" s="1452"/>
      <c r="DE2347" s="1452"/>
      <c r="DF2347" s="1452"/>
      <c r="DG2347" s="1452"/>
      <c r="DH2347" s="1452"/>
      <c r="DI2347" s="1452"/>
      <c r="DJ2347" s="1452"/>
      <c r="DK2347" s="1452"/>
      <c r="DL2347" s="1452"/>
      <c r="DM2347" s="1452"/>
      <c r="DN2347" s="1452"/>
      <c r="DO2347" s="1452"/>
      <c r="DP2347" s="1452"/>
      <c r="DQ2347" s="1452"/>
      <c r="DR2347" s="1452"/>
      <c r="DS2347" s="1452"/>
      <c r="DT2347" s="1452"/>
      <c r="DU2347" s="1452"/>
      <c r="DV2347" s="1452"/>
      <c r="DW2347" s="1452"/>
      <c r="DX2347" s="1452"/>
      <c r="DY2347" s="1452"/>
      <c r="DZ2347" s="1452"/>
      <c r="EA2347" s="1452"/>
      <c r="EB2347" s="1452"/>
      <c r="EC2347" s="1452"/>
      <c r="ED2347" s="1452"/>
      <c r="EE2347" s="1452"/>
      <c r="EF2347" s="1452"/>
      <c r="EG2347" s="1452"/>
      <c r="EH2347" s="1452"/>
      <c r="EI2347" s="1452"/>
      <c r="EJ2347" s="1452"/>
      <c r="EK2347" s="1452"/>
      <c r="EL2347" s="1452"/>
      <c r="EM2347" s="1452"/>
      <c r="EN2347" s="1452"/>
      <c r="EO2347" s="1452"/>
      <c r="EP2347" s="1452"/>
      <c r="EQ2347" s="1452"/>
      <c r="ER2347" s="1452"/>
      <c r="ES2347" s="1452"/>
      <c r="ET2347" s="1452"/>
      <c r="EU2347" s="1452"/>
      <c r="EV2347" s="1452"/>
      <c r="EW2347" s="1452"/>
      <c r="EX2347" s="1452"/>
      <c r="EY2347" s="1452"/>
      <c r="EZ2347" s="1452"/>
      <c r="FA2347" s="1452"/>
      <c r="FB2347" s="1452"/>
      <c r="FC2347" s="1452"/>
      <c r="FD2347" s="1452"/>
      <c r="FE2347" s="1452"/>
      <c r="FF2347" s="1452"/>
      <c r="FG2347" s="1452"/>
      <c r="FH2347" s="1452"/>
      <c r="FI2347" s="1452"/>
      <c r="FJ2347" s="1452"/>
      <c r="FK2347" s="1452"/>
      <c r="FL2347" s="1452"/>
      <c r="FM2347" s="1452"/>
      <c r="FN2347" s="1452"/>
      <c r="FO2347" s="1452"/>
      <c r="FP2347" s="1452"/>
      <c r="FQ2347" s="1452"/>
      <c r="FR2347" s="1452"/>
      <c r="FS2347" s="1452"/>
      <c r="FT2347" s="1452"/>
      <c r="FU2347" s="1452"/>
      <c r="FV2347" s="1452"/>
      <c r="FW2347" s="1452"/>
      <c r="FX2347" s="1452"/>
      <c r="FY2347" s="1452"/>
      <c r="FZ2347" s="1452"/>
      <c r="GA2347" s="1452"/>
      <c r="GB2347" s="1452"/>
      <c r="GC2347" s="1452"/>
      <c r="GD2347" s="1452"/>
      <c r="GE2347" s="1452"/>
      <c r="GF2347" s="1452"/>
      <c r="GG2347" s="1452"/>
      <c r="GH2347" s="1452"/>
      <c r="GI2347" s="1452"/>
      <c r="GJ2347" s="1452"/>
      <c r="GK2347" s="1452"/>
      <c r="GL2347" s="1452"/>
      <c r="GM2347" s="1452"/>
      <c r="GN2347" s="1452"/>
      <c r="GO2347" s="1452"/>
      <c r="GP2347" s="1452"/>
      <c r="GQ2347" s="1452"/>
      <c r="GR2347" s="1452"/>
      <c r="GS2347" s="1452"/>
      <c r="GT2347" s="1452"/>
      <c r="GU2347" s="1452"/>
      <c r="GV2347" s="1452"/>
      <c r="GW2347" s="1452"/>
      <c r="GX2347" s="1452"/>
      <c r="GY2347" s="1452"/>
      <c r="GZ2347" s="1452"/>
      <c r="HA2347" s="1452"/>
      <c r="HB2347" s="1452"/>
      <c r="HC2347" s="1452"/>
      <c r="HD2347" s="1452"/>
      <c r="HE2347" s="1452"/>
      <c r="HF2347" s="1452"/>
      <c r="HG2347" s="1452"/>
      <c r="HH2347" s="1452"/>
      <c r="HI2347" s="1452"/>
      <c r="HJ2347" s="1452"/>
      <c r="HK2347" s="1452"/>
      <c r="HL2347" s="1452"/>
      <c r="HM2347" s="1452"/>
      <c r="HN2347" s="1452"/>
      <c r="HO2347" s="1452"/>
      <c r="HP2347" s="1452"/>
      <c r="HQ2347" s="1452"/>
      <c r="HR2347" s="1452"/>
      <c r="HS2347" s="1452"/>
      <c r="HT2347" s="1452"/>
      <c r="HU2347" s="1452"/>
      <c r="HV2347" s="1452"/>
      <c r="HW2347" s="1452"/>
      <c r="HX2347" s="1452"/>
      <c r="HY2347" s="1452"/>
      <c r="HZ2347" s="1452"/>
      <c r="IA2347" s="1452"/>
      <c r="IB2347" s="1452"/>
      <c r="IC2347" s="1452"/>
      <c r="ID2347" s="1452"/>
      <c r="IE2347" s="1452"/>
      <c r="IF2347" s="1452"/>
      <c r="IG2347" s="1452"/>
      <c r="IH2347" s="1452"/>
      <c r="II2347" s="1452"/>
      <c r="IJ2347" s="1452"/>
      <c r="IK2347" s="1452"/>
      <c r="IL2347" s="1452"/>
      <c r="IM2347" s="1452"/>
      <c r="IN2347" s="1452"/>
      <c r="IO2347" s="1452"/>
      <c r="IP2347" s="1452"/>
      <c r="IQ2347" s="1452"/>
      <c r="IR2347" s="1452"/>
      <c r="IS2347" s="1452"/>
      <c r="IT2347" s="1452"/>
      <c r="IU2347" s="1452"/>
      <c r="IV2347" s="1452"/>
      <c r="IW2347" s="1452"/>
      <c r="IX2347" s="1452"/>
      <c r="IY2347" s="1452"/>
      <c r="IZ2347" s="1452"/>
      <c r="JA2347" s="1452"/>
      <c r="JB2347" s="1452"/>
      <c r="JC2347" s="1452"/>
      <c r="JD2347" s="1452"/>
      <c r="JE2347" s="1452"/>
      <c r="JF2347" s="1452"/>
      <c r="JG2347" s="1452"/>
      <c r="JH2347" s="1452"/>
      <c r="JI2347" s="1452"/>
      <c r="JJ2347" s="1452"/>
      <c r="JK2347" s="1452"/>
      <c r="JL2347" s="1452"/>
      <c r="JM2347" s="1452"/>
      <c r="JN2347" s="1452"/>
      <c r="JO2347" s="1452"/>
      <c r="JP2347" s="1452"/>
      <c r="JQ2347" s="1452"/>
      <c r="JR2347" s="1452"/>
      <c r="JS2347" s="1452"/>
      <c r="JT2347" s="1452"/>
      <c r="JU2347" s="1452"/>
      <c r="JV2347" s="1452"/>
      <c r="JW2347" s="1452"/>
      <c r="JX2347" s="1452"/>
      <c r="JY2347" s="1452"/>
      <c r="JZ2347" s="1452"/>
      <c r="KA2347" s="1452"/>
      <c r="KB2347" s="1452"/>
      <c r="KC2347" s="1452"/>
      <c r="KD2347" s="1452"/>
      <c r="KE2347" s="1452"/>
      <c r="KF2347" s="1452"/>
      <c r="KG2347" s="1452"/>
      <c r="KH2347" s="1452"/>
      <c r="KI2347" s="1452"/>
      <c r="KJ2347" s="1452"/>
      <c r="KK2347" s="1452"/>
      <c r="KL2347" s="1452"/>
      <c r="KM2347" s="1452"/>
      <c r="KN2347" s="1452"/>
      <c r="KO2347" s="1452"/>
      <c r="KP2347" s="1452"/>
      <c r="KQ2347" s="1452"/>
      <c r="KR2347" s="1452"/>
      <c r="KS2347" s="1452"/>
      <c r="KT2347" s="1452"/>
      <c r="KU2347" s="1452"/>
      <c r="KV2347" s="1452"/>
      <c r="KW2347" s="1452"/>
      <c r="KX2347" s="1452"/>
      <c r="KY2347" s="1452"/>
      <c r="KZ2347" s="1452"/>
      <c r="LA2347" s="1452"/>
      <c r="LB2347" s="1452"/>
      <c r="LC2347" s="1452"/>
      <c r="LD2347" s="1452"/>
      <c r="LE2347" s="1452"/>
      <c r="LF2347" s="1452"/>
      <c r="LG2347" s="1452"/>
      <c r="LH2347" s="1452"/>
      <c r="LI2347" s="1452"/>
      <c r="LJ2347" s="1452"/>
      <c r="LK2347" s="1452"/>
      <c r="LL2347" s="1452"/>
      <c r="LM2347" s="1452"/>
      <c r="LN2347" s="1452"/>
      <c r="LO2347" s="1452"/>
      <c r="LP2347" s="1452"/>
      <c r="LQ2347" s="1452"/>
      <c r="LR2347" s="1452"/>
      <c r="LS2347" s="1452"/>
      <c r="LT2347" s="1452"/>
      <c r="LU2347" s="1452"/>
      <c r="LV2347" s="1452"/>
      <c r="LW2347" s="1452"/>
      <c r="LX2347" s="1452"/>
      <c r="LY2347" s="1452"/>
      <c r="LZ2347" s="1452"/>
      <c r="MA2347" s="1452"/>
      <c r="MB2347" s="1452"/>
      <c r="MC2347" s="1452"/>
      <c r="MD2347" s="1452"/>
      <c r="ME2347" s="1452"/>
      <c r="MF2347" s="1452"/>
      <c r="MG2347" s="1452"/>
      <c r="MH2347" s="1452"/>
      <c r="MI2347" s="1452"/>
      <c r="MJ2347" s="1452"/>
      <c r="MK2347" s="1452"/>
      <c r="ML2347" s="1452"/>
      <c r="MM2347" s="1452"/>
      <c r="MN2347" s="1452"/>
      <c r="MO2347" s="1452"/>
      <c r="MP2347" s="1452"/>
      <c r="MQ2347" s="1452"/>
      <c r="MR2347" s="1452"/>
      <c r="MS2347" s="1452"/>
      <c r="MT2347" s="1452"/>
      <c r="MU2347" s="1452"/>
      <c r="MV2347" s="1452"/>
      <c r="MW2347" s="1452"/>
      <c r="MX2347" s="1452"/>
      <c r="MY2347" s="1452"/>
      <c r="MZ2347" s="1452"/>
      <c r="NA2347" s="1452"/>
      <c r="NB2347" s="1452"/>
      <c r="NC2347" s="1452"/>
      <c r="ND2347" s="1452"/>
      <c r="NE2347" s="1452"/>
      <c r="NF2347" s="1452"/>
      <c r="NG2347" s="1452"/>
      <c r="NH2347" s="1452"/>
      <c r="NI2347" s="1452"/>
      <c r="NJ2347" s="1452"/>
      <c r="NK2347" s="1452"/>
      <c r="NL2347" s="1452"/>
      <c r="NM2347" s="1452"/>
      <c r="NN2347" s="1452"/>
      <c r="NO2347" s="1452"/>
      <c r="NP2347" s="1452"/>
      <c r="NQ2347" s="1452"/>
      <c r="NR2347" s="1452"/>
      <c r="NS2347" s="1452"/>
      <c r="NT2347" s="1452"/>
      <c r="NU2347" s="1452"/>
      <c r="NV2347" s="1452"/>
      <c r="NW2347" s="1452"/>
      <c r="NX2347" s="1452"/>
      <c r="NY2347" s="1452"/>
      <c r="NZ2347" s="1452"/>
      <c r="OA2347" s="1452"/>
      <c r="OB2347" s="1452"/>
      <c r="OC2347" s="1452"/>
      <c r="OD2347" s="1452"/>
      <c r="OE2347" s="1452"/>
      <c r="OF2347" s="1452"/>
      <c r="OG2347" s="1452"/>
      <c r="OH2347" s="1452"/>
      <c r="OI2347" s="1452"/>
      <c r="OJ2347" s="1452"/>
      <c r="OK2347" s="1452"/>
      <c r="OL2347" s="1452"/>
      <c r="OM2347" s="1452"/>
      <c r="ON2347" s="1452"/>
      <c r="OO2347" s="1452"/>
      <c r="OP2347" s="1452"/>
      <c r="OQ2347" s="1452"/>
      <c r="OR2347" s="1452"/>
      <c r="OS2347" s="1452"/>
      <c r="OT2347" s="1452"/>
      <c r="OU2347" s="1452"/>
      <c r="OV2347" s="1452"/>
      <c r="OW2347" s="1452"/>
      <c r="OX2347" s="1452"/>
      <c r="OY2347" s="1452"/>
      <c r="OZ2347" s="1452"/>
      <c r="PA2347" s="1452"/>
      <c r="PB2347" s="1452"/>
      <c r="PC2347" s="1452"/>
      <c r="PD2347" s="1452"/>
      <c r="PE2347" s="1452"/>
      <c r="PF2347" s="1452"/>
      <c r="PG2347" s="1452"/>
      <c r="PH2347" s="1452"/>
      <c r="PI2347" s="1452"/>
      <c r="PJ2347" s="1452"/>
      <c r="PK2347" s="1452"/>
      <c r="PL2347" s="1452"/>
      <c r="PM2347" s="1452"/>
      <c r="PN2347" s="1452"/>
      <c r="PO2347" s="1452"/>
      <c r="PP2347" s="1452"/>
      <c r="PQ2347" s="1452"/>
      <c r="PR2347" s="1452"/>
      <c r="PS2347" s="1452"/>
      <c r="PT2347" s="1452"/>
      <c r="PU2347" s="1452"/>
      <c r="PV2347" s="1452"/>
      <c r="PW2347" s="1452"/>
      <c r="PX2347" s="1452"/>
      <c r="PY2347" s="1452"/>
      <c r="PZ2347" s="1452"/>
      <c r="QA2347" s="1452"/>
      <c r="QB2347" s="1452"/>
      <c r="QC2347" s="1452"/>
      <c r="QD2347" s="1452"/>
      <c r="QE2347" s="1452"/>
      <c r="QF2347" s="1452"/>
      <c r="QG2347" s="1452"/>
      <c r="QH2347" s="1452"/>
      <c r="QI2347" s="1452"/>
      <c r="QJ2347" s="1452"/>
      <c r="QK2347" s="1452"/>
      <c r="QL2347" s="1452"/>
      <c r="QM2347" s="1452"/>
      <c r="QN2347" s="1452"/>
      <c r="QO2347" s="1452"/>
      <c r="QP2347" s="1452"/>
      <c r="QQ2347" s="1452"/>
      <c r="QR2347" s="1452"/>
      <c r="QS2347" s="1452"/>
      <c r="QT2347" s="1452"/>
      <c r="QU2347" s="1452"/>
      <c r="QV2347" s="1452"/>
      <c r="QW2347" s="1452"/>
      <c r="QX2347" s="1452"/>
      <c r="QY2347" s="1452"/>
      <c r="QZ2347" s="1452"/>
      <c r="RA2347" s="1452"/>
      <c r="RB2347" s="1452"/>
      <c r="RC2347" s="1452"/>
      <c r="RD2347" s="1452"/>
      <c r="RE2347" s="1452"/>
      <c r="RF2347" s="1452"/>
      <c r="RG2347" s="1452"/>
      <c r="RH2347" s="1452"/>
      <c r="RI2347" s="1452"/>
      <c r="RJ2347" s="1452"/>
      <c r="RK2347" s="1452"/>
      <c r="RL2347" s="1452"/>
      <c r="RM2347" s="1452"/>
      <c r="RN2347" s="1452"/>
      <c r="RO2347" s="1452"/>
      <c r="RP2347" s="1452"/>
      <c r="RQ2347" s="1452"/>
      <c r="RR2347" s="1452"/>
      <c r="RS2347" s="1452"/>
      <c r="RT2347" s="1452"/>
      <c r="RU2347" s="1452"/>
      <c r="RV2347" s="1452"/>
      <c r="RW2347" s="1452"/>
      <c r="RX2347" s="1452"/>
      <c r="RY2347" s="1452"/>
      <c r="RZ2347" s="1452"/>
      <c r="SA2347" s="1452"/>
      <c r="SB2347" s="1452"/>
      <c r="SC2347" s="1452"/>
      <c r="SD2347" s="1452"/>
      <c r="SE2347" s="1452"/>
      <c r="SF2347" s="1452"/>
      <c r="SG2347" s="1452"/>
      <c r="SH2347" s="1452"/>
      <c r="SI2347" s="1452"/>
      <c r="SJ2347" s="1452"/>
      <c r="SK2347" s="1452"/>
      <c r="SL2347" s="1452"/>
      <c r="SM2347" s="1452"/>
      <c r="SN2347" s="1452"/>
      <c r="SO2347" s="1452"/>
      <c r="SP2347" s="1452"/>
      <c r="SQ2347" s="1452"/>
      <c r="SR2347" s="1452"/>
      <c r="SS2347" s="1452"/>
      <c r="ST2347" s="1452"/>
      <c r="SU2347" s="1452"/>
      <c r="SV2347" s="1452"/>
      <c r="SW2347" s="1452"/>
      <c r="SX2347" s="1452"/>
      <c r="SY2347" s="1452"/>
      <c r="SZ2347" s="1452"/>
      <c r="TA2347" s="1452"/>
      <c r="TB2347" s="1452"/>
      <c r="TC2347" s="1452"/>
      <c r="TD2347" s="1452"/>
      <c r="TE2347" s="1452"/>
      <c r="TF2347" s="1452"/>
      <c r="TG2347" s="1452"/>
      <c r="TH2347" s="1452"/>
      <c r="TI2347" s="1452"/>
      <c r="TJ2347" s="1452"/>
      <c r="TK2347" s="1452"/>
      <c r="TL2347" s="1452"/>
      <c r="TM2347" s="1452"/>
      <c r="TN2347" s="1452"/>
      <c r="TO2347" s="1452"/>
      <c r="TP2347" s="1452"/>
      <c r="TQ2347" s="1452"/>
      <c r="TR2347" s="1452"/>
      <c r="TS2347" s="1452"/>
      <c r="TT2347" s="1452"/>
      <c r="TU2347" s="1452"/>
      <c r="TV2347" s="1452"/>
      <c r="TW2347" s="1452"/>
      <c r="TX2347" s="1452"/>
      <c r="TY2347" s="1452"/>
      <c r="TZ2347" s="1452"/>
      <c r="UA2347" s="1452"/>
      <c r="UB2347" s="1452"/>
      <c r="UC2347" s="1452"/>
      <c r="UD2347" s="1452"/>
      <c r="UE2347" s="1452"/>
      <c r="UF2347" s="1452"/>
      <c r="UG2347" s="1452"/>
      <c r="UH2347" s="1452"/>
      <c r="UI2347" s="1452"/>
      <c r="UJ2347" s="1452"/>
      <c r="UK2347" s="1452"/>
      <c r="UL2347" s="1452"/>
      <c r="UM2347" s="1452"/>
      <c r="UN2347" s="1452"/>
      <c r="UO2347" s="1452"/>
      <c r="UP2347" s="1452"/>
      <c r="UQ2347" s="1452"/>
      <c r="UR2347" s="1452"/>
      <c r="US2347" s="1452"/>
      <c r="UT2347" s="1452"/>
      <c r="UU2347" s="1452"/>
      <c r="UV2347" s="1452"/>
      <c r="UW2347" s="1452"/>
      <c r="UX2347" s="1452"/>
      <c r="UY2347" s="1452"/>
      <c r="UZ2347" s="1452"/>
      <c r="VA2347" s="1452"/>
      <c r="VB2347" s="1452"/>
      <c r="VC2347" s="1452"/>
      <c r="VD2347" s="1452"/>
      <c r="VE2347" s="1452"/>
      <c r="VF2347" s="1452"/>
      <c r="VG2347" s="1452"/>
      <c r="VH2347" s="1452"/>
      <c r="VI2347" s="1452"/>
      <c r="VJ2347" s="1452"/>
      <c r="VK2347" s="1452"/>
      <c r="VL2347" s="1452"/>
      <c r="VM2347" s="1452"/>
      <c r="VN2347" s="1452"/>
      <c r="VO2347" s="1452"/>
      <c r="VP2347" s="1452"/>
      <c r="VQ2347" s="1452"/>
      <c r="VR2347" s="1452"/>
      <c r="VS2347" s="1452"/>
      <c r="VT2347" s="1452"/>
      <c r="VU2347" s="1452"/>
      <c r="VV2347" s="1452"/>
      <c r="VW2347" s="1452"/>
      <c r="VX2347" s="1452"/>
      <c r="VY2347" s="1452"/>
      <c r="VZ2347" s="1452"/>
      <c r="WA2347" s="1452"/>
      <c r="WB2347" s="1452"/>
      <c r="WC2347" s="1452"/>
      <c r="WD2347" s="1452"/>
      <c r="WE2347" s="1452"/>
      <c r="WF2347" s="1452"/>
      <c r="WG2347" s="1452"/>
      <c r="WH2347" s="1452"/>
      <c r="WI2347" s="1452"/>
      <c r="WJ2347" s="1452"/>
      <c r="WK2347" s="1452"/>
      <c r="WL2347" s="1452"/>
      <c r="WM2347" s="1452"/>
      <c r="WN2347" s="1452"/>
      <c r="WO2347" s="1452"/>
      <c r="WP2347" s="1452"/>
      <c r="WQ2347" s="1452"/>
      <c r="WR2347" s="1452"/>
      <c r="WS2347" s="1452"/>
      <c r="WT2347" s="1452"/>
      <c r="WU2347" s="1452"/>
      <c r="WV2347" s="1452"/>
      <c r="WW2347" s="1452"/>
      <c r="WX2347" s="1452"/>
      <c r="WY2347" s="1452"/>
      <c r="WZ2347" s="1452"/>
      <c r="XA2347" s="1452"/>
      <c r="XB2347" s="1452"/>
      <c r="XC2347" s="1452"/>
      <c r="XD2347" s="1452"/>
      <c r="XE2347" s="1452"/>
      <c r="XF2347" s="1452"/>
      <c r="XG2347" s="1452"/>
      <c r="XH2347" s="1452"/>
      <c r="XI2347" s="1452"/>
      <c r="XJ2347" s="1452"/>
      <c r="XK2347" s="1452"/>
      <c r="XL2347" s="1452"/>
      <c r="XM2347" s="1452"/>
      <c r="XN2347" s="1452"/>
      <c r="XO2347" s="1452"/>
      <c r="XP2347" s="1452"/>
      <c r="XQ2347" s="1452"/>
      <c r="XR2347" s="1452"/>
      <c r="XS2347" s="1452"/>
      <c r="XT2347" s="1452"/>
      <c r="XU2347" s="1452"/>
      <c r="XV2347" s="1452"/>
      <c r="XW2347" s="1452"/>
      <c r="XX2347" s="1452"/>
      <c r="XY2347" s="1452"/>
      <c r="XZ2347" s="1452"/>
      <c r="YA2347" s="1452"/>
      <c r="YB2347" s="1452"/>
      <c r="YC2347" s="1452"/>
      <c r="YD2347" s="1452"/>
      <c r="YE2347" s="1452"/>
      <c r="YF2347" s="1452"/>
      <c r="YG2347" s="1452"/>
      <c r="YH2347" s="1452"/>
      <c r="YI2347" s="1452"/>
      <c r="YJ2347" s="1452"/>
      <c r="YK2347" s="1452"/>
      <c r="YL2347" s="1452"/>
      <c r="YM2347" s="1452"/>
      <c r="YN2347" s="1452"/>
      <c r="YO2347" s="1452"/>
      <c r="YP2347" s="1452"/>
      <c r="YQ2347" s="1452"/>
      <c r="YR2347" s="1452"/>
      <c r="YS2347" s="1452"/>
      <c r="YT2347" s="1452"/>
      <c r="YU2347" s="1452"/>
      <c r="YV2347" s="1452"/>
      <c r="YW2347" s="1452"/>
      <c r="YX2347" s="1452"/>
      <c r="YY2347" s="1452"/>
      <c r="YZ2347" s="1452"/>
      <c r="ZA2347" s="1452"/>
      <c r="ZB2347" s="1452"/>
      <c r="ZC2347" s="1452"/>
      <c r="ZD2347" s="1452"/>
      <c r="ZE2347" s="1452"/>
      <c r="ZF2347" s="1452"/>
      <c r="ZG2347" s="1452"/>
      <c r="ZH2347" s="1452"/>
      <c r="ZI2347" s="1452"/>
      <c r="ZJ2347" s="1452"/>
      <c r="ZK2347" s="1452"/>
      <c r="ZL2347" s="1452"/>
      <c r="ZM2347" s="1452"/>
      <c r="ZN2347" s="1452"/>
      <c r="ZO2347" s="1452"/>
      <c r="ZP2347" s="1452"/>
      <c r="ZQ2347" s="1452"/>
      <c r="ZR2347" s="1452"/>
      <c r="ZS2347" s="1452"/>
      <c r="ZT2347" s="1452"/>
      <c r="ZU2347" s="1452"/>
      <c r="ZV2347" s="1452"/>
      <c r="ZW2347" s="1452"/>
      <c r="ZX2347" s="1452"/>
      <c r="ZY2347" s="1452"/>
      <c r="ZZ2347" s="1452"/>
      <c r="AAA2347" s="1452"/>
      <c r="AAB2347" s="1452"/>
      <c r="AAC2347" s="1452"/>
      <c r="AAD2347" s="1452"/>
      <c r="AAE2347" s="1452"/>
      <c r="AAF2347" s="1452"/>
      <c r="AAG2347" s="1452"/>
      <c r="AAH2347" s="1452"/>
      <c r="AAI2347" s="1452"/>
      <c r="AAJ2347" s="1452"/>
      <c r="AAK2347" s="1452"/>
      <c r="AAL2347" s="1452"/>
      <c r="AAM2347" s="1452"/>
      <c r="AAN2347" s="1452"/>
      <c r="AAO2347" s="1452"/>
      <c r="AAP2347" s="1452"/>
      <c r="AAQ2347" s="1452"/>
      <c r="AAR2347" s="1452"/>
      <c r="AAS2347" s="1452"/>
      <c r="AAT2347" s="1452"/>
      <c r="AAU2347" s="1452"/>
      <c r="AAV2347" s="1452"/>
      <c r="AAW2347" s="1452"/>
      <c r="AAX2347" s="1452"/>
      <c r="AAY2347" s="1452"/>
      <c r="AAZ2347" s="1452"/>
      <c r="ABA2347" s="1452"/>
      <c r="ABB2347" s="1452"/>
      <c r="ABC2347" s="1452"/>
      <c r="ABD2347" s="1452"/>
      <c r="ABE2347" s="1452"/>
      <c r="ABF2347" s="1452"/>
      <c r="ABG2347" s="1452"/>
      <c r="ABH2347" s="1452"/>
      <c r="ABI2347" s="1452"/>
      <c r="ABJ2347" s="1452"/>
      <c r="ABK2347" s="1452"/>
      <c r="ABL2347" s="1452"/>
      <c r="ABM2347" s="1452"/>
      <c r="ABN2347" s="1452"/>
      <c r="ABO2347" s="1452"/>
      <c r="ABP2347" s="1452"/>
      <c r="ABQ2347" s="1452"/>
      <c r="ABR2347" s="1452"/>
      <c r="ABS2347" s="1452"/>
      <c r="ABT2347" s="1452"/>
      <c r="ABU2347" s="1452"/>
      <c r="ABV2347" s="1452"/>
      <c r="ABW2347" s="1452"/>
      <c r="ABX2347" s="1452"/>
      <c r="ABY2347" s="1452"/>
      <c r="ABZ2347" s="1452"/>
      <c r="ACA2347" s="1452"/>
      <c r="ACB2347" s="1452"/>
      <c r="ACC2347" s="1452"/>
      <c r="ACD2347" s="1452"/>
      <c r="ACE2347" s="1452"/>
      <c r="ACF2347" s="1452"/>
      <c r="ACG2347" s="1452"/>
      <c r="ACH2347" s="1452"/>
      <c r="ACI2347" s="1452"/>
      <c r="ACJ2347" s="1452"/>
      <c r="ACK2347" s="1452"/>
      <c r="ACL2347" s="1452"/>
      <c r="ACM2347" s="1452"/>
      <c r="ACN2347" s="1452"/>
      <c r="ACO2347" s="1452"/>
      <c r="ACP2347" s="1452"/>
      <c r="ACQ2347" s="1452"/>
      <c r="ACR2347" s="1452"/>
      <c r="ACS2347" s="1452"/>
      <c r="ACT2347" s="1452"/>
      <c r="ACU2347" s="1452"/>
      <c r="ACV2347" s="1452"/>
      <c r="ACW2347" s="1452"/>
      <c r="ACX2347" s="1452"/>
      <c r="ACY2347" s="1452"/>
      <c r="ACZ2347" s="1452"/>
      <c r="ADA2347" s="1452"/>
      <c r="ADB2347" s="1452"/>
      <c r="ADC2347" s="1452"/>
      <c r="ADD2347" s="1452"/>
      <c r="ADE2347" s="1452"/>
      <c r="ADF2347" s="1452"/>
      <c r="ADG2347" s="1452"/>
      <c r="ADH2347" s="1452"/>
      <c r="ADI2347" s="1452"/>
      <c r="ADJ2347" s="1452"/>
      <c r="ADK2347" s="1452"/>
      <c r="ADL2347" s="1452"/>
      <c r="ADM2347" s="1452"/>
      <c r="ADN2347" s="1452"/>
      <c r="ADO2347" s="1452"/>
      <c r="ADP2347" s="1452"/>
      <c r="ADQ2347" s="1452"/>
      <c r="ADR2347" s="1452"/>
      <c r="ADS2347" s="1452"/>
      <c r="ADT2347" s="1452"/>
      <c r="ADU2347" s="1452"/>
      <c r="ADV2347" s="1452"/>
      <c r="ADW2347" s="1452"/>
      <c r="ADX2347" s="1452"/>
      <c r="ADY2347" s="1452"/>
      <c r="ADZ2347" s="1452"/>
      <c r="AEA2347" s="1452"/>
      <c r="AEB2347" s="1452"/>
      <c r="AEC2347" s="1452"/>
      <c r="AED2347" s="1452"/>
      <c r="AEE2347" s="1452"/>
      <c r="AEF2347" s="1452"/>
      <c r="AEG2347" s="1452"/>
      <c r="AEH2347" s="1452"/>
      <c r="AEI2347" s="1452"/>
      <c r="AEJ2347" s="1452"/>
      <c r="AEK2347" s="1452"/>
      <c r="AEL2347" s="1452"/>
      <c r="AEM2347" s="1452"/>
      <c r="AEN2347" s="1452"/>
      <c r="AEO2347" s="1452"/>
      <c r="AEP2347" s="1452"/>
      <c r="AEQ2347" s="1452"/>
      <c r="AER2347" s="1452"/>
      <c r="AES2347" s="1452"/>
      <c r="AET2347" s="1452"/>
      <c r="AEU2347" s="1452"/>
      <c r="AEV2347" s="1452"/>
      <c r="AEW2347" s="1452"/>
      <c r="AEX2347" s="1452"/>
      <c r="AEY2347" s="1452"/>
      <c r="AEZ2347" s="1452"/>
      <c r="AFA2347" s="1452"/>
      <c r="AFB2347" s="1452"/>
      <c r="AFC2347" s="1452"/>
      <c r="AFD2347" s="1452"/>
      <c r="AFE2347" s="1452"/>
      <c r="AFF2347" s="1452"/>
      <c r="AFG2347" s="1452"/>
      <c r="AFH2347" s="1452"/>
      <c r="AFI2347" s="1452"/>
      <c r="AFJ2347" s="1452"/>
      <c r="AFK2347" s="1452"/>
      <c r="AFL2347" s="1452"/>
      <c r="AFM2347" s="1452"/>
      <c r="AFN2347" s="1452"/>
      <c r="AFO2347" s="1452"/>
      <c r="AFP2347" s="1452"/>
      <c r="AFQ2347" s="1452"/>
      <c r="AFR2347" s="1452"/>
      <c r="AFS2347" s="1452"/>
      <c r="AFT2347" s="1452"/>
      <c r="AFU2347" s="1452"/>
      <c r="AFV2347" s="1452"/>
      <c r="AFW2347" s="1452"/>
      <c r="AFX2347" s="1452"/>
      <c r="AFY2347" s="1452"/>
      <c r="AFZ2347" s="1452"/>
      <c r="AGA2347" s="1452"/>
      <c r="AGB2347" s="1452"/>
      <c r="AGC2347" s="1452"/>
      <c r="AGD2347" s="1452"/>
      <c r="AGE2347" s="1452"/>
      <c r="AGF2347" s="1452"/>
      <c r="AGG2347" s="1452"/>
      <c r="AGH2347" s="1452"/>
      <c r="AGI2347" s="1452"/>
      <c r="AGJ2347" s="1452"/>
      <c r="AGK2347" s="1452"/>
      <c r="AGL2347" s="1452"/>
      <c r="AGM2347" s="1452"/>
      <c r="AGN2347" s="1452"/>
      <c r="AGO2347" s="1452"/>
      <c r="AGP2347" s="1452"/>
      <c r="AGQ2347" s="1452"/>
      <c r="AGR2347" s="1452"/>
      <c r="AGS2347" s="1452"/>
      <c r="AGT2347" s="1452"/>
      <c r="AGU2347" s="1452"/>
      <c r="AGV2347" s="1452"/>
      <c r="AGW2347" s="1452"/>
      <c r="AGX2347" s="1452"/>
      <c r="AGY2347" s="1452"/>
      <c r="AGZ2347" s="1452"/>
      <c r="AHA2347" s="1452"/>
      <c r="AHB2347" s="1452"/>
      <c r="AHC2347" s="1452"/>
      <c r="AHD2347" s="1452"/>
      <c r="AHE2347" s="1452"/>
      <c r="AHF2347" s="1452"/>
      <c r="AHG2347" s="1452"/>
      <c r="AHH2347" s="1452"/>
      <c r="AHI2347" s="1452"/>
      <c r="AHJ2347" s="1452"/>
      <c r="AHK2347" s="1452"/>
      <c r="AHL2347" s="1452"/>
      <c r="AHM2347" s="1452"/>
      <c r="AHN2347" s="1452"/>
      <c r="AHO2347" s="1452"/>
      <c r="AHP2347" s="1452"/>
      <c r="AHQ2347" s="1452"/>
      <c r="AHR2347" s="1452"/>
      <c r="AHS2347" s="1452"/>
      <c r="AHT2347" s="1452"/>
      <c r="AHU2347" s="1452"/>
      <c r="AHV2347" s="1452"/>
      <c r="AHW2347" s="1452"/>
      <c r="AHX2347" s="1452"/>
      <c r="AHY2347" s="1452"/>
      <c r="AHZ2347" s="1452"/>
      <c r="AIA2347" s="1452"/>
      <c r="AIB2347" s="1452"/>
      <c r="AIC2347" s="1452"/>
      <c r="AID2347" s="1452"/>
      <c r="AIE2347" s="1452"/>
      <c r="AIF2347" s="1452"/>
      <c r="AIG2347" s="1452"/>
      <c r="AIH2347" s="1452"/>
      <c r="AII2347" s="1452"/>
      <c r="AIJ2347" s="1452"/>
      <c r="AIK2347" s="1452"/>
      <c r="AIL2347" s="1452"/>
      <c r="AIM2347" s="1452"/>
      <c r="AIN2347" s="1452"/>
      <c r="AIO2347" s="1452"/>
      <c r="AIP2347" s="1452"/>
      <c r="AIQ2347" s="1452"/>
      <c r="AIR2347" s="1452"/>
      <c r="AIS2347" s="1452"/>
      <c r="AIT2347" s="1452"/>
      <c r="AIU2347" s="1452"/>
      <c r="AIV2347" s="1452"/>
      <c r="AIW2347" s="1452"/>
      <c r="AIX2347" s="1452"/>
      <c r="AIY2347" s="1452"/>
      <c r="AIZ2347" s="1452"/>
      <c r="AJA2347" s="1452"/>
      <c r="AJB2347" s="1452"/>
      <c r="AJC2347" s="1452"/>
      <c r="AJD2347" s="1452"/>
      <c r="AJE2347" s="1452"/>
      <c r="AJF2347" s="1452"/>
      <c r="AJG2347" s="1452"/>
      <c r="AJH2347" s="1452"/>
      <c r="AJI2347" s="1452"/>
      <c r="AJJ2347" s="1452"/>
      <c r="AJK2347" s="1452"/>
      <c r="AJL2347" s="1452"/>
      <c r="AJM2347" s="1452"/>
      <c r="AJN2347" s="1452"/>
      <c r="AJO2347" s="1452"/>
      <c r="AJP2347" s="1452"/>
      <c r="AJQ2347" s="1452"/>
      <c r="AJR2347" s="1452"/>
      <c r="AJS2347" s="1452"/>
      <c r="AJT2347" s="1452"/>
      <c r="AJU2347" s="1452"/>
      <c r="AJV2347" s="1452"/>
      <c r="AJW2347" s="1452"/>
      <c r="AJX2347" s="1452"/>
      <c r="AJY2347" s="1452"/>
      <c r="AJZ2347" s="1452"/>
      <c r="AKA2347" s="1452"/>
      <c r="AKB2347" s="1452"/>
      <c r="AKC2347" s="1452"/>
      <c r="AKD2347" s="1452"/>
      <c r="AKE2347" s="1452"/>
      <c r="AKF2347" s="1452"/>
      <c r="AKG2347" s="1452"/>
      <c r="AKH2347" s="1452"/>
      <c r="AKI2347" s="1452"/>
      <c r="AKJ2347" s="1452"/>
      <c r="AKK2347" s="1452"/>
      <c r="AKL2347" s="1452"/>
      <c r="AKM2347" s="1452"/>
      <c r="AKN2347" s="1452"/>
      <c r="AKO2347" s="1452"/>
      <c r="AKP2347" s="1452"/>
      <c r="AKQ2347" s="1452"/>
      <c r="AKR2347" s="1452"/>
      <c r="AKS2347" s="1452"/>
      <c r="AKT2347" s="1452"/>
      <c r="AKU2347" s="1452"/>
      <c r="AKV2347" s="1452"/>
      <c r="AKW2347" s="1452"/>
      <c r="AKX2347" s="1452"/>
      <c r="AKY2347" s="1452"/>
      <c r="AKZ2347" s="1452"/>
      <c r="ALA2347" s="1452"/>
      <c r="ALB2347" s="1452"/>
      <c r="ALC2347" s="1452"/>
      <c r="ALD2347" s="1452"/>
      <c r="ALE2347" s="1452"/>
      <c r="ALF2347" s="1452"/>
      <c r="ALG2347" s="1452"/>
      <c r="ALH2347" s="1452"/>
      <c r="ALI2347" s="1452"/>
      <c r="ALJ2347" s="1452"/>
      <c r="ALK2347" s="1452"/>
      <c r="ALL2347" s="1452"/>
      <c r="ALM2347" s="1452"/>
      <c r="ALN2347" s="1452"/>
      <c r="ALO2347" s="1452"/>
      <c r="ALP2347" s="1452"/>
      <c r="ALQ2347" s="1452"/>
      <c r="ALR2347" s="1452"/>
      <c r="ALS2347" s="1452"/>
      <c r="ALT2347" s="1452"/>
      <c r="ALU2347" s="1452"/>
      <c r="ALV2347" s="1452"/>
      <c r="ALW2347" s="1452"/>
      <c r="ALX2347" s="1452"/>
      <c r="ALY2347" s="1452"/>
      <c r="ALZ2347" s="1452"/>
      <c r="AMA2347" s="1452"/>
      <c r="AMB2347" s="1452"/>
      <c r="AMC2347" s="1452"/>
      <c r="AMD2347" s="1452"/>
      <c r="AME2347" s="1452"/>
      <c r="AMF2347" s="1452"/>
      <c r="AMG2347" s="1452"/>
      <c r="AMH2347" s="1452"/>
      <c r="AMI2347" s="1452"/>
      <c r="AMJ2347" s="1452"/>
      <c r="AMK2347" s="1452"/>
      <c r="AML2347" s="1452"/>
      <c r="AMM2347" s="1452"/>
      <c r="AMN2347" s="1452"/>
      <c r="AMO2347" s="1452"/>
      <c r="AMP2347" s="1452"/>
      <c r="AMQ2347" s="1452"/>
      <c r="AMR2347" s="1452"/>
      <c r="AMS2347" s="1452"/>
      <c r="AMT2347" s="1452"/>
      <c r="AMU2347" s="1452"/>
      <c r="AMV2347" s="1452"/>
      <c r="AMW2347" s="1452"/>
      <c r="AMX2347" s="1452"/>
      <c r="AMY2347" s="1452"/>
      <c r="AMZ2347" s="1452"/>
      <c r="ANA2347" s="1452"/>
      <c r="ANB2347" s="1452"/>
      <c r="ANC2347" s="1452"/>
      <c r="AND2347" s="1452"/>
      <c r="ANE2347" s="1452"/>
      <c r="ANF2347" s="1452"/>
      <c r="ANG2347" s="1452"/>
      <c r="ANH2347" s="1452"/>
      <c r="ANI2347" s="1452"/>
      <c r="ANJ2347" s="1452"/>
      <c r="ANK2347" s="1452"/>
      <c r="ANL2347" s="1452"/>
      <c r="ANM2347" s="1452"/>
      <c r="ANN2347" s="1452"/>
      <c r="ANO2347" s="1452"/>
      <c r="ANP2347" s="1452"/>
      <c r="ANQ2347" s="1452"/>
      <c r="ANR2347" s="1452"/>
      <c r="ANS2347" s="1452"/>
      <c r="ANT2347" s="1452"/>
      <c r="ANU2347" s="1452"/>
      <c r="ANV2347" s="1452"/>
      <c r="ANW2347" s="1452"/>
      <c r="ANX2347" s="1452"/>
      <c r="ANY2347" s="1452"/>
      <c r="ANZ2347" s="1452"/>
      <c r="AOA2347" s="1452"/>
      <c r="AOB2347" s="1452"/>
      <c r="AOC2347" s="1452"/>
      <c r="AOD2347" s="1452"/>
      <c r="AOE2347" s="1452"/>
      <c r="AOF2347" s="1452"/>
      <c r="AOG2347" s="1452"/>
      <c r="AOH2347" s="1452"/>
      <c r="AOI2347" s="1452"/>
      <c r="AOJ2347" s="1452"/>
      <c r="AOK2347" s="1452"/>
      <c r="AOL2347" s="1452"/>
      <c r="AOM2347" s="1452"/>
      <c r="AON2347" s="1452"/>
      <c r="AOO2347" s="1452"/>
      <c r="AOP2347" s="1452"/>
      <c r="AOQ2347" s="1452"/>
      <c r="AOR2347" s="1452"/>
      <c r="AOS2347" s="1452"/>
      <c r="AOT2347" s="1452"/>
      <c r="AOU2347" s="1452"/>
      <c r="AOV2347" s="1452"/>
      <c r="AOW2347" s="1452"/>
      <c r="AOX2347" s="1452"/>
      <c r="AOY2347" s="1452"/>
      <c r="AOZ2347" s="1452"/>
      <c r="APA2347" s="1452"/>
      <c r="APB2347" s="1452"/>
      <c r="APC2347" s="1452"/>
      <c r="APD2347" s="1452"/>
      <c r="APE2347" s="1452"/>
      <c r="APF2347" s="1452"/>
      <c r="APG2347" s="1452"/>
      <c r="APH2347" s="1452"/>
      <c r="API2347" s="1452"/>
      <c r="APJ2347" s="1452"/>
      <c r="APK2347" s="1452"/>
      <c r="APL2347" s="1452"/>
      <c r="APM2347" s="1452"/>
      <c r="APN2347" s="1452"/>
      <c r="APO2347" s="1452"/>
      <c r="APP2347" s="1452"/>
      <c r="APQ2347" s="1452"/>
      <c r="APR2347" s="1452"/>
      <c r="APS2347" s="1452"/>
      <c r="APT2347" s="1452"/>
      <c r="APU2347" s="1452"/>
      <c r="APV2347" s="1452"/>
      <c r="APW2347" s="1452"/>
      <c r="APX2347" s="1452"/>
      <c r="APY2347" s="1452"/>
      <c r="APZ2347" s="1452"/>
      <c r="AQA2347" s="1452"/>
      <c r="AQB2347" s="1452"/>
      <c r="AQC2347" s="1452"/>
      <c r="AQD2347" s="1452"/>
      <c r="AQE2347" s="1452"/>
      <c r="AQF2347" s="1452"/>
      <c r="AQG2347" s="1452"/>
      <c r="AQH2347" s="1452"/>
      <c r="AQI2347" s="1452"/>
      <c r="AQJ2347" s="1452"/>
      <c r="AQK2347" s="1452"/>
      <c r="AQL2347" s="1452"/>
      <c r="AQM2347" s="1452"/>
      <c r="AQN2347" s="1452"/>
      <c r="AQO2347" s="1452"/>
      <c r="AQP2347" s="1452"/>
      <c r="AQQ2347" s="1452"/>
      <c r="AQR2347" s="1452"/>
      <c r="AQS2347" s="1452"/>
      <c r="AQT2347" s="1452"/>
      <c r="AQU2347" s="1452"/>
      <c r="AQV2347" s="1452"/>
      <c r="AQW2347" s="1452"/>
      <c r="AQX2347" s="1452"/>
      <c r="AQY2347" s="1452"/>
      <c r="AQZ2347" s="1452"/>
      <c r="ARA2347" s="1452"/>
      <c r="ARB2347" s="1452"/>
      <c r="ARC2347" s="1452"/>
      <c r="ARD2347" s="1452"/>
      <c r="ARE2347" s="1452"/>
      <c r="ARF2347" s="1452"/>
      <c r="ARG2347" s="1452"/>
      <c r="ARH2347" s="1452"/>
      <c r="ARI2347" s="1452"/>
      <c r="ARJ2347" s="1452"/>
      <c r="ARK2347" s="1452"/>
      <c r="ARL2347" s="1452"/>
      <c r="ARM2347" s="1452"/>
      <c r="ARN2347" s="1452"/>
      <c r="ARO2347" s="1452"/>
      <c r="ARP2347" s="1452"/>
      <c r="ARQ2347" s="1452"/>
      <c r="ARR2347" s="1452"/>
      <c r="ARS2347" s="1452"/>
      <c r="ART2347" s="1452"/>
      <c r="ARU2347" s="1452"/>
      <c r="ARV2347" s="1452"/>
      <c r="ARW2347" s="1452"/>
      <c r="ARX2347" s="1452"/>
      <c r="ARY2347" s="1452"/>
      <c r="ARZ2347" s="1452"/>
      <c r="ASA2347" s="1452"/>
      <c r="ASB2347" s="1452"/>
      <c r="ASC2347" s="1452"/>
      <c r="ASD2347" s="1452"/>
      <c r="ASE2347" s="1452"/>
      <c r="ASF2347" s="1452"/>
      <c r="ASG2347" s="1452"/>
      <c r="ASH2347" s="1452"/>
      <c r="ASI2347" s="1452"/>
      <c r="ASJ2347" s="1452"/>
      <c r="ASK2347" s="1452"/>
      <c r="ASL2347" s="1452"/>
      <c r="ASM2347" s="1452"/>
      <c r="ASN2347" s="1452"/>
      <c r="ASO2347" s="1452"/>
      <c r="ASP2347" s="1452"/>
      <c r="ASQ2347" s="1452"/>
      <c r="ASR2347" s="1452"/>
      <c r="ASS2347" s="1452"/>
      <c r="AST2347" s="1452"/>
      <c r="ASU2347" s="1452"/>
      <c r="ASV2347" s="1452"/>
      <c r="ASW2347" s="1452"/>
      <c r="ASX2347" s="1452"/>
      <c r="ASY2347" s="1452"/>
      <c r="ASZ2347" s="1452"/>
      <c r="ATA2347" s="1452"/>
      <c r="ATB2347" s="1452"/>
      <c r="ATC2347" s="1452"/>
      <c r="ATD2347" s="1452"/>
      <c r="ATE2347" s="1452"/>
      <c r="ATF2347" s="1452"/>
      <c r="ATG2347" s="1452"/>
      <c r="ATH2347" s="1452"/>
      <c r="ATI2347" s="1452"/>
      <c r="ATJ2347" s="1452"/>
      <c r="ATK2347" s="1452"/>
      <c r="ATL2347" s="1452"/>
      <c r="ATM2347" s="1452"/>
      <c r="ATN2347" s="1452"/>
      <c r="ATO2347" s="1452"/>
      <c r="ATP2347" s="1452"/>
      <c r="ATQ2347" s="1452"/>
      <c r="ATR2347" s="1452"/>
      <c r="ATS2347" s="1452"/>
      <c r="ATT2347" s="1452"/>
      <c r="ATU2347" s="1452"/>
      <c r="ATV2347" s="1452"/>
      <c r="ATW2347" s="1452"/>
      <c r="ATX2347" s="1452"/>
      <c r="ATY2347" s="1452"/>
      <c r="ATZ2347" s="1452"/>
      <c r="AUA2347" s="1452"/>
      <c r="AUB2347" s="1452"/>
      <c r="AUC2347" s="1452"/>
      <c r="AUD2347" s="1452"/>
      <c r="AUE2347" s="1452"/>
      <c r="AUF2347" s="1452"/>
      <c r="AUG2347" s="1452"/>
      <c r="AUH2347" s="1452"/>
      <c r="AUI2347" s="1452"/>
      <c r="AUJ2347" s="1452"/>
      <c r="AUK2347" s="1452"/>
      <c r="AUL2347" s="1452"/>
      <c r="AUM2347" s="1452"/>
      <c r="AUN2347" s="1452"/>
      <c r="AUO2347" s="1452"/>
      <c r="AUP2347" s="1452"/>
      <c r="AUQ2347" s="1452"/>
      <c r="AUR2347" s="1452"/>
      <c r="AUS2347" s="1452"/>
      <c r="AUT2347" s="1452"/>
      <c r="AUU2347" s="1452"/>
      <c r="AUV2347" s="1452"/>
      <c r="AUW2347" s="1452"/>
      <c r="AUX2347" s="1452"/>
      <c r="AUY2347" s="1452"/>
      <c r="AUZ2347" s="1452"/>
      <c r="AVA2347" s="1452"/>
      <c r="AVB2347" s="1452"/>
      <c r="AVC2347" s="1452"/>
      <c r="AVD2347" s="1452"/>
      <c r="AVE2347" s="1452"/>
      <c r="AVF2347" s="1452"/>
      <c r="AVG2347" s="1452"/>
      <c r="AVH2347" s="1452"/>
      <c r="AVI2347" s="1452"/>
      <c r="AVJ2347" s="1452"/>
      <c r="AVK2347" s="1452"/>
      <c r="AVL2347" s="1452"/>
      <c r="AVM2347" s="1452"/>
      <c r="AVN2347" s="1452"/>
      <c r="AVO2347" s="1452"/>
      <c r="AVP2347" s="1452"/>
      <c r="AVQ2347" s="1452"/>
      <c r="AVR2347" s="1452"/>
      <c r="AVS2347" s="1452"/>
      <c r="AVT2347" s="1452"/>
      <c r="AVU2347" s="1452"/>
      <c r="AVV2347" s="1452"/>
      <c r="AVW2347" s="1452"/>
      <c r="AVX2347" s="1452"/>
      <c r="AVY2347" s="1452"/>
      <c r="AVZ2347" s="1452"/>
      <c r="AWA2347" s="1452"/>
      <c r="AWB2347" s="1452"/>
      <c r="AWC2347" s="1452"/>
      <c r="AWD2347" s="1452"/>
      <c r="AWE2347" s="1452"/>
      <c r="AWF2347" s="1452"/>
      <c r="AWG2347" s="1452"/>
      <c r="AWH2347" s="1452"/>
      <c r="AWI2347" s="1452"/>
      <c r="AWJ2347" s="1452"/>
      <c r="AWK2347" s="1452"/>
      <c r="AWL2347" s="1452"/>
      <c r="AWM2347" s="1452"/>
      <c r="AWN2347" s="1452"/>
      <c r="AWO2347" s="1452"/>
      <c r="AWP2347" s="1452"/>
      <c r="AWQ2347" s="1452"/>
      <c r="AWR2347" s="1452"/>
      <c r="AWS2347" s="1452"/>
      <c r="AWT2347" s="1452"/>
      <c r="AWU2347" s="1452"/>
      <c r="AWV2347" s="1452"/>
      <c r="AWW2347" s="1452"/>
      <c r="AWX2347" s="1452"/>
      <c r="AWY2347" s="1452"/>
      <c r="AWZ2347" s="1452"/>
      <c r="AXA2347" s="1452"/>
      <c r="AXB2347" s="1452"/>
      <c r="AXC2347" s="1452"/>
      <c r="AXD2347" s="1452"/>
      <c r="AXE2347" s="1452"/>
      <c r="AXF2347" s="1452"/>
      <c r="AXG2347" s="1452"/>
      <c r="AXH2347" s="1452"/>
      <c r="AXI2347" s="1452"/>
      <c r="AXJ2347" s="1452"/>
      <c r="AXK2347" s="1452"/>
      <c r="AXL2347" s="1452"/>
      <c r="AXM2347" s="1452"/>
      <c r="AXN2347" s="1452"/>
      <c r="AXO2347" s="1452"/>
      <c r="AXP2347" s="1452"/>
      <c r="AXQ2347" s="1452"/>
      <c r="AXR2347" s="1452"/>
      <c r="AXS2347" s="1452"/>
      <c r="AXT2347" s="1452"/>
      <c r="AXU2347" s="1452"/>
      <c r="AXV2347" s="1452"/>
      <c r="AXW2347" s="1452"/>
      <c r="AXX2347" s="1452"/>
      <c r="AXY2347" s="1452"/>
      <c r="AXZ2347" s="1452"/>
      <c r="AYA2347" s="1452"/>
      <c r="AYB2347" s="1452"/>
      <c r="AYC2347" s="1452"/>
      <c r="AYD2347" s="1452"/>
      <c r="AYE2347" s="1452"/>
      <c r="AYF2347" s="1452"/>
      <c r="AYG2347" s="1452"/>
      <c r="AYH2347" s="1452"/>
      <c r="AYI2347" s="1452"/>
      <c r="AYJ2347" s="1452"/>
      <c r="AYK2347" s="1452"/>
      <c r="AYL2347" s="1452"/>
      <c r="AYM2347" s="1452"/>
      <c r="AYN2347" s="1452"/>
      <c r="AYO2347" s="1452"/>
      <c r="AYP2347" s="1452"/>
      <c r="AYQ2347" s="1452"/>
      <c r="AYR2347" s="1452"/>
      <c r="AYS2347" s="1452"/>
      <c r="AYT2347" s="1452"/>
      <c r="AYU2347" s="1452"/>
      <c r="AYV2347" s="1452"/>
      <c r="AYW2347" s="1452"/>
      <c r="AYX2347" s="1452"/>
      <c r="AYY2347" s="1452"/>
      <c r="AYZ2347" s="1452"/>
      <c r="AZA2347" s="1452"/>
      <c r="AZB2347" s="1452"/>
      <c r="AZC2347" s="1452"/>
      <c r="AZD2347" s="1452"/>
      <c r="AZE2347" s="1452"/>
      <c r="AZF2347" s="1452"/>
      <c r="AZG2347" s="1452"/>
      <c r="AZH2347" s="1452"/>
      <c r="AZI2347" s="1452"/>
      <c r="AZJ2347" s="1452"/>
      <c r="AZK2347" s="1452"/>
      <c r="AZL2347" s="1452"/>
      <c r="AZM2347" s="1452"/>
      <c r="AZN2347" s="1452"/>
      <c r="AZO2347" s="1452"/>
      <c r="AZP2347" s="1452"/>
      <c r="AZQ2347" s="1452"/>
      <c r="AZR2347" s="1452"/>
      <c r="AZS2347" s="1452"/>
      <c r="AZT2347" s="1452"/>
      <c r="AZU2347" s="1452"/>
      <c r="AZV2347" s="1452"/>
      <c r="AZW2347" s="1452"/>
      <c r="AZX2347" s="1452"/>
      <c r="AZY2347" s="1452"/>
      <c r="AZZ2347" s="1452"/>
      <c r="BAA2347" s="1452"/>
      <c r="BAB2347" s="1452"/>
      <c r="BAC2347" s="1452"/>
      <c r="BAD2347" s="1452"/>
      <c r="BAE2347" s="1452"/>
      <c r="BAF2347" s="1452"/>
      <c r="BAG2347" s="1452"/>
      <c r="BAH2347" s="1452"/>
      <c r="BAI2347" s="1452"/>
      <c r="BAJ2347" s="1452"/>
      <c r="BAK2347" s="1452"/>
      <c r="BAL2347" s="1452"/>
      <c r="BAM2347" s="1452"/>
      <c r="BAN2347" s="1452"/>
      <c r="BAO2347" s="1452"/>
      <c r="BAP2347" s="1452"/>
      <c r="BAQ2347" s="1452"/>
      <c r="BAR2347" s="1452"/>
      <c r="BAS2347" s="1452"/>
      <c r="BAT2347" s="1452"/>
      <c r="BAU2347" s="1452"/>
      <c r="BAV2347" s="1452"/>
      <c r="BAW2347" s="1452"/>
      <c r="BAX2347" s="1452"/>
      <c r="BAY2347" s="1452"/>
      <c r="BAZ2347" s="1452"/>
      <c r="BBA2347" s="1452"/>
      <c r="BBB2347" s="1452"/>
      <c r="BBC2347" s="1452"/>
      <c r="BBD2347" s="1452"/>
      <c r="BBE2347" s="1452"/>
      <c r="BBF2347" s="1452"/>
      <c r="BBG2347" s="1452"/>
      <c r="BBH2347" s="1452"/>
      <c r="BBI2347" s="1452"/>
      <c r="BBJ2347" s="1452"/>
      <c r="BBK2347" s="1452"/>
      <c r="BBL2347" s="1452"/>
      <c r="BBM2347" s="1452"/>
      <c r="BBN2347" s="1452"/>
      <c r="BBO2347" s="1452"/>
      <c r="BBP2347" s="1452"/>
      <c r="BBQ2347" s="1452"/>
      <c r="BBR2347" s="1452"/>
      <c r="BBS2347" s="1452"/>
      <c r="BBT2347" s="1452"/>
      <c r="BBU2347" s="1452"/>
      <c r="BBV2347" s="1452"/>
      <c r="BBW2347" s="1452"/>
      <c r="BBX2347" s="1452"/>
      <c r="BBY2347" s="1452"/>
      <c r="BBZ2347" s="1452"/>
      <c r="BCA2347" s="1452"/>
      <c r="BCB2347" s="1452"/>
      <c r="BCC2347" s="1452"/>
      <c r="BCD2347" s="1452"/>
      <c r="BCE2347" s="1452"/>
      <c r="BCF2347" s="1452"/>
      <c r="BCG2347" s="1452"/>
      <c r="BCH2347" s="1452"/>
      <c r="BCI2347" s="1452"/>
      <c r="BCJ2347" s="1452"/>
      <c r="BCK2347" s="1452"/>
      <c r="BCL2347" s="1452"/>
      <c r="BCM2347" s="1452"/>
      <c r="BCN2347" s="1452"/>
      <c r="BCO2347" s="1452"/>
      <c r="BCP2347" s="1452"/>
      <c r="BCQ2347" s="1452"/>
      <c r="BCR2347" s="1452"/>
      <c r="BCS2347" s="1452"/>
      <c r="BCT2347" s="1452"/>
      <c r="BCU2347" s="1452"/>
      <c r="BCV2347" s="1452"/>
      <c r="BCW2347" s="1452"/>
      <c r="BCX2347" s="1452"/>
      <c r="BCY2347" s="1452"/>
      <c r="BCZ2347" s="1452"/>
      <c r="BDA2347" s="1452"/>
      <c r="BDB2347" s="1452"/>
      <c r="BDC2347" s="1452"/>
      <c r="BDD2347" s="1452"/>
      <c r="BDE2347" s="1452"/>
      <c r="BDF2347" s="1452"/>
      <c r="BDG2347" s="1452"/>
      <c r="BDH2347" s="1452"/>
      <c r="BDI2347" s="1452"/>
      <c r="BDJ2347" s="1452"/>
      <c r="BDK2347" s="1452"/>
      <c r="BDL2347" s="1452"/>
      <c r="BDM2347" s="1452"/>
      <c r="BDN2347" s="1452"/>
      <c r="BDO2347" s="1452"/>
      <c r="BDP2347" s="1452"/>
      <c r="BDQ2347" s="1452"/>
      <c r="BDR2347" s="1452"/>
      <c r="BDS2347" s="1452"/>
      <c r="BDT2347" s="1452"/>
      <c r="BDU2347" s="1452"/>
      <c r="BDV2347" s="1452"/>
      <c r="BDW2347" s="1452"/>
      <c r="BDX2347" s="1452"/>
      <c r="BDY2347" s="1452"/>
      <c r="BDZ2347" s="1452"/>
      <c r="BEA2347" s="1452"/>
      <c r="BEB2347" s="1452"/>
      <c r="BEC2347" s="1452"/>
      <c r="BED2347" s="1452"/>
      <c r="BEE2347" s="1452"/>
      <c r="BEF2347" s="1452"/>
      <c r="BEG2347" s="1452"/>
      <c r="BEH2347" s="1452"/>
      <c r="BEI2347" s="1452"/>
      <c r="BEJ2347" s="1452"/>
      <c r="BEK2347" s="1452"/>
      <c r="BEL2347" s="1452"/>
      <c r="BEM2347" s="1452"/>
      <c r="BEN2347" s="1452"/>
      <c r="BEO2347" s="1452"/>
      <c r="BEP2347" s="1452"/>
      <c r="BEQ2347" s="1452"/>
      <c r="BER2347" s="1452"/>
      <c r="BES2347" s="1452"/>
      <c r="BET2347" s="1452"/>
      <c r="BEU2347" s="1452"/>
      <c r="BEV2347" s="1452"/>
      <c r="BEW2347" s="1452"/>
      <c r="BEX2347" s="1452"/>
      <c r="BEY2347" s="1452"/>
      <c r="BEZ2347" s="1452"/>
      <c r="BFA2347" s="1452"/>
      <c r="BFB2347" s="1452"/>
      <c r="BFC2347" s="1452"/>
      <c r="BFD2347" s="1452"/>
      <c r="BFE2347" s="1452"/>
      <c r="BFF2347" s="1452"/>
      <c r="BFG2347" s="1452"/>
      <c r="BFH2347" s="1452"/>
      <c r="BFI2347" s="1452"/>
      <c r="BFJ2347" s="1452"/>
      <c r="BFK2347" s="1452"/>
      <c r="BFL2347" s="1452"/>
      <c r="BFM2347" s="1452"/>
      <c r="BFN2347" s="1452"/>
      <c r="BFO2347" s="1452"/>
      <c r="BFP2347" s="1452"/>
      <c r="BFQ2347" s="1452"/>
      <c r="BFR2347" s="1452"/>
      <c r="BFS2347" s="1452"/>
      <c r="BFT2347" s="1452"/>
      <c r="BFU2347" s="1452"/>
      <c r="BFV2347" s="1452"/>
      <c r="BFW2347" s="1452"/>
      <c r="BFX2347" s="1452"/>
      <c r="BFY2347" s="1452"/>
      <c r="BFZ2347" s="1452"/>
      <c r="BGA2347" s="1452"/>
      <c r="BGB2347" s="1452"/>
      <c r="BGC2347" s="1452"/>
      <c r="BGD2347" s="1452"/>
      <c r="BGE2347" s="1452"/>
      <c r="BGF2347" s="1452"/>
      <c r="BGG2347" s="1452"/>
      <c r="BGH2347" s="1452"/>
      <c r="BGI2347" s="1452"/>
      <c r="BGJ2347" s="1452"/>
      <c r="BGK2347" s="1452"/>
      <c r="BGL2347" s="1452"/>
      <c r="BGM2347" s="1452"/>
      <c r="BGN2347" s="1452"/>
      <c r="BGO2347" s="1452"/>
      <c r="BGP2347" s="1452"/>
      <c r="BGQ2347" s="1452"/>
      <c r="BGR2347" s="1452"/>
      <c r="BGS2347" s="1452"/>
      <c r="BGT2347" s="1452"/>
      <c r="BGU2347" s="1452"/>
      <c r="BGV2347" s="1452"/>
      <c r="BGW2347" s="1452"/>
      <c r="BGX2347" s="1452"/>
      <c r="BGY2347" s="1452"/>
      <c r="BGZ2347" s="1452"/>
      <c r="BHA2347" s="1452"/>
      <c r="BHB2347" s="1452"/>
      <c r="BHC2347" s="1452"/>
      <c r="BHD2347" s="1452"/>
      <c r="BHE2347" s="1452"/>
      <c r="BHF2347" s="1452"/>
      <c r="BHG2347" s="1452"/>
      <c r="BHH2347" s="1452"/>
      <c r="BHI2347" s="1452"/>
      <c r="BHJ2347" s="1452"/>
      <c r="BHK2347" s="1452"/>
      <c r="BHL2347" s="1452"/>
      <c r="BHM2347" s="1452"/>
      <c r="BHN2347" s="1452"/>
      <c r="BHO2347" s="1452"/>
      <c r="BHP2347" s="1452"/>
      <c r="BHQ2347" s="1452"/>
      <c r="BHR2347" s="1452"/>
      <c r="BHS2347" s="1452"/>
      <c r="BHT2347" s="1452"/>
      <c r="BHU2347" s="1452"/>
      <c r="BHV2347" s="1452"/>
      <c r="BHW2347" s="1452"/>
      <c r="BHX2347" s="1452"/>
      <c r="BHY2347" s="1452"/>
      <c r="BHZ2347" s="1452"/>
      <c r="BIA2347" s="1452"/>
      <c r="BIB2347" s="1452"/>
      <c r="BIC2347" s="1452"/>
      <c r="BID2347" s="1452"/>
      <c r="BIE2347" s="1452"/>
      <c r="BIF2347" s="1452"/>
      <c r="BIG2347" s="1452"/>
      <c r="BIH2347" s="1452"/>
      <c r="BII2347" s="1452"/>
      <c r="BIJ2347" s="1452"/>
      <c r="BIK2347" s="1452"/>
      <c r="BIL2347" s="1452"/>
      <c r="BIM2347" s="1452"/>
      <c r="BIN2347" s="1452"/>
      <c r="BIO2347" s="1452"/>
      <c r="BIP2347" s="1452"/>
      <c r="BIQ2347" s="1452"/>
      <c r="BIR2347" s="1452"/>
      <c r="BIS2347" s="1452"/>
      <c r="BIT2347" s="1452"/>
      <c r="BIU2347" s="1452"/>
      <c r="BIV2347" s="1452"/>
      <c r="BIW2347" s="1452"/>
      <c r="BIX2347" s="1452"/>
      <c r="BIY2347" s="1452"/>
      <c r="BIZ2347" s="1452"/>
      <c r="BJA2347" s="1452"/>
      <c r="BJB2347" s="1452"/>
      <c r="BJC2347" s="1452"/>
      <c r="BJD2347" s="1452"/>
      <c r="BJE2347" s="1452"/>
      <c r="BJF2347" s="1452"/>
      <c r="BJG2347" s="1452"/>
      <c r="BJH2347" s="1452"/>
      <c r="BJI2347" s="1452"/>
      <c r="BJJ2347" s="1452"/>
      <c r="BJK2347" s="1452"/>
      <c r="BJL2347" s="1452"/>
      <c r="BJM2347" s="1452"/>
      <c r="BJN2347" s="1452"/>
      <c r="BJO2347" s="1452"/>
      <c r="BJP2347" s="1452"/>
      <c r="BJQ2347" s="1452"/>
      <c r="BJR2347" s="1452"/>
      <c r="BJS2347" s="1452"/>
      <c r="BJT2347" s="1452"/>
      <c r="BJU2347" s="1452"/>
      <c r="BJV2347" s="1452"/>
      <c r="BJW2347" s="1452"/>
      <c r="BJX2347" s="1452"/>
      <c r="BJY2347" s="1452"/>
      <c r="BJZ2347" s="1452"/>
      <c r="BKA2347" s="1452"/>
      <c r="BKB2347" s="1452"/>
      <c r="BKC2347" s="1452"/>
      <c r="BKD2347" s="1452"/>
      <c r="BKE2347" s="1452"/>
      <c r="BKF2347" s="1452"/>
      <c r="BKG2347" s="1452"/>
      <c r="BKH2347" s="1452"/>
      <c r="BKI2347" s="1452"/>
      <c r="BKJ2347" s="1452"/>
      <c r="BKK2347" s="1452"/>
      <c r="BKL2347" s="1452"/>
      <c r="BKM2347" s="1452"/>
      <c r="BKN2347" s="1452"/>
      <c r="BKO2347" s="1452"/>
      <c r="BKP2347" s="1452"/>
      <c r="BKQ2347" s="1452"/>
      <c r="BKR2347" s="1452"/>
      <c r="BKS2347" s="1452"/>
      <c r="BKT2347" s="1452"/>
      <c r="BKU2347" s="1452"/>
      <c r="BKV2347" s="1452"/>
      <c r="BKW2347" s="1452"/>
      <c r="BKX2347" s="1452"/>
      <c r="BKY2347" s="1452"/>
      <c r="BKZ2347" s="1452"/>
      <c r="BLA2347" s="1452"/>
      <c r="BLB2347" s="1452"/>
      <c r="BLC2347" s="1452"/>
      <c r="BLD2347" s="1452"/>
      <c r="BLE2347" s="1452"/>
      <c r="BLF2347" s="1452"/>
      <c r="BLG2347" s="1452"/>
      <c r="BLH2347" s="1452"/>
      <c r="BLI2347" s="1452"/>
      <c r="BLJ2347" s="1452"/>
      <c r="BLK2347" s="1452"/>
      <c r="BLL2347" s="1452"/>
      <c r="BLM2347" s="1452"/>
      <c r="BLN2347" s="1452"/>
      <c r="BLO2347" s="1452"/>
      <c r="BLP2347" s="1452"/>
      <c r="BLQ2347" s="1452"/>
      <c r="BLR2347" s="1452"/>
      <c r="BLS2347" s="1452"/>
      <c r="BLT2347" s="1452"/>
      <c r="BLU2347" s="1452"/>
      <c r="BLV2347" s="1452"/>
      <c r="BLW2347" s="1452"/>
      <c r="BLX2347" s="1452"/>
      <c r="BLY2347" s="1452"/>
      <c r="BLZ2347" s="1452"/>
      <c r="BMA2347" s="1452"/>
      <c r="BMB2347" s="1452"/>
      <c r="BMC2347" s="1452"/>
      <c r="BMD2347" s="1452"/>
      <c r="BME2347" s="1452"/>
      <c r="BMF2347" s="1452"/>
      <c r="BMG2347" s="1452"/>
      <c r="BMH2347" s="1452"/>
      <c r="BMI2347" s="1452"/>
      <c r="BMJ2347" s="1452"/>
      <c r="BMK2347" s="1452"/>
      <c r="BML2347" s="1452"/>
      <c r="BMM2347" s="1452"/>
      <c r="BMN2347" s="1452"/>
      <c r="BMO2347" s="1452"/>
      <c r="BMP2347" s="1452"/>
      <c r="BMQ2347" s="1452"/>
      <c r="BMR2347" s="1452"/>
      <c r="BMS2347" s="1452"/>
      <c r="BMT2347" s="1452"/>
      <c r="BMU2347" s="1452"/>
      <c r="BMV2347" s="1452"/>
      <c r="BMW2347" s="1452"/>
      <c r="BMX2347" s="1452"/>
      <c r="BMY2347" s="1452"/>
      <c r="BMZ2347" s="1452"/>
      <c r="BNA2347" s="1452"/>
      <c r="BNB2347" s="1452"/>
      <c r="BNC2347" s="1452"/>
      <c r="BND2347" s="1452"/>
      <c r="BNE2347" s="1452"/>
      <c r="BNF2347" s="1452"/>
      <c r="BNG2347" s="1452"/>
      <c r="BNH2347" s="1452"/>
      <c r="BNI2347" s="1452"/>
      <c r="BNJ2347" s="1452"/>
      <c r="BNK2347" s="1452"/>
      <c r="BNL2347" s="1452"/>
      <c r="BNM2347" s="1452"/>
      <c r="BNN2347" s="1452"/>
      <c r="BNO2347" s="1452"/>
      <c r="BNP2347" s="1452"/>
      <c r="BNQ2347" s="1452"/>
      <c r="BNR2347" s="1452"/>
      <c r="BNS2347" s="1452"/>
      <c r="BNT2347" s="1452"/>
      <c r="BNU2347" s="1452"/>
      <c r="BNV2347" s="1452"/>
      <c r="BNW2347" s="1452"/>
      <c r="BNX2347" s="1452"/>
      <c r="BNY2347" s="1452"/>
      <c r="BNZ2347" s="1452"/>
      <c r="BOA2347" s="1452"/>
      <c r="BOB2347" s="1452"/>
      <c r="BOC2347" s="1452"/>
      <c r="BOD2347" s="1452"/>
      <c r="BOE2347" s="1452"/>
      <c r="BOF2347" s="1452"/>
      <c r="BOG2347" s="1452"/>
      <c r="BOH2347" s="1452"/>
      <c r="BOI2347" s="1452"/>
      <c r="BOJ2347" s="1452"/>
      <c r="BOK2347" s="1452"/>
      <c r="BOL2347" s="1452"/>
      <c r="BOM2347" s="1452"/>
      <c r="BON2347" s="1452"/>
      <c r="BOO2347" s="1452"/>
      <c r="BOP2347" s="1452"/>
      <c r="BOQ2347" s="1452"/>
      <c r="BOR2347" s="1452"/>
      <c r="BOS2347" s="1452"/>
      <c r="BOT2347" s="1452"/>
      <c r="BOU2347" s="1452"/>
      <c r="BOV2347" s="1452"/>
      <c r="BOW2347" s="1452"/>
      <c r="BOX2347" s="1452"/>
      <c r="BOY2347" s="1452"/>
      <c r="BOZ2347" s="1452"/>
      <c r="BPA2347" s="1452"/>
      <c r="BPB2347" s="1452"/>
      <c r="BPC2347" s="1452"/>
      <c r="BPD2347" s="1452"/>
      <c r="BPE2347" s="1452"/>
      <c r="BPF2347" s="1452"/>
      <c r="BPG2347" s="1452"/>
      <c r="BPH2347" s="1452"/>
      <c r="BPI2347" s="1452"/>
      <c r="BPJ2347" s="1452"/>
      <c r="BPK2347" s="1452"/>
      <c r="BPL2347" s="1452"/>
      <c r="BPM2347" s="1452"/>
      <c r="BPN2347" s="1452"/>
      <c r="BPO2347" s="1452"/>
      <c r="BPP2347" s="1452"/>
      <c r="BPQ2347" s="1452"/>
      <c r="BPR2347" s="1452"/>
      <c r="BPS2347" s="1452"/>
      <c r="BPT2347" s="1452"/>
      <c r="BPU2347" s="1452"/>
      <c r="BPV2347" s="1452"/>
      <c r="BPW2347" s="1452"/>
      <c r="BPX2347" s="1452"/>
      <c r="BPY2347" s="1452"/>
      <c r="BPZ2347" s="1452"/>
      <c r="BQA2347" s="1452"/>
      <c r="BQB2347" s="1452"/>
      <c r="BQC2347" s="1452"/>
      <c r="BQD2347" s="1452"/>
      <c r="BQE2347" s="1452"/>
      <c r="BQF2347" s="1452"/>
      <c r="BQG2347" s="1452"/>
      <c r="BQH2347" s="1452"/>
      <c r="BQI2347" s="1452"/>
      <c r="BQJ2347" s="1452"/>
      <c r="BQK2347" s="1452"/>
      <c r="BQL2347" s="1452"/>
      <c r="BQM2347" s="1452"/>
      <c r="BQN2347" s="1452"/>
      <c r="BQO2347" s="1452"/>
      <c r="BQP2347" s="1452"/>
      <c r="BQQ2347" s="1452"/>
      <c r="BQR2347" s="1452"/>
      <c r="BQS2347" s="1452"/>
      <c r="BQT2347" s="1452"/>
      <c r="BQU2347" s="1452"/>
      <c r="BQV2347" s="1452"/>
      <c r="BQW2347" s="1452"/>
      <c r="BQX2347" s="1452"/>
      <c r="BQY2347" s="1452"/>
      <c r="BQZ2347" s="1452"/>
      <c r="BRA2347" s="1452"/>
      <c r="BRB2347" s="1452"/>
      <c r="BRC2347" s="1452"/>
      <c r="BRD2347" s="1452"/>
      <c r="BRE2347" s="1452"/>
      <c r="BRF2347" s="1452"/>
      <c r="BRG2347" s="1452"/>
      <c r="BRH2347" s="1452"/>
      <c r="BRI2347" s="1452"/>
      <c r="BRJ2347" s="1452"/>
      <c r="BRK2347" s="1452"/>
      <c r="BRL2347" s="1452"/>
      <c r="BRM2347" s="1452"/>
      <c r="BRN2347" s="1452"/>
      <c r="BRO2347" s="1452"/>
      <c r="BRP2347" s="1452"/>
      <c r="BRQ2347" s="1452"/>
      <c r="BRR2347" s="1452"/>
      <c r="BRS2347" s="1452"/>
      <c r="BRT2347" s="1452"/>
      <c r="BRU2347" s="1452"/>
      <c r="BRV2347" s="1452"/>
      <c r="BRW2347" s="1452"/>
      <c r="BRX2347" s="1452"/>
      <c r="BRY2347" s="1452"/>
      <c r="BRZ2347" s="1452"/>
      <c r="BSA2347" s="1452"/>
      <c r="BSB2347" s="1452"/>
      <c r="BSC2347" s="1452"/>
      <c r="BSD2347" s="1452"/>
      <c r="BSE2347" s="1452"/>
      <c r="BSF2347" s="1452"/>
      <c r="BSG2347" s="1452"/>
      <c r="BSH2347" s="1452"/>
      <c r="BSI2347" s="1452"/>
      <c r="BSJ2347" s="1452"/>
      <c r="BSK2347" s="1452"/>
      <c r="BSL2347" s="1452"/>
      <c r="BSM2347" s="1452"/>
      <c r="BSN2347" s="1452"/>
      <c r="BSO2347" s="1452"/>
      <c r="BSP2347" s="1452"/>
      <c r="BSQ2347" s="1452"/>
      <c r="BSR2347" s="1452"/>
      <c r="BSS2347" s="1452"/>
      <c r="BST2347" s="1452"/>
      <c r="BSU2347" s="1452"/>
      <c r="BSV2347" s="1452"/>
      <c r="BSW2347" s="1452"/>
      <c r="BSX2347" s="1452"/>
      <c r="BSY2347" s="1452"/>
      <c r="BSZ2347" s="1452"/>
      <c r="BTA2347" s="1452"/>
      <c r="BTB2347" s="1452"/>
      <c r="BTC2347" s="1452"/>
      <c r="BTD2347" s="1452"/>
      <c r="BTE2347" s="1452"/>
      <c r="BTF2347" s="1452"/>
      <c r="BTG2347" s="1452"/>
      <c r="BTH2347" s="1452"/>
      <c r="BTI2347" s="1452"/>
      <c r="BTJ2347" s="1452"/>
      <c r="BTK2347" s="1452"/>
      <c r="BTL2347" s="1452"/>
      <c r="BTM2347" s="1452"/>
      <c r="BTN2347" s="1452"/>
      <c r="BTO2347" s="1452"/>
      <c r="BTP2347" s="1452"/>
      <c r="BTQ2347" s="1452"/>
      <c r="BTR2347" s="1452"/>
      <c r="BTS2347" s="1452"/>
      <c r="BTT2347" s="1452"/>
      <c r="BTU2347" s="1452"/>
      <c r="BTV2347" s="1452"/>
      <c r="BTW2347" s="1452"/>
      <c r="BTX2347" s="1452"/>
      <c r="BTY2347" s="1452"/>
      <c r="BTZ2347" s="1452"/>
      <c r="BUA2347" s="1452"/>
      <c r="BUB2347" s="1452"/>
      <c r="BUC2347" s="1452"/>
      <c r="BUD2347" s="1452"/>
      <c r="BUE2347" s="1452"/>
      <c r="BUF2347" s="1452"/>
      <c r="BUG2347" s="1452"/>
      <c r="BUH2347" s="1452"/>
      <c r="BUI2347" s="1452"/>
      <c r="BUJ2347" s="1452"/>
      <c r="BUK2347" s="1452"/>
      <c r="BUL2347" s="1452"/>
      <c r="BUM2347" s="1452"/>
      <c r="BUN2347" s="1452"/>
      <c r="BUO2347" s="1452"/>
      <c r="BUP2347" s="1452"/>
      <c r="BUQ2347" s="1452"/>
      <c r="BUR2347" s="1452"/>
      <c r="BUS2347" s="1452"/>
      <c r="BUT2347" s="1452"/>
      <c r="BUU2347" s="1452"/>
      <c r="BUV2347" s="1452"/>
      <c r="BUW2347" s="1452"/>
      <c r="BUX2347" s="1452"/>
      <c r="BUY2347" s="1452"/>
      <c r="BUZ2347" s="1452"/>
      <c r="BVA2347" s="1452"/>
      <c r="BVB2347" s="1452"/>
      <c r="BVC2347" s="1452"/>
      <c r="BVD2347" s="1452"/>
      <c r="BVE2347" s="1452"/>
      <c r="BVF2347" s="1452"/>
      <c r="BVG2347" s="1452"/>
      <c r="BVH2347" s="1452"/>
      <c r="BVI2347" s="1452"/>
      <c r="BVJ2347" s="1452"/>
      <c r="BVK2347" s="1452"/>
      <c r="BVL2347" s="1452"/>
      <c r="BVM2347" s="1452"/>
      <c r="BVN2347" s="1452"/>
      <c r="BVO2347" s="1452"/>
      <c r="BVP2347" s="1452"/>
      <c r="BVQ2347" s="1452"/>
      <c r="BVR2347" s="1452"/>
      <c r="BVS2347" s="1452"/>
      <c r="BVT2347" s="1452"/>
      <c r="BVU2347" s="1452"/>
      <c r="BVV2347" s="1452"/>
      <c r="BVW2347" s="1452"/>
      <c r="BVX2347" s="1452"/>
      <c r="BVY2347" s="1452"/>
      <c r="BVZ2347" s="1452"/>
      <c r="BWA2347" s="1452"/>
      <c r="BWB2347" s="1452"/>
      <c r="BWC2347" s="1452"/>
      <c r="BWD2347" s="1452"/>
      <c r="BWE2347" s="1452"/>
      <c r="BWF2347" s="1452"/>
      <c r="BWG2347" s="1452"/>
      <c r="BWH2347" s="1452"/>
      <c r="BWI2347" s="1452"/>
      <c r="BWJ2347" s="1452"/>
      <c r="BWK2347" s="1452"/>
      <c r="BWL2347" s="1452"/>
      <c r="BWM2347" s="1452"/>
      <c r="BWN2347" s="1452"/>
      <c r="BWO2347" s="1452"/>
      <c r="BWP2347" s="1452"/>
      <c r="BWQ2347" s="1452"/>
      <c r="BWR2347" s="1452"/>
      <c r="BWS2347" s="1452"/>
      <c r="BWT2347" s="1452"/>
      <c r="BWU2347" s="1452"/>
      <c r="BWV2347" s="1452"/>
      <c r="BWW2347" s="1452"/>
      <c r="BWX2347" s="1452"/>
      <c r="BWY2347" s="1452"/>
      <c r="BWZ2347" s="1452"/>
      <c r="BXA2347" s="1452"/>
      <c r="BXB2347" s="1452"/>
      <c r="BXC2347" s="1452"/>
      <c r="BXD2347" s="1452"/>
      <c r="BXE2347" s="1452"/>
      <c r="BXF2347" s="1452"/>
      <c r="BXG2347" s="1452"/>
      <c r="BXH2347" s="1452"/>
      <c r="BXI2347" s="1452"/>
      <c r="BXJ2347" s="1452"/>
      <c r="BXK2347" s="1452"/>
      <c r="BXL2347" s="1452"/>
      <c r="BXM2347" s="1452"/>
      <c r="BXN2347" s="1452"/>
      <c r="BXO2347" s="1452"/>
      <c r="BXP2347" s="1452"/>
      <c r="BXQ2347" s="1452"/>
      <c r="BXR2347" s="1452"/>
      <c r="BXS2347" s="1452"/>
      <c r="BXT2347" s="1452"/>
      <c r="BXU2347" s="1452"/>
      <c r="BXV2347" s="1452"/>
      <c r="BXW2347" s="1452"/>
      <c r="BXX2347" s="1452"/>
      <c r="BXY2347" s="1452"/>
      <c r="BXZ2347" s="1452"/>
      <c r="BYA2347" s="1452"/>
      <c r="BYB2347" s="1452"/>
      <c r="BYC2347" s="1452"/>
      <c r="BYD2347" s="1452"/>
      <c r="BYE2347" s="1452"/>
      <c r="BYF2347" s="1452"/>
      <c r="BYG2347" s="1452"/>
      <c r="BYH2347" s="1452"/>
      <c r="BYI2347" s="1452"/>
      <c r="BYJ2347" s="1452"/>
      <c r="BYK2347" s="1452"/>
      <c r="BYL2347" s="1452"/>
      <c r="BYM2347" s="1452"/>
      <c r="BYN2347" s="1452"/>
      <c r="BYO2347" s="1452"/>
      <c r="BYP2347" s="1452"/>
      <c r="BYQ2347" s="1452"/>
      <c r="BYR2347" s="1452"/>
      <c r="BYS2347" s="1452"/>
      <c r="BYT2347" s="1452"/>
      <c r="BYU2347" s="1452"/>
      <c r="BYV2347" s="1452"/>
      <c r="BYW2347" s="1452"/>
      <c r="BYX2347" s="1452"/>
      <c r="BYY2347" s="1452"/>
      <c r="BYZ2347" s="1452"/>
      <c r="BZA2347" s="1452"/>
      <c r="BZB2347" s="1452"/>
      <c r="BZC2347" s="1452"/>
      <c r="BZD2347" s="1452"/>
      <c r="BZE2347" s="1452"/>
      <c r="BZF2347" s="1452"/>
      <c r="BZG2347" s="1452"/>
      <c r="BZH2347" s="1452"/>
      <c r="BZI2347" s="1452"/>
      <c r="BZJ2347" s="1452"/>
      <c r="BZK2347" s="1452"/>
      <c r="BZL2347" s="1452"/>
      <c r="BZM2347" s="1452"/>
      <c r="BZN2347" s="1452"/>
      <c r="BZO2347" s="1452"/>
      <c r="BZP2347" s="1452"/>
      <c r="BZQ2347" s="1452"/>
      <c r="BZR2347" s="1452"/>
      <c r="BZS2347" s="1452"/>
      <c r="BZT2347" s="1452"/>
      <c r="BZU2347" s="1452"/>
      <c r="BZV2347" s="1452"/>
      <c r="BZW2347" s="1452"/>
      <c r="BZX2347" s="1452"/>
      <c r="BZY2347" s="1452"/>
      <c r="BZZ2347" s="1452"/>
      <c r="CAA2347" s="1452"/>
      <c r="CAB2347" s="1452"/>
      <c r="CAC2347" s="1452"/>
      <c r="CAD2347" s="1452"/>
      <c r="CAE2347" s="1452"/>
      <c r="CAF2347" s="1452"/>
      <c r="CAG2347" s="1452"/>
      <c r="CAH2347" s="1452"/>
      <c r="CAI2347" s="1452"/>
      <c r="CAJ2347" s="1452"/>
      <c r="CAK2347" s="1452"/>
      <c r="CAL2347" s="1452"/>
      <c r="CAM2347" s="1452"/>
      <c r="CAN2347" s="1452"/>
      <c r="CAO2347" s="1452"/>
      <c r="CAP2347" s="1452"/>
      <c r="CAQ2347" s="1452"/>
      <c r="CAR2347" s="1452"/>
      <c r="CAS2347" s="1452"/>
      <c r="CAT2347" s="1452"/>
      <c r="CAU2347" s="1452"/>
      <c r="CAV2347" s="1452"/>
      <c r="CAW2347" s="1452"/>
      <c r="CAX2347" s="1452"/>
      <c r="CAY2347" s="1452"/>
      <c r="CAZ2347" s="1452"/>
      <c r="CBA2347" s="1452"/>
      <c r="CBB2347" s="1452"/>
      <c r="CBC2347" s="1452"/>
      <c r="CBD2347" s="1452"/>
      <c r="CBE2347" s="1452"/>
      <c r="CBF2347" s="1452"/>
      <c r="CBG2347" s="1452"/>
      <c r="CBH2347" s="1452"/>
      <c r="CBI2347" s="1452"/>
      <c r="CBJ2347" s="1452"/>
      <c r="CBK2347" s="1452"/>
      <c r="CBL2347" s="1452"/>
      <c r="CBM2347" s="1452"/>
      <c r="CBN2347" s="1452"/>
      <c r="CBO2347" s="1452"/>
      <c r="CBP2347" s="1452"/>
      <c r="CBQ2347" s="1452"/>
      <c r="CBR2347" s="1452"/>
      <c r="CBS2347" s="1452"/>
      <c r="CBT2347" s="1452"/>
      <c r="CBU2347" s="1452"/>
      <c r="CBV2347" s="1452"/>
      <c r="CBW2347" s="1452"/>
      <c r="CBX2347" s="1452"/>
      <c r="CBY2347" s="1452"/>
      <c r="CBZ2347" s="1452"/>
      <c r="CCA2347" s="1452"/>
      <c r="CCB2347" s="1452"/>
      <c r="CCC2347" s="1452"/>
      <c r="CCD2347" s="1452"/>
      <c r="CCE2347" s="1452"/>
      <c r="CCF2347" s="1452"/>
      <c r="CCG2347" s="1452"/>
      <c r="CCH2347" s="1452"/>
      <c r="CCI2347" s="1452"/>
      <c r="CCJ2347" s="1452"/>
      <c r="CCK2347" s="1452"/>
      <c r="CCL2347" s="1452"/>
      <c r="CCM2347" s="1452"/>
      <c r="CCN2347" s="1452"/>
      <c r="CCO2347" s="1452"/>
      <c r="CCP2347" s="1452"/>
      <c r="CCQ2347" s="1452"/>
      <c r="CCR2347" s="1452"/>
      <c r="CCS2347" s="1452"/>
      <c r="CCT2347" s="1452"/>
      <c r="CCU2347" s="1452"/>
      <c r="CCV2347" s="1452"/>
      <c r="CCW2347" s="1452"/>
      <c r="CCX2347" s="1452"/>
      <c r="CCY2347" s="1452"/>
      <c r="CCZ2347" s="1452"/>
      <c r="CDA2347" s="1452"/>
      <c r="CDB2347" s="1452"/>
      <c r="CDC2347" s="1452"/>
      <c r="CDD2347" s="1452"/>
      <c r="CDE2347" s="1452"/>
      <c r="CDF2347" s="1452"/>
      <c r="CDG2347" s="1452"/>
      <c r="CDH2347" s="1452"/>
      <c r="CDI2347" s="1452"/>
      <c r="CDJ2347" s="1452"/>
      <c r="CDK2347" s="1452"/>
      <c r="CDL2347" s="1452"/>
      <c r="CDM2347" s="1452"/>
      <c r="CDN2347" s="1452"/>
      <c r="CDO2347" s="1452"/>
      <c r="CDP2347" s="1452"/>
      <c r="CDQ2347" s="1452"/>
      <c r="CDR2347" s="1452"/>
      <c r="CDS2347" s="1452"/>
      <c r="CDT2347" s="1452"/>
      <c r="CDU2347" s="1452"/>
      <c r="CDV2347" s="1452"/>
      <c r="CDW2347" s="1452"/>
      <c r="CDX2347" s="1452"/>
      <c r="CDY2347" s="1452"/>
      <c r="CDZ2347" s="1452"/>
      <c r="CEA2347" s="1452"/>
      <c r="CEB2347" s="1452"/>
      <c r="CEC2347" s="1452"/>
      <c r="CED2347" s="1452"/>
      <c r="CEE2347" s="1452"/>
      <c r="CEF2347" s="1452"/>
      <c r="CEG2347" s="1452"/>
      <c r="CEH2347" s="1452"/>
      <c r="CEI2347" s="1452"/>
      <c r="CEJ2347" s="1452"/>
      <c r="CEK2347" s="1452"/>
      <c r="CEL2347" s="1452"/>
      <c r="CEM2347" s="1452"/>
      <c r="CEN2347" s="1452"/>
      <c r="CEO2347" s="1452"/>
      <c r="CEP2347" s="1452"/>
      <c r="CEQ2347" s="1452"/>
      <c r="CER2347" s="1452"/>
      <c r="CES2347" s="1452"/>
      <c r="CET2347" s="1452"/>
      <c r="CEU2347" s="1452"/>
      <c r="CEV2347" s="1452"/>
      <c r="CEW2347" s="1452"/>
      <c r="CEX2347" s="1452"/>
      <c r="CEY2347" s="1452"/>
      <c r="CEZ2347" s="1452"/>
      <c r="CFA2347" s="1452"/>
      <c r="CFB2347" s="1452"/>
      <c r="CFC2347" s="1452"/>
      <c r="CFD2347" s="1452"/>
      <c r="CFE2347" s="1452"/>
      <c r="CFF2347" s="1452"/>
      <c r="CFG2347" s="1452"/>
      <c r="CFH2347" s="1452"/>
      <c r="CFI2347" s="1452"/>
      <c r="CFJ2347" s="1452"/>
      <c r="CFK2347" s="1452"/>
      <c r="CFL2347" s="1452"/>
      <c r="CFM2347" s="1452"/>
      <c r="CFN2347" s="1452"/>
      <c r="CFO2347" s="1452"/>
      <c r="CFP2347" s="1452"/>
      <c r="CFQ2347" s="1452"/>
      <c r="CFR2347" s="1452"/>
      <c r="CFS2347" s="1452"/>
      <c r="CFT2347" s="1452"/>
      <c r="CFU2347" s="1452"/>
      <c r="CFV2347" s="1452"/>
      <c r="CFW2347" s="1452"/>
      <c r="CFX2347" s="1452"/>
      <c r="CFY2347" s="1452"/>
      <c r="CFZ2347" s="1452"/>
      <c r="CGA2347" s="1452"/>
      <c r="CGB2347" s="1452"/>
      <c r="CGC2347" s="1452"/>
      <c r="CGD2347" s="1452"/>
      <c r="CGE2347" s="1452"/>
      <c r="CGF2347" s="1452"/>
      <c r="CGG2347" s="1452"/>
      <c r="CGH2347" s="1452"/>
      <c r="CGI2347" s="1452"/>
      <c r="CGJ2347" s="1452"/>
      <c r="CGK2347" s="1452"/>
      <c r="CGL2347" s="1452"/>
      <c r="CGM2347" s="1452"/>
      <c r="CGN2347" s="1452"/>
      <c r="CGO2347" s="1452"/>
      <c r="CGP2347" s="1452"/>
      <c r="CGQ2347" s="1452"/>
      <c r="CGR2347" s="1452"/>
      <c r="CGS2347" s="1452"/>
      <c r="CGT2347" s="1452"/>
      <c r="CGU2347" s="1452"/>
      <c r="CGV2347" s="1452"/>
      <c r="CGW2347" s="1452"/>
      <c r="CGX2347" s="1452"/>
      <c r="CGY2347" s="1452"/>
      <c r="CGZ2347" s="1452"/>
      <c r="CHA2347" s="1452"/>
      <c r="CHB2347" s="1452"/>
      <c r="CHC2347" s="1452"/>
      <c r="CHD2347" s="1452"/>
      <c r="CHE2347" s="1452"/>
      <c r="CHF2347" s="1452"/>
      <c r="CHG2347" s="1452"/>
      <c r="CHH2347" s="1452"/>
      <c r="CHI2347" s="1452"/>
      <c r="CHJ2347" s="1452"/>
      <c r="CHK2347" s="1452"/>
      <c r="CHL2347" s="1452"/>
      <c r="CHM2347" s="1452"/>
      <c r="CHN2347" s="1452"/>
      <c r="CHO2347" s="1452"/>
      <c r="CHP2347" s="1452"/>
      <c r="CHQ2347" s="1452"/>
      <c r="CHR2347" s="1452"/>
      <c r="CHS2347" s="1452"/>
      <c r="CHT2347" s="1452"/>
      <c r="CHU2347" s="1452"/>
      <c r="CHV2347" s="1452"/>
      <c r="CHW2347" s="1452"/>
      <c r="CHX2347" s="1452"/>
      <c r="CHY2347" s="1452"/>
      <c r="CHZ2347" s="1452"/>
      <c r="CIA2347" s="1452"/>
      <c r="CIB2347" s="1452"/>
      <c r="CIC2347" s="1452"/>
      <c r="CID2347" s="1452"/>
      <c r="CIE2347" s="1452"/>
      <c r="CIF2347" s="1452"/>
      <c r="CIG2347" s="1452"/>
      <c r="CIH2347" s="1452"/>
      <c r="CII2347" s="1452"/>
      <c r="CIJ2347" s="1452"/>
      <c r="CIK2347" s="1452"/>
      <c r="CIL2347" s="1452"/>
      <c r="CIM2347" s="1452"/>
      <c r="CIN2347" s="1452"/>
      <c r="CIO2347" s="1452"/>
      <c r="CIP2347" s="1452"/>
      <c r="CIQ2347" s="1452"/>
      <c r="CIR2347" s="1452"/>
      <c r="CIS2347" s="1452"/>
      <c r="CIT2347" s="1452"/>
      <c r="CIU2347" s="1452"/>
      <c r="CIV2347" s="1452"/>
      <c r="CIW2347" s="1452"/>
      <c r="CIX2347" s="1452"/>
      <c r="CIY2347" s="1452"/>
      <c r="CIZ2347" s="1452"/>
      <c r="CJA2347" s="1452"/>
      <c r="CJB2347" s="1452"/>
      <c r="CJC2347" s="1452"/>
      <c r="CJD2347" s="1452"/>
      <c r="CJE2347" s="1452"/>
      <c r="CJF2347" s="1452"/>
      <c r="CJG2347" s="1452"/>
      <c r="CJH2347" s="1452"/>
      <c r="CJI2347" s="1452"/>
      <c r="CJJ2347" s="1452"/>
      <c r="CJK2347" s="1452"/>
      <c r="CJL2347" s="1452"/>
      <c r="CJM2347" s="1452"/>
      <c r="CJN2347" s="1452"/>
      <c r="CJO2347" s="1452"/>
      <c r="CJP2347" s="1452"/>
      <c r="CJQ2347" s="1452"/>
      <c r="CJR2347" s="1452"/>
      <c r="CJS2347" s="1452"/>
      <c r="CJT2347" s="1452"/>
      <c r="CJU2347" s="1452"/>
      <c r="CJV2347" s="1452"/>
      <c r="CJW2347" s="1452"/>
      <c r="CJX2347" s="1452"/>
      <c r="CJY2347" s="1452"/>
      <c r="CJZ2347" s="1452"/>
      <c r="CKA2347" s="1452"/>
      <c r="CKB2347" s="1452"/>
      <c r="CKC2347" s="1452"/>
      <c r="CKD2347" s="1452"/>
      <c r="CKE2347" s="1452"/>
      <c r="CKF2347" s="1452"/>
      <c r="CKG2347" s="1452"/>
      <c r="CKH2347" s="1452"/>
      <c r="CKI2347" s="1452"/>
      <c r="CKJ2347" s="1452"/>
      <c r="CKK2347" s="1452"/>
      <c r="CKL2347" s="1452"/>
      <c r="CKM2347" s="1452"/>
      <c r="CKN2347" s="1452"/>
      <c r="CKO2347" s="1452"/>
      <c r="CKP2347" s="1452"/>
      <c r="CKQ2347" s="1452"/>
      <c r="CKR2347" s="1452"/>
      <c r="CKS2347" s="1452"/>
      <c r="CKT2347" s="1452"/>
      <c r="CKU2347" s="1452"/>
      <c r="CKV2347" s="1452"/>
      <c r="CKW2347" s="1452"/>
      <c r="CKX2347" s="1452"/>
      <c r="CKY2347" s="1452"/>
      <c r="CKZ2347" s="1452"/>
      <c r="CLA2347" s="1452"/>
      <c r="CLB2347" s="1452"/>
      <c r="CLC2347" s="1452"/>
      <c r="CLD2347" s="1452"/>
      <c r="CLE2347" s="1452"/>
      <c r="CLF2347" s="1452"/>
      <c r="CLG2347" s="1452"/>
      <c r="CLH2347" s="1452"/>
      <c r="CLI2347" s="1452"/>
      <c r="CLJ2347" s="1452"/>
      <c r="CLK2347" s="1452"/>
      <c r="CLL2347" s="1452"/>
      <c r="CLM2347" s="1452"/>
      <c r="CLN2347" s="1452"/>
      <c r="CLO2347" s="1452"/>
      <c r="CLP2347" s="1452"/>
      <c r="CLQ2347" s="1452"/>
      <c r="CLR2347" s="1452"/>
      <c r="CLS2347" s="1452"/>
      <c r="CLT2347" s="1452"/>
      <c r="CLU2347" s="1452"/>
      <c r="CLV2347" s="1452"/>
      <c r="CLW2347" s="1452"/>
      <c r="CLX2347" s="1452"/>
      <c r="CLY2347" s="1452"/>
      <c r="CLZ2347" s="1452"/>
      <c r="CMA2347" s="1452"/>
      <c r="CMB2347" s="1452"/>
      <c r="CMC2347" s="1452"/>
      <c r="CMD2347" s="1452"/>
      <c r="CME2347" s="1452"/>
      <c r="CMF2347" s="1452"/>
      <c r="CMG2347" s="1452"/>
      <c r="CMH2347" s="1452"/>
      <c r="CMI2347" s="1452"/>
      <c r="CMJ2347" s="1452"/>
      <c r="CMK2347" s="1452"/>
      <c r="CML2347" s="1452"/>
      <c r="CMM2347" s="1452"/>
      <c r="CMN2347" s="1452"/>
      <c r="CMO2347" s="1452"/>
      <c r="CMP2347" s="1452"/>
      <c r="CMQ2347" s="1452"/>
      <c r="CMR2347" s="1452"/>
      <c r="CMS2347" s="1452"/>
      <c r="CMT2347" s="1452"/>
      <c r="CMU2347" s="1452"/>
      <c r="CMV2347" s="1452"/>
      <c r="CMW2347" s="1452"/>
      <c r="CMX2347" s="1452"/>
      <c r="CMY2347" s="1452"/>
      <c r="CMZ2347" s="1452"/>
      <c r="CNA2347" s="1452"/>
      <c r="CNB2347" s="1452"/>
      <c r="CNC2347" s="1452"/>
      <c r="CND2347" s="1452"/>
      <c r="CNE2347" s="1452"/>
      <c r="CNF2347" s="1452"/>
      <c r="CNG2347" s="1452"/>
      <c r="CNH2347" s="1452"/>
      <c r="CNI2347" s="1452"/>
      <c r="CNJ2347" s="1452"/>
      <c r="CNK2347" s="1452"/>
      <c r="CNL2347" s="1452"/>
      <c r="CNM2347" s="1452"/>
      <c r="CNN2347" s="1452"/>
      <c r="CNO2347" s="1452"/>
      <c r="CNP2347" s="1452"/>
      <c r="CNQ2347" s="1452"/>
      <c r="CNR2347" s="1452"/>
      <c r="CNS2347" s="1452"/>
      <c r="CNT2347" s="1452"/>
      <c r="CNU2347" s="1452"/>
      <c r="CNV2347" s="1452"/>
      <c r="CNW2347" s="1452"/>
      <c r="CNX2347" s="1452"/>
      <c r="CNY2347" s="1452"/>
      <c r="CNZ2347" s="1452"/>
      <c r="COA2347" s="1452"/>
      <c r="COB2347" s="1452"/>
      <c r="COC2347" s="1452"/>
      <c r="COD2347" s="1452"/>
      <c r="COE2347" s="1452"/>
      <c r="COF2347" s="1452"/>
      <c r="COG2347" s="1452"/>
      <c r="COH2347" s="1452"/>
      <c r="COI2347" s="1452"/>
      <c r="COJ2347" s="1452"/>
      <c r="COK2347" s="1452"/>
      <c r="COL2347" s="1452"/>
      <c r="COM2347" s="1452"/>
      <c r="CON2347" s="1452"/>
      <c r="COO2347" s="1452"/>
      <c r="COP2347" s="1452"/>
      <c r="COQ2347" s="1452"/>
      <c r="COR2347" s="1452"/>
      <c r="COS2347" s="1452"/>
      <c r="COT2347" s="1452"/>
      <c r="COU2347" s="1452"/>
      <c r="COV2347" s="1452"/>
      <c r="COW2347" s="1452"/>
      <c r="COX2347" s="1452"/>
      <c r="COY2347" s="1452"/>
      <c r="COZ2347" s="1452"/>
      <c r="CPA2347" s="1452"/>
      <c r="CPB2347" s="1452"/>
      <c r="CPC2347" s="1452"/>
      <c r="CPD2347" s="1452"/>
      <c r="CPE2347" s="1452"/>
      <c r="CPF2347" s="1452"/>
      <c r="CPG2347" s="1452"/>
      <c r="CPH2347" s="1452"/>
      <c r="CPI2347" s="1452"/>
      <c r="CPJ2347" s="1452"/>
      <c r="CPK2347" s="1452"/>
      <c r="CPL2347" s="1452"/>
      <c r="CPM2347" s="1452"/>
      <c r="CPN2347" s="1452"/>
      <c r="CPO2347" s="1452"/>
      <c r="CPP2347" s="1452"/>
      <c r="CPQ2347" s="1452"/>
      <c r="CPR2347" s="1452"/>
      <c r="CPS2347" s="1452"/>
      <c r="CPT2347" s="1452"/>
      <c r="CPU2347" s="1452"/>
      <c r="CPV2347" s="1452"/>
      <c r="CPW2347" s="1452"/>
      <c r="CPX2347" s="1452"/>
      <c r="CPY2347" s="1452"/>
      <c r="CPZ2347" s="1452"/>
      <c r="CQA2347" s="1452"/>
      <c r="CQB2347" s="1452"/>
      <c r="CQC2347" s="1452"/>
      <c r="CQD2347" s="1452"/>
      <c r="CQE2347" s="1452"/>
      <c r="CQF2347" s="1452"/>
      <c r="CQG2347" s="1452"/>
      <c r="CQH2347" s="1452"/>
      <c r="CQI2347" s="1452"/>
      <c r="CQJ2347" s="1452"/>
      <c r="CQK2347" s="1452"/>
      <c r="CQL2347" s="1452"/>
      <c r="CQM2347" s="1452"/>
      <c r="CQN2347" s="1452"/>
      <c r="CQO2347" s="1452"/>
      <c r="CQP2347" s="1452"/>
      <c r="CQQ2347" s="1452"/>
      <c r="CQR2347" s="1452"/>
      <c r="CQS2347" s="1452"/>
      <c r="CQT2347" s="1452"/>
      <c r="CQU2347" s="1452"/>
      <c r="CQV2347" s="1452"/>
      <c r="CQW2347" s="1452"/>
      <c r="CQX2347" s="1452"/>
      <c r="CQY2347" s="1452"/>
      <c r="CQZ2347" s="1452"/>
      <c r="CRA2347" s="1452"/>
      <c r="CRB2347" s="1452"/>
      <c r="CRC2347" s="1452"/>
      <c r="CRD2347" s="1452"/>
      <c r="CRE2347" s="1452"/>
      <c r="CRF2347" s="1452"/>
      <c r="CRG2347" s="1452"/>
      <c r="CRH2347" s="1452"/>
      <c r="CRI2347" s="1452"/>
      <c r="CRJ2347" s="1452"/>
      <c r="CRK2347" s="1452"/>
      <c r="CRL2347" s="1452"/>
      <c r="CRM2347" s="1452"/>
      <c r="CRN2347" s="1452"/>
      <c r="CRO2347" s="1452"/>
      <c r="CRP2347" s="1452"/>
      <c r="CRQ2347" s="1452"/>
      <c r="CRR2347" s="1452"/>
      <c r="CRS2347" s="1452"/>
      <c r="CRT2347" s="1452"/>
      <c r="CRU2347" s="1452"/>
      <c r="CRV2347" s="1452"/>
      <c r="CRW2347" s="1452"/>
      <c r="CRX2347" s="1452"/>
      <c r="CRY2347" s="1452"/>
      <c r="CRZ2347" s="1452"/>
      <c r="CSA2347" s="1452"/>
      <c r="CSB2347" s="1452"/>
      <c r="CSC2347" s="1452"/>
      <c r="CSD2347" s="1452"/>
      <c r="CSE2347" s="1452"/>
      <c r="CSF2347" s="1452"/>
      <c r="CSG2347" s="1452"/>
      <c r="CSH2347" s="1452"/>
      <c r="CSI2347" s="1452"/>
      <c r="CSJ2347" s="1452"/>
      <c r="CSK2347" s="1452"/>
      <c r="CSL2347" s="1452"/>
      <c r="CSM2347" s="1452"/>
      <c r="CSN2347" s="1452"/>
      <c r="CSO2347" s="1452"/>
      <c r="CSP2347" s="1452"/>
      <c r="CSQ2347" s="1452"/>
      <c r="CSR2347" s="1452"/>
      <c r="CSS2347" s="1452"/>
      <c r="CST2347" s="1452"/>
      <c r="CSU2347" s="1452"/>
      <c r="CSV2347" s="1452"/>
      <c r="CSW2347" s="1452"/>
      <c r="CSX2347" s="1452"/>
      <c r="CSY2347" s="1452"/>
      <c r="CSZ2347" s="1452"/>
      <c r="CTA2347" s="1452"/>
      <c r="CTB2347" s="1452"/>
      <c r="CTC2347" s="1452"/>
      <c r="CTD2347" s="1452"/>
      <c r="CTE2347" s="1452"/>
      <c r="CTF2347" s="1452"/>
      <c r="CTG2347" s="1452"/>
      <c r="CTH2347" s="1452"/>
      <c r="CTI2347" s="1452"/>
      <c r="CTJ2347" s="1452"/>
      <c r="CTK2347" s="1452"/>
      <c r="CTL2347" s="1452"/>
      <c r="CTM2347" s="1452"/>
      <c r="CTN2347" s="1452"/>
      <c r="CTO2347" s="1452"/>
      <c r="CTP2347" s="1452"/>
      <c r="CTQ2347" s="1452"/>
      <c r="CTR2347" s="1452"/>
      <c r="CTS2347" s="1452"/>
      <c r="CTT2347" s="1452"/>
      <c r="CTU2347" s="1452"/>
      <c r="CTV2347" s="1452"/>
      <c r="CTW2347" s="1452"/>
      <c r="CTX2347" s="1452"/>
      <c r="CTY2347" s="1452"/>
      <c r="CTZ2347" s="1452"/>
      <c r="CUA2347" s="1452"/>
      <c r="CUB2347" s="1452"/>
      <c r="CUC2347" s="1452"/>
      <c r="CUD2347" s="1452"/>
      <c r="CUE2347" s="1452"/>
      <c r="CUF2347" s="1452"/>
      <c r="CUG2347" s="1452"/>
      <c r="CUH2347" s="1452"/>
      <c r="CUI2347" s="1452"/>
      <c r="CUJ2347" s="1452"/>
      <c r="CUK2347" s="1452"/>
      <c r="CUL2347" s="1452"/>
      <c r="CUM2347" s="1452"/>
      <c r="CUN2347" s="1452"/>
      <c r="CUO2347" s="1452"/>
      <c r="CUP2347" s="1452"/>
      <c r="CUQ2347" s="1452"/>
      <c r="CUR2347" s="1452"/>
      <c r="CUS2347" s="1452"/>
      <c r="CUT2347" s="1452"/>
      <c r="CUU2347" s="1452"/>
      <c r="CUV2347" s="1452"/>
      <c r="CUW2347" s="1452"/>
      <c r="CUX2347" s="1452"/>
      <c r="CUY2347" s="1452"/>
      <c r="CUZ2347" s="1452"/>
      <c r="CVA2347" s="1452"/>
      <c r="CVB2347" s="1452"/>
      <c r="CVC2347" s="1452"/>
      <c r="CVD2347" s="1452"/>
      <c r="CVE2347" s="1452"/>
      <c r="CVF2347" s="1452"/>
      <c r="CVG2347" s="1452"/>
      <c r="CVH2347" s="1452"/>
      <c r="CVI2347" s="1452"/>
      <c r="CVJ2347" s="1452"/>
      <c r="CVK2347" s="1452"/>
      <c r="CVL2347" s="1452"/>
      <c r="CVM2347" s="1452"/>
      <c r="CVN2347" s="1452"/>
      <c r="CVO2347" s="1452"/>
      <c r="CVP2347" s="1452"/>
      <c r="CVQ2347" s="1452"/>
      <c r="CVR2347" s="1452"/>
      <c r="CVS2347" s="1452"/>
      <c r="CVT2347" s="1452"/>
      <c r="CVU2347" s="1452"/>
      <c r="CVV2347" s="1452"/>
      <c r="CVW2347" s="1452"/>
      <c r="CVX2347" s="1452"/>
      <c r="CVY2347" s="1452"/>
      <c r="CVZ2347" s="1452"/>
      <c r="CWA2347" s="1452"/>
      <c r="CWB2347" s="1452"/>
      <c r="CWC2347" s="1452"/>
      <c r="CWD2347" s="1452"/>
      <c r="CWE2347" s="1452"/>
      <c r="CWF2347" s="1452"/>
      <c r="CWG2347" s="1452"/>
      <c r="CWH2347" s="1452"/>
      <c r="CWI2347" s="1452"/>
      <c r="CWJ2347" s="1452"/>
      <c r="CWK2347" s="1452"/>
      <c r="CWL2347" s="1452"/>
      <c r="CWM2347" s="1452"/>
      <c r="CWN2347" s="1452"/>
      <c r="CWO2347" s="1452"/>
      <c r="CWP2347" s="1452"/>
      <c r="CWQ2347" s="1452"/>
      <c r="CWR2347" s="1452"/>
      <c r="CWS2347" s="1452"/>
      <c r="CWT2347" s="1452"/>
      <c r="CWU2347" s="1452"/>
      <c r="CWV2347" s="1452"/>
      <c r="CWW2347" s="1452"/>
      <c r="CWX2347" s="1452"/>
      <c r="CWY2347" s="1452"/>
      <c r="CWZ2347" s="1452"/>
      <c r="CXA2347" s="1452"/>
      <c r="CXB2347" s="1452"/>
      <c r="CXC2347" s="1452"/>
      <c r="CXD2347" s="1452"/>
      <c r="CXE2347" s="1452"/>
      <c r="CXF2347" s="1452"/>
      <c r="CXG2347" s="1452"/>
      <c r="CXH2347" s="1452"/>
      <c r="CXI2347" s="1452"/>
      <c r="CXJ2347" s="1452"/>
      <c r="CXK2347" s="1452"/>
      <c r="CXL2347" s="1452"/>
      <c r="CXM2347" s="1452"/>
      <c r="CXN2347" s="1452"/>
      <c r="CXO2347" s="1452"/>
      <c r="CXP2347" s="1452"/>
      <c r="CXQ2347" s="1452"/>
      <c r="CXR2347" s="1452"/>
      <c r="CXS2347" s="1452"/>
      <c r="CXT2347" s="1452"/>
      <c r="CXU2347" s="1452"/>
      <c r="CXV2347" s="1452"/>
      <c r="CXW2347" s="1452"/>
      <c r="CXX2347" s="1452"/>
      <c r="CXY2347" s="1452"/>
      <c r="CXZ2347" s="1452"/>
      <c r="CYA2347" s="1452"/>
      <c r="CYB2347" s="1452"/>
      <c r="CYC2347" s="1452"/>
      <c r="CYD2347" s="1452"/>
      <c r="CYE2347" s="1452"/>
      <c r="CYF2347" s="1452"/>
      <c r="CYG2347" s="1452"/>
      <c r="CYH2347" s="1452"/>
      <c r="CYI2347" s="1452"/>
      <c r="CYJ2347" s="1452"/>
      <c r="CYK2347" s="1452"/>
      <c r="CYL2347" s="1452"/>
      <c r="CYM2347" s="1452"/>
      <c r="CYN2347" s="1452"/>
      <c r="CYO2347" s="1452"/>
      <c r="CYP2347" s="1452"/>
      <c r="CYQ2347" s="1452"/>
      <c r="CYR2347" s="1452"/>
      <c r="CYS2347" s="1452"/>
      <c r="CYT2347" s="1452"/>
      <c r="CYU2347" s="1452"/>
      <c r="CYV2347" s="1452"/>
      <c r="CYW2347" s="1452"/>
      <c r="CYX2347" s="1452"/>
      <c r="CYY2347" s="1452"/>
      <c r="CYZ2347" s="1452"/>
      <c r="CZA2347" s="1452"/>
      <c r="CZB2347" s="1452"/>
      <c r="CZC2347" s="1452"/>
      <c r="CZD2347" s="1452"/>
      <c r="CZE2347" s="1452"/>
      <c r="CZF2347" s="1452"/>
      <c r="CZG2347" s="1452"/>
      <c r="CZH2347" s="1452"/>
      <c r="CZI2347" s="1452"/>
      <c r="CZJ2347" s="1452"/>
      <c r="CZK2347" s="1452"/>
      <c r="CZL2347" s="1452"/>
      <c r="CZM2347" s="1452"/>
      <c r="CZN2347" s="1452"/>
      <c r="CZO2347" s="1452"/>
      <c r="CZP2347" s="1452"/>
      <c r="CZQ2347" s="1452"/>
      <c r="CZR2347" s="1452"/>
      <c r="CZS2347" s="1452"/>
      <c r="CZT2347" s="1452"/>
      <c r="CZU2347" s="1452"/>
      <c r="CZV2347" s="1452"/>
      <c r="CZW2347" s="1452"/>
      <c r="CZX2347" s="1452"/>
      <c r="CZY2347" s="1452"/>
      <c r="CZZ2347" s="1452"/>
      <c r="DAA2347" s="1452"/>
      <c r="DAB2347" s="1452"/>
      <c r="DAC2347" s="1452"/>
      <c r="DAD2347" s="1452"/>
      <c r="DAE2347" s="1452"/>
      <c r="DAF2347" s="1452"/>
      <c r="DAG2347" s="1452"/>
      <c r="DAH2347" s="1452"/>
      <c r="DAI2347" s="1452"/>
      <c r="DAJ2347" s="1452"/>
      <c r="DAK2347" s="1452"/>
      <c r="DAL2347" s="1452"/>
      <c r="DAM2347" s="1452"/>
      <c r="DAN2347" s="1452"/>
      <c r="DAO2347" s="1452"/>
      <c r="DAP2347" s="1452"/>
      <c r="DAQ2347" s="1452"/>
      <c r="DAR2347" s="1452"/>
      <c r="DAS2347" s="1452"/>
      <c r="DAT2347" s="1452"/>
      <c r="DAU2347" s="1452"/>
      <c r="DAV2347" s="1452"/>
      <c r="DAW2347" s="1452"/>
      <c r="DAX2347" s="1452"/>
      <c r="DAY2347" s="1452"/>
      <c r="DAZ2347" s="1452"/>
      <c r="DBA2347" s="1452"/>
      <c r="DBB2347" s="1452"/>
      <c r="DBC2347" s="1452"/>
      <c r="DBD2347" s="1452"/>
      <c r="DBE2347" s="1452"/>
      <c r="DBF2347" s="1452"/>
      <c r="DBG2347" s="1452"/>
      <c r="DBH2347" s="1452"/>
      <c r="DBI2347" s="1452"/>
      <c r="DBJ2347" s="1452"/>
      <c r="DBK2347" s="1452"/>
      <c r="DBL2347" s="1452"/>
      <c r="DBM2347" s="1452"/>
      <c r="DBN2347" s="1452"/>
      <c r="DBO2347" s="1452"/>
      <c r="DBP2347" s="1452"/>
      <c r="DBQ2347" s="1452"/>
      <c r="DBR2347" s="1452"/>
      <c r="DBS2347" s="1452"/>
      <c r="DBT2347" s="1452"/>
      <c r="DBU2347" s="1452"/>
      <c r="DBV2347" s="1452"/>
      <c r="DBW2347" s="1452"/>
      <c r="DBX2347" s="1452"/>
      <c r="DBY2347" s="1452"/>
      <c r="DBZ2347" s="1452"/>
      <c r="DCA2347" s="1452"/>
      <c r="DCB2347" s="1452"/>
      <c r="DCC2347" s="1452"/>
      <c r="DCD2347" s="1452"/>
      <c r="DCE2347" s="1452"/>
      <c r="DCF2347" s="1452"/>
      <c r="DCG2347" s="1452"/>
      <c r="DCH2347" s="1452"/>
      <c r="DCI2347" s="1452"/>
      <c r="DCJ2347" s="1452"/>
      <c r="DCK2347" s="1452"/>
      <c r="DCL2347" s="1452"/>
      <c r="DCM2347" s="1452"/>
      <c r="DCN2347" s="1452"/>
      <c r="DCO2347" s="1452"/>
      <c r="DCP2347" s="1452"/>
      <c r="DCQ2347" s="1452"/>
      <c r="DCR2347" s="1452"/>
      <c r="DCS2347" s="1452"/>
      <c r="DCT2347" s="1452"/>
      <c r="DCU2347" s="1452"/>
      <c r="DCV2347" s="1452"/>
      <c r="DCW2347" s="1452"/>
      <c r="DCX2347" s="1452"/>
      <c r="DCY2347" s="1452"/>
      <c r="DCZ2347" s="1452"/>
      <c r="DDA2347" s="1452"/>
      <c r="DDB2347" s="1452"/>
      <c r="DDC2347" s="1452"/>
      <c r="DDD2347" s="1452"/>
      <c r="DDE2347" s="1452"/>
      <c r="DDF2347" s="1452"/>
      <c r="DDG2347" s="1452"/>
      <c r="DDH2347" s="1452"/>
      <c r="DDI2347" s="1452"/>
      <c r="DDJ2347" s="1452"/>
      <c r="DDK2347" s="1452"/>
      <c r="DDL2347" s="1452"/>
      <c r="DDM2347" s="1452"/>
      <c r="DDN2347" s="1452"/>
      <c r="DDO2347" s="1452"/>
      <c r="DDP2347" s="1452"/>
      <c r="DDQ2347" s="1452"/>
      <c r="DDR2347" s="1452"/>
      <c r="DDS2347" s="1452"/>
      <c r="DDT2347" s="1452"/>
      <c r="DDU2347" s="1452"/>
      <c r="DDV2347" s="1452"/>
      <c r="DDW2347" s="1452"/>
      <c r="DDX2347" s="1452"/>
      <c r="DDY2347" s="1452"/>
      <c r="DDZ2347" s="1452"/>
      <c r="DEA2347" s="1452"/>
      <c r="DEB2347" s="1452"/>
      <c r="DEC2347" s="1452"/>
      <c r="DED2347" s="1452"/>
      <c r="DEE2347" s="1452"/>
      <c r="DEF2347" s="1452"/>
      <c r="DEG2347" s="1452"/>
      <c r="DEH2347" s="1452"/>
      <c r="DEI2347" s="1452"/>
      <c r="DEJ2347" s="1452"/>
      <c r="DEK2347" s="1452"/>
      <c r="DEL2347" s="1452"/>
      <c r="DEM2347" s="1452"/>
      <c r="DEN2347" s="1452"/>
      <c r="DEO2347" s="1452"/>
      <c r="DEP2347" s="1452"/>
      <c r="DEQ2347" s="1452"/>
      <c r="DER2347" s="1452"/>
      <c r="DES2347" s="1452"/>
      <c r="DET2347" s="1452"/>
      <c r="DEU2347" s="1452"/>
      <c r="DEV2347" s="1452"/>
      <c r="DEW2347" s="1452"/>
      <c r="DEX2347" s="1452"/>
      <c r="DEY2347" s="1452"/>
      <c r="DEZ2347" s="1452"/>
      <c r="DFA2347" s="1452"/>
      <c r="DFB2347" s="1452"/>
      <c r="DFC2347" s="1452"/>
      <c r="DFD2347" s="1452"/>
      <c r="DFE2347" s="1452"/>
      <c r="DFF2347" s="1452"/>
      <c r="DFG2347" s="1452"/>
      <c r="DFH2347" s="1452"/>
      <c r="DFI2347" s="1452"/>
      <c r="DFJ2347" s="1452"/>
      <c r="DFK2347" s="1452"/>
      <c r="DFL2347" s="1452"/>
      <c r="DFM2347" s="1452"/>
      <c r="DFN2347" s="1452"/>
      <c r="DFO2347" s="1452"/>
      <c r="DFP2347" s="1452"/>
      <c r="DFQ2347" s="1452"/>
      <c r="DFR2347" s="1452"/>
      <c r="DFS2347" s="1452"/>
      <c r="DFT2347" s="1452"/>
      <c r="DFU2347" s="1452"/>
      <c r="DFV2347" s="1452"/>
      <c r="DFW2347" s="1452"/>
      <c r="DFX2347" s="1452"/>
      <c r="DFY2347" s="1452"/>
      <c r="DFZ2347" s="1452"/>
      <c r="DGA2347" s="1452"/>
      <c r="DGB2347" s="1452"/>
      <c r="DGC2347" s="1452"/>
      <c r="DGD2347" s="1452"/>
      <c r="DGE2347" s="1452"/>
      <c r="DGF2347" s="1452"/>
      <c r="DGG2347" s="1452"/>
      <c r="DGH2347" s="1452"/>
      <c r="DGI2347" s="1452"/>
      <c r="DGJ2347" s="1452"/>
      <c r="DGK2347" s="1452"/>
      <c r="DGL2347" s="1452"/>
      <c r="DGM2347" s="1452"/>
      <c r="DGN2347" s="1452"/>
      <c r="DGO2347" s="1452"/>
      <c r="DGP2347" s="1452"/>
      <c r="DGQ2347" s="1452"/>
      <c r="DGR2347" s="1452"/>
      <c r="DGS2347" s="1452"/>
      <c r="DGT2347" s="1452"/>
      <c r="DGU2347" s="1452"/>
      <c r="DGV2347" s="1452"/>
      <c r="DGW2347" s="1452"/>
      <c r="DGX2347" s="1452"/>
      <c r="DGY2347" s="1452"/>
      <c r="DGZ2347" s="1452"/>
      <c r="DHA2347" s="1452"/>
      <c r="DHB2347" s="1452"/>
      <c r="DHC2347" s="1452"/>
      <c r="DHD2347" s="1452"/>
      <c r="DHE2347" s="1452"/>
      <c r="DHF2347" s="1452"/>
      <c r="DHG2347" s="1452"/>
      <c r="DHH2347" s="1452"/>
      <c r="DHI2347" s="1452"/>
      <c r="DHJ2347" s="1452"/>
      <c r="DHK2347" s="1452"/>
      <c r="DHL2347" s="1452"/>
      <c r="DHM2347" s="1452"/>
      <c r="DHN2347" s="1452"/>
      <c r="DHO2347" s="1452"/>
      <c r="DHP2347" s="1452"/>
      <c r="DHQ2347" s="1452"/>
      <c r="DHR2347" s="1452"/>
      <c r="DHS2347" s="1452"/>
      <c r="DHT2347" s="1452"/>
      <c r="DHU2347" s="1452"/>
      <c r="DHV2347" s="1452"/>
      <c r="DHW2347" s="1452"/>
      <c r="DHX2347" s="1452"/>
      <c r="DHY2347" s="1452"/>
      <c r="DHZ2347" s="1452"/>
      <c r="DIA2347" s="1452"/>
      <c r="DIB2347" s="1452"/>
      <c r="DIC2347" s="1452"/>
      <c r="DID2347" s="1452"/>
      <c r="DIE2347" s="1452"/>
      <c r="DIF2347" s="1452"/>
      <c r="DIG2347" s="1452"/>
      <c r="DIH2347" s="1452"/>
      <c r="DII2347" s="1452"/>
      <c r="DIJ2347" s="1452"/>
      <c r="DIK2347" s="1452"/>
      <c r="DIL2347" s="1452"/>
      <c r="DIM2347" s="1452"/>
      <c r="DIN2347" s="1452"/>
      <c r="DIO2347" s="1452"/>
      <c r="DIP2347" s="1452"/>
      <c r="DIQ2347" s="1452"/>
      <c r="DIR2347" s="1452"/>
      <c r="DIS2347" s="1452"/>
      <c r="DIT2347" s="1452"/>
      <c r="DIU2347" s="1452"/>
      <c r="DIV2347" s="1452"/>
      <c r="DIW2347" s="1452"/>
      <c r="DIX2347" s="1452"/>
      <c r="DIY2347" s="1452"/>
      <c r="DIZ2347" s="1452"/>
      <c r="DJA2347" s="1452"/>
      <c r="DJB2347" s="1452"/>
      <c r="DJC2347" s="1452"/>
      <c r="DJD2347" s="1452"/>
      <c r="DJE2347" s="1452"/>
      <c r="DJF2347" s="1452"/>
      <c r="DJG2347" s="1452"/>
      <c r="DJH2347" s="1452"/>
      <c r="DJI2347" s="1452"/>
      <c r="DJJ2347" s="1452"/>
      <c r="DJK2347" s="1452"/>
      <c r="DJL2347" s="1452"/>
      <c r="DJM2347" s="1452"/>
      <c r="DJN2347" s="1452"/>
      <c r="DJO2347" s="1452"/>
      <c r="DJP2347" s="1452"/>
      <c r="DJQ2347" s="1452"/>
      <c r="DJR2347" s="1452"/>
      <c r="DJS2347" s="1452"/>
      <c r="DJT2347" s="1452"/>
      <c r="DJU2347" s="1452"/>
      <c r="DJV2347" s="1452"/>
      <c r="DJW2347" s="1452"/>
      <c r="DJX2347" s="1452"/>
      <c r="DJY2347" s="1452"/>
      <c r="DJZ2347" s="1452"/>
      <c r="DKA2347" s="1452"/>
      <c r="DKB2347" s="1452"/>
      <c r="DKC2347" s="1452"/>
      <c r="DKD2347" s="1452"/>
      <c r="DKE2347" s="1452"/>
      <c r="DKF2347" s="1452"/>
      <c r="DKG2347" s="1452"/>
      <c r="DKH2347" s="1452"/>
      <c r="DKI2347" s="1452"/>
      <c r="DKJ2347" s="1452"/>
      <c r="DKK2347" s="1452"/>
      <c r="DKL2347" s="1452"/>
      <c r="DKM2347" s="1452"/>
      <c r="DKN2347" s="1452"/>
      <c r="DKO2347" s="1452"/>
      <c r="DKP2347" s="1452"/>
      <c r="DKQ2347" s="1452"/>
      <c r="DKR2347" s="1452"/>
      <c r="DKS2347" s="1452"/>
      <c r="DKT2347" s="1452"/>
      <c r="DKU2347" s="1452"/>
      <c r="DKV2347" s="1452"/>
      <c r="DKW2347" s="1452"/>
      <c r="DKX2347" s="1452"/>
      <c r="DKY2347" s="1452"/>
      <c r="DKZ2347" s="1452"/>
      <c r="DLA2347" s="1452"/>
      <c r="DLB2347" s="1452"/>
      <c r="DLC2347" s="1452"/>
      <c r="DLD2347" s="1452"/>
      <c r="DLE2347" s="1452"/>
      <c r="DLF2347" s="1452"/>
      <c r="DLG2347" s="1452"/>
      <c r="DLH2347" s="1452"/>
      <c r="DLI2347" s="1452"/>
      <c r="DLJ2347" s="1452"/>
      <c r="DLK2347" s="1452"/>
      <c r="DLL2347" s="1452"/>
      <c r="DLM2347" s="1452"/>
      <c r="DLN2347" s="1452"/>
      <c r="DLO2347" s="1452"/>
      <c r="DLP2347" s="1452"/>
      <c r="DLQ2347" s="1452"/>
      <c r="DLR2347" s="1452"/>
      <c r="DLS2347" s="1452"/>
      <c r="DLT2347" s="1452"/>
      <c r="DLU2347" s="1452"/>
      <c r="DLV2347" s="1452"/>
      <c r="DLW2347" s="1452"/>
      <c r="DLX2347" s="1452"/>
      <c r="DLY2347" s="1452"/>
      <c r="DLZ2347" s="1452"/>
      <c r="DMA2347" s="1452"/>
      <c r="DMB2347" s="1452"/>
      <c r="DMC2347" s="1452"/>
      <c r="DMD2347" s="1452"/>
      <c r="DME2347" s="1452"/>
      <c r="DMF2347" s="1452"/>
      <c r="DMG2347" s="1452"/>
      <c r="DMH2347" s="1452"/>
      <c r="DMI2347" s="1452"/>
      <c r="DMJ2347" s="1452"/>
      <c r="DMK2347" s="1452"/>
      <c r="DML2347" s="1452"/>
      <c r="DMM2347" s="1452"/>
      <c r="DMN2347" s="1452"/>
      <c r="DMO2347" s="1452"/>
      <c r="DMP2347" s="1452"/>
      <c r="DMQ2347" s="1452"/>
      <c r="DMR2347" s="1452"/>
      <c r="DMS2347" s="1452"/>
      <c r="DMT2347" s="1452"/>
      <c r="DMU2347" s="1452"/>
      <c r="DMV2347" s="1452"/>
      <c r="DMW2347" s="1452"/>
      <c r="DMX2347" s="1452"/>
      <c r="DMY2347" s="1452"/>
      <c r="DMZ2347" s="1452"/>
      <c r="DNA2347" s="1452"/>
      <c r="DNB2347" s="1452"/>
      <c r="DNC2347" s="1452"/>
      <c r="DND2347" s="1452"/>
      <c r="DNE2347" s="1452"/>
      <c r="DNF2347" s="1452"/>
      <c r="DNG2347" s="1452"/>
      <c r="DNH2347" s="1452"/>
      <c r="DNI2347" s="1452"/>
      <c r="DNJ2347" s="1452"/>
      <c r="DNK2347" s="1452"/>
      <c r="DNL2347" s="1452"/>
      <c r="DNM2347" s="1452"/>
      <c r="DNN2347" s="1452"/>
      <c r="DNO2347" s="1452"/>
      <c r="DNP2347" s="1452"/>
      <c r="DNQ2347" s="1452"/>
      <c r="DNR2347" s="1452"/>
      <c r="DNS2347" s="1452"/>
      <c r="DNT2347" s="1452"/>
      <c r="DNU2347" s="1452"/>
      <c r="DNV2347" s="1452"/>
      <c r="DNW2347" s="1452"/>
      <c r="DNX2347" s="1452"/>
      <c r="DNY2347" s="1452"/>
      <c r="DNZ2347" s="1452"/>
      <c r="DOA2347" s="1452"/>
      <c r="DOB2347" s="1452"/>
      <c r="DOC2347" s="1452"/>
      <c r="DOD2347" s="1452"/>
      <c r="DOE2347" s="1452"/>
      <c r="DOF2347" s="1452"/>
      <c r="DOG2347" s="1452"/>
      <c r="DOH2347" s="1452"/>
      <c r="DOI2347" s="1452"/>
      <c r="DOJ2347" s="1452"/>
      <c r="DOK2347" s="1452"/>
      <c r="DOL2347" s="1452"/>
      <c r="DOM2347" s="1452"/>
      <c r="DON2347" s="1452"/>
      <c r="DOO2347" s="1452"/>
      <c r="DOP2347" s="1452"/>
      <c r="DOQ2347" s="1452"/>
      <c r="DOR2347" s="1452"/>
      <c r="DOS2347" s="1452"/>
      <c r="DOT2347" s="1452"/>
      <c r="DOU2347" s="1452"/>
      <c r="DOV2347" s="1452"/>
      <c r="DOW2347" s="1452"/>
      <c r="DOX2347" s="1452"/>
      <c r="DOY2347" s="1452"/>
      <c r="DOZ2347" s="1452"/>
      <c r="DPA2347" s="1452"/>
      <c r="DPB2347" s="1452"/>
      <c r="DPC2347" s="1452"/>
      <c r="DPD2347" s="1452"/>
      <c r="DPE2347" s="1452"/>
      <c r="DPF2347" s="1452"/>
      <c r="DPG2347" s="1452"/>
      <c r="DPH2347" s="1452"/>
      <c r="DPI2347" s="1452"/>
      <c r="DPJ2347" s="1452"/>
      <c r="DPK2347" s="1452"/>
      <c r="DPL2347" s="1452"/>
      <c r="DPM2347" s="1452"/>
      <c r="DPN2347" s="1452"/>
      <c r="DPO2347" s="1452"/>
      <c r="DPP2347" s="1452"/>
      <c r="DPQ2347" s="1452"/>
      <c r="DPR2347" s="1452"/>
      <c r="DPS2347" s="1452"/>
      <c r="DPT2347" s="1452"/>
      <c r="DPU2347" s="1452"/>
      <c r="DPV2347" s="1452"/>
      <c r="DPW2347" s="1452"/>
      <c r="DPX2347" s="1452"/>
      <c r="DPY2347" s="1452"/>
      <c r="DPZ2347" s="1452"/>
      <c r="DQA2347" s="1452"/>
      <c r="DQB2347" s="1452"/>
      <c r="DQC2347" s="1452"/>
      <c r="DQD2347" s="1452"/>
      <c r="DQE2347" s="1452"/>
      <c r="DQF2347" s="1452"/>
      <c r="DQG2347" s="1452"/>
      <c r="DQH2347" s="1452"/>
      <c r="DQI2347" s="1452"/>
      <c r="DQJ2347" s="1452"/>
      <c r="DQK2347" s="1452"/>
      <c r="DQL2347" s="1452"/>
      <c r="DQM2347" s="1452"/>
      <c r="DQN2347" s="1452"/>
      <c r="DQO2347" s="1452"/>
      <c r="DQP2347" s="1452"/>
      <c r="DQQ2347" s="1452"/>
      <c r="DQR2347" s="1452"/>
      <c r="DQS2347" s="1452"/>
      <c r="DQT2347" s="1452"/>
      <c r="DQU2347" s="1452"/>
      <c r="DQV2347" s="1452"/>
      <c r="DQW2347" s="1452"/>
      <c r="DQX2347" s="1452"/>
      <c r="DQY2347" s="1452"/>
      <c r="DQZ2347" s="1452"/>
      <c r="DRA2347" s="1452"/>
      <c r="DRB2347" s="1452"/>
      <c r="DRC2347" s="1452"/>
      <c r="DRD2347" s="1452"/>
      <c r="DRE2347" s="1452"/>
      <c r="DRF2347" s="1452"/>
      <c r="DRG2347" s="1452"/>
      <c r="DRH2347" s="1452"/>
      <c r="DRI2347" s="1452"/>
      <c r="DRJ2347" s="1452"/>
      <c r="DRK2347" s="1452"/>
      <c r="DRL2347" s="1452"/>
      <c r="DRM2347" s="1452"/>
      <c r="DRN2347" s="1452"/>
      <c r="DRO2347" s="1452"/>
      <c r="DRP2347" s="1452"/>
      <c r="DRQ2347" s="1452"/>
      <c r="DRR2347" s="1452"/>
      <c r="DRS2347" s="1452"/>
      <c r="DRT2347" s="1452"/>
      <c r="DRU2347" s="1452"/>
      <c r="DRV2347" s="1452"/>
      <c r="DRW2347" s="1452"/>
      <c r="DRX2347" s="1452"/>
      <c r="DRY2347" s="1452"/>
      <c r="DRZ2347" s="1452"/>
      <c r="DSA2347" s="1452"/>
      <c r="DSB2347" s="1452"/>
      <c r="DSC2347" s="1452"/>
      <c r="DSD2347" s="1452"/>
      <c r="DSE2347" s="1452"/>
      <c r="DSF2347" s="1452"/>
      <c r="DSG2347" s="1452"/>
      <c r="DSH2347" s="1452"/>
      <c r="DSI2347" s="1452"/>
      <c r="DSJ2347" s="1452"/>
      <c r="DSK2347" s="1452"/>
      <c r="DSL2347" s="1452"/>
      <c r="DSM2347" s="1452"/>
      <c r="DSN2347" s="1452"/>
      <c r="DSO2347" s="1452"/>
      <c r="DSP2347" s="1452"/>
      <c r="DSQ2347" s="1452"/>
      <c r="DSR2347" s="1452"/>
      <c r="DSS2347" s="1452"/>
      <c r="DST2347" s="1452"/>
      <c r="DSU2347" s="1452"/>
      <c r="DSV2347" s="1452"/>
      <c r="DSW2347" s="1452"/>
      <c r="DSX2347" s="1452"/>
      <c r="DSY2347" s="1452"/>
      <c r="DSZ2347" s="1452"/>
      <c r="DTA2347" s="1452"/>
      <c r="DTB2347" s="1452"/>
      <c r="DTC2347" s="1452"/>
      <c r="DTD2347" s="1452"/>
      <c r="DTE2347" s="1452"/>
      <c r="DTF2347" s="1452"/>
      <c r="DTG2347" s="1452"/>
      <c r="DTH2347" s="1452"/>
      <c r="DTI2347" s="1452"/>
      <c r="DTJ2347" s="1452"/>
      <c r="DTK2347" s="1452"/>
      <c r="DTL2347" s="1452"/>
      <c r="DTM2347" s="1452"/>
      <c r="DTN2347" s="1452"/>
      <c r="DTO2347" s="1452"/>
      <c r="DTP2347" s="1452"/>
      <c r="DTQ2347" s="1452"/>
      <c r="DTR2347" s="1452"/>
      <c r="DTS2347" s="1452"/>
      <c r="DTT2347" s="1452"/>
      <c r="DTU2347" s="1452"/>
      <c r="DTV2347" s="1452"/>
      <c r="DTW2347" s="1452"/>
      <c r="DTX2347" s="1452"/>
      <c r="DTY2347" s="1452"/>
      <c r="DTZ2347" s="1452"/>
      <c r="DUA2347" s="1452"/>
      <c r="DUB2347" s="1452"/>
      <c r="DUC2347" s="1452"/>
      <c r="DUD2347" s="1452"/>
      <c r="DUE2347" s="1452"/>
      <c r="DUF2347" s="1452"/>
      <c r="DUG2347" s="1452"/>
      <c r="DUH2347" s="1452"/>
      <c r="DUI2347" s="1452"/>
      <c r="DUJ2347" s="1452"/>
      <c r="DUK2347" s="1452"/>
      <c r="DUL2347" s="1452"/>
      <c r="DUM2347" s="1452"/>
      <c r="DUN2347" s="1452"/>
      <c r="DUO2347" s="1452"/>
      <c r="DUP2347" s="1452"/>
      <c r="DUQ2347" s="1452"/>
      <c r="DUR2347" s="1452"/>
      <c r="DUS2347" s="1452"/>
      <c r="DUT2347" s="1452"/>
      <c r="DUU2347" s="1452"/>
      <c r="DUV2347" s="1452"/>
      <c r="DUW2347" s="1452"/>
      <c r="DUX2347" s="1452"/>
      <c r="DUY2347" s="1452"/>
      <c r="DUZ2347" s="1452"/>
      <c r="DVA2347" s="1452"/>
      <c r="DVB2347" s="1452"/>
      <c r="DVC2347" s="1452"/>
      <c r="DVD2347" s="1452"/>
      <c r="DVE2347" s="1452"/>
      <c r="DVF2347" s="1452"/>
      <c r="DVG2347" s="1452"/>
      <c r="DVH2347" s="1452"/>
      <c r="DVI2347" s="1452"/>
      <c r="DVJ2347" s="1452"/>
      <c r="DVK2347" s="1452"/>
      <c r="DVL2347" s="1452"/>
      <c r="DVM2347" s="1452"/>
      <c r="DVN2347" s="1452"/>
      <c r="DVO2347" s="1452"/>
      <c r="DVP2347" s="1452"/>
      <c r="DVQ2347" s="1452"/>
      <c r="DVR2347" s="1452"/>
      <c r="DVS2347" s="1452"/>
      <c r="DVT2347" s="1452"/>
      <c r="DVU2347" s="1452"/>
      <c r="DVV2347" s="1452"/>
      <c r="DVW2347" s="1452"/>
      <c r="DVX2347" s="1452"/>
      <c r="DVY2347" s="1452"/>
      <c r="DVZ2347" s="1452"/>
      <c r="DWA2347" s="1452"/>
      <c r="DWB2347" s="1452"/>
      <c r="DWC2347" s="1452"/>
      <c r="DWD2347" s="1452"/>
      <c r="DWE2347" s="1452"/>
      <c r="DWF2347" s="1452"/>
      <c r="DWG2347" s="1452"/>
      <c r="DWH2347" s="1452"/>
      <c r="DWI2347" s="1452"/>
      <c r="DWJ2347" s="1452"/>
      <c r="DWK2347" s="1452"/>
      <c r="DWL2347" s="1452"/>
      <c r="DWM2347" s="1452"/>
      <c r="DWN2347" s="1452"/>
      <c r="DWO2347" s="1452"/>
      <c r="DWP2347" s="1452"/>
      <c r="DWQ2347" s="1452"/>
      <c r="DWR2347" s="1452"/>
      <c r="DWS2347" s="1452"/>
      <c r="DWT2347" s="1452"/>
      <c r="DWU2347" s="1452"/>
      <c r="DWV2347" s="1452"/>
      <c r="DWW2347" s="1452"/>
      <c r="DWX2347" s="1452"/>
      <c r="DWY2347" s="1452"/>
      <c r="DWZ2347" s="1452"/>
      <c r="DXA2347" s="1452"/>
      <c r="DXB2347" s="1452"/>
      <c r="DXC2347" s="1452"/>
      <c r="DXD2347" s="1452"/>
      <c r="DXE2347" s="1452"/>
      <c r="DXF2347" s="1452"/>
      <c r="DXG2347" s="1452"/>
      <c r="DXH2347" s="1452"/>
      <c r="DXI2347" s="1452"/>
      <c r="DXJ2347" s="1452"/>
      <c r="DXK2347" s="1452"/>
      <c r="DXL2347" s="1452"/>
      <c r="DXM2347" s="1452"/>
      <c r="DXN2347" s="1452"/>
      <c r="DXO2347" s="1452"/>
      <c r="DXP2347" s="1452"/>
      <c r="DXQ2347" s="1452"/>
      <c r="DXR2347" s="1452"/>
      <c r="DXS2347" s="1452"/>
      <c r="DXT2347" s="1452"/>
      <c r="DXU2347" s="1452"/>
      <c r="DXV2347" s="1452"/>
      <c r="DXW2347" s="1452"/>
      <c r="DXX2347" s="1452"/>
      <c r="DXY2347" s="1452"/>
      <c r="DXZ2347" s="1452"/>
      <c r="DYA2347" s="1452"/>
      <c r="DYB2347" s="1452"/>
      <c r="DYC2347" s="1452"/>
      <c r="DYD2347" s="1452"/>
      <c r="DYE2347" s="1452"/>
      <c r="DYF2347" s="1452"/>
      <c r="DYG2347" s="1452"/>
      <c r="DYH2347" s="1452"/>
      <c r="DYI2347" s="1452"/>
      <c r="DYJ2347" s="1452"/>
      <c r="DYK2347" s="1452"/>
      <c r="DYL2347" s="1452"/>
      <c r="DYM2347" s="1452"/>
      <c r="DYN2347" s="1452"/>
      <c r="DYO2347" s="1452"/>
      <c r="DYP2347" s="1452"/>
      <c r="DYQ2347" s="1452"/>
      <c r="DYR2347" s="1452"/>
      <c r="DYS2347" s="1452"/>
      <c r="DYT2347" s="1452"/>
      <c r="DYU2347" s="1452"/>
      <c r="DYV2347" s="1452"/>
      <c r="DYW2347" s="1452"/>
      <c r="DYX2347" s="1452"/>
      <c r="DYY2347" s="1452"/>
      <c r="DYZ2347" s="1452"/>
      <c r="DZA2347" s="1452"/>
      <c r="DZB2347" s="1452"/>
      <c r="DZC2347" s="1452"/>
      <c r="DZD2347" s="1452"/>
      <c r="DZE2347" s="1452"/>
      <c r="DZF2347" s="1452"/>
      <c r="DZG2347" s="1452"/>
      <c r="DZH2347" s="1452"/>
      <c r="DZI2347" s="1452"/>
      <c r="DZJ2347" s="1452"/>
      <c r="DZK2347" s="1452"/>
      <c r="DZL2347" s="1452"/>
      <c r="DZM2347" s="1452"/>
      <c r="DZN2347" s="1452"/>
      <c r="DZO2347" s="1452"/>
      <c r="DZP2347" s="1452"/>
      <c r="DZQ2347" s="1452"/>
      <c r="DZR2347" s="1452"/>
      <c r="DZS2347" s="1452"/>
      <c r="DZT2347" s="1452"/>
      <c r="DZU2347" s="1452"/>
      <c r="DZV2347" s="1452"/>
      <c r="DZW2347" s="1452"/>
      <c r="DZX2347" s="1452"/>
      <c r="DZY2347" s="1452"/>
      <c r="DZZ2347" s="1452"/>
      <c r="EAA2347" s="1452"/>
      <c r="EAB2347" s="1452"/>
      <c r="EAC2347" s="1452"/>
      <c r="EAD2347" s="1452"/>
      <c r="EAE2347" s="1452"/>
      <c r="EAF2347" s="1452"/>
      <c r="EAG2347" s="1452"/>
      <c r="EAH2347" s="1452"/>
      <c r="EAI2347" s="1452"/>
      <c r="EAJ2347" s="1452"/>
      <c r="EAK2347" s="1452"/>
      <c r="EAL2347" s="1452"/>
      <c r="EAM2347" s="1452"/>
      <c r="EAN2347" s="1452"/>
      <c r="EAO2347" s="1452"/>
      <c r="EAP2347" s="1452"/>
      <c r="EAQ2347" s="1452"/>
      <c r="EAR2347" s="1452"/>
      <c r="EAS2347" s="1452"/>
      <c r="EAT2347" s="1452"/>
      <c r="EAU2347" s="1452"/>
      <c r="EAV2347" s="1452"/>
      <c r="EAW2347" s="1452"/>
      <c r="EAX2347" s="1452"/>
      <c r="EAY2347" s="1452"/>
      <c r="EAZ2347" s="1452"/>
      <c r="EBA2347" s="1452"/>
      <c r="EBB2347" s="1452"/>
      <c r="EBC2347" s="1452"/>
      <c r="EBD2347" s="1452"/>
      <c r="EBE2347" s="1452"/>
      <c r="EBF2347" s="1452"/>
      <c r="EBG2347" s="1452"/>
      <c r="EBH2347" s="1452"/>
      <c r="EBI2347" s="1452"/>
      <c r="EBJ2347" s="1452"/>
      <c r="EBK2347" s="1452"/>
      <c r="EBL2347" s="1452"/>
      <c r="EBM2347" s="1452"/>
      <c r="EBN2347" s="1452"/>
      <c r="EBO2347" s="1452"/>
      <c r="EBP2347" s="1452"/>
      <c r="EBQ2347" s="1452"/>
      <c r="EBR2347" s="1452"/>
      <c r="EBS2347" s="1452"/>
      <c r="EBT2347" s="1452"/>
      <c r="EBU2347" s="1452"/>
      <c r="EBV2347" s="1452"/>
      <c r="EBW2347" s="1452"/>
      <c r="EBX2347" s="1452"/>
      <c r="EBY2347" s="1452"/>
      <c r="EBZ2347" s="1452"/>
      <c r="ECA2347" s="1452"/>
      <c r="ECB2347" s="1452"/>
      <c r="ECC2347" s="1452"/>
      <c r="ECD2347" s="1452"/>
      <c r="ECE2347" s="1452"/>
      <c r="ECF2347" s="1452"/>
      <c r="ECG2347" s="1452"/>
      <c r="ECH2347" s="1452"/>
      <c r="ECI2347" s="1452"/>
      <c r="ECJ2347" s="1452"/>
      <c r="ECK2347" s="1452"/>
      <c r="ECL2347" s="1452"/>
      <c r="ECM2347" s="1452"/>
      <c r="ECN2347" s="1452"/>
      <c r="ECO2347" s="1452"/>
      <c r="ECP2347" s="1452"/>
      <c r="ECQ2347" s="1452"/>
      <c r="ECR2347" s="1452"/>
      <c r="ECS2347" s="1452"/>
      <c r="ECT2347" s="1452"/>
      <c r="ECU2347" s="1452"/>
      <c r="ECV2347" s="1452"/>
      <c r="ECW2347" s="1452"/>
      <c r="ECX2347" s="1452"/>
      <c r="ECY2347" s="1452"/>
      <c r="ECZ2347" s="1452"/>
      <c r="EDA2347" s="1452"/>
      <c r="EDB2347" s="1452"/>
      <c r="EDC2347" s="1452"/>
      <c r="EDD2347" s="1452"/>
      <c r="EDE2347" s="1452"/>
      <c r="EDF2347" s="1452"/>
      <c r="EDG2347" s="1452"/>
      <c r="EDH2347" s="1452"/>
      <c r="EDI2347" s="1452"/>
      <c r="EDJ2347" s="1452"/>
      <c r="EDK2347" s="1452"/>
      <c r="EDL2347" s="1452"/>
      <c r="EDM2347" s="1452"/>
      <c r="EDN2347" s="1452"/>
      <c r="EDO2347" s="1452"/>
      <c r="EDP2347" s="1452"/>
      <c r="EDQ2347" s="1452"/>
      <c r="EDR2347" s="1452"/>
      <c r="EDS2347" s="1452"/>
      <c r="EDT2347" s="1452"/>
      <c r="EDU2347" s="1452"/>
      <c r="EDV2347" s="1452"/>
      <c r="EDW2347" s="1452"/>
      <c r="EDX2347" s="1452"/>
      <c r="EDY2347" s="1452"/>
      <c r="EDZ2347" s="1452"/>
      <c r="EEA2347" s="1452"/>
      <c r="EEB2347" s="1452"/>
      <c r="EEC2347" s="1452"/>
      <c r="EED2347" s="1452"/>
      <c r="EEE2347" s="1452"/>
      <c r="EEF2347" s="1452"/>
      <c r="EEG2347" s="1452"/>
      <c r="EEH2347" s="1452"/>
      <c r="EEI2347" s="1452"/>
      <c r="EEJ2347" s="1452"/>
      <c r="EEK2347" s="1452"/>
      <c r="EEL2347" s="1452"/>
      <c r="EEM2347" s="1452"/>
      <c r="EEN2347" s="1452"/>
      <c r="EEO2347" s="1452"/>
      <c r="EEP2347" s="1452"/>
      <c r="EEQ2347" s="1452"/>
      <c r="EER2347" s="1452"/>
      <c r="EES2347" s="1452"/>
      <c r="EET2347" s="1452"/>
      <c r="EEU2347" s="1452"/>
      <c r="EEV2347" s="1452"/>
      <c r="EEW2347" s="1452"/>
      <c r="EEX2347" s="1452"/>
      <c r="EEY2347" s="1452"/>
      <c r="EEZ2347" s="1452"/>
      <c r="EFA2347" s="1452"/>
      <c r="EFB2347" s="1452"/>
      <c r="EFC2347" s="1452"/>
      <c r="EFD2347" s="1452"/>
      <c r="EFE2347" s="1452"/>
      <c r="EFF2347" s="1452"/>
      <c r="EFG2347" s="1452"/>
      <c r="EFH2347" s="1452"/>
      <c r="EFI2347" s="1452"/>
      <c r="EFJ2347" s="1452"/>
      <c r="EFK2347" s="1452"/>
      <c r="EFL2347" s="1452"/>
      <c r="EFM2347" s="1452"/>
      <c r="EFN2347" s="1452"/>
      <c r="EFO2347" s="1452"/>
      <c r="EFP2347" s="1452"/>
      <c r="EFQ2347" s="1452"/>
      <c r="EFR2347" s="1452"/>
      <c r="EFS2347" s="1452"/>
      <c r="EFT2347" s="1452"/>
      <c r="EFU2347" s="1452"/>
      <c r="EFV2347" s="1452"/>
      <c r="EFW2347" s="1452"/>
      <c r="EFX2347" s="1452"/>
      <c r="EFY2347" s="1452"/>
      <c r="EFZ2347" s="1452"/>
      <c r="EGA2347" s="1452"/>
      <c r="EGB2347" s="1452"/>
      <c r="EGC2347" s="1452"/>
      <c r="EGD2347" s="1452"/>
      <c r="EGE2347" s="1452"/>
      <c r="EGF2347" s="1452"/>
      <c r="EGG2347" s="1452"/>
      <c r="EGH2347" s="1452"/>
      <c r="EGI2347" s="1452"/>
      <c r="EGJ2347" s="1452"/>
      <c r="EGK2347" s="1452"/>
      <c r="EGL2347" s="1452"/>
      <c r="EGM2347" s="1452"/>
      <c r="EGN2347" s="1452"/>
      <c r="EGO2347" s="1452"/>
      <c r="EGP2347" s="1452"/>
      <c r="EGQ2347" s="1452"/>
      <c r="EGR2347" s="1452"/>
      <c r="EGS2347" s="1452"/>
      <c r="EGT2347" s="1452"/>
      <c r="EGU2347" s="1452"/>
      <c r="EGV2347" s="1452"/>
      <c r="EGW2347" s="1452"/>
      <c r="EGX2347" s="1452"/>
      <c r="EGY2347" s="1452"/>
      <c r="EGZ2347" s="1452"/>
      <c r="EHA2347" s="1452"/>
      <c r="EHB2347" s="1452"/>
      <c r="EHC2347" s="1452"/>
      <c r="EHD2347" s="1452"/>
      <c r="EHE2347" s="1452"/>
      <c r="EHF2347" s="1452"/>
      <c r="EHG2347" s="1452"/>
      <c r="EHH2347" s="1452"/>
      <c r="EHI2347" s="1452"/>
      <c r="EHJ2347" s="1452"/>
      <c r="EHK2347" s="1452"/>
      <c r="EHL2347" s="1452"/>
      <c r="EHM2347" s="1452"/>
      <c r="EHN2347" s="1452"/>
      <c r="EHO2347" s="1452"/>
      <c r="EHP2347" s="1452"/>
      <c r="EHQ2347" s="1452"/>
      <c r="EHR2347" s="1452"/>
      <c r="EHS2347" s="1452"/>
      <c r="EHT2347" s="1452"/>
      <c r="EHU2347" s="1452"/>
      <c r="EHV2347" s="1452"/>
      <c r="EHW2347" s="1452"/>
      <c r="EHX2347" s="1452"/>
      <c r="EHY2347" s="1452"/>
      <c r="EHZ2347" s="1452"/>
      <c r="EIA2347" s="1452"/>
      <c r="EIB2347" s="1452"/>
      <c r="EIC2347" s="1452"/>
      <c r="EID2347" s="1452"/>
      <c r="EIE2347" s="1452"/>
      <c r="EIF2347" s="1452"/>
      <c r="EIG2347" s="1452"/>
      <c r="EIH2347" s="1452"/>
      <c r="EII2347" s="1452"/>
      <c r="EIJ2347" s="1452"/>
      <c r="EIK2347" s="1452"/>
      <c r="EIL2347" s="1452"/>
      <c r="EIM2347" s="1452"/>
      <c r="EIN2347" s="1452"/>
      <c r="EIO2347" s="1452"/>
      <c r="EIP2347" s="1452"/>
      <c r="EIQ2347" s="1452"/>
      <c r="EIR2347" s="1452"/>
      <c r="EIS2347" s="1452"/>
      <c r="EIT2347" s="1452"/>
      <c r="EIU2347" s="1452"/>
      <c r="EIV2347" s="1452"/>
      <c r="EIW2347" s="1452"/>
      <c r="EIX2347" s="1452"/>
      <c r="EIY2347" s="1452"/>
      <c r="EIZ2347" s="1452"/>
      <c r="EJA2347" s="1452"/>
      <c r="EJB2347" s="1452"/>
      <c r="EJC2347" s="1452"/>
      <c r="EJD2347" s="1452"/>
      <c r="EJE2347" s="1452"/>
      <c r="EJF2347" s="1452"/>
      <c r="EJG2347" s="1452"/>
      <c r="EJH2347" s="1452"/>
      <c r="EJI2347" s="1452"/>
      <c r="EJJ2347" s="1452"/>
      <c r="EJK2347" s="1452"/>
      <c r="EJL2347" s="1452"/>
      <c r="EJM2347" s="1452"/>
      <c r="EJN2347" s="1452"/>
      <c r="EJO2347" s="1452"/>
      <c r="EJP2347" s="1452"/>
      <c r="EJQ2347" s="1452"/>
      <c r="EJR2347" s="1452"/>
      <c r="EJS2347" s="1452"/>
      <c r="EJT2347" s="1452"/>
      <c r="EJU2347" s="1452"/>
      <c r="EJV2347" s="1452"/>
      <c r="EJW2347" s="1452"/>
      <c r="EJX2347" s="1452"/>
      <c r="EJY2347" s="1452"/>
      <c r="EJZ2347" s="1452"/>
      <c r="EKA2347" s="1452"/>
      <c r="EKB2347" s="1452"/>
      <c r="EKC2347" s="1452"/>
      <c r="EKD2347" s="1452"/>
      <c r="EKE2347" s="1452"/>
      <c r="EKF2347" s="1452"/>
      <c r="EKG2347" s="1452"/>
      <c r="EKH2347" s="1452"/>
      <c r="EKI2347" s="1452"/>
      <c r="EKJ2347" s="1452"/>
      <c r="EKK2347" s="1452"/>
      <c r="EKL2347" s="1452"/>
      <c r="EKM2347" s="1452"/>
      <c r="EKN2347" s="1452"/>
      <c r="EKO2347" s="1452"/>
      <c r="EKP2347" s="1452"/>
      <c r="EKQ2347" s="1452"/>
      <c r="EKR2347" s="1452"/>
      <c r="EKS2347" s="1452"/>
      <c r="EKT2347" s="1452"/>
      <c r="EKU2347" s="1452"/>
      <c r="EKV2347" s="1452"/>
      <c r="EKW2347" s="1452"/>
      <c r="EKX2347" s="1452"/>
      <c r="EKY2347" s="1452"/>
      <c r="EKZ2347" s="1452"/>
      <c r="ELA2347" s="1452"/>
      <c r="ELB2347" s="1452"/>
      <c r="ELC2347" s="1452"/>
      <c r="ELD2347" s="1452"/>
      <c r="ELE2347" s="1452"/>
      <c r="ELF2347" s="1452"/>
      <c r="ELG2347" s="1452"/>
      <c r="ELH2347" s="1452"/>
      <c r="ELI2347" s="1452"/>
      <c r="ELJ2347" s="1452"/>
      <c r="ELK2347" s="1452"/>
      <c r="ELL2347" s="1452"/>
      <c r="ELM2347" s="1452"/>
      <c r="ELN2347" s="1452"/>
      <c r="ELO2347" s="1452"/>
      <c r="ELP2347" s="1452"/>
      <c r="ELQ2347" s="1452"/>
      <c r="ELR2347" s="1452"/>
      <c r="ELS2347" s="1452"/>
      <c r="ELT2347" s="1452"/>
      <c r="ELU2347" s="1452"/>
      <c r="ELV2347" s="1452"/>
      <c r="ELW2347" s="1452"/>
      <c r="ELX2347" s="1452"/>
      <c r="ELY2347" s="1452"/>
      <c r="ELZ2347" s="1452"/>
      <c r="EMA2347" s="1452"/>
      <c r="EMB2347" s="1452"/>
      <c r="EMC2347" s="1452"/>
      <c r="EMD2347" s="1452"/>
      <c r="EME2347" s="1452"/>
      <c r="EMF2347" s="1452"/>
      <c r="EMG2347" s="1452"/>
      <c r="EMH2347" s="1452"/>
      <c r="EMI2347" s="1452"/>
      <c r="EMJ2347" s="1452"/>
      <c r="EMK2347" s="1452"/>
      <c r="EML2347" s="1452"/>
      <c r="EMM2347" s="1452"/>
      <c r="EMN2347" s="1452"/>
      <c r="EMO2347" s="1452"/>
      <c r="EMP2347" s="1452"/>
      <c r="EMQ2347" s="1452"/>
      <c r="EMR2347" s="1452"/>
      <c r="EMS2347" s="1452"/>
      <c r="EMT2347" s="1452"/>
      <c r="EMU2347" s="1452"/>
      <c r="EMV2347" s="1452"/>
      <c r="EMW2347" s="1452"/>
      <c r="EMX2347" s="1452"/>
      <c r="EMY2347" s="1452"/>
      <c r="EMZ2347" s="1452"/>
      <c r="ENA2347" s="1452"/>
      <c r="ENB2347" s="1452"/>
      <c r="ENC2347" s="1452"/>
      <c r="END2347" s="1452"/>
      <c r="ENE2347" s="1452"/>
      <c r="ENF2347" s="1452"/>
      <c r="ENG2347" s="1452"/>
      <c r="ENH2347" s="1452"/>
      <c r="ENI2347" s="1452"/>
      <c r="ENJ2347" s="1452"/>
      <c r="ENK2347" s="1452"/>
      <c r="ENL2347" s="1452"/>
      <c r="ENM2347" s="1452"/>
      <c r="ENN2347" s="1452"/>
      <c r="ENO2347" s="1452"/>
      <c r="ENP2347" s="1452"/>
      <c r="ENQ2347" s="1452"/>
      <c r="ENR2347" s="1452"/>
      <c r="ENS2347" s="1452"/>
      <c r="ENT2347" s="1452"/>
      <c r="ENU2347" s="1452"/>
      <c r="ENV2347" s="1452"/>
      <c r="ENW2347" s="1452"/>
      <c r="ENX2347" s="1452"/>
      <c r="ENY2347" s="1452"/>
      <c r="ENZ2347" s="1452"/>
      <c r="EOA2347" s="1452"/>
      <c r="EOB2347" s="1452"/>
      <c r="EOC2347" s="1452"/>
      <c r="EOD2347" s="1452"/>
      <c r="EOE2347" s="1452"/>
      <c r="EOF2347" s="1452"/>
      <c r="EOG2347" s="1452"/>
      <c r="EOH2347" s="1452"/>
      <c r="EOI2347" s="1452"/>
      <c r="EOJ2347" s="1452"/>
      <c r="EOK2347" s="1452"/>
      <c r="EOL2347" s="1452"/>
      <c r="EOM2347" s="1452"/>
      <c r="EON2347" s="1452"/>
      <c r="EOO2347" s="1452"/>
      <c r="EOP2347" s="1452"/>
      <c r="EOQ2347" s="1452"/>
      <c r="EOR2347" s="1452"/>
      <c r="EOS2347" s="1452"/>
      <c r="EOT2347" s="1452"/>
      <c r="EOU2347" s="1452"/>
      <c r="EOV2347" s="1452"/>
      <c r="EOW2347" s="1452"/>
      <c r="EOX2347" s="1452"/>
      <c r="EOY2347" s="1452"/>
      <c r="EOZ2347" s="1452"/>
      <c r="EPA2347" s="1452"/>
      <c r="EPB2347" s="1452"/>
      <c r="EPC2347" s="1452"/>
      <c r="EPD2347" s="1452"/>
      <c r="EPE2347" s="1452"/>
      <c r="EPF2347" s="1452"/>
      <c r="EPG2347" s="1452"/>
      <c r="EPH2347" s="1452"/>
      <c r="EPI2347" s="1452"/>
      <c r="EPJ2347" s="1452"/>
      <c r="EPK2347" s="1452"/>
      <c r="EPL2347" s="1452"/>
      <c r="EPM2347" s="1452"/>
      <c r="EPN2347" s="1452"/>
      <c r="EPO2347" s="1452"/>
      <c r="EPP2347" s="1452"/>
      <c r="EPQ2347" s="1452"/>
      <c r="EPR2347" s="1452"/>
      <c r="EPS2347" s="1452"/>
      <c r="EPT2347" s="1452"/>
      <c r="EPU2347" s="1452"/>
      <c r="EPV2347" s="1452"/>
      <c r="EPW2347" s="1452"/>
      <c r="EPX2347" s="1452"/>
      <c r="EPY2347" s="1452"/>
      <c r="EPZ2347" s="1452"/>
      <c r="EQA2347" s="1452"/>
      <c r="EQB2347" s="1452"/>
      <c r="EQC2347" s="1452"/>
      <c r="EQD2347" s="1452"/>
      <c r="EQE2347" s="1452"/>
      <c r="EQF2347" s="1452"/>
      <c r="EQG2347" s="1452"/>
      <c r="EQH2347" s="1452"/>
      <c r="EQI2347" s="1452"/>
      <c r="EQJ2347" s="1452"/>
      <c r="EQK2347" s="1452"/>
      <c r="EQL2347" s="1452"/>
      <c r="EQM2347" s="1452"/>
      <c r="EQN2347" s="1452"/>
      <c r="EQO2347" s="1452"/>
      <c r="EQP2347" s="1452"/>
      <c r="EQQ2347" s="1452"/>
      <c r="EQR2347" s="1452"/>
      <c r="EQS2347" s="1452"/>
      <c r="EQT2347" s="1452"/>
      <c r="EQU2347" s="1452"/>
      <c r="EQV2347" s="1452"/>
      <c r="EQW2347" s="1452"/>
      <c r="EQX2347" s="1452"/>
      <c r="EQY2347" s="1452"/>
      <c r="EQZ2347" s="1452"/>
      <c r="ERA2347" s="1452"/>
      <c r="ERB2347" s="1452"/>
      <c r="ERC2347" s="1452"/>
      <c r="ERD2347" s="1452"/>
      <c r="ERE2347" s="1452"/>
      <c r="ERF2347" s="1452"/>
      <c r="ERG2347" s="1452"/>
      <c r="ERH2347" s="1452"/>
      <c r="ERI2347" s="1452"/>
      <c r="ERJ2347" s="1452"/>
      <c r="ERK2347" s="1452"/>
      <c r="ERL2347" s="1452"/>
      <c r="ERM2347" s="1452"/>
      <c r="ERN2347" s="1452"/>
      <c r="ERO2347" s="1452"/>
      <c r="ERP2347" s="1452"/>
      <c r="ERQ2347" s="1452"/>
      <c r="ERR2347" s="1452"/>
      <c r="ERS2347" s="1452"/>
      <c r="ERT2347" s="1452"/>
      <c r="ERU2347" s="1452"/>
      <c r="ERV2347" s="1452"/>
      <c r="ERW2347" s="1452"/>
      <c r="ERX2347" s="1452"/>
      <c r="ERY2347" s="1452"/>
      <c r="ERZ2347" s="1452"/>
      <c r="ESA2347" s="1452"/>
      <c r="ESB2347" s="1452"/>
      <c r="ESC2347" s="1452"/>
      <c r="ESD2347" s="1452"/>
      <c r="ESE2347" s="1452"/>
      <c r="ESF2347" s="1452"/>
      <c r="ESG2347" s="1452"/>
      <c r="ESH2347" s="1452"/>
      <c r="ESI2347" s="1452"/>
      <c r="ESJ2347" s="1452"/>
      <c r="ESK2347" s="1452"/>
      <c r="ESL2347" s="1452"/>
      <c r="ESM2347" s="1452"/>
      <c r="ESN2347" s="1452"/>
      <c r="ESO2347" s="1452"/>
      <c r="ESP2347" s="1452"/>
      <c r="ESQ2347" s="1452"/>
      <c r="ESR2347" s="1452"/>
      <c r="ESS2347" s="1452"/>
      <c r="EST2347" s="1452"/>
      <c r="ESU2347" s="1452"/>
      <c r="ESV2347" s="1452"/>
      <c r="ESW2347" s="1452"/>
      <c r="ESX2347" s="1452"/>
      <c r="ESY2347" s="1452"/>
      <c r="ESZ2347" s="1452"/>
      <c r="ETA2347" s="1452"/>
      <c r="ETB2347" s="1452"/>
      <c r="ETC2347" s="1452"/>
      <c r="ETD2347" s="1452"/>
      <c r="ETE2347" s="1452"/>
      <c r="ETF2347" s="1452"/>
      <c r="ETG2347" s="1452"/>
      <c r="ETH2347" s="1452"/>
      <c r="ETI2347" s="1452"/>
      <c r="ETJ2347" s="1452"/>
      <c r="ETK2347" s="1452"/>
      <c r="ETL2347" s="1452"/>
      <c r="ETM2347" s="1452"/>
      <c r="ETN2347" s="1452"/>
      <c r="ETO2347" s="1452"/>
      <c r="ETP2347" s="1452"/>
      <c r="ETQ2347" s="1452"/>
      <c r="ETR2347" s="1452"/>
      <c r="ETS2347" s="1452"/>
      <c r="ETT2347" s="1452"/>
      <c r="ETU2347" s="1452"/>
      <c r="ETV2347" s="1452"/>
      <c r="ETW2347" s="1452"/>
      <c r="ETX2347" s="1452"/>
      <c r="ETY2347" s="1452"/>
      <c r="ETZ2347" s="1452"/>
      <c r="EUA2347" s="1452"/>
      <c r="EUB2347" s="1452"/>
      <c r="EUC2347" s="1452"/>
      <c r="EUD2347" s="1452"/>
      <c r="EUE2347" s="1452"/>
      <c r="EUF2347" s="1452"/>
      <c r="EUG2347" s="1452"/>
      <c r="EUH2347" s="1452"/>
      <c r="EUI2347" s="1452"/>
      <c r="EUJ2347" s="1452"/>
      <c r="EUK2347" s="1452"/>
      <c r="EUL2347" s="1452"/>
      <c r="EUM2347" s="1452"/>
      <c r="EUN2347" s="1452"/>
      <c r="EUO2347" s="1452"/>
      <c r="EUP2347" s="1452"/>
      <c r="EUQ2347" s="1452"/>
      <c r="EUR2347" s="1452"/>
      <c r="EUS2347" s="1452"/>
      <c r="EUT2347" s="1452"/>
      <c r="EUU2347" s="1452"/>
      <c r="EUV2347" s="1452"/>
      <c r="EUW2347" s="1452"/>
      <c r="EUX2347" s="1452"/>
      <c r="EUY2347" s="1452"/>
      <c r="EUZ2347" s="1452"/>
      <c r="EVA2347" s="1452"/>
      <c r="EVB2347" s="1452"/>
      <c r="EVC2347" s="1452"/>
      <c r="EVD2347" s="1452"/>
      <c r="EVE2347" s="1452"/>
      <c r="EVF2347" s="1452"/>
      <c r="EVG2347" s="1452"/>
      <c r="EVH2347" s="1452"/>
      <c r="EVI2347" s="1452"/>
      <c r="EVJ2347" s="1452"/>
      <c r="EVK2347" s="1452"/>
      <c r="EVL2347" s="1452"/>
      <c r="EVM2347" s="1452"/>
      <c r="EVN2347" s="1452"/>
      <c r="EVO2347" s="1452"/>
      <c r="EVP2347" s="1452"/>
      <c r="EVQ2347" s="1452"/>
      <c r="EVR2347" s="1452"/>
      <c r="EVS2347" s="1452"/>
      <c r="EVT2347" s="1452"/>
      <c r="EVU2347" s="1452"/>
      <c r="EVV2347" s="1452"/>
      <c r="EVW2347" s="1452"/>
      <c r="EVX2347" s="1452"/>
      <c r="EVY2347" s="1452"/>
      <c r="EVZ2347" s="1452"/>
      <c r="EWA2347" s="1452"/>
      <c r="EWB2347" s="1452"/>
      <c r="EWC2347" s="1452"/>
      <c r="EWD2347" s="1452"/>
      <c r="EWE2347" s="1452"/>
      <c r="EWF2347" s="1452"/>
      <c r="EWG2347" s="1452"/>
      <c r="EWH2347" s="1452"/>
      <c r="EWI2347" s="1452"/>
      <c r="EWJ2347" s="1452"/>
      <c r="EWK2347" s="1452"/>
      <c r="EWL2347" s="1452"/>
      <c r="EWM2347" s="1452"/>
      <c r="EWN2347" s="1452"/>
      <c r="EWO2347" s="1452"/>
      <c r="EWP2347" s="1452"/>
      <c r="EWQ2347" s="1452"/>
      <c r="EWR2347" s="1452"/>
      <c r="EWS2347" s="1452"/>
      <c r="EWT2347" s="1452"/>
      <c r="EWU2347" s="1452"/>
      <c r="EWV2347" s="1452"/>
      <c r="EWW2347" s="1452"/>
      <c r="EWX2347" s="1452"/>
      <c r="EWY2347" s="1452"/>
      <c r="EWZ2347" s="1452"/>
      <c r="EXA2347" s="1452"/>
      <c r="EXB2347" s="1452"/>
      <c r="EXC2347" s="1452"/>
      <c r="EXD2347" s="1452"/>
      <c r="EXE2347" s="1452"/>
      <c r="EXF2347" s="1452"/>
      <c r="EXG2347" s="1452"/>
      <c r="EXH2347" s="1452"/>
      <c r="EXI2347" s="1452"/>
      <c r="EXJ2347" s="1452"/>
      <c r="EXK2347" s="1452"/>
      <c r="EXL2347" s="1452"/>
      <c r="EXM2347" s="1452"/>
      <c r="EXN2347" s="1452"/>
      <c r="EXO2347" s="1452"/>
      <c r="EXP2347" s="1452"/>
      <c r="EXQ2347" s="1452"/>
      <c r="EXR2347" s="1452"/>
      <c r="EXS2347" s="1452"/>
      <c r="EXT2347" s="1452"/>
      <c r="EXU2347" s="1452"/>
      <c r="EXV2347" s="1452"/>
      <c r="EXW2347" s="1452"/>
      <c r="EXX2347" s="1452"/>
      <c r="EXY2347" s="1452"/>
      <c r="EXZ2347" s="1452"/>
      <c r="EYA2347" s="1452"/>
      <c r="EYB2347" s="1452"/>
      <c r="EYC2347" s="1452"/>
      <c r="EYD2347" s="1452"/>
      <c r="EYE2347" s="1452"/>
      <c r="EYF2347" s="1452"/>
      <c r="EYG2347" s="1452"/>
      <c r="EYH2347" s="1452"/>
      <c r="EYI2347" s="1452"/>
      <c r="EYJ2347" s="1452"/>
      <c r="EYK2347" s="1452"/>
      <c r="EYL2347" s="1452"/>
      <c r="EYM2347" s="1452"/>
      <c r="EYN2347" s="1452"/>
      <c r="EYO2347" s="1452"/>
      <c r="EYP2347" s="1452"/>
      <c r="EYQ2347" s="1452"/>
      <c r="EYR2347" s="1452"/>
      <c r="EYS2347" s="1452"/>
      <c r="EYT2347" s="1452"/>
      <c r="EYU2347" s="1452"/>
      <c r="EYV2347" s="1452"/>
      <c r="EYW2347" s="1452"/>
      <c r="EYX2347" s="1452"/>
      <c r="EYY2347" s="1452"/>
      <c r="EYZ2347" s="1452"/>
      <c r="EZA2347" s="1452"/>
      <c r="EZB2347" s="1452"/>
      <c r="EZC2347" s="1452"/>
      <c r="EZD2347" s="1452"/>
      <c r="EZE2347" s="1452"/>
      <c r="EZF2347" s="1452"/>
      <c r="EZG2347" s="1452"/>
      <c r="EZH2347" s="1452"/>
      <c r="EZI2347" s="1452"/>
      <c r="EZJ2347" s="1452"/>
      <c r="EZK2347" s="1452"/>
      <c r="EZL2347" s="1452"/>
      <c r="EZM2347" s="1452"/>
      <c r="EZN2347" s="1452"/>
      <c r="EZO2347" s="1452"/>
      <c r="EZP2347" s="1452"/>
      <c r="EZQ2347" s="1452"/>
      <c r="EZR2347" s="1452"/>
      <c r="EZS2347" s="1452"/>
      <c r="EZT2347" s="1452"/>
      <c r="EZU2347" s="1452"/>
      <c r="EZV2347" s="1452"/>
      <c r="EZW2347" s="1452"/>
      <c r="EZX2347" s="1452"/>
      <c r="EZY2347" s="1452"/>
      <c r="EZZ2347" s="1452"/>
      <c r="FAA2347" s="1452"/>
      <c r="FAB2347" s="1452"/>
      <c r="FAC2347" s="1452"/>
      <c r="FAD2347" s="1452"/>
      <c r="FAE2347" s="1452"/>
      <c r="FAF2347" s="1452"/>
      <c r="FAG2347" s="1452"/>
      <c r="FAH2347" s="1452"/>
      <c r="FAI2347" s="1452"/>
      <c r="FAJ2347" s="1452"/>
      <c r="FAK2347" s="1452"/>
      <c r="FAL2347" s="1452"/>
      <c r="FAM2347" s="1452"/>
      <c r="FAN2347" s="1452"/>
      <c r="FAO2347" s="1452"/>
      <c r="FAP2347" s="1452"/>
      <c r="FAQ2347" s="1452"/>
      <c r="FAR2347" s="1452"/>
      <c r="FAS2347" s="1452"/>
      <c r="FAT2347" s="1452"/>
      <c r="FAU2347" s="1452"/>
      <c r="FAV2347" s="1452"/>
      <c r="FAW2347" s="1452"/>
      <c r="FAX2347" s="1452"/>
      <c r="FAY2347" s="1452"/>
      <c r="FAZ2347" s="1452"/>
      <c r="FBA2347" s="1452"/>
      <c r="FBB2347" s="1452"/>
      <c r="FBC2347" s="1452"/>
      <c r="FBD2347" s="1452"/>
      <c r="FBE2347" s="1452"/>
      <c r="FBF2347" s="1452"/>
      <c r="FBG2347" s="1452"/>
      <c r="FBH2347" s="1452"/>
      <c r="FBI2347" s="1452"/>
      <c r="FBJ2347" s="1452"/>
      <c r="FBK2347" s="1452"/>
      <c r="FBL2347" s="1452"/>
      <c r="FBM2347" s="1452"/>
      <c r="FBN2347" s="1452"/>
      <c r="FBO2347" s="1452"/>
      <c r="FBP2347" s="1452"/>
      <c r="FBQ2347" s="1452"/>
      <c r="FBR2347" s="1452"/>
      <c r="FBS2347" s="1452"/>
      <c r="FBT2347" s="1452"/>
      <c r="FBU2347" s="1452"/>
      <c r="FBV2347" s="1452"/>
      <c r="FBW2347" s="1452"/>
      <c r="FBX2347" s="1452"/>
      <c r="FBY2347" s="1452"/>
      <c r="FBZ2347" s="1452"/>
      <c r="FCA2347" s="1452"/>
      <c r="FCB2347" s="1452"/>
      <c r="FCC2347" s="1452"/>
      <c r="FCD2347" s="1452"/>
      <c r="FCE2347" s="1452"/>
      <c r="FCF2347" s="1452"/>
      <c r="FCG2347" s="1452"/>
      <c r="FCH2347" s="1452"/>
      <c r="FCI2347" s="1452"/>
      <c r="FCJ2347" s="1452"/>
      <c r="FCK2347" s="1452"/>
      <c r="FCL2347" s="1452"/>
      <c r="FCM2347" s="1452"/>
      <c r="FCN2347" s="1452"/>
      <c r="FCO2347" s="1452"/>
      <c r="FCP2347" s="1452"/>
      <c r="FCQ2347" s="1452"/>
      <c r="FCR2347" s="1452"/>
      <c r="FCS2347" s="1452"/>
      <c r="FCT2347" s="1452"/>
      <c r="FCU2347" s="1452"/>
      <c r="FCV2347" s="1452"/>
      <c r="FCW2347" s="1452"/>
      <c r="FCX2347" s="1452"/>
      <c r="FCY2347" s="1452"/>
      <c r="FCZ2347" s="1452"/>
      <c r="FDA2347" s="1452"/>
      <c r="FDB2347" s="1452"/>
      <c r="FDC2347" s="1452"/>
      <c r="FDD2347" s="1452"/>
      <c r="FDE2347" s="1452"/>
      <c r="FDF2347" s="1452"/>
      <c r="FDG2347" s="1452"/>
      <c r="FDH2347" s="1452"/>
      <c r="FDI2347" s="1452"/>
      <c r="FDJ2347" s="1452"/>
      <c r="FDK2347" s="1452"/>
      <c r="FDL2347" s="1452"/>
      <c r="FDM2347" s="1452"/>
      <c r="FDN2347" s="1452"/>
      <c r="FDO2347" s="1452"/>
      <c r="FDP2347" s="1452"/>
      <c r="FDQ2347" s="1452"/>
      <c r="FDR2347" s="1452"/>
      <c r="FDS2347" s="1452"/>
      <c r="FDT2347" s="1452"/>
      <c r="FDU2347" s="1452"/>
      <c r="FDV2347" s="1452"/>
      <c r="FDW2347" s="1452"/>
      <c r="FDX2347" s="1452"/>
      <c r="FDY2347" s="1452"/>
      <c r="FDZ2347" s="1452"/>
      <c r="FEA2347" s="1452"/>
      <c r="FEB2347" s="1452"/>
      <c r="FEC2347" s="1452"/>
      <c r="FED2347" s="1452"/>
      <c r="FEE2347" s="1452"/>
      <c r="FEF2347" s="1452"/>
      <c r="FEG2347" s="1452"/>
      <c r="FEH2347" s="1452"/>
      <c r="FEI2347" s="1452"/>
      <c r="FEJ2347" s="1452"/>
      <c r="FEK2347" s="1452"/>
      <c r="FEL2347" s="1452"/>
      <c r="FEM2347" s="1452"/>
      <c r="FEN2347" s="1452"/>
      <c r="FEO2347" s="1452"/>
      <c r="FEP2347" s="1452"/>
      <c r="FEQ2347" s="1452"/>
      <c r="FER2347" s="1452"/>
      <c r="FES2347" s="1452"/>
      <c r="FET2347" s="1452"/>
      <c r="FEU2347" s="1452"/>
      <c r="FEV2347" s="1452"/>
      <c r="FEW2347" s="1452"/>
      <c r="FEX2347" s="1452"/>
      <c r="FEY2347" s="1452"/>
      <c r="FEZ2347" s="1452"/>
      <c r="FFA2347" s="1452"/>
      <c r="FFB2347" s="1452"/>
      <c r="FFC2347" s="1452"/>
      <c r="FFD2347" s="1452"/>
      <c r="FFE2347" s="1452"/>
      <c r="FFF2347" s="1452"/>
      <c r="FFG2347" s="1452"/>
      <c r="FFH2347" s="1452"/>
      <c r="FFI2347" s="1452"/>
      <c r="FFJ2347" s="1452"/>
      <c r="FFK2347" s="1452"/>
      <c r="FFL2347" s="1452"/>
      <c r="FFM2347" s="1452"/>
      <c r="FFN2347" s="1452"/>
      <c r="FFO2347" s="1452"/>
      <c r="FFP2347" s="1452"/>
      <c r="FFQ2347" s="1452"/>
      <c r="FFR2347" s="1452"/>
      <c r="FFS2347" s="1452"/>
      <c r="FFT2347" s="1452"/>
      <c r="FFU2347" s="1452"/>
      <c r="FFV2347" s="1452"/>
      <c r="FFW2347" s="1452"/>
      <c r="FFX2347" s="1452"/>
      <c r="FFY2347" s="1452"/>
      <c r="FFZ2347" s="1452"/>
      <c r="FGA2347" s="1452"/>
      <c r="FGB2347" s="1452"/>
      <c r="FGC2347" s="1452"/>
      <c r="FGD2347" s="1452"/>
      <c r="FGE2347" s="1452"/>
      <c r="FGF2347" s="1452"/>
      <c r="FGG2347" s="1452"/>
      <c r="FGH2347" s="1452"/>
      <c r="FGI2347" s="1452"/>
      <c r="FGJ2347" s="1452"/>
      <c r="FGK2347" s="1452"/>
      <c r="FGL2347" s="1452"/>
      <c r="FGM2347" s="1452"/>
      <c r="FGN2347" s="1452"/>
      <c r="FGO2347" s="1452"/>
      <c r="FGP2347" s="1452"/>
      <c r="FGQ2347" s="1452"/>
      <c r="FGR2347" s="1452"/>
      <c r="FGS2347" s="1452"/>
      <c r="FGT2347" s="1452"/>
      <c r="FGU2347" s="1452"/>
      <c r="FGV2347" s="1452"/>
      <c r="FGW2347" s="1452"/>
      <c r="FGX2347" s="1452"/>
      <c r="FGY2347" s="1452"/>
      <c r="FGZ2347" s="1452"/>
      <c r="FHA2347" s="1452"/>
      <c r="FHB2347" s="1452"/>
      <c r="FHC2347" s="1452"/>
      <c r="FHD2347" s="1452"/>
      <c r="FHE2347" s="1452"/>
      <c r="FHF2347" s="1452"/>
      <c r="FHG2347" s="1452"/>
      <c r="FHH2347" s="1452"/>
      <c r="FHI2347" s="1452"/>
      <c r="FHJ2347" s="1452"/>
      <c r="FHK2347" s="1452"/>
      <c r="FHL2347" s="1452"/>
      <c r="FHM2347" s="1452"/>
      <c r="FHN2347" s="1452"/>
      <c r="FHO2347" s="1452"/>
      <c r="FHP2347" s="1452"/>
      <c r="FHQ2347" s="1452"/>
      <c r="FHR2347" s="1452"/>
      <c r="FHS2347" s="1452"/>
      <c r="FHT2347" s="1452"/>
      <c r="FHU2347" s="1452"/>
      <c r="FHV2347" s="1452"/>
      <c r="FHW2347" s="1452"/>
      <c r="FHX2347" s="1452"/>
      <c r="FHY2347" s="1452"/>
      <c r="FHZ2347" s="1452"/>
      <c r="FIA2347" s="1452"/>
      <c r="FIB2347" s="1452"/>
      <c r="FIC2347" s="1452"/>
      <c r="FID2347" s="1452"/>
      <c r="FIE2347" s="1452"/>
      <c r="FIF2347" s="1452"/>
      <c r="FIG2347" s="1452"/>
      <c r="FIH2347" s="1452"/>
      <c r="FII2347" s="1452"/>
      <c r="FIJ2347" s="1452"/>
      <c r="FIK2347" s="1452"/>
      <c r="FIL2347" s="1452"/>
      <c r="FIM2347" s="1452"/>
      <c r="FIN2347" s="1452"/>
      <c r="FIO2347" s="1452"/>
      <c r="FIP2347" s="1452"/>
      <c r="FIQ2347" s="1452"/>
      <c r="FIR2347" s="1452"/>
      <c r="FIS2347" s="1452"/>
      <c r="FIT2347" s="1452"/>
      <c r="FIU2347" s="1452"/>
      <c r="FIV2347" s="1452"/>
      <c r="FIW2347" s="1452"/>
      <c r="FIX2347" s="1452"/>
      <c r="FIY2347" s="1452"/>
      <c r="FIZ2347" s="1452"/>
      <c r="FJA2347" s="1452"/>
      <c r="FJB2347" s="1452"/>
      <c r="FJC2347" s="1452"/>
      <c r="FJD2347" s="1452"/>
      <c r="FJE2347" s="1452"/>
      <c r="FJF2347" s="1452"/>
      <c r="FJG2347" s="1452"/>
      <c r="FJH2347" s="1452"/>
      <c r="FJI2347" s="1452"/>
      <c r="FJJ2347" s="1452"/>
      <c r="FJK2347" s="1452"/>
      <c r="FJL2347" s="1452"/>
      <c r="FJM2347" s="1452"/>
      <c r="FJN2347" s="1452"/>
      <c r="FJO2347" s="1452"/>
      <c r="FJP2347" s="1452"/>
      <c r="FJQ2347" s="1452"/>
      <c r="FJR2347" s="1452"/>
      <c r="FJS2347" s="1452"/>
      <c r="FJT2347" s="1452"/>
      <c r="FJU2347" s="1452"/>
      <c r="FJV2347" s="1452"/>
      <c r="FJW2347" s="1452"/>
      <c r="FJX2347" s="1452"/>
      <c r="FJY2347" s="1452"/>
      <c r="FJZ2347" s="1452"/>
      <c r="FKA2347" s="1452"/>
      <c r="FKB2347" s="1452"/>
      <c r="FKC2347" s="1452"/>
      <c r="FKD2347" s="1452"/>
      <c r="FKE2347" s="1452"/>
      <c r="FKF2347" s="1452"/>
      <c r="FKG2347" s="1452"/>
      <c r="FKH2347" s="1452"/>
      <c r="FKI2347" s="1452"/>
      <c r="FKJ2347" s="1452"/>
      <c r="FKK2347" s="1452"/>
      <c r="FKL2347" s="1452"/>
      <c r="FKM2347" s="1452"/>
      <c r="FKN2347" s="1452"/>
      <c r="FKO2347" s="1452"/>
      <c r="FKP2347" s="1452"/>
      <c r="FKQ2347" s="1452"/>
      <c r="FKR2347" s="1452"/>
      <c r="FKS2347" s="1452"/>
      <c r="FKT2347" s="1452"/>
      <c r="FKU2347" s="1452"/>
      <c r="FKV2347" s="1452"/>
      <c r="FKW2347" s="1452"/>
      <c r="FKX2347" s="1452"/>
      <c r="FKY2347" s="1452"/>
      <c r="FKZ2347" s="1452"/>
      <c r="FLA2347" s="1452"/>
      <c r="FLB2347" s="1452"/>
      <c r="FLC2347" s="1452"/>
      <c r="FLD2347" s="1452"/>
      <c r="FLE2347" s="1452"/>
      <c r="FLF2347" s="1452"/>
      <c r="FLG2347" s="1452"/>
      <c r="FLH2347" s="1452"/>
      <c r="FLI2347" s="1452"/>
      <c r="FLJ2347" s="1452"/>
      <c r="FLK2347" s="1452"/>
      <c r="FLL2347" s="1452"/>
      <c r="FLM2347" s="1452"/>
      <c r="FLN2347" s="1452"/>
      <c r="FLO2347" s="1452"/>
      <c r="FLP2347" s="1452"/>
      <c r="FLQ2347" s="1452"/>
      <c r="FLR2347" s="1452"/>
      <c r="FLS2347" s="1452"/>
      <c r="FLT2347" s="1452"/>
      <c r="FLU2347" s="1452"/>
      <c r="FLV2347" s="1452"/>
      <c r="FLW2347" s="1452"/>
      <c r="FLX2347" s="1452"/>
      <c r="FLY2347" s="1452"/>
      <c r="FLZ2347" s="1452"/>
      <c r="FMA2347" s="1452"/>
      <c r="FMB2347" s="1452"/>
      <c r="FMC2347" s="1452"/>
      <c r="FMD2347" s="1452"/>
      <c r="FME2347" s="1452"/>
      <c r="FMF2347" s="1452"/>
      <c r="FMG2347" s="1452"/>
      <c r="FMH2347" s="1452"/>
      <c r="FMI2347" s="1452"/>
      <c r="FMJ2347" s="1452"/>
      <c r="FMK2347" s="1452"/>
      <c r="FML2347" s="1452"/>
      <c r="FMM2347" s="1452"/>
      <c r="FMN2347" s="1452"/>
      <c r="FMO2347" s="1452"/>
      <c r="FMP2347" s="1452"/>
      <c r="FMQ2347" s="1452"/>
      <c r="FMR2347" s="1452"/>
      <c r="FMS2347" s="1452"/>
      <c r="FMT2347" s="1452"/>
      <c r="FMU2347" s="1452"/>
      <c r="FMV2347" s="1452"/>
      <c r="FMW2347" s="1452"/>
      <c r="FMX2347" s="1452"/>
      <c r="FMY2347" s="1452"/>
      <c r="FMZ2347" s="1452"/>
      <c r="FNA2347" s="1452"/>
      <c r="FNB2347" s="1452"/>
      <c r="FNC2347" s="1452"/>
      <c r="FND2347" s="1452"/>
      <c r="FNE2347" s="1452"/>
      <c r="FNF2347" s="1452"/>
      <c r="FNG2347" s="1452"/>
      <c r="FNH2347" s="1452"/>
      <c r="FNI2347" s="1452"/>
      <c r="FNJ2347" s="1452"/>
      <c r="FNK2347" s="1452"/>
      <c r="FNL2347" s="1452"/>
      <c r="FNM2347" s="1452"/>
      <c r="FNN2347" s="1452"/>
      <c r="FNO2347" s="1452"/>
      <c r="FNP2347" s="1452"/>
      <c r="FNQ2347" s="1452"/>
      <c r="FNR2347" s="1452"/>
      <c r="FNS2347" s="1452"/>
      <c r="FNT2347" s="1452"/>
      <c r="FNU2347" s="1452"/>
      <c r="FNV2347" s="1452"/>
      <c r="FNW2347" s="1452"/>
      <c r="FNX2347" s="1452"/>
      <c r="FNY2347" s="1452"/>
      <c r="FNZ2347" s="1452"/>
      <c r="FOA2347" s="1452"/>
      <c r="FOB2347" s="1452"/>
      <c r="FOC2347" s="1452"/>
      <c r="FOD2347" s="1452"/>
      <c r="FOE2347" s="1452"/>
      <c r="FOF2347" s="1452"/>
      <c r="FOG2347" s="1452"/>
      <c r="FOH2347" s="1452"/>
      <c r="FOI2347" s="1452"/>
      <c r="FOJ2347" s="1452"/>
      <c r="FOK2347" s="1452"/>
      <c r="FOL2347" s="1452"/>
      <c r="FOM2347" s="1452"/>
      <c r="FON2347" s="1452"/>
      <c r="FOO2347" s="1452"/>
      <c r="FOP2347" s="1452"/>
      <c r="FOQ2347" s="1452"/>
      <c r="FOR2347" s="1452"/>
      <c r="FOS2347" s="1452"/>
      <c r="FOT2347" s="1452"/>
      <c r="FOU2347" s="1452"/>
      <c r="FOV2347" s="1452"/>
      <c r="FOW2347" s="1452"/>
      <c r="FOX2347" s="1452"/>
      <c r="FOY2347" s="1452"/>
      <c r="FOZ2347" s="1452"/>
      <c r="FPA2347" s="1452"/>
      <c r="FPB2347" s="1452"/>
      <c r="FPC2347" s="1452"/>
      <c r="FPD2347" s="1452"/>
      <c r="FPE2347" s="1452"/>
      <c r="FPF2347" s="1452"/>
      <c r="FPG2347" s="1452"/>
      <c r="FPH2347" s="1452"/>
      <c r="FPI2347" s="1452"/>
      <c r="FPJ2347" s="1452"/>
      <c r="FPK2347" s="1452"/>
      <c r="FPL2347" s="1452"/>
      <c r="FPM2347" s="1452"/>
      <c r="FPN2347" s="1452"/>
      <c r="FPO2347" s="1452"/>
      <c r="FPP2347" s="1452"/>
      <c r="FPQ2347" s="1452"/>
      <c r="FPR2347" s="1452"/>
      <c r="FPS2347" s="1452"/>
      <c r="FPT2347" s="1452"/>
      <c r="FPU2347" s="1452"/>
      <c r="FPV2347" s="1452"/>
      <c r="FPW2347" s="1452"/>
      <c r="FPX2347" s="1452"/>
      <c r="FPY2347" s="1452"/>
      <c r="FPZ2347" s="1452"/>
      <c r="FQA2347" s="1452"/>
      <c r="FQB2347" s="1452"/>
      <c r="FQC2347" s="1452"/>
      <c r="FQD2347" s="1452"/>
      <c r="FQE2347" s="1452"/>
      <c r="FQF2347" s="1452"/>
      <c r="FQG2347" s="1452"/>
      <c r="FQH2347" s="1452"/>
      <c r="FQI2347" s="1452"/>
      <c r="FQJ2347" s="1452"/>
      <c r="FQK2347" s="1452"/>
      <c r="FQL2347" s="1452"/>
      <c r="FQM2347" s="1452"/>
      <c r="FQN2347" s="1452"/>
      <c r="FQO2347" s="1452"/>
      <c r="FQP2347" s="1452"/>
      <c r="FQQ2347" s="1452"/>
      <c r="FQR2347" s="1452"/>
      <c r="FQS2347" s="1452"/>
      <c r="FQT2347" s="1452"/>
      <c r="FQU2347" s="1452"/>
      <c r="FQV2347" s="1452"/>
      <c r="FQW2347" s="1452"/>
      <c r="FQX2347" s="1452"/>
      <c r="FQY2347" s="1452"/>
      <c r="FQZ2347" s="1452"/>
      <c r="FRA2347" s="1452"/>
      <c r="FRB2347" s="1452"/>
      <c r="FRC2347" s="1452"/>
      <c r="FRD2347" s="1452"/>
      <c r="FRE2347" s="1452"/>
      <c r="FRF2347" s="1452"/>
      <c r="FRG2347" s="1452"/>
      <c r="FRH2347" s="1452"/>
      <c r="FRI2347" s="1452"/>
      <c r="FRJ2347" s="1452"/>
      <c r="FRK2347" s="1452"/>
      <c r="FRL2347" s="1452"/>
      <c r="FRM2347" s="1452"/>
      <c r="FRN2347" s="1452"/>
      <c r="FRO2347" s="1452"/>
      <c r="FRP2347" s="1452"/>
      <c r="FRQ2347" s="1452"/>
      <c r="FRR2347" s="1452"/>
      <c r="FRS2347" s="1452"/>
      <c r="FRT2347" s="1452"/>
      <c r="FRU2347" s="1452"/>
      <c r="FRV2347" s="1452"/>
      <c r="FRW2347" s="1452"/>
      <c r="FRX2347" s="1452"/>
      <c r="FRY2347" s="1452"/>
      <c r="FRZ2347" s="1452"/>
      <c r="FSA2347" s="1452"/>
      <c r="FSB2347" s="1452"/>
      <c r="FSC2347" s="1452"/>
      <c r="FSD2347" s="1452"/>
      <c r="FSE2347" s="1452"/>
      <c r="FSF2347" s="1452"/>
      <c r="FSG2347" s="1452"/>
      <c r="FSH2347" s="1452"/>
      <c r="FSI2347" s="1452"/>
      <c r="FSJ2347" s="1452"/>
      <c r="FSK2347" s="1452"/>
      <c r="FSL2347" s="1452"/>
      <c r="FSM2347" s="1452"/>
      <c r="FSN2347" s="1452"/>
      <c r="FSO2347" s="1452"/>
      <c r="FSP2347" s="1452"/>
      <c r="FSQ2347" s="1452"/>
      <c r="FSR2347" s="1452"/>
      <c r="FSS2347" s="1452"/>
      <c r="FST2347" s="1452"/>
      <c r="FSU2347" s="1452"/>
      <c r="FSV2347" s="1452"/>
      <c r="FSW2347" s="1452"/>
      <c r="FSX2347" s="1452"/>
      <c r="FSY2347" s="1452"/>
      <c r="FSZ2347" s="1452"/>
      <c r="FTA2347" s="1452"/>
      <c r="FTB2347" s="1452"/>
      <c r="FTC2347" s="1452"/>
      <c r="FTD2347" s="1452"/>
      <c r="FTE2347" s="1452"/>
      <c r="FTF2347" s="1452"/>
      <c r="FTG2347" s="1452"/>
      <c r="FTH2347" s="1452"/>
      <c r="FTI2347" s="1452"/>
      <c r="FTJ2347" s="1452"/>
      <c r="FTK2347" s="1452"/>
      <c r="FTL2347" s="1452"/>
      <c r="FTM2347" s="1452"/>
      <c r="FTN2347" s="1452"/>
      <c r="FTO2347" s="1452"/>
      <c r="FTP2347" s="1452"/>
      <c r="FTQ2347" s="1452"/>
      <c r="FTR2347" s="1452"/>
      <c r="FTS2347" s="1452"/>
      <c r="FTT2347" s="1452"/>
      <c r="FTU2347" s="1452"/>
      <c r="FTV2347" s="1452"/>
      <c r="FTW2347" s="1452"/>
      <c r="FTX2347" s="1452"/>
      <c r="FTY2347" s="1452"/>
      <c r="FTZ2347" s="1452"/>
      <c r="FUA2347" s="1452"/>
      <c r="FUB2347" s="1452"/>
      <c r="FUC2347" s="1452"/>
      <c r="FUD2347" s="1452"/>
      <c r="FUE2347" s="1452"/>
      <c r="FUF2347" s="1452"/>
      <c r="FUG2347" s="1452"/>
      <c r="FUH2347" s="1452"/>
      <c r="FUI2347" s="1452"/>
      <c r="FUJ2347" s="1452"/>
      <c r="FUK2347" s="1452"/>
      <c r="FUL2347" s="1452"/>
      <c r="FUM2347" s="1452"/>
      <c r="FUN2347" s="1452"/>
      <c r="FUO2347" s="1452"/>
      <c r="FUP2347" s="1452"/>
      <c r="FUQ2347" s="1452"/>
      <c r="FUR2347" s="1452"/>
      <c r="FUS2347" s="1452"/>
      <c r="FUT2347" s="1452"/>
      <c r="FUU2347" s="1452"/>
      <c r="FUV2347" s="1452"/>
      <c r="FUW2347" s="1452"/>
      <c r="FUX2347" s="1452"/>
      <c r="FUY2347" s="1452"/>
      <c r="FUZ2347" s="1452"/>
      <c r="FVA2347" s="1452"/>
      <c r="FVB2347" s="1452"/>
      <c r="FVC2347" s="1452"/>
      <c r="FVD2347" s="1452"/>
      <c r="FVE2347" s="1452"/>
      <c r="FVF2347" s="1452"/>
      <c r="FVG2347" s="1452"/>
      <c r="FVH2347" s="1452"/>
      <c r="FVI2347" s="1452"/>
      <c r="FVJ2347" s="1452"/>
      <c r="FVK2347" s="1452"/>
      <c r="FVL2347" s="1452"/>
      <c r="FVM2347" s="1452"/>
      <c r="FVN2347" s="1452"/>
      <c r="FVO2347" s="1452"/>
      <c r="FVP2347" s="1452"/>
      <c r="FVQ2347" s="1452"/>
      <c r="FVR2347" s="1452"/>
      <c r="FVS2347" s="1452"/>
      <c r="FVT2347" s="1452"/>
      <c r="FVU2347" s="1452"/>
      <c r="FVV2347" s="1452"/>
      <c r="FVW2347" s="1452"/>
      <c r="FVX2347" s="1452"/>
      <c r="FVY2347" s="1452"/>
      <c r="FVZ2347" s="1452"/>
      <c r="FWA2347" s="1452"/>
      <c r="FWB2347" s="1452"/>
      <c r="FWC2347" s="1452"/>
      <c r="FWD2347" s="1452"/>
      <c r="FWE2347" s="1452"/>
      <c r="FWF2347" s="1452"/>
      <c r="FWG2347" s="1452"/>
      <c r="FWH2347" s="1452"/>
      <c r="FWI2347" s="1452"/>
      <c r="FWJ2347" s="1452"/>
      <c r="FWK2347" s="1452"/>
      <c r="FWL2347" s="1452"/>
      <c r="FWM2347" s="1452"/>
      <c r="FWN2347" s="1452"/>
      <c r="FWO2347" s="1452"/>
      <c r="FWP2347" s="1452"/>
      <c r="FWQ2347" s="1452"/>
      <c r="FWR2347" s="1452"/>
      <c r="FWS2347" s="1452"/>
      <c r="FWT2347" s="1452"/>
      <c r="FWU2347" s="1452"/>
      <c r="FWV2347" s="1452"/>
      <c r="FWW2347" s="1452"/>
      <c r="FWX2347" s="1452"/>
      <c r="FWY2347" s="1452"/>
      <c r="FWZ2347" s="1452"/>
      <c r="FXA2347" s="1452"/>
      <c r="FXB2347" s="1452"/>
      <c r="FXC2347" s="1452"/>
      <c r="FXD2347" s="1452"/>
      <c r="FXE2347" s="1452"/>
      <c r="FXF2347" s="1452"/>
      <c r="FXG2347" s="1452"/>
      <c r="FXH2347" s="1452"/>
      <c r="FXI2347" s="1452"/>
      <c r="FXJ2347" s="1452"/>
      <c r="FXK2347" s="1452"/>
      <c r="FXL2347" s="1452"/>
      <c r="FXM2347" s="1452"/>
      <c r="FXN2347" s="1452"/>
      <c r="FXO2347" s="1452"/>
      <c r="FXP2347" s="1452"/>
      <c r="FXQ2347" s="1452"/>
      <c r="FXR2347" s="1452"/>
      <c r="FXS2347" s="1452"/>
      <c r="FXT2347" s="1452"/>
      <c r="FXU2347" s="1452"/>
      <c r="FXV2347" s="1452"/>
      <c r="FXW2347" s="1452"/>
      <c r="FXX2347" s="1452"/>
      <c r="FXY2347" s="1452"/>
      <c r="FXZ2347" s="1452"/>
      <c r="FYA2347" s="1452"/>
      <c r="FYB2347" s="1452"/>
      <c r="FYC2347" s="1452"/>
      <c r="FYD2347" s="1452"/>
      <c r="FYE2347" s="1452"/>
      <c r="FYF2347" s="1452"/>
      <c r="FYG2347" s="1452"/>
      <c r="FYH2347" s="1452"/>
      <c r="FYI2347" s="1452"/>
      <c r="FYJ2347" s="1452"/>
      <c r="FYK2347" s="1452"/>
      <c r="FYL2347" s="1452"/>
      <c r="FYM2347" s="1452"/>
      <c r="FYN2347" s="1452"/>
      <c r="FYO2347" s="1452"/>
      <c r="FYP2347" s="1452"/>
      <c r="FYQ2347" s="1452"/>
      <c r="FYR2347" s="1452"/>
      <c r="FYS2347" s="1452"/>
      <c r="FYT2347" s="1452"/>
      <c r="FYU2347" s="1452"/>
      <c r="FYV2347" s="1452"/>
      <c r="FYW2347" s="1452"/>
      <c r="FYX2347" s="1452"/>
      <c r="FYY2347" s="1452"/>
      <c r="FYZ2347" s="1452"/>
      <c r="FZA2347" s="1452"/>
      <c r="FZB2347" s="1452"/>
      <c r="FZC2347" s="1452"/>
      <c r="FZD2347" s="1452"/>
      <c r="FZE2347" s="1452"/>
      <c r="FZF2347" s="1452"/>
      <c r="FZG2347" s="1452"/>
      <c r="FZH2347" s="1452"/>
      <c r="FZI2347" s="1452"/>
      <c r="FZJ2347" s="1452"/>
      <c r="FZK2347" s="1452"/>
      <c r="FZL2347" s="1452"/>
      <c r="FZM2347" s="1452"/>
      <c r="FZN2347" s="1452"/>
      <c r="FZO2347" s="1452"/>
      <c r="FZP2347" s="1452"/>
      <c r="FZQ2347" s="1452"/>
      <c r="FZR2347" s="1452"/>
      <c r="FZS2347" s="1452"/>
      <c r="FZT2347" s="1452"/>
      <c r="FZU2347" s="1452"/>
      <c r="FZV2347" s="1452"/>
      <c r="FZW2347" s="1452"/>
      <c r="FZX2347" s="1452"/>
      <c r="FZY2347" s="1452"/>
      <c r="FZZ2347" s="1452"/>
      <c r="GAA2347" s="1452"/>
      <c r="GAB2347" s="1452"/>
      <c r="GAC2347" s="1452"/>
      <c r="GAD2347" s="1452"/>
      <c r="GAE2347" s="1452"/>
      <c r="GAF2347" s="1452"/>
      <c r="GAG2347" s="1452"/>
      <c r="GAH2347" s="1452"/>
      <c r="GAI2347" s="1452"/>
      <c r="GAJ2347" s="1452"/>
      <c r="GAK2347" s="1452"/>
      <c r="GAL2347" s="1452"/>
      <c r="GAM2347" s="1452"/>
      <c r="GAN2347" s="1452"/>
      <c r="GAO2347" s="1452"/>
      <c r="GAP2347" s="1452"/>
      <c r="GAQ2347" s="1452"/>
      <c r="GAR2347" s="1452"/>
      <c r="GAS2347" s="1452"/>
      <c r="GAT2347" s="1452"/>
      <c r="GAU2347" s="1452"/>
      <c r="GAV2347" s="1452"/>
      <c r="GAW2347" s="1452"/>
      <c r="GAX2347" s="1452"/>
      <c r="GAY2347" s="1452"/>
      <c r="GAZ2347" s="1452"/>
      <c r="GBA2347" s="1452"/>
      <c r="GBB2347" s="1452"/>
      <c r="GBC2347" s="1452"/>
      <c r="GBD2347" s="1452"/>
      <c r="GBE2347" s="1452"/>
      <c r="GBF2347" s="1452"/>
      <c r="GBG2347" s="1452"/>
      <c r="GBH2347" s="1452"/>
      <c r="GBI2347" s="1452"/>
      <c r="GBJ2347" s="1452"/>
      <c r="GBK2347" s="1452"/>
      <c r="GBL2347" s="1452"/>
      <c r="GBM2347" s="1452"/>
      <c r="GBN2347" s="1452"/>
      <c r="GBO2347" s="1452"/>
      <c r="GBP2347" s="1452"/>
      <c r="GBQ2347" s="1452"/>
      <c r="GBR2347" s="1452"/>
      <c r="GBS2347" s="1452"/>
      <c r="GBT2347" s="1452"/>
      <c r="GBU2347" s="1452"/>
      <c r="GBV2347" s="1452"/>
      <c r="GBW2347" s="1452"/>
      <c r="GBX2347" s="1452"/>
      <c r="GBY2347" s="1452"/>
      <c r="GBZ2347" s="1452"/>
      <c r="GCA2347" s="1452"/>
      <c r="GCB2347" s="1452"/>
      <c r="GCC2347" s="1452"/>
      <c r="GCD2347" s="1452"/>
      <c r="GCE2347" s="1452"/>
      <c r="GCF2347" s="1452"/>
      <c r="GCG2347" s="1452"/>
      <c r="GCH2347" s="1452"/>
      <c r="GCI2347" s="1452"/>
      <c r="GCJ2347" s="1452"/>
      <c r="GCK2347" s="1452"/>
      <c r="GCL2347" s="1452"/>
      <c r="GCM2347" s="1452"/>
      <c r="GCN2347" s="1452"/>
      <c r="GCO2347" s="1452"/>
      <c r="GCP2347" s="1452"/>
      <c r="GCQ2347" s="1452"/>
      <c r="GCR2347" s="1452"/>
      <c r="GCS2347" s="1452"/>
      <c r="GCT2347" s="1452"/>
      <c r="GCU2347" s="1452"/>
      <c r="GCV2347" s="1452"/>
      <c r="GCW2347" s="1452"/>
      <c r="GCX2347" s="1452"/>
      <c r="GCY2347" s="1452"/>
      <c r="GCZ2347" s="1452"/>
      <c r="GDA2347" s="1452"/>
      <c r="GDB2347" s="1452"/>
      <c r="GDC2347" s="1452"/>
      <c r="GDD2347" s="1452"/>
      <c r="GDE2347" s="1452"/>
      <c r="GDF2347" s="1452"/>
      <c r="GDG2347" s="1452"/>
      <c r="GDH2347" s="1452"/>
      <c r="GDI2347" s="1452"/>
      <c r="GDJ2347" s="1452"/>
      <c r="GDK2347" s="1452"/>
      <c r="GDL2347" s="1452"/>
      <c r="GDM2347" s="1452"/>
      <c r="GDN2347" s="1452"/>
      <c r="GDO2347" s="1452"/>
      <c r="GDP2347" s="1452"/>
      <c r="GDQ2347" s="1452"/>
      <c r="GDR2347" s="1452"/>
      <c r="GDS2347" s="1452"/>
      <c r="GDT2347" s="1452"/>
      <c r="GDU2347" s="1452"/>
      <c r="GDV2347" s="1452"/>
      <c r="GDW2347" s="1452"/>
      <c r="GDX2347" s="1452"/>
      <c r="GDY2347" s="1452"/>
      <c r="GDZ2347" s="1452"/>
      <c r="GEA2347" s="1452"/>
      <c r="GEB2347" s="1452"/>
      <c r="GEC2347" s="1452"/>
      <c r="GED2347" s="1452"/>
      <c r="GEE2347" s="1452"/>
      <c r="GEF2347" s="1452"/>
      <c r="GEG2347" s="1452"/>
      <c r="GEH2347" s="1452"/>
      <c r="GEI2347" s="1452"/>
      <c r="GEJ2347" s="1452"/>
      <c r="GEK2347" s="1452"/>
      <c r="GEL2347" s="1452"/>
      <c r="GEM2347" s="1452"/>
      <c r="GEN2347" s="1452"/>
      <c r="GEO2347" s="1452"/>
      <c r="GEP2347" s="1452"/>
      <c r="GEQ2347" s="1452"/>
      <c r="GER2347" s="1452"/>
      <c r="GES2347" s="1452"/>
      <c r="GET2347" s="1452"/>
      <c r="GEU2347" s="1452"/>
      <c r="GEV2347" s="1452"/>
      <c r="GEW2347" s="1452"/>
      <c r="GEX2347" s="1452"/>
      <c r="GEY2347" s="1452"/>
      <c r="GEZ2347" s="1452"/>
      <c r="GFA2347" s="1452"/>
      <c r="GFB2347" s="1452"/>
      <c r="GFC2347" s="1452"/>
      <c r="GFD2347" s="1452"/>
      <c r="GFE2347" s="1452"/>
      <c r="GFF2347" s="1452"/>
      <c r="GFG2347" s="1452"/>
      <c r="GFH2347" s="1452"/>
      <c r="GFI2347" s="1452"/>
      <c r="GFJ2347" s="1452"/>
      <c r="GFK2347" s="1452"/>
      <c r="GFL2347" s="1452"/>
      <c r="GFM2347" s="1452"/>
      <c r="GFN2347" s="1452"/>
      <c r="GFO2347" s="1452"/>
      <c r="GFP2347" s="1452"/>
      <c r="GFQ2347" s="1452"/>
      <c r="GFR2347" s="1452"/>
      <c r="GFS2347" s="1452"/>
      <c r="GFT2347" s="1452"/>
      <c r="GFU2347" s="1452"/>
      <c r="GFV2347" s="1452"/>
      <c r="GFW2347" s="1452"/>
      <c r="GFX2347" s="1452"/>
      <c r="GFY2347" s="1452"/>
      <c r="GFZ2347" s="1452"/>
      <c r="GGA2347" s="1452"/>
      <c r="GGB2347" s="1452"/>
      <c r="GGC2347" s="1452"/>
      <c r="GGD2347" s="1452"/>
      <c r="GGE2347" s="1452"/>
      <c r="GGF2347" s="1452"/>
      <c r="GGG2347" s="1452"/>
      <c r="GGH2347" s="1452"/>
      <c r="GGI2347" s="1452"/>
      <c r="GGJ2347" s="1452"/>
      <c r="GGK2347" s="1452"/>
      <c r="GGL2347" s="1452"/>
      <c r="GGM2347" s="1452"/>
      <c r="GGN2347" s="1452"/>
      <c r="GGO2347" s="1452"/>
      <c r="GGP2347" s="1452"/>
      <c r="GGQ2347" s="1452"/>
      <c r="GGR2347" s="1452"/>
      <c r="GGS2347" s="1452"/>
      <c r="GGT2347" s="1452"/>
      <c r="GGU2347" s="1452"/>
      <c r="GGV2347" s="1452"/>
      <c r="GGW2347" s="1452"/>
      <c r="GGX2347" s="1452"/>
      <c r="GGY2347" s="1452"/>
      <c r="GGZ2347" s="1452"/>
      <c r="GHA2347" s="1452"/>
      <c r="GHB2347" s="1452"/>
      <c r="GHC2347" s="1452"/>
      <c r="GHD2347" s="1452"/>
      <c r="GHE2347" s="1452"/>
      <c r="GHF2347" s="1452"/>
      <c r="GHG2347" s="1452"/>
      <c r="GHH2347" s="1452"/>
      <c r="GHI2347" s="1452"/>
      <c r="GHJ2347" s="1452"/>
      <c r="GHK2347" s="1452"/>
      <c r="GHL2347" s="1452"/>
      <c r="GHM2347" s="1452"/>
      <c r="GHN2347" s="1452"/>
      <c r="GHO2347" s="1452"/>
      <c r="GHP2347" s="1452"/>
      <c r="GHQ2347" s="1452"/>
      <c r="GHR2347" s="1452"/>
      <c r="GHS2347" s="1452"/>
      <c r="GHT2347" s="1452"/>
      <c r="GHU2347" s="1452"/>
      <c r="GHV2347" s="1452"/>
      <c r="GHW2347" s="1452"/>
      <c r="GHX2347" s="1452"/>
      <c r="GHY2347" s="1452"/>
      <c r="GHZ2347" s="1452"/>
      <c r="GIA2347" s="1452"/>
      <c r="GIB2347" s="1452"/>
      <c r="GIC2347" s="1452"/>
      <c r="GID2347" s="1452"/>
      <c r="GIE2347" s="1452"/>
      <c r="GIF2347" s="1452"/>
      <c r="GIG2347" s="1452"/>
      <c r="GIH2347" s="1452"/>
      <c r="GII2347" s="1452"/>
      <c r="GIJ2347" s="1452"/>
      <c r="GIK2347" s="1452"/>
      <c r="GIL2347" s="1452"/>
      <c r="GIM2347" s="1452"/>
      <c r="GIN2347" s="1452"/>
      <c r="GIO2347" s="1452"/>
      <c r="GIP2347" s="1452"/>
      <c r="GIQ2347" s="1452"/>
      <c r="GIR2347" s="1452"/>
      <c r="GIS2347" s="1452"/>
      <c r="GIT2347" s="1452"/>
      <c r="GIU2347" s="1452"/>
      <c r="GIV2347" s="1452"/>
      <c r="GIW2347" s="1452"/>
      <c r="GIX2347" s="1452"/>
      <c r="GIY2347" s="1452"/>
      <c r="GIZ2347" s="1452"/>
      <c r="GJA2347" s="1452"/>
      <c r="GJB2347" s="1452"/>
      <c r="GJC2347" s="1452"/>
      <c r="GJD2347" s="1452"/>
      <c r="GJE2347" s="1452"/>
      <c r="GJF2347" s="1452"/>
      <c r="GJG2347" s="1452"/>
      <c r="GJH2347" s="1452"/>
      <c r="GJI2347" s="1452"/>
      <c r="GJJ2347" s="1452"/>
      <c r="GJK2347" s="1452"/>
      <c r="GJL2347" s="1452"/>
      <c r="GJM2347" s="1452"/>
      <c r="GJN2347" s="1452"/>
      <c r="GJO2347" s="1452"/>
      <c r="GJP2347" s="1452"/>
      <c r="GJQ2347" s="1452"/>
      <c r="GJR2347" s="1452"/>
      <c r="GJS2347" s="1452"/>
      <c r="GJT2347" s="1452"/>
      <c r="GJU2347" s="1452"/>
      <c r="GJV2347" s="1452"/>
      <c r="GJW2347" s="1452"/>
      <c r="GJX2347" s="1452"/>
      <c r="GJY2347" s="1452"/>
      <c r="GJZ2347" s="1452"/>
      <c r="GKA2347" s="1452"/>
      <c r="GKB2347" s="1452"/>
      <c r="GKC2347" s="1452"/>
      <c r="GKD2347" s="1452"/>
      <c r="GKE2347" s="1452"/>
      <c r="GKF2347" s="1452"/>
      <c r="GKG2347" s="1452"/>
      <c r="GKH2347" s="1452"/>
      <c r="GKI2347" s="1452"/>
      <c r="GKJ2347" s="1452"/>
      <c r="GKK2347" s="1452"/>
      <c r="GKL2347" s="1452"/>
      <c r="GKM2347" s="1452"/>
      <c r="GKN2347" s="1452"/>
      <c r="GKO2347" s="1452"/>
      <c r="GKP2347" s="1452"/>
      <c r="GKQ2347" s="1452"/>
      <c r="GKR2347" s="1452"/>
      <c r="GKS2347" s="1452"/>
      <c r="GKT2347" s="1452"/>
      <c r="GKU2347" s="1452"/>
      <c r="GKV2347" s="1452"/>
      <c r="GKW2347" s="1452"/>
      <c r="GKX2347" s="1452"/>
      <c r="GKY2347" s="1452"/>
      <c r="GKZ2347" s="1452"/>
      <c r="GLA2347" s="1452"/>
      <c r="GLB2347" s="1452"/>
      <c r="GLC2347" s="1452"/>
      <c r="GLD2347" s="1452"/>
      <c r="GLE2347" s="1452"/>
      <c r="GLF2347" s="1452"/>
      <c r="GLG2347" s="1452"/>
      <c r="GLH2347" s="1452"/>
      <c r="GLI2347" s="1452"/>
      <c r="GLJ2347" s="1452"/>
      <c r="GLK2347" s="1452"/>
      <c r="GLL2347" s="1452"/>
      <c r="GLM2347" s="1452"/>
      <c r="GLN2347" s="1452"/>
      <c r="GLO2347" s="1452"/>
      <c r="GLP2347" s="1452"/>
      <c r="GLQ2347" s="1452"/>
      <c r="GLR2347" s="1452"/>
      <c r="GLS2347" s="1452"/>
      <c r="GLT2347" s="1452"/>
      <c r="GLU2347" s="1452"/>
      <c r="GLV2347" s="1452"/>
      <c r="GLW2347" s="1452"/>
      <c r="GLX2347" s="1452"/>
      <c r="GLY2347" s="1452"/>
      <c r="GLZ2347" s="1452"/>
      <c r="GMA2347" s="1452"/>
      <c r="GMB2347" s="1452"/>
      <c r="GMC2347" s="1452"/>
      <c r="GMD2347" s="1452"/>
      <c r="GME2347" s="1452"/>
      <c r="GMF2347" s="1452"/>
      <c r="GMG2347" s="1452"/>
      <c r="GMH2347" s="1452"/>
      <c r="GMI2347" s="1452"/>
      <c r="GMJ2347" s="1452"/>
      <c r="GMK2347" s="1452"/>
      <c r="GML2347" s="1452"/>
      <c r="GMM2347" s="1452"/>
      <c r="GMN2347" s="1452"/>
      <c r="GMO2347" s="1452"/>
      <c r="GMP2347" s="1452"/>
      <c r="GMQ2347" s="1452"/>
      <c r="GMR2347" s="1452"/>
      <c r="GMS2347" s="1452"/>
      <c r="GMT2347" s="1452"/>
      <c r="GMU2347" s="1452"/>
      <c r="GMV2347" s="1452"/>
      <c r="GMW2347" s="1452"/>
      <c r="GMX2347" s="1452"/>
      <c r="GMY2347" s="1452"/>
      <c r="GMZ2347" s="1452"/>
      <c r="GNA2347" s="1452"/>
      <c r="GNB2347" s="1452"/>
      <c r="GNC2347" s="1452"/>
      <c r="GND2347" s="1452"/>
      <c r="GNE2347" s="1452"/>
      <c r="GNF2347" s="1452"/>
      <c r="GNG2347" s="1452"/>
      <c r="GNH2347" s="1452"/>
      <c r="GNI2347" s="1452"/>
      <c r="GNJ2347" s="1452"/>
      <c r="GNK2347" s="1452"/>
      <c r="GNL2347" s="1452"/>
      <c r="GNM2347" s="1452"/>
      <c r="GNN2347" s="1452"/>
      <c r="GNO2347" s="1452"/>
      <c r="GNP2347" s="1452"/>
      <c r="GNQ2347" s="1452"/>
      <c r="GNR2347" s="1452"/>
      <c r="GNS2347" s="1452"/>
      <c r="GNT2347" s="1452"/>
      <c r="GNU2347" s="1452"/>
      <c r="GNV2347" s="1452"/>
      <c r="GNW2347" s="1452"/>
      <c r="GNX2347" s="1452"/>
      <c r="GNY2347" s="1452"/>
      <c r="GNZ2347" s="1452"/>
      <c r="GOA2347" s="1452"/>
      <c r="GOB2347" s="1452"/>
      <c r="GOC2347" s="1452"/>
      <c r="GOD2347" s="1452"/>
      <c r="GOE2347" s="1452"/>
      <c r="GOF2347" s="1452"/>
      <c r="GOG2347" s="1452"/>
      <c r="GOH2347" s="1452"/>
      <c r="GOI2347" s="1452"/>
      <c r="GOJ2347" s="1452"/>
      <c r="GOK2347" s="1452"/>
      <c r="GOL2347" s="1452"/>
      <c r="GOM2347" s="1452"/>
      <c r="GON2347" s="1452"/>
      <c r="GOO2347" s="1452"/>
      <c r="GOP2347" s="1452"/>
      <c r="GOQ2347" s="1452"/>
      <c r="GOR2347" s="1452"/>
      <c r="GOS2347" s="1452"/>
      <c r="GOT2347" s="1452"/>
      <c r="GOU2347" s="1452"/>
      <c r="GOV2347" s="1452"/>
      <c r="GOW2347" s="1452"/>
      <c r="GOX2347" s="1452"/>
      <c r="GOY2347" s="1452"/>
      <c r="GOZ2347" s="1452"/>
      <c r="GPA2347" s="1452"/>
      <c r="GPB2347" s="1452"/>
      <c r="GPC2347" s="1452"/>
      <c r="GPD2347" s="1452"/>
      <c r="GPE2347" s="1452"/>
      <c r="GPF2347" s="1452"/>
      <c r="GPG2347" s="1452"/>
      <c r="GPH2347" s="1452"/>
      <c r="GPI2347" s="1452"/>
      <c r="GPJ2347" s="1452"/>
      <c r="GPK2347" s="1452"/>
      <c r="GPL2347" s="1452"/>
      <c r="GPM2347" s="1452"/>
      <c r="GPN2347" s="1452"/>
      <c r="GPO2347" s="1452"/>
      <c r="GPP2347" s="1452"/>
      <c r="GPQ2347" s="1452"/>
      <c r="GPR2347" s="1452"/>
      <c r="GPS2347" s="1452"/>
      <c r="GPT2347" s="1452"/>
      <c r="GPU2347" s="1452"/>
      <c r="GPV2347" s="1452"/>
      <c r="GPW2347" s="1452"/>
      <c r="GPX2347" s="1452"/>
      <c r="GPY2347" s="1452"/>
      <c r="GPZ2347" s="1452"/>
      <c r="GQA2347" s="1452"/>
      <c r="GQB2347" s="1452"/>
      <c r="GQC2347" s="1452"/>
      <c r="GQD2347" s="1452"/>
      <c r="GQE2347" s="1452"/>
      <c r="GQF2347" s="1452"/>
      <c r="GQG2347" s="1452"/>
      <c r="GQH2347" s="1452"/>
      <c r="GQI2347" s="1452"/>
      <c r="GQJ2347" s="1452"/>
      <c r="GQK2347" s="1452"/>
      <c r="GQL2347" s="1452"/>
      <c r="GQM2347" s="1452"/>
      <c r="GQN2347" s="1452"/>
      <c r="GQO2347" s="1452"/>
      <c r="GQP2347" s="1452"/>
      <c r="GQQ2347" s="1452"/>
      <c r="GQR2347" s="1452"/>
      <c r="GQS2347" s="1452"/>
      <c r="GQT2347" s="1452"/>
      <c r="GQU2347" s="1452"/>
      <c r="GQV2347" s="1452"/>
      <c r="GQW2347" s="1452"/>
      <c r="GQX2347" s="1452"/>
      <c r="GQY2347" s="1452"/>
      <c r="GQZ2347" s="1452"/>
      <c r="GRA2347" s="1452"/>
      <c r="GRB2347" s="1452"/>
      <c r="GRC2347" s="1452"/>
      <c r="GRD2347" s="1452"/>
      <c r="GRE2347" s="1452"/>
      <c r="GRF2347" s="1452"/>
      <c r="GRG2347" s="1452"/>
      <c r="GRH2347" s="1452"/>
      <c r="GRI2347" s="1452"/>
      <c r="GRJ2347" s="1452"/>
      <c r="GRK2347" s="1452"/>
      <c r="GRL2347" s="1452"/>
      <c r="GRM2347" s="1452"/>
      <c r="GRN2347" s="1452"/>
      <c r="GRO2347" s="1452"/>
      <c r="GRP2347" s="1452"/>
      <c r="GRQ2347" s="1452"/>
      <c r="GRR2347" s="1452"/>
      <c r="GRS2347" s="1452"/>
      <c r="GRT2347" s="1452"/>
      <c r="GRU2347" s="1452"/>
      <c r="GRV2347" s="1452"/>
      <c r="GRW2347" s="1452"/>
      <c r="GRX2347" s="1452"/>
      <c r="GRY2347" s="1452"/>
      <c r="GRZ2347" s="1452"/>
      <c r="GSA2347" s="1452"/>
      <c r="GSB2347" s="1452"/>
      <c r="GSC2347" s="1452"/>
      <c r="GSD2347" s="1452"/>
      <c r="GSE2347" s="1452"/>
      <c r="GSF2347" s="1452"/>
      <c r="GSG2347" s="1452"/>
      <c r="GSH2347" s="1452"/>
      <c r="GSI2347" s="1452"/>
      <c r="GSJ2347" s="1452"/>
      <c r="GSK2347" s="1452"/>
      <c r="GSL2347" s="1452"/>
      <c r="GSM2347" s="1452"/>
      <c r="GSN2347" s="1452"/>
      <c r="GSO2347" s="1452"/>
      <c r="GSP2347" s="1452"/>
      <c r="GSQ2347" s="1452"/>
      <c r="GSR2347" s="1452"/>
      <c r="GSS2347" s="1452"/>
      <c r="GST2347" s="1452"/>
      <c r="GSU2347" s="1452"/>
      <c r="GSV2347" s="1452"/>
      <c r="GSW2347" s="1452"/>
      <c r="GSX2347" s="1452"/>
      <c r="GSY2347" s="1452"/>
      <c r="GSZ2347" s="1452"/>
      <c r="GTA2347" s="1452"/>
      <c r="GTB2347" s="1452"/>
      <c r="GTC2347" s="1452"/>
      <c r="GTD2347" s="1452"/>
      <c r="GTE2347" s="1452"/>
      <c r="GTF2347" s="1452"/>
      <c r="GTG2347" s="1452"/>
      <c r="GTH2347" s="1452"/>
      <c r="GTI2347" s="1452"/>
      <c r="GTJ2347" s="1452"/>
      <c r="GTK2347" s="1452"/>
      <c r="GTL2347" s="1452"/>
      <c r="GTM2347" s="1452"/>
      <c r="GTN2347" s="1452"/>
      <c r="GTO2347" s="1452"/>
      <c r="GTP2347" s="1452"/>
      <c r="GTQ2347" s="1452"/>
      <c r="GTR2347" s="1452"/>
      <c r="GTS2347" s="1452"/>
      <c r="GTT2347" s="1452"/>
      <c r="GTU2347" s="1452"/>
      <c r="GTV2347" s="1452"/>
      <c r="GTW2347" s="1452"/>
      <c r="GTX2347" s="1452"/>
      <c r="GTY2347" s="1452"/>
      <c r="GTZ2347" s="1452"/>
      <c r="GUA2347" s="1452"/>
      <c r="GUB2347" s="1452"/>
      <c r="GUC2347" s="1452"/>
      <c r="GUD2347" s="1452"/>
      <c r="GUE2347" s="1452"/>
      <c r="GUF2347" s="1452"/>
      <c r="GUG2347" s="1452"/>
      <c r="GUH2347" s="1452"/>
      <c r="GUI2347" s="1452"/>
      <c r="GUJ2347" s="1452"/>
      <c r="GUK2347" s="1452"/>
      <c r="GUL2347" s="1452"/>
      <c r="GUM2347" s="1452"/>
      <c r="GUN2347" s="1452"/>
      <c r="GUO2347" s="1452"/>
      <c r="GUP2347" s="1452"/>
      <c r="GUQ2347" s="1452"/>
      <c r="GUR2347" s="1452"/>
      <c r="GUS2347" s="1452"/>
      <c r="GUT2347" s="1452"/>
      <c r="GUU2347" s="1452"/>
      <c r="GUV2347" s="1452"/>
      <c r="GUW2347" s="1452"/>
      <c r="GUX2347" s="1452"/>
      <c r="GUY2347" s="1452"/>
      <c r="GUZ2347" s="1452"/>
      <c r="GVA2347" s="1452"/>
      <c r="GVB2347" s="1452"/>
      <c r="GVC2347" s="1452"/>
      <c r="GVD2347" s="1452"/>
      <c r="GVE2347" s="1452"/>
      <c r="GVF2347" s="1452"/>
      <c r="GVG2347" s="1452"/>
      <c r="GVH2347" s="1452"/>
      <c r="GVI2347" s="1452"/>
      <c r="GVJ2347" s="1452"/>
      <c r="GVK2347" s="1452"/>
      <c r="GVL2347" s="1452"/>
      <c r="GVM2347" s="1452"/>
      <c r="GVN2347" s="1452"/>
      <c r="GVO2347" s="1452"/>
      <c r="GVP2347" s="1452"/>
      <c r="GVQ2347" s="1452"/>
      <c r="GVR2347" s="1452"/>
      <c r="GVS2347" s="1452"/>
      <c r="GVT2347" s="1452"/>
      <c r="GVU2347" s="1452"/>
      <c r="GVV2347" s="1452"/>
      <c r="GVW2347" s="1452"/>
      <c r="GVX2347" s="1452"/>
      <c r="GVY2347" s="1452"/>
      <c r="GVZ2347" s="1452"/>
      <c r="GWA2347" s="1452"/>
      <c r="GWB2347" s="1452"/>
      <c r="GWC2347" s="1452"/>
      <c r="GWD2347" s="1452"/>
      <c r="GWE2347" s="1452"/>
      <c r="GWF2347" s="1452"/>
      <c r="GWG2347" s="1452"/>
      <c r="GWH2347" s="1452"/>
      <c r="GWI2347" s="1452"/>
      <c r="GWJ2347" s="1452"/>
      <c r="GWK2347" s="1452"/>
      <c r="GWL2347" s="1452"/>
      <c r="GWM2347" s="1452"/>
      <c r="GWN2347" s="1452"/>
      <c r="GWO2347" s="1452"/>
      <c r="GWP2347" s="1452"/>
      <c r="GWQ2347" s="1452"/>
      <c r="GWR2347" s="1452"/>
      <c r="GWS2347" s="1452"/>
      <c r="GWT2347" s="1452"/>
      <c r="GWU2347" s="1452"/>
      <c r="GWV2347" s="1452"/>
      <c r="GWW2347" s="1452"/>
      <c r="GWX2347" s="1452"/>
      <c r="GWY2347" s="1452"/>
      <c r="GWZ2347" s="1452"/>
      <c r="GXA2347" s="1452"/>
      <c r="GXB2347" s="1452"/>
      <c r="GXC2347" s="1452"/>
      <c r="GXD2347" s="1452"/>
      <c r="GXE2347" s="1452"/>
      <c r="GXF2347" s="1452"/>
      <c r="GXG2347" s="1452"/>
      <c r="GXH2347" s="1452"/>
      <c r="GXI2347" s="1452"/>
      <c r="GXJ2347" s="1452"/>
      <c r="GXK2347" s="1452"/>
      <c r="GXL2347" s="1452"/>
      <c r="GXM2347" s="1452"/>
      <c r="GXN2347" s="1452"/>
      <c r="GXO2347" s="1452"/>
      <c r="GXP2347" s="1452"/>
      <c r="GXQ2347" s="1452"/>
      <c r="GXR2347" s="1452"/>
      <c r="GXS2347" s="1452"/>
      <c r="GXT2347" s="1452"/>
      <c r="GXU2347" s="1452"/>
      <c r="GXV2347" s="1452"/>
      <c r="GXW2347" s="1452"/>
      <c r="GXX2347" s="1452"/>
      <c r="GXY2347" s="1452"/>
      <c r="GXZ2347" s="1452"/>
      <c r="GYA2347" s="1452"/>
      <c r="GYB2347" s="1452"/>
      <c r="GYC2347" s="1452"/>
      <c r="GYD2347" s="1452"/>
      <c r="GYE2347" s="1452"/>
      <c r="GYF2347" s="1452"/>
      <c r="GYG2347" s="1452"/>
      <c r="GYH2347" s="1452"/>
      <c r="GYI2347" s="1452"/>
      <c r="GYJ2347" s="1452"/>
      <c r="GYK2347" s="1452"/>
      <c r="GYL2347" s="1452"/>
      <c r="GYM2347" s="1452"/>
      <c r="GYN2347" s="1452"/>
      <c r="GYO2347" s="1452"/>
      <c r="GYP2347" s="1452"/>
      <c r="GYQ2347" s="1452"/>
      <c r="GYR2347" s="1452"/>
      <c r="GYS2347" s="1452"/>
      <c r="GYT2347" s="1452"/>
      <c r="GYU2347" s="1452"/>
      <c r="GYV2347" s="1452"/>
      <c r="GYW2347" s="1452"/>
      <c r="GYX2347" s="1452"/>
      <c r="GYY2347" s="1452"/>
      <c r="GYZ2347" s="1452"/>
      <c r="GZA2347" s="1452"/>
      <c r="GZB2347" s="1452"/>
      <c r="GZC2347" s="1452"/>
      <c r="GZD2347" s="1452"/>
      <c r="GZE2347" s="1452"/>
      <c r="GZF2347" s="1452"/>
      <c r="GZG2347" s="1452"/>
      <c r="GZH2347" s="1452"/>
      <c r="GZI2347" s="1452"/>
      <c r="GZJ2347" s="1452"/>
      <c r="GZK2347" s="1452"/>
      <c r="GZL2347" s="1452"/>
      <c r="GZM2347" s="1452"/>
      <c r="GZN2347" s="1452"/>
      <c r="GZO2347" s="1452"/>
      <c r="GZP2347" s="1452"/>
      <c r="GZQ2347" s="1452"/>
      <c r="GZR2347" s="1452"/>
      <c r="GZS2347" s="1452"/>
      <c r="GZT2347" s="1452"/>
      <c r="GZU2347" s="1452"/>
      <c r="GZV2347" s="1452"/>
      <c r="GZW2347" s="1452"/>
      <c r="GZX2347" s="1452"/>
      <c r="GZY2347" s="1452"/>
      <c r="GZZ2347" s="1452"/>
      <c r="HAA2347" s="1452"/>
      <c r="HAB2347" s="1452"/>
      <c r="HAC2347" s="1452"/>
      <c r="HAD2347" s="1452"/>
      <c r="HAE2347" s="1452"/>
      <c r="HAF2347" s="1452"/>
      <c r="HAG2347" s="1452"/>
      <c r="HAH2347" s="1452"/>
      <c r="HAI2347" s="1452"/>
      <c r="HAJ2347" s="1452"/>
      <c r="HAK2347" s="1452"/>
      <c r="HAL2347" s="1452"/>
      <c r="HAM2347" s="1452"/>
      <c r="HAN2347" s="1452"/>
      <c r="HAO2347" s="1452"/>
      <c r="HAP2347" s="1452"/>
      <c r="HAQ2347" s="1452"/>
      <c r="HAR2347" s="1452"/>
      <c r="HAS2347" s="1452"/>
      <c r="HAT2347" s="1452"/>
      <c r="HAU2347" s="1452"/>
      <c r="HAV2347" s="1452"/>
      <c r="HAW2347" s="1452"/>
      <c r="HAX2347" s="1452"/>
      <c r="HAY2347" s="1452"/>
      <c r="HAZ2347" s="1452"/>
      <c r="HBA2347" s="1452"/>
      <c r="HBB2347" s="1452"/>
      <c r="HBC2347" s="1452"/>
      <c r="HBD2347" s="1452"/>
      <c r="HBE2347" s="1452"/>
      <c r="HBF2347" s="1452"/>
      <c r="HBG2347" s="1452"/>
      <c r="HBH2347" s="1452"/>
      <c r="HBI2347" s="1452"/>
      <c r="HBJ2347" s="1452"/>
      <c r="HBK2347" s="1452"/>
      <c r="HBL2347" s="1452"/>
      <c r="HBM2347" s="1452"/>
      <c r="HBN2347" s="1452"/>
      <c r="HBO2347" s="1452"/>
      <c r="HBP2347" s="1452"/>
      <c r="HBQ2347" s="1452"/>
      <c r="HBR2347" s="1452"/>
      <c r="HBS2347" s="1452"/>
      <c r="HBT2347" s="1452"/>
      <c r="HBU2347" s="1452"/>
      <c r="HBV2347" s="1452"/>
      <c r="HBW2347" s="1452"/>
      <c r="HBX2347" s="1452"/>
      <c r="HBY2347" s="1452"/>
      <c r="HBZ2347" s="1452"/>
      <c r="HCA2347" s="1452"/>
      <c r="HCB2347" s="1452"/>
      <c r="HCC2347" s="1452"/>
      <c r="HCD2347" s="1452"/>
      <c r="HCE2347" s="1452"/>
      <c r="HCF2347" s="1452"/>
      <c r="HCG2347" s="1452"/>
      <c r="HCH2347" s="1452"/>
      <c r="HCI2347" s="1452"/>
      <c r="HCJ2347" s="1452"/>
      <c r="HCK2347" s="1452"/>
      <c r="HCL2347" s="1452"/>
      <c r="HCM2347" s="1452"/>
      <c r="HCN2347" s="1452"/>
      <c r="HCO2347" s="1452"/>
      <c r="HCP2347" s="1452"/>
      <c r="HCQ2347" s="1452"/>
      <c r="HCR2347" s="1452"/>
      <c r="HCS2347" s="1452"/>
      <c r="HCT2347" s="1452"/>
      <c r="HCU2347" s="1452"/>
      <c r="HCV2347" s="1452"/>
      <c r="HCW2347" s="1452"/>
      <c r="HCX2347" s="1452"/>
      <c r="HCY2347" s="1452"/>
      <c r="HCZ2347" s="1452"/>
      <c r="HDA2347" s="1452"/>
      <c r="HDB2347" s="1452"/>
      <c r="HDC2347" s="1452"/>
      <c r="HDD2347" s="1452"/>
      <c r="HDE2347" s="1452"/>
      <c r="HDF2347" s="1452"/>
      <c r="HDG2347" s="1452"/>
      <c r="HDH2347" s="1452"/>
      <c r="HDI2347" s="1452"/>
      <c r="HDJ2347" s="1452"/>
      <c r="HDK2347" s="1452"/>
      <c r="HDL2347" s="1452"/>
      <c r="HDM2347" s="1452"/>
      <c r="HDN2347" s="1452"/>
      <c r="HDO2347" s="1452"/>
      <c r="HDP2347" s="1452"/>
      <c r="HDQ2347" s="1452"/>
      <c r="HDR2347" s="1452"/>
      <c r="HDS2347" s="1452"/>
      <c r="HDT2347" s="1452"/>
      <c r="HDU2347" s="1452"/>
      <c r="HDV2347" s="1452"/>
      <c r="HDW2347" s="1452"/>
      <c r="HDX2347" s="1452"/>
      <c r="HDY2347" s="1452"/>
      <c r="HDZ2347" s="1452"/>
      <c r="HEA2347" s="1452"/>
      <c r="HEB2347" s="1452"/>
      <c r="HEC2347" s="1452"/>
      <c r="HED2347" s="1452"/>
      <c r="HEE2347" s="1452"/>
      <c r="HEF2347" s="1452"/>
      <c r="HEG2347" s="1452"/>
      <c r="HEH2347" s="1452"/>
      <c r="HEI2347" s="1452"/>
      <c r="HEJ2347" s="1452"/>
      <c r="HEK2347" s="1452"/>
      <c r="HEL2347" s="1452"/>
      <c r="HEM2347" s="1452"/>
      <c r="HEN2347" s="1452"/>
      <c r="HEO2347" s="1452"/>
      <c r="HEP2347" s="1452"/>
      <c r="HEQ2347" s="1452"/>
      <c r="HER2347" s="1452"/>
      <c r="HES2347" s="1452"/>
      <c r="HET2347" s="1452"/>
      <c r="HEU2347" s="1452"/>
      <c r="HEV2347" s="1452"/>
      <c r="HEW2347" s="1452"/>
      <c r="HEX2347" s="1452"/>
      <c r="HEY2347" s="1452"/>
      <c r="HEZ2347" s="1452"/>
      <c r="HFA2347" s="1452"/>
      <c r="HFB2347" s="1452"/>
      <c r="HFC2347" s="1452"/>
      <c r="HFD2347" s="1452"/>
      <c r="HFE2347" s="1452"/>
      <c r="HFF2347" s="1452"/>
      <c r="HFG2347" s="1452"/>
      <c r="HFH2347" s="1452"/>
      <c r="HFI2347" s="1452"/>
      <c r="HFJ2347" s="1452"/>
      <c r="HFK2347" s="1452"/>
      <c r="HFL2347" s="1452"/>
      <c r="HFM2347" s="1452"/>
      <c r="HFN2347" s="1452"/>
      <c r="HFO2347" s="1452"/>
      <c r="HFP2347" s="1452"/>
      <c r="HFQ2347" s="1452"/>
      <c r="HFR2347" s="1452"/>
      <c r="HFS2347" s="1452"/>
      <c r="HFT2347" s="1452"/>
      <c r="HFU2347" s="1452"/>
      <c r="HFV2347" s="1452"/>
      <c r="HFW2347" s="1452"/>
      <c r="HFX2347" s="1452"/>
      <c r="HFY2347" s="1452"/>
      <c r="HFZ2347" s="1452"/>
      <c r="HGA2347" s="1452"/>
      <c r="HGB2347" s="1452"/>
      <c r="HGC2347" s="1452"/>
      <c r="HGD2347" s="1452"/>
      <c r="HGE2347" s="1452"/>
      <c r="HGF2347" s="1452"/>
      <c r="HGG2347" s="1452"/>
      <c r="HGH2347" s="1452"/>
      <c r="HGI2347" s="1452"/>
      <c r="HGJ2347" s="1452"/>
      <c r="HGK2347" s="1452"/>
      <c r="HGL2347" s="1452"/>
      <c r="HGM2347" s="1452"/>
      <c r="HGN2347" s="1452"/>
      <c r="HGO2347" s="1452"/>
      <c r="HGP2347" s="1452"/>
      <c r="HGQ2347" s="1452"/>
      <c r="HGR2347" s="1452"/>
      <c r="HGS2347" s="1452"/>
      <c r="HGT2347" s="1452"/>
      <c r="HGU2347" s="1452"/>
      <c r="HGV2347" s="1452"/>
      <c r="HGW2347" s="1452"/>
      <c r="HGX2347" s="1452"/>
      <c r="HGY2347" s="1452"/>
      <c r="HGZ2347" s="1452"/>
      <c r="HHA2347" s="1452"/>
      <c r="HHB2347" s="1452"/>
      <c r="HHC2347" s="1452"/>
      <c r="HHD2347" s="1452"/>
      <c r="HHE2347" s="1452"/>
      <c r="HHF2347" s="1452"/>
      <c r="HHG2347" s="1452"/>
      <c r="HHH2347" s="1452"/>
      <c r="HHI2347" s="1452"/>
      <c r="HHJ2347" s="1452"/>
      <c r="HHK2347" s="1452"/>
      <c r="HHL2347" s="1452"/>
      <c r="HHM2347" s="1452"/>
      <c r="HHN2347" s="1452"/>
      <c r="HHO2347" s="1452"/>
      <c r="HHP2347" s="1452"/>
      <c r="HHQ2347" s="1452"/>
      <c r="HHR2347" s="1452"/>
      <c r="HHS2347" s="1452"/>
      <c r="HHT2347" s="1452"/>
      <c r="HHU2347" s="1452"/>
      <c r="HHV2347" s="1452"/>
      <c r="HHW2347" s="1452"/>
      <c r="HHX2347" s="1452"/>
      <c r="HHY2347" s="1452"/>
      <c r="HHZ2347" s="1452"/>
      <c r="HIA2347" s="1452"/>
      <c r="HIB2347" s="1452"/>
      <c r="HIC2347" s="1452"/>
      <c r="HID2347" s="1452"/>
      <c r="HIE2347" s="1452"/>
      <c r="HIF2347" s="1452"/>
      <c r="HIG2347" s="1452"/>
      <c r="HIH2347" s="1452"/>
      <c r="HII2347" s="1452"/>
      <c r="HIJ2347" s="1452"/>
      <c r="HIK2347" s="1452"/>
      <c r="HIL2347" s="1452"/>
      <c r="HIM2347" s="1452"/>
      <c r="HIN2347" s="1452"/>
      <c r="HIO2347" s="1452"/>
      <c r="HIP2347" s="1452"/>
      <c r="HIQ2347" s="1452"/>
      <c r="HIR2347" s="1452"/>
      <c r="HIS2347" s="1452"/>
      <c r="HIT2347" s="1452"/>
      <c r="HIU2347" s="1452"/>
      <c r="HIV2347" s="1452"/>
      <c r="HIW2347" s="1452"/>
      <c r="HIX2347" s="1452"/>
      <c r="HIY2347" s="1452"/>
      <c r="HIZ2347" s="1452"/>
      <c r="HJA2347" s="1452"/>
      <c r="HJB2347" s="1452"/>
      <c r="HJC2347" s="1452"/>
      <c r="HJD2347" s="1452"/>
      <c r="HJE2347" s="1452"/>
      <c r="HJF2347" s="1452"/>
      <c r="HJG2347" s="1452"/>
      <c r="HJH2347" s="1452"/>
      <c r="HJI2347" s="1452"/>
      <c r="HJJ2347" s="1452"/>
      <c r="HJK2347" s="1452"/>
      <c r="HJL2347" s="1452"/>
      <c r="HJM2347" s="1452"/>
      <c r="HJN2347" s="1452"/>
      <c r="HJO2347" s="1452"/>
      <c r="HJP2347" s="1452"/>
      <c r="HJQ2347" s="1452"/>
      <c r="HJR2347" s="1452"/>
      <c r="HJS2347" s="1452"/>
      <c r="HJT2347" s="1452"/>
      <c r="HJU2347" s="1452"/>
      <c r="HJV2347" s="1452"/>
      <c r="HJW2347" s="1452"/>
      <c r="HJX2347" s="1452"/>
      <c r="HJY2347" s="1452"/>
      <c r="HJZ2347" s="1452"/>
      <c r="HKA2347" s="1452"/>
      <c r="HKB2347" s="1452"/>
      <c r="HKC2347" s="1452"/>
      <c r="HKD2347" s="1452"/>
      <c r="HKE2347" s="1452"/>
      <c r="HKF2347" s="1452"/>
      <c r="HKG2347" s="1452"/>
      <c r="HKH2347" s="1452"/>
      <c r="HKI2347" s="1452"/>
      <c r="HKJ2347" s="1452"/>
      <c r="HKK2347" s="1452"/>
      <c r="HKL2347" s="1452"/>
      <c r="HKM2347" s="1452"/>
      <c r="HKN2347" s="1452"/>
      <c r="HKO2347" s="1452"/>
      <c r="HKP2347" s="1452"/>
      <c r="HKQ2347" s="1452"/>
      <c r="HKR2347" s="1452"/>
      <c r="HKS2347" s="1452"/>
      <c r="HKT2347" s="1452"/>
      <c r="HKU2347" s="1452"/>
      <c r="HKV2347" s="1452"/>
      <c r="HKW2347" s="1452"/>
      <c r="HKX2347" s="1452"/>
      <c r="HKY2347" s="1452"/>
      <c r="HKZ2347" s="1452"/>
      <c r="HLA2347" s="1452"/>
      <c r="HLB2347" s="1452"/>
      <c r="HLC2347" s="1452"/>
      <c r="HLD2347" s="1452"/>
      <c r="HLE2347" s="1452"/>
      <c r="HLF2347" s="1452"/>
      <c r="HLG2347" s="1452"/>
      <c r="HLH2347" s="1452"/>
      <c r="HLI2347" s="1452"/>
      <c r="HLJ2347" s="1452"/>
      <c r="HLK2347" s="1452"/>
      <c r="HLL2347" s="1452"/>
      <c r="HLM2347" s="1452"/>
      <c r="HLN2347" s="1452"/>
      <c r="HLO2347" s="1452"/>
      <c r="HLP2347" s="1452"/>
      <c r="HLQ2347" s="1452"/>
      <c r="HLR2347" s="1452"/>
      <c r="HLS2347" s="1452"/>
      <c r="HLT2347" s="1452"/>
      <c r="HLU2347" s="1452"/>
      <c r="HLV2347" s="1452"/>
      <c r="HLW2347" s="1452"/>
      <c r="HLX2347" s="1452"/>
      <c r="HLY2347" s="1452"/>
      <c r="HLZ2347" s="1452"/>
      <c r="HMA2347" s="1452"/>
      <c r="HMB2347" s="1452"/>
      <c r="HMC2347" s="1452"/>
      <c r="HMD2347" s="1452"/>
      <c r="HME2347" s="1452"/>
      <c r="HMF2347" s="1452"/>
      <c r="HMG2347" s="1452"/>
      <c r="HMH2347" s="1452"/>
      <c r="HMI2347" s="1452"/>
      <c r="HMJ2347" s="1452"/>
      <c r="HMK2347" s="1452"/>
      <c r="HML2347" s="1452"/>
      <c r="HMM2347" s="1452"/>
      <c r="HMN2347" s="1452"/>
      <c r="HMO2347" s="1452"/>
      <c r="HMP2347" s="1452"/>
      <c r="HMQ2347" s="1452"/>
      <c r="HMR2347" s="1452"/>
      <c r="HMS2347" s="1452"/>
      <c r="HMT2347" s="1452"/>
      <c r="HMU2347" s="1452"/>
      <c r="HMV2347" s="1452"/>
      <c r="HMW2347" s="1452"/>
      <c r="HMX2347" s="1452"/>
      <c r="HMY2347" s="1452"/>
      <c r="HMZ2347" s="1452"/>
      <c r="HNA2347" s="1452"/>
      <c r="HNB2347" s="1452"/>
      <c r="HNC2347" s="1452"/>
      <c r="HND2347" s="1452"/>
      <c r="HNE2347" s="1452"/>
      <c r="HNF2347" s="1452"/>
      <c r="HNG2347" s="1452"/>
      <c r="HNH2347" s="1452"/>
      <c r="HNI2347" s="1452"/>
      <c r="HNJ2347" s="1452"/>
      <c r="HNK2347" s="1452"/>
      <c r="HNL2347" s="1452"/>
      <c r="HNM2347" s="1452"/>
      <c r="HNN2347" s="1452"/>
      <c r="HNO2347" s="1452"/>
      <c r="HNP2347" s="1452"/>
      <c r="HNQ2347" s="1452"/>
      <c r="HNR2347" s="1452"/>
      <c r="HNS2347" s="1452"/>
      <c r="HNT2347" s="1452"/>
      <c r="HNU2347" s="1452"/>
      <c r="HNV2347" s="1452"/>
      <c r="HNW2347" s="1452"/>
      <c r="HNX2347" s="1452"/>
      <c r="HNY2347" s="1452"/>
      <c r="HNZ2347" s="1452"/>
      <c r="HOA2347" s="1452"/>
      <c r="HOB2347" s="1452"/>
      <c r="HOC2347" s="1452"/>
      <c r="HOD2347" s="1452"/>
      <c r="HOE2347" s="1452"/>
      <c r="HOF2347" s="1452"/>
      <c r="HOG2347" s="1452"/>
      <c r="HOH2347" s="1452"/>
      <c r="HOI2347" s="1452"/>
      <c r="HOJ2347" s="1452"/>
      <c r="HOK2347" s="1452"/>
      <c r="HOL2347" s="1452"/>
      <c r="HOM2347" s="1452"/>
      <c r="HON2347" s="1452"/>
      <c r="HOO2347" s="1452"/>
      <c r="HOP2347" s="1452"/>
      <c r="HOQ2347" s="1452"/>
      <c r="HOR2347" s="1452"/>
      <c r="HOS2347" s="1452"/>
      <c r="HOT2347" s="1452"/>
      <c r="HOU2347" s="1452"/>
      <c r="HOV2347" s="1452"/>
      <c r="HOW2347" s="1452"/>
      <c r="HOX2347" s="1452"/>
      <c r="HOY2347" s="1452"/>
      <c r="HOZ2347" s="1452"/>
      <c r="HPA2347" s="1452"/>
      <c r="HPB2347" s="1452"/>
      <c r="HPC2347" s="1452"/>
      <c r="HPD2347" s="1452"/>
      <c r="HPE2347" s="1452"/>
      <c r="HPF2347" s="1452"/>
      <c r="HPG2347" s="1452"/>
      <c r="HPH2347" s="1452"/>
      <c r="HPI2347" s="1452"/>
      <c r="HPJ2347" s="1452"/>
      <c r="HPK2347" s="1452"/>
      <c r="HPL2347" s="1452"/>
      <c r="HPM2347" s="1452"/>
      <c r="HPN2347" s="1452"/>
      <c r="HPO2347" s="1452"/>
      <c r="HPP2347" s="1452"/>
      <c r="HPQ2347" s="1452"/>
      <c r="HPR2347" s="1452"/>
      <c r="HPS2347" s="1452"/>
      <c r="HPT2347" s="1452"/>
      <c r="HPU2347" s="1452"/>
      <c r="HPV2347" s="1452"/>
      <c r="HPW2347" s="1452"/>
      <c r="HPX2347" s="1452"/>
      <c r="HPY2347" s="1452"/>
      <c r="HPZ2347" s="1452"/>
      <c r="HQA2347" s="1452"/>
      <c r="HQB2347" s="1452"/>
      <c r="HQC2347" s="1452"/>
      <c r="HQD2347" s="1452"/>
      <c r="HQE2347" s="1452"/>
      <c r="HQF2347" s="1452"/>
      <c r="HQG2347" s="1452"/>
      <c r="HQH2347" s="1452"/>
      <c r="HQI2347" s="1452"/>
      <c r="HQJ2347" s="1452"/>
      <c r="HQK2347" s="1452"/>
      <c r="HQL2347" s="1452"/>
      <c r="HQM2347" s="1452"/>
      <c r="HQN2347" s="1452"/>
      <c r="HQO2347" s="1452"/>
      <c r="HQP2347" s="1452"/>
      <c r="HQQ2347" s="1452"/>
      <c r="HQR2347" s="1452"/>
      <c r="HQS2347" s="1452"/>
      <c r="HQT2347" s="1452"/>
      <c r="HQU2347" s="1452"/>
      <c r="HQV2347" s="1452"/>
      <c r="HQW2347" s="1452"/>
      <c r="HQX2347" s="1452"/>
      <c r="HQY2347" s="1452"/>
      <c r="HQZ2347" s="1452"/>
      <c r="HRA2347" s="1452"/>
      <c r="HRB2347" s="1452"/>
      <c r="HRC2347" s="1452"/>
      <c r="HRD2347" s="1452"/>
      <c r="HRE2347" s="1452"/>
      <c r="HRF2347" s="1452"/>
      <c r="HRG2347" s="1452"/>
      <c r="HRH2347" s="1452"/>
      <c r="HRI2347" s="1452"/>
      <c r="HRJ2347" s="1452"/>
      <c r="HRK2347" s="1452"/>
      <c r="HRL2347" s="1452"/>
      <c r="HRM2347" s="1452"/>
      <c r="HRN2347" s="1452"/>
      <c r="HRO2347" s="1452"/>
      <c r="HRP2347" s="1452"/>
      <c r="HRQ2347" s="1452"/>
      <c r="HRR2347" s="1452"/>
      <c r="HRS2347" s="1452"/>
      <c r="HRT2347" s="1452"/>
      <c r="HRU2347" s="1452"/>
      <c r="HRV2347" s="1452"/>
      <c r="HRW2347" s="1452"/>
      <c r="HRX2347" s="1452"/>
      <c r="HRY2347" s="1452"/>
      <c r="HRZ2347" s="1452"/>
      <c r="HSA2347" s="1452"/>
      <c r="HSB2347" s="1452"/>
      <c r="HSC2347" s="1452"/>
      <c r="HSD2347" s="1452"/>
      <c r="HSE2347" s="1452"/>
      <c r="HSF2347" s="1452"/>
      <c r="HSG2347" s="1452"/>
      <c r="HSH2347" s="1452"/>
      <c r="HSI2347" s="1452"/>
      <c r="HSJ2347" s="1452"/>
      <c r="HSK2347" s="1452"/>
      <c r="HSL2347" s="1452"/>
      <c r="HSM2347" s="1452"/>
      <c r="HSN2347" s="1452"/>
      <c r="HSO2347" s="1452"/>
      <c r="HSP2347" s="1452"/>
      <c r="HSQ2347" s="1452"/>
      <c r="HSR2347" s="1452"/>
      <c r="HSS2347" s="1452"/>
      <c r="HST2347" s="1452"/>
      <c r="HSU2347" s="1452"/>
      <c r="HSV2347" s="1452"/>
      <c r="HSW2347" s="1452"/>
      <c r="HSX2347" s="1452"/>
      <c r="HSY2347" s="1452"/>
      <c r="HSZ2347" s="1452"/>
      <c r="HTA2347" s="1452"/>
      <c r="HTB2347" s="1452"/>
      <c r="HTC2347" s="1452"/>
      <c r="HTD2347" s="1452"/>
      <c r="HTE2347" s="1452"/>
      <c r="HTF2347" s="1452"/>
      <c r="HTG2347" s="1452"/>
      <c r="HTH2347" s="1452"/>
      <c r="HTI2347" s="1452"/>
      <c r="HTJ2347" s="1452"/>
      <c r="HTK2347" s="1452"/>
      <c r="HTL2347" s="1452"/>
      <c r="HTM2347" s="1452"/>
      <c r="HTN2347" s="1452"/>
      <c r="HTO2347" s="1452"/>
      <c r="HTP2347" s="1452"/>
      <c r="HTQ2347" s="1452"/>
      <c r="HTR2347" s="1452"/>
      <c r="HTS2347" s="1452"/>
      <c r="HTT2347" s="1452"/>
      <c r="HTU2347" s="1452"/>
      <c r="HTV2347" s="1452"/>
      <c r="HTW2347" s="1452"/>
      <c r="HTX2347" s="1452"/>
      <c r="HTY2347" s="1452"/>
      <c r="HTZ2347" s="1452"/>
      <c r="HUA2347" s="1452"/>
      <c r="HUB2347" s="1452"/>
      <c r="HUC2347" s="1452"/>
      <c r="HUD2347" s="1452"/>
      <c r="HUE2347" s="1452"/>
      <c r="HUF2347" s="1452"/>
      <c r="HUG2347" s="1452"/>
      <c r="HUH2347" s="1452"/>
      <c r="HUI2347" s="1452"/>
      <c r="HUJ2347" s="1452"/>
      <c r="HUK2347" s="1452"/>
      <c r="HUL2347" s="1452"/>
      <c r="HUM2347" s="1452"/>
      <c r="HUN2347" s="1452"/>
      <c r="HUO2347" s="1452"/>
      <c r="HUP2347" s="1452"/>
      <c r="HUQ2347" s="1452"/>
      <c r="HUR2347" s="1452"/>
      <c r="HUS2347" s="1452"/>
      <c r="HUT2347" s="1452"/>
      <c r="HUU2347" s="1452"/>
      <c r="HUV2347" s="1452"/>
      <c r="HUW2347" s="1452"/>
      <c r="HUX2347" s="1452"/>
      <c r="HUY2347" s="1452"/>
      <c r="HUZ2347" s="1452"/>
      <c r="HVA2347" s="1452"/>
      <c r="HVB2347" s="1452"/>
      <c r="HVC2347" s="1452"/>
      <c r="HVD2347" s="1452"/>
      <c r="HVE2347" s="1452"/>
      <c r="HVF2347" s="1452"/>
      <c r="HVG2347" s="1452"/>
      <c r="HVH2347" s="1452"/>
      <c r="HVI2347" s="1452"/>
      <c r="HVJ2347" s="1452"/>
      <c r="HVK2347" s="1452"/>
      <c r="HVL2347" s="1452"/>
      <c r="HVM2347" s="1452"/>
      <c r="HVN2347" s="1452"/>
      <c r="HVO2347" s="1452"/>
      <c r="HVP2347" s="1452"/>
      <c r="HVQ2347" s="1452"/>
      <c r="HVR2347" s="1452"/>
      <c r="HVS2347" s="1452"/>
      <c r="HVT2347" s="1452"/>
      <c r="HVU2347" s="1452"/>
      <c r="HVV2347" s="1452"/>
      <c r="HVW2347" s="1452"/>
      <c r="HVX2347" s="1452"/>
      <c r="HVY2347" s="1452"/>
      <c r="HVZ2347" s="1452"/>
      <c r="HWA2347" s="1452"/>
      <c r="HWB2347" s="1452"/>
      <c r="HWC2347" s="1452"/>
      <c r="HWD2347" s="1452"/>
      <c r="HWE2347" s="1452"/>
      <c r="HWF2347" s="1452"/>
      <c r="HWG2347" s="1452"/>
      <c r="HWH2347" s="1452"/>
      <c r="HWI2347" s="1452"/>
      <c r="HWJ2347" s="1452"/>
      <c r="HWK2347" s="1452"/>
      <c r="HWL2347" s="1452"/>
      <c r="HWM2347" s="1452"/>
      <c r="HWN2347" s="1452"/>
      <c r="HWO2347" s="1452"/>
      <c r="HWP2347" s="1452"/>
      <c r="HWQ2347" s="1452"/>
      <c r="HWR2347" s="1452"/>
      <c r="HWS2347" s="1452"/>
      <c r="HWT2347" s="1452"/>
      <c r="HWU2347" s="1452"/>
      <c r="HWV2347" s="1452"/>
      <c r="HWW2347" s="1452"/>
      <c r="HWX2347" s="1452"/>
      <c r="HWY2347" s="1452"/>
      <c r="HWZ2347" s="1452"/>
      <c r="HXA2347" s="1452"/>
      <c r="HXB2347" s="1452"/>
      <c r="HXC2347" s="1452"/>
      <c r="HXD2347" s="1452"/>
      <c r="HXE2347" s="1452"/>
      <c r="HXF2347" s="1452"/>
      <c r="HXG2347" s="1452"/>
      <c r="HXH2347" s="1452"/>
      <c r="HXI2347" s="1452"/>
      <c r="HXJ2347" s="1452"/>
      <c r="HXK2347" s="1452"/>
      <c r="HXL2347" s="1452"/>
      <c r="HXM2347" s="1452"/>
      <c r="HXN2347" s="1452"/>
      <c r="HXO2347" s="1452"/>
      <c r="HXP2347" s="1452"/>
      <c r="HXQ2347" s="1452"/>
      <c r="HXR2347" s="1452"/>
      <c r="HXS2347" s="1452"/>
      <c r="HXT2347" s="1452"/>
      <c r="HXU2347" s="1452"/>
      <c r="HXV2347" s="1452"/>
      <c r="HXW2347" s="1452"/>
      <c r="HXX2347" s="1452"/>
      <c r="HXY2347" s="1452"/>
      <c r="HXZ2347" s="1452"/>
      <c r="HYA2347" s="1452"/>
      <c r="HYB2347" s="1452"/>
      <c r="HYC2347" s="1452"/>
      <c r="HYD2347" s="1452"/>
      <c r="HYE2347" s="1452"/>
      <c r="HYF2347" s="1452"/>
      <c r="HYG2347" s="1452"/>
      <c r="HYH2347" s="1452"/>
      <c r="HYI2347" s="1452"/>
      <c r="HYJ2347" s="1452"/>
      <c r="HYK2347" s="1452"/>
      <c r="HYL2347" s="1452"/>
      <c r="HYM2347" s="1452"/>
      <c r="HYN2347" s="1452"/>
      <c r="HYO2347" s="1452"/>
      <c r="HYP2347" s="1452"/>
      <c r="HYQ2347" s="1452"/>
      <c r="HYR2347" s="1452"/>
      <c r="HYS2347" s="1452"/>
      <c r="HYT2347" s="1452"/>
      <c r="HYU2347" s="1452"/>
      <c r="HYV2347" s="1452"/>
      <c r="HYW2347" s="1452"/>
      <c r="HYX2347" s="1452"/>
      <c r="HYY2347" s="1452"/>
      <c r="HYZ2347" s="1452"/>
      <c r="HZA2347" s="1452"/>
      <c r="HZB2347" s="1452"/>
      <c r="HZC2347" s="1452"/>
      <c r="HZD2347" s="1452"/>
      <c r="HZE2347" s="1452"/>
      <c r="HZF2347" s="1452"/>
      <c r="HZG2347" s="1452"/>
      <c r="HZH2347" s="1452"/>
      <c r="HZI2347" s="1452"/>
      <c r="HZJ2347" s="1452"/>
      <c r="HZK2347" s="1452"/>
      <c r="HZL2347" s="1452"/>
      <c r="HZM2347" s="1452"/>
      <c r="HZN2347" s="1452"/>
      <c r="HZO2347" s="1452"/>
      <c r="HZP2347" s="1452"/>
      <c r="HZQ2347" s="1452"/>
      <c r="HZR2347" s="1452"/>
      <c r="HZS2347" s="1452"/>
      <c r="HZT2347" s="1452"/>
      <c r="HZU2347" s="1452"/>
      <c r="HZV2347" s="1452"/>
      <c r="HZW2347" s="1452"/>
      <c r="HZX2347" s="1452"/>
      <c r="HZY2347" s="1452"/>
      <c r="HZZ2347" s="1452"/>
      <c r="IAA2347" s="1452"/>
      <c r="IAB2347" s="1452"/>
      <c r="IAC2347" s="1452"/>
      <c r="IAD2347" s="1452"/>
      <c r="IAE2347" s="1452"/>
      <c r="IAF2347" s="1452"/>
      <c r="IAG2347" s="1452"/>
      <c r="IAH2347" s="1452"/>
      <c r="IAI2347" s="1452"/>
      <c r="IAJ2347" s="1452"/>
      <c r="IAK2347" s="1452"/>
      <c r="IAL2347" s="1452"/>
      <c r="IAM2347" s="1452"/>
      <c r="IAN2347" s="1452"/>
      <c r="IAO2347" s="1452"/>
      <c r="IAP2347" s="1452"/>
      <c r="IAQ2347" s="1452"/>
      <c r="IAR2347" s="1452"/>
      <c r="IAS2347" s="1452"/>
      <c r="IAT2347" s="1452"/>
      <c r="IAU2347" s="1452"/>
      <c r="IAV2347" s="1452"/>
      <c r="IAW2347" s="1452"/>
      <c r="IAX2347" s="1452"/>
      <c r="IAY2347" s="1452"/>
      <c r="IAZ2347" s="1452"/>
      <c r="IBA2347" s="1452"/>
      <c r="IBB2347" s="1452"/>
      <c r="IBC2347" s="1452"/>
      <c r="IBD2347" s="1452"/>
      <c r="IBE2347" s="1452"/>
      <c r="IBF2347" s="1452"/>
      <c r="IBG2347" s="1452"/>
      <c r="IBH2347" s="1452"/>
      <c r="IBI2347" s="1452"/>
      <c r="IBJ2347" s="1452"/>
      <c r="IBK2347" s="1452"/>
      <c r="IBL2347" s="1452"/>
      <c r="IBM2347" s="1452"/>
      <c r="IBN2347" s="1452"/>
      <c r="IBO2347" s="1452"/>
      <c r="IBP2347" s="1452"/>
      <c r="IBQ2347" s="1452"/>
      <c r="IBR2347" s="1452"/>
      <c r="IBS2347" s="1452"/>
      <c r="IBT2347" s="1452"/>
      <c r="IBU2347" s="1452"/>
      <c r="IBV2347" s="1452"/>
      <c r="IBW2347" s="1452"/>
      <c r="IBX2347" s="1452"/>
      <c r="IBY2347" s="1452"/>
      <c r="IBZ2347" s="1452"/>
      <c r="ICA2347" s="1452"/>
      <c r="ICB2347" s="1452"/>
      <c r="ICC2347" s="1452"/>
      <c r="ICD2347" s="1452"/>
      <c r="ICE2347" s="1452"/>
      <c r="ICF2347" s="1452"/>
      <c r="ICG2347" s="1452"/>
      <c r="ICH2347" s="1452"/>
      <c r="ICI2347" s="1452"/>
      <c r="ICJ2347" s="1452"/>
      <c r="ICK2347" s="1452"/>
      <c r="ICL2347" s="1452"/>
      <c r="ICM2347" s="1452"/>
      <c r="ICN2347" s="1452"/>
      <c r="ICO2347" s="1452"/>
      <c r="ICP2347" s="1452"/>
      <c r="ICQ2347" s="1452"/>
      <c r="ICR2347" s="1452"/>
      <c r="ICS2347" s="1452"/>
      <c r="ICT2347" s="1452"/>
      <c r="ICU2347" s="1452"/>
      <c r="ICV2347" s="1452"/>
      <c r="ICW2347" s="1452"/>
      <c r="ICX2347" s="1452"/>
      <c r="ICY2347" s="1452"/>
      <c r="ICZ2347" s="1452"/>
      <c r="IDA2347" s="1452"/>
      <c r="IDB2347" s="1452"/>
      <c r="IDC2347" s="1452"/>
      <c r="IDD2347" s="1452"/>
      <c r="IDE2347" s="1452"/>
      <c r="IDF2347" s="1452"/>
      <c r="IDG2347" s="1452"/>
      <c r="IDH2347" s="1452"/>
      <c r="IDI2347" s="1452"/>
      <c r="IDJ2347" s="1452"/>
      <c r="IDK2347" s="1452"/>
      <c r="IDL2347" s="1452"/>
      <c r="IDM2347" s="1452"/>
      <c r="IDN2347" s="1452"/>
      <c r="IDO2347" s="1452"/>
      <c r="IDP2347" s="1452"/>
      <c r="IDQ2347" s="1452"/>
      <c r="IDR2347" s="1452"/>
      <c r="IDS2347" s="1452"/>
      <c r="IDT2347" s="1452"/>
      <c r="IDU2347" s="1452"/>
      <c r="IDV2347" s="1452"/>
      <c r="IDW2347" s="1452"/>
      <c r="IDX2347" s="1452"/>
      <c r="IDY2347" s="1452"/>
      <c r="IDZ2347" s="1452"/>
      <c r="IEA2347" s="1452"/>
      <c r="IEB2347" s="1452"/>
      <c r="IEC2347" s="1452"/>
      <c r="IED2347" s="1452"/>
      <c r="IEE2347" s="1452"/>
      <c r="IEF2347" s="1452"/>
      <c r="IEG2347" s="1452"/>
      <c r="IEH2347" s="1452"/>
      <c r="IEI2347" s="1452"/>
      <c r="IEJ2347" s="1452"/>
      <c r="IEK2347" s="1452"/>
      <c r="IEL2347" s="1452"/>
      <c r="IEM2347" s="1452"/>
      <c r="IEN2347" s="1452"/>
      <c r="IEO2347" s="1452"/>
      <c r="IEP2347" s="1452"/>
      <c r="IEQ2347" s="1452"/>
      <c r="IER2347" s="1452"/>
      <c r="IES2347" s="1452"/>
      <c r="IET2347" s="1452"/>
      <c r="IEU2347" s="1452"/>
      <c r="IEV2347" s="1452"/>
      <c r="IEW2347" s="1452"/>
      <c r="IEX2347" s="1452"/>
      <c r="IEY2347" s="1452"/>
      <c r="IEZ2347" s="1452"/>
      <c r="IFA2347" s="1452"/>
      <c r="IFB2347" s="1452"/>
      <c r="IFC2347" s="1452"/>
      <c r="IFD2347" s="1452"/>
      <c r="IFE2347" s="1452"/>
      <c r="IFF2347" s="1452"/>
      <c r="IFG2347" s="1452"/>
      <c r="IFH2347" s="1452"/>
      <c r="IFI2347" s="1452"/>
      <c r="IFJ2347" s="1452"/>
      <c r="IFK2347" s="1452"/>
      <c r="IFL2347" s="1452"/>
      <c r="IFM2347" s="1452"/>
      <c r="IFN2347" s="1452"/>
      <c r="IFO2347" s="1452"/>
      <c r="IFP2347" s="1452"/>
      <c r="IFQ2347" s="1452"/>
      <c r="IFR2347" s="1452"/>
      <c r="IFS2347" s="1452"/>
      <c r="IFT2347" s="1452"/>
      <c r="IFU2347" s="1452"/>
      <c r="IFV2347" s="1452"/>
      <c r="IFW2347" s="1452"/>
      <c r="IFX2347" s="1452"/>
      <c r="IFY2347" s="1452"/>
      <c r="IFZ2347" s="1452"/>
      <c r="IGA2347" s="1452"/>
      <c r="IGB2347" s="1452"/>
      <c r="IGC2347" s="1452"/>
      <c r="IGD2347" s="1452"/>
      <c r="IGE2347" s="1452"/>
      <c r="IGF2347" s="1452"/>
      <c r="IGG2347" s="1452"/>
      <c r="IGH2347" s="1452"/>
      <c r="IGI2347" s="1452"/>
      <c r="IGJ2347" s="1452"/>
      <c r="IGK2347" s="1452"/>
      <c r="IGL2347" s="1452"/>
      <c r="IGM2347" s="1452"/>
      <c r="IGN2347" s="1452"/>
      <c r="IGO2347" s="1452"/>
      <c r="IGP2347" s="1452"/>
      <c r="IGQ2347" s="1452"/>
      <c r="IGR2347" s="1452"/>
      <c r="IGS2347" s="1452"/>
      <c r="IGT2347" s="1452"/>
      <c r="IGU2347" s="1452"/>
      <c r="IGV2347" s="1452"/>
      <c r="IGW2347" s="1452"/>
      <c r="IGX2347" s="1452"/>
      <c r="IGY2347" s="1452"/>
      <c r="IGZ2347" s="1452"/>
      <c r="IHA2347" s="1452"/>
      <c r="IHB2347" s="1452"/>
      <c r="IHC2347" s="1452"/>
      <c r="IHD2347" s="1452"/>
      <c r="IHE2347" s="1452"/>
      <c r="IHF2347" s="1452"/>
      <c r="IHG2347" s="1452"/>
      <c r="IHH2347" s="1452"/>
      <c r="IHI2347" s="1452"/>
      <c r="IHJ2347" s="1452"/>
      <c r="IHK2347" s="1452"/>
      <c r="IHL2347" s="1452"/>
      <c r="IHM2347" s="1452"/>
      <c r="IHN2347" s="1452"/>
      <c r="IHO2347" s="1452"/>
      <c r="IHP2347" s="1452"/>
      <c r="IHQ2347" s="1452"/>
      <c r="IHR2347" s="1452"/>
      <c r="IHS2347" s="1452"/>
      <c r="IHT2347" s="1452"/>
      <c r="IHU2347" s="1452"/>
      <c r="IHV2347" s="1452"/>
      <c r="IHW2347" s="1452"/>
      <c r="IHX2347" s="1452"/>
      <c r="IHY2347" s="1452"/>
      <c r="IHZ2347" s="1452"/>
      <c r="IIA2347" s="1452"/>
      <c r="IIB2347" s="1452"/>
      <c r="IIC2347" s="1452"/>
      <c r="IID2347" s="1452"/>
      <c r="IIE2347" s="1452"/>
      <c r="IIF2347" s="1452"/>
      <c r="IIG2347" s="1452"/>
      <c r="IIH2347" s="1452"/>
      <c r="III2347" s="1452"/>
      <c r="IIJ2347" s="1452"/>
      <c r="IIK2347" s="1452"/>
      <c r="IIL2347" s="1452"/>
      <c r="IIM2347" s="1452"/>
      <c r="IIN2347" s="1452"/>
      <c r="IIO2347" s="1452"/>
      <c r="IIP2347" s="1452"/>
      <c r="IIQ2347" s="1452"/>
      <c r="IIR2347" s="1452"/>
      <c r="IIS2347" s="1452"/>
      <c r="IIT2347" s="1452"/>
      <c r="IIU2347" s="1452"/>
      <c r="IIV2347" s="1452"/>
      <c r="IIW2347" s="1452"/>
      <c r="IIX2347" s="1452"/>
      <c r="IIY2347" s="1452"/>
      <c r="IIZ2347" s="1452"/>
      <c r="IJA2347" s="1452"/>
      <c r="IJB2347" s="1452"/>
      <c r="IJC2347" s="1452"/>
      <c r="IJD2347" s="1452"/>
      <c r="IJE2347" s="1452"/>
      <c r="IJF2347" s="1452"/>
      <c r="IJG2347" s="1452"/>
      <c r="IJH2347" s="1452"/>
      <c r="IJI2347" s="1452"/>
      <c r="IJJ2347" s="1452"/>
      <c r="IJK2347" s="1452"/>
      <c r="IJL2347" s="1452"/>
      <c r="IJM2347" s="1452"/>
      <c r="IJN2347" s="1452"/>
      <c r="IJO2347" s="1452"/>
      <c r="IJP2347" s="1452"/>
      <c r="IJQ2347" s="1452"/>
      <c r="IJR2347" s="1452"/>
      <c r="IJS2347" s="1452"/>
      <c r="IJT2347" s="1452"/>
      <c r="IJU2347" s="1452"/>
      <c r="IJV2347" s="1452"/>
      <c r="IJW2347" s="1452"/>
      <c r="IJX2347" s="1452"/>
      <c r="IJY2347" s="1452"/>
      <c r="IJZ2347" s="1452"/>
      <c r="IKA2347" s="1452"/>
      <c r="IKB2347" s="1452"/>
      <c r="IKC2347" s="1452"/>
      <c r="IKD2347" s="1452"/>
      <c r="IKE2347" s="1452"/>
      <c r="IKF2347" s="1452"/>
      <c r="IKG2347" s="1452"/>
      <c r="IKH2347" s="1452"/>
      <c r="IKI2347" s="1452"/>
      <c r="IKJ2347" s="1452"/>
      <c r="IKK2347" s="1452"/>
      <c r="IKL2347" s="1452"/>
      <c r="IKM2347" s="1452"/>
      <c r="IKN2347" s="1452"/>
      <c r="IKO2347" s="1452"/>
      <c r="IKP2347" s="1452"/>
      <c r="IKQ2347" s="1452"/>
      <c r="IKR2347" s="1452"/>
      <c r="IKS2347" s="1452"/>
      <c r="IKT2347" s="1452"/>
      <c r="IKU2347" s="1452"/>
      <c r="IKV2347" s="1452"/>
      <c r="IKW2347" s="1452"/>
      <c r="IKX2347" s="1452"/>
      <c r="IKY2347" s="1452"/>
      <c r="IKZ2347" s="1452"/>
      <c r="ILA2347" s="1452"/>
      <c r="ILB2347" s="1452"/>
      <c r="ILC2347" s="1452"/>
      <c r="ILD2347" s="1452"/>
      <c r="ILE2347" s="1452"/>
      <c r="ILF2347" s="1452"/>
      <c r="ILG2347" s="1452"/>
      <c r="ILH2347" s="1452"/>
      <c r="ILI2347" s="1452"/>
      <c r="ILJ2347" s="1452"/>
      <c r="ILK2347" s="1452"/>
      <c r="ILL2347" s="1452"/>
      <c r="ILM2347" s="1452"/>
      <c r="ILN2347" s="1452"/>
      <c r="ILO2347" s="1452"/>
      <c r="ILP2347" s="1452"/>
      <c r="ILQ2347" s="1452"/>
      <c r="ILR2347" s="1452"/>
      <c r="ILS2347" s="1452"/>
      <c r="ILT2347" s="1452"/>
      <c r="ILU2347" s="1452"/>
      <c r="ILV2347" s="1452"/>
      <c r="ILW2347" s="1452"/>
      <c r="ILX2347" s="1452"/>
      <c r="ILY2347" s="1452"/>
      <c r="ILZ2347" s="1452"/>
      <c r="IMA2347" s="1452"/>
      <c r="IMB2347" s="1452"/>
      <c r="IMC2347" s="1452"/>
      <c r="IMD2347" s="1452"/>
      <c r="IME2347" s="1452"/>
      <c r="IMF2347" s="1452"/>
      <c r="IMG2347" s="1452"/>
      <c r="IMH2347" s="1452"/>
      <c r="IMI2347" s="1452"/>
      <c r="IMJ2347" s="1452"/>
      <c r="IMK2347" s="1452"/>
      <c r="IML2347" s="1452"/>
      <c r="IMM2347" s="1452"/>
      <c r="IMN2347" s="1452"/>
      <c r="IMO2347" s="1452"/>
      <c r="IMP2347" s="1452"/>
      <c r="IMQ2347" s="1452"/>
      <c r="IMR2347" s="1452"/>
      <c r="IMS2347" s="1452"/>
      <c r="IMT2347" s="1452"/>
      <c r="IMU2347" s="1452"/>
      <c r="IMV2347" s="1452"/>
      <c r="IMW2347" s="1452"/>
      <c r="IMX2347" s="1452"/>
      <c r="IMY2347" s="1452"/>
      <c r="IMZ2347" s="1452"/>
      <c r="INA2347" s="1452"/>
      <c r="INB2347" s="1452"/>
      <c r="INC2347" s="1452"/>
      <c r="IND2347" s="1452"/>
      <c r="INE2347" s="1452"/>
      <c r="INF2347" s="1452"/>
      <c r="ING2347" s="1452"/>
      <c r="INH2347" s="1452"/>
      <c r="INI2347" s="1452"/>
      <c r="INJ2347" s="1452"/>
      <c r="INK2347" s="1452"/>
      <c r="INL2347" s="1452"/>
      <c r="INM2347" s="1452"/>
      <c r="INN2347" s="1452"/>
      <c r="INO2347" s="1452"/>
      <c r="INP2347" s="1452"/>
      <c r="INQ2347" s="1452"/>
      <c r="INR2347" s="1452"/>
      <c r="INS2347" s="1452"/>
      <c r="INT2347" s="1452"/>
      <c r="INU2347" s="1452"/>
      <c r="INV2347" s="1452"/>
      <c r="INW2347" s="1452"/>
      <c r="INX2347" s="1452"/>
      <c r="INY2347" s="1452"/>
      <c r="INZ2347" s="1452"/>
      <c r="IOA2347" s="1452"/>
      <c r="IOB2347" s="1452"/>
      <c r="IOC2347" s="1452"/>
      <c r="IOD2347" s="1452"/>
      <c r="IOE2347" s="1452"/>
      <c r="IOF2347" s="1452"/>
      <c r="IOG2347" s="1452"/>
      <c r="IOH2347" s="1452"/>
      <c r="IOI2347" s="1452"/>
      <c r="IOJ2347" s="1452"/>
      <c r="IOK2347" s="1452"/>
      <c r="IOL2347" s="1452"/>
      <c r="IOM2347" s="1452"/>
      <c r="ION2347" s="1452"/>
      <c r="IOO2347" s="1452"/>
      <c r="IOP2347" s="1452"/>
      <c r="IOQ2347" s="1452"/>
      <c r="IOR2347" s="1452"/>
      <c r="IOS2347" s="1452"/>
      <c r="IOT2347" s="1452"/>
      <c r="IOU2347" s="1452"/>
      <c r="IOV2347" s="1452"/>
      <c r="IOW2347" s="1452"/>
      <c r="IOX2347" s="1452"/>
      <c r="IOY2347" s="1452"/>
      <c r="IOZ2347" s="1452"/>
      <c r="IPA2347" s="1452"/>
      <c r="IPB2347" s="1452"/>
      <c r="IPC2347" s="1452"/>
      <c r="IPD2347" s="1452"/>
      <c r="IPE2347" s="1452"/>
      <c r="IPF2347" s="1452"/>
      <c r="IPG2347" s="1452"/>
      <c r="IPH2347" s="1452"/>
      <c r="IPI2347" s="1452"/>
      <c r="IPJ2347" s="1452"/>
      <c r="IPK2347" s="1452"/>
      <c r="IPL2347" s="1452"/>
      <c r="IPM2347" s="1452"/>
      <c r="IPN2347" s="1452"/>
      <c r="IPO2347" s="1452"/>
      <c r="IPP2347" s="1452"/>
      <c r="IPQ2347" s="1452"/>
      <c r="IPR2347" s="1452"/>
      <c r="IPS2347" s="1452"/>
      <c r="IPT2347" s="1452"/>
      <c r="IPU2347" s="1452"/>
      <c r="IPV2347" s="1452"/>
      <c r="IPW2347" s="1452"/>
      <c r="IPX2347" s="1452"/>
      <c r="IPY2347" s="1452"/>
      <c r="IPZ2347" s="1452"/>
      <c r="IQA2347" s="1452"/>
      <c r="IQB2347" s="1452"/>
      <c r="IQC2347" s="1452"/>
      <c r="IQD2347" s="1452"/>
      <c r="IQE2347" s="1452"/>
      <c r="IQF2347" s="1452"/>
      <c r="IQG2347" s="1452"/>
      <c r="IQH2347" s="1452"/>
      <c r="IQI2347" s="1452"/>
      <c r="IQJ2347" s="1452"/>
      <c r="IQK2347" s="1452"/>
      <c r="IQL2347" s="1452"/>
      <c r="IQM2347" s="1452"/>
      <c r="IQN2347" s="1452"/>
      <c r="IQO2347" s="1452"/>
      <c r="IQP2347" s="1452"/>
      <c r="IQQ2347" s="1452"/>
      <c r="IQR2347" s="1452"/>
      <c r="IQS2347" s="1452"/>
      <c r="IQT2347" s="1452"/>
      <c r="IQU2347" s="1452"/>
      <c r="IQV2347" s="1452"/>
      <c r="IQW2347" s="1452"/>
      <c r="IQX2347" s="1452"/>
      <c r="IQY2347" s="1452"/>
      <c r="IQZ2347" s="1452"/>
      <c r="IRA2347" s="1452"/>
      <c r="IRB2347" s="1452"/>
      <c r="IRC2347" s="1452"/>
      <c r="IRD2347" s="1452"/>
      <c r="IRE2347" s="1452"/>
      <c r="IRF2347" s="1452"/>
      <c r="IRG2347" s="1452"/>
      <c r="IRH2347" s="1452"/>
      <c r="IRI2347" s="1452"/>
      <c r="IRJ2347" s="1452"/>
      <c r="IRK2347" s="1452"/>
      <c r="IRL2347" s="1452"/>
      <c r="IRM2347" s="1452"/>
      <c r="IRN2347" s="1452"/>
      <c r="IRO2347" s="1452"/>
      <c r="IRP2347" s="1452"/>
      <c r="IRQ2347" s="1452"/>
      <c r="IRR2347" s="1452"/>
      <c r="IRS2347" s="1452"/>
      <c r="IRT2347" s="1452"/>
      <c r="IRU2347" s="1452"/>
      <c r="IRV2347" s="1452"/>
      <c r="IRW2347" s="1452"/>
      <c r="IRX2347" s="1452"/>
      <c r="IRY2347" s="1452"/>
      <c r="IRZ2347" s="1452"/>
      <c r="ISA2347" s="1452"/>
      <c r="ISB2347" s="1452"/>
      <c r="ISC2347" s="1452"/>
      <c r="ISD2347" s="1452"/>
      <c r="ISE2347" s="1452"/>
      <c r="ISF2347" s="1452"/>
      <c r="ISG2347" s="1452"/>
      <c r="ISH2347" s="1452"/>
      <c r="ISI2347" s="1452"/>
      <c r="ISJ2347" s="1452"/>
      <c r="ISK2347" s="1452"/>
      <c r="ISL2347" s="1452"/>
      <c r="ISM2347" s="1452"/>
      <c r="ISN2347" s="1452"/>
      <c r="ISO2347" s="1452"/>
      <c r="ISP2347" s="1452"/>
      <c r="ISQ2347" s="1452"/>
      <c r="ISR2347" s="1452"/>
      <c r="ISS2347" s="1452"/>
      <c r="IST2347" s="1452"/>
      <c r="ISU2347" s="1452"/>
      <c r="ISV2347" s="1452"/>
      <c r="ISW2347" s="1452"/>
      <c r="ISX2347" s="1452"/>
      <c r="ISY2347" s="1452"/>
      <c r="ISZ2347" s="1452"/>
      <c r="ITA2347" s="1452"/>
      <c r="ITB2347" s="1452"/>
      <c r="ITC2347" s="1452"/>
      <c r="ITD2347" s="1452"/>
      <c r="ITE2347" s="1452"/>
      <c r="ITF2347" s="1452"/>
      <c r="ITG2347" s="1452"/>
      <c r="ITH2347" s="1452"/>
      <c r="ITI2347" s="1452"/>
      <c r="ITJ2347" s="1452"/>
      <c r="ITK2347" s="1452"/>
      <c r="ITL2347" s="1452"/>
      <c r="ITM2347" s="1452"/>
      <c r="ITN2347" s="1452"/>
      <c r="ITO2347" s="1452"/>
      <c r="ITP2347" s="1452"/>
      <c r="ITQ2347" s="1452"/>
      <c r="ITR2347" s="1452"/>
      <c r="ITS2347" s="1452"/>
      <c r="ITT2347" s="1452"/>
      <c r="ITU2347" s="1452"/>
      <c r="ITV2347" s="1452"/>
      <c r="ITW2347" s="1452"/>
      <c r="ITX2347" s="1452"/>
      <c r="ITY2347" s="1452"/>
      <c r="ITZ2347" s="1452"/>
      <c r="IUA2347" s="1452"/>
      <c r="IUB2347" s="1452"/>
      <c r="IUC2347" s="1452"/>
      <c r="IUD2347" s="1452"/>
      <c r="IUE2347" s="1452"/>
      <c r="IUF2347" s="1452"/>
      <c r="IUG2347" s="1452"/>
      <c r="IUH2347" s="1452"/>
      <c r="IUI2347" s="1452"/>
      <c r="IUJ2347" s="1452"/>
      <c r="IUK2347" s="1452"/>
      <c r="IUL2347" s="1452"/>
      <c r="IUM2347" s="1452"/>
      <c r="IUN2347" s="1452"/>
      <c r="IUO2347" s="1452"/>
      <c r="IUP2347" s="1452"/>
      <c r="IUQ2347" s="1452"/>
      <c r="IUR2347" s="1452"/>
      <c r="IUS2347" s="1452"/>
      <c r="IUT2347" s="1452"/>
      <c r="IUU2347" s="1452"/>
      <c r="IUV2347" s="1452"/>
      <c r="IUW2347" s="1452"/>
      <c r="IUX2347" s="1452"/>
      <c r="IUY2347" s="1452"/>
      <c r="IUZ2347" s="1452"/>
      <c r="IVA2347" s="1452"/>
      <c r="IVB2347" s="1452"/>
      <c r="IVC2347" s="1452"/>
      <c r="IVD2347" s="1452"/>
      <c r="IVE2347" s="1452"/>
      <c r="IVF2347" s="1452"/>
      <c r="IVG2347" s="1452"/>
      <c r="IVH2347" s="1452"/>
      <c r="IVI2347" s="1452"/>
      <c r="IVJ2347" s="1452"/>
      <c r="IVK2347" s="1452"/>
      <c r="IVL2347" s="1452"/>
      <c r="IVM2347" s="1452"/>
      <c r="IVN2347" s="1452"/>
      <c r="IVO2347" s="1452"/>
      <c r="IVP2347" s="1452"/>
      <c r="IVQ2347" s="1452"/>
      <c r="IVR2347" s="1452"/>
      <c r="IVS2347" s="1452"/>
      <c r="IVT2347" s="1452"/>
      <c r="IVU2347" s="1452"/>
      <c r="IVV2347" s="1452"/>
      <c r="IVW2347" s="1452"/>
      <c r="IVX2347" s="1452"/>
      <c r="IVY2347" s="1452"/>
      <c r="IVZ2347" s="1452"/>
      <c r="IWA2347" s="1452"/>
      <c r="IWB2347" s="1452"/>
      <c r="IWC2347" s="1452"/>
      <c r="IWD2347" s="1452"/>
      <c r="IWE2347" s="1452"/>
      <c r="IWF2347" s="1452"/>
      <c r="IWG2347" s="1452"/>
      <c r="IWH2347" s="1452"/>
      <c r="IWI2347" s="1452"/>
      <c r="IWJ2347" s="1452"/>
      <c r="IWK2347" s="1452"/>
      <c r="IWL2347" s="1452"/>
      <c r="IWM2347" s="1452"/>
      <c r="IWN2347" s="1452"/>
      <c r="IWO2347" s="1452"/>
      <c r="IWP2347" s="1452"/>
      <c r="IWQ2347" s="1452"/>
      <c r="IWR2347" s="1452"/>
      <c r="IWS2347" s="1452"/>
      <c r="IWT2347" s="1452"/>
      <c r="IWU2347" s="1452"/>
      <c r="IWV2347" s="1452"/>
      <c r="IWW2347" s="1452"/>
      <c r="IWX2347" s="1452"/>
      <c r="IWY2347" s="1452"/>
      <c r="IWZ2347" s="1452"/>
      <c r="IXA2347" s="1452"/>
      <c r="IXB2347" s="1452"/>
      <c r="IXC2347" s="1452"/>
      <c r="IXD2347" s="1452"/>
      <c r="IXE2347" s="1452"/>
      <c r="IXF2347" s="1452"/>
      <c r="IXG2347" s="1452"/>
      <c r="IXH2347" s="1452"/>
      <c r="IXI2347" s="1452"/>
      <c r="IXJ2347" s="1452"/>
      <c r="IXK2347" s="1452"/>
      <c r="IXL2347" s="1452"/>
      <c r="IXM2347" s="1452"/>
      <c r="IXN2347" s="1452"/>
      <c r="IXO2347" s="1452"/>
      <c r="IXP2347" s="1452"/>
      <c r="IXQ2347" s="1452"/>
      <c r="IXR2347" s="1452"/>
      <c r="IXS2347" s="1452"/>
      <c r="IXT2347" s="1452"/>
      <c r="IXU2347" s="1452"/>
      <c r="IXV2347" s="1452"/>
      <c r="IXW2347" s="1452"/>
      <c r="IXX2347" s="1452"/>
      <c r="IXY2347" s="1452"/>
      <c r="IXZ2347" s="1452"/>
      <c r="IYA2347" s="1452"/>
      <c r="IYB2347" s="1452"/>
      <c r="IYC2347" s="1452"/>
      <c r="IYD2347" s="1452"/>
      <c r="IYE2347" s="1452"/>
      <c r="IYF2347" s="1452"/>
      <c r="IYG2347" s="1452"/>
      <c r="IYH2347" s="1452"/>
      <c r="IYI2347" s="1452"/>
      <c r="IYJ2347" s="1452"/>
      <c r="IYK2347" s="1452"/>
      <c r="IYL2347" s="1452"/>
      <c r="IYM2347" s="1452"/>
      <c r="IYN2347" s="1452"/>
      <c r="IYO2347" s="1452"/>
      <c r="IYP2347" s="1452"/>
      <c r="IYQ2347" s="1452"/>
      <c r="IYR2347" s="1452"/>
      <c r="IYS2347" s="1452"/>
      <c r="IYT2347" s="1452"/>
      <c r="IYU2347" s="1452"/>
      <c r="IYV2347" s="1452"/>
      <c r="IYW2347" s="1452"/>
      <c r="IYX2347" s="1452"/>
      <c r="IYY2347" s="1452"/>
      <c r="IYZ2347" s="1452"/>
      <c r="IZA2347" s="1452"/>
      <c r="IZB2347" s="1452"/>
      <c r="IZC2347" s="1452"/>
      <c r="IZD2347" s="1452"/>
      <c r="IZE2347" s="1452"/>
      <c r="IZF2347" s="1452"/>
      <c r="IZG2347" s="1452"/>
      <c r="IZH2347" s="1452"/>
      <c r="IZI2347" s="1452"/>
      <c r="IZJ2347" s="1452"/>
      <c r="IZK2347" s="1452"/>
      <c r="IZL2347" s="1452"/>
      <c r="IZM2347" s="1452"/>
      <c r="IZN2347" s="1452"/>
      <c r="IZO2347" s="1452"/>
      <c r="IZP2347" s="1452"/>
      <c r="IZQ2347" s="1452"/>
      <c r="IZR2347" s="1452"/>
      <c r="IZS2347" s="1452"/>
      <c r="IZT2347" s="1452"/>
      <c r="IZU2347" s="1452"/>
      <c r="IZV2347" s="1452"/>
      <c r="IZW2347" s="1452"/>
      <c r="IZX2347" s="1452"/>
      <c r="IZY2347" s="1452"/>
      <c r="IZZ2347" s="1452"/>
      <c r="JAA2347" s="1452"/>
      <c r="JAB2347" s="1452"/>
      <c r="JAC2347" s="1452"/>
      <c r="JAD2347" s="1452"/>
      <c r="JAE2347" s="1452"/>
      <c r="JAF2347" s="1452"/>
      <c r="JAG2347" s="1452"/>
      <c r="JAH2347" s="1452"/>
      <c r="JAI2347" s="1452"/>
      <c r="JAJ2347" s="1452"/>
      <c r="JAK2347" s="1452"/>
      <c r="JAL2347" s="1452"/>
      <c r="JAM2347" s="1452"/>
      <c r="JAN2347" s="1452"/>
      <c r="JAO2347" s="1452"/>
      <c r="JAP2347" s="1452"/>
      <c r="JAQ2347" s="1452"/>
      <c r="JAR2347" s="1452"/>
      <c r="JAS2347" s="1452"/>
      <c r="JAT2347" s="1452"/>
      <c r="JAU2347" s="1452"/>
      <c r="JAV2347" s="1452"/>
      <c r="JAW2347" s="1452"/>
      <c r="JAX2347" s="1452"/>
      <c r="JAY2347" s="1452"/>
      <c r="JAZ2347" s="1452"/>
      <c r="JBA2347" s="1452"/>
      <c r="JBB2347" s="1452"/>
      <c r="JBC2347" s="1452"/>
      <c r="JBD2347" s="1452"/>
      <c r="JBE2347" s="1452"/>
      <c r="JBF2347" s="1452"/>
      <c r="JBG2347" s="1452"/>
      <c r="JBH2347" s="1452"/>
      <c r="JBI2347" s="1452"/>
      <c r="JBJ2347" s="1452"/>
      <c r="JBK2347" s="1452"/>
      <c r="JBL2347" s="1452"/>
      <c r="JBM2347" s="1452"/>
      <c r="JBN2347" s="1452"/>
      <c r="JBO2347" s="1452"/>
      <c r="JBP2347" s="1452"/>
      <c r="JBQ2347" s="1452"/>
      <c r="JBR2347" s="1452"/>
      <c r="JBS2347" s="1452"/>
      <c r="JBT2347" s="1452"/>
      <c r="JBU2347" s="1452"/>
      <c r="JBV2347" s="1452"/>
      <c r="JBW2347" s="1452"/>
      <c r="JBX2347" s="1452"/>
      <c r="JBY2347" s="1452"/>
      <c r="JBZ2347" s="1452"/>
      <c r="JCA2347" s="1452"/>
      <c r="JCB2347" s="1452"/>
      <c r="JCC2347" s="1452"/>
      <c r="JCD2347" s="1452"/>
      <c r="JCE2347" s="1452"/>
      <c r="JCF2347" s="1452"/>
      <c r="JCG2347" s="1452"/>
      <c r="JCH2347" s="1452"/>
      <c r="JCI2347" s="1452"/>
      <c r="JCJ2347" s="1452"/>
      <c r="JCK2347" s="1452"/>
      <c r="JCL2347" s="1452"/>
      <c r="JCM2347" s="1452"/>
      <c r="JCN2347" s="1452"/>
      <c r="JCO2347" s="1452"/>
      <c r="JCP2347" s="1452"/>
      <c r="JCQ2347" s="1452"/>
      <c r="JCR2347" s="1452"/>
      <c r="JCS2347" s="1452"/>
      <c r="JCT2347" s="1452"/>
      <c r="JCU2347" s="1452"/>
      <c r="JCV2347" s="1452"/>
      <c r="JCW2347" s="1452"/>
      <c r="JCX2347" s="1452"/>
      <c r="JCY2347" s="1452"/>
      <c r="JCZ2347" s="1452"/>
      <c r="JDA2347" s="1452"/>
      <c r="JDB2347" s="1452"/>
      <c r="JDC2347" s="1452"/>
      <c r="JDD2347" s="1452"/>
      <c r="JDE2347" s="1452"/>
      <c r="JDF2347" s="1452"/>
      <c r="JDG2347" s="1452"/>
      <c r="JDH2347" s="1452"/>
      <c r="JDI2347" s="1452"/>
      <c r="JDJ2347" s="1452"/>
      <c r="JDK2347" s="1452"/>
      <c r="JDL2347" s="1452"/>
      <c r="JDM2347" s="1452"/>
      <c r="JDN2347" s="1452"/>
      <c r="JDO2347" s="1452"/>
      <c r="JDP2347" s="1452"/>
      <c r="JDQ2347" s="1452"/>
      <c r="JDR2347" s="1452"/>
      <c r="JDS2347" s="1452"/>
      <c r="JDT2347" s="1452"/>
      <c r="JDU2347" s="1452"/>
      <c r="JDV2347" s="1452"/>
      <c r="JDW2347" s="1452"/>
      <c r="JDX2347" s="1452"/>
      <c r="JDY2347" s="1452"/>
      <c r="JDZ2347" s="1452"/>
      <c r="JEA2347" s="1452"/>
      <c r="JEB2347" s="1452"/>
      <c r="JEC2347" s="1452"/>
      <c r="JED2347" s="1452"/>
      <c r="JEE2347" s="1452"/>
      <c r="JEF2347" s="1452"/>
      <c r="JEG2347" s="1452"/>
      <c r="JEH2347" s="1452"/>
      <c r="JEI2347" s="1452"/>
      <c r="JEJ2347" s="1452"/>
      <c r="JEK2347" s="1452"/>
      <c r="JEL2347" s="1452"/>
      <c r="JEM2347" s="1452"/>
      <c r="JEN2347" s="1452"/>
      <c r="JEO2347" s="1452"/>
      <c r="JEP2347" s="1452"/>
      <c r="JEQ2347" s="1452"/>
      <c r="JER2347" s="1452"/>
      <c r="JES2347" s="1452"/>
      <c r="JET2347" s="1452"/>
      <c r="JEU2347" s="1452"/>
      <c r="JEV2347" s="1452"/>
      <c r="JEW2347" s="1452"/>
      <c r="JEX2347" s="1452"/>
      <c r="JEY2347" s="1452"/>
      <c r="JEZ2347" s="1452"/>
      <c r="JFA2347" s="1452"/>
      <c r="JFB2347" s="1452"/>
      <c r="JFC2347" s="1452"/>
      <c r="JFD2347" s="1452"/>
      <c r="JFE2347" s="1452"/>
      <c r="JFF2347" s="1452"/>
      <c r="JFG2347" s="1452"/>
      <c r="JFH2347" s="1452"/>
      <c r="JFI2347" s="1452"/>
      <c r="JFJ2347" s="1452"/>
      <c r="JFK2347" s="1452"/>
      <c r="JFL2347" s="1452"/>
      <c r="JFM2347" s="1452"/>
      <c r="JFN2347" s="1452"/>
      <c r="JFO2347" s="1452"/>
      <c r="JFP2347" s="1452"/>
      <c r="JFQ2347" s="1452"/>
      <c r="JFR2347" s="1452"/>
      <c r="JFS2347" s="1452"/>
      <c r="JFT2347" s="1452"/>
      <c r="JFU2347" s="1452"/>
      <c r="JFV2347" s="1452"/>
      <c r="JFW2347" s="1452"/>
      <c r="JFX2347" s="1452"/>
      <c r="JFY2347" s="1452"/>
      <c r="JFZ2347" s="1452"/>
      <c r="JGA2347" s="1452"/>
      <c r="JGB2347" s="1452"/>
      <c r="JGC2347" s="1452"/>
      <c r="JGD2347" s="1452"/>
      <c r="JGE2347" s="1452"/>
      <c r="JGF2347" s="1452"/>
      <c r="JGG2347" s="1452"/>
      <c r="JGH2347" s="1452"/>
      <c r="JGI2347" s="1452"/>
      <c r="JGJ2347" s="1452"/>
      <c r="JGK2347" s="1452"/>
      <c r="JGL2347" s="1452"/>
      <c r="JGM2347" s="1452"/>
      <c r="JGN2347" s="1452"/>
      <c r="JGO2347" s="1452"/>
      <c r="JGP2347" s="1452"/>
      <c r="JGQ2347" s="1452"/>
      <c r="JGR2347" s="1452"/>
      <c r="JGS2347" s="1452"/>
      <c r="JGT2347" s="1452"/>
      <c r="JGU2347" s="1452"/>
      <c r="JGV2347" s="1452"/>
      <c r="JGW2347" s="1452"/>
      <c r="JGX2347" s="1452"/>
      <c r="JGY2347" s="1452"/>
      <c r="JGZ2347" s="1452"/>
      <c r="JHA2347" s="1452"/>
      <c r="JHB2347" s="1452"/>
      <c r="JHC2347" s="1452"/>
      <c r="JHD2347" s="1452"/>
      <c r="JHE2347" s="1452"/>
      <c r="JHF2347" s="1452"/>
      <c r="JHG2347" s="1452"/>
      <c r="JHH2347" s="1452"/>
      <c r="JHI2347" s="1452"/>
      <c r="JHJ2347" s="1452"/>
      <c r="JHK2347" s="1452"/>
      <c r="JHL2347" s="1452"/>
      <c r="JHM2347" s="1452"/>
      <c r="JHN2347" s="1452"/>
      <c r="JHO2347" s="1452"/>
      <c r="JHP2347" s="1452"/>
      <c r="JHQ2347" s="1452"/>
      <c r="JHR2347" s="1452"/>
      <c r="JHS2347" s="1452"/>
      <c r="JHT2347" s="1452"/>
      <c r="JHU2347" s="1452"/>
      <c r="JHV2347" s="1452"/>
      <c r="JHW2347" s="1452"/>
      <c r="JHX2347" s="1452"/>
      <c r="JHY2347" s="1452"/>
      <c r="JHZ2347" s="1452"/>
      <c r="JIA2347" s="1452"/>
      <c r="JIB2347" s="1452"/>
      <c r="JIC2347" s="1452"/>
      <c r="JID2347" s="1452"/>
      <c r="JIE2347" s="1452"/>
      <c r="JIF2347" s="1452"/>
      <c r="JIG2347" s="1452"/>
      <c r="JIH2347" s="1452"/>
      <c r="JII2347" s="1452"/>
      <c r="JIJ2347" s="1452"/>
      <c r="JIK2347" s="1452"/>
      <c r="JIL2347" s="1452"/>
      <c r="JIM2347" s="1452"/>
      <c r="JIN2347" s="1452"/>
      <c r="JIO2347" s="1452"/>
      <c r="JIP2347" s="1452"/>
      <c r="JIQ2347" s="1452"/>
      <c r="JIR2347" s="1452"/>
      <c r="JIS2347" s="1452"/>
      <c r="JIT2347" s="1452"/>
      <c r="JIU2347" s="1452"/>
      <c r="JIV2347" s="1452"/>
      <c r="JIW2347" s="1452"/>
      <c r="JIX2347" s="1452"/>
      <c r="JIY2347" s="1452"/>
      <c r="JIZ2347" s="1452"/>
      <c r="JJA2347" s="1452"/>
      <c r="JJB2347" s="1452"/>
      <c r="JJC2347" s="1452"/>
      <c r="JJD2347" s="1452"/>
      <c r="JJE2347" s="1452"/>
      <c r="JJF2347" s="1452"/>
      <c r="JJG2347" s="1452"/>
      <c r="JJH2347" s="1452"/>
      <c r="JJI2347" s="1452"/>
      <c r="JJJ2347" s="1452"/>
      <c r="JJK2347" s="1452"/>
      <c r="JJL2347" s="1452"/>
      <c r="JJM2347" s="1452"/>
      <c r="JJN2347" s="1452"/>
      <c r="JJO2347" s="1452"/>
      <c r="JJP2347" s="1452"/>
      <c r="JJQ2347" s="1452"/>
      <c r="JJR2347" s="1452"/>
      <c r="JJS2347" s="1452"/>
      <c r="JJT2347" s="1452"/>
      <c r="JJU2347" s="1452"/>
      <c r="JJV2347" s="1452"/>
      <c r="JJW2347" s="1452"/>
      <c r="JJX2347" s="1452"/>
      <c r="JJY2347" s="1452"/>
      <c r="JJZ2347" s="1452"/>
      <c r="JKA2347" s="1452"/>
      <c r="JKB2347" s="1452"/>
      <c r="JKC2347" s="1452"/>
      <c r="JKD2347" s="1452"/>
      <c r="JKE2347" s="1452"/>
      <c r="JKF2347" s="1452"/>
      <c r="JKG2347" s="1452"/>
      <c r="JKH2347" s="1452"/>
      <c r="JKI2347" s="1452"/>
      <c r="JKJ2347" s="1452"/>
      <c r="JKK2347" s="1452"/>
      <c r="JKL2347" s="1452"/>
      <c r="JKM2347" s="1452"/>
      <c r="JKN2347" s="1452"/>
      <c r="JKO2347" s="1452"/>
      <c r="JKP2347" s="1452"/>
      <c r="JKQ2347" s="1452"/>
      <c r="JKR2347" s="1452"/>
      <c r="JKS2347" s="1452"/>
      <c r="JKT2347" s="1452"/>
      <c r="JKU2347" s="1452"/>
      <c r="JKV2347" s="1452"/>
      <c r="JKW2347" s="1452"/>
      <c r="JKX2347" s="1452"/>
      <c r="JKY2347" s="1452"/>
      <c r="JKZ2347" s="1452"/>
      <c r="JLA2347" s="1452"/>
      <c r="JLB2347" s="1452"/>
      <c r="JLC2347" s="1452"/>
      <c r="JLD2347" s="1452"/>
      <c r="JLE2347" s="1452"/>
      <c r="JLF2347" s="1452"/>
      <c r="JLG2347" s="1452"/>
      <c r="JLH2347" s="1452"/>
      <c r="JLI2347" s="1452"/>
      <c r="JLJ2347" s="1452"/>
      <c r="JLK2347" s="1452"/>
      <c r="JLL2347" s="1452"/>
      <c r="JLM2347" s="1452"/>
      <c r="JLN2347" s="1452"/>
      <c r="JLO2347" s="1452"/>
      <c r="JLP2347" s="1452"/>
      <c r="JLQ2347" s="1452"/>
      <c r="JLR2347" s="1452"/>
      <c r="JLS2347" s="1452"/>
      <c r="JLT2347" s="1452"/>
      <c r="JLU2347" s="1452"/>
      <c r="JLV2347" s="1452"/>
      <c r="JLW2347" s="1452"/>
      <c r="JLX2347" s="1452"/>
      <c r="JLY2347" s="1452"/>
      <c r="JLZ2347" s="1452"/>
      <c r="JMA2347" s="1452"/>
      <c r="JMB2347" s="1452"/>
      <c r="JMC2347" s="1452"/>
      <c r="JMD2347" s="1452"/>
      <c r="JME2347" s="1452"/>
      <c r="JMF2347" s="1452"/>
      <c r="JMG2347" s="1452"/>
      <c r="JMH2347" s="1452"/>
      <c r="JMI2347" s="1452"/>
      <c r="JMJ2347" s="1452"/>
      <c r="JMK2347" s="1452"/>
      <c r="JML2347" s="1452"/>
      <c r="JMM2347" s="1452"/>
      <c r="JMN2347" s="1452"/>
      <c r="JMO2347" s="1452"/>
      <c r="JMP2347" s="1452"/>
      <c r="JMQ2347" s="1452"/>
      <c r="JMR2347" s="1452"/>
      <c r="JMS2347" s="1452"/>
      <c r="JMT2347" s="1452"/>
      <c r="JMU2347" s="1452"/>
      <c r="JMV2347" s="1452"/>
      <c r="JMW2347" s="1452"/>
      <c r="JMX2347" s="1452"/>
      <c r="JMY2347" s="1452"/>
      <c r="JMZ2347" s="1452"/>
      <c r="JNA2347" s="1452"/>
      <c r="JNB2347" s="1452"/>
      <c r="JNC2347" s="1452"/>
      <c r="JND2347" s="1452"/>
      <c r="JNE2347" s="1452"/>
      <c r="JNF2347" s="1452"/>
      <c r="JNG2347" s="1452"/>
      <c r="JNH2347" s="1452"/>
      <c r="JNI2347" s="1452"/>
      <c r="JNJ2347" s="1452"/>
      <c r="JNK2347" s="1452"/>
      <c r="JNL2347" s="1452"/>
      <c r="JNM2347" s="1452"/>
      <c r="JNN2347" s="1452"/>
      <c r="JNO2347" s="1452"/>
      <c r="JNP2347" s="1452"/>
      <c r="JNQ2347" s="1452"/>
      <c r="JNR2347" s="1452"/>
      <c r="JNS2347" s="1452"/>
      <c r="JNT2347" s="1452"/>
      <c r="JNU2347" s="1452"/>
      <c r="JNV2347" s="1452"/>
      <c r="JNW2347" s="1452"/>
      <c r="JNX2347" s="1452"/>
      <c r="JNY2347" s="1452"/>
      <c r="JNZ2347" s="1452"/>
      <c r="JOA2347" s="1452"/>
      <c r="JOB2347" s="1452"/>
      <c r="JOC2347" s="1452"/>
      <c r="JOD2347" s="1452"/>
      <c r="JOE2347" s="1452"/>
      <c r="JOF2347" s="1452"/>
      <c r="JOG2347" s="1452"/>
      <c r="JOH2347" s="1452"/>
      <c r="JOI2347" s="1452"/>
      <c r="JOJ2347" s="1452"/>
      <c r="JOK2347" s="1452"/>
      <c r="JOL2347" s="1452"/>
      <c r="JOM2347" s="1452"/>
      <c r="JON2347" s="1452"/>
      <c r="JOO2347" s="1452"/>
      <c r="JOP2347" s="1452"/>
      <c r="JOQ2347" s="1452"/>
      <c r="JOR2347" s="1452"/>
      <c r="JOS2347" s="1452"/>
      <c r="JOT2347" s="1452"/>
      <c r="JOU2347" s="1452"/>
      <c r="JOV2347" s="1452"/>
      <c r="JOW2347" s="1452"/>
      <c r="JOX2347" s="1452"/>
      <c r="JOY2347" s="1452"/>
      <c r="JOZ2347" s="1452"/>
      <c r="JPA2347" s="1452"/>
      <c r="JPB2347" s="1452"/>
      <c r="JPC2347" s="1452"/>
      <c r="JPD2347" s="1452"/>
      <c r="JPE2347" s="1452"/>
      <c r="JPF2347" s="1452"/>
      <c r="JPG2347" s="1452"/>
      <c r="JPH2347" s="1452"/>
      <c r="JPI2347" s="1452"/>
      <c r="JPJ2347" s="1452"/>
      <c r="JPK2347" s="1452"/>
      <c r="JPL2347" s="1452"/>
      <c r="JPM2347" s="1452"/>
      <c r="JPN2347" s="1452"/>
      <c r="JPO2347" s="1452"/>
      <c r="JPP2347" s="1452"/>
      <c r="JPQ2347" s="1452"/>
      <c r="JPR2347" s="1452"/>
      <c r="JPS2347" s="1452"/>
      <c r="JPT2347" s="1452"/>
      <c r="JPU2347" s="1452"/>
      <c r="JPV2347" s="1452"/>
      <c r="JPW2347" s="1452"/>
      <c r="JPX2347" s="1452"/>
      <c r="JPY2347" s="1452"/>
      <c r="JPZ2347" s="1452"/>
      <c r="JQA2347" s="1452"/>
      <c r="JQB2347" s="1452"/>
      <c r="JQC2347" s="1452"/>
      <c r="JQD2347" s="1452"/>
      <c r="JQE2347" s="1452"/>
      <c r="JQF2347" s="1452"/>
      <c r="JQG2347" s="1452"/>
      <c r="JQH2347" s="1452"/>
      <c r="JQI2347" s="1452"/>
      <c r="JQJ2347" s="1452"/>
      <c r="JQK2347" s="1452"/>
      <c r="JQL2347" s="1452"/>
      <c r="JQM2347" s="1452"/>
      <c r="JQN2347" s="1452"/>
      <c r="JQO2347" s="1452"/>
      <c r="JQP2347" s="1452"/>
      <c r="JQQ2347" s="1452"/>
      <c r="JQR2347" s="1452"/>
      <c r="JQS2347" s="1452"/>
      <c r="JQT2347" s="1452"/>
      <c r="JQU2347" s="1452"/>
      <c r="JQV2347" s="1452"/>
      <c r="JQW2347" s="1452"/>
      <c r="JQX2347" s="1452"/>
      <c r="JQY2347" s="1452"/>
      <c r="JQZ2347" s="1452"/>
      <c r="JRA2347" s="1452"/>
      <c r="JRB2347" s="1452"/>
      <c r="JRC2347" s="1452"/>
      <c r="JRD2347" s="1452"/>
      <c r="JRE2347" s="1452"/>
      <c r="JRF2347" s="1452"/>
      <c r="JRG2347" s="1452"/>
      <c r="JRH2347" s="1452"/>
      <c r="JRI2347" s="1452"/>
      <c r="JRJ2347" s="1452"/>
      <c r="JRK2347" s="1452"/>
      <c r="JRL2347" s="1452"/>
      <c r="JRM2347" s="1452"/>
      <c r="JRN2347" s="1452"/>
      <c r="JRO2347" s="1452"/>
      <c r="JRP2347" s="1452"/>
      <c r="JRQ2347" s="1452"/>
      <c r="JRR2347" s="1452"/>
      <c r="JRS2347" s="1452"/>
      <c r="JRT2347" s="1452"/>
      <c r="JRU2347" s="1452"/>
      <c r="JRV2347" s="1452"/>
      <c r="JRW2347" s="1452"/>
      <c r="JRX2347" s="1452"/>
      <c r="JRY2347" s="1452"/>
      <c r="JRZ2347" s="1452"/>
      <c r="JSA2347" s="1452"/>
      <c r="JSB2347" s="1452"/>
      <c r="JSC2347" s="1452"/>
      <c r="JSD2347" s="1452"/>
      <c r="JSE2347" s="1452"/>
      <c r="JSF2347" s="1452"/>
      <c r="JSG2347" s="1452"/>
      <c r="JSH2347" s="1452"/>
      <c r="JSI2347" s="1452"/>
      <c r="JSJ2347" s="1452"/>
      <c r="JSK2347" s="1452"/>
      <c r="JSL2347" s="1452"/>
      <c r="JSM2347" s="1452"/>
      <c r="JSN2347" s="1452"/>
      <c r="JSO2347" s="1452"/>
      <c r="JSP2347" s="1452"/>
      <c r="JSQ2347" s="1452"/>
      <c r="JSR2347" s="1452"/>
      <c r="JSS2347" s="1452"/>
      <c r="JST2347" s="1452"/>
      <c r="JSU2347" s="1452"/>
      <c r="JSV2347" s="1452"/>
      <c r="JSW2347" s="1452"/>
      <c r="JSX2347" s="1452"/>
      <c r="JSY2347" s="1452"/>
      <c r="JSZ2347" s="1452"/>
      <c r="JTA2347" s="1452"/>
      <c r="JTB2347" s="1452"/>
      <c r="JTC2347" s="1452"/>
      <c r="JTD2347" s="1452"/>
      <c r="JTE2347" s="1452"/>
      <c r="JTF2347" s="1452"/>
      <c r="JTG2347" s="1452"/>
      <c r="JTH2347" s="1452"/>
      <c r="JTI2347" s="1452"/>
      <c r="JTJ2347" s="1452"/>
      <c r="JTK2347" s="1452"/>
      <c r="JTL2347" s="1452"/>
      <c r="JTM2347" s="1452"/>
      <c r="JTN2347" s="1452"/>
      <c r="JTO2347" s="1452"/>
      <c r="JTP2347" s="1452"/>
      <c r="JTQ2347" s="1452"/>
      <c r="JTR2347" s="1452"/>
      <c r="JTS2347" s="1452"/>
      <c r="JTT2347" s="1452"/>
      <c r="JTU2347" s="1452"/>
      <c r="JTV2347" s="1452"/>
      <c r="JTW2347" s="1452"/>
      <c r="JTX2347" s="1452"/>
      <c r="JTY2347" s="1452"/>
      <c r="JTZ2347" s="1452"/>
      <c r="JUA2347" s="1452"/>
      <c r="JUB2347" s="1452"/>
      <c r="JUC2347" s="1452"/>
      <c r="JUD2347" s="1452"/>
      <c r="JUE2347" s="1452"/>
      <c r="JUF2347" s="1452"/>
      <c r="JUG2347" s="1452"/>
      <c r="JUH2347" s="1452"/>
      <c r="JUI2347" s="1452"/>
      <c r="JUJ2347" s="1452"/>
      <c r="JUK2347" s="1452"/>
      <c r="JUL2347" s="1452"/>
      <c r="JUM2347" s="1452"/>
      <c r="JUN2347" s="1452"/>
      <c r="JUO2347" s="1452"/>
      <c r="JUP2347" s="1452"/>
      <c r="JUQ2347" s="1452"/>
      <c r="JUR2347" s="1452"/>
      <c r="JUS2347" s="1452"/>
      <c r="JUT2347" s="1452"/>
      <c r="JUU2347" s="1452"/>
      <c r="JUV2347" s="1452"/>
      <c r="JUW2347" s="1452"/>
      <c r="JUX2347" s="1452"/>
      <c r="JUY2347" s="1452"/>
      <c r="JUZ2347" s="1452"/>
      <c r="JVA2347" s="1452"/>
      <c r="JVB2347" s="1452"/>
      <c r="JVC2347" s="1452"/>
      <c r="JVD2347" s="1452"/>
      <c r="JVE2347" s="1452"/>
      <c r="JVF2347" s="1452"/>
      <c r="JVG2347" s="1452"/>
      <c r="JVH2347" s="1452"/>
      <c r="JVI2347" s="1452"/>
      <c r="JVJ2347" s="1452"/>
      <c r="JVK2347" s="1452"/>
      <c r="JVL2347" s="1452"/>
      <c r="JVM2347" s="1452"/>
      <c r="JVN2347" s="1452"/>
      <c r="JVO2347" s="1452"/>
      <c r="JVP2347" s="1452"/>
      <c r="JVQ2347" s="1452"/>
      <c r="JVR2347" s="1452"/>
      <c r="JVS2347" s="1452"/>
      <c r="JVT2347" s="1452"/>
      <c r="JVU2347" s="1452"/>
      <c r="JVV2347" s="1452"/>
      <c r="JVW2347" s="1452"/>
      <c r="JVX2347" s="1452"/>
      <c r="JVY2347" s="1452"/>
      <c r="JVZ2347" s="1452"/>
      <c r="JWA2347" s="1452"/>
      <c r="JWB2347" s="1452"/>
      <c r="JWC2347" s="1452"/>
      <c r="JWD2347" s="1452"/>
      <c r="JWE2347" s="1452"/>
      <c r="JWF2347" s="1452"/>
      <c r="JWG2347" s="1452"/>
      <c r="JWH2347" s="1452"/>
      <c r="JWI2347" s="1452"/>
      <c r="JWJ2347" s="1452"/>
      <c r="JWK2347" s="1452"/>
      <c r="JWL2347" s="1452"/>
      <c r="JWM2347" s="1452"/>
      <c r="JWN2347" s="1452"/>
      <c r="JWO2347" s="1452"/>
      <c r="JWP2347" s="1452"/>
      <c r="JWQ2347" s="1452"/>
      <c r="JWR2347" s="1452"/>
      <c r="JWS2347" s="1452"/>
      <c r="JWT2347" s="1452"/>
      <c r="JWU2347" s="1452"/>
      <c r="JWV2347" s="1452"/>
      <c r="JWW2347" s="1452"/>
      <c r="JWX2347" s="1452"/>
      <c r="JWY2347" s="1452"/>
      <c r="JWZ2347" s="1452"/>
      <c r="JXA2347" s="1452"/>
      <c r="JXB2347" s="1452"/>
      <c r="JXC2347" s="1452"/>
      <c r="JXD2347" s="1452"/>
      <c r="JXE2347" s="1452"/>
      <c r="JXF2347" s="1452"/>
      <c r="JXG2347" s="1452"/>
      <c r="JXH2347" s="1452"/>
      <c r="JXI2347" s="1452"/>
      <c r="JXJ2347" s="1452"/>
      <c r="JXK2347" s="1452"/>
      <c r="JXL2347" s="1452"/>
      <c r="JXM2347" s="1452"/>
      <c r="JXN2347" s="1452"/>
      <c r="JXO2347" s="1452"/>
      <c r="JXP2347" s="1452"/>
      <c r="JXQ2347" s="1452"/>
      <c r="JXR2347" s="1452"/>
      <c r="JXS2347" s="1452"/>
      <c r="JXT2347" s="1452"/>
      <c r="JXU2347" s="1452"/>
      <c r="JXV2347" s="1452"/>
      <c r="JXW2347" s="1452"/>
      <c r="JXX2347" s="1452"/>
      <c r="JXY2347" s="1452"/>
      <c r="JXZ2347" s="1452"/>
      <c r="JYA2347" s="1452"/>
      <c r="JYB2347" s="1452"/>
      <c r="JYC2347" s="1452"/>
      <c r="JYD2347" s="1452"/>
      <c r="JYE2347" s="1452"/>
      <c r="JYF2347" s="1452"/>
      <c r="JYG2347" s="1452"/>
      <c r="JYH2347" s="1452"/>
      <c r="JYI2347" s="1452"/>
      <c r="JYJ2347" s="1452"/>
      <c r="JYK2347" s="1452"/>
      <c r="JYL2347" s="1452"/>
      <c r="JYM2347" s="1452"/>
      <c r="JYN2347" s="1452"/>
      <c r="JYO2347" s="1452"/>
      <c r="JYP2347" s="1452"/>
      <c r="JYQ2347" s="1452"/>
      <c r="JYR2347" s="1452"/>
      <c r="JYS2347" s="1452"/>
      <c r="JYT2347" s="1452"/>
      <c r="JYU2347" s="1452"/>
      <c r="JYV2347" s="1452"/>
      <c r="JYW2347" s="1452"/>
      <c r="JYX2347" s="1452"/>
      <c r="JYY2347" s="1452"/>
      <c r="JYZ2347" s="1452"/>
      <c r="JZA2347" s="1452"/>
      <c r="JZB2347" s="1452"/>
      <c r="JZC2347" s="1452"/>
      <c r="JZD2347" s="1452"/>
      <c r="JZE2347" s="1452"/>
      <c r="JZF2347" s="1452"/>
      <c r="JZG2347" s="1452"/>
      <c r="JZH2347" s="1452"/>
      <c r="JZI2347" s="1452"/>
      <c r="JZJ2347" s="1452"/>
      <c r="JZK2347" s="1452"/>
      <c r="JZL2347" s="1452"/>
      <c r="JZM2347" s="1452"/>
      <c r="JZN2347" s="1452"/>
      <c r="JZO2347" s="1452"/>
      <c r="JZP2347" s="1452"/>
      <c r="JZQ2347" s="1452"/>
      <c r="JZR2347" s="1452"/>
      <c r="JZS2347" s="1452"/>
      <c r="JZT2347" s="1452"/>
      <c r="JZU2347" s="1452"/>
      <c r="JZV2347" s="1452"/>
      <c r="JZW2347" s="1452"/>
      <c r="JZX2347" s="1452"/>
      <c r="JZY2347" s="1452"/>
      <c r="JZZ2347" s="1452"/>
      <c r="KAA2347" s="1452"/>
      <c r="KAB2347" s="1452"/>
      <c r="KAC2347" s="1452"/>
      <c r="KAD2347" s="1452"/>
      <c r="KAE2347" s="1452"/>
      <c r="KAF2347" s="1452"/>
      <c r="KAG2347" s="1452"/>
      <c r="KAH2347" s="1452"/>
      <c r="KAI2347" s="1452"/>
      <c r="KAJ2347" s="1452"/>
      <c r="KAK2347" s="1452"/>
      <c r="KAL2347" s="1452"/>
      <c r="KAM2347" s="1452"/>
      <c r="KAN2347" s="1452"/>
      <c r="KAO2347" s="1452"/>
      <c r="KAP2347" s="1452"/>
      <c r="KAQ2347" s="1452"/>
      <c r="KAR2347" s="1452"/>
      <c r="KAS2347" s="1452"/>
      <c r="KAT2347" s="1452"/>
      <c r="KAU2347" s="1452"/>
      <c r="KAV2347" s="1452"/>
      <c r="KAW2347" s="1452"/>
      <c r="KAX2347" s="1452"/>
      <c r="KAY2347" s="1452"/>
      <c r="KAZ2347" s="1452"/>
      <c r="KBA2347" s="1452"/>
      <c r="KBB2347" s="1452"/>
      <c r="KBC2347" s="1452"/>
      <c r="KBD2347" s="1452"/>
      <c r="KBE2347" s="1452"/>
      <c r="KBF2347" s="1452"/>
      <c r="KBG2347" s="1452"/>
      <c r="KBH2347" s="1452"/>
      <c r="KBI2347" s="1452"/>
      <c r="KBJ2347" s="1452"/>
      <c r="KBK2347" s="1452"/>
      <c r="KBL2347" s="1452"/>
      <c r="KBM2347" s="1452"/>
      <c r="KBN2347" s="1452"/>
      <c r="KBO2347" s="1452"/>
      <c r="KBP2347" s="1452"/>
      <c r="KBQ2347" s="1452"/>
      <c r="KBR2347" s="1452"/>
      <c r="KBS2347" s="1452"/>
      <c r="KBT2347" s="1452"/>
      <c r="KBU2347" s="1452"/>
      <c r="KBV2347" s="1452"/>
      <c r="KBW2347" s="1452"/>
      <c r="KBX2347" s="1452"/>
      <c r="KBY2347" s="1452"/>
      <c r="KBZ2347" s="1452"/>
      <c r="KCA2347" s="1452"/>
      <c r="KCB2347" s="1452"/>
      <c r="KCC2347" s="1452"/>
      <c r="KCD2347" s="1452"/>
      <c r="KCE2347" s="1452"/>
      <c r="KCF2347" s="1452"/>
      <c r="KCG2347" s="1452"/>
      <c r="KCH2347" s="1452"/>
      <c r="KCI2347" s="1452"/>
      <c r="KCJ2347" s="1452"/>
      <c r="KCK2347" s="1452"/>
      <c r="KCL2347" s="1452"/>
      <c r="KCM2347" s="1452"/>
      <c r="KCN2347" s="1452"/>
      <c r="KCO2347" s="1452"/>
      <c r="KCP2347" s="1452"/>
      <c r="KCQ2347" s="1452"/>
      <c r="KCR2347" s="1452"/>
      <c r="KCS2347" s="1452"/>
      <c r="KCT2347" s="1452"/>
      <c r="KCU2347" s="1452"/>
      <c r="KCV2347" s="1452"/>
      <c r="KCW2347" s="1452"/>
      <c r="KCX2347" s="1452"/>
      <c r="KCY2347" s="1452"/>
      <c r="KCZ2347" s="1452"/>
      <c r="KDA2347" s="1452"/>
      <c r="KDB2347" s="1452"/>
      <c r="KDC2347" s="1452"/>
      <c r="KDD2347" s="1452"/>
      <c r="KDE2347" s="1452"/>
      <c r="KDF2347" s="1452"/>
      <c r="KDG2347" s="1452"/>
      <c r="KDH2347" s="1452"/>
      <c r="KDI2347" s="1452"/>
      <c r="KDJ2347" s="1452"/>
      <c r="KDK2347" s="1452"/>
      <c r="KDL2347" s="1452"/>
      <c r="KDM2347" s="1452"/>
      <c r="KDN2347" s="1452"/>
      <c r="KDO2347" s="1452"/>
      <c r="KDP2347" s="1452"/>
      <c r="KDQ2347" s="1452"/>
      <c r="KDR2347" s="1452"/>
      <c r="KDS2347" s="1452"/>
      <c r="KDT2347" s="1452"/>
      <c r="KDU2347" s="1452"/>
      <c r="KDV2347" s="1452"/>
      <c r="KDW2347" s="1452"/>
      <c r="KDX2347" s="1452"/>
      <c r="KDY2347" s="1452"/>
      <c r="KDZ2347" s="1452"/>
      <c r="KEA2347" s="1452"/>
      <c r="KEB2347" s="1452"/>
      <c r="KEC2347" s="1452"/>
      <c r="KED2347" s="1452"/>
      <c r="KEE2347" s="1452"/>
      <c r="KEF2347" s="1452"/>
      <c r="KEG2347" s="1452"/>
      <c r="KEH2347" s="1452"/>
      <c r="KEI2347" s="1452"/>
      <c r="KEJ2347" s="1452"/>
      <c r="KEK2347" s="1452"/>
      <c r="KEL2347" s="1452"/>
      <c r="KEM2347" s="1452"/>
      <c r="KEN2347" s="1452"/>
      <c r="KEO2347" s="1452"/>
      <c r="KEP2347" s="1452"/>
      <c r="KEQ2347" s="1452"/>
      <c r="KER2347" s="1452"/>
      <c r="KES2347" s="1452"/>
      <c r="KET2347" s="1452"/>
      <c r="KEU2347" s="1452"/>
      <c r="KEV2347" s="1452"/>
      <c r="KEW2347" s="1452"/>
      <c r="KEX2347" s="1452"/>
      <c r="KEY2347" s="1452"/>
      <c r="KEZ2347" s="1452"/>
      <c r="KFA2347" s="1452"/>
      <c r="KFB2347" s="1452"/>
      <c r="KFC2347" s="1452"/>
      <c r="KFD2347" s="1452"/>
      <c r="KFE2347" s="1452"/>
      <c r="KFF2347" s="1452"/>
      <c r="KFG2347" s="1452"/>
      <c r="KFH2347" s="1452"/>
      <c r="KFI2347" s="1452"/>
      <c r="KFJ2347" s="1452"/>
      <c r="KFK2347" s="1452"/>
      <c r="KFL2347" s="1452"/>
      <c r="KFM2347" s="1452"/>
      <c r="KFN2347" s="1452"/>
      <c r="KFO2347" s="1452"/>
      <c r="KFP2347" s="1452"/>
      <c r="KFQ2347" s="1452"/>
      <c r="KFR2347" s="1452"/>
      <c r="KFS2347" s="1452"/>
      <c r="KFT2347" s="1452"/>
      <c r="KFU2347" s="1452"/>
      <c r="KFV2347" s="1452"/>
      <c r="KFW2347" s="1452"/>
      <c r="KFX2347" s="1452"/>
      <c r="KFY2347" s="1452"/>
      <c r="KFZ2347" s="1452"/>
      <c r="KGA2347" s="1452"/>
      <c r="KGB2347" s="1452"/>
      <c r="KGC2347" s="1452"/>
      <c r="KGD2347" s="1452"/>
      <c r="KGE2347" s="1452"/>
      <c r="KGF2347" s="1452"/>
      <c r="KGG2347" s="1452"/>
      <c r="KGH2347" s="1452"/>
      <c r="KGI2347" s="1452"/>
      <c r="KGJ2347" s="1452"/>
      <c r="KGK2347" s="1452"/>
      <c r="KGL2347" s="1452"/>
      <c r="KGM2347" s="1452"/>
      <c r="KGN2347" s="1452"/>
      <c r="KGO2347" s="1452"/>
      <c r="KGP2347" s="1452"/>
      <c r="KGQ2347" s="1452"/>
      <c r="KGR2347" s="1452"/>
      <c r="KGS2347" s="1452"/>
      <c r="KGT2347" s="1452"/>
      <c r="KGU2347" s="1452"/>
      <c r="KGV2347" s="1452"/>
      <c r="KGW2347" s="1452"/>
      <c r="KGX2347" s="1452"/>
      <c r="KGY2347" s="1452"/>
      <c r="KGZ2347" s="1452"/>
      <c r="KHA2347" s="1452"/>
      <c r="KHB2347" s="1452"/>
      <c r="KHC2347" s="1452"/>
      <c r="KHD2347" s="1452"/>
      <c r="KHE2347" s="1452"/>
      <c r="KHF2347" s="1452"/>
      <c r="KHG2347" s="1452"/>
      <c r="KHH2347" s="1452"/>
      <c r="KHI2347" s="1452"/>
      <c r="KHJ2347" s="1452"/>
      <c r="KHK2347" s="1452"/>
      <c r="KHL2347" s="1452"/>
      <c r="KHM2347" s="1452"/>
      <c r="KHN2347" s="1452"/>
      <c r="KHO2347" s="1452"/>
      <c r="KHP2347" s="1452"/>
      <c r="KHQ2347" s="1452"/>
      <c r="KHR2347" s="1452"/>
      <c r="KHS2347" s="1452"/>
      <c r="KHT2347" s="1452"/>
      <c r="KHU2347" s="1452"/>
      <c r="KHV2347" s="1452"/>
      <c r="KHW2347" s="1452"/>
      <c r="KHX2347" s="1452"/>
      <c r="KHY2347" s="1452"/>
      <c r="KHZ2347" s="1452"/>
      <c r="KIA2347" s="1452"/>
      <c r="KIB2347" s="1452"/>
      <c r="KIC2347" s="1452"/>
      <c r="KID2347" s="1452"/>
      <c r="KIE2347" s="1452"/>
      <c r="KIF2347" s="1452"/>
      <c r="KIG2347" s="1452"/>
      <c r="KIH2347" s="1452"/>
      <c r="KII2347" s="1452"/>
      <c r="KIJ2347" s="1452"/>
      <c r="KIK2347" s="1452"/>
      <c r="KIL2347" s="1452"/>
      <c r="KIM2347" s="1452"/>
      <c r="KIN2347" s="1452"/>
      <c r="KIO2347" s="1452"/>
      <c r="KIP2347" s="1452"/>
      <c r="KIQ2347" s="1452"/>
      <c r="KIR2347" s="1452"/>
      <c r="KIS2347" s="1452"/>
      <c r="KIT2347" s="1452"/>
      <c r="KIU2347" s="1452"/>
      <c r="KIV2347" s="1452"/>
      <c r="KIW2347" s="1452"/>
      <c r="KIX2347" s="1452"/>
      <c r="KIY2347" s="1452"/>
      <c r="KIZ2347" s="1452"/>
      <c r="KJA2347" s="1452"/>
      <c r="KJB2347" s="1452"/>
      <c r="KJC2347" s="1452"/>
      <c r="KJD2347" s="1452"/>
      <c r="KJE2347" s="1452"/>
      <c r="KJF2347" s="1452"/>
      <c r="KJG2347" s="1452"/>
      <c r="KJH2347" s="1452"/>
      <c r="KJI2347" s="1452"/>
      <c r="KJJ2347" s="1452"/>
      <c r="KJK2347" s="1452"/>
      <c r="KJL2347" s="1452"/>
      <c r="KJM2347" s="1452"/>
      <c r="KJN2347" s="1452"/>
      <c r="KJO2347" s="1452"/>
      <c r="KJP2347" s="1452"/>
      <c r="KJQ2347" s="1452"/>
      <c r="KJR2347" s="1452"/>
      <c r="KJS2347" s="1452"/>
      <c r="KJT2347" s="1452"/>
      <c r="KJU2347" s="1452"/>
      <c r="KJV2347" s="1452"/>
      <c r="KJW2347" s="1452"/>
      <c r="KJX2347" s="1452"/>
      <c r="KJY2347" s="1452"/>
      <c r="KJZ2347" s="1452"/>
      <c r="KKA2347" s="1452"/>
      <c r="KKB2347" s="1452"/>
      <c r="KKC2347" s="1452"/>
      <c r="KKD2347" s="1452"/>
      <c r="KKE2347" s="1452"/>
      <c r="KKF2347" s="1452"/>
      <c r="KKG2347" s="1452"/>
      <c r="KKH2347" s="1452"/>
      <c r="KKI2347" s="1452"/>
      <c r="KKJ2347" s="1452"/>
      <c r="KKK2347" s="1452"/>
      <c r="KKL2347" s="1452"/>
      <c r="KKM2347" s="1452"/>
      <c r="KKN2347" s="1452"/>
      <c r="KKO2347" s="1452"/>
      <c r="KKP2347" s="1452"/>
      <c r="KKQ2347" s="1452"/>
      <c r="KKR2347" s="1452"/>
      <c r="KKS2347" s="1452"/>
      <c r="KKT2347" s="1452"/>
      <c r="KKU2347" s="1452"/>
      <c r="KKV2347" s="1452"/>
      <c r="KKW2347" s="1452"/>
      <c r="KKX2347" s="1452"/>
      <c r="KKY2347" s="1452"/>
      <c r="KKZ2347" s="1452"/>
      <c r="KLA2347" s="1452"/>
      <c r="KLB2347" s="1452"/>
      <c r="KLC2347" s="1452"/>
      <c r="KLD2347" s="1452"/>
      <c r="KLE2347" s="1452"/>
      <c r="KLF2347" s="1452"/>
      <c r="KLG2347" s="1452"/>
      <c r="KLH2347" s="1452"/>
      <c r="KLI2347" s="1452"/>
      <c r="KLJ2347" s="1452"/>
      <c r="KLK2347" s="1452"/>
      <c r="KLL2347" s="1452"/>
      <c r="KLM2347" s="1452"/>
      <c r="KLN2347" s="1452"/>
      <c r="KLO2347" s="1452"/>
      <c r="KLP2347" s="1452"/>
      <c r="KLQ2347" s="1452"/>
      <c r="KLR2347" s="1452"/>
      <c r="KLS2347" s="1452"/>
      <c r="KLT2347" s="1452"/>
      <c r="KLU2347" s="1452"/>
      <c r="KLV2347" s="1452"/>
      <c r="KLW2347" s="1452"/>
      <c r="KLX2347" s="1452"/>
      <c r="KLY2347" s="1452"/>
      <c r="KLZ2347" s="1452"/>
      <c r="KMA2347" s="1452"/>
      <c r="KMB2347" s="1452"/>
      <c r="KMC2347" s="1452"/>
      <c r="KMD2347" s="1452"/>
      <c r="KME2347" s="1452"/>
      <c r="KMF2347" s="1452"/>
      <c r="KMG2347" s="1452"/>
      <c r="KMH2347" s="1452"/>
      <c r="KMI2347" s="1452"/>
      <c r="KMJ2347" s="1452"/>
      <c r="KMK2347" s="1452"/>
      <c r="KML2347" s="1452"/>
      <c r="KMM2347" s="1452"/>
      <c r="KMN2347" s="1452"/>
      <c r="KMO2347" s="1452"/>
      <c r="KMP2347" s="1452"/>
      <c r="KMQ2347" s="1452"/>
      <c r="KMR2347" s="1452"/>
      <c r="KMS2347" s="1452"/>
      <c r="KMT2347" s="1452"/>
      <c r="KMU2347" s="1452"/>
      <c r="KMV2347" s="1452"/>
      <c r="KMW2347" s="1452"/>
      <c r="KMX2347" s="1452"/>
      <c r="KMY2347" s="1452"/>
      <c r="KMZ2347" s="1452"/>
      <c r="KNA2347" s="1452"/>
      <c r="KNB2347" s="1452"/>
      <c r="KNC2347" s="1452"/>
      <c r="KND2347" s="1452"/>
      <c r="KNE2347" s="1452"/>
      <c r="KNF2347" s="1452"/>
      <c r="KNG2347" s="1452"/>
      <c r="KNH2347" s="1452"/>
      <c r="KNI2347" s="1452"/>
      <c r="KNJ2347" s="1452"/>
      <c r="KNK2347" s="1452"/>
      <c r="KNL2347" s="1452"/>
      <c r="KNM2347" s="1452"/>
      <c r="KNN2347" s="1452"/>
      <c r="KNO2347" s="1452"/>
      <c r="KNP2347" s="1452"/>
      <c r="KNQ2347" s="1452"/>
      <c r="KNR2347" s="1452"/>
      <c r="KNS2347" s="1452"/>
      <c r="KNT2347" s="1452"/>
      <c r="KNU2347" s="1452"/>
      <c r="KNV2347" s="1452"/>
      <c r="KNW2347" s="1452"/>
      <c r="KNX2347" s="1452"/>
      <c r="KNY2347" s="1452"/>
      <c r="KNZ2347" s="1452"/>
      <c r="KOA2347" s="1452"/>
      <c r="KOB2347" s="1452"/>
      <c r="KOC2347" s="1452"/>
      <c r="KOD2347" s="1452"/>
      <c r="KOE2347" s="1452"/>
      <c r="KOF2347" s="1452"/>
      <c r="KOG2347" s="1452"/>
      <c r="KOH2347" s="1452"/>
      <c r="KOI2347" s="1452"/>
      <c r="KOJ2347" s="1452"/>
      <c r="KOK2347" s="1452"/>
      <c r="KOL2347" s="1452"/>
      <c r="KOM2347" s="1452"/>
      <c r="KON2347" s="1452"/>
      <c r="KOO2347" s="1452"/>
      <c r="KOP2347" s="1452"/>
      <c r="KOQ2347" s="1452"/>
      <c r="KOR2347" s="1452"/>
      <c r="KOS2347" s="1452"/>
      <c r="KOT2347" s="1452"/>
      <c r="KOU2347" s="1452"/>
      <c r="KOV2347" s="1452"/>
      <c r="KOW2347" s="1452"/>
      <c r="KOX2347" s="1452"/>
      <c r="KOY2347" s="1452"/>
      <c r="KOZ2347" s="1452"/>
      <c r="KPA2347" s="1452"/>
      <c r="KPB2347" s="1452"/>
      <c r="KPC2347" s="1452"/>
      <c r="KPD2347" s="1452"/>
      <c r="KPE2347" s="1452"/>
      <c r="KPF2347" s="1452"/>
      <c r="KPG2347" s="1452"/>
      <c r="KPH2347" s="1452"/>
      <c r="KPI2347" s="1452"/>
      <c r="KPJ2347" s="1452"/>
      <c r="KPK2347" s="1452"/>
      <c r="KPL2347" s="1452"/>
      <c r="KPM2347" s="1452"/>
      <c r="KPN2347" s="1452"/>
      <c r="KPO2347" s="1452"/>
      <c r="KPP2347" s="1452"/>
      <c r="KPQ2347" s="1452"/>
      <c r="KPR2347" s="1452"/>
      <c r="KPS2347" s="1452"/>
      <c r="KPT2347" s="1452"/>
      <c r="KPU2347" s="1452"/>
      <c r="KPV2347" s="1452"/>
      <c r="KPW2347" s="1452"/>
      <c r="KPX2347" s="1452"/>
      <c r="KPY2347" s="1452"/>
      <c r="KPZ2347" s="1452"/>
      <c r="KQA2347" s="1452"/>
      <c r="KQB2347" s="1452"/>
      <c r="KQC2347" s="1452"/>
      <c r="KQD2347" s="1452"/>
      <c r="KQE2347" s="1452"/>
      <c r="KQF2347" s="1452"/>
      <c r="KQG2347" s="1452"/>
      <c r="KQH2347" s="1452"/>
      <c r="KQI2347" s="1452"/>
      <c r="KQJ2347" s="1452"/>
      <c r="KQK2347" s="1452"/>
      <c r="KQL2347" s="1452"/>
      <c r="KQM2347" s="1452"/>
      <c r="KQN2347" s="1452"/>
      <c r="KQO2347" s="1452"/>
      <c r="KQP2347" s="1452"/>
      <c r="KQQ2347" s="1452"/>
      <c r="KQR2347" s="1452"/>
      <c r="KQS2347" s="1452"/>
      <c r="KQT2347" s="1452"/>
      <c r="KQU2347" s="1452"/>
      <c r="KQV2347" s="1452"/>
      <c r="KQW2347" s="1452"/>
      <c r="KQX2347" s="1452"/>
      <c r="KQY2347" s="1452"/>
      <c r="KQZ2347" s="1452"/>
      <c r="KRA2347" s="1452"/>
      <c r="KRB2347" s="1452"/>
      <c r="KRC2347" s="1452"/>
      <c r="KRD2347" s="1452"/>
      <c r="KRE2347" s="1452"/>
      <c r="KRF2347" s="1452"/>
      <c r="KRG2347" s="1452"/>
      <c r="KRH2347" s="1452"/>
      <c r="KRI2347" s="1452"/>
      <c r="KRJ2347" s="1452"/>
      <c r="KRK2347" s="1452"/>
      <c r="KRL2347" s="1452"/>
      <c r="KRM2347" s="1452"/>
      <c r="KRN2347" s="1452"/>
      <c r="KRO2347" s="1452"/>
      <c r="KRP2347" s="1452"/>
      <c r="KRQ2347" s="1452"/>
      <c r="KRR2347" s="1452"/>
      <c r="KRS2347" s="1452"/>
      <c r="KRT2347" s="1452"/>
      <c r="KRU2347" s="1452"/>
      <c r="KRV2347" s="1452"/>
      <c r="KRW2347" s="1452"/>
      <c r="KRX2347" s="1452"/>
      <c r="KRY2347" s="1452"/>
      <c r="KRZ2347" s="1452"/>
      <c r="KSA2347" s="1452"/>
      <c r="KSB2347" s="1452"/>
      <c r="KSC2347" s="1452"/>
      <c r="KSD2347" s="1452"/>
      <c r="KSE2347" s="1452"/>
      <c r="KSF2347" s="1452"/>
      <c r="KSG2347" s="1452"/>
      <c r="KSH2347" s="1452"/>
      <c r="KSI2347" s="1452"/>
      <c r="KSJ2347" s="1452"/>
      <c r="KSK2347" s="1452"/>
      <c r="KSL2347" s="1452"/>
      <c r="KSM2347" s="1452"/>
      <c r="KSN2347" s="1452"/>
      <c r="KSO2347" s="1452"/>
      <c r="KSP2347" s="1452"/>
      <c r="KSQ2347" s="1452"/>
      <c r="KSR2347" s="1452"/>
      <c r="KSS2347" s="1452"/>
      <c r="KST2347" s="1452"/>
      <c r="KSU2347" s="1452"/>
      <c r="KSV2347" s="1452"/>
      <c r="KSW2347" s="1452"/>
      <c r="KSX2347" s="1452"/>
      <c r="KSY2347" s="1452"/>
      <c r="KSZ2347" s="1452"/>
      <c r="KTA2347" s="1452"/>
      <c r="KTB2347" s="1452"/>
      <c r="KTC2347" s="1452"/>
      <c r="KTD2347" s="1452"/>
      <c r="KTE2347" s="1452"/>
      <c r="KTF2347" s="1452"/>
      <c r="KTG2347" s="1452"/>
      <c r="KTH2347" s="1452"/>
      <c r="KTI2347" s="1452"/>
      <c r="KTJ2347" s="1452"/>
      <c r="KTK2347" s="1452"/>
      <c r="KTL2347" s="1452"/>
      <c r="KTM2347" s="1452"/>
      <c r="KTN2347" s="1452"/>
      <c r="KTO2347" s="1452"/>
      <c r="KTP2347" s="1452"/>
      <c r="KTQ2347" s="1452"/>
      <c r="KTR2347" s="1452"/>
      <c r="KTS2347" s="1452"/>
      <c r="KTT2347" s="1452"/>
      <c r="KTU2347" s="1452"/>
      <c r="KTV2347" s="1452"/>
      <c r="KTW2347" s="1452"/>
      <c r="KTX2347" s="1452"/>
      <c r="KTY2347" s="1452"/>
      <c r="KTZ2347" s="1452"/>
      <c r="KUA2347" s="1452"/>
      <c r="KUB2347" s="1452"/>
      <c r="KUC2347" s="1452"/>
      <c r="KUD2347" s="1452"/>
      <c r="KUE2347" s="1452"/>
      <c r="KUF2347" s="1452"/>
      <c r="KUG2347" s="1452"/>
      <c r="KUH2347" s="1452"/>
      <c r="KUI2347" s="1452"/>
      <c r="KUJ2347" s="1452"/>
      <c r="KUK2347" s="1452"/>
      <c r="KUL2347" s="1452"/>
      <c r="KUM2347" s="1452"/>
      <c r="KUN2347" s="1452"/>
      <c r="KUO2347" s="1452"/>
      <c r="KUP2347" s="1452"/>
      <c r="KUQ2347" s="1452"/>
      <c r="KUR2347" s="1452"/>
      <c r="KUS2347" s="1452"/>
      <c r="KUT2347" s="1452"/>
      <c r="KUU2347" s="1452"/>
      <c r="KUV2347" s="1452"/>
      <c r="KUW2347" s="1452"/>
      <c r="KUX2347" s="1452"/>
      <c r="KUY2347" s="1452"/>
      <c r="KUZ2347" s="1452"/>
      <c r="KVA2347" s="1452"/>
      <c r="KVB2347" s="1452"/>
      <c r="KVC2347" s="1452"/>
      <c r="KVD2347" s="1452"/>
      <c r="KVE2347" s="1452"/>
      <c r="KVF2347" s="1452"/>
      <c r="KVG2347" s="1452"/>
      <c r="KVH2347" s="1452"/>
      <c r="KVI2347" s="1452"/>
      <c r="KVJ2347" s="1452"/>
      <c r="KVK2347" s="1452"/>
      <c r="KVL2347" s="1452"/>
      <c r="KVM2347" s="1452"/>
      <c r="KVN2347" s="1452"/>
      <c r="KVO2347" s="1452"/>
      <c r="KVP2347" s="1452"/>
      <c r="KVQ2347" s="1452"/>
      <c r="KVR2347" s="1452"/>
      <c r="KVS2347" s="1452"/>
      <c r="KVT2347" s="1452"/>
      <c r="KVU2347" s="1452"/>
      <c r="KVV2347" s="1452"/>
      <c r="KVW2347" s="1452"/>
      <c r="KVX2347" s="1452"/>
      <c r="KVY2347" s="1452"/>
      <c r="KVZ2347" s="1452"/>
      <c r="KWA2347" s="1452"/>
      <c r="KWB2347" s="1452"/>
      <c r="KWC2347" s="1452"/>
      <c r="KWD2347" s="1452"/>
      <c r="KWE2347" s="1452"/>
      <c r="KWF2347" s="1452"/>
      <c r="KWG2347" s="1452"/>
      <c r="KWH2347" s="1452"/>
      <c r="KWI2347" s="1452"/>
      <c r="KWJ2347" s="1452"/>
      <c r="KWK2347" s="1452"/>
      <c r="KWL2347" s="1452"/>
      <c r="KWM2347" s="1452"/>
      <c r="KWN2347" s="1452"/>
      <c r="KWO2347" s="1452"/>
      <c r="KWP2347" s="1452"/>
      <c r="KWQ2347" s="1452"/>
      <c r="KWR2347" s="1452"/>
      <c r="KWS2347" s="1452"/>
      <c r="KWT2347" s="1452"/>
      <c r="KWU2347" s="1452"/>
      <c r="KWV2347" s="1452"/>
      <c r="KWW2347" s="1452"/>
      <c r="KWX2347" s="1452"/>
      <c r="KWY2347" s="1452"/>
      <c r="KWZ2347" s="1452"/>
      <c r="KXA2347" s="1452"/>
      <c r="KXB2347" s="1452"/>
      <c r="KXC2347" s="1452"/>
      <c r="KXD2347" s="1452"/>
      <c r="KXE2347" s="1452"/>
      <c r="KXF2347" s="1452"/>
      <c r="KXG2347" s="1452"/>
      <c r="KXH2347" s="1452"/>
      <c r="KXI2347" s="1452"/>
      <c r="KXJ2347" s="1452"/>
      <c r="KXK2347" s="1452"/>
      <c r="KXL2347" s="1452"/>
      <c r="KXM2347" s="1452"/>
      <c r="KXN2347" s="1452"/>
      <c r="KXO2347" s="1452"/>
      <c r="KXP2347" s="1452"/>
      <c r="KXQ2347" s="1452"/>
      <c r="KXR2347" s="1452"/>
      <c r="KXS2347" s="1452"/>
      <c r="KXT2347" s="1452"/>
      <c r="KXU2347" s="1452"/>
      <c r="KXV2347" s="1452"/>
      <c r="KXW2347" s="1452"/>
      <c r="KXX2347" s="1452"/>
      <c r="KXY2347" s="1452"/>
      <c r="KXZ2347" s="1452"/>
      <c r="KYA2347" s="1452"/>
      <c r="KYB2347" s="1452"/>
      <c r="KYC2347" s="1452"/>
      <c r="KYD2347" s="1452"/>
      <c r="KYE2347" s="1452"/>
      <c r="KYF2347" s="1452"/>
      <c r="KYG2347" s="1452"/>
      <c r="KYH2347" s="1452"/>
      <c r="KYI2347" s="1452"/>
      <c r="KYJ2347" s="1452"/>
      <c r="KYK2347" s="1452"/>
      <c r="KYL2347" s="1452"/>
      <c r="KYM2347" s="1452"/>
      <c r="KYN2347" s="1452"/>
      <c r="KYO2347" s="1452"/>
      <c r="KYP2347" s="1452"/>
      <c r="KYQ2347" s="1452"/>
      <c r="KYR2347" s="1452"/>
      <c r="KYS2347" s="1452"/>
      <c r="KYT2347" s="1452"/>
      <c r="KYU2347" s="1452"/>
      <c r="KYV2347" s="1452"/>
      <c r="KYW2347" s="1452"/>
      <c r="KYX2347" s="1452"/>
      <c r="KYY2347" s="1452"/>
      <c r="KYZ2347" s="1452"/>
      <c r="KZA2347" s="1452"/>
      <c r="KZB2347" s="1452"/>
      <c r="KZC2347" s="1452"/>
      <c r="KZD2347" s="1452"/>
      <c r="KZE2347" s="1452"/>
      <c r="KZF2347" s="1452"/>
      <c r="KZG2347" s="1452"/>
      <c r="KZH2347" s="1452"/>
      <c r="KZI2347" s="1452"/>
      <c r="KZJ2347" s="1452"/>
      <c r="KZK2347" s="1452"/>
      <c r="KZL2347" s="1452"/>
      <c r="KZM2347" s="1452"/>
      <c r="KZN2347" s="1452"/>
      <c r="KZO2347" s="1452"/>
      <c r="KZP2347" s="1452"/>
      <c r="KZQ2347" s="1452"/>
      <c r="KZR2347" s="1452"/>
      <c r="KZS2347" s="1452"/>
      <c r="KZT2347" s="1452"/>
      <c r="KZU2347" s="1452"/>
      <c r="KZV2347" s="1452"/>
      <c r="KZW2347" s="1452"/>
      <c r="KZX2347" s="1452"/>
      <c r="KZY2347" s="1452"/>
      <c r="KZZ2347" s="1452"/>
      <c r="LAA2347" s="1452"/>
      <c r="LAB2347" s="1452"/>
      <c r="LAC2347" s="1452"/>
      <c r="LAD2347" s="1452"/>
      <c r="LAE2347" s="1452"/>
      <c r="LAF2347" s="1452"/>
      <c r="LAG2347" s="1452"/>
      <c r="LAH2347" s="1452"/>
      <c r="LAI2347" s="1452"/>
      <c r="LAJ2347" s="1452"/>
      <c r="LAK2347" s="1452"/>
      <c r="LAL2347" s="1452"/>
      <c r="LAM2347" s="1452"/>
      <c r="LAN2347" s="1452"/>
      <c r="LAO2347" s="1452"/>
      <c r="LAP2347" s="1452"/>
      <c r="LAQ2347" s="1452"/>
      <c r="LAR2347" s="1452"/>
      <c r="LAS2347" s="1452"/>
      <c r="LAT2347" s="1452"/>
      <c r="LAU2347" s="1452"/>
      <c r="LAV2347" s="1452"/>
      <c r="LAW2347" s="1452"/>
      <c r="LAX2347" s="1452"/>
      <c r="LAY2347" s="1452"/>
      <c r="LAZ2347" s="1452"/>
      <c r="LBA2347" s="1452"/>
      <c r="LBB2347" s="1452"/>
      <c r="LBC2347" s="1452"/>
      <c r="LBD2347" s="1452"/>
      <c r="LBE2347" s="1452"/>
      <c r="LBF2347" s="1452"/>
      <c r="LBG2347" s="1452"/>
      <c r="LBH2347" s="1452"/>
      <c r="LBI2347" s="1452"/>
      <c r="LBJ2347" s="1452"/>
      <c r="LBK2347" s="1452"/>
      <c r="LBL2347" s="1452"/>
      <c r="LBM2347" s="1452"/>
      <c r="LBN2347" s="1452"/>
      <c r="LBO2347" s="1452"/>
      <c r="LBP2347" s="1452"/>
      <c r="LBQ2347" s="1452"/>
      <c r="LBR2347" s="1452"/>
      <c r="LBS2347" s="1452"/>
      <c r="LBT2347" s="1452"/>
      <c r="LBU2347" s="1452"/>
      <c r="LBV2347" s="1452"/>
      <c r="LBW2347" s="1452"/>
      <c r="LBX2347" s="1452"/>
      <c r="LBY2347" s="1452"/>
      <c r="LBZ2347" s="1452"/>
      <c r="LCA2347" s="1452"/>
      <c r="LCB2347" s="1452"/>
      <c r="LCC2347" s="1452"/>
      <c r="LCD2347" s="1452"/>
      <c r="LCE2347" s="1452"/>
      <c r="LCF2347" s="1452"/>
      <c r="LCG2347" s="1452"/>
      <c r="LCH2347" s="1452"/>
      <c r="LCI2347" s="1452"/>
      <c r="LCJ2347" s="1452"/>
      <c r="LCK2347" s="1452"/>
      <c r="LCL2347" s="1452"/>
      <c r="LCM2347" s="1452"/>
      <c r="LCN2347" s="1452"/>
      <c r="LCO2347" s="1452"/>
      <c r="LCP2347" s="1452"/>
      <c r="LCQ2347" s="1452"/>
      <c r="LCR2347" s="1452"/>
      <c r="LCS2347" s="1452"/>
      <c r="LCT2347" s="1452"/>
      <c r="LCU2347" s="1452"/>
      <c r="LCV2347" s="1452"/>
      <c r="LCW2347" s="1452"/>
      <c r="LCX2347" s="1452"/>
      <c r="LCY2347" s="1452"/>
      <c r="LCZ2347" s="1452"/>
      <c r="LDA2347" s="1452"/>
      <c r="LDB2347" s="1452"/>
      <c r="LDC2347" s="1452"/>
      <c r="LDD2347" s="1452"/>
      <c r="LDE2347" s="1452"/>
      <c r="LDF2347" s="1452"/>
      <c r="LDG2347" s="1452"/>
      <c r="LDH2347" s="1452"/>
      <c r="LDI2347" s="1452"/>
      <c r="LDJ2347" s="1452"/>
      <c r="LDK2347" s="1452"/>
      <c r="LDL2347" s="1452"/>
      <c r="LDM2347" s="1452"/>
      <c r="LDN2347" s="1452"/>
      <c r="LDO2347" s="1452"/>
      <c r="LDP2347" s="1452"/>
      <c r="LDQ2347" s="1452"/>
      <c r="LDR2347" s="1452"/>
      <c r="LDS2347" s="1452"/>
      <c r="LDT2347" s="1452"/>
      <c r="LDU2347" s="1452"/>
      <c r="LDV2347" s="1452"/>
      <c r="LDW2347" s="1452"/>
      <c r="LDX2347" s="1452"/>
      <c r="LDY2347" s="1452"/>
      <c r="LDZ2347" s="1452"/>
      <c r="LEA2347" s="1452"/>
      <c r="LEB2347" s="1452"/>
      <c r="LEC2347" s="1452"/>
      <c r="LED2347" s="1452"/>
      <c r="LEE2347" s="1452"/>
      <c r="LEF2347" s="1452"/>
      <c r="LEG2347" s="1452"/>
      <c r="LEH2347" s="1452"/>
      <c r="LEI2347" s="1452"/>
      <c r="LEJ2347" s="1452"/>
      <c r="LEK2347" s="1452"/>
      <c r="LEL2347" s="1452"/>
      <c r="LEM2347" s="1452"/>
      <c r="LEN2347" s="1452"/>
      <c r="LEO2347" s="1452"/>
      <c r="LEP2347" s="1452"/>
      <c r="LEQ2347" s="1452"/>
      <c r="LER2347" s="1452"/>
      <c r="LES2347" s="1452"/>
      <c r="LET2347" s="1452"/>
      <c r="LEU2347" s="1452"/>
      <c r="LEV2347" s="1452"/>
      <c r="LEW2347" s="1452"/>
      <c r="LEX2347" s="1452"/>
      <c r="LEY2347" s="1452"/>
      <c r="LEZ2347" s="1452"/>
      <c r="LFA2347" s="1452"/>
      <c r="LFB2347" s="1452"/>
      <c r="LFC2347" s="1452"/>
      <c r="LFD2347" s="1452"/>
      <c r="LFE2347" s="1452"/>
      <c r="LFF2347" s="1452"/>
      <c r="LFG2347" s="1452"/>
      <c r="LFH2347" s="1452"/>
      <c r="LFI2347" s="1452"/>
      <c r="LFJ2347" s="1452"/>
      <c r="LFK2347" s="1452"/>
      <c r="LFL2347" s="1452"/>
      <c r="LFM2347" s="1452"/>
      <c r="LFN2347" s="1452"/>
      <c r="LFO2347" s="1452"/>
      <c r="LFP2347" s="1452"/>
      <c r="LFQ2347" s="1452"/>
      <c r="LFR2347" s="1452"/>
      <c r="LFS2347" s="1452"/>
      <c r="LFT2347" s="1452"/>
      <c r="LFU2347" s="1452"/>
      <c r="LFV2347" s="1452"/>
      <c r="LFW2347" s="1452"/>
      <c r="LFX2347" s="1452"/>
      <c r="LFY2347" s="1452"/>
      <c r="LFZ2347" s="1452"/>
      <c r="LGA2347" s="1452"/>
      <c r="LGB2347" s="1452"/>
      <c r="LGC2347" s="1452"/>
      <c r="LGD2347" s="1452"/>
      <c r="LGE2347" s="1452"/>
      <c r="LGF2347" s="1452"/>
      <c r="LGG2347" s="1452"/>
      <c r="LGH2347" s="1452"/>
      <c r="LGI2347" s="1452"/>
      <c r="LGJ2347" s="1452"/>
      <c r="LGK2347" s="1452"/>
      <c r="LGL2347" s="1452"/>
      <c r="LGM2347" s="1452"/>
      <c r="LGN2347" s="1452"/>
      <c r="LGO2347" s="1452"/>
      <c r="LGP2347" s="1452"/>
      <c r="LGQ2347" s="1452"/>
      <c r="LGR2347" s="1452"/>
      <c r="LGS2347" s="1452"/>
      <c r="LGT2347" s="1452"/>
      <c r="LGU2347" s="1452"/>
      <c r="LGV2347" s="1452"/>
      <c r="LGW2347" s="1452"/>
      <c r="LGX2347" s="1452"/>
      <c r="LGY2347" s="1452"/>
      <c r="LGZ2347" s="1452"/>
      <c r="LHA2347" s="1452"/>
      <c r="LHB2347" s="1452"/>
      <c r="LHC2347" s="1452"/>
      <c r="LHD2347" s="1452"/>
      <c r="LHE2347" s="1452"/>
      <c r="LHF2347" s="1452"/>
      <c r="LHG2347" s="1452"/>
      <c r="LHH2347" s="1452"/>
      <c r="LHI2347" s="1452"/>
      <c r="LHJ2347" s="1452"/>
      <c r="LHK2347" s="1452"/>
      <c r="LHL2347" s="1452"/>
      <c r="LHM2347" s="1452"/>
      <c r="LHN2347" s="1452"/>
      <c r="LHO2347" s="1452"/>
      <c r="LHP2347" s="1452"/>
      <c r="LHQ2347" s="1452"/>
      <c r="LHR2347" s="1452"/>
      <c r="LHS2347" s="1452"/>
      <c r="LHT2347" s="1452"/>
      <c r="LHU2347" s="1452"/>
      <c r="LHV2347" s="1452"/>
      <c r="LHW2347" s="1452"/>
      <c r="LHX2347" s="1452"/>
      <c r="LHY2347" s="1452"/>
      <c r="LHZ2347" s="1452"/>
      <c r="LIA2347" s="1452"/>
      <c r="LIB2347" s="1452"/>
      <c r="LIC2347" s="1452"/>
      <c r="LID2347" s="1452"/>
      <c r="LIE2347" s="1452"/>
      <c r="LIF2347" s="1452"/>
      <c r="LIG2347" s="1452"/>
      <c r="LIH2347" s="1452"/>
      <c r="LII2347" s="1452"/>
      <c r="LIJ2347" s="1452"/>
      <c r="LIK2347" s="1452"/>
      <c r="LIL2347" s="1452"/>
      <c r="LIM2347" s="1452"/>
      <c r="LIN2347" s="1452"/>
      <c r="LIO2347" s="1452"/>
      <c r="LIP2347" s="1452"/>
      <c r="LIQ2347" s="1452"/>
      <c r="LIR2347" s="1452"/>
      <c r="LIS2347" s="1452"/>
      <c r="LIT2347" s="1452"/>
      <c r="LIU2347" s="1452"/>
      <c r="LIV2347" s="1452"/>
      <c r="LIW2347" s="1452"/>
      <c r="LIX2347" s="1452"/>
      <c r="LIY2347" s="1452"/>
      <c r="LIZ2347" s="1452"/>
      <c r="LJA2347" s="1452"/>
      <c r="LJB2347" s="1452"/>
      <c r="LJC2347" s="1452"/>
      <c r="LJD2347" s="1452"/>
      <c r="LJE2347" s="1452"/>
      <c r="LJF2347" s="1452"/>
      <c r="LJG2347" s="1452"/>
      <c r="LJH2347" s="1452"/>
      <c r="LJI2347" s="1452"/>
      <c r="LJJ2347" s="1452"/>
      <c r="LJK2347" s="1452"/>
      <c r="LJL2347" s="1452"/>
      <c r="LJM2347" s="1452"/>
      <c r="LJN2347" s="1452"/>
      <c r="LJO2347" s="1452"/>
      <c r="LJP2347" s="1452"/>
      <c r="LJQ2347" s="1452"/>
      <c r="LJR2347" s="1452"/>
      <c r="LJS2347" s="1452"/>
      <c r="LJT2347" s="1452"/>
      <c r="LJU2347" s="1452"/>
      <c r="LJV2347" s="1452"/>
      <c r="LJW2347" s="1452"/>
      <c r="LJX2347" s="1452"/>
      <c r="LJY2347" s="1452"/>
      <c r="LJZ2347" s="1452"/>
      <c r="LKA2347" s="1452"/>
      <c r="LKB2347" s="1452"/>
      <c r="LKC2347" s="1452"/>
      <c r="LKD2347" s="1452"/>
      <c r="LKE2347" s="1452"/>
      <c r="LKF2347" s="1452"/>
      <c r="LKG2347" s="1452"/>
      <c r="LKH2347" s="1452"/>
      <c r="LKI2347" s="1452"/>
      <c r="LKJ2347" s="1452"/>
      <c r="LKK2347" s="1452"/>
      <c r="LKL2347" s="1452"/>
      <c r="LKM2347" s="1452"/>
      <c r="LKN2347" s="1452"/>
      <c r="LKO2347" s="1452"/>
      <c r="LKP2347" s="1452"/>
      <c r="LKQ2347" s="1452"/>
      <c r="LKR2347" s="1452"/>
      <c r="LKS2347" s="1452"/>
      <c r="LKT2347" s="1452"/>
      <c r="LKU2347" s="1452"/>
      <c r="LKV2347" s="1452"/>
      <c r="LKW2347" s="1452"/>
      <c r="LKX2347" s="1452"/>
      <c r="LKY2347" s="1452"/>
      <c r="LKZ2347" s="1452"/>
      <c r="LLA2347" s="1452"/>
      <c r="LLB2347" s="1452"/>
      <c r="LLC2347" s="1452"/>
      <c r="LLD2347" s="1452"/>
      <c r="LLE2347" s="1452"/>
      <c r="LLF2347" s="1452"/>
      <c r="LLG2347" s="1452"/>
      <c r="LLH2347" s="1452"/>
      <c r="LLI2347" s="1452"/>
      <c r="LLJ2347" s="1452"/>
      <c r="LLK2347" s="1452"/>
      <c r="LLL2347" s="1452"/>
      <c r="LLM2347" s="1452"/>
      <c r="LLN2347" s="1452"/>
      <c r="LLO2347" s="1452"/>
      <c r="LLP2347" s="1452"/>
      <c r="LLQ2347" s="1452"/>
      <c r="LLR2347" s="1452"/>
      <c r="LLS2347" s="1452"/>
      <c r="LLT2347" s="1452"/>
      <c r="LLU2347" s="1452"/>
      <c r="LLV2347" s="1452"/>
      <c r="LLW2347" s="1452"/>
      <c r="LLX2347" s="1452"/>
      <c r="LLY2347" s="1452"/>
      <c r="LLZ2347" s="1452"/>
      <c r="LMA2347" s="1452"/>
      <c r="LMB2347" s="1452"/>
      <c r="LMC2347" s="1452"/>
      <c r="LMD2347" s="1452"/>
      <c r="LME2347" s="1452"/>
      <c r="LMF2347" s="1452"/>
      <c r="LMG2347" s="1452"/>
      <c r="LMH2347" s="1452"/>
      <c r="LMI2347" s="1452"/>
      <c r="LMJ2347" s="1452"/>
      <c r="LMK2347" s="1452"/>
      <c r="LML2347" s="1452"/>
      <c r="LMM2347" s="1452"/>
      <c r="LMN2347" s="1452"/>
      <c r="LMO2347" s="1452"/>
      <c r="LMP2347" s="1452"/>
      <c r="LMQ2347" s="1452"/>
      <c r="LMR2347" s="1452"/>
      <c r="LMS2347" s="1452"/>
      <c r="LMT2347" s="1452"/>
      <c r="LMU2347" s="1452"/>
      <c r="LMV2347" s="1452"/>
      <c r="LMW2347" s="1452"/>
      <c r="LMX2347" s="1452"/>
      <c r="LMY2347" s="1452"/>
      <c r="LMZ2347" s="1452"/>
      <c r="LNA2347" s="1452"/>
      <c r="LNB2347" s="1452"/>
      <c r="LNC2347" s="1452"/>
      <c r="LND2347" s="1452"/>
      <c r="LNE2347" s="1452"/>
      <c r="LNF2347" s="1452"/>
      <c r="LNG2347" s="1452"/>
      <c r="LNH2347" s="1452"/>
      <c r="LNI2347" s="1452"/>
      <c r="LNJ2347" s="1452"/>
      <c r="LNK2347" s="1452"/>
      <c r="LNL2347" s="1452"/>
      <c r="LNM2347" s="1452"/>
      <c r="LNN2347" s="1452"/>
      <c r="LNO2347" s="1452"/>
      <c r="LNP2347" s="1452"/>
      <c r="LNQ2347" s="1452"/>
      <c r="LNR2347" s="1452"/>
      <c r="LNS2347" s="1452"/>
      <c r="LNT2347" s="1452"/>
      <c r="LNU2347" s="1452"/>
      <c r="LNV2347" s="1452"/>
      <c r="LNW2347" s="1452"/>
      <c r="LNX2347" s="1452"/>
      <c r="LNY2347" s="1452"/>
      <c r="LNZ2347" s="1452"/>
      <c r="LOA2347" s="1452"/>
      <c r="LOB2347" s="1452"/>
      <c r="LOC2347" s="1452"/>
      <c r="LOD2347" s="1452"/>
      <c r="LOE2347" s="1452"/>
      <c r="LOF2347" s="1452"/>
      <c r="LOG2347" s="1452"/>
      <c r="LOH2347" s="1452"/>
      <c r="LOI2347" s="1452"/>
      <c r="LOJ2347" s="1452"/>
      <c r="LOK2347" s="1452"/>
      <c r="LOL2347" s="1452"/>
      <c r="LOM2347" s="1452"/>
      <c r="LON2347" s="1452"/>
      <c r="LOO2347" s="1452"/>
      <c r="LOP2347" s="1452"/>
      <c r="LOQ2347" s="1452"/>
      <c r="LOR2347" s="1452"/>
      <c r="LOS2347" s="1452"/>
      <c r="LOT2347" s="1452"/>
      <c r="LOU2347" s="1452"/>
      <c r="LOV2347" s="1452"/>
      <c r="LOW2347" s="1452"/>
      <c r="LOX2347" s="1452"/>
      <c r="LOY2347" s="1452"/>
      <c r="LOZ2347" s="1452"/>
      <c r="LPA2347" s="1452"/>
      <c r="LPB2347" s="1452"/>
      <c r="LPC2347" s="1452"/>
      <c r="LPD2347" s="1452"/>
      <c r="LPE2347" s="1452"/>
      <c r="LPF2347" s="1452"/>
      <c r="LPG2347" s="1452"/>
      <c r="LPH2347" s="1452"/>
      <c r="LPI2347" s="1452"/>
      <c r="LPJ2347" s="1452"/>
      <c r="LPK2347" s="1452"/>
      <c r="LPL2347" s="1452"/>
      <c r="LPM2347" s="1452"/>
      <c r="LPN2347" s="1452"/>
      <c r="LPO2347" s="1452"/>
      <c r="LPP2347" s="1452"/>
      <c r="LPQ2347" s="1452"/>
      <c r="LPR2347" s="1452"/>
      <c r="LPS2347" s="1452"/>
      <c r="LPT2347" s="1452"/>
      <c r="LPU2347" s="1452"/>
      <c r="LPV2347" s="1452"/>
      <c r="LPW2347" s="1452"/>
      <c r="LPX2347" s="1452"/>
      <c r="LPY2347" s="1452"/>
      <c r="LPZ2347" s="1452"/>
      <c r="LQA2347" s="1452"/>
      <c r="LQB2347" s="1452"/>
      <c r="LQC2347" s="1452"/>
      <c r="LQD2347" s="1452"/>
      <c r="LQE2347" s="1452"/>
      <c r="LQF2347" s="1452"/>
      <c r="LQG2347" s="1452"/>
      <c r="LQH2347" s="1452"/>
      <c r="LQI2347" s="1452"/>
      <c r="LQJ2347" s="1452"/>
      <c r="LQK2347" s="1452"/>
      <c r="LQL2347" s="1452"/>
      <c r="LQM2347" s="1452"/>
      <c r="LQN2347" s="1452"/>
      <c r="LQO2347" s="1452"/>
      <c r="LQP2347" s="1452"/>
      <c r="LQQ2347" s="1452"/>
      <c r="LQR2347" s="1452"/>
      <c r="LQS2347" s="1452"/>
      <c r="LQT2347" s="1452"/>
      <c r="LQU2347" s="1452"/>
      <c r="LQV2347" s="1452"/>
      <c r="LQW2347" s="1452"/>
      <c r="LQX2347" s="1452"/>
      <c r="LQY2347" s="1452"/>
      <c r="LQZ2347" s="1452"/>
      <c r="LRA2347" s="1452"/>
      <c r="LRB2347" s="1452"/>
      <c r="LRC2347" s="1452"/>
      <c r="LRD2347" s="1452"/>
      <c r="LRE2347" s="1452"/>
      <c r="LRF2347" s="1452"/>
      <c r="LRG2347" s="1452"/>
      <c r="LRH2347" s="1452"/>
      <c r="LRI2347" s="1452"/>
      <c r="LRJ2347" s="1452"/>
      <c r="LRK2347" s="1452"/>
      <c r="LRL2347" s="1452"/>
      <c r="LRM2347" s="1452"/>
      <c r="LRN2347" s="1452"/>
      <c r="LRO2347" s="1452"/>
      <c r="LRP2347" s="1452"/>
      <c r="LRQ2347" s="1452"/>
      <c r="LRR2347" s="1452"/>
      <c r="LRS2347" s="1452"/>
      <c r="LRT2347" s="1452"/>
      <c r="LRU2347" s="1452"/>
      <c r="LRV2347" s="1452"/>
      <c r="LRW2347" s="1452"/>
      <c r="LRX2347" s="1452"/>
      <c r="LRY2347" s="1452"/>
      <c r="LRZ2347" s="1452"/>
      <c r="LSA2347" s="1452"/>
      <c r="LSB2347" s="1452"/>
      <c r="LSC2347" s="1452"/>
      <c r="LSD2347" s="1452"/>
      <c r="LSE2347" s="1452"/>
      <c r="LSF2347" s="1452"/>
      <c r="LSG2347" s="1452"/>
      <c r="LSH2347" s="1452"/>
      <c r="LSI2347" s="1452"/>
      <c r="LSJ2347" s="1452"/>
      <c r="LSK2347" s="1452"/>
      <c r="LSL2347" s="1452"/>
      <c r="LSM2347" s="1452"/>
      <c r="LSN2347" s="1452"/>
      <c r="LSO2347" s="1452"/>
      <c r="LSP2347" s="1452"/>
      <c r="LSQ2347" s="1452"/>
      <c r="LSR2347" s="1452"/>
      <c r="LSS2347" s="1452"/>
      <c r="LST2347" s="1452"/>
      <c r="LSU2347" s="1452"/>
      <c r="LSV2347" s="1452"/>
      <c r="LSW2347" s="1452"/>
      <c r="LSX2347" s="1452"/>
      <c r="LSY2347" s="1452"/>
      <c r="LSZ2347" s="1452"/>
      <c r="LTA2347" s="1452"/>
      <c r="LTB2347" s="1452"/>
      <c r="LTC2347" s="1452"/>
      <c r="LTD2347" s="1452"/>
      <c r="LTE2347" s="1452"/>
      <c r="LTF2347" s="1452"/>
      <c r="LTG2347" s="1452"/>
      <c r="LTH2347" s="1452"/>
      <c r="LTI2347" s="1452"/>
      <c r="LTJ2347" s="1452"/>
      <c r="LTK2347" s="1452"/>
      <c r="LTL2347" s="1452"/>
      <c r="LTM2347" s="1452"/>
      <c r="LTN2347" s="1452"/>
      <c r="LTO2347" s="1452"/>
      <c r="LTP2347" s="1452"/>
      <c r="LTQ2347" s="1452"/>
      <c r="LTR2347" s="1452"/>
      <c r="LTS2347" s="1452"/>
      <c r="LTT2347" s="1452"/>
      <c r="LTU2347" s="1452"/>
      <c r="LTV2347" s="1452"/>
      <c r="LTW2347" s="1452"/>
      <c r="LTX2347" s="1452"/>
      <c r="LTY2347" s="1452"/>
      <c r="LTZ2347" s="1452"/>
      <c r="LUA2347" s="1452"/>
      <c r="LUB2347" s="1452"/>
      <c r="LUC2347" s="1452"/>
      <c r="LUD2347" s="1452"/>
      <c r="LUE2347" s="1452"/>
      <c r="LUF2347" s="1452"/>
      <c r="LUG2347" s="1452"/>
      <c r="LUH2347" s="1452"/>
      <c r="LUI2347" s="1452"/>
      <c r="LUJ2347" s="1452"/>
      <c r="LUK2347" s="1452"/>
      <c r="LUL2347" s="1452"/>
      <c r="LUM2347" s="1452"/>
      <c r="LUN2347" s="1452"/>
      <c r="LUO2347" s="1452"/>
      <c r="LUP2347" s="1452"/>
      <c r="LUQ2347" s="1452"/>
      <c r="LUR2347" s="1452"/>
      <c r="LUS2347" s="1452"/>
      <c r="LUT2347" s="1452"/>
      <c r="LUU2347" s="1452"/>
      <c r="LUV2347" s="1452"/>
      <c r="LUW2347" s="1452"/>
      <c r="LUX2347" s="1452"/>
      <c r="LUY2347" s="1452"/>
      <c r="LUZ2347" s="1452"/>
      <c r="LVA2347" s="1452"/>
      <c r="LVB2347" s="1452"/>
      <c r="LVC2347" s="1452"/>
      <c r="LVD2347" s="1452"/>
      <c r="LVE2347" s="1452"/>
      <c r="LVF2347" s="1452"/>
      <c r="LVG2347" s="1452"/>
      <c r="LVH2347" s="1452"/>
      <c r="LVI2347" s="1452"/>
      <c r="LVJ2347" s="1452"/>
      <c r="LVK2347" s="1452"/>
      <c r="LVL2347" s="1452"/>
      <c r="LVM2347" s="1452"/>
      <c r="LVN2347" s="1452"/>
      <c r="LVO2347" s="1452"/>
      <c r="LVP2347" s="1452"/>
      <c r="LVQ2347" s="1452"/>
      <c r="LVR2347" s="1452"/>
      <c r="LVS2347" s="1452"/>
      <c r="LVT2347" s="1452"/>
      <c r="LVU2347" s="1452"/>
      <c r="LVV2347" s="1452"/>
      <c r="LVW2347" s="1452"/>
      <c r="LVX2347" s="1452"/>
      <c r="LVY2347" s="1452"/>
      <c r="LVZ2347" s="1452"/>
      <c r="LWA2347" s="1452"/>
      <c r="LWB2347" s="1452"/>
      <c r="LWC2347" s="1452"/>
      <c r="LWD2347" s="1452"/>
      <c r="LWE2347" s="1452"/>
      <c r="LWF2347" s="1452"/>
      <c r="LWG2347" s="1452"/>
      <c r="LWH2347" s="1452"/>
      <c r="LWI2347" s="1452"/>
      <c r="LWJ2347" s="1452"/>
      <c r="LWK2347" s="1452"/>
      <c r="LWL2347" s="1452"/>
      <c r="LWM2347" s="1452"/>
      <c r="LWN2347" s="1452"/>
      <c r="LWO2347" s="1452"/>
      <c r="LWP2347" s="1452"/>
      <c r="LWQ2347" s="1452"/>
      <c r="LWR2347" s="1452"/>
      <c r="LWS2347" s="1452"/>
      <c r="LWT2347" s="1452"/>
      <c r="LWU2347" s="1452"/>
      <c r="LWV2347" s="1452"/>
      <c r="LWW2347" s="1452"/>
      <c r="LWX2347" s="1452"/>
      <c r="LWY2347" s="1452"/>
      <c r="LWZ2347" s="1452"/>
      <c r="LXA2347" s="1452"/>
      <c r="LXB2347" s="1452"/>
      <c r="LXC2347" s="1452"/>
      <c r="LXD2347" s="1452"/>
      <c r="LXE2347" s="1452"/>
      <c r="LXF2347" s="1452"/>
      <c r="LXG2347" s="1452"/>
      <c r="LXH2347" s="1452"/>
      <c r="LXI2347" s="1452"/>
      <c r="LXJ2347" s="1452"/>
      <c r="LXK2347" s="1452"/>
      <c r="LXL2347" s="1452"/>
      <c r="LXM2347" s="1452"/>
      <c r="LXN2347" s="1452"/>
      <c r="LXO2347" s="1452"/>
      <c r="LXP2347" s="1452"/>
      <c r="LXQ2347" s="1452"/>
      <c r="LXR2347" s="1452"/>
      <c r="LXS2347" s="1452"/>
      <c r="LXT2347" s="1452"/>
      <c r="LXU2347" s="1452"/>
      <c r="LXV2347" s="1452"/>
      <c r="LXW2347" s="1452"/>
      <c r="LXX2347" s="1452"/>
      <c r="LXY2347" s="1452"/>
      <c r="LXZ2347" s="1452"/>
      <c r="LYA2347" s="1452"/>
      <c r="LYB2347" s="1452"/>
      <c r="LYC2347" s="1452"/>
      <c r="LYD2347" s="1452"/>
      <c r="LYE2347" s="1452"/>
      <c r="LYF2347" s="1452"/>
      <c r="LYG2347" s="1452"/>
      <c r="LYH2347" s="1452"/>
      <c r="LYI2347" s="1452"/>
      <c r="LYJ2347" s="1452"/>
      <c r="LYK2347" s="1452"/>
      <c r="LYL2347" s="1452"/>
      <c r="LYM2347" s="1452"/>
      <c r="LYN2347" s="1452"/>
      <c r="LYO2347" s="1452"/>
      <c r="LYP2347" s="1452"/>
      <c r="LYQ2347" s="1452"/>
      <c r="LYR2347" s="1452"/>
      <c r="LYS2347" s="1452"/>
      <c r="LYT2347" s="1452"/>
      <c r="LYU2347" s="1452"/>
      <c r="LYV2347" s="1452"/>
      <c r="LYW2347" s="1452"/>
      <c r="LYX2347" s="1452"/>
      <c r="LYY2347" s="1452"/>
      <c r="LYZ2347" s="1452"/>
      <c r="LZA2347" s="1452"/>
      <c r="LZB2347" s="1452"/>
      <c r="LZC2347" s="1452"/>
      <c r="LZD2347" s="1452"/>
      <c r="LZE2347" s="1452"/>
      <c r="LZF2347" s="1452"/>
      <c r="LZG2347" s="1452"/>
      <c r="LZH2347" s="1452"/>
      <c r="LZI2347" s="1452"/>
      <c r="LZJ2347" s="1452"/>
      <c r="LZK2347" s="1452"/>
      <c r="LZL2347" s="1452"/>
      <c r="LZM2347" s="1452"/>
      <c r="LZN2347" s="1452"/>
      <c r="LZO2347" s="1452"/>
      <c r="LZP2347" s="1452"/>
      <c r="LZQ2347" s="1452"/>
      <c r="LZR2347" s="1452"/>
      <c r="LZS2347" s="1452"/>
      <c r="LZT2347" s="1452"/>
      <c r="LZU2347" s="1452"/>
      <c r="LZV2347" s="1452"/>
      <c r="LZW2347" s="1452"/>
      <c r="LZX2347" s="1452"/>
      <c r="LZY2347" s="1452"/>
      <c r="LZZ2347" s="1452"/>
      <c r="MAA2347" s="1452"/>
      <c r="MAB2347" s="1452"/>
      <c r="MAC2347" s="1452"/>
      <c r="MAD2347" s="1452"/>
      <c r="MAE2347" s="1452"/>
      <c r="MAF2347" s="1452"/>
      <c r="MAG2347" s="1452"/>
      <c r="MAH2347" s="1452"/>
      <c r="MAI2347" s="1452"/>
      <c r="MAJ2347" s="1452"/>
      <c r="MAK2347" s="1452"/>
      <c r="MAL2347" s="1452"/>
      <c r="MAM2347" s="1452"/>
      <c r="MAN2347" s="1452"/>
      <c r="MAO2347" s="1452"/>
      <c r="MAP2347" s="1452"/>
      <c r="MAQ2347" s="1452"/>
      <c r="MAR2347" s="1452"/>
      <c r="MAS2347" s="1452"/>
      <c r="MAT2347" s="1452"/>
      <c r="MAU2347" s="1452"/>
      <c r="MAV2347" s="1452"/>
      <c r="MAW2347" s="1452"/>
      <c r="MAX2347" s="1452"/>
      <c r="MAY2347" s="1452"/>
      <c r="MAZ2347" s="1452"/>
      <c r="MBA2347" s="1452"/>
      <c r="MBB2347" s="1452"/>
      <c r="MBC2347" s="1452"/>
      <c r="MBD2347" s="1452"/>
      <c r="MBE2347" s="1452"/>
      <c r="MBF2347" s="1452"/>
      <c r="MBG2347" s="1452"/>
      <c r="MBH2347" s="1452"/>
      <c r="MBI2347" s="1452"/>
      <c r="MBJ2347" s="1452"/>
      <c r="MBK2347" s="1452"/>
      <c r="MBL2347" s="1452"/>
      <c r="MBM2347" s="1452"/>
      <c r="MBN2347" s="1452"/>
      <c r="MBO2347" s="1452"/>
      <c r="MBP2347" s="1452"/>
      <c r="MBQ2347" s="1452"/>
      <c r="MBR2347" s="1452"/>
      <c r="MBS2347" s="1452"/>
      <c r="MBT2347" s="1452"/>
      <c r="MBU2347" s="1452"/>
      <c r="MBV2347" s="1452"/>
      <c r="MBW2347" s="1452"/>
      <c r="MBX2347" s="1452"/>
      <c r="MBY2347" s="1452"/>
      <c r="MBZ2347" s="1452"/>
      <c r="MCA2347" s="1452"/>
      <c r="MCB2347" s="1452"/>
      <c r="MCC2347" s="1452"/>
      <c r="MCD2347" s="1452"/>
      <c r="MCE2347" s="1452"/>
      <c r="MCF2347" s="1452"/>
      <c r="MCG2347" s="1452"/>
      <c r="MCH2347" s="1452"/>
      <c r="MCI2347" s="1452"/>
      <c r="MCJ2347" s="1452"/>
      <c r="MCK2347" s="1452"/>
      <c r="MCL2347" s="1452"/>
      <c r="MCM2347" s="1452"/>
      <c r="MCN2347" s="1452"/>
      <c r="MCO2347" s="1452"/>
      <c r="MCP2347" s="1452"/>
      <c r="MCQ2347" s="1452"/>
      <c r="MCR2347" s="1452"/>
      <c r="MCS2347" s="1452"/>
      <c r="MCT2347" s="1452"/>
      <c r="MCU2347" s="1452"/>
      <c r="MCV2347" s="1452"/>
      <c r="MCW2347" s="1452"/>
      <c r="MCX2347" s="1452"/>
      <c r="MCY2347" s="1452"/>
      <c r="MCZ2347" s="1452"/>
      <c r="MDA2347" s="1452"/>
      <c r="MDB2347" s="1452"/>
      <c r="MDC2347" s="1452"/>
      <c r="MDD2347" s="1452"/>
      <c r="MDE2347" s="1452"/>
      <c r="MDF2347" s="1452"/>
      <c r="MDG2347" s="1452"/>
      <c r="MDH2347" s="1452"/>
      <c r="MDI2347" s="1452"/>
      <c r="MDJ2347" s="1452"/>
      <c r="MDK2347" s="1452"/>
      <c r="MDL2347" s="1452"/>
      <c r="MDM2347" s="1452"/>
      <c r="MDN2347" s="1452"/>
      <c r="MDO2347" s="1452"/>
      <c r="MDP2347" s="1452"/>
      <c r="MDQ2347" s="1452"/>
      <c r="MDR2347" s="1452"/>
      <c r="MDS2347" s="1452"/>
      <c r="MDT2347" s="1452"/>
      <c r="MDU2347" s="1452"/>
      <c r="MDV2347" s="1452"/>
      <c r="MDW2347" s="1452"/>
      <c r="MDX2347" s="1452"/>
      <c r="MDY2347" s="1452"/>
      <c r="MDZ2347" s="1452"/>
      <c r="MEA2347" s="1452"/>
      <c r="MEB2347" s="1452"/>
      <c r="MEC2347" s="1452"/>
      <c r="MED2347" s="1452"/>
      <c r="MEE2347" s="1452"/>
      <c r="MEF2347" s="1452"/>
      <c r="MEG2347" s="1452"/>
      <c r="MEH2347" s="1452"/>
      <c r="MEI2347" s="1452"/>
      <c r="MEJ2347" s="1452"/>
      <c r="MEK2347" s="1452"/>
      <c r="MEL2347" s="1452"/>
      <c r="MEM2347" s="1452"/>
      <c r="MEN2347" s="1452"/>
      <c r="MEO2347" s="1452"/>
      <c r="MEP2347" s="1452"/>
      <c r="MEQ2347" s="1452"/>
      <c r="MER2347" s="1452"/>
      <c r="MES2347" s="1452"/>
      <c r="MET2347" s="1452"/>
      <c r="MEU2347" s="1452"/>
      <c r="MEV2347" s="1452"/>
      <c r="MEW2347" s="1452"/>
      <c r="MEX2347" s="1452"/>
      <c r="MEY2347" s="1452"/>
      <c r="MEZ2347" s="1452"/>
      <c r="MFA2347" s="1452"/>
      <c r="MFB2347" s="1452"/>
      <c r="MFC2347" s="1452"/>
      <c r="MFD2347" s="1452"/>
      <c r="MFE2347" s="1452"/>
      <c r="MFF2347" s="1452"/>
      <c r="MFG2347" s="1452"/>
      <c r="MFH2347" s="1452"/>
      <c r="MFI2347" s="1452"/>
      <c r="MFJ2347" s="1452"/>
      <c r="MFK2347" s="1452"/>
      <c r="MFL2347" s="1452"/>
      <c r="MFM2347" s="1452"/>
      <c r="MFN2347" s="1452"/>
      <c r="MFO2347" s="1452"/>
      <c r="MFP2347" s="1452"/>
      <c r="MFQ2347" s="1452"/>
      <c r="MFR2347" s="1452"/>
      <c r="MFS2347" s="1452"/>
      <c r="MFT2347" s="1452"/>
      <c r="MFU2347" s="1452"/>
      <c r="MFV2347" s="1452"/>
      <c r="MFW2347" s="1452"/>
      <c r="MFX2347" s="1452"/>
      <c r="MFY2347" s="1452"/>
      <c r="MFZ2347" s="1452"/>
      <c r="MGA2347" s="1452"/>
      <c r="MGB2347" s="1452"/>
      <c r="MGC2347" s="1452"/>
      <c r="MGD2347" s="1452"/>
      <c r="MGE2347" s="1452"/>
      <c r="MGF2347" s="1452"/>
      <c r="MGG2347" s="1452"/>
      <c r="MGH2347" s="1452"/>
      <c r="MGI2347" s="1452"/>
      <c r="MGJ2347" s="1452"/>
      <c r="MGK2347" s="1452"/>
      <c r="MGL2347" s="1452"/>
      <c r="MGM2347" s="1452"/>
      <c r="MGN2347" s="1452"/>
      <c r="MGO2347" s="1452"/>
      <c r="MGP2347" s="1452"/>
      <c r="MGQ2347" s="1452"/>
      <c r="MGR2347" s="1452"/>
      <c r="MGS2347" s="1452"/>
      <c r="MGT2347" s="1452"/>
      <c r="MGU2347" s="1452"/>
      <c r="MGV2347" s="1452"/>
      <c r="MGW2347" s="1452"/>
      <c r="MGX2347" s="1452"/>
      <c r="MGY2347" s="1452"/>
      <c r="MGZ2347" s="1452"/>
      <c r="MHA2347" s="1452"/>
      <c r="MHB2347" s="1452"/>
      <c r="MHC2347" s="1452"/>
      <c r="MHD2347" s="1452"/>
      <c r="MHE2347" s="1452"/>
      <c r="MHF2347" s="1452"/>
      <c r="MHG2347" s="1452"/>
      <c r="MHH2347" s="1452"/>
      <c r="MHI2347" s="1452"/>
      <c r="MHJ2347" s="1452"/>
      <c r="MHK2347" s="1452"/>
      <c r="MHL2347" s="1452"/>
      <c r="MHM2347" s="1452"/>
      <c r="MHN2347" s="1452"/>
      <c r="MHO2347" s="1452"/>
      <c r="MHP2347" s="1452"/>
      <c r="MHQ2347" s="1452"/>
      <c r="MHR2347" s="1452"/>
      <c r="MHS2347" s="1452"/>
      <c r="MHT2347" s="1452"/>
      <c r="MHU2347" s="1452"/>
      <c r="MHV2347" s="1452"/>
      <c r="MHW2347" s="1452"/>
      <c r="MHX2347" s="1452"/>
      <c r="MHY2347" s="1452"/>
      <c r="MHZ2347" s="1452"/>
      <c r="MIA2347" s="1452"/>
      <c r="MIB2347" s="1452"/>
      <c r="MIC2347" s="1452"/>
      <c r="MID2347" s="1452"/>
      <c r="MIE2347" s="1452"/>
      <c r="MIF2347" s="1452"/>
      <c r="MIG2347" s="1452"/>
      <c r="MIH2347" s="1452"/>
      <c r="MII2347" s="1452"/>
      <c r="MIJ2347" s="1452"/>
      <c r="MIK2347" s="1452"/>
      <c r="MIL2347" s="1452"/>
      <c r="MIM2347" s="1452"/>
      <c r="MIN2347" s="1452"/>
      <c r="MIO2347" s="1452"/>
      <c r="MIP2347" s="1452"/>
      <c r="MIQ2347" s="1452"/>
      <c r="MIR2347" s="1452"/>
      <c r="MIS2347" s="1452"/>
      <c r="MIT2347" s="1452"/>
      <c r="MIU2347" s="1452"/>
      <c r="MIV2347" s="1452"/>
      <c r="MIW2347" s="1452"/>
      <c r="MIX2347" s="1452"/>
      <c r="MIY2347" s="1452"/>
      <c r="MIZ2347" s="1452"/>
      <c r="MJA2347" s="1452"/>
      <c r="MJB2347" s="1452"/>
      <c r="MJC2347" s="1452"/>
      <c r="MJD2347" s="1452"/>
      <c r="MJE2347" s="1452"/>
      <c r="MJF2347" s="1452"/>
      <c r="MJG2347" s="1452"/>
      <c r="MJH2347" s="1452"/>
      <c r="MJI2347" s="1452"/>
      <c r="MJJ2347" s="1452"/>
      <c r="MJK2347" s="1452"/>
      <c r="MJL2347" s="1452"/>
      <c r="MJM2347" s="1452"/>
      <c r="MJN2347" s="1452"/>
      <c r="MJO2347" s="1452"/>
      <c r="MJP2347" s="1452"/>
      <c r="MJQ2347" s="1452"/>
      <c r="MJR2347" s="1452"/>
      <c r="MJS2347" s="1452"/>
      <c r="MJT2347" s="1452"/>
      <c r="MJU2347" s="1452"/>
      <c r="MJV2347" s="1452"/>
      <c r="MJW2347" s="1452"/>
      <c r="MJX2347" s="1452"/>
      <c r="MJY2347" s="1452"/>
      <c r="MJZ2347" s="1452"/>
      <c r="MKA2347" s="1452"/>
      <c r="MKB2347" s="1452"/>
      <c r="MKC2347" s="1452"/>
      <c r="MKD2347" s="1452"/>
      <c r="MKE2347" s="1452"/>
      <c r="MKF2347" s="1452"/>
      <c r="MKG2347" s="1452"/>
      <c r="MKH2347" s="1452"/>
      <c r="MKI2347" s="1452"/>
      <c r="MKJ2347" s="1452"/>
      <c r="MKK2347" s="1452"/>
      <c r="MKL2347" s="1452"/>
      <c r="MKM2347" s="1452"/>
      <c r="MKN2347" s="1452"/>
      <c r="MKO2347" s="1452"/>
      <c r="MKP2347" s="1452"/>
      <c r="MKQ2347" s="1452"/>
      <c r="MKR2347" s="1452"/>
      <c r="MKS2347" s="1452"/>
      <c r="MKT2347" s="1452"/>
      <c r="MKU2347" s="1452"/>
      <c r="MKV2347" s="1452"/>
      <c r="MKW2347" s="1452"/>
      <c r="MKX2347" s="1452"/>
      <c r="MKY2347" s="1452"/>
      <c r="MKZ2347" s="1452"/>
      <c r="MLA2347" s="1452"/>
      <c r="MLB2347" s="1452"/>
      <c r="MLC2347" s="1452"/>
      <c r="MLD2347" s="1452"/>
      <c r="MLE2347" s="1452"/>
      <c r="MLF2347" s="1452"/>
      <c r="MLG2347" s="1452"/>
      <c r="MLH2347" s="1452"/>
      <c r="MLI2347" s="1452"/>
      <c r="MLJ2347" s="1452"/>
      <c r="MLK2347" s="1452"/>
      <c r="MLL2347" s="1452"/>
      <c r="MLM2347" s="1452"/>
      <c r="MLN2347" s="1452"/>
      <c r="MLO2347" s="1452"/>
      <c r="MLP2347" s="1452"/>
      <c r="MLQ2347" s="1452"/>
      <c r="MLR2347" s="1452"/>
      <c r="MLS2347" s="1452"/>
      <c r="MLT2347" s="1452"/>
      <c r="MLU2347" s="1452"/>
      <c r="MLV2347" s="1452"/>
      <c r="MLW2347" s="1452"/>
      <c r="MLX2347" s="1452"/>
      <c r="MLY2347" s="1452"/>
      <c r="MLZ2347" s="1452"/>
      <c r="MMA2347" s="1452"/>
      <c r="MMB2347" s="1452"/>
      <c r="MMC2347" s="1452"/>
      <c r="MMD2347" s="1452"/>
      <c r="MME2347" s="1452"/>
      <c r="MMF2347" s="1452"/>
      <c r="MMG2347" s="1452"/>
      <c r="MMH2347" s="1452"/>
      <c r="MMI2347" s="1452"/>
      <c r="MMJ2347" s="1452"/>
      <c r="MMK2347" s="1452"/>
      <c r="MML2347" s="1452"/>
      <c r="MMM2347" s="1452"/>
      <c r="MMN2347" s="1452"/>
      <c r="MMO2347" s="1452"/>
      <c r="MMP2347" s="1452"/>
      <c r="MMQ2347" s="1452"/>
      <c r="MMR2347" s="1452"/>
      <c r="MMS2347" s="1452"/>
      <c r="MMT2347" s="1452"/>
      <c r="MMU2347" s="1452"/>
      <c r="MMV2347" s="1452"/>
      <c r="MMW2347" s="1452"/>
      <c r="MMX2347" s="1452"/>
      <c r="MMY2347" s="1452"/>
      <c r="MMZ2347" s="1452"/>
      <c r="MNA2347" s="1452"/>
      <c r="MNB2347" s="1452"/>
      <c r="MNC2347" s="1452"/>
      <c r="MND2347" s="1452"/>
      <c r="MNE2347" s="1452"/>
      <c r="MNF2347" s="1452"/>
      <c r="MNG2347" s="1452"/>
      <c r="MNH2347" s="1452"/>
      <c r="MNI2347" s="1452"/>
      <c r="MNJ2347" s="1452"/>
      <c r="MNK2347" s="1452"/>
      <c r="MNL2347" s="1452"/>
      <c r="MNM2347" s="1452"/>
      <c r="MNN2347" s="1452"/>
      <c r="MNO2347" s="1452"/>
      <c r="MNP2347" s="1452"/>
      <c r="MNQ2347" s="1452"/>
      <c r="MNR2347" s="1452"/>
      <c r="MNS2347" s="1452"/>
      <c r="MNT2347" s="1452"/>
      <c r="MNU2347" s="1452"/>
      <c r="MNV2347" s="1452"/>
      <c r="MNW2347" s="1452"/>
      <c r="MNX2347" s="1452"/>
      <c r="MNY2347" s="1452"/>
      <c r="MNZ2347" s="1452"/>
      <c r="MOA2347" s="1452"/>
      <c r="MOB2347" s="1452"/>
      <c r="MOC2347" s="1452"/>
      <c r="MOD2347" s="1452"/>
      <c r="MOE2347" s="1452"/>
      <c r="MOF2347" s="1452"/>
      <c r="MOG2347" s="1452"/>
      <c r="MOH2347" s="1452"/>
      <c r="MOI2347" s="1452"/>
      <c r="MOJ2347" s="1452"/>
      <c r="MOK2347" s="1452"/>
      <c r="MOL2347" s="1452"/>
      <c r="MOM2347" s="1452"/>
      <c r="MON2347" s="1452"/>
      <c r="MOO2347" s="1452"/>
      <c r="MOP2347" s="1452"/>
      <c r="MOQ2347" s="1452"/>
      <c r="MOR2347" s="1452"/>
      <c r="MOS2347" s="1452"/>
      <c r="MOT2347" s="1452"/>
      <c r="MOU2347" s="1452"/>
      <c r="MOV2347" s="1452"/>
      <c r="MOW2347" s="1452"/>
      <c r="MOX2347" s="1452"/>
      <c r="MOY2347" s="1452"/>
      <c r="MOZ2347" s="1452"/>
      <c r="MPA2347" s="1452"/>
      <c r="MPB2347" s="1452"/>
      <c r="MPC2347" s="1452"/>
      <c r="MPD2347" s="1452"/>
      <c r="MPE2347" s="1452"/>
      <c r="MPF2347" s="1452"/>
      <c r="MPG2347" s="1452"/>
      <c r="MPH2347" s="1452"/>
      <c r="MPI2347" s="1452"/>
      <c r="MPJ2347" s="1452"/>
      <c r="MPK2347" s="1452"/>
      <c r="MPL2347" s="1452"/>
      <c r="MPM2347" s="1452"/>
      <c r="MPN2347" s="1452"/>
      <c r="MPO2347" s="1452"/>
      <c r="MPP2347" s="1452"/>
      <c r="MPQ2347" s="1452"/>
      <c r="MPR2347" s="1452"/>
      <c r="MPS2347" s="1452"/>
      <c r="MPT2347" s="1452"/>
      <c r="MPU2347" s="1452"/>
      <c r="MPV2347" s="1452"/>
      <c r="MPW2347" s="1452"/>
      <c r="MPX2347" s="1452"/>
      <c r="MPY2347" s="1452"/>
      <c r="MPZ2347" s="1452"/>
      <c r="MQA2347" s="1452"/>
      <c r="MQB2347" s="1452"/>
      <c r="MQC2347" s="1452"/>
      <c r="MQD2347" s="1452"/>
      <c r="MQE2347" s="1452"/>
      <c r="MQF2347" s="1452"/>
      <c r="MQG2347" s="1452"/>
      <c r="MQH2347" s="1452"/>
      <c r="MQI2347" s="1452"/>
      <c r="MQJ2347" s="1452"/>
      <c r="MQK2347" s="1452"/>
      <c r="MQL2347" s="1452"/>
      <c r="MQM2347" s="1452"/>
      <c r="MQN2347" s="1452"/>
      <c r="MQO2347" s="1452"/>
      <c r="MQP2347" s="1452"/>
      <c r="MQQ2347" s="1452"/>
      <c r="MQR2347" s="1452"/>
      <c r="MQS2347" s="1452"/>
      <c r="MQT2347" s="1452"/>
      <c r="MQU2347" s="1452"/>
      <c r="MQV2347" s="1452"/>
      <c r="MQW2347" s="1452"/>
      <c r="MQX2347" s="1452"/>
      <c r="MQY2347" s="1452"/>
      <c r="MQZ2347" s="1452"/>
      <c r="MRA2347" s="1452"/>
      <c r="MRB2347" s="1452"/>
      <c r="MRC2347" s="1452"/>
      <c r="MRD2347" s="1452"/>
      <c r="MRE2347" s="1452"/>
      <c r="MRF2347" s="1452"/>
      <c r="MRG2347" s="1452"/>
      <c r="MRH2347" s="1452"/>
      <c r="MRI2347" s="1452"/>
      <c r="MRJ2347" s="1452"/>
      <c r="MRK2347" s="1452"/>
      <c r="MRL2347" s="1452"/>
      <c r="MRM2347" s="1452"/>
      <c r="MRN2347" s="1452"/>
      <c r="MRO2347" s="1452"/>
      <c r="MRP2347" s="1452"/>
      <c r="MRQ2347" s="1452"/>
      <c r="MRR2347" s="1452"/>
      <c r="MRS2347" s="1452"/>
      <c r="MRT2347" s="1452"/>
      <c r="MRU2347" s="1452"/>
      <c r="MRV2347" s="1452"/>
      <c r="MRW2347" s="1452"/>
      <c r="MRX2347" s="1452"/>
      <c r="MRY2347" s="1452"/>
      <c r="MRZ2347" s="1452"/>
      <c r="MSA2347" s="1452"/>
      <c r="MSB2347" s="1452"/>
      <c r="MSC2347" s="1452"/>
      <c r="MSD2347" s="1452"/>
      <c r="MSE2347" s="1452"/>
      <c r="MSF2347" s="1452"/>
      <c r="MSG2347" s="1452"/>
      <c r="MSH2347" s="1452"/>
      <c r="MSI2347" s="1452"/>
      <c r="MSJ2347" s="1452"/>
      <c r="MSK2347" s="1452"/>
      <c r="MSL2347" s="1452"/>
      <c r="MSM2347" s="1452"/>
      <c r="MSN2347" s="1452"/>
      <c r="MSO2347" s="1452"/>
      <c r="MSP2347" s="1452"/>
      <c r="MSQ2347" s="1452"/>
      <c r="MSR2347" s="1452"/>
      <c r="MSS2347" s="1452"/>
      <c r="MST2347" s="1452"/>
      <c r="MSU2347" s="1452"/>
      <c r="MSV2347" s="1452"/>
      <c r="MSW2347" s="1452"/>
      <c r="MSX2347" s="1452"/>
      <c r="MSY2347" s="1452"/>
      <c r="MSZ2347" s="1452"/>
      <c r="MTA2347" s="1452"/>
      <c r="MTB2347" s="1452"/>
      <c r="MTC2347" s="1452"/>
      <c r="MTD2347" s="1452"/>
      <c r="MTE2347" s="1452"/>
      <c r="MTF2347" s="1452"/>
      <c r="MTG2347" s="1452"/>
      <c r="MTH2347" s="1452"/>
      <c r="MTI2347" s="1452"/>
      <c r="MTJ2347" s="1452"/>
      <c r="MTK2347" s="1452"/>
      <c r="MTL2347" s="1452"/>
      <c r="MTM2347" s="1452"/>
      <c r="MTN2347" s="1452"/>
      <c r="MTO2347" s="1452"/>
      <c r="MTP2347" s="1452"/>
      <c r="MTQ2347" s="1452"/>
      <c r="MTR2347" s="1452"/>
      <c r="MTS2347" s="1452"/>
      <c r="MTT2347" s="1452"/>
      <c r="MTU2347" s="1452"/>
      <c r="MTV2347" s="1452"/>
      <c r="MTW2347" s="1452"/>
      <c r="MTX2347" s="1452"/>
      <c r="MTY2347" s="1452"/>
      <c r="MTZ2347" s="1452"/>
      <c r="MUA2347" s="1452"/>
      <c r="MUB2347" s="1452"/>
      <c r="MUC2347" s="1452"/>
      <c r="MUD2347" s="1452"/>
      <c r="MUE2347" s="1452"/>
      <c r="MUF2347" s="1452"/>
      <c r="MUG2347" s="1452"/>
      <c r="MUH2347" s="1452"/>
      <c r="MUI2347" s="1452"/>
      <c r="MUJ2347" s="1452"/>
      <c r="MUK2347" s="1452"/>
      <c r="MUL2347" s="1452"/>
      <c r="MUM2347" s="1452"/>
      <c r="MUN2347" s="1452"/>
      <c r="MUO2347" s="1452"/>
      <c r="MUP2347" s="1452"/>
      <c r="MUQ2347" s="1452"/>
      <c r="MUR2347" s="1452"/>
      <c r="MUS2347" s="1452"/>
      <c r="MUT2347" s="1452"/>
      <c r="MUU2347" s="1452"/>
      <c r="MUV2347" s="1452"/>
      <c r="MUW2347" s="1452"/>
      <c r="MUX2347" s="1452"/>
      <c r="MUY2347" s="1452"/>
      <c r="MUZ2347" s="1452"/>
      <c r="MVA2347" s="1452"/>
      <c r="MVB2347" s="1452"/>
      <c r="MVC2347" s="1452"/>
      <c r="MVD2347" s="1452"/>
      <c r="MVE2347" s="1452"/>
      <c r="MVF2347" s="1452"/>
      <c r="MVG2347" s="1452"/>
      <c r="MVH2347" s="1452"/>
      <c r="MVI2347" s="1452"/>
      <c r="MVJ2347" s="1452"/>
      <c r="MVK2347" s="1452"/>
      <c r="MVL2347" s="1452"/>
      <c r="MVM2347" s="1452"/>
      <c r="MVN2347" s="1452"/>
      <c r="MVO2347" s="1452"/>
      <c r="MVP2347" s="1452"/>
      <c r="MVQ2347" s="1452"/>
      <c r="MVR2347" s="1452"/>
      <c r="MVS2347" s="1452"/>
      <c r="MVT2347" s="1452"/>
      <c r="MVU2347" s="1452"/>
      <c r="MVV2347" s="1452"/>
      <c r="MVW2347" s="1452"/>
      <c r="MVX2347" s="1452"/>
      <c r="MVY2347" s="1452"/>
      <c r="MVZ2347" s="1452"/>
      <c r="MWA2347" s="1452"/>
      <c r="MWB2347" s="1452"/>
      <c r="MWC2347" s="1452"/>
      <c r="MWD2347" s="1452"/>
      <c r="MWE2347" s="1452"/>
      <c r="MWF2347" s="1452"/>
      <c r="MWG2347" s="1452"/>
      <c r="MWH2347" s="1452"/>
      <c r="MWI2347" s="1452"/>
      <c r="MWJ2347" s="1452"/>
      <c r="MWK2347" s="1452"/>
      <c r="MWL2347" s="1452"/>
      <c r="MWM2347" s="1452"/>
      <c r="MWN2347" s="1452"/>
      <c r="MWO2347" s="1452"/>
      <c r="MWP2347" s="1452"/>
      <c r="MWQ2347" s="1452"/>
      <c r="MWR2347" s="1452"/>
      <c r="MWS2347" s="1452"/>
      <c r="MWT2347" s="1452"/>
      <c r="MWU2347" s="1452"/>
      <c r="MWV2347" s="1452"/>
      <c r="MWW2347" s="1452"/>
      <c r="MWX2347" s="1452"/>
      <c r="MWY2347" s="1452"/>
      <c r="MWZ2347" s="1452"/>
      <c r="MXA2347" s="1452"/>
      <c r="MXB2347" s="1452"/>
      <c r="MXC2347" s="1452"/>
      <c r="MXD2347" s="1452"/>
      <c r="MXE2347" s="1452"/>
      <c r="MXF2347" s="1452"/>
      <c r="MXG2347" s="1452"/>
      <c r="MXH2347" s="1452"/>
      <c r="MXI2347" s="1452"/>
      <c r="MXJ2347" s="1452"/>
      <c r="MXK2347" s="1452"/>
      <c r="MXL2347" s="1452"/>
      <c r="MXM2347" s="1452"/>
      <c r="MXN2347" s="1452"/>
      <c r="MXO2347" s="1452"/>
      <c r="MXP2347" s="1452"/>
      <c r="MXQ2347" s="1452"/>
      <c r="MXR2347" s="1452"/>
      <c r="MXS2347" s="1452"/>
      <c r="MXT2347" s="1452"/>
      <c r="MXU2347" s="1452"/>
      <c r="MXV2347" s="1452"/>
      <c r="MXW2347" s="1452"/>
      <c r="MXX2347" s="1452"/>
      <c r="MXY2347" s="1452"/>
      <c r="MXZ2347" s="1452"/>
      <c r="MYA2347" s="1452"/>
      <c r="MYB2347" s="1452"/>
      <c r="MYC2347" s="1452"/>
      <c r="MYD2347" s="1452"/>
      <c r="MYE2347" s="1452"/>
      <c r="MYF2347" s="1452"/>
      <c r="MYG2347" s="1452"/>
      <c r="MYH2347" s="1452"/>
      <c r="MYI2347" s="1452"/>
      <c r="MYJ2347" s="1452"/>
      <c r="MYK2347" s="1452"/>
      <c r="MYL2347" s="1452"/>
      <c r="MYM2347" s="1452"/>
      <c r="MYN2347" s="1452"/>
      <c r="MYO2347" s="1452"/>
      <c r="MYP2347" s="1452"/>
      <c r="MYQ2347" s="1452"/>
      <c r="MYR2347" s="1452"/>
      <c r="MYS2347" s="1452"/>
      <c r="MYT2347" s="1452"/>
      <c r="MYU2347" s="1452"/>
      <c r="MYV2347" s="1452"/>
      <c r="MYW2347" s="1452"/>
      <c r="MYX2347" s="1452"/>
      <c r="MYY2347" s="1452"/>
      <c r="MYZ2347" s="1452"/>
      <c r="MZA2347" s="1452"/>
      <c r="MZB2347" s="1452"/>
      <c r="MZC2347" s="1452"/>
      <c r="MZD2347" s="1452"/>
      <c r="MZE2347" s="1452"/>
      <c r="MZF2347" s="1452"/>
      <c r="MZG2347" s="1452"/>
      <c r="MZH2347" s="1452"/>
      <c r="MZI2347" s="1452"/>
      <c r="MZJ2347" s="1452"/>
      <c r="MZK2347" s="1452"/>
      <c r="MZL2347" s="1452"/>
      <c r="MZM2347" s="1452"/>
      <c r="MZN2347" s="1452"/>
      <c r="MZO2347" s="1452"/>
      <c r="MZP2347" s="1452"/>
      <c r="MZQ2347" s="1452"/>
      <c r="MZR2347" s="1452"/>
      <c r="MZS2347" s="1452"/>
      <c r="MZT2347" s="1452"/>
      <c r="MZU2347" s="1452"/>
      <c r="MZV2347" s="1452"/>
      <c r="MZW2347" s="1452"/>
      <c r="MZX2347" s="1452"/>
      <c r="MZY2347" s="1452"/>
      <c r="MZZ2347" s="1452"/>
      <c r="NAA2347" s="1452"/>
      <c r="NAB2347" s="1452"/>
      <c r="NAC2347" s="1452"/>
      <c r="NAD2347" s="1452"/>
      <c r="NAE2347" s="1452"/>
      <c r="NAF2347" s="1452"/>
      <c r="NAG2347" s="1452"/>
      <c r="NAH2347" s="1452"/>
      <c r="NAI2347" s="1452"/>
      <c r="NAJ2347" s="1452"/>
      <c r="NAK2347" s="1452"/>
      <c r="NAL2347" s="1452"/>
      <c r="NAM2347" s="1452"/>
      <c r="NAN2347" s="1452"/>
      <c r="NAO2347" s="1452"/>
      <c r="NAP2347" s="1452"/>
      <c r="NAQ2347" s="1452"/>
      <c r="NAR2347" s="1452"/>
      <c r="NAS2347" s="1452"/>
      <c r="NAT2347" s="1452"/>
      <c r="NAU2347" s="1452"/>
      <c r="NAV2347" s="1452"/>
      <c r="NAW2347" s="1452"/>
      <c r="NAX2347" s="1452"/>
      <c r="NAY2347" s="1452"/>
      <c r="NAZ2347" s="1452"/>
      <c r="NBA2347" s="1452"/>
      <c r="NBB2347" s="1452"/>
      <c r="NBC2347" s="1452"/>
      <c r="NBD2347" s="1452"/>
      <c r="NBE2347" s="1452"/>
      <c r="NBF2347" s="1452"/>
      <c r="NBG2347" s="1452"/>
      <c r="NBH2347" s="1452"/>
      <c r="NBI2347" s="1452"/>
      <c r="NBJ2347" s="1452"/>
      <c r="NBK2347" s="1452"/>
      <c r="NBL2347" s="1452"/>
      <c r="NBM2347" s="1452"/>
      <c r="NBN2347" s="1452"/>
      <c r="NBO2347" s="1452"/>
      <c r="NBP2347" s="1452"/>
      <c r="NBQ2347" s="1452"/>
      <c r="NBR2347" s="1452"/>
      <c r="NBS2347" s="1452"/>
      <c r="NBT2347" s="1452"/>
      <c r="NBU2347" s="1452"/>
      <c r="NBV2347" s="1452"/>
      <c r="NBW2347" s="1452"/>
      <c r="NBX2347" s="1452"/>
      <c r="NBY2347" s="1452"/>
      <c r="NBZ2347" s="1452"/>
      <c r="NCA2347" s="1452"/>
      <c r="NCB2347" s="1452"/>
      <c r="NCC2347" s="1452"/>
      <c r="NCD2347" s="1452"/>
      <c r="NCE2347" s="1452"/>
      <c r="NCF2347" s="1452"/>
      <c r="NCG2347" s="1452"/>
      <c r="NCH2347" s="1452"/>
      <c r="NCI2347" s="1452"/>
      <c r="NCJ2347" s="1452"/>
      <c r="NCK2347" s="1452"/>
      <c r="NCL2347" s="1452"/>
      <c r="NCM2347" s="1452"/>
      <c r="NCN2347" s="1452"/>
      <c r="NCO2347" s="1452"/>
      <c r="NCP2347" s="1452"/>
      <c r="NCQ2347" s="1452"/>
      <c r="NCR2347" s="1452"/>
      <c r="NCS2347" s="1452"/>
      <c r="NCT2347" s="1452"/>
      <c r="NCU2347" s="1452"/>
      <c r="NCV2347" s="1452"/>
      <c r="NCW2347" s="1452"/>
      <c r="NCX2347" s="1452"/>
      <c r="NCY2347" s="1452"/>
      <c r="NCZ2347" s="1452"/>
      <c r="NDA2347" s="1452"/>
      <c r="NDB2347" s="1452"/>
      <c r="NDC2347" s="1452"/>
      <c r="NDD2347" s="1452"/>
      <c r="NDE2347" s="1452"/>
      <c r="NDF2347" s="1452"/>
      <c r="NDG2347" s="1452"/>
      <c r="NDH2347" s="1452"/>
      <c r="NDI2347" s="1452"/>
      <c r="NDJ2347" s="1452"/>
      <c r="NDK2347" s="1452"/>
      <c r="NDL2347" s="1452"/>
      <c r="NDM2347" s="1452"/>
      <c r="NDN2347" s="1452"/>
      <c r="NDO2347" s="1452"/>
      <c r="NDP2347" s="1452"/>
      <c r="NDQ2347" s="1452"/>
      <c r="NDR2347" s="1452"/>
      <c r="NDS2347" s="1452"/>
      <c r="NDT2347" s="1452"/>
      <c r="NDU2347" s="1452"/>
      <c r="NDV2347" s="1452"/>
      <c r="NDW2347" s="1452"/>
      <c r="NDX2347" s="1452"/>
      <c r="NDY2347" s="1452"/>
      <c r="NDZ2347" s="1452"/>
      <c r="NEA2347" s="1452"/>
      <c r="NEB2347" s="1452"/>
      <c r="NEC2347" s="1452"/>
      <c r="NED2347" s="1452"/>
      <c r="NEE2347" s="1452"/>
      <c r="NEF2347" s="1452"/>
      <c r="NEG2347" s="1452"/>
      <c r="NEH2347" s="1452"/>
      <c r="NEI2347" s="1452"/>
      <c r="NEJ2347" s="1452"/>
      <c r="NEK2347" s="1452"/>
      <c r="NEL2347" s="1452"/>
      <c r="NEM2347" s="1452"/>
      <c r="NEN2347" s="1452"/>
      <c r="NEO2347" s="1452"/>
      <c r="NEP2347" s="1452"/>
      <c r="NEQ2347" s="1452"/>
      <c r="NER2347" s="1452"/>
      <c r="NES2347" s="1452"/>
      <c r="NET2347" s="1452"/>
      <c r="NEU2347" s="1452"/>
      <c r="NEV2347" s="1452"/>
      <c r="NEW2347" s="1452"/>
      <c r="NEX2347" s="1452"/>
      <c r="NEY2347" s="1452"/>
      <c r="NEZ2347" s="1452"/>
      <c r="NFA2347" s="1452"/>
      <c r="NFB2347" s="1452"/>
      <c r="NFC2347" s="1452"/>
      <c r="NFD2347" s="1452"/>
      <c r="NFE2347" s="1452"/>
      <c r="NFF2347" s="1452"/>
      <c r="NFG2347" s="1452"/>
      <c r="NFH2347" s="1452"/>
      <c r="NFI2347" s="1452"/>
      <c r="NFJ2347" s="1452"/>
      <c r="NFK2347" s="1452"/>
      <c r="NFL2347" s="1452"/>
      <c r="NFM2347" s="1452"/>
      <c r="NFN2347" s="1452"/>
      <c r="NFO2347" s="1452"/>
      <c r="NFP2347" s="1452"/>
      <c r="NFQ2347" s="1452"/>
      <c r="NFR2347" s="1452"/>
      <c r="NFS2347" s="1452"/>
      <c r="NFT2347" s="1452"/>
      <c r="NFU2347" s="1452"/>
      <c r="NFV2347" s="1452"/>
      <c r="NFW2347" s="1452"/>
      <c r="NFX2347" s="1452"/>
      <c r="NFY2347" s="1452"/>
      <c r="NFZ2347" s="1452"/>
      <c r="NGA2347" s="1452"/>
      <c r="NGB2347" s="1452"/>
      <c r="NGC2347" s="1452"/>
      <c r="NGD2347" s="1452"/>
      <c r="NGE2347" s="1452"/>
      <c r="NGF2347" s="1452"/>
      <c r="NGG2347" s="1452"/>
      <c r="NGH2347" s="1452"/>
      <c r="NGI2347" s="1452"/>
      <c r="NGJ2347" s="1452"/>
      <c r="NGK2347" s="1452"/>
      <c r="NGL2347" s="1452"/>
      <c r="NGM2347" s="1452"/>
      <c r="NGN2347" s="1452"/>
      <c r="NGO2347" s="1452"/>
      <c r="NGP2347" s="1452"/>
      <c r="NGQ2347" s="1452"/>
      <c r="NGR2347" s="1452"/>
      <c r="NGS2347" s="1452"/>
      <c r="NGT2347" s="1452"/>
      <c r="NGU2347" s="1452"/>
      <c r="NGV2347" s="1452"/>
      <c r="NGW2347" s="1452"/>
      <c r="NGX2347" s="1452"/>
      <c r="NGY2347" s="1452"/>
      <c r="NGZ2347" s="1452"/>
      <c r="NHA2347" s="1452"/>
      <c r="NHB2347" s="1452"/>
      <c r="NHC2347" s="1452"/>
      <c r="NHD2347" s="1452"/>
      <c r="NHE2347" s="1452"/>
      <c r="NHF2347" s="1452"/>
      <c r="NHG2347" s="1452"/>
      <c r="NHH2347" s="1452"/>
      <c r="NHI2347" s="1452"/>
      <c r="NHJ2347" s="1452"/>
      <c r="NHK2347" s="1452"/>
      <c r="NHL2347" s="1452"/>
      <c r="NHM2347" s="1452"/>
      <c r="NHN2347" s="1452"/>
      <c r="NHO2347" s="1452"/>
      <c r="NHP2347" s="1452"/>
      <c r="NHQ2347" s="1452"/>
      <c r="NHR2347" s="1452"/>
      <c r="NHS2347" s="1452"/>
      <c r="NHT2347" s="1452"/>
      <c r="NHU2347" s="1452"/>
      <c r="NHV2347" s="1452"/>
      <c r="NHW2347" s="1452"/>
      <c r="NHX2347" s="1452"/>
      <c r="NHY2347" s="1452"/>
      <c r="NHZ2347" s="1452"/>
      <c r="NIA2347" s="1452"/>
      <c r="NIB2347" s="1452"/>
      <c r="NIC2347" s="1452"/>
      <c r="NID2347" s="1452"/>
      <c r="NIE2347" s="1452"/>
      <c r="NIF2347" s="1452"/>
      <c r="NIG2347" s="1452"/>
      <c r="NIH2347" s="1452"/>
      <c r="NII2347" s="1452"/>
      <c r="NIJ2347" s="1452"/>
      <c r="NIK2347" s="1452"/>
      <c r="NIL2347" s="1452"/>
      <c r="NIM2347" s="1452"/>
      <c r="NIN2347" s="1452"/>
      <c r="NIO2347" s="1452"/>
      <c r="NIP2347" s="1452"/>
      <c r="NIQ2347" s="1452"/>
      <c r="NIR2347" s="1452"/>
      <c r="NIS2347" s="1452"/>
      <c r="NIT2347" s="1452"/>
      <c r="NIU2347" s="1452"/>
      <c r="NIV2347" s="1452"/>
      <c r="NIW2347" s="1452"/>
      <c r="NIX2347" s="1452"/>
      <c r="NIY2347" s="1452"/>
      <c r="NIZ2347" s="1452"/>
      <c r="NJA2347" s="1452"/>
      <c r="NJB2347" s="1452"/>
      <c r="NJC2347" s="1452"/>
      <c r="NJD2347" s="1452"/>
      <c r="NJE2347" s="1452"/>
      <c r="NJF2347" s="1452"/>
      <c r="NJG2347" s="1452"/>
      <c r="NJH2347" s="1452"/>
      <c r="NJI2347" s="1452"/>
      <c r="NJJ2347" s="1452"/>
      <c r="NJK2347" s="1452"/>
      <c r="NJL2347" s="1452"/>
      <c r="NJM2347" s="1452"/>
      <c r="NJN2347" s="1452"/>
      <c r="NJO2347" s="1452"/>
      <c r="NJP2347" s="1452"/>
      <c r="NJQ2347" s="1452"/>
      <c r="NJR2347" s="1452"/>
      <c r="NJS2347" s="1452"/>
      <c r="NJT2347" s="1452"/>
      <c r="NJU2347" s="1452"/>
      <c r="NJV2347" s="1452"/>
      <c r="NJW2347" s="1452"/>
      <c r="NJX2347" s="1452"/>
      <c r="NJY2347" s="1452"/>
      <c r="NJZ2347" s="1452"/>
      <c r="NKA2347" s="1452"/>
      <c r="NKB2347" s="1452"/>
      <c r="NKC2347" s="1452"/>
      <c r="NKD2347" s="1452"/>
      <c r="NKE2347" s="1452"/>
      <c r="NKF2347" s="1452"/>
      <c r="NKG2347" s="1452"/>
      <c r="NKH2347" s="1452"/>
      <c r="NKI2347" s="1452"/>
      <c r="NKJ2347" s="1452"/>
      <c r="NKK2347" s="1452"/>
      <c r="NKL2347" s="1452"/>
      <c r="NKM2347" s="1452"/>
      <c r="NKN2347" s="1452"/>
      <c r="NKO2347" s="1452"/>
      <c r="NKP2347" s="1452"/>
      <c r="NKQ2347" s="1452"/>
      <c r="NKR2347" s="1452"/>
      <c r="NKS2347" s="1452"/>
      <c r="NKT2347" s="1452"/>
      <c r="NKU2347" s="1452"/>
      <c r="NKV2347" s="1452"/>
      <c r="NKW2347" s="1452"/>
      <c r="NKX2347" s="1452"/>
      <c r="NKY2347" s="1452"/>
      <c r="NKZ2347" s="1452"/>
      <c r="NLA2347" s="1452"/>
      <c r="NLB2347" s="1452"/>
      <c r="NLC2347" s="1452"/>
      <c r="NLD2347" s="1452"/>
      <c r="NLE2347" s="1452"/>
      <c r="NLF2347" s="1452"/>
      <c r="NLG2347" s="1452"/>
      <c r="NLH2347" s="1452"/>
      <c r="NLI2347" s="1452"/>
      <c r="NLJ2347" s="1452"/>
      <c r="NLK2347" s="1452"/>
      <c r="NLL2347" s="1452"/>
      <c r="NLM2347" s="1452"/>
      <c r="NLN2347" s="1452"/>
      <c r="NLO2347" s="1452"/>
      <c r="NLP2347" s="1452"/>
      <c r="NLQ2347" s="1452"/>
      <c r="NLR2347" s="1452"/>
      <c r="NLS2347" s="1452"/>
      <c r="NLT2347" s="1452"/>
      <c r="NLU2347" s="1452"/>
      <c r="NLV2347" s="1452"/>
      <c r="NLW2347" s="1452"/>
      <c r="NLX2347" s="1452"/>
      <c r="NLY2347" s="1452"/>
      <c r="NLZ2347" s="1452"/>
      <c r="NMA2347" s="1452"/>
      <c r="NMB2347" s="1452"/>
      <c r="NMC2347" s="1452"/>
      <c r="NMD2347" s="1452"/>
      <c r="NME2347" s="1452"/>
      <c r="NMF2347" s="1452"/>
      <c r="NMG2347" s="1452"/>
      <c r="NMH2347" s="1452"/>
      <c r="NMI2347" s="1452"/>
      <c r="NMJ2347" s="1452"/>
      <c r="NMK2347" s="1452"/>
      <c r="NML2347" s="1452"/>
      <c r="NMM2347" s="1452"/>
      <c r="NMN2347" s="1452"/>
      <c r="NMO2347" s="1452"/>
      <c r="NMP2347" s="1452"/>
      <c r="NMQ2347" s="1452"/>
      <c r="NMR2347" s="1452"/>
      <c r="NMS2347" s="1452"/>
      <c r="NMT2347" s="1452"/>
      <c r="NMU2347" s="1452"/>
      <c r="NMV2347" s="1452"/>
      <c r="NMW2347" s="1452"/>
      <c r="NMX2347" s="1452"/>
      <c r="NMY2347" s="1452"/>
      <c r="NMZ2347" s="1452"/>
      <c r="NNA2347" s="1452"/>
      <c r="NNB2347" s="1452"/>
      <c r="NNC2347" s="1452"/>
      <c r="NND2347" s="1452"/>
      <c r="NNE2347" s="1452"/>
      <c r="NNF2347" s="1452"/>
      <c r="NNG2347" s="1452"/>
      <c r="NNH2347" s="1452"/>
      <c r="NNI2347" s="1452"/>
      <c r="NNJ2347" s="1452"/>
      <c r="NNK2347" s="1452"/>
      <c r="NNL2347" s="1452"/>
      <c r="NNM2347" s="1452"/>
      <c r="NNN2347" s="1452"/>
      <c r="NNO2347" s="1452"/>
      <c r="NNP2347" s="1452"/>
      <c r="NNQ2347" s="1452"/>
      <c r="NNR2347" s="1452"/>
      <c r="NNS2347" s="1452"/>
      <c r="NNT2347" s="1452"/>
      <c r="NNU2347" s="1452"/>
      <c r="NNV2347" s="1452"/>
      <c r="NNW2347" s="1452"/>
      <c r="NNX2347" s="1452"/>
      <c r="NNY2347" s="1452"/>
      <c r="NNZ2347" s="1452"/>
      <c r="NOA2347" s="1452"/>
      <c r="NOB2347" s="1452"/>
      <c r="NOC2347" s="1452"/>
      <c r="NOD2347" s="1452"/>
      <c r="NOE2347" s="1452"/>
      <c r="NOF2347" s="1452"/>
      <c r="NOG2347" s="1452"/>
      <c r="NOH2347" s="1452"/>
      <c r="NOI2347" s="1452"/>
      <c r="NOJ2347" s="1452"/>
      <c r="NOK2347" s="1452"/>
      <c r="NOL2347" s="1452"/>
      <c r="NOM2347" s="1452"/>
      <c r="NON2347" s="1452"/>
      <c r="NOO2347" s="1452"/>
      <c r="NOP2347" s="1452"/>
      <c r="NOQ2347" s="1452"/>
      <c r="NOR2347" s="1452"/>
      <c r="NOS2347" s="1452"/>
      <c r="NOT2347" s="1452"/>
      <c r="NOU2347" s="1452"/>
      <c r="NOV2347" s="1452"/>
      <c r="NOW2347" s="1452"/>
      <c r="NOX2347" s="1452"/>
      <c r="NOY2347" s="1452"/>
      <c r="NOZ2347" s="1452"/>
      <c r="NPA2347" s="1452"/>
      <c r="NPB2347" s="1452"/>
      <c r="NPC2347" s="1452"/>
      <c r="NPD2347" s="1452"/>
      <c r="NPE2347" s="1452"/>
      <c r="NPF2347" s="1452"/>
      <c r="NPG2347" s="1452"/>
      <c r="NPH2347" s="1452"/>
      <c r="NPI2347" s="1452"/>
      <c r="NPJ2347" s="1452"/>
      <c r="NPK2347" s="1452"/>
      <c r="NPL2347" s="1452"/>
      <c r="NPM2347" s="1452"/>
      <c r="NPN2347" s="1452"/>
      <c r="NPO2347" s="1452"/>
      <c r="NPP2347" s="1452"/>
      <c r="NPQ2347" s="1452"/>
      <c r="NPR2347" s="1452"/>
      <c r="NPS2347" s="1452"/>
      <c r="NPT2347" s="1452"/>
      <c r="NPU2347" s="1452"/>
      <c r="NPV2347" s="1452"/>
      <c r="NPW2347" s="1452"/>
      <c r="NPX2347" s="1452"/>
      <c r="NPY2347" s="1452"/>
      <c r="NPZ2347" s="1452"/>
      <c r="NQA2347" s="1452"/>
      <c r="NQB2347" s="1452"/>
      <c r="NQC2347" s="1452"/>
      <c r="NQD2347" s="1452"/>
      <c r="NQE2347" s="1452"/>
      <c r="NQF2347" s="1452"/>
      <c r="NQG2347" s="1452"/>
      <c r="NQH2347" s="1452"/>
      <c r="NQI2347" s="1452"/>
      <c r="NQJ2347" s="1452"/>
      <c r="NQK2347" s="1452"/>
      <c r="NQL2347" s="1452"/>
      <c r="NQM2347" s="1452"/>
      <c r="NQN2347" s="1452"/>
      <c r="NQO2347" s="1452"/>
      <c r="NQP2347" s="1452"/>
      <c r="NQQ2347" s="1452"/>
      <c r="NQR2347" s="1452"/>
      <c r="NQS2347" s="1452"/>
      <c r="NQT2347" s="1452"/>
      <c r="NQU2347" s="1452"/>
      <c r="NQV2347" s="1452"/>
      <c r="NQW2347" s="1452"/>
      <c r="NQX2347" s="1452"/>
      <c r="NQY2347" s="1452"/>
      <c r="NQZ2347" s="1452"/>
      <c r="NRA2347" s="1452"/>
      <c r="NRB2347" s="1452"/>
      <c r="NRC2347" s="1452"/>
      <c r="NRD2347" s="1452"/>
      <c r="NRE2347" s="1452"/>
      <c r="NRF2347" s="1452"/>
      <c r="NRG2347" s="1452"/>
      <c r="NRH2347" s="1452"/>
      <c r="NRI2347" s="1452"/>
      <c r="NRJ2347" s="1452"/>
      <c r="NRK2347" s="1452"/>
      <c r="NRL2347" s="1452"/>
      <c r="NRM2347" s="1452"/>
      <c r="NRN2347" s="1452"/>
      <c r="NRO2347" s="1452"/>
      <c r="NRP2347" s="1452"/>
      <c r="NRQ2347" s="1452"/>
      <c r="NRR2347" s="1452"/>
      <c r="NRS2347" s="1452"/>
      <c r="NRT2347" s="1452"/>
      <c r="NRU2347" s="1452"/>
      <c r="NRV2347" s="1452"/>
      <c r="NRW2347" s="1452"/>
      <c r="NRX2347" s="1452"/>
      <c r="NRY2347" s="1452"/>
      <c r="NRZ2347" s="1452"/>
      <c r="NSA2347" s="1452"/>
      <c r="NSB2347" s="1452"/>
      <c r="NSC2347" s="1452"/>
      <c r="NSD2347" s="1452"/>
      <c r="NSE2347" s="1452"/>
      <c r="NSF2347" s="1452"/>
      <c r="NSG2347" s="1452"/>
      <c r="NSH2347" s="1452"/>
      <c r="NSI2347" s="1452"/>
      <c r="NSJ2347" s="1452"/>
      <c r="NSK2347" s="1452"/>
      <c r="NSL2347" s="1452"/>
      <c r="NSM2347" s="1452"/>
      <c r="NSN2347" s="1452"/>
      <c r="NSO2347" s="1452"/>
      <c r="NSP2347" s="1452"/>
      <c r="NSQ2347" s="1452"/>
      <c r="NSR2347" s="1452"/>
      <c r="NSS2347" s="1452"/>
      <c r="NST2347" s="1452"/>
      <c r="NSU2347" s="1452"/>
      <c r="NSV2347" s="1452"/>
      <c r="NSW2347" s="1452"/>
      <c r="NSX2347" s="1452"/>
      <c r="NSY2347" s="1452"/>
      <c r="NSZ2347" s="1452"/>
      <c r="NTA2347" s="1452"/>
      <c r="NTB2347" s="1452"/>
      <c r="NTC2347" s="1452"/>
      <c r="NTD2347" s="1452"/>
      <c r="NTE2347" s="1452"/>
      <c r="NTF2347" s="1452"/>
      <c r="NTG2347" s="1452"/>
      <c r="NTH2347" s="1452"/>
      <c r="NTI2347" s="1452"/>
      <c r="NTJ2347" s="1452"/>
      <c r="NTK2347" s="1452"/>
      <c r="NTL2347" s="1452"/>
      <c r="NTM2347" s="1452"/>
      <c r="NTN2347" s="1452"/>
      <c r="NTO2347" s="1452"/>
      <c r="NTP2347" s="1452"/>
      <c r="NTQ2347" s="1452"/>
      <c r="NTR2347" s="1452"/>
      <c r="NTS2347" s="1452"/>
      <c r="NTT2347" s="1452"/>
      <c r="NTU2347" s="1452"/>
      <c r="NTV2347" s="1452"/>
      <c r="NTW2347" s="1452"/>
      <c r="NTX2347" s="1452"/>
      <c r="NTY2347" s="1452"/>
      <c r="NTZ2347" s="1452"/>
      <c r="NUA2347" s="1452"/>
      <c r="NUB2347" s="1452"/>
      <c r="NUC2347" s="1452"/>
      <c r="NUD2347" s="1452"/>
      <c r="NUE2347" s="1452"/>
      <c r="NUF2347" s="1452"/>
      <c r="NUG2347" s="1452"/>
      <c r="NUH2347" s="1452"/>
      <c r="NUI2347" s="1452"/>
      <c r="NUJ2347" s="1452"/>
      <c r="NUK2347" s="1452"/>
      <c r="NUL2347" s="1452"/>
      <c r="NUM2347" s="1452"/>
      <c r="NUN2347" s="1452"/>
      <c r="NUO2347" s="1452"/>
      <c r="NUP2347" s="1452"/>
      <c r="NUQ2347" s="1452"/>
      <c r="NUR2347" s="1452"/>
      <c r="NUS2347" s="1452"/>
      <c r="NUT2347" s="1452"/>
      <c r="NUU2347" s="1452"/>
      <c r="NUV2347" s="1452"/>
      <c r="NUW2347" s="1452"/>
      <c r="NUX2347" s="1452"/>
      <c r="NUY2347" s="1452"/>
      <c r="NUZ2347" s="1452"/>
      <c r="NVA2347" s="1452"/>
      <c r="NVB2347" s="1452"/>
      <c r="NVC2347" s="1452"/>
      <c r="NVD2347" s="1452"/>
      <c r="NVE2347" s="1452"/>
      <c r="NVF2347" s="1452"/>
      <c r="NVG2347" s="1452"/>
      <c r="NVH2347" s="1452"/>
      <c r="NVI2347" s="1452"/>
      <c r="NVJ2347" s="1452"/>
      <c r="NVK2347" s="1452"/>
      <c r="NVL2347" s="1452"/>
      <c r="NVM2347" s="1452"/>
      <c r="NVN2347" s="1452"/>
      <c r="NVO2347" s="1452"/>
      <c r="NVP2347" s="1452"/>
      <c r="NVQ2347" s="1452"/>
      <c r="NVR2347" s="1452"/>
      <c r="NVS2347" s="1452"/>
      <c r="NVT2347" s="1452"/>
      <c r="NVU2347" s="1452"/>
      <c r="NVV2347" s="1452"/>
      <c r="NVW2347" s="1452"/>
      <c r="NVX2347" s="1452"/>
      <c r="NVY2347" s="1452"/>
      <c r="NVZ2347" s="1452"/>
      <c r="NWA2347" s="1452"/>
      <c r="NWB2347" s="1452"/>
      <c r="NWC2347" s="1452"/>
      <c r="NWD2347" s="1452"/>
      <c r="NWE2347" s="1452"/>
      <c r="NWF2347" s="1452"/>
      <c r="NWG2347" s="1452"/>
      <c r="NWH2347" s="1452"/>
      <c r="NWI2347" s="1452"/>
      <c r="NWJ2347" s="1452"/>
      <c r="NWK2347" s="1452"/>
      <c r="NWL2347" s="1452"/>
      <c r="NWM2347" s="1452"/>
      <c r="NWN2347" s="1452"/>
      <c r="NWO2347" s="1452"/>
      <c r="NWP2347" s="1452"/>
      <c r="NWQ2347" s="1452"/>
      <c r="NWR2347" s="1452"/>
      <c r="NWS2347" s="1452"/>
      <c r="NWT2347" s="1452"/>
      <c r="NWU2347" s="1452"/>
      <c r="NWV2347" s="1452"/>
      <c r="NWW2347" s="1452"/>
      <c r="NWX2347" s="1452"/>
      <c r="NWY2347" s="1452"/>
      <c r="NWZ2347" s="1452"/>
      <c r="NXA2347" s="1452"/>
      <c r="NXB2347" s="1452"/>
      <c r="NXC2347" s="1452"/>
      <c r="NXD2347" s="1452"/>
      <c r="NXE2347" s="1452"/>
      <c r="NXF2347" s="1452"/>
      <c r="NXG2347" s="1452"/>
      <c r="NXH2347" s="1452"/>
      <c r="NXI2347" s="1452"/>
      <c r="NXJ2347" s="1452"/>
      <c r="NXK2347" s="1452"/>
      <c r="NXL2347" s="1452"/>
      <c r="NXM2347" s="1452"/>
      <c r="NXN2347" s="1452"/>
      <c r="NXO2347" s="1452"/>
      <c r="NXP2347" s="1452"/>
      <c r="NXQ2347" s="1452"/>
      <c r="NXR2347" s="1452"/>
      <c r="NXS2347" s="1452"/>
      <c r="NXT2347" s="1452"/>
      <c r="NXU2347" s="1452"/>
      <c r="NXV2347" s="1452"/>
      <c r="NXW2347" s="1452"/>
      <c r="NXX2347" s="1452"/>
      <c r="NXY2347" s="1452"/>
      <c r="NXZ2347" s="1452"/>
      <c r="NYA2347" s="1452"/>
      <c r="NYB2347" s="1452"/>
      <c r="NYC2347" s="1452"/>
      <c r="NYD2347" s="1452"/>
      <c r="NYE2347" s="1452"/>
      <c r="NYF2347" s="1452"/>
      <c r="NYG2347" s="1452"/>
      <c r="NYH2347" s="1452"/>
      <c r="NYI2347" s="1452"/>
      <c r="NYJ2347" s="1452"/>
      <c r="NYK2347" s="1452"/>
      <c r="NYL2347" s="1452"/>
      <c r="NYM2347" s="1452"/>
      <c r="NYN2347" s="1452"/>
      <c r="NYO2347" s="1452"/>
      <c r="NYP2347" s="1452"/>
      <c r="NYQ2347" s="1452"/>
      <c r="NYR2347" s="1452"/>
      <c r="NYS2347" s="1452"/>
      <c r="NYT2347" s="1452"/>
      <c r="NYU2347" s="1452"/>
      <c r="NYV2347" s="1452"/>
      <c r="NYW2347" s="1452"/>
      <c r="NYX2347" s="1452"/>
      <c r="NYY2347" s="1452"/>
      <c r="NYZ2347" s="1452"/>
      <c r="NZA2347" s="1452"/>
      <c r="NZB2347" s="1452"/>
      <c r="NZC2347" s="1452"/>
      <c r="NZD2347" s="1452"/>
      <c r="NZE2347" s="1452"/>
      <c r="NZF2347" s="1452"/>
      <c r="NZG2347" s="1452"/>
      <c r="NZH2347" s="1452"/>
      <c r="NZI2347" s="1452"/>
      <c r="NZJ2347" s="1452"/>
      <c r="NZK2347" s="1452"/>
      <c r="NZL2347" s="1452"/>
      <c r="NZM2347" s="1452"/>
      <c r="NZN2347" s="1452"/>
      <c r="NZO2347" s="1452"/>
      <c r="NZP2347" s="1452"/>
      <c r="NZQ2347" s="1452"/>
      <c r="NZR2347" s="1452"/>
      <c r="NZS2347" s="1452"/>
      <c r="NZT2347" s="1452"/>
      <c r="NZU2347" s="1452"/>
      <c r="NZV2347" s="1452"/>
      <c r="NZW2347" s="1452"/>
      <c r="NZX2347" s="1452"/>
      <c r="NZY2347" s="1452"/>
      <c r="NZZ2347" s="1452"/>
      <c r="OAA2347" s="1452"/>
      <c r="OAB2347" s="1452"/>
      <c r="OAC2347" s="1452"/>
      <c r="OAD2347" s="1452"/>
      <c r="OAE2347" s="1452"/>
      <c r="OAF2347" s="1452"/>
      <c r="OAG2347" s="1452"/>
      <c r="OAH2347" s="1452"/>
      <c r="OAI2347" s="1452"/>
      <c r="OAJ2347" s="1452"/>
      <c r="OAK2347" s="1452"/>
      <c r="OAL2347" s="1452"/>
      <c r="OAM2347" s="1452"/>
      <c r="OAN2347" s="1452"/>
      <c r="OAO2347" s="1452"/>
      <c r="OAP2347" s="1452"/>
      <c r="OAQ2347" s="1452"/>
      <c r="OAR2347" s="1452"/>
      <c r="OAS2347" s="1452"/>
      <c r="OAT2347" s="1452"/>
      <c r="OAU2347" s="1452"/>
      <c r="OAV2347" s="1452"/>
      <c r="OAW2347" s="1452"/>
      <c r="OAX2347" s="1452"/>
      <c r="OAY2347" s="1452"/>
      <c r="OAZ2347" s="1452"/>
      <c r="OBA2347" s="1452"/>
      <c r="OBB2347" s="1452"/>
      <c r="OBC2347" s="1452"/>
      <c r="OBD2347" s="1452"/>
      <c r="OBE2347" s="1452"/>
      <c r="OBF2347" s="1452"/>
      <c r="OBG2347" s="1452"/>
      <c r="OBH2347" s="1452"/>
      <c r="OBI2347" s="1452"/>
      <c r="OBJ2347" s="1452"/>
      <c r="OBK2347" s="1452"/>
      <c r="OBL2347" s="1452"/>
      <c r="OBM2347" s="1452"/>
      <c r="OBN2347" s="1452"/>
      <c r="OBO2347" s="1452"/>
      <c r="OBP2347" s="1452"/>
      <c r="OBQ2347" s="1452"/>
      <c r="OBR2347" s="1452"/>
      <c r="OBS2347" s="1452"/>
      <c r="OBT2347" s="1452"/>
      <c r="OBU2347" s="1452"/>
      <c r="OBV2347" s="1452"/>
      <c r="OBW2347" s="1452"/>
      <c r="OBX2347" s="1452"/>
      <c r="OBY2347" s="1452"/>
      <c r="OBZ2347" s="1452"/>
      <c r="OCA2347" s="1452"/>
      <c r="OCB2347" s="1452"/>
      <c r="OCC2347" s="1452"/>
      <c r="OCD2347" s="1452"/>
      <c r="OCE2347" s="1452"/>
      <c r="OCF2347" s="1452"/>
      <c r="OCG2347" s="1452"/>
      <c r="OCH2347" s="1452"/>
      <c r="OCI2347" s="1452"/>
      <c r="OCJ2347" s="1452"/>
      <c r="OCK2347" s="1452"/>
      <c r="OCL2347" s="1452"/>
      <c r="OCM2347" s="1452"/>
      <c r="OCN2347" s="1452"/>
      <c r="OCO2347" s="1452"/>
      <c r="OCP2347" s="1452"/>
      <c r="OCQ2347" s="1452"/>
      <c r="OCR2347" s="1452"/>
      <c r="OCS2347" s="1452"/>
      <c r="OCT2347" s="1452"/>
      <c r="OCU2347" s="1452"/>
      <c r="OCV2347" s="1452"/>
      <c r="OCW2347" s="1452"/>
      <c r="OCX2347" s="1452"/>
      <c r="OCY2347" s="1452"/>
      <c r="OCZ2347" s="1452"/>
      <c r="ODA2347" s="1452"/>
      <c r="ODB2347" s="1452"/>
      <c r="ODC2347" s="1452"/>
      <c r="ODD2347" s="1452"/>
      <c r="ODE2347" s="1452"/>
      <c r="ODF2347" s="1452"/>
      <c r="ODG2347" s="1452"/>
      <c r="ODH2347" s="1452"/>
      <c r="ODI2347" s="1452"/>
      <c r="ODJ2347" s="1452"/>
      <c r="ODK2347" s="1452"/>
      <c r="ODL2347" s="1452"/>
      <c r="ODM2347" s="1452"/>
      <c r="ODN2347" s="1452"/>
      <c r="ODO2347" s="1452"/>
      <c r="ODP2347" s="1452"/>
      <c r="ODQ2347" s="1452"/>
      <c r="ODR2347" s="1452"/>
      <c r="ODS2347" s="1452"/>
      <c r="ODT2347" s="1452"/>
      <c r="ODU2347" s="1452"/>
      <c r="ODV2347" s="1452"/>
      <c r="ODW2347" s="1452"/>
      <c r="ODX2347" s="1452"/>
      <c r="ODY2347" s="1452"/>
      <c r="ODZ2347" s="1452"/>
      <c r="OEA2347" s="1452"/>
      <c r="OEB2347" s="1452"/>
      <c r="OEC2347" s="1452"/>
      <c r="OED2347" s="1452"/>
      <c r="OEE2347" s="1452"/>
      <c r="OEF2347" s="1452"/>
      <c r="OEG2347" s="1452"/>
      <c r="OEH2347" s="1452"/>
      <c r="OEI2347" s="1452"/>
      <c r="OEJ2347" s="1452"/>
      <c r="OEK2347" s="1452"/>
      <c r="OEL2347" s="1452"/>
      <c r="OEM2347" s="1452"/>
      <c r="OEN2347" s="1452"/>
      <c r="OEO2347" s="1452"/>
      <c r="OEP2347" s="1452"/>
      <c r="OEQ2347" s="1452"/>
      <c r="OER2347" s="1452"/>
      <c r="OES2347" s="1452"/>
      <c r="OET2347" s="1452"/>
      <c r="OEU2347" s="1452"/>
      <c r="OEV2347" s="1452"/>
      <c r="OEW2347" s="1452"/>
      <c r="OEX2347" s="1452"/>
      <c r="OEY2347" s="1452"/>
      <c r="OEZ2347" s="1452"/>
      <c r="OFA2347" s="1452"/>
      <c r="OFB2347" s="1452"/>
      <c r="OFC2347" s="1452"/>
      <c r="OFD2347" s="1452"/>
      <c r="OFE2347" s="1452"/>
      <c r="OFF2347" s="1452"/>
      <c r="OFG2347" s="1452"/>
      <c r="OFH2347" s="1452"/>
      <c r="OFI2347" s="1452"/>
      <c r="OFJ2347" s="1452"/>
      <c r="OFK2347" s="1452"/>
      <c r="OFL2347" s="1452"/>
      <c r="OFM2347" s="1452"/>
      <c r="OFN2347" s="1452"/>
      <c r="OFO2347" s="1452"/>
      <c r="OFP2347" s="1452"/>
      <c r="OFQ2347" s="1452"/>
      <c r="OFR2347" s="1452"/>
      <c r="OFS2347" s="1452"/>
      <c r="OFT2347" s="1452"/>
      <c r="OFU2347" s="1452"/>
      <c r="OFV2347" s="1452"/>
      <c r="OFW2347" s="1452"/>
      <c r="OFX2347" s="1452"/>
      <c r="OFY2347" s="1452"/>
      <c r="OFZ2347" s="1452"/>
      <c r="OGA2347" s="1452"/>
      <c r="OGB2347" s="1452"/>
      <c r="OGC2347" s="1452"/>
      <c r="OGD2347" s="1452"/>
      <c r="OGE2347" s="1452"/>
      <c r="OGF2347" s="1452"/>
      <c r="OGG2347" s="1452"/>
      <c r="OGH2347" s="1452"/>
      <c r="OGI2347" s="1452"/>
      <c r="OGJ2347" s="1452"/>
      <c r="OGK2347" s="1452"/>
      <c r="OGL2347" s="1452"/>
      <c r="OGM2347" s="1452"/>
      <c r="OGN2347" s="1452"/>
      <c r="OGO2347" s="1452"/>
      <c r="OGP2347" s="1452"/>
      <c r="OGQ2347" s="1452"/>
      <c r="OGR2347" s="1452"/>
      <c r="OGS2347" s="1452"/>
      <c r="OGT2347" s="1452"/>
      <c r="OGU2347" s="1452"/>
      <c r="OGV2347" s="1452"/>
      <c r="OGW2347" s="1452"/>
      <c r="OGX2347" s="1452"/>
      <c r="OGY2347" s="1452"/>
      <c r="OGZ2347" s="1452"/>
      <c r="OHA2347" s="1452"/>
      <c r="OHB2347" s="1452"/>
      <c r="OHC2347" s="1452"/>
      <c r="OHD2347" s="1452"/>
      <c r="OHE2347" s="1452"/>
      <c r="OHF2347" s="1452"/>
      <c r="OHG2347" s="1452"/>
      <c r="OHH2347" s="1452"/>
      <c r="OHI2347" s="1452"/>
      <c r="OHJ2347" s="1452"/>
      <c r="OHK2347" s="1452"/>
      <c r="OHL2347" s="1452"/>
      <c r="OHM2347" s="1452"/>
      <c r="OHN2347" s="1452"/>
      <c r="OHO2347" s="1452"/>
      <c r="OHP2347" s="1452"/>
      <c r="OHQ2347" s="1452"/>
      <c r="OHR2347" s="1452"/>
      <c r="OHS2347" s="1452"/>
      <c r="OHT2347" s="1452"/>
      <c r="OHU2347" s="1452"/>
      <c r="OHV2347" s="1452"/>
      <c r="OHW2347" s="1452"/>
      <c r="OHX2347" s="1452"/>
      <c r="OHY2347" s="1452"/>
      <c r="OHZ2347" s="1452"/>
      <c r="OIA2347" s="1452"/>
      <c r="OIB2347" s="1452"/>
      <c r="OIC2347" s="1452"/>
      <c r="OID2347" s="1452"/>
      <c r="OIE2347" s="1452"/>
      <c r="OIF2347" s="1452"/>
      <c r="OIG2347" s="1452"/>
      <c r="OIH2347" s="1452"/>
      <c r="OII2347" s="1452"/>
      <c r="OIJ2347" s="1452"/>
      <c r="OIK2347" s="1452"/>
      <c r="OIL2347" s="1452"/>
      <c r="OIM2347" s="1452"/>
      <c r="OIN2347" s="1452"/>
      <c r="OIO2347" s="1452"/>
      <c r="OIP2347" s="1452"/>
      <c r="OIQ2347" s="1452"/>
      <c r="OIR2347" s="1452"/>
      <c r="OIS2347" s="1452"/>
      <c r="OIT2347" s="1452"/>
      <c r="OIU2347" s="1452"/>
      <c r="OIV2347" s="1452"/>
      <c r="OIW2347" s="1452"/>
      <c r="OIX2347" s="1452"/>
      <c r="OIY2347" s="1452"/>
      <c r="OIZ2347" s="1452"/>
      <c r="OJA2347" s="1452"/>
      <c r="OJB2347" s="1452"/>
      <c r="OJC2347" s="1452"/>
      <c r="OJD2347" s="1452"/>
      <c r="OJE2347" s="1452"/>
      <c r="OJF2347" s="1452"/>
      <c r="OJG2347" s="1452"/>
      <c r="OJH2347" s="1452"/>
      <c r="OJI2347" s="1452"/>
      <c r="OJJ2347" s="1452"/>
      <c r="OJK2347" s="1452"/>
      <c r="OJL2347" s="1452"/>
      <c r="OJM2347" s="1452"/>
      <c r="OJN2347" s="1452"/>
      <c r="OJO2347" s="1452"/>
      <c r="OJP2347" s="1452"/>
      <c r="OJQ2347" s="1452"/>
      <c r="OJR2347" s="1452"/>
      <c r="OJS2347" s="1452"/>
      <c r="OJT2347" s="1452"/>
      <c r="OJU2347" s="1452"/>
      <c r="OJV2347" s="1452"/>
      <c r="OJW2347" s="1452"/>
      <c r="OJX2347" s="1452"/>
      <c r="OJY2347" s="1452"/>
      <c r="OJZ2347" s="1452"/>
      <c r="OKA2347" s="1452"/>
      <c r="OKB2347" s="1452"/>
      <c r="OKC2347" s="1452"/>
      <c r="OKD2347" s="1452"/>
      <c r="OKE2347" s="1452"/>
      <c r="OKF2347" s="1452"/>
      <c r="OKG2347" s="1452"/>
      <c r="OKH2347" s="1452"/>
      <c r="OKI2347" s="1452"/>
      <c r="OKJ2347" s="1452"/>
      <c r="OKK2347" s="1452"/>
      <c r="OKL2347" s="1452"/>
      <c r="OKM2347" s="1452"/>
      <c r="OKN2347" s="1452"/>
      <c r="OKO2347" s="1452"/>
      <c r="OKP2347" s="1452"/>
      <c r="OKQ2347" s="1452"/>
      <c r="OKR2347" s="1452"/>
      <c r="OKS2347" s="1452"/>
      <c r="OKT2347" s="1452"/>
      <c r="OKU2347" s="1452"/>
      <c r="OKV2347" s="1452"/>
      <c r="OKW2347" s="1452"/>
      <c r="OKX2347" s="1452"/>
      <c r="OKY2347" s="1452"/>
      <c r="OKZ2347" s="1452"/>
      <c r="OLA2347" s="1452"/>
      <c r="OLB2347" s="1452"/>
      <c r="OLC2347" s="1452"/>
      <c r="OLD2347" s="1452"/>
      <c r="OLE2347" s="1452"/>
      <c r="OLF2347" s="1452"/>
      <c r="OLG2347" s="1452"/>
      <c r="OLH2347" s="1452"/>
      <c r="OLI2347" s="1452"/>
      <c r="OLJ2347" s="1452"/>
      <c r="OLK2347" s="1452"/>
      <c r="OLL2347" s="1452"/>
      <c r="OLM2347" s="1452"/>
      <c r="OLN2347" s="1452"/>
      <c r="OLO2347" s="1452"/>
      <c r="OLP2347" s="1452"/>
      <c r="OLQ2347" s="1452"/>
      <c r="OLR2347" s="1452"/>
      <c r="OLS2347" s="1452"/>
      <c r="OLT2347" s="1452"/>
      <c r="OLU2347" s="1452"/>
      <c r="OLV2347" s="1452"/>
      <c r="OLW2347" s="1452"/>
      <c r="OLX2347" s="1452"/>
      <c r="OLY2347" s="1452"/>
      <c r="OLZ2347" s="1452"/>
      <c r="OMA2347" s="1452"/>
      <c r="OMB2347" s="1452"/>
      <c r="OMC2347" s="1452"/>
      <c r="OMD2347" s="1452"/>
      <c r="OME2347" s="1452"/>
      <c r="OMF2347" s="1452"/>
      <c r="OMG2347" s="1452"/>
      <c r="OMH2347" s="1452"/>
      <c r="OMI2347" s="1452"/>
      <c r="OMJ2347" s="1452"/>
      <c r="OMK2347" s="1452"/>
      <c r="OML2347" s="1452"/>
      <c r="OMM2347" s="1452"/>
      <c r="OMN2347" s="1452"/>
      <c r="OMO2347" s="1452"/>
      <c r="OMP2347" s="1452"/>
      <c r="OMQ2347" s="1452"/>
      <c r="OMR2347" s="1452"/>
      <c r="OMS2347" s="1452"/>
      <c r="OMT2347" s="1452"/>
      <c r="OMU2347" s="1452"/>
      <c r="OMV2347" s="1452"/>
      <c r="OMW2347" s="1452"/>
      <c r="OMX2347" s="1452"/>
      <c r="OMY2347" s="1452"/>
      <c r="OMZ2347" s="1452"/>
      <c r="ONA2347" s="1452"/>
      <c r="ONB2347" s="1452"/>
      <c r="ONC2347" s="1452"/>
      <c r="OND2347" s="1452"/>
      <c r="ONE2347" s="1452"/>
      <c r="ONF2347" s="1452"/>
      <c r="ONG2347" s="1452"/>
      <c r="ONH2347" s="1452"/>
      <c r="ONI2347" s="1452"/>
      <c r="ONJ2347" s="1452"/>
      <c r="ONK2347" s="1452"/>
      <c r="ONL2347" s="1452"/>
      <c r="ONM2347" s="1452"/>
      <c r="ONN2347" s="1452"/>
      <c r="ONO2347" s="1452"/>
      <c r="ONP2347" s="1452"/>
      <c r="ONQ2347" s="1452"/>
      <c r="ONR2347" s="1452"/>
      <c r="ONS2347" s="1452"/>
      <c r="ONT2347" s="1452"/>
      <c r="ONU2347" s="1452"/>
      <c r="ONV2347" s="1452"/>
      <c r="ONW2347" s="1452"/>
      <c r="ONX2347" s="1452"/>
      <c r="ONY2347" s="1452"/>
      <c r="ONZ2347" s="1452"/>
      <c r="OOA2347" s="1452"/>
      <c r="OOB2347" s="1452"/>
      <c r="OOC2347" s="1452"/>
      <c r="OOD2347" s="1452"/>
      <c r="OOE2347" s="1452"/>
      <c r="OOF2347" s="1452"/>
      <c r="OOG2347" s="1452"/>
      <c r="OOH2347" s="1452"/>
      <c r="OOI2347" s="1452"/>
      <c r="OOJ2347" s="1452"/>
      <c r="OOK2347" s="1452"/>
      <c r="OOL2347" s="1452"/>
      <c r="OOM2347" s="1452"/>
      <c r="OON2347" s="1452"/>
      <c r="OOO2347" s="1452"/>
      <c r="OOP2347" s="1452"/>
      <c r="OOQ2347" s="1452"/>
      <c r="OOR2347" s="1452"/>
      <c r="OOS2347" s="1452"/>
      <c r="OOT2347" s="1452"/>
      <c r="OOU2347" s="1452"/>
      <c r="OOV2347" s="1452"/>
      <c r="OOW2347" s="1452"/>
      <c r="OOX2347" s="1452"/>
      <c r="OOY2347" s="1452"/>
      <c r="OOZ2347" s="1452"/>
      <c r="OPA2347" s="1452"/>
      <c r="OPB2347" s="1452"/>
      <c r="OPC2347" s="1452"/>
      <c r="OPD2347" s="1452"/>
      <c r="OPE2347" s="1452"/>
      <c r="OPF2347" s="1452"/>
      <c r="OPG2347" s="1452"/>
      <c r="OPH2347" s="1452"/>
      <c r="OPI2347" s="1452"/>
      <c r="OPJ2347" s="1452"/>
      <c r="OPK2347" s="1452"/>
      <c r="OPL2347" s="1452"/>
      <c r="OPM2347" s="1452"/>
      <c r="OPN2347" s="1452"/>
      <c r="OPO2347" s="1452"/>
      <c r="OPP2347" s="1452"/>
      <c r="OPQ2347" s="1452"/>
      <c r="OPR2347" s="1452"/>
      <c r="OPS2347" s="1452"/>
      <c r="OPT2347" s="1452"/>
      <c r="OPU2347" s="1452"/>
      <c r="OPV2347" s="1452"/>
      <c r="OPW2347" s="1452"/>
      <c r="OPX2347" s="1452"/>
      <c r="OPY2347" s="1452"/>
      <c r="OPZ2347" s="1452"/>
      <c r="OQA2347" s="1452"/>
      <c r="OQB2347" s="1452"/>
      <c r="OQC2347" s="1452"/>
      <c r="OQD2347" s="1452"/>
      <c r="OQE2347" s="1452"/>
      <c r="OQF2347" s="1452"/>
      <c r="OQG2347" s="1452"/>
      <c r="OQH2347" s="1452"/>
      <c r="OQI2347" s="1452"/>
      <c r="OQJ2347" s="1452"/>
      <c r="OQK2347" s="1452"/>
      <c r="OQL2347" s="1452"/>
      <c r="OQM2347" s="1452"/>
      <c r="OQN2347" s="1452"/>
      <c r="OQO2347" s="1452"/>
      <c r="OQP2347" s="1452"/>
      <c r="OQQ2347" s="1452"/>
      <c r="OQR2347" s="1452"/>
      <c r="OQS2347" s="1452"/>
      <c r="OQT2347" s="1452"/>
      <c r="OQU2347" s="1452"/>
      <c r="OQV2347" s="1452"/>
      <c r="OQW2347" s="1452"/>
      <c r="OQX2347" s="1452"/>
      <c r="OQY2347" s="1452"/>
      <c r="OQZ2347" s="1452"/>
      <c r="ORA2347" s="1452"/>
      <c r="ORB2347" s="1452"/>
      <c r="ORC2347" s="1452"/>
      <c r="ORD2347" s="1452"/>
      <c r="ORE2347" s="1452"/>
      <c r="ORF2347" s="1452"/>
      <c r="ORG2347" s="1452"/>
      <c r="ORH2347" s="1452"/>
      <c r="ORI2347" s="1452"/>
      <c r="ORJ2347" s="1452"/>
      <c r="ORK2347" s="1452"/>
      <c r="ORL2347" s="1452"/>
      <c r="ORM2347" s="1452"/>
      <c r="ORN2347" s="1452"/>
      <c r="ORO2347" s="1452"/>
      <c r="ORP2347" s="1452"/>
      <c r="ORQ2347" s="1452"/>
      <c r="ORR2347" s="1452"/>
      <c r="ORS2347" s="1452"/>
      <c r="ORT2347" s="1452"/>
      <c r="ORU2347" s="1452"/>
      <c r="ORV2347" s="1452"/>
      <c r="ORW2347" s="1452"/>
      <c r="ORX2347" s="1452"/>
      <c r="ORY2347" s="1452"/>
      <c r="ORZ2347" s="1452"/>
      <c r="OSA2347" s="1452"/>
      <c r="OSB2347" s="1452"/>
      <c r="OSC2347" s="1452"/>
      <c r="OSD2347" s="1452"/>
      <c r="OSE2347" s="1452"/>
      <c r="OSF2347" s="1452"/>
      <c r="OSG2347" s="1452"/>
      <c r="OSH2347" s="1452"/>
      <c r="OSI2347" s="1452"/>
      <c r="OSJ2347" s="1452"/>
      <c r="OSK2347" s="1452"/>
      <c r="OSL2347" s="1452"/>
      <c r="OSM2347" s="1452"/>
      <c r="OSN2347" s="1452"/>
      <c r="OSO2347" s="1452"/>
      <c r="OSP2347" s="1452"/>
      <c r="OSQ2347" s="1452"/>
      <c r="OSR2347" s="1452"/>
      <c r="OSS2347" s="1452"/>
      <c r="OST2347" s="1452"/>
      <c r="OSU2347" s="1452"/>
      <c r="OSV2347" s="1452"/>
      <c r="OSW2347" s="1452"/>
      <c r="OSX2347" s="1452"/>
      <c r="OSY2347" s="1452"/>
      <c r="OSZ2347" s="1452"/>
      <c r="OTA2347" s="1452"/>
      <c r="OTB2347" s="1452"/>
      <c r="OTC2347" s="1452"/>
      <c r="OTD2347" s="1452"/>
      <c r="OTE2347" s="1452"/>
      <c r="OTF2347" s="1452"/>
      <c r="OTG2347" s="1452"/>
      <c r="OTH2347" s="1452"/>
      <c r="OTI2347" s="1452"/>
      <c r="OTJ2347" s="1452"/>
      <c r="OTK2347" s="1452"/>
      <c r="OTL2347" s="1452"/>
      <c r="OTM2347" s="1452"/>
      <c r="OTN2347" s="1452"/>
      <c r="OTO2347" s="1452"/>
      <c r="OTP2347" s="1452"/>
      <c r="OTQ2347" s="1452"/>
      <c r="OTR2347" s="1452"/>
      <c r="OTS2347" s="1452"/>
      <c r="OTT2347" s="1452"/>
      <c r="OTU2347" s="1452"/>
      <c r="OTV2347" s="1452"/>
      <c r="OTW2347" s="1452"/>
      <c r="OTX2347" s="1452"/>
      <c r="OTY2347" s="1452"/>
      <c r="OTZ2347" s="1452"/>
      <c r="OUA2347" s="1452"/>
      <c r="OUB2347" s="1452"/>
      <c r="OUC2347" s="1452"/>
      <c r="OUD2347" s="1452"/>
      <c r="OUE2347" s="1452"/>
      <c r="OUF2347" s="1452"/>
      <c r="OUG2347" s="1452"/>
      <c r="OUH2347" s="1452"/>
      <c r="OUI2347" s="1452"/>
      <c r="OUJ2347" s="1452"/>
      <c r="OUK2347" s="1452"/>
      <c r="OUL2347" s="1452"/>
      <c r="OUM2347" s="1452"/>
      <c r="OUN2347" s="1452"/>
      <c r="OUO2347" s="1452"/>
      <c r="OUP2347" s="1452"/>
      <c r="OUQ2347" s="1452"/>
      <c r="OUR2347" s="1452"/>
      <c r="OUS2347" s="1452"/>
      <c r="OUT2347" s="1452"/>
      <c r="OUU2347" s="1452"/>
      <c r="OUV2347" s="1452"/>
      <c r="OUW2347" s="1452"/>
      <c r="OUX2347" s="1452"/>
      <c r="OUY2347" s="1452"/>
      <c r="OUZ2347" s="1452"/>
      <c r="OVA2347" s="1452"/>
      <c r="OVB2347" s="1452"/>
      <c r="OVC2347" s="1452"/>
      <c r="OVD2347" s="1452"/>
      <c r="OVE2347" s="1452"/>
      <c r="OVF2347" s="1452"/>
      <c r="OVG2347" s="1452"/>
      <c r="OVH2347" s="1452"/>
      <c r="OVI2347" s="1452"/>
      <c r="OVJ2347" s="1452"/>
      <c r="OVK2347" s="1452"/>
      <c r="OVL2347" s="1452"/>
      <c r="OVM2347" s="1452"/>
      <c r="OVN2347" s="1452"/>
      <c r="OVO2347" s="1452"/>
      <c r="OVP2347" s="1452"/>
      <c r="OVQ2347" s="1452"/>
      <c r="OVR2347" s="1452"/>
      <c r="OVS2347" s="1452"/>
      <c r="OVT2347" s="1452"/>
      <c r="OVU2347" s="1452"/>
      <c r="OVV2347" s="1452"/>
      <c r="OVW2347" s="1452"/>
      <c r="OVX2347" s="1452"/>
      <c r="OVY2347" s="1452"/>
      <c r="OVZ2347" s="1452"/>
      <c r="OWA2347" s="1452"/>
      <c r="OWB2347" s="1452"/>
      <c r="OWC2347" s="1452"/>
      <c r="OWD2347" s="1452"/>
      <c r="OWE2347" s="1452"/>
      <c r="OWF2347" s="1452"/>
      <c r="OWG2347" s="1452"/>
      <c r="OWH2347" s="1452"/>
      <c r="OWI2347" s="1452"/>
      <c r="OWJ2347" s="1452"/>
      <c r="OWK2347" s="1452"/>
      <c r="OWL2347" s="1452"/>
      <c r="OWM2347" s="1452"/>
      <c r="OWN2347" s="1452"/>
      <c r="OWO2347" s="1452"/>
      <c r="OWP2347" s="1452"/>
      <c r="OWQ2347" s="1452"/>
      <c r="OWR2347" s="1452"/>
      <c r="OWS2347" s="1452"/>
      <c r="OWT2347" s="1452"/>
      <c r="OWU2347" s="1452"/>
      <c r="OWV2347" s="1452"/>
      <c r="OWW2347" s="1452"/>
      <c r="OWX2347" s="1452"/>
      <c r="OWY2347" s="1452"/>
      <c r="OWZ2347" s="1452"/>
      <c r="OXA2347" s="1452"/>
      <c r="OXB2347" s="1452"/>
      <c r="OXC2347" s="1452"/>
      <c r="OXD2347" s="1452"/>
      <c r="OXE2347" s="1452"/>
      <c r="OXF2347" s="1452"/>
      <c r="OXG2347" s="1452"/>
      <c r="OXH2347" s="1452"/>
      <c r="OXI2347" s="1452"/>
      <c r="OXJ2347" s="1452"/>
      <c r="OXK2347" s="1452"/>
      <c r="OXL2347" s="1452"/>
      <c r="OXM2347" s="1452"/>
      <c r="OXN2347" s="1452"/>
      <c r="OXO2347" s="1452"/>
      <c r="OXP2347" s="1452"/>
      <c r="OXQ2347" s="1452"/>
      <c r="OXR2347" s="1452"/>
      <c r="OXS2347" s="1452"/>
      <c r="OXT2347" s="1452"/>
      <c r="OXU2347" s="1452"/>
      <c r="OXV2347" s="1452"/>
      <c r="OXW2347" s="1452"/>
      <c r="OXX2347" s="1452"/>
      <c r="OXY2347" s="1452"/>
      <c r="OXZ2347" s="1452"/>
      <c r="OYA2347" s="1452"/>
      <c r="OYB2347" s="1452"/>
      <c r="OYC2347" s="1452"/>
      <c r="OYD2347" s="1452"/>
      <c r="OYE2347" s="1452"/>
      <c r="OYF2347" s="1452"/>
      <c r="OYG2347" s="1452"/>
      <c r="OYH2347" s="1452"/>
      <c r="OYI2347" s="1452"/>
      <c r="OYJ2347" s="1452"/>
      <c r="OYK2347" s="1452"/>
      <c r="OYL2347" s="1452"/>
      <c r="OYM2347" s="1452"/>
      <c r="OYN2347" s="1452"/>
      <c r="OYO2347" s="1452"/>
      <c r="OYP2347" s="1452"/>
      <c r="OYQ2347" s="1452"/>
      <c r="OYR2347" s="1452"/>
      <c r="OYS2347" s="1452"/>
      <c r="OYT2347" s="1452"/>
      <c r="OYU2347" s="1452"/>
      <c r="OYV2347" s="1452"/>
      <c r="OYW2347" s="1452"/>
      <c r="OYX2347" s="1452"/>
      <c r="OYY2347" s="1452"/>
      <c r="OYZ2347" s="1452"/>
      <c r="OZA2347" s="1452"/>
      <c r="OZB2347" s="1452"/>
      <c r="OZC2347" s="1452"/>
      <c r="OZD2347" s="1452"/>
      <c r="OZE2347" s="1452"/>
      <c r="OZF2347" s="1452"/>
      <c r="OZG2347" s="1452"/>
      <c r="OZH2347" s="1452"/>
      <c r="OZI2347" s="1452"/>
      <c r="OZJ2347" s="1452"/>
      <c r="OZK2347" s="1452"/>
      <c r="OZL2347" s="1452"/>
      <c r="OZM2347" s="1452"/>
      <c r="OZN2347" s="1452"/>
      <c r="OZO2347" s="1452"/>
      <c r="OZP2347" s="1452"/>
      <c r="OZQ2347" s="1452"/>
      <c r="OZR2347" s="1452"/>
      <c r="OZS2347" s="1452"/>
      <c r="OZT2347" s="1452"/>
      <c r="OZU2347" s="1452"/>
      <c r="OZV2347" s="1452"/>
      <c r="OZW2347" s="1452"/>
      <c r="OZX2347" s="1452"/>
      <c r="OZY2347" s="1452"/>
      <c r="OZZ2347" s="1452"/>
      <c r="PAA2347" s="1452"/>
      <c r="PAB2347" s="1452"/>
      <c r="PAC2347" s="1452"/>
      <c r="PAD2347" s="1452"/>
      <c r="PAE2347" s="1452"/>
      <c r="PAF2347" s="1452"/>
      <c r="PAG2347" s="1452"/>
      <c r="PAH2347" s="1452"/>
      <c r="PAI2347" s="1452"/>
      <c r="PAJ2347" s="1452"/>
      <c r="PAK2347" s="1452"/>
      <c r="PAL2347" s="1452"/>
      <c r="PAM2347" s="1452"/>
      <c r="PAN2347" s="1452"/>
      <c r="PAO2347" s="1452"/>
      <c r="PAP2347" s="1452"/>
      <c r="PAQ2347" s="1452"/>
      <c r="PAR2347" s="1452"/>
      <c r="PAS2347" s="1452"/>
      <c r="PAT2347" s="1452"/>
      <c r="PAU2347" s="1452"/>
      <c r="PAV2347" s="1452"/>
      <c r="PAW2347" s="1452"/>
      <c r="PAX2347" s="1452"/>
      <c r="PAY2347" s="1452"/>
      <c r="PAZ2347" s="1452"/>
      <c r="PBA2347" s="1452"/>
      <c r="PBB2347" s="1452"/>
      <c r="PBC2347" s="1452"/>
      <c r="PBD2347" s="1452"/>
      <c r="PBE2347" s="1452"/>
      <c r="PBF2347" s="1452"/>
      <c r="PBG2347" s="1452"/>
      <c r="PBH2347" s="1452"/>
      <c r="PBI2347" s="1452"/>
      <c r="PBJ2347" s="1452"/>
      <c r="PBK2347" s="1452"/>
      <c r="PBL2347" s="1452"/>
      <c r="PBM2347" s="1452"/>
      <c r="PBN2347" s="1452"/>
      <c r="PBO2347" s="1452"/>
      <c r="PBP2347" s="1452"/>
      <c r="PBQ2347" s="1452"/>
      <c r="PBR2347" s="1452"/>
      <c r="PBS2347" s="1452"/>
      <c r="PBT2347" s="1452"/>
      <c r="PBU2347" s="1452"/>
      <c r="PBV2347" s="1452"/>
      <c r="PBW2347" s="1452"/>
      <c r="PBX2347" s="1452"/>
      <c r="PBY2347" s="1452"/>
      <c r="PBZ2347" s="1452"/>
      <c r="PCA2347" s="1452"/>
      <c r="PCB2347" s="1452"/>
      <c r="PCC2347" s="1452"/>
      <c r="PCD2347" s="1452"/>
      <c r="PCE2347" s="1452"/>
      <c r="PCF2347" s="1452"/>
      <c r="PCG2347" s="1452"/>
      <c r="PCH2347" s="1452"/>
      <c r="PCI2347" s="1452"/>
      <c r="PCJ2347" s="1452"/>
      <c r="PCK2347" s="1452"/>
      <c r="PCL2347" s="1452"/>
      <c r="PCM2347" s="1452"/>
      <c r="PCN2347" s="1452"/>
      <c r="PCO2347" s="1452"/>
      <c r="PCP2347" s="1452"/>
      <c r="PCQ2347" s="1452"/>
      <c r="PCR2347" s="1452"/>
      <c r="PCS2347" s="1452"/>
      <c r="PCT2347" s="1452"/>
      <c r="PCU2347" s="1452"/>
      <c r="PCV2347" s="1452"/>
      <c r="PCW2347" s="1452"/>
      <c r="PCX2347" s="1452"/>
      <c r="PCY2347" s="1452"/>
      <c r="PCZ2347" s="1452"/>
      <c r="PDA2347" s="1452"/>
      <c r="PDB2347" s="1452"/>
      <c r="PDC2347" s="1452"/>
      <c r="PDD2347" s="1452"/>
      <c r="PDE2347" s="1452"/>
      <c r="PDF2347" s="1452"/>
      <c r="PDG2347" s="1452"/>
      <c r="PDH2347" s="1452"/>
      <c r="PDI2347" s="1452"/>
      <c r="PDJ2347" s="1452"/>
      <c r="PDK2347" s="1452"/>
      <c r="PDL2347" s="1452"/>
      <c r="PDM2347" s="1452"/>
      <c r="PDN2347" s="1452"/>
      <c r="PDO2347" s="1452"/>
      <c r="PDP2347" s="1452"/>
      <c r="PDQ2347" s="1452"/>
      <c r="PDR2347" s="1452"/>
      <c r="PDS2347" s="1452"/>
      <c r="PDT2347" s="1452"/>
      <c r="PDU2347" s="1452"/>
      <c r="PDV2347" s="1452"/>
      <c r="PDW2347" s="1452"/>
      <c r="PDX2347" s="1452"/>
      <c r="PDY2347" s="1452"/>
      <c r="PDZ2347" s="1452"/>
      <c r="PEA2347" s="1452"/>
      <c r="PEB2347" s="1452"/>
      <c r="PEC2347" s="1452"/>
      <c r="PED2347" s="1452"/>
      <c r="PEE2347" s="1452"/>
      <c r="PEF2347" s="1452"/>
      <c r="PEG2347" s="1452"/>
      <c r="PEH2347" s="1452"/>
      <c r="PEI2347" s="1452"/>
      <c r="PEJ2347" s="1452"/>
      <c r="PEK2347" s="1452"/>
      <c r="PEL2347" s="1452"/>
      <c r="PEM2347" s="1452"/>
      <c r="PEN2347" s="1452"/>
      <c r="PEO2347" s="1452"/>
      <c r="PEP2347" s="1452"/>
      <c r="PEQ2347" s="1452"/>
      <c r="PER2347" s="1452"/>
      <c r="PES2347" s="1452"/>
      <c r="PET2347" s="1452"/>
      <c r="PEU2347" s="1452"/>
      <c r="PEV2347" s="1452"/>
      <c r="PEW2347" s="1452"/>
      <c r="PEX2347" s="1452"/>
      <c r="PEY2347" s="1452"/>
      <c r="PEZ2347" s="1452"/>
      <c r="PFA2347" s="1452"/>
      <c r="PFB2347" s="1452"/>
      <c r="PFC2347" s="1452"/>
      <c r="PFD2347" s="1452"/>
      <c r="PFE2347" s="1452"/>
      <c r="PFF2347" s="1452"/>
      <c r="PFG2347" s="1452"/>
      <c r="PFH2347" s="1452"/>
      <c r="PFI2347" s="1452"/>
      <c r="PFJ2347" s="1452"/>
      <c r="PFK2347" s="1452"/>
      <c r="PFL2347" s="1452"/>
      <c r="PFM2347" s="1452"/>
      <c r="PFN2347" s="1452"/>
      <c r="PFO2347" s="1452"/>
      <c r="PFP2347" s="1452"/>
      <c r="PFQ2347" s="1452"/>
      <c r="PFR2347" s="1452"/>
      <c r="PFS2347" s="1452"/>
      <c r="PFT2347" s="1452"/>
      <c r="PFU2347" s="1452"/>
      <c r="PFV2347" s="1452"/>
      <c r="PFW2347" s="1452"/>
      <c r="PFX2347" s="1452"/>
      <c r="PFY2347" s="1452"/>
      <c r="PFZ2347" s="1452"/>
      <c r="PGA2347" s="1452"/>
      <c r="PGB2347" s="1452"/>
      <c r="PGC2347" s="1452"/>
      <c r="PGD2347" s="1452"/>
      <c r="PGE2347" s="1452"/>
      <c r="PGF2347" s="1452"/>
      <c r="PGG2347" s="1452"/>
      <c r="PGH2347" s="1452"/>
      <c r="PGI2347" s="1452"/>
      <c r="PGJ2347" s="1452"/>
      <c r="PGK2347" s="1452"/>
      <c r="PGL2347" s="1452"/>
      <c r="PGM2347" s="1452"/>
      <c r="PGN2347" s="1452"/>
      <c r="PGO2347" s="1452"/>
      <c r="PGP2347" s="1452"/>
      <c r="PGQ2347" s="1452"/>
      <c r="PGR2347" s="1452"/>
      <c r="PGS2347" s="1452"/>
      <c r="PGT2347" s="1452"/>
      <c r="PGU2347" s="1452"/>
      <c r="PGV2347" s="1452"/>
      <c r="PGW2347" s="1452"/>
      <c r="PGX2347" s="1452"/>
      <c r="PGY2347" s="1452"/>
      <c r="PGZ2347" s="1452"/>
      <c r="PHA2347" s="1452"/>
      <c r="PHB2347" s="1452"/>
      <c r="PHC2347" s="1452"/>
      <c r="PHD2347" s="1452"/>
      <c r="PHE2347" s="1452"/>
      <c r="PHF2347" s="1452"/>
      <c r="PHG2347" s="1452"/>
      <c r="PHH2347" s="1452"/>
      <c r="PHI2347" s="1452"/>
      <c r="PHJ2347" s="1452"/>
      <c r="PHK2347" s="1452"/>
      <c r="PHL2347" s="1452"/>
      <c r="PHM2347" s="1452"/>
      <c r="PHN2347" s="1452"/>
      <c r="PHO2347" s="1452"/>
      <c r="PHP2347" s="1452"/>
      <c r="PHQ2347" s="1452"/>
      <c r="PHR2347" s="1452"/>
      <c r="PHS2347" s="1452"/>
      <c r="PHT2347" s="1452"/>
      <c r="PHU2347" s="1452"/>
      <c r="PHV2347" s="1452"/>
      <c r="PHW2347" s="1452"/>
      <c r="PHX2347" s="1452"/>
      <c r="PHY2347" s="1452"/>
      <c r="PHZ2347" s="1452"/>
      <c r="PIA2347" s="1452"/>
      <c r="PIB2347" s="1452"/>
      <c r="PIC2347" s="1452"/>
      <c r="PID2347" s="1452"/>
      <c r="PIE2347" s="1452"/>
      <c r="PIF2347" s="1452"/>
      <c r="PIG2347" s="1452"/>
      <c r="PIH2347" s="1452"/>
      <c r="PII2347" s="1452"/>
      <c r="PIJ2347" s="1452"/>
      <c r="PIK2347" s="1452"/>
      <c r="PIL2347" s="1452"/>
      <c r="PIM2347" s="1452"/>
      <c r="PIN2347" s="1452"/>
      <c r="PIO2347" s="1452"/>
      <c r="PIP2347" s="1452"/>
      <c r="PIQ2347" s="1452"/>
      <c r="PIR2347" s="1452"/>
      <c r="PIS2347" s="1452"/>
      <c r="PIT2347" s="1452"/>
      <c r="PIU2347" s="1452"/>
      <c r="PIV2347" s="1452"/>
      <c r="PIW2347" s="1452"/>
      <c r="PIX2347" s="1452"/>
      <c r="PIY2347" s="1452"/>
      <c r="PIZ2347" s="1452"/>
      <c r="PJA2347" s="1452"/>
      <c r="PJB2347" s="1452"/>
      <c r="PJC2347" s="1452"/>
      <c r="PJD2347" s="1452"/>
      <c r="PJE2347" s="1452"/>
      <c r="PJF2347" s="1452"/>
      <c r="PJG2347" s="1452"/>
      <c r="PJH2347" s="1452"/>
      <c r="PJI2347" s="1452"/>
      <c r="PJJ2347" s="1452"/>
      <c r="PJK2347" s="1452"/>
      <c r="PJL2347" s="1452"/>
      <c r="PJM2347" s="1452"/>
      <c r="PJN2347" s="1452"/>
      <c r="PJO2347" s="1452"/>
      <c r="PJP2347" s="1452"/>
      <c r="PJQ2347" s="1452"/>
      <c r="PJR2347" s="1452"/>
      <c r="PJS2347" s="1452"/>
      <c r="PJT2347" s="1452"/>
      <c r="PJU2347" s="1452"/>
      <c r="PJV2347" s="1452"/>
      <c r="PJW2347" s="1452"/>
      <c r="PJX2347" s="1452"/>
      <c r="PJY2347" s="1452"/>
      <c r="PJZ2347" s="1452"/>
      <c r="PKA2347" s="1452"/>
      <c r="PKB2347" s="1452"/>
      <c r="PKC2347" s="1452"/>
      <c r="PKD2347" s="1452"/>
      <c r="PKE2347" s="1452"/>
      <c r="PKF2347" s="1452"/>
      <c r="PKG2347" s="1452"/>
      <c r="PKH2347" s="1452"/>
      <c r="PKI2347" s="1452"/>
      <c r="PKJ2347" s="1452"/>
      <c r="PKK2347" s="1452"/>
      <c r="PKL2347" s="1452"/>
      <c r="PKM2347" s="1452"/>
      <c r="PKN2347" s="1452"/>
      <c r="PKO2347" s="1452"/>
      <c r="PKP2347" s="1452"/>
      <c r="PKQ2347" s="1452"/>
      <c r="PKR2347" s="1452"/>
      <c r="PKS2347" s="1452"/>
      <c r="PKT2347" s="1452"/>
      <c r="PKU2347" s="1452"/>
      <c r="PKV2347" s="1452"/>
      <c r="PKW2347" s="1452"/>
      <c r="PKX2347" s="1452"/>
      <c r="PKY2347" s="1452"/>
      <c r="PKZ2347" s="1452"/>
      <c r="PLA2347" s="1452"/>
      <c r="PLB2347" s="1452"/>
      <c r="PLC2347" s="1452"/>
      <c r="PLD2347" s="1452"/>
      <c r="PLE2347" s="1452"/>
      <c r="PLF2347" s="1452"/>
      <c r="PLG2347" s="1452"/>
      <c r="PLH2347" s="1452"/>
      <c r="PLI2347" s="1452"/>
      <c r="PLJ2347" s="1452"/>
      <c r="PLK2347" s="1452"/>
      <c r="PLL2347" s="1452"/>
      <c r="PLM2347" s="1452"/>
      <c r="PLN2347" s="1452"/>
      <c r="PLO2347" s="1452"/>
      <c r="PLP2347" s="1452"/>
      <c r="PLQ2347" s="1452"/>
      <c r="PLR2347" s="1452"/>
      <c r="PLS2347" s="1452"/>
      <c r="PLT2347" s="1452"/>
      <c r="PLU2347" s="1452"/>
      <c r="PLV2347" s="1452"/>
      <c r="PLW2347" s="1452"/>
      <c r="PLX2347" s="1452"/>
      <c r="PLY2347" s="1452"/>
      <c r="PLZ2347" s="1452"/>
      <c r="PMA2347" s="1452"/>
      <c r="PMB2347" s="1452"/>
      <c r="PMC2347" s="1452"/>
      <c r="PMD2347" s="1452"/>
      <c r="PME2347" s="1452"/>
      <c r="PMF2347" s="1452"/>
      <c r="PMG2347" s="1452"/>
      <c r="PMH2347" s="1452"/>
      <c r="PMI2347" s="1452"/>
      <c r="PMJ2347" s="1452"/>
      <c r="PMK2347" s="1452"/>
      <c r="PML2347" s="1452"/>
      <c r="PMM2347" s="1452"/>
      <c r="PMN2347" s="1452"/>
      <c r="PMO2347" s="1452"/>
      <c r="PMP2347" s="1452"/>
      <c r="PMQ2347" s="1452"/>
      <c r="PMR2347" s="1452"/>
      <c r="PMS2347" s="1452"/>
      <c r="PMT2347" s="1452"/>
      <c r="PMU2347" s="1452"/>
      <c r="PMV2347" s="1452"/>
      <c r="PMW2347" s="1452"/>
      <c r="PMX2347" s="1452"/>
      <c r="PMY2347" s="1452"/>
      <c r="PMZ2347" s="1452"/>
      <c r="PNA2347" s="1452"/>
      <c r="PNB2347" s="1452"/>
      <c r="PNC2347" s="1452"/>
      <c r="PND2347" s="1452"/>
      <c r="PNE2347" s="1452"/>
      <c r="PNF2347" s="1452"/>
      <c r="PNG2347" s="1452"/>
      <c r="PNH2347" s="1452"/>
      <c r="PNI2347" s="1452"/>
      <c r="PNJ2347" s="1452"/>
      <c r="PNK2347" s="1452"/>
      <c r="PNL2347" s="1452"/>
      <c r="PNM2347" s="1452"/>
      <c r="PNN2347" s="1452"/>
      <c r="PNO2347" s="1452"/>
      <c r="PNP2347" s="1452"/>
      <c r="PNQ2347" s="1452"/>
      <c r="PNR2347" s="1452"/>
      <c r="PNS2347" s="1452"/>
      <c r="PNT2347" s="1452"/>
      <c r="PNU2347" s="1452"/>
      <c r="PNV2347" s="1452"/>
      <c r="PNW2347" s="1452"/>
      <c r="PNX2347" s="1452"/>
      <c r="PNY2347" s="1452"/>
      <c r="PNZ2347" s="1452"/>
      <c r="POA2347" s="1452"/>
      <c r="POB2347" s="1452"/>
      <c r="POC2347" s="1452"/>
      <c r="POD2347" s="1452"/>
      <c r="POE2347" s="1452"/>
      <c r="POF2347" s="1452"/>
      <c r="POG2347" s="1452"/>
      <c r="POH2347" s="1452"/>
      <c r="POI2347" s="1452"/>
      <c r="POJ2347" s="1452"/>
      <c r="POK2347" s="1452"/>
      <c r="POL2347" s="1452"/>
      <c r="POM2347" s="1452"/>
      <c r="PON2347" s="1452"/>
      <c r="POO2347" s="1452"/>
      <c r="POP2347" s="1452"/>
      <c r="POQ2347" s="1452"/>
      <c r="POR2347" s="1452"/>
      <c r="POS2347" s="1452"/>
      <c r="POT2347" s="1452"/>
      <c r="POU2347" s="1452"/>
      <c r="POV2347" s="1452"/>
      <c r="POW2347" s="1452"/>
      <c r="POX2347" s="1452"/>
      <c r="POY2347" s="1452"/>
      <c r="POZ2347" s="1452"/>
      <c r="PPA2347" s="1452"/>
      <c r="PPB2347" s="1452"/>
      <c r="PPC2347" s="1452"/>
      <c r="PPD2347" s="1452"/>
      <c r="PPE2347" s="1452"/>
      <c r="PPF2347" s="1452"/>
      <c r="PPG2347" s="1452"/>
      <c r="PPH2347" s="1452"/>
      <c r="PPI2347" s="1452"/>
      <c r="PPJ2347" s="1452"/>
      <c r="PPK2347" s="1452"/>
      <c r="PPL2347" s="1452"/>
      <c r="PPM2347" s="1452"/>
      <c r="PPN2347" s="1452"/>
      <c r="PPO2347" s="1452"/>
      <c r="PPP2347" s="1452"/>
      <c r="PPQ2347" s="1452"/>
      <c r="PPR2347" s="1452"/>
      <c r="PPS2347" s="1452"/>
      <c r="PPT2347" s="1452"/>
      <c r="PPU2347" s="1452"/>
      <c r="PPV2347" s="1452"/>
      <c r="PPW2347" s="1452"/>
      <c r="PPX2347" s="1452"/>
      <c r="PPY2347" s="1452"/>
      <c r="PPZ2347" s="1452"/>
      <c r="PQA2347" s="1452"/>
      <c r="PQB2347" s="1452"/>
      <c r="PQC2347" s="1452"/>
      <c r="PQD2347" s="1452"/>
      <c r="PQE2347" s="1452"/>
      <c r="PQF2347" s="1452"/>
      <c r="PQG2347" s="1452"/>
      <c r="PQH2347" s="1452"/>
      <c r="PQI2347" s="1452"/>
      <c r="PQJ2347" s="1452"/>
      <c r="PQK2347" s="1452"/>
      <c r="PQL2347" s="1452"/>
      <c r="PQM2347" s="1452"/>
      <c r="PQN2347" s="1452"/>
      <c r="PQO2347" s="1452"/>
      <c r="PQP2347" s="1452"/>
      <c r="PQQ2347" s="1452"/>
      <c r="PQR2347" s="1452"/>
      <c r="PQS2347" s="1452"/>
      <c r="PQT2347" s="1452"/>
      <c r="PQU2347" s="1452"/>
      <c r="PQV2347" s="1452"/>
      <c r="PQW2347" s="1452"/>
      <c r="PQX2347" s="1452"/>
      <c r="PQY2347" s="1452"/>
      <c r="PQZ2347" s="1452"/>
      <c r="PRA2347" s="1452"/>
      <c r="PRB2347" s="1452"/>
      <c r="PRC2347" s="1452"/>
      <c r="PRD2347" s="1452"/>
      <c r="PRE2347" s="1452"/>
      <c r="PRF2347" s="1452"/>
      <c r="PRG2347" s="1452"/>
      <c r="PRH2347" s="1452"/>
      <c r="PRI2347" s="1452"/>
      <c r="PRJ2347" s="1452"/>
      <c r="PRK2347" s="1452"/>
      <c r="PRL2347" s="1452"/>
      <c r="PRM2347" s="1452"/>
      <c r="PRN2347" s="1452"/>
      <c r="PRO2347" s="1452"/>
      <c r="PRP2347" s="1452"/>
      <c r="PRQ2347" s="1452"/>
      <c r="PRR2347" s="1452"/>
      <c r="PRS2347" s="1452"/>
      <c r="PRT2347" s="1452"/>
      <c r="PRU2347" s="1452"/>
      <c r="PRV2347" s="1452"/>
      <c r="PRW2347" s="1452"/>
      <c r="PRX2347" s="1452"/>
      <c r="PRY2347" s="1452"/>
      <c r="PRZ2347" s="1452"/>
      <c r="PSA2347" s="1452"/>
      <c r="PSB2347" s="1452"/>
      <c r="PSC2347" s="1452"/>
      <c r="PSD2347" s="1452"/>
      <c r="PSE2347" s="1452"/>
      <c r="PSF2347" s="1452"/>
      <c r="PSG2347" s="1452"/>
      <c r="PSH2347" s="1452"/>
      <c r="PSI2347" s="1452"/>
      <c r="PSJ2347" s="1452"/>
      <c r="PSK2347" s="1452"/>
      <c r="PSL2347" s="1452"/>
      <c r="PSM2347" s="1452"/>
      <c r="PSN2347" s="1452"/>
      <c r="PSO2347" s="1452"/>
      <c r="PSP2347" s="1452"/>
      <c r="PSQ2347" s="1452"/>
      <c r="PSR2347" s="1452"/>
      <c r="PSS2347" s="1452"/>
      <c r="PST2347" s="1452"/>
      <c r="PSU2347" s="1452"/>
      <c r="PSV2347" s="1452"/>
      <c r="PSW2347" s="1452"/>
      <c r="PSX2347" s="1452"/>
      <c r="PSY2347" s="1452"/>
      <c r="PSZ2347" s="1452"/>
      <c r="PTA2347" s="1452"/>
      <c r="PTB2347" s="1452"/>
      <c r="PTC2347" s="1452"/>
      <c r="PTD2347" s="1452"/>
      <c r="PTE2347" s="1452"/>
      <c r="PTF2347" s="1452"/>
      <c r="PTG2347" s="1452"/>
      <c r="PTH2347" s="1452"/>
      <c r="PTI2347" s="1452"/>
      <c r="PTJ2347" s="1452"/>
      <c r="PTK2347" s="1452"/>
      <c r="PTL2347" s="1452"/>
      <c r="PTM2347" s="1452"/>
      <c r="PTN2347" s="1452"/>
      <c r="PTO2347" s="1452"/>
      <c r="PTP2347" s="1452"/>
      <c r="PTQ2347" s="1452"/>
      <c r="PTR2347" s="1452"/>
      <c r="PTS2347" s="1452"/>
      <c r="PTT2347" s="1452"/>
      <c r="PTU2347" s="1452"/>
      <c r="PTV2347" s="1452"/>
      <c r="PTW2347" s="1452"/>
      <c r="PTX2347" s="1452"/>
      <c r="PTY2347" s="1452"/>
      <c r="PTZ2347" s="1452"/>
      <c r="PUA2347" s="1452"/>
      <c r="PUB2347" s="1452"/>
      <c r="PUC2347" s="1452"/>
      <c r="PUD2347" s="1452"/>
      <c r="PUE2347" s="1452"/>
      <c r="PUF2347" s="1452"/>
      <c r="PUG2347" s="1452"/>
      <c r="PUH2347" s="1452"/>
      <c r="PUI2347" s="1452"/>
      <c r="PUJ2347" s="1452"/>
      <c r="PUK2347" s="1452"/>
      <c r="PUL2347" s="1452"/>
      <c r="PUM2347" s="1452"/>
      <c r="PUN2347" s="1452"/>
      <c r="PUO2347" s="1452"/>
      <c r="PUP2347" s="1452"/>
      <c r="PUQ2347" s="1452"/>
      <c r="PUR2347" s="1452"/>
      <c r="PUS2347" s="1452"/>
      <c r="PUT2347" s="1452"/>
      <c r="PUU2347" s="1452"/>
      <c r="PUV2347" s="1452"/>
      <c r="PUW2347" s="1452"/>
      <c r="PUX2347" s="1452"/>
      <c r="PUY2347" s="1452"/>
      <c r="PUZ2347" s="1452"/>
      <c r="PVA2347" s="1452"/>
      <c r="PVB2347" s="1452"/>
      <c r="PVC2347" s="1452"/>
      <c r="PVD2347" s="1452"/>
      <c r="PVE2347" s="1452"/>
      <c r="PVF2347" s="1452"/>
      <c r="PVG2347" s="1452"/>
      <c r="PVH2347" s="1452"/>
      <c r="PVI2347" s="1452"/>
      <c r="PVJ2347" s="1452"/>
      <c r="PVK2347" s="1452"/>
      <c r="PVL2347" s="1452"/>
      <c r="PVM2347" s="1452"/>
      <c r="PVN2347" s="1452"/>
      <c r="PVO2347" s="1452"/>
      <c r="PVP2347" s="1452"/>
      <c r="PVQ2347" s="1452"/>
      <c r="PVR2347" s="1452"/>
      <c r="PVS2347" s="1452"/>
      <c r="PVT2347" s="1452"/>
      <c r="PVU2347" s="1452"/>
      <c r="PVV2347" s="1452"/>
      <c r="PVW2347" s="1452"/>
      <c r="PVX2347" s="1452"/>
      <c r="PVY2347" s="1452"/>
      <c r="PVZ2347" s="1452"/>
      <c r="PWA2347" s="1452"/>
      <c r="PWB2347" s="1452"/>
      <c r="PWC2347" s="1452"/>
      <c r="PWD2347" s="1452"/>
      <c r="PWE2347" s="1452"/>
      <c r="PWF2347" s="1452"/>
      <c r="PWG2347" s="1452"/>
      <c r="PWH2347" s="1452"/>
      <c r="PWI2347" s="1452"/>
      <c r="PWJ2347" s="1452"/>
      <c r="PWK2347" s="1452"/>
      <c r="PWL2347" s="1452"/>
      <c r="PWM2347" s="1452"/>
      <c r="PWN2347" s="1452"/>
      <c r="PWO2347" s="1452"/>
      <c r="PWP2347" s="1452"/>
      <c r="PWQ2347" s="1452"/>
      <c r="PWR2347" s="1452"/>
      <c r="PWS2347" s="1452"/>
      <c r="PWT2347" s="1452"/>
      <c r="PWU2347" s="1452"/>
      <c r="PWV2347" s="1452"/>
      <c r="PWW2347" s="1452"/>
      <c r="PWX2347" s="1452"/>
      <c r="PWY2347" s="1452"/>
      <c r="PWZ2347" s="1452"/>
      <c r="PXA2347" s="1452"/>
      <c r="PXB2347" s="1452"/>
      <c r="PXC2347" s="1452"/>
      <c r="PXD2347" s="1452"/>
      <c r="PXE2347" s="1452"/>
      <c r="PXF2347" s="1452"/>
      <c r="PXG2347" s="1452"/>
      <c r="PXH2347" s="1452"/>
      <c r="PXI2347" s="1452"/>
      <c r="PXJ2347" s="1452"/>
      <c r="PXK2347" s="1452"/>
      <c r="PXL2347" s="1452"/>
      <c r="PXM2347" s="1452"/>
      <c r="PXN2347" s="1452"/>
      <c r="PXO2347" s="1452"/>
      <c r="PXP2347" s="1452"/>
      <c r="PXQ2347" s="1452"/>
      <c r="PXR2347" s="1452"/>
      <c r="PXS2347" s="1452"/>
      <c r="PXT2347" s="1452"/>
      <c r="PXU2347" s="1452"/>
      <c r="PXV2347" s="1452"/>
      <c r="PXW2347" s="1452"/>
      <c r="PXX2347" s="1452"/>
      <c r="PXY2347" s="1452"/>
      <c r="PXZ2347" s="1452"/>
      <c r="PYA2347" s="1452"/>
      <c r="PYB2347" s="1452"/>
      <c r="PYC2347" s="1452"/>
      <c r="PYD2347" s="1452"/>
      <c r="PYE2347" s="1452"/>
      <c r="PYF2347" s="1452"/>
      <c r="PYG2347" s="1452"/>
      <c r="PYH2347" s="1452"/>
      <c r="PYI2347" s="1452"/>
      <c r="PYJ2347" s="1452"/>
      <c r="PYK2347" s="1452"/>
      <c r="PYL2347" s="1452"/>
      <c r="PYM2347" s="1452"/>
      <c r="PYN2347" s="1452"/>
      <c r="PYO2347" s="1452"/>
      <c r="PYP2347" s="1452"/>
      <c r="PYQ2347" s="1452"/>
      <c r="PYR2347" s="1452"/>
      <c r="PYS2347" s="1452"/>
      <c r="PYT2347" s="1452"/>
      <c r="PYU2347" s="1452"/>
      <c r="PYV2347" s="1452"/>
      <c r="PYW2347" s="1452"/>
      <c r="PYX2347" s="1452"/>
      <c r="PYY2347" s="1452"/>
      <c r="PYZ2347" s="1452"/>
      <c r="PZA2347" s="1452"/>
      <c r="PZB2347" s="1452"/>
      <c r="PZC2347" s="1452"/>
      <c r="PZD2347" s="1452"/>
      <c r="PZE2347" s="1452"/>
      <c r="PZF2347" s="1452"/>
      <c r="PZG2347" s="1452"/>
      <c r="PZH2347" s="1452"/>
      <c r="PZI2347" s="1452"/>
      <c r="PZJ2347" s="1452"/>
      <c r="PZK2347" s="1452"/>
      <c r="PZL2347" s="1452"/>
      <c r="PZM2347" s="1452"/>
      <c r="PZN2347" s="1452"/>
      <c r="PZO2347" s="1452"/>
      <c r="PZP2347" s="1452"/>
      <c r="PZQ2347" s="1452"/>
      <c r="PZR2347" s="1452"/>
      <c r="PZS2347" s="1452"/>
      <c r="PZT2347" s="1452"/>
      <c r="PZU2347" s="1452"/>
      <c r="PZV2347" s="1452"/>
      <c r="PZW2347" s="1452"/>
      <c r="PZX2347" s="1452"/>
      <c r="PZY2347" s="1452"/>
      <c r="PZZ2347" s="1452"/>
      <c r="QAA2347" s="1452"/>
      <c r="QAB2347" s="1452"/>
      <c r="QAC2347" s="1452"/>
      <c r="QAD2347" s="1452"/>
      <c r="QAE2347" s="1452"/>
      <c r="QAF2347" s="1452"/>
      <c r="QAG2347" s="1452"/>
      <c r="QAH2347" s="1452"/>
      <c r="QAI2347" s="1452"/>
      <c r="QAJ2347" s="1452"/>
      <c r="QAK2347" s="1452"/>
      <c r="QAL2347" s="1452"/>
      <c r="QAM2347" s="1452"/>
      <c r="QAN2347" s="1452"/>
      <c r="QAO2347" s="1452"/>
      <c r="QAP2347" s="1452"/>
      <c r="QAQ2347" s="1452"/>
      <c r="QAR2347" s="1452"/>
      <c r="QAS2347" s="1452"/>
      <c r="QAT2347" s="1452"/>
      <c r="QAU2347" s="1452"/>
      <c r="QAV2347" s="1452"/>
      <c r="QAW2347" s="1452"/>
      <c r="QAX2347" s="1452"/>
      <c r="QAY2347" s="1452"/>
      <c r="QAZ2347" s="1452"/>
      <c r="QBA2347" s="1452"/>
      <c r="QBB2347" s="1452"/>
      <c r="QBC2347" s="1452"/>
      <c r="QBD2347" s="1452"/>
      <c r="QBE2347" s="1452"/>
      <c r="QBF2347" s="1452"/>
      <c r="QBG2347" s="1452"/>
      <c r="QBH2347" s="1452"/>
      <c r="QBI2347" s="1452"/>
      <c r="QBJ2347" s="1452"/>
      <c r="QBK2347" s="1452"/>
      <c r="QBL2347" s="1452"/>
      <c r="QBM2347" s="1452"/>
      <c r="QBN2347" s="1452"/>
      <c r="QBO2347" s="1452"/>
      <c r="QBP2347" s="1452"/>
      <c r="QBQ2347" s="1452"/>
      <c r="QBR2347" s="1452"/>
      <c r="QBS2347" s="1452"/>
      <c r="QBT2347" s="1452"/>
      <c r="QBU2347" s="1452"/>
      <c r="QBV2347" s="1452"/>
      <c r="QBW2347" s="1452"/>
      <c r="QBX2347" s="1452"/>
      <c r="QBY2347" s="1452"/>
      <c r="QBZ2347" s="1452"/>
      <c r="QCA2347" s="1452"/>
      <c r="QCB2347" s="1452"/>
      <c r="QCC2347" s="1452"/>
      <c r="QCD2347" s="1452"/>
      <c r="QCE2347" s="1452"/>
      <c r="QCF2347" s="1452"/>
      <c r="QCG2347" s="1452"/>
      <c r="QCH2347" s="1452"/>
      <c r="QCI2347" s="1452"/>
      <c r="QCJ2347" s="1452"/>
      <c r="QCK2347" s="1452"/>
      <c r="QCL2347" s="1452"/>
      <c r="QCM2347" s="1452"/>
      <c r="QCN2347" s="1452"/>
      <c r="QCO2347" s="1452"/>
      <c r="QCP2347" s="1452"/>
      <c r="QCQ2347" s="1452"/>
      <c r="QCR2347" s="1452"/>
      <c r="QCS2347" s="1452"/>
      <c r="QCT2347" s="1452"/>
      <c r="QCU2347" s="1452"/>
      <c r="QCV2347" s="1452"/>
      <c r="QCW2347" s="1452"/>
      <c r="QCX2347" s="1452"/>
      <c r="QCY2347" s="1452"/>
      <c r="QCZ2347" s="1452"/>
      <c r="QDA2347" s="1452"/>
      <c r="QDB2347" s="1452"/>
      <c r="QDC2347" s="1452"/>
      <c r="QDD2347" s="1452"/>
      <c r="QDE2347" s="1452"/>
      <c r="QDF2347" s="1452"/>
      <c r="QDG2347" s="1452"/>
      <c r="QDH2347" s="1452"/>
      <c r="QDI2347" s="1452"/>
      <c r="QDJ2347" s="1452"/>
      <c r="QDK2347" s="1452"/>
      <c r="QDL2347" s="1452"/>
      <c r="QDM2347" s="1452"/>
      <c r="QDN2347" s="1452"/>
      <c r="QDO2347" s="1452"/>
      <c r="QDP2347" s="1452"/>
      <c r="QDQ2347" s="1452"/>
      <c r="QDR2347" s="1452"/>
      <c r="QDS2347" s="1452"/>
      <c r="QDT2347" s="1452"/>
      <c r="QDU2347" s="1452"/>
      <c r="QDV2347" s="1452"/>
      <c r="QDW2347" s="1452"/>
      <c r="QDX2347" s="1452"/>
      <c r="QDY2347" s="1452"/>
      <c r="QDZ2347" s="1452"/>
      <c r="QEA2347" s="1452"/>
      <c r="QEB2347" s="1452"/>
      <c r="QEC2347" s="1452"/>
      <c r="QED2347" s="1452"/>
      <c r="QEE2347" s="1452"/>
      <c r="QEF2347" s="1452"/>
      <c r="QEG2347" s="1452"/>
      <c r="QEH2347" s="1452"/>
      <c r="QEI2347" s="1452"/>
      <c r="QEJ2347" s="1452"/>
      <c r="QEK2347" s="1452"/>
      <c r="QEL2347" s="1452"/>
      <c r="QEM2347" s="1452"/>
      <c r="QEN2347" s="1452"/>
      <c r="QEO2347" s="1452"/>
      <c r="QEP2347" s="1452"/>
      <c r="QEQ2347" s="1452"/>
      <c r="QER2347" s="1452"/>
      <c r="QES2347" s="1452"/>
      <c r="QET2347" s="1452"/>
      <c r="QEU2347" s="1452"/>
      <c r="QEV2347" s="1452"/>
      <c r="QEW2347" s="1452"/>
      <c r="QEX2347" s="1452"/>
      <c r="QEY2347" s="1452"/>
      <c r="QEZ2347" s="1452"/>
      <c r="QFA2347" s="1452"/>
      <c r="QFB2347" s="1452"/>
      <c r="QFC2347" s="1452"/>
      <c r="QFD2347" s="1452"/>
      <c r="QFE2347" s="1452"/>
      <c r="QFF2347" s="1452"/>
      <c r="QFG2347" s="1452"/>
      <c r="QFH2347" s="1452"/>
      <c r="QFI2347" s="1452"/>
      <c r="QFJ2347" s="1452"/>
      <c r="QFK2347" s="1452"/>
      <c r="QFL2347" s="1452"/>
      <c r="QFM2347" s="1452"/>
      <c r="QFN2347" s="1452"/>
      <c r="QFO2347" s="1452"/>
      <c r="QFP2347" s="1452"/>
      <c r="QFQ2347" s="1452"/>
      <c r="QFR2347" s="1452"/>
      <c r="QFS2347" s="1452"/>
      <c r="QFT2347" s="1452"/>
      <c r="QFU2347" s="1452"/>
      <c r="QFV2347" s="1452"/>
      <c r="QFW2347" s="1452"/>
      <c r="QFX2347" s="1452"/>
      <c r="QFY2347" s="1452"/>
      <c r="QFZ2347" s="1452"/>
      <c r="QGA2347" s="1452"/>
      <c r="QGB2347" s="1452"/>
      <c r="QGC2347" s="1452"/>
      <c r="QGD2347" s="1452"/>
      <c r="QGE2347" s="1452"/>
      <c r="QGF2347" s="1452"/>
      <c r="QGG2347" s="1452"/>
      <c r="QGH2347" s="1452"/>
      <c r="QGI2347" s="1452"/>
      <c r="QGJ2347" s="1452"/>
      <c r="QGK2347" s="1452"/>
      <c r="QGL2347" s="1452"/>
      <c r="QGM2347" s="1452"/>
      <c r="QGN2347" s="1452"/>
      <c r="QGO2347" s="1452"/>
      <c r="QGP2347" s="1452"/>
      <c r="QGQ2347" s="1452"/>
      <c r="QGR2347" s="1452"/>
      <c r="QGS2347" s="1452"/>
      <c r="QGT2347" s="1452"/>
      <c r="QGU2347" s="1452"/>
      <c r="QGV2347" s="1452"/>
      <c r="QGW2347" s="1452"/>
      <c r="QGX2347" s="1452"/>
      <c r="QGY2347" s="1452"/>
      <c r="QGZ2347" s="1452"/>
      <c r="QHA2347" s="1452"/>
      <c r="QHB2347" s="1452"/>
      <c r="QHC2347" s="1452"/>
      <c r="QHD2347" s="1452"/>
      <c r="QHE2347" s="1452"/>
      <c r="QHF2347" s="1452"/>
      <c r="QHG2347" s="1452"/>
      <c r="QHH2347" s="1452"/>
      <c r="QHI2347" s="1452"/>
      <c r="QHJ2347" s="1452"/>
      <c r="QHK2347" s="1452"/>
      <c r="QHL2347" s="1452"/>
      <c r="QHM2347" s="1452"/>
      <c r="QHN2347" s="1452"/>
      <c r="QHO2347" s="1452"/>
      <c r="QHP2347" s="1452"/>
      <c r="QHQ2347" s="1452"/>
      <c r="QHR2347" s="1452"/>
      <c r="QHS2347" s="1452"/>
      <c r="QHT2347" s="1452"/>
      <c r="QHU2347" s="1452"/>
      <c r="QHV2347" s="1452"/>
      <c r="QHW2347" s="1452"/>
      <c r="QHX2347" s="1452"/>
      <c r="QHY2347" s="1452"/>
      <c r="QHZ2347" s="1452"/>
      <c r="QIA2347" s="1452"/>
      <c r="QIB2347" s="1452"/>
      <c r="QIC2347" s="1452"/>
      <c r="QID2347" s="1452"/>
      <c r="QIE2347" s="1452"/>
      <c r="QIF2347" s="1452"/>
      <c r="QIG2347" s="1452"/>
      <c r="QIH2347" s="1452"/>
      <c r="QII2347" s="1452"/>
      <c r="QIJ2347" s="1452"/>
      <c r="QIK2347" s="1452"/>
      <c r="QIL2347" s="1452"/>
      <c r="QIM2347" s="1452"/>
      <c r="QIN2347" s="1452"/>
      <c r="QIO2347" s="1452"/>
      <c r="QIP2347" s="1452"/>
      <c r="QIQ2347" s="1452"/>
      <c r="QIR2347" s="1452"/>
      <c r="QIS2347" s="1452"/>
      <c r="QIT2347" s="1452"/>
      <c r="QIU2347" s="1452"/>
      <c r="QIV2347" s="1452"/>
      <c r="QIW2347" s="1452"/>
      <c r="QIX2347" s="1452"/>
      <c r="QIY2347" s="1452"/>
      <c r="QIZ2347" s="1452"/>
      <c r="QJA2347" s="1452"/>
      <c r="QJB2347" s="1452"/>
      <c r="QJC2347" s="1452"/>
      <c r="QJD2347" s="1452"/>
      <c r="QJE2347" s="1452"/>
      <c r="QJF2347" s="1452"/>
      <c r="QJG2347" s="1452"/>
      <c r="QJH2347" s="1452"/>
      <c r="QJI2347" s="1452"/>
      <c r="QJJ2347" s="1452"/>
      <c r="QJK2347" s="1452"/>
      <c r="QJL2347" s="1452"/>
      <c r="QJM2347" s="1452"/>
      <c r="QJN2347" s="1452"/>
      <c r="QJO2347" s="1452"/>
      <c r="QJP2347" s="1452"/>
      <c r="QJQ2347" s="1452"/>
      <c r="QJR2347" s="1452"/>
      <c r="QJS2347" s="1452"/>
      <c r="QJT2347" s="1452"/>
      <c r="QJU2347" s="1452"/>
      <c r="QJV2347" s="1452"/>
      <c r="QJW2347" s="1452"/>
      <c r="QJX2347" s="1452"/>
      <c r="QJY2347" s="1452"/>
      <c r="QJZ2347" s="1452"/>
      <c r="QKA2347" s="1452"/>
      <c r="QKB2347" s="1452"/>
      <c r="QKC2347" s="1452"/>
      <c r="QKD2347" s="1452"/>
      <c r="QKE2347" s="1452"/>
      <c r="QKF2347" s="1452"/>
      <c r="QKG2347" s="1452"/>
      <c r="QKH2347" s="1452"/>
      <c r="QKI2347" s="1452"/>
      <c r="QKJ2347" s="1452"/>
      <c r="QKK2347" s="1452"/>
      <c r="QKL2347" s="1452"/>
      <c r="QKM2347" s="1452"/>
      <c r="QKN2347" s="1452"/>
      <c r="QKO2347" s="1452"/>
      <c r="QKP2347" s="1452"/>
      <c r="QKQ2347" s="1452"/>
      <c r="QKR2347" s="1452"/>
      <c r="QKS2347" s="1452"/>
      <c r="QKT2347" s="1452"/>
      <c r="QKU2347" s="1452"/>
      <c r="QKV2347" s="1452"/>
      <c r="QKW2347" s="1452"/>
      <c r="QKX2347" s="1452"/>
      <c r="QKY2347" s="1452"/>
      <c r="QKZ2347" s="1452"/>
      <c r="QLA2347" s="1452"/>
      <c r="QLB2347" s="1452"/>
      <c r="QLC2347" s="1452"/>
      <c r="QLD2347" s="1452"/>
      <c r="QLE2347" s="1452"/>
      <c r="QLF2347" s="1452"/>
      <c r="QLG2347" s="1452"/>
      <c r="QLH2347" s="1452"/>
      <c r="QLI2347" s="1452"/>
      <c r="QLJ2347" s="1452"/>
      <c r="QLK2347" s="1452"/>
      <c r="QLL2347" s="1452"/>
      <c r="QLM2347" s="1452"/>
      <c r="QLN2347" s="1452"/>
      <c r="QLO2347" s="1452"/>
      <c r="QLP2347" s="1452"/>
      <c r="QLQ2347" s="1452"/>
      <c r="QLR2347" s="1452"/>
      <c r="QLS2347" s="1452"/>
      <c r="QLT2347" s="1452"/>
      <c r="QLU2347" s="1452"/>
      <c r="QLV2347" s="1452"/>
      <c r="QLW2347" s="1452"/>
      <c r="QLX2347" s="1452"/>
      <c r="QLY2347" s="1452"/>
      <c r="QLZ2347" s="1452"/>
      <c r="QMA2347" s="1452"/>
      <c r="QMB2347" s="1452"/>
      <c r="QMC2347" s="1452"/>
      <c r="QMD2347" s="1452"/>
      <c r="QME2347" s="1452"/>
      <c r="QMF2347" s="1452"/>
      <c r="QMG2347" s="1452"/>
      <c r="QMH2347" s="1452"/>
      <c r="QMI2347" s="1452"/>
      <c r="QMJ2347" s="1452"/>
      <c r="QMK2347" s="1452"/>
      <c r="QML2347" s="1452"/>
      <c r="QMM2347" s="1452"/>
      <c r="QMN2347" s="1452"/>
      <c r="QMO2347" s="1452"/>
      <c r="QMP2347" s="1452"/>
      <c r="QMQ2347" s="1452"/>
      <c r="QMR2347" s="1452"/>
      <c r="QMS2347" s="1452"/>
      <c r="QMT2347" s="1452"/>
      <c r="QMU2347" s="1452"/>
      <c r="QMV2347" s="1452"/>
      <c r="QMW2347" s="1452"/>
      <c r="QMX2347" s="1452"/>
      <c r="QMY2347" s="1452"/>
      <c r="QMZ2347" s="1452"/>
      <c r="QNA2347" s="1452"/>
      <c r="QNB2347" s="1452"/>
      <c r="QNC2347" s="1452"/>
      <c r="QND2347" s="1452"/>
      <c r="QNE2347" s="1452"/>
      <c r="QNF2347" s="1452"/>
      <c r="QNG2347" s="1452"/>
      <c r="QNH2347" s="1452"/>
      <c r="QNI2347" s="1452"/>
      <c r="QNJ2347" s="1452"/>
      <c r="QNK2347" s="1452"/>
      <c r="QNL2347" s="1452"/>
      <c r="QNM2347" s="1452"/>
      <c r="QNN2347" s="1452"/>
      <c r="QNO2347" s="1452"/>
      <c r="QNP2347" s="1452"/>
      <c r="QNQ2347" s="1452"/>
      <c r="QNR2347" s="1452"/>
      <c r="QNS2347" s="1452"/>
      <c r="QNT2347" s="1452"/>
      <c r="QNU2347" s="1452"/>
      <c r="QNV2347" s="1452"/>
      <c r="QNW2347" s="1452"/>
      <c r="QNX2347" s="1452"/>
      <c r="QNY2347" s="1452"/>
      <c r="QNZ2347" s="1452"/>
      <c r="QOA2347" s="1452"/>
      <c r="QOB2347" s="1452"/>
      <c r="QOC2347" s="1452"/>
      <c r="QOD2347" s="1452"/>
      <c r="QOE2347" s="1452"/>
      <c r="QOF2347" s="1452"/>
      <c r="QOG2347" s="1452"/>
      <c r="QOH2347" s="1452"/>
      <c r="QOI2347" s="1452"/>
      <c r="QOJ2347" s="1452"/>
      <c r="QOK2347" s="1452"/>
      <c r="QOL2347" s="1452"/>
      <c r="QOM2347" s="1452"/>
      <c r="QON2347" s="1452"/>
      <c r="QOO2347" s="1452"/>
      <c r="QOP2347" s="1452"/>
      <c r="QOQ2347" s="1452"/>
      <c r="QOR2347" s="1452"/>
      <c r="QOS2347" s="1452"/>
      <c r="QOT2347" s="1452"/>
      <c r="QOU2347" s="1452"/>
      <c r="QOV2347" s="1452"/>
      <c r="QOW2347" s="1452"/>
      <c r="QOX2347" s="1452"/>
      <c r="QOY2347" s="1452"/>
      <c r="QOZ2347" s="1452"/>
      <c r="QPA2347" s="1452"/>
      <c r="QPB2347" s="1452"/>
      <c r="QPC2347" s="1452"/>
      <c r="QPD2347" s="1452"/>
      <c r="QPE2347" s="1452"/>
      <c r="QPF2347" s="1452"/>
      <c r="QPG2347" s="1452"/>
      <c r="QPH2347" s="1452"/>
      <c r="QPI2347" s="1452"/>
      <c r="QPJ2347" s="1452"/>
      <c r="QPK2347" s="1452"/>
      <c r="QPL2347" s="1452"/>
      <c r="QPM2347" s="1452"/>
      <c r="QPN2347" s="1452"/>
      <c r="QPO2347" s="1452"/>
      <c r="QPP2347" s="1452"/>
      <c r="QPQ2347" s="1452"/>
      <c r="QPR2347" s="1452"/>
      <c r="QPS2347" s="1452"/>
      <c r="QPT2347" s="1452"/>
      <c r="QPU2347" s="1452"/>
      <c r="QPV2347" s="1452"/>
      <c r="QPW2347" s="1452"/>
      <c r="QPX2347" s="1452"/>
      <c r="QPY2347" s="1452"/>
      <c r="QPZ2347" s="1452"/>
      <c r="QQA2347" s="1452"/>
      <c r="QQB2347" s="1452"/>
      <c r="QQC2347" s="1452"/>
      <c r="QQD2347" s="1452"/>
      <c r="QQE2347" s="1452"/>
      <c r="QQF2347" s="1452"/>
      <c r="QQG2347" s="1452"/>
      <c r="QQH2347" s="1452"/>
      <c r="QQI2347" s="1452"/>
      <c r="QQJ2347" s="1452"/>
      <c r="QQK2347" s="1452"/>
      <c r="QQL2347" s="1452"/>
      <c r="QQM2347" s="1452"/>
      <c r="QQN2347" s="1452"/>
      <c r="QQO2347" s="1452"/>
      <c r="QQP2347" s="1452"/>
      <c r="QQQ2347" s="1452"/>
      <c r="QQR2347" s="1452"/>
      <c r="QQS2347" s="1452"/>
      <c r="QQT2347" s="1452"/>
      <c r="QQU2347" s="1452"/>
      <c r="QQV2347" s="1452"/>
      <c r="QQW2347" s="1452"/>
      <c r="QQX2347" s="1452"/>
      <c r="QQY2347" s="1452"/>
      <c r="QQZ2347" s="1452"/>
      <c r="QRA2347" s="1452"/>
      <c r="QRB2347" s="1452"/>
      <c r="QRC2347" s="1452"/>
      <c r="QRD2347" s="1452"/>
      <c r="QRE2347" s="1452"/>
      <c r="QRF2347" s="1452"/>
      <c r="QRG2347" s="1452"/>
      <c r="QRH2347" s="1452"/>
      <c r="QRI2347" s="1452"/>
      <c r="QRJ2347" s="1452"/>
      <c r="QRK2347" s="1452"/>
      <c r="QRL2347" s="1452"/>
      <c r="QRM2347" s="1452"/>
      <c r="QRN2347" s="1452"/>
      <c r="QRO2347" s="1452"/>
      <c r="QRP2347" s="1452"/>
      <c r="QRQ2347" s="1452"/>
      <c r="QRR2347" s="1452"/>
      <c r="QRS2347" s="1452"/>
      <c r="QRT2347" s="1452"/>
      <c r="QRU2347" s="1452"/>
      <c r="QRV2347" s="1452"/>
      <c r="QRW2347" s="1452"/>
      <c r="QRX2347" s="1452"/>
      <c r="QRY2347" s="1452"/>
      <c r="QRZ2347" s="1452"/>
      <c r="QSA2347" s="1452"/>
      <c r="QSB2347" s="1452"/>
      <c r="QSC2347" s="1452"/>
      <c r="QSD2347" s="1452"/>
      <c r="QSE2347" s="1452"/>
      <c r="QSF2347" s="1452"/>
      <c r="QSG2347" s="1452"/>
      <c r="QSH2347" s="1452"/>
      <c r="QSI2347" s="1452"/>
      <c r="QSJ2347" s="1452"/>
      <c r="QSK2347" s="1452"/>
      <c r="QSL2347" s="1452"/>
      <c r="QSM2347" s="1452"/>
      <c r="QSN2347" s="1452"/>
      <c r="QSO2347" s="1452"/>
      <c r="QSP2347" s="1452"/>
      <c r="QSQ2347" s="1452"/>
      <c r="QSR2347" s="1452"/>
      <c r="QSS2347" s="1452"/>
      <c r="QST2347" s="1452"/>
      <c r="QSU2347" s="1452"/>
      <c r="QSV2347" s="1452"/>
      <c r="QSW2347" s="1452"/>
      <c r="QSX2347" s="1452"/>
      <c r="QSY2347" s="1452"/>
      <c r="QSZ2347" s="1452"/>
      <c r="QTA2347" s="1452"/>
      <c r="QTB2347" s="1452"/>
      <c r="QTC2347" s="1452"/>
      <c r="QTD2347" s="1452"/>
      <c r="QTE2347" s="1452"/>
      <c r="QTF2347" s="1452"/>
      <c r="QTG2347" s="1452"/>
      <c r="QTH2347" s="1452"/>
      <c r="QTI2347" s="1452"/>
      <c r="QTJ2347" s="1452"/>
      <c r="QTK2347" s="1452"/>
      <c r="QTL2347" s="1452"/>
      <c r="QTM2347" s="1452"/>
      <c r="QTN2347" s="1452"/>
      <c r="QTO2347" s="1452"/>
      <c r="QTP2347" s="1452"/>
      <c r="QTQ2347" s="1452"/>
      <c r="QTR2347" s="1452"/>
      <c r="QTS2347" s="1452"/>
      <c r="QTT2347" s="1452"/>
      <c r="QTU2347" s="1452"/>
      <c r="QTV2347" s="1452"/>
      <c r="QTW2347" s="1452"/>
      <c r="QTX2347" s="1452"/>
      <c r="QTY2347" s="1452"/>
      <c r="QTZ2347" s="1452"/>
      <c r="QUA2347" s="1452"/>
      <c r="QUB2347" s="1452"/>
      <c r="QUC2347" s="1452"/>
      <c r="QUD2347" s="1452"/>
      <c r="QUE2347" s="1452"/>
      <c r="QUF2347" s="1452"/>
      <c r="QUG2347" s="1452"/>
      <c r="QUH2347" s="1452"/>
      <c r="QUI2347" s="1452"/>
      <c r="QUJ2347" s="1452"/>
      <c r="QUK2347" s="1452"/>
      <c r="QUL2347" s="1452"/>
      <c r="QUM2347" s="1452"/>
      <c r="QUN2347" s="1452"/>
      <c r="QUO2347" s="1452"/>
      <c r="QUP2347" s="1452"/>
      <c r="QUQ2347" s="1452"/>
      <c r="QUR2347" s="1452"/>
      <c r="QUS2347" s="1452"/>
      <c r="QUT2347" s="1452"/>
      <c r="QUU2347" s="1452"/>
      <c r="QUV2347" s="1452"/>
      <c r="QUW2347" s="1452"/>
      <c r="QUX2347" s="1452"/>
      <c r="QUY2347" s="1452"/>
      <c r="QUZ2347" s="1452"/>
      <c r="QVA2347" s="1452"/>
      <c r="QVB2347" s="1452"/>
      <c r="QVC2347" s="1452"/>
      <c r="QVD2347" s="1452"/>
      <c r="QVE2347" s="1452"/>
      <c r="QVF2347" s="1452"/>
      <c r="QVG2347" s="1452"/>
      <c r="QVH2347" s="1452"/>
      <c r="QVI2347" s="1452"/>
      <c r="QVJ2347" s="1452"/>
      <c r="QVK2347" s="1452"/>
      <c r="QVL2347" s="1452"/>
      <c r="QVM2347" s="1452"/>
      <c r="QVN2347" s="1452"/>
      <c r="QVO2347" s="1452"/>
      <c r="QVP2347" s="1452"/>
      <c r="QVQ2347" s="1452"/>
      <c r="QVR2347" s="1452"/>
      <c r="QVS2347" s="1452"/>
      <c r="QVT2347" s="1452"/>
      <c r="QVU2347" s="1452"/>
      <c r="QVV2347" s="1452"/>
      <c r="QVW2347" s="1452"/>
      <c r="QVX2347" s="1452"/>
      <c r="QVY2347" s="1452"/>
      <c r="QVZ2347" s="1452"/>
      <c r="QWA2347" s="1452"/>
      <c r="QWB2347" s="1452"/>
      <c r="QWC2347" s="1452"/>
      <c r="QWD2347" s="1452"/>
      <c r="QWE2347" s="1452"/>
      <c r="QWF2347" s="1452"/>
      <c r="QWG2347" s="1452"/>
      <c r="QWH2347" s="1452"/>
      <c r="QWI2347" s="1452"/>
      <c r="QWJ2347" s="1452"/>
      <c r="QWK2347" s="1452"/>
      <c r="QWL2347" s="1452"/>
      <c r="QWM2347" s="1452"/>
      <c r="QWN2347" s="1452"/>
      <c r="QWO2347" s="1452"/>
      <c r="QWP2347" s="1452"/>
      <c r="QWQ2347" s="1452"/>
      <c r="QWR2347" s="1452"/>
      <c r="QWS2347" s="1452"/>
      <c r="QWT2347" s="1452"/>
      <c r="QWU2347" s="1452"/>
      <c r="QWV2347" s="1452"/>
      <c r="QWW2347" s="1452"/>
      <c r="QWX2347" s="1452"/>
      <c r="QWY2347" s="1452"/>
      <c r="QWZ2347" s="1452"/>
      <c r="QXA2347" s="1452"/>
      <c r="QXB2347" s="1452"/>
      <c r="QXC2347" s="1452"/>
      <c r="QXD2347" s="1452"/>
      <c r="QXE2347" s="1452"/>
      <c r="QXF2347" s="1452"/>
      <c r="QXG2347" s="1452"/>
      <c r="QXH2347" s="1452"/>
      <c r="QXI2347" s="1452"/>
      <c r="QXJ2347" s="1452"/>
      <c r="QXK2347" s="1452"/>
      <c r="QXL2347" s="1452"/>
      <c r="QXM2347" s="1452"/>
      <c r="QXN2347" s="1452"/>
      <c r="QXO2347" s="1452"/>
      <c r="QXP2347" s="1452"/>
      <c r="QXQ2347" s="1452"/>
      <c r="QXR2347" s="1452"/>
      <c r="QXS2347" s="1452"/>
      <c r="QXT2347" s="1452"/>
      <c r="QXU2347" s="1452"/>
      <c r="QXV2347" s="1452"/>
      <c r="QXW2347" s="1452"/>
      <c r="QXX2347" s="1452"/>
      <c r="QXY2347" s="1452"/>
      <c r="QXZ2347" s="1452"/>
      <c r="QYA2347" s="1452"/>
      <c r="QYB2347" s="1452"/>
      <c r="QYC2347" s="1452"/>
      <c r="QYD2347" s="1452"/>
      <c r="QYE2347" s="1452"/>
      <c r="QYF2347" s="1452"/>
      <c r="QYG2347" s="1452"/>
      <c r="QYH2347" s="1452"/>
      <c r="QYI2347" s="1452"/>
      <c r="QYJ2347" s="1452"/>
      <c r="QYK2347" s="1452"/>
      <c r="QYL2347" s="1452"/>
      <c r="QYM2347" s="1452"/>
      <c r="QYN2347" s="1452"/>
      <c r="QYO2347" s="1452"/>
      <c r="QYP2347" s="1452"/>
      <c r="QYQ2347" s="1452"/>
      <c r="QYR2347" s="1452"/>
      <c r="QYS2347" s="1452"/>
      <c r="QYT2347" s="1452"/>
      <c r="QYU2347" s="1452"/>
      <c r="QYV2347" s="1452"/>
      <c r="QYW2347" s="1452"/>
      <c r="QYX2347" s="1452"/>
      <c r="QYY2347" s="1452"/>
      <c r="QYZ2347" s="1452"/>
      <c r="QZA2347" s="1452"/>
      <c r="QZB2347" s="1452"/>
      <c r="QZC2347" s="1452"/>
      <c r="QZD2347" s="1452"/>
      <c r="QZE2347" s="1452"/>
      <c r="QZF2347" s="1452"/>
      <c r="QZG2347" s="1452"/>
      <c r="QZH2347" s="1452"/>
      <c r="QZI2347" s="1452"/>
      <c r="QZJ2347" s="1452"/>
      <c r="QZK2347" s="1452"/>
      <c r="QZL2347" s="1452"/>
      <c r="QZM2347" s="1452"/>
      <c r="QZN2347" s="1452"/>
      <c r="QZO2347" s="1452"/>
      <c r="QZP2347" s="1452"/>
      <c r="QZQ2347" s="1452"/>
      <c r="QZR2347" s="1452"/>
      <c r="QZS2347" s="1452"/>
      <c r="QZT2347" s="1452"/>
      <c r="QZU2347" s="1452"/>
      <c r="QZV2347" s="1452"/>
      <c r="QZW2347" s="1452"/>
      <c r="QZX2347" s="1452"/>
      <c r="QZY2347" s="1452"/>
      <c r="QZZ2347" s="1452"/>
      <c r="RAA2347" s="1452"/>
      <c r="RAB2347" s="1452"/>
      <c r="RAC2347" s="1452"/>
      <c r="RAD2347" s="1452"/>
      <c r="RAE2347" s="1452"/>
      <c r="RAF2347" s="1452"/>
      <c r="RAG2347" s="1452"/>
      <c r="RAH2347" s="1452"/>
      <c r="RAI2347" s="1452"/>
      <c r="RAJ2347" s="1452"/>
      <c r="RAK2347" s="1452"/>
      <c r="RAL2347" s="1452"/>
      <c r="RAM2347" s="1452"/>
      <c r="RAN2347" s="1452"/>
      <c r="RAO2347" s="1452"/>
      <c r="RAP2347" s="1452"/>
      <c r="RAQ2347" s="1452"/>
      <c r="RAR2347" s="1452"/>
      <c r="RAS2347" s="1452"/>
      <c r="RAT2347" s="1452"/>
      <c r="RAU2347" s="1452"/>
      <c r="RAV2347" s="1452"/>
      <c r="RAW2347" s="1452"/>
      <c r="RAX2347" s="1452"/>
      <c r="RAY2347" s="1452"/>
      <c r="RAZ2347" s="1452"/>
      <c r="RBA2347" s="1452"/>
      <c r="RBB2347" s="1452"/>
      <c r="RBC2347" s="1452"/>
      <c r="RBD2347" s="1452"/>
      <c r="RBE2347" s="1452"/>
      <c r="RBF2347" s="1452"/>
      <c r="RBG2347" s="1452"/>
      <c r="RBH2347" s="1452"/>
      <c r="RBI2347" s="1452"/>
      <c r="RBJ2347" s="1452"/>
      <c r="RBK2347" s="1452"/>
      <c r="RBL2347" s="1452"/>
      <c r="RBM2347" s="1452"/>
      <c r="RBN2347" s="1452"/>
      <c r="RBO2347" s="1452"/>
      <c r="RBP2347" s="1452"/>
      <c r="RBQ2347" s="1452"/>
      <c r="RBR2347" s="1452"/>
      <c r="RBS2347" s="1452"/>
      <c r="RBT2347" s="1452"/>
      <c r="RBU2347" s="1452"/>
      <c r="RBV2347" s="1452"/>
      <c r="RBW2347" s="1452"/>
      <c r="RBX2347" s="1452"/>
      <c r="RBY2347" s="1452"/>
      <c r="RBZ2347" s="1452"/>
      <c r="RCA2347" s="1452"/>
      <c r="RCB2347" s="1452"/>
      <c r="RCC2347" s="1452"/>
      <c r="RCD2347" s="1452"/>
      <c r="RCE2347" s="1452"/>
      <c r="RCF2347" s="1452"/>
      <c r="RCG2347" s="1452"/>
      <c r="RCH2347" s="1452"/>
      <c r="RCI2347" s="1452"/>
      <c r="RCJ2347" s="1452"/>
      <c r="RCK2347" s="1452"/>
      <c r="RCL2347" s="1452"/>
      <c r="RCM2347" s="1452"/>
      <c r="RCN2347" s="1452"/>
      <c r="RCO2347" s="1452"/>
      <c r="RCP2347" s="1452"/>
      <c r="RCQ2347" s="1452"/>
      <c r="RCR2347" s="1452"/>
      <c r="RCS2347" s="1452"/>
      <c r="RCT2347" s="1452"/>
      <c r="RCU2347" s="1452"/>
      <c r="RCV2347" s="1452"/>
      <c r="RCW2347" s="1452"/>
      <c r="RCX2347" s="1452"/>
      <c r="RCY2347" s="1452"/>
      <c r="RCZ2347" s="1452"/>
      <c r="RDA2347" s="1452"/>
      <c r="RDB2347" s="1452"/>
      <c r="RDC2347" s="1452"/>
      <c r="RDD2347" s="1452"/>
      <c r="RDE2347" s="1452"/>
      <c r="RDF2347" s="1452"/>
      <c r="RDG2347" s="1452"/>
      <c r="RDH2347" s="1452"/>
      <c r="RDI2347" s="1452"/>
      <c r="RDJ2347" s="1452"/>
      <c r="RDK2347" s="1452"/>
      <c r="RDL2347" s="1452"/>
      <c r="RDM2347" s="1452"/>
      <c r="RDN2347" s="1452"/>
      <c r="RDO2347" s="1452"/>
      <c r="RDP2347" s="1452"/>
      <c r="RDQ2347" s="1452"/>
      <c r="RDR2347" s="1452"/>
      <c r="RDS2347" s="1452"/>
      <c r="RDT2347" s="1452"/>
      <c r="RDU2347" s="1452"/>
      <c r="RDV2347" s="1452"/>
      <c r="RDW2347" s="1452"/>
      <c r="RDX2347" s="1452"/>
      <c r="RDY2347" s="1452"/>
      <c r="RDZ2347" s="1452"/>
      <c r="REA2347" s="1452"/>
      <c r="REB2347" s="1452"/>
      <c r="REC2347" s="1452"/>
      <c r="RED2347" s="1452"/>
      <c r="REE2347" s="1452"/>
      <c r="REF2347" s="1452"/>
      <c r="REG2347" s="1452"/>
      <c r="REH2347" s="1452"/>
      <c r="REI2347" s="1452"/>
      <c r="REJ2347" s="1452"/>
      <c r="REK2347" s="1452"/>
      <c r="REL2347" s="1452"/>
      <c r="REM2347" s="1452"/>
      <c r="REN2347" s="1452"/>
      <c r="REO2347" s="1452"/>
      <c r="REP2347" s="1452"/>
      <c r="REQ2347" s="1452"/>
      <c r="RER2347" s="1452"/>
      <c r="RES2347" s="1452"/>
      <c r="RET2347" s="1452"/>
      <c r="REU2347" s="1452"/>
      <c r="REV2347" s="1452"/>
      <c r="REW2347" s="1452"/>
      <c r="REX2347" s="1452"/>
      <c r="REY2347" s="1452"/>
      <c r="REZ2347" s="1452"/>
      <c r="RFA2347" s="1452"/>
      <c r="RFB2347" s="1452"/>
      <c r="RFC2347" s="1452"/>
      <c r="RFD2347" s="1452"/>
      <c r="RFE2347" s="1452"/>
      <c r="RFF2347" s="1452"/>
      <c r="RFG2347" s="1452"/>
      <c r="RFH2347" s="1452"/>
      <c r="RFI2347" s="1452"/>
      <c r="RFJ2347" s="1452"/>
      <c r="RFK2347" s="1452"/>
      <c r="RFL2347" s="1452"/>
      <c r="RFM2347" s="1452"/>
      <c r="RFN2347" s="1452"/>
      <c r="RFO2347" s="1452"/>
      <c r="RFP2347" s="1452"/>
      <c r="RFQ2347" s="1452"/>
      <c r="RFR2347" s="1452"/>
      <c r="RFS2347" s="1452"/>
      <c r="RFT2347" s="1452"/>
      <c r="RFU2347" s="1452"/>
      <c r="RFV2347" s="1452"/>
      <c r="RFW2347" s="1452"/>
      <c r="RFX2347" s="1452"/>
      <c r="RFY2347" s="1452"/>
      <c r="RFZ2347" s="1452"/>
      <c r="RGA2347" s="1452"/>
      <c r="RGB2347" s="1452"/>
      <c r="RGC2347" s="1452"/>
      <c r="RGD2347" s="1452"/>
      <c r="RGE2347" s="1452"/>
      <c r="RGF2347" s="1452"/>
      <c r="RGG2347" s="1452"/>
      <c r="RGH2347" s="1452"/>
      <c r="RGI2347" s="1452"/>
      <c r="RGJ2347" s="1452"/>
      <c r="RGK2347" s="1452"/>
      <c r="RGL2347" s="1452"/>
      <c r="RGM2347" s="1452"/>
      <c r="RGN2347" s="1452"/>
      <c r="RGO2347" s="1452"/>
      <c r="RGP2347" s="1452"/>
      <c r="RGQ2347" s="1452"/>
      <c r="RGR2347" s="1452"/>
      <c r="RGS2347" s="1452"/>
      <c r="RGT2347" s="1452"/>
      <c r="RGU2347" s="1452"/>
      <c r="RGV2347" s="1452"/>
      <c r="RGW2347" s="1452"/>
      <c r="RGX2347" s="1452"/>
      <c r="RGY2347" s="1452"/>
      <c r="RGZ2347" s="1452"/>
      <c r="RHA2347" s="1452"/>
      <c r="RHB2347" s="1452"/>
      <c r="RHC2347" s="1452"/>
      <c r="RHD2347" s="1452"/>
      <c r="RHE2347" s="1452"/>
      <c r="RHF2347" s="1452"/>
      <c r="RHG2347" s="1452"/>
      <c r="RHH2347" s="1452"/>
      <c r="RHI2347" s="1452"/>
      <c r="RHJ2347" s="1452"/>
      <c r="RHK2347" s="1452"/>
      <c r="RHL2347" s="1452"/>
      <c r="RHM2347" s="1452"/>
      <c r="RHN2347" s="1452"/>
      <c r="RHO2347" s="1452"/>
      <c r="RHP2347" s="1452"/>
      <c r="RHQ2347" s="1452"/>
      <c r="RHR2347" s="1452"/>
      <c r="RHS2347" s="1452"/>
      <c r="RHT2347" s="1452"/>
      <c r="RHU2347" s="1452"/>
      <c r="RHV2347" s="1452"/>
      <c r="RHW2347" s="1452"/>
      <c r="RHX2347" s="1452"/>
      <c r="RHY2347" s="1452"/>
      <c r="RHZ2347" s="1452"/>
      <c r="RIA2347" s="1452"/>
      <c r="RIB2347" s="1452"/>
      <c r="RIC2347" s="1452"/>
      <c r="RID2347" s="1452"/>
      <c r="RIE2347" s="1452"/>
      <c r="RIF2347" s="1452"/>
      <c r="RIG2347" s="1452"/>
      <c r="RIH2347" s="1452"/>
      <c r="RII2347" s="1452"/>
      <c r="RIJ2347" s="1452"/>
      <c r="RIK2347" s="1452"/>
      <c r="RIL2347" s="1452"/>
      <c r="RIM2347" s="1452"/>
      <c r="RIN2347" s="1452"/>
      <c r="RIO2347" s="1452"/>
      <c r="RIP2347" s="1452"/>
      <c r="RIQ2347" s="1452"/>
      <c r="RIR2347" s="1452"/>
      <c r="RIS2347" s="1452"/>
      <c r="RIT2347" s="1452"/>
      <c r="RIU2347" s="1452"/>
      <c r="RIV2347" s="1452"/>
      <c r="RIW2347" s="1452"/>
      <c r="RIX2347" s="1452"/>
      <c r="RIY2347" s="1452"/>
      <c r="RIZ2347" s="1452"/>
      <c r="RJA2347" s="1452"/>
      <c r="RJB2347" s="1452"/>
      <c r="RJC2347" s="1452"/>
      <c r="RJD2347" s="1452"/>
      <c r="RJE2347" s="1452"/>
      <c r="RJF2347" s="1452"/>
      <c r="RJG2347" s="1452"/>
      <c r="RJH2347" s="1452"/>
      <c r="RJI2347" s="1452"/>
      <c r="RJJ2347" s="1452"/>
      <c r="RJK2347" s="1452"/>
      <c r="RJL2347" s="1452"/>
      <c r="RJM2347" s="1452"/>
      <c r="RJN2347" s="1452"/>
      <c r="RJO2347" s="1452"/>
      <c r="RJP2347" s="1452"/>
      <c r="RJQ2347" s="1452"/>
      <c r="RJR2347" s="1452"/>
      <c r="RJS2347" s="1452"/>
      <c r="RJT2347" s="1452"/>
      <c r="RJU2347" s="1452"/>
      <c r="RJV2347" s="1452"/>
      <c r="RJW2347" s="1452"/>
      <c r="RJX2347" s="1452"/>
      <c r="RJY2347" s="1452"/>
      <c r="RJZ2347" s="1452"/>
      <c r="RKA2347" s="1452"/>
      <c r="RKB2347" s="1452"/>
      <c r="RKC2347" s="1452"/>
      <c r="RKD2347" s="1452"/>
      <c r="RKE2347" s="1452"/>
      <c r="RKF2347" s="1452"/>
      <c r="RKG2347" s="1452"/>
      <c r="RKH2347" s="1452"/>
      <c r="RKI2347" s="1452"/>
      <c r="RKJ2347" s="1452"/>
      <c r="RKK2347" s="1452"/>
      <c r="RKL2347" s="1452"/>
      <c r="RKM2347" s="1452"/>
      <c r="RKN2347" s="1452"/>
      <c r="RKO2347" s="1452"/>
      <c r="RKP2347" s="1452"/>
      <c r="RKQ2347" s="1452"/>
      <c r="RKR2347" s="1452"/>
      <c r="RKS2347" s="1452"/>
      <c r="RKT2347" s="1452"/>
      <c r="RKU2347" s="1452"/>
      <c r="RKV2347" s="1452"/>
      <c r="RKW2347" s="1452"/>
      <c r="RKX2347" s="1452"/>
      <c r="RKY2347" s="1452"/>
      <c r="RKZ2347" s="1452"/>
      <c r="RLA2347" s="1452"/>
      <c r="RLB2347" s="1452"/>
      <c r="RLC2347" s="1452"/>
      <c r="RLD2347" s="1452"/>
      <c r="RLE2347" s="1452"/>
      <c r="RLF2347" s="1452"/>
      <c r="RLG2347" s="1452"/>
      <c r="RLH2347" s="1452"/>
      <c r="RLI2347" s="1452"/>
      <c r="RLJ2347" s="1452"/>
      <c r="RLK2347" s="1452"/>
      <c r="RLL2347" s="1452"/>
      <c r="RLM2347" s="1452"/>
      <c r="RLN2347" s="1452"/>
      <c r="RLO2347" s="1452"/>
      <c r="RLP2347" s="1452"/>
      <c r="RLQ2347" s="1452"/>
      <c r="RLR2347" s="1452"/>
      <c r="RLS2347" s="1452"/>
      <c r="RLT2347" s="1452"/>
      <c r="RLU2347" s="1452"/>
      <c r="RLV2347" s="1452"/>
      <c r="RLW2347" s="1452"/>
      <c r="RLX2347" s="1452"/>
      <c r="RLY2347" s="1452"/>
      <c r="RLZ2347" s="1452"/>
      <c r="RMA2347" s="1452"/>
      <c r="RMB2347" s="1452"/>
      <c r="RMC2347" s="1452"/>
      <c r="RMD2347" s="1452"/>
      <c r="RME2347" s="1452"/>
      <c r="RMF2347" s="1452"/>
      <c r="RMG2347" s="1452"/>
      <c r="RMH2347" s="1452"/>
      <c r="RMI2347" s="1452"/>
      <c r="RMJ2347" s="1452"/>
      <c r="RMK2347" s="1452"/>
      <c r="RML2347" s="1452"/>
      <c r="RMM2347" s="1452"/>
      <c r="RMN2347" s="1452"/>
      <c r="RMO2347" s="1452"/>
      <c r="RMP2347" s="1452"/>
      <c r="RMQ2347" s="1452"/>
      <c r="RMR2347" s="1452"/>
      <c r="RMS2347" s="1452"/>
      <c r="RMT2347" s="1452"/>
      <c r="RMU2347" s="1452"/>
      <c r="RMV2347" s="1452"/>
      <c r="RMW2347" s="1452"/>
      <c r="RMX2347" s="1452"/>
      <c r="RMY2347" s="1452"/>
      <c r="RMZ2347" s="1452"/>
      <c r="RNA2347" s="1452"/>
      <c r="RNB2347" s="1452"/>
      <c r="RNC2347" s="1452"/>
      <c r="RND2347" s="1452"/>
      <c r="RNE2347" s="1452"/>
      <c r="RNF2347" s="1452"/>
      <c r="RNG2347" s="1452"/>
      <c r="RNH2347" s="1452"/>
      <c r="RNI2347" s="1452"/>
      <c r="RNJ2347" s="1452"/>
      <c r="RNK2347" s="1452"/>
      <c r="RNL2347" s="1452"/>
      <c r="RNM2347" s="1452"/>
      <c r="RNN2347" s="1452"/>
      <c r="RNO2347" s="1452"/>
      <c r="RNP2347" s="1452"/>
      <c r="RNQ2347" s="1452"/>
      <c r="RNR2347" s="1452"/>
      <c r="RNS2347" s="1452"/>
      <c r="RNT2347" s="1452"/>
      <c r="RNU2347" s="1452"/>
      <c r="RNV2347" s="1452"/>
      <c r="RNW2347" s="1452"/>
      <c r="RNX2347" s="1452"/>
      <c r="RNY2347" s="1452"/>
      <c r="RNZ2347" s="1452"/>
      <c r="ROA2347" s="1452"/>
      <c r="ROB2347" s="1452"/>
      <c r="ROC2347" s="1452"/>
      <c r="ROD2347" s="1452"/>
      <c r="ROE2347" s="1452"/>
      <c r="ROF2347" s="1452"/>
      <c r="ROG2347" s="1452"/>
      <c r="ROH2347" s="1452"/>
      <c r="ROI2347" s="1452"/>
      <c r="ROJ2347" s="1452"/>
      <c r="ROK2347" s="1452"/>
      <c r="ROL2347" s="1452"/>
      <c r="ROM2347" s="1452"/>
      <c r="RON2347" s="1452"/>
      <c r="ROO2347" s="1452"/>
      <c r="ROP2347" s="1452"/>
      <c r="ROQ2347" s="1452"/>
      <c r="ROR2347" s="1452"/>
      <c r="ROS2347" s="1452"/>
      <c r="ROT2347" s="1452"/>
      <c r="ROU2347" s="1452"/>
      <c r="ROV2347" s="1452"/>
      <c r="ROW2347" s="1452"/>
      <c r="ROX2347" s="1452"/>
      <c r="ROY2347" s="1452"/>
      <c r="ROZ2347" s="1452"/>
      <c r="RPA2347" s="1452"/>
      <c r="RPB2347" s="1452"/>
      <c r="RPC2347" s="1452"/>
      <c r="RPD2347" s="1452"/>
      <c r="RPE2347" s="1452"/>
      <c r="RPF2347" s="1452"/>
      <c r="RPG2347" s="1452"/>
      <c r="RPH2347" s="1452"/>
      <c r="RPI2347" s="1452"/>
      <c r="RPJ2347" s="1452"/>
      <c r="RPK2347" s="1452"/>
      <c r="RPL2347" s="1452"/>
      <c r="RPM2347" s="1452"/>
      <c r="RPN2347" s="1452"/>
      <c r="RPO2347" s="1452"/>
      <c r="RPP2347" s="1452"/>
      <c r="RPQ2347" s="1452"/>
      <c r="RPR2347" s="1452"/>
      <c r="RPS2347" s="1452"/>
      <c r="RPT2347" s="1452"/>
      <c r="RPU2347" s="1452"/>
      <c r="RPV2347" s="1452"/>
      <c r="RPW2347" s="1452"/>
      <c r="RPX2347" s="1452"/>
      <c r="RPY2347" s="1452"/>
      <c r="RPZ2347" s="1452"/>
      <c r="RQA2347" s="1452"/>
      <c r="RQB2347" s="1452"/>
      <c r="RQC2347" s="1452"/>
      <c r="RQD2347" s="1452"/>
      <c r="RQE2347" s="1452"/>
      <c r="RQF2347" s="1452"/>
      <c r="RQG2347" s="1452"/>
      <c r="RQH2347" s="1452"/>
      <c r="RQI2347" s="1452"/>
      <c r="RQJ2347" s="1452"/>
      <c r="RQK2347" s="1452"/>
      <c r="RQL2347" s="1452"/>
      <c r="RQM2347" s="1452"/>
      <c r="RQN2347" s="1452"/>
      <c r="RQO2347" s="1452"/>
      <c r="RQP2347" s="1452"/>
      <c r="RQQ2347" s="1452"/>
      <c r="RQR2347" s="1452"/>
      <c r="RQS2347" s="1452"/>
      <c r="RQT2347" s="1452"/>
      <c r="RQU2347" s="1452"/>
      <c r="RQV2347" s="1452"/>
      <c r="RQW2347" s="1452"/>
      <c r="RQX2347" s="1452"/>
      <c r="RQY2347" s="1452"/>
      <c r="RQZ2347" s="1452"/>
      <c r="RRA2347" s="1452"/>
      <c r="RRB2347" s="1452"/>
      <c r="RRC2347" s="1452"/>
      <c r="RRD2347" s="1452"/>
      <c r="RRE2347" s="1452"/>
      <c r="RRF2347" s="1452"/>
      <c r="RRG2347" s="1452"/>
      <c r="RRH2347" s="1452"/>
      <c r="RRI2347" s="1452"/>
      <c r="RRJ2347" s="1452"/>
      <c r="RRK2347" s="1452"/>
      <c r="RRL2347" s="1452"/>
      <c r="RRM2347" s="1452"/>
      <c r="RRN2347" s="1452"/>
      <c r="RRO2347" s="1452"/>
      <c r="RRP2347" s="1452"/>
      <c r="RRQ2347" s="1452"/>
      <c r="RRR2347" s="1452"/>
      <c r="RRS2347" s="1452"/>
      <c r="RRT2347" s="1452"/>
      <c r="RRU2347" s="1452"/>
      <c r="RRV2347" s="1452"/>
      <c r="RRW2347" s="1452"/>
      <c r="RRX2347" s="1452"/>
      <c r="RRY2347" s="1452"/>
      <c r="RRZ2347" s="1452"/>
      <c r="RSA2347" s="1452"/>
      <c r="RSB2347" s="1452"/>
      <c r="RSC2347" s="1452"/>
      <c r="RSD2347" s="1452"/>
      <c r="RSE2347" s="1452"/>
      <c r="RSF2347" s="1452"/>
      <c r="RSG2347" s="1452"/>
      <c r="RSH2347" s="1452"/>
      <c r="RSI2347" s="1452"/>
      <c r="RSJ2347" s="1452"/>
      <c r="RSK2347" s="1452"/>
      <c r="RSL2347" s="1452"/>
      <c r="RSM2347" s="1452"/>
      <c r="RSN2347" s="1452"/>
      <c r="RSO2347" s="1452"/>
      <c r="RSP2347" s="1452"/>
      <c r="RSQ2347" s="1452"/>
      <c r="RSR2347" s="1452"/>
      <c r="RSS2347" s="1452"/>
      <c r="RST2347" s="1452"/>
      <c r="RSU2347" s="1452"/>
      <c r="RSV2347" s="1452"/>
      <c r="RSW2347" s="1452"/>
      <c r="RSX2347" s="1452"/>
      <c r="RSY2347" s="1452"/>
      <c r="RSZ2347" s="1452"/>
      <c r="RTA2347" s="1452"/>
      <c r="RTB2347" s="1452"/>
      <c r="RTC2347" s="1452"/>
      <c r="RTD2347" s="1452"/>
      <c r="RTE2347" s="1452"/>
      <c r="RTF2347" s="1452"/>
      <c r="RTG2347" s="1452"/>
      <c r="RTH2347" s="1452"/>
      <c r="RTI2347" s="1452"/>
      <c r="RTJ2347" s="1452"/>
      <c r="RTK2347" s="1452"/>
      <c r="RTL2347" s="1452"/>
      <c r="RTM2347" s="1452"/>
      <c r="RTN2347" s="1452"/>
      <c r="RTO2347" s="1452"/>
      <c r="RTP2347" s="1452"/>
      <c r="RTQ2347" s="1452"/>
      <c r="RTR2347" s="1452"/>
      <c r="RTS2347" s="1452"/>
      <c r="RTT2347" s="1452"/>
      <c r="RTU2347" s="1452"/>
      <c r="RTV2347" s="1452"/>
      <c r="RTW2347" s="1452"/>
      <c r="RTX2347" s="1452"/>
      <c r="RTY2347" s="1452"/>
      <c r="RTZ2347" s="1452"/>
      <c r="RUA2347" s="1452"/>
      <c r="RUB2347" s="1452"/>
      <c r="RUC2347" s="1452"/>
      <c r="RUD2347" s="1452"/>
      <c r="RUE2347" s="1452"/>
      <c r="RUF2347" s="1452"/>
      <c r="RUG2347" s="1452"/>
      <c r="RUH2347" s="1452"/>
      <c r="RUI2347" s="1452"/>
      <c r="RUJ2347" s="1452"/>
      <c r="RUK2347" s="1452"/>
      <c r="RUL2347" s="1452"/>
      <c r="RUM2347" s="1452"/>
      <c r="RUN2347" s="1452"/>
      <c r="RUO2347" s="1452"/>
      <c r="RUP2347" s="1452"/>
      <c r="RUQ2347" s="1452"/>
      <c r="RUR2347" s="1452"/>
      <c r="RUS2347" s="1452"/>
      <c r="RUT2347" s="1452"/>
      <c r="RUU2347" s="1452"/>
      <c r="RUV2347" s="1452"/>
      <c r="RUW2347" s="1452"/>
      <c r="RUX2347" s="1452"/>
      <c r="RUY2347" s="1452"/>
      <c r="RUZ2347" s="1452"/>
      <c r="RVA2347" s="1452"/>
      <c r="RVB2347" s="1452"/>
      <c r="RVC2347" s="1452"/>
      <c r="RVD2347" s="1452"/>
      <c r="RVE2347" s="1452"/>
      <c r="RVF2347" s="1452"/>
      <c r="RVG2347" s="1452"/>
      <c r="RVH2347" s="1452"/>
      <c r="RVI2347" s="1452"/>
      <c r="RVJ2347" s="1452"/>
      <c r="RVK2347" s="1452"/>
      <c r="RVL2347" s="1452"/>
      <c r="RVM2347" s="1452"/>
      <c r="RVN2347" s="1452"/>
      <c r="RVO2347" s="1452"/>
      <c r="RVP2347" s="1452"/>
      <c r="RVQ2347" s="1452"/>
      <c r="RVR2347" s="1452"/>
      <c r="RVS2347" s="1452"/>
      <c r="RVT2347" s="1452"/>
      <c r="RVU2347" s="1452"/>
      <c r="RVV2347" s="1452"/>
      <c r="RVW2347" s="1452"/>
      <c r="RVX2347" s="1452"/>
      <c r="RVY2347" s="1452"/>
      <c r="RVZ2347" s="1452"/>
      <c r="RWA2347" s="1452"/>
      <c r="RWB2347" s="1452"/>
      <c r="RWC2347" s="1452"/>
      <c r="RWD2347" s="1452"/>
      <c r="RWE2347" s="1452"/>
      <c r="RWF2347" s="1452"/>
      <c r="RWG2347" s="1452"/>
      <c r="RWH2347" s="1452"/>
      <c r="RWI2347" s="1452"/>
      <c r="RWJ2347" s="1452"/>
      <c r="RWK2347" s="1452"/>
      <c r="RWL2347" s="1452"/>
      <c r="RWM2347" s="1452"/>
      <c r="RWN2347" s="1452"/>
      <c r="RWO2347" s="1452"/>
      <c r="RWP2347" s="1452"/>
      <c r="RWQ2347" s="1452"/>
      <c r="RWR2347" s="1452"/>
      <c r="RWS2347" s="1452"/>
      <c r="RWT2347" s="1452"/>
      <c r="RWU2347" s="1452"/>
      <c r="RWV2347" s="1452"/>
      <c r="RWW2347" s="1452"/>
      <c r="RWX2347" s="1452"/>
      <c r="RWY2347" s="1452"/>
      <c r="RWZ2347" s="1452"/>
      <c r="RXA2347" s="1452"/>
      <c r="RXB2347" s="1452"/>
      <c r="RXC2347" s="1452"/>
      <c r="RXD2347" s="1452"/>
      <c r="RXE2347" s="1452"/>
      <c r="RXF2347" s="1452"/>
      <c r="RXG2347" s="1452"/>
      <c r="RXH2347" s="1452"/>
      <c r="RXI2347" s="1452"/>
      <c r="RXJ2347" s="1452"/>
      <c r="RXK2347" s="1452"/>
      <c r="RXL2347" s="1452"/>
      <c r="RXM2347" s="1452"/>
      <c r="RXN2347" s="1452"/>
      <c r="RXO2347" s="1452"/>
      <c r="RXP2347" s="1452"/>
      <c r="RXQ2347" s="1452"/>
      <c r="RXR2347" s="1452"/>
      <c r="RXS2347" s="1452"/>
      <c r="RXT2347" s="1452"/>
      <c r="RXU2347" s="1452"/>
      <c r="RXV2347" s="1452"/>
      <c r="RXW2347" s="1452"/>
      <c r="RXX2347" s="1452"/>
      <c r="RXY2347" s="1452"/>
      <c r="RXZ2347" s="1452"/>
      <c r="RYA2347" s="1452"/>
      <c r="RYB2347" s="1452"/>
      <c r="RYC2347" s="1452"/>
      <c r="RYD2347" s="1452"/>
      <c r="RYE2347" s="1452"/>
      <c r="RYF2347" s="1452"/>
      <c r="RYG2347" s="1452"/>
      <c r="RYH2347" s="1452"/>
      <c r="RYI2347" s="1452"/>
      <c r="RYJ2347" s="1452"/>
      <c r="RYK2347" s="1452"/>
      <c r="RYL2347" s="1452"/>
      <c r="RYM2347" s="1452"/>
      <c r="RYN2347" s="1452"/>
      <c r="RYO2347" s="1452"/>
      <c r="RYP2347" s="1452"/>
      <c r="RYQ2347" s="1452"/>
      <c r="RYR2347" s="1452"/>
      <c r="RYS2347" s="1452"/>
      <c r="RYT2347" s="1452"/>
      <c r="RYU2347" s="1452"/>
      <c r="RYV2347" s="1452"/>
      <c r="RYW2347" s="1452"/>
      <c r="RYX2347" s="1452"/>
      <c r="RYY2347" s="1452"/>
      <c r="RYZ2347" s="1452"/>
      <c r="RZA2347" s="1452"/>
      <c r="RZB2347" s="1452"/>
      <c r="RZC2347" s="1452"/>
      <c r="RZD2347" s="1452"/>
      <c r="RZE2347" s="1452"/>
      <c r="RZF2347" s="1452"/>
      <c r="RZG2347" s="1452"/>
      <c r="RZH2347" s="1452"/>
      <c r="RZI2347" s="1452"/>
      <c r="RZJ2347" s="1452"/>
      <c r="RZK2347" s="1452"/>
      <c r="RZL2347" s="1452"/>
      <c r="RZM2347" s="1452"/>
      <c r="RZN2347" s="1452"/>
      <c r="RZO2347" s="1452"/>
      <c r="RZP2347" s="1452"/>
      <c r="RZQ2347" s="1452"/>
      <c r="RZR2347" s="1452"/>
      <c r="RZS2347" s="1452"/>
      <c r="RZT2347" s="1452"/>
      <c r="RZU2347" s="1452"/>
      <c r="RZV2347" s="1452"/>
      <c r="RZW2347" s="1452"/>
      <c r="RZX2347" s="1452"/>
      <c r="RZY2347" s="1452"/>
      <c r="RZZ2347" s="1452"/>
      <c r="SAA2347" s="1452"/>
      <c r="SAB2347" s="1452"/>
      <c r="SAC2347" s="1452"/>
      <c r="SAD2347" s="1452"/>
      <c r="SAE2347" s="1452"/>
      <c r="SAF2347" s="1452"/>
      <c r="SAG2347" s="1452"/>
      <c r="SAH2347" s="1452"/>
      <c r="SAI2347" s="1452"/>
      <c r="SAJ2347" s="1452"/>
      <c r="SAK2347" s="1452"/>
      <c r="SAL2347" s="1452"/>
      <c r="SAM2347" s="1452"/>
      <c r="SAN2347" s="1452"/>
      <c r="SAO2347" s="1452"/>
      <c r="SAP2347" s="1452"/>
      <c r="SAQ2347" s="1452"/>
      <c r="SAR2347" s="1452"/>
      <c r="SAS2347" s="1452"/>
      <c r="SAT2347" s="1452"/>
      <c r="SAU2347" s="1452"/>
      <c r="SAV2347" s="1452"/>
      <c r="SAW2347" s="1452"/>
      <c r="SAX2347" s="1452"/>
      <c r="SAY2347" s="1452"/>
      <c r="SAZ2347" s="1452"/>
      <c r="SBA2347" s="1452"/>
      <c r="SBB2347" s="1452"/>
      <c r="SBC2347" s="1452"/>
      <c r="SBD2347" s="1452"/>
      <c r="SBE2347" s="1452"/>
      <c r="SBF2347" s="1452"/>
      <c r="SBG2347" s="1452"/>
      <c r="SBH2347" s="1452"/>
      <c r="SBI2347" s="1452"/>
      <c r="SBJ2347" s="1452"/>
      <c r="SBK2347" s="1452"/>
      <c r="SBL2347" s="1452"/>
      <c r="SBM2347" s="1452"/>
      <c r="SBN2347" s="1452"/>
      <c r="SBO2347" s="1452"/>
      <c r="SBP2347" s="1452"/>
      <c r="SBQ2347" s="1452"/>
      <c r="SBR2347" s="1452"/>
      <c r="SBS2347" s="1452"/>
      <c r="SBT2347" s="1452"/>
      <c r="SBU2347" s="1452"/>
      <c r="SBV2347" s="1452"/>
      <c r="SBW2347" s="1452"/>
      <c r="SBX2347" s="1452"/>
      <c r="SBY2347" s="1452"/>
      <c r="SBZ2347" s="1452"/>
      <c r="SCA2347" s="1452"/>
      <c r="SCB2347" s="1452"/>
      <c r="SCC2347" s="1452"/>
      <c r="SCD2347" s="1452"/>
      <c r="SCE2347" s="1452"/>
      <c r="SCF2347" s="1452"/>
      <c r="SCG2347" s="1452"/>
      <c r="SCH2347" s="1452"/>
      <c r="SCI2347" s="1452"/>
      <c r="SCJ2347" s="1452"/>
      <c r="SCK2347" s="1452"/>
      <c r="SCL2347" s="1452"/>
      <c r="SCM2347" s="1452"/>
      <c r="SCN2347" s="1452"/>
      <c r="SCO2347" s="1452"/>
      <c r="SCP2347" s="1452"/>
      <c r="SCQ2347" s="1452"/>
      <c r="SCR2347" s="1452"/>
      <c r="SCS2347" s="1452"/>
      <c r="SCT2347" s="1452"/>
      <c r="SCU2347" s="1452"/>
      <c r="SCV2347" s="1452"/>
      <c r="SCW2347" s="1452"/>
      <c r="SCX2347" s="1452"/>
      <c r="SCY2347" s="1452"/>
      <c r="SCZ2347" s="1452"/>
      <c r="SDA2347" s="1452"/>
      <c r="SDB2347" s="1452"/>
      <c r="SDC2347" s="1452"/>
      <c r="SDD2347" s="1452"/>
      <c r="SDE2347" s="1452"/>
      <c r="SDF2347" s="1452"/>
      <c r="SDG2347" s="1452"/>
      <c r="SDH2347" s="1452"/>
      <c r="SDI2347" s="1452"/>
      <c r="SDJ2347" s="1452"/>
      <c r="SDK2347" s="1452"/>
      <c r="SDL2347" s="1452"/>
      <c r="SDM2347" s="1452"/>
      <c r="SDN2347" s="1452"/>
      <c r="SDO2347" s="1452"/>
      <c r="SDP2347" s="1452"/>
      <c r="SDQ2347" s="1452"/>
      <c r="SDR2347" s="1452"/>
      <c r="SDS2347" s="1452"/>
      <c r="SDT2347" s="1452"/>
      <c r="SDU2347" s="1452"/>
      <c r="SDV2347" s="1452"/>
      <c r="SDW2347" s="1452"/>
      <c r="SDX2347" s="1452"/>
      <c r="SDY2347" s="1452"/>
      <c r="SDZ2347" s="1452"/>
      <c r="SEA2347" s="1452"/>
      <c r="SEB2347" s="1452"/>
      <c r="SEC2347" s="1452"/>
      <c r="SED2347" s="1452"/>
      <c r="SEE2347" s="1452"/>
      <c r="SEF2347" s="1452"/>
      <c r="SEG2347" s="1452"/>
      <c r="SEH2347" s="1452"/>
      <c r="SEI2347" s="1452"/>
      <c r="SEJ2347" s="1452"/>
      <c r="SEK2347" s="1452"/>
      <c r="SEL2347" s="1452"/>
      <c r="SEM2347" s="1452"/>
      <c r="SEN2347" s="1452"/>
      <c r="SEO2347" s="1452"/>
      <c r="SEP2347" s="1452"/>
      <c r="SEQ2347" s="1452"/>
      <c r="SER2347" s="1452"/>
      <c r="SES2347" s="1452"/>
      <c r="SET2347" s="1452"/>
      <c r="SEU2347" s="1452"/>
      <c r="SEV2347" s="1452"/>
      <c r="SEW2347" s="1452"/>
      <c r="SEX2347" s="1452"/>
      <c r="SEY2347" s="1452"/>
      <c r="SEZ2347" s="1452"/>
      <c r="SFA2347" s="1452"/>
      <c r="SFB2347" s="1452"/>
      <c r="SFC2347" s="1452"/>
      <c r="SFD2347" s="1452"/>
      <c r="SFE2347" s="1452"/>
      <c r="SFF2347" s="1452"/>
      <c r="SFG2347" s="1452"/>
      <c r="SFH2347" s="1452"/>
      <c r="SFI2347" s="1452"/>
      <c r="SFJ2347" s="1452"/>
      <c r="SFK2347" s="1452"/>
      <c r="SFL2347" s="1452"/>
      <c r="SFM2347" s="1452"/>
      <c r="SFN2347" s="1452"/>
      <c r="SFO2347" s="1452"/>
      <c r="SFP2347" s="1452"/>
      <c r="SFQ2347" s="1452"/>
      <c r="SFR2347" s="1452"/>
      <c r="SFS2347" s="1452"/>
      <c r="SFT2347" s="1452"/>
      <c r="SFU2347" s="1452"/>
      <c r="SFV2347" s="1452"/>
      <c r="SFW2347" s="1452"/>
      <c r="SFX2347" s="1452"/>
      <c r="SFY2347" s="1452"/>
      <c r="SFZ2347" s="1452"/>
      <c r="SGA2347" s="1452"/>
      <c r="SGB2347" s="1452"/>
      <c r="SGC2347" s="1452"/>
      <c r="SGD2347" s="1452"/>
      <c r="SGE2347" s="1452"/>
      <c r="SGF2347" s="1452"/>
      <c r="SGG2347" s="1452"/>
      <c r="SGH2347" s="1452"/>
      <c r="SGI2347" s="1452"/>
      <c r="SGJ2347" s="1452"/>
      <c r="SGK2347" s="1452"/>
      <c r="SGL2347" s="1452"/>
      <c r="SGM2347" s="1452"/>
      <c r="SGN2347" s="1452"/>
      <c r="SGO2347" s="1452"/>
      <c r="SGP2347" s="1452"/>
      <c r="SGQ2347" s="1452"/>
      <c r="SGR2347" s="1452"/>
      <c r="SGS2347" s="1452"/>
      <c r="SGT2347" s="1452"/>
      <c r="SGU2347" s="1452"/>
      <c r="SGV2347" s="1452"/>
      <c r="SGW2347" s="1452"/>
      <c r="SGX2347" s="1452"/>
      <c r="SGY2347" s="1452"/>
      <c r="SGZ2347" s="1452"/>
      <c r="SHA2347" s="1452"/>
      <c r="SHB2347" s="1452"/>
      <c r="SHC2347" s="1452"/>
      <c r="SHD2347" s="1452"/>
      <c r="SHE2347" s="1452"/>
      <c r="SHF2347" s="1452"/>
      <c r="SHG2347" s="1452"/>
      <c r="SHH2347" s="1452"/>
      <c r="SHI2347" s="1452"/>
      <c r="SHJ2347" s="1452"/>
      <c r="SHK2347" s="1452"/>
      <c r="SHL2347" s="1452"/>
      <c r="SHM2347" s="1452"/>
      <c r="SHN2347" s="1452"/>
      <c r="SHO2347" s="1452"/>
      <c r="SHP2347" s="1452"/>
      <c r="SHQ2347" s="1452"/>
      <c r="SHR2347" s="1452"/>
      <c r="SHS2347" s="1452"/>
      <c r="SHT2347" s="1452"/>
      <c r="SHU2347" s="1452"/>
      <c r="SHV2347" s="1452"/>
      <c r="SHW2347" s="1452"/>
      <c r="SHX2347" s="1452"/>
      <c r="SHY2347" s="1452"/>
      <c r="SHZ2347" s="1452"/>
      <c r="SIA2347" s="1452"/>
      <c r="SIB2347" s="1452"/>
      <c r="SIC2347" s="1452"/>
      <c r="SID2347" s="1452"/>
      <c r="SIE2347" s="1452"/>
      <c r="SIF2347" s="1452"/>
      <c r="SIG2347" s="1452"/>
      <c r="SIH2347" s="1452"/>
      <c r="SII2347" s="1452"/>
      <c r="SIJ2347" s="1452"/>
      <c r="SIK2347" s="1452"/>
      <c r="SIL2347" s="1452"/>
      <c r="SIM2347" s="1452"/>
      <c r="SIN2347" s="1452"/>
      <c r="SIO2347" s="1452"/>
      <c r="SIP2347" s="1452"/>
      <c r="SIQ2347" s="1452"/>
      <c r="SIR2347" s="1452"/>
      <c r="SIS2347" s="1452"/>
      <c r="SIT2347" s="1452"/>
      <c r="SIU2347" s="1452"/>
      <c r="SIV2347" s="1452"/>
      <c r="SIW2347" s="1452"/>
      <c r="SIX2347" s="1452"/>
      <c r="SIY2347" s="1452"/>
      <c r="SIZ2347" s="1452"/>
      <c r="SJA2347" s="1452"/>
      <c r="SJB2347" s="1452"/>
      <c r="SJC2347" s="1452"/>
      <c r="SJD2347" s="1452"/>
      <c r="SJE2347" s="1452"/>
      <c r="SJF2347" s="1452"/>
      <c r="SJG2347" s="1452"/>
      <c r="SJH2347" s="1452"/>
      <c r="SJI2347" s="1452"/>
      <c r="SJJ2347" s="1452"/>
      <c r="SJK2347" s="1452"/>
      <c r="SJL2347" s="1452"/>
      <c r="SJM2347" s="1452"/>
      <c r="SJN2347" s="1452"/>
      <c r="SJO2347" s="1452"/>
      <c r="SJP2347" s="1452"/>
      <c r="SJQ2347" s="1452"/>
      <c r="SJR2347" s="1452"/>
      <c r="SJS2347" s="1452"/>
      <c r="SJT2347" s="1452"/>
      <c r="SJU2347" s="1452"/>
      <c r="SJV2347" s="1452"/>
      <c r="SJW2347" s="1452"/>
      <c r="SJX2347" s="1452"/>
      <c r="SJY2347" s="1452"/>
      <c r="SJZ2347" s="1452"/>
      <c r="SKA2347" s="1452"/>
      <c r="SKB2347" s="1452"/>
      <c r="SKC2347" s="1452"/>
      <c r="SKD2347" s="1452"/>
      <c r="SKE2347" s="1452"/>
      <c r="SKF2347" s="1452"/>
      <c r="SKG2347" s="1452"/>
      <c r="SKH2347" s="1452"/>
      <c r="SKI2347" s="1452"/>
      <c r="SKJ2347" s="1452"/>
      <c r="SKK2347" s="1452"/>
      <c r="SKL2347" s="1452"/>
      <c r="SKM2347" s="1452"/>
      <c r="SKN2347" s="1452"/>
      <c r="SKO2347" s="1452"/>
      <c r="SKP2347" s="1452"/>
      <c r="SKQ2347" s="1452"/>
      <c r="SKR2347" s="1452"/>
      <c r="SKS2347" s="1452"/>
      <c r="SKT2347" s="1452"/>
      <c r="SKU2347" s="1452"/>
      <c r="SKV2347" s="1452"/>
      <c r="SKW2347" s="1452"/>
      <c r="SKX2347" s="1452"/>
      <c r="SKY2347" s="1452"/>
      <c r="SKZ2347" s="1452"/>
      <c r="SLA2347" s="1452"/>
      <c r="SLB2347" s="1452"/>
      <c r="SLC2347" s="1452"/>
      <c r="SLD2347" s="1452"/>
      <c r="SLE2347" s="1452"/>
      <c r="SLF2347" s="1452"/>
      <c r="SLG2347" s="1452"/>
      <c r="SLH2347" s="1452"/>
      <c r="SLI2347" s="1452"/>
      <c r="SLJ2347" s="1452"/>
      <c r="SLK2347" s="1452"/>
      <c r="SLL2347" s="1452"/>
      <c r="SLM2347" s="1452"/>
      <c r="SLN2347" s="1452"/>
      <c r="SLO2347" s="1452"/>
      <c r="SLP2347" s="1452"/>
      <c r="SLQ2347" s="1452"/>
      <c r="SLR2347" s="1452"/>
      <c r="SLS2347" s="1452"/>
      <c r="SLT2347" s="1452"/>
      <c r="SLU2347" s="1452"/>
      <c r="SLV2347" s="1452"/>
      <c r="SLW2347" s="1452"/>
      <c r="SLX2347" s="1452"/>
      <c r="SLY2347" s="1452"/>
      <c r="SLZ2347" s="1452"/>
      <c r="SMA2347" s="1452"/>
      <c r="SMB2347" s="1452"/>
      <c r="SMC2347" s="1452"/>
      <c r="SMD2347" s="1452"/>
      <c r="SME2347" s="1452"/>
      <c r="SMF2347" s="1452"/>
      <c r="SMG2347" s="1452"/>
      <c r="SMH2347" s="1452"/>
      <c r="SMI2347" s="1452"/>
      <c r="SMJ2347" s="1452"/>
      <c r="SMK2347" s="1452"/>
      <c r="SML2347" s="1452"/>
      <c r="SMM2347" s="1452"/>
      <c r="SMN2347" s="1452"/>
      <c r="SMO2347" s="1452"/>
      <c r="SMP2347" s="1452"/>
      <c r="SMQ2347" s="1452"/>
      <c r="SMR2347" s="1452"/>
      <c r="SMS2347" s="1452"/>
      <c r="SMT2347" s="1452"/>
      <c r="SMU2347" s="1452"/>
      <c r="SMV2347" s="1452"/>
      <c r="SMW2347" s="1452"/>
      <c r="SMX2347" s="1452"/>
      <c r="SMY2347" s="1452"/>
      <c r="SMZ2347" s="1452"/>
      <c r="SNA2347" s="1452"/>
      <c r="SNB2347" s="1452"/>
      <c r="SNC2347" s="1452"/>
      <c r="SND2347" s="1452"/>
      <c r="SNE2347" s="1452"/>
      <c r="SNF2347" s="1452"/>
      <c r="SNG2347" s="1452"/>
      <c r="SNH2347" s="1452"/>
      <c r="SNI2347" s="1452"/>
      <c r="SNJ2347" s="1452"/>
      <c r="SNK2347" s="1452"/>
      <c r="SNL2347" s="1452"/>
      <c r="SNM2347" s="1452"/>
      <c r="SNN2347" s="1452"/>
      <c r="SNO2347" s="1452"/>
      <c r="SNP2347" s="1452"/>
      <c r="SNQ2347" s="1452"/>
      <c r="SNR2347" s="1452"/>
      <c r="SNS2347" s="1452"/>
      <c r="SNT2347" s="1452"/>
      <c r="SNU2347" s="1452"/>
      <c r="SNV2347" s="1452"/>
      <c r="SNW2347" s="1452"/>
      <c r="SNX2347" s="1452"/>
      <c r="SNY2347" s="1452"/>
      <c r="SNZ2347" s="1452"/>
      <c r="SOA2347" s="1452"/>
      <c r="SOB2347" s="1452"/>
      <c r="SOC2347" s="1452"/>
      <c r="SOD2347" s="1452"/>
      <c r="SOE2347" s="1452"/>
      <c r="SOF2347" s="1452"/>
      <c r="SOG2347" s="1452"/>
      <c r="SOH2347" s="1452"/>
      <c r="SOI2347" s="1452"/>
      <c r="SOJ2347" s="1452"/>
      <c r="SOK2347" s="1452"/>
      <c r="SOL2347" s="1452"/>
      <c r="SOM2347" s="1452"/>
      <c r="SON2347" s="1452"/>
      <c r="SOO2347" s="1452"/>
      <c r="SOP2347" s="1452"/>
      <c r="SOQ2347" s="1452"/>
      <c r="SOR2347" s="1452"/>
      <c r="SOS2347" s="1452"/>
      <c r="SOT2347" s="1452"/>
      <c r="SOU2347" s="1452"/>
      <c r="SOV2347" s="1452"/>
      <c r="SOW2347" s="1452"/>
      <c r="SOX2347" s="1452"/>
      <c r="SOY2347" s="1452"/>
      <c r="SOZ2347" s="1452"/>
      <c r="SPA2347" s="1452"/>
      <c r="SPB2347" s="1452"/>
      <c r="SPC2347" s="1452"/>
      <c r="SPD2347" s="1452"/>
      <c r="SPE2347" s="1452"/>
      <c r="SPF2347" s="1452"/>
      <c r="SPG2347" s="1452"/>
      <c r="SPH2347" s="1452"/>
      <c r="SPI2347" s="1452"/>
      <c r="SPJ2347" s="1452"/>
      <c r="SPK2347" s="1452"/>
      <c r="SPL2347" s="1452"/>
      <c r="SPM2347" s="1452"/>
      <c r="SPN2347" s="1452"/>
      <c r="SPO2347" s="1452"/>
      <c r="SPP2347" s="1452"/>
      <c r="SPQ2347" s="1452"/>
      <c r="SPR2347" s="1452"/>
      <c r="SPS2347" s="1452"/>
      <c r="SPT2347" s="1452"/>
      <c r="SPU2347" s="1452"/>
      <c r="SPV2347" s="1452"/>
      <c r="SPW2347" s="1452"/>
      <c r="SPX2347" s="1452"/>
      <c r="SPY2347" s="1452"/>
      <c r="SPZ2347" s="1452"/>
      <c r="SQA2347" s="1452"/>
      <c r="SQB2347" s="1452"/>
      <c r="SQC2347" s="1452"/>
      <c r="SQD2347" s="1452"/>
      <c r="SQE2347" s="1452"/>
      <c r="SQF2347" s="1452"/>
      <c r="SQG2347" s="1452"/>
      <c r="SQH2347" s="1452"/>
      <c r="SQI2347" s="1452"/>
      <c r="SQJ2347" s="1452"/>
      <c r="SQK2347" s="1452"/>
      <c r="SQL2347" s="1452"/>
      <c r="SQM2347" s="1452"/>
      <c r="SQN2347" s="1452"/>
      <c r="SQO2347" s="1452"/>
      <c r="SQP2347" s="1452"/>
      <c r="SQQ2347" s="1452"/>
      <c r="SQR2347" s="1452"/>
      <c r="SQS2347" s="1452"/>
      <c r="SQT2347" s="1452"/>
      <c r="SQU2347" s="1452"/>
      <c r="SQV2347" s="1452"/>
      <c r="SQW2347" s="1452"/>
      <c r="SQX2347" s="1452"/>
      <c r="SQY2347" s="1452"/>
      <c r="SQZ2347" s="1452"/>
      <c r="SRA2347" s="1452"/>
      <c r="SRB2347" s="1452"/>
      <c r="SRC2347" s="1452"/>
      <c r="SRD2347" s="1452"/>
      <c r="SRE2347" s="1452"/>
      <c r="SRF2347" s="1452"/>
      <c r="SRG2347" s="1452"/>
      <c r="SRH2347" s="1452"/>
      <c r="SRI2347" s="1452"/>
      <c r="SRJ2347" s="1452"/>
      <c r="SRK2347" s="1452"/>
      <c r="SRL2347" s="1452"/>
      <c r="SRM2347" s="1452"/>
      <c r="SRN2347" s="1452"/>
      <c r="SRO2347" s="1452"/>
      <c r="SRP2347" s="1452"/>
      <c r="SRQ2347" s="1452"/>
      <c r="SRR2347" s="1452"/>
      <c r="SRS2347" s="1452"/>
      <c r="SRT2347" s="1452"/>
      <c r="SRU2347" s="1452"/>
      <c r="SRV2347" s="1452"/>
      <c r="SRW2347" s="1452"/>
      <c r="SRX2347" s="1452"/>
      <c r="SRY2347" s="1452"/>
      <c r="SRZ2347" s="1452"/>
      <c r="SSA2347" s="1452"/>
      <c r="SSB2347" s="1452"/>
      <c r="SSC2347" s="1452"/>
      <c r="SSD2347" s="1452"/>
      <c r="SSE2347" s="1452"/>
      <c r="SSF2347" s="1452"/>
      <c r="SSG2347" s="1452"/>
      <c r="SSH2347" s="1452"/>
      <c r="SSI2347" s="1452"/>
      <c r="SSJ2347" s="1452"/>
      <c r="SSK2347" s="1452"/>
      <c r="SSL2347" s="1452"/>
      <c r="SSM2347" s="1452"/>
      <c r="SSN2347" s="1452"/>
      <c r="SSO2347" s="1452"/>
      <c r="SSP2347" s="1452"/>
      <c r="SSQ2347" s="1452"/>
      <c r="SSR2347" s="1452"/>
      <c r="SSS2347" s="1452"/>
      <c r="SST2347" s="1452"/>
      <c r="SSU2347" s="1452"/>
      <c r="SSV2347" s="1452"/>
      <c r="SSW2347" s="1452"/>
      <c r="SSX2347" s="1452"/>
      <c r="SSY2347" s="1452"/>
      <c r="SSZ2347" s="1452"/>
      <c r="STA2347" s="1452"/>
      <c r="STB2347" s="1452"/>
      <c r="STC2347" s="1452"/>
      <c r="STD2347" s="1452"/>
      <c r="STE2347" s="1452"/>
      <c r="STF2347" s="1452"/>
      <c r="STG2347" s="1452"/>
      <c r="STH2347" s="1452"/>
      <c r="STI2347" s="1452"/>
      <c r="STJ2347" s="1452"/>
      <c r="STK2347" s="1452"/>
      <c r="STL2347" s="1452"/>
      <c r="STM2347" s="1452"/>
      <c r="STN2347" s="1452"/>
      <c r="STO2347" s="1452"/>
      <c r="STP2347" s="1452"/>
      <c r="STQ2347" s="1452"/>
      <c r="STR2347" s="1452"/>
      <c r="STS2347" s="1452"/>
      <c r="STT2347" s="1452"/>
      <c r="STU2347" s="1452"/>
      <c r="STV2347" s="1452"/>
      <c r="STW2347" s="1452"/>
      <c r="STX2347" s="1452"/>
      <c r="STY2347" s="1452"/>
      <c r="STZ2347" s="1452"/>
      <c r="SUA2347" s="1452"/>
      <c r="SUB2347" s="1452"/>
      <c r="SUC2347" s="1452"/>
      <c r="SUD2347" s="1452"/>
      <c r="SUE2347" s="1452"/>
      <c r="SUF2347" s="1452"/>
      <c r="SUG2347" s="1452"/>
      <c r="SUH2347" s="1452"/>
      <c r="SUI2347" s="1452"/>
      <c r="SUJ2347" s="1452"/>
      <c r="SUK2347" s="1452"/>
      <c r="SUL2347" s="1452"/>
      <c r="SUM2347" s="1452"/>
      <c r="SUN2347" s="1452"/>
      <c r="SUO2347" s="1452"/>
      <c r="SUP2347" s="1452"/>
      <c r="SUQ2347" s="1452"/>
      <c r="SUR2347" s="1452"/>
      <c r="SUS2347" s="1452"/>
      <c r="SUT2347" s="1452"/>
      <c r="SUU2347" s="1452"/>
      <c r="SUV2347" s="1452"/>
      <c r="SUW2347" s="1452"/>
      <c r="SUX2347" s="1452"/>
      <c r="SUY2347" s="1452"/>
      <c r="SUZ2347" s="1452"/>
      <c r="SVA2347" s="1452"/>
      <c r="SVB2347" s="1452"/>
      <c r="SVC2347" s="1452"/>
      <c r="SVD2347" s="1452"/>
      <c r="SVE2347" s="1452"/>
      <c r="SVF2347" s="1452"/>
      <c r="SVG2347" s="1452"/>
      <c r="SVH2347" s="1452"/>
      <c r="SVI2347" s="1452"/>
      <c r="SVJ2347" s="1452"/>
      <c r="SVK2347" s="1452"/>
      <c r="SVL2347" s="1452"/>
      <c r="SVM2347" s="1452"/>
      <c r="SVN2347" s="1452"/>
      <c r="SVO2347" s="1452"/>
      <c r="SVP2347" s="1452"/>
      <c r="SVQ2347" s="1452"/>
      <c r="SVR2347" s="1452"/>
      <c r="SVS2347" s="1452"/>
      <c r="SVT2347" s="1452"/>
      <c r="SVU2347" s="1452"/>
      <c r="SVV2347" s="1452"/>
      <c r="SVW2347" s="1452"/>
      <c r="SVX2347" s="1452"/>
      <c r="SVY2347" s="1452"/>
      <c r="SVZ2347" s="1452"/>
      <c r="SWA2347" s="1452"/>
      <c r="SWB2347" s="1452"/>
      <c r="SWC2347" s="1452"/>
      <c r="SWD2347" s="1452"/>
      <c r="SWE2347" s="1452"/>
      <c r="SWF2347" s="1452"/>
      <c r="SWG2347" s="1452"/>
      <c r="SWH2347" s="1452"/>
      <c r="SWI2347" s="1452"/>
      <c r="SWJ2347" s="1452"/>
      <c r="SWK2347" s="1452"/>
      <c r="SWL2347" s="1452"/>
      <c r="SWM2347" s="1452"/>
      <c r="SWN2347" s="1452"/>
      <c r="SWO2347" s="1452"/>
      <c r="SWP2347" s="1452"/>
      <c r="SWQ2347" s="1452"/>
      <c r="SWR2347" s="1452"/>
      <c r="SWS2347" s="1452"/>
      <c r="SWT2347" s="1452"/>
      <c r="SWU2347" s="1452"/>
      <c r="SWV2347" s="1452"/>
      <c r="SWW2347" s="1452"/>
      <c r="SWX2347" s="1452"/>
      <c r="SWY2347" s="1452"/>
      <c r="SWZ2347" s="1452"/>
      <c r="SXA2347" s="1452"/>
      <c r="SXB2347" s="1452"/>
      <c r="SXC2347" s="1452"/>
      <c r="SXD2347" s="1452"/>
      <c r="SXE2347" s="1452"/>
      <c r="SXF2347" s="1452"/>
      <c r="SXG2347" s="1452"/>
      <c r="SXH2347" s="1452"/>
      <c r="SXI2347" s="1452"/>
      <c r="SXJ2347" s="1452"/>
      <c r="SXK2347" s="1452"/>
      <c r="SXL2347" s="1452"/>
      <c r="SXM2347" s="1452"/>
      <c r="SXN2347" s="1452"/>
      <c r="SXO2347" s="1452"/>
      <c r="SXP2347" s="1452"/>
      <c r="SXQ2347" s="1452"/>
      <c r="SXR2347" s="1452"/>
      <c r="SXS2347" s="1452"/>
      <c r="SXT2347" s="1452"/>
      <c r="SXU2347" s="1452"/>
      <c r="SXV2347" s="1452"/>
      <c r="SXW2347" s="1452"/>
      <c r="SXX2347" s="1452"/>
      <c r="SXY2347" s="1452"/>
      <c r="SXZ2347" s="1452"/>
      <c r="SYA2347" s="1452"/>
      <c r="SYB2347" s="1452"/>
      <c r="SYC2347" s="1452"/>
      <c r="SYD2347" s="1452"/>
      <c r="SYE2347" s="1452"/>
      <c r="SYF2347" s="1452"/>
      <c r="SYG2347" s="1452"/>
      <c r="SYH2347" s="1452"/>
      <c r="SYI2347" s="1452"/>
      <c r="SYJ2347" s="1452"/>
      <c r="SYK2347" s="1452"/>
      <c r="SYL2347" s="1452"/>
      <c r="SYM2347" s="1452"/>
      <c r="SYN2347" s="1452"/>
      <c r="SYO2347" s="1452"/>
      <c r="SYP2347" s="1452"/>
      <c r="SYQ2347" s="1452"/>
      <c r="SYR2347" s="1452"/>
      <c r="SYS2347" s="1452"/>
      <c r="SYT2347" s="1452"/>
      <c r="SYU2347" s="1452"/>
      <c r="SYV2347" s="1452"/>
      <c r="SYW2347" s="1452"/>
      <c r="SYX2347" s="1452"/>
      <c r="SYY2347" s="1452"/>
      <c r="SYZ2347" s="1452"/>
      <c r="SZA2347" s="1452"/>
      <c r="SZB2347" s="1452"/>
      <c r="SZC2347" s="1452"/>
      <c r="SZD2347" s="1452"/>
      <c r="SZE2347" s="1452"/>
      <c r="SZF2347" s="1452"/>
      <c r="SZG2347" s="1452"/>
      <c r="SZH2347" s="1452"/>
      <c r="SZI2347" s="1452"/>
      <c r="SZJ2347" s="1452"/>
      <c r="SZK2347" s="1452"/>
      <c r="SZL2347" s="1452"/>
      <c r="SZM2347" s="1452"/>
      <c r="SZN2347" s="1452"/>
      <c r="SZO2347" s="1452"/>
      <c r="SZP2347" s="1452"/>
      <c r="SZQ2347" s="1452"/>
      <c r="SZR2347" s="1452"/>
      <c r="SZS2347" s="1452"/>
      <c r="SZT2347" s="1452"/>
      <c r="SZU2347" s="1452"/>
      <c r="SZV2347" s="1452"/>
      <c r="SZW2347" s="1452"/>
      <c r="SZX2347" s="1452"/>
      <c r="SZY2347" s="1452"/>
      <c r="SZZ2347" s="1452"/>
      <c r="TAA2347" s="1452"/>
      <c r="TAB2347" s="1452"/>
      <c r="TAC2347" s="1452"/>
      <c r="TAD2347" s="1452"/>
      <c r="TAE2347" s="1452"/>
      <c r="TAF2347" s="1452"/>
      <c r="TAG2347" s="1452"/>
      <c r="TAH2347" s="1452"/>
      <c r="TAI2347" s="1452"/>
      <c r="TAJ2347" s="1452"/>
      <c r="TAK2347" s="1452"/>
      <c r="TAL2347" s="1452"/>
      <c r="TAM2347" s="1452"/>
      <c r="TAN2347" s="1452"/>
      <c r="TAO2347" s="1452"/>
      <c r="TAP2347" s="1452"/>
      <c r="TAQ2347" s="1452"/>
      <c r="TAR2347" s="1452"/>
      <c r="TAS2347" s="1452"/>
      <c r="TAT2347" s="1452"/>
      <c r="TAU2347" s="1452"/>
      <c r="TAV2347" s="1452"/>
      <c r="TAW2347" s="1452"/>
      <c r="TAX2347" s="1452"/>
      <c r="TAY2347" s="1452"/>
      <c r="TAZ2347" s="1452"/>
      <c r="TBA2347" s="1452"/>
      <c r="TBB2347" s="1452"/>
      <c r="TBC2347" s="1452"/>
      <c r="TBD2347" s="1452"/>
      <c r="TBE2347" s="1452"/>
      <c r="TBF2347" s="1452"/>
      <c r="TBG2347" s="1452"/>
      <c r="TBH2347" s="1452"/>
      <c r="TBI2347" s="1452"/>
      <c r="TBJ2347" s="1452"/>
      <c r="TBK2347" s="1452"/>
      <c r="TBL2347" s="1452"/>
      <c r="TBM2347" s="1452"/>
      <c r="TBN2347" s="1452"/>
      <c r="TBO2347" s="1452"/>
      <c r="TBP2347" s="1452"/>
      <c r="TBQ2347" s="1452"/>
      <c r="TBR2347" s="1452"/>
      <c r="TBS2347" s="1452"/>
      <c r="TBT2347" s="1452"/>
      <c r="TBU2347" s="1452"/>
      <c r="TBV2347" s="1452"/>
      <c r="TBW2347" s="1452"/>
      <c r="TBX2347" s="1452"/>
      <c r="TBY2347" s="1452"/>
      <c r="TBZ2347" s="1452"/>
      <c r="TCA2347" s="1452"/>
      <c r="TCB2347" s="1452"/>
      <c r="TCC2347" s="1452"/>
      <c r="TCD2347" s="1452"/>
      <c r="TCE2347" s="1452"/>
      <c r="TCF2347" s="1452"/>
      <c r="TCG2347" s="1452"/>
      <c r="TCH2347" s="1452"/>
      <c r="TCI2347" s="1452"/>
      <c r="TCJ2347" s="1452"/>
      <c r="TCK2347" s="1452"/>
      <c r="TCL2347" s="1452"/>
      <c r="TCM2347" s="1452"/>
      <c r="TCN2347" s="1452"/>
      <c r="TCO2347" s="1452"/>
      <c r="TCP2347" s="1452"/>
      <c r="TCQ2347" s="1452"/>
      <c r="TCR2347" s="1452"/>
      <c r="TCS2347" s="1452"/>
      <c r="TCT2347" s="1452"/>
      <c r="TCU2347" s="1452"/>
      <c r="TCV2347" s="1452"/>
      <c r="TCW2347" s="1452"/>
      <c r="TCX2347" s="1452"/>
      <c r="TCY2347" s="1452"/>
      <c r="TCZ2347" s="1452"/>
      <c r="TDA2347" s="1452"/>
      <c r="TDB2347" s="1452"/>
      <c r="TDC2347" s="1452"/>
      <c r="TDD2347" s="1452"/>
      <c r="TDE2347" s="1452"/>
      <c r="TDF2347" s="1452"/>
      <c r="TDG2347" s="1452"/>
      <c r="TDH2347" s="1452"/>
      <c r="TDI2347" s="1452"/>
      <c r="TDJ2347" s="1452"/>
      <c r="TDK2347" s="1452"/>
      <c r="TDL2347" s="1452"/>
      <c r="TDM2347" s="1452"/>
      <c r="TDN2347" s="1452"/>
      <c r="TDO2347" s="1452"/>
      <c r="TDP2347" s="1452"/>
      <c r="TDQ2347" s="1452"/>
      <c r="TDR2347" s="1452"/>
      <c r="TDS2347" s="1452"/>
      <c r="TDT2347" s="1452"/>
      <c r="TDU2347" s="1452"/>
      <c r="TDV2347" s="1452"/>
      <c r="TDW2347" s="1452"/>
      <c r="TDX2347" s="1452"/>
      <c r="TDY2347" s="1452"/>
      <c r="TDZ2347" s="1452"/>
      <c r="TEA2347" s="1452"/>
      <c r="TEB2347" s="1452"/>
      <c r="TEC2347" s="1452"/>
      <c r="TED2347" s="1452"/>
      <c r="TEE2347" s="1452"/>
      <c r="TEF2347" s="1452"/>
      <c r="TEG2347" s="1452"/>
      <c r="TEH2347" s="1452"/>
      <c r="TEI2347" s="1452"/>
      <c r="TEJ2347" s="1452"/>
      <c r="TEK2347" s="1452"/>
      <c r="TEL2347" s="1452"/>
      <c r="TEM2347" s="1452"/>
      <c r="TEN2347" s="1452"/>
      <c r="TEO2347" s="1452"/>
      <c r="TEP2347" s="1452"/>
      <c r="TEQ2347" s="1452"/>
      <c r="TER2347" s="1452"/>
      <c r="TES2347" s="1452"/>
      <c r="TET2347" s="1452"/>
      <c r="TEU2347" s="1452"/>
      <c r="TEV2347" s="1452"/>
      <c r="TEW2347" s="1452"/>
      <c r="TEX2347" s="1452"/>
      <c r="TEY2347" s="1452"/>
      <c r="TEZ2347" s="1452"/>
      <c r="TFA2347" s="1452"/>
      <c r="TFB2347" s="1452"/>
      <c r="TFC2347" s="1452"/>
      <c r="TFD2347" s="1452"/>
      <c r="TFE2347" s="1452"/>
      <c r="TFF2347" s="1452"/>
      <c r="TFG2347" s="1452"/>
      <c r="TFH2347" s="1452"/>
      <c r="TFI2347" s="1452"/>
      <c r="TFJ2347" s="1452"/>
      <c r="TFK2347" s="1452"/>
      <c r="TFL2347" s="1452"/>
      <c r="TFM2347" s="1452"/>
      <c r="TFN2347" s="1452"/>
      <c r="TFO2347" s="1452"/>
      <c r="TFP2347" s="1452"/>
      <c r="TFQ2347" s="1452"/>
      <c r="TFR2347" s="1452"/>
      <c r="TFS2347" s="1452"/>
      <c r="TFT2347" s="1452"/>
      <c r="TFU2347" s="1452"/>
      <c r="TFV2347" s="1452"/>
      <c r="TFW2347" s="1452"/>
      <c r="TFX2347" s="1452"/>
      <c r="TFY2347" s="1452"/>
      <c r="TFZ2347" s="1452"/>
      <c r="TGA2347" s="1452"/>
      <c r="TGB2347" s="1452"/>
      <c r="TGC2347" s="1452"/>
      <c r="TGD2347" s="1452"/>
      <c r="TGE2347" s="1452"/>
      <c r="TGF2347" s="1452"/>
      <c r="TGG2347" s="1452"/>
      <c r="TGH2347" s="1452"/>
      <c r="TGI2347" s="1452"/>
      <c r="TGJ2347" s="1452"/>
      <c r="TGK2347" s="1452"/>
      <c r="TGL2347" s="1452"/>
      <c r="TGM2347" s="1452"/>
      <c r="TGN2347" s="1452"/>
      <c r="TGO2347" s="1452"/>
      <c r="TGP2347" s="1452"/>
      <c r="TGQ2347" s="1452"/>
      <c r="TGR2347" s="1452"/>
      <c r="TGS2347" s="1452"/>
      <c r="TGT2347" s="1452"/>
      <c r="TGU2347" s="1452"/>
      <c r="TGV2347" s="1452"/>
      <c r="TGW2347" s="1452"/>
      <c r="TGX2347" s="1452"/>
      <c r="TGY2347" s="1452"/>
      <c r="TGZ2347" s="1452"/>
      <c r="THA2347" s="1452"/>
      <c r="THB2347" s="1452"/>
      <c r="THC2347" s="1452"/>
      <c r="THD2347" s="1452"/>
      <c r="THE2347" s="1452"/>
      <c r="THF2347" s="1452"/>
      <c r="THG2347" s="1452"/>
      <c r="THH2347" s="1452"/>
      <c r="THI2347" s="1452"/>
      <c r="THJ2347" s="1452"/>
      <c r="THK2347" s="1452"/>
      <c r="THL2347" s="1452"/>
      <c r="THM2347" s="1452"/>
      <c r="THN2347" s="1452"/>
      <c r="THO2347" s="1452"/>
      <c r="THP2347" s="1452"/>
      <c r="THQ2347" s="1452"/>
      <c r="THR2347" s="1452"/>
      <c r="THS2347" s="1452"/>
      <c r="THT2347" s="1452"/>
      <c r="THU2347" s="1452"/>
      <c r="THV2347" s="1452"/>
      <c r="THW2347" s="1452"/>
      <c r="THX2347" s="1452"/>
      <c r="THY2347" s="1452"/>
      <c r="THZ2347" s="1452"/>
      <c r="TIA2347" s="1452"/>
      <c r="TIB2347" s="1452"/>
      <c r="TIC2347" s="1452"/>
      <c r="TID2347" s="1452"/>
      <c r="TIE2347" s="1452"/>
      <c r="TIF2347" s="1452"/>
      <c r="TIG2347" s="1452"/>
      <c r="TIH2347" s="1452"/>
      <c r="TII2347" s="1452"/>
      <c r="TIJ2347" s="1452"/>
      <c r="TIK2347" s="1452"/>
      <c r="TIL2347" s="1452"/>
      <c r="TIM2347" s="1452"/>
      <c r="TIN2347" s="1452"/>
      <c r="TIO2347" s="1452"/>
      <c r="TIP2347" s="1452"/>
      <c r="TIQ2347" s="1452"/>
      <c r="TIR2347" s="1452"/>
      <c r="TIS2347" s="1452"/>
      <c r="TIT2347" s="1452"/>
      <c r="TIU2347" s="1452"/>
      <c r="TIV2347" s="1452"/>
      <c r="TIW2347" s="1452"/>
      <c r="TIX2347" s="1452"/>
      <c r="TIY2347" s="1452"/>
      <c r="TIZ2347" s="1452"/>
      <c r="TJA2347" s="1452"/>
      <c r="TJB2347" s="1452"/>
      <c r="TJC2347" s="1452"/>
      <c r="TJD2347" s="1452"/>
      <c r="TJE2347" s="1452"/>
      <c r="TJF2347" s="1452"/>
      <c r="TJG2347" s="1452"/>
      <c r="TJH2347" s="1452"/>
      <c r="TJI2347" s="1452"/>
      <c r="TJJ2347" s="1452"/>
      <c r="TJK2347" s="1452"/>
      <c r="TJL2347" s="1452"/>
      <c r="TJM2347" s="1452"/>
      <c r="TJN2347" s="1452"/>
      <c r="TJO2347" s="1452"/>
      <c r="TJP2347" s="1452"/>
      <c r="TJQ2347" s="1452"/>
      <c r="TJR2347" s="1452"/>
      <c r="TJS2347" s="1452"/>
      <c r="TJT2347" s="1452"/>
      <c r="TJU2347" s="1452"/>
      <c r="TJV2347" s="1452"/>
      <c r="TJW2347" s="1452"/>
      <c r="TJX2347" s="1452"/>
      <c r="TJY2347" s="1452"/>
      <c r="TJZ2347" s="1452"/>
      <c r="TKA2347" s="1452"/>
      <c r="TKB2347" s="1452"/>
      <c r="TKC2347" s="1452"/>
      <c r="TKD2347" s="1452"/>
      <c r="TKE2347" s="1452"/>
      <c r="TKF2347" s="1452"/>
      <c r="TKG2347" s="1452"/>
      <c r="TKH2347" s="1452"/>
      <c r="TKI2347" s="1452"/>
      <c r="TKJ2347" s="1452"/>
      <c r="TKK2347" s="1452"/>
      <c r="TKL2347" s="1452"/>
      <c r="TKM2347" s="1452"/>
      <c r="TKN2347" s="1452"/>
      <c r="TKO2347" s="1452"/>
      <c r="TKP2347" s="1452"/>
      <c r="TKQ2347" s="1452"/>
      <c r="TKR2347" s="1452"/>
      <c r="TKS2347" s="1452"/>
      <c r="TKT2347" s="1452"/>
      <c r="TKU2347" s="1452"/>
      <c r="TKV2347" s="1452"/>
      <c r="TKW2347" s="1452"/>
      <c r="TKX2347" s="1452"/>
      <c r="TKY2347" s="1452"/>
      <c r="TKZ2347" s="1452"/>
      <c r="TLA2347" s="1452"/>
      <c r="TLB2347" s="1452"/>
      <c r="TLC2347" s="1452"/>
      <c r="TLD2347" s="1452"/>
      <c r="TLE2347" s="1452"/>
      <c r="TLF2347" s="1452"/>
      <c r="TLG2347" s="1452"/>
      <c r="TLH2347" s="1452"/>
      <c r="TLI2347" s="1452"/>
      <c r="TLJ2347" s="1452"/>
      <c r="TLK2347" s="1452"/>
      <c r="TLL2347" s="1452"/>
      <c r="TLM2347" s="1452"/>
      <c r="TLN2347" s="1452"/>
      <c r="TLO2347" s="1452"/>
      <c r="TLP2347" s="1452"/>
      <c r="TLQ2347" s="1452"/>
      <c r="TLR2347" s="1452"/>
      <c r="TLS2347" s="1452"/>
      <c r="TLT2347" s="1452"/>
      <c r="TLU2347" s="1452"/>
      <c r="TLV2347" s="1452"/>
      <c r="TLW2347" s="1452"/>
      <c r="TLX2347" s="1452"/>
      <c r="TLY2347" s="1452"/>
      <c r="TLZ2347" s="1452"/>
      <c r="TMA2347" s="1452"/>
      <c r="TMB2347" s="1452"/>
      <c r="TMC2347" s="1452"/>
      <c r="TMD2347" s="1452"/>
      <c r="TME2347" s="1452"/>
      <c r="TMF2347" s="1452"/>
      <c r="TMG2347" s="1452"/>
      <c r="TMH2347" s="1452"/>
      <c r="TMI2347" s="1452"/>
      <c r="TMJ2347" s="1452"/>
      <c r="TMK2347" s="1452"/>
      <c r="TML2347" s="1452"/>
      <c r="TMM2347" s="1452"/>
      <c r="TMN2347" s="1452"/>
      <c r="TMO2347" s="1452"/>
      <c r="TMP2347" s="1452"/>
      <c r="TMQ2347" s="1452"/>
      <c r="TMR2347" s="1452"/>
      <c r="TMS2347" s="1452"/>
      <c r="TMT2347" s="1452"/>
      <c r="TMU2347" s="1452"/>
      <c r="TMV2347" s="1452"/>
      <c r="TMW2347" s="1452"/>
      <c r="TMX2347" s="1452"/>
      <c r="TMY2347" s="1452"/>
      <c r="TMZ2347" s="1452"/>
      <c r="TNA2347" s="1452"/>
      <c r="TNB2347" s="1452"/>
      <c r="TNC2347" s="1452"/>
      <c r="TND2347" s="1452"/>
      <c r="TNE2347" s="1452"/>
      <c r="TNF2347" s="1452"/>
      <c r="TNG2347" s="1452"/>
      <c r="TNH2347" s="1452"/>
      <c r="TNI2347" s="1452"/>
      <c r="TNJ2347" s="1452"/>
      <c r="TNK2347" s="1452"/>
      <c r="TNL2347" s="1452"/>
      <c r="TNM2347" s="1452"/>
      <c r="TNN2347" s="1452"/>
      <c r="TNO2347" s="1452"/>
      <c r="TNP2347" s="1452"/>
      <c r="TNQ2347" s="1452"/>
      <c r="TNR2347" s="1452"/>
      <c r="TNS2347" s="1452"/>
      <c r="TNT2347" s="1452"/>
      <c r="TNU2347" s="1452"/>
      <c r="TNV2347" s="1452"/>
      <c r="TNW2347" s="1452"/>
      <c r="TNX2347" s="1452"/>
      <c r="TNY2347" s="1452"/>
      <c r="TNZ2347" s="1452"/>
      <c r="TOA2347" s="1452"/>
      <c r="TOB2347" s="1452"/>
      <c r="TOC2347" s="1452"/>
      <c r="TOD2347" s="1452"/>
      <c r="TOE2347" s="1452"/>
      <c r="TOF2347" s="1452"/>
      <c r="TOG2347" s="1452"/>
      <c r="TOH2347" s="1452"/>
      <c r="TOI2347" s="1452"/>
      <c r="TOJ2347" s="1452"/>
      <c r="TOK2347" s="1452"/>
      <c r="TOL2347" s="1452"/>
      <c r="TOM2347" s="1452"/>
      <c r="TON2347" s="1452"/>
      <c r="TOO2347" s="1452"/>
      <c r="TOP2347" s="1452"/>
      <c r="TOQ2347" s="1452"/>
      <c r="TOR2347" s="1452"/>
      <c r="TOS2347" s="1452"/>
      <c r="TOT2347" s="1452"/>
      <c r="TOU2347" s="1452"/>
      <c r="TOV2347" s="1452"/>
      <c r="TOW2347" s="1452"/>
      <c r="TOX2347" s="1452"/>
      <c r="TOY2347" s="1452"/>
      <c r="TOZ2347" s="1452"/>
      <c r="TPA2347" s="1452"/>
      <c r="TPB2347" s="1452"/>
      <c r="TPC2347" s="1452"/>
      <c r="TPD2347" s="1452"/>
      <c r="TPE2347" s="1452"/>
      <c r="TPF2347" s="1452"/>
      <c r="TPG2347" s="1452"/>
      <c r="TPH2347" s="1452"/>
      <c r="TPI2347" s="1452"/>
      <c r="TPJ2347" s="1452"/>
      <c r="TPK2347" s="1452"/>
      <c r="TPL2347" s="1452"/>
      <c r="TPM2347" s="1452"/>
      <c r="TPN2347" s="1452"/>
      <c r="TPO2347" s="1452"/>
      <c r="TPP2347" s="1452"/>
      <c r="TPQ2347" s="1452"/>
      <c r="TPR2347" s="1452"/>
      <c r="TPS2347" s="1452"/>
      <c r="TPT2347" s="1452"/>
      <c r="TPU2347" s="1452"/>
      <c r="TPV2347" s="1452"/>
      <c r="TPW2347" s="1452"/>
      <c r="TPX2347" s="1452"/>
      <c r="TPY2347" s="1452"/>
      <c r="TPZ2347" s="1452"/>
      <c r="TQA2347" s="1452"/>
      <c r="TQB2347" s="1452"/>
      <c r="TQC2347" s="1452"/>
      <c r="TQD2347" s="1452"/>
      <c r="TQE2347" s="1452"/>
      <c r="TQF2347" s="1452"/>
      <c r="TQG2347" s="1452"/>
      <c r="TQH2347" s="1452"/>
      <c r="TQI2347" s="1452"/>
      <c r="TQJ2347" s="1452"/>
      <c r="TQK2347" s="1452"/>
      <c r="TQL2347" s="1452"/>
      <c r="TQM2347" s="1452"/>
      <c r="TQN2347" s="1452"/>
      <c r="TQO2347" s="1452"/>
      <c r="TQP2347" s="1452"/>
      <c r="TQQ2347" s="1452"/>
      <c r="TQR2347" s="1452"/>
      <c r="TQS2347" s="1452"/>
      <c r="TQT2347" s="1452"/>
      <c r="TQU2347" s="1452"/>
      <c r="TQV2347" s="1452"/>
      <c r="TQW2347" s="1452"/>
      <c r="TQX2347" s="1452"/>
      <c r="TQY2347" s="1452"/>
      <c r="TQZ2347" s="1452"/>
      <c r="TRA2347" s="1452"/>
      <c r="TRB2347" s="1452"/>
      <c r="TRC2347" s="1452"/>
      <c r="TRD2347" s="1452"/>
      <c r="TRE2347" s="1452"/>
      <c r="TRF2347" s="1452"/>
      <c r="TRG2347" s="1452"/>
      <c r="TRH2347" s="1452"/>
      <c r="TRI2347" s="1452"/>
      <c r="TRJ2347" s="1452"/>
      <c r="TRK2347" s="1452"/>
      <c r="TRL2347" s="1452"/>
      <c r="TRM2347" s="1452"/>
      <c r="TRN2347" s="1452"/>
      <c r="TRO2347" s="1452"/>
      <c r="TRP2347" s="1452"/>
      <c r="TRQ2347" s="1452"/>
      <c r="TRR2347" s="1452"/>
      <c r="TRS2347" s="1452"/>
      <c r="TRT2347" s="1452"/>
      <c r="TRU2347" s="1452"/>
      <c r="TRV2347" s="1452"/>
      <c r="TRW2347" s="1452"/>
      <c r="TRX2347" s="1452"/>
      <c r="TRY2347" s="1452"/>
      <c r="TRZ2347" s="1452"/>
      <c r="TSA2347" s="1452"/>
      <c r="TSB2347" s="1452"/>
      <c r="TSC2347" s="1452"/>
      <c r="TSD2347" s="1452"/>
      <c r="TSE2347" s="1452"/>
      <c r="TSF2347" s="1452"/>
      <c r="TSG2347" s="1452"/>
      <c r="TSH2347" s="1452"/>
      <c r="TSI2347" s="1452"/>
      <c r="TSJ2347" s="1452"/>
      <c r="TSK2347" s="1452"/>
      <c r="TSL2347" s="1452"/>
      <c r="TSM2347" s="1452"/>
      <c r="TSN2347" s="1452"/>
      <c r="TSO2347" s="1452"/>
      <c r="TSP2347" s="1452"/>
      <c r="TSQ2347" s="1452"/>
      <c r="TSR2347" s="1452"/>
      <c r="TSS2347" s="1452"/>
      <c r="TST2347" s="1452"/>
      <c r="TSU2347" s="1452"/>
      <c r="TSV2347" s="1452"/>
      <c r="TSW2347" s="1452"/>
      <c r="TSX2347" s="1452"/>
      <c r="TSY2347" s="1452"/>
      <c r="TSZ2347" s="1452"/>
      <c r="TTA2347" s="1452"/>
      <c r="TTB2347" s="1452"/>
      <c r="TTC2347" s="1452"/>
      <c r="TTD2347" s="1452"/>
      <c r="TTE2347" s="1452"/>
      <c r="TTF2347" s="1452"/>
      <c r="TTG2347" s="1452"/>
      <c r="TTH2347" s="1452"/>
      <c r="TTI2347" s="1452"/>
      <c r="TTJ2347" s="1452"/>
      <c r="TTK2347" s="1452"/>
      <c r="TTL2347" s="1452"/>
      <c r="TTM2347" s="1452"/>
      <c r="TTN2347" s="1452"/>
      <c r="TTO2347" s="1452"/>
      <c r="TTP2347" s="1452"/>
      <c r="TTQ2347" s="1452"/>
      <c r="TTR2347" s="1452"/>
      <c r="TTS2347" s="1452"/>
      <c r="TTT2347" s="1452"/>
      <c r="TTU2347" s="1452"/>
      <c r="TTV2347" s="1452"/>
      <c r="TTW2347" s="1452"/>
      <c r="TTX2347" s="1452"/>
      <c r="TTY2347" s="1452"/>
      <c r="TTZ2347" s="1452"/>
      <c r="TUA2347" s="1452"/>
      <c r="TUB2347" s="1452"/>
      <c r="TUC2347" s="1452"/>
      <c r="TUD2347" s="1452"/>
      <c r="TUE2347" s="1452"/>
      <c r="TUF2347" s="1452"/>
      <c r="TUG2347" s="1452"/>
      <c r="TUH2347" s="1452"/>
      <c r="TUI2347" s="1452"/>
      <c r="TUJ2347" s="1452"/>
      <c r="TUK2347" s="1452"/>
      <c r="TUL2347" s="1452"/>
      <c r="TUM2347" s="1452"/>
      <c r="TUN2347" s="1452"/>
      <c r="TUO2347" s="1452"/>
      <c r="TUP2347" s="1452"/>
      <c r="TUQ2347" s="1452"/>
      <c r="TUR2347" s="1452"/>
      <c r="TUS2347" s="1452"/>
      <c r="TUT2347" s="1452"/>
      <c r="TUU2347" s="1452"/>
      <c r="TUV2347" s="1452"/>
      <c r="TUW2347" s="1452"/>
      <c r="TUX2347" s="1452"/>
      <c r="TUY2347" s="1452"/>
      <c r="TUZ2347" s="1452"/>
      <c r="TVA2347" s="1452"/>
      <c r="TVB2347" s="1452"/>
      <c r="TVC2347" s="1452"/>
      <c r="TVD2347" s="1452"/>
      <c r="TVE2347" s="1452"/>
      <c r="TVF2347" s="1452"/>
      <c r="TVG2347" s="1452"/>
      <c r="TVH2347" s="1452"/>
      <c r="TVI2347" s="1452"/>
      <c r="TVJ2347" s="1452"/>
      <c r="TVK2347" s="1452"/>
      <c r="TVL2347" s="1452"/>
      <c r="TVM2347" s="1452"/>
      <c r="TVN2347" s="1452"/>
      <c r="TVO2347" s="1452"/>
      <c r="TVP2347" s="1452"/>
      <c r="TVQ2347" s="1452"/>
      <c r="TVR2347" s="1452"/>
      <c r="TVS2347" s="1452"/>
      <c r="TVT2347" s="1452"/>
      <c r="TVU2347" s="1452"/>
      <c r="TVV2347" s="1452"/>
      <c r="TVW2347" s="1452"/>
      <c r="TVX2347" s="1452"/>
      <c r="TVY2347" s="1452"/>
      <c r="TVZ2347" s="1452"/>
      <c r="TWA2347" s="1452"/>
      <c r="TWB2347" s="1452"/>
      <c r="TWC2347" s="1452"/>
      <c r="TWD2347" s="1452"/>
      <c r="TWE2347" s="1452"/>
      <c r="TWF2347" s="1452"/>
      <c r="TWG2347" s="1452"/>
      <c r="TWH2347" s="1452"/>
      <c r="TWI2347" s="1452"/>
      <c r="TWJ2347" s="1452"/>
      <c r="TWK2347" s="1452"/>
      <c r="TWL2347" s="1452"/>
      <c r="TWM2347" s="1452"/>
      <c r="TWN2347" s="1452"/>
      <c r="TWO2347" s="1452"/>
      <c r="TWP2347" s="1452"/>
      <c r="TWQ2347" s="1452"/>
      <c r="TWR2347" s="1452"/>
      <c r="TWS2347" s="1452"/>
      <c r="TWT2347" s="1452"/>
      <c r="TWU2347" s="1452"/>
      <c r="TWV2347" s="1452"/>
      <c r="TWW2347" s="1452"/>
      <c r="TWX2347" s="1452"/>
      <c r="TWY2347" s="1452"/>
      <c r="TWZ2347" s="1452"/>
      <c r="TXA2347" s="1452"/>
      <c r="TXB2347" s="1452"/>
      <c r="TXC2347" s="1452"/>
      <c r="TXD2347" s="1452"/>
      <c r="TXE2347" s="1452"/>
      <c r="TXF2347" s="1452"/>
      <c r="TXG2347" s="1452"/>
      <c r="TXH2347" s="1452"/>
      <c r="TXI2347" s="1452"/>
      <c r="TXJ2347" s="1452"/>
      <c r="TXK2347" s="1452"/>
      <c r="TXL2347" s="1452"/>
      <c r="TXM2347" s="1452"/>
      <c r="TXN2347" s="1452"/>
      <c r="TXO2347" s="1452"/>
      <c r="TXP2347" s="1452"/>
      <c r="TXQ2347" s="1452"/>
      <c r="TXR2347" s="1452"/>
      <c r="TXS2347" s="1452"/>
      <c r="TXT2347" s="1452"/>
      <c r="TXU2347" s="1452"/>
      <c r="TXV2347" s="1452"/>
      <c r="TXW2347" s="1452"/>
      <c r="TXX2347" s="1452"/>
      <c r="TXY2347" s="1452"/>
      <c r="TXZ2347" s="1452"/>
      <c r="TYA2347" s="1452"/>
      <c r="TYB2347" s="1452"/>
      <c r="TYC2347" s="1452"/>
      <c r="TYD2347" s="1452"/>
      <c r="TYE2347" s="1452"/>
      <c r="TYF2347" s="1452"/>
      <c r="TYG2347" s="1452"/>
      <c r="TYH2347" s="1452"/>
      <c r="TYI2347" s="1452"/>
      <c r="TYJ2347" s="1452"/>
      <c r="TYK2347" s="1452"/>
      <c r="TYL2347" s="1452"/>
      <c r="TYM2347" s="1452"/>
      <c r="TYN2347" s="1452"/>
      <c r="TYO2347" s="1452"/>
      <c r="TYP2347" s="1452"/>
      <c r="TYQ2347" s="1452"/>
      <c r="TYR2347" s="1452"/>
      <c r="TYS2347" s="1452"/>
      <c r="TYT2347" s="1452"/>
      <c r="TYU2347" s="1452"/>
      <c r="TYV2347" s="1452"/>
      <c r="TYW2347" s="1452"/>
      <c r="TYX2347" s="1452"/>
      <c r="TYY2347" s="1452"/>
      <c r="TYZ2347" s="1452"/>
      <c r="TZA2347" s="1452"/>
      <c r="TZB2347" s="1452"/>
      <c r="TZC2347" s="1452"/>
      <c r="TZD2347" s="1452"/>
      <c r="TZE2347" s="1452"/>
      <c r="TZF2347" s="1452"/>
      <c r="TZG2347" s="1452"/>
      <c r="TZH2347" s="1452"/>
      <c r="TZI2347" s="1452"/>
      <c r="TZJ2347" s="1452"/>
      <c r="TZK2347" s="1452"/>
      <c r="TZL2347" s="1452"/>
      <c r="TZM2347" s="1452"/>
      <c r="TZN2347" s="1452"/>
      <c r="TZO2347" s="1452"/>
      <c r="TZP2347" s="1452"/>
      <c r="TZQ2347" s="1452"/>
      <c r="TZR2347" s="1452"/>
      <c r="TZS2347" s="1452"/>
      <c r="TZT2347" s="1452"/>
      <c r="TZU2347" s="1452"/>
      <c r="TZV2347" s="1452"/>
      <c r="TZW2347" s="1452"/>
      <c r="TZX2347" s="1452"/>
      <c r="TZY2347" s="1452"/>
      <c r="TZZ2347" s="1452"/>
      <c r="UAA2347" s="1452"/>
      <c r="UAB2347" s="1452"/>
      <c r="UAC2347" s="1452"/>
      <c r="UAD2347" s="1452"/>
      <c r="UAE2347" s="1452"/>
      <c r="UAF2347" s="1452"/>
      <c r="UAG2347" s="1452"/>
      <c r="UAH2347" s="1452"/>
      <c r="UAI2347" s="1452"/>
      <c r="UAJ2347" s="1452"/>
      <c r="UAK2347" s="1452"/>
      <c r="UAL2347" s="1452"/>
      <c r="UAM2347" s="1452"/>
      <c r="UAN2347" s="1452"/>
      <c r="UAO2347" s="1452"/>
      <c r="UAP2347" s="1452"/>
      <c r="UAQ2347" s="1452"/>
      <c r="UAR2347" s="1452"/>
      <c r="UAS2347" s="1452"/>
      <c r="UAT2347" s="1452"/>
      <c r="UAU2347" s="1452"/>
      <c r="UAV2347" s="1452"/>
      <c r="UAW2347" s="1452"/>
      <c r="UAX2347" s="1452"/>
      <c r="UAY2347" s="1452"/>
      <c r="UAZ2347" s="1452"/>
      <c r="UBA2347" s="1452"/>
      <c r="UBB2347" s="1452"/>
      <c r="UBC2347" s="1452"/>
      <c r="UBD2347" s="1452"/>
      <c r="UBE2347" s="1452"/>
      <c r="UBF2347" s="1452"/>
      <c r="UBG2347" s="1452"/>
      <c r="UBH2347" s="1452"/>
      <c r="UBI2347" s="1452"/>
      <c r="UBJ2347" s="1452"/>
      <c r="UBK2347" s="1452"/>
      <c r="UBL2347" s="1452"/>
      <c r="UBM2347" s="1452"/>
      <c r="UBN2347" s="1452"/>
      <c r="UBO2347" s="1452"/>
      <c r="UBP2347" s="1452"/>
      <c r="UBQ2347" s="1452"/>
      <c r="UBR2347" s="1452"/>
      <c r="UBS2347" s="1452"/>
      <c r="UBT2347" s="1452"/>
      <c r="UBU2347" s="1452"/>
      <c r="UBV2347" s="1452"/>
      <c r="UBW2347" s="1452"/>
      <c r="UBX2347" s="1452"/>
      <c r="UBY2347" s="1452"/>
      <c r="UBZ2347" s="1452"/>
      <c r="UCA2347" s="1452"/>
      <c r="UCB2347" s="1452"/>
      <c r="UCC2347" s="1452"/>
      <c r="UCD2347" s="1452"/>
      <c r="UCE2347" s="1452"/>
      <c r="UCF2347" s="1452"/>
      <c r="UCG2347" s="1452"/>
      <c r="UCH2347" s="1452"/>
      <c r="UCI2347" s="1452"/>
      <c r="UCJ2347" s="1452"/>
      <c r="UCK2347" s="1452"/>
      <c r="UCL2347" s="1452"/>
      <c r="UCM2347" s="1452"/>
      <c r="UCN2347" s="1452"/>
      <c r="UCO2347" s="1452"/>
      <c r="UCP2347" s="1452"/>
      <c r="UCQ2347" s="1452"/>
      <c r="UCR2347" s="1452"/>
      <c r="UCS2347" s="1452"/>
      <c r="UCT2347" s="1452"/>
      <c r="UCU2347" s="1452"/>
      <c r="UCV2347" s="1452"/>
      <c r="UCW2347" s="1452"/>
      <c r="UCX2347" s="1452"/>
      <c r="UCY2347" s="1452"/>
      <c r="UCZ2347" s="1452"/>
      <c r="UDA2347" s="1452"/>
      <c r="UDB2347" s="1452"/>
      <c r="UDC2347" s="1452"/>
      <c r="UDD2347" s="1452"/>
      <c r="UDE2347" s="1452"/>
      <c r="UDF2347" s="1452"/>
      <c r="UDG2347" s="1452"/>
      <c r="UDH2347" s="1452"/>
      <c r="UDI2347" s="1452"/>
      <c r="UDJ2347" s="1452"/>
      <c r="UDK2347" s="1452"/>
      <c r="UDL2347" s="1452"/>
      <c r="UDM2347" s="1452"/>
      <c r="UDN2347" s="1452"/>
      <c r="UDO2347" s="1452"/>
      <c r="UDP2347" s="1452"/>
      <c r="UDQ2347" s="1452"/>
      <c r="UDR2347" s="1452"/>
      <c r="UDS2347" s="1452"/>
      <c r="UDT2347" s="1452"/>
      <c r="UDU2347" s="1452"/>
      <c r="UDV2347" s="1452"/>
      <c r="UDW2347" s="1452"/>
      <c r="UDX2347" s="1452"/>
      <c r="UDY2347" s="1452"/>
      <c r="UDZ2347" s="1452"/>
      <c r="UEA2347" s="1452"/>
      <c r="UEB2347" s="1452"/>
      <c r="UEC2347" s="1452"/>
      <c r="UED2347" s="1452"/>
      <c r="UEE2347" s="1452"/>
      <c r="UEF2347" s="1452"/>
      <c r="UEG2347" s="1452"/>
      <c r="UEH2347" s="1452"/>
      <c r="UEI2347" s="1452"/>
      <c r="UEJ2347" s="1452"/>
      <c r="UEK2347" s="1452"/>
      <c r="UEL2347" s="1452"/>
      <c r="UEM2347" s="1452"/>
      <c r="UEN2347" s="1452"/>
      <c r="UEO2347" s="1452"/>
      <c r="UEP2347" s="1452"/>
      <c r="UEQ2347" s="1452"/>
      <c r="UER2347" s="1452"/>
      <c r="UES2347" s="1452"/>
      <c r="UET2347" s="1452"/>
      <c r="UEU2347" s="1452"/>
      <c r="UEV2347" s="1452"/>
      <c r="UEW2347" s="1452"/>
      <c r="UEX2347" s="1452"/>
      <c r="UEY2347" s="1452"/>
      <c r="UEZ2347" s="1452"/>
      <c r="UFA2347" s="1452"/>
      <c r="UFB2347" s="1452"/>
      <c r="UFC2347" s="1452"/>
      <c r="UFD2347" s="1452"/>
      <c r="UFE2347" s="1452"/>
      <c r="UFF2347" s="1452"/>
      <c r="UFG2347" s="1452"/>
      <c r="UFH2347" s="1452"/>
      <c r="UFI2347" s="1452"/>
      <c r="UFJ2347" s="1452"/>
      <c r="UFK2347" s="1452"/>
      <c r="UFL2347" s="1452"/>
      <c r="UFM2347" s="1452"/>
      <c r="UFN2347" s="1452"/>
      <c r="UFO2347" s="1452"/>
      <c r="UFP2347" s="1452"/>
      <c r="UFQ2347" s="1452"/>
      <c r="UFR2347" s="1452"/>
      <c r="UFS2347" s="1452"/>
      <c r="UFT2347" s="1452"/>
      <c r="UFU2347" s="1452"/>
      <c r="UFV2347" s="1452"/>
      <c r="UFW2347" s="1452"/>
      <c r="UFX2347" s="1452"/>
      <c r="UFY2347" s="1452"/>
      <c r="UFZ2347" s="1452"/>
      <c r="UGA2347" s="1452"/>
      <c r="UGB2347" s="1452"/>
      <c r="UGC2347" s="1452"/>
      <c r="UGD2347" s="1452"/>
      <c r="UGE2347" s="1452"/>
      <c r="UGF2347" s="1452"/>
      <c r="UGG2347" s="1452"/>
      <c r="UGH2347" s="1452"/>
      <c r="UGI2347" s="1452"/>
      <c r="UGJ2347" s="1452"/>
      <c r="UGK2347" s="1452"/>
      <c r="UGL2347" s="1452"/>
      <c r="UGM2347" s="1452"/>
      <c r="UGN2347" s="1452"/>
      <c r="UGO2347" s="1452"/>
      <c r="UGP2347" s="1452"/>
      <c r="UGQ2347" s="1452"/>
      <c r="UGR2347" s="1452"/>
      <c r="UGS2347" s="1452"/>
      <c r="UGT2347" s="1452"/>
      <c r="UGU2347" s="1452"/>
      <c r="UGV2347" s="1452"/>
      <c r="UGW2347" s="1452"/>
      <c r="UGX2347" s="1452"/>
      <c r="UGY2347" s="1452"/>
      <c r="UGZ2347" s="1452"/>
      <c r="UHA2347" s="1452"/>
      <c r="UHB2347" s="1452"/>
      <c r="UHC2347" s="1452"/>
      <c r="UHD2347" s="1452"/>
      <c r="UHE2347" s="1452"/>
      <c r="UHF2347" s="1452"/>
      <c r="UHG2347" s="1452"/>
      <c r="UHH2347" s="1452"/>
      <c r="UHI2347" s="1452"/>
      <c r="UHJ2347" s="1452"/>
      <c r="UHK2347" s="1452"/>
      <c r="UHL2347" s="1452"/>
      <c r="UHM2347" s="1452"/>
      <c r="UHN2347" s="1452"/>
      <c r="UHO2347" s="1452"/>
      <c r="UHP2347" s="1452"/>
      <c r="UHQ2347" s="1452"/>
      <c r="UHR2347" s="1452"/>
      <c r="UHS2347" s="1452"/>
      <c r="UHT2347" s="1452"/>
      <c r="UHU2347" s="1452"/>
      <c r="UHV2347" s="1452"/>
      <c r="UHW2347" s="1452"/>
      <c r="UHX2347" s="1452"/>
      <c r="UHY2347" s="1452"/>
      <c r="UHZ2347" s="1452"/>
      <c r="UIA2347" s="1452"/>
      <c r="UIB2347" s="1452"/>
      <c r="UIC2347" s="1452"/>
      <c r="UID2347" s="1452"/>
      <c r="UIE2347" s="1452"/>
      <c r="UIF2347" s="1452"/>
      <c r="UIG2347" s="1452"/>
      <c r="UIH2347" s="1452"/>
      <c r="UII2347" s="1452"/>
      <c r="UIJ2347" s="1452"/>
      <c r="UIK2347" s="1452"/>
      <c r="UIL2347" s="1452"/>
      <c r="UIM2347" s="1452"/>
      <c r="UIN2347" s="1452"/>
      <c r="UIO2347" s="1452"/>
      <c r="UIP2347" s="1452"/>
      <c r="UIQ2347" s="1452"/>
      <c r="UIR2347" s="1452"/>
      <c r="UIS2347" s="1452"/>
      <c r="UIT2347" s="1452"/>
      <c r="UIU2347" s="1452"/>
      <c r="UIV2347" s="1452"/>
      <c r="UIW2347" s="1452"/>
      <c r="UIX2347" s="1452"/>
      <c r="UIY2347" s="1452"/>
      <c r="UIZ2347" s="1452"/>
      <c r="UJA2347" s="1452"/>
      <c r="UJB2347" s="1452"/>
      <c r="UJC2347" s="1452"/>
      <c r="UJD2347" s="1452"/>
      <c r="UJE2347" s="1452"/>
      <c r="UJF2347" s="1452"/>
      <c r="UJG2347" s="1452"/>
      <c r="UJH2347" s="1452"/>
      <c r="UJI2347" s="1452"/>
      <c r="UJJ2347" s="1452"/>
      <c r="UJK2347" s="1452"/>
      <c r="UJL2347" s="1452"/>
      <c r="UJM2347" s="1452"/>
      <c r="UJN2347" s="1452"/>
      <c r="UJO2347" s="1452"/>
      <c r="UJP2347" s="1452"/>
      <c r="UJQ2347" s="1452"/>
      <c r="UJR2347" s="1452"/>
      <c r="UJS2347" s="1452"/>
      <c r="UJT2347" s="1452"/>
      <c r="UJU2347" s="1452"/>
      <c r="UJV2347" s="1452"/>
      <c r="UJW2347" s="1452"/>
      <c r="UJX2347" s="1452"/>
      <c r="UJY2347" s="1452"/>
      <c r="UJZ2347" s="1452"/>
      <c r="UKA2347" s="1452"/>
      <c r="UKB2347" s="1452"/>
      <c r="UKC2347" s="1452"/>
      <c r="UKD2347" s="1452"/>
      <c r="UKE2347" s="1452"/>
      <c r="UKF2347" s="1452"/>
      <c r="UKG2347" s="1452"/>
      <c r="UKH2347" s="1452"/>
      <c r="UKI2347" s="1452"/>
      <c r="UKJ2347" s="1452"/>
      <c r="UKK2347" s="1452"/>
      <c r="UKL2347" s="1452"/>
      <c r="UKM2347" s="1452"/>
      <c r="UKN2347" s="1452"/>
      <c r="UKO2347" s="1452"/>
      <c r="UKP2347" s="1452"/>
      <c r="UKQ2347" s="1452"/>
      <c r="UKR2347" s="1452"/>
      <c r="UKS2347" s="1452"/>
      <c r="UKT2347" s="1452"/>
      <c r="UKU2347" s="1452"/>
      <c r="UKV2347" s="1452"/>
      <c r="UKW2347" s="1452"/>
      <c r="UKX2347" s="1452"/>
      <c r="UKY2347" s="1452"/>
      <c r="UKZ2347" s="1452"/>
      <c r="ULA2347" s="1452"/>
      <c r="ULB2347" s="1452"/>
      <c r="ULC2347" s="1452"/>
      <c r="ULD2347" s="1452"/>
      <c r="ULE2347" s="1452"/>
      <c r="ULF2347" s="1452"/>
      <c r="ULG2347" s="1452"/>
      <c r="ULH2347" s="1452"/>
      <c r="ULI2347" s="1452"/>
      <c r="ULJ2347" s="1452"/>
      <c r="ULK2347" s="1452"/>
      <c r="ULL2347" s="1452"/>
      <c r="ULM2347" s="1452"/>
      <c r="ULN2347" s="1452"/>
      <c r="ULO2347" s="1452"/>
      <c r="ULP2347" s="1452"/>
      <c r="ULQ2347" s="1452"/>
      <c r="ULR2347" s="1452"/>
      <c r="ULS2347" s="1452"/>
      <c r="ULT2347" s="1452"/>
      <c r="ULU2347" s="1452"/>
      <c r="ULV2347" s="1452"/>
      <c r="ULW2347" s="1452"/>
      <c r="ULX2347" s="1452"/>
      <c r="ULY2347" s="1452"/>
      <c r="ULZ2347" s="1452"/>
      <c r="UMA2347" s="1452"/>
      <c r="UMB2347" s="1452"/>
      <c r="UMC2347" s="1452"/>
      <c r="UMD2347" s="1452"/>
      <c r="UME2347" s="1452"/>
      <c r="UMF2347" s="1452"/>
      <c r="UMG2347" s="1452"/>
      <c r="UMH2347" s="1452"/>
      <c r="UMI2347" s="1452"/>
      <c r="UMJ2347" s="1452"/>
      <c r="UMK2347" s="1452"/>
      <c r="UML2347" s="1452"/>
      <c r="UMM2347" s="1452"/>
      <c r="UMN2347" s="1452"/>
      <c r="UMO2347" s="1452"/>
      <c r="UMP2347" s="1452"/>
      <c r="UMQ2347" s="1452"/>
      <c r="UMR2347" s="1452"/>
      <c r="UMS2347" s="1452"/>
      <c r="UMT2347" s="1452"/>
      <c r="UMU2347" s="1452"/>
      <c r="UMV2347" s="1452"/>
      <c r="UMW2347" s="1452"/>
      <c r="UMX2347" s="1452"/>
      <c r="UMY2347" s="1452"/>
      <c r="UMZ2347" s="1452"/>
      <c r="UNA2347" s="1452"/>
      <c r="UNB2347" s="1452"/>
      <c r="UNC2347" s="1452"/>
      <c r="UND2347" s="1452"/>
      <c r="UNE2347" s="1452"/>
      <c r="UNF2347" s="1452"/>
      <c r="UNG2347" s="1452"/>
      <c r="UNH2347" s="1452"/>
      <c r="UNI2347" s="1452"/>
      <c r="UNJ2347" s="1452"/>
      <c r="UNK2347" s="1452"/>
      <c r="UNL2347" s="1452"/>
      <c r="UNM2347" s="1452"/>
      <c r="UNN2347" s="1452"/>
      <c r="UNO2347" s="1452"/>
      <c r="UNP2347" s="1452"/>
      <c r="UNQ2347" s="1452"/>
      <c r="UNR2347" s="1452"/>
      <c r="UNS2347" s="1452"/>
      <c r="UNT2347" s="1452"/>
      <c r="UNU2347" s="1452"/>
      <c r="UNV2347" s="1452"/>
      <c r="UNW2347" s="1452"/>
      <c r="UNX2347" s="1452"/>
      <c r="UNY2347" s="1452"/>
      <c r="UNZ2347" s="1452"/>
      <c r="UOA2347" s="1452"/>
      <c r="UOB2347" s="1452"/>
      <c r="UOC2347" s="1452"/>
      <c r="UOD2347" s="1452"/>
      <c r="UOE2347" s="1452"/>
      <c r="UOF2347" s="1452"/>
      <c r="UOG2347" s="1452"/>
      <c r="UOH2347" s="1452"/>
      <c r="UOI2347" s="1452"/>
      <c r="UOJ2347" s="1452"/>
      <c r="UOK2347" s="1452"/>
      <c r="UOL2347" s="1452"/>
      <c r="UOM2347" s="1452"/>
      <c r="UON2347" s="1452"/>
      <c r="UOO2347" s="1452"/>
      <c r="UOP2347" s="1452"/>
      <c r="UOQ2347" s="1452"/>
      <c r="UOR2347" s="1452"/>
      <c r="UOS2347" s="1452"/>
      <c r="UOT2347" s="1452"/>
      <c r="UOU2347" s="1452"/>
      <c r="UOV2347" s="1452"/>
      <c r="UOW2347" s="1452"/>
      <c r="UOX2347" s="1452"/>
      <c r="UOY2347" s="1452"/>
      <c r="UOZ2347" s="1452"/>
      <c r="UPA2347" s="1452"/>
      <c r="UPB2347" s="1452"/>
      <c r="UPC2347" s="1452"/>
      <c r="UPD2347" s="1452"/>
      <c r="UPE2347" s="1452"/>
      <c r="UPF2347" s="1452"/>
      <c r="UPG2347" s="1452"/>
      <c r="UPH2347" s="1452"/>
      <c r="UPI2347" s="1452"/>
      <c r="UPJ2347" s="1452"/>
      <c r="UPK2347" s="1452"/>
      <c r="UPL2347" s="1452"/>
      <c r="UPM2347" s="1452"/>
      <c r="UPN2347" s="1452"/>
      <c r="UPO2347" s="1452"/>
      <c r="UPP2347" s="1452"/>
      <c r="UPQ2347" s="1452"/>
      <c r="UPR2347" s="1452"/>
      <c r="UPS2347" s="1452"/>
      <c r="UPT2347" s="1452"/>
      <c r="UPU2347" s="1452"/>
      <c r="UPV2347" s="1452"/>
      <c r="UPW2347" s="1452"/>
      <c r="UPX2347" s="1452"/>
      <c r="UPY2347" s="1452"/>
      <c r="UPZ2347" s="1452"/>
      <c r="UQA2347" s="1452"/>
      <c r="UQB2347" s="1452"/>
      <c r="UQC2347" s="1452"/>
      <c r="UQD2347" s="1452"/>
      <c r="UQE2347" s="1452"/>
      <c r="UQF2347" s="1452"/>
      <c r="UQG2347" s="1452"/>
      <c r="UQH2347" s="1452"/>
      <c r="UQI2347" s="1452"/>
      <c r="UQJ2347" s="1452"/>
      <c r="UQK2347" s="1452"/>
      <c r="UQL2347" s="1452"/>
      <c r="UQM2347" s="1452"/>
      <c r="UQN2347" s="1452"/>
      <c r="UQO2347" s="1452"/>
      <c r="UQP2347" s="1452"/>
      <c r="UQQ2347" s="1452"/>
      <c r="UQR2347" s="1452"/>
      <c r="UQS2347" s="1452"/>
      <c r="UQT2347" s="1452"/>
      <c r="UQU2347" s="1452"/>
      <c r="UQV2347" s="1452"/>
      <c r="UQW2347" s="1452"/>
      <c r="UQX2347" s="1452"/>
      <c r="UQY2347" s="1452"/>
      <c r="UQZ2347" s="1452"/>
      <c r="URA2347" s="1452"/>
      <c r="URB2347" s="1452"/>
      <c r="URC2347" s="1452"/>
      <c r="URD2347" s="1452"/>
      <c r="URE2347" s="1452"/>
      <c r="URF2347" s="1452"/>
      <c r="URG2347" s="1452"/>
      <c r="URH2347" s="1452"/>
      <c r="URI2347" s="1452"/>
      <c r="URJ2347" s="1452"/>
      <c r="URK2347" s="1452"/>
      <c r="URL2347" s="1452"/>
      <c r="URM2347" s="1452"/>
      <c r="URN2347" s="1452"/>
      <c r="URO2347" s="1452"/>
      <c r="URP2347" s="1452"/>
      <c r="URQ2347" s="1452"/>
      <c r="URR2347" s="1452"/>
      <c r="URS2347" s="1452"/>
      <c r="URT2347" s="1452"/>
      <c r="URU2347" s="1452"/>
      <c r="URV2347" s="1452"/>
      <c r="URW2347" s="1452"/>
      <c r="URX2347" s="1452"/>
      <c r="URY2347" s="1452"/>
      <c r="URZ2347" s="1452"/>
      <c r="USA2347" s="1452"/>
      <c r="USB2347" s="1452"/>
      <c r="USC2347" s="1452"/>
      <c r="USD2347" s="1452"/>
      <c r="USE2347" s="1452"/>
      <c r="USF2347" s="1452"/>
      <c r="USG2347" s="1452"/>
      <c r="USH2347" s="1452"/>
      <c r="USI2347" s="1452"/>
      <c r="USJ2347" s="1452"/>
      <c r="USK2347" s="1452"/>
      <c r="USL2347" s="1452"/>
      <c r="USM2347" s="1452"/>
      <c r="USN2347" s="1452"/>
      <c r="USO2347" s="1452"/>
      <c r="USP2347" s="1452"/>
      <c r="USQ2347" s="1452"/>
      <c r="USR2347" s="1452"/>
      <c r="USS2347" s="1452"/>
      <c r="UST2347" s="1452"/>
      <c r="USU2347" s="1452"/>
      <c r="USV2347" s="1452"/>
      <c r="USW2347" s="1452"/>
      <c r="USX2347" s="1452"/>
      <c r="USY2347" s="1452"/>
      <c r="USZ2347" s="1452"/>
      <c r="UTA2347" s="1452"/>
      <c r="UTB2347" s="1452"/>
      <c r="UTC2347" s="1452"/>
      <c r="UTD2347" s="1452"/>
      <c r="UTE2347" s="1452"/>
      <c r="UTF2347" s="1452"/>
      <c r="UTG2347" s="1452"/>
      <c r="UTH2347" s="1452"/>
      <c r="UTI2347" s="1452"/>
      <c r="UTJ2347" s="1452"/>
      <c r="UTK2347" s="1452"/>
      <c r="UTL2347" s="1452"/>
      <c r="UTM2347" s="1452"/>
      <c r="UTN2347" s="1452"/>
      <c r="UTO2347" s="1452"/>
      <c r="UTP2347" s="1452"/>
      <c r="UTQ2347" s="1452"/>
      <c r="UTR2347" s="1452"/>
      <c r="UTS2347" s="1452"/>
      <c r="UTT2347" s="1452"/>
      <c r="UTU2347" s="1452"/>
      <c r="UTV2347" s="1452"/>
      <c r="UTW2347" s="1452"/>
      <c r="UTX2347" s="1452"/>
      <c r="UTY2347" s="1452"/>
      <c r="UTZ2347" s="1452"/>
      <c r="UUA2347" s="1452"/>
      <c r="UUB2347" s="1452"/>
      <c r="UUC2347" s="1452"/>
      <c r="UUD2347" s="1452"/>
      <c r="UUE2347" s="1452"/>
      <c r="UUF2347" s="1452"/>
      <c r="UUG2347" s="1452"/>
      <c r="UUH2347" s="1452"/>
      <c r="UUI2347" s="1452"/>
      <c r="UUJ2347" s="1452"/>
      <c r="UUK2347" s="1452"/>
      <c r="UUL2347" s="1452"/>
      <c r="UUM2347" s="1452"/>
      <c r="UUN2347" s="1452"/>
      <c r="UUO2347" s="1452"/>
      <c r="UUP2347" s="1452"/>
      <c r="UUQ2347" s="1452"/>
      <c r="UUR2347" s="1452"/>
      <c r="UUS2347" s="1452"/>
      <c r="UUT2347" s="1452"/>
      <c r="UUU2347" s="1452"/>
      <c r="UUV2347" s="1452"/>
      <c r="UUW2347" s="1452"/>
      <c r="UUX2347" s="1452"/>
      <c r="UUY2347" s="1452"/>
      <c r="UUZ2347" s="1452"/>
      <c r="UVA2347" s="1452"/>
      <c r="UVB2347" s="1452"/>
      <c r="UVC2347" s="1452"/>
      <c r="UVD2347" s="1452"/>
      <c r="UVE2347" s="1452"/>
      <c r="UVF2347" s="1452"/>
      <c r="UVG2347" s="1452"/>
      <c r="UVH2347" s="1452"/>
      <c r="UVI2347" s="1452"/>
      <c r="UVJ2347" s="1452"/>
      <c r="UVK2347" s="1452"/>
      <c r="UVL2347" s="1452"/>
      <c r="UVM2347" s="1452"/>
      <c r="UVN2347" s="1452"/>
      <c r="UVO2347" s="1452"/>
      <c r="UVP2347" s="1452"/>
      <c r="UVQ2347" s="1452"/>
      <c r="UVR2347" s="1452"/>
      <c r="UVS2347" s="1452"/>
      <c r="UVT2347" s="1452"/>
      <c r="UVU2347" s="1452"/>
      <c r="UVV2347" s="1452"/>
      <c r="UVW2347" s="1452"/>
      <c r="UVX2347" s="1452"/>
      <c r="UVY2347" s="1452"/>
      <c r="UVZ2347" s="1452"/>
      <c r="UWA2347" s="1452"/>
      <c r="UWB2347" s="1452"/>
      <c r="UWC2347" s="1452"/>
      <c r="UWD2347" s="1452"/>
      <c r="UWE2347" s="1452"/>
      <c r="UWF2347" s="1452"/>
      <c r="UWG2347" s="1452"/>
      <c r="UWH2347" s="1452"/>
      <c r="UWI2347" s="1452"/>
      <c r="UWJ2347" s="1452"/>
      <c r="UWK2347" s="1452"/>
      <c r="UWL2347" s="1452"/>
      <c r="UWM2347" s="1452"/>
      <c r="UWN2347" s="1452"/>
      <c r="UWO2347" s="1452"/>
      <c r="UWP2347" s="1452"/>
      <c r="UWQ2347" s="1452"/>
      <c r="UWR2347" s="1452"/>
      <c r="UWS2347" s="1452"/>
      <c r="UWT2347" s="1452"/>
      <c r="UWU2347" s="1452"/>
      <c r="UWV2347" s="1452"/>
      <c r="UWW2347" s="1452"/>
      <c r="UWX2347" s="1452"/>
      <c r="UWY2347" s="1452"/>
      <c r="UWZ2347" s="1452"/>
      <c r="UXA2347" s="1452"/>
      <c r="UXB2347" s="1452"/>
      <c r="UXC2347" s="1452"/>
      <c r="UXD2347" s="1452"/>
      <c r="UXE2347" s="1452"/>
      <c r="UXF2347" s="1452"/>
      <c r="UXG2347" s="1452"/>
      <c r="UXH2347" s="1452"/>
      <c r="UXI2347" s="1452"/>
      <c r="UXJ2347" s="1452"/>
      <c r="UXK2347" s="1452"/>
      <c r="UXL2347" s="1452"/>
      <c r="UXM2347" s="1452"/>
      <c r="UXN2347" s="1452"/>
      <c r="UXO2347" s="1452"/>
      <c r="UXP2347" s="1452"/>
      <c r="UXQ2347" s="1452"/>
      <c r="UXR2347" s="1452"/>
      <c r="UXS2347" s="1452"/>
      <c r="UXT2347" s="1452"/>
      <c r="UXU2347" s="1452"/>
      <c r="UXV2347" s="1452"/>
      <c r="UXW2347" s="1452"/>
      <c r="UXX2347" s="1452"/>
      <c r="UXY2347" s="1452"/>
      <c r="UXZ2347" s="1452"/>
      <c r="UYA2347" s="1452"/>
      <c r="UYB2347" s="1452"/>
      <c r="UYC2347" s="1452"/>
      <c r="UYD2347" s="1452"/>
      <c r="UYE2347" s="1452"/>
      <c r="UYF2347" s="1452"/>
      <c r="UYG2347" s="1452"/>
      <c r="UYH2347" s="1452"/>
      <c r="UYI2347" s="1452"/>
      <c r="UYJ2347" s="1452"/>
      <c r="UYK2347" s="1452"/>
      <c r="UYL2347" s="1452"/>
      <c r="UYM2347" s="1452"/>
      <c r="UYN2347" s="1452"/>
      <c r="UYO2347" s="1452"/>
      <c r="UYP2347" s="1452"/>
      <c r="UYQ2347" s="1452"/>
      <c r="UYR2347" s="1452"/>
      <c r="UYS2347" s="1452"/>
      <c r="UYT2347" s="1452"/>
      <c r="UYU2347" s="1452"/>
      <c r="UYV2347" s="1452"/>
      <c r="UYW2347" s="1452"/>
      <c r="UYX2347" s="1452"/>
      <c r="UYY2347" s="1452"/>
      <c r="UYZ2347" s="1452"/>
      <c r="UZA2347" s="1452"/>
      <c r="UZB2347" s="1452"/>
      <c r="UZC2347" s="1452"/>
      <c r="UZD2347" s="1452"/>
      <c r="UZE2347" s="1452"/>
      <c r="UZF2347" s="1452"/>
      <c r="UZG2347" s="1452"/>
      <c r="UZH2347" s="1452"/>
      <c r="UZI2347" s="1452"/>
      <c r="UZJ2347" s="1452"/>
      <c r="UZK2347" s="1452"/>
      <c r="UZL2347" s="1452"/>
      <c r="UZM2347" s="1452"/>
      <c r="UZN2347" s="1452"/>
      <c r="UZO2347" s="1452"/>
      <c r="UZP2347" s="1452"/>
      <c r="UZQ2347" s="1452"/>
      <c r="UZR2347" s="1452"/>
      <c r="UZS2347" s="1452"/>
      <c r="UZT2347" s="1452"/>
      <c r="UZU2347" s="1452"/>
      <c r="UZV2347" s="1452"/>
      <c r="UZW2347" s="1452"/>
      <c r="UZX2347" s="1452"/>
      <c r="UZY2347" s="1452"/>
      <c r="UZZ2347" s="1452"/>
      <c r="VAA2347" s="1452"/>
      <c r="VAB2347" s="1452"/>
      <c r="VAC2347" s="1452"/>
      <c r="VAD2347" s="1452"/>
      <c r="VAE2347" s="1452"/>
      <c r="VAF2347" s="1452"/>
      <c r="VAG2347" s="1452"/>
      <c r="VAH2347" s="1452"/>
      <c r="VAI2347" s="1452"/>
      <c r="VAJ2347" s="1452"/>
      <c r="VAK2347" s="1452"/>
      <c r="VAL2347" s="1452"/>
      <c r="VAM2347" s="1452"/>
      <c r="VAN2347" s="1452"/>
      <c r="VAO2347" s="1452"/>
      <c r="VAP2347" s="1452"/>
      <c r="VAQ2347" s="1452"/>
      <c r="VAR2347" s="1452"/>
      <c r="VAS2347" s="1452"/>
      <c r="VAT2347" s="1452"/>
      <c r="VAU2347" s="1452"/>
      <c r="VAV2347" s="1452"/>
      <c r="VAW2347" s="1452"/>
      <c r="VAX2347" s="1452"/>
      <c r="VAY2347" s="1452"/>
      <c r="VAZ2347" s="1452"/>
      <c r="VBA2347" s="1452"/>
      <c r="VBB2347" s="1452"/>
      <c r="VBC2347" s="1452"/>
      <c r="VBD2347" s="1452"/>
      <c r="VBE2347" s="1452"/>
      <c r="VBF2347" s="1452"/>
      <c r="VBG2347" s="1452"/>
      <c r="VBH2347" s="1452"/>
      <c r="VBI2347" s="1452"/>
      <c r="VBJ2347" s="1452"/>
      <c r="VBK2347" s="1452"/>
      <c r="VBL2347" s="1452"/>
      <c r="VBM2347" s="1452"/>
      <c r="VBN2347" s="1452"/>
      <c r="VBO2347" s="1452"/>
      <c r="VBP2347" s="1452"/>
      <c r="VBQ2347" s="1452"/>
      <c r="VBR2347" s="1452"/>
      <c r="VBS2347" s="1452"/>
      <c r="VBT2347" s="1452"/>
      <c r="VBU2347" s="1452"/>
      <c r="VBV2347" s="1452"/>
      <c r="VBW2347" s="1452"/>
      <c r="VBX2347" s="1452"/>
      <c r="VBY2347" s="1452"/>
      <c r="VBZ2347" s="1452"/>
      <c r="VCA2347" s="1452"/>
      <c r="VCB2347" s="1452"/>
      <c r="VCC2347" s="1452"/>
      <c r="VCD2347" s="1452"/>
      <c r="VCE2347" s="1452"/>
      <c r="VCF2347" s="1452"/>
      <c r="VCG2347" s="1452"/>
      <c r="VCH2347" s="1452"/>
      <c r="VCI2347" s="1452"/>
      <c r="VCJ2347" s="1452"/>
      <c r="VCK2347" s="1452"/>
      <c r="VCL2347" s="1452"/>
      <c r="VCM2347" s="1452"/>
      <c r="VCN2347" s="1452"/>
      <c r="VCO2347" s="1452"/>
      <c r="VCP2347" s="1452"/>
      <c r="VCQ2347" s="1452"/>
      <c r="VCR2347" s="1452"/>
      <c r="VCS2347" s="1452"/>
      <c r="VCT2347" s="1452"/>
      <c r="VCU2347" s="1452"/>
      <c r="VCV2347" s="1452"/>
      <c r="VCW2347" s="1452"/>
      <c r="VCX2347" s="1452"/>
      <c r="VCY2347" s="1452"/>
      <c r="VCZ2347" s="1452"/>
      <c r="VDA2347" s="1452"/>
      <c r="VDB2347" s="1452"/>
      <c r="VDC2347" s="1452"/>
      <c r="VDD2347" s="1452"/>
      <c r="VDE2347" s="1452"/>
      <c r="VDF2347" s="1452"/>
      <c r="VDG2347" s="1452"/>
      <c r="VDH2347" s="1452"/>
      <c r="VDI2347" s="1452"/>
      <c r="VDJ2347" s="1452"/>
      <c r="VDK2347" s="1452"/>
      <c r="VDL2347" s="1452"/>
      <c r="VDM2347" s="1452"/>
      <c r="VDN2347" s="1452"/>
      <c r="VDO2347" s="1452"/>
      <c r="VDP2347" s="1452"/>
      <c r="VDQ2347" s="1452"/>
      <c r="VDR2347" s="1452"/>
      <c r="VDS2347" s="1452"/>
      <c r="VDT2347" s="1452"/>
      <c r="VDU2347" s="1452"/>
      <c r="VDV2347" s="1452"/>
      <c r="VDW2347" s="1452"/>
      <c r="VDX2347" s="1452"/>
      <c r="VDY2347" s="1452"/>
      <c r="VDZ2347" s="1452"/>
      <c r="VEA2347" s="1452"/>
      <c r="VEB2347" s="1452"/>
      <c r="VEC2347" s="1452"/>
      <c r="VED2347" s="1452"/>
      <c r="VEE2347" s="1452"/>
      <c r="VEF2347" s="1452"/>
      <c r="VEG2347" s="1452"/>
      <c r="VEH2347" s="1452"/>
      <c r="VEI2347" s="1452"/>
      <c r="VEJ2347" s="1452"/>
      <c r="VEK2347" s="1452"/>
      <c r="VEL2347" s="1452"/>
      <c r="VEM2347" s="1452"/>
      <c r="VEN2347" s="1452"/>
      <c r="VEO2347" s="1452"/>
      <c r="VEP2347" s="1452"/>
      <c r="VEQ2347" s="1452"/>
      <c r="VER2347" s="1452"/>
      <c r="VES2347" s="1452"/>
      <c r="VET2347" s="1452"/>
      <c r="VEU2347" s="1452"/>
      <c r="VEV2347" s="1452"/>
      <c r="VEW2347" s="1452"/>
      <c r="VEX2347" s="1452"/>
      <c r="VEY2347" s="1452"/>
      <c r="VEZ2347" s="1452"/>
      <c r="VFA2347" s="1452"/>
      <c r="VFB2347" s="1452"/>
      <c r="VFC2347" s="1452"/>
      <c r="VFD2347" s="1452"/>
      <c r="VFE2347" s="1452"/>
      <c r="VFF2347" s="1452"/>
      <c r="VFG2347" s="1452"/>
      <c r="VFH2347" s="1452"/>
      <c r="VFI2347" s="1452"/>
      <c r="VFJ2347" s="1452"/>
      <c r="VFK2347" s="1452"/>
      <c r="VFL2347" s="1452"/>
      <c r="VFM2347" s="1452"/>
      <c r="VFN2347" s="1452"/>
      <c r="VFO2347" s="1452"/>
      <c r="VFP2347" s="1452"/>
      <c r="VFQ2347" s="1452"/>
      <c r="VFR2347" s="1452"/>
      <c r="VFS2347" s="1452"/>
      <c r="VFT2347" s="1452"/>
      <c r="VFU2347" s="1452"/>
      <c r="VFV2347" s="1452"/>
      <c r="VFW2347" s="1452"/>
      <c r="VFX2347" s="1452"/>
      <c r="VFY2347" s="1452"/>
      <c r="VFZ2347" s="1452"/>
      <c r="VGA2347" s="1452"/>
      <c r="VGB2347" s="1452"/>
      <c r="VGC2347" s="1452"/>
      <c r="VGD2347" s="1452"/>
      <c r="VGE2347" s="1452"/>
      <c r="VGF2347" s="1452"/>
      <c r="VGG2347" s="1452"/>
      <c r="VGH2347" s="1452"/>
      <c r="VGI2347" s="1452"/>
      <c r="VGJ2347" s="1452"/>
      <c r="VGK2347" s="1452"/>
      <c r="VGL2347" s="1452"/>
      <c r="VGM2347" s="1452"/>
      <c r="VGN2347" s="1452"/>
      <c r="VGO2347" s="1452"/>
      <c r="VGP2347" s="1452"/>
      <c r="VGQ2347" s="1452"/>
      <c r="VGR2347" s="1452"/>
      <c r="VGS2347" s="1452"/>
      <c r="VGT2347" s="1452"/>
      <c r="VGU2347" s="1452"/>
      <c r="VGV2347" s="1452"/>
      <c r="VGW2347" s="1452"/>
      <c r="VGX2347" s="1452"/>
      <c r="VGY2347" s="1452"/>
      <c r="VGZ2347" s="1452"/>
      <c r="VHA2347" s="1452"/>
      <c r="VHB2347" s="1452"/>
      <c r="VHC2347" s="1452"/>
      <c r="VHD2347" s="1452"/>
      <c r="VHE2347" s="1452"/>
      <c r="VHF2347" s="1452"/>
      <c r="VHG2347" s="1452"/>
      <c r="VHH2347" s="1452"/>
      <c r="VHI2347" s="1452"/>
      <c r="VHJ2347" s="1452"/>
      <c r="VHK2347" s="1452"/>
      <c r="VHL2347" s="1452"/>
      <c r="VHM2347" s="1452"/>
      <c r="VHN2347" s="1452"/>
      <c r="VHO2347" s="1452"/>
      <c r="VHP2347" s="1452"/>
      <c r="VHQ2347" s="1452"/>
      <c r="VHR2347" s="1452"/>
      <c r="VHS2347" s="1452"/>
      <c r="VHT2347" s="1452"/>
      <c r="VHU2347" s="1452"/>
      <c r="VHV2347" s="1452"/>
      <c r="VHW2347" s="1452"/>
      <c r="VHX2347" s="1452"/>
      <c r="VHY2347" s="1452"/>
      <c r="VHZ2347" s="1452"/>
      <c r="VIA2347" s="1452"/>
      <c r="VIB2347" s="1452"/>
      <c r="VIC2347" s="1452"/>
      <c r="VID2347" s="1452"/>
      <c r="VIE2347" s="1452"/>
      <c r="VIF2347" s="1452"/>
      <c r="VIG2347" s="1452"/>
      <c r="VIH2347" s="1452"/>
      <c r="VII2347" s="1452"/>
      <c r="VIJ2347" s="1452"/>
      <c r="VIK2347" s="1452"/>
      <c r="VIL2347" s="1452"/>
      <c r="VIM2347" s="1452"/>
      <c r="VIN2347" s="1452"/>
      <c r="VIO2347" s="1452"/>
      <c r="VIP2347" s="1452"/>
      <c r="VIQ2347" s="1452"/>
      <c r="VIR2347" s="1452"/>
      <c r="VIS2347" s="1452"/>
      <c r="VIT2347" s="1452"/>
      <c r="VIU2347" s="1452"/>
      <c r="VIV2347" s="1452"/>
      <c r="VIW2347" s="1452"/>
      <c r="VIX2347" s="1452"/>
      <c r="VIY2347" s="1452"/>
      <c r="VIZ2347" s="1452"/>
      <c r="VJA2347" s="1452"/>
      <c r="VJB2347" s="1452"/>
      <c r="VJC2347" s="1452"/>
      <c r="VJD2347" s="1452"/>
      <c r="VJE2347" s="1452"/>
      <c r="VJF2347" s="1452"/>
      <c r="VJG2347" s="1452"/>
      <c r="VJH2347" s="1452"/>
      <c r="VJI2347" s="1452"/>
      <c r="VJJ2347" s="1452"/>
      <c r="VJK2347" s="1452"/>
      <c r="VJL2347" s="1452"/>
      <c r="VJM2347" s="1452"/>
      <c r="VJN2347" s="1452"/>
      <c r="VJO2347" s="1452"/>
      <c r="VJP2347" s="1452"/>
      <c r="VJQ2347" s="1452"/>
      <c r="VJR2347" s="1452"/>
      <c r="VJS2347" s="1452"/>
      <c r="VJT2347" s="1452"/>
      <c r="VJU2347" s="1452"/>
      <c r="VJV2347" s="1452"/>
      <c r="VJW2347" s="1452"/>
      <c r="VJX2347" s="1452"/>
      <c r="VJY2347" s="1452"/>
      <c r="VJZ2347" s="1452"/>
      <c r="VKA2347" s="1452"/>
      <c r="VKB2347" s="1452"/>
      <c r="VKC2347" s="1452"/>
      <c r="VKD2347" s="1452"/>
      <c r="VKE2347" s="1452"/>
      <c r="VKF2347" s="1452"/>
      <c r="VKG2347" s="1452"/>
      <c r="VKH2347" s="1452"/>
      <c r="VKI2347" s="1452"/>
      <c r="VKJ2347" s="1452"/>
      <c r="VKK2347" s="1452"/>
      <c r="VKL2347" s="1452"/>
      <c r="VKM2347" s="1452"/>
      <c r="VKN2347" s="1452"/>
      <c r="VKO2347" s="1452"/>
      <c r="VKP2347" s="1452"/>
      <c r="VKQ2347" s="1452"/>
      <c r="VKR2347" s="1452"/>
      <c r="VKS2347" s="1452"/>
      <c r="VKT2347" s="1452"/>
      <c r="VKU2347" s="1452"/>
      <c r="VKV2347" s="1452"/>
      <c r="VKW2347" s="1452"/>
      <c r="VKX2347" s="1452"/>
      <c r="VKY2347" s="1452"/>
      <c r="VKZ2347" s="1452"/>
      <c r="VLA2347" s="1452"/>
      <c r="VLB2347" s="1452"/>
      <c r="VLC2347" s="1452"/>
      <c r="VLD2347" s="1452"/>
      <c r="VLE2347" s="1452"/>
      <c r="VLF2347" s="1452"/>
      <c r="VLG2347" s="1452"/>
      <c r="VLH2347" s="1452"/>
      <c r="VLI2347" s="1452"/>
      <c r="VLJ2347" s="1452"/>
      <c r="VLK2347" s="1452"/>
      <c r="VLL2347" s="1452"/>
      <c r="VLM2347" s="1452"/>
      <c r="VLN2347" s="1452"/>
      <c r="VLO2347" s="1452"/>
      <c r="VLP2347" s="1452"/>
      <c r="VLQ2347" s="1452"/>
      <c r="VLR2347" s="1452"/>
      <c r="VLS2347" s="1452"/>
      <c r="VLT2347" s="1452"/>
      <c r="VLU2347" s="1452"/>
      <c r="VLV2347" s="1452"/>
      <c r="VLW2347" s="1452"/>
      <c r="VLX2347" s="1452"/>
      <c r="VLY2347" s="1452"/>
      <c r="VLZ2347" s="1452"/>
      <c r="VMA2347" s="1452"/>
      <c r="VMB2347" s="1452"/>
      <c r="VMC2347" s="1452"/>
      <c r="VMD2347" s="1452"/>
      <c r="VME2347" s="1452"/>
      <c r="VMF2347" s="1452"/>
      <c r="VMG2347" s="1452"/>
      <c r="VMH2347" s="1452"/>
      <c r="VMI2347" s="1452"/>
      <c r="VMJ2347" s="1452"/>
      <c r="VMK2347" s="1452"/>
      <c r="VML2347" s="1452"/>
      <c r="VMM2347" s="1452"/>
      <c r="VMN2347" s="1452"/>
      <c r="VMO2347" s="1452"/>
      <c r="VMP2347" s="1452"/>
      <c r="VMQ2347" s="1452"/>
      <c r="VMR2347" s="1452"/>
      <c r="VMS2347" s="1452"/>
      <c r="VMT2347" s="1452"/>
      <c r="VMU2347" s="1452"/>
      <c r="VMV2347" s="1452"/>
      <c r="VMW2347" s="1452"/>
      <c r="VMX2347" s="1452"/>
      <c r="VMY2347" s="1452"/>
      <c r="VMZ2347" s="1452"/>
      <c r="VNA2347" s="1452"/>
      <c r="VNB2347" s="1452"/>
      <c r="VNC2347" s="1452"/>
      <c r="VND2347" s="1452"/>
      <c r="VNE2347" s="1452"/>
      <c r="VNF2347" s="1452"/>
      <c r="VNG2347" s="1452"/>
      <c r="VNH2347" s="1452"/>
      <c r="VNI2347" s="1452"/>
      <c r="VNJ2347" s="1452"/>
      <c r="VNK2347" s="1452"/>
      <c r="VNL2347" s="1452"/>
      <c r="VNM2347" s="1452"/>
      <c r="VNN2347" s="1452"/>
      <c r="VNO2347" s="1452"/>
      <c r="VNP2347" s="1452"/>
      <c r="VNQ2347" s="1452"/>
      <c r="VNR2347" s="1452"/>
      <c r="VNS2347" s="1452"/>
      <c r="VNT2347" s="1452"/>
      <c r="VNU2347" s="1452"/>
      <c r="VNV2347" s="1452"/>
      <c r="VNW2347" s="1452"/>
      <c r="VNX2347" s="1452"/>
      <c r="VNY2347" s="1452"/>
      <c r="VNZ2347" s="1452"/>
      <c r="VOA2347" s="1452"/>
      <c r="VOB2347" s="1452"/>
      <c r="VOC2347" s="1452"/>
      <c r="VOD2347" s="1452"/>
      <c r="VOE2347" s="1452"/>
      <c r="VOF2347" s="1452"/>
      <c r="VOG2347" s="1452"/>
      <c r="VOH2347" s="1452"/>
      <c r="VOI2347" s="1452"/>
      <c r="VOJ2347" s="1452"/>
      <c r="VOK2347" s="1452"/>
      <c r="VOL2347" s="1452"/>
      <c r="VOM2347" s="1452"/>
      <c r="VON2347" s="1452"/>
      <c r="VOO2347" s="1452"/>
      <c r="VOP2347" s="1452"/>
      <c r="VOQ2347" s="1452"/>
      <c r="VOR2347" s="1452"/>
      <c r="VOS2347" s="1452"/>
      <c r="VOT2347" s="1452"/>
      <c r="VOU2347" s="1452"/>
      <c r="VOV2347" s="1452"/>
      <c r="VOW2347" s="1452"/>
      <c r="VOX2347" s="1452"/>
      <c r="VOY2347" s="1452"/>
      <c r="VOZ2347" s="1452"/>
      <c r="VPA2347" s="1452"/>
      <c r="VPB2347" s="1452"/>
      <c r="VPC2347" s="1452"/>
      <c r="VPD2347" s="1452"/>
      <c r="VPE2347" s="1452"/>
      <c r="VPF2347" s="1452"/>
      <c r="VPG2347" s="1452"/>
      <c r="VPH2347" s="1452"/>
      <c r="VPI2347" s="1452"/>
      <c r="VPJ2347" s="1452"/>
      <c r="VPK2347" s="1452"/>
      <c r="VPL2347" s="1452"/>
      <c r="VPM2347" s="1452"/>
      <c r="VPN2347" s="1452"/>
      <c r="VPO2347" s="1452"/>
      <c r="VPP2347" s="1452"/>
      <c r="VPQ2347" s="1452"/>
      <c r="VPR2347" s="1452"/>
      <c r="VPS2347" s="1452"/>
      <c r="VPT2347" s="1452"/>
      <c r="VPU2347" s="1452"/>
      <c r="VPV2347" s="1452"/>
      <c r="VPW2347" s="1452"/>
      <c r="VPX2347" s="1452"/>
      <c r="VPY2347" s="1452"/>
      <c r="VPZ2347" s="1452"/>
      <c r="VQA2347" s="1452"/>
      <c r="VQB2347" s="1452"/>
      <c r="VQC2347" s="1452"/>
      <c r="VQD2347" s="1452"/>
      <c r="VQE2347" s="1452"/>
      <c r="VQF2347" s="1452"/>
      <c r="VQG2347" s="1452"/>
      <c r="VQH2347" s="1452"/>
      <c r="VQI2347" s="1452"/>
      <c r="VQJ2347" s="1452"/>
      <c r="VQK2347" s="1452"/>
      <c r="VQL2347" s="1452"/>
      <c r="VQM2347" s="1452"/>
      <c r="VQN2347" s="1452"/>
      <c r="VQO2347" s="1452"/>
      <c r="VQP2347" s="1452"/>
      <c r="VQQ2347" s="1452"/>
      <c r="VQR2347" s="1452"/>
      <c r="VQS2347" s="1452"/>
      <c r="VQT2347" s="1452"/>
      <c r="VQU2347" s="1452"/>
      <c r="VQV2347" s="1452"/>
      <c r="VQW2347" s="1452"/>
      <c r="VQX2347" s="1452"/>
      <c r="VQY2347" s="1452"/>
      <c r="VQZ2347" s="1452"/>
      <c r="VRA2347" s="1452"/>
      <c r="VRB2347" s="1452"/>
      <c r="VRC2347" s="1452"/>
      <c r="VRD2347" s="1452"/>
      <c r="VRE2347" s="1452"/>
      <c r="VRF2347" s="1452"/>
      <c r="VRG2347" s="1452"/>
      <c r="VRH2347" s="1452"/>
      <c r="VRI2347" s="1452"/>
      <c r="VRJ2347" s="1452"/>
      <c r="VRK2347" s="1452"/>
      <c r="VRL2347" s="1452"/>
      <c r="VRM2347" s="1452"/>
      <c r="VRN2347" s="1452"/>
      <c r="VRO2347" s="1452"/>
      <c r="VRP2347" s="1452"/>
      <c r="VRQ2347" s="1452"/>
      <c r="VRR2347" s="1452"/>
      <c r="VRS2347" s="1452"/>
      <c r="VRT2347" s="1452"/>
      <c r="VRU2347" s="1452"/>
      <c r="VRV2347" s="1452"/>
      <c r="VRW2347" s="1452"/>
      <c r="VRX2347" s="1452"/>
      <c r="VRY2347" s="1452"/>
      <c r="VRZ2347" s="1452"/>
      <c r="VSA2347" s="1452"/>
      <c r="VSB2347" s="1452"/>
      <c r="VSC2347" s="1452"/>
      <c r="VSD2347" s="1452"/>
      <c r="VSE2347" s="1452"/>
      <c r="VSF2347" s="1452"/>
      <c r="VSG2347" s="1452"/>
      <c r="VSH2347" s="1452"/>
      <c r="VSI2347" s="1452"/>
      <c r="VSJ2347" s="1452"/>
      <c r="VSK2347" s="1452"/>
      <c r="VSL2347" s="1452"/>
      <c r="VSM2347" s="1452"/>
      <c r="VSN2347" s="1452"/>
      <c r="VSO2347" s="1452"/>
      <c r="VSP2347" s="1452"/>
      <c r="VSQ2347" s="1452"/>
      <c r="VSR2347" s="1452"/>
      <c r="VSS2347" s="1452"/>
      <c r="VST2347" s="1452"/>
      <c r="VSU2347" s="1452"/>
      <c r="VSV2347" s="1452"/>
      <c r="VSW2347" s="1452"/>
      <c r="VSX2347" s="1452"/>
      <c r="VSY2347" s="1452"/>
      <c r="VSZ2347" s="1452"/>
      <c r="VTA2347" s="1452"/>
      <c r="VTB2347" s="1452"/>
      <c r="VTC2347" s="1452"/>
      <c r="VTD2347" s="1452"/>
      <c r="VTE2347" s="1452"/>
      <c r="VTF2347" s="1452"/>
      <c r="VTG2347" s="1452"/>
      <c r="VTH2347" s="1452"/>
      <c r="VTI2347" s="1452"/>
      <c r="VTJ2347" s="1452"/>
      <c r="VTK2347" s="1452"/>
      <c r="VTL2347" s="1452"/>
      <c r="VTM2347" s="1452"/>
      <c r="VTN2347" s="1452"/>
      <c r="VTO2347" s="1452"/>
      <c r="VTP2347" s="1452"/>
      <c r="VTQ2347" s="1452"/>
      <c r="VTR2347" s="1452"/>
      <c r="VTS2347" s="1452"/>
      <c r="VTT2347" s="1452"/>
      <c r="VTU2347" s="1452"/>
      <c r="VTV2347" s="1452"/>
      <c r="VTW2347" s="1452"/>
      <c r="VTX2347" s="1452"/>
      <c r="VTY2347" s="1452"/>
      <c r="VTZ2347" s="1452"/>
      <c r="VUA2347" s="1452"/>
      <c r="VUB2347" s="1452"/>
      <c r="VUC2347" s="1452"/>
      <c r="VUD2347" s="1452"/>
      <c r="VUE2347" s="1452"/>
      <c r="VUF2347" s="1452"/>
      <c r="VUG2347" s="1452"/>
      <c r="VUH2347" s="1452"/>
      <c r="VUI2347" s="1452"/>
      <c r="VUJ2347" s="1452"/>
      <c r="VUK2347" s="1452"/>
      <c r="VUL2347" s="1452"/>
      <c r="VUM2347" s="1452"/>
      <c r="VUN2347" s="1452"/>
      <c r="VUO2347" s="1452"/>
      <c r="VUP2347" s="1452"/>
      <c r="VUQ2347" s="1452"/>
      <c r="VUR2347" s="1452"/>
      <c r="VUS2347" s="1452"/>
      <c r="VUT2347" s="1452"/>
      <c r="VUU2347" s="1452"/>
      <c r="VUV2347" s="1452"/>
      <c r="VUW2347" s="1452"/>
      <c r="VUX2347" s="1452"/>
      <c r="VUY2347" s="1452"/>
      <c r="VUZ2347" s="1452"/>
      <c r="VVA2347" s="1452"/>
      <c r="VVB2347" s="1452"/>
      <c r="VVC2347" s="1452"/>
      <c r="VVD2347" s="1452"/>
      <c r="VVE2347" s="1452"/>
      <c r="VVF2347" s="1452"/>
      <c r="VVG2347" s="1452"/>
      <c r="VVH2347" s="1452"/>
      <c r="VVI2347" s="1452"/>
      <c r="VVJ2347" s="1452"/>
      <c r="VVK2347" s="1452"/>
      <c r="VVL2347" s="1452"/>
      <c r="VVM2347" s="1452"/>
      <c r="VVN2347" s="1452"/>
      <c r="VVO2347" s="1452"/>
      <c r="VVP2347" s="1452"/>
      <c r="VVQ2347" s="1452"/>
      <c r="VVR2347" s="1452"/>
      <c r="VVS2347" s="1452"/>
      <c r="VVT2347" s="1452"/>
      <c r="VVU2347" s="1452"/>
      <c r="VVV2347" s="1452"/>
      <c r="VVW2347" s="1452"/>
      <c r="VVX2347" s="1452"/>
      <c r="VVY2347" s="1452"/>
      <c r="VVZ2347" s="1452"/>
      <c r="VWA2347" s="1452"/>
      <c r="VWB2347" s="1452"/>
      <c r="VWC2347" s="1452"/>
      <c r="VWD2347" s="1452"/>
      <c r="VWE2347" s="1452"/>
      <c r="VWF2347" s="1452"/>
      <c r="VWG2347" s="1452"/>
      <c r="VWH2347" s="1452"/>
      <c r="VWI2347" s="1452"/>
      <c r="VWJ2347" s="1452"/>
      <c r="VWK2347" s="1452"/>
      <c r="VWL2347" s="1452"/>
      <c r="VWM2347" s="1452"/>
      <c r="VWN2347" s="1452"/>
      <c r="VWO2347" s="1452"/>
      <c r="VWP2347" s="1452"/>
      <c r="VWQ2347" s="1452"/>
      <c r="VWR2347" s="1452"/>
      <c r="VWS2347" s="1452"/>
      <c r="VWT2347" s="1452"/>
      <c r="VWU2347" s="1452"/>
      <c r="VWV2347" s="1452"/>
      <c r="VWW2347" s="1452"/>
      <c r="VWX2347" s="1452"/>
      <c r="VWY2347" s="1452"/>
      <c r="VWZ2347" s="1452"/>
      <c r="VXA2347" s="1452"/>
      <c r="VXB2347" s="1452"/>
      <c r="VXC2347" s="1452"/>
      <c r="VXD2347" s="1452"/>
      <c r="VXE2347" s="1452"/>
      <c r="VXF2347" s="1452"/>
      <c r="VXG2347" s="1452"/>
      <c r="VXH2347" s="1452"/>
      <c r="VXI2347" s="1452"/>
      <c r="VXJ2347" s="1452"/>
      <c r="VXK2347" s="1452"/>
      <c r="VXL2347" s="1452"/>
      <c r="VXM2347" s="1452"/>
      <c r="VXN2347" s="1452"/>
      <c r="VXO2347" s="1452"/>
      <c r="VXP2347" s="1452"/>
      <c r="VXQ2347" s="1452"/>
      <c r="VXR2347" s="1452"/>
      <c r="VXS2347" s="1452"/>
      <c r="VXT2347" s="1452"/>
      <c r="VXU2347" s="1452"/>
      <c r="VXV2347" s="1452"/>
      <c r="VXW2347" s="1452"/>
      <c r="VXX2347" s="1452"/>
      <c r="VXY2347" s="1452"/>
      <c r="VXZ2347" s="1452"/>
      <c r="VYA2347" s="1452"/>
      <c r="VYB2347" s="1452"/>
      <c r="VYC2347" s="1452"/>
      <c r="VYD2347" s="1452"/>
      <c r="VYE2347" s="1452"/>
      <c r="VYF2347" s="1452"/>
      <c r="VYG2347" s="1452"/>
      <c r="VYH2347" s="1452"/>
      <c r="VYI2347" s="1452"/>
      <c r="VYJ2347" s="1452"/>
      <c r="VYK2347" s="1452"/>
      <c r="VYL2347" s="1452"/>
      <c r="VYM2347" s="1452"/>
      <c r="VYN2347" s="1452"/>
      <c r="VYO2347" s="1452"/>
      <c r="VYP2347" s="1452"/>
      <c r="VYQ2347" s="1452"/>
      <c r="VYR2347" s="1452"/>
      <c r="VYS2347" s="1452"/>
      <c r="VYT2347" s="1452"/>
      <c r="VYU2347" s="1452"/>
      <c r="VYV2347" s="1452"/>
      <c r="VYW2347" s="1452"/>
      <c r="VYX2347" s="1452"/>
      <c r="VYY2347" s="1452"/>
      <c r="VYZ2347" s="1452"/>
      <c r="VZA2347" s="1452"/>
      <c r="VZB2347" s="1452"/>
      <c r="VZC2347" s="1452"/>
      <c r="VZD2347" s="1452"/>
      <c r="VZE2347" s="1452"/>
      <c r="VZF2347" s="1452"/>
      <c r="VZG2347" s="1452"/>
      <c r="VZH2347" s="1452"/>
      <c r="VZI2347" s="1452"/>
      <c r="VZJ2347" s="1452"/>
      <c r="VZK2347" s="1452"/>
      <c r="VZL2347" s="1452"/>
      <c r="VZM2347" s="1452"/>
      <c r="VZN2347" s="1452"/>
      <c r="VZO2347" s="1452"/>
      <c r="VZP2347" s="1452"/>
      <c r="VZQ2347" s="1452"/>
      <c r="VZR2347" s="1452"/>
      <c r="VZS2347" s="1452"/>
      <c r="VZT2347" s="1452"/>
      <c r="VZU2347" s="1452"/>
      <c r="VZV2347" s="1452"/>
      <c r="VZW2347" s="1452"/>
      <c r="VZX2347" s="1452"/>
      <c r="VZY2347" s="1452"/>
      <c r="VZZ2347" s="1452"/>
      <c r="WAA2347" s="1452"/>
      <c r="WAB2347" s="1452"/>
      <c r="WAC2347" s="1452"/>
      <c r="WAD2347" s="1452"/>
      <c r="WAE2347" s="1452"/>
      <c r="WAF2347" s="1452"/>
      <c r="WAG2347" s="1452"/>
      <c r="WAH2347" s="1452"/>
      <c r="WAI2347" s="1452"/>
      <c r="WAJ2347" s="1452"/>
      <c r="WAK2347" s="1452"/>
      <c r="WAL2347" s="1452"/>
      <c r="WAM2347" s="1452"/>
      <c r="WAN2347" s="1452"/>
      <c r="WAO2347" s="1452"/>
      <c r="WAP2347" s="1452"/>
      <c r="WAQ2347" s="1452"/>
      <c r="WAR2347" s="1452"/>
      <c r="WAS2347" s="1452"/>
      <c r="WAT2347" s="1452"/>
      <c r="WAU2347" s="1452"/>
      <c r="WAV2347" s="1452"/>
      <c r="WAW2347" s="1452"/>
      <c r="WAX2347" s="1452"/>
      <c r="WAY2347" s="1452"/>
      <c r="WAZ2347" s="1452"/>
      <c r="WBA2347" s="1452"/>
      <c r="WBB2347" s="1452"/>
      <c r="WBC2347" s="1452"/>
      <c r="WBD2347" s="1452"/>
      <c r="WBE2347" s="1452"/>
      <c r="WBF2347" s="1452"/>
      <c r="WBG2347" s="1452"/>
      <c r="WBH2347" s="1452"/>
      <c r="WBI2347" s="1452"/>
      <c r="WBJ2347" s="1452"/>
      <c r="WBK2347" s="1452"/>
      <c r="WBL2347" s="1452"/>
      <c r="WBM2347" s="1452"/>
      <c r="WBN2347" s="1452"/>
      <c r="WBO2347" s="1452"/>
      <c r="WBP2347" s="1452"/>
      <c r="WBQ2347" s="1452"/>
      <c r="WBR2347" s="1452"/>
      <c r="WBS2347" s="1452"/>
      <c r="WBT2347" s="1452"/>
      <c r="WBU2347" s="1452"/>
      <c r="WBV2347" s="1452"/>
      <c r="WBW2347" s="1452"/>
      <c r="WBX2347" s="1452"/>
      <c r="WBY2347" s="1452"/>
      <c r="WBZ2347" s="1452"/>
      <c r="WCA2347" s="1452"/>
      <c r="WCB2347" s="1452"/>
      <c r="WCC2347" s="1452"/>
      <c r="WCD2347" s="1452"/>
      <c r="WCE2347" s="1452"/>
      <c r="WCF2347" s="1452"/>
      <c r="WCG2347" s="1452"/>
      <c r="WCH2347" s="1452"/>
      <c r="WCI2347" s="1452"/>
      <c r="WCJ2347" s="1452"/>
      <c r="WCK2347" s="1452"/>
      <c r="WCL2347" s="1452"/>
      <c r="WCM2347" s="1452"/>
      <c r="WCN2347" s="1452"/>
      <c r="WCO2347" s="1452"/>
      <c r="WCP2347" s="1452"/>
      <c r="WCQ2347" s="1452"/>
      <c r="WCR2347" s="1452"/>
      <c r="WCS2347" s="1452"/>
      <c r="WCT2347" s="1452"/>
      <c r="WCU2347" s="1452"/>
      <c r="WCV2347" s="1452"/>
      <c r="WCW2347" s="1452"/>
      <c r="WCX2347" s="1452"/>
      <c r="WCY2347" s="1452"/>
      <c r="WCZ2347" s="1452"/>
      <c r="WDA2347" s="1452"/>
      <c r="WDB2347" s="1452"/>
      <c r="WDC2347" s="1452"/>
      <c r="WDD2347" s="1452"/>
      <c r="WDE2347" s="1452"/>
      <c r="WDF2347" s="1452"/>
      <c r="WDG2347" s="1452"/>
      <c r="WDH2347" s="1452"/>
      <c r="WDI2347" s="1452"/>
      <c r="WDJ2347" s="1452"/>
      <c r="WDK2347" s="1452"/>
      <c r="WDL2347" s="1452"/>
      <c r="WDM2347" s="1452"/>
      <c r="WDN2347" s="1452"/>
      <c r="WDO2347" s="1452"/>
      <c r="WDP2347" s="1452"/>
      <c r="WDQ2347" s="1452"/>
      <c r="WDR2347" s="1452"/>
      <c r="WDS2347" s="1452"/>
      <c r="WDT2347" s="1452"/>
      <c r="WDU2347" s="1452"/>
      <c r="WDV2347" s="1452"/>
      <c r="WDW2347" s="1452"/>
      <c r="WDX2347" s="1452"/>
      <c r="WDY2347" s="1452"/>
      <c r="WDZ2347" s="1452"/>
      <c r="WEA2347" s="1452"/>
      <c r="WEB2347" s="1452"/>
      <c r="WEC2347" s="1452"/>
      <c r="WED2347" s="1452"/>
      <c r="WEE2347" s="1452"/>
      <c r="WEF2347" s="1452"/>
      <c r="WEG2347" s="1452"/>
      <c r="WEH2347" s="1452"/>
      <c r="WEI2347" s="1452"/>
      <c r="WEJ2347" s="1452"/>
      <c r="WEK2347" s="1452"/>
      <c r="WEL2347" s="1452"/>
      <c r="WEM2347" s="1452"/>
      <c r="WEN2347" s="1452"/>
      <c r="WEO2347" s="1452"/>
      <c r="WEP2347" s="1452"/>
      <c r="WEQ2347" s="1452"/>
      <c r="WER2347" s="1452"/>
      <c r="WES2347" s="1452"/>
      <c r="WET2347" s="1452"/>
      <c r="WEU2347" s="1452"/>
      <c r="WEV2347" s="1452"/>
      <c r="WEW2347" s="1452"/>
      <c r="WEX2347" s="1452"/>
      <c r="WEY2347" s="1452"/>
      <c r="WEZ2347" s="1452"/>
      <c r="WFA2347" s="1452"/>
      <c r="WFB2347" s="1452"/>
      <c r="WFC2347" s="1452"/>
      <c r="WFD2347" s="1452"/>
      <c r="WFE2347" s="1452"/>
      <c r="WFF2347" s="1452"/>
      <c r="WFG2347" s="1452"/>
      <c r="WFH2347" s="1452"/>
      <c r="WFI2347" s="1452"/>
      <c r="WFJ2347" s="1452"/>
      <c r="WFK2347" s="1452"/>
      <c r="WFL2347" s="1452"/>
      <c r="WFM2347" s="1452"/>
      <c r="WFN2347" s="1452"/>
      <c r="WFO2347" s="1452"/>
      <c r="WFP2347" s="1452"/>
      <c r="WFQ2347" s="1452"/>
      <c r="WFR2347" s="1452"/>
      <c r="WFS2347" s="1452"/>
      <c r="WFT2347" s="1452"/>
      <c r="WFU2347" s="1452"/>
      <c r="WFV2347" s="1452"/>
      <c r="WFW2347" s="1452"/>
      <c r="WFX2347" s="1452"/>
      <c r="WFY2347" s="1452"/>
      <c r="WFZ2347" s="1452"/>
      <c r="WGA2347" s="1452"/>
      <c r="WGB2347" s="1452"/>
      <c r="WGC2347" s="1452"/>
      <c r="WGD2347" s="1452"/>
      <c r="WGE2347" s="1452"/>
      <c r="WGF2347" s="1452"/>
      <c r="WGG2347" s="1452"/>
      <c r="WGH2347" s="1452"/>
      <c r="WGI2347" s="1452"/>
      <c r="WGJ2347" s="1452"/>
      <c r="WGK2347" s="1452"/>
      <c r="WGL2347" s="1452"/>
      <c r="WGM2347" s="1452"/>
      <c r="WGN2347" s="1452"/>
      <c r="WGO2347" s="1452"/>
      <c r="WGP2347" s="1452"/>
      <c r="WGQ2347" s="1452"/>
      <c r="WGR2347" s="1452"/>
      <c r="WGS2347" s="1452"/>
      <c r="WGT2347" s="1452"/>
      <c r="WGU2347" s="1452"/>
      <c r="WGV2347" s="1452"/>
      <c r="WGW2347" s="1452"/>
      <c r="WGX2347" s="1452"/>
      <c r="WGY2347" s="1452"/>
      <c r="WGZ2347" s="1452"/>
      <c r="WHA2347" s="1452"/>
      <c r="WHB2347" s="1452"/>
      <c r="WHC2347" s="1452"/>
      <c r="WHD2347" s="1452"/>
      <c r="WHE2347" s="1452"/>
      <c r="WHF2347" s="1452"/>
      <c r="WHG2347" s="1452"/>
      <c r="WHH2347" s="1452"/>
      <c r="WHI2347" s="1452"/>
      <c r="WHJ2347" s="1452"/>
      <c r="WHK2347" s="1452"/>
      <c r="WHL2347" s="1452"/>
      <c r="WHM2347" s="1452"/>
      <c r="WHN2347" s="1452"/>
      <c r="WHO2347" s="1452"/>
      <c r="WHP2347" s="1452"/>
      <c r="WHQ2347" s="1452"/>
      <c r="WHR2347" s="1452"/>
      <c r="WHS2347" s="1452"/>
      <c r="WHT2347" s="1452"/>
      <c r="WHU2347" s="1452"/>
      <c r="WHV2347" s="1452"/>
      <c r="WHW2347" s="1452"/>
      <c r="WHX2347" s="1452"/>
      <c r="WHY2347" s="1452"/>
      <c r="WHZ2347" s="1452"/>
      <c r="WIA2347" s="1452"/>
      <c r="WIB2347" s="1452"/>
      <c r="WIC2347" s="1452"/>
      <c r="WID2347" s="1452"/>
      <c r="WIE2347" s="1452"/>
      <c r="WIF2347" s="1452"/>
      <c r="WIG2347" s="1452"/>
      <c r="WIH2347" s="1452"/>
      <c r="WII2347" s="1452"/>
      <c r="WIJ2347" s="1452"/>
      <c r="WIK2347" s="1452"/>
      <c r="WIL2347" s="1452"/>
      <c r="WIM2347" s="1452"/>
      <c r="WIN2347" s="1452"/>
      <c r="WIO2347" s="1452"/>
      <c r="WIP2347" s="1452"/>
      <c r="WIQ2347" s="1452"/>
      <c r="WIR2347" s="1452"/>
      <c r="WIS2347" s="1452"/>
      <c r="WIT2347" s="1452"/>
      <c r="WIU2347" s="1452"/>
      <c r="WIV2347" s="1452"/>
      <c r="WIW2347" s="1452"/>
      <c r="WIX2347" s="1452"/>
      <c r="WIY2347" s="1452"/>
      <c r="WIZ2347" s="1452"/>
      <c r="WJA2347" s="1452"/>
      <c r="WJB2347" s="1452"/>
      <c r="WJC2347" s="1452"/>
      <c r="WJD2347" s="1452"/>
      <c r="WJE2347" s="1452"/>
      <c r="WJF2347" s="1452"/>
      <c r="WJG2347" s="1452"/>
      <c r="WJH2347" s="1452"/>
      <c r="WJI2347" s="1452"/>
      <c r="WJJ2347" s="1452"/>
      <c r="WJK2347" s="1452"/>
      <c r="WJL2347" s="1452"/>
      <c r="WJM2347" s="1452"/>
      <c r="WJN2347" s="1452"/>
      <c r="WJO2347" s="1452"/>
      <c r="WJP2347" s="1452"/>
      <c r="WJQ2347" s="1452"/>
      <c r="WJR2347" s="1452"/>
      <c r="WJS2347" s="1452"/>
      <c r="WJT2347" s="1452"/>
      <c r="WJU2347" s="1452"/>
      <c r="WJV2347" s="1452"/>
      <c r="WJW2347" s="1452"/>
      <c r="WJX2347" s="1452"/>
      <c r="WJY2347" s="1452"/>
      <c r="WJZ2347" s="1452"/>
      <c r="WKA2347" s="1452"/>
      <c r="WKB2347" s="1452"/>
      <c r="WKC2347" s="1452"/>
      <c r="WKD2347" s="1452"/>
      <c r="WKE2347" s="1452"/>
      <c r="WKF2347" s="1452"/>
      <c r="WKG2347" s="1452"/>
      <c r="WKH2347" s="1452"/>
      <c r="WKI2347" s="1452"/>
      <c r="WKJ2347" s="1452"/>
      <c r="WKK2347" s="1452"/>
      <c r="WKL2347" s="1452"/>
      <c r="WKM2347" s="1452"/>
      <c r="WKN2347" s="1452"/>
      <c r="WKO2347" s="1452"/>
      <c r="WKP2347" s="1452"/>
      <c r="WKQ2347" s="1452"/>
      <c r="WKR2347" s="1452"/>
      <c r="WKS2347" s="1452"/>
      <c r="WKT2347" s="1452"/>
      <c r="WKU2347" s="1452"/>
      <c r="WKV2347" s="1452"/>
      <c r="WKW2347" s="1452"/>
      <c r="WKX2347" s="1452"/>
      <c r="WKY2347" s="1452"/>
      <c r="WKZ2347" s="1452"/>
      <c r="WLA2347" s="1452"/>
      <c r="WLB2347" s="1452"/>
      <c r="WLC2347" s="1452"/>
      <c r="WLD2347" s="1452"/>
      <c r="WLE2347" s="1452"/>
      <c r="WLF2347" s="1452"/>
      <c r="WLG2347" s="1452"/>
      <c r="WLH2347" s="1452"/>
      <c r="WLI2347" s="1452"/>
      <c r="WLJ2347" s="1452"/>
      <c r="WLK2347" s="1452"/>
      <c r="WLL2347" s="1452"/>
      <c r="WLM2347" s="1452"/>
      <c r="WLN2347" s="1452"/>
      <c r="WLO2347" s="1452"/>
      <c r="WLP2347" s="1452"/>
      <c r="WLQ2347" s="1452"/>
      <c r="WLR2347" s="1452"/>
      <c r="WLS2347" s="1452"/>
      <c r="WLT2347" s="1452"/>
      <c r="WLU2347" s="1452"/>
      <c r="WLV2347" s="1452"/>
      <c r="WLW2347" s="1452"/>
      <c r="WLX2347" s="1452"/>
      <c r="WLY2347" s="1452"/>
      <c r="WLZ2347" s="1452"/>
      <c r="WMA2347" s="1452"/>
      <c r="WMB2347" s="1452"/>
      <c r="WMC2347" s="1452"/>
      <c r="WMD2347" s="1452"/>
      <c r="WME2347" s="1452"/>
      <c r="WMF2347" s="1452"/>
      <c r="WMG2347" s="1452"/>
      <c r="WMH2347" s="1452"/>
      <c r="WMI2347" s="1452"/>
      <c r="WMJ2347" s="1452"/>
      <c r="WMK2347" s="1452"/>
      <c r="WML2347" s="1452"/>
      <c r="WMM2347" s="1452"/>
      <c r="WMN2347" s="1452"/>
      <c r="WMO2347" s="1452"/>
      <c r="WMP2347" s="1452"/>
      <c r="WMQ2347" s="1452"/>
      <c r="WMR2347" s="1452"/>
      <c r="WMS2347" s="1452"/>
      <c r="WMT2347" s="1452"/>
      <c r="WMU2347" s="1452"/>
      <c r="WMV2347" s="1452"/>
      <c r="WMW2347" s="1452"/>
      <c r="WMX2347" s="1452"/>
      <c r="WMY2347" s="1452"/>
      <c r="WMZ2347" s="1452"/>
      <c r="WNA2347" s="1452"/>
      <c r="WNB2347" s="1452"/>
      <c r="WNC2347" s="1452"/>
      <c r="WND2347" s="1452"/>
      <c r="WNE2347" s="1452"/>
      <c r="WNF2347" s="1452"/>
      <c r="WNG2347" s="1452"/>
      <c r="WNH2347" s="1452"/>
      <c r="WNI2347" s="1452"/>
      <c r="WNJ2347" s="1452"/>
      <c r="WNK2347" s="1452"/>
      <c r="WNL2347" s="1452"/>
      <c r="WNM2347" s="1452"/>
      <c r="WNN2347" s="1452"/>
      <c r="WNO2347" s="1452"/>
      <c r="WNP2347" s="1452"/>
      <c r="WNQ2347" s="1452"/>
      <c r="WNR2347" s="1452"/>
      <c r="WNS2347" s="1452"/>
      <c r="WNT2347" s="1452"/>
      <c r="WNU2347" s="1452"/>
      <c r="WNV2347" s="1452"/>
      <c r="WNW2347" s="1452"/>
      <c r="WNX2347" s="1452"/>
      <c r="WNY2347" s="1452"/>
      <c r="WNZ2347" s="1452"/>
      <c r="WOA2347" s="1452"/>
      <c r="WOB2347" s="1452"/>
      <c r="WOC2347" s="1452"/>
      <c r="WOD2347" s="1452"/>
      <c r="WOE2347" s="1452"/>
      <c r="WOF2347" s="1452"/>
      <c r="WOG2347" s="1452"/>
      <c r="WOH2347" s="1452"/>
      <c r="WOI2347" s="1452"/>
      <c r="WOJ2347" s="1452"/>
      <c r="WOK2347" s="1452"/>
      <c r="WOL2347" s="1452"/>
      <c r="WOM2347" s="1452"/>
      <c r="WON2347" s="1452"/>
      <c r="WOO2347" s="1452"/>
      <c r="WOP2347" s="1452"/>
      <c r="WOQ2347" s="1452"/>
      <c r="WOR2347" s="1452"/>
      <c r="WOS2347" s="1452"/>
      <c r="WOT2347" s="1452"/>
      <c r="WOU2347" s="1452"/>
      <c r="WOV2347" s="1452"/>
      <c r="WOW2347" s="1452"/>
      <c r="WOX2347" s="1452"/>
      <c r="WOY2347" s="1452"/>
      <c r="WOZ2347" s="1452"/>
      <c r="WPA2347" s="1452"/>
      <c r="WPB2347" s="1452"/>
      <c r="WPC2347" s="1452"/>
      <c r="WPD2347" s="1452"/>
      <c r="WPE2347" s="1452"/>
      <c r="WPF2347" s="1452"/>
      <c r="WPG2347" s="1452"/>
      <c r="WPH2347" s="1452"/>
      <c r="WPI2347" s="1452"/>
      <c r="WPJ2347" s="1452"/>
      <c r="WPK2347" s="1452"/>
      <c r="WPL2347" s="1452"/>
      <c r="WPM2347" s="1452"/>
      <c r="WPN2347" s="1452"/>
      <c r="WPO2347" s="1452"/>
      <c r="WPP2347" s="1452"/>
      <c r="WPQ2347" s="1452"/>
      <c r="WPR2347" s="1452"/>
      <c r="WPS2347" s="1452"/>
      <c r="WPT2347" s="1452"/>
      <c r="WPU2347" s="1452"/>
      <c r="WPV2347" s="1452"/>
      <c r="WPW2347" s="1452"/>
      <c r="WPX2347" s="1452"/>
      <c r="WPY2347" s="1452"/>
      <c r="WPZ2347" s="1452"/>
      <c r="WQA2347" s="1452"/>
      <c r="WQB2347" s="1452"/>
      <c r="WQC2347" s="1452"/>
      <c r="WQD2347" s="1452"/>
      <c r="WQE2347" s="1452"/>
      <c r="WQF2347" s="1452"/>
      <c r="WQG2347" s="1452"/>
      <c r="WQH2347" s="1452"/>
      <c r="WQI2347" s="1452"/>
      <c r="WQJ2347" s="1452"/>
      <c r="WQK2347" s="1452"/>
      <c r="WQL2347" s="1452"/>
      <c r="WQM2347" s="1452"/>
      <c r="WQN2347" s="1452"/>
      <c r="WQO2347" s="1452"/>
      <c r="WQP2347" s="1452"/>
      <c r="WQQ2347" s="1452"/>
      <c r="WQR2347" s="1452"/>
      <c r="WQS2347" s="1452"/>
      <c r="WQT2347" s="1452"/>
      <c r="WQU2347" s="1452"/>
      <c r="WQV2347" s="1452"/>
      <c r="WQW2347" s="1452"/>
      <c r="WQX2347" s="1452"/>
      <c r="WQY2347" s="1452"/>
      <c r="WQZ2347" s="1452"/>
      <c r="WRA2347" s="1452"/>
      <c r="WRB2347" s="1452"/>
      <c r="WRC2347" s="1452"/>
      <c r="WRD2347" s="1452"/>
      <c r="WRE2347" s="1452"/>
      <c r="WRF2347" s="1452"/>
      <c r="WRG2347" s="1452"/>
      <c r="WRH2347" s="1452"/>
      <c r="WRI2347" s="1452"/>
      <c r="WRJ2347" s="1452"/>
      <c r="WRK2347" s="1452"/>
      <c r="WRL2347" s="1452"/>
      <c r="WRM2347" s="1452"/>
      <c r="WRN2347" s="1452"/>
      <c r="WRO2347" s="1452"/>
      <c r="WRP2347" s="1452"/>
      <c r="WRQ2347" s="1452"/>
      <c r="WRR2347" s="1452"/>
      <c r="WRS2347" s="1452"/>
      <c r="WRT2347" s="1452"/>
      <c r="WRU2347" s="1452"/>
      <c r="WRV2347" s="1452"/>
      <c r="WRW2347" s="1452"/>
      <c r="WRX2347" s="1452"/>
      <c r="WRY2347" s="1452"/>
      <c r="WRZ2347" s="1452"/>
      <c r="WSA2347" s="1452"/>
      <c r="WSB2347" s="1452"/>
      <c r="WSC2347" s="1452"/>
      <c r="WSD2347" s="1452"/>
      <c r="WSE2347" s="1452"/>
      <c r="WSF2347" s="1452"/>
      <c r="WSG2347" s="1452"/>
      <c r="WSH2347" s="1452"/>
      <c r="WSI2347" s="1452"/>
      <c r="WSJ2347" s="1452"/>
      <c r="WSK2347" s="1452"/>
      <c r="WSL2347" s="1452"/>
      <c r="WSM2347" s="1452"/>
      <c r="WSN2347" s="1452"/>
      <c r="WSO2347" s="1452"/>
      <c r="WSP2347" s="1452"/>
      <c r="WSQ2347" s="1452"/>
      <c r="WSR2347" s="1452"/>
      <c r="WSS2347" s="1452"/>
      <c r="WST2347" s="1452"/>
      <c r="WSU2347" s="1452"/>
      <c r="WSV2347" s="1452"/>
      <c r="WSW2347" s="1452"/>
      <c r="WSX2347" s="1452"/>
      <c r="WSY2347" s="1452"/>
      <c r="WSZ2347" s="1452"/>
      <c r="WTA2347" s="1452"/>
      <c r="WTB2347" s="1452"/>
      <c r="WTC2347" s="1452"/>
      <c r="WTD2347" s="1452"/>
      <c r="WTE2347" s="1452"/>
      <c r="WTF2347" s="1452"/>
      <c r="WTG2347" s="1452"/>
      <c r="WTH2347" s="1452"/>
      <c r="WTI2347" s="1452"/>
      <c r="WTJ2347" s="1452"/>
      <c r="WTK2347" s="1452"/>
      <c r="WTL2347" s="1452"/>
      <c r="WTM2347" s="1452"/>
      <c r="WTN2347" s="1452"/>
      <c r="WTO2347" s="1452"/>
      <c r="WTP2347" s="1452"/>
      <c r="WTQ2347" s="1452"/>
      <c r="WTR2347" s="1452"/>
      <c r="WTS2347" s="1452"/>
      <c r="WTT2347" s="1452"/>
      <c r="WTU2347" s="1452"/>
      <c r="WTV2347" s="1452"/>
      <c r="WTW2347" s="1452"/>
      <c r="WTX2347" s="1452"/>
      <c r="WTY2347" s="1452"/>
      <c r="WTZ2347" s="1452"/>
      <c r="WUA2347" s="1452"/>
      <c r="WUB2347" s="1452"/>
      <c r="WUC2347" s="1452"/>
      <c r="WUD2347" s="1452"/>
      <c r="WUE2347" s="1452"/>
      <c r="WUF2347" s="1452"/>
      <c r="WUG2347" s="1452"/>
      <c r="WUH2347" s="1452"/>
      <c r="WUI2347" s="1452"/>
      <c r="WUJ2347" s="1452"/>
      <c r="WUK2347" s="1452"/>
      <c r="WUL2347" s="1452"/>
      <c r="WUM2347" s="1452"/>
      <c r="WUN2347" s="1452"/>
      <c r="WUO2347" s="1452"/>
      <c r="WUP2347" s="1452"/>
      <c r="WUQ2347" s="1452"/>
      <c r="WUR2347" s="1452"/>
      <c r="WUS2347" s="1452"/>
      <c r="WUT2347" s="1452"/>
      <c r="WUU2347" s="1452"/>
      <c r="WUV2347" s="1452"/>
      <c r="WUW2347" s="1452"/>
      <c r="WUX2347" s="1452"/>
      <c r="WUY2347" s="1452"/>
      <c r="WUZ2347" s="1452"/>
      <c r="WVA2347" s="1452"/>
      <c r="WVB2347" s="1452"/>
      <c r="WVC2347" s="1452"/>
      <c r="WVD2347" s="1452"/>
      <c r="WVE2347" s="1452"/>
      <c r="WVF2347" s="1452"/>
      <c r="WVG2347" s="1452"/>
      <c r="WVH2347" s="1452"/>
      <c r="WVI2347" s="1452"/>
      <c r="WVJ2347" s="1452"/>
      <c r="WVK2347" s="1452"/>
      <c r="WVL2347" s="1452"/>
      <c r="WVM2347" s="1452"/>
      <c r="WVN2347" s="1452"/>
      <c r="WVO2347" s="1452"/>
      <c r="WVP2347" s="1452"/>
      <c r="WVQ2347" s="1452"/>
      <c r="WVR2347" s="1452"/>
      <c r="WVS2347" s="1452"/>
      <c r="WVT2347" s="1452"/>
      <c r="WVU2347" s="1452"/>
      <c r="WVV2347" s="1452"/>
      <c r="WVW2347" s="1452"/>
      <c r="WVX2347" s="1452"/>
      <c r="WVY2347" s="1452"/>
      <c r="WVZ2347" s="1452"/>
      <c r="WWA2347" s="1452"/>
      <c r="WWB2347" s="1452"/>
      <c r="WWC2347" s="1452"/>
      <c r="WWD2347" s="1452"/>
      <c r="WWE2347" s="1452"/>
      <c r="WWF2347" s="1452"/>
      <c r="WWG2347" s="1452"/>
      <c r="WWH2347" s="1452"/>
      <c r="WWI2347" s="1452"/>
      <c r="WWJ2347" s="1452"/>
      <c r="WWK2347" s="1452"/>
      <c r="WWL2347" s="1452"/>
      <c r="WWM2347" s="1452"/>
      <c r="WWN2347" s="1452"/>
      <c r="WWO2347" s="1452"/>
      <c r="WWP2347" s="1452"/>
      <c r="WWQ2347" s="1452"/>
      <c r="WWR2347" s="1452"/>
      <c r="WWS2347" s="1452"/>
      <c r="WWT2347" s="1452"/>
      <c r="WWU2347" s="1452"/>
      <c r="WWV2347" s="1452"/>
      <c r="WWW2347" s="1452"/>
      <c r="WWX2347" s="1452"/>
      <c r="WWY2347" s="1452"/>
      <c r="WWZ2347" s="1452"/>
      <c r="WXA2347" s="1452"/>
      <c r="WXB2347" s="1452"/>
      <c r="WXC2347" s="1452"/>
      <c r="WXD2347" s="1452"/>
      <c r="WXE2347" s="1452"/>
      <c r="WXF2347" s="1452"/>
      <c r="WXG2347" s="1452"/>
      <c r="WXH2347" s="1452"/>
      <c r="WXI2347" s="1452"/>
      <c r="WXJ2347" s="1452"/>
      <c r="WXK2347" s="1452"/>
      <c r="WXL2347" s="1452"/>
      <c r="WXM2347" s="1452"/>
      <c r="WXN2347" s="1452"/>
      <c r="WXO2347" s="1452"/>
      <c r="WXP2347" s="1452"/>
      <c r="WXQ2347" s="1452"/>
      <c r="WXR2347" s="1452"/>
      <c r="WXS2347" s="1452"/>
      <c r="WXT2347" s="1452"/>
      <c r="WXU2347" s="1452"/>
      <c r="WXV2347" s="1452"/>
      <c r="WXW2347" s="1452"/>
      <c r="WXX2347" s="1452"/>
      <c r="WXY2347" s="1452"/>
      <c r="WXZ2347" s="1452"/>
      <c r="WYA2347" s="1452"/>
      <c r="WYB2347" s="1452"/>
      <c r="WYC2347" s="1452"/>
      <c r="WYD2347" s="1452"/>
      <c r="WYE2347" s="1452"/>
      <c r="WYF2347" s="1452"/>
      <c r="WYG2347" s="1452"/>
      <c r="WYH2347" s="1452"/>
      <c r="WYI2347" s="1452"/>
      <c r="WYJ2347" s="1452"/>
      <c r="WYK2347" s="1452"/>
      <c r="WYL2347" s="1452"/>
      <c r="WYM2347" s="1452"/>
      <c r="WYN2347" s="1452"/>
      <c r="WYO2347" s="1452"/>
      <c r="WYP2347" s="1452"/>
      <c r="WYQ2347" s="1452"/>
      <c r="WYR2347" s="1452"/>
      <c r="WYS2347" s="1452"/>
      <c r="WYT2347" s="1452"/>
      <c r="WYU2347" s="1452"/>
      <c r="WYV2347" s="1452"/>
      <c r="WYW2347" s="1452"/>
      <c r="WYX2347" s="1452"/>
      <c r="WYY2347" s="1452"/>
      <c r="WYZ2347" s="1452"/>
      <c r="WZA2347" s="1452"/>
      <c r="WZB2347" s="1452"/>
      <c r="WZC2347" s="1452"/>
      <c r="WZD2347" s="1452"/>
      <c r="WZE2347" s="1452"/>
      <c r="WZF2347" s="1452"/>
      <c r="WZG2347" s="1452"/>
      <c r="WZH2347" s="1452"/>
      <c r="WZI2347" s="1452"/>
      <c r="WZJ2347" s="1452"/>
      <c r="WZK2347" s="1452"/>
      <c r="WZL2347" s="1452"/>
      <c r="WZM2347" s="1452"/>
      <c r="WZN2347" s="1452"/>
      <c r="WZO2347" s="1452"/>
      <c r="WZP2347" s="1452"/>
      <c r="WZQ2347" s="1452"/>
      <c r="WZR2347" s="1452"/>
      <c r="WZS2347" s="1452"/>
      <c r="WZT2347" s="1452"/>
      <c r="WZU2347" s="1452"/>
      <c r="WZV2347" s="1452"/>
      <c r="WZW2347" s="1452"/>
      <c r="WZX2347" s="1452"/>
      <c r="WZY2347" s="1452"/>
      <c r="WZZ2347" s="1452"/>
      <c r="XAA2347" s="1452"/>
      <c r="XAB2347" s="1452"/>
      <c r="XAC2347" s="1452"/>
      <c r="XAD2347" s="1452"/>
      <c r="XAE2347" s="1452"/>
      <c r="XAF2347" s="1452"/>
      <c r="XAG2347" s="1452"/>
      <c r="XAH2347" s="1452"/>
      <c r="XAI2347" s="1452"/>
      <c r="XAJ2347" s="1452"/>
      <c r="XAK2347" s="1452"/>
      <c r="XAL2347" s="1452"/>
      <c r="XAM2347" s="1452"/>
      <c r="XAN2347" s="1452"/>
      <c r="XAO2347" s="1452"/>
      <c r="XAP2347" s="1452"/>
      <c r="XAQ2347" s="1452"/>
      <c r="XAR2347" s="1452"/>
      <c r="XAS2347" s="1452"/>
      <c r="XAT2347" s="1452"/>
      <c r="XAU2347" s="1452"/>
      <c r="XAV2347" s="1452"/>
      <c r="XAW2347" s="1452"/>
      <c r="XAX2347" s="1452"/>
      <c r="XAY2347" s="1452"/>
      <c r="XAZ2347" s="1452"/>
      <c r="XBA2347" s="1452"/>
      <c r="XBB2347" s="1452"/>
      <c r="XBC2347" s="1452"/>
      <c r="XBD2347" s="1452"/>
      <c r="XBE2347" s="1452"/>
      <c r="XBF2347" s="1452"/>
      <c r="XBG2347" s="1452"/>
      <c r="XBH2347" s="1452"/>
      <c r="XBI2347" s="1452"/>
      <c r="XBJ2347" s="1452"/>
      <c r="XBK2347" s="1452"/>
      <c r="XBL2347" s="1452"/>
      <c r="XBM2347" s="1452"/>
      <c r="XBN2347" s="1452"/>
      <c r="XBO2347" s="1452"/>
      <c r="XBP2347" s="1452"/>
      <c r="XBQ2347" s="1452"/>
      <c r="XBR2347" s="1452"/>
      <c r="XBS2347" s="1452"/>
      <c r="XBT2347" s="1452"/>
      <c r="XBU2347" s="1452"/>
      <c r="XBV2347" s="1452"/>
      <c r="XBW2347" s="1452"/>
      <c r="XBX2347" s="1452"/>
      <c r="XBY2347" s="1452"/>
      <c r="XBZ2347" s="1452"/>
      <c r="XCA2347" s="1452"/>
      <c r="XCB2347" s="1452"/>
      <c r="XCC2347" s="1452"/>
      <c r="XCD2347" s="1452"/>
      <c r="XCE2347" s="1452"/>
      <c r="XCF2347" s="1452"/>
      <c r="XCG2347" s="1452"/>
      <c r="XCH2347" s="1452"/>
      <c r="XCI2347" s="1452"/>
      <c r="XCJ2347" s="1452"/>
      <c r="XCK2347" s="1452"/>
      <c r="XCL2347" s="1452"/>
      <c r="XCM2347" s="1452"/>
      <c r="XCN2347" s="1452"/>
      <c r="XCO2347" s="1452"/>
      <c r="XCP2347" s="1452"/>
      <c r="XCQ2347" s="1452"/>
      <c r="XCR2347" s="1452"/>
      <c r="XCS2347" s="1452"/>
      <c r="XCT2347" s="1452"/>
      <c r="XCU2347" s="1452"/>
      <c r="XCV2347" s="1452"/>
      <c r="XCW2347" s="1452"/>
      <c r="XCX2347" s="1452"/>
      <c r="XCY2347" s="1452"/>
      <c r="XCZ2347" s="1452"/>
      <c r="XDA2347" s="1452"/>
      <c r="XDB2347" s="1452"/>
      <c r="XDC2347" s="1452"/>
      <c r="XDD2347" s="1452"/>
      <c r="XDE2347" s="1452"/>
      <c r="XDF2347" s="1452"/>
      <c r="XDG2347" s="1452"/>
      <c r="XDH2347" s="1452"/>
      <c r="XDI2347" s="1452"/>
      <c r="XDJ2347" s="1452"/>
      <c r="XDK2347" s="1452"/>
      <c r="XDL2347" s="1452"/>
      <c r="XDM2347" s="1452"/>
      <c r="XDN2347" s="1452"/>
      <c r="XDO2347" s="1452"/>
      <c r="XDP2347" s="1452"/>
      <c r="XDQ2347" s="1452"/>
      <c r="XDR2347" s="1452"/>
      <c r="XDS2347" s="1452"/>
      <c r="XDT2347" s="1452"/>
      <c r="XDU2347" s="1452"/>
      <c r="XDV2347" s="1452"/>
      <c r="XDW2347" s="1452"/>
      <c r="XDX2347" s="1452"/>
      <c r="XDY2347" s="1452"/>
      <c r="XDZ2347" s="1452"/>
      <c r="XEA2347" s="1452"/>
      <c r="XEB2347" s="1452"/>
      <c r="XEC2347" s="1452"/>
      <c r="XED2347" s="1452"/>
      <c r="XEE2347" s="1452"/>
      <c r="XEF2347" s="1452"/>
      <c r="XEG2347" s="1452"/>
      <c r="XEH2347" s="1452"/>
      <c r="XEI2347" s="1452"/>
      <c r="XEJ2347" s="1452"/>
      <c r="XEK2347" s="1452"/>
      <c r="XEL2347" s="1452"/>
      <c r="XEM2347" s="1452"/>
      <c r="XEN2347" s="1452"/>
      <c r="XEO2347" s="1452"/>
      <c r="XEP2347" s="1452"/>
      <c r="XEQ2347" s="1452"/>
      <c r="XER2347" s="1452"/>
      <c r="XES2347" s="1452"/>
      <c r="XET2347" s="1452"/>
      <c r="XEU2347" s="1452"/>
      <c r="XEV2347" s="1452"/>
      <c r="XEW2347" s="1452"/>
      <c r="XEX2347" s="1452"/>
      <c r="XEY2347" s="1452"/>
      <c r="XEZ2347" s="1452"/>
      <c r="XFA2347" s="1452"/>
      <c r="XFB2347" s="1452"/>
      <c r="XFC2347" s="1452"/>
    </row>
    <row r="2348" spans="1:16383" x14ac:dyDescent="0.2">
      <c r="A2348" s="1570">
        <v>2017436</v>
      </c>
      <c r="B2348" s="2305">
        <v>121401</v>
      </c>
      <c r="C2348" s="1570" t="s">
        <v>3978</v>
      </c>
      <c r="D2348" s="1437" t="s">
        <v>489</v>
      </c>
      <c r="E2348" s="1437">
        <v>1</v>
      </c>
      <c r="F2348" s="1437">
        <v>7</v>
      </c>
      <c r="G2348" s="1437">
        <v>5</v>
      </c>
      <c r="H2348" s="1437">
        <v>2</v>
      </c>
      <c r="I2348" s="2624" t="s">
        <v>4253</v>
      </c>
      <c r="J2348" s="2624" t="s">
        <v>4254</v>
      </c>
      <c r="K2348" s="2625" t="s">
        <v>1737</v>
      </c>
      <c r="L2348" s="2625" t="s">
        <v>1737</v>
      </c>
      <c r="M2348" s="1339" t="s">
        <v>89</v>
      </c>
      <c r="N2348" s="1339" t="s">
        <v>89</v>
      </c>
      <c r="O2348" s="1339" t="s">
        <v>89</v>
      </c>
      <c r="P2348" s="1339" t="s">
        <v>89</v>
      </c>
      <c r="Q2348" s="2304" t="s">
        <v>1163</v>
      </c>
      <c r="R2348" s="1350"/>
      <c r="S2348" s="1329">
        <v>27</v>
      </c>
      <c r="T2348" s="1354"/>
      <c r="U2348" s="1323" t="s">
        <v>681</v>
      </c>
      <c r="V2348" s="1323" t="s">
        <v>1181</v>
      </c>
      <c r="W2348" s="2589">
        <v>17</v>
      </c>
      <c r="X2348" s="2588"/>
      <c r="Y2348" s="2608"/>
      <c r="Z2348" s="2591">
        <v>42892</v>
      </c>
      <c r="AA2348" s="1359"/>
      <c r="AB2348" s="1360"/>
      <c r="AC2348" s="1360"/>
      <c r="AD2348" s="1360"/>
      <c r="AE2348" s="1361">
        <f>IF(A2348="","",(IFERROR(VLOOKUP(A2348,Projecten!A$4:W$2618,5,FALSE),"niet bekend")))</f>
        <v>1</v>
      </c>
      <c r="AF2348" s="2309">
        <f t="shared" si="191"/>
        <v>2387.09</v>
      </c>
      <c r="AG2348" s="1360">
        <f>IF(A2348="","",(IFERROR(VLOOKUP(A2348,Projecten!A$4:W$2618,23,FALSE),"niet bekend")))</f>
        <v>0</v>
      </c>
      <c r="AH2348" s="2301">
        <f>IF(A2348="","",(IFERROR(VLOOKUP(A2348,Projecten!A$4:W$2618,12,FALSE),"niet bekend")))</f>
        <v>2387.09</v>
      </c>
      <c r="AI2348" s="2300"/>
      <c r="AJ2348" s="1359"/>
      <c r="AK2348" s="1359"/>
      <c r="AL2348" s="1359"/>
      <c r="AM2348" s="1359"/>
      <c r="AN2348" s="1359"/>
      <c r="AO2348" s="1359"/>
      <c r="AP2348" s="1359"/>
      <c r="AQ2348" s="1359"/>
      <c r="AR2348" s="1359"/>
      <c r="AS2348" s="1359"/>
      <c r="AT2348" s="1359"/>
      <c r="AU2348" s="1359"/>
      <c r="AV2348" s="1359"/>
      <c r="AW2348" s="1359"/>
      <c r="AX2348" s="1359"/>
      <c r="AY2348" s="1359"/>
      <c r="AZ2348" s="1359"/>
      <c r="BA2348" s="1359"/>
      <c r="BB2348" s="1359"/>
      <c r="BC2348" s="1359"/>
      <c r="BD2348" s="1359"/>
      <c r="BE2348" s="1359"/>
      <c r="BF2348" s="1359"/>
      <c r="BG2348" s="1359"/>
      <c r="BH2348" s="1359"/>
      <c r="BI2348" s="1359"/>
      <c r="BJ2348" s="1359"/>
      <c r="BK2348" s="1359"/>
      <c r="BL2348" s="1359"/>
      <c r="BM2348" s="1359"/>
      <c r="BN2348" s="1359"/>
      <c r="BO2348" s="1359"/>
      <c r="BP2348" s="1359"/>
      <c r="BQ2348" s="1359"/>
      <c r="BR2348" s="1359"/>
      <c r="BS2348" s="1359"/>
      <c r="BT2348" s="1359"/>
      <c r="BU2348" s="1359"/>
      <c r="BV2348" s="1359"/>
      <c r="BW2348" s="1359"/>
      <c r="BX2348" s="1359"/>
      <c r="BY2348" s="1359"/>
      <c r="BZ2348" s="1359"/>
      <c r="CA2348" s="1359"/>
      <c r="CB2348" s="1359"/>
      <c r="CC2348" s="1359"/>
      <c r="CD2348" s="1359"/>
      <c r="CE2348" s="1359"/>
      <c r="CF2348" s="1359"/>
      <c r="CG2348" s="1359"/>
      <c r="CH2348" s="1359"/>
      <c r="CI2348" s="1359"/>
      <c r="CJ2348" s="1359"/>
      <c r="CK2348" s="1359"/>
      <c r="CL2348" s="1359"/>
      <c r="CM2348" s="1359"/>
      <c r="CN2348" s="1359"/>
      <c r="CO2348" s="1359"/>
      <c r="CP2348" s="1359"/>
      <c r="CQ2348" s="1359"/>
      <c r="CR2348" s="1359"/>
      <c r="CS2348" s="1359"/>
      <c r="CT2348" s="1359"/>
      <c r="CU2348" s="1359"/>
      <c r="CV2348" s="1359"/>
      <c r="CW2348" s="1359"/>
      <c r="CX2348" s="1359"/>
      <c r="CY2348" s="1359"/>
      <c r="CZ2348" s="1359"/>
      <c r="DA2348" s="1359"/>
      <c r="DB2348" s="1359"/>
      <c r="DC2348" s="1359"/>
      <c r="DD2348" s="1359"/>
      <c r="DE2348" s="1359"/>
      <c r="DF2348" s="1359"/>
      <c r="DG2348" s="1359"/>
      <c r="DH2348" s="1359"/>
      <c r="DI2348" s="1359"/>
      <c r="DJ2348" s="1359"/>
      <c r="DK2348" s="1359"/>
      <c r="DL2348" s="1359"/>
      <c r="DM2348" s="1359"/>
      <c r="DN2348" s="1359"/>
      <c r="DO2348" s="1359"/>
      <c r="DP2348" s="1359"/>
      <c r="DQ2348" s="1359"/>
      <c r="DR2348" s="1359"/>
      <c r="DS2348" s="1359"/>
      <c r="DT2348" s="1359"/>
      <c r="DU2348" s="1359"/>
      <c r="DV2348" s="1359"/>
      <c r="DW2348" s="1359"/>
      <c r="DX2348" s="1359"/>
      <c r="DY2348" s="1359"/>
      <c r="DZ2348" s="1359"/>
      <c r="EA2348" s="1359"/>
      <c r="EB2348" s="1359"/>
      <c r="EC2348" s="1359"/>
      <c r="ED2348" s="1359"/>
      <c r="EE2348" s="1359"/>
      <c r="EF2348" s="1359"/>
      <c r="EG2348" s="1359"/>
      <c r="EH2348" s="1359"/>
      <c r="EI2348" s="1359"/>
      <c r="EJ2348" s="1359"/>
      <c r="EK2348" s="1359"/>
      <c r="EL2348" s="1359"/>
      <c r="EM2348" s="1359"/>
      <c r="EN2348" s="1359"/>
      <c r="EO2348" s="1359"/>
      <c r="EP2348" s="1359"/>
      <c r="EQ2348" s="1359"/>
      <c r="ER2348" s="1359"/>
      <c r="ES2348" s="1359"/>
      <c r="ET2348" s="1359"/>
      <c r="EU2348" s="1359"/>
      <c r="EV2348" s="1359"/>
      <c r="EW2348" s="1359"/>
      <c r="EX2348" s="1359"/>
      <c r="EY2348" s="1359"/>
      <c r="EZ2348" s="1359"/>
      <c r="FA2348" s="1359"/>
      <c r="FB2348" s="1359"/>
      <c r="FC2348" s="1359"/>
      <c r="FD2348" s="1359"/>
      <c r="FE2348" s="1359"/>
      <c r="FF2348" s="1359"/>
      <c r="FG2348" s="1359"/>
      <c r="FH2348" s="1359"/>
      <c r="FI2348" s="1359"/>
      <c r="FJ2348" s="1359"/>
      <c r="FK2348" s="1359"/>
      <c r="FL2348" s="1359"/>
      <c r="FM2348" s="1359"/>
      <c r="FN2348" s="1359"/>
      <c r="FO2348" s="1359"/>
      <c r="FP2348" s="1359"/>
      <c r="FQ2348" s="1359"/>
      <c r="FR2348" s="1359"/>
      <c r="FS2348" s="1359"/>
      <c r="FT2348" s="1359"/>
      <c r="FU2348" s="1359"/>
      <c r="FV2348" s="1359"/>
      <c r="FW2348" s="1359"/>
      <c r="FX2348" s="1359"/>
      <c r="FY2348" s="1359"/>
      <c r="FZ2348" s="1359"/>
      <c r="GA2348" s="1359"/>
      <c r="GB2348" s="1359"/>
      <c r="GC2348" s="1359"/>
      <c r="GD2348" s="1359"/>
      <c r="GE2348" s="1359"/>
      <c r="GF2348" s="1359"/>
      <c r="GG2348" s="1359"/>
      <c r="GH2348" s="1359"/>
      <c r="GI2348" s="1359"/>
      <c r="GJ2348" s="1359"/>
      <c r="GK2348" s="1359"/>
      <c r="GL2348" s="1359"/>
      <c r="GM2348" s="1359"/>
      <c r="GN2348" s="1359"/>
      <c r="GO2348" s="1359"/>
      <c r="GP2348" s="1359"/>
      <c r="GQ2348" s="1359"/>
      <c r="GR2348" s="1359"/>
      <c r="GS2348" s="1359"/>
      <c r="GT2348" s="1359"/>
      <c r="GU2348" s="1359"/>
      <c r="GV2348" s="1359"/>
      <c r="GW2348" s="1359"/>
      <c r="GX2348" s="1359"/>
      <c r="GY2348" s="1359"/>
      <c r="GZ2348" s="1359"/>
      <c r="HA2348" s="1359"/>
      <c r="HB2348" s="1359"/>
      <c r="HC2348" s="1359"/>
      <c r="HD2348" s="1359"/>
      <c r="HE2348" s="1359"/>
      <c r="HF2348" s="1359"/>
      <c r="HG2348" s="1359"/>
      <c r="HH2348" s="1359"/>
      <c r="HI2348" s="1359"/>
      <c r="HJ2348" s="1359"/>
      <c r="HK2348" s="1359"/>
      <c r="HL2348" s="1359"/>
      <c r="HM2348" s="1359"/>
      <c r="HN2348" s="1359"/>
      <c r="HO2348" s="1359"/>
      <c r="HP2348" s="1359"/>
      <c r="HQ2348" s="1359"/>
      <c r="HR2348" s="1359"/>
      <c r="HS2348" s="1359"/>
      <c r="HT2348" s="1359"/>
      <c r="HU2348" s="1359"/>
      <c r="HV2348" s="1359"/>
      <c r="HW2348" s="1359"/>
      <c r="HX2348" s="1359"/>
      <c r="HY2348" s="1359"/>
      <c r="HZ2348" s="1359"/>
      <c r="IA2348" s="1359"/>
      <c r="IB2348" s="1359"/>
      <c r="IC2348" s="1359"/>
      <c r="ID2348" s="1359"/>
      <c r="IE2348" s="1359"/>
      <c r="IF2348" s="1359"/>
      <c r="IG2348" s="1359"/>
      <c r="IH2348" s="1359"/>
      <c r="II2348" s="1359"/>
      <c r="IJ2348" s="1359"/>
      <c r="IK2348" s="1359"/>
      <c r="IL2348" s="1359"/>
      <c r="IM2348" s="1359"/>
      <c r="IN2348" s="1359"/>
      <c r="IO2348" s="1359"/>
      <c r="IP2348" s="1359"/>
      <c r="IQ2348" s="1359"/>
      <c r="IR2348" s="1359"/>
      <c r="IS2348" s="1359"/>
      <c r="IT2348" s="1359"/>
      <c r="IU2348" s="1359"/>
      <c r="IV2348" s="1359"/>
      <c r="IW2348" s="1359"/>
      <c r="IX2348" s="1359"/>
      <c r="IY2348" s="1359"/>
      <c r="IZ2348" s="1359"/>
      <c r="JA2348" s="1359"/>
      <c r="JB2348" s="1359"/>
      <c r="JC2348" s="1359"/>
      <c r="JD2348" s="1359"/>
      <c r="JE2348" s="1359"/>
      <c r="JF2348" s="1359"/>
      <c r="JG2348" s="1359"/>
      <c r="JH2348" s="1359"/>
      <c r="JI2348" s="1359"/>
      <c r="JJ2348" s="1359"/>
      <c r="JK2348" s="1359"/>
      <c r="JL2348" s="1359"/>
      <c r="JM2348" s="1359"/>
      <c r="JN2348" s="1359"/>
      <c r="JO2348" s="1359"/>
      <c r="JP2348" s="1359"/>
      <c r="JQ2348" s="1359"/>
      <c r="JR2348" s="1359"/>
      <c r="JS2348" s="1359"/>
      <c r="JT2348" s="1359"/>
      <c r="JU2348" s="1359"/>
      <c r="JV2348" s="1359"/>
      <c r="JW2348" s="1359"/>
      <c r="JX2348" s="1359"/>
      <c r="JY2348" s="1359"/>
      <c r="JZ2348" s="1359"/>
      <c r="KA2348" s="1359"/>
      <c r="KB2348" s="1359"/>
      <c r="KC2348" s="1359"/>
      <c r="KD2348" s="1359"/>
      <c r="KE2348" s="1359"/>
      <c r="KF2348" s="1359"/>
      <c r="KG2348" s="1359"/>
      <c r="KH2348" s="1359"/>
      <c r="KI2348" s="1359"/>
      <c r="KJ2348" s="1359"/>
      <c r="KK2348" s="1359"/>
      <c r="KL2348" s="1359"/>
      <c r="KM2348" s="1359"/>
      <c r="KN2348" s="1359"/>
      <c r="KO2348" s="1359"/>
      <c r="KP2348" s="1359"/>
      <c r="KQ2348" s="1359"/>
      <c r="KR2348" s="1359"/>
      <c r="KS2348" s="1359"/>
      <c r="KT2348" s="1359"/>
      <c r="KU2348" s="1359"/>
      <c r="KV2348" s="1359"/>
      <c r="KW2348" s="1359"/>
      <c r="KX2348" s="1359"/>
      <c r="KY2348" s="1359"/>
      <c r="KZ2348" s="1359"/>
      <c r="LA2348" s="1359"/>
      <c r="LB2348" s="1359"/>
      <c r="LC2348" s="1359"/>
      <c r="LD2348" s="1359"/>
      <c r="LE2348" s="1359"/>
      <c r="LF2348" s="1359"/>
      <c r="LG2348" s="1359"/>
      <c r="LH2348" s="1359"/>
      <c r="LI2348" s="1359"/>
      <c r="LJ2348" s="1359"/>
      <c r="LK2348" s="1359"/>
      <c r="LL2348" s="1359"/>
      <c r="LM2348" s="1359"/>
      <c r="LN2348" s="1359"/>
      <c r="LO2348" s="1359"/>
      <c r="LP2348" s="1359"/>
      <c r="LQ2348" s="1359"/>
      <c r="LR2348" s="1359"/>
      <c r="LS2348" s="1359"/>
      <c r="LT2348" s="1359"/>
      <c r="LU2348" s="1359"/>
      <c r="LV2348" s="1359"/>
      <c r="LW2348" s="1359"/>
      <c r="LX2348" s="1359"/>
      <c r="LY2348" s="1359"/>
      <c r="LZ2348" s="1359"/>
      <c r="MA2348" s="1359"/>
      <c r="MB2348" s="1359"/>
      <c r="MC2348" s="1359"/>
      <c r="MD2348" s="1359"/>
      <c r="ME2348" s="1359"/>
      <c r="MF2348" s="1359"/>
      <c r="MG2348" s="1359"/>
      <c r="MH2348" s="1359"/>
      <c r="MI2348" s="1359"/>
      <c r="MJ2348" s="1359"/>
      <c r="MK2348" s="1359"/>
      <c r="ML2348" s="1359"/>
      <c r="MM2348" s="1359"/>
      <c r="MN2348" s="1359"/>
      <c r="MO2348" s="1359"/>
      <c r="MP2348" s="1359"/>
      <c r="MQ2348" s="1359"/>
      <c r="MR2348" s="1359"/>
      <c r="MS2348" s="1359"/>
      <c r="MT2348" s="1359"/>
      <c r="MU2348" s="1359"/>
      <c r="MV2348" s="1359"/>
      <c r="MW2348" s="1359"/>
      <c r="MX2348" s="1359"/>
      <c r="MY2348" s="1359"/>
      <c r="MZ2348" s="1359"/>
      <c r="NA2348" s="1359"/>
      <c r="NB2348" s="1359"/>
      <c r="NC2348" s="1359"/>
      <c r="ND2348" s="1359"/>
      <c r="NE2348" s="1359"/>
      <c r="NF2348" s="1359"/>
      <c r="NG2348" s="1359"/>
      <c r="NH2348" s="1359"/>
      <c r="NI2348" s="1359"/>
      <c r="NJ2348" s="1359"/>
      <c r="NK2348" s="1359"/>
      <c r="NL2348" s="1359"/>
      <c r="NM2348" s="1359"/>
      <c r="NN2348" s="1359"/>
      <c r="NO2348" s="1359"/>
      <c r="NP2348" s="1359"/>
      <c r="NQ2348" s="1359"/>
      <c r="NR2348" s="1359"/>
      <c r="NS2348" s="1359"/>
      <c r="NT2348" s="1359"/>
      <c r="NU2348" s="1359"/>
      <c r="NV2348" s="1359"/>
      <c r="NW2348" s="1359"/>
      <c r="NX2348" s="1359"/>
      <c r="NY2348" s="1359"/>
      <c r="NZ2348" s="1359"/>
      <c r="OA2348" s="1359"/>
      <c r="OB2348" s="1359"/>
      <c r="OC2348" s="1359"/>
      <c r="OD2348" s="1359"/>
      <c r="OE2348" s="1359"/>
      <c r="OF2348" s="1359"/>
      <c r="OG2348" s="1359"/>
      <c r="OH2348" s="1359"/>
      <c r="OI2348" s="1359"/>
      <c r="OJ2348" s="1359"/>
      <c r="OK2348" s="1359"/>
      <c r="OL2348" s="1359"/>
      <c r="OM2348" s="1359"/>
      <c r="ON2348" s="1359"/>
      <c r="OO2348" s="1359"/>
      <c r="OP2348" s="1359"/>
      <c r="OQ2348" s="1359"/>
      <c r="OR2348" s="1359"/>
      <c r="OS2348" s="1359"/>
      <c r="OT2348" s="1359"/>
      <c r="OU2348" s="1359"/>
      <c r="OV2348" s="1359"/>
      <c r="OW2348" s="1359"/>
      <c r="OX2348" s="1359"/>
      <c r="OY2348" s="1359"/>
      <c r="OZ2348" s="1359"/>
      <c r="PA2348" s="1359"/>
      <c r="PB2348" s="1359"/>
      <c r="PC2348" s="1359"/>
      <c r="PD2348" s="1359"/>
      <c r="PE2348" s="1359"/>
      <c r="PF2348" s="1359"/>
      <c r="PG2348" s="1359"/>
      <c r="PH2348" s="1359"/>
      <c r="PI2348" s="1359"/>
      <c r="PJ2348" s="1359"/>
      <c r="PK2348" s="1359"/>
      <c r="PL2348" s="1359"/>
      <c r="PM2348" s="1359"/>
      <c r="PN2348" s="1359"/>
      <c r="PO2348" s="1359"/>
      <c r="PP2348" s="1359"/>
      <c r="PQ2348" s="1359"/>
      <c r="PR2348" s="1359"/>
      <c r="PS2348" s="1359"/>
      <c r="PT2348" s="1359"/>
      <c r="PU2348" s="1359"/>
      <c r="PV2348" s="1359"/>
      <c r="PW2348" s="1359"/>
      <c r="PX2348" s="1359"/>
      <c r="PY2348" s="1359"/>
      <c r="PZ2348" s="1359"/>
      <c r="QA2348" s="1359"/>
      <c r="QB2348" s="1359"/>
      <c r="QC2348" s="1359"/>
      <c r="QD2348" s="1359"/>
      <c r="QE2348" s="1359"/>
      <c r="QF2348" s="1359"/>
      <c r="QG2348" s="1359"/>
      <c r="QH2348" s="1359"/>
      <c r="QI2348" s="1359"/>
      <c r="QJ2348" s="1359"/>
      <c r="QK2348" s="1359"/>
      <c r="QL2348" s="1359"/>
      <c r="QM2348" s="1359"/>
      <c r="QN2348" s="1359"/>
      <c r="QO2348" s="1359"/>
      <c r="QP2348" s="1359"/>
      <c r="QQ2348" s="1359"/>
      <c r="QR2348" s="1359"/>
      <c r="QS2348" s="1359"/>
      <c r="QT2348" s="1359"/>
      <c r="QU2348" s="1359"/>
      <c r="QV2348" s="1359"/>
      <c r="QW2348" s="1359"/>
      <c r="QX2348" s="1359"/>
      <c r="QY2348" s="1359"/>
      <c r="QZ2348" s="1359"/>
      <c r="RA2348" s="1359"/>
      <c r="RB2348" s="1359"/>
      <c r="RC2348" s="1359"/>
      <c r="RD2348" s="1359"/>
      <c r="RE2348" s="1359"/>
      <c r="RF2348" s="1359"/>
      <c r="RG2348" s="1359"/>
      <c r="RH2348" s="1359"/>
      <c r="RI2348" s="1359"/>
      <c r="RJ2348" s="1359"/>
      <c r="RK2348" s="1359"/>
      <c r="RL2348" s="1359"/>
      <c r="RM2348" s="1359"/>
      <c r="RN2348" s="1359"/>
      <c r="RO2348" s="1359"/>
      <c r="RP2348" s="1359"/>
      <c r="RQ2348" s="1359"/>
      <c r="RR2348" s="1359"/>
      <c r="RS2348" s="1359"/>
      <c r="RT2348" s="1359"/>
      <c r="RU2348" s="1359"/>
      <c r="RV2348" s="1359"/>
      <c r="RW2348" s="1359"/>
      <c r="RX2348" s="1359"/>
      <c r="RY2348" s="1359"/>
      <c r="RZ2348" s="1359"/>
      <c r="SA2348" s="1359"/>
      <c r="SB2348" s="1359"/>
      <c r="SC2348" s="1359"/>
      <c r="SD2348" s="1359"/>
      <c r="SE2348" s="1359"/>
      <c r="SF2348" s="1359"/>
      <c r="SG2348" s="1359"/>
      <c r="SH2348" s="1359"/>
      <c r="SI2348" s="1359"/>
      <c r="SJ2348" s="1359"/>
      <c r="SK2348" s="1359"/>
      <c r="SL2348" s="1359"/>
      <c r="SM2348" s="1359"/>
      <c r="SN2348" s="1359"/>
      <c r="SO2348" s="1359"/>
      <c r="SP2348" s="1359"/>
      <c r="SQ2348" s="1359"/>
      <c r="SR2348" s="1359"/>
      <c r="SS2348" s="1359"/>
      <c r="ST2348" s="1359"/>
      <c r="SU2348" s="1359"/>
      <c r="SV2348" s="1359"/>
      <c r="SW2348" s="1359"/>
      <c r="SX2348" s="1359"/>
      <c r="SY2348" s="1359"/>
      <c r="SZ2348" s="1359"/>
      <c r="TA2348" s="1359"/>
      <c r="TB2348" s="1359"/>
      <c r="TC2348" s="1359"/>
      <c r="TD2348" s="1359"/>
      <c r="TE2348" s="1359"/>
      <c r="TF2348" s="1359"/>
      <c r="TG2348" s="1359"/>
      <c r="TH2348" s="1359"/>
      <c r="TI2348" s="1359"/>
      <c r="TJ2348" s="1359"/>
      <c r="TK2348" s="1359"/>
      <c r="TL2348" s="1359"/>
      <c r="TM2348" s="1359"/>
      <c r="TN2348" s="1359"/>
      <c r="TO2348" s="1359"/>
      <c r="TP2348" s="1359"/>
      <c r="TQ2348" s="1359"/>
      <c r="TR2348" s="1359"/>
      <c r="TS2348" s="1359"/>
      <c r="TT2348" s="1359"/>
      <c r="TU2348" s="1359"/>
      <c r="TV2348" s="1359"/>
      <c r="TW2348" s="1359"/>
      <c r="TX2348" s="1359"/>
      <c r="TY2348" s="1359"/>
      <c r="TZ2348" s="1359"/>
      <c r="UA2348" s="1359"/>
      <c r="UB2348" s="1359"/>
      <c r="UC2348" s="1359"/>
      <c r="UD2348" s="1359"/>
      <c r="UE2348" s="1359"/>
      <c r="UF2348" s="1359"/>
      <c r="UG2348" s="1359"/>
      <c r="UH2348" s="1359"/>
      <c r="UI2348" s="1359"/>
      <c r="UJ2348" s="1359"/>
      <c r="UK2348" s="1359"/>
      <c r="UL2348" s="1359"/>
      <c r="UM2348" s="1359"/>
      <c r="UN2348" s="1359"/>
      <c r="UO2348" s="1359"/>
      <c r="UP2348" s="1359"/>
      <c r="UQ2348" s="1359"/>
      <c r="UR2348" s="1359"/>
      <c r="US2348" s="1359"/>
      <c r="UT2348" s="1359"/>
      <c r="UU2348" s="1359"/>
      <c r="UV2348" s="1359"/>
      <c r="UW2348" s="1359"/>
      <c r="UX2348" s="1359"/>
      <c r="UY2348" s="1359"/>
      <c r="UZ2348" s="1359"/>
      <c r="VA2348" s="1359"/>
      <c r="VB2348" s="1359"/>
      <c r="VC2348" s="1359"/>
      <c r="VD2348" s="1359"/>
      <c r="VE2348" s="1359"/>
      <c r="VF2348" s="1359"/>
      <c r="VG2348" s="1359"/>
      <c r="VH2348" s="1359"/>
      <c r="VI2348" s="1359"/>
      <c r="VJ2348" s="1359"/>
      <c r="VK2348" s="1359"/>
      <c r="VL2348" s="1359"/>
      <c r="VM2348" s="1359"/>
      <c r="VN2348" s="1359"/>
      <c r="VO2348" s="1359"/>
      <c r="VP2348" s="1359"/>
      <c r="VQ2348" s="1359"/>
      <c r="VR2348" s="1359"/>
      <c r="VS2348" s="1359"/>
      <c r="VT2348" s="1359"/>
      <c r="VU2348" s="1359"/>
      <c r="VV2348" s="1359"/>
      <c r="VW2348" s="1359"/>
      <c r="VX2348" s="1359"/>
      <c r="VY2348" s="1359"/>
      <c r="VZ2348" s="1359"/>
      <c r="WA2348" s="1359"/>
      <c r="WB2348" s="1359"/>
      <c r="WC2348" s="1359"/>
      <c r="WD2348" s="1359"/>
      <c r="WE2348" s="1359"/>
      <c r="WF2348" s="1359"/>
      <c r="WG2348" s="1359"/>
      <c r="WH2348" s="1359"/>
      <c r="WI2348" s="1359"/>
      <c r="WJ2348" s="1359"/>
      <c r="WK2348" s="1359"/>
      <c r="WL2348" s="1359"/>
      <c r="WM2348" s="1359"/>
      <c r="WN2348" s="1359"/>
      <c r="WO2348" s="1359"/>
      <c r="WP2348" s="1359"/>
      <c r="WQ2348" s="1359"/>
      <c r="WR2348" s="1359"/>
      <c r="WS2348" s="1359"/>
      <c r="WT2348" s="1359"/>
      <c r="WU2348" s="1359"/>
      <c r="WV2348" s="1359"/>
      <c r="WW2348" s="1359"/>
      <c r="WX2348" s="1359"/>
      <c r="WY2348" s="1359"/>
      <c r="WZ2348" s="1359"/>
      <c r="XA2348" s="1359"/>
      <c r="XB2348" s="1359"/>
      <c r="XC2348" s="1359"/>
      <c r="XD2348" s="1359"/>
      <c r="XE2348" s="1359"/>
      <c r="XF2348" s="1359"/>
      <c r="XG2348" s="1359"/>
      <c r="XH2348" s="1359"/>
      <c r="XI2348" s="1359"/>
      <c r="XJ2348" s="1359"/>
      <c r="XK2348" s="1359"/>
      <c r="XL2348" s="1359"/>
      <c r="XM2348" s="1359"/>
      <c r="XN2348" s="1359"/>
      <c r="XO2348" s="1359"/>
      <c r="XP2348" s="1359"/>
      <c r="XQ2348" s="1359"/>
      <c r="XR2348" s="1359"/>
      <c r="XS2348" s="1359"/>
      <c r="XT2348" s="1359"/>
      <c r="XU2348" s="1359"/>
      <c r="XV2348" s="1359"/>
      <c r="XW2348" s="1359"/>
      <c r="XX2348" s="1359"/>
      <c r="XY2348" s="1359"/>
      <c r="XZ2348" s="1359"/>
      <c r="YA2348" s="1359"/>
      <c r="YB2348" s="1359"/>
      <c r="YC2348" s="1359"/>
      <c r="YD2348" s="1359"/>
      <c r="YE2348" s="1359"/>
      <c r="YF2348" s="1359"/>
      <c r="YG2348" s="1359"/>
      <c r="YH2348" s="1359"/>
      <c r="YI2348" s="1359"/>
      <c r="YJ2348" s="1359"/>
      <c r="YK2348" s="1359"/>
      <c r="YL2348" s="1359"/>
      <c r="YM2348" s="1359"/>
      <c r="YN2348" s="1359"/>
      <c r="YO2348" s="1359"/>
      <c r="YP2348" s="1359"/>
      <c r="YQ2348" s="1359"/>
      <c r="YR2348" s="1359"/>
      <c r="YS2348" s="1359"/>
      <c r="YT2348" s="1359"/>
      <c r="YU2348" s="1359"/>
      <c r="YV2348" s="1359"/>
      <c r="YW2348" s="1359"/>
      <c r="YX2348" s="1359"/>
      <c r="YY2348" s="1359"/>
      <c r="YZ2348" s="1359"/>
      <c r="ZA2348" s="1359"/>
      <c r="ZB2348" s="1359"/>
      <c r="ZC2348" s="1359"/>
      <c r="ZD2348" s="1359"/>
      <c r="ZE2348" s="1359"/>
      <c r="ZF2348" s="1359"/>
      <c r="ZG2348" s="1359"/>
      <c r="ZH2348" s="1359"/>
      <c r="ZI2348" s="1359"/>
      <c r="ZJ2348" s="1359"/>
      <c r="ZK2348" s="1359"/>
      <c r="ZL2348" s="1359"/>
      <c r="ZM2348" s="1359"/>
      <c r="ZN2348" s="1359"/>
      <c r="ZO2348" s="1359"/>
      <c r="ZP2348" s="1359"/>
      <c r="ZQ2348" s="1359"/>
      <c r="ZR2348" s="1359"/>
      <c r="ZS2348" s="1359"/>
      <c r="ZT2348" s="1359"/>
      <c r="ZU2348" s="1359"/>
      <c r="ZV2348" s="1359"/>
      <c r="ZW2348" s="1359"/>
      <c r="ZX2348" s="1359"/>
      <c r="ZY2348" s="1359"/>
      <c r="ZZ2348" s="1359"/>
      <c r="AAA2348" s="1359"/>
      <c r="AAB2348" s="1359"/>
      <c r="AAC2348" s="1359"/>
      <c r="AAD2348" s="1359"/>
      <c r="AAE2348" s="1359"/>
      <c r="AAF2348" s="1359"/>
      <c r="AAG2348" s="1359"/>
      <c r="AAH2348" s="1359"/>
      <c r="AAI2348" s="1359"/>
      <c r="AAJ2348" s="1359"/>
      <c r="AAK2348" s="1359"/>
      <c r="AAL2348" s="1359"/>
      <c r="AAM2348" s="1359"/>
      <c r="AAN2348" s="1359"/>
      <c r="AAO2348" s="1359"/>
      <c r="AAP2348" s="1359"/>
      <c r="AAQ2348" s="1359"/>
      <c r="AAR2348" s="1359"/>
      <c r="AAS2348" s="1359"/>
      <c r="AAT2348" s="1359"/>
      <c r="AAU2348" s="1359"/>
      <c r="AAV2348" s="1359"/>
      <c r="AAW2348" s="1359"/>
      <c r="AAX2348" s="1359"/>
      <c r="AAY2348" s="1359"/>
      <c r="AAZ2348" s="1359"/>
      <c r="ABA2348" s="1359"/>
      <c r="ABB2348" s="1359"/>
      <c r="ABC2348" s="1359"/>
      <c r="ABD2348" s="1359"/>
      <c r="ABE2348" s="1359"/>
      <c r="ABF2348" s="1359"/>
      <c r="ABG2348" s="1359"/>
      <c r="ABH2348" s="1359"/>
      <c r="ABI2348" s="1359"/>
      <c r="ABJ2348" s="1359"/>
      <c r="ABK2348" s="1359"/>
      <c r="ABL2348" s="1359"/>
      <c r="ABM2348" s="1359"/>
      <c r="ABN2348" s="1359"/>
      <c r="ABO2348" s="1359"/>
      <c r="ABP2348" s="1359"/>
      <c r="ABQ2348" s="1359"/>
      <c r="ABR2348" s="1359"/>
      <c r="ABS2348" s="1359"/>
      <c r="ABT2348" s="1359"/>
      <c r="ABU2348" s="1359"/>
      <c r="ABV2348" s="1359"/>
      <c r="ABW2348" s="1359"/>
      <c r="ABX2348" s="1359"/>
      <c r="ABY2348" s="1359"/>
      <c r="ABZ2348" s="1359"/>
      <c r="ACA2348" s="1359"/>
      <c r="ACB2348" s="1359"/>
      <c r="ACC2348" s="1359"/>
      <c r="ACD2348" s="1359"/>
      <c r="ACE2348" s="1359"/>
      <c r="ACF2348" s="1359"/>
      <c r="ACG2348" s="1359"/>
      <c r="ACH2348" s="1359"/>
      <c r="ACI2348" s="1359"/>
      <c r="ACJ2348" s="1359"/>
      <c r="ACK2348" s="1359"/>
      <c r="ACL2348" s="1359"/>
      <c r="ACM2348" s="1359"/>
      <c r="ACN2348" s="1359"/>
      <c r="ACO2348" s="1359"/>
      <c r="ACP2348" s="1359"/>
      <c r="ACQ2348" s="1359"/>
      <c r="ACR2348" s="1359"/>
      <c r="ACS2348" s="1359"/>
      <c r="ACT2348" s="1359"/>
      <c r="ACU2348" s="1359"/>
      <c r="ACV2348" s="1359"/>
      <c r="ACW2348" s="1359"/>
      <c r="ACX2348" s="1359"/>
      <c r="ACY2348" s="1359"/>
      <c r="ACZ2348" s="1359"/>
      <c r="ADA2348" s="1359"/>
      <c r="ADB2348" s="1359"/>
      <c r="ADC2348" s="1359"/>
      <c r="ADD2348" s="1359"/>
      <c r="ADE2348" s="1359"/>
      <c r="ADF2348" s="1359"/>
      <c r="ADG2348" s="1359"/>
      <c r="ADH2348" s="1359"/>
      <c r="ADI2348" s="1359"/>
      <c r="ADJ2348" s="1359"/>
      <c r="ADK2348" s="1359"/>
      <c r="ADL2348" s="1359"/>
      <c r="ADM2348" s="1359"/>
      <c r="ADN2348" s="1359"/>
      <c r="ADO2348" s="1359"/>
      <c r="ADP2348" s="1359"/>
      <c r="ADQ2348" s="1359"/>
      <c r="ADR2348" s="1359"/>
      <c r="ADS2348" s="1359"/>
      <c r="ADT2348" s="1359"/>
      <c r="ADU2348" s="1359"/>
      <c r="ADV2348" s="1359"/>
      <c r="ADW2348" s="1359"/>
      <c r="ADX2348" s="1359"/>
      <c r="ADY2348" s="1359"/>
      <c r="ADZ2348" s="1359"/>
      <c r="AEA2348" s="1359"/>
      <c r="AEB2348" s="1359"/>
      <c r="AEC2348" s="1359"/>
      <c r="AED2348" s="1359"/>
      <c r="AEE2348" s="1359"/>
      <c r="AEF2348" s="1359"/>
      <c r="AEG2348" s="1359"/>
      <c r="AEH2348" s="1359"/>
      <c r="AEI2348" s="1359"/>
      <c r="AEJ2348" s="1359"/>
      <c r="AEK2348" s="1359"/>
      <c r="AEL2348" s="1359"/>
      <c r="AEM2348" s="1359"/>
      <c r="AEN2348" s="1359"/>
      <c r="AEO2348" s="1359"/>
      <c r="AEP2348" s="1359"/>
      <c r="AEQ2348" s="1359"/>
      <c r="AER2348" s="1359"/>
      <c r="AES2348" s="1359"/>
      <c r="AET2348" s="1359"/>
      <c r="AEU2348" s="1359"/>
      <c r="AEV2348" s="1359"/>
      <c r="AEW2348" s="1359"/>
      <c r="AEX2348" s="1359"/>
      <c r="AEY2348" s="1359"/>
      <c r="AEZ2348" s="1359"/>
      <c r="AFA2348" s="1359"/>
      <c r="AFB2348" s="1359"/>
      <c r="AFC2348" s="1359"/>
      <c r="AFD2348" s="1359"/>
      <c r="AFE2348" s="1359"/>
      <c r="AFF2348" s="1359"/>
      <c r="AFG2348" s="1359"/>
      <c r="AFH2348" s="1359"/>
      <c r="AFI2348" s="1359"/>
      <c r="AFJ2348" s="1359"/>
      <c r="AFK2348" s="1359"/>
      <c r="AFL2348" s="1359"/>
      <c r="AFM2348" s="1359"/>
      <c r="AFN2348" s="1359"/>
      <c r="AFO2348" s="1359"/>
      <c r="AFP2348" s="1359"/>
      <c r="AFQ2348" s="1359"/>
      <c r="AFR2348" s="1359"/>
      <c r="AFS2348" s="1359"/>
      <c r="AFT2348" s="1359"/>
      <c r="AFU2348" s="1359"/>
      <c r="AFV2348" s="1359"/>
      <c r="AFW2348" s="1359"/>
      <c r="AFX2348" s="1359"/>
      <c r="AFY2348" s="1359"/>
      <c r="AFZ2348" s="1359"/>
      <c r="AGA2348" s="1359"/>
      <c r="AGB2348" s="1359"/>
      <c r="AGC2348" s="1359"/>
      <c r="AGD2348" s="1359"/>
      <c r="AGE2348" s="1359"/>
      <c r="AGF2348" s="1359"/>
      <c r="AGG2348" s="1359"/>
      <c r="AGH2348" s="1359"/>
      <c r="AGI2348" s="1359"/>
      <c r="AGJ2348" s="1359"/>
      <c r="AGK2348" s="1359"/>
      <c r="AGL2348" s="1359"/>
      <c r="AGM2348" s="1359"/>
      <c r="AGN2348" s="1359"/>
      <c r="AGO2348" s="1359"/>
      <c r="AGP2348" s="1359"/>
      <c r="AGQ2348" s="1359"/>
      <c r="AGR2348" s="1359"/>
      <c r="AGS2348" s="1359"/>
      <c r="AGT2348" s="1359"/>
      <c r="AGU2348" s="1359"/>
      <c r="AGV2348" s="1359"/>
      <c r="AGW2348" s="1359"/>
      <c r="AGX2348" s="1359"/>
      <c r="AGY2348" s="1359"/>
      <c r="AGZ2348" s="1359"/>
      <c r="AHA2348" s="1359"/>
      <c r="AHB2348" s="1359"/>
      <c r="AHC2348" s="1359"/>
      <c r="AHD2348" s="1359"/>
      <c r="AHE2348" s="1359"/>
      <c r="AHF2348" s="1359"/>
      <c r="AHG2348" s="1359"/>
      <c r="AHH2348" s="1359"/>
      <c r="AHI2348" s="1359"/>
      <c r="AHJ2348" s="1359"/>
      <c r="AHK2348" s="1359"/>
      <c r="AHL2348" s="1359"/>
      <c r="AHM2348" s="1359"/>
      <c r="AHN2348" s="1359"/>
      <c r="AHO2348" s="1359"/>
      <c r="AHP2348" s="1359"/>
      <c r="AHQ2348" s="1359"/>
      <c r="AHR2348" s="1359"/>
      <c r="AHS2348" s="1359"/>
      <c r="AHT2348" s="1359"/>
      <c r="AHU2348" s="1359"/>
      <c r="AHV2348" s="1359"/>
      <c r="AHW2348" s="1359"/>
      <c r="AHX2348" s="1359"/>
      <c r="AHY2348" s="1359"/>
      <c r="AHZ2348" s="1359"/>
      <c r="AIA2348" s="1359"/>
      <c r="AIB2348" s="1359"/>
      <c r="AIC2348" s="1359"/>
      <c r="AID2348" s="1359"/>
      <c r="AIE2348" s="1359"/>
      <c r="AIF2348" s="1359"/>
      <c r="AIG2348" s="1359"/>
      <c r="AIH2348" s="1359"/>
      <c r="AII2348" s="1359"/>
      <c r="AIJ2348" s="1359"/>
      <c r="AIK2348" s="1359"/>
      <c r="AIL2348" s="1359"/>
      <c r="AIM2348" s="1359"/>
      <c r="AIN2348" s="1359"/>
      <c r="AIO2348" s="1359"/>
      <c r="AIP2348" s="1359"/>
      <c r="AIQ2348" s="1359"/>
      <c r="AIR2348" s="1359"/>
      <c r="AIS2348" s="1359"/>
      <c r="AIT2348" s="1359"/>
      <c r="AIU2348" s="1359"/>
      <c r="AIV2348" s="1359"/>
      <c r="AIW2348" s="1359"/>
      <c r="AIX2348" s="1359"/>
      <c r="AIY2348" s="1359"/>
      <c r="AIZ2348" s="1359"/>
      <c r="AJA2348" s="1359"/>
      <c r="AJB2348" s="1359"/>
      <c r="AJC2348" s="1359"/>
      <c r="AJD2348" s="1359"/>
      <c r="AJE2348" s="1359"/>
      <c r="AJF2348" s="1359"/>
      <c r="AJG2348" s="1359"/>
      <c r="AJH2348" s="1359"/>
      <c r="AJI2348" s="1359"/>
      <c r="AJJ2348" s="1359"/>
      <c r="AJK2348" s="1359"/>
      <c r="AJL2348" s="1359"/>
      <c r="AJM2348" s="1359"/>
      <c r="AJN2348" s="1359"/>
      <c r="AJO2348" s="1359"/>
      <c r="AJP2348" s="1359"/>
      <c r="AJQ2348" s="1359"/>
      <c r="AJR2348" s="1359"/>
      <c r="AJS2348" s="1359"/>
      <c r="AJT2348" s="1359"/>
      <c r="AJU2348" s="1359"/>
      <c r="AJV2348" s="1359"/>
      <c r="AJW2348" s="1359"/>
      <c r="AJX2348" s="1359"/>
      <c r="AJY2348" s="1359"/>
      <c r="AJZ2348" s="1359"/>
      <c r="AKA2348" s="1359"/>
      <c r="AKB2348" s="1359"/>
      <c r="AKC2348" s="1359"/>
      <c r="AKD2348" s="1359"/>
      <c r="AKE2348" s="1359"/>
      <c r="AKF2348" s="1359"/>
      <c r="AKG2348" s="1359"/>
      <c r="AKH2348" s="1359"/>
      <c r="AKI2348" s="1359"/>
      <c r="AKJ2348" s="1359"/>
      <c r="AKK2348" s="1359"/>
      <c r="AKL2348" s="1359"/>
      <c r="AKM2348" s="1359"/>
      <c r="AKN2348" s="1359"/>
      <c r="AKO2348" s="1359"/>
      <c r="AKP2348" s="1359"/>
      <c r="AKQ2348" s="1359"/>
      <c r="AKR2348" s="1359"/>
      <c r="AKS2348" s="1359"/>
      <c r="AKT2348" s="1359"/>
      <c r="AKU2348" s="1359"/>
      <c r="AKV2348" s="1359"/>
      <c r="AKW2348" s="1359"/>
      <c r="AKX2348" s="1359"/>
      <c r="AKY2348" s="1359"/>
      <c r="AKZ2348" s="1359"/>
      <c r="ALA2348" s="1359"/>
      <c r="ALB2348" s="1359"/>
      <c r="ALC2348" s="1359"/>
      <c r="ALD2348" s="1359"/>
      <c r="ALE2348" s="1359"/>
      <c r="ALF2348" s="1359"/>
      <c r="ALG2348" s="1359"/>
      <c r="ALH2348" s="1359"/>
      <c r="ALI2348" s="1359"/>
      <c r="ALJ2348" s="1359"/>
      <c r="ALK2348" s="1359"/>
      <c r="ALL2348" s="1359"/>
      <c r="ALM2348" s="1359"/>
      <c r="ALN2348" s="1359"/>
      <c r="ALO2348" s="1359"/>
      <c r="ALP2348" s="1359"/>
      <c r="ALQ2348" s="1359"/>
      <c r="ALR2348" s="1359"/>
      <c r="ALS2348" s="1359"/>
      <c r="ALT2348" s="1359"/>
      <c r="ALU2348" s="1359"/>
      <c r="ALV2348" s="1359"/>
      <c r="ALW2348" s="1359"/>
      <c r="ALX2348" s="1359"/>
      <c r="ALY2348" s="1359"/>
      <c r="ALZ2348" s="1359"/>
      <c r="AMA2348" s="1359"/>
      <c r="AMB2348" s="1359"/>
      <c r="AMC2348" s="1359"/>
      <c r="AMD2348" s="1359"/>
      <c r="AME2348" s="1359"/>
      <c r="AMF2348" s="1359"/>
      <c r="AMG2348" s="1359"/>
      <c r="AMH2348" s="1359"/>
      <c r="AMI2348" s="1359"/>
      <c r="AMJ2348" s="1359"/>
      <c r="AMK2348" s="1359"/>
      <c r="AML2348" s="1359"/>
      <c r="AMM2348" s="1359"/>
      <c r="AMN2348" s="1359"/>
      <c r="AMO2348" s="1359"/>
      <c r="AMP2348" s="1359"/>
      <c r="AMQ2348" s="1359"/>
      <c r="AMR2348" s="1359"/>
      <c r="AMS2348" s="1359"/>
      <c r="AMT2348" s="1359"/>
      <c r="AMU2348" s="1359"/>
      <c r="AMV2348" s="1359"/>
      <c r="AMW2348" s="1359"/>
      <c r="AMX2348" s="1359"/>
      <c r="AMY2348" s="1359"/>
      <c r="AMZ2348" s="1359"/>
      <c r="ANA2348" s="1359"/>
      <c r="ANB2348" s="1359"/>
      <c r="ANC2348" s="1359"/>
      <c r="AND2348" s="1359"/>
      <c r="ANE2348" s="1359"/>
      <c r="ANF2348" s="1359"/>
      <c r="ANG2348" s="1359"/>
      <c r="ANH2348" s="1359"/>
      <c r="ANI2348" s="1359"/>
      <c r="ANJ2348" s="1359"/>
      <c r="ANK2348" s="1359"/>
      <c r="ANL2348" s="1359"/>
      <c r="ANM2348" s="1359"/>
      <c r="ANN2348" s="1359"/>
      <c r="ANO2348" s="1359"/>
      <c r="ANP2348" s="1359"/>
      <c r="ANQ2348" s="1359"/>
      <c r="ANR2348" s="1359"/>
      <c r="ANS2348" s="1359"/>
      <c r="ANT2348" s="1359"/>
      <c r="ANU2348" s="1359"/>
      <c r="ANV2348" s="1359"/>
      <c r="ANW2348" s="1359"/>
      <c r="ANX2348" s="1359"/>
      <c r="ANY2348" s="1359"/>
      <c r="ANZ2348" s="1359"/>
      <c r="AOA2348" s="1359"/>
      <c r="AOB2348" s="1359"/>
      <c r="AOC2348" s="1359"/>
      <c r="AOD2348" s="1359"/>
      <c r="AOE2348" s="1359"/>
      <c r="AOF2348" s="1359"/>
      <c r="AOG2348" s="1359"/>
      <c r="AOH2348" s="1359"/>
      <c r="AOI2348" s="1359"/>
      <c r="AOJ2348" s="1359"/>
      <c r="AOK2348" s="1359"/>
      <c r="AOL2348" s="1359"/>
      <c r="AOM2348" s="1359"/>
      <c r="AON2348" s="1359"/>
      <c r="AOO2348" s="1359"/>
      <c r="AOP2348" s="1359"/>
      <c r="AOQ2348" s="1359"/>
      <c r="AOR2348" s="1359"/>
      <c r="AOS2348" s="1359"/>
      <c r="AOT2348" s="1359"/>
      <c r="AOU2348" s="1359"/>
      <c r="AOV2348" s="1359"/>
      <c r="AOW2348" s="1359"/>
      <c r="AOX2348" s="1359"/>
      <c r="AOY2348" s="1359"/>
      <c r="AOZ2348" s="1359"/>
      <c r="APA2348" s="1359"/>
      <c r="APB2348" s="1359"/>
      <c r="APC2348" s="1359"/>
      <c r="APD2348" s="1359"/>
      <c r="APE2348" s="1359"/>
      <c r="APF2348" s="1359"/>
      <c r="APG2348" s="1359"/>
      <c r="APH2348" s="1359"/>
      <c r="API2348" s="1359"/>
      <c r="APJ2348" s="1359"/>
      <c r="APK2348" s="1359"/>
      <c r="APL2348" s="1359"/>
      <c r="APM2348" s="1359"/>
      <c r="APN2348" s="1359"/>
      <c r="APO2348" s="1359"/>
      <c r="APP2348" s="1359"/>
      <c r="APQ2348" s="1359"/>
      <c r="APR2348" s="1359"/>
      <c r="APS2348" s="1359"/>
      <c r="APT2348" s="1359"/>
      <c r="APU2348" s="1359"/>
      <c r="APV2348" s="1359"/>
      <c r="APW2348" s="1359"/>
      <c r="APX2348" s="1359"/>
      <c r="APY2348" s="1359"/>
      <c r="APZ2348" s="1359"/>
      <c r="AQA2348" s="1359"/>
      <c r="AQB2348" s="1359"/>
      <c r="AQC2348" s="1359"/>
      <c r="AQD2348" s="1359"/>
      <c r="AQE2348" s="1359"/>
      <c r="AQF2348" s="1359"/>
      <c r="AQG2348" s="1359"/>
      <c r="AQH2348" s="1359"/>
      <c r="AQI2348" s="1359"/>
      <c r="AQJ2348" s="1359"/>
      <c r="AQK2348" s="1359"/>
      <c r="AQL2348" s="1359"/>
      <c r="AQM2348" s="1359"/>
      <c r="AQN2348" s="1359"/>
      <c r="AQO2348" s="1359"/>
      <c r="AQP2348" s="1359"/>
      <c r="AQQ2348" s="1359"/>
      <c r="AQR2348" s="1359"/>
      <c r="AQS2348" s="1359"/>
      <c r="AQT2348" s="1359"/>
      <c r="AQU2348" s="1359"/>
      <c r="AQV2348" s="1359"/>
      <c r="AQW2348" s="1359"/>
      <c r="AQX2348" s="1359"/>
      <c r="AQY2348" s="1359"/>
      <c r="AQZ2348" s="1359"/>
      <c r="ARA2348" s="1359"/>
      <c r="ARB2348" s="1359"/>
      <c r="ARC2348" s="1359"/>
      <c r="ARD2348" s="1359"/>
      <c r="ARE2348" s="1359"/>
      <c r="ARF2348" s="1359"/>
      <c r="ARG2348" s="1359"/>
      <c r="ARH2348" s="1359"/>
      <c r="ARI2348" s="1359"/>
      <c r="ARJ2348" s="1359"/>
      <c r="ARK2348" s="1359"/>
      <c r="ARL2348" s="1359"/>
      <c r="ARM2348" s="1359"/>
      <c r="ARN2348" s="1359"/>
      <c r="ARO2348" s="1359"/>
      <c r="ARP2348" s="1359"/>
      <c r="ARQ2348" s="1359"/>
      <c r="ARR2348" s="1359"/>
      <c r="ARS2348" s="1359"/>
      <c r="ART2348" s="1359"/>
      <c r="ARU2348" s="1359"/>
      <c r="ARV2348" s="1359"/>
      <c r="ARW2348" s="1359"/>
      <c r="ARX2348" s="1359"/>
      <c r="ARY2348" s="1359"/>
      <c r="ARZ2348" s="1359"/>
      <c r="ASA2348" s="1359"/>
      <c r="ASB2348" s="1359"/>
      <c r="ASC2348" s="1359"/>
      <c r="ASD2348" s="1359"/>
      <c r="ASE2348" s="1359"/>
      <c r="ASF2348" s="1359"/>
      <c r="ASG2348" s="1359"/>
      <c r="ASH2348" s="1359"/>
      <c r="ASI2348" s="1359"/>
      <c r="ASJ2348" s="1359"/>
      <c r="ASK2348" s="1359"/>
      <c r="ASL2348" s="1359"/>
      <c r="ASM2348" s="1359"/>
      <c r="ASN2348" s="1359"/>
      <c r="ASO2348" s="1359"/>
      <c r="ASP2348" s="1359"/>
      <c r="ASQ2348" s="1359"/>
      <c r="ASR2348" s="1359"/>
      <c r="ASS2348" s="1359"/>
      <c r="AST2348" s="1359"/>
      <c r="ASU2348" s="1359"/>
      <c r="ASV2348" s="1359"/>
      <c r="ASW2348" s="1359"/>
      <c r="ASX2348" s="1359"/>
      <c r="ASY2348" s="1359"/>
      <c r="ASZ2348" s="1359"/>
      <c r="ATA2348" s="1359"/>
      <c r="ATB2348" s="1359"/>
      <c r="ATC2348" s="1359"/>
      <c r="ATD2348" s="1359"/>
      <c r="ATE2348" s="1359"/>
      <c r="ATF2348" s="1359"/>
      <c r="ATG2348" s="1359"/>
      <c r="ATH2348" s="1359"/>
      <c r="ATI2348" s="1359"/>
      <c r="ATJ2348" s="1359"/>
      <c r="ATK2348" s="1359"/>
      <c r="ATL2348" s="1359"/>
      <c r="ATM2348" s="1359"/>
      <c r="ATN2348" s="1359"/>
      <c r="ATO2348" s="1359"/>
      <c r="ATP2348" s="1359"/>
      <c r="ATQ2348" s="1359"/>
      <c r="ATR2348" s="1359"/>
      <c r="ATS2348" s="1359"/>
      <c r="ATT2348" s="1359"/>
      <c r="ATU2348" s="1359"/>
      <c r="ATV2348" s="1359"/>
      <c r="ATW2348" s="1359"/>
      <c r="ATX2348" s="1359"/>
      <c r="ATY2348" s="1359"/>
      <c r="ATZ2348" s="1359"/>
      <c r="AUA2348" s="1359"/>
      <c r="AUB2348" s="1359"/>
      <c r="AUC2348" s="1359"/>
      <c r="AUD2348" s="1359"/>
      <c r="AUE2348" s="1359"/>
      <c r="AUF2348" s="1359"/>
      <c r="AUG2348" s="1359"/>
      <c r="AUH2348" s="1359"/>
      <c r="AUI2348" s="1359"/>
      <c r="AUJ2348" s="1359"/>
      <c r="AUK2348" s="1359"/>
      <c r="AUL2348" s="1359"/>
      <c r="AUM2348" s="1359"/>
      <c r="AUN2348" s="1359"/>
      <c r="AUO2348" s="1359"/>
      <c r="AUP2348" s="1359"/>
      <c r="AUQ2348" s="1359"/>
      <c r="AUR2348" s="1359"/>
      <c r="AUS2348" s="1359"/>
      <c r="AUT2348" s="1359"/>
      <c r="AUU2348" s="1359"/>
      <c r="AUV2348" s="1359"/>
      <c r="AUW2348" s="1359"/>
      <c r="AUX2348" s="1359"/>
      <c r="AUY2348" s="1359"/>
      <c r="AUZ2348" s="1359"/>
      <c r="AVA2348" s="1359"/>
      <c r="AVB2348" s="1359"/>
      <c r="AVC2348" s="1359"/>
      <c r="AVD2348" s="1359"/>
      <c r="AVE2348" s="1359"/>
      <c r="AVF2348" s="1359"/>
      <c r="AVG2348" s="1359"/>
      <c r="AVH2348" s="1359"/>
      <c r="AVI2348" s="1359"/>
      <c r="AVJ2348" s="1359"/>
      <c r="AVK2348" s="1359"/>
      <c r="AVL2348" s="1359"/>
      <c r="AVM2348" s="1359"/>
      <c r="AVN2348" s="1359"/>
      <c r="AVO2348" s="1359"/>
      <c r="AVP2348" s="1359"/>
      <c r="AVQ2348" s="1359"/>
      <c r="AVR2348" s="1359"/>
      <c r="AVS2348" s="1359"/>
      <c r="AVT2348" s="1359"/>
      <c r="AVU2348" s="1359"/>
      <c r="AVV2348" s="1359"/>
      <c r="AVW2348" s="1359"/>
      <c r="AVX2348" s="1359"/>
      <c r="AVY2348" s="1359"/>
      <c r="AVZ2348" s="1359"/>
      <c r="AWA2348" s="1359"/>
      <c r="AWB2348" s="1359"/>
      <c r="AWC2348" s="1359"/>
      <c r="AWD2348" s="1359"/>
      <c r="AWE2348" s="1359"/>
      <c r="AWF2348" s="1359"/>
      <c r="AWG2348" s="1359"/>
      <c r="AWH2348" s="1359"/>
      <c r="AWI2348" s="1359"/>
      <c r="AWJ2348" s="1359"/>
      <c r="AWK2348" s="1359"/>
      <c r="AWL2348" s="1359"/>
      <c r="AWM2348" s="1359"/>
      <c r="AWN2348" s="1359"/>
      <c r="AWO2348" s="1359"/>
      <c r="AWP2348" s="1359"/>
      <c r="AWQ2348" s="1359"/>
      <c r="AWR2348" s="1359"/>
      <c r="AWS2348" s="1359"/>
      <c r="AWT2348" s="1359"/>
      <c r="AWU2348" s="1359"/>
      <c r="AWV2348" s="1359"/>
      <c r="AWW2348" s="1359"/>
      <c r="AWX2348" s="1359"/>
      <c r="AWY2348" s="1359"/>
      <c r="AWZ2348" s="1359"/>
      <c r="AXA2348" s="1359"/>
      <c r="AXB2348" s="1359"/>
      <c r="AXC2348" s="1359"/>
      <c r="AXD2348" s="1359"/>
      <c r="AXE2348" s="1359"/>
      <c r="AXF2348" s="1359"/>
      <c r="AXG2348" s="1359"/>
      <c r="AXH2348" s="1359"/>
      <c r="AXI2348" s="1359"/>
      <c r="AXJ2348" s="1359"/>
      <c r="AXK2348" s="1359"/>
      <c r="AXL2348" s="1359"/>
      <c r="AXM2348" s="1359"/>
      <c r="AXN2348" s="1359"/>
      <c r="AXO2348" s="1359"/>
      <c r="AXP2348" s="1359"/>
      <c r="AXQ2348" s="1359"/>
      <c r="AXR2348" s="1359"/>
      <c r="AXS2348" s="1359"/>
      <c r="AXT2348" s="1359"/>
      <c r="AXU2348" s="1359"/>
      <c r="AXV2348" s="1359"/>
      <c r="AXW2348" s="1359"/>
      <c r="AXX2348" s="1359"/>
      <c r="AXY2348" s="1359"/>
      <c r="AXZ2348" s="1359"/>
      <c r="AYA2348" s="1359"/>
      <c r="AYB2348" s="1359"/>
      <c r="AYC2348" s="1359"/>
      <c r="AYD2348" s="1359"/>
      <c r="AYE2348" s="1359"/>
      <c r="AYF2348" s="1359"/>
      <c r="AYG2348" s="1359"/>
      <c r="AYH2348" s="1359"/>
      <c r="AYI2348" s="1359"/>
      <c r="AYJ2348" s="1359"/>
      <c r="AYK2348" s="1359"/>
      <c r="AYL2348" s="1359"/>
      <c r="AYM2348" s="1359"/>
      <c r="AYN2348" s="1359"/>
      <c r="AYO2348" s="1359"/>
      <c r="AYP2348" s="1359"/>
      <c r="AYQ2348" s="1359"/>
      <c r="AYR2348" s="1359"/>
      <c r="AYS2348" s="1359"/>
      <c r="AYT2348" s="1359"/>
      <c r="AYU2348" s="1359"/>
      <c r="AYV2348" s="1359"/>
      <c r="AYW2348" s="1359"/>
      <c r="AYX2348" s="1359"/>
      <c r="AYY2348" s="1359"/>
      <c r="AYZ2348" s="1359"/>
      <c r="AZA2348" s="1359"/>
      <c r="AZB2348" s="1359"/>
      <c r="AZC2348" s="1359"/>
      <c r="AZD2348" s="1359"/>
      <c r="AZE2348" s="1359"/>
      <c r="AZF2348" s="1359"/>
      <c r="AZG2348" s="1359"/>
      <c r="AZH2348" s="1359"/>
      <c r="AZI2348" s="1359"/>
      <c r="AZJ2348" s="1359"/>
      <c r="AZK2348" s="1359"/>
      <c r="AZL2348" s="1359"/>
      <c r="AZM2348" s="1359"/>
      <c r="AZN2348" s="1359"/>
      <c r="AZO2348" s="1359"/>
      <c r="AZP2348" s="1359"/>
      <c r="AZQ2348" s="1359"/>
      <c r="AZR2348" s="1359"/>
      <c r="AZS2348" s="1359"/>
      <c r="AZT2348" s="1359"/>
      <c r="AZU2348" s="1359"/>
      <c r="AZV2348" s="1359"/>
      <c r="AZW2348" s="1359"/>
      <c r="AZX2348" s="1359"/>
      <c r="AZY2348" s="1359"/>
      <c r="AZZ2348" s="1359"/>
      <c r="BAA2348" s="1359"/>
      <c r="BAB2348" s="1359"/>
      <c r="BAC2348" s="1359"/>
      <c r="BAD2348" s="1359"/>
      <c r="BAE2348" s="1359"/>
      <c r="BAF2348" s="1359"/>
      <c r="BAG2348" s="1359"/>
      <c r="BAH2348" s="1359"/>
      <c r="BAI2348" s="1359"/>
      <c r="BAJ2348" s="1359"/>
      <c r="BAK2348" s="1359"/>
      <c r="BAL2348" s="1359"/>
      <c r="BAM2348" s="1359"/>
      <c r="BAN2348" s="1359"/>
      <c r="BAO2348" s="1359"/>
      <c r="BAP2348" s="1359"/>
      <c r="BAQ2348" s="1359"/>
      <c r="BAR2348" s="1359"/>
      <c r="BAS2348" s="1359"/>
      <c r="BAT2348" s="1359"/>
      <c r="BAU2348" s="1359"/>
      <c r="BAV2348" s="1359"/>
      <c r="BAW2348" s="1359"/>
      <c r="BAX2348" s="1359"/>
      <c r="BAY2348" s="1359"/>
      <c r="BAZ2348" s="1359"/>
      <c r="BBA2348" s="1359"/>
      <c r="BBB2348" s="1359"/>
      <c r="BBC2348" s="1359"/>
      <c r="BBD2348" s="1359"/>
      <c r="BBE2348" s="1359"/>
      <c r="BBF2348" s="1359"/>
      <c r="BBG2348" s="1359"/>
      <c r="BBH2348" s="1359"/>
      <c r="BBI2348" s="1359"/>
      <c r="BBJ2348" s="1359"/>
      <c r="BBK2348" s="1359"/>
      <c r="BBL2348" s="1359"/>
      <c r="BBM2348" s="1359"/>
      <c r="BBN2348" s="1359"/>
      <c r="BBO2348" s="1359"/>
      <c r="BBP2348" s="1359"/>
      <c r="BBQ2348" s="1359"/>
      <c r="BBR2348" s="1359"/>
      <c r="BBS2348" s="1359"/>
      <c r="BBT2348" s="1359"/>
      <c r="BBU2348" s="1359"/>
      <c r="BBV2348" s="1359"/>
      <c r="BBW2348" s="1359"/>
      <c r="BBX2348" s="1359"/>
      <c r="BBY2348" s="1359"/>
      <c r="BBZ2348" s="1359"/>
      <c r="BCA2348" s="1359"/>
      <c r="BCB2348" s="1359"/>
      <c r="BCC2348" s="1359"/>
      <c r="BCD2348" s="1359"/>
      <c r="BCE2348" s="1359"/>
      <c r="BCF2348" s="1359"/>
      <c r="BCG2348" s="1359"/>
      <c r="BCH2348" s="1359"/>
      <c r="BCI2348" s="1359"/>
      <c r="BCJ2348" s="1359"/>
      <c r="BCK2348" s="1359"/>
      <c r="BCL2348" s="1359"/>
      <c r="BCM2348" s="1359"/>
      <c r="BCN2348" s="1359"/>
      <c r="BCO2348" s="1359"/>
      <c r="BCP2348" s="1359"/>
      <c r="BCQ2348" s="1359"/>
      <c r="BCR2348" s="1359"/>
      <c r="BCS2348" s="1359"/>
      <c r="BCT2348" s="1359"/>
      <c r="BCU2348" s="1359"/>
      <c r="BCV2348" s="1359"/>
      <c r="BCW2348" s="1359"/>
      <c r="BCX2348" s="1359"/>
      <c r="BCY2348" s="1359"/>
      <c r="BCZ2348" s="1359"/>
      <c r="BDA2348" s="1359"/>
      <c r="BDB2348" s="1359"/>
      <c r="BDC2348" s="1359"/>
      <c r="BDD2348" s="1359"/>
      <c r="BDE2348" s="1359"/>
      <c r="BDF2348" s="1359"/>
      <c r="BDG2348" s="1359"/>
      <c r="BDH2348" s="1359"/>
      <c r="BDI2348" s="1359"/>
      <c r="BDJ2348" s="1359"/>
      <c r="BDK2348" s="1359"/>
      <c r="BDL2348" s="1359"/>
      <c r="BDM2348" s="1359"/>
      <c r="BDN2348" s="1359"/>
      <c r="BDO2348" s="1359"/>
      <c r="BDP2348" s="1359"/>
      <c r="BDQ2348" s="1359"/>
      <c r="BDR2348" s="1359"/>
      <c r="BDS2348" s="1359"/>
      <c r="BDT2348" s="1359"/>
      <c r="BDU2348" s="1359"/>
      <c r="BDV2348" s="1359"/>
      <c r="BDW2348" s="1359"/>
      <c r="BDX2348" s="1359"/>
      <c r="BDY2348" s="1359"/>
      <c r="BDZ2348" s="1359"/>
      <c r="BEA2348" s="1359"/>
      <c r="BEB2348" s="1359"/>
      <c r="BEC2348" s="1359"/>
      <c r="BED2348" s="1359"/>
      <c r="BEE2348" s="1359"/>
      <c r="BEF2348" s="1359"/>
      <c r="BEG2348" s="1359"/>
      <c r="BEH2348" s="1359"/>
      <c r="BEI2348" s="1359"/>
      <c r="BEJ2348" s="1359"/>
      <c r="BEK2348" s="1359"/>
      <c r="BEL2348" s="1359"/>
      <c r="BEM2348" s="1359"/>
      <c r="BEN2348" s="1359"/>
      <c r="BEO2348" s="1359"/>
      <c r="BEP2348" s="1359"/>
      <c r="BEQ2348" s="1359"/>
      <c r="BER2348" s="1359"/>
      <c r="BES2348" s="1359"/>
      <c r="BET2348" s="1359"/>
      <c r="BEU2348" s="1359"/>
      <c r="BEV2348" s="1359"/>
      <c r="BEW2348" s="1359"/>
      <c r="BEX2348" s="1359"/>
      <c r="BEY2348" s="1359"/>
      <c r="BEZ2348" s="1359"/>
      <c r="BFA2348" s="1359"/>
      <c r="BFB2348" s="1359"/>
      <c r="BFC2348" s="1359"/>
      <c r="BFD2348" s="1359"/>
      <c r="BFE2348" s="1359"/>
      <c r="BFF2348" s="1359"/>
      <c r="BFG2348" s="1359"/>
      <c r="BFH2348" s="1359"/>
      <c r="BFI2348" s="1359"/>
      <c r="BFJ2348" s="1359"/>
      <c r="BFK2348" s="1359"/>
      <c r="BFL2348" s="1359"/>
      <c r="BFM2348" s="1359"/>
      <c r="BFN2348" s="1359"/>
      <c r="BFO2348" s="1359"/>
      <c r="BFP2348" s="1359"/>
      <c r="BFQ2348" s="1359"/>
      <c r="BFR2348" s="1359"/>
      <c r="BFS2348" s="1359"/>
      <c r="BFT2348" s="1359"/>
      <c r="BFU2348" s="1359"/>
      <c r="BFV2348" s="1359"/>
      <c r="BFW2348" s="1359"/>
      <c r="BFX2348" s="1359"/>
      <c r="BFY2348" s="1359"/>
      <c r="BFZ2348" s="1359"/>
      <c r="BGA2348" s="1359"/>
      <c r="BGB2348" s="1359"/>
      <c r="BGC2348" s="1359"/>
      <c r="BGD2348" s="1359"/>
      <c r="BGE2348" s="1359"/>
      <c r="BGF2348" s="1359"/>
      <c r="BGG2348" s="1359"/>
      <c r="BGH2348" s="1359"/>
      <c r="BGI2348" s="1359"/>
      <c r="BGJ2348" s="1359"/>
      <c r="BGK2348" s="1359"/>
      <c r="BGL2348" s="1359"/>
      <c r="BGM2348" s="1359"/>
      <c r="BGN2348" s="1359"/>
      <c r="BGO2348" s="1359"/>
      <c r="BGP2348" s="1359"/>
      <c r="BGQ2348" s="1359"/>
      <c r="BGR2348" s="1359"/>
      <c r="BGS2348" s="1359"/>
      <c r="BGT2348" s="1359"/>
      <c r="BGU2348" s="1359"/>
      <c r="BGV2348" s="1359"/>
      <c r="BGW2348" s="1359"/>
      <c r="BGX2348" s="1359"/>
      <c r="BGY2348" s="1359"/>
      <c r="BGZ2348" s="1359"/>
      <c r="BHA2348" s="1359"/>
      <c r="BHB2348" s="1359"/>
      <c r="BHC2348" s="1359"/>
      <c r="BHD2348" s="1359"/>
      <c r="BHE2348" s="1359"/>
      <c r="BHF2348" s="1359"/>
      <c r="BHG2348" s="1359"/>
      <c r="BHH2348" s="1359"/>
      <c r="BHI2348" s="1359"/>
      <c r="BHJ2348" s="1359"/>
      <c r="BHK2348" s="1359"/>
      <c r="BHL2348" s="1359"/>
      <c r="BHM2348" s="1359"/>
      <c r="BHN2348" s="1359"/>
      <c r="BHO2348" s="1359"/>
      <c r="BHP2348" s="1359"/>
      <c r="BHQ2348" s="1359"/>
      <c r="BHR2348" s="1359"/>
      <c r="BHS2348" s="1359"/>
      <c r="BHT2348" s="1359"/>
      <c r="BHU2348" s="1359"/>
      <c r="BHV2348" s="1359"/>
      <c r="BHW2348" s="1359"/>
      <c r="BHX2348" s="1359"/>
      <c r="BHY2348" s="1359"/>
      <c r="BHZ2348" s="1359"/>
      <c r="BIA2348" s="1359"/>
      <c r="BIB2348" s="1359"/>
      <c r="BIC2348" s="1359"/>
      <c r="BID2348" s="1359"/>
      <c r="BIE2348" s="1359"/>
      <c r="BIF2348" s="1359"/>
      <c r="BIG2348" s="1359"/>
      <c r="BIH2348" s="1359"/>
      <c r="BII2348" s="1359"/>
      <c r="BIJ2348" s="1359"/>
      <c r="BIK2348" s="1359"/>
      <c r="BIL2348" s="1359"/>
      <c r="BIM2348" s="1359"/>
      <c r="BIN2348" s="1359"/>
      <c r="BIO2348" s="1359"/>
      <c r="BIP2348" s="1359"/>
      <c r="BIQ2348" s="1359"/>
      <c r="BIR2348" s="1359"/>
      <c r="BIS2348" s="1359"/>
      <c r="BIT2348" s="1359"/>
      <c r="BIU2348" s="1359"/>
      <c r="BIV2348" s="1359"/>
      <c r="BIW2348" s="1359"/>
      <c r="BIX2348" s="1359"/>
      <c r="BIY2348" s="1359"/>
      <c r="BIZ2348" s="1359"/>
      <c r="BJA2348" s="1359"/>
      <c r="BJB2348" s="1359"/>
      <c r="BJC2348" s="1359"/>
      <c r="BJD2348" s="1359"/>
      <c r="BJE2348" s="1359"/>
      <c r="BJF2348" s="1359"/>
      <c r="BJG2348" s="1359"/>
      <c r="BJH2348" s="1359"/>
      <c r="BJI2348" s="1359"/>
      <c r="BJJ2348" s="1359"/>
      <c r="BJK2348" s="1359"/>
      <c r="BJL2348" s="1359"/>
      <c r="BJM2348" s="1359"/>
      <c r="BJN2348" s="1359"/>
      <c r="BJO2348" s="1359"/>
      <c r="BJP2348" s="1359"/>
      <c r="BJQ2348" s="1359"/>
      <c r="BJR2348" s="1359"/>
      <c r="BJS2348" s="1359"/>
      <c r="BJT2348" s="1359"/>
      <c r="BJU2348" s="1359"/>
      <c r="BJV2348" s="1359"/>
      <c r="BJW2348" s="1359"/>
      <c r="BJX2348" s="1359"/>
      <c r="BJY2348" s="1359"/>
      <c r="BJZ2348" s="1359"/>
      <c r="BKA2348" s="1359"/>
      <c r="BKB2348" s="1359"/>
      <c r="BKC2348" s="1359"/>
      <c r="BKD2348" s="1359"/>
      <c r="BKE2348" s="1359"/>
      <c r="BKF2348" s="1359"/>
      <c r="BKG2348" s="1359"/>
      <c r="BKH2348" s="1359"/>
      <c r="BKI2348" s="1359"/>
      <c r="BKJ2348" s="1359"/>
      <c r="BKK2348" s="1359"/>
      <c r="BKL2348" s="1359"/>
      <c r="BKM2348" s="1359"/>
      <c r="BKN2348" s="1359"/>
      <c r="BKO2348" s="1359"/>
      <c r="BKP2348" s="1359"/>
      <c r="BKQ2348" s="1359"/>
      <c r="BKR2348" s="1359"/>
      <c r="BKS2348" s="1359"/>
      <c r="BKT2348" s="1359"/>
      <c r="BKU2348" s="1359"/>
      <c r="BKV2348" s="1359"/>
      <c r="BKW2348" s="1359"/>
      <c r="BKX2348" s="1359"/>
      <c r="BKY2348" s="1359"/>
      <c r="BKZ2348" s="1359"/>
      <c r="BLA2348" s="1359"/>
      <c r="BLB2348" s="1359"/>
      <c r="BLC2348" s="1359"/>
      <c r="BLD2348" s="1359"/>
      <c r="BLE2348" s="1359"/>
      <c r="BLF2348" s="1359"/>
      <c r="BLG2348" s="1359"/>
      <c r="BLH2348" s="1359"/>
      <c r="BLI2348" s="1359"/>
      <c r="BLJ2348" s="1359"/>
      <c r="BLK2348" s="1359"/>
      <c r="BLL2348" s="1359"/>
      <c r="BLM2348" s="1359"/>
      <c r="BLN2348" s="1359"/>
      <c r="BLO2348" s="1359"/>
      <c r="BLP2348" s="1359"/>
      <c r="BLQ2348" s="1359"/>
      <c r="BLR2348" s="1359"/>
      <c r="BLS2348" s="1359"/>
      <c r="BLT2348" s="1359"/>
      <c r="BLU2348" s="1359"/>
      <c r="BLV2348" s="1359"/>
      <c r="BLW2348" s="1359"/>
      <c r="BLX2348" s="1359"/>
      <c r="BLY2348" s="1359"/>
      <c r="BLZ2348" s="1359"/>
      <c r="BMA2348" s="1359"/>
      <c r="BMB2348" s="1359"/>
      <c r="BMC2348" s="1359"/>
      <c r="BMD2348" s="1359"/>
      <c r="BME2348" s="1359"/>
      <c r="BMF2348" s="1359"/>
      <c r="BMG2348" s="1359"/>
      <c r="BMH2348" s="1359"/>
      <c r="BMI2348" s="1359"/>
      <c r="BMJ2348" s="1359"/>
      <c r="BMK2348" s="1359"/>
      <c r="BML2348" s="1359"/>
      <c r="BMM2348" s="1359"/>
      <c r="BMN2348" s="1359"/>
      <c r="BMO2348" s="1359"/>
      <c r="BMP2348" s="1359"/>
      <c r="BMQ2348" s="1359"/>
      <c r="BMR2348" s="1359"/>
      <c r="BMS2348" s="1359"/>
      <c r="BMT2348" s="1359"/>
      <c r="BMU2348" s="1359"/>
      <c r="BMV2348" s="1359"/>
      <c r="BMW2348" s="1359"/>
      <c r="BMX2348" s="1359"/>
      <c r="BMY2348" s="1359"/>
      <c r="BMZ2348" s="1359"/>
      <c r="BNA2348" s="1359"/>
      <c r="BNB2348" s="1359"/>
      <c r="BNC2348" s="1359"/>
      <c r="BND2348" s="1359"/>
      <c r="BNE2348" s="1359"/>
      <c r="BNF2348" s="1359"/>
      <c r="BNG2348" s="1359"/>
      <c r="BNH2348" s="1359"/>
      <c r="BNI2348" s="1359"/>
      <c r="BNJ2348" s="1359"/>
      <c r="BNK2348" s="1359"/>
      <c r="BNL2348" s="1359"/>
      <c r="BNM2348" s="1359"/>
      <c r="BNN2348" s="1359"/>
      <c r="BNO2348" s="1359"/>
      <c r="BNP2348" s="1359"/>
      <c r="BNQ2348" s="1359"/>
      <c r="BNR2348" s="1359"/>
      <c r="BNS2348" s="1359"/>
      <c r="BNT2348" s="1359"/>
      <c r="BNU2348" s="1359"/>
      <c r="BNV2348" s="1359"/>
      <c r="BNW2348" s="1359"/>
      <c r="BNX2348" s="1359"/>
      <c r="BNY2348" s="1359"/>
      <c r="BNZ2348" s="1359"/>
      <c r="BOA2348" s="1359"/>
      <c r="BOB2348" s="1359"/>
      <c r="BOC2348" s="1359"/>
      <c r="BOD2348" s="1359"/>
      <c r="BOE2348" s="1359"/>
      <c r="BOF2348" s="1359"/>
      <c r="BOG2348" s="1359"/>
      <c r="BOH2348" s="1359"/>
      <c r="BOI2348" s="1359"/>
      <c r="BOJ2348" s="1359"/>
      <c r="BOK2348" s="1359"/>
      <c r="BOL2348" s="1359"/>
      <c r="BOM2348" s="1359"/>
      <c r="BON2348" s="1359"/>
      <c r="BOO2348" s="1359"/>
      <c r="BOP2348" s="1359"/>
      <c r="BOQ2348" s="1359"/>
      <c r="BOR2348" s="1359"/>
      <c r="BOS2348" s="1359"/>
      <c r="BOT2348" s="1359"/>
      <c r="BOU2348" s="1359"/>
      <c r="BOV2348" s="1359"/>
      <c r="BOW2348" s="1359"/>
      <c r="BOX2348" s="1359"/>
      <c r="BOY2348" s="1359"/>
      <c r="BOZ2348" s="1359"/>
      <c r="BPA2348" s="1359"/>
      <c r="BPB2348" s="1359"/>
      <c r="BPC2348" s="1359"/>
      <c r="BPD2348" s="1359"/>
      <c r="BPE2348" s="1359"/>
      <c r="BPF2348" s="1359"/>
      <c r="BPG2348" s="1359"/>
      <c r="BPH2348" s="1359"/>
      <c r="BPI2348" s="1359"/>
      <c r="BPJ2348" s="1359"/>
      <c r="BPK2348" s="1359"/>
      <c r="BPL2348" s="1359"/>
      <c r="BPM2348" s="1359"/>
      <c r="BPN2348" s="1359"/>
      <c r="BPO2348" s="1359"/>
      <c r="BPP2348" s="1359"/>
      <c r="BPQ2348" s="1359"/>
      <c r="BPR2348" s="1359"/>
      <c r="BPS2348" s="1359"/>
      <c r="BPT2348" s="1359"/>
      <c r="BPU2348" s="1359"/>
      <c r="BPV2348" s="1359"/>
      <c r="BPW2348" s="1359"/>
      <c r="BPX2348" s="1359"/>
      <c r="BPY2348" s="1359"/>
      <c r="BPZ2348" s="1359"/>
      <c r="BQA2348" s="1359"/>
      <c r="BQB2348" s="1359"/>
      <c r="BQC2348" s="1359"/>
      <c r="BQD2348" s="1359"/>
      <c r="BQE2348" s="1359"/>
      <c r="BQF2348" s="1359"/>
      <c r="BQG2348" s="1359"/>
      <c r="BQH2348" s="1359"/>
      <c r="BQI2348" s="1359"/>
      <c r="BQJ2348" s="1359"/>
      <c r="BQK2348" s="1359"/>
      <c r="BQL2348" s="1359"/>
      <c r="BQM2348" s="1359"/>
      <c r="BQN2348" s="1359"/>
      <c r="BQO2348" s="1359"/>
      <c r="BQP2348" s="1359"/>
      <c r="BQQ2348" s="1359"/>
      <c r="BQR2348" s="1359"/>
      <c r="BQS2348" s="1359"/>
      <c r="BQT2348" s="1359"/>
      <c r="BQU2348" s="1359"/>
      <c r="BQV2348" s="1359"/>
      <c r="BQW2348" s="1359"/>
      <c r="BQX2348" s="1359"/>
      <c r="BQY2348" s="1359"/>
      <c r="BQZ2348" s="1359"/>
      <c r="BRA2348" s="1359"/>
      <c r="BRB2348" s="1359"/>
      <c r="BRC2348" s="1359"/>
      <c r="BRD2348" s="1359"/>
      <c r="BRE2348" s="1359"/>
      <c r="BRF2348" s="1359"/>
      <c r="BRG2348" s="1359"/>
      <c r="BRH2348" s="1359"/>
      <c r="BRI2348" s="1359"/>
      <c r="BRJ2348" s="1359"/>
      <c r="BRK2348" s="1359"/>
      <c r="BRL2348" s="1359"/>
      <c r="BRM2348" s="1359"/>
      <c r="BRN2348" s="1359"/>
      <c r="BRO2348" s="1359"/>
      <c r="BRP2348" s="1359"/>
      <c r="BRQ2348" s="1359"/>
      <c r="BRR2348" s="1359"/>
      <c r="BRS2348" s="1359"/>
      <c r="BRT2348" s="1359"/>
      <c r="BRU2348" s="1359"/>
      <c r="BRV2348" s="1359"/>
      <c r="BRW2348" s="1359"/>
      <c r="BRX2348" s="1359"/>
      <c r="BRY2348" s="1359"/>
      <c r="BRZ2348" s="1359"/>
      <c r="BSA2348" s="1359"/>
      <c r="BSB2348" s="1359"/>
      <c r="BSC2348" s="1359"/>
      <c r="BSD2348" s="1359"/>
      <c r="BSE2348" s="1359"/>
      <c r="BSF2348" s="1359"/>
      <c r="BSG2348" s="1359"/>
      <c r="BSH2348" s="1359"/>
      <c r="BSI2348" s="1359"/>
      <c r="BSJ2348" s="1359"/>
      <c r="BSK2348" s="1359"/>
      <c r="BSL2348" s="1359"/>
      <c r="BSM2348" s="1359"/>
      <c r="BSN2348" s="1359"/>
      <c r="BSO2348" s="1359"/>
      <c r="BSP2348" s="1359"/>
      <c r="BSQ2348" s="1359"/>
      <c r="BSR2348" s="1359"/>
      <c r="BSS2348" s="1359"/>
      <c r="BST2348" s="1359"/>
      <c r="BSU2348" s="1359"/>
      <c r="BSV2348" s="1359"/>
      <c r="BSW2348" s="1359"/>
      <c r="BSX2348" s="1359"/>
      <c r="BSY2348" s="1359"/>
      <c r="BSZ2348" s="1359"/>
      <c r="BTA2348" s="1359"/>
      <c r="BTB2348" s="1359"/>
      <c r="BTC2348" s="1359"/>
      <c r="BTD2348" s="1359"/>
      <c r="BTE2348" s="1359"/>
      <c r="BTF2348" s="1359"/>
      <c r="BTG2348" s="1359"/>
      <c r="BTH2348" s="1359"/>
      <c r="BTI2348" s="1359"/>
      <c r="BTJ2348" s="1359"/>
      <c r="BTK2348" s="1359"/>
      <c r="BTL2348" s="1359"/>
      <c r="BTM2348" s="1359"/>
      <c r="BTN2348" s="1359"/>
      <c r="BTO2348" s="1359"/>
      <c r="BTP2348" s="1359"/>
      <c r="BTQ2348" s="1359"/>
      <c r="BTR2348" s="1359"/>
      <c r="BTS2348" s="1359"/>
      <c r="BTT2348" s="1359"/>
      <c r="BTU2348" s="1359"/>
      <c r="BTV2348" s="1359"/>
      <c r="BTW2348" s="1359"/>
      <c r="BTX2348" s="1359"/>
      <c r="BTY2348" s="1359"/>
      <c r="BTZ2348" s="1359"/>
      <c r="BUA2348" s="1359"/>
      <c r="BUB2348" s="1359"/>
      <c r="BUC2348" s="1359"/>
      <c r="BUD2348" s="1359"/>
      <c r="BUE2348" s="1359"/>
      <c r="BUF2348" s="1359"/>
      <c r="BUG2348" s="1359"/>
      <c r="BUH2348" s="1359"/>
      <c r="BUI2348" s="1359"/>
      <c r="BUJ2348" s="1359"/>
      <c r="BUK2348" s="1359"/>
      <c r="BUL2348" s="1359"/>
      <c r="BUM2348" s="1359"/>
      <c r="BUN2348" s="1359"/>
      <c r="BUO2348" s="1359"/>
      <c r="BUP2348" s="1359"/>
      <c r="BUQ2348" s="1359"/>
      <c r="BUR2348" s="1359"/>
      <c r="BUS2348" s="1359"/>
      <c r="BUT2348" s="1359"/>
      <c r="BUU2348" s="1359"/>
      <c r="BUV2348" s="1359"/>
      <c r="BUW2348" s="1359"/>
      <c r="BUX2348" s="1359"/>
      <c r="BUY2348" s="1359"/>
      <c r="BUZ2348" s="1359"/>
      <c r="BVA2348" s="1359"/>
      <c r="BVB2348" s="1359"/>
      <c r="BVC2348" s="1359"/>
      <c r="BVD2348" s="1359"/>
      <c r="BVE2348" s="1359"/>
      <c r="BVF2348" s="1359"/>
      <c r="BVG2348" s="1359"/>
      <c r="BVH2348" s="1359"/>
      <c r="BVI2348" s="1359"/>
      <c r="BVJ2348" s="1359"/>
      <c r="BVK2348" s="1359"/>
      <c r="BVL2348" s="1359"/>
      <c r="BVM2348" s="1359"/>
      <c r="BVN2348" s="1359"/>
      <c r="BVO2348" s="1359"/>
      <c r="BVP2348" s="1359"/>
      <c r="BVQ2348" s="1359"/>
      <c r="BVR2348" s="1359"/>
      <c r="BVS2348" s="1359"/>
      <c r="BVT2348" s="1359"/>
      <c r="BVU2348" s="1359"/>
      <c r="BVV2348" s="1359"/>
      <c r="BVW2348" s="1359"/>
      <c r="BVX2348" s="1359"/>
      <c r="BVY2348" s="1359"/>
      <c r="BVZ2348" s="1359"/>
      <c r="BWA2348" s="1359"/>
      <c r="BWB2348" s="1359"/>
      <c r="BWC2348" s="1359"/>
      <c r="BWD2348" s="1359"/>
      <c r="BWE2348" s="1359"/>
      <c r="BWF2348" s="1359"/>
      <c r="BWG2348" s="1359"/>
      <c r="BWH2348" s="1359"/>
      <c r="BWI2348" s="1359"/>
      <c r="BWJ2348" s="1359"/>
      <c r="BWK2348" s="1359"/>
      <c r="BWL2348" s="1359"/>
      <c r="BWM2348" s="1359"/>
      <c r="BWN2348" s="1359"/>
      <c r="BWO2348" s="1359"/>
      <c r="BWP2348" s="1359"/>
      <c r="BWQ2348" s="1359"/>
      <c r="BWR2348" s="1359"/>
      <c r="BWS2348" s="1359"/>
      <c r="BWT2348" s="1359"/>
      <c r="BWU2348" s="1359"/>
      <c r="BWV2348" s="1359"/>
      <c r="BWW2348" s="1359"/>
      <c r="BWX2348" s="1359"/>
      <c r="BWY2348" s="1359"/>
      <c r="BWZ2348" s="1359"/>
      <c r="BXA2348" s="1359"/>
      <c r="BXB2348" s="1359"/>
      <c r="BXC2348" s="1359"/>
      <c r="BXD2348" s="1359"/>
      <c r="BXE2348" s="1359"/>
      <c r="BXF2348" s="1359"/>
      <c r="BXG2348" s="1359"/>
      <c r="BXH2348" s="1359"/>
      <c r="BXI2348" s="1359"/>
      <c r="BXJ2348" s="1359"/>
      <c r="BXK2348" s="1359"/>
      <c r="BXL2348" s="1359"/>
      <c r="BXM2348" s="1359"/>
      <c r="BXN2348" s="1359"/>
      <c r="BXO2348" s="1359"/>
      <c r="BXP2348" s="1359"/>
      <c r="BXQ2348" s="1359"/>
      <c r="BXR2348" s="1359"/>
      <c r="BXS2348" s="1359"/>
      <c r="BXT2348" s="1359"/>
      <c r="BXU2348" s="1359"/>
      <c r="BXV2348" s="1359"/>
      <c r="BXW2348" s="1359"/>
      <c r="BXX2348" s="1359"/>
      <c r="BXY2348" s="1359"/>
      <c r="BXZ2348" s="1359"/>
      <c r="BYA2348" s="1359"/>
      <c r="BYB2348" s="1359"/>
      <c r="BYC2348" s="1359"/>
      <c r="BYD2348" s="1359"/>
      <c r="BYE2348" s="1359"/>
      <c r="BYF2348" s="1359"/>
      <c r="BYG2348" s="1359"/>
      <c r="BYH2348" s="1359"/>
      <c r="BYI2348" s="1359"/>
      <c r="BYJ2348" s="1359"/>
      <c r="BYK2348" s="1359"/>
      <c r="BYL2348" s="1359"/>
      <c r="BYM2348" s="1359"/>
      <c r="BYN2348" s="1359"/>
      <c r="BYO2348" s="1359"/>
      <c r="BYP2348" s="1359"/>
      <c r="BYQ2348" s="1359"/>
      <c r="BYR2348" s="1359"/>
      <c r="BYS2348" s="1359"/>
      <c r="BYT2348" s="1359"/>
      <c r="BYU2348" s="1359"/>
      <c r="BYV2348" s="1359"/>
      <c r="BYW2348" s="1359"/>
      <c r="BYX2348" s="1359"/>
      <c r="BYY2348" s="1359"/>
      <c r="BYZ2348" s="1359"/>
      <c r="BZA2348" s="1359"/>
      <c r="BZB2348" s="1359"/>
      <c r="BZC2348" s="1359"/>
      <c r="BZD2348" s="1359"/>
      <c r="BZE2348" s="1359"/>
      <c r="BZF2348" s="1359"/>
      <c r="BZG2348" s="1359"/>
      <c r="BZH2348" s="1359"/>
      <c r="BZI2348" s="1359"/>
      <c r="BZJ2348" s="1359"/>
      <c r="BZK2348" s="1359"/>
      <c r="BZL2348" s="1359"/>
      <c r="BZM2348" s="1359"/>
      <c r="BZN2348" s="1359"/>
      <c r="BZO2348" s="1359"/>
      <c r="BZP2348" s="1359"/>
      <c r="BZQ2348" s="1359"/>
      <c r="BZR2348" s="1359"/>
      <c r="BZS2348" s="1359"/>
      <c r="BZT2348" s="1359"/>
      <c r="BZU2348" s="1359"/>
      <c r="BZV2348" s="1359"/>
      <c r="BZW2348" s="1359"/>
      <c r="BZX2348" s="1359"/>
      <c r="BZY2348" s="1359"/>
      <c r="BZZ2348" s="1359"/>
      <c r="CAA2348" s="1359"/>
      <c r="CAB2348" s="1359"/>
      <c r="CAC2348" s="1359"/>
      <c r="CAD2348" s="1359"/>
      <c r="CAE2348" s="1359"/>
      <c r="CAF2348" s="1359"/>
      <c r="CAG2348" s="1359"/>
      <c r="CAH2348" s="1359"/>
      <c r="CAI2348" s="1359"/>
      <c r="CAJ2348" s="1359"/>
      <c r="CAK2348" s="1359"/>
      <c r="CAL2348" s="1359"/>
      <c r="CAM2348" s="1359"/>
      <c r="CAN2348" s="1359"/>
      <c r="CAO2348" s="1359"/>
      <c r="CAP2348" s="1359"/>
      <c r="CAQ2348" s="1359"/>
      <c r="CAR2348" s="1359"/>
      <c r="CAS2348" s="1359"/>
      <c r="CAT2348" s="1359"/>
      <c r="CAU2348" s="1359"/>
      <c r="CAV2348" s="1359"/>
      <c r="CAW2348" s="1359"/>
      <c r="CAX2348" s="1359"/>
      <c r="CAY2348" s="1359"/>
      <c r="CAZ2348" s="1359"/>
      <c r="CBA2348" s="1359"/>
      <c r="CBB2348" s="1359"/>
      <c r="CBC2348" s="1359"/>
      <c r="CBD2348" s="1359"/>
      <c r="CBE2348" s="1359"/>
      <c r="CBF2348" s="1359"/>
      <c r="CBG2348" s="1359"/>
      <c r="CBH2348" s="1359"/>
      <c r="CBI2348" s="1359"/>
      <c r="CBJ2348" s="1359"/>
      <c r="CBK2348" s="1359"/>
      <c r="CBL2348" s="1359"/>
      <c r="CBM2348" s="1359"/>
      <c r="CBN2348" s="1359"/>
      <c r="CBO2348" s="1359"/>
      <c r="CBP2348" s="1359"/>
      <c r="CBQ2348" s="1359"/>
      <c r="CBR2348" s="1359"/>
      <c r="CBS2348" s="1359"/>
      <c r="CBT2348" s="1359"/>
      <c r="CBU2348" s="1359"/>
      <c r="CBV2348" s="1359"/>
      <c r="CBW2348" s="1359"/>
      <c r="CBX2348" s="1359"/>
      <c r="CBY2348" s="1359"/>
      <c r="CBZ2348" s="1359"/>
      <c r="CCA2348" s="1359"/>
      <c r="CCB2348" s="1359"/>
      <c r="CCC2348" s="1359"/>
      <c r="CCD2348" s="1359"/>
      <c r="CCE2348" s="1359"/>
      <c r="CCF2348" s="1359"/>
      <c r="CCG2348" s="1359"/>
      <c r="CCH2348" s="1359"/>
      <c r="CCI2348" s="1359"/>
      <c r="CCJ2348" s="1359"/>
      <c r="CCK2348" s="1359"/>
      <c r="CCL2348" s="1359"/>
      <c r="CCM2348" s="1359"/>
      <c r="CCN2348" s="1359"/>
      <c r="CCO2348" s="1359"/>
      <c r="CCP2348" s="1359"/>
      <c r="CCQ2348" s="1359"/>
      <c r="CCR2348" s="1359"/>
      <c r="CCS2348" s="1359"/>
      <c r="CCT2348" s="1359"/>
      <c r="CCU2348" s="1359"/>
      <c r="CCV2348" s="1359"/>
      <c r="CCW2348" s="1359"/>
      <c r="CCX2348" s="1359"/>
      <c r="CCY2348" s="1359"/>
      <c r="CCZ2348" s="1359"/>
      <c r="CDA2348" s="1359"/>
      <c r="CDB2348" s="1359"/>
      <c r="CDC2348" s="1359"/>
      <c r="CDD2348" s="1359"/>
      <c r="CDE2348" s="1359"/>
      <c r="CDF2348" s="1359"/>
      <c r="CDG2348" s="1359"/>
      <c r="CDH2348" s="1359"/>
      <c r="CDI2348" s="1359"/>
      <c r="CDJ2348" s="1359"/>
      <c r="CDK2348" s="1359"/>
      <c r="CDL2348" s="1359"/>
      <c r="CDM2348" s="1359"/>
      <c r="CDN2348" s="1359"/>
      <c r="CDO2348" s="1359"/>
      <c r="CDP2348" s="1359"/>
      <c r="CDQ2348" s="1359"/>
      <c r="CDR2348" s="1359"/>
      <c r="CDS2348" s="1359"/>
      <c r="CDT2348" s="1359"/>
      <c r="CDU2348" s="1359"/>
      <c r="CDV2348" s="1359"/>
      <c r="CDW2348" s="1359"/>
      <c r="CDX2348" s="1359"/>
      <c r="CDY2348" s="1359"/>
      <c r="CDZ2348" s="1359"/>
      <c r="CEA2348" s="1359"/>
      <c r="CEB2348" s="1359"/>
      <c r="CEC2348" s="1359"/>
      <c r="CED2348" s="1359"/>
      <c r="CEE2348" s="1359"/>
      <c r="CEF2348" s="1359"/>
      <c r="CEG2348" s="1359"/>
      <c r="CEH2348" s="1359"/>
      <c r="CEI2348" s="1359"/>
      <c r="CEJ2348" s="1359"/>
      <c r="CEK2348" s="1359"/>
      <c r="CEL2348" s="1359"/>
      <c r="CEM2348" s="1359"/>
      <c r="CEN2348" s="1359"/>
      <c r="CEO2348" s="1359"/>
      <c r="CEP2348" s="1359"/>
      <c r="CEQ2348" s="1359"/>
      <c r="CER2348" s="1359"/>
      <c r="CES2348" s="1359"/>
      <c r="CET2348" s="1359"/>
      <c r="CEU2348" s="1359"/>
      <c r="CEV2348" s="1359"/>
      <c r="CEW2348" s="1359"/>
      <c r="CEX2348" s="1359"/>
      <c r="CEY2348" s="1359"/>
      <c r="CEZ2348" s="1359"/>
      <c r="CFA2348" s="1359"/>
      <c r="CFB2348" s="1359"/>
      <c r="CFC2348" s="1359"/>
      <c r="CFD2348" s="1359"/>
      <c r="CFE2348" s="1359"/>
      <c r="CFF2348" s="1359"/>
      <c r="CFG2348" s="1359"/>
      <c r="CFH2348" s="1359"/>
      <c r="CFI2348" s="1359"/>
      <c r="CFJ2348" s="1359"/>
      <c r="CFK2348" s="1359"/>
      <c r="CFL2348" s="1359"/>
      <c r="CFM2348" s="1359"/>
      <c r="CFN2348" s="1359"/>
      <c r="CFO2348" s="1359"/>
      <c r="CFP2348" s="1359"/>
      <c r="CFQ2348" s="1359"/>
      <c r="CFR2348" s="1359"/>
      <c r="CFS2348" s="1359"/>
      <c r="CFT2348" s="1359"/>
      <c r="CFU2348" s="1359"/>
      <c r="CFV2348" s="1359"/>
      <c r="CFW2348" s="1359"/>
      <c r="CFX2348" s="1359"/>
      <c r="CFY2348" s="1359"/>
      <c r="CFZ2348" s="1359"/>
      <c r="CGA2348" s="1359"/>
      <c r="CGB2348" s="1359"/>
      <c r="CGC2348" s="1359"/>
      <c r="CGD2348" s="1359"/>
      <c r="CGE2348" s="1359"/>
      <c r="CGF2348" s="1359"/>
      <c r="CGG2348" s="1359"/>
      <c r="CGH2348" s="1359"/>
      <c r="CGI2348" s="1359"/>
      <c r="CGJ2348" s="1359"/>
      <c r="CGK2348" s="1359"/>
      <c r="CGL2348" s="1359"/>
      <c r="CGM2348" s="1359"/>
      <c r="CGN2348" s="1359"/>
      <c r="CGO2348" s="1359"/>
      <c r="CGP2348" s="1359"/>
      <c r="CGQ2348" s="1359"/>
      <c r="CGR2348" s="1359"/>
      <c r="CGS2348" s="1359"/>
      <c r="CGT2348" s="1359"/>
      <c r="CGU2348" s="1359"/>
      <c r="CGV2348" s="1359"/>
      <c r="CGW2348" s="1359"/>
      <c r="CGX2348" s="1359"/>
      <c r="CGY2348" s="1359"/>
      <c r="CGZ2348" s="1359"/>
      <c r="CHA2348" s="1359"/>
      <c r="CHB2348" s="1359"/>
      <c r="CHC2348" s="1359"/>
      <c r="CHD2348" s="1359"/>
      <c r="CHE2348" s="1359"/>
      <c r="CHF2348" s="1359"/>
      <c r="CHG2348" s="1359"/>
      <c r="CHH2348" s="1359"/>
      <c r="CHI2348" s="1359"/>
      <c r="CHJ2348" s="1359"/>
      <c r="CHK2348" s="1359"/>
      <c r="CHL2348" s="1359"/>
      <c r="CHM2348" s="1359"/>
      <c r="CHN2348" s="1359"/>
      <c r="CHO2348" s="1359"/>
      <c r="CHP2348" s="1359"/>
      <c r="CHQ2348" s="1359"/>
      <c r="CHR2348" s="1359"/>
      <c r="CHS2348" s="1359"/>
      <c r="CHT2348" s="1359"/>
      <c r="CHU2348" s="1359"/>
      <c r="CHV2348" s="1359"/>
      <c r="CHW2348" s="1359"/>
      <c r="CHX2348" s="1359"/>
      <c r="CHY2348" s="1359"/>
      <c r="CHZ2348" s="1359"/>
      <c r="CIA2348" s="1359"/>
      <c r="CIB2348" s="1359"/>
      <c r="CIC2348" s="1359"/>
      <c r="CID2348" s="1359"/>
      <c r="CIE2348" s="1359"/>
      <c r="CIF2348" s="1359"/>
      <c r="CIG2348" s="1359"/>
      <c r="CIH2348" s="1359"/>
      <c r="CII2348" s="1359"/>
      <c r="CIJ2348" s="1359"/>
      <c r="CIK2348" s="1359"/>
      <c r="CIL2348" s="1359"/>
      <c r="CIM2348" s="1359"/>
      <c r="CIN2348" s="1359"/>
      <c r="CIO2348" s="1359"/>
      <c r="CIP2348" s="1359"/>
      <c r="CIQ2348" s="1359"/>
      <c r="CIR2348" s="1359"/>
      <c r="CIS2348" s="1359"/>
      <c r="CIT2348" s="1359"/>
      <c r="CIU2348" s="1359"/>
      <c r="CIV2348" s="1359"/>
      <c r="CIW2348" s="1359"/>
      <c r="CIX2348" s="1359"/>
      <c r="CIY2348" s="1359"/>
      <c r="CIZ2348" s="1359"/>
      <c r="CJA2348" s="1359"/>
      <c r="CJB2348" s="1359"/>
      <c r="CJC2348" s="1359"/>
      <c r="CJD2348" s="1359"/>
      <c r="CJE2348" s="1359"/>
      <c r="CJF2348" s="1359"/>
      <c r="CJG2348" s="1359"/>
      <c r="CJH2348" s="1359"/>
      <c r="CJI2348" s="1359"/>
      <c r="CJJ2348" s="1359"/>
      <c r="CJK2348" s="1359"/>
      <c r="CJL2348" s="1359"/>
      <c r="CJM2348" s="1359"/>
      <c r="CJN2348" s="1359"/>
      <c r="CJO2348" s="1359"/>
      <c r="CJP2348" s="1359"/>
      <c r="CJQ2348" s="1359"/>
      <c r="CJR2348" s="1359"/>
      <c r="CJS2348" s="1359"/>
      <c r="CJT2348" s="1359"/>
      <c r="CJU2348" s="1359"/>
      <c r="CJV2348" s="1359"/>
      <c r="CJW2348" s="1359"/>
      <c r="CJX2348" s="1359"/>
      <c r="CJY2348" s="1359"/>
      <c r="CJZ2348" s="1359"/>
      <c r="CKA2348" s="1359"/>
      <c r="CKB2348" s="1359"/>
      <c r="CKC2348" s="1359"/>
      <c r="CKD2348" s="1359"/>
      <c r="CKE2348" s="1359"/>
      <c r="CKF2348" s="1359"/>
      <c r="CKG2348" s="1359"/>
      <c r="CKH2348" s="1359"/>
      <c r="CKI2348" s="1359"/>
      <c r="CKJ2348" s="1359"/>
      <c r="CKK2348" s="1359"/>
      <c r="CKL2348" s="1359"/>
      <c r="CKM2348" s="1359"/>
      <c r="CKN2348" s="1359"/>
      <c r="CKO2348" s="1359"/>
      <c r="CKP2348" s="1359"/>
      <c r="CKQ2348" s="1359"/>
      <c r="CKR2348" s="1359"/>
      <c r="CKS2348" s="1359"/>
      <c r="CKT2348" s="1359"/>
      <c r="CKU2348" s="1359"/>
      <c r="CKV2348" s="1359"/>
      <c r="CKW2348" s="1359"/>
      <c r="CKX2348" s="1359"/>
      <c r="CKY2348" s="1359"/>
      <c r="CKZ2348" s="1359"/>
      <c r="CLA2348" s="1359"/>
      <c r="CLB2348" s="1359"/>
      <c r="CLC2348" s="1359"/>
      <c r="CLD2348" s="1359"/>
      <c r="CLE2348" s="1359"/>
      <c r="CLF2348" s="1359"/>
      <c r="CLG2348" s="1359"/>
      <c r="CLH2348" s="1359"/>
      <c r="CLI2348" s="1359"/>
      <c r="CLJ2348" s="1359"/>
      <c r="CLK2348" s="1359"/>
      <c r="CLL2348" s="1359"/>
      <c r="CLM2348" s="1359"/>
      <c r="CLN2348" s="1359"/>
      <c r="CLO2348" s="1359"/>
      <c r="CLP2348" s="1359"/>
      <c r="CLQ2348" s="1359"/>
      <c r="CLR2348" s="1359"/>
      <c r="CLS2348" s="1359"/>
      <c r="CLT2348" s="1359"/>
      <c r="CLU2348" s="1359"/>
      <c r="CLV2348" s="1359"/>
      <c r="CLW2348" s="1359"/>
      <c r="CLX2348" s="1359"/>
      <c r="CLY2348" s="1359"/>
      <c r="CLZ2348" s="1359"/>
      <c r="CMA2348" s="1359"/>
      <c r="CMB2348" s="1359"/>
      <c r="CMC2348" s="1359"/>
      <c r="CMD2348" s="1359"/>
      <c r="CME2348" s="1359"/>
      <c r="CMF2348" s="1359"/>
      <c r="CMG2348" s="1359"/>
      <c r="CMH2348" s="1359"/>
      <c r="CMI2348" s="1359"/>
      <c r="CMJ2348" s="1359"/>
      <c r="CMK2348" s="1359"/>
      <c r="CML2348" s="1359"/>
      <c r="CMM2348" s="1359"/>
      <c r="CMN2348" s="1359"/>
      <c r="CMO2348" s="1359"/>
      <c r="CMP2348" s="1359"/>
      <c r="CMQ2348" s="1359"/>
      <c r="CMR2348" s="1359"/>
      <c r="CMS2348" s="1359"/>
      <c r="CMT2348" s="1359"/>
      <c r="CMU2348" s="1359"/>
      <c r="CMV2348" s="1359"/>
      <c r="CMW2348" s="1359"/>
      <c r="CMX2348" s="1359"/>
      <c r="CMY2348" s="1359"/>
      <c r="CMZ2348" s="1359"/>
      <c r="CNA2348" s="1359"/>
      <c r="CNB2348" s="1359"/>
      <c r="CNC2348" s="1359"/>
      <c r="CND2348" s="1359"/>
      <c r="CNE2348" s="1359"/>
      <c r="CNF2348" s="1359"/>
      <c r="CNG2348" s="1359"/>
      <c r="CNH2348" s="1359"/>
      <c r="CNI2348" s="1359"/>
      <c r="CNJ2348" s="1359"/>
      <c r="CNK2348" s="1359"/>
      <c r="CNL2348" s="1359"/>
      <c r="CNM2348" s="1359"/>
      <c r="CNN2348" s="1359"/>
      <c r="CNO2348" s="1359"/>
      <c r="CNP2348" s="1359"/>
      <c r="CNQ2348" s="1359"/>
      <c r="CNR2348" s="1359"/>
      <c r="CNS2348" s="1359"/>
      <c r="CNT2348" s="1359"/>
      <c r="CNU2348" s="1359"/>
      <c r="CNV2348" s="1359"/>
      <c r="CNW2348" s="1359"/>
      <c r="CNX2348" s="1359"/>
      <c r="CNY2348" s="1359"/>
      <c r="CNZ2348" s="1359"/>
      <c r="COA2348" s="1359"/>
      <c r="COB2348" s="1359"/>
      <c r="COC2348" s="1359"/>
      <c r="COD2348" s="1359"/>
      <c r="COE2348" s="1359"/>
      <c r="COF2348" s="1359"/>
      <c r="COG2348" s="1359"/>
      <c r="COH2348" s="1359"/>
      <c r="COI2348" s="1359"/>
      <c r="COJ2348" s="1359"/>
      <c r="COK2348" s="1359"/>
      <c r="COL2348" s="1359"/>
      <c r="COM2348" s="1359"/>
      <c r="CON2348" s="1359"/>
      <c r="COO2348" s="1359"/>
      <c r="COP2348" s="1359"/>
      <c r="COQ2348" s="1359"/>
      <c r="COR2348" s="1359"/>
      <c r="COS2348" s="1359"/>
      <c r="COT2348" s="1359"/>
      <c r="COU2348" s="1359"/>
      <c r="COV2348" s="1359"/>
      <c r="COW2348" s="1359"/>
      <c r="COX2348" s="1359"/>
      <c r="COY2348" s="1359"/>
      <c r="COZ2348" s="1359"/>
      <c r="CPA2348" s="1359"/>
      <c r="CPB2348" s="1359"/>
      <c r="CPC2348" s="1359"/>
      <c r="CPD2348" s="1359"/>
      <c r="CPE2348" s="1359"/>
      <c r="CPF2348" s="1359"/>
      <c r="CPG2348" s="1359"/>
      <c r="CPH2348" s="1359"/>
      <c r="CPI2348" s="1359"/>
      <c r="CPJ2348" s="1359"/>
      <c r="CPK2348" s="1359"/>
      <c r="CPL2348" s="1359"/>
      <c r="CPM2348" s="1359"/>
      <c r="CPN2348" s="1359"/>
      <c r="CPO2348" s="1359"/>
      <c r="CPP2348" s="1359"/>
      <c r="CPQ2348" s="1359"/>
      <c r="CPR2348" s="1359"/>
      <c r="CPS2348" s="1359"/>
      <c r="CPT2348" s="1359"/>
      <c r="CPU2348" s="1359"/>
      <c r="CPV2348" s="1359"/>
      <c r="CPW2348" s="1359"/>
      <c r="CPX2348" s="1359"/>
      <c r="CPY2348" s="1359"/>
      <c r="CPZ2348" s="1359"/>
      <c r="CQA2348" s="1359"/>
      <c r="CQB2348" s="1359"/>
      <c r="CQC2348" s="1359"/>
      <c r="CQD2348" s="1359"/>
      <c r="CQE2348" s="1359"/>
      <c r="CQF2348" s="1359"/>
      <c r="CQG2348" s="1359"/>
      <c r="CQH2348" s="1359"/>
      <c r="CQI2348" s="1359"/>
      <c r="CQJ2348" s="1359"/>
      <c r="CQK2348" s="1359"/>
      <c r="CQL2348" s="1359"/>
      <c r="CQM2348" s="1359"/>
      <c r="CQN2348" s="1359"/>
      <c r="CQO2348" s="1359"/>
      <c r="CQP2348" s="1359"/>
      <c r="CQQ2348" s="1359"/>
      <c r="CQR2348" s="1359"/>
      <c r="CQS2348" s="1359"/>
      <c r="CQT2348" s="1359"/>
      <c r="CQU2348" s="1359"/>
      <c r="CQV2348" s="1359"/>
      <c r="CQW2348" s="1359"/>
      <c r="CQX2348" s="1359"/>
      <c r="CQY2348" s="1359"/>
      <c r="CQZ2348" s="1359"/>
      <c r="CRA2348" s="1359"/>
      <c r="CRB2348" s="1359"/>
      <c r="CRC2348" s="1359"/>
      <c r="CRD2348" s="1359"/>
      <c r="CRE2348" s="1359"/>
      <c r="CRF2348" s="1359"/>
      <c r="CRG2348" s="1359"/>
      <c r="CRH2348" s="1359"/>
      <c r="CRI2348" s="1359"/>
      <c r="CRJ2348" s="1359"/>
      <c r="CRK2348" s="1359"/>
      <c r="CRL2348" s="1359"/>
      <c r="CRM2348" s="1359"/>
      <c r="CRN2348" s="1359"/>
      <c r="CRO2348" s="1359"/>
      <c r="CRP2348" s="1359"/>
      <c r="CRQ2348" s="1359"/>
      <c r="CRR2348" s="1359"/>
      <c r="CRS2348" s="1359"/>
      <c r="CRT2348" s="1359"/>
      <c r="CRU2348" s="1359"/>
      <c r="CRV2348" s="1359"/>
      <c r="CRW2348" s="1359"/>
      <c r="CRX2348" s="1359"/>
      <c r="CRY2348" s="1359"/>
      <c r="CRZ2348" s="1359"/>
      <c r="CSA2348" s="1359"/>
      <c r="CSB2348" s="1359"/>
      <c r="CSC2348" s="1359"/>
      <c r="CSD2348" s="1359"/>
      <c r="CSE2348" s="1359"/>
      <c r="CSF2348" s="1359"/>
      <c r="CSG2348" s="1359"/>
      <c r="CSH2348" s="1359"/>
      <c r="CSI2348" s="1359"/>
      <c r="CSJ2348" s="1359"/>
      <c r="CSK2348" s="1359"/>
      <c r="CSL2348" s="1359"/>
      <c r="CSM2348" s="1359"/>
      <c r="CSN2348" s="1359"/>
      <c r="CSO2348" s="1359"/>
      <c r="CSP2348" s="1359"/>
      <c r="CSQ2348" s="1359"/>
      <c r="CSR2348" s="1359"/>
      <c r="CSS2348" s="1359"/>
      <c r="CST2348" s="1359"/>
      <c r="CSU2348" s="1359"/>
      <c r="CSV2348" s="1359"/>
      <c r="CSW2348" s="1359"/>
      <c r="CSX2348" s="1359"/>
      <c r="CSY2348" s="1359"/>
      <c r="CSZ2348" s="1359"/>
      <c r="CTA2348" s="1359"/>
      <c r="CTB2348" s="1359"/>
      <c r="CTC2348" s="1359"/>
      <c r="CTD2348" s="1359"/>
      <c r="CTE2348" s="1359"/>
      <c r="CTF2348" s="1359"/>
      <c r="CTG2348" s="1359"/>
      <c r="CTH2348" s="1359"/>
      <c r="CTI2348" s="1359"/>
      <c r="CTJ2348" s="1359"/>
      <c r="CTK2348" s="1359"/>
      <c r="CTL2348" s="1359"/>
      <c r="CTM2348" s="1359"/>
      <c r="CTN2348" s="1359"/>
      <c r="CTO2348" s="1359"/>
      <c r="CTP2348" s="1359"/>
      <c r="CTQ2348" s="1359"/>
      <c r="CTR2348" s="1359"/>
      <c r="CTS2348" s="1359"/>
      <c r="CTT2348" s="1359"/>
      <c r="CTU2348" s="1359"/>
      <c r="CTV2348" s="1359"/>
      <c r="CTW2348" s="1359"/>
      <c r="CTX2348" s="1359"/>
      <c r="CTY2348" s="1359"/>
      <c r="CTZ2348" s="1359"/>
      <c r="CUA2348" s="1359"/>
      <c r="CUB2348" s="1359"/>
      <c r="CUC2348" s="1359"/>
      <c r="CUD2348" s="1359"/>
      <c r="CUE2348" s="1359"/>
      <c r="CUF2348" s="1359"/>
      <c r="CUG2348" s="1359"/>
      <c r="CUH2348" s="1359"/>
      <c r="CUI2348" s="1359"/>
      <c r="CUJ2348" s="1359"/>
      <c r="CUK2348" s="1359"/>
      <c r="CUL2348" s="1359"/>
      <c r="CUM2348" s="1359"/>
      <c r="CUN2348" s="1359"/>
      <c r="CUO2348" s="1359"/>
      <c r="CUP2348" s="1359"/>
      <c r="CUQ2348" s="1359"/>
      <c r="CUR2348" s="1359"/>
      <c r="CUS2348" s="1359"/>
      <c r="CUT2348" s="1359"/>
      <c r="CUU2348" s="1359"/>
      <c r="CUV2348" s="1359"/>
      <c r="CUW2348" s="1359"/>
      <c r="CUX2348" s="1359"/>
      <c r="CUY2348" s="1359"/>
      <c r="CUZ2348" s="1359"/>
      <c r="CVA2348" s="1359"/>
      <c r="CVB2348" s="1359"/>
      <c r="CVC2348" s="1359"/>
      <c r="CVD2348" s="1359"/>
      <c r="CVE2348" s="1359"/>
      <c r="CVF2348" s="1359"/>
      <c r="CVG2348" s="1359"/>
      <c r="CVH2348" s="1359"/>
      <c r="CVI2348" s="1359"/>
      <c r="CVJ2348" s="1359"/>
      <c r="CVK2348" s="1359"/>
      <c r="CVL2348" s="1359"/>
      <c r="CVM2348" s="1359"/>
      <c r="CVN2348" s="1359"/>
      <c r="CVO2348" s="1359"/>
      <c r="CVP2348" s="1359"/>
      <c r="CVQ2348" s="1359"/>
      <c r="CVR2348" s="1359"/>
      <c r="CVS2348" s="1359"/>
      <c r="CVT2348" s="1359"/>
      <c r="CVU2348" s="1359"/>
      <c r="CVV2348" s="1359"/>
      <c r="CVW2348" s="1359"/>
      <c r="CVX2348" s="1359"/>
      <c r="CVY2348" s="1359"/>
      <c r="CVZ2348" s="1359"/>
      <c r="CWA2348" s="1359"/>
      <c r="CWB2348" s="1359"/>
      <c r="CWC2348" s="1359"/>
      <c r="CWD2348" s="1359"/>
      <c r="CWE2348" s="1359"/>
      <c r="CWF2348" s="1359"/>
      <c r="CWG2348" s="1359"/>
      <c r="CWH2348" s="1359"/>
      <c r="CWI2348" s="1359"/>
      <c r="CWJ2348" s="1359"/>
      <c r="CWK2348" s="1359"/>
      <c r="CWL2348" s="1359"/>
      <c r="CWM2348" s="1359"/>
      <c r="CWN2348" s="1359"/>
      <c r="CWO2348" s="1359"/>
      <c r="CWP2348" s="1359"/>
      <c r="CWQ2348" s="1359"/>
      <c r="CWR2348" s="1359"/>
      <c r="CWS2348" s="1359"/>
      <c r="CWT2348" s="1359"/>
      <c r="CWU2348" s="1359"/>
      <c r="CWV2348" s="1359"/>
      <c r="CWW2348" s="1359"/>
      <c r="CWX2348" s="1359"/>
      <c r="CWY2348" s="1359"/>
      <c r="CWZ2348" s="1359"/>
      <c r="CXA2348" s="1359"/>
      <c r="CXB2348" s="1359"/>
      <c r="CXC2348" s="1359"/>
      <c r="CXD2348" s="1359"/>
      <c r="CXE2348" s="1359"/>
      <c r="CXF2348" s="1359"/>
      <c r="CXG2348" s="1359"/>
      <c r="CXH2348" s="1359"/>
      <c r="CXI2348" s="1359"/>
      <c r="CXJ2348" s="1359"/>
      <c r="CXK2348" s="1359"/>
      <c r="CXL2348" s="1359"/>
      <c r="CXM2348" s="1359"/>
      <c r="CXN2348" s="1359"/>
      <c r="CXO2348" s="1359"/>
      <c r="CXP2348" s="1359"/>
      <c r="CXQ2348" s="1359"/>
      <c r="CXR2348" s="1359"/>
      <c r="CXS2348" s="1359"/>
      <c r="CXT2348" s="1359"/>
      <c r="CXU2348" s="1359"/>
      <c r="CXV2348" s="1359"/>
      <c r="CXW2348" s="1359"/>
      <c r="CXX2348" s="1359"/>
      <c r="CXY2348" s="1359"/>
      <c r="CXZ2348" s="1359"/>
      <c r="CYA2348" s="1359"/>
      <c r="CYB2348" s="1359"/>
      <c r="CYC2348" s="1359"/>
      <c r="CYD2348" s="1359"/>
      <c r="CYE2348" s="1359"/>
      <c r="CYF2348" s="1359"/>
      <c r="CYG2348" s="1359"/>
      <c r="CYH2348" s="1359"/>
      <c r="CYI2348" s="1359"/>
      <c r="CYJ2348" s="1359"/>
      <c r="CYK2348" s="1359"/>
      <c r="CYL2348" s="1359"/>
      <c r="CYM2348" s="1359"/>
      <c r="CYN2348" s="1359"/>
      <c r="CYO2348" s="1359"/>
      <c r="CYP2348" s="1359"/>
      <c r="CYQ2348" s="1359"/>
      <c r="CYR2348" s="1359"/>
      <c r="CYS2348" s="1359"/>
      <c r="CYT2348" s="1359"/>
      <c r="CYU2348" s="1359"/>
      <c r="CYV2348" s="1359"/>
      <c r="CYW2348" s="1359"/>
      <c r="CYX2348" s="1359"/>
      <c r="CYY2348" s="1359"/>
      <c r="CYZ2348" s="1359"/>
      <c r="CZA2348" s="1359"/>
      <c r="CZB2348" s="1359"/>
      <c r="CZC2348" s="1359"/>
      <c r="CZD2348" s="1359"/>
      <c r="CZE2348" s="1359"/>
      <c r="CZF2348" s="1359"/>
      <c r="CZG2348" s="1359"/>
      <c r="CZH2348" s="1359"/>
      <c r="CZI2348" s="1359"/>
      <c r="CZJ2348" s="1359"/>
      <c r="CZK2348" s="1359"/>
      <c r="CZL2348" s="1359"/>
      <c r="CZM2348" s="1359"/>
      <c r="CZN2348" s="1359"/>
      <c r="CZO2348" s="1359"/>
      <c r="CZP2348" s="1359"/>
      <c r="CZQ2348" s="1359"/>
      <c r="CZR2348" s="1359"/>
      <c r="CZS2348" s="1359"/>
      <c r="CZT2348" s="1359"/>
      <c r="CZU2348" s="1359"/>
      <c r="CZV2348" s="1359"/>
      <c r="CZW2348" s="1359"/>
      <c r="CZX2348" s="1359"/>
      <c r="CZY2348" s="1359"/>
      <c r="CZZ2348" s="1359"/>
      <c r="DAA2348" s="1359"/>
      <c r="DAB2348" s="1359"/>
      <c r="DAC2348" s="1359"/>
      <c r="DAD2348" s="1359"/>
      <c r="DAE2348" s="1359"/>
      <c r="DAF2348" s="1359"/>
      <c r="DAG2348" s="1359"/>
      <c r="DAH2348" s="1359"/>
      <c r="DAI2348" s="1359"/>
      <c r="DAJ2348" s="1359"/>
      <c r="DAK2348" s="1359"/>
      <c r="DAL2348" s="1359"/>
      <c r="DAM2348" s="1359"/>
      <c r="DAN2348" s="1359"/>
      <c r="DAO2348" s="1359"/>
      <c r="DAP2348" s="1359"/>
      <c r="DAQ2348" s="1359"/>
      <c r="DAR2348" s="1359"/>
      <c r="DAS2348" s="1359"/>
      <c r="DAT2348" s="1359"/>
      <c r="DAU2348" s="1359"/>
      <c r="DAV2348" s="1359"/>
      <c r="DAW2348" s="1359"/>
      <c r="DAX2348" s="1359"/>
      <c r="DAY2348" s="1359"/>
      <c r="DAZ2348" s="1359"/>
      <c r="DBA2348" s="1359"/>
      <c r="DBB2348" s="1359"/>
      <c r="DBC2348" s="1359"/>
      <c r="DBD2348" s="1359"/>
      <c r="DBE2348" s="1359"/>
      <c r="DBF2348" s="1359"/>
      <c r="DBG2348" s="1359"/>
      <c r="DBH2348" s="1359"/>
      <c r="DBI2348" s="1359"/>
      <c r="DBJ2348" s="1359"/>
      <c r="DBK2348" s="1359"/>
      <c r="DBL2348" s="1359"/>
      <c r="DBM2348" s="1359"/>
      <c r="DBN2348" s="1359"/>
      <c r="DBO2348" s="1359"/>
      <c r="DBP2348" s="1359"/>
      <c r="DBQ2348" s="1359"/>
      <c r="DBR2348" s="1359"/>
      <c r="DBS2348" s="1359"/>
      <c r="DBT2348" s="1359"/>
      <c r="DBU2348" s="1359"/>
      <c r="DBV2348" s="1359"/>
      <c r="DBW2348" s="1359"/>
      <c r="DBX2348" s="1359"/>
      <c r="DBY2348" s="1359"/>
      <c r="DBZ2348" s="1359"/>
      <c r="DCA2348" s="1359"/>
      <c r="DCB2348" s="1359"/>
      <c r="DCC2348" s="1359"/>
      <c r="DCD2348" s="1359"/>
      <c r="DCE2348" s="1359"/>
      <c r="DCF2348" s="1359"/>
      <c r="DCG2348" s="1359"/>
      <c r="DCH2348" s="1359"/>
      <c r="DCI2348" s="1359"/>
      <c r="DCJ2348" s="1359"/>
      <c r="DCK2348" s="1359"/>
      <c r="DCL2348" s="1359"/>
      <c r="DCM2348" s="1359"/>
      <c r="DCN2348" s="1359"/>
      <c r="DCO2348" s="1359"/>
      <c r="DCP2348" s="1359"/>
      <c r="DCQ2348" s="1359"/>
      <c r="DCR2348" s="1359"/>
      <c r="DCS2348" s="1359"/>
      <c r="DCT2348" s="1359"/>
      <c r="DCU2348" s="1359"/>
      <c r="DCV2348" s="1359"/>
      <c r="DCW2348" s="1359"/>
      <c r="DCX2348" s="1359"/>
      <c r="DCY2348" s="1359"/>
      <c r="DCZ2348" s="1359"/>
      <c r="DDA2348" s="1359"/>
      <c r="DDB2348" s="1359"/>
      <c r="DDC2348" s="1359"/>
      <c r="DDD2348" s="1359"/>
      <c r="DDE2348" s="1359"/>
      <c r="DDF2348" s="1359"/>
      <c r="DDG2348" s="1359"/>
      <c r="DDH2348" s="1359"/>
      <c r="DDI2348" s="1359"/>
      <c r="DDJ2348" s="1359"/>
      <c r="DDK2348" s="1359"/>
      <c r="DDL2348" s="1359"/>
      <c r="DDM2348" s="1359"/>
      <c r="DDN2348" s="1359"/>
      <c r="DDO2348" s="1359"/>
      <c r="DDP2348" s="1359"/>
      <c r="DDQ2348" s="1359"/>
      <c r="DDR2348" s="1359"/>
      <c r="DDS2348" s="1359"/>
      <c r="DDT2348" s="1359"/>
      <c r="DDU2348" s="1359"/>
      <c r="DDV2348" s="1359"/>
      <c r="DDW2348" s="1359"/>
      <c r="DDX2348" s="1359"/>
      <c r="DDY2348" s="1359"/>
      <c r="DDZ2348" s="1359"/>
      <c r="DEA2348" s="1359"/>
      <c r="DEB2348" s="1359"/>
      <c r="DEC2348" s="1359"/>
      <c r="DED2348" s="1359"/>
      <c r="DEE2348" s="1359"/>
      <c r="DEF2348" s="1359"/>
      <c r="DEG2348" s="1359"/>
      <c r="DEH2348" s="1359"/>
      <c r="DEI2348" s="1359"/>
      <c r="DEJ2348" s="1359"/>
      <c r="DEK2348" s="1359"/>
      <c r="DEL2348" s="1359"/>
      <c r="DEM2348" s="1359"/>
      <c r="DEN2348" s="1359"/>
      <c r="DEO2348" s="1359"/>
      <c r="DEP2348" s="1359"/>
      <c r="DEQ2348" s="1359"/>
      <c r="DER2348" s="1359"/>
      <c r="DES2348" s="1359"/>
      <c r="DET2348" s="1359"/>
      <c r="DEU2348" s="1359"/>
      <c r="DEV2348" s="1359"/>
      <c r="DEW2348" s="1359"/>
      <c r="DEX2348" s="1359"/>
      <c r="DEY2348" s="1359"/>
      <c r="DEZ2348" s="1359"/>
      <c r="DFA2348" s="1359"/>
      <c r="DFB2348" s="1359"/>
      <c r="DFC2348" s="1359"/>
      <c r="DFD2348" s="1359"/>
      <c r="DFE2348" s="1359"/>
      <c r="DFF2348" s="1359"/>
      <c r="DFG2348" s="1359"/>
      <c r="DFH2348" s="1359"/>
      <c r="DFI2348" s="1359"/>
      <c r="DFJ2348" s="1359"/>
      <c r="DFK2348" s="1359"/>
      <c r="DFL2348" s="1359"/>
      <c r="DFM2348" s="1359"/>
      <c r="DFN2348" s="1359"/>
      <c r="DFO2348" s="1359"/>
      <c r="DFP2348" s="1359"/>
      <c r="DFQ2348" s="1359"/>
      <c r="DFR2348" s="1359"/>
      <c r="DFS2348" s="1359"/>
      <c r="DFT2348" s="1359"/>
      <c r="DFU2348" s="1359"/>
      <c r="DFV2348" s="1359"/>
      <c r="DFW2348" s="1359"/>
      <c r="DFX2348" s="1359"/>
      <c r="DFY2348" s="1359"/>
      <c r="DFZ2348" s="1359"/>
      <c r="DGA2348" s="1359"/>
      <c r="DGB2348" s="1359"/>
      <c r="DGC2348" s="1359"/>
      <c r="DGD2348" s="1359"/>
      <c r="DGE2348" s="1359"/>
      <c r="DGF2348" s="1359"/>
      <c r="DGG2348" s="1359"/>
      <c r="DGH2348" s="1359"/>
      <c r="DGI2348" s="1359"/>
      <c r="DGJ2348" s="1359"/>
      <c r="DGK2348" s="1359"/>
      <c r="DGL2348" s="1359"/>
      <c r="DGM2348" s="1359"/>
      <c r="DGN2348" s="1359"/>
      <c r="DGO2348" s="1359"/>
      <c r="DGP2348" s="1359"/>
      <c r="DGQ2348" s="1359"/>
      <c r="DGR2348" s="1359"/>
      <c r="DGS2348" s="1359"/>
      <c r="DGT2348" s="1359"/>
      <c r="DGU2348" s="1359"/>
      <c r="DGV2348" s="1359"/>
      <c r="DGW2348" s="1359"/>
      <c r="DGX2348" s="1359"/>
      <c r="DGY2348" s="1359"/>
      <c r="DGZ2348" s="1359"/>
      <c r="DHA2348" s="1359"/>
      <c r="DHB2348" s="1359"/>
      <c r="DHC2348" s="1359"/>
      <c r="DHD2348" s="1359"/>
      <c r="DHE2348" s="1359"/>
      <c r="DHF2348" s="1359"/>
      <c r="DHG2348" s="1359"/>
      <c r="DHH2348" s="1359"/>
      <c r="DHI2348" s="1359"/>
      <c r="DHJ2348" s="1359"/>
      <c r="DHK2348" s="1359"/>
      <c r="DHL2348" s="1359"/>
      <c r="DHM2348" s="1359"/>
      <c r="DHN2348" s="1359"/>
      <c r="DHO2348" s="1359"/>
      <c r="DHP2348" s="1359"/>
      <c r="DHQ2348" s="1359"/>
      <c r="DHR2348" s="1359"/>
      <c r="DHS2348" s="1359"/>
      <c r="DHT2348" s="1359"/>
      <c r="DHU2348" s="1359"/>
      <c r="DHV2348" s="1359"/>
      <c r="DHW2348" s="1359"/>
      <c r="DHX2348" s="1359"/>
      <c r="DHY2348" s="1359"/>
      <c r="DHZ2348" s="1359"/>
      <c r="DIA2348" s="1359"/>
      <c r="DIB2348" s="1359"/>
      <c r="DIC2348" s="1359"/>
      <c r="DID2348" s="1359"/>
      <c r="DIE2348" s="1359"/>
      <c r="DIF2348" s="1359"/>
      <c r="DIG2348" s="1359"/>
      <c r="DIH2348" s="1359"/>
      <c r="DII2348" s="1359"/>
      <c r="DIJ2348" s="1359"/>
      <c r="DIK2348" s="1359"/>
      <c r="DIL2348" s="1359"/>
      <c r="DIM2348" s="1359"/>
      <c r="DIN2348" s="1359"/>
      <c r="DIO2348" s="1359"/>
      <c r="DIP2348" s="1359"/>
      <c r="DIQ2348" s="1359"/>
      <c r="DIR2348" s="1359"/>
      <c r="DIS2348" s="1359"/>
      <c r="DIT2348" s="1359"/>
      <c r="DIU2348" s="1359"/>
      <c r="DIV2348" s="1359"/>
      <c r="DIW2348" s="1359"/>
      <c r="DIX2348" s="1359"/>
      <c r="DIY2348" s="1359"/>
      <c r="DIZ2348" s="1359"/>
      <c r="DJA2348" s="1359"/>
      <c r="DJB2348" s="1359"/>
      <c r="DJC2348" s="1359"/>
      <c r="DJD2348" s="1359"/>
      <c r="DJE2348" s="1359"/>
      <c r="DJF2348" s="1359"/>
      <c r="DJG2348" s="1359"/>
      <c r="DJH2348" s="1359"/>
      <c r="DJI2348" s="1359"/>
      <c r="DJJ2348" s="1359"/>
      <c r="DJK2348" s="1359"/>
      <c r="DJL2348" s="1359"/>
      <c r="DJM2348" s="1359"/>
      <c r="DJN2348" s="1359"/>
      <c r="DJO2348" s="1359"/>
      <c r="DJP2348" s="1359"/>
      <c r="DJQ2348" s="1359"/>
      <c r="DJR2348" s="1359"/>
      <c r="DJS2348" s="1359"/>
      <c r="DJT2348" s="1359"/>
      <c r="DJU2348" s="1359"/>
      <c r="DJV2348" s="1359"/>
      <c r="DJW2348" s="1359"/>
      <c r="DJX2348" s="1359"/>
      <c r="DJY2348" s="1359"/>
      <c r="DJZ2348" s="1359"/>
      <c r="DKA2348" s="1359"/>
      <c r="DKB2348" s="1359"/>
      <c r="DKC2348" s="1359"/>
      <c r="DKD2348" s="1359"/>
      <c r="DKE2348" s="1359"/>
      <c r="DKF2348" s="1359"/>
      <c r="DKG2348" s="1359"/>
      <c r="DKH2348" s="1359"/>
      <c r="DKI2348" s="1359"/>
      <c r="DKJ2348" s="1359"/>
      <c r="DKK2348" s="1359"/>
      <c r="DKL2348" s="1359"/>
      <c r="DKM2348" s="1359"/>
      <c r="DKN2348" s="1359"/>
      <c r="DKO2348" s="1359"/>
      <c r="DKP2348" s="1359"/>
      <c r="DKQ2348" s="1359"/>
      <c r="DKR2348" s="1359"/>
      <c r="DKS2348" s="1359"/>
      <c r="DKT2348" s="1359"/>
      <c r="DKU2348" s="1359"/>
      <c r="DKV2348" s="1359"/>
      <c r="DKW2348" s="1359"/>
      <c r="DKX2348" s="1359"/>
      <c r="DKY2348" s="1359"/>
      <c r="DKZ2348" s="1359"/>
      <c r="DLA2348" s="1359"/>
      <c r="DLB2348" s="1359"/>
      <c r="DLC2348" s="1359"/>
      <c r="DLD2348" s="1359"/>
      <c r="DLE2348" s="1359"/>
      <c r="DLF2348" s="1359"/>
      <c r="DLG2348" s="1359"/>
      <c r="DLH2348" s="1359"/>
      <c r="DLI2348" s="1359"/>
      <c r="DLJ2348" s="1359"/>
      <c r="DLK2348" s="1359"/>
      <c r="DLL2348" s="1359"/>
      <c r="DLM2348" s="1359"/>
      <c r="DLN2348" s="1359"/>
      <c r="DLO2348" s="1359"/>
      <c r="DLP2348" s="1359"/>
      <c r="DLQ2348" s="1359"/>
      <c r="DLR2348" s="1359"/>
      <c r="DLS2348" s="1359"/>
      <c r="DLT2348" s="1359"/>
      <c r="DLU2348" s="1359"/>
      <c r="DLV2348" s="1359"/>
      <c r="DLW2348" s="1359"/>
      <c r="DLX2348" s="1359"/>
      <c r="DLY2348" s="1359"/>
      <c r="DLZ2348" s="1359"/>
      <c r="DMA2348" s="1359"/>
      <c r="DMB2348" s="1359"/>
      <c r="DMC2348" s="1359"/>
      <c r="DMD2348" s="1359"/>
      <c r="DME2348" s="1359"/>
      <c r="DMF2348" s="1359"/>
      <c r="DMG2348" s="1359"/>
      <c r="DMH2348" s="1359"/>
      <c r="DMI2348" s="1359"/>
      <c r="DMJ2348" s="1359"/>
      <c r="DMK2348" s="1359"/>
      <c r="DML2348" s="1359"/>
      <c r="DMM2348" s="1359"/>
      <c r="DMN2348" s="1359"/>
      <c r="DMO2348" s="1359"/>
      <c r="DMP2348" s="1359"/>
      <c r="DMQ2348" s="1359"/>
      <c r="DMR2348" s="1359"/>
      <c r="DMS2348" s="1359"/>
      <c r="DMT2348" s="1359"/>
      <c r="DMU2348" s="1359"/>
      <c r="DMV2348" s="1359"/>
      <c r="DMW2348" s="1359"/>
      <c r="DMX2348" s="1359"/>
      <c r="DMY2348" s="1359"/>
      <c r="DMZ2348" s="1359"/>
      <c r="DNA2348" s="1359"/>
      <c r="DNB2348" s="1359"/>
      <c r="DNC2348" s="1359"/>
      <c r="DND2348" s="1359"/>
      <c r="DNE2348" s="1359"/>
      <c r="DNF2348" s="1359"/>
      <c r="DNG2348" s="1359"/>
      <c r="DNH2348" s="1359"/>
      <c r="DNI2348" s="1359"/>
      <c r="DNJ2348" s="1359"/>
      <c r="DNK2348" s="1359"/>
      <c r="DNL2348" s="1359"/>
      <c r="DNM2348" s="1359"/>
      <c r="DNN2348" s="1359"/>
      <c r="DNO2348" s="1359"/>
      <c r="DNP2348" s="1359"/>
      <c r="DNQ2348" s="1359"/>
      <c r="DNR2348" s="1359"/>
      <c r="DNS2348" s="1359"/>
      <c r="DNT2348" s="1359"/>
      <c r="DNU2348" s="1359"/>
      <c r="DNV2348" s="1359"/>
      <c r="DNW2348" s="1359"/>
      <c r="DNX2348" s="1359"/>
      <c r="DNY2348" s="1359"/>
      <c r="DNZ2348" s="1359"/>
      <c r="DOA2348" s="1359"/>
      <c r="DOB2348" s="1359"/>
      <c r="DOC2348" s="1359"/>
      <c r="DOD2348" s="1359"/>
      <c r="DOE2348" s="1359"/>
      <c r="DOF2348" s="1359"/>
      <c r="DOG2348" s="1359"/>
      <c r="DOH2348" s="1359"/>
      <c r="DOI2348" s="1359"/>
      <c r="DOJ2348" s="1359"/>
      <c r="DOK2348" s="1359"/>
      <c r="DOL2348" s="1359"/>
      <c r="DOM2348" s="1359"/>
      <c r="DON2348" s="1359"/>
      <c r="DOO2348" s="1359"/>
      <c r="DOP2348" s="1359"/>
      <c r="DOQ2348" s="1359"/>
      <c r="DOR2348" s="1359"/>
      <c r="DOS2348" s="1359"/>
      <c r="DOT2348" s="1359"/>
      <c r="DOU2348" s="1359"/>
      <c r="DOV2348" s="1359"/>
      <c r="DOW2348" s="1359"/>
      <c r="DOX2348" s="1359"/>
      <c r="DOY2348" s="1359"/>
      <c r="DOZ2348" s="1359"/>
      <c r="DPA2348" s="1359"/>
      <c r="DPB2348" s="1359"/>
      <c r="DPC2348" s="1359"/>
      <c r="DPD2348" s="1359"/>
      <c r="DPE2348" s="1359"/>
      <c r="DPF2348" s="1359"/>
      <c r="DPG2348" s="1359"/>
      <c r="DPH2348" s="1359"/>
      <c r="DPI2348" s="1359"/>
      <c r="DPJ2348" s="1359"/>
      <c r="DPK2348" s="1359"/>
      <c r="DPL2348" s="1359"/>
      <c r="DPM2348" s="1359"/>
      <c r="DPN2348" s="1359"/>
      <c r="DPO2348" s="1359"/>
      <c r="DPP2348" s="1359"/>
      <c r="DPQ2348" s="1359"/>
      <c r="DPR2348" s="1359"/>
      <c r="DPS2348" s="1359"/>
      <c r="DPT2348" s="1359"/>
      <c r="DPU2348" s="1359"/>
      <c r="DPV2348" s="1359"/>
      <c r="DPW2348" s="1359"/>
      <c r="DPX2348" s="1359"/>
      <c r="DPY2348" s="1359"/>
      <c r="DPZ2348" s="1359"/>
      <c r="DQA2348" s="1359"/>
      <c r="DQB2348" s="1359"/>
      <c r="DQC2348" s="1359"/>
      <c r="DQD2348" s="1359"/>
      <c r="DQE2348" s="1359"/>
      <c r="DQF2348" s="1359"/>
      <c r="DQG2348" s="1359"/>
      <c r="DQH2348" s="1359"/>
      <c r="DQI2348" s="1359"/>
      <c r="DQJ2348" s="1359"/>
      <c r="DQK2348" s="1359"/>
      <c r="DQL2348" s="1359"/>
      <c r="DQM2348" s="1359"/>
      <c r="DQN2348" s="1359"/>
      <c r="DQO2348" s="1359"/>
      <c r="DQP2348" s="1359"/>
      <c r="DQQ2348" s="1359"/>
      <c r="DQR2348" s="1359"/>
      <c r="DQS2348" s="1359"/>
      <c r="DQT2348" s="1359"/>
      <c r="DQU2348" s="1359"/>
      <c r="DQV2348" s="1359"/>
      <c r="DQW2348" s="1359"/>
      <c r="DQX2348" s="1359"/>
      <c r="DQY2348" s="1359"/>
      <c r="DQZ2348" s="1359"/>
      <c r="DRA2348" s="1359"/>
      <c r="DRB2348" s="1359"/>
      <c r="DRC2348" s="1359"/>
      <c r="DRD2348" s="1359"/>
      <c r="DRE2348" s="1359"/>
      <c r="DRF2348" s="1359"/>
      <c r="DRG2348" s="1359"/>
      <c r="DRH2348" s="1359"/>
      <c r="DRI2348" s="1359"/>
      <c r="DRJ2348" s="1359"/>
      <c r="DRK2348" s="1359"/>
      <c r="DRL2348" s="1359"/>
      <c r="DRM2348" s="1359"/>
      <c r="DRN2348" s="1359"/>
      <c r="DRO2348" s="1359"/>
      <c r="DRP2348" s="1359"/>
      <c r="DRQ2348" s="1359"/>
      <c r="DRR2348" s="1359"/>
      <c r="DRS2348" s="1359"/>
      <c r="DRT2348" s="1359"/>
      <c r="DRU2348" s="1359"/>
      <c r="DRV2348" s="1359"/>
      <c r="DRW2348" s="1359"/>
      <c r="DRX2348" s="1359"/>
      <c r="DRY2348" s="1359"/>
      <c r="DRZ2348" s="1359"/>
      <c r="DSA2348" s="1359"/>
      <c r="DSB2348" s="1359"/>
      <c r="DSC2348" s="1359"/>
      <c r="DSD2348" s="1359"/>
      <c r="DSE2348" s="1359"/>
      <c r="DSF2348" s="1359"/>
      <c r="DSG2348" s="1359"/>
      <c r="DSH2348" s="1359"/>
      <c r="DSI2348" s="1359"/>
      <c r="DSJ2348" s="1359"/>
      <c r="DSK2348" s="1359"/>
      <c r="DSL2348" s="1359"/>
      <c r="DSM2348" s="1359"/>
      <c r="DSN2348" s="1359"/>
      <c r="DSO2348" s="1359"/>
      <c r="DSP2348" s="1359"/>
      <c r="DSQ2348" s="1359"/>
      <c r="DSR2348" s="1359"/>
      <c r="DSS2348" s="1359"/>
      <c r="DST2348" s="1359"/>
      <c r="DSU2348" s="1359"/>
      <c r="DSV2348" s="1359"/>
      <c r="DSW2348" s="1359"/>
      <c r="DSX2348" s="1359"/>
      <c r="DSY2348" s="1359"/>
      <c r="DSZ2348" s="1359"/>
      <c r="DTA2348" s="1359"/>
      <c r="DTB2348" s="1359"/>
      <c r="DTC2348" s="1359"/>
      <c r="DTD2348" s="1359"/>
      <c r="DTE2348" s="1359"/>
      <c r="DTF2348" s="1359"/>
      <c r="DTG2348" s="1359"/>
      <c r="DTH2348" s="1359"/>
      <c r="DTI2348" s="1359"/>
      <c r="DTJ2348" s="1359"/>
      <c r="DTK2348" s="1359"/>
      <c r="DTL2348" s="1359"/>
      <c r="DTM2348" s="1359"/>
      <c r="DTN2348" s="1359"/>
      <c r="DTO2348" s="1359"/>
      <c r="DTP2348" s="1359"/>
      <c r="DTQ2348" s="1359"/>
      <c r="DTR2348" s="1359"/>
      <c r="DTS2348" s="1359"/>
      <c r="DTT2348" s="1359"/>
      <c r="DTU2348" s="1359"/>
      <c r="DTV2348" s="1359"/>
      <c r="DTW2348" s="1359"/>
      <c r="DTX2348" s="1359"/>
      <c r="DTY2348" s="1359"/>
      <c r="DTZ2348" s="1359"/>
      <c r="DUA2348" s="1359"/>
      <c r="DUB2348" s="1359"/>
      <c r="DUC2348" s="1359"/>
      <c r="DUD2348" s="1359"/>
      <c r="DUE2348" s="1359"/>
      <c r="DUF2348" s="1359"/>
      <c r="DUG2348" s="1359"/>
      <c r="DUH2348" s="1359"/>
      <c r="DUI2348" s="1359"/>
      <c r="DUJ2348" s="1359"/>
      <c r="DUK2348" s="1359"/>
      <c r="DUL2348" s="1359"/>
      <c r="DUM2348" s="1359"/>
      <c r="DUN2348" s="1359"/>
      <c r="DUO2348" s="1359"/>
      <c r="DUP2348" s="1359"/>
      <c r="DUQ2348" s="1359"/>
      <c r="DUR2348" s="1359"/>
      <c r="DUS2348" s="1359"/>
      <c r="DUT2348" s="1359"/>
      <c r="DUU2348" s="1359"/>
      <c r="DUV2348" s="1359"/>
      <c r="DUW2348" s="1359"/>
      <c r="DUX2348" s="1359"/>
      <c r="DUY2348" s="1359"/>
      <c r="DUZ2348" s="1359"/>
      <c r="DVA2348" s="1359"/>
      <c r="DVB2348" s="1359"/>
      <c r="DVC2348" s="1359"/>
      <c r="DVD2348" s="1359"/>
      <c r="DVE2348" s="1359"/>
      <c r="DVF2348" s="1359"/>
      <c r="DVG2348" s="1359"/>
      <c r="DVH2348" s="1359"/>
      <c r="DVI2348" s="1359"/>
      <c r="DVJ2348" s="1359"/>
      <c r="DVK2348" s="1359"/>
      <c r="DVL2348" s="1359"/>
      <c r="DVM2348" s="1359"/>
      <c r="DVN2348" s="1359"/>
      <c r="DVO2348" s="1359"/>
      <c r="DVP2348" s="1359"/>
      <c r="DVQ2348" s="1359"/>
      <c r="DVR2348" s="1359"/>
      <c r="DVS2348" s="1359"/>
      <c r="DVT2348" s="1359"/>
      <c r="DVU2348" s="1359"/>
      <c r="DVV2348" s="1359"/>
      <c r="DVW2348" s="1359"/>
      <c r="DVX2348" s="1359"/>
      <c r="DVY2348" s="1359"/>
      <c r="DVZ2348" s="1359"/>
      <c r="DWA2348" s="1359"/>
      <c r="DWB2348" s="1359"/>
      <c r="DWC2348" s="1359"/>
      <c r="DWD2348" s="1359"/>
      <c r="DWE2348" s="1359"/>
      <c r="DWF2348" s="1359"/>
      <c r="DWG2348" s="1359"/>
      <c r="DWH2348" s="1359"/>
      <c r="DWI2348" s="1359"/>
      <c r="DWJ2348" s="1359"/>
      <c r="DWK2348" s="1359"/>
      <c r="DWL2348" s="1359"/>
      <c r="DWM2348" s="1359"/>
      <c r="DWN2348" s="1359"/>
      <c r="DWO2348" s="1359"/>
      <c r="DWP2348" s="1359"/>
      <c r="DWQ2348" s="1359"/>
      <c r="DWR2348" s="1359"/>
      <c r="DWS2348" s="1359"/>
      <c r="DWT2348" s="1359"/>
      <c r="DWU2348" s="1359"/>
      <c r="DWV2348" s="1359"/>
      <c r="DWW2348" s="1359"/>
      <c r="DWX2348" s="1359"/>
      <c r="DWY2348" s="1359"/>
      <c r="DWZ2348" s="1359"/>
      <c r="DXA2348" s="1359"/>
      <c r="DXB2348" s="1359"/>
      <c r="DXC2348" s="1359"/>
      <c r="DXD2348" s="1359"/>
      <c r="DXE2348" s="1359"/>
      <c r="DXF2348" s="1359"/>
      <c r="DXG2348" s="1359"/>
      <c r="DXH2348" s="1359"/>
      <c r="DXI2348" s="1359"/>
      <c r="DXJ2348" s="1359"/>
      <c r="DXK2348" s="1359"/>
      <c r="DXL2348" s="1359"/>
      <c r="DXM2348" s="1359"/>
      <c r="DXN2348" s="1359"/>
      <c r="DXO2348" s="1359"/>
      <c r="DXP2348" s="1359"/>
      <c r="DXQ2348" s="1359"/>
      <c r="DXR2348" s="1359"/>
      <c r="DXS2348" s="1359"/>
      <c r="DXT2348" s="1359"/>
      <c r="DXU2348" s="1359"/>
      <c r="DXV2348" s="1359"/>
      <c r="DXW2348" s="1359"/>
      <c r="DXX2348" s="1359"/>
      <c r="DXY2348" s="1359"/>
      <c r="DXZ2348" s="1359"/>
      <c r="DYA2348" s="1359"/>
      <c r="DYB2348" s="1359"/>
      <c r="DYC2348" s="1359"/>
      <c r="DYD2348" s="1359"/>
      <c r="DYE2348" s="1359"/>
      <c r="DYF2348" s="1359"/>
      <c r="DYG2348" s="1359"/>
      <c r="DYH2348" s="1359"/>
      <c r="DYI2348" s="1359"/>
      <c r="DYJ2348" s="1359"/>
      <c r="DYK2348" s="1359"/>
      <c r="DYL2348" s="1359"/>
      <c r="DYM2348" s="1359"/>
      <c r="DYN2348" s="1359"/>
      <c r="DYO2348" s="1359"/>
      <c r="DYP2348" s="1359"/>
      <c r="DYQ2348" s="1359"/>
      <c r="DYR2348" s="1359"/>
      <c r="DYS2348" s="1359"/>
      <c r="DYT2348" s="1359"/>
      <c r="DYU2348" s="1359"/>
      <c r="DYV2348" s="1359"/>
      <c r="DYW2348" s="1359"/>
      <c r="DYX2348" s="1359"/>
      <c r="DYY2348" s="1359"/>
      <c r="DYZ2348" s="1359"/>
      <c r="DZA2348" s="1359"/>
      <c r="DZB2348" s="1359"/>
      <c r="DZC2348" s="1359"/>
      <c r="DZD2348" s="1359"/>
      <c r="DZE2348" s="1359"/>
      <c r="DZF2348" s="1359"/>
      <c r="DZG2348" s="1359"/>
      <c r="DZH2348" s="1359"/>
      <c r="DZI2348" s="1359"/>
      <c r="DZJ2348" s="1359"/>
      <c r="DZK2348" s="1359"/>
      <c r="DZL2348" s="1359"/>
      <c r="DZM2348" s="1359"/>
      <c r="DZN2348" s="1359"/>
      <c r="DZO2348" s="1359"/>
      <c r="DZP2348" s="1359"/>
      <c r="DZQ2348" s="1359"/>
      <c r="DZR2348" s="1359"/>
      <c r="DZS2348" s="1359"/>
      <c r="DZT2348" s="1359"/>
      <c r="DZU2348" s="1359"/>
      <c r="DZV2348" s="1359"/>
      <c r="DZW2348" s="1359"/>
      <c r="DZX2348" s="1359"/>
      <c r="DZY2348" s="1359"/>
      <c r="DZZ2348" s="1359"/>
      <c r="EAA2348" s="1359"/>
      <c r="EAB2348" s="1359"/>
      <c r="EAC2348" s="1359"/>
      <c r="EAD2348" s="1359"/>
      <c r="EAE2348" s="1359"/>
      <c r="EAF2348" s="1359"/>
      <c r="EAG2348" s="1359"/>
      <c r="EAH2348" s="1359"/>
      <c r="EAI2348" s="1359"/>
      <c r="EAJ2348" s="1359"/>
      <c r="EAK2348" s="1359"/>
      <c r="EAL2348" s="1359"/>
      <c r="EAM2348" s="1359"/>
      <c r="EAN2348" s="1359"/>
      <c r="EAO2348" s="1359"/>
      <c r="EAP2348" s="1359"/>
      <c r="EAQ2348" s="1359"/>
      <c r="EAR2348" s="1359"/>
      <c r="EAS2348" s="1359"/>
      <c r="EAT2348" s="1359"/>
      <c r="EAU2348" s="1359"/>
      <c r="EAV2348" s="1359"/>
      <c r="EAW2348" s="1359"/>
      <c r="EAX2348" s="1359"/>
      <c r="EAY2348" s="1359"/>
      <c r="EAZ2348" s="1359"/>
      <c r="EBA2348" s="1359"/>
      <c r="EBB2348" s="1359"/>
      <c r="EBC2348" s="1359"/>
      <c r="EBD2348" s="1359"/>
      <c r="EBE2348" s="1359"/>
      <c r="EBF2348" s="1359"/>
      <c r="EBG2348" s="1359"/>
      <c r="EBH2348" s="1359"/>
      <c r="EBI2348" s="1359"/>
      <c r="EBJ2348" s="1359"/>
      <c r="EBK2348" s="1359"/>
      <c r="EBL2348" s="1359"/>
      <c r="EBM2348" s="1359"/>
      <c r="EBN2348" s="1359"/>
      <c r="EBO2348" s="1359"/>
      <c r="EBP2348" s="1359"/>
      <c r="EBQ2348" s="1359"/>
      <c r="EBR2348" s="1359"/>
      <c r="EBS2348" s="1359"/>
      <c r="EBT2348" s="1359"/>
      <c r="EBU2348" s="1359"/>
      <c r="EBV2348" s="1359"/>
      <c r="EBW2348" s="1359"/>
      <c r="EBX2348" s="1359"/>
      <c r="EBY2348" s="1359"/>
      <c r="EBZ2348" s="1359"/>
      <c r="ECA2348" s="1359"/>
      <c r="ECB2348" s="1359"/>
      <c r="ECC2348" s="1359"/>
      <c r="ECD2348" s="1359"/>
      <c r="ECE2348" s="1359"/>
      <c r="ECF2348" s="1359"/>
      <c r="ECG2348" s="1359"/>
      <c r="ECH2348" s="1359"/>
      <c r="ECI2348" s="1359"/>
      <c r="ECJ2348" s="1359"/>
      <c r="ECK2348" s="1359"/>
      <c r="ECL2348" s="1359"/>
      <c r="ECM2348" s="1359"/>
      <c r="ECN2348" s="1359"/>
      <c r="ECO2348" s="1359"/>
      <c r="ECP2348" s="1359"/>
      <c r="ECQ2348" s="1359"/>
      <c r="ECR2348" s="1359"/>
      <c r="ECS2348" s="1359"/>
      <c r="ECT2348" s="1359"/>
      <c r="ECU2348" s="1359"/>
      <c r="ECV2348" s="1359"/>
      <c r="ECW2348" s="1359"/>
      <c r="ECX2348" s="1359"/>
      <c r="ECY2348" s="1359"/>
      <c r="ECZ2348" s="1359"/>
      <c r="EDA2348" s="1359"/>
      <c r="EDB2348" s="1359"/>
      <c r="EDC2348" s="1359"/>
      <c r="EDD2348" s="1359"/>
      <c r="EDE2348" s="1359"/>
      <c r="EDF2348" s="1359"/>
      <c r="EDG2348" s="1359"/>
      <c r="EDH2348" s="1359"/>
      <c r="EDI2348" s="1359"/>
      <c r="EDJ2348" s="1359"/>
      <c r="EDK2348" s="1359"/>
      <c r="EDL2348" s="1359"/>
      <c r="EDM2348" s="1359"/>
      <c r="EDN2348" s="1359"/>
      <c r="EDO2348" s="1359"/>
      <c r="EDP2348" s="1359"/>
      <c r="EDQ2348" s="1359"/>
      <c r="EDR2348" s="1359"/>
      <c r="EDS2348" s="1359"/>
      <c r="EDT2348" s="1359"/>
      <c r="EDU2348" s="1359"/>
      <c r="EDV2348" s="1359"/>
      <c r="EDW2348" s="1359"/>
      <c r="EDX2348" s="1359"/>
      <c r="EDY2348" s="1359"/>
      <c r="EDZ2348" s="1359"/>
      <c r="EEA2348" s="1359"/>
      <c r="EEB2348" s="1359"/>
      <c r="EEC2348" s="1359"/>
      <c r="EED2348" s="1359"/>
      <c r="EEE2348" s="1359"/>
      <c r="EEF2348" s="1359"/>
      <c r="EEG2348" s="1359"/>
      <c r="EEH2348" s="1359"/>
      <c r="EEI2348" s="1359"/>
      <c r="EEJ2348" s="1359"/>
      <c r="EEK2348" s="1359"/>
      <c r="EEL2348" s="1359"/>
      <c r="EEM2348" s="1359"/>
      <c r="EEN2348" s="1359"/>
      <c r="EEO2348" s="1359"/>
      <c r="EEP2348" s="1359"/>
      <c r="EEQ2348" s="1359"/>
      <c r="EER2348" s="1359"/>
      <c r="EES2348" s="1359"/>
      <c r="EET2348" s="1359"/>
      <c r="EEU2348" s="1359"/>
      <c r="EEV2348" s="1359"/>
      <c r="EEW2348" s="1359"/>
      <c r="EEX2348" s="1359"/>
      <c r="EEY2348" s="1359"/>
      <c r="EEZ2348" s="1359"/>
      <c r="EFA2348" s="1359"/>
      <c r="EFB2348" s="1359"/>
      <c r="EFC2348" s="1359"/>
      <c r="EFD2348" s="1359"/>
      <c r="EFE2348" s="1359"/>
      <c r="EFF2348" s="1359"/>
      <c r="EFG2348" s="1359"/>
      <c r="EFH2348" s="1359"/>
      <c r="EFI2348" s="1359"/>
      <c r="EFJ2348" s="1359"/>
      <c r="EFK2348" s="1359"/>
      <c r="EFL2348" s="1359"/>
      <c r="EFM2348" s="1359"/>
      <c r="EFN2348" s="1359"/>
      <c r="EFO2348" s="1359"/>
      <c r="EFP2348" s="1359"/>
      <c r="EFQ2348" s="1359"/>
      <c r="EFR2348" s="1359"/>
      <c r="EFS2348" s="1359"/>
      <c r="EFT2348" s="1359"/>
      <c r="EFU2348" s="1359"/>
      <c r="EFV2348" s="1359"/>
      <c r="EFW2348" s="1359"/>
      <c r="EFX2348" s="1359"/>
      <c r="EFY2348" s="1359"/>
      <c r="EFZ2348" s="1359"/>
      <c r="EGA2348" s="1359"/>
      <c r="EGB2348" s="1359"/>
      <c r="EGC2348" s="1359"/>
      <c r="EGD2348" s="1359"/>
      <c r="EGE2348" s="1359"/>
      <c r="EGF2348" s="1359"/>
      <c r="EGG2348" s="1359"/>
      <c r="EGH2348" s="1359"/>
      <c r="EGI2348" s="1359"/>
      <c r="EGJ2348" s="1359"/>
      <c r="EGK2348" s="1359"/>
      <c r="EGL2348" s="1359"/>
      <c r="EGM2348" s="1359"/>
      <c r="EGN2348" s="1359"/>
      <c r="EGO2348" s="1359"/>
      <c r="EGP2348" s="1359"/>
      <c r="EGQ2348" s="1359"/>
      <c r="EGR2348" s="1359"/>
      <c r="EGS2348" s="1359"/>
      <c r="EGT2348" s="1359"/>
      <c r="EGU2348" s="1359"/>
      <c r="EGV2348" s="1359"/>
      <c r="EGW2348" s="1359"/>
      <c r="EGX2348" s="1359"/>
      <c r="EGY2348" s="1359"/>
      <c r="EGZ2348" s="1359"/>
      <c r="EHA2348" s="1359"/>
      <c r="EHB2348" s="1359"/>
      <c r="EHC2348" s="1359"/>
      <c r="EHD2348" s="1359"/>
      <c r="EHE2348" s="1359"/>
      <c r="EHF2348" s="1359"/>
      <c r="EHG2348" s="1359"/>
      <c r="EHH2348" s="1359"/>
      <c r="EHI2348" s="1359"/>
      <c r="EHJ2348" s="1359"/>
      <c r="EHK2348" s="1359"/>
      <c r="EHL2348" s="1359"/>
      <c r="EHM2348" s="1359"/>
      <c r="EHN2348" s="1359"/>
      <c r="EHO2348" s="1359"/>
      <c r="EHP2348" s="1359"/>
      <c r="EHQ2348" s="1359"/>
      <c r="EHR2348" s="1359"/>
      <c r="EHS2348" s="1359"/>
      <c r="EHT2348" s="1359"/>
      <c r="EHU2348" s="1359"/>
      <c r="EHV2348" s="1359"/>
      <c r="EHW2348" s="1359"/>
      <c r="EHX2348" s="1359"/>
      <c r="EHY2348" s="1359"/>
      <c r="EHZ2348" s="1359"/>
      <c r="EIA2348" s="1359"/>
      <c r="EIB2348" s="1359"/>
      <c r="EIC2348" s="1359"/>
      <c r="EID2348" s="1359"/>
      <c r="EIE2348" s="1359"/>
      <c r="EIF2348" s="1359"/>
      <c r="EIG2348" s="1359"/>
      <c r="EIH2348" s="1359"/>
      <c r="EII2348" s="1359"/>
      <c r="EIJ2348" s="1359"/>
      <c r="EIK2348" s="1359"/>
      <c r="EIL2348" s="1359"/>
      <c r="EIM2348" s="1359"/>
      <c r="EIN2348" s="1359"/>
      <c r="EIO2348" s="1359"/>
      <c r="EIP2348" s="1359"/>
      <c r="EIQ2348" s="1359"/>
      <c r="EIR2348" s="1359"/>
      <c r="EIS2348" s="1359"/>
      <c r="EIT2348" s="1359"/>
      <c r="EIU2348" s="1359"/>
      <c r="EIV2348" s="1359"/>
      <c r="EIW2348" s="1359"/>
      <c r="EIX2348" s="1359"/>
      <c r="EIY2348" s="1359"/>
      <c r="EIZ2348" s="1359"/>
      <c r="EJA2348" s="1359"/>
      <c r="EJB2348" s="1359"/>
      <c r="EJC2348" s="1359"/>
      <c r="EJD2348" s="1359"/>
      <c r="EJE2348" s="1359"/>
      <c r="EJF2348" s="1359"/>
      <c r="EJG2348" s="1359"/>
      <c r="EJH2348" s="1359"/>
      <c r="EJI2348" s="1359"/>
      <c r="EJJ2348" s="1359"/>
      <c r="EJK2348" s="1359"/>
      <c r="EJL2348" s="1359"/>
      <c r="EJM2348" s="1359"/>
      <c r="EJN2348" s="1359"/>
      <c r="EJO2348" s="1359"/>
      <c r="EJP2348" s="1359"/>
      <c r="EJQ2348" s="1359"/>
      <c r="EJR2348" s="1359"/>
      <c r="EJS2348" s="1359"/>
      <c r="EJT2348" s="1359"/>
      <c r="EJU2348" s="1359"/>
      <c r="EJV2348" s="1359"/>
      <c r="EJW2348" s="1359"/>
      <c r="EJX2348" s="1359"/>
      <c r="EJY2348" s="1359"/>
      <c r="EJZ2348" s="1359"/>
      <c r="EKA2348" s="1359"/>
      <c r="EKB2348" s="1359"/>
      <c r="EKC2348" s="1359"/>
      <c r="EKD2348" s="1359"/>
      <c r="EKE2348" s="1359"/>
      <c r="EKF2348" s="1359"/>
      <c r="EKG2348" s="1359"/>
      <c r="EKH2348" s="1359"/>
      <c r="EKI2348" s="1359"/>
      <c r="EKJ2348" s="1359"/>
      <c r="EKK2348" s="1359"/>
      <c r="EKL2348" s="1359"/>
      <c r="EKM2348" s="1359"/>
      <c r="EKN2348" s="1359"/>
      <c r="EKO2348" s="1359"/>
      <c r="EKP2348" s="1359"/>
      <c r="EKQ2348" s="1359"/>
      <c r="EKR2348" s="1359"/>
      <c r="EKS2348" s="1359"/>
      <c r="EKT2348" s="1359"/>
      <c r="EKU2348" s="1359"/>
      <c r="EKV2348" s="1359"/>
      <c r="EKW2348" s="1359"/>
      <c r="EKX2348" s="1359"/>
      <c r="EKY2348" s="1359"/>
      <c r="EKZ2348" s="1359"/>
      <c r="ELA2348" s="1359"/>
      <c r="ELB2348" s="1359"/>
      <c r="ELC2348" s="1359"/>
      <c r="ELD2348" s="1359"/>
      <c r="ELE2348" s="1359"/>
      <c r="ELF2348" s="1359"/>
      <c r="ELG2348" s="1359"/>
      <c r="ELH2348" s="1359"/>
      <c r="ELI2348" s="1359"/>
      <c r="ELJ2348" s="1359"/>
      <c r="ELK2348" s="1359"/>
      <c r="ELL2348" s="1359"/>
      <c r="ELM2348" s="1359"/>
      <c r="ELN2348" s="1359"/>
      <c r="ELO2348" s="1359"/>
      <c r="ELP2348" s="1359"/>
      <c r="ELQ2348" s="1359"/>
      <c r="ELR2348" s="1359"/>
      <c r="ELS2348" s="1359"/>
      <c r="ELT2348" s="1359"/>
      <c r="ELU2348" s="1359"/>
      <c r="ELV2348" s="1359"/>
      <c r="ELW2348" s="1359"/>
      <c r="ELX2348" s="1359"/>
      <c r="ELY2348" s="1359"/>
      <c r="ELZ2348" s="1359"/>
      <c r="EMA2348" s="1359"/>
      <c r="EMB2348" s="1359"/>
      <c r="EMC2348" s="1359"/>
      <c r="EMD2348" s="1359"/>
      <c r="EME2348" s="1359"/>
      <c r="EMF2348" s="1359"/>
      <c r="EMG2348" s="1359"/>
      <c r="EMH2348" s="1359"/>
      <c r="EMI2348" s="1359"/>
      <c r="EMJ2348" s="1359"/>
      <c r="EMK2348" s="1359"/>
      <c r="EML2348" s="1359"/>
      <c r="EMM2348" s="1359"/>
      <c r="EMN2348" s="1359"/>
      <c r="EMO2348" s="1359"/>
      <c r="EMP2348" s="1359"/>
      <c r="EMQ2348" s="1359"/>
      <c r="EMR2348" s="1359"/>
      <c r="EMS2348" s="1359"/>
      <c r="EMT2348" s="1359"/>
      <c r="EMU2348" s="1359"/>
      <c r="EMV2348" s="1359"/>
      <c r="EMW2348" s="1359"/>
      <c r="EMX2348" s="1359"/>
      <c r="EMY2348" s="1359"/>
      <c r="EMZ2348" s="1359"/>
      <c r="ENA2348" s="1359"/>
      <c r="ENB2348" s="1359"/>
      <c r="ENC2348" s="1359"/>
      <c r="END2348" s="1359"/>
      <c r="ENE2348" s="1359"/>
      <c r="ENF2348" s="1359"/>
      <c r="ENG2348" s="1359"/>
      <c r="ENH2348" s="1359"/>
      <c r="ENI2348" s="1359"/>
      <c r="ENJ2348" s="1359"/>
      <c r="ENK2348" s="1359"/>
      <c r="ENL2348" s="1359"/>
      <c r="ENM2348" s="1359"/>
      <c r="ENN2348" s="1359"/>
      <c r="ENO2348" s="1359"/>
      <c r="ENP2348" s="1359"/>
      <c r="ENQ2348" s="1359"/>
      <c r="ENR2348" s="1359"/>
      <c r="ENS2348" s="1359"/>
      <c r="ENT2348" s="1359"/>
      <c r="ENU2348" s="1359"/>
      <c r="ENV2348" s="1359"/>
      <c r="ENW2348" s="1359"/>
      <c r="ENX2348" s="1359"/>
      <c r="ENY2348" s="1359"/>
      <c r="ENZ2348" s="1359"/>
      <c r="EOA2348" s="1359"/>
      <c r="EOB2348" s="1359"/>
      <c r="EOC2348" s="1359"/>
      <c r="EOD2348" s="1359"/>
      <c r="EOE2348" s="1359"/>
      <c r="EOF2348" s="1359"/>
      <c r="EOG2348" s="1359"/>
      <c r="EOH2348" s="1359"/>
      <c r="EOI2348" s="1359"/>
      <c r="EOJ2348" s="1359"/>
      <c r="EOK2348" s="1359"/>
      <c r="EOL2348" s="1359"/>
      <c r="EOM2348" s="1359"/>
      <c r="EON2348" s="1359"/>
      <c r="EOO2348" s="1359"/>
      <c r="EOP2348" s="1359"/>
      <c r="EOQ2348" s="1359"/>
      <c r="EOR2348" s="1359"/>
      <c r="EOS2348" s="1359"/>
      <c r="EOT2348" s="1359"/>
      <c r="EOU2348" s="1359"/>
      <c r="EOV2348" s="1359"/>
      <c r="EOW2348" s="1359"/>
      <c r="EOX2348" s="1359"/>
      <c r="EOY2348" s="1359"/>
      <c r="EOZ2348" s="1359"/>
      <c r="EPA2348" s="1359"/>
      <c r="EPB2348" s="1359"/>
      <c r="EPC2348" s="1359"/>
      <c r="EPD2348" s="1359"/>
      <c r="EPE2348" s="1359"/>
      <c r="EPF2348" s="1359"/>
      <c r="EPG2348" s="1359"/>
      <c r="EPH2348" s="1359"/>
      <c r="EPI2348" s="1359"/>
      <c r="EPJ2348" s="1359"/>
      <c r="EPK2348" s="1359"/>
      <c r="EPL2348" s="1359"/>
      <c r="EPM2348" s="1359"/>
      <c r="EPN2348" s="1359"/>
      <c r="EPO2348" s="1359"/>
      <c r="EPP2348" s="1359"/>
      <c r="EPQ2348" s="1359"/>
      <c r="EPR2348" s="1359"/>
      <c r="EPS2348" s="1359"/>
      <c r="EPT2348" s="1359"/>
      <c r="EPU2348" s="1359"/>
      <c r="EPV2348" s="1359"/>
      <c r="EPW2348" s="1359"/>
      <c r="EPX2348" s="1359"/>
      <c r="EPY2348" s="1359"/>
      <c r="EPZ2348" s="1359"/>
      <c r="EQA2348" s="1359"/>
      <c r="EQB2348" s="1359"/>
      <c r="EQC2348" s="1359"/>
      <c r="EQD2348" s="1359"/>
      <c r="EQE2348" s="1359"/>
      <c r="EQF2348" s="1359"/>
      <c r="EQG2348" s="1359"/>
      <c r="EQH2348" s="1359"/>
      <c r="EQI2348" s="1359"/>
      <c r="EQJ2348" s="1359"/>
      <c r="EQK2348" s="1359"/>
      <c r="EQL2348" s="1359"/>
      <c r="EQM2348" s="1359"/>
      <c r="EQN2348" s="1359"/>
      <c r="EQO2348" s="1359"/>
      <c r="EQP2348" s="1359"/>
      <c r="EQQ2348" s="1359"/>
      <c r="EQR2348" s="1359"/>
      <c r="EQS2348" s="1359"/>
      <c r="EQT2348" s="1359"/>
      <c r="EQU2348" s="1359"/>
      <c r="EQV2348" s="1359"/>
      <c r="EQW2348" s="1359"/>
      <c r="EQX2348" s="1359"/>
      <c r="EQY2348" s="1359"/>
      <c r="EQZ2348" s="1359"/>
      <c r="ERA2348" s="1359"/>
      <c r="ERB2348" s="1359"/>
      <c r="ERC2348" s="1359"/>
      <c r="ERD2348" s="1359"/>
      <c r="ERE2348" s="1359"/>
      <c r="ERF2348" s="1359"/>
      <c r="ERG2348" s="1359"/>
      <c r="ERH2348" s="1359"/>
      <c r="ERI2348" s="1359"/>
      <c r="ERJ2348" s="1359"/>
      <c r="ERK2348" s="1359"/>
      <c r="ERL2348" s="1359"/>
      <c r="ERM2348" s="1359"/>
      <c r="ERN2348" s="1359"/>
      <c r="ERO2348" s="1359"/>
      <c r="ERP2348" s="1359"/>
      <c r="ERQ2348" s="1359"/>
      <c r="ERR2348" s="1359"/>
      <c r="ERS2348" s="1359"/>
      <c r="ERT2348" s="1359"/>
      <c r="ERU2348" s="1359"/>
      <c r="ERV2348" s="1359"/>
      <c r="ERW2348" s="1359"/>
      <c r="ERX2348" s="1359"/>
      <c r="ERY2348" s="1359"/>
      <c r="ERZ2348" s="1359"/>
      <c r="ESA2348" s="1359"/>
      <c r="ESB2348" s="1359"/>
      <c r="ESC2348" s="1359"/>
      <c r="ESD2348" s="1359"/>
      <c r="ESE2348" s="1359"/>
      <c r="ESF2348" s="1359"/>
      <c r="ESG2348" s="1359"/>
      <c r="ESH2348" s="1359"/>
      <c r="ESI2348" s="1359"/>
      <c r="ESJ2348" s="1359"/>
      <c r="ESK2348" s="1359"/>
      <c r="ESL2348" s="1359"/>
      <c r="ESM2348" s="1359"/>
      <c r="ESN2348" s="1359"/>
      <c r="ESO2348" s="1359"/>
      <c r="ESP2348" s="1359"/>
      <c r="ESQ2348" s="1359"/>
      <c r="ESR2348" s="1359"/>
      <c r="ESS2348" s="1359"/>
      <c r="EST2348" s="1359"/>
      <c r="ESU2348" s="1359"/>
      <c r="ESV2348" s="1359"/>
      <c r="ESW2348" s="1359"/>
      <c r="ESX2348" s="1359"/>
      <c r="ESY2348" s="1359"/>
      <c r="ESZ2348" s="1359"/>
      <c r="ETA2348" s="1359"/>
      <c r="ETB2348" s="1359"/>
      <c r="ETC2348" s="1359"/>
      <c r="ETD2348" s="1359"/>
      <c r="ETE2348" s="1359"/>
      <c r="ETF2348" s="1359"/>
      <c r="ETG2348" s="1359"/>
      <c r="ETH2348" s="1359"/>
      <c r="ETI2348" s="1359"/>
      <c r="ETJ2348" s="1359"/>
      <c r="ETK2348" s="1359"/>
      <c r="ETL2348" s="1359"/>
      <c r="ETM2348" s="1359"/>
      <c r="ETN2348" s="1359"/>
      <c r="ETO2348" s="1359"/>
      <c r="ETP2348" s="1359"/>
      <c r="ETQ2348" s="1359"/>
      <c r="ETR2348" s="1359"/>
      <c r="ETS2348" s="1359"/>
      <c r="ETT2348" s="1359"/>
      <c r="ETU2348" s="1359"/>
      <c r="ETV2348" s="1359"/>
      <c r="ETW2348" s="1359"/>
      <c r="ETX2348" s="1359"/>
      <c r="ETY2348" s="1359"/>
      <c r="ETZ2348" s="1359"/>
      <c r="EUA2348" s="1359"/>
      <c r="EUB2348" s="1359"/>
      <c r="EUC2348" s="1359"/>
      <c r="EUD2348" s="1359"/>
      <c r="EUE2348" s="1359"/>
      <c r="EUF2348" s="1359"/>
      <c r="EUG2348" s="1359"/>
      <c r="EUH2348" s="1359"/>
      <c r="EUI2348" s="1359"/>
      <c r="EUJ2348" s="1359"/>
      <c r="EUK2348" s="1359"/>
      <c r="EUL2348" s="1359"/>
      <c r="EUM2348" s="1359"/>
      <c r="EUN2348" s="1359"/>
      <c r="EUO2348" s="1359"/>
      <c r="EUP2348" s="1359"/>
      <c r="EUQ2348" s="1359"/>
      <c r="EUR2348" s="1359"/>
      <c r="EUS2348" s="1359"/>
      <c r="EUT2348" s="1359"/>
      <c r="EUU2348" s="1359"/>
      <c r="EUV2348" s="1359"/>
      <c r="EUW2348" s="1359"/>
      <c r="EUX2348" s="1359"/>
      <c r="EUY2348" s="1359"/>
      <c r="EUZ2348" s="1359"/>
      <c r="EVA2348" s="1359"/>
      <c r="EVB2348" s="1359"/>
      <c r="EVC2348" s="1359"/>
      <c r="EVD2348" s="1359"/>
      <c r="EVE2348" s="1359"/>
      <c r="EVF2348" s="1359"/>
      <c r="EVG2348" s="1359"/>
      <c r="EVH2348" s="1359"/>
      <c r="EVI2348" s="1359"/>
      <c r="EVJ2348" s="1359"/>
      <c r="EVK2348" s="1359"/>
      <c r="EVL2348" s="1359"/>
      <c r="EVM2348" s="1359"/>
      <c r="EVN2348" s="1359"/>
      <c r="EVO2348" s="1359"/>
      <c r="EVP2348" s="1359"/>
      <c r="EVQ2348" s="1359"/>
      <c r="EVR2348" s="1359"/>
      <c r="EVS2348" s="1359"/>
      <c r="EVT2348" s="1359"/>
      <c r="EVU2348" s="1359"/>
      <c r="EVV2348" s="1359"/>
      <c r="EVW2348" s="1359"/>
      <c r="EVX2348" s="1359"/>
      <c r="EVY2348" s="1359"/>
      <c r="EVZ2348" s="1359"/>
      <c r="EWA2348" s="1359"/>
      <c r="EWB2348" s="1359"/>
      <c r="EWC2348" s="1359"/>
      <c r="EWD2348" s="1359"/>
      <c r="EWE2348" s="1359"/>
      <c r="EWF2348" s="1359"/>
      <c r="EWG2348" s="1359"/>
      <c r="EWH2348" s="1359"/>
      <c r="EWI2348" s="1359"/>
      <c r="EWJ2348" s="1359"/>
      <c r="EWK2348" s="1359"/>
      <c r="EWL2348" s="1359"/>
      <c r="EWM2348" s="1359"/>
      <c r="EWN2348" s="1359"/>
      <c r="EWO2348" s="1359"/>
      <c r="EWP2348" s="1359"/>
      <c r="EWQ2348" s="1359"/>
      <c r="EWR2348" s="1359"/>
      <c r="EWS2348" s="1359"/>
      <c r="EWT2348" s="1359"/>
      <c r="EWU2348" s="1359"/>
      <c r="EWV2348" s="1359"/>
      <c r="EWW2348" s="1359"/>
      <c r="EWX2348" s="1359"/>
      <c r="EWY2348" s="1359"/>
      <c r="EWZ2348" s="1359"/>
      <c r="EXA2348" s="1359"/>
      <c r="EXB2348" s="1359"/>
      <c r="EXC2348" s="1359"/>
      <c r="EXD2348" s="1359"/>
      <c r="EXE2348" s="1359"/>
      <c r="EXF2348" s="1359"/>
      <c r="EXG2348" s="1359"/>
      <c r="EXH2348" s="1359"/>
      <c r="EXI2348" s="1359"/>
      <c r="EXJ2348" s="1359"/>
      <c r="EXK2348" s="1359"/>
      <c r="EXL2348" s="1359"/>
      <c r="EXM2348" s="1359"/>
      <c r="EXN2348" s="1359"/>
      <c r="EXO2348" s="1359"/>
      <c r="EXP2348" s="1359"/>
      <c r="EXQ2348" s="1359"/>
      <c r="EXR2348" s="1359"/>
      <c r="EXS2348" s="1359"/>
      <c r="EXT2348" s="1359"/>
      <c r="EXU2348" s="1359"/>
      <c r="EXV2348" s="1359"/>
      <c r="EXW2348" s="1359"/>
      <c r="EXX2348" s="1359"/>
      <c r="EXY2348" s="1359"/>
      <c r="EXZ2348" s="1359"/>
      <c r="EYA2348" s="1359"/>
      <c r="EYB2348" s="1359"/>
      <c r="EYC2348" s="1359"/>
      <c r="EYD2348" s="1359"/>
      <c r="EYE2348" s="1359"/>
      <c r="EYF2348" s="1359"/>
      <c r="EYG2348" s="1359"/>
      <c r="EYH2348" s="1359"/>
      <c r="EYI2348" s="1359"/>
      <c r="EYJ2348" s="1359"/>
      <c r="EYK2348" s="1359"/>
      <c r="EYL2348" s="1359"/>
      <c r="EYM2348" s="1359"/>
      <c r="EYN2348" s="1359"/>
      <c r="EYO2348" s="1359"/>
      <c r="EYP2348" s="1359"/>
      <c r="EYQ2348" s="1359"/>
      <c r="EYR2348" s="1359"/>
      <c r="EYS2348" s="1359"/>
      <c r="EYT2348" s="1359"/>
      <c r="EYU2348" s="1359"/>
      <c r="EYV2348" s="1359"/>
      <c r="EYW2348" s="1359"/>
      <c r="EYX2348" s="1359"/>
      <c r="EYY2348" s="1359"/>
      <c r="EYZ2348" s="1359"/>
      <c r="EZA2348" s="1359"/>
      <c r="EZB2348" s="1359"/>
      <c r="EZC2348" s="1359"/>
      <c r="EZD2348" s="1359"/>
      <c r="EZE2348" s="1359"/>
      <c r="EZF2348" s="1359"/>
      <c r="EZG2348" s="1359"/>
      <c r="EZH2348" s="1359"/>
      <c r="EZI2348" s="1359"/>
      <c r="EZJ2348" s="1359"/>
      <c r="EZK2348" s="1359"/>
      <c r="EZL2348" s="1359"/>
      <c r="EZM2348" s="1359"/>
      <c r="EZN2348" s="1359"/>
      <c r="EZO2348" s="1359"/>
      <c r="EZP2348" s="1359"/>
      <c r="EZQ2348" s="1359"/>
      <c r="EZR2348" s="1359"/>
      <c r="EZS2348" s="1359"/>
      <c r="EZT2348" s="1359"/>
      <c r="EZU2348" s="1359"/>
      <c r="EZV2348" s="1359"/>
      <c r="EZW2348" s="1359"/>
      <c r="EZX2348" s="1359"/>
      <c r="EZY2348" s="1359"/>
      <c r="EZZ2348" s="1359"/>
      <c r="FAA2348" s="1359"/>
      <c r="FAB2348" s="1359"/>
      <c r="FAC2348" s="1359"/>
      <c r="FAD2348" s="1359"/>
      <c r="FAE2348" s="1359"/>
      <c r="FAF2348" s="1359"/>
      <c r="FAG2348" s="1359"/>
      <c r="FAH2348" s="1359"/>
      <c r="FAI2348" s="1359"/>
      <c r="FAJ2348" s="1359"/>
      <c r="FAK2348" s="1359"/>
      <c r="FAL2348" s="1359"/>
      <c r="FAM2348" s="1359"/>
      <c r="FAN2348" s="1359"/>
      <c r="FAO2348" s="1359"/>
      <c r="FAP2348" s="1359"/>
      <c r="FAQ2348" s="1359"/>
      <c r="FAR2348" s="1359"/>
      <c r="FAS2348" s="1359"/>
      <c r="FAT2348" s="1359"/>
      <c r="FAU2348" s="1359"/>
      <c r="FAV2348" s="1359"/>
      <c r="FAW2348" s="1359"/>
      <c r="FAX2348" s="1359"/>
      <c r="FAY2348" s="1359"/>
      <c r="FAZ2348" s="1359"/>
      <c r="FBA2348" s="1359"/>
      <c r="FBB2348" s="1359"/>
      <c r="FBC2348" s="1359"/>
      <c r="FBD2348" s="1359"/>
      <c r="FBE2348" s="1359"/>
      <c r="FBF2348" s="1359"/>
      <c r="FBG2348" s="1359"/>
      <c r="FBH2348" s="1359"/>
      <c r="FBI2348" s="1359"/>
      <c r="FBJ2348" s="1359"/>
      <c r="FBK2348" s="1359"/>
      <c r="FBL2348" s="1359"/>
      <c r="FBM2348" s="1359"/>
      <c r="FBN2348" s="1359"/>
      <c r="FBO2348" s="1359"/>
      <c r="FBP2348" s="1359"/>
      <c r="FBQ2348" s="1359"/>
      <c r="FBR2348" s="1359"/>
      <c r="FBS2348" s="1359"/>
      <c r="FBT2348" s="1359"/>
      <c r="FBU2348" s="1359"/>
      <c r="FBV2348" s="1359"/>
      <c r="FBW2348" s="1359"/>
      <c r="FBX2348" s="1359"/>
      <c r="FBY2348" s="1359"/>
      <c r="FBZ2348" s="1359"/>
      <c r="FCA2348" s="1359"/>
      <c r="FCB2348" s="1359"/>
      <c r="FCC2348" s="1359"/>
      <c r="FCD2348" s="1359"/>
      <c r="FCE2348" s="1359"/>
      <c r="FCF2348" s="1359"/>
      <c r="FCG2348" s="1359"/>
      <c r="FCH2348" s="1359"/>
      <c r="FCI2348" s="1359"/>
      <c r="FCJ2348" s="1359"/>
      <c r="FCK2348" s="1359"/>
      <c r="FCL2348" s="1359"/>
      <c r="FCM2348" s="1359"/>
      <c r="FCN2348" s="1359"/>
      <c r="FCO2348" s="1359"/>
      <c r="FCP2348" s="1359"/>
      <c r="FCQ2348" s="1359"/>
      <c r="FCR2348" s="1359"/>
      <c r="FCS2348" s="1359"/>
      <c r="FCT2348" s="1359"/>
      <c r="FCU2348" s="1359"/>
      <c r="FCV2348" s="1359"/>
      <c r="FCW2348" s="1359"/>
      <c r="FCX2348" s="1359"/>
      <c r="FCY2348" s="1359"/>
      <c r="FCZ2348" s="1359"/>
      <c r="FDA2348" s="1359"/>
      <c r="FDB2348" s="1359"/>
      <c r="FDC2348" s="1359"/>
      <c r="FDD2348" s="1359"/>
      <c r="FDE2348" s="1359"/>
      <c r="FDF2348" s="1359"/>
      <c r="FDG2348" s="1359"/>
      <c r="FDH2348" s="1359"/>
      <c r="FDI2348" s="1359"/>
      <c r="FDJ2348" s="1359"/>
      <c r="FDK2348" s="1359"/>
      <c r="FDL2348" s="1359"/>
      <c r="FDM2348" s="1359"/>
      <c r="FDN2348" s="1359"/>
      <c r="FDO2348" s="1359"/>
      <c r="FDP2348" s="1359"/>
      <c r="FDQ2348" s="1359"/>
      <c r="FDR2348" s="1359"/>
      <c r="FDS2348" s="1359"/>
      <c r="FDT2348" s="1359"/>
      <c r="FDU2348" s="1359"/>
      <c r="FDV2348" s="1359"/>
      <c r="FDW2348" s="1359"/>
      <c r="FDX2348" s="1359"/>
      <c r="FDY2348" s="1359"/>
      <c r="FDZ2348" s="1359"/>
      <c r="FEA2348" s="1359"/>
      <c r="FEB2348" s="1359"/>
      <c r="FEC2348" s="1359"/>
      <c r="FED2348" s="1359"/>
      <c r="FEE2348" s="1359"/>
      <c r="FEF2348" s="1359"/>
      <c r="FEG2348" s="1359"/>
      <c r="FEH2348" s="1359"/>
      <c r="FEI2348" s="1359"/>
      <c r="FEJ2348" s="1359"/>
      <c r="FEK2348" s="1359"/>
      <c r="FEL2348" s="1359"/>
      <c r="FEM2348" s="1359"/>
      <c r="FEN2348" s="1359"/>
      <c r="FEO2348" s="1359"/>
      <c r="FEP2348" s="1359"/>
      <c r="FEQ2348" s="1359"/>
      <c r="FER2348" s="1359"/>
      <c r="FES2348" s="1359"/>
      <c r="FET2348" s="1359"/>
      <c r="FEU2348" s="1359"/>
      <c r="FEV2348" s="1359"/>
      <c r="FEW2348" s="1359"/>
      <c r="FEX2348" s="1359"/>
      <c r="FEY2348" s="1359"/>
      <c r="FEZ2348" s="1359"/>
      <c r="FFA2348" s="1359"/>
      <c r="FFB2348" s="1359"/>
      <c r="FFC2348" s="1359"/>
      <c r="FFD2348" s="1359"/>
      <c r="FFE2348" s="1359"/>
      <c r="FFF2348" s="1359"/>
      <c r="FFG2348" s="1359"/>
      <c r="FFH2348" s="1359"/>
      <c r="FFI2348" s="1359"/>
      <c r="FFJ2348" s="1359"/>
      <c r="FFK2348" s="1359"/>
      <c r="FFL2348" s="1359"/>
      <c r="FFM2348" s="1359"/>
      <c r="FFN2348" s="1359"/>
      <c r="FFO2348" s="1359"/>
      <c r="FFP2348" s="1359"/>
      <c r="FFQ2348" s="1359"/>
      <c r="FFR2348" s="1359"/>
      <c r="FFS2348" s="1359"/>
      <c r="FFT2348" s="1359"/>
      <c r="FFU2348" s="1359"/>
      <c r="FFV2348" s="1359"/>
      <c r="FFW2348" s="1359"/>
      <c r="FFX2348" s="1359"/>
      <c r="FFY2348" s="1359"/>
      <c r="FFZ2348" s="1359"/>
      <c r="FGA2348" s="1359"/>
      <c r="FGB2348" s="1359"/>
      <c r="FGC2348" s="1359"/>
      <c r="FGD2348" s="1359"/>
      <c r="FGE2348" s="1359"/>
      <c r="FGF2348" s="1359"/>
      <c r="FGG2348" s="1359"/>
      <c r="FGH2348" s="1359"/>
      <c r="FGI2348" s="1359"/>
      <c r="FGJ2348" s="1359"/>
      <c r="FGK2348" s="1359"/>
      <c r="FGL2348" s="1359"/>
      <c r="FGM2348" s="1359"/>
      <c r="FGN2348" s="1359"/>
      <c r="FGO2348" s="1359"/>
      <c r="FGP2348" s="1359"/>
      <c r="FGQ2348" s="1359"/>
      <c r="FGR2348" s="1359"/>
      <c r="FGS2348" s="1359"/>
      <c r="FGT2348" s="1359"/>
      <c r="FGU2348" s="1359"/>
      <c r="FGV2348" s="1359"/>
      <c r="FGW2348" s="1359"/>
      <c r="FGX2348" s="1359"/>
      <c r="FGY2348" s="1359"/>
      <c r="FGZ2348" s="1359"/>
      <c r="FHA2348" s="1359"/>
      <c r="FHB2348" s="1359"/>
      <c r="FHC2348" s="1359"/>
      <c r="FHD2348" s="1359"/>
      <c r="FHE2348" s="1359"/>
      <c r="FHF2348" s="1359"/>
      <c r="FHG2348" s="1359"/>
      <c r="FHH2348" s="1359"/>
      <c r="FHI2348" s="1359"/>
      <c r="FHJ2348" s="1359"/>
      <c r="FHK2348" s="1359"/>
      <c r="FHL2348" s="1359"/>
      <c r="FHM2348" s="1359"/>
      <c r="FHN2348" s="1359"/>
      <c r="FHO2348" s="1359"/>
      <c r="FHP2348" s="1359"/>
      <c r="FHQ2348" s="1359"/>
      <c r="FHR2348" s="1359"/>
      <c r="FHS2348" s="1359"/>
      <c r="FHT2348" s="1359"/>
      <c r="FHU2348" s="1359"/>
      <c r="FHV2348" s="1359"/>
      <c r="FHW2348" s="1359"/>
      <c r="FHX2348" s="1359"/>
      <c r="FHY2348" s="1359"/>
      <c r="FHZ2348" s="1359"/>
      <c r="FIA2348" s="1359"/>
      <c r="FIB2348" s="1359"/>
      <c r="FIC2348" s="1359"/>
      <c r="FID2348" s="1359"/>
      <c r="FIE2348" s="1359"/>
      <c r="FIF2348" s="1359"/>
      <c r="FIG2348" s="1359"/>
      <c r="FIH2348" s="1359"/>
      <c r="FII2348" s="1359"/>
      <c r="FIJ2348" s="1359"/>
      <c r="FIK2348" s="1359"/>
      <c r="FIL2348" s="1359"/>
      <c r="FIM2348" s="1359"/>
      <c r="FIN2348" s="1359"/>
      <c r="FIO2348" s="1359"/>
      <c r="FIP2348" s="1359"/>
      <c r="FIQ2348" s="1359"/>
      <c r="FIR2348" s="1359"/>
      <c r="FIS2348" s="1359"/>
      <c r="FIT2348" s="1359"/>
      <c r="FIU2348" s="1359"/>
      <c r="FIV2348" s="1359"/>
      <c r="FIW2348" s="1359"/>
      <c r="FIX2348" s="1359"/>
      <c r="FIY2348" s="1359"/>
      <c r="FIZ2348" s="1359"/>
      <c r="FJA2348" s="1359"/>
      <c r="FJB2348" s="1359"/>
      <c r="FJC2348" s="1359"/>
      <c r="FJD2348" s="1359"/>
      <c r="FJE2348" s="1359"/>
      <c r="FJF2348" s="1359"/>
      <c r="FJG2348" s="1359"/>
      <c r="FJH2348" s="1359"/>
      <c r="FJI2348" s="1359"/>
      <c r="FJJ2348" s="1359"/>
      <c r="FJK2348" s="1359"/>
      <c r="FJL2348" s="1359"/>
      <c r="FJM2348" s="1359"/>
      <c r="FJN2348" s="1359"/>
      <c r="FJO2348" s="1359"/>
      <c r="FJP2348" s="1359"/>
      <c r="FJQ2348" s="1359"/>
      <c r="FJR2348" s="1359"/>
      <c r="FJS2348" s="1359"/>
      <c r="FJT2348" s="1359"/>
      <c r="FJU2348" s="1359"/>
      <c r="FJV2348" s="1359"/>
      <c r="FJW2348" s="1359"/>
      <c r="FJX2348" s="1359"/>
      <c r="FJY2348" s="1359"/>
      <c r="FJZ2348" s="1359"/>
      <c r="FKA2348" s="1359"/>
      <c r="FKB2348" s="1359"/>
      <c r="FKC2348" s="1359"/>
      <c r="FKD2348" s="1359"/>
      <c r="FKE2348" s="1359"/>
      <c r="FKF2348" s="1359"/>
      <c r="FKG2348" s="1359"/>
      <c r="FKH2348" s="1359"/>
      <c r="FKI2348" s="1359"/>
      <c r="FKJ2348" s="1359"/>
      <c r="FKK2348" s="1359"/>
      <c r="FKL2348" s="1359"/>
      <c r="FKM2348" s="1359"/>
      <c r="FKN2348" s="1359"/>
      <c r="FKO2348" s="1359"/>
      <c r="FKP2348" s="1359"/>
      <c r="FKQ2348" s="1359"/>
      <c r="FKR2348" s="1359"/>
      <c r="FKS2348" s="1359"/>
      <c r="FKT2348" s="1359"/>
      <c r="FKU2348" s="1359"/>
      <c r="FKV2348" s="1359"/>
      <c r="FKW2348" s="1359"/>
      <c r="FKX2348" s="1359"/>
      <c r="FKY2348" s="1359"/>
      <c r="FKZ2348" s="1359"/>
      <c r="FLA2348" s="1359"/>
      <c r="FLB2348" s="1359"/>
      <c r="FLC2348" s="1359"/>
      <c r="FLD2348" s="1359"/>
      <c r="FLE2348" s="1359"/>
      <c r="FLF2348" s="1359"/>
      <c r="FLG2348" s="1359"/>
      <c r="FLH2348" s="1359"/>
      <c r="FLI2348" s="1359"/>
      <c r="FLJ2348" s="1359"/>
      <c r="FLK2348" s="1359"/>
      <c r="FLL2348" s="1359"/>
      <c r="FLM2348" s="1359"/>
      <c r="FLN2348" s="1359"/>
      <c r="FLO2348" s="1359"/>
      <c r="FLP2348" s="1359"/>
      <c r="FLQ2348" s="1359"/>
      <c r="FLR2348" s="1359"/>
      <c r="FLS2348" s="1359"/>
      <c r="FLT2348" s="1359"/>
      <c r="FLU2348" s="1359"/>
      <c r="FLV2348" s="1359"/>
      <c r="FLW2348" s="1359"/>
      <c r="FLX2348" s="1359"/>
      <c r="FLY2348" s="1359"/>
      <c r="FLZ2348" s="1359"/>
      <c r="FMA2348" s="1359"/>
      <c r="FMB2348" s="1359"/>
      <c r="FMC2348" s="1359"/>
      <c r="FMD2348" s="1359"/>
      <c r="FME2348" s="1359"/>
      <c r="FMF2348" s="1359"/>
      <c r="FMG2348" s="1359"/>
      <c r="FMH2348" s="1359"/>
      <c r="FMI2348" s="1359"/>
      <c r="FMJ2348" s="1359"/>
      <c r="FMK2348" s="1359"/>
      <c r="FML2348" s="1359"/>
      <c r="FMM2348" s="1359"/>
      <c r="FMN2348" s="1359"/>
      <c r="FMO2348" s="1359"/>
      <c r="FMP2348" s="1359"/>
      <c r="FMQ2348" s="1359"/>
      <c r="FMR2348" s="1359"/>
      <c r="FMS2348" s="1359"/>
      <c r="FMT2348" s="1359"/>
      <c r="FMU2348" s="1359"/>
      <c r="FMV2348" s="1359"/>
      <c r="FMW2348" s="1359"/>
      <c r="FMX2348" s="1359"/>
      <c r="FMY2348" s="1359"/>
      <c r="FMZ2348" s="1359"/>
      <c r="FNA2348" s="1359"/>
      <c r="FNB2348" s="1359"/>
      <c r="FNC2348" s="1359"/>
      <c r="FND2348" s="1359"/>
      <c r="FNE2348" s="1359"/>
      <c r="FNF2348" s="1359"/>
      <c r="FNG2348" s="1359"/>
      <c r="FNH2348" s="1359"/>
      <c r="FNI2348" s="1359"/>
      <c r="FNJ2348" s="1359"/>
      <c r="FNK2348" s="1359"/>
      <c r="FNL2348" s="1359"/>
      <c r="FNM2348" s="1359"/>
      <c r="FNN2348" s="1359"/>
      <c r="FNO2348" s="1359"/>
      <c r="FNP2348" s="1359"/>
      <c r="FNQ2348" s="1359"/>
      <c r="FNR2348" s="1359"/>
      <c r="FNS2348" s="1359"/>
      <c r="FNT2348" s="1359"/>
      <c r="FNU2348" s="1359"/>
      <c r="FNV2348" s="1359"/>
      <c r="FNW2348" s="1359"/>
      <c r="FNX2348" s="1359"/>
      <c r="FNY2348" s="1359"/>
      <c r="FNZ2348" s="1359"/>
      <c r="FOA2348" s="1359"/>
      <c r="FOB2348" s="1359"/>
      <c r="FOC2348" s="1359"/>
      <c r="FOD2348" s="1359"/>
      <c r="FOE2348" s="1359"/>
      <c r="FOF2348" s="1359"/>
      <c r="FOG2348" s="1359"/>
      <c r="FOH2348" s="1359"/>
      <c r="FOI2348" s="1359"/>
      <c r="FOJ2348" s="1359"/>
      <c r="FOK2348" s="1359"/>
      <c r="FOL2348" s="1359"/>
      <c r="FOM2348" s="1359"/>
      <c r="FON2348" s="1359"/>
      <c r="FOO2348" s="1359"/>
      <c r="FOP2348" s="1359"/>
      <c r="FOQ2348" s="1359"/>
      <c r="FOR2348" s="1359"/>
      <c r="FOS2348" s="1359"/>
      <c r="FOT2348" s="1359"/>
      <c r="FOU2348" s="1359"/>
      <c r="FOV2348" s="1359"/>
      <c r="FOW2348" s="1359"/>
      <c r="FOX2348" s="1359"/>
      <c r="FOY2348" s="1359"/>
      <c r="FOZ2348" s="1359"/>
      <c r="FPA2348" s="1359"/>
      <c r="FPB2348" s="1359"/>
      <c r="FPC2348" s="1359"/>
      <c r="FPD2348" s="1359"/>
      <c r="FPE2348" s="1359"/>
      <c r="FPF2348" s="1359"/>
      <c r="FPG2348" s="1359"/>
      <c r="FPH2348" s="1359"/>
      <c r="FPI2348" s="1359"/>
      <c r="FPJ2348" s="1359"/>
      <c r="FPK2348" s="1359"/>
      <c r="FPL2348" s="1359"/>
      <c r="FPM2348" s="1359"/>
      <c r="FPN2348" s="1359"/>
      <c r="FPO2348" s="1359"/>
      <c r="FPP2348" s="1359"/>
      <c r="FPQ2348" s="1359"/>
      <c r="FPR2348" s="1359"/>
      <c r="FPS2348" s="1359"/>
      <c r="FPT2348" s="1359"/>
      <c r="FPU2348" s="1359"/>
      <c r="FPV2348" s="1359"/>
      <c r="FPW2348" s="1359"/>
      <c r="FPX2348" s="1359"/>
      <c r="FPY2348" s="1359"/>
      <c r="FPZ2348" s="1359"/>
      <c r="FQA2348" s="1359"/>
      <c r="FQB2348" s="1359"/>
      <c r="FQC2348" s="1359"/>
      <c r="FQD2348" s="1359"/>
      <c r="FQE2348" s="1359"/>
      <c r="FQF2348" s="1359"/>
      <c r="FQG2348" s="1359"/>
      <c r="FQH2348" s="1359"/>
      <c r="FQI2348" s="1359"/>
      <c r="FQJ2348" s="1359"/>
      <c r="FQK2348" s="1359"/>
      <c r="FQL2348" s="1359"/>
      <c r="FQM2348" s="1359"/>
      <c r="FQN2348" s="1359"/>
      <c r="FQO2348" s="1359"/>
      <c r="FQP2348" s="1359"/>
      <c r="FQQ2348" s="1359"/>
      <c r="FQR2348" s="1359"/>
      <c r="FQS2348" s="1359"/>
      <c r="FQT2348" s="1359"/>
      <c r="FQU2348" s="1359"/>
      <c r="FQV2348" s="1359"/>
      <c r="FQW2348" s="1359"/>
      <c r="FQX2348" s="1359"/>
      <c r="FQY2348" s="1359"/>
      <c r="FQZ2348" s="1359"/>
      <c r="FRA2348" s="1359"/>
      <c r="FRB2348" s="1359"/>
      <c r="FRC2348" s="1359"/>
      <c r="FRD2348" s="1359"/>
      <c r="FRE2348" s="1359"/>
      <c r="FRF2348" s="1359"/>
      <c r="FRG2348" s="1359"/>
      <c r="FRH2348" s="1359"/>
      <c r="FRI2348" s="1359"/>
      <c r="FRJ2348" s="1359"/>
      <c r="FRK2348" s="1359"/>
      <c r="FRL2348" s="1359"/>
      <c r="FRM2348" s="1359"/>
      <c r="FRN2348" s="1359"/>
      <c r="FRO2348" s="1359"/>
      <c r="FRP2348" s="1359"/>
      <c r="FRQ2348" s="1359"/>
      <c r="FRR2348" s="1359"/>
      <c r="FRS2348" s="1359"/>
      <c r="FRT2348" s="1359"/>
      <c r="FRU2348" s="1359"/>
      <c r="FRV2348" s="1359"/>
      <c r="FRW2348" s="1359"/>
      <c r="FRX2348" s="1359"/>
      <c r="FRY2348" s="1359"/>
      <c r="FRZ2348" s="1359"/>
      <c r="FSA2348" s="1359"/>
      <c r="FSB2348" s="1359"/>
      <c r="FSC2348" s="1359"/>
      <c r="FSD2348" s="1359"/>
      <c r="FSE2348" s="1359"/>
      <c r="FSF2348" s="1359"/>
      <c r="FSG2348" s="1359"/>
      <c r="FSH2348" s="1359"/>
      <c r="FSI2348" s="1359"/>
      <c r="FSJ2348" s="1359"/>
      <c r="FSK2348" s="1359"/>
      <c r="FSL2348" s="1359"/>
      <c r="FSM2348" s="1359"/>
      <c r="FSN2348" s="1359"/>
      <c r="FSO2348" s="1359"/>
      <c r="FSP2348" s="1359"/>
      <c r="FSQ2348" s="1359"/>
      <c r="FSR2348" s="1359"/>
      <c r="FSS2348" s="1359"/>
      <c r="FST2348" s="1359"/>
      <c r="FSU2348" s="1359"/>
      <c r="FSV2348" s="1359"/>
      <c r="FSW2348" s="1359"/>
      <c r="FSX2348" s="1359"/>
      <c r="FSY2348" s="1359"/>
      <c r="FSZ2348" s="1359"/>
      <c r="FTA2348" s="1359"/>
      <c r="FTB2348" s="1359"/>
      <c r="FTC2348" s="1359"/>
      <c r="FTD2348" s="1359"/>
      <c r="FTE2348" s="1359"/>
      <c r="FTF2348" s="1359"/>
      <c r="FTG2348" s="1359"/>
      <c r="FTH2348" s="1359"/>
      <c r="FTI2348" s="1359"/>
      <c r="FTJ2348" s="1359"/>
      <c r="FTK2348" s="1359"/>
      <c r="FTL2348" s="1359"/>
      <c r="FTM2348" s="1359"/>
      <c r="FTN2348" s="1359"/>
      <c r="FTO2348" s="1359"/>
      <c r="FTP2348" s="1359"/>
      <c r="FTQ2348" s="1359"/>
      <c r="FTR2348" s="1359"/>
      <c r="FTS2348" s="1359"/>
      <c r="FTT2348" s="1359"/>
      <c r="FTU2348" s="1359"/>
      <c r="FTV2348" s="1359"/>
      <c r="FTW2348" s="1359"/>
      <c r="FTX2348" s="1359"/>
      <c r="FTY2348" s="1359"/>
      <c r="FTZ2348" s="1359"/>
      <c r="FUA2348" s="1359"/>
      <c r="FUB2348" s="1359"/>
      <c r="FUC2348" s="1359"/>
      <c r="FUD2348" s="1359"/>
      <c r="FUE2348" s="1359"/>
      <c r="FUF2348" s="1359"/>
      <c r="FUG2348" s="1359"/>
      <c r="FUH2348" s="1359"/>
      <c r="FUI2348" s="1359"/>
      <c r="FUJ2348" s="1359"/>
      <c r="FUK2348" s="1359"/>
      <c r="FUL2348" s="1359"/>
      <c r="FUM2348" s="1359"/>
      <c r="FUN2348" s="1359"/>
      <c r="FUO2348" s="1359"/>
      <c r="FUP2348" s="1359"/>
      <c r="FUQ2348" s="1359"/>
      <c r="FUR2348" s="1359"/>
      <c r="FUS2348" s="1359"/>
      <c r="FUT2348" s="1359"/>
      <c r="FUU2348" s="1359"/>
      <c r="FUV2348" s="1359"/>
      <c r="FUW2348" s="1359"/>
      <c r="FUX2348" s="1359"/>
      <c r="FUY2348" s="1359"/>
      <c r="FUZ2348" s="1359"/>
      <c r="FVA2348" s="1359"/>
      <c r="FVB2348" s="1359"/>
      <c r="FVC2348" s="1359"/>
      <c r="FVD2348" s="1359"/>
      <c r="FVE2348" s="1359"/>
      <c r="FVF2348" s="1359"/>
      <c r="FVG2348" s="1359"/>
      <c r="FVH2348" s="1359"/>
      <c r="FVI2348" s="1359"/>
      <c r="FVJ2348" s="1359"/>
      <c r="FVK2348" s="1359"/>
      <c r="FVL2348" s="1359"/>
      <c r="FVM2348" s="1359"/>
      <c r="FVN2348" s="1359"/>
      <c r="FVO2348" s="1359"/>
      <c r="FVP2348" s="1359"/>
      <c r="FVQ2348" s="1359"/>
      <c r="FVR2348" s="1359"/>
      <c r="FVS2348" s="1359"/>
      <c r="FVT2348" s="1359"/>
      <c r="FVU2348" s="1359"/>
      <c r="FVV2348" s="1359"/>
      <c r="FVW2348" s="1359"/>
      <c r="FVX2348" s="1359"/>
      <c r="FVY2348" s="1359"/>
      <c r="FVZ2348" s="1359"/>
      <c r="FWA2348" s="1359"/>
      <c r="FWB2348" s="1359"/>
      <c r="FWC2348" s="1359"/>
      <c r="FWD2348" s="1359"/>
      <c r="FWE2348" s="1359"/>
      <c r="FWF2348" s="1359"/>
      <c r="FWG2348" s="1359"/>
      <c r="FWH2348" s="1359"/>
      <c r="FWI2348" s="1359"/>
      <c r="FWJ2348" s="1359"/>
      <c r="FWK2348" s="1359"/>
      <c r="FWL2348" s="1359"/>
      <c r="FWM2348" s="1359"/>
      <c r="FWN2348" s="1359"/>
      <c r="FWO2348" s="1359"/>
      <c r="FWP2348" s="1359"/>
      <c r="FWQ2348" s="1359"/>
      <c r="FWR2348" s="1359"/>
      <c r="FWS2348" s="1359"/>
      <c r="FWT2348" s="1359"/>
      <c r="FWU2348" s="1359"/>
      <c r="FWV2348" s="1359"/>
      <c r="FWW2348" s="1359"/>
      <c r="FWX2348" s="1359"/>
      <c r="FWY2348" s="1359"/>
      <c r="FWZ2348" s="1359"/>
      <c r="FXA2348" s="1359"/>
      <c r="FXB2348" s="1359"/>
      <c r="FXC2348" s="1359"/>
      <c r="FXD2348" s="1359"/>
      <c r="FXE2348" s="1359"/>
      <c r="FXF2348" s="1359"/>
      <c r="FXG2348" s="1359"/>
      <c r="FXH2348" s="1359"/>
      <c r="FXI2348" s="1359"/>
      <c r="FXJ2348" s="1359"/>
      <c r="FXK2348" s="1359"/>
      <c r="FXL2348" s="1359"/>
      <c r="FXM2348" s="1359"/>
      <c r="FXN2348" s="1359"/>
      <c r="FXO2348" s="1359"/>
      <c r="FXP2348" s="1359"/>
      <c r="FXQ2348" s="1359"/>
      <c r="FXR2348" s="1359"/>
      <c r="FXS2348" s="1359"/>
      <c r="FXT2348" s="1359"/>
      <c r="FXU2348" s="1359"/>
      <c r="FXV2348" s="1359"/>
      <c r="FXW2348" s="1359"/>
      <c r="FXX2348" s="1359"/>
      <c r="FXY2348" s="1359"/>
      <c r="FXZ2348" s="1359"/>
      <c r="FYA2348" s="1359"/>
      <c r="FYB2348" s="1359"/>
      <c r="FYC2348" s="1359"/>
      <c r="FYD2348" s="1359"/>
      <c r="FYE2348" s="1359"/>
      <c r="FYF2348" s="1359"/>
      <c r="FYG2348" s="1359"/>
      <c r="FYH2348" s="1359"/>
      <c r="FYI2348" s="1359"/>
      <c r="FYJ2348" s="1359"/>
      <c r="FYK2348" s="1359"/>
      <c r="FYL2348" s="1359"/>
      <c r="FYM2348" s="1359"/>
      <c r="FYN2348" s="1359"/>
      <c r="FYO2348" s="1359"/>
      <c r="FYP2348" s="1359"/>
      <c r="FYQ2348" s="1359"/>
      <c r="FYR2348" s="1359"/>
      <c r="FYS2348" s="1359"/>
      <c r="FYT2348" s="1359"/>
      <c r="FYU2348" s="1359"/>
      <c r="FYV2348" s="1359"/>
      <c r="FYW2348" s="1359"/>
      <c r="FYX2348" s="1359"/>
      <c r="FYY2348" s="1359"/>
      <c r="FYZ2348" s="1359"/>
      <c r="FZA2348" s="1359"/>
      <c r="FZB2348" s="1359"/>
      <c r="FZC2348" s="1359"/>
      <c r="FZD2348" s="1359"/>
      <c r="FZE2348" s="1359"/>
      <c r="FZF2348" s="1359"/>
      <c r="FZG2348" s="1359"/>
      <c r="FZH2348" s="1359"/>
      <c r="FZI2348" s="1359"/>
      <c r="FZJ2348" s="1359"/>
      <c r="FZK2348" s="1359"/>
      <c r="FZL2348" s="1359"/>
      <c r="FZM2348" s="1359"/>
      <c r="FZN2348" s="1359"/>
      <c r="FZO2348" s="1359"/>
      <c r="FZP2348" s="1359"/>
      <c r="FZQ2348" s="1359"/>
      <c r="FZR2348" s="1359"/>
      <c r="FZS2348" s="1359"/>
      <c r="FZT2348" s="1359"/>
      <c r="FZU2348" s="1359"/>
      <c r="FZV2348" s="1359"/>
      <c r="FZW2348" s="1359"/>
      <c r="FZX2348" s="1359"/>
      <c r="FZY2348" s="1359"/>
      <c r="FZZ2348" s="1359"/>
      <c r="GAA2348" s="1359"/>
      <c r="GAB2348" s="1359"/>
      <c r="GAC2348" s="1359"/>
      <c r="GAD2348" s="1359"/>
      <c r="GAE2348" s="1359"/>
      <c r="GAF2348" s="1359"/>
      <c r="GAG2348" s="1359"/>
      <c r="GAH2348" s="1359"/>
      <c r="GAI2348" s="1359"/>
      <c r="GAJ2348" s="1359"/>
      <c r="GAK2348" s="1359"/>
      <c r="GAL2348" s="1359"/>
      <c r="GAM2348" s="1359"/>
      <c r="GAN2348" s="1359"/>
      <c r="GAO2348" s="1359"/>
      <c r="GAP2348" s="1359"/>
      <c r="GAQ2348" s="1359"/>
      <c r="GAR2348" s="1359"/>
      <c r="GAS2348" s="1359"/>
      <c r="GAT2348" s="1359"/>
      <c r="GAU2348" s="1359"/>
      <c r="GAV2348" s="1359"/>
      <c r="GAW2348" s="1359"/>
      <c r="GAX2348" s="1359"/>
      <c r="GAY2348" s="1359"/>
      <c r="GAZ2348" s="1359"/>
      <c r="GBA2348" s="1359"/>
      <c r="GBB2348" s="1359"/>
      <c r="GBC2348" s="1359"/>
      <c r="GBD2348" s="1359"/>
      <c r="GBE2348" s="1359"/>
      <c r="GBF2348" s="1359"/>
      <c r="GBG2348" s="1359"/>
      <c r="GBH2348" s="1359"/>
      <c r="GBI2348" s="1359"/>
      <c r="GBJ2348" s="1359"/>
      <c r="GBK2348" s="1359"/>
      <c r="GBL2348" s="1359"/>
      <c r="GBM2348" s="1359"/>
      <c r="GBN2348" s="1359"/>
      <c r="GBO2348" s="1359"/>
      <c r="GBP2348" s="1359"/>
      <c r="GBQ2348" s="1359"/>
      <c r="GBR2348" s="1359"/>
      <c r="GBS2348" s="1359"/>
      <c r="GBT2348" s="1359"/>
      <c r="GBU2348" s="1359"/>
      <c r="GBV2348" s="1359"/>
      <c r="GBW2348" s="1359"/>
      <c r="GBX2348" s="1359"/>
      <c r="GBY2348" s="1359"/>
      <c r="GBZ2348" s="1359"/>
      <c r="GCA2348" s="1359"/>
      <c r="GCB2348" s="1359"/>
      <c r="GCC2348" s="1359"/>
      <c r="GCD2348" s="1359"/>
      <c r="GCE2348" s="1359"/>
      <c r="GCF2348" s="1359"/>
      <c r="GCG2348" s="1359"/>
      <c r="GCH2348" s="1359"/>
      <c r="GCI2348" s="1359"/>
      <c r="GCJ2348" s="1359"/>
      <c r="GCK2348" s="1359"/>
      <c r="GCL2348" s="1359"/>
      <c r="GCM2348" s="1359"/>
      <c r="GCN2348" s="1359"/>
      <c r="GCO2348" s="1359"/>
      <c r="GCP2348" s="1359"/>
      <c r="GCQ2348" s="1359"/>
      <c r="GCR2348" s="1359"/>
      <c r="GCS2348" s="1359"/>
      <c r="GCT2348" s="1359"/>
      <c r="GCU2348" s="1359"/>
      <c r="GCV2348" s="1359"/>
      <c r="GCW2348" s="1359"/>
      <c r="GCX2348" s="1359"/>
      <c r="GCY2348" s="1359"/>
      <c r="GCZ2348" s="1359"/>
      <c r="GDA2348" s="1359"/>
      <c r="GDB2348" s="1359"/>
      <c r="GDC2348" s="1359"/>
      <c r="GDD2348" s="1359"/>
      <c r="GDE2348" s="1359"/>
      <c r="GDF2348" s="1359"/>
      <c r="GDG2348" s="1359"/>
      <c r="GDH2348" s="1359"/>
      <c r="GDI2348" s="1359"/>
      <c r="GDJ2348" s="1359"/>
      <c r="GDK2348" s="1359"/>
      <c r="GDL2348" s="1359"/>
      <c r="GDM2348" s="1359"/>
      <c r="GDN2348" s="1359"/>
      <c r="GDO2348" s="1359"/>
      <c r="GDP2348" s="1359"/>
      <c r="GDQ2348" s="1359"/>
      <c r="GDR2348" s="1359"/>
      <c r="GDS2348" s="1359"/>
      <c r="GDT2348" s="1359"/>
      <c r="GDU2348" s="1359"/>
      <c r="GDV2348" s="1359"/>
      <c r="GDW2348" s="1359"/>
      <c r="GDX2348" s="1359"/>
      <c r="GDY2348" s="1359"/>
      <c r="GDZ2348" s="1359"/>
      <c r="GEA2348" s="1359"/>
      <c r="GEB2348" s="1359"/>
      <c r="GEC2348" s="1359"/>
      <c r="GED2348" s="1359"/>
      <c r="GEE2348" s="1359"/>
      <c r="GEF2348" s="1359"/>
      <c r="GEG2348" s="1359"/>
      <c r="GEH2348" s="1359"/>
      <c r="GEI2348" s="1359"/>
      <c r="GEJ2348" s="1359"/>
      <c r="GEK2348" s="1359"/>
      <c r="GEL2348" s="1359"/>
      <c r="GEM2348" s="1359"/>
      <c r="GEN2348" s="1359"/>
      <c r="GEO2348" s="1359"/>
      <c r="GEP2348" s="1359"/>
      <c r="GEQ2348" s="1359"/>
      <c r="GER2348" s="1359"/>
      <c r="GES2348" s="1359"/>
      <c r="GET2348" s="1359"/>
      <c r="GEU2348" s="1359"/>
      <c r="GEV2348" s="1359"/>
      <c r="GEW2348" s="1359"/>
      <c r="GEX2348" s="1359"/>
      <c r="GEY2348" s="1359"/>
      <c r="GEZ2348" s="1359"/>
      <c r="GFA2348" s="1359"/>
      <c r="GFB2348" s="1359"/>
      <c r="GFC2348" s="1359"/>
      <c r="GFD2348" s="1359"/>
      <c r="GFE2348" s="1359"/>
      <c r="GFF2348" s="1359"/>
      <c r="GFG2348" s="1359"/>
      <c r="GFH2348" s="1359"/>
      <c r="GFI2348" s="1359"/>
      <c r="GFJ2348" s="1359"/>
      <c r="GFK2348" s="1359"/>
      <c r="GFL2348" s="1359"/>
      <c r="GFM2348" s="1359"/>
      <c r="GFN2348" s="1359"/>
      <c r="GFO2348" s="1359"/>
      <c r="GFP2348" s="1359"/>
      <c r="GFQ2348" s="1359"/>
      <c r="GFR2348" s="1359"/>
      <c r="GFS2348" s="1359"/>
      <c r="GFT2348" s="1359"/>
      <c r="GFU2348" s="1359"/>
      <c r="GFV2348" s="1359"/>
      <c r="GFW2348" s="1359"/>
      <c r="GFX2348" s="1359"/>
      <c r="GFY2348" s="1359"/>
      <c r="GFZ2348" s="1359"/>
      <c r="GGA2348" s="1359"/>
      <c r="GGB2348" s="1359"/>
      <c r="GGC2348" s="1359"/>
      <c r="GGD2348" s="1359"/>
      <c r="GGE2348" s="1359"/>
      <c r="GGF2348" s="1359"/>
      <c r="GGG2348" s="1359"/>
      <c r="GGH2348" s="1359"/>
      <c r="GGI2348" s="1359"/>
      <c r="GGJ2348" s="1359"/>
      <c r="GGK2348" s="1359"/>
      <c r="GGL2348" s="1359"/>
      <c r="GGM2348" s="1359"/>
      <c r="GGN2348" s="1359"/>
      <c r="GGO2348" s="1359"/>
      <c r="GGP2348" s="1359"/>
      <c r="GGQ2348" s="1359"/>
      <c r="GGR2348" s="1359"/>
      <c r="GGS2348" s="1359"/>
      <c r="GGT2348" s="1359"/>
      <c r="GGU2348" s="1359"/>
      <c r="GGV2348" s="1359"/>
      <c r="GGW2348" s="1359"/>
      <c r="GGX2348" s="1359"/>
      <c r="GGY2348" s="1359"/>
      <c r="GGZ2348" s="1359"/>
      <c r="GHA2348" s="1359"/>
      <c r="GHB2348" s="1359"/>
      <c r="GHC2348" s="1359"/>
      <c r="GHD2348" s="1359"/>
      <c r="GHE2348" s="1359"/>
      <c r="GHF2348" s="1359"/>
      <c r="GHG2348" s="1359"/>
      <c r="GHH2348" s="1359"/>
      <c r="GHI2348" s="1359"/>
      <c r="GHJ2348" s="1359"/>
      <c r="GHK2348" s="1359"/>
      <c r="GHL2348" s="1359"/>
      <c r="GHM2348" s="1359"/>
      <c r="GHN2348" s="1359"/>
      <c r="GHO2348" s="1359"/>
      <c r="GHP2348" s="1359"/>
      <c r="GHQ2348" s="1359"/>
      <c r="GHR2348" s="1359"/>
      <c r="GHS2348" s="1359"/>
      <c r="GHT2348" s="1359"/>
      <c r="GHU2348" s="1359"/>
      <c r="GHV2348" s="1359"/>
      <c r="GHW2348" s="1359"/>
      <c r="GHX2348" s="1359"/>
      <c r="GHY2348" s="1359"/>
      <c r="GHZ2348" s="1359"/>
      <c r="GIA2348" s="1359"/>
      <c r="GIB2348" s="1359"/>
      <c r="GIC2348" s="1359"/>
      <c r="GID2348" s="1359"/>
      <c r="GIE2348" s="1359"/>
      <c r="GIF2348" s="1359"/>
      <c r="GIG2348" s="1359"/>
      <c r="GIH2348" s="1359"/>
      <c r="GII2348" s="1359"/>
      <c r="GIJ2348" s="1359"/>
      <c r="GIK2348" s="1359"/>
      <c r="GIL2348" s="1359"/>
      <c r="GIM2348" s="1359"/>
      <c r="GIN2348" s="1359"/>
      <c r="GIO2348" s="1359"/>
      <c r="GIP2348" s="1359"/>
      <c r="GIQ2348" s="1359"/>
      <c r="GIR2348" s="1359"/>
      <c r="GIS2348" s="1359"/>
      <c r="GIT2348" s="1359"/>
      <c r="GIU2348" s="1359"/>
      <c r="GIV2348" s="1359"/>
      <c r="GIW2348" s="1359"/>
      <c r="GIX2348" s="1359"/>
      <c r="GIY2348" s="1359"/>
      <c r="GIZ2348" s="1359"/>
      <c r="GJA2348" s="1359"/>
      <c r="GJB2348" s="1359"/>
      <c r="GJC2348" s="1359"/>
      <c r="GJD2348" s="1359"/>
      <c r="GJE2348" s="1359"/>
      <c r="GJF2348" s="1359"/>
      <c r="GJG2348" s="1359"/>
      <c r="GJH2348" s="1359"/>
      <c r="GJI2348" s="1359"/>
      <c r="GJJ2348" s="1359"/>
      <c r="GJK2348" s="1359"/>
      <c r="GJL2348" s="1359"/>
      <c r="GJM2348" s="1359"/>
      <c r="GJN2348" s="1359"/>
      <c r="GJO2348" s="1359"/>
      <c r="GJP2348" s="1359"/>
      <c r="GJQ2348" s="1359"/>
      <c r="GJR2348" s="1359"/>
      <c r="GJS2348" s="1359"/>
      <c r="GJT2348" s="1359"/>
      <c r="GJU2348" s="1359"/>
      <c r="GJV2348" s="1359"/>
      <c r="GJW2348" s="1359"/>
      <c r="GJX2348" s="1359"/>
      <c r="GJY2348" s="1359"/>
      <c r="GJZ2348" s="1359"/>
      <c r="GKA2348" s="1359"/>
      <c r="GKB2348" s="1359"/>
      <c r="GKC2348" s="1359"/>
      <c r="GKD2348" s="1359"/>
      <c r="GKE2348" s="1359"/>
      <c r="GKF2348" s="1359"/>
      <c r="GKG2348" s="1359"/>
      <c r="GKH2348" s="1359"/>
      <c r="GKI2348" s="1359"/>
      <c r="GKJ2348" s="1359"/>
      <c r="GKK2348" s="1359"/>
      <c r="GKL2348" s="1359"/>
      <c r="GKM2348" s="1359"/>
      <c r="GKN2348" s="1359"/>
      <c r="GKO2348" s="1359"/>
      <c r="GKP2348" s="1359"/>
      <c r="GKQ2348" s="1359"/>
      <c r="GKR2348" s="1359"/>
      <c r="GKS2348" s="1359"/>
      <c r="GKT2348" s="1359"/>
      <c r="GKU2348" s="1359"/>
      <c r="GKV2348" s="1359"/>
      <c r="GKW2348" s="1359"/>
      <c r="GKX2348" s="1359"/>
      <c r="GKY2348" s="1359"/>
      <c r="GKZ2348" s="1359"/>
      <c r="GLA2348" s="1359"/>
      <c r="GLB2348" s="1359"/>
      <c r="GLC2348" s="1359"/>
      <c r="GLD2348" s="1359"/>
      <c r="GLE2348" s="1359"/>
      <c r="GLF2348" s="1359"/>
      <c r="GLG2348" s="1359"/>
      <c r="GLH2348" s="1359"/>
      <c r="GLI2348" s="1359"/>
      <c r="GLJ2348" s="1359"/>
      <c r="GLK2348" s="1359"/>
      <c r="GLL2348" s="1359"/>
      <c r="GLM2348" s="1359"/>
      <c r="GLN2348" s="1359"/>
      <c r="GLO2348" s="1359"/>
      <c r="GLP2348" s="1359"/>
      <c r="GLQ2348" s="1359"/>
      <c r="GLR2348" s="1359"/>
      <c r="GLS2348" s="1359"/>
      <c r="GLT2348" s="1359"/>
      <c r="GLU2348" s="1359"/>
      <c r="GLV2348" s="1359"/>
      <c r="GLW2348" s="1359"/>
      <c r="GLX2348" s="1359"/>
      <c r="GLY2348" s="1359"/>
      <c r="GLZ2348" s="1359"/>
      <c r="GMA2348" s="1359"/>
      <c r="GMB2348" s="1359"/>
      <c r="GMC2348" s="1359"/>
      <c r="GMD2348" s="1359"/>
      <c r="GME2348" s="1359"/>
      <c r="GMF2348" s="1359"/>
      <c r="GMG2348" s="1359"/>
      <c r="GMH2348" s="1359"/>
      <c r="GMI2348" s="1359"/>
      <c r="GMJ2348" s="1359"/>
      <c r="GMK2348" s="1359"/>
      <c r="GML2348" s="1359"/>
      <c r="GMM2348" s="1359"/>
      <c r="GMN2348" s="1359"/>
      <c r="GMO2348" s="1359"/>
      <c r="GMP2348" s="1359"/>
      <c r="GMQ2348" s="1359"/>
      <c r="GMR2348" s="1359"/>
      <c r="GMS2348" s="1359"/>
      <c r="GMT2348" s="1359"/>
      <c r="GMU2348" s="1359"/>
      <c r="GMV2348" s="1359"/>
      <c r="GMW2348" s="1359"/>
      <c r="GMX2348" s="1359"/>
      <c r="GMY2348" s="1359"/>
      <c r="GMZ2348" s="1359"/>
      <c r="GNA2348" s="1359"/>
      <c r="GNB2348" s="1359"/>
      <c r="GNC2348" s="1359"/>
      <c r="GND2348" s="1359"/>
      <c r="GNE2348" s="1359"/>
      <c r="GNF2348" s="1359"/>
      <c r="GNG2348" s="1359"/>
      <c r="GNH2348" s="1359"/>
      <c r="GNI2348" s="1359"/>
      <c r="GNJ2348" s="1359"/>
      <c r="GNK2348" s="1359"/>
      <c r="GNL2348" s="1359"/>
      <c r="GNM2348" s="1359"/>
      <c r="GNN2348" s="1359"/>
      <c r="GNO2348" s="1359"/>
      <c r="GNP2348" s="1359"/>
      <c r="GNQ2348" s="1359"/>
      <c r="GNR2348" s="1359"/>
      <c r="GNS2348" s="1359"/>
      <c r="GNT2348" s="1359"/>
      <c r="GNU2348" s="1359"/>
      <c r="GNV2348" s="1359"/>
      <c r="GNW2348" s="1359"/>
      <c r="GNX2348" s="1359"/>
      <c r="GNY2348" s="1359"/>
      <c r="GNZ2348" s="1359"/>
      <c r="GOA2348" s="1359"/>
      <c r="GOB2348" s="1359"/>
      <c r="GOC2348" s="1359"/>
      <c r="GOD2348" s="1359"/>
      <c r="GOE2348" s="1359"/>
      <c r="GOF2348" s="1359"/>
      <c r="GOG2348" s="1359"/>
      <c r="GOH2348" s="1359"/>
      <c r="GOI2348" s="1359"/>
      <c r="GOJ2348" s="1359"/>
      <c r="GOK2348" s="1359"/>
      <c r="GOL2348" s="1359"/>
      <c r="GOM2348" s="1359"/>
      <c r="GON2348" s="1359"/>
      <c r="GOO2348" s="1359"/>
      <c r="GOP2348" s="1359"/>
      <c r="GOQ2348" s="1359"/>
      <c r="GOR2348" s="1359"/>
      <c r="GOS2348" s="1359"/>
      <c r="GOT2348" s="1359"/>
      <c r="GOU2348" s="1359"/>
      <c r="GOV2348" s="1359"/>
      <c r="GOW2348" s="1359"/>
      <c r="GOX2348" s="1359"/>
      <c r="GOY2348" s="1359"/>
      <c r="GOZ2348" s="1359"/>
      <c r="GPA2348" s="1359"/>
      <c r="GPB2348" s="1359"/>
      <c r="GPC2348" s="1359"/>
      <c r="GPD2348" s="1359"/>
      <c r="GPE2348" s="1359"/>
      <c r="GPF2348" s="1359"/>
      <c r="GPG2348" s="1359"/>
      <c r="GPH2348" s="1359"/>
      <c r="GPI2348" s="1359"/>
      <c r="GPJ2348" s="1359"/>
      <c r="GPK2348" s="1359"/>
      <c r="GPL2348" s="1359"/>
      <c r="GPM2348" s="1359"/>
      <c r="GPN2348" s="1359"/>
      <c r="GPO2348" s="1359"/>
      <c r="GPP2348" s="1359"/>
      <c r="GPQ2348" s="1359"/>
      <c r="GPR2348" s="1359"/>
      <c r="GPS2348" s="1359"/>
      <c r="GPT2348" s="1359"/>
      <c r="GPU2348" s="1359"/>
      <c r="GPV2348" s="1359"/>
      <c r="GPW2348" s="1359"/>
      <c r="GPX2348" s="1359"/>
      <c r="GPY2348" s="1359"/>
      <c r="GPZ2348" s="1359"/>
      <c r="GQA2348" s="1359"/>
      <c r="GQB2348" s="1359"/>
      <c r="GQC2348" s="1359"/>
      <c r="GQD2348" s="1359"/>
      <c r="GQE2348" s="1359"/>
      <c r="GQF2348" s="1359"/>
      <c r="GQG2348" s="1359"/>
      <c r="GQH2348" s="1359"/>
      <c r="GQI2348" s="1359"/>
      <c r="GQJ2348" s="1359"/>
      <c r="GQK2348" s="1359"/>
      <c r="GQL2348" s="1359"/>
      <c r="GQM2348" s="1359"/>
      <c r="GQN2348" s="1359"/>
      <c r="GQO2348" s="1359"/>
      <c r="GQP2348" s="1359"/>
      <c r="GQQ2348" s="1359"/>
      <c r="GQR2348" s="1359"/>
      <c r="GQS2348" s="1359"/>
      <c r="GQT2348" s="1359"/>
      <c r="GQU2348" s="1359"/>
      <c r="GQV2348" s="1359"/>
      <c r="GQW2348" s="1359"/>
      <c r="GQX2348" s="1359"/>
      <c r="GQY2348" s="1359"/>
      <c r="GQZ2348" s="1359"/>
      <c r="GRA2348" s="1359"/>
      <c r="GRB2348" s="1359"/>
      <c r="GRC2348" s="1359"/>
      <c r="GRD2348" s="1359"/>
      <c r="GRE2348" s="1359"/>
      <c r="GRF2348" s="1359"/>
      <c r="GRG2348" s="1359"/>
      <c r="GRH2348" s="1359"/>
      <c r="GRI2348" s="1359"/>
      <c r="GRJ2348" s="1359"/>
      <c r="GRK2348" s="1359"/>
      <c r="GRL2348" s="1359"/>
      <c r="GRM2348" s="1359"/>
      <c r="GRN2348" s="1359"/>
      <c r="GRO2348" s="1359"/>
      <c r="GRP2348" s="1359"/>
      <c r="GRQ2348" s="1359"/>
      <c r="GRR2348" s="1359"/>
      <c r="GRS2348" s="1359"/>
      <c r="GRT2348" s="1359"/>
      <c r="GRU2348" s="1359"/>
      <c r="GRV2348" s="1359"/>
      <c r="GRW2348" s="1359"/>
      <c r="GRX2348" s="1359"/>
      <c r="GRY2348" s="1359"/>
      <c r="GRZ2348" s="1359"/>
      <c r="GSA2348" s="1359"/>
      <c r="GSB2348" s="1359"/>
      <c r="GSC2348" s="1359"/>
      <c r="GSD2348" s="1359"/>
      <c r="GSE2348" s="1359"/>
      <c r="GSF2348" s="1359"/>
      <c r="GSG2348" s="1359"/>
      <c r="GSH2348" s="1359"/>
      <c r="GSI2348" s="1359"/>
      <c r="GSJ2348" s="1359"/>
      <c r="GSK2348" s="1359"/>
      <c r="GSL2348" s="1359"/>
      <c r="GSM2348" s="1359"/>
      <c r="GSN2348" s="1359"/>
      <c r="GSO2348" s="1359"/>
      <c r="GSP2348" s="1359"/>
      <c r="GSQ2348" s="1359"/>
      <c r="GSR2348" s="1359"/>
      <c r="GSS2348" s="1359"/>
      <c r="GST2348" s="1359"/>
      <c r="GSU2348" s="1359"/>
      <c r="GSV2348" s="1359"/>
      <c r="GSW2348" s="1359"/>
      <c r="GSX2348" s="1359"/>
      <c r="GSY2348" s="1359"/>
      <c r="GSZ2348" s="1359"/>
      <c r="GTA2348" s="1359"/>
      <c r="GTB2348" s="1359"/>
      <c r="GTC2348" s="1359"/>
      <c r="GTD2348" s="1359"/>
      <c r="GTE2348" s="1359"/>
      <c r="GTF2348" s="1359"/>
      <c r="GTG2348" s="1359"/>
      <c r="GTH2348" s="1359"/>
      <c r="GTI2348" s="1359"/>
      <c r="GTJ2348" s="1359"/>
      <c r="GTK2348" s="1359"/>
      <c r="GTL2348" s="1359"/>
      <c r="GTM2348" s="1359"/>
      <c r="GTN2348" s="1359"/>
      <c r="GTO2348" s="1359"/>
      <c r="GTP2348" s="1359"/>
      <c r="GTQ2348" s="1359"/>
      <c r="GTR2348" s="1359"/>
      <c r="GTS2348" s="1359"/>
      <c r="GTT2348" s="1359"/>
      <c r="GTU2348" s="1359"/>
      <c r="GTV2348" s="1359"/>
      <c r="GTW2348" s="1359"/>
      <c r="GTX2348" s="1359"/>
      <c r="GTY2348" s="1359"/>
      <c r="GTZ2348" s="1359"/>
      <c r="GUA2348" s="1359"/>
      <c r="GUB2348" s="1359"/>
      <c r="GUC2348" s="1359"/>
      <c r="GUD2348" s="1359"/>
      <c r="GUE2348" s="1359"/>
      <c r="GUF2348" s="1359"/>
      <c r="GUG2348" s="1359"/>
      <c r="GUH2348" s="1359"/>
      <c r="GUI2348" s="1359"/>
      <c r="GUJ2348" s="1359"/>
      <c r="GUK2348" s="1359"/>
      <c r="GUL2348" s="1359"/>
      <c r="GUM2348" s="1359"/>
      <c r="GUN2348" s="1359"/>
      <c r="GUO2348" s="1359"/>
      <c r="GUP2348" s="1359"/>
      <c r="GUQ2348" s="1359"/>
      <c r="GUR2348" s="1359"/>
      <c r="GUS2348" s="1359"/>
      <c r="GUT2348" s="1359"/>
      <c r="GUU2348" s="1359"/>
      <c r="GUV2348" s="1359"/>
      <c r="GUW2348" s="1359"/>
      <c r="GUX2348" s="1359"/>
      <c r="GUY2348" s="1359"/>
      <c r="GUZ2348" s="1359"/>
      <c r="GVA2348" s="1359"/>
      <c r="GVB2348" s="1359"/>
      <c r="GVC2348" s="1359"/>
      <c r="GVD2348" s="1359"/>
      <c r="GVE2348" s="1359"/>
      <c r="GVF2348" s="1359"/>
      <c r="GVG2348" s="1359"/>
      <c r="GVH2348" s="1359"/>
      <c r="GVI2348" s="1359"/>
      <c r="GVJ2348" s="1359"/>
      <c r="GVK2348" s="1359"/>
      <c r="GVL2348" s="1359"/>
      <c r="GVM2348" s="1359"/>
      <c r="GVN2348" s="1359"/>
      <c r="GVO2348" s="1359"/>
      <c r="GVP2348" s="1359"/>
      <c r="GVQ2348" s="1359"/>
      <c r="GVR2348" s="1359"/>
      <c r="GVS2348" s="1359"/>
      <c r="GVT2348" s="1359"/>
      <c r="GVU2348" s="1359"/>
      <c r="GVV2348" s="1359"/>
      <c r="GVW2348" s="1359"/>
      <c r="GVX2348" s="1359"/>
      <c r="GVY2348" s="1359"/>
      <c r="GVZ2348" s="1359"/>
      <c r="GWA2348" s="1359"/>
      <c r="GWB2348" s="1359"/>
      <c r="GWC2348" s="1359"/>
      <c r="GWD2348" s="1359"/>
      <c r="GWE2348" s="1359"/>
      <c r="GWF2348" s="1359"/>
      <c r="GWG2348" s="1359"/>
      <c r="GWH2348" s="1359"/>
      <c r="GWI2348" s="1359"/>
      <c r="GWJ2348" s="1359"/>
      <c r="GWK2348" s="1359"/>
      <c r="GWL2348" s="1359"/>
      <c r="GWM2348" s="1359"/>
      <c r="GWN2348" s="1359"/>
      <c r="GWO2348" s="1359"/>
      <c r="GWP2348" s="1359"/>
      <c r="GWQ2348" s="1359"/>
      <c r="GWR2348" s="1359"/>
      <c r="GWS2348" s="1359"/>
      <c r="GWT2348" s="1359"/>
      <c r="GWU2348" s="1359"/>
      <c r="GWV2348" s="1359"/>
      <c r="GWW2348" s="1359"/>
      <c r="GWX2348" s="1359"/>
      <c r="GWY2348" s="1359"/>
      <c r="GWZ2348" s="1359"/>
      <c r="GXA2348" s="1359"/>
      <c r="GXB2348" s="1359"/>
      <c r="GXC2348" s="1359"/>
      <c r="GXD2348" s="1359"/>
      <c r="GXE2348" s="1359"/>
      <c r="GXF2348" s="1359"/>
      <c r="GXG2348" s="1359"/>
      <c r="GXH2348" s="1359"/>
      <c r="GXI2348" s="1359"/>
      <c r="GXJ2348" s="1359"/>
      <c r="GXK2348" s="1359"/>
      <c r="GXL2348" s="1359"/>
      <c r="GXM2348" s="1359"/>
      <c r="GXN2348" s="1359"/>
      <c r="GXO2348" s="1359"/>
      <c r="GXP2348" s="1359"/>
      <c r="GXQ2348" s="1359"/>
      <c r="GXR2348" s="1359"/>
      <c r="GXS2348" s="1359"/>
      <c r="GXT2348" s="1359"/>
      <c r="GXU2348" s="1359"/>
      <c r="GXV2348" s="1359"/>
      <c r="GXW2348" s="1359"/>
      <c r="GXX2348" s="1359"/>
      <c r="GXY2348" s="1359"/>
      <c r="GXZ2348" s="1359"/>
      <c r="GYA2348" s="1359"/>
      <c r="GYB2348" s="1359"/>
      <c r="GYC2348" s="1359"/>
      <c r="GYD2348" s="1359"/>
      <c r="GYE2348" s="1359"/>
      <c r="GYF2348" s="1359"/>
      <c r="GYG2348" s="1359"/>
      <c r="GYH2348" s="1359"/>
      <c r="GYI2348" s="1359"/>
      <c r="GYJ2348" s="1359"/>
      <c r="GYK2348" s="1359"/>
      <c r="GYL2348" s="1359"/>
      <c r="GYM2348" s="1359"/>
      <c r="GYN2348" s="1359"/>
      <c r="GYO2348" s="1359"/>
      <c r="GYP2348" s="1359"/>
      <c r="GYQ2348" s="1359"/>
      <c r="GYR2348" s="1359"/>
      <c r="GYS2348" s="1359"/>
      <c r="GYT2348" s="1359"/>
      <c r="GYU2348" s="1359"/>
      <c r="GYV2348" s="1359"/>
      <c r="GYW2348" s="1359"/>
      <c r="GYX2348" s="1359"/>
      <c r="GYY2348" s="1359"/>
      <c r="GYZ2348" s="1359"/>
      <c r="GZA2348" s="1359"/>
      <c r="GZB2348" s="1359"/>
      <c r="GZC2348" s="1359"/>
      <c r="GZD2348" s="1359"/>
      <c r="GZE2348" s="1359"/>
      <c r="GZF2348" s="1359"/>
      <c r="GZG2348" s="1359"/>
      <c r="GZH2348" s="1359"/>
      <c r="GZI2348" s="1359"/>
      <c r="GZJ2348" s="1359"/>
      <c r="GZK2348" s="1359"/>
      <c r="GZL2348" s="1359"/>
      <c r="GZM2348" s="1359"/>
      <c r="GZN2348" s="1359"/>
      <c r="GZO2348" s="1359"/>
      <c r="GZP2348" s="1359"/>
      <c r="GZQ2348" s="1359"/>
      <c r="GZR2348" s="1359"/>
      <c r="GZS2348" s="1359"/>
      <c r="GZT2348" s="1359"/>
      <c r="GZU2348" s="1359"/>
      <c r="GZV2348" s="1359"/>
      <c r="GZW2348" s="1359"/>
      <c r="GZX2348" s="1359"/>
      <c r="GZY2348" s="1359"/>
      <c r="GZZ2348" s="1359"/>
      <c r="HAA2348" s="1359"/>
      <c r="HAB2348" s="1359"/>
      <c r="HAC2348" s="1359"/>
      <c r="HAD2348" s="1359"/>
      <c r="HAE2348" s="1359"/>
      <c r="HAF2348" s="1359"/>
      <c r="HAG2348" s="1359"/>
      <c r="HAH2348" s="1359"/>
      <c r="HAI2348" s="1359"/>
      <c r="HAJ2348" s="1359"/>
      <c r="HAK2348" s="1359"/>
      <c r="HAL2348" s="1359"/>
      <c r="HAM2348" s="1359"/>
      <c r="HAN2348" s="1359"/>
      <c r="HAO2348" s="1359"/>
      <c r="HAP2348" s="1359"/>
      <c r="HAQ2348" s="1359"/>
      <c r="HAR2348" s="1359"/>
      <c r="HAS2348" s="1359"/>
      <c r="HAT2348" s="1359"/>
      <c r="HAU2348" s="1359"/>
      <c r="HAV2348" s="1359"/>
      <c r="HAW2348" s="1359"/>
      <c r="HAX2348" s="1359"/>
      <c r="HAY2348" s="1359"/>
      <c r="HAZ2348" s="1359"/>
      <c r="HBA2348" s="1359"/>
      <c r="HBB2348" s="1359"/>
      <c r="HBC2348" s="1359"/>
      <c r="HBD2348" s="1359"/>
      <c r="HBE2348" s="1359"/>
      <c r="HBF2348" s="1359"/>
      <c r="HBG2348" s="1359"/>
      <c r="HBH2348" s="1359"/>
      <c r="HBI2348" s="1359"/>
      <c r="HBJ2348" s="1359"/>
      <c r="HBK2348" s="1359"/>
      <c r="HBL2348" s="1359"/>
      <c r="HBM2348" s="1359"/>
      <c r="HBN2348" s="1359"/>
      <c r="HBO2348" s="1359"/>
      <c r="HBP2348" s="1359"/>
      <c r="HBQ2348" s="1359"/>
      <c r="HBR2348" s="1359"/>
      <c r="HBS2348" s="1359"/>
      <c r="HBT2348" s="1359"/>
      <c r="HBU2348" s="1359"/>
      <c r="HBV2348" s="1359"/>
      <c r="HBW2348" s="1359"/>
      <c r="HBX2348" s="1359"/>
      <c r="HBY2348" s="1359"/>
      <c r="HBZ2348" s="1359"/>
      <c r="HCA2348" s="1359"/>
      <c r="HCB2348" s="1359"/>
      <c r="HCC2348" s="1359"/>
      <c r="HCD2348" s="1359"/>
      <c r="HCE2348" s="1359"/>
      <c r="HCF2348" s="1359"/>
      <c r="HCG2348" s="1359"/>
      <c r="HCH2348" s="1359"/>
      <c r="HCI2348" s="1359"/>
      <c r="HCJ2348" s="1359"/>
      <c r="HCK2348" s="1359"/>
      <c r="HCL2348" s="1359"/>
      <c r="HCM2348" s="1359"/>
      <c r="HCN2348" s="1359"/>
      <c r="HCO2348" s="1359"/>
      <c r="HCP2348" s="1359"/>
      <c r="HCQ2348" s="1359"/>
      <c r="HCR2348" s="1359"/>
      <c r="HCS2348" s="1359"/>
      <c r="HCT2348" s="1359"/>
      <c r="HCU2348" s="1359"/>
      <c r="HCV2348" s="1359"/>
      <c r="HCW2348" s="1359"/>
      <c r="HCX2348" s="1359"/>
      <c r="HCY2348" s="1359"/>
      <c r="HCZ2348" s="1359"/>
      <c r="HDA2348" s="1359"/>
      <c r="HDB2348" s="1359"/>
      <c r="HDC2348" s="1359"/>
      <c r="HDD2348" s="1359"/>
      <c r="HDE2348" s="1359"/>
      <c r="HDF2348" s="1359"/>
      <c r="HDG2348" s="1359"/>
      <c r="HDH2348" s="1359"/>
      <c r="HDI2348" s="1359"/>
      <c r="HDJ2348" s="1359"/>
      <c r="HDK2348" s="1359"/>
      <c r="HDL2348" s="1359"/>
      <c r="HDM2348" s="1359"/>
      <c r="HDN2348" s="1359"/>
      <c r="HDO2348" s="1359"/>
      <c r="HDP2348" s="1359"/>
      <c r="HDQ2348" s="1359"/>
      <c r="HDR2348" s="1359"/>
      <c r="HDS2348" s="1359"/>
      <c r="HDT2348" s="1359"/>
      <c r="HDU2348" s="1359"/>
      <c r="HDV2348" s="1359"/>
      <c r="HDW2348" s="1359"/>
      <c r="HDX2348" s="1359"/>
      <c r="HDY2348" s="1359"/>
      <c r="HDZ2348" s="1359"/>
      <c r="HEA2348" s="1359"/>
      <c r="HEB2348" s="1359"/>
      <c r="HEC2348" s="1359"/>
      <c r="HED2348" s="1359"/>
      <c r="HEE2348" s="1359"/>
      <c r="HEF2348" s="1359"/>
      <c r="HEG2348" s="1359"/>
      <c r="HEH2348" s="1359"/>
      <c r="HEI2348" s="1359"/>
      <c r="HEJ2348" s="1359"/>
      <c r="HEK2348" s="1359"/>
      <c r="HEL2348" s="1359"/>
      <c r="HEM2348" s="1359"/>
      <c r="HEN2348" s="1359"/>
      <c r="HEO2348" s="1359"/>
      <c r="HEP2348" s="1359"/>
      <c r="HEQ2348" s="1359"/>
      <c r="HER2348" s="1359"/>
      <c r="HES2348" s="1359"/>
      <c r="HET2348" s="1359"/>
      <c r="HEU2348" s="1359"/>
      <c r="HEV2348" s="1359"/>
      <c r="HEW2348" s="1359"/>
      <c r="HEX2348" s="1359"/>
      <c r="HEY2348" s="1359"/>
      <c r="HEZ2348" s="1359"/>
      <c r="HFA2348" s="1359"/>
      <c r="HFB2348" s="1359"/>
      <c r="HFC2348" s="1359"/>
      <c r="HFD2348" s="1359"/>
      <c r="HFE2348" s="1359"/>
      <c r="HFF2348" s="1359"/>
      <c r="HFG2348" s="1359"/>
      <c r="HFH2348" s="1359"/>
      <c r="HFI2348" s="1359"/>
      <c r="HFJ2348" s="1359"/>
      <c r="HFK2348" s="1359"/>
      <c r="HFL2348" s="1359"/>
      <c r="HFM2348" s="1359"/>
      <c r="HFN2348" s="1359"/>
      <c r="HFO2348" s="1359"/>
      <c r="HFP2348" s="1359"/>
      <c r="HFQ2348" s="1359"/>
      <c r="HFR2348" s="1359"/>
      <c r="HFS2348" s="1359"/>
      <c r="HFT2348" s="1359"/>
      <c r="HFU2348" s="1359"/>
      <c r="HFV2348" s="1359"/>
      <c r="HFW2348" s="1359"/>
      <c r="HFX2348" s="1359"/>
      <c r="HFY2348" s="1359"/>
      <c r="HFZ2348" s="1359"/>
      <c r="HGA2348" s="1359"/>
      <c r="HGB2348" s="1359"/>
      <c r="HGC2348" s="1359"/>
      <c r="HGD2348" s="1359"/>
      <c r="HGE2348" s="1359"/>
      <c r="HGF2348" s="1359"/>
      <c r="HGG2348" s="1359"/>
      <c r="HGH2348" s="1359"/>
      <c r="HGI2348" s="1359"/>
      <c r="HGJ2348" s="1359"/>
      <c r="HGK2348" s="1359"/>
      <c r="HGL2348" s="1359"/>
      <c r="HGM2348" s="1359"/>
      <c r="HGN2348" s="1359"/>
      <c r="HGO2348" s="1359"/>
      <c r="HGP2348" s="1359"/>
      <c r="HGQ2348" s="1359"/>
      <c r="HGR2348" s="1359"/>
      <c r="HGS2348" s="1359"/>
      <c r="HGT2348" s="1359"/>
      <c r="HGU2348" s="1359"/>
      <c r="HGV2348" s="1359"/>
      <c r="HGW2348" s="1359"/>
      <c r="HGX2348" s="1359"/>
      <c r="HGY2348" s="1359"/>
      <c r="HGZ2348" s="1359"/>
      <c r="HHA2348" s="1359"/>
      <c r="HHB2348" s="1359"/>
      <c r="HHC2348" s="1359"/>
      <c r="HHD2348" s="1359"/>
      <c r="HHE2348" s="1359"/>
      <c r="HHF2348" s="1359"/>
      <c r="HHG2348" s="1359"/>
      <c r="HHH2348" s="1359"/>
      <c r="HHI2348" s="1359"/>
      <c r="HHJ2348" s="1359"/>
      <c r="HHK2348" s="1359"/>
      <c r="HHL2348" s="1359"/>
      <c r="HHM2348" s="1359"/>
      <c r="HHN2348" s="1359"/>
      <c r="HHO2348" s="1359"/>
      <c r="HHP2348" s="1359"/>
      <c r="HHQ2348" s="1359"/>
      <c r="HHR2348" s="1359"/>
      <c r="HHS2348" s="1359"/>
      <c r="HHT2348" s="1359"/>
      <c r="HHU2348" s="1359"/>
      <c r="HHV2348" s="1359"/>
      <c r="HHW2348" s="1359"/>
      <c r="HHX2348" s="1359"/>
      <c r="HHY2348" s="1359"/>
      <c r="HHZ2348" s="1359"/>
      <c r="HIA2348" s="1359"/>
      <c r="HIB2348" s="1359"/>
      <c r="HIC2348" s="1359"/>
      <c r="HID2348" s="1359"/>
      <c r="HIE2348" s="1359"/>
      <c r="HIF2348" s="1359"/>
      <c r="HIG2348" s="1359"/>
      <c r="HIH2348" s="1359"/>
      <c r="HII2348" s="1359"/>
      <c r="HIJ2348" s="1359"/>
      <c r="HIK2348" s="1359"/>
      <c r="HIL2348" s="1359"/>
      <c r="HIM2348" s="1359"/>
      <c r="HIN2348" s="1359"/>
      <c r="HIO2348" s="1359"/>
      <c r="HIP2348" s="1359"/>
      <c r="HIQ2348" s="1359"/>
      <c r="HIR2348" s="1359"/>
      <c r="HIS2348" s="1359"/>
      <c r="HIT2348" s="1359"/>
      <c r="HIU2348" s="1359"/>
      <c r="HIV2348" s="1359"/>
      <c r="HIW2348" s="1359"/>
      <c r="HIX2348" s="1359"/>
      <c r="HIY2348" s="1359"/>
      <c r="HIZ2348" s="1359"/>
      <c r="HJA2348" s="1359"/>
      <c r="HJB2348" s="1359"/>
      <c r="HJC2348" s="1359"/>
      <c r="HJD2348" s="1359"/>
      <c r="HJE2348" s="1359"/>
      <c r="HJF2348" s="1359"/>
      <c r="HJG2348" s="1359"/>
      <c r="HJH2348" s="1359"/>
      <c r="HJI2348" s="1359"/>
      <c r="HJJ2348" s="1359"/>
      <c r="HJK2348" s="1359"/>
      <c r="HJL2348" s="1359"/>
      <c r="HJM2348" s="1359"/>
      <c r="HJN2348" s="1359"/>
      <c r="HJO2348" s="1359"/>
      <c r="HJP2348" s="1359"/>
      <c r="HJQ2348" s="1359"/>
      <c r="HJR2348" s="1359"/>
      <c r="HJS2348" s="1359"/>
      <c r="HJT2348" s="1359"/>
      <c r="HJU2348" s="1359"/>
      <c r="HJV2348" s="1359"/>
      <c r="HJW2348" s="1359"/>
      <c r="HJX2348" s="1359"/>
      <c r="HJY2348" s="1359"/>
      <c r="HJZ2348" s="1359"/>
      <c r="HKA2348" s="1359"/>
      <c r="HKB2348" s="1359"/>
      <c r="HKC2348" s="1359"/>
      <c r="HKD2348" s="1359"/>
      <c r="HKE2348" s="1359"/>
      <c r="HKF2348" s="1359"/>
      <c r="HKG2348" s="1359"/>
      <c r="HKH2348" s="1359"/>
      <c r="HKI2348" s="1359"/>
      <c r="HKJ2348" s="1359"/>
      <c r="HKK2348" s="1359"/>
      <c r="HKL2348" s="1359"/>
      <c r="HKM2348" s="1359"/>
      <c r="HKN2348" s="1359"/>
      <c r="HKO2348" s="1359"/>
      <c r="HKP2348" s="1359"/>
      <c r="HKQ2348" s="1359"/>
      <c r="HKR2348" s="1359"/>
      <c r="HKS2348" s="1359"/>
      <c r="HKT2348" s="1359"/>
      <c r="HKU2348" s="1359"/>
      <c r="HKV2348" s="1359"/>
      <c r="HKW2348" s="1359"/>
      <c r="HKX2348" s="1359"/>
      <c r="HKY2348" s="1359"/>
      <c r="HKZ2348" s="1359"/>
      <c r="HLA2348" s="1359"/>
      <c r="HLB2348" s="1359"/>
      <c r="HLC2348" s="1359"/>
      <c r="HLD2348" s="1359"/>
      <c r="HLE2348" s="1359"/>
      <c r="HLF2348" s="1359"/>
      <c r="HLG2348" s="1359"/>
      <c r="HLH2348" s="1359"/>
      <c r="HLI2348" s="1359"/>
      <c r="HLJ2348" s="1359"/>
      <c r="HLK2348" s="1359"/>
      <c r="HLL2348" s="1359"/>
      <c r="HLM2348" s="1359"/>
      <c r="HLN2348" s="1359"/>
      <c r="HLO2348" s="1359"/>
      <c r="HLP2348" s="1359"/>
      <c r="HLQ2348" s="1359"/>
      <c r="HLR2348" s="1359"/>
      <c r="HLS2348" s="1359"/>
      <c r="HLT2348" s="1359"/>
      <c r="HLU2348" s="1359"/>
      <c r="HLV2348" s="1359"/>
      <c r="HLW2348" s="1359"/>
      <c r="HLX2348" s="1359"/>
      <c r="HLY2348" s="1359"/>
      <c r="HLZ2348" s="1359"/>
      <c r="HMA2348" s="1359"/>
      <c r="HMB2348" s="1359"/>
      <c r="HMC2348" s="1359"/>
      <c r="HMD2348" s="1359"/>
      <c r="HME2348" s="1359"/>
      <c r="HMF2348" s="1359"/>
      <c r="HMG2348" s="1359"/>
      <c r="HMH2348" s="1359"/>
      <c r="HMI2348" s="1359"/>
      <c r="HMJ2348" s="1359"/>
      <c r="HMK2348" s="1359"/>
      <c r="HML2348" s="1359"/>
      <c r="HMM2348" s="1359"/>
      <c r="HMN2348" s="1359"/>
      <c r="HMO2348" s="1359"/>
      <c r="HMP2348" s="1359"/>
      <c r="HMQ2348" s="1359"/>
      <c r="HMR2348" s="1359"/>
      <c r="HMS2348" s="1359"/>
      <c r="HMT2348" s="1359"/>
      <c r="HMU2348" s="1359"/>
      <c r="HMV2348" s="1359"/>
      <c r="HMW2348" s="1359"/>
      <c r="HMX2348" s="1359"/>
      <c r="HMY2348" s="1359"/>
      <c r="HMZ2348" s="1359"/>
      <c r="HNA2348" s="1359"/>
      <c r="HNB2348" s="1359"/>
      <c r="HNC2348" s="1359"/>
      <c r="HND2348" s="1359"/>
      <c r="HNE2348" s="1359"/>
      <c r="HNF2348" s="1359"/>
      <c r="HNG2348" s="1359"/>
      <c r="HNH2348" s="1359"/>
      <c r="HNI2348" s="1359"/>
      <c r="HNJ2348" s="1359"/>
      <c r="HNK2348" s="1359"/>
      <c r="HNL2348" s="1359"/>
      <c r="HNM2348" s="1359"/>
      <c r="HNN2348" s="1359"/>
      <c r="HNO2348" s="1359"/>
      <c r="HNP2348" s="1359"/>
      <c r="HNQ2348" s="1359"/>
      <c r="HNR2348" s="1359"/>
      <c r="HNS2348" s="1359"/>
      <c r="HNT2348" s="1359"/>
      <c r="HNU2348" s="1359"/>
      <c r="HNV2348" s="1359"/>
      <c r="HNW2348" s="1359"/>
      <c r="HNX2348" s="1359"/>
      <c r="HNY2348" s="1359"/>
      <c r="HNZ2348" s="1359"/>
      <c r="HOA2348" s="1359"/>
      <c r="HOB2348" s="1359"/>
      <c r="HOC2348" s="1359"/>
      <c r="HOD2348" s="1359"/>
      <c r="HOE2348" s="1359"/>
      <c r="HOF2348" s="1359"/>
      <c r="HOG2348" s="1359"/>
      <c r="HOH2348" s="1359"/>
      <c r="HOI2348" s="1359"/>
      <c r="HOJ2348" s="1359"/>
      <c r="HOK2348" s="1359"/>
      <c r="HOL2348" s="1359"/>
      <c r="HOM2348" s="1359"/>
      <c r="HON2348" s="1359"/>
      <c r="HOO2348" s="1359"/>
      <c r="HOP2348" s="1359"/>
      <c r="HOQ2348" s="1359"/>
      <c r="HOR2348" s="1359"/>
      <c r="HOS2348" s="1359"/>
      <c r="HOT2348" s="1359"/>
      <c r="HOU2348" s="1359"/>
      <c r="HOV2348" s="1359"/>
      <c r="HOW2348" s="1359"/>
      <c r="HOX2348" s="1359"/>
      <c r="HOY2348" s="1359"/>
      <c r="HOZ2348" s="1359"/>
      <c r="HPA2348" s="1359"/>
      <c r="HPB2348" s="1359"/>
      <c r="HPC2348" s="1359"/>
      <c r="HPD2348" s="1359"/>
      <c r="HPE2348" s="1359"/>
      <c r="HPF2348" s="1359"/>
      <c r="HPG2348" s="1359"/>
      <c r="HPH2348" s="1359"/>
      <c r="HPI2348" s="1359"/>
      <c r="HPJ2348" s="1359"/>
      <c r="HPK2348" s="1359"/>
      <c r="HPL2348" s="1359"/>
      <c r="HPM2348" s="1359"/>
      <c r="HPN2348" s="1359"/>
      <c r="HPO2348" s="1359"/>
      <c r="HPP2348" s="1359"/>
      <c r="HPQ2348" s="1359"/>
      <c r="HPR2348" s="1359"/>
      <c r="HPS2348" s="1359"/>
      <c r="HPT2348" s="1359"/>
      <c r="HPU2348" s="1359"/>
      <c r="HPV2348" s="1359"/>
      <c r="HPW2348" s="1359"/>
      <c r="HPX2348" s="1359"/>
      <c r="HPY2348" s="1359"/>
      <c r="HPZ2348" s="1359"/>
      <c r="HQA2348" s="1359"/>
      <c r="HQB2348" s="1359"/>
      <c r="HQC2348" s="1359"/>
      <c r="HQD2348" s="1359"/>
      <c r="HQE2348" s="1359"/>
      <c r="HQF2348" s="1359"/>
      <c r="HQG2348" s="1359"/>
      <c r="HQH2348" s="1359"/>
      <c r="HQI2348" s="1359"/>
      <c r="HQJ2348" s="1359"/>
      <c r="HQK2348" s="1359"/>
      <c r="HQL2348" s="1359"/>
      <c r="HQM2348" s="1359"/>
      <c r="HQN2348" s="1359"/>
      <c r="HQO2348" s="1359"/>
      <c r="HQP2348" s="1359"/>
      <c r="HQQ2348" s="1359"/>
      <c r="HQR2348" s="1359"/>
      <c r="HQS2348" s="1359"/>
      <c r="HQT2348" s="1359"/>
      <c r="HQU2348" s="1359"/>
      <c r="HQV2348" s="1359"/>
      <c r="HQW2348" s="1359"/>
      <c r="HQX2348" s="1359"/>
      <c r="HQY2348" s="1359"/>
      <c r="HQZ2348" s="1359"/>
      <c r="HRA2348" s="1359"/>
      <c r="HRB2348" s="1359"/>
      <c r="HRC2348" s="1359"/>
      <c r="HRD2348" s="1359"/>
      <c r="HRE2348" s="1359"/>
      <c r="HRF2348" s="1359"/>
      <c r="HRG2348" s="1359"/>
      <c r="HRH2348" s="1359"/>
      <c r="HRI2348" s="1359"/>
      <c r="HRJ2348" s="1359"/>
      <c r="HRK2348" s="1359"/>
      <c r="HRL2348" s="1359"/>
      <c r="HRM2348" s="1359"/>
      <c r="HRN2348" s="1359"/>
      <c r="HRO2348" s="1359"/>
      <c r="HRP2348" s="1359"/>
      <c r="HRQ2348" s="1359"/>
      <c r="HRR2348" s="1359"/>
      <c r="HRS2348" s="1359"/>
      <c r="HRT2348" s="1359"/>
      <c r="HRU2348" s="1359"/>
      <c r="HRV2348" s="1359"/>
      <c r="HRW2348" s="1359"/>
      <c r="HRX2348" s="1359"/>
      <c r="HRY2348" s="1359"/>
      <c r="HRZ2348" s="1359"/>
      <c r="HSA2348" s="1359"/>
      <c r="HSB2348" s="1359"/>
      <c r="HSC2348" s="1359"/>
      <c r="HSD2348" s="1359"/>
      <c r="HSE2348" s="1359"/>
      <c r="HSF2348" s="1359"/>
      <c r="HSG2348" s="1359"/>
      <c r="HSH2348" s="1359"/>
      <c r="HSI2348" s="1359"/>
      <c r="HSJ2348" s="1359"/>
      <c r="HSK2348" s="1359"/>
      <c r="HSL2348" s="1359"/>
      <c r="HSM2348" s="1359"/>
      <c r="HSN2348" s="1359"/>
      <c r="HSO2348" s="1359"/>
      <c r="HSP2348" s="1359"/>
      <c r="HSQ2348" s="1359"/>
      <c r="HSR2348" s="1359"/>
      <c r="HSS2348" s="1359"/>
      <c r="HST2348" s="1359"/>
      <c r="HSU2348" s="1359"/>
      <c r="HSV2348" s="1359"/>
      <c r="HSW2348" s="1359"/>
      <c r="HSX2348" s="1359"/>
      <c r="HSY2348" s="1359"/>
      <c r="HSZ2348" s="1359"/>
      <c r="HTA2348" s="1359"/>
      <c r="HTB2348" s="1359"/>
      <c r="HTC2348" s="1359"/>
      <c r="HTD2348" s="1359"/>
      <c r="HTE2348" s="1359"/>
      <c r="HTF2348" s="1359"/>
      <c r="HTG2348" s="1359"/>
      <c r="HTH2348" s="1359"/>
      <c r="HTI2348" s="1359"/>
      <c r="HTJ2348" s="1359"/>
      <c r="HTK2348" s="1359"/>
      <c r="HTL2348" s="1359"/>
      <c r="HTM2348" s="1359"/>
      <c r="HTN2348" s="1359"/>
      <c r="HTO2348" s="1359"/>
      <c r="HTP2348" s="1359"/>
      <c r="HTQ2348" s="1359"/>
      <c r="HTR2348" s="1359"/>
      <c r="HTS2348" s="1359"/>
      <c r="HTT2348" s="1359"/>
      <c r="HTU2348" s="1359"/>
      <c r="HTV2348" s="1359"/>
      <c r="HTW2348" s="1359"/>
      <c r="HTX2348" s="1359"/>
      <c r="HTY2348" s="1359"/>
      <c r="HTZ2348" s="1359"/>
      <c r="HUA2348" s="1359"/>
      <c r="HUB2348" s="1359"/>
      <c r="HUC2348" s="1359"/>
      <c r="HUD2348" s="1359"/>
      <c r="HUE2348" s="1359"/>
      <c r="HUF2348" s="1359"/>
      <c r="HUG2348" s="1359"/>
      <c r="HUH2348" s="1359"/>
      <c r="HUI2348" s="1359"/>
      <c r="HUJ2348" s="1359"/>
      <c r="HUK2348" s="1359"/>
      <c r="HUL2348" s="1359"/>
      <c r="HUM2348" s="1359"/>
      <c r="HUN2348" s="1359"/>
      <c r="HUO2348" s="1359"/>
      <c r="HUP2348" s="1359"/>
      <c r="HUQ2348" s="1359"/>
      <c r="HUR2348" s="1359"/>
      <c r="HUS2348" s="1359"/>
      <c r="HUT2348" s="1359"/>
      <c r="HUU2348" s="1359"/>
      <c r="HUV2348" s="1359"/>
      <c r="HUW2348" s="1359"/>
      <c r="HUX2348" s="1359"/>
      <c r="HUY2348" s="1359"/>
      <c r="HUZ2348" s="1359"/>
      <c r="HVA2348" s="1359"/>
      <c r="HVB2348" s="1359"/>
      <c r="HVC2348" s="1359"/>
      <c r="HVD2348" s="1359"/>
      <c r="HVE2348" s="1359"/>
      <c r="HVF2348" s="1359"/>
      <c r="HVG2348" s="1359"/>
      <c r="HVH2348" s="1359"/>
      <c r="HVI2348" s="1359"/>
      <c r="HVJ2348" s="1359"/>
      <c r="HVK2348" s="1359"/>
      <c r="HVL2348" s="1359"/>
      <c r="HVM2348" s="1359"/>
      <c r="HVN2348" s="1359"/>
      <c r="HVO2348" s="1359"/>
      <c r="HVP2348" s="1359"/>
      <c r="HVQ2348" s="1359"/>
      <c r="HVR2348" s="1359"/>
      <c r="HVS2348" s="1359"/>
      <c r="HVT2348" s="1359"/>
      <c r="HVU2348" s="1359"/>
      <c r="HVV2348" s="1359"/>
      <c r="HVW2348" s="1359"/>
      <c r="HVX2348" s="1359"/>
      <c r="HVY2348" s="1359"/>
      <c r="HVZ2348" s="1359"/>
      <c r="HWA2348" s="1359"/>
      <c r="HWB2348" s="1359"/>
      <c r="HWC2348" s="1359"/>
      <c r="HWD2348" s="1359"/>
      <c r="HWE2348" s="1359"/>
      <c r="HWF2348" s="1359"/>
      <c r="HWG2348" s="1359"/>
      <c r="HWH2348" s="1359"/>
      <c r="HWI2348" s="1359"/>
      <c r="HWJ2348" s="1359"/>
      <c r="HWK2348" s="1359"/>
      <c r="HWL2348" s="1359"/>
      <c r="HWM2348" s="1359"/>
      <c r="HWN2348" s="1359"/>
      <c r="HWO2348" s="1359"/>
      <c r="HWP2348" s="1359"/>
      <c r="HWQ2348" s="1359"/>
      <c r="HWR2348" s="1359"/>
      <c r="HWS2348" s="1359"/>
      <c r="HWT2348" s="1359"/>
      <c r="HWU2348" s="1359"/>
      <c r="HWV2348" s="1359"/>
      <c r="HWW2348" s="1359"/>
      <c r="HWX2348" s="1359"/>
      <c r="HWY2348" s="1359"/>
      <c r="HWZ2348" s="1359"/>
      <c r="HXA2348" s="1359"/>
      <c r="HXB2348" s="1359"/>
      <c r="HXC2348" s="1359"/>
      <c r="HXD2348" s="1359"/>
      <c r="HXE2348" s="1359"/>
      <c r="HXF2348" s="1359"/>
      <c r="HXG2348" s="1359"/>
      <c r="HXH2348" s="1359"/>
      <c r="HXI2348" s="1359"/>
      <c r="HXJ2348" s="1359"/>
      <c r="HXK2348" s="1359"/>
      <c r="HXL2348" s="1359"/>
      <c r="HXM2348" s="1359"/>
      <c r="HXN2348" s="1359"/>
      <c r="HXO2348" s="1359"/>
      <c r="HXP2348" s="1359"/>
      <c r="HXQ2348" s="1359"/>
      <c r="HXR2348" s="1359"/>
      <c r="HXS2348" s="1359"/>
      <c r="HXT2348" s="1359"/>
      <c r="HXU2348" s="1359"/>
      <c r="HXV2348" s="1359"/>
      <c r="HXW2348" s="1359"/>
      <c r="HXX2348" s="1359"/>
      <c r="HXY2348" s="1359"/>
      <c r="HXZ2348" s="1359"/>
      <c r="HYA2348" s="1359"/>
      <c r="HYB2348" s="1359"/>
      <c r="HYC2348" s="1359"/>
      <c r="HYD2348" s="1359"/>
      <c r="HYE2348" s="1359"/>
      <c r="HYF2348" s="1359"/>
      <c r="HYG2348" s="1359"/>
      <c r="HYH2348" s="1359"/>
      <c r="HYI2348" s="1359"/>
      <c r="HYJ2348" s="1359"/>
      <c r="HYK2348" s="1359"/>
      <c r="HYL2348" s="1359"/>
      <c r="HYM2348" s="1359"/>
      <c r="HYN2348" s="1359"/>
      <c r="HYO2348" s="1359"/>
      <c r="HYP2348" s="1359"/>
      <c r="HYQ2348" s="1359"/>
      <c r="HYR2348" s="1359"/>
      <c r="HYS2348" s="1359"/>
      <c r="HYT2348" s="1359"/>
      <c r="HYU2348" s="1359"/>
      <c r="HYV2348" s="1359"/>
      <c r="HYW2348" s="1359"/>
      <c r="HYX2348" s="1359"/>
      <c r="HYY2348" s="1359"/>
      <c r="HYZ2348" s="1359"/>
      <c r="HZA2348" s="1359"/>
      <c r="HZB2348" s="1359"/>
      <c r="HZC2348" s="1359"/>
      <c r="HZD2348" s="1359"/>
      <c r="HZE2348" s="1359"/>
      <c r="HZF2348" s="1359"/>
      <c r="HZG2348" s="1359"/>
      <c r="HZH2348" s="1359"/>
      <c r="HZI2348" s="1359"/>
      <c r="HZJ2348" s="1359"/>
      <c r="HZK2348" s="1359"/>
      <c r="HZL2348" s="1359"/>
      <c r="HZM2348" s="1359"/>
      <c r="HZN2348" s="1359"/>
      <c r="HZO2348" s="1359"/>
      <c r="HZP2348" s="1359"/>
      <c r="HZQ2348" s="1359"/>
      <c r="HZR2348" s="1359"/>
      <c r="HZS2348" s="1359"/>
      <c r="HZT2348" s="1359"/>
      <c r="HZU2348" s="1359"/>
      <c r="HZV2348" s="1359"/>
      <c r="HZW2348" s="1359"/>
      <c r="HZX2348" s="1359"/>
      <c r="HZY2348" s="1359"/>
      <c r="HZZ2348" s="1359"/>
      <c r="IAA2348" s="1359"/>
      <c r="IAB2348" s="1359"/>
      <c r="IAC2348" s="1359"/>
      <c r="IAD2348" s="1359"/>
      <c r="IAE2348" s="1359"/>
      <c r="IAF2348" s="1359"/>
      <c r="IAG2348" s="1359"/>
      <c r="IAH2348" s="1359"/>
      <c r="IAI2348" s="1359"/>
      <c r="IAJ2348" s="1359"/>
      <c r="IAK2348" s="1359"/>
      <c r="IAL2348" s="1359"/>
      <c r="IAM2348" s="1359"/>
      <c r="IAN2348" s="1359"/>
      <c r="IAO2348" s="1359"/>
      <c r="IAP2348" s="1359"/>
      <c r="IAQ2348" s="1359"/>
      <c r="IAR2348" s="1359"/>
      <c r="IAS2348" s="1359"/>
      <c r="IAT2348" s="1359"/>
      <c r="IAU2348" s="1359"/>
      <c r="IAV2348" s="1359"/>
      <c r="IAW2348" s="1359"/>
      <c r="IAX2348" s="1359"/>
      <c r="IAY2348" s="1359"/>
      <c r="IAZ2348" s="1359"/>
      <c r="IBA2348" s="1359"/>
      <c r="IBB2348" s="1359"/>
      <c r="IBC2348" s="1359"/>
      <c r="IBD2348" s="1359"/>
      <c r="IBE2348" s="1359"/>
      <c r="IBF2348" s="1359"/>
      <c r="IBG2348" s="1359"/>
      <c r="IBH2348" s="1359"/>
      <c r="IBI2348" s="1359"/>
      <c r="IBJ2348" s="1359"/>
      <c r="IBK2348" s="1359"/>
      <c r="IBL2348" s="1359"/>
      <c r="IBM2348" s="1359"/>
      <c r="IBN2348" s="1359"/>
      <c r="IBO2348" s="1359"/>
      <c r="IBP2348" s="1359"/>
      <c r="IBQ2348" s="1359"/>
      <c r="IBR2348" s="1359"/>
      <c r="IBS2348" s="1359"/>
      <c r="IBT2348" s="1359"/>
      <c r="IBU2348" s="1359"/>
      <c r="IBV2348" s="1359"/>
      <c r="IBW2348" s="1359"/>
      <c r="IBX2348" s="1359"/>
      <c r="IBY2348" s="1359"/>
      <c r="IBZ2348" s="1359"/>
      <c r="ICA2348" s="1359"/>
      <c r="ICB2348" s="1359"/>
      <c r="ICC2348" s="1359"/>
      <c r="ICD2348" s="1359"/>
      <c r="ICE2348" s="1359"/>
      <c r="ICF2348" s="1359"/>
      <c r="ICG2348" s="1359"/>
      <c r="ICH2348" s="1359"/>
      <c r="ICI2348" s="1359"/>
      <c r="ICJ2348" s="1359"/>
      <c r="ICK2348" s="1359"/>
      <c r="ICL2348" s="1359"/>
      <c r="ICM2348" s="1359"/>
      <c r="ICN2348" s="1359"/>
      <c r="ICO2348" s="1359"/>
      <c r="ICP2348" s="1359"/>
      <c r="ICQ2348" s="1359"/>
      <c r="ICR2348" s="1359"/>
      <c r="ICS2348" s="1359"/>
      <c r="ICT2348" s="1359"/>
      <c r="ICU2348" s="1359"/>
      <c r="ICV2348" s="1359"/>
      <c r="ICW2348" s="1359"/>
      <c r="ICX2348" s="1359"/>
      <c r="ICY2348" s="1359"/>
      <c r="ICZ2348" s="1359"/>
      <c r="IDA2348" s="1359"/>
      <c r="IDB2348" s="1359"/>
      <c r="IDC2348" s="1359"/>
      <c r="IDD2348" s="1359"/>
      <c r="IDE2348" s="1359"/>
      <c r="IDF2348" s="1359"/>
      <c r="IDG2348" s="1359"/>
      <c r="IDH2348" s="1359"/>
      <c r="IDI2348" s="1359"/>
      <c r="IDJ2348" s="1359"/>
      <c r="IDK2348" s="1359"/>
      <c r="IDL2348" s="1359"/>
      <c r="IDM2348" s="1359"/>
      <c r="IDN2348" s="1359"/>
      <c r="IDO2348" s="1359"/>
      <c r="IDP2348" s="1359"/>
      <c r="IDQ2348" s="1359"/>
      <c r="IDR2348" s="1359"/>
      <c r="IDS2348" s="1359"/>
      <c r="IDT2348" s="1359"/>
      <c r="IDU2348" s="1359"/>
      <c r="IDV2348" s="1359"/>
      <c r="IDW2348" s="1359"/>
      <c r="IDX2348" s="1359"/>
      <c r="IDY2348" s="1359"/>
      <c r="IDZ2348" s="1359"/>
      <c r="IEA2348" s="1359"/>
      <c r="IEB2348" s="1359"/>
      <c r="IEC2348" s="1359"/>
      <c r="IED2348" s="1359"/>
      <c r="IEE2348" s="1359"/>
      <c r="IEF2348" s="1359"/>
      <c r="IEG2348" s="1359"/>
      <c r="IEH2348" s="1359"/>
      <c r="IEI2348" s="1359"/>
      <c r="IEJ2348" s="1359"/>
      <c r="IEK2348" s="1359"/>
      <c r="IEL2348" s="1359"/>
      <c r="IEM2348" s="1359"/>
      <c r="IEN2348" s="1359"/>
      <c r="IEO2348" s="1359"/>
      <c r="IEP2348" s="1359"/>
      <c r="IEQ2348" s="1359"/>
      <c r="IER2348" s="1359"/>
      <c r="IES2348" s="1359"/>
      <c r="IET2348" s="1359"/>
      <c r="IEU2348" s="1359"/>
      <c r="IEV2348" s="1359"/>
      <c r="IEW2348" s="1359"/>
      <c r="IEX2348" s="1359"/>
      <c r="IEY2348" s="1359"/>
      <c r="IEZ2348" s="1359"/>
      <c r="IFA2348" s="1359"/>
      <c r="IFB2348" s="1359"/>
      <c r="IFC2348" s="1359"/>
      <c r="IFD2348" s="1359"/>
      <c r="IFE2348" s="1359"/>
      <c r="IFF2348" s="1359"/>
      <c r="IFG2348" s="1359"/>
      <c r="IFH2348" s="1359"/>
      <c r="IFI2348" s="1359"/>
      <c r="IFJ2348" s="1359"/>
      <c r="IFK2348" s="1359"/>
      <c r="IFL2348" s="1359"/>
      <c r="IFM2348" s="1359"/>
      <c r="IFN2348" s="1359"/>
      <c r="IFO2348" s="1359"/>
      <c r="IFP2348" s="1359"/>
      <c r="IFQ2348" s="1359"/>
      <c r="IFR2348" s="1359"/>
      <c r="IFS2348" s="1359"/>
      <c r="IFT2348" s="1359"/>
      <c r="IFU2348" s="1359"/>
      <c r="IFV2348" s="1359"/>
      <c r="IFW2348" s="1359"/>
      <c r="IFX2348" s="1359"/>
      <c r="IFY2348" s="1359"/>
      <c r="IFZ2348" s="1359"/>
      <c r="IGA2348" s="1359"/>
      <c r="IGB2348" s="1359"/>
      <c r="IGC2348" s="1359"/>
      <c r="IGD2348" s="1359"/>
      <c r="IGE2348" s="1359"/>
      <c r="IGF2348" s="1359"/>
      <c r="IGG2348" s="1359"/>
      <c r="IGH2348" s="1359"/>
      <c r="IGI2348" s="1359"/>
      <c r="IGJ2348" s="1359"/>
      <c r="IGK2348" s="1359"/>
      <c r="IGL2348" s="1359"/>
      <c r="IGM2348" s="1359"/>
      <c r="IGN2348" s="1359"/>
      <c r="IGO2348" s="1359"/>
      <c r="IGP2348" s="1359"/>
      <c r="IGQ2348" s="1359"/>
      <c r="IGR2348" s="1359"/>
      <c r="IGS2348" s="1359"/>
      <c r="IGT2348" s="1359"/>
      <c r="IGU2348" s="1359"/>
      <c r="IGV2348" s="1359"/>
      <c r="IGW2348" s="1359"/>
      <c r="IGX2348" s="1359"/>
      <c r="IGY2348" s="1359"/>
      <c r="IGZ2348" s="1359"/>
      <c r="IHA2348" s="1359"/>
      <c r="IHB2348" s="1359"/>
      <c r="IHC2348" s="1359"/>
      <c r="IHD2348" s="1359"/>
      <c r="IHE2348" s="1359"/>
      <c r="IHF2348" s="1359"/>
      <c r="IHG2348" s="1359"/>
      <c r="IHH2348" s="1359"/>
      <c r="IHI2348" s="1359"/>
      <c r="IHJ2348" s="1359"/>
      <c r="IHK2348" s="1359"/>
      <c r="IHL2348" s="1359"/>
      <c r="IHM2348" s="1359"/>
      <c r="IHN2348" s="1359"/>
      <c r="IHO2348" s="1359"/>
      <c r="IHP2348" s="1359"/>
      <c r="IHQ2348" s="1359"/>
      <c r="IHR2348" s="1359"/>
      <c r="IHS2348" s="1359"/>
      <c r="IHT2348" s="1359"/>
      <c r="IHU2348" s="1359"/>
      <c r="IHV2348" s="1359"/>
      <c r="IHW2348" s="1359"/>
      <c r="IHX2348" s="1359"/>
      <c r="IHY2348" s="1359"/>
      <c r="IHZ2348" s="1359"/>
      <c r="IIA2348" s="1359"/>
      <c r="IIB2348" s="1359"/>
      <c r="IIC2348" s="1359"/>
      <c r="IID2348" s="1359"/>
      <c r="IIE2348" s="1359"/>
      <c r="IIF2348" s="1359"/>
      <c r="IIG2348" s="1359"/>
      <c r="IIH2348" s="1359"/>
      <c r="III2348" s="1359"/>
      <c r="IIJ2348" s="1359"/>
      <c r="IIK2348" s="1359"/>
      <c r="IIL2348" s="1359"/>
      <c r="IIM2348" s="1359"/>
      <c r="IIN2348" s="1359"/>
      <c r="IIO2348" s="1359"/>
      <c r="IIP2348" s="1359"/>
      <c r="IIQ2348" s="1359"/>
      <c r="IIR2348" s="1359"/>
      <c r="IIS2348" s="1359"/>
      <c r="IIT2348" s="1359"/>
      <c r="IIU2348" s="1359"/>
      <c r="IIV2348" s="1359"/>
      <c r="IIW2348" s="1359"/>
      <c r="IIX2348" s="1359"/>
      <c r="IIY2348" s="1359"/>
      <c r="IIZ2348" s="1359"/>
      <c r="IJA2348" s="1359"/>
      <c r="IJB2348" s="1359"/>
      <c r="IJC2348" s="1359"/>
      <c r="IJD2348" s="1359"/>
      <c r="IJE2348" s="1359"/>
      <c r="IJF2348" s="1359"/>
      <c r="IJG2348" s="1359"/>
      <c r="IJH2348" s="1359"/>
      <c r="IJI2348" s="1359"/>
      <c r="IJJ2348" s="1359"/>
      <c r="IJK2348" s="1359"/>
      <c r="IJL2348" s="1359"/>
      <c r="IJM2348" s="1359"/>
      <c r="IJN2348" s="1359"/>
      <c r="IJO2348" s="1359"/>
      <c r="IJP2348" s="1359"/>
      <c r="IJQ2348" s="1359"/>
      <c r="IJR2348" s="1359"/>
      <c r="IJS2348" s="1359"/>
      <c r="IJT2348" s="1359"/>
      <c r="IJU2348" s="1359"/>
      <c r="IJV2348" s="1359"/>
      <c r="IJW2348" s="1359"/>
      <c r="IJX2348" s="1359"/>
      <c r="IJY2348" s="1359"/>
      <c r="IJZ2348" s="1359"/>
      <c r="IKA2348" s="1359"/>
      <c r="IKB2348" s="1359"/>
      <c r="IKC2348" s="1359"/>
      <c r="IKD2348" s="1359"/>
      <c r="IKE2348" s="1359"/>
      <c r="IKF2348" s="1359"/>
      <c r="IKG2348" s="1359"/>
      <c r="IKH2348" s="1359"/>
      <c r="IKI2348" s="1359"/>
      <c r="IKJ2348" s="1359"/>
      <c r="IKK2348" s="1359"/>
      <c r="IKL2348" s="1359"/>
      <c r="IKM2348" s="1359"/>
      <c r="IKN2348" s="1359"/>
      <c r="IKO2348" s="1359"/>
      <c r="IKP2348" s="1359"/>
      <c r="IKQ2348" s="1359"/>
      <c r="IKR2348" s="1359"/>
      <c r="IKS2348" s="1359"/>
      <c r="IKT2348" s="1359"/>
      <c r="IKU2348" s="1359"/>
      <c r="IKV2348" s="1359"/>
      <c r="IKW2348" s="1359"/>
      <c r="IKX2348" s="1359"/>
      <c r="IKY2348" s="1359"/>
      <c r="IKZ2348" s="1359"/>
      <c r="ILA2348" s="1359"/>
      <c r="ILB2348" s="1359"/>
      <c r="ILC2348" s="1359"/>
      <c r="ILD2348" s="1359"/>
      <c r="ILE2348" s="1359"/>
      <c r="ILF2348" s="1359"/>
      <c r="ILG2348" s="1359"/>
      <c r="ILH2348" s="1359"/>
      <c r="ILI2348" s="1359"/>
      <c r="ILJ2348" s="1359"/>
      <c r="ILK2348" s="1359"/>
      <c r="ILL2348" s="1359"/>
      <c r="ILM2348" s="1359"/>
      <c r="ILN2348" s="1359"/>
      <c r="ILO2348" s="1359"/>
      <c r="ILP2348" s="1359"/>
      <c r="ILQ2348" s="1359"/>
      <c r="ILR2348" s="1359"/>
      <c r="ILS2348" s="1359"/>
      <c r="ILT2348" s="1359"/>
      <c r="ILU2348" s="1359"/>
      <c r="ILV2348" s="1359"/>
      <c r="ILW2348" s="1359"/>
      <c r="ILX2348" s="1359"/>
      <c r="ILY2348" s="1359"/>
      <c r="ILZ2348" s="1359"/>
      <c r="IMA2348" s="1359"/>
      <c r="IMB2348" s="1359"/>
      <c r="IMC2348" s="1359"/>
      <c r="IMD2348" s="1359"/>
      <c r="IME2348" s="1359"/>
      <c r="IMF2348" s="1359"/>
      <c r="IMG2348" s="1359"/>
      <c r="IMH2348" s="1359"/>
      <c r="IMI2348" s="1359"/>
      <c r="IMJ2348" s="1359"/>
      <c r="IMK2348" s="1359"/>
      <c r="IML2348" s="1359"/>
      <c r="IMM2348" s="1359"/>
      <c r="IMN2348" s="1359"/>
      <c r="IMO2348" s="1359"/>
      <c r="IMP2348" s="1359"/>
      <c r="IMQ2348" s="1359"/>
      <c r="IMR2348" s="1359"/>
      <c r="IMS2348" s="1359"/>
      <c r="IMT2348" s="1359"/>
      <c r="IMU2348" s="1359"/>
      <c r="IMV2348" s="1359"/>
      <c r="IMW2348" s="1359"/>
      <c r="IMX2348" s="1359"/>
      <c r="IMY2348" s="1359"/>
      <c r="IMZ2348" s="1359"/>
      <c r="INA2348" s="1359"/>
      <c r="INB2348" s="1359"/>
      <c r="INC2348" s="1359"/>
      <c r="IND2348" s="1359"/>
      <c r="INE2348" s="1359"/>
      <c r="INF2348" s="1359"/>
      <c r="ING2348" s="1359"/>
      <c r="INH2348" s="1359"/>
      <c r="INI2348" s="1359"/>
      <c r="INJ2348" s="1359"/>
      <c r="INK2348" s="1359"/>
      <c r="INL2348" s="1359"/>
      <c r="INM2348" s="1359"/>
      <c r="INN2348" s="1359"/>
      <c r="INO2348" s="1359"/>
      <c r="INP2348" s="1359"/>
      <c r="INQ2348" s="1359"/>
      <c r="INR2348" s="1359"/>
      <c r="INS2348" s="1359"/>
      <c r="INT2348" s="1359"/>
      <c r="INU2348" s="1359"/>
      <c r="INV2348" s="1359"/>
      <c r="INW2348" s="1359"/>
      <c r="INX2348" s="1359"/>
      <c r="INY2348" s="1359"/>
      <c r="INZ2348" s="1359"/>
      <c r="IOA2348" s="1359"/>
      <c r="IOB2348" s="1359"/>
      <c r="IOC2348" s="1359"/>
      <c r="IOD2348" s="1359"/>
      <c r="IOE2348" s="1359"/>
      <c r="IOF2348" s="1359"/>
      <c r="IOG2348" s="1359"/>
      <c r="IOH2348" s="1359"/>
      <c r="IOI2348" s="1359"/>
      <c r="IOJ2348" s="1359"/>
      <c r="IOK2348" s="1359"/>
      <c r="IOL2348" s="1359"/>
      <c r="IOM2348" s="1359"/>
      <c r="ION2348" s="1359"/>
      <c r="IOO2348" s="1359"/>
      <c r="IOP2348" s="1359"/>
      <c r="IOQ2348" s="1359"/>
      <c r="IOR2348" s="1359"/>
      <c r="IOS2348" s="1359"/>
      <c r="IOT2348" s="1359"/>
      <c r="IOU2348" s="1359"/>
      <c r="IOV2348" s="1359"/>
      <c r="IOW2348" s="1359"/>
      <c r="IOX2348" s="1359"/>
      <c r="IOY2348" s="1359"/>
      <c r="IOZ2348" s="1359"/>
      <c r="IPA2348" s="1359"/>
      <c r="IPB2348" s="1359"/>
      <c r="IPC2348" s="1359"/>
      <c r="IPD2348" s="1359"/>
      <c r="IPE2348" s="1359"/>
      <c r="IPF2348" s="1359"/>
      <c r="IPG2348" s="1359"/>
      <c r="IPH2348" s="1359"/>
      <c r="IPI2348" s="1359"/>
      <c r="IPJ2348" s="1359"/>
      <c r="IPK2348" s="1359"/>
      <c r="IPL2348" s="1359"/>
      <c r="IPM2348" s="1359"/>
      <c r="IPN2348" s="1359"/>
      <c r="IPO2348" s="1359"/>
      <c r="IPP2348" s="1359"/>
      <c r="IPQ2348" s="1359"/>
      <c r="IPR2348" s="1359"/>
      <c r="IPS2348" s="1359"/>
      <c r="IPT2348" s="1359"/>
      <c r="IPU2348" s="1359"/>
      <c r="IPV2348" s="1359"/>
      <c r="IPW2348" s="1359"/>
      <c r="IPX2348" s="1359"/>
      <c r="IPY2348" s="1359"/>
      <c r="IPZ2348" s="1359"/>
      <c r="IQA2348" s="1359"/>
      <c r="IQB2348" s="1359"/>
      <c r="IQC2348" s="1359"/>
      <c r="IQD2348" s="1359"/>
      <c r="IQE2348" s="1359"/>
      <c r="IQF2348" s="1359"/>
      <c r="IQG2348" s="1359"/>
      <c r="IQH2348" s="1359"/>
      <c r="IQI2348" s="1359"/>
      <c r="IQJ2348" s="1359"/>
      <c r="IQK2348" s="1359"/>
      <c r="IQL2348" s="1359"/>
      <c r="IQM2348" s="1359"/>
      <c r="IQN2348" s="1359"/>
      <c r="IQO2348" s="1359"/>
      <c r="IQP2348" s="1359"/>
      <c r="IQQ2348" s="1359"/>
      <c r="IQR2348" s="1359"/>
      <c r="IQS2348" s="1359"/>
      <c r="IQT2348" s="1359"/>
      <c r="IQU2348" s="1359"/>
      <c r="IQV2348" s="1359"/>
      <c r="IQW2348" s="1359"/>
      <c r="IQX2348" s="1359"/>
      <c r="IQY2348" s="1359"/>
      <c r="IQZ2348" s="1359"/>
      <c r="IRA2348" s="1359"/>
      <c r="IRB2348" s="1359"/>
      <c r="IRC2348" s="1359"/>
      <c r="IRD2348" s="1359"/>
      <c r="IRE2348" s="1359"/>
      <c r="IRF2348" s="1359"/>
      <c r="IRG2348" s="1359"/>
      <c r="IRH2348" s="1359"/>
      <c r="IRI2348" s="1359"/>
      <c r="IRJ2348" s="1359"/>
      <c r="IRK2348" s="1359"/>
      <c r="IRL2348" s="1359"/>
      <c r="IRM2348" s="1359"/>
      <c r="IRN2348" s="1359"/>
      <c r="IRO2348" s="1359"/>
      <c r="IRP2348" s="1359"/>
      <c r="IRQ2348" s="1359"/>
      <c r="IRR2348" s="1359"/>
      <c r="IRS2348" s="1359"/>
      <c r="IRT2348" s="1359"/>
      <c r="IRU2348" s="1359"/>
      <c r="IRV2348" s="1359"/>
      <c r="IRW2348" s="1359"/>
      <c r="IRX2348" s="1359"/>
      <c r="IRY2348" s="1359"/>
      <c r="IRZ2348" s="1359"/>
      <c r="ISA2348" s="1359"/>
      <c r="ISB2348" s="1359"/>
      <c r="ISC2348" s="1359"/>
      <c r="ISD2348" s="1359"/>
      <c r="ISE2348" s="1359"/>
      <c r="ISF2348" s="1359"/>
      <c r="ISG2348" s="1359"/>
      <c r="ISH2348" s="1359"/>
      <c r="ISI2348" s="1359"/>
      <c r="ISJ2348" s="1359"/>
      <c r="ISK2348" s="1359"/>
      <c r="ISL2348" s="1359"/>
      <c r="ISM2348" s="1359"/>
      <c r="ISN2348" s="1359"/>
      <c r="ISO2348" s="1359"/>
      <c r="ISP2348" s="1359"/>
      <c r="ISQ2348" s="1359"/>
      <c r="ISR2348" s="1359"/>
      <c r="ISS2348" s="1359"/>
      <c r="IST2348" s="1359"/>
      <c r="ISU2348" s="1359"/>
      <c r="ISV2348" s="1359"/>
      <c r="ISW2348" s="1359"/>
      <c r="ISX2348" s="1359"/>
      <c r="ISY2348" s="1359"/>
      <c r="ISZ2348" s="1359"/>
      <c r="ITA2348" s="1359"/>
      <c r="ITB2348" s="1359"/>
      <c r="ITC2348" s="1359"/>
      <c r="ITD2348" s="1359"/>
      <c r="ITE2348" s="1359"/>
      <c r="ITF2348" s="1359"/>
      <c r="ITG2348" s="1359"/>
      <c r="ITH2348" s="1359"/>
      <c r="ITI2348" s="1359"/>
      <c r="ITJ2348" s="1359"/>
      <c r="ITK2348" s="1359"/>
      <c r="ITL2348" s="1359"/>
      <c r="ITM2348" s="1359"/>
      <c r="ITN2348" s="1359"/>
      <c r="ITO2348" s="1359"/>
      <c r="ITP2348" s="1359"/>
      <c r="ITQ2348" s="1359"/>
      <c r="ITR2348" s="1359"/>
      <c r="ITS2348" s="1359"/>
      <c r="ITT2348" s="1359"/>
      <c r="ITU2348" s="1359"/>
      <c r="ITV2348" s="1359"/>
      <c r="ITW2348" s="1359"/>
      <c r="ITX2348" s="1359"/>
      <c r="ITY2348" s="1359"/>
      <c r="ITZ2348" s="1359"/>
      <c r="IUA2348" s="1359"/>
      <c r="IUB2348" s="1359"/>
      <c r="IUC2348" s="1359"/>
      <c r="IUD2348" s="1359"/>
      <c r="IUE2348" s="1359"/>
      <c r="IUF2348" s="1359"/>
      <c r="IUG2348" s="1359"/>
      <c r="IUH2348" s="1359"/>
      <c r="IUI2348" s="1359"/>
      <c r="IUJ2348" s="1359"/>
      <c r="IUK2348" s="1359"/>
      <c r="IUL2348" s="1359"/>
      <c r="IUM2348" s="1359"/>
      <c r="IUN2348" s="1359"/>
      <c r="IUO2348" s="1359"/>
      <c r="IUP2348" s="1359"/>
      <c r="IUQ2348" s="1359"/>
      <c r="IUR2348" s="1359"/>
      <c r="IUS2348" s="1359"/>
      <c r="IUT2348" s="1359"/>
      <c r="IUU2348" s="1359"/>
      <c r="IUV2348" s="1359"/>
      <c r="IUW2348" s="1359"/>
      <c r="IUX2348" s="1359"/>
      <c r="IUY2348" s="1359"/>
      <c r="IUZ2348" s="1359"/>
      <c r="IVA2348" s="1359"/>
      <c r="IVB2348" s="1359"/>
      <c r="IVC2348" s="1359"/>
      <c r="IVD2348" s="1359"/>
      <c r="IVE2348" s="1359"/>
      <c r="IVF2348" s="1359"/>
      <c r="IVG2348" s="1359"/>
      <c r="IVH2348" s="1359"/>
      <c r="IVI2348" s="1359"/>
      <c r="IVJ2348" s="1359"/>
      <c r="IVK2348" s="1359"/>
      <c r="IVL2348" s="1359"/>
      <c r="IVM2348" s="1359"/>
      <c r="IVN2348" s="1359"/>
      <c r="IVO2348" s="1359"/>
      <c r="IVP2348" s="1359"/>
      <c r="IVQ2348" s="1359"/>
      <c r="IVR2348" s="1359"/>
      <c r="IVS2348" s="1359"/>
      <c r="IVT2348" s="1359"/>
      <c r="IVU2348" s="1359"/>
      <c r="IVV2348" s="1359"/>
      <c r="IVW2348" s="1359"/>
      <c r="IVX2348" s="1359"/>
      <c r="IVY2348" s="1359"/>
      <c r="IVZ2348" s="1359"/>
      <c r="IWA2348" s="1359"/>
      <c r="IWB2348" s="1359"/>
      <c r="IWC2348" s="1359"/>
      <c r="IWD2348" s="1359"/>
      <c r="IWE2348" s="1359"/>
      <c r="IWF2348" s="1359"/>
      <c r="IWG2348" s="1359"/>
      <c r="IWH2348" s="1359"/>
      <c r="IWI2348" s="1359"/>
      <c r="IWJ2348" s="1359"/>
      <c r="IWK2348" s="1359"/>
      <c r="IWL2348" s="1359"/>
      <c r="IWM2348" s="1359"/>
      <c r="IWN2348" s="1359"/>
      <c r="IWO2348" s="1359"/>
      <c r="IWP2348" s="1359"/>
      <c r="IWQ2348" s="1359"/>
      <c r="IWR2348" s="1359"/>
      <c r="IWS2348" s="1359"/>
      <c r="IWT2348" s="1359"/>
      <c r="IWU2348" s="1359"/>
      <c r="IWV2348" s="1359"/>
      <c r="IWW2348" s="1359"/>
      <c r="IWX2348" s="1359"/>
      <c r="IWY2348" s="1359"/>
      <c r="IWZ2348" s="1359"/>
      <c r="IXA2348" s="1359"/>
      <c r="IXB2348" s="1359"/>
      <c r="IXC2348" s="1359"/>
      <c r="IXD2348" s="1359"/>
      <c r="IXE2348" s="1359"/>
      <c r="IXF2348" s="1359"/>
      <c r="IXG2348" s="1359"/>
      <c r="IXH2348" s="1359"/>
      <c r="IXI2348" s="1359"/>
      <c r="IXJ2348" s="1359"/>
      <c r="IXK2348" s="1359"/>
      <c r="IXL2348" s="1359"/>
      <c r="IXM2348" s="1359"/>
      <c r="IXN2348" s="1359"/>
      <c r="IXO2348" s="1359"/>
      <c r="IXP2348" s="1359"/>
      <c r="IXQ2348" s="1359"/>
      <c r="IXR2348" s="1359"/>
      <c r="IXS2348" s="1359"/>
      <c r="IXT2348" s="1359"/>
      <c r="IXU2348" s="1359"/>
      <c r="IXV2348" s="1359"/>
      <c r="IXW2348" s="1359"/>
      <c r="IXX2348" s="1359"/>
      <c r="IXY2348" s="1359"/>
      <c r="IXZ2348" s="1359"/>
      <c r="IYA2348" s="1359"/>
      <c r="IYB2348" s="1359"/>
      <c r="IYC2348" s="1359"/>
      <c r="IYD2348" s="1359"/>
      <c r="IYE2348" s="1359"/>
      <c r="IYF2348" s="1359"/>
      <c r="IYG2348" s="1359"/>
      <c r="IYH2348" s="1359"/>
      <c r="IYI2348" s="1359"/>
      <c r="IYJ2348" s="1359"/>
      <c r="IYK2348" s="1359"/>
      <c r="IYL2348" s="1359"/>
      <c r="IYM2348" s="1359"/>
      <c r="IYN2348" s="1359"/>
      <c r="IYO2348" s="1359"/>
      <c r="IYP2348" s="1359"/>
      <c r="IYQ2348" s="1359"/>
      <c r="IYR2348" s="1359"/>
      <c r="IYS2348" s="1359"/>
      <c r="IYT2348" s="1359"/>
      <c r="IYU2348" s="1359"/>
      <c r="IYV2348" s="1359"/>
      <c r="IYW2348" s="1359"/>
      <c r="IYX2348" s="1359"/>
      <c r="IYY2348" s="1359"/>
      <c r="IYZ2348" s="1359"/>
      <c r="IZA2348" s="1359"/>
      <c r="IZB2348" s="1359"/>
      <c r="IZC2348" s="1359"/>
      <c r="IZD2348" s="1359"/>
      <c r="IZE2348" s="1359"/>
      <c r="IZF2348" s="1359"/>
      <c r="IZG2348" s="1359"/>
      <c r="IZH2348" s="1359"/>
      <c r="IZI2348" s="1359"/>
      <c r="IZJ2348" s="1359"/>
      <c r="IZK2348" s="1359"/>
      <c r="IZL2348" s="1359"/>
      <c r="IZM2348" s="1359"/>
      <c r="IZN2348" s="1359"/>
      <c r="IZO2348" s="1359"/>
      <c r="IZP2348" s="1359"/>
      <c r="IZQ2348" s="1359"/>
      <c r="IZR2348" s="1359"/>
      <c r="IZS2348" s="1359"/>
      <c r="IZT2348" s="1359"/>
      <c r="IZU2348" s="1359"/>
      <c r="IZV2348" s="1359"/>
      <c r="IZW2348" s="1359"/>
      <c r="IZX2348" s="1359"/>
      <c r="IZY2348" s="1359"/>
      <c r="IZZ2348" s="1359"/>
      <c r="JAA2348" s="1359"/>
      <c r="JAB2348" s="1359"/>
      <c r="JAC2348" s="1359"/>
      <c r="JAD2348" s="1359"/>
      <c r="JAE2348" s="1359"/>
      <c r="JAF2348" s="1359"/>
      <c r="JAG2348" s="1359"/>
      <c r="JAH2348" s="1359"/>
      <c r="JAI2348" s="1359"/>
      <c r="JAJ2348" s="1359"/>
      <c r="JAK2348" s="1359"/>
      <c r="JAL2348" s="1359"/>
      <c r="JAM2348" s="1359"/>
      <c r="JAN2348" s="1359"/>
      <c r="JAO2348" s="1359"/>
      <c r="JAP2348" s="1359"/>
      <c r="JAQ2348" s="1359"/>
      <c r="JAR2348" s="1359"/>
      <c r="JAS2348" s="1359"/>
      <c r="JAT2348" s="1359"/>
      <c r="JAU2348" s="1359"/>
      <c r="JAV2348" s="1359"/>
      <c r="JAW2348" s="1359"/>
      <c r="JAX2348" s="1359"/>
      <c r="JAY2348" s="1359"/>
      <c r="JAZ2348" s="1359"/>
      <c r="JBA2348" s="1359"/>
      <c r="JBB2348" s="1359"/>
      <c r="JBC2348" s="1359"/>
      <c r="JBD2348" s="1359"/>
      <c r="JBE2348" s="1359"/>
      <c r="JBF2348" s="1359"/>
      <c r="JBG2348" s="1359"/>
      <c r="JBH2348" s="1359"/>
      <c r="JBI2348" s="1359"/>
      <c r="JBJ2348" s="1359"/>
      <c r="JBK2348" s="1359"/>
      <c r="JBL2348" s="1359"/>
      <c r="JBM2348" s="1359"/>
      <c r="JBN2348" s="1359"/>
      <c r="JBO2348" s="1359"/>
      <c r="JBP2348" s="1359"/>
      <c r="JBQ2348" s="1359"/>
      <c r="JBR2348" s="1359"/>
      <c r="JBS2348" s="1359"/>
      <c r="JBT2348" s="1359"/>
      <c r="JBU2348" s="1359"/>
      <c r="JBV2348" s="1359"/>
      <c r="JBW2348" s="1359"/>
      <c r="JBX2348" s="1359"/>
      <c r="JBY2348" s="1359"/>
      <c r="JBZ2348" s="1359"/>
      <c r="JCA2348" s="1359"/>
      <c r="JCB2348" s="1359"/>
      <c r="JCC2348" s="1359"/>
      <c r="JCD2348" s="1359"/>
      <c r="JCE2348" s="1359"/>
      <c r="JCF2348" s="1359"/>
      <c r="JCG2348" s="1359"/>
      <c r="JCH2348" s="1359"/>
      <c r="JCI2348" s="1359"/>
      <c r="JCJ2348" s="1359"/>
      <c r="JCK2348" s="1359"/>
      <c r="JCL2348" s="1359"/>
      <c r="JCM2348" s="1359"/>
      <c r="JCN2348" s="1359"/>
      <c r="JCO2348" s="1359"/>
      <c r="JCP2348" s="1359"/>
      <c r="JCQ2348" s="1359"/>
      <c r="JCR2348" s="1359"/>
      <c r="JCS2348" s="1359"/>
      <c r="JCT2348" s="1359"/>
      <c r="JCU2348" s="1359"/>
      <c r="JCV2348" s="1359"/>
      <c r="JCW2348" s="1359"/>
      <c r="JCX2348" s="1359"/>
      <c r="JCY2348" s="1359"/>
      <c r="JCZ2348" s="1359"/>
      <c r="JDA2348" s="1359"/>
      <c r="JDB2348" s="1359"/>
      <c r="JDC2348" s="1359"/>
      <c r="JDD2348" s="1359"/>
      <c r="JDE2348" s="1359"/>
      <c r="JDF2348" s="1359"/>
      <c r="JDG2348" s="1359"/>
      <c r="JDH2348" s="1359"/>
      <c r="JDI2348" s="1359"/>
      <c r="JDJ2348" s="1359"/>
      <c r="JDK2348" s="1359"/>
      <c r="JDL2348" s="1359"/>
      <c r="JDM2348" s="1359"/>
      <c r="JDN2348" s="1359"/>
      <c r="JDO2348" s="1359"/>
      <c r="JDP2348" s="1359"/>
      <c r="JDQ2348" s="1359"/>
      <c r="JDR2348" s="1359"/>
      <c r="JDS2348" s="1359"/>
      <c r="JDT2348" s="1359"/>
      <c r="JDU2348" s="1359"/>
      <c r="JDV2348" s="1359"/>
      <c r="JDW2348" s="1359"/>
      <c r="JDX2348" s="1359"/>
      <c r="JDY2348" s="1359"/>
      <c r="JDZ2348" s="1359"/>
      <c r="JEA2348" s="1359"/>
      <c r="JEB2348" s="1359"/>
      <c r="JEC2348" s="1359"/>
      <c r="JED2348" s="1359"/>
      <c r="JEE2348" s="1359"/>
      <c r="JEF2348" s="1359"/>
      <c r="JEG2348" s="1359"/>
      <c r="JEH2348" s="1359"/>
      <c r="JEI2348" s="1359"/>
      <c r="JEJ2348" s="1359"/>
      <c r="JEK2348" s="1359"/>
      <c r="JEL2348" s="1359"/>
      <c r="JEM2348" s="1359"/>
      <c r="JEN2348" s="1359"/>
      <c r="JEO2348" s="1359"/>
      <c r="JEP2348" s="1359"/>
      <c r="JEQ2348" s="1359"/>
      <c r="JER2348" s="1359"/>
      <c r="JES2348" s="1359"/>
      <c r="JET2348" s="1359"/>
      <c r="JEU2348" s="1359"/>
      <c r="JEV2348" s="1359"/>
      <c r="JEW2348" s="1359"/>
      <c r="JEX2348" s="1359"/>
      <c r="JEY2348" s="1359"/>
      <c r="JEZ2348" s="1359"/>
      <c r="JFA2348" s="1359"/>
      <c r="JFB2348" s="1359"/>
      <c r="JFC2348" s="1359"/>
      <c r="JFD2348" s="1359"/>
      <c r="JFE2348" s="1359"/>
      <c r="JFF2348" s="1359"/>
      <c r="JFG2348" s="1359"/>
      <c r="JFH2348" s="1359"/>
      <c r="JFI2348" s="1359"/>
      <c r="JFJ2348" s="1359"/>
      <c r="JFK2348" s="1359"/>
      <c r="JFL2348" s="1359"/>
      <c r="JFM2348" s="1359"/>
      <c r="JFN2348" s="1359"/>
      <c r="JFO2348" s="1359"/>
      <c r="JFP2348" s="1359"/>
      <c r="JFQ2348" s="1359"/>
      <c r="JFR2348" s="1359"/>
      <c r="JFS2348" s="1359"/>
      <c r="JFT2348" s="1359"/>
      <c r="JFU2348" s="1359"/>
      <c r="JFV2348" s="1359"/>
      <c r="JFW2348" s="1359"/>
      <c r="JFX2348" s="1359"/>
      <c r="JFY2348" s="1359"/>
      <c r="JFZ2348" s="1359"/>
      <c r="JGA2348" s="1359"/>
      <c r="JGB2348" s="1359"/>
      <c r="JGC2348" s="1359"/>
      <c r="JGD2348" s="1359"/>
      <c r="JGE2348" s="1359"/>
      <c r="JGF2348" s="1359"/>
      <c r="JGG2348" s="1359"/>
      <c r="JGH2348" s="1359"/>
      <c r="JGI2348" s="1359"/>
      <c r="JGJ2348" s="1359"/>
      <c r="JGK2348" s="1359"/>
      <c r="JGL2348" s="1359"/>
      <c r="JGM2348" s="1359"/>
      <c r="JGN2348" s="1359"/>
      <c r="JGO2348" s="1359"/>
      <c r="JGP2348" s="1359"/>
      <c r="JGQ2348" s="1359"/>
      <c r="JGR2348" s="1359"/>
      <c r="JGS2348" s="1359"/>
      <c r="JGT2348" s="1359"/>
      <c r="JGU2348" s="1359"/>
      <c r="JGV2348" s="1359"/>
      <c r="JGW2348" s="1359"/>
      <c r="JGX2348" s="1359"/>
      <c r="JGY2348" s="1359"/>
      <c r="JGZ2348" s="1359"/>
      <c r="JHA2348" s="1359"/>
      <c r="JHB2348" s="1359"/>
      <c r="JHC2348" s="1359"/>
      <c r="JHD2348" s="1359"/>
      <c r="JHE2348" s="1359"/>
      <c r="JHF2348" s="1359"/>
      <c r="JHG2348" s="1359"/>
      <c r="JHH2348" s="1359"/>
      <c r="JHI2348" s="1359"/>
      <c r="JHJ2348" s="1359"/>
      <c r="JHK2348" s="1359"/>
      <c r="JHL2348" s="1359"/>
      <c r="JHM2348" s="1359"/>
      <c r="JHN2348" s="1359"/>
      <c r="JHO2348" s="1359"/>
      <c r="JHP2348" s="1359"/>
      <c r="JHQ2348" s="1359"/>
      <c r="JHR2348" s="1359"/>
      <c r="JHS2348" s="1359"/>
      <c r="JHT2348" s="1359"/>
      <c r="JHU2348" s="1359"/>
      <c r="JHV2348" s="1359"/>
      <c r="JHW2348" s="1359"/>
      <c r="JHX2348" s="1359"/>
      <c r="JHY2348" s="1359"/>
      <c r="JHZ2348" s="1359"/>
      <c r="JIA2348" s="1359"/>
      <c r="JIB2348" s="1359"/>
      <c r="JIC2348" s="1359"/>
      <c r="JID2348" s="1359"/>
      <c r="JIE2348" s="1359"/>
      <c r="JIF2348" s="1359"/>
      <c r="JIG2348" s="1359"/>
      <c r="JIH2348" s="1359"/>
      <c r="JII2348" s="1359"/>
      <c r="JIJ2348" s="1359"/>
      <c r="JIK2348" s="1359"/>
      <c r="JIL2348" s="1359"/>
      <c r="JIM2348" s="1359"/>
      <c r="JIN2348" s="1359"/>
      <c r="JIO2348" s="1359"/>
      <c r="JIP2348" s="1359"/>
      <c r="JIQ2348" s="1359"/>
      <c r="JIR2348" s="1359"/>
      <c r="JIS2348" s="1359"/>
      <c r="JIT2348" s="1359"/>
      <c r="JIU2348" s="1359"/>
      <c r="JIV2348" s="1359"/>
      <c r="JIW2348" s="1359"/>
      <c r="JIX2348" s="1359"/>
      <c r="JIY2348" s="1359"/>
      <c r="JIZ2348" s="1359"/>
      <c r="JJA2348" s="1359"/>
      <c r="JJB2348" s="1359"/>
      <c r="JJC2348" s="1359"/>
      <c r="JJD2348" s="1359"/>
      <c r="JJE2348" s="1359"/>
      <c r="JJF2348" s="1359"/>
      <c r="JJG2348" s="1359"/>
      <c r="JJH2348" s="1359"/>
      <c r="JJI2348" s="1359"/>
      <c r="JJJ2348" s="1359"/>
      <c r="JJK2348" s="1359"/>
      <c r="JJL2348" s="1359"/>
      <c r="JJM2348" s="1359"/>
      <c r="JJN2348" s="1359"/>
      <c r="JJO2348" s="1359"/>
      <c r="JJP2348" s="1359"/>
      <c r="JJQ2348" s="1359"/>
      <c r="JJR2348" s="1359"/>
      <c r="JJS2348" s="1359"/>
      <c r="JJT2348" s="1359"/>
      <c r="JJU2348" s="1359"/>
      <c r="JJV2348" s="1359"/>
      <c r="JJW2348" s="1359"/>
      <c r="JJX2348" s="1359"/>
      <c r="JJY2348" s="1359"/>
      <c r="JJZ2348" s="1359"/>
      <c r="JKA2348" s="1359"/>
      <c r="JKB2348" s="1359"/>
      <c r="JKC2348" s="1359"/>
      <c r="JKD2348" s="1359"/>
      <c r="JKE2348" s="1359"/>
      <c r="JKF2348" s="1359"/>
      <c r="JKG2348" s="1359"/>
      <c r="JKH2348" s="1359"/>
      <c r="JKI2348" s="1359"/>
      <c r="JKJ2348" s="1359"/>
      <c r="JKK2348" s="1359"/>
      <c r="JKL2348" s="1359"/>
      <c r="JKM2348" s="1359"/>
      <c r="JKN2348" s="1359"/>
      <c r="JKO2348" s="1359"/>
      <c r="JKP2348" s="1359"/>
      <c r="JKQ2348" s="1359"/>
      <c r="JKR2348" s="1359"/>
      <c r="JKS2348" s="1359"/>
      <c r="JKT2348" s="1359"/>
      <c r="JKU2348" s="1359"/>
      <c r="JKV2348" s="1359"/>
      <c r="JKW2348" s="1359"/>
      <c r="JKX2348" s="1359"/>
      <c r="JKY2348" s="1359"/>
      <c r="JKZ2348" s="1359"/>
      <c r="JLA2348" s="1359"/>
      <c r="JLB2348" s="1359"/>
      <c r="JLC2348" s="1359"/>
      <c r="JLD2348" s="1359"/>
      <c r="JLE2348" s="1359"/>
      <c r="JLF2348" s="1359"/>
      <c r="JLG2348" s="1359"/>
      <c r="JLH2348" s="1359"/>
      <c r="JLI2348" s="1359"/>
      <c r="JLJ2348" s="1359"/>
      <c r="JLK2348" s="1359"/>
      <c r="JLL2348" s="1359"/>
      <c r="JLM2348" s="1359"/>
      <c r="JLN2348" s="1359"/>
      <c r="JLO2348" s="1359"/>
      <c r="JLP2348" s="1359"/>
      <c r="JLQ2348" s="1359"/>
      <c r="JLR2348" s="1359"/>
      <c r="JLS2348" s="1359"/>
      <c r="JLT2348" s="1359"/>
      <c r="JLU2348" s="1359"/>
      <c r="JLV2348" s="1359"/>
      <c r="JLW2348" s="1359"/>
      <c r="JLX2348" s="1359"/>
      <c r="JLY2348" s="1359"/>
      <c r="JLZ2348" s="1359"/>
      <c r="JMA2348" s="1359"/>
      <c r="JMB2348" s="1359"/>
      <c r="JMC2348" s="1359"/>
      <c r="JMD2348" s="1359"/>
      <c r="JME2348" s="1359"/>
      <c r="JMF2348" s="1359"/>
      <c r="JMG2348" s="1359"/>
      <c r="JMH2348" s="1359"/>
      <c r="JMI2348" s="1359"/>
      <c r="JMJ2348" s="1359"/>
      <c r="JMK2348" s="1359"/>
      <c r="JML2348" s="1359"/>
      <c r="JMM2348" s="1359"/>
      <c r="JMN2348" s="1359"/>
      <c r="JMO2348" s="1359"/>
      <c r="JMP2348" s="1359"/>
      <c r="JMQ2348" s="1359"/>
      <c r="JMR2348" s="1359"/>
      <c r="JMS2348" s="1359"/>
      <c r="JMT2348" s="1359"/>
      <c r="JMU2348" s="1359"/>
      <c r="JMV2348" s="1359"/>
      <c r="JMW2348" s="1359"/>
      <c r="JMX2348" s="1359"/>
      <c r="JMY2348" s="1359"/>
      <c r="JMZ2348" s="1359"/>
      <c r="JNA2348" s="1359"/>
      <c r="JNB2348" s="1359"/>
      <c r="JNC2348" s="1359"/>
      <c r="JND2348" s="1359"/>
      <c r="JNE2348" s="1359"/>
      <c r="JNF2348" s="1359"/>
      <c r="JNG2348" s="1359"/>
      <c r="JNH2348" s="1359"/>
      <c r="JNI2348" s="1359"/>
      <c r="JNJ2348" s="1359"/>
      <c r="JNK2348" s="1359"/>
      <c r="JNL2348" s="1359"/>
      <c r="JNM2348" s="1359"/>
      <c r="JNN2348" s="1359"/>
      <c r="JNO2348" s="1359"/>
      <c r="JNP2348" s="1359"/>
      <c r="JNQ2348" s="1359"/>
      <c r="JNR2348" s="1359"/>
      <c r="JNS2348" s="1359"/>
      <c r="JNT2348" s="1359"/>
      <c r="JNU2348" s="1359"/>
      <c r="JNV2348" s="1359"/>
      <c r="JNW2348" s="1359"/>
      <c r="JNX2348" s="1359"/>
      <c r="JNY2348" s="1359"/>
      <c r="JNZ2348" s="1359"/>
      <c r="JOA2348" s="1359"/>
      <c r="JOB2348" s="1359"/>
      <c r="JOC2348" s="1359"/>
      <c r="JOD2348" s="1359"/>
      <c r="JOE2348" s="1359"/>
      <c r="JOF2348" s="1359"/>
      <c r="JOG2348" s="1359"/>
      <c r="JOH2348" s="1359"/>
      <c r="JOI2348" s="1359"/>
      <c r="JOJ2348" s="1359"/>
      <c r="JOK2348" s="1359"/>
      <c r="JOL2348" s="1359"/>
      <c r="JOM2348" s="1359"/>
      <c r="JON2348" s="1359"/>
      <c r="JOO2348" s="1359"/>
      <c r="JOP2348" s="1359"/>
      <c r="JOQ2348" s="1359"/>
      <c r="JOR2348" s="1359"/>
      <c r="JOS2348" s="1359"/>
      <c r="JOT2348" s="1359"/>
      <c r="JOU2348" s="1359"/>
      <c r="JOV2348" s="1359"/>
      <c r="JOW2348" s="1359"/>
      <c r="JOX2348" s="1359"/>
      <c r="JOY2348" s="1359"/>
      <c r="JOZ2348" s="1359"/>
      <c r="JPA2348" s="1359"/>
      <c r="JPB2348" s="1359"/>
      <c r="JPC2348" s="1359"/>
      <c r="JPD2348" s="1359"/>
      <c r="JPE2348" s="1359"/>
      <c r="JPF2348" s="1359"/>
      <c r="JPG2348" s="1359"/>
      <c r="JPH2348" s="1359"/>
      <c r="JPI2348" s="1359"/>
      <c r="JPJ2348" s="1359"/>
      <c r="JPK2348" s="1359"/>
      <c r="JPL2348" s="1359"/>
      <c r="JPM2348" s="1359"/>
      <c r="JPN2348" s="1359"/>
      <c r="JPO2348" s="1359"/>
      <c r="JPP2348" s="1359"/>
      <c r="JPQ2348" s="1359"/>
      <c r="JPR2348" s="1359"/>
      <c r="JPS2348" s="1359"/>
      <c r="JPT2348" s="1359"/>
      <c r="JPU2348" s="1359"/>
      <c r="JPV2348" s="1359"/>
      <c r="JPW2348" s="1359"/>
      <c r="JPX2348" s="1359"/>
      <c r="JPY2348" s="1359"/>
      <c r="JPZ2348" s="1359"/>
      <c r="JQA2348" s="1359"/>
      <c r="JQB2348" s="1359"/>
      <c r="JQC2348" s="1359"/>
      <c r="JQD2348" s="1359"/>
      <c r="JQE2348" s="1359"/>
      <c r="JQF2348" s="1359"/>
      <c r="JQG2348" s="1359"/>
      <c r="JQH2348" s="1359"/>
      <c r="JQI2348" s="1359"/>
      <c r="JQJ2348" s="1359"/>
      <c r="JQK2348" s="1359"/>
      <c r="JQL2348" s="1359"/>
      <c r="JQM2348" s="1359"/>
      <c r="JQN2348" s="1359"/>
      <c r="JQO2348" s="1359"/>
      <c r="JQP2348" s="1359"/>
      <c r="JQQ2348" s="1359"/>
      <c r="JQR2348" s="1359"/>
      <c r="JQS2348" s="1359"/>
      <c r="JQT2348" s="1359"/>
      <c r="JQU2348" s="1359"/>
      <c r="JQV2348" s="1359"/>
      <c r="JQW2348" s="1359"/>
      <c r="JQX2348" s="1359"/>
      <c r="JQY2348" s="1359"/>
      <c r="JQZ2348" s="1359"/>
      <c r="JRA2348" s="1359"/>
      <c r="JRB2348" s="1359"/>
      <c r="JRC2348" s="1359"/>
      <c r="JRD2348" s="1359"/>
      <c r="JRE2348" s="1359"/>
      <c r="JRF2348" s="1359"/>
      <c r="JRG2348" s="1359"/>
      <c r="JRH2348" s="1359"/>
      <c r="JRI2348" s="1359"/>
      <c r="JRJ2348" s="1359"/>
      <c r="JRK2348" s="1359"/>
      <c r="JRL2348" s="1359"/>
      <c r="JRM2348" s="1359"/>
      <c r="JRN2348" s="1359"/>
      <c r="JRO2348" s="1359"/>
      <c r="JRP2348" s="1359"/>
      <c r="JRQ2348" s="1359"/>
      <c r="JRR2348" s="1359"/>
      <c r="JRS2348" s="1359"/>
      <c r="JRT2348" s="1359"/>
      <c r="JRU2348" s="1359"/>
      <c r="JRV2348" s="1359"/>
      <c r="JRW2348" s="1359"/>
      <c r="JRX2348" s="1359"/>
      <c r="JRY2348" s="1359"/>
      <c r="JRZ2348" s="1359"/>
      <c r="JSA2348" s="1359"/>
      <c r="JSB2348" s="1359"/>
      <c r="JSC2348" s="1359"/>
      <c r="JSD2348" s="1359"/>
      <c r="JSE2348" s="1359"/>
      <c r="JSF2348" s="1359"/>
      <c r="JSG2348" s="1359"/>
      <c r="JSH2348" s="1359"/>
      <c r="JSI2348" s="1359"/>
      <c r="JSJ2348" s="1359"/>
      <c r="JSK2348" s="1359"/>
      <c r="JSL2348" s="1359"/>
      <c r="JSM2348" s="1359"/>
      <c r="JSN2348" s="1359"/>
      <c r="JSO2348" s="1359"/>
      <c r="JSP2348" s="1359"/>
      <c r="JSQ2348" s="1359"/>
      <c r="JSR2348" s="1359"/>
      <c r="JSS2348" s="1359"/>
      <c r="JST2348" s="1359"/>
      <c r="JSU2348" s="1359"/>
      <c r="JSV2348" s="1359"/>
      <c r="JSW2348" s="1359"/>
      <c r="JSX2348" s="1359"/>
      <c r="JSY2348" s="1359"/>
      <c r="JSZ2348" s="1359"/>
      <c r="JTA2348" s="1359"/>
      <c r="JTB2348" s="1359"/>
      <c r="JTC2348" s="1359"/>
      <c r="JTD2348" s="1359"/>
      <c r="JTE2348" s="1359"/>
      <c r="JTF2348" s="1359"/>
      <c r="JTG2348" s="1359"/>
      <c r="JTH2348" s="1359"/>
      <c r="JTI2348" s="1359"/>
      <c r="JTJ2348" s="1359"/>
      <c r="JTK2348" s="1359"/>
      <c r="JTL2348" s="1359"/>
      <c r="JTM2348" s="1359"/>
      <c r="JTN2348" s="1359"/>
      <c r="JTO2348" s="1359"/>
      <c r="JTP2348" s="1359"/>
      <c r="JTQ2348" s="1359"/>
      <c r="JTR2348" s="1359"/>
      <c r="JTS2348" s="1359"/>
      <c r="JTT2348" s="1359"/>
      <c r="JTU2348" s="1359"/>
      <c r="JTV2348" s="1359"/>
      <c r="JTW2348" s="1359"/>
      <c r="JTX2348" s="1359"/>
      <c r="JTY2348" s="1359"/>
      <c r="JTZ2348" s="1359"/>
      <c r="JUA2348" s="1359"/>
      <c r="JUB2348" s="1359"/>
      <c r="JUC2348" s="1359"/>
      <c r="JUD2348" s="1359"/>
      <c r="JUE2348" s="1359"/>
      <c r="JUF2348" s="1359"/>
      <c r="JUG2348" s="1359"/>
      <c r="JUH2348" s="1359"/>
      <c r="JUI2348" s="1359"/>
      <c r="JUJ2348" s="1359"/>
      <c r="JUK2348" s="1359"/>
      <c r="JUL2348" s="1359"/>
      <c r="JUM2348" s="1359"/>
      <c r="JUN2348" s="1359"/>
      <c r="JUO2348" s="1359"/>
      <c r="JUP2348" s="1359"/>
      <c r="JUQ2348" s="1359"/>
      <c r="JUR2348" s="1359"/>
      <c r="JUS2348" s="1359"/>
      <c r="JUT2348" s="1359"/>
      <c r="JUU2348" s="1359"/>
      <c r="JUV2348" s="1359"/>
      <c r="JUW2348" s="1359"/>
      <c r="JUX2348" s="1359"/>
      <c r="JUY2348" s="1359"/>
      <c r="JUZ2348" s="1359"/>
      <c r="JVA2348" s="1359"/>
      <c r="JVB2348" s="1359"/>
      <c r="JVC2348" s="1359"/>
      <c r="JVD2348" s="1359"/>
      <c r="JVE2348" s="1359"/>
      <c r="JVF2348" s="1359"/>
      <c r="JVG2348" s="1359"/>
      <c r="JVH2348" s="1359"/>
      <c r="JVI2348" s="1359"/>
      <c r="JVJ2348" s="1359"/>
      <c r="JVK2348" s="1359"/>
      <c r="JVL2348" s="1359"/>
      <c r="JVM2348" s="1359"/>
      <c r="JVN2348" s="1359"/>
      <c r="JVO2348" s="1359"/>
      <c r="JVP2348" s="1359"/>
      <c r="JVQ2348" s="1359"/>
      <c r="JVR2348" s="1359"/>
      <c r="JVS2348" s="1359"/>
      <c r="JVT2348" s="1359"/>
      <c r="JVU2348" s="1359"/>
      <c r="JVV2348" s="1359"/>
      <c r="JVW2348" s="1359"/>
      <c r="JVX2348" s="1359"/>
      <c r="JVY2348" s="1359"/>
      <c r="JVZ2348" s="1359"/>
      <c r="JWA2348" s="1359"/>
      <c r="JWB2348" s="1359"/>
      <c r="JWC2348" s="1359"/>
      <c r="JWD2348" s="1359"/>
      <c r="JWE2348" s="1359"/>
      <c r="JWF2348" s="1359"/>
      <c r="JWG2348" s="1359"/>
      <c r="JWH2348" s="1359"/>
      <c r="JWI2348" s="1359"/>
      <c r="JWJ2348" s="1359"/>
      <c r="JWK2348" s="1359"/>
      <c r="JWL2348" s="1359"/>
      <c r="JWM2348" s="1359"/>
      <c r="JWN2348" s="1359"/>
      <c r="JWO2348" s="1359"/>
      <c r="JWP2348" s="1359"/>
      <c r="JWQ2348" s="1359"/>
      <c r="JWR2348" s="1359"/>
      <c r="JWS2348" s="1359"/>
      <c r="JWT2348" s="1359"/>
      <c r="JWU2348" s="1359"/>
      <c r="JWV2348" s="1359"/>
      <c r="JWW2348" s="1359"/>
      <c r="JWX2348" s="1359"/>
      <c r="JWY2348" s="1359"/>
      <c r="JWZ2348" s="1359"/>
      <c r="JXA2348" s="1359"/>
      <c r="JXB2348" s="1359"/>
      <c r="JXC2348" s="1359"/>
      <c r="JXD2348" s="1359"/>
      <c r="JXE2348" s="1359"/>
      <c r="JXF2348" s="1359"/>
      <c r="JXG2348" s="1359"/>
      <c r="JXH2348" s="1359"/>
      <c r="JXI2348" s="1359"/>
      <c r="JXJ2348" s="1359"/>
      <c r="JXK2348" s="1359"/>
      <c r="JXL2348" s="1359"/>
      <c r="JXM2348" s="1359"/>
      <c r="JXN2348" s="1359"/>
      <c r="JXO2348" s="1359"/>
      <c r="JXP2348" s="1359"/>
      <c r="JXQ2348" s="1359"/>
      <c r="JXR2348" s="1359"/>
      <c r="JXS2348" s="1359"/>
      <c r="JXT2348" s="1359"/>
      <c r="JXU2348" s="1359"/>
      <c r="JXV2348" s="1359"/>
      <c r="JXW2348" s="1359"/>
      <c r="JXX2348" s="1359"/>
      <c r="JXY2348" s="1359"/>
      <c r="JXZ2348" s="1359"/>
      <c r="JYA2348" s="1359"/>
      <c r="JYB2348" s="1359"/>
      <c r="JYC2348" s="1359"/>
      <c r="JYD2348" s="1359"/>
      <c r="JYE2348" s="1359"/>
      <c r="JYF2348" s="1359"/>
      <c r="JYG2348" s="1359"/>
      <c r="JYH2348" s="1359"/>
      <c r="JYI2348" s="1359"/>
      <c r="JYJ2348" s="1359"/>
      <c r="JYK2348" s="1359"/>
      <c r="JYL2348" s="1359"/>
      <c r="JYM2348" s="1359"/>
      <c r="JYN2348" s="1359"/>
      <c r="JYO2348" s="1359"/>
      <c r="JYP2348" s="1359"/>
      <c r="JYQ2348" s="1359"/>
      <c r="JYR2348" s="1359"/>
      <c r="JYS2348" s="1359"/>
      <c r="JYT2348" s="1359"/>
      <c r="JYU2348" s="1359"/>
      <c r="JYV2348" s="1359"/>
      <c r="JYW2348" s="1359"/>
      <c r="JYX2348" s="1359"/>
      <c r="JYY2348" s="1359"/>
      <c r="JYZ2348" s="1359"/>
      <c r="JZA2348" s="1359"/>
      <c r="JZB2348" s="1359"/>
      <c r="JZC2348" s="1359"/>
      <c r="JZD2348" s="1359"/>
      <c r="JZE2348" s="1359"/>
      <c r="JZF2348" s="1359"/>
      <c r="JZG2348" s="1359"/>
      <c r="JZH2348" s="1359"/>
      <c r="JZI2348" s="1359"/>
      <c r="JZJ2348" s="1359"/>
      <c r="JZK2348" s="1359"/>
      <c r="JZL2348" s="1359"/>
      <c r="JZM2348" s="1359"/>
      <c r="JZN2348" s="1359"/>
      <c r="JZO2348" s="1359"/>
      <c r="JZP2348" s="1359"/>
      <c r="JZQ2348" s="1359"/>
      <c r="JZR2348" s="1359"/>
      <c r="JZS2348" s="1359"/>
      <c r="JZT2348" s="1359"/>
      <c r="JZU2348" s="1359"/>
      <c r="JZV2348" s="1359"/>
      <c r="JZW2348" s="1359"/>
      <c r="JZX2348" s="1359"/>
      <c r="JZY2348" s="1359"/>
      <c r="JZZ2348" s="1359"/>
      <c r="KAA2348" s="1359"/>
      <c r="KAB2348" s="1359"/>
      <c r="KAC2348" s="1359"/>
      <c r="KAD2348" s="1359"/>
      <c r="KAE2348" s="1359"/>
      <c r="KAF2348" s="1359"/>
      <c r="KAG2348" s="1359"/>
      <c r="KAH2348" s="1359"/>
      <c r="KAI2348" s="1359"/>
      <c r="KAJ2348" s="1359"/>
      <c r="KAK2348" s="1359"/>
      <c r="KAL2348" s="1359"/>
      <c r="KAM2348" s="1359"/>
      <c r="KAN2348" s="1359"/>
      <c r="KAO2348" s="1359"/>
      <c r="KAP2348" s="1359"/>
      <c r="KAQ2348" s="1359"/>
      <c r="KAR2348" s="1359"/>
      <c r="KAS2348" s="1359"/>
      <c r="KAT2348" s="1359"/>
      <c r="KAU2348" s="1359"/>
      <c r="KAV2348" s="1359"/>
      <c r="KAW2348" s="1359"/>
      <c r="KAX2348" s="1359"/>
      <c r="KAY2348" s="1359"/>
      <c r="KAZ2348" s="1359"/>
      <c r="KBA2348" s="1359"/>
      <c r="KBB2348" s="1359"/>
      <c r="KBC2348" s="1359"/>
      <c r="KBD2348" s="1359"/>
      <c r="KBE2348" s="1359"/>
      <c r="KBF2348" s="1359"/>
      <c r="KBG2348" s="1359"/>
      <c r="KBH2348" s="1359"/>
      <c r="KBI2348" s="1359"/>
      <c r="KBJ2348" s="1359"/>
      <c r="KBK2348" s="1359"/>
      <c r="KBL2348" s="1359"/>
      <c r="KBM2348" s="1359"/>
      <c r="KBN2348" s="1359"/>
      <c r="KBO2348" s="1359"/>
      <c r="KBP2348" s="1359"/>
      <c r="KBQ2348" s="1359"/>
      <c r="KBR2348" s="1359"/>
      <c r="KBS2348" s="1359"/>
      <c r="KBT2348" s="1359"/>
      <c r="KBU2348" s="1359"/>
      <c r="KBV2348" s="1359"/>
      <c r="KBW2348" s="1359"/>
      <c r="KBX2348" s="1359"/>
      <c r="KBY2348" s="1359"/>
      <c r="KBZ2348" s="1359"/>
      <c r="KCA2348" s="1359"/>
      <c r="KCB2348" s="1359"/>
      <c r="KCC2348" s="1359"/>
      <c r="KCD2348" s="1359"/>
      <c r="KCE2348" s="1359"/>
      <c r="KCF2348" s="1359"/>
      <c r="KCG2348" s="1359"/>
      <c r="KCH2348" s="1359"/>
      <c r="KCI2348" s="1359"/>
      <c r="KCJ2348" s="1359"/>
      <c r="KCK2348" s="1359"/>
      <c r="KCL2348" s="1359"/>
      <c r="KCM2348" s="1359"/>
      <c r="KCN2348" s="1359"/>
      <c r="KCO2348" s="1359"/>
      <c r="KCP2348" s="1359"/>
      <c r="KCQ2348" s="1359"/>
      <c r="KCR2348" s="1359"/>
      <c r="KCS2348" s="1359"/>
      <c r="KCT2348" s="1359"/>
      <c r="KCU2348" s="1359"/>
      <c r="KCV2348" s="1359"/>
      <c r="KCW2348" s="1359"/>
      <c r="KCX2348" s="1359"/>
      <c r="KCY2348" s="1359"/>
      <c r="KCZ2348" s="1359"/>
      <c r="KDA2348" s="1359"/>
      <c r="KDB2348" s="1359"/>
      <c r="KDC2348" s="1359"/>
      <c r="KDD2348" s="1359"/>
      <c r="KDE2348" s="1359"/>
      <c r="KDF2348" s="1359"/>
      <c r="KDG2348" s="1359"/>
      <c r="KDH2348" s="1359"/>
      <c r="KDI2348" s="1359"/>
      <c r="KDJ2348" s="1359"/>
      <c r="KDK2348" s="1359"/>
      <c r="KDL2348" s="1359"/>
      <c r="KDM2348" s="1359"/>
      <c r="KDN2348" s="1359"/>
      <c r="KDO2348" s="1359"/>
      <c r="KDP2348" s="1359"/>
      <c r="KDQ2348" s="1359"/>
      <c r="KDR2348" s="1359"/>
      <c r="KDS2348" s="1359"/>
      <c r="KDT2348" s="1359"/>
      <c r="KDU2348" s="1359"/>
      <c r="KDV2348" s="1359"/>
      <c r="KDW2348" s="1359"/>
      <c r="KDX2348" s="1359"/>
      <c r="KDY2348" s="1359"/>
      <c r="KDZ2348" s="1359"/>
      <c r="KEA2348" s="1359"/>
      <c r="KEB2348" s="1359"/>
      <c r="KEC2348" s="1359"/>
      <c r="KED2348" s="1359"/>
      <c r="KEE2348" s="1359"/>
      <c r="KEF2348" s="1359"/>
      <c r="KEG2348" s="1359"/>
      <c r="KEH2348" s="1359"/>
      <c r="KEI2348" s="1359"/>
      <c r="KEJ2348" s="1359"/>
      <c r="KEK2348" s="1359"/>
      <c r="KEL2348" s="1359"/>
      <c r="KEM2348" s="1359"/>
      <c r="KEN2348" s="1359"/>
      <c r="KEO2348" s="1359"/>
      <c r="KEP2348" s="1359"/>
      <c r="KEQ2348" s="1359"/>
      <c r="KER2348" s="1359"/>
      <c r="KES2348" s="1359"/>
      <c r="KET2348" s="1359"/>
      <c r="KEU2348" s="1359"/>
      <c r="KEV2348" s="1359"/>
      <c r="KEW2348" s="1359"/>
      <c r="KEX2348" s="1359"/>
      <c r="KEY2348" s="1359"/>
      <c r="KEZ2348" s="1359"/>
      <c r="KFA2348" s="1359"/>
      <c r="KFB2348" s="1359"/>
      <c r="KFC2348" s="1359"/>
      <c r="KFD2348" s="1359"/>
      <c r="KFE2348" s="1359"/>
      <c r="KFF2348" s="1359"/>
      <c r="KFG2348" s="1359"/>
      <c r="KFH2348" s="1359"/>
      <c r="KFI2348" s="1359"/>
      <c r="KFJ2348" s="1359"/>
      <c r="KFK2348" s="1359"/>
      <c r="KFL2348" s="1359"/>
      <c r="KFM2348" s="1359"/>
      <c r="KFN2348" s="1359"/>
      <c r="KFO2348" s="1359"/>
      <c r="KFP2348" s="1359"/>
      <c r="KFQ2348" s="1359"/>
      <c r="KFR2348" s="1359"/>
      <c r="KFS2348" s="1359"/>
      <c r="KFT2348" s="1359"/>
      <c r="KFU2348" s="1359"/>
      <c r="KFV2348" s="1359"/>
      <c r="KFW2348" s="1359"/>
      <c r="KFX2348" s="1359"/>
      <c r="KFY2348" s="1359"/>
      <c r="KFZ2348" s="1359"/>
      <c r="KGA2348" s="1359"/>
      <c r="KGB2348" s="1359"/>
      <c r="KGC2348" s="1359"/>
      <c r="KGD2348" s="1359"/>
      <c r="KGE2348" s="1359"/>
      <c r="KGF2348" s="1359"/>
      <c r="KGG2348" s="1359"/>
      <c r="KGH2348" s="1359"/>
      <c r="KGI2348" s="1359"/>
      <c r="KGJ2348" s="1359"/>
      <c r="KGK2348" s="1359"/>
      <c r="KGL2348" s="1359"/>
      <c r="KGM2348" s="1359"/>
      <c r="KGN2348" s="1359"/>
      <c r="KGO2348" s="1359"/>
      <c r="KGP2348" s="1359"/>
      <c r="KGQ2348" s="1359"/>
      <c r="KGR2348" s="1359"/>
      <c r="KGS2348" s="1359"/>
      <c r="KGT2348" s="1359"/>
      <c r="KGU2348" s="1359"/>
      <c r="KGV2348" s="1359"/>
      <c r="KGW2348" s="1359"/>
      <c r="KGX2348" s="1359"/>
      <c r="KGY2348" s="1359"/>
      <c r="KGZ2348" s="1359"/>
      <c r="KHA2348" s="1359"/>
      <c r="KHB2348" s="1359"/>
      <c r="KHC2348" s="1359"/>
      <c r="KHD2348" s="1359"/>
      <c r="KHE2348" s="1359"/>
      <c r="KHF2348" s="1359"/>
      <c r="KHG2348" s="1359"/>
      <c r="KHH2348" s="1359"/>
      <c r="KHI2348" s="1359"/>
      <c r="KHJ2348" s="1359"/>
      <c r="KHK2348" s="1359"/>
      <c r="KHL2348" s="1359"/>
      <c r="KHM2348" s="1359"/>
      <c r="KHN2348" s="1359"/>
      <c r="KHO2348" s="1359"/>
      <c r="KHP2348" s="1359"/>
      <c r="KHQ2348" s="1359"/>
      <c r="KHR2348" s="1359"/>
      <c r="KHS2348" s="1359"/>
      <c r="KHT2348" s="1359"/>
      <c r="KHU2348" s="1359"/>
      <c r="KHV2348" s="1359"/>
      <c r="KHW2348" s="1359"/>
      <c r="KHX2348" s="1359"/>
      <c r="KHY2348" s="1359"/>
      <c r="KHZ2348" s="1359"/>
      <c r="KIA2348" s="1359"/>
      <c r="KIB2348" s="1359"/>
      <c r="KIC2348" s="1359"/>
      <c r="KID2348" s="1359"/>
      <c r="KIE2348" s="1359"/>
      <c r="KIF2348" s="1359"/>
      <c r="KIG2348" s="1359"/>
      <c r="KIH2348" s="1359"/>
      <c r="KII2348" s="1359"/>
      <c r="KIJ2348" s="1359"/>
      <c r="KIK2348" s="1359"/>
      <c r="KIL2348" s="1359"/>
      <c r="KIM2348" s="1359"/>
      <c r="KIN2348" s="1359"/>
      <c r="KIO2348" s="1359"/>
      <c r="KIP2348" s="1359"/>
      <c r="KIQ2348" s="1359"/>
      <c r="KIR2348" s="1359"/>
      <c r="KIS2348" s="1359"/>
      <c r="KIT2348" s="1359"/>
      <c r="KIU2348" s="1359"/>
      <c r="KIV2348" s="1359"/>
      <c r="KIW2348" s="1359"/>
      <c r="KIX2348" s="1359"/>
      <c r="KIY2348" s="1359"/>
      <c r="KIZ2348" s="1359"/>
      <c r="KJA2348" s="1359"/>
      <c r="KJB2348" s="1359"/>
      <c r="KJC2348" s="1359"/>
      <c r="KJD2348" s="1359"/>
      <c r="KJE2348" s="1359"/>
      <c r="KJF2348" s="1359"/>
      <c r="KJG2348" s="1359"/>
      <c r="KJH2348" s="1359"/>
      <c r="KJI2348" s="1359"/>
      <c r="KJJ2348" s="1359"/>
      <c r="KJK2348" s="1359"/>
      <c r="KJL2348" s="1359"/>
      <c r="KJM2348" s="1359"/>
      <c r="KJN2348" s="1359"/>
      <c r="KJO2348" s="1359"/>
      <c r="KJP2348" s="1359"/>
      <c r="KJQ2348" s="1359"/>
      <c r="KJR2348" s="1359"/>
      <c r="KJS2348" s="1359"/>
      <c r="KJT2348" s="1359"/>
      <c r="KJU2348" s="1359"/>
      <c r="KJV2348" s="1359"/>
      <c r="KJW2348" s="1359"/>
      <c r="KJX2348" s="1359"/>
      <c r="KJY2348" s="1359"/>
      <c r="KJZ2348" s="1359"/>
      <c r="KKA2348" s="1359"/>
      <c r="KKB2348" s="1359"/>
      <c r="KKC2348" s="1359"/>
      <c r="KKD2348" s="1359"/>
      <c r="KKE2348" s="1359"/>
      <c r="KKF2348" s="1359"/>
      <c r="KKG2348" s="1359"/>
      <c r="KKH2348" s="1359"/>
      <c r="KKI2348" s="1359"/>
      <c r="KKJ2348" s="1359"/>
      <c r="KKK2348" s="1359"/>
      <c r="KKL2348" s="1359"/>
      <c r="KKM2348" s="1359"/>
      <c r="KKN2348" s="1359"/>
      <c r="KKO2348" s="1359"/>
      <c r="KKP2348" s="1359"/>
      <c r="KKQ2348" s="1359"/>
      <c r="KKR2348" s="1359"/>
      <c r="KKS2348" s="1359"/>
      <c r="KKT2348" s="1359"/>
      <c r="KKU2348" s="1359"/>
      <c r="KKV2348" s="1359"/>
      <c r="KKW2348" s="1359"/>
      <c r="KKX2348" s="1359"/>
      <c r="KKY2348" s="1359"/>
      <c r="KKZ2348" s="1359"/>
      <c r="KLA2348" s="1359"/>
      <c r="KLB2348" s="1359"/>
      <c r="KLC2348" s="1359"/>
      <c r="KLD2348" s="1359"/>
      <c r="KLE2348" s="1359"/>
      <c r="KLF2348" s="1359"/>
      <c r="KLG2348" s="1359"/>
      <c r="KLH2348" s="1359"/>
      <c r="KLI2348" s="1359"/>
      <c r="KLJ2348" s="1359"/>
      <c r="KLK2348" s="1359"/>
      <c r="KLL2348" s="1359"/>
      <c r="KLM2348" s="1359"/>
      <c r="KLN2348" s="1359"/>
      <c r="KLO2348" s="1359"/>
      <c r="KLP2348" s="1359"/>
      <c r="KLQ2348" s="1359"/>
      <c r="KLR2348" s="1359"/>
      <c r="KLS2348" s="1359"/>
      <c r="KLT2348" s="1359"/>
      <c r="KLU2348" s="1359"/>
      <c r="KLV2348" s="1359"/>
      <c r="KLW2348" s="1359"/>
      <c r="KLX2348" s="1359"/>
      <c r="KLY2348" s="1359"/>
      <c r="KLZ2348" s="1359"/>
      <c r="KMA2348" s="1359"/>
      <c r="KMB2348" s="1359"/>
      <c r="KMC2348" s="1359"/>
      <c r="KMD2348" s="1359"/>
      <c r="KME2348" s="1359"/>
      <c r="KMF2348" s="1359"/>
      <c r="KMG2348" s="1359"/>
      <c r="KMH2348" s="1359"/>
      <c r="KMI2348" s="1359"/>
      <c r="KMJ2348" s="1359"/>
      <c r="KMK2348" s="1359"/>
      <c r="KML2348" s="1359"/>
      <c r="KMM2348" s="1359"/>
      <c r="KMN2348" s="1359"/>
      <c r="KMO2348" s="1359"/>
      <c r="KMP2348" s="1359"/>
      <c r="KMQ2348" s="1359"/>
      <c r="KMR2348" s="1359"/>
      <c r="KMS2348" s="1359"/>
      <c r="KMT2348" s="1359"/>
      <c r="KMU2348" s="1359"/>
      <c r="KMV2348" s="1359"/>
      <c r="KMW2348" s="1359"/>
      <c r="KMX2348" s="1359"/>
      <c r="KMY2348" s="1359"/>
      <c r="KMZ2348" s="1359"/>
      <c r="KNA2348" s="1359"/>
      <c r="KNB2348" s="1359"/>
      <c r="KNC2348" s="1359"/>
      <c r="KND2348" s="1359"/>
      <c r="KNE2348" s="1359"/>
      <c r="KNF2348" s="1359"/>
      <c r="KNG2348" s="1359"/>
      <c r="KNH2348" s="1359"/>
      <c r="KNI2348" s="1359"/>
      <c r="KNJ2348" s="1359"/>
      <c r="KNK2348" s="1359"/>
      <c r="KNL2348" s="1359"/>
      <c r="KNM2348" s="1359"/>
      <c r="KNN2348" s="1359"/>
      <c r="KNO2348" s="1359"/>
      <c r="KNP2348" s="1359"/>
      <c r="KNQ2348" s="1359"/>
      <c r="KNR2348" s="1359"/>
      <c r="KNS2348" s="1359"/>
      <c r="KNT2348" s="1359"/>
      <c r="KNU2348" s="1359"/>
      <c r="KNV2348" s="1359"/>
      <c r="KNW2348" s="1359"/>
      <c r="KNX2348" s="1359"/>
      <c r="KNY2348" s="1359"/>
      <c r="KNZ2348" s="1359"/>
      <c r="KOA2348" s="1359"/>
      <c r="KOB2348" s="1359"/>
      <c r="KOC2348" s="1359"/>
      <c r="KOD2348" s="1359"/>
      <c r="KOE2348" s="1359"/>
      <c r="KOF2348" s="1359"/>
      <c r="KOG2348" s="1359"/>
      <c r="KOH2348" s="1359"/>
      <c r="KOI2348" s="1359"/>
      <c r="KOJ2348" s="1359"/>
      <c r="KOK2348" s="1359"/>
      <c r="KOL2348" s="1359"/>
      <c r="KOM2348" s="1359"/>
      <c r="KON2348" s="1359"/>
      <c r="KOO2348" s="1359"/>
      <c r="KOP2348" s="1359"/>
      <c r="KOQ2348" s="1359"/>
      <c r="KOR2348" s="1359"/>
      <c r="KOS2348" s="1359"/>
      <c r="KOT2348" s="1359"/>
      <c r="KOU2348" s="1359"/>
      <c r="KOV2348" s="1359"/>
      <c r="KOW2348" s="1359"/>
      <c r="KOX2348" s="1359"/>
      <c r="KOY2348" s="1359"/>
      <c r="KOZ2348" s="1359"/>
      <c r="KPA2348" s="1359"/>
      <c r="KPB2348" s="1359"/>
      <c r="KPC2348" s="1359"/>
      <c r="KPD2348" s="1359"/>
      <c r="KPE2348" s="1359"/>
      <c r="KPF2348" s="1359"/>
      <c r="KPG2348" s="1359"/>
      <c r="KPH2348" s="1359"/>
      <c r="KPI2348" s="1359"/>
      <c r="KPJ2348" s="1359"/>
      <c r="KPK2348" s="1359"/>
      <c r="KPL2348" s="1359"/>
      <c r="KPM2348" s="1359"/>
      <c r="KPN2348" s="1359"/>
      <c r="KPO2348" s="1359"/>
      <c r="KPP2348" s="1359"/>
      <c r="KPQ2348" s="1359"/>
      <c r="KPR2348" s="1359"/>
      <c r="KPS2348" s="1359"/>
      <c r="KPT2348" s="1359"/>
      <c r="KPU2348" s="1359"/>
      <c r="KPV2348" s="1359"/>
      <c r="KPW2348" s="1359"/>
      <c r="KPX2348" s="1359"/>
      <c r="KPY2348" s="1359"/>
      <c r="KPZ2348" s="1359"/>
      <c r="KQA2348" s="1359"/>
      <c r="KQB2348" s="1359"/>
      <c r="KQC2348" s="1359"/>
      <c r="KQD2348" s="1359"/>
      <c r="KQE2348" s="1359"/>
      <c r="KQF2348" s="1359"/>
      <c r="KQG2348" s="1359"/>
      <c r="KQH2348" s="1359"/>
      <c r="KQI2348" s="1359"/>
      <c r="KQJ2348" s="1359"/>
      <c r="KQK2348" s="1359"/>
      <c r="KQL2348" s="1359"/>
      <c r="KQM2348" s="1359"/>
      <c r="KQN2348" s="1359"/>
      <c r="KQO2348" s="1359"/>
      <c r="KQP2348" s="1359"/>
      <c r="KQQ2348" s="1359"/>
      <c r="KQR2348" s="1359"/>
      <c r="KQS2348" s="1359"/>
      <c r="KQT2348" s="1359"/>
      <c r="KQU2348" s="1359"/>
      <c r="KQV2348" s="1359"/>
      <c r="KQW2348" s="1359"/>
      <c r="KQX2348" s="1359"/>
      <c r="KQY2348" s="1359"/>
      <c r="KQZ2348" s="1359"/>
      <c r="KRA2348" s="1359"/>
      <c r="KRB2348" s="1359"/>
      <c r="KRC2348" s="1359"/>
      <c r="KRD2348" s="1359"/>
      <c r="KRE2348" s="1359"/>
      <c r="KRF2348" s="1359"/>
      <c r="KRG2348" s="1359"/>
      <c r="KRH2348" s="1359"/>
      <c r="KRI2348" s="1359"/>
      <c r="KRJ2348" s="1359"/>
      <c r="KRK2348" s="1359"/>
      <c r="KRL2348" s="1359"/>
      <c r="KRM2348" s="1359"/>
      <c r="KRN2348" s="1359"/>
      <c r="KRO2348" s="1359"/>
      <c r="KRP2348" s="1359"/>
      <c r="KRQ2348" s="1359"/>
      <c r="KRR2348" s="1359"/>
      <c r="KRS2348" s="1359"/>
      <c r="KRT2348" s="1359"/>
      <c r="KRU2348" s="1359"/>
      <c r="KRV2348" s="1359"/>
      <c r="KRW2348" s="1359"/>
      <c r="KRX2348" s="1359"/>
      <c r="KRY2348" s="1359"/>
      <c r="KRZ2348" s="1359"/>
      <c r="KSA2348" s="1359"/>
      <c r="KSB2348" s="1359"/>
      <c r="KSC2348" s="1359"/>
      <c r="KSD2348" s="1359"/>
      <c r="KSE2348" s="1359"/>
      <c r="KSF2348" s="1359"/>
      <c r="KSG2348" s="1359"/>
      <c r="KSH2348" s="1359"/>
      <c r="KSI2348" s="1359"/>
      <c r="KSJ2348" s="1359"/>
      <c r="KSK2348" s="1359"/>
      <c r="KSL2348" s="1359"/>
      <c r="KSM2348" s="1359"/>
      <c r="KSN2348" s="1359"/>
      <c r="KSO2348" s="1359"/>
      <c r="KSP2348" s="1359"/>
      <c r="KSQ2348" s="1359"/>
      <c r="KSR2348" s="1359"/>
      <c r="KSS2348" s="1359"/>
      <c r="KST2348" s="1359"/>
      <c r="KSU2348" s="1359"/>
      <c r="KSV2348" s="1359"/>
      <c r="KSW2348" s="1359"/>
      <c r="KSX2348" s="1359"/>
      <c r="KSY2348" s="1359"/>
      <c r="KSZ2348" s="1359"/>
      <c r="KTA2348" s="1359"/>
      <c r="KTB2348" s="1359"/>
      <c r="KTC2348" s="1359"/>
      <c r="KTD2348" s="1359"/>
      <c r="KTE2348" s="1359"/>
      <c r="KTF2348" s="1359"/>
      <c r="KTG2348" s="1359"/>
      <c r="KTH2348" s="1359"/>
      <c r="KTI2348" s="1359"/>
      <c r="KTJ2348" s="1359"/>
      <c r="KTK2348" s="1359"/>
      <c r="KTL2348" s="1359"/>
      <c r="KTM2348" s="1359"/>
      <c r="KTN2348" s="1359"/>
      <c r="KTO2348" s="1359"/>
      <c r="KTP2348" s="1359"/>
      <c r="KTQ2348" s="1359"/>
      <c r="KTR2348" s="1359"/>
      <c r="KTS2348" s="1359"/>
      <c r="KTT2348" s="1359"/>
      <c r="KTU2348" s="1359"/>
      <c r="KTV2348" s="1359"/>
      <c r="KTW2348" s="1359"/>
      <c r="KTX2348" s="1359"/>
      <c r="KTY2348" s="1359"/>
      <c r="KTZ2348" s="1359"/>
      <c r="KUA2348" s="1359"/>
      <c r="KUB2348" s="1359"/>
      <c r="KUC2348" s="1359"/>
      <c r="KUD2348" s="1359"/>
      <c r="KUE2348" s="1359"/>
      <c r="KUF2348" s="1359"/>
      <c r="KUG2348" s="1359"/>
      <c r="KUH2348" s="1359"/>
      <c r="KUI2348" s="1359"/>
      <c r="KUJ2348" s="1359"/>
      <c r="KUK2348" s="1359"/>
      <c r="KUL2348" s="1359"/>
      <c r="KUM2348" s="1359"/>
      <c r="KUN2348" s="1359"/>
      <c r="KUO2348" s="1359"/>
      <c r="KUP2348" s="1359"/>
      <c r="KUQ2348" s="1359"/>
      <c r="KUR2348" s="1359"/>
      <c r="KUS2348" s="1359"/>
      <c r="KUT2348" s="1359"/>
      <c r="KUU2348" s="1359"/>
      <c r="KUV2348" s="1359"/>
      <c r="KUW2348" s="1359"/>
      <c r="KUX2348" s="1359"/>
      <c r="KUY2348" s="1359"/>
      <c r="KUZ2348" s="1359"/>
      <c r="KVA2348" s="1359"/>
      <c r="KVB2348" s="1359"/>
      <c r="KVC2348" s="1359"/>
      <c r="KVD2348" s="1359"/>
      <c r="KVE2348" s="1359"/>
      <c r="KVF2348" s="1359"/>
      <c r="KVG2348" s="1359"/>
      <c r="KVH2348" s="1359"/>
      <c r="KVI2348" s="1359"/>
      <c r="KVJ2348" s="1359"/>
      <c r="KVK2348" s="1359"/>
      <c r="KVL2348" s="1359"/>
      <c r="KVM2348" s="1359"/>
      <c r="KVN2348" s="1359"/>
      <c r="KVO2348" s="1359"/>
      <c r="KVP2348" s="1359"/>
      <c r="KVQ2348" s="1359"/>
      <c r="KVR2348" s="1359"/>
      <c r="KVS2348" s="1359"/>
      <c r="KVT2348" s="1359"/>
      <c r="KVU2348" s="1359"/>
      <c r="KVV2348" s="1359"/>
      <c r="KVW2348" s="1359"/>
      <c r="KVX2348" s="1359"/>
      <c r="KVY2348" s="1359"/>
      <c r="KVZ2348" s="1359"/>
      <c r="KWA2348" s="1359"/>
      <c r="KWB2348" s="1359"/>
      <c r="KWC2348" s="1359"/>
      <c r="KWD2348" s="1359"/>
      <c r="KWE2348" s="1359"/>
      <c r="KWF2348" s="1359"/>
      <c r="KWG2348" s="1359"/>
      <c r="KWH2348" s="1359"/>
      <c r="KWI2348" s="1359"/>
      <c r="KWJ2348" s="1359"/>
      <c r="KWK2348" s="1359"/>
      <c r="KWL2348" s="1359"/>
      <c r="KWM2348" s="1359"/>
      <c r="KWN2348" s="1359"/>
      <c r="KWO2348" s="1359"/>
      <c r="KWP2348" s="1359"/>
      <c r="KWQ2348" s="1359"/>
      <c r="KWR2348" s="1359"/>
      <c r="KWS2348" s="1359"/>
      <c r="KWT2348" s="1359"/>
      <c r="KWU2348" s="1359"/>
      <c r="KWV2348" s="1359"/>
      <c r="KWW2348" s="1359"/>
      <c r="KWX2348" s="1359"/>
      <c r="KWY2348" s="1359"/>
      <c r="KWZ2348" s="1359"/>
      <c r="KXA2348" s="1359"/>
      <c r="KXB2348" s="1359"/>
      <c r="KXC2348" s="1359"/>
      <c r="KXD2348" s="1359"/>
      <c r="KXE2348" s="1359"/>
      <c r="KXF2348" s="1359"/>
      <c r="KXG2348" s="1359"/>
      <c r="KXH2348" s="1359"/>
      <c r="KXI2348" s="1359"/>
      <c r="KXJ2348" s="1359"/>
      <c r="KXK2348" s="1359"/>
      <c r="KXL2348" s="1359"/>
      <c r="KXM2348" s="1359"/>
      <c r="KXN2348" s="1359"/>
      <c r="KXO2348" s="1359"/>
      <c r="KXP2348" s="1359"/>
      <c r="KXQ2348" s="1359"/>
      <c r="KXR2348" s="1359"/>
      <c r="KXS2348" s="1359"/>
      <c r="KXT2348" s="1359"/>
      <c r="KXU2348" s="1359"/>
      <c r="KXV2348" s="1359"/>
      <c r="KXW2348" s="1359"/>
      <c r="KXX2348" s="1359"/>
      <c r="KXY2348" s="1359"/>
      <c r="KXZ2348" s="1359"/>
      <c r="KYA2348" s="1359"/>
      <c r="KYB2348" s="1359"/>
      <c r="KYC2348" s="1359"/>
      <c r="KYD2348" s="1359"/>
      <c r="KYE2348" s="1359"/>
      <c r="KYF2348" s="1359"/>
      <c r="KYG2348" s="1359"/>
      <c r="KYH2348" s="1359"/>
      <c r="KYI2348" s="1359"/>
      <c r="KYJ2348" s="1359"/>
      <c r="KYK2348" s="1359"/>
      <c r="KYL2348" s="1359"/>
      <c r="KYM2348" s="1359"/>
      <c r="KYN2348" s="1359"/>
      <c r="KYO2348" s="1359"/>
      <c r="KYP2348" s="1359"/>
      <c r="KYQ2348" s="1359"/>
      <c r="KYR2348" s="1359"/>
      <c r="KYS2348" s="1359"/>
      <c r="KYT2348" s="1359"/>
      <c r="KYU2348" s="1359"/>
      <c r="KYV2348" s="1359"/>
      <c r="KYW2348" s="1359"/>
      <c r="KYX2348" s="1359"/>
      <c r="KYY2348" s="1359"/>
      <c r="KYZ2348" s="1359"/>
      <c r="KZA2348" s="1359"/>
      <c r="KZB2348" s="1359"/>
      <c r="KZC2348" s="1359"/>
      <c r="KZD2348" s="1359"/>
      <c r="KZE2348" s="1359"/>
      <c r="KZF2348" s="1359"/>
      <c r="KZG2348" s="1359"/>
      <c r="KZH2348" s="1359"/>
      <c r="KZI2348" s="1359"/>
      <c r="KZJ2348" s="1359"/>
      <c r="KZK2348" s="1359"/>
      <c r="KZL2348" s="1359"/>
      <c r="KZM2348" s="1359"/>
      <c r="KZN2348" s="1359"/>
      <c r="KZO2348" s="1359"/>
      <c r="KZP2348" s="1359"/>
      <c r="KZQ2348" s="1359"/>
      <c r="KZR2348" s="1359"/>
      <c r="KZS2348" s="1359"/>
      <c r="KZT2348" s="1359"/>
      <c r="KZU2348" s="1359"/>
      <c r="KZV2348" s="1359"/>
      <c r="KZW2348" s="1359"/>
      <c r="KZX2348" s="1359"/>
      <c r="KZY2348" s="1359"/>
      <c r="KZZ2348" s="1359"/>
      <c r="LAA2348" s="1359"/>
      <c r="LAB2348" s="1359"/>
      <c r="LAC2348" s="1359"/>
      <c r="LAD2348" s="1359"/>
      <c r="LAE2348" s="1359"/>
      <c r="LAF2348" s="1359"/>
      <c r="LAG2348" s="1359"/>
      <c r="LAH2348" s="1359"/>
      <c r="LAI2348" s="1359"/>
      <c r="LAJ2348" s="1359"/>
      <c r="LAK2348" s="1359"/>
      <c r="LAL2348" s="1359"/>
      <c r="LAM2348" s="1359"/>
      <c r="LAN2348" s="1359"/>
      <c r="LAO2348" s="1359"/>
      <c r="LAP2348" s="1359"/>
      <c r="LAQ2348" s="1359"/>
      <c r="LAR2348" s="1359"/>
      <c r="LAS2348" s="1359"/>
      <c r="LAT2348" s="1359"/>
      <c r="LAU2348" s="1359"/>
      <c r="LAV2348" s="1359"/>
      <c r="LAW2348" s="1359"/>
      <c r="LAX2348" s="1359"/>
      <c r="LAY2348" s="1359"/>
      <c r="LAZ2348" s="1359"/>
      <c r="LBA2348" s="1359"/>
      <c r="LBB2348" s="1359"/>
      <c r="LBC2348" s="1359"/>
      <c r="LBD2348" s="1359"/>
      <c r="LBE2348" s="1359"/>
      <c r="LBF2348" s="1359"/>
      <c r="LBG2348" s="1359"/>
      <c r="LBH2348" s="1359"/>
      <c r="LBI2348" s="1359"/>
      <c r="LBJ2348" s="1359"/>
      <c r="LBK2348" s="1359"/>
      <c r="LBL2348" s="1359"/>
      <c r="LBM2348" s="1359"/>
      <c r="LBN2348" s="1359"/>
      <c r="LBO2348" s="1359"/>
      <c r="LBP2348" s="1359"/>
      <c r="LBQ2348" s="1359"/>
      <c r="LBR2348" s="1359"/>
      <c r="LBS2348" s="1359"/>
      <c r="LBT2348" s="1359"/>
      <c r="LBU2348" s="1359"/>
      <c r="LBV2348" s="1359"/>
      <c r="LBW2348" s="1359"/>
      <c r="LBX2348" s="1359"/>
      <c r="LBY2348" s="1359"/>
      <c r="LBZ2348" s="1359"/>
      <c r="LCA2348" s="1359"/>
      <c r="LCB2348" s="1359"/>
      <c r="LCC2348" s="1359"/>
      <c r="LCD2348" s="1359"/>
      <c r="LCE2348" s="1359"/>
      <c r="LCF2348" s="1359"/>
      <c r="LCG2348" s="1359"/>
      <c r="LCH2348" s="1359"/>
      <c r="LCI2348" s="1359"/>
      <c r="LCJ2348" s="1359"/>
      <c r="LCK2348" s="1359"/>
      <c r="LCL2348" s="1359"/>
      <c r="LCM2348" s="1359"/>
      <c r="LCN2348" s="1359"/>
      <c r="LCO2348" s="1359"/>
      <c r="LCP2348" s="1359"/>
      <c r="LCQ2348" s="1359"/>
      <c r="LCR2348" s="1359"/>
      <c r="LCS2348" s="1359"/>
      <c r="LCT2348" s="1359"/>
      <c r="LCU2348" s="1359"/>
      <c r="LCV2348" s="1359"/>
      <c r="LCW2348" s="1359"/>
      <c r="LCX2348" s="1359"/>
      <c r="LCY2348" s="1359"/>
      <c r="LCZ2348" s="1359"/>
      <c r="LDA2348" s="1359"/>
      <c r="LDB2348" s="1359"/>
      <c r="LDC2348" s="1359"/>
      <c r="LDD2348" s="1359"/>
      <c r="LDE2348" s="1359"/>
      <c r="LDF2348" s="1359"/>
      <c r="LDG2348" s="1359"/>
      <c r="LDH2348" s="1359"/>
      <c r="LDI2348" s="1359"/>
      <c r="LDJ2348" s="1359"/>
      <c r="LDK2348" s="1359"/>
      <c r="LDL2348" s="1359"/>
      <c r="LDM2348" s="1359"/>
      <c r="LDN2348" s="1359"/>
      <c r="LDO2348" s="1359"/>
      <c r="LDP2348" s="1359"/>
      <c r="LDQ2348" s="1359"/>
      <c r="LDR2348" s="1359"/>
      <c r="LDS2348" s="1359"/>
      <c r="LDT2348" s="1359"/>
      <c r="LDU2348" s="1359"/>
      <c r="LDV2348" s="1359"/>
      <c r="LDW2348" s="1359"/>
      <c r="LDX2348" s="1359"/>
      <c r="LDY2348" s="1359"/>
      <c r="LDZ2348" s="1359"/>
      <c r="LEA2348" s="1359"/>
      <c r="LEB2348" s="1359"/>
      <c r="LEC2348" s="1359"/>
      <c r="LED2348" s="1359"/>
      <c r="LEE2348" s="1359"/>
      <c r="LEF2348" s="1359"/>
      <c r="LEG2348" s="1359"/>
      <c r="LEH2348" s="1359"/>
      <c r="LEI2348" s="1359"/>
      <c r="LEJ2348" s="1359"/>
      <c r="LEK2348" s="1359"/>
      <c r="LEL2348" s="1359"/>
      <c r="LEM2348" s="1359"/>
      <c r="LEN2348" s="1359"/>
      <c r="LEO2348" s="1359"/>
      <c r="LEP2348" s="1359"/>
      <c r="LEQ2348" s="1359"/>
      <c r="LER2348" s="1359"/>
      <c r="LES2348" s="1359"/>
      <c r="LET2348" s="1359"/>
      <c r="LEU2348" s="1359"/>
      <c r="LEV2348" s="1359"/>
      <c r="LEW2348" s="1359"/>
      <c r="LEX2348" s="1359"/>
      <c r="LEY2348" s="1359"/>
      <c r="LEZ2348" s="1359"/>
      <c r="LFA2348" s="1359"/>
      <c r="LFB2348" s="1359"/>
      <c r="LFC2348" s="1359"/>
      <c r="LFD2348" s="1359"/>
      <c r="LFE2348" s="1359"/>
      <c r="LFF2348" s="1359"/>
      <c r="LFG2348" s="1359"/>
      <c r="LFH2348" s="1359"/>
      <c r="LFI2348" s="1359"/>
      <c r="LFJ2348" s="1359"/>
      <c r="LFK2348" s="1359"/>
      <c r="LFL2348" s="1359"/>
      <c r="LFM2348" s="1359"/>
      <c r="LFN2348" s="1359"/>
      <c r="LFO2348" s="1359"/>
      <c r="LFP2348" s="1359"/>
      <c r="LFQ2348" s="1359"/>
      <c r="LFR2348" s="1359"/>
      <c r="LFS2348" s="1359"/>
      <c r="LFT2348" s="1359"/>
      <c r="LFU2348" s="1359"/>
      <c r="LFV2348" s="1359"/>
      <c r="LFW2348" s="1359"/>
      <c r="LFX2348" s="1359"/>
      <c r="LFY2348" s="1359"/>
      <c r="LFZ2348" s="1359"/>
      <c r="LGA2348" s="1359"/>
      <c r="LGB2348" s="1359"/>
      <c r="LGC2348" s="1359"/>
      <c r="LGD2348" s="1359"/>
      <c r="LGE2348" s="1359"/>
      <c r="LGF2348" s="1359"/>
      <c r="LGG2348" s="1359"/>
      <c r="LGH2348" s="1359"/>
      <c r="LGI2348" s="1359"/>
      <c r="LGJ2348" s="1359"/>
      <c r="LGK2348" s="1359"/>
      <c r="LGL2348" s="1359"/>
      <c r="LGM2348" s="1359"/>
      <c r="LGN2348" s="1359"/>
      <c r="LGO2348" s="1359"/>
      <c r="LGP2348" s="1359"/>
      <c r="LGQ2348" s="1359"/>
      <c r="LGR2348" s="1359"/>
      <c r="LGS2348" s="1359"/>
      <c r="LGT2348" s="1359"/>
      <c r="LGU2348" s="1359"/>
      <c r="LGV2348" s="1359"/>
      <c r="LGW2348" s="1359"/>
      <c r="LGX2348" s="1359"/>
      <c r="LGY2348" s="1359"/>
      <c r="LGZ2348" s="1359"/>
      <c r="LHA2348" s="1359"/>
      <c r="LHB2348" s="1359"/>
      <c r="LHC2348" s="1359"/>
      <c r="LHD2348" s="1359"/>
      <c r="LHE2348" s="1359"/>
      <c r="LHF2348" s="1359"/>
      <c r="LHG2348" s="1359"/>
      <c r="LHH2348" s="1359"/>
      <c r="LHI2348" s="1359"/>
      <c r="LHJ2348" s="1359"/>
      <c r="LHK2348" s="1359"/>
      <c r="LHL2348" s="1359"/>
      <c r="LHM2348" s="1359"/>
      <c r="LHN2348" s="1359"/>
      <c r="LHO2348" s="1359"/>
      <c r="LHP2348" s="1359"/>
      <c r="LHQ2348" s="1359"/>
      <c r="LHR2348" s="1359"/>
      <c r="LHS2348" s="1359"/>
      <c r="LHT2348" s="1359"/>
      <c r="LHU2348" s="1359"/>
      <c r="LHV2348" s="1359"/>
      <c r="LHW2348" s="1359"/>
      <c r="LHX2348" s="1359"/>
      <c r="LHY2348" s="1359"/>
      <c r="LHZ2348" s="1359"/>
      <c r="LIA2348" s="1359"/>
      <c r="LIB2348" s="1359"/>
      <c r="LIC2348" s="1359"/>
      <c r="LID2348" s="1359"/>
      <c r="LIE2348" s="1359"/>
      <c r="LIF2348" s="1359"/>
      <c r="LIG2348" s="1359"/>
      <c r="LIH2348" s="1359"/>
      <c r="LII2348" s="1359"/>
      <c r="LIJ2348" s="1359"/>
      <c r="LIK2348" s="1359"/>
      <c r="LIL2348" s="1359"/>
      <c r="LIM2348" s="1359"/>
      <c r="LIN2348" s="1359"/>
      <c r="LIO2348" s="1359"/>
      <c r="LIP2348" s="1359"/>
      <c r="LIQ2348" s="1359"/>
      <c r="LIR2348" s="1359"/>
      <c r="LIS2348" s="1359"/>
      <c r="LIT2348" s="1359"/>
      <c r="LIU2348" s="1359"/>
      <c r="LIV2348" s="1359"/>
      <c r="LIW2348" s="1359"/>
      <c r="LIX2348" s="1359"/>
      <c r="LIY2348" s="1359"/>
      <c r="LIZ2348" s="1359"/>
      <c r="LJA2348" s="1359"/>
      <c r="LJB2348" s="1359"/>
      <c r="LJC2348" s="1359"/>
      <c r="LJD2348" s="1359"/>
      <c r="LJE2348" s="1359"/>
      <c r="LJF2348" s="1359"/>
      <c r="LJG2348" s="1359"/>
      <c r="LJH2348" s="1359"/>
      <c r="LJI2348" s="1359"/>
      <c r="LJJ2348" s="1359"/>
      <c r="LJK2348" s="1359"/>
      <c r="LJL2348" s="1359"/>
      <c r="LJM2348" s="1359"/>
      <c r="LJN2348" s="1359"/>
      <c r="LJO2348" s="1359"/>
      <c r="LJP2348" s="1359"/>
      <c r="LJQ2348" s="1359"/>
      <c r="LJR2348" s="1359"/>
      <c r="LJS2348" s="1359"/>
      <c r="LJT2348" s="1359"/>
      <c r="LJU2348" s="1359"/>
      <c r="LJV2348" s="1359"/>
      <c r="LJW2348" s="1359"/>
      <c r="LJX2348" s="1359"/>
      <c r="LJY2348" s="1359"/>
      <c r="LJZ2348" s="1359"/>
      <c r="LKA2348" s="1359"/>
      <c r="LKB2348" s="1359"/>
      <c r="LKC2348" s="1359"/>
      <c r="LKD2348" s="1359"/>
      <c r="LKE2348" s="1359"/>
      <c r="LKF2348" s="1359"/>
      <c r="LKG2348" s="1359"/>
      <c r="LKH2348" s="1359"/>
      <c r="LKI2348" s="1359"/>
      <c r="LKJ2348" s="1359"/>
      <c r="LKK2348" s="1359"/>
      <c r="LKL2348" s="1359"/>
      <c r="LKM2348" s="1359"/>
      <c r="LKN2348" s="1359"/>
      <c r="LKO2348" s="1359"/>
      <c r="LKP2348" s="1359"/>
      <c r="LKQ2348" s="1359"/>
      <c r="LKR2348" s="1359"/>
      <c r="LKS2348" s="1359"/>
      <c r="LKT2348" s="1359"/>
      <c r="LKU2348" s="1359"/>
      <c r="LKV2348" s="1359"/>
      <c r="LKW2348" s="1359"/>
      <c r="LKX2348" s="1359"/>
      <c r="LKY2348" s="1359"/>
      <c r="LKZ2348" s="1359"/>
      <c r="LLA2348" s="1359"/>
      <c r="LLB2348" s="1359"/>
      <c r="LLC2348" s="1359"/>
      <c r="LLD2348" s="1359"/>
      <c r="LLE2348" s="1359"/>
      <c r="LLF2348" s="1359"/>
      <c r="LLG2348" s="1359"/>
      <c r="LLH2348" s="1359"/>
      <c r="LLI2348" s="1359"/>
      <c r="LLJ2348" s="1359"/>
      <c r="LLK2348" s="1359"/>
      <c r="LLL2348" s="1359"/>
      <c r="LLM2348" s="1359"/>
      <c r="LLN2348" s="1359"/>
      <c r="LLO2348" s="1359"/>
      <c r="LLP2348" s="1359"/>
      <c r="LLQ2348" s="1359"/>
      <c r="LLR2348" s="1359"/>
      <c r="LLS2348" s="1359"/>
      <c r="LLT2348" s="1359"/>
      <c r="LLU2348" s="1359"/>
      <c r="LLV2348" s="1359"/>
      <c r="LLW2348" s="1359"/>
      <c r="LLX2348" s="1359"/>
      <c r="LLY2348" s="1359"/>
      <c r="LLZ2348" s="1359"/>
      <c r="LMA2348" s="1359"/>
      <c r="LMB2348" s="1359"/>
      <c r="LMC2348" s="1359"/>
      <c r="LMD2348" s="1359"/>
      <c r="LME2348" s="1359"/>
      <c r="LMF2348" s="1359"/>
      <c r="LMG2348" s="1359"/>
      <c r="LMH2348" s="1359"/>
      <c r="LMI2348" s="1359"/>
      <c r="LMJ2348" s="1359"/>
      <c r="LMK2348" s="1359"/>
      <c r="LML2348" s="1359"/>
      <c r="LMM2348" s="1359"/>
      <c r="LMN2348" s="1359"/>
      <c r="LMO2348" s="1359"/>
      <c r="LMP2348" s="1359"/>
      <c r="LMQ2348" s="1359"/>
      <c r="LMR2348" s="1359"/>
      <c r="LMS2348" s="1359"/>
      <c r="LMT2348" s="1359"/>
      <c r="LMU2348" s="1359"/>
      <c r="LMV2348" s="1359"/>
      <c r="LMW2348" s="1359"/>
      <c r="LMX2348" s="1359"/>
      <c r="LMY2348" s="1359"/>
      <c r="LMZ2348" s="1359"/>
      <c r="LNA2348" s="1359"/>
      <c r="LNB2348" s="1359"/>
      <c r="LNC2348" s="1359"/>
      <c r="LND2348" s="1359"/>
      <c r="LNE2348" s="1359"/>
      <c r="LNF2348" s="1359"/>
      <c r="LNG2348" s="1359"/>
      <c r="LNH2348" s="1359"/>
      <c r="LNI2348" s="1359"/>
      <c r="LNJ2348" s="1359"/>
      <c r="LNK2348" s="1359"/>
      <c r="LNL2348" s="1359"/>
      <c r="LNM2348" s="1359"/>
      <c r="LNN2348" s="1359"/>
      <c r="LNO2348" s="1359"/>
      <c r="LNP2348" s="1359"/>
      <c r="LNQ2348" s="1359"/>
      <c r="LNR2348" s="1359"/>
      <c r="LNS2348" s="1359"/>
      <c r="LNT2348" s="1359"/>
      <c r="LNU2348" s="1359"/>
      <c r="LNV2348" s="1359"/>
      <c r="LNW2348" s="1359"/>
      <c r="LNX2348" s="1359"/>
      <c r="LNY2348" s="1359"/>
      <c r="LNZ2348" s="1359"/>
      <c r="LOA2348" s="1359"/>
      <c r="LOB2348" s="1359"/>
      <c r="LOC2348" s="1359"/>
      <c r="LOD2348" s="1359"/>
      <c r="LOE2348" s="1359"/>
      <c r="LOF2348" s="1359"/>
      <c r="LOG2348" s="1359"/>
      <c r="LOH2348" s="1359"/>
      <c r="LOI2348" s="1359"/>
      <c r="LOJ2348" s="1359"/>
      <c r="LOK2348" s="1359"/>
      <c r="LOL2348" s="1359"/>
      <c r="LOM2348" s="1359"/>
      <c r="LON2348" s="1359"/>
      <c r="LOO2348" s="1359"/>
      <c r="LOP2348" s="1359"/>
      <c r="LOQ2348" s="1359"/>
      <c r="LOR2348" s="1359"/>
      <c r="LOS2348" s="1359"/>
      <c r="LOT2348" s="1359"/>
      <c r="LOU2348" s="1359"/>
      <c r="LOV2348" s="1359"/>
      <c r="LOW2348" s="1359"/>
      <c r="LOX2348" s="1359"/>
      <c r="LOY2348" s="1359"/>
      <c r="LOZ2348" s="1359"/>
      <c r="LPA2348" s="1359"/>
      <c r="LPB2348" s="1359"/>
      <c r="LPC2348" s="1359"/>
      <c r="LPD2348" s="1359"/>
      <c r="LPE2348" s="1359"/>
      <c r="LPF2348" s="1359"/>
      <c r="LPG2348" s="1359"/>
      <c r="LPH2348" s="1359"/>
      <c r="LPI2348" s="1359"/>
      <c r="LPJ2348" s="1359"/>
      <c r="LPK2348" s="1359"/>
      <c r="LPL2348" s="1359"/>
      <c r="LPM2348" s="1359"/>
      <c r="LPN2348" s="1359"/>
      <c r="LPO2348" s="1359"/>
      <c r="LPP2348" s="1359"/>
      <c r="LPQ2348" s="1359"/>
      <c r="LPR2348" s="1359"/>
      <c r="LPS2348" s="1359"/>
      <c r="LPT2348" s="1359"/>
      <c r="LPU2348" s="1359"/>
      <c r="LPV2348" s="1359"/>
      <c r="LPW2348" s="1359"/>
      <c r="LPX2348" s="1359"/>
      <c r="LPY2348" s="1359"/>
      <c r="LPZ2348" s="1359"/>
      <c r="LQA2348" s="1359"/>
      <c r="LQB2348" s="1359"/>
      <c r="LQC2348" s="1359"/>
      <c r="LQD2348" s="1359"/>
      <c r="LQE2348" s="1359"/>
      <c r="LQF2348" s="1359"/>
      <c r="LQG2348" s="1359"/>
      <c r="LQH2348" s="1359"/>
      <c r="LQI2348" s="1359"/>
      <c r="LQJ2348" s="1359"/>
      <c r="LQK2348" s="1359"/>
      <c r="LQL2348" s="1359"/>
      <c r="LQM2348" s="1359"/>
      <c r="LQN2348" s="1359"/>
      <c r="LQO2348" s="1359"/>
      <c r="LQP2348" s="1359"/>
      <c r="LQQ2348" s="1359"/>
      <c r="LQR2348" s="1359"/>
      <c r="LQS2348" s="1359"/>
      <c r="LQT2348" s="1359"/>
      <c r="LQU2348" s="1359"/>
      <c r="LQV2348" s="1359"/>
      <c r="LQW2348" s="1359"/>
      <c r="LQX2348" s="1359"/>
      <c r="LQY2348" s="1359"/>
      <c r="LQZ2348" s="1359"/>
      <c r="LRA2348" s="1359"/>
      <c r="LRB2348" s="1359"/>
      <c r="LRC2348" s="1359"/>
      <c r="LRD2348" s="1359"/>
      <c r="LRE2348" s="1359"/>
      <c r="LRF2348" s="1359"/>
      <c r="LRG2348" s="1359"/>
      <c r="LRH2348" s="1359"/>
      <c r="LRI2348" s="1359"/>
      <c r="LRJ2348" s="1359"/>
      <c r="LRK2348" s="1359"/>
      <c r="LRL2348" s="1359"/>
      <c r="LRM2348" s="1359"/>
      <c r="LRN2348" s="1359"/>
      <c r="LRO2348" s="1359"/>
      <c r="LRP2348" s="1359"/>
      <c r="LRQ2348" s="1359"/>
      <c r="LRR2348" s="1359"/>
      <c r="LRS2348" s="1359"/>
      <c r="LRT2348" s="1359"/>
      <c r="LRU2348" s="1359"/>
      <c r="LRV2348" s="1359"/>
      <c r="LRW2348" s="1359"/>
      <c r="LRX2348" s="1359"/>
      <c r="LRY2348" s="1359"/>
      <c r="LRZ2348" s="1359"/>
      <c r="LSA2348" s="1359"/>
      <c r="LSB2348" s="1359"/>
      <c r="LSC2348" s="1359"/>
      <c r="LSD2348" s="1359"/>
      <c r="LSE2348" s="1359"/>
      <c r="LSF2348" s="1359"/>
      <c r="LSG2348" s="1359"/>
      <c r="LSH2348" s="1359"/>
      <c r="LSI2348" s="1359"/>
      <c r="LSJ2348" s="1359"/>
      <c r="LSK2348" s="1359"/>
      <c r="LSL2348" s="1359"/>
      <c r="LSM2348" s="1359"/>
      <c r="LSN2348" s="1359"/>
      <c r="LSO2348" s="1359"/>
      <c r="LSP2348" s="1359"/>
      <c r="LSQ2348" s="1359"/>
      <c r="LSR2348" s="1359"/>
      <c r="LSS2348" s="1359"/>
      <c r="LST2348" s="1359"/>
      <c r="LSU2348" s="1359"/>
      <c r="LSV2348" s="1359"/>
      <c r="LSW2348" s="1359"/>
      <c r="LSX2348" s="1359"/>
      <c r="LSY2348" s="1359"/>
      <c r="LSZ2348" s="1359"/>
      <c r="LTA2348" s="1359"/>
      <c r="LTB2348" s="1359"/>
      <c r="LTC2348" s="1359"/>
      <c r="LTD2348" s="1359"/>
      <c r="LTE2348" s="1359"/>
      <c r="LTF2348" s="1359"/>
      <c r="LTG2348" s="1359"/>
      <c r="LTH2348" s="1359"/>
      <c r="LTI2348" s="1359"/>
      <c r="LTJ2348" s="1359"/>
      <c r="LTK2348" s="1359"/>
      <c r="LTL2348" s="1359"/>
      <c r="LTM2348" s="1359"/>
      <c r="LTN2348" s="1359"/>
      <c r="LTO2348" s="1359"/>
      <c r="LTP2348" s="1359"/>
      <c r="LTQ2348" s="1359"/>
      <c r="LTR2348" s="1359"/>
      <c r="LTS2348" s="1359"/>
      <c r="LTT2348" s="1359"/>
      <c r="LTU2348" s="1359"/>
      <c r="LTV2348" s="1359"/>
      <c r="LTW2348" s="1359"/>
      <c r="LTX2348" s="1359"/>
      <c r="LTY2348" s="1359"/>
      <c r="LTZ2348" s="1359"/>
      <c r="LUA2348" s="1359"/>
      <c r="LUB2348" s="1359"/>
      <c r="LUC2348" s="1359"/>
      <c r="LUD2348" s="1359"/>
      <c r="LUE2348" s="1359"/>
      <c r="LUF2348" s="1359"/>
      <c r="LUG2348" s="1359"/>
      <c r="LUH2348" s="1359"/>
      <c r="LUI2348" s="1359"/>
      <c r="LUJ2348" s="1359"/>
      <c r="LUK2348" s="1359"/>
      <c r="LUL2348" s="1359"/>
      <c r="LUM2348" s="1359"/>
      <c r="LUN2348" s="1359"/>
      <c r="LUO2348" s="1359"/>
      <c r="LUP2348" s="1359"/>
      <c r="LUQ2348" s="1359"/>
      <c r="LUR2348" s="1359"/>
      <c r="LUS2348" s="1359"/>
      <c r="LUT2348" s="1359"/>
      <c r="LUU2348" s="1359"/>
      <c r="LUV2348" s="1359"/>
      <c r="LUW2348" s="1359"/>
      <c r="LUX2348" s="1359"/>
      <c r="LUY2348" s="1359"/>
      <c r="LUZ2348" s="1359"/>
      <c r="LVA2348" s="1359"/>
      <c r="LVB2348" s="1359"/>
      <c r="LVC2348" s="1359"/>
      <c r="LVD2348" s="1359"/>
      <c r="LVE2348" s="1359"/>
      <c r="LVF2348" s="1359"/>
      <c r="LVG2348" s="1359"/>
      <c r="LVH2348" s="1359"/>
      <c r="LVI2348" s="1359"/>
      <c r="LVJ2348" s="1359"/>
      <c r="LVK2348" s="1359"/>
      <c r="LVL2348" s="1359"/>
      <c r="LVM2348" s="1359"/>
      <c r="LVN2348" s="1359"/>
      <c r="LVO2348" s="1359"/>
      <c r="LVP2348" s="1359"/>
      <c r="LVQ2348" s="1359"/>
      <c r="LVR2348" s="1359"/>
      <c r="LVS2348" s="1359"/>
      <c r="LVT2348" s="1359"/>
      <c r="LVU2348" s="1359"/>
      <c r="LVV2348" s="1359"/>
      <c r="LVW2348" s="1359"/>
      <c r="LVX2348" s="1359"/>
      <c r="LVY2348" s="1359"/>
      <c r="LVZ2348" s="1359"/>
      <c r="LWA2348" s="1359"/>
      <c r="LWB2348" s="1359"/>
      <c r="LWC2348" s="1359"/>
      <c r="LWD2348" s="1359"/>
      <c r="LWE2348" s="1359"/>
      <c r="LWF2348" s="1359"/>
      <c r="LWG2348" s="1359"/>
      <c r="LWH2348" s="1359"/>
      <c r="LWI2348" s="1359"/>
      <c r="LWJ2348" s="1359"/>
      <c r="LWK2348" s="1359"/>
      <c r="LWL2348" s="1359"/>
      <c r="LWM2348" s="1359"/>
      <c r="LWN2348" s="1359"/>
      <c r="LWO2348" s="1359"/>
      <c r="LWP2348" s="1359"/>
      <c r="LWQ2348" s="1359"/>
      <c r="LWR2348" s="1359"/>
      <c r="LWS2348" s="1359"/>
      <c r="LWT2348" s="1359"/>
      <c r="LWU2348" s="1359"/>
      <c r="LWV2348" s="1359"/>
      <c r="LWW2348" s="1359"/>
      <c r="LWX2348" s="1359"/>
      <c r="LWY2348" s="1359"/>
      <c r="LWZ2348" s="1359"/>
      <c r="LXA2348" s="1359"/>
      <c r="LXB2348" s="1359"/>
      <c r="LXC2348" s="1359"/>
      <c r="LXD2348" s="1359"/>
      <c r="LXE2348" s="1359"/>
      <c r="LXF2348" s="1359"/>
      <c r="LXG2348" s="1359"/>
      <c r="LXH2348" s="1359"/>
      <c r="LXI2348" s="1359"/>
      <c r="LXJ2348" s="1359"/>
      <c r="LXK2348" s="1359"/>
      <c r="LXL2348" s="1359"/>
      <c r="LXM2348" s="1359"/>
      <c r="LXN2348" s="1359"/>
      <c r="LXO2348" s="1359"/>
      <c r="LXP2348" s="1359"/>
      <c r="LXQ2348" s="1359"/>
      <c r="LXR2348" s="1359"/>
      <c r="LXS2348" s="1359"/>
      <c r="LXT2348" s="1359"/>
      <c r="LXU2348" s="1359"/>
      <c r="LXV2348" s="1359"/>
      <c r="LXW2348" s="1359"/>
      <c r="LXX2348" s="1359"/>
      <c r="LXY2348" s="1359"/>
      <c r="LXZ2348" s="1359"/>
      <c r="LYA2348" s="1359"/>
      <c r="LYB2348" s="1359"/>
      <c r="LYC2348" s="1359"/>
      <c r="LYD2348" s="1359"/>
      <c r="LYE2348" s="1359"/>
      <c r="LYF2348" s="1359"/>
      <c r="LYG2348" s="1359"/>
      <c r="LYH2348" s="1359"/>
      <c r="LYI2348" s="1359"/>
      <c r="LYJ2348" s="1359"/>
      <c r="LYK2348" s="1359"/>
      <c r="LYL2348" s="1359"/>
      <c r="LYM2348" s="1359"/>
      <c r="LYN2348" s="1359"/>
      <c r="LYO2348" s="1359"/>
      <c r="LYP2348" s="1359"/>
      <c r="LYQ2348" s="1359"/>
      <c r="LYR2348" s="1359"/>
      <c r="LYS2348" s="1359"/>
      <c r="LYT2348" s="1359"/>
      <c r="LYU2348" s="1359"/>
      <c r="LYV2348" s="1359"/>
      <c r="LYW2348" s="1359"/>
      <c r="LYX2348" s="1359"/>
      <c r="LYY2348" s="1359"/>
      <c r="LYZ2348" s="1359"/>
      <c r="LZA2348" s="1359"/>
      <c r="LZB2348" s="1359"/>
      <c r="LZC2348" s="1359"/>
      <c r="LZD2348" s="1359"/>
      <c r="LZE2348" s="1359"/>
      <c r="LZF2348" s="1359"/>
      <c r="LZG2348" s="1359"/>
      <c r="LZH2348" s="1359"/>
      <c r="LZI2348" s="1359"/>
      <c r="LZJ2348" s="1359"/>
      <c r="LZK2348" s="1359"/>
      <c r="LZL2348" s="1359"/>
      <c r="LZM2348" s="1359"/>
      <c r="LZN2348" s="1359"/>
      <c r="LZO2348" s="1359"/>
      <c r="LZP2348" s="1359"/>
      <c r="LZQ2348" s="1359"/>
      <c r="LZR2348" s="1359"/>
      <c r="LZS2348" s="1359"/>
      <c r="LZT2348" s="1359"/>
      <c r="LZU2348" s="1359"/>
      <c r="LZV2348" s="1359"/>
      <c r="LZW2348" s="1359"/>
      <c r="LZX2348" s="1359"/>
      <c r="LZY2348" s="1359"/>
      <c r="LZZ2348" s="1359"/>
      <c r="MAA2348" s="1359"/>
      <c r="MAB2348" s="1359"/>
      <c r="MAC2348" s="1359"/>
      <c r="MAD2348" s="1359"/>
      <c r="MAE2348" s="1359"/>
      <c r="MAF2348" s="1359"/>
      <c r="MAG2348" s="1359"/>
      <c r="MAH2348" s="1359"/>
      <c r="MAI2348" s="1359"/>
      <c r="MAJ2348" s="1359"/>
      <c r="MAK2348" s="1359"/>
      <c r="MAL2348" s="1359"/>
      <c r="MAM2348" s="1359"/>
      <c r="MAN2348" s="1359"/>
      <c r="MAO2348" s="1359"/>
      <c r="MAP2348" s="1359"/>
      <c r="MAQ2348" s="1359"/>
      <c r="MAR2348" s="1359"/>
      <c r="MAS2348" s="1359"/>
      <c r="MAT2348" s="1359"/>
      <c r="MAU2348" s="1359"/>
      <c r="MAV2348" s="1359"/>
      <c r="MAW2348" s="1359"/>
      <c r="MAX2348" s="1359"/>
      <c r="MAY2348" s="1359"/>
      <c r="MAZ2348" s="1359"/>
      <c r="MBA2348" s="1359"/>
      <c r="MBB2348" s="1359"/>
      <c r="MBC2348" s="1359"/>
      <c r="MBD2348" s="1359"/>
      <c r="MBE2348" s="1359"/>
      <c r="MBF2348" s="1359"/>
      <c r="MBG2348" s="1359"/>
      <c r="MBH2348" s="1359"/>
      <c r="MBI2348" s="1359"/>
      <c r="MBJ2348" s="1359"/>
      <c r="MBK2348" s="1359"/>
      <c r="MBL2348" s="1359"/>
      <c r="MBM2348" s="1359"/>
      <c r="MBN2348" s="1359"/>
      <c r="MBO2348" s="1359"/>
      <c r="MBP2348" s="1359"/>
      <c r="MBQ2348" s="1359"/>
      <c r="MBR2348" s="1359"/>
      <c r="MBS2348" s="1359"/>
      <c r="MBT2348" s="1359"/>
      <c r="MBU2348" s="1359"/>
      <c r="MBV2348" s="1359"/>
      <c r="MBW2348" s="1359"/>
      <c r="MBX2348" s="1359"/>
      <c r="MBY2348" s="1359"/>
      <c r="MBZ2348" s="1359"/>
      <c r="MCA2348" s="1359"/>
      <c r="MCB2348" s="1359"/>
      <c r="MCC2348" s="1359"/>
      <c r="MCD2348" s="1359"/>
      <c r="MCE2348" s="1359"/>
      <c r="MCF2348" s="1359"/>
      <c r="MCG2348" s="1359"/>
      <c r="MCH2348" s="1359"/>
      <c r="MCI2348" s="1359"/>
      <c r="MCJ2348" s="1359"/>
      <c r="MCK2348" s="1359"/>
      <c r="MCL2348" s="1359"/>
      <c r="MCM2348" s="1359"/>
      <c r="MCN2348" s="1359"/>
      <c r="MCO2348" s="1359"/>
      <c r="MCP2348" s="1359"/>
      <c r="MCQ2348" s="1359"/>
      <c r="MCR2348" s="1359"/>
      <c r="MCS2348" s="1359"/>
      <c r="MCT2348" s="1359"/>
      <c r="MCU2348" s="1359"/>
      <c r="MCV2348" s="1359"/>
      <c r="MCW2348" s="1359"/>
      <c r="MCX2348" s="1359"/>
      <c r="MCY2348" s="1359"/>
      <c r="MCZ2348" s="1359"/>
      <c r="MDA2348" s="1359"/>
      <c r="MDB2348" s="1359"/>
      <c r="MDC2348" s="1359"/>
      <c r="MDD2348" s="1359"/>
      <c r="MDE2348" s="1359"/>
      <c r="MDF2348" s="1359"/>
      <c r="MDG2348" s="1359"/>
      <c r="MDH2348" s="1359"/>
      <c r="MDI2348" s="1359"/>
      <c r="MDJ2348" s="1359"/>
      <c r="MDK2348" s="1359"/>
      <c r="MDL2348" s="1359"/>
      <c r="MDM2348" s="1359"/>
      <c r="MDN2348" s="1359"/>
      <c r="MDO2348" s="1359"/>
      <c r="MDP2348" s="1359"/>
      <c r="MDQ2348" s="1359"/>
      <c r="MDR2348" s="1359"/>
      <c r="MDS2348" s="1359"/>
      <c r="MDT2348" s="1359"/>
      <c r="MDU2348" s="1359"/>
      <c r="MDV2348" s="1359"/>
      <c r="MDW2348" s="1359"/>
      <c r="MDX2348" s="1359"/>
      <c r="MDY2348" s="1359"/>
      <c r="MDZ2348" s="1359"/>
      <c r="MEA2348" s="1359"/>
      <c r="MEB2348" s="1359"/>
      <c r="MEC2348" s="1359"/>
      <c r="MED2348" s="1359"/>
      <c r="MEE2348" s="1359"/>
      <c r="MEF2348" s="1359"/>
      <c r="MEG2348" s="1359"/>
      <c r="MEH2348" s="1359"/>
      <c r="MEI2348" s="1359"/>
      <c r="MEJ2348" s="1359"/>
      <c r="MEK2348" s="1359"/>
      <c r="MEL2348" s="1359"/>
      <c r="MEM2348" s="1359"/>
      <c r="MEN2348" s="1359"/>
      <c r="MEO2348" s="1359"/>
      <c r="MEP2348" s="1359"/>
      <c r="MEQ2348" s="1359"/>
      <c r="MER2348" s="1359"/>
      <c r="MES2348" s="1359"/>
      <c r="MET2348" s="1359"/>
      <c r="MEU2348" s="1359"/>
      <c r="MEV2348" s="1359"/>
      <c r="MEW2348" s="1359"/>
      <c r="MEX2348" s="1359"/>
      <c r="MEY2348" s="1359"/>
      <c r="MEZ2348" s="1359"/>
      <c r="MFA2348" s="1359"/>
      <c r="MFB2348" s="1359"/>
      <c r="MFC2348" s="1359"/>
      <c r="MFD2348" s="1359"/>
      <c r="MFE2348" s="1359"/>
      <c r="MFF2348" s="1359"/>
      <c r="MFG2348" s="1359"/>
      <c r="MFH2348" s="1359"/>
      <c r="MFI2348" s="1359"/>
      <c r="MFJ2348" s="1359"/>
      <c r="MFK2348" s="1359"/>
      <c r="MFL2348" s="1359"/>
      <c r="MFM2348" s="1359"/>
      <c r="MFN2348" s="1359"/>
      <c r="MFO2348" s="1359"/>
      <c r="MFP2348" s="1359"/>
      <c r="MFQ2348" s="1359"/>
      <c r="MFR2348" s="1359"/>
      <c r="MFS2348" s="1359"/>
      <c r="MFT2348" s="1359"/>
      <c r="MFU2348" s="1359"/>
      <c r="MFV2348" s="1359"/>
      <c r="MFW2348" s="1359"/>
      <c r="MFX2348" s="1359"/>
      <c r="MFY2348" s="1359"/>
      <c r="MFZ2348" s="1359"/>
      <c r="MGA2348" s="1359"/>
      <c r="MGB2348" s="1359"/>
      <c r="MGC2348" s="1359"/>
      <c r="MGD2348" s="1359"/>
      <c r="MGE2348" s="1359"/>
      <c r="MGF2348" s="1359"/>
      <c r="MGG2348" s="1359"/>
      <c r="MGH2348" s="1359"/>
      <c r="MGI2348" s="1359"/>
      <c r="MGJ2348" s="1359"/>
      <c r="MGK2348" s="1359"/>
      <c r="MGL2348" s="1359"/>
      <c r="MGM2348" s="1359"/>
      <c r="MGN2348" s="1359"/>
      <c r="MGO2348" s="1359"/>
      <c r="MGP2348" s="1359"/>
      <c r="MGQ2348" s="1359"/>
      <c r="MGR2348" s="1359"/>
      <c r="MGS2348" s="1359"/>
      <c r="MGT2348" s="1359"/>
      <c r="MGU2348" s="1359"/>
      <c r="MGV2348" s="1359"/>
      <c r="MGW2348" s="1359"/>
      <c r="MGX2348" s="1359"/>
      <c r="MGY2348" s="1359"/>
      <c r="MGZ2348" s="1359"/>
      <c r="MHA2348" s="1359"/>
      <c r="MHB2348" s="1359"/>
      <c r="MHC2348" s="1359"/>
      <c r="MHD2348" s="1359"/>
      <c r="MHE2348" s="1359"/>
      <c r="MHF2348" s="1359"/>
      <c r="MHG2348" s="1359"/>
      <c r="MHH2348" s="1359"/>
      <c r="MHI2348" s="1359"/>
      <c r="MHJ2348" s="1359"/>
      <c r="MHK2348" s="1359"/>
      <c r="MHL2348" s="1359"/>
      <c r="MHM2348" s="1359"/>
      <c r="MHN2348" s="1359"/>
      <c r="MHO2348" s="1359"/>
      <c r="MHP2348" s="1359"/>
      <c r="MHQ2348" s="1359"/>
      <c r="MHR2348" s="1359"/>
      <c r="MHS2348" s="1359"/>
      <c r="MHT2348" s="1359"/>
      <c r="MHU2348" s="1359"/>
      <c r="MHV2348" s="1359"/>
      <c r="MHW2348" s="1359"/>
      <c r="MHX2348" s="1359"/>
      <c r="MHY2348" s="1359"/>
      <c r="MHZ2348" s="1359"/>
      <c r="MIA2348" s="1359"/>
      <c r="MIB2348" s="1359"/>
      <c r="MIC2348" s="1359"/>
      <c r="MID2348" s="1359"/>
      <c r="MIE2348" s="1359"/>
      <c r="MIF2348" s="1359"/>
      <c r="MIG2348" s="1359"/>
      <c r="MIH2348" s="1359"/>
      <c r="MII2348" s="1359"/>
      <c r="MIJ2348" s="1359"/>
      <c r="MIK2348" s="1359"/>
      <c r="MIL2348" s="1359"/>
      <c r="MIM2348" s="1359"/>
      <c r="MIN2348" s="1359"/>
      <c r="MIO2348" s="1359"/>
      <c r="MIP2348" s="1359"/>
      <c r="MIQ2348" s="1359"/>
      <c r="MIR2348" s="1359"/>
      <c r="MIS2348" s="1359"/>
      <c r="MIT2348" s="1359"/>
      <c r="MIU2348" s="1359"/>
      <c r="MIV2348" s="1359"/>
      <c r="MIW2348" s="1359"/>
      <c r="MIX2348" s="1359"/>
      <c r="MIY2348" s="1359"/>
      <c r="MIZ2348" s="1359"/>
      <c r="MJA2348" s="1359"/>
      <c r="MJB2348" s="1359"/>
      <c r="MJC2348" s="1359"/>
      <c r="MJD2348" s="1359"/>
      <c r="MJE2348" s="1359"/>
      <c r="MJF2348" s="1359"/>
      <c r="MJG2348" s="1359"/>
      <c r="MJH2348" s="1359"/>
      <c r="MJI2348" s="1359"/>
      <c r="MJJ2348" s="1359"/>
      <c r="MJK2348" s="1359"/>
      <c r="MJL2348" s="1359"/>
      <c r="MJM2348" s="1359"/>
      <c r="MJN2348" s="1359"/>
      <c r="MJO2348" s="1359"/>
      <c r="MJP2348" s="1359"/>
      <c r="MJQ2348" s="1359"/>
      <c r="MJR2348" s="1359"/>
      <c r="MJS2348" s="1359"/>
      <c r="MJT2348" s="1359"/>
      <c r="MJU2348" s="1359"/>
      <c r="MJV2348" s="1359"/>
      <c r="MJW2348" s="1359"/>
      <c r="MJX2348" s="1359"/>
      <c r="MJY2348" s="1359"/>
      <c r="MJZ2348" s="1359"/>
      <c r="MKA2348" s="1359"/>
      <c r="MKB2348" s="1359"/>
      <c r="MKC2348" s="1359"/>
      <c r="MKD2348" s="1359"/>
      <c r="MKE2348" s="1359"/>
      <c r="MKF2348" s="1359"/>
      <c r="MKG2348" s="1359"/>
      <c r="MKH2348" s="1359"/>
      <c r="MKI2348" s="1359"/>
      <c r="MKJ2348" s="1359"/>
      <c r="MKK2348" s="1359"/>
      <c r="MKL2348" s="1359"/>
      <c r="MKM2348" s="1359"/>
      <c r="MKN2348" s="1359"/>
      <c r="MKO2348" s="1359"/>
      <c r="MKP2348" s="1359"/>
      <c r="MKQ2348" s="1359"/>
      <c r="MKR2348" s="1359"/>
      <c r="MKS2348" s="1359"/>
      <c r="MKT2348" s="1359"/>
      <c r="MKU2348" s="1359"/>
      <c r="MKV2348" s="1359"/>
      <c r="MKW2348" s="1359"/>
      <c r="MKX2348" s="1359"/>
      <c r="MKY2348" s="1359"/>
      <c r="MKZ2348" s="1359"/>
      <c r="MLA2348" s="1359"/>
      <c r="MLB2348" s="1359"/>
      <c r="MLC2348" s="1359"/>
      <c r="MLD2348" s="1359"/>
      <c r="MLE2348" s="1359"/>
      <c r="MLF2348" s="1359"/>
      <c r="MLG2348" s="1359"/>
      <c r="MLH2348" s="1359"/>
      <c r="MLI2348" s="1359"/>
      <c r="MLJ2348" s="1359"/>
      <c r="MLK2348" s="1359"/>
      <c r="MLL2348" s="1359"/>
      <c r="MLM2348" s="1359"/>
      <c r="MLN2348" s="1359"/>
      <c r="MLO2348" s="1359"/>
      <c r="MLP2348" s="1359"/>
      <c r="MLQ2348" s="1359"/>
      <c r="MLR2348" s="1359"/>
      <c r="MLS2348" s="1359"/>
      <c r="MLT2348" s="1359"/>
      <c r="MLU2348" s="1359"/>
      <c r="MLV2348" s="1359"/>
      <c r="MLW2348" s="1359"/>
      <c r="MLX2348" s="1359"/>
      <c r="MLY2348" s="1359"/>
      <c r="MLZ2348" s="1359"/>
      <c r="MMA2348" s="1359"/>
      <c r="MMB2348" s="1359"/>
      <c r="MMC2348" s="1359"/>
      <c r="MMD2348" s="1359"/>
      <c r="MME2348" s="1359"/>
      <c r="MMF2348" s="1359"/>
      <c r="MMG2348" s="1359"/>
      <c r="MMH2348" s="1359"/>
      <c r="MMI2348" s="1359"/>
      <c r="MMJ2348" s="1359"/>
      <c r="MMK2348" s="1359"/>
      <c r="MML2348" s="1359"/>
      <c r="MMM2348" s="1359"/>
      <c r="MMN2348" s="1359"/>
      <c r="MMO2348" s="1359"/>
      <c r="MMP2348" s="1359"/>
      <c r="MMQ2348" s="1359"/>
      <c r="MMR2348" s="1359"/>
      <c r="MMS2348" s="1359"/>
      <c r="MMT2348" s="1359"/>
      <c r="MMU2348" s="1359"/>
      <c r="MMV2348" s="1359"/>
      <c r="MMW2348" s="1359"/>
      <c r="MMX2348" s="1359"/>
      <c r="MMY2348" s="1359"/>
      <c r="MMZ2348" s="1359"/>
      <c r="MNA2348" s="1359"/>
      <c r="MNB2348" s="1359"/>
      <c r="MNC2348" s="1359"/>
      <c r="MND2348" s="1359"/>
      <c r="MNE2348" s="1359"/>
      <c r="MNF2348" s="1359"/>
      <c r="MNG2348" s="1359"/>
      <c r="MNH2348" s="1359"/>
      <c r="MNI2348" s="1359"/>
      <c r="MNJ2348" s="1359"/>
      <c r="MNK2348" s="1359"/>
      <c r="MNL2348" s="1359"/>
      <c r="MNM2348" s="1359"/>
      <c r="MNN2348" s="1359"/>
      <c r="MNO2348" s="1359"/>
      <c r="MNP2348" s="1359"/>
      <c r="MNQ2348" s="1359"/>
      <c r="MNR2348" s="1359"/>
      <c r="MNS2348" s="1359"/>
      <c r="MNT2348" s="1359"/>
      <c r="MNU2348" s="1359"/>
      <c r="MNV2348" s="1359"/>
      <c r="MNW2348" s="1359"/>
      <c r="MNX2348" s="1359"/>
      <c r="MNY2348" s="1359"/>
      <c r="MNZ2348" s="1359"/>
      <c r="MOA2348" s="1359"/>
      <c r="MOB2348" s="1359"/>
      <c r="MOC2348" s="1359"/>
      <c r="MOD2348" s="1359"/>
      <c r="MOE2348" s="1359"/>
      <c r="MOF2348" s="1359"/>
      <c r="MOG2348" s="1359"/>
      <c r="MOH2348" s="1359"/>
      <c r="MOI2348" s="1359"/>
      <c r="MOJ2348" s="1359"/>
      <c r="MOK2348" s="1359"/>
      <c r="MOL2348" s="1359"/>
      <c r="MOM2348" s="1359"/>
      <c r="MON2348" s="1359"/>
      <c r="MOO2348" s="1359"/>
      <c r="MOP2348" s="1359"/>
      <c r="MOQ2348" s="1359"/>
      <c r="MOR2348" s="1359"/>
      <c r="MOS2348" s="1359"/>
      <c r="MOT2348" s="1359"/>
      <c r="MOU2348" s="1359"/>
      <c r="MOV2348" s="1359"/>
      <c r="MOW2348" s="1359"/>
      <c r="MOX2348" s="1359"/>
      <c r="MOY2348" s="1359"/>
      <c r="MOZ2348" s="1359"/>
      <c r="MPA2348" s="1359"/>
      <c r="MPB2348" s="1359"/>
      <c r="MPC2348" s="1359"/>
      <c r="MPD2348" s="1359"/>
      <c r="MPE2348" s="1359"/>
      <c r="MPF2348" s="1359"/>
      <c r="MPG2348" s="1359"/>
      <c r="MPH2348" s="1359"/>
      <c r="MPI2348" s="1359"/>
      <c r="MPJ2348" s="1359"/>
      <c r="MPK2348" s="1359"/>
      <c r="MPL2348" s="1359"/>
      <c r="MPM2348" s="1359"/>
      <c r="MPN2348" s="1359"/>
      <c r="MPO2348" s="1359"/>
      <c r="MPP2348" s="1359"/>
      <c r="MPQ2348" s="1359"/>
      <c r="MPR2348" s="1359"/>
      <c r="MPS2348" s="1359"/>
      <c r="MPT2348" s="1359"/>
      <c r="MPU2348" s="1359"/>
      <c r="MPV2348" s="1359"/>
      <c r="MPW2348" s="1359"/>
      <c r="MPX2348" s="1359"/>
      <c r="MPY2348" s="1359"/>
      <c r="MPZ2348" s="1359"/>
      <c r="MQA2348" s="1359"/>
      <c r="MQB2348" s="1359"/>
      <c r="MQC2348" s="1359"/>
      <c r="MQD2348" s="1359"/>
      <c r="MQE2348" s="1359"/>
      <c r="MQF2348" s="1359"/>
      <c r="MQG2348" s="1359"/>
      <c r="MQH2348" s="1359"/>
      <c r="MQI2348" s="1359"/>
      <c r="MQJ2348" s="1359"/>
      <c r="MQK2348" s="1359"/>
      <c r="MQL2348" s="1359"/>
      <c r="MQM2348" s="1359"/>
      <c r="MQN2348" s="1359"/>
      <c r="MQO2348" s="1359"/>
      <c r="MQP2348" s="1359"/>
      <c r="MQQ2348" s="1359"/>
      <c r="MQR2348" s="1359"/>
      <c r="MQS2348" s="1359"/>
      <c r="MQT2348" s="1359"/>
      <c r="MQU2348" s="1359"/>
      <c r="MQV2348" s="1359"/>
      <c r="MQW2348" s="1359"/>
      <c r="MQX2348" s="1359"/>
      <c r="MQY2348" s="1359"/>
      <c r="MQZ2348" s="1359"/>
      <c r="MRA2348" s="1359"/>
      <c r="MRB2348" s="1359"/>
      <c r="MRC2348" s="1359"/>
      <c r="MRD2348" s="1359"/>
      <c r="MRE2348" s="1359"/>
      <c r="MRF2348" s="1359"/>
      <c r="MRG2348" s="1359"/>
      <c r="MRH2348" s="1359"/>
      <c r="MRI2348" s="1359"/>
      <c r="MRJ2348" s="1359"/>
      <c r="MRK2348" s="1359"/>
      <c r="MRL2348" s="1359"/>
      <c r="MRM2348" s="1359"/>
      <c r="MRN2348" s="1359"/>
      <c r="MRO2348" s="1359"/>
      <c r="MRP2348" s="1359"/>
      <c r="MRQ2348" s="1359"/>
      <c r="MRR2348" s="1359"/>
      <c r="MRS2348" s="1359"/>
      <c r="MRT2348" s="1359"/>
      <c r="MRU2348" s="1359"/>
      <c r="MRV2348" s="1359"/>
      <c r="MRW2348" s="1359"/>
      <c r="MRX2348" s="1359"/>
      <c r="MRY2348" s="1359"/>
      <c r="MRZ2348" s="1359"/>
      <c r="MSA2348" s="1359"/>
      <c r="MSB2348" s="1359"/>
      <c r="MSC2348" s="1359"/>
      <c r="MSD2348" s="1359"/>
      <c r="MSE2348" s="1359"/>
      <c r="MSF2348" s="1359"/>
      <c r="MSG2348" s="1359"/>
      <c r="MSH2348" s="1359"/>
      <c r="MSI2348" s="1359"/>
      <c r="MSJ2348" s="1359"/>
      <c r="MSK2348" s="1359"/>
      <c r="MSL2348" s="1359"/>
      <c r="MSM2348" s="1359"/>
      <c r="MSN2348" s="1359"/>
      <c r="MSO2348" s="1359"/>
      <c r="MSP2348" s="1359"/>
      <c r="MSQ2348" s="1359"/>
      <c r="MSR2348" s="1359"/>
      <c r="MSS2348" s="1359"/>
      <c r="MST2348" s="1359"/>
      <c r="MSU2348" s="1359"/>
      <c r="MSV2348" s="1359"/>
      <c r="MSW2348" s="1359"/>
      <c r="MSX2348" s="1359"/>
      <c r="MSY2348" s="1359"/>
      <c r="MSZ2348" s="1359"/>
      <c r="MTA2348" s="1359"/>
      <c r="MTB2348" s="1359"/>
      <c r="MTC2348" s="1359"/>
      <c r="MTD2348" s="1359"/>
      <c r="MTE2348" s="1359"/>
      <c r="MTF2348" s="1359"/>
      <c r="MTG2348" s="1359"/>
      <c r="MTH2348" s="1359"/>
      <c r="MTI2348" s="1359"/>
      <c r="MTJ2348" s="1359"/>
      <c r="MTK2348" s="1359"/>
      <c r="MTL2348" s="1359"/>
      <c r="MTM2348" s="1359"/>
      <c r="MTN2348" s="1359"/>
      <c r="MTO2348" s="1359"/>
      <c r="MTP2348" s="1359"/>
      <c r="MTQ2348" s="1359"/>
      <c r="MTR2348" s="1359"/>
      <c r="MTS2348" s="1359"/>
      <c r="MTT2348" s="1359"/>
      <c r="MTU2348" s="1359"/>
      <c r="MTV2348" s="1359"/>
      <c r="MTW2348" s="1359"/>
      <c r="MTX2348" s="1359"/>
      <c r="MTY2348" s="1359"/>
      <c r="MTZ2348" s="1359"/>
      <c r="MUA2348" s="1359"/>
      <c r="MUB2348" s="1359"/>
      <c r="MUC2348" s="1359"/>
      <c r="MUD2348" s="1359"/>
      <c r="MUE2348" s="1359"/>
      <c r="MUF2348" s="1359"/>
      <c r="MUG2348" s="1359"/>
      <c r="MUH2348" s="1359"/>
      <c r="MUI2348" s="1359"/>
      <c r="MUJ2348" s="1359"/>
      <c r="MUK2348" s="1359"/>
      <c r="MUL2348" s="1359"/>
      <c r="MUM2348" s="1359"/>
      <c r="MUN2348" s="1359"/>
      <c r="MUO2348" s="1359"/>
      <c r="MUP2348" s="1359"/>
      <c r="MUQ2348" s="1359"/>
      <c r="MUR2348" s="1359"/>
      <c r="MUS2348" s="1359"/>
      <c r="MUT2348" s="1359"/>
      <c r="MUU2348" s="1359"/>
      <c r="MUV2348" s="1359"/>
      <c r="MUW2348" s="1359"/>
      <c r="MUX2348" s="1359"/>
      <c r="MUY2348" s="1359"/>
      <c r="MUZ2348" s="1359"/>
      <c r="MVA2348" s="1359"/>
      <c r="MVB2348" s="1359"/>
      <c r="MVC2348" s="1359"/>
      <c r="MVD2348" s="1359"/>
      <c r="MVE2348" s="1359"/>
      <c r="MVF2348" s="1359"/>
      <c r="MVG2348" s="1359"/>
      <c r="MVH2348" s="1359"/>
      <c r="MVI2348" s="1359"/>
      <c r="MVJ2348" s="1359"/>
      <c r="MVK2348" s="1359"/>
      <c r="MVL2348" s="1359"/>
      <c r="MVM2348" s="1359"/>
      <c r="MVN2348" s="1359"/>
      <c r="MVO2348" s="1359"/>
      <c r="MVP2348" s="1359"/>
      <c r="MVQ2348" s="1359"/>
      <c r="MVR2348" s="1359"/>
      <c r="MVS2348" s="1359"/>
      <c r="MVT2348" s="1359"/>
      <c r="MVU2348" s="1359"/>
      <c r="MVV2348" s="1359"/>
      <c r="MVW2348" s="1359"/>
      <c r="MVX2348" s="1359"/>
      <c r="MVY2348" s="1359"/>
      <c r="MVZ2348" s="1359"/>
      <c r="MWA2348" s="1359"/>
      <c r="MWB2348" s="1359"/>
      <c r="MWC2348" s="1359"/>
      <c r="MWD2348" s="1359"/>
      <c r="MWE2348" s="1359"/>
      <c r="MWF2348" s="1359"/>
      <c r="MWG2348" s="1359"/>
      <c r="MWH2348" s="1359"/>
      <c r="MWI2348" s="1359"/>
      <c r="MWJ2348" s="1359"/>
      <c r="MWK2348" s="1359"/>
      <c r="MWL2348" s="1359"/>
      <c r="MWM2348" s="1359"/>
      <c r="MWN2348" s="1359"/>
      <c r="MWO2348" s="1359"/>
      <c r="MWP2348" s="1359"/>
      <c r="MWQ2348" s="1359"/>
      <c r="MWR2348" s="1359"/>
      <c r="MWS2348" s="1359"/>
      <c r="MWT2348" s="1359"/>
      <c r="MWU2348" s="1359"/>
      <c r="MWV2348" s="1359"/>
      <c r="MWW2348" s="1359"/>
      <c r="MWX2348" s="1359"/>
      <c r="MWY2348" s="1359"/>
      <c r="MWZ2348" s="1359"/>
      <c r="MXA2348" s="1359"/>
      <c r="MXB2348" s="1359"/>
      <c r="MXC2348" s="1359"/>
      <c r="MXD2348" s="1359"/>
      <c r="MXE2348" s="1359"/>
      <c r="MXF2348" s="1359"/>
      <c r="MXG2348" s="1359"/>
      <c r="MXH2348" s="1359"/>
      <c r="MXI2348" s="1359"/>
      <c r="MXJ2348" s="1359"/>
      <c r="MXK2348" s="1359"/>
      <c r="MXL2348" s="1359"/>
      <c r="MXM2348" s="1359"/>
      <c r="MXN2348" s="1359"/>
      <c r="MXO2348" s="1359"/>
      <c r="MXP2348" s="1359"/>
      <c r="MXQ2348" s="1359"/>
      <c r="MXR2348" s="1359"/>
      <c r="MXS2348" s="1359"/>
      <c r="MXT2348" s="1359"/>
      <c r="MXU2348" s="1359"/>
      <c r="MXV2348" s="1359"/>
      <c r="MXW2348" s="1359"/>
      <c r="MXX2348" s="1359"/>
      <c r="MXY2348" s="1359"/>
      <c r="MXZ2348" s="1359"/>
      <c r="MYA2348" s="1359"/>
      <c r="MYB2348" s="1359"/>
      <c r="MYC2348" s="1359"/>
      <c r="MYD2348" s="1359"/>
      <c r="MYE2348" s="1359"/>
      <c r="MYF2348" s="1359"/>
      <c r="MYG2348" s="1359"/>
      <c r="MYH2348" s="1359"/>
      <c r="MYI2348" s="1359"/>
      <c r="MYJ2348" s="1359"/>
      <c r="MYK2348" s="1359"/>
      <c r="MYL2348" s="1359"/>
      <c r="MYM2348" s="1359"/>
      <c r="MYN2348" s="1359"/>
      <c r="MYO2348" s="1359"/>
      <c r="MYP2348" s="1359"/>
      <c r="MYQ2348" s="1359"/>
      <c r="MYR2348" s="1359"/>
      <c r="MYS2348" s="1359"/>
      <c r="MYT2348" s="1359"/>
      <c r="MYU2348" s="1359"/>
      <c r="MYV2348" s="1359"/>
      <c r="MYW2348" s="1359"/>
      <c r="MYX2348" s="1359"/>
      <c r="MYY2348" s="1359"/>
      <c r="MYZ2348" s="1359"/>
      <c r="MZA2348" s="1359"/>
      <c r="MZB2348" s="1359"/>
      <c r="MZC2348" s="1359"/>
      <c r="MZD2348" s="1359"/>
      <c r="MZE2348" s="1359"/>
      <c r="MZF2348" s="1359"/>
      <c r="MZG2348" s="1359"/>
      <c r="MZH2348" s="1359"/>
      <c r="MZI2348" s="1359"/>
      <c r="MZJ2348" s="1359"/>
      <c r="MZK2348" s="1359"/>
      <c r="MZL2348" s="1359"/>
      <c r="MZM2348" s="1359"/>
      <c r="MZN2348" s="1359"/>
      <c r="MZO2348" s="1359"/>
      <c r="MZP2348" s="1359"/>
      <c r="MZQ2348" s="1359"/>
      <c r="MZR2348" s="1359"/>
      <c r="MZS2348" s="1359"/>
      <c r="MZT2348" s="1359"/>
      <c r="MZU2348" s="1359"/>
      <c r="MZV2348" s="1359"/>
      <c r="MZW2348" s="1359"/>
      <c r="MZX2348" s="1359"/>
      <c r="MZY2348" s="1359"/>
      <c r="MZZ2348" s="1359"/>
      <c r="NAA2348" s="1359"/>
      <c r="NAB2348" s="1359"/>
      <c r="NAC2348" s="1359"/>
      <c r="NAD2348" s="1359"/>
      <c r="NAE2348" s="1359"/>
      <c r="NAF2348" s="1359"/>
      <c r="NAG2348" s="1359"/>
      <c r="NAH2348" s="1359"/>
      <c r="NAI2348" s="1359"/>
      <c r="NAJ2348" s="1359"/>
      <c r="NAK2348" s="1359"/>
      <c r="NAL2348" s="1359"/>
      <c r="NAM2348" s="1359"/>
      <c r="NAN2348" s="1359"/>
      <c r="NAO2348" s="1359"/>
      <c r="NAP2348" s="1359"/>
      <c r="NAQ2348" s="1359"/>
      <c r="NAR2348" s="1359"/>
      <c r="NAS2348" s="1359"/>
      <c r="NAT2348" s="1359"/>
      <c r="NAU2348" s="1359"/>
      <c r="NAV2348" s="1359"/>
      <c r="NAW2348" s="1359"/>
      <c r="NAX2348" s="1359"/>
      <c r="NAY2348" s="1359"/>
      <c r="NAZ2348" s="1359"/>
      <c r="NBA2348" s="1359"/>
      <c r="NBB2348" s="1359"/>
      <c r="NBC2348" s="1359"/>
      <c r="NBD2348" s="1359"/>
      <c r="NBE2348" s="1359"/>
      <c r="NBF2348" s="1359"/>
      <c r="NBG2348" s="1359"/>
      <c r="NBH2348" s="1359"/>
      <c r="NBI2348" s="1359"/>
      <c r="NBJ2348" s="1359"/>
      <c r="NBK2348" s="1359"/>
      <c r="NBL2348" s="1359"/>
      <c r="NBM2348" s="1359"/>
      <c r="NBN2348" s="1359"/>
      <c r="NBO2348" s="1359"/>
      <c r="NBP2348" s="1359"/>
      <c r="NBQ2348" s="1359"/>
      <c r="NBR2348" s="1359"/>
      <c r="NBS2348" s="1359"/>
      <c r="NBT2348" s="1359"/>
      <c r="NBU2348" s="1359"/>
      <c r="NBV2348" s="1359"/>
      <c r="NBW2348" s="1359"/>
      <c r="NBX2348" s="1359"/>
      <c r="NBY2348" s="1359"/>
      <c r="NBZ2348" s="1359"/>
      <c r="NCA2348" s="1359"/>
      <c r="NCB2348" s="1359"/>
      <c r="NCC2348" s="1359"/>
      <c r="NCD2348" s="1359"/>
      <c r="NCE2348" s="1359"/>
      <c r="NCF2348" s="1359"/>
      <c r="NCG2348" s="1359"/>
      <c r="NCH2348" s="1359"/>
      <c r="NCI2348" s="1359"/>
      <c r="NCJ2348" s="1359"/>
      <c r="NCK2348" s="1359"/>
      <c r="NCL2348" s="1359"/>
      <c r="NCM2348" s="1359"/>
      <c r="NCN2348" s="1359"/>
      <c r="NCO2348" s="1359"/>
      <c r="NCP2348" s="1359"/>
      <c r="NCQ2348" s="1359"/>
      <c r="NCR2348" s="1359"/>
      <c r="NCS2348" s="1359"/>
      <c r="NCT2348" s="1359"/>
      <c r="NCU2348" s="1359"/>
      <c r="NCV2348" s="1359"/>
      <c r="NCW2348" s="1359"/>
      <c r="NCX2348" s="1359"/>
      <c r="NCY2348" s="1359"/>
      <c r="NCZ2348" s="1359"/>
      <c r="NDA2348" s="1359"/>
      <c r="NDB2348" s="1359"/>
      <c r="NDC2348" s="1359"/>
      <c r="NDD2348" s="1359"/>
      <c r="NDE2348" s="1359"/>
      <c r="NDF2348" s="1359"/>
      <c r="NDG2348" s="1359"/>
      <c r="NDH2348" s="1359"/>
      <c r="NDI2348" s="1359"/>
      <c r="NDJ2348" s="1359"/>
      <c r="NDK2348" s="1359"/>
      <c r="NDL2348" s="1359"/>
      <c r="NDM2348" s="1359"/>
      <c r="NDN2348" s="1359"/>
      <c r="NDO2348" s="1359"/>
      <c r="NDP2348" s="1359"/>
      <c r="NDQ2348" s="1359"/>
      <c r="NDR2348" s="1359"/>
      <c r="NDS2348" s="1359"/>
      <c r="NDT2348" s="1359"/>
      <c r="NDU2348" s="1359"/>
      <c r="NDV2348" s="1359"/>
      <c r="NDW2348" s="1359"/>
      <c r="NDX2348" s="1359"/>
      <c r="NDY2348" s="1359"/>
      <c r="NDZ2348" s="1359"/>
      <c r="NEA2348" s="1359"/>
      <c r="NEB2348" s="1359"/>
      <c r="NEC2348" s="1359"/>
      <c r="NED2348" s="1359"/>
      <c r="NEE2348" s="1359"/>
      <c r="NEF2348" s="1359"/>
      <c r="NEG2348" s="1359"/>
      <c r="NEH2348" s="1359"/>
      <c r="NEI2348" s="1359"/>
      <c r="NEJ2348" s="1359"/>
      <c r="NEK2348" s="1359"/>
      <c r="NEL2348" s="1359"/>
      <c r="NEM2348" s="1359"/>
      <c r="NEN2348" s="1359"/>
      <c r="NEO2348" s="1359"/>
      <c r="NEP2348" s="1359"/>
      <c r="NEQ2348" s="1359"/>
      <c r="NER2348" s="1359"/>
      <c r="NES2348" s="1359"/>
      <c r="NET2348" s="1359"/>
      <c r="NEU2348" s="1359"/>
      <c r="NEV2348" s="1359"/>
      <c r="NEW2348" s="1359"/>
      <c r="NEX2348" s="1359"/>
      <c r="NEY2348" s="1359"/>
      <c r="NEZ2348" s="1359"/>
      <c r="NFA2348" s="1359"/>
      <c r="NFB2348" s="1359"/>
      <c r="NFC2348" s="1359"/>
      <c r="NFD2348" s="1359"/>
      <c r="NFE2348" s="1359"/>
      <c r="NFF2348" s="1359"/>
      <c r="NFG2348" s="1359"/>
      <c r="NFH2348" s="1359"/>
      <c r="NFI2348" s="1359"/>
      <c r="NFJ2348" s="1359"/>
      <c r="NFK2348" s="1359"/>
      <c r="NFL2348" s="1359"/>
      <c r="NFM2348" s="1359"/>
      <c r="NFN2348" s="1359"/>
      <c r="NFO2348" s="1359"/>
      <c r="NFP2348" s="1359"/>
      <c r="NFQ2348" s="1359"/>
      <c r="NFR2348" s="1359"/>
      <c r="NFS2348" s="1359"/>
      <c r="NFT2348" s="1359"/>
      <c r="NFU2348" s="1359"/>
      <c r="NFV2348" s="1359"/>
      <c r="NFW2348" s="1359"/>
      <c r="NFX2348" s="1359"/>
      <c r="NFY2348" s="1359"/>
      <c r="NFZ2348" s="1359"/>
      <c r="NGA2348" s="1359"/>
      <c r="NGB2348" s="1359"/>
      <c r="NGC2348" s="1359"/>
      <c r="NGD2348" s="1359"/>
      <c r="NGE2348" s="1359"/>
      <c r="NGF2348" s="1359"/>
      <c r="NGG2348" s="1359"/>
      <c r="NGH2348" s="1359"/>
      <c r="NGI2348" s="1359"/>
      <c r="NGJ2348" s="1359"/>
      <c r="NGK2348" s="1359"/>
      <c r="NGL2348" s="1359"/>
      <c r="NGM2348" s="1359"/>
      <c r="NGN2348" s="1359"/>
      <c r="NGO2348" s="1359"/>
      <c r="NGP2348" s="1359"/>
      <c r="NGQ2348" s="1359"/>
      <c r="NGR2348" s="1359"/>
      <c r="NGS2348" s="1359"/>
      <c r="NGT2348" s="1359"/>
      <c r="NGU2348" s="1359"/>
      <c r="NGV2348" s="1359"/>
      <c r="NGW2348" s="1359"/>
      <c r="NGX2348" s="1359"/>
      <c r="NGY2348" s="1359"/>
      <c r="NGZ2348" s="1359"/>
      <c r="NHA2348" s="1359"/>
      <c r="NHB2348" s="1359"/>
      <c r="NHC2348" s="1359"/>
      <c r="NHD2348" s="1359"/>
      <c r="NHE2348" s="1359"/>
      <c r="NHF2348" s="1359"/>
      <c r="NHG2348" s="1359"/>
      <c r="NHH2348" s="1359"/>
      <c r="NHI2348" s="1359"/>
      <c r="NHJ2348" s="1359"/>
      <c r="NHK2348" s="1359"/>
      <c r="NHL2348" s="1359"/>
      <c r="NHM2348" s="1359"/>
      <c r="NHN2348" s="1359"/>
      <c r="NHO2348" s="1359"/>
      <c r="NHP2348" s="1359"/>
      <c r="NHQ2348" s="1359"/>
      <c r="NHR2348" s="1359"/>
      <c r="NHS2348" s="1359"/>
      <c r="NHT2348" s="1359"/>
      <c r="NHU2348" s="1359"/>
      <c r="NHV2348" s="1359"/>
      <c r="NHW2348" s="1359"/>
      <c r="NHX2348" s="1359"/>
      <c r="NHY2348" s="1359"/>
      <c r="NHZ2348" s="1359"/>
      <c r="NIA2348" s="1359"/>
      <c r="NIB2348" s="1359"/>
      <c r="NIC2348" s="1359"/>
      <c r="NID2348" s="1359"/>
      <c r="NIE2348" s="1359"/>
      <c r="NIF2348" s="1359"/>
      <c r="NIG2348" s="1359"/>
      <c r="NIH2348" s="1359"/>
      <c r="NII2348" s="1359"/>
      <c r="NIJ2348" s="1359"/>
      <c r="NIK2348" s="1359"/>
      <c r="NIL2348" s="1359"/>
      <c r="NIM2348" s="1359"/>
      <c r="NIN2348" s="1359"/>
      <c r="NIO2348" s="1359"/>
      <c r="NIP2348" s="1359"/>
      <c r="NIQ2348" s="1359"/>
      <c r="NIR2348" s="1359"/>
      <c r="NIS2348" s="1359"/>
      <c r="NIT2348" s="1359"/>
      <c r="NIU2348" s="1359"/>
      <c r="NIV2348" s="1359"/>
      <c r="NIW2348" s="1359"/>
      <c r="NIX2348" s="1359"/>
      <c r="NIY2348" s="1359"/>
      <c r="NIZ2348" s="1359"/>
      <c r="NJA2348" s="1359"/>
      <c r="NJB2348" s="1359"/>
      <c r="NJC2348" s="1359"/>
      <c r="NJD2348" s="1359"/>
      <c r="NJE2348" s="1359"/>
      <c r="NJF2348" s="1359"/>
      <c r="NJG2348" s="1359"/>
      <c r="NJH2348" s="1359"/>
      <c r="NJI2348" s="1359"/>
      <c r="NJJ2348" s="1359"/>
      <c r="NJK2348" s="1359"/>
      <c r="NJL2348" s="1359"/>
      <c r="NJM2348" s="1359"/>
      <c r="NJN2348" s="1359"/>
      <c r="NJO2348" s="1359"/>
      <c r="NJP2348" s="1359"/>
      <c r="NJQ2348" s="1359"/>
      <c r="NJR2348" s="1359"/>
      <c r="NJS2348" s="1359"/>
      <c r="NJT2348" s="1359"/>
      <c r="NJU2348" s="1359"/>
      <c r="NJV2348" s="1359"/>
      <c r="NJW2348" s="1359"/>
      <c r="NJX2348" s="1359"/>
      <c r="NJY2348" s="1359"/>
      <c r="NJZ2348" s="1359"/>
      <c r="NKA2348" s="1359"/>
      <c r="NKB2348" s="1359"/>
      <c r="NKC2348" s="1359"/>
      <c r="NKD2348" s="1359"/>
      <c r="NKE2348" s="1359"/>
      <c r="NKF2348" s="1359"/>
      <c r="NKG2348" s="1359"/>
      <c r="NKH2348" s="1359"/>
      <c r="NKI2348" s="1359"/>
      <c r="NKJ2348" s="1359"/>
      <c r="NKK2348" s="1359"/>
      <c r="NKL2348" s="1359"/>
      <c r="NKM2348" s="1359"/>
      <c r="NKN2348" s="1359"/>
      <c r="NKO2348" s="1359"/>
      <c r="NKP2348" s="1359"/>
      <c r="NKQ2348" s="1359"/>
      <c r="NKR2348" s="1359"/>
      <c r="NKS2348" s="1359"/>
      <c r="NKT2348" s="1359"/>
      <c r="NKU2348" s="1359"/>
      <c r="NKV2348" s="1359"/>
      <c r="NKW2348" s="1359"/>
      <c r="NKX2348" s="1359"/>
      <c r="NKY2348" s="1359"/>
      <c r="NKZ2348" s="1359"/>
      <c r="NLA2348" s="1359"/>
      <c r="NLB2348" s="1359"/>
      <c r="NLC2348" s="1359"/>
      <c r="NLD2348" s="1359"/>
      <c r="NLE2348" s="1359"/>
      <c r="NLF2348" s="1359"/>
      <c r="NLG2348" s="1359"/>
      <c r="NLH2348" s="1359"/>
      <c r="NLI2348" s="1359"/>
      <c r="NLJ2348" s="1359"/>
      <c r="NLK2348" s="1359"/>
      <c r="NLL2348" s="1359"/>
      <c r="NLM2348" s="1359"/>
      <c r="NLN2348" s="1359"/>
      <c r="NLO2348" s="1359"/>
      <c r="NLP2348" s="1359"/>
      <c r="NLQ2348" s="1359"/>
      <c r="NLR2348" s="1359"/>
      <c r="NLS2348" s="1359"/>
      <c r="NLT2348" s="1359"/>
      <c r="NLU2348" s="1359"/>
      <c r="NLV2348" s="1359"/>
      <c r="NLW2348" s="1359"/>
      <c r="NLX2348" s="1359"/>
      <c r="NLY2348" s="1359"/>
      <c r="NLZ2348" s="1359"/>
      <c r="NMA2348" s="1359"/>
      <c r="NMB2348" s="1359"/>
      <c r="NMC2348" s="1359"/>
      <c r="NMD2348" s="1359"/>
      <c r="NME2348" s="1359"/>
      <c r="NMF2348" s="1359"/>
      <c r="NMG2348" s="1359"/>
      <c r="NMH2348" s="1359"/>
      <c r="NMI2348" s="1359"/>
      <c r="NMJ2348" s="1359"/>
      <c r="NMK2348" s="1359"/>
      <c r="NML2348" s="1359"/>
      <c r="NMM2348" s="1359"/>
      <c r="NMN2348" s="1359"/>
      <c r="NMO2348" s="1359"/>
      <c r="NMP2348" s="1359"/>
      <c r="NMQ2348" s="1359"/>
      <c r="NMR2348" s="1359"/>
      <c r="NMS2348" s="1359"/>
      <c r="NMT2348" s="1359"/>
      <c r="NMU2348" s="1359"/>
      <c r="NMV2348" s="1359"/>
      <c r="NMW2348" s="1359"/>
      <c r="NMX2348" s="1359"/>
      <c r="NMY2348" s="1359"/>
      <c r="NMZ2348" s="1359"/>
      <c r="NNA2348" s="1359"/>
      <c r="NNB2348" s="1359"/>
      <c r="NNC2348" s="1359"/>
      <c r="NND2348" s="1359"/>
      <c r="NNE2348" s="1359"/>
      <c r="NNF2348" s="1359"/>
      <c r="NNG2348" s="1359"/>
      <c r="NNH2348" s="1359"/>
      <c r="NNI2348" s="1359"/>
      <c r="NNJ2348" s="1359"/>
      <c r="NNK2348" s="1359"/>
      <c r="NNL2348" s="1359"/>
      <c r="NNM2348" s="1359"/>
      <c r="NNN2348" s="1359"/>
      <c r="NNO2348" s="1359"/>
      <c r="NNP2348" s="1359"/>
      <c r="NNQ2348" s="1359"/>
      <c r="NNR2348" s="1359"/>
      <c r="NNS2348" s="1359"/>
      <c r="NNT2348" s="1359"/>
      <c r="NNU2348" s="1359"/>
      <c r="NNV2348" s="1359"/>
      <c r="NNW2348" s="1359"/>
      <c r="NNX2348" s="1359"/>
      <c r="NNY2348" s="1359"/>
      <c r="NNZ2348" s="1359"/>
      <c r="NOA2348" s="1359"/>
      <c r="NOB2348" s="1359"/>
      <c r="NOC2348" s="1359"/>
      <c r="NOD2348" s="1359"/>
      <c r="NOE2348" s="1359"/>
      <c r="NOF2348" s="1359"/>
      <c r="NOG2348" s="1359"/>
      <c r="NOH2348" s="1359"/>
      <c r="NOI2348" s="1359"/>
      <c r="NOJ2348" s="1359"/>
      <c r="NOK2348" s="1359"/>
      <c r="NOL2348" s="1359"/>
      <c r="NOM2348" s="1359"/>
      <c r="NON2348" s="1359"/>
      <c r="NOO2348" s="1359"/>
      <c r="NOP2348" s="1359"/>
      <c r="NOQ2348" s="1359"/>
      <c r="NOR2348" s="1359"/>
      <c r="NOS2348" s="1359"/>
      <c r="NOT2348" s="1359"/>
      <c r="NOU2348" s="1359"/>
      <c r="NOV2348" s="1359"/>
      <c r="NOW2348" s="1359"/>
      <c r="NOX2348" s="1359"/>
      <c r="NOY2348" s="1359"/>
      <c r="NOZ2348" s="1359"/>
      <c r="NPA2348" s="1359"/>
      <c r="NPB2348" s="1359"/>
      <c r="NPC2348" s="1359"/>
      <c r="NPD2348" s="1359"/>
      <c r="NPE2348" s="1359"/>
      <c r="NPF2348" s="1359"/>
      <c r="NPG2348" s="1359"/>
      <c r="NPH2348" s="1359"/>
      <c r="NPI2348" s="1359"/>
      <c r="NPJ2348" s="1359"/>
      <c r="NPK2348" s="1359"/>
      <c r="NPL2348" s="1359"/>
      <c r="NPM2348" s="1359"/>
      <c r="NPN2348" s="1359"/>
      <c r="NPO2348" s="1359"/>
      <c r="NPP2348" s="1359"/>
      <c r="NPQ2348" s="1359"/>
      <c r="NPR2348" s="1359"/>
      <c r="NPS2348" s="1359"/>
      <c r="NPT2348" s="1359"/>
      <c r="NPU2348" s="1359"/>
      <c r="NPV2348" s="1359"/>
      <c r="NPW2348" s="1359"/>
      <c r="NPX2348" s="1359"/>
      <c r="NPY2348" s="1359"/>
      <c r="NPZ2348" s="1359"/>
      <c r="NQA2348" s="1359"/>
      <c r="NQB2348" s="1359"/>
      <c r="NQC2348" s="1359"/>
      <c r="NQD2348" s="1359"/>
      <c r="NQE2348" s="1359"/>
      <c r="NQF2348" s="1359"/>
      <c r="NQG2348" s="1359"/>
      <c r="NQH2348" s="1359"/>
      <c r="NQI2348" s="1359"/>
      <c r="NQJ2348" s="1359"/>
      <c r="NQK2348" s="1359"/>
      <c r="NQL2348" s="1359"/>
      <c r="NQM2348" s="1359"/>
      <c r="NQN2348" s="1359"/>
      <c r="NQO2348" s="1359"/>
      <c r="NQP2348" s="1359"/>
      <c r="NQQ2348" s="1359"/>
      <c r="NQR2348" s="1359"/>
      <c r="NQS2348" s="1359"/>
      <c r="NQT2348" s="1359"/>
      <c r="NQU2348" s="1359"/>
      <c r="NQV2348" s="1359"/>
      <c r="NQW2348" s="1359"/>
      <c r="NQX2348" s="1359"/>
      <c r="NQY2348" s="1359"/>
      <c r="NQZ2348" s="1359"/>
      <c r="NRA2348" s="1359"/>
      <c r="NRB2348" s="1359"/>
      <c r="NRC2348" s="1359"/>
      <c r="NRD2348" s="1359"/>
      <c r="NRE2348" s="1359"/>
      <c r="NRF2348" s="1359"/>
      <c r="NRG2348" s="1359"/>
      <c r="NRH2348" s="1359"/>
      <c r="NRI2348" s="1359"/>
      <c r="NRJ2348" s="1359"/>
      <c r="NRK2348" s="1359"/>
      <c r="NRL2348" s="1359"/>
      <c r="NRM2348" s="1359"/>
      <c r="NRN2348" s="1359"/>
      <c r="NRO2348" s="1359"/>
      <c r="NRP2348" s="1359"/>
      <c r="NRQ2348" s="1359"/>
      <c r="NRR2348" s="1359"/>
      <c r="NRS2348" s="1359"/>
      <c r="NRT2348" s="1359"/>
      <c r="NRU2348" s="1359"/>
      <c r="NRV2348" s="1359"/>
      <c r="NRW2348" s="1359"/>
      <c r="NRX2348" s="1359"/>
      <c r="NRY2348" s="1359"/>
      <c r="NRZ2348" s="1359"/>
      <c r="NSA2348" s="1359"/>
      <c r="NSB2348" s="1359"/>
      <c r="NSC2348" s="1359"/>
      <c r="NSD2348" s="1359"/>
      <c r="NSE2348" s="1359"/>
      <c r="NSF2348" s="1359"/>
      <c r="NSG2348" s="1359"/>
      <c r="NSH2348" s="1359"/>
      <c r="NSI2348" s="1359"/>
      <c r="NSJ2348" s="1359"/>
      <c r="NSK2348" s="1359"/>
      <c r="NSL2348" s="1359"/>
      <c r="NSM2348" s="1359"/>
      <c r="NSN2348" s="1359"/>
      <c r="NSO2348" s="1359"/>
      <c r="NSP2348" s="1359"/>
      <c r="NSQ2348" s="1359"/>
      <c r="NSR2348" s="1359"/>
      <c r="NSS2348" s="1359"/>
      <c r="NST2348" s="1359"/>
      <c r="NSU2348" s="1359"/>
      <c r="NSV2348" s="1359"/>
      <c r="NSW2348" s="1359"/>
      <c r="NSX2348" s="1359"/>
      <c r="NSY2348" s="1359"/>
      <c r="NSZ2348" s="1359"/>
      <c r="NTA2348" s="1359"/>
      <c r="NTB2348" s="1359"/>
      <c r="NTC2348" s="1359"/>
      <c r="NTD2348" s="1359"/>
      <c r="NTE2348" s="1359"/>
      <c r="NTF2348" s="1359"/>
      <c r="NTG2348" s="1359"/>
      <c r="NTH2348" s="1359"/>
      <c r="NTI2348" s="1359"/>
      <c r="NTJ2348" s="1359"/>
      <c r="NTK2348" s="1359"/>
      <c r="NTL2348" s="1359"/>
      <c r="NTM2348" s="1359"/>
      <c r="NTN2348" s="1359"/>
      <c r="NTO2348" s="1359"/>
      <c r="NTP2348" s="1359"/>
      <c r="NTQ2348" s="1359"/>
      <c r="NTR2348" s="1359"/>
      <c r="NTS2348" s="1359"/>
      <c r="NTT2348" s="1359"/>
      <c r="NTU2348" s="1359"/>
      <c r="NTV2348" s="1359"/>
      <c r="NTW2348" s="1359"/>
      <c r="NTX2348" s="1359"/>
      <c r="NTY2348" s="1359"/>
      <c r="NTZ2348" s="1359"/>
      <c r="NUA2348" s="1359"/>
      <c r="NUB2348" s="1359"/>
      <c r="NUC2348" s="1359"/>
      <c r="NUD2348" s="1359"/>
      <c r="NUE2348" s="1359"/>
      <c r="NUF2348" s="1359"/>
      <c r="NUG2348" s="1359"/>
      <c r="NUH2348" s="1359"/>
      <c r="NUI2348" s="1359"/>
      <c r="NUJ2348" s="1359"/>
      <c r="NUK2348" s="1359"/>
      <c r="NUL2348" s="1359"/>
      <c r="NUM2348" s="1359"/>
      <c r="NUN2348" s="1359"/>
      <c r="NUO2348" s="1359"/>
      <c r="NUP2348" s="1359"/>
      <c r="NUQ2348" s="1359"/>
      <c r="NUR2348" s="1359"/>
      <c r="NUS2348" s="1359"/>
      <c r="NUT2348" s="1359"/>
      <c r="NUU2348" s="1359"/>
      <c r="NUV2348" s="1359"/>
      <c r="NUW2348" s="1359"/>
      <c r="NUX2348" s="1359"/>
      <c r="NUY2348" s="1359"/>
      <c r="NUZ2348" s="1359"/>
      <c r="NVA2348" s="1359"/>
      <c r="NVB2348" s="1359"/>
      <c r="NVC2348" s="1359"/>
      <c r="NVD2348" s="1359"/>
      <c r="NVE2348" s="1359"/>
      <c r="NVF2348" s="1359"/>
      <c r="NVG2348" s="1359"/>
      <c r="NVH2348" s="1359"/>
      <c r="NVI2348" s="1359"/>
      <c r="NVJ2348" s="1359"/>
      <c r="NVK2348" s="1359"/>
      <c r="NVL2348" s="1359"/>
      <c r="NVM2348" s="1359"/>
      <c r="NVN2348" s="1359"/>
      <c r="NVO2348" s="1359"/>
      <c r="NVP2348" s="1359"/>
      <c r="NVQ2348" s="1359"/>
      <c r="NVR2348" s="1359"/>
      <c r="NVS2348" s="1359"/>
      <c r="NVT2348" s="1359"/>
      <c r="NVU2348" s="1359"/>
      <c r="NVV2348" s="1359"/>
      <c r="NVW2348" s="1359"/>
      <c r="NVX2348" s="1359"/>
      <c r="NVY2348" s="1359"/>
      <c r="NVZ2348" s="1359"/>
      <c r="NWA2348" s="1359"/>
      <c r="NWB2348" s="1359"/>
      <c r="NWC2348" s="1359"/>
      <c r="NWD2348" s="1359"/>
      <c r="NWE2348" s="1359"/>
      <c r="NWF2348" s="1359"/>
      <c r="NWG2348" s="1359"/>
      <c r="NWH2348" s="1359"/>
      <c r="NWI2348" s="1359"/>
      <c r="NWJ2348" s="1359"/>
      <c r="NWK2348" s="1359"/>
      <c r="NWL2348" s="1359"/>
      <c r="NWM2348" s="1359"/>
      <c r="NWN2348" s="1359"/>
      <c r="NWO2348" s="1359"/>
      <c r="NWP2348" s="1359"/>
      <c r="NWQ2348" s="1359"/>
      <c r="NWR2348" s="1359"/>
      <c r="NWS2348" s="1359"/>
      <c r="NWT2348" s="1359"/>
      <c r="NWU2348" s="1359"/>
      <c r="NWV2348" s="1359"/>
      <c r="NWW2348" s="1359"/>
      <c r="NWX2348" s="1359"/>
      <c r="NWY2348" s="1359"/>
      <c r="NWZ2348" s="1359"/>
      <c r="NXA2348" s="1359"/>
      <c r="NXB2348" s="1359"/>
      <c r="NXC2348" s="1359"/>
      <c r="NXD2348" s="1359"/>
      <c r="NXE2348" s="1359"/>
      <c r="NXF2348" s="1359"/>
      <c r="NXG2348" s="1359"/>
      <c r="NXH2348" s="1359"/>
      <c r="NXI2348" s="1359"/>
      <c r="NXJ2348" s="1359"/>
      <c r="NXK2348" s="1359"/>
      <c r="NXL2348" s="1359"/>
      <c r="NXM2348" s="1359"/>
      <c r="NXN2348" s="1359"/>
      <c r="NXO2348" s="1359"/>
      <c r="NXP2348" s="1359"/>
      <c r="NXQ2348" s="1359"/>
      <c r="NXR2348" s="1359"/>
      <c r="NXS2348" s="1359"/>
      <c r="NXT2348" s="1359"/>
      <c r="NXU2348" s="1359"/>
      <c r="NXV2348" s="1359"/>
      <c r="NXW2348" s="1359"/>
      <c r="NXX2348" s="1359"/>
      <c r="NXY2348" s="1359"/>
      <c r="NXZ2348" s="1359"/>
      <c r="NYA2348" s="1359"/>
      <c r="NYB2348" s="1359"/>
      <c r="NYC2348" s="1359"/>
      <c r="NYD2348" s="1359"/>
      <c r="NYE2348" s="1359"/>
      <c r="NYF2348" s="1359"/>
      <c r="NYG2348" s="1359"/>
      <c r="NYH2348" s="1359"/>
      <c r="NYI2348" s="1359"/>
      <c r="NYJ2348" s="1359"/>
      <c r="NYK2348" s="1359"/>
      <c r="NYL2348" s="1359"/>
      <c r="NYM2348" s="1359"/>
      <c r="NYN2348" s="1359"/>
      <c r="NYO2348" s="1359"/>
      <c r="NYP2348" s="1359"/>
      <c r="NYQ2348" s="1359"/>
      <c r="NYR2348" s="1359"/>
      <c r="NYS2348" s="1359"/>
      <c r="NYT2348" s="1359"/>
      <c r="NYU2348" s="1359"/>
      <c r="NYV2348" s="1359"/>
      <c r="NYW2348" s="1359"/>
      <c r="NYX2348" s="1359"/>
      <c r="NYY2348" s="1359"/>
      <c r="NYZ2348" s="1359"/>
      <c r="NZA2348" s="1359"/>
      <c r="NZB2348" s="1359"/>
      <c r="NZC2348" s="1359"/>
      <c r="NZD2348" s="1359"/>
      <c r="NZE2348" s="1359"/>
      <c r="NZF2348" s="1359"/>
      <c r="NZG2348" s="1359"/>
      <c r="NZH2348" s="1359"/>
      <c r="NZI2348" s="1359"/>
      <c r="NZJ2348" s="1359"/>
      <c r="NZK2348" s="1359"/>
      <c r="NZL2348" s="1359"/>
      <c r="NZM2348" s="1359"/>
      <c r="NZN2348" s="1359"/>
      <c r="NZO2348" s="1359"/>
      <c r="NZP2348" s="1359"/>
      <c r="NZQ2348" s="1359"/>
      <c r="NZR2348" s="1359"/>
      <c r="NZS2348" s="1359"/>
      <c r="NZT2348" s="1359"/>
      <c r="NZU2348" s="1359"/>
      <c r="NZV2348" s="1359"/>
      <c r="NZW2348" s="1359"/>
      <c r="NZX2348" s="1359"/>
      <c r="NZY2348" s="1359"/>
      <c r="NZZ2348" s="1359"/>
      <c r="OAA2348" s="1359"/>
      <c r="OAB2348" s="1359"/>
      <c r="OAC2348" s="1359"/>
      <c r="OAD2348" s="1359"/>
      <c r="OAE2348" s="1359"/>
      <c r="OAF2348" s="1359"/>
      <c r="OAG2348" s="1359"/>
      <c r="OAH2348" s="1359"/>
      <c r="OAI2348" s="1359"/>
      <c r="OAJ2348" s="1359"/>
      <c r="OAK2348" s="1359"/>
      <c r="OAL2348" s="1359"/>
      <c r="OAM2348" s="1359"/>
      <c r="OAN2348" s="1359"/>
      <c r="OAO2348" s="1359"/>
      <c r="OAP2348" s="1359"/>
      <c r="OAQ2348" s="1359"/>
      <c r="OAR2348" s="1359"/>
      <c r="OAS2348" s="1359"/>
      <c r="OAT2348" s="1359"/>
      <c r="OAU2348" s="1359"/>
      <c r="OAV2348" s="1359"/>
      <c r="OAW2348" s="1359"/>
      <c r="OAX2348" s="1359"/>
      <c r="OAY2348" s="1359"/>
      <c r="OAZ2348" s="1359"/>
      <c r="OBA2348" s="1359"/>
      <c r="OBB2348" s="1359"/>
      <c r="OBC2348" s="1359"/>
      <c r="OBD2348" s="1359"/>
      <c r="OBE2348" s="1359"/>
      <c r="OBF2348" s="1359"/>
      <c r="OBG2348" s="1359"/>
      <c r="OBH2348" s="1359"/>
      <c r="OBI2348" s="1359"/>
      <c r="OBJ2348" s="1359"/>
      <c r="OBK2348" s="1359"/>
      <c r="OBL2348" s="1359"/>
      <c r="OBM2348" s="1359"/>
      <c r="OBN2348" s="1359"/>
      <c r="OBO2348" s="1359"/>
      <c r="OBP2348" s="1359"/>
      <c r="OBQ2348" s="1359"/>
      <c r="OBR2348" s="1359"/>
      <c r="OBS2348" s="1359"/>
      <c r="OBT2348" s="1359"/>
      <c r="OBU2348" s="1359"/>
      <c r="OBV2348" s="1359"/>
      <c r="OBW2348" s="1359"/>
      <c r="OBX2348" s="1359"/>
      <c r="OBY2348" s="1359"/>
      <c r="OBZ2348" s="1359"/>
      <c r="OCA2348" s="1359"/>
      <c r="OCB2348" s="1359"/>
      <c r="OCC2348" s="1359"/>
      <c r="OCD2348" s="1359"/>
      <c r="OCE2348" s="1359"/>
      <c r="OCF2348" s="1359"/>
      <c r="OCG2348" s="1359"/>
      <c r="OCH2348" s="1359"/>
      <c r="OCI2348" s="1359"/>
      <c r="OCJ2348" s="1359"/>
      <c r="OCK2348" s="1359"/>
      <c r="OCL2348" s="1359"/>
      <c r="OCM2348" s="1359"/>
      <c r="OCN2348" s="1359"/>
      <c r="OCO2348" s="1359"/>
      <c r="OCP2348" s="1359"/>
      <c r="OCQ2348" s="1359"/>
      <c r="OCR2348" s="1359"/>
      <c r="OCS2348" s="1359"/>
      <c r="OCT2348" s="1359"/>
      <c r="OCU2348" s="1359"/>
      <c r="OCV2348" s="1359"/>
      <c r="OCW2348" s="1359"/>
      <c r="OCX2348" s="1359"/>
      <c r="OCY2348" s="1359"/>
      <c r="OCZ2348" s="1359"/>
      <c r="ODA2348" s="1359"/>
      <c r="ODB2348" s="1359"/>
      <c r="ODC2348" s="1359"/>
      <c r="ODD2348" s="1359"/>
      <c r="ODE2348" s="1359"/>
      <c r="ODF2348" s="1359"/>
      <c r="ODG2348" s="1359"/>
      <c r="ODH2348" s="1359"/>
      <c r="ODI2348" s="1359"/>
      <c r="ODJ2348" s="1359"/>
      <c r="ODK2348" s="1359"/>
      <c r="ODL2348" s="1359"/>
      <c r="ODM2348" s="1359"/>
      <c r="ODN2348" s="1359"/>
      <c r="ODO2348" s="1359"/>
      <c r="ODP2348" s="1359"/>
      <c r="ODQ2348" s="1359"/>
      <c r="ODR2348" s="1359"/>
      <c r="ODS2348" s="1359"/>
      <c r="ODT2348" s="1359"/>
      <c r="ODU2348" s="1359"/>
      <c r="ODV2348" s="1359"/>
      <c r="ODW2348" s="1359"/>
      <c r="ODX2348" s="1359"/>
      <c r="ODY2348" s="1359"/>
      <c r="ODZ2348" s="1359"/>
      <c r="OEA2348" s="1359"/>
      <c r="OEB2348" s="1359"/>
      <c r="OEC2348" s="1359"/>
      <c r="OED2348" s="1359"/>
      <c r="OEE2348" s="1359"/>
      <c r="OEF2348" s="1359"/>
      <c r="OEG2348" s="1359"/>
      <c r="OEH2348" s="1359"/>
      <c r="OEI2348" s="1359"/>
      <c r="OEJ2348" s="1359"/>
      <c r="OEK2348" s="1359"/>
      <c r="OEL2348" s="1359"/>
      <c r="OEM2348" s="1359"/>
      <c r="OEN2348" s="1359"/>
      <c r="OEO2348" s="1359"/>
      <c r="OEP2348" s="1359"/>
      <c r="OEQ2348" s="1359"/>
      <c r="OER2348" s="1359"/>
      <c r="OES2348" s="1359"/>
      <c r="OET2348" s="1359"/>
      <c r="OEU2348" s="1359"/>
      <c r="OEV2348" s="1359"/>
      <c r="OEW2348" s="1359"/>
      <c r="OEX2348" s="1359"/>
      <c r="OEY2348" s="1359"/>
      <c r="OEZ2348" s="1359"/>
      <c r="OFA2348" s="1359"/>
      <c r="OFB2348" s="1359"/>
      <c r="OFC2348" s="1359"/>
      <c r="OFD2348" s="1359"/>
      <c r="OFE2348" s="1359"/>
      <c r="OFF2348" s="1359"/>
      <c r="OFG2348" s="1359"/>
      <c r="OFH2348" s="1359"/>
      <c r="OFI2348" s="1359"/>
      <c r="OFJ2348" s="1359"/>
      <c r="OFK2348" s="1359"/>
      <c r="OFL2348" s="1359"/>
      <c r="OFM2348" s="1359"/>
      <c r="OFN2348" s="1359"/>
      <c r="OFO2348" s="1359"/>
      <c r="OFP2348" s="1359"/>
      <c r="OFQ2348" s="1359"/>
      <c r="OFR2348" s="1359"/>
      <c r="OFS2348" s="1359"/>
      <c r="OFT2348" s="1359"/>
      <c r="OFU2348" s="1359"/>
      <c r="OFV2348" s="1359"/>
      <c r="OFW2348" s="1359"/>
      <c r="OFX2348" s="1359"/>
      <c r="OFY2348" s="1359"/>
      <c r="OFZ2348" s="1359"/>
      <c r="OGA2348" s="1359"/>
      <c r="OGB2348" s="1359"/>
      <c r="OGC2348" s="1359"/>
      <c r="OGD2348" s="1359"/>
      <c r="OGE2348" s="1359"/>
      <c r="OGF2348" s="1359"/>
      <c r="OGG2348" s="1359"/>
      <c r="OGH2348" s="1359"/>
      <c r="OGI2348" s="1359"/>
      <c r="OGJ2348" s="1359"/>
      <c r="OGK2348" s="1359"/>
      <c r="OGL2348" s="1359"/>
      <c r="OGM2348" s="1359"/>
      <c r="OGN2348" s="1359"/>
      <c r="OGO2348" s="1359"/>
      <c r="OGP2348" s="1359"/>
      <c r="OGQ2348" s="1359"/>
      <c r="OGR2348" s="1359"/>
      <c r="OGS2348" s="1359"/>
      <c r="OGT2348" s="1359"/>
      <c r="OGU2348" s="1359"/>
      <c r="OGV2348" s="1359"/>
      <c r="OGW2348" s="1359"/>
      <c r="OGX2348" s="1359"/>
      <c r="OGY2348" s="1359"/>
      <c r="OGZ2348" s="1359"/>
      <c r="OHA2348" s="1359"/>
      <c r="OHB2348" s="1359"/>
      <c r="OHC2348" s="1359"/>
      <c r="OHD2348" s="1359"/>
      <c r="OHE2348" s="1359"/>
      <c r="OHF2348" s="1359"/>
      <c r="OHG2348" s="1359"/>
      <c r="OHH2348" s="1359"/>
      <c r="OHI2348" s="1359"/>
      <c r="OHJ2348" s="1359"/>
      <c r="OHK2348" s="1359"/>
      <c r="OHL2348" s="1359"/>
      <c r="OHM2348" s="1359"/>
      <c r="OHN2348" s="1359"/>
      <c r="OHO2348" s="1359"/>
      <c r="OHP2348" s="1359"/>
      <c r="OHQ2348" s="1359"/>
      <c r="OHR2348" s="1359"/>
      <c r="OHS2348" s="1359"/>
      <c r="OHT2348" s="1359"/>
      <c r="OHU2348" s="1359"/>
      <c r="OHV2348" s="1359"/>
      <c r="OHW2348" s="1359"/>
      <c r="OHX2348" s="1359"/>
      <c r="OHY2348" s="1359"/>
      <c r="OHZ2348" s="1359"/>
      <c r="OIA2348" s="1359"/>
      <c r="OIB2348" s="1359"/>
      <c r="OIC2348" s="1359"/>
      <c r="OID2348" s="1359"/>
      <c r="OIE2348" s="1359"/>
      <c r="OIF2348" s="1359"/>
      <c r="OIG2348" s="1359"/>
      <c r="OIH2348" s="1359"/>
      <c r="OII2348" s="1359"/>
      <c r="OIJ2348" s="1359"/>
      <c r="OIK2348" s="1359"/>
      <c r="OIL2348" s="1359"/>
      <c r="OIM2348" s="1359"/>
      <c r="OIN2348" s="1359"/>
      <c r="OIO2348" s="1359"/>
      <c r="OIP2348" s="1359"/>
      <c r="OIQ2348" s="1359"/>
      <c r="OIR2348" s="1359"/>
      <c r="OIS2348" s="1359"/>
      <c r="OIT2348" s="1359"/>
      <c r="OIU2348" s="1359"/>
      <c r="OIV2348" s="1359"/>
      <c r="OIW2348" s="1359"/>
      <c r="OIX2348" s="1359"/>
      <c r="OIY2348" s="1359"/>
      <c r="OIZ2348" s="1359"/>
      <c r="OJA2348" s="1359"/>
      <c r="OJB2348" s="1359"/>
      <c r="OJC2348" s="1359"/>
      <c r="OJD2348" s="1359"/>
      <c r="OJE2348" s="1359"/>
      <c r="OJF2348" s="1359"/>
      <c r="OJG2348" s="1359"/>
      <c r="OJH2348" s="1359"/>
      <c r="OJI2348" s="1359"/>
      <c r="OJJ2348" s="1359"/>
      <c r="OJK2348" s="1359"/>
      <c r="OJL2348" s="1359"/>
      <c r="OJM2348" s="1359"/>
      <c r="OJN2348" s="1359"/>
      <c r="OJO2348" s="1359"/>
      <c r="OJP2348" s="1359"/>
      <c r="OJQ2348" s="1359"/>
      <c r="OJR2348" s="1359"/>
      <c r="OJS2348" s="1359"/>
      <c r="OJT2348" s="1359"/>
      <c r="OJU2348" s="1359"/>
      <c r="OJV2348" s="1359"/>
      <c r="OJW2348" s="1359"/>
      <c r="OJX2348" s="1359"/>
      <c r="OJY2348" s="1359"/>
      <c r="OJZ2348" s="1359"/>
      <c r="OKA2348" s="1359"/>
      <c r="OKB2348" s="1359"/>
      <c r="OKC2348" s="1359"/>
      <c r="OKD2348" s="1359"/>
      <c r="OKE2348" s="1359"/>
      <c r="OKF2348" s="1359"/>
      <c r="OKG2348" s="1359"/>
      <c r="OKH2348" s="1359"/>
      <c r="OKI2348" s="1359"/>
      <c r="OKJ2348" s="1359"/>
      <c r="OKK2348" s="1359"/>
      <c r="OKL2348" s="1359"/>
      <c r="OKM2348" s="1359"/>
      <c r="OKN2348" s="1359"/>
      <c r="OKO2348" s="1359"/>
      <c r="OKP2348" s="1359"/>
      <c r="OKQ2348" s="1359"/>
      <c r="OKR2348" s="1359"/>
      <c r="OKS2348" s="1359"/>
      <c r="OKT2348" s="1359"/>
      <c r="OKU2348" s="1359"/>
      <c r="OKV2348" s="1359"/>
      <c r="OKW2348" s="1359"/>
      <c r="OKX2348" s="1359"/>
      <c r="OKY2348" s="1359"/>
      <c r="OKZ2348" s="1359"/>
      <c r="OLA2348" s="1359"/>
      <c r="OLB2348" s="1359"/>
      <c r="OLC2348" s="1359"/>
      <c r="OLD2348" s="1359"/>
      <c r="OLE2348" s="1359"/>
      <c r="OLF2348" s="1359"/>
      <c r="OLG2348" s="1359"/>
      <c r="OLH2348" s="1359"/>
      <c r="OLI2348" s="1359"/>
      <c r="OLJ2348" s="1359"/>
      <c r="OLK2348" s="1359"/>
      <c r="OLL2348" s="1359"/>
      <c r="OLM2348" s="1359"/>
      <c r="OLN2348" s="1359"/>
      <c r="OLO2348" s="1359"/>
      <c r="OLP2348" s="1359"/>
      <c r="OLQ2348" s="1359"/>
      <c r="OLR2348" s="1359"/>
      <c r="OLS2348" s="1359"/>
      <c r="OLT2348" s="1359"/>
      <c r="OLU2348" s="1359"/>
      <c r="OLV2348" s="1359"/>
      <c r="OLW2348" s="1359"/>
      <c r="OLX2348" s="1359"/>
      <c r="OLY2348" s="1359"/>
      <c r="OLZ2348" s="1359"/>
      <c r="OMA2348" s="1359"/>
      <c r="OMB2348" s="1359"/>
      <c r="OMC2348" s="1359"/>
      <c r="OMD2348" s="1359"/>
      <c r="OME2348" s="1359"/>
      <c r="OMF2348" s="1359"/>
      <c r="OMG2348" s="1359"/>
      <c r="OMH2348" s="1359"/>
      <c r="OMI2348" s="1359"/>
      <c r="OMJ2348" s="1359"/>
      <c r="OMK2348" s="1359"/>
      <c r="OML2348" s="1359"/>
      <c r="OMM2348" s="1359"/>
      <c r="OMN2348" s="1359"/>
      <c r="OMO2348" s="1359"/>
      <c r="OMP2348" s="1359"/>
      <c r="OMQ2348" s="1359"/>
      <c r="OMR2348" s="1359"/>
      <c r="OMS2348" s="1359"/>
      <c r="OMT2348" s="1359"/>
      <c r="OMU2348" s="1359"/>
      <c r="OMV2348" s="1359"/>
      <c r="OMW2348" s="1359"/>
      <c r="OMX2348" s="1359"/>
      <c r="OMY2348" s="1359"/>
      <c r="OMZ2348" s="1359"/>
      <c r="ONA2348" s="1359"/>
      <c r="ONB2348" s="1359"/>
      <c r="ONC2348" s="1359"/>
      <c r="OND2348" s="1359"/>
      <c r="ONE2348" s="1359"/>
      <c r="ONF2348" s="1359"/>
      <c r="ONG2348" s="1359"/>
      <c r="ONH2348" s="1359"/>
      <c r="ONI2348" s="1359"/>
      <c r="ONJ2348" s="1359"/>
      <c r="ONK2348" s="1359"/>
      <c r="ONL2348" s="1359"/>
      <c r="ONM2348" s="1359"/>
      <c r="ONN2348" s="1359"/>
      <c r="ONO2348" s="1359"/>
      <c r="ONP2348" s="1359"/>
      <c r="ONQ2348" s="1359"/>
      <c r="ONR2348" s="1359"/>
      <c r="ONS2348" s="1359"/>
      <c r="ONT2348" s="1359"/>
      <c r="ONU2348" s="1359"/>
      <c r="ONV2348" s="1359"/>
      <c r="ONW2348" s="1359"/>
      <c r="ONX2348" s="1359"/>
      <c r="ONY2348" s="1359"/>
      <c r="ONZ2348" s="1359"/>
      <c r="OOA2348" s="1359"/>
      <c r="OOB2348" s="1359"/>
      <c r="OOC2348" s="1359"/>
      <c r="OOD2348" s="1359"/>
      <c r="OOE2348" s="1359"/>
      <c r="OOF2348" s="1359"/>
      <c r="OOG2348" s="1359"/>
      <c r="OOH2348" s="1359"/>
      <c r="OOI2348" s="1359"/>
      <c r="OOJ2348" s="1359"/>
      <c r="OOK2348" s="1359"/>
      <c r="OOL2348" s="1359"/>
      <c r="OOM2348" s="1359"/>
      <c r="OON2348" s="1359"/>
      <c r="OOO2348" s="1359"/>
      <c r="OOP2348" s="1359"/>
      <c r="OOQ2348" s="1359"/>
      <c r="OOR2348" s="1359"/>
      <c r="OOS2348" s="1359"/>
      <c r="OOT2348" s="1359"/>
      <c r="OOU2348" s="1359"/>
      <c r="OOV2348" s="1359"/>
      <c r="OOW2348" s="1359"/>
      <c r="OOX2348" s="1359"/>
      <c r="OOY2348" s="1359"/>
      <c r="OOZ2348" s="1359"/>
      <c r="OPA2348" s="1359"/>
      <c r="OPB2348" s="1359"/>
      <c r="OPC2348" s="1359"/>
      <c r="OPD2348" s="1359"/>
      <c r="OPE2348" s="1359"/>
      <c r="OPF2348" s="1359"/>
      <c r="OPG2348" s="1359"/>
      <c r="OPH2348" s="1359"/>
      <c r="OPI2348" s="1359"/>
      <c r="OPJ2348" s="1359"/>
      <c r="OPK2348" s="1359"/>
      <c r="OPL2348" s="1359"/>
      <c r="OPM2348" s="1359"/>
      <c r="OPN2348" s="1359"/>
      <c r="OPO2348" s="1359"/>
      <c r="OPP2348" s="1359"/>
      <c r="OPQ2348" s="1359"/>
      <c r="OPR2348" s="1359"/>
      <c r="OPS2348" s="1359"/>
      <c r="OPT2348" s="1359"/>
      <c r="OPU2348" s="1359"/>
      <c r="OPV2348" s="1359"/>
      <c r="OPW2348" s="1359"/>
      <c r="OPX2348" s="1359"/>
      <c r="OPY2348" s="1359"/>
      <c r="OPZ2348" s="1359"/>
      <c r="OQA2348" s="1359"/>
      <c r="OQB2348" s="1359"/>
      <c r="OQC2348" s="1359"/>
      <c r="OQD2348" s="1359"/>
      <c r="OQE2348" s="1359"/>
      <c r="OQF2348" s="1359"/>
      <c r="OQG2348" s="1359"/>
      <c r="OQH2348" s="1359"/>
      <c r="OQI2348" s="1359"/>
      <c r="OQJ2348" s="1359"/>
      <c r="OQK2348" s="1359"/>
      <c r="OQL2348" s="1359"/>
      <c r="OQM2348" s="1359"/>
      <c r="OQN2348" s="1359"/>
      <c r="OQO2348" s="1359"/>
      <c r="OQP2348" s="1359"/>
      <c r="OQQ2348" s="1359"/>
      <c r="OQR2348" s="1359"/>
      <c r="OQS2348" s="1359"/>
      <c r="OQT2348" s="1359"/>
      <c r="OQU2348" s="1359"/>
      <c r="OQV2348" s="1359"/>
      <c r="OQW2348" s="1359"/>
      <c r="OQX2348" s="1359"/>
      <c r="OQY2348" s="1359"/>
      <c r="OQZ2348" s="1359"/>
      <c r="ORA2348" s="1359"/>
      <c r="ORB2348" s="1359"/>
      <c r="ORC2348" s="1359"/>
      <c r="ORD2348" s="1359"/>
      <c r="ORE2348" s="1359"/>
      <c r="ORF2348" s="1359"/>
      <c r="ORG2348" s="1359"/>
      <c r="ORH2348" s="1359"/>
      <c r="ORI2348" s="1359"/>
      <c r="ORJ2348" s="1359"/>
      <c r="ORK2348" s="1359"/>
      <c r="ORL2348" s="1359"/>
      <c r="ORM2348" s="1359"/>
      <c r="ORN2348" s="1359"/>
      <c r="ORO2348" s="1359"/>
      <c r="ORP2348" s="1359"/>
      <c r="ORQ2348" s="1359"/>
      <c r="ORR2348" s="1359"/>
      <c r="ORS2348" s="1359"/>
      <c r="ORT2348" s="1359"/>
      <c r="ORU2348" s="1359"/>
      <c r="ORV2348" s="1359"/>
      <c r="ORW2348" s="1359"/>
      <c r="ORX2348" s="1359"/>
      <c r="ORY2348" s="1359"/>
      <c r="ORZ2348" s="1359"/>
      <c r="OSA2348" s="1359"/>
      <c r="OSB2348" s="1359"/>
      <c r="OSC2348" s="1359"/>
      <c r="OSD2348" s="1359"/>
      <c r="OSE2348" s="1359"/>
      <c r="OSF2348" s="1359"/>
      <c r="OSG2348" s="1359"/>
      <c r="OSH2348" s="1359"/>
      <c r="OSI2348" s="1359"/>
      <c r="OSJ2348" s="1359"/>
      <c r="OSK2348" s="1359"/>
      <c r="OSL2348" s="1359"/>
      <c r="OSM2348" s="1359"/>
      <c r="OSN2348" s="1359"/>
      <c r="OSO2348" s="1359"/>
      <c r="OSP2348" s="1359"/>
      <c r="OSQ2348" s="1359"/>
      <c r="OSR2348" s="1359"/>
      <c r="OSS2348" s="1359"/>
      <c r="OST2348" s="1359"/>
      <c r="OSU2348" s="1359"/>
      <c r="OSV2348" s="1359"/>
      <c r="OSW2348" s="1359"/>
      <c r="OSX2348" s="1359"/>
      <c r="OSY2348" s="1359"/>
      <c r="OSZ2348" s="1359"/>
      <c r="OTA2348" s="1359"/>
      <c r="OTB2348" s="1359"/>
      <c r="OTC2348" s="1359"/>
      <c r="OTD2348" s="1359"/>
      <c r="OTE2348" s="1359"/>
      <c r="OTF2348" s="1359"/>
      <c r="OTG2348" s="1359"/>
      <c r="OTH2348" s="1359"/>
      <c r="OTI2348" s="1359"/>
      <c r="OTJ2348" s="1359"/>
      <c r="OTK2348" s="1359"/>
      <c r="OTL2348" s="1359"/>
      <c r="OTM2348" s="1359"/>
      <c r="OTN2348" s="1359"/>
      <c r="OTO2348" s="1359"/>
      <c r="OTP2348" s="1359"/>
      <c r="OTQ2348" s="1359"/>
      <c r="OTR2348" s="1359"/>
      <c r="OTS2348" s="1359"/>
      <c r="OTT2348" s="1359"/>
      <c r="OTU2348" s="1359"/>
      <c r="OTV2348" s="1359"/>
      <c r="OTW2348" s="1359"/>
      <c r="OTX2348" s="1359"/>
      <c r="OTY2348" s="1359"/>
      <c r="OTZ2348" s="1359"/>
      <c r="OUA2348" s="1359"/>
      <c r="OUB2348" s="1359"/>
      <c r="OUC2348" s="1359"/>
      <c r="OUD2348" s="1359"/>
      <c r="OUE2348" s="1359"/>
      <c r="OUF2348" s="1359"/>
      <c r="OUG2348" s="1359"/>
      <c r="OUH2348" s="1359"/>
      <c r="OUI2348" s="1359"/>
      <c r="OUJ2348" s="1359"/>
      <c r="OUK2348" s="1359"/>
      <c r="OUL2348" s="1359"/>
      <c r="OUM2348" s="1359"/>
      <c r="OUN2348" s="1359"/>
      <c r="OUO2348" s="1359"/>
      <c r="OUP2348" s="1359"/>
      <c r="OUQ2348" s="1359"/>
      <c r="OUR2348" s="1359"/>
      <c r="OUS2348" s="1359"/>
      <c r="OUT2348" s="1359"/>
      <c r="OUU2348" s="1359"/>
      <c r="OUV2348" s="1359"/>
      <c r="OUW2348" s="1359"/>
      <c r="OUX2348" s="1359"/>
      <c r="OUY2348" s="1359"/>
      <c r="OUZ2348" s="1359"/>
      <c r="OVA2348" s="1359"/>
      <c r="OVB2348" s="1359"/>
      <c r="OVC2348" s="1359"/>
      <c r="OVD2348" s="1359"/>
      <c r="OVE2348" s="1359"/>
      <c r="OVF2348" s="1359"/>
      <c r="OVG2348" s="1359"/>
      <c r="OVH2348" s="1359"/>
      <c r="OVI2348" s="1359"/>
      <c r="OVJ2348" s="1359"/>
      <c r="OVK2348" s="1359"/>
      <c r="OVL2348" s="1359"/>
      <c r="OVM2348" s="1359"/>
      <c r="OVN2348" s="1359"/>
      <c r="OVO2348" s="1359"/>
      <c r="OVP2348" s="1359"/>
      <c r="OVQ2348" s="1359"/>
      <c r="OVR2348" s="1359"/>
      <c r="OVS2348" s="1359"/>
      <c r="OVT2348" s="1359"/>
      <c r="OVU2348" s="1359"/>
      <c r="OVV2348" s="1359"/>
      <c r="OVW2348" s="1359"/>
      <c r="OVX2348" s="1359"/>
      <c r="OVY2348" s="1359"/>
      <c r="OVZ2348" s="1359"/>
      <c r="OWA2348" s="1359"/>
      <c r="OWB2348" s="1359"/>
      <c r="OWC2348" s="1359"/>
      <c r="OWD2348" s="1359"/>
      <c r="OWE2348" s="1359"/>
      <c r="OWF2348" s="1359"/>
      <c r="OWG2348" s="1359"/>
      <c r="OWH2348" s="1359"/>
      <c r="OWI2348" s="1359"/>
      <c r="OWJ2348" s="1359"/>
      <c r="OWK2348" s="1359"/>
      <c r="OWL2348" s="1359"/>
      <c r="OWM2348" s="1359"/>
      <c r="OWN2348" s="1359"/>
      <c r="OWO2348" s="1359"/>
      <c r="OWP2348" s="1359"/>
      <c r="OWQ2348" s="1359"/>
      <c r="OWR2348" s="1359"/>
      <c r="OWS2348" s="1359"/>
      <c r="OWT2348" s="1359"/>
      <c r="OWU2348" s="1359"/>
      <c r="OWV2348" s="1359"/>
      <c r="OWW2348" s="1359"/>
      <c r="OWX2348" s="1359"/>
      <c r="OWY2348" s="1359"/>
      <c r="OWZ2348" s="1359"/>
      <c r="OXA2348" s="1359"/>
      <c r="OXB2348" s="1359"/>
      <c r="OXC2348" s="1359"/>
      <c r="OXD2348" s="1359"/>
      <c r="OXE2348" s="1359"/>
      <c r="OXF2348" s="1359"/>
      <c r="OXG2348" s="1359"/>
      <c r="OXH2348" s="1359"/>
      <c r="OXI2348" s="1359"/>
      <c r="OXJ2348" s="1359"/>
      <c r="OXK2348" s="1359"/>
      <c r="OXL2348" s="1359"/>
      <c r="OXM2348" s="1359"/>
      <c r="OXN2348" s="1359"/>
      <c r="OXO2348" s="1359"/>
      <c r="OXP2348" s="1359"/>
      <c r="OXQ2348" s="1359"/>
      <c r="OXR2348" s="1359"/>
      <c r="OXS2348" s="1359"/>
      <c r="OXT2348" s="1359"/>
      <c r="OXU2348" s="1359"/>
      <c r="OXV2348" s="1359"/>
      <c r="OXW2348" s="1359"/>
      <c r="OXX2348" s="1359"/>
      <c r="OXY2348" s="1359"/>
      <c r="OXZ2348" s="1359"/>
      <c r="OYA2348" s="1359"/>
      <c r="OYB2348" s="1359"/>
      <c r="OYC2348" s="1359"/>
      <c r="OYD2348" s="1359"/>
      <c r="OYE2348" s="1359"/>
      <c r="OYF2348" s="1359"/>
      <c r="OYG2348" s="1359"/>
      <c r="OYH2348" s="1359"/>
      <c r="OYI2348" s="1359"/>
      <c r="OYJ2348" s="1359"/>
      <c r="OYK2348" s="1359"/>
      <c r="OYL2348" s="1359"/>
      <c r="OYM2348" s="1359"/>
      <c r="OYN2348" s="1359"/>
      <c r="OYO2348" s="1359"/>
      <c r="OYP2348" s="1359"/>
      <c r="OYQ2348" s="1359"/>
      <c r="OYR2348" s="1359"/>
      <c r="OYS2348" s="1359"/>
      <c r="OYT2348" s="1359"/>
      <c r="OYU2348" s="1359"/>
      <c r="OYV2348" s="1359"/>
      <c r="OYW2348" s="1359"/>
      <c r="OYX2348" s="1359"/>
      <c r="OYY2348" s="1359"/>
      <c r="OYZ2348" s="1359"/>
      <c r="OZA2348" s="1359"/>
      <c r="OZB2348" s="1359"/>
      <c r="OZC2348" s="1359"/>
      <c r="OZD2348" s="1359"/>
      <c r="OZE2348" s="1359"/>
      <c r="OZF2348" s="1359"/>
      <c r="OZG2348" s="1359"/>
      <c r="OZH2348" s="1359"/>
      <c r="OZI2348" s="1359"/>
      <c r="OZJ2348" s="1359"/>
      <c r="OZK2348" s="1359"/>
      <c r="OZL2348" s="1359"/>
      <c r="OZM2348" s="1359"/>
      <c r="OZN2348" s="1359"/>
      <c r="OZO2348" s="1359"/>
      <c r="OZP2348" s="1359"/>
      <c r="OZQ2348" s="1359"/>
      <c r="OZR2348" s="1359"/>
      <c r="OZS2348" s="1359"/>
      <c r="OZT2348" s="1359"/>
      <c r="OZU2348" s="1359"/>
      <c r="OZV2348" s="1359"/>
      <c r="OZW2348" s="1359"/>
      <c r="OZX2348" s="1359"/>
      <c r="OZY2348" s="1359"/>
      <c r="OZZ2348" s="1359"/>
      <c r="PAA2348" s="1359"/>
      <c r="PAB2348" s="1359"/>
      <c r="PAC2348" s="1359"/>
      <c r="PAD2348" s="1359"/>
      <c r="PAE2348" s="1359"/>
      <c r="PAF2348" s="1359"/>
      <c r="PAG2348" s="1359"/>
      <c r="PAH2348" s="1359"/>
      <c r="PAI2348" s="1359"/>
      <c r="PAJ2348" s="1359"/>
      <c r="PAK2348" s="1359"/>
      <c r="PAL2348" s="1359"/>
      <c r="PAM2348" s="1359"/>
      <c r="PAN2348" s="1359"/>
      <c r="PAO2348" s="1359"/>
      <c r="PAP2348" s="1359"/>
      <c r="PAQ2348" s="1359"/>
      <c r="PAR2348" s="1359"/>
      <c r="PAS2348" s="1359"/>
      <c r="PAT2348" s="1359"/>
      <c r="PAU2348" s="1359"/>
      <c r="PAV2348" s="1359"/>
      <c r="PAW2348" s="1359"/>
      <c r="PAX2348" s="1359"/>
      <c r="PAY2348" s="1359"/>
      <c r="PAZ2348" s="1359"/>
      <c r="PBA2348" s="1359"/>
      <c r="PBB2348" s="1359"/>
      <c r="PBC2348" s="1359"/>
      <c r="PBD2348" s="1359"/>
      <c r="PBE2348" s="1359"/>
      <c r="PBF2348" s="1359"/>
      <c r="PBG2348" s="1359"/>
      <c r="PBH2348" s="1359"/>
      <c r="PBI2348" s="1359"/>
      <c r="PBJ2348" s="1359"/>
      <c r="PBK2348" s="1359"/>
      <c r="PBL2348" s="1359"/>
      <c r="PBM2348" s="1359"/>
      <c r="PBN2348" s="1359"/>
      <c r="PBO2348" s="1359"/>
      <c r="PBP2348" s="1359"/>
      <c r="PBQ2348" s="1359"/>
      <c r="PBR2348" s="1359"/>
      <c r="PBS2348" s="1359"/>
      <c r="PBT2348" s="1359"/>
      <c r="PBU2348" s="1359"/>
      <c r="PBV2348" s="1359"/>
      <c r="PBW2348" s="1359"/>
      <c r="PBX2348" s="1359"/>
      <c r="PBY2348" s="1359"/>
      <c r="PBZ2348" s="1359"/>
      <c r="PCA2348" s="1359"/>
      <c r="PCB2348" s="1359"/>
      <c r="PCC2348" s="1359"/>
      <c r="PCD2348" s="1359"/>
      <c r="PCE2348" s="1359"/>
      <c r="PCF2348" s="1359"/>
      <c r="PCG2348" s="1359"/>
      <c r="PCH2348" s="1359"/>
      <c r="PCI2348" s="1359"/>
      <c r="PCJ2348" s="1359"/>
      <c r="PCK2348" s="1359"/>
      <c r="PCL2348" s="1359"/>
      <c r="PCM2348" s="1359"/>
      <c r="PCN2348" s="1359"/>
      <c r="PCO2348" s="1359"/>
      <c r="PCP2348" s="1359"/>
      <c r="PCQ2348" s="1359"/>
      <c r="PCR2348" s="1359"/>
      <c r="PCS2348" s="1359"/>
      <c r="PCT2348" s="1359"/>
      <c r="PCU2348" s="1359"/>
      <c r="PCV2348" s="1359"/>
      <c r="PCW2348" s="1359"/>
      <c r="PCX2348" s="1359"/>
      <c r="PCY2348" s="1359"/>
      <c r="PCZ2348" s="1359"/>
      <c r="PDA2348" s="1359"/>
      <c r="PDB2348" s="1359"/>
      <c r="PDC2348" s="1359"/>
      <c r="PDD2348" s="1359"/>
      <c r="PDE2348" s="1359"/>
      <c r="PDF2348" s="1359"/>
      <c r="PDG2348" s="1359"/>
      <c r="PDH2348" s="1359"/>
      <c r="PDI2348" s="1359"/>
      <c r="PDJ2348" s="1359"/>
      <c r="PDK2348" s="1359"/>
      <c r="PDL2348" s="1359"/>
      <c r="PDM2348" s="1359"/>
      <c r="PDN2348" s="1359"/>
      <c r="PDO2348" s="1359"/>
      <c r="PDP2348" s="1359"/>
      <c r="PDQ2348" s="1359"/>
      <c r="PDR2348" s="1359"/>
      <c r="PDS2348" s="1359"/>
      <c r="PDT2348" s="1359"/>
      <c r="PDU2348" s="1359"/>
      <c r="PDV2348" s="1359"/>
      <c r="PDW2348" s="1359"/>
      <c r="PDX2348" s="1359"/>
      <c r="PDY2348" s="1359"/>
      <c r="PDZ2348" s="1359"/>
      <c r="PEA2348" s="1359"/>
      <c r="PEB2348" s="1359"/>
      <c r="PEC2348" s="1359"/>
      <c r="PED2348" s="1359"/>
      <c r="PEE2348" s="1359"/>
      <c r="PEF2348" s="1359"/>
      <c r="PEG2348" s="1359"/>
      <c r="PEH2348" s="1359"/>
      <c r="PEI2348" s="1359"/>
      <c r="PEJ2348" s="1359"/>
      <c r="PEK2348" s="1359"/>
      <c r="PEL2348" s="1359"/>
      <c r="PEM2348" s="1359"/>
      <c r="PEN2348" s="1359"/>
      <c r="PEO2348" s="1359"/>
      <c r="PEP2348" s="1359"/>
      <c r="PEQ2348" s="1359"/>
      <c r="PER2348" s="1359"/>
      <c r="PES2348" s="1359"/>
      <c r="PET2348" s="1359"/>
      <c r="PEU2348" s="1359"/>
      <c r="PEV2348" s="1359"/>
      <c r="PEW2348" s="1359"/>
      <c r="PEX2348" s="1359"/>
      <c r="PEY2348" s="1359"/>
      <c r="PEZ2348" s="1359"/>
      <c r="PFA2348" s="1359"/>
      <c r="PFB2348" s="1359"/>
      <c r="PFC2348" s="1359"/>
      <c r="PFD2348" s="1359"/>
      <c r="PFE2348" s="1359"/>
      <c r="PFF2348" s="1359"/>
      <c r="PFG2348" s="1359"/>
      <c r="PFH2348" s="1359"/>
      <c r="PFI2348" s="1359"/>
      <c r="PFJ2348" s="1359"/>
      <c r="PFK2348" s="1359"/>
      <c r="PFL2348" s="1359"/>
      <c r="PFM2348" s="1359"/>
      <c r="PFN2348" s="1359"/>
      <c r="PFO2348" s="1359"/>
      <c r="PFP2348" s="1359"/>
      <c r="PFQ2348" s="1359"/>
      <c r="PFR2348" s="1359"/>
      <c r="PFS2348" s="1359"/>
      <c r="PFT2348" s="1359"/>
      <c r="PFU2348" s="1359"/>
      <c r="PFV2348" s="1359"/>
      <c r="PFW2348" s="1359"/>
      <c r="PFX2348" s="1359"/>
      <c r="PFY2348" s="1359"/>
      <c r="PFZ2348" s="1359"/>
      <c r="PGA2348" s="1359"/>
      <c r="PGB2348" s="1359"/>
      <c r="PGC2348" s="1359"/>
      <c r="PGD2348" s="1359"/>
      <c r="PGE2348" s="1359"/>
      <c r="PGF2348" s="1359"/>
      <c r="PGG2348" s="1359"/>
      <c r="PGH2348" s="1359"/>
      <c r="PGI2348" s="1359"/>
      <c r="PGJ2348" s="1359"/>
      <c r="PGK2348" s="1359"/>
      <c r="PGL2348" s="1359"/>
      <c r="PGM2348" s="1359"/>
      <c r="PGN2348" s="1359"/>
      <c r="PGO2348" s="1359"/>
      <c r="PGP2348" s="1359"/>
      <c r="PGQ2348" s="1359"/>
      <c r="PGR2348" s="1359"/>
      <c r="PGS2348" s="1359"/>
      <c r="PGT2348" s="1359"/>
      <c r="PGU2348" s="1359"/>
      <c r="PGV2348" s="1359"/>
      <c r="PGW2348" s="1359"/>
      <c r="PGX2348" s="1359"/>
      <c r="PGY2348" s="1359"/>
      <c r="PGZ2348" s="1359"/>
      <c r="PHA2348" s="1359"/>
      <c r="PHB2348" s="1359"/>
      <c r="PHC2348" s="1359"/>
      <c r="PHD2348" s="1359"/>
      <c r="PHE2348" s="1359"/>
      <c r="PHF2348" s="1359"/>
      <c r="PHG2348" s="1359"/>
      <c r="PHH2348" s="1359"/>
      <c r="PHI2348" s="1359"/>
      <c r="PHJ2348" s="1359"/>
      <c r="PHK2348" s="1359"/>
      <c r="PHL2348" s="1359"/>
      <c r="PHM2348" s="1359"/>
      <c r="PHN2348" s="1359"/>
      <c r="PHO2348" s="1359"/>
      <c r="PHP2348" s="1359"/>
      <c r="PHQ2348" s="1359"/>
      <c r="PHR2348" s="1359"/>
      <c r="PHS2348" s="1359"/>
      <c r="PHT2348" s="1359"/>
      <c r="PHU2348" s="1359"/>
      <c r="PHV2348" s="1359"/>
      <c r="PHW2348" s="1359"/>
      <c r="PHX2348" s="1359"/>
      <c r="PHY2348" s="1359"/>
      <c r="PHZ2348" s="1359"/>
      <c r="PIA2348" s="1359"/>
      <c r="PIB2348" s="1359"/>
      <c r="PIC2348" s="1359"/>
      <c r="PID2348" s="1359"/>
      <c r="PIE2348" s="1359"/>
      <c r="PIF2348" s="1359"/>
      <c r="PIG2348" s="1359"/>
      <c r="PIH2348" s="1359"/>
      <c r="PII2348" s="1359"/>
      <c r="PIJ2348" s="1359"/>
      <c r="PIK2348" s="1359"/>
      <c r="PIL2348" s="1359"/>
      <c r="PIM2348" s="1359"/>
      <c r="PIN2348" s="1359"/>
      <c r="PIO2348" s="1359"/>
      <c r="PIP2348" s="1359"/>
      <c r="PIQ2348" s="1359"/>
      <c r="PIR2348" s="1359"/>
      <c r="PIS2348" s="1359"/>
      <c r="PIT2348" s="1359"/>
      <c r="PIU2348" s="1359"/>
      <c r="PIV2348" s="1359"/>
      <c r="PIW2348" s="1359"/>
      <c r="PIX2348" s="1359"/>
      <c r="PIY2348" s="1359"/>
      <c r="PIZ2348" s="1359"/>
      <c r="PJA2348" s="1359"/>
      <c r="PJB2348" s="1359"/>
      <c r="PJC2348" s="1359"/>
      <c r="PJD2348" s="1359"/>
      <c r="PJE2348" s="1359"/>
      <c r="PJF2348" s="1359"/>
      <c r="PJG2348" s="1359"/>
      <c r="PJH2348" s="1359"/>
      <c r="PJI2348" s="1359"/>
      <c r="PJJ2348" s="1359"/>
      <c r="PJK2348" s="1359"/>
      <c r="PJL2348" s="1359"/>
      <c r="PJM2348" s="1359"/>
      <c r="PJN2348" s="1359"/>
      <c r="PJO2348" s="1359"/>
      <c r="PJP2348" s="1359"/>
      <c r="PJQ2348" s="1359"/>
      <c r="PJR2348" s="1359"/>
      <c r="PJS2348" s="1359"/>
      <c r="PJT2348" s="1359"/>
      <c r="PJU2348" s="1359"/>
      <c r="PJV2348" s="1359"/>
      <c r="PJW2348" s="1359"/>
      <c r="PJX2348" s="1359"/>
      <c r="PJY2348" s="1359"/>
      <c r="PJZ2348" s="1359"/>
      <c r="PKA2348" s="1359"/>
      <c r="PKB2348" s="1359"/>
      <c r="PKC2348" s="1359"/>
      <c r="PKD2348" s="1359"/>
      <c r="PKE2348" s="1359"/>
      <c r="PKF2348" s="1359"/>
      <c r="PKG2348" s="1359"/>
      <c r="PKH2348" s="1359"/>
      <c r="PKI2348" s="1359"/>
      <c r="PKJ2348" s="1359"/>
      <c r="PKK2348" s="1359"/>
      <c r="PKL2348" s="1359"/>
      <c r="PKM2348" s="1359"/>
      <c r="PKN2348" s="1359"/>
      <c r="PKO2348" s="1359"/>
      <c r="PKP2348" s="1359"/>
      <c r="PKQ2348" s="1359"/>
      <c r="PKR2348" s="1359"/>
      <c r="PKS2348" s="1359"/>
      <c r="PKT2348" s="1359"/>
      <c r="PKU2348" s="1359"/>
      <c r="PKV2348" s="1359"/>
      <c r="PKW2348" s="1359"/>
      <c r="PKX2348" s="1359"/>
      <c r="PKY2348" s="1359"/>
      <c r="PKZ2348" s="1359"/>
      <c r="PLA2348" s="1359"/>
      <c r="PLB2348" s="1359"/>
      <c r="PLC2348" s="1359"/>
      <c r="PLD2348" s="1359"/>
      <c r="PLE2348" s="1359"/>
      <c r="PLF2348" s="1359"/>
      <c r="PLG2348" s="1359"/>
      <c r="PLH2348" s="1359"/>
      <c r="PLI2348" s="1359"/>
      <c r="PLJ2348" s="1359"/>
      <c r="PLK2348" s="1359"/>
      <c r="PLL2348" s="1359"/>
      <c r="PLM2348" s="1359"/>
      <c r="PLN2348" s="1359"/>
      <c r="PLO2348" s="1359"/>
      <c r="PLP2348" s="1359"/>
      <c r="PLQ2348" s="1359"/>
      <c r="PLR2348" s="1359"/>
      <c r="PLS2348" s="1359"/>
      <c r="PLT2348" s="1359"/>
      <c r="PLU2348" s="1359"/>
      <c r="PLV2348" s="1359"/>
      <c r="PLW2348" s="1359"/>
      <c r="PLX2348" s="1359"/>
      <c r="PLY2348" s="1359"/>
      <c r="PLZ2348" s="1359"/>
      <c r="PMA2348" s="1359"/>
      <c r="PMB2348" s="1359"/>
      <c r="PMC2348" s="1359"/>
      <c r="PMD2348" s="1359"/>
      <c r="PME2348" s="1359"/>
      <c r="PMF2348" s="1359"/>
      <c r="PMG2348" s="1359"/>
      <c r="PMH2348" s="1359"/>
      <c r="PMI2348" s="1359"/>
      <c r="PMJ2348" s="1359"/>
      <c r="PMK2348" s="1359"/>
      <c r="PML2348" s="1359"/>
      <c r="PMM2348" s="1359"/>
      <c r="PMN2348" s="1359"/>
      <c r="PMO2348" s="1359"/>
      <c r="PMP2348" s="1359"/>
      <c r="PMQ2348" s="1359"/>
      <c r="PMR2348" s="1359"/>
      <c r="PMS2348" s="1359"/>
      <c r="PMT2348" s="1359"/>
      <c r="PMU2348" s="1359"/>
      <c r="PMV2348" s="1359"/>
      <c r="PMW2348" s="1359"/>
      <c r="PMX2348" s="1359"/>
      <c r="PMY2348" s="1359"/>
      <c r="PMZ2348" s="1359"/>
      <c r="PNA2348" s="1359"/>
      <c r="PNB2348" s="1359"/>
      <c r="PNC2348" s="1359"/>
      <c r="PND2348" s="1359"/>
      <c r="PNE2348" s="1359"/>
      <c r="PNF2348" s="1359"/>
      <c r="PNG2348" s="1359"/>
      <c r="PNH2348" s="1359"/>
      <c r="PNI2348" s="1359"/>
      <c r="PNJ2348" s="1359"/>
      <c r="PNK2348" s="1359"/>
      <c r="PNL2348" s="1359"/>
      <c r="PNM2348" s="1359"/>
      <c r="PNN2348" s="1359"/>
      <c r="PNO2348" s="1359"/>
      <c r="PNP2348" s="1359"/>
      <c r="PNQ2348" s="1359"/>
      <c r="PNR2348" s="1359"/>
      <c r="PNS2348" s="1359"/>
      <c r="PNT2348" s="1359"/>
      <c r="PNU2348" s="1359"/>
      <c r="PNV2348" s="1359"/>
      <c r="PNW2348" s="1359"/>
      <c r="PNX2348" s="1359"/>
      <c r="PNY2348" s="1359"/>
      <c r="PNZ2348" s="1359"/>
      <c r="POA2348" s="1359"/>
      <c r="POB2348" s="1359"/>
      <c r="POC2348" s="1359"/>
      <c r="POD2348" s="1359"/>
      <c r="POE2348" s="1359"/>
      <c r="POF2348" s="1359"/>
      <c r="POG2348" s="1359"/>
      <c r="POH2348" s="1359"/>
      <c r="POI2348" s="1359"/>
      <c r="POJ2348" s="1359"/>
      <c r="POK2348" s="1359"/>
      <c r="POL2348" s="1359"/>
      <c r="POM2348" s="1359"/>
      <c r="PON2348" s="1359"/>
      <c r="POO2348" s="1359"/>
      <c r="POP2348" s="1359"/>
      <c r="POQ2348" s="1359"/>
      <c r="POR2348" s="1359"/>
      <c r="POS2348" s="1359"/>
      <c r="POT2348" s="1359"/>
      <c r="POU2348" s="1359"/>
      <c r="POV2348" s="1359"/>
      <c r="POW2348" s="1359"/>
      <c r="POX2348" s="1359"/>
      <c r="POY2348" s="1359"/>
      <c r="POZ2348" s="1359"/>
      <c r="PPA2348" s="1359"/>
      <c r="PPB2348" s="1359"/>
      <c r="PPC2348" s="1359"/>
      <c r="PPD2348" s="1359"/>
      <c r="PPE2348" s="1359"/>
      <c r="PPF2348" s="1359"/>
      <c r="PPG2348" s="1359"/>
      <c r="PPH2348" s="1359"/>
      <c r="PPI2348" s="1359"/>
      <c r="PPJ2348" s="1359"/>
      <c r="PPK2348" s="1359"/>
      <c r="PPL2348" s="1359"/>
      <c r="PPM2348" s="1359"/>
      <c r="PPN2348" s="1359"/>
      <c r="PPO2348" s="1359"/>
      <c r="PPP2348" s="1359"/>
      <c r="PPQ2348" s="1359"/>
      <c r="PPR2348" s="1359"/>
      <c r="PPS2348" s="1359"/>
      <c r="PPT2348" s="1359"/>
      <c r="PPU2348" s="1359"/>
      <c r="PPV2348" s="1359"/>
      <c r="PPW2348" s="1359"/>
      <c r="PPX2348" s="1359"/>
      <c r="PPY2348" s="1359"/>
      <c r="PPZ2348" s="1359"/>
      <c r="PQA2348" s="1359"/>
      <c r="PQB2348" s="1359"/>
      <c r="PQC2348" s="1359"/>
      <c r="PQD2348" s="1359"/>
      <c r="PQE2348" s="1359"/>
      <c r="PQF2348" s="1359"/>
      <c r="PQG2348" s="1359"/>
      <c r="PQH2348" s="1359"/>
      <c r="PQI2348" s="1359"/>
      <c r="PQJ2348" s="1359"/>
      <c r="PQK2348" s="1359"/>
      <c r="PQL2348" s="1359"/>
      <c r="PQM2348" s="1359"/>
      <c r="PQN2348" s="1359"/>
      <c r="PQO2348" s="1359"/>
      <c r="PQP2348" s="1359"/>
      <c r="PQQ2348" s="1359"/>
      <c r="PQR2348" s="1359"/>
      <c r="PQS2348" s="1359"/>
      <c r="PQT2348" s="1359"/>
      <c r="PQU2348" s="1359"/>
      <c r="PQV2348" s="1359"/>
      <c r="PQW2348" s="1359"/>
      <c r="PQX2348" s="1359"/>
      <c r="PQY2348" s="1359"/>
      <c r="PQZ2348" s="1359"/>
      <c r="PRA2348" s="1359"/>
      <c r="PRB2348" s="1359"/>
      <c r="PRC2348" s="1359"/>
      <c r="PRD2348" s="1359"/>
      <c r="PRE2348" s="1359"/>
      <c r="PRF2348" s="1359"/>
      <c r="PRG2348" s="1359"/>
      <c r="PRH2348" s="1359"/>
      <c r="PRI2348" s="1359"/>
      <c r="PRJ2348" s="1359"/>
      <c r="PRK2348" s="1359"/>
      <c r="PRL2348" s="1359"/>
      <c r="PRM2348" s="1359"/>
      <c r="PRN2348" s="1359"/>
      <c r="PRO2348" s="1359"/>
      <c r="PRP2348" s="1359"/>
      <c r="PRQ2348" s="1359"/>
      <c r="PRR2348" s="1359"/>
      <c r="PRS2348" s="1359"/>
      <c r="PRT2348" s="1359"/>
      <c r="PRU2348" s="1359"/>
      <c r="PRV2348" s="1359"/>
      <c r="PRW2348" s="1359"/>
      <c r="PRX2348" s="1359"/>
      <c r="PRY2348" s="1359"/>
      <c r="PRZ2348" s="1359"/>
      <c r="PSA2348" s="1359"/>
      <c r="PSB2348" s="1359"/>
      <c r="PSC2348" s="1359"/>
      <c r="PSD2348" s="1359"/>
      <c r="PSE2348" s="1359"/>
      <c r="PSF2348" s="1359"/>
      <c r="PSG2348" s="1359"/>
      <c r="PSH2348" s="1359"/>
      <c r="PSI2348" s="1359"/>
      <c r="PSJ2348" s="1359"/>
      <c r="PSK2348" s="1359"/>
      <c r="PSL2348" s="1359"/>
      <c r="PSM2348" s="1359"/>
      <c r="PSN2348" s="1359"/>
      <c r="PSO2348" s="1359"/>
      <c r="PSP2348" s="1359"/>
      <c r="PSQ2348" s="1359"/>
      <c r="PSR2348" s="1359"/>
      <c r="PSS2348" s="1359"/>
      <c r="PST2348" s="1359"/>
      <c r="PSU2348" s="1359"/>
      <c r="PSV2348" s="1359"/>
      <c r="PSW2348" s="1359"/>
      <c r="PSX2348" s="1359"/>
      <c r="PSY2348" s="1359"/>
      <c r="PSZ2348" s="1359"/>
      <c r="PTA2348" s="1359"/>
      <c r="PTB2348" s="1359"/>
      <c r="PTC2348" s="1359"/>
      <c r="PTD2348" s="1359"/>
      <c r="PTE2348" s="1359"/>
      <c r="PTF2348" s="1359"/>
      <c r="PTG2348" s="1359"/>
      <c r="PTH2348" s="1359"/>
      <c r="PTI2348" s="1359"/>
      <c r="PTJ2348" s="1359"/>
      <c r="PTK2348" s="1359"/>
      <c r="PTL2348" s="1359"/>
      <c r="PTM2348" s="1359"/>
      <c r="PTN2348" s="1359"/>
      <c r="PTO2348" s="1359"/>
      <c r="PTP2348" s="1359"/>
      <c r="PTQ2348" s="1359"/>
      <c r="PTR2348" s="1359"/>
      <c r="PTS2348" s="1359"/>
      <c r="PTT2348" s="1359"/>
      <c r="PTU2348" s="1359"/>
      <c r="PTV2348" s="1359"/>
      <c r="PTW2348" s="1359"/>
      <c r="PTX2348" s="1359"/>
      <c r="PTY2348" s="1359"/>
      <c r="PTZ2348" s="1359"/>
      <c r="PUA2348" s="1359"/>
      <c r="PUB2348" s="1359"/>
      <c r="PUC2348" s="1359"/>
      <c r="PUD2348" s="1359"/>
      <c r="PUE2348" s="1359"/>
      <c r="PUF2348" s="1359"/>
      <c r="PUG2348" s="1359"/>
      <c r="PUH2348" s="1359"/>
      <c r="PUI2348" s="1359"/>
      <c r="PUJ2348" s="1359"/>
      <c r="PUK2348" s="1359"/>
      <c r="PUL2348" s="1359"/>
      <c r="PUM2348" s="1359"/>
      <c r="PUN2348" s="1359"/>
      <c r="PUO2348" s="1359"/>
      <c r="PUP2348" s="1359"/>
      <c r="PUQ2348" s="1359"/>
      <c r="PUR2348" s="1359"/>
      <c r="PUS2348" s="1359"/>
      <c r="PUT2348" s="1359"/>
      <c r="PUU2348" s="1359"/>
      <c r="PUV2348" s="1359"/>
      <c r="PUW2348" s="1359"/>
      <c r="PUX2348" s="1359"/>
      <c r="PUY2348" s="1359"/>
      <c r="PUZ2348" s="1359"/>
      <c r="PVA2348" s="1359"/>
      <c r="PVB2348" s="1359"/>
      <c r="PVC2348" s="1359"/>
      <c r="PVD2348" s="1359"/>
      <c r="PVE2348" s="1359"/>
      <c r="PVF2348" s="1359"/>
      <c r="PVG2348" s="1359"/>
      <c r="PVH2348" s="1359"/>
      <c r="PVI2348" s="1359"/>
      <c r="PVJ2348" s="1359"/>
      <c r="PVK2348" s="1359"/>
      <c r="PVL2348" s="1359"/>
      <c r="PVM2348" s="1359"/>
      <c r="PVN2348" s="1359"/>
      <c r="PVO2348" s="1359"/>
      <c r="PVP2348" s="1359"/>
      <c r="PVQ2348" s="1359"/>
      <c r="PVR2348" s="1359"/>
      <c r="PVS2348" s="1359"/>
      <c r="PVT2348" s="1359"/>
      <c r="PVU2348" s="1359"/>
      <c r="PVV2348" s="1359"/>
      <c r="PVW2348" s="1359"/>
      <c r="PVX2348" s="1359"/>
      <c r="PVY2348" s="1359"/>
      <c r="PVZ2348" s="1359"/>
      <c r="PWA2348" s="1359"/>
      <c r="PWB2348" s="1359"/>
      <c r="PWC2348" s="1359"/>
      <c r="PWD2348" s="1359"/>
      <c r="PWE2348" s="1359"/>
      <c r="PWF2348" s="1359"/>
      <c r="PWG2348" s="1359"/>
      <c r="PWH2348" s="1359"/>
      <c r="PWI2348" s="1359"/>
      <c r="PWJ2348" s="1359"/>
      <c r="PWK2348" s="1359"/>
      <c r="PWL2348" s="1359"/>
      <c r="PWM2348" s="1359"/>
      <c r="PWN2348" s="1359"/>
      <c r="PWO2348" s="1359"/>
      <c r="PWP2348" s="1359"/>
      <c r="PWQ2348" s="1359"/>
      <c r="PWR2348" s="1359"/>
      <c r="PWS2348" s="1359"/>
      <c r="PWT2348" s="1359"/>
      <c r="PWU2348" s="1359"/>
      <c r="PWV2348" s="1359"/>
      <c r="PWW2348" s="1359"/>
      <c r="PWX2348" s="1359"/>
      <c r="PWY2348" s="1359"/>
      <c r="PWZ2348" s="1359"/>
      <c r="PXA2348" s="1359"/>
      <c r="PXB2348" s="1359"/>
      <c r="PXC2348" s="1359"/>
      <c r="PXD2348" s="1359"/>
      <c r="PXE2348" s="1359"/>
      <c r="PXF2348" s="1359"/>
      <c r="PXG2348" s="1359"/>
      <c r="PXH2348" s="1359"/>
      <c r="PXI2348" s="1359"/>
      <c r="PXJ2348" s="1359"/>
      <c r="PXK2348" s="1359"/>
      <c r="PXL2348" s="1359"/>
      <c r="PXM2348" s="1359"/>
      <c r="PXN2348" s="1359"/>
      <c r="PXO2348" s="1359"/>
      <c r="PXP2348" s="1359"/>
      <c r="PXQ2348" s="1359"/>
      <c r="PXR2348" s="1359"/>
      <c r="PXS2348" s="1359"/>
      <c r="PXT2348" s="1359"/>
      <c r="PXU2348" s="1359"/>
      <c r="PXV2348" s="1359"/>
      <c r="PXW2348" s="1359"/>
      <c r="PXX2348" s="1359"/>
      <c r="PXY2348" s="1359"/>
      <c r="PXZ2348" s="1359"/>
      <c r="PYA2348" s="1359"/>
      <c r="PYB2348" s="1359"/>
      <c r="PYC2348" s="1359"/>
      <c r="PYD2348" s="1359"/>
      <c r="PYE2348" s="1359"/>
      <c r="PYF2348" s="1359"/>
      <c r="PYG2348" s="1359"/>
      <c r="PYH2348" s="1359"/>
      <c r="PYI2348" s="1359"/>
      <c r="PYJ2348" s="1359"/>
      <c r="PYK2348" s="1359"/>
      <c r="PYL2348" s="1359"/>
      <c r="PYM2348" s="1359"/>
      <c r="PYN2348" s="1359"/>
      <c r="PYO2348" s="1359"/>
      <c r="PYP2348" s="1359"/>
      <c r="PYQ2348" s="1359"/>
      <c r="PYR2348" s="1359"/>
      <c r="PYS2348" s="1359"/>
      <c r="PYT2348" s="1359"/>
      <c r="PYU2348" s="1359"/>
      <c r="PYV2348" s="1359"/>
      <c r="PYW2348" s="1359"/>
      <c r="PYX2348" s="1359"/>
      <c r="PYY2348" s="1359"/>
      <c r="PYZ2348" s="1359"/>
      <c r="PZA2348" s="1359"/>
      <c r="PZB2348" s="1359"/>
      <c r="PZC2348" s="1359"/>
      <c r="PZD2348" s="1359"/>
      <c r="PZE2348" s="1359"/>
      <c r="PZF2348" s="1359"/>
      <c r="PZG2348" s="1359"/>
      <c r="PZH2348" s="1359"/>
      <c r="PZI2348" s="1359"/>
      <c r="PZJ2348" s="1359"/>
      <c r="PZK2348" s="1359"/>
      <c r="PZL2348" s="1359"/>
      <c r="PZM2348" s="1359"/>
      <c r="PZN2348" s="1359"/>
      <c r="PZO2348" s="1359"/>
      <c r="PZP2348" s="1359"/>
      <c r="PZQ2348" s="1359"/>
      <c r="PZR2348" s="1359"/>
      <c r="PZS2348" s="1359"/>
      <c r="PZT2348" s="1359"/>
      <c r="PZU2348" s="1359"/>
      <c r="PZV2348" s="1359"/>
      <c r="PZW2348" s="1359"/>
      <c r="PZX2348" s="1359"/>
      <c r="PZY2348" s="1359"/>
      <c r="PZZ2348" s="1359"/>
      <c r="QAA2348" s="1359"/>
      <c r="QAB2348" s="1359"/>
      <c r="QAC2348" s="1359"/>
      <c r="QAD2348" s="1359"/>
      <c r="QAE2348" s="1359"/>
      <c r="QAF2348" s="1359"/>
      <c r="QAG2348" s="1359"/>
      <c r="QAH2348" s="1359"/>
      <c r="QAI2348" s="1359"/>
      <c r="QAJ2348" s="1359"/>
      <c r="QAK2348" s="1359"/>
      <c r="QAL2348" s="1359"/>
      <c r="QAM2348" s="1359"/>
      <c r="QAN2348" s="1359"/>
      <c r="QAO2348" s="1359"/>
      <c r="QAP2348" s="1359"/>
      <c r="QAQ2348" s="1359"/>
      <c r="QAR2348" s="1359"/>
      <c r="QAS2348" s="1359"/>
      <c r="QAT2348" s="1359"/>
      <c r="QAU2348" s="1359"/>
      <c r="QAV2348" s="1359"/>
      <c r="QAW2348" s="1359"/>
      <c r="QAX2348" s="1359"/>
      <c r="QAY2348" s="1359"/>
      <c r="QAZ2348" s="1359"/>
      <c r="QBA2348" s="1359"/>
      <c r="QBB2348" s="1359"/>
      <c r="QBC2348" s="1359"/>
      <c r="QBD2348" s="1359"/>
      <c r="QBE2348" s="1359"/>
      <c r="QBF2348" s="1359"/>
      <c r="QBG2348" s="1359"/>
      <c r="QBH2348" s="1359"/>
      <c r="QBI2348" s="1359"/>
      <c r="QBJ2348" s="1359"/>
      <c r="QBK2348" s="1359"/>
      <c r="QBL2348" s="1359"/>
      <c r="QBM2348" s="1359"/>
      <c r="QBN2348" s="1359"/>
      <c r="QBO2348" s="1359"/>
      <c r="QBP2348" s="1359"/>
      <c r="QBQ2348" s="1359"/>
      <c r="QBR2348" s="1359"/>
      <c r="QBS2348" s="1359"/>
      <c r="QBT2348" s="1359"/>
      <c r="QBU2348" s="1359"/>
      <c r="QBV2348" s="1359"/>
      <c r="QBW2348" s="1359"/>
      <c r="QBX2348" s="1359"/>
      <c r="QBY2348" s="1359"/>
      <c r="QBZ2348" s="1359"/>
      <c r="QCA2348" s="1359"/>
      <c r="QCB2348" s="1359"/>
      <c r="QCC2348" s="1359"/>
      <c r="QCD2348" s="1359"/>
      <c r="QCE2348" s="1359"/>
      <c r="QCF2348" s="1359"/>
      <c r="QCG2348" s="1359"/>
      <c r="QCH2348" s="1359"/>
      <c r="QCI2348" s="1359"/>
      <c r="QCJ2348" s="1359"/>
      <c r="QCK2348" s="1359"/>
      <c r="QCL2348" s="1359"/>
      <c r="QCM2348" s="1359"/>
      <c r="QCN2348" s="1359"/>
      <c r="QCO2348" s="1359"/>
      <c r="QCP2348" s="1359"/>
      <c r="QCQ2348" s="1359"/>
      <c r="QCR2348" s="1359"/>
      <c r="QCS2348" s="1359"/>
      <c r="QCT2348" s="1359"/>
      <c r="QCU2348" s="1359"/>
      <c r="QCV2348" s="1359"/>
      <c r="QCW2348" s="1359"/>
      <c r="QCX2348" s="1359"/>
      <c r="QCY2348" s="1359"/>
      <c r="QCZ2348" s="1359"/>
      <c r="QDA2348" s="1359"/>
      <c r="QDB2348" s="1359"/>
      <c r="QDC2348" s="1359"/>
      <c r="QDD2348" s="1359"/>
      <c r="QDE2348" s="1359"/>
      <c r="QDF2348" s="1359"/>
      <c r="QDG2348" s="1359"/>
      <c r="QDH2348" s="1359"/>
      <c r="QDI2348" s="1359"/>
      <c r="QDJ2348" s="1359"/>
      <c r="QDK2348" s="1359"/>
      <c r="QDL2348" s="1359"/>
      <c r="QDM2348" s="1359"/>
      <c r="QDN2348" s="1359"/>
      <c r="QDO2348" s="1359"/>
      <c r="QDP2348" s="1359"/>
      <c r="QDQ2348" s="1359"/>
      <c r="QDR2348" s="1359"/>
      <c r="QDS2348" s="1359"/>
      <c r="QDT2348" s="1359"/>
      <c r="QDU2348" s="1359"/>
      <c r="QDV2348" s="1359"/>
      <c r="QDW2348" s="1359"/>
      <c r="QDX2348" s="1359"/>
      <c r="QDY2348" s="1359"/>
      <c r="QDZ2348" s="1359"/>
      <c r="QEA2348" s="1359"/>
      <c r="QEB2348" s="1359"/>
      <c r="QEC2348" s="1359"/>
      <c r="QED2348" s="1359"/>
      <c r="QEE2348" s="1359"/>
      <c r="QEF2348" s="1359"/>
      <c r="QEG2348" s="1359"/>
      <c r="QEH2348" s="1359"/>
      <c r="QEI2348" s="1359"/>
      <c r="QEJ2348" s="1359"/>
      <c r="QEK2348" s="1359"/>
      <c r="QEL2348" s="1359"/>
      <c r="QEM2348" s="1359"/>
      <c r="QEN2348" s="1359"/>
      <c r="QEO2348" s="1359"/>
      <c r="QEP2348" s="1359"/>
      <c r="QEQ2348" s="1359"/>
      <c r="QER2348" s="1359"/>
      <c r="QES2348" s="1359"/>
      <c r="QET2348" s="1359"/>
      <c r="QEU2348" s="1359"/>
      <c r="QEV2348" s="1359"/>
      <c r="QEW2348" s="1359"/>
      <c r="QEX2348" s="1359"/>
      <c r="QEY2348" s="1359"/>
      <c r="QEZ2348" s="1359"/>
      <c r="QFA2348" s="1359"/>
      <c r="QFB2348" s="1359"/>
      <c r="QFC2348" s="1359"/>
      <c r="QFD2348" s="1359"/>
      <c r="QFE2348" s="1359"/>
      <c r="QFF2348" s="1359"/>
      <c r="QFG2348" s="1359"/>
      <c r="QFH2348" s="1359"/>
      <c r="QFI2348" s="1359"/>
      <c r="QFJ2348" s="1359"/>
      <c r="QFK2348" s="1359"/>
      <c r="QFL2348" s="1359"/>
      <c r="QFM2348" s="1359"/>
      <c r="QFN2348" s="1359"/>
      <c r="QFO2348" s="1359"/>
      <c r="QFP2348" s="1359"/>
      <c r="QFQ2348" s="1359"/>
      <c r="QFR2348" s="1359"/>
      <c r="QFS2348" s="1359"/>
      <c r="QFT2348" s="1359"/>
      <c r="QFU2348" s="1359"/>
      <c r="QFV2348" s="1359"/>
      <c r="QFW2348" s="1359"/>
      <c r="QFX2348" s="1359"/>
      <c r="QFY2348" s="1359"/>
      <c r="QFZ2348" s="1359"/>
      <c r="QGA2348" s="1359"/>
      <c r="QGB2348" s="1359"/>
      <c r="QGC2348" s="1359"/>
      <c r="QGD2348" s="1359"/>
      <c r="QGE2348" s="1359"/>
      <c r="QGF2348" s="1359"/>
      <c r="QGG2348" s="1359"/>
      <c r="QGH2348" s="1359"/>
      <c r="QGI2348" s="1359"/>
      <c r="QGJ2348" s="1359"/>
      <c r="QGK2348" s="1359"/>
      <c r="QGL2348" s="1359"/>
      <c r="QGM2348" s="1359"/>
      <c r="QGN2348" s="1359"/>
      <c r="QGO2348" s="1359"/>
      <c r="QGP2348" s="1359"/>
      <c r="QGQ2348" s="1359"/>
      <c r="QGR2348" s="1359"/>
      <c r="QGS2348" s="1359"/>
      <c r="QGT2348" s="1359"/>
      <c r="QGU2348" s="1359"/>
      <c r="QGV2348" s="1359"/>
      <c r="QGW2348" s="1359"/>
      <c r="QGX2348" s="1359"/>
      <c r="QGY2348" s="1359"/>
      <c r="QGZ2348" s="1359"/>
      <c r="QHA2348" s="1359"/>
      <c r="QHB2348" s="1359"/>
      <c r="QHC2348" s="1359"/>
      <c r="QHD2348" s="1359"/>
      <c r="QHE2348" s="1359"/>
      <c r="QHF2348" s="1359"/>
      <c r="QHG2348" s="1359"/>
      <c r="QHH2348" s="1359"/>
      <c r="QHI2348" s="1359"/>
      <c r="QHJ2348" s="1359"/>
      <c r="QHK2348" s="1359"/>
      <c r="QHL2348" s="1359"/>
      <c r="QHM2348" s="1359"/>
      <c r="QHN2348" s="1359"/>
      <c r="QHO2348" s="1359"/>
      <c r="QHP2348" s="1359"/>
      <c r="QHQ2348" s="1359"/>
      <c r="QHR2348" s="1359"/>
      <c r="QHS2348" s="1359"/>
      <c r="QHT2348" s="1359"/>
      <c r="QHU2348" s="1359"/>
      <c r="QHV2348" s="1359"/>
      <c r="QHW2348" s="1359"/>
      <c r="QHX2348" s="1359"/>
      <c r="QHY2348" s="1359"/>
      <c r="QHZ2348" s="1359"/>
      <c r="QIA2348" s="1359"/>
      <c r="QIB2348" s="1359"/>
      <c r="QIC2348" s="1359"/>
      <c r="QID2348" s="1359"/>
      <c r="QIE2348" s="1359"/>
      <c r="QIF2348" s="1359"/>
      <c r="QIG2348" s="1359"/>
      <c r="QIH2348" s="1359"/>
      <c r="QII2348" s="1359"/>
      <c r="QIJ2348" s="1359"/>
      <c r="QIK2348" s="1359"/>
      <c r="QIL2348" s="1359"/>
      <c r="QIM2348" s="1359"/>
      <c r="QIN2348" s="1359"/>
      <c r="QIO2348" s="1359"/>
      <c r="QIP2348" s="1359"/>
      <c r="QIQ2348" s="1359"/>
      <c r="QIR2348" s="1359"/>
      <c r="QIS2348" s="1359"/>
      <c r="QIT2348" s="1359"/>
      <c r="QIU2348" s="1359"/>
      <c r="QIV2348" s="1359"/>
      <c r="QIW2348" s="1359"/>
      <c r="QIX2348" s="1359"/>
      <c r="QIY2348" s="1359"/>
      <c r="QIZ2348" s="1359"/>
      <c r="QJA2348" s="1359"/>
      <c r="QJB2348" s="1359"/>
      <c r="QJC2348" s="1359"/>
      <c r="QJD2348" s="1359"/>
      <c r="QJE2348" s="1359"/>
      <c r="QJF2348" s="1359"/>
      <c r="QJG2348" s="1359"/>
      <c r="QJH2348" s="1359"/>
      <c r="QJI2348" s="1359"/>
      <c r="QJJ2348" s="1359"/>
      <c r="QJK2348" s="1359"/>
      <c r="QJL2348" s="1359"/>
      <c r="QJM2348" s="1359"/>
      <c r="QJN2348" s="1359"/>
      <c r="QJO2348" s="1359"/>
      <c r="QJP2348" s="1359"/>
      <c r="QJQ2348" s="1359"/>
      <c r="QJR2348" s="1359"/>
      <c r="QJS2348" s="1359"/>
      <c r="QJT2348" s="1359"/>
      <c r="QJU2348" s="1359"/>
      <c r="QJV2348" s="1359"/>
      <c r="QJW2348" s="1359"/>
      <c r="QJX2348" s="1359"/>
      <c r="QJY2348" s="1359"/>
      <c r="QJZ2348" s="1359"/>
      <c r="QKA2348" s="1359"/>
      <c r="QKB2348" s="1359"/>
      <c r="QKC2348" s="1359"/>
      <c r="QKD2348" s="1359"/>
      <c r="QKE2348" s="1359"/>
      <c r="QKF2348" s="1359"/>
      <c r="QKG2348" s="1359"/>
      <c r="QKH2348" s="1359"/>
      <c r="QKI2348" s="1359"/>
      <c r="QKJ2348" s="1359"/>
      <c r="QKK2348" s="1359"/>
      <c r="QKL2348" s="1359"/>
      <c r="QKM2348" s="1359"/>
      <c r="QKN2348" s="1359"/>
      <c r="QKO2348" s="1359"/>
      <c r="QKP2348" s="1359"/>
      <c r="QKQ2348" s="1359"/>
      <c r="QKR2348" s="1359"/>
      <c r="QKS2348" s="1359"/>
      <c r="QKT2348" s="1359"/>
      <c r="QKU2348" s="1359"/>
      <c r="QKV2348" s="1359"/>
      <c r="QKW2348" s="1359"/>
      <c r="QKX2348" s="1359"/>
      <c r="QKY2348" s="1359"/>
      <c r="QKZ2348" s="1359"/>
      <c r="QLA2348" s="1359"/>
      <c r="QLB2348" s="1359"/>
      <c r="QLC2348" s="1359"/>
      <c r="QLD2348" s="1359"/>
      <c r="QLE2348" s="1359"/>
      <c r="QLF2348" s="1359"/>
      <c r="QLG2348" s="1359"/>
      <c r="QLH2348" s="1359"/>
      <c r="QLI2348" s="1359"/>
      <c r="QLJ2348" s="1359"/>
      <c r="QLK2348" s="1359"/>
      <c r="QLL2348" s="1359"/>
      <c r="QLM2348" s="1359"/>
      <c r="QLN2348" s="1359"/>
      <c r="QLO2348" s="1359"/>
      <c r="QLP2348" s="1359"/>
      <c r="QLQ2348" s="1359"/>
      <c r="QLR2348" s="1359"/>
      <c r="QLS2348" s="1359"/>
      <c r="QLT2348" s="1359"/>
      <c r="QLU2348" s="1359"/>
      <c r="QLV2348" s="1359"/>
      <c r="QLW2348" s="1359"/>
      <c r="QLX2348" s="1359"/>
      <c r="QLY2348" s="1359"/>
      <c r="QLZ2348" s="1359"/>
      <c r="QMA2348" s="1359"/>
      <c r="QMB2348" s="1359"/>
      <c r="QMC2348" s="1359"/>
      <c r="QMD2348" s="1359"/>
      <c r="QME2348" s="1359"/>
      <c r="QMF2348" s="1359"/>
      <c r="QMG2348" s="1359"/>
      <c r="QMH2348" s="1359"/>
      <c r="QMI2348" s="1359"/>
      <c r="QMJ2348" s="1359"/>
      <c r="QMK2348" s="1359"/>
      <c r="QML2348" s="1359"/>
      <c r="QMM2348" s="1359"/>
      <c r="QMN2348" s="1359"/>
      <c r="QMO2348" s="1359"/>
      <c r="QMP2348" s="1359"/>
      <c r="QMQ2348" s="1359"/>
      <c r="QMR2348" s="1359"/>
      <c r="QMS2348" s="1359"/>
      <c r="QMT2348" s="1359"/>
      <c r="QMU2348" s="1359"/>
      <c r="QMV2348" s="1359"/>
      <c r="QMW2348" s="1359"/>
      <c r="QMX2348" s="1359"/>
      <c r="QMY2348" s="1359"/>
      <c r="QMZ2348" s="1359"/>
      <c r="QNA2348" s="1359"/>
      <c r="QNB2348" s="1359"/>
      <c r="QNC2348" s="1359"/>
      <c r="QND2348" s="1359"/>
      <c r="QNE2348" s="1359"/>
      <c r="QNF2348" s="1359"/>
      <c r="QNG2348" s="1359"/>
      <c r="QNH2348" s="1359"/>
      <c r="QNI2348" s="1359"/>
      <c r="QNJ2348" s="1359"/>
      <c r="QNK2348" s="1359"/>
      <c r="QNL2348" s="1359"/>
      <c r="QNM2348" s="1359"/>
      <c r="QNN2348" s="1359"/>
      <c r="QNO2348" s="1359"/>
      <c r="QNP2348" s="1359"/>
      <c r="QNQ2348" s="1359"/>
      <c r="QNR2348" s="1359"/>
      <c r="QNS2348" s="1359"/>
      <c r="QNT2348" s="1359"/>
      <c r="QNU2348" s="1359"/>
      <c r="QNV2348" s="1359"/>
      <c r="QNW2348" s="1359"/>
      <c r="QNX2348" s="1359"/>
      <c r="QNY2348" s="1359"/>
      <c r="QNZ2348" s="1359"/>
      <c r="QOA2348" s="1359"/>
      <c r="QOB2348" s="1359"/>
      <c r="QOC2348" s="1359"/>
      <c r="QOD2348" s="1359"/>
      <c r="QOE2348" s="1359"/>
      <c r="QOF2348" s="1359"/>
      <c r="QOG2348" s="1359"/>
      <c r="QOH2348" s="1359"/>
      <c r="QOI2348" s="1359"/>
      <c r="QOJ2348" s="1359"/>
      <c r="QOK2348" s="1359"/>
      <c r="QOL2348" s="1359"/>
      <c r="QOM2348" s="1359"/>
      <c r="QON2348" s="1359"/>
      <c r="QOO2348" s="1359"/>
      <c r="QOP2348" s="1359"/>
      <c r="QOQ2348" s="1359"/>
      <c r="QOR2348" s="1359"/>
      <c r="QOS2348" s="1359"/>
      <c r="QOT2348" s="1359"/>
      <c r="QOU2348" s="1359"/>
      <c r="QOV2348" s="1359"/>
      <c r="QOW2348" s="1359"/>
      <c r="QOX2348" s="1359"/>
      <c r="QOY2348" s="1359"/>
      <c r="QOZ2348" s="1359"/>
      <c r="QPA2348" s="1359"/>
      <c r="QPB2348" s="1359"/>
      <c r="QPC2348" s="1359"/>
      <c r="QPD2348" s="1359"/>
      <c r="QPE2348" s="1359"/>
      <c r="QPF2348" s="1359"/>
      <c r="QPG2348" s="1359"/>
      <c r="QPH2348" s="1359"/>
      <c r="QPI2348" s="1359"/>
      <c r="QPJ2348" s="1359"/>
      <c r="QPK2348" s="1359"/>
      <c r="QPL2348" s="1359"/>
      <c r="QPM2348" s="1359"/>
      <c r="QPN2348" s="1359"/>
      <c r="QPO2348" s="1359"/>
      <c r="QPP2348" s="1359"/>
      <c r="QPQ2348" s="1359"/>
      <c r="QPR2348" s="1359"/>
      <c r="QPS2348" s="1359"/>
      <c r="QPT2348" s="1359"/>
      <c r="QPU2348" s="1359"/>
      <c r="QPV2348" s="1359"/>
      <c r="QPW2348" s="1359"/>
      <c r="QPX2348" s="1359"/>
      <c r="QPY2348" s="1359"/>
      <c r="QPZ2348" s="1359"/>
      <c r="QQA2348" s="1359"/>
      <c r="QQB2348" s="1359"/>
      <c r="QQC2348" s="1359"/>
      <c r="QQD2348" s="1359"/>
      <c r="QQE2348" s="1359"/>
      <c r="QQF2348" s="1359"/>
      <c r="QQG2348" s="1359"/>
      <c r="QQH2348" s="1359"/>
      <c r="QQI2348" s="1359"/>
      <c r="QQJ2348" s="1359"/>
      <c r="QQK2348" s="1359"/>
      <c r="QQL2348" s="1359"/>
      <c r="QQM2348" s="1359"/>
      <c r="QQN2348" s="1359"/>
      <c r="QQO2348" s="1359"/>
      <c r="QQP2348" s="1359"/>
      <c r="QQQ2348" s="1359"/>
      <c r="QQR2348" s="1359"/>
      <c r="QQS2348" s="1359"/>
      <c r="QQT2348" s="1359"/>
      <c r="QQU2348" s="1359"/>
      <c r="QQV2348" s="1359"/>
      <c r="QQW2348" s="1359"/>
      <c r="QQX2348" s="1359"/>
      <c r="QQY2348" s="1359"/>
      <c r="QQZ2348" s="1359"/>
      <c r="QRA2348" s="1359"/>
      <c r="QRB2348" s="1359"/>
      <c r="QRC2348" s="1359"/>
      <c r="QRD2348" s="1359"/>
      <c r="QRE2348" s="1359"/>
      <c r="QRF2348" s="1359"/>
      <c r="QRG2348" s="1359"/>
      <c r="QRH2348" s="1359"/>
      <c r="QRI2348" s="1359"/>
      <c r="QRJ2348" s="1359"/>
      <c r="QRK2348" s="1359"/>
      <c r="QRL2348" s="1359"/>
      <c r="QRM2348" s="1359"/>
      <c r="QRN2348" s="1359"/>
      <c r="QRO2348" s="1359"/>
      <c r="QRP2348" s="1359"/>
      <c r="QRQ2348" s="1359"/>
      <c r="QRR2348" s="1359"/>
      <c r="QRS2348" s="1359"/>
      <c r="QRT2348" s="1359"/>
      <c r="QRU2348" s="1359"/>
      <c r="QRV2348" s="1359"/>
      <c r="QRW2348" s="1359"/>
      <c r="QRX2348" s="1359"/>
      <c r="QRY2348" s="1359"/>
      <c r="QRZ2348" s="1359"/>
      <c r="QSA2348" s="1359"/>
      <c r="QSB2348" s="1359"/>
      <c r="QSC2348" s="1359"/>
      <c r="QSD2348" s="1359"/>
      <c r="QSE2348" s="1359"/>
      <c r="QSF2348" s="1359"/>
      <c r="QSG2348" s="1359"/>
      <c r="QSH2348" s="1359"/>
      <c r="QSI2348" s="1359"/>
      <c r="QSJ2348" s="1359"/>
      <c r="QSK2348" s="1359"/>
      <c r="QSL2348" s="1359"/>
      <c r="QSM2348" s="1359"/>
      <c r="QSN2348" s="1359"/>
      <c r="QSO2348" s="1359"/>
      <c r="QSP2348" s="1359"/>
      <c r="QSQ2348" s="1359"/>
      <c r="QSR2348" s="1359"/>
      <c r="QSS2348" s="1359"/>
      <c r="QST2348" s="1359"/>
      <c r="QSU2348" s="1359"/>
      <c r="QSV2348" s="1359"/>
      <c r="QSW2348" s="1359"/>
      <c r="QSX2348" s="1359"/>
      <c r="QSY2348" s="1359"/>
      <c r="QSZ2348" s="1359"/>
      <c r="QTA2348" s="1359"/>
      <c r="QTB2348" s="1359"/>
      <c r="QTC2348" s="1359"/>
      <c r="QTD2348" s="1359"/>
      <c r="QTE2348" s="1359"/>
      <c r="QTF2348" s="1359"/>
      <c r="QTG2348" s="1359"/>
      <c r="QTH2348" s="1359"/>
      <c r="QTI2348" s="1359"/>
      <c r="QTJ2348" s="1359"/>
      <c r="QTK2348" s="1359"/>
      <c r="QTL2348" s="1359"/>
      <c r="QTM2348" s="1359"/>
      <c r="QTN2348" s="1359"/>
      <c r="QTO2348" s="1359"/>
      <c r="QTP2348" s="1359"/>
      <c r="QTQ2348" s="1359"/>
      <c r="QTR2348" s="1359"/>
      <c r="QTS2348" s="1359"/>
      <c r="QTT2348" s="1359"/>
      <c r="QTU2348" s="1359"/>
      <c r="QTV2348" s="1359"/>
      <c r="QTW2348" s="1359"/>
      <c r="QTX2348" s="1359"/>
      <c r="QTY2348" s="1359"/>
      <c r="QTZ2348" s="1359"/>
      <c r="QUA2348" s="1359"/>
      <c r="QUB2348" s="1359"/>
      <c r="QUC2348" s="1359"/>
      <c r="QUD2348" s="1359"/>
      <c r="QUE2348" s="1359"/>
      <c r="QUF2348" s="1359"/>
      <c r="QUG2348" s="1359"/>
      <c r="QUH2348" s="1359"/>
      <c r="QUI2348" s="1359"/>
      <c r="QUJ2348" s="1359"/>
      <c r="QUK2348" s="1359"/>
      <c r="QUL2348" s="1359"/>
      <c r="QUM2348" s="1359"/>
      <c r="QUN2348" s="1359"/>
      <c r="QUO2348" s="1359"/>
      <c r="QUP2348" s="1359"/>
      <c r="QUQ2348" s="1359"/>
      <c r="QUR2348" s="1359"/>
      <c r="QUS2348" s="1359"/>
      <c r="QUT2348" s="1359"/>
      <c r="QUU2348" s="1359"/>
      <c r="QUV2348" s="1359"/>
      <c r="QUW2348" s="1359"/>
      <c r="QUX2348" s="1359"/>
      <c r="QUY2348" s="1359"/>
      <c r="QUZ2348" s="1359"/>
      <c r="QVA2348" s="1359"/>
      <c r="QVB2348" s="1359"/>
      <c r="QVC2348" s="1359"/>
      <c r="QVD2348" s="1359"/>
      <c r="QVE2348" s="1359"/>
      <c r="QVF2348" s="1359"/>
      <c r="QVG2348" s="1359"/>
      <c r="QVH2348" s="1359"/>
      <c r="QVI2348" s="1359"/>
      <c r="QVJ2348" s="1359"/>
      <c r="QVK2348" s="1359"/>
      <c r="QVL2348" s="1359"/>
      <c r="QVM2348" s="1359"/>
      <c r="QVN2348" s="1359"/>
      <c r="QVO2348" s="1359"/>
      <c r="QVP2348" s="1359"/>
      <c r="QVQ2348" s="1359"/>
      <c r="QVR2348" s="1359"/>
      <c r="QVS2348" s="1359"/>
      <c r="QVT2348" s="1359"/>
      <c r="QVU2348" s="1359"/>
      <c r="QVV2348" s="1359"/>
      <c r="QVW2348" s="1359"/>
      <c r="QVX2348" s="1359"/>
      <c r="QVY2348" s="1359"/>
      <c r="QVZ2348" s="1359"/>
      <c r="QWA2348" s="1359"/>
      <c r="QWB2348" s="1359"/>
      <c r="QWC2348" s="1359"/>
      <c r="QWD2348" s="1359"/>
      <c r="QWE2348" s="1359"/>
      <c r="QWF2348" s="1359"/>
      <c r="QWG2348" s="1359"/>
      <c r="QWH2348" s="1359"/>
      <c r="QWI2348" s="1359"/>
      <c r="QWJ2348" s="1359"/>
      <c r="QWK2348" s="1359"/>
      <c r="QWL2348" s="1359"/>
      <c r="QWM2348" s="1359"/>
      <c r="QWN2348" s="1359"/>
      <c r="QWO2348" s="1359"/>
      <c r="QWP2348" s="1359"/>
      <c r="QWQ2348" s="1359"/>
      <c r="QWR2348" s="1359"/>
      <c r="QWS2348" s="1359"/>
      <c r="QWT2348" s="1359"/>
      <c r="QWU2348" s="1359"/>
      <c r="QWV2348" s="1359"/>
      <c r="QWW2348" s="1359"/>
      <c r="QWX2348" s="1359"/>
      <c r="QWY2348" s="1359"/>
      <c r="QWZ2348" s="1359"/>
      <c r="QXA2348" s="1359"/>
      <c r="QXB2348" s="1359"/>
      <c r="QXC2348" s="1359"/>
      <c r="QXD2348" s="1359"/>
      <c r="QXE2348" s="1359"/>
      <c r="QXF2348" s="1359"/>
      <c r="QXG2348" s="1359"/>
      <c r="QXH2348" s="1359"/>
      <c r="QXI2348" s="1359"/>
      <c r="QXJ2348" s="1359"/>
      <c r="QXK2348" s="1359"/>
      <c r="QXL2348" s="1359"/>
      <c r="QXM2348" s="1359"/>
      <c r="QXN2348" s="1359"/>
      <c r="QXO2348" s="1359"/>
      <c r="QXP2348" s="1359"/>
      <c r="QXQ2348" s="1359"/>
      <c r="QXR2348" s="1359"/>
      <c r="QXS2348" s="1359"/>
      <c r="QXT2348" s="1359"/>
      <c r="QXU2348" s="1359"/>
      <c r="QXV2348" s="1359"/>
      <c r="QXW2348" s="1359"/>
      <c r="QXX2348" s="1359"/>
      <c r="QXY2348" s="1359"/>
      <c r="QXZ2348" s="1359"/>
      <c r="QYA2348" s="1359"/>
      <c r="QYB2348" s="1359"/>
      <c r="QYC2348" s="1359"/>
      <c r="QYD2348" s="1359"/>
      <c r="QYE2348" s="1359"/>
      <c r="QYF2348" s="1359"/>
      <c r="QYG2348" s="1359"/>
      <c r="QYH2348" s="1359"/>
      <c r="QYI2348" s="1359"/>
      <c r="QYJ2348" s="1359"/>
      <c r="QYK2348" s="1359"/>
      <c r="QYL2348" s="1359"/>
      <c r="QYM2348" s="1359"/>
      <c r="QYN2348" s="1359"/>
      <c r="QYO2348" s="1359"/>
      <c r="QYP2348" s="1359"/>
      <c r="QYQ2348" s="1359"/>
      <c r="QYR2348" s="1359"/>
      <c r="QYS2348" s="1359"/>
      <c r="QYT2348" s="1359"/>
      <c r="QYU2348" s="1359"/>
      <c r="QYV2348" s="1359"/>
      <c r="QYW2348" s="1359"/>
      <c r="QYX2348" s="1359"/>
      <c r="QYY2348" s="1359"/>
      <c r="QYZ2348" s="1359"/>
      <c r="QZA2348" s="1359"/>
      <c r="QZB2348" s="1359"/>
      <c r="QZC2348" s="1359"/>
      <c r="QZD2348" s="1359"/>
      <c r="QZE2348" s="1359"/>
      <c r="QZF2348" s="1359"/>
      <c r="QZG2348" s="1359"/>
      <c r="QZH2348" s="1359"/>
      <c r="QZI2348" s="1359"/>
      <c r="QZJ2348" s="1359"/>
      <c r="QZK2348" s="1359"/>
      <c r="QZL2348" s="1359"/>
      <c r="QZM2348" s="1359"/>
      <c r="QZN2348" s="1359"/>
      <c r="QZO2348" s="1359"/>
      <c r="QZP2348" s="1359"/>
      <c r="QZQ2348" s="1359"/>
      <c r="QZR2348" s="1359"/>
      <c r="QZS2348" s="1359"/>
      <c r="QZT2348" s="1359"/>
      <c r="QZU2348" s="1359"/>
      <c r="QZV2348" s="1359"/>
      <c r="QZW2348" s="1359"/>
      <c r="QZX2348" s="1359"/>
      <c r="QZY2348" s="1359"/>
      <c r="QZZ2348" s="1359"/>
      <c r="RAA2348" s="1359"/>
      <c r="RAB2348" s="1359"/>
      <c r="RAC2348" s="1359"/>
      <c r="RAD2348" s="1359"/>
      <c r="RAE2348" s="1359"/>
      <c r="RAF2348" s="1359"/>
      <c r="RAG2348" s="1359"/>
      <c r="RAH2348" s="1359"/>
      <c r="RAI2348" s="1359"/>
      <c r="RAJ2348" s="1359"/>
      <c r="RAK2348" s="1359"/>
      <c r="RAL2348" s="1359"/>
      <c r="RAM2348" s="1359"/>
      <c r="RAN2348" s="1359"/>
      <c r="RAO2348" s="1359"/>
      <c r="RAP2348" s="1359"/>
      <c r="RAQ2348" s="1359"/>
      <c r="RAR2348" s="1359"/>
      <c r="RAS2348" s="1359"/>
      <c r="RAT2348" s="1359"/>
      <c r="RAU2348" s="1359"/>
      <c r="RAV2348" s="1359"/>
      <c r="RAW2348" s="1359"/>
      <c r="RAX2348" s="1359"/>
      <c r="RAY2348" s="1359"/>
      <c r="RAZ2348" s="1359"/>
      <c r="RBA2348" s="1359"/>
      <c r="RBB2348" s="1359"/>
      <c r="RBC2348" s="1359"/>
      <c r="RBD2348" s="1359"/>
      <c r="RBE2348" s="1359"/>
      <c r="RBF2348" s="1359"/>
      <c r="RBG2348" s="1359"/>
      <c r="RBH2348" s="1359"/>
      <c r="RBI2348" s="1359"/>
      <c r="RBJ2348" s="1359"/>
      <c r="RBK2348" s="1359"/>
      <c r="RBL2348" s="1359"/>
      <c r="RBM2348" s="1359"/>
      <c r="RBN2348" s="1359"/>
      <c r="RBO2348" s="1359"/>
      <c r="RBP2348" s="1359"/>
      <c r="RBQ2348" s="1359"/>
      <c r="RBR2348" s="1359"/>
      <c r="RBS2348" s="1359"/>
      <c r="RBT2348" s="1359"/>
      <c r="RBU2348" s="1359"/>
      <c r="RBV2348" s="1359"/>
      <c r="RBW2348" s="1359"/>
      <c r="RBX2348" s="1359"/>
      <c r="RBY2348" s="1359"/>
      <c r="RBZ2348" s="1359"/>
      <c r="RCA2348" s="1359"/>
      <c r="RCB2348" s="1359"/>
      <c r="RCC2348" s="1359"/>
      <c r="RCD2348" s="1359"/>
      <c r="RCE2348" s="1359"/>
      <c r="RCF2348" s="1359"/>
      <c r="RCG2348" s="1359"/>
      <c r="RCH2348" s="1359"/>
      <c r="RCI2348" s="1359"/>
      <c r="RCJ2348" s="1359"/>
      <c r="RCK2348" s="1359"/>
      <c r="RCL2348" s="1359"/>
      <c r="RCM2348" s="1359"/>
      <c r="RCN2348" s="1359"/>
      <c r="RCO2348" s="1359"/>
      <c r="RCP2348" s="1359"/>
      <c r="RCQ2348" s="1359"/>
      <c r="RCR2348" s="1359"/>
      <c r="RCS2348" s="1359"/>
      <c r="RCT2348" s="1359"/>
      <c r="RCU2348" s="1359"/>
      <c r="RCV2348" s="1359"/>
      <c r="RCW2348" s="1359"/>
      <c r="RCX2348" s="1359"/>
      <c r="RCY2348" s="1359"/>
      <c r="RCZ2348" s="1359"/>
      <c r="RDA2348" s="1359"/>
      <c r="RDB2348" s="1359"/>
      <c r="RDC2348" s="1359"/>
      <c r="RDD2348" s="1359"/>
      <c r="RDE2348" s="1359"/>
      <c r="RDF2348" s="1359"/>
      <c r="RDG2348" s="1359"/>
      <c r="RDH2348" s="1359"/>
      <c r="RDI2348" s="1359"/>
      <c r="RDJ2348" s="1359"/>
      <c r="RDK2348" s="1359"/>
      <c r="RDL2348" s="1359"/>
      <c r="RDM2348" s="1359"/>
      <c r="RDN2348" s="1359"/>
      <c r="RDO2348" s="1359"/>
      <c r="RDP2348" s="1359"/>
      <c r="RDQ2348" s="1359"/>
      <c r="RDR2348" s="1359"/>
      <c r="RDS2348" s="1359"/>
      <c r="RDT2348" s="1359"/>
      <c r="RDU2348" s="1359"/>
      <c r="RDV2348" s="1359"/>
      <c r="RDW2348" s="1359"/>
      <c r="RDX2348" s="1359"/>
      <c r="RDY2348" s="1359"/>
      <c r="RDZ2348" s="1359"/>
      <c r="REA2348" s="1359"/>
      <c r="REB2348" s="1359"/>
      <c r="REC2348" s="1359"/>
      <c r="RED2348" s="1359"/>
      <c r="REE2348" s="1359"/>
      <c r="REF2348" s="1359"/>
      <c r="REG2348" s="1359"/>
      <c r="REH2348" s="1359"/>
      <c r="REI2348" s="1359"/>
      <c r="REJ2348" s="1359"/>
      <c r="REK2348" s="1359"/>
      <c r="REL2348" s="1359"/>
      <c r="REM2348" s="1359"/>
      <c r="REN2348" s="1359"/>
      <c r="REO2348" s="1359"/>
      <c r="REP2348" s="1359"/>
      <c r="REQ2348" s="1359"/>
      <c r="RER2348" s="1359"/>
      <c r="RES2348" s="1359"/>
      <c r="RET2348" s="1359"/>
      <c r="REU2348" s="1359"/>
      <c r="REV2348" s="1359"/>
      <c r="REW2348" s="1359"/>
      <c r="REX2348" s="1359"/>
      <c r="REY2348" s="1359"/>
      <c r="REZ2348" s="1359"/>
      <c r="RFA2348" s="1359"/>
      <c r="RFB2348" s="1359"/>
      <c r="RFC2348" s="1359"/>
      <c r="RFD2348" s="1359"/>
      <c r="RFE2348" s="1359"/>
      <c r="RFF2348" s="1359"/>
      <c r="RFG2348" s="1359"/>
      <c r="RFH2348" s="1359"/>
      <c r="RFI2348" s="1359"/>
      <c r="RFJ2348" s="1359"/>
      <c r="RFK2348" s="1359"/>
      <c r="RFL2348" s="1359"/>
      <c r="RFM2348" s="1359"/>
      <c r="RFN2348" s="1359"/>
      <c r="RFO2348" s="1359"/>
      <c r="RFP2348" s="1359"/>
      <c r="RFQ2348" s="1359"/>
      <c r="RFR2348" s="1359"/>
      <c r="RFS2348" s="1359"/>
      <c r="RFT2348" s="1359"/>
      <c r="RFU2348" s="1359"/>
      <c r="RFV2348" s="1359"/>
      <c r="RFW2348" s="1359"/>
      <c r="RFX2348" s="1359"/>
      <c r="RFY2348" s="1359"/>
      <c r="RFZ2348" s="1359"/>
      <c r="RGA2348" s="1359"/>
      <c r="RGB2348" s="1359"/>
      <c r="RGC2348" s="1359"/>
      <c r="RGD2348" s="1359"/>
      <c r="RGE2348" s="1359"/>
      <c r="RGF2348" s="1359"/>
      <c r="RGG2348" s="1359"/>
      <c r="RGH2348" s="1359"/>
      <c r="RGI2348" s="1359"/>
      <c r="RGJ2348" s="1359"/>
      <c r="RGK2348" s="1359"/>
      <c r="RGL2348" s="1359"/>
      <c r="RGM2348" s="1359"/>
      <c r="RGN2348" s="1359"/>
      <c r="RGO2348" s="1359"/>
      <c r="RGP2348" s="1359"/>
      <c r="RGQ2348" s="1359"/>
      <c r="RGR2348" s="1359"/>
      <c r="RGS2348" s="1359"/>
      <c r="RGT2348" s="1359"/>
      <c r="RGU2348" s="1359"/>
      <c r="RGV2348" s="1359"/>
      <c r="RGW2348" s="1359"/>
      <c r="RGX2348" s="1359"/>
      <c r="RGY2348" s="1359"/>
      <c r="RGZ2348" s="1359"/>
      <c r="RHA2348" s="1359"/>
      <c r="RHB2348" s="1359"/>
      <c r="RHC2348" s="1359"/>
      <c r="RHD2348" s="1359"/>
      <c r="RHE2348" s="1359"/>
      <c r="RHF2348" s="1359"/>
      <c r="RHG2348" s="1359"/>
      <c r="RHH2348" s="1359"/>
      <c r="RHI2348" s="1359"/>
      <c r="RHJ2348" s="1359"/>
      <c r="RHK2348" s="1359"/>
      <c r="RHL2348" s="1359"/>
      <c r="RHM2348" s="1359"/>
      <c r="RHN2348" s="1359"/>
      <c r="RHO2348" s="1359"/>
      <c r="RHP2348" s="1359"/>
      <c r="RHQ2348" s="1359"/>
      <c r="RHR2348" s="1359"/>
      <c r="RHS2348" s="1359"/>
      <c r="RHT2348" s="1359"/>
      <c r="RHU2348" s="1359"/>
      <c r="RHV2348" s="1359"/>
      <c r="RHW2348" s="1359"/>
      <c r="RHX2348" s="1359"/>
      <c r="RHY2348" s="1359"/>
      <c r="RHZ2348" s="1359"/>
      <c r="RIA2348" s="1359"/>
      <c r="RIB2348" s="1359"/>
      <c r="RIC2348" s="1359"/>
      <c r="RID2348" s="1359"/>
      <c r="RIE2348" s="1359"/>
      <c r="RIF2348" s="1359"/>
      <c r="RIG2348" s="1359"/>
      <c r="RIH2348" s="1359"/>
      <c r="RII2348" s="1359"/>
      <c r="RIJ2348" s="1359"/>
      <c r="RIK2348" s="1359"/>
      <c r="RIL2348" s="1359"/>
      <c r="RIM2348" s="1359"/>
      <c r="RIN2348" s="1359"/>
      <c r="RIO2348" s="1359"/>
      <c r="RIP2348" s="1359"/>
      <c r="RIQ2348" s="1359"/>
      <c r="RIR2348" s="1359"/>
      <c r="RIS2348" s="1359"/>
      <c r="RIT2348" s="1359"/>
      <c r="RIU2348" s="1359"/>
      <c r="RIV2348" s="1359"/>
      <c r="RIW2348" s="1359"/>
      <c r="RIX2348" s="1359"/>
      <c r="RIY2348" s="1359"/>
      <c r="RIZ2348" s="1359"/>
      <c r="RJA2348" s="1359"/>
      <c r="RJB2348" s="1359"/>
      <c r="RJC2348" s="1359"/>
      <c r="RJD2348" s="1359"/>
      <c r="RJE2348" s="1359"/>
      <c r="RJF2348" s="1359"/>
      <c r="RJG2348" s="1359"/>
      <c r="RJH2348" s="1359"/>
      <c r="RJI2348" s="1359"/>
      <c r="RJJ2348" s="1359"/>
      <c r="RJK2348" s="1359"/>
      <c r="RJL2348" s="1359"/>
      <c r="RJM2348" s="1359"/>
      <c r="RJN2348" s="1359"/>
      <c r="RJO2348" s="1359"/>
      <c r="RJP2348" s="1359"/>
      <c r="RJQ2348" s="1359"/>
      <c r="RJR2348" s="1359"/>
      <c r="RJS2348" s="1359"/>
      <c r="RJT2348" s="1359"/>
      <c r="RJU2348" s="1359"/>
      <c r="RJV2348" s="1359"/>
      <c r="RJW2348" s="1359"/>
      <c r="RJX2348" s="1359"/>
      <c r="RJY2348" s="1359"/>
      <c r="RJZ2348" s="1359"/>
      <c r="RKA2348" s="1359"/>
      <c r="RKB2348" s="1359"/>
      <c r="RKC2348" s="1359"/>
      <c r="RKD2348" s="1359"/>
      <c r="RKE2348" s="1359"/>
      <c r="RKF2348" s="1359"/>
      <c r="RKG2348" s="1359"/>
      <c r="RKH2348" s="1359"/>
      <c r="RKI2348" s="1359"/>
      <c r="RKJ2348" s="1359"/>
      <c r="RKK2348" s="1359"/>
      <c r="RKL2348" s="1359"/>
      <c r="RKM2348" s="1359"/>
      <c r="RKN2348" s="1359"/>
      <c r="RKO2348" s="1359"/>
      <c r="RKP2348" s="1359"/>
      <c r="RKQ2348" s="1359"/>
      <c r="RKR2348" s="1359"/>
      <c r="RKS2348" s="1359"/>
      <c r="RKT2348" s="1359"/>
      <c r="RKU2348" s="1359"/>
      <c r="RKV2348" s="1359"/>
      <c r="RKW2348" s="1359"/>
      <c r="RKX2348" s="1359"/>
      <c r="RKY2348" s="1359"/>
      <c r="RKZ2348" s="1359"/>
      <c r="RLA2348" s="1359"/>
      <c r="RLB2348" s="1359"/>
      <c r="RLC2348" s="1359"/>
      <c r="RLD2348" s="1359"/>
      <c r="RLE2348" s="1359"/>
      <c r="RLF2348" s="1359"/>
      <c r="RLG2348" s="1359"/>
      <c r="RLH2348" s="1359"/>
      <c r="RLI2348" s="1359"/>
      <c r="RLJ2348" s="1359"/>
      <c r="RLK2348" s="1359"/>
      <c r="RLL2348" s="1359"/>
      <c r="RLM2348" s="1359"/>
      <c r="RLN2348" s="1359"/>
      <c r="RLO2348" s="1359"/>
      <c r="RLP2348" s="1359"/>
      <c r="RLQ2348" s="1359"/>
      <c r="RLR2348" s="1359"/>
      <c r="RLS2348" s="1359"/>
      <c r="RLT2348" s="1359"/>
      <c r="RLU2348" s="1359"/>
      <c r="RLV2348" s="1359"/>
      <c r="RLW2348" s="1359"/>
      <c r="RLX2348" s="1359"/>
      <c r="RLY2348" s="1359"/>
      <c r="RLZ2348" s="1359"/>
      <c r="RMA2348" s="1359"/>
      <c r="RMB2348" s="1359"/>
      <c r="RMC2348" s="1359"/>
      <c r="RMD2348" s="1359"/>
      <c r="RME2348" s="1359"/>
      <c r="RMF2348" s="1359"/>
      <c r="RMG2348" s="1359"/>
      <c r="RMH2348" s="1359"/>
      <c r="RMI2348" s="1359"/>
      <c r="RMJ2348" s="1359"/>
      <c r="RMK2348" s="1359"/>
      <c r="RML2348" s="1359"/>
      <c r="RMM2348" s="1359"/>
      <c r="RMN2348" s="1359"/>
      <c r="RMO2348" s="1359"/>
      <c r="RMP2348" s="1359"/>
      <c r="RMQ2348" s="1359"/>
      <c r="RMR2348" s="1359"/>
      <c r="RMS2348" s="1359"/>
      <c r="RMT2348" s="1359"/>
      <c r="RMU2348" s="1359"/>
      <c r="RMV2348" s="1359"/>
      <c r="RMW2348" s="1359"/>
      <c r="RMX2348" s="1359"/>
      <c r="RMY2348" s="1359"/>
      <c r="RMZ2348" s="1359"/>
      <c r="RNA2348" s="1359"/>
      <c r="RNB2348" s="1359"/>
      <c r="RNC2348" s="1359"/>
      <c r="RND2348" s="1359"/>
      <c r="RNE2348" s="1359"/>
      <c r="RNF2348" s="1359"/>
      <c r="RNG2348" s="1359"/>
      <c r="RNH2348" s="1359"/>
      <c r="RNI2348" s="1359"/>
      <c r="RNJ2348" s="1359"/>
      <c r="RNK2348" s="1359"/>
      <c r="RNL2348" s="1359"/>
      <c r="RNM2348" s="1359"/>
      <c r="RNN2348" s="1359"/>
      <c r="RNO2348" s="1359"/>
      <c r="RNP2348" s="1359"/>
      <c r="RNQ2348" s="1359"/>
      <c r="RNR2348" s="1359"/>
      <c r="RNS2348" s="1359"/>
      <c r="RNT2348" s="1359"/>
      <c r="RNU2348" s="1359"/>
      <c r="RNV2348" s="1359"/>
      <c r="RNW2348" s="1359"/>
      <c r="RNX2348" s="1359"/>
      <c r="RNY2348" s="1359"/>
      <c r="RNZ2348" s="1359"/>
      <c r="ROA2348" s="1359"/>
      <c r="ROB2348" s="1359"/>
      <c r="ROC2348" s="1359"/>
      <c r="ROD2348" s="1359"/>
      <c r="ROE2348" s="1359"/>
      <c r="ROF2348" s="1359"/>
      <c r="ROG2348" s="1359"/>
      <c r="ROH2348" s="1359"/>
      <c r="ROI2348" s="1359"/>
      <c r="ROJ2348" s="1359"/>
      <c r="ROK2348" s="1359"/>
      <c r="ROL2348" s="1359"/>
      <c r="ROM2348" s="1359"/>
      <c r="RON2348" s="1359"/>
      <c r="ROO2348" s="1359"/>
      <c r="ROP2348" s="1359"/>
      <c r="ROQ2348" s="1359"/>
      <c r="ROR2348" s="1359"/>
      <c r="ROS2348" s="1359"/>
      <c r="ROT2348" s="1359"/>
      <c r="ROU2348" s="1359"/>
      <c r="ROV2348" s="1359"/>
      <c r="ROW2348" s="1359"/>
      <c r="ROX2348" s="1359"/>
      <c r="ROY2348" s="1359"/>
      <c r="ROZ2348" s="1359"/>
      <c r="RPA2348" s="1359"/>
      <c r="RPB2348" s="1359"/>
      <c r="RPC2348" s="1359"/>
      <c r="RPD2348" s="1359"/>
      <c r="RPE2348" s="1359"/>
      <c r="RPF2348" s="1359"/>
      <c r="RPG2348" s="1359"/>
      <c r="RPH2348" s="1359"/>
      <c r="RPI2348" s="1359"/>
      <c r="RPJ2348" s="1359"/>
      <c r="RPK2348" s="1359"/>
      <c r="RPL2348" s="1359"/>
      <c r="RPM2348" s="1359"/>
      <c r="RPN2348" s="1359"/>
      <c r="RPO2348" s="1359"/>
      <c r="RPP2348" s="1359"/>
      <c r="RPQ2348" s="1359"/>
      <c r="RPR2348" s="1359"/>
      <c r="RPS2348" s="1359"/>
      <c r="RPT2348" s="1359"/>
      <c r="RPU2348" s="1359"/>
      <c r="RPV2348" s="1359"/>
      <c r="RPW2348" s="1359"/>
      <c r="RPX2348" s="1359"/>
      <c r="RPY2348" s="1359"/>
      <c r="RPZ2348" s="1359"/>
      <c r="RQA2348" s="1359"/>
      <c r="RQB2348" s="1359"/>
      <c r="RQC2348" s="1359"/>
      <c r="RQD2348" s="1359"/>
      <c r="RQE2348" s="1359"/>
      <c r="RQF2348" s="1359"/>
      <c r="RQG2348" s="1359"/>
      <c r="RQH2348" s="1359"/>
      <c r="RQI2348" s="1359"/>
      <c r="RQJ2348" s="1359"/>
      <c r="RQK2348" s="1359"/>
      <c r="RQL2348" s="1359"/>
      <c r="RQM2348" s="1359"/>
      <c r="RQN2348" s="1359"/>
      <c r="RQO2348" s="1359"/>
      <c r="RQP2348" s="1359"/>
      <c r="RQQ2348" s="1359"/>
      <c r="RQR2348" s="1359"/>
      <c r="RQS2348" s="1359"/>
      <c r="RQT2348" s="1359"/>
      <c r="RQU2348" s="1359"/>
      <c r="RQV2348" s="1359"/>
      <c r="RQW2348" s="1359"/>
      <c r="RQX2348" s="1359"/>
      <c r="RQY2348" s="1359"/>
      <c r="RQZ2348" s="1359"/>
      <c r="RRA2348" s="1359"/>
      <c r="RRB2348" s="1359"/>
      <c r="RRC2348" s="1359"/>
      <c r="RRD2348" s="1359"/>
      <c r="RRE2348" s="1359"/>
      <c r="RRF2348" s="1359"/>
      <c r="RRG2348" s="1359"/>
      <c r="RRH2348" s="1359"/>
      <c r="RRI2348" s="1359"/>
      <c r="RRJ2348" s="1359"/>
      <c r="RRK2348" s="1359"/>
      <c r="RRL2348" s="1359"/>
      <c r="RRM2348" s="1359"/>
      <c r="RRN2348" s="1359"/>
      <c r="RRO2348" s="1359"/>
      <c r="RRP2348" s="1359"/>
      <c r="RRQ2348" s="1359"/>
      <c r="RRR2348" s="1359"/>
      <c r="RRS2348" s="1359"/>
      <c r="RRT2348" s="1359"/>
      <c r="RRU2348" s="1359"/>
      <c r="RRV2348" s="1359"/>
      <c r="RRW2348" s="1359"/>
      <c r="RRX2348" s="1359"/>
      <c r="RRY2348" s="1359"/>
      <c r="RRZ2348" s="1359"/>
      <c r="RSA2348" s="1359"/>
      <c r="RSB2348" s="1359"/>
      <c r="RSC2348" s="1359"/>
      <c r="RSD2348" s="1359"/>
      <c r="RSE2348" s="1359"/>
      <c r="RSF2348" s="1359"/>
      <c r="RSG2348" s="1359"/>
      <c r="RSH2348" s="1359"/>
      <c r="RSI2348" s="1359"/>
      <c r="RSJ2348" s="1359"/>
      <c r="RSK2348" s="1359"/>
      <c r="RSL2348" s="1359"/>
      <c r="RSM2348" s="1359"/>
      <c r="RSN2348" s="1359"/>
      <c r="RSO2348" s="1359"/>
      <c r="RSP2348" s="1359"/>
      <c r="RSQ2348" s="1359"/>
      <c r="RSR2348" s="1359"/>
      <c r="RSS2348" s="1359"/>
      <c r="RST2348" s="1359"/>
      <c r="RSU2348" s="1359"/>
      <c r="RSV2348" s="1359"/>
      <c r="RSW2348" s="1359"/>
      <c r="RSX2348" s="1359"/>
      <c r="RSY2348" s="1359"/>
      <c r="RSZ2348" s="1359"/>
      <c r="RTA2348" s="1359"/>
      <c r="RTB2348" s="1359"/>
      <c r="RTC2348" s="1359"/>
      <c r="RTD2348" s="1359"/>
      <c r="RTE2348" s="1359"/>
      <c r="RTF2348" s="1359"/>
      <c r="RTG2348" s="1359"/>
      <c r="RTH2348" s="1359"/>
      <c r="RTI2348" s="1359"/>
      <c r="RTJ2348" s="1359"/>
      <c r="RTK2348" s="1359"/>
      <c r="RTL2348" s="1359"/>
      <c r="RTM2348" s="1359"/>
      <c r="RTN2348" s="1359"/>
      <c r="RTO2348" s="1359"/>
      <c r="RTP2348" s="1359"/>
      <c r="RTQ2348" s="1359"/>
      <c r="RTR2348" s="1359"/>
      <c r="RTS2348" s="1359"/>
      <c r="RTT2348" s="1359"/>
      <c r="RTU2348" s="1359"/>
      <c r="RTV2348" s="1359"/>
      <c r="RTW2348" s="1359"/>
      <c r="RTX2348" s="1359"/>
      <c r="RTY2348" s="1359"/>
      <c r="RTZ2348" s="1359"/>
      <c r="RUA2348" s="1359"/>
      <c r="RUB2348" s="1359"/>
      <c r="RUC2348" s="1359"/>
      <c r="RUD2348" s="1359"/>
      <c r="RUE2348" s="1359"/>
      <c r="RUF2348" s="1359"/>
      <c r="RUG2348" s="1359"/>
      <c r="RUH2348" s="1359"/>
      <c r="RUI2348" s="1359"/>
      <c r="RUJ2348" s="1359"/>
      <c r="RUK2348" s="1359"/>
      <c r="RUL2348" s="1359"/>
      <c r="RUM2348" s="1359"/>
      <c r="RUN2348" s="1359"/>
      <c r="RUO2348" s="1359"/>
      <c r="RUP2348" s="1359"/>
      <c r="RUQ2348" s="1359"/>
      <c r="RUR2348" s="1359"/>
      <c r="RUS2348" s="1359"/>
      <c r="RUT2348" s="1359"/>
      <c r="RUU2348" s="1359"/>
      <c r="RUV2348" s="1359"/>
      <c r="RUW2348" s="1359"/>
      <c r="RUX2348" s="1359"/>
      <c r="RUY2348" s="1359"/>
      <c r="RUZ2348" s="1359"/>
      <c r="RVA2348" s="1359"/>
      <c r="RVB2348" s="1359"/>
      <c r="RVC2348" s="1359"/>
      <c r="RVD2348" s="1359"/>
      <c r="RVE2348" s="1359"/>
      <c r="RVF2348" s="1359"/>
      <c r="RVG2348" s="1359"/>
      <c r="RVH2348" s="1359"/>
      <c r="RVI2348" s="1359"/>
      <c r="RVJ2348" s="1359"/>
      <c r="RVK2348" s="1359"/>
      <c r="RVL2348" s="1359"/>
      <c r="RVM2348" s="1359"/>
      <c r="RVN2348" s="1359"/>
      <c r="RVO2348" s="1359"/>
      <c r="RVP2348" s="1359"/>
      <c r="RVQ2348" s="1359"/>
      <c r="RVR2348" s="1359"/>
      <c r="RVS2348" s="1359"/>
      <c r="RVT2348" s="1359"/>
      <c r="RVU2348" s="1359"/>
      <c r="RVV2348" s="1359"/>
      <c r="RVW2348" s="1359"/>
      <c r="RVX2348" s="1359"/>
      <c r="RVY2348" s="1359"/>
      <c r="RVZ2348" s="1359"/>
      <c r="RWA2348" s="1359"/>
      <c r="RWB2348" s="1359"/>
      <c r="RWC2348" s="1359"/>
      <c r="RWD2348" s="1359"/>
      <c r="RWE2348" s="1359"/>
      <c r="RWF2348" s="1359"/>
      <c r="RWG2348" s="1359"/>
      <c r="RWH2348" s="1359"/>
      <c r="RWI2348" s="1359"/>
      <c r="RWJ2348" s="1359"/>
      <c r="RWK2348" s="1359"/>
      <c r="RWL2348" s="1359"/>
      <c r="RWM2348" s="1359"/>
      <c r="RWN2348" s="1359"/>
      <c r="RWO2348" s="1359"/>
      <c r="RWP2348" s="1359"/>
      <c r="RWQ2348" s="1359"/>
      <c r="RWR2348" s="1359"/>
      <c r="RWS2348" s="1359"/>
      <c r="RWT2348" s="1359"/>
      <c r="RWU2348" s="1359"/>
      <c r="RWV2348" s="1359"/>
      <c r="RWW2348" s="1359"/>
      <c r="RWX2348" s="1359"/>
      <c r="RWY2348" s="1359"/>
      <c r="RWZ2348" s="1359"/>
      <c r="RXA2348" s="1359"/>
      <c r="RXB2348" s="1359"/>
      <c r="RXC2348" s="1359"/>
      <c r="RXD2348" s="1359"/>
      <c r="RXE2348" s="1359"/>
      <c r="RXF2348" s="1359"/>
      <c r="RXG2348" s="1359"/>
      <c r="RXH2348" s="1359"/>
      <c r="RXI2348" s="1359"/>
      <c r="RXJ2348" s="1359"/>
      <c r="RXK2348" s="1359"/>
      <c r="RXL2348" s="1359"/>
      <c r="RXM2348" s="1359"/>
      <c r="RXN2348" s="1359"/>
      <c r="RXO2348" s="1359"/>
      <c r="RXP2348" s="1359"/>
      <c r="RXQ2348" s="1359"/>
      <c r="RXR2348" s="1359"/>
      <c r="RXS2348" s="1359"/>
      <c r="RXT2348" s="1359"/>
      <c r="RXU2348" s="1359"/>
      <c r="RXV2348" s="1359"/>
      <c r="RXW2348" s="1359"/>
      <c r="RXX2348" s="1359"/>
      <c r="RXY2348" s="1359"/>
      <c r="RXZ2348" s="1359"/>
      <c r="RYA2348" s="1359"/>
      <c r="RYB2348" s="1359"/>
      <c r="RYC2348" s="1359"/>
      <c r="RYD2348" s="1359"/>
      <c r="RYE2348" s="1359"/>
      <c r="RYF2348" s="1359"/>
      <c r="RYG2348" s="1359"/>
      <c r="RYH2348" s="1359"/>
      <c r="RYI2348" s="1359"/>
      <c r="RYJ2348" s="1359"/>
      <c r="RYK2348" s="1359"/>
      <c r="RYL2348" s="1359"/>
      <c r="RYM2348" s="1359"/>
      <c r="RYN2348" s="1359"/>
      <c r="RYO2348" s="1359"/>
      <c r="RYP2348" s="1359"/>
      <c r="RYQ2348" s="1359"/>
      <c r="RYR2348" s="1359"/>
      <c r="RYS2348" s="1359"/>
      <c r="RYT2348" s="1359"/>
      <c r="RYU2348" s="1359"/>
      <c r="RYV2348" s="1359"/>
      <c r="RYW2348" s="1359"/>
      <c r="RYX2348" s="1359"/>
      <c r="RYY2348" s="1359"/>
      <c r="RYZ2348" s="1359"/>
      <c r="RZA2348" s="1359"/>
      <c r="RZB2348" s="1359"/>
      <c r="RZC2348" s="1359"/>
      <c r="RZD2348" s="1359"/>
      <c r="RZE2348" s="1359"/>
      <c r="RZF2348" s="1359"/>
      <c r="RZG2348" s="1359"/>
      <c r="RZH2348" s="1359"/>
      <c r="RZI2348" s="1359"/>
      <c r="RZJ2348" s="1359"/>
      <c r="RZK2348" s="1359"/>
      <c r="RZL2348" s="1359"/>
      <c r="RZM2348" s="1359"/>
      <c r="RZN2348" s="1359"/>
      <c r="RZO2348" s="1359"/>
      <c r="RZP2348" s="1359"/>
      <c r="RZQ2348" s="1359"/>
      <c r="RZR2348" s="1359"/>
      <c r="RZS2348" s="1359"/>
      <c r="RZT2348" s="1359"/>
      <c r="RZU2348" s="1359"/>
      <c r="RZV2348" s="1359"/>
      <c r="RZW2348" s="1359"/>
      <c r="RZX2348" s="1359"/>
      <c r="RZY2348" s="1359"/>
      <c r="RZZ2348" s="1359"/>
      <c r="SAA2348" s="1359"/>
      <c r="SAB2348" s="1359"/>
      <c r="SAC2348" s="1359"/>
      <c r="SAD2348" s="1359"/>
      <c r="SAE2348" s="1359"/>
      <c r="SAF2348" s="1359"/>
      <c r="SAG2348" s="1359"/>
      <c r="SAH2348" s="1359"/>
      <c r="SAI2348" s="1359"/>
      <c r="SAJ2348" s="1359"/>
      <c r="SAK2348" s="1359"/>
      <c r="SAL2348" s="1359"/>
      <c r="SAM2348" s="1359"/>
      <c r="SAN2348" s="1359"/>
      <c r="SAO2348" s="1359"/>
      <c r="SAP2348" s="1359"/>
      <c r="SAQ2348" s="1359"/>
      <c r="SAR2348" s="1359"/>
      <c r="SAS2348" s="1359"/>
      <c r="SAT2348" s="1359"/>
      <c r="SAU2348" s="1359"/>
      <c r="SAV2348" s="1359"/>
      <c r="SAW2348" s="1359"/>
      <c r="SAX2348" s="1359"/>
      <c r="SAY2348" s="1359"/>
      <c r="SAZ2348" s="1359"/>
      <c r="SBA2348" s="1359"/>
      <c r="SBB2348" s="1359"/>
      <c r="SBC2348" s="1359"/>
      <c r="SBD2348" s="1359"/>
      <c r="SBE2348" s="1359"/>
      <c r="SBF2348" s="1359"/>
      <c r="SBG2348" s="1359"/>
      <c r="SBH2348" s="1359"/>
      <c r="SBI2348" s="1359"/>
      <c r="SBJ2348" s="1359"/>
      <c r="SBK2348" s="1359"/>
      <c r="SBL2348" s="1359"/>
      <c r="SBM2348" s="1359"/>
      <c r="SBN2348" s="1359"/>
      <c r="SBO2348" s="1359"/>
      <c r="SBP2348" s="1359"/>
      <c r="SBQ2348" s="1359"/>
      <c r="SBR2348" s="1359"/>
      <c r="SBS2348" s="1359"/>
      <c r="SBT2348" s="1359"/>
      <c r="SBU2348" s="1359"/>
      <c r="SBV2348" s="1359"/>
      <c r="SBW2348" s="1359"/>
      <c r="SBX2348" s="1359"/>
      <c r="SBY2348" s="1359"/>
      <c r="SBZ2348" s="1359"/>
      <c r="SCA2348" s="1359"/>
      <c r="SCB2348" s="1359"/>
      <c r="SCC2348" s="1359"/>
      <c r="SCD2348" s="1359"/>
      <c r="SCE2348" s="1359"/>
      <c r="SCF2348" s="1359"/>
      <c r="SCG2348" s="1359"/>
      <c r="SCH2348" s="1359"/>
      <c r="SCI2348" s="1359"/>
      <c r="SCJ2348" s="1359"/>
      <c r="SCK2348" s="1359"/>
      <c r="SCL2348" s="1359"/>
      <c r="SCM2348" s="1359"/>
      <c r="SCN2348" s="1359"/>
      <c r="SCO2348" s="1359"/>
      <c r="SCP2348" s="1359"/>
      <c r="SCQ2348" s="1359"/>
      <c r="SCR2348" s="1359"/>
      <c r="SCS2348" s="1359"/>
      <c r="SCT2348" s="1359"/>
      <c r="SCU2348" s="1359"/>
      <c r="SCV2348" s="1359"/>
      <c r="SCW2348" s="1359"/>
      <c r="SCX2348" s="1359"/>
      <c r="SCY2348" s="1359"/>
      <c r="SCZ2348" s="1359"/>
      <c r="SDA2348" s="1359"/>
      <c r="SDB2348" s="1359"/>
      <c r="SDC2348" s="1359"/>
      <c r="SDD2348" s="1359"/>
      <c r="SDE2348" s="1359"/>
      <c r="SDF2348" s="1359"/>
      <c r="SDG2348" s="1359"/>
      <c r="SDH2348" s="1359"/>
      <c r="SDI2348" s="1359"/>
      <c r="SDJ2348" s="1359"/>
      <c r="SDK2348" s="1359"/>
      <c r="SDL2348" s="1359"/>
      <c r="SDM2348" s="1359"/>
      <c r="SDN2348" s="1359"/>
      <c r="SDO2348" s="1359"/>
      <c r="SDP2348" s="1359"/>
      <c r="SDQ2348" s="1359"/>
      <c r="SDR2348" s="1359"/>
      <c r="SDS2348" s="1359"/>
      <c r="SDT2348" s="1359"/>
      <c r="SDU2348" s="1359"/>
      <c r="SDV2348" s="1359"/>
      <c r="SDW2348" s="1359"/>
      <c r="SDX2348" s="1359"/>
      <c r="SDY2348" s="1359"/>
      <c r="SDZ2348" s="1359"/>
      <c r="SEA2348" s="1359"/>
      <c r="SEB2348" s="1359"/>
      <c r="SEC2348" s="1359"/>
      <c r="SED2348" s="1359"/>
      <c r="SEE2348" s="1359"/>
      <c r="SEF2348" s="1359"/>
      <c r="SEG2348" s="1359"/>
      <c r="SEH2348" s="1359"/>
      <c r="SEI2348" s="1359"/>
      <c r="SEJ2348" s="1359"/>
      <c r="SEK2348" s="1359"/>
      <c r="SEL2348" s="1359"/>
      <c r="SEM2348" s="1359"/>
      <c r="SEN2348" s="1359"/>
      <c r="SEO2348" s="1359"/>
      <c r="SEP2348" s="1359"/>
      <c r="SEQ2348" s="1359"/>
      <c r="SER2348" s="1359"/>
      <c r="SES2348" s="1359"/>
      <c r="SET2348" s="1359"/>
      <c r="SEU2348" s="1359"/>
      <c r="SEV2348" s="1359"/>
      <c r="SEW2348" s="1359"/>
      <c r="SEX2348" s="1359"/>
      <c r="SEY2348" s="1359"/>
      <c r="SEZ2348" s="1359"/>
      <c r="SFA2348" s="1359"/>
      <c r="SFB2348" s="1359"/>
      <c r="SFC2348" s="1359"/>
      <c r="SFD2348" s="1359"/>
      <c r="SFE2348" s="1359"/>
      <c r="SFF2348" s="1359"/>
      <c r="SFG2348" s="1359"/>
      <c r="SFH2348" s="1359"/>
      <c r="SFI2348" s="1359"/>
      <c r="SFJ2348" s="1359"/>
      <c r="SFK2348" s="1359"/>
      <c r="SFL2348" s="1359"/>
      <c r="SFM2348" s="1359"/>
      <c r="SFN2348" s="1359"/>
      <c r="SFO2348" s="1359"/>
      <c r="SFP2348" s="1359"/>
      <c r="SFQ2348" s="1359"/>
      <c r="SFR2348" s="1359"/>
      <c r="SFS2348" s="1359"/>
      <c r="SFT2348" s="1359"/>
      <c r="SFU2348" s="1359"/>
      <c r="SFV2348" s="1359"/>
      <c r="SFW2348" s="1359"/>
      <c r="SFX2348" s="1359"/>
      <c r="SFY2348" s="1359"/>
      <c r="SFZ2348" s="1359"/>
      <c r="SGA2348" s="1359"/>
      <c r="SGB2348" s="1359"/>
      <c r="SGC2348" s="1359"/>
      <c r="SGD2348" s="1359"/>
      <c r="SGE2348" s="1359"/>
      <c r="SGF2348" s="1359"/>
      <c r="SGG2348" s="1359"/>
      <c r="SGH2348" s="1359"/>
      <c r="SGI2348" s="1359"/>
      <c r="SGJ2348" s="1359"/>
      <c r="SGK2348" s="1359"/>
      <c r="SGL2348" s="1359"/>
      <c r="SGM2348" s="1359"/>
      <c r="SGN2348" s="1359"/>
      <c r="SGO2348" s="1359"/>
      <c r="SGP2348" s="1359"/>
      <c r="SGQ2348" s="1359"/>
      <c r="SGR2348" s="1359"/>
      <c r="SGS2348" s="1359"/>
      <c r="SGT2348" s="1359"/>
      <c r="SGU2348" s="1359"/>
      <c r="SGV2348" s="1359"/>
      <c r="SGW2348" s="1359"/>
      <c r="SGX2348" s="1359"/>
      <c r="SGY2348" s="1359"/>
      <c r="SGZ2348" s="1359"/>
      <c r="SHA2348" s="1359"/>
      <c r="SHB2348" s="1359"/>
      <c r="SHC2348" s="1359"/>
      <c r="SHD2348" s="1359"/>
      <c r="SHE2348" s="1359"/>
      <c r="SHF2348" s="1359"/>
      <c r="SHG2348" s="1359"/>
      <c r="SHH2348" s="1359"/>
      <c r="SHI2348" s="1359"/>
      <c r="SHJ2348" s="1359"/>
      <c r="SHK2348" s="1359"/>
      <c r="SHL2348" s="1359"/>
      <c r="SHM2348" s="1359"/>
      <c r="SHN2348" s="1359"/>
      <c r="SHO2348" s="1359"/>
      <c r="SHP2348" s="1359"/>
      <c r="SHQ2348" s="1359"/>
      <c r="SHR2348" s="1359"/>
      <c r="SHS2348" s="1359"/>
      <c r="SHT2348" s="1359"/>
      <c r="SHU2348" s="1359"/>
      <c r="SHV2348" s="1359"/>
      <c r="SHW2348" s="1359"/>
      <c r="SHX2348" s="1359"/>
      <c r="SHY2348" s="1359"/>
      <c r="SHZ2348" s="1359"/>
      <c r="SIA2348" s="1359"/>
      <c r="SIB2348" s="1359"/>
      <c r="SIC2348" s="1359"/>
      <c r="SID2348" s="1359"/>
      <c r="SIE2348" s="1359"/>
      <c r="SIF2348" s="1359"/>
      <c r="SIG2348" s="1359"/>
      <c r="SIH2348" s="1359"/>
      <c r="SII2348" s="1359"/>
      <c r="SIJ2348" s="1359"/>
      <c r="SIK2348" s="1359"/>
      <c r="SIL2348" s="1359"/>
      <c r="SIM2348" s="1359"/>
      <c r="SIN2348" s="1359"/>
      <c r="SIO2348" s="1359"/>
      <c r="SIP2348" s="1359"/>
      <c r="SIQ2348" s="1359"/>
      <c r="SIR2348" s="1359"/>
      <c r="SIS2348" s="1359"/>
      <c r="SIT2348" s="1359"/>
      <c r="SIU2348" s="1359"/>
      <c r="SIV2348" s="1359"/>
      <c r="SIW2348" s="1359"/>
      <c r="SIX2348" s="1359"/>
      <c r="SIY2348" s="1359"/>
      <c r="SIZ2348" s="1359"/>
      <c r="SJA2348" s="1359"/>
      <c r="SJB2348" s="1359"/>
      <c r="SJC2348" s="1359"/>
      <c r="SJD2348" s="1359"/>
      <c r="SJE2348" s="1359"/>
      <c r="SJF2348" s="1359"/>
      <c r="SJG2348" s="1359"/>
      <c r="SJH2348" s="1359"/>
      <c r="SJI2348" s="1359"/>
      <c r="SJJ2348" s="1359"/>
      <c r="SJK2348" s="1359"/>
      <c r="SJL2348" s="1359"/>
      <c r="SJM2348" s="1359"/>
      <c r="SJN2348" s="1359"/>
      <c r="SJO2348" s="1359"/>
      <c r="SJP2348" s="1359"/>
      <c r="SJQ2348" s="1359"/>
      <c r="SJR2348" s="1359"/>
      <c r="SJS2348" s="1359"/>
      <c r="SJT2348" s="1359"/>
      <c r="SJU2348" s="1359"/>
      <c r="SJV2348" s="1359"/>
      <c r="SJW2348" s="1359"/>
      <c r="SJX2348" s="1359"/>
      <c r="SJY2348" s="1359"/>
      <c r="SJZ2348" s="1359"/>
      <c r="SKA2348" s="1359"/>
      <c r="SKB2348" s="1359"/>
      <c r="SKC2348" s="1359"/>
      <c r="SKD2348" s="1359"/>
      <c r="SKE2348" s="1359"/>
      <c r="SKF2348" s="1359"/>
      <c r="SKG2348" s="1359"/>
      <c r="SKH2348" s="1359"/>
      <c r="SKI2348" s="1359"/>
      <c r="SKJ2348" s="1359"/>
      <c r="SKK2348" s="1359"/>
      <c r="SKL2348" s="1359"/>
      <c r="SKM2348" s="1359"/>
      <c r="SKN2348" s="1359"/>
      <c r="SKO2348" s="1359"/>
      <c r="SKP2348" s="1359"/>
      <c r="SKQ2348" s="1359"/>
      <c r="SKR2348" s="1359"/>
      <c r="SKS2348" s="1359"/>
      <c r="SKT2348" s="1359"/>
      <c r="SKU2348" s="1359"/>
      <c r="SKV2348" s="1359"/>
      <c r="SKW2348" s="1359"/>
      <c r="SKX2348" s="1359"/>
      <c r="SKY2348" s="1359"/>
      <c r="SKZ2348" s="1359"/>
      <c r="SLA2348" s="1359"/>
      <c r="SLB2348" s="1359"/>
      <c r="SLC2348" s="1359"/>
      <c r="SLD2348" s="1359"/>
      <c r="SLE2348" s="1359"/>
      <c r="SLF2348" s="1359"/>
      <c r="SLG2348" s="1359"/>
      <c r="SLH2348" s="1359"/>
      <c r="SLI2348" s="1359"/>
      <c r="SLJ2348" s="1359"/>
      <c r="SLK2348" s="1359"/>
      <c r="SLL2348" s="1359"/>
      <c r="SLM2348" s="1359"/>
      <c r="SLN2348" s="1359"/>
      <c r="SLO2348" s="1359"/>
      <c r="SLP2348" s="1359"/>
      <c r="SLQ2348" s="1359"/>
      <c r="SLR2348" s="1359"/>
      <c r="SLS2348" s="1359"/>
      <c r="SLT2348" s="1359"/>
      <c r="SLU2348" s="1359"/>
      <c r="SLV2348" s="1359"/>
      <c r="SLW2348" s="1359"/>
      <c r="SLX2348" s="1359"/>
      <c r="SLY2348" s="1359"/>
      <c r="SLZ2348" s="1359"/>
      <c r="SMA2348" s="1359"/>
      <c r="SMB2348" s="1359"/>
      <c r="SMC2348" s="1359"/>
      <c r="SMD2348" s="1359"/>
      <c r="SME2348" s="1359"/>
      <c r="SMF2348" s="1359"/>
      <c r="SMG2348" s="1359"/>
      <c r="SMH2348" s="1359"/>
      <c r="SMI2348" s="1359"/>
      <c r="SMJ2348" s="1359"/>
      <c r="SMK2348" s="1359"/>
      <c r="SML2348" s="1359"/>
      <c r="SMM2348" s="1359"/>
      <c r="SMN2348" s="1359"/>
      <c r="SMO2348" s="1359"/>
      <c r="SMP2348" s="1359"/>
      <c r="SMQ2348" s="1359"/>
      <c r="SMR2348" s="1359"/>
      <c r="SMS2348" s="1359"/>
      <c r="SMT2348" s="1359"/>
      <c r="SMU2348" s="1359"/>
      <c r="SMV2348" s="1359"/>
      <c r="SMW2348" s="1359"/>
      <c r="SMX2348" s="1359"/>
      <c r="SMY2348" s="1359"/>
      <c r="SMZ2348" s="1359"/>
      <c r="SNA2348" s="1359"/>
      <c r="SNB2348" s="1359"/>
      <c r="SNC2348" s="1359"/>
      <c r="SND2348" s="1359"/>
      <c r="SNE2348" s="1359"/>
      <c r="SNF2348" s="1359"/>
      <c r="SNG2348" s="1359"/>
      <c r="SNH2348" s="1359"/>
      <c r="SNI2348" s="1359"/>
      <c r="SNJ2348" s="1359"/>
      <c r="SNK2348" s="1359"/>
      <c r="SNL2348" s="1359"/>
      <c r="SNM2348" s="1359"/>
      <c r="SNN2348" s="1359"/>
      <c r="SNO2348" s="1359"/>
      <c r="SNP2348" s="1359"/>
      <c r="SNQ2348" s="1359"/>
      <c r="SNR2348" s="1359"/>
      <c r="SNS2348" s="1359"/>
      <c r="SNT2348" s="1359"/>
      <c r="SNU2348" s="1359"/>
      <c r="SNV2348" s="1359"/>
      <c r="SNW2348" s="1359"/>
      <c r="SNX2348" s="1359"/>
      <c r="SNY2348" s="1359"/>
      <c r="SNZ2348" s="1359"/>
      <c r="SOA2348" s="1359"/>
      <c r="SOB2348" s="1359"/>
      <c r="SOC2348" s="1359"/>
      <c r="SOD2348" s="1359"/>
      <c r="SOE2348" s="1359"/>
      <c r="SOF2348" s="1359"/>
      <c r="SOG2348" s="1359"/>
      <c r="SOH2348" s="1359"/>
      <c r="SOI2348" s="1359"/>
      <c r="SOJ2348" s="1359"/>
      <c r="SOK2348" s="1359"/>
      <c r="SOL2348" s="1359"/>
      <c r="SOM2348" s="1359"/>
      <c r="SON2348" s="1359"/>
      <c r="SOO2348" s="1359"/>
      <c r="SOP2348" s="1359"/>
      <c r="SOQ2348" s="1359"/>
      <c r="SOR2348" s="1359"/>
      <c r="SOS2348" s="1359"/>
      <c r="SOT2348" s="1359"/>
      <c r="SOU2348" s="1359"/>
      <c r="SOV2348" s="1359"/>
      <c r="SOW2348" s="1359"/>
      <c r="SOX2348" s="1359"/>
      <c r="SOY2348" s="1359"/>
      <c r="SOZ2348" s="1359"/>
      <c r="SPA2348" s="1359"/>
      <c r="SPB2348" s="1359"/>
      <c r="SPC2348" s="1359"/>
      <c r="SPD2348" s="1359"/>
      <c r="SPE2348" s="1359"/>
      <c r="SPF2348" s="1359"/>
      <c r="SPG2348" s="1359"/>
      <c r="SPH2348" s="1359"/>
      <c r="SPI2348" s="1359"/>
      <c r="SPJ2348" s="1359"/>
      <c r="SPK2348" s="1359"/>
      <c r="SPL2348" s="1359"/>
      <c r="SPM2348" s="1359"/>
      <c r="SPN2348" s="1359"/>
      <c r="SPO2348" s="1359"/>
      <c r="SPP2348" s="1359"/>
      <c r="SPQ2348" s="1359"/>
      <c r="SPR2348" s="1359"/>
      <c r="SPS2348" s="1359"/>
      <c r="SPT2348" s="1359"/>
      <c r="SPU2348" s="1359"/>
      <c r="SPV2348" s="1359"/>
      <c r="SPW2348" s="1359"/>
      <c r="SPX2348" s="1359"/>
      <c r="SPY2348" s="1359"/>
      <c r="SPZ2348" s="1359"/>
      <c r="SQA2348" s="1359"/>
      <c r="SQB2348" s="1359"/>
      <c r="SQC2348" s="1359"/>
      <c r="SQD2348" s="1359"/>
      <c r="SQE2348" s="1359"/>
      <c r="SQF2348" s="1359"/>
      <c r="SQG2348" s="1359"/>
      <c r="SQH2348" s="1359"/>
      <c r="SQI2348" s="1359"/>
      <c r="SQJ2348" s="1359"/>
      <c r="SQK2348" s="1359"/>
      <c r="SQL2348" s="1359"/>
      <c r="SQM2348" s="1359"/>
      <c r="SQN2348" s="1359"/>
      <c r="SQO2348" s="1359"/>
      <c r="SQP2348" s="1359"/>
      <c r="SQQ2348" s="1359"/>
      <c r="SQR2348" s="1359"/>
      <c r="SQS2348" s="1359"/>
      <c r="SQT2348" s="1359"/>
      <c r="SQU2348" s="1359"/>
      <c r="SQV2348" s="1359"/>
      <c r="SQW2348" s="1359"/>
      <c r="SQX2348" s="1359"/>
      <c r="SQY2348" s="1359"/>
      <c r="SQZ2348" s="1359"/>
      <c r="SRA2348" s="1359"/>
      <c r="SRB2348" s="1359"/>
      <c r="SRC2348" s="1359"/>
      <c r="SRD2348" s="1359"/>
      <c r="SRE2348" s="1359"/>
      <c r="SRF2348" s="1359"/>
      <c r="SRG2348" s="1359"/>
      <c r="SRH2348" s="1359"/>
      <c r="SRI2348" s="1359"/>
      <c r="SRJ2348" s="1359"/>
      <c r="SRK2348" s="1359"/>
      <c r="SRL2348" s="1359"/>
      <c r="SRM2348" s="1359"/>
      <c r="SRN2348" s="1359"/>
      <c r="SRO2348" s="1359"/>
      <c r="SRP2348" s="1359"/>
      <c r="SRQ2348" s="1359"/>
      <c r="SRR2348" s="1359"/>
      <c r="SRS2348" s="1359"/>
      <c r="SRT2348" s="1359"/>
      <c r="SRU2348" s="1359"/>
      <c r="SRV2348" s="1359"/>
      <c r="SRW2348" s="1359"/>
      <c r="SRX2348" s="1359"/>
      <c r="SRY2348" s="1359"/>
      <c r="SRZ2348" s="1359"/>
      <c r="SSA2348" s="1359"/>
      <c r="SSB2348" s="1359"/>
      <c r="SSC2348" s="1359"/>
      <c r="SSD2348" s="1359"/>
      <c r="SSE2348" s="1359"/>
      <c r="SSF2348" s="1359"/>
      <c r="SSG2348" s="1359"/>
      <c r="SSH2348" s="1359"/>
      <c r="SSI2348" s="1359"/>
      <c r="SSJ2348" s="1359"/>
      <c r="SSK2348" s="1359"/>
      <c r="SSL2348" s="1359"/>
      <c r="SSM2348" s="1359"/>
      <c r="SSN2348" s="1359"/>
      <c r="SSO2348" s="1359"/>
      <c r="SSP2348" s="1359"/>
      <c r="SSQ2348" s="1359"/>
      <c r="SSR2348" s="1359"/>
      <c r="SSS2348" s="1359"/>
      <c r="SST2348" s="1359"/>
      <c r="SSU2348" s="1359"/>
      <c r="SSV2348" s="1359"/>
      <c r="SSW2348" s="1359"/>
      <c r="SSX2348" s="1359"/>
      <c r="SSY2348" s="1359"/>
      <c r="SSZ2348" s="1359"/>
      <c r="STA2348" s="1359"/>
      <c r="STB2348" s="1359"/>
      <c r="STC2348" s="1359"/>
      <c r="STD2348" s="1359"/>
      <c r="STE2348" s="1359"/>
      <c r="STF2348" s="1359"/>
      <c r="STG2348" s="1359"/>
      <c r="STH2348" s="1359"/>
      <c r="STI2348" s="1359"/>
      <c r="STJ2348" s="1359"/>
      <c r="STK2348" s="1359"/>
      <c r="STL2348" s="1359"/>
      <c r="STM2348" s="1359"/>
      <c r="STN2348" s="1359"/>
      <c r="STO2348" s="1359"/>
      <c r="STP2348" s="1359"/>
      <c r="STQ2348" s="1359"/>
      <c r="STR2348" s="1359"/>
      <c r="STS2348" s="1359"/>
      <c r="STT2348" s="1359"/>
      <c r="STU2348" s="1359"/>
      <c r="STV2348" s="1359"/>
      <c r="STW2348" s="1359"/>
      <c r="STX2348" s="1359"/>
      <c r="STY2348" s="1359"/>
      <c r="STZ2348" s="1359"/>
      <c r="SUA2348" s="1359"/>
      <c r="SUB2348" s="1359"/>
      <c r="SUC2348" s="1359"/>
      <c r="SUD2348" s="1359"/>
      <c r="SUE2348" s="1359"/>
      <c r="SUF2348" s="1359"/>
      <c r="SUG2348" s="1359"/>
      <c r="SUH2348" s="1359"/>
      <c r="SUI2348" s="1359"/>
      <c r="SUJ2348" s="1359"/>
      <c r="SUK2348" s="1359"/>
      <c r="SUL2348" s="1359"/>
      <c r="SUM2348" s="1359"/>
      <c r="SUN2348" s="1359"/>
      <c r="SUO2348" s="1359"/>
      <c r="SUP2348" s="1359"/>
      <c r="SUQ2348" s="1359"/>
      <c r="SUR2348" s="1359"/>
      <c r="SUS2348" s="1359"/>
      <c r="SUT2348" s="1359"/>
      <c r="SUU2348" s="1359"/>
      <c r="SUV2348" s="1359"/>
      <c r="SUW2348" s="1359"/>
      <c r="SUX2348" s="1359"/>
      <c r="SUY2348" s="1359"/>
      <c r="SUZ2348" s="1359"/>
      <c r="SVA2348" s="1359"/>
      <c r="SVB2348" s="1359"/>
      <c r="SVC2348" s="1359"/>
      <c r="SVD2348" s="1359"/>
      <c r="SVE2348" s="1359"/>
      <c r="SVF2348" s="1359"/>
      <c r="SVG2348" s="1359"/>
      <c r="SVH2348" s="1359"/>
      <c r="SVI2348" s="1359"/>
      <c r="SVJ2348" s="1359"/>
      <c r="SVK2348" s="1359"/>
      <c r="SVL2348" s="1359"/>
      <c r="SVM2348" s="1359"/>
      <c r="SVN2348" s="1359"/>
      <c r="SVO2348" s="1359"/>
      <c r="SVP2348" s="1359"/>
      <c r="SVQ2348" s="1359"/>
      <c r="SVR2348" s="1359"/>
      <c r="SVS2348" s="1359"/>
      <c r="SVT2348" s="1359"/>
      <c r="SVU2348" s="1359"/>
      <c r="SVV2348" s="1359"/>
      <c r="SVW2348" s="1359"/>
      <c r="SVX2348" s="1359"/>
      <c r="SVY2348" s="1359"/>
      <c r="SVZ2348" s="1359"/>
      <c r="SWA2348" s="1359"/>
      <c r="SWB2348" s="1359"/>
      <c r="SWC2348" s="1359"/>
      <c r="SWD2348" s="1359"/>
      <c r="SWE2348" s="1359"/>
      <c r="SWF2348" s="1359"/>
      <c r="SWG2348" s="1359"/>
      <c r="SWH2348" s="1359"/>
      <c r="SWI2348" s="1359"/>
      <c r="SWJ2348" s="1359"/>
      <c r="SWK2348" s="1359"/>
      <c r="SWL2348" s="1359"/>
      <c r="SWM2348" s="1359"/>
      <c r="SWN2348" s="1359"/>
      <c r="SWO2348" s="1359"/>
      <c r="SWP2348" s="1359"/>
      <c r="SWQ2348" s="1359"/>
      <c r="SWR2348" s="1359"/>
      <c r="SWS2348" s="1359"/>
      <c r="SWT2348" s="1359"/>
      <c r="SWU2348" s="1359"/>
      <c r="SWV2348" s="1359"/>
      <c r="SWW2348" s="1359"/>
      <c r="SWX2348" s="1359"/>
      <c r="SWY2348" s="1359"/>
      <c r="SWZ2348" s="1359"/>
      <c r="SXA2348" s="1359"/>
      <c r="SXB2348" s="1359"/>
      <c r="SXC2348" s="1359"/>
      <c r="SXD2348" s="1359"/>
      <c r="SXE2348" s="1359"/>
      <c r="SXF2348" s="1359"/>
      <c r="SXG2348" s="1359"/>
      <c r="SXH2348" s="1359"/>
      <c r="SXI2348" s="1359"/>
      <c r="SXJ2348" s="1359"/>
      <c r="SXK2348" s="1359"/>
      <c r="SXL2348" s="1359"/>
      <c r="SXM2348" s="1359"/>
      <c r="SXN2348" s="1359"/>
      <c r="SXO2348" s="1359"/>
      <c r="SXP2348" s="1359"/>
      <c r="SXQ2348" s="1359"/>
      <c r="SXR2348" s="1359"/>
      <c r="SXS2348" s="1359"/>
      <c r="SXT2348" s="1359"/>
      <c r="SXU2348" s="1359"/>
      <c r="SXV2348" s="1359"/>
      <c r="SXW2348" s="1359"/>
      <c r="SXX2348" s="1359"/>
      <c r="SXY2348" s="1359"/>
      <c r="SXZ2348" s="1359"/>
      <c r="SYA2348" s="1359"/>
      <c r="SYB2348" s="1359"/>
      <c r="SYC2348" s="1359"/>
      <c r="SYD2348" s="1359"/>
      <c r="SYE2348" s="1359"/>
      <c r="SYF2348" s="1359"/>
      <c r="SYG2348" s="1359"/>
      <c r="SYH2348" s="1359"/>
      <c r="SYI2348" s="1359"/>
      <c r="SYJ2348" s="1359"/>
      <c r="SYK2348" s="1359"/>
      <c r="SYL2348" s="1359"/>
      <c r="SYM2348" s="1359"/>
      <c r="SYN2348" s="1359"/>
      <c r="SYO2348" s="1359"/>
      <c r="SYP2348" s="1359"/>
      <c r="SYQ2348" s="1359"/>
      <c r="SYR2348" s="1359"/>
      <c r="SYS2348" s="1359"/>
      <c r="SYT2348" s="1359"/>
      <c r="SYU2348" s="1359"/>
      <c r="SYV2348" s="1359"/>
      <c r="SYW2348" s="1359"/>
      <c r="SYX2348" s="1359"/>
      <c r="SYY2348" s="1359"/>
      <c r="SYZ2348" s="1359"/>
      <c r="SZA2348" s="1359"/>
      <c r="SZB2348" s="1359"/>
      <c r="SZC2348" s="1359"/>
      <c r="SZD2348" s="1359"/>
      <c r="SZE2348" s="1359"/>
      <c r="SZF2348" s="1359"/>
      <c r="SZG2348" s="1359"/>
      <c r="SZH2348" s="1359"/>
      <c r="SZI2348" s="1359"/>
      <c r="SZJ2348" s="1359"/>
      <c r="SZK2348" s="1359"/>
      <c r="SZL2348" s="1359"/>
      <c r="SZM2348" s="1359"/>
      <c r="SZN2348" s="1359"/>
      <c r="SZO2348" s="1359"/>
      <c r="SZP2348" s="1359"/>
      <c r="SZQ2348" s="1359"/>
      <c r="SZR2348" s="1359"/>
      <c r="SZS2348" s="1359"/>
      <c r="SZT2348" s="1359"/>
      <c r="SZU2348" s="1359"/>
      <c r="SZV2348" s="1359"/>
      <c r="SZW2348" s="1359"/>
      <c r="SZX2348" s="1359"/>
      <c r="SZY2348" s="1359"/>
      <c r="SZZ2348" s="1359"/>
      <c r="TAA2348" s="1359"/>
      <c r="TAB2348" s="1359"/>
      <c r="TAC2348" s="1359"/>
      <c r="TAD2348" s="1359"/>
      <c r="TAE2348" s="1359"/>
      <c r="TAF2348" s="1359"/>
      <c r="TAG2348" s="1359"/>
      <c r="TAH2348" s="1359"/>
      <c r="TAI2348" s="1359"/>
      <c r="TAJ2348" s="1359"/>
      <c r="TAK2348" s="1359"/>
      <c r="TAL2348" s="1359"/>
      <c r="TAM2348" s="1359"/>
      <c r="TAN2348" s="1359"/>
      <c r="TAO2348" s="1359"/>
      <c r="TAP2348" s="1359"/>
      <c r="TAQ2348" s="1359"/>
      <c r="TAR2348" s="1359"/>
      <c r="TAS2348" s="1359"/>
      <c r="TAT2348" s="1359"/>
      <c r="TAU2348" s="1359"/>
      <c r="TAV2348" s="1359"/>
      <c r="TAW2348" s="1359"/>
      <c r="TAX2348" s="1359"/>
      <c r="TAY2348" s="1359"/>
      <c r="TAZ2348" s="1359"/>
      <c r="TBA2348" s="1359"/>
      <c r="TBB2348" s="1359"/>
      <c r="TBC2348" s="1359"/>
      <c r="TBD2348" s="1359"/>
      <c r="TBE2348" s="1359"/>
      <c r="TBF2348" s="1359"/>
      <c r="TBG2348" s="1359"/>
      <c r="TBH2348" s="1359"/>
      <c r="TBI2348" s="1359"/>
      <c r="TBJ2348" s="1359"/>
      <c r="TBK2348" s="1359"/>
      <c r="TBL2348" s="1359"/>
      <c r="TBM2348" s="1359"/>
      <c r="TBN2348" s="1359"/>
      <c r="TBO2348" s="1359"/>
      <c r="TBP2348" s="1359"/>
      <c r="TBQ2348" s="1359"/>
      <c r="TBR2348" s="1359"/>
      <c r="TBS2348" s="1359"/>
      <c r="TBT2348" s="1359"/>
      <c r="TBU2348" s="1359"/>
      <c r="TBV2348" s="1359"/>
      <c r="TBW2348" s="1359"/>
      <c r="TBX2348" s="1359"/>
      <c r="TBY2348" s="1359"/>
      <c r="TBZ2348" s="1359"/>
      <c r="TCA2348" s="1359"/>
      <c r="TCB2348" s="1359"/>
      <c r="TCC2348" s="1359"/>
      <c r="TCD2348" s="1359"/>
      <c r="TCE2348" s="1359"/>
      <c r="TCF2348" s="1359"/>
      <c r="TCG2348" s="1359"/>
      <c r="TCH2348" s="1359"/>
      <c r="TCI2348" s="1359"/>
      <c r="TCJ2348" s="1359"/>
      <c r="TCK2348" s="1359"/>
      <c r="TCL2348" s="1359"/>
      <c r="TCM2348" s="1359"/>
      <c r="TCN2348" s="1359"/>
      <c r="TCO2348" s="1359"/>
      <c r="TCP2348" s="1359"/>
      <c r="TCQ2348" s="1359"/>
      <c r="TCR2348" s="1359"/>
      <c r="TCS2348" s="1359"/>
      <c r="TCT2348" s="1359"/>
      <c r="TCU2348" s="1359"/>
      <c r="TCV2348" s="1359"/>
      <c r="TCW2348" s="1359"/>
      <c r="TCX2348" s="1359"/>
      <c r="TCY2348" s="1359"/>
      <c r="TCZ2348" s="1359"/>
      <c r="TDA2348" s="1359"/>
      <c r="TDB2348" s="1359"/>
      <c r="TDC2348" s="1359"/>
      <c r="TDD2348" s="1359"/>
      <c r="TDE2348" s="1359"/>
      <c r="TDF2348" s="1359"/>
      <c r="TDG2348" s="1359"/>
      <c r="TDH2348" s="1359"/>
      <c r="TDI2348" s="1359"/>
      <c r="TDJ2348" s="1359"/>
      <c r="TDK2348" s="1359"/>
      <c r="TDL2348" s="1359"/>
      <c r="TDM2348" s="1359"/>
      <c r="TDN2348" s="1359"/>
      <c r="TDO2348" s="1359"/>
      <c r="TDP2348" s="1359"/>
      <c r="TDQ2348" s="1359"/>
      <c r="TDR2348" s="1359"/>
      <c r="TDS2348" s="1359"/>
      <c r="TDT2348" s="1359"/>
      <c r="TDU2348" s="1359"/>
      <c r="TDV2348" s="1359"/>
      <c r="TDW2348" s="1359"/>
      <c r="TDX2348" s="1359"/>
      <c r="TDY2348" s="1359"/>
      <c r="TDZ2348" s="1359"/>
      <c r="TEA2348" s="1359"/>
      <c r="TEB2348" s="1359"/>
      <c r="TEC2348" s="1359"/>
      <c r="TED2348" s="1359"/>
      <c r="TEE2348" s="1359"/>
      <c r="TEF2348" s="1359"/>
      <c r="TEG2348" s="1359"/>
      <c r="TEH2348" s="1359"/>
      <c r="TEI2348" s="1359"/>
      <c r="TEJ2348" s="1359"/>
      <c r="TEK2348" s="1359"/>
      <c r="TEL2348" s="1359"/>
      <c r="TEM2348" s="1359"/>
      <c r="TEN2348" s="1359"/>
      <c r="TEO2348" s="1359"/>
      <c r="TEP2348" s="1359"/>
      <c r="TEQ2348" s="1359"/>
      <c r="TER2348" s="1359"/>
      <c r="TES2348" s="1359"/>
      <c r="TET2348" s="1359"/>
      <c r="TEU2348" s="1359"/>
      <c r="TEV2348" s="1359"/>
      <c r="TEW2348" s="1359"/>
      <c r="TEX2348" s="1359"/>
      <c r="TEY2348" s="1359"/>
      <c r="TEZ2348" s="1359"/>
      <c r="TFA2348" s="1359"/>
      <c r="TFB2348" s="1359"/>
      <c r="TFC2348" s="1359"/>
      <c r="TFD2348" s="1359"/>
      <c r="TFE2348" s="1359"/>
      <c r="TFF2348" s="1359"/>
      <c r="TFG2348" s="1359"/>
      <c r="TFH2348" s="1359"/>
      <c r="TFI2348" s="1359"/>
      <c r="TFJ2348" s="1359"/>
      <c r="TFK2348" s="1359"/>
      <c r="TFL2348" s="1359"/>
      <c r="TFM2348" s="1359"/>
      <c r="TFN2348" s="1359"/>
      <c r="TFO2348" s="1359"/>
      <c r="TFP2348" s="1359"/>
      <c r="TFQ2348" s="1359"/>
      <c r="TFR2348" s="1359"/>
      <c r="TFS2348" s="1359"/>
      <c r="TFT2348" s="1359"/>
      <c r="TFU2348" s="1359"/>
      <c r="TFV2348" s="1359"/>
      <c r="TFW2348" s="1359"/>
      <c r="TFX2348" s="1359"/>
      <c r="TFY2348" s="1359"/>
      <c r="TFZ2348" s="1359"/>
      <c r="TGA2348" s="1359"/>
      <c r="TGB2348" s="1359"/>
      <c r="TGC2348" s="1359"/>
      <c r="TGD2348" s="1359"/>
      <c r="TGE2348" s="1359"/>
      <c r="TGF2348" s="1359"/>
      <c r="TGG2348" s="1359"/>
      <c r="TGH2348" s="1359"/>
      <c r="TGI2348" s="1359"/>
      <c r="TGJ2348" s="1359"/>
      <c r="TGK2348" s="1359"/>
      <c r="TGL2348" s="1359"/>
      <c r="TGM2348" s="1359"/>
      <c r="TGN2348" s="1359"/>
      <c r="TGO2348" s="1359"/>
      <c r="TGP2348" s="1359"/>
      <c r="TGQ2348" s="1359"/>
      <c r="TGR2348" s="1359"/>
      <c r="TGS2348" s="1359"/>
      <c r="TGT2348" s="1359"/>
      <c r="TGU2348" s="1359"/>
      <c r="TGV2348" s="1359"/>
      <c r="TGW2348" s="1359"/>
      <c r="TGX2348" s="1359"/>
      <c r="TGY2348" s="1359"/>
      <c r="TGZ2348" s="1359"/>
      <c r="THA2348" s="1359"/>
      <c r="THB2348" s="1359"/>
      <c r="THC2348" s="1359"/>
      <c r="THD2348" s="1359"/>
      <c r="THE2348" s="1359"/>
      <c r="THF2348" s="1359"/>
      <c r="THG2348" s="1359"/>
      <c r="THH2348" s="1359"/>
      <c r="THI2348" s="1359"/>
      <c r="THJ2348" s="1359"/>
      <c r="THK2348" s="1359"/>
      <c r="THL2348" s="1359"/>
      <c r="THM2348" s="1359"/>
      <c r="THN2348" s="1359"/>
      <c r="THO2348" s="1359"/>
      <c r="THP2348" s="1359"/>
      <c r="THQ2348" s="1359"/>
      <c r="THR2348" s="1359"/>
      <c r="THS2348" s="1359"/>
      <c r="THT2348" s="1359"/>
      <c r="THU2348" s="1359"/>
      <c r="THV2348" s="1359"/>
      <c r="THW2348" s="1359"/>
      <c r="THX2348" s="1359"/>
      <c r="THY2348" s="1359"/>
      <c r="THZ2348" s="1359"/>
      <c r="TIA2348" s="1359"/>
      <c r="TIB2348" s="1359"/>
      <c r="TIC2348" s="1359"/>
      <c r="TID2348" s="1359"/>
      <c r="TIE2348" s="1359"/>
      <c r="TIF2348" s="1359"/>
      <c r="TIG2348" s="1359"/>
      <c r="TIH2348" s="1359"/>
      <c r="TII2348" s="1359"/>
      <c r="TIJ2348" s="1359"/>
      <c r="TIK2348" s="1359"/>
      <c r="TIL2348" s="1359"/>
      <c r="TIM2348" s="1359"/>
      <c r="TIN2348" s="1359"/>
      <c r="TIO2348" s="1359"/>
      <c r="TIP2348" s="1359"/>
      <c r="TIQ2348" s="1359"/>
      <c r="TIR2348" s="1359"/>
      <c r="TIS2348" s="1359"/>
      <c r="TIT2348" s="1359"/>
      <c r="TIU2348" s="1359"/>
      <c r="TIV2348" s="1359"/>
      <c r="TIW2348" s="1359"/>
      <c r="TIX2348" s="1359"/>
      <c r="TIY2348" s="1359"/>
      <c r="TIZ2348" s="1359"/>
      <c r="TJA2348" s="1359"/>
      <c r="TJB2348" s="1359"/>
      <c r="TJC2348" s="1359"/>
      <c r="TJD2348" s="1359"/>
      <c r="TJE2348" s="1359"/>
      <c r="TJF2348" s="1359"/>
      <c r="TJG2348" s="1359"/>
      <c r="TJH2348" s="1359"/>
      <c r="TJI2348" s="1359"/>
      <c r="TJJ2348" s="1359"/>
      <c r="TJK2348" s="1359"/>
      <c r="TJL2348" s="1359"/>
      <c r="TJM2348" s="1359"/>
      <c r="TJN2348" s="1359"/>
      <c r="TJO2348" s="1359"/>
      <c r="TJP2348" s="1359"/>
      <c r="TJQ2348" s="1359"/>
      <c r="TJR2348" s="1359"/>
      <c r="TJS2348" s="1359"/>
      <c r="TJT2348" s="1359"/>
      <c r="TJU2348" s="1359"/>
      <c r="TJV2348" s="1359"/>
      <c r="TJW2348" s="1359"/>
      <c r="TJX2348" s="1359"/>
      <c r="TJY2348" s="1359"/>
      <c r="TJZ2348" s="1359"/>
      <c r="TKA2348" s="1359"/>
      <c r="TKB2348" s="1359"/>
      <c r="TKC2348" s="1359"/>
      <c r="TKD2348" s="1359"/>
      <c r="TKE2348" s="1359"/>
      <c r="TKF2348" s="1359"/>
      <c r="TKG2348" s="1359"/>
      <c r="TKH2348" s="1359"/>
      <c r="TKI2348" s="1359"/>
      <c r="TKJ2348" s="1359"/>
      <c r="TKK2348" s="1359"/>
      <c r="TKL2348" s="1359"/>
      <c r="TKM2348" s="1359"/>
      <c r="TKN2348" s="1359"/>
      <c r="TKO2348" s="1359"/>
      <c r="TKP2348" s="1359"/>
      <c r="TKQ2348" s="1359"/>
      <c r="TKR2348" s="1359"/>
      <c r="TKS2348" s="1359"/>
      <c r="TKT2348" s="1359"/>
      <c r="TKU2348" s="1359"/>
      <c r="TKV2348" s="1359"/>
      <c r="TKW2348" s="1359"/>
      <c r="TKX2348" s="1359"/>
      <c r="TKY2348" s="1359"/>
      <c r="TKZ2348" s="1359"/>
      <c r="TLA2348" s="1359"/>
      <c r="TLB2348" s="1359"/>
      <c r="TLC2348" s="1359"/>
      <c r="TLD2348" s="1359"/>
      <c r="TLE2348" s="1359"/>
      <c r="TLF2348" s="1359"/>
      <c r="TLG2348" s="1359"/>
      <c r="TLH2348" s="1359"/>
      <c r="TLI2348" s="1359"/>
      <c r="TLJ2348" s="1359"/>
      <c r="TLK2348" s="1359"/>
      <c r="TLL2348" s="1359"/>
      <c r="TLM2348" s="1359"/>
      <c r="TLN2348" s="1359"/>
      <c r="TLO2348" s="1359"/>
      <c r="TLP2348" s="1359"/>
      <c r="TLQ2348" s="1359"/>
      <c r="TLR2348" s="1359"/>
      <c r="TLS2348" s="1359"/>
      <c r="TLT2348" s="1359"/>
      <c r="TLU2348" s="1359"/>
      <c r="TLV2348" s="1359"/>
      <c r="TLW2348" s="1359"/>
      <c r="TLX2348" s="1359"/>
      <c r="TLY2348" s="1359"/>
      <c r="TLZ2348" s="1359"/>
      <c r="TMA2348" s="1359"/>
      <c r="TMB2348" s="1359"/>
      <c r="TMC2348" s="1359"/>
      <c r="TMD2348" s="1359"/>
      <c r="TME2348" s="1359"/>
      <c r="TMF2348" s="1359"/>
      <c r="TMG2348" s="1359"/>
      <c r="TMH2348" s="1359"/>
      <c r="TMI2348" s="1359"/>
      <c r="TMJ2348" s="1359"/>
      <c r="TMK2348" s="1359"/>
      <c r="TML2348" s="1359"/>
      <c r="TMM2348" s="1359"/>
      <c r="TMN2348" s="1359"/>
      <c r="TMO2348" s="1359"/>
      <c r="TMP2348" s="1359"/>
      <c r="TMQ2348" s="1359"/>
      <c r="TMR2348" s="1359"/>
      <c r="TMS2348" s="1359"/>
      <c r="TMT2348" s="1359"/>
      <c r="TMU2348" s="1359"/>
      <c r="TMV2348" s="1359"/>
      <c r="TMW2348" s="1359"/>
      <c r="TMX2348" s="1359"/>
      <c r="TMY2348" s="1359"/>
      <c r="TMZ2348" s="1359"/>
      <c r="TNA2348" s="1359"/>
      <c r="TNB2348" s="1359"/>
      <c r="TNC2348" s="1359"/>
      <c r="TND2348" s="1359"/>
      <c r="TNE2348" s="1359"/>
      <c r="TNF2348" s="1359"/>
      <c r="TNG2348" s="1359"/>
      <c r="TNH2348" s="1359"/>
      <c r="TNI2348" s="1359"/>
      <c r="TNJ2348" s="1359"/>
      <c r="TNK2348" s="1359"/>
      <c r="TNL2348" s="1359"/>
      <c r="TNM2348" s="1359"/>
      <c r="TNN2348" s="1359"/>
      <c r="TNO2348" s="1359"/>
      <c r="TNP2348" s="1359"/>
      <c r="TNQ2348" s="1359"/>
      <c r="TNR2348" s="1359"/>
      <c r="TNS2348" s="1359"/>
      <c r="TNT2348" s="1359"/>
      <c r="TNU2348" s="1359"/>
      <c r="TNV2348" s="1359"/>
      <c r="TNW2348" s="1359"/>
      <c r="TNX2348" s="1359"/>
      <c r="TNY2348" s="1359"/>
      <c r="TNZ2348" s="1359"/>
      <c r="TOA2348" s="1359"/>
      <c r="TOB2348" s="1359"/>
      <c r="TOC2348" s="1359"/>
      <c r="TOD2348" s="1359"/>
      <c r="TOE2348" s="1359"/>
      <c r="TOF2348" s="1359"/>
      <c r="TOG2348" s="1359"/>
      <c r="TOH2348" s="1359"/>
      <c r="TOI2348" s="1359"/>
      <c r="TOJ2348" s="1359"/>
      <c r="TOK2348" s="1359"/>
      <c r="TOL2348" s="1359"/>
      <c r="TOM2348" s="1359"/>
      <c r="TON2348" s="1359"/>
      <c r="TOO2348" s="1359"/>
      <c r="TOP2348" s="1359"/>
      <c r="TOQ2348" s="1359"/>
      <c r="TOR2348" s="1359"/>
      <c r="TOS2348" s="1359"/>
      <c r="TOT2348" s="1359"/>
      <c r="TOU2348" s="1359"/>
      <c r="TOV2348" s="1359"/>
      <c r="TOW2348" s="1359"/>
      <c r="TOX2348" s="1359"/>
      <c r="TOY2348" s="1359"/>
      <c r="TOZ2348" s="1359"/>
      <c r="TPA2348" s="1359"/>
      <c r="TPB2348" s="1359"/>
      <c r="TPC2348" s="1359"/>
      <c r="TPD2348" s="1359"/>
      <c r="TPE2348" s="1359"/>
      <c r="TPF2348" s="1359"/>
      <c r="TPG2348" s="1359"/>
      <c r="TPH2348" s="1359"/>
      <c r="TPI2348" s="1359"/>
      <c r="TPJ2348" s="1359"/>
      <c r="TPK2348" s="1359"/>
      <c r="TPL2348" s="1359"/>
      <c r="TPM2348" s="1359"/>
      <c r="TPN2348" s="1359"/>
      <c r="TPO2348" s="1359"/>
      <c r="TPP2348" s="1359"/>
      <c r="TPQ2348" s="1359"/>
      <c r="TPR2348" s="1359"/>
      <c r="TPS2348" s="1359"/>
      <c r="TPT2348" s="1359"/>
      <c r="TPU2348" s="1359"/>
      <c r="TPV2348" s="1359"/>
      <c r="TPW2348" s="1359"/>
      <c r="TPX2348" s="1359"/>
      <c r="TPY2348" s="1359"/>
      <c r="TPZ2348" s="1359"/>
      <c r="TQA2348" s="1359"/>
      <c r="TQB2348" s="1359"/>
      <c r="TQC2348" s="1359"/>
      <c r="TQD2348" s="1359"/>
      <c r="TQE2348" s="1359"/>
      <c r="TQF2348" s="1359"/>
      <c r="TQG2348" s="1359"/>
      <c r="TQH2348" s="1359"/>
      <c r="TQI2348" s="1359"/>
      <c r="TQJ2348" s="1359"/>
      <c r="TQK2348" s="1359"/>
      <c r="TQL2348" s="1359"/>
      <c r="TQM2348" s="1359"/>
      <c r="TQN2348" s="1359"/>
      <c r="TQO2348" s="1359"/>
      <c r="TQP2348" s="1359"/>
      <c r="TQQ2348" s="1359"/>
      <c r="TQR2348" s="1359"/>
      <c r="TQS2348" s="1359"/>
      <c r="TQT2348" s="1359"/>
      <c r="TQU2348" s="1359"/>
      <c r="TQV2348" s="1359"/>
      <c r="TQW2348" s="1359"/>
      <c r="TQX2348" s="1359"/>
      <c r="TQY2348" s="1359"/>
      <c r="TQZ2348" s="1359"/>
      <c r="TRA2348" s="1359"/>
      <c r="TRB2348" s="1359"/>
      <c r="TRC2348" s="1359"/>
      <c r="TRD2348" s="1359"/>
      <c r="TRE2348" s="1359"/>
      <c r="TRF2348" s="1359"/>
      <c r="TRG2348" s="1359"/>
      <c r="TRH2348" s="1359"/>
      <c r="TRI2348" s="1359"/>
      <c r="TRJ2348" s="1359"/>
      <c r="TRK2348" s="1359"/>
      <c r="TRL2348" s="1359"/>
      <c r="TRM2348" s="1359"/>
      <c r="TRN2348" s="1359"/>
      <c r="TRO2348" s="1359"/>
      <c r="TRP2348" s="1359"/>
      <c r="TRQ2348" s="1359"/>
      <c r="TRR2348" s="1359"/>
      <c r="TRS2348" s="1359"/>
      <c r="TRT2348" s="1359"/>
      <c r="TRU2348" s="1359"/>
      <c r="TRV2348" s="1359"/>
      <c r="TRW2348" s="1359"/>
      <c r="TRX2348" s="1359"/>
      <c r="TRY2348" s="1359"/>
      <c r="TRZ2348" s="1359"/>
      <c r="TSA2348" s="1359"/>
      <c r="TSB2348" s="1359"/>
      <c r="TSC2348" s="1359"/>
      <c r="TSD2348" s="1359"/>
      <c r="TSE2348" s="1359"/>
      <c r="TSF2348" s="1359"/>
      <c r="TSG2348" s="1359"/>
      <c r="TSH2348" s="1359"/>
      <c r="TSI2348" s="1359"/>
      <c r="TSJ2348" s="1359"/>
      <c r="TSK2348" s="1359"/>
      <c r="TSL2348" s="1359"/>
      <c r="TSM2348" s="1359"/>
      <c r="TSN2348" s="1359"/>
      <c r="TSO2348" s="1359"/>
      <c r="TSP2348" s="1359"/>
      <c r="TSQ2348" s="1359"/>
      <c r="TSR2348" s="1359"/>
      <c r="TSS2348" s="1359"/>
      <c r="TST2348" s="1359"/>
      <c r="TSU2348" s="1359"/>
      <c r="TSV2348" s="1359"/>
      <c r="TSW2348" s="1359"/>
      <c r="TSX2348" s="1359"/>
      <c r="TSY2348" s="1359"/>
      <c r="TSZ2348" s="1359"/>
      <c r="TTA2348" s="1359"/>
      <c r="TTB2348" s="1359"/>
      <c r="TTC2348" s="1359"/>
      <c r="TTD2348" s="1359"/>
      <c r="TTE2348" s="1359"/>
      <c r="TTF2348" s="1359"/>
      <c r="TTG2348" s="1359"/>
      <c r="TTH2348" s="1359"/>
      <c r="TTI2348" s="1359"/>
      <c r="TTJ2348" s="1359"/>
      <c r="TTK2348" s="1359"/>
      <c r="TTL2348" s="1359"/>
      <c r="TTM2348" s="1359"/>
      <c r="TTN2348" s="1359"/>
      <c r="TTO2348" s="1359"/>
      <c r="TTP2348" s="1359"/>
      <c r="TTQ2348" s="1359"/>
      <c r="TTR2348" s="1359"/>
      <c r="TTS2348" s="1359"/>
      <c r="TTT2348" s="1359"/>
      <c r="TTU2348" s="1359"/>
      <c r="TTV2348" s="1359"/>
      <c r="TTW2348" s="1359"/>
      <c r="TTX2348" s="1359"/>
      <c r="TTY2348" s="1359"/>
      <c r="TTZ2348" s="1359"/>
      <c r="TUA2348" s="1359"/>
      <c r="TUB2348" s="1359"/>
      <c r="TUC2348" s="1359"/>
      <c r="TUD2348" s="1359"/>
      <c r="TUE2348" s="1359"/>
      <c r="TUF2348" s="1359"/>
      <c r="TUG2348" s="1359"/>
      <c r="TUH2348" s="1359"/>
      <c r="TUI2348" s="1359"/>
      <c r="TUJ2348" s="1359"/>
      <c r="TUK2348" s="1359"/>
      <c r="TUL2348" s="1359"/>
      <c r="TUM2348" s="1359"/>
      <c r="TUN2348" s="1359"/>
      <c r="TUO2348" s="1359"/>
      <c r="TUP2348" s="1359"/>
      <c r="TUQ2348" s="1359"/>
      <c r="TUR2348" s="1359"/>
      <c r="TUS2348" s="1359"/>
      <c r="TUT2348" s="1359"/>
      <c r="TUU2348" s="1359"/>
      <c r="TUV2348" s="1359"/>
      <c r="TUW2348" s="1359"/>
      <c r="TUX2348" s="1359"/>
      <c r="TUY2348" s="1359"/>
      <c r="TUZ2348" s="1359"/>
      <c r="TVA2348" s="1359"/>
      <c r="TVB2348" s="1359"/>
      <c r="TVC2348" s="1359"/>
      <c r="TVD2348" s="1359"/>
      <c r="TVE2348" s="1359"/>
      <c r="TVF2348" s="1359"/>
      <c r="TVG2348" s="1359"/>
      <c r="TVH2348" s="1359"/>
      <c r="TVI2348" s="1359"/>
      <c r="TVJ2348" s="1359"/>
      <c r="TVK2348" s="1359"/>
      <c r="TVL2348" s="1359"/>
      <c r="TVM2348" s="1359"/>
      <c r="TVN2348" s="1359"/>
      <c r="TVO2348" s="1359"/>
      <c r="TVP2348" s="1359"/>
      <c r="TVQ2348" s="1359"/>
      <c r="TVR2348" s="1359"/>
      <c r="TVS2348" s="1359"/>
      <c r="TVT2348" s="1359"/>
      <c r="TVU2348" s="1359"/>
      <c r="TVV2348" s="1359"/>
      <c r="TVW2348" s="1359"/>
      <c r="TVX2348" s="1359"/>
      <c r="TVY2348" s="1359"/>
      <c r="TVZ2348" s="1359"/>
      <c r="TWA2348" s="1359"/>
      <c r="TWB2348" s="1359"/>
      <c r="TWC2348" s="1359"/>
      <c r="TWD2348" s="1359"/>
      <c r="TWE2348" s="1359"/>
      <c r="TWF2348" s="1359"/>
      <c r="TWG2348" s="1359"/>
      <c r="TWH2348" s="1359"/>
      <c r="TWI2348" s="1359"/>
      <c r="TWJ2348" s="1359"/>
      <c r="TWK2348" s="1359"/>
      <c r="TWL2348" s="1359"/>
      <c r="TWM2348" s="1359"/>
      <c r="TWN2348" s="1359"/>
      <c r="TWO2348" s="1359"/>
      <c r="TWP2348" s="1359"/>
      <c r="TWQ2348" s="1359"/>
      <c r="TWR2348" s="1359"/>
      <c r="TWS2348" s="1359"/>
      <c r="TWT2348" s="1359"/>
      <c r="TWU2348" s="1359"/>
      <c r="TWV2348" s="1359"/>
      <c r="TWW2348" s="1359"/>
      <c r="TWX2348" s="1359"/>
      <c r="TWY2348" s="1359"/>
      <c r="TWZ2348" s="1359"/>
      <c r="TXA2348" s="1359"/>
      <c r="TXB2348" s="1359"/>
      <c r="TXC2348" s="1359"/>
      <c r="TXD2348" s="1359"/>
      <c r="TXE2348" s="1359"/>
      <c r="TXF2348" s="1359"/>
      <c r="TXG2348" s="1359"/>
      <c r="TXH2348" s="1359"/>
      <c r="TXI2348" s="1359"/>
      <c r="TXJ2348" s="1359"/>
      <c r="TXK2348" s="1359"/>
      <c r="TXL2348" s="1359"/>
      <c r="TXM2348" s="1359"/>
      <c r="TXN2348" s="1359"/>
      <c r="TXO2348" s="1359"/>
      <c r="TXP2348" s="1359"/>
      <c r="TXQ2348" s="1359"/>
      <c r="TXR2348" s="1359"/>
      <c r="TXS2348" s="1359"/>
      <c r="TXT2348" s="1359"/>
      <c r="TXU2348" s="1359"/>
      <c r="TXV2348" s="1359"/>
      <c r="TXW2348" s="1359"/>
      <c r="TXX2348" s="1359"/>
      <c r="TXY2348" s="1359"/>
      <c r="TXZ2348" s="1359"/>
      <c r="TYA2348" s="1359"/>
      <c r="TYB2348" s="1359"/>
      <c r="TYC2348" s="1359"/>
      <c r="TYD2348" s="1359"/>
      <c r="TYE2348" s="1359"/>
      <c r="TYF2348" s="1359"/>
      <c r="TYG2348" s="1359"/>
      <c r="TYH2348" s="1359"/>
      <c r="TYI2348" s="1359"/>
      <c r="TYJ2348" s="1359"/>
      <c r="TYK2348" s="1359"/>
      <c r="TYL2348" s="1359"/>
      <c r="TYM2348" s="1359"/>
      <c r="TYN2348" s="1359"/>
      <c r="TYO2348" s="1359"/>
      <c r="TYP2348" s="1359"/>
      <c r="TYQ2348" s="1359"/>
      <c r="TYR2348" s="1359"/>
      <c r="TYS2348" s="1359"/>
      <c r="TYT2348" s="1359"/>
      <c r="TYU2348" s="1359"/>
      <c r="TYV2348" s="1359"/>
      <c r="TYW2348" s="1359"/>
      <c r="TYX2348" s="1359"/>
      <c r="TYY2348" s="1359"/>
      <c r="TYZ2348" s="1359"/>
      <c r="TZA2348" s="1359"/>
      <c r="TZB2348" s="1359"/>
      <c r="TZC2348" s="1359"/>
      <c r="TZD2348" s="1359"/>
      <c r="TZE2348" s="1359"/>
      <c r="TZF2348" s="1359"/>
      <c r="TZG2348" s="1359"/>
      <c r="TZH2348" s="1359"/>
      <c r="TZI2348" s="1359"/>
      <c r="TZJ2348" s="1359"/>
      <c r="TZK2348" s="1359"/>
      <c r="TZL2348" s="1359"/>
      <c r="TZM2348" s="1359"/>
      <c r="TZN2348" s="1359"/>
      <c r="TZO2348" s="1359"/>
      <c r="TZP2348" s="1359"/>
      <c r="TZQ2348" s="1359"/>
      <c r="TZR2348" s="1359"/>
      <c r="TZS2348" s="1359"/>
      <c r="TZT2348" s="1359"/>
      <c r="TZU2348" s="1359"/>
      <c r="TZV2348" s="1359"/>
      <c r="TZW2348" s="1359"/>
      <c r="TZX2348" s="1359"/>
      <c r="TZY2348" s="1359"/>
      <c r="TZZ2348" s="1359"/>
      <c r="UAA2348" s="1359"/>
      <c r="UAB2348" s="1359"/>
      <c r="UAC2348" s="1359"/>
      <c r="UAD2348" s="1359"/>
      <c r="UAE2348" s="1359"/>
      <c r="UAF2348" s="1359"/>
      <c r="UAG2348" s="1359"/>
      <c r="UAH2348" s="1359"/>
      <c r="UAI2348" s="1359"/>
      <c r="UAJ2348" s="1359"/>
      <c r="UAK2348" s="1359"/>
      <c r="UAL2348" s="1359"/>
      <c r="UAM2348" s="1359"/>
      <c r="UAN2348" s="1359"/>
      <c r="UAO2348" s="1359"/>
      <c r="UAP2348" s="1359"/>
      <c r="UAQ2348" s="1359"/>
      <c r="UAR2348" s="1359"/>
      <c r="UAS2348" s="1359"/>
      <c r="UAT2348" s="1359"/>
      <c r="UAU2348" s="1359"/>
      <c r="UAV2348" s="1359"/>
      <c r="UAW2348" s="1359"/>
      <c r="UAX2348" s="1359"/>
      <c r="UAY2348" s="1359"/>
      <c r="UAZ2348" s="1359"/>
      <c r="UBA2348" s="1359"/>
      <c r="UBB2348" s="1359"/>
      <c r="UBC2348" s="1359"/>
      <c r="UBD2348" s="1359"/>
      <c r="UBE2348" s="1359"/>
      <c r="UBF2348" s="1359"/>
      <c r="UBG2348" s="1359"/>
      <c r="UBH2348" s="1359"/>
      <c r="UBI2348" s="1359"/>
      <c r="UBJ2348" s="1359"/>
      <c r="UBK2348" s="1359"/>
      <c r="UBL2348" s="1359"/>
      <c r="UBM2348" s="1359"/>
      <c r="UBN2348" s="1359"/>
      <c r="UBO2348" s="1359"/>
      <c r="UBP2348" s="1359"/>
      <c r="UBQ2348" s="1359"/>
      <c r="UBR2348" s="1359"/>
      <c r="UBS2348" s="1359"/>
      <c r="UBT2348" s="1359"/>
      <c r="UBU2348" s="1359"/>
      <c r="UBV2348" s="1359"/>
      <c r="UBW2348" s="1359"/>
      <c r="UBX2348" s="1359"/>
      <c r="UBY2348" s="1359"/>
      <c r="UBZ2348" s="1359"/>
      <c r="UCA2348" s="1359"/>
      <c r="UCB2348" s="1359"/>
      <c r="UCC2348" s="1359"/>
      <c r="UCD2348" s="1359"/>
      <c r="UCE2348" s="1359"/>
      <c r="UCF2348" s="1359"/>
      <c r="UCG2348" s="1359"/>
      <c r="UCH2348" s="1359"/>
      <c r="UCI2348" s="1359"/>
      <c r="UCJ2348" s="1359"/>
      <c r="UCK2348" s="1359"/>
      <c r="UCL2348" s="1359"/>
      <c r="UCM2348" s="1359"/>
      <c r="UCN2348" s="1359"/>
      <c r="UCO2348" s="1359"/>
      <c r="UCP2348" s="1359"/>
      <c r="UCQ2348" s="1359"/>
      <c r="UCR2348" s="1359"/>
      <c r="UCS2348" s="1359"/>
      <c r="UCT2348" s="1359"/>
      <c r="UCU2348" s="1359"/>
      <c r="UCV2348" s="1359"/>
      <c r="UCW2348" s="1359"/>
      <c r="UCX2348" s="1359"/>
      <c r="UCY2348" s="1359"/>
      <c r="UCZ2348" s="1359"/>
      <c r="UDA2348" s="1359"/>
      <c r="UDB2348" s="1359"/>
      <c r="UDC2348" s="1359"/>
      <c r="UDD2348" s="1359"/>
      <c r="UDE2348" s="1359"/>
      <c r="UDF2348" s="1359"/>
      <c r="UDG2348" s="1359"/>
      <c r="UDH2348" s="1359"/>
      <c r="UDI2348" s="1359"/>
      <c r="UDJ2348" s="1359"/>
      <c r="UDK2348" s="1359"/>
      <c r="UDL2348" s="1359"/>
      <c r="UDM2348" s="1359"/>
      <c r="UDN2348" s="1359"/>
      <c r="UDO2348" s="1359"/>
      <c r="UDP2348" s="1359"/>
      <c r="UDQ2348" s="1359"/>
      <c r="UDR2348" s="1359"/>
      <c r="UDS2348" s="1359"/>
      <c r="UDT2348" s="1359"/>
      <c r="UDU2348" s="1359"/>
      <c r="UDV2348" s="1359"/>
      <c r="UDW2348" s="1359"/>
      <c r="UDX2348" s="1359"/>
      <c r="UDY2348" s="1359"/>
      <c r="UDZ2348" s="1359"/>
      <c r="UEA2348" s="1359"/>
      <c r="UEB2348" s="1359"/>
      <c r="UEC2348" s="1359"/>
      <c r="UED2348" s="1359"/>
      <c r="UEE2348" s="1359"/>
      <c r="UEF2348" s="1359"/>
      <c r="UEG2348" s="1359"/>
      <c r="UEH2348" s="1359"/>
      <c r="UEI2348" s="1359"/>
      <c r="UEJ2348" s="1359"/>
      <c r="UEK2348" s="1359"/>
      <c r="UEL2348" s="1359"/>
      <c r="UEM2348" s="1359"/>
      <c r="UEN2348" s="1359"/>
      <c r="UEO2348" s="1359"/>
      <c r="UEP2348" s="1359"/>
      <c r="UEQ2348" s="1359"/>
      <c r="UER2348" s="1359"/>
      <c r="UES2348" s="1359"/>
      <c r="UET2348" s="1359"/>
      <c r="UEU2348" s="1359"/>
      <c r="UEV2348" s="1359"/>
      <c r="UEW2348" s="1359"/>
      <c r="UEX2348" s="1359"/>
      <c r="UEY2348" s="1359"/>
      <c r="UEZ2348" s="1359"/>
      <c r="UFA2348" s="1359"/>
      <c r="UFB2348" s="1359"/>
      <c r="UFC2348" s="1359"/>
      <c r="UFD2348" s="1359"/>
      <c r="UFE2348" s="1359"/>
      <c r="UFF2348" s="1359"/>
      <c r="UFG2348" s="1359"/>
      <c r="UFH2348" s="1359"/>
      <c r="UFI2348" s="1359"/>
      <c r="UFJ2348" s="1359"/>
      <c r="UFK2348" s="1359"/>
      <c r="UFL2348" s="1359"/>
      <c r="UFM2348" s="1359"/>
      <c r="UFN2348" s="1359"/>
      <c r="UFO2348" s="1359"/>
      <c r="UFP2348" s="1359"/>
      <c r="UFQ2348" s="1359"/>
      <c r="UFR2348" s="1359"/>
      <c r="UFS2348" s="1359"/>
      <c r="UFT2348" s="1359"/>
      <c r="UFU2348" s="1359"/>
      <c r="UFV2348" s="1359"/>
      <c r="UFW2348" s="1359"/>
      <c r="UFX2348" s="1359"/>
      <c r="UFY2348" s="1359"/>
      <c r="UFZ2348" s="1359"/>
      <c r="UGA2348" s="1359"/>
      <c r="UGB2348" s="1359"/>
      <c r="UGC2348" s="1359"/>
      <c r="UGD2348" s="1359"/>
      <c r="UGE2348" s="1359"/>
      <c r="UGF2348" s="1359"/>
      <c r="UGG2348" s="1359"/>
      <c r="UGH2348" s="1359"/>
      <c r="UGI2348" s="1359"/>
      <c r="UGJ2348" s="1359"/>
      <c r="UGK2348" s="1359"/>
      <c r="UGL2348" s="1359"/>
      <c r="UGM2348" s="1359"/>
      <c r="UGN2348" s="1359"/>
      <c r="UGO2348" s="1359"/>
      <c r="UGP2348" s="1359"/>
      <c r="UGQ2348" s="1359"/>
      <c r="UGR2348" s="1359"/>
      <c r="UGS2348" s="1359"/>
      <c r="UGT2348" s="1359"/>
      <c r="UGU2348" s="1359"/>
      <c r="UGV2348" s="1359"/>
      <c r="UGW2348" s="1359"/>
      <c r="UGX2348" s="1359"/>
      <c r="UGY2348" s="1359"/>
      <c r="UGZ2348" s="1359"/>
      <c r="UHA2348" s="1359"/>
      <c r="UHB2348" s="1359"/>
      <c r="UHC2348" s="1359"/>
      <c r="UHD2348" s="1359"/>
      <c r="UHE2348" s="1359"/>
      <c r="UHF2348" s="1359"/>
      <c r="UHG2348" s="1359"/>
      <c r="UHH2348" s="1359"/>
      <c r="UHI2348" s="1359"/>
      <c r="UHJ2348" s="1359"/>
      <c r="UHK2348" s="1359"/>
      <c r="UHL2348" s="1359"/>
      <c r="UHM2348" s="1359"/>
      <c r="UHN2348" s="1359"/>
      <c r="UHO2348" s="1359"/>
      <c r="UHP2348" s="1359"/>
      <c r="UHQ2348" s="1359"/>
      <c r="UHR2348" s="1359"/>
      <c r="UHS2348" s="1359"/>
      <c r="UHT2348" s="1359"/>
      <c r="UHU2348" s="1359"/>
      <c r="UHV2348" s="1359"/>
      <c r="UHW2348" s="1359"/>
      <c r="UHX2348" s="1359"/>
      <c r="UHY2348" s="1359"/>
      <c r="UHZ2348" s="1359"/>
      <c r="UIA2348" s="1359"/>
      <c r="UIB2348" s="1359"/>
      <c r="UIC2348" s="1359"/>
      <c r="UID2348" s="1359"/>
      <c r="UIE2348" s="1359"/>
      <c r="UIF2348" s="1359"/>
      <c r="UIG2348" s="1359"/>
      <c r="UIH2348" s="1359"/>
      <c r="UII2348" s="1359"/>
      <c r="UIJ2348" s="1359"/>
      <c r="UIK2348" s="1359"/>
      <c r="UIL2348" s="1359"/>
      <c r="UIM2348" s="1359"/>
      <c r="UIN2348" s="1359"/>
      <c r="UIO2348" s="1359"/>
      <c r="UIP2348" s="1359"/>
      <c r="UIQ2348" s="1359"/>
      <c r="UIR2348" s="1359"/>
      <c r="UIS2348" s="1359"/>
      <c r="UIT2348" s="1359"/>
      <c r="UIU2348" s="1359"/>
      <c r="UIV2348" s="1359"/>
      <c r="UIW2348" s="1359"/>
      <c r="UIX2348" s="1359"/>
      <c r="UIY2348" s="1359"/>
      <c r="UIZ2348" s="1359"/>
      <c r="UJA2348" s="1359"/>
      <c r="UJB2348" s="1359"/>
      <c r="UJC2348" s="1359"/>
      <c r="UJD2348" s="1359"/>
      <c r="UJE2348" s="1359"/>
      <c r="UJF2348" s="1359"/>
      <c r="UJG2348" s="1359"/>
      <c r="UJH2348" s="1359"/>
      <c r="UJI2348" s="1359"/>
      <c r="UJJ2348" s="1359"/>
      <c r="UJK2348" s="1359"/>
      <c r="UJL2348" s="1359"/>
      <c r="UJM2348" s="1359"/>
      <c r="UJN2348" s="1359"/>
      <c r="UJO2348" s="1359"/>
      <c r="UJP2348" s="1359"/>
      <c r="UJQ2348" s="1359"/>
      <c r="UJR2348" s="1359"/>
      <c r="UJS2348" s="1359"/>
      <c r="UJT2348" s="1359"/>
      <c r="UJU2348" s="1359"/>
      <c r="UJV2348" s="1359"/>
      <c r="UJW2348" s="1359"/>
      <c r="UJX2348" s="1359"/>
      <c r="UJY2348" s="1359"/>
      <c r="UJZ2348" s="1359"/>
      <c r="UKA2348" s="1359"/>
      <c r="UKB2348" s="1359"/>
      <c r="UKC2348" s="1359"/>
      <c r="UKD2348" s="1359"/>
      <c r="UKE2348" s="1359"/>
      <c r="UKF2348" s="1359"/>
      <c r="UKG2348" s="1359"/>
      <c r="UKH2348" s="1359"/>
      <c r="UKI2348" s="1359"/>
      <c r="UKJ2348" s="1359"/>
      <c r="UKK2348" s="1359"/>
      <c r="UKL2348" s="1359"/>
      <c r="UKM2348" s="1359"/>
      <c r="UKN2348" s="1359"/>
      <c r="UKO2348" s="1359"/>
      <c r="UKP2348" s="1359"/>
      <c r="UKQ2348" s="1359"/>
      <c r="UKR2348" s="1359"/>
      <c r="UKS2348" s="1359"/>
      <c r="UKT2348" s="1359"/>
      <c r="UKU2348" s="1359"/>
      <c r="UKV2348" s="1359"/>
      <c r="UKW2348" s="1359"/>
      <c r="UKX2348" s="1359"/>
      <c r="UKY2348" s="1359"/>
      <c r="UKZ2348" s="1359"/>
      <c r="ULA2348" s="1359"/>
      <c r="ULB2348" s="1359"/>
      <c r="ULC2348" s="1359"/>
      <c r="ULD2348" s="1359"/>
      <c r="ULE2348" s="1359"/>
      <c r="ULF2348" s="1359"/>
      <c r="ULG2348" s="1359"/>
      <c r="ULH2348" s="1359"/>
      <c r="ULI2348" s="1359"/>
      <c r="ULJ2348" s="1359"/>
      <c r="ULK2348" s="1359"/>
      <c r="ULL2348" s="1359"/>
      <c r="ULM2348" s="1359"/>
      <c r="ULN2348" s="1359"/>
      <c r="ULO2348" s="1359"/>
      <c r="ULP2348" s="1359"/>
      <c r="ULQ2348" s="1359"/>
      <c r="ULR2348" s="1359"/>
      <c r="ULS2348" s="1359"/>
      <c r="ULT2348" s="1359"/>
      <c r="ULU2348" s="1359"/>
      <c r="ULV2348" s="1359"/>
      <c r="ULW2348" s="1359"/>
      <c r="ULX2348" s="1359"/>
      <c r="ULY2348" s="1359"/>
      <c r="ULZ2348" s="1359"/>
      <c r="UMA2348" s="1359"/>
      <c r="UMB2348" s="1359"/>
      <c r="UMC2348" s="1359"/>
      <c r="UMD2348" s="1359"/>
      <c r="UME2348" s="1359"/>
      <c r="UMF2348" s="1359"/>
      <c r="UMG2348" s="1359"/>
      <c r="UMH2348" s="1359"/>
      <c r="UMI2348" s="1359"/>
      <c r="UMJ2348" s="1359"/>
      <c r="UMK2348" s="1359"/>
      <c r="UML2348" s="1359"/>
      <c r="UMM2348" s="1359"/>
      <c r="UMN2348" s="1359"/>
      <c r="UMO2348" s="1359"/>
      <c r="UMP2348" s="1359"/>
      <c r="UMQ2348" s="1359"/>
      <c r="UMR2348" s="1359"/>
      <c r="UMS2348" s="1359"/>
      <c r="UMT2348" s="1359"/>
      <c r="UMU2348" s="1359"/>
      <c r="UMV2348" s="1359"/>
      <c r="UMW2348" s="1359"/>
      <c r="UMX2348" s="1359"/>
      <c r="UMY2348" s="1359"/>
      <c r="UMZ2348" s="1359"/>
      <c r="UNA2348" s="1359"/>
      <c r="UNB2348" s="1359"/>
      <c r="UNC2348" s="1359"/>
      <c r="UND2348" s="1359"/>
      <c r="UNE2348" s="1359"/>
      <c r="UNF2348" s="1359"/>
      <c r="UNG2348" s="1359"/>
      <c r="UNH2348" s="1359"/>
      <c r="UNI2348" s="1359"/>
      <c r="UNJ2348" s="1359"/>
      <c r="UNK2348" s="1359"/>
      <c r="UNL2348" s="1359"/>
      <c r="UNM2348" s="1359"/>
      <c r="UNN2348" s="1359"/>
      <c r="UNO2348" s="1359"/>
      <c r="UNP2348" s="1359"/>
      <c r="UNQ2348" s="1359"/>
      <c r="UNR2348" s="1359"/>
      <c r="UNS2348" s="1359"/>
      <c r="UNT2348" s="1359"/>
      <c r="UNU2348" s="1359"/>
      <c r="UNV2348" s="1359"/>
      <c r="UNW2348" s="1359"/>
      <c r="UNX2348" s="1359"/>
      <c r="UNY2348" s="1359"/>
      <c r="UNZ2348" s="1359"/>
      <c r="UOA2348" s="1359"/>
      <c r="UOB2348" s="1359"/>
      <c r="UOC2348" s="1359"/>
      <c r="UOD2348" s="1359"/>
      <c r="UOE2348" s="1359"/>
      <c r="UOF2348" s="1359"/>
      <c r="UOG2348" s="1359"/>
      <c r="UOH2348" s="1359"/>
      <c r="UOI2348" s="1359"/>
      <c r="UOJ2348" s="1359"/>
      <c r="UOK2348" s="1359"/>
      <c r="UOL2348" s="1359"/>
      <c r="UOM2348" s="1359"/>
      <c r="UON2348" s="1359"/>
      <c r="UOO2348" s="1359"/>
      <c r="UOP2348" s="1359"/>
      <c r="UOQ2348" s="1359"/>
      <c r="UOR2348" s="1359"/>
      <c r="UOS2348" s="1359"/>
      <c r="UOT2348" s="1359"/>
      <c r="UOU2348" s="1359"/>
      <c r="UOV2348" s="1359"/>
      <c r="UOW2348" s="1359"/>
      <c r="UOX2348" s="1359"/>
      <c r="UOY2348" s="1359"/>
      <c r="UOZ2348" s="1359"/>
      <c r="UPA2348" s="1359"/>
      <c r="UPB2348" s="1359"/>
      <c r="UPC2348" s="1359"/>
      <c r="UPD2348" s="1359"/>
      <c r="UPE2348" s="1359"/>
      <c r="UPF2348" s="1359"/>
      <c r="UPG2348" s="1359"/>
      <c r="UPH2348" s="1359"/>
      <c r="UPI2348" s="1359"/>
      <c r="UPJ2348" s="1359"/>
      <c r="UPK2348" s="1359"/>
      <c r="UPL2348" s="1359"/>
      <c r="UPM2348" s="1359"/>
      <c r="UPN2348" s="1359"/>
      <c r="UPO2348" s="1359"/>
      <c r="UPP2348" s="1359"/>
      <c r="UPQ2348" s="1359"/>
      <c r="UPR2348" s="1359"/>
      <c r="UPS2348" s="1359"/>
      <c r="UPT2348" s="1359"/>
      <c r="UPU2348" s="1359"/>
      <c r="UPV2348" s="1359"/>
      <c r="UPW2348" s="1359"/>
      <c r="UPX2348" s="1359"/>
      <c r="UPY2348" s="1359"/>
      <c r="UPZ2348" s="1359"/>
      <c r="UQA2348" s="1359"/>
      <c r="UQB2348" s="1359"/>
      <c r="UQC2348" s="1359"/>
      <c r="UQD2348" s="1359"/>
      <c r="UQE2348" s="1359"/>
      <c r="UQF2348" s="1359"/>
      <c r="UQG2348" s="1359"/>
      <c r="UQH2348" s="1359"/>
      <c r="UQI2348" s="1359"/>
      <c r="UQJ2348" s="1359"/>
      <c r="UQK2348" s="1359"/>
      <c r="UQL2348" s="1359"/>
      <c r="UQM2348" s="1359"/>
      <c r="UQN2348" s="1359"/>
      <c r="UQO2348" s="1359"/>
      <c r="UQP2348" s="1359"/>
      <c r="UQQ2348" s="1359"/>
      <c r="UQR2348" s="1359"/>
      <c r="UQS2348" s="1359"/>
      <c r="UQT2348" s="1359"/>
      <c r="UQU2348" s="1359"/>
      <c r="UQV2348" s="1359"/>
      <c r="UQW2348" s="1359"/>
      <c r="UQX2348" s="1359"/>
      <c r="UQY2348" s="1359"/>
      <c r="UQZ2348" s="1359"/>
      <c r="URA2348" s="1359"/>
      <c r="URB2348" s="1359"/>
      <c r="URC2348" s="1359"/>
      <c r="URD2348" s="1359"/>
      <c r="URE2348" s="1359"/>
      <c r="URF2348" s="1359"/>
      <c r="URG2348" s="1359"/>
      <c r="URH2348" s="1359"/>
      <c r="URI2348" s="1359"/>
      <c r="URJ2348" s="1359"/>
      <c r="URK2348" s="1359"/>
      <c r="URL2348" s="1359"/>
      <c r="URM2348" s="1359"/>
      <c r="URN2348" s="1359"/>
      <c r="URO2348" s="1359"/>
      <c r="URP2348" s="1359"/>
      <c r="URQ2348" s="1359"/>
      <c r="URR2348" s="1359"/>
      <c r="URS2348" s="1359"/>
      <c r="URT2348" s="1359"/>
      <c r="URU2348" s="1359"/>
      <c r="URV2348" s="1359"/>
      <c r="URW2348" s="1359"/>
      <c r="URX2348" s="1359"/>
      <c r="URY2348" s="1359"/>
      <c r="URZ2348" s="1359"/>
      <c r="USA2348" s="1359"/>
      <c r="USB2348" s="1359"/>
      <c r="USC2348" s="1359"/>
      <c r="USD2348" s="1359"/>
      <c r="USE2348" s="1359"/>
      <c r="USF2348" s="1359"/>
      <c r="USG2348" s="1359"/>
      <c r="USH2348" s="1359"/>
      <c r="USI2348" s="1359"/>
      <c r="USJ2348" s="1359"/>
      <c r="USK2348" s="1359"/>
      <c r="USL2348" s="1359"/>
      <c r="USM2348" s="1359"/>
      <c r="USN2348" s="1359"/>
      <c r="USO2348" s="1359"/>
      <c r="USP2348" s="1359"/>
      <c r="USQ2348" s="1359"/>
      <c r="USR2348" s="1359"/>
      <c r="USS2348" s="1359"/>
      <c r="UST2348" s="1359"/>
      <c r="USU2348" s="1359"/>
      <c r="USV2348" s="1359"/>
      <c r="USW2348" s="1359"/>
      <c r="USX2348" s="1359"/>
      <c r="USY2348" s="1359"/>
      <c r="USZ2348" s="1359"/>
      <c r="UTA2348" s="1359"/>
      <c r="UTB2348" s="1359"/>
      <c r="UTC2348" s="1359"/>
      <c r="UTD2348" s="1359"/>
      <c r="UTE2348" s="1359"/>
      <c r="UTF2348" s="1359"/>
      <c r="UTG2348" s="1359"/>
      <c r="UTH2348" s="1359"/>
      <c r="UTI2348" s="1359"/>
      <c r="UTJ2348" s="1359"/>
      <c r="UTK2348" s="1359"/>
      <c r="UTL2348" s="1359"/>
      <c r="UTM2348" s="1359"/>
      <c r="UTN2348" s="1359"/>
      <c r="UTO2348" s="1359"/>
      <c r="UTP2348" s="1359"/>
      <c r="UTQ2348" s="1359"/>
      <c r="UTR2348" s="1359"/>
      <c r="UTS2348" s="1359"/>
      <c r="UTT2348" s="1359"/>
      <c r="UTU2348" s="1359"/>
      <c r="UTV2348" s="1359"/>
      <c r="UTW2348" s="1359"/>
      <c r="UTX2348" s="1359"/>
      <c r="UTY2348" s="1359"/>
      <c r="UTZ2348" s="1359"/>
      <c r="UUA2348" s="1359"/>
      <c r="UUB2348" s="1359"/>
      <c r="UUC2348" s="1359"/>
      <c r="UUD2348" s="1359"/>
      <c r="UUE2348" s="1359"/>
      <c r="UUF2348" s="1359"/>
      <c r="UUG2348" s="1359"/>
      <c r="UUH2348" s="1359"/>
      <c r="UUI2348" s="1359"/>
      <c r="UUJ2348" s="1359"/>
      <c r="UUK2348" s="1359"/>
      <c r="UUL2348" s="1359"/>
      <c r="UUM2348" s="1359"/>
      <c r="UUN2348" s="1359"/>
      <c r="UUO2348" s="1359"/>
      <c r="UUP2348" s="1359"/>
      <c r="UUQ2348" s="1359"/>
      <c r="UUR2348" s="1359"/>
      <c r="UUS2348" s="1359"/>
      <c r="UUT2348" s="1359"/>
      <c r="UUU2348" s="1359"/>
      <c r="UUV2348" s="1359"/>
      <c r="UUW2348" s="1359"/>
      <c r="UUX2348" s="1359"/>
      <c r="UUY2348" s="1359"/>
      <c r="UUZ2348" s="1359"/>
      <c r="UVA2348" s="1359"/>
      <c r="UVB2348" s="1359"/>
      <c r="UVC2348" s="1359"/>
      <c r="UVD2348" s="1359"/>
      <c r="UVE2348" s="1359"/>
      <c r="UVF2348" s="1359"/>
      <c r="UVG2348" s="1359"/>
      <c r="UVH2348" s="1359"/>
      <c r="UVI2348" s="1359"/>
      <c r="UVJ2348" s="1359"/>
      <c r="UVK2348" s="1359"/>
      <c r="UVL2348" s="1359"/>
      <c r="UVM2348" s="1359"/>
      <c r="UVN2348" s="1359"/>
      <c r="UVO2348" s="1359"/>
      <c r="UVP2348" s="1359"/>
      <c r="UVQ2348" s="1359"/>
      <c r="UVR2348" s="1359"/>
      <c r="UVS2348" s="1359"/>
      <c r="UVT2348" s="1359"/>
      <c r="UVU2348" s="1359"/>
      <c r="UVV2348" s="1359"/>
      <c r="UVW2348" s="1359"/>
      <c r="UVX2348" s="1359"/>
      <c r="UVY2348" s="1359"/>
      <c r="UVZ2348" s="1359"/>
      <c r="UWA2348" s="1359"/>
      <c r="UWB2348" s="1359"/>
      <c r="UWC2348" s="1359"/>
      <c r="UWD2348" s="1359"/>
      <c r="UWE2348" s="1359"/>
      <c r="UWF2348" s="1359"/>
      <c r="UWG2348" s="1359"/>
      <c r="UWH2348" s="1359"/>
      <c r="UWI2348" s="1359"/>
      <c r="UWJ2348" s="1359"/>
      <c r="UWK2348" s="1359"/>
      <c r="UWL2348" s="1359"/>
      <c r="UWM2348" s="1359"/>
      <c r="UWN2348" s="1359"/>
      <c r="UWO2348" s="1359"/>
      <c r="UWP2348" s="1359"/>
      <c r="UWQ2348" s="1359"/>
      <c r="UWR2348" s="1359"/>
      <c r="UWS2348" s="1359"/>
      <c r="UWT2348" s="1359"/>
      <c r="UWU2348" s="1359"/>
      <c r="UWV2348" s="1359"/>
      <c r="UWW2348" s="1359"/>
      <c r="UWX2348" s="1359"/>
      <c r="UWY2348" s="1359"/>
      <c r="UWZ2348" s="1359"/>
      <c r="UXA2348" s="1359"/>
      <c r="UXB2348" s="1359"/>
      <c r="UXC2348" s="1359"/>
      <c r="UXD2348" s="1359"/>
      <c r="UXE2348" s="1359"/>
      <c r="UXF2348" s="1359"/>
      <c r="UXG2348" s="1359"/>
      <c r="UXH2348" s="1359"/>
      <c r="UXI2348" s="1359"/>
      <c r="UXJ2348" s="1359"/>
      <c r="UXK2348" s="1359"/>
      <c r="UXL2348" s="1359"/>
      <c r="UXM2348" s="1359"/>
      <c r="UXN2348" s="1359"/>
      <c r="UXO2348" s="1359"/>
      <c r="UXP2348" s="1359"/>
      <c r="UXQ2348" s="1359"/>
      <c r="UXR2348" s="1359"/>
      <c r="UXS2348" s="1359"/>
      <c r="UXT2348" s="1359"/>
      <c r="UXU2348" s="1359"/>
      <c r="UXV2348" s="1359"/>
      <c r="UXW2348" s="1359"/>
      <c r="UXX2348" s="1359"/>
      <c r="UXY2348" s="1359"/>
      <c r="UXZ2348" s="1359"/>
      <c r="UYA2348" s="1359"/>
      <c r="UYB2348" s="1359"/>
      <c r="UYC2348" s="1359"/>
      <c r="UYD2348" s="1359"/>
      <c r="UYE2348" s="1359"/>
      <c r="UYF2348" s="1359"/>
      <c r="UYG2348" s="1359"/>
      <c r="UYH2348" s="1359"/>
      <c r="UYI2348" s="1359"/>
      <c r="UYJ2348" s="1359"/>
      <c r="UYK2348" s="1359"/>
      <c r="UYL2348" s="1359"/>
      <c r="UYM2348" s="1359"/>
      <c r="UYN2348" s="1359"/>
      <c r="UYO2348" s="1359"/>
      <c r="UYP2348" s="1359"/>
      <c r="UYQ2348" s="1359"/>
      <c r="UYR2348" s="1359"/>
      <c r="UYS2348" s="1359"/>
      <c r="UYT2348" s="1359"/>
      <c r="UYU2348" s="1359"/>
      <c r="UYV2348" s="1359"/>
      <c r="UYW2348" s="1359"/>
      <c r="UYX2348" s="1359"/>
      <c r="UYY2348" s="1359"/>
      <c r="UYZ2348" s="1359"/>
      <c r="UZA2348" s="1359"/>
      <c r="UZB2348" s="1359"/>
      <c r="UZC2348" s="1359"/>
      <c r="UZD2348" s="1359"/>
      <c r="UZE2348" s="1359"/>
      <c r="UZF2348" s="1359"/>
      <c r="UZG2348" s="1359"/>
      <c r="UZH2348" s="1359"/>
      <c r="UZI2348" s="1359"/>
      <c r="UZJ2348" s="1359"/>
      <c r="UZK2348" s="1359"/>
      <c r="UZL2348" s="1359"/>
      <c r="UZM2348" s="1359"/>
      <c r="UZN2348" s="1359"/>
      <c r="UZO2348" s="1359"/>
      <c r="UZP2348" s="1359"/>
      <c r="UZQ2348" s="1359"/>
      <c r="UZR2348" s="1359"/>
      <c r="UZS2348" s="1359"/>
      <c r="UZT2348" s="1359"/>
      <c r="UZU2348" s="1359"/>
      <c r="UZV2348" s="1359"/>
      <c r="UZW2348" s="1359"/>
      <c r="UZX2348" s="1359"/>
      <c r="UZY2348" s="1359"/>
      <c r="UZZ2348" s="1359"/>
      <c r="VAA2348" s="1359"/>
      <c r="VAB2348" s="1359"/>
      <c r="VAC2348" s="1359"/>
      <c r="VAD2348" s="1359"/>
      <c r="VAE2348" s="1359"/>
      <c r="VAF2348" s="1359"/>
      <c r="VAG2348" s="1359"/>
      <c r="VAH2348" s="1359"/>
      <c r="VAI2348" s="1359"/>
      <c r="VAJ2348" s="1359"/>
      <c r="VAK2348" s="1359"/>
      <c r="VAL2348" s="1359"/>
      <c r="VAM2348" s="1359"/>
      <c r="VAN2348" s="1359"/>
      <c r="VAO2348" s="1359"/>
      <c r="VAP2348" s="1359"/>
      <c r="VAQ2348" s="1359"/>
      <c r="VAR2348" s="1359"/>
      <c r="VAS2348" s="1359"/>
      <c r="VAT2348" s="1359"/>
      <c r="VAU2348" s="1359"/>
      <c r="VAV2348" s="1359"/>
      <c r="VAW2348" s="1359"/>
      <c r="VAX2348" s="1359"/>
      <c r="VAY2348" s="1359"/>
      <c r="VAZ2348" s="1359"/>
      <c r="VBA2348" s="1359"/>
      <c r="VBB2348" s="1359"/>
      <c r="VBC2348" s="1359"/>
      <c r="VBD2348" s="1359"/>
      <c r="VBE2348" s="1359"/>
      <c r="VBF2348" s="1359"/>
      <c r="VBG2348" s="1359"/>
      <c r="VBH2348" s="1359"/>
      <c r="VBI2348" s="1359"/>
      <c r="VBJ2348" s="1359"/>
      <c r="VBK2348" s="1359"/>
      <c r="VBL2348" s="1359"/>
      <c r="VBM2348" s="1359"/>
      <c r="VBN2348" s="1359"/>
      <c r="VBO2348" s="1359"/>
      <c r="VBP2348" s="1359"/>
      <c r="VBQ2348" s="1359"/>
      <c r="VBR2348" s="1359"/>
      <c r="VBS2348" s="1359"/>
      <c r="VBT2348" s="1359"/>
      <c r="VBU2348" s="1359"/>
      <c r="VBV2348" s="1359"/>
      <c r="VBW2348" s="1359"/>
      <c r="VBX2348" s="1359"/>
      <c r="VBY2348" s="1359"/>
      <c r="VBZ2348" s="1359"/>
      <c r="VCA2348" s="1359"/>
      <c r="VCB2348" s="1359"/>
      <c r="VCC2348" s="1359"/>
      <c r="VCD2348" s="1359"/>
      <c r="VCE2348" s="1359"/>
      <c r="VCF2348" s="1359"/>
      <c r="VCG2348" s="1359"/>
      <c r="VCH2348" s="1359"/>
      <c r="VCI2348" s="1359"/>
      <c r="VCJ2348" s="1359"/>
      <c r="VCK2348" s="1359"/>
      <c r="VCL2348" s="1359"/>
      <c r="VCM2348" s="1359"/>
      <c r="VCN2348" s="1359"/>
      <c r="VCO2348" s="1359"/>
      <c r="VCP2348" s="1359"/>
      <c r="VCQ2348" s="1359"/>
      <c r="VCR2348" s="1359"/>
      <c r="VCS2348" s="1359"/>
      <c r="VCT2348" s="1359"/>
      <c r="VCU2348" s="1359"/>
      <c r="VCV2348" s="1359"/>
      <c r="VCW2348" s="1359"/>
      <c r="VCX2348" s="1359"/>
      <c r="VCY2348" s="1359"/>
      <c r="VCZ2348" s="1359"/>
      <c r="VDA2348" s="1359"/>
      <c r="VDB2348" s="1359"/>
      <c r="VDC2348" s="1359"/>
      <c r="VDD2348" s="1359"/>
      <c r="VDE2348" s="1359"/>
      <c r="VDF2348" s="1359"/>
      <c r="VDG2348" s="1359"/>
      <c r="VDH2348" s="1359"/>
      <c r="VDI2348" s="1359"/>
      <c r="VDJ2348" s="1359"/>
      <c r="VDK2348" s="1359"/>
      <c r="VDL2348" s="1359"/>
      <c r="VDM2348" s="1359"/>
      <c r="VDN2348" s="1359"/>
      <c r="VDO2348" s="1359"/>
      <c r="VDP2348" s="1359"/>
      <c r="VDQ2348" s="1359"/>
      <c r="VDR2348" s="1359"/>
      <c r="VDS2348" s="1359"/>
      <c r="VDT2348" s="1359"/>
      <c r="VDU2348" s="1359"/>
      <c r="VDV2348" s="1359"/>
      <c r="VDW2348" s="1359"/>
      <c r="VDX2348" s="1359"/>
      <c r="VDY2348" s="1359"/>
      <c r="VDZ2348" s="1359"/>
      <c r="VEA2348" s="1359"/>
      <c r="VEB2348" s="1359"/>
      <c r="VEC2348" s="1359"/>
      <c r="VED2348" s="1359"/>
      <c r="VEE2348" s="1359"/>
      <c r="VEF2348" s="1359"/>
      <c r="VEG2348" s="1359"/>
      <c r="VEH2348" s="1359"/>
      <c r="VEI2348" s="1359"/>
      <c r="VEJ2348" s="1359"/>
      <c r="VEK2348" s="1359"/>
      <c r="VEL2348" s="1359"/>
      <c r="VEM2348" s="1359"/>
      <c r="VEN2348" s="1359"/>
      <c r="VEO2348" s="1359"/>
      <c r="VEP2348" s="1359"/>
      <c r="VEQ2348" s="1359"/>
      <c r="VER2348" s="1359"/>
      <c r="VES2348" s="1359"/>
      <c r="VET2348" s="1359"/>
      <c r="VEU2348" s="1359"/>
      <c r="VEV2348" s="1359"/>
      <c r="VEW2348" s="1359"/>
      <c r="VEX2348" s="1359"/>
      <c r="VEY2348" s="1359"/>
      <c r="VEZ2348" s="1359"/>
      <c r="VFA2348" s="1359"/>
      <c r="VFB2348" s="1359"/>
      <c r="VFC2348" s="1359"/>
      <c r="VFD2348" s="1359"/>
      <c r="VFE2348" s="1359"/>
      <c r="VFF2348" s="1359"/>
      <c r="VFG2348" s="1359"/>
      <c r="VFH2348" s="1359"/>
      <c r="VFI2348" s="1359"/>
      <c r="VFJ2348" s="1359"/>
      <c r="VFK2348" s="1359"/>
      <c r="VFL2348" s="1359"/>
      <c r="VFM2348" s="1359"/>
      <c r="VFN2348" s="1359"/>
      <c r="VFO2348" s="1359"/>
      <c r="VFP2348" s="1359"/>
      <c r="VFQ2348" s="1359"/>
      <c r="VFR2348" s="1359"/>
      <c r="VFS2348" s="1359"/>
      <c r="VFT2348" s="1359"/>
      <c r="VFU2348" s="1359"/>
      <c r="VFV2348" s="1359"/>
      <c r="VFW2348" s="1359"/>
      <c r="VFX2348" s="1359"/>
      <c r="VFY2348" s="1359"/>
      <c r="VFZ2348" s="1359"/>
      <c r="VGA2348" s="1359"/>
      <c r="VGB2348" s="1359"/>
      <c r="VGC2348" s="1359"/>
      <c r="VGD2348" s="1359"/>
      <c r="VGE2348" s="1359"/>
      <c r="VGF2348" s="1359"/>
      <c r="VGG2348" s="1359"/>
      <c r="VGH2348" s="1359"/>
      <c r="VGI2348" s="1359"/>
      <c r="VGJ2348" s="1359"/>
      <c r="VGK2348" s="1359"/>
      <c r="VGL2348" s="1359"/>
      <c r="VGM2348" s="1359"/>
      <c r="VGN2348" s="1359"/>
      <c r="VGO2348" s="1359"/>
      <c r="VGP2348" s="1359"/>
      <c r="VGQ2348" s="1359"/>
      <c r="VGR2348" s="1359"/>
      <c r="VGS2348" s="1359"/>
      <c r="VGT2348" s="1359"/>
      <c r="VGU2348" s="1359"/>
      <c r="VGV2348" s="1359"/>
      <c r="VGW2348" s="1359"/>
      <c r="VGX2348" s="1359"/>
      <c r="VGY2348" s="1359"/>
      <c r="VGZ2348" s="1359"/>
      <c r="VHA2348" s="1359"/>
      <c r="VHB2348" s="1359"/>
      <c r="VHC2348" s="1359"/>
      <c r="VHD2348" s="1359"/>
      <c r="VHE2348" s="1359"/>
      <c r="VHF2348" s="1359"/>
      <c r="VHG2348" s="1359"/>
      <c r="VHH2348" s="1359"/>
      <c r="VHI2348" s="1359"/>
      <c r="VHJ2348" s="1359"/>
      <c r="VHK2348" s="1359"/>
      <c r="VHL2348" s="1359"/>
      <c r="VHM2348" s="1359"/>
      <c r="VHN2348" s="1359"/>
      <c r="VHO2348" s="1359"/>
      <c r="VHP2348" s="1359"/>
      <c r="VHQ2348" s="1359"/>
      <c r="VHR2348" s="1359"/>
      <c r="VHS2348" s="1359"/>
      <c r="VHT2348" s="1359"/>
      <c r="VHU2348" s="1359"/>
      <c r="VHV2348" s="1359"/>
      <c r="VHW2348" s="1359"/>
      <c r="VHX2348" s="1359"/>
      <c r="VHY2348" s="1359"/>
      <c r="VHZ2348" s="1359"/>
      <c r="VIA2348" s="1359"/>
      <c r="VIB2348" s="1359"/>
      <c r="VIC2348" s="1359"/>
      <c r="VID2348" s="1359"/>
      <c r="VIE2348" s="1359"/>
      <c r="VIF2348" s="1359"/>
      <c r="VIG2348" s="1359"/>
      <c r="VIH2348" s="1359"/>
      <c r="VII2348" s="1359"/>
      <c r="VIJ2348" s="1359"/>
      <c r="VIK2348" s="1359"/>
      <c r="VIL2348" s="1359"/>
      <c r="VIM2348" s="1359"/>
      <c r="VIN2348" s="1359"/>
      <c r="VIO2348" s="1359"/>
      <c r="VIP2348" s="1359"/>
      <c r="VIQ2348" s="1359"/>
      <c r="VIR2348" s="1359"/>
      <c r="VIS2348" s="1359"/>
      <c r="VIT2348" s="1359"/>
      <c r="VIU2348" s="1359"/>
      <c r="VIV2348" s="1359"/>
      <c r="VIW2348" s="1359"/>
      <c r="VIX2348" s="1359"/>
      <c r="VIY2348" s="1359"/>
      <c r="VIZ2348" s="1359"/>
      <c r="VJA2348" s="1359"/>
      <c r="VJB2348" s="1359"/>
      <c r="VJC2348" s="1359"/>
      <c r="VJD2348" s="1359"/>
      <c r="VJE2348" s="1359"/>
      <c r="VJF2348" s="1359"/>
      <c r="VJG2348" s="1359"/>
      <c r="VJH2348" s="1359"/>
      <c r="VJI2348" s="1359"/>
      <c r="VJJ2348" s="1359"/>
      <c r="VJK2348" s="1359"/>
      <c r="VJL2348" s="1359"/>
      <c r="VJM2348" s="1359"/>
      <c r="VJN2348" s="1359"/>
      <c r="VJO2348" s="1359"/>
      <c r="VJP2348" s="1359"/>
      <c r="VJQ2348" s="1359"/>
      <c r="VJR2348" s="1359"/>
      <c r="VJS2348" s="1359"/>
      <c r="VJT2348" s="1359"/>
      <c r="VJU2348" s="1359"/>
      <c r="VJV2348" s="1359"/>
      <c r="VJW2348" s="1359"/>
      <c r="VJX2348" s="1359"/>
      <c r="VJY2348" s="1359"/>
      <c r="VJZ2348" s="1359"/>
      <c r="VKA2348" s="1359"/>
      <c r="VKB2348" s="1359"/>
      <c r="VKC2348" s="1359"/>
      <c r="VKD2348" s="1359"/>
      <c r="VKE2348" s="1359"/>
      <c r="VKF2348" s="1359"/>
      <c r="VKG2348" s="1359"/>
      <c r="VKH2348" s="1359"/>
      <c r="VKI2348" s="1359"/>
      <c r="VKJ2348" s="1359"/>
      <c r="VKK2348" s="1359"/>
      <c r="VKL2348" s="1359"/>
      <c r="VKM2348" s="1359"/>
      <c r="VKN2348" s="1359"/>
      <c r="VKO2348" s="1359"/>
      <c r="VKP2348" s="1359"/>
      <c r="VKQ2348" s="1359"/>
      <c r="VKR2348" s="1359"/>
      <c r="VKS2348" s="1359"/>
      <c r="VKT2348" s="1359"/>
      <c r="VKU2348" s="1359"/>
      <c r="VKV2348" s="1359"/>
      <c r="VKW2348" s="1359"/>
      <c r="VKX2348" s="1359"/>
      <c r="VKY2348" s="1359"/>
      <c r="VKZ2348" s="1359"/>
      <c r="VLA2348" s="1359"/>
      <c r="VLB2348" s="1359"/>
      <c r="VLC2348" s="1359"/>
      <c r="VLD2348" s="1359"/>
      <c r="VLE2348" s="1359"/>
      <c r="VLF2348" s="1359"/>
      <c r="VLG2348" s="1359"/>
      <c r="VLH2348" s="1359"/>
      <c r="VLI2348" s="1359"/>
      <c r="VLJ2348" s="1359"/>
      <c r="VLK2348" s="1359"/>
      <c r="VLL2348" s="1359"/>
      <c r="VLM2348" s="1359"/>
      <c r="VLN2348" s="1359"/>
      <c r="VLO2348" s="1359"/>
      <c r="VLP2348" s="1359"/>
      <c r="VLQ2348" s="1359"/>
      <c r="VLR2348" s="1359"/>
      <c r="VLS2348" s="1359"/>
      <c r="VLT2348" s="1359"/>
      <c r="VLU2348" s="1359"/>
      <c r="VLV2348" s="1359"/>
      <c r="VLW2348" s="1359"/>
      <c r="VLX2348" s="1359"/>
      <c r="VLY2348" s="1359"/>
      <c r="VLZ2348" s="1359"/>
      <c r="VMA2348" s="1359"/>
      <c r="VMB2348" s="1359"/>
      <c r="VMC2348" s="1359"/>
      <c r="VMD2348" s="1359"/>
      <c r="VME2348" s="1359"/>
      <c r="VMF2348" s="1359"/>
      <c r="VMG2348" s="1359"/>
      <c r="VMH2348" s="1359"/>
      <c r="VMI2348" s="1359"/>
      <c r="VMJ2348" s="1359"/>
      <c r="VMK2348" s="1359"/>
      <c r="VML2348" s="1359"/>
      <c r="VMM2348" s="1359"/>
      <c r="VMN2348" s="1359"/>
      <c r="VMO2348" s="1359"/>
      <c r="VMP2348" s="1359"/>
      <c r="VMQ2348" s="1359"/>
      <c r="VMR2348" s="1359"/>
      <c r="VMS2348" s="1359"/>
      <c r="VMT2348" s="1359"/>
      <c r="VMU2348" s="1359"/>
      <c r="VMV2348" s="1359"/>
      <c r="VMW2348" s="1359"/>
      <c r="VMX2348" s="1359"/>
      <c r="VMY2348" s="1359"/>
      <c r="VMZ2348" s="1359"/>
      <c r="VNA2348" s="1359"/>
      <c r="VNB2348" s="1359"/>
      <c r="VNC2348" s="1359"/>
      <c r="VND2348" s="1359"/>
      <c r="VNE2348" s="1359"/>
      <c r="VNF2348" s="1359"/>
      <c r="VNG2348" s="1359"/>
      <c r="VNH2348" s="1359"/>
      <c r="VNI2348" s="1359"/>
      <c r="VNJ2348" s="1359"/>
      <c r="VNK2348" s="1359"/>
      <c r="VNL2348" s="1359"/>
      <c r="VNM2348" s="1359"/>
      <c r="VNN2348" s="1359"/>
      <c r="VNO2348" s="1359"/>
      <c r="VNP2348" s="1359"/>
      <c r="VNQ2348" s="1359"/>
      <c r="VNR2348" s="1359"/>
      <c r="VNS2348" s="1359"/>
      <c r="VNT2348" s="1359"/>
      <c r="VNU2348" s="1359"/>
      <c r="VNV2348" s="1359"/>
      <c r="VNW2348" s="1359"/>
      <c r="VNX2348" s="1359"/>
      <c r="VNY2348" s="1359"/>
      <c r="VNZ2348" s="1359"/>
      <c r="VOA2348" s="1359"/>
      <c r="VOB2348" s="1359"/>
      <c r="VOC2348" s="1359"/>
      <c r="VOD2348" s="1359"/>
      <c r="VOE2348" s="1359"/>
      <c r="VOF2348" s="1359"/>
      <c r="VOG2348" s="1359"/>
      <c r="VOH2348" s="1359"/>
      <c r="VOI2348" s="1359"/>
      <c r="VOJ2348" s="1359"/>
      <c r="VOK2348" s="1359"/>
      <c r="VOL2348" s="1359"/>
      <c r="VOM2348" s="1359"/>
      <c r="VON2348" s="1359"/>
      <c r="VOO2348" s="1359"/>
      <c r="VOP2348" s="1359"/>
      <c r="VOQ2348" s="1359"/>
      <c r="VOR2348" s="1359"/>
      <c r="VOS2348" s="1359"/>
      <c r="VOT2348" s="1359"/>
      <c r="VOU2348" s="1359"/>
      <c r="VOV2348" s="1359"/>
      <c r="VOW2348" s="1359"/>
      <c r="VOX2348" s="1359"/>
      <c r="VOY2348" s="1359"/>
      <c r="VOZ2348" s="1359"/>
      <c r="VPA2348" s="1359"/>
      <c r="VPB2348" s="1359"/>
      <c r="VPC2348" s="1359"/>
      <c r="VPD2348" s="1359"/>
      <c r="VPE2348" s="1359"/>
      <c r="VPF2348" s="1359"/>
      <c r="VPG2348" s="1359"/>
      <c r="VPH2348" s="1359"/>
      <c r="VPI2348" s="1359"/>
      <c r="VPJ2348" s="1359"/>
      <c r="VPK2348" s="1359"/>
      <c r="VPL2348" s="1359"/>
      <c r="VPM2348" s="1359"/>
      <c r="VPN2348" s="1359"/>
      <c r="VPO2348" s="1359"/>
      <c r="VPP2348" s="1359"/>
      <c r="VPQ2348" s="1359"/>
      <c r="VPR2348" s="1359"/>
      <c r="VPS2348" s="1359"/>
      <c r="VPT2348" s="1359"/>
      <c r="VPU2348" s="1359"/>
      <c r="VPV2348" s="1359"/>
      <c r="VPW2348" s="1359"/>
      <c r="VPX2348" s="1359"/>
      <c r="VPY2348" s="1359"/>
      <c r="VPZ2348" s="1359"/>
      <c r="VQA2348" s="1359"/>
      <c r="VQB2348" s="1359"/>
      <c r="VQC2348" s="1359"/>
      <c r="VQD2348" s="1359"/>
      <c r="VQE2348" s="1359"/>
      <c r="VQF2348" s="1359"/>
      <c r="VQG2348" s="1359"/>
      <c r="VQH2348" s="1359"/>
      <c r="VQI2348" s="1359"/>
      <c r="VQJ2348" s="1359"/>
      <c r="VQK2348" s="1359"/>
      <c r="VQL2348" s="1359"/>
      <c r="VQM2348" s="1359"/>
      <c r="VQN2348" s="1359"/>
      <c r="VQO2348" s="1359"/>
      <c r="VQP2348" s="1359"/>
      <c r="VQQ2348" s="1359"/>
      <c r="VQR2348" s="1359"/>
      <c r="VQS2348" s="1359"/>
      <c r="VQT2348" s="1359"/>
      <c r="VQU2348" s="1359"/>
      <c r="VQV2348" s="1359"/>
      <c r="VQW2348" s="1359"/>
      <c r="VQX2348" s="1359"/>
      <c r="VQY2348" s="1359"/>
      <c r="VQZ2348" s="1359"/>
      <c r="VRA2348" s="1359"/>
      <c r="VRB2348" s="1359"/>
      <c r="VRC2348" s="1359"/>
      <c r="VRD2348" s="1359"/>
      <c r="VRE2348" s="1359"/>
      <c r="VRF2348" s="1359"/>
      <c r="VRG2348" s="1359"/>
      <c r="VRH2348" s="1359"/>
      <c r="VRI2348" s="1359"/>
      <c r="VRJ2348" s="1359"/>
      <c r="VRK2348" s="1359"/>
      <c r="VRL2348" s="1359"/>
      <c r="VRM2348" s="1359"/>
      <c r="VRN2348" s="1359"/>
      <c r="VRO2348" s="1359"/>
      <c r="VRP2348" s="1359"/>
      <c r="VRQ2348" s="1359"/>
      <c r="VRR2348" s="1359"/>
      <c r="VRS2348" s="1359"/>
      <c r="VRT2348" s="1359"/>
      <c r="VRU2348" s="1359"/>
      <c r="VRV2348" s="1359"/>
      <c r="VRW2348" s="1359"/>
      <c r="VRX2348" s="1359"/>
      <c r="VRY2348" s="1359"/>
      <c r="VRZ2348" s="1359"/>
      <c r="VSA2348" s="1359"/>
      <c r="VSB2348" s="1359"/>
      <c r="VSC2348" s="1359"/>
      <c r="VSD2348" s="1359"/>
      <c r="VSE2348" s="1359"/>
      <c r="VSF2348" s="1359"/>
      <c r="VSG2348" s="1359"/>
      <c r="VSH2348" s="1359"/>
      <c r="VSI2348" s="1359"/>
      <c r="VSJ2348" s="1359"/>
      <c r="VSK2348" s="1359"/>
      <c r="VSL2348" s="1359"/>
      <c r="VSM2348" s="1359"/>
      <c r="VSN2348" s="1359"/>
      <c r="VSO2348" s="1359"/>
      <c r="VSP2348" s="1359"/>
      <c r="VSQ2348" s="1359"/>
      <c r="VSR2348" s="1359"/>
      <c r="VSS2348" s="1359"/>
      <c r="VST2348" s="1359"/>
      <c r="VSU2348" s="1359"/>
      <c r="VSV2348" s="1359"/>
      <c r="VSW2348" s="1359"/>
      <c r="VSX2348" s="1359"/>
      <c r="VSY2348" s="1359"/>
      <c r="VSZ2348" s="1359"/>
      <c r="VTA2348" s="1359"/>
      <c r="VTB2348" s="1359"/>
      <c r="VTC2348" s="1359"/>
      <c r="VTD2348" s="1359"/>
      <c r="VTE2348" s="1359"/>
      <c r="VTF2348" s="1359"/>
      <c r="VTG2348" s="1359"/>
      <c r="VTH2348" s="1359"/>
      <c r="VTI2348" s="1359"/>
      <c r="VTJ2348" s="1359"/>
      <c r="VTK2348" s="1359"/>
      <c r="VTL2348" s="1359"/>
      <c r="VTM2348" s="1359"/>
      <c r="VTN2348" s="1359"/>
      <c r="VTO2348" s="1359"/>
      <c r="VTP2348" s="1359"/>
      <c r="VTQ2348" s="1359"/>
      <c r="VTR2348" s="1359"/>
      <c r="VTS2348" s="1359"/>
      <c r="VTT2348" s="1359"/>
      <c r="VTU2348" s="1359"/>
      <c r="VTV2348" s="1359"/>
      <c r="VTW2348" s="1359"/>
      <c r="VTX2348" s="1359"/>
      <c r="VTY2348" s="1359"/>
      <c r="VTZ2348" s="1359"/>
      <c r="VUA2348" s="1359"/>
      <c r="VUB2348" s="1359"/>
      <c r="VUC2348" s="1359"/>
      <c r="VUD2348" s="1359"/>
      <c r="VUE2348" s="1359"/>
      <c r="VUF2348" s="1359"/>
      <c r="VUG2348" s="1359"/>
      <c r="VUH2348" s="1359"/>
      <c r="VUI2348" s="1359"/>
      <c r="VUJ2348" s="1359"/>
      <c r="VUK2348" s="1359"/>
      <c r="VUL2348" s="1359"/>
      <c r="VUM2348" s="1359"/>
      <c r="VUN2348" s="1359"/>
      <c r="VUO2348" s="1359"/>
      <c r="VUP2348" s="1359"/>
      <c r="VUQ2348" s="1359"/>
      <c r="VUR2348" s="1359"/>
      <c r="VUS2348" s="1359"/>
      <c r="VUT2348" s="1359"/>
      <c r="VUU2348" s="1359"/>
      <c r="VUV2348" s="1359"/>
      <c r="VUW2348" s="1359"/>
      <c r="VUX2348" s="1359"/>
      <c r="VUY2348" s="1359"/>
      <c r="VUZ2348" s="1359"/>
      <c r="VVA2348" s="1359"/>
      <c r="VVB2348" s="1359"/>
      <c r="VVC2348" s="1359"/>
      <c r="VVD2348" s="1359"/>
      <c r="VVE2348" s="1359"/>
      <c r="VVF2348" s="1359"/>
      <c r="VVG2348" s="1359"/>
      <c r="VVH2348" s="1359"/>
      <c r="VVI2348" s="1359"/>
      <c r="VVJ2348" s="1359"/>
      <c r="VVK2348" s="1359"/>
      <c r="VVL2348" s="1359"/>
      <c r="VVM2348" s="1359"/>
      <c r="VVN2348" s="1359"/>
      <c r="VVO2348" s="1359"/>
      <c r="VVP2348" s="1359"/>
      <c r="VVQ2348" s="1359"/>
      <c r="VVR2348" s="1359"/>
      <c r="VVS2348" s="1359"/>
      <c r="VVT2348" s="1359"/>
      <c r="VVU2348" s="1359"/>
      <c r="VVV2348" s="1359"/>
      <c r="VVW2348" s="1359"/>
      <c r="VVX2348" s="1359"/>
      <c r="VVY2348" s="1359"/>
      <c r="VVZ2348" s="1359"/>
      <c r="VWA2348" s="1359"/>
      <c r="VWB2348" s="1359"/>
      <c r="VWC2348" s="1359"/>
      <c r="VWD2348" s="1359"/>
      <c r="VWE2348" s="1359"/>
      <c r="VWF2348" s="1359"/>
      <c r="VWG2348" s="1359"/>
      <c r="VWH2348" s="1359"/>
      <c r="VWI2348" s="1359"/>
      <c r="VWJ2348" s="1359"/>
      <c r="VWK2348" s="1359"/>
      <c r="VWL2348" s="1359"/>
      <c r="VWM2348" s="1359"/>
      <c r="VWN2348" s="1359"/>
      <c r="VWO2348" s="1359"/>
      <c r="VWP2348" s="1359"/>
      <c r="VWQ2348" s="1359"/>
      <c r="VWR2348" s="1359"/>
      <c r="VWS2348" s="1359"/>
      <c r="VWT2348" s="1359"/>
      <c r="VWU2348" s="1359"/>
      <c r="VWV2348" s="1359"/>
      <c r="VWW2348" s="1359"/>
      <c r="VWX2348" s="1359"/>
      <c r="VWY2348" s="1359"/>
      <c r="VWZ2348" s="1359"/>
      <c r="VXA2348" s="1359"/>
      <c r="VXB2348" s="1359"/>
      <c r="VXC2348" s="1359"/>
      <c r="VXD2348" s="1359"/>
      <c r="VXE2348" s="1359"/>
      <c r="VXF2348" s="1359"/>
      <c r="VXG2348" s="1359"/>
      <c r="VXH2348" s="1359"/>
      <c r="VXI2348" s="1359"/>
      <c r="VXJ2348" s="1359"/>
      <c r="VXK2348" s="1359"/>
      <c r="VXL2348" s="1359"/>
      <c r="VXM2348" s="1359"/>
      <c r="VXN2348" s="1359"/>
      <c r="VXO2348" s="1359"/>
      <c r="VXP2348" s="1359"/>
      <c r="VXQ2348" s="1359"/>
      <c r="VXR2348" s="1359"/>
      <c r="VXS2348" s="1359"/>
      <c r="VXT2348" s="1359"/>
      <c r="VXU2348" s="1359"/>
      <c r="VXV2348" s="1359"/>
      <c r="VXW2348" s="1359"/>
      <c r="VXX2348" s="1359"/>
      <c r="VXY2348" s="1359"/>
      <c r="VXZ2348" s="1359"/>
      <c r="VYA2348" s="1359"/>
      <c r="VYB2348" s="1359"/>
      <c r="VYC2348" s="1359"/>
      <c r="VYD2348" s="1359"/>
      <c r="VYE2348" s="1359"/>
      <c r="VYF2348" s="1359"/>
      <c r="VYG2348" s="1359"/>
      <c r="VYH2348" s="1359"/>
      <c r="VYI2348" s="1359"/>
      <c r="VYJ2348" s="1359"/>
      <c r="VYK2348" s="1359"/>
      <c r="VYL2348" s="1359"/>
      <c r="VYM2348" s="1359"/>
      <c r="VYN2348" s="1359"/>
      <c r="VYO2348" s="1359"/>
      <c r="VYP2348" s="1359"/>
      <c r="VYQ2348" s="1359"/>
      <c r="VYR2348" s="1359"/>
      <c r="VYS2348" s="1359"/>
      <c r="VYT2348" s="1359"/>
      <c r="VYU2348" s="1359"/>
      <c r="VYV2348" s="1359"/>
      <c r="VYW2348" s="1359"/>
      <c r="VYX2348" s="1359"/>
      <c r="VYY2348" s="1359"/>
      <c r="VYZ2348" s="1359"/>
      <c r="VZA2348" s="1359"/>
      <c r="VZB2348" s="1359"/>
      <c r="VZC2348" s="1359"/>
      <c r="VZD2348" s="1359"/>
      <c r="VZE2348" s="1359"/>
      <c r="VZF2348" s="1359"/>
      <c r="VZG2348" s="1359"/>
      <c r="VZH2348" s="1359"/>
      <c r="VZI2348" s="1359"/>
      <c r="VZJ2348" s="1359"/>
      <c r="VZK2348" s="1359"/>
      <c r="VZL2348" s="1359"/>
      <c r="VZM2348" s="1359"/>
      <c r="VZN2348" s="1359"/>
      <c r="VZO2348" s="1359"/>
      <c r="VZP2348" s="1359"/>
      <c r="VZQ2348" s="1359"/>
      <c r="VZR2348" s="1359"/>
      <c r="VZS2348" s="1359"/>
      <c r="VZT2348" s="1359"/>
      <c r="VZU2348" s="1359"/>
      <c r="VZV2348" s="1359"/>
      <c r="VZW2348" s="1359"/>
      <c r="VZX2348" s="1359"/>
      <c r="VZY2348" s="1359"/>
      <c r="VZZ2348" s="1359"/>
      <c r="WAA2348" s="1359"/>
      <c r="WAB2348" s="1359"/>
      <c r="WAC2348" s="1359"/>
      <c r="WAD2348" s="1359"/>
      <c r="WAE2348" s="1359"/>
      <c r="WAF2348" s="1359"/>
      <c r="WAG2348" s="1359"/>
      <c r="WAH2348" s="1359"/>
      <c r="WAI2348" s="1359"/>
      <c r="WAJ2348" s="1359"/>
      <c r="WAK2348" s="1359"/>
      <c r="WAL2348" s="1359"/>
      <c r="WAM2348" s="1359"/>
      <c r="WAN2348" s="1359"/>
      <c r="WAO2348" s="1359"/>
      <c r="WAP2348" s="1359"/>
      <c r="WAQ2348" s="1359"/>
      <c r="WAR2348" s="1359"/>
      <c r="WAS2348" s="1359"/>
      <c r="WAT2348" s="1359"/>
      <c r="WAU2348" s="1359"/>
      <c r="WAV2348" s="1359"/>
      <c r="WAW2348" s="1359"/>
      <c r="WAX2348" s="1359"/>
      <c r="WAY2348" s="1359"/>
      <c r="WAZ2348" s="1359"/>
      <c r="WBA2348" s="1359"/>
      <c r="WBB2348" s="1359"/>
      <c r="WBC2348" s="1359"/>
      <c r="WBD2348" s="1359"/>
      <c r="WBE2348" s="1359"/>
      <c r="WBF2348" s="1359"/>
      <c r="WBG2348" s="1359"/>
      <c r="WBH2348" s="1359"/>
      <c r="WBI2348" s="1359"/>
      <c r="WBJ2348" s="1359"/>
      <c r="WBK2348" s="1359"/>
      <c r="WBL2348" s="1359"/>
      <c r="WBM2348" s="1359"/>
      <c r="WBN2348" s="1359"/>
      <c r="WBO2348" s="1359"/>
      <c r="WBP2348" s="1359"/>
      <c r="WBQ2348" s="1359"/>
      <c r="WBR2348" s="1359"/>
      <c r="WBS2348" s="1359"/>
      <c r="WBT2348" s="1359"/>
      <c r="WBU2348" s="1359"/>
      <c r="WBV2348" s="1359"/>
      <c r="WBW2348" s="1359"/>
      <c r="WBX2348" s="1359"/>
      <c r="WBY2348" s="1359"/>
      <c r="WBZ2348" s="1359"/>
      <c r="WCA2348" s="1359"/>
      <c r="WCB2348" s="1359"/>
      <c r="WCC2348" s="1359"/>
      <c r="WCD2348" s="1359"/>
      <c r="WCE2348" s="1359"/>
      <c r="WCF2348" s="1359"/>
      <c r="WCG2348" s="1359"/>
      <c r="WCH2348" s="1359"/>
      <c r="WCI2348" s="1359"/>
      <c r="WCJ2348" s="1359"/>
      <c r="WCK2348" s="1359"/>
      <c r="WCL2348" s="1359"/>
      <c r="WCM2348" s="1359"/>
      <c r="WCN2348" s="1359"/>
      <c r="WCO2348" s="1359"/>
      <c r="WCP2348" s="1359"/>
      <c r="WCQ2348" s="1359"/>
      <c r="WCR2348" s="1359"/>
      <c r="WCS2348" s="1359"/>
      <c r="WCT2348" s="1359"/>
      <c r="WCU2348" s="1359"/>
      <c r="WCV2348" s="1359"/>
      <c r="WCW2348" s="1359"/>
      <c r="WCX2348" s="1359"/>
      <c r="WCY2348" s="1359"/>
      <c r="WCZ2348" s="1359"/>
      <c r="WDA2348" s="1359"/>
      <c r="WDB2348" s="1359"/>
      <c r="WDC2348" s="1359"/>
      <c r="WDD2348" s="1359"/>
      <c r="WDE2348" s="1359"/>
      <c r="WDF2348" s="1359"/>
      <c r="WDG2348" s="1359"/>
      <c r="WDH2348" s="1359"/>
      <c r="WDI2348" s="1359"/>
      <c r="WDJ2348" s="1359"/>
      <c r="WDK2348" s="1359"/>
      <c r="WDL2348" s="1359"/>
      <c r="WDM2348" s="1359"/>
      <c r="WDN2348" s="1359"/>
      <c r="WDO2348" s="1359"/>
      <c r="WDP2348" s="1359"/>
      <c r="WDQ2348" s="1359"/>
      <c r="WDR2348" s="1359"/>
      <c r="WDS2348" s="1359"/>
      <c r="WDT2348" s="1359"/>
      <c r="WDU2348" s="1359"/>
      <c r="WDV2348" s="1359"/>
      <c r="WDW2348" s="1359"/>
      <c r="WDX2348" s="1359"/>
      <c r="WDY2348" s="1359"/>
      <c r="WDZ2348" s="1359"/>
      <c r="WEA2348" s="1359"/>
      <c r="WEB2348" s="1359"/>
      <c r="WEC2348" s="1359"/>
      <c r="WED2348" s="1359"/>
      <c r="WEE2348" s="1359"/>
      <c r="WEF2348" s="1359"/>
      <c r="WEG2348" s="1359"/>
      <c r="WEH2348" s="1359"/>
      <c r="WEI2348" s="1359"/>
      <c r="WEJ2348" s="1359"/>
      <c r="WEK2348" s="1359"/>
      <c r="WEL2348" s="1359"/>
      <c r="WEM2348" s="1359"/>
      <c r="WEN2348" s="1359"/>
      <c r="WEO2348" s="1359"/>
      <c r="WEP2348" s="1359"/>
      <c r="WEQ2348" s="1359"/>
      <c r="WER2348" s="1359"/>
      <c r="WES2348" s="1359"/>
      <c r="WET2348" s="1359"/>
      <c r="WEU2348" s="1359"/>
      <c r="WEV2348" s="1359"/>
      <c r="WEW2348" s="1359"/>
      <c r="WEX2348" s="1359"/>
      <c r="WEY2348" s="1359"/>
      <c r="WEZ2348" s="1359"/>
      <c r="WFA2348" s="1359"/>
      <c r="WFB2348" s="1359"/>
      <c r="WFC2348" s="1359"/>
      <c r="WFD2348" s="1359"/>
      <c r="WFE2348" s="1359"/>
      <c r="WFF2348" s="1359"/>
      <c r="WFG2348" s="1359"/>
      <c r="WFH2348" s="1359"/>
      <c r="WFI2348" s="1359"/>
      <c r="WFJ2348" s="1359"/>
      <c r="WFK2348" s="1359"/>
      <c r="WFL2348" s="1359"/>
      <c r="WFM2348" s="1359"/>
      <c r="WFN2348" s="1359"/>
      <c r="WFO2348" s="1359"/>
      <c r="WFP2348" s="1359"/>
      <c r="WFQ2348" s="1359"/>
      <c r="WFR2348" s="1359"/>
      <c r="WFS2348" s="1359"/>
      <c r="WFT2348" s="1359"/>
      <c r="WFU2348" s="1359"/>
      <c r="WFV2348" s="1359"/>
      <c r="WFW2348" s="1359"/>
      <c r="WFX2348" s="1359"/>
      <c r="WFY2348" s="1359"/>
      <c r="WFZ2348" s="1359"/>
      <c r="WGA2348" s="1359"/>
      <c r="WGB2348" s="1359"/>
      <c r="WGC2348" s="1359"/>
      <c r="WGD2348" s="1359"/>
      <c r="WGE2348" s="1359"/>
      <c r="WGF2348" s="1359"/>
      <c r="WGG2348" s="1359"/>
      <c r="WGH2348" s="1359"/>
      <c r="WGI2348" s="1359"/>
      <c r="WGJ2348" s="1359"/>
      <c r="WGK2348" s="1359"/>
      <c r="WGL2348" s="1359"/>
      <c r="WGM2348" s="1359"/>
      <c r="WGN2348" s="1359"/>
      <c r="WGO2348" s="1359"/>
      <c r="WGP2348" s="1359"/>
      <c r="WGQ2348" s="1359"/>
      <c r="WGR2348" s="1359"/>
      <c r="WGS2348" s="1359"/>
      <c r="WGT2348" s="1359"/>
      <c r="WGU2348" s="1359"/>
      <c r="WGV2348" s="1359"/>
      <c r="WGW2348" s="1359"/>
      <c r="WGX2348" s="1359"/>
      <c r="WGY2348" s="1359"/>
      <c r="WGZ2348" s="1359"/>
      <c r="WHA2348" s="1359"/>
      <c r="WHB2348" s="1359"/>
      <c r="WHC2348" s="1359"/>
      <c r="WHD2348" s="1359"/>
      <c r="WHE2348" s="1359"/>
      <c r="WHF2348" s="1359"/>
      <c r="WHG2348" s="1359"/>
      <c r="WHH2348" s="1359"/>
      <c r="WHI2348" s="1359"/>
      <c r="WHJ2348" s="1359"/>
      <c r="WHK2348" s="1359"/>
      <c r="WHL2348" s="1359"/>
      <c r="WHM2348" s="1359"/>
      <c r="WHN2348" s="1359"/>
      <c r="WHO2348" s="1359"/>
      <c r="WHP2348" s="1359"/>
      <c r="WHQ2348" s="1359"/>
      <c r="WHR2348" s="1359"/>
      <c r="WHS2348" s="1359"/>
      <c r="WHT2348" s="1359"/>
      <c r="WHU2348" s="1359"/>
      <c r="WHV2348" s="1359"/>
      <c r="WHW2348" s="1359"/>
      <c r="WHX2348" s="1359"/>
      <c r="WHY2348" s="1359"/>
      <c r="WHZ2348" s="1359"/>
      <c r="WIA2348" s="1359"/>
      <c r="WIB2348" s="1359"/>
      <c r="WIC2348" s="1359"/>
      <c r="WID2348" s="1359"/>
      <c r="WIE2348" s="1359"/>
      <c r="WIF2348" s="1359"/>
      <c r="WIG2348" s="1359"/>
      <c r="WIH2348" s="1359"/>
      <c r="WII2348" s="1359"/>
      <c r="WIJ2348" s="1359"/>
      <c r="WIK2348" s="1359"/>
      <c r="WIL2348" s="1359"/>
      <c r="WIM2348" s="1359"/>
      <c r="WIN2348" s="1359"/>
      <c r="WIO2348" s="1359"/>
      <c r="WIP2348" s="1359"/>
      <c r="WIQ2348" s="1359"/>
      <c r="WIR2348" s="1359"/>
      <c r="WIS2348" s="1359"/>
      <c r="WIT2348" s="1359"/>
      <c r="WIU2348" s="1359"/>
      <c r="WIV2348" s="1359"/>
      <c r="WIW2348" s="1359"/>
      <c r="WIX2348" s="1359"/>
      <c r="WIY2348" s="1359"/>
      <c r="WIZ2348" s="1359"/>
      <c r="WJA2348" s="1359"/>
      <c r="WJB2348" s="1359"/>
      <c r="WJC2348" s="1359"/>
      <c r="WJD2348" s="1359"/>
      <c r="WJE2348" s="1359"/>
      <c r="WJF2348" s="1359"/>
      <c r="WJG2348" s="1359"/>
      <c r="WJH2348" s="1359"/>
      <c r="WJI2348" s="1359"/>
      <c r="WJJ2348" s="1359"/>
      <c r="WJK2348" s="1359"/>
      <c r="WJL2348" s="1359"/>
      <c r="WJM2348" s="1359"/>
      <c r="WJN2348" s="1359"/>
      <c r="WJO2348" s="1359"/>
      <c r="WJP2348" s="1359"/>
      <c r="WJQ2348" s="1359"/>
      <c r="WJR2348" s="1359"/>
      <c r="WJS2348" s="1359"/>
      <c r="WJT2348" s="1359"/>
      <c r="WJU2348" s="1359"/>
      <c r="WJV2348" s="1359"/>
      <c r="WJW2348" s="1359"/>
      <c r="WJX2348" s="1359"/>
      <c r="WJY2348" s="1359"/>
      <c r="WJZ2348" s="1359"/>
      <c r="WKA2348" s="1359"/>
      <c r="WKB2348" s="1359"/>
      <c r="WKC2348" s="1359"/>
      <c r="WKD2348" s="1359"/>
      <c r="WKE2348" s="1359"/>
      <c r="WKF2348" s="1359"/>
      <c r="WKG2348" s="1359"/>
      <c r="WKH2348" s="1359"/>
      <c r="WKI2348" s="1359"/>
      <c r="WKJ2348" s="1359"/>
      <c r="WKK2348" s="1359"/>
      <c r="WKL2348" s="1359"/>
      <c r="WKM2348" s="1359"/>
      <c r="WKN2348" s="1359"/>
      <c r="WKO2348" s="1359"/>
      <c r="WKP2348" s="1359"/>
      <c r="WKQ2348" s="1359"/>
      <c r="WKR2348" s="1359"/>
      <c r="WKS2348" s="1359"/>
      <c r="WKT2348" s="1359"/>
      <c r="WKU2348" s="1359"/>
      <c r="WKV2348" s="1359"/>
      <c r="WKW2348" s="1359"/>
      <c r="WKX2348" s="1359"/>
      <c r="WKY2348" s="1359"/>
      <c r="WKZ2348" s="1359"/>
      <c r="WLA2348" s="1359"/>
      <c r="WLB2348" s="1359"/>
      <c r="WLC2348" s="1359"/>
      <c r="WLD2348" s="1359"/>
      <c r="WLE2348" s="1359"/>
      <c r="WLF2348" s="1359"/>
      <c r="WLG2348" s="1359"/>
      <c r="WLH2348" s="1359"/>
      <c r="WLI2348" s="1359"/>
      <c r="WLJ2348" s="1359"/>
      <c r="WLK2348" s="1359"/>
      <c r="WLL2348" s="1359"/>
      <c r="WLM2348" s="1359"/>
      <c r="WLN2348" s="1359"/>
      <c r="WLO2348" s="1359"/>
      <c r="WLP2348" s="1359"/>
      <c r="WLQ2348" s="1359"/>
      <c r="WLR2348" s="1359"/>
      <c r="WLS2348" s="1359"/>
      <c r="WLT2348" s="1359"/>
      <c r="WLU2348" s="1359"/>
      <c r="WLV2348" s="1359"/>
      <c r="WLW2348" s="1359"/>
      <c r="WLX2348" s="1359"/>
      <c r="WLY2348" s="1359"/>
      <c r="WLZ2348" s="1359"/>
      <c r="WMA2348" s="1359"/>
      <c r="WMB2348" s="1359"/>
      <c r="WMC2348" s="1359"/>
      <c r="WMD2348" s="1359"/>
      <c r="WME2348" s="1359"/>
      <c r="WMF2348" s="1359"/>
      <c r="WMG2348" s="1359"/>
      <c r="WMH2348" s="1359"/>
      <c r="WMI2348" s="1359"/>
      <c r="WMJ2348" s="1359"/>
      <c r="WMK2348" s="1359"/>
      <c r="WML2348" s="1359"/>
      <c r="WMM2348" s="1359"/>
      <c r="WMN2348" s="1359"/>
      <c r="WMO2348" s="1359"/>
      <c r="WMP2348" s="1359"/>
      <c r="WMQ2348" s="1359"/>
      <c r="WMR2348" s="1359"/>
      <c r="WMS2348" s="1359"/>
      <c r="WMT2348" s="1359"/>
      <c r="WMU2348" s="1359"/>
      <c r="WMV2348" s="1359"/>
      <c r="WMW2348" s="1359"/>
      <c r="WMX2348" s="1359"/>
      <c r="WMY2348" s="1359"/>
      <c r="WMZ2348" s="1359"/>
      <c r="WNA2348" s="1359"/>
      <c r="WNB2348" s="1359"/>
      <c r="WNC2348" s="1359"/>
      <c r="WND2348" s="1359"/>
      <c r="WNE2348" s="1359"/>
      <c r="WNF2348" s="1359"/>
      <c r="WNG2348" s="1359"/>
      <c r="WNH2348" s="1359"/>
      <c r="WNI2348" s="1359"/>
      <c r="WNJ2348" s="1359"/>
      <c r="WNK2348" s="1359"/>
      <c r="WNL2348" s="1359"/>
      <c r="WNM2348" s="1359"/>
      <c r="WNN2348" s="1359"/>
      <c r="WNO2348" s="1359"/>
      <c r="WNP2348" s="1359"/>
      <c r="WNQ2348" s="1359"/>
      <c r="WNR2348" s="1359"/>
      <c r="WNS2348" s="1359"/>
      <c r="WNT2348" s="1359"/>
      <c r="WNU2348" s="1359"/>
      <c r="WNV2348" s="1359"/>
      <c r="WNW2348" s="1359"/>
      <c r="WNX2348" s="1359"/>
      <c r="WNY2348" s="1359"/>
      <c r="WNZ2348" s="1359"/>
      <c r="WOA2348" s="1359"/>
      <c r="WOB2348" s="1359"/>
      <c r="WOC2348" s="1359"/>
      <c r="WOD2348" s="1359"/>
      <c r="WOE2348" s="1359"/>
      <c r="WOF2348" s="1359"/>
      <c r="WOG2348" s="1359"/>
      <c r="WOH2348" s="1359"/>
      <c r="WOI2348" s="1359"/>
      <c r="WOJ2348" s="1359"/>
      <c r="WOK2348" s="1359"/>
      <c r="WOL2348" s="1359"/>
      <c r="WOM2348" s="1359"/>
      <c r="WON2348" s="1359"/>
      <c r="WOO2348" s="1359"/>
      <c r="WOP2348" s="1359"/>
      <c r="WOQ2348" s="1359"/>
      <c r="WOR2348" s="1359"/>
      <c r="WOS2348" s="1359"/>
      <c r="WOT2348" s="1359"/>
      <c r="WOU2348" s="1359"/>
      <c r="WOV2348" s="1359"/>
      <c r="WOW2348" s="1359"/>
      <c r="WOX2348" s="1359"/>
      <c r="WOY2348" s="1359"/>
      <c r="WOZ2348" s="1359"/>
      <c r="WPA2348" s="1359"/>
      <c r="WPB2348" s="1359"/>
      <c r="WPC2348" s="1359"/>
      <c r="WPD2348" s="1359"/>
      <c r="WPE2348" s="1359"/>
      <c r="WPF2348" s="1359"/>
      <c r="WPG2348" s="1359"/>
      <c r="WPH2348" s="1359"/>
      <c r="WPI2348" s="1359"/>
      <c r="WPJ2348" s="1359"/>
      <c r="WPK2348" s="1359"/>
      <c r="WPL2348" s="1359"/>
      <c r="WPM2348" s="1359"/>
      <c r="WPN2348" s="1359"/>
      <c r="WPO2348" s="1359"/>
      <c r="WPP2348" s="1359"/>
      <c r="WPQ2348" s="1359"/>
      <c r="WPR2348" s="1359"/>
      <c r="WPS2348" s="1359"/>
      <c r="WPT2348" s="1359"/>
      <c r="WPU2348" s="1359"/>
      <c r="WPV2348" s="1359"/>
      <c r="WPW2348" s="1359"/>
      <c r="WPX2348" s="1359"/>
      <c r="WPY2348" s="1359"/>
      <c r="WPZ2348" s="1359"/>
      <c r="WQA2348" s="1359"/>
      <c r="WQB2348" s="1359"/>
      <c r="WQC2348" s="1359"/>
      <c r="WQD2348" s="1359"/>
      <c r="WQE2348" s="1359"/>
      <c r="WQF2348" s="1359"/>
      <c r="WQG2348" s="1359"/>
      <c r="WQH2348" s="1359"/>
      <c r="WQI2348" s="1359"/>
      <c r="WQJ2348" s="1359"/>
      <c r="WQK2348" s="1359"/>
      <c r="WQL2348" s="1359"/>
      <c r="WQM2348" s="1359"/>
      <c r="WQN2348" s="1359"/>
      <c r="WQO2348" s="1359"/>
      <c r="WQP2348" s="1359"/>
      <c r="WQQ2348" s="1359"/>
      <c r="WQR2348" s="1359"/>
      <c r="WQS2348" s="1359"/>
      <c r="WQT2348" s="1359"/>
      <c r="WQU2348" s="1359"/>
      <c r="WQV2348" s="1359"/>
      <c r="WQW2348" s="1359"/>
      <c r="WQX2348" s="1359"/>
      <c r="WQY2348" s="1359"/>
      <c r="WQZ2348" s="1359"/>
      <c r="WRA2348" s="1359"/>
      <c r="WRB2348" s="1359"/>
      <c r="WRC2348" s="1359"/>
      <c r="WRD2348" s="1359"/>
      <c r="WRE2348" s="1359"/>
      <c r="WRF2348" s="1359"/>
      <c r="WRG2348" s="1359"/>
      <c r="WRH2348" s="1359"/>
      <c r="WRI2348" s="1359"/>
      <c r="WRJ2348" s="1359"/>
      <c r="WRK2348" s="1359"/>
      <c r="WRL2348" s="1359"/>
      <c r="WRM2348" s="1359"/>
      <c r="WRN2348" s="1359"/>
      <c r="WRO2348" s="1359"/>
      <c r="WRP2348" s="1359"/>
      <c r="WRQ2348" s="1359"/>
      <c r="WRR2348" s="1359"/>
      <c r="WRS2348" s="1359"/>
      <c r="WRT2348" s="1359"/>
      <c r="WRU2348" s="1359"/>
      <c r="WRV2348" s="1359"/>
      <c r="WRW2348" s="1359"/>
      <c r="WRX2348" s="1359"/>
      <c r="WRY2348" s="1359"/>
      <c r="WRZ2348" s="1359"/>
      <c r="WSA2348" s="1359"/>
      <c r="WSB2348" s="1359"/>
      <c r="WSC2348" s="1359"/>
      <c r="WSD2348" s="1359"/>
      <c r="WSE2348" s="1359"/>
      <c r="WSF2348" s="1359"/>
      <c r="WSG2348" s="1359"/>
      <c r="WSH2348" s="1359"/>
      <c r="WSI2348" s="1359"/>
      <c r="WSJ2348" s="1359"/>
      <c r="WSK2348" s="1359"/>
      <c r="WSL2348" s="1359"/>
      <c r="WSM2348" s="1359"/>
      <c r="WSN2348" s="1359"/>
      <c r="WSO2348" s="1359"/>
      <c r="WSP2348" s="1359"/>
      <c r="WSQ2348" s="1359"/>
      <c r="WSR2348" s="1359"/>
      <c r="WSS2348" s="1359"/>
      <c r="WST2348" s="1359"/>
      <c r="WSU2348" s="1359"/>
      <c r="WSV2348" s="1359"/>
      <c r="WSW2348" s="1359"/>
      <c r="WSX2348" s="1359"/>
      <c r="WSY2348" s="1359"/>
      <c r="WSZ2348" s="1359"/>
      <c r="WTA2348" s="1359"/>
      <c r="WTB2348" s="1359"/>
      <c r="WTC2348" s="1359"/>
      <c r="WTD2348" s="1359"/>
      <c r="WTE2348" s="1359"/>
      <c r="WTF2348" s="1359"/>
      <c r="WTG2348" s="1359"/>
      <c r="WTH2348" s="1359"/>
      <c r="WTI2348" s="1359"/>
      <c r="WTJ2348" s="1359"/>
      <c r="WTK2348" s="1359"/>
      <c r="WTL2348" s="1359"/>
      <c r="WTM2348" s="1359"/>
      <c r="WTN2348" s="1359"/>
      <c r="WTO2348" s="1359"/>
      <c r="WTP2348" s="1359"/>
      <c r="WTQ2348" s="1359"/>
      <c r="WTR2348" s="1359"/>
      <c r="WTS2348" s="1359"/>
      <c r="WTT2348" s="1359"/>
      <c r="WTU2348" s="1359"/>
      <c r="WTV2348" s="1359"/>
      <c r="WTW2348" s="1359"/>
      <c r="WTX2348" s="1359"/>
      <c r="WTY2348" s="1359"/>
      <c r="WTZ2348" s="1359"/>
      <c r="WUA2348" s="1359"/>
      <c r="WUB2348" s="1359"/>
      <c r="WUC2348" s="1359"/>
      <c r="WUD2348" s="1359"/>
      <c r="WUE2348" s="1359"/>
      <c r="WUF2348" s="1359"/>
      <c r="WUG2348" s="1359"/>
      <c r="WUH2348" s="1359"/>
      <c r="WUI2348" s="1359"/>
      <c r="WUJ2348" s="1359"/>
      <c r="WUK2348" s="1359"/>
      <c r="WUL2348" s="1359"/>
      <c r="WUM2348" s="1359"/>
      <c r="WUN2348" s="1359"/>
      <c r="WUO2348" s="1359"/>
      <c r="WUP2348" s="1359"/>
      <c r="WUQ2348" s="1359"/>
      <c r="WUR2348" s="1359"/>
      <c r="WUS2348" s="1359"/>
      <c r="WUT2348" s="1359"/>
      <c r="WUU2348" s="1359"/>
      <c r="WUV2348" s="1359"/>
      <c r="WUW2348" s="1359"/>
      <c r="WUX2348" s="1359"/>
      <c r="WUY2348" s="1359"/>
      <c r="WUZ2348" s="1359"/>
      <c r="WVA2348" s="1359"/>
      <c r="WVB2348" s="1359"/>
      <c r="WVC2348" s="1359"/>
      <c r="WVD2348" s="1359"/>
      <c r="WVE2348" s="1359"/>
      <c r="WVF2348" s="1359"/>
      <c r="WVG2348" s="1359"/>
      <c r="WVH2348" s="1359"/>
      <c r="WVI2348" s="1359"/>
      <c r="WVJ2348" s="1359"/>
      <c r="WVK2348" s="1359"/>
      <c r="WVL2348" s="1359"/>
      <c r="WVM2348" s="1359"/>
      <c r="WVN2348" s="1359"/>
      <c r="WVO2348" s="1359"/>
      <c r="WVP2348" s="1359"/>
      <c r="WVQ2348" s="1359"/>
      <c r="WVR2348" s="1359"/>
      <c r="WVS2348" s="1359"/>
      <c r="WVT2348" s="1359"/>
      <c r="WVU2348" s="1359"/>
      <c r="WVV2348" s="1359"/>
      <c r="WVW2348" s="1359"/>
      <c r="WVX2348" s="1359"/>
      <c r="WVY2348" s="1359"/>
      <c r="WVZ2348" s="1359"/>
      <c r="WWA2348" s="1359"/>
      <c r="WWB2348" s="1359"/>
      <c r="WWC2348" s="1359"/>
      <c r="WWD2348" s="1359"/>
      <c r="WWE2348" s="1359"/>
      <c r="WWF2348" s="1359"/>
      <c r="WWG2348" s="1359"/>
      <c r="WWH2348" s="1359"/>
      <c r="WWI2348" s="1359"/>
      <c r="WWJ2348" s="1359"/>
      <c r="WWK2348" s="1359"/>
      <c r="WWL2348" s="1359"/>
      <c r="WWM2348" s="1359"/>
      <c r="WWN2348" s="1359"/>
      <c r="WWO2348" s="1359"/>
      <c r="WWP2348" s="1359"/>
      <c r="WWQ2348" s="1359"/>
      <c r="WWR2348" s="1359"/>
      <c r="WWS2348" s="1359"/>
      <c r="WWT2348" s="1359"/>
      <c r="WWU2348" s="1359"/>
      <c r="WWV2348" s="1359"/>
      <c r="WWW2348" s="1359"/>
      <c r="WWX2348" s="1359"/>
      <c r="WWY2348" s="1359"/>
      <c r="WWZ2348" s="1359"/>
      <c r="WXA2348" s="1359"/>
      <c r="WXB2348" s="1359"/>
      <c r="WXC2348" s="1359"/>
      <c r="WXD2348" s="1359"/>
      <c r="WXE2348" s="1359"/>
      <c r="WXF2348" s="1359"/>
      <c r="WXG2348" s="1359"/>
      <c r="WXH2348" s="1359"/>
      <c r="WXI2348" s="1359"/>
      <c r="WXJ2348" s="1359"/>
      <c r="WXK2348" s="1359"/>
      <c r="WXL2348" s="1359"/>
      <c r="WXM2348" s="1359"/>
      <c r="WXN2348" s="1359"/>
      <c r="WXO2348" s="1359"/>
      <c r="WXP2348" s="1359"/>
      <c r="WXQ2348" s="1359"/>
      <c r="WXR2348" s="1359"/>
      <c r="WXS2348" s="1359"/>
      <c r="WXT2348" s="1359"/>
      <c r="WXU2348" s="1359"/>
      <c r="WXV2348" s="1359"/>
      <c r="WXW2348" s="1359"/>
      <c r="WXX2348" s="1359"/>
      <c r="WXY2348" s="1359"/>
      <c r="WXZ2348" s="1359"/>
      <c r="WYA2348" s="1359"/>
      <c r="WYB2348" s="1359"/>
      <c r="WYC2348" s="1359"/>
      <c r="WYD2348" s="1359"/>
      <c r="WYE2348" s="1359"/>
      <c r="WYF2348" s="1359"/>
      <c r="WYG2348" s="1359"/>
      <c r="WYH2348" s="1359"/>
      <c r="WYI2348" s="1359"/>
      <c r="WYJ2348" s="1359"/>
      <c r="WYK2348" s="1359"/>
      <c r="WYL2348" s="1359"/>
      <c r="WYM2348" s="1359"/>
      <c r="WYN2348" s="1359"/>
      <c r="WYO2348" s="1359"/>
      <c r="WYP2348" s="1359"/>
      <c r="WYQ2348" s="1359"/>
      <c r="WYR2348" s="1359"/>
      <c r="WYS2348" s="1359"/>
      <c r="WYT2348" s="1359"/>
      <c r="WYU2348" s="1359"/>
      <c r="WYV2348" s="1359"/>
      <c r="WYW2348" s="1359"/>
      <c r="WYX2348" s="1359"/>
      <c r="WYY2348" s="1359"/>
      <c r="WYZ2348" s="1359"/>
      <c r="WZA2348" s="1359"/>
      <c r="WZB2348" s="1359"/>
      <c r="WZC2348" s="1359"/>
      <c r="WZD2348" s="1359"/>
      <c r="WZE2348" s="1359"/>
      <c r="WZF2348" s="1359"/>
      <c r="WZG2348" s="1359"/>
      <c r="WZH2348" s="1359"/>
      <c r="WZI2348" s="1359"/>
      <c r="WZJ2348" s="1359"/>
      <c r="WZK2348" s="1359"/>
      <c r="WZL2348" s="1359"/>
      <c r="WZM2348" s="1359"/>
      <c r="WZN2348" s="1359"/>
      <c r="WZO2348" s="1359"/>
      <c r="WZP2348" s="1359"/>
      <c r="WZQ2348" s="1359"/>
      <c r="WZR2348" s="1359"/>
      <c r="WZS2348" s="1359"/>
      <c r="WZT2348" s="1359"/>
      <c r="WZU2348" s="1359"/>
      <c r="WZV2348" s="1359"/>
      <c r="WZW2348" s="1359"/>
      <c r="WZX2348" s="1359"/>
      <c r="WZY2348" s="1359"/>
      <c r="WZZ2348" s="1359"/>
      <c r="XAA2348" s="1359"/>
      <c r="XAB2348" s="1359"/>
      <c r="XAC2348" s="1359"/>
      <c r="XAD2348" s="1359"/>
      <c r="XAE2348" s="1359"/>
      <c r="XAF2348" s="1359"/>
      <c r="XAG2348" s="1359"/>
      <c r="XAH2348" s="1359"/>
      <c r="XAI2348" s="1359"/>
      <c r="XAJ2348" s="1359"/>
      <c r="XAK2348" s="1359"/>
      <c r="XAL2348" s="1359"/>
      <c r="XAM2348" s="1359"/>
      <c r="XAN2348" s="1359"/>
      <c r="XAO2348" s="1359"/>
      <c r="XAP2348" s="1359"/>
      <c r="XAQ2348" s="1359"/>
      <c r="XAR2348" s="1359"/>
      <c r="XAS2348" s="1359"/>
      <c r="XAT2348" s="1359"/>
      <c r="XAU2348" s="1359"/>
      <c r="XAV2348" s="1359"/>
      <c r="XAW2348" s="1359"/>
      <c r="XAX2348" s="1359"/>
      <c r="XAY2348" s="1359"/>
      <c r="XAZ2348" s="1359"/>
      <c r="XBA2348" s="1359"/>
      <c r="XBB2348" s="1359"/>
      <c r="XBC2348" s="1359"/>
      <c r="XBD2348" s="1359"/>
      <c r="XBE2348" s="1359"/>
      <c r="XBF2348" s="1359"/>
      <c r="XBG2348" s="1359"/>
      <c r="XBH2348" s="1359"/>
      <c r="XBI2348" s="1359"/>
      <c r="XBJ2348" s="1359"/>
      <c r="XBK2348" s="1359"/>
      <c r="XBL2348" s="1359"/>
      <c r="XBM2348" s="1359"/>
      <c r="XBN2348" s="1359"/>
      <c r="XBO2348" s="1359"/>
      <c r="XBP2348" s="1359"/>
      <c r="XBQ2348" s="1359"/>
      <c r="XBR2348" s="1359"/>
      <c r="XBS2348" s="1359"/>
      <c r="XBT2348" s="1359"/>
      <c r="XBU2348" s="1359"/>
      <c r="XBV2348" s="1359"/>
      <c r="XBW2348" s="1359"/>
      <c r="XBX2348" s="1359"/>
      <c r="XBY2348" s="1359"/>
      <c r="XBZ2348" s="1359"/>
      <c r="XCA2348" s="1359"/>
      <c r="XCB2348" s="1359"/>
      <c r="XCC2348" s="1359"/>
      <c r="XCD2348" s="1359"/>
      <c r="XCE2348" s="1359"/>
      <c r="XCF2348" s="1359"/>
      <c r="XCG2348" s="1359"/>
      <c r="XCH2348" s="1359"/>
      <c r="XCI2348" s="1359"/>
      <c r="XCJ2348" s="1359"/>
      <c r="XCK2348" s="1359"/>
      <c r="XCL2348" s="1359"/>
      <c r="XCM2348" s="1359"/>
      <c r="XCN2348" s="1359"/>
      <c r="XCO2348" s="1359"/>
      <c r="XCP2348" s="1359"/>
      <c r="XCQ2348" s="1359"/>
      <c r="XCR2348" s="1359"/>
      <c r="XCS2348" s="1359"/>
      <c r="XCT2348" s="1359"/>
      <c r="XCU2348" s="1359"/>
      <c r="XCV2348" s="1359"/>
      <c r="XCW2348" s="1359"/>
      <c r="XCX2348" s="1359"/>
      <c r="XCY2348" s="1359"/>
      <c r="XCZ2348" s="1359"/>
      <c r="XDA2348" s="1359"/>
      <c r="XDB2348" s="1359"/>
      <c r="XDC2348" s="1359"/>
      <c r="XDD2348" s="1359"/>
      <c r="XDE2348" s="1359"/>
      <c r="XDF2348" s="1359"/>
      <c r="XDG2348" s="1359"/>
      <c r="XDH2348" s="1359"/>
      <c r="XDI2348" s="1359"/>
      <c r="XDJ2348" s="1359"/>
      <c r="XDK2348" s="1359"/>
      <c r="XDL2348" s="1359"/>
      <c r="XDM2348" s="1359"/>
      <c r="XDN2348" s="1359"/>
      <c r="XDO2348" s="1359"/>
      <c r="XDP2348" s="1359"/>
      <c r="XDQ2348" s="1359"/>
      <c r="XDR2348" s="1359"/>
      <c r="XDS2348" s="1359"/>
      <c r="XDT2348" s="1359"/>
      <c r="XDU2348" s="1359"/>
      <c r="XDV2348" s="1359"/>
      <c r="XDW2348" s="1359"/>
      <c r="XDX2348" s="1359"/>
      <c r="XDY2348" s="1359"/>
      <c r="XDZ2348" s="1359"/>
      <c r="XEA2348" s="1359"/>
      <c r="XEB2348" s="1359"/>
      <c r="XEC2348" s="1359"/>
      <c r="XED2348" s="1359"/>
      <c r="XEE2348" s="1359"/>
      <c r="XEF2348" s="1359"/>
      <c r="XEG2348" s="1359"/>
      <c r="XEH2348" s="1359"/>
      <c r="XEI2348" s="1359"/>
      <c r="XEJ2348" s="1359"/>
      <c r="XEK2348" s="1359"/>
      <c r="XEL2348" s="1359"/>
      <c r="XEM2348" s="1359"/>
      <c r="XEN2348" s="1359"/>
      <c r="XEO2348" s="1359"/>
      <c r="XEP2348" s="1359"/>
      <c r="XEQ2348" s="1359"/>
      <c r="XER2348" s="1359"/>
      <c r="XES2348" s="1359"/>
      <c r="XET2348" s="1359"/>
      <c r="XEU2348" s="1359"/>
      <c r="XEV2348" s="1359"/>
      <c r="XEW2348" s="1359"/>
      <c r="XEX2348" s="1359"/>
      <c r="XEY2348" s="1359"/>
      <c r="XEZ2348" s="1359"/>
      <c r="XFA2348" s="1359"/>
      <c r="XFB2348" s="1359"/>
      <c r="XFC2348" s="1359"/>
    </row>
    <row r="2349" spans="1:16383" x14ac:dyDescent="0.2">
      <c r="A2349" s="1570">
        <v>2017437</v>
      </c>
      <c r="B2349" s="2305">
        <v>121402</v>
      </c>
      <c r="C2349" s="1570" t="s">
        <v>3979</v>
      </c>
      <c r="D2349" s="1437" t="s">
        <v>489</v>
      </c>
      <c r="E2349" s="1437">
        <v>1</v>
      </c>
      <c r="F2349" s="1437">
        <v>8</v>
      </c>
      <c r="G2349" s="1437">
        <v>5</v>
      </c>
      <c r="H2349" s="1437">
        <v>3</v>
      </c>
      <c r="I2349" s="2624" t="s">
        <v>4253</v>
      </c>
      <c r="J2349" s="2624" t="s">
        <v>4254</v>
      </c>
      <c r="K2349" s="2625" t="s">
        <v>1737</v>
      </c>
      <c r="L2349" s="2625" t="s">
        <v>1737</v>
      </c>
      <c r="M2349" s="1339" t="s">
        <v>89</v>
      </c>
      <c r="N2349" s="1339" t="s">
        <v>89</v>
      </c>
      <c r="O2349" s="1339" t="s">
        <v>89</v>
      </c>
      <c r="P2349" s="1339" t="s">
        <v>89</v>
      </c>
      <c r="Q2349" s="2304" t="s">
        <v>1163</v>
      </c>
      <c r="R2349" s="1350"/>
      <c r="S2349" s="1329">
        <v>27</v>
      </c>
      <c r="T2349" s="1354"/>
      <c r="U2349" s="1323" t="s">
        <v>681</v>
      </c>
      <c r="V2349" s="1323" t="s">
        <v>1181</v>
      </c>
      <c r="W2349" s="2589">
        <v>20</v>
      </c>
      <c r="X2349" s="2588"/>
      <c r="Y2349" s="2608"/>
      <c r="Z2349" s="2591">
        <v>42892</v>
      </c>
      <c r="AA2349" s="1359"/>
      <c r="AB2349" s="1360"/>
      <c r="AC2349" s="1360"/>
      <c r="AD2349" s="1360"/>
      <c r="AE2349" s="1361">
        <f>IF(A2349="","",(IFERROR(VLOOKUP(A2349,Projecten!A$4:W$2618,5,FALSE),"niet bekend")))</f>
        <v>1</v>
      </c>
      <c r="AF2349" s="2309">
        <f t="shared" si="191"/>
        <v>2805.77</v>
      </c>
      <c r="AG2349" s="1360">
        <f>IF(A2349="","",(IFERROR(VLOOKUP(A2349,Projecten!A$4:W$2618,23,FALSE),"niet bekend")))</f>
        <v>0</v>
      </c>
      <c r="AH2349" s="2301">
        <f>IF(A2349="","",(IFERROR(VLOOKUP(A2349,Projecten!A$4:W$2618,12,FALSE),"niet bekend")))</f>
        <v>2805.77</v>
      </c>
      <c r="AI2349" s="2300"/>
      <c r="AJ2349" s="1359"/>
      <c r="AK2349" s="1359"/>
      <c r="AL2349" s="1359"/>
      <c r="AM2349" s="1359"/>
      <c r="AN2349" s="1359"/>
      <c r="AO2349" s="1359"/>
      <c r="AP2349" s="1359"/>
      <c r="AQ2349" s="1359"/>
      <c r="AR2349" s="1359"/>
      <c r="AS2349" s="1359"/>
      <c r="AT2349" s="1359"/>
      <c r="AU2349" s="1359"/>
      <c r="AV2349" s="1359"/>
      <c r="AW2349" s="1359"/>
      <c r="AX2349" s="1359"/>
      <c r="AY2349" s="1359"/>
      <c r="AZ2349" s="1359"/>
      <c r="BA2349" s="1359"/>
      <c r="BB2349" s="1359"/>
      <c r="BC2349" s="1359"/>
      <c r="BD2349" s="1359"/>
      <c r="BE2349" s="1359"/>
      <c r="BF2349" s="1359"/>
      <c r="BG2349" s="1359"/>
      <c r="BH2349" s="1359"/>
      <c r="BI2349" s="1359"/>
      <c r="BJ2349" s="1359"/>
      <c r="BK2349" s="1359"/>
      <c r="BL2349" s="1359"/>
      <c r="BM2349" s="1359"/>
      <c r="BN2349" s="1359"/>
      <c r="BO2349" s="1359"/>
      <c r="BP2349" s="1359"/>
      <c r="BQ2349" s="1359"/>
      <c r="BR2349" s="1359"/>
      <c r="BS2349" s="1359"/>
      <c r="BT2349" s="1359"/>
      <c r="BU2349" s="1359"/>
      <c r="BV2349" s="1359"/>
      <c r="BW2349" s="1359"/>
      <c r="BX2349" s="1359"/>
      <c r="BY2349" s="1359"/>
      <c r="BZ2349" s="1359"/>
      <c r="CA2349" s="1359"/>
      <c r="CB2349" s="1359"/>
      <c r="CC2349" s="1359"/>
      <c r="CD2349" s="1359"/>
      <c r="CE2349" s="1359"/>
      <c r="CF2349" s="1359"/>
      <c r="CG2349" s="1359"/>
      <c r="CH2349" s="1359"/>
      <c r="CI2349" s="1359"/>
      <c r="CJ2349" s="1359"/>
      <c r="CK2349" s="1359"/>
      <c r="CL2349" s="1359"/>
      <c r="CM2349" s="1359"/>
      <c r="CN2349" s="1359"/>
      <c r="CO2349" s="1359"/>
      <c r="CP2349" s="1359"/>
      <c r="CQ2349" s="1359"/>
      <c r="CR2349" s="1359"/>
      <c r="CS2349" s="1359"/>
      <c r="CT2349" s="1359"/>
      <c r="CU2349" s="1359"/>
      <c r="CV2349" s="1359"/>
      <c r="CW2349" s="1359"/>
      <c r="CX2349" s="1359"/>
      <c r="CY2349" s="1359"/>
      <c r="CZ2349" s="1359"/>
      <c r="DA2349" s="1359"/>
      <c r="DB2349" s="1359"/>
      <c r="DC2349" s="1359"/>
      <c r="DD2349" s="1359"/>
      <c r="DE2349" s="1359"/>
      <c r="DF2349" s="1359"/>
      <c r="DG2349" s="1359"/>
      <c r="DH2349" s="1359"/>
      <c r="DI2349" s="1359"/>
      <c r="DJ2349" s="1359"/>
      <c r="DK2349" s="1359"/>
      <c r="DL2349" s="1359"/>
      <c r="DM2349" s="1359"/>
      <c r="DN2349" s="1359"/>
      <c r="DO2349" s="1359"/>
      <c r="DP2349" s="1359"/>
      <c r="DQ2349" s="1359"/>
      <c r="DR2349" s="1359"/>
      <c r="DS2349" s="1359"/>
      <c r="DT2349" s="1359"/>
      <c r="DU2349" s="1359"/>
      <c r="DV2349" s="1359"/>
      <c r="DW2349" s="1359"/>
      <c r="DX2349" s="1359"/>
      <c r="DY2349" s="1359"/>
      <c r="DZ2349" s="1359"/>
      <c r="EA2349" s="1359"/>
      <c r="EB2349" s="1359"/>
      <c r="EC2349" s="1359"/>
      <c r="ED2349" s="1359"/>
      <c r="EE2349" s="1359"/>
      <c r="EF2349" s="1359"/>
      <c r="EG2349" s="1359"/>
      <c r="EH2349" s="1359"/>
      <c r="EI2349" s="1359"/>
      <c r="EJ2349" s="1359"/>
      <c r="EK2349" s="1359"/>
      <c r="EL2349" s="1359"/>
      <c r="EM2349" s="1359"/>
      <c r="EN2349" s="1359"/>
      <c r="EO2349" s="1359"/>
      <c r="EP2349" s="1359"/>
      <c r="EQ2349" s="1359"/>
      <c r="ER2349" s="1359"/>
      <c r="ES2349" s="1359"/>
      <c r="ET2349" s="1359"/>
      <c r="EU2349" s="1359"/>
      <c r="EV2349" s="1359"/>
      <c r="EW2349" s="1359"/>
      <c r="EX2349" s="1359"/>
      <c r="EY2349" s="1359"/>
      <c r="EZ2349" s="1359"/>
      <c r="FA2349" s="1359"/>
      <c r="FB2349" s="1359"/>
      <c r="FC2349" s="1359"/>
      <c r="FD2349" s="1359"/>
      <c r="FE2349" s="1359"/>
      <c r="FF2349" s="1359"/>
      <c r="FG2349" s="1359"/>
      <c r="FH2349" s="1359"/>
      <c r="FI2349" s="1359"/>
      <c r="FJ2349" s="1359"/>
      <c r="FK2349" s="1359"/>
      <c r="FL2349" s="1359"/>
      <c r="FM2349" s="1359"/>
      <c r="FN2349" s="1359"/>
      <c r="FO2349" s="1359"/>
      <c r="FP2349" s="1359"/>
      <c r="FQ2349" s="1359"/>
      <c r="FR2349" s="1359"/>
      <c r="FS2349" s="1359"/>
      <c r="FT2349" s="1359"/>
      <c r="FU2349" s="1359"/>
      <c r="FV2349" s="1359"/>
      <c r="FW2349" s="1359"/>
      <c r="FX2349" s="1359"/>
      <c r="FY2349" s="1359"/>
      <c r="FZ2349" s="1359"/>
      <c r="GA2349" s="1359"/>
      <c r="GB2349" s="1359"/>
      <c r="GC2349" s="1359"/>
      <c r="GD2349" s="1359"/>
      <c r="GE2349" s="1359"/>
      <c r="GF2349" s="1359"/>
      <c r="GG2349" s="1359"/>
      <c r="GH2349" s="1359"/>
      <c r="GI2349" s="1359"/>
      <c r="GJ2349" s="1359"/>
      <c r="GK2349" s="1359"/>
      <c r="GL2349" s="1359"/>
      <c r="GM2349" s="1359"/>
      <c r="GN2349" s="1359"/>
      <c r="GO2349" s="1359"/>
      <c r="GP2349" s="1359"/>
      <c r="GQ2349" s="1359"/>
      <c r="GR2349" s="1359"/>
      <c r="GS2349" s="1359"/>
      <c r="GT2349" s="1359"/>
      <c r="GU2349" s="1359"/>
      <c r="GV2349" s="1359"/>
      <c r="GW2349" s="1359"/>
      <c r="GX2349" s="1359"/>
      <c r="GY2349" s="1359"/>
      <c r="GZ2349" s="1359"/>
      <c r="HA2349" s="1359"/>
      <c r="HB2349" s="1359"/>
      <c r="HC2349" s="1359"/>
      <c r="HD2349" s="1359"/>
      <c r="HE2349" s="1359"/>
      <c r="HF2349" s="1359"/>
      <c r="HG2349" s="1359"/>
      <c r="HH2349" s="1359"/>
      <c r="HI2349" s="1359"/>
      <c r="HJ2349" s="1359"/>
      <c r="HK2349" s="1359"/>
      <c r="HL2349" s="1359"/>
      <c r="HM2349" s="1359"/>
      <c r="HN2349" s="1359"/>
      <c r="HO2349" s="1359"/>
      <c r="HP2349" s="1359"/>
      <c r="HQ2349" s="1359"/>
      <c r="HR2349" s="1359"/>
      <c r="HS2349" s="1359"/>
      <c r="HT2349" s="1359"/>
      <c r="HU2349" s="1359"/>
      <c r="HV2349" s="1359"/>
      <c r="HW2349" s="1359"/>
      <c r="HX2349" s="1359"/>
      <c r="HY2349" s="1359"/>
      <c r="HZ2349" s="1359"/>
      <c r="IA2349" s="1359"/>
      <c r="IB2349" s="1359"/>
      <c r="IC2349" s="1359"/>
      <c r="ID2349" s="1359"/>
      <c r="IE2349" s="1359"/>
      <c r="IF2349" s="1359"/>
      <c r="IG2349" s="1359"/>
      <c r="IH2349" s="1359"/>
      <c r="II2349" s="1359"/>
      <c r="IJ2349" s="1359"/>
      <c r="IK2349" s="1359"/>
      <c r="IL2349" s="1359"/>
      <c r="IM2349" s="1359"/>
      <c r="IN2349" s="1359"/>
      <c r="IO2349" s="1359"/>
      <c r="IP2349" s="1359"/>
      <c r="IQ2349" s="1359"/>
      <c r="IR2349" s="1359"/>
      <c r="IS2349" s="1359"/>
      <c r="IT2349" s="1359"/>
      <c r="IU2349" s="1359"/>
      <c r="IV2349" s="1359"/>
      <c r="IW2349" s="1359"/>
      <c r="IX2349" s="1359"/>
      <c r="IY2349" s="1359"/>
      <c r="IZ2349" s="1359"/>
      <c r="JA2349" s="1359"/>
      <c r="JB2349" s="1359"/>
      <c r="JC2349" s="1359"/>
      <c r="JD2349" s="1359"/>
      <c r="JE2349" s="1359"/>
      <c r="JF2349" s="1359"/>
      <c r="JG2349" s="1359"/>
      <c r="JH2349" s="1359"/>
      <c r="JI2349" s="1359"/>
      <c r="JJ2349" s="1359"/>
      <c r="JK2349" s="1359"/>
      <c r="JL2349" s="1359"/>
      <c r="JM2349" s="1359"/>
      <c r="JN2349" s="1359"/>
      <c r="JO2349" s="1359"/>
      <c r="JP2349" s="1359"/>
      <c r="JQ2349" s="1359"/>
      <c r="JR2349" s="1359"/>
      <c r="JS2349" s="1359"/>
      <c r="JT2349" s="1359"/>
      <c r="JU2349" s="1359"/>
      <c r="JV2349" s="1359"/>
      <c r="JW2349" s="1359"/>
      <c r="JX2349" s="1359"/>
      <c r="JY2349" s="1359"/>
      <c r="JZ2349" s="1359"/>
      <c r="KA2349" s="1359"/>
      <c r="KB2349" s="1359"/>
      <c r="KC2349" s="1359"/>
      <c r="KD2349" s="1359"/>
      <c r="KE2349" s="1359"/>
      <c r="KF2349" s="1359"/>
      <c r="KG2349" s="1359"/>
      <c r="KH2349" s="1359"/>
      <c r="KI2349" s="1359"/>
      <c r="KJ2349" s="1359"/>
      <c r="KK2349" s="1359"/>
      <c r="KL2349" s="1359"/>
      <c r="KM2349" s="1359"/>
      <c r="KN2349" s="1359"/>
      <c r="KO2349" s="1359"/>
      <c r="KP2349" s="1359"/>
      <c r="KQ2349" s="1359"/>
      <c r="KR2349" s="1359"/>
      <c r="KS2349" s="1359"/>
      <c r="KT2349" s="1359"/>
      <c r="KU2349" s="1359"/>
      <c r="KV2349" s="1359"/>
      <c r="KW2349" s="1359"/>
      <c r="KX2349" s="1359"/>
      <c r="KY2349" s="1359"/>
      <c r="KZ2349" s="1359"/>
      <c r="LA2349" s="1359"/>
      <c r="LB2349" s="1359"/>
      <c r="LC2349" s="1359"/>
      <c r="LD2349" s="1359"/>
      <c r="LE2349" s="1359"/>
      <c r="LF2349" s="1359"/>
      <c r="LG2349" s="1359"/>
      <c r="LH2349" s="1359"/>
      <c r="LI2349" s="1359"/>
      <c r="LJ2349" s="1359"/>
      <c r="LK2349" s="1359"/>
      <c r="LL2349" s="1359"/>
      <c r="LM2349" s="1359"/>
      <c r="LN2349" s="1359"/>
      <c r="LO2349" s="1359"/>
      <c r="LP2349" s="1359"/>
      <c r="LQ2349" s="1359"/>
      <c r="LR2349" s="1359"/>
      <c r="LS2349" s="1359"/>
      <c r="LT2349" s="1359"/>
      <c r="LU2349" s="1359"/>
      <c r="LV2349" s="1359"/>
      <c r="LW2349" s="1359"/>
      <c r="LX2349" s="1359"/>
      <c r="LY2349" s="1359"/>
      <c r="LZ2349" s="1359"/>
      <c r="MA2349" s="1359"/>
      <c r="MB2349" s="1359"/>
      <c r="MC2349" s="1359"/>
      <c r="MD2349" s="1359"/>
      <c r="ME2349" s="1359"/>
      <c r="MF2349" s="1359"/>
      <c r="MG2349" s="1359"/>
      <c r="MH2349" s="1359"/>
      <c r="MI2349" s="1359"/>
      <c r="MJ2349" s="1359"/>
      <c r="MK2349" s="1359"/>
      <c r="ML2349" s="1359"/>
      <c r="MM2349" s="1359"/>
      <c r="MN2349" s="1359"/>
      <c r="MO2349" s="1359"/>
      <c r="MP2349" s="1359"/>
      <c r="MQ2349" s="1359"/>
      <c r="MR2349" s="1359"/>
      <c r="MS2349" s="1359"/>
      <c r="MT2349" s="1359"/>
      <c r="MU2349" s="1359"/>
      <c r="MV2349" s="1359"/>
      <c r="MW2349" s="1359"/>
      <c r="MX2349" s="1359"/>
      <c r="MY2349" s="1359"/>
      <c r="MZ2349" s="1359"/>
      <c r="NA2349" s="1359"/>
      <c r="NB2349" s="1359"/>
      <c r="NC2349" s="1359"/>
      <c r="ND2349" s="1359"/>
      <c r="NE2349" s="1359"/>
      <c r="NF2349" s="1359"/>
      <c r="NG2349" s="1359"/>
      <c r="NH2349" s="1359"/>
      <c r="NI2349" s="1359"/>
      <c r="NJ2349" s="1359"/>
      <c r="NK2349" s="1359"/>
      <c r="NL2349" s="1359"/>
      <c r="NM2349" s="1359"/>
      <c r="NN2349" s="1359"/>
      <c r="NO2349" s="1359"/>
      <c r="NP2349" s="1359"/>
      <c r="NQ2349" s="1359"/>
      <c r="NR2349" s="1359"/>
      <c r="NS2349" s="1359"/>
      <c r="NT2349" s="1359"/>
      <c r="NU2349" s="1359"/>
      <c r="NV2349" s="1359"/>
      <c r="NW2349" s="1359"/>
      <c r="NX2349" s="1359"/>
      <c r="NY2349" s="1359"/>
      <c r="NZ2349" s="1359"/>
      <c r="OA2349" s="1359"/>
      <c r="OB2349" s="1359"/>
      <c r="OC2349" s="1359"/>
      <c r="OD2349" s="1359"/>
      <c r="OE2349" s="1359"/>
      <c r="OF2349" s="1359"/>
      <c r="OG2349" s="1359"/>
      <c r="OH2349" s="1359"/>
      <c r="OI2349" s="1359"/>
      <c r="OJ2349" s="1359"/>
      <c r="OK2349" s="1359"/>
      <c r="OL2349" s="1359"/>
      <c r="OM2349" s="1359"/>
      <c r="ON2349" s="1359"/>
      <c r="OO2349" s="1359"/>
      <c r="OP2349" s="1359"/>
      <c r="OQ2349" s="1359"/>
      <c r="OR2349" s="1359"/>
      <c r="OS2349" s="1359"/>
      <c r="OT2349" s="1359"/>
      <c r="OU2349" s="1359"/>
      <c r="OV2349" s="1359"/>
      <c r="OW2349" s="1359"/>
      <c r="OX2349" s="1359"/>
      <c r="OY2349" s="1359"/>
      <c r="OZ2349" s="1359"/>
      <c r="PA2349" s="1359"/>
      <c r="PB2349" s="1359"/>
      <c r="PC2349" s="1359"/>
      <c r="PD2349" s="1359"/>
      <c r="PE2349" s="1359"/>
      <c r="PF2349" s="1359"/>
      <c r="PG2349" s="1359"/>
      <c r="PH2349" s="1359"/>
      <c r="PI2349" s="1359"/>
      <c r="PJ2349" s="1359"/>
      <c r="PK2349" s="1359"/>
      <c r="PL2349" s="1359"/>
      <c r="PM2349" s="1359"/>
      <c r="PN2349" s="1359"/>
      <c r="PO2349" s="1359"/>
      <c r="PP2349" s="1359"/>
      <c r="PQ2349" s="1359"/>
      <c r="PR2349" s="1359"/>
      <c r="PS2349" s="1359"/>
      <c r="PT2349" s="1359"/>
      <c r="PU2349" s="1359"/>
      <c r="PV2349" s="1359"/>
      <c r="PW2349" s="1359"/>
      <c r="PX2349" s="1359"/>
      <c r="PY2349" s="1359"/>
      <c r="PZ2349" s="1359"/>
      <c r="QA2349" s="1359"/>
      <c r="QB2349" s="1359"/>
      <c r="QC2349" s="1359"/>
      <c r="QD2349" s="1359"/>
      <c r="QE2349" s="1359"/>
      <c r="QF2349" s="1359"/>
      <c r="QG2349" s="1359"/>
      <c r="QH2349" s="1359"/>
      <c r="QI2349" s="1359"/>
      <c r="QJ2349" s="1359"/>
      <c r="QK2349" s="1359"/>
      <c r="QL2349" s="1359"/>
      <c r="QM2349" s="1359"/>
      <c r="QN2349" s="1359"/>
      <c r="QO2349" s="1359"/>
      <c r="QP2349" s="1359"/>
      <c r="QQ2349" s="1359"/>
      <c r="QR2349" s="1359"/>
      <c r="QS2349" s="1359"/>
      <c r="QT2349" s="1359"/>
      <c r="QU2349" s="1359"/>
      <c r="QV2349" s="1359"/>
      <c r="QW2349" s="1359"/>
      <c r="QX2349" s="1359"/>
      <c r="QY2349" s="1359"/>
      <c r="QZ2349" s="1359"/>
      <c r="RA2349" s="1359"/>
      <c r="RB2349" s="1359"/>
      <c r="RC2349" s="1359"/>
      <c r="RD2349" s="1359"/>
      <c r="RE2349" s="1359"/>
      <c r="RF2349" s="1359"/>
      <c r="RG2349" s="1359"/>
      <c r="RH2349" s="1359"/>
      <c r="RI2349" s="1359"/>
      <c r="RJ2349" s="1359"/>
      <c r="RK2349" s="1359"/>
      <c r="RL2349" s="1359"/>
      <c r="RM2349" s="1359"/>
      <c r="RN2349" s="1359"/>
      <c r="RO2349" s="1359"/>
      <c r="RP2349" s="1359"/>
      <c r="RQ2349" s="1359"/>
      <c r="RR2349" s="1359"/>
      <c r="RS2349" s="1359"/>
      <c r="RT2349" s="1359"/>
      <c r="RU2349" s="1359"/>
      <c r="RV2349" s="1359"/>
      <c r="RW2349" s="1359"/>
      <c r="RX2349" s="1359"/>
      <c r="RY2349" s="1359"/>
      <c r="RZ2349" s="1359"/>
      <c r="SA2349" s="1359"/>
      <c r="SB2349" s="1359"/>
      <c r="SC2349" s="1359"/>
      <c r="SD2349" s="1359"/>
      <c r="SE2349" s="1359"/>
      <c r="SF2349" s="1359"/>
      <c r="SG2349" s="1359"/>
      <c r="SH2349" s="1359"/>
      <c r="SI2349" s="1359"/>
      <c r="SJ2349" s="1359"/>
      <c r="SK2349" s="1359"/>
      <c r="SL2349" s="1359"/>
      <c r="SM2349" s="1359"/>
      <c r="SN2349" s="1359"/>
      <c r="SO2349" s="1359"/>
      <c r="SP2349" s="1359"/>
      <c r="SQ2349" s="1359"/>
      <c r="SR2349" s="1359"/>
      <c r="SS2349" s="1359"/>
      <c r="ST2349" s="1359"/>
      <c r="SU2349" s="1359"/>
      <c r="SV2349" s="1359"/>
      <c r="SW2349" s="1359"/>
      <c r="SX2349" s="1359"/>
      <c r="SY2349" s="1359"/>
      <c r="SZ2349" s="1359"/>
      <c r="TA2349" s="1359"/>
      <c r="TB2349" s="1359"/>
      <c r="TC2349" s="1359"/>
      <c r="TD2349" s="1359"/>
      <c r="TE2349" s="1359"/>
      <c r="TF2349" s="1359"/>
      <c r="TG2349" s="1359"/>
      <c r="TH2349" s="1359"/>
      <c r="TI2349" s="1359"/>
      <c r="TJ2349" s="1359"/>
      <c r="TK2349" s="1359"/>
      <c r="TL2349" s="1359"/>
      <c r="TM2349" s="1359"/>
      <c r="TN2349" s="1359"/>
      <c r="TO2349" s="1359"/>
      <c r="TP2349" s="1359"/>
      <c r="TQ2349" s="1359"/>
      <c r="TR2349" s="1359"/>
      <c r="TS2349" s="1359"/>
      <c r="TT2349" s="1359"/>
      <c r="TU2349" s="1359"/>
      <c r="TV2349" s="1359"/>
      <c r="TW2349" s="1359"/>
      <c r="TX2349" s="1359"/>
      <c r="TY2349" s="1359"/>
      <c r="TZ2349" s="1359"/>
      <c r="UA2349" s="1359"/>
      <c r="UB2349" s="1359"/>
      <c r="UC2349" s="1359"/>
      <c r="UD2349" s="1359"/>
      <c r="UE2349" s="1359"/>
      <c r="UF2349" s="1359"/>
      <c r="UG2349" s="1359"/>
      <c r="UH2349" s="1359"/>
      <c r="UI2349" s="1359"/>
      <c r="UJ2349" s="1359"/>
      <c r="UK2349" s="1359"/>
      <c r="UL2349" s="1359"/>
      <c r="UM2349" s="1359"/>
      <c r="UN2349" s="1359"/>
      <c r="UO2349" s="1359"/>
      <c r="UP2349" s="1359"/>
      <c r="UQ2349" s="1359"/>
      <c r="UR2349" s="1359"/>
      <c r="US2349" s="1359"/>
      <c r="UT2349" s="1359"/>
      <c r="UU2349" s="1359"/>
      <c r="UV2349" s="1359"/>
      <c r="UW2349" s="1359"/>
      <c r="UX2349" s="1359"/>
      <c r="UY2349" s="1359"/>
      <c r="UZ2349" s="1359"/>
      <c r="VA2349" s="1359"/>
      <c r="VB2349" s="1359"/>
      <c r="VC2349" s="1359"/>
      <c r="VD2349" s="1359"/>
      <c r="VE2349" s="1359"/>
      <c r="VF2349" s="1359"/>
      <c r="VG2349" s="1359"/>
      <c r="VH2349" s="1359"/>
      <c r="VI2349" s="1359"/>
      <c r="VJ2349" s="1359"/>
      <c r="VK2349" s="1359"/>
      <c r="VL2349" s="1359"/>
      <c r="VM2349" s="1359"/>
      <c r="VN2349" s="1359"/>
      <c r="VO2349" s="1359"/>
      <c r="VP2349" s="1359"/>
      <c r="VQ2349" s="1359"/>
      <c r="VR2349" s="1359"/>
      <c r="VS2349" s="1359"/>
      <c r="VT2349" s="1359"/>
      <c r="VU2349" s="1359"/>
      <c r="VV2349" s="1359"/>
      <c r="VW2349" s="1359"/>
      <c r="VX2349" s="1359"/>
      <c r="VY2349" s="1359"/>
      <c r="VZ2349" s="1359"/>
      <c r="WA2349" s="1359"/>
      <c r="WB2349" s="1359"/>
      <c r="WC2349" s="1359"/>
      <c r="WD2349" s="1359"/>
      <c r="WE2349" s="1359"/>
      <c r="WF2349" s="1359"/>
      <c r="WG2349" s="1359"/>
      <c r="WH2349" s="1359"/>
      <c r="WI2349" s="1359"/>
      <c r="WJ2349" s="1359"/>
      <c r="WK2349" s="1359"/>
      <c r="WL2349" s="1359"/>
      <c r="WM2349" s="1359"/>
      <c r="WN2349" s="1359"/>
      <c r="WO2349" s="1359"/>
      <c r="WP2349" s="1359"/>
      <c r="WQ2349" s="1359"/>
      <c r="WR2349" s="1359"/>
      <c r="WS2349" s="1359"/>
      <c r="WT2349" s="1359"/>
      <c r="WU2349" s="1359"/>
      <c r="WV2349" s="1359"/>
      <c r="WW2349" s="1359"/>
      <c r="WX2349" s="1359"/>
      <c r="WY2349" s="1359"/>
      <c r="WZ2349" s="1359"/>
      <c r="XA2349" s="1359"/>
      <c r="XB2349" s="1359"/>
      <c r="XC2349" s="1359"/>
      <c r="XD2349" s="1359"/>
      <c r="XE2349" s="1359"/>
      <c r="XF2349" s="1359"/>
      <c r="XG2349" s="1359"/>
      <c r="XH2349" s="1359"/>
      <c r="XI2349" s="1359"/>
      <c r="XJ2349" s="1359"/>
      <c r="XK2349" s="1359"/>
      <c r="XL2349" s="1359"/>
      <c r="XM2349" s="1359"/>
      <c r="XN2349" s="1359"/>
      <c r="XO2349" s="1359"/>
      <c r="XP2349" s="1359"/>
      <c r="XQ2349" s="1359"/>
      <c r="XR2349" s="1359"/>
      <c r="XS2349" s="1359"/>
      <c r="XT2349" s="1359"/>
      <c r="XU2349" s="1359"/>
      <c r="XV2349" s="1359"/>
      <c r="XW2349" s="1359"/>
      <c r="XX2349" s="1359"/>
      <c r="XY2349" s="1359"/>
      <c r="XZ2349" s="1359"/>
      <c r="YA2349" s="1359"/>
      <c r="YB2349" s="1359"/>
      <c r="YC2349" s="1359"/>
      <c r="YD2349" s="1359"/>
      <c r="YE2349" s="1359"/>
      <c r="YF2349" s="1359"/>
      <c r="YG2349" s="1359"/>
      <c r="YH2349" s="1359"/>
      <c r="YI2349" s="1359"/>
      <c r="YJ2349" s="1359"/>
      <c r="YK2349" s="1359"/>
      <c r="YL2349" s="1359"/>
      <c r="YM2349" s="1359"/>
      <c r="YN2349" s="1359"/>
      <c r="YO2349" s="1359"/>
      <c r="YP2349" s="1359"/>
      <c r="YQ2349" s="1359"/>
      <c r="YR2349" s="1359"/>
      <c r="YS2349" s="1359"/>
      <c r="YT2349" s="1359"/>
      <c r="YU2349" s="1359"/>
      <c r="YV2349" s="1359"/>
      <c r="YW2349" s="1359"/>
      <c r="YX2349" s="1359"/>
      <c r="YY2349" s="1359"/>
      <c r="YZ2349" s="1359"/>
      <c r="ZA2349" s="1359"/>
      <c r="ZB2349" s="1359"/>
      <c r="ZC2349" s="1359"/>
      <c r="ZD2349" s="1359"/>
      <c r="ZE2349" s="1359"/>
      <c r="ZF2349" s="1359"/>
      <c r="ZG2349" s="1359"/>
      <c r="ZH2349" s="1359"/>
      <c r="ZI2349" s="1359"/>
      <c r="ZJ2349" s="1359"/>
      <c r="ZK2349" s="1359"/>
      <c r="ZL2349" s="1359"/>
      <c r="ZM2349" s="1359"/>
      <c r="ZN2349" s="1359"/>
      <c r="ZO2349" s="1359"/>
      <c r="ZP2349" s="1359"/>
      <c r="ZQ2349" s="1359"/>
      <c r="ZR2349" s="1359"/>
      <c r="ZS2349" s="1359"/>
      <c r="ZT2349" s="1359"/>
      <c r="ZU2349" s="1359"/>
      <c r="ZV2349" s="1359"/>
      <c r="ZW2349" s="1359"/>
      <c r="ZX2349" s="1359"/>
      <c r="ZY2349" s="1359"/>
      <c r="ZZ2349" s="1359"/>
      <c r="AAA2349" s="1359"/>
      <c r="AAB2349" s="1359"/>
      <c r="AAC2349" s="1359"/>
      <c r="AAD2349" s="1359"/>
      <c r="AAE2349" s="1359"/>
      <c r="AAF2349" s="1359"/>
      <c r="AAG2349" s="1359"/>
      <c r="AAH2349" s="1359"/>
      <c r="AAI2349" s="1359"/>
      <c r="AAJ2349" s="1359"/>
      <c r="AAK2349" s="1359"/>
      <c r="AAL2349" s="1359"/>
      <c r="AAM2349" s="1359"/>
      <c r="AAN2349" s="1359"/>
      <c r="AAO2349" s="1359"/>
      <c r="AAP2349" s="1359"/>
      <c r="AAQ2349" s="1359"/>
      <c r="AAR2349" s="1359"/>
      <c r="AAS2349" s="1359"/>
      <c r="AAT2349" s="1359"/>
      <c r="AAU2349" s="1359"/>
      <c r="AAV2349" s="1359"/>
      <c r="AAW2349" s="1359"/>
      <c r="AAX2349" s="1359"/>
      <c r="AAY2349" s="1359"/>
      <c r="AAZ2349" s="1359"/>
      <c r="ABA2349" s="1359"/>
      <c r="ABB2349" s="1359"/>
      <c r="ABC2349" s="1359"/>
      <c r="ABD2349" s="1359"/>
      <c r="ABE2349" s="1359"/>
      <c r="ABF2349" s="1359"/>
      <c r="ABG2349" s="1359"/>
      <c r="ABH2349" s="1359"/>
      <c r="ABI2349" s="1359"/>
      <c r="ABJ2349" s="1359"/>
      <c r="ABK2349" s="1359"/>
      <c r="ABL2349" s="1359"/>
      <c r="ABM2349" s="1359"/>
      <c r="ABN2349" s="1359"/>
      <c r="ABO2349" s="1359"/>
      <c r="ABP2349" s="1359"/>
      <c r="ABQ2349" s="1359"/>
      <c r="ABR2349" s="1359"/>
      <c r="ABS2349" s="1359"/>
      <c r="ABT2349" s="1359"/>
      <c r="ABU2349" s="1359"/>
      <c r="ABV2349" s="1359"/>
      <c r="ABW2349" s="1359"/>
      <c r="ABX2349" s="1359"/>
      <c r="ABY2349" s="1359"/>
      <c r="ABZ2349" s="1359"/>
      <c r="ACA2349" s="1359"/>
      <c r="ACB2349" s="1359"/>
      <c r="ACC2349" s="1359"/>
      <c r="ACD2349" s="1359"/>
      <c r="ACE2349" s="1359"/>
      <c r="ACF2349" s="1359"/>
      <c r="ACG2349" s="1359"/>
      <c r="ACH2349" s="1359"/>
      <c r="ACI2349" s="1359"/>
      <c r="ACJ2349" s="1359"/>
      <c r="ACK2349" s="1359"/>
      <c r="ACL2349" s="1359"/>
      <c r="ACM2349" s="1359"/>
      <c r="ACN2349" s="1359"/>
      <c r="ACO2349" s="1359"/>
      <c r="ACP2349" s="1359"/>
      <c r="ACQ2349" s="1359"/>
      <c r="ACR2349" s="1359"/>
      <c r="ACS2349" s="1359"/>
      <c r="ACT2349" s="1359"/>
      <c r="ACU2349" s="1359"/>
      <c r="ACV2349" s="1359"/>
      <c r="ACW2349" s="1359"/>
      <c r="ACX2349" s="1359"/>
      <c r="ACY2349" s="1359"/>
      <c r="ACZ2349" s="1359"/>
      <c r="ADA2349" s="1359"/>
      <c r="ADB2349" s="1359"/>
      <c r="ADC2349" s="1359"/>
      <c r="ADD2349" s="1359"/>
      <c r="ADE2349" s="1359"/>
      <c r="ADF2349" s="1359"/>
      <c r="ADG2349" s="1359"/>
      <c r="ADH2349" s="1359"/>
      <c r="ADI2349" s="1359"/>
      <c r="ADJ2349" s="1359"/>
      <c r="ADK2349" s="1359"/>
      <c r="ADL2349" s="1359"/>
      <c r="ADM2349" s="1359"/>
      <c r="ADN2349" s="1359"/>
      <c r="ADO2349" s="1359"/>
      <c r="ADP2349" s="1359"/>
      <c r="ADQ2349" s="1359"/>
      <c r="ADR2349" s="1359"/>
      <c r="ADS2349" s="1359"/>
      <c r="ADT2349" s="1359"/>
      <c r="ADU2349" s="1359"/>
      <c r="ADV2349" s="1359"/>
      <c r="ADW2349" s="1359"/>
      <c r="ADX2349" s="1359"/>
      <c r="ADY2349" s="1359"/>
      <c r="ADZ2349" s="1359"/>
      <c r="AEA2349" s="1359"/>
      <c r="AEB2349" s="1359"/>
      <c r="AEC2349" s="1359"/>
      <c r="AED2349" s="1359"/>
      <c r="AEE2349" s="1359"/>
      <c r="AEF2349" s="1359"/>
      <c r="AEG2349" s="1359"/>
      <c r="AEH2349" s="1359"/>
      <c r="AEI2349" s="1359"/>
      <c r="AEJ2349" s="1359"/>
      <c r="AEK2349" s="1359"/>
      <c r="AEL2349" s="1359"/>
      <c r="AEM2349" s="1359"/>
      <c r="AEN2349" s="1359"/>
      <c r="AEO2349" s="1359"/>
      <c r="AEP2349" s="1359"/>
      <c r="AEQ2349" s="1359"/>
      <c r="AER2349" s="1359"/>
      <c r="AES2349" s="1359"/>
      <c r="AET2349" s="1359"/>
      <c r="AEU2349" s="1359"/>
      <c r="AEV2349" s="1359"/>
      <c r="AEW2349" s="1359"/>
      <c r="AEX2349" s="1359"/>
      <c r="AEY2349" s="1359"/>
      <c r="AEZ2349" s="1359"/>
      <c r="AFA2349" s="1359"/>
      <c r="AFB2349" s="1359"/>
      <c r="AFC2349" s="1359"/>
      <c r="AFD2349" s="1359"/>
      <c r="AFE2349" s="1359"/>
      <c r="AFF2349" s="1359"/>
      <c r="AFG2349" s="1359"/>
      <c r="AFH2349" s="1359"/>
      <c r="AFI2349" s="1359"/>
      <c r="AFJ2349" s="1359"/>
      <c r="AFK2349" s="1359"/>
      <c r="AFL2349" s="1359"/>
      <c r="AFM2349" s="1359"/>
      <c r="AFN2349" s="1359"/>
      <c r="AFO2349" s="1359"/>
      <c r="AFP2349" s="1359"/>
      <c r="AFQ2349" s="1359"/>
      <c r="AFR2349" s="1359"/>
      <c r="AFS2349" s="1359"/>
      <c r="AFT2349" s="1359"/>
      <c r="AFU2349" s="1359"/>
      <c r="AFV2349" s="1359"/>
      <c r="AFW2349" s="1359"/>
      <c r="AFX2349" s="1359"/>
      <c r="AFY2349" s="1359"/>
      <c r="AFZ2349" s="1359"/>
      <c r="AGA2349" s="1359"/>
      <c r="AGB2349" s="1359"/>
      <c r="AGC2349" s="1359"/>
      <c r="AGD2349" s="1359"/>
      <c r="AGE2349" s="1359"/>
      <c r="AGF2349" s="1359"/>
      <c r="AGG2349" s="1359"/>
      <c r="AGH2349" s="1359"/>
      <c r="AGI2349" s="1359"/>
      <c r="AGJ2349" s="1359"/>
      <c r="AGK2349" s="1359"/>
      <c r="AGL2349" s="1359"/>
      <c r="AGM2349" s="1359"/>
      <c r="AGN2349" s="1359"/>
      <c r="AGO2349" s="1359"/>
      <c r="AGP2349" s="1359"/>
      <c r="AGQ2349" s="1359"/>
      <c r="AGR2349" s="1359"/>
      <c r="AGS2349" s="1359"/>
      <c r="AGT2349" s="1359"/>
      <c r="AGU2349" s="1359"/>
      <c r="AGV2349" s="1359"/>
      <c r="AGW2349" s="1359"/>
      <c r="AGX2349" s="1359"/>
      <c r="AGY2349" s="1359"/>
      <c r="AGZ2349" s="1359"/>
      <c r="AHA2349" s="1359"/>
      <c r="AHB2349" s="1359"/>
      <c r="AHC2349" s="1359"/>
      <c r="AHD2349" s="1359"/>
      <c r="AHE2349" s="1359"/>
      <c r="AHF2349" s="1359"/>
      <c r="AHG2349" s="1359"/>
      <c r="AHH2349" s="1359"/>
      <c r="AHI2349" s="1359"/>
      <c r="AHJ2349" s="1359"/>
      <c r="AHK2349" s="1359"/>
      <c r="AHL2349" s="1359"/>
      <c r="AHM2349" s="1359"/>
      <c r="AHN2349" s="1359"/>
      <c r="AHO2349" s="1359"/>
      <c r="AHP2349" s="1359"/>
      <c r="AHQ2349" s="1359"/>
      <c r="AHR2349" s="1359"/>
      <c r="AHS2349" s="1359"/>
      <c r="AHT2349" s="1359"/>
      <c r="AHU2349" s="1359"/>
      <c r="AHV2349" s="1359"/>
      <c r="AHW2349" s="1359"/>
      <c r="AHX2349" s="1359"/>
      <c r="AHY2349" s="1359"/>
      <c r="AHZ2349" s="1359"/>
      <c r="AIA2349" s="1359"/>
      <c r="AIB2349" s="1359"/>
      <c r="AIC2349" s="1359"/>
      <c r="AID2349" s="1359"/>
      <c r="AIE2349" s="1359"/>
      <c r="AIF2349" s="1359"/>
      <c r="AIG2349" s="1359"/>
      <c r="AIH2349" s="1359"/>
      <c r="AII2349" s="1359"/>
      <c r="AIJ2349" s="1359"/>
      <c r="AIK2349" s="1359"/>
      <c r="AIL2349" s="1359"/>
      <c r="AIM2349" s="1359"/>
      <c r="AIN2349" s="1359"/>
      <c r="AIO2349" s="1359"/>
      <c r="AIP2349" s="1359"/>
      <c r="AIQ2349" s="1359"/>
      <c r="AIR2349" s="1359"/>
      <c r="AIS2349" s="1359"/>
      <c r="AIT2349" s="1359"/>
      <c r="AIU2349" s="1359"/>
      <c r="AIV2349" s="1359"/>
      <c r="AIW2349" s="1359"/>
      <c r="AIX2349" s="1359"/>
      <c r="AIY2349" s="1359"/>
      <c r="AIZ2349" s="1359"/>
      <c r="AJA2349" s="1359"/>
      <c r="AJB2349" s="1359"/>
      <c r="AJC2349" s="1359"/>
      <c r="AJD2349" s="1359"/>
      <c r="AJE2349" s="1359"/>
      <c r="AJF2349" s="1359"/>
      <c r="AJG2349" s="1359"/>
      <c r="AJH2349" s="1359"/>
      <c r="AJI2349" s="1359"/>
      <c r="AJJ2349" s="1359"/>
      <c r="AJK2349" s="1359"/>
      <c r="AJL2349" s="1359"/>
      <c r="AJM2349" s="1359"/>
      <c r="AJN2349" s="1359"/>
      <c r="AJO2349" s="1359"/>
      <c r="AJP2349" s="1359"/>
      <c r="AJQ2349" s="1359"/>
      <c r="AJR2349" s="1359"/>
      <c r="AJS2349" s="1359"/>
      <c r="AJT2349" s="1359"/>
      <c r="AJU2349" s="1359"/>
      <c r="AJV2349" s="1359"/>
      <c r="AJW2349" s="1359"/>
      <c r="AJX2349" s="1359"/>
      <c r="AJY2349" s="1359"/>
      <c r="AJZ2349" s="1359"/>
      <c r="AKA2349" s="1359"/>
      <c r="AKB2349" s="1359"/>
      <c r="AKC2349" s="1359"/>
      <c r="AKD2349" s="1359"/>
      <c r="AKE2349" s="1359"/>
      <c r="AKF2349" s="1359"/>
      <c r="AKG2349" s="1359"/>
      <c r="AKH2349" s="1359"/>
      <c r="AKI2349" s="1359"/>
      <c r="AKJ2349" s="1359"/>
      <c r="AKK2349" s="1359"/>
      <c r="AKL2349" s="1359"/>
      <c r="AKM2349" s="1359"/>
      <c r="AKN2349" s="1359"/>
      <c r="AKO2349" s="1359"/>
      <c r="AKP2349" s="1359"/>
      <c r="AKQ2349" s="1359"/>
      <c r="AKR2349" s="1359"/>
      <c r="AKS2349" s="1359"/>
      <c r="AKT2349" s="1359"/>
      <c r="AKU2349" s="1359"/>
      <c r="AKV2349" s="1359"/>
      <c r="AKW2349" s="1359"/>
      <c r="AKX2349" s="1359"/>
      <c r="AKY2349" s="1359"/>
      <c r="AKZ2349" s="1359"/>
      <c r="ALA2349" s="1359"/>
      <c r="ALB2349" s="1359"/>
      <c r="ALC2349" s="1359"/>
      <c r="ALD2349" s="1359"/>
      <c r="ALE2349" s="1359"/>
      <c r="ALF2349" s="1359"/>
      <c r="ALG2349" s="1359"/>
      <c r="ALH2349" s="1359"/>
      <c r="ALI2349" s="1359"/>
      <c r="ALJ2349" s="1359"/>
      <c r="ALK2349" s="1359"/>
      <c r="ALL2349" s="1359"/>
      <c r="ALM2349" s="1359"/>
      <c r="ALN2349" s="1359"/>
      <c r="ALO2349" s="1359"/>
      <c r="ALP2349" s="1359"/>
      <c r="ALQ2349" s="1359"/>
      <c r="ALR2349" s="1359"/>
      <c r="ALS2349" s="1359"/>
      <c r="ALT2349" s="1359"/>
      <c r="ALU2349" s="1359"/>
      <c r="ALV2349" s="1359"/>
      <c r="ALW2349" s="1359"/>
      <c r="ALX2349" s="1359"/>
      <c r="ALY2349" s="1359"/>
      <c r="ALZ2349" s="1359"/>
      <c r="AMA2349" s="1359"/>
      <c r="AMB2349" s="1359"/>
      <c r="AMC2349" s="1359"/>
      <c r="AMD2349" s="1359"/>
      <c r="AME2349" s="1359"/>
      <c r="AMF2349" s="1359"/>
      <c r="AMG2349" s="1359"/>
      <c r="AMH2349" s="1359"/>
      <c r="AMI2349" s="1359"/>
      <c r="AMJ2349" s="1359"/>
      <c r="AMK2349" s="1359"/>
      <c r="AML2349" s="1359"/>
      <c r="AMM2349" s="1359"/>
      <c r="AMN2349" s="1359"/>
      <c r="AMO2349" s="1359"/>
      <c r="AMP2349" s="1359"/>
      <c r="AMQ2349" s="1359"/>
      <c r="AMR2349" s="1359"/>
      <c r="AMS2349" s="1359"/>
      <c r="AMT2349" s="1359"/>
      <c r="AMU2349" s="1359"/>
      <c r="AMV2349" s="1359"/>
      <c r="AMW2349" s="1359"/>
      <c r="AMX2349" s="1359"/>
      <c r="AMY2349" s="1359"/>
      <c r="AMZ2349" s="1359"/>
      <c r="ANA2349" s="1359"/>
      <c r="ANB2349" s="1359"/>
      <c r="ANC2349" s="1359"/>
      <c r="AND2349" s="1359"/>
      <c r="ANE2349" s="1359"/>
      <c r="ANF2349" s="1359"/>
      <c r="ANG2349" s="1359"/>
      <c r="ANH2349" s="1359"/>
      <c r="ANI2349" s="1359"/>
      <c r="ANJ2349" s="1359"/>
      <c r="ANK2349" s="1359"/>
      <c r="ANL2349" s="1359"/>
      <c r="ANM2349" s="1359"/>
      <c r="ANN2349" s="1359"/>
      <c r="ANO2349" s="1359"/>
      <c r="ANP2349" s="1359"/>
      <c r="ANQ2349" s="1359"/>
      <c r="ANR2349" s="1359"/>
      <c r="ANS2349" s="1359"/>
      <c r="ANT2349" s="1359"/>
      <c r="ANU2349" s="1359"/>
      <c r="ANV2349" s="1359"/>
      <c r="ANW2349" s="1359"/>
      <c r="ANX2349" s="1359"/>
      <c r="ANY2349" s="1359"/>
      <c r="ANZ2349" s="1359"/>
      <c r="AOA2349" s="1359"/>
      <c r="AOB2349" s="1359"/>
      <c r="AOC2349" s="1359"/>
      <c r="AOD2349" s="1359"/>
      <c r="AOE2349" s="1359"/>
      <c r="AOF2349" s="1359"/>
      <c r="AOG2349" s="1359"/>
      <c r="AOH2349" s="1359"/>
      <c r="AOI2349" s="1359"/>
      <c r="AOJ2349" s="1359"/>
      <c r="AOK2349" s="1359"/>
      <c r="AOL2349" s="1359"/>
      <c r="AOM2349" s="1359"/>
      <c r="AON2349" s="1359"/>
      <c r="AOO2349" s="1359"/>
      <c r="AOP2349" s="1359"/>
      <c r="AOQ2349" s="1359"/>
      <c r="AOR2349" s="1359"/>
      <c r="AOS2349" s="1359"/>
      <c r="AOT2349" s="1359"/>
      <c r="AOU2349" s="1359"/>
      <c r="AOV2349" s="1359"/>
      <c r="AOW2349" s="1359"/>
      <c r="AOX2349" s="1359"/>
      <c r="AOY2349" s="1359"/>
      <c r="AOZ2349" s="1359"/>
      <c r="APA2349" s="1359"/>
      <c r="APB2349" s="1359"/>
      <c r="APC2349" s="1359"/>
      <c r="APD2349" s="1359"/>
      <c r="APE2349" s="1359"/>
      <c r="APF2349" s="1359"/>
      <c r="APG2349" s="1359"/>
      <c r="APH2349" s="1359"/>
      <c r="API2349" s="1359"/>
      <c r="APJ2349" s="1359"/>
      <c r="APK2349" s="1359"/>
      <c r="APL2349" s="1359"/>
      <c r="APM2349" s="1359"/>
      <c r="APN2349" s="1359"/>
      <c r="APO2349" s="1359"/>
      <c r="APP2349" s="1359"/>
      <c r="APQ2349" s="1359"/>
      <c r="APR2349" s="1359"/>
      <c r="APS2349" s="1359"/>
      <c r="APT2349" s="1359"/>
      <c r="APU2349" s="1359"/>
      <c r="APV2349" s="1359"/>
      <c r="APW2349" s="1359"/>
      <c r="APX2349" s="1359"/>
      <c r="APY2349" s="1359"/>
      <c r="APZ2349" s="1359"/>
      <c r="AQA2349" s="1359"/>
      <c r="AQB2349" s="1359"/>
      <c r="AQC2349" s="1359"/>
      <c r="AQD2349" s="1359"/>
      <c r="AQE2349" s="1359"/>
      <c r="AQF2349" s="1359"/>
      <c r="AQG2349" s="1359"/>
      <c r="AQH2349" s="1359"/>
      <c r="AQI2349" s="1359"/>
      <c r="AQJ2349" s="1359"/>
      <c r="AQK2349" s="1359"/>
      <c r="AQL2349" s="1359"/>
      <c r="AQM2349" s="1359"/>
      <c r="AQN2349" s="1359"/>
      <c r="AQO2349" s="1359"/>
      <c r="AQP2349" s="1359"/>
      <c r="AQQ2349" s="1359"/>
      <c r="AQR2349" s="1359"/>
      <c r="AQS2349" s="1359"/>
      <c r="AQT2349" s="1359"/>
      <c r="AQU2349" s="1359"/>
      <c r="AQV2349" s="1359"/>
      <c r="AQW2349" s="1359"/>
      <c r="AQX2349" s="1359"/>
      <c r="AQY2349" s="1359"/>
      <c r="AQZ2349" s="1359"/>
      <c r="ARA2349" s="1359"/>
      <c r="ARB2349" s="1359"/>
      <c r="ARC2349" s="1359"/>
      <c r="ARD2349" s="1359"/>
      <c r="ARE2349" s="1359"/>
      <c r="ARF2349" s="1359"/>
      <c r="ARG2349" s="1359"/>
      <c r="ARH2349" s="1359"/>
      <c r="ARI2349" s="1359"/>
      <c r="ARJ2349" s="1359"/>
      <c r="ARK2349" s="1359"/>
      <c r="ARL2349" s="1359"/>
      <c r="ARM2349" s="1359"/>
      <c r="ARN2349" s="1359"/>
      <c r="ARO2349" s="1359"/>
      <c r="ARP2349" s="1359"/>
      <c r="ARQ2349" s="1359"/>
      <c r="ARR2349" s="1359"/>
      <c r="ARS2349" s="1359"/>
      <c r="ART2349" s="1359"/>
      <c r="ARU2349" s="1359"/>
      <c r="ARV2349" s="1359"/>
      <c r="ARW2349" s="1359"/>
      <c r="ARX2349" s="1359"/>
      <c r="ARY2349" s="1359"/>
      <c r="ARZ2349" s="1359"/>
      <c r="ASA2349" s="1359"/>
      <c r="ASB2349" s="1359"/>
      <c r="ASC2349" s="1359"/>
      <c r="ASD2349" s="1359"/>
      <c r="ASE2349" s="1359"/>
      <c r="ASF2349" s="1359"/>
      <c r="ASG2349" s="1359"/>
      <c r="ASH2349" s="1359"/>
      <c r="ASI2349" s="1359"/>
      <c r="ASJ2349" s="1359"/>
      <c r="ASK2349" s="1359"/>
      <c r="ASL2349" s="1359"/>
      <c r="ASM2349" s="1359"/>
      <c r="ASN2349" s="1359"/>
      <c r="ASO2349" s="1359"/>
      <c r="ASP2349" s="1359"/>
      <c r="ASQ2349" s="1359"/>
      <c r="ASR2349" s="1359"/>
      <c r="ASS2349" s="1359"/>
      <c r="AST2349" s="1359"/>
      <c r="ASU2349" s="1359"/>
      <c r="ASV2349" s="1359"/>
      <c r="ASW2349" s="1359"/>
      <c r="ASX2349" s="1359"/>
      <c r="ASY2349" s="1359"/>
      <c r="ASZ2349" s="1359"/>
      <c r="ATA2349" s="1359"/>
      <c r="ATB2349" s="1359"/>
      <c r="ATC2349" s="1359"/>
      <c r="ATD2349" s="1359"/>
      <c r="ATE2349" s="1359"/>
      <c r="ATF2349" s="1359"/>
      <c r="ATG2349" s="1359"/>
      <c r="ATH2349" s="1359"/>
      <c r="ATI2349" s="1359"/>
      <c r="ATJ2349" s="1359"/>
      <c r="ATK2349" s="1359"/>
      <c r="ATL2349" s="1359"/>
      <c r="ATM2349" s="1359"/>
      <c r="ATN2349" s="1359"/>
      <c r="ATO2349" s="1359"/>
      <c r="ATP2349" s="1359"/>
      <c r="ATQ2349" s="1359"/>
      <c r="ATR2349" s="1359"/>
      <c r="ATS2349" s="1359"/>
      <c r="ATT2349" s="1359"/>
      <c r="ATU2349" s="1359"/>
      <c r="ATV2349" s="1359"/>
      <c r="ATW2349" s="1359"/>
      <c r="ATX2349" s="1359"/>
      <c r="ATY2349" s="1359"/>
      <c r="ATZ2349" s="1359"/>
      <c r="AUA2349" s="1359"/>
      <c r="AUB2349" s="1359"/>
      <c r="AUC2349" s="1359"/>
      <c r="AUD2349" s="1359"/>
      <c r="AUE2349" s="1359"/>
      <c r="AUF2349" s="1359"/>
      <c r="AUG2349" s="1359"/>
      <c r="AUH2349" s="1359"/>
      <c r="AUI2349" s="1359"/>
      <c r="AUJ2349" s="1359"/>
      <c r="AUK2349" s="1359"/>
      <c r="AUL2349" s="1359"/>
      <c r="AUM2349" s="1359"/>
      <c r="AUN2349" s="1359"/>
      <c r="AUO2349" s="1359"/>
      <c r="AUP2349" s="1359"/>
      <c r="AUQ2349" s="1359"/>
      <c r="AUR2349" s="1359"/>
      <c r="AUS2349" s="1359"/>
      <c r="AUT2349" s="1359"/>
      <c r="AUU2349" s="1359"/>
      <c r="AUV2349" s="1359"/>
      <c r="AUW2349" s="1359"/>
      <c r="AUX2349" s="1359"/>
      <c r="AUY2349" s="1359"/>
      <c r="AUZ2349" s="1359"/>
      <c r="AVA2349" s="1359"/>
      <c r="AVB2349" s="1359"/>
      <c r="AVC2349" s="1359"/>
      <c r="AVD2349" s="1359"/>
      <c r="AVE2349" s="1359"/>
      <c r="AVF2349" s="1359"/>
      <c r="AVG2349" s="1359"/>
      <c r="AVH2349" s="1359"/>
      <c r="AVI2349" s="1359"/>
      <c r="AVJ2349" s="1359"/>
      <c r="AVK2349" s="1359"/>
      <c r="AVL2349" s="1359"/>
      <c r="AVM2349" s="1359"/>
      <c r="AVN2349" s="1359"/>
      <c r="AVO2349" s="1359"/>
      <c r="AVP2349" s="1359"/>
      <c r="AVQ2349" s="1359"/>
      <c r="AVR2349" s="1359"/>
      <c r="AVS2349" s="1359"/>
      <c r="AVT2349" s="1359"/>
      <c r="AVU2349" s="1359"/>
      <c r="AVV2349" s="1359"/>
      <c r="AVW2349" s="1359"/>
      <c r="AVX2349" s="1359"/>
      <c r="AVY2349" s="1359"/>
      <c r="AVZ2349" s="1359"/>
      <c r="AWA2349" s="1359"/>
      <c r="AWB2349" s="1359"/>
      <c r="AWC2349" s="1359"/>
      <c r="AWD2349" s="1359"/>
      <c r="AWE2349" s="1359"/>
      <c r="AWF2349" s="1359"/>
      <c r="AWG2349" s="1359"/>
      <c r="AWH2349" s="1359"/>
      <c r="AWI2349" s="1359"/>
      <c r="AWJ2349" s="1359"/>
      <c r="AWK2349" s="1359"/>
      <c r="AWL2349" s="1359"/>
      <c r="AWM2349" s="1359"/>
      <c r="AWN2349" s="1359"/>
      <c r="AWO2349" s="1359"/>
      <c r="AWP2349" s="1359"/>
      <c r="AWQ2349" s="1359"/>
      <c r="AWR2349" s="1359"/>
      <c r="AWS2349" s="1359"/>
      <c r="AWT2349" s="1359"/>
      <c r="AWU2349" s="1359"/>
      <c r="AWV2349" s="1359"/>
      <c r="AWW2349" s="1359"/>
      <c r="AWX2349" s="1359"/>
      <c r="AWY2349" s="1359"/>
      <c r="AWZ2349" s="1359"/>
      <c r="AXA2349" s="1359"/>
      <c r="AXB2349" s="1359"/>
      <c r="AXC2349" s="1359"/>
      <c r="AXD2349" s="1359"/>
      <c r="AXE2349" s="1359"/>
      <c r="AXF2349" s="1359"/>
      <c r="AXG2349" s="1359"/>
      <c r="AXH2349" s="1359"/>
      <c r="AXI2349" s="1359"/>
      <c r="AXJ2349" s="1359"/>
      <c r="AXK2349" s="1359"/>
      <c r="AXL2349" s="1359"/>
      <c r="AXM2349" s="1359"/>
      <c r="AXN2349" s="1359"/>
      <c r="AXO2349" s="1359"/>
      <c r="AXP2349" s="1359"/>
      <c r="AXQ2349" s="1359"/>
      <c r="AXR2349" s="1359"/>
      <c r="AXS2349" s="1359"/>
      <c r="AXT2349" s="1359"/>
      <c r="AXU2349" s="1359"/>
      <c r="AXV2349" s="1359"/>
      <c r="AXW2349" s="1359"/>
      <c r="AXX2349" s="1359"/>
      <c r="AXY2349" s="1359"/>
      <c r="AXZ2349" s="1359"/>
      <c r="AYA2349" s="1359"/>
      <c r="AYB2349" s="1359"/>
      <c r="AYC2349" s="1359"/>
      <c r="AYD2349" s="1359"/>
      <c r="AYE2349" s="1359"/>
      <c r="AYF2349" s="1359"/>
      <c r="AYG2349" s="1359"/>
      <c r="AYH2349" s="1359"/>
      <c r="AYI2349" s="1359"/>
      <c r="AYJ2349" s="1359"/>
      <c r="AYK2349" s="1359"/>
      <c r="AYL2349" s="1359"/>
      <c r="AYM2349" s="1359"/>
      <c r="AYN2349" s="1359"/>
      <c r="AYO2349" s="1359"/>
      <c r="AYP2349" s="1359"/>
      <c r="AYQ2349" s="1359"/>
      <c r="AYR2349" s="1359"/>
      <c r="AYS2349" s="1359"/>
      <c r="AYT2349" s="1359"/>
      <c r="AYU2349" s="1359"/>
      <c r="AYV2349" s="1359"/>
      <c r="AYW2349" s="1359"/>
      <c r="AYX2349" s="1359"/>
      <c r="AYY2349" s="1359"/>
      <c r="AYZ2349" s="1359"/>
      <c r="AZA2349" s="1359"/>
      <c r="AZB2349" s="1359"/>
      <c r="AZC2349" s="1359"/>
      <c r="AZD2349" s="1359"/>
      <c r="AZE2349" s="1359"/>
      <c r="AZF2349" s="1359"/>
      <c r="AZG2349" s="1359"/>
      <c r="AZH2349" s="1359"/>
      <c r="AZI2349" s="1359"/>
      <c r="AZJ2349" s="1359"/>
      <c r="AZK2349" s="1359"/>
      <c r="AZL2349" s="1359"/>
      <c r="AZM2349" s="1359"/>
      <c r="AZN2349" s="1359"/>
      <c r="AZO2349" s="1359"/>
      <c r="AZP2349" s="1359"/>
      <c r="AZQ2349" s="1359"/>
      <c r="AZR2349" s="1359"/>
      <c r="AZS2349" s="1359"/>
      <c r="AZT2349" s="1359"/>
      <c r="AZU2349" s="1359"/>
      <c r="AZV2349" s="1359"/>
      <c r="AZW2349" s="1359"/>
      <c r="AZX2349" s="1359"/>
      <c r="AZY2349" s="1359"/>
      <c r="AZZ2349" s="1359"/>
      <c r="BAA2349" s="1359"/>
      <c r="BAB2349" s="1359"/>
      <c r="BAC2349" s="1359"/>
      <c r="BAD2349" s="1359"/>
      <c r="BAE2349" s="1359"/>
      <c r="BAF2349" s="1359"/>
      <c r="BAG2349" s="1359"/>
      <c r="BAH2349" s="1359"/>
      <c r="BAI2349" s="1359"/>
      <c r="BAJ2349" s="1359"/>
      <c r="BAK2349" s="1359"/>
      <c r="BAL2349" s="1359"/>
      <c r="BAM2349" s="1359"/>
      <c r="BAN2349" s="1359"/>
      <c r="BAO2349" s="1359"/>
      <c r="BAP2349" s="1359"/>
      <c r="BAQ2349" s="1359"/>
      <c r="BAR2349" s="1359"/>
      <c r="BAS2349" s="1359"/>
      <c r="BAT2349" s="1359"/>
      <c r="BAU2349" s="1359"/>
      <c r="BAV2349" s="1359"/>
      <c r="BAW2349" s="1359"/>
      <c r="BAX2349" s="1359"/>
      <c r="BAY2349" s="1359"/>
      <c r="BAZ2349" s="1359"/>
      <c r="BBA2349" s="1359"/>
      <c r="BBB2349" s="1359"/>
      <c r="BBC2349" s="1359"/>
      <c r="BBD2349" s="1359"/>
      <c r="BBE2349" s="1359"/>
      <c r="BBF2349" s="1359"/>
      <c r="BBG2349" s="1359"/>
      <c r="BBH2349" s="1359"/>
      <c r="BBI2349" s="1359"/>
      <c r="BBJ2349" s="1359"/>
      <c r="BBK2349" s="1359"/>
      <c r="BBL2349" s="1359"/>
      <c r="BBM2349" s="1359"/>
      <c r="BBN2349" s="1359"/>
      <c r="BBO2349" s="1359"/>
      <c r="BBP2349" s="1359"/>
      <c r="BBQ2349" s="1359"/>
      <c r="BBR2349" s="1359"/>
      <c r="BBS2349" s="1359"/>
      <c r="BBT2349" s="1359"/>
      <c r="BBU2349" s="1359"/>
      <c r="BBV2349" s="1359"/>
      <c r="BBW2349" s="1359"/>
      <c r="BBX2349" s="1359"/>
      <c r="BBY2349" s="1359"/>
      <c r="BBZ2349" s="1359"/>
      <c r="BCA2349" s="1359"/>
      <c r="BCB2349" s="1359"/>
      <c r="BCC2349" s="1359"/>
      <c r="BCD2349" s="1359"/>
      <c r="BCE2349" s="1359"/>
      <c r="BCF2349" s="1359"/>
      <c r="BCG2349" s="1359"/>
      <c r="BCH2349" s="1359"/>
      <c r="BCI2349" s="1359"/>
      <c r="BCJ2349" s="1359"/>
      <c r="BCK2349" s="1359"/>
      <c r="BCL2349" s="1359"/>
      <c r="BCM2349" s="1359"/>
      <c r="BCN2349" s="1359"/>
      <c r="BCO2349" s="1359"/>
      <c r="BCP2349" s="1359"/>
      <c r="BCQ2349" s="1359"/>
      <c r="BCR2349" s="1359"/>
      <c r="BCS2349" s="1359"/>
      <c r="BCT2349" s="1359"/>
      <c r="BCU2349" s="1359"/>
      <c r="BCV2349" s="1359"/>
      <c r="BCW2349" s="1359"/>
      <c r="BCX2349" s="1359"/>
      <c r="BCY2349" s="1359"/>
      <c r="BCZ2349" s="1359"/>
      <c r="BDA2349" s="1359"/>
      <c r="BDB2349" s="1359"/>
      <c r="BDC2349" s="1359"/>
      <c r="BDD2349" s="1359"/>
      <c r="BDE2349" s="1359"/>
      <c r="BDF2349" s="1359"/>
      <c r="BDG2349" s="1359"/>
      <c r="BDH2349" s="1359"/>
      <c r="BDI2349" s="1359"/>
      <c r="BDJ2349" s="1359"/>
      <c r="BDK2349" s="1359"/>
      <c r="BDL2349" s="1359"/>
      <c r="BDM2349" s="1359"/>
      <c r="BDN2349" s="1359"/>
      <c r="BDO2349" s="1359"/>
      <c r="BDP2349" s="1359"/>
      <c r="BDQ2349" s="1359"/>
      <c r="BDR2349" s="1359"/>
      <c r="BDS2349" s="1359"/>
      <c r="BDT2349" s="1359"/>
      <c r="BDU2349" s="1359"/>
      <c r="BDV2349" s="1359"/>
      <c r="BDW2349" s="1359"/>
      <c r="BDX2349" s="1359"/>
      <c r="BDY2349" s="1359"/>
      <c r="BDZ2349" s="1359"/>
      <c r="BEA2349" s="1359"/>
      <c r="BEB2349" s="1359"/>
      <c r="BEC2349" s="1359"/>
      <c r="BED2349" s="1359"/>
      <c r="BEE2349" s="1359"/>
      <c r="BEF2349" s="1359"/>
      <c r="BEG2349" s="1359"/>
      <c r="BEH2349" s="1359"/>
      <c r="BEI2349" s="1359"/>
      <c r="BEJ2349" s="1359"/>
      <c r="BEK2349" s="1359"/>
      <c r="BEL2349" s="1359"/>
      <c r="BEM2349" s="1359"/>
      <c r="BEN2349" s="1359"/>
      <c r="BEO2349" s="1359"/>
      <c r="BEP2349" s="1359"/>
      <c r="BEQ2349" s="1359"/>
      <c r="BER2349" s="1359"/>
      <c r="BES2349" s="1359"/>
      <c r="BET2349" s="1359"/>
      <c r="BEU2349" s="1359"/>
      <c r="BEV2349" s="1359"/>
      <c r="BEW2349" s="1359"/>
      <c r="BEX2349" s="1359"/>
      <c r="BEY2349" s="1359"/>
      <c r="BEZ2349" s="1359"/>
      <c r="BFA2349" s="1359"/>
      <c r="BFB2349" s="1359"/>
      <c r="BFC2349" s="1359"/>
      <c r="BFD2349" s="1359"/>
      <c r="BFE2349" s="1359"/>
      <c r="BFF2349" s="1359"/>
      <c r="BFG2349" s="1359"/>
      <c r="BFH2349" s="1359"/>
      <c r="BFI2349" s="1359"/>
      <c r="BFJ2349" s="1359"/>
      <c r="BFK2349" s="1359"/>
      <c r="BFL2349" s="1359"/>
      <c r="BFM2349" s="1359"/>
      <c r="BFN2349" s="1359"/>
      <c r="BFO2349" s="1359"/>
      <c r="BFP2349" s="1359"/>
      <c r="BFQ2349" s="1359"/>
      <c r="BFR2349" s="1359"/>
      <c r="BFS2349" s="1359"/>
      <c r="BFT2349" s="1359"/>
      <c r="BFU2349" s="1359"/>
      <c r="BFV2349" s="1359"/>
      <c r="BFW2349" s="1359"/>
      <c r="BFX2349" s="1359"/>
      <c r="BFY2349" s="1359"/>
      <c r="BFZ2349" s="1359"/>
      <c r="BGA2349" s="1359"/>
      <c r="BGB2349" s="1359"/>
      <c r="BGC2349" s="1359"/>
      <c r="BGD2349" s="1359"/>
      <c r="BGE2349" s="1359"/>
      <c r="BGF2349" s="1359"/>
      <c r="BGG2349" s="1359"/>
      <c r="BGH2349" s="1359"/>
      <c r="BGI2349" s="1359"/>
      <c r="BGJ2349" s="1359"/>
      <c r="BGK2349" s="1359"/>
      <c r="BGL2349" s="1359"/>
      <c r="BGM2349" s="1359"/>
      <c r="BGN2349" s="1359"/>
      <c r="BGO2349" s="1359"/>
      <c r="BGP2349" s="1359"/>
      <c r="BGQ2349" s="1359"/>
      <c r="BGR2349" s="1359"/>
      <c r="BGS2349" s="1359"/>
      <c r="BGT2349" s="1359"/>
      <c r="BGU2349" s="1359"/>
      <c r="BGV2349" s="1359"/>
      <c r="BGW2349" s="1359"/>
      <c r="BGX2349" s="1359"/>
      <c r="BGY2349" s="1359"/>
      <c r="BGZ2349" s="1359"/>
      <c r="BHA2349" s="1359"/>
      <c r="BHB2349" s="1359"/>
      <c r="BHC2349" s="1359"/>
      <c r="BHD2349" s="1359"/>
      <c r="BHE2349" s="1359"/>
      <c r="BHF2349" s="1359"/>
      <c r="BHG2349" s="1359"/>
      <c r="BHH2349" s="1359"/>
      <c r="BHI2349" s="1359"/>
      <c r="BHJ2349" s="1359"/>
      <c r="BHK2349" s="1359"/>
      <c r="BHL2349" s="1359"/>
      <c r="BHM2349" s="1359"/>
      <c r="BHN2349" s="1359"/>
      <c r="BHO2349" s="1359"/>
      <c r="BHP2349" s="1359"/>
      <c r="BHQ2349" s="1359"/>
      <c r="BHR2349" s="1359"/>
      <c r="BHS2349" s="1359"/>
      <c r="BHT2349" s="1359"/>
      <c r="BHU2349" s="1359"/>
      <c r="BHV2349" s="1359"/>
      <c r="BHW2349" s="1359"/>
      <c r="BHX2349" s="1359"/>
      <c r="BHY2349" s="1359"/>
      <c r="BHZ2349" s="1359"/>
      <c r="BIA2349" s="1359"/>
      <c r="BIB2349" s="1359"/>
      <c r="BIC2349" s="1359"/>
      <c r="BID2349" s="1359"/>
      <c r="BIE2349" s="1359"/>
      <c r="BIF2349" s="1359"/>
      <c r="BIG2349" s="1359"/>
      <c r="BIH2349" s="1359"/>
      <c r="BII2349" s="1359"/>
      <c r="BIJ2349" s="1359"/>
      <c r="BIK2349" s="1359"/>
      <c r="BIL2349" s="1359"/>
      <c r="BIM2349" s="1359"/>
      <c r="BIN2349" s="1359"/>
      <c r="BIO2349" s="1359"/>
      <c r="BIP2349" s="1359"/>
      <c r="BIQ2349" s="1359"/>
      <c r="BIR2349" s="1359"/>
      <c r="BIS2349" s="1359"/>
      <c r="BIT2349" s="1359"/>
      <c r="BIU2349" s="1359"/>
      <c r="BIV2349" s="1359"/>
      <c r="BIW2349" s="1359"/>
      <c r="BIX2349" s="1359"/>
      <c r="BIY2349" s="1359"/>
      <c r="BIZ2349" s="1359"/>
      <c r="BJA2349" s="1359"/>
      <c r="BJB2349" s="1359"/>
      <c r="BJC2349" s="1359"/>
      <c r="BJD2349" s="1359"/>
      <c r="BJE2349" s="1359"/>
      <c r="BJF2349" s="1359"/>
      <c r="BJG2349" s="1359"/>
      <c r="BJH2349" s="1359"/>
      <c r="BJI2349" s="1359"/>
      <c r="BJJ2349" s="1359"/>
      <c r="BJK2349" s="1359"/>
      <c r="BJL2349" s="1359"/>
      <c r="BJM2349" s="1359"/>
      <c r="BJN2349" s="1359"/>
      <c r="BJO2349" s="1359"/>
      <c r="BJP2349" s="1359"/>
      <c r="BJQ2349" s="1359"/>
      <c r="BJR2349" s="1359"/>
      <c r="BJS2349" s="1359"/>
      <c r="BJT2349" s="1359"/>
      <c r="BJU2349" s="1359"/>
      <c r="BJV2349" s="1359"/>
      <c r="BJW2349" s="1359"/>
      <c r="BJX2349" s="1359"/>
      <c r="BJY2349" s="1359"/>
      <c r="BJZ2349" s="1359"/>
      <c r="BKA2349" s="1359"/>
      <c r="BKB2349" s="1359"/>
      <c r="BKC2349" s="1359"/>
      <c r="BKD2349" s="1359"/>
      <c r="BKE2349" s="1359"/>
      <c r="BKF2349" s="1359"/>
      <c r="BKG2349" s="1359"/>
      <c r="BKH2349" s="1359"/>
      <c r="BKI2349" s="1359"/>
      <c r="BKJ2349" s="1359"/>
      <c r="BKK2349" s="1359"/>
      <c r="BKL2349" s="1359"/>
      <c r="BKM2349" s="1359"/>
      <c r="BKN2349" s="1359"/>
      <c r="BKO2349" s="1359"/>
      <c r="BKP2349" s="1359"/>
      <c r="BKQ2349" s="1359"/>
      <c r="BKR2349" s="1359"/>
      <c r="BKS2349" s="1359"/>
      <c r="BKT2349" s="1359"/>
      <c r="BKU2349" s="1359"/>
      <c r="BKV2349" s="1359"/>
      <c r="BKW2349" s="1359"/>
      <c r="BKX2349" s="1359"/>
      <c r="BKY2349" s="1359"/>
      <c r="BKZ2349" s="1359"/>
      <c r="BLA2349" s="1359"/>
      <c r="BLB2349" s="1359"/>
      <c r="BLC2349" s="1359"/>
      <c r="BLD2349" s="1359"/>
      <c r="BLE2349" s="1359"/>
      <c r="BLF2349" s="1359"/>
      <c r="BLG2349" s="1359"/>
      <c r="BLH2349" s="1359"/>
      <c r="BLI2349" s="1359"/>
      <c r="BLJ2349" s="1359"/>
      <c r="BLK2349" s="1359"/>
      <c r="BLL2349" s="1359"/>
      <c r="BLM2349" s="1359"/>
      <c r="BLN2349" s="1359"/>
      <c r="BLO2349" s="1359"/>
      <c r="BLP2349" s="1359"/>
      <c r="BLQ2349" s="1359"/>
      <c r="BLR2349" s="1359"/>
      <c r="BLS2349" s="1359"/>
      <c r="BLT2349" s="1359"/>
      <c r="BLU2349" s="1359"/>
      <c r="BLV2349" s="1359"/>
      <c r="BLW2349" s="1359"/>
      <c r="BLX2349" s="1359"/>
      <c r="BLY2349" s="1359"/>
      <c r="BLZ2349" s="1359"/>
      <c r="BMA2349" s="1359"/>
      <c r="BMB2349" s="1359"/>
      <c r="BMC2349" s="1359"/>
      <c r="BMD2349" s="1359"/>
      <c r="BME2349" s="1359"/>
      <c r="BMF2349" s="1359"/>
      <c r="BMG2349" s="1359"/>
      <c r="BMH2349" s="1359"/>
      <c r="BMI2349" s="1359"/>
      <c r="BMJ2349" s="1359"/>
      <c r="BMK2349" s="1359"/>
      <c r="BML2349" s="1359"/>
      <c r="BMM2349" s="1359"/>
      <c r="BMN2349" s="1359"/>
      <c r="BMO2349" s="1359"/>
      <c r="BMP2349" s="1359"/>
      <c r="BMQ2349" s="1359"/>
      <c r="BMR2349" s="1359"/>
      <c r="BMS2349" s="1359"/>
      <c r="BMT2349" s="1359"/>
      <c r="BMU2349" s="1359"/>
      <c r="BMV2349" s="1359"/>
      <c r="BMW2349" s="1359"/>
      <c r="BMX2349" s="1359"/>
      <c r="BMY2349" s="1359"/>
      <c r="BMZ2349" s="1359"/>
      <c r="BNA2349" s="1359"/>
      <c r="BNB2349" s="1359"/>
      <c r="BNC2349" s="1359"/>
      <c r="BND2349" s="1359"/>
      <c r="BNE2349" s="1359"/>
      <c r="BNF2349" s="1359"/>
      <c r="BNG2349" s="1359"/>
      <c r="BNH2349" s="1359"/>
      <c r="BNI2349" s="1359"/>
      <c r="BNJ2349" s="1359"/>
      <c r="BNK2349" s="1359"/>
      <c r="BNL2349" s="1359"/>
      <c r="BNM2349" s="1359"/>
      <c r="BNN2349" s="1359"/>
      <c r="BNO2349" s="1359"/>
      <c r="BNP2349" s="1359"/>
      <c r="BNQ2349" s="1359"/>
      <c r="BNR2349" s="1359"/>
      <c r="BNS2349" s="1359"/>
      <c r="BNT2349" s="1359"/>
      <c r="BNU2349" s="1359"/>
      <c r="BNV2349" s="1359"/>
      <c r="BNW2349" s="1359"/>
      <c r="BNX2349" s="1359"/>
      <c r="BNY2349" s="1359"/>
      <c r="BNZ2349" s="1359"/>
      <c r="BOA2349" s="1359"/>
      <c r="BOB2349" s="1359"/>
      <c r="BOC2349" s="1359"/>
      <c r="BOD2349" s="1359"/>
      <c r="BOE2349" s="1359"/>
      <c r="BOF2349" s="1359"/>
      <c r="BOG2349" s="1359"/>
      <c r="BOH2349" s="1359"/>
      <c r="BOI2349" s="1359"/>
      <c r="BOJ2349" s="1359"/>
      <c r="BOK2349" s="1359"/>
      <c r="BOL2349" s="1359"/>
      <c r="BOM2349" s="1359"/>
      <c r="BON2349" s="1359"/>
      <c r="BOO2349" s="1359"/>
      <c r="BOP2349" s="1359"/>
      <c r="BOQ2349" s="1359"/>
      <c r="BOR2349" s="1359"/>
      <c r="BOS2349" s="1359"/>
      <c r="BOT2349" s="1359"/>
      <c r="BOU2349" s="1359"/>
      <c r="BOV2349" s="1359"/>
      <c r="BOW2349" s="1359"/>
      <c r="BOX2349" s="1359"/>
      <c r="BOY2349" s="1359"/>
      <c r="BOZ2349" s="1359"/>
      <c r="BPA2349" s="1359"/>
      <c r="BPB2349" s="1359"/>
      <c r="BPC2349" s="1359"/>
      <c r="BPD2349" s="1359"/>
      <c r="BPE2349" s="1359"/>
      <c r="BPF2349" s="1359"/>
      <c r="BPG2349" s="1359"/>
      <c r="BPH2349" s="1359"/>
      <c r="BPI2349" s="1359"/>
      <c r="BPJ2349" s="1359"/>
      <c r="BPK2349" s="1359"/>
      <c r="BPL2349" s="1359"/>
      <c r="BPM2349" s="1359"/>
      <c r="BPN2349" s="1359"/>
      <c r="BPO2349" s="1359"/>
      <c r="BPP2349" s="1359"/>
      <c r="BPQ2349" s="1359"/>
      <c r="BPR2349" s="1359"/>
      <c r="BPS2349" s="1359"/>
      <c r="BPT2349" s="1359"/>
      <c r="BPU2349" s="1359"/>
      <c r="BPV2349" s="1359"/>
      <c r="BPW2349" s="1359"/>
      <c r="BPX2349" s="1359"/>
      <c r="BPY2349" s="1359"/>
      <c r="BPZ2349" s="1359"/>
      <c r="BQA2349" s="1359"/>
      <c r="BQB2349" s="1359"/>
      <c r="BQC2349" s="1359"/>
      <c r="BQD2349" s="1359"/>
      <c r="BQE2349" s="1359"/>
      <c r="BQF2349" s="1359"/>
      <c r="BQG2349" s="1359"/>
      <c r="BQH2349" s="1359"/>
      <c r="BQI2349" s="1359"/>
      <c r="BQJ2349" s="1359"/>
      <c r="BQK2349" s="1359"/>
      <c r="BQL2349" s="1359"/>
      <c r="BQM2349" s="1359"/>
      <c r="BQN2349" s="1359"/>
      <c r="BQO2349" s="1359"/>
      <c r="BQP2349" s="1359"/>
      <c r="BQQ2349" s="1359"/>
      <c r="BQR2349" s="1359"/>
      <c r="BQS2349" s="1359"/>
      <c r="BQT2349" s="1359"/>
      <c r="BQU2349" s="1359"/>
      <c r="BQV2349" s="1359"/>
      <c r="BQW2349" s="1359"/>
      <c r="BQX2349" s="1359"/>
      <c r="BQY2349" s="1359"/>
      <c r="BQZ2349" s="1359"/>
      <c r="BRA2349" s="1359"/>
      <c r="BRB2349" s="1359"/>
      <c r="BRC2349" s="1359"/>
      <c r="BRD2349" s="1359"/>
      <c r="BRE2349" s="1359"/>
      <c r="BRF2349" s="1359"/>
      <c r="BRG2349" s="1359"/>
      <c r="BRH2349" s="1359"/>
      <c r="BRI2349" s="1359"/>
      <c r="BRJ2349" s="1359"/>
      <c r="BRK2349" s="1359"/>
      <c r="BRL2349" s="1359"/>
      <c r="BRM2349" s="1359"/>
      <c r="BRN2349" s="1359"/>
      <c r="BRO2349" s="1359"/>
      <c r="BRP2349" s="1359"/>
      <c r="BRQ2349" s="1359"/>
      <c r="BRR2349" s="1359"/>
      <c r="BRS2349" s="1359"/>
      <c r="BRT2349" s="1359"/>
      <c r="BRU2349" s="1359"/>
      <c r="BRV2349" s="1359"/>
      <c r="BRW2349" s="1359"/>
      <c r="BRX2349" s="1359"/>
      <c r="BRY2349" s="1359"/>
      <c r="BRZ2349" s="1359"/>
      <c r="BSA2349" s="1359"/>
      <c r="BSB2349" s="1359"/>
      <c r="BSC2349" s="1359"/>
      <c r="BSD2349" s="1359"/>
      <c r="BSE2349" s="1359"/>
      <c r="BSF2349" s="1359"/>
      <c r="BSG2349" s="1359"/>
      <c r="BSH2349" s="1359"/>
      <c r="BSI2349" s="1359"/>
      <c r="BSJ2349" s="1359"/>
      <c r="BSK2349" s="1359"/>
      <c r="BSL2349" s="1359"/>
      <c r="BSM2349" s="1359"/>
      <c r="BSN2349" s="1359"/>
      <c r="BSO2349" s="1359"/>
      <c r="BSP2349" s="1359"/>
      <c r="BSQ2349" s="1359"/>
      <c r="BSR2349" s="1359"/>
      <c r="BSS2349" s="1359"/>
      <c r="BST2349" s="1359"/>
      <c r="BSU2349" s="1359"/>
      <c r="BSV2349" s="1359"/>
      <c r="BSW2349" s="1359"/>
      <c r="BSX2349" s="1359"/>
      <c r="BSY2349" s="1359"/>
      <c r="BSZ2349" s="1359"/>
      <c r="BTA2349" s="1359"/>
      <c r="BTB2349" s="1359"/>
      <c r="BTC2349" s="1359"/>
      <c r="BTD2349" s="1359"/>
      <c r="BTE2349" s="1359"/>
      <c r="BTF2349" s="1359"/>
      <c r="BTG2349" s="1359"/>
      <c r="BTH2349" s="1359"/>
      <c r="BTI2349" s="1359"/>
      <c r="BTJ2349" s="1359"/>
      <c r="BTK2349" s="1359"/>
      <c r="BTL2349" s="1359"/>
      <c r="BTM2349" s="1359"/>
      <c r="BTN2349" s="1359"/>
      <c r="BTO2349" s="1359"/>
      <c r="BTP2349" s="1359"/>
      <c r="BTQ2349" s="1359"/>
      <c r="BTR2349" s="1359"/>
      <c r="BTS2349" s="1359"/>
      <c r="BTT2349" s="1359"/>
      <c r="BTU2349" s="1359"/>
      <c r="BTV2349" s="1359"/>
      <c r="BTW2349" s="1359"/>
      <c r="BTX2349" s="1359"/>
      <c r="BTY2349" s="1359"/>
      <c r="BTZ2349" s="1359"/>
      <c r="BUA2349" s="1359"/>
      <c r="BUB2349" s="1359"/>
      <c r="BUC2349" s="1359"/>
      <c r="BUD2349" s="1359"/>
      <c r="BUE2349" s="1359"/>
      <c r="BUF2349" s="1359"/>
      <c r="BUG2349" s="1359"/>
      <c r="BUH2349" s="1359"/>
      <c r="BUI2349" s="1359"/>
      <c r="BUJ2349" s="1359"/>
      <c r="BUK2349" s="1359"/>
      <c r="BUL2349" s="1359"/>
      <c r="BUM2349" s="1359"/>
      <c r="BUN2349" s="1359"/>
      <c r="BUO2349" s="1359"/>
      <c r="BUP2349" s="1359"/>
      <c r="BUQ2349" s="1359"/>
      <c r="BUR2349" s="1359"/>
      <c r="BUS2349" s="1359"/>
      <c r="BUT2349" s="1359"/>
      <c r="BUU2349" s="1359"/>
      <c r="BUV2349" s="1359"/>
      <c r="BUW2349" s="1359"/>
      <c r="BUX2349" s="1359"/>
      <c r="BUY2349" s="1359"/>
      <c r="BUZ2349" s="1359"/>
      <c r="BVA2349" s="1359"/>
      <c r="BVB2349" s="1359"/>
      <c r="BVC2349" s="1359"/>
      <c r="BVD2349" s="1359"/>
      <c r="BVE2349" s="1359"/>
      <c r="BVF2349" s="1359"/>
      <c r="BVG2349" s="1359"/>
      <c r="BVH2349" s="1359"/>
      <c r="BVI2349" s="1359"/>
      <c r="BVJ2349" s="1359"/>
      <c r="BVK2349" s="1359"/>
      <c r="BVL2349" s="1359"/>
      <c r="BVM2349" s="1359"/>
      <c r="BVN2349" s="1359"/>
      <c r="BVO2349" s="1359"/>
      <c r="BVP2349" s="1359"/>
      <c r="BVQ2349" s="1359"/>
      <c r="BVR2349" s="1359"/>
      <c r="BVS2349" s="1359"/>
      <c r="BVT2349" s="1359"/>
      <c r="BVU2349" s="1359"/>
      <c r="BVV2349" s="1359"/>
      <c r="BVW2349" s="1359"/>
      <c r="BVX2349" s="1359"/>
      <c r="BVY2349" s="1359"/>
      <c r="BVZ2349" s="1359"/>
      <c r="BWA2349" s="1359"/>
      <c r="BWB2349" s="1359"/>
      <c r="BWC2349" s="1359"/>
      <c r="BWD2349" s="1359"/>
      <c r="BWE2349" s="1359"/>
      <c r="BWF2349" s="1359"/>
      <c r="BWG2349" s="1359"/>
      <c r="BWH2349" s="1359"/>
      <c r="BWI2349" s="1359"/>
      <c r="BWJ2349" s="1359"/>
      <c r="BWK2349" s="1359"/>
      <c r="BWL2349" s="1359"/>
      <c r="BWM2349" s="1359"/>
      <c r="BWN2349" s="1359"/>
      <c r="BWO2349" s="1359"/>
      <c r="BWP2349" s="1359"/>
      <c r="BWQ2349" s="1359"/>
      <c r="BWR2349" s="1359"/>
      <c r="BWS2349" s="1359"/>
      <c r="BWT2349" s="1359"/>
      <c r="BWU2349" s="1359"/>
      <c r="BWV2349" s="1359"/>
      <c r="BWW2349" s="1359"/>
      <c r="BWX2349" s="1359"/>
      <c r="BWY2349" s="1359"/>
      <c r="BWZ2349" s="1359"/>
      <c r="BXA2349" s="1359"/>
      <c r="BXB2349" s="1359"/>
      <c r="BXC2349" s="1359"/>
      <c r="BXD2349" s="1359"/>
      <c r="BXE2349" s="1359"/>
      <c r="BXF2349" s="1359"/>
      <c r="BXG2349" s="1359"/>
      <c r="BXH2349" s="1359"/>
      <c r="BXI2349" s="1359"/>
      <c r="BXJ2349" s="1359"/>
      <c r="BXK2349" s="1359"/>
      <c r="BXL2349" s="1359"/>
      <c r="BXM2349" s="1359"/>
      <c r="BXN2349" s="1359"/>
      <c r="BXO2349" s="1359"/>
      <c r="BXP2349" s="1359"/>
      <c r="BXQ2349" s="1359"/>
      <c r="BXR2349" s="1359"/>
      <c r="BXS2349" s="1359"/>
      <c r="BXT2349" s="1359"/>
      <c r="BXU2349" s="1359"/>
      <c r="BXV2349" s="1359"/>
      <c r="BXW2349" s="1359"/>
      <c r="BXX2349" s="1359"/>
      <c r="BXY2349" s="1359"/>
      <c r="BXZ2349" s="1359"/>
      <c r="BYA2349" s="1359"/>
      <c r="BYB2349" s="1359"/>
      <c r="BYC2349" s="1359"/>
      <c r="BYD2349" s="1359"/>
      <c r="BYE2349" s="1359"/>
      <c r="BYF2349" s="1359"/>
      <c r="BYG2349" s="1359"/>
      <c r="BYH2349" s="1359"/>
      <c r="BYI2349" s="1359"/>
      <c r="BYJ2349" s="1359"/>
      <c r="BYK2349" s="1359"/>
      <c r="BYL2349" s="1359"/>
      <c r="BYM2349" s="1359"/>
      <c r="BYN2349" s="1359"/>
      <c r="BYO2349" s="1359"/>
      <c r="BYP2349" s="1359"/>
      <c r="BYQ2349" s="1359"/>
      <c r="BYR2349" s="1359"/>
      <c r="BYS2349" s="1359"/>
      <c r="BYT2349" s="1359"/>
      <c r="BYU2349" s="1359"/>
      <c r="BYV2349" s="1359"/>
      <c r="BYW2349" s="1359"/>
      <c r="BYX2349" s="1359"/>
      <c r="BYY2349" s="1359"/>
      <c r="BYZ2349" s="1359"/>
      <c r="BZA2349" s="1359"/>
      <c r="BZB2349" s="1359"/>
      <c r="BZC2349" s="1359"/>
      <c r="BZD2349" s="1359"/>
      <c r="BZE2349" s="1359"/>
      <c r="BZF2349" s="1359"/>
      <c r="BZG2349" s="1359"/>
      <c r="BZH2349" s="1359"/>
      <c r="BZI2349" s="1359"/>
      <c r="BZJ2349" s="1359"/>
      <c r="BZK2349" s="1359"/>
      <c r="BZL2349" s="1359"/>
      <c r="BZM2349" s="1359"/>
      <c r="BZN2349" s="1359"/>
      <c r="BZO2349" s="1359"/>
      <c r="BZP2349" s="1359"/>
      <c r="BZQ2349" s="1359"/>
      <c r="BZR2349" s="1359"/>
      <c r="BZS2349" s="1359"/>
      <c r="BZT2349" s="1359"/>
      <c r="BZU2349" s="1359"/>
      <c r="BZV2349" s="1359"/>
      <c r="BZW2349" s="1359"/>
      <c r="BZX2349" s="1359"/>
      <c r="BZY2349" s="1359"/>
      <c r="BZZ2349" s="1359"/>
      <c r="CAA2349" s="1359"/>
      <c r="CAB2349" s="1359"/>
      <c r="CAC2349" s="1359"/>
      <c r="CAD2349" s="1359"/>
      <c r="CAE2349" s="1359"/>
      <c r="CAF2349" s="1359"/>
      <c r="CAG2349" s="1359"/>
      <c r="CAH2349" s="1359"/>
      <c r="CAI2349" s="1359"/>
      <c r="CAJ2349" s="1359"/>
      <c r="CAK2349" s="1359"/>
      <c r="CAL2349" s="1359"/>
      <c r="CAM2349" s="1359"/>
      <c r="CAN2349" s="1359"/>
      <c r="CAO2349" s="1359"/>
      <c r="CAP2349" s="1359"/>
      <c r="CAQ2349" s="1359"/>
      <c r="CAR2349" s="1359"/>
      <c r="CAS2349" s="1359"/>
      <c r="CAT2349" s="1359"/>
      <c r="CAU2349" s="1359"/>
      <c r="CAV2349" s="1359"/>
      <c r="CAW2349" s="1359"/>
      <c r="CAX2349" s="1359"/>
      <c r="CAY2349" s="1359"/>
      <c r="CAZ2349" s="1359"/>
      <c r="CBA2349" s="1359"/>
      <c r="CBB2349" s="1359"/>
      <c r="CBC2349" s="1359"/>
      <c r="CBD2349" s="1359"/>
      <c r="CBE2349" s="1359"/>
      <c r="CBF2349" s="1359"/>
      <c r="CBG2349" s="1359"/>
      <c r="CBH2349" s="1359"/>
      <c r="CBI2349" s="1359"/>
      <c r="CBJ2349" s="1359"/>
      <c r="CBK2349" s="1359"/>
      <c r="CBL2349" s="1359"/>
      <c r="CBM2349" s="1359"/>
      <c r="CBN2349" s="1359"/>
      <c r="CBO2349" s="1359"/>
      <c r="CBP2349" s="1359"/>
      <c r="CBQ2349" s="1359"/>
      <c r="CBR2349" s="1359"/>
      <c r="CBS2349" s="1359"/>
      <c r="CBT2349" s="1359"/>
      <c r="CBU2349" s="1359"/>
      <c r="CBV2349" s="1359"/>
      <c r="CBW2349" s="1359"/>
      <c r="CBX2349" s="1359"/>
      <c r="CBY2349" s="1359"/>
      <c r="CBZ2349" s="1359"/>
      <c r="CCA2349" s="1359"/>
      <c r="CCB2349" s="1359"/>
      <c r="CCC2349" s="1359"/>
      <c r="CCD2349" s="1359"/>
      <c r="CCE2349" s="1359"/>
      <c r="CCF2349" s="1359"/>
      <c r="CCG2349" s="1359"/>
      <c r="CCH2349" s="1359"/>
      <c r="CCI2349" s="1359"/>
      <c r="CCJ2349" s="1359"/>
      <c r="CCK2349" s="1359"/>
      <c r="CCL2349" s="1359"/>
      <c r="CCM2349" s="1359"/>
      <c r="CCN2349" s="1359"/>
      <c r="CCO2349" s="1359"/>
      <c r="CCP2349" s="1359"/>
      <c r="CCQ2349" s="1359"/>
      <c r="CCR2349" s="1359"/>
      <c r="CCS2349" s="1359"/>
      <c r="CCT2349" s="1359"/>
      <c r="CCU2349" s="1359"/>
      <c r="CCV2349" s="1359"/>
      <c r="CCW2349" s="1359"/>
      <c r="CCX2349" s="1359"/>
      <c r="CCY2349" s="1359"/>
      <c r="CCZ2349" s="1359"/>
      <c r="CDA2349" s="1359"/>
      <c r="CDB2349" s="1359"/>
      <c r="CDC2349" s="1359"/>
      <c r="CDD2349" s="1359"/>
      <c r="CDE2349" s="1359"/>
      <c r="CDF2349" s="1359"/>
      <c r="CDG2349" s="1359"/>
      <c r="CDH2349" s="1359"/>
      <c r="CDI2349" s="1359"/>
      <c r="CDJ2349" s="1359"/>
      <c r="CDK2349" s="1359"/>
      <c r="CDL2349" s="1359"/>
      <c r="CDM2349" s="1359"/>
      <c r="CDN2349" s="1359"/>
      <c r="CDO2349" s="1359"/>
      <c r="CDP2349" s="1359"/>
      <c r="CDQ2349" s="1359"/>
      <c r="CDR2349" s="1359"/>
      <c r="CDS2349" s="1359"/>
      <c r="CDT2349" s="1359"/>
      <c r="CDU2349" s="1359"/>
      <c r="CDV2349" s="1359"/>
      <c r="CDW2349" s="1359"/>
      <c r="CDX2349" s="1359"/>
      <c r="CDY2349" s="1359"/>
      <c r="CDZ2349" s="1359"/>
      <c r="CEA2349" s="1359"/>
      <c r="CEB2349" s="1359"/>
      <c r="CEC2349" s="1359"/>
      <c r="CED2349" s="1359"/>
      <c r="CEE2349" s="1359"/>
      <c r="CEF2349" s="1359"/>
      <c r="CEG2349" s="1359"/>
      <c r="CEH2349" s="1359"/>
      <c r="CEI2349" s="1359"/>
      <c r="CEJ2349" s="1359"/>
      <c r="CEK2349" s="1359"/>
      <c r="CEL2349" s="1359"/>
      <c r="CEM2349" s="1359"/>
      <c r="CEN2349" s="1359"/>
      <c r="CEO2349" s="1359"/>
      <c r="CEP2349" s="1359"/>
      <c r="CEQ2349" s="1359"/>
      <c r="CER2349" s="1359"/>
      <c r="CES2349" s="1359"/>
      <c r="CET2349" s="1359"/>
      <c r="CEU2349" s="1359"/>
      <c r="CEV2349" s="1359"/>
      <c r="CEW2349" s="1359"/>
      <c r="CEX2349" s="1359"/>
      <c r="CEY2349" s="1359"/>
      <c r="CEZ2349" s="1359"/>
      <c r="CFA2349" s="1359"/>
      <c r="CFB2349" s="1359"/>
      <c r="CFC2349" s="1359"/>
      <c r="CFD2349" s="1359"/>
      <c r="CFE2349" s="1359"/>
      <c r="CFF2349" s="1359"/>
      <c r="CFG2349" s="1359"/>
      <c r="CFH2349" s="1359"/>
      <c r="CFI2349" s="1359"/>
      <c r="CFJ2349" s="1359"/>
      <c r="CFK2349" s="1359"/>
      <c r="CFL2349" s="1359"/>
      <c r="CFM2349" s="1359"/>
      <c r="CFN2349" s="1359"/>
      <c r="CFO2349" s="1359"/>
      <c r="CFP2349" s="1359"/>
      <c r="CFQ2349" s="1359"/>
      <c r="CFR2349" s="1359"/>
      <c r="CFS2349" s="1359"/>
      <c r="CFT2349" s="1359"/>
      <c r="CFU2349" s="1359"/>
      <c r="CFV2349" s="1359"/>
      <c r="CFW2349" s="1359"/>
      <c r="CFX2349" s="1359"/>
      <c r="CFY2349" s="1359"/>
      <c r="CFZ2349" s="1359"/>
      <c r="CGA2349" s="1359"/>
      <c r="CGB2349" s="1359"/>
      <c r="CGC2349" s="1359"/>
      <c r="CGD2349" s="1359"/>
      <c r="CGE2349" s="1359"/>
      <c r="CGF2349" s="1359"/>
      <c r="CGG2349" s="1359"/>
      <c r="CGH2349" s="1359"/>
      <c r="CGI2349" s="1359"/>
      <c r="CGJ2349" s="1359"/>
      <c r="CGK2349" s="1359"/>
      <c r="CGL2349" s="1359"/>
      <c r="CGM2349" s="1359"/>
      <c r="CGN2349" s="1359"/>
      <c r="CGO2349" s="1359"/>
      <c r="CGP2349" s="1359"/>
      <c r="CGQ2349" s="1359"/>
      <c r="CGR2349" s="1359"/>
      <c r="CGS2349" s="1359"/>
      <c r="CGT2349" s="1359"/>
      <c r="CGU2349" s="1359"/>
      <c r="CGV2349" s="1359"/>
      <c r="CGW2349" s="1359"/>
      <c r="CGX2349" s="1359"/>
      <c r="CGY2349" s="1359"/>
      <c r="CGZ2349" s="1359"/>
      <c r="CHA2349" s="1359"/>
      <c r="CHB2349" s="1359"/>
      <c r="CHC2349" s="1359"/>
      <c r="CHD2349" s="1359"/>
      <c r="CHE2349" s="1359"/>
      <c r="CHF2349" s="1359"/>
      <c r="CHG2349" s="1359"/>
      <c r="CHH2349" s="1359"/>
      <c r="CHI2349" s="1359"/>
      <c r="CHJ2349" s="1359"/>
      <c r="CHK2349" s="1359"/>
      <c r="CHL2349" s="1359"/>
      <c r="CHM2349" s="1359"/>
      <c r="CHN2349" s="1359"/>
      <c r="CHO2349" s="1359"/>
      <c r="CHP2349" s="1359"/>
      <c r="CHQ2349" s="1359"/>
      <c r="CHR2349" s="1359"/>
      <c r="CHS2349" s="1359"/>
      <c r="CHT2349" s="1359"/>
      <c r="CHU2349" s="1359"/>
      <c r="CHV2349" s="1359"/>
      <c r="CHW2349" s="1359"/>
      <c r="CHX2349" s="1359"/>
      <c r="CHY2349" s="1359"/>
      <c r="CHZ2349" s="1359"/>
      <c r="CIA2349" s="1359"/>
      <c r="CIB2349" s="1359"/>
      <c r="CIC2349" s="1359"/>
      <c r="CID2349" s="1359"/>
      <c r="CIE2349" s="1359"/>
      <c r="CIF2349" s="1359"/>
      <c r="CIG2349" s="1359"/>
      <c r="CIH2349" s="1359"/>
      <c r="CII2349" s="1359"/>
      <c r="CIJ2349" s="1359"/>
      <c r="CIK2349" s="1359"/>
      <c r="CIL2349" s="1359"/>
      <c r="CIM2349" s="1359"/>
      <c r="CIN2349" s="1359"/>
      <c r="CIO2349" s="1359"/>
      <c r="CIP2349" s="1359"/>
      <c r="CIQ2349" s="1359"/>
      <c r="CIR2349" s="1359"/>
      <c r="CIS2349" s="1359"/>
      <c r="CIT2349" s="1359"/>
      <c r="CIU2349" s="1359"/>
      <c r="CIV2349" s="1359"/>
      <c r="CIW2349" s="1359"/>
      <c r="CIX2349" s="1359"/>
      <c r="CIY2349" s="1359"/>
      <c r="CIZ2349" s="1359"/>
      <c r="CJA2349" s="1359"/>
      <c r="CJB2349" s="1359"/>
      <c r="CJC2349" s="1359"/>
      <c r="CJD2349" s="1359"/>
      <c r="CJE2349" s="1359"/>
      <c r="CJF2349" s="1359"/>
      <c r="CJG2349" s="1359"/>
      <c r="CJH2349" s="1359"/>
      <c r="CJI2349" s="1359"/>
      <c r="CJJ2349" s="1359"/>
      <c r="CJK2349" s="1359"/>
      <c r="CJL2349" s="1359"/>
      <c r="CJM2349" s="1359"/>
      <c r="CJN2349" s="1359"/>
      <c r="CJO2349" s="1359"/>
      <c r="CJP2349" s="1359"/>
      <c r="CJQ2349" s="1359"/>
      <c r="CJR2349" s="1359"/>
      <c r="CJS2349" s="1359"/>
      <c r="CJT2349" s="1359"/>
      <c r="CJU2349" s="1359"/>
      <c r="CJV2349" s="1359"/>
      <c r="CJW2349" s="1359"/>
      <c r="CJX2349" s="1359"/>
      <c r="CJY2349" s="1359"/>
      <c r="CJZ2349" s="1359"/>
      <c r="CKA2349" s="1359"/>
      <c r="CKB2349" s="1359"/>
      <c r="CKC2349" s="1359"/>
      <c r="CKD2349" s="1359"/>
      <c r="CKE2349" s="1359"/>
      <c r="CKF2349" s="1359"/>
      <c r="CKG2349" s="1359"/>
      <c r="CKH2349" s="1359"/>
      <c r="CKI2349" s="1359"/>
      <c r="CKJ2349" s="1359"/>
      <c r="CKK2349" s="1359"/>
      <c r="CKL2349" s="1359"/>
      <c r="CKM2349" s="1359"/>
      <c r="CKN2349" s="1359"/>
      <c r="CKO2349" s="1359"/>
      <c r="CKP2349" s="1359"/>
      <c r="CKQ2349" s="1359"/>
      <c r="CKR2349" s="1359"/>
      <c r="CKS2349" s="1359"/>
      <c r="CKT2349" s="1359"/>
      <c r="CKU2349" s="1359"/>
      <c r="CKV2349" s="1359"/>
      <c r="CKW2349" s="1359"/>
      <c r="CKX2349" s="1359"/>
      <c r="CKY2349" s="1359"/>
      <c r="CKZ2349" s="1359"/>
      <c r="CLA2349" s="1359"/>
      <c r="CLB2349" s="1359"/>
      <c r="CLC2349" s="1359"/>
      <c r="CLD2349" s="1359"/>
      <c r="CLE2349" s="1359"/>
      <c r="CLF2349" s="1359"/>
      <c r="CLG2349" s="1359"/>
      <c r="CLH2349" s="1359"/>
      <c r="CLI2349" s="1359"/>
      <c r="CLJ2349" s="1359"/>
      <c r="CLK2349" s="1359"/>
      <c r="CLL2349" s="1359"/>
      <c r="CLM2349" s="1359"/>
      <c r="CLN2349" s="1359"/>
      <c r="CLO2349" s="1359"/>
      <c r="CLP2349" s="1359"/>
      <c r="CLQ2349" s="1359"/>
      <c r="CLR2349" s="1359"/>
      <c r="CLS2349" s="1359"/>
      <c r="CLT2349" s="1359"/>
      <c r="CLU2349" s="1359"/>
      <c r="CLV2349" s="1359"/>
      <c r="CLW2349" s="1359"/>
      <c r="CLX2349" s="1359"/>
      <c r="CLY2349" s="1359"/>
      <c r="CLZ2349" s="1359"/>
      <c r="CMA2349" s="1359"/>
      <c r="CMB2349" s="1359"/>
      <c r="CMC2349" s="1359"/>
      <c r="CMD2349" s="1359"/>
      <c r="CME2349" s="1359"/>
      <c r="CMF2349" s="1359"/>
      <c r="CMG2349" s="1359"/>
      <c r="CMH2349" s="1359"/>
      <c r="CMI2349" s="1359"/>
      <c r="CMJ2349" s="1359"/>
      <c r="CMK2349" s="1359"/>
      <c r="CML2349" s="1359"/>
      <c r="CMM2349" s="1359"/>
      <c r="CMN2349" s="1359"/>
      <c r="CMO2349" s="1359"/>
      <c r="CMP2349" s="1359"/>
      <c r="CMQ2349" s="1359"/>
      <c r="CMR2349" s="1359"/>
      <c r="CMS2349" s="1359"/>
      <c r="CMT2349" s="1359"/>
      <c r="CMU2349" s="1359"/>
      <c r="CMV2349" s="1359"/>
      <c r="CMW2349" s="1359"/>
      <c r="CMX2349" s="1359"/>
      <c r="CMY2349" s="1359"/>
      <c r="CMZ2349" s="1359"/>
      <c r="CNA2349" s="1359"/>
      <c r="CNB2349" s="1359"/>
      <c r="CNC2349" s="1359"/>
      <c r="CND2349" s="1359"/>
      <c r="CNE2349" s="1359"/>
      <c r="CNF2349" s="1359"/>
      <c r="CNG2349" s="1359"/>
      <c r="CNH2349" s="1359"/>
      <c r="CNI2349" s="1359"/>
      <c r="CNJ2349" s="1359"/>
      <c r="CNK2349" s="1359"/>
      <c r="CNL2349" s="1359"/>
      <c r="CNM2349" s="1359"/>
      <c r="CNN2349" s="1359"/>
      <c r="CNO2349" s="1359"/>
      <c r="CNP2349" s="1359"/>
      <c r="CNQ2349" s="1359"/>
      <c r="CNR2349" s="1359"/>
      <c r="CNS2349" s="1359"/>
      <c r="CNT2349" s="1359"/>
      <c r="CNU2349" s="1359"/>
      <c r="CNV2349" s="1359"/>
      <c r="CNW2349" s="1359"/>
      <c r="CNX2349" s="1359"/>
      <c r="CNY2349" s="1359"/>
      <c r="CNZ2349" s="1359"/>
      <c r="COA2349" s="1359"/>
      <c r="COB2349" s="1359"/>
      <c r="COC2349" s="1359"/>
      <c r="COD2349" s="1359"/>
      <c r="COE2349" s="1359"/>
      <c r="COF2349" s="1359"/>
      <c r="COG2349" s="1359"/>
      <c r="COH2349" s="1359"/>
      <c r="COI2349" s="1359"/>
      <c r="COJ2349" s="1359"/>
      <c r="COK2349" s="1359"/>
      <c r="COL2349" s="1359"/>
      <c r="COM2349" s="1359"/>
      <c r="CON2349" s="1359"/>
      <c r="COO2349" s="1359"/>
      <c r="COP2349" s="1359"/>
      <c r="COQ2349" s="1359"/>
      <c r="COR2349" s="1359"/>
      <c r="COS2349" s="1359"/>
      <c r="COT2349" s="1359"/>
      <c r="COU2349" s="1359"/>
      <c r="COV2349" s="1359"/>
      <c r="COW2349" s="1359"/>
      <c r="COX2349" s="1359"/>
      <c r="COY2349" s="1359"/>
      <c r="COZ2349" s="1359"/>
      <c r="CPA2349" s="1359"/>
      <c r="CPB2349" s="1359"/>
      <c r="CPC2349" s="1359"/>
      <c r="CPD2349" s="1359"/>
      <c r="CPE2349" s="1359"/>
      <c r="CPF2349" s="1359"/>
      <c r="CPG2349" s="1359"/>
      <c r="CPH2349" s="1359"/>
      <c r="CPI2349" s="1359"/>
      <c r="CPJ2349" s="1359"/>
      <c r="CPK2349" s="1359"/>
      <c r="CPL2349" s="1359"/>
      <c r="CPM2349" s="1359"/>
      <c r="CPN2349" s="1359"/>
      <c r="CPO2349" s="1359"/>
      <c r="CPP2349" s="1359"/>
      <c r="CPQ2349" s="1359"/>
      <c r="CPR2349" s="1359"/>
      <c r="CPS2349" s="1359"/>
      <c r="CPT2349" s="1359"/>
      <c r="CPU2349" s="1359"/>
      <c r="CPV2349" s="1359"/>
      <c r="CPW2349" s="1359"/>
      <c r="CPX2349" s="1359"/>
      <c r="CPY2349" s="1359"/>
      <c r="CPZ2349" s="1359"/>
      <c r="CQA2349" s="1359"/>
      <c r="CQB2349" s="1359"/>
      <c r="CQC2349" s="1359"/>
      <c r="CQD2349" s="1359"/>
      <c r="CQE2349" s="1359"/>
      <c r="CQF2349" s="1359"/>
      <c r="CQG2349" s="1359"/>
      <c r="CQH2349" s="1359"/>
      <c r="CQI2349" s="1359"/>
      <c r="CQJ2349" s="1359"/>
      <c r="CQK2349" s="1359"/>
      <c r="CQL2349" s="1359"/>
      <c r="CQM2349" s="1359"/>
      <c r="CQN2349" s="1359"/>
      <c r="CQO2349" s="1359"/>
      <c r="CQP2349" s="1359"/>
      <c r="CQQ2349" s="1359"/>
      <c r="CQR2349" s="1359"/>
      <c r="CQS2349" s="1359"/>
      <c r="CQT2349" s="1359"/>
      <c r="CQU2349" s="1359"/>
      <c r="CQV2349" s="1359"/>
      <c r="CQW2349" s="1359"/>
      <c r="CQX2349" s="1359"/>
      <c r="CQY2349" s="1359"/>
      <c r="CQZ2349" s="1359"/>
      <c r="CRA2349" s="1359"/>
      <c r="CRB2349" s="1359"/>
      <c r="CRC2349" s="1359"/>
      <c r="CRD2349" s="1359"/>
      <c r="CRE2349" s="1359"/>
      <c r="CRF2349" s="1359"/>
      <c r="CRG2349" s="1359"/>
      <c r="CRH2349" s="1359"/>
      <c r="CRI2349" s="1359"/>
      <c r="CRJ2349" s="1359"/>
      <c r="CRK2349" s="1359"/>
      <c r="CRL2349" s="1359"/>
      <c r="CRM2349" s="1359"/>
      <c r="CRN2349" s="1359"/>
      <c r="CRO2349" s="1359"/>
      <c r="CRP2349" s="1359"/>
      <c r="CRQ2349" s="1359"/>
      <c r="CRR2349" s="1359"/>
      <c r="CRS2349" s="1359"/>
      <c r="CRT2349" s="1359"/>
      <c r="CRU2349" s="1359"/>
      <c r="CRV2349" s="1359"/>
      <c r="CRW2349" s="1359"/>
      <c r="CRX2349" s="1359"/>
      <c r="CRY2349" s="1359"/>
      <c r="CRZ2349" s="1359"/>
      <c r="CSA2349" s="1359"/>
      <c r="CSB2349" s="1359"/>
      <c r="CSC2349" s="1359"/>
      <c r="CSD2349" s="1359"/>
      <c r="CSE2349" s="1359"/>
      <c r="CSF2349" s="1359"/>
      <c r="CSG2349" s="1359"/>
      <c r="CSH2349" s="1359"/>
      <c r="CSI2349" s="1359"/>
      <c r="CSJ2349" s="1359"/>
      <c r="CSK2349" s="1359"/>
      <c r="CSL2349" s="1359"/>
      <c r="CSM2349" s="1359"/>
      <c r="CSN2349" s="1359"/>
      <c r="CSO2349" s="1359"/>
      <c r="CSP2349" s="1359"/>
      <c r="CSQ2349" s="1359"/>
      <c r="CSR2349" s="1359"/>
      <c r="CSS2349" s="1359"/>
      <c r="CST2349" s="1359"/>
      <c r="CSU2349" s="1359"/>
      <c r="CSV2349" s="1359"/>
      <c r="CSW2349" s="1359"/>
      <c r="CSX2349" s="1359"/>
      <c r="CSY2349" s="1359"/>
      <c r="CSZ2349" s="1359"/>
      <c r="CTA2349" s="1359"/>
      <c r="CTB2349" s="1359"/>
      <c r="CTC2349" s="1359"/>
      <c r="CTD2349" s="1359"/>
      <c r="CTE2349" s="1359"/>
      <c r="CTF2349" s="1359"/>
      <c r="CTG2349" s="1359"/>
      <c r="CTH2349" s="1359"/>
      <c r="CTI2349" s="1359"/>
      <c r="CTJ2349" s="1359"/>
      <c r="CTK2349" s="1359"/>
      <c r="CTL2349" s="1359"/>
      <c r="CTM2349" s="1359"/>
      <c r="CTN2349" s="1359"/>
      <c r="CTO2349" s="1359"/>
      <c r="CTP2349" s="1359"/>
      <c r="CTQ2349" s="1359"/>
      <c r="CTR2349" s="1359"/>
      <c r="CTS2349" s="1359"/>
      <c r="CTT2349" s="1359"/>
      <c r="CTU2349" s="1359"/>
      <c r="CTV2349" s="1359"/>
      <c r="CTW2349" s="1359"/>
      <c r="CTX2349" s="1359"/>
      <c r="CTY2349" s="1359"/>
      <c r="CTZ2349" s="1359"/>
      <c r="CUA2349" s="1359"/>
      <c r="CUB2349" s="1359"/>
      <c r="CUC2349" s="1359"/>
      <c r="CUD2349" s="1359"/>
      <c r="CUE2349" s="1359"/>
      <c r="CUF2349" s="1359"/>
      <c r="CUG2349" s="1359"/>
      <c r="CUH2349" s="1359"/>
      <c r="CUI2349" s="1359"/>
      <c r="CUJ2349" s="1359"/>
      <c r="CUK2349" s="1359"/>
      <c r="CUL2349" s="1359"/>
      <c r="CUM2349" s="1359"/>
      <c r="CUN2349" s="1359"/>
      <c r="CUO2349" s="1359"/>
      <c r="CUP2349" s="1359"/>
      <c r="CUQ2349" s="1359"/>
      <c r="CUR2349" s="1359"/>
      <c r="CUS2349" s="1359"/>
      <c r="CUT2349" s="1359"/>
      <c r="CUU2349" s="1359"/>
      <c r="CUV2349" s="1359"/>
      <c r="CUW2349" s="1359"/>
      <c r="CUX2349" s="1359"/>
      <c r="CUY2349" s="1359"/>
      <c r="CUZ2349" s="1359"/>
      <c r="CVA2349" s="1359"/>
      <c r="CVB2349" s="1359"/>
      <c r="CVC2349" s="1359"/>
      <c r="CVD2349" s="1359"/>
      <c r="CVE2349" s="1359"/>
      <c r="CVF2349" s="1359"/>
      <c r="CVG2349" s="1359"/>
      <c r="CVH2349" s="1359"/>
      <c r="CVI2349" s="1359"/>
      <c r="CVJ2349" s="1359"/>
      <c r="CVK2349" s="1359"/>
      <c r="CVL2349" s="1359"/>
      <c r="CVM2349" s="1359"/>
      <c r="CVN2349" s="1359"/>
      <c r="CVO2349" s="1359"/>
      <c r="CVP2349" s="1359"/>
      <c r="CVQ2349" s="1359"/>
      <c r="CVR2349" s="1359"/>
      <c r="CVS2349" s="1359"/>
      <c r="CVT2349" s="1359"/>
      <c r="CVU2349" s="1359"/>
      <c r="CVV2349" s="1359"/>
      <c r="CVW2349" s="1359"/>
      <c r="CVX2349" s="1359"/>
      <c r="CVY2349" s="1359"/>
      <c r="CVZ2349" s="1359"/>
      <c r="CWA2349" s="1359"/>
      <c r="CWB2349" s="1359"/>
      <c r="CWC2349" s="1359"/>
      <c r="CWD2349" s="1359"/>
      <c r="CWE2349" s="1359"/>
      <c r="CWF2349" s="1359"/>
      <c r="CWG2349" s="1359"/>
      <c r="CWH2349" s="1359"/>
      <c r="CWI2349" s="1359"/>
      <c r="CWJ2349" s="1359"/>
      <c r="CWK2349" s="1359"/>
      <c r="CWL2349" s="1359"/>
      <c r="CWM2349" s="1359"/>
      <c r="CWN2349" s="1359"/>
      <c r="CWO2349" s="1359"/>
      <c r="CWP2349" s="1359"/>
      <c r="CWQ2349" s="1359"/>
      <c r="CWR2349" s="1359"/>
      <c r="CWS2349" s="1359"/>
      <c r="CWT2349" s="1359"/>
      <c r="CWU2349" s="1359"/>
      <c r="CWV2349" s="1359"/>
      <c r="CWW2349" s="1359"/>
      <c r="CWX2349" s="1359"/>
      <c r="CWY2349" s="1359"/>
      <c r="CWZ2349" s="1359"/>
      <c r="CXA2349" s="1359"/>
      <c r="CXB2349" s="1359"/>
      <c r="CXC2349" s="1359"/>
      <c r="CXD2349" s="1359"/>
      <c r="CXE2349" s="1359"/>
      <c r="CXF2349" s="1359"/>
      <c r="CXG2349" s="1359"/>
      <c r="CXH2349" s="1359"/>
      <c r="CXI2349" s="1359"/>
      <c r="CXJ2349" s="1359"/>
      <c r="CXK2349" s="1359"/>
      <c r="CXL2349" s="1359"/>
      <c r="CXM2349" s="1359"/>
      <c r="CXN2349" s="1359"/>
      <c r="CXO2349" s="1359"/>
      <c r="CXP2349" s="1359"/>
      <c r="CXQ2349" s="1359"/>
      <c r="CXR2349" s="1359"/>
      <c r="CXS2349" s="1359"/>
      <c r="CXT2349" s="1359"/>
      <c r="CXU2349" s="1359"/>
      <c r="CXV2349" s="1359"/>
      <c r="CXW2349" s="1359"/>
      <c r="CXX2349" s="1359"/>
      <c r="CXY2349" s="1359"/>
      <c r="CXZ2349" s="1359"/>
      <c r="CYA2349" s="1359"/>
      <c r="CYB2349" s="1359"/>
      <c r="CYC2349" s="1359"/>
      <c r="CYD2349" s="1359"/>
      <c r="CYE2349" s="1359"/>
      <c r="CYF2349" s="1359"/>
      <c r="CYG2349" s="1359"/>
      <c r="CYH2349" s="1359"/>
      <c r="CYI2349" s="1359"/>
      <c r="CYJ2349" s="1359"/>
      <c r="CYK2349" s="1359"/>
      <c r="CYL2349" s="1359"/>
      <c r="CYM2349" s="1359"/>
      <c r="CYN2349" s="1359"/>
      <c r="CYO2349" s="1359"/>
      <c r="CYP2349" s="1359"/>
      <c r="CYQ2349" s="1359"/>
      <c r="CYR2349" s="1359"/>
      <c r="CYS2349" s="1359"/>
      <c r="CYT2349" s="1359"/>
      <c r="CYU2349" s="1359"/>
      <c r="CYV2349" s="1359"/>
      <c r="CYW2349" s="1359"/>
      <c r="CYX2349" s="1359"/>
      <c r="CYY2349" s="1359"/>
      <c r="CYZ2349" s="1359"/>
      <c r="CZA2349" s="1359"/>
      <c r="CZB2349" s="1359"/>
      <c r="CZC2349" s="1359"/>
      <c r="CZD2349" s="1359"/>
      <c r="CZE2349" s="1359"/>
      <c r="CZF2349" s="1359"/>
      <c r="CZG2349" s="1359"/>
      <c r="CZH2349" s="1359"/>
      <c r="CZI2349" s="1359"/>
      <c r="CZJ2349" s="1359"/>
      <c r="CZK2349" s="1359"/>
      <c r="CZL2349" s="1359"/>
      <c r="CZM2349" s="1359"/>
      <c r="CZN2349" s="1359"/>
      <c r="CZO2349" s="1359"/>
      <c r="CZP2349" s="1359"/>
      <c r="CZQ2349" s="1359"/>
      <c r="CZR2349" s="1359"/>
      <c r="CZS2349" s="1359"/>
      <c r="CZT2349" s="1359"/>
      <c r="CZU2349" s="1359"/>
      <c r="CZV2349" s="1359"/>
      <c r="CZW2349" s="1359"/>
      <c r="CZX2349" s="1359"/>
      <c r="CZY2349" s="1359"/>
      <c r="CZZ2349" s="1359"/>
      <c r="DAA2349" s="1359"/>
      <c r="DAB2349" s="1359"/>
      <c r="DAC2349" s="1359"/>
      <c r="DAD2349" s="1359"/>
      <c r="DAE2349" s="1359"/>
      <c r="DAF2349" s="1359"/>
      <c r="DAG2349" s="1359"/>
      <c r="DAH2349" s="1359"/>
      <c r="DAI2349" s="1359"/>
      <c r="DAJ2349" s="1359"/>
      <c r="DAK2349" s="1359"/>
      <c r="DAL2349" s="1359"/>
      <c r="DAM2349" s="1359"/>
      <c r="DAN2349" s="1359"/>
      <c r="DAO2349" s="1359"/>
      <c r="DAP2349" s="1359"/>
      <c r="DAQ2349" s="1359"/>
      <c r="DAR2349" s="1359"/>
      <c r="DAS2349" s="1359"/>
      <c r="DAT2349" s="1359"/>
      <c r="DAU2349" s="1359"/>
      <c r="DAV2349" s="1359"/>
      <c r="DAW2349" s="1359"/>
      <c r="DAX2349" s="1359"/>
      <c r="DAY2349" s="1359"/>
      <c r="DAZ2349" s="1359"/>
      <c r="DBA2349" s="1359"/>
      <c r="DBB2349" s="1359"/>
      <c r="DBC2349" s="1359"/>
      <c r="DBD2349" s="1359"/>
      <c r="DBE2349" s="1359"/>
      <c r="DBF2349" s="1359"/>
      <c r="DBG2349" s="1359"/>
      <c r="DBH2349" s="1359"/>
      <c r="DBI2349" s="1359"/>
      <c r="DBJ2349" s="1359"/>
      <c r="DBK2349" s="1359"/>
      <c r="DBL2349" s="1359"/>
      <c r="DBM2349" s="1359"/>
      <c r="DBN2349" s="1359"/>
      <c r="DBO2349" s="1359"/>
      <c r="DBP2349" s="1359"/>
      <c r="DBQ2349" s="1359"/>
      <c r="DBR2349" s="1359"/>
      <c r="DBS2349" s="1359"/>
      <c r="DBT2349" s="1359"/>
      <c r="DBU2349" s="1359"/>
      <c r="DBV2349" s="1359"/>
      <c r="DBW2349" s="1359"/>
      <c r="DBX2349" s="1359"/>
      <c r="DBY2349" s="1359"/>
      <c r="DBZ2349" s="1359"/>
      <c r="DCA2349" s="1359"/>
      <c r="DCB2349" s="1359"/>
      <c r="DCC2349" s="1359"/>
      <c r="DCD2349" s="1359"/>
      <c r="DCE2349" s="1359"/>
      <c r="DCF2349" s="1359"/>
      <c r="DCG2349" s="1359"/>
      <c r="DCH2349" s="1359"/>
      <c r="DCI2349" s="1359"/>
      <c r="DCJ2349" s="1359"/>
      <c r="DCK2349" s="1359"/>
      <c r="DCL2349" s="1359"/>
      <c r="DCM2349" s="1359"/>
      <c r="DCN2349" s="1359"/>
      <c r="DCO2349" s="1359"/>
      <c r="DCP2349" s="1359"/>
      <c r="DCQ2349" s="1359"/>
      <c r="DCR2349" s="1359"/>
      <c r="DCS2349" s="1359"/>
      <c r="DCT2349" s="1359"/>
      <c r="DCU2349" s="1359"/>
      <c r="DCV2349" s="1359"/>
      <c r="DCW2349" s="1359"/>
      <c r="DCX2349" s="1359"/>
      <c r="DCY2349" s="1359"/>
      <c r="DCZ2349" s="1359"/>
      <c r="DDA2349" s="1359"/>
      <c r="DDB2349" s="1359"/>
      <c r="DDC2349" s="1359"/>
      <c r="DDD2349" s="1359"/>
      <c r="DDE2349" s="1359"/>
      <c r="DDF2349" s="1359"/>
      <c r="DDG2349" s="1359"/>
      <c r="DDH2349" s="1359"/>
      <c r="DDI2349" s="1359"/>
      <c r="DDJ2349" s="1359"/>
      <c r="DDK2349" s="1359"/>
      <c r="DDL2349" s="1359"/>
      <c r="DDM2349" s="1359"/>
      <c r="DDN2349" s="1359"/>
      <c r="DDO2349" s="1359"/>
      <c r="DDP2349" s="1359"/>
      <c r="DDQ2349" s="1359"/>
      <c r="DDR2349" s="1359"/>
      <c r="DDS2349" s="1359"/>
      <c r="DDT2349" s="1359"/>
      <c r="DDU2349" s="1359"/>
      <c r="DDV2349" s="1359"/>
      <c r="DDW2349" s="1359"/>
      <c r="DDX2349" s="1359"/>
      <c r="DDY2349" s="1359"/>
      <c r="DDZ2349" s="1359"/>
      <c r="DEA2349" s="1359"/>
      <c r="DEB2349" s="1359"/>
      <c r="DEC2349" s="1359"/>
      <c r="DED2349" s="1359"/>
      <c r="DEE2349" s="1359"/>
      <c r="DEF2349" s="1359"/>
      <c r="DEG2349" s="1359"/>
      <c r="DEH2349" s="1359"/>
      <c r="DEI2349" s="1359"/>
      <c r="DEJ2349" s="1359"/>
      <c r="DEK2349" s="1359"/>
      <c r="DEL2349" s="1359"/>
      <c r="DEM2349" s="1359"/>
      <c r="DEN2349" s="1359"/>
      <c r="DEO2349" s="1359"/>
      <c r="DEP2349" s="1359"/>
      <c r="DEQ2349" s="1359"/>
      <c r="DER2349" s="1359"/>
      <c r="DES2349" s="1359"/>
      <c r="DET2349" s="1359"/>
      <c r="DEU2349" s="1359"/>
      <c r="DEV2349" s="1359"/>
      <c r="DEW2349" s="1359"/>
      <c r="DEX2349" s="1359"/>
      <c r="DEY2349" s="1359"/>
      <c r="DEZ2349" s="1359"/>
      <c r="DFA2349" s="1359"/>
      <c r="DFB2349" s="1359"/>
      <c r="DFC2349" s="1359"/>
      <c r="DFD2349" s="1359"/>
      <c r="DFE2349" s="1359"/>
      <c r="DFF2349" s="1359"/>
      <c r="DFG2349" s="1359"/>
      <c r="DFH2349" s="1359"/>
      <c r="DFI2349" s="1359"/>
      <c r="DFJ2349" s="1359"/>
      <c r="DFK2349" s="1359"/>
      <c r="DFL2349" s="1359"/>
      <c r="DFM2349" s="1359"/>
      <c r="DFN2349" s="1359"/>
      <c r="DFO2349" s="1359"/>
      <c r="DFP2349" s="1359"/>
      <c r="DFQ2349" s="1359"/>
      <c r="DFR2349" s="1359"/>
      <c r="DFS2349" s="1359"/>
      <c r="DFT2349" s="1359"/>
      <c r="DFU2349" s="1359"/>
      <c r="DFV2349" s="1359"/>
      <c r="DFW2349" s="1359"/>
      <c r="DFX2349" s="1359"/>
      <c r="DFY2349" s="1359"/>
      <c r="DFZ2349" s="1359"/>
      <c r="DGA2349" s="1359"/>
      <c r="DGB2349" s="1359"/>
      <c r="DGC2349" s="1359"/>
      <c r="DGD2349" s="1359"/>
      <c r="DGE2349" s="1359"/>
      <c r="DGF2349" s="1359"/>
      <c r="DGG2349" s="1359"/>
      <c r="DGH2349" s="1359"/>
      <c r="DGI2349" s="1359"/>
      <c r="DGJ2349" s="1359"/>
      <c r="DGK2349" s="1359"/>
      <c r="DGL2349" s="1359"/>
      <c r="DGM2349" s="1359"/>
      <c r="DGN2349" s="1359"/>
      <c r="DGO2349" s="1359"/>
      <c r="DGP2349" s="1359"/>
      <c r="DGQ2349" s="1359"/>
      <c r="DGR2349" s="1359"/>
      <c r="DGS2349" s="1359"/>
      <c r="DGT2349" s="1359"/>
      <c r="DGU2349" s="1359"/>
      <c r="DGV2349" s="1359"/>
      <c r="DGW2349" s="1359"/>
      <c r="DGX2349" s="1359"/>
      <c r="DGY2349" s="1359"/>
      <c r="DGZ2349" s="1359"/>
      <c r="DHA2349" s="1359"/>
      <c r="DHB2349" s="1359"/>
      <c r="DHC2349" s="1359"/>
      <c r="DHD2349" s="1359"/>
      <c r="DHE2349" s="1359"/>
      <c r="DHF2349" s="1359"/>
      <c r="DHG2349" s="1359"/>
      <c r="DHH2349" s="1359"/>
      <c r="DHI2349" s="1359"/>
      <c r="DHJ2349" s="1359"/>
      <c r="DHK2349" s="1359"/>
      <c r="DHL2349" s="1359"/>
      <c r="DHM2349" s="1359"/>
      <c r="DHN2349" s="1359"/>
      <c r="DHO2349" s="1359"/>
      <c r="DHP2349" s="1359"/>
      <c r="DHQ2349" s="1359"/>
      <c r="DHR2349" s="1359"/>
      <c r="DHS2349" s="1359"/>
      <c r="DHT2349" s="1359"/>
      <c r="DHU2349" s="1359"/>
      <c r="DHV2349" s="1359"/>
      <c r="DHW2349" s="1359"/>
      <c r="DHX2349" s="1359"/>
      <c r="DHY2349" s="1359"/>
      <c r="DHZ2349" s="1359"/>
      <c r="DIA2349" s="1359"/>
      <c r="DIB2349" s="1359"/>
      <c r="DIC2349" s="1359"/>
      <c r="DID2349" s="1359"/>
      <c r="DIE2349" s="1359"/>
      <c r="DIF2349" s="1359"/>
      <c r="DIG2349" s="1359"/>
      <c r="DIH2349" s="1359"/>
      <c r="DII2349" s="1359"/>
      <c r="DIJ2349" s="1359"/>
      <c r="DIK2349" s="1359"/>
      <c r="DIL2349" s="1359"/>
      <c r="DIM2349" s="1359"/>
      <c r="DIN2349" s="1359"/>
      <c r="DIO2349" s="1359"/>
      <c r="DIP2349" s="1359"/>
      <c r="DIQ2349" s="1359"/>
      <c r="DIR2349" s="1359"/>
      <c r="DIS2349" s="1359"/>
      <c r="DIT2349" s="1359"/>
      <c r="DIU2349" s="1359"/>
      <c r="DIV2349" s="1359"/>
      <c r="DIW2349" s="1359"/>
      <c r="DIX2349" s="1359"/>
      <c r="DIY2349" s="1359"/>
      <c r="DIZ2349" s="1359"/>
      <c r="DJA2349" s="1359"/>
      <c r="DJB2349" s="1359"/>
      <c r="DJC2349" s="1359"/>
      <c r="DJD2349" s="1359"/>
      <c r="DJE2349" s="1359"/>
      <c r="DJF2349" s="1359"/>
      <c r="DJG2349" s="1359"/>
      <c r="DJH2349" s="1359"/>
      <c r="DJI2349" s="1359"/>
      <c r="DJJ2349" s="1359"/>
      <c r="DJK2349" s="1359"/>
      <c r="DJL2349" s="1359"/>
      <c r="DJM2349" s="1359"/>
      <c r="DJN2349" s="1359"/>
      <c r="DJO2349" s="1359"/>
      <c r="DJP2349" s="1359"/>
      <c r="DJQ2349" s="1359"/>
      <c r="DJR2349" s="1359"/>
      <c r="DJS2349" s="1359"/>
      <c r="DJT2349" s="1359"/>
      <c r="DJU2349" s="1359"/>
      <c r="DJV2349" s="1359"/>
      <c r="DJW2349" s="1359"/>
      <c r="DJX2349" s="1359"/>
      <c r="DJY2349" s="1359"/>
      <c r="DJZ2349" s="1359"/>
      <c r="DKA2349" s="1359"/>
      <c r="DKB2349" s="1359"/>
      <c r="DKC2349" s="1359"/>
      <c r="DKD2349" s="1359"/>
      <c r="DKE2349" s="1359"/>
      <c r="DKF2349" s="1359"/>
      <c r="DKG2349" s="1359"/>
      <c r="DKH2349" s="1359"/>
      <c r="DKI2349" s="1359"/>
      <c r="DKJ2349" s="1359"/>
      <c r="DKK2349" s="1359"/>
      <c r="DKL2349" s="1359"/>
      <c r="DKM2349" s="1359"/>
      <c r="DKN2349" s="1359"/>
      <c r="DKO2349" s="1359"/>
      <c r="DKP2349" s="1359"/>
      <c r="DKQ2349" s="1359"/>
      <c r="DKR2349" s="1359"/>
      <c r="DKS2349" s="1359"/>
      <c r="DKT2349" s="1359"/>
      <c r="DKU2349" s="1359"/>
      <c r="DKV2349" s="1359"/>
      <c r="DKW2349" s="1359"/>
      <c r="DKX2349" s="1359"/>
      <c r="DKY2349" s="1359"/>
      <c r="DKZ2349" s="1359"/>
      <c r="DLA2349" s="1359"/>
      <c r="DLB2349" s="1359"/>
      <c r="DLC2349" s="1359"/>
      <c r="DLD2349" s="1359"/>
      <c r="DLE2349" s="1359"/>
      <c r="DLF2349" s="1359"/>
      <c r="DLG2349" s="1359"/>
      <c r="DLH2349" s="1359"/>
      <c r="DLI2349" s="1359"/>
      <c r="DLJ2349" s="1359"/>
      <c r="DLK2349" s="1359"/>
      <c r="DLL2349" s="1359"/>
      <c r="DLM2349" s="1359"/>
      <c r="DLN2349" s="1359"/>
      <c r="DLO2349" s="1359"/>
      <c r="DLP2349" s="1359"/>
      <c r="DLQ2349" s="1359"/>
      <c r="DLR2349" s="1359"/>
      <c r="DLS2349" s="1359"/>
      <c r="DLT2349" s="1359"/>
      <c r="DLU2349" s="1359"/>
      <c r="DLV2349" s="1359"/>
      <c r="DLW2349" s="1359"/>
      <c r="DLX2349" s="1359"/>
      <c r="DLY2349" s="1359"/>
      <c r="DLZ2349" s="1359"/>
      <c r="DMA2349" s="1359"/>
      <c r="DMB2349" s="1359"/>
      <c r="DMC2349" s="1359"/>
      <c r="DMD2349" s="1359"/>
      <c r="DME2349" s="1359"/>
      <c r="DMF2349" s="1359"/>
      <c r="DMG2349" s="1359"/>
      <c r="DMH2349" s="1359"/>
      <c r="DMI2349" s="1359"/>
      <c r="DMJ2349" s="1359"/>
      <c r="DMK2349" s="1359"/>
      <c r="DML2349" s="1359"/>
      <c r="DMM2349" s="1359"/>
      <c r="DMN2349" s="1359"/>
      <c r="DMO2349" s="1359"/>
      <c r="DMP2349" s="1359"/>
      <c r="DMQ2349" s="1359"/>
      <c r="DMR2349" s="1359"/>
      <c r="DMS2349" s="1359"/>
      <c r="DMT2349" s="1359"/>
      <c r="DMU2349" s="1359"/>
      <c r="DMV2349" s="1359"/>
      <c r="DMW2349" s="1359"/>
      <c r="DMX2349" s="1359"/>
      <c r="DMY2349" s="1359"/>
      <c r="DMZ2349" s="1359"/>
      <c r="DNA2349" s="1359"/>
      <c r="DNB2349" s="1359"/>
      <c r="DNC2349" s="1359"/>
      <c r="DND2349" s="1359"/>
      <c r="DNE2349" s="1359"/>
      <c r="DNF2349" s="1359"/>
      <c r="DNG2349" s="1359"/>
      <c r="DNH2349" s="1359"/>
      <c r="DNI2349" s="1359"/>
      <c r="DNJ2349" s="1359"/>
      <c r="DNK2349" s="1359"/>
      <c r="DNL2349" s="1359"/>
      <c r="DNM2349" s="1359"/>
      <c r="DNN2349" s="1359"/>
      <c r="DNO2349" s="1359"/>
      <c r="DNP2349" s="1359"/>
      <c r="DNQ2349" s="1359"/>
      <c r="DNR2349" s="1359"/>
      <c r="DNS2349" s="1359"/>
      <c r="DNT2349" s="1359"/>
      <c r="DNU2349" s="1359"/>
      <c r="DNV2349" s="1359"/>
      <c r="DNW2349" s="1359"/>
      <c r="DNX2349" s="1359"/>
      <c r="DNY2349" s="1359"/>
      <c r="DNZ2349" s="1359"/>
      <c r="DOA2349" s="1359"/>
      <c r="DOB2349" s="1359"/>
      <c r="DOC2349" s="1359"/>
      <c r="DOD2349" s="1359"/>
      <c r="DOE2349" s="1359"/>
      <c r="DOF2349" s="1359"/>
      <c r="DOG2349" s="1359"/>
      <c r="DOH2349" s="1359"/>
      <c r="DOI2349" s="1359"/>
      <c r="DOJ2349" s="1359"/>
      <c r="DOK2349" s="1359"/>
      <c r="DOL2349" s="1359"/>
      <c r="DOM2349" s="1359"/>
      <c r="DON2349" s="1359"/>
      <c r="DOO2349" s="1359"/>
      <c r="DOP2349" s="1359"/>
      <c r="DOQ2349" s="1359"/>
      <c r="DOR2349" s="1359"/>
      <c r="DOS2349" s="1359"/>
      <c r="DOT2349" s="1359"/>
      <c r="DOU2349" s="1359"/>
      <c r="DOV2349" s="1359"/>
      <c r="DOW2349" s="1359"/>
      <c r="DOX2349" s="1359"/>
      <c r="DOY2349" s="1359"/>
      <c r="DOZ2349" s="1359"/>
      <c r="DPA2349" s="1359"/>
      <c r="DPB2349" s="1359"/>
      <c r="DPC2349" s="1359"/>
      <c r="DPD2349" s="1359"/>
      <c r="DPE2349" s="1359"/>
      <c r="DPF2349" s="1359"/>
      <c r="DPG2349" s="1359"/>
      <c r="DPH2349" s="1359"/>
      <c r="DPI2349" s="1359"/>
      <c r="DPJ2349" s="1359"/>
      <c r="DPK2349" s="1359"/>
      <c r="DPL2349" s="1359"/>
      <c r="DPM2349" s="1359"/>
      <c r="DPN2349" s="1359"/>
      <c r="DPO2349" s="1359"/>
      <c r="DPP2349" s="1359"/>
      <c r="DPQ2349" s="1359"/>
      <c r="DPR2349" s="1359"/>
      <c r="DPS2349" s="1359"/>
      <c r="DPT2349" s="1359"/>
      <c r="DPU2349" s="1359"/>
      <c r="DPV2349" s="1359"/>
      <c r="DPW2349" s="1359"/>
      <c r="DPX2349" s="1359"/>
      <c r="DPY2349" s="1359"/>
      <c r="DPZ2349" s="1359"/>
      <c r="DQA2349" s="1359"/>
      <c r="DQB2349" s="1359"/>
      <c r="DQC2349" s="1359"/>
      <c r="DQD2349" s="1359"/>
      <c r="DQE2349" s="1359"/>
      <c r="DQF2349" s="1359"/>
      <c r="DQG2349" s="1359"/>
      <c r="DQH2349" s="1359"/>
      <c r="DQI2349" s="1359"/>
      <c r="DQJ2349" s="1359"/>
      <c r="DQK2349" s="1359"/>
      <c r="DQL2349" s="1359"/>
      <c r="DQM2349" s="1359"/>
      <c r="DQN2349" s="1359"/>
      <c r="DQO2349" s="1359"/>
      <c r="DQP2349" s="1359"/>
      <c r="DQQ2349" s="1359"/>
      <c r="DQR2349" s="1359"/>
      <c r="DQS2349" s="1359"/>
      <c r="DQT2349" s="1359"/>
      <c r="DQU2349" s="1359"/>
      <c r="DQV2349" s="1359"/>
      <c r="DQW2349" s="1359"/>
      <c r="DQX2349" s="1359"/>
      <c r="DQY2349" s="1359"/>
      <c r="DQZ2349" s="1359"/>
      <c r="DRA2349" s="1359"/>
      <c r="DRB2349" s="1359"/>
      <c r="DRC2349" s="1359"/>
      <c r="DRD2349" s="1359"/>
      <c r="DRE2349" s="1359"/>
      <c r="DRF2349" s="1359"/>
      <c r="DRG2349" s="1359"/>
      <c r="DRH2349" s="1359"/>
      <c r="DRI2349" s="1359"/>
      <c r="DRJ2349" s="1359"/>
      <c r="DRK2349" s="1359"/>
      <c r="DRL2349" s="1359"/>
      <c r="DRM2349" s="1359"/>
      <c r="DRN2349" s="1359"/>
      <c r="DRO2349" s="1359"/>
      <c r="DRP2349" s="1359"/>
      <c r="DRQ2349" s="1359"/>
      <c r="DRR2349" s="1359"/>
      <c r="DRS2349" s="1359"/>
      <c r="DRT2349" s="1359"/>
      <c r="DRU2349" s="1359"/>
      <c r="DRV2349" s="1359"/>
      <c r="DRW2349" s="1359"/>
      <c r="DRX2349" s="1359"/>
      <c r="DRY2349" s="1359"/>
      <c r="DRZ2349" s="1359"/>
      <c r="DSA2349" s="1359"/>
      <c r="DSB2349" s="1359"/>
      <c r="DSC2349" s="1359"/>
      <c r="DSD2349" s="1359"/>
      <c r="DSE2349" s="1359"/>
      <c r="DSF2349" s="1359"/>
      <c r="DSG2349" s="1359"/>
      <c r="DSH2349" s="1359"/>
      <c r="DSI2349" s="1359"/>
      <c r="DSJ2349" s="1359"/>
      <c r="DSK2349" s="1359"/>
      <c r="DSL2349" s="1359"/>
      <c r="DSM2349" s="1359"/>
      <c r="DSN2349" s="1359"/>
      <c r="DSO2349" s="1359"/>
      <c r="DSP2349" s="1359"/>
      <c r="DSQ2349" s="1359"/>
      <c r="DSR2349" s="1359"/>
      <c r="DSS2349" s="1359"/>
      <c r="DST2349" s="1359"/>
      <c r="DSU2349" s="1359"/>
      <c r="DSV2349" s="1359"/>
      <c r="DSW2349" s="1359"/>
      <c r="DSX2349" s="1359"/>
      <c r="DSY2349" s="1359"/>
      <c r="DSZ2349" s="1359"/>
      <c r="DTA2349" s="1359"/>
      <c r="DTB2349" s="1359"/>
      <c r="DTC2349" s="1359"/>
      <c r="DTD2349" s="1359"/>
      <c r="DTE2349" s="1359"/>
      <c r="DTF2349" s="1359"/>
      <c r="DTG2349" s="1359"/>
      <c r="DTH2349" s="1359"/>
      <c r="DTI2349" s="1359"/>
      <c r="DTJ2349" s="1359"/>
      <c r="DTK2349" s="1359"/>
      <c r="DTL2349" s="1359"/>
      <c r="DTM2349" s="1359"/>
      <c r="DTN2349" s="1359"/>
      <c r="DTO2349" s="1359"/>
      <c r="DTP2349" s="1359"/>
      <c r="DTQ2349" s="1359"/>
      <c r="DTR2349" s="1359"/>
      <c r="DTS2349" s="1359"/>
      <c r="DTT2349" s="1359"/>
      <c r="DTU2349" s="1359"/>
      <c r="DTV2349" s="1359"/>
      <c r="DTW2349" s="1359"/>
      <c r="DTX2349" s="1359"/>
      <c r="DTY2349" s="1359"/>
      <c r="DTZ2349" s="1359"/>
      <c r="DUA2349" s="1359"/>
      <c r="DUB2349" s="1359"/>
      <c r="DUC2349" s="1359"/>
      <c r="DUD2349" s="1359"/>
      <c r="DUE2349" s="1359"/>
      <c r="DUF2349" s="1359"/>
      <c r="DUG2349" s="1359"/>
      <c r="DUH2349" s="1359"/>
      <c r="DUI2349" s="1359"/>
      <c r="DUJ2349" s="1359"/>
      <c r="DUK2349" s="1359"/>
      <c r="DUL2349" s="1359"/>
      <c r="DUM2349" s="1359"/>
      <c r="DUN2349" s="1359"/>
      <c r="DUO2349" s="1359"/>
      <c r="DUP2349" s="1359"/>
      <c r="DUQ2349" s="1359"/>
      <c r="DUR2349" s="1359"/>
      <c r="DUS2349" s="1359"/>
      <c r="DUT2349" s="1359"/>
      <c r="DUU2349" s="1359"/>
      <c r="DUV2349" s="1359"/>
      <c r="DUW2349" s="1359"/>
      <c r="DUX2349" s="1359"/>
      <c r="DUY2349" s="1359"/>
      <c r="DUZ2349" s="1359"/>
      <c r="DVA2349" s="1359"/>
      <c r="DVB2349" s="1359"/>
      <c r="DVC2349" s="1359"/>
      <c r="DVD2349" s="1359"/>
      <c r="DVE2349" s="1359"/>
      <c r="DVF2349" s="1359"/>
      <c r="DVG2349" s="1359"/>
      <c r="DVH2349" s="1359"/>
      <c r="DVI2349" s="1359"/>
      <c r="DVJ2349" s="1359"/>
      <c r="DVK2349" s="1359"/>
      <c r="DVL2349" s="1359"/>
      <c r="DVM2349" s="1359"/>
      <c r="DVN2349" s="1359"/>
      <c r="DVO2349" s="1359"/>
      <c r="DVP2349" s="1359"/>
      <c r="DVQ2349" s="1359"/>
      <c r="DVR2349" s="1359"/>
      <c r="DVS2349" s="1359"/>
      <c r="DVT2349" s="1359"/>
      <c r="DVU2349" s="1359"/>
      <c r="DVV2349" s="1359"/>
      <c r="DVW2349" s="1359"/>
      <c r="DVX2349" s="1359"/>
      <c r="DVY2349" s="1359"/>
      <c r="DVZ2349" s="1359"/>
      <c r="DWA2349" s="1359"/>
      <c r="DWB2349" s="1359"/>
      <c r="DWC2349" s="1359"/>
      <c r="DWD2349" s="1359"/>
      <c r="DWE2349" s="1359"/>
      <c r="DWF2349" s="1359"/>
      <c r="DWG2349" s="1359"/>
      <c r="DWH2349" s="1359"/>
      <c r="DWI2349" s="1359"/>
      <c r="DWJ2349" s="1359"/>
      <c r="DWK2349" s="1359"/>
      <c r="DWL2349" s="1359"/>
      <c r="DWM2349" s="1359"/>
      <c r="DWN2349" s="1359"/>
      <c r="DWO2349" s="1359"/>
      <c r="DWP2349" s="1359"/>
      <c r="DWQ2349" s="1359"/>
      <c r="DWR2349" s="1359"/>
      <c r="DWS2349" s="1359"/>
      <c r="DWT2349" s="1359"/>
      <c r="DWU2349" s="1359"/>
      <c r="DWV2349" s="1359"/>
      <c r="DWW2349" s="1359"/>
      <c r="DWX2349" s="1359"/>
      <c r="DWY2349" s="1359"/>
      <c r="DWZ2349" s="1359"/>
      <c r="DXA2349" s="1359"/>
      <c r="DXB2349" s="1359"/>
      <c r="DXC2349" s="1359"/>
      <c r="DXD2349" s="1359"/>
      <c r="DXE2349" s="1359"/>
      <c r="DXF2349" s="1359"/>
      <c r="DXG2349" s="1359"/>
      <c r="DXH2349" s="1359"/>
      <c r="DXI2349" s="1359"/>
      <c r="DXJ2349" s="1359"/>
      <c r="DXK2349" s="1359"/>
      <c r="DXL2349" s="1359"/>
      <c r="DXM2349" s="1359"/>
      <c r="DXN2349" s="1359"/>
      <c r="DXO2349" s="1359"/>
      <c r="DXP2349" s="1359"/>
      <c r="DXQ2349" s="1359"/>
      <c r="DXR2349" s="1359"/>
      <c r="DXS2349" s="1359"/>
      <c r="DXT2349" s="1359"/>
      <c r="DXU2349" s="1359"/>
      <c r="DXV2349" s="1359"/>
      <c r="DXW2349" s="1359"/>
      <c r="DXX2349" s="1359"/>
      <c r="DXY2349" s="1359"/>
      <c r="DXZ2349" s="1359"/>
      <c r="DYA2349" s="1359"/>
      <c r="DYB2349" s="1359"/>
      <c r="DYC2349" s="1359"/>
      <c r="DYD2349" s="1359"/>
      <c r="DYE2349" s="1359"/>
      <c r="DYF2349" s="1359"/>
      <c r="DYG2349" s="1359"/>
      <c r="DYH2349" s="1359"/>
      <c r="DYI2349" s="1359"/>
      <c r="DYJ2349" s="1359"/>
      <c r="DYK2349" s="1359"/>
      <c r="DYL2349" s="1359"/>
      <c r="DYM2349" s="1359"/>
      <c r="DYN2349" s="1359"/>
      <c r="DYO2349" s="1359"/>
      <c r="DYP2349" s="1359"/>
      <c r="DYQ2349" s="1359"/>
      <c r="DYR2349" s="1359"/>
      <c r="DYS2349" s="1359"/>
      <c r="DYT2349" s="1359"/>
      <c r="DYU2349" s="1359"/>
      <c r="DYV2349" s="1359"/>
      <c r="DYW2349" s="1359"/>
      <c r="DYX2349" s="1359"/>
      <c r="DYY2349" s="1359"/>
      <c r="DYZ2349" s="1359"/>
      <c r="DZA2349" s="1359"/>
      <c r="DZB2349" s="1359"/>
      <c r="DZC2349" s="1359"/>
      <c r="DZD2349" s="1359"/>
      <c r="DZE2349" s="1359"/>
      <c r="DZF2349" s="1359"/>
      <c r="DZG2349" s="1359"/>
      <c r="DZH2349" s="1359"/>
      <c r="DZI2349" s="1359"/>
      <c r="DZJ2349" s="1359"/>
      <c r="DZK2349" s="1359"/>
      <c r="DZL2349" s="1359"/>
      <c r="DZM2349" s="1359"/>
      <c r="DZN2349" s="1359"/>
      <c r="DZO2349" s="1359"/>
      <c r="DZP2349" s="1359"/>
      <c r="DZQ2349" s="1359"/>
      <c r="DZR2349" s="1359"/>
      <c r="DZS2349" s="1359"/>
      <c r="DZT2349" s="1359"/>
      <c r="DZU2349" s="1359"/>
      <c r="DZV2349" s="1359"/>
      <c r="DZW2349" s="1359"/>
      <c r="DZX2349" s="1359"/>
      <c r="DZY2349" s="1359"/>
      <c r="DZZ2349" s="1359"/>
      <c r="EAA2349" s="1359"/>
      <c r="EAB2349" s="1359"/>
      <c r="EAC2349" s="1359"/>
      <c r="EAD2349" s="1359"/>
      <c r="EAE2349" s="1359"/>
      <c r="EAF2349" s="1359"/>
      <c r="EAG2349" s="1359"/>
      <c r="EAH2349" s="1359"/>
      <c r="EAI2349" s="1359"/>
      <c r="EAJ2349" s="1359"/>
      <c r="EAK2349" s="1359"/>
      <c r="EAL2349" s="1359"/>
      <c r="EAM2349" s="1359"/>
      <c r="EAN2349" s="1359"/>
      <c r="EAO2349" s="1359"/>
      <c r="EAP2349" s="1359"/>
      <c r="EAQ2349" s="1359"/>
      <c r="EAR2349" s="1359"/>
      <c r="EAS2349" s="1359"/>
      <c r="EAT2349" s="1359"/>
      <c r="EAU2349" s="1359"/>
      <c r="EAV2349" s="1359"/>
      <c r="EAW2349" s="1359"/>
      <c r="EAX2349" s="1359"/>
      <c r="EAY2349" s="1359"/>
      <c r="EAZ2349" s="1359"/>
      <c r="EBA2349" s="1359"/>
      <c r="EBB2349" s="1359"/>
      <c r="EBC2349" s="1359"/>
      <c r="EBD2349" s="1359"/>
      <c r="EBE2349" s="1359"/>
      <c r="EBF2349" s="1359"/>
      <c r="EBG2349" s="1359"/>
      <c r="EBH2349" s="1359"/>
      <c r="EBI2349" s="1359"/>
      <c r="EBJ2349" s="1359"/>
      <c r="EBK2349" s="1359"/>
      <c r="EBL2349" s="1359"/>
      <c r="EBM2349" s="1359"/>
      <c r="EBN2349" s="1359"/>
      <c r="EBO2349" s="1359"/>
      <c r="EBP2349" s="1359"/>
      <c r="EBQ2349" s="1359"/>
      <c r="EBR2349" s="1359"/>
      <c r="EBS2349" s="1359"/>
      <c r="EBT2349" s="1359"/>
      <c r="EBU2349" s="1359"/>
      <c r="EBV2349" s="1359"/>
      <c r="EBW2349" s="1359"/>
      <c r="EBX2349" s="1359"/>
      <c r="EBY2349" s="1359"/>
      <c r="EBZ2349" s="1359"/>
      <c r="ECA2349" s="1359"/>
      <c r="ECB2349" s="1359"/>
      <c r="ECC2349" s="1359"/>
      <c r="ECD2349" s="1359"/>
      <c r="ECE2349" s="1359"/>
      <c r="ECF2349" s="1359"/>
      <c r="ECG2349" s="1359"/>
      <c r="ECH2349" s="1359"/>
      <c r="ECI2349" s="1359"/>
      <c r="ECJ2349" s="1359"/>
      <c r="ECK2349" s="1359"/>
      <c r="ECL2349" s="1359"/>
      <c r="ECM2349" s="1359"/>
      <c r="ECN2349" s="1359"/>
      <c r="ECO2349" s="1359"/>
      <c r="ECP2349" s="1359"/>
      <c r="ECQ2349" s="1359"/>
      <c r="ECR2349" s="1359"/>
      <c r="ECS2349" s="1359"/>
      <c r="ECT2349" s="1359"/>
      <c r="ECU2349" s="1359"/>
      <c r="ECV2349" s="1359"/>
      <c r="ECW2349" s="1359"/>
      <c r="ECX2349" s="1359"/>
      <c r="ECY2349" s="1359"/>
      <c r="ECZ2349" s="1359"/>
      <c r="EDA2349" s="1359"/>
      <c r="EDB2349" s="1359"/>
      <c r="EDC2349" s="1359"/>
      <c r="EDD2349" s="1359"/>
      <c r="EDE2349" s="1359"/>
      <c r="EDF2349" s="1359"/>
      <c r="EDG2349" s="1359"/>
      <c r="EDH2349" s="1359"/>
      <c r="EDI2349" s="1359"/>
      <c r="EDJ2349" s="1359"/>
      <c r="EDK2349" s="1359"/>
      <c r="EDL2349" s="1359"/>
      <c r="EDM2349" s="1359"/>
      <c r="EDN2349" s="1359"/>
      <c r="EDO2349" s="1359"/>
      <c r="EDP2349" s="1359"/>
      <c r="EDQ2349" s="1359"/>
      <c r="EDR2349" s="1359"/>
      <c r="EDS2349" s="1359"/>
      <c r="EDT2349" s="1359"/>
      <c r="EDU2349" s="1359"/>
      <c r="EDV2349" s="1359"/>
      <c r="EDW2349" s="1359"/>
      <c r="EDX2349" s="1359"/>
      <c r="EDY2349" s="1359"/>
      <c r="EDZ2349" s="1359"/>
      <c r="EEA2349" s="1359"/>
      <c r="EEB2349" s="1359"/>
      <c r="EEC2349" s="1359"/>
      <c r="EED2349" s="1359"/>
      <c r="EEE2349" s="1359"/>
      <c r="EEF2349" s="1359"/>
      <c r="EEG2349" s="1359"/>
      <c r="EEH2349" s="1359"/>
      <c r="EEI2349" s="1359"/>
      <c r="EEJ2349" s="1359"/>
      <c r="EEK2349" s="1359"/>
      <c r="EEL2349" s="1359"/>
      <c r="EEM2349" s="1359"/>
      <c r="EEN2349" s="1359"/>
      <c r="EEO2349" s="1359"/>
      <c r="EEP2349" s="1359"/>
      <c r="EEQ2349" s="1359"/>
      <c r="EER2349" s="1359"/>
      <c r="EES2349" s="1359"/>
      <c r="EET2349" s="1359"/>
      <c r="EEU2349" s="1359"/>
      <c r="EEV2349" s="1359"/>
      <c r="EEW2349" s="1359"/>
      <c r="EEX2349" s="1359"/>
      <c r="EEY2349" s="1359"/>
      <c r="EEZ2349" s="1359"/>
      <c r="EFA2349" s="1359"/>
      <c r="EFB2349" s="1359"/>
      <c r="EFC2349" s="1359"/>
      <c r="EFD2349" s="1359"/>
      <c r="EFE2349" s="1359"/>
      <c r="EFF2349" s="1359"/>
      <c r="EFG2349" s="1359"/>
      <c r="EFH2349" s="1359"/>
      <c r="EFI2349" s="1359"/>
      <c r="EFJ2349" s="1359"/>
      <c r="EFK2349" s="1359"/>
      <c r="EFL2349" s="1359"/>
      <c r="EFM2349" s="1359"/>
      <c r="EFN2349" s="1359"/>
      <c r="EFO2349" s="1359"/>
      <c r="EFP2349" s="1359"/>
      <c r="EFQ2349" s="1359"/>
      <c r="EFR2349" s="1359"/>
      <c r="EFS2349" s="1359"/>
      <c r="EFT2349" s="1359"/>
      <c r="EFU2349" s="1359"/>
      <c r="EFV2349" s="1359"/>
      <c r="EFW2349" s="1359"/>
      <c r="EFX2349" s="1359"/>
      <c r="EFY2349" s="1359"/>
      <c r="EFZ2349" s="1359"/>
      <c r="EGA2349" s="1359"/>
      <c r="EGB2349" s="1359"/>
      <c r="EGC2349" s="1359"/>
      <c r="EGD2349" s="1359"/>
      <c r="EGE2349" s="1359"/>
      <c r="EGF2349" s="1359"/>
      <c r="EGG2349" s="1359"/>
      <c r="EGH2349" s="1359"/>
      <c r="EGI2349" s="1359"/>
      <c r="EGJ2349" s="1359"/>
      <c r="EGK2349" s="1359"/>
      <c r="EGL2349" s="1359"/>
      <c r="EGM2349" s="1359"/>
      <c r="EGN2349" s="1359"/>
      <c r="EGO2349" s="1359"/>
      <c r="EGP2349" s="1359"/>
      <c r="EGQ2349" s="1359"/>
      <c r="EGR2349" s="1359"/>
      <c r="EGS2349" s="1359"/>
      <c r="EGT2349" s="1359"/>
      <c r="EGU2349" s="1359"/>
      <c r="EGV2349" s="1359"/>
      <c r="EGW2349" s="1359"/>
      <c r="EGX2349" s="1359"/>
      <c r="EGY2349" s="1359"/>
      <c r="EGZ2349" s="1359"/>
      <c r="EHA2349" s="1359"/>
      <c r="EHB2349" s="1359"/>
      <c r="EHC2349" s="1359"/>
      <c r="EHD2349" s="1359"/>
      <c r="EHE2349" s="1359"/>
      <c r="EHF2349" s="1359"/>
      <c r="EHG2349" s="1359"/>
      <c r="EHH2349" s="1359"/>
      <c r="EHI2349" s="1359"/>
      <c r="EHJ2349" s="1359"/>
      <c r="EHK2349" s="1359"/>
      <c r="EHL2349" s="1359"/>
      <c r="EHM2349" s="1359"/>
      <c r="EHN2349" s="1359"/>
      <c r="EHO2349" s="1359"/>
      <c r="EHP2349" s="1359"/>
      <c r="EHQ2349" s="1359"/>
      <c r="EHR2349" s="1359"/>
      <c r="EHS2349" s="1359"/>
      <c r="EHT2349" s="1359"/>
      <c r="EHU2349" s="1359"/>
      <c r="EHV2349" s="1359"/>
      <c r="EHW2349" s="1359"/>
      <c r="EHX2349" s="1359"/>
      <c r="EHY2349" s="1359"/>
      <c r="EHZ2349" s="1359"/>
      <c r="EIA2349" s="1359"/>
      <c r="EIB2349" s="1359"/>
      <c r="EIC2349" s="1359"/>
      <c r="EID2349" s="1359"/>
      <c r="EIE2349" s="1359"/>
      <c r="EIF2349" s="1359"/>
      <c r="EIG2349" s="1359"/>
      <c r="EIH2349" s="1359"/>
      <c r="EII2349" s="1359"/>
      <c r="EIJ2349" s="1359"/>
      <c r="EIK2349" s="1359"/>
      <c r="EIL2349" s="1359"/>
      <c r="EIM2349" s="1359"/>
      <c r="EIN2349" s="1359"/>
      <c r="EIO2349" s="1359"/>
      <c r="EIP2349" s="1359"/>
      <c r="EIQ2349" s="1359"/>
      <c r="EIR2349" s="1359"/>
      <c r="EIS2349" s="1359"/>
      <c r="EIT2349" s="1359"/>
      <c r="EIU2349" s="1359"/>
      <c r="EIV2349" s="1359"/>
      <c r="EIW2349" s="1359"/>
      <c r="EIX2349" s="1359"/>
      <c r="EIY2349" s="1359"/>
      <c r="EIZ2349" s="1359"/>
      <c r="EJA2349" s="1359"/>
      <c r="EJB2349" s="1359"/>
      <c r="EJC2349" s="1359"/>
      <c r="EJD2349" s="1359"/>
      <c r="EJE2349" s="1359"/>
      <c r="EJF2349" s="1359"/>
      <c r="EJG2349" s="1359"/>
      <c r="EJH2349" s="1359"/>
      <c r="EJI2349" s="1359"/>
      <c r="EJJ2349" s="1359"/>
      <c r="EJK2349" s="1359"/>
      <c r="EJL2349" s="1359"/>
      <c r="EJM2349" s="1359"/>
      <c r="EJN2349" s="1359"/>
      <c r="EJO2349" s="1359"/>
      <c r="EJP2349" s="1359"/>
      <c r="EJQ2349" s="1359"/>
      <c r="EJR2349" s="1359"/>
      <c r="EJS2349" s="1359"/>
      <c r="EJT2349" s="1359"/>
      <c r="EJU2349" s="1359"/>
      <c r="EJV2349" s="1359"/>
      <c r="EJW2349" s="1359"/>
      <c r="EJX2349" s="1359"/>
      <c r="EJY2349" s="1359"/>
      <c r="EJZ2349" s="1359"/>
      <c r="EKA2349" s="1359"/>
      <c r="EKB2349" s="1359"/>
      <c r="EKC2349" s="1359"/>
      <c r="EKD2349" s="1359"/>
      <c r="EKE2349" s="1359"/>
      <c r="EKF2349" s="1359"/>
      <c r="EKG2349" s="1359"/>
      <c r="EKH2349" s="1359"/>
      <c r="EKI2349" s="1359"/>
      <c r="EKJ2349" s="1359"/>
      <c r="EKK2349" s="1359"/>
      <c r="EKL2349" s="1359"/>
      <c r="EKM2349" s="1359"/>
      <c r="EKN2349" s="1359"/>
      <c r="EKO2349" s="1359"/>
      <c r="EKP2349" s="1359"/>
      <c r="EKQ2349" s="1359"/>
      <c r="EKR2349" s="1359"/>
      <c r="EKS2349" s="1359"/>
      <c r="EKT2349" s="1359"/>
      <c r="EKU2349" s="1359"/>
      <c r="EKV2349" s="1359"/>
      <c r="EKW2349" s="1359"/>
      <c r="EKX2349" s="1359"/>
      <c r="EKY2349" s="1359"/>
      <c r="EKZ2349" s="1359"/>
      <c r="ELA2349" s="1359"/>
      <c r="ELB2349" s="1359"/>
      <c r="ELC2349" s="1359"/>
      <c r="ELD2349" s="1359"/>
      <c r="ELE2349" s="1359"/>
      <c r="ELF2349" s="1359"/>
      <c r="ELG2349" s="1359"/>
      <c r="ELH2349" s="1359"/>
      <c r="ELI2349" s="1359"/>
      <c r="ELJ2349" s="1359"/>
      <c r="ELK2349" s="1359"/>
      <c r="ELL2349" s="1359"/>
      <c r="ELM2349" s="1359"/>
      <c r="ELN2349" s="1359"/>
      <c r="ELO2349" s="1359"/>
      <c r="ELP2349" s="1359"/>
      <c r="ELQ2349" s="1359"/>
      <c r="ELR2349" s="1359"/>
      <c r="ELS2349" s="1359"/>
      <c r="ELT2349" s="1359"/>
      <c r="ELU2349" s="1359"/>
      <c r="ELV2349" s="1359"/>
      <c r="ELW2349" s="1359"/>
      <c r="ELX2349" s="1359"/>
      <c r="ELY2349" s="1359"/>
      <c r="ELZ2349" s="1359"/>
      <c r="EMA2349" s="1359"/>
      <c r="EMB2349" s="1359"/>
      <c r="EMC2349" s="1359"/>
      <c r="EMD2349" s="1359"/>
      <c r="EME2349" s="1359"/>
      <c r="EMF2349" s="1359"/>
      <c r="EMG2349" s="1359"/>
      <c r="EMH2349" s="1359"/>
      <c r="EMI2349" s="1359"/>
      <c r="EMJ2349" s="1359"/>
      <c r="EMK2349" s="1359"/>
      <c r="EML2349" s="1359"/>
      <c r="EMM2349" s="1359"/>
      <c r="EMN2349" s="1359"/>
      <c r="EMO2349" s="1359"/>
      <c r="EMP2349" s="1359"/>
      <c r="EMQ2349" s="1359"/>
      <c r="EMR2349" s="1359"/>
      <c r="EMS2349" s="1359"/>
      <c r="EMT2349" s="1359"/>
      <c r="EMU2349" s="1359"/>
      <c r="EMV2349" s="1359"/>
      <c r="EMW2349" s="1359"/>
      <c r="EMX2349" s="1359"/>
      <c r="EMY2349" s="1359"/>
      <c r="EMZ2349" s="1359"/>
      <c r="ENA2349" s="1359"/>
      <c r="ENB2349" s="1359"/>
      <c r="ENC2349" s="1359"/>
      <c r="END2349" s="1359"/>
      <c r="ENE2349" s="1359"/>
      <c r="ENF2349" s="1359"/>
      <c r="ENG2349" s="1359"/>
      <c r="ENH2349" s="1359"/>
      <c r="ENI2349" s="1359"/>
      <c r="ENJ2349" s="1359"/>
      <c r="ENK2349" s="1359"/>
      <c r="ENL2349" s="1359"/>
      <c r="ENM2349" s="1359"/>
      <c r="ENN2349" s="1359"/>
      <c r="ENO2349" s="1359"/>
      <c r="ENP2349" s="1359"/>
      <c r="ENQ2349" s="1359"/>
      <c r="ENR2349" s="1359"/>
      <c r="ENS2349" s="1359"/>
      <c r="ENT2349" s="1359"/>
      <c r="ENU2349" s="1359"/>
      <c r="ENV2349" s="1359"/>
      <c r="ENW2349" s="1359"/>
      <c r="ENX2349" s="1359"/>
      <c r="ENY2349" s="1359"/>
      <c r="ENZ2349" s="1359"/>
      <c r="EOA2349" s="1359"/>
      <c r="EOB2349" s="1359"/>
      <c r="EOC2349" s="1359"/>
      <c r="EOD2349" s="1359"/>
      <c r="EOE2349" s="1359"/>
      <c r="EOF2349" s="1359"/>
      <c r="EOG2349" s="1359"/>
      <c r="EOH2349" s="1359"/>
      <c r="EOI2349" s="1359"/>
      <c r="EOJ2349" s="1359"/>
      <c r="EOK2349" s="1359"/>
      <c r="EOL2349" s="1359"/>
      <c r="EOM2349" s="1359"/>
      <c r="EON2349" s="1359"/>
      <c r="EOO2349" s="1359"/>
      <c r="EOP2349" s="1359"/>
      <c r="EOQ2349" s="1359"/>
      <c r="EOR2349" s="1359"/>
      <c r="EOS2349" s="1359"/>
      <c r="EOT2349" s="1359"/>
      <c r="EOU2349" s="1359"/>
      <c r="EOV2349" s="1359"/>
      <c r="EOW2349" s="1359"/>
      <c r="EOX2349" s="1359"/>
      <c r="EOY2349" s="1359"/>
      <c r="EOZ2349" s="1359"/>
      <c r="EPA2349" s="1359"/>
      <c r="EPB2349" s="1359"/>
      <c r="EPC2349" s="1359"/>
      <c r="EPD2349" s="1359"/>
      <c r="EPE2349" s="1359"/>
      <c r="EPF2349" s="1359"/>
      <c r="EPG2349" s="1359"/>
      <c r="EPH2349" s="1359"/>
      <c r="EPI2349" s="1359"/>
      <c r="EPJ2349" s="1359"/>
      <c r="EPK2349" s="1359"/>
      <c r="EPL2349" s="1359"/>
      <c r="EPM2349" s="1359"/>
      <c r="EPN2349" s="1359"/>
      <c r="EPO2349" s="1359"/>
      <c r="EPP2349" s="1359"/>
      <c r="EPQ2349" s="1359"/>
      <c r="EPR2349" s="1359"/>
      <c r="EPS2349" s="1359"/>
      <c r="EPT2349" s="1359"/>
      <c r="EPU2349" s="1359"/>
      <c r="EPV2349" s="1359"/>
      <c r="EPW2349" s="1359"/>
      <c r="EPX2349" s="1359"/>
      <c r="EPY2349" s="1359"/>
      <c r="EPZ2349" s="1359"/>
      <c r="EQA2349" s="1359"/>
      <c r="EQB2349" s="1359"/>
      <c r="EQC2349" s="1359"/>
      <c r="EQD2349" s="1359"/>
      <c r="EQE2349" s="1359"/>
      <c r="EQF2349" s="1359"/>
      <c r="EQG2349" s="1359"/>
      <c r="EQH2349" s="1359"/>
      <c r="EQI2349" s="1359"/>
      <c r="EQJ2349" s="1359"/>
      <c r="EQK2349" s="1359"/>
      <c r="EQL2349" s="1359"/>
      <c r="EQM2349" s="1359"/>
      <c r="EQN2349" s="1359"/>
      <c r="EQO2349" s="1359"/>
      <c r="EQP2349" s="1359"/>
      <c r="EQQ2349" s="1359"/>
      <c r="EQR2349" s="1359"/>
      <c r="EQS2349" s="1359"/>
      <c r="EQT2349" s="1359"/>
      <c r="EQU2349" s="1359"/>
      <c r="EQV2349" s="1359"/>
      <c r="EQW2349" s="1359"/>
      <c r="EQX2349" s="1359"/>
      <c r="EQY2349" s="1359"/>
      <c r="EQZ2349" s="1359"/>
      <c r="ERA2349" s="1359"/>
      <c r="ERB2349" s="1359"/>
      <c r="ERC2349" s="1359"/>
      <c r="ERD2349" s="1359"/>
      <c r="ERE2349" s="1359"/>
      <c r="ERF2349" s="1359"/>
      <c r="ERG2349" s="1359"/>
      <c r="ERH2349" s="1359"/>
      <c r="ERI2349" s="1359"/>
      <c r="ERJ2349" s="1359"/>
      <c r="ERK2349" s="1359"/>
      <c r="ERL2349" s="1359"/>
      <c r="ERM2349" s="1359"/>
      <c r="ERN2349" s="1359"/>
      <c r="ERO2349" s="1359"/>
      <c r="ERP2349" s="1359"/>
      <c r="ERQ2349" s="1359"/>
      <c r="ERR2349" s="1359"/>
      <c r="ERS2349" s="1359"/>
      <c r="ERT2349" s="1359"/>
      <c r="ERU2349" s="1359"/>
      <c r="ERV2349" s="1359"/>
      <c r="ERW2349" s="1359"/>
      <c r="ERX2349" s="1359"/>
      <c r="ERY2349" s="1359"/>
      <c r="ERZ2349" s="1359"/>
      <c r="ESA2349" s="1359"/>
      <c r="ESB2349" s="1359"/>
      <c r="ESC2349" s="1359"/>
      <c r="ESD2349" s="1359"/>
      <c r="ESE2349" s="1359"/>
      <c r="ESF2349" s="1359"/>
      <c r="ESG2349" s="1359"/>
      <c r="ESH2349" s="1359"/>
      <c r="ESI2349" s="1359"/>
      <c r="ESJ2349" s="1359"/>
      <c r="ESK2349" s="1359"/>
      <c r="ESL2349" s="1359"/>
      <c r="ESM2349" s="1359"/>
      <c r="ESN2349" s="1359"/>
      <c r="ESO2349" s="1359"/>
      <c r="ESP2349" s="1359"/>
      <c r="ESQ2349" s="1359"/>
      <c r="ESR2349" s="1359"/>
      <c r="ESS2349" s="1359"/>
      <c r="EST2349" s="1359"/>
      <c r="ESU2349" s="1359"/>
      <c r="ESV2349" s="1359"/>
      <c r="ESW2349" s="1359"/>
      <c r="ESX2349" s="1359"/>
      <c r="ESY2349" s="1359"/>
      <c r="ESZ2349" s="1359"/>
      <c r="ETA2349" s="1359"/>
      <c r="ETB2349" s="1359"/>
      <c r="ETC2349" s="1359"/>
      <c r="ETD2349" s="1359"/>
      <c r="ETE2349" s="1359"/>
      <c r="ETF2349" s="1359"/>
      <c r="ETG2349" s="1359"/>
      <c r="ETH2349" s="1359"/>
      <c r="ETI2349" s="1359"/>
      <c r="ETJ2349" s="1359"/>
      <c r="ETK2349" s="1359"/>
      <c r="ETL2349" s="1359"/>
      <c r="ETM2349" s="1359"/>
      <c r="ETN2349" s="1359"/>
      <c r="ETO2349" s="1359"/>
      <c r="ETP2349" s="1359"/>
      <c r="ETQ2349" s="1359"/>
      <c r="ETR2349" s="1359"/>
      <c r="ETS2349" s="1359"/>
      <c r="ETT2349" s="1359"/>
      <c r="ETU2349" s="1359"/>
      <c r="ETV2349" s="1359"/>
      <c r="ETW2349" s="1359"/>
      <c r="ETX2349" s="1359"/>
      <c r="ETY2349" s="1359"/>
      <c r="ETZ2349" s="1359"/>
      <c r="EUA2349" s="1359"/>
      <c r="EUB2349" s="1359"/>
      <c r="EUC2349" s="1359"/>
      <c r="EUD2349" s="1359"/>
      <c r="EUE2349" s="1359"/>
      <c r="EUF2349" s="1359"/>
      <c r="EUG2349" s="1359"/>
      <c r="EUH2349" s="1359"/>
      <c r="EUI2349" s="1359"/>
      <c r="EUJ2349" s="1359"/>
      <c r="EUK2349" s="1359"/>
      <c r="EUL2349" s="1359"/>
      <c r="EUM2349" s="1359"/>
      <c r="EUN2349" s="1359"/>
      <c r="EUO2349" s="1359"/>
      <c r="EUP2349" s="1359"/>
      <c r="EUQ2349" s="1359"/>
      <c r="EUR2349" s="1359"/>
      <c r="EUS2349" s="1359"/>
      <c r="EUT2349" s="1359"/>
      <c r="EUU2349" s="1359"/>
      <c r="EUV2349" s="1359"/>
      <c r="EUW2349" s="1359"/>
      <c r="EUX2349" s="1359"/>
      <c r="EUY2349" s="1359"/>
      <c r="EUZ2349" s="1359"/>
      <c r="EVA2349" s="1359"/>
      <c r="EVB2349" s="1359"/>
      <c r="EVC2349" s="1359"/>
      <c r="EVD2349" s="1359"/>
      <c r="EVE2349" s="1359"/>
      <c r="EVF2349" s="1359"/>
      <c r="EVG2349" s="1359"/>
      <c r="EVH2349" s="1359"/>
      <c r="EVI2349" s="1359"/>
      <c r="EVJ2349" s="1359"/>
      <c r="EVK2349" s="1359"/>
      <c r="EVL2349" s="1359"/>
      <c r="EVM2349" s="1359"/>
      <c r="EVN2349" s="1359"/>
      <c r="EVO2349" s="1359"/>
      <c r="EVP2349" s="1359"/>
      <c r="EVQ2349" s="1359"/>
      <c r="EVR2349" s="1359"/>
      <c r="EVS2349" s="1359"/>
      <c r="EVT2349" s="1359"/>
      <c r="EVU2349" s="1359"/>
      <c r="EVV2349" s="1359"/>
      <c r="EVW2349" s="1359"/>
      <c r="EVX2349" s="1359"/>
      <c r="EVY2349" s="1359"/>
      <c r="EVZ2349" s="1359"/>
      <c r="EWA2349" s="1359"/>
      <c r="EWB2349" s="1359"/>
      <c r="EWC2349" s="1359"/>
      <c r="EWD2349" s="1359"/>
      <c r="EWE2349" s="1359"/>
      <c r="EWF2349" s="1359"/>
      <c r="EWG2349" s="1359"/>
      <c r="EWH2349" s="1359"/>
      <c r="EWI2349" s="1359"/>
      <c r="EWJ2349" s="1359"/>
      <c r="EWK2349" s="1359"/>
      <c r="EWL2349" s="1359"/>
      <c r="EWM2349" s="1359"/>
      <c r="EWN2349" s="1359"/>
      <c r="EWO2349" s="1359"/>
      <c r="EWP2349" s="1359"/>
      <c r="EWQ2349" s="1359"/>
      <c r="EWR2349" s="1359"/>
      <c r="EWS2349" s="1359"/>
      <c r="EWT2349" s="1359"/>
      <c r="EWU2349" s="1359"/>
      <c r="EWV2349" s="1359"/>
      <c r="EWW2349" s="1359"/>
      <c r="EWX2349" s="1359"/>
      <c r="EWY2349" s="1359"/>
      <c r="EWZ2349" s="1359"/>
      <c r="EXA2349" s="1359"/>
      <c r="EXB2349" s="1359"/>
      <c r="EXC2349" s="1359"/>
      <c r="EXD2349" s="1359"/>
      <c r="EXE2349" s="1359"/>
      <c r="EXF2349" s="1359"/>
      <c r="EXG2349" s="1359"/>
      <c r="EXH2349" s="1359"/>
      <c r="EXI2349" s="1359"/>
      <c r="EXJ2349" s="1359"/>
      <c r="EXK2349" s="1359"/>
      <c r="EXL2349" s="1359"/>
      <c r="EXM2349" s="1359"/>
      <c r="EXN2349" s="1359"/>
      <c r="EXO2349" s="1359"/>
      <c r="EXP2349" s="1359"/>
      <c r="EXQ2349" s="1359"/>
      <c r="EXR2349" s="1359"/>
      <c r="EXS2349" s="1359"/>
      <c r="EXT2349" s="1359"/>
      <c r="EXU2349" s="1359"/>
      <c r="EXV2349" s="1359"/>
      <c r="EXW2349" s="1359"/>
      <c r="EXX2349" s="1359"/>
      <c r="EXY2349" s="1359"/>
      <c r="EXZ2349" s="1359"/>
      <c r="EYA2349" s="1359"/>
      <c r="EYB2349" s="1359"/>
      <c r="EYC2349" s="1359"/>
      <c r="EYD2349" s="1359"/>
      <c r="EYE2349" s="1359"/>
      <c r="EYF2349" s="1359"/>
      <c r="EYG2349" s="1359"/>
      <c r="EYH2349" s="1359"/>
      <c r="EYI2349" s="1359"/>
      <c r="EYJ2349" s="1359"/>
      <c r="EYK2349" s="1359"/>
      <c r="EYL2349" s="1359"/>
      <c r="EYM2349" s="1359"/>
      <c r="EYN2349" s="1359"/>
      <c r="EYO2349" s="1359"/>
      <c r="EYP2349" s="1359"/>
      <c r="EYQ2349" s="1359"/>
      <c r="EYR2349" s="1359"/>
      <c r="EYS2349" s="1359"/>
      <c r="EYT2349" s="1359"/>
      <c r="EYU2349" s="1359"/>
      <c r="EYV2349" s="1359"/>
      <c r="EYW2349" s="1359"/>
      <c r="EYX2349" s="1359"/>
      <c r="EYY2349" s="1359"/>
      <c r="EYZ2349" s="1359"/>
      <c r="EZA2349" s="1359"/>
      <c r="EZB2349" s="1359"/>
      <c r="EZC2349" s="1359"/>
      <c r="EZD2349" s="1359"/>
      <c r="EZE2349" s="1359"/>
      <c r="EZF2349" s="1359"/>
      <c r="EZG2349" s="1359"/>
      <c r="EZH2349" s="1359"/>
      <c r="EZI2349" s="1359"/>
      <c r="EZJ2349" s="1359"/>
      <c r="EZK2349" s="1359"/>
      <c r="EZL2349" s="1359"/>
      <c r="EZM2349" s="1359"/>
      <c r="EZN2349" s="1359"/>
      <c r="EZO2349" s="1359"/>
      <c r="EZP2349" s="1359"/>
      <c r="EZQ2349" s="1359"/>
      <c r="EZR2349" s="1359"/>
      <c r="EZS2349" s="1359"/>
      <c r="EZT2349" s="1359"/>
      <c r="EZU2349" s="1359"/>
      <c r="EZV2349" s="1359"/>
      <c r="EZW2349" s="1359"/>
      <c r="EZX2349" s="1359"/>
      <c r="EZY2349" s="1359"/>
      <c r="EZZ2349" s="1359"/>
      <c r="FAA2349" s="1359"/>
      <c r="FAB2349" s="1359"/>
      <c r="FAC2349" s="1359"/>
      <c r="FAD2349" s="1359"/>
      <c r="FAE2349" s="1359"/>
      <c r="FAF2349" s="1359"/>
      <c r="FAG2349" s="1359"/>
      <c r="FAH2349" s="1359"/>
      <c r="FAI2349" s="1359"/>
      <c r="FAJ2349" s="1359"/>
      <c r="FAK2349" s="1359"/>
      <c r="FAL2349" s="1359"/>
      <c r="FAM2349" s="1359"/>
      <c r="FAN2349" s="1359"/>
      <c r="FAO2349" s="1359"/>
      <c r="FAP2349" s="1359"/>
      <c r="FAQ2349" s="1359"/>
      <c r="FAR2349" s="1359"/>
      <c r="FAS2349" s="1359"/>
      <c r="FAT2349" s="1359"/>
      <c r="FAU2349" s="1359"/>
      <c r="FAV2349" s="1359"/>
      <c r="FAW2349" s="1359"/>
      <c r="FAX2349" s="1359"/>
      <c r="FAY2349" s="1359"/>
      <c r="FAZ2349" s="1359"/>
      <c r="FBA2349" s="1359"/>
      <c r="FBB2349" s="1359"/>
      <c r="FBC2349" s="1359"/>
      <c r="FBD2349" s="1359"/>
      <c r="FBE2349" s="1359"/>
      <c r="FBF2349" s="1359"/>
      <c r="FBG2349" s="1359"/>
      <c r="FBH2349" s="1359"/>
      <c r="FBI2349" s="1359"/>
      <c r="FBJ2349" s="1359"/>
      <c r="FBK2349" s="1359"/>
      <c r="FBL2349" s="1359"/>
      <c r="FBM2349" s="1359"/>
      <c r="FBN2349" s="1359"/>
      <c r="FBO2349" s="1359"/>
      <c r="FBP2349" s="1359"/>
      <c r="FBQ2349" s="1359"/>
      <c r="FBR2349" s="1359"/>
      <c r="FBS2349" s="1359"/>
      <c r="FBT2349" s="1359"/>
      <c r="FBU2349" s="1359"/>
      <c r="FBV2349" s="1359"/>
      <c r="FBW2349" s="1359"/>
      <c r="FBX2349" s="1359"/>
      <c r="FBY2349" s="1359"/>
      <c r="FBZ2349" s="1359"/>
      <c r="FCA2349" s="1359"/>
      <c r="FCB2349" s="1359"/>
      <c r="FCC2349" s="1359"/>
      <c r="FCD2349" s="1359"/>
      <c r="FCE2349" s="1359"/>
      <c r="FCF2349" s="1359"/>
      <c r="FCG2349" s="1359"/>
      <c r="FCH2349" s="1359"/>
      <c r="FCI2349" s="1359"/>
      <c r="FCJ2349" s="1359"/>
      <c r="FCK2349" s="1359"/>
      <c r="FCL2349" s="1359"/>
      <c r="FCM2349" s="1359"/>
      <c r="FCN2349" s="1359"/>
      <c r="FCO2349" s="1359"/>
      <c r="FCP2349" s="1359"/>
      <c r="FCQ2349" s="1359"/>
      <c r="FCR2349" s="1359"/>
      <c r="FCS2349" s="1359"/>
      <c r="FCT2349" s="1359"/>
      <c r="FCU2349" s="1359"/>
      <c r="FCV2349" s="1359"/>
      <c r="FCW2349" s="1359"/>
      <c r="FCX2349" s="1359"/>
      <c r="FCY2349" s="1359"/>
      <c r="FCZ2349" s="1359"/>
      <c r="FDA2349" s="1359"/>
      <c r="FDB2349" s="1359"/>
      <c r="FDC2349" s="1359"/>
      <c r="FDD2349" s="1359"/>
      <c r="FDE2349" s="1359"/>
      <c r="FDF2349" s="1359"/>
      <c r="FDG2349" s="1359"/>
      <c r="FDH2349" s="1359"/>
      <c r="FDI2349" s="1359"/>
      <c r="FDJ2349" s="1359"/>
      <c r="FDK2349" s="1359"/>
      <c r="FDL2349" s="1359"/>
      <c r="FDM2349" s="1359"/>
      <c r="FDN2349" s="1359"/>
      <c r="FDO2349" s="1359"/>
      <c r="FDP2349" s="1359"/>
      <c r="FDQ2349" s="1359"/>
      <c r="FDR2349" s="1359"/>
      <c r="FDS2349" s="1359"/>
      <c r="FDT2349" s="1359"/>
      <c r="FDU2349" s="1359"/>
      <c r="FDV2349" s="1359"/>
      <c r="FDW2349" s="1359"/>
      <c r="FDX2349" s="1359"/>
      <c r="FDY2349" s="1359"/>
      <c r="FDZ2349" s="1359"/>
      <c r="FEA2349" s="1359"/>
      <c r="FEB2349" s="1359"/>
      <c r="FEC2349" s="1359"/>
      <c r="FED2349" s="1359"/>
      <c r="FEE2349" s="1359"/>
      <c r="FEF2349" s="1359"/>
      <c r="FEG2349" s="1359"/>
      <c r="FEH2349" s="1359"/>
      <c r="FEI2349" s="1359"/>
      <c r="FEJ2349" s="1359"/>
      <c r="FEK2349" s="1359"/>
      <c r="FEL2349" s="1359"/>
      <c r="FEM2349" s="1359"/>
      <c r="FEN2349" s="1359"/>
      <c r="FEO2349" s="1359"/>
      <c r="FEP2349" s="1359"/>
      <c r="FEQ2349" s="1359"/>
      <c r="FER2349" s="1359"/>
      <c r="FES2349" s="1359"/>
      <c r="FET2349" s="1359"/>
      <c r="FEU2349" s="1359"/>
      <c r="FEV2349" s="1359"/>
      <c r="FEW2349" s="1359"/>
      <c r="FEX2349" s="1359"/>
      <c r="FEY2349" s="1359"/>
      <c r="FEZ2349" s="1359"/>
      <c r="FFA2349" s="1359"/>
      <c r="FFB2349" s="1359"/>
      <c r="FFC2349" s="1359"/>
      <c r="FFD2349" s="1359"/>
      <c r="FFE2349" s="1359"/>
      <c r="FFF2349" s="1359"/>
      <c r="FFG2349" s="1359"/>
      <c r="FFH2349" s="1359"/>
      <c r="FFI2349" s="1359"/>
      <c r="FFJ2349" s="1359"/>
      <c r="FFK2349" s="1359"/>
      <c r="FFL2349" s="1359"/>
      <c r="FFM2349" s="1359"/>
      <c r="FFN2349" s="1359"/>
      <c r="FFO2349" s="1359"/>
      <c r="FFP2349" s="1359"/>
      <c r="FFQ2349" s="1359"/>
      <c r="FFR2349" s="1359"/>
      <c r="FFS2349" s="1359"/>
      <c r="FFT2349" s="1359"/>
      <c r="FFU2349" s="1359"/>
      <c r="FFV2349" s="1359"/>
      <c r="FFW2349" s="1359"/>
      <c r="FFX2349" s="1359"/>
      <c r="FFY2349" s="1359"/>
      <c r="FFZ2349" s="1359"/>
      <c r="FGA2349" s="1359"/>
      <c r="FGB2349" s="1359"/>
      <c r="FGC2349" s="1359"/>
      <c r="FGD2349" s="1359"/>
      <c r="FGE2349" s="1359"/>
      <c r="FGF2349" s="1359"/>
      <c r="FGG2349" s="1359"/>
      <c r="FGH2349" s="1359"/>
      <c r="FGI2349" s="1359"/>
      <c r="FGJ2349" s="1359"/>
      <c r="FGK2349" s="1359"/>
      <c r="FGL2349" s="1359"/>
      <c r="FGM2349" s="1359"/>
      <c r="FGN2349" s="1359"/>
      <c r="FGO2349" s="1359"/>
      <c r="FGP2349" s="1359"/>
      <c r="FGQ2349" s="1359"/>
      <c r="FGR2349" s="1359"/>
      <c r="FGS2349" s="1359"/>
      <c r="FGT2349" s="1359"/>
      <c r="FGU2349" s="1359"/>
      <c r="FGV2349" s="1359"/>
      <c r="FGW2349" s="1359"/>
      <c r="FGX2349" s="1359"/>
      <c r="FGY2349" s="1359"/>
      <c r="FGZ2349" s="1359"/>
      <c r="FHA2349" s="1359"/>
      <c r="FHB2349" s="1359"/>
      <c r="FHC2349" s="1359"/>
      <c r="FHD2349" s="1359"/>
      <c r="FHE2349" s="1359"/>
      <c r="FHF2349" s="1359"/>
      <c r="FHG2349" s="1359"/>
      <c r="FHH2349" s="1359"/>
      <c r="FHI2349" s="1359"/>
      <c r="FHJ2349" s="1359"/>
      <c r="FHK2349" s="1359"/>
      <c r="FHL2349" s="1359"/>
      <c r="FHM2349" s="1359"/>
      <c r="FHN2349" s="1359"/>
      <c r="FHO2349" s="1359"/>
      <c r="FHP2349" s="1359"/>
      <c r="FHQ2349" s="1359"/>
      <c r="FHR2349" s="1359"/>
      <c r="FHS2349" s="1359"/>
      <c r="FHT2349" s="1359"/>
      <c r="FHU2349" s="1359"/>
      <c r="FHV2349" s="1359"/>
      <c r="FHW2349" s="1359"/>
      <c r="FHX2349" s="1359"/>
      <c r="FHY2349" s="1359"/>
      <c r="FHZ2349" s="1359"/>
      <c r="FIA2349" s="1359"/>
      <c r="FIB2349" s="1359"/>
      <c r="FIC2349" s="1359"/>
      <c r="FID2349" s="1359"/>
      <c r="FIE2349" s="1359"/>
      <c r="FIF2349" s="1359"/>
      <c r="FIG2349" s="1359"/>
      <c r="FIH2349" s="1359"/>
      <c r="FII2349" s="1359"/>
      <c r="FIJ2349" s="1359"/>
      <c r="FIK2349" s="1359"/>
      <c r="FIL2349" s="1359"/>
      <c r="FIM2349" s="1359"/>
      <c r="FIN2349" s="1359"/>
      <c r="FIO2349" s="1359"/>
      <c r="FIP2349" s="1359"/>
      <c r="FIQ2349" s="1359"/>
      <c r="FIR2349" s="1359"/>
      <c r="FIS2349" s="1359"/>
      <c r="FIT2349" s="1359"/>
      <c r="FIU2349" s="1359"/>
      <c r="FIV2349" s="1359"/>
      <c r="FIW2349" s="1359"/>
      <c r="FIX2349" s="1359"/>
      <c r="FIY2349" s="1359"/>
      <c r="FIZ2349" s="1359"/>
      <c r="FJA2349" s="1359"/>
      <c r="FJB2349" s="1359"/>
      <c r="FJC2349" s="1359"/>
      <c r="FJD2349" s="1359"/>
      <c r="FJE2349" s="1359"/>
      <c r="FJF2349" s="1359"/>
      <c r="FJG2349" s="1359"/>
      <c r="FJH2349" s="1359"/>
      <c r="FJI2349" s="1359"/>
      <c r="FJJ2349" s="1359"/>
      <c r="FJK2349" s="1359"/>
      <c r="FJL2349" s="1359"/>
      <c r="FJM2349" s="1359"/>
      <c r="FJN2349" s="1359"/>
      <c r="FJO2349" s="1359"/>
      <c r="FJP2349" s="1359"/>
      <c r="FJQ2349" s="1359"/>
      <c r="FJR2349" s="1359"/>
      <c r="FJS2349" s="1359"/>
      <c r="FJT2349" s="1359"/>
      <c r="FJU2349" s="1359"/>
      <c r="FJV2349" s="1359"/>
      <c r="FJW2349" s="1359"/>
      <c r="FJX2349" s="1359"/>
      <c r="FJY2349" s="1359"/>
      <c r="FJZ2349" s="1359"/>
      <c r="FKA2349" s="1359"/>
      <c r="FKB2349" s="1359"/>
      <c r="FKC2349" s="1359"/>
      <c r="FKD2349" s="1359"/>
      <c r="FKE2349" s="1359"/>
      <c r="FKF2349" s="1359"/>
      <c r="FKG2349" s="1359"/>
      <c r="FKH2349" s="1359"/>
      <c r="FKI2349" s="1359"/>
      <c r="FKJ2349" s="1359"/>
      <c r="FKK2349" s="1359"/>
      <c r="FKL2349" s="1359"/>
      <c r="FKM2349" s="1359"/>
      <c r="FKN2349" s="1359"/>
      <c r="FKO2349" s="1359"/>
      <c r="FKP2349" s="1359"/>
      <c r="FKQ2349" s="1359"/>
      <c r="FKR2349" s="1359"/>
      <c r="FKS2349" s="1359"/>
      <c r="FKT2349" s="1359"/>
      <c r="FKU2349" s="1359"/>
      <c r="FKV2349" s="1359"/>
      <c r="FKW2349" s="1359"/>
      <c r="FKX2349" s="1359"/>
      <c r="FKY2349" s="1359"/>
      <c r="FKZ2349" s="1359"/>
      <c r="FLA2349" s="1359"/>
      <c r="FLB2349" s="1359"/>
      <c r="FLC2349" s="1359"/>
      <c r="FLD2349" s="1359"/>
      <c r="FLE2349" s="1359"/>
      <c r="FLF2349" s="1359"/>
      <c r="FLG2349" s="1359"/>
      <c r="FLH2349" s="1359"/>
      <c r="FLI2349" s="1359"/>
      <c r="FLJ2349" s="1359"/>
      <c r="FLK2349" s="1359"/>
      <c r="FLL2349" s="1359"/>
      <c r="FLM2349" s="1359"/>
      <c r="FLN2349" s="1359"/>
      <c r="FLO2349" s="1359"/>
      <c r="FLP2349" s="1359"/>
      <c r="FLQ2349" s="1359"/>
      <c r="FLR2349" s="1359"/>
      <c r="FLS2349" s="1359"/>
      <c r="FLT2349" s="1359"/>
      <c r="FLU2349" s="1359"/>
      <c r="FLV2349" s="1359"/>
      <c r="FLW2349" s="1359"/>
      <c r="FLX2349" s="1359"/>
      <c r="FLY2349" s="1359"/>
      <c r="FLZ2349" s="1359"/>
      <c r="FMA2349" s="1359"/>
      <c r="FMB2349" s="1359"/>
      <c r="FMC2349" s="1359"/>
      <c r="FMD2349" s="1359"/>
      <c r="FME2349" s="1359"/>
      <c r="FMF2349" s="1359"/>
      <c r="FMG2349" s="1359"/>
      <c r="FMH2349" s="1359"/>
      <c r="FMI2349" s="1359"/>
      <c r="FMJ2349" s="1359"/>
      <c r="FMK2349" s="1359"/>
      <c r="FML2349" s="1359"/>
      <c r="FMM2349" s="1359"/>
      <c r="FMN2349" s="1359"/>
      <c r="FMO2349" s="1359"/>
      <c r="FMP2349" s="1359"/>
      <c r="FMQ2349" s="1359"/>
      <c r="FMR2349" s="1359"/>
      <c r="FMS2349" s="1359"/>
      <c r="FMT2349" s="1359"/>
      <c r="FMU2349" s="1359"/>
      <c r="FMV2349" s="1359"/>
      <c r="FMW2349" s="1359"/>
      <c r="FMX2349" s="1359"/>
      <c r="FMY2349" s="1359"/>
      <c r="FMZ2349" s="1359"/>
      <c r="FNA2349" s="1359"/>
      <c r="FNB2349" s="1359"/>
      <c r="FNC2349" s="1359"/>
      <c r="FND2349" s="1359"/>
      <c r="FNE2349" s="1359"/>
      <c r="FNF2349" s="1359"/>
      <c r="FNG2349" s="1359"/>
      <c r="FNH2349" s="1359"/>
      <c r="FNI2349" s="1359"/>
      <c r="FNJ2349" s="1359"/>
      <c r="FNK2349" s="1359"/>
      <c r="FNL2349" s="1359"/>
      <c r="FNM2349" s="1359"/>
      <c r="FNN2349" s="1359"/>
      <c r="FNO2349" s="1359"/>
      <c r="FNP2349" s="1359"/>
      <c r="FNQ2349" s="1359"/>
      <c r="FNR2349" s="1359"/>
      <c r="FNS2349" s="1359"/>
      <c r="FNT2349" s="1359"/>
      <c r="FNU2349" s="1359"/>
      <c r="FNV2349" s="1359"/>
      <c r="FNW2349" s="1359"/>
      <c r="FNX2349" s="1359"/>
      <c r="FNY2349" s="1359"/>
      <c r="FNZ2349" s="1359"/>
      <c r="FOA2349" s="1359"/>
      <c r="FOB2349" s="1359"/>
      <c r="FOC2349" s="1359"/>
      <c r="FOD2349" s="1359"/>
      <c r="FOE2349" s="1359"/>
      <c r="FOF2349" s="1359"/>
      <c r="FOG2349" s="1359"/>
      <c r="FOH2349" s="1359"/>
      <c r="FOI2349" s="1359"/>
      <c r="FOJ2349" s="1359"/>
      <c r="FOK2349" s="1359"/>
      <c r="FOL2349" s="1359"/>
      <c r="FOM2349" s="1359"/>
      <c r="FON2349" s="1359"/>
      <c r="FOO2349" s="1359"/>
      <c r="FOP2349" s="1359"/>
      <c r="FOQ2349" s="1359"/>
      <c r="FOR2349" s="1359"/>
      <c r="FOS2349" s="1359"/>
      <c r="FOT2349" s="1359"/>
      <c r="FOU2349" s="1359"/>
      <c r="FOV2349" s="1359"/>
      <c r="FOW2349" s="1359"/>
      <c r="FOX2349" s="1359"/>
      <c r="FOY2349" s="1359"/>
      <c r="FOZ2349" s="1359"/>
      <c r="FPA2349" s="1359"/>
      <c r="FPB2349" s="1359"/>
      <c r="FPC2349" s="1359"/>
      <c r="FPD2349" s="1359"/>
      <c r="FPE2349" s="1359"/>
      <c r="FPF2349" s="1359"/>
      <c r="FPG2349" s="1359"/>
      <c r="FPH2349" s="1359"/>
      <c r="FPI2349" s="1359"/>
      <c r="FPJ2349" s="1359"/>
      <c r="FPK2349" s="1359"/>
      <c r="FPL2349" s="1359"/>
      <c r="FPM2349" s="1359"/>
      <c r="FPN2349" s="1359"/>
      <c r="FPO2349" s="1359"/>
      <c r="FPP2349" s="1359"/>
      <c r="FPQ2349" s="1359"/>
      <c r="FPR2349" s="1359"/>
      <c r="FPS2349" s="1359"/>
      <c r="FPT2349" s="1359"/>
      <c r="FPU2349" s="1359"/>
      <c r="FPV2349" s="1359"/>
      <c r="FPW2349" s="1359"/>
      <c r="FPX2349" s="1359"/>
      <c r="FPY2349" s="1359"/>
      <c r="FPZ2349" s="1359"/>
      <c r="FQA2349" s="1359"/>
      <c r="FQB2349" s="1359"/>
      <c r="FQC2349" s="1359"/>
      <c r="FQD2349" s="1359"/>
      <c r="FQE2349" s="1359"/>
      <c r="FQF2349" s="1359"/>
      <c r="FQG2349" s="1359"/>
      <c r="FQH2349" s="1359"/>
      <c r="FQI2349" s="1359"/>
      <c r="FQJ2349" s="1359"/>
      <c r="FQK2349" s="1359"/>
      <c r="FQL2349" s="1359"/>
      <c r="FQM2349" s="1359"/>
      <c r="FQN2349" s="1359"/>
      <c r="FQO2349" s="1359"/>
      <c r="FQP2349" s="1359"/>
      <c r="FQQ2349" s="1359"/>
      <c r="FQR2349" s="1359"/>
      <c r="FQS2349" s="1359"/>
      <c r="FQT2349" s="1359"/>
      <c r="FQU2349" s="1359"/>
      <c r="FQV2349" s="1359"/>
      <c r="FQW2349" s="1359"/>
      <c r="FQX2349" s="1359"/>
      <c r="FQY2349" s="1359"/>
      <c r="FQZ2349" s="1359"/>
      <c r="FRA2349" s="1359"/>
      <c r="FRB2349" s="1359"/>
      <c r="FRC2349" s="1359"/>
      <c r="FRD2349" s="1359"/>
      <c r="FRE2349" s="1359"/>
      <c r="FRF2349" s="1359"/>
      <c r="FRG2349" s="1359"/>
      <c r="FRH2349" s="1359"/>
      <c r="FRI2349" s="1359"/>
      <c r="FRJ2349" s="1359"/>
      <c r="FRK2349" s="1359"/>
      <c r="FRL2349" s="1359"/>
      <c r="FRM2349" s="1359"/>
      <c r="FRN2349" s="1359"/>
      <c r="FRO2349" s="1359"/>
      <c r="FRP2349" s="1359"/>
      <c r="FRQ2349" s="1359"/>
      <c r="FRR2349" s="1359"/>
      <c r="FRS2349" s="1359"/>
      <c r="FRT2349" s="1359"/>
      <c r="FRU2349" s="1359"/>
      <c r="FRV2349" s="1359"/>
      <c r="FRW2349" s="1359"/>
      <c r="FRX2349" s="1359"/>
      <c r="FRY2349" s="1359"/>
      <c r="FRZ2349" s="1359"/>
      <c r="FSA2349" s="1359"/>
      <c r="FSB2349" s="1359"/>
      <c r="FSC2349" s="1359"/>
      <c r="FSD2349" s="1359"/>
      <c r="FSE2349" s="1359"/>
      <c r="FSF2349" s="1359"/>
      <c r="FSG2349" s="1359"/>
      <c r="FSH2349" s="1359"/>
      <c r="FSI2349" s="1359"/>
      <c r="FSJ2349" s="1359"/>
      <c r="FSK2349" s="1359"/>
      <c r="FSL2349" s="1359"/>
      <c r="FSM2349" s="1359"/>
      <c r="FSN2349" s="1359"/>
      <c r="FSO2349" s="1359"/>
      <c r="FSP2349" s="1359"/>
      <c r="FSQ2349" s="1359"/>
      <c r="FSR2349" s="1359"/>
      <c r="FSS2349" s="1359"/>
      <c r="FST2349" s="1359"/>
      <c r="FSU2349" s="1359"/>
      <c r="FSV2349" s="1359"/>
      <c r="FSW2349" s="1359"/>
      <c r="FSX2349" s="1359"/>
      <c r="FSY2349" s="1359"/>
      <c r="FSZ2349" s="1359"/>
      <c r="FTA2349" s="1359"/>
      <c r="FTB2349" s="1359"/>
      <c r="FTC2349" s="1359"/>
      <c r="FTD2349" s="1359"/>
      <c r="FTE2349" s="1359"/>
      <c r="FTF2349" s="1359"/>
      <c r="FTG2349" s="1359"/>
      <c r="FTH2349" s="1359"/>
      <c r="FTI2349" s="1359"/>
      <c r="FTJ2349" s="1359"/>
      <c r="FTK2349" s="1359"/>
      <c r="FTL2349" s="1359"/>
      <c r="FTM2349" s="1359"/>
      <c r="FTN2349" s="1359"/>
      <c r="FTO2349" s="1359"/>
      <c r="FTP2349" s="1359"/>
      <c r="FTQ2349" s="1359"/>
      <c r="FTR2349" s="1359"/>
      <c r="FTS2349" s="1359"/>
      <c r="FTT2349" s="1359"/>
      <c r="FTU2349" s="1359"/>
      <c r="FTV2349" s="1359"/>
      <c r="FTW2349" s="1359"/>
      <c r="FTX2349" s="1359"/>
      <c r="FTY2349" s="1359"/>
      <c r="FTZ2349" s="1359"/>
      <c r="FUA2349" s="1359"/>
      <c r="FUB2349" s="1359"/>
      <c r="FUC2349" s="1359"/>
      <c r="FUD2349" s="1359"/>
      <c r="FUE2349" s="1359"/>
      <c r="FUF2349" s="1359"/>
      <c r="FUG2349" s="1359"/>
      <c r="FUH2349" s="1359"/>
      <c r="FUI2349" s="1359"/>
      <c r="FUJ2349" s="1359"/>
      <c r="FUK2349" s="1359"/>
      <c r="FUL2349" s="1359"/>
      <c r="FUM2349" s="1359"/>
      <c r="FUN2349" s="1359"/>
      <c r="FUO2349" s="1359"/>
      <c r="FUP2349" s="1359"/>
      <c r="FUQ2349" s="1359"/>
      <c r="FUR2349" s="1359"/>
      <c r="FUS2349" s="1359"/>
      <c r="FUT2349" s="1359"/>
      <c r="FUU2349" s="1359"/>
      <c r="FUV2349" s="1359"/>
      <c r="FUW2349" s="1359"/>
      <c r="FUX2349" s="1359"/>
      <c r="FUY2349" s="1359"/>
      <c r="FUZ2349" s="1359"/>
      <c r="FVA2349" s="1359"/>
      <c r="FVB2349" s="1359"/>
      <c r="FVC2349" s="1359"/>
      <c r="FVD2349" s="1359"/>
      <c r="FVE2349" s="1359"/>
      <c r="FVF2349" s="1359"/>
      <c r="FVG2349" s="1359"/>
      <c r="FVH2349" s="1359"/>
      <c r="FVI2349" s="1359"/>
      <c r="FVJ2349" s="1359"/>
      <c r="FVK2349" s="1359"/>
      <c r="FVL2349" s="1359"/>
      <c r="FVM2349" s="1359"/>
      <c r="FVN2349" s="1359"/>
      <c r="FVO2349" s="1359"/>
      <c r="FVP2349" s="1359"/>
      <c r="FVQ2349" s="1359"/>
      <c r="FVR2349" s="1359"/>
      <c r="FVS2349" s="1359"/>
      <c r="FVT2349" s="1359"/>
      <c r="FVU2349" s="1359"/>
      <c r="FVV2349" s="1359"/>
      <c r="FVW2349" s="1359"/>
      <c r="FVX2349" s="1359"/>
      <c r="FVY2349" s="1359"/>
      <c r="FVZ2349" s="1359"/>
      <c r="FWA2349" s="1359"/>
      <c r="FWB2349" s="1359"/>
      <c r="FWC2349" s="1359"/>
      <c r="FWD2349" s="1359"/>
      <c r="FWE2349" s="1359"/>
      <c r="FWF2349" s="1359"/>
      <c r="FWG2349" s="1359"/>
      <c r="FWH2349" s="1359"/>
      <c r="FWI2349" s="1359"/>
      <c r="FWJ2349" s="1359"/>
      <c r="FWK2349" s="1359"/>
      <c r="FWL2349" s="1359"/>
      <c r="FWM2349" s="1359"/>
      <c r="FWN2349" s="1359"/>
      <c r="FWO2349" s="1359"/>
      <c r="FWP2349" s="1359"/>
      <c r="FWQ2349" s="1359"/>
      <c r="FWR2349" s="1359"/>
      <c r="FWS2349" s="1359"/>
      <c r="FWT2349" s="1359"/>
      <c r="FWU2349" s="1359"/>
      <c r="FWV2349" s="1359"/>
      <c r="FWW2349" s="1359"/>
      <c r="FWX2349" s="1359"/>
      <c r="FWY2349" s="1359"/>
      <c r="FWZ2349" s="1359"/>
      <c r="FXA2349" s="1359"/>
      <c r="FXB2349" s="1359"/>
      <c r="FXC2349" s="1359"/>
      <c r="FXD2349" s="1359"/>
      <c r="FXE2349" s="1359"/>
      <c r="FXF2349" s="1359"/>
      <c r="FXG2349" s="1359"/>
      <c r="FXH2349" s="1359"/>
      <c r="FXI2349" s="1359"/>
      <c r="FXJ2349" s="1359"/>
      <c r="FXK2349" s="1359"/>
      <c r="FXL2349" s="1359"/>
      <c r="FXM2349" s="1359"/>
      <c r="FXN2349" s="1359"/>
      <c r="FXO2349" s="1359"/>
      <c r="FXP2349" s="1359"/>
      <c r="FXQ2349" s="1359"/>
      <c r="FXR2349" s="1359"/>
      <c r="FXS2349" s="1359"/>
      <c r="FXT2349" s="1359"/>
      <c r="FXU2349" s="1359"/>
      <c r="FXV2349" s="1359"/>
      <c r="FXW2349" s="1359"/>
      <c r="FXX2349" s="1359"/>
      <c r="FXY2349" s="1359"/>
      <c r="FXZ2349" s="1359"/>
      <c r="FYA2349" s="1359"/>
      <c r="FYB2349" s="1359"/>
      <c r="FYC2349" s="1359"/>
      <c r="FYD2349" s="1359"/>
      <c r="FYE2349" s="1359"/>
      <c r="FYF2349" s="1359"/>
      <c r="FYG2349" s="1359"/>
      <c r="FYH2349" s="1359"/>
      <c r="FYI2349" s="1359"/>
      <c r="FYJ2349" s="1359"/>
      <c r="FYK2349" s="1359"/>
      <c r="FYL2349" s="1359"/>
      <c r="FYM2349" s="1359"/>
      <c r="FYN2349" s="1359"/>
      <c r="FYO2349" s="1359"/>
      <c r="FYP2349" s="1359"/>
      <c r="FYQ2349" s="1359"/>
      <c r="FYR2349" s="1359"/>
      <c r="FYS2349" s="1359"/>
      <c r="FYT2349" s="1359"/>
      <c r="FYU2349" s="1359"/>
      <c r="FYV2349" s="1359"/>
      <c r="FYW2349" s="1359"/>
      <c r="FYX2349" s="1359"/>
      <c r="FYY2349" s="1359"/>
      <c r="FYZ2349" s="1359"/>
      <c r="FZA2349" s="1359"/>
      <c r="FZB2349" s="1359"/>
      <c r="FZC2349" s="1359"/>
      <c r="FZD2349" s="1359"/>
      <c r="FZE2349" s="1359"/>
      <c r="FZF2349" s="1359"/>
      <c r="FZG2349" s="1359"/>
      <c r="FZH2349" s="1359"/>
      <c r="FZI2349" s="1359"/>
      <c r="FZJ2349" s="1359"/>
      <c r="FZK2349" s="1359"/>
      <c r="FZL2349" s="1359"/>
      <c r="FZM2349" s="1359"/>
      <c r="FZN2349" s="1359"/>
      <c r="FZO2349" s="1359"/>
      <c r="FZP2349" s="1359"/>
      <c r="FZQ2349" s="1359"/>
      <c r="FZR2349" s="1359"/>
      <c r="FZS2349" s="1359"/>
      <c r="FZT2349" s="1359"/>
      <c r="FZU2349" s="1359"/>
      <c r="FZV2349" s="1359"/>
      <c r="FZW2349" s="1359"/>
      <c r="FZX2349" s="1359"/>
      <c r="FZY2349" s="1359"/>
      <c r="FZZ2349" s="1359"/>
      <c r="GAA2349" s="1359"/>
      <c r="GAB2349" s="1359"/>
      <c r="GAC2349" s="1359"/>
      <c r="GAD2349" s="1359"/>
      <c r="GAE2349" s="1359"/>
      <c r="GAF2349" s="1359"/>
      <c r="GAG2349" s="1359"/>
      <c r="GAH2349" s="1359"/>
      <c r="GAI2349" s="1359"/>
      <c r="GAJ2349" s="1359"/>
      <c r="GAK2349" s="1359"/>
      <c r="GAL2349" s="1359"/>
      <c r="GAM2349" s="1359"/>
      <c r="GAN2349" s="1359"/>
      <c r="GAO2349" s="1359"/>
      <c r="GAP2349" s="1359"/>
      <c r="GAQ2349" s="1359"/>
      <c r="GAR2349" s="1359"/>
      <c r="GAS2349" s="1359"/>
      <c r="GAT2349" s="1359"/>
      <c r="GAU2349" s="1359"/>
      <c r="GAV2349" s="1359"/>
      <c r="GAW2349" s="1359"/>
      <c r="GAX2349" s="1359"/>
      <c r="GAY2349" s="1359"/>
      <c r="GAZ2349" s="1359"/>
      <c r="GBA2349" s="1359"/>
      <c r="GBB2349" s="1359"/>
      <c r="GBC2349" s="1359"/>
      <c r="GBD2349" s="1359"/>
      <c r="GBE2349" s="1359"/>
      <c r="GBF2349" s="1359"/>
      <c r="GBG2349" s="1359"/>
      <c r="GBH2349" s="1359"/>
      <c r="GBI2349" s="1359"/>
      <c r="GBJ2349" s="1359"/>
      <c r="GBK2349" s="1359"/>
      <c r="GBL2349" s="1359"/>
      <c r="GBM2349" s="1359"/>
      <c r="GBN2349" s="1359"/>
      <c r="GBO2349" s="1359"/>
      <c r="GBP2349" s="1359"/>
      <c r="GBQ2349" s="1359"/>
      <c r="GBR2349" s="1359"/>
      <c r="GBS2349" s="1359"/>
      <c r="GBT2349" s="1359"/>
      <c r="GBU2349" s="1359"/>
      <c r="GBV2349" s="1359"/>
      <c r="GBW2349" s="1359"/>
      <c r="GBX2349" s="1359"/>
      <c r="GBY2349" s="1359"/>
      <c r="GBZ2349" s="1359"/>
      <c r="GCA2349" s="1359"/>
      <c r="GCB2349" s="1359"/>
      <c r="GCC2349" s="1359"/>
      <c r="GCD2349" s="1359"/>
      <c r="GCE2349" s="1359"/>
      <c r="GCF2349" s="1359"/>
      <c r="GCG2349" s="1359"/>
      <c r="GCH2349" s="1359"/>
      <c r="GCI2349" s="1359"/>
      <c r="GCJ2349" s="1359"/>
      <c r="GCK2349" s="1359"/>
      <c r="GCL2349" s="1359"/>
      <c r="GCM2349" s="1359"/>
      <c r="GCN2349" s="1359"/>
      <c r="GCO2349" s="1359"/>
      <c r="GCP2349" s="1359"/>
      <c r="GCQ2349" s="1359"/>
      <c r="GCR2349" s="1359"/>
      <c r="GCS2349" s="1359"/>
      <c r="GCT2349" s="1359"/>
      <c r="GCU2349" s="1359"/>
      <c r="GCV2349" s="1359"/>
      <c r="GCW2349" s="1359"/>
      <c r="GCX2349" s="1359"/>
      <c r="GCY2349" s="1359"/>
      <c r="GCZ2349" s="1359"/>
      <c r="GDA2349" s="1359"/>
      <c r="GDB2349" s="1359"/>
      <c r="GDC2349" s="1359"/>
      <c r="GDD2349" s="1359"/>
      <c r="GDE2349" s="1359"/>
      <c r="GDF2349" s="1359"/>
      <c r="GDG2349" s="1359"/>
      <c r="GDH2349" s="1359"/>
      <c r="GDI2349" s="1359"/>
      <c r="GDJ2349" s="1359"/>
      <c r="GDK2349" s="1359"/>
      <c r="GDL2349" s="1359"/>
      <c r="GDM2349" s="1359"/>
      <c r="GDN2349" s="1359"/>
      <c r="GDO2349" s="1359"/>
      <c r="GDP2349" s="1359"/>
      <c r="GDQ2349" s="1359"/>
      <c r="GDR2349" s="1359"/>
      <c r="GDS2349" s="1359"/>
      <c r="GDT2349" s="1359"/>
      <c r="GDU2349" s="1359"/>
      <c r="GDV2349" s="1359"/>
      <c r="GDW2349" s="1359"/>
      <c r="GDX2349" s="1359"/>
      <c r="GDY2349" s="1359"/>
      <c r="GDZ2349" s="1359"/>
      <c r="GEA2349" s="1359"/>
      <c r="GEB2349" s="1359"/>
      <c r="GEC2349" s="1359"/>
      <c r="GED2349" s="1359"/>
      <c r="GEE2349" s="1359"/>
      <c r="GEF2349" s="1359"/>
      <c r="GEG2349" s="1359"/>
      <c r="GEH2349" s="1359"/>
      <c r="GEI2349" s="1359"/>
      <c r="GEJ2349" s="1359"/>
      <c r="GEK2349" s="1359"/>
      <c r="GEL2349" s="1359"/>
      <c r="GEM2349" s="1359"/>
      <c r="GEN2349" s="1359"/>
      <c r="GEO2349" s="1359"/>
      <c r="GEP2349" s="1359"/>
      <c r="GEQ2349" s="1359"/>
      <c r="GER2349" s="1359"/>
      <c r="GES2349" s="1359"/>
      <c r="GET2349" s="1359"/>
      <c r="GEU2349" s="1359"/>
      <c r="GEV2349" s="1359"/>
      <c r="GEW2349" s="1359"/>
      <c r="GEX2349" s="1359"/>
      <c r="GEY2349" s="1359"/>
      <c r="GEZ2349" s="1359"/>
      <c r="GFA2349" s="1359"/>
      <c r="GFB2349" s="1359"/>
      <c r="GFC2349" s="1359"/>
      <c r="GFD2349" s="1359"/>
      <c r="GFE2349" s="1359"/>
      <c r="GFF2349" s="1359"/>
      <c r="GFG2349" s="1359"/>
      <c r="GFH2349" s="1359"/>
      <c r="GFI2349" s="1359"/>
      <c r="GFJ2349" s="1359"/>
      <c r="GFK2349" s="1359"/>
      <c r="GFL2349" s="1359"/>
      <c r="GFM2349" s="1359"/>
      <c r="GFN2349" s="1359"/>
      <c r="GFO2349" s="1359"/>
      <c r="GFP2349" s="1359"/>
      <c r="GFQ2349" s="1359"/>
      <c r="GFR2349" s="1359"/>
      <c r="GFS2349" s="1359"/>
      <c r="GFT2349" s="1359"/>
      <c r="GFU2349" s="1359"/>
      <c r="GFV2349" s="1359"/>
      <c r="GFW2349" s="1359"/>
      <c r="GFX2349" s="1359"/>
      <c r="GFY2349" s="1359"/>
      <c r="GFZ2349" s="1359"/>
      <c r="GGA2349" s="1359"/>
      <c r="GGB2349" s="1359"/>
      <c r="GGC2349" s="1359"/>
      <c r="GGD2349" s="1359"/>
      <c r="GGE2349" s="1359"/>
      <c r="GGF2349" s="1359"/>
      <c r="GGG2349" s="1359"/>
      <c r="GGH2349" s="1359"/>
      <c r="GGI2349" s="1359"/>
      <c r="GGJ2349" s="1359"/>
      <c r="GGK2349" s="1359"/>
      <c r="GGL2349" s="1359"/>
      <c r="GGM2349" s="1359"/>
      <c r="GGN2349" s="1359"/>
      <c r="GGO2349" s="1359"/>
      <c r="GGP2349" s="1359"/>
      <c r="GGQ2349" s="1359"/>
      <c r="GGR2349" s="1359"/>
      <c r="GGS2349" s="1359"/>
      <c r="GGT2349" s="1359"/>
      <c r="GGU2349" s="1359"/>
      <c r="GGV2349" s="1359"/>
      <c r="GGW2349" s="1359"/>
      <c r="GGX2349" s="1359"/>
      <c r="GGY2349" s="1359"/>
      <c r="GGZ2349" s="1359"/>
      <c r="GHA2349" s="1359"/>
      <c r="GHB2349" s="1359"/>
      <c r="GHC2349" s="1359"/>
      <c r="GHD2349" s="1359"/>
      <c r="GHE2349" s="1359"/>
      <c r="GHF2349" s="1359"/>
      <c r="GHG2349" s="1359"/>
      <c r="GHH2349" s="1359"/>
      <c r="GHI2349" s="1359"/>
      <c r="GHJ2349" s="1359"/>
      <c r="GHK2349" s="1359"/>
      <c r="GHL2349" s="1359"/>
      <c r="GHM2349" s="1359"/>
      <c r="GHN2349" s="1359"/>
      <c r="GHO2349" s="1359"/>
      <c r="GHP2349" s="1359"/>
      <c r="GHQ2349" s="1359"/>
      <c r="GHR2349" s="1359"/>
      <c r="GHS2349" s="1359"/>
      <c r="GHT2349" s="1359"/>
      <c r="GHU2349" s="1359"/>
      <c r="GHV2349" s="1359"/>
      <c r="GHW2349" s="1359"/>
      <c r="GHX2349" s="1359"/>
      <c r="GHY2349" s="1359"/>
      <c r="GHZ2349" s="1359"/>
      <c r="GIA2349" s="1359"/>
      <c r="GIB2349" s="1359"/>
      <c r="GIC2349" s="1359"/>
      <c r="GID2349" s="1359"/>
      <c r="GIE2349" s="1359"/>
      <c r="GIF2349" s="1359"/>
      <c r="GIG2349" s="1359"/>
      <c r="GIH2349" s="1359"/>
      <c r="GII2349" s="1359"/>
      <c r="GIJ2349" s="1359"/>
      <c r="GIK2349" s="1359"/>
      <c r="GIL2349" s="1359"/>
      <c r="GIM2349" s="1359"/>
      <c r="GIN2349" s="1359"/>
      <c r="GIO2349" s="1359"/>
      <c r="GIP2349" s="1359"/>
      <c r="GIQ2349" s="1359"/>
      <c r="GIR2349" s="1359"/>
      <c r="GIS2349" s="1359"/>
      <c r="GIT2349" s="1359"/>
      <c r="GIU2349" s="1359"/>
      <c r="GIV2349" s="1359"/>
      <c r="GIW2349" s="1359"/>
      <c r="GIX2349" s="1359"/>
      <c r="GIY2349" s="1359"/>
      <c r="GIZ2349" s="1359"/>
      <c r="GJA2349" s="1359"/>
      <c r="GJB2349" s="1359"/>
      <c r="GJC2349" s="1359"/>
      <c r="GJD2349" s="1359"/>
      <c r="GJE2349" s="1359"/>
      <c r="GJF2349" s="1359"/>
      <c r="GJG2349" s="1359"/>
      <c r="GJH2349" s="1359"/>
      <c r="GJI2349" s="1359"/>
      <c r="GJJ2349" s="1359"/>
      <c r="GJK2349" s="1359"/>
      <c r="GJL2349" s="1359"/>
      <c r="GJM2349" s="1359"/>
      <c r="GJN2349" s="1359"/>
      <c r="GJO2349" s="1359"/>
      <c r="GJP2349" s="1359"/>
      <c r="GJQ2349" s="1359"/>
      <c r="GJR2349" s="1359"/>
      <c r="GJS2349" s="1359"/>
      <c r="GJT2349" s="1359"/>
      <c r="GJU2349" s="1359"/>
      <c r="GJV2349" s="1359"/>
      <c r="GJW2349" s="1359"/>
      <c r="GJX2349" s="1359"/>
      <c r="GJY2349" s="1359"/>
      <c r="GJZ2349" s="1359"/>
      <c r="GKA2349" s="1359"/>
      <c r="GKB2349" s="1359"/>
      <c r="GKC2349" s="1359"/>
      <c r="GKD2349" s="1359"/>
      <c r="GKE2349" s="1359"/>
      <c r="GKF2349" s="1359"/>
      <c r="GKG2349" s="1359"/>
      <c r="GKH2349" s="1359"/>
      <c r="GKI2349" s="1359"/>
      <c r="GKJ2349" s="1359"/>
      <c r="GKK2349" s="1359"/>
      <c r="GKL2349" s="1359"/>
      <c r="GKM2349" s="1359"/>
      <c r="GKN2349" s="1359"/>
      <c r="GKO2349" s="1359"/>
      <c r="GKP2349" s="1359"/>
      <c r="GKQ2349" s="1359"/>
      <c r="GKR2349" s="1359"/>
      <c r="GKS2349" s="1359"/>
      <c r="GKT2349" s="1359"/>
      <c r="GKU2349" s="1359"/>
      <c r="GKV2349" s="1359"/>
      <c r="GKW2349" s="1359"/>
      <c r="GKX2349" s="1359"/>
      <c r="GKY2349" s="1359"/>
      <c r="GKZ2349" s="1359"/>
      <c r="GLA2349" s="1359"/>
      <c r="GLB2349" s="1359"/>
      <c r="GLC2349" s="1359"/>
      <c r="GLD2349" s="1359"/>
      <c r="GLE2349" s="1359"/>
      <c r="GLF2349" s="1359"/>
      <c r="GLG2349" s="1359"/>
      <c r="GLH2349" s="1359"/>
      <c r="GLI2349" s="1359"/>
      <c r="GLJ2349" s="1359"/>
      <c r="GLK2349" s="1359"/>
      <c r="GLL2349" s="1359"/>
      <c r="GLM2349" s="1359"/>
      <c r="GLN2349" s="1359"/>
      <c r="GLO2349" s="1359"/>
      <c r="GLP2349" s="1359"/>
      <c r="GLQ2349" s="1359"/>
      <c r="GLR2349" s="1359"/>
      <c r="GLS2349" s="1359"/>
      <c r="GLT2349" s="1359"/>
      <c r="GLU2349" s="1359"/>
      <c r="GLV2349" s="1359"/>
      <c r="GLW2349" s="1359"/>
      <c r="GLX2349" s="1359"/>
      <c r="GLY2349" s="1359"/>
      <c r="GLZ2349" s="1359"/>
      <c r="GMA2349" s="1359"/>
      <c r="GMB2349" s="1359"/>
      <c r="GMC2349" s="1359"/>
      <c r="GMD2349" s="1359"/>
      <c r="GME2349" s="1359"/>
      <c r="GMF2349" s="1359"/>
      <c r="GMG2349" s="1359"/>
      <c r="GMH2349" s="1359"/>
      <c r="GMI2349" s="1359"/>
      <c r="GMJ2349" s="1359"/>
      <c r="GMK2349" s="1359"/>
      <c r="GML2349" s="1359"/>
      <c r="GMM2349" s="1359"/>
      <c r="GMN2349" s="1359"/>
      <c r="GMO2349" s="1359"/>
      <c r="GMP2349" s="1359"/>
      <c r="GMQ2349" s="1359"/>
      <c r="GMR2349" s="1359"/>
      <c r="GMS2349" s="1359"/>
      <c r="GMT2349" s="1359"/>
      <c r="GMU2349" s="1359"/>
      <c r="GMV2349" s="1359"/>
      <c r="GMW2349" s="1359"/>
      <c r="GMX2349" s="1359"/>
      <c r="GMY2349" s="1359"/>
      <c r="GMZ2349" s="1359"/>
      <c r="GNA2349" s="1359"/>
      <c r="GNB2349" s="1359"/>
      <c r="GNC2349" s="1359"/>
      <c r="GND2349" s="1359"/>
      <c r="GNE2349" s="1359"/>
      <c r="GNF2349" s="1359"/>
      <c r="GNG2349" s="1359"/>
      <c r="GNH2349" s="1359"/>
      <c r="GNI2349" s="1359"/>
      <c r="GNJ2349" s="1359"/>
      <c r="GNK2349" s="1359"/>
      <c r="GNL2349" s="1359"/>
      <c r="GNM2349" s="1359"/>
      <c r="GNN2349" s="1359"/>
      <c r="GNO2349" s="1359"/>
      <c r="GNP2349" s="1359"/>
      <c r="GNQ2349" s="1359"/>
      <c r="GNR2349" s="1359"/>
      <c r="GNS2349" s="1359"/>
      <c r="GNT2349" s="1359"/>
      <c r="GNU2349" s="1359"/>
      <c r="GNV2349" s="1359"/>
      <c r="GNW2349" s="1359"/>
      <c r="GNX2349" s="1359"/>
      <c r="GNY2349" s="1359"/>
      <c r="GNZ2349" s="1359"/>
      <c r="GOA2349" s="1359"/>
      <c r="GOB2349" s="1359"/>
      <c r="GOC2349" s="1359"/>
      <c r="GOD2349" s="1359"/>
      <c r="GOE2349" s="1359"/>
      <c r="GOF2349" s="1359"/>
      <c r="GOG2349" s="1359"/>
      <c r="GOH2349" s="1359"/>
      <c r="GOI2349" s="1359"/>
      <c r="GOJ2349" s="1359"/>
      <c r="GOK2349" s="1359"/>
      <c r="GOL2349" s="1359"/>
      <c r="GOM2349" s="1359"/>
      <c r="GON2349" s="1359"/>
      <c r="GOO2349" s="1359"/>
      <c r="GOP2349" s="1359"/>
      <c r="GOQ2349" s="1359"/>
      <c r="GOR2349" s="1359"/>
      <c r="GOS2349" s="1359"/>
      <c r="GOT2349" s="1359"/>
      <c r="GOU2349" s="1359"/>
      <c r="GOV2349" s="1359"/>
      <c r="GOW2349" s="1359"/>
      <c r="GOX2349" s="1359"/>
      <c r="GOY2349" s="1359"/>
      <c r="GOZ2349" s="1359"/>
      <c r="GPA2349" s="1359"/>
      <c r="GPB2349" s="1359"/>
      <c r="GPC2349" s="1359"/>
      <c r="GPD2349" s="1359"/>
      <c r="GPE2349" s="1359"/>
      <c r="GPF2349" s="1359"/>
      <c r="GPG2349" s="1359"/>
      <c r="GPH2349" s="1359"/>
      <c r="GPI2349" s="1359"/>
      <c r="GPJ2349" s="1359"/>
      <c r="GPK2349" s="1359"/>
      <c r="GPL2349" s="1359"/>
      <c r="GPM2349" s="1359"/>
      <c r="GPN2349" s="1359"/>
      <c r="GPO2349" s="1359"/>
      <c r="GPP2349" s="1359"/>
      <c r="GPQ2349" s="1359"/>
      <c r="GPR2349" s="1359"/>
      <c r="GPS2349" s="1359"/>
      <c r="GPT2349" s="1359"/>
      <c r="GPU2349" s="1359"/>
      <c r="GPV2349" s="1359"/>
      <c r="GPW2349" s="1359"/>
      <c r="GPX2349" s="1359"/>
      <c r="GPY2349" s="1359"/>
      <c r="GPZ2349" s="1359"/>
      <c r="GQA2349" s="1359"/>
      <c r="GQB2349" s="1359"/>
      <c r="GQC2349" s="1359"/>
      <c r="GQD2349" s="1359"/>
      <c r="GQE2349" s="1359"/>
      <c r="GQF2349" s="1359"/>
      <c r="GQG2349" s="1359"/>
      <c r="GQH2349" s="1359"/>
      <c r="GQI2349" s="1359"/>
      <c r="GQJ2349" s="1359"/>
      <c r="GQK2349" s="1359"/>
      <c r="GQL2349" s="1359"/>
      <c r="GQM2349" s="1359"/>
      <c r="GQN2349" s="1359"/>
      <c r="GQO2349" s="1359"/>
      <c r="GQP2349" s="1359"/>
      <c r="GQQ2349" s="1359"/>
      <c r="GQR2349" s="1359"/>
      <c r="GQS2349" s="1359"/>
      <c r="GQT2349" s="1359"/>
      <c r="GQU2349" s="1359"/>
      <c r="GQV2349" s="1359"/>
      <c r="GQW2349" s="1359"/>
      <c r="GQX2349" s="1359"/>
      <c r="GQY2349" s="1359"/>
      <c r="GQZ2349" s="1359"/>
      <c r="GRA2349" s="1359"/>
      <c r="GRB2349" s="1359"/>
      <c r="GRC2349" s="1359"/>
      <c r="GRD2349" s="1359"/>
      <c r="GRE2349" s="1359"/>
      <c r="GRF2349" s="1359"/>
      <c r="GRG2349" s="1359"/>
      <c r="GRH2349" s="1359"/>
      <c r="GRI2349" s="1359"/>
      <c r="GRJ2349" s="1359"/>
      <c r="GRK2349" s="1359"/>
      <c r="GRL2349" s="1359"/>
      <c r="GRM2349" s="1359"/>
      <c r="GRN2349" s="1359"/>
      <c r="GRO2349" s="1359"/>
      <c r="GRP2349" s="1359"/>
      <c r="GRQ2349" s="1359"/>
      <c r="GRR2349" s="1359"/>
      <c r="GRS2349" s="1359"/>
      <c r="GRT2349" s="1359"/>
      <c r="GRU2349" s="1359"/>
      <c r="GRV2349" s="1359"/>
      <c r="GRW2349" s="1359"/>
      <c r="GRX2349" s="1359"/>
      <c r="GRY2349" s="1359"/>
      <c r="GRZ2349" s="1359"/>
      <c r="GSA2349" s="1359"/>
      <c r="GSB2349" s="1359"/>
      <c r="GSC2349" s="1359"/>
      <c r="GSD2349" s="1359"/>
      <c r="GSE2349" s="1359"/>
      <c r="GSF2349" s="1359"/>
      <c r="GSG2349" s="1359"/>
      <c r="GSH2349" s="1359"/>
      <c r="GSI2349" s="1359"/>
      <c r="GSJ2349" s="1359"/>
      <c r="GSK2349" s="1359"/>
      <c r="GSL2349" s="1359"/>
      <c r="GSM2349" s="1359"/>
      <c r="GSN2349" s="1359"/>
      <c r="GSO2349" s="1359"/>
      <c r="GSP2349" s="1359"/>
      <c r="GSQ2349" s="1359"/>
      <c r="GSR2349" s="1359"/>
      <c r="GSS2349" s="1359"/>
      <c r="GST2349" s="1359"/>
      <c r="GSU2349" s="1359"/>
      <c r="GSV2349" s="1359"/>
      <c r="GSW2349" s="1359"/>
      <c r="GSX2349" s="1359"/>
      <c r="GSY2349" s="1359"/>
      <c r="GSZ2349" s="1359"/>
      <c r="GTA2349" s="1359"/>
      <c r="GTB2349" s="1359"/>
      <c r="GTC2349" s="1359"/>
      <c r="GTD2349" s="1359"/>
      <c r="GTE2349" s="1359"/>
      <c r="GTF2349" s="1359"/>
      <c r="GTG2349" s="1359"/>
      <c r="GTH2349" s="1359"/>
      <c r="GTI2349" s="1359"/>
      <c r="GTJ2349" s="1359"/>
      <c r="GTK2349" s="1359"/>
      <c r="GTL2349" s="1359"/>
      <c r="GTM2349" s="1359"/>
      <c r="GTN2349" s="1359"/>
      <c r="GTO2349" s="1359"/>
      <c r="GTP2349" s="1359"/>
      <c r="GTQ2349" s="1359"/>
      <c r="GTR2349" s="1359"/>
      <c r="GTS2349" s="1359"/>
      <c r="GTT2349" s="1359"/>
      <c r="GTU2349" s="1359"/>
      <c r="GTV2349" s="1359"/>
      <c r="GTW2349" s="1359"/>
      <c r="GTX2349" s="1359"/>
      <c r="GTY2349" s="1359"/>
      <c r="GTZ2349" s="1359"/>
      <c r="GUA2349" s="1359"/>
      <c r="GUB2349" s="1359"/>
      <c r="GUC2349" s="1359"/>
      <c r="GUD2349" s="1359"/>
      <c r="GUE2349" s="1359"/>
      <c r="GUF2349" s="1359"/>
      <c r="GUG2349" s="1359"/>
      <c r="GUH2349" s="1359"/>
      <c r="GUI2349" s="1359"/>
      <c r="GUJ2349" s="1359"/>
      <c r="GUK2349" s="1359"/>
      <c r="GUL2349" s="1359"/>
      <c r="GUM2349" s="1359"/>
      <c r="GUN2349" s="1359"/>
      <c r="GUO2349" s="1359"/>
      <c r="GUP2349" s="1359"/>
      <c r="GUQ2349" s="1359"/>
      <c r="GUR2349" s="1359"/>
      <c r="GUS2349" s="1359"/>
      <c r="GUT2349" s="1359"/>
      <c r="GUU2349" s="1359"/>
      <c r="GUV2349" s="1359"/>
      <c r="GUW2349" s="1359"/>
      <c r="GUX2349" s="1359"/>
      <c r="GUY2349" s="1359"/>
      <c r="GUZ2349" s="1359"/>
      <c r="GVA2349" s="1359"/>
      <c r="GVB2349" s="1359"/>
      <c r="GVC2349" s="1359"/>
      <c r="GVD2349" s="1359"/>
      <c r="GVE2349" s="1359"/>
      <c r="GVF2349" s="1359"/>
      <c r="GVG2349" s="1359"/>
      <c r="GVH2349" s="1359"/>
      <c r="GVI2349" s="1359"/>
      <c r="GVJ2349" s="1359"/>
      <c r="GVK2349" s="1359"/>
      <c r="GVL2349" s="1359"/>
      <c r="GVM2349" s="1359"/>
      <c r="GVN2349" s="1359"/>
      <c r="GVO2349" s="1359"/>
      <c r="GVP2349" s="1359"/>
      <c r="GVQ2349" s="1359"/>
      <c r="GVR2349" s="1359"/>
      <c r="GVS2349" s="1359"/>
      <c r="GVT2349" s="1359"/>
      <c r="GVU2349" s="1359"/>
      <c r="GVV2349" s="1359"/>
      <c r="GVW2349" s="1359"/>
      <c r="GVX2349" s="1359"/>
      <c r="GVY2349" s="1359"/>
      <c r="GVZ2349" s="1359"/>
      <c r="GWA2349" s="1359"/>
      <c r="GWB2349" s="1359"/>
      <c r="GWC2349" s="1359"/>
      <c r="GWD2349" s="1359"/>
      <c r="GWE2349" s="1359"/>
      <c r="GWF2349" s="1359"/>
      <c r="GWG2349" s="1359"/>
      <c r="GWH2349" s="1359"/>
      <c r="GWI2349" s="1359"/>
      <c r="GWJ2349" s="1359"/>
      <c r="GWK2349" s="1359"/>
      <c r="GWL2349" s="1359"/>
      <c r="GWM2349" s="1359"/>
      <c r="GWN2349" s="1359"/>
      <c r="GWO2349" s="1359"/>
      <c r="GWP2349" s="1359"/>
      <c r="GWQ2349" s="1359"/>
      <c r="GWR2349" s="1359"/>
      <c r="GWS2349" s="1359"/>
      <c r="GWT2349" s="1359"/>
      <c r="GWU2349" s="1359"/>
      <c r="GWV2349" s="1359"/>
      <c r="GWW2349" s="1359"/>
      <c r="GWX2349" s="1359"/>
      <c r="GWY2349" s="1359"/>
      <c r="GWZ2349" s="1359"/>
      <c r="GXA2349" s="1359"/>
      <c r="GXB2349" s="1359"/>
      <c r="GXC2349" s="1359"/>
      <c r="GXD2349" s="1359"/>
      <c r="GXE2349" s="1359"/>
      <c r="GXF2349" s="1359"/>
      <c r="GXG2349" s="1359"/>
      <c r="GXH2349" s="1359"/>
      <c r="GXI2349" s="1359"/>
      <c r="GXJ2349" s="1359"/>
      <c r="GXK2349" s="1359"/>
      <c r="GXL2349" s="1359"/>
      <c r="GXM2349" s="1359"/>
      <c r="GXN2349" s="1359"/>
      <c r="GXO2349" s="1359"/>
      <c r="GXP2349" s="1359"/>
      <c r="GXQ2349" s="1359"/>
      <c r="GXR2349" s="1359"/>
      <c r="GXS2349" s="1359"/>
      <c r="GXT2349" s="1359"/>
      <c r="GXU2349" s="1359"/>
      <c r="GXV2349" s="1359"/>
      <c r="GXW2349" s="1359"/>
      <c r="GXX2349" s="1359"/>
      <c r="GXY2349" s="1359"/>
      <c r="GXZ2349" s="1359"/>
      <c r="GYA2349" s="1359"/>
      <c r="GYB2349" s="1359"/>
      <c r="GYC2349" s="1359"/>
      <c r="GYD2349" s="1359"/>
      <c r="GYE2349" s="1359"/>
      <c r="GYF2349" s="1359"/>
      <c r="GYG2349" s="1359"/>
      <c r="GYH2349" s="1359"/>
      <c r="GYI2349" s="1359"/>
      <c r="GYJ2349" s="1359"/>
      <c r="GYK2349" s="1359"/>
      <c r="GYL2349" s="1359"/>
      <c r="GYM2349" s="1359"/>
      <c r="GYN2349" s="1359"/>
      <c r="GYO2349" s="1359"/>
      <c r="GYP2349" s="1359"/>
      <c r="GYQ2349" s="1359"/>
      <c r="GYR2349" s="1359"/>
      <c r="GYS2349" s="1359"/>
      <c r="GYT2349" s="1359"/>
      <c r="GYU2349" s="1359"/>
      <c r="GYV2349" s="1359"/>
      <c r="GYW2349" s="1359"/>
      <c r="GYX2349" s="1359"/>
      <c r="GYY2349" s="1359"/>
      <c r="GYZ2349" s="1359"/>
      <c r="GZA2349" s="1359"/>
      <c r="GZB2349" s="1359"/>
      <c r="GZC2349" s="1359"/>
      <c r="GZD2349" s="1359"/>
      <c r="GZE2349" s="1359"/>
      <c r="GZF2349" s="1359"/>
      <c r="GZG2349" s="1359"/>
      <c r="GZH2349" s="1359"/>
      <c r="GZI2349" s="1359"/>
      <c r="GZJ2349" s="1359"/>
      <c r="GZK2349" s="1359"/>
      <c r="GZL2349" s="1359"/>
      <c r="GZM2349" s="1359"/>
      <c r="GZN2349" s="1359"/>
      <c r="GZO2349" s="1359"/>
      <c r="GZP2349" s="1359"/>
      <c r="GZQ2349" s="1359"/>
      <c r="GZR2349" s="1359"/>
      <c r="GZS2349" s="1359"/>
      <c r="GZT2349" s="1359"/>
      <c r="GZU2349" s="1359"/>
      <c r="GZV2349" s="1359"/>
      <c r="GZW2349" s="1359"/>
      <c r="GZX2349" s="1359"/>
      <c r="GZY2349" s="1359"/>
      <c r="GZZ2349" s="1359"/>
      <c r="HAA2349" s="1359"/>
      <c r="HAB2349" s="1359"/>
      <c r="HAC2349" s="1359"/>
      <c r="HAD2349" s="1359"/>
      <c r="HAE2349" s="1359"/>
      <c r="HAF2349" s="1359"/>
      <c r="HAG2349" s="1359"/>
      <c r="HAH2349" s="1359"/>
      <c r="HAI2349" s="1359"/>
      <c r="HAJ2349" s="1359"/>
      <c r="HAK2349" s="1359"/>
      <c r="HAL2349" s="1359"/>
      <c r="HAM2349" s="1359"/>
      <c r="HAN2349" s="1359"/>
      <c r="HAO2349" s="1359"/>
      <c r="HAP2349" s="1359"/>
      <c r="HAQ2349" s="1359"/>
      <c r="HAR2349" s="1359"/>
      <c r="HAS2349" s="1359"/>
      <c r="HAT2349" s="1359"/>
      <c r="HAU2349" s="1359"/>
      <c r="HAV2349" s="1359"/>
      <c r="HAW2349" s="1359"/>
      <c r="HAX2349" s="1359"/>
      <c r="HAY2349" s="1359"/>
      <c r="HAZ2349" s="1359"/>
      <c r="HBA2349" s="1359"/>
      <c r="HBB2349" s="1359"/>
      <c r="HBC2349" s="1359"/>
      <c r="HBD2349" s="1359"/>
      <c r="HBE2349" s="1359"/>
      <c r="HBF2349" s="1359"/>
      <c r="HBG2349" s="1359"/>
      <c r="HBH2349" s="1359"/>
      <c r="HBI2349" s="1359"/>
      <c r="HBJ2349" s="1359"/>
      <c r="HBK2349" s="1359"/>
      <c r="HBL2349" s="1359"/>
      <c r="HBM2349" s="1359"/>
      <c r="HBN2349" s="1359"/>
      <c r="HBO2349" s="1359"/>
      <c r="HBP2349" s="1359"/>
      <c r="HBQ2349" s="1359"/>
      <c r="HBR2349" s="1359"/>
      <c r="HBS2349" s="1359"/>
      <c r="HBT2349" s="1359"/>
      <c r="HBU2349" s="1359"/>
      <c r="HBV2349" s="1359"/>
      <c r="HBW2349" s="1359"/>
      <c r="HBX2349" s="1359"/>
      <c r="HBY2349" s="1359"/>
      <c r="HBZ2349" s="1359"/>
      <c r="HCA2349" s="1359"/>
      <c r="HCB2349" s="1359"/>
      <c r="HCC2349" s="1359"/>
      <c r="HCD2349" s="1359"/>
      <c r="HCE2349" s="1359"/>
      <c r="HCF2349" s="1359"/>
      <c r="HCG2349" s="1359"/>
      <c r="HCH2349" s="1359"/>
      <c r="HCI2349" s="1359"/>
      <c r="HCJ2349" s="1359"/>
      <c r="HCK2349" s="1359"/>
      <c r="HCL2349" s="1359"/>
      <c r="HCM2349" s="1359"/>
      <c r="HCN2349" s="1359"/>
      <c r="HCO2349" s="1359"/>
      <c r="HCP2349" s="1359"/>
      <c r="HCQ2349" s="1359"/>
      <c r="HCR2349" s="1359"/>
      <c r="HCS2349" s="1359"/>
      <c r="HCT2349" s="1359"/>
      <c r="HCU2349" s="1359"/>
      <c r="HCV2349" s="1359"/>
      <c r="HCW2349" s="1359"/>
      <c r="HCX2349" s="1359"/>
      <c r="HCY2349" s="1359"/>
      <c r="HCZ2349" s="1359"/>
      <c r="HDA2349" s="1359"/>
      <c r="HDB2349" s="1359"/>
      <c r="HDC2349" s="1359"/>
      <c r="HDD2349" s="1359"/>
      <c r="HDE2349" s="1359"/>
      <c r="HDF2349" s="1359"/>
      <c r="HDG2349" s="1359"/>
      <c r="HDH2349" s="1359"/>
      <c r="HDI2349" s="1359"/>
      <c r="HDJ2349" s="1359"/>
      <c r="HDK2349" s="1359"/>
      <c r="HDL2349" s="1359"/>
      <c r="HDM2349" s="1359"/>
      <c r="HDN2349" s="1359"/>
      <c r="HDO2349" s="1359"/>
      <c r="HDP2349" s="1359"/>
      <c r="HDQ2349" s="1359"/>
      <c r="HDR2349" s="1359"/>
      <c r="HDS2349" s="1359"/>
      <c r="HDT2349" s="1359"/>
      <c r="HDU2349" s="1359"/>
      <c r="HDV2349" s="1359"/>
      <c r="HDW2349" s="1359"/>
      <c r="HDX2349" s="1359"/>
      <c r="HDY2349" s="1359"/>
      <c r="HDZ2349" s="1359"/>
      <c r="HEA2349" s="1359"/>
      <c r="HEB2349" s="1359"/>
      <c r="HEC2349" s="1359"/>
      <c r="HED2349" s="1359"/>
      <c r="HEE2349" s="1359"/>
      <c r="HEF2349" s="1359"/>
      <c r="HEG2349" s="1359"/>
      <c r="HEH2349" s="1359"/>
      <c r="HEI2349" s="1359"/>
      <c r="HEJ2349" s="1359"/>
      <c r="HEK2349" s="1359"/>
      <c r="HEL2349" s="1359"/>
      <c r="HEM2349" s="1359"/>
      <c r="HEN2349" s="1359"/>
      <c r="HEO2349" s="1359"/>
      <c r="HEP2349" s="1359"/>
      <c r="HEQ2349" s="1359"/>
      <c r="HER2349" s="1359"/>
      <c r="HES2349" s="1359"/>
      <c r="HET2349" s="1359"/>
      <c r="HEU2349" s="1359"/>
      <c r="HEV2349" s="1359"/>
      <c r="HEW2349" s="1359"/>
      <c r="HEX2349" s="1359"/>
      <c r="HEY2349" s="1359"/>
      <c r="HEZ2349" s="1359"/>
      <c r="HFA2349" s="1359"/>
      <c r="HFB2349" s="1359"/>
      <c r="HFC2349" s="1359"/>
      <c r="HFD2349" s="1359"/>
      <c r="HFE2349" s="1359"/>
      <c r="HFF2349" s="1359"/>
      <c r="HFG2349" s="1359"/>
      <c r="HFH2349" s="1359"/>
      <c r="HFI2349" s="1359"/>
      <c r="HFJ2349" s="1359"/>
      <c r="HFK2349" s="1359"/>
      <c r="HFL2349" s="1359"/>
      <c r="HFM2349" s="1359"/>
      <c r="HFN2349" s="1359"/>
      <c r="HFO2349" s="1359"/>
      <c r="HFP2349" s="1359"/>
      <c r="HFQ2349" s="1359"/>
      <c r="HFR2349" s="1359"/>
      <c r="HFS2349" s="1359"/>
      <c r="HFT2349" s="1359"/>
      <c r="HFU2349" s="1359"/>
      <c r="HFV2349" s="1359"/>
      <c r="HFW2349" s="1359"/>
      <c r="HFX2349" s="1359"/>
      <c r="HFY2349" s="1359"/>
      <c r="HFZ2349" s="1359"/>
      <c r="HGA2349" s="1359"/>
      <c r="HGB2349" s="1359"/>
      <c r="HGC2349" s="1359"/>
      <c r="HGD2349" s="1359"/>
      <c r="HGE2349" s="1359"/>
      <c r="HGF2349" s="1359"/>
      <c r="HGG2349" s="1359"/>
      <c r="HGH2349" s="1359"/>
      <c r="HGI2349" s="1359"/>
      <c r="HGJ2349" s="1359"/>
      <c r="HGK2349" s="1359"/>
      <c r="HGL2349" s="1359"/>
      <c r="HGM2349" s="1359"/>
      <c r="HGN2349" s="1359"/>
      <c r="HGO2349" s="1359"/>
      <c r="HGP2349" s="1359"/>
      <c r="HGQ2349" s="1359"/>
      <c r="HGR2349" s="1359"/>
      <c r="HGS2349" s="1359"/>
      <c r="HGT2349" s="1359"/>
      <c r="HGU2349" s="1359"/>
      <c r="HGV2349" s="1359"/>
      <c r="HGW2349" s="1359"/>
      <c r="HGX2349" s="1359"/>
      <c r="HGY2349" s="1359"/>
      <c r="HGZ2349" s="1359"/>
      <c r="HHA2349" s="1359"/>
      <c r="HHB2349" s="1359"/>
      <c r="HHC2349" s="1359"/>
      <c r="HHD2349" s="1359"/>
      <c r="HHE2349" s="1359"/>
      <c r="HHF2349" s="1359"/>
      <c r="HHG2349" s="1359"/>
      <c r="HHH2349" s="1359"/>
      <c r="HHI2349" s="1359"/>
      <c r="HHJ2349" s="1359"/>
      <c r="HHK2349" s="1359"/>
      <c r="HHL2349" s="1359"/>
      <c r="HHM2349" s="1359"/>
      <c r="HHN2349" s="1359"/>
      <c r="HHO2349" s="1359"/>
      <c r="HHP2349" s="1359"/>
      <c r="HHQ2349" s="1359"/>
      <c r="HHR2349" s="1359"/>
      <c r="HHS2349" s="1359"/>
      <c r="HHT2349" s="1359"/>
      <c r="HHU2349" s="1359"/>
      <c r="HHV2349" s="1359"/>
      <c r="HHW2349" s="1359"/>
      <c r="HHX2349" s="1359"/>
      <c r="HHY2349" s="1359"/>
      <c r="HHZ2349" s="1359"/>
      <c r="HIA2349" s="1359"/>
      <c r="HIB2349" s="1359"/>
      <c r="HIC2349" s="1359"/>
      <c r="HID2349" s="1359"/>
      <c r="HIE2349" s="1359"/>
      <c r="HIF2349" s="1359"/>
      <c r="HIG2349" s="1359"/>
      <c r="HIH2349" s="1359"/>
      <c r="HII2349" s="1359"/>
      <c r="HIJ2349" s="1359"/>
      <c r="HIK2349" s="1359"/>
      <c r="HIL2349" s="1359"/>
      <c r="HIM2349" s="1359"/>
      <c r="HIN2349" s="1359"/>
      <c r="HIO2349" s="1359"/>
      <c r="HIP2349" s="1359"/>
      <c r="HIQ2349" s="1359"/>
      <c r="HIR2349" s="1359"/>
      <c r="HIS2349" s="1359"/>
      <c r="HIT2349" s="1359"/>
      <c r="HIU2349" s="1359"/>
      <c r="HIV2349" s="1359"/>
      <c r="HIW2349" s="1359"/>
      <c r="HIX2349" s="1359"/>
      <c r="HIY2349" s="1359"/>
      <c r="HIZ2349" s="1359"/>
      <c r="HJA2349" s="1359"/>
      <c r="HJB2349" s="1359"/>
      <c r="HJC2349" s="1359"/>
      <c r="HJD2349" s="1359"/>
      <c r="HJE2349" s="1359"/>
      <c r="HJF2349" s="1359"/>
      <c r="HJG2349" s="1359"/>
      <c r="HJH2349" s="1359"/>
      <c r="HJI2349" s="1359"/>
      <c r="HJJ2349" s="1359"/>
      <c r="HJK2349" s="1359"/>
      <c r="HJL2349" s="1359"/>
      <c r="HJM2349" s="1359"/>
      <c r="HJN2349" s="1359"/>
      <c r="HJO2349" s="1359"/>
      <c r="HJP2349" s="1359"/>
      <c r="HJQ2349" s="1359"/>
      <c r="HJR2349" s="1359"/>
      <c r="HJS2349" s="1359"/>
      <c r="HJT2349" s="1359"/>
      <c r="HJU2349" s="1359"/>
      <c r="HJV2349" s="1359"/>
      <c r="HJW2349" s="1359"/>
      <c r="HJX2349" s="1359"/>
      <c r="HJY2349" s="1359"/>
      <c r="HJZ2349" s="1359"/>
      <c r="HKA2349" s="1359"/>
      <c r="HKB2349" s="1359"/>
      <c r="HKC2349" s="1359"/>
      <c r="HKD2349" s="1359"/>
      <c r="HKE2349" s="1359"/>
      <c r="HKF2349" s="1359"/>
      <c r="HKG2349" s="1359"/>
      <c r="HKH2349" s="1359"/>
      <c r="HKI2349" s="1359"/>
      <c r="HKJ2349" s="1359"/>
      <c r="HKK2349" s="1359"/>
      <c r="HKL2349" s="1359"/>
      <c r="HKM2349" s="1359"/>
      <c r="HKN2349" s="1359"/>
      <c r="HKO2349" s="1359"/>
      <c r="HKP2349" s="1359"/>
      <c r="HKQ2349" s="1359"/>
      <c r="HKR2349" s="1359"/>
      <c r="HKS2349" s="1359"/>
      <c r="HKT2349" s="1359"/>
      <c r="HKU2349" s="1359"/>
      <c r="HKV2349" s="1359"/>
      <c r="HKW2349" s="1359"/>
      <c r="HKX2349" s="1359"/>
      <c r="HKY2349" s="1359"/>
      <c r="HKZ2349" s="1359"/>
      <c r="HLA2349" s="1359"/>
      <c r="HLB2349" s="1359"/>
      <c r="HLC2349" s="1359"/>
      <c r="HLD2349" s="1359"/>
      <c r="HLE2349" s="1359"/>
      <c r="HLF2349" s="1359"/>
      <c r="HLG2349" s="1359"/>
      <c r="HLH2349" s="1359"/>
      <c r="HLI2349" s="1359"/>
      <c r="HLJ2349" s="1359"/>
      <c r="HLK2349" s="1359"/>
      <c r="HLL2349" s="1359"/>
      <c r="HLM2349" s="1359"/>
      <c r="HLN2349" s="1359"/>
      <c r="HLO2349" s="1359"/>
      <c r="HLP2349" s="1359"/>
      <c r="HLQ2349" s="1359"/>
      <c r="HLR2349" s="1359"/>
      <c r="HLS2349" s="1359"/>
      <c r="HLT2349" s="1359"/>
      <c r="HLU2349" s="1359"/>
      <c r="HLV2349" s="1359"/>
      <c r="HLW2349" s="1359"/>
      <c r="HLX2349" s="1359"/>
      <c r="HLY2349" s="1359"/>
      <c r="HLZ2349" s="1359"/>
      <c r="HMA2349" s="1359"/>
      <c r="HMB2349" s="1359"/>
      <c r="HMC2349" s="1359"/>
      <c r="HMD2349" s="1359"/>
      <c r="HME2349" s="1359"/>
      <c r="HMF2349" s="1359"/>
      <c r="HMG2349" s="1359"/>
      <c r="HMH2349" s="1359"/>
      <c r="HMI2349" s="1359"/>
      <c r="HMJ2349" s="1359"/>
      <c r="HMK2349" s="1359"/>
      <c r="HML2349" s="1359"/>
      <c r="HMM2349" s="1359"/>
      <c r="HMN2349" s="1359"/>
      <c r="HMO2349" s="1359"/>
      <c r="HMP2349" s="1359"/>
      <c r="HMQ2349" s="1359"/>
      <c r="HMR2349" s="1359"/>
      <c r="HMS2349" s="1359"/>
      <c r="HMT2349" s="1359"/>
      <c r="HMU2349" s="1359"/>
      <c r="HMV2349" s="1359"/>
      <c r="HMW2349" s="1359"/>
      <c r="HMX2349" s="1359"/>
      <c r="HMY2349" s="1359"/>
      <c r="HMZ2349" s="1359"/>
      <c r="HNA2349" s="1359"/>
      <c r="HNB2349" s="1359"/>
      <c r="HNC2349" s="1359"/>
      <c r="HND2349" s="1359"/>
      <c r="HNE2349" s="1359"/>
      <c r="HNF2349" s="1359"/>
      <c r="HNG2349" s="1359"/>
      <c r="HNH2349" s="1359"/>
      <c r="HNI2349" s="1359"/>
      <c r="HNJ2349" s="1359"/>
      <c r="HNK2349" s="1359"/>
      <c r="HNL2349" s="1359"/>
      <c r="HNM2349" s="1359"/>
      <c r="HNN2349" s="1359"/>
      <c r="HNO2349" s="1359"/>
      <c r="HNP2349" s="1359"/>
      <c r="HNQ2349" s="1359"/>
      <c r="HNR2349" s="1359"/>
      <c r="HNS2349" s="1359"/>
      <c r="HNT2349" s="1359"/>
      <c r="HNU2349" s="1359"/>
      <c r="HNV2349" s="1359"/>
      <c r="HNW2349" s="1359"/>
      <c r="HNX2349" s="1359"/>
      <c r="HNY2349" s="1359"/>
      <c r="HNZ2349" s="1359"/>
      <c r="HOA2349" s="1359"/>
      <c r="HOB2349" s="1359"/>
      <c r="HOC2349" s="1359"/>
      <c r="HOD2349" s="1359"/>
      <c r="HOE2349" s="1359"/>
      <c r="HOF2349" s="1359"/>
      <c r="HOG2349" s="1359"/>
      <c r="HOH2349" s="1359"/>
      <c r="HOI2349" s="1359"/>
      <c r="HOJ2349" s="1359"/>
      <c r="HOK2349" s="1359"/>
      <c r="HOL2349" s="1359"/>
      <c r="HOM2349" s="1359"/>
      <c r="HON2349" s="1359"/>
      <c r="HOO2349" s="1359"/>
      <c r="HOP2349" s="1359"/>
      <c r="HOQ2349" s="1359"/>
      <c r="HOR2349" s="1359"/>
      <c r="HOS2349" s="1359"/>
      <c r="HOT2349" s="1359"/>
      <c r="HOU2349" s="1359"/>
      <c r="HOV2349" s="1359"/>
      <c r="HOW2349" s="1359"/>
      <c r="HOX2349" s="1359"/>
      <c r="HOY2349" s="1359"/>
      <c r="HOZ2349" s="1359"/>
      <c r="HPA2349" s="1359"/>
      <c r="HPB2349" s="1359"/>
      <c r="HPC2349" s="1359"/>
      <c r="HPD2349" s="1359"/>
      <c r="HPE2349" s="1359"/>
      <c r="HPF2349" s="1359"/>
      <c r="HPG2349" s="1359"/>
      <c r="HPH2349" s="1359"/>
      <c r="HPI2349" s="1359"/>
      <c r="HPJ2349" s="1359"/>
      <c r="HPK2349" s="1359"/>
      <c r="HPL2349" s="1359"/>
      <c r="HPM2349" s="1359"/>
      <c r="HPN2349" s="1359"/>
      <c r="HPO2349" s="1359"/>
      <c r="HPP2349" s="1359"/>
      <c r="HPQ2349" s="1359"/>
      <c r="HPR2349" s="1359"/>
      <c r="HPS2349" s="1359"/>
      <c r="HPT2349" s="1359"/>
      <c r="HPU2349" s="1359"/>
      <c r="HPV2349" s="1359"/>
      <c r="HPW2349" s="1359"/>
      <c r="HPX2349" s="1359"/>
      <c r="HPY2349" s="1359"/>
      <c r="HPZ2349" s="1359"/>
      <c r="HQA2349" s="1359"/>
      <c r="HQB2349" s="1359"/>
      <c r="HQC2349" s="1359"/>
      <c r="HQD2349" s="1359"/>
      <c r="HQE2349" s="1359"/>
      <c r="HQF2349" s="1359"/>
      <c r="HQG2349" s="1359"/>
      <c r="HQH2349" s="1359"/>
      <c r="HQI2349" s="1359"/>
      <c r="HQJ2349" s="1359"/>
      <c r="HQK2349" s="1359"/>
      <c r="HQL2349" s="1359"/>
      <c r="HQM2349" s="1359"/>
      <c r="HQN2349" s="1359"/>
      <c r="HQO2349" s="1359"/>
      <c r="HQP2349" s="1359"/>
      <c r="HQQ2349" s="1359"/>
      <c r="HQR2349" s="1359"/>
      <c r="HQS2349" s="1359"/>
      <c r="HQT2349" s="1359"/>
      <c r="HQU2349" s="1359"/>
      <c r="HQV2349" s="1359"/>
      <c r="HQW2349" s="1359"/>
      <c r="HQX2349" s="1359"/>
      <c r="HQY2349" s="1359"/>
      <c r="HQZ2349" s="1359"/>
      <c r="HRA2349" s="1359"/>
      <c r="HRB2349" s="1359"/>
      <c r="HRC2349" s="1359"/>
      <c r="HRD2349" s="1359"/>
      <c r="HRE2349" s="1359"/>
      <c r="HRF2349" s="1359"/>
      <c r="HRG2349" s="1359"/>
      <c r="HRH2349" s="1359"/>
      <c r="HRI2349" s="1359"/>
      <c r="HRJ2349" s="1359"/>
      <c r="HRK2349" s="1359"/>
      <c r="HRL2349" s="1359"/>
      <c r="HRM2349" s="1359"/>
      <c r="HRN2349" s="1359"/>
      <c r="HRO2349" s="1359"/>
      <c r="HRP2349" s="1359"/>
      <c r="HRQ2349" s="1359"/>
      <c r="HRR2349" s="1359"/>
      <c r="HRS2349" s="1359"/>
      <c r="HRT2349" s="1359"/>
      <c r="HRU2349" s="1359"/>
      <c r="HRV2349" s="1359"/>
      <c r="HRW2349" s="1359"/>
      <c r="HRX2349" s="1359"/>
      <c r="HRY2349" s="1359"/>
      <c r="HRZ2349" s="1359"/>
      <c r="HSA2349" s="1359"/>
      <c r="HSB2349" s="1359"/>
      <c r="HSC2349" s="1359"/>
      <c r="HSD2349" s="1359"/>
      <c r="HSE2349" s="1359"/>
      <c r="HSF2349" s="1359"/>
      <c r="HSG2349" s="1359"/>
      <c r="HSH2349" s="1359"/>
      <c r="HSI2349" s="1359"/>
      <c r="HSJ2349" s="1359"/>
      <c r="HSK2349" s="1359"/>
      <c r="HSL2349" s="1359"/>
      <c r="HSM2349" s="1359"/>
      <c r="HSN2349" s="1359"/>
      <c r="HSO2349" s="1359"/>
      <c r="HSP2349" s="1359"/>
      <c r="HSQ2349" s="1359"/>
      <c r="HSR2349" s="1359"/>
      <c r="HSS2349" s="1359"/>
      <c r="HST2349" s="1359"/>
      <c r="HSU2349" s="1359"/>
      <c r="HSV2349" s="1359"/>
      <c r="HSW2349" s="1359"/>
      <c r="HSX2349" s="1359"/>
      <c r="HSY2349" s="1359"/>
      <c r="HSZ2349" s="1359"/>
      <c r="HTA2349" s="1359"/>
      <c r="HTB2349" s="1359"/>
      <c r="HTC2349" s="1359"/>
      <c r="HTD2349" s="1359"/>
      <c r="HTE2349" s="1359"/>
      <c r="HTF2349" s="1359"/>
      <c r="HTG2349" s="1359"/>
      <c r="HTH2349" s="1359"/>
      <c r="HTI2349" s="1359"/>
      <c r="HTJ2349" s="1359"/>
      <c r="HTK2349" s="1359"/>
      <c r="HTL2349" s="1359"/>
      <c r="HTM2349" s="1359"/>
      <c r="HTN2349" s="1359"/>
      <c r="HTO2349" s="1359"/>
      <c r="HTP2349" s="1359"/>
      <c r="HTQ2349" s="1359"/>
      <c r="HTR2349" s="1359"/>
      <c r="HTS2349" s="1359"/>
      <c r="HTT2349" s="1359"/>
      <c r="HTU2349" s="1359"/>
      <c r="HTV2349" s="1359"/>
      <c r="HTW2349" s="1359"/>
      <c r="HTX2349" s="1359"/>
      <c r="HTY2349" s="1359"/>
      <c r="HTZ2349" s="1359"/>
      <c r="HUA2349" s="1359"/>
      <c r="HUB2349" s="1359"/>
      <c r="HUC2349" s="1359"/>
      <c r="HUD2349" s="1359"/>
      <c r="HUE2349" s="1359"/>
      <c r="HUF2349" s="1359"/>
      <c r="HUG2349" s="1359"/>
      <c r="HUH2349" s="1359"/>
      <c r="HUI2349" s="1359"/>
      <c r="HUJ2349" s="1359"/>
      <c r="HUK2349" s="1359"/>
      <c r="HUL2349" s="1359"/>
      <c r="HUM2349" s="1359"/>
      <c r="HUN2349" s="1359"/>
      <c r="HUO2349" s="1359"/>
      <c r="HUP2349" s="1359"/>
      <c r="HUQ2349" s="1359"/>
      <c r="HUR2349" s="1359"/>
      <c r="HUS2349" s="1359"/>
      <c r="HUT2349" s="1359"/>
      <c r="HUU2349" s="1359"/>
      <c r="HUV2349" s="1359"/>
      <c r="HUW2349" s="1359"/>
      <c r="HUX2349" s="1359"/>
      <c r="HUY2349" s="1359"/>
      <c r="HUZ2349" s="1359"/>
      <c r="HVA2349" s="1359"/>
      <c r="HVB2349" s="1359"/>
      <c r="HVC2349" s="1359"/>
      <c r="HVD2349" s="1359"/>
      <c r="HVE2349" s="1359"/>
      <c r="HVF2349" s="1359"/>
      <c r="HVG2349" s="1359"/>
      <c r="HVH2349" s="1359"/>
      <c r="HVI2349" s="1359"/>
      <c r="HVJ2349" s="1359"/>
      <c r="HVK2349" s="1359"/>
      <c r="HVL2349" s="1359"/>
      <c r="HVM2349" s="1359"/>
      <c r="HVN2349" s="1359"/>
      <c r="HVO2349" s="1359"/>
      <c r="HVP2349" s="1359"/>
      <c r="HVQ2349" s="1359"/>
      <c r="HVR2349" s="1359"/>
      <c r="HVS2349" s="1359"/>
      <c r="HVT2349" s="1359"/>
      <c r="HVU2349" s="1359"/>
      <c r="HVV2349" s="1359"/>
      <c r="HVW2349" s="1359"/>
      <c r="HVX2349" s="1359"/>
      <c r="HVY2349" s="1359"/>
      <c r="HVZ2349" s="1359"/>
      <c r="HWA2349" s="1359"/>
      <c r="HWB2349" s="1359"/>
      <c r="HWC2349" s="1359"/>
      <c r="HWD2349" s="1359"/>
      <c r="HWE2349" s="1359"/>
      <c r="HWF2349" s="1359"/>
      <c r="HWG2349" s="1359"/>
      <c r="HWH2349" s="1359"/>
      <c r="HWI2349" s="1359"/>
      <c r="HWJ2349" s="1359"/>
      <c r="HWK2349" s="1359"/>
      <c r="HWL2349" s="1359"/>
      <c r="HWM2349" s="1359"/>
      <c r="HWN2349" s="1359"/>
      <c r="HWO2349" s="1359"/>
      <c r="HWP2349" s="1359"/>
      <c r="HWQ2349" s="1359"/>
      <c r="HWR2349" s="1359"/>
      <c r="HWS2349" s="1359"/>
      <c r="HWT2349" s="1359"/>
      <c r="HWU2349" s="1359"/>
      <c r="HWV2349" s="1359"/>
      <c r="HWW2349" s="1359"/>
      <c r="HWX2349" s="1359"/>
      <c r="HWY2349" s="1359"/>
      <c r="HWZ2349" s="1359"/>
      <c r="HXA2349" s="1359"/>
      <c r="HXB2349" s="1359"/>
      <c r="HXC2349" s="1359"/>
      <c r="HXD2349" s="1359"/>
      <c r="HXE2349" s="1359"/>
      <c r="HXF2349" s="1359"/>
      <c r="HXG2349" s="1359"/>
      <c r="HXH2349" s="1359"/>
      <c r="HXI2349" s="1359"/>
      <c r="HXJ2349" s="1359"/>
      <c r="HXK2349" s="1359"/>
      <c r="HXL2349" s="1359"/>
      <c r="HXM2349" s="1359"/>
      <c r="HXN2349" s="1359"/>
      <c r="HXO2349" s="1359"/>
      <c r="HXP2349" s="1359"/>
      <c r="HXQ2349" s="1359"/>
      <c r="HXR2349" s="1359"/>
      <c r="HXS2349" s="1359"/>
      <c r="HXT2349" s="1359"/>
      <c r="HXU2349" s="1359"/>
      <c r="HXV2349" s="1359"/>
      <c r="HXW2349" s="1359"/>
      <c r="HXX2349" s="1359"/>
      <c r="HXY2349" s="1359"/>
      <c r="HXZ2349" s="1359"/>
      <c r="HYA2349" s="1359"/>
      <c r="HYB2349" s="1359"/>
      <c r="HYC2349" s="1359"/>
      <c r="HYD2349" s="1359"/>
      <c r="HYE2349" s="1359"/>
      <c r="HYF2349" s="1359"/>
      <c r="HYG2349" s="1359"/>
      <c r="HYH2349" s="1359"/>
      <c r="HYI2349" s="1359"/>
      <c r="HYJ2349" s="1359"/>
      <c r="HYK2349" s="1359"/>
      <c r="HYL2349" s="1359"/>
      <c r="HYM2349" s="1359"/>
      <c r="HYN2349" s="1359"/>
      <c r="HYO2349" s="1359"/>
      <c r="HYP2349" s="1359"/>
      <c r="HYQ2349" s="1359"/>
      <c r="HYR2349" s="1359"/>
      <c r="HYS2349" s="1359"/>
      <c r="HYT2349" s="1359"/>
      <c r="HYU2349" s="1359"/>
      <c r="HYV2349" s="1359"/>
      <c r="HYW2349" s="1359"/>
      <c r="HYX2349" s="1359"/>
      <c r="HYY2349" s="1359"/>
      <c r="HYZ2349" s="1359"/>
      <c r="HZA2349" s="1359"/>
      <c r="HZB2349" s="1359"/>
      <c r="HZC2349" s="1359"/>
      <c r="HZD2349" s="1359"/>
      <c r="HZE2349" s="1359"/>
      <c r="HZF2349" s="1359"/>
      <c r="HZG2349" s="1359"/>
      <c r="HZH2349" s="1359"/>
      <c r="HZI2349" s="1359"/>
      <c r="HZJ2349" s="1359"/>
      <c r="HZK2349" s="1359"/>
      <c r="HZL2349" s="1359"/>
      <c r="HZM2349" s="1359"/>
      <c r="HZN2349" s="1359"/>
      <c r="HZO2349" s="1359"/>
      <c r="HZP2349" s="1359"/>
      <c r="HZQ2349" s="1359"/>
      <c r="HZR2349" s="1359"/>
      <c r="HZS2349" s="1359"/>
      <c r="HZT2349" s="1359"/>
      <c r="HZU2349" s="1359"/>
      <c r="HZV2349" s="1359"/>
      <c r="HZW2349" s="1359"/>
      <c r="HZX2349" s="1359"/>
      <c r="HZY2349" s="1359"/>
      <c r="HZZ2349" s="1359"/>
      <c r="IAA2349" s="1359"/>
      <c r="IAB2349" s="1359"/>
      <c r="IAC2349" s="1359"/>
      <c r="IAD2349" s="1359"/>
      <c r="IAE2349" s="1359"/>
      <c r="IAF2349" s="1359"/>
      <c r="IAG2349" s="1359"/>
      <c r="IAH2349" s="1359"/>
      <c r="IAI2349" s="1359"/>
      <c r="IAJ2349" s="1359"/>
      <c r="IAK2349" s="1359"/>
      <c r="IAL2349" s="1359"/>
      <c r="IAM2349" s="1359"/>
      <c r="IAN2349" s="1359"/>
      <c r="IAO2349" s="1359"/>
      <c r="IAP2349" s="1359"/>
      <c r="IAQ2349" s="1359"/>
      <c r="IAR2349" s="1359"/>
      <c r="IAS2349" s="1359"/>
      <c r="IAT2349" s="1359"/>
      <c r="IAU2349" s="1359"/>
      <c r="IAV2349" s="1359"/>
      <c r="IAW2349" s="1359"/>
      <c r="IAX2349" s="1359"/>
      <c r="IAY2349" s="1359"/>
      <c r="IAZ2349" s="1359"/>
      <c r="IBA2349" s="1359"/>
      <c r="IBB2349" s="1359"/>
      <c r="IBC2349" s="1359"/>
      <c r="IBD2349" s="1359"/>
      <c r="IBE2349" s="1359"/>
      <c r="IBF2349" s="1359"/>
      <c r="IBG2349" s="1359"/>
      <c r="IBH2349" s="1359"/>
      <c r="IBI2349" s="1359"/>
      <c r="IBJ2349" s="1359"/>
      <c r="IBK2349" s="1359"/>
      <c r="IBL2349" s="1359"/>
      <c r="IBM2349" s="1359"/>
      <c r="IBN2349" s="1359"/>
      <c r="IBO2349" s="1359"/>
      <c r="IBP2349" s="1359"/>
      <c r="IBQ2349" s="1359"/>
      <c r="IBR2349" s="1359"/>
      <c r="IBS2349" s="1359"/>
      <c r="IBT2349" s="1359"/>
      <c r="IBU2349" s="1359"/>
      <c r="IBV2349" s="1359"/>
      <c r="IBW2349" s="1359"/>
      <c r="IBX2349" s="1359"/>
      <c r="IBY2349" s="1359"/>
      <c r="IBZ2349" s="1359"/>
      <c r="ICA2349" s="1359"/>
      <c r="ICB2349" s="1359"/>
      <c r="ICC2349" s="1359"/>
      <c r="ICD2349" s="1359"/>
      <c r="ICE2349" s="1359"/>
      <c r="ICF2349" s="1359"/>
      <c r="ICG2349" s="1359"/>
      <c r="ICH2349" s="1359"/>
      <c r="ICI2349" s="1359"/>
      <c r="ICJ2349" s="1359"/>
      <c r="ICK2349" s="1359"/>
      <c r="ICL2349" s="1359"/>
      <c r="ICM2349" s="1359"/>
      <c r="ICN2349" s="1359"/>
      <c r="ICO2349" s="1359"/>
      <c r="ICP2349" s="1359"/>
      <c r="ICQ2349" s="1359"/>
      <c r="ICR2349" s="1359"/>
      <c r="ICS2349" s="1359"/>
      <c r="ICT2349" s="1359"/>
      <c r="ICU2349" s="1359"/>
      <c r="ICV2349" s="1359"/>
      <c r="ICW2349" s="1359"/>
      <c r="ICX2349" s="1359"/>
      <c r="ICY2349" s="1359"/>
      <c r="ICZ2349" s="1359"/>
      <c r="IDA2349" s="1359"/>
      <c r="IDB2349" s="1359"/>
      <c r="IDC2349" s="1359"/>
      <c r="IDD2349" s="1359"/>
      <c r="IDE2349" s="1359"/>
      <c r="IDF2349" s="1359"/>
      <c r="IDG2349" s="1359"/>
      <c r="IDH2349" s="1359"/>
      <c r="IDI2349" s="1359"/>
      <c r="IDJ2349" s="1359"/>
      <c r="IDK2349" s="1359"/>
      <c r="IDL2349" s="1359"/>
      <c r="IDM2349" s="1359"/>
      <c r="IDN2349" s="1359"/>
      <c r="IDO2349" s="1359"/>
      <c r="IDP2349" s="1359"/>
      <c r="IDQ2349" s="1359"/>
      <c r="IDR2349" s="1359"/>
      <c r="IDS2349" s="1359"/>
      <c r="IDT2349" s="1359"/>
      <c r="IDU2349" s="1359"/>
      <c r="IDV2349" s="1359"/>
      <c r="IDW2349" s="1359"/>
      <c r="IDX2349" s="1359"/>
      <c r="IDY2349" s="1359"/>
      <c r="IDZ2349" s="1359"/>
      <c r="IEA2349" s="1359"/>
      <c r="IEB2349" s="1359"/>
      <c r="IEC2349" s="1359"/>
      <c r="IED2349" s="1359"/>
      <c r="IEE2349" s="1359"/>
      <c r="IEF2349" s="1359"/>
      <c r="IEG2349" s="1359"/>
      <c r="IEH2349" s="1359"/>
      <c r="IEI2349" s="1359"/>
      <c r="IEJ2349" s="1359"/>
      <c r="IEK2349" s="1359"/>
      <c r="IEL2349" s="1359"/>
      <c r="IEM2349" s="1359"/>
      <c r="IEN2349" s="1359"/>
      <c r="IEO2349" s="1359"/>
      <c r="IEP2349" s="1359"/>
      <c r="IEQ2349" s="1359"/>
      <c r="IER2349" s="1359"/>
      <c r="IES2349" s="1359"/>
      <c r="IET2349" s="1359"/>
      <c r="IEU2349" s="1359"/>
      <c r="IEV2349" s="1359"/>
      <c r="IEW2349" s="1359"/>
      <c r="IEX2349" s="1359"/>
      <c r="IEY2349" s="1359"/>
      <c r="IEZ2349" s="1359"/>
      <c r="IFA2349" s="1359"/>
      <c r="IFB2349" s="1359"/>
      <c r="IFC2349" s="1359"/>
      <c r="IFD2349" s="1359"/>
      <c r="IFE2349" s="1359"/>
      <c r="IFF2349" s="1359"/>
      <c r="IFG2349" s="1359"/>
      <c r="IFH2349" s="1359"/>
      <c r="IFI2349" s="1359"/>
      <c r="IFJ2349" s="1359"/>
      <c r="IFK2349" s="1359"/>
      <c r="IFL2349" s="1359"/>
      <c r="IFM2349" s="1359"/>
      <c r="IFN2349" s="1359"/>
      <c r="IFO2349" s="1359"/>
      <c r="IFP2349" s="1359"/>
      <c r="IFQ2349" s="1359"/>
      <c r="IFR2349" s="1359"/>
      <c r="IFS2349" s="1359"/>
      <c r="IFT2349" s="1359"/>
      <c r="IFU2349" s="1359"/>
      <c r="IFV2349" s="1359"/>
      <c r="IFW2349" s="1359"/>
      <c r="IFX2349" s="1359"/>
      <c r="IFY2349" s="1359"/>
      <c r="IFZ2349" s="1359"/>
      <c r="IGA2349" s="1359"/>
      <c r="IGB2349" s="1359"/>
      <c r="IGC2349" s="1359"/>
      <c r="IGD2349" s="1359"/>
      <c r="IGE2349" s="1359"/>
      <c r="IGF2349" s="1359"/>
      <c r="IGG2349" s="1359"/>
      <c r="IGH2349" s="1359"/>
      <c r="IGI2349" s="1359"/>
      <c r="IGJ2349" s="1359"/>
      <c r="IGK2349" s="1359"/>
      <c r="IGL2349" s="1359"/>
      <c r="IGM2349" s="1359"/>
      <c r="IGN2349" s="1359"/>
      <c r="IGO2349" s="1359"/>
      <c r="IGP2349" s="1359"/>
      <c r="IGQ2349" s="1359"/>
      <c r="IGR2349" s="1359"/>
      <c r="IGS2349" s="1359"/>
      <c r="IGT2349" s="1359"/>
      <c r="IGU2349" s="1359"/>
      <c r="IGV2349" s="1359"/>
      <c r="IGW2349" s="1359"/>
      <c r="IGX2349" s="1359"/>
      <c r="IGY2349" s="1359"/>
      <c r="IGZ2349" s="1359"/>
      <c r="IHA2349" s="1359"/>
      <c r="IHB2349" s="1359"/>
      <c r="IHC2349" s="1359"/>
      <c r="IHD2349" s="1359"/>
      <c r="IHE2349" s="1359"/>
      <c r="IHF2349" s="1359"/>
      <c r="IHG2349" s="1359"/>
      <c r="IHH2349" s="1359"/>
      <c r="IHI2349" s="1359"/>
      <c r="IHJ2349" s="1359"/>
      <c r="IHK2349" s="1359"/>
      <c r="IHL2349" s="1359"/>
      <c r="IHM2349" s="1359"/>
      <c r="IHN2349" s="1359"/>
      <c r="IHO2349" s="1359"/>
      <c r="IHP2349" s="1359"/>
      <c r="IHQ2349" s="1359"/>
      <c r="IHR2349" s="1359"/>
      <c r="IHS2349" s="1359"/>
      <c r="IHT2349" s="1359"/>
      <c r="IHU2349" s="1359"/>
      <c r="IHV2349" s="1359"/>
      <c r="IHW2349" s="1359"/>
      <c r="IHX2349" s="1359"/>
      <c r="IHY2349" s="1359"/>
      <c r="IHZ2349" s="1359"/>
      <c r="IIA2349" s="1359"/>
      <c r="IIB2349" s="1359"/>
      <c r="IIC2349" s="1359"/>
      <c r="IID2349" s="1359"/>
      <c r="IIE2349" s="1359"/>
      <c r="IIF2349" s="1359"/>
      <c r="IIG2349" s="1359"/>
      <c r="IIH2349" s="1359"/>
      <c r="III2349" s="1359"/>
      <c r="IIJ2349" s="1359"/>
      <c r="IIK2349" s="1359"/>
      <c r="IIL2349" s="1359"/>
      <c r="IIM2349" s="1359"/>
      <c r="IIN2349" s="1359"/>
      <c r="IIO2349" s="1359"/>
      <c r="IIP2349" s="1359"/>
      <c r="IIQ2349" s="1359"/>
      <c r="IIR2349" s="1359"/>
      <c r="IIS2349" s="1359"/>
      <c r="IIT2349" s="1359"/>
      <c r="IIU2349" s="1359"/>
      <c r="IIV2349" s="1359"/>
      <c r="IIW2349" s="1359"/>
      <c r="IIX2349" s="1359"/>
      <c r="IIY2349" s="1359"/>
      <c r="IIZ2349" s="1359"/>
      <c r="IJA2349" s="1359"/>
      <c r="IJB2349" s="1359"/>
      <c r="IJC2349" s="1359"/>
      <c r="IJD2349" s="1359"/>
      <c r="IJE2349" s="1359"/>
      <c r="IJF2349" s="1359"/>
      <c r="IJG2349" s="1359"/>
      <c r="IJH2349" s="1359"/>
      <c r="IJI2349" s="1359"/>
      <c r="IJJ2349" s="1359"/>
      <c r="IJK2349" s="1359"/>
      <c r="IJL2349" s="1359"/>
      <c r="IJM2349" s="1359"/>
      <c r="IJN2349" s="1359"/>
      <c r="IJO2349" s="1359"/>
      <c r="IJP2349" s="1359"/>
      <c r="IJQ2349" s="1359"/>
      <c r="IJR2349" s="1359"/>
      <c r="IJS2349" s="1359"/>
      <c r="IJT2349" s="1359"/>
      <c r="IJU2349" s="1359"/>
      <c r="IJV2349" s="1359"/>
      <c r="IJW2349" s="1359"/>
      <c r="IJX2349" s="1359"/>
      <c r="IJY2349" s="1359"/>
      <c r="IJZ2349" s="1359"/>
      <c r="IKA2349" s="1359"/>
      <c r="IKB2349" s="1359"/>
      <c r="IKC2349" s="1359"/>
      <c r="IKD2349" s="1359"/>
      <c r="IKE2349" s="1359"/>
      <c r="IKF2349" s="1359"/>
      <c r="IKG2349" s="1359"/>
      <c r="IKH2349" s="1359"/>
      <c r="IKI2349" s="1359"/>
      <c r="IKJ2349" s="1359"/>
      <c r="IKK2349" s="1359"/>
      <c r="IKL2349" s="1359"/>
      <c r="IKM2349" s="1359"/>
      <c r="IKN2349" s="1359"/>
      <c r="IKO2349" s="1359"/>
      <c r="IKP2349" s="1359"/>
      <c r="IKQ2349" s="1359"/>
      <c r="IKR2349" s="1359"/>
      <c r="IKS2349" s="1359"/>
      <c r="IKT2349" s="1359"/>
      <c r="IKU2349" s="1359"/>
      <c r="IKV2349" s="1359"/>
      <c r="IKW2349" s="1359"/>
      <c r="IKX2349" s="1359"/>
      <c r="IKY2349" s="1359"/>
      <c r="IKZ2349" s="1359"/>
      <c r="ILA2349" s="1359"/>
      <c r="ILB2349" s="1359"/>
      <c r="ILC2349" s="1359"/>
      <c r="ILD2349" s="1359"/>
      <c r="ILE2349" s="1359"/>
      <c r="ILF2349" s="1359"/>
      <c r="ILG2349" s="1359"/>
      <c r="ILH2349" s="1359"/>
      <c r="ILI2349" s="1359"/>
      <c r="ILJ2349" s="1359"/>
      <c r="ILK2349" s="1359"/>
      <c r="ILL2349" s="1359"/>
      <c r="ILM2349" s="1359"/>
      <c r="ILN2349" s="1359"/>
      <c r="ILO2349" s="1359"/>
      <c r="ILP2349" s="1359"/>
      <c r="ILQ2349" s="1359"/>
      <c r="ILR2349" s="1359"/>
      <c r="ILS2349" s="1359"/>
      <c r="ILT2349" s="1359"/>
      <c r="ILU2349" s="1359"/>
      <c r="ILV2349" s="1359"/>
      <c r="ILW2349" s="1359"/>
      <c r="ILX2349" s="1359"/>
      <c r="ILY2349" s="1359"/>
      <c r="ILZ2349" s="1359"/>
      <c r="IMA2349" s="1359"/>
      <c r="IMB2349" s="1359"/>
      <c r="IMC2349" s="1359"/>
      <c r="IMD2349" s="1359"/>
      <c r="IME2349" s="1359"/>
      <c r="IMF2349" s="1359"/>
      <c r="IMG2349" s="1359"/>
      <c r="IMH2349" s="1359"/>
      <c r="IMI2349" s="1359"/>
      <c r="IMJ2349" s="1359"/>
      <c r="IMK2349" s="1359"/>
      <c r="IML2349" s="1359"/>
      <c r="IMM2349" s="1359"/>
      <c r="IMN2349" s="1359"/>
      <c r="IMO2349" s="1359"/>
      <c r="IMP2349" s="1359"/>
      <c r="IMQ2349" s="1359"/>
      <c r="IMR2349" s="1359"/>
      <c r="IMS2349" s="1359"/>
      <c r="IMT2349" s="1359"/>
      <c r="IMU2349" s="1359"/>
      <c r="IMV2349" s="1359"/>
      <c r="IMW2349" s="1359"/>
      <c r="IMX2349" s="1359"/>
      <c r="IMY2349" s="1359"/>
      <c r="IMZ2349" s="1359"/>
      <c r="INA2349" s="1359"/>
      <c r="INB2349" s="1359"/>
      <c r="INC2349" s="1359"/>
      <c r="IND2349" s="1359"/>
      <c r="INE2349" s="1359"/>
      <c r="INF2349" s="1359"/>
      <c r="ING2349" s="1359"/>
      <c r="INH2349" s="1359"/>
      <c r="INI2349" s="1359"/>
      <c r="INJ2349" s="1359"/>
      <c r="INK2349" s="1359"/>
      <c r="INL2349" s="1359"/>
      <c r="INM2349" s="1359"/>
      <c r="INN2349" s="1359"/>
      <c r="INO2349" s="1359"/>
      <c r="INP2349" s="1359"/>
      <c r="INQ2349" s="1359"/>
      <c r="INR2349" s="1359"/>
      <c r="INS2349" s="1359"/>
      <c r="INT2349" s="1359"/>
      <c r="INU2349" s="1359"/>
      <c r="INV2349" s="1359"/>
      <c r="INW2349" s="1359"/>
      <c r="INX2349" s="1359"/>
      <c r="INY2349" s="1359"/>
      <c r="INZ2349" s="1359"/>
      <c r="IOA2349" s="1359"/>
      <c r="IOB2349" s="1359"/>
      <c r="IOC2349" s="1359"/>
      <c r="IOD2349" s="1359"/>
      <c r="IOE2349" s="1359"/>
      <c r="IOF2349" s="1359"/>
      <c r="IOG2349" s="1359"/>
      <c r="IOH2349" s="1359"/>
      <c r="IOI2349" s="1359"/>
      <c r="IOJ2349" s="1359"/>
      <c r="IOK2349" s="1359"/>
      <c r="IOL2349" s="1359"/>
      <c r="IOM2349" s="1359"/>
      <c r="ION2349" s="1359"/>
      <c r="IOO2349" s="1359"/>
      <c r="IOP2349" s="1359"/>
      <c r="IOQ2349" s="1359"/>
      <c r="IOR2349" s="1359"/>
      <c r="IOS2349" s="1359"/>
      <c r="IOT2349" s="1359"/>
      <c r="IOU2349" s="1359"/>
      <c r="IOV2349" s="1359"/>
      <c r="IOW2349" s="1359"/>
      <c r="IOX2349" s="1359"/>
      <c r="IOY2349" s="1359"/>
      <c r="IOZ2349" s="1359"/>
      <c r="IPA2349" s="1359"/>
      <c r="IPB2349" s="1359"/>
      <c r="IPC2349" s="1359"/>
      <c r="IPD2349" s="1359"/>
      <c r="IPE2349" s="1359"/>
      <c r="IPF2349" s="1359"/>
      <c r="IPG2349" s="1359"/>
      <c r="IPH2349" s="1359"/>
      <c r="IPI2349" s="1359"/>
      <c r="IPJ2349" s="1359"/>
      <c r="IPK2349" s="1359"/>
      <c r="IPL2349" s="1359"/>
      <c r="IPM2349" s="1359"/>
      <c r="IPN2349" s="1359"/>
      <c r="IPO2349" s="1359"/>
      <c r="IPP2349" s="1359"/>
      <c r="IPQ2349" s="1359"/>
      <c r="IPR2349" s="1359"/>
      <c r="IPS2349" s="1359"/>
      <c r="IPT2349" s="1359"/>
      <c r="IPU2349" s="1359"/>
      <c r="IPV2349" s="1359"/>
      <c r="IPW2349" s="1359"/>
      <c r="IPX2349" s="1359"/>
      <c r="IPY2349" s="1359"/>
      <c r="IPZ2349" s="1359"/>
      <c r="IQA2349" s="1359"/>
      <c r="IQB2349" s="1359"/>
      <c r="IQC2349" s="1359"/>
      <c r="IQD2349" s="1359"/>
      <c r="IQE2349" s="1359"/>
      <c r="IQF2349" s="1359"/>
      <c r="IQG2349" s="1359"/>
      <c r="IQH2349" s="1359"/>
      <c r="IQI2349" s="1359"/>
      <c r="IQJ2349" s="1359"/>
      <c r="IQK2349" s="1359"/>
      <c r="IQL2349" s="1359"/>
      <c r="IQM2349" s="1359"/>
      <c r="IQN2349" s="1359"/>
      <c r="IQO2349" s="1359"/>
      <c r="IQP2349" s="1359"/>
      <c r="IQQ2349" s="1359"/>
      <c r="IQR2349" s="1359"/>
      <c r="IQS2349" s="1359"/>
      <c r="IQT2349" s="1359"/>
      <c r="IQU2349" s="1359"/>
      <c r="IQV2349" s="1359"/>
      <c r="IQW2349" s="1359"/>
      <c r="IQX2349" s="1359"/>
      <c r="IQY2349" s="1359"/>
      <c r="IQZ2349" s="1359"/>
      <c r="IRA2349" s="1359"/>
      <c r="IRB2349" s="1359"/>
      <c r="IRC2349" s="1359"/>
      <c r="IRD2349" s="1359"/>
      <c r="IRE2349" s="1359"/>
      <c r="IRF2349" s="1359"/>
      <c r="IRG2349" s="1359"/>
      <c r="IRH2349" s="1359"/>
      <c r="IRI2349" s="1359"/>
      <c r="IRJ2349" s="1359"/>
      <c r="IRK2349" s="1359"/>
      <c r="IRL2349" s="1359"/>
      <c r="IRM2349" s="1359"/>
      <c r="IRN2349" s="1359"/>
      <c r="IRO2349" s="1359"/>
      <c r="IRP2349" s="1359"/>
      <c r="IRQ2349" s="1359"/>
      <c r="IRR2349" s="1359"/>
      <c r="IRS2349" s="1359"/>
      <c r="IRT2349" s="1359"/>
      <c r="IRU2349" s="1359"/>
      <c r="IRV2349" s="1359"/>
      <c r="IRW2349" s="1359"/>
      <c r="IRX2349" s="1359"/>
      <c r="IRY2349" s="1359"/>
      <c r="IRZ2349" s="1359"/>
      <c r="ISA2349" s="1359"/>
      <c r="ISB2349" s="1359"/>
      <c r="ISC2349" s="1359"/>
      <c r="ISD2349" s="1359"/>
      <c r="ISE2349" s="1359"/>
      <c r="ISF2349" s="1359"/>
      <c r="ISG2349" s="1359"/>
      <c r="ISH2349" s="1359"/>
      <c r="ISI2349" s="1359"/>
      <c r="ISJ2349" s="1359"/>
      <c r="ISK2349" s="1359"/>
      <c r="ISL2349" s="1359"/>
      <c r="ISM2349" s="1359"/>
      <c r="ISN2349" s="1359"/>
      <c r="ISO2349" s="1359"/>
      <c r="ISP2349" s="1359"/>
      <c r="ISQ2349" s="1359"/>
      <c r="ISR2349" s="1359"/>
      <c r="ISS2349" s="1359"/>
      <c r="IST2349" s="1359"/>
      <c r="ISU2349" s="1359"/>
      <c r="ISV2349" s="1359"/>
      <c r="ISW2349" s="1359"/>
      <c r="ISX2349" s="1359"/>
      <c r="ISY2349" s="1359"/>
      <c r="ISZ2349" s="1359"/>
      <c r="ITA2349" s="1359"/>
      <c r="ITB2349" s="1359"/>
      <c r="ITC2349" s="1359"/>
      <c r="ITD2349" s="1359"/>
      <c r="ITE2349" s="1359"/>
      <c r="ITF2349" s="1359"/>
      <c r="ITG2349" s="1359"/>
      <c r="ITH2349" s="1359"/>
      <c r="ITI2349" s="1359"/>
      <c r="ITJ2349" s="1359"/>
      <c r="ITK2349" s="1359"/>
      <c r="ITL2349" s="1359"/>
      <c r="ITM2349" s="1359"/>
      <c r="ITN2349" s="1359"/>
      <c r="ITO2349" s="1359"/>
      <c r="ITP2349" s="1359"/>
      <c r="ITQ2349" s="1359"/>
      <c r="ITR2349" s="1359"/>
      <c r="ITS2349" s="1359"/>
      <c r="ITT2349" s="1359"/>
      <c r="ITU2349" s="1359"/>
      <c r="ITV2349" s="1359"/>
      <c r="ITW2349" s="1359"/>
      <c r="ITX2349" s="1359"/>
      <c r="ITY2349" s="1359"/>
      <c r="ITZ2349" s="1359"/>
      <c r="IUA2349" s="1359"/>
      <c r="IUB2349" s="1359"/>
      <c r="IUC2349" s="1359"/>
      <c r="IUD2349" s="1359"/>
      <c r="IUE2349" s="1359"/>
      <c r="IUF2349" s="1359"/>
      <c r="IUG2349" s="1359"/>
      <c r="IUH2349" s="1359"/>
      <c r="IUI2349" s="1359"/>
      <c r="IUJ2349" s="1359"/>
      <c r="IUK2349" s="1359"/>
      <c r="IUL2349" s="1359"/>
      <c r="IUM2349" s="1359"/>
      <c r="IUN2349" s="1359"/>
      <c r="IUO2349" s="1359"/>
      <c r="IUP2349" s="1359"/>
      <c r="IUQ2349" s="1359"/>
      <c r="IUR2349" s="1359"/>
      <c r="IUS2349" s="1359"/>
      <c r="IUT2349" s="1359"/>
      <c r="IUU2349" s="1359"/>
      <c r="IUV2349" s="1359"/>
      <c r="IUW2349" s="1359"/>
      <c r="IUX2349" s="1359"/>
      <c r="IUY2349" s="1359"/>
      <c r="IUZ2349" s="1359"/>
      <c r="IVA2349" s="1359"/>
      <c r="IVB2349" s="1359"/>
      <c r="IVC2349" s="1359"/>
      <c r="IVD2349" s="1359"/>
      <c r="IVE2349" s="1359"/>
      <c r="IVF2349" s="1359"/>
      <c r="IVG2349" s="1359"/>
      <c r="IVH2349" s="1359"/>
      <c r="IVI2349" s="1359"/>
      <c r="IVJ2349" s="1359"/>
      <c r="IVK2349" s="1359"/>
      <c r="IVL2349" s="1359"/>
      <c r="IVM2349" s="1359"/>
      <c r="IVN2349" s="1359"/>
      <c r="IVO2349" s="1359"/>
      <c r="IVP2349" s="1359"/>
      <c r="IVQ2349" s="1359"/>
      <c r="IVR2349" s="1359"/>
      <c r="IVS2349" s="1359"/>
      <c r="IVT2349" s="1359"/>
      <c r="IVU2349" s="1359"/>
      <c r="IVV2349" s="1359"/>
      <c r="IVW2349" s="1359"/>
      <c r="IVX2349" s="1359"/>
      <c r="IVY2349" s="1359"/>
      <c r="IVZ2349" s="1359"/>
      <c r="IWA2349" s="1359"/>
      <c r="IWB2349" s="1359"/>
      <c r="IWC2349" s="1359"/>
      <c r="IWD2349" s="1359"/>
      <c r="IWE2349" s="1359"/>
      <c r="IWF2349" s="1359"/>
      <c r="IWG2349" s="1359"/>
      <c r="IWH2349" s="1359"/>
      <c r="IWI2349" s="1359"/>
      <c r="IWJ2349" s="1359"/>
      <c r="IWK2349" s="1359"/>
      <c r="IWL2349" s="1359"/>
      <c r="IWM2349" s="1359"/>
      <c r="IWN2349" s="1359"/>
      <c r="IWO2349" s="1359"/>
      <c r="IWP2349" s="1359"/>
      <c r="IWQ2349" s="1359"/>
      <c r="IWR2349" s="1359"/>
      <c r="IWS2349" s="1359"/>
      <c r="IWT2349" s="1359"/>
      <c r="IWU2349" s="1359"/>
      <c r="IWV2349" s="1359"/>
      <c r="IWW2349" s="1359"/>
      <c r="IWX2349" s="1359"/>
      <c r="IWY2349" s="1359"/>
      <c r="IWZ2349" s="1359"/>
      <c r="IXA2349" s="1359"/>
      <c r="IXB2349" s="1359"/>
      <c r="IXC2349" s="1359"/>
      <c r="IXD2349" s="1359"/>
      <c r="IXE2349" s="1359"/>
      <c r="IXF2349" s="1359"/>
      <c r="IXG2349" s="1359"/>
      <c r="IXH2349" s="1359"/>
      <c r="IXI2349" s="1359"/>
      <c r="IXJ2349" s="1359"/>
      <c r="IXK2349" s="1359"/>
      <c r="IXL2349" s="1359"/>
      <c r="IXM2349" s="1359"/>
      <c r="IXN2349" s="1359"/>
      <c r="IXO2349" s="1359"/>
      <c r="IXP2349" s="1359"/>
      <c r="IXQ2349" s="1359"/>
      <c r="IXR2349" s="1359"/>
      <c r="IXS2349" s="1359"/>
      <c r="IXT2349" s="1359"/>
      <c r="IXU2349" s="1359"/>
      <c r="IXV2349" s="1359"/>
      <c r="IXW2349" s="1359"/>
      <c r="IXX2349" s="1359"/>
      <c r="IXY2349" s="1359"/>
      <c r="IXZ2349" s="1359"/>
      <c r="IYA2349" s="1359"/>
      <c r="IYB2349" s="1359"/>
      <c r="IYC2349" s="1359"/>
      <c r="IYD2349" s="1359"/>
      <c r="IYE2349" s="1359"/>
      <c r="IYF2349" s="1359"/>
      <c r="IYG2349" s="1359"/>
      <c r="IYH2349" s="1359"/>
      <c r="IYI2349" s="1359"/>
      <c r="IYJ2349" s="1359"/>
      <c r="IYK2349" s="1359"/>
      <c r="IYL2349" s="1359"/>
      <c r="IYM2349" s="1359"/>
      <c r="IYN2349" s="1359"/>
      <c r="IYO2349" s="1359"/>
      <c r="IYP2349" s="1359"/>
      <c r="IYQ2349" s="1359"/>
      <c r="IYR2349" s="1359"/>
      <c r="IYS2349" s="1359"/>
      <c r="IYT2349" s="1359"/>
      <c r="IYU2349" s="1359"/>
      <c r="IYV2349" s="1359"/>
      <c r="IYW2349" s="1359"/>
      <c r="IYX2349" s="1359"/>
      <c r="IYY2349" s="1359"/>
      <c r="IYZ2349" s="1359"/>
      <c r="IZA2349" s="1359"/>
      <c r="IZB2349" s="1359"/>
      <c r="IZC2349" s="1359"/>
      <c r="IZD2349" s="1359"/>
      <c r="IZE2349" s="1359"/>
      <c r="IZF2349" s="1359"/>
      <c r="IZG2349" s="1359"/>
      <c r="IZH2349" s="1359"/>
      <c r="IZI2349" s="1359"/>
      <c r="IZJ2349" s="1359"/>
      <c r="IZK2349" s="1359"/>
      <c r="IZL2349" s="1359"/>
      <c r="IZM2349" s="1359"/>
      <c r="IZN2349" s="1359"/>
      <c r="IZO2349" s="1359"/>
      <c r="IZP2349" s="1359"/>
      <c r="IZQ2349" s="1359"/>
      <c r="IZR2349" s="1359"/>
      <c r="IZS2349" s="1359"/>
      <c r="IZT2349" s="1359"/>
      <c r="IZU2349" s="1359"/>
      <c r="IZV2349" s="1359"/>
      <c r="IZW2349" s="1359"/>
      <c r="IZX2349" s="1359"/>
      <c r="IZY2349" s="1359"/>
      <c r="IZZ2349" s="1359"/>
      <c r="JAA2349" s="1359"/>
      <c r="JAB2349" s="1359"/>
      <c r="JAC2349" s="1359"/>
      <c r="JAD2349" s="1359"/>
      <c r="JAE2349" s="1359"/>
      <c r="JAF2349" s="1359"/>
      <c r="JAG2349" s="1359"/>
      <c r="JAH2349" s="1359"/>
      <c r="JAI2349" s="1359"/>
      <c r="JAJ2349" s="1359"/>
      <c r="JAK2349" s="1359"/>
      <c r="JAL2349" s="1359"/>
      <c r="JAM2349" s="1359"/>
      <c r="JAN2349" s="1359"/>
      <c r="JAO2349" s="1359"/>
      <c r="JAP2349" s="1359"/>
      <c r="JAQ2349" s="1359"/>
      <c r="JAR2349" s="1359"/>
      <c r="JAS2349" s="1359"/>
      <c r="JAT2349" s="1359"/>
      <c r="JAU2349" s="1359"/>
      <c r="JAV2349" s="1359"/>
      <c r="JAW2349" s="1359"/>
      <c r="JAX2349" s="1359"/>
      <c r="JAY2349" s="1359"/>
      <c r="JAZ2349" s="1359"/>
      <c r="JBA2349" s="1359"/>
      <c r="JBB2349" s="1359"/>
      <c r="JBC2349" s="1359"/>
      <c r="JBD2349" s="1359"/>
      <c r="JBE2349" s="1359"/>
      <c r="JBF2349" s="1359"/>
      <c r="JBG2349" s="1359"/>
      <c r="JBH2349" s="1359"/>
      <c r="JBI2349" s="1359"/>
      <c r="JBJ2349" s="1359"/>
      <c r="JBK2349" s="1359"/>
      <c r="JBL2349" s="1359"/>
      <c r="JBM2349" s="1359"/>
      <c r="JBN2349" s="1359"/>
      <c r="JBO2349" s="1359"/>
      <c r="JBP2349" s="1359"/>
      <c r="JBQ2349" s="1359"/>
      <c r="JBR2349" s="1359"/>
      <c r="JBS2349" s="1359"/>
      <c r="JBT2349" s="1359"/>
      <c r="JBU2349" s="1359"/>
      <c r="JBV2349" s="1359"/>
      <c r="JBW2349" s="1359"/>
      <c r="JBX2349" s="1359"/>
      <c r="JBY2349" s="1359"/>
      <c r="JBZ2349" s="1359"/>
      <c r="JCA2349" s="1359"/>
      <c r="JCB2349" s="1359"/>
      <c r="JCC2349" s="1359"/>
      <c r="JCD2349" s="1359"/>
      <c r="JCE2349" s="1359"/>
      <c r="JCF2349" s="1359"/>
      <c r="JCG2349" s="1359"/>
      <c r="JCH2349" s="1359"/>
      <c r="JCI2349" s="1359"/>
      <c r="JCJ2349" s="1359"/>
      <c r="JCK2349" s="1359"/>
      <c r="JCL2349" s="1359"/>
      <c r="JCM2349" s="1359"/>
      <c r="JCN2349" s="1359"/>
      <c r="JCO2349" s="1359"/>
      <c r="JCP2349" s="1359"/>
      <c r="JCQ2349" s="1359"/>
      <c r="JCR2349" s="1359"/>
      <c r="JCS2349" s="1359"/>
      <c r="JCT2349" s="1359"/>
      <c r="JCU2349" s="1359"/>
      <c r="JCV2349" s="1359"/>
      <c r="JCW2349" s="1359"/>
      <c r="JCX2349" s="1359"/>
      <c r="JCY2349" s="1359"/>
      <c r="JCZ2349" s="1359"/>
      <c r="JDA2349" s="1359"/>
      <c r="JDB2349" s="1359"/>
      <c r="JDC2349" s="1359"/>
      <c r="JDD2349" s="1359"/>
      <c r="JDE2349" s="1359"/>
      <c r="JDF2349" s="1359"/>
      <c r="JDG2349" s="1359"/>
      <c r="JDH2349" s="1359"/>
      <c r="JDI2349" s="1359"/>
      <c r="JDJ2349" s="1359"/>
      <c r="JDK2349" s="1359"/>
      <c r="JDL2349" s="1359"/>
      <c r="JDM2349" s="1359"/>
      <c r="JDN2349" s="1359"/>
      <c r="JDO2349" s="1359"/>
      <c r="JDP2349" s="1359"/>
      <c r="JDQ2349" s="1359"/>
      <c r="JDR2349" s="1359"/>
      <c r="JDS2349" s="1359"/>
      <c r="JDT2349" s="1359"/>
      <c r="JDU2349" s="1359"/>
      <c r="JDV2349" s="1359"/>
      <c r="JDW2349" s="1359"/>
      <c r="JDX2349" s="1359"/>
      <c r="JDY2349" s="1359"/>
      <c r="JDZ2349" s="1359"/>
      <c r="JEA2349" s="1359"/>
      <c r="JEB2349" s="1359"/>
      <c r="JEC2349" s="1359"/>
      <c r="JED2349" s="1359"/>
      <c r="JEE2349" s="1359"/>
      <c r="JEF2349" s="1359"/>
      <c r="JEG2349" s="1359"/>
      <c r="JEH2349" s="1359"/>
      <c r="JEI2349" s="1359"/>
      <c r="JEJ2349" s="1359"/>
      <c r="JEK2349" s="1359"/>
      <c r="JEL2349" s="1359"/>
      <c r="JEM2349" s="1359"/>
      <c r="JEN2349" s="1359"/>
      <c r="JEO2349" s="1359"/>
      <c r="JEP2349" s="1359"/>
      <c r="JEQ2349" s="1359"/>
      <c r="JER2349" s="1359"/>
      <c r="JES2349" s="1359"/>
      <c r="JET2349" s="1359"/>
      <c r="JEU2349" s="1359"/>
      <c r="JEV2349" s="1359"/>
      <c r="JEW2349" s="1359"/>
      <c r="JEX2349" s="1359"/>
      <c r="JEY2349" s="1359"/>
      <c r="JEZ2349" s="1359"/>
      <c r="JFA2349" s="1359"/>
      <c r="JFB2349" s="1359"/>
      <c r="JFC2349" s="1359"/>
      <c r="JFD2349" s="1359"/>
      <c r="JFE2349" s="1359"/>
      <c r="JFF2349" s="1359"/>
      <c r="JFG2349" s="1359"/>
      <c r="JFH2349" s="1359"/>
      <c r="JFI2349" s="1359"/>
      <c r="JFJ2349" s="1359"/>
      <c r="JFK2349" s="1359"/>
      <c r="JFL2349" s="1359"/>
      <c r="JFM2349" s="1359"/>
      <c r="JFN2349" s="1359"/>
      <c r="JFO2349" s="1359"/>
      <c r="JFP2349" s="1359"/>
      <c r="JFQ2349" s="1359"/>
      <c r="JFR2349" s="1359"/>
      <c r="JFS2349" s="1359"/>
      <c r="JFT2349" s="1359"/>
      <c r="JFU2349" s="1359"/>
      <c r="JFV2349" s="1359"/>
      <c r="JFW2349" s="1359"/>
      <c r="JFX2349" s="1359"/>
      <c r="JFY2349" s="1359"/>
      <c r="JFZ2349" s="1359"/>
      <c r="JGA2349" s="1359"/>
      <c r="JGB2349" s="1359"/>
      <c r="JGC2349" s="1359"/>
      <c r="JGD2349" s="1359"/>
      <c r="JGE2349" s="1359"/>
      <c r="JGF2349" s="1359"/>
      <c r="JGG2349" s="1359"/>
      <c r="JGH2349" s="1359"/>
      <c r="JGI2349" s="1359"/>
      <c r="JGJ2349" s="1359"/>
      <c r="JGK2349" s="1359"/>
      <c r="JGL2349" s="1359"/>
      <c r="JGM2349" s="1359"/>
      <c r="JGN2349" s="1359"/>
      <c r="JGO2349" s="1359"/>
      <c r="JGP2349" s="1359"/>
      <c r="JGQ2349" s="1359"/>
      <c r="JGR2349" s="1359"/>
      <c r="JGS2349" s="1359"/>
      <c r="JGT2349" s="1359"/>
      <c r="JGU2349" s="1359"/>
      <c r="JGV2349" s="1359"/>
      <c r="JGW2349" s="1359"/>
      <c r="JGX2349" s="1359"/>
      <c r="JGY2349" s="1359"/>
      <c r="JGZ2349" s="1359"/>
      <c r="JHA2349" s="1359"/>
      <c r="JHB2349" s="1359"/>
      <c r="JHC2349" s="1359"/>
      <c r="JHD2349" s="1359"/>
      <c r="JHE2349" s="1359"/>
      <c r="JHF2349" s="1359"/>
      <c r="JHG2349" s="1359"/>
      <c r="JHH2349" s="1359"/>
      <c r="JHI2349" s="1359"/>
      <c r="JHJ2349" s="1359"/>
      <c r="JHK2349" s="1359"/>
      <c r="JHL2349" s="1359"/>
      <c r="JHM2349" s="1359"/>
      <c r="JHN2349" s="1359"/>
      <c r="JHO2349" s="1359"/>
      <c r="JHP2349" s="1359"/>
      <c r="JHQ2349" s="1359"/>
      <c r="JHR2349" s="1359"/>
      <c r="JHS2349" s="1359"/>
      <c r="JHT2349" s="1359"/>
      <c r="JHU2349" s="1359"/>
      <c r="JHV2349" s="1359"/>
      <c r="JHW2349" s="1359"/>
      <c r="JHX2349" s="1359"/>
      <c r="JHY2349" s="1359"/>
      <c r="JHZ2349" s="1359"/>
      <c r="JIA2349" s="1359"/>
      <c r="JIB2349" s="1359"/>
      <c r="JIC2349" s="1359"/>
      <c r="JID2349" s="1359"/>
      <c r="JIE2349" s="1359"/>
      <c r="JIF2349" s="1359"/>
      <c r="JIG2349" s="1359"/>
      <c r="JIH2349" s="1359"/>
      <c r="JII2349" s="1359"/>
      <c r="JIJ2349" s="1359"/>
      <c r="JIK2349" s="1359"/>
      <c r="JIL2349" s="1359"/>
      <c r="JIM2349" s="1359"/>
      <c r="JIN2349" s="1359"/>
      <c r="JIO2349" s="1359"/>
      <c r="JIP2349" s="1359"/>
      <c r="JIQ2349" s="1359"/>
      <c r="JIR2349" s="1359"/>
      <c r="JIS2349" s="1359"/>
      <c r="JIT2349" s="1359"/>
      <c r="JIU2349" s="1359"/>
      <c r="JIV2349" s="1359"/>
      <c r="JIW2349" s="1359"/>
      <c r="JIX2349" s="1359"/>
      <c r="JIY2349" s="1359"/>
      <c r="JIZ2349" s="1359"/>
      <c r="JJA2349" s="1359"/>
      <c r="JJB2349" s="1359"/>
      <c r="JJC2349" s="1359"/>
      <c r="JJD2349" s="1359"/>
      <c r="JJE2349" s="1359"/>
      <c r="JJF2349" s="1359"/>
      <c r="JJG2349" s="1359"/>
      <c r="JJH2349" s="1359"/>
      <c r="JJI2349" s="1359"/>
      <c r="JJJ2349" s="1359"/>
      <c r="JJK2349" s="1359"/>
      <c r="JJL2349" s="1359"/>
      <c r="JJM2349" s="1359"/>
      <c r="JJN2349" s="1359"/>
      <c r="JJO2349" s="1359"/>
      <c r="JJP2349" s="1359"/>
      <c r="JJQ2349" s="1359"/>
      <c r="JJR2349" s="1359"/>
      <c r="JJS2349" s="1359"/>
      <c r="JJT2349" s="1359"/>
      <c r="JJU2349" s="1359"/>
      <c r="JJV2349" s="1359"/>
      <c r="JJW2349" s="1359"/>
      <c r="JJX2349" s="1359"/>
      <c r="JJY2349" s="1359"/>
      <c r="JJZ2349" s="1359"/>
      <c r="JKA2349" s="1359"/>
      <c r="JKB2349" s="1359"/>
      <c r="JKC2349" s="1359"/>
      <c r="JKD2349" s="1359"/>
      <c r="JKE2349" s="1359"/>
      <c r="JKF2349" s="1359"/>
      <c r="JKG2349" s="1359"/>
      <c r="JKH2349" s="1359"/>
      <c r="JKI2349" s="1359"/>
      <c r="JKJ2349" s="1359"/>
      <c r="JKK2349" s="1359"/>
      <c r="JKL2349" s="1359"/>
      <c r="JKM2349" s="1359"/>
      <c r="JKN2349" s="1359"/>
      <c r="JKO2349" s="1359"/>
      <c r="JKP2349" s="1359"/>
      <c r="JKQ2349" s="1359"/>
      <c r="JKR2349" s="1359"/>
      <c r="JKS2349" s="1359"/>
      <c r="JKT2349" s="1359"/>
      <c r="JKU2349" s="1359"/>
      <c r="JKV2349" s="1359"/>
      <c r="JKW2349" s="1359"/>
      <c r="JKX2349" s="1359"/>
      <c r="JKY2349" s="1359"/>
      <c r="JKZ2349" s="1359"/>
      <c r="JLA2349" s="1359"/>
      <c r="JLB2349" s="1359"/>
      <c r="JLC2349" s="1359"/>
      <c r="JLD2349" s="1359"/>
      <c r="JLE2349" s="1359"/>
      <c r="JLF2349" s="1359"/>
      <c r="JLG2349" s="1359"/>
      <c r="JLH2349" s="1359"/>
      <c r="JLI2349" s="1359"/>
      <c r="JLJ2349" s="1359"/>
      <c r="JLK2349" s="1359"/>
      <c r="JLL2349" s="1359"/>
      <c r="JLM2349" s="1359"/>
      <c r="JLN2349" s="1359"/>
      <c r="JLO2349" s="1359"/>
      <c r="JLP2349" s="1359"/>
      <c r="JLQ2349" s="1359"/>
      <c r="JLR2349" s="1359"/>
      <c r="JLS2349" s="1359"/>
      <c r="JLT2349" s="1359"/>
      <c r="JLU2349" s="1359"/>
      <c r="JLV2349" s="1359"/>
      <c r="JLW2349" s="1359"/>
      <c r="JLX2349" s="1359"/>
      <c r="JLY2349" s="1359"/>
      <c r="JLZ2349" s="1359"/>
      <c r="JMA2349" s="1359"/>
      <c r="JMB2349" s="1359"/>
      <c r="JMC2349" s="1359"/>
      <c r="JMD2349" s="1359"/>
      <c r="JME2349" s="1359"/>
      <c r="JMF2349" s="1359"/>
      <c r="JMG2349" s="1359"/>
      <c r="JMH2349" s="1359"/>
      <c r="JMI2349" s="1359"/>
      <c r="JMJ2349" s="1359"/>
      <c r="JMK2349" s="1359"/>
      <c r="JML2349" s="1359"/>
      <c r="JMM2349" s="1359"/>
      <c r="JMN2349" s="1359"/>
      <c r="JMO2349" s="1359"/>
      <c r="JMP2349" s="1359"/>
      <c r="JMQ2349" s="1359"/>
      <c r="JMR2349" s="1359"/>
      <c r="JMS2349" s="1359"/>
      <c r="JMT2349" s="1359"/>
      <c r="JMU2349" s="1359"/>
      <c r="JMV2349" s="1359"/>
      <c r="JMW2349" s="1359"/>
      <c r="JMX2349" s="1359"/>
      <c r="JMY2349" s="1359"/>
      <c r="JMZ2349" s="1359"/>
      <c r="JNA2349" s="1359"/>
      <c r="JNB2349" s="1359"/>
      <c r="JNC2349" s="1359"/>
      <c r="JND2349" s="1359"/>
      <c r="JNE2349" s="1359"/>
      <c r="JNF2349" s="1359"/>
      <c r="JNG2349" s="1359"/>
      <c r="JNH2349" s="1359"/>
      <c r="JNI2349" s="1359"/>
      <c r="JNJ2349" s="1359"/>
      <c r="JNK2349" s="1359"/>
      <c r="JNL2349" s="1359"/>
      <c r="JNM2349" s="1359"/>
      <c r="JNN2349" s="1359"/>
      <c r="JNO2349" s="1359"/>
      <c r="JNP2349" s="1359"/>
      <c r="JNQ2349" s="1359"/>
      <c r="JNR2349" s="1359"/>
      <c r="JNS2349" s="1359"/>
      <c r="JNT2349" s="1359"/>
      <c r="JNU2349" s="1359"/>
      <c r="JNV2349" s="1359"/>
      <c r="JNW2349" s="1359"/>
      <c r="JNX2349" s="1359"/>
      <c r="JNY2349" s="1359"/>
      <c r="JNZ2349" s="1359"/>
      <c r="JOA2349" s="1359"/>
      <c r="JOB2349" s="1359"/>
      <c r="JOC2349" s="1359"/>
      <c r="JOD2349" s="1359"/>
      <c r="JOE2349" s="1359"/>
      <c r="JOF2349" s="1359"/>
      <c r="JOG2349" s="1359"/>
      <c r="JOH2349" s="1359"/>
      <c r="JOI2349" s="1359"/>
      <c r="JOJ2349" s="1359"/>
      <c r="JOK2349" s="1359"/>
      <c r="JOL2349" s="1359"/>
      <c r="JOM2349" s="1359"/>
      <c r="JON2349" s="1359"/>
      <c r="JOO2349" s="1359"/>
      <c r="JOP2349" s="1359"/>
      <c r="JOQ2349" s="1359"/>
      <c r="JOR2349" s="1359"/>
      <c r="JOS2349" s="1359"/>
      <c r="JOT2349" s="1359"/>
      <c r="JOU2349" s="1359"/>
      <c r="JOV2349" s="1359"/>
      <c r="JOW2349" s="1359"/>
      <c r="JOX2349" s="1359"/>
      <c r="JOY2349" s="1359"/>
      <c r="JOZ2349" s="1359"/>
      <c r="JPA2349" s="1359"/>
      <c r="JPB2349" s="1359"/>
      <c r="JPC2349" s="1359"/>
      <c r="JPD2349" s="1359"/>
      <c r="JPE2349" s="1359"/>
      <c r="JPF2349" s="1359"/>
      <c r="JPG2349" s="1359"/>
      <c r="JPH2349" s="1359"/>
      <c r="JPI2349" s="1359"/>
      <c r="JPJ2349" s="1359"/>
      <c r="JPK2349" s="1359"/>
      <c r="JPL2349" s="1359"/>
      <c r="JPM2349" s="1359"/>
      <c r="JPN2349" s="1359"/>
      <c r="JPO2349" s="1359"/>
      <c r="JPP2349" s="1359"/>
      <c r="JPQ2349" s="1359"/>
      <c r="JPR2349" s="1359"/>
      <c r="JPS2349" s="1359"/>
      <c r="JPT2349" s="1359"/>
      <c r="JPU2349" s="1359"/>
      <c r="JPV2349" s="1359"/>
      <c r="JPW2349" s="1359"/>
      <c r="JPX2349" s="1359"/>
      <c r="JPY2349" s="1359"/>
      <c r="JPZ2349" s="1359"/>
      <c r="JQA2349" s="1359"/>
      <c r="JQB2349" s="1359"/>
      <c r="JQC2349" s="1359"/>
      <c r="JQD2349" s="1359"/>
      <c r="JQE2349" s="1359"/>
      <c r="JQF2349" s="1359"/>
      <c r="JQG2349" s="1359"/>
      <c r="JQH2349" s="1359"/>
      <c r="JQI2349" s="1359"/>
      <c r="JQJ2349" s="1359"/>
      <c r="JQK2349" s="1359"/>
      <c r="JQL2349" s="1359"/>
      <c r="JQM2349" s="1359"/>
      <c r="JQN2349" s="1359"/>
      <c r="JQO2349" s="1359"/>
      <c r="JQP2349" s="1359"/>
      <c r="JQQ2349" s="1359"/>
      <c r="JQR2349" s="1359"/>
      <c r="JQS2349" s="1359"/>
      <c r="JQT2349" s="1359"/>
      <c r="JQU2349" s="1359"/>
      <c r="JQV2349" s="1359"/>
      <c r="JQW2349" s="1359"/>
      <c r="JQX2349" s="1359"/>
      <c r="JQY2349" s="1359"/>
      <c r="JQZ2349" s="1359"/>
      <c r="JRA2349" s="1359"/>
      <c r="JRB2349" s="1359"/>
      <c r="JRC2349" s="1359"/>
      <c r="JRD2349" s="1359"/>
      <c r="JRE2349" s="1359"/>
      <c r="JRF2349" s="1359"/>
      <c r="JRG2349" s="1359"/>
      <c r="JRH2349" s="1359"/>
      <c r="JRI2349" s="1359"/>
      <c r="JRJ2349" s="1359"/>
      <c r="JRK2349" s="1359"/>
      <c r="JRL2349" s="1359"/>
      <c r="JRM2349" s="1359"/>
      <c r="JRN2349" s="1359"/>
      <c r="JRO2349" s="1359"/>
      <c r="JRP2349" s="1359"/>
      <c r="JRQ2349" s="1359"/>
      <c r="JRR2349" s="1359"/>
      <c r="JRS2349" s="1359"/>
      <c r="JRT2349" s="1359"/>
      <c r="JRU2349" s="1359"/>
      <c r="JRV2349" s="1359"/>
      <c r="JRW2349" s="1359"/>
      <c r="JRX2349" s="1359"/>
      <c r="JRY2349" s="1359"/>
      <c r="JRZ2349" s="1359"/>
      <c r="JSA2349" s="1359"/>
      <c r="JSB2349" s="1359"/>
      <c r="JSC2349" s="1359"/>
      <c r="JSD2349" s="1359"/>
      <c r="JSE2349" s="1359"/>
      <c r="JSF2349" s="1359"/>
      <c r="JSG2349" s="1359"/>
      <c r="JSH2349" s="1359"/>
      <c r="JSI2349" s="1359"/>
      <c r="JSJ2349" s="1359"/>
      <c r="JSK2349" s="1359"/>
      <c r="JSL2349" s="1359"/>
      <c r="JSM2349" s="1359"/>
      <c r="JSN2349" s="1359"/>
      <c r="JSO2349" s="1359"/>
      <c r="JSP2349" s="1359"/>
      <c r="JSQ2349" s="1359"/>
      <c r="JSR2349" s="1359"/>
      <c r="JSS2349" s="1359"/>
      <c r="JST2349" s="1359"/>
      <c r="JSU2349" s="1359"/>
      <c r="JSV2349" s="1359"/>
      <c r="JSW2349" s="1359"/>
      <c r="JSX2349" s="1359"/>
      <c r="JSY2349" s="1359"/>
      <c r="JSZ2349" s="1359"/>
      <c r="JTA2349" s="1359"/>
      <c r="JTB2349" s="1359"/>
      <c r="JTC2349" s="1359"/>
      <c r="JTD2349" s="1359"/>
      <c r="JTE2349" s="1359"/>
      <c r="JTF2349" s="1359"/>
      <c r="JTG2349" s="1359"/>
      <c r="JTH2349" s="1359"/>
      <c r="JTI2349" s="1359"/>
      <c r="JTJ2349" s="1359"/>
      <c r="JTK2349" s="1359"/>
      <c r="JTL2349" s="1359"/>
      <c r="JTM2349" s="1359"/>
      <c r="JTN2349" s="1359"/>
      <c r="JTO2349" s="1359"/>
      <c r="JTP2349" s="1359"/>
      <c r="JTQ2349" s="1359"/>
      <c r="JTR2349" s="1359"/>
      <c r="JTS2349" s="1359"/>
      <c r="JTT2349" s="1359"/>
      <c r="JTU2349" s="1359"/>
      <c r="JTV2349" s="1359"/>
      <c r="JTW2349" s="1359"/>
      <c r="JTX2349" s="1359"/>
      <c r="JTY2349" s="1359"/>
      <c r="JTZ2349" s="1359"/>
      <c r="JUA2349" s="1359"/>
      <c r="JUB2349" s="1359"/>
      <c r="JUC2349" s="1359"/>
      <c r="JUD2349" s="1359"/>
      <c r="JUE2349" s="1359"/>
      <c r="JUF2349" s="1359"/>
      <c r="JUG2349" s="1359"/>
      <c r="JUH2349" s="1359"/>
      <c r="JUI2349" s="1359"/>
      <c r="JUJ2349" s="1359"/>
      <c r="JUK2349" s="1359"/>
      <c r="JUL2349" s="1359"/>
      <c r="JUM2349" s="1359"/>
      <c r="JUN2349" s="1359"/>
      <c r="JUO2349" s="1359"/>
      <c r="JUP2349" s="1359"/>
      <c r="JUQ2349" s="1359"/>
      <c r="JUR2349" s="1359"/>
      <c r="JUS2349" s="1359"/>
      <c r="JUT2349" s="1359"/>
      <c r="JUU2349" s="1359"/>
      <c r="JUV2349" s="1359"/>
      <c r="JUW2349" s="1359"/>
      <c r="JUX2349" s="1359"/>
      <c r="JUY2349" s="1359"/>
      <c r="JUZ2349" s="1359"/>
      <c r="JVA2349" s="1359"/>
      <c r="JVB2349" s="1359"/>
      <c r="JVC2349" s="1359"/>
      <c r="JVD2349" s="1359"/>
      <c r="JVE2349" s="1359"/>
      <c r="JVF2349" s="1359"/>
      <c r="JVG2349" s="1359"/>
      <c r="JVH2349" s="1359"/>
      <c r="JVI2349" s="1359"/>
      <c r="JVJ2349" s="1359"/>
      <c r="JVK2349" s="1359"/>
      <c r="JVL2349" s="1359"/>
      <c r="JVM2349" s="1359"/>
      <c r="JVN2349" s="1359"/>
      <c r="JVO2349" s="1359"/>
      <c r="JVP2349" s="1359"/>
      <c r="JVQ2349" s="1359"/>
      <c r="JVR2349" s="1359"/>
      <c r="JVS2349" s="1359"/>
      <c r="JVT2349" s="1359"/>
      <c r="JVU2349" s="1359"/>
      <c r="JVV2349" s="1359"/>
      <c r="JVW2349" s="1359"/>
      <c r="JVX2349" s="1359"/>
      <c r="JVY2349" s="1359"/>
      <c r="JVZ2349" s="1359"/>
      <c r="JWA2349" s="1359"/>
      <c r="JWB2349" s="1359"/>
      <c r="JWC2349" s="1359"/>
      <c r="JWD2349" s="1359"/>
      <c r="JWE2349" s="1359"/>
      <c r="JWF2349" s="1359"/>
      <c r="JWG2349" s="1359"/>
      <c r="JWH2349" s="1359"/>
      <c r="JWI2349" s="1359"/>
      <c r="JWJ2349" s="1359"/>
      <c r="JWK2349" s="1359"/>
      <c r="JWL2349" s="1359"/>
      <c r="JWM2349" s="1359"/>
      <c r="JWN2349" s="1359"/>
      <c r="JWO2349" s="1359"/>
      <c r="JWP2349" s="1359"/>
      <c r="JWQ2349" s="1359"/>
      <c r="JWR2349" s="1359"/>
      <c r="JWS2349" s="1359"/>
      <c r="JWT2349" s="1359"/>
      <c r="JWU2349" s="1359"/>
      <c r="JWV2349" s="1359"/>
      <c r="JWW2349" s="1359"/>
      <c r="JWX2349" s="1359"/>
      <c r="JWY2349" s="1359"/>
      <c r="JWZ2349" s="1359"/>
      <c r="JXA2349" s="1359"/>
      <c r="JXB2349" s="1359"/>
      <c r="JXC2349" s="1359"/>
      <c r="JXD2349" s="1359"/>
      <c r="JXE2349" s="1359"/>
      <c r="JXF2349" s="1359"/>
      <c r="JXG2349" s="1359"/>
      <c r="JXH2349" s="1359"/>
      <c r="JXI2349" s="1359"/>
      <c r="JXJ2349" s="1359"/>
      <c r="JXK2349" s="1359"/>
      <c r="JXL2349" s="1359"/>
      <c r="JXM2349" s="1359"/>
      <c r="JXN2349" s="1359"/>
      <c r="JXO2349" s="1359"/>
      <c r="JXP2349" s="1359"/>
      <c r="JXQ2349" s="1359"/>
      <c r="JXR2349" s="1359"/>
      <c r="JXS2349" s="1359"/>
      <c r="JXT2349" s="1359"/>
      <c r="JXU2349" s="1359"/>
      <c r="JXV2349" s="1359"/>
      <c r="JXW2349" s="1359"/>
      <c r="JXX2349" s="1359"/>
      <c r="JXY2349" s="1359"/>
      <c r="JXZ2349" s="1359"/>
      <c r="JYA2349" s="1359"/>
      <c r="JYB2349" s="1359"/>
      <c r="JYC2349" s="1359"/>
      <c r="JYD2349" s="1359"/>
      <c r="JYE2349" s="1359"/>
      <c r="JYF2349" s="1359"/>
      <c r="JYG2349" s="1359"/>
      <c r="JYH2349" s="1359"/>
      <c r="JYI2349" s="1359"/>
      <c r="JYJ2349" s="1359"/>
      <c r="JYK2349" s="1359"/>
      <c r="JYL2349" s="1359"/>
      <c r="JYM2349" s="1359"/>
      <c r="JYN2349" s="1359"/>
      <c r="JYO2349" s="1359"/>
      <c r="JYP2349" s="1359"/>
      <c r="JYQ2349" s="1359"/>
      <c r="JYR2349" s="1359"/>
      <c r="JYS2349" s="1359"/>
      <c r="JYT2349" s="1359"/>
      <c r="JYU2349" s="1359"/>
      <c r="JYV2349" s="1359"/>
      <c r="JYW2349" s="1359"/>
      <c r="JYX2349" s="1359"/>
      <c r="JYY2349" s="1359"/>
      <c r="JYZ2349" s="1359"/>
      <c r="JZA2349" s="1359"/>
      <c r="JZB2349" s="1359"/>
      <c r="JZC2349" s="1359"/>
      <c r="JZD2349" s="1359"/>
      <c r="JZE2349" s="1359"/>
      <c r="JZF2349" s="1359"/>
      <c r="JZG2349" s="1359"/>
      <c r="JZH2349" s="1359"/>
      <c r="JZI2349" s="1359"/>
      <c r="JZJ2349" s="1359"/>
      <c r="JZK2349" s="1359"/>
      <c r="JZL2349" s="1359"/>
      <c r="JZM2349" s="1359"/>
      <c r="JZN2349" s="1359"/>
      <c r="JZO2349" s="1359"/>
      <c r="JZP2349" s="1359"/>
      <c r="JZQ2349" s="1359"/>
      <c r="JZR2349" s="1359"/>
      <c r="JZS2349" s="1359"/>
      <c r="JZT2349" s="1359"/>
      <c r="JZU2349" s="1359"/>
      <c r="JZV2349" s="1359"/>
      <c r="JZW2349" s="1359"/>
      <c r="JZX2349" s="1359"/>
      <c r="JZY2349" s="1359"/>
      <c r="JZZ2349" s="1359"/>
      <c r="KAA2349" s="1359"/>
      <c r="KAB2349" s="1359"/>
      <c r="KAC2349" s="1359"/>
      <c r="KAD2349" s="1359"/>
      <c r="KAE2349" s="1359"/>
      <c r="KAF2349" s="1359"/>
      <c r="KAG2349" s="1359"/>
      <c r="KAH2349" s="1359"/>
      <c r="KAI2349" s="1359"/>
      <c r="KAJ2349" s="1359"/>
      <c r="KAK2349" s="1359"/>
      <c r="KAL2349" s="1359"/>
      <c r="KAM2349" s="1359"/>
      <c r="KAN2349" s="1359"/>
      <c r="KAO2349" s="1359"/>
      <c r="KAP2349" s="1359"/>
      <c r="KAQ2349" s="1359"/>
      <c r="KAR2349" s="1359"/>
      <c r="KAS2349" s="1359"/>
      <c r="KAT2349" s="1359"/>
      <c r="KAU2349" s="1359"/>
      <c r="KAV2349" s="1359"/>
      <c r="KAW2349" s="1359"/>
      <c r="KAX2349" s="1359"/>
      <c r="KAY2349" s="1359"/>
      <c r="KAZ2349" s="1359"/>
      <c r="KBA2349" s="1359"/>
      <c r="KBB2349" s="1359"/>
      <c r="KBC2349" s="1359"/>
      <c r="KBD2349" s="1359"/>
      <c r="KBE2349" s="1359"/>
      <c r="KBF2349" s="1359"/>
      <c r="KBG2349" s="1359"/>
      <c r="KBH2349" s="1359"/>
      <c r="KBI2349" s="1359"/>
      <c r="KBJ2349" s="1359"/>
      <c r="KBK2349" s="1359"/>
      <c r="KBL2349" s="1359"/>
      <c r="KBM2349" s="1359"/>
      <c r="KBN2349" s="1359"/>
      <c r="KBO2349" s="1359"/>
      <c r="KBP2349" s="1359"/>
      <c r="KBQ2349" s="1359"/>
      <c r="KBR2349" s="1359"/>
      <c r="KBS2349" s="1359"/>
      <c r="KBT2349" s="1359"/>
      <c r="KBU2349" s="1359"/>
      <c r="KBV2349" s="1359"/>
      <c r="KBW2349" s="1359"/>
      <c r="KBX2349" s="1359"/>
      <c r="KBY2349" s="1359"/>
      <c r="KBZ2349" s="1359"/>
      <c r="KCA2349" s="1359"/>
      <c r="KCB2349" s="1359"/>
      <c r="KCC2349" s="1359"/>
      <c r="KCD2349" s="1359"/>
      <c r="KCE2349" s="1359"/>
      <c r="KCF2349" s="1359"/>
      <c r="KCG2349" s="1359"/>
      <c r="KCH2349" s="1359"/>
      <c r="KCI2349" s="1359"/>
      <c r="KCJ2349" s="1359"/>
      <c r="KCK2349" s="1359"/>
      <c r="KCL2349" s="1359"/>
      <c r="KCM2349" s="1359"/>
      <c r="KCN2349" s="1359"/>
      <c r="KCO2349" s="1359"/>
      <c r="KCP2349" s="1359"/>
      <c r="KCQ2349" s="1359"/>
      <c r="KCR2349" s="1359"/>
      <c r="KCS2349" s="1359"/>
      <c r="KCT2349" s="1359"/>
      <c r="KCU2349" s="1359"/>
      <c r="KCV2349" s="1359"/>
      <c r="KCW2349" s="1359"/>
      <c r="KCX2349" s="1359"/>
      <c r="KCY2349" s="1359"/>
      <c r="KCZ2349" s="1359"/>
      <c r="KDA2349" s="1359"/>
      <c r="KDB2349" s="1359"/>
      <c r="KDC2349" s="1359"/>
      <c r="KDD2349" s="1359"/>
      <c r="KDE2349" s="1359"/>
      <c r="KDF2349" s="1359"/>
      <c r="KDG2349" s="1359"/>
      <c r="KDH2349" s="1359"/>
      <c r="KDI2349" s="1359"/>
      <c r="KDJ2349" s="1359"/>
      <c r="KDK2349" s="1359"/>
      <c r="KDL2349" s="1359"/>
      <c r="KDM2349" s="1359"/>
      <c r="KDN2349" s="1359"/>
      <c r="KDO2349" s="1359"/>
      <c r="KDP2349" s="1359"/>
      <c r="KDQ2349" s="1359"/>
      <c r="KDR2349" s="1359"/>
      <c r="KDS2349" s="1359"/>
      <c r="KDT2349" s="1359"/>
      <c r="KDU2349" s="1359"/>
      <c r="KDV2349" s="1359"/>
      <c r="KDW2349" s="1359"/>
      <c r="KDX2349" s="1359"/>
      <c r="KDY2349" s="1359"/>
      <c r="KDZ2349" s="1359"/>
      <c r="KEA2349" s="1359"/>
      <c r="KEB2349" s="1359"/>
      <c r="KEC2349" s="1359"/>
      <c r="KED2349" s="1359"/>
      <c r="KEE2349" s="1359"/>
      <c r="KEF2349" s="1359"/>
      <c r="KEG2349" s="1359"/>
      <c r="KEH2349" s="1359"/>
      <c r="KEI2349" s="1359"/>
      <c r="KEJ2349" s="1359"/>
      <c r="KEK2349" s="1359"/>
      <c r="KEL2349" s="1359"/>
      <c r="KEM2349" s="1359"/>
      <c r="KEN2349" s="1359"/>
      <c r="KEO2349" s="1359"/>
      <c r="KEP2349" s="1359"/>
      <c r="KEQ2349" s="1359"/>
      <c r="KER2349" s="1359"/>
      <c r="KES2349" s="1359"/>
      <c r="KET2349" s="1359"/>
      <c r="KEU2349" s="1359"/>
      <c r="KEV2349" s="1359"/>
      <c r="KEW2349" s="1359"/>
      <c r="KEX2349" s="1359"/>
      <c r="KEY2349" s="1359"/>
      <c r="KEZ2349" s="1359"/>
      <c r="KFA2349" s="1359"/>
      <c r="KFB2349" s="1359"/>
      <c r="KFC2349" s="1359"/>
      <c r="KFD2349" s="1359"/>
      <c r="KFE2349" s="1359"/>
      <c r="KFF2349" s="1359"/>
      <c r="KFG2349" s="1359"/>
      <c r="KFH2349" s="1359"/>
      <c r="KFI2349" s="1359"/>
      <c r="KFJ2349" s="1359"/>
      <c r="KFK2349" s="1359"/>
      <c r="KFL2349" s="1359"/>
      <c r="KFM2349" s="1359"/>
      <c r="KFN2349" s="1359"/>
      <c r="KFO2349" s="1359"/>
      <c r="KFP2349" s="1359"/>
      <c r="KFQ2349" s="1359"/>
      <c r="KFR2349" s="1359"/>
      <c r="KFS2349" s="1359"/>
      <c r="KFT2349" s="1359"/>
      <c r="KFU2349" s="1359"/>
      <c r="KFV2349" s="1359"/>
      <c r="KFW2349" s="1359"/>
      <c r="KFX2349" s="1359"/>
      <c r="KFY2349" s="1359"/>
      <c r="KFZ2349" s="1359"/>
      <c r="KGA2349" s="1359"/>
      <c r="KGB2349" s="1359"/>
      <c r="KGC2349" s="1359"/>
      <c r="KGD2349" s="1359"/>
      <c r="KGE2349" s="1359"/>
      <c r="KGF2349" s="1359"/>
      <c r="KGG2349" s="1359"/>
      <c r="KGH2349" s="1359"/>
      <c r="KGI2349" s="1359"/>
      <c r="KGJ2349" s="1359"/>
      <c r="KGK2349" s="1359"/>
      <c r="KGL2349" s="1359"/>
      <c r="KGM2349" s="1359"/>
      <c r="KGN2349" s="1359"/>
      <c r="KGO2349" s="1359"/>
      <c r="KGP2349" s="1359"/>
      <c r="KGQ2349" s="1359"/>
      <c r="KGR2349" s="1359"/>
      <c r="KGS2349" s="1359"/>
      <c r="KGT2349" s="1359"/>
      <c r="KGU2349" s="1359"/>
      <c r="KGV2349" s="1359"/>
      <c r="KGW2349" s="1359"/>
      <c r="KGX2349" s="1359"/>
      <c r="KGY2349" s="1359"/>
      <c r="KGZ2349" s="1359"/>
      <c r="KHA2349" s="1359"/>
      <c r="KHB2349" s="1359"/>
      <c r="KHC2349" s="1359"/>
      <c r="KHD2349" s="1359"/>
      <c r="KHE2349" s="1359"/>
      <c r="KHF2349" s="1359"/>
      <c r="KHG2349" s="1359"/>
      <c r="KHH2349" s="1359"/>
      <c r="KHI2349" s="1359"/>
      <c r="KHJ2349" s="1359"/>
      <c r="KHK2349" s="1359"/>
      <c r="KHL2349" s="1359"/>
      <c r="KHM2349" s="1359"/>
      <c r="KHN2349" s="1359"/>
      <c r="KHO2349" s="1359"/>
      <c r="KHP2349" s="1359"/>
      <c r="KHQ2349" s="1359"/>
      <c r="KHR2349" s="1359"/>
      <c r="KHS2349" s="1359"/>
      <c r="KHT2349" s="1359"/>
      <c r="KHU2349" s="1359"/>
      <c r="KHV2349" s="1359"/>
      <c r="KHW2349" s="1359"/>
      <c r="KHX2349" s="1359"/>
      <c r="KHY2349" s="1359"/>
      <c r="KHZ2349" s="1359"/>
      <c r="KIA2349" s="1359"/>
      <c r="KIB2349" s="1359"/>
      <c r="KIC2349" s="1359"/>
      <c r="KID2349" s="1359"/>
      <c r="KIE2349" s="1359"/>
      <c r="KIF2349" s="1359"/>
      <c r="KIG2349" s="1359"/>
      <c r="KIH2349" s="1359"/>
      <c r="KII2349" s="1359"/>
      <c r="KIJ2349" s="1359"/>
      <c r="KIK2349" s="1359"/>
      <c r="KIL2349" s="1359"/>
      <c r="KIM2349" s="1359"/>
      <c r="KIN2349" s="1359"/>
      <c r="KIO2349" s="1359"/>
      <c r="KIP2349" s="1359"/>
      <c r="KIQ2349" s="1359"/>
      <c r="KIR2349" s="1359"/>
      <c r="KIS2349" s="1359"/>
      <c r="KIT2349" s="1359"/>
      <c r="KIU2349" s="1359"/>
      <c r="KIV2349" s="1359"/>
      <c r="KIW2349" s="1359"/>
      <c r="KIX2349" s="1359"/>
      <c r="KIY2349" s="1359"/>
      <c r="KIZ2349" s="1359"/>
      <c r="KJA2349" s="1359"/>
      <c r="KJB2349" s="1359"/>
      <c r="KJC2349" s="1359"/>
      <c r="KJD2349" s="1359"/>
      <c r="KJE2349" s="1359"/>
      <c r="KJF2349" s="1359"/>
      <c r="KJG2349" s="1359"/>
      <c r="KJH2349" s="1359"/>
      <c r="KJI2349" s="1359"/>
      <c r="KJJ2349" s="1359"/>
      <c r="KJK2349" s="1359"/>
      <c r="KJL2349" s="1359"/>
      <c r="KJM2349" s="1359"/>
      <c r="KJN2349" s="1359"/>
      <c r="KJO2349" s="1359"/>
      <c r="KJP2349" s="1359"/>
      <c r="KJQ2349" s="1359"/>
      <c r="KJR2349" s="1359"/>
      <c r="KJS2349" s="1359"/>
      <c r="KJT2349" s="1359"/>
      <c r="KJU2349" s="1359"/>
      <c r="KJV2349" s="1359"/>
      <c r="KJW2349" s="1359"/>
      <c r="KJX2349" s="1359"/>
      <c r="KJY2349" s="1359"/>
      <c r="KJZ2349" s="1359"/>
      <c r="KKA2349" s="1359"/>
      <c r="KKB2349" s="1359"/>
      <c r="KKC2349" s="1359"/>
      <c r="KKD2349" s="1359"/>
      <c r="KKE2349" s="1359"/>
      <c r="KKF2349" s="1359"/>
      <c r="KKG2349" s="1359"/>
      <c r="KKH2349" s="1359"/>
      <c r="KKI2349" s="1359"/>
      <c r="KKJ2349" s="1359"/>
      <c r="KKK2349" s="1359"/>
      <c r="KKL2349" s="1359"/>
      <c r="KKM2349" s="1359"/>
      <c r="KKN2349" s="1359"/>
      <c r="KKO2349" s="1359"/>
      <c r="KKP2349" s="1359"/>
      <c r="KKQ2349" s="1359"/>
      <c r="KKR2349" s="1359"/>
      <c r="KKS2349" s="1359"/>
      <c r="KKT2349" s="1359"/>
      <c r="KKU2349" s="1359"/>
      <c r="KKV2349" s="1359"/>
      <c r="KKW2349" s="1359"/>
      <c r="KKX2349" s="1359"/>
      <c r="KKY2349" s="1359"/>
      <c r="KKZ2349" s="1359"/>
      <c r="KLA2349" s="1359"/>
      <c r="KLB2349" s="1359"/>
      <c r="KLC2349" s="1359"/>
      <c r="KLD2349" s="1359"/>
      <c r="KLE2349" s="1359"/>
      <c r="KLF2349" s="1359"/>
      <c r="KLG2349" s="1359"/>
      <c r="KLH2349" s="1359"/>
      <c r="KLI2349" s="1359"/>
      <c r="KLJ2349" s="1359"/>
      <c r="KLK2349" s="1359"/>
      <c r="KLL2349" s="1359"/>
      <c r="KLM2349" s="1359"/>
      <c r="KLN2349" s="1359"/>
      <c r="KLO2349" s="1359"/>
      <c r="KLP2349" s="1359"/>
      <c r="KLQ2349" s="1359"/>
      <c r="KLR2349" s="1359"/>
      <c r="KLS2349" s="1359"/>
      <c r="KLT2349" s="1359"/>
      <c r="KLU2349" s="1359"/>
      <c r="KLV2349" s="1359"/>
      <c r="KLW2349" s="1359"/>
      <c r="KLX2349" s="1359"/>
      <c r="KLY2349" s="1359"/>
      <c r="KLZ2349" s="1359"/>
      <c r="KMA2349" s="1359"/>
      <c r="KMB2349" s="1359"/>
      <c r="KMC2349" s="1359"/>
      <c r="KMD2349" s="1359"/>
      <c r="KME2349" s="1359"/>
      <c r="KMF2349" s="1359"/>
      <c r="KMG2349" s="1359"/>
      <c r="KMH2349" s="1359"/>
      <c r="KMI2349" s="1359"/>
      <c r="KMJ2349" s="1359"/>
      <c r="KMK2349" s="1359"/>
      <c r="KML2349" s="1359"/>
      <c r="KMM2349" s="1359"/>
      <c r="KMN2349" s="1359"/>
      <c r="KMO2349" s="1359"/>
      <c r="KMP2349" s="1359"/>
      <c r="KMQ2349" s="1359"/>
      <c r="KMR2349" s="1359"/>
      <c r="KMS2349" s="1359"/>
      <c r="KMT2349" s="1359"/>
      <c r="KMU2349" s="1359"/>
      <c r="KMV2349" s="1359"/>
      <c r="KMW2349" s="1359"/>
      <c r="KMX2349" s="1359"/>
      <c r="KMY2349" s="1359"/>
      <c r="KMZ2349" s="1359"/>
      <c r="KNA2349" s="1359"/>
      <c r="KNB2349" s="1359"/>
      <c r="KNC2349" s="1359"/>
      <c r="KND2349" s="1359"/>
      <c r="KNE2349" s="1359"/>
      <c r="KNF2349" s="1359"/>
      <c r="KNG2349" s="1359"/>
      <c r="KNH2349" s="1359"/>
      <c r="KNI2349" s="1359"/>
      <c r="KNJ2349" s="1359"/>
      <c r="KNK2349" s="1359"/>
      <c r="KNL2349" s="1359"/>
      <c r="KNM2349" s="1359"/>
      <c r="KNN2349" s="1359"/>
      <c r="KNO2349" s="1359"/>
      <c r="KNP2349" s="1359"/>
      <c r="KNQ2349" s="1359"/>
      <c r="KNR2349" s="1359"/>
      <c r="KNS2349" s="1359"/>
      <c r="KNT2349" s="1359"/>
      <c r="KNU2349" s="1359"/>
      <c r="KNV2349" s="1359"/>
      <c r="KNW2349" s="1359"/>
      <c r="KNX2349" s="1359"/>
      <c r="KNY2349" s="1359"/>
      <c r="KNZ2349" s="1359"/>
      <c r="KOA2349" s="1359"/>
      <c r="KOB2349" s="1359"/>
      <c r="KOC2349" s="1359"/>
      <c r="KOD2349" s="1359"/>
      <c r="KOE2349" s="1359"/>
      <c r="KOF2349" s="1359"/>
      <c r="KOG2349" s="1359"/>
      <c r="KOH2349" s="1359"/>
      <c r="KOI2349" s="1359"/>
      <c r="KOJ2349" s="1359"/>
      <c r="KOK2349" s="1359"/>
      <c r="KOL2349" s="1359"/>
      <c r="KOM2349" s="1359"/>
      <c r="KON2349" s="1359"/>
      <c r="KOO2349" s="1359"/>
      <c r="KOP2349" s="1359"/>
      <c r="KOQ2349" s="1359"/>
      <c r="KOR2349" s="1359"/>
      <c r="KOS2349" s="1359"/>
      <c r="KOT2349" s="1359"/>
      <c r="KOU2349" s="1359"/>
      <c r="KOV2349" s="1359"/>
      <c r="KOW2349" s="1359"/>
      <c r="KOX2349" s="1359"/>
      <c r="KOY2349" s="1359"/>
      <c r="KOZ2349" s="1359"/>
      <c r="KPA2349" s="1359"/>
      <c r="KPB2349" s="1359"/>
      <c r="KPC2349" s="1359"/>
      <c r="KPD2349" s="1359"/>
      <c r="KPE2349" s="1359"/>
      <c r="KPF2349" s="1359"/>
      <c r="KPG2349" s="1359"/>
      <c r="KPH2349" s="1359"/>
      <c r="KPI2349" s="1359"/>
      <c r="KPJ2349" s="1359"/>
      <c r="KPK2349" s="1359"/>
      <c r="KPL2349" s="1359"/>
      <c r="KPM2349" s="1359"/>
      <c r="KPN2349" s="1359"/>
      <c r="KPO2349" s="1359"/>
      <c r="KPP2349" s="1359"/>
      <c r="KPQ2349" s="1359"/>
      <c r="KPR2349" s="1359"/>
      <c r="KPS2349" s="1359"/>
      <c r="KPT2349" s="1359"/>
      <c r="KPU2349" s="1359"/>
      <c r="KPV2349" s="1359"/>
      <c r="KPW2349" s="1359"/>
      <c r="KPX2349" s="1359"/>
      <c r="KPY2349" s="1359"/>
      <c r="KPZ2349" s="1359"/>
      <c r="KQA2349" s="1359"/>
      <c r="KQB2349" s="1359"/>
      <c r="KQC2349" s="1359"/>
      <c r="KQD2349" s="1359"/>
      <c r="KQE2349" s="1359"/>
      <c r="KQF2349" s="1359"/>
      <c r="KQG2349" s="1359"/>
      <c r="KQH2349" s="1359"/>
      <c r="KQI2349" s="1359"/>
      <c r="KQJ2349" s="1359"/>
      <c r="KQK2349" s="1359"/>
      <c r="KQL2349" s="1359"/>
      <c r="KQM2349" s="1359"/>
      <c r="KQN2349" s="1359"/>
      <c r="KQO2349" s="1359"/>
      <c r="KQP2349" s="1359"/>
      <c r="KQQ2349" s="1359"/>
      <c r="KQR2349" s="1359"/>
      <c r="KQS2349" s="1359"/>
      <c r="KQT2349" s="1359"/>
      <c r="KQU2349" s="1359"/>
      <c r="KQV2349" s="1359"/>
      <c r="KQW2349" s="1359"/>
      <c r="KQX2349" s="1359"/>
      <c r="KQY2349" s="1359"/>
      <c r="KQZ2349" s="1359"/>
      <c r="KRA2349" s="1359"/>
      <c r="KRB2349" s="1359"/>
      <c r="KRC2349" s="1359"/>
      <c r="KRD2349" s="1359"/>
      <c r="KRE2349" s="1359"/>
      <c r="KRF2349" s="1359"/>
      <c r="KRG2349" s="1359"/>
      <c r="KRH2349" s="1359"/>
      <c r="KRI2349" s="1359"/>
      <c r="KRJ2349" s="1359"/>
      <c r="KRK2349" s="1359"/>
      <c r="KRL2349" s="1359"/>
      <c r="KRM2349" s="1359"/>
      <c r="KRN2349" s="1359"/>
      <c r="KRO2349" s="1359"/>
      <c r="KRP2349" s="1359"/>
      <c r="KRQ2349" s="1359"/>
      <c r="KRR2349" s="1359"/>
      <c r="KRS2349" s="1359"/>
      <c r="KRT2349" s="1359"/>
      <c r="KRU2349" s="1359"/>
      <c r="KRV2349" s="1359"/>
      <c r="KRW2349" s="1359"/>
      <c r="KRX2349" s="1359"/>
      <c r="KRY2349" s="1359"/>
      <c r="KRZ2349" s="1359"/>
      <c r="KSA2349" s="1359"/>
      <c r="KSB2349" s="1359"/>
      <c r="KSC2349" s="1359"/>
      <c r="KSD2349" s="1359"/>
      <c r="KSE2349" s="1359"/>
      <c r="KSF2349" s="1359"/>
      <c r="KSG2349" s="1359"/>
      <c r="KSH2349" s="1359"/>
      <c r="KSI2349" s="1359"/>
      <c r="KSJ2349" s="1359"/>
      <c r="KSK2349" s="1359"/>
      <c r="KSL2349" s="1359"/>
      <c r="KSM2349" s="1359"/>
      <c r="KSN2349" s="1359"/>
      <c r="KSO2349" s="1359"/>
      <c r="KSP2349" s="1359"/>
      <c r="KSQ2349" s="1359"/>
      <c r="KSR2349" s="1359"/>
      <c r="KSS2349" s="1359"/>
      <c r="KST2349" s="1359"/>
      <c r="KSU2349" s="1359"/>
      <c r="KSV2349" s="1359"/>
      <c r="KSW2349" s="1359"/>
      <c r="KSX2349" s="1359"/>
      <c r="KSY2349" s="1359"/>
      <c r="KSZ2349" s="1359"/>
      <c r="KTA2349" s="1359"/>
      <c r="KTB2349" s="1359"/>
      <c r="KTC2349" s="1359"/>
      <c r="KTD2349" s="1359"/>
      <c r="KTE2349" s="1359"/>
      <c r="KTF2349" s="1359"/>
      <c r="KTG2349" s="1359"/>
      <c r="KTH2349" s="1359"/>
      <c r="KTI2349" s="1359"/>
      <c r="KTJ2349" s="1359"/>
      <c r="KTK2349" s="1359"/>
      <c r="KTL2349" s="1359"/>
      <c r="KTM2349" s="1359"/>
      <c r="KTN2349" s="1359"/>
      <c r="KTO2349" s="1359"/>
      <c r="KTP2349" s="1359"/>
      <c r="KTQ2349" s="1359"/>
      <c r="KTR2349" s="1359"/>
      <c r="KTS2349" s="1359"/>
      <c r="KTT2349" s="1359"/>
      <c r="KTU2349" s="1359"/>
      <c r="KTV2349" s="1359"/>
      <c r="KTW2349" s="1359"/>
      <c r="KTX2349" s="1359"/>
      <c r="KTY2349" s="1359"/>
      <c r="KTZ2349" s="1359"/>
      <c r="KUA2349" s="1359"/>
      <c r="KUB2349" s="1359"/>
      <c r="KUC2349" s="1359"/>
      <c r="KUD2349" s="1359"/>
      <c r="KUE2349" s="1359"/>
      <c r="KUF2349" s="1359"/>
      <c r="KUG2349" s="1359"/>
      <c r="KUH2349" s="1359"/>
      <c r="KUI2349" s="1359"/>
      <c r="KUJ2349" s="1359"/>
      <c r="KUK2349" s="1359"/>
      <c r="KUL2349" s="1359"/>
      <c r="KUM2349" s="1359"/>
      <c r="KUN2349" s="1359"/>
      <c r="KUO2349" s="1359"/>
      <c r="KUP2349" s="1359"/>
      <c r="KUQ2349" s="1359"/>
      <c r="KUR2349" s="1359"/>
      <c r="KUS2349" s="1359"/>
      <c r="KUT2349" s="1359"/>
      <c r="KUU2349" s="1359"/>
      <c r="KUV2349" s="1359"/>
      <c r="KUW2349" s="1359"/>
      <c r="KUX2349" s="1359"/>
      <c r="KUY2349" s="1359"/>
      <c r="KUZ2349" s="1359"/>
      <c r="KVA2349" s="1359"/>
      <c r="KVB2349" s="1359"/>
      <c r="KVC2349" s="1359"/>
      <c r="KVD2349" s="1359"/>
      <c r="KVE2349" s="1359"/>
      <c r="KVF2349" s="1359"/>
      <c r="KVG2349" s="1359"/>
      <c r="KVH2349" s="1359"/>
      <c r="KVI2349" s="1359"/>
      <c r="KVJ2349" s="1359"/>
      <c r="KVK2349" s="1359"/>
      <c r="KVL2349" s="1359"/>
      <c r="KVM2349" s="1359"/>
      <c r="KVN2349" s="1359"/>
      <c r="KVO2349" s="1359"/>
      <c r="KVP2349" s="1359"/>
      <c r="KVQ2349" s="1359"/>
      <c r="KVR2349" s="1359"/>
      <c r="KVS2349" s="1359"/>
      <c r="KVT2349" s="1359"/>
      <c r="KVU2349" s="1359"/>
      <c r="KVV2349" s="1359"/>
      <c r="KVW2349" s="1359"/>
      <c r="KVX2349" s="1359"/>
      <c r="KVY2349" s="1359"/>
      <c r="KVZ2349" s="1359"/>
      <c r="KWA2349" s="1359"/>
      <c r="KWB2349" s="1359"/>
      <c r="KWC2349" s="1359"/>
      <c r="KWD2349" s="1359"/>
      <c r="KWE2349" s="1359"/>
      <c r="KWF2349" s="1359"/>
      <c r="KWG2349" s="1359"/>
      <c r="KWH2349" s="1359"/>
      <c r="KWI2349" s="1359"/>
      <c r="KWJ2349" s="1359"/>
      <c r="KWK2349" s="1359"/>
      <c r="KWL2349" s="1359"/>
      <c r="KWM2349" s="1359"/>
      <c r="KWN2349" s="1359"/>
      <c r="KWO2349" s="1359"/>
      <c r="KWP2349" s="1359"/>
      <c r="KWQ2349" s="1359"/>
      <c r="KWR2349" s="1359"/>
      <c r="KWS2349" s="1359"/>
      <c r="KWT2349" s="1359"/>
      <c r="KWU2349" s="1359"/>
      <c r="KWV2349" s="1359"/>
      <c r="KWW2349" s="1359"/>
      <c r="KWX2349" s="1359"/>
      <c r="KWY2349" s="1359"/>
      <c r="KWZ2349" s="1359"/>
      <c r="KXA2349" s="1359"/>
      <c r="KXB2349" s="1359"/>
      <c r="KXC2349" s="1359"/>
      <c r="KXD2349" s="1359"/>
      <c r="KXE2349" s="1359"/>
      <c r="KXF2349" s="1359"/>
      <c r="KXG2349" s="1359"/>
      <c r="KXH2349" s="1359"/>
      <c r="KXI2349" s="1359"/>
      <c r="KXJ2349" s="1359"/>
      <c r="KXK2349" s="1359"/>
      <c r="KXL2349" s="1359"/>
      <c r="KXM2349" s="1359"/>
      <c r="KXN2349" s="1359"/>
      <c r="KXO2349" s="1359"/>
      <c r="KXP2349" s="1359"/>
      <c r="KXQ2349" s="1359"/>
      <c r="KXR2349" s="1359"/>
      <c r="KXS2349" s="1359"/>
      <c r="KXT2349" s="1359"/>
      <c r="KXU2349" s="1359"/>
      <c r="KXV2349" s="1359"/>
      <c r="KXW2349" s="1359"/>
      <c r="KXX2349" s="1359"/>
      <c r="KXY2349" s="1359"/>
      <c r="KXZ2349" s="1359"/>
      <c r="KYA2349" s="1359"/>
      <c r="KYB2349" s="1359"/>
      <c r="KYC2349" s="1359"/>
      <c r="KYD2349" s="1359"/>
      <c r="KYE2349" s="1359"/>
      <c r="KYF2349" s="1359"/>
      <c r="KYG2349" s="1359"/>
      <c r="KYH2349" s="1359"/>
      <c r="KYI2349" s="1359"/>
      <c r="KYJ2349" s="1359"/>
      <c r="KYK2349" s="1359"/>
      <c r="KYL2349" s="1359"/>
      <c r="KYM2349" s="1359"/>
      <c r="KYN2349" s="1359"/>
      <c r="KYO2349" s="1359"/>
      <c r="KYP2349" s="1359"/>
      <c r="KYQ2349" s="1359"/>
      <c r="KYR2349" s="1359"/>
      <c r="KYS2349" s="1359"/>
      <c r="KYT2349" s="1359"/>
      <c r="KYU2349" s="1359"/>
      <c r="KYV2349" s="1359"/>
      <c r="KYW2349" s="1359"/>
      <c r="KYX2349" s="1359"/>
      <c r="KYY2349" s="1359"/>
      <c r="KYZ2349" s="1359"/>
      <c r="KZA2349" s="1359"/>
      <c r="KZB2349" s="1359"/>
      <c r="KZC2349" s="1359"/>
      <c r="KZD2349" s="1359"/>
      <c r="KZE2349" s="1359"/>
      <c r="KZF2349" s="1359"/>
      <c r="KZG2349" s="1359"/>
      <c r="KZH2349" s="1359"/>
      <c r="KZI2349" s="1359"/>
      <c r="KZJ2349" s="1359"/>
      <c r="KZK2349" s="1359"/>
      <c r="KZL2349" s="1359"/>
      <c r="KZM2349" s="1359"/>
      <c r="KZN2349" s="1359"/>
      <c r="KZO2349" s="1359"/>
      <c r="KZP2349" s="1359"/>
      <c r="KZQ2349" s="1359"/>
      <c r="KZR2349" s="1359"/>
      <c r="KZS2349" s="1359"/>
      <c r="KZT2349" s="1359"/>
      <c r="KZU2349" s="1359"/>
      <c r="KZV2349" s="1359"/>
      <c r="KZW2349" s="1359"/>
      <c r="KZX2349" s="1359"/>
      <c r="KZY2349" s="1359"/>
      <c r="KZZ2349" s="1359"/>
      <c r="LAA2349" s="1359"/>
      <c r="LAB2349" s="1359"/>
      <c r="LAC2349" s="1359"/>
      <c r="LAD2349" s="1359"/>
      <c r="LAE2349" s="1359"/>
      <c r="LAF2349" s="1359"/>
      <c r="LAG2349" s="1359"/>
      <c r="LAH2349" s="1359"/>
      <c r="LAI2349" s="1359"/>
      <c r="LAJ2349" s="1359"/>
      <c r="LAK2349" s="1359"/>
      <c r="LAL2349" s="1359"/>
      <c r="LAM2349" s="1359"/>
      <c r="LAN2349" s="1359"/>
      <c r="LAO2349" s="1359"/>
      <c r="LAP2349" s="1359"/>
      <c r="LAQ2349" s="1359"/>
      <c r="LAR2349" s="1359"/>
      <c r="LAS2349" s="1359"/>
      <c r="LAT2349" s="1359"/>
      <c r="LAU2349" s="1359"/>
      <c r="LAV2349" s="1359"/>
      <c r="LAW2349" s="1359"/>
      <c r="LAX2349" s="1359"/>
      <c r="LAY2349" s="1359"/>
      <c r="LAZ2349" s="1359"/>
      <c r="LBA2349" s="1359"/>
      <c r="LBB2349" s="1359"/>
      <c r="LBC2349" s="1359"/>
      <c r="LBD2349" s="1359"/>
      <c r="LBE2349" s="1359"/>
      <c r="LBF2349" s="1359"/>
      <c r="LBG2349" s="1359"/>
      <c r="LBH2349" s="1359"/>
      <c r="LBI2349" s="1359"/>
      <c r="LBJ2349" s="1359"/>
      <c r="LBK2349" s="1359"/>
      <c r="LBL2349" s="1359"/>
      <c r="LBM2349" s="1359"/>
      <c r="LBN2349" s="1359"/>
      <c r="LBO2349" s="1359"/>
      <c r="LBP2349" s="1359"/>
      <c r="LBQ2349" s="1359"/>
      <c r="LBR2349" s="1359"/>
      <c r="LBS2349" s="1359"/>
      <c r="LBT2349" s="1359"/>
      <c r="LBU2349" s="1359"/>
      <c r="LBV2349" s="1359"/>
      <c r="LBW2349" s="1359"/>
      <c r="LBX2349" s="1359"/>
      <c r="LBY2349" s="1359"/>
      <c r="LBZ2349" s="1359"/>
      <c r="LCA2349" s="1359"/>
      <c r="LCB2349" s="1359"/>
      <c r="LCC2349" s="1359"/>
      <c r="LCD2349" s="1359"/>
      <c r="LCE2349" s="1359"/>
      <c r="LCF2349" s="1359"/>
      <c r="LCG2349" s="1359"/>
      <c r="LCH2349" s="1359"/>
      <c r="LCI2349" s="1359"/>
      <c r="LCJ2349" s="1359"/>
      <c r="LCK2349" s="1359"/>
      <c r="LCL2349" s="1359"/>
      <c r="LCM2349" s="1359"/>
      <c r="LCN2349" s="1359"/>
      <c r="LCO2349" s="1359"/>
      <c r="LCP2349" s="1359"/>
      <c r="LCQ2349" s="1359"/>
      <c r="LCR2349" s="1359"/>
      <c r="LCS2349" s="1359"/>
      <c r="LCT2349" s="1359"/>
      <c r="LCU2349" s="1359"/>
      <c r="LCV2349" s="1359"/>
      <c r="LCW2349" s="1359"/>
      <c r="LCX2349" s="1359"/>
      <c r="LCY2349" s="1359"/>
      <c r="LCZ2349" s="1359"/>
      <c r="LDA2349" s="1359"/>
      <c r="LDB2349" s="1359"/>
      <c r="LDC2349" s="1359"/>
      <c r="LDD2349" s="1359"/>
      <c r="LDE2349" s="1359"/>
      <c r="LDF2349" s="1359"/>
      <c r="LDG2349" s="1359"/>
      <c r="LDH2349" s="1359"/>
      <c r="LDI2349" s="1359"/>
      <c r="LDJ2349" s="1359"/>
      <c r="LDK2349" s="1359"/>
      <c r="LDL2349" s="1359"/>
      <c r="LDM2349" s="1359"/>
      <c r="LDN2349" s="1359"/>
      <c r="LDO2349" s="1359"/>
      <c r="LDP2349" s="1359"/>
      <c r="LDQ2349" s="1359"/>
      <c r="LDR2349" s="1359"/>
      <c r="LDS2349" s="1359"/>
      <c r="LDT2349" s="1359"/>
      <c r="LDU2349" s="1359"/>
      <c r="LDV2349" s="1359"/>
      <c r="LDW2349" s="1359"/>
      <c r="LDX2349" s="1359"/>
      <c r="LDY2349" s="1359"/>
      <c r="LDZ2349" s="1359"/>
      <c r="LEA2349" s="1359"/>
      <c r="LEB2349" s="1359"/>
      <c r="LEC2349" s="1359"/>
      <c r="LED2349" s="1359"/>
      <c r="LEE2349" s="1359"/>
      <c r="LEF2349" s="1359"/>
      <c r="LEG2349" s="1359"/>
      <c r="LEH2349" s="1359"/>
      <c r="LEI2349" s="1359"/>
      <c r="LEJ2349" s="1359"/>
      <c r="LEK2349" s="1359"/>
      <c r="LEL2349" s="1359"/>
      <c r="LEM2349" s="1359"/>
      <c r="LEN2349" s="1359"/>
      <c r="LEO2349" s="1359"/>
      <c r="LEP2349" s="1359"/>
      <c r="LEQ2349" s="1359"/>
      <c r="LER2349" s="1359"/>
      <c r="LES2349" s="1359"/>
      <c r="LET2349" s="1359"/>
      <c r="LEU2349" s="1359"/>
      <c r="LEV2349" s="1359"/>
      <c r="LEW2349" s="1359"/>
      <c r="LEX2349" s="1359"/>
      <c r="LEY2349" s="1359"/>
      <c r="LEZ2349" s="1359"/>
      <c r="LFA2349" s="1359"/>
      <c r="LFB2349" s="1359"/>
      <c r="LFC2349" s="1359"/>
      <c r="LFD2349" s="1359"/>
      <c r="LFE2349" s="1359"/>
      <c r="LFF2349" s="1359"/>
      <c r="LFG2349" s="1359"/>
      <c r="LFH2349" s="1359"/>
      <c r="LFI2349" s="1359"/>
      <c r="LFJ2349" s="1359"/>
      <c r="LFK2349" s="1359"/>
      <c r="LFL2349" s="1359"/>
      <c r="LFM2349" s="1359"/>
      <c r="LFN2349" s="1359"/>
      <c r="LFO2349" s="1359"/>
      <c r="LFP2349" s="1359"/>
      <c r="LFQ2349" s="1359"/>
      <c r="LFR2349" s="1359"/>
      <c r="LFS2349" s="1359"/>
      <c r="LFT2349" s="1359"/>
      <c r="LFU2349" s="1359"/>
      <c r="LFV2349" s="1359"/>
      <c r="LFW2349" s="1359"/>
      <c r="LFX2349" s="1359"/>
      <c r="LFY2349" s="1359"/>
      <c r="LFZ2349" s="1359"/>
      <c r="LGA2349" s="1359"/>
      <c r="LGB2349" s="1359"/>
      <c r="LGC2349" s="1359"/>
      <c r="LGD2349" s="1359"/>
      <c r="LGE2349" s="1359"/>
      <c r="LGF2349" s="1359"/>
      <c r="LGG2349" s="1359"/>
      <c r="LGH2349" s="1359"/>
      <c r="LGI2349" s="1359"/>
      <c r="LGJ2349" s="1359"/>
      <c r="LGK2349" s="1359"/>
      <c r="LGL2349" s="1359"/>
      <c r="LGM2349" s="1359"/>
      <c r="LGN2349" s="1359"/>
      <c r="LGO2349" s="1359"/>
      <c r="LGP2349" s="1359"/>
      <c r="LGQ2349" s="1359"/>
      <c r="LGR2349" s="1359"/>
      <c r="LGS2349" s="1359"/>
      <c r="LGT2349" s="1359"/>
      <c r="LGU2349" s="1359"/>
      <c r="LGV2349" s="1359"/>
      <c r="LGW2349" s="1359"/>
      <c r="LGX2349" s="1359"/>
      <c r="LGY2349" s="1359"/>
      <c r="LGZ2349" s="1359"/>
      <c r="LHA2349" s="1359"/>
      <c r="LHB2349" s="1359"/>
      <c r="LHC2349" s="1359"/>
      <c r="LHD2349" s="1359"/>
      <c r="LHE2349" s="1359"/>
      <c r="LHF2349" s="1359"/>
      <c r="LHG2349" s="1359"/>
      <c r="LHH2349" s="1359"/>
      <c r="LHI2349" s="1359"/>
      <c r="LHJ2349" s="1359"/>
      <c r="LHK2349" s="1359"/>
      <c r="LHL2349" s="1359"/>
      <c r="LHM2349" s="1359"/>
      <c r="LHN2349" s="1359"/>
      <c r="LHO2349" s="1359"/>
      <c r="LHP2349" s="1359"/>
      <c r="LHQ2349" s="1359"/>
      <c r="LHR2349" s="1359"/>
      <c r="LHS2349" s="1359"/>
      <c r="LHT2349" s="1359"/>
      <c r="LHU2349" s="1359"/>
      <c r="LHV2349" s="1359"/>
      <c r="LHW2349" s="1359"/>
      <c r="LHX2349" s="1359"/>
      <c r="LHY2349" s="1359"/>
      <c r="LHZ2349" s="1359"/>
      <c r="LIA2349" s="1359"/>
      <c r="LIB2349" s="1359"/>
      <c r="LIC2349" s="1359"/>
      <c r="LID2349" s="1359"/>
      <c r="LIE2349" s="1359"/>
      <c r="LIF2349" s="1359"/>
      <c r="LIG2349" s="1359"/>
      <c r="LIH2349" s="1359"/>
      <c r="LII2349" s="1359"/>
      <c r="LIJ2349" s="1359"/>
      <c r="LIK2349" s="1359"/>
      <c r="LIL2349" s="1359"/>
      <c r="LIM2349" s="1359"/>
      <c r="LIN2349" s="1359"/>
      <c r="LIO2349" s="1359"/>
      <c r="LIP2349" s="1359"/>
      <c r="LIQ2349" s="1359"/>
      <c r="LIR2349" s="1359"/>
      <c r="LIS2349" s="1359"/>
      <c r="LIT2349" s="1359"/>
      <c r="LIU2349" s="1359"/>
      <c r="LIV2349" s="1359"/>
      <c r="LIW2349" s="1359"/>
      <c r="LIX2349" s="1359"/>
      <c r="LIY2349" s="1359"/>
      <c r="LIZ2349" s="1359"/>
      <c r="LJA2349" s="1359"/>
      <c r="LJB2349" s="1359"/>
      <c r="LJC2349" s="1359"/>
      <c r="LJD2349" s="1359"/>
      <c r="LJE2349" s="1359"/>
      <c r="LJF2349" s="1359"/>
      <c r="LJG2349" s="1359"/>
      <c r="LJH2349" s="1359"/>
      <c r="LJI2349" s="1359"/>
      <c r="LJJ2349" s="1359"/>
      <c r="LJK2349" s="1359"/>
      <c r="LJL2349" s="1359"/>
      <c r="LJM2349" s="1359"/>
      <c r="LJN2349" s="1359"/>
      <c r="LJO2349" s="1359"/>
      <c r="LJP2349" s="1359"/>
      <c r="LJQ2349" s="1359"/>
      <c r="LJR2349" s="1359"/>
      <c r="LJS2349" s="1359"/>
      <c r="LJT2349" s="1359"/>
      <c r="LJU2349" s="1359"/>
      <c r="LJV2349" s="1359"/>
      <c r="LJW2349" s="1359"/>
      <c r="LJX2349" s="1359"/>
      <c r="LJY2349" s="1359"/>
      <c r="LJZ2349" s="1359"/>
      <c r="LKA2349" s="1359"/>
      <c r="LKB2349" s="1359"/>
      <c r="LKC2349" s="1359"/>
      <c r="LKD2349" s="1359"/>
      <c r="LKE2349" s="1359"/>
      <c r="LKF2349" s="1359"/>
      <c r="LKG2349" s="1359"/>
      <c r="LKH2349" s="1359"/>
      <c r="LKI2349" s="1359"/>
      <c r="LKJ2349" s="1359"/>
      <c r="LKK2349" s="1359"/>
      <c r="LKL2349" s="1359"/>
      <c r="LKM2349" s="1359"/>
      <c r="LKN2349" s="1359"/>
      <c r="LKO2349" s="1359"/>
      <c r="LKP2349" s="1359"/>
      <c r="LKQ2349" s="1359"/>
      <c r="LKR2349" s="1359"/>
      <c r="LKS2349" s="1359"/>
      <c r="LKT2349" s="1359"/>
      <c r="LKU2349" s="1359"/>
      <c r="LKV2349" s="1359"/>
      <c r="LKW2349" s="1359"/>
      <c r="LKX2349" s="1359"/>
      <c r="LKY2349" s="1359"/>
      <c r="LKZ2349" s="1359"/>
      <c r="LLA2349" s="1359"/>
      <c r="LLB2349" s="1359"/>
      <c r="LLC2349" s="1359"/>
      <c r="LLD2349" s="1359"/>
      <c r="LLE2349" s="1359"/>
      <c r="LLF2349" s="1359"/>
      <c r="LLG2349" s="1359"/>
      <c r="LLH2349" s="1359"/>
      <c r="LLI2349" s="1359"/>
      <c r="LLJ2349" s="1359"/>
      <c r="LLK2349" s="1359"/>
      <c r="LLL2349" s="1359"/>
      <c r="LLM2349" s="1359"/>
      <c r="LLN2349" s="1359"/>
      <c r="LLO2349" s="1359"/>
      <c r="LLP2349" s="1359"/>
      <c r="LLQ2349" s="1359"/>
      <c r="LLR2349" s="1359"/>
      <c r="LLS2349" s="1359"/>
      <c r="LLT2349" s="1359"/>
      <c r="LLU2349" s="1359"/>
      <c r="LLV2349" s="1359"/>
      <c r="LLW2349" s="1359"/>
      <c r="LLX2349" s="1359"/>
      <c r="LLY2349" s="1359"/>
      <c r="LLZ2349" s="1359"/>
      <c r="LMA2349" s="1359"/>
      <c r="LMB2349" s="1359"/>
      <c r="LMC2349" s="1359"/>
      <c r="LMD2349" s="1359"/>
      <c r="LME2349" s="1359"/>
      <c r="LMF2349" s="1359"/>
      <c r="LMG2349" s="1359"/>
      <c r="LMH2349" s="1359"/>
      <c r="LMI2349" s="1359"/>
      <c r="LMJ2349" s="1359"/>
      <c r="LMK2349" s="1359"/>
      <c r="LML2349" s="1359"/>
      <c r="LMM2349" s="1359"/>
      <c r="LMN2349" s="1359"/>
      <c r="LMO2349" s="1359"/>
      <c r="LMP2349" s="1359"/>
      <c r="LMQ2349" s="1359"/>
      <c r="LMR2349" s="1359"/>
      <c r="LMS2349" s="1359"/>
      <c r="LMT2349" s="1359"/>
      <c r="LMU2349" s="1359"/>
      <c r="LMV2349" s="1359"/>
      <c r="LMW2349" s="1359"/>
      <c r="LMX2349" s="1359"/>
      <c r="LMY2349" s="1359"/>
      <c r="LMZ2349" s="1359"/>
      <c r="LNA2349" s="1359"/>
      <c r="LNB2349" s="1359"/>
      <c r="LNC2349" s="1359"/>
      <c r="LND2349" s="1359"/>
      <c r="LNE2349" s="1359"/>
      <c r="LNF2349" s="1359"/>
      <c r="LNG2349" s="1359"/>
      <c r="LNH2349" s="1359"/>
      <c r="LNI2349" s="1359"/>
      <c r="LNJ2349" s="1359"/>
      <c r="LNK2349" s="1359"/>
      <c r="LNL2349" s="1359"/>
      <c r="LNM2349" s="1359"/>
      <c r="LNN2349" s="1359"/>
      <c r="LNO2349" s="1359"/>
      <c r="LNP2349" s="1359"/>
      <c r="LNQ2349" s="1359"/>
      <c r="LNR2349" s="1359"/>
      <c r="LNS2349" s="1359"/>
      <c r="LNT2349" s="1359"/>
      <c r="LNU2349" s="1359"/>
      <c r="LNV2349" s="1359"/>
      <c r="LNW2349" s="1359"/>
      <c r="LNX2349" s="1359"/>
      <c r="LNY2349" s="1359"/>
      <c r="LNZ2349" s="1359"/>
      <c r="LOA2349" s="1359"/>
      <c r="LOB2349" s="1359"/>
      <c r="LOC2349" s="1359"/>
      <c r="LOD2349" s="1359"/>
      <c r="LOE2349" s="1359"/>
      <c r="LOF2349" s="1359"/>
      <c r="LOG2349" s="1359"/>
      <c r="LOH2349" s="1359"/>
      <c r="LOI2349" s="1359"/>
      <c r="LOJ2349" s="1359"/>
      <c r="LOK2349" s="1359"/>
      <c r="LOL2349" s="1359"/>
      <c r="LOM2349" s="1359"/>
      <c r="LON2349" s="1359"/>
      <c r="LOO2349" s="1359"/>
      <c r="LOP2349" s="1359"/>
      <c r="LOQ2349" s="1359"/>
      <c r="LOR2349" s="1359"/>
      <c r="LOS2349" s="1359"/>
      <c r="LOT2349" s="1359"/>
      <c r="LOU2349" s="1359"/>
      <c r="LOV2349" s="1359"/>
      <c r="LOW2349" s="1359"/>
      <c r="LOX2349" s="1359"/>
      <c r="LOY2349" s="1359"/>
      <c r="LOZ2349" s="1359"/>
      <c r="LPA2349" s="1359"/>
      <c r="LPB2349" s="1359"/>
      <c r="LPC2349" s="1359"/>
      <c r="LPD2349" s="1359"/>
      <c r="LPE2349" s="1359"/>
      <c r="LPF2349" s="1359"/>
      <c r="LPG2349" s="1359"/>
      <c r="LPH2349" s="1359"/>
      <c r="LPI2349" s="1359"/>
      <c r="LPJ2349" s="1359"/>
      <c r="LPK2349" s="1359"/>
      <c r="LPL2349" s="1359"/>
      <c r="LPM2349" s="1359"/>
      <c r="LPN2349" s="1359"/>
      <c r="LPO2349" s="1359"/>
      <c r="LPP2349" s="1359"/>
      <c r="LPQ2349" s="1359"/>
      <c r="LPR2349" s="1359"/>
      <c r="LPS2349" s="1359"/>
      <c r="LPT2349" s="1359"/>
      <c r="LPU2349" s="1359"/>
      <c r="LPV2349" s="1359"/>
      <c r="LPW2349" s="1359"/>
      <c r="LPX2349" s="1359"/>
      <c r="LPY2349" s="1359"/>
      <c r="LPZ2349" s="1359"/>
      <c r="LQA2349" s="1359"/>
      <c r="LQB2349" s="1359"/>
      <c r="LQC2349" s="1359"/>
      <c r="LQD2349" s="1359"/>
      <c r="LQE2349" s="1359"/>
      <c r="LQF2349" s="1359"/>
      <c r="LQG2349" s="1359"/>
      <c r="LQH2349" s="1359"/>
      <c r="LQI2349" s="1359"/>
      <c r="LQJ2349" s="1359"/>
      <c r="LQK2349" s="1359"/>
      <c r="LQL2349" s="1359"/>
      <c r="LQM2349" s="1359"/>
      <c r="LQN2349" s="1359"/>
      <c r="LQO2349" s="1359"/>
      <c r="LQP2349" s="1359"/>
      <c r="LQQ2349" s="1359"/>
      <c r="LQR2349" s="1359"/>
      <c r="LQS2349" s="1359"/>
      <c r="LQT2349" s="1359"/>
      <c r="LQU2349" s="1359"/>
      <c r="LQV2349" s="1359"/>
      <c r="LQW2349" s="1359"/>
      <c r="LQX2349" s="1359"/>
      <c r="LQY2349" s="1359"/>
      <c r="LQZ2349" s="1359"/>
      <c r="LRA2349" s="1359"/>
      <c r="LRB2349" s="1359"/>
      <c r="LRC2349" s="1359"/>
      <c r="LRD2349" s="1359"/>
      <c r="LRE2349" s="1359"/>
      <c r="LRF2349" s="1359"/>
      <c r="LRG2349" s="1359"/>
      <c r="LRH2349" s="1359"/>
      <c r="LRI2349" s="1359"/>
      <c r="LRJ2349" s="1359"/>
      <c r="LRK2349" s="1359"/>
      <c r="LRL2349" s="1359"/>
      <c r="LRM2349" s="1359"/>
      <c r="LRN2349" s="1359"/>
      <c r="LRO2349" s="1359"/>
      <c r="LRP2349" s="1359"/>
      <c r="LRQ2349" s="1359"/>
      <c r="LRR2349" s="1359"/>
      <c r="LRS2349" s="1359"/>
      <c r="LRT2349" s="1359"/>
      <c r="LRU2349" s="1359"/>
      <c r="LRV2349" s="1359"/>
      <c r="LRW2349" s="1359"/>
      <c r="LRX2349" s="1359"/>
      <c r="LRY2349" s="1359"/>
      <c r="LRZ2349" s="1359"/>
      <c r="LSA2349" s="1359"/>
      <c r="LSB2349" s="1359"/>
      <c r="LSC2349" s="1359"/>
      <c r="LSD2349" s="1359"/>
      <c r="LSE2349" s="1359"/>
      <c r="LSF2349" s="1359"/>
      <c r="LSG2349" s="1359"/>
      <c r="LSH2349" s="1359"/>
      <c r="LSI2349" s="1359"/>
      <c r="LSJ2349" s="1359"/>
      <c r="LSK2349" s="1359"/>
      <c r="LSL2349" s="1359"/>
      <c r="LSM2349" s="1359"/>
      <c r="LSN2349" s="1359"/>
      <c r="LSO2349" s="1359"/>
      <c r="LSP2349" s="1359"/>
      <c r="LSQ2349" s="1359"/>
      <c r="LSR2349" s="1359"/>
      <c r="LSS2349" s="1359"/>
      <c r="LST2349" s="1359"/>
      <c r="LSU2349" s="1359"/>
      <c r="LSV2349" s="1359"/>
      <c r="LSW2349" s="1359"/>
      <c r="LSX2349" s="1359"/>
      <c r="LSY2349" s="1359"/>
      <c r="LSZ2349" s="1359"/>
      <c r="LTA2349" s="1359"/>
      <c r="LTB2349" s="1359"/>
      <c r="LTC2349" s="1359"/>
      <c r="LTD2349" s="1359"/>
      <c r="LTE2349" s="1359"/>
      <c r="LTF2349" s="1359"/>
      <c r="LTG2349" s="1359"/>
      <c r="LTH2349" s="1359"/>
      <c r="LTI2349" s="1359"/>
      <c r="LTJ2349" s="1359"/>
      <c r="LTK2349" s="1359"/>
      <c r="LTL2349" s="1359"/>
      <c r="LTM2349" s="1359"/>
      <c r="LTN2349" s="1359"/>
      <c r="LTO2349" s="1359"/>
      <c r="LTP2349" s="1359"/>
      <c r="LTQ2349" s="1359"/>
      <c r="LTR2349" s="1359"/>
      <c r="LTS2349" s="1359"/>
      <c r="LTT2349" s="1359"/>
      <c r="LTU2349" s="1359"/>
      <c r="LTV2349" s="1359"/>
      <c r="LTW2349" s="1359"/>
      <c r="LTX2349" s="1359"/>
      <c r="LTY2349" s="1359"/>
      <c r="LTZ2349" s="1359"/>
      <c r="LUA2349" s="1359"/>
      <c r="LUB2349" s="1359"/>
      <c r="LUC2349" s="1359"/>
      <c r="LUD2349" s="1359"/>
      <c r="LUE2349" s="1359"/>
      <c r="LUF2349" s="1359"/>
      <c r="LUG2349" s="1359"/>
      <c r="LUH2349" s="1359"/>
      <c r="LUI2349" s="1359"/>
      <c r="LUJ2349" s="1359"/>
      <c r="LUK2349" s="1359"/>
      <c r="LUL2349" s="1359"/>
      <c r="LUM2349" s="1359"/>
      <c r="LUN2349" s="1359"/>
      <c r="LUO2349" s="1359"/>
      <c r="LUP2349" s="1359"/>
      <c r="LUQ2349" s="1359"/>
      <c r="LUR2349" s="1359"/>
      <c r="LUS2349" s="1359"/>
      <c r="LUT2349" s="1359"/>
      <c r="LUU2349" s="1359"/>
      <c r="LUV2349" s="1359"/>
      <c r="LUW2349" s="1359"/>
      <c r="LUX2349" s="1359"/>
      <c r="LUY2349" s="1359"/>
      <c r="LUZ2349" s="1359"/>
      <c r="LVA2349" s="1359"/>
      <c r="LVB2349" s="1359"/>
      <c r="LVC2349" s="1359"/>
      <c r="LVD2349" s="1359"/>
      <c r="LVE2349" s="1359"/>
      <c r="LVF2349" s="1359"/>
      <c r="LVG2349" s="1359"/>
      <c r="LVH2349" s="1359"/>
      <c r="LVI2349" s="1359"/>
      <c r="LVJ2349" s="1359"/>
      <c r="LVK2349" s="1359"/>
      <c r="LVL2349" s="1359"/>
      <c r="LVM2349" s="1359"/>
      <c r="LVN2349" s="1359"/>
      <c r="LVO2349" s="1359"/>
      <c r="LVP2349" s="1359"/>
      <c r="LVQ2349" s="1359"/>
      <c r="LVR2349" s="1359"/>
      <c r="LVS2349" s="1359"/>
      <c r="LVT2349" s="1359"/>
      <c r="LVU2349" s="1359"/>
      <c r="LVV2349" s="1359"/>
      <c r="LVW2349" s="1359"/>
      <c r="LVX2349" s="1359"/>
      <c r="LVY2349" s="1359"/>
      <c r="LVZ2349" s="1359"/>
      <c r="LWA2349" s="1359"/>
      <c r="LWB2349" s="1359"/>
      <c r="LWC2349" s="1359"/>
      <c r="LWD2349" s="1359"/>
      <c r="LWE2349" s="1359"/>
      <c r="LWF2349" s="1359"/>
      <c r="LWG2349" s="1359"/>
      <c r="LWH2349" s="1359"/>
      <c r="LWI2349" s="1359"/>
      <c r="LWJ2349" s="1359"/>
      <c r="LWK2349" s="1359"/>
      <c r="LWL2349" s="1359"/>
      <c r="LWM2349" s="1359"/>
      <c r="LWN2349" s="1359"/>
      <c r="LWO2349" s="1359"/>
      <c r="LWP2349" s="1359"/>
      <c r="LWQ2349" s="1359"/>
      <c r="LWR2349" s="1359"/>
      <c r="LWS2349" s="1359"/>
      <c r="LWT2349" s="1359"/>
      <c r="LWU2349" s="1359"/>
      <c r="LWV2349" s="1359"/>
      <c r="LWW2349" s="1359"/>
      <c r="LWX2349" s="1359"/>
      <c r="LWY2349" s="1359"/>
      <c r="LWZ2349" s="1359"/>
      <c r="LXA2349" s="1359"/>
      <c r="LXB2349" s="1359"/>
      <c r="LXC2349" s="1359"/>
      <c r="LXD2349" s="1359"/>
      <c r="LXE2349" s="1359"/>
      <c r="LXF2349" s="1359"/>
      <c r="LXG2349" s="1359"/>
      <c r="LXH2349" s="1359"/>
      <c r="LXI2349" s="1359"/>
      <c r="LXJ2349" s="1359"/>
      <c r="LXK2349" s="1359"/>
      <c r="LXL2349" s="1359"/>
      <c r="LXM2349" s="1359"/>
      <c r="LXN2349" s="1359"/>
      <c r="LXO2349" s="1359"/>
      <c r="LXP2349" s="1359"/>
      <c r="LXQ2349" s="1359"/>
      <c r="LXR2349" s="1359"/>
      <c r="LXS2349" s="1359"/>
      <c r="LXT2349" s="1359"/>
      <c r="LXU2349" s="1359"/>
      <c r="LXV2349" s="1359"/>
      <c r="LXW2349" s="1359"/>
      <c r="LXX2349" s="1359"/>
      <c r="LXY2349" s="1359"/>
      <c r="LXZ2349" s="1359"/>
      <c r="LYA2349" s="1359"/>
      <c r="LYB2349" s="1359"/>
      <c r="LYC2349" s="1359"/>
      <c r="LYD2349" s="1359"/>
      <c r="LYE2349" s="1359"/>
      <c r="LYF2349" s="1359"/>
      <c r="LYG2349" s="1359"/>
      <c r="LYH2349" s="1359"/>
      <c r="LYI2349" s="1359"/>
      <c r="LYJ2349" s="1359"/>
      <c r="LYK2349" s="1359"/>
      <c r="LYL2349" s="1359"/>
      <c r="LYM2349" s="1359"/>
      <c r="LYN2349" s="1359"/>
      <c r="LYO2349" s="1359"/>
      <c r="LYP2349" s="1359"/>
      <c r="LYQ2349" s="1359"/>
      <c r="LYR2349" s="1359"/>
      <c r="LYS2349" s="1359"/>
      <c r="LYT2349" s="1359"/>
      <c r="LYU2349" s="1359"/>
      <c r="LYV2349" s="1359"/>
      <c r="LYW2349" s="1359"/>
      <c r="LYX2349" s="1359"/>
      <c r="LYY2349" s="1359"/>
      <c r="LYZ2349" s="1359"/>
      <c r="LZA2349" s="1359"/>
      <c r="LZB2349" s="1359"/>
      <c r="LZC2349" s="1359"/>
      <c r="LZD2349" s="1359"/>
      <c r="LZE2349" s="1359"/>
      <c r="LZF2349" s="1359"/>
      <c r="LZG2349" s="1359"/>
      <c r="LZH2349" s="1359"/>
      <c r="LZI2349" s="1359"/>
      <c r="LZJ2349" s="1359"/>
      <c r="LZK2349" s="1359"/>
      <c r="LZL2349" s="1359"/>
      <c r="LZM2349" s="1359"/>
      <c r="LZN2349" s="1359"/>
      <c r="LZO2349" s="1359"/>
      <c r="LZP2349" s="1359"/>
      <c r="LZQ2349" s="1359"/>
      <c r="LZR2349" s="1359"/>
      <c r="LZS2349" s="1359"/>
      <c r="LZT2349" s="1359"/>
      <c r="LZU2349" s="1359"/>
      <c r="LZV2349" s="1359"/>
      <c r="LZW2349" s="1359"/>
      <c r="LZX2349" s="1359"/>
      <c r="LZY2349" s="1359"/>
      <c r="LZZ2349" s="1359"/>
      <c r="MAA2349" s="1359"/>
      <c r="MAB2349" s="1359"/>
      <c r="MAC2349" s="1359"/>
      <c r="MAD2349" s="1359"/>
      <c r="MAE2349" s="1359"/>
      <c r="MAF2349" s="1359"/>
      <c r="MAG2349" s="1359"/>
      <c r="MAH2349" s="1359"/>
      <c r="MAI2349" s="1359"/>
      <c r="MAJ2349" s="1359"/>
      <c r="MAK2349" s="1359"/>
      <c r="MAL2349" s="1359"/>
      <c r="MAM2349" s="1359"/>
      <c r="MAN2349" s="1359"/>
      <c r="MAO2349" s="1359"/>
      <c r="MAP2349" s="1359"/>
      <c r="MAQ2349" s="1359"/>
      <c r="MAR2349" s="1359"/>
      <c r="MAS2349" s="1359"/>
      <c r="MAT2349" s="1359"/>
      <c r="MAU2349" s="1359"/>
      <c r="MAV2349" s="1359"/>
      <c r="MAW2349" s="1359"/>
      <c r="MAX2349" s="1359"/>
      <c r="MAY2349" s="1359"/>
      <c r="MAZ2349" s="1359"/>
      <c r="MBA2349" s="1359"/>
      <c r="MBB2349" s="1359"/>
      <c r="MBC2349" s="1359"/>
      <c r="MBD2349" s="1359"/>
      <c r="MBE2349" s="1359"/>
      <c r="MBF2349" s="1359"/>
      <c r="MBG2349" s="1359"/>
      <c r="MBH2349" s="1359"/>
      <c r="MBI2349" s="1359"/>
      <c r="MBJ2349" s="1359"/>
      <c r="MBK2349" s="1359"/>
      <c r="MBL2349" s="1359"/>
      <c r="MBM2349" s="1359"/>
      <c r="MBN2349" s="1359"/>
      <c r="MBO2349" s="1359"/>
      <c r="MBP2349" s="1359"/>
      <c r="MBQ2349" s="1359"/>
      <c r="MBR2349" s="1359"/>
      <c r="MBS2349" s="1359"/>
      <c r="MBT2349" s="1359"/>
      <c r="MBU2349" s="1359"/>
      <c r="MBV2349" s="1359"/>
      <c r="MBW2349" s="1359"/>
      <c r="MBX2349" s="1359"/>
      <c r="MBY2349" s="1359"/>
      <c r="MBZ2349" s="1359"/>
      <c r="MCA2349" s="1359"/>
      <c r="MCB2349" s="1359"/>
      <c r="MCC2349" s="1359"/>
      <c r="MCD2349" s="1359"/>
      <c r="MCE2349" s="1359"/>
      <c r="MCF2349" s="1359"/>
      <c r="MCG2349" s="1359"/>
      <c r="MCH2349" s="1359"/>
      <c r="MCI2349" s="1359"/>
      <c r="MCJ2349" s="1359"/>
      <c r="MCK2349" s="1359"/>
      <c r="MCL2349" s="1359"/>
      <c r="MCM2349" s="1359"/>
      <c r="MCN2349" s="1359"/>
      <c r="MCO2349" s="1359"/>
      <c r="MCP2349" s="1359"/>
      <c r="MCQ2349" s="1359"/>
      <c r="MCR2349" s="1359"/>
      <c r="MCS2349" s="1359"/>
      <c r="MCT2349" s="1359"/>
      <c r="MCU2349" s="1359"/>
      <c r="MCV2349" s="1359"/>
      <c r="MCW2349" s="1359"/>
      <c r="MCX2349" s="1359"/>
      <c r="MCY2349" s="1359"/>
      <c r="MCZ2349" s="1359"/>
      <c r="MDA2349" s="1359"/>
      <c r="MDB2349" s="1359"/>
      <c r="MDC2349" s="1359"/>
      <c r="MDD2349" s="1359"/>
      <c r="MDE2349" s="1359"/>
      <c r="MDF2349" s="1359"/>
      <c r="MDG2349" s="1359"/>
      <c r="MDH2349" s="1359"/>
      <c r="MDI2349" s="1359"/>
      <c r="MDJ2349" s="1359"/>
      <c r="MDK2349" s="1359"/>
      <c r="MDL2349" s="1359"/>
      <c r="MDM2349" s="1359"/>
      <c r="MDN2349" s="1359"/>
      <c r="MDO2349" s="1359"/>
      <c r="MDP2349" s="1359"/>
      <c r="MDQ2349" s="1359"/>
      <c r="MDR2349" s="1359"/>
      <c r="MDS2349" s="1359"/>
      <c r="MDT2349" s="1359"/>
      <c r="MDU2349" s="1359"/>
      <c r="MDV2349" s="1359"/>
      <c r="MDW2349" s="1359"/>
      <c r="MDX2349" s="1359"/>
      <c r="MDY2349" s="1359"/>
      <c r="MDZ2349" s="1359"/>
      <c r="MEA2349" s="1359"/>
      <c r="MEB2349" s="1359"/>
      <c r="MEC2349" s="1359"/>
      <c r="MED2349" s="1359"/>
      <c r="MEE2349" s="1359"/>
      <c r="MEF2349" s="1359"/>
      <c r="MEG2349" s="1359"/>
      <c r="MEH2349" s="1359"/>
      <c r="MEI2349" s="1359"/>
      <c r="MEJ2349" s="1359"/>
      <c r="MEK2349" s="1359"/>
      <c r="MEL2349" s="1359"/>
      <c r="MEM2349" s="1359"/>
      <c r="MEN2349" s="1359"/>
      <c r="MEO2349" s="1359"/>
      <c r="MEP2349" s="1359"/>
      <c r="MEQ2349" s="1359"/>
      <c r="MER2349" s="1359"/>
      <c r="MES2349" s="1359"/>
      <c r="MET2349" s="1359"/>
      <c r="MEU2349" s="1359"/>
      <c r="MEV2349" s="1359"/>
      <c r="MEW2349" s="1359"/>
      <c r="MEX2349" s="1359"/>
      <c r="MEY2349" s="1359"/>
      <c r="MEZ2349" s="1359"/>
      <c r="MFA2349" s="1359"/>
      <c r="MFB2349" s="1359"/>
      <c r="MFC2349" s="1359"/>
      <c r="MFD2349" s="1359"/>
      <c r="MFE2349" s="1359"/>
      <c r="MFF2349" s="1359"/>
      <c r="MFG2349" s="1359"/>
      <c r="MFH2349" s="1359"/>
      <c r="MFI2349" s="1359"/>
      <c r="MFJ2349" s="1359"/>
      <c r="MFK2349" s="1359"/>
      <c r="MFL2349" s="1359"/>
      <c r="MFM2349" s="1359"/>
      <c r="MFN2349" s="1359"/>
      <c r="MFO2349" s="1359"/>
      <c r="MFP2349" s="1359"/>
      <c r="MFQ2349" s="1359"/>
      <c r="MFR2349" s="1359"/>
      <c r="MFS2349" s="1359"/>
      <c r="MFT2349" s="1359"/>
      <c r="MFU2349" s="1359"/>
      <c r="MFV2349" s="1359"/>
      <c r="MFW2349" s="1359"/>
      <c r="MFX2349" s="1359"/>
      <c r="MFY2349" s="1359"/>
      <c r="MFZ2349" s="1359"/>
      <c r="MGA2349" s="1359"/>
      <c r="MGB2349" s="1359"/>
      <c r="MGC2349" s="1359"/>
      <c r="MGD2349" s="1359"/>
      <c r="MGE2349" s="1359"/>
      <c r="MGF2349" s="1359"/>
      <c r="MGG2349" s="1359"/>
      <c r="MGH2349" s="1359"/>
      <c r="MGI2349" s="1359"/>
      <c r="MGJ2349" s="1359"/>
      <c r="MGK2349" s="1359"/>
      <c r="MGL2349" s="1359"/>
      <c r="MGM2349" s="1359"/>
      <c r="MGN2349" s="1359"/>
      <c r="MGO2349" s="1359"/>
      <c r="MGP2349" s="1359"/>
      <c r="MGQ2349" s="1359"/>
      <c r="MGR2349" s="1359"/>
      <c r="MGS2349" s="1359"/>
      <c r="MGT2349" s="1359"/>
      <c r="MGU2349" s="1359"/>
      <c r="MGV2349" s="1359"/>
      <c r="MGW2349" s="1359"/>
      <c r="MGX2349" s="1359"/>
      <c r="MGY2349" s="1359"/>
      <c r="MGZ2349" s="1359"/>
      <c r="MHA2349" s="1359"/>
      <c r="MHB2349" s="1359"/>
      <c r="MHC2349" s="1359"/>
      <c r="MHD2349" s="1359"/>
      <c r="MHE2349" s="1359"/>
      <c r="MHF2349" s="1359"/>
      <c r="MHG2349" s="1359"/>
      <c r="MHH2349" s="1359"/>
      <c r="MHI2349" s="1359"/>
      <c r="MHJ2349" s="1359"/>
      <c r="MHK2349" s="1359"/>
      <c r="MHL2349" s="1359"/>
      <c r="MHM2349" s="1359"/>
      <c r="MHN2349" s="1359"/>
      <c r="MHO2349" s="1359"/>
      <c r="MHP2349" s="1359"/>
      <c r="MHQ2349" s="1359"/>
      <c r="MHR2349" s="1359"/>
      <c r="MHS2349" s="1359"/>
      <c r="MHT2349" s="1359"/>
      <c r="MHU2349" s="1359"/>
      <c r="MHV2349" s="1359"/>
      <c r="MHW2349" s="1359"/>
      <c r="MHX2349" s="1359"/>
      <c r="MHY2349" s="1359"/>
      <c r="MHZ2349" s="1359"/>
      <c r="MIA2349" s="1359"/>
      <c r="MIB2349" s="1359"/>
      <c r="MIC2349" s="1359"/>
      <c r="MID2349" s="1359"/>
      <c r="MIE2349" s="1359"/>
      <c r="MIF2349" s="1359"/>
      <c r="MIG2349" s="1359"/>
      <c r="MIH2349" s="1359"/>
      <c r="MII2349" s="1359"/>
      <c r="MIJ2349" s="1359"/>
      <c r="MIK2349" s="1359"/>
      <c r="MIL2349" s="1359"/>
      <c r="MIM2349" s="1359"/>
      <c r="MIN2349" s="1359"/>
      <c r="MIO2349" s="1359"/>
      <c r="MIP2349" s="1359"/>
      <c r="MIQ2349" s="1359"/>
      <c r="MIR2349" s="1359"/>
      <c r="MIS2349" s="1359"/>
      <c r="MIT2349" s="1359"/>
      <c r="MIU2349" s="1359"/>
      <c r="MIV2349" s="1359"/>
      <c r="MIW2349" s="1359"/>
      <c r="MIX2349" s="1359"/>
      <c r="MIY2349" s="1359"/>
      <c r="MIZ2349" s="1359"/>
      <c r="MJA2349" s="1359"/>
      <c r="MJB2349" s="1359"/>
      <c r="MJC2349" s="1359"/>
      <c r="MJD2349" s="1359"/>
      <c r="MJE2349" s="1359"/>
      <c r="MJF2349" s="1359"/>
      <c r="MJG2349" s="1359"/>
      <c r="MJH2349" s="1359"/>
      <c r="MJI2349" s="1359"/>
      <c r="MJJ2349" s="1359"/>
      <c r="MJK2349" s="1359"/>
      <c r="MJL2349" s="1359"/>
      <c r="MJM2349" s="1359"/>
      <c r="MJN2349" s="1359"/>
      <c r="MJO2349" s="1359"/>
      <c r="MJP2349" s="1359"/>
      <c r="MJQ2349" s="1359"/>
      <c r="MJR2349" s="1359"/>
      <c r="MJS2349" s="1359"/>
      <c r="MJT2349" s="1359"/>
      <c r="MJU2349" s="1359"/>
      <c r="MJV2349" s="1359"/>
      <c r="MJW2349" s="1359"/>
      <c r="MJX2349" s="1359"/>
      <c r="MJY2349" s="1359"/>
      <c r="MJZ2349" s="1359"/>
      <c r="MKA2349" s="1359"/>
      <c r="MKB2349" s="1359"/>
      <c r="MKC2349" s="1359"/>
      <c r="MKD2349" s="1359"/>
      <c r="MKE2349" s="1359"/>
      <c r="MKF2349" s="1359"/>
      <c r="MKG2349" s="1359"/>
      <c r="MKH2349" s="1359"/>
      <c r="MKI2349" s="1359"/>
      <c r="MKJ2349" s="1359"/>
      <c r="MKK2349" s="1359"/>
      <c r="MKL2349" s="1359"/>
      <c r="MKM2349" s="1359"/>
      <c r="MKN2349" s="1359"/>
      <c r="MKO2349" s="1359"/>
      <c r="MKP2349" s="1359"/>
      <c r="MKQ2349" s="1359"/>
      <c r="MKR2349" s="1359"/>
      <c r="MKS2349" s="1359"/>
      <c r="MKT2349" s="1359"/>
      <c r="MKU2349" s="1359"/>
      <c r="MKV2349" s="1359"/>
      <c r="MKW2349" s="1359"/>
      <c r="MKX2349" s="1359"/>
      <c r="MKY2349" s="1359"/>
      <c r="MKZ2349" s="1359"/>
      <c r="MLA2349" s="1359"/>
      <c r="MLB2349" s="1359"/>
      <c r="MLC2349" s="1359"/>
      <c r="MLD2349" s="1359"/>
      <c r="MLE2349" s="1359"/>
      <c r="MLF2349" s="1359"/>
      <c r="MLG2349" s="1359"/>
      <c r="MLH2349" s="1359"/>
      <c r="MLI2349" s="1359"/>
      <c r="MLJ2349" s="1359"/>
      <c r="MLK2349" s="1359"/>
      <c r="MLL2349" s="1359"/>
      <c r="MLM2349" s="1359"/>
      <c r="MLN2349" s="1359"/>
      <c r="MLO2349" s="1359"/>
      <c r="MLP2349" s="1359"/>
      <c r="MLQ2349" s="1359"/>
      <c r="MLR2349" s="1359"/>
      <c r="MLS2349" s="1359"/>
      <c r="MLT2349" s="1359"/>
      <c r="MLU2349" s="1359"/>
      <c r="MLV2349" s="1359"/>
      <c r="MLW2349" s="1359"/>
      <c r="MLX2349" s="1359"/>
      <c r="MLY2349" s="1359"/>
      <c r="MLZ2349" s="1359"/>
      <c r="MMA2349" s="1359"/>
      <c r="MMB2349" s="1359"/>
      <c r="MMC2349" s="1359"/>
      <c r="MMD2349" s="1359"/>
      <c r="MME2349" s="1359"/>
      <c r="MMF2349" s="1359"/>
      <c r="MMG2349" s="1359"/>
      <c r="MMH2349" s="1359"/>
      <c r="MMI2349" s="1359"/>
      <c r="MMJ2349" s="1359"/>
      <c r="MMK2349" s="1359"/>
      <c r="MML2349" s="1359"/>
      <c r="MMM2349" s="1359"/>
      <c r="MMN2349" s="1359"/>
      <c r="MMO2349" s="1359"/>
      <c r="MMP2349" s="1359"/>
      <c r="MMQ2349" s="1359"/>
      <c r="MMR2349" s="1359"/>
      <c r="MMS2349" s="1359"/>
      <c r="MMT2349" s="1359"/>
      <c r="MMU2349" s="1359"/>
      <c r="MMV2349" s="1359"/>
      <c r="MMW2349" s="1359"/>
      <c r="MMX2349" s="1359"/>
      <c r="MMY2349" s="1359"/>
      <c r="MMZ2349" s="1359"/>
      <c r="MNA2349" s="1359"/>
      <c r="MNB2349" s="1359"/>
      <c r="MNC2349" s="1359"/>
      <c r="MND2349" s="1359"/>
      <c r="MNE2349" s="1359"/>
      <c r="MNF2349" s="1359"/>
      <c r="MNG2349" s="1359"/>
      <c r="MNH2349" s="1359"/>
      <c r="MNI2349" s="1359"/>
      <c r="MNJ2349" s="1359"/>
      <c r="MNK2349" s="1359"/>
      <c r="MNL2349" s="1359"/>
      <c r="MNM2349" s="1359"/>
      <c r="MNN2349" s="1359"/>
      <c r="MNO2349" s="1359"/>
      <c r="MNP2349" s="1359"/>
      <c r="MNQ2349" s="1359"/>
      <c r="MNR2349" s="1359"/>
      <c r="MNS2349" s="1359"/>
      <c r="MNT2349" s="1359"/>
      <c r="MNU2349" s="1359"/>
      <c r="MNV2349" s="1359"/>
      <c r="MNW2349" s="1359"/>
      <c r="MNX2349" s="1359"/>
      <c r="MNY2349" s="1359"/>
      <c r="MNZ2349" s="1359"/>
      <c r="MOA2349" s="1359"/>
      <c r="MOB2349" s="1359"/>
      <c r="MOC2349" s="1359"/>
      <c r="MOD2349" s="1359"/>
      <c r="MOE2349" s="1359"/>
      <c r="MOF2349" s="1359"/>
      <c r="MOG2349" s="1359"/>
      <c r="MOH2349" s="1359"/>
      <c r="MOI2349" s="1359"/>
      <c r="MOJ2349" s="1359"/>
      <c r="MOK2349" s="1359"/>
      <c r="MOL2349" s="1359"/>
      <c r="MOM2349" s="1359"/>
      <c r="MON2349" s="1359"/>
      <c r="MOO2349" s="1359"/>
      <c r="MOP2349" s="1359"/>
      <c r="MOQ2349" s="1359"/>
      <c r="MOR2349" s="1359"/>
      <c r="MOS2349" s="1359"/>
      <c r="MOT2349" s="1359"/>
      <c r="MOU2349" s="1359"/>
      <c r="MOV2349" s="1359"/>
      <c r="MOW2349" s="1359"/>
      <c r="MOX2349" s="1359"/>
      <c r="MOY2349" s="1359"/>
      <c r="MOZ2349" s="1359"/>
      <c r="MPA2349" s="1359"/>
      <c r="MPB2349" s="1359"/>
      <c r="MPC2349" s="1359"/>
      <c r="MPD2349" s="1359"/>
      <c r="MPE2349" s="1359"/>
      <c r="MPF2349" s="1359"/>
      <c r="MPG2349" s="1359"/>
      <c r="MPH2349" s="1359"/>
      <c r="MPI2349" s="1359"/>
      <c r="MPJ2349" s="1359"/>
      <c r="MPK2349" s="1359"/>
      <c r="MPL2349" s="1359"/>
      <c r="MPM2349" s="1359"/>
      <c r="MPN2349" s="1359"/>
      <c r="MPO2349" s="1359"/>
      <c r="MPP2349" s="1359"/>
      <c r="MPQ2349" s="1359"/>
      <c r="MPR2349" s="1359"/>
      <c r="MPS2349" s="1359"/>
      <c r="MPT2349" s="1359"/>
      <c r="MPU2349" s="1359"/>
      <c r="MPV2349" s="1359"/>
      <c r="MPW2349" s="1359"/>
      <c r="MPX2349" s="1359"/>
      <c r="MPY2349" s="1359"/>
      <c r="MPZ2349" s="1359"/>
      <c r="MQA2349" s="1359"/>
      <c r="MQB2349" s="1359"/>
      <c r="MQC2349" s="1359"/>
      <c r="MQD2349" s="1359"/>
      <c r="MQE2349" s="1359"/>
      <c r="MQF2349" s="1359"/>
      <c r="MQG2349" s="1359"/>
      <c r="MQH2349" s="1359"/>
      <c r="MQI2349" s="1359"/>
      <c r="MQJ2349" s="1359"/>
      <c r="MQK2349" s="1359"/>
      <c r="MQL2349" s="1359"/>
      <c r="MQM2349" s="1359"/>
      <c r="MQN2349" s="1359"/>
      <c r="MQO2349" s="1359"/>
      <c r="MQP2349" s="1359"/>
      <c r="MQQ2349" s="1359"/>
      <c r="MQR2349" s="1359"/>
      <c r="MQS2349" s="1359"/>
      <c r="MQT2349" s="1359"/>
      <c r="MQU2349" s="1359"/>
      <c r="MQV2349" s="1359"/>
      <c r="MQW2349" s="1359"/>
      <c r="MQX2349" s="1359"/>
      <c r="MQY2349" s="1359"/>
      <c r="MQZ2349" s="1359"/>
      <c r="MRA2349" s="1359"/>
      <c r="MRB2349" s="1359"/>
      <c r="MRC2349" s="1359"/>
      <c r="MRD2349" s="1359"/>
      <c r="MRE2349" s="1359"/>
      <c r="MRF2349" s="1359"/>
      <c r="MRG2349" s="1359"/>
      <c r="MRH2349" s="1359"/>
      <c r="MRI2349" s="1359"/>
      <c r="MRJ2349" s="1359"/>
      <c r="MRK2349" s="1359"/>
      <c r="MRL2349" s="1359"/>
      <c r="MRM2349" s="1359"/>
      <c r="MRN2349" s="1359"/>
      <c r="MRO2349" s="1359"/>
      <c r="MRP2349" s="1359"/>
      <c r="MRQ2349" s="1359"/>
      <c r="MRR2349" s="1359"/>
      <c r="MRS2349" s="1359"/>
      <c r="MRT2349" s="1359"/>
      <c r="MRU2349" s="1359"/>
      <c r="MRV2349" s="1359"/>
      <c r="MRW2349" s="1359"/>
      <c r="MRX2349" s="1359"/>
      <c r="MRY2349" s="1359"/>
      <c r="MRZ2349" s="1359"/>
      <c r="MSA2349" s="1359"/>
      <c r="MSB2349" s="1359"/>
      <c r="MSC2349" s="1359"/>
      <c r="MSD2349" s="1359"/>
      <c r="MSE2349" s="1359"/>
      <c r="MSF2349" s="1359"/>
      <c r="MSG2349" s="1359"/>
      <c r="MSH2349" s="1359"/>
      <c r="MSI2349" s="1359"/>
      <c r="MSJ2349" s="1359"/>
      <c r="MSK2349" s="1359"/>
      <c r="MSL2349" s="1359"/>
      <c r="MSM2349" s="1359"/>
      <c r="MSN2349" s="1359"/>
      <c r="MSO2349" s="1359"/>
      <c r="MSP2349" s="1359"/>
      <c r="MSQ2349" s="1359"/>
      <c r="MSR2349" s="1359"/>
      <c r="MSS2349" s="1359"/>
      <c r="MST2349" s="1359"/>
      <c r="MSU2349" s="1359"/>
      <c r="MSV2349" s="1359"/>
      <c r="MSW2349" s="1359"/>
      <c r="MSX2349" s="1359"/>
      <c r="MSY2349" s="1359"/>
      <c r="MSZ2349" s="1359"/>
      <c r="MTA2349" s="1359"/>
      <c r="MTB2349" s="1359"/>
      <c r="MTC2349" s="1359"/>
      <c r="MTD2349" s="1359"/>
      <c r="MTE2349" s="1359"/>
      <c r="MTF2349" s="1359"/>
      <c r="MTG2349" s="1359"/>
      <c r="MTH2349" s="1359"/>
      <c r="MTI2349" s="1359"/>
      <c r="MTJ2349" s="1359"/>
      <c r="MTK2349" s="1359"/>
      <c r="MTL2349" s="1359"/>
      <c r="MTM2349" s="1359"/>
      <c r="MTN2349" s="1359"/>
      <c r="MTO2349" s="1359"/>
      <c r="MTP2349" s="1359"/>
      <c r="MTQ2349" s="1359"/>
      <c r="MTR2349" s="1359"/>
      <c r="MTS2349" s="1359"/>
      <c r="MTT2349" s="1359"/>
      <c r="MTU2349" s="1359"/>
      <c r="MTV2349" s="1359"/>
      <c r="MTW2349" s="1359"/>
      <c r="MTX2349" s="1359"/>
      <c r="MTY2349" s="1359"/>
      <c r="MTZ2349" s="1359"/>
      <c r="MUA2349" s="1359"/>
      <c r="MUB2349" s="1359"/>
      <c r="MUC2349" s="1359"/>
      <c r="MUD2349" s="1359"/>
      <c r="MUE2349" s="1359"/>
      <c r="MUF2349" s="1359"/>
      <c r="MUG2349" s="1359"/>
      <c r="MUH2349" s="1359"/>
      <c r="MUI2349" s="1359"/>
      <c r="MUJ2349" s="1359"/>
      <c r="MUK2349" s="1359"/>
      <c r="MUL2349" s="1359"/>
      <c r="MUM2349" s="1359"/>
      <c r="MUN2349" s="1359"/>
      <c r="MUO2349" s="1359"/>
      <c r="MUP2349" s="1359"/>
      <c r="MUQ2349" s="1359"/>
      <c r="MUR2349" s="1359"/>
      <c r="MUS2349" s="1359"/>
      <c r="MUT2349" s="1359"/>
      <c r="MUU2349" s="1359"/>
      <c r="MUV2349" s="1359"/>
      <c r="MUW2349" s="1359"/>
      <c r="MUX2349" s="1359"/>
      <c r="MUY2349" s="1359"/>
      <c r="MUZ2349" s="1359"/>
      <c r="MVA2349" s="1359"/>
      <c r="MVB2349" s="1359"/>
      <c r="MVC2349" s="1359"/>
      <c r="MVD2349" s="1359"/>
      <c r="MVE2349" s="1359"/>
      <c r="MVF2349" s="1359"/>
      <c r="MVG2349" s="1359"/>
      <c r="MVH2349" s="1359"/>
      <c r="MVI2349" s="1359"/>
      <c r="MVJ2349" s="1359"/>
      <c r="MVK2349" s="1359"/>
      <c r="MVL2349" s="1359"/>
      <c r="MVM2349" s="1359"/>
      <c r="MVN2349" s="1359"/>
      <c r="MVO2349" s="1359"/>
      <c r="MVP2349" s="1359"/>
      <c r="MVQ2349" s="1359"/>
      <c r="MVR2349" s="1359"/>
      <c r="MVS2349" s="1359"/>
      <c r="MVT2349" s="1359"/>
      <c r="MVU2349" s="1359"/>
      <c r="MVV2349" s="1359"/>
      <c r="MVW2349" s="1359"/>
      <c r="MVX2349" s="1359"/>
      <c r="MVY2349" s="1359"/>
      <c r="MVZ2349" s="1359"/>
      <c r="MWA2349" s="1359"/>
      <c r="MWB2349" s="1359"/>
      <c r="MWC2349" s="1359"/>
      <c r="MWD2349" s="1359"/>
      <c r="MWE2349" s="1359"/>
      <c r="MWF2349" s="1359"/>
      <c r="MWG2349" s="1359"/>
      <c r="MWH2349" s="1359"/>
      <c r="MWI2349" s="1359"/>
      <c r="MWJ2349" s="1359"/>
      <c r="MWK2349" s="1359"/>
      <c r="MWL2349" s="1359"/>
      <c r="MWM2349" s="1359"/>
      <c r="MWN2349" s="1359"/>
      <c r="MWO2349" s="1359"/>
      <c r="MWP2349" s="1359"/>
      <c r="MWQ2349" s="1359"/>
      <c r="MWR2349" s="1359"/>
      <c r="MWS2349" s="1359"/>
      <c r="MWT2349" s="1359"/>
      <c r="MWU2349" s="1359"/>
      <c r="MWV2349" s="1359"/>
      <c r="MWW2349" s="1359"/>
      <c r="MWX2349" s="1359"/>
      <c r="MWY2349" s="1359"/>
      <c r="MWZ2349" s="1359"/>
      <c r="MXA2349" s="1359"/>
      <c r="MXB2349" s="1359"/>
      <c r="MXC2349" s="1359"/>
      <c r="MXD2349" s="1359"/>
      <c r="MXE2349" s="1359"/>
      <c r="MXF2349" s="1359"/>
      <c r="MXG2349" s="1359"/>
      <c r="MXH2349" s="1359"/>
      <c r="MXI2349" s="1359"/>
      <c r="MXJ2349" s="1359"/>
      <c r="MXK2349" s="1359"/>
      <c r="MXL2349" s="1359"/>
      <c r="MXM2349" s="1359"/>
      <c r="MXN2349" s="1359"/>
      <c r="MXO2349" s="1359"/>
      <c r="MXP2349" s="1359"/>
      <c r="MXQ2349" s="1359"/>
      <c r="MXR2349" s="1359"/>
      <c r="MXS2349" s="1359"/>
      <c r="MXT2349" s="1359"/>
      <c r="MXU2349" s="1359"/>
      <c r="MXV2349" s="1359"/>
      <c r="MXW2349" s="1359"/>
      <c r="MXX2349" s="1359"/>
      <c r="MXY2349" s="1359"/>
      <c r="MXZ2349" s="1359"/>
      <c r="MYA2349" s="1359"/>
      <c r="MYB2349" s="1359"/>
      <c r="MYC2349" s="1359"/>
      <c r="MYD2349" s="1359"/>
      <c r="MYE2349" s="1359"/>
      <c r="MYF2349" s="1359"/>
      <c r="MYG2349" s="1359"/>
      <c r="MYH2349" s="1359"/>
      <c r="MYI2349" s="1359"/>
      <c r="MYJ2349" s="1359"/>
      <c r="MYK2349" s="1359"/>
      <c r="MYL2349" s="1359"/>
      <c r="MYM2349" s="1359"/>
      <c r="MYN2349" s="1359"/>
      <c r="MYO2349" s="1359"/>
      <c r="MYP2349" s="1359"/>
      <c r="MYQ2349" s="1359"/>
      <c r="MYR2349" s="1359"/>
      <c r="MYS2349" s="1359"/>
      <c r="MYT2349" s="1359"/>
      <c r="MYU2349" s="1359"/>
      <c r="MYV2349" s="1359"/>
      <c r="MYW2349" s="1359"/>
      <c r="MYX2349" s="1359"/>
      <c r="MYY2349" s="1359"/>
      <c r="MYZ2349" s="1359"/>
      <c r="MZA2349" s="1359"/>
      <c r="MZB2349" s="1359"/>
      <c r="MZC2349" s="1359"/>
      <c r="MZD2349" s="1359"/>
      <c r="MZE2349" s="1359"/>
      <c r="MZF2349" s="1359"/>
      <c r="MZG2349" s="1359"/>
      <c r="MZH2349" s="1359"/>
      <c r="MZI2349" s="1359"/>
      <c r="MZJ2349" s="1359"/>
      <c r="MZK2349" s="1359"/>
      <c r="MZL2349" s="1359"/>
      <c r="MZM2349" s="1359"/>
      <c r="MZN2349" s="1359"/>
      <c r="MZO2349" s="1359"/>
      <c r="MZP2349" s="1359"/>
      <c r="MZQ2349" s="1359"/>
      <c r="MZR2349" s="1359"/>
      <c r="MZS2349" s="1359"/>
      <c r="MZT2349" s="1359"/>
      <c r="MZU2349" s="1359"/>
      <c r="MZV2349" s="1359"/>
      <c r="MZW2349" s="1359"/>
      <c r="MZX2349" s="1359"/>
      <c r="MZY2349" s="1359"/>
      <c r="MZZ2349" s="1359"/>
      <c r="NAA2349" s="1359"/>
      <c r="NAB2349" s="1359"/>
      <c r="NAC2349" s="1359"/>
      <c r="NAD2349" s="1359"/>
      <c r="NAE2349" s="1359"/>
      <c r="NAF2349" s="1359"/>
      <c r="NAG2349" s="1359"/>
      <c r="NAH2349" s="1359"/>
      <c r="NAI2349" s="1359"/>
      <c r="NAJ2349" s="1359"/>
      <c r="NAK2349" s="1359"/>
      <c r="NAL2349" s="1359"/>
      <c r="NAM2349" s="1359"/>
      <c r="NAN2349" s="1359"/>
      <c r="NAO2349" s="1359"/>
      <c r="NAP2349" s="1359"/>
      <c r="NAQ2349" s="1359"/>
      <c r="NAR2349" s="1359"/>
      <c r="NAS2349" s="1359"/>
      <c r="NAT2349" s="1359"/>
      <c r="NAU2349" s="1359"/>
      <c r="NAV2349" s="1359"/>
      <c r="NAW2349" s="1359"/>
      <c r="NAX2349" s="1359"/>
      <c r="NAY2349" s="1359"/>
      <c r="NAZ2349" s="1359"/>
      <c r="NBA2349" s="1359"/>
      <c r="NBB2349" s="1359"/>
      <c r="NBC2349" s="1359"/>
      <c r="NBD2349" s="1359"/>
      <c r="NBE2349" s="1359"/>
      <c r="NBF2349" s="1359"/>
      <c r="NBG2349" s="1359"/>
      <c r="NBH2349" s="1359"/>
      <c r="NBI2349" s="1359"/>
      <c r="NBJ2349" s="1359"/>
      <c r="NBK2349" s="1359"/>
      <c r="NBL2349" s="1359"/>
      <c r="NBM2349" s="1359"/>
      <c r="NBN2349" s="1359"/>
      <c r="NBO2349" s="1359"/>
      <c r="NBP2349" s="1359"/>
      <c r="NBQ2349" s="1359"/>
      <c r="NBR2349" s="1359"/>
      <c r="NBS2349" s="1359"/>
      <c r="NBT2349" s="1359"/>
      <c r="NBU2349" s="1359"/>
      <c r="NBV2349" s="1359"/>
      <c r="NBW2349" s="1359"/>
      <c r="NBX2349" s="1359"/>
      <c r="NBY2349" s="1359"/>
      <c r="NBZ2349" s="1359"/>
      <c r="NCA2349" s="1359"/>
      <c r="NCB2349" s="1359"/>
      <c r="NCC2349" s="1359"/>
      <c r="NCD2349" s="1359"/>
      <c r="NCE2349" s="1359"/>
      <c r="NCF2349" s="1359"/>
      <c r="NCG2349" s="1359"/>
      <c r="NCH2349" s="1359"/>
      <c r="NCI2349" s="1359"/>
      <c r="NCJ2349" s="1359"/>
      <c r="NCK2349" s="1359"/>
      <c r="NCL2349" s="1359"/>
      <c r="NCM2349" s="1359"/>
      <c r="NCN2349" s="1359"/>
      <c r="NCO2349" s="1359"/>
      <c r="NCP2349" s="1359"/>
      <c r="NCQ2349" s="1359"/>
      <c r="NCR2349" s="1359"/>
      <c r="NCS2349" s="1359"/>
      <c r="NCT2349" s="1359"/>
      <c r="NCU2349" s="1359"/>
      <c r="NCV2349" s="1359"/>
      <c r="NCW2349" s="1359"/>
      <c r="NCX2349" s="1359"/>
      <c r="NCY2349" s="1359"/>
      <c r="NCZ2349" s="1359"/>
      <c r="NDA2349" s="1359"/>
      <c r="NDB2349" s="1359"/>
      <c r="NDC2349" s="1359"/>
      <c r="NDD2349" s="1359"/>
      <c r="NDE2349" s="1359"/>
      <c r="NDF2349" s="1359"/>
      <c r="NDG2349" s="1359"/>
      <c r="NDH2349" s="1359"/>
      <c r="NDI2349" s="1359"/>
      <c r="NDJ2349" s="1359"/>
      <c r="NDK2349" s="1359"/>
      <c r="NDL2349" s="1359"/>
      <c r="NDM2349" s="1359"/>
      <c r="NDN2349" s="1359"/>
      <c r="NDO2349" s="1359"/>
      <c r="NDP2349" s="1359"/>
      <c r="NDQ2349" s="1359"/>
      <c r="NDR2349" s="1359"/>
      <c r="NDS2349" s="1359"/>
      <c r="NDT2349" s="1359"/>
      <c r="NDU2349" s="1359"/>
      <c r="NDV2349" s="1359"/>
      <c r="NDW2349" s="1359"/>
      <c r="NDX2349" s="1359"/>
      <c r="NDY2349" s="1359"/>
      <c r="NDZ2349" s="1359"/>
      <c r="NEA2349" s="1359"/>
      <c r="NEB2349" s="1359"/>
      <c r="NEC2349" s="1359"/>
      <c r="NED2349" s="1359"/>
      <c r="NEE2349" s="1359"/>
      <c r="NEF2349" s="1359"/>
      <c r="NEG2349" s="1359"/>
      <c r="NEH2349" s="1359"/>
      <c r="NEI2349" s="1359"/>
      <c r="NEJ2349" s="1359"/>
      <c r="NEK2349" s="1359"/>
      <c r="NEL2349" s="1359"/>
      <c r="NEM2349" s="1359"/>
      <c r="NEN2349" s="1359"/>
      <c r="NEO2349" s="1359"/>
      <c r="NEP2349" s="1359"/>
      <c r="NEQ2349" s="1359"/>
      <c r="NER2349" s="1359"/>
      <c r="NES2349" s="1359"/>
      <c r="NET2349" s="1359"/>
      <c r="NEU2349" s="1359"/>
      <c r="NEV2349" s="1359"/>
      <c r="NEW2349" s="1359"/>
      <c r="NEX2349" s="1359"/>
      <c r="NEY2349" s="1359"/>
      <c r="NEZ2349" s="1359"/>
      <c r="NFA2349" s="1359"/>
      <c r="NFB2349" s="1359"/>
      <c r="NFC2349" s="1359"/>
      <c r="NFD2349" s="1359"/>
      <c r="NFE2349" s="1359"/>
      <c r="NFF2349" s="1359"/>
      <c r="NFG2349" s="1359"/>
      <c r="NFH2349" s="1359"/>
      <c r="NFI2349" s="1359"/>
      <c r="NFJ2349" s="1359"/>
      <c r="NFK2349" s="1359"/>
      <c r="NFL2349" s="1359"/>
      <c r="NFM2349" s="1359"/>
      <c r="NFN2349" s="1359"/>
      <c r="NFO2349" s="1359"/>
      <c r="NFP2349" s="1359"/>
      <c r="NFQ2349" s="1359"/>
      <c r="NFR2349" s="1359"/>
      <c r="NFS2349" s="1359"/>
      <c r="NFT2349" s="1359"/>
      <c r="NFU2349" s="1359"/>
      <c r="NFV2349" s="1359"/>
      <c r="NFW2349" s="1359"/>
      <c r="NFX2349" s="1359"/>
      <c r="NFY2349" s="1359"/>
      <c r="NFZ2349" s="1359"/>
      <c r="NGA2349" s="1359"/>
      <c r="NGB2349" s="1359"/>
      <c r="NGC2349" s="1359"/>
      <c r="NGD2349" s="1359"/>
      <c r="NGE2349" s="1359"/>
      <c r="NGF2349" s="1359"/>
      <c r="NGG2349" s="1359"/>
      <c r="NGH2349" s="1359"/>
      <c r="NGI2349" s="1359"/>
      <c r="NGJ2349" s="1359"/>
      <c r="NGK2349" s="1359"/>
      <c r="NGL2349" s="1359"/>
      <c r="NGM2349" s="1359"/>
      <c r="NGN2349" s="1359"/>
      <c r="NGO2349" s="1359"/>
      <c r="NGP2349" s="1359"/>
      <c r="NGQ2349" s="1359"/>
      <c r="NGR2349" s="1359"/>
      <c r="NGS2349" s="1359"/>
      <c r="NGT2349" s="1359"/>
      <c r="NGU2349" s="1359"/>
      <c r="NGV2349" s="1359"/>
      <c r="NGW2349" s="1359"/>
      <c r="NGX2349" s="1359"/>
      <c r="NGY2349" s="1359"/>
      <c r="NGZ2349" s="1359"/>
      <c r="NHA2349" s="1359"/>
      <c r="NHB2349" s="1359"/>
      <c r="NHC2349" s="1359"/>
      <c r="NHD2349" s="1359"/>
      <c r="NHE2349" s="1359"/>
      <c r="NHF2349" s="1359"/>
      <c r="NHG2349" s="1359"/>
      <c r="NHH2349" s="1359"/>
      <c r="NHI2349" s="1359"/>
      <c r="NHJ2349" s="1359"/>
      <c r="NHK2349" s="1359"/>
      <c r="NHL2349" s="1359"/>
      <c r="NHM2349" s="1359"/>
      <c r="NHN2349" s="1359"/>
      <c r="NHO2349" s="1359"/>
      <c r="NHP2349" s="1359"/>
      <c r="NHQ2349" s="1359"/>
      <c r="NHR2349" s="1359"/>
      <c r="NHS2349" s="1359"/>
      <c r="NHT2349" s="1359"/>
      <c r="NHU2349" s="1359"/>
      <c r="NHV2349" s="1359"/>
      <c r="NHW2349" s="1359"/>
      <c r="NHX2349" s="1359"/>
      <c r="NHY2349" s="1359"/>
      <c r="NHZ2349" s="1359"/>
      <c r="NIA2349" s="1359"/>
      <c r="NIB2349" s="1359"/>
      <c r="NIC2349" s="1359"/>
      <c r="NID2349" s="1359"/>
      <c r="NIE2349" s="1359"/>
      <c r="NIF2349" s="1359"/>
      <c r="NIG2349" s="1359"/>
      <c r="NIH2349" s="1359"/>
      <c r="NII2349" s="1359"/>
      <c r="NIJ2349" s="1359"/>
      <c r="NIK2349" s="1359"/>
      <c r="NIL2349" s="1359"/>
      <c r="NIM2349" s="1359"/>
      <c r="NIN2349" s="1359"/>
      <c r="NIO2349" s="1359"/>
      <c r="NIP2349" s="1359"/>
      <c r="NIQ2349" s="1359"/>
      <c r="NIR2349" s="1359"/>
      <c r="NIS2349" s="1359"/>
      <c r="NIT2349" s="1359"/>
      <c r="NIU2349" s="1359"/>
      <c r="NIV2349" s="1359"/>
      <c r="NIW2349" s="1359"/>
      <c r="NIX2349" s="1359"/>
      <c r="NIY2349" s="1359"/>
      <c r="NIZ2349" s="1359"/>
      <c r="NJA2349" s="1359"/>
      <c r="NJB2349" s="1359"/>
      <c r="NJC2349" s="1359"/>
      <c r="NJD2349" s="1359"/>
      <c r="NJE2349" s="1359"/>
      <c r="NJF2349" s="1359"/>
      <c r="NJG2349" s="1359"/>
      <c r="NJH2349" s="1359"/>
      <c r="NJI2349" s="1359"/>
      <c r="NJJ2349" s="1359"/>
      <c r="NJK2349" s="1359"/>
      <c r="NJL2349" s="1359"/>
      <c r="NJM2349" s="1359"/>
      <c r="NJN2349" s="1359"/>
      <c r="NJO2349" s="1359"/>
      <c r="NJP2349" s="1359"/>
      <c r="NJQ2349" s="1359"/>
      <c r="NJR2349" s="1359"/>
      <c r="NJS2349" s="1359"/>
      <c r="NJT2349" s="1359"/>
      <c r="NJU2349" s="1359"/>
      <c r="NJV2349" s="1359"/>
      <c r="NJW2349" s="1359"/>
      <c r="NJX2349" s="1359"/>
      <c r="NJY2349" s="1359"/>
      <c r="NJZ2349" s="1359"/>
      <c r="NKA2349" s="1359"/>
      <c r="NKB2349" s="1359"/>
      <c r="NKC2349" s="1359"/>
      <c r="NKD2349" s="1359"/>
      <c r="NKE2349" s="1359"/>
      <c r="NKF2349" s="1359"/>
      <c r="NKG2349" s="1359"/>
      <c r="NKH2349" s="1359"/>
      <c r="NKI2349" s="1359"/>
      <c r="NKJ2349" s="1359"/>
      <c r="NKK2349" s="1359"/>
      <c r="NKL2349" s="1359"/>
      <c r="NKM2349" s="1359"/>
      <c r="NKN2349" s="1359"/>
      <c r="NKO2349" s="1359"/>
      <c r="NKP2349" s="1359"/>
      <c r="NKQ2349" s="1359"/>
      <c r="NKR2349" s="1359"/>
      <c r="NKS2349" s="1359"/>
      <c r="NKT2349" s="1359"/>
      <c r="NKU2349" s="1359"/>
      <c r="NKV2349" s="1359"/>
      <c r="NKW2349" s="1359"/>
      <c r="NKX2349" s="1359"/>
      <c r="NKY2349" s="1359"/>
      <c r="NKZ2349" s="1359"/>
      <c r="NLA2349" s="1359"/>
      <c r="NLB2349" s="1359"/>
      <c r="NLC2349" s="1359"/>
      <c r="NLD2349" s="1359"/>
      <c r="NLE2349" s="1359"/>
      <c r="NLF2349" s="1359"/>
      <c r="NLG2349" s="1359"/>
      <c r="NLH2349" s="1359"/>
      <c r="NLI2349" s="1359"/>
      <c r="NLJ2349" s="1359"/>
      <c r="NLK2349" s="1359"/>
      <c r="NLL2349" s="1359"/>
      <c r="NLM2349" s="1359"/>
      <c r="NLN2349" s="1359"/>
      <c r="NLO2349" s="1359"/>
      <c r="NLP2349" s="1359"/>
      <c r="NLQ2349" s="1359"/>
      <c r="NLR2349" s="1359"/>
      <c r="NLS2349" s="1359"/>
      <c r="NLT2349" s="1359"/>
      <c r="NLU2349" s="1359"/>
      <c r="NLV2349" s="1359"/>
      <c r="NLW2349" s="1359"/>
      <c r="NLX2349" s="1359"/>
      <c r="NLY2349" s="1359"/>
      <c r="NLZ2349" s="1359"/>
      <c r="NMA2349" s="1359"/>
      <c r="NMB2349" s="1359"/>
      <c r="NMC2349" s="1359"/>
      <c r="NMD2349" s="1359"/>
      <c r="NME2349" s="1359"/>
      <c r="NMF2349" s="1359"/>
      <c r="NMG2349" s="1359"/>
      <c r="NMH2349" s="1359"/>
      <c r="NMI2349" s="1359"/>
      <c r="NMJ2349" s="1359"/>
      <c r="NMK2349" s="1359"/>
      <c r="NML2349" s="1359"/>
      <c r="NMM2349" s="1359"/>
      <c r="NMN2349" s="1359"/>
      <c r="NMO2349" s="1359"/>
      <c r="NMP2349" s="1359"/>
      <c r="NMQ2349" s="1359"/>
      <c r="NMR2349" s="1359"/>
      <c r="NMS2349" s="1359"/>
      <c r="NMT2349" s="1359"/>
      <c r="NMU2349" s="1359"/>
      <c r="NMV2349" s="1359"/>
      <c r="NMW2349" s="1359"/>
      <c r="NMX2349" s="1359"/>
      <c r="NMY2349" s="1359"/>
      <c r="NMZ2349" s="1359"/>
      <c r="NNA2349" s="1359"/>
      <c r="NNB2349" s="1359"/>
      <c r="NNC2349" s="1359"/>
      <c r="NND2349" s="1359"/>
      <c r="NNE2349" s="1359"/>
      <c r="NNF2349" s="1359"/>
      <c r="NNG2349" s="1359"/>
      <c r="NNH2349" s="1359"/>
      <c r="NNI2349" s="1359"/>
      <c r="NNJ2349" s="1359"/>
      <c r="NNK2349" s="1359"/>
      <c r="NNL2349" s="1359"/>
      <c r="NNM2349" s="1359"/>
      <c r="NNN2349" s="1359"/>
      <c r="NNO2349" s="1359"/>
      <c r="NNP2349" s="1359"/>
      <c r="NNQ2349" s="1359"/>
      <c r="NNR2349" s="1359"/>
      <c r="NNS2349" s="1359"/>
      <c r="NNT2349" s="1359"/>
      <c r="NNU2349" s="1359"/>
      <c r="NNV2349" s="1359"/>
      <c r="NNW2349" s="1359"/>
      <c r="NNX2349" s="1359"/>
      <c r="NNY2349" s="1359"/>
      <c r="NNZ2349" s="1359"/>
      <c r="NOA2349" s="1359"/>
      <c r="NOB2349" s="1359"/>
      <c r="NOC2349" s="1359"/>
      <c r="NOD2349" s="1359"/>
      <c r="NOE2349" s="1359"/>
      <c r="NOF2349" s="1359"/>
      <c r="NOG2349" s="1359"/>
      <c r="NOH2349" s="1359"/>
      <c r="NOI2349" s="1359"/>
      <c r="NOJ2349" s="1359"/>
      <c r="NOK2349" s="1359"/>
      <c r="NOL2349" s="1359"/>
      <c r="NOM2349" s="1359"/>
      <c r="NON2349" s="1359"/>
      <c r="NOO2349" s="1359"/>
      <c r="NOP2349" s="1359"/>
      <c r="NOQ2349" s="1359"/>
      <c r="NOR2349" s="1359"/>
      <c r="NOS2349" s="1359"/>
      <c r="NOT2349" s="1359"/>
      <c r="NOU2349" s="1359"/>
      <c r="NOV2349" s="1359"/>
      <c r="NOW2349" s="1359"/>
      <c r="NOX2349" s="1359"/>
      <c r="NOY2349" s="1359"/>
      <c r="NOZ2349" s="1359"/>
      <c r="NPA2349" s="1359"/>
      <c r="NPB2349" s="1359"/>
      <c r="NPC2349" s="1359"/>
      <c r="NPD2349" s="1359"/>
      <c r="NPE2349" s="1359"/>
      <c r="NPF2349" s="1359"/>
      <c r="NPG2349" s="1359"/>
      <c r="NPH2349" s="1359"/>
      <c r="NPI2349" s="1359"/>
      <c r="NPJ2349" s="1359"/>
      <c r="NPK2349" s="1359"/>
      <c r="NPL2349" s="1359"/>
      <c r="NPM2349" s="1359"/>
      <c r="NPN2349" s="1359"/>
      <c r="NPO2349" s="1359"/>
      <c r="NPP2349" s="1359"/>
      <c r="NPQ2349" s="1359"/>
      <c r="NPR2349" s="1359"/>
      <c r="NPS2349" s="1359"/>
      <c r="NPT2349" s="1359"/>
      <c r="NPU2349" s="1359"/>
      <c r="NPV2349" s="1359"/>
      <c r="NPW2349" s="1359"/>
      <c r="NPX2349" s="1359"/>
      <c r="NPY2349" s="1359"/>
      <c r="NPZ2349" s="1359"/>
      <c r="NQA2349" s="1359"/>
      <c r="NQB2349" s="1359"/>
      <c r="NQC2349" s="1359"/>
      <c r="NQD2349" s="1359"/>
      <c r="NQE2349" s="1359"/>
      <c r="NQF2349" s="1359"/>
      <c r="NQG2349" s="1359"/>
      <c r="NQH2349" s="1359"/>
      <c r="NQI2349" s="1359"/>
      <c r="NQJ2349" s="1359"/>
      <c r="NQK2349" s="1359"/>
      <c r="NQL2349" s="1359"/>
      <c r="NQM2349" s="1359"/>
      <c r="NQN2349" s="1359"/>
      <c r="NQO2349" s="1359"/>
      <c r="NQP2349" s="1359"/>
      <c r="NQQ2349" s="1359"/>
      <c r="NQR2349" s="1359"/>
      <c r="NQS2349" s="1359"/>
      <c r="NQT2349" s="1359"/>
      <c r="NQU2349" s="1359"/>
      <c r="NQV2349" s="1359"/>
      <c r="NQW2349" s="1359"/>
      <c r="NQX2349" s="1359"/>
      <c r="NQY2349" s="1359"/>
      <c r="NQZ2349" s="1359"/>
      <c r="NRA2349" s="1359"/>
      <c r="NRB2349" s="1359"/>
      <c r="NRC2349" s="1359"/>
      <c r="NRD2349" s="1359"/>
      <c r="NRE2349" s="1359"/>
      <c r="NRF2349" s="1359"/>
      <c r="NRG2349" s="1359"/>
      <c r="NRH2349" s="1359"/>
      <c r="NRI2349" s="1359"/>
      <c r="NRJ2349" s="1359"/>
      <c r="NRK2349" s="1359"/>
      <c r="NRL2349" s="1359"/>
      <c r="NRM2349" s="1359"/>
      <c r="NRN2349" s="1359"/>
      <c r="NRO2349" s="1359"/>
      <c r="NRP2349" s="1359"/>
      <c r="NRQ2349" s="1359"/>
      <c r="NRR2349" s="1359"/>
      <c r="NRS2349" s="1359"/>
      <c r="NRT2349" s="1359"/>
      <c r="NRU2349" s="1359"/>
      <c r="NRV2349" s="1359"/>
      <c r="NRW2349" s="1359"/>
      <c r="NRX2349" s="1359"/>
      <c r="NRY2349" s="1359"/>
      <c r="NRZ2349" s="1359"/>
      <c r="NSA2349" s="1359"/>
      <c r="NSB2349" s="1359"/>
      <c r="NSC2349" s="1359"/>
      <c r="NSD2349" s="1359"/>
      <c r="NSE2349" s="1359"/>
      <c r="NSF2349" s="1359"/>
      <c r="NSG2349" s="1359"/>
      <c r="NSH2349" s="1359"/>
      <c r="NSI2349" s="1359"/>
      <c r="NSJ2349" s="1359"/>
      <c r="NSK2349" s="1359"/>
      <c r="NSL2349" s="1359"/>
      <c r="NSM2349" s="1359"/>
      <c r="NSN2349" s="1359"/>
      <c r="NSO2349" s="1359"/>
      <c r="NSP2349" s="1359"/>
      <c r="NSQ2349" s="1359"/>
      <c r="NSR2349" s="1359"/>
      <c r="NSS2349" s="1359"/>
      <c r="NST2349" s="1359"/>
      <c r="NSU2349" s="1359"/>
      <c r="NSV2349" s="1359"/>
      <c r="NSW2349" s="1359"/>
      <c r="NSX2349" s="1359"/>
      <c r="NSY2349" s="1359"/>
      <c r="NSZ2349" s="1359"/>
      <c r="NTA2349" s="1359"/>
      <c r="NTB2349" s="1359"/>
      <c r="NTC2349" s="1359"/>
      <c r="NTD2349" s="1359"/>
      <c r="NTE2349" s="1359"/>
      <c r="NTF2349" s="1359"/>
      <c r="NTG2349" s="1359"/>
      <c r="NTH2349" s="1359"/>
      <c r="NTI2349" s="1359"/>
      <c r="NTJ2349" s="1359"/>
      <c r="NTK2349" s="1359"/>
      <c r="NTL2349" s="1359"/>
      <c r="NTM2349" s="1359"/>
      <c r="NTN2349" s="1359"/>
      <c r="NTO2349" s="1359"/>
      <c r="NTP2349" s="1359"/>
      <c r="NTQ2349" s="1359"/>
      <c r="NTR2349" s="1359"/>
      <c r="NTS2349" s="1359"/>
      <c r="NTT2349" s="1359"/>
      <c r="NTU2349" s="1359"/>
      <c r="NTV2349" s="1359"/>
      <c r="NTW2349" s="1359"/>
      <c r="NTX2349" s="1359"/>
      <c r="NTY2349" s="1359"/>
      <c r="NTZ2349" s="1359"/>
      <c r="NUA2349" s="1359"/>
      <c r="NUB2349" s="1359"/>
      <c r="NUC2349" s="1359"/>
      <c r="NUD2349" s="1359"/>
      <c r="NUE2349" s="1359"/>
      <c r="NUF2349" s="1359"/>
      <c r="NUG2349" s="1359"/>
      <c r="NUH2349" s="1359"/>
      <c r="NUI2349" s="1359"/>
      <c r="NUJ2349" s="1359"/>
      <c r="NUK2349" s="1359"/>
      <c r="NUL2349" s="1359"/>
      <c r="NUM2349" s="1359"/>
      <c r="NUN2349" s="1359"/>
      <c r="NUO2349" s="1359"/>
      <c r="NUP2349" s="1359"/>
      <c r="NUQ2349" s="1359"/>
      <c r="NUR2349" s="1359"/>
      <c r="NUS2349" s="1359"/>
      <c r="NUT2349" s="1359"/>
      <c r="NUU2349" s="1359"/>
      <c r="NUV2349" s="1359"/>
      <c r="NUW2349" s="1359"/>
      <c r="NUX2349" s="1359"/>
      <c r="NUY2349" s="1359"/>
      <c r="NUZ2349" s="1359"/>
      <c r="NVA2349" s="1359"/>
      <c r="NVB2349" s="1359"/>
      <c r="NVC2349" s="1359"/>
      <c r="NVD2349" s="1359"/>
      <c r="NVE2349" s="1359"/>
      <c r="NVF2349" s="1359"/>
      <c r="NVG2349" s="1359"/>
      <c r="NVH2349" s="1359"/>
      <c r="NVI2349" s="1359"/>
      <c r="NVJ2349" s="1359"/>
      <c r="NVK2349" s="1359"/>
      <c r="NVL2349" s="1359"/>
      <c r="NVM2349" s="1359"/>
      <c r="NVN2349" s="1359"/>
      <c r="NVO2349" s="1359"/>
      <c r="NVP2349" s="1359"/>
      <c r="NVQ2349" s="1359"/>
      <c r="NVR2349" s="1359"/>
      <c r="NVS2349" s="1359"/>
      <c r="NVT2349" s="1359"/>
      <c r="NVU2349" s="1359"/>
      <c r="NVV2349" s="1359"/>
      <c r="NVW2349" s="1359"/>
      <c r="NVX2349" s="1359"/>
      <c r="NVY2349" s="1359"/>
      <c r="NVZ2349" s="1359"/>
      <c r="NWA2349" s="1359"/>
      <c r="NWB2349" s="1359"/>
      <c r="NWC2349" s="1359"/>
      <c r="NWD2349" s="1359"/>
      <c r="NWE2349" s="1359"/>
      <c r="NWF2349" s="1359"/>
      <c r="NWG2349" s="1359"/>
      <c r="NWH2349" s="1359"/>
      <c r="NWI2349" s="1359"/>
      <c r="NWJ2349" s="1359"/>
      <c r="NWK2349" s="1359"/>
      <c r="NWL2349" s="1359"/>
      <c r="NWM2349" s="1359"/>
      <c r="NWN2349" s="1359"/>
      <c r="NWO2349" s="1359"/>
      <c r="NWP2349" s="1359"/>
      <c r="NWQ2349" s="1359"/>
      <c r="NWR2349" s="1359"/>
      <c r="NWS2349" s="1359"/>
      <c r="NWT2349" s="1359"/>
      <c r="NWU2349" s="1359"/>
      <c r="NWV2349" s="1359"/>
      <c r="NWW2349" s="1359"/>
      <c r="NWX2349" s="1359"/>
      <c r="NWY2349" s="1359"/>
      <c r="NWZ2349" s="1359"/>
      <c r="NXA2349" s="1359"/>
      <c r="NXB2349" s="1359"/>
      <c r="NXC2349" s="1359"/>
      <c r="NXD2349" s="1359"/>
      <c r="NXE2349" s="1359"/>
      <c r="NXF2349" s="1359"/>
      <c r="NXG2349" s="1359"/>
      <c r="NXH2349" s="1359"/>
      <c r="NXI2349" s="1359"/>
      <c r="NXJ2349" s="1359"/>
      <c r="NXK2349" s="1359"/>
      <c r="NXL2349" s="1359"/>
      <c r="NXM2349" s="1359"/>
      <c r="NXN2349" s="1359"/>
      <c r="NXO2349" s="1359"/>
      <c r="NXP2349" s="1359"/>
      <c r="NXQ2349" s="1359"/>
      <c r="NXR2349" s="1359"/>
      <c r="NXS2349" s="1359"/>
      <c r="NXT2349" s="1359"/>
      <c r="NXU2349" s="1359"/>
      <c r="NXV2349" s="1359"/>
      <c r="NXW2349" s="1359"/>
      <c r="NXX2349" s="1359"/>
      <c r="NXY2349" s="1359"/>
      <c r="NXZ2349" s="1359"/>
      <c r="NYA2349" s="1359"/>
      <c r="NYB2349" s="1359"/>
      <c r="NYC2349" s="1359"/>
      <c r="NYD2349" s="1359"/>
      <c r="NYE2349" s="1359"/>
      <c r="NYF2349" s="1359"/>
      <c r="NYG2349" s="1359"/>
      <c r="NYH2349" s="1359"/>
      <c r="NYI2349" s="1359"/>
      <c r="NYJ2349" s="1359"/>
      <c r="NYK2349" s="1359"/>
      <c r="NYL2349" s="1359"/>
      <c r="NYM2349" s="1359"/>
      <c r="NYN2349" s="1359"/>
      <c r="NYO2349" s="1359"/>
      <c r="NYP2349" s="1359"/>
      <c r="NYQ2349" s="1359"/>
      <c r="NYR2349" s="1359"/>
      <c r="NYS2349" s="1359"/>
      <c r="NYT2349" s="1359"/>
      <c r="NYU2349" s="1359"/>
      <c r="NYV2349" s="1359"/>
      <c r="NYW2349" s="1359"/>
      <c r="NYX2349" s="1359"/>
      <c r="NYY2349" s="1359"/>
      <c r="NYZ2349" s="1359"/>
      <c r="NZA2349" s="1359"/>
      <c r="NZB2349" s="1359"/>
      <c r="NZC2349" s="1359"/>
      <c r="NZD2349" s="1359"/>
      <c r="NZE2349" s="1359"/>
      <c r="NZF2349" s="1359"/>
      <c r="NZG2349" s="1359"/>
      <c r="NZH2349" s="1359"/>
      <c r="NZI2349" s="1359"/>
      <c r="NZJ2349" s="1359"/>
      <c r="NZK2349" s="1359"/>
      <c r="NZL2349" s="1359"/>
      <c r="NZM2349" s="1359"/>
      <c r="NZN2349" s="1359"/>
      <c r="NZO2349" s="1359"/>
      <c r="NZP2349" s="1359"/>
      <c r="NZQ2349" s="1359"/>
      <c r="NZR2349" s="1359"/>
      <c r="NZS2349" s="1359"/>
      <c r="NZT2349" s="1359"/>
      <c r="NZU2349" s="1359"/>
      <c r="NZV2349" s="1359"/>
      <c r="NZW2349" s="1359"/>
      <c r="NZX2349" s="1359"/>
      <c r="NZY2349" s="1359"/>
      <c r="NZZ2349" s="1359"/>
      <c r="OAA2349" s="1359"/>
      <c r="OAB2349" s="1359"/>
      <c r="OAC2349" s="1359"/>
      <c r="OAD2349" s="1359"/>
      <c r="OAE2349" s="1359"/>
      <c r="OAF2349" s="1359"/>
      <c r="OAG2349" s="1359"/>
      <c r="OAH2349" s="1359"/>
      <c r="OAI2349" s="1359"/>
      <c r="OAJ2349" s="1359"/>
      <c r="OAK2349" s="1359"/>
      <c r="OAL2349" s="1359"/>
      <c r="OAM2349" s="1359"/>
      <c r="OAN2349" s="1359"/>
      <c r="OAO2349" s="1359"/>
      <c r="OAP2349" s="1359"/>
      <c r="OAQ2349" s="1359"/>
      <c r="OAR2349" s="1359"/>
      <c r="OAS2349" s="1359"/>
      <c r="OAT2349" s="1359"/>
      <c r="OAU2349" s="1359"/>
      <c r="OAV2349" s="1359"/>
      <c r="OAW2349" s="1359"/>
      <c r="OAX2349" s="1359"/>
      <c r="OAY2349" s="1359"/>
      <c r="OAZ2349" s="1359"/>
      <c r="OBA2349" s="1359"/>
      <c r="OBB2349" s="1359"/>
      <c r="OBC2349" s="1359"/>
      <c r="OBD2349" s="1359"/>
      <c r="OBE2349" s="1359"/>
      <c r="OBF2349" s="1359"/>
      <c r="OBG2349" s="1359"/>
      <c r="OBH2349" s="1359"/>
      <c r="OBI2349" s="1359"/>
      <c r="OBJ2349" s="1359"/>
      <c r="OBK2349" s="1359"/>
      <c r="OBL2349" s="1359"/>
      <c r="OBM2349" s="1359"/>
      <c r="OBN2349" s="1359"/>
      <c r="OBO2349" s="1359"/>
      <c r="OBP2349" s="1359"/>
      <c r="OBQ2349" s="1359"/>
      <c r="OBR2349" s="1359"/>
      <c r="OBS2349" s="1359"/>
      <c r="OBT2349" s="1359"/>
      <c r="OBU2349" s="1359"/>
      <c r="OBV2349" s="1359"/>
      <c r="OBW2349" s="1359"/>
      <c r="OBX2349" s="1359"/>
      <c r="OBY2349" s="1359"/>
      <c r="OBZ2349" s="1359"/>
      <c r="OCA2349" s="1359"/>
      <c r="OCB2349" s="1359"/>
      <c r="OCC2349" s="1359"/>
      <c r="OCD2349" s="1359"/>
      <c r="OCE2349" s="1359"/>
      <c r="OCF2349" s="1359"/>
      <c r="OCG2349" s="1359"/>
      <c r="OCH2349" s="1359"/>
      <c r="OCI2349" s="1359"/>
      <c r="OCJ2349" s="1359"/>
      <c r="OCK2349" s="1359"/>
      <c r="OCL2349" s="1359"/>
      <c r="OCM2349" s="1359"/>
      <c r="OCN2349" s="1359"/>
      <c r="OCO2349" s="1359"/>
      <c r="OCP2349" s="1359"/>
      <c r="OCQ2349" s="1359"/>
      <c r="OCR2349" s="1359"/>
      <c r="OCS2349" s="1359"/>
      <c r="OCT2349" s="1359"/>
      <c r="OCU2349" s="1359"/>
      <c r="OCV2349" s="1359"/>
      <c r="OCW2349" s="1359"/>
      <c r="OCX2349" s="1359"/>
      <c r="OCY2349" s="1359"/>
      <c r="OCZ2349" s="1359"/>
      <c r="ODA2349" s="1359"/>
      <c r="ODB2349" s="1359"/>
      <c r="ODC2349" s="1359"/>
      <c r="ODD2349" s="1359"/>
      <c r="ODE2349" s="1359"/>
      <c r="ODF2349" s="1359"/>
      <c r="ODG2349" s="1359"/>
      <c r="ODH2349" s="1359"/>
      <c r="ODI2349" s="1359"/>
      <c r="ODJ2349" s="1359"/>
      <c r="ODK2349" s="1359"/>
      <c r="ODL2349" s="1359"/>
      <c r="ODM2349" s="1359"/>
      <c r="ODN2349" s="1359"/>
      <c r="ODO2349" s="1359"/>
      <c r="ODP2349" s="1359"/>
      <c r="ODQ2349" s="1359"/>
      <c r="ODR2349" s="1359"/>
      <c r="ODS2349" s="1359"/>
      <c r="ODT2349" s="1359"/>
      <c r="ODU2349" s="1359"/>
      <c r="ODV2349" s="1359"/>
      <c r="ODW2349" s="1359"/>
      <c r="ODX2349" s="1359"/>
      <c r="ODY2349" s="1359"/>
      <c r="ODZ2349" s="1359"/>
      <c r="OEA2349" s="1359"/>
      <c r="OEB2349" s="1359"/>
      <c r="OEC2349" s="1359"/>
      <c r="OED2349" s="1359"/>
      <c r="OEE2349" s="1359"/>
      <c r="OEF2349" s="1359"/>
      <c r="OEG2349" s="1359"/>
      <c r="OEH2349" s="1359"/>
      <c r="OEI2349" s="1359"/>
      <c r="OEJ2349" s="1359"/>
      <c r="OEK2349" s="1359"/>
      <c r="OEL2349" s="1359"/>
      <c r="OEM2349" s="1359"/>
      <c r="OEN2349" s="1359"/>
      <c r="OEO2349" s="1359"/>
      <c r="OEP2349" s="1359"/>
      <c r="OEQ2349" s="1359"/>
      <c r="OER2349" s="1359"/>
      <c r="OES2349" s="1359"/>
      <c r="OET2349" s="1359"/>
      <c r="OEU2349" s="1359"/>
      <c r="OEV2349" s="1359"/>
      <c r="OEW2349" s="1359"/>
      <c r="OEX2349" s="1359"/>
      <c r="OEY2349" s="1359"/>
      <c r="OEZ2349" s="1359"/>
      <c r="OFA2349" s="1359"/>
      <c r="OFB2349" s="1359"/>
      <c r="OFC2349" s="1359"/>
      <c r="OFD2349" s="1359"/>
      <c r="OFE2349" s="1359"/>
      <c r="OFF2349" s="1359"/>
      <c r="OFG2349" s="1359"/>
      <c r="OFH2349" s="1359"/>
      <c r="OFI2349" s="1359"/>
      <c r="OFJ2349" s="1359"/>
      <c r="OFK2349" s="1359"/>
      <c r="OFL2349" s="1359"/>
      <c r="OFM2349" s="1359"/>
      <c r="OFN2349" s="1359"/>
      <c r="OFO2349" s="1359"/>
      <c r="OFP2349" s="1359"/>
      <c r="OFQ2349" s="1359"/>
      <c r="OFR2349" s="1359"/>
      <c r="OFS2349" s="1359"/>
      <c r="OFT2349" s="1359"/>
      <c r="OFU2349" s="1359"/>
      <c r="OFV2349" s="1359"/>
      <c r="OFW2349" s="1359"/>
      <c r="OFX2349" s="1359"/>
      <c r="OFY2349" s="1359"/>
      <c r="OFZ2349" s="1359"/>
      <c r="OGA2349" s="1359"/>
      <c r="OGB2349" s="1359"/>
      <c r="OGC2349" s="1359"/>
      <c r="OGD2349" s="1359"/>
      <c r="OGE2349" s="1359"/>
      <c r="OGF2349" s="1359"/>
      <c r="OGG2349" s="1359"/>
      <c r="OGH2349" s="1359"/>
      <c r="OGI2349" s="1359"/>
      <c r="OGJ2349" s="1359"/>
      <c r="OGK2349" s="1359"/>
      <c r="OGL2349" s="1359"/>
      <c r="OGM2349" s="1359"/>
      <c r="OGN2349" s="1359"/>
      <c r="OGO2349" s="1359"/>
      <c r="OGP2349" s="1359"/>
      <c r="OGQ2349" s="1359"/>
      <c r="OGR2349" s="1359"/>
      <c r="OGS2349" s="1359"/>
      <c r="OGT2349" s="1359"/>
      <c r="OGU2349" s="1359"/>
      <c r="OGV2349" s="1359"/>
      <c r="OGW2349" s="1359"/>
      <c r="OGX2349" s="1359"/>
      <c r="OGY2349" s="1359"/>
      <c r="OGZ2349" s="1359"/>
      <c r="OHA2349" s="1359"/>
      <c r="OHB2349" s="1359"/>
      <c r="OHC2349" s="1359"/>
      <c r="OHD2349" s="1359"/>
      <c r="OHE2349" s="1359"/>
      <c r="OHF2349" s="1359"/>
      <c r="OHG2349" s="1359"/>
      <c r="OHH2349" s="1359"/>
      <c r="OHI2349" s="1359"/>
      <c r="OHJ2349" s="1359"/>
      <c r="OHK2349" s="1359"/>
      <c r="OHL2349" s="1359"/>
      <c r="OHM2349" s="1359"/>
      <c r="OHN2349" s="1359"/>
      <c r="OHO2349" s="1359"/>
      <c r="OHP2349" s="1359"/>
      <c r="OHQ2349" s="1359"/>
      <c r="OHR2349" s="1359"/>
      <c r="OHS2349" s="1359"/>
      <c r="OHT2349" s="1359"/>
      <c r="OHU2349" s="1359"/>
      <c r="OHV2349" s="1359"/>
      <c r="OHW2349" s="1359"/>
      <c r="OHX2349" s="1359"/>
      <c r="OHY2349" s="1359"/>
      <c r="OHZ2349" s="1359"/>
      <c r="OIA2349" s="1359"/>
      <c r="OIB2349" s="1359"/>
      <c r="OIC2349" s="1359"/>
      <c r="OID2349" s="1359"/>
      <c r="OIE2349" s="1359"/>
      <c r="OIF2349" s="1359"/>
      <c r="OIG2349" s="1359"/>
      <c r="OIH2349" s="1359"/>
      <c r="OII2349" s="1359"/>
      <c r="OIJ2349" s="1359"/>
      <c r="OIK2349" s="1359"/>
      <c r="OIL2349" s="1359"/>
      <c r="OIM2349" s="1359"/>
      <c r="OIN2349" s="1359"/>
      <c r="OIO2349" s="1359"/>
      <c r="OIP2349" s="1359"/>
      <c r="OIQ2349" s="1359"/>
      <c r="OIR2349" s="1359"/>
      <c r="OIS2349" s="1359"/>
      <c r="OIT2349" s="1359"/>
      <c r="OIU2349" s="1359"/>
      <c r="OIV2349" s="1359"/>
      <c r="OIW2349" s="1359"/>
      <c r="OIX2349" s="1359"/>
      <c r="OIY2349" s="1359"/>
      <c r="OIZ2349" s="1359"/>
      <c r="OJA2349" s="1359"/>
      <c r="OJB2349" s="1359"/>
      <c r="OJC2349" s="1359"/>
      <c r="OJD2349" s="1359"/>
      <c r="OJE2349" s="1359"/>
      <c r="OJF2349" s="1359"/>
      <c r="OJG2349" s="1359"/>
      <c r="OJH2349" s="1359"/>
      <c r="OJI2349" s="1359"/>
      <c r="OJJ2349" s="1359"/>
      <c r="OJK2349" s="1359"/>
      <c r="OJL2349" s="1359"/>
      <c r="OJM2349" s="1359"/>
      <c r="OJN2349" s="1359"/>
      <c r="OJO2349" s="1359"/>
      <c r="OJP2349" s="1359"/>
      <c r="OJQ2349" s="1359"/>
      <c r="OJR2349" s="1359"/>
      <c r="OJS2349" s="1359"/>
      <c r="OJT2349" s="1359"/>
      <c r="OJU2349" s="1359"/>
      <c r="OJV2349" s="1359"/>
      <c r="OJW2349" s="1359"/>
      <c r="OJX2349" s="1359"/>
      <c r="OJY2349" s="1359"/>
      <c r="OJZ2349" s="1359"/>
      <c r="OKA2349" s="1359"/>
      <c r="OKB2349" s="1359"/>
      <c r="OKC2349" s="1359"/>
      <c r="OKD2349" s="1359"/>
      <c r="OKE2349" s="1359"/>
      <c r="OKF2349" s="1359"/>
      <c r="OKG2349" s="1359"/>
      <c r="OKH2349" s="1359"/>
      <c r="OKI2349" s="1359"/>
      <c r="OKJ2349" s="1359"/>
      <c r="OKK2349" s="1359"/>
      <c r="OKL2349" s="1359"/>
      <c r="OKM2349" s="1359"/>
      <c r="OKN2349" s="1359"/>
      <c r="OKO2349" s="1359"/>
      <c r="OKP2349" s="1359"/>
      <c r="OKQ2349" s="1359"/>
      <c r="OKR2349" s="1359"/>
      <c r="OKS2349" s="1359"/>
      <c r="OKT2349" s="1359"/>
      <c r="OKU2349" s="1359"/>
      <c r="OKV2349" s="1359"/>
      <c r="OKW2349" s="1359"/>
      <c r="OKX2349" s="1359"/>
      <c r="OKY2349" s="1359"/>
      <c r="OKZ2349" s="1359"/>
      <c r="OLA2349" s="1359"/>
      <c r="OLB2349" s="1359"/>
      <c r="OLC2349" s="1359"/>
      <c r="OLD2349" s="1359"/>
      <c r="OLE2349" s="1359"/>
      <c r="OLF2349" s="1359"/>
      <c r="OLG2349" s="1359"/>
      <c r="OLH2349" s="1359"/>
      <c r="OLI2349" s="1359"/>
      <c r="OLJ2349" s="1359"/>
      <c r="OLK2349" s="1359"/>
      <c r="OLL2349" s="1359"/>
      <c r="OLM2349" s="1359"/>
      <c r="OLN2349" s="1359"/>
      <c r="OLO2349" s="1359"/>
      <c r="OLP2349" s="1359"/>
      <c r="OLQ2349" s="1359"/>
      <c r="OLR2349" s="1359"/>
      <c r="OLS2349" s="1359"/>
      <c r="OLT2349" s="1359"/>
      <c r="OLU2349" s="1359"/>
      <c r="OLV2349" s="1359"/>
      <c r="OLW2349" s="1359"/>
      <c r="OLX2349" s="1359"/>
      <c r="OLY2349" s="1359"/>
      <c r="OLZ2349" s="1359"/>
      <c r="OMA2349" s="1359"/>
      <c r="OMB2349" s="1359"/>
      <c r="OMC2349" s="1359"/>
      <c r="OMD2349" s="1359"/>
      <c r="OME2349" s="1359"/>
      <c r="OMF2349" s="1359"/>
      <c r="OMG2349" s="1359"/>
      <c r="OMH2349" s="1359"/>
      <c r="OMI2349" s="1359"/>
      <c r="OMJ2349" s="1359"/>
      <c r="OMK2349" s="1359"/>
      <c r="OML2349" s="1359"/>
      <c r="OMM2349" s="1359"/>
      <c r="OMN2349" s="1359"/>
      <c r="OMO2349" s="1359"/>
      <c r="OMP2349" s="1359"/>
      <c r="OMQ2349" s="1359"/>
      <c r="OMR2349" s="1359"/>
      <c r="OMS2349" s="1359"/>
      <c r="OMT2349" s="1359"/>
      <c r="OMU2349" s="1359"/>
      <c r="OMV2349" s="1359"/>
      <c r="OMW2349" s="1359"/>
      <c r="OMX2349" s="1359"/>
      <c r="OMY2349" s="1359"/>
      <c r="OMZ2349" s="1359"/>
      <c r="ONA2349" s="1359"/>
      <c r="ONB2349" s="1359"/>
      <c r="ONC2349" s="1359"/>
      <c r="OND2349" s="1359"/>
      <c r="ONE2349" s="1359"/>
      <c r="ONF2349" s="1359"/>
      <c r="ONG2349" s="1359"/>
      <c r="ONH2349" s="1359"/>
      <c r="ONI2349" s="1359"/>
      <c r="ONJ2349" s="1359"/>
      <c r="ONK2349" s="1359"/>
      <c r="ONL2349" s="1359"/>
      <c r="ONM2349" s="1359"/>
      <c r="ONN2349" s="1359"/>
      <c r="ONO2349" s="1359"/>
      <c r="ONP2349" s="1359"/>
      <c r="ONQ2349" s="1359"/>
      <c r="ONR2349" s="1359"/>
      <c r="ONS2349" s="1359"/>
      <c r="ONT2349" s="1359"/>
      <c r="ONU2349" s="1359"/>
      <c r="ONV2349" s="1359"/>
      <c r="ONW2349" s="1359"/>
      <c r="ONX2349" s="1359"/>
      <c r="ONY2349" s="1359"/>
      <c r="ONZ2349" s="1359"/>
      <c r="OOA2349" s="1359"/>
      <c r="OOB2349" s="1359"/>
      <c r="OOC2349" s="1359"/>
      <c r="OOD2349" s="1359"/>
      <c r="OOE2349" s="1359"/>
      <c r="OOF2349" s="1359"/>
      <c r="OOG2349" s="1359"/>
      <c r="OOH2349" s="1359"/>
      <c r="OOI2349" s="1359"/>
      <c r="OOJ2349" s="1359"/>
      <c r="OOK2349" s="1359"/>
      <c r="OOL2349" s="1359"/>
      <c r="OOM2349" s="1359"/>
      <c r="OON2349" s="1359"/>
      <c r="OOO2349" s="1359"/>
      <c r="OOP2349" s="1359"/>
      <c r="OOQ2349" s="1359"/>
      <c r="OOR2349" s="1359"/>
      <c r="OOS2349" s="1359"/>
      <c r="OOT2349" s="1359"/>
      <c r="OOU2349" s="1359"/>
      <c r="OOV2349" s="1359"/>
      <c r="OOW2349" s="1359"/>
      <c r="OOX2349" s="1359"/>
      <c r="OOY2349" s="1359"/>
      <c r="OOZ2349" s="1359"/>
      <c r="OPA2349" s="1359"/>
      <c r="OPB2349" s="1359"/>
      <c r="OPC2349" s="1359"/>
      <c r="OPD2349" s="1359"/>
      <c r="OPE2349" s="1359"/>
      <c r="OPF2349" s="1359"/>
      <c r="OPG2349" s="1359"/>
      <c r="OPH2349" s="1359"/>
      <c r="OPI2349" s="1359"/>
      <c r="OPJ2349" s="1359"/>
      <c r="OPK2349" s="1359"/>
      <c r="OPL2349" s="1359"/>
      <c r="OPM2349" s="1359"/>
      <c r="OPN2349" s="1359"/>
      <c r="OPO2349" s="1359"/>
      <c r="OPP2349" s="1359"/>
      <c r="OPQ2349" s="1359"/>
      <c r="OPR2349" s="1359"/>
      <c r="OPS2349" s="1359"/>
      <c r="OPT2349" s="1359"/>
      <c r="OPU2349" s="1359"/>
      <c r="OPV2349" s="1359"/>
      <c r="OPW2349" s="1359"/>
      <c r="OPX2349" s="1359"/>
      <c r="OPY2349" s="1359"/>
      <c r="OPZ2349" s="1359"/>
      <c r="OQA2349" s="1359"/>
      <c r="OQB2349" s="1359"/>
      <c r="OQC2349" s="1359"/>
      <c r="OQD2349" s="1359"/>
      <c r="OQE2349" s="1359"/>
      <c r="OQF2349" s="1359"/>
      <c r="OQG2349" s="1359"/>
      <c r="OQH2349" s="1359"/>
      <c r="OQI2349" s="1359"/>
      <c r="OQJ2349" s="1359"/>
      <c r="OQK2349" s="1359"/>
      <c r="OQL2349" s="1359"/>
      <c r="OQM2349" s="1359"/>
      <c r="OQN2349" s="1359"/>
      <c r="OQO2349" s="1359"/>
      <c r="OQP2349" s="1359"/>
      <c r="OQQ2349" s="1359"/>
      <c r="OQR2349" s="1359"/>
      <c r="OQS2349" s="1359"/>
      <c r="OQT2349" s="1359"/>
      <c r="OQU2349" s="1359"/>
      <c r="OQV2349" s="1359"/>
      <c r="OQW2349" s="1359"/>
      <c r="OQX2349" s="1359"/>
      <c r="OQY2349" s="1359"/>
      <c r="OQZ2349" s="1359"/>
      <c r="ORA2349" s="1359"/>
      <c r="ORB2349" s="1359"/>
      <c r="ORC2349" s="1359"/>
      <c r="ORD2349" s="1359"/>
      <c r="ORE2349" s="1359"/>
      <c r="ORF2349" s="1359"/>
      <c r="ORG2349" s="1359"/>
      <c r="ORH2349" s="1359"/>
      <c r="ORI2349" s="1359"/>
      <c r="ORJ2349" s="1359"/>
      <c r="ORK2349" s="1359"/>
      <c r="ORL2349" s="1359"/>
      <c r="ORM2349" s="1359"/>
      <c r="ORN2349" s="1359"/>
      <c r="ORO2349" s="1359"/>
      <c r="ORP2349" s="1359"/>
      <c r="ORQ2349" s="1359"/>
      <c r="ORR2349" s="1359"/>
      <c r="ORS2349" s="1359"/>
      <c r="ORT2349" s="1359"/>
      <c r="ORU2349" s="1359"/>
      <c r="ORV2349" s="1359"/>
      <c r="ORW2349" s="1359"/>
      <c r="ORX2349" s="1359"/>
      <c r="ORY2349" s="1359"/>
      <c r="ORZ2349" s="1359"/>
      <c r="OSA2349" s="1359"/>
      <c r="OSB2349" s="1359"/>
      <c r="OSC2349" s="1359"/>
      <c r="OSD2349" s="1359"/>
      <c r="OSE2349" s="1359"/>
      <c r="OSF2349" s="1359"/>
      <c r="OSG2349" s="1359"/>
      <c r="OSH2349" s="1359"/>
      <c r="OSI2349" s="1359"/>
      <c r="OSJ2349" s="1359"/>
      <c r="OSK2349" s="1359"/>
      <c r="OSL2349" s="1359"/>
      <c r="OSM2349" s="1359"/>
      <c r="OSN2349" s="1359"/>
      <c r="OSO2349" s="1359"/>
      <c r="OSP2349" s="1359"/>
      <c r="OSQ2349" s="1359"/>
      <c r="OSR2349" s="1359"/>
      <c r="OSS2349" s="1359"/>
      <c r="OST2349" s="1359"/>
      <c r="OSU2349" s="1359"/>
      <c r="OSV2349" s="1359"/>
      <c r="OSW2349" s="1359"/>
      <c r="OSX2349" s="1359"/>
      <c r="OSY2349" s="1359"/>
      <c r="OSZ2349" s="1359"/>
      <c r="OTA2349" s="1359"/>
      <c r="OTB2349" s="1359"/>
      <c r="OTC2349" s="1359"/>
      <c r="OTD2349" s="1359"/>
      <c r="OTE2349" s="1359"/>
      <c r="OTF2349" s="1359"/>
      <c r="OTG2349" s="1359"/>
      <c r="OTH2349" s="1359"/>
      <c r="OTI2349" s="1359"/>
      <c r="OTJ2349" s="1359"/>
      <c r="OTK2349" s="1359"/>
      <c r="OTL2349" s="1359"/>
      <c r="OTM2349" s="1359"/>
      <c r="OTN2349" s="1359"/>
      <c r="OTO2349" s="1359"/>
      <c r="OTP2349" s="1359"/>
      <c r="OTQ2349" s="1359"/>
      <c r="OTR2349" s="1359"/>
      <c r="OTS2349" s="1359"/>
      <c r="OTT2349" s="1359"/>
      <c r="OTU2349" s="1359"/>
      <c r="OTV2349" s="1359"/>
      <c r="OTW2349" s="1359"/>
      <c r="OTX2349" s="1359"/>
      <c r="OTY2349" s="1359"/>
      <c r="OTZ2349" s="1359"/>
      <c r="OUA2349" s="1359"/>
      <c r="OUB2349" s="1359"/>
      <c r="OUC2349" s="1359"/>
      <c r="OUD2349" s="1359"/>
      <c r="OUE2349" s="1359"/>
      <c r="OUF2349" s="1359"/>
      <c r="OUG2349" s="1359"/>
      <c r="OUH2349" s="1359"/>
      <c r="OUI2349" s="1359"/>
      <c r="OUJ2349" s="1359"/>
      <c r="OUK2349" s="1359"/>
      <c r="OUL2349" s="1359"/>
      <c r="OUM2349" s="1359"/>
      <c r="OUN2349" s="1359"/>
      <c r="OUO2349" s="1359"/>
      <c r="OUP2349" s="1359"/>
      <c r="OUQ2349" s="1359"/>
      <c r="OUR2349" s="1359"/>
      <c r="OUS2349" s="1359"/>
      <c r="OUT2349" s="1359"/>
      <c r="OUU2349" s="1359"/>
      <c r="OUV2349" s="1359"/>
      <c r="OUW2349" s="1359"/>
      <c r="OUX2349" s="1359"/>
      <c r="OUY2349" s="1359"/>
      <c r="OUZ2349" s="1359"/>
      <c r="OVA2349" s="1359"/>
      <c r="OVB2349" s="1359"/>
      <c r="OVC2349" s="1359"/>
      <c r="OVD2349" s="1359"/>
      <c r="OVE2349" s="1359"/>
      <c r="OVF2349" s="1359"/>
      <c r="OVG2349" s="1359"/>
      <c r="OVH2349" s="1359"/>
      <c r="OVI2349" s="1359"/>
      <c r="OVJ2349" s="1359"/>
      <c r="OVK2349" s="1359"/>
      <c r="OVL2349" s="1359"/>
      <c r="OVM2349" s="1359"/>
      <c r="OVN2349" s="1359"/>
      <c r="OVO2349" s="1359"/>
      <c r="OVP2349" s="1359"/>
      <c r="OVQ2349" s="1359"/>
      <c r="OVR2349" s="1359"/>
      <c r="OVS2349" s="1359"/>
      <c r="OVT2349" s="1359"/>
      <c r="OVU2349" s="1359"/>
      <c r="OVV2349" s="1359"/>
      <c r="OVW2349" s="1359"/>
      <c r="OVX2349" s="1359"/>
      <c r="OVY2349" s="1359"/>
      <c r="OVZ2349" s="1359"/>
      <c r="OWA2349" s="1359"/>
      <c r="OWB2349" s="1359"/>
      <c r="OWC2349" s="1359"/>
      <c r="OWD2349" s="1359"/>
      <c r="OWE2349" s="1359"/>
      <c r="OWF2349" s="1359"/>
      <c r="OWG2349" s="1359"/>
      <c r="OWH2349" s="1359"/>
      <c r="OWI2349" s="1359"/>
      <c r="OWJ2349" s="1359"/>
      <c r="OWK2349" s="1359"/>
      <c r="OWL2349" s="1359"/>
      <c r="OWM2349" s="1359"/>
      <c r="OWN2349" s="1359"/>
      <c r="OWO2349" s="1359"/>
      <c r="OWP2349" s="1359"/>
      <c r="OWQ2349" s="1359"/>
      <c r="OWR2349" s="1359"/>
      <c r="OWS2349" s="1359"/>
      <c r="OWT2349" s="1359"/>
      <c r="OWU2349" s="1359"/>
      <c r="OWV2349" s="1359"/>
      <c r="OWW2349" s="1359"/>
      <c r="OWX2349" s="1359"/>
      <c r="OWY2349" s="1359"/>
      <c r="OWZ2349" s="1359"/>
      <c r="OXA2349" s="1359"/>
      <c r="OXB2349" s="1359"/>
      <c r="OXC2349" s="1359"/>
      <c r="OXD2349" s="1359"/>
      <c r="OXE2349" s="1359"/>
      <c r="OXF2349" s="1359"/>
      <c r="OXG2349" s="1359"/>
      <c r="OXH2349" s="1359"/>
      <c r="OXI2349" s="1359"/>
      <c r="OXJ2349" s="1359"/>
      <c r="OXK2349" s="1359"/>
      <c r="OXL2349" s="1359"/>
      <c r="OXM2349" s="1359"/>
      <c r="OXN2349" s="1359"/>
      <c r="OXO2349" s="1359"/>
      <c r="OXP2349" s="1359"/>
      <c r="OXQ2349" s="1359"/>
      <c r="OXR2349" s="1359"/>
      <c r="OXS2349" s="1359"/>
      <c r="OXT2349" s="1359"/>
      <c r="OXU2349" s="1359"/>
      <c r="OXV2349" s="1359"/>
      <c r="OXW2349" s="1359"/>
      <c r="OXX2349" s="1359"/>
      <c r="OXY2349" s="1359"/>
      <c r="OXZ2349" s="1359"/>
      <c r="OYA2349" s="1359"/>
      <c r="OYB2349" s="1359"/>
      <c r="OYC2349" s="1359"/>
      <c r="OYD2349" s="1359"/>
      <c r="OYE2349" s="1359"/>
      <c r="OYF2349" s="1359"/>
      <c r="OYG2349" s="1359"/>
      <c r="OYH2349" s="1359"/>
      <c r="OYI2349" s="1359"/>
      <c r="OYJ2349" s="1359"/>
      <c r="OYK2349" s="1359"/>
      <c r="OYL2349" s="1359"/>
      <c r="OYM2349" s="1359"/>
      <c r="OYN2349" s="1359"/>
      <c r="OYO2349" s="1359"/>
      <c r="OYP2349" s="1359"/>
      <c r="OYQ2349" s="1359"/>
      <c r="OYR2349" s="1359"/>
      <c r="OYS2349" s="1359"/>
      <c r="OYT2349" s="1359"/>
      <c r="OYU2349" s="1359"/>
      <c r="OYV2349" s="1359"/>
      <c r="OYW2349" s="1359"/>
      <c r="OYX2349" s="1359"/>
      <c r="OYY2349" s="1359"/>
      <c r="OYZ2349" s="1359"/>
      <c r="OZA2349" s="1359"/>
      <c r="OZB2349" s="1359"/>
      <c r="OZC2349" s="1359"/>
      <c r="OZD2349" s="1359"/>
      <c r="OZE2349" s="1359"/>
      <c r="OZF2349" s="1359"/>
      <c r="OZG2349" s="1359"/>
      <c r="OZH2349" s="1359"/>
      <c r="OZI2349" s="1359"/>
      <c r="OZJ2349" s="1359"/>
      <c r="OZK2349" s="1359"/>
      <c r="OZL2349" s="1359"/>
      <c r="OZM2349" s="1359"/>
      <c r="OZN2349" s="1359"/>
      <c r="OZO2349" s="1359"/>
      <c r="OZP2349" s="1359"/>
      <c r="OZQ2349" s="1359"/>
      <c r="OZR2349" s="1359"/>
      <c r="OZS2349" s="1359"/>
      <c r="OZT2349" s="1359"/>
      <c r="OZU2349" s="1359"/>
      <c r="OZV2349" s="1359"/>
      <c r="OZW2349" s="1359"/>
      <c r="OZX2349" s="1359"/>
      <c r="OZY2349" s="1359"/>
      <c r="OZZ2349" s="1359"/>
      <c r="PAA2349" s="1359"/>
      <c r="PAB2349" s="1359"/>
      <c r="PAC2349" s="1359"/>
      <c r="PAD2349" s="1359"/>
      <c r="PAE2349" s="1359"/>
      <c r="PAF2349" s="1359"/>
      <c r="PAG2349" s="1359"/>
      <c r="PAH2349" s="1359"/>
      <c r="PAI2349" s="1359"/>
      <c r="PAJ2349" s="1359"/>
      <c r="PAK2349" s="1359"/>
      <c r="PAL2349" s="1359"/>
      <c r="PAM2349" s="1359"/>
      <c r="PAN2349" s="1359"/>
      <c r="PAO2349" s="1359"/>
      <c r="PAP2349" s="1359"/>
      <c r="PAQ2349" s="1359"/>
      <c r="PAR2349" s="1359"/>
      <c r="PAS2349" s="1359"/>
      <c r="PAT2349" s="1359"/>
      <c r="PAU2349" s="1359"/>
      <c r="PAV2349" s="1359"/>
      <c r="PAW2349" s="1359"/>
      <c r="PAX2349" s="1359"/>
      <c r="PAY2349" s="1359"/>
      <c r="PAZ2349" s="1359"/>
      <c r="PBA2349" s="1359"/>
      <c r="PBB2349" s="1359"/>
      <c r="PBC2349" s="1359"/>
      <c r="PBD2349" s="1359"/>
      <c r="PBE2349" s="1359"/>
      <c r="PBF2349" s="1359"/>
      <c r="PBG2349" s="1359"/>
      <c r="PBH2349" s="1359"/>
      <c r="PBI2349" s="1359"/>
      <c r="PBJ2349" s="1359"/>
      <c r="PBK2349" s="1359"/>
      <c r="PBL2349" s="1359"/>
      <c r="PBM2349" s="1359"/>
      <c r="PBN2349" s="1359"/>
      <c r="PBO2349" s="1359"/>
      <c r="PBP2349" s="1359"/>
      <c r="PBQ2349" s="1359"/>
      <c r="PBR2349" s="1359"/>
      <c r="PBS2349" s="1359"/>
      <c r="PBT2349" s="1359"/>
      <c r="PBU2349" s="1359"/>
      <c r="PBV2349" s="1359"/>
      <c r="PBW2349" s="1359"/>
      <c r="PBX2349" s="1359"/>
      <c r="PBY2349" s="1359"/>
      <c r="PBZ2349" s="1359"/>
      <c r="PCA2349" s="1359"/>
      <c r="PCB2349" s="1359"/>
      <c r="PCC2349" s="1359"/>
      <c r="PCD2349" s="1359"/>
      <c r="PCE2349" s="1359"/>
      <c r="PCF2349" s="1359"/>
      <c r="PCG2349" s="1359"/>
      <c r="PCH2349" s="1359"/>
      <c r="PCI2349" s="1359"/>
      <c r="PCJ2349" s="1359"/>
      <c r="PCK2349" s="1359"/>
      <c r="PCL2349" s="1359"/>
      <c r="PCM2349" s="1359"/>
      <c r="PCN2349" s="1359"/>
      <c r="PCO2349" s="1359"/>
      <c r="PCP2349" s="1359"/>
      <c r="PCQ2349" s="1359"/>
      <c r="PCR2349" s="1359"/>
      <c r="PCS2349" s="1359"/>
      <c r="PCT2349" s="1359"/>
      <c r="PCU2349" s="1359"/>
      <c r="PCV2349" s="1359"/>
      <c r="PCW2349" s="1359"/>
      <c r="PCX2349" s="1359"/>
      <c r="PCY2349" s="1359"/>
      <c r="PCZ2349" s="1359"/>
      <c r="PDA2349" s="1359"/>
      <c r="PDB2349" s="1359"/>
      <c r="PDC2349" s="1359"/>
      <c r="PDD2349" s="1359"/>
      <c r="PDE2349" s="1359"/>
      <c r="PDF2349" s="1359"/>
      <c r="PDG2349" s="1359"/>
      <c r="PDH2349" s="1359"/>
      <c r="PDI2349" s="1359"/>
      <c r="PDJ2349" s="1359"/>
      <c r="PDK2349" s="1359"/>
      <c r="PDL2349" s="1359"/>
      <c r="PDM2349" s="1359"/>
      <c r="PDN2349" s="1359"/>
      <c r="PDO2349" s="1359"/>
      <c r="PDP2349" s="1359"/>
      <c r="PDQ2349" s="1359"/>
      <c r="PDR2349" s="1359"/>
      <c r="PDS2349" s="1359"/>
      <c r="PDT2349" s="1359"/>
      <c r="PDU2349" s="1359"/>
      <c r="PDV2349" s="1359"/>
      <c r="PDW2349" s="1359"/>
      <c r="PDX2349" s="1359"/>
      <c r="PDY2349" s="1359"/>
      <c r="PDZ2349" s="1359"/>
      <c r="PEA2349" s="1359"/>
      <c r="PEB2349" s="1359"/>
      <c r="PEC2349" s="1359"/>
      <c r="PED2349" s="1359"/>
      <c r="PEE2349" s="1359"/>
      <c r="PEF2349" s="1359"/>
      <c r="PEG2349" s="1359"/>
      <c r="PEH2349" s="1359"/>
      <c r="PEI2349" s="1359"/>
      <c r="PEJ2349" s="1359"/>
      <c r="PEK2349" s="1359"/>
      <c r="PEL2349" s="1359"/>
      <c r="PEM2349" s="1359"/>
      <c r="PEN2349" s="1359"/>
      <c r="PEO2349" s="1359"/>
      <c r="PEP2349" s="1359"/>
      <c r="PEQ2349" s="1359"/>
      <c r="PER2349" s="1359"/>
      <c r="PES2349" s="1359"/>
      <c r="PET2349" s="1359"/>
      <c r="PEU2349" s="1359"/>
      <c r="PEV2349" s="1359"/>
      <c r="PEW2349" s="1359"/>
      <c r="PEX2349" s="1359"/>
      <c r="PEY2349" s="1359"/>
      <c r="PEZ2349" s="1359"/>
      <c r="PFA2349" s="1359"/>
      <c r="PFB2349" s="1359"/>
      <c r="PFC2349" s="1359"/>
      <c r="PFD2349" s="1359"/>
      <c r="PFE2349" s="1359"/>
      <c r="PFF2349" s="1359"/>
      <c r="PFG2349" s="1359"/>
      <c r="PFH2349" s="1359"/>
      <c r="PFI2349" s="1359"/>
      <c r="PFJ2349" s="1359"/>
      <c r="PFK2349" s="1359"/>
      <c r="PFL2349" s="1359"/>
      <c r="PFM2349" s="1359"/>
      <c r="PFN2349" s="1359"/>
      <c r="PFO2349" s="1359"/>
      <c r="PFP2349" s="1359"/>
      <c r="PFQ2349" s="1359"/>
      <c r="PFR2349" s="1359"/>
      <c r="PFS2349" s="1359"/>
      <c r="PFT2349" s="1359"/>
      <c r="PFU2349" s="1359"/>
      <c r="PFV2349" s="1359"/>
      <c r="PFW2349" s="1359"/>
      <c r="PFX2349" s="1359"/>
      <c r="PFY2349" s="1359"/>
      <c r="PFZ2349" s="1359"/>
      <c r="PGA2349" s="1359"/>
      <c r="PGB2349" s="1359"/>
      <c r="PGC2349" s="1359"/>
      <c r="PGD2349" s="1359"/>
      <c r="PGE2349" s="1359"/>
      <c r="PGF2349" s="1359"/>
      <c r="PGG2349" s="1359"/>
      <c r="PGH2349" s="1359"/>
      <c r="PGI2349" s="1359"/>
      <c r="PGJ2349" s="1359"/>
      <c r="PGK2349" s="1359"/>
      <c r="PGL2349" s="1359"/>
      <c r="PGM2349" s="1359"/>
      <c r="PGN2349" s="1359"/>
      <c r="PGO2349" s="1359"/>
      <c r="PGP2349" s="1359"/>
      <c r="PGQ2349" s="1359"/>
      <c r="PGR2349" s="1359"/>
      <c r="PGS2349" s="1359"/>
      <c r="PGT2349" s="1359"/>
      <c r="PGU2349" s="1359"/>
      <c r="PGV2349" s="1359"/>
      <c r="PGW2349" s="1359"/>
      <c r="PGX2349" s="1359"/>
      <c r="PGY2349" s="1359"/>
      <c r="PGZ2349" s="1359"/>
      <c r="PHA2349" s="1359"/>
      <c r="PHB2349" s="1359"/>
      <c r="PHC2349" s="1359"/>
      <c r="PHD2349" s="1359"/>
      <c r="PHE2349" s="1359"/>
      <c r="PHF2349" s="1359"/>
      <c r="PHG2349" s="1359"/>
      <c r="PHH2349" s="1359"/>
      <c r="PHI2349" s="1359"/>
      <c r="PHJ2349" s="1359"/>
      <c r="PHK2349" s="1359"/>
      <c r="PHL2349" s="1359"/>
      <c r="PHM2349" s="1359"/>
      <c r="PHN2349" s="1359"/>
      <c r="PHO2349" s="1359"/>
      <c r="PHP2349" s="1359"/>
      <c r="PHQ2349" s="1359"/>
      <c r="PHR2349" s="1359"/>
      <c r="PHS2349" s="1359"/>
      <c r="PHT2349" s="1359"/>
      <c r="PHU2349" s="1359"/>
      <c r="PHV2349" s="1359"/>
      <c r="PHW2349" s="1359"/>
      <c r="PHX2349" s="1359"/>
      <c r="PHY2349" s="1359"/>
      <c r="PHZ2349" s="1359"/>
      <c r="PIA2349" s="1359"/>
      <c r="PIB2349" s="1359"/>
      <c r="PIC2349" s="1359"/>
      <c r="PID2349" s="1359"/>
      <c r="PIE2349" s="1359"/>
      <c r="PIF2349" s="1359"/>
      <c r="PIG2349" s="1359"/>
      <c r="PIH2349" s="1359"/>
      <c r="PII2349" s="1359"/>
      <c r="PIJ2349" s="1359"/>
      <c r="PIK2349" s="1359"/>
      <c r="PIL2349" s="1359"/>
      <c r="PIM2349" s="1359"/>
      <c r="PIN2349" s="1359"/>
      <c r="PIO2349" s="1359"/>
      <c r="PIP2349" s="1359"/>
      <c r="PIQ2349" s="1359"/>
      <c r="PIR2349" s="1359"/>
      <c r="PIS2349" s="1359"/>
      <c r="PIT2349" s="1359"/>
      <c r="PIU2349" s="1359"/>
      <c r="PIV2349" s="1359"/>
      <c r="PIW2349" s="1359"/>
      <c r="PIX2349" s="1359"/>
      <c r="PIY2349" s="1359"/>
      <c r="PIZ2349" s="1359"/>
      <c r="PJA2349" s="1359"/>
      <c r="PJB2349" s="1359"/>
      <c r="PJC2349" s="1359"/>
      <c r="PJD2349" s="1359"/>
      <c r="PJE2349" s="1359"/>
      <c r="PJF2349" s="1359"/>
      <c r="PJG2349" s="1359"/>
      <c r="PJH2349" s="1359"/>
      <c r="PJI2349" s="1359"/>
      <c r="PJJ2349" s="1359"/>
      <c r="PJK2349" s="1359"/>
      <c r="PJL2349" s="1359"/>
      <c r="PJM2349" s="1359"/>
      <c r="PJN2349" s="1359"/>
      <c r="PJO2349" s="1359"/>
      <c r="PJP2349" s="1359"/>
      <c r="PJQ2349" s="1359"/>
      <c r="PJR2349" s="1359"/>
      <c r="PJS2349" s="1359"/>
      <c r="PJT2349" s="1359"/>
      <c r="PJU2349" s="1359"/>
      <c r="PJV2349" s="1359"/>
      <c r="PJW2349" s="1359"/>
      <c r="PJX2349" s="1359"/>
      <c r="PJY2349" s="1359"/>
      <c r="PJZ2349" s="1359"/>
      <c r="PKA2349" s="1359"/>
      <c r="PKB2349" s="1359"/>
      <c r="PKC2349" s="1359"/>
      <c r="PKD2349" s="1359"/>
      <c r="PKE2349" s="1359"/>
      <c r="PKF2349" s="1359"/>
      <c r="PKG2349" s="1359"/>
      <c r="PKH2349" s="1359"/>
      <c r="PKI2349" s="1359"/>
      <c r="PKJ2349" s="1359"/>
      <c r="PKK2349" s="1359"/>
      <c r="PKL2349" s="1359"/>
      <c r="PKM2349" s="1359"/>
      <c r="PKN2349" s="1359"/>
      <c r="PKO2349" s="1359"/>
      <c r="PKP2349" s="1359"/>
      <c r="PKQ2349" s="1359"/>
      <c r="PKR2349" s="1359"/>
      <c r="PKS2349" s="1359"/>
      <c r="PKT2349" s="1359"/>
      <c r="PKU2349" s="1359"/>
      <c r="PKV2349" s="1359"/>
      <c r="PKW2349" s="1359"/>
      <c r="PKX2349" s="1359"/>
      <c r="PKY2349" s="1359"/>
      <c r="PKZ2349" s="1359"/>
      <c r="PLA2349" s="1359"/>
      <c r="PLB2349" s="1359"/>
      <c r="PLC2349" s="1359"/>
      <c r="PLD2349" s="1359"/>
      <c r="PLE2349" s="1359"/>
      <c r="PLF2349" s="1359"/>
      <c r="PLG2349" s="1359"/>
      <c r="PLH2349" s="1359"/>
      <c r="PLI2349" s="1359"/>
      <c r="PLJ2349" s="1359"/>
      <c r="PLK2349" s="1359"/>
      <c r="PLL2349" s="1359"/>
      <c r="PLM2349" s="1359"/>
      <c r="PLN2349" s="1359"/>
      <c r="PLO2349" s="1359"/>
      <c r="PLP2349" s="1359"/>
      <c r="PLQ2349" s="1359"/>
      <c r="PLR2349" s="1359"/>
      <c r="PLS2349" s="1359"/>
      <c r="PLT2349" s="1359"/>
      <c r="PLU2349" s="1359"/>
      <c r="PLV2349" s="1359"/>
      <c r="PLW2349" s="1359"/>
      <c r="PLX2349" s="1359"/>
      <c r="PLY2349" s="1359"/>
      <c r="PLZ2349" s="1359"/>
      <c r="PMA2349" s="1359"/>
      <c r="PMB2349" s="1359"/>
      <c r="PMC2349" s="1359"/>
      <c r="PMD2349" s="1359"/>
      <c r="PME2349" s="1359"/>
      <c r="PMF2349" s="1359"/>
      <c r="PMG2349" s="1359"/>
      <c r="PMH2349" s="1359"/>
      <c r="PMI2349" s="1359"/>
      <c r="PMJ2349" s="1359"/>
      <c r="PMK2349" s="1359"/>
      <c r="PML2349" s="1359"/>
      <c r="PMM2349" s="1359"/>
      <c r="PMN2349" s="1359"/>
      <c r="PMO2349" s="1359"/>
      <c r="PMP2349" s="1359"/>
      <c r="PMQ2349" s="1359"/>
      <c r="PMR2349" s="1359"/>
      <c r="PMS2349" s="1359"/>
      <c r="PMT2349" s="1359"/>
      <c r="PMU2349" s="1359"/>
      <c r="PMV2349" s="1359"/>
      <c r="PMW2349" s="1359"/>
      <c r="PMX2349" s="1359"/>
      <c r="PMY2349" s="1359"/>
      <c r="PMZ2349" s="1359"/>
      <c r="PNA2349" s="1359"/>
      <c r="PNB2349" s="1359"/>
      <c r="PNC2349" s="1359"/>
      <c r="PND2349" s="1359"/>
      <c r="PNE2349" s="1359"/>
      <c r="PNF2349" s="1359"/>
      <c r="PNG2349" s="1359"/>
      <c r="PNH2349" s="1359"/>
      <c r="PNI2349" s="1359"/>
      <c r="PNJ2349" s="1359"/>
      <c r="PNK2349" s="1359"/>
      <c r="PNL2349" s="1359"/>
      <c r="PNM2349" s="1359"/>
      <c r="PNN2349" s="1359"/>
      <c r="PNO2349" s="1359"/>
      <c r="PNP2349" s="1359"/>
      <c r="PNQ2349" s="1359"/>
      <c r="PNR2349" s="1359"/>
      <c r="PNS2349" s="1359"/>
      <c r="PNT2349" s="1359"/>
      <c r="PNU2349" s="1359"/>
      <c r="PNV2349" s="1359"/>
      <c r="PNW2349" s="1359"/>
      <c r="PNX2349" s="1359"/>
      <c r="PNY2349" s="1359"/>
      <c r="PNZ2349" s="1359"/>
      <c r="POA2349" s="1359"/>
      <c r="POB2349" s="1359"/>
      <c r="POC2349" s="1359"/>
      <c r="POD2349" s="1359"/>
      <c r="POE2349" s="1359"/>
      <c r="POF2349" s="1359"/>
      <c r="POG2349" s="1359"/>
      <c r="POH2349" s="1359"/>
      <c r="POI2349" s="1359"/>
      <c r="POJ2349" s="1359"/>
      <c r="POK2349" s="1359"/>
      <c r="POL2349" s="1359"/>
      <c r="POM2349" s="1359"/>
      <c r="PON2349" s="1359"/>
      <c r="POO2349" s="1359"/>
      <c r="POP2349" s="1359"/>
      <c r="POQ2349" s="1359"/>
      <c r="POR2349" s="1359"/>
      <c r="POS2349" s="1359"/>
      <c r="POT2349" s="1359"/>
      <c r="POU2349" s="1359"/>
      <c r="POV2349" s="1359"/>
      <c r="POW2349" s="1359"/>
      <c r="POX2349" s="1359"/>
      <c r="POY2349" s="1359"/>
      <c r="POZ2349" s="1359"/>
      <c r="PPA2349" s="1359"/>
      <c r="PPB2349" s="1359"/>
      <c r="PPC2349" s="1359"/>
      <c r="PPD2349" s="1359"/>
      <c r="PPE2349" s="1359"/>
      <c r="PPF2349" s="1359"/>
      <c r="PPG2349" s="1359"/>
      <c r="PPH2349" s="1359"/>
      <c r="PPI2349" s="1359"/>
      <c r="PPJ2349" s="1359"/>
      <c r="PPK2349" s="1359"/>
      <c r="PPL2349" s="1359"/>
      <c r="PPM2349" s="1359"/>
      <c r="PPN2349" s="1359"/>
      <c r="PPO2349" s="1359"/>
      <c r="PPP2349" s="1359"/>
      <c r="PPQ2349" s="1359"/>
      <c r="PPR2349" s="1359"/>
      <c r="PPS2349" s="1359"/>
      <c r="PPT2349" s="1359"/>
      <c r="PPU2349" s="1359"/>
      <c r="PPV2349" s="1359"/>
      <c r="PPW2349" s="1359"/>
      <c r="PPX2349" s="1359"/>
      <c r="PPY2349" s="1359"/>
      <c r="PPZ2349" s="1359"/>
      <c r="PQA2349" s="1359"/>
      <c r="PQB2349" s="1359"/>
      <c r="PQC2349" s="1359"/>
      <c r="PQD2349" s="1359"/>
      <c r="PQE2349" s="1359"/>
      <c r="PQF2349" s="1359"/>
      <c r="PQG2349" s="1359"/>
      <c r="PQH2349" s="1359"/>
      <c r="PQI2349" s="1359"/>
      <c r="PQJ2349" s="1359"/>
      <c r="PQK2349" s="1359"/>
      <c r="PQL2349" s="1359"/>
      <c r="PQM2349" s="1359"/>
      <c r="PQN2349" s="1359"/>
      <c r="PQO2349" s="1359"/>
      <c r="PQP2349" s="1359"/>
      <c r="PQQ2349" s="1359"/>
      <c r="PQR2349" s="1359"/>
      <c r="PQS2349" s="1359"/>
      <c r="PQT2349" s="1359"/>
      <c r="PQU2349" s="1359"/>
      <c r="PQV2349" s="1359"/>
      <c r="PQW2349" s="1359"/>
      <c r="PQX2349" s="1359"/>
      <c r="PQY2349" s="1359"/>
      <c r="PQZ2349" s="1359"/>
      <c r="PRA2349" s="1359"/>
      <c r="PRB2349" s="1359"/>
      <c r="PRC2349" s="1359"/>
      <c r="PRD2349" s="1359"/>
      <c r="PRE2349" s="1359"/>
      <c r="PRF2349" s="1359"/>
      <c r="PRG2349" s="1359"/>
      <c r="PRH2349" s="1359"/>
      <c r="PRI2349" s="1359"/>
      <c r="PRJ2349" s="1359"/>
      <c r="PRK2349" s="1359"/>
      <c r="PRL2349" s="1359"/>
      <c r="PRM2349" s="1359"/>
      <c r="PRN2349" s="1359"/>
      <c r="PRO2349" s="1359"/>
      <c r="PRP2349" s="1359"/>
      <c r="PRQ2349" s="1359"/>
      <c r="PRR2349" s="1359"/>
      <c r="PRS2349" s="1359"/>
      <c r="PRT2349" s="1359"/>
      <c r="PRU2349" s="1359"/>
      <c r="PRV2349" s="1359"/>
      <c r="PRW2349" s="1359"/>
      <c r="PRX2349" s="1359"/>
      <c r="PRY2349" s="1359"/>
      <c r="PRZ2349" s="1359"/>
      <c r="PSA2349" s="1359"/>
      <c r="PSB2349" s="1359"/>
      <c r="PSC2349" s="1359"/>
      <c r="PSD2349" s="1359"/>
      <c r="PSE2349" s="1359"/>
      <c r="PSF2349" s="1359"/>
      <c r="PSG2349" s="1359"/>
      <c r="PSH2349" s="1359"/>
      <c r="PSI2349" s="1359"/>
      <c r="PSJ2349" s="1359"/>
      <c r="PSK2349" s="1359"/>
      <c r="PSL2349" s="1359"/>
      <c r="PSM2349" s="1359"/>
      <c r="PSN2349" s="1359"/>
      <c r="PSO2349" s="1359"/>
      <c r="PSP2349" s="1359"/>
      <c r="PSQ2349" s="1359"/>
      <c r="PSR2349" s="1359"/>
      <c r="PSS2349" s="1359"/>
      <c r="PST2349" s="1359"/>
      <c r="PSU2349" s="1359"/>
      <c r="PSV2349" s="1359"/>
      <c r="PSW2349" s="1359"/>
      <c r="PSX2349" s="1359"/>
      <c r="PSY2349" s="1359"/>
      <c r="PSZ2349" s="1359"/>
      <c r="PTA2349" s="1359"/>
      <c r="PTB2349" s="1359"/>
      <c r="PTC2349" s="1359"/>
      <c r="PTD2349" s="1359"/>
      <c r="PTE2349" s="1359"/>
      <c r="PTF2349" s="1359"/>
      <c r="PTG2349" s="1359"/>
      <c r="PTH2349" s="1359"/>
      <c r="PTI2349" s="1359"/>
      <c r="PTJ2349" s="1359"/>
      <c r="PTK2349" s="1359"/>
      <c r="PTL2349" s="1359"/>
      <c r="PTM2349" s="1359"/>
      <c r="PTN2349" s="1359"/>
      <c r="PTO2349" s="1359"/>
      <c r="PTP2349" s="1359"/>
      <c r="PTQ2349" s="1359"/>
      <c r="PTR2349" s="1359"/>
      <c r="PTS2349" s="1359"/>
      <c r="PTT2349" s="1359"/>
      <c r="PTU2349" s="1359"/>
      <c r="PTV2349" s="1359"/>
      <c r="PTW2349" s="1359"/>
      <c r="PTX2349" s="1359"/>
      <c r="PTY2349" s="1359"/>
      <c r="PTZ2349" s="1359"/>
      <c r="PUA2349" s="1359"/>
      <c r="PUB2349" s="1359"/>
      <c r="PUC2349" s="1359"/>
      <c r="PUD2349" s="1359"/>
      <c r="PUE2349" s="1359"/>
      <c r="PUF2349" s="1359"/>
      <c r="PUG2349" s="1359"/>
      <c r="PUH2349" s="1359"/>
      <c r="PUI2349" s="1359"/>
      <c r="PUJ2349" s="1359"/>
      <c r="PUK2349" s="1359"/>
      <c r="PUL2349" s="1359"/>
      <c r="PUM2349" s="1359"/>
      <c r="PUN2349" s="1359"/>
      <c r="PUO2349" s="1359"/>
      <c r="PUP2349" s="1359"/>
      <c r="PUQ2349" s="1359"/>
      <c r="PUR2349" s="1359"/>
      <c r="PUS2349" s="1359"/>
      <c r="PUT2349" s="1359"/>
      <c r="PUU2349" s="1359"/>
      <c r="PUV2349" s="1359"/>
      <c r="PUW2349" s="1359"/>
      <c r="PUX2349" s="1359"/>
      <c r="PUY2349" s="1359"/>
      <c r="PUZ2349" s="1359"/>
      <c r="PVA2349" s="1359"/>
      <c r="PVB2349" s="1359"/>
      <c r="PVC2349" s="1359"/>
      <c r="PVD2349" s="1359"/>
      <c r="PVE2349" s="1359"/>
      <c r="PVF2349" s="1359"/>
      <c r="PVG2349" s="1359"/>
      <c r="PVH2349" s="1359"/>
      <c r="PVI2349" s="1359"/>
      <c r="PVJ2349" s="1359"/>
      <c r="PVK2349" s="1359"/>
      <c r="PVL2349" s="1359"/>
      <c r="PVM2349" s="1359"/>
      <c r="PVN2349" s="1359"/>
      <c r="PVO2349" s="1359"/>
      <c r="PVP2349" s="1359"/>
      <c r="PVQ2349" s="1359"/>
      <c r="PVR2349" s="1359"/>
      <c r="PVS2349" s="1359"/>
      <c r="PVT2349" s="1359"/>
      <c r="PVU2349" s="1359"/>
      <c r="PVV2349" s="1359"/>
      <c r="PVW2349" s="1359"/>
      <c r="PVX2349" s="1359"/>
      <c r="PVY2349" s="1359"/>
      <c r="PVZ2349" s="1359"/>
      <c r="PWA2349" s="1359"/>
      <c r="PWB2349" s="1359"/>
      <c r="PWC2349" s="1359"/>
      <c r="PWD2349" s="1359"/>
      <c r="PWE2349" s="1359"/>
      <c r="PWF2349" s="1359"/>
      <c r="PWG2349" s="1359"/>
      <c r="PWH2349" s="1359"/>
      <c r="PWI2349" s="1359"/>
      <c r="PWJ2349" s="1359"/>
      <c r="PWK2349" s="1359"/>
      <c r="PWL2349" s="1359"/>
      <c r="PWM2349" s="1359"/>
      <c r="PWN2349" s="1359"/>
      <c r="PWO2349" s="1359"/>
      <c r="PWP2349" s="1359"/>
      <c r="PWQ2349" s="1359"/>
      <c r="PWR2349" s="1359"/>
      <c r="PWS2349" s="1359"/>
      <c r="PWT2349" s="1359"/>
      <c r="PWU2349" s="1359"/>
      <c r="PWV2349" s="1359"/>
      <c r="PWW2349" s="1359"/>
      <c r="PWX2349" s="1359"/>
      <c r="PWY2349" s="1359"/>
      <c r="PWZ2349" s="1359"/>
      <c r="PXA2349" s="1359"/>
      <c r="PXB2349" s="1359"/>
      <c r="PXC2349" s="1359"/>
      <c r="PXD2349" s="1359"/>
      <c r="PXE2349" s="1359"/>
      <c r="PXF2349" s="1359"/>
      <c r="PXG2349" s="1359"/>
      <c r="PXH2349" s="1359"/>
      <c r="PXI2349" s="1359"/>
      <c r="PXJ2349" s="1359"/>
      <c r="PXK2349" s="1359"/>
      <c r="PXL2349" s="1359"/>
      <c r="PXM2349" s="1359"/>
      <c r="PXN2349" s="1359"/>
      <c r="PXO2349" s="1359"/>
      <c r="PXP2349" s="1359"/>
      <c r="PXQ2349" s="1359"/>
      <c r="PXR2349" s="1359"/>
      <c r="PXS2349" s="1359"/>
      <c r="PXT2349" s="1359"/>
      <c r="PXU2349" s="1359"/>
      <c r="PXV2349" s="1359"/>
      <c r="PXW2349" s="1359"/>
      <c r="PXX2349" s="1359"/>
      <c r="PXY2349" s="1359"/>
      <c r="PXZ2349" s="1359"/>
      <c r="PYA2349" s="1359"/>
      <c r="PYB2349" s="1359"/>
      <c r="PYC2349" s="1359"/>
      <c r="PYD2349" s="1359"/>
      <c r="PYE2349" s="1359"/>
      <c r="PYF2349" s="1359"/>
      <c r="PYG2349" s="1359"/>
      <c r="PYH2349" s="1359"/>
      <c r="PYI2349" s="1359"/>
      <c r="PYJ2349" s="1359"/>
      <c r="PYK2349" s="1359"/>
      <c r="PYL2349" s="1359"/>
      <c r="PYM2349" s="1359"/>
      <c r="PYN2349" s="1359"/>
      <c r="PYO2349" s="1359"/>
      <c r="PYP2349" s="1359"/>
      <c r="PYQ2349" s="1359"/>
      <c r="PYR2349" s="1359"/>
      <c r="PYS2349" s="1359"/>
      <c r="PYT2349" s="1359"/>
      <c r="PYU2349" s="1359"/>
      <c r="PYV2349" s="1359"/>
      <c r="PYW2349" s="1359"/>
      <c r="PYX2349" s="1359"/>
      <c r="PYY2349" s="1359"/>
      <c r="PYZ2349" s="1359"/>
      <c r="PZA2349" s="1359"/>
      <c r="PZB2349" s="1359"/>
      <c r="PZC2349" s="1359"/>
      <c r="PZD2349" s="1359"/>
      <c r="PZE2349" s="1359"/>
      <c r="PZF2349" s="1359"/>
      <c r="PZG2349" s="1359"/>
      <c r="PZH2349" s="1359"/>
      <c r="PZI2349" s="1359"/>
      <c r="PZJ2349" s="1359"/>
      <c r="PZK2349" s="1359"/>
      <c r="PZL2349" s="1359"/>
      <c r="PZM2349" s="1359"/>
      <c r="PZN2349" s="1359"/>
      <c r="PZO2349" s="1359"/>
      <c r="PZP2349" s="1359"/>
      <c r="PZQ2349" s="1359"/>
      <c r="PZR2349" s="1359"/>
      <c r="PZS2349" s="1359"/>
      <c r="PZT2349" s="1359"/>
      <c r="PZU2349" s="1359"/>
      <c r="PZV2349" s="1359"/>
      <c r="PZW2349" s="1359"/>
      <c r="PZX2349" s="1359"/>
      <c r="PZY2349" s="1359"/>
      <c r="PZZ2349" s="1359"/>
      <c r="QAA2349" s="1359"/>
      <c r="QAB2349" s="1359"/>
      <c r="QAC2349" s="1359"/>
      <c r="QAD2349" s="1359"/>
      <c r="QAE2349" s="1359"/>
      <c r="QAF2349" s="1359"/>
      <c r="QAG2349" s="1359"/>
      <c r="QAH2349" s="1359"/>
      <c r="QAI2349" s="1359"/>
      <c r="QAJ2349" s="1359"/>
      <c r="QAK2349" s="1359"/>
      <c r="QAL2349" s="1359"/>
      <c r="QAM2349" s="1359"/>
      <c r="QAN2349" s="1359"/>
      <c r="QAO2349" s="1359"/>
      <c r="QAP2349" s="1359"/>
      <c r="QAQ2349" s="1359"/>
      <c r="QAR2349" s="1359"/>
      <c r="QAS2349" s="1359"/>
      <c r="QAT2349" s="1359"/>
      <c r="QAU2349" s="1359"/>
      <c r="QAV2349" s="1359"/>
      <c r="QAW2349" s="1359"/>
      <c r="QAX2349" s="1359"/>
      <c r="QAY2349" s="1359"/>
      <c r="QAZ2349" s="1359"/>
      <c r="QBA2349" s="1359"/>
      <c r="QBB2349" s="1359"/>
      <c r="QBC2349" s="1359"/>
      <c r="QBD2349" s="1359"/>
      <c r="QBE2349" s="1359"/>
      <c r="QBF2349" s="1359"/>
      <c r="QBG2349" s="1359"/>
      <c r="QBH2349" s="1359"/>
      <c r="QBI2349" s="1359"/>
      <c r="QBJ2349" s="1359"/>
      <c r="QBK2349" s="1359"/>
      <c r="QBL2349" s="1359"/>
      <c r="QBM2349" s="1359"/>
      <c r="QBN2349" s="1359"/>
      <c r="QBO2349" s="1359"/>
      <c r="QBP2349" s="1359"/>
      <c r="QBQ2349" s="1359"/>
      <c r="QBR2349" s="1359"/>
      <c r="QBS2349" s="1359"/>
      <c r="QBT2349" s="1359"/>
      <c r="QBU2349" s="1359"/>
      <c r="QBV2349" s="1359"/>
      <c r="QBW2349" s="1359"/>
      <c r="QBX2349" s="1359"/>
      <c r="QBY2349" s="1359"/>
      <c r="QBZ2349" s="1359"/>
      <c r="QCA2349" s="1359"/>
      <c r="QCB2349" s="1359"/>
      <c r="QCC2349" s="1359"/>
      <c r="QCD2349" s="1359"/>
      <c r="QCE2349" s="1359"/>
      <c r="QCF2349" s="1359"/>
      <c r="QCG2349" s="1359"/>
      <c r="QCH2349" s="1359"/>
      <c r="QCI2349" s="1359"/>
      <c r="QCJ2349" s="1359"/>
      <c r="QCK2349" s="1359"/>
      <c r="QCL2349" s="1359"/>
      <c r="QCM2349" s="1359"/>
      <c r="QCN2349" s="1359"/>
      <c r="QCO2349" s="1359"/>
      <c r="QCP2349" s="1359"/>
      <c r="QCQ2349" s="1359"/>
      <c r="QCR2349" s="1359"/>
      <c r="QCS2349" s="1359"/>
      <c r="QCT2349" s="1359"/>
      <c r="QCU2349" s="1359"/>
      <c r="QCV2349" s="1359"/>
      <c r="QCW2349" s="1359"/>
      <c r="QCX2349" s="1359"/>
      <c r="QCY2349" s="1359"/>
      <c r="QCZ2349" s="1359"/>
      <c r="QDA2349" s="1359"/>
      <c r="QDB2349" s="1359"/>
      <c r="QDC2349" s="1359"/>
      <c r="QDD2349" s="1359"/>
      <c r="QDE2349" s="1359"/>
      <c r="QDF2349" s="1359"/>
      <c r="QDG2349" s="1359"/>
      <c r="QDH2349" s="1359"/>
      <c r="QDI2349" s="1359"/>
      <c r="QDJ2349" s="1359"/>
      <c r="QDK2349" s="1359"/>
      <c r="QDL2349" s="1359"/>
      <c r="QDM2349" s="1359"/>
      <c r="QDN2349" s="1359"/>
      <c r="QDO2349" s="1359"/>
      <c r="QDP2349" s="1359"/>
      <c r="QDQ2349" s="1359"/>
      <c r="QDR2349" s="1359"/>
      <c r="QDS2349" s="1359"/>
      <c r="QDT2349" s="1359"/>
      <c r="QDU2349" s="1359"/>
      <c r="QDV2349" s="1359"/>
      <c r="QDW2349" s="1359"/>
      <c r="QDX2349" s="1359"/>
      <c r="QDY2349" s="1359"/>
      <c r="QDZ2349" s="1359"/>
      <c r="QEA2349" s="1359"/>
      <c r="QEB2349" s="1359"/>
      <c r="QEC2349" s="1359"/>
      <c r="QED2349" s="1359"/>
      <c r="QEE2349" s="1359"/>
      <c r="QEF2349" s="1359"/>
      <c r="QEG2349" s="1359"/>
      <c r="QEH2349" s="1359"/>
      <c r="QEI2349" s="1359"/>
      <c r="QEJ2349" s="1359"/>
      <c r="QEK2349" s="1359"/>
      <c r="QEL2349" s="1359"/>
      <c r="QEM2349" s="1359"/>
      <c r="QEN2349" s="1359"/>
      <c r="QEO2349" s="1359"/>
      <c r="QEP2349" s="1359"/>
      <c r="QEQ2349" s="1359"/>
      <c r="QER2349" s="1359"/>
      <c r="QES2349" s="1359"/>
      <c r="QET2349" s="1359"/>
      <c r="QEU2349" s="1359"/>
      <c r="QEV2349" s="1359"/>
      <c r="QEW2349" s="1359"/>
      <c r="QEX2349" s="1359"/>
      <c r="QEY2349" s="1359"/>
      <c r="QEZ2349" s="1359"/>
      <c r="QFA2349" s="1359"/>
      <c r="QFB2349" s="1359"/>
      <c r="QFC2349" s="1359"/>
      <c r="QFD2349" s="1359"/>
      <c r="QFE2349" s="1359"/>
      <c r="QFF2349" s="1359"/>
      <c r="QFG2349" s="1359"/>
      <c r="QFH2349" s="1359"/>
      <c r="QFI2349" s="1359"/>
      <c r="QFJ2349" s="1359"/>
      <c r="QFK2349" s="1359"/>
      <c r="QFL2349" s="1359"/>
      <c r="QFM2349" s="1359"/>
      <c r="QFN2349" s="1359"/>
      <c r="QFO2349" s="1359"/>
      <c r="QFP2349" s="1359"/>
      <c r="QFQ2349" s="1359"/>
      <c r="QFR2349" s="1359"/>
      <c r="QFS2349" s="1359"/>
      <c r="QFT2349" s="1359"/>
      <c r="QFU2349" s="1359"/>
      <c r="QFV2349" s="1359"/>
      <c r="QFW2349" s="1359"/>
      <c r="QFX2349" s="1359"/>
      <c r="QFY2349" s="1359"/>
      <c r="QFZ2349" s="1359"/>
      <c r="QGA2349" s="1359"/>
      <c r="QGB2349" s="1359"/>
      <c r="QGC2349" s="1359"/>
      <c r="QGD2349" s="1359"/>
      <c r="QGE2349" s="1359"/>
      <c r="QGF2349" s="1359"/>
      <c r="QGG2349" s="1359"/>
      <c r="QGH2349" s="1359"/>
      <c r="QGI2349" s="1359"/>
      <c r="QGJ2349" s="1359"/>
      <c r="QGK2349" s="1359"/>
      <c r="QGL2349" s="1359"/>
      <c r="QGM2349" s="1359"/>
      <c r="QGN2349" s="1359"/>
      <c r="QGO2349" s="1359"/>
      <c r="QGP2349" s="1359"/>
      <c r="QGQ2349" s="1359"/>
      <c r="QGR2349" s="1359"/>
      <c r="QGS2349" s="1359"/>
      <c r="QGT2349" s="1359"/>
      <c r="QGU2349" s="1359"/>
      <c r="QGV2349" s="1359"/>
      <c r="QGW2349" s="1359"/>
      <c r="QGX2349" s="1359"/>
      <c r="QGY2349" s="1359"/>
      <c r="QGZ2349" s="1359"/>
      <c r="QHA2349" s="1359"/>
      <c r="QHB2349" s="1359"/>
      <c r="QHC2349" s="1359"/>
      <c r="QHD2349" s="1359"/>
      <c r="QHE2349" s="1359"/>
      <c r="QHF2349" s="1359"/>
      <c r="QHG2349" s="1359"/>
      <c r="QHH2349" s="1359"/>
      <c r="QHI2349" s="1359"/>
      <c r="QHJ2349" s="1359"/>
      <c r="QHK2349" s="1359"/>
      <c r="QHL2349" s="1359"/>
      <c r="QHM2349" s="1359"/>
      <c r="QHN2349" s="1359"/>
      <c r="QHO2349" s="1359"/>
      <c r="QHP2349" s="1359"/>
      <c r="QHQ2349" s="1359"/>
      <c r="QHR2349" s="1359"/>
      <c r="QHS2349" s="1359"/>
      <c r="QHT2349" s="1359"/>
      <c r="QHU2349" s="1359"/>
      <c r="QHV2349" s="1359"/>
      <c r="QHW2349" s="1359"/>
      <c r="QHX2349" s="1359"/>
      <c r="QHY2349" s="1359"/>
      <c r="QHZ2349" s="1359"/>
      <c r="QIA2349" s="1359"/>
      <c r="QIB2349" s="1359"/>
      <c r="QIC2349" s="1359"/>
      <c r="QID2349" s="1359"/>
      <c r="QIE2349" s="1359"/>
      <c r="QIF2349" s="1359"/>
      <c r="QIG2349" s="1359"/>
      <c r="QIH2349" s="1359"/>
      <c r="QII2349" s="1359"/>
      <c r="QIJ2349" s="1359"/>
      <c r="QIK2349" s="1359"/>
      <c r="QIL2349" s="1359"/>
      <c r="QIM2349" s="1359"/>
      <c r="QIN2349" s="1359"/>
      <c r="QIO2349" s="1359"/>
      <c r="QIP2349" s="1359"/>
      <c r="QIQ2349" s="1359"/>
      <c r="QIR2349" s="1359"/>
      <c r="QIS2349" s="1359"/>
      <c r="QIT2349" s="1359"/>
      <c r="QIU2349" s="1359"/>
      <c r="QIV2349" s="1359"/>
      <c r="QIW2349" s="1359"/>
      <c r="QIX2349" s="1359"/>
      <c r="QIY2349" s="1359"/>
      <c r="QIZ2349" s="1359"/>
      <c r="QJA2349" s="1359"/>
      <c r="QJB2349" s="1359"/>
      <c r="QJC2349" s="1359"/>
      <c r="QJD2349" s="1359"/>
      <c r="QJE2349" s="1359"/>
      <c r="QJF2349" s="1359"/>
      <c r="QJG2349" s="1359"/>
      <c r="QJH2349" s="1359"/>
      <c r="QJI2349" s="1359"/>
      <c r="QJJ2349" s="1359"/>
      <c r="QJK2349" s="1359"/>
      <c r="QJL2349" s="1359"/>
      <c r="QJM2349" s="1359"/>
      <c r="QJN2349" s="1359"/>
      <c r="QJO2349" s="1359"/>
      <c r="QJP2349" s="1359"/>
      <c r="QJQ2349" s="1359"/>
      <c r="QJR2349" s="1359"/>
      <c r="QJS2349" s="1359"/>
      <c r="QJT2349" s="1359"/>
      <c r="QJU2349" s="1359"/>
      <c r="QJV2349" s="1359"/>
      <c r="QJW2349" s="1359"/>
      <c r="QJX2349" s="1359"/>
      <c r="QJY2349" s="1359"/>
      <c r="QJZ2349" s="1359"/>
      <c r="QKA2349" s="1359"/>
      <c r="QKB2349" s="1359"/>
      <c r="QKC2349" s="1359"/>
      <c r="QKD2349" s="1359"/>
      <c r="QKE2349" s="1359"/>
      <c r="QKF2349" s="1359"/>
      <c r="QKG2349" s="1359"/>
      <c r="QKH2349" s="1359"/>
      <c r="QKI2349" s="1359"/>
      <c r="QKJ2349" s="1359"/>
      <c r="QKK2349" s="1359"/>
      <c r="QKL2349" s="1359"/>
      <c r="QKM2349" s="1359"/>
      <c r="QKN2349" s="1359"/>
      <c r="QKO2349" s="1359"/>
      <c r="QKP2349" s="1359"/>
      <c r="QKQ2349" s="1359"/>
      <c r="QKR2349" s="1359"/>
      <c r="QKS2349" s="1359"/>
      <c r="QKT2349" s="1359"/>
      <c r="QKU2349" s="1359"/>
      <c r="QKV2349" s="1359"/>
      <c r="QKW2349" s="1359"/>
      <c r="QKX2349" s="1359"/>
      <c r="QKY2349" s="1359"/>
      <c r="QKZ2349" s="1359"/>
      <c r="QLA2349" s="1359"/>
      <c r="QLB2349" s="1359"/>
      <c r="QLC2349" s="1359"/>
      <c r="QLD2349" s="1359"/>
      <c r="QLE2349" s="1359"/>
      <c r="QLF2349" s="1359"/>
      <c r="QLG2349" s="1359"/>
      <c r="QLH2349" s="1359"/>
      <c r="QLI2349" s="1359"/>
      <c r="QLJ2349" s="1359"/>
      <c r="QLK2349" s="1359"/>
      <c r="QLL2349" s="1359"/>
      <c r="QLM2349" s="1359"/>
      <c r="QLN2349" s="1359"/>
      <c r="QLO2349" s="1359"/>
      <c r="QLP2349" s="1359"/>
      <c r="QLQ2349" s="1359"/>
      <c r="QLR2349" s="1359"/>
      <c r="QLS2349" s="1359"/>
      <c r="QLT2349" s="1359"/>
      <c r="QLU2349" s="1359"/>
      <c r="QLV2349" s="1359"/>
      <c r="QLW2349" s="1359"/>
      <c r="QLX2349" s="1359"/>
      <c r="QLY2349" s="1359"/>
      <c r="QLZ2349" s="1359"/>
      <c r="QMA2349" s="1359"/>
      <c r="QMB2349" s="1359"/>
      <c r="QMC2349" s="1359"/>
      <c r="QMD2349" s="1359"/>
      <c r="QME2349" s="1359"/>
      <c r="QMF2349" s="1359"/>
      <c r="QMG2349" s="1359"/>
      <c r="QMH2349" s="1359"/>
      <c r="QMI2349" s="1359"/>
      <c r="QMJ2349" s="1359"/>
      <c r="QMK2349" s="1359"/>
      <c r="QML2349" s="1359"/>
      <c r="QMM2349" s="1359"/>
      <c r="QMN2349" s="1359"/>
      <c r="QMO2349" s="1359"/>
      <c r="QMP2349" s="1359"/>
      <c r="QMQ2349" s="1359"/>
      <c r="QMR2349" s="1359"/>
      <c r="QMS2349" s="1359"/>
      <c r="QMT2349" s="1359"/>
      <c r="QMU2349" s="1359"/>
      <c r="QMV2349" s="1359"/>
      <c r="QMW2349" s="1359"/>
      <c r="QMX2349" s="1359"/>
      <c r="QMY2349" s="1359"/>
      <c r="QMZ2349" s="1359"/>
      <c r="QNA2349" s="1359"/>
      <c r="QNB2349" s="1359"/>
      <c r="QNC2349" s="1359"/>
      <c r="QND2349" s="1359"/>
      <c r="QNE2349" s="1359"/>
      <c r="QNF2349" s="1359"/>
      <c r="QNG2349" s="1359"/>
      <c r="QNH2349" s="1359"/>
      <c r="QNI2349" s="1359"/>
      <c r="QNJ2349" s="1359"/>
      <c r="QNK2349" s="1359"/>
      <c r="QNL2349" s="1359"/>
      <c r="QNM2349" s="1359"/>
      <c r="QNN2349" s="1359"/>
      <c r="QNO2349" s="1359"/>
      <c r="QNP2349" s="1359"/>
      <c r="QNQ2349" s="1359"/>
      <c r="QNR2349" s="1359"/>
      <c r="QNS2349" s="1359"/>
      <c r="QNT2349" s="1359"/>
      <c r="QNU2349" s="1359"/>
      <c r="QNV2349" s="1359"/>
      <c r="QNW2349" s="1359"/>
      <c r="QNX2349" s="1359"/>
      <c r="QNY2349" s="1359"/>
      <c r="QNZ2349" s="1359"/>
      <c r="QOA2349" s="1359"/>
      <c r="QOB2349" s="1359"/>
      <c r="QOC2349" s="1359"/>
      <c r="QOD2349" s="1359"/>
      <c r="QOE2349" s="1359"/>
      <c r="QOF2349" s="1359"/>
      <c r="QOG2349" s="1359"/>
      <c r="QOH2349" s="1359"/>
      <c r="QOI2349" s="1359"/>
      <c r="QOJ2349" s="1359"/>
      <c r="QOK2349" s="1359"/>
      <c r="QOL2349" s="1359"/>
      <c r="QOM2349" s="1359"/>
      <c r="QON2349" s="1359"/>
      <c r="QOO2349" s="1359"/>
      <c r="QOP2349" s="1359"/>
      <c r="QOQ2349" s="1359"/>
      <c r="QOR2349" s="1359"/>
      <c r="QOS2349" s="1359"/>
      <c r="QOT2349" s="1359"/>
      <c r="QOU2349" s="1359"/>
      <c r="QOV2349" s="1359"/>
      <c r="QOW2349" s="1359"/>
      <c r="QOX2349" s="1359"/>
      <c r="QOY2349" s="1359"/>
      <c r="QOZ2349" s="1359"/>
      <c r="QPA2349" s="1359"/>
      <c r="QPB2349" s="1359"/>
      <c r="QPC2349" s="1359"/>
      <c r="QPD2349" s="1359"/>
      <c r="QPE2349" s="1359"/>
      <c r="QPF2349" s="1359"/>
      <c r="QPG2349" s="1359"/>
      <c r="QPH2349" s="1359"/>
      <c r="QPI2349" s="1359"/>
      <c r="QPJ2349" s="1359"/>
      <c r="QPK2349" s="1359"/>
      <c r="QPL2349" s="1359"/>
      <c r="QPM2349" s="1359"/>
      <c r="QPN2349" s="1359"/>
      <c r="QPO2349" s="1359"/>
      <c r="QPP2349" s="1359"/>
      <c r="QPQ2349" s="1359"/>
      <c r="QPR2349" s="1359"/>
      <c r="QPS2349" s="1359"/>
      <c r="QPT2349" s="1359"/>
      <c r="QPU2349" s="1359"/>
      <c r="QPV2349" s="1359"/>
      <c r="QPW2349" s="1359"/>
      <c r="QPX2349" s="1359"/>
      <c r="QPY2349" s="1359"/>
      <c r="QPZ2349" s="1359"/>
      <c r="QQA2349" s="1359"/>
      <c r="QQB2349" s="1359"/>
      <c r="QQC2349" s="1359"/>
      <c r="QQD2349" s="1359"/>
      <c r="QQE2349" s="1359"/>
      <c r="QQF2349" s="1359"/>
      <c r="QQG2349" s="1359"/>
      <c r="QQH2349" s="1359"/>
      <c r="QQI2349" s="1359"/>
      <c r="QQJ2349" s="1359"/>
      <c r="QQK2349" s="1359"/>
      <c r="QQL2349" s="1359"/>
      <c r="QQM2349" s="1359"/>
      <c r="QQN2349" s="1359"/>
      <c r="QQO2349" s="1359"/>
      <c r="QQP2349" s="1359"/>
      <c r="QQQ2349" s="1359"/>
      <c r="QQR2349" s="1359"/>
      <c r="QQS2349" s="1359"/>
      <c r="QQT2349" s="1359"/>
      <c r="QQU2349" s="1359"/>
      <c r="QQV2349" s="1359"/>
      <c r="QQW2349" s="1359"/>
      <c r="QQX2349" s="1359"/>
      <c r="QQY2349" s="1359"/>
      <c r="QQZ2349" s="1359"/>
      <c r="QRA2349" s="1359"/>
      <c r="QRB2349" s="1359"/>
      <c r="QRC2349" s="1359"/>
      <c r="QRD2349" s="1359"/>
      <c r="QRE2349" s="1359"/>
      <c r="QRF2349" s="1359"/>
      <c r="QRG2349" s="1359"/>
      <c r="QRH2349" s="1359"/>
      <c r="QRI2349" s="1359"/>
      <c r="QRJ2349" s="1359"/>
      <c r="QRK2349" s="1359"/>
      <c r="QRL2349" s="1359"/>
      <c r="QRM2349" s="1359"/>
      <c r="QRN2349" s="1359"/>
      <c r="QRO2349" s="1359"/>
      <c r="QRP2349" s="1359"/>
      <c r="QRQ2349" s="1359"/>
      <c r="QRR2349" s="1359"/>
      <c r="QRS2349" s="1359"/>
      <c r="QRT2349" s="1359"/>
      <c r="QRU2349" s="1359"/>
      <c r="QRV2349" s="1359"/>
      <c r="QRW2349" s="1359"/>
      <c r="QRX2349" s="1359"/>
      <c r="QRY2349" s="1359"/>
      <c r="QRZ2349" s="1359"/>
      <c r="QSA2349" s="1359"/>
      <c r="QSB2349" s="1359"/>
      <c r="QSC2349" s="1359"/>
      <c r="QSD2349" s="1359"/>
      <c r="QSE2349" s="1359"/>
      <c r="QSF2349" s="1359"/>
      <c r="QSG2349" s="1359"/>
      <c r="QSH2349" s="1359"/>
      <c r="QSI2349" s="1359"/>
      <c r="QSJ2349" s="1359"/>
      <c r="QSK2349" s="1359"/>
      <c r="QSL2349" s="1359"/>
      <c r="QSM2349" s="1359"/>
      <c r="QSN2349" s="1359"/>
      <c r="QSO2349" s="1359"/>
      <c r="QSP2349" s="1359"/>
      <c r="QSQ2349" s="1359"/>
      <c r="QSR2349" s="1359"/>
      <c r="QSS2349" s="1359"/>
      <c r="QST2349" s="1359"/>
      <c r="QSU2349" s="1359"/>
      <c r="QSV2349" s="1359"/>
      <c r="QSW2349" s="1359"/>
      <c r="QSX2349" s="1359"/>
      <c r="QSY2349" s="1359"/>
      <c r="QSZ2349" s="1359"/>
      <c r="QTA2349" s="1359"/>
      <c r="QTB2349" s="1359"/>
      <c r="QTC2349" s="1359"/>
      <c r="QTD2349" s="1359"/>
      <c r="QTE2349" s="1359"/>
      <c r="QTF2349" s="1359"/>
      <c r="QTG2349" s="1359"/>
      <c r="QTH2349" s="1359"/>
      <c r="QTI2349" s="1359"/>
      <c r="QTJ2349" s="1359"/>
      <c r="QTK2349" s="1359"/>
      <c r="QTL2349" s="1359"/>
      <c r="QTM2349" s="1359"/>
      <c r="QTN2349" s="1359"/>
      <c r="QTO2349" s="1359"/>
      <c r="QTP2349" s="1359"/>
      <c r="QTQ2349" s="1359"/>
      <c r="QTR2349" s="1359"/>
      <c r="QTS2349" s="1359"/>
      <c r="QTT2349" s="1359"/>
      <c r="QTU2349" s="1359"/>
      <c r="QTV2349" s="1359"/>
      <c r="QTW2349" s="1359"/>
      <c r="QTX2349" s="1359"/>
      <c r="QTY2349" s="1359"/>
      <c r="QTZ2349" s="1359"/>
      <c r="QUA2349" s="1359"/>
      <c r="QUB2349" s="1359"/>
      <c r="QUC2349" s="1359"/>
      <c r="QUD2349" s="1359"/>
      <c r="QUE2349" s="1359"/>
      <c r="QUF2349" s="1359"/>
      <c r="QUG2349" s="1359"/>
      <c r="QUH2349" s="1359"/>
      <c r="QUI2349" s="1359"/>
      <c r="QUJ2349" s="1359"/>
      <c r="QUK2349" s="1359"/>
      <c r="QUL2349" s="1359"/>
      <c r="QUM2349" s="1359"/>
      <c r="QUN2349" s="1359"/>
      <c r="QUO2349" s="1359"/>
      <c r="QUP2349" s="1359"/>
      <c r="QUQ2349" s="1359"/>
      <c r="QUR2349" s="1359"/>
      <c r="QUS2349" s="1359"/>
      <c r="QUT2349" s="1359"/>
      <c r="QUU2349" s="1359"/>
      <c r="QUV2349" s="1359"/>
      <c r="QUW2349" s="1359"/>
      <c r="QUX2349" s="1359"/>
      <c r="QUY2349" s="1359"/>
      <c r="QUZ2349" s="1359"/>
      <c r="QVA2349" s="1359"/>
      <c r="QVB2349" s="1359"/>
      <c r="QVC2349" s="1359"/>
      <c r="QVD2349" s="1359"/>
      <c r="QVE2349" s="1359"/>
      <c r="QVF2349" s="1359"/>
      <c r="QVG2349" s="1359"/>
      <c r="QVH2349" s="1359"/>
      <c r="QVI2349" s="1359"/>
      <c r="QVJ2349" s="1359"/>
      <c r="QVK2349" s="1359"/>
      <c r="QVL2349" s="1359"/>
      <c r="QVM2349" s="1359"/>
      <c r="QVN2349" s="1359"/>
      <c r="QVO2349" s="1359"/>
      <c r="QVP2349" s="1359"/>
      <c r="QVQ2349" s="1359"/>
      <c r="QVR2349" s="1359"/>
      <c r="QVS2349" s="1359"/>
      <c r="QVT2349" s="1359"/>
      <c r="QVU2349" s="1359"/>
      <c r="QVV2349" s="1359"/>
      <c r="QVW2349" s="1359"/>
      <c r="QVX2349" s="1359"/>
      <c r="QVY2349" s="1359"/>
      <c r="QVZ2349" s="1359"/>
      <c r="QWA2349" s="1359"/>
      <c r="QWB2349" s="1359"/>
      <c r="QWC2349" s="1359"/>
      <c r="QWD2349" s="1359"/>
      <c r="QWE2349" s="1359"/>
      <c r="QWF2349" s="1359"/>
      <c r="QWG2349" s="1359"/>
      <c r="QWH2349" s="1359"/>
      <c r="QWI2349" s="1359"/>
      <c r="QWJ2349" s="1359"/>
      <c r="QWK2349" s="1359"/>
      <c r="QWL2349" s="1359"/>
      <c r="QWM2349" s="1359"/>
      <c r="QWN2349" s="1359"/>
      <c r="QWO2349" s="1359"/>
      <c r="QWP2349" s="1359"/>
      <c r="QWQ2349" s="1359"/>
      <c r="QWR2349" s="1359"/>
      <c r="QWS2349" s="1359"/>
      <c r="QWT2349" s="1359"/>
      <c r="QWU2349" s="1359"/>
      <c r="QWV2349" s="1359"/>
      <c r="QWW2349" s="1359"/>
      <c r="QWX2349" s="1359"/>
      <c r="QWY2349" s="1359"/>
      <c r="QWZ2349" s="1359"/>
      <c r="QXA2349" s="1359"/>
      <c r="QXB2349" s="1359"/>
      <c r="QXC2349" s="1359"/>
      <c r="QXD2349" s="1359"/>
      <c r="QXE2349" s="1359"/>
      <c r="QXF2349" s="1359"/>
      <c r="QXG2349" s="1359"/>
      <c r="QXH2349" s="1359"/>
      <c r="QXI2349" s="1359"/>
      <c r="QXJ2349" s="1359"/>
      <c r="QXK2349" s="1359"/>
      <c r="QXL2349" s="1359"/>
      <c r="QXM2349" s="1359"/>
      <c r="QXN2349" s="1359"/>
      <c r="QXO2349" s="1359"/>
      <c r="QXP2349" s="1359"/>
      <c r="QXQ2349" s="1359"/>
      <c r="QXR2349" s="1359"/>
      <c r="QXS2349" s="1359"/>
      <c r="QXT2349" s="1359"/>
      <c r="QXU2349" s="1359"/>
      <c r="QXV2349" s="1359"/>
      <c r="QXW2349" s="1359"/>
      <c r="QXX2349" s="1359"/>
      <c r="QXY2349" s="1359"/>
      <c r="QXZ2349" s="1359"/>
      <c r="QYA2349" s="1359"/>
      <c r="QYB2349" s="1359"/>
      <c r="QYC2349" s="1359"/>
      <c r="QYD2349" s="1359"/>
      <c r="QYE2349" s="1359"/>
      <c r="QYF2349" s="1359"/>
      <c r="QYG2349" s="1359"/>
      <c r="QYH2349" s="1359"/>
      <c r="QYI2349" s="1359"/>
      <c r="QYJ2349" s="1359"/>
      <c r="QYK2349" s="1359"/>
      <c r="QYL2349" s="1359"/>
      <c r="QYM2349" s="1359"/>
      <c r="QYN2349" s="1359"/>
      <c r="QYO2349" s="1359"/>
      <c r="QYP2349" s="1359"/>
      <c r="QYQ2349" s="1359"/>
      <c r="QYR2349" s="1359"/>
      <c r="QYS2349" s="1359"/>
      <c r="QYT2349" s="1359"/>
      <c r="QYU2349" s="1359"/>
      <c r="QYV2349" s="1359"/>
      <c r="QYW2349" s="1359"/>
      <c r="QYX2349" s="1359"/>
      <c r="QYY2349" s="1359"/>
      <c r="QYZ2349" s="1359"/>
      <c r="QZA2349" s="1359"/>
      <c r="QZB2349" s="1359"/>
      <c r="QZC2349" s="1359"/>
      <c r="QZD2349" s="1359"/>
      <c r="QZE2349" s="1359"/>
      <c r="QZF2349" s="1359"/>
      <c r="QZG2349" s="1359"/>
      <c r="QZH2349" s="1359"/>
      <c r="QZI2349" s="1359"/>
      <c r="QZJ2349" s="1359"/>
      <c r="QZK2349" s="1359"/>
      <c r="QZL2349" s="1359"/>
      <c r="QZM2349" s="1359"/>
      <c r="QZN2349" s="1359"/>
      <c r="QZO2349" s="1359"/>
      <c r="QZP2349" s="1359"/>
      <c r="QZQ2349" s="1359"/>
      <c r="QZR2349" s="1359"/>
      <c r="QZS2349" s="1359"/>
      <c r="QZT2349" s="1359"/>
      <c r="QZU2349" s="1359"/>
      <c r="QZV2349" s="1359"/>
      <c r="QZW2349" s="1359"/>
      <c r="QZX2349" s="1359"/>
      <c r="QZY2349" s="1359"/>
      <c r="QZZ2349" s="1359"/>
      <c r="RAA2349" s="1359"/>
      <c r="RAB2349" s="1359"/>
      <c r="RAC2349" s="1359"/>
      <c r="RAD2349" s="1359"/>
      <c r="RAE2349" s="1359"/>
      <c r="RAF2349" s="1359"/>
      <c r="RAG2349" s="1359"/>
      <c r="RAH2349" s="1359"/>
      <c r="RAI2349" s="1359"/>
      <c r="RAJ2349" s="1359"/>
      <c r="RAK2349" s="1359"/>
      <c r="RAL2349" s="1359"/>
      <c r="RAM2349" s="1359"/>
      <c r="RAN2349" s="1359"/>
      <c r="RAO2349" s="1359"/>
      <c r="RAP2349" s="1359"/>
      <c r="RAQ2349" s="1359"/>
      <c r="RAR2349" s="1359"/>
      <c r="RAS2349" s="1359"/>
      <c r="RAT2349" s="1359"/>
      <c r="RAU2349" s="1359"/>
      <c r="RAV2349" s="1359"/>
      <c r="RAW2349" s="1359"/>
      <c r="RAX2349" s="1359"/>
      <c r="RAY2349" s="1359"/>
      <c r="RAZ2349" s="1359"/>
      <c r="RBA2349" s="1359"/>
      <c r="RBB2349" s="1359"/>
      <c r="RBC2349" s="1359"/>
      <c r="RBD2349" s="1359"/>
      <c r="RBE2349" s="1359"/>
      <c r="RBF2349" s="1359"/>
      <c r="RBG2349" s="1359"/>
      <c r="RBH2349" s="1359"/>
      <c r="RBI2349" s="1359"/>
      <c r="RBJ2349" s="1359"/>
      <c r="RBK2349" s="1359"/>
      <c r="RBL2349" s="1359"/>
      <c r="RBM2349" s="1359"/>
      <c r="RBN2349" s="1359"/>
      <c r="RBO2349" s="1359"/>
      <c r="RBP2349" s="1359"/>
      <c r="RBQ2349" s="1359"/>
      <c r="RBR2349" s="1359"/>
      <c r="RBS2349" s="1359"/>
      <c r="RBT2349" s="1359"/>
      <c r="RBU2349" s="1359"/>
      <c r="RBV2349" s="1359"/>
      <c r="RBW2349" s="1359"/>
      <c r="RBX2349" s="1359"/>
      <c r="RBY2349" s="1359"/>
      <c r="RBZ2349" s="1359"/>
      <c r="RCA2349" s="1359"/>
      <c r="RCB2349" s="1359"/>
      <c r="RCC2349" s="1359"/>
      <c r="RCD2349" s="1359"/>
      <c r="RCE2349" s="1359"/>
      <c r="RCF2349" s="1359"/>
      <c r="RCG2349" s="1359"/>
      <c r="RCH2349" s="1359"/>
      <c r="RCI2349" s="1359"/>
      <c r="RCJ2349" s="1359"/>
      <c r="RCK2349" s="1359"/>
      <c r="RCL2349" s="1359"/>
      <c r="RCM2349" s="1359"/>
      <c r="RCN2349" s="1359"/>
      <c r="RCO2349" s="1359"/>
      <c r="RCP2349" s="1359"/>
      <c r="RCQ2349" s="1359"/>
      <c r="RCR2349" s="1359"/>
      <c r="RCS2349" s="1359"/>
      <c r="RCT2349" s="1359"/>
      <c r="RCU2349" s="1359"/>
      <c r="RCV2349" s="1359"/>
      <c r="RCW2349" s="1359"/>
      <c r="RCX2349" s="1359"/>
      <c r="RCY2349" s="1359"/>
      <c r="RCZ2349" s="1359"/>
      <c r="RDA2349" s="1359"/>
      <c r="RDB2349" s="1359"/>
      <c r="RDC2349" s="1359"/>
      <c r="RDD2349" s="1359"/>
      <c r="RDE2349" s="1359"/>
      <c r="RDF2349" s="1359"/>
      <c r="RDG2349" s="1359"/>
      <c r="RDH2349" s="1359"/>
      <c r="RDI2349" s="1359"/>
      <c r="RDJ2349" s="1359"/>
      <c r="RDK2349" s="1359"/>
      <c r="RDL2349" s="1359"/>
      <c r="RDM2349" s="1359"/>
      <c r="RDN2349" s="1359"/>
      <c r="RDO2349" s="1359"/>
      <c r="RDP2349" s="1359"/>
      <c r="RDQ2349" s="1359"/>
      <c r="RDR2349" s="1359"/>
      <c r="RDS2349" s="1359"/>
      <c r="RDT2349" s="1359"/>
      <c r="RDU2349" s="1359"/>
      <c r="RDV2349" s="1359"/>
      <c r="RDW2349" s="1359"/>
      <c r="RDX2349" s="1359"/>
      <c r="RDY2349" s="1359"/>
      <c r="RDZ2349" s="1359"/>
      <c r="REA2349" s="1359"/>
      <c r="REB2349" s="1359"/>
      <c r="REC2349" s="1359"/>
      <c r="RED2349" s="1359"/>
      <c r="REE2349" s="1359"/>
      <c r="REF2349" s="1359"/>
      <c r="REG2349" s="1359"/>
      <c r="REH2349" s="1359"/>
      <c r="REI2349" s="1359"/>
      <c r="REJ2349" s="1359"/>
      <c r="REK2349" s="1359"/>
      <c r="REL2349" s="1359"/>
      <c r="REM2349" s="1359"/>
      <c r="REN2349" s="1359"/>
      <c r="REO2349" s="1359"/>
      <c r="REP2349" s="1359"/>
      <c r="REQ2349" s="1359"/>
      <c r="RER2349" s="1359"/>
      <c r="RES2349" s="1359"/>
      <c r="RET2349" s="1359"/>
      <c r="REU2349" s="1359"/>
      <c r="REV2349" s="1359"/>
      <c r="REW2349" s="1359"/>
      <c r="REX2349" s="1359"/>
      <c r="REY2349" s="1359"/>
      <c r="REZ2349" s="1359"/>
      <c r="RFA2349" s="1359"/>
      <c r="RFB2349" s="1359"/>
      <c r="RFC2349" s="1359"/>
      <c r="RFD2349" s="1359"/>
      <c r="RFE2349" s="1359"/>
      <c r="RFF2349" s="1359"/>
      <c r="RFG2349" s="1359"/>
      <c r="RFH2349" s="1359"/>
      <c r="RFI2349" s="1359"/>
      <c r="RFJ2349" s="1359"/>
      <c r="RFK2349" s="1359"/>
      <c r="RFL2349" s="1359"/>
      <c r="RFM2349" s="1359"/>
      <c r="RFN2349" s="1359"/>
      <c r="RFO2349" s="1359"/>
      <c r="RFP2349" s="1359"/>
      <c r="RFQ2349" s="1359"/>
      <c r="RFR2349" s="1359"/>
      <c r="RFS2349" s="1359"/>
      <c r="RFT2349" s="1359"/>
      <c r="RFU2349" s="1359"/>
      <c r="RFV2349" s="1359"/>
      <c r="RFW2349" s="1359"/>
      <c r="RFX2349" s="1359"/>
      <c r="RFY2349" s="1359"/>
      <c r="RFZ2349" s="1359"/>
      <c r="RGA2349" s="1359"/>
      <c r="RGB2349" s="1359"/>
      <c r="RGC2349" s="1359"/>
      <c r="RGD2349" s="1359"/>
      <c r="RGE2349" s="1359"/>
      <c r="RGF2349" s="1359"/>
      <c r="RGG2349" s="1359"/>
      <c r="RGH2349" s="1359"/>
      <c r="RGI2349" s="1359"/>
      <c r="RGJ2349" s="1359"/>
      <c r="RGK2349" s="1359"/>
      <c r="RGL2349" s="1359"/>
      <c r="RGM2349" s="1359"/>
      <c r="RGN2349" s="1359"/>
      <c r="RGO2349" s="1359"/>
      <c r="RGP2349" s="1359"/>
      <c r="RGQ2349" s="1359"/>
      <c r="RGR2349" s="1359"/>
      <c r="RGS2349" s="1359"/>
      <c r="RGT2349" s="1359"/>
      <c r="RGU2349" s="1359"/>
      <c r="RGV2349" s="1359"/>
      <c r="RGW2349" s="1359"/>
      <c r="RGX2349" s="1359"/>
      <c r="RGY2349" s="1359"/>
      <c r="RGZ2349" s="1359"/>
      <c r="RHA2349" s="1359"/>
      <c r="RHB2349" s="1359"/>
      <c r="RHC2349" s="1359"/>
      <c r="RHD2349" s="1359"/>
      <c r="RHE2349" s="1359"/>
      <c r="RHF2349" s="1359"/>
      <c r="RHG2349" s="1359"/>
      <c r="RHH2349" s="1359"/>
      <c r="RHI2349" s="1359"/>
      <c r="RHJ2349" s="1359"/>
      <c r="RHK2349" s="1359"/>
      <c r="RHL2349" s="1359"/>
      <c r="RHM2349" s="1359"/>
      <c r="RHN2349" s="1359"/>
      <c r="RHO2349" s="1359"/>
      <c r="RHP2349" s="1359"/>
      <c r="RHQ2349" s="1359"/>
      <c r="RHR2349" s="1359"/>
      <c r="RHS2349" s="1359"/>
      <c r="RHT2349" s="1359"/>
      <c r="RHU2349" s="1359"/>
      <c r="RHV2349" s="1359"/>
      <c r="RHW2349" s="1359"/>
      <c r="RHX2349" s="1359"/>
      <c r="RHY2349" s="1359"/>
      <c r="RHZ2349" s="1359"/>
      <c r="RIA2349" s="1359"/>
      <c r="RIB2349" s="1359"/>
      <c r="RIC2349" s="1359"/>
      <c r="RID2349" s="1359"/>
      <c r="RIE2349" s="1359"/>
      <c r="RIF2349" s="1359"/>
      <c r="RIG2349" s="1359"/>
      <c r="RIH2349" s="1359"/>
      <c r="RII2349" s="1359"/>
      <c r="RIJ2349" s="1359"/>
      <c r="RIK2349" s="1359"/>
      <c r="RIL2349" s="1359"/>
      <c r="RIM2349" s="1359"/>
      <c r="RIN2349" s="1359"/>
      <c r="RIO2349" s="1359"/>
      <c r="RIP2349" s="1359"/>
      <c r="RIQ2349" s="1359"/>
      <c r="RIR2349" s="1359"/>
      <c r="RIS2349" s="1359"/>
      <c r="RIT2349" s="1359"/>
      <c r="RIU2349" s="1359"/>
      <c r="RIV2349" s="1359"/>
      <c r="RIW2349" s="1359"/>
      <c r="RIX2349" s="1359"/>
      <c r="RIY2349" s="1359"/>
      <c r="RIZ2349" s="1359"/>
      <c r="RJA2349" s="1359"/>
      <c r="RJB2349" s="1359"/>
      <c r="RJC2349" s="1359"/>
      <c r="RJD2349" s="1359"/>
      <c r="RJE2349" s="1359"/>
      <c r="RJF2349" s="1359"/>
      <c r="RJG2349" s="1359"/>
      <c r="RJH2349" s="1359"/>
      <c r="RJI2349" s="1359"/>
      <c r="RJJ2349" s="1359"/>
      <c r="RJK2349" s="1359"/>
      <c r="RJL2349" s="1359"/>
      <c r="RJM2349" s="1359"/>
      <c r="RJN2349" s="1359"/>
      <c r="RJO2349" s="1359"/>
      <c r="RJP2349" s="1359"/>
      <c r="RJQ2349" s="1359"/>
      <c r="RJR2349" s="1359"/>
      <c r="RJS2349" s="1359"/>
      <c r="RJT2349" s="1359"/>
      <c r="RJU2349" s="1359"/>
      <c r="RJV2349" s="1359"/>
      <c r="RJW2349" s="1359"/>
      <c r="RJX2349" s="1359"/>
      <c r="RJY2349" s="1359"/>
      <c r="RJZ2349" s="1359"/>
      <c r="RKA2349" s="1359"/>
      <c r="RKB2349" s="1359"/>
      <c r="RKC2349" s="1359"/>
      <c r="RKD2349" s="1359"/>
      <c r="RKE2349" s="1359"/>
      <c r="RKF2349" s="1359"/>
      <c r="RKG2349" s="1359"/>
      <c r="RKH2349" s="1359"/>
      <c r="RKI2349" s="1359"/>
      <c r="RKJ2349" s="1359"/>
      <c r="RKK2349" s="1359"/>
      <c r="RKL2349" s="1359"/>
      <c r="RKM2349" s="1359"/>
      <c r="RKN2349" s="1359"/>
      <c r="RKO2349" s="1359"/>
      <c r="RKP2349" s="1359"/>
      <c r="RKQ2349" s="1359"/>
      <c r="RKR2349" s="1359"/>
      <c r="RKS2349" s="1359"/>
      <c r="RKT2349" s="1359"/>
      <c r="RKU2349" s="1359"/>
      <c r="RKV2349" s="1359"/>
      <c r="RKW2349" s="1359"/>
      <c r="RKX2349" s="1359"/>
      <c r="RKY2349" s="1359"/>
      <c r="RKZ2349" s="1359"/>
      <c r="RLA2349" s="1359"/>
      <c r="RLB2349" s="1359"/>
      <c r="RLC2349" s="1359"/>
      <c r="RLD2349" s="1359"/>
      <c r="RLE2349" s="1359"/>
      <c r="RLF2349" s="1359"/>
      <c r="RLG2349" s="1359"/>
      <c r="RLH2349" s="1359"/>
      <c r="RLI2349" s="1359"/>
      <c r="RLJ2349" s="1359"/>
      <c r="RLK2349" s="1359"/>
      <c r="RLL2349" s="1359"/>
      <c r="RLM2349" s="1359"/>
      <c r="RLN2349" s="1359"/>
      <c r="RLO2349" s="1359"/>
      <c r="RLP2349" s="1359"/>
      <c r="RLQ2349" s="1359"/>
      <c r="RLR2349" s="1359"/>
      <c r="RLS2349" s="1359"/>
      <c r="RLT2349" s="1359"/>
      <c r="RLU2349" s="1359"/>
      <c r="RLV2349" s="1359"/>
      <c r="RLW2349" s="1359"/>
      <c r="RLX2349" s="1359"/>
      <c r="RLY2349" s="1359"/>
      <c r="RLZ2349" s="1359"/>
      <c r="RMA2349" s="1359"/>
      <c r="RMB2349" s="1359"/>
      <c r="RMC2349" s="1359"/>
      <c r="RMD2349" s="1359"/>
      <c r="RME2349" s="1359"/>
      <c r="RMF2349" s="1359"/>
      <c r="RMG2349" s="1359"/>
      <c r="RMH2349" s="1359"/>
      <c r="RMI2349" s="1359"/>
      <c r="RMJ2349" s="1359"/>
      <c r="RMK2349" s="1359"/>
      <c r="RML2349" s="1359"/>
      <c r="RMM2349" s="1359"/>
      <c r="RMN2349" s="1359"/>
      <c r="RMO2349" s="1359"/>
      <c r="RMP2349" s="1359"/>
      <c r="RMQ2349" s="1359"/>
      <c r="RMR2349" s="1359"/>
      <c r="RMS2349" s="1359"/>
      <c r="RMT2349" s="1359"/>
      <c r="RMU2349" s="1359"/>
      <c r="RMV2349" s="1359"/>
      <c r="RMW2349" s="1359"/>
      <c r="RMX2349" s="1359"/>
      <c r="RMY2349" s="1359"/>
      <c r="RMZ2349" s="1359"/>
      <c r="RNA2349" s="1359"/>
      <c r="RNB2349" s="1359"/>
      <c r="RNC2349" s="1359"/>
      <c r="RND2349" s="1359"/>
      <c r="RNE2349" s="1359"/>
      <c r="RNF2349" s="1359"/>
      <c r="RNG2349" s="1359"/>
      <c r="RNH2349" s="1359"/>
      <c r="RNI2349" s="1359"/>
      <c r="RNJ2349" s="1359"/>
      <c r="RNK2349" s="1359"/>
      <c r="RNL2349" s="1359"/>
      <c r="RNM2349" s="1359"/>
      <c r="RNN2349" s="1359"/>
      <c r="RNO2349" s="1359"/>
      <c r="RNP2349" s="1359"/>
      <c r="RNQ2349" s="1359"/>
      <c r="RNR2349" s="1359"/>
      <c r="RNS2349" s="1359"/>
      <c r="RNT2349" s="1359"/>
      <c r="RNU2349" s="1359"/>
      <c r="RNV2349" s="1359"/>
      <c r="RNW2349" s="1359"/>
      <c r="RNX2349" s="1359"/>
      <c r="RNY2349" s="1359"/>
      <c r="RNZ2349" s="1359"/>
      <c r="ROA2349" s="1359"/>
      <c r="ROB2349" s="1359"/>
      <c r="ROC2349" s="1359"/>
      <c r="ROD2349" s="1359"/>
      <c r="ROE2349" s="1359"/>
      <c r="ROF2349" s="1359"/>
      <c r="ROG2349" s="1359"/>
      <c r="ROH2349" s="1359"/>
      <c r="ROI2349" s="1359"/>
      <c r="ROJ2349" s="1359"/>
      <c r="ROK2349" s="1359"/>
      <c r="ROL2349" s="1359"/>
      <c r="ROM2349" s="1359"/>
      <c r="RON2349" s="1359"/>
      <c r="ROO2349" s="1359"/>
      <c r="ROP2349" s="1359"/>
      <c r="ROQ2349" s="1359"/>
      <c r="ROR2349" s="1359"/>
      <c r="ROS2349" s="1359"/>
      <c r="ROT2349" s="1359"/>
      <c r="ROU2349" s="1359"/>
      <c r="ROV2349" s="1359"/>
      <c r="ROW2349" s="1359"/>
      <c r="ROX2349" s="1359"/>
      <c r="ROY2349" s="1359"/>
      <c r="ROZ2349" s="1359"/>
      <c r="RPA2349" s="1359"/>
      <c r="RPB2349" s="1359"/>
      <c r="RPC2349" s="1359"/>
      <c r="RPD2349" s="1359"/>
      <c r="RPE2349" s="1359"/>
      <c r="RPF2349" s="1359"/>
      <c r="RPG2349" s="1359"/>
      <c r="RPH2349" s="1359"/>
      <c r="RPI2349" s="1359"/>
      <c r="RPJ2349" s="1359"/>
      <c r="RPK2349" s="1359"/>
      <c r="RPL2349" s="1359"/>
      <c r="RPM2349" s="1359"/>
      <c r="RPN2349" s="1359"/>
      <c r="RPO2349" s="1359"/>
      <c r="RPP2349" s="1359"/>
      <c r="RPQ2349" s="1359"/>
      <c r="RPR2349" s="1359"/>
      <c r="RPS2349" s="1359"/>
      <c r="RPT2349" s="1359"/>
      <c r="RPU2349" s="1359"/>
      <c r="RPV2349" s="1359"/>
      <c r="RPW2349" s="1359"/>
      <c r="RPX2349" s="1359"/>
      <c r="RPY2349" s="1359"/>
      <c r="RPZ2349" s="1359"/>
      <c r="RQA2349" s="1359"/>
      <c r="RQB2349" s="1359"/>
      <c r="RQC2349" s="1359"/>
      <c r="RQD2349" s="1359"/>
      <c r="RQE2349" s="1359"/>
      <c r="RQF2349" s="1359"/>
      <c r="RQG2349" s="1359"/>
      <c r="RQH2349" s="1359"/>
      <c r="RQI2349" s="1359"/>
      <c r="RQJ2349" s="1359"/>
      <c r="RQK2349" s="1359"/>
      <c r="RQL2349" s="1359"/>
      <c r="RQM2349" s="1359"/>
      <c r="RQN2349" s="1359"/>
      <c r="RQO2349" s="1359"/>
      <c r="RQP2349" s="1359"/>
      <c r="RQQ2349" s="1359"/>
      <c r="RQR2349" s="1359"/>
      <c r="RQS2349" s="1359"/>
      <c r="RQT2349" s="1359"/>
      <c r="RQU2349" s="1359"/>
      <c r="RQV2349" s="1359"/>
      <c r="RQW2349" s="1359"/>
      <c r="RQX2349" s="1359"/>
      <c r="RQY2349" s="1359"/>
      <c r="RQZ2349" s="1359"/>
      <c r="RRA2349" s="1359"/>
      <c r="RRB2349" s="1359"/>
      <c r="RRC2349" s="1359"/>
      <c r="RRD2349" s="1359"/>
      <c r="RRE2349" s="1359"/>
      <c r="RRF2349" s="1359"/>
      <c r="RRG2349" s="1359"/>
      <c r="RRH2349" s="1359"/>
      <c r="RRI2349" s="1359"/>
      <c r="RRJ2349" s="1359"/>
      <c r="RRK2349" s="1359"/>
      <c r="RRL2349" s="1359"/>
      <c r="RRM2349" s="1359"/>
      <c r="RRN2349" s="1359"/>
      <c r="RRO2349" s="1359"/>
      <c r="RRP2349" s="1359"/>
      <c r="RRQ2349" s="1359"/>
      <c r="RRR2349" s="1359"/>
      <c r="RRS2349" s="1359"/>
      <c r="RRT2349" s="1359"/>
      <c r="RRU2349" s="1359"/>
      <c r="RRV2349" s="1359"/>
      <c r="RRW2349" s="1359"/>
      <c r="RRX2349" s="1359"/>
      <c r="RRY2349" s="1359"/>
      <c r="RRZ2349" s="1359"/>
      <c r="RSA2349" s="1359"/>
      <c r="RSB2349" s="1359"/>
      <c r="RSC2349" s="1359"/>
      <c r="RSD2349" s="1359"/>
      <c r="RSE2349" s="1359"/>
      <c r="RSF2349" s="1359"/>
      <c r="RSG2349" s="1359"/>
      <c r="RSH2349" s="1359"/>
      <c r="RSI2349" s="1359"/>
      <c r="RSJ2349" s="1359"/>
      <c r="RSK2349" s="1359"/>
      <c r="RSL2349" s="1359"/>
      <c r="RSM2349" s="1359"/>
      <c r="RSN2349" s="1359"/>
      <c r="RSO2349" s="1359"/>
      <c r="RSP2349" s="1359"/>
      <c r="RSQ2349" s="1359"/>
      <c r="RSR2349" s="1359"/>
      <c r="RSS2349" s="1359"/>
      <c r="RST2349" s="1359"/>
      <c r="RSU2349" s="1359"/>
      <c r="RSV2349" s="1359"/>
      <c r="RSW2349" s="1359"/>
      <c r="RSX2349" s="1359"/>
      <c r="RSY2349" s="1359"/>
      <c r="RSZ2349" s="1359"/>
      <c r="RTA2349" s="1359"/>
      <c r="RTB2349" s="1359"/>
      <c r="RTC2349" s="1359"/>
      <c r="RTD2349" s="1359"/>
      <c r="RTE2349" s="1359"/>
      <c r="RTF2349" s="1359"/>
      <c r="RTG2349" s="1359"/>
      <c r="RTH2349" s="1359"/>
      <c r="RTI2349" s="1359"/>
      <c r="RTJ2349" s="1359"/>
      <c r="RTK2349" s="1359"/>
      <c r="RTL2349" s="1359"/>
      <c r="RTM2349" s="1359"/>
      <c r="RTN2349" s="1359"/>
      <c r="RTO2349" s="1359"/>
      <c r="RTP2349" s="1359"/>
      <c r="RTQ2349" s="1359"/>
      <c r="RTR2349" s="1359"/>
      <c r="RTS2349" s="1359"/>
      <c r="RTT2349" s="1359"/>
      <c r="RTU2349" s="1359"/>
      <c r="RTV2349" s="1359"/>
      <c r="RTW2349" s="1359"/>
      <c r="RTX2349" s="1359"/>
      <c r="RTY2349" s="1359"/>
      <c r="RTZ2349" s="1359"/>
      <c r="RUA2349" s="1359"/>
      <c r="RUB2349" s="1359"/>
      <c r="RUC2349" s="1359"/>
      <c r="RUD2349" s="1359"/>
      <c r="RUE2349" s="1359"/>
      <c r="RUF2349" s="1359"/>
      <c r="RUG2349" s="1359"/>
      <c r="RUH2349" s="1359"/>
      <c r="RUI2349" s="1359"/>
      <c r="RUJ2349" s="1359"/>
      <c r="RUK2349" s="1359"/>
      <c r="RUL2349" s="1359"/>
      <c r="RUM2349" s="1359"/>
      <c r="RUN2349" s="1359"/>
      <c r="RUO2349" s="1359"/>
      <c r="RUP2349" s="1359"/>
      <c r="RUQ2349" s="1359"/>
      <c r="RUR2349" s="1359"/>
      <c r="RUS2349" s="1359"/>
      <c r="RUT2349" s="1359"/>
      <c r="RUU2349" s="1359"/>
      <c r="RUV2349" s="1359"/>
      <c r="RUW2349" s="1359"/>
      <c r="RUX2349" s="1359"/>
      <c r="RUY2349" s="1359"/>
      <c r="RUZ2349" s="1359"/>
      <c r="RVA2349" s="1359"/>
      <c r="RVB2349" s="1359"/>
      <c r="RVC2349" s="1359"/>
      <c r="RVD2349" s="1359"/>
      <c r="RVE2349" s="1359"/>
      <c r="RVF2349" s="1359"/>
      <c r="RVG2349" s="1359"/>
      <c r="RVH2349" s="1359"/>
      <c r="RVI2349" s="1359"/>
      <c r="RVJ2349" s="1359"/>
      <c r="RVK2349" s="1359"/>
      <c r="RVL2349" s="1359"/>
      <c r="RVM2349" s="1359"/>
      <c r="RVN2349" s="1359"/>
      <c r="RVO2349" s="1359"/>
      <c r="RVP2349" s="1359"/>
      <c r="RVQ2349" s="1359"/>
      <c r="RVR2349" s="1359"/>
      <c r="RVS2349" s="1359"/>
      <c r="RVT2349" s="1359"/>
      <c r="RVU2349" s="1359"/>
      <c r="RVV2349" s="1359"/>
      <c r="RVW2349" s="1359"/>
      <c r="RVX2349" s="1359"/>
      <c r="RVY2349" s="1359"/>
      <c r="RVZ2349" s="1359"/>
      <c r="RWA2349" s="1359"/>
      <c r="RWB2349" s="1359"/>
      <c r="RWC2349" s="1359"/>
      <c r="RWD2349" s="1359"/>
      <c r="RWE2349" s="1359"/>
      <c r="RWF2349" s="1359"/>
      <c r="RWG2349" s="1359"/>
      <c r="RWH2349" s="1359"/>
      <c r="RWI2349" s="1359"/>
      <c r="RWJ2349" s="1359"/>
      <c r="RWK2349" s="1359"/>
      <c r="RWL2349" s="1359"/>
      <c r="RWM2349" s="1359"/>
      <c r="RWN2349" s="1359"/>
      <c r="RWO2349" s="1359"/>
      <c r="RWP2349" s="1359"/>
      <c r="RWQ2349" s="1359"/>
      <c r="RWR2349" s="1359"/>
      <c r="RWS2349" s="1359"/>
      <c r="RWT2349" s="1359"/>
      <c r="RWU2349" s="1359"/>
      <c r="RWV2349" s="1359"/>
      <c r="RWW2349" s="1359"/>
      <c r="RWX2349" s="1359"/>
      <c r="RWY2349" s="1359"/>
      <c r="RWZ2349" s="1359"/>
      <c r="RXA2349" s="1359"/>
      <c r="RXB2349" s="1359"/>
      <c r="RXC2349" s="1359"/>
      <c r="RXD2349" s="1359"/>
      <c r="RXE2349" s="1359"/>
      <c r="RXF2349" s="1359"/>
      <c r="RXG2349" s="1359"/>
      <c r="RXH2349" s="1359"/>
      <c r="RXI2349" s="1359"/>
      <c r="RXJ2349" s="1359"/>
      <c r="RXK2349" s="1359"/>
      <c r="RXL2349" s="1359"/>
      <c r="RXM2349" s="1359"/>
      <c r="RXN2349" s="1359"/>
      <c r="RXO2349" s="1359"/>
      <c r="RXP2349" s="1359"/>
      <c r="RXQ2349" s="1359"/>
      <c r="RXR2349" s="1359"/>
      <c r="RXS2349" s="1359"/>
      <c r="RXT2349" s="1359"/>
      <c r="RXU2349" s="1359"/>
      <c r="RXV2349" s="1359"/>
      <c r="RXW2349" s="1359"/>
      <c r="RXX2349" s="1359"/>
      <c r="RXY2349" s="1359"/>
      <c r="RXZ2349" s="1359"/>
      <c r="RYA2349" s="1359"/>
      <c r="RYB2349" s="1359"/>
      <c r="RYC2349" s="1359"/>
      <c r="RYD2349" s="1359"/>
      <c r="RYE2349" s="1359"/>
      <c r="RYF2349" s="1359"/>
      <c r="RYG2349" s="1359"/>
      <c r="RYH2349" s="1359"/>
      <c r="RYI2349" s="1359"/>
      <c r="RYJ2349" s="1359"/>
      <c r="RYK2349" s="1359"/>
      <c r="RYL2349" s="1359"/>
      <c r="RYM2349" s="1359"/>
      <c r="RYN2349" s="1359"/>
      <c r="RYO2349" s="1359"/>
      <c r="RYP2349" s="1359"/>
      <c r="RYQ2349" s="1359"/>
      <c r="RYR2349" s="1359"/>
      <c r="RYS2349" s="1359"/>
      <c r="RYT2349" s="1359"/>
      <c r="RYU2349" s="1359"/>
      <c r="RYV2349" s="1359"/>
      <c r="RYW2349" s="1359"/>
      <c r="RYX2349" s="1359"/>
      <c r="RYY2349" s="1359"/>
      <c r="RYZ2349" s="1359"/>
      <c r="RZA2349" s="1359"/>
      <c r="RZB2349" s="1359"/>
      <c r="RZC2349" s="1359"/>
      <c r="RZD2349" s="1359"/>
      <c r="RZE2349" s="1359"/>
      <c r="RZF2349" s="1359"/>
      <c r="RZG2349" s="1359"/>
      <c r="RZH2349" s="1359"/>
      <c r="RZI2349" s="1359"/>
      <c r="RZJ2349" s="1359"/>
      <c r="RZK2349" s="1359"/>
      <c r="RZL2349" s="1359"/>
      <c r="RZM2349" s="1359"/>
      <c r="RZN2349" s="1359"/>
      <c r="RZO2349" s="1359"/>
      <c r="RZP2349" s="1359"/>
      <c r="RZQ2349" s="1359"/>
      <c r="RZR2349" s="1359"/>
      <c r="RZS2349" s="1359"/>
      <c r="RZT2349" s="1359"/>
      <c r="RZU2349" s="1359"/>
      <c r="RZV2349" s="1359"/>
      <c r="RZW2349" s="1359"/>
      <c r="RZX2349" s="1359"/>
      <c r="RZY2349" s="1359"/>
      <c r="RZZ2349" s="1359"/>
      <c r="SAA2349" s="1359"/>
      <c r="SAB2349" s="1359"/>
      <c r="SAC2349" s="1359"/>
      <c r="SAD2349" s="1359"/>
      <c r="SAE2349" s="1359"/>
      <c r="SAF2349" s="1359"/>
      <c r="SAG2349" s="1359"/>
      <c r="SAH2349" s="1359"/>
      <c r="SAI2349" s="1359"/>
      <c r="SAJ2349" s="1359"/>
      <c r="SAK2349" s="1359"/>
      <c r="SAL2349" s="1359"/>
      <c r="SAM2349" s="1359"/>
      <c r="SAN2349" s="1359"/>
      <c r="SAO2349" s="1359"/>
      <c r="SAP2349" s="1359"/>
      <c r="SAQ2349" s="1359"/>
      <c r="SAR2349" s="1359"/>
      <c r="SAS2349" s="1359"/>
      <c r="SAT2349" s="1359"/>
      <c r="SAU2349" s="1359"/>
      <c r="SAV2349" s="1359"/>
      <c r="SAW2349" s="1359"/>
      <c r="SAX2349" s="1359"/>
      <c r="SAY2349" s="1359"/>
      <c r="SAZ2349" s="1359"/>
      <c r="SBA2349" s="1359"/>
      <c r="SBB2349" s="1359"/>
      <c r="SBC2349" s="1359"/>
      <c r="SBD2349" s="1359"/>
      <c r="SBE2349" s="1359"/>
      <c r="SBF2349" s="1359"/>
      <c r="SBG2349" s="1359"/>
      <c r="SBH2349" s="1359"/>
      <c r="SBI2349" s="1359"/>
      <c r="SBJ2349" s="1359"/>
      <c r="SBK2349" s="1359"/>
      <c r="SBL2349" s="1359"/>
      <c r="SBM2349" s="1359"/>
      <c r="SBN2349" s="1359"/>
      <c r="SBO2349" s="1359"/>
      <c r="SBP2349" s="1359"/>
      <c r="SBQ2349" s="1359"/>
      <c r="SBR2349" s="1359"/>
      <c r="SBS2349" s="1359"/>
      <c r="SBT2349" s="1359"/>
      <c r="SBU2349" s="1359"/>
      <c r="SBV2349" s="1359"/>
      <c r="SBW2349" s="1359"/>
      <c r="SBX2349" s="1359"/>
      <c r="SBY2349" s="1359"/>
      <c r="SBZ2349" s="1359"/>
      <c r="SCA2349" s="1359"/>
      <c r="SCB2349" s="1359"/>
      <c r="SCC2349" s="1359"/>
      <c r="SCD2349" s="1359"/>
      <c r="SCE2349" s="1359"/>
      <c r="SCF2349" s="1359"/>
      <c r="SCG2349" s="1359"/>
      <c r="SCH2349" s="1359"/>
      <c r="SCI2349" s="1359"/>
      <c r="SCJ2349" s="1359"/>
      <c r="SCK2349" s="1359"/>
      <c r="SCL2349" s="1359"/>
      <c r="SCM2349" s="1359"/>
      <c r="SCN2349" s="1359"/>
      <c r="SCO2349" s="1359"/>
      <c r="SCP2349" s="1359"/>
      <c r="SCQ2349" s="1359"/>
      <c r="SCR2349" s="1359"/>
      <c r="SCS2349" s="1359"/>
      <c r="SCT2349" s="1359"/>
      <c r="SCU2349" s="1359"/>
      <c r="SCV2349" s="1359"/>
      <c r="SCW2349" s="1359"/>
      <c r="SCX2349" s="1359"/>
      <c r="SCY2349" s="1359"/>
      <c r="SCZ2349" s="1359"/>
      <c r="SDA2349" s="1359"/>
      <c r="SDB2349" s="1359"/>
      <c r="SDC2349" s="1359"/>
      <c r="SDD2349" s="1359"/>
      <c r="SDE2349" s="1359"/>
      <c r="SDF2349" s="1359"/>
      <c r="SDG2349" s="1359"/>
      <c r="SDH2349" s="1359"/>
      <c r="SDI2349" s="1359"/>
      <c r="SDJ2349" s="1359"/>
      <c r="SDK2349" s="1359"/>
      <c r="SDL2349" s="1359"/>
      <c r="SDM2349" s="1359"/>
      <c r="SDN2349" s="1359"/>
      <c r="SDO2349" s="1359"/>
      <c r="SDP2349" s="1359"/>
      <c r="SDQ2349" s="1359"/>
      <c r="SDR2349" s="1359"/>
      <c r="SDS2349" s="1359"/>
      <c r="SDT2349" s="1359"/>
      <c r="SDU2349" s="1359"/>
      <c r="SDV2349" s="1359"/>
      <c r="SDW2349" s="1359"/>
      <c r="SDX2349" s="1359"/>
      <c r="SDY2349" s="1359"/>
      <c r="SDZ2349" s="1359"/>
      <c r="SEA2349" s="1359"/>
      <c r="SEB2349" s="1359"/>
      <c r="SEC2349" s="1359"/>
      <c r="SED2349" s="1359"/>
      <c r="SEE2349" s="1359"/>
      <c r="SEF2349" s="1359"/>
      <c r="SEG2349" s="1359"/>
      <c r="SEH2349" s="1359"/>
      <c r="SEI2349" s="1359"/>
      <c r="SEJ2349" s="1359"/>
      <c r="SEK2349" s="1359"/>
      <c r="SEL2349" s="1359"/>
      <c r="SEM2349" s="1359"/>
      <c r="SEN2349" s="1359"/>
      <c r="SEO2349" s="1359"/>
      <c r="SEP2349" s="1359"/>
      <c r="SEQ2349" s="1359"/>
      <c r="SER2349" s="1359"/>
      <c r="SES2349" s="1359"/>
      <c r="SET2349" s="1359"/>
      <c r="SEU2349" s="1359"/>
      <c r="SEV2349" s="1359"/>
      <c r="SEW2349" s="1359"/>
      <c r="SEX2349" s="1359"/>
      <c r="SEY2349" s="1359"/>
      <c r="SEZ2349" s="1359"/>
      <c r="SFA2349" s="1359"/>
      <c r="SFB2349" s="1359"/>
      <c r="SFC2349" s="1359"/>
      <c r="SFD2349" s="1359"/>
      <c r="SFE2349" s="1359"/>
      <c r="SFF2349" s="1359"/>
      <c r="SFG2349" s="1359"/>
      <c r="SFH2349" s="1359"/>
      <c r="SFI2349" s="1359"/>
      <c r="SFJ2349" s="1359"/>
      <c r="SFK2349" s="1359"/>
      <c r="SFL2349" s="1359"/>
      <c r="SFM2349" s="1359"/>
      <c r="SFN2349" s="1359"/>
      <c r="SFO2349" s="1359"/>
      <c r="SFP2349" s="1359"/>
      <c r="SFQ2349" s="1359"/>
      <c r="SFR2349" s="1359"/>
      <c r="SFS2349" s="1359"/>
      <c r="SFT2349" s="1359"/>
      <c r="SFU2349" s="1359"/>
      <c r="SFV2349" s="1359"/>
      <c r="SFW2349" s="1359"/>
      <c r="SFX2349" s="1359"/>
      <c r="SFY2349" s="1359"/>
      <c r="SFZ2349" s="1359"/>
      <c r="SGA2349" s="1359"/>
      <c r="SGB2349" s="1359"/>
      <c r="SGC2349" s="1359"/>
      <c r="SGD2349" s="1359"/>
      <c r="SGE2349" s="1359"/>
      <c r="SGF2349" s="1359"/>
      <c r="SGG2349" s="1359"/>
      <c r="SGH2349" s="1359"/>
      <c r="SGI2349" s="1359"/>
      <c r="SGJ2349" s="1359"/>
      <c r="SGK2349" s="1359"/>
      <c r="SGL2349" s="1359"/>
      <c r="SGM2349" s="1359"/>
      <c r="SGN2349" s="1359"/>
      <c r="SGO2349" s="1359"/>
      <c r="SGP2349" s="1359"/>
      <c r="SGQ2349" s="1359"/>
      <c r="SGR2349" s="1359"/>
      <c r="SGS2349" s="1359"/>
      <c r="SGT2349" s="1359"/>
      <c r="SGU2349" s="1359"/>
      <c r="SGV2349" s="1359"/>
      <c r="SGW2349" s="1359"/>
      <c r="SGX2349" s="1359"/>
      <c r="SGY2349" s="1359"/>
      <c r="SGZ2349" s="1359"/>
      <c r="SHA2349" s="1359"/>
      <c r="SHB2349" s="1359"/>
      <c r="SHC2349" s="1359"/>
      <c r="SHD2349" s="1359"/>
      <c r="SHE2349" s="1359"/>
      <c r="SHF2349" s="1359"/>
      <c r="SHG2349" s="1359"/>
      <c r="SHH2349" s="1359"/>
      <c r="SHI2349" s="1359"/>
      <c r="SHJ2349" s="1359"/>
      <c r="SHK2349" s="1359"/>
      <c r="SHL2349" s="1359"/>
      <c r="SHM2349" s="1359"/>
      <c r="SHN2349" s="1359"/>
      <c r="SHO2349" s="1359"/>
      <c r="SHP2349" s="1359"/>
      <c r="SHQ2349" s="1359"/>
      <c r="SHR2349" s="1359"/>
      <c r="SHS2349" s="1359"/>
      <c r="SHT2349" s="1359"/>
      <c r="SHU2349" s="1359"/>
      <c r="SHV2349" s="1359"/>
      <c r="SHW2349" s="1359"/>
      <c r="SHX2349" s="1359"/>
      <c r="SHY2349" s="1359"/>
      <c r="SHZ2349" s="1359"/>
      <c r="SIA2349" s="1359"/>
      <c r="SIB2349" s="1359"/>
      <c r="SIC2349" s="1359"/>
      <c r="SID2349" s="1359"/>
      <c r="SIE2349" s="1359"/>
      <c r="SIF2349" s="1359"/>
      <c r="SIG2349" s="1359"/>
      <c r="SIH2349" s="1359"/>
      <c r="SII2349" s="1359"/>
      <c r="SIJ2349" s="1359"/>
      <c r="SIK2349" s="1359"/>
      <c r="SIL2349" s="1359"/>
      <c r="SIM2349" s="1359"/>
      <c r="SIN2349" s="1359"/>
      <c r="SIO2349" s="1359"/>
      <c r="SIP2349" s="1359"/>
      <c r="SIQ2349" s="1359"/>
      <c r="SIR2349" s="1359"/>
      <c r="SIS2349" s="1359"/>
      <c r="SIT2349" s="1359"/>
      <c r="SIU2349" s="1359"/>
      <c r="SIV2349" s="1359"/>
      <c r="SIW2349" s="1359"/>
      <c r="SIX2349" s="1359"/>
      <c r="SIY2349" s="1359"/>
      <c r="SIZ2349" s="1359"/>
      <c r="SJA2349" s="1359"/>
      <c r="SJB2349" s="1359"/>
      <c r="SJC2349" s="1359"/>
      <c r="SJD2349" s="1359"/>
      <c r="SJE2349" s="1359"/>
      <c r="SJF2349" s="1359"/>
      <c r="SJG2349" s="1359"/>
      <c r="SJH2349" s="1359"/>
      <c r="SJI2349" s="1359"/>
      <c r="SJJ2349" s="1359"/>
      <c r="SJK2349" s="1359"/>
      <c r="SJL2349" s="1359"/>
      <c r="SJM2349" s="1359"/>
      <c r="SJN2349" s="1359"/>
      <c r="SJO2349" s="1359"/>
      <c r="SJP2349" s="1359"/>
      <c r="SJQ2349" s="1359"/>
      <c r="SJR2349" s="1359"/>
      <c r="SJS2349" s="1359"/>
      <c r="SJT2349" s="1359"/>
      <c r="SJU2349" s="1359"/>
      <c r="SJV2349" s="1359"/>
      <c r="SJW2349" s="1359"/>
      <c r="SJX2349" s="1359"/>
      <c r="SJY2349" s="1359"/>
      <c r="SJZ2349" s="1359"/>
      <c r="SKA2349" s="1359"/>
      <c r="SKB2349" s="1359"/>
      <c r="SKC2349" s="1359"/>
      <c r="SKD2349" s="1359"/>
      <c r="SKE2349" s="1359"/>
      <c r="SKF2349" s="1359"/>
      <c r="SKG2349" s="1359"/>
      <c r="SKH2349" s="1359"/>
      <c r="SKI2349" s="1359"/>
      <c r="SKJ2349" s="1359"/>
      <c r="SKK2349" s="1359"/>
      <c r="SKL2349" s="1359"/>
      <c r="SKM2349" s="1359"/>
      <c r="SKN2349" s="1359"/>
      <c r="SKO2349" s="1359"/>
      <c r="SKP2349" s="1359"/>
      <c r="SKQ2349" s="1359"/>
      <c r="SKR2349" s="1359"/>
      <c r="SKS2349" s="1359"/>
      <c r="SKT2349" s="1359"/>
      <c r="SKU2349" s="1359"/>
      <c r="SKV2349" s="1359"/>
      <c r="SKW2349" s="1359"/>
      <c r="SKX2349" s="1359"/>
      <c r="SKY2349" s="1359"/>
      <c r="SKZ2349" s="1359"/>
      <c r="SLA2349" s="1359"/>
      <c r="SLB2349" s="1359"/>
      <c r="SLC2349" s="1359"/>
      <c r="SLD2349" s="1359"/>
      <c r="SLE2349" s="1359"/>
      <c r="SLF2349" s="1359"/>
      <c r="SLG2349" s="1359"/>
      <c r="SLH2349" s="1359"/>
      <c r="SLI2349" s="1359"/>
      <c r="SLJ2349" s="1359"/>
      <c r="SLK2349" s="1359"/>
      <c r="SLL2349" s="1359"/>
      <c r="SLM2349" s="1359"/>
      <c r="SLN2349" s="1359"/>
      <c r="SLO2349" s="1359"/>
      <c r="SLP2349" s="1359"/>
      <c r="SLQ2349" s="1359"/>
      <c r="SLR2349" s="1359"/>
      <c r="SLS2349" s="1359"/>
      <c r="SLT2349" s="1359"/>
      <c r="SLU2349" s="1359"/>
      <c r="SLV2349" s="1359"/>
      <c r="SLW2349" s="1359"/>
      <c r="SLX2349" s="1359"/>
      <c r="SLY2349" s="1359"/>
      <c r="SLZ2349" s="1359"/>
      <c r="SMA2349" s="1359"/>
      <c r="SMB2349" s="1359"/>
      <c r="SMC2349" s="1359"/>
      <c r="SMD2349" s="1359"/>
      <c r="SME2349" s="1359"/>
      <c r="SMF2349" s="1359"/>
      <c r="SMG2349" s="1359"/>
      <c r="SMH2349" s="1359"/>
      <c r="SMI2349" s="1359"/>
      <c r="SMJ2349" s="1359"/>
      <c r="SMK2349" s="1359"/>
      <c r="SML2349" s="1359"/>
      <c r="SMM2349" s="1359"/>
      <c r="SMN2349" s="1359"/>
      <c r="SMO2349" s="1359"/>
      <c r="SMP2349" s="1359"/>
      <c r="SMQ2349" s="1359"/>
      <c r="SMR2349" s="1359"/>
      <c r="SMS2349" s="1359"/>
      <c r="SMT2349" s="1359"/>
      <c r="SMU2349" s="1359"/>
      <c r="SMV2349" s="1359"/>
      <c r="SMW2349" s="1359"/>
      <c r="SMX2349" s="1359"/>
      <c r="SMY2349" s="1359"/>
      <c r="SMZ2349" s="1359"/>
      <c r="SNA2349" s="1359"/>
      <c r="SNB2349" s="1359"/>
      <c r="SNC2349" s="1359"/>
      <c r="SND2349" s="1359"/>
      <c r="SNE2349" s="1359"/>
      <c r="SNF2349" s="1359"/>
      <c r="SNG2349" s="1359"/>
      <c r="SNH2349" s="1359"/>
      <c r="SNI2349" s="1359"/>
      <c r="SNJ2349" s="1359"/>
      <c r="SNK2349" s="1359"/>
      <c r="SNL2349" s="1359"/>
      <c r="SNM2349" s="1359"/>
      <c r="SNN2349" s="1359"/>
      <c r="SNO2349" s="1359"/>
      <c r="SNP2349" s="1359"/>
      <c r="SNQ2349" s="1359"/>
      <c r="SNR2349" s="1359"/>
      <c r="SNS2349" s="1359"/>
      <c r="SNT2349" s="1359"/>
      <c r="SNU2349" s="1359"/>
      <c r="SNV2349" s="1359"/>
      <c r="SNW2349" s="1359"/>
      <c r="SNX2349" s="1359"/>
      <c r="SNY2349" s="1359"/>
      <c r="SNZ2349" s="1359"/>
      <c r="SOA2349" s="1359"/>
      <c r="SOB2349" s="1359"/>
      <c r="SOC2349" s="1359"/>
      <c r="SOD2349" s="1359"/>
      <c r="SOE2349" s="1359"/>
      <c r="SOF2349" s="1359"/>
      <c r="SOG2349" s="1359"/>
      <c r="SOH2349" s="1359"/>
      <c r="SOI2349" s="1359"/>
      <c r="SOJ2349" s="1359"/>
      <c r="SOK2349" s="1359"/>
      <c r="SOL2349" s="1359"/>
      <c r="SOM2349" s="1359"/>
      <c r="SON2349" s="1359"/>
      <c r="SOO2349" s="1359"/>
      <c r="SOP2349" s="1359"/>
      <c r="SOQ2349" s="1359"/>
      <c r="SOR2349" s="1359"/>
      <c r="SOS2349" s="1359"/>
      <c r="SOT2349" s="1359"/>
      <c r="SOU2349" s="1359"/>
      <c r="SOV2349" s="1359"/>
      <c r="SOW2349" s="1359"/>
      <c r="SOX2349" s="1359"/>
      <c r="SOY2349" s="1359"/>
      <c r="SOZ2349" s="1359"/>
      <c r="SPA2349" s="1359"/>
      <c r="SPB2349" s="1359"/>
      <c r="SPC2349" s="1359"/>
      <c r="SPD2349" s="1359"/>
      <c r="SPE2349" s="1359"/>
      <c r="SPF2349" s="1359"/>
      <c r="SPG2349" s="1359"/>
      <c r="SPH2349" s="1359"/>
      <c r="SPI2349" s="1359"/>
      <c r="SPJ2349" s="1359"/>
      <c r="SPK2349" s="1359"/>
      <c r="SPL2349" s="1359"/>
      <c r="SPM2349" s="1359"/>
      <c r="SPN2349" s="1359"/>
      <c r="SPO2349" s="1359"/>
      <c r="SPP2349" s="1359"/>
      <c r="SPQ2349" s="1359"/>
      <c r="SPR2349" s="1359"/>
      <c r="SPS2349" s="1359"/>
      <c r="SPT2349" s="1359"/>
      <c r="SPU2349" s="1359"/>
      <c r="SPV2349" s="1359"/>
      <c r="SPW2349" s="1359"/>
      <c r="SPX2349" s="1359"/>
      <c r="SPY2349" s="1359"/>
      <c r="SPZ2349" s="1359"/>
      <c r="SQA2349" s="1359"/>
      <c r="SQB2349" s="1359"/>
      <c r="SQC2349" s="1359"/>
      <c r="SQD2349" s="1359"/>
      <c r="SQE2349" s="1359"/>
      <c r="SQF2349" s="1359"/>
      <c r="SQG2349" s="1359"/>
      <c r="SQH2349" s="1359"/>
      <c r="SQI2349" s="1359"/>
      <c r="SQJ2349" s="1359"/>
      <c r="SQK2349" s="1359"/>
      <c r="SQL2349" s="1359"/>
      <c r="SQM2349" s="1359"/>
      <c r="SQN2349" s="1359"/>
      <c r="SQO2349" s="1359"/>
      <c r="SQP2349" s="1359"/>
      <c r="SQQ2349" s="1359"/>
      <c r="SQR2349" s="1359"/>
      <c r="SQS2349" s="1359"/>
      <c r="SQT2349" s="1359"/>
      <c r="SQU2349" s="1359"/>
      <c r="SQV2349" s="1359"/>
      <c r="SQW2349" s="1359"/>
      <c r="SQX2349" s="1359"/>
      <c r="SQY2349" s="1359"/>
      <c r="SQZ2349" s="1359"/>
      <c r="SRA2349" s="1359"/>
      <c r="SRB2349" s="1359"/>
      <c r="SRC2349" s="1359"/>
      <c r="SRD2349" s="1359"/>
      <c r="SRE2349" s="1359"/>
      <c r="SRF2349" s="1359"/>
      <c r="SRG2349" s="1359"/>
      <c r="SRH2349" s="1359"/>
      <c r="SRI2349" s="1359"/>
      <c r="SRJ2349" s="1359"/>
      <c r="SRK2349" s="1359"/>
      <c r="SRL2349" s="1359"/>
      <c r="SRM2349" s="1359"/>
      <c r="SRN2349" s="1359"/>
      <c r="SRO2349" s="1359"/>
      <c r="SRP2349" s="1359"/>
      <c r="SRQ2349" s="1359"/>
      <c r="SRR2349" s="1359"/>
      <c r="SRS2349" s="1359"/>
      <c r="SRT2349" s="1359"/>
      <c r="SRU2349" s="1359"/>
      <c r="SRV2349" s="1359"/>
      <c r="SRW2349" s="1359"/>
      <c r="SRX2349" s="1359"/>
      <c r="SRY2349" s="1359"/>
      <c r="SRZ2349" s="1359"/>
      <c r="SSA2349" s="1359"/>
      <c r="SSB2349" s="1359"/>
      <c r="SSC2349" s="1359"/>
      <c r="SSD2349" s="1359"/>
      <c r="SSE2349" s="1359"/>
      <c r="SSF2349" s="1359"/>
      <c r="SSG2349" s="1359"/>
      <c r="SSH2349" s="1359"/>
      <c r="SSI2349" s="1359"/>
      <c r="SSJ2349" s="1359"/>
      <c r="SSK2349" s="1359"/>
      <c r="SSL2349" s="1359"/>
      <c r="SSM2349" s="1359"/>
      <c r="SSN2349" s="1359"/>
      <c r="SSO2349" s="1359"/>
      <c r="SSP2349" s="1359"/>
      <c r="SSQ2349" s="1359"/>
      <c r="SSR2349" s="1359"/>
      <c r="SSS2349" s="1359"/>
      <c r="SST2349" s="1359"/>
      <c r="SSU2349" s="1359"/>
      <c r="SSV2349" s="1359"/>
      <c r="SSW2349" s="1359"/>
      <c r="SSX2349" s="1359"/>
      <c r="SSY2349" s="1359"/>
      <c r="SSZ2349" s="1359"/>
      <c r="STA2349" s="1359"/>
      <c r="STB2349" s="1359"/>
      <c r="STC2349" s="1359"/>
      <c r="STD2349" s="1359"/>
      <c r="STE2349" s="1359"/>
      <c r="STF2349" s="1359"/>
      <c r="STG2349" s="1359"/>
      <c r="STH2349" s="1359"/>
      <c r="STI2349" s="1359"/>
      <c r="STJ2349" s="1359"/>
      <c r="STK2349" s="1359"/>
      <c r="STL2349" s="1359"/>
      <c r="STM2349" s="1359"/>
      <c r="STN2349" s="1359"/>
      <c r="STO2349" s="1359"/>
      <c r="STP2349" s="1359"/>
      <c r="STQ2349" s="1359"/>
      <c r="STR2349" s="1359"/>
      <c r="STS2349" s="1359"/>
      <c r="STT2349" s="1359"/>
      <c r="STU2349" s="1359"/>
      <c r="STV2349" s="1359"/>
      <c r="STW2349" s="1359"/>
      <c r="STX2349" s="1359"/>
      <c r="STY2349" s="1359"/>
      <c r="STZ2349" s="1359"/>
      <c r="SUA2349" s="1359"/>
      <c r="SUB2349" s="1359"/>
      <c r="SUC2349" s="1359"/>
      <c r="SUD2349" s="1359"/>
      <c r="SUE2349" s="1359"/>
      <c r="SUF2349" s="1359"/>
      <c r="SUG2349" s="1359"/>
      <c r="SUH2349" s="1359"/>
      <c r="SUI2349" s="1359"/>
      <c r="SUJ2349" s="1359"/>
      <c r="SUK2349" s="1359"/>
      <c r="SUL2349" s="1359"/>
      <c r="SUM2349" s="1359"/>
      <c r="SUN2349" s="1359"/>
      <c r="SUO2349" s="1359"/>
      <c r="SUP2349" s="1359"/>
      <c r="SUQ2349" s="1359"/>
      <c r="SUR2349" s="1359"/>
      <c r="SUS2349" s="1359"/>
      <c r="SUT2349" s="1359"/>
      <c r="SUU2349" s="1359"/>
      <c r="SUV2349" s="1359"/>
      <c r="SUW2349" s="1359"/>
      <c r="SUX2349" s="1359"/>
      <c r="SUY2349" s="1359"/>
      <c r="SUZ2349" s="1359"/>
      <c r="SVA2349" s="1359"/>
      <c r="SVB2349" s="1359"/>
      <c r="SVC2349" s="1359"/>
      <c r="SVD2349" s="1359"/>
      <c r="SVE2349" s="1359"/>
      <c r="SVF2349" s="1359"/>
      <c r="SVG2349" s="1359"/>
      <c r="SVH2349" s="1359"/>
      <c r="SVI2349" s="1359"/>
      <c r="SVJ2349" s="1359"/>
      <c r="SVK2349" s="1359"/>
      <c r="SVL2349" s="1359"/>
      <c r="SVM2349" s="1359"/>
      <c r="SVN2349" s="1359"/>
      <c r="SVO2349" s="1359"/>
      <c r="SVP2349" s="1359"/>
      <c r="SVQ2349" s="1359"/>
      <c r="SVR2349" s="1359"/>
      <c r="SVS2349" s="1359"/>
      <c r="SVT2349" s="1359"/>
      <c r="SVU2349" s="1359"/>
      <c r="SVV2349" s="1359"/>
      <c r="SVW2349" s="1359"/>
      <c r="SVX2349" s="1359"/>
      <c r="SVY2349" s="1359"/>
      <c r="SVZ2349" s="1359"/>
      <c r="SWA2349" s="1359"/>
      <c r="SWB2349" s="1359"/>
      <c r="SWC2349" s="1359"/>
      <c r="SWD2349" s="1359"/>
      <c r="SWE2349" s="1359"/>
      <c r="SWF2349" s="1359"/>
      <c r="SWG2349" s="1359"/>
      <c r="SWH2349" s="1359"/>
      <c r="SWI2349" s="1359"/>
      <c r="SWJ2349" s="1359"/>
      <c r="SWK2349" s="1359"/>
      <c r="SWL2349" s="1359"/>
      <c r="SWM2349" s="1359"/>
      <c r="SWN2349" s="1359"/>
      <c r="SWO2349" s="1359"/>
      <c r="SWP2349" s="1359"/>
      <c r="SWQ2349" s="1359"/>
      <c r="SWR2349" s="1359"/>
      <c r="SWS2349" s="1359"/>
      <c r="SWT2349" s="1359"/>
      <c r="SWU2349" s="1359"/>
      <c r="SWV2349" s="1359"/>
      <c r="SWW2349" s="1359"/>
      <c r="SWX2349" s="1359"/>
      <c r="SWY2349" s="1359"/>
      <c r="SWZ2349" s="1359"/>
      <c r="SXA2349" s="1359"/>
      <c r="SXB2349" s="1359"/>
      <c r="SXC2349" s="1359"/>
      <c r="SXD2349" s="1359"/>
      <c r="SXE2349" s="1359"/>
      <c r="SXF2349" s="1359"/>
      <c r="SXG2349" s="1359"/>
      <c r="SXH2349" s="1359"/>
      <c r="SXI2349" s="1359"/>
      <c r="SXJ2349" s="1359"/>
      <c r="SXK2349" s="1359"/>
      <c r="SXL2349" s="1359"/>
      <c r="SXM2349" s="1359"/>
      <c r="SXN2349" s="1359"/>
      <c r="SXO2349" s="1359"/>
      <c r="SXP2349" s="1359"/>
      <c r="SXQ2349" s="1359"/>
      <c r="SXR2349" s="1359"/>
      <c r="SXS2349" s="1359"/>
      <c r="SXT2349" s="1359"/>
      <c r="SXU2349" s="1359"/>
      <c r="SXV2349" s="1359"/>
      <c r="SXW2349" s="1359"/>
      <c r="SXX2349" s="1359"/>
      <c r="SXY2349" s="1359"/>
      <c r="SXZ2349" s="1359"/>
      <c r="SYA2349" s="1359"/>
      <c r="SYB2349" s="1359"/>
      <c r="SYC2349" s="1359"/>
      <c r="SYD2349" s="1359"/>
      <c r="SYE2349" s="1359"/>
      <c r="SYF2349" s="1359"/>
      <c r="SYG2349" s="1359"/>
      <c r="SYH2349" s="1359"/>
      <c r="SYI2349" s="1359"/>
      <c r="SYJ2349" s="1359"/>
      <c r="SYK2349" s="1359"/>
      <c r="SYL2349" s="1359"/>
      <c r="SYM2349" s="1359"/>
      <c r="SYN2349" s="1359"/>
      <c r="SYO2349" s="1359"/>
      <c r="SYP2349" s="1359"/>
      <c r="SYQ2349" s="1359"/>
      <c r="SYR2349" s="1359"/>
      <c r="SYS2349" s="1359"/>
      <c r="SYT2349" s="1359"/>
      <c r="SYU2349" s="1359"/>
      <c r="SYV2349" s="1359"/>
      <c r="SYW2349" s="1359"/>
      <c r="SYX2349" s="1359"/>
      <c r="SYY2349" s="1359"/>
      <c r="SYZ2349" s="1359"/>
      <c r="SZA2349" s="1359"/>
      <c r="SZB2349" s="1359"/>
      <c r="SZC2349" s="1359"/>
      <c r="SZD2349" s="1359"/>
      <c r="SZE2349" s="1359"/>
      <c r="SZF2349" s="1359"/>
      <c r="SZG2349" s="1359"/>
      <c r="SZH2349" s="1359"/>
      <c r="SZI2349" s="1359"/>
      <c r="SZJ2349" s="1359"/>
      <c r="SZK2349" s="1359"/>
      <c r="SZL2349" s="1359"/>
      <c r="SZM2349" s="1359"/>
      <c r="SZN2349" s="1359"/>
      <c r="SZO2349" s="1359"/>
      <c r="SZP2349" s="1359"/>
      <c r="SZQ2349" s="1359"/>
      <c r="SZR2349" s="1359"/>
      <c r="SZS2349" s="1359"/>
      <c r="SZT2349" s="1359"/>
      <c r="SZU2349" s="1359"/>
      <c r="SZV2349" s="1359"/>
      <c r="SZW2349" s="1359"/>
      <c r="SZX2349" s="1359"/>
      <c r="SZY2349" s="1359"/>
      <c r="SZZ2349" s="1359"/>
      <c r="TAA2349" s="1359"/>
      <c r="TAB2349" s="1359"/>
      <c r="TAC2349" s="1359"/>
      <c r="TAD2349" s="1359"/>
      <c r="TAE2349" s="1359"/>
      <c r="TAF2349" s="1359"/>
      <c r="TAG2349" s="1359"/>
      <c r="TAH2349" s="1359"/>
      <c r="TAI2349" s="1359"/>
      <c r="TAJ2349" s="1359"/>
      <c r="TAK2349" s="1359"/>
      <c r="TAL2349" s="1359"/>
      <c r="TAM2349" s="1359"/>
      <c r="TAN2349" s="1359"/>
      <c r="TAO2349" s="1359"/>
      <c r="TAP2349" s="1359"/>
      <c r="TAQ2349" s="1359"/>
      <c r="TAR2349" s="1359"/>
      <c r="TAS2349" s="1359"/>
      <c r="TAT2349" s="1359"/>
      <c r="TAU2349" s="1359"/>
      <c r="TAV2349" s="1359"/>
      <c r="TAW2349" s="1359"/>
      <c r="TAX2349" s="1359"/>
      <c r="TAY2349" s="1359"/>
      <c r="TAZ2349" s="1359"/>
      <c r="TBA2349" s="1359"/>
      <c r="TBB2349" s="1359"/>
      <c r="TBC2349" s="1359"/>
      <c r="TBD2349" s="1359"/>
      <c r="TBE2349" s="1359"/>
      <c r="TBF2349" s="1359"/>
      <c r="TBG2349" s="1359"/>
      <c r="TBH2349" s="1359"/>
      <c r="TBI2349" s="1359"/>
      <c r="TBJ2349" s="1359"/>
      <c r="TBK2349" s="1359"/>
      <c r="TBL2349" s="1359"/>
      <c r="TBM2349" s="1359"/>
      <c r="TBN2349" s="1359"/>
      <c r="TBO2349" s="1359"/>
      <c r="TBP2349" s="1359"/>
      <c r="TBQ2349" s="1359"/>
      <c r="TBR2349" s="1359"/>
      <c r="TBS2349" s="1359"/>
      <c r="TBT2349" s="1359"/>
      <c r="TBU2349" s="1359"/>
      <c r="TBV2349" s="1359"/>
      <c r="TBW2349" s="1359"/>
      <c r="TBX2349" s="1359"/>
      <c r="TBY2349" s="1359"/>
      <c r="TBZ2349" s="1359"/>
      <c r="TCA2349" s="1359"/>
      <c r="TCB2349" s="1359"/>
      <c r="TCC2349" s="1359"/>
      <c r="TCD2349" s="1359"/>
      <c r="TCE2349" s="1359"/>
      <c r="TCF2349" s="1359"/>
      <c r="TCG2349" s="1359"/>
      <c r="TCH2349" s="1359"/>
      <c r="TCI2349" s="1359"/>
      <c r="TCJ2349" s="1359"/>
      <c r="TCK2349" s="1359"/>
      <c r="TCL2349" s="1359"/>
      <c r="TCM2349" s="1359"/>
      <c r="TCN2349" s="1359"/>
      <c r="TCO2349" s="1359"/>
      <c r="TCP2349" s="1359"/>
      <c r="TCQ2349" s="1359"/>
      <c r="TCR2349" s="1359"/>
      <c r="TCS2349" s="1359"/>
      <c r="TCT2349" s="1359"/>
      <c r="TCU2349" s="1359"/>
      <c r="TCV2349" s="1359"/>
      <c r="TCW2349" s="1359"/>
      <c r="TCX2349" s="1359"/>
      <c r="TCY2349" s="1359"/>
      <c r="TCZ2349" s="1359"/>
      <c r="TDA2349" s="1359"/>
      <c r="TDB2349" s="1359"/>
      <c r="TDC2349" s="1359"/>
      <c r="TDD2349" s="1359"/>
      <c r="TDE2349" s="1359"/>
      <c r="TDF2349" s="1359"/>
      <c r="TDG2349" s="1359"/>
      <c r="TDH2349" s="1359"/>
      <c r="TDI2349" s="1359"/>
      <c r="TDJ2349" s="1359"/>
      <c r="TDK2349" s="1359"/>
      <c r="TDL2349" s="1359"/>
      <c r="TDM2349" s="1359"/>
      <c r="TDN2349" s="1359"/>
      <c r="TDO2349" s="1359"/>
      <c r="TDP2349" s="1359"/>
      <c r="TDQ2349" s="1359"/>
      <c r="TDR2349" s="1359"/>
      <c r="TDS2349" s="1359"/>
      <c r="TDT2349" s="1359"/>
      <c r="TDU2349" s="1359"/>
      <c r="TDV2349" s="1359"/>
      <c r="TDW2349" s="1359"/>
      <c r="TDX2349" s="1359"/>
      <c r="TDY2349" s="1359"/>
      <c r="TDZ2349" s="1359"/>
      <c r="TEA2349" s="1359"/>
      <c r="TEB2349" s="1359"/>
      <c r="TEC2349" s="1359"/>
      <c r="TED2349" s="1359"/>
      <c r="TEE2349" s="1359"/>
      <c r="TEF2349" s="1359"/>
      <c r="TEG2349" s="1359"/>
      <c r="TEH2349" s="1359"/>
      <c r="TEI2349" s="1359"/>
      <c r="TEJ2349" s="1359"/>
      <c r="TEK2349" s="1359"/>
      <c r="TEL2349" s="1359"/>
      <c r="TEM2349" s="1359"/>
      <c r="TEN2349" s="1359"/>
      <c r="TEO2349" s="1359"/>
      <c r="TEP2349" s="1359"/>
      <c r="TEQ2349" s="1359"/>
      <c r="TER2349" s="1359"/>
      <c r="TES2349" s="1359"/>
      <c r="TET2349" s="1359"/>
      <c r="TEU2349" s="1359"/>
      <c r="TEV2349" s="1359"/>
      <c r="TEW2349" s="1359"/>
      <c r="TEX2349" s="1359"/>
      <c r="TEY2349" s="1359"/>
      <c r="TEZ2349" s="1359"/>
      <c r="TFA2349" s="1359"/>
      <c r="TFB2349" s="1359"/>
      <c r="TFC2349" s="1359"/>
      <c r="TFD2349" s="1359"/>
      <c r="TFE2349" s="1359"/>
      <c r="TFF2349" s="1359"/>
      <c r="TFG2349" s="1359"/>
      <c r="TFH2349" s="1359"/>
      <c r="TFI2349" s="1359"/>
      <c r="TFJ2349" s="1359"/>
      <c r="TFK2349" s="1359"/>
      <c r="TFL2349" s="1359"/>
      <c r="TFM2349" s="1359"/>
      <c r="TFN2349" s="1359"/>
      <c r="TFO2349" s="1359"/>
      <c r="TFP2349" s="1359"/>
      <c r="TFQ2349" s="1359"/>
      <c r="TFR2349" s="1359"/>
      <c r="TFS2349" s="1359"/>
      <c r="TFT2349" s="1359"/>
      <c r="TFU2349" s="1359"/>
      <c r="TFV2349" s="1359"/>
      <c r="TFW2349" s="1359"/>
      <c r="TFX2349" s="1359"/>
      <c r="TFY2349" s="1359"/>
      <c r="TFZ2349" s="1359"/>
      <c r="TGA2349" s="1359"/>
      <c r="TGB2349" s="1359"/>
      <c r="TGC2349" s="1359"/>
      <c r="TGD2349" s="1359"/>
      <c r="TGE2349" s="1359"/>
      <c r="TGF2349" s="1359"/>
      <c r="TGG2349" s="1359"/>
      <c r="TGH2349" s="1359"/>
      <c r="TGI2349" s="1359"/>
      <c r="TGJ2349" s="1359"/>
      <c r="TGK2349" s="1359"/>
      <c r="TGL2349" s="1359"/>
      <c r="TGM2349" s="1359"/>
      <c r="TGN2349" s="1359"/>
      <c r="TGO2349" s="1359"/>
      <c r="TGP2349" s="1359"/>
      <c r="TGQ2349" s="1359"/>
      <c r="TGR2349" s="1359"/>
      <c r="TGS2349" s="1359"/>
      <c r="TGT2349" s="1359"/>
      <c r="TGU2349" s="1359"/>
      <c r="TGV2349" s="1359"/>
      <c r="TGW2349" s="1359"/>
      <c r="TGX2349" s="1359"/>
      <c r="TGY2349" s="1359"/>
      <c r="TGZ2349" s="1359"/>
      <c r="THA2349" s="1359"/>
      <c r="THB2349" s="1359"/>
      <c r="THC2349" s="1359"/>
      <c r="THD2349" s="1359"/>
      <c r="THE2349" s="1359"/>
      <c r="THF2349" s="1359"/>
      <c r="THG2349" s="1359"/>
      <c r="THH2349" s="1359"/>
      <c r="THI2349" s="1359"/>
      <c r="THJ2349" s="1359"/>
      <c r="THK2349" s="1359"/>
      <c r="THL2349" s="1359"/>
      <c r="THM2349" s="1359"/>
      <c r="THN2349" s="1359"/>
      <c r="THO2349" s="1359"/>
      <c r="THP2349" s="1359"/>
      <c r="THQ2349" s="1359"/>
      <c r="THR2349" s="1359"/>
      <c r="THS2349" s="1359"/>
      <c r="THT2349" s="1359"/>
      <c r="THU2349" s="1359"/>
      <c r="THV2349" s="1359"/>
      <c r="THW2349" s="1359"/>
      <c r="THX2349" s="1359"/>
      <c r="THY2349" s="1359"/>
      <c r="THZ2349" s="1359"/>
      <c r="TIA2349" s="1359"/>
      <c r="TIB2349" s="1359"/>
      <c r="TIC2349" s="1359"/>
      <c r="TID2349" s="1359"/>
      <c r="TIE2349" s="1359"/>
      <c r="TIF2349" s="1359"/>
      <c r="TIG2349" s="1359"/>
      <c r="TIH2349" s="1359"/>
      <c r="TII2349" s="1359"/>
      <c r="TIJ2349" s="1359"/>
      <c r="TIK2349" s="1359"/>
      <c r="TIL2349" s="1359"/>
      <c r="TIM2349" s="1359"/>
      <c r="TIN2349" s="1359"/>
      <c r="TIO2349" s="1359"/>
      <c r="TIP2349" s="1359"/>
      <c r="TIQ2349" s="1359"/>
      <c r="TIR2349" s="1359"/>
      <c r="TIS2349" s="1359"/>
      <c r="TIT2349" s="1359"/>
      <c r="TIU2349" s="1359"/>
      <c r="TIV2349" s="1359"/>
      <c r="TIW2349" s="1359"/>
      <c r="TIX2349" s="1359"/>
      <c r="TIY2349" s="1359"/>
      <c r="TIZ2349" s="1359"/>
      <c r="TJA2349" s="1359"/>
      <c r="TJB2349" s="1359"/>
      <c r="TJC2349" s="1359"/>
      <c r="TJD2349" s="1359"/>
      <c r="TJE2349" s="1359"/>
      <c r="TJF2349" s="1359"/>
      <c r="TJG2349" s="1359"/>
      <c r="TJH2349" s="1359"/>
      <c r="TJI2349" s="1359"/>
      <c r="TJJ2349" s="1359"/>
      <c r="TJK2349" s="1359"/>
      <c r="TJL2349" s="1359"/>
      <c r="TJM2349" s="1359"/>
      <c r="TJN2349" s="1359"/>
      <c r="TJO2349" s="1359"/>
      <c r="TJP2349" s="1359"/>
      <c r="TJQ2349" s="1359"/>
      <c r="TJR2349" s="1359"/>
      <c r="TJS2349" s="1359"/>
      <c r="TJT2349" s="1359"/>
      <c r="TJU2349" s="1359"/>
      <c r="TJV2349" s="1359"/>
      <c r="TJW2349" s="1359"/>
      <c r="TJX2349" s="1359"/>
      <c r="TJY2349" s="1359"/>
      <c r="TJZ2349" s="1359"/>
      <c r="TKA2349" s="1359"/>
      <c r="TKB2349" s="1359"/>
      <c r="TKC2349" s="1359"/>
      <c r="TKD2349" s="1359"/>
      <c r="TKE2349" s="1359"/>
      <c r="TKF2349" s="1359"/>
      <c r="TKG2349" s="1359"/>
      <c r="TKH2349" s="1359"/>
      <c r="TKI2349" s="1359"/>
      <c r="TKJ2349" s="1359"/>
      <c r="TKK2349" s="1359"/>
      <c r="TKL2349" s="1359"/>
      <c r="TKM2349" s="1359"/>
      <c r="TKN2349" s="1359"/>
      <c r="TKO2349" s="1359"/>
      <c r="TKP2349" s="1359"/>
      <c r="TKQ2349" s="1359"/>
      <c r="TKR2349" s="1359"/>
      <c r="TKS2349" s="1359"/>
      <c r="TKT2349" s="1359"/>
      <c r="TKU2349" s="1359"/>
      <c r="TKV2349" s="1359"/>
      <c r="TKW2349" s="1359"/>
      <c r="TKX2349" s="1359"/>
      <c r="TKY2349" s="1359"/>
      <c r="TKZ2349" s="1359"/>
      <c r="TLA2349" s="1359"/>
      <c r="TLB2349" s="1359"/>
      <c r="TLC2349" s="1359"/>
      <c r="TLD2349" s="1359"/>
      <c r="TLE2349" s="1359"/>
      <c r="TLF2349" s="1359"/>
      <c r="TLG2349" s="1359"/>
      <c r="TLH2349" s="1359"/>
      <c r="TLI2349" s="1359"/>
      <c r="TLJ2349" s="1359"/>
      <c r="TLK2349" s="1359"/>
      <c r="TLL2349" s="1359"/>
      <c r="TLM2349" s="1359"/>
      <c r="TLN2349" s="1359"/>
      <c r="TLO2349" s="1359"/>
      <c r="TLP2349" s="1359"/>
      <c r="TLQ2349" s="1359"/>
      <c r="TLR2349" s="1359"/>
      <c r="TLS2349" s="1359"/>
      <c r="TLT2349" s="1359"/>
      <c r="TLU2349" s="1359"/>
      <c r="TLV2349" s="1359"/>
      <c r="TLW2349" s="1359"/>
      <c r="TLX2349" s="1359"/>
      <c r="TLY2349" s="1359"/>
      <c r="TLZ2349" s="1359"/>
      <c r="TMA2349" s="1359"/>
      <c r="TMB2349" s="1359"/>
      <c r="TMC2349" s="1359"/>
      <c r="TMD2349" s="1359"/>
      <c r="TME2349" s="1359"/>
      <c r="TMF2349" s="1359"/>
      <c r="TMG2349" s="1359"/>
      <c r="TMH2349" s="1359"/>
      <c r="TMI2349" s="1359"/>
      <c r="TMJ2349" s="1359"/>
      <c r="TMK2349" s="1359"/>
      <c r="TML2349" s="1359"/>
      <c r="TMM2349" s="1359"/>
      <c r="TMN2349" s="1359"/>
      <c r="TMO2349" s="1359"/>
      <c r="TMP2349" s="1359"/>
      <c r="TMQ2349" s="1359"/>
      <c r="TMR2349" s="1359"/>
      <c r="TMS2349" s="1359"/>
      <c r="TMT2349" s="1359"/>
      <c r="TMU2349" s="1359"/>
      <c r="TMV2349" s="1359"/>
      <c r="TMW2349" s="1359"/>
      <c r="TMX2349" s="1359"/>
      <c r="TMY2349" s="1359"/>
      <c r="TMZ2349" s="1359"/>
      <c r="TNA2349" s="1359"/>
      <c r="TNB2349" s="1359"/>
      <c r="TNC2349" s="1359"/>
      <c r="TND2349" s="1359"/>
      <c r="TNE2349" s="1359"/>
      <c r="TNF2349" s="1359"/>
      <c r="TNG2349" s="1359"/>
      <c r="TNH2349" s="1359"/>
      <c r="TNI2349" s="1359"/>
      <c r="TNJ2349" s="1359"/>
      <c r="TNK2349" s="1359"/>
      <c r="TNL2349" s="1359"/>
      <c r="TNM2349" s="1359"/>
      <c r="TNN2349" s="1359"/>
      <c r="TNO2349" s="1359"/>
      <c r="TNP2349" s="1359"/>
      <c r="TNQ2349" s="1359"/>
      <c r="TNR2349" s="1359"/>
      <c r="TNS2349" s="1359"/>
      <c r="TNT2349" s="1359"/>
      <c r="TNU2349" s="1359"/>
      <c r="TNV2349" s="1359"/>
      <c r="TNW2349" s="1359"/>
      <c r="TNX2349" s="1359"/>
      <c r="TNY2349" s="1359"/>
      <c r="TNZ2349" s="1359"/>
      <c r="TOA2349" s="1359"/>
      <c r="TOB2349" s="1359"/>
      <c r="TOC2349" s="1359"/>
      <c r="TOD2349" s="1359"/>
      <c r="TOE2349" s="1359"/>
      <c r="TOF2349" s="1359"/>
      <c r="TOG2349" s="1359"/>
      <c r="TOH2349" s="1359"/>
      <c r="TOI2349" s="1359"/>
      <c r="TOJ2349" s="1359"/>
      <c r="TOK2349" s="1359"/>
      <c r="TOL2349" s="1359"/>
      <c r="TOM2349" s="1359"/>
      <c r="TON2349" s="1359"/>
      <c r="TOO2349" s="1359"/>
      <c r="TOP2349" s="1359"/>
      <c r="TOQ2349" s="1359"/>
      <c r="TOR2349" s="1359"/>
      <c r="TOS2349" s="1359"/>
      <c r="TOT2349" s="1359"/>
      <c r="TOU2349" s="1359"/>
      <c r="TOV2349" s="1359"/>
      <c r="TOW2349" s="1359"/>
      <c r="TOX2349" s="1359"/>
      <c r="TOY2349" s="1359"/>
      <c r="TOZ2349" s="1359"/>
      <c r="TPA2349" s="1359"/>
      <c r="TPB2349" s="1359"/>
      <c r="TPC2349" s="1359"/>
      <c r="TPD2349" s="1359"/>
      <c r="TPE2349" s="1359"/>
      <c r="TPF2349" s="1359"/>
      <c r="TPG2349" s="1359"/>
      <c r="TPH2349" s="1359"/>
      <c r="TPI2349" s="1359"/>
      <c r="TPJ2349" s="1359"/>
      <c r="TPK2349" s="1359"/>
      <c r="TPL2349" s="1359"/>
      <c r="TPM2349" s="1359"/>
      <c r="TPN2349" s="1359"/>
      <c r="TPO2349" s="1359"/>
      <c r="TPP2349" s="1359"/>
      <c r="TPQ2349" s="1359"/>
      <c r="TPR2349" s="1359"/>
      <c r="TPS2349" s="1359"/>
      <c r="TPT2349" s="1359"/>
      <c r="TPU2349" s="1359"/>
      <c r="TPV2349" s="1359"/>
      <c r="TPW2349" s="1359"/>
      <c r="TPX2349" s="1359"/>
      <c r="TPY2349" s="1359"/>
      <c r="TPZ2349" s="1359"/>
      <c r="TQA2349" s="1359"/>
      <c r="TQB2349" s="1359"/>
      <c r="TQC2349" s="1359"/>
      <c r="TQD2349" s="1359"/>
      <c r="TQE2349" s="1359"/>
      <c r="TQF2349" s="1359"/>
      <c r="TQG2349" s="1359"/>
      <c r="TQH2349" s="1359"/>
      <c r="TQI2349" s="1359"/>
      <c r="TQJ2349" s="1359"/>
      <c r="TQK2349" s="1359"/>
      <c r="TQL2349" s="1359"/>
      <c r="TQM2349" s="1359"/>
      <c r="TQN2349" s="1359"/>
      <c r="TQO2349" s="1359"/>
      <c r="TQP2349" s="1359"/>
      <c r="TQQ2349" s="1359"/>
      <c r="TQR2349" s="1359"/>
      <c r="TQS2349" s="1359"/>
      <c r="TQT2349" s="1359"/>
      <c r="TQU2349" s="1359"/>
      <c r="TQV2349" s="1359"/>
      <c r="TQW2349" s="1359"/>
      <c r="TQX2349" s="1359"/>
      <c r="TQY2349" s="1359"/>
      <c r="TQZ2349" s="1359"/>
      <c r="TRA2349" s="1359"/>
      <c r="TRB2349" s="1359"/>
      <c r="TRC2349" s="1359"/>
      <c r="TRD2349" s="1359"/>
      <c r="TRE2349" s="1359"/>
      <c r="TRF2349" s="1359"/>
      <c r="TRG2349" s="1359"/>
      <c r="TRH2349" s="1359"/>
      <c r="TRI2349" s="1359"/>
      <c r="TRJ2349" s="1359"/>
      <c r="TRK2349" s="1359"/>
      <c r="TRL2349" s="1359"/>
      <c r="TRM2349" s="1359"/>
      <c r="TRN2349" s="1359"/>
      <c r="TRO2349" s="1359"/>
      <c r="TRP2349" s="1359"/>
      <c r="TRQ2349" s="1359"/>
      <c r="TRR2349" s="1359"/>
      <c r="TRS2349" s="1359"/>
      <c r="TRT2349" s="1359"/>
      <c r="TRU2349" s="1359"/>
      <c r="TRV2349" s="1359"/>
      <c r="TRW2349" s="1359"/>
      <c r="TRX2349" s="1359"/>
      <c r="TRY2349" s="1359"/>
      <c r="TRZ2349" s="1359"/>
      <c r="TSA2349" s="1359"/>
      <c r="TSB2349" s="1359"/>
      <c r="TSC2349" s="1359"/>
      <c r="TSD2349" s="1359"/>
      <c r="TSE2349" s="1359"/>
      <c r="TSF2349" s="1359"/>
      <c r="TSG2349" s="1359"/>
      <c r="TSH2349" s="1359"/>
      <c r="TSI2349" s="1359"/>
      <c r="TSJ2349" s="1359"/>
      <c r="TSK2349" s="1359"/>
      <c r="TSL2349" s="1359"/>
      <c r="TSM2349" s="1359"/>
      <c r="TSN2349" s="1359"/>
      <c r="TSO2349" s="1359"/>
      <c r="TSP2349" s="1359"/>
      <c r="TSQ2349" s="1359"/>
      <c r="TSR2349" s="1359"/>
      <c r="TSS2349" s="1359"/>
      <c r="TST2349" s="1359"/>
      <c r="TSU2349" s="1359"/>
      <c r="TSV2349" s="1359"/>
      <c r="TSW2349" s="1359"/>
      <c r="TSX2349" s="1359"/>
      <c r="TSY2349" s="1359"/>
      <c r="TSZ2349" s="1359"/>
      <c r="TTA2349" s="1359"/>
      <c r="TTB2349" s="1359"/>
      <c r="TTC2349" s="1359"/>
      <c r="TTD2349" s="1359"/>
      <c r="TTE2349" s="1359"/>
      <c r="TTF2349" s="1359"/>
      <c r="TTG2349" s="1359"/>
      <c r="TTH2349" s="1359"/>
      <c r="TTI2349" s="1359"/>
      <c r="TTJ2349" s="1359"/>
      <c r="TTK2349" s="1359"/>
      <c r="TTL2349" s="1359"/>
      <c r="TTM2349" s="1359"/>
      <c r="TTN2349" s="1359"/>
      <c r="TTO2349" s="1359"/>
      <c r="TTP2349" s="1359"/>
      <c r="TTQ2349" s="1359"/>
      <c r="TTR2349" s="1359"/>
      <c r="TTS2349" s="1359"/>
      <c r="TTT2349" s="1359"/>
      <c r="TTU2349" s="1359"/>
      <c r="TTV2349" s="1359"/>
      <c r="TTW2349" s="1359"/>
      <c r="TTX2349" s="1359"/>
      <c r="TTY2349" s="1359"/>
      <c r="TTZ2349" s="1359"/>
      <c r="TUA2349" s="1359"/>
      <c r="TUB2349" s="1359"/>
      <c r="TUC2349" s="1359"/>
      <c r="TUD2349" s="1359"/>
      <c r="TUE2349" s="1359"/>
      <c r="TUF2349" s="1359"/>
      <c r="TUG2349" s="1359"/>
      <c r="TUH2349" s="1359"/>
      <c r="TUI2349" s="1359"/>
      <c r="TUJ2349" s="1359"/>
      <c r="TUK2349" s="1359"/>
      <c r="TUL2349" s="1359"/>
      <c r="TUM2349" s="1359"/>
      <c r="TUN2349" s="1359"/>
      <c r="TUO2349" s="1359"/>
      <c r="TUP2349" s="1359"/>
      <c r="TUQ2349" s="1359"/>
      <c r="TUR2349" s="1359"/>
      <c r="TUS2349" s="1359"/>
      <c r="TUT2349" s="1359"/>
      <c r="TUU2349" s="1359"/>
      <c r="TUV2349" s="1359"/>
      <c r="TUW2349" s="1359"/>
      <c r="TUX2349" s="1359"/>
      <c r="TUY2349" s="1359"/>
      <c r="TUZ2349" s="1359"/>
      <c r="TVA2349" s="1359"/>
      <c r="TVB2349" s="1359"/>
      <c r="TVC2349" s="1359"/>
      <c r="TVD2349" s="1359"/>
      <c r="TVE2349" s="1359"/>
      <c r="TVF2349" s="1359"/>
      <c r="TVG2349" s="1359"/>
      <c r="TVH2349" s="1359"/>
      <c r="TVI2349" s="1359"/>
      <c r="TVJ2349" s="1359"/>
      <c r="TVK2349" s="1359"/>
      <c r="TVL2349" s="1359"/>
      <c r="TVM2349" s="1359"/>
      <c r="TVN2349" s="1359"/>
      <c r="TVO2349" s="1359"/>
      <c r="TVP2349" s="1359"/>
      <c r="TVQ2349" s="1359"/>
      <c r="TVR2349" s="1359"/>
      <c r="TVS2349" s="1359"/>
      <c r="TVT2349" s="1359"/>
      <c r="TVU2349" s="1359"/>
      <c r="TVV2349" s="1359"/>
      <c r="TVW2349" s="1359"/>
      <c r="TVX2349" s="1359"/>
      <c r="TVY2349" s="1359"/>
      <c r="TVZ2349" s="1359"/>
      <c r="TWA2349" s="1359"/>
      <c r="TWB2349" s="1359"/>
      <c r="TWC2349" s="1359"/>
      <c r="TWD2349" s="1359"/>
      <c r="TWE2349" s="1359"/>
      <c r="TWF2349" s="1359"/>
      <c r="TWG2349" s="1359"/>
      <c r="TWH2349" s="1359"/>
      <c r="TWI2349" s="1359"/>
      <c r="TWJ2349" s="1359"/>
      <c r="TWK2349" s="1359"/>
      <c r="TWL2349" s="1359"/>
      <c r="TWM2349" s="1359"/>
      <c r="TWN2349" s="1359"/>
      <c r="TWO2349" s="1359"/>
      <c r="TWP2349" s="1359"/>
      <c r="TWQ2349" s="1359"/>
      <c r="TWR2349" s="1359"/>
      <c r="TWS2349" s="1359"/>
      <c r="TWT2349" s="1359"/>
      <c r="TWU2349" s="1359"/>
      <c r="TWV2349" s="1359"/>
      <c r="TWW2349" s="1359"/>
      <c r="TWX2349" s="1359"/>
      <c r="TWY2349" s="1359"/>
      <c r="TWZ2349" s="1359"/>
      <c r="TXA2349" s="1359"/>
      <c r="TXB2349" s="1359"/>
      <c r="TXC2349" s="1359"/>
      <c r="TXD2349" s="1359"/>
      <c r="TXE2349" s="1359"/>
      <c r="TXF2349" s="1359"/>
      <c r="TXG2349" s="1359"/>
      <c r="TXH2349" s="1359"/>
      <c r="TXI2349" s="1359"/>
      <c r="TXJ2349" s="1359"/>
      <c r="TXK2349" s="1359"/>
      <c r="TXL2349" s="1359"/>
      <c r="TXM2349" s="1359"/>
      <c r="TXN2349" s="1359"/>
      <c r="TXO2349" s="1359"/>
      <c r="TXP2349" s="1359"/>
      <c r="TXQ2349" s="1359"/>
      <c r="TXR2349" s="1359"/>
      <c r="TXS2349" s="1359"/>
      <c r="TXT2349" s="1359"/>
      <c r="TXU2349" s="1359"/>
      <c r="TXV2349" s="1359"/>
      <c r="TXW2349" s="1359"/>
      <c r="TXX2349" s="1359"/>
      <c r="TXY2349" s="1359"/>
      <c r="TXZ2349" s="1359"/>
      <c r="TYA2349" s="1359"/>
      <c r="TYB2349" s="1359"/>
      <c r="TYC2349" s="1359"/>
      <c r="TYD2349" s="1359"/>
      <c r="TYE2349" s="1359"/>
      <c r="TYF2349" s="1359"/>
      <c r="TYG2349" s="1359"/>
      <c r="TYH2349" s="1359"/>
      <c r="TYI2349" s="1359"/>
      <c r="TYJ2349" s="1359"/>
      <c r="TYK2349" s="1359"/>
      <c r="TYL2349" s="1359"/>
      <c r="TYM2349" s="1359"/>
      <c r="TYN2349" s="1359"/>
      <c r="TYO2349" s="1359"/>
      <c r="TYP2349" s="1359"/>
      <c r="TYQ2349" s="1359"/>
      <c r="TYR2349" s="1359"/>
      <c r="TYS2349" s="1359"/>
      <c r="TYT2349" s="1359"/>
      <c r="TYU2349" s="1359"/>
      <c r="TYV2349" s="1359"/>
      <c r="TYW2349" s="1359"/>
      <c r="TYX2349" s="1359"/>
      <c r="TYY2349" s="1359"/>
      <c r="TYZ2349" s="1359"/>
      <c r="TZA2349" s="1359"/>
      <c r="TZB2349" s="1359"/>
      <c r="TZC2349" s="1359"/>
      <c r="TZD2349" s="1359"/>
      <c r="TZE2349" s="1359"/>
      <c r="TZF2349" s="1359"/>
      <c r="TZG2349" s="1359"/>
      <c r="TZH2349" s="1359"/>
      <c r="TZI2349" s="1359"/>
      <c r="TZJ2349" s="1359"/>
      <c r="TZK2349" s="1359"/>
      <c r="TZL2349" s="1359"/>
      <c r="TZM2349" s="1359"/>
      <c r="TZN2349" s="1359"/>
      <c r="TZO2349" s="1359"/>
      <c r="TZP2349" s="1359"/>
      <c r="TZQ2349" s="1359"/>
      <c r="TZR2349" s="1359"/>
      <c r="TZS2349" s="1359"/>
      <c r="TZT2349" s="1359"/>
      <c r="TZU2349" s="1359"/>
      <c r="TZV2349" s="1359"/>
      <c r="TZW2349" s="1359"/>
      <c r="TZX2349" s="1359"/>
      <c r="TZY2349" s="1359"/>
      <c r="TZZ2349" s="1359"/>
      <c r="UAA2349" s="1359"/>
      <c r="UAB2349" s="1359"/>
      <c r="UAC2349" s="1359"/>
      <c r="UAD2349" s="1359"/>
      <c r="UAE2349" s="1359"/>
      <c r="UAF2349" s="1359"/>
      <c r="UAG2349" s="1359"/>
      <c r="UAH2349" s="1359"/>
      <c r="UAI2349" s="1359"/>
      <c r="UAJ2349" s="1359"/>
      <c r="UAK2349" s="1359"/>
      <c r="UAL2349" s="1359"/>
      <c r="UAM2349" s="1359"/>
      <c r="UAN2349" s="1359"/>
      <c r="UAO2349" s="1359"/>
      <c r="UAP2349" s="1359"/>
      <c r="UAQ2349" s="1359"/>
      <c r="UAR2349" s="1359"/>
      <c r="UAS2349" s="1359"/>
      <c r="UAT2349" s="1359"/>
      <c r="UAU2349" s="1359"/>
      <c r="UAV2349" s="1359"/>
      <c r="UAW2349" s="1359"/>
      <c r="UAX2349" s="1359"/>
      <c r="UAY2349" s="1359"/>
      <c r="UAZ2349" s="1359"/>
      <c r="UBA2349" s="1359"/>
      <c r="UBB2349" s="1359"/>
      <c r="UBC2349" s="1359"/>
      <c r="UBD2349" s="1359"/>
      <c r="UBE2349" s="1359"/>
      <c r="UBF2349" s="1359"/>
      <c r="UBG2349" s="1359"/>
      <c r="UBH2349" s="1359"/>
      <c r="UBI2349" s="1359"/>
      <c r="UBJ2349" s="1359"/>
      <c r="UBK2349" s="1359"/>
      <c r="UBL2349" s="1359"/>
      <c r="UBM2349" s="1359"/>
      <c r="UBN2349" s="1359"/>
      <c r="UBO2349" s="1359"/>
      <c r="UBP2349" s="1359"/>
      <c r="UBQ2349" s="1359"/>
      <c r="UBR2349" s="1359"/>
      <c r="UBS2349" s="1359"/>
      <c r="UBT2349" s="1359"/>
      <c r="UBU2349" s="1359"/>
      <c r="UBV2349" s="1359"/>
      <c r="UBW2349" s="1359"/>
      <c r="UBX2349" s="1359"/>
      <c r="UBY2349" s="1359"/>
      <c r="UBZ2349" s="1359"/>
      <c r="UCA2349" s="1359"/>
      <c r="UCB2349" s="1359"/>
      <c r="UCC2349" s="1359"/>
      <c r="UCD2349" s="1359"/>
      <c r="UCE2349" s="1359"/>
      <c r="UCF2349" s="1359"/>
      <c r="UCG2349" s="1359"/>
      <c r="UCH2349" s="1359"/>
      <c r="UCI2349" s="1359"/>
      <c r="UCJ2349" s="1359"/>
      <c r="UCK2349" s="1359"/>
      <c r="UCL2349" s="1359"/>
      <c r="UCM2349" s="1359"/>
      <c r="UCN2349" s="1359"/>
      <c r="UCO2349" s="1359"/>
      <c r="UCP2349" s="1359"/>
      <c r="UCQ2349" s="1359"/>
      <c r="UCR2349" s="1359"/>
      <c r="UCS2349" s="1359"/>
      <c r="UCT2349" s="1359"/>
      <c r="UCU2349" s="1359"/>
      <c r="UCV2349" s="1359"/>
      <c r="UCW2349" s="1359"/>
      <c r="UCX2349" s="1359"/>
      <c r="UCY2349" s="1359"/>
      <c r="UCZ2349" s="1359"/>
      <c r="UDA2349" s="1359"/>
      <c r="UDB2349" s="1359"/>
      <c r="UDC2349" s="1359"/>
      <c r="UDD2349" s="1359"/>
      <c r="UDE2349" s="1359"/>
      <c r="UDF2349" s="1359"/>
      <c r="UDG2349" s="1359"/>
      <c r="UDH2349" s="1359"/>
      <c r="UDI2349" s="1359"/>
      <c r="UDJ2349" s="1359"/>
      <c r="UDK2349" s="1359"/>
      <c r="UDL2349" s="1359"/>
      <c r="UDM2349" s="1359"/>
      <c r="UDN2349" s="1359"/>
      <c r="UDO2349" s="1359"/>
      <c r="UDP2349" s="1359"/>
      <c r="UDQ2349" s="1359"/>
      <c r="UDR2349" s="1359"/>
      <c r="UDS2349" s="1359"/>
      <c r="UDT2349" s="1359"/>
      <c r="UDU2349" s="1359"/>
      <c r="UDV2349" s="1359"/>
      <c r="UDW2349" s="1359"/>
      <c r="UDX2349" s="1359"/>
      <c r="UDY2349" s="1359"/>
      <c r="UDZ2349" s="1359"/>
      <c r="UEA2349" s="1359"/>
      <c r="UEB2349" s="1359"/>
      <c r="UEC2349" s="1359"/>
      <c r="UED2349" s="1359"/>
      <c r="UEE2349" s="1359"/>
      <c r="UEF2349" s="1359"/>
      <c r="UEG2349" s="1359"/>
      <c r="UEH2349" s="1359"/>
      <c r="UEI2349" s="1359"/>
      <c r="UEJ2349" s="1359"/>
      <c r="UEK2349" s="1359"/>
      <c r="UEL2349" s="1359"/>
      <c r="UEM2349" s="1359"/>
      <c r="UEN2349" s="1359"/>
      <c r="UEO2349" s="1359"/>
      <c r="UEP2349" s="1359"/>
      <c r="UEQ2349" s="1359"/>
      <c r="UER2349" s="1359"/>
      <c r="UES2349" s="1359"/>
      <c r="UET2349" s="1359"/>
      <c r="UEU2349" s="1359"/>
      <c r="UEV2349" s="1359"/>
      <c r="UEW2349" s="1359"/>
      <c r="UEX2349" s="1359"/>
      <c r="UEY2349" s="1359"/>
      <c r="UEZ2349" s="1359"/>
      <c r="UFA2349" s="1359"/>
      <c r="UFB2349" s="1359"/>
      <c r="UFC2349" s="1359"/>
      <c r="UFD2349" s="1359"/>
      <c r="UFE2349" s="1359"/>
      <c r="UFF2349" s="1359"/>
      <c r="UFG2349" s="1359"/>
      <c r="UFH2349" s="1359"/>
      <c r="UFI2349" s="1359"/>
      <c r="UFJ2349" s="1359"/>
      <c r="UFK2349" s="1359"/>
      <c r="UFL2349" s="1359"/>
      <c r="UFM2349" s="1359"/>
      <c r="UFN2349" s="1359"/>
      <c r="UFO2349" s="1359"/>
      <c r="UFP2349" s="1359"/>
      <c r="UFQ2349" s="1359"/>
      <c r="UFR2349" s="1359"/>
      <c r="UFS2349" s="1359"/>
      <c r="UFT2349" s="1359"/>
      <c r="UFU2349" s="1359"/>
      <c r="UFV2349" s="1359"/>
      <c r="UFW2349" s="1359"/>
      <c r="UFX2349" s="1359"/>
      <c r="UFY2349" s="1359"/>
      <c r="UFZ2349" s="1359"/>
      <c r="UGA2349" s="1359"/>
      <c r="UGB2349" s="1359"/>
      <c r="UGC2349" s="1359"/>
      <c r="UGD2349" s="1359"/>
      <c r="UGE2349" s="1359"/>
      <c r="UGF2349" s="1359"/>
      <c r="UGG2349" s="1359"/>
      <c r="UGH2349" s="1359"/>
      <c r="UGI2349" s="1359"/>
      <c r="UGJ2349" s="1359"/>
      <c r="UGK2349" s="1359"/>
      <c r="UGL2349" s="1359"/>
      <c r="UGM2349" s="1359"/>
      <c r="UGN2349" s="1359"/>
      <c r="UGO2349" s="1359"/>
      <c r="UGP2349" s="1359"/>
      <c r="UGQ2349" s="1359"/>
      <c r="UGR2349" s="1359"/>
      <c r="UGS2349" s="1359"/>
      <c r="UGT2349" s="1359"/>
      <c r="UGU2349" s="1359"/>
      <c r="UGV2349" s="1359"/>
      <c r="UGW2349" s="1359"/>
      <c r="UGX2349" s="1359"/>
      <c r="UGY2349" s="1359"/>
      <c r="UGZ2349" s="1359"/>
      <c r="UHA2349" s="1359"/>
      <c r="UHB2349" s="1359"/>
      <c r="UHC2349" s="1359"/>
      <c r="UHD2349" s="1359"/>
      <c r="UHE2349" s="1359"/>
      <c r="UHF2349" s="1359"/>
      <c r="UHG2349" s="1359"/>
      <c r="UHH2349" s="1359"/>
      <c r="UHI2349" s="1359"/>
      <c r="UHJ2349" s="1359"/>
      <c r="UHK2349" s="1359"/>
      <c r="UHL2349" s="1359"/>
      <c r="UHM2349" s="1359"/>
      <c r="UHN2349" s="1359"/>
      <c r="UHO2349" s="1359"/>
      <c r="UHP2349" s="1359"/>
      <c r="UHQ2349" s="1359"/>
      <c r="UHR2349" s="1359"/>
      <c r="UHS2349" s="1359"/>
      <c r="UHT2349" s="1359"/>
      <c r="UHU2349" s="1359"/>
      <c r="UHV2349" s="1359"/>
      <c r="UHW2349" s="1359"/>
      <c r="UHX2349" s="1359"/>
      <c r="UHY2349" s="1359"/>
      <c r="UHZ2349" s="1359"/>
      <c r="UIA2349" s="1359"/>
      <c r="UIB2349" s="1359"/>
      <c r="UIC2349" s="1359"/>
      <c r="UID2349" s="1359"/>
      <c r="UIE2349" s="1359"/>
      <c r="UIF2349" s="1359"/>
      <c r="UIG2349" s="1359"/>
      <c r="UIH2349" s="1359"/>
      <c r="UII2349" s="1359"/>
      <c r="UIJ2349" s="1359"/>
      <c r="UIK2349" s="1359"/>
      <c r="UIL2349" s="1359"/>
      <c r="UIM2349" s="1359"/>
      <c r="UIN2349" s="1359"/>
      <c r="UIO2349" s="1359"/>
      <c r="UIP2349" s="1359"/>
      <c r="UIQ2349" s="1359"/>
      <c r="UIR2349" s="1359"/>
      <c r="UIS2349" s="1359"/>
      <c r="UIT2349" s="1359"/>
      <c r="UIU2349" s="1359"/>
      <c r="UIV2349" s="1359"/>
      <c r="UIW2349" s="1359"/>
      <c r="UIX2349" s="1359"/>
      <c r="UIY2349" s="1359"/>
      <c r="UIZ2349" s="1359"/>
      <c r="UJA2349" s="1359"/>
      <c r="UJB2349" s="1359"/>
      <c r="UJC2349" s="1359"/>
      <c r="UJD2349" s="1359"/>
      <c r="UJE2349" s="1359"/>
      <c r="UJF2349" s="1359"/>
      <c r="UJG2349" s="1359"/>
      <c r="UJH2349" s="1359"/>
      <c r="UJI2349" s="1359"/>
      <c r="UJJ2349" s="1359"/>
      <c r="UJK2349" s="1359"/>
      <c r="UJL2349" s="1359"/>
      <c r="UJM2349" s="1359"/>
      <c r="UJN2349" s="1359"/>
      <c r="UJO2349" s="1359"/>
      <c r="UJP2349" s="1359"/>
      <c r="UJQ2349" s="1359"/>
      <c r="UJR2349" s="1359"/>
      <c r="UJS2349" s="1359"/>
      <c r="UJT2349" s="1359"/>
      <c r="UJU2349" s="1359"/>
      <c r="UJV2349" s="1359"/>
      <c r="UJW2349" s="1359"/>
      <c r="UJX2349" s="1359"/>
      <c r="UJY2349" s="1359"/>
      <c r="UJZ2349" s="1359"/>
      <c r="UKA2349" s="1359"/>
      <c r="UKB2349" s="1359"/>
      <c r="UKC2349" s="1359"/>
      <c r="UKD2349" s="1359"/>
      <c r="UKE2349" s="1359"/>
      <c r="UKF2349" s="1359"/>
      <c r="UKG2349" s="1359"/>
      <c r="UKH2349" s="1359"/>
      <c r="UKI2349" s="1359"/>
      <c r="UKJ2349" s="1359"/>
      <c r="UKK2349" s="1359"/>
      <c r="UKL2349" s="1359"/>
      <c r="UKM2349" s="1359"/>
      <c r="UKN2349" s="1359"/>
      <c r="UKO2349" s="1359"/>
      <c r="UKP2349" s="1359"/>
      <c r="UKQ2349" s="1359"/>
      <c r="UKR2349" s="1359"/>
      <c r="UKS2349" s="1359"/>
      <c r="UKT2349" s="1359"/>
      <c r="UKU2349" s="1359"/>
      <c r="UKV2349" s="1359"/>
      <c r="UKW2349" s="1359"/>
      <c r="UKX2349" s="1359"/>
      <c r="UKY2349" s="1359"/>
      <c r="UKZ2349" s="1359"/>
      <c r="ULA2349" s="1359"/>
      <c r="ULB2349" s="1359"/>
      <c r="ULC2349" s="1359"/>
      <c r="ULD2349" s="1359"/>
      <c r="ULE2349" s="1359"/>
      <c r="ULF2349" s="1359"/>
      <c r="ULG2349" s="1359"/>
      <c r="ULH2349" s="1359"/>
      <c r="ULI2349" s="1359"/>
      <c r="ULJ2349" s="1359"/>
      <c r="ULK2349" s="1359"/>
      <c r="ULL2349" s="1359"/>
      <c r="ULM2349" s="1359"/>
      <c r="ULN2349" s="1359"/>
      <c r="ULO2349" s="1359"/>
      <c r="ULP2349" s="1359"/>
      <c r="ULQ2349" s="1359"/>
      <c r="ULR2349" s="1359"/>
      <c r="ULS2349" s="1359"/>
      <c r="ULT2349" s="1359"/>
      <c r="ULU2349" s="1359"/>
      <c r="ULV2349" s="1359"/>
      <c r="ULW2349" s="1359"/>
      <c r="ULX2349" s="1359"/>
      <c r="ULY2349" s="1359"/>
      <c r="ULZ2349" s="1359"/>
      <c r="UMA2349" s="1359"/>
      <c r="UMB2349" s="1359"/>
      <c r="UMC2349" s="1359"/>
      <c r="UMD2349" s="1359"/>
      <c r="UME2349" s="1359"/>
      <c r="UMF2349" s="1359"/>
      <c r="UMG2349" s="1359"/>
      <c r="UMH2349" s="1359"/>
      <c r="UMI2349" s="1359"/>
      <c r="UMJ2349" s="1359"/>
      <c r="UMK2349" s="1359"/>
      <c r="UML2349" s="1359"/>
      <c r="UMM2349" s="1359"/>
      <c r="UMN2349" s="1359"/>
      <c r="UMO2349" s="1359"/>
      <c r="UMP2349" s="1359"/>
      <c r="UMQ2349" s="1359"/>
      <c r="UMR2349" s="1359"/>
      <c r="UMS2349" s="1359"/>
      <c r="UMT2349" s="1359"/>
      <c r="UMU2349" s="1359"/>
      <c r="UMV2349" s="1359"/>
      <c r="UMW2349" s="1359"/>
      <c r="UMX2349" s="1359"/>
      <c r="UMY2349" s="1359"/>
      <c r="UMZ2349" s="1359"/>
      <c r="UNA2349" s="1359"/>
      <c r="UNB2349" s="1359"/>
      <c r="UNC2349" s="1359"/>
      <c r="UND2349" s="1359"/>
      <c r="UNE2349" s="1359"/>
      <c r="UNF2349" s="1359"/>
      <c r="UNG2349" s="1359"/>
      <c r="UNH2349" s="1359"/>
      <c r="UNI2349" s="1359"/>
      <c r="UNJ2349" s="1359"/>
      <c r="UNK2349" s="1359"/>
      <c r="UNL2349" s="1359"/>
      <c r="UNM2349" s="1359"/>
      <c r="UNN2349" s="1359"/>
      <c r="UNO2349" s="1359"/>
      <c r="UNP2349" s="1359"/>
      <c r="UNQ2349" s="1359"/>
      <c r="UNR2349" s="1359"/>
      <c r="UNS2349" s="1359"/>
      <c r="UNT2349" s="1359"/>
      <c r="UNU2349" s="1359"/>
      <c r="UNV2349" s="1359"/>
      <c r="UNW2349" s="1359"/>
      <c r="UNX2349" s="1359"/>
      <c r="UNY2349" s="1359"/>
      <c r="UNZ2349" s="1359"/>
      <c r="UOA2349" s="1359"/>
      <c r="UOB2349" s="1359"/>
      <c r="UOC2349" s="1359"/>
      <c r="UOD2349" s="1359"/>
      <c r="UOE2349" s="1359"/>
      <c r="UOF2349" s="1359"/>
      <c r="UOG2349" s="1359"/>
      <c r="UOH2349" s="1359"/>
      <c r="UOI2349" s="1359"/>
      <c r="UOJ2349" s="1359"/>
      <c r="UOK2349" s="1359"/>
      <c r="UOL2349" s="1359"/>
      <c r="UOM2349" s="1359"/>
      <c r="UON2349" s="1359"/>
      <c r="UOO2349" s="1359"/>
      <c r="UOP2349" s="1359"/>
      <c r="UOQ2349" s="1359"/>
      <c r="UOR2349" s="1359"/>
      <c r="UOS2349" s="1359"/>
      <c r="UOT2349" s="1359"/>
      <c r="UOU2349" s="1359"/>
      <c r="UOV2349" s="1359"/>
      <c r="UOW2349" s="1359"/>
      <c r="UOX2349" s="1359"/>
      <c r="UOY2349" s="1359"/>
      <c r="UOZ2349" s="1359"/>
      <c r="UPA2349" s="1359"/>
      <c r="UPB2349" s="1359"/>
      <c r="UPC2349" s="1359"/>
      <c r="UPD2349" s="1359"/>
      <c r="UPE2349" s="1359"/>
      <c r="UPF2349" s="1359"/>
      <c r="UPG2349" s="1359"/>
      <c r="UPH2349" s="1359"/>
      <c r="UPI2349" s="1359"/>
      <c r="UPJ2349" s="1359"/>
      <c r="UPK2349" s="1359"/>
      <c r="UPL2349" s="1359"/>
      <c r="UPM2349" s="1359"/>
      <c r="UPN2349" s="1359"/>
      <c r="UPO2349" s="1359"/>
      <c r="UPP2349" s="1359"/>
      <c r="UPQ2349" s="1359"/>
      <c r="UPR2349" s="1359"/>
      <c r="UPS2349" s="1359"/>
      <c r="UPT2349" s="1359"/>
      <c r="UPU2349" s="1359"/>
      <c r="UPV2349" s="1359"/>
      <c r="UPW2349" s="1359"/>
      <c r="UPX2349" s="1359"/>
      <c r="UPY2349" s="1359"/>
      <c r="UPZ2349" s="1359"/>
      <c r="UQA2349" s="1359"/>
      <c r="UQB2349" s="1359"/>
      <c r="UQC2349" s="1359"/>
      <c r="UQD2349" s="1359"/>
      <c r="UQE2349" s="1359"/>
      <c r="UQF2349" s="1359"/>
      <c r="UQG2349" s="1359"/>
      <c r="UQH2349" s="1359"/>
      <c r="UQI2349" s="1359"/>
      <c r="UQJ2349" s="1359"/>
      <c r="UQK2349" s="1359"/>
      <c r="UQL2349" s="1359"/>
      <c r="UQM2349" s="1359"/>
      <c r="UQN2349" s="1359"/>
      <c r="UQO2349" s="1359"/>
      <c r="UQP2349" s="1359"/>
      <c r="UQQ2349" s="1359"/>
      <c r="UQR2349" s="1359"/>
      <c r="UQS2349" s="1359"/>
      <c r="UQT2349" s="1359"/>
      <c r="UQU2349" s="1359"/>
      <c r="UQV2349" s="1359"/>
      <c r="UQW2349" s="1359"/>
      <c r="UQX2349" s="1359"/>
      <c r="UQY2349" s="1359"/>
      <c r="UQZ2349" s="1359"/>
      <c r="URA2349" s="1359"/>
      <c r="URB2349" s="1359"/>
      <c r="URC2349" s="1359"/>
      <c r="URD2349" s="1359"/>
      <c r="URE2349" s="1359"/>
      <c r="URF2349" s="1359"/>
      <c r="URG2349" s="1359"/>
      <c r="URH2349" s="1359"/>
      <c r="URI2349" s="1359"/>
      <c r="URJ2349" s="1359"/>
      <c r="URK2349" s="1359"/>
      <c r="URL2349" s="1359"/>
      <c r="URM2349" s="1359"/>
      <c r="URN2349" s="1359"/>
      <c r="URO2349" s="1359"/>
      <c r="URP2349" s="1359"/>
      <c r="URQ2349" s="1359"/>
      <c r="URR2349" s="1359"/>
      <c r="URS2349" s="1359"/>
      <c r="URT2349" s="1359"/>
      <c r="URU2349" s="1359"/>
      <c r="URV2349" s="1359"/>
      <c r="URW2349" s="1359"/>
      <c r="URX2349" s="1359"/>
      <c r="URY2349" s="1359"/>
      <c r="URZ2349" s="1359"/>
      <c r="USA2349" s="1359"/>
      <c r="USB2349" s="1359"/>
      <c r="USC2349" s="1359"/>
      <c r="USD2349" s="1359"/>
      <c r="USE2349" s="1359"/>
      <c r="USF2349" s="1359"/>
      <c r="USG2349" s="1359"/>
      <c r="USH2349" s="1359"/>
      <c r="USI2349" s="1359"/>
      <c r="USJ2349" s="1359"/>
      <c r="USK2349" s="1359"/>
      <c r="USL2349" s="1359"/>
      <c r="USM2349" s="1359"/>
      <c r="USN2349" s="1359"/>
      <c r="USO2349" s="1359"/>
      <c r="USP2349" s="1359"/>
      <c r="USQ2349" s="1359"/>
      <c r="USR2349" s="1359"/>
      <c r="USS2349" s="1359"/>
      <c r="UST2349" s="1359"/>
      <c r="USU2349" s="1359"/>
      <c r="USV2349" s="1359"/>
      <c r="USW2349" s="1359"/>
      <c r="USX2349" s="1359"/>
      <c r="USY2349" s="1359"/>
      <c r="USZ2349" s="1359"/>
      <c r="UTA2349" s="1359"/>
      <c r="UTB2349" s="1359"/>
      <c r="UTC2349" s="1359"/>
      <c r="UTD2349" s="1359"/>
      <c r="UTE2349" s="1359"/>
      <c r="UTF2349" s="1359"/>
      <c r="UTG2349" s="1359"/>
      <c r="UTH2349" s="1359"/>
      <c r="UTI2349" s="1359"/>
      <c r="UTJ2349" s="1359"/>
      <c r="UTK2349" s="1359"/>
      <c r="UTL2349" s="1359"/>
      <c r="UTM2349" s="1359"/>
      <c r="UTN2349" s="1359"/>
      <c r="UTO2349" s="1359"/>
      <c r="UTP2349" s="1359"/>
      <c r="UTQ2349" s="1359"/>
      <c r="UTR2349" s="1359"/>
      <c r="UTS2349" s="1359"/>
      <c r="UTT2349" s="1359"/>
      <c r="UTU2349" s="1359"/>
      <c r="UTV2349" s="1359"/>
      <c r="UTW2349" s="1359"/>
      <c r="UTX2349" s="1359"/>
      <c r="UTY2349" s="1359"/>
      <c r="UTZ2349" s="1359"/>
      <c r="UUA2349" s="1359"/>
      <c r="UUB2349" s="1359"/>
      <c r="UUC2349" s="1359"/>
      <c r="UUD2349" s="1359"/>
      <c r="UUE2349" s="1359"/>
      <c r="UUF2349" s="1359"/>
      <c r="UUG2349" s="1359"/>
      <c r="UUH2349" s="1359"/>
      <c r="UUI2349" s="1359"/>
      <c r="UUJ2349" s="1359"/>
      <c r="UUK2349" s="1359"/>
      <c r="UUL2349" s="1359"/>
      <c r="UUM2349" s="1359"/>
      <c r="UUN2349" s="1359"/>
      <c r="UUO2349" s="1359"/>
      <c r="UUP2349" s="1359"/>
      <c r="UUQ2349" s="1359"/>
      <c r="UUR2349" s="1359"/>
      <c r="UUS2349" s="1359"/>
      <c r="UUT2349" s="1359"/>
      <c r="UUU2349" s="1359"/>
      <c r="UUV2349" s="1359"/>
      <c r="UUW2349" s="1359"/>
      <c r="UUX2349" s="1359"/>
      <c r="UUY2349" s="1359"/>
      <c r="UUZ2349" s="1359"/>
      <c r="UVA2349" s="1359"/>
      <c r="UVB2349" s="1359"/>
      <c r="UVC2349" s="1359"/>
      <c r="UVD2349" s="1359"/>
      <c r="UVE2349" s="1359"/>
      <c r="UVF2349" s="1359"/>
      <c r="UVG2349" s="1359"/>
      <c r="UVH2349" s="1359"/>
      <c r="UVI2349" s="1359"/>
      <c r="UVJ2349" s="1359"/>
      <c r="UVK2349" s="1359"/>
      <c r="UVL2349" s="1359"/>
      <c r="UVM2349" s="1359"/>
      <c r="UVN2349" s="1359"/>
      <c r="UVO2349" s="1359"/>
      <c r="UVP2349" s="1359"/>
      <c r="UVQ2349" s="1359"/>
      <c r="UVR2349" s="1359"/>
      <c r="UVS2349" s="1359"/>
      <c r="UVT2349" s="1359"/>
      <c r="UVU2349" s="1359"/>
      <c r="UVV2349" s="1359"/>
      <c r="UVW2349" s="1359"/>
      <c r="UVX2349" s="1359"/>
      <c r="UVY2349" s="1359"/>
      <c r="UVZ2349" s="1359"/>
      <c r="UWA2349" s="1359"/>
      <c r="UWB2349" s="1359"/>
      <c r="UWC2349" s="1359"/>
      <c r="UWD2349" s="1359"/>
      <c r="UWE2349" s="1359"/>
      <c r="UWF2349" s="1359"/>
      <c r="UWG2349" s="1359"/>
      <c r="UWH2349" s="1359"/>
      <c r="UWI2349" s="1359"/>
      <c r="UWJ2349" s="1359"/>
      <c r="UWK2349" s="1359"/>
      <c r="UWL2349" s="1359"/>
      <c r="UWM2349" s="1359"/>
      <c r="UWN2349" s="1359"/>
      <c r="UWO2349" s="1359"/>
      <c r="UWP2349" s="1359"/>
      <c r="UWQ2349" s="1359"/>
      <c r="UWR2349" s="1359"/>
      <c r="UWS2349" s="1359"/>
      <c r="UWT2349" s="1359"/>
      <c r="UWU2349" s="1359"/>
      <c r="UWV2349" s="1359"/>
      <c r="UWW2349" s="1359"/>
      <c r="UWX2349" s="1359"/>
      <c r="UWY2349" s="1359"/>
      <c r="UWZ2349" s="1359"/>
      <c r="UXA2349" s="1359"/>
      <c r="UXB2349" s="1359"/>
      <c r="UXC2349" s="1359"/>
      <c r="UXD2349" s="1359"/>
      <c r="UXE2349" s="1359"/>
      <c r="UXF2349" s="1359"/>
      <c r="UXG2349" s="1359"/>
      <c r="UXH2349" s="1359"/>
      <c r="UXI2349" s="1359"/>
      <c r="UXJ2349" s="1359"/>
      <c r="UXK2349" s="1359"/>
      <c r="UXL2349" s="1359"/>
      <c r="UXM2349" s="1359"/>
      <c r="UXN2349" s="1359"/>
      <c r="UXO2349" s="1359"/>
      <c r="UXP2349" s="1359"/>
      <c r="UXQ2349" s="1359"/>
      <c r="UXR2349" s="1359"/>
      <c r="UXS2349" s="1359"/>
      <c r="UXT2349" s="1359"/>
      <c r="UXU2349" s="1359"/>
      <c r="UXV2349" s="1359"/>
      <c r="UXW2349" s="1359"/>
      <c r="UXX2349" s="1359"/>
      <c r="UXY2349" s="1359"/>
      <c r="UXZ2349" s="1359"/>
      <c r="UYA2349" s="1359"/>
      <c r="UYB2349" s="1359"/>
      <c r="UYC2349" s="1359"/>
      <c r="UYD2349" s="1359"/>
      <c r="UYE2349" s="1359"/>
      <c r="UYF2349" s="1359"/>
      <c r="UYG2349" s="1359"/>
      <c r="UYH2349" s="1359"/>
      <c r="UYI2349" s="1359"/>
      <c r="UYJ2349" s="1359"/>
      <c r="UYK2349" s="1359"/>
      <c r="UYL2349" s="1359"/>
      <c r="UYM2349" s="1359"/>
      <c r="UYN2349" s="1359"/>
      <c r="UYO2349" s="1359"/>
      <c r="UYP2349" s="1359"/>
      <c r="UYQ2349" s="1359"/>
      <c r="UYR2349" s="1359"/>
      <c r="UYS2349" s="1359"/>
      <c r="UYT2349" s="1359"/>
      <c r="UYU2349" s="1359"/>
      <c r="UYV2349" s="1359"/>
      <c r="UYW2349" s="1359"/>
      <c r="UYX2349" s="1359"/>
      <c r="UYY2349" s="1359"/>
      <c r="UYZ2349" s="1359"/>
      <c r="UZA2349" s="1359"/>
      <c r="UZB2349" s="1359"/>
      <c r="UZC2349" s="1359"/>
      <c r="UZD2349" s="1359"/>
      <c r="UZE2349" s="1359"/>
      <c r="UZF2349" s="1359"/>
      <c r="UZG2349" s="1359"/>
      <c r="UZH2349" s="1359"/>
      <c r="UZI2349" s="1359"/>
      <c r="UZJ2349" s="1359"/>
      <c r="UZK2349" s="1359"/>
      <c r="UZL2349" s="1359"/>
      <c r="UZM2349" s="1359"/>
      <c r="UZN2349" s="1359"/>
      <c r="UZO2349" s="1359"/>
      <c r="UZP2349" s="1359"/>
      <c r="UZQ2349" s="1359"/>
      <c r="UZR2349" s="1359"/>
      <c r="UZS2349" s="1359"/>
      <c r="UZT2349" s="1359"/>
      <c r="UZU2349" s="1359"/>
      <c r="UZV2349" s="1359"/>
      <c r="UZW2349" s="1359"/>
      <c r="UZX2349" s="1359"/>
      <c r="UZY2349" s="1359"/>
      <c r="UZZ2349" s="1359"/>
      <c r="VAA2349" s="1359"/>
      <c r="VAB2349" s="1359"/>
      <c r="VAC2349" s="1359"/>
      <c r="VAD2349" s="1359"/>
      <c r="VAE2349" s="1359"/>
      <c r="VAF2349" s="1359"/>
      <c r="VAG2349" s="1359"/>
      <c r="VAH2349" s="1359"/>
      <c r="VAI2349" s="1359"/>
      <c r="VAJ2349" s="1359"/>
      <c r="VAK2349" s="1359"/>
      <c r="VAL2349" s="1359"/>
      <c r="VAM2349" s="1359"/>
      <c r="VAN2349" s="1359"/>
      <c r="VAO2349" s="1359"/>
      <c r="VAP2349" s="1359"/>
      <c r="VAQ2349" s="1359"/>
      <c r="VAR2349" s="1359"/>
      <c r="VAS2349" s="1359"/>
      <c r="VAT2349" s="1359"/>
      <c r="VAU2349" s="1359"/>
      <c r="VAV2349" s="1359"/>
      <c r="VAW2349" s="1359"/>
      <c r="VAX2349" s="1359"/>
      <c r="VAY2349" s="1359"/>
      <c r="VAZ2349" s="1359"/>
      <c r="VBA2349" s="1359"/>
      <c r="VBB2349" s="1359"/>
      <c r="VBC2349" s="1359"/>
      <c r="VBD2349" s="1359"/>
      <c r="VBE2349" s="1359"/>
      <c r="VBF2349" s="1359"/>
      <c r="VBG2349" s="1359"/>
      <c r="VBH2349" s="1359"/>
      <c r="VBI2349" s="1359"/>
      <c r="VBJ2349" s="1359"/>
      <c r="VBK2349" s="1359"/>
      <c r="VBL2349" s="1359"/>
      <c r="VBM2349" s="1359"/>
      <c r="VBN2349" s="1359"/>
      <c r="VBO2349" s="1359"/>
      <c r="VBP2349" s="1359"/>
      <c r="VBQ2349" s="1359"/>
      <c r="VBR2349" s="1359"/>
      <c r="VBS2349" s="1359"/>
      <c r="VBT2349" s="1359"/>
      <c r="VBU2349" s="1359"/>
      <c r="VBV2349" s="1359"/>
      <c r="VBW2349" s="1359"/>
      <c r="VBX2349" s="1359"/>
      <c r="VBY2349" s="1359"/>
      <c r="VBZ2349" s="1359"/>
      <c r="VCA2349" s="1359"/>
      <c r="VCB2349" s="1359"/>
      <c r="VCC2349" s="1359"/>
      <c r="VCD2349" s="1359"/>
      <c r="VCE2349" s="1359"/>
      <c r="VCF2349" s="1359"/>
      <c r="VCG2349" s="1359"/>
      <c r="VCH2349" s="1359"/>
      <c r="VCI2349" s="1359"/>
      <c r="VCJ2349" s="1359"/>
      <c r="VCK2349" s="1359"/>
      <c r="VCL2349" s="1359"/>
      <c r="VCM2349" s="1359"/>
      <c r="VCN2349" s="1359"/>
      <c r="VCO2349" s="1359"/>
      <c r="VCP2349" s="1359"/>
      <c r="VCQ2349" s="1359"/>
      <c r="VCR2349" s="1359"/>
      <c r="VCS2349" s="1359"/>
      <c r="VCT2349" s="1359"/>
      <c r="VCU2349" s="1359"/>
      <c r="VCV2349" s="1359"/>
      <c r="VCW2349" s="1359"/>
      <c r="VCX2349" s="1359"/>
      <c r="VCY2349" s="1359"/>
      <c r="VCZ2349" s="1359"/>
      <c r="VDA2349" s="1359"/>
      <c r="VDB2349" s="1359"/>
      <c r="VDC2349" s="1359"/>
      <c r="VDD2349" s="1359"/>
      <c r="VDE2349" s="1359"/>
      <c r="VDF2349" s="1359"/>
      <c r="VDG2349" s="1359"/>
      <c r="VDH2349" s="1359"/>
      <c r="VDI2349" s="1359"/>
      <c r="VDJ2349" s="1359"/>
      <c r="VDK2349" s="1359"/>
      <c r="VDL2349" s="1359"/>
      <c r="VDM2349" s="1359"/>
      <c r="VDN2349" s="1359"/>
      <c r="VDO2349" s="1359"/>
      <c r="VDP2349" s="1359"/>
      <c r="VDQ2349" s="1359"/>
      <c r="VDR2349" s="1359"/>
      <c r="VDS2349" s="1359"/>
      <c r="VDT2349" s="1359"/>
      <c r="VDU2349" s="1359"/>
      <c r="VDV2349" s="1359"/>
      <c r="VDW2349" s="1359"/>
      <c r="VDX2349" s="1359"/>
      <c r="VDY2349" s="1359"/>
      <c r="VDZ2349" s="1359"/>
      <c r="VEA2349" s="1359"/>
      <c r="VEB2349" s="1359"/>
      <c r="VEC2349" s="1359"/>
      <c r="VED2349" s="1359"/>
      <c r="VEE2349" s="1359"/>
      <c r="VEF2349" s="1359"/>
      <c r="VEG2349" s="1359"/>
      <c r="VEH2349" s="1359"/>
      <c r="VEI2349" s="1359"/>
      <c r="VEJ2349" s="1359"/>
      <c r="VEK2349" s="1359"/>
      <c r="VEL2349" s="1359"/>
      <c r="VEM2349" s="1359"/>
      <c r="VEN2349" s="1359"/>
      <c r="VEO2349" s="1359"/>
      <c r="VEP2349" s="1359"/>
      <c r="VEQ2349" s="1359"/>
      <c r="VER2349" s="1359"/>
      <c r="VES2349" s="1359"/>
      <c r="VET2349" s="1359"/>
      <c r="VEU2349" s="1359"/>
      <c r="VEV2349" s="1359"/>
      <c r="VEW2349" s="1359"/>
      <c r="VEX2349" s="1359"/>
      <c r="VEY2349" s="1359"/>
      <c r="VEZ2349" s="1359"/>
      <c r="VFA2349" s="1359"/>
      <c r="VFB2349" s="1359"/>
      <c r="VFC2349" s="1359"/>
      <c r="VFD2349" s="1359"/>
      <c r="VFE2349" s="1359"/>
      <c r="VFF2349" s="1359"/>
      <c r="VFG2349" s="1359"/>
      <c r="VFH2349" s="1359"/>
      <c r="VFI2349" s="1359"/>
      <c r="VFJ2349" s="1359"/>
      <c r="VFK2349" s="1359"/>
      <c r="VFL2349" s="1359"/>
      <c r="VFM2349" s="1359"/>
      <c r="VFN2349" s="1359"/>
      <c r="VFO2349" s="1359"/>
      <c r="VFP2349" s="1359"/>
      <c r="VFQ2349" s="1359"/>
      <c r="VFR2349" s="1359"/>
      <c r="VFS2349" s="1359"/>
      <c r="VFT2349" s="1359"/>
      <c r="VFU2349" s="1359"/>
      <c r="VFV2349" s="1359"/>
      <c r="VFW2349" s="1359"/>
      <c r="VFX2349" s="1359"/>
      <c r="VFY2349" s="1359"/>
      <c r="VFZ2349" s="1359"/>
      <c r="VGA2349" s="1359"/>
      <c r="VGB2349" s="1359"/>
      <c r="VGC2349" s="1359"/>
      <c r="VGD2349" s="1359"/>
      <c r="VGE2349" s="1359"/>
      <c r="VGF2349" s="1359"/>
      <c r="VGG2349" s="1359"/>
      <c r="VGH2349" s="1359"/>
      <c r="VGI2349" s="1359"/>
      <c r="VGJ2349" s="1359"/>
      <c r="VGK2349" s="1359"/>
      <c r="VGL2349" s="1359"/>
      <c r="VGM2349" s="1359"/>
      <c r="VGN2349" s="1359"/>
      <c r="VGO2349" s="1359"/>
      <c r="VGP2349" s="1359"/>
      <c r="VGQ2349" s="1359"/>
      <c r="VGR2349" s="1359"/>
      <c r="VGS2349" s="1359"/>
      <c r="VGT2349" s="1359"/>
      <c r="VGU2349" s="1359"/>
      <c r="VGV2349" s="1359"/>
      <c r="VGW2349" s="1359"/>
      <c r="VGX2349" s="1359"/>
      <c r="VGY2349" s="1359"/>
      <c r="VGZ2349" s="1359"/>
      <c r="VHA2349" s="1359"/>
      <c r="VHB2349" s="1359"/>
      <c r="VHC2349" s="1359"/>
      <c r="VHD2349" s="1359"/>
      <c r="VHE2349" s="1359"/>
      <c r="VHF2349" s="1359"/>
      <c r="VHG2349" s="1359"/>
      <c r="VHH2349" s="1359"/>
      <c r="VHI2349" s="1359"/>
      <c r="VHJ2349" s="1359"/>
      <c r="VHK2349" s="1359"/>
      <c r="VHL2349" s="1359"/>
      <c r="VHM2349" s="1359"/>
      <c r="VHN2349" s="1359"/>
      <c r="VHO2349" s="1359"/>
      <c r="VHP2349" s="1359"/>
      <c r="VHQ2349" s="1359"/>
      <c r="VHR2349" s="1359"/>
      <c r="VHS2349" s="1359"/>
      <c r="VHT2349" s="1359"/>
      <c r="VHU2349" s="1359"/>
      <c r="VHV2349" s="1359"/>
      <c r="VHW2349" s="1359"/>
      <c r="VHX2349" s="1359"/>
      <c r="VHY2349" s="1359"/>
      <c r="VHZ2349" s="1359"/>
      <c r="VIA2349" s="1359"/>
      <c r="VIB2349" s="1359"/>
      <c r="VIC2349" s="1359"/>
      <c r="VID2349" s="1359"/>
      <c r="VIE2349" s="1359"/>
      <c r="VIF2349" s="1359"/>
      <c r="VIG2349" s="1359"/>
      <c r="VIH2349" s="1359"/>
      <c r="VII2349" s="1359"/>
      <c r="VIJ2349" s="1359"/>
      <c r="VIK2349" s="1359"/>
      <c r="VIL2349" s="1359"/>
      <c r="VIM2349" s="1359"/>
      <c r="VIN2349" s="1359"/>
      <c r="VIO2349" s="1359"/>
      <c r="VIP2349" s="1359"/>
      <c r="VIQ2349" s="1359"/>
      <c r="VIR2349" s="1359"/>
      <c r="VIS2349" s="1359"/>
      <c r="VIT2349" s="1359"/>
      <c r="VIU2349" s="1359"/>
      <c r="VIV2349" s="1359"/>
      <c r="VIW2349" s="1359"/>
      <c r="VIX2349" s="1359"/>
      <c r="VIY2349" s="1359"/>
      <c r="VIZ2349" s="1359"/>
      <c r="VJA2349" s="1359"/>
      <c r="VJB2349" s="1359"/>
      <c r="VJC2349" s="1359"/>
      <c r="VJD2349" s="1359"/>
      <c r="VJE2349" s="1359"/>
      <c r="VJF2349" s="1359"/>
      <c r="VJG2349" s="1359"/>
      <c r="VJH2349" s="1359"/>
      <c r="VJI2349" s="1359"/>
      <c r="VJJ2349" s="1359"/>
      <c r="VJK2349" s="1359"/>
      <c r="VJL2349" s="1359"/>
      <c r="VJM2349" s="1359"/>
      <c r="VJN2349" s="1359"/>
      <c r="VJO2349" s="1359"/>
      <c r="VJP2349" s="1359"/>
      <c r="VJQ2349" s="1359"/>
      <c r="VJR2349" s="1359"/>
      <c r="VJS2349" s="1359"/>
      <c r="VJT2349" s="1359"/>
      <c r="VJU2349" s="1359"/>
      <c r="VJV2349" s="1359"/>
      <c r="VJW2349" s="1359"/>
      <c r="VJX2349" s="1359"/>
      <c r="VJY2349" s="1359"/>
      <c r="VJZ2349" s="1359"/>
      <c r="VKA2349" s="1359"/>
      <c r="VKB2349" s="1359"/>
      <c r="VKC2349" s="1359"/>
      <c r="VKD2349" s="1359"/>
      <c r="VKE2349" s="1359"/>
      <c r="VKF2349" s="1359"/>
      <c r="VKG2349" s="1359"/>
      <c r="VKH2349" s="1359"/>
      <c r="VKI2349" s="1359"/>
      <c r="VKJ2349" s="1359"/>
      <c r="VKK2349" s="1359"/>
      <c r="VKL2349" s="1359"/>
      <c r="VKM2349" s="1359"/>
      <c r="VKN2349" s="1359"/>
      <c r="VKO2349" s="1359"/>
      <c r="VKP2349" s="1359"/>
      <c r="VKQ2349" s="1359"/>
      <c r="VKR2349" s="1359"/>
      <c r="VKS2349" s="1359"/>
      <c r="VKT2349" s="1359"/>
      <c r="VKU2349" s="1359"/>
      <c r="VKV2349" s="1359"/>
      <c r="VKW2349" s="1359"/>
      <c r="VKX2349" s="1359"/>
      <c r="VKY2349" s="1359"/>
      <c r="VKZ2349" s="1359"/>
      <c r="VLA2349" s="1359"/>
      <c r="VLB2349" s="1359"/>
      <c r="VLC2349" s="1359"/>
      <c r="VLD2349" s="1359"/>
      <c r="VLE2349" s="1359"/>
      <c r="VLF2349" s="1359"/>
      <c r="VLG2349" s="1359"/>
      <c r="VLH2349" s="1359"/>
      <c r="VLI2349" s="1359"/>
      <c r="VLJ2349" s="1359"/>
      <c r="VLK2349" s="1359"/>
      <c r="VLL2349" s="1359"/>
      <c r="VLM2349" s="1359"/>
      <c r="VLN2349" s="1359"/>
      <c r="VLO2349" s="1359"/>
      <c r="VLP2349" s="1359"/>
      <c r="VLQ2349" s="1359"/>
      <c r="VLR2349" s="1359"/>
      <c r="VLS2349" s="1359"/>
      <c r="VLT2349" s="1359"/>
      <c r="VLU2349" s="1359"/>
      <c r="VLV2349" s="1359"/>
      <c r="VLW2349" s="1359"/>
      <c r="VLX2349" s="1359"/>
      <c r="VLY2349" s="1359"/>
      <c r="VLZ2349" s="1359"/>
      <c r="VMA2349" s="1359"/>
      <c r="VMB2349" s="1359"/>
      <c r="VMC2349" s="1359"/>
      <c r="VMD2349" s="1359"/>
      <c r="VME2349" s="1359"/>
      <c r="VMF2349" s="1359"/>
      <c r="VMG2349" s="1359"/>
      <c r="VMH2349" s="1359"/>
      <c r="VMI2349" s="1359"/>
      <c r="VMJ2349" s="1359"/>
      <c r="VMK2349" s="1359"/>
      <c r="VML2349" s="1359"/>
      <c r="VMM2349" s="1359"/>
      <c r="VMN2349" s="1359"/>
      <c r="VMO2349" s="1359"/>
      <c r="VMP2349" s="1359"/>
      <c r="VMQ2349" s="1359"/>
      <c r="VMR2349" s="1359"/>
      <c r="VMS2349" s="1359"/>
      <c r="VMT2349" s="1359"/>
      <c r="VMU2349" s="1359"/>
      <c r="VMV2349" s="1359"/>
      <c r="VMW2349" s="1359"/>
      <c r="VMX2349" s="1359"/>
      <c r="VMY2349" s="1359"/>
      <c r="VMZ2349" s="1359"/>
      <c r="VNA2349" s="1359"/>
      <c r="VNB2349" s="1359"/>
      <c r="VNC2349" s="1359"/>
      <c r="VND2349" s="1359"/>
      <c r="VNE2349" s="1359"/>
      <c r="VNF2349" s="1359"/>
      <c r="VNG2349" s="1359"/>
      <c r="VNH2349" s="1359"/>
      <c r="VNI2349" s="1359"/>
      <c r="VNJ2349" s="1359"/>
      <c r="VNK2349" s="1359"/>
      <c r="VNL2349" s="1359"/>
      <c r="VNM2349" s="1359"/>
      <c r="VNN2349" s="1359"/>
      <c r="VNO2349" s="1359"/>
      <c r="VNP2349" s="1359"/>
      <c r="VNQ2349" s="1359"/>
      <c r="VNR2349" s="1359"/>
      <c r="VNS2349" s="1359"/>
      <c r="VNT2349" s="1359"/>
      <c r="VNU2349" s="1359"/>
      <c r="VNV2349" s="1359"/>
      <c r="VNW2349" s="1359"/>
      <c r="VNX2349" s="1359"/>
      <c r="VNY2349" s="1359"/>
      <c r="VNZ2349" s="1359"/>
      <c r="VOA2349" s="1359"/>
      <c r="VOB2349" s="1359"/>
      <c r="VOC2349" s="1359"/>
      <c r="VOD2349" s="1359"/>
      <c r="VOE2349" s="1359"/>
      <c r="VOF2349" s="1359"/>
      <c r="VOG2349" s="1359"/>
      <c r="VOH2349" s="1359"/>
      <c r="VOI2349" s="1359"/>
      <c r="VOJ2349" s="1359"/>
      <c r="VOK2349" s="1359"/>
      <c r="VOL2349" s="1359"/>
      <c r="VOM2349" s="1359"/>
      <c r="VON2349" s="1359"/>
      <c r="VOO2349" s="1359"/>
      <c r="VOP2349" s="1359"/>
      <c r="VOQ2349" s="1359"/>
      <c r="VOR2349" s="1359"/>
      <c r="VOS2349" s="1359"/>
      <c r="VOT2349" s="1359"/>
      <c r="VOU2349" s="1359"/>
      <c r="VOV2349" s="1359"/>
      <c r="VOW2349" s="1359"/>
      <c r="VOX2349" s="1359"/>
      <c r="VOY2349" s="1359"/>
      <c r="VOZ2349" s="1359"/>
      <c r="VPA2349" s="1359"/>
      <c r="VPB2349" s="1359"/>
      <c r="VPC2349" s="1359"/>
      <c r="VPD2349" s="1359"/>
      <c r="VPE2349" s="1359"/>
      <c r="VPF2349" s="1359"/>
      <c r="VPG2349" s="1359"/>
      <c r="VPH2349" s="1359"/>
      <c r="VPI2349" s="1359"/>
      <c r="VPJ2349" s="1359"/>
      <c r="VPK2349" s="1359"/>
      <c r="VPL2349" s="1359"/>
      <c r="VPM2349" s="1359"/>
      <c r="VPN2349" s="1359"/>
      <c r="VPO2349" s="1359"/>
      <c r="VPP2349" s="1359"/>
      <c r="VPQ2349" s="1359"/>
      <c r="VPR2349" s="1359"/>
      <c r="VPS2349" s="1359"/>
      <c r="VPT2349" s="1359"/>
      <c r="VPU2349" s="1359"/>
      <c r="VPV2349" s="1359"/>
      <c r="VPW2349" s="1359"/>
      <c r="VPX2349" s="1359"/>
      <c r="VPY2349" s="1359"/>
      <c r="VPZ2349" s="1359"/>
      <c r="VQA2349" s="1359"/>
      <c r="VQB2349" s="1359"/>
      <c r="VQC2349" s="1359"/>
      <c r="VQD2349" s="1359"/>
      <c r="VQE2349" s="1359"/>
      <c r="VQF2349" s="1359"/>
      <c r="VQG2349" s="1359"/>
      <c r="VQH2349" s="1359"/>
      <c r="VQI2349" s="1359"/>
      <c r="VQJ2349" s="1359"/>
      <c r="VQK2349" s="1359"/>
      <c r="VQL2349" s="1359"/>
      <c r="VQM2349" s="1359"/>
      <c r="VQN2349" s="1359"/>
      <c r="VQO2349" s="1359"/>
      <c r="VQP2349" s="1359"/>
      <c r="VQQ2349" s="1359"/>
      <c r="VQR2349" s="1359"/>
      <c r="VQS2349" s="1359"/>
      <c r="VQT2349" s="1359"/>
      <c r="VQU2349" s="1359"/>
      <c r="VQV2349" s="1359"/>
      <c r="VQW2349" s="1359"/>
      <c r="VQX2349" s="1359"/>
      <c r="VQY2349" s="1359"/>
      <c r="VQZ2349" s="1359"/>
      <c r="VRA2349" s="1359"/>
      <c r="VRB2349" s="1359"/>
      <c r="VRC2349" s="1359"/>
      <c r="VRD2349" s="1359"/>
      <c r="VRE2349" s="1359"/>
      <c r="VRF2349" s="1359"/>
      <c r="VRG2349" s="1359"/>
      <c r="VRH2349" s="1359"/>
      <c r="VRI2349" s="1359"/>
      <c r="VRJ2349" s="1359"/>
      <c r="VRK2349" s="1359"/>
      <c r="VRL2349" s="1359"/>
      <c r="VRM2349" s="1359"/>
      <c r="VRN2349" s="1359"/>
      <c r="VRO2349" s="1359"/>
      <c r="VRP2349" s="1359"/>
      <c r="VRQ2349" s="1359"/>
      <c r="VRR2349" s="1359"/>
      <c r="VRS2349" s="1359"/>
      <c r="VRT2349" s="1359"/>
      <c r="VRU2349" s="1359"/>
      <c r="VRV2349" s="1359"/>
      <c r="VRW2349" s="1359"/>
      <c r="VRX2349" s="1359"/>
      <c r="VRY2349" s="1359"/>
      <c r="VRZ2349" s="1359"/>
      <c r="VSA2349" s="1359"/>
      <c r="VSB2349" s="1359"/>
      <c r="VSC2349" s="1359"/>
      <c r="VSD2349" s="1359"/>
      <c r="VSE2349" s="1359"/>
      <c r="VSF2349" s="1359"/>
      <c r="VSG2349" s="1359"/>
      <c r="VSH2349" s="1359"/>
      <c r="VSI2349" s="1359"/>
      <c r="VSJ2349" s="1359"/>
      <c r="VSK2349" s="1359"/>
      <c r="VSL2349" s="1359"/>
      <c r="VSM2349" s="1359"/>
      <c r="VSN2349" s="1359"/>
      <c r="VSO2349" s="1359"/>
      <c r="VSP2349" s="1359"/>
      <c r="VSQ2349" s="1359"/>
      <c r="VSR2349" s="1359"/>
      <c r="VSS2349" s="1359"/>
      <c r="VST2349" s="1359"/>
      <c r="VSU2349" s="1359"/>
      <c r="VSV2349" s="1359"/>
      <c r="VSW2349" s="1359"/>
      <c r="VSX2349" s="1359"/>
      <c r="VSY2349" s="1359"/>
      <c r="VSZ2349" s="1359"/>
      <c r="VTA2349" s="1359"/>
      <c r="VTB2349" s="1359"/>
      <c r="VTC2349" s="1359"/>
      <c r="VTD2349" s="1359"/>
      <c r="VTE2349" s="1359"/>
      <c r="VTF2349" s="1359"/>
      <c r="VTG2349" s="1359"/>
      <c r="VTH2349" s="1359"/>
      <c r="VTI2349" s="1359"/>
      <c r="VTJ2349" s="1359"/>
      <c r="VTK2349" s="1359"/>
      <c r="VTL2349" s="1359"/>
      <c r="VTM2349" s="1359"/>
      <c r="VTN2349" s="1359"/>
      <c r="VTO2349" s="1359"/>
      <c r="VTP2349" s="1359"/>
      <c r="VTQ2349" s="1359"/>
      <c r="VTR2349" s="1359"/>
      <c r="VTS2349" s="1359"/>
      <c r="VTT2349" s="1359"/>
      <c r="VTU2349" s="1359"/>
      <c r="VTV2349" s="1359"/>
      <c r="VTW2349" s="1359"/>
      <c r="VTX2349" s="1359"/>
      <c r="VTY2349" s="1359"/>
      <c r="VTZ2349" s="1359"/>
      <c r="VUA2349" s="1359"/>
      <c r="VUB2349" s="1359"/>
      <c r="VUC2349" s="1359"/>
      <c r="VUD2349" s="1359"/>
      <c r="VUE2349" s="1359"/>
      <c r="VUF2349" s="1359"/>
      <c r="VUG2349" s="1359"/>
      <c r="VUH2349" s="1359"/>
      <c r="VUI2349" s="1359"/>
      <c r="VUJ2349" s="1359"/>
      <c r="VUK2349" s="1359"/>
      <c r="VUL2349" s="1359"/>
      <c r="VUM2349" s="1359"/>
      <c r="VUN2349" s="1359"/>
      <c r="VUO2349" s="1359"/>
      <c r="VUP2349" s="1359"/>
      <c r="VUQ2349" s="1359"/>
      <c r="VUR2349" s="1359"/>
      <c r="VUS2349" s="1359"/>
      <c r="VUT2349" s="1359"/>
      <c r="VUU2349" s="1359"/>
      <c r="VUV2349" s="1359"/>
      <c r="VUW2349" s="1359"/>
      <c r="VUX2349" s="1359"/>
      <c r="VUY2349" s="1359"/>
      <c r="VUZ2349" s="1359"/>
      <c r="VVA2349" s="1359"/>
      <c r="VVB2349" s="1359"/>
      <c r="VVC2349" s="1359"/>
      <c r="VVD2349" s="1359"/>
      <c r="VVE2349" s="1359"/>
      <c r="VVF2349" s="1359"/>
      <c r="VVG2349" s="1359"/>
      <c r="VVH2349" s="1359"/>
      <c r="VVI2349" s="1359"/>
      <c r="VVJ2349" s="1359"/>
      <c r="VVK2349" s="1359"/>
      <c r="VVL2349" s="1359"/>
      <c r="VVM2349" s="1359"/>
      <c r="VVN2349" s="1359"/>
      <c r="VVO2349" s="1359"/>
      <c r="VVP2349" s="1359"/>
      <c r="VVQ2349" s="1359"/>
      <c r="VVR2349" s="1359"/>
      <c r="VVS2349" s="1359"/>
      <c r="VVT2349" s="1359"/>
      <c r="VVU2349" s="1359"/>
      <c r="VVV2349" s="1359"/>
      <c r="VVW2349" s="1359"/>
      <c r="VVX2349" s="1359"/>
      <c r="VVY2349" s="1359"/>
      <c r="VVZ2349" s="1359"/>
      <c r="VWA2349" s="1359"/>
      <c r="VWB2349" s="1359"/>
      <c r="VWC2349" s="1359"/>
      <c r="VWD2349" s="1359"/>
      <c r="VWE2349" s="1359"/>
      <c r="VWF2349" s="1359"/>
      <c r="VWG2349" s="1359"/>
      <c r="VWH2349" s="1359"/>
      <c r="VWI2349" s="1359"/>
      <c r="VWJ2349" s="1359"/>
      <c r="VWK2349" s="1359"/>
      <c r="VWL2349" s="1359"/>
      <c r="VWM2349" s="1359"/>
      <c r="VWN2349" s="1359"/>
      <c r="VWO2349" s="1359"/>
      <c r="VWP2349" s="1359"/>
      <c r="VWQ2349" s="1359"/>
      <c r="VWR2349" s="1359"/>
      <c r="VWS2349" s="1359"/>
      <c r="VWT2349" s="1359"/>
      <c r="VWU2349" s="1359"/>
      <c r="VWV2349" s="1359"/>
      <c r="VWW2349" s="1359"/>
      <c r="VWX2349" s="1359"/>
      <c r="VWY2349" s="1359"/>
      <c r="VWZ2349" s="1359"/>
      <c r="VXA2349" s="1359"/>
      <c r="VXB2349" s="1359"/>
      <c r="VXC2349" s="1359"/>
      <c r="VXD2349" s="1359"/>
      <c r="VXE2349" s="1359"/>
      <c r="VXF2349" s="1359"/>
      <c r="VXG2349" s="1359"/>
      <c r="VXH2349" s="1359"/>
      <c r="VXI2349" s="1359"/>
      <c r="VXJ2349" s="1359"/>
      <c r="VXK2349" s="1359"/>
      <c r="VXL2349" s="1359"/>
      <c r="VXM2349" s="1359"/>
      <c r="VXN2349" s="1359"/>
      <c r="VXO2349" s="1359"/>
      <c r="VXP2349" s="1359"/>
      <c r="VXQ2349" s="1359"/>
      <c r="VXR2349" s="1359"/>
      <c r="VXS2349" s="1359"/>
      <c r="VXT2349" s="1359"/>
      <c r="VXU2349" s="1359"/>
      <c r="VXV2349" s="1359"/>
      <c r="VXW2349" s="1359"/>
      <c r="VXX2349" s="1359"/>
      <c r="VXY2349" s="1359"/>
      <c r="VXZ2349" s="1359"/>
      <c r="VYA2349" s="1359"/>
      <c r="VYB2349" s="1359"/>
      <c r="VYC2349" s="1359"/>
      <c r="VYD2349" s="1359"/>
      <c r="VYE2349" s="1359"/>
      <c r="VYF2349" s="1359"/>
      <c r="VYG2349" s="1359"/>
      <c r="VYH2349" s="1359"/>
      <c r="VYI2349" s="1359"/>
      <c r="VYJ2349" s="1359"/>
      <c r="VYK2349" s="1359"/>
      <c r="VYL2349" s="1359"/>
      <c r="VYM2349" s="1359"/>
      <c r="VYN2349" s="1359"/>
      <c r="VYO2349" s="1359"/>
      <c r="VYP2349" s="1359"/>
      <c r="VYQ2349" s="1359"/>
      <c r="VYR2349" s="1359"/>
      <c r="VYS2349" s="1359"/>
      <c r="VYT2349" s="1359"/>
      <c r="VYU2349" s="1359"/>
      <c r="VYV2349" s="1359"/>
      <c r="VYW2349" s="1359"/>
      <c r="VYX2349" s="1359"/>
      <c r="VYY2349" s="1359"/>
      <c r="VYZ2349" s="1359"/>
      <c r="VZA2349" s="1359"/>
      <c r="VZB2349" s="1359"/>
      <c r="VZC2349" s="1359"/>
      <c r="VZD2349" s="1359"/>
      <c r="VZE2349" s="1359"/>
      <c r="VZF2349" s="1359"/>
      <c r="VZG2349" s="1359"/>
      <c r="VZH2349" s="1359"/>
      <c r="VZI2349" s="1359"/>
      <c r="VZJ2349" s="1359"/>
      <c r="VZK2349" s="1359"/>
      <c r="VZL2349" s="1359"/>
      <c r="VZM2349" s="1359"/>
      <c r="VZN2349" s="1359"/>
      <c r="VZO2349" s="1359"/>
      <c r="VZP2349" s="1359"/>
      <c r="VZQ2349" s="1359"/>
      <c r="VZR2349" s="1359"/>
      <c r="VZS2349" s="1359"/>
      <c r="VZT2349" s="1359"/>
      <c r="VZU2349" s="1359"/>
      <c r="VZV2349" s="1359"/>
      <c r="VZW2349" s="1359"/>
      <c r="VZX2349" s="1359"/>
      <c r="VZY2349" s="1359"/>
      <c r="VZZ2349" s="1359"/>
      <c r="WAA2349" s="1359"/>
      <c r="WAB2349" s="1359"/>
      <c r="WAC2349" s="1359"/>
      <c r="WAD2349" s="1359"/>
      <c r="WAE2349" s="1359"/>
      <c r="WAF2349" s="1359"/>
      <c r="WAG2349" s="1359"/>
      <c r="WAH2349" s="1359"/>
      <c r="WAI2349" s="1359"/>
      <c r="WAJ2349" s="1359"/>
      <c r="WAK2349" s="1359"/>
      <c r="WAL2349" s="1359"/>
      <c r="WAM2349" s="1359"/>
      <c r="WAN2349" s="1359"/>
      <c r="WAO2349" s="1359"/>
      <c r="WAP2349" s="1359"/>
      <c r="WAQ2349" s="1359"/>
      <c r="WAR2349" s="1359"/>
      <c r="WAS2349" s="1359"/>
      <c r="WAT2349" s="1359"/>
      <c r="WAU2349" s="1359"/>
      <c r="WAV2349" s="1359"/>
      <c r="WAW2349" s="1359"/>
      <c r="WAX2349" s="1359"/>
      <c r="WAY2349" s="1359"/>
      <c r="WAZ2349" s="1359"/>
      <c r="WBA2349" s="1359"/>
      <c r="WBB2349" s="1359"/>
      <c r="WBC2349" s="1359"/>
      <c r="WBD2349" s="1359"/>
      <c r="WBE2349" s="1359"/>
      <c r="WBF2349" s="1359"/>
      <c r="WBG2349" s="1359"/>
      <c r="WBH2349" s="1359"/>
      <c r="WBI2349" s="1359"/>
      <c r="WBJ2349" s="1359"/>
      <c r="WBK2349" s="1359"/>
      <c r="WBL2349" s="1359"/>
      <c r="WBM2349" s="1359"/>
      <c r="WBN2349" s="1359"/>
      <c r="WBO2349" s="1359"/>
      <c r="WBP2349" s="1359"/>
      <c r="WBQ2349" s="1359"/>
      <c r="WBR2349" s="1359"/>
      <c r="WBS2349" s="1359"/>
      <c r="WBT2349" s="1359"/>
      <c r="WBU2349" s="1359"/>
      <c r="WBV2349" s="1359"/>
      <c r="WBW2349" s="1359"/>
      <c r="WBX2349" s="1359"/>
      <c r="WBY2349" s="1359"/>
      <c r="WBZ2349" s="1359"/>
      <c r="WCA2349" s="1359"/>
      <c r="WCB2349" s="1359"/>
      <c r="WCC2349" s="1359"/>
      <c r="WCD2349" s="1359"/>
      <c r="WCE2349" s="1359"/>
      <c r="WCF2349" s="1359"/>
      <c r="WCG2349" s="1359"/>
      <c r="WCH2349" s="1359"/>
      <c r="WCI2349" s="1359"/>
      <c r="WCJ2349" s="1359"/>
      <c r="WCK2349" s="1359"/>
      <c r="WCL2349" s="1359"/>
      <c r="WCM2349" s="1359"/>
      <c r="WCN2349" s="1359"/>
      <c r="WCO2349" s="1359"/>
      <c r="WCP2349" s="1359"/>
      <c r="WCQ2349" s="1359"/>
      <c r="WCR2349" s="1359"/>
      <c r="WCS2349" s="1359"/>
      <c r="WCT2349" s="1359"/>
      <c r="WCU2349" s="1359"/>
      <c r="WCV2349" s="1359"/>
      <c r="WCW2349" s="1359"/>
      <c r="WCX2349" s="1359"/>
      <c r="WCY2349" s="1359"/>
      <c r="WCZ2349" s="1359"/>
      <c r="WDA2349" s="1359"/>
      <c r="WDB2349" s="1359"/>
      <c r="WDC2349" s="1359"/>
      <c r="WDD2349" s="1359"/>
      <c r="WDE2349" s="1359"/>
      <c r="WDF2349" s="1359"/>
      <c r="WDG2349" s="1359"/>
      <c r="WDH2349" s="1359"/>
      <c r="WDI2349" s="1359"/>
      <c r="WDJ2349" s="1359"/>
      <c r="WDK2349" s="1359"/>
      <c r="WDL2349" s="1359"/>
      <c r="WDM2349" s="1359"/>
      <c r="WDN2349" s="1359"/>
      <c r="WDO2349" s="1359"/>
      <c r="WDP2349" s="1359"/>
      <c r="WDQ2349" s="1359"/>
      <c r="WDR2349" s="1359"/>
      <c r="WDS2349" s="1359"/>
      <c r="WDT2349" s="1359"/>
      <c r="WDU2349" s="1359"/>
      <c r="WDV2349" s="1359"/>
      <c r="WDW2349" s="1359"/>
      <c r="WDX2349" s="1359"/>
      <c r="WDY2349" s="1359"/>
      <c r="WDZ2349" s="1359"/>
      <c r="WEA2349" s="1359"/>
      <c r="WEB2349" s="1359"/>
      <c r="WEC2349" s="1359"/>
      <c r="WED2349" s="1359"/>
      <c r="WEE2349" s="1359"/>
      <c r="WEF2349" s="1359"/>
      <c r="WEG2349" s="1359"/>
      <c r="WEH2349" s="1359"/>
      <c r="WEI2349" s="1359"/>
      <c r="WEJ2349" s="1359"/>
      <c r="WEK2349" s="1359"/>
      <c r="WEL2349" s="1359"/>
      <c r="WEM2349" s="1359"/>
      <c r="WEN2349" s="1359"/>
      <c r="WEO2349" s="1359"/>
      <c r="WEP2349" s="1359"/>
      <c r="WEQ2349" s="1359"/>
      <c r="WER2349" s="1359"/>
      <c r="WES2349" s="1359"/>
      <c r="WET2349" s="1359"/>
      <c r="WEU2349" s="1359"/>
      <c r="WEV2349" s="1359"/>
      <c r="WEW2349" s="1359"/>
      <c r="WEX2349" s="1359"/>
      <c r="WEY2349" s="1359"/>
      <c r="WEZ2349" s="1359"/>
      <c r="WFA2349" s="1359"/>
      <c r="WFB2349" s="1359"/>
      <c r="WFC2349" s="1359"/>
      <c r="WFD2349" s="1359"/>
      <c r="WFE2349" s="1359"/>
      <c r="WFF2349" s="1359"/>
      <c r="WFG2349" s="1359"/>
      <c r="WFH2349" s="1359"/>
      <c r="WFI2349" s="1359"/>
      <c r="WFJ2349" s="1359"/>
      <c r="WFK2349" s="1359"/>
      <c r="WFL2349" s="1359"/>
      <c r="WFM2349" s="1359"/>
      <c r="WFN2349" s="1359"/>
      <c r="WFO2349" s="1359"/>
      <c r="WFP2349" s="1359"/>
      <c r="WFQ2349" s="1359"/>
      <c r="WFR2349" s="1359"/>
      <c r="WFS2349" s="1359"/>
      <c r="WFT2349" s="1359"/>
      <c r="WFU2349" s="1359"/>
      <c r="WFV2349" s="1359"/>
      <c r="WFW2349" s="1359"/>
      <c r="WFX2349" s="1359"/>
      <c r="WFY2349" s="1359"/>
      <c r="WFZ2349" s="1359"/>
      <c r="WGA2349" s="1359"/>
      <c r="WGB2349" s="1359"/>
      <c r="WGC2349" s="1359"/>
      <c r="WGD2349" s="1359"/>
      <c r="WGE2349" s="1359"/>
      <c r="WGF2349" s="1359"/>
      <c r="WGG2349" s="1359"/>
      <c r="WGH2349" s="1359"/>
      <c r="WGI2349" s="1359"/>
      <c r="WGJ2349" s="1359"/>
      <c r="WGK2349" s="1359"/>
      <c r="WGL2349" s="1359"/>
      <c r="WGM2349" s="1359"/>
      <c r="WGN2349" s="1359"/>
      <c r="WGO2349" s="1359"/>
      <c r="WGP2349" s="1359"/>
      <c r="WGQ2349" s="1359"/>
      <c r="WGR2349" s="1359"/>
      <c r="WGS2349" s="1359"/>
      <c r="WGT2349" s="1359"/>
      <c r="WGU2349" s="1359"/>
      <c r="WGV2349" s="1359"/>
      <c r="WGW2349" s="1359"/>
      <c r="WGX2349" s="1359"/>
      <c r="WGY2349" s="1359"/>
      <c r="WGZ2349" s="1359"/>
      <c r="WHA2349" s="1359"/>
      <c r="WHB2349" s="1359"/>
      <c r="WHC2349" s="1359"/>
      <c r="WHD2349" s="1359"/>
      <c r="WHE2349" s="1359"/>
      <c r="WHF2349" s="1359"/>
      <c r="WHG2349" s="1359"/>
      <c r="WHH2349" s="1359"/>
      <c r="WHI2349" s="1359"/>
      <c r="WHJ2349" s="1359"/>
      <c r="WHK2349" s="1359"/>
      <c r="WHL2349" s="1359"/>
      <c r="WHM2349" s="1359"/>
      <c r="WHN2349" s="1359"/>
      <c r="WHO2349" s="1359"/>
      <c r="WHP2349" s="1359"/>
      <c r="WHQ2349" s="1359"/>
      <c r="WHR2349" s="1359"/>
      <c r="WHS2349" s="1359"/>
      <c r="WHT2349" s="1359"/>
      <c r="WHU2349" s="1359"/>
      <c r="WHV2349" s="1359"/>
      <c r="WHW2349" s="1359"/>
      <c r="WHX2349" s="1359"/>
      <c r="WHY2349" s="1359"/>
      <c r="WHZ2349" s="1359"/>
      <c r="WIA2349" s="1359"/>
      <c r="WIB2349" s="1359"/>
      <c r="WIC2349" s="1359"/>
      <c r="WID2349" s="1359"/>
      <c r="WIE2349" s="1359"/>
      <c r="WIF2349" s="1359"/>
      <c r="WIG2349" s="1359"/>
      <c r="WIH2349" s="1359"/>
      <c r="WII2349" s="1359"/>
      <c r="WIJ2349" s="1359"/>
      <c r="WIK2349" s="1359"/>
      <c r="WIL2349" s="1359"/>
      <c r="WIM2349" s="1359"/>
      <c r="WIN2349" s="1359"/>
      <c r="WIO2349" s="1359"/>
      <c r="WIP2349" s="1359"/>
      <c r="WIQ2349" s="1359"/>
      <c r="WIR2349" s="1359"/>
      <c r="WIS2349" s="1359"/>
      <c r="WIT2349" s="1359"/>
      <c r="WIU2349" s="1359"/>
      <c r="WIV2349" s="1359"/>
      <c r="WIW2349" s="1359"/>
      <c r="WIX2349" s="1359"/>
      <c r="WIY2349" s="1359"/>
      <c r="WIZ2349" s="1359"/>
      <c r="WJA2349" s="1359"/>
      <c r="WJB2349" s="1359"/>
      <c r="WJC2349" s="1359"/>
      <c r="WJD2349" s="1359"/>
      <c r="WJE2349" s="1359"/>
      <c r="WJF2349" s="1359"/>
      <c r="WJG2349" s="1359"/>
      <c r="WJH2349" s="1359"/>
      <c r="WJI2349" s="1359"/>
      <c r="WJJ2349" s="1359"/>
      <c r="WJK2349" s="1359"/>
      <c r="WJL2349" s="1359"/>
      <c r="WJM2349" s="1359"/>
      <c r="WJN2349" s="1359"/>
      <c r="WJO2349" s="1359"/>
      <c r="WJP2349" s="1359"/>
      <c r="WJQ2349" s="1359"/>
      <c r="WJR2349" s="1359"/>
      <c r="WJS2349" s="1359"/>
      <c r="WJT2349" s="1359"/>
      <c r="WJU2349" s="1359"/>
      <c r="WJV2349" s="1359"/>
      <c r="WJW2349" s="1359"/>
      <c r="WJX2349" s="1359"/>
      <c r="WJY2349" s="1359"/>
      <c r="WJZ2349" s="1359"/>
      <c r="WKA2349" s="1359"/>
      <c r="WKB2349" s="1359"/>
      <c r="WKC2349" s="1359"/>
      <c r="WKD2349" s="1359"/>
      <c r="WKE2349" s="1359"/>
      <c r="WKF2349" s="1359"/>
      <c r="WKG2349" s="1359"/>
      <c r="WKH2349" s="1359"/>
      <c r="WKI2349" s="1359"/>
      <c r="WKJ2349" s="1359"/>
      <c r="WKK2349" s="1359"/>
      <c r="WKL2349" s="1359"/>
      <c r="WKM2349" s="1359"/>
      <c r="WKN2349" s="1359"/>
      <c r="WKO2349" s="1359"/>
      <c r="WKP2349" s="1359"/>
      <c r="WKQ2349" s="1359"/>
      <c r="WKR2349" s="1359"/>
      <c r="WKS2349" s="1359"/>
      <c r="WKT2349" s="1359"/>
      <c r="WKU2349" s="1359"/>
      <c r="WKV2349" s="1359"/>
      <c r="WKW2349" s="1359"/>
      <c r="WKX2349" s="1359"/>
      <c r="WKY2349" s="1359"/>
      <c r="WKZ2349" s="1359"/>
      <c r="WLA2349" s="1359"/>
      <c r="WLB2349" s="1359"/>
      <c r="WLC2349" s="1359"/>
      <c r="WLD2349" s="1359"/>
      <c r="WLE2349" s="1359"/>
      <c r="WLF2349" s="1359"/>
      <c r="WLG2349" s="1359"/>
      <c r="WLH2349" s="1359"/>
      <c r="WLI2349" s="1359"/>
      <c r="WLJ2349" s="1359"/>
      <c r="WLK2349" s="1359"/>
      <c r="WLL2349" s="1359"/>
      <c r="WLM2349" s="1359"/>
      <c r="WLN2349" s="1359"/>
      <c r="WLO2349" s="1359"/>
      <c r="WLP2349" s="1359"/>
      <c r="WLQ2349" s="1359"/>
      <c r="WLR2349" s="1359"/>
      <c r="WLS2349" s="1359"/>
      <c r="WLT2349" s="1359"/>
      <c r="WLU2349" s="1359"/>
      <c r="WLV2349" s="1359"/>
      <c r="WLW2349" s="1359"/>
      <c r="WLX2349" s="1359"/>
      <c r="WLY2349" s="1359"/>
      <c r="WLZ2349" s="1359"/>
      <c r="WMA2349" s="1359"/>
      <c r="WMB2349" s="1359"/>
      <c r="WMC2349" s="1359"/>
      <c r="WMD2349" s="1359"/>
      <c r="WME2349" s="1359"/>
      <c r="WMF2349" s="1359"/>
      <c r="WMG2349" s="1359"/>
      <c r="WMH2349" s="1359"/>
      <c r="WMI2349" s="1359"/>
      <c r="WMJ2349" s="1359"/>
      <c r="WMK2349" s="1359"/>
      <c r="WML2349" s="1359"/>
      <c r="WMM2349" s="1359"/>
      <c r="WMN2349" s="1359"/>
      <c r="WMO2349" s="1359"/>
      <c r="WMP2349" s="1359"/>
      <c r="WMQ2349" s="1359"/>
      <c r="WMR2349" s="1359"/>
      <c r="WMS2349" s="1359"/>
      <c r="WMT2349" s="1359"/>
      <c r="WMU2349" s="1359"/>
      <c r="WMV2349" s="1359"/>
      <c r="WMW2349" s="1359"/>
      <c r="WMX2349" s="1359"/>
      <c r="WMY2349" s="1359"/>
      <c r="WMZ2349" s="1359"/>
      <c r="WNA2349" s="1359"/>
      <c r="WNB2349" s="1359"/>
      <c r="WNC2349" s="1359"/>
      <c r="WND2349" s="1359"/>
      <c r="WNE2349" s="1359"/>
      <c r="WNF2349" s="1359"/>
      <c r="WNG2349" s="1359"/>
      <c r="WNH2349" s="1359"/>
      <c r="WNI2349" s="1359"/>
      <c r="WNJ2349" s="1359"/>
      <c r="WNK2349" s="1359"/>
      <c r="WNL2349" s="1359"/>
      <c r="WNM2349" s="1359"/>
      <c r="WNN2349" s="1359"/>
      <c r="WNO2349" s="1359"/>
      <c r="WNP2349" s="1359"/>
      <c r="WNQ2349" s="1359"/>
      <c r="WNR2349" s="1359"/>
      <c r="WNS2349" s="1359"/>
      <c r="WNT2349" s="1359"/>
      <c r="WNU2349" s="1359"/>
      <c r="WNV2349" s="1359"/>
      <c r="WNW2349" s="1359"/>
      <c r="WNX2349" s="1359"/>
      <c r="WNY2349" s="1359"/>
      <c r="WNZ2349" s="1359"/>
      <c r="WOA2349" s="1359"/>
      <c r="WOB2349" s="1359"/>
      <c r="WOC2349" s="1359"/>
      <c r="WOD2349" s="1359"/>
      <c r="WOE2349" s="1359"/>
      <c r="WOF2349" s="1359"/>
      <c r="WOG2349" s="1359"/>
      <c r="WOH2349" s="1359"/>
      <c r="WOI2349" s="1359"/>
      <c r="WOJ2349" s="1359"/>
      <c r="WOK2349" s="1359"/>
      <c r="WOL2349" s="1359"/>
      <c r="WOM2349" s="1359"/>
      <c r="WON2349" s="1359"/>
      <c r="WOO2349" s="1359"/>
      <c r="WOP2349" s="1359"/>
      <c r="WOQ2349" s="1359"/>
      <c r="WOR2349" s="1359"/>
      <c r="WOS2349" s="1359"/>
      <c r="WOT2349" s="1359"/>
      <c r="WOU2349" s="1359"/>
      <c r="WOV2349" s="1359"/>
      <c r="WOW2349" s="1359"/>
      <c r="WOX2349" s="1359"/>
      <c r="WOY2349" s="1359"/>
      <c r="WOZ2349" s="1359"/>
      <c r="WPA2349" s="1359"/>
      <c r="WPB2349" s="1359"/>
      <c r="WPC2349" s="1359"/>
      <c r="WPD2349" s="1359"/>
      <c r="WPE2349" s="1359"/>
      <c r="WPF2349" s="1359"/>
      <c r="WPG2349" s="1359"/>
      <c r="WPH2349" s="1359"/>
      <c r="WPI2349" s="1359"/>
      <c r="WPJ2349" s="1359"/>
      <c r="WPK2349" s="1359"/>
      <c r="WPL2349" s="1359"/>
      <c r="WPM2349" s="1359"/>
      <c r="WPN2349" s="1359"/>
      <c r="WPO2349" s="1359"/>
      <c r="WPP2349" s="1359"/>
      <c r="WPQ2349" s="1359"/>
      <c r="WPR2349" s="1359"/>
      <c r="WPS2349" s="1359"/>
      <c r="WPT2349" s="1359"/>
      <c r="WPU2349" s="1359"/>
      <c r="WPV2349" s="1359"/>
      <c r="WPW2349" s="1359"/>
      <c r="WPX2349" s="1359"/>
      <c r="WPY2349" s="1359"/>
      <c r="WPZ2349" s="1359"/>
      <c r="WQA2349" s="1359"/>
      <c r="WQB2349" s="1359"/>
      <c r="WQC2349" s="1359"/>
      <c r="WQD2349" s="1359"/>
      <c r="WQE2349" s="1359"/>
      <c r="WQF2349" s="1359"/>
      <c r="WQG2349" s="1359"/>
      <c r="WQH2349" s="1359"/>
      <c r="WQI2349" s="1359"/>
      <c r="WQJ2349" s="1359"/>
      <c r="WQK2349" s="1359"/>
      <c r="WQL2349" s="1359"/>
      <c r="WQM2349" s="1359"/>
      <c r="WQN2349" s="1359"/>
      <c r="WQO2349" s="1359"/>
      <c r="WQP2349" s="1359"/>
      <c r="WQQ2349" s="1359"/>
      <c r="WQR2349" s="1359"/>
      <c r="WQS2349" s="1359"/>
      <c r="WQT2349" s="1359"/>
      <c r="WQU2349" s="1359"/>
      <c r="WQV2349" s="1359"/>
      <c r="WQW2349" s="1359"/>
      <c r="WQX2349" s="1359"/>
      <c r="WQY2349" s="1359"/>
      <c r="WQZ2349" s="1359"/>
      <c r="WRA2349" s="1359"/>
      <c r="WRB2349" s="1359"/>
      <c r="WRC2349" s="1359"/>
      <c r="WRD2349" s="1359"/>
      <c r="WRE2349" s="1359"/>
      <c r="WRF2349" s="1359"/>
      <c r="WRG2349" s="1359"/>
      <c r="WRH2349" s="1359"/>
      <c r="WRI2349" s="1359"/>
      <c r="WRJ2349" s="1359"/>
      <c r="WRK2349" s="1359"/>
      <c r="WRL2349" s="1359"/>
      <c r="WRM2349" s="1359"/>
      <c r="WRN2349" s="1359"/>
      <c r="WRO2349" s="1359"/>
      <c r="WRP2349" s="1359"/>
      <c r="WRQ2349" s="1359"/>
      <c r="WRR2349" s="1359"/>
      <c r="WRS2349" s="1359"/>
      <c r="WRT2349" s="1359"/>
      <c r="WRU2349" s="1359"/>
      <c r="WRV2349" s="1359"/>
      <c r="WRW2349" s="1359"/>
      <c r="WRX2349" s="1359"/>
      <c r="WRY2349" s="1359"/>
      <c r="WRZ2349" s="1359"/>
      <c r="WSA2349" s="1359"/>
      <c r="WSB2349" s="1359"/>
      <c r="WSC2349" s="1359"/>
      <c r="WSD2349" s="1359"/>
      <c r="WSE2349" s="1359"/>
      <c r="WSF2349" s="1359"/>
      <c r="WSG2349" s="1359"/>
      <c r="WSH2349" s="1359"/>
      <c r="WSI2349" s="1359"/>
      <c r="WSJ2349" s="1359"/>
      <c r="WSK2349" s="1359"/>
      <c r="WSL2349" s="1359"/>
      <c r="WSM2349" s="1359"/>
      <c r="WSN2349" s="1359"/>
      <c r="WSO2349" s="1359"/>
      <c r="WSP2349" s="1359"/>
      <c r="WSQ2349" s="1359"/>
      <c r="WSR2349" s="1359"/>
      <c r="WSS2349" s="1359"/>
      <c r="WST2349" s="1359"/>
      <c r="WSU2349" s="1359"/>
      <c r="WSV2349" s="1359"/>
      <c r="WSW2349" s="1359"/>
      <c r="WSX2349" s="1359"/>
      <c r="WSY2349" s="1359"/>
      <c r="WSZ2349" s="1359"/>
      <c r="WTA2349" s="1359"/>
      <c r="WTB2349" s="1359"/>
      <c r="WTC2349" s="1359"/>
      <c r="WTD2349" s="1359"/>
      <c r="WTE2349" s="1359"/>
      <c r="WTF2349" s="1359"/>
      <c r="WTG2349" s="1359"/>
      <c r="WTH2349" s="1359"/>
      <c r="WTI2349" s="1359"/>
      <c r="WTJ2349" s="1359"/>
      <c r="WTK2349" s="1359"/>
      <c r="WTL2349" s="1359"/>
      <c r="WTM2349" s="1359"/>
      <c r="WTN2349" s="1359"/>
      <c r="WTO2349" s="1359"/>
      <c r="WTP2349" s="1359"/>
      <c r="WTQ2349" s="1359"/>
      <c r="WTR2349" s="1359"/>
      <c r="WTS2349" s="1359"/>
      <c r="WTT2349" s="1359"/>
      <c r="WTU2349" s="1359"/>
      <c r="WTV2349" s="1359"/>
      <c r="WTW2349" s="1359"/>
      <c r="WTX2349" s="1359"/>
      <c r="WTY2349" s="1359"/>
      <c r="WTZ2349" s="1359"/>
      <c r="WUA2349" s="1359"/>
      <c r="WUB2349" s="1359"/>
      <c r="WUC2349" s="1359"/>
      <c r="WUD2349" s="1359"/>
      <c r="WUE2349" s="1359"/>
      <c r="WUF2349" s="1359"/>
      <c r="WUG2349" s="1359"/>
      <c r="WUH2349" s="1359"/>
      <c r="WUI2349" s="1359"/>
      <c r="WUJ2349" s="1359"/>
      <c r="WUK2349" s="1359"/>
      <c r="WUL2349" s="1359"/>
      <c r="WUM2349" s="1359"/>
      <c r="WUN2349" s="1359"/>
      <c r="WUO2349" s="1359"/>
      <c r="WUP2349" s="1359"/>
      <c r="WUQ2349" s="1359"/>
      <c r="WUR2349" s="1359"/>
      <c r="WUS2349" s="1359"/>
      <c r="WUT2349" s="1359"/>
      <c r="WUU2349" s="1359"/>
      <c r="WUV2349" s="1359"/>
      <c r="WUW2349" s="1359"/>
      <c r="WUX2349" s="1359"/>
      <c r="WUY2349" s="1359"/>
      <c r="WUZ2349" s="1359"/>
      <c r="WVA2349" s="1359"/>
      <c r="WVB2349" s="1359"/>
      <c r="WVC2349" s="1359"/>
      <c r="WVD2349" s="1359"/>
      <c r="WVE2349" s="1359"/>
      <c r="WVF2349" s="1359"/>
      <c r="WVG2349" s="1359"/>
      <c r="WVH2349" s="1359"/>
      <c r="WVI2349" s="1359"/>
      <c r="WVJ2349" s="1359"/>
      <c r="WVK2349" s="1359"/>
      <c r="WVL2349" s="1359"/>
      <c r="WVM2349" s="1359"/>
      <c r="WVN2349" s="1359"/>
      <c r="WVO2349" s="1359"/>
      <c r="WVP2349" s="1359"/>
      <c r="WVQ2349" s="1359"/>
      <c r="WVR2349" s="1359"/>
      <c r="WVS2349" s="1359"/>
      <c r="WVT2349" s="1359"/>
      <c r="WVU2349" s="1359"/>
      <c r="WVV2349" s="1359"/>
      <c r="WVW2349" s="1359"/>
      <c r="WVX2349" s="1359"/>
      <c r="WVY2349" s="1359"/>
      <c r="WVZ2349" s="1359"/>
      <c r="WWA2349" s="1359"/>
      <c r="WWB2349" s="1359"/>
      <c r="WWC2349" s="1359"/>
      <c r="WWD2349" s="1359"/>
      <c r="WWE2349" s="1359"/>
      <c r="WWF2349" s="1359"/>
      <c r="WWG2349" s="1359"/>
      <c r="WWH2349" s="1359"/>
      <c r="WWI2349" s="1359"/>
      <c r="WWJ2349" s="1359"/>
      <c r="WWK2349" s="1359"/>
      <c r="WWL2349" s="1359"/>
      <c r="WWM2349" s="1359"/>
      <c r="WWN2349" s="1359"/>
      <c r="WWO2349" s="1359"/>
      <c r="WWP2349" s="1359"/>
      <c r="WWQ2349" s="1359"/>
      <c r="WWR2349" s="1359"/>
      <c r="WWS2349" s="1359"/>
      <c r="WWT2349" s="1359"/>
      <c r="WWU2349" s="1359"/>
      <c r="WWV2349" s="1359"/>
      <c r="WWW2349" s="1359"/>
      <c r="WWX2349" s="1359"/>
      <c r="WWY2349" s="1359"/>
      <c r="WWZ2349" s="1359"/>
      <c r="WXA2349" s="1359"/>
      <c r="WXB2349" s="1359"/>
      <c r="WXC2349" s="1359"/>
      <c r="WXD2349" s="1359"/>
      <c r="WXE2349" s="1359"/>
      <c r="WXF2349" s="1359"/>
      <c r="WXG2349" s="1359"/>
      <c r="WXH2349" s="1359"/>
      <c r="WXI2349" s="1359"/>
      <c r="WXJ2349" s="1359"/>
      <c r="WXK2349" s="1359"/>
      <c r="WXL2349" s="1359"/>
      <c r="WXM2349" s="1359"/>
      <c r="WXN2349" s="1359"/>
      <c r="WXO2349" s="1359"/>
      <c r="WXP2349" s="1359"/>
      <c r="WXQ2349" s="1359"/>
      <c r="WXR2349" s="1359"/>
      <c r="WXS2349" s="1359"/>
      <c r="WXT2349" s="1359"/>
      <c r="WXU2349" s="1359"/>
      <c r="WXV2349" s="1359"/>
      <c r="WXW2349" s="1359"/>
      <c r="WXX2349" s="1359"/>
      <c r="WXY2349" s="1359"/>
      <c r="WXZ2349" s="1359"/>
      <c r="WYA2349" s="1359"/>
      <c r="WYB2349" s="1359"/>
      <c r="WYC2349" s="1359"/>
      <c r="WYD2349" s="1359"/>
      <c r="WYE2349" s="1359"/>
      <c r="WYF2349" s="1359"/>
      <c r="WYG2349" s="1359"/>
      <c r="WYH2349" s="1359"/>
      <c r="WYI2349" s="1359"/>
      <c r="WYJ2349" s="1359"/>
      <c r="WYK2349" s="1359"/>
      <c r="WYL2349" s="1359"/>
      <c r="WYM2349" s="1359"/>
      <c r="WYN2349" s="1359"/>
      <c r="WYO2349" s="1359"/>
      <c r="WYP2349" s="1359"/>
      <c r="WYQ2349" s="1359"/>
      <c r="WYR2349" s="1359"/>
      <c r="WYS2349" s="1359"/>
      <c r="WYT2349" s="1359"/>
      <c r="WYU2349" s="1359"/>
      <c r="WYV2349" s="1359"/>
      <c r="WYW2349" s="1359"/>
      <c r="WYX2349" s="1359"/>
      <c r="WYY2349" s="1359"/>
      <c r="WYZ2349" s="1359"/>
      <c r="WZA2349" s="1359"/>
      <c r="WZB2349" s="1359"/>
      <c r="WZC2349" s="1359"/>
      <c r="WZD2349" s="1359"/>
      <c r="WZE2349" s="1359"/>
      <c r="WZF2349" s="1359"/>
      <c r="WZG2349" s="1359"/>
      <c r="WZH2349" s="1359"/>
      <c r="WZI2349" s="1359"/>
      <c r="WZJ2349" s="1359"/>
      <c r="WZK2349" s="1359"/>
      <c r="WZL2349" s="1359"/>
      <c r="WZM2349" s="1359"/>
      <c r="WZN2349" s="1359"/>
      <c r="WZO2349" s="1359"/>
      <c r="WZP2349" s="1359"/>
      <c r="WZQ2349" s="1359"/>
      <c r="WZR2349" s="1359"/>
      <c r="WZS2349" s="1359"/>
      <c r="WZT2349" s="1359"/>
      <c r="WZU2349" s="1359"/>
      <c r="WZV2349" s="1359"/>
      <c r="WZW2349" s="1359"/>
      <c r="WZX2349" s="1359"/>
      <c r="WZY2349" s="1359"/>
      <c r="WZZ2349" s="1359"/>
      <c r="XAA2349" s="1359"/>
      <c r="XAB2349" s="1359"/>
      <c r="XAC2349" s="1359"/>
      <c r="XAD2349" s="1359"/>
      <c r="XAE2349" s="1359"/>
      <c r="XAF2349" s="1359"/>
      <c r="XAG2349" s="1359"/>
      <c r="XAH2349" s="1359"/>
      <c r="XAI2349" s="1359"/>
      <c r="XAJ2349" s="1359"/>
      <c r="XAK2349" s="1359"/>
      <c r="XAL2349" s="1359"/>
      <c r="XAM2349" s="1359"/>
      <c r="XAN2349" s="1359"/>
      <c r="XAO2349" s="1359"/>
      <c r="XAP2349" s="1359"/>
      <c r="XAQ2349" s="1359"/>
      <c r="XAR2349" s="1359"/>
      <c r="XAS2349" s="1359"/>
      <c r="XAT2349" s="1359"/>
      <c r="XAU2349" s="1359"/>
      <c r="XAV2349" s="1359"/>
      <c r="XAW2349" s="1359"/>
      <c r="XAX2349" s="1359"/>
      <c r="XAY2349" s="1359"/>
      <c r="XAZ2349" s="1359"/>
      <c r="XBA2349" s="1359"/>
      <c r="XBB2349" s="1359"/>
      <c r="XBC2349" s="1359"/>
      <c r="XBD2349" s="1359"/>
      <c r="XBE2349" s="1359"/>
      <c r="XBF2349" s="1359"/>
      <c r="XBG2349" s="1359"/>
      <c r="XBH2349" s="1359"/>
      <c r="XBI2349" s="1359"/>
      <c r="XBJ2349" s="1359"/>
      <c r="XBK2349" s="1359"/>
      <c r="XBL2349" s="1359"/>
      <c r="XBM2349" s="1359"/>
      <c r="XBN2349" s="1359"/>
      <c r="XBO2349" s="1359"/>
      <c r="XBP2349" s="1359"/>
      <c r="XBQ2349" s="1359"/>
      <c r="XBR2349" s="1359"/>
      <c r="XBS2349" s="1359"/>
      <c r="XBT2349" s="1359"/>
      <c r="XBU2349" s="1359"/>
      <c r="XBV2349" s="1359"/>
      <c r="XBW2349" s="1359"/>
      <c r="XBX2349" s="1359"/>
      <c r="XBY2349" s="1359"/>
      <c r="XBZ2349" s="1359"/>
      <c r="XCA2349" s="1359"/>
      <c r="XCB2349" s="1359"/>
      <c r="XCC2349" s="1359"/>
      <c r="XCD2349" s="1359"/>
      <c r="XCE2349" s="1359"/>
      <c r="XCF2349" s="1359"/>
      <c r="XCG2349" s="1359"/>
      <c r="XCH2349" s="1359"/>
      <c r="XCI2349" s="1359"/>
      <c r="XCJ2349" s="1359"/>
      <c r="XCK2349" s="1359"/>
      <c r="XCL2349" s="1359"/>
      <c r="XCM2349" s="1359"/>
      <c r="XCN2349" s="1359"/>
      <c r="XCO2349" s="1359"/>
      <c r="XCP2349" s="1359"/>
      <c r="XCQ2349" s="1359"/>
      <c r="XCR2349" s="1359"/>
      <c r="XCS2349" s="1359"/>
      <c r="XCT2349" s="1359"/>
      <c r="XCU2349" s="1359"/>
      <c r="XCV2349" s="1359"/>
      <c r="XCW2349" s="1359"/>
      <c r="XCX2349" s="1359"/>
      <c r="XCY2349" s="1359"/>
      <c r="XCZ2349" s="1359"/>
      <c r="XDA2349" s="1359"/>
      <c r="XDB2349" s="1359"/>
      <c r="XDC2349" s="1359"/>
      <c r="XDD2349" s="1359"/>
      <c r="XDE2349" s="1359"/>
      <c r="XDF2349" s="1359"/>
      <c r="XDG2349" s="1359"/>
      <c r="XDH2349" s="1359"/>
      <c r="XDI2349" s="1359"/>
      <c r="XDJ2349" s="1359"/>
      <c r="XDK2349" s="1359"/>
      <c r="XDL2349" s="1359"/>
      <c r="XDM2349" s="1359"/>
      <c r="XDN2349" s="1359"/>
      <c r="XDO2349" s="1359"/>
      <c r="XDP2349" s="1359"/>
      <c r="XDQ2349" s="1359"/>
      <c r="XDR2349" s="1359"/>
      <c r="XDS2349" s="1359"/>
      <c r="XDT2349" s="1359"/>
      <c r="XDU2349" s="1359"/>
      <c r="XDV2349" s="1359"/>
      <c r="XDW2349" s="1359"/>
      <c r="XDX2349" s="1359"/>
      <c r="XDY2349" s="1359"/>
      <c r="XDZ2349" s="1359"/>
      <c r="XEA2349" s="1359"/>
      <c r="XEB2349" s="1359"/>
      <c r="XEC2349" s="1359"/>
      <c r="XED2349" s="1359"/>
      <c r="XEE2349" s="1359"/>
      <c r="XEF2349" s="1359"/>
      <c r="XEG2349" s="1359"/>
      <c r="XEH2349" s="1359"/>
      <c r="XEI2349" s="1359"/>
      <c r="XEJ2349" s="1359"/>
      <c r="XEK2349" s="1359"/>
      <c r="XEL2349" s="1359"/>
      <c r="XEM2349" s="1359"/>
      <c r="XEN2349" s="1359"/>
      <c r="XEO2349" s="1359"/>
      <c r="XEP2349" s="1359"/>
      <c r="XEQ2349" s="1359"/>
      <c r="XER2349" s="1359"/>
      <c r="XES2349" s="1359"/>
      <c r="XET2349" s="1359"/>
      <c r="XEU2349" s="1359"/>
      <c r="XEV2349" s="1359"/>
      <c r="XEW2349" s="1359"/>
      <c r="XEX2349" s="1359"/>
      <c r="XEY2349" s="1359"/>
      <c r="XEZ2349" s="1359"/>
      <c r="XFA2349" s="1359"/>
      <c r="XFB2349" s="1359"/>
      <c r="XFC2349" s="1359"/>
    </row>
    <row r="2350" spans="1:16383" x14ac:dyDescent="0.2">
      <c r="A2350" s="1570" t="s">
        <v>3989</v>
      </c>
      <c r="B2350" s="2305">
        <v>121403</v>
      </c>
      <c r="C2350" s="1570" t="s">
        <v>3980</v>
      </c>
      <c r="D2350" s="1437" t="s">
        <v>489</v>
      </c>
      <c r="E2350" s="1437">
        <v>1</v>
      </c>
      <c r="F2350" s="1437">
        <v>9</v>
      </c>
      <c r="G2350" s="1437">
        <v>5</v>
      </c>
      <c r="H2350" s="1437">
        <v>3</v>
      </c>
      <c r="I2350" s="2624" t="s">
        <v>4253</v>
      </c>
      <c r="J2350" s="2624" t="s">
        <v>4254</v>
      </c>
      <c r="K2350" s="2625" t="s">
        <v>1737</v>
      </c>
      <c r="L2350" s="2625" t="s">
        <v>1737</v>
      </c>
      <c r="M2350" s="1339" t="s">
        <v>89</v>
      </c>
      <c r="N2350" s="1339" t="s">
        <v>89</v>
      </c>
      <c r="O2350" s="1339" t="s">
        <v>89</v>
      </c>
      <c r="P2350" s="1339" t="s">
        <v>89</v>
      </c>
      <c r="Q2350" s="2304" t="s">
        <v>1163</v>
      </c>
      <c r="R2350" s="1350"/>
      <c r="S2350" s="1329">
        <v>27</v>
      </c>
      <c r="T2350" s="1354"/>
      <c r="U2350" s="1323" t="s">
        <v>681</v>
      </c>
      <c r="V2350" s="1323" t="s">
        <v>4116</v>
      </c>
      <c r="W2350" s="2589">
        <v>20</v>
      </c>
      <c r="X2350" s="2588"/>
      <c r="Y2350" s="2608"/>
      <c r="Z2350" s="2591">
        <v>42892</v>
      </c>
      <c r="AA2350" s="1359"/>
      <c r="AB2350" s="1360"/>
      <c r="AC2350" s="1360"/>
      <c r="AD2350" s="1360"/>
      <c r="AE2350" s="1361">
        <f>IF(A2350="","",(IFERROR(VLOOKUP(A2350,Projecten!A$4:W$2618,5,FALSE),"niet bekend")))</f>
        <v>1</v>
      </c>
      <c r="AF2350" s="2309">
        <f t="shared" si="191"/>
        <v>3342.46</v>
      </c>
      <c r="AG2350" s="1360">
        <f>IF(A2350="","",(IFERROR(VLOOKUP(A2350,Projecten!A$4:W$2618,23,FALSE),"niet bekend")))</f>
        <v>0</v>
      </c>
      <c r="AH2350" s="2301">
        <f>IF(A2350="","",(IFERROR(VLOOKUP(A2350,Projecten!A$4:W$2618,12,FALSE),"niet bekend")))</f>
        <v>3342.46</v>
      </c>
      <c r="AI2350" s="2300"/>
      <c r="AJ2350" s="1359"/>
      <c r="AK2350" s="1359"/>
      <c r="AL2350" s="1359"/>
      <c r="AM2350" s="1359"/>
      <c r="AN2350" s="1359"/>
      <c r="AO2350" s="1359"/>
      <c r="AP2350" s="1359"/>
      <c r="AQ2350" s="1359"/>
      <c r="AR2350" s="1359"/>
      <c r="AS2350" s="1359"/>
      <c r="AT2350" s="1359"/>
      <c r="AU2350" s="1359"/>
      <c r="AV2350" s="1359"/>
      <c r="AW2350" s="1359"/>
      <c r="AX2350" s="1359"/>
      <c r="AY2350" s="1359"/>
      <c r="AZ2350" s="1359"/>
      <c r="BA2350" s="1359"/>
      <c r="BB2350" s="1359"/>
      <c r="BC2350" s="1359"/>
      <c r="BD2350" s="1359"/>
      <c r="BE2350" s="1359"/>
      <c r="BF2350" s="1359"/>
      <c r="BG2350" s="1359"/>
      <c r="BH2350" s="1359"/>
      <c r="BI2350" s="1359"/>
      <c r="BJ2350" s="1359"/>
      <c r="BK2350" s="1359"/>
      <c r="BL2350" s="1359"/>
      <c r="BM2350" s="1359"/>
      <c r="BN2350" s="1359"/>
      <c r="BO2350" s="1359"/>
      <c r="BP2350" s="1359"/>
      <c r="BQ2350" s="1359"/>
      <c r="BR2350" s="1359"/>
      <c r="BS2350" s="1359"/>
      <c r="BT2350" s="1359"/>
      <c r="BU2350" s="1359"/>
      <c r="BV2350" s="1359"/>
      <c r="BW2350" s="1359"/>
      <c r="BX2350" s="1359"/>
      <c r="BY2350" s="1359"/>
      <c r="BZ2350" s="1359"/>
      <c r="CA2350" s="1359"/>
      <c r="CB2350" s="1359"/>
      <c r="CC2350" s="1359"/>
      <c r="CD2350" s="1359"/>
      <c r="CE2350" s="1359"/>
      <c r="CF2350" s="1359"/>
      <c r="CG2350" s="1359"/>
      <c r="CH2350" s="1359"/>
      <c r="CI2350" s="1359"/>
      <c r="CJ2350" s="1359"/>
      <c r="CK2350" s="1359"/>
      <c r="CL2350" s="1359"/>
      <c r="CM2350" s="1359"/>
      <c r="CN2350" s="1359"/>
      <c r="CO2350" s="1359"/>
      <c r="CP2350" s="1359"/>
      <c r="CQ2350" s="1359"/>
      <c r="CR2350" s="1359"/>
      <c r="CS2350" s="1359"/>
      <c r="CT2350" s="1359"/>
      <c r="CU2350" s="1359"/>
      <c r="CV2350" s="1359"/>
      <c r="CW2350" s="1359"/>
      <c r="CX2350" s="1359"/>
      <c r="CY2350" s="1359"/>
      <c r="CZ2350" s="1359"/>
      <c r="DA2350" s="1359"/>
      <c r="DB2350" s="1359"/>
      <c r="DC2350" s="1359"/>
      <c r="DD2350" s="1359"/>
      <c r="DE2350" s="1359"/>
      <c r="DF2350" s="1359"/>
      <c r="DG2350" s="1359"/>
      <c r="DH2350" s="1359"/>
      <c r="DI2350" s="1359"/>
      <c r="DJ2350" s="1359"/>
      <c r="DK2350" s="1359"/>
      <c r="DL2350" s="1359"/>
      <c r="DM2350" s="1359"/>
      <c r="DN2350" s="1359"/>
      <c r="DO2350" s="1359"/>
      <c r="DP2350" s="1359"/>
      <c r="DQ2350" s="1359"/>
      <c r="DR2350" s="1359"/>
      <c r="DS2350" s="1359"/>
      <c r="DT2350" s="1359"/>
      <c r="DU2350" s="1359"/>
      <c r="DV2350" s="1359"/>
      <c r="DW2350" s="1359"/>
      <c r="DX2350" s="1359"/>
      <c r="DY2350" s="1359"/>
      <c r="DZ2350" s="1359"/>
      <c r="EA2350" s="1359"/>
      <c r="EB2350" s="1359"/>
      <c r="EC2350" s="1359"/>
      <c r="ED2350" s="1359"/>
      <c r="EE2350" s="1359"/>
      <c r="EF2350" s="1359"/>
      <c r="EG2350" s="1359"/>
      <c r="EH2350" s="1359"/>
      <c r="EI2350" s="1359"/>
      <c r="EJ2350" s="1359"/>
      <c r="EK2350" s="1359"/>
      <c r="EL2350" s="1359"/>
      <c r="EM2350" s="1359"/>
      <c r="EN2350" s="1359"/>
      <c r="EO2350" s="1359"/>
      <c r="EP2350" s="1359"/>
      <c r="EQ2350" s="1359"/>
      <c r="ER2350" s="1359"/>
      <c r="ES2350" s="1359"/>
      <c r="ET2350" s="1359"/>
      <c r="EU2350" s="1359"/>
      <c r="EV2350" s="1359"/>
      <c r="EW2350" s="1359"/>
      <c r="EX2350" s="1359"/>
      <c r="EY2350" s="1359"/>
      <c r="EZ2350" s="1359"/>
      <c r="FA2350" s="1359"/>
      <c r="FB2350" s="1359"/>
      <c r="FC2350" s="1359"/>
      <c r="FD2350" s="1359"/>
      <c r="FE2350" s="1359"/>
      <c r="FF2350" s="1359"/>
      <c r="FG2350" s="1359"/>
      <c r="FH2350" s="1359"/>
      <c r="FI2350" s="1359"/>
      <c r="FJ2350" s="1359"/>
      <c r="FK2350" s="1359"/>
      <c r="FL2350" s="1359"/>
      <c r="FM2350" s="1359"/>
      <c r="FN2350" s="1359"/>
      <c r="FO2350" s="1359"/>
      <c r="FP2350" s="1359"/>
      <c r="FQ2350" s="1359"/>
      <c r="FR2350" s="1359"/>
      <c r="FS2350" s="1359"/>
      <c r="FT2350" s="1359"/>
      <c r="FU2350" s="1359"/>
      <c r="FV2350" s="1359"/>
      <c r="FW2350" s="1359"/>
      <c r="FX2350" s="1359"/>
      <c r="FY2350" s="1359"/>
      <c r="FZ2350" s="1359"/>
      <c r="GA2350" s="1359"/>
      <c r="GB2350" s="1359"/>
      <c r="GC2350" s="1359"/>
      <c r="GD2350" s="1359"/>
      <c r="GE2350" s="1359"/>
      <c r="GF2350" s="1359"/>
      <c r="GG2350" s="1359"/>
      <c r="GH2350" s="1359"/>
      <c r="GI2350" s="1359"/>
      <c r="GJ2350" s="1359"/>
      <c r="GK2350" s="1359"/>
      <c r="GL2350" s="1359"/>
      <c r="GM2350" s="1359"/>
      <c r="GN2350" s="1359"/>
      <c r="GO2350" s="1359"/>
      <c r="GP2350" s="1359"/>
      <c r="GQ2350" s="1359"/>
      <c r="GR2350" s="1359"/>
      <c r="GS2350" s="1359"/>
      <c r="GT2350" s="1359"/>
      <c r="GU2350" s="1359"/>
      <c r="GV2350" s="1359"/>
      <c r="GW2350" s="1359"/>
      <c r="GX2350" s="1359"/>
      <c r="GY2350" s="1359"/>
      <c r="GZ2350" s="1359"/>
      <c r="HA2350" s="1359"/>
      <c r="HB2350" s="1359"/>
      <c r="HC2350" s="1359"/>
      <c r="HD2350" s="1359"/>
      <c r="HE2350" s="1359"/>
      <c r="HF2350" s="1359"/>
      <c r="HG2350" s="1359"/>
      <c r="HH2350" s="1359"/>
      <c r="HI2350" s="1359"/>
      <c r="HJ2350" s="1359"/>
      <c r="HK2350" s="1359"/>
      <c r="HL2350" s="1359"/>
      <c r="HM2350" s="1359"/>
      <c r="HN2350" s="1359"/>
      <c r="HO2350" s="1359"/>
      <c r="HP2350" s="1359"/>
      <c r="HQ2350" s="1359"/>
      <c r="HR2350" s="1359"/>
      <c r="HS2350" s="1359"/>
      <c r="HT2350" s="1359"/>
      <c r="HU2350" s="1359"/>
      <c r="HV2350" s="1359"/>
      <c r="HW2350" s="1359"/>
      <c r="HX2350" s="1359"/>
      <c r="HY2350" s="1359"/>
      <c r="HZ2350" s="1359"/>
      <c r="IA2350" s="1359"/>
      <c r="IB2350" s="1359"/>
      <c r="IC2350" s="1359"/>
      <c r="ID2350" s="1359"/>
      <c r="IE2350" s="1359"/>
      <c r="IF2350" s="1359"/>
      <c r="IG2350" s="1359"/>
      <c r="IH2350" s="1359"/>
      <c r="II2350" s="1359"/>
      <c r="IJ2350" s="1359"/>
      <c r="IK2350" s="1359"/>
      <c r="IL2350" s="1359"/>
      <c r="IM2350" s="1359"/>
      <c r="IN2350" s="1359"/>
      <c r="IO2350" s="1359"/>
      <c r="IP2350" s="1359"/>
      <c r="IQ2350" s="1359"/>
      <c r="IR2350" s="1359"/>
      <c r="IS2350" s="1359"/>
      <c r="IT2350" s="1359"/>
      <c r="IU2350" s="1359"/>
      <c r="IV2350" s="1359"/>
      <c r="IW2350" s="1359"/>
      <c r="IX2350" s="1359"/>
      <c r="IY2350" s="1359"/>
      <c r="IZ2350" s="1359"/>
      <c r="JA2350" s="1359"/>
      <c r="JB2350" s="1359"/>
      <c r="JC2350" s="1359"/>
      <c r="JD2350" s="1359"/>
      <c r="JE2350" s="1359"/>
      <c r="JF2350" s="1359"/>
      <c r="JG2350" s="1359"/>
      <c r="JH2350" s="1359"/>
      <c r="JI2350" s="1359"/>
      <c r="JJ2350" s="1359"/>
      <c r="JK2350" s="1359"/>
      <c r="JL2350" s="1359"/>
      <c r="JM2350" s="1359"/>
      <c r="JN2350" s="1359"/>
      <c r="JO2350" s="1359"/>
      <c r="JP2350" s="1359"/>
      <c r="JQ2350" s="1359"/>
      <c r="JR2350" s="1359"/>
      <c r="JS2350" s="1359"/>
      <c r="JT2350" s="1359"/>
      <c r="JU2350" s="1359"/>
      <c r="JV2350" s="1359"/>
      <c r="JW2350" s="1359"/>
      <c r="JX2350" s="1359"/>
      <c r="JY2350" s="1359"/>
      <c r="JZ2350" s="1359"/>
      <c r="KA2350" s="1359"/>
      <c r="KB2350" s="1359"/>
      <c r="KC2350" s="1359"/>
      <c r="KD2350" s="1359"/>
      <c r="KE2350" s="1359"/>
      <c r="KF2350" s="1359"/>
      <c r="KG2350" s="1359"/>
      <c r="KH2350" s="1359"/>
      <c r="KI2350" s="1359"/>
      <c r="KJ2350" s="1359"/>
      <c r="KK2350" s="1359"/>
      <c r="KL2350" s="1359"/>
      <c r="KM2350" s="1359"/>
      <c r="KN2350" s="1359"/>
      <c r="KO2350" s="1359"/>
      <c r="KP2350" s="1359"/>
      <c r="KQ2350" s="1359"/>
      <c r="KR2350" s="1359"/>
      <c r="KS2350" s="1359"/>
      <c r="KT2350" s="1359"/>
      <c r="KU2350" s="1359"/>
      <c r="KV2350" s="1359"/>
      <c r="KW2350" s="1359"/>
      <c r="KX2350" s="1359"/>
      <c r="KY2350" s="1359"/>
      <c r="KZ2350" s="1359"/>
      <c r="LA2350" s="1359"/>
      <c r="LB2350" s="1359"/>
      <c r="LC2350" s="1359"/>
      <c r="LD2350" s="1359"/>
      <c r="LE2350" s="1359"/>
      <c r="LF2350" s="1359"/>
      <c r="LG2350" s="1359"/>
      <c r="LH2350" s="1359"/>
      <c r="LI2350" s="1359"/>
      <c r="LJ2350" s="1359"/>
      <c r="LK2350" s="1359"/>
      <c r="LL2350" s="1359"/>
      <c r="LM2350" s="1359"/>
      <c r="LN2350" s="1359"/>
      <c r="LO2350" s="1359"/>
      <c r="LP2350" s="1359"/>
      <c r="LQ2350" s="1359"/>
      <c r="LR2350" s="1359"/>
      <c r="LS2350" s="1359"/>
      <c r="LT2350" s="1359"/>
      <c r="LU2350" s="1359"/>
      <c r="LV2350" s="1359"/>
      <c r="LW2350" s="1359"/>
      <c r="LX2350" s="1359"/>
      <c r="LY2350" s="1359"/>
      <c r="LZ2350" s="1359"/>
      <c r="MA2350" s="1359"/>
      <c r="MB2350" s="1359"/>
      <c r="MC2350" s="1359"/>
      <c r="MD2350" s="1359"/>
      <c r="ME2350" s="1359"/>
      <c r="MF2350" s="1359"/>
      <c r="MG2350" s="1359"/>
      <c r="MH2350" s="1359"/>
      <c r="MI2350" s="1359"/>
      <c r="MJ2350" s="1359"/>
      <c r="MK2350" s="1359"/>
      <c r="ML2350" s="1359"/>
      <c r="MM2350" s="1359"/>
      <c r="MN2350" s="1359"/>
      <c r="MO2350" s="1359"/>
      <c r="MP2350" s="1359"/>
      <c r="MQ2350" s="1359"/>
      <c r="MR2350" s="1359"/>
      <c r="MS2350" s="1359"/>
      <c r="MT2350" s="1359"/>
      <c r="MU2350" s="1359"/>
      <c r="MV2350" s="1359"/>
      <c r="MW2350" s="1359"/>
      <c r="MX2350" s="1359"/>
      <c r="MY2350" s="1359"/>
      <c r="MZ2350" s="1359"/>
      <c r="NA2350" s="1359"/>
      <c r="NB2350" s="1359"/>
      <c r="NC2350" s="1359"/>
      <c r="ND2350" s="1359"/>
      <c r="NE2350" s="1359"/>
      <c r="NF2350" s="1359"/>
      <c r="NG2350" s="1359"/>
      <c r="NH2350" s="1359"/>
      <c r="NI2350" s="1359"/>
      <c r="NJ2350" s="1359"/>
      <c r="NK2350" s="1359"/>
      <c r="NL2350" s="1359"/>
      <c r="NM2350" s="1359"/>
      <c r="NN2350" s="1359"/>
      <c r="NO2350" s="1359"/>
      <c r="NP2350" s="1359"/>
      <c r="NQ2350" s="1359"/>
      <c r="NR2350" s="1359"/>
      <c r="NS2350" s="1359"/>
      <c r="NT2350" s="1359"/>
      <c r="NU2350" s="1359"/>
      <c r="NV2350" s="1359"/>
      <c r="NW2350" s="1359"/>
      <c r="NX2350" s="1359"/>
      <c r="NY2350" s="1359"/>
      <c r="NZ2350" s="1359"/>
      <c r="OA2350" s="1359"/>
      <c r="OB2350" s="1359"/>
      <c r="OC2350" s="1359"/>
      <c r="OD2350" s="1359"/>
      <c r="OE2350" s="1359"/>
      <c r="OF2350" s="1359"/>
      <c r="OG2350" s="1359"/>
      <c r="OH2350" s="1359"/>
      <c r="OI2350" s="1359"/>
      <c r="OJ2350" s="1359"/>
      <c r="OK2350" s="1359"/>
      <c r="OL2350" s="1359"/>
      <c r="OM2350" s="1359"/>
      <c r="ON2350" s="1359"/>
      <c r="OO2350" s="1359"/>
      <c r="OP2350" s="1359"/>
      <c r="OQ2350" s="1359"/>
      <c r="OR2350" s="1359"/>
      <c r="OS2350" s="1359"/>
      <c r="OT2350" s="1359"/>
      <c r="OU2350" s="1359"/>
      <c r="OV2350" s="1359"/>
      <c r="OW2350" s="1359"/>
      <c r="OX2350" s="1359"/>
      <c r="OY2350" s="1359"/>
      <c r="OZ2350" s="1359"/>
      <c r="PA2350" s="1359"/>
      <c r="PB2350" s="1359"/>
      <c r="PC2350" s="1359"/>
      <c r="PD2350" s="1359"/>
      <c r="PE2350" s="1359"/>
      <c r="PF2350" s="1359"/>
      <c r="PG2350" s="1359"/>
      <c r="PH2350" s="1359"/>
      <c r="PI2350" s="1359"/>
      <c r="PJ2350" s="1359"/>
      <c r="PK2350" s="1359"/>
      <c r="PL2350" s="1359"/>
      <c r="PM2350" s="1359"/>
      <c r="PN2350" s="1359"/>
      <c r="PO2350" s="1359"/>
      <c r="PP2350" s="1359"/>
      <c r="PQ2350" s="1359"/>
      <c r="PR2350" s="1359"/>
      <c r="PS2350" s="1359"/>
      <c r="PT2350" s="1359"/>
      <c r="PU2350" s="1359"/>
      <c r="PV2350" s="1359"/>
      <c r="PW2350" s="1359"/>
      <c r="PX2350" s="1359"/>
      <c r="PY2350" s="1359"/>
      <c r="PZ2350" s="1359"/>
      <c r="QA2350" s="1359"/>
      <c r="QB2350" s="1359"/>
      <c r="QC2350" s="1359"/>
      <c r="QD2350" s="1359"/>
      <c r="QE2350" s="1359"/>
      <c r="QF2350" s="1359"/>
      <c r="QG2350" s="1359"/>
      <c r="QH2350" s="1359"/>
      <c r="QI2350" s="1359"/>
      <c r="QJ2350" s="1359"/>
      <c r="QK2350" s="1359"/>
      <c r="QL2350" s="1359"/>
      <c r="QM2350" s="1359"/>
      <c r="QN2350" s="1359"/>
      <c r="QO2350" s="1359"/>
      <c r="QP2350" s="1359"/>
      <c r="QQ2350" s="1359"/>
      <c r="QR2350" s="1359"/>
      <c r="QS2350" s="1359"/>
      <c r="QT2350" s="1359"/>
      <c r="QU2350" s="1359"/>
      <c r="QV2350" s="1359"/>
      <c r="QW2350" s="1359"/>
      <c r="QX2350" s="1359"/>
      <c r="QY2350" s="1359"/>
      <c r="QZ2350" s="1359"/>
      <c r="RA2350" s="1359"/>
      <c r="RB2350" s="1359"/>
      <c r="RC2350" s="1359"/>
      <c r="RD2350" s="1359"/>
      <c r="RE2350" s="1359"/>
      <c r="RF2350" s="1359"/>
      <c r="RG2350" s="1359"/>
      <c r="RH2350" s="1359"/>
      <c r="RI2350" s="1359"/>
      <c r="RJ2350" s="1359"/>
      <c r="RK2350" s="1359"/>
      <c r="RL2350" s="1359"/>
      <c r="RM2350" s="1359"/>
      <c r="RN2350" s="1359"/>
      <c r="RO2350" s="1359"/>
      <c r="RP2350" s="1359"/>
      <c r="RQ2350" s="1359"/>
      <c r="RR2350" s="1359"/>
      <c r="RS2350" s="1359"/>
      <c r="RT2350" s="1359"/>
      <c r="RU2350" s="1359"/>
      <c r="RV2350" s="1359"/>
      <c r="RW2350" s="1359"/>
      <c r="RX2350" s="1359"/>
      <c r="RY2350" s="1359"/>
      <c r="RZ2350" s="1359"/>
      <c r="SA2350" s="1359"/>
      <c r="SB2350" s="1359"/>
      <c r="SC2350" s="1359"/>
      <c r="SD2350" s="1359"/>
      <c r="SE2350" s="1359"/>
      <c r="SF2350" s="1359"/>
      <c r="SG2350" s="1359"/>
      <c r="SH2350" s="1359"/>
      <c r="SI2350" s="1359"/>
      <c r="SJ2350" s="1359"/>
      <c r="SK2350" s="1359"/>
      <c r="SL2350" s="1359"/>
      <c r="SM2350" s="1359"/>
      <c r="SN2350" s="1359"/>
      <c r="SO2350" s="1359"/>
      <c r="SP2350" s="1359"/>
      <c r="SQ2350" s="1359"/>
      <c r="SR2350" s="1359"/>
      <c r="SS2350" s="1359"/>
      <c r="ST2350" s="1359"/>
      <c r="SU2350" s="1359"/>
      <c r="SV2350" s="1359"/>
      <c r="SW2350" s="1359"/>
      <c r="SX2350" s="1359"/>
      <c r="SY2350" s="1359"/>
      <c r="SZ2350" s="1359"/>
      <c r="TA2350" s="1359"/>
      <c r="TB2350" s="1359"/>
      <c r="TC2350" s="1359"/>
      <c r="TD2350" s="1359"/>
      <c r="TE2350" s="1359"/>
      <c r="TF2350" s="1359"/>
      <c r="TG2350" s="1359"/>
      <c r="TH2350" s="1359"/>
      <c r="TI2350" s="1359"/>
      <c r="TJ2350" s="1359"/>
      <c r="TK2350" s="1359"/>
      <c r="TL2350" s="1359"/>
      <c r="TM2350" s="1359"/>
      <c r="TN2350" s="1359"/>
      <c r="TO2350" s="1359"/>
      <c r="TP2350" s="1359"/>
      <c r="TQ2350" s="1359"/>
      <c r="TR2350" s="1359"/>
      <c r="TS2350" s="1359"/>
      <c r="TT2350" s="1359"/>
      <c r="TU2350" s="1359"/>
      <c r="TV2350" s="1359"/>
      <c r="TW2350" s="1359"/>
      <c r="TX2350" s="1359"/>
      <c r="TY2350" s="1359"/>
      <c r="TZ2350" s="1359"/>
      <c r="UA2350" s="1359"/>
      <c r="UB2350" s="1359"/>
      <c r="UC2350" s="1359"/>
      <c r="UD2350" s="1359"/>
      <c r="UE2350" s="1359"/>
      <c r="UF2350" s="1359"/>
      <c r="UG2350" s="1359"/>
      <c r="UH2350" s="1359"/>
      <c r="UI2350" s="1359"/>
      <c r="UJ2350" s="1359"/>
      <c r="UK2350" s="1359"/>
      <c r="UL2350" s="1359"/>
      <c r="UM2350" s="1359"/>
      <c r="UN2350" s="1359"/>
      <c r="UO2350" s="1359"/>
      <c r="UP2350" s="1359"/>
      <c r="UQ2350" s="1359"/>
      <c r="UR2350" s="1359"/>
      <c r="US2350" s="1359"/>
      <c r="UT2350" s="1359"/>
      <c r="UU2350" s="1359"/>
      <c r="UV2350" s="1359"/>
      <c r="UW2350" s="1359"/>
      <c r="UX2350" s="1359"/>
      <c r="UY2350" s="1359"/>
      <c r="UZ2350" s="1359"/>
      <c r="VA2350" s="1359"/>
      <c r="VB2350" s="1359"/>
      <c r="VC2350" s="1359"/>
      <c r="VD2350" s="1359"/>
      <c r="VE2350" s="1359"/>
      <c r="VF2350" s="1359"/>
      <c r="VG2350" s="1359"/>
      <c r="VH2350" s="1359"/>
      <c r="VI2350" s="1359"/>
      <c r="VJ2350" s="1359"/>
      <c r="VK2350" s="1359"/>
      <c r="VL2350" s="1359"/>
      <c r="VM2350" s="1359"/>
      <c r="VN2350" s="1359"/>
      <c r="VO2350" s="1359"/>
      <c r="VP2350" s="1359"/>
      <c r="VQ2350" s="1359"/>
      <c r="VR2350" s="1359"/>
      <c r="VS2350" s="1359"/>
      <c r="VT2350" s="1359"/>
      <c r="VU2350" s="1359"/>
      <c r="VV2350" s="1359"/>
      <c r="VW2350" s="1359"/>
      <c r="VX2350" s="1359"/>
      <c r="VY2350" s="1359"/>
      <c r="VZ2350" s="1359"/>
      <c r="WA2350" s="1359"/>
      <c r="WB2350" s="1359"/>
      <c r="WC2350" s="1359"/>
      <c r="WD2350" s="1359"/>
      <c r="WE2350" s="1359"/>
      <c r="WF2350" s="1359"/>
      <c r="WG2350" s="1359"/>
      <c r="WH2350" s="1359"/>
      <c r="WI2350" s="1359"/>
      <c r="WJ2350" s="1359"/>
      <c r="WK2350" s="1359"/>
      <c r="WL2350" s="1359"/>
      <c r="WM2350" s="1359"/>
      <c r="WN2350" s="1359"/>
      <c r="WO2350" s="1359"/>
      <c r="WP2350" s="1359"/>
      <c r="WQ2350" s="1359"/>
      <c r="WR2350" s="1359"/>
      <c r="WS2350" s="1359"/>
      <c r="WT2350" s="1359"/>
      <c r="WU2350" s="1359"/>
      <c r="WV2350" s="1359"/>
      <c r="WW2350" s="1359"/>
      <c r="WX2350" s="1359"/>
      <c r="WY2350" s="1359"/>
      <c r="WZ2350" s="1359"/>
      <c r="XA2350" s="1359"/>
      <c r="XB2350" s="1359"/>
      <c r="XC2350" s="1359"/>
      <c r="XD2350" s="1359"/>
      <c r="XE2350" s="1359"/>
      <c r="XF2350" s="1359"/>
      <c r="XG2350" s="1359"/>
      <c r="XH2350" s="1359"/>
      <c r="XI2350" s="1359"/>
      <c r="XJ2350" s="1359"/>
      <c r="XK2350" s="1359"/>
      <c r="XL2350" s="1359"/>
      <c r="XM2350" s="1359"/>
      <c r="XN2350" s="1359"/>
      <c r="XO2350" s="1359"/>
      <c r="XP2350" s="1359"/>
      <c r="XQ2350" s="1359"/>
      <c r="XR2350" s="1359"/>
      <c r="XS2350" s="1359"/>
      <c r="XT2350" s="1359"/>
      <c r="XU2350" s="1359"/>
      <c r="XV2350" s="1359"/>
      <c r="XW2350" s="1359"/>
      <c r="XX2350" s="1359"/>
      <c r="XY2350" s="1359"/>
      <c r="XZ2350" s="1359"/>
      <c r="YA2350" s="1359"/>
      <c r="YB2350" s="1359"/>
      <c r="YC2350" s="1359"/>
      <c r="YD2350" s="1359"/>
      <c r="YE2350" s="1359"/>
      <c r="YF2350" s="1359"/>
      <c r="YG2350" s="1359"/>
      <c r="YH2350" s="1359"/>
      <c r="YI2350" s="1359"/>
      <c r="YJ2350" s="1359"/>
      <c r="YK2350" s="1359"/>
      <c r="YL2350" s="1359"/>
      <c r="YM2350" s="1359"/>
      <c r="YN2350" s="1359"/>
      <c r="YO2350" s="1359"/>
      <c r="YP2350" s="1359"/>
      <c r="YQ2350" s="1359"/>
      <c r="YR2350" s="1359"/>
      <c r="YS2350" s="1359"/>
      <c r="YT2350" s="1359"/>
      <c r="YU2350" s="1359"/>
      <c r="YV2350" s="1359"/>
      <c r="YW2350" s="1359"/>
      <c r="YX2350" s="1359"/>
      <c r="YY2350" s="1359"/>
      <c r="YZ2350" s="1359"/>
      <c r="ZA2350" s="1359"/>
      <c r="ZB2350" s="1359"/>
      <c r="ZC2350" s="1359"/>
      <c r="ZD2350" s="1359"/>
      <c r="ZE2350" s="1359"/>
      <c r="ZF2350" s="1359"/>
      <c r="ZG2350" s="1359"/>
      <c r="ZH2350" s="1359"/>
      <c r="ZI2350" s="1359"/>
      <c r="ZJ2350" s="1359"/>
      <c r="ZK2350" s="1359"/>
      <c r="ZL2350" s="1359"/>
      <c r="ZM2350" s="1359"/>
      <c r="ZN2350" s="1359"/>
      <c r="ZO2350" s="1359"/>
      <c r="ZP2350" s="1359"/>
      <c r="ZQ2350" s="1359"/>
      <c r="ZR2350" s="1359"/>
      <c r="ZS2350" s="1359"/>
      <c r="ZT2350" s="1359"/>
      <c r="ZU2350" s="1359"/>
      <c r="ZV2350" s="1359"/>
      <c r="ZW2350" s="1359"/>
      <c r="ZX2350" s="1359"/>
      <c r="ZY2350" s="1359"/>
      <c r="ZZ2350" s="1359"/>
      <c r="AAA2350" s="1359"/>
      <c r="AAB2350" s="1359"/>
      <c r="AAC2350" s="1359"/>
      <c r="AAD2350" s="1359"/>
      <c r="AAE2350" s="1359"/>
      <c r="AAF2350" s="1359"/>
      <c r="AAG2350" s="1359"/>
      <c r="AAH2350" s="1359"/>
      <c r="AAI2350" s="1359"/>
      <c r="AAJ2350" s="1359"/>
      <c r="AAK2350" s="1359"/>
      <c r="AAL2350" s="1359"/>
      <c r="AAM2350" s="1359"/>
      <c r="AAN2350" s="1359"/>
      <c r="AAO2350" s="1359"/>
      <c r="AAP2350" s="1359"/>
      <c r="AAQ2350" s="1359"/>
      <c r="AAR2350" s="1359"/>
      <c r="AAS2350" s="1359"/>
      <c r="AAT2350" s="1359"/>
      <c r="AAU2350" s="1359"/>
      <c r="AAV2350" s="1359"/>
      <c r="AAW2350" s="1359"/>
      <c r="AAX2350" s="1359"/>
      <c r="AAY2350" s="1359"/>
      <c r="AAZ2350" s="1359"/>
      <c r="ABA2350" s="1359"/>
      <c r="ABB2350" s="1359"/>
      <c r="ABC2350" s="1359"/>
      <c r="ABD2350" s="1359"/>
      <c r="ABE2350" s="1359"/>
      <c r="ABF2350" s="1359"/>
      <c r="ABG2350" s="1359"/>
      <c r="ABH2350" s="1359"/>
      <c r="ABI2350" s="1359"/>
      <c r="ABJ2350" s="1359"/>
      <c r="ABK2350" s="1359"/>
      <c r="ABL2350" s="1359"/>
      <c r="ABM2350" s="1359"/>
      <c r="ABN2350" s="1359"/>
      <c r="ABO2350" s="1359"/>
      <c r="ABP2350" s="1359"/>
      <c r="ABQ2350" s="1359"/>
      <c r="ABR2350" s="1359"/>
      <c r="ABS2350" s="1359"/>
      <c r="ABT2350" s="1359"/>
      <c r="ABU2350" s="1359"/>
      <c r="ABV2350" s="1359"/>
      <c r="ABW2350" s="1359"/>
      <c r="ABX2350" s="1359"/>
      <c r="ABY2350" s="1359"/>
      <c r="ABZ2350" s="1359"/>
      <c r="ACA2350" s="1359"/>
      <c r="ACB2350" s="1359"/>
      <c r="ACC2350" s="1359"/>
      <c r="ACD2350" s="1359"/>
      <c r="ACE2350" s="1359"/>
      <c r="ACF2350" s="1359"/>
      <c r="ACG2350" s="1359"/>
      <c r="ACH2350" s="1359"/>
      <c r="ACI2350" s="1359"/>
      <c r="ACJ2350" s="1359"/>
      <c r="ACK2350" s="1359"/>
      <c r="ACL2350" s="1359"/>
      <c r="ACM2350" s="1359"/>
      <c r="ACN2350" s="1359"/>
      <c r="ACO2350" s="1359"/>
      <c r="ACP2350" s="1359"/>
      <c r="ACQ2350" s="1359"/>
      <c r="ACR2350" s="1359"/>
      <c r="ACS2350" s="1359"/>
      <c r="ACT2350" s="1359"/>
      <c r="ACU2350" s="1359"/>
      <c r="ACV2350" s="1359"/>
      <c r="ACW2350" s="1359"/>
      <c r="ACX2350" s="1359"/>
      <c r="ACY2350" s="1359"/>
      <c r="ACZ2350" s="1359"/>
      <c r="ADA2350" s="1359"/>
      <c r="ADB2350" s="1359"/>
      <c r="ADC2350" s="1359"/>
      <c r="ADD2350" s="1359"/>
      <c r="ADE2350" s="1359"/>
      <c r="ADF2350" s="1359"/>
      <c r="ADG2350" s="1359"/>
      <c r="ADH2350" s="1359"/>
      <c r="ADI2350" s="1359"/>
      <c r="ADJ2350" s="1359"/>
      <c r="ADK2350" s="1359"/>
      <c r="ADL2350" s="1359"/>
      <c r="ADM2350" s="1359"/>
      <c r="ADN2350" s="1359"/>
      <c r="ADO2350" s="1359"/>
      <c r="ADP2350" s="1359"/>
      <c r="ADQ2350" s="1359"/>
      <c r="ADR2350" s="1359"/>
      <c r="ADS2350" s="1359"/>
      <c r="ADT2350" s="1359"/>
      <c r="ADU2350" s="1359"/>
      <c r="ADV2350" s="1359"/>
      <c r="ADW2350" s="1359"/>
      <c r="ADX2350" s="1359"/>
      <c r="ADY2350" s="1359"/>
      <c r="ADZ2350" s="1359"/>
      <c r="AEA2350" s="1359"/>
      <c r="AEB2350" s="1359"/>
      <c r="AEC2350" s="1359"/>
      <c r="AED2350" s="1359"/>
      <c r="AEE2350" s="1359"/>
      <c r="AEF2350" s="1359"/>
      <c r="AEG2350" s="1359"/>
      <c r="AEH2350" s="1359"/>
      <c r="AEI2350" s="1359"/>
      <c r="AEJ2350" s="1359"/>
      <c r="AEK2350" s="1359"/>
      <c r="AEL2350" s="1359"/>
      <c r="AEM2350" s="1359"/>
      <c r="AEN2350" s="1359"/>
      <c r="AEO2350" s="1359"/>
      <c r="AEP2350" s="1359"/>
      <c r="AEQ2350" s="1359"/>
      <c r="AER2350" s="1359"/>
      <c r="AES2350" s="1359"/>
      <c r="AET2350" s="1359"/>
      <c r="AEU2350" s="1359"/>
      <c r="AEV2350" s="1359"/>
      <c r="AEW2350" s="1359"/>
      <c r="AEX2350" s="1359"/>
      <c r="AEY2350" s="1359"/>
      <c r="AEZ2350" s="1359"/>
      <c r="AFA2350" s="1359"/>
      <c r="AFB2350" s="1359"/>
      <c r="AFC2350" s="1359"/>
      <c r="AFD2350" s="1359"/>
      <c r="AFE2350" s="1359"/>
      <c r="AFF2350" s="1359"/>
      <c r="AFG2350" s="1359"/>
      <c r="AFH2350" s="1359"/>
      <c r="AFI2350" s="1359"/>
      <c r="AFJ2350" s="1359"/>
      <c r="AFK2350" s="1359"/>
      <c r="AFL2350" s="1359"/>
      <c r="AFM2350" s="1359"/>
      <c r="AFN2350" s="1359"/>
      <c r="AFO2350" s="1359"/>
      <c r="AFP2350" s="1359"/>
      <c r="AFQ2350" s="1359"/>
      <c r="AFR2350" s="1359"/>
      <c r="AFS2350" s="1359"/>
      <c r="AFT2350" s="1359"/>
      <c r="AFU2350" s="1359"/>
      <c r="AFV2350" s="1359"/>
      <c r="AFW2350" s="1359"/>
      <c r="AFX2350" s="1359"/>
      <c r="AFY2350" s="1359"/>
      <c r="AFZ2350" s="1359"/>
      <c r="AGA2350" s="1359"/>
      <c r="AGB2350" s="1359"/>
      <c r="AGC2350" s="1359"/>
      <c r="AGD2350" s="1359"/>
      <c r="AGE2350" s="1359"/>
      <c r="AGF2350" s="1359"/>
      <c r="AGG2350" s="1359"/>
      <c r="AGH2350" s="1359"/>
      <c r="AGI2350" s="1359"/>
      <c r="AGJ2350" s="1359"/>
      <c r="AGK2350" s="1359"/>
      <c r="AGL2350" s="1359"/>
      <c r="AGM2350" s="1359"/>
      <c r="AGN2350" s="1359"/>
      <c r="AGO2350" s="1359"/>
      <c r="AGP2350" s="1359"/>
      <c r="AGQ2350" s="1359"/>
      <c r="AGR2350" s="1359"/>
      <c r="AGS2350" s="1359"/>
      <c r="AGT2350" s="1359"/>
      <c r="AGU2350" s="1359"/>
      <c r="AGV2350" s="1359"/>
      <c r="AGW2350" s="1359"/>
      <c r="AGX2350" s="1359"/>
      <c r="AGY2350" s="1359"/>
      <c r="AGZ2350" s="1359"/>
      <c r="AHA2350" s="1359"/>
      <c r="AHB2350" s="1359"/>
      <c r="AHC2350" s="1359"/>
      <c r="AHD2350" s="1359"/>
      <c r="AHE2350" s="1359"/>
      <c r="AHF2350" s="1359"/>
      <c r="AHG2350" s="1359"/>
      <c r="AHH2350" s="1359"/>
      <c r="AHI2350" s="1359"/>
      <c r="AHJ2350" s="1359"/>
      <c r="AHK2350" s="1359"/>
      <c r="AHL2350" s="1359"/>
      <c r="AHM2350" s="1359"/>
      <c r="AHN2350" s="1359"/>
      <c r="AHO2350" s="1359"/>
      <c r="AHP2350" s="1359"/>
      <c r="AHQ2350" s="1359"/>
      <c r="AHR2350" s="1359"/>
      <c r="AHS2350" s="1359"/>
      <c r="AHT2350" s="1359"/>
      <c r="AHU2350" s="1359"/>
      <c r="AHV2350" s="1359"/>
      <c r="AHW2350" s="1359"/>
      <c r="AHX2350" s="1359"/>
      <c r="AHY2350" s="1359"/>
      <c r="AHZ2350" s="1359"/>
      <c r="AIA2350" s="1359"/>
      <c r="AIB2350" s="1359"/>
      <c r="AIC2350" s="1359"/>
      <c r="AID2350" s="1359"/>
      <c r="AIE2350" s="1359"/>
      <c r="AIF2350" s="1359"/>
      <c r="AIG2350" s="1359"/>
      <c r="AIH2350" s="1359"/>
      <c r="AII2350" s="1359"/>
      <c r="AIJ2350" s="1359"/>
      <c r="AIK2350" s="1359"/>
      <c r="AIL2350" s="1359"/>
      <c r="AIM2350" s="1359"/>
      <c r="AIN2350" s="1359"/>
      <c r="AIO2350" s="1359"/>
      <c r="AIP2350" s="1359"/>
      <c r="AIQ2350" s="1359"/>
      <c r="AIR2350" s="1359"/>
      <c r="AIS2350" s="1359"/>
      <c r="AIT2350" s="1359"/>
      <c r="AIU2350" s="1359"/>
      <c r="AIV2350" s="1359"/>
      <c r="AIW2350" s="1359"/>
      <c r="AIX2350" s="1359"/>
      <c r="AIY2350" s="1359"/>
      <c r="AIZ2350" s="1359"/>
      <c r="AJA2350" s="1359"/>
      <c r="AJB2350" s="1359"/>
      <c r="AJC2350" s="1359"/>
      <c r="AJD2350" s="1359"/>
      <c r="AJE2350" s="1359"/>
      <c r="AJF2350" s="1359"/>
      <c r="AJG2350" s="1359"/>
      <c r="AJH2350" s="1359"/>
      <c r="AJI2350" s="1359"/>
      <c r="AJJ2350" s="1359"/>
      <c r="AJK2350" s="1359"/>
      <c r="AJL2350" s="1359"/>
      <c r="AJM2350" s="1359"/>
      <c r="AJN2350" s="1359"/>
      <c r="AJO2350" s="1359"/>
      <c r="AJP2350" s="1359"/>
      <c r="AJQ2350" s="1359"/>
      <c r="AJR2350" s="1359"/>
      <c r="AJS2350" s="1359"/>
      <c r="AJT2350" s="1359"/>
      <c r="AJU2350" s="1359"/>
      <c r="AJV2350" s="1359"/>
      <c r="AJW2350" s="1359"/>
      <c r="AJX2350" s="1359"/>
      <c r="AJY2350" s="1359"/>
      <c r="AJZ2350" s="1359"/>
      <c r="AKA2350" s="1359"/>
      <c r="AKB2350" s="1359"/>
      <c r="AKC2350" s="1359"/>
      <c r="AKD2350" s="1359"/>
      <c r="AKE2350" s="1359"/>
      <c r="AKF2350" s="1359"/>
      <c r="AKG2350" s="1359"/>
      <c r="AKH2350" s="1359"/>
      <c r="AKI2350" s="1359"/>
      <c r="AKJ2350" s="1359"/>
      <c r="AKK2350" s="1359"/>
      <c r="AKL2350" s="1359"/>
      <c r="AKM2350" s="1359"/>
      <c r="AKN2350" s="1359"/>
      <c r="AKO2350" s="1359"/>
      <c r="AKP2350" s="1359"/>
      <c r="AKQ2350" s="1359"/>
      <c r="AKR2350" s="1359"/>
      <c r="AKS2350" s="1359"/>
      <c r="AKT2350" s="1359"/>
      <c r="AKU2350" s="1359"/>
      <c r="AKV2350" s="1359"/>
      <c r="AKW2350" s="1359"/>
      <c r="AKX2350" s="1359"/>
      <c r="AKY2350" s="1359"/>
      <c r="AKZ2350" s="1359"/>
      <c r="ALA2350" s="1359"/>
      <c r="ALB2350" s="1359"/>
      <c r="ALC2350" s="1359"/>
      <c r="ALD2350" s="1359"/>
      <c r="ALE2350" s="1359"/>
      <c r="ALF2350" s="1359"/>
      <c r="ALG2350" s="1359"/>
      <c r="ALH2350" s="1359"/>
      <c r="ALI2350" s="1359"/>
      <c r="ALJ2350" s="1359"/>
      <c r="ALK2350" s="1359"/>
      <c r="ALL2350" s="1359"/>
      <c r="ALM2350" s="1359"/>
      <c r="ALN2350" s="1359"/>
      <c r="ALO2350" s="1359"/>
      <c r="ALP2350" s="1359"/>
      <c r="ALQ2350" s="1359"/>
      <c r="ALR2350" s="1359"/>
      <c r="ALS2350" s="1359"/>
      <c r="ALT2350" s="1359"/>
      <c r="ALU2350" s="1359"/>
      <c r="ALV2350" s="1359"/>
      <c r="ALW2350" s="1359"/>
      <c r="ALX2350" s="1359"/>
      <c r="ALY2350" s="1359"/>
      <c r="ALZ2350" s="1359"/>
      <c r="AMA2350" s="1359"/>
      <c r="AMB2350" s="1359"/>
      <c r="AMC2350" s="1359"/>
      <c r="AMD2350" s="1359"/>
      <c r="AME2350" s="1359"/>
      <c r="AMF2350" s="1359"/>
      <c r="AMG2350" s="1359"/>
      <c r="AMH2350" s="1359"/>
      <c r="AMI2350" s="1359"/>
      <c r="AMJ2350" s="1359"/>
      <c r="AMK2350" s="1359"/>
      <c r="AML2350" s="1359"/>
      <c r="AMM2350" s="1359"/>
      <c r="AMN2350" s="1359"/>
      <c r="AMO2350" s="1359"/>
      <c r="AMP2350" s="1359"/>
      <c r="AMQ2350" s="1359"/>
      <c r="AMR2350" s="1359"/>
      <c r="AMS2350" s="1359"/>
      <c r="AMT2350" s="1359"/>
      <c r="AMU2350" s="1359"/>
      <c r="AMV2350" s="1359"/>
      <c r="AMW2350" s="1359"/>
      <c r="AMX2350" s="1359"/>
      <c r="AMY2350" s="1359"/>
      <c r="AMZ2350" s="1359"/>
      <c r="ANA2350" s="1359"/>
      <c r="ANB2350" s="1359"/>
      <c r="ANC2350" s="1359"/>
      <c r="AND2350" s="1359"/>
      <c r="ANE2350" s="1359"/>
      <c r="ANF2350" s="1359"/>
      <c r="ANG2350" s="1359"/>
      <c r="ANH2350" s="1359"/>
      <c r="ANI2350" s="1359"/>
      <c r="ANJ2350" s="1359"/>
      <c r="ANK2350" s="1359"/>
      <c r="ANL2350" s="1359"/>
      <c r="ANM2350" s="1359"/>
      <c r="ANN2350" s="1359"/>
      <c r="ANO2350" s="1359"/>
      <c r="ANP2350" s="1359"/>
      <c r="ANQ2350" s="1359"/>
      <c r="ANR2350" s="1359"/>
      <c r="ANS2350" s="1359"/>
      <c r="ANT2350" s="1359"/>
      <c r="ANU2350" s="1359"/>
      <c r="ANV2350" s="1359"/>
      <c r="ANW2350" s="1359"/>
      <c r="ANX2350" s="1359"/>
      <c r="ANY2350" s="1359"/>
      <c r="ANZ2350" s="1359"/>
      <c r="AOA2350" s="1359"/>
      <c r="AOB2350" s="1359"/>
      <c r="AOC2350" s="1359"/>
      <c r="AOD2350" s="1359"/>
      <c r="AOE2350" s="1359"/>
      <c r="AOF2350" s="1359"/>
      <c r="AOG2350" s="1359"/>
      <c r="AOH2350" s="1359"/>
      <c r="AOI2350" s="1359"/>
      <c r="AOJ2350" s="1359"/>
      <c r="AOK2350" s="1359"/>
      <c r="AOL2350" s="1359"/>
      <c r="AOM2350" s="1359"/>
      <c r="AON2350" s="1359"/>
      <c r="AOO2350" s="1359"/>
      <c r="AOP2350" s="1359"/>
      <c r="AOQ2350" s="1359"/>
      <c r="AOR2350" s="1359"/>
      <c r="AOS2350" s="1359"/>
      <c r="AOT2350" s="1359"/>
      <c r="AOU2350" s="1359"/>
      <c r="AOV2350" s="1359"/>
      <c r="AOW2350" s="1359"/>
      <c r="AOX2350" s="1359"/>
      <c r="AOY2350" s="1359"/>
      <c r="AOZ2350" s="1359"/>
      <c r="APA2350" s="1359"/>
      <c r="APB2350" s="1359"/>
      <c r="APC2350" s="1359"/>
      <c r="APD2350" s="1359"/>
      <c r="APE2350" s="1359"/>
      <c r="APF2350" s="1359"/>
      <c r="APG2350" s="1359"/>
      <c r="APH2350" s="1359"/>
      <c r="API2350" s="1359"/>
      <c r="APJ2350" s="1359"/>
      <c r="APK2350" s="1359"/>
      <c r="APL2350" s="1359"/>
      <c r="APM2350" s="1359"/>
      <c r="APN2350" s="1359"/>
      <c r="APO2350" s="1359"/>
      <c r="APP2350" s="1359"/>
      <c r="APQ2350" s="1359"/>
      <c r="APR2350" s="1359"/>
      <c r="APS2350" s="1359"/>
      <c r="APT2350" s="1359"/>
      <c r="APU2350" s="1359"/>
      <c r="APV2350" s="1359"/>
      <c r="APW2350" s="1359"/>
      <c r="APX2350" s="1359"/>
      <c r="APY2350" s="1359"/>
      <c r="APZ2350" s="1359"/>
      <c r="AQA2350" s="1359"/>
      <c r="AQB2350" s="1359"/>
      <c r="AQC2350" s="1359"/>
      <c r="AQD2350" s="1359"/>
      <c r="AQE2350" s="1359"/>
      <c r="AQF2350" s="1359"/>
      <c r="AQG2350" s="1359"/>
      <c r="AQH2350" s="1359"/>
      <c r="AQI2350" s="1359"/>
      <c r="AQJ2350" s="1359"/>
      <c r="AQK2350" s="1359"/>
      <c r="AQL2350" s="1359"/>
      <c r="AQM2350" s="1359"/>
      <c r="AQN2350" s="1359"/>
      <c r="AQO2350" s="1359"/>
      <c r="AQP2350" s="1359"/>
      <c r="AQQ2350" s="1359"/>
      <c r="AQR2350" s="1359"/>
      <c r="AQS2350" s="1359"/>
      <c r="AQT2350" s="1359"/>
      <c r="AQU2350" s="1359"/>
      <c r="AQV2350" s="1359"/>
      <c r="AQW2350" s="1359"/>
      <c r="AQX2350" s="1359"/>
      <c r="AQY2350" s="1359"/>
      <c r="AQZ2350" s="1359"/>
      <c r="ARA2350" s="1359"/>
      <c r="ARB2350" s="1359"/>
      <c r="ARC2350" s="1359"/>
      <c r="ARD2350" s="1359"/>
      <c r="ARE2350" s="1359"/>
      <c r="ARF2350" s="1359"/>
      <c r="ARG2350" s="1359"/>
      <c r="ARH2350" s="1359"/>
      <c r="ARI2350" s="1359"/>
      <c r="ARJ2350" s="1359"/>
      <c r="ARK2350" s="1359"/>
      <c r="ARL2350" s="1359"/>
      <c r="ARM2350" s="1359"/>
      <c r="ARN2350" s="1359"/>
      <c r="ARO2350" s="1359"/>
      <c r="ARP2350" s="1359"/>
      <c r="ARQ2350" s="1359"/>
      <c r="ARR2350" s="1359"/>
      <c r="ARS2350" s="1359"/>
      <c r="ART2350" s="1359"/>
      <c r="ARU2350" s="1359"/>
      <c r="ARV2350" s="1359"/>
      <c r="ARW2350" s="1359"/>
      <c r="ARX2350" s="1359"/>
      <c r="ARY2350" s="1359"/>
      <c r="ARZ2350" s="1359"/>
      <c r="ASA2350" s="1359"/>
      <c r="ASB2350" s="1359"/>
      <c r="ASC2350" s="1359"/>
      <c r="ASD2350" s="1359"/>
      <c r="ASE2350" s="1359"/>
      <c r="ASF2350" s="1359"/>
      <c r="ASG2350" s="1359"/>
      <c r="ASH2350" s="1359"/>
      <c r="ASI2350" s="1359"/>
      <c r="ASJ2350" s="1359"/>
      <c r="ASK2350" s="1359"/>
      <c r="ASL2350" s="1359"/>
      <c r="ASM2350" s="1359"/>
      <c r="ASN2350" s="1359"/>
      <c r="ASO2350" s="1359"/>
      <c r="ASP2350" s="1359"/>
      <c r="ASQ2350" s="1359"/>
      <c r="ASR2350" s="1359"/>
      <c r="ASS2350" s="1359"/>
      <c r="AST2350" s="1359"/>
      <c r="ASU2350" s="1359"/>
      <c r="ASV2350" s="1359"/>
      <c r="ASW2350" s="1359"/>
      <c r="ASX2350" s="1359"/>
      <c r="ASY2350" s="1359"/>
      <c r="ASZ2350" s="1359"/>
      <c r="ATA2350" s="1359"/>
      <c r="ATB2350" s="1359"/>
      <c r="ATC2350" s="1359"/>
      <c r="ATD2350" s="1359"/>
      <c r="ATE2350" s="1359"/>
      <c r="ATF2350" s="1359"/>
      <c r="ATG2350" s="1359"/>
      <c r="ATH2350" s="1359"/>
      <c r="ATI2350" s="1359"/>
      <c r="ATJ2350" s="1359"/>
      <c r="ATK2350" s="1359"/>
      <c r="ATL2350" s="1359"/>
      <c r="ATM2350" s="1359"/>
      <c r="ATN2350" s="1359"/>
      <c r="ATO2350" s="1359"/>
      <c r="ATP2350" s="1359"/>
      <c r="ATQ2350" s="1359"/>
      <c r="ATR2350" s="1359"/>
      <c r="ATS2350" s="1359"/>
      <c r="ATT2350" s="1359"/>
      <c r="ATU2350" s="1359"/>
      <c r="ATV2350" s="1359"/>
      <c r="ATW2350" s="1359"/>
      <c r="ATX2350" s="1359"/>
      <c r="ATY2350" s="1359"/>
      <c r="ATZ2350" s="1359"/>
      <c r="AUA2350" s="1359"/>
      <c r="AUB2350" s="1359"/>
      <c r="AUC2350" s="1359"/>
      <c r="AUD2350" s="1359"/>
      <c r="AUE2350" s="1359"/>
      <c r="AUF2350" s="1359"/>
      <c r="AUG2350" s="1359"/>
      <c r="AUH2350" s="1359"/>
      <c r="AUI2350" s="1359"/>
      <c r="AUJ2350" s="1359"/>
      <c r="AUK2350" s="1359"/>
      <c r="AUL2350" s="1359"/>
      <c r="AUM2350" s="1359"/>
      <c r="AUN2350" s="1359"/>
      <c r="AUO2350" s="1359"/>
      <c r="AUP2350" s="1359"/>
      <c r="AUQ2350" s="1359"/>
      <c r="AUR2350" s="1359"/>
      <c r="AUS2350" s="1359"/>
      <c r="AUT2350" s="1359"/>
      <c r="AUU2350" s="1359"/>
      <c r="AUV2350" s="1359"/>
      <c r="AUW2350" s="1359"/>
      <c r="AUX2350" s="1359"/>
      <c r="AUY2350" s="1359"/>
      <c r="AUZ2350" s="1359"/>
      <c r="AVA2350" s="1359"/>
      <c r="AVB2350" s="1359"/>
      <c r="AVC2350" s="1359"/>
      <c r="AVD2350" s="1359"/>
      <c r="AVE2350" s="1359"/>
      <c r="AVF2350" s="1359"/>
      <c r="AVG2350" s="1359"/>
      <c r="AVH2350" s="1359"/>
      <c r="AVI2350" s="1359"/>
      <c r="AVJ2350" s="1359"/>
      <c r="AVK2350" s="1359"/>
      <c r="AVL2350" s="1359"/>
      <c r="AVM2350" s="1359"/>
      <c r="AVN2350" s="1359"/>
      <c r="AVO2350" s="1359"/>
      <c r="AVP2350" s="1359"/>
      <c r="AVQ2350" s="1359"/>
      <c r="AVR2350" s="1359"/>
      <c r="AVS2350" s="1359"/>
      <c r="AVT2350" s="1359"/>
      <c r="AVU2350" s="1359"/>
      <c r="AVV2350" s="1359"/>
      <c r="AVW2350" s="1359"/>
      <c r="AVX2350" s="1359"/>
      <c r="AVY2350" s="1359"/>
      <c r="AVZ2350" s="1359"/>
      <c r="AWA2350" s="1359"/>
      <c r="AWB2350" s="1359"/>
      <c r="AWC2350" s="1359"/>
      <c r="AWD2350" s="1359"/>
      <c r="AWE2350" s="1359"/>
      <c r="AWF2350" s="1359"/>
      <c r="AWG2350" s="1359"/>
      <c r="AWH2350" s="1359"/>
      <c r="AWI2350" s="1359"/>
      <c r="AWJ2350" s="1359"/>
      <c r="AWK2350" s="1359"/>
      <c r="AWL2350" s="1359"/>
      <c r="AWM2350" s="1359"/>
      <c r="AWN2350" s="1359"/>
      <c r="AWO2350" s="1359"/>
      <c r="AWP2350" s="1359"/>
      <c r="AWQ2350" s="1359"/>
      <c r="AWR2350" s="1359"/>
      <c r="AWS2350" s="1359"/>
      <c r="AWT2350" s="1359"/>
      <c r="AWU2350" s="1359"/>
      <c r="AWV2350" s="1359"/>
      <c r="AWW2350" s="1359"/>
      <c r="AWX2350" s="1359"/>
      <c r="AWY2350" s="1359"/>
      <c r="AWZ2350" s="1359"/>
      <c r="AXA2350" s="1359"/>
      <c r="AXB2350" s="1359"/>
      <c r="AXC2350" s="1359"/>
      <c r="AXD2350" s="1359"/>
      <c r="AXE2350" s="1359"/>
      <c r="AXF2350" s="1359"/>
      <c r="AXG2350" s="1359"/>
      <c r="AXH2350" s="1359"/>
      <c r="AXI2350" s="1359"/>
      <c r="AXJ2350" s="1359"/>
      <c r="AXK2350" s="1359"/>
      <c r="AXL2350" s="1359"/>
      <c r="AXM2350" s="1359"/>
      <c r="AXN2350" s="1359"/>
      <c r="AXO2350" s="1359"/>
      <c r="AXP2350" s="1359"/>
      <c r="AXQ2350" s="1359"/>
      <c r="AXR2350" s="1359"/>
      <c r="AXS2350" s="1359"/>
      <c r="AXT2350" s="1359"/>
      <c r="AXU2350" s="1359"/>
      <c r="AXV2350" s="1359"/>
      <c r="AXW2350" s="1359"/>
      <c r="AXX2350" s="1359"/>
      <c r="AXY2350" s="1359"/>
      <c r="AXZ2350" s="1359"/>
      <c r="AYA2350" s="1359"/>
      <c r="AYB2350" s="1359"/>
      <c r="AYC2350" s="1359"/>
      <c r="AYD2350" s="1359"/>
      <c r="AYE2350" s="1359"/>
      <c r="AYF2350" s="1359"/>
      <c r="AYG2350" s="1359"/>
      <c r="AYH2350" s="1359"/>
      <c r="AYI2350" s="1359"/>
      <c r="AYJ2350" s="1359"/>
      <c r="AYK2350" s="1359"/>
      <c r="AYL2350" s="1359"/>
      <c r="AYM2350" s="1359"/>
      <c r="AYN2350" s="1359"/>
      <c r="AYO2350" s="1359"/>
      <c r="AYP2350" s="1359"/>
      <c r="AYQ2350" s="1359"/>
      <c r="AYR2350" s="1359"/>
      <c r="AYS2350" s="1359"/>
      <c r="AYT2350" s="1359"/>
      <c r="AYU2350" s="1359"/>
      <c r="AYV2350" s="1359"/>
      <c r="AYW2350" s="1359"/>
      <c r="AYX2350" s="1359"/>
      <c r="AYY2350" s="1359"/>
      <c r="AYZ2350" s="1359"/>
      <c r="AZA2350" s="1359"/>
      <c r="AZB2350" s="1359"/>
      <c r="AZC2350" s="1359"/>
      <c r="AZD2350" s="1359"/>
      <c r="AZE2350" s="1359"/>
      <c r="AZF2350" s="1359"/>
      <c r="AZG2350" s="1359"/>
      <c r="AZH2350" s="1359"/>
      <c r="AZI2350" s="1359"/>
      <c r="AZJ2350" s="1359"/>
      <c r="AZK2350" s="1359"/>
      <c r="AZL2350" s="1359"/>
      <c r="AZM2350" s="1359"/>
      <c r="AZN2350" s="1359"/>
      <c r="AZO2350" s="1359"/>
      <c r="AZP2350" s="1359"/>
      <c r="AZQ2350" s="1359"/>
      <c r="AZR2350" s="1359"/>
      <c r="AZS2350" s="1359"/>
      <c r="AZT2350" s="1359"/>
      <c r="AZU2350" s="1359"/>
      <c r="AZV2350" s="1359"/>
      <c r="AZW2350" s="1359"/>
      <c r="AZX2350" s="1359"/>
      <c r="AZY2350" s="1359"/>
      <c r="AZZ2350" s="1359"/>
      <c r="BAA2350" s="1359"/>
      <c r="BAB2350" s="1359"/>
      <c r="BAC2350" s="1359"/>
      <c r="BAD2350" s="1359"/>
      <c r="BAE2350" s="1359"/>
      <c r="BAF2350" s="1359"/>
      <c r="BAG2350" s="1359"/>
      <c r="BAH2350" s="1359"/>
      <c r="BAI2350" s="1359"/>
      <c r="BAJ2350" s="1359"/>
      <c r="BAK2350" s="1359"/>
      <c r="BAL2350" s="1359"/>
      <c r="BAM2350" s="1359"/>
      <c r="BAN2350" s="1359"/>
      <c r="BAO2350" s="1359"/>
      <c r="BAP2350" s="1359"/>
      <c r="BAQ2350" s="1359"/>
      <c r="BAR2350" s="1359"/>
      <c r="BAS2350" s="1359"/>
      <c r="BAT2350" s="1359"/>
      <c r="BAU2350" s="1359"/>
      <c r="BAV2350" s="1359"/>
      <c r="BAW2350" s="1359"/>
      <c r="BAX2350" s="1359"/>
      <c r="BAY2350" s="1359"/>
      <c r="BAZ2350" s="1359"/>
      <c r="BBA2350" s="1359"/>
      <c r="BBB2350" s="1359"/>
      <c r="BBC2350" s="1359"/>
      <c r="BBD2350" s="1359"/>
      <c r="BBE2350" s="1359"/>
      <c r="BBF2350" s="1359"/>
      <c r="BBG2350" s="1359"/>
      <c r="BBH2350" s="1359"/>
      <c r="BBI2350" s="1359"/>
      <c r="BBJ2350" s="1359"/>
      <c r="BBK2350" s="1359"/>
      <c r="BBL2350" s="1359"/>
      <c r="BBM2350" s="1359"/>
      <c r="BBN2350" s="1359"/>
      <c r="BBO2350" s="1359"/>
      <c r="BBP2350" s="1359"/>
      <c r="BBQ2350" s="1359"/>
      <c r="BBR2350" s="1359"/>
      <c r="BBS2350" s="1359"/>
      <c r="BBT2350" s="1359"/>
      <c r="BBU2350" s="1359"/>
      <c r="BBV2350" s="1359"/>
      <c r="BBW2350" s="1359"/>
      <c r="BBX2350" s="1359"/>
      <c r="BBY2350" s="1359"/>
      <c r="BBZ2350" s="1359"/>
      <c r="BCA2350" s="1359"/>
      <c r="BCB2350" s="1359"/>
      <c r="BCC2350" s="1359"/>
      <c r="BCD2350" s="1359"/>
      <c r="BCE2350" s="1359"/>
      <c r="BCF2350" s="1359"/>
      <c r="BCG2350" s="1359"/>
      <c r="BCH2350" s="1359"/>
      <c r="BCI2350" s="1359"/>
      <c r="BCJ2350" s="1359"/>
      <c r="BCK2350" s="1359"/>
      <c r="BCL2350" s="1359"/>
      <c r="BCM2350" s="1359"/>
      <c r="BCN2350" s="1359"/>
      <c r="BCO2350" s="1359"/>
      <c r="BCP2350" s="1359"/>
      <c r="BCQ2350" s="1359"/>
      <c r="BCR2350" s="1359"/>
      <c r="BCS2350" s="1359"/>
      <c r="BCT2350" s="1359"/>
      <c r="BCU2350" s="1359"/>
      <c r="BCV2350" s="1359"/>
      <c r="BCW2350" s="1359"/>
      <c r="BCX2350" s="1359"/>
      <c r="BCY2350" s="1359"/>
      <c r="BCZ2350" s="1359"/>
      <c r="BDA2350" s="1359"/>
      <c r="BDB2350" s="1359"/>
      <c r="BDC2350" s="1359"/>
      <c r="BDD2350" s="1359"/>
      <c r="BDE2350" s="1359"/>
      <c r="BDF2350" s="1359"/>
      <c r="BDG2350" s="1359"/>
      <c r="BDH2350" s="1359"/>
      <c r="BDI2350" s="1359"/>
      <c r="BDJ2350" s="1359"/>
      <c r="BDK2350" s="1359"/>
      <c r="BDL2350" s="1359"/>
      <c r="BDM2350" s="1359"/>
      <c r="BDN2350" s="1359"/>
      <c r="BDO2350" s="1359"/>
      <c r="BDP2350" s="1359"/>
      <c r="BDQ2350" s="1359"/>
      <c r="BDR2350" s="1359"/>
      <c r="BDS2350" s="1359"/>
      <c r="BDT2350" s="1359"/>
      <c r="BDU2350" s="1359"/>
      <c r="BDV2350" s="1359"/>
      <c r="BDW2350" s="1359"/>
      <c r="BDX2350" s="1359"/>
      <c r="BDY2350" s="1359"/>
      <c r="BDZ2350" s="1359"/>
      <c r="BEA2350" s="1359"/>
      <c r="BEB2350" s="1359"/>
      <c r="BEC2350" s="1359"/>
      <c r="BED2350" s="1359"/>
      <c r="BEE2350" s="1359"/>
      <c r="BEF2350" s="1359"/>
      <c r="BEG2350" s="1359"/>
      <c r="BEH2350" s="1359"/>
      <c r="BEI2350" s="1359"/>
      <c r="BEJ2350" s="1359"/>
      <c r="BEK2350" s="1359"/>
      <c r="BEL2350" s="1359"/>
      <c r="BEM2350" s="1359"/>
      <c r="BEN2350" s="1359"/>
      <c r="BEO2350" s="1359"/>
      <c r="BEP2350" s="1359"/>
      <c r="BEQ2350" s="1359"/>
      <c r="BER2350" s="1359"/>
      <c r="BES2350" s="1359"/>
      <c r="BET2350" s="1359"/>
      <c r="BEU2350" s="1359"/>
      <c r="BEV2350" s="1359"/>
      <c r="BEW2350" s="1359"/>
      <c r="BEX2350" s="1359"/>
      <c r="BEY2350" s="1359"/>
      <c r="BEZ2350" s="1359"/>
      <c r="BFA2350" s="1359"/>
      <c r="BFB2350" s="1359"/>
      <c r="BFC2350" s="1359"/>
      <c r="BFD2350" s="1359"/>
      <c r="BFE2350" s="1359"/>
      <c r="BFF2350" s="1359"/>
      <c r="BFG2350" s="1359"/>
      <c r="BFH2350" s="1359"/>
      <c r="BFI2350" s="1359"/>
      <c r="BFJ2350" s="1359"/>
      <c r="BFK2350" s="1359"/>
      <c r="BFL2350" s="1359"/>
      <c r="BFM2350" s="1359"/>
      <c r="BFN2350" s="1359"/>
      <c r="BFO2350" s="1359"/>
      <c r="BFP2350" s="1359"/>
      <c r="BFQ2350" s="1359"/>
      <c r="BFR2350" s="1359"/>
      <c r="BFS2350" s="1359"/>
      <c r="BFT2350" s="1359"/>
      <c r="BFU2350" s="1359"/>
      <c r="BFV2350" s="1359"/>
      <c r="BFW2350" s="1359"/>
      <c r="BFX2350" s="1359"/>
      <c r="BFY2350" s="1359"/>
      <c r="BFZ2350" s="1359"/>
      <c r="BGA2350" s="1359"/>
      <c r="BGB2350" s="1359"/>
      <c r="BGC2350" s="1359"/>
      <c r="BGD2350" s="1359"/>
      <c r="BGE2350" s="1359"/>
      <c r="BGF2350" s="1359"/>
      <c r="BGG2350" s="1359"/>
      <c r="BGH2350" s="1359"/>
      <c r="BGI2350" s="1359"/>
      <c r="BGJ2350" s="1359"/>
      <c r="BGK2350" s="1359"/>
      <c r="BGL2350" s="1359"/>
      <c r="BGM2350" s="1359"/>
      <c r="BGN2350" s="1359"/>
      <c r="BGO2350" s="1359"/>
      <c r="BGP2350" s="1359"/>
      <c r="BGQ2350" s="1359"/>
      <c r="BGR2350" s="1359"/>
      <c r="BGS2350" s="1359"/>
      <c r="BGT2350" s="1359"/>
      <c r="BGU2350" s="1359"/>
      <c r="BGV2350" s="1359"/>
      <c r="BGW2350" s="1359"/>
      <c r="BGX2350" s="1359"/>
      <c r="BGY2350" s="1359"/>
      <c r="BGZ2350" s="1359"/>
      <c r="BHA2350" s="1359"/>
      <c r="BHB2350" s="1359"/>
      <c r="BHC2350" s="1359"/>
      <c r="BHD2350" s="1359"/>
      <c r="BHE2350" s="1359"/>
      <c r="BHF2350" s="1359"/>
      <c r="BHG2350" s="1359"/>
      <c r="BHH2350" s="1359"/>
      <c r="BHI2350" s="1359"/>
      <c r="BHJ2350" s="1359"/>
      <c r="BHK2350" s="1359"/>
      <c r="BHL2350" s="1359"/>
      <c r="BHM2350" s="1359"/>
      <c r="BHN2350" s="1359"/>
      <c r="BHO2350" s="1359"/>
      <c r="BHP2350" s="1359"/>
      <c r="BHQ2350" s="1359"/>
      <c r="BHR2350" s="1359"/>
      <c r="BHS2350" s="1359"/>
      <c r="BHT2350" s="1359"/>
      <c r="BHU2350" s="1359"/>
      <c r="BHV2350" s="1359"/>
      <c r="BHW2350" s="1359"/>
      <c r="BHX2350" s="1359"/>
      <c r="BHY2350" s="1359"/>
      <c r="BHZ2350" s="1359"/>
      <c r="BIA2350" s="1359"/>
      <c r="BIB2350" s="1359"/>
      <c r="BIC2350" s="1359"/>
      <c r="BID2350" s="1359"/>
      <c r="BIE2350" s="1359"/>
      <c r="BIF2350" s="1359"/>
      <c r="BIG2350" s="1359"/>
      <c r="BIH2350" s="1359"/>
      <c r="BII2350" s="1359"/>
      <c r="BIJ2350" s="1359"/>
      <c r="BIK2350" s="1359"/>
      <c r="BIL2350" s="1359"/>
      <c r="BIM2350" s="1359"/>
      <c r="BIN2350" s="1359"/>
      <c r="BIO2350" s="1359"/>
      <c r="BIP2350" s="1359"/>
      <c r="BIQ2350" s="1359"/>
      <c r="BIR2350" s="1359"/>
      <c r="BIS2350" s="1359"/>
      <c r="BIT2350" s="1359"/>
      <c r="BIU2350" s="1359"/>
      <c r="BIV2350" s="1359"/>
      <c r="BIW2350" s="1359"/>
      <c r="BIX2350" s="1359"/>
      <c r="BIY2350" s="1359"/>
      <c r="BIZ2350" s="1359"/>
      <c r="BJA2350" s="1359"/>
      <c r="BJB2350" s="1359"/>
      <c r="BJC2350" s="1359"/>
      <c r="BJD2350" s="1359"/>
      <c r="BJE2350" s="1359"/>
      <c r="BJF2350" s="1359"/>
      <c r="BJG2350" s="1359"/>
      <c r="BJH2350" s="1359"/>
      <c r="BJI2350" s="1359"/>
      <c r="BJJ2350" s="1359"/>
      <c r="BJK2350" s="1359"/>
      <c r="BJL2350" s="1359"/>
      <c r="BJM2350" s="1359"/>
      <c r="BJN2350" s="1359"/>
      <c r="BJO2350" s="1359"/>
      <c r="BJP2350" s="1359"/>
      <c r="BJQ2350" s="1359"/>
      <c r="BJR2350" s="1359"/>
      <c r="BJS2350" s="1359"/>
      <c r="BJT2350" s="1359"/>
      <c r="BJU2350" s="1359"/>
      <c r="BJV2350" s="1359"/>
      <c r="BJW2350" s="1359"/>
      <c r="BJX2350" s="1359"/>
      <c r="BJY2350" s="1359"/>
      <c r="BJZ2350" s="1359"/>
      <c r="BKA2350" s="1359"/>
      <c r="BKB2350" s="1359"/>
      <c r="BKC2350" s="1359"/>
      <c r="BKD2350" s="1359"/>
      <c r="BKE2350" s="1359"/>
      <c r="BKF2350" s="1359"/>
      <c r="BKG2350" s="1359"/>
      <c r="BKH2350" s="1359"/>
      <c r="BKI2350" s="1359"/>
      <c r="BKJ2350" s="1359"/>
      <c r="BKK2350" s="1359"/>
      <c r="BKL2350" s="1359"/>
      <c r="BKM2350" s="1359"/>
      <c r="BKN2350" s="1359"/>
      <c r="BKO2350" s="1359"/>
      <c r="BKP2350" s="1359"/>
      <c r="BKQ2350" s="1359"/>
      <c r="BKR2350" s="1359"/>
      <c r="BKS2350" s="1359"/>
      <c r="BKT2350" s="1359"/>
      <c r="BKU2350" s="1359"/>
      <c r="BKV2350" s="1359"/>
      <c r="BKW2350" s="1359"/>
      <c r="BKX2350" s="1359"/>
      <c r="BKY2350" s="1359"/>
      <c r="BKZ2350" s="1359"/>
      <c r="BLA2350" s="1359"/>
      <c r="BLB2350" s="1359"/>
      <c r="BLC2350" s="1359"/>
      <c r="BLD2350" s="1359"/>
      <c r="BLE2350" s="1359"/>
      <c r="BLF2350" s="1359"/>
      <c r="BLG2350" s="1359"/>
      <c r="BLH2350" s="1359"/>
      <c r="BLI2350" s="1359"/>
      <c r="BLJ2350" s="1359"/>
      <c r="BLK2350" s="1359"/>
      <c r="BLL2350" s="1359"/>
      <c r="BLM2350" s="1359"/>
      <c r="BLN2350" s="1359"/>
      <c r="BLO2350" s="1359"/>
      <c r="BLP2350" s="1359"/>
      <c r="BLQ2350" s="1359"/>
      <c r="BLR2350" s="1359"/>
      <c r="BLS2350" s="1359"/>
      <c r="BLT2350" s="1359"/>
      <c r="BLU2350" s="1359"/>
      <c r="BLV2350" s="1359"/>
      <c r="BLW2350" s="1359"/>
      <c r="BLX2350" s="1359"/>
      <c r="BLY2350" s="1359"/>
      <c r="BLZ2350" s="1359"/>
      <c r="BMA2350" s="1359"/>
      <c r="BMB2350" s="1359"/>
      <c r="BMC2350" s="1359"/>
      <c r="BMD2350" s="1359"/>
      <c r="BME2350" s="1359"/>
      <c r="BMF2350" s="1359"/>
      <c r="BMG2350" s="1359"/>
      <c r="BMH2350" s="1359"/>
      <c r="BMI2350" s="1359"/>
      <c r="BMJ2350" s="1359"/>
      <c r="BMK2350" s="1359"/>
      <c r="BML2350" s="1359"/>
      <c r="BMM2350" s="1359"/>
      <c r="BMN2350" s="1359"/>
      <c r="BMO2350" s="1359"/>
      <c r="BMP2350" s="1359"/>
      <c r="BMQ2350" s="1359"/>
      <c r="BMR2350" s="1359"/>
      <c r="BMS2350" s="1359"/>
      <c r="BMT2350" s="1359"/>
      <c r="BMU2350" s="1359"/>
      <c r="BMV2350" s="1359"/>
      <c r="BMW2350" s="1359"/>
      <c r="BMX2350" s="1359"/>
      <c r="BMY2350" s="1359"/>
      <c r="BMZ2350" s="1359"/>
      <c r="BNA2350" s="1359"/>
      <c r="BNB2350" s="1359"/>
      <c r="BNC2350" s="1359"/>
      <c r="BND2350" s="1359"/>
      <c r="BNE2350" s="1359"/>
      <c r="BNF2350" s="1359"/>
      <c r="BNG2350" s="1359"/>
      <c r="BNH2350" s="1359"/>
      <c r="BNI2350" s="1359"/>
      <c r="BNJ2350" s="1359"/>
      <c r="BNK2350" s="1359"/>
      <c r="BNL2350" s="1359"/>
      <c r="BNM2350" s="1359"/>
      <c r="BNN2350" s="1359"/>
      <c r="BNO2350" s="1359"/>
      <c r="BNP2350" s="1359"/>
      <c r="BNQ2350" s="1359"/>
      <c r="BNR2350" s="1359"/>
      <c r="BNS2350" s="1359"/>
      <c r="BNT2350" s="1359"/>
      <c r="BNU2350" s="1359"/>
      <c r="BNV2350" s="1359"/>
      <c r="BNW2350" s="1359"/>
      <c r="BNX2350" s="1359"/>
      <c r="BNY2350" s="1359"/>
      <c r="BNZ2350" s="1359"/>
      <c r="BOA2350" s="1359"/>
      <c r="BOB2350" s="1359"/>
      <c r="BOC2350" s="1359"/>
      <c r="BOD2350" s="1359"/>
      <c r="BOE2350" s="1359"/>
      <c r="BOF2350" s="1359"/>
      <c r="BOG2350" s="1359"/>
      <c r="BOH2350" s="1359"/>
      <c r="BOI2350" s="1359"/>
      <c r="BOJ2350" s="1359"/>
      <c r="BOK2350" s="1359"/>
      <c r="BOL2350" s="1359"/>
      <c r="BOM2350" s="1359"/>
      <c r="BON2350" s="1359"/>
      <c r="BOO2350" s="1359"/>
      <c r="BOP2350" s="1359"/>
      <c r="BOQ2350" s="1359"/>
      <c r="BOR2350" s="1359"/>
      <c r="BOS2350" s="1359"/>
      <c r="BOT2350" s="1359"/>
      <c r="BOU2350" s="1359"/>
      <c r="BOV2350" s="1359"/>
      <c r="BOW2350" s="1359"/>
      <c r="BOX2350" s="1359"/>
      <c r="BOY2350" s="1359"/>
      <c r="BOZ2350" s="1359"/>
      <c r="BPA2350" s="1359"/>
      <c r="BPB2350" s="1359"/>
      <c r="BPC2350" s="1359"/>
      <c r="BPD2350" s="1359"/>
      <c r="BPE2350" s="1359"/>
      <c r="BPF2350" s="1359"/>
      <c r="BPG2350" s="1359"/>
      <c r="BPH2350" s="1359"/>
      <c r="BPI2350" s="1359"/>
      <c r="BPJ2350" s="1359"/>
      <c r="BPK2350" s="1359"/>
      <c r="BPL2350" s="1359"/>
      <c r="BPM2350" s="1359"/>
      <c r="BPN2350" s="1359"/>
      <c r="BPO2350" s="1359"/>
      <c r="BPP2350" s="1359"/>
      <c r="BPQ2350" s="1359"/>
      <c r="BPR2350" s="1359"/>
      <c r="BPS2350" s="1359"/>
      <c r="BPT2350" s="1359"/>
      <c r="BPU2350" s="1359"/>
      <c r="BPV2350" s="1359"/>
      <c r="BPW2350" s="1359"/>
      <c r="BPX2350" s="1359"/>
      <c r="BPY2350" s="1359"/>
      <c r="BPZ2350" s="1359"/>
      <c r="BQA2350" s="1359"/>
      <c r="BQB2350" s="1359"/>
      <c r="BQC2350" s="1359"/>
      <c r="BQD2350" s="1359"/>
      <c r="BQE2350" s="1359"/>
      <c r="BQF2350" s="1359"/>
      <c r="BQG2350" s="1359"/>
      <c r="BQH2350" s="1359"/>
      <c r="BQI2350" s="1359"/>
      <c r="BQJ2350" s="1359"/>
      <c r="BQK2350" s="1359"/>
      <c r="BQL2350" s="1359"/>
      <c r="BQM2350" s="1359"/>
      <c r="BQN2350" s="1359"/>
      <c r="BQO2350" s="1359"/>
      <c r="BQP2350" s="1359"/>
      <c r="BQQ2350" s="1359"/>
      <c r="BQR2350" s="1359"/>
      <c r="BQS2350" s="1359"/>
      <c r="BQT2350" s="1359"/>
      <c r="BQU2350" s="1359"/>
      <c r="BQV2350" s="1359"/>
      <c r="BQW2350" s="1359"/>
      <c r="BQX2350" s="1359"/>
      <c r="BQY2350" s="1359"/>
      <c r="BQZ2350" s="1359"/>
      <c r="BRA2350" s="1359"/>
      <c r="BRB2350" s="1359"/>
      <c r="BRC2350" s="1359"/>
      <c r="BRD2350" s="1359"/>
      <c r="BRE2350" s="1359"/>
      <c r="BRF2350" s="1359"/>
      <c r="BRG2350" s="1359"/>
      <c r="BRH2350" s="1359"/>
      <c r="BRI2350" s="1359"/>
      <c r="BRJ2350" s="1359"/>
      <c r="BRK2350" s="1359"/>
      <c r="BRL2350" s="1359"/>
      <c r="BRM2350" s="1359"/>
      <c r="BRN2350" s="1359"/>
      <c r="BRO2350" s="1359"/>
      <c r="BRP2350" s="1359"/>
      <c r="BRQ2350" s="1359"/>
      <c r="BRR2350" s="1359"/>
      <c r="BRS2350" s="1359"/>
      <c r="BRT2350" s="1359"/>
      <c r="BRU2350" s="1359"/>
      <c r="BRV2350" s="1359"/>
      <c r="BRW2350" s="1359"/>
      <c r="BRX2350" s="1359"/>
      <c r="BRY2350" s="1359"/>
      <c r="BRZ2350" s="1359"/>
      <c r="BSA2350" s="1359"/>
      <c r="BSB2350" s="1359"/>
      <c r="BSC2350" s="1359"/>
      <c r="BSD2350" s="1359"/>
      <c r="BSE2350" s="1359"/>
      <c r="BSF2350" s="1359"/>
      <c r="BSG2350" s="1359"/>
      <c r="BSH2350" s="1359"/>
      <c r="BSI2350" s="1359"/>
      <c r="BSJ2350" s="1359"/>
      <c r="BSK2350" s="1359"/>
      <c r="BSL2350" s="1359"/>
      <c r="BSM2350" s="1359"/>
      <c r="BSN2350" s="1359"/>
      <c r="BSO2350" s="1359"/>
      <c r="BSP2350" s="1359"/>
      <c r="BSQ2350" s="1359"/>
      <c r="BSR2350" s="1359"/>
      <c r="BSS2350" s="1359"/>
      <c r="BST2350" s="1359"/>
      <c r="BSU2350" s="1359"/>
      <c r="BSV2350" s="1359"/>
      <c r="BSW2350" s="1359"/>
      <c r="BSX2350" s="1359"/>
      <c r="BSY2350" s="1359"/>
      <c r="BSZ2350" s="1359"/>
      <c r="BTA2350" s="1359"/>
      <c r="BTB2350" s="1359"/>
      <c r="BTC2350" s="1359"/>
      <c r="BTD2350" s="1359"/>
      <c r="BTE2350" s="1359"/>
      <c r="BTF2350" s="1359"/>
      <c r="BTG2350" s="1359"/>
      <c r="BTH2350" s="1359"/>
      <c r="BTI2350" s="1359"/>
      <c r="BTJ2350" s="1359"/>
      <c r="BTK2350" s="1359"/>
      <c r="BTL2350" s="1359"/>
      <c r="BTM2350" s="1359"/>
      <c r="BTN2350" s="1359"/>
      <c r="BTO2350" s="1359"/>
      <c r="BTP2350" s="1359"/>
      <c r="BTQ2350" s="1359"/>
      <c r="BTR2350" s="1359"/>
      <c r="BTS2350" s="1359"/>
      <c r="BTT2350" s="1359"/>
      <c r="BTU2350" s="1359"/>
      <c r="BTV2350" s="1359"/>
      <c r="BTW2350" s="1359"/>
      <c r="BTX2350" s="1359"/>
      <c r="BTY2350" s="1359"/>
      <c r="BTZ2350" s="1359"/>
      <c r="BUA2350" s="1359"/>
      <c r="BUB2350" s="1359"/>
      <c r="BUC2350" s="1359"/>
      <c r="BUD2350" s="1359"/>
      <c r="BUE2350" s="1359"/>
      <c r="BUF2350" s="1359"/>
      <c r="BUG2350" s="1359"/>
      <c r="BUH2350" s="1359"/>
      <c r="BUI2350" s="1359"/>
      <c r="BUJ2350" s="1359"/>
      <c r="BUK2350" s="1359"/>
      <c r="BUL2350" s="1359"/>
      <c r="BUM2350" s="1359"/>
      <c r="BUN2350" s="1359"/>
      <c r="BUO2350" s="1359"/>
      <c r="BUP2350" s="1359"/>
      <c r="BUQ2350" s="1359"/>
      <c r="BUR2350" s="1359"/>
      <c r="BUS2350" s="1359"/>
      <c r="BUT2350" s="1359"/>
      <c r="BUU2350" s="1359"/>
      <c r="BUV2350" s="1359"/>
      <c r="BUW2350" s="1359"/>
      <c r="BUX2350" s="1359"/>
      <c r="BUY2350" s="1359"/>
      <c r="BUZ2350" s="1359"/>
      <c r="BVA2350" s="1359"/>
      <c r="BVB2350" s="1359"/>
      <c r="BVC2350" s="1359"/>
      <c r="BVD2350" s="1359"/>
      <c r="BVE2350" s="1359"/>
      <c r="BVF2350" s="1359"/>
      <c r="BVG2350" s="1359"/>
      <c r="BVH2350" s="1359"/>
      <c r="BVI2350" s="1359"/>
      <c r="BVJ2350" s="1359"/>
      <c r="BVK2350" s="1359"/>
      <c r="BVL2350" s="1359"/>
      <c r="BVM2350" s="1359"/>
      <c r="BVN2350" s="1359"/>
      <c r="BVO2350" s="1359"/>
      <c r="BVP2350" s="1359"/>
      <c r="BVQ2350" s="1359"/>
      <c r="BVR2350" s="1359"/>
      <c r="BVS2350" s="1359"/>
      <c r="BVT2350" s="1359"/>
      <c r="BVU2350" s="1359"/>
      <c r="BVV2350" s="1359"/>
      <c r="BVW2350" s="1359"/>
      <c r="BVX2350" s="1359"/>
      <c r="BVY2350" s="1359"/>
      <c r="BVZ2350" s="1359"/>
      <c r="BWA2350" s="1359"/>
      <c r="BWB2350" s="1359"/>
      <c r="BWC2350" s="1359"/>
      <c r="BWD2350" s="1359"/>
      <c r="BWE2350" s="1359"/>
      <c r="BWF2350" s="1359"/>
      <c r="BWG2350" s="1359"/>
      <c r="BWH2350" s="1359"/>
      <c r="BWI2350" s="1359"/>
      <c r="BWJ2350" s="1359"/>
      <c r="BWK2350" s="1359"/>
      <c r="BWL2350" s="1359"/>
      <c r="BWM2350" s="1359"/>
      <c r="BWN2350" s="1359"/>
      <c r="BWO2350" s="1359"/>
      <c r="BWP2350" s="1359"/>
      <c r="BWQ2350" s="1359"/>
      <c r="BWR2350" s="1359"/>
      <c r="BWS2350" s="1359"/>
      <c r="BWT2350" s="1359"/>
      <c r="BWU2350" s="1359"/>
      <c r="BWV2350" s="1359"/>
      <c r="BWW2350" s="1359"/>
      <c r="BWX2350" s="1359"/>
      <c r="BWY2350" s="1359"/>
      <c r="BWZ2350" s="1359"/>
      <c r="BXA2350" s="1359"/>
      <c r="BXB2350" s="1359"/>
      <c r="BXC2350" s="1359"/>
      <c r="BXD2350" s="1359"/>
      <c r="BXE2350" s="1359"/>
      <c r="BXF2350" s="1359"/>
      <c r="BXG2350" s="1359"/>
      <c r="BXH2350" s="1359"/>
      <c r="BXI2350" s="1359"/>
      <c r="BXJ2350" s="1359"/>
      <c r="BXK2350" s="1359"/>
      <c r="BXL2350" s="1359"/>
      <c r="BXM2350" s="1359"/>
      <c r="BXN2350" s="1359"/>
      <c r="BXO2350" s="1359"/>
      <c r="BXP2350" s="1359"/>
      <c r="BXQ2350" s="1359"/>
      <c r="BXR2350" s="1359"/>
      <c r="BXS2350" s="1359"/>
      <c r="BXT2350" s="1359"/>
      <c r="BXU2350" s="1359"/>
      <c r="BXV2350" s="1359"/>
      <c r="BXW2350" s="1359"/>
      <c r="BXX2350" s="1359"/>
      <c r="BXY2350" s="1359"/>
      <c r="BXZ2350" s="1359"/>
      <c r="BYA2350" s="1359"/>
      <c r="BYB2350" s="1359"/>
      <c r="BYC2350" s="1359"/>
      <c r="BYD2350" s="1359"/>
      <c r="BYE2350" s="1359"/>
      <c r="BYF2350" s="1359"/>
      <c r="BYG2350" s="1359"/>
      <c r="BYH2350" s="1359"/>
      <c r="BYI2350" s="1359"/>
      <c r="BYJ2350" s="1359"/>
      <c r="BYK2350" s="1359"/>
      <c r="BYL2350" s="1359"/>
      <c r="BYM2350" s="1359"/>
      <c r="BYN2350" s="1359"/>
      <c r="BYO2350" s="1359"/>
      <c r="BYP2350" s="1359"/>
      <c r="BYQ2350" s="1359"/>
      <c r="BYR2350" s="1359"/>
      <c r="BYS2350" s="1359"/>
      <c r="BYT2350" s="1359"/>
      <c r="BYU2350" s="1359"/>
      <c r="BYV2350" s="1359"/>
      <c r="BYW2350" s="1359"/>
      <c r="BYX2350" s="1359"/>
      <c r="BYY2350" s="1359"/>
      <c r="BYZ2350" s="1359"/>
      <c r="BZA2350" s="1359"/>
      <c r="BZB2350" s="1359"/>
      <c r="BZC2350" s="1359"/>
      <c r="BZD2350" s="1359"/>
      <c r="BZE2350" s="1359"/>
      <c r="BZF2350" s="1359"/>
      <c r="BZG2350" s="1359"/>
      <c r="BZH2350" s="1359"/>
      <c r="BZI2350" s="1359"/>
      <c r="BZJ2350" s="1359"/>
      <c r="BZK2350" s="1359"/>
      <c r="BZL2350" s="1359"/>
      <c r="BZM2350" s="1359"/>
      <c r="BZN2350" s="1359"/>
      <c r="BZO2350" s="1359"/>
      <c r="BZP2350" s="1359"/>
      <c r="BZQ2350" s="1359"/>
      <c r="BZR2350" s="1359"/>
      <c r="BZS2350" s="1359"/>
      <c r="BZT2350" s="1359"/>
      <c r="BZU2350" s="1359"/>
      <c r="BZV2350" s="1359"/>
      <c r="BZW2350" s="1359"/>
      <c r="BZX2350" s="1359"/>
      <c r="BZY2350" s="1359"/>
      <c r="BZZ2350" s="1359"/>
      <c r="CAA2350" s="1359"/>
      <c r="CAB2350" s="1359"/>
      <c r="CAC2350" s="1359"/>
      <c r="CAD2350" s="1359"/>
      <c r="CAE2350" s="1359"/>
      <c r="CAF2350" s="1359"/>
      <c r="CAG2350" s="1359"/>
      <c r="CAH2350" s="1359"/>
      <c r="CAI2350" s="1359"/>
      <c r="CAJ2350" s="1359"/>
      <c r="CAK2350" s="1359"/>
      <c r="CAL2350" s="1359"/>
      <c r="CAM2350" s="1359"/>
      <c r="CAN2350" s="1359"/>
      <c r="CAO2350" s="1359"/>
      <c r="CAP2350" s="1359"/>
      <c r="CAQ2350" s="1359"/>
      <c r="CAR2350" s="1359"/>
      <c r="CAS2350" s="1359"/>
      <c r="CAT2350" s="1359"/>
      <c r="CAU2350" s="1359"/>
      <c r="CAV2350" s="1359"/>
      <c r="CAW2350" s="1359"/>
      <c r="CAX2350" s="1359"/>
      <c r="CAY2350" s="1359"/>
      <c r="CAZ2350" s="1359"/>
      <c r="CBA2350" s="1359"/>
      <c r="CBB2350" s="1359"/>
      <c r="CBC2350" s="1359"/>
      <c r="CBD2350" s="1359"/>
      <c r="CBE2350" s="1359"/>
      <c r="CBF2350" s="1359"/>
      <c r="CBG2350" s="1359"/>
      <c r="CBH2350" s="1359"/>
      <c r="CBI2350" s="1359"/>
      <c r="CBJ2350" s="1359"/>
      <c r="CBK2350" s="1359"/>
      <c r="CBL2350" s="1359"/>
      <c r="CBM2350" s="1359"/>
      <c r="CBN2350" s="1359"/>
      <c r="CBO2350" s="1359"/>
      <c r="CBP2350" s="1359"/>
      <c r="CBQ2350" s="1359"/>
      <c r="CBR2350" s="1359"/>
      <c r="CBS2350" s="1359"/>
      <c r="CBT2350" s="1359"/>
      <c r="CBU2350" s="1359"/>
      <c r="CBV2350" s="1359"/>
      <c r="CBW2350" s="1359"/>
      <c r="CBX2350" s="1359"/>
      <c r="CBY2350" s="1359"/>
      <c r="CBZ2350" s="1359"/>
      <c r="CCA2350" s="1359"/>
      <c r="CCB2350" s="1359"/>
      <c r="CCC2350" s="1359"/>
      <c r="CCD2350" s="1359"/>
      <c r="CCE2350" s="1359"/>
      <c r="CCF2350" s="1359"/>
      <c r="CCG2350" s="1359"/>
      <c r="CCH2350" s="1359"/>
      <c r="CCI2350" s="1359"/>
      <c r="CCJ2350" s="1359"/>
      <c r="CCK2350" s="1359"/>
      <c r="CCL2350" s="1359"/>
      <c r="CCM2350" s="1359"/>
      <c r="CCN2350" s="1359"/>
      <c r="CCO2350" s="1359"/>
      <c r="CCP2350" s="1359"/>
      <c r="CCQ2350" s="1359"/>
      <c r="CCR2350" s="1359"/>
      <c r="CCS2350" s="1359"/>
      <c r="CCT2350" s="1359"/>
      <c r="CCU2350" s="1359"/>
      <c r="CCV2350" s="1359"/>
      <c r="CCW2350" s="1359"/>
      <c r="CCX2350" s="1359"/>
      <c r="CCY2350" s="1359"/>
      <c r="CCZ2350" s="1359"/>
      <c r="CDA2350" s="1359"/>
      <c r="CDB2350" s="1359"/>
      <c r="CDC2350" s="1359"/>
      <c r="CDD2350" s="1359"/>
      <c r="CDE2350" s="1359"/>
      <c r="CDF2350" s="1359"/>
      <c r="CDG2350" s="1359"/>
      <c r="CDH2350" s="1359"/>
      <c r="CDI2350" s="1359"/>
      <c r="CDJ2350" s="1359"/>
      <c r="CDK2350" s="1359"/>
      <c r="CDL2350" s="1359"/>
      <c r="CDM2350" s="1359"/>
      <c r="CDN2350" s="1359"/>
      <c r="CDO2350" s="1359"/>
      <c r="CDP2350" s="1359"/>
      <c r="CDQ2350" s="1359"/>
      <c r="CDR2350" s="1359"/>
      <c r="CDS2350" s="1359"/>
      <c r="CDT2350" s="1359"/>
      <c r="CDU2350" s="1359"/>
      <c r="CDV2350" s="1359"/>
      <c r="CDW2350" s="1359"/>
      <c r="CDX2350" s="1359"/>
      <c r="CDY2350" s="1359"/>
      <c r="CDZ2350" s="1359"/>
      <c r="CEA2350" s="1359"/>
      <c r="CEB2350" s="1359"/>
      <c r="CEC2350" s="1359"/>
      <c r="CED2350" s="1359"/>
      <c r="CEE2350" s="1359"/>
      <c r="CEF2350" s="1359"/>
      <c r="CEG2350" s="1359"/>
      <c r="CEH2350" s="1359"/>
      <c r="CEI2350" s="1359"/>
      <c r="CEJ2350" s="1359"/>
      <c r="CEK2350" s="1359"/>
      <c r="CEL2350" s="1359"/>
      <c r="CEM2350" s="1359"/>
      <c r="CEN2350" s="1359"/>
      <c r="CEO2350" s="1359"/>
      <c r="CEP2350" s="1359"/>
      <c r="CEQ2350" s="1359"/>
      <c r="CER2350" s="1359"/>
      <c r="CES2350" s="1359"/>
      <c r="CET2350" s="1359"/>
      <c r="CEU2350" s="1359"/>
      <c r="CEV2350" s="1359"/>
      <c r="CEW2350" s="1359"/>
      <c r="CEX2350" s="1359"/>
      <c r="CEY2350" s="1359"/>
      <c r="CEZ2350" s="1359"/>
      <c r="CFA2350" s="1359"/>
      <c r="CFB2350" s="1359"/>
      <c r="CFC2350" s="1359"/>
      <c r="CFD2350" s="1359"/>
      <c r="CFE2350" s="1359"/>
      <c r="CFF2350" s="1359"/>
      <c r="CFG2350" s="1359"/>
      <c r="CFH2350" s="1359"/>
      <c r="CFI2350" s="1359"/>
      <c r="CFJ2350" s="1359"/>
      <c r="CFK2350" s="1359"/>
      <c r="CFL2350" s="1359"/>
      <c r="CFM2350" s="1359"/>
      <c r="CFN2350" s="1359"/>
      <c r="CFO2350" s="1359"/>
      <c r="CFP2350" s="1359"/>
      <c r="CFQ2350" s="1359"/>
      <c r="CFR2350" s="1359"/>
      <c r="CFS2350" s="1359"/>
      <c r="CFT2350" s="1359"/>
      <c r="CFU2350" s="1359"/>
      <c r="CFV2350" s="1359"/>
      <c r="CFW2350" s="1359"/>
      <c r="CFX2350" s="1359"/>
      <c r="CFY2350" s="1359"/>
      <c r="CFZ2350" s="1359"/>
      <c r="CGA2350" s="1359"/>
      <c r="CGB2350" s="1359"/>
      <c r="CGC2350" s="1359"/>
      <c r="CGD2350" s="1359"/>
      <c r="CGE2350" s="1359"/>
      <c r="CGF2350" s="1359"/>
      <c r="CGG2350" s="1359"/>
      <c r="CGH2350" s="1359"/>
      <c r="CGI2350" s="1359"/>
      <c r="CGJ2350" s="1359"/>
      <c r="CGK2350" s="1359"/>
      <c r="CGL2350" s="1359"/>
      <c r="CGM2350" s="1359"/>
      <c r="CGN2350" s="1359"/>
      <c r="CGO2350" s="1359"/>
      <c r="CGP2350" s="1359"/>
      <c r="CGQ2350" s="1359"/>
      <c r="CGR2350" s="1359"/>
      <c r="CGS2350" s="1359"/>
      <c r="CGT2350" s="1359"/>
      <c r="CGU2350" s="1359"/>
      <c r="CGV2350" s="1359"/>
      <c r="CGW2350" s="1359"/>
      <c r="CGX2350" s="1359"/>
      <c r="CGY2350" s="1359"/>
      <c r="CGZ2350" s="1359"/>
      <c r="CHA2350" s="1359"/>
      <c r="CHB2350" s="1359"/>
      <c r="CHC2350" s="1359"/>
      <c r="CHD2350" s="1359"/>
      <c r="CHE2350" s="1359"/>
      <c r="CHF2350" s="1359"/>
      <c r="CHG2350" s="1359"/>
      <c r="CHH2350" s="1359"/>
      <c r="CHI2350" s="1359"/>
      <c r="CHJ2350" s="1359"/>
      <c r="CHK2350" s="1359"/>
      <c r="CHL2350" s="1359"/>
      <c r="CHM2350" s="1359"/>
      <c r="CHN2350" s="1359"/>
      <c r="CHO2350" s="1359"/>
      <c r="CHP2350" s="1359"/>
      <c r="CHQ2350" s="1359"/>
      <c r="CHR2350" s="1359"/>
      <c r="CHS2350" s="1359"/>
      <c r="CHT2350" s="1359"/>
      <c r="CHU2350" s="1359"/>
      <c r="CHV2350" s="1359"/>
      <c r="CHW2350" s="1359"/>
      <c r="CHX2350" s="1359"/>
      <c r="CHY2350" s="1359"/>
      <c r="CHZ2350" s="1359"/>
      <c r="CIA2350" s="1359"/>
      <c r="CIB2350" s="1359"/>
      <c r="CIC2350" s="1359"/>
      <c r="CID2350" s="1359"/>
      <c r="CIE2350" s="1359"/>
      <c r="CIF2350" s="1359"/>
      <c r="CIG2350" s="1359"/>
      <c r="CIH2350" s="1359"/>
      <c r="CII2350" s="1359"/>
      <c r="CIJ2350" s="1359"/>
      <c r="CIK2350" s="1359"/>
      <c r="CIL2350" s="1359"/>
      <c r="CIM2350" s="1359"/>
      <c r="CIN2350" s="1359"/>
      <c r="CIO2350" s="1359"/>
      <c r="CIP2350" s="1359"/>
      <c r="CIQ2350" s="1359"/>
      <c r="CIR2350" s="1359"/>
      <c r="CIS2350" s="1359"/>
      <c r="CIT2350" s="1359"/>
      <c r="CIU2350" s="1359"/>
      <c r="CIV2350" s="1359"/>
      <c r="CIW2350" s="1359"/>
      <c r="CIX2350" s="1359"/>
      <c r="CIY2350" s="1359"/>
      <c r="CIZ2350" s="1359"/>
      <c r="CJA2350" s="1359"/>
      <c r="CJB2350" s="1359"/>
      <c r="CJC2350" s="1359"/>
      <c r="CJD2350" s="1359"/>
      <c r="CJE2350" s="1359"/>
      <c r="CJF2350" s="1359"/>
      <c r="CJG2350" s="1359"/>
      <c r="CJH2350" s="1359"/>
      <c r="CJI2350" s="1359"/>
      <c r="CJJ2350" s="1359"/>
      <c r="CJK2350" s="1359"/>
      <c r="CJL2350" s="1359"/>
      <c r="CJM2350" s="1359"/>
      <c r="CJN2350" s="1359"/>
      <c r="CJO2350" s="1359"/>
      <c r="CJP2350" s="1359"/>
      <c r="CJQ2350" s="1359"/>
      <c r="CJR2350" s="1359"/>
      <c r="CJS2350" s="1359"/>
      <c r="CJT2350" s="1359"/>
      <c r="CJU2350" s="1359"/>
      <c r="CJV2350" s="1359"/>
      <c r="CJW2350" s="1359"/>
      <c r="CJX2350" s="1359"/>
      <c r="CJY2350" s="1359"/>
      <c r="CJZ2350" s="1359"/>
      <c r="CKA2350" s="1359"/>
      <c r="CKB2350" s="1359"/>
      <c r="CKC2350" s="1359"/>
      <c r="CKD2350" s="1359"/>
      <c r="CKE2350" s="1359"/>
      <c r="CKF2350" s="1359"/>
      <c r="CKG2350" s="1359"/>
      <c r="CKH2350" s="1359"/>
      <c r="CKI2350" s="1359"/>
      <c r="CKJ2350" s="1359"/>
      <c r="CKK2350" s="1359"/>
      <c r="CKL2350" s="1359"/>
      <c r="CKM2350" s="1359"/>
      <c r="CKN2350" s="1359"/>
      <c r="CKO2350" s="1359"/>
      <c r="CKP2350" s="1359"/>
      <c r="CKQ2350" s="1359"/>
      <c r="CKR2350" s="1359"/>
      <c r="CKS2350" s="1359"/>
      <c r="CKT2350" s="1359"/>
      <c r="CKU2350" s="1359"/>
      <c r="CKV2350" s="1359"/>
      <c r="CKW2350" s="1359"/>
      <c r="CKX2350" s="1359"/>
      <c r="CKY2350" s="1359"/>
      <c r="CKZ2350" s="1359"/>
      <c r="CLA2350" s="1359"/>
      <c r="CLB2350" s="1359"/>
      <c r="CLC2350" s="1359"/>
      <c r="CLD2350" s="1359"/>
      <c r="CLE2350" s="1359"/>
      <c r="CLF2350" s="1359"/>
      <c r="CLG2350" s="1359"/>
      <c r="CLH2350" s="1359"/>
      <c r="CLI2350" s="1359"/>
      <c r="CLJ2350" s="1359"/>
      <c r="CLK2350" s="1359"/>
      <c r="CLL2350" s="1359"/>
      <c r="CLM2350" s="1359"/>
      <c r="CLN2350" s="1359"/>
      <c r="CLO2350" s="1359"/>
      <c r="CLP2350" s="1359"/>
      <c r="CLQ2350" s="1359"/>
      <c r="CLR2350" s="1359"/>
      <c r="CLS2350" s="1359"/>
      <c r="CLT2350" s="1359"/>
      <c r="CLU2350" s="1359"/>
      <c r="CLV2350" s="1359"/>
      <c r="CLW2350" s="1359"/>
      <c r="CLX2350" s="1359"/>
      <c r="CLY2350" s="1359"/>
      <c r="CLZ2350" s="1359"/>
      <c r="CMA2350" s="1359"/>
      <c r="CMB2350" s="1359"/>
      <c r="CMC2350" s="1359"/>
      <c r="CMD2350" s="1359"/>
      <c r="CME2350" s="1359"/>
      <c r="CMF2350" s="1359"/>
      <c r="CMG2350" s="1359"/>
      <c r="CMH2350" s="1359"/>
      <c r="CMI2350" s="1359"/>
      <c r="CMJ2350" s="1359"/>
      <c r="CMK2350" s="1359"/>
      <c r="CML2350" s="1359"/>
      <c r="CMM2350" s="1359"/>
      <c r="CMN2350" s="1359"/>
      <c r="CMO2350" s="1359"/>
      <c r="CMP2350" s="1359"/>
      <c r="CMQ2350" s="1359"/>
      <c r="CMR2350" s="1359"/>
      <c r="CMS2350" s="1359"/>
      <c r="CMT2350" s="1359"/>
      <c r="CMU2350" s="1359"/>
      <c r="CMV2350" s="1359"/>
      <c r="CMW2350" s="1359"/>
      <c r="CMX2350" s="1359"/>
      <c r="CMY2350" s="1359"/>
      <c r="CMZ2350" s="1359"/>
      <c r="CNA2350" s="1359"/>
      <c r="CNB2350" s="1359"/>
      <c r="CNC2350" s="1359"/>
      <c r="CND2350" s="1359"/>
      <c r="CNE2350" s="1359"/>
      <c r="CNF2350" s="1359"/>
      <c r="CNG2350" s="1359"/>
      <c r="CNH2350" s="1359"/>
      <c r="CNI2350" s="1359"/>
      <c r="CNJ2350" s="1359"/>
      <c r="CNK2350" s="1359"/>
      <c r="CNL2350" s="1359"/>
      <c r="CNM2350" s="1359"/>
      <c r="CNN2350" s="1359"/>
      <c r="CNO2350" s="1359"/>
      <c r="CNP2350" s="1359"/>
      <c r="CNQ2350" s="1359"/>
      <c r="CNR2350" s="1359"/>
      <c r="CNS2350" s="1359"/>
      <c r="CNT2350" s="1359"/>
      <c r="CNU2350" s="1359"/>
      <c r="CNV2350" s="1359"/>
      <c r="CNW2350" s="1359"/>
      <c r="CNX2350" s="1359"/>
      <c r="CNY2350" s="1359"/>
      <c r="CNZ2350" s="1359"/>
      <c r="COA2350" s="1359"/>
      <c r="COB2350" s="1359"/>
      <c r="COC2350" s="1359"/>
      <c r="COD2350" s="1359"/>
      <c r="COE2350" s="1359"/>
      <c r="COF2350" s="1359"/>
      <c r="COG2350" s="1359"/>
      <c r="COH2350" s="1359"/>
      <c r="COI2350" s="1359"/>
      <c r="COJ2350" s="1359"/>
      <c r="COK2350" s="1359"/>
      <c r="COL2350" s="1359"/>
      <c r="COM2350" s="1359"/>
      <c r="CON2350" s="1359"/>
      <c r="COO2350" s="1359"/>
      <c r="COP2350" s="1359"/>
      <c r="COQ2350" s="1359"/>
      <c r="COR2350" s="1359"/>
      <c r="COS2350" s="1359"/>
      <c r="COT2350" s="1359"/>
      <c r="COU2350" s="1359"/>
      <c r="COV2350" s="1359"/>
      <c r="COW2350" s="1359"/>
      <c r="COX2350" s="1359"/>
      <c r="COY2350" s="1359"/>
      <c r="COZ2350" s="1359"/>
      <c r="CPA2350" s="1359"/>
      <c r="CPB2350" s="1359"/>
      <c r="CPC2350" s="1359"/>
      <c r="CPD2350" s="1359"/>
      <c r="CPE2350" s="1359"/>
      <c r="CPF2350" s="1359"/>
      <c r="CPG2350" s="1359"/>
      <c r="CPH2350" s="1359"/>
      <c r="CPI2350" s="1359"/>
      <c r="CPJ2350" s="1359"/>
      <c r="CPK2350" s="1359"/>
      <c r="CPL2350" s="1359"/>
      <c r="CPM2350" s="1359"/>
      <c r="CPN2350" s="1359"/>
      <c r="CPO2350" s="1359"/>
      <c r="CPP2350" s="1359"/>
      <c r="CPQ2350" s="1359"/>
      <c r="CPR2350" s="1359"/>
      <c r="CPS2350" s="1359"/>
      <c r="CPT2350" s="1359"/>
      <c r="CPU2350" s="1359"/>
      <c r="CPV2350" s="1359"/>
      <c r="CPW2350" s="1359"/>
      <c r="CPX2350" s="1359"/>
      <c r="CPY2350" s="1359"/>
      <c r="CPZ2350" s="1359"/>
      <c r="CQA2350" s="1359"/>
      <c r="CQB2350" s="1359"/>
      <c r="CQC2350" s="1359"/>
      <c r="CQD2350" s="1359"/>
      <c r="CQE2350" s="1359"/>
      <c r="CQF2350" s="1359"/>
      <c r="CQG2350" s="1359"/>
      <c r="CQH2350" s="1359"/>
      <c r="CQI2350" s="1359"/>
      <c r="CQJ2350" s="1359"/>
      <c r="CQK2350" s="1359"/>
      <c r="CQL2350" s="1359"/>
      <c r="CQM2350" s="1359"/>
      <c r="CQN2350" s="1359"/>
      <c r="CQO2350" s="1359"/>
      <c r="CQP2350" s="1359"/>
      <c r="CQQ2350" s="1359"/>
      <c r="CQR2350" s="1359"/>
      <c r="CQS2350" s="1359"/>
      <c r="CQT2350" s="1359"/>
      <c r="CQU2350" s="1359"/>
      <c r="CQV2350" s="1359"/>
      <c r="CQW2350" s="1359"/>
      <c r="CQX2350" s="1359"/>
      <c r="CQY2350" s="1359"/>
      <c r="CQZ2350" s="1359"/>
      <c r="CRA2350" s="1359"/>
      <c r="CRB2350" s="1359"/>
      <c r="CRC2350" s="1359"/>
      <c r="CRD2350" s="1359"/>
      <c r="CRE2350" s="1359"/>
      <c r="CRF2350" s="1359"/>
      <c r="CRG2350" s="1359"/>
      <c r="CRH2350" s="1359"/>
      <c r="CRI2350" s="1359"/>
      <c r="CRJ2350" s="1359"/>
      <c r="CRK2350" s="1359"/>
      <c r="CRL2350" s="1359"/>
      <c r="CRM2350" s="1359"/>
      <c r="CRN2350" s="1359"/>
      <c r="CRO2350" s="1359"/>
      <c r="CRP2350" s="1359"/>
      <c r="CRQ2350" s="1359"/>
      <c r="CRR2350" s="1359"/>
      <c r="CRS2350" s="1359"/>
      <c r="CRT2350" s="1359"/>
      <c r="CRU2350" s="1359"/>
      <c r="CRV2350" s="1359"/>
      <c r="CRW2350" s="1359"/>
      <c r="CRX2350" s="1359"/>
      <c r="CRY2350" s="1359"/>
      <c r="CRZ2350" s="1359"/>
      <c r="CSA2350" s="1359"/>
      <c r="CSB2350" s="1359"/>
      <c r="CSC2350" s="1359"/>
      <c r="CSD2350" s="1359"/>
      <c r="CSE2350" s="1359"/>
      <c r="CSF2350" s="1359"/>
      <c r="CSG2350" s="1359"/>
      <c r="CSH2350" s="1359"/>
      <c r="CSI2350" s="1359"/>
      <c r="CSJ2350" s="1359"/>
      <c r="CSK2350" s="1359"/>
      <c r="CSL2350" s="1359"/>
      <c r="CSM2350" s="1359"/>
      <c r="CSN2350" s="1359"/>
      <c r="CSO2350" s="1359"/>
      <c r="CSP2350" s="1359"/>
      <c r="CSQ2350" s="1359"/>
      <c r="CSR2350" s="1359"/>
      <c r="CSS2350" s="1359"/>
      <c r="CST2350" s="1359"/>
      <c r="CSU2350" s="1359"/>
      <c r="CSV2350" s="1359"/>
      <c r="CSW2350" s="1359"/>
      <c r="CSX2350" s="1359"/>
      <c r="CSY2350" s="1359"/>
      <c r="CSZ2350" s="1359"/>
      <c r="CTA2350" s="1359"/>
      <c r="CTB2350" s="1359"/>
      <c r="CTC2350" s="1359"/>
      <c r="CTD2350" s="1359"/>
      <c r="CTE2350" s="1359"/>
      <c r="CTF2350" s="1359"/>
      <c r="CTG2350" s="1359"/>
      <c r="CTH2350" s="1359"/>
      <c r="CTI2350" s="1359"/>
      <c r="CTJ2350" s="1359"/>
      <c r="CTK2350" s="1359"/>
      <c r="CTL2350" s="1359"/>
      <c r="CTM2350" s="1359"/>
      <c r="CTN2350" s="1359"/>
      <c r="CTO2350" s="1359"/>
      <c r="CTP2350" s="1359"/>
      <c r="CTQ2350" s="1359"/>
      <c r="CTR2350" s="1359"/>
      <c r="CTS2350" s="1359"/>
      <c r="CTT2350" s="1359"/>
      <c r="CTU2350" s="1359"/>
      <c r="CTV2350" s="1359"/>
      <c r="CTW2350" s="1359"/>
      <c r="CTX2350" s="1359"/>
      <c r="CTY2350" s="1359"/>
      <c r="CTZ2350" s="1359"/>
      <c r="CUA2350" s="1359"/>
      <c r="CUB2350" s="1359"/>
      <c r="CUC2350" s="1359"/>
      <c r="CUD2350" s="1359"/>
      <c r="CUE2350" s="1359"/>
      <c r="CUF2350" s="1359"/>
      <c r="CUG2350" s="1359"/>
      <c r="CUH2350" s="1359"/>
      <c r="CUI2350" s="1359"/>
      <c r="CUJ2350" s="1359"/>
      <c r="CUK2350" s="1359"/>
      <c r="CUL2350" s="1359"/>
      <c r="CUM2350" s="1359"/>
      <c r="CUN2350" s="1359"/>
      <c r="CUO2350" s="1359"/>
      <c r="CUP2350" s="1359"/>
      <c r="CUQ2350" s="1359"/>
      <c r="CUR2350" s="1359"/>
      <c r="CUS2350" s="1359"/>
      <c r="CUT2350" s="1359"/>
      <c r="CUU2350" s="1359"/>
      <c r="CUV2350" s="1359"/>
      <c r="CUW2350" s="1359"/>
      <c r="CUX2350" s="1359"/>
      <c r="CUY2350" s="1359"/>
      <c r="CUZ2350" s="1359"/>
      <c r="CVA2350" s="1359"/>
      <c r="CVB2350" s="1359"/>
      <c r="CVC2350" s="1359"/>
      <c r="CVD2350" s="1359"/>
      <c r="CVE2350" s="1359"/>
      <c r="CVF2350" s="1359"/>
      <c r="CVG2350" s="1359"/>
      <c r="CVH2350" s="1359"/>
      <c r="CVI2350" s="1359"/>
      <c r="CVJ2350" s="1359"/>
      <c r="CVK2350" s="1359"/>
      <c r="CVL2350" s="1359"/>
      <c r="CVM2350" s="1359"/>
      <c r="CVN2350" s="1359"/>
      <c r="CVO2350" s="1359"/>
      <c r="CVP2350" s="1359"/>
      <c r="CVQ2350" s="1359"/>
      <c r="CVR2350" s="1359"/>
      <c r="CVS2350" s="1359"/>
      <c r="CVT2350" s="1359"/>
      <c r="CVU2350" s="1359"/>
      <c r="CVV2350" s="1359"/>
      <c r="CVW2350" s="1359"/>
      <c r="CVX2350" s="1359"/>
      <c r="CVY2350" s="1359"/>
      <c r="CVZ2350" s="1359"/>
      <c r="CWA2350" s="1359"/>
      <c r="CWB2350" s="1359"/>
      <c r="CWC2350" s="1359"/>
      <c r="CWD2350" s="1359"/>
      <c r="CWE2350" s="1359"/>
      <c r="CWF2350" s="1359"/>
      <c r="CWG2350" s="1359"/>
      <c r="CWH2350" s="1359"/>
      <c r="CWI2350" s="1359"/>
      <c r="CWJ2350" s="1359"/>
      <c r="CWK2350" s="1359"/>
      <c r="CWL2350" s="1359"/>
      <c r="CWM2350" s="1359"/>
      <c r="CWN2350" s="1359"/>
      <c r="CWO2350" s="1359"/>
      <c r="CWP2350" s="1359"/>
      <c r="CWQ2350" s="1359"/>
      <c r="CWR2350" s="1359"/>
      <c r="CWS2350" s="1359"/>
      <c r="CWT2350" s="1359"/>
      <c r="CWU2350" s="1359"/>
      <c r="CWV2350" s="1359"/>
      <c r="CWW2350" s="1359"/>
      <c r="CWX2350" s="1359"/>
      <c r="CWY2350" s="1359"/>
      <c r="CWZ2350" s="1359"/>
      <c r="CXA2350" s="1359"/>
      <c r="CXB2350" s="1359"/>
      <c r="CXC2350" s="1359"/>
      <c r="CXD2350" s="1359"/>
      <c r="CXE2350" s="1359"/>
      <c r="CXF2350" s="1359"/>
      <c r="CXG2350" s="1359"/>
      <c r="CXH2350" s="1359"/>
      <c r="CXI2350" s="1359"/>
      <c r="CXJ2350" s="1359"/>
      <c r="CXK2350" s="1359"/>
      <c r="CXL2350" s="1359"/>
      <c r="CXM2350" s="1359"/>
      <c r="CXN2350" s="1359"/>
      <c r="CXO2350" s="1359"/>
      <c r="CXP2350" s="1359"/>
      <c r="CXQ2350" s="1359"/>
      <c r="CXR2350" s="1359"/>
      <c r="CXS2350" s="1359"/>
      <c r="CXT2350" s="1359"/>
      <c r="CXU2350" s="1359"/>
      <c r="CXV2350" s="1359"/>
      <c r="CXW2350" s="1359"/>
      <c r="CXX2350" s="1359"/>
      <c r="CXY2350" s="1359"/>
      <c r="CXZ2350" s="1359"/>
      <c r="CYA2350" s="1359"/>
      <c r="CYB2350" s="1359"/>
      <c r="CYC2350" s="1359"/>
      <c r="CYD2350" s="1359"/>
      <c r="CYE2350" s="1359"/>
      <c r="CYF2350" s="1359"/>
      <c r="CYG2350" s="1359"/>
      <c r="CYH2350" s="1359"/>
      <c r="CYI2350" s="1359"/>
      <c r="CYJ2350" s="1359"/>
      <c r="CYK2350" s="1359"/>
      <c r="CYL2350" s="1359"/>
      <c r="CYM2350" s="1359"/>
      <c r="CYN2350" s="1359"/>
      <c r="CYO2350" s="1359"/>
      <c r="CYP2350" s="1359"/>
      <c r="CYQ2350" s="1359"/>
      <c r="CYR2350" s="1359"/>
      <c r="CYS2350" s="1359"/>
      <c r="CYT2350" s="1359"/>
      <c r="CYU2350" s="1359"/>
      <c r="CYV2350" s="1359"/>
      <c r="CYW2350" s="1359"/>
      <c r="CYX2350" s="1359"/>
      <c r="CYY2350" s="1359"/>
      <c r="CYZ2350" s="1359"/>
      <c r="CZA2350" s="1359"/>
      <c r="CZB2350" s="1359"/>
      <c r="CZC2350" s="1359"/>
      <c r="CZD2350" s="1359"/>
      <c r="CZE2350" s="1359"/>
      <c r="CZF2350" s="1359"/>
      <c r="CZG2350" s="1359"/>
      <c r="CZH2350" s="1359"/>
      <c r="CZI2350" s="1359"/>
      <c r="CZJ2350" s="1359"/>
      <c r="CZK2350" s="1359"/>
      <c r="CZL2350" s="1359"/>
      <c r="CZM2350" s="1359"/>
      <c r="CZN2350" s="1359"/>
      <c r="CZO2350" s="1359"/>
      <c r="CZP2350" s="1359"/>
      <c r="CZQ2350" s="1359"/>
      <c r="CZR2350" s="1359"/>
      <c r="CZS2350" s="1359"/>
      <c r="CZT2350" s="1359"/>
      <c r="CZU2350" s="1359"/>
      <c r="CZV2350" s="1359"/>
      <c r="CZW2350" s="1359"/>
      <c r="CZX2350" s="1359"/>
      <c r="CZY2350" s="1359"/>
      <c r="CZZ2350" s="1359"/>
      <c r="DAA2350" s="1359"/>
      <c r="DAB2350" s="1359"/>
      <c r="DAC2350" s="1359"/>
      <c r="DAD2350" s="1359"/>
      <c r="DAE2350" s="1359"/>
      <c r="DAF2350" s="1359"/>
      <c r="DAG2350" s="1359"/>
      <c r="DAH2350" s="1359"/>
      <c r="DAI2350" s="1359"/>
      <c r="DAJ2350" s="1359"/>
      <c r="DAK2350" s="1359"/>
      <c r="DAL2350" s="1359"/>
      <c r="DAM2350" s="1359"/>
      <c r="DAN2350" s="1359"/>
      <c r="DAO2350" s="1359"/>
      <c r="DAP2350" s="1359"/>
      <c r="DAQ2350" s="1359"/>
      <c r="DAR2350" s="1359"/>
      <c r="DAS2350" s="1359"/>
      <c r="DAT2350" s="1359"/>
      <c r="DAU2350" s="1359"/>
      <c r="DAV2350" s="1359"/>
      <c r="DAW2350" s="1359"/>
      <c r="DAX2350" s="1359"/>
      <c r="DAY2350" s="1359"/>
      <c r="DAZ2350" s="1359"/>
      <c r="DBA2350" s="1359"/>
      <c r="DBB2350" s="1359"/>
      <c r="DBC2350" s="1359"/>
      <c r="DBD2350" s="1359"/>
      <c r="DBE2350" s="1359"/>
      <c r="DBF2350" s="1359"/>
      <c r="DBG2350" s="1359"/>
      <c r="DBH2350" s="1359"/>
      <c r="DBI2350" s="1359"/>
      <c r="DBJ2350" s="1359"/>
      <c r="DBK2350" s="1359"/>
      <c r="DBL2350" s="1359"/>
      <c r="DBM2350" s="1359"/>
      <c r="DBN2350" s="1359"/>
      <c r="DBO2350" s="1359"/>
      <c r="DBP2350" s="1359"/>
      <c r="DBQ2350" s="1359"/>
      <c r="DBR2350" s="1359"/>
      <c r="DBS2350" s="1359"/>
      <c r="DBT2350" s="1359"/>
      <c r="DBU2350" s="1359"/>
      <c r="DBV2350" s="1359"/>
      <c r="DBW2350" s="1359"/>
      <c r="DBX2350" s="1359"/>
      <c r="DBY2350" s="1359"/>
      <c r="DBZ2350" s="1359"/>
      <c r="DCA2350" s="1359"/>
      <c r="DCB2350" s="1359"/>
      <c r="DCC2350" s="1359"/>
      <c r="DCD2350" s="1359"/>
      <c r="DCE2350" s="1359"/>
      <c r="DCF2350" s="1359"/>
      <c r="DCG2350" s="1359"/>
      <c r="DCH2350" s="1359"/>
      <c r="DCI2350" s="1359"/>
      <c r="DCJ2350" s="1359"/>
      <c r="DCK2350" s="1359"/>
      <c r="DCL2350" s="1359"/>
      <c r="DCM2350" s="1359"/>
      <c r="DCN2350" s="1359"/>
      <c r="DCO2350" s="1359"/>
      <c r="DCP2350" s="1359"/>
      <c r="DCQ2350" s="1359"/>
      <c r="DCR2350" s="1359"/>
      <c r="DCS2350" s="1359"/>
      <c r="DCT2350" s="1359"/>
      <c r="DCU2350" s="1359"/>
      <c r="DCV2350" s="1359"/>
      <c r="DCW2350" s="1359"/>
      <c r="DCX2350" s="1359"/>
      <c r="DCY2350" s="1359"/>
      <c r="DCZ2350" s="1359"/>
      <c r="DDA2350" s="1359"/>
      <c r="DDB2350" s="1359"/>
      <c r="DDC2350" s="1359"/>
      <c r="DDD2350" s="1359"/>
      <c r="DDE2350" s="1359"/>
      <c r="DDF2350" s="1359"/>
      <c r="DDG2350" s="1359"/>
      <c r="DDH2350" s="1359"/>
      <c r="DDI2350" s="1359"/>
      <c r="DDJ2350" s="1359"/>
      <c r="DDK2350" s="1359"/>
      <c r="DDL2350" s="1359"/>
      <c r="DDM2350" s="1359"/>
      <c r="DDN2350" s="1359"/>
      <c r="DDO2350" s="1359"/>
      <c r="DDP2350" s="1359"/>
      <c r="DDQ2350" s="1359"/>
      <c r="DDR2350" s="1359"/>
      <c r="DDS2350" s="1359"/>
      <c r="DDT2350" s="1359"/>
      <c r="DDU2350" s="1359"/>
      <c r="DDV2350" s="1359"/>
      <c r="DDW2350" s="1359"/>
      <c r="DDX2350" s="1359"/>
      <c r="DDY2350" s="1359"/>
      <c r="DDZ2350" s="1359"/>
      <c r="DEA2350" s="1359"/>
      <c r="DEB2350" s="1359"/>
      <c r="DEC2350" s="1359"/>
      <c r="DED2350" s="1359"/>
      <c r="DEE2350" s="1359"/>
      <c r="DEF2350" s="1359"/>
      <c r="DEG2350" s="1359"/>
      <c r="DEH2350" s="1359"/>
      <c r="DEI2350" s="1359"/>
      <c r="DEJ2350" s="1359"/>
      <c r="DEK2350" s="1359"/>
      <c r="DEL2350" s="1359"/>
      <c r="DEM2350" s="1359"/>
      <c r="DEN2350" s="1359"/>
      <c r="DEO2350" s="1359"/>
      <c r="DEP2350" s="1359"/>
      <c r="DEQ2350" s="1359"/>
      <c r="DER2350" s="1359"/>
      <c r="DES2350" s="1359"/>
      <c r="DET2350" s="1359"/>
      <c r="DEU2350" s="1359"/>
      <c r="DEV2350" s="1359"/>
      <c r="DEW2350" s="1359"/>
      <c r="DEX2350" s="1359"/>
      <c r="DEY2350" s="1359"/>
      <c r="DEZ2350" s="1359"/>
      <c r="DFA2350" s="1359"/>
      <c r="DFB2350" s="1359"/>
      <c r="DFC2350" s="1359"/>
      <c r="DFD2350" s="1359"/>
      <c r="DFE2350" s="1359"/>
      <c r="DFF2350" s="1359"/>
      <c r="DFG2350" s="1359"/>
      <c r="DFH2350" s="1359"/>
      <c r="DFI2350" s="1359"/>
      <c r="DFJ2350" s="1359"/>
      <c r="DFK2350" s="1359"/>
      <c r="DFL2350" s="1359"/>
      <c r="DFM2350" s="1359"/>
      <c r="DFN2350" s="1359"/>
      <c r="DFO2350" s="1359"/>
      <c r="DFP2350" s="1359"/>
      <c r="DFQ2350" s="1359"/>
      <c r="DFR2350" s="1359"/>
      <c r="DFS2350" s="1359"/>
      <c r="DFT2350" s="1359"/>
      <c r="DFU2350" s="1359"/>
      <c r="DFV2350" s="1359"/>
      <c r="DFW2350" s="1359"/>
      <c r="DFX2350" s="1359"/>
      <c r="DFY2350" s="1359"/>
      <c r="DFZ2350" s="1359"/>
      <c r="DGA2350" s="1359"/>
      <c r="DGB2350" s="1359"/>
      <c r="DGC2350" s="1359"/>
      <c r="DGD2350" s="1359"/>
      <c r="DGE2350" s="1359"/>
      <c r="DGF2350" s="1359"/>
      <c r="DGG2350" s="1359"/>
      <c r="DGH2350" s="1359"/>
      <c r="DGI2350" s="1359"/>
      <c r="DGJ2350" s="1359"/>
      <c r="DGK2350" s="1359"/>
      <c r="DGL2350" s="1359"/>
      <c r="DGM2350" s="1359"/>
      <c r="DGN2350" s="1359"/>
      <c r="DGO2350" s="1359"/>
      <c r="DGP2350" s="1359"/>
      <c r="DGQ2350" s="1359"/>
      <c r="DGR2350" s="1359"/>
      <c r="DGS2350" s="1359"/>
      <c r="DGT2350" s="1359"/>
      <c r="DGU2350" s="1359"/>
      <c r="DGV2350" s="1359"/>
      <c r="DGW2350" s="1359"/>
      <c r="DGX2350" s="1359"/>
      <c r="DGY2350" s="1359"/>
      <c r="DGZ2350" s="1359"/>
      <c r="DHA2350" s="1359"/>
      <c r="DHB2350" s="1359"/>
      <c r="DHC2350" s="1359"/>
      <c r="DHD2350" s="1359"/>
      <c r="DHE2350" s="1359"/>
      <c r="DHF2350" s="1359"/>
      <c r="DHG2350" s="1359"/>
      <c r="DHH2350" s="1359"/>
      <c r="DHI2350" s="1359"/>
      <c r="DHJ2350" s="1359"/>
      <c r="DHK2350" s="1359"/>
      <c r="DHL2350" s="1359"/>
      <c r="DHM2350" s="1359"/>
      <c r="DHN2350" s="1359"/>
      <c r="DHO2350" s="1359"/>
      <c r="DHP2350" s="1359"/>
      <c r="DHQ2350" s="1359"/>
      <c r="DHR2350" s="1359"/>
      <c r="DHS2350" s="1359"/>
      <c r="DHT2350" s="1359"/>
      <c r="DHU2350" s="1359"/>
      <c r="DHV2350" s="1359"/>
      <c r="DHW2350" s="1359"/>
      <c r="DHX2350" s="1359"/>
      <c r="DHY2350" s="1359"/>
      <c r="DHZ2350" s="1359"/>
      <c r="DIA2350" s="1359"/>
      <c r="DIB2350" s="1359"/>
      <c r="DIC2350" s="1359"/>
      <c r="DID2350" s="1359"/>
      <c r="DIE2350" s="1359"/>
      <c r="DIF2350" s="1359"/>
      <c r="DIG2350" s="1359"/>
      <c r="DIH2350" s="1359"/>
      <c r="DII2350" s="1359"/>
      <c r="DIJ2350" s="1359"/>
      <c r="DIK2350" s="1359"/>
      <c r="DIL2350" s="1359"/>
      <c r="DIM2350" s="1359"/>
      <c r="DIN2350" s="1359"/>
      <c r="DIO2350" s="1359"/>
      <c r="DIP2350" s="1359"/>
      <c r="DIQ2350" s="1359"/>
      <c r="DIR2350" s="1359"/>
      <c r="DIS2350" s="1359"/>
      <c r="DIT2350" s="1359"/>
      <c r="DIU2350" s="1359"/>
      <c r="DIV2350" s="1359"/>
      <c r="DIW2350" s="1359"/>
      <c r="DIX2350" s="1359"/>
      <c r="DIY2350" s="1359"/>
      <c r="DIZ2350" s="1359"/>
      <c r="DJA2350" s="1359"/>
      <c r="DJB2350" s="1359"/>
      <c r="DJC2350" s="1359"/>
      <c r="DJD2350" s="1359"/>
      <c r="DJE2350" s="1359"/>
      <c r="DJF2350" s="1359"/>
      <c r="DJG2350" s="1359"/>
      <c r="DJH2350" s="1359"/>
      <c r="DJI2350" s="1359"/>
      <c r="DJJ2350" s="1359"/>
      <c r="DJK2350" s="1359"/>
      <c r="DJL2350" s="1359"/>
      <c r="DJM2350" s="1359"/>
      <c r="DJN2350" s="1359"/>
      <c r="DJO2350" s="1359"/>
      <c r="DJP2350" s="1359"/>
      <c r="DJQ2350" s="1359"/>
      <c r="DJR2350" s="1359"/>
      <c r="DJS2350" s="1359"/>
      <c r="DJT2350" s="1359"/>
      <c r="DJU2350" s="1359"/>
      <c r="DJV2350" s="1359"/>
      <c r="DJW2350" s="1359"/>
      <c r="DJX2350" s="1359"/>
      <c r="DJY2350" s="1359"/>
      <c r="DJZ2350" s="1359"/>
      <c r="DKA2350" s="1359"/>
      <c r="DKB2350" s="1359"/>
      <c r="DKC2350" s="1359"/>
      <c r="DKD2350" s="1359"/>
      <c r="DKE2350" s="1359"/>
      <c r="DKF2350" s="1359"/>
      <c r="DKG2350" s="1359"/>
      <c r="DKH2350" s="1359"/>
      <c r="DKI2350" s="1359"/>
      <c r="DKJ2350" s="1359"/>
      <c r="DKK2350" s="1359"/>
      <c r="DKL2350" s="1359"/>
      <c r="DKM2350" s="1359"/>
      <c r="DKN2350" s="1359"/>
      <c r="DKO2350" s="1359"/>
      <c r="DKP2350" s="1359"/>
      <c r="DKQ2350" s="1359"/>
      <c r="DKR2350" s="1359"/>
      <c r="DKS2350" s="1359"/>
      <c r="DKT2350" s="1359"/>
      <c r="DKU2350" s="1359"/>
      <c r="DKV2350" s="1359"/>
      <c r="DKW2350" s="1359"/>
      <c r="DKX2350" s="1359"/>
      <c r="DKY2350" s="1359"/>
      <c r="DKZ2350" s="1359"/>
      <c r="DLA2350" s="1359"/>
      <c r="DLB2350" s="1359"/>
      <c r="DLC2350" s="1359"/>
      <c r="DLD2350" s="1359"/>
      <c r="DLE2350" s="1359"/>
      <c r="DLF2350" s="1359"/>
      <c r="DLG2350" s="1359"/>
      <c r="DLH2350" s="1359"/>
      <c r="DLI2350" s="1359"/>
      <c r="DLJ2350" s="1359"/>
      <c r="DLK2350" s="1359"/>
      <c r="DLL2350" s="1359"/>
      <c r="DLM2350" s="1359"/>
      <c r="DLN2350" s="1359"/>
      <c r="DLO2350" s="1359"/>
      <c r="DLP2350" s="1359"/>
      <c r="DLQ2350" s="1359"/>
      <c r="DLR2350" s="1359"/>
      <c r="DLS2350" s="1359"/>
      <c r="DLT2350" s="1359"/>
      <c r="DLU2350" s="1359"/>
      <c r="DLV2350" s="1359"/>
      <c r="DLW2350" s="1359"/>
      <c r="DLX2350" s="1359"/>
      <c r="DLY2350" s="1359"/>
      <c r="DLZ2350" s="1359"/>
      <c r="DMA2350" s="1359"/>
      <c r="DMB2350" s="1359"/>
      <c r="DMC2350" s="1359"/>
      <c r="DMD2350" s="1359"/>
      <c r="DME2350" s="1359"/>
      <c r="DMF2350" s="1359"/>
      <c r="DMG2350" s="1359"/>
      <c r="DMH2350" s="1359"/>
      <c r="DMI2350" s="1359"/>
      <c r="DMJ2350" s="1359"/>
      <c r="DMK2350" s="1359"/>
      <c r="DML2350" s="1359"/>
      <c r="DMM2350" s="1359"/>
      <c r="DMN2350" s="1359"/>
      <c r="DMO2350" s="1359"/>
      <c r="DMP2350" s="1359"/>
      <c r="DMQ2350" s="1359"/>
      <c r="DMR2350" s="1359"/>
      <c r="DMS2350" s="1359"/>
      <c r="DMT2350" s="1359"/>
      <c r="DMU2350" s="1359"/>
      <c r="DMV2350" s="1359"/>
      <c r="DMW2350" s="1359"/>
      <c r="DMX2350" s="1359"/>
      <c r="DMY2350" s="1359"/>
      <c r="DMZ2350" s="1359"/>
      <c r="DNA2350" s="1359"/>
      <c r="DNB2350" s="1359"/>
      <c r="DNC2350" s="1359"/>
      <c r="DND2350" s="1359"/>
      <c r="DNE2350" s="1359"/>
      <c r="DNF2350" s="1359"/>
      <c r="DNG2350" s="1359"/>
      <c r="DNH2350" s="1359"/>
      <c r="DNI2350" s="1359"/>
      <c r="DNJ2350" s="1359"/>
      <c r="DNK2350" s="1359"/>
      <c r="DNL2350" s="1359"/>
      <c r="DNM2350" s="1359"/>
      <c r="DNN2350" s="1359"/>
      <c r="DNO2350" s="1359"/>
      <c r="DNP2350" s="1359"/>
      <c r="DNQ2350" s="1359"/>
      <c r="DNR2350" s="1359"/>
      <c r="DNS2350" s="1359"/>
      <c r="DNT2350" s="1359"/>
      <c r="DNU2350" s="1359"/>
      <c r="DNV2350" s="1359"/>
      <c r="DNW2350" s="1359"/>
      <c r="DNX2350" s="1359"/>
      <c r="DNY2350" s="1359"/>
      <c r="DNZ2350" s="1359"/>
      <c r="DOA2350" s="1359"/>
      <c r="DOB2350" s="1359"/>
      <c r="DOC2350" s="1359"/>
      <c r="DOD2350" s="1359"/>
      <c r="DOE2350" s="1359"/>
      <c r="DOF2350" s="1359"/>
      <c r="DOG2350" s="1359"/>
      <c r="DOH2350" s="1359"/>
      <c r="DOI2350" s="1359"/>
      <c r="DOJ2350" s="1359"/>
      <c r="DOK2350" s="1359"/>
      <c r="DOL2350" s="1359"/>
      <c r="DOM2350" s="1359"/>
      <c r="DON2350" s="1359"/>
      <c r="DOO2350" s="1359"/>
      <c r="DOP2350" s="1359"/>
      <c r="DOQ2350" s="1359"/>
      <c r="DOR2350" s="1359"/>
      <c r="DOS2350" s="1359"/>
      <c r="DOT2350" s="1359"/>
      <c r="DOU2350" s="1359"/>
      <c r="DOV2350" s="1359"/>
      <c r="DOW2350" s="1359"/>
      <c r="DOX2350" s="1359"/>
      <c r="DOY2350" s="1359"/>
      <c r="DOZ2350" s="1359"/>
      <c r="DPA2350" s="1359"/>
      <c r="DPB2350" s="1359"/>
      <c r="DPC2350" s="1359"/>
      <c r="DPD2350" s="1359"/>
      <c r="DPE2350" s="1359"/>
      <c r="DPF2350" s="1359"/>
      <c r="DPG2350" s="1359"/>
      <c r="DPH2350" s="1359"/>
      <c r="DPI2350" s="1359"/>
      <c r="DPJ2350" s="1359"/>
      <c r="DPK2350" s="1359"/>
      <c r="DPL2350" s="1359"/>
      <c r="DPM2350" s="1359"/>
      <c r="DPN2350" s="1359"/>
      <c r="DPO2350" s="1359"/>
      <c r="DPP2350" s="1359"/>
      <c r="DPQ2350" s="1359"/>
      <c r="DPR2350" s="1359"/>
      <c r="DPS2350" s="1359"/>
      <c r="DPT2350" s="1359"/>
      <c r="DPU2350" s="1359"/>
      <c r="DPV2350" s="1359"/>
      <c r="DPW2350" s="1359"/>
      <c r="DPX2350" s="1359"/>
      <c r="DPY2350" s="1359"/>
      <c r="DPZ2350" s="1359"/>
      <c r="DQA2350" s="1359"/>
      <c r="DQB2350" s="1359"/>
      <c r="DQC2350" s="1359"/>
      <c r="DQD2350" s="1359"/>
      <c r="DQE2350" s="1359"/>
      <c r="DQF2350" s="1359"/>
      <c r="DQG2350" s="1359"/>
      <c r="DQH2350" s="1359"/>
      <c r="DQI2350" s="1359"/>
      <c r="DQJ2350" s="1359"/>
      <c r="DQK2350" s="1359"/>
      <c r="DQL2350" s="1359"/>
      <c r="DQM2350" s="1359"/>
      <c r="DQN2350" s="1359"/>
      <c r="DQO2350" s="1359"/>
      <c r="DQP2350" s="1359"/>
      <c r="DQQ2350" s="1359"/>
      <c r="DQR2350" s="1359"/>
      <c r="DQS2350" s="1359"/>
      <c r="DQT2350" s="1359"/>
      <c r="DQU2350" s="1359"/>
      <c r="DQV2350" s="1359"/>
      <c r="DQW2350" s="1359"/>
      <c r="DQX2350" s="1359"/>
      <c r="DQY2350" s="1359"/>
      <c r="DQZ2350" s="1359"/>
      <c r="DRA2350" s="1359"/>
      <c r="DRB2350" s="1359"/>
      <c r="DRC2350" s="1359"/>
      <c r="DRD2350" s="1359"/>
      <c r="DRE2350" s="1359"/>
      <c r="DRF2350" s="1359"/>
      <c r="DRG2350" s="1359"/>
      <c r="DRH2350" s="1359"/>
      <c r="DRI2350" s="1359"/>
      <c r="DRJ2350" s="1359"/>
      <c r="DRK2350" s="1359"/>
      <c r="DRL2350" s="1359"/>
      <c r="DRM2350" s="1359"/>
      <c r="DRN2350" s="1359"/>
      <c r="DRO2350" s="1359"/>
      <c r="DRP2350" s="1359"/>
      <c r="DRQ2350" s="1359"/>
      <c r="DRR2350" s="1359"/>
      <c r="DRS2350" s="1359"/>
      <c r="DRT2350" s="1359"/>
      <c r="DRU2350" s="1359"/>
      <c r="DRV2350" s="1359"/>
      <c r="DRW2350" s="1359"/>
      <c r="DRX2350" s="1359"/>
      <c r="DRY2350" s="1359"/>
      <c r="DRZ2350" s="1359"/>
      <c r="DSA2350" s="1359"/>
      <c r="DSB2350" s="1359"/>
      <c r="DSC2350" s="1359"/>
      <c r="DSD2350" s="1359"/>
      <c r="DSE2350" s="1359"/>
      <c r="DSF2350" s="1359"/>
      <c r="DSG2350" s="1359"/>
      <c r="DSH2350" s="1359"/>
      <c r="DSI2350" s="1359"/>
      <c r="DSJ2350" s="1359"/>
      <c r="DSK2350" s="1359"/>
      <c r="DSL2350" s="1359"/>
      <c r="DSM2350" s="1359"/>
      <c r="DSN2350" s="1359"/>
      <c r="DSO2350" s="1359"/>
      <c r="DSP2350" s="1359"/>
      <c r="DSQ2350" s="1359"/>
      <c r="DSR2350" s="1359"/>
      <c r="DSS2350" s="1359"/>
      <c r="DST2350" s="1359"/>
      <c r="DSU2350" s="1359"/>
      <c r="DSV2350" s="1359"/>
      <c r="DSW2350" s="1359"/>
      <c r="DSX2350" s="1359"/>
      <c r="DSY2350" s="1359"/>
      <c r="DSZ2350" s="1359"/>
      <c r="DTA2350" s="1359"/>
      <c r="DTB2350" s="1359"/>
      <c r="DTC2350" s="1359"/>
      <c r="DTD2350" s="1359"/>
      <c r="DTE2350" s="1359"/>
      <c r="DTF2350" s="1359"/>
      <c r="DTG2350" s="1359"/>
      <c r="DTH2350" s="1359"/>
      <c r="DTI2350" s="1359"/>
      <c r="DTJ2350" s="1359"/>
      <c r="DTK2350" s="1359"/>
      <c r="DTL2350" s="1359"/>
      <c r="DTM2350" s="1359"/>
      <c r="DTN2350" s="1359"/>
      <c r="DTO2350" s="1359"/>
      <c r="DTP2350" s="1359"/>
      <c r="DTQ2350" s="1359"/>
      <c r="DTR2350" s="1359"/>
      <c r="DTS2350" s="1359"/>
      <c r="DTT2350" s="1359"/>
      <c r="DTU2350" s="1359"/>
      <c r="DTV2350" s="1359"/>
      <c r="DTW2350" s="1359"/>
      <c r="DTX2350" s="1359"/>
      <c r="DTY2350" s="1359"/>
      <c r="DTZ2350" s="1359"/>
      <c r="DUA2350" s="1359"/>
      <c r="DUB2350" s="1359"/>
      <c r="DUC2350" s="1359"/>
      <c r="DUD2350" s="1359"/>
      <c r="DUE2350" s="1359"/>
      <c r="DUF2350" s="1359"/>
      <c r="DUG2350" s="1359"/>
      <c r="DUH2350" s="1359"/>
      <c r="DUI2350" s="1359"/>
      <c r="DUJ2350" s="1359"/>
      <c r="DUK2350" s="1359"/>
      <c r="DUL2350" s="1359"/>
      <c r="DUM2350" s="1359"/>
      <c r="DUN2350" s="1359"/>
      <c r="DUO2350" s="1359"/>
      <c r="DUP2350" s="1359"/>
      <c r="DUQ2350" s="1359"/>
      <c r="DUR2350" s="1359"/>
      <c r="DUS2350" s="1359"/>
      <c r="DUT2350" s="1359"/>
      <c r="DUU2350" s="1359"/>
      <c r="DUV2350" s="1359"/>
      <c r="DUW2350" s="1359"/>
      <c r="DUX2350" s="1359"/>
      <c r="DUY2350" s="1359"/>
      <c r="DUZ2350" s="1359"/>
      <c r="DVA2350" s="1359"/>
      <c r="DVB2350" s="1359"/>
      <c r="DVC2350" s="1359"/>
      <c r="DVD2350" s="1359"/>
      <c r="DVE2350" s="1359"/>
      <c r="DVF2350" s="1359"/>
      <c r="DVG2350" s="1359"/>
      <c r="DVH2350" s="1359"/>
      <c r="DVI2350" s="1359"/>
      <c r="DVJ2350" s="1359"/>
      <c r="DVK2350" s="1359"/>
      <c r="DVL2350" s="1359"/>
      <c r="DVM2350" s="1359"/>
      <c r="DVN2350" s="1359"/>
      <c r="DVO2350" s="1359"/>
      <c r="DVP2350" s="1359"/>
      <c r="DVQ2350" s="1359"/>
      <c r="DVR2350" s="1359"/>
      <c r="DVS2350" s="1359"/>
      <c r="DVT2350" s="1359"/>
      <c r="DVU2350" s="1359"/>
      <c r="DVV2350" s="1359"/>
      <c r="DVW2350" s="1359"/>
      <c r="DVX2350" s="1359"/>
      <c r="DVY2350" s="1359"/>
      <c r="DVZ2350" s="1359"/>
      <c r="DWA2350" s="1359"/>
      <c r="DWB2350" s="1359"/>
      <c r="DWC2350" s="1359"/>
      <c r="DWD2350" s="1359"/>
      <c r="DWE2350" s="1359"/>
      <c r="DWF2350" s="1359"/>
      <c r="DWG2350" s="1359"/>
      <c r="DWH2350" s="1359"/>
      <c r="DWI2350" s="1359"/>
      <c r="DWJ2350" s="1359"/>
      <c r="DWK2350" s="1359"/>
      <c r="DWL2350" s="1359"/>
      <c r="DWM2350" s="1359"/>
      <c r="DWN2350" s="1359"/>
      <c r="DWO2350" s="1359"/>
      <c r="DWP2350" s="1359"/>
      <c r="DWQ2350" s="1359"/>
      <c r="DWR2350" s="1359"/>
      <c r="DWS2350" s="1359"/>
      <c r="DWT2350" s="1359"/>
      <c r="DWU2350" s="1359"/>
      <c r="DWV2350" s="1359"/>
      <c r="DWW2350" s="1359"/>
      <c r="DWX2350" s="1359"/>
      <c r="DWY2350" s="1359"/>
      <c r="DWZ2350" s="1359"/>
      <c r="DXA2350" s="1359"/>
      <c r="DXB2350" s="1359"/>
      <c r="DXC2350" s="1359"/>
      <c r="DXD2350" s="1359"/>
      <c r="DXE2350" s="1359"/>
      <c r="DXF2350" s="1359"/>
      <c r="DXG2350" s="1359"/>
      <c r="DXH2350" s="1359"/>
      <c r="DXI2350" s="1359"/>
      <c r="DXJ2350" s="1359"/>
      <c r="DXK2350" s="1359"/>
      <c r="DXL2350" s="1359"/>
      <c r="DXM2350" s="1359"/>
      <c r="DXN2350" s="1359"/>
      <c r="DXO2350" s="1359"/>
      <c r="DXP2350" s="1359"/>
      <c r="DXQ2350" s="1359"/>
      <c r="DXR2350" s="1359"/>
      <c r="DXS2350" s="1359"/>
      <c r="DXT2350" s="1359"/>
      <c r="DXU2350" s="1359"/>
      <c r="DXV2350" s="1359"/>
      <c r="DXW2350" s="1359"/>
      <c r="DXX2350" s="1359"/>
      <c r="DXY2350" s="1359"/>
      <c r="DXZ2350" s="1359"/>
      <c r="DYA2350" s="1359"/>
      <c r="DYB2350" s="1359"/>
      <c r="DYC2350" s="1359"/>
      <c r="DYD2350" s="1359"/>
      <c r="DYE2350" s="1359"/>
      <c r="DYF2350" s="1359"/>
      <c r="DYG2350" s="1359"/>
      <c r="DYH2350" s="1359"/>
      <c r="DYI2350" s="1359"/>
      <c r="DYJ2350" s="1359"/>
      <c r="DYK2350" s="1359"/>
      <c r="DYL2350" s="1359"/>
      <c r="DYM2350" s="1359"/>
      <c r="DYN2350" s="1359"/>
      <c r="DYO2350" s="1359"/>
      <c r="DYP2350" s="1359"/>
      <c r="DYQ2350" s="1359"/>
      <c r="DYR2350" s="1359"/>
      <c r="DYS2350" s="1359"/>
      <c r="DYT2350" s="1359"/>
      <c r="DYU2350" s="1359"/>
      <c r="DYV2350" s="1359"/>
      <c r="DYW2350" s="1359"/>
      <c r="DYX2350" s="1359"/>
      <c r="DYY2350" s="1359"/>
      <c r="DYZ2350" s="1359"/>
      <c r="DZA2350" s="1359"/>
      <c r="DZB2350" s="1359"/>
      <c r="DZC2350" s="1359"/>
      <c r="DZD2350" s="1359"/>
      <c r="DZE2350" s="1359"/>
      <c r="DZF2350" s="1359"/>
      <c r="DZG2350" s="1359"/>
      <c r="DZH2350" s="1359"/>
      <c r="DZI2350" s="1359"/>
      <c r="DZJ2350" s="1359"/>
      <c r="DZK2350" s="1359"/>
      <c r="DZL2350" s="1359"/>
      <c r="DZM2350" s="1359"/>
      <c r="DZN2350" s="1359"/>
      <c r="DZO2350" s="1359"/>
      <c r="DZP2350" s="1359"/>
      <c r="DZQ2350" s="1359"/>
      <c r="DZR2350" s="1359"/>
      <c r="DZS2350" s="1359"/>
      <c r="DZT2350" s="1359"/>
      <c r="DZU2350" s="1359"/>
      <c r="DZV2350" s="1359"/>
      <c r="DZW2350" s="1359"/>
      <c r="DZX2350" s="1359"/>
      <c r="DZY2350" s="1359"/>
      <c r="DZZ2350" s="1359"/>
      <c r="EAA2350" s="1359"/>
      <c r="EAB2350" s="1359"/>
      <c r="EAC2350" s="1359"/>
      <c r="EAD2350" s="1359"/>
      <c r="EAE2350" s="1359"/>
      <c r="EAF2350" s="1359"/>
      <c r="EAG2350" s="1359"/>
      <c r="EAH2350" s="1359"/>
      <c r="EAI2350" s="1359"/>
      <c r="EAJ2350" s="1359"/>
      <c r="EAK2350" s="1359"/>
      <c r="EAL2350" s="1359"/>
      <c r="EAM2350" s="1359"/>
      <c r="EAN2350" s="1359"/>
      <c r="EAO2350" s="1359"/>
      <c r="EAP2350" s="1359"/>
      <c r="EAQ2350" s="1359"/>
      <c r="EAR2350" s="1359"/>
      <c r="EAS2350" s="1359"/>
      <c r="EAT2350" s="1359"/>
      <c r="EAU2350" s="1359"/>
      <c r="EAV2350" s="1359"/>
      <c r="EAW2350" s="1359"/>
      <c r="EAX2350" s="1359"/>
      <c r="EAY2350" s="1359"/>
      <c r="EAZ2350" s="1359"/>
      <c r="EBA2350" s="1359"/>
      <c r="EBB2350" s="1359"/>
      <c r="EBC2350" s="1359"/>
      <c r="EBD2350" s="1359"/>
      <c r="EBE2350" s="1359"/>
      <c r="EBF2350" s="1359"/>
      <c r="EBG2350" s="1359"/>
      <c r="EBH2350" s="1359"/>
      <c r="EBI2350" s="1359"/>
      <c r="EBJ2350" s="1359"/>
      <c r="EBK2350" s="1359"/>
      <c r="EBL2350" s="1359"/>
      <c r="EBM2350" s="1359"/>
      <c r="EBN2350" s="1359"/>
      <c r="EBO2350" s="1359"/>
      <c r="EBP2350" s="1359"/>
      <c r="EBQ2350" s="1359"/>
      <c r="EBR2350" s="1359"/>
      <c r="EBS2350" s="1359"/>
      <c r="EBT2350" s="1359"/>
      <c r="EBU2350" s="1359"/>
      <c r="EBV2350" s="1359"/>
      <c r="EBW2350" s="1359"/>
      <c r="EBX2350" s="1359"/>
      <c r="EBY2350" s="1359"/>
      <c r="EBZ2350" s="1359"/>
      <c r="ECA2350" s="1359"/>
      <c r="ECB2350" s="1359"/>
      <c r="ECC2350" s="1359"/>
      <c r="ECD2350" s="1359"/>
      <c r="ECE2350" s="1359"/>
      <c r="ECF2350" s="1359"/>
      <c r="ECG2350" s="1359"/>
      <c r="ECH2350" s="1359"/>
      <c r="ECI2350" s="1359"/>
      <c r="ECJ2350" s="1359"/>
      <c r="ECK2350" s="1359"/>
      <c r="ECL2350" s="1359"/>
      <c r="ECM2350" s="1359"/>
      <c r="ECN2350" s="1359"/>
      <c r="ECO2350" s="1359"/>
      <c r="ECP2350" s="1359"/>
      <c r="ECQ2350" s="1359"/>
      <c r="ECR2350" s="1359"/>
      <c r="ECS2350" s="1359"/>
      <c r="ECT2350" s="1359"/>
      <c r="ECU2350" s="1359"/>
      <c r="ECV2350" s="1359"/>
      <c r="ECW2350" s="1359"/>
      <c r="ECX2350" s="1359"/>
      <c r="ECY2350" s="1359"/>
      <c r="ECZ2350" s="1359"/>
      <c r="EDA2350" s="1359"/>
      <c r="EDB2350" s="1359"/>
      <c r="EDC2350" s="1359"/>
      <c r="EDD2350" s="1359"/>
      <c r="EDE2350" s="1359"/>
      <c r="EDF2350" s="1359"/>
      <c r="EDG2350" s="1359"/>
      <c r="EDH2350" s="1359"/>
      <c r="EDI2350" s="1359"/>
      <c r="EDJ2350" s="1359"/>
      <c r="EDK2350" s="1359"/>
      <c r="EDL2350" s="1359"/>
      <c r="EDM2350" s="1359"/>
      <c r="EDN2350" s="1359"/>
      <c r="EDO2350" s="1359"/>
      <c r="EDP2350" s="1359"/>
      <c r="EDQ2350" s="1359"/>
      <c r="EDR2350" s="1359"/>
      <c r="EDS2350" s="1359"/>
      <c r="EDT2350" s="1359"/>
      <c r="EDU2350" s="1359"/>
      <c r="EDV2350" s="1359"/>
      <c r="EDW2350" s="1359"/>
      <c r="EDX2350" s="1359"/>
      <c r="EDY2350" s="1359"/>
      <c r="EDZ2350" s="1359"/>
      <c r="EEA2350" s="1359"/>
      <c r="EEB2350" s="1359"/>
      <c r="EEC2350" s="1359"/>
      <c r="EED2350" s="1359"/>
      <c r="EEE2350" s="1359"/>
      <c r="EEF2350" s="1359"/>
      <c r="EEG2350" s="1359"/>
      <c r="EEH2350" s="1359"/>
      <c r="EEI2350" s="1359"/>
      <c r="EEJ2350" s="1359"/>
      <c r="EEK2350" s="1359"/>
      <c r="EEL2350" s="1359"/>
      <c r="EEM2350" s="1359"/>
      <c r="EEN2350" s="1359"/>
      <c r="EEO2350" s="1359"/>
      <c r="EEP2350" s="1359"/>
      <c r="EEQ2350" s="1359"/>
      <c r="EER2350" s="1359"/>
      <c r="EES2350" s="1359"/>
      <c r="EET2350" s="1359"/>
      <c r="EEU2350" s="1359"/>
      <c r="EEV2350" s="1359"/>
      <c r="EEW2350" s="1359"/>
      <c r="EEX2350" s="1359"/>
      <c r="EEY2350" s="1359"/>
      <c r="EEZ2350" s="1359"/>
      <c r="EFA2350" s="1359"/>
      <c r="EFB2350" s="1359"/>
      <c r="EFC2350" s="1359"/>
      <c r="EFD2350" s="1359"/>
      <c r="EFE2350" s="1359"/>
      <c r="EFF2350" s="1359"/>
      <c r="EFG2350" s="1359"/>
      <c r="EFH2350" s="1359"/>
      <c r="EFI2350" s="1359"/>
      <c r="EFJ2350" s="1359"/>
      <c r="EFK2350" s="1359"/>
      <c r="EFL2350" s="1359"/>
      <c r="EFM2350" s="1359"/>
      <c r="EFN2350" s="1359"/>
      <c r="EFO2350" s="1359"/>
      <c r="EFP2350" s="1359"/>
      <c r="EFQ2350" s="1359"/>
      <c r="EFR2350" s="1359"/>
      <c r="EFS2350" s="1359"/>
      <c r="EFT2350" s="1359"/>
      <c r="EFU2350" s="1359"/>
      <c r="EFV2350" s="1359"/>
      <c r="EFW2350" s="1359"/>
      <c r="EFX2350" s="1359"/>
      <c r="EFY2350" s="1359"/>
      <c r="EFZ2350" s="1359"/>
      <c r="EGA2350" s="1359"/>
      <c r="EGB2350" s="1359"/>
      <c r="EGC2350" s="1359"/>
      <c r="EGD2350" s="1359"/>
      <c r="EGE2350" s="1359"/>
      <c r="EGF2350" s="1359"/>
      <c r="EGG2350" s="1359"/>
      <c r="EGH2350" s="1359"/>
      <c r="EGI2350" s="1359"/>
      <c r="EGJ2350" s="1359"/>
      <c r="EGK2350" s="1359"/>
      <c r="EGL2350" s="1359"/>
      <c r="EGM2350" s="1359"/>
      <c r="EGN2350" s="1359"/>
      <c r="EGO2350" s="1359"/>
      <c r="EGP2350" s="1359"/>
      <c r="EGQ2350" s="1359"/>
      <c r="EGR2350" s="1359"/>
      <c r="EGS2350" s="1359"/>
      <c r="EGT2350" s="1359"/>
      <c r="EGU2350" s="1359"/>
      <c r="EGV2350" s="1359"/>
      <c r="EGW2350" s="1359"/>
      <c r="EGX2350" s="1359"/>
      <c r="EGY2350" s="1359"/>
      <c r="EGZ2350" s="1359"/>
      <c r="EHA2350" s="1359"/>
      <c r="EHB2350" s="1359"/>
      <c r="EHC2350" s="1359"/>
      <c r="EHD2350" s="1359"/>
      <c r="EHE2350" s="1359"/>
      <c r="EHF2350" s="1359"/>
      <c r="EHG2350" s="1359"/>
      <c r="EHH2350" s="1359"/>
      <c r="EHI2350" s="1359"/>
      <c r="EHJ2350" s="1359"/>
      <c r="EHK2350" s="1359"/>
      <c r="EHL2350" s="1359"/>
      <c r="EHM2350" s="1359"/>
      <c r="EHN2350" s="1359"/>
      <c r="EHO2350" s="1359"/>
      <c r="EHP2350" s="1359"/>
      <c r="EHQ2350" s="1359"/>
      <c r="EHR2350" s="1359"/>
      <c r="EHS2350" s="1359"/>
      <c r="EHT2350" s="1359"/>
      <c r="EHU2350" s="1359"/>
      <c r="EHV2350" s="1359"/>
      <c r="EHW2350" s="1359"/>
      <c r="EHX2350" s="1359"/>
      <c r="EHY2350" s="1359"/>
      <c r="EHZ2350" s="1359"/>
      <c r="EIA2350" s="1359"/>
      <c r="EIB2350" s="1359"/>
      <c r="EIC2350" s="1359"/>
      <c r="EID2350" s="1359"/>
      <c r="EIE2350" s="1359"/>
      <c r="EIF2350" s="1359"/>
      <c r="EIG2350" s="1359"/>
      <c r="EIH2350" s="1359"/>
      <c r="EII2350" s="1359"/>
      <c r="EIJ2350" s="1359"/>
      <c r="EIK2350" s="1359"/>
      <c r="EIL2350" s="1359"/>
      <c r="EIM2350" s="1359"/>
      <c r="EIN2350" s="1359"/>
      <c r="EIO2350" s="1359"/>
      <c r="EIP2350" s="1359"/>
      <c r="EIQ2350" s="1359"/>
      <c r="EIR2350" s="1359"/>
      <c r="EIS2350" s="1359"/>
      <c r="EIT2350" s="1359"/>
      <c r="EIU2350" s="1359"/>
      <c r="EIV2350" s="1359"/>
      <c r="EIW2350" s="1359"/>
      <c r="EIX2350" s="1359"/>
      <c r="EIY2350" s="1359"/>
      <c r="EIZ2350" s="1359"/>
      <c r="EJA2350" s="1359"/>
      <c r="EJB2350" s="1359"/>
      <c r="EJC2350" s="1359"/>
      <c r="EJD2350" s="1359"/>
      <c r="EJE2350" s="1359"/>
      <c r="EJF2350" s="1359"/>
      <c r="EJG2350" s="1359"/>
      <c r="EJH2350" s="1359"/>
      <c r="EJI2350" s="1359"/>
      <c r="EJJ2350" s="1359"/>
      <c r="EJK2350" s="1359"/>
      <c r="EJL2350" s="1359"/>
      <c r="EJM2350" s="1359"/>
      <c r="EJN2350" s="1359"/>
      <c r="EJO2350" s="1359"/>
      <c r="EJP2350" s="1359"/>
      <c r="EJQ2350" s="1359"/>
      <c r="EJR2350" s="1359"/>
      <c r="EJS2350" s="1359"/>
      <c r="EJT2350" s="1359"/>
      <c r="EJU2350" s="1359"/>
      <c r="EJV2350" s="1359"/>
      <c r="EJW2350" s="1359"/>
      <c r="EJX2350" s="1359"/>
      <c r="EJY2350" s="1359"/>
      <c r="EJZ2350" s="1359"/>
      <c r="EKA2350" s="1359"/>
      <c r="EKB2350" s="1359"/>
      <c r="EKC2350" s="1359"/>
      <c r="EKD2350" s="1359"/>
      <c r="EKE2350" s="1359"/>
      <c r="EKF2350" s="1359"/>
      <c r="EKG2350" s="1359"/>
      <c r="EKH2350" s="1359"/>
      <c r="EKI2350" s="1359"/>
      <c r="EKJ2350" s="1359"/>
      <c r="EKK2350" s="1359"/>
      <c r="EKL2350" s="1359"/>
      <c r="EKM2350" s="1359"/>
      <c r="EKN2350" s="1359"/>
      <c r="EKO2350" s="1359"/>
      <c r="EKP2350" s="1359"/>
      <c r="EKQ2350" s="1359"/>
      <c r="EKR2350" s="1359"/>
      <c r="EKS2350" s="1359"/>
      <c r="EKT2350" s="1359"/>
      <c r="EKU2350" s="1359"/>
      <c r="EKV2350" s="1359"/>
      <c r="EKW2350" s="1359"/>
      <c r="EKX2350" s="1359"/>
      <c r="EKY2350" s="1359"/>
      <c r="EKZ2350" s="1359"/>
      <c r="ELA2350" s="1359"/>
      <c r="ELB2350" s="1359"/>
      <c r="ELC2350" s="1359"/>
      <c r="ELD2350" s="1359"/>
      <c r="ELE2350" s="1359"/>
      <c r="ELF2350" s="1359"/>
      <c r="ELG2350" s="1359"/>
      <c r="ELH2350" s="1359"/>
      <c r="ELI2350" s="1359"/>
      <c r="ELJ2350" s="1359"/>
      <c r="ELK2350" s="1359"/>
      <c r="ELL2350" s="1359"/>
      <c r="ELM2350" s="1359"/>
      <c r="ELN2350" s="1359"/>
      <c r="ELO2350" s="1359"/>
      <c r="ELP2350" s="1359"/>
      <c r="ELQ2350" s="1359"/>
      <c r="ELR2350" s="1359"/>
      <c r="ELS2350" s="1359"/>
      <c r="ELT2350" s="1359"/>
      <c r="ELU2350" s="1359"/>
      <c r="ELV2350" s="1359"/>
      <c r="ELW2350" s="1359"/>
      <c r="ELX2350" s="1359"/>
      <c r="ELY2350" s="1359"/>
      <c r="ELZ2350" s="1359"/>
      <c r="EMA2350" s="1359"/>
      <c r="EMB2350" s="1359"/>
      <c r="EMC2350" s="1359"/>
      <c r="EMD2350" s="1359"/>
      <c r="EME2350" s="1359"/>
      <c r="EMF2350" s="1359"/>
      <c r="EMG2350" s="1359"/>
      <c r="EMH2350" s="1359"/>
      <c r="EMI2350" s="1359"/>
      <c r="EMJ2350" s="1359"/>
      <c r="EMK2350" s="1359"/>
      <c r="EML2350" s="1359"/>
      <c r="EMM2350" s="1359"/>
      <c r="EMN2350" s="1359"/>
      <c r="EMO2350" s="1359"/>
      <c r="EMP2350" s="1359"/>
      <c r="EMQ2350" s="1359"/>
      <c r="EMR2350" s="1359"/>
      <c r="EMS2350" s="1359"/>
      <c r="EMT2350" s="1359"/>
      <c r="EMU2350" s="1359"/>
      <c r="EMV2350" s="1359"/>
      <c r="EMW2350" s="1359"/>
      <c r="EMX2350" s="1359"/>
      <c r="EMY2350" s="1359"/>
      <c r="EMZ2350" s="1359"/>
      <c r="ENA2350" s="1359"/>
      <c r="ENB2350" s="1359"/>
      <c r="ENC2350" s="1359"/>
      <c r="END2350" s="1359"/>
      <c r="ENE2350" s="1359"/>
      <c r="ENF2350" s="1359"/>
      <c r="ENG2350" s="1359"/>
      <c r="ENH2350" s="1359"/>
      <c r="ENI2350" s="1359"/>
      <c r="ENJ2350" s="1359"/>
      <c r="ENK2350" s="1359"/>
      <c r="ENL2350" s="1359"/>
      <c r="ENM2350" s="1359"/>
      <c r="ENN2350" s="1359"/>
      <c r="ENO2350" s="1359"/>
      <c r="ENP2350" s="1359"/>
      <c r="ENQ2350" s="1359"/>
      <c r="ENR2350" s="1359"/>
      <c r="ENS2350" s="1359"/>
      <c r="ENT2350" s="1359"/>
      <c r="ENU2350" s="1359"/>
      <c r="ENV2350" s="1359"/>
      <c r="ENW2350" s="1359"/>
      <c r="ENX2350" s="1359"/>
      <c r="ENY2350" s="1359"/>
      <c r="ENZ2350" s="1359"/>
      <c r="EOA2350" s="1359"/>
      <c r="EOB2350" s="1359"/>
      <c r="EOC2350" s="1359"/>
      <c r="EOD2350" s="1359"/>
      <c r="EOE2350" s="1359"/>
      <c r="EOF2350" s="1359"/>
      <c r="EOG2350" s="1359"/>
      <c r="EOH2350" s="1359"/>
      <c r="EOI2350" s="1359"/>
      <c r="EOJ2350" s="1359"/>
      <c r="EOK2350" s="1359"/>
      <c r="EOL2350" s="1359"/>
      <c r="EOM2350" s="1359"/>
      <c r="EON2350" s="1359"/>
      <c r="EOO2350" s="1359"/>
      <c r="EOP2350" s="1359"/>
      <c r="EOQ2350" s="1359"/>
      <c r="EOR2350" s="1359"/>
      <c r="EOS2350" s="1359"/>
      <c r="EOT2350" s="1359"/>
      <c r="EOU2350" s="1359"/>
      <c r="EOV2350" s="1359"/>
      <c r="EOW2350" s="1359"/>
      <c r="EOX2350" s="1359"/>
      <c r="EOY2350" s="1359"/>
      <c r="EOZ2350" s="1359"/>
      <c r="EPA2350" s="1359"/>
      <c r="EPB2350" s="1359"/>
      <c r="EPC2350" s="1359"/>
      <c r="EPD2350" s="1359"/>
      <c r="EPE2350" s="1359"/>
      <c r="EPF2350" s="1359"/>
      <c r="EPG2350" s="1359"/>
      <c r="EPH2350" s="1359"/>
      <c r="EPI2350" s="1359"/>
      <c r="EPJ2350" s="1359"/>
      <c r="EPK2350" s="1359"/>
      <c r="EPL2350" s="1359"/>
      <c r="EPM2350" s="1359"/>
      <c r="EPN2350" s="1359"/>
      <c r="EPO2350" s="1359"/>
      <c r="EPP2350" s="1359"/>
      <c r="EPQ2350" s="1359"/>
      <c r="EPR2350" s="1359"/>
      <c r="EPS2350" s="1359"/>
      <c r="EPT2350" s="1359"/>
      <c r="EPU2350" s="1359"/>
      <c r="EPV2350" s="1359"/>
      <c r="EPW2350" s="1359"/>
      <c r="EPX2350" s="1359"/>
      <c r="EPY2350" s="1359"/>
      <c r="EPZ2350" s="1359"/>
      <c r="EQA2350" s="1359"/>
      <c r="EQB2350" s="1359"/>
      <c r="EQC2350" s="1359"/>
      <c r="EQD2350" s="1359"/>
      <c r="EQE2350" s="1359"/>
      <c r="EQF2350" s="1359"/>
      <c r="EQG2350" s="1359"/>
      <c r="EQH2350" s="1359"/>
      <c r="EQI2350" s="1359"/>
      <c r="EQJ2350" s="1359"/>
      <c r="EQK2350" s="1359"/>
      <c r="EQL2350" s="1359"/>
      <c r="EQM2350" s="1359"/>
      <c r="EQN2350" s="1359"/>
      <c r="EQO2350" s="1359"/>
      <c r="EQP2350" s="1359"/>
      <c r="EQQ2350" s="1359"/>
      <c r="EQR2350" s="1359"/>
      <c r="EQS2350" s="1359"/>
      <c r="EQT2350" s="1359"/>
      <c r="EQU2350" s="1359"/>
      <c r="EQV2350" s="1359"/>
      <c r="EQW2350" s="1359"/>
      <c r="EQX2350" s="1359"/>
      <c r="EQY2350" s="1359"/>
      <c r="EQZ2350" s="1359"/>
      <c r="ERA2350" s="1359"/>
      <c r="ERB2350" s="1359"/>
      <c r="ERC2350" s="1359"/>
      <c r="ERD2350" s="1359"/>
      <c r="ERE2350" s="1359"/>
      <c r="ERF2350" s="1359"/>
      <c r="ERG2350" s="1359"/>
      <c r="ERH2350" s="1359"/>
      <c r="ERI2350" s="1359"/>
      <c r="ERJ2350" s="1359"/>
      <c r="ERK2350" s="1359"/>
      <c r="ERL2350" s="1359"/>
      <c r="ERM2350" s="1359"/>
      <c r="ERN2350" s="1359"/>
      <c r="ERO2350" s="1359"/>
      <c r="ERP2350" s="1359"/>
      <c r="ERQ2350" s="1359"/>
      <c r="ERR2350" s="1359"/>
      <c r="ERS2350" s="1359"/>
      <c r="ERT2350" s="1359"/>
      <c r="ERU2350" s="1359"/>
      <c r="ERV2350" s="1359"/>
      <c r="ERW2350" s="1359"/>
      <c r="ERX2350" s="1359"/>
      <c r="ERY2350" s="1359"/>
      <c r="ERZ2350" s="1359"/>
      <c r="ESA2350" s="1359"/>
      <c r="ESB2350" s="1359"/>
      <c r="ESC2350" s="1359"/>
      <c r="ESD2350" s="1359"/>
      <c r="ESE2350" s="1359"/>
      <c r="ESF2350" s="1359"/>
      <c r="ESG2350" s="1359"/>
      <c r="ESH2350" s="1359"/>
      <c r="ESI2350" s="1359"/>
      <c r="ESJ2350" s="1359"/>
      <c r="ESK2350" s="1359"/>
      <c r="ESL2350" s="1359"/>
      <c r="ESM2350" s="1359"/>
      <c r="ESN2350" s="1359"/>
      <c r="ESO2350" s="1359"/>
      <c r="ESP2350" s="1359"/>
      <c r="ESQ2350" s="1359"/>
      <c r="ESR2350" s="1359"/>
      <c r="ESS2350" s="1359"/>
      <c r="EST2350" s="1359"/>
      <c r="ESU2350" s="1359"/>
      <c r="ESV2350" s="1359"/>
      <c r="ESW2350" s="1359"/>
      <c r="ESX2350" s="1359"/>
      <c r="ESY2350" s="1359"/>
      <c r="ESZ2350" s="1359"/>
      <c r="ETA2350" s="1359"/>
      <c r="ETB2350" s="1359"/>
      <c r="ETC2350" s="1359"/>
      <c r="ETD2350" s="1359"/>
      <c r="ETE2350" s="1359"/>
      <c r="ETF2350" s="1359"/>
      <c r="ETG2350" s="1359"/>
      <c r="ETH2350" s="1359"/>
      <c r="ETI2350" s="1359"/>
      <c r="ETJ2350" s="1359"/>
      <c r="ETK2350" s="1359"/>
      <c r="ETL2350" s="1359"/>
      <c r="ETM2350" s="1359"/>
      <c r="ETN2350" s="1359"/>
      <c r="ETO2350" s="1359"/>
      <c r="ETP2350" s="1359"/>
      <c r="ETQ2350" s="1359"/>
      <c r="ETR2350" s="1359"/>
      <c r="ETS2350" s="1359"/>
      <c r="ETT2350" s="1359"/>
      <c r="ETU2350" s="1359"/>
      <c r="ETV2350" s="1359"/>
      <c r="ETW2350" s="1359"/>
      <c r="ETX2350" s="1359"/>
      <c r="ETY2350" s="1359"/>
      <c r="ETZ2350" s="1359"/>
      <c r="EUA2350" s="1359"/>
      <c r="EUB2350" s="1359"/>
      <c r="EUC2350" s="1359"/>
      <c r="EUD2350" s="1359"/>
      <c r="EUE2350" s="1359"/>
      <c r="EUF2350" s="1359"/>
      <c r="EUG2350" s="1359"/>
      <c r="EUH2350" s="1359"/>
      <c r="EUI2350" s="1359"/>
      <c r="EUJ2350" s="1359"/>
      <c r="EUK2350" s="1359"/>
      <c r="EUL2350" s="1359"/>
      <c r="EUM2350" s="1359"/>
      <c r="EUN2350" s="1359"/>
      <c r="EUO2350" s="1359"/>
      <c r="EUP2350" s="1359"/>
      <c r="EUQ2350" s="1359"/>
      <c r="EUR2350" s="1359"/>
      <c r="EUS2350" s="1359"/>
      <c r="EUT2350" s="1359"/>
      <c r="EUU2350" s="1359"/>
      <c r="EUV2350" s="1359"/>
      <c r="EUW2350" s="1359"/>
      <c r="EUX2350" s="1359"/>
      <c r="EUY2350" s="1359"/>
      <c r="EUZ2350" s="1359"/>
      <c r="EVA2350" s="1359"/>
      <c r="EVB2350" s="1359"/>
      <c r="EVC2350" s="1359"/>
      <c r="EVD2350" s="1359"/>
      <c r="EVE2350" s="1359"/>
      <c r="EVF2350" s="1359"/>
      <c r="EVG2350" s="1359"/>
      <c r="EVH2350" s="1359"/>
      <c r="EVI2350" s="1359"/>
      <c r="EVJ2350" s="1359"/>
      <c r="EVK2350" s="1359"/>
      <c r="EVL2350" s="1359"/>
      <c r="EVM2350" s="1359"/>
      <c r="EVN2350" s="1359"/>
      <c r="EVO2350" s="1359"/>
      <c r="EVP2350" s="1359"/>
      <c r="EVQ2350" s="1359"/>
      <c r="EVR2350" s="1359"/>
      <c r="EVS2350" s="1359"/>
      <c r="EVT2350" s="1359"/>
      <c r="EVU2350" s="1359"/>
      <c r="EVV2350" s="1359"/>
      <c r="EVW2350" s="1359"/>
      <c r="EVX2350" s="1359"/>
      <c r="EVY2350" s="1359"/>
      <c r="EVZ2350" s="1359"/>
      <c r="EWA2350" s="1359"/>
      <c r="EWB2350" s="1359"/>
      <c r="EWC2350" s="1359"/>
      <c r="EWD2350" s="1359"/>
      <c r="EWE2350" s="1359"/>
      <c r="EWF2350" s="1359"/>
      <c r="EWG2350" s="1359"/>
      <c r="EWH2350" s="1359"/>
      <c r="EWI2350" s="1359"/>
      <c r="EWJ2350" s="1359"/>
      <c r="EWK2350" s="1359"/>
      <c r="EWL2350" s="1359"/>
      <c r="EWM2350" s="1359"/>
      <c r="EWN2350" s="1359"/>
      <c r="EWO2350" s="1359"/>
      <c r="EWP2350" s="1359"/>
      <c r="EWQ2350" s="1359"/>
      <c r="EWR2350" s="1359"/>
      <c r="EWS2350" s="1359"/>
      <c r="EWT2350" s="1359"/>
      <c r="EWU2350" s="1359"/>
      <c r="EWV2350" s="1359"/>
      <c r="EWW2350" s="1359"/>
      <c r="EWX2350" s="1359"/>
      <c r="EWY2350" s="1359"/>
      <c r="EWZ2350" s="1359"/>
      <c r="EXA2350" s="1359"/>
      <c r="EXB2350" s="1359"/>
      <c r="EXC2350" s="1359"/>
      <c r="EXD2350" s="1359"/>
      <c r="EXE2350" s="1359"/>
      <c r="EXF2350" s="1359"/>
      <c r="EXG2350" s="1359"/>
      <c r="EXH2350" s="1359"/>
      <c r="EXI2350" s="1359"/>
      <c r="EXJ2350" s="1359"/>
      <c r="EXK2350" s="1359"/>
      <c r="EXL2350" s="1359"/>
      <c r="EXM2350" s="1359"/>
      <c r="EXN2350" s="1359"/>
      <c r="EXO2350" s="1359"/>
      <c r="EXP2350" s="1359"/>
      <c r="EXQ2350" s="1359"/>
      <c r="EXR2350" s="1359"/>
      <c r="EXS2350" s="1359"/>
      <c r="EXT2350" s="1359"/>
      <c r="EXU2350" s="1359"/>
      <c r="EXV2350" s="1359"/>
      <c r="EXW2350" s="1359"/>
      <c r="EXX2350" s="1359"/>
      <c r="EXY2350" s="1359"/>
      <c r="EXZ2350" s="1359"/>
      <c r="EYA2350" s="1359"/>
      <c r="EYB2350" s="1359"/>
      <c r="EYC2350" s="1359"/>
      <c r="EYD2350" s="1359"/>
      <c r="EYE2350" s="1359"/>
      <c r="EYF2350" s="1359"/>
      <c r="EYG2350" s="1359"/>
      <c r="EYH2350" s="1359"/>
      <c r="EYI2350" s="1359"/>
      <c r="EYJ2350" s="1359"/>
      <c r="EYK2350" s="1359"/>
      <c r="EYL2350" s="1359"/>
      <c r="EYM2350" s="1359"/>
      <c r="EYN2350" s="1359"/>
      <c r="EYO2350" s="1359"/>
      <c r="EYP2350" s="1359"/>
      <c r="EYQ2350" s="1359"/>
      <c r="EYR2350" s="1359"/>
      <c r="EYS2350" s="1359"/>
      <c r="EYT2350" s="1359"/>
      <c r="EYU2350" s="1359"/>
      <c r="EYV2350" s="1359"/>
      <c r="EYW2350" s="1359"/>
      <c r="EYX2350" s="1359"/>
      <c r="EYY2350" s="1359"/>
      <c r="EYZ2350" s="1359"/>
      <c r="EZA2350" s="1359"/>
      <c r="EZB2350" s="1359"/>
      <c r="EZC2350" s="1359"/>
      <c r="EZD2350" s="1359"/>
      <c r="EZE2350" s="1359"/>
      <c r="EZF2350" s="1359"/>
      <c r="EZG2350" s="1359"/>
      <c r="EZH2350" s="1359"/>
      <c r="EZI2350" s="1359"/>
      <c r="EZJ2350" s="1359"/>
      <c r="EZK2350" s="1359"/>
      <c r="EZL2350" s="1359"/>
      <c r="EZM2350" s="1359"/>
      <c r="EZN2350" s="1359"/>
      <c r="EZO2350" s="1359"/>
      <c r="EZP2350" s="1359"/>
      <c r="EZQ2350" s="1359"/>
      <c r="EZR2350" s="1359"/>
      <c r="EZS2350" s="1359"/>
      <c r="EZT2350" s="1359"/>
      <c r="EZU2350" s="1359"/>
      <c r="EZV2350" s="1359"/>
      <c r="EZW2350" s="1359"/>
      <c r="EZX2350" s="1359"/>
      <c r="EZY2350" s="1359"/>
      <c r="EZZ2350" s="1359"/>
      <c r="FAA2350" s="1359"/>
      <c r="FAB2350" s="1359"/>
      <c r="FAC2350" s="1359"/>
      <c r="FAD2350" s="1359"/>
      <c r="FAE2350" s="1359"/>
      <c r="FAF2350" s="1359"/>
      <c r="FAG2350" s="1359"/>
      <c r="FAH2350" s="1359"/>
      <c r="FAI2350" s="1359"/>
      <c r="FAJ2350" s="1359"/>
      <c r="FAK2350" s="1359"/>
      <c r="FAL2350" s="1359"/>
      <c r="FAM2350" s="1359"/>
      <c r="FAN2350" s="1359"/>
      <c r="FAO2350" s="1359"/>
      <c r="FAP2350" s="1359"/>
      <c r="FAQ2350" s="1359"/>
      <c r="FAR2350" s="1359"/>
      <c r="FAS2350" s="1359"/>
      <c r="FAT2350" s="1359"/>
      <c r="FAU2350" s="1359"/>
      <c r="FAV2350" s="1359"/>
      <c r="FAW2350" s="1359"/>
      <c r="FAX2350" s="1359"/>
      <c r="FAY2350" s="1359"/>
      <c r="FAZ2350" s="1359"/>
      <c r="FBA2350" s="1359"/>
      <c r="FBB2350" s="1359"/>
      <c r="FBC2350" s="1359"/>
      <c r="FBD2350" s="1359"/>
      <c r="FBE2350" s="1359"/>
      <c r="FBF2350" s="1359"/>
      <c r="FBG2350" s="1359"/>
      <c r="FBH2350" s="1359"/>
      <c r="FBI2350" s="1359"/>
      <c r="FBJ2350" s="1359"/>
      <c r="FBK2350" s="1359"/>
      <c r="FBL2350" s="1359"/>
      <c r="FBM2350" s="1359"/>
      <c r="FBN2350" s="1359"/>
      <c r="FBO2350" s="1359"/>
      <c r="FBP2350" s="1359"/>
      <c r="FBQ2350" s="1359"/>
      <c r="FBR2350" s="1359"/>
      <c r="FBS2350" s="1359"/>
      <c r="FBT2350" s="1359"/>
      <c r="FBU2350" s="1359"/>
      <c r="FBV2350" s="1359"/>
      <c r="FBW2350" s="1359"/>
      <c r="FBX2350" s="1359"/>
      <c r="FBY2350" s="1359"/>
      <c r="FBZ2350" s="1359"/>
      <c r="FCA2350" s="1359"/>
      <c r="FCB2350" s="1359"/>
      <c r="FCC2350" s="1359"/>
      <c r="FCD2350" s="1359"/>
      <c r="FCE2350" s="1359"/>
      <c r="FCF2350" s="1359"/>
      <c r="FCG2350" s="1359"/>
      <c r="FCH2350" s="1359"/>
      <c r="FCI2350" s="1359"/>
      <c r="FCJ2350" s="1359"/>
      <c r="FCK2350" s="1359"/>
      <c r="FCL2350" s="1359"/>
      <c r="FCM2350" s="1359"/>
      <c r="FCN2350" s="1359"/>
      <c r="FCO2350" s="1359"/>
      <c r="FCP2350" s="1359"/>
      <c r="FCQ2350" s="1359"/>
      <c r="FCR2350" s="1359"/>
      <c r="FCS2350" s="1359"/>
      <c r="FCT2350" s="1359"/>
      <c r="FCU2350" s="1359"/>
      <c r="FCV2350" s="1359"/>
      <c r="FCW2350" s="1359"/>
      <c r="FCX2350" s="1359"/>
      <c r="FCY2350" s="1359"/>
      <c r="FCZ2350" s="1359"/>
      <c r="FDA2350" s="1359"/>
      <c r="FDB2350" s="1359"/>
      <c r="FDC2350" s="1359"/>
      <c r="FDD2350" s="1359"/>
      <c r="FDE2350" s="1359"/>
      <c r="FDF2350" s="1359"/>
      <c r="FDG2350" s="1359"/>
      <c r="FDH2350" s="1359"/>
      <c r="FDI2350" s="1359"/>
      <c r="FDJ2350" s="1359"/>
      <c r="FDK2350" s="1359"/>
      <c r="FDL2350" s="1359"/>
      <c r="FDM2350" s="1359"/>
      <c r="FDN2350" s="1359"/>
      <c r="FDO2350" s="1359"/>
      <c r="FDP2350" s="1359"/>
      <c r="FDQ2350" s="1359"/>
      <c r="FDR2350" s="1359"/>
      <c r="FDS2350" s="1359"/>
      <c r="FDT2350" s="1359"/>
      <c r="FDU2350" s="1359"/>
      <c r="FDV2350" s="1359"/>
      <c r="FDW2350" s="1359"/>
      <c r="FDX2350" s="1359"/>
      <c r="FDY2350" s="1359"/>
      <c r="FDZ2350" s="1359"/>
      <c r="FEA2350" s="1359"/>
      <c r="FEB2350" s="1359"/>
      <c r="FEC2350" s="1359"/>
      <c r="FED2350" s="1359"/>
      <c r="FEE2350" s="1359"/>
      <c r="FEF2350" s="1359"/>
      <c r="FEG2350" s="1359"/>
      <c r="FEH2350" s="1359"/>
      <c r="FEI2350" s="1359"/>
      <c r="FEJ2350" s="1359"/>
      <c r="FEK2350" s="1359"/>
      <c r="FEL2350" s="1359"/>
      <c r="FEM2350" s="1359"/>
      <c r="FEN2350" s="1359"/>
      <c r="FEO2350" s="1359"/>
      <c r="FEP2350" s="1359"/>
      <c r="FEQ2350" s="1359"/>
      <c r="FER2350" s="1359"/>
      <c r="FES2350" s="1359"/>
      <c r="FET2350" s="1359"/>
      <c r="FEU2350" s="1359"/>
      <c r="FEV2350" s="1359"/>
      <c r="FEW2350" s="1359"/>
      <c r="FEX2350" s="1359"/>
      <c r="FEY2350" s="1359"/>
      <c r="FEZ2350" s="1359"/>
      <c r="FFA2350" s="1359"/>
      <c r="FFB2350" s="1359"/>
      <c r="FFC2350" s="1359"/>
      <c r="FFD2350" s="1359"/>
      <c r="FFE2350" s="1359"/>
      <c r="FFF2350" s="1359"/>
      <c r="FFG2350" s="1359"/>
      <c r="FFH2350" s="1359"/>
      <c r="FFI2350" s="1359"/>
      <c r="FFJ2350" s="1359"/>
      <c r="FFK2350" s="1359"/>
      <c r="FFL2350" s="1359"/>
      <c r="FFM2350" s="1359"/>
      <c r="FFN2350" s="1359"/>
      <c r="FFO2350" s="1359"/>
      <c r="FFP2350" s="1359"/>
      <c r="FFQ2350" s="1359"/>
      <c r="FFR2350" s="1359"/>
      <c r="FFS2350" s="1359"/>
      <c r="FFT2350" s="1359"/>
      <c r="FFU2350" s="1359"/>
      <c r="FFV2350" s="1359"/>
      <c r="FFW2350" s="1359"/>
      <c r="FFX2350" s="1359"/>
      <c r="FFY2350" s="1359"/>
      <c r="FFZ2350" s="1359"/>
      <c r="FGA2350" s="1359"/>
      <c r="FGB2350" s="1359"/>
      <c r="FGC2350" s="1359"/>
      <c r="FGD2350" s="1359"/>
      <c r="FGE2350" s="1359"/>
      <c r="FGF2350" s="1359"/>
      <c r="FGG2350" s="1359"/>
      <c r="FGH2350" s="1359"/>
      <c r="FGI2350" s="1359"/>
      <c r="FGJ2350" s="1359"/>
      <c r="FGK2350" s="1359"/>
      <c r="FGL2350" s="1359"/>
      <c r="FGM2350" s="1359"/>
      <c r="FGN2350" s="1359"/>
      <c r="FGO2350" s="1359"/>
      <c r="FGP2350" s="1359"/>
      <c r="FGQ2350" s="1359"/>
      <c r="FGR2350" s="1359"/>
      <c r="FGS2350" s="1359"/>
      <c r="FGT2350" s="1359"/>
      <c r="FGU2350" s="1359"/>
      <c r="FGV2350" s="1359"/>
      <c r="FGW2350" s="1359"/>
      <c r="FGX2350" s="1359"/>
      <c r="FGY2350" s="1359"/>
      <c r="FGZ2350" s="1359"/>
      <c r="FHA2350" s="1359"/>
      <c r="FHB2350" s="1359"/>
      <c r="FHC2350" s="1359"/>
      <c r="FHD2350" s="1359"/>
      <c r="FHE2350" s="1359"/>
      <c r="FHF2350" s="1359"/>
      <c r="FHG2350" s="1359"/>
      <c r="FHH2350" s="1359"/>
      <c r="FHI2350" s="1359"/>
      <c r="FHJ2350" s="1359"/>
      <c r="FHK2350" s="1359"/>
      <c r="FHL2350" s="1359"/>
      <c r="FHM2350" s="1359"/>
      <c r="FHN2350" s="1359"/>
      <c r="FHO2350" s="1359"/>
      <c r="FHP2350" s="1359"/>
      <c r="FHQ2350" s="1359"/>
      <c r="FHR2350" s="1359"/>
      <c r="FHS2350" s="1359"/>
      <c r="FHT2350" s="1359"/>
      <c r="FHU2350" s="1359"/>
      <c r="FHV2350" s="1359"/>
      <c r="FHW2350" s="1359"/>
      <c r="FHX2350" s="1359"/>
      <c r="FHY2350" s="1359"/>
      <c r="FHZ2350" s="1359"/>
      <c r="FIA2350" s="1359"/>
      <c r="FIB2350" s="1359"/>
      <c r="FIC2350" s="1359"/>
      <c r="FID2350" s="1359"/>
      <c r="FIE2350" s="1359"/>
      <c r="FIF2350" s="1359"/>
      <c r="FIG2350" s="1359"/>
      <c r="FIH2350" s="1359"/>
      <c r="FII2350" s="1359"/>
      <c r="FIJ2350" s="1359"/>
      <c r="FIK2350" s="1359"/>
      <c r="FIL2350" s="1359"/>
      <c r="FIM2350" s="1359"/>
      <c r="FIN2350" s="1359"/>
      <c r="FIO2350" s="1359"/>
      <c r="FIP2350" s="1359"/>
      <c r="FIQ2350" s="1359"/>
      <c r="FIR2350" s="1359"/>
      <c r="FIS2350" s="1359"/>
      <c r="FIT2350" s="1359"/>
      <c r="FIU2350" s="1359"/>
      <c r="FIV2350" s="1359"/>
      <c r="FIW2350" s="1359"/>
      <c r="FIX2350" s="1359"/>
      <c r="FIY2350" s="1359"/>
      <c r="FIZ2350" s="1359"/>
      <c r="FJA2350" s="1359"/>
      <c r="FJB2350" s="1359"/>
      <c r="FJC2350" s="1359"/>
      <c r="FJD2350" s="1359"/>
      <c r="FJE2350" s="1359"/>
      <c r="FJF2350" s="1359"/>
      <c r="FJG2350" s="1359"/>
      <c r="FJH2350" s="1359"/>
      <c r="FJI2350" s="1359"/>
      <c r="FJJ2350" s="1359"/>
      <c r="FJK2350" s="1359"/>
      <c r="FJL2350" s="1359"/>
      <c r="FJM2350" s="1359"/>
      <c r="FJN2350" s="1359"/>
      <c r="FJO2350" s="1359"/>
      <c r="FJP2350" s="1359"/>
      <c r="FJQ2350" s="1359"/>
      <c r="FJR2350" s="1359"/>
      <c r="FJS2350" s="1359"/>
      <c r="FJT2350" s="1359"/>
      <c r="FJU2350" s="1359"/>
      <c r="FJV2350" s="1359"/>
      <c r="FJW2350" s="1359"/>
      <c r="FJX2350" s="1359"/>
      <c r="FJY2350" s="1359"/>
      <c r="FJZ2350" s="1359"/>
      <c r="FKA2350" s="1359"/>
      <c r="FKB2350" s="1359"/>
      <c r="FKC2350" s="1359"/>
      <c r="FKD2350" s="1359"/>
      <c r="FKE2350" s="1359"/>
      <c r="FKF2350" s="1359"/>
      <c r="FKG2350" s="1359"/>
      <c r="FKH2350" s="1359"/>
      <c r="FKI2350" s="1359"/>
      <c r="FKJ2350" s="1359"/>
      <c r="FKK2350" s="1359"/>
      <c r="FKL2350" s="1359"/>
      <c r="FKM2350" s="1359"/>
      <c r="FKN2350" s="1359"/>
      <c r="FKO2350" s="1359"/>
      <c r="FKP2350" s="1359"/>
      <c r="FKQ2350" s="1359"/>
      <c r="FKR2350" s="1359"/>
      <c r="FKS2350" s="1359"/>
      <c r="FKT2350" s="1359"/>
      <c r="FKU2350" s="1359"/>
      <c r="FKV2350" s="1359"/>
      <c r="FKW2350" s="1359"/>
      <c r="FKX2350" s="1359"/>
      <c r="FKY2350" s="1359"/>
      <c r="FKZ2350" s="1359"/>
      <c r="FLA2350" s="1359"/>
      <c r="FLB2350" s="1359"/>
      <c r="FLC2350" s="1359"/>
      <c r="FLD2350" s="1359"/>
      <c r="FLE2350" s="1359"/>
      <c r="FLF2350" s="1359"/>
      <c r="FLG2350" s="1359"/>
      <c r="FLH2350" s="1359"/>
      <c r="FLI2350" s="1359"/>
      <c r="FLJ2350" s="1359"/>
      <c r="FLK2350" s="1359"/>
      <c r="FLL2350" s="1359"/>
      <c r="FLM2350" s="1359"/>
      <c r="FLN2350" s="1359"/>
      <c r="FLO2350" s="1359"/>
      <c r="FLP2350" s="1359"/>
      <c r="FLQ2350" s="1359"/>
      <c r="FLR2350" s="1359"/>
      <c r="FLS2350" s="1359"/>
      <c r="FLT2350" s="1359"/>
      <c r="FLU2350" s="1359"/>
      <c r="FLV2350" s="1359"/>
      <c r="FLW2350" s="1359"/>
      <c r="FLX2350" s="1359"/>
      <c r="FLY2350" s="1359"/>
      <c r="FLZ2350" s="1359"/>
      <c r="FMA2350" s="1359"/>
      <c r="FMB2350" s="1359"/>
      <c r="FMC2350" s="1359"/>
      <c r="FMD2350" s="1359"/>
      <c r="FME2350" s="1359"/>
      <c r="FMF2350" s="1359"/>
      <c r="FMG2350" s="1359"/>
      <c r="FMH2350" s="1359"/>
      <c r="FMI2350" s="1359"/>
      <c r="FMJ2350" s="1359"/>
      <c r="FMK2350" s="1359"/>
      <c r="FML2350" s="1359"/>
      <c r="FMM2350" s="1359"/>
      <c r="FMN2350" s="1359"/>
      <c r="FMO2350" s="1359"/>
      <c r="FMP2350" s="1359"/>
      <c r="FMQ2350" s="1359"/>
      <c r="FMR2350" s="1359"/>
      <c r="FMS2350" s="1359"/>
      <c r="FMT2350" s="1359"/>
      <c r="FMU2350" s="1359"/>
      <c r="FMV2350" s="1359"/>
      <c r="FMW2350" s="1359"/>
      <c r="FMX2350" s="1359"/>
      <c r="FMY2350" s="1359"/>
      <c r="FMZ2350" s="1359"/>
      <c r="FNA2350" s="1359"/>
      <c r="FNB2350" s="1359"/>
      <c r="FNC2350" s="1359"/>
      <c r="FND2350" s="1359"/>
      <c r="FNE2350" s="1359"/>
      <c r="FNF2350" s="1359"/>
      <c r="FNG2350" s="1359"/>
      <c r="FNH2350" s="1359"/>
      <c r="FNI2350" s="1359"/>
      <c r="FNJ2350" s="1359"/>
      <c r="FNK2350" s="1359"/>
      <c r="FNL2350" s="1359"/>
      <c r="FNM2350" s="1359"/>
      <c r="FNN2350" s="1359"/>
      <c r="FNO2350" s="1359"/>
      <c r="FNP2350" s="1359"/>
      <c r="FNQ2350" s="1359"/>
      <c r="FNR2350" s="1359"/>
      <c r="FNS2350" s="1359"/>
      <c r="FNT2350" s="1359"/>
      <c r="FNU2350" s="1359"/>
      <c r="FNV2350" s="1359"/>
      <c r="FNW2350" s="1359"/>
      <c r="FNX2350" s="1359"/>
      <c r="FNY2350" s="1359"/>
      <c r="FNZ2350" s="1359"/>
      <c r="FOA2350" s="1359"/>
      <c r="FOB2350" s="1359"/>
      <c r="FOC2350" s="1359"/>
      <c r="FOD2350" s="1359"/>
      <c r="FOE2350" s="1359"/>
      <c r="FOF2350" s="1359"/>
      <c r="FOG2350" s="1359"/>
      <c r="FOH2350" s="1359"/>
      <c r="FOI2350" s="1359"/>
      <c r="FOJ2350" s="1359"/>
      <c r="FOK2350" s="1359"/>
      <c r="FOL2350" s="1359"/>
      <c r="FOM2350" s="1359"/>
      <c r="FON2350" s="1359"/>
      <c r="FOO2350" s="1359"/>
      <c r="FOP2350" s="1359"/>
      <c r="FOQ2350" s="1359"/>
      <c r="FOR2350" s="1359"/>
      <c r="FOS2350" s="1359"/>
      <c r="FOT2350" s="1359"/>
      <c r="FOU2350" s="1359"/>
      <c r="FOV2350" s="1359"/>
      <c r="FOW2350" s="1359"/>
      <c r="FOX2350" s="1359"/>
      <c r="FOY2350" s="1359"/>
      <c r="FOZ2350" s="1359"/>
      <c r="FPA2350" s="1359"/>
      <c r="FPB2350" s="1359"/>
      <c r="FPC2350" s="1359"/>
      <c r="FPD2350" s="1359"/>
      <c r="FPE2350" s="1359"/>
      <c r="FPF2350" s="1359"/>
      <c r="FPG2350" s="1359"/>
      <c r="FPH2350" s="1359"/>
      <c r="FPI2350" s="1359"/>
      <c r="FPJ2350" s="1359"/>
      <c r="FPK2350" s="1359"/>
      <c r="FPL2350" s="1359"/>
      <c r="FPM2350" s="1359"/>
      <c r="FPN2350" s="1359"/>
      <c r="FPO2350" s="1359"/>
      <c r="FPP2350" s="1359"/>
      <c r="FPQ2350" s="1359"/>
      <c r="FPR2350" s="1359"/>
      <c r="FPS2350" s="1359"/>
      <c r="FPT2350" s="1359"/>
      <c r="FPU2350" s="1359"/>
      <c r="FPV2350" s="1359"/>
      <c r="FPW2350" s="1359"/>
      <c r="FPX2350" s="1359"/>
      <c r="FPY2350" s="1359"/>
      <c r="FPZ2350" s="1359"/>
      <c r="FQA2350" s="1359"/>
      <c r="FQB2350" s="1359"/>
      <c r="FQC2350" s="1359"/>
      <c r="FQD2350" s="1359"/>
      <c r="FQE2350" s="1359"/>
      <c r="FQF2350" s="1359"/>
      <c r="FQG2350" s="1359"/>
      <c r="FQH2350" s="1359"/>
      <c r="FQI2350" s="1359"/>
      <c r="FQJ2350" s="1359"/>
      <c r="FQK2350" s="1359"/>
      <c r="FQL2350" s="1359"/>
      <c r="FQM2350" s="1359"/>
      <c r="FQN2350" s="1359"/>
      <c r="FQO2350" s="1359"/>
      <c r="FQP2350" s="1359"/>
      <c r="FQQ2350" s="1359"/>
      <c r="FQR2350" s="1359"/>
      <c r="FQS2350" s="1359"/>
      <c r="FQT2350" s="1359"/>
      <c r="FQU2350" s="1359"/>
      <c r="FQV2350" s="1359"/>
      <c r="FQW2350" s="1359"/>
      <c r="FQX2350" s="1359"/>
      <c r="FQY2350" s="1359"/>
      <c r="FQZ2350" s="1359"/>
      <c r="FRA2350" s="1359"/>
      <c r="FRB2350" s="1359"/>
      <c r="FRC2350" s="1359"/>
      <c r="FRD2350" s="1359"/>
      <c r="FRE2350" s="1359"/>
      <c r="FRF2350" s="1359"/>
      <c r="FRG2350" s="1359"/>
      <c r="FRH2350" s="1359"/>
      <c r="FRI2350" s="1359"/>
      <c r="FRJ2350" s="1359"/>
      <c r="FRK2350" s="1359"/>
      <c r="FRL2350" s="1359"/>
      <c r="FRM2350" s="1359"/>
      <c r="FRN2350" s="1359"/>
      <c r="FRO2350" s="1359"/>
      <c r="FRP2350" s="1359"/>
      <c r="FRQ2350" s="1359"/>
      <c r="FRR2350" s="1359"/>
      <c r="FRS2350" s="1359"/>
      <c r="FRT2350" s="1359"/>
      <c r="FRU2350" s="1359"/>
      <c r="FRV2350" s="1359"/>
      <c r="FRW2350" s="1359"/>
      <c r="FRX2350" s="1359"/>
      <c r="FRY2350" s="1359"/>
      <c r="FRZ2350" s="1359"/>
      <c r="FSA2350" s="1359"/>
      <c r="FSB2350" s="1359"/>
      <c r="FSC2350" s="1359"/>
      <c r="FSD2350" s="1359"/>
      <c r="FSE2350" s="1359"/>
      <c r="FSF2350" s="1359"/>
      <c r="FSG2350" s="1359"/>
      <c r="FSH2350" s="1359"/>
      <c r="FSI2350" s="1359"/>
      <c r="FSJ2350" s="1359"/>
      <c r="FSK2350" s="1359"/>
      <c r="FSL2350" s="1359"/>
      <c r="FSM2350" s="1359"/>
      <c r="FSN2350" s="1359"/>
      <c r="FSO2350" s="1359"/>
      <c r="FSP2350" s="1359"/>
      <c r="FSQ2350" s="1359"/>
      <c r="FSR2350" s="1359"/>
      <c r="FSS2350" s="1359"/>
      <c r="FST2350" s="1359"/>
      <c r="FSU2350" s="1359"/>
      <c r="FSV2350" s="1359"/>
      <c r="FSW2350" s="1359"/>
      <c r="FSX2350" s="1359"/>
      <c r="FSY2350" s="1359"/>
      <c r="FSZ2350" s="1359"/>
      <c r="FTA2350" s="1359"/>
      <c r="FTB2350" s="1359"/>
      <c r="FTC2350" s="1359"/>
      <c r="FTD2350" s="1359"/>
      <c r="FTE2350" s="1359"/>
      <c r="FTF2350" s="1359"/>
      <c r="FTG2350" s="1359"/>
      <c r="FTH2350" s="1359"/>
      <c r="FTI2350" s="1359"/>
      <c r="FTJ2350" s="1359"/>
      <c r="FTK2350" s="1359"/>
      <c r="FTL2350" s="1359"/>
      <c r="FTM2350" s="1359"/>
      <c r="FTN2350" s="1359"/>
      <c r="FTO2350" s="1359"/>
      <c r="FTP2350" s="1359"/>
      <c r="FTQ2350" s="1359"/>
      <c r="FTR2350" s="1359"/>
      <c r="FTS2350" s="1359"/>
      <c r="FTT2350" s="1359"/>
      <c r="FTU2350" s="1359"/>
      <c r="FTV2350" s="1359"/>
      <c r="FTW2350" s="1359"/>
      <c r="FTX2350" s="1359"/>
      <c r="FTY2350" s="1359"/>
      <c r="FTZ2350" s="1359"/>
      <c r="FUA2350" s="1359"/>
      <c r="FUB2350" s="1359"/>
      <c r="FUC2350" s="1359"/>
      <c r="FUD2350" s="1359"/>
      <c r="FUE2350" s="1359"/>
      <c r="FUF2350" s="1359"/>
      <c r="FUG2350" s="1359"/>
      <c r="FUH2350" s="1359"/>
      <c r="FUI2350" s="1359"/>
      <c r="FUJ2350" s="1359"/>
      <c r="FUK2350" s="1359"/>
      <c r="FUL2350" s="1359"/>
      <c r="FUM2350" s="1359"/>
      <c r="FUN2350" s="1359"/>
      <c r="FUO2350" s="1359"/>
      <c r="FUP2350" s="1359"/>
      <c r="FUQ2350" s="1359"/>
      <c r="FUR2350" s="1359"/>
      <c r="FUS2350" s="1359"/>
      <c r="FUT2350" s="1359"/>
      <c r="FUU2350" s="1359"/>
      <c r="FUV2350" s="1359"/>
      <c r="FUW2350" s="1359"/>
      <c r="FUX2350" s="1359"/>
      <c r="FUY2350" s="1359"/>
      <c r="FUZ2350" s="1359"/>
      <c r="FVA2350" s="1359"/>
      <c r="FVB2350" s="1359"/>
      <c r="FVC2350" s="1359"/>
      <c r="FVD2350" s="1359"/>
      <c r="FVE2350" s="1359"/>
      <c r="FVF2350" s="1359"/>
      <c r="FVG2350" s="1359"/>
      <c r="FVH2350" s="1359"/>
      <c r="FVI2350" s="1359"/>
      <c r="FVJ2350" s="1359"/>
      <c r="FVK2350" s="1359"/>
      <c r="FVL2350" s="1359"/>
      <c r="FVM2350" s="1359"/>
      <c r="FVN2350" s="1359"/>
      <c r="FVO2350" s="1359"/>
      <c r="FVP2350" s="1359"/>
      <c r="FVQ2350" s="1359"/>
      <c r="FVR2350" s="1359"/>
      <c r="FVS2350" s="1359"/>
      <c r="FVT2350" s="1359"/>
      <c r="FVU2350" s="1359"/>
      <c r="FVV2350" s="1359"/>
      <c r="FVW2350" s="1359"/>
      <c r="FVX2350" s="1359"/>
      <c r="FVY2350" s="1359"/>
      <c r="FVZ2350" s="1359"/>
      <c r="FWA2350" s="1359"/>
      <c r="FWB2350" s="1359"/>
      <c r="FWC2350" s="1359"/>
      <c r="FWD2350" s="1359"/>
      <c r="FWE2350" s="1359"/>
      <c r="FWF2350" s="1359"/>
      <c r="FWG2350" s="1359"/>
      <c r="FWH2350" s="1359"/>
      <c r="FWI2350" s="1359"/>
      <c r="FWJ2350" s="1359"/>
      <c r="FWK2350" s="1359"/>
      <c r="FWL2350" s="1359"/>
      <c r="FWM2350" s="1359"/>
      <c r="FWN2350" s="1359"/>
      <c r="FWO2350" s="1359"/>
      <c r="FWP2350" s="1359"/>
      <c r="FWQ2350" s="1359"/>
      <c r="FWR2350" s="1359"/>
      <c r="FWS2350" s="1359"/>
      <c r="FWT2350" s="1359"/>
      <c r="FWU2350" s="1359"/>
      <c r="FWV2350" s="1359"/>
      <c r="FWW2350" s="1359"/>
      <c r="FWX2350" s="1359"/>
      <c r="FWY2350" s="1359"/>
      <c r="FWZ2350" s="1359"/>
      <c r="FXA2350" s="1359"/>
      <c r="FXB2350" s="1359"/>
      <c r="FXC2350" s="1359"/>
      <c r="FXD2350" s="1359"/>
      <c r="FXE2350" s="1359"/>
      <c r="FXF2350" s="1359"/>
      <c r="FXG2350" s="1359"/>
      <c r="FXH2350" s="1359"/>
      <c r="FXI2350" s="1359"/>
      <c r="FXJ2350" s="1359"/>
      <c r="FXK2350" s="1359"/>
      <c r="FXL2350" s="1359"/>
      <c r="FXM2350" s="1359"/>
      <c r="FXN2350" s="1359"/>
      <c r="FXO2350" s="1359"/>
      <c r="FXP2350" s="1359"/>
      <c r="FXQ2350" s="1359"/>
      <c r="FXR2350" s="1359"/>
      <c r="FXS2350" s="1359"/>
      <c r="FXT2350" s="1359"/>
      <c r="FXU2350" s="1359"/>
      <c r="FXV2350" s="1359"/>
      <c r="FXW2350" s="1359"/>
      <c r="FXX2350" s="1359"/>
      <c r="FXY2350" s="1359"/>
      <c r="FXZ2350" s="1359"/>
      <c r="FYA2350" s="1359"/>
      <c r="FYB2350" s="1359"/>
      <c r="FYC2350" s="1359"/>
      <c r="FYD2350" s="1359"/>
      <c r="FYE2350" s="1359"/>
      <c r="FYF2350" s="1359"/>
      <c r="FYG2350" s="1359"/>
      <c r="FYH2350" s="1359"/>
      <c r="FYI2350" s="1359"/>
      <c r="FYJ2350" s="1359"/>
      <c r="FYK2350" s="1359"/>
      <c r="FYL2350" s="1359"/>
      <c r="FYM2350" s="1359"/>
      <c r="FYN2350" s="1359"/>
      <c r="FYO2350" s="1359"/>
      <c r="FYP2350" s="1359"/>
      <c r="FYQ2350" s="1359"/>
      <c r="FYR2350" s="1359"/>
      <c r="FYS2350" s="1359"/>
      <c r="FYT2350" s="1359"/>
      <c r="FYU2350" s="1359"/>
      <c r="FYV2350" s="1359"/>
      <c r="FYW2350" s="1359"/>
      <c r="FYX2350" s="1359"/>
      <c r="FYY2350" s="1359"/>
      <c r="FYZ2350" s="1359"/>
      <c r="FZA2350" s="1359"/>
      <c r="FZB2350" s="1359"/>
      <c r="FZC2350" s="1359"/>
      <c r="FZD2350" s="1359"/>
      <c r="FZE2350" s="1359"/>
      <c r="FZF2350" s="1359"/>
      <c r="FZG2350" s="1359"/>
      <c r="FZH2350" s="1359"/>
      <c r="FZI2350" s="1359"/>
      <c r="FZJ2350" s="1359"/>
      <c r="FZK2350" s="1359"/>
      <c r="FZL2350" s="1359"/>
      <c r="FZM2350" s="1359"/>
      <c r="FZN2350" s="1359"/>
      <c r="FZO2350" s="1359"/>
      <c r="FZP2350" s="1359"/>
      <c r="FZQ2350" s="1359"/>
      <c r="FZR2350" s="1359"/>
      <c r="FZS2350" s="1359"/>
      <c r="FZT2350" s="1359"/>
      <c r="FZU2350" s="1359"/>
      <c r="FZV2350" s="1359"/>
      <c r="FZW2350" s="1359"/>
      <c r="FZX2350" s="1359"/>
      <c r="FZY2350" s="1359"/>
      <c r="FZZ2350" s="1359"/>
      <c r="GAA2350" s="1359"/>
      <c r="GAB2350" s="1359"/>
      <c r="GAC2350" s="1359"/>
      <c r="GAD2350" s="1359"/>
      <c r="GAE2350" s="1359"/>
      <c r="GAF2350" s="1359"/>
      <c r="GAG2350" s="1359"/>
      <c r="GAH2350" s="1359"/>
      <c r="GAI2350" s="1359"/>
      <c r="GAJ2350" s="1359"/>
      <c r="GAK2350" s="1359"/>
      <c r="GAL2350" s="1359"/>
      <c r="GAM2350" s="1359"/>
      <c r="GAN2350" s="1359"/>
      <c r="GAO2350" s="1359"/>
      <c r="GAP2350" s="1359"/>
      <c r="GAQ2350" s="1359"/>
      <c r="GAR2350" s="1359"/>
      <c r="GAS2350" s="1359"/>
      <c r="GAT2350" s="1359"/>
      <c r="GAU2350" s="1359"/>
      <c r="GAV2350" s="1359"/>
      <c r="GAW2350" s="1359"/>
      <c r="GAX2350" s="1359"/>
      <c r="GAY2350" s="1359"/>
      <c r="GAZ2350" s="1359"/>
      <c r="GBA2350" s="1359"/>
      <c r="GBB2350" s="1359"/>
      <c r="GBC2350" s="1359"/>
      <c r="GBD2350" s="1359"/>
      <c r="GBE2350" s="1359"/>
      <c r="GBF2350" s="1359"/>
      <c r="GBG2350" s="1359"/>
      <c r="GBH2350" s="1359"/>
      <c r="GBI2350" s="1359"/>
      <c r="GBJ2350" s="1359"/>
      <c r="GBK2350" s="1359"/>
      <c r="GBL2350" s="1359"/>
      <c r="GBM2350" s="1359"/>
      <c r="GBN2350" s="1359"/>
      <c r="GBO2350" s="1359"/>
      <c r="GBP2350" s="1359"/>
      <c r="GBQ2350" s="1359"/>
      <c r="GBR2350" s="1359"/>
      <c r="GBS2350" s="1359"/>
      <c r="GBT2350" s="1359"/>
      <c r="GBU2350" s="1359"/>
      <c r="GBV2350" s="1359"/>
      <c r="GBW2350" s="1359"/>
      <c r="GBX2350" s="1359"/>
      <c r="GBY2350" s="1359"/>
      <c r="GBZ2350" s="1359"/>
      <c r="GCA2350" s="1359"/>
      <c r="GCB2350" s="1359"/>
      <c r="GCC2350" s="1359"/>
      <c r="GCD2350" s="1359"/>
      <c r="GCE2350" s="1359"/>
      <c r="GCF2350" s="1359"/>
      <c r="GCG2350" s="1359"/>
      <c r="GCH2350" s="1359"/>
      <c r="GCI2350" s="1359"/>
      <c r="GCJ2350" s="1359"/>
      <c r="GCK2350" s="1359"/>
      <c r="GCL2350" s="1359"/>
      <c r="GCM2350" s="1359"/>
      <c r="GCN2350" s="1359"/>
      <c r="GCO2350" s="1359"/>
      <c r="GCP2350" s="1359"/>
      <c r="GCQ2350" s="1359"/>
      <c r="GCR2350" s="1359"/>
      <c r="GCS2350" s="1359"/>
      <c r="GCT2350" s="1359"/>
      <c r="GCU2350" s="1359"/>
      <c r="GCV2350" s="1359"/>
      <c r="GCW2350" s="1359"/>
      <c r="GCX2350" s="1359"/>
      <c r="GCY2350" s="1359"/>
      <c r="GCZ2350" s="1359"/>
      <c r="GDA2350" s="1359"/>
      <c r="GDB2350" s="1359"/>
      <c r="GDC2350" s="1359"/>
      <c r="GDD2350" s="1359"/>
      <c r="GDE2350" s="1359"/>
      <c r="GDF2350" s="1359"/>
      <c r="GDG2350" s="1359"/>
      <c r="GDH2350" s="1359"/>
      <c r="GDI2350" s="1359"/>
      <c r="GDJ2350" s="1359"/>
      <c r="GDK2350" s="1359"/>
      <c r="GDL2350" s="1359"/>
      <c r="GDM2350" s="1359"/>
      <c r="GDN2350" s="1359"/>
      <c r="GDO2350" s="1359"/>
      <c r="GDP2350" s="1359"/>
      <c r="GDQ2350" s="1359"/>
      <c r="GDR2350" s="1359"/>
      <c r="GDS2350" s="1359"/>
      <c r="GDT2350" s="1359"/>
      <c r="GDU2350" s="1359"/>
      <c r="GDV2350" s="1359"/>
      <c r="GDW2350" s="1359"/>
      <c r="GDX2350" s="1359"/>
      <c r="GDY2350" s="1359"/>
      <c r="GDZ2350" s="1359"/>
      <c r="GEA2350" s="1359"/>
      <c r="GEB2350" s="1359"/>
      <c r="GEC2350" s="1359"/>
      <c r="GED2350" s="1359"/>
      <c r="GEE2350" s="1359"/>
      <c r="GEF2350" s="1359"/>
      <c r="GEG2350" s="1359"/>
      <c r="GEH2350" s="1359"/>
      <c r="GEI2350" s="1359"/>
      <c r="GEJ2350" s="1359"/>
      <c r="GEK2350" s="1359"/>
      <c r="GEL2350" s="1359"/>
      <c r="GEM2350" s="1359"/>
      <c r="GEN2350" s="1359"/>
      <c r="GEO2350" s="1359"/>
      <c r="GEP2350" s="1359"/>
      <c r="GEQ2350" s="1359"/>
      <c r="GER2350" s="1359"/>
      <c r="GES2350" s="1359"/>
      <c r="GET2350" s="1359"/>
      <c r="GEU2350" s="1359"/>
      <c r="GEV2350" s="1359"/>
      <c r="GEW2350" s="1359"/>
      <c r="GEX2350" s="1359"/>
      <c r="GEY2350" s="1359"/>
      <c r="GEZ2350" s="1359"/>
      <c r="GFA2350" s="1359"/>
      <c r="GFB2350" s="1359"/>
      <c r="GFC2350" s="1359"/>
      <c r="GFD2350" s="1359"/>
      <c r="GFE2350" s="1359"/>
      <c r="GFF2350" s="1359"/>
      <c r="GFG2350" s="1359"/>
      <c r="GFH2350" s="1359"/>
      <c r="GFI2350" s="1359"/>
      <c r="GFJ2350" s="1359"/>
      <c r="GFK2350" s="1359"/>
      <c r="GFL2350" s="1359"/>
      <c r="GFM2350" s="1359"/>
      <c r="GFN2350" s="1359"/>
      <c r="GFO2350" s="1359"/>
      <c r="GFP2350" s="1359"/>
      <c r="GFQ2350" s="1359"/>
      <c r="GFR2350" s="1359"/>
      <c r="GFS2350" s="1359"/>
      <c r="GFT2350" s="1359"/>
      <c r="GFU2350" s="1359"/>
      <c r="GFV2350" s="1359"/>
      <c r="GFW2350" s="1359"/>
      <c r="GFX2350" s="1359"/>
      <c r="GFY2350" s="1359"/>
      <c r="GFZ2350" s="1359"/>
      <c r="GGA2350" s="1359"/>
      <c r="GGB2350" s="1359"/>
      <c r="GGC2350" s="1359"/>
      <c r="GGD2350" s="1359"/>
      <c r="GGE2350" s="1359"/>
      <c r="GGF2350" s="1359"/>
      <c r="GGG2350" s="1359"/>
      <c r="GGH2350" s="1359"/>
      <c r="GGI2350" s="1359"/>
      <c r="GGJ2350" s="1359"/>
      <c r="GGK2350" s="1359"/>
      <c r="GGL2350" s="1359"/>
      <c r="GGM2350" s="1359"/>
      <c r="GGN2350" s="1359"/>
      <c r="GGO2350" s="1359"/>
      <c r="GGP2350" s="1359"/>
      <c r="GGQ2350" s="1359"/>
      <c r="GGR2350" s="1359"/>
      <c r="GGS2350" s="1359"/>
      <c r="GGT2350" s="1359"/>
      <c r="GGU2350" s="1359"/>
      <c r="GGV2350" s="1359"/>
      <c r="GGW2350" s="1359"/>
      <c r="GGX2350" s="1359"/>
      <c r="GGY2350" s="1359"/>
      <c r="GGZ2350" s="1359"/>
      <c r="GHA2350" s="1359"/>
      <c r="GHB2350" s="1359"/>
      <c r="GHC2350" s="1359"/>
      <c r="GHD2350" s="1359"/>
      <c r="GHE2350" s="1359"/>
      <c r="GHF2350" s="1359"/>
      <c r="GHG2350" s="1359"/>
      <c r="GHH2350" s="1359"/>
      <c r="GHI2350" s="1359"/>
      <c r="GHJ2350" s="1359"/>
      <c r="GHK2350" s="1359"/>
      <c r="GHL2350" s="1359"/>
      <c r="GHM2350" s="1359"/>
      <c r="GHN2350" s="1359"/>
      <c r="GHO2350" s="1359"/>
      <c r="GHP2350" s="1359"/>
      <c r="GHQ2350" s="1359"/>
      <c r="GHR2350" s="1359"/>
      <c r="GHS2350" s="1359"/>
      <c r="GHT2350" s="1359"/>
      <c r="GHU2350" s="1359"/>
      <c r="GHV2350" s="1359"/>
      <c r="GHW2350" s="1359"/>
      <c r="GHX2350" s="1359"/>
      <c r="GHY2350" s="1359"/>
      <c r="GHZ2350" s="1359"/>
      <c r="GIA2350" s="1359"/>
      <c r="GIB2350" s="1359"/>
      <c r="GIC2350" s="1359"/>
      <c r="GID2350" s="1359"/>
      <c r="GIE2350" s="1359"/>
      <c r="GIF2350" s="1359"/>
      <c r="GIG2350" s="1359"/>
      <c r="GIH2350" s="1359"/>
      <c r="GII2350" s="1359"/>
      <c r="GIJ2350" s="1359"/>
      <c r="GIK2350" s="1359"/>
      <c r="GIL2350" s="1359"/>
      <c r="GIM2350" s="1359"/>
      <c r="GIN2350" s="1359"/>
      <c r="GIO2350" s="1359"/>
      <c r="GIP2350" s="1359"/>
      <c r="GIQ2350" s="1359"/>
      <c r="GIR2350" s="1359"/>
      <c r="GIS2350" s="1359"/>
      <c r="GIT2350" s="1359"/>
      <c r="GIU2350" s="1359"/>
      <c r="GIV2350" s="1359"/>
      <c r="GIW2350" s="1359"/>
      <c r="GIX2350" s="1359"/>
      <c r="GIY2350" s="1359"/>
      <c r="GIZ2350" s="1359"/>
      <c r="GJA2350" s="1359"/>
      <c r="GJB2350" s="1359"/>
      <c r="GJC2350" s="1359"/>
      <c r="GJD2350" s="1359"/>
      <c r="GJE2350" s="1359"/>
      <c r="GJF2350" s="1359"/>
      <c r="GJG2350" s="1359"/>
      <c r="GJH2350" s="1359"/>
      <c r="GJI2350" s="1359"/>
      <c r="GJJ2350" s="1359"/>
      <c r="GJK2350" s="1359"/>
      <c r="GJL2350" s="1359"/>
      <c r="GJM2350" s="1359"/>
      <c r="GJN2350" s="1359"/>
      <c r="GJO2350" s="1359"/>
      <c r="GJP2350" s="1359"/>
      <c r="GJQ2350" s="1359"/>
      <c r="GJR2350" s="1359"/>
      <c r="GJS2350" s="1359"/>
      <c r="GJT2350" s="1359"/>
      <c r="GJU2350" s="1359"/>
      <c r="GJV2350" s="1359"/>
      <c r="GJW2350" s="1359"/>
      <c r="GJX2350" s="1359"/>
      <c r="GJY2350" s="1359"/>
      <c r="GJZ2350" s="1359"/>
      <c r="GKA2350" s="1359"/>
      <c r="GKB2350" s="1359"/>
      <c r="GKC2350" s="1359"/>
      <c r="GKD2350" s="1359"/>
      <c r="GKE2350" s="1359"/>
      <c r="GKF2350" s="1359"/>
      <c r="GKG2350" s="1359"/>
      <c r="GKH2350" s="1359"/>
      <c r="GKI2350" s="1359"/>
      <c r="GKJ2350" s="1359"/>
      <c r="GKK2350" s="1359"/>
      <c r="GKL2350" s="1359"/>
      <c r="GKM2350" s="1359"/>
      <c r="GKN2350" s="1359"/>
      <c r="GKO2350" s="1359"/>
      <c r="GKP2350" s="1359"/>
      <c r="GKQ2350" s="1359"/>
      <c r="GKR2350" s="1359"/>
      <c r="GKS2350" s="1359"/>
      <c r="GKT2350" s="1359"/>
      <c r="GKU2350" s="1359"/>
      <c r="GKV2350" s="1359"/>
      <c r="GKW2350" s="1359"/>
      <c r="GKX2350" s="1359"/>
      <c r="GKY2350" s="1359"/>
      <c r="GKZ2350" s="1359"/>
      <c r="GLA2350" s="1359"/>
      <c r="GLB2350" s="1359"/>
      <c r="GLC2350" s="1359"/>
      <c r="GLD2350" s="1359"/>
      <c r="GLE2350" s="1359"/>
      <c r="GLF2350" s="1359"/>
      <c r="GLG2350" s="1359"/>
      <c r="GLH2350" s="1359"/>
      <c r="GLI2350" s="1359"/>
      <c r="GLJ2350" s="1359"/>
      <c r="GLK2350" s="1359"/>
      <c r="GLL2350" s="1359"/>
      <c r="GLM2350" s="1359"/>
      <c r="GLN2350" s="1359"/>
      <c r="GLO2350" s="1359"/>
      <c r="GLP2350" s="1359"/>
      <c r="GLQ2350" s="1359"/>
      <c r="GLR2350" s="1359"/>
      <c r="GLS2350" s="1359"/>
      <c r="GLT2350" s="1359"/>
      <c r="GLU2350" s="1359"/>
      <c r="GLV2350" s="1359"/>
      <c r="GLW2350" s="1359"/>
      <c r="GLX2350" s="1359"/>
      <c r="GLY2350" s="1359"/>
      <c r="GLZ2350" s="1359"/>
      <c r="GMA2350" s="1359"/>
      <c r="GMB2350" s="1359"/>
      <c r="GMC2350" s="1359"/>
      <c r="GMD2350" s="1359"/>
      <c r="GME2350" s="1359"/>
      <c r="GMF2350" s="1359"/>
      <c r="GMG2350" s="1359"/>
      <c r="GMH2350" s="1359"/>
      <c r="GMI2350" s="1359"/>
      <c r="GMJ2350" s="1359"/>
      <c r="GMK2350" s="1359"/>
      <c r="GML2350" s="1359"/>
      <c r="GMM2350" s="1359"/>
      <c r="GMN2350" s="1359"/>
      <c r="GMO2350" s="1359"/>
      <c r="GMP2350" s="1359"/>
      <c r="GMQ2350" s="1359"/>
      <c r="GMR2350" s="1359"/>
      <c r="GMS2350" s="1359"/>
      <c r="GMT2350" s="1359"/>
      <c r="GMU2350" s="1359"/>
      <c r="GMV2350" s="1359"/>
      <c r="GMW2350" s="1359"/>
      <c r="GMX2350" s="1359"/>
      <c r="GMY2350" s="1359"/>
      <c r="GMZ2350" s="1359"/>
      <c r="GNA2350" s="1359"/>
      <c r="GNB2350" s="1359"/>
      <c r="GNC2350" s="1359"/>
      <c r="GND2350" s="1359"/>
      <c r="GNE2350" s="1359"/>
      <c r="GNF2350" s="1359"/>
      <c r="GNG2350" s="1359"/>
      <c r="GNH2350" s="1359"/>
      <c r="GNI2350" s="1359"/>
      <c r="GNJ2350" s="1359"/>
      <c r="GNK2350" s="1359"/>
      <c r="GNL2350" s="1359"/>
      <c r="GNM2350" s="1359"/>
      <c r="GNN2350" s="1359"/>
      <c r="GNO2350" s="1359"/>
      <c r="GNP2350" s="1359"/>
      <c r="GNQ2350" s="1359"/>
      <c r="GNR2350" s="1359"/>
      <c r="GNS2350" s="1359"/>
      <c r="GNT2350" s="1359"/>
      <c r="GNU2350" s="1359"/>
      <c r="GNV2350" s="1359"/>
      <c r="GNW2350" s="1359"/>
      <c r="GNX2350" s="1359"/>
      <c r="GNY2350" s="1359"/>
      <c r="GNZ2350" s="1359"/>
      <c r="GOA2350" s="1359"/>
      <c r="GOB2350" s="1359"/>
      <c r="GOC2350" s="1359"/>
      <c r="GOD2350" s="1359"/>
      <c r="GOE2350" s="1359"/>
      <c r="GOF2350" s="1359"/>
      <c r="GOG2350" s="1359"/>
      <c r="GOH2350" s="1359"/>
      <c r="GOI2350" s="1359"/>
      <c r="GOJ2350" s="1359"/>
      <c r="GOK2350" s="1359"/>
      <c r="GOL2350" s="1359"/>
      <c r="GOM2350" s="1359"/>
      <c r="GON2350" s="1359"/>
      <c r="GOO2350" s="1359"/>
      <c r="GOP2350" s="1359"/>
      <c r="GOQ2350" s="1359"/>
      <c r="GOR2350" s="1359"/>
      <c r="GOS2350" s="1359"/>
      <c r="GOT2350" s="1359"/>
      <c r="GOU2350" s="1359"/>
      <c r="GOV2350" s="1359"/>
      <c r="GOW2350" s="1359"/>
      <c r="GOX2350" s="1359"/>
      <c r="GOY2350" s="1359"/>
      <c r="GOZ2350" s="1359"/>
      <c r="GPA2350" s="1359"/>
      <c r="GPB2350" s="1359"/>
      <c r="GPC2350" s="1359"/>
      <c r="GPD2350" s="1359"/>
      <c r="GPE2350" s="1359"/>
      <c r="GPF2350" s="1359"/>
      <c r="GPG2350" s="1359"/>
      <c r="GPH2350" s="1359"/>
      <c r="GPI2350" s="1359"/>
      <c r="GPJ2350" s="1359"/>
      <c r="GPK2350" s="1359"/>
      <c r="GPL2350" s="1359"/>
      <c r="GPM2350" s="1359"/>
      <c r="GPN2350" s="1359"/>
      <c r="GPO2350" s="1359"/>
      <c r="GPP2350" s="1359"/>
      <c r="GPQ2350" s="1359"/>
      <c r="GPR2350" s="1359"/>
      <c r="GPS2350" s="1359"/>
      <c r="GPT2350" s="1359"/>
      <c r="GPU2350" s="1359"/>
      <c r="GPV2350" s="1359"/>
      <c r="GPW2350" s="1359"/>
      <c r="GPX2350" s="1359"/>
      <c r="GPY2350" s="1359"/>
      <c r="GPZ2350" s="1359"/>
      <c r="GQA2350" s="1359"/>
      <c r="GQB2350" s="1359"/>
      <c r="GQC2350" s="1359"/>
      <c r="GQD2350" s="1359"/>
      <c r="GQE2350" s="1359"/>
      <c r="GQF2350" s="1359"/>
      <c r="GQG2350" s="1359"/>
      <c r="GQH2350" s="1359"/>
      <c r="GQI2350" s="1359"/>
      <c r="GQJ2350" s="1359"/>
      <c r="GQK2350" s="1359"/>
      <c r="GQL2350" s="1359"/>
      <c r="GQM2350" s="1359"/>
      <c r="GQN2350" s="1359"/>
      <c r="GQO2350" s="1359"/>
      <c r="GQP2350" s="1359"/>
      <c r="GQQ2350" s="1359"/>
      <c r="GQR2350" s="1359"/>
      <c r="GQS2350" s="1359"/>
      <c r="GQT2350" s="1359"/>
      <c r="GQU2350" s="1359"/>
      <c r="GQV2350" s="1359"/>
      <c r="GQW2350" s="1359"/>
      <c r="GQX2350" s="1359"/>
      <c r="GQY2350" s="1359"/>
      <c r="GQZ2350" s="1359"/>
      <c r="GRA2350" s="1359"/>
      <c r="GRB2350" s="1359"/>
      <c r="GRC2350" s="1359"/>
      <c r="GRD2350" s="1359"/>
      <c r="GRE2350" s="1359"/>
      <c r="GRF2350" s="1359"/>
      <c r="GRG2350" s="1359"/>
      <c r="GRH2350" s="1359"/>
      <c r="GRI2350" s="1359"/>
      <c r="GRJ2350" s="1359"/>
      <c r="GRK2350" s="1359"/>
      <c r="GRL2350" s="1359"/>
      <c r="GRM2350" s="1359"/>
      <c r="GRN2350" s="1359"/>
      <c r="GRO2350" s="1359"/>
      <c r="GRP2350" s="1359"/>
      <c r="GRQ2350" s="1359"/>
      <c r="GRR2350" s="1359"/>
      <c r="GRS2350" s="1359"/>
      <c r="GRT2350" s="1359"/>
      <c r="GRU2350" s="1359"/>
      <c r="GRV2350" s="1359"/>
      <c r="GRW2350" s="1359"/>
      <c r="GRX2350" s="1359"/>
      <c r="GRY2350" s="1359"/>
      <c r="GRZ2350" s="1359"/>
      <c r="GSA2350" s="1359"/>
      <c r="GSB2350" s="1359"/>
      <c r="GSC2350" s="1359"/>
      <c r="GSD2350" s="1359"/>
      <c r="GSE2350" s="1359"/>
      <c r="GSF2350" s="1359"/>
      <c r="GSG2350" s="1359"/>
      <c r="GSH2350" s="1359"/>
      <c r="GSI2350" s="1359"/>
      <c r="GSJ2350" s="1359"/>
      <c r="GSK2350" s="1359"/>
      <c r="GSL2350" s="1359"/>
      <c r="GSM2350" s="1359"/>
      <c r="GSN2350" s="1359"/>
      <c r="GSO2350" s="1359"/>
      <c r="GSP2350" s="1359"/>
      <c r="GSQ2350" s="1359"/>
      <c r="GSR2350" s="1359"/>
      <c r="GSS2350" s="1359"/>
      <c r="GST2350" s="1359"/>
      <c r="GSU2350" s="1359"/>
      <c r="GSV2350" s="1359"/>
      <c r="GSW2350" s="1359"/>
      <c r="GSX2350" s="1359"/>
      <c r="GSY2350" s="1359"/>
      <c r="GSZ2350" s="1359"/>
      <c r="GTA2350" s="1359"/>
      <c r="GTB2350" s="1359"/>
      <c r="GTC2350" s="1359"/>
      <c r="GTD2350" s="1359"/>
      <c r="GTE2350" s="1359"/>
      <c r="GTF2350" s="1359"/>
      <c r="GTG2350" s="1359"/>
      <c r="GTH2350" s="1359"/>
      <c r="GTI2350" s="1359"/>
      <c r="GTJ2350" s="1359"/>
      <c r="GTK2350" s="1359"/>
      <c r="GTL2350" s="1359"/>
      <c r="GTM2350" s="1359"/>
      <c r="GTN2350" s="1359"/>
      <c r="GTO2350" s="1359"/>
      <c r="GTP2350" s="1359"/>
      <c r="GTQ2350" s="1359"/>
      <c r="GTR2350" s="1359"/>
      <c r="GTS2350" s="1359"/>
      <c r="GTT2350" s="1359"/>
      <c r="GTU2350" s="1359"/>
      <c r="GTV2350" s="1359"/>
      <c r="GTW2350" s="1359"/>
      <c r="GTX2350" s="1359"/>
      <c r="GTY2350" s="1359"/>
      <c r="GTZ2350" s="1359"/>
      <c r="GUA2350" s="1359"/>
      <c r="GUB2350" s="1359"/>
      <c r="GUC2350" s="1359"/>
      <c r="GUD2350" s="1359"/>
      <c r="GUE2350" s="1359"/>
      <c r="GUF2350" s="1359"/>
      <c r="GUG2350" s="1359"/>
      <c r="GUH2350" s="1359"/>
      <c r="GUI2350" s="1359"/>
      <c r="GUJ2350" s="1359"/>
      <c r="GUK2350" s="1359"/>
      <c r="GUL2350" s="1359"/>
      <c r="GUM2350" s="1359"/>
      <c r="GUN2350" s="1359"/>
      <c r="GUO2350" s="1359"/>
      <c r="GUP2350" s="1359"/>
      <c r="GUQ2350" s="1359"/>
      <c r="GUR2350" s="1359"/>
      <c r="GUS2350" s="1359"/>
      <c r="GUT2350" s="1359"/>
      <c r="GUU2350" s="1359"/>
      <c r="GUV2350" s="1359"/>
      <c r="GUW2350" s="1359"/>
      <c r="GUX2350" s="1359"/>
      <c r="GUY2350" s="1359"/>
      <c r="GUZ2350" s="1359"/>
      <c r="GVA2350" s="1359"/>
      <c r="GVB2350" s="1359"/>
      <c r="GVC2350" s="1359"/>
      <c r="GVD2350" s="1359"/>
      <c r="GVE2350" s="1359"/>
      <c r="GVF2350" s="1359"/>
      <c r="GVG2350" s="1359"/>
      <c r="GVH2350" s="1359"/>
      <c r="GVI2350" s="1359"/>
      <c r="GVJ2350" s="1359"/>
      <c r="GVK2350" s="1359"/>
      <c r="GVL2350" s="1359"/>
      <c r="GVM2350" s="1359"/>
      <c r="GVN2350" s="1359"/>
      <c r="GVO2350" s="1359"/>
      <c r="GVP2350" s="1359"/>
      <c r="GVQ2350" s="1359"/>
      <c r="GVR2350" s="1359"/>
      <c r="GVS2350" s="1359"/>
      <c r="GVT2350" s="1359"/>
      <c r="GVU2350" s="1359"/>
      <c r="GVV2350" s="1359"/>
      <c r="GVW2350" s="1359"/>
      <c r="GVX2350" s="1359"/>
      <c r="GVY2350" s="1359"/>
      <c r="GVZ2350" s="1359"/>
      <c r="GWA2350" s="1359"/>
      <c r="GWB2350" s="1359"/>
      <c r="GWC2350" s="1359"/>
      <c r="GWD2350" s="1359"/>
      <c r="GWE2350" s="1359"/>
      <c r="GWF2350" s="1359"/>
      <c r="GWG2350" s="1359"/>
      <c r="GWH2350" s="1359"/>
      <c r="GWI2350" s="1359"/>
      <c r="GWJ2350" s="1359"/>
      <c r="GWK2350" s="1359"/>
      <c r="GWL2350" s="1359"/>
      <c r="GWM2350" s="1359"/>
      <c r="GWN2350" s="1359"/>
      <c r="GWO2350" s="1359"/>
      <c r="GWP2350" s="1359"/>
      <c r="GWQ2350" s="1359"/>
      <c r="GWR2350" s="1359"/>
      <c r="GWS2350" s="1359"/>
      <c r="GWT2350" s="1359"/>
      <c r="GWU2350" s="1359"/>
      <c r="GWV2350" s="1359"/>
      <c r="GWW2350" s="1359"/>
      <c r="GWX2350" s="1359"/>
      <c r="GWY2350" s="1359"/>
      <c r="GWZ2350" s="1359"/>
      <c r="GXA2350" s="1359"/>
      <c r="GXB2350" s="1359"/>
      <c r="GXC2350" s="1359"/>
      <c r="GXD2350" s="1359"/>
      <c r="GXE2350" s="1359"/>
      <c r="GXF2350" s="1359"/>
      <c r="GXG2350" s="1359"/>
      <c r="GXH2350" s="1359"/>
      <c r="GXI2350" s="1359"/>
      <c r="GXJ2350" s="1359"/>
      <c r="GXK2350" s="1359"/>
      <c r="GXL2350" s="1359"/>
      <c r="GXM2350" s="1359"/>
      <c r="GXN2350" s="1359"/>
      <c r="GXO2350" s="1359"/>
      <c r="GXP2350" s="1359"/>
      <c r="GXQ2350" s="1359"/>
      <c r="GXR2350" s="1359"/>
      <c r="GXS2350" s="1359"/>
      <c r="GXT2350" s="1359"/>
      <c r="GXU2350" s="1359"/>
      <c r="GXV2350" s="1359"/>
      <c r="GXW2350" s="1359"/>
      <c r="GXX2350" s="1359"/>
      <c r="GXY2350" s="1359"/>
      <c r="GXZ2350" s="1359"/>
      <c r="GYA2350" s="1359"/>
      <c r="GYB2350" s="1359"/>
      <c r="GYC2350" s="1359"/>
      <c r="GYD2350" s="1359"/>
      <c r="GYE2350" s="1359"/>
      <c r="GYF2350" s="1359"/>
      <c r="GYG2350" s="1359"/>
      <c r="GYH2350" s="1359"/>
      <c r="GYI2350" s="1359"/>
      <c r="GYJ2350" s="1359"/>
      <c r="GYK2350" s="1359"/>
      <c r="GYL2350" s="1359"/>
      <c r="GYM2350" s="1359"/>
      <c r="GYN2350" s="1359"/>
      <c r="GYO2350" s="1359"/>
      <c r="GYP2350" s="1359"/>
      <c r="GYQ2350" s="1359"/>
      <c r="GYR2350" s="1359"/>
      <c r="GYS2350" s="1359"/>
      <c r="GYT2350" s="1359"/>
      <c r="GYU2350" s="1359"/>
      <c r="GYV2350" s="1359"/>
      <c r="GYW2350" s="1359"/>
      <c r="GYX2350" s="1359"/>
      <c r="GYY2350" s="1359"/>
      <c r="GYZ2350" s="1359"/>
      <c r="GZA2350" s="1359"/>
      <c r="GZB2350" s="1359"/>
      <c r="GZC2350" s="1359"/>
      <c r="GZD2350" s="1359"/>
      <c r="GZE2350" s="1359"/>
      <c r="GZF2350" s="1359"/>
      <c r="GZG2350" s="1359"/>
      <c r="GZH2350" s="1359"/>
      <c r="GZI2350" s="1359"/>
      <c r="GZJ2350" s="1359"/>
      <c r="GZK2350" s="1359"/>
      <c r="GZL2350" s="1359"/>
      <c r="GZM2350" s="1359"/>
      <c r="GZN2350" s="1359"/>
      <c r="GZO2350" s="1359"/>
      <c r="GZP2350" s="1359"/>
      <c r="GZQ2350" s="1359"/>
      <c r="GZR2350" s="1359"/>
      <c r="GZS2350" s="1359"/>
      <c r="GZT2350" s="1359"/>
      <c r="GZU2350" s="1359"/>
      <c r="GZV2350" s="1359"/>
      <c r="GZW2350" s="1359"/>
      <c r="GZX2350" s="1359"/>
      <c r="GZY2350" s="1359"/>
      <c r="GZZ2350" s="1359"/>
      <c r="HAA2350" s="1359"/>
      <c r="HAB2350" s="1359"/>
      <c r="HAC2350" s="1359"/>
      <c r="HAD2350" s="1359"/>
      <c r="HAE2350" s="1359"/>
      <c r="HAF2350" s="1359"/>
      <c r="HAG2350" s="1359"/>
      <c r="HAH2350" s="1359"/>
      <c r="HAI2350" s="1359"/>
      <c r="HAJ2350" s="1359"/>
      <c r="HAK2350" s="1359"/>
      <c r="HAL2350" s="1359"/>
      <c r="HAM2350" s="1359"/>
      <c r="HAN2350" s="1359"/>
      <c r="HAO2350" s="1359"/>
      <c r="HAP2350" s="1359"/>
      <c r="HAQ2350" s="1359"/>
      <c r="HAR2350" s="1359"/>
      <c r="HAS2350" s="1359"/>
      <c r="HAT2350" s="1359"/>
      <c r="HAU2350" s="1359"/>
      <c r="HAV2350" s="1359"/>
      <c r="HAW2350" s="1359"/>
      <c r="HAX2350" s="1359"/>
      <c r="HAY2350" s="1359"/>
      <c r="HAZ2350" s="1359"/>
      <c r="HBA2350" s="1359"/>
      <c r="HBB2350" s="1359"/>
      <c r="HBC2350" s="1359"/>
      <c r="HBD2350" s="1359"/>
      <c r="HBE2350" s="1359"/>
      <c r="HBF2350" s="1359"/>
      <c r="HBG2350" s="1359"/>
      <c r="HBH2350" s="1359"/>
      <c r="HBI2350" s="1359"/>
      <c r="HBJ2350" s="1359"/>
      <c r="HBK2350" s="1359"/>
      <c r="HBL2350" s="1359"/>
      <c r="HBM2350" s="1359"/>
      <c r="HBN2350" s="1359"/>
      <c r="HBO2350" s="1359"/>
      <c r="HBP2350" s="1359"/>
      <c r="HBQ2350" s="1359"/>
      <c r="HBR2350" s="1359"/>
      <c r="HBS2350" s="1359"/>
      <c r="HBT2350" s="1359"/>
      <c r="HBU2350" s="1359"/>
      <c r="HBV2350" s="1359"/>
      <c r="HBW2350" s="1359"/>
      <c r="HBX2350" s="1359"/>
      <c r="HBY2350" s="1359"/>
      <c r="HBZ2350" s="1359"/>
      <c r="HCA2350" s="1359"/>
      <c r="HCB2350" s="1359"/>
      <c r="HCC2350" s="1359"/>
      <c r="HCD2350" s="1359"/>
      <c r="HCE2350" s="1359"/>
      <c r="HCF2350" s="1359"/>
      <c r="HCG2350" s="1359"/>
      <c r="HCH2350" s="1359"/>
      <c r="HCI2350" s="1359"/>
      <c r="HCJ2350" s="1359"/>
      <c r="HCK2350" s="1359"/>
      <c r="HCL2350" s="1359"/>
      <c r="HCM2350" s="1359"/>
      <c r="HCN2350" s="1359"/>
      <c r="HCO2350" s="1359"/>
      <c r="HCP2350" s="1359"/>
      <c r="HCQ2350" s="1359"/>
      <c r="HCR2350" s="1359"/>
      <c r="HCS2350" s="1359"/>
      <c r="HCT2350" s="1359"/>
      <c r="HCU2350" s="1359"/>
      <c r="HCV2350" s="1359"/>
      <c r="HCW2350" s="1359"/>
      <c r="HCX2350" s="1359"/>
      <c r="HCY2350" s="1359"/>
      <c r="HCZ2350" s="1359"/>
      <c r="HDA2350" s="1359"/>
      <c r="HDB2350" s="1359"/>
      <c r="HDC2350" s="1359"/>
      <c r="HDD2350" s="1359"/>
      <c r="HDE2350" s="1359"/>
      <c r="HDF2350" s="1359"/>
      <c r="HDG2350" s="1359"/>
      <c r="HDH2350" s="1359"/>
      <c r="HDI2350" s="1359"/>
      <c r="HDJ2350" s="1359"/>
      <c r="HDK2350" s="1359"/>
      <c r="HDL2350" s="1359"/>
      <c r="HDM2350" s="1359"/>
      <c r="HDN2350" s="1359"/>
      <c r="HDO2350" s="1359"/>
      <c r="HDP2350" s="1359"/>
      <c r="HDQ2350" s="1359"/>
      <c r="HDR2350" s="1359"/>
      <c r="HDS2350" s="1359"/>
      <c r="HDT2350" s="1359"/>
      <c r="HDU2350" s="1359"/>
      <c r="HDV2350" s="1359"/>
      <c r="HDW2350" s="1359"/>
      <c r="HDX2350" s="1359"/>
      <c r="HDY2350" s="1359"/>
      <c r="HDZ2350" s="1359"/>
      <c r="HEA2350" s="1359"/>
      <c r="HEB2350" s="1359"/>
      <c r="HEC2350" s="1359"/>
      <c r="HED2350" s="1359"/>
      <c r="HEE2350" s="1359"/>
      <c r="HEF2350" s="1359"/>
      <c r="HEG2350" s="1359"/>
      <c r="HEH2350" s="1359"/>
      <c r="HEI2350" s="1359"/>
      <c r="HEJ2350" s="1359"/>
      <c r="HEK2350" s="1359"/>
      <c r="HEL2350" s="1359"/>
      <c r="HEM2350" s="1359"/>
      <c r="HEN2350" s="1359"/>
      <c r="HEO2350" s="1359"/>
      <c r="HEP2350" s="1359"/>
      <c r="HEQ2350" s="1359"/>
      <c r="HER2350" s="1359"/>
      <c r="HES2350" s="1359"/>
      <c r="HET2350" s="1359"/>
      <c r="HEU2350" s="1359"/>
      <c r="HEV2350" s="1359"/>
      <c r="HEW2350" s="1359"/>
      <c r="HEX2350" s="1359"/>
      <c r="HEY2350" s="1359"/>
      <c r="HEZ2350" s="1359"/>
      <c r="HFA2350" s="1359"/>
      <c r="HFB2350" s="1359"/>
      <c r="HFC2350" s="1359"/>
      <c r="HFD2350" s="1359"/>
      <c r="HFE2350" s="1359"/>
      <c r="HFF2350" s="1359"/>
      <c r="HFG2350" s="1359"/>
      <c r="HFH2350" s="1359"/>
      <c r="HFI2350" s="1359"/>
      <c r="HFJ2350" s="1359"/>
      <c r="HFK2350" s="1359"/>
      <c r="HFL2350" s="1359"/>
      <c r="HFM2350" s="1359"/>
      <c r="HFN2350" s="1359"/>
      <c r="HFO2350" s="1359"/>
      <c r="HFP2350" s="1359"/>
      <c r="HFQ2350" s="1359"/>
      <c r="HFR2350" s="1359"/>
      <c r="HFS2350" s="1359"/>
      <c r="HFT2350" s="1359"/>
      <c r="HFU2350" s="1359"/>
      <c r="HFV2350" s="1359"/>
      <c r="HFW2350" s="1359"/>
      <c r="HFX2350" s="1359"/>
      <c r="HFY2350" s="1359"/>
      <c r="HFZ2350" s="1359"/>
      <c r="HGA2350" s="1359"/>
      <c r="HGB2350" s="1359"/>
      <c r="HGC2350" s="1359"/>
      <c r="HGD2350" s="1359"/>
      <c r="HGE2350" s="1359"/>
      <c r="HGF2350" s="1359"/>
      <c r="HGG2350" s="1359"/>
      <c r="HGH2350" s="1359"/>
      <c r="HGI2350" s="1359"/>
      <c r="HGJ2350" s="1359"/>
      <c r="HGK2350" s="1359"/>
      <c r="HGL2350" s="1359"/>
      <c r="HGM2350" s="1359"/>
      <c r="HGN2350" s="1359"/>
      <c r="HGO2350" s="1359"/>
      <c r="HGP2350" s="1359"/>
      <c r="HGQ2350" s="1359"/>
      <c r="HGR2350" s="1359"/>
      <c r="HGS2350" s="1359"/>
      <c r="HGT2350" s="1359"/>
      <c r="HGU2350" s="1359"/>
      <c r="HGV2350" s="1359"/>
      <c r="HGW2350" s="1359"/>
      <c r="HGX2350" s="1359"/>
      <c r="HGY2350" s="1359"/>
      <c r="HGZ2350" s="1359"/>
      <c r="HHA2350" s="1359"/>
      <c r="HHB2350" s="1359"/>
      <c r="HHC2350" s="1359"/>
      <c r="HHD2350" s="1359"/>
      <c r="HHE2350" s="1359"/>
      <c r="HHF2350" s="1359"/>
      <c r="HHG2350" s="1359"/>
      <c r="HHH2350" s="1359"/>
      <c r="HHI2350" s="1359"/>
      <c r="HHJ2350" s="1359"/>
      <c r="HHK2350" s="1359"/>
      <c r="HHL2350" s="1359"/>
      <c r="HHM2350" s="1359"/>
      <c r="HHN2350" s="1359"/>
      <c r="HHO2350" s="1359"/>
      <c r="HHP2350" s="1359"/>
      <c r="HHQ2350" s="1359"/>
      <c r="HHR2350" s="1359"/>
      <c r="HHS2350" s="1359"/>
      <c r="HHT2350" s="1359"/>
      <c r="HHU2350" s="1359"/>
      <c r="HHV2350" s="1359"/>
      <c r="HHW2350" s="1359"/>
      <c r="HHX2350" s="1359"/>
      <c r="HHY2350" s="1359"/>
      <c r="HHZ2350" s="1359"/>
      <c r="HIA2350" s="1359"/>
      <c r="HIB2350" s="1359"/>
      <c r="HIC2350" s="1359"/>
      <c r="HID2350" s="1359"/>
      <c r="HIE2350" s="1359"/>
      <c r="HIF2350" s="1359"/>
      <c r="HIG2350" s="1359"/>
      <c r="HIH2350" s="1359"/>
      <c r="HII2350" s="1359"/>
      <c r="HIJ2350" s="1359"/>
      <c r="HIK2350" s="1359"/>
      <c r="HIL2350" s="1359"/>
      <c r="HIM2350" s="1359"/>
      <c r="HIN2350" s="1359"/>
      <c r="HIO2350" s="1359"/>
      <c r="HIP2350" s="1359"/>
      <c r="HIQ2350" s="1359"/>
      <c r="HIR2350" s="1359"/>
      <c r="HIS2350" s="1359"/>
      <c r="HIT2350" s="1359"/>
      <c r="HIU2350" s="1359"/>
      <c r="HIV2350" s="1359"/>
      <c r="HIW2350" s="1359"/>
      <c r="HIX2350" s="1359"/>
      <c r="HIY2350" s="1359"/>
      <c r="HIZ2350" s="1359"/>
      <c r="HJA2350" s="1359"/>
      <c r="HJB2350" s="1359"/>
      <c r="HJC2350" s="1359"/>
      <c r="HJD2350" s="1359"/>
      <c r="HJE2350" s="1359"/>
      <c r="HJF2350" s="1359"/>
      <c r="HJG2350" s="1359"/>
      <c r="HJH2350" s="1359"/>
      <c r="HJI2350" s="1359"/>
      <c r="HJJ2350" s="1359"/>
      <c r="HJK2350" s="1359"/>
      <c r="HJL2350" s="1359"/>
      <c r="HJM2350" s="1359"/>
      <c r="HJN2350" s="1359"/>
      <c r="HJO2350" s="1359"/>
      <c r="HJP2350" s="1359"/>
      <c r="HJQ2350" s="1359"/>
      <c r="HJR2350" s="1359"/>
      <c r="HJS2350" s="1359"/>
      <c r="HJT2350" s="1359"/>
      <c r="HJU2350" s="1359"/>
      <c r="HJV2350" s="1359"/>
      <c r="HJW2350" s="1359"/>
      <c r="HJX2350" s="1359"/>
      <c r="HJY2350" s="1359"/>
      <c r="HJZ2350" s="1359"/>
      <c r="HKA2350" s="1359"/>
      <c r="HKB2350" s="1359"/>
      <c r="HKC2350" s="1359"/>
      <c r="HKD2350" s="1359"/>
      <c r="HKE2350" s="1359"/>
      <c r="HKF2350" s="1359"/>
      <c r="HKG2350" s="1359"/>
      <c r="HKH2350" s="1359"/>
      <c r="HKI2350" s="1359"/>
      <c r="HKJ2350" s="1359"/>
      <c r="HKK2350" s="1359"/>
      <c r="HKL2350" s="1359"/>
      <c r="HKM2350" s="1359"/>
      <c r="HKN2350" s="1359"/>
      <c r="HKO2350" s="1359"/>
      <c r="HKP2350" s="1359"/>
      <c r="HKQ2350" s="1359"/>
      <c r="HKR2350" s="1359"/>
      <c r="HKS2350" s="1359"/>
      <c r="HKT2350" s="1359"/>
      <c r="HKU2350" s="1359"/>
      <c r="HKV2350" s="1359"/>
      <c r="HKW2350" s="1359"/>
      <c r="HKX2350" s="1359"/>
      <c r="HKY2350" s="1359"/>
      <c r="HKZ2350" s="1359"/>
      <c r="HLA2350" s="1359"/>
      <c r="HLB2350" s="1359"/>
      <c r="HLC2350" s="1359"/>
      <c r="HLD2350" s="1359"/>
      <c r="HLE2350" s="1359"/>
      <c r="HLF2350" s="1359"/>
      <c r="HLG2350" s="1359"/>
      <c r="HLH2350" s="1359"/>
      <c r="HLI2350" s="1359"/>
      <c r="HLJ2350" s="1359"/>
      <c r="HLK2350" s="1359"/>
      <c r="HLL2350" s="1359"/>
      <c r="HLM2350" s="1359"/>
      <c r="HLN2350" s="1359"/>
      <c r="HLO2350" s="1359"/>
      <c r="HLP2350" s="1359"/>
      <c r="HLQ2350" s="1359"/>
      <c r="HLR2350" s="1359"/>
      <c r="HLS2350" s="1359"/>
      <c r="HLT2350" s="1359"/>
      <c r="HLU2350" s="1359"/>
      <c r="HLV2350" s="1359"/>
      <c r="HLW2350" s="1359"/>
      <c r="HLX2350" s="1359"/>
      <c r="HLY2350" s="1359"/>
      <c r="HLZ2350" s="1359"/>
      <c r="HMA2350" s="1359"/>
      <c r="HMB2350" s="1359"/>
      <c r="HMC2350" s="1359"/>
      <c r="HMD2350" s="1359"/>
      <c r="HME2350" s="1359"/>
      <c r="HMF2350" s="1359"/>
      <c r="HMG2350" s="1359"/>
      <c r="HMH2350" s="1359"/>
      <c r="HMI2350" s="1359"/>
      <c r="HMJ2350" s="1359"/>
      <c r="HMK2350" s="1359"/>
      <c r="HML2350" s="1359"/>
      <c r="HMM2350" s="1359"/>
      <c r="HMN2350" s="1359"/>
      <c r="HMO2350" s="1359"/>
      <c r="HMP2350" s="1359"/>
      <c r="HMQ2350" s="1359"/>
      <c r="HMR2350" s="1359"/>
      <c r="HMS2350" s="1359"/>
      <c r="HMT2350" s="1359"/>
      <c r="HMU2350" s="1359"/>
      <c r="HMV2350" s="1359"/>
      <c r="HMW2350" s="1359"/>
      <c r="HMX2350" s="1359"/>
      <c r="HMY2350" s="1359"/>
      <c r="HMZ2350" s="1359"/>
      <c r="HNA2350" s="1359"/>
      <c r="HNB2350" s="1359"/>
      <c r="HNC2350" s="1359"/>
      <c r="HND2350" s="1359"/>
      <c r="HNE2350" s="1359"/>
      <c r="HNF2350" s="1359"/>
      <c r="HNG2350" s="1359"/>
      <c r="HNH2350" s="1359"/>
      <c r="HNI2350" s="1359"/>
      <c r="HNJ2350" s="1359"/>
      <c r="HNK2350" s="1359"/>
      <c r="HNL2350" s="1359"/>
      <c r="HNM2350" s="1359"/>
      <c r="HNN2350" s="1359"/>
      <c r="HNO2350" s="1359"/>
      <c r="HNP2350" s="1359"/>
      <c r="HNQ2350" s="1359"/>
      <c r="HNR2350" s="1359"/>
      <c r="HNS2350" s="1359"/>
      <c r="HNT2350" s="1359"/>
      <c r="HNU2350" s="1359"/>
      <c r="HNV2350" s="1359"/>
      <c r="HNW2350" s="1359"/>
      <c r="HNX2350" s="1359"/>
      <c r="HNY2350" s="1359"/>
      <c r="HNZ2350" s="1359"/>
      <c r="HOA2350" s="1359"/>
      <c r="HOB2350" s="1359"/>
      <c r="HOC2350" s="1359"/>
      <c r="HOD2350" s="1359"/>
      <c r="HOE2350" s="1359"/>
      <c r="HOF2350" s="1359"/>
      <c r="HOG2350" s="1359"/>
      <c r="HOH2350" s="1359"/>
      <c r="HOI2350" s="1359"/>
      <c r="HOJ2350" s="1359"/>
      <c r="HOK2350" s="1359"/>
      <c r="HOL2350" s="1359"/>
      <c r="HOM2350" s="1359"/>
      <c r="HON2350" s="1359"/>
      <c r="HOO2350" s="1359"/>
      <c r="HOP2350" s="1359"/>
      <c r="HOQ2350" s="1359"/>
      <c r="HOR2350" s="1359"/>
      <c r="HOS2350" s="1359"/>
      <c r="HOT2350" s="1359"/>
      <c r="HOU2350" s="1359"/>
      <c r="HOV2350" s="1359"/>
      <c r="HOW2350" s="1359"/>
      <c r="HOX2350" s="1359"/>
      <c r="HOY2350" s="1359"/>
      <c r="HOZ2350" s="1359"/>
      <c r="HPA2350" s="1359"/>
      <c r="HPB2350" s="1359"/>
      <c r="HPC2350" s="1359"/>
      <c r="HPD2350" s="1359"/>
      <c r="HPE2350" s="1359"/>
      <c r="HPF2350" s="1359"/>
      <c r="HPG2350" s="1359"/>
      <c r="HPH2350" s="1359"/>
      <c r="HPI2350" s="1359"/>
      <c r="HPJ2350" s="1359"/>
      <c r="HPK2350" s="1359"/>
      <c r="HPL2350" s="1359"/>
      <c r="HPM2350" s="1359"/>
      <c r="HPN2350" s="1359"/>
      <c r="HPO2350" s="1359"/>
      <c r="HPP2350" s="1359"/>
      <c r="HPQ2350" s="1359"/>
      <c r="HPR2350" s="1359"/>
      <c r="HPS2350" s="1359"/>
      <c r="HPT2350" s="1359"/>
      <c r="HPU2350" s="1359"/>
      <c r="HPV2350" s="1359"/>
      <c r="HPW2350" s="1359"/>
      <c r="HPX2350" s="1359"/>
      <c r="HPY2350" s="1359"/>
      <c r="HPZ2350" s="1359"/>
      <c r="HQA2350" s="1359"/>
      <c r="HQB2350" s="1359"/>
      <c r="HQC2350" s="1359"/>
      <c r="HQD2350" s="1359"/>
      <c r="HQE2350" s="1359"/>
      <c r="HQF2350" s="1359"/>
      <c r="HQG2350" s="1359"/>
      <c r="HQH2350" s="1359"/>
      <c r="HQI2350" s="1359"/>
      <c r="HQJ2350" s="1359"/>
      <c r="HQK2350" s="1359"/>
      <c r="HQL2350" s="1359"/>
      <c r="HQM2350" s="1359"/>
      <c r="HQN2350" s="1359"/>
      <c r="HQO2350" s="1359"/>
      <c r="HQP2350" s="1359"/>
      <c r="HQQ2350" s="1359"/>
      <c r="HQR2350" s="1359"/>
      <c r="HQS2350" s="1359"/>
      <c r="HQT2350" s="1359"/>
      <c r="HQU2350" s="1359"/>
      <c r="HQV2350" s="1359"/>
      <c r="HQW2350" s="1359"/>
      <c r="HQX2350" s="1359"/>
      <c r="HQY2350" s="1359"/>
      <c r="HQZ2350" s="1359"/>
      <c r="HRA2350" s="1359"/>
      <c r="HRB2350" s="1359"/>
      <c r="HRC2350" s="1359"/>
      <c r="HRD2350" s="1359"/>
      <c r="HRE2350" s="1359"/>
      <c r="HRF2350" s="1359"/>
      <c r="HRG2350" s="1359"/>
      <c r="HRH2350" s="1359"/>
      <c r="HRI2350" s="1359"/>
      <c r="HRJ2350" s="1359"/>
      <c r="HRK2350" s="1359"/>
      <c r="HRL2350" s="1359"/>
      <c r="HRM2350" s="1359"/>
      <c r="HRN2350" s="1359"/>
      <c r="HRO2350" s="1359"/>
      <c r="HRP2350" s="1359"/>
      <c r="HRQ2350" s="1359"/>
      <c r="HRR2350" s="1359"/>
      <c r="HRS2350" s="1359"/>
      <c r="HRT2350" s="1359"/>
      <c r="HRU2350" s="1359"/>
      <c r="HRV2350" s="1359"/>
      <c r="HRW2350" s="1359"/>
      <c r="HRX2350" s="1359"/>
      <c r="HRY2350" s="1359"/>
      <c r="HRZ2350" s="1359"/>
      <c r="HSA2350" s="1359"/>
      <c r="HSB2350" s="1359"/>
      <c r="HSC2350" s="1359"/>
      <c r="HSD2350" s="1359"/>
      <c r="HSE2350" s="1359"/>
      <c r="HSF2350" s="1359"/>
      <c r="HSG2350" s="1359"/>
      <c r="HSH2350" s="1359"/>
      <c r="HSI2350" s="1359"/>
      <c r="HSJ2350" s="1359"/>
      <c r="HSK2350" s="1359"/>
      <c r="HSL2350" s="1359"/>
      <c r="HSM2350" s="1359"/>
      <c r="HSN2350" s="1359"/>
      <c r="HSO2350" s="1359"/>
      <c r="HSP2350" s="1359"/>
      <c r="HSQ2350" s="1359"/>
      <c r="HSR2350" s="1359"/>
      <c r="HSS2350" s="1359"/>
      <c r="HST2350" s="1359"/>
      <c r="HSU2350" s="1359"/>
      <c r="HSV2350" s="1359"/>
      <c r="HSW2350" s="1359"/>
      <c r="HSX2350" s="1359"/>
      <c r="HSY2350" s="1359"/>
      <c r="HSZ2350" s="1359"/>
      <c r="HTA2350" s="1359"/>
      <c r="HTB2350" s="1359"/>
      <c r="HTC2350" s="1359"/>
      <c r="HTD2350" s="1359"/>
      <c r="HTE2350" s="1359"/>
      <c r="HTF2350" s="1359"/>
      <c r="HTG2350" s="1359"/>
      <c r="HTH2350" s="1359"/>
      <c r="HTI2350" s="1359"/>
      <c r="HTJ2350" s="1359"/>
      <c r="HTK2350" s="1359"/>
      <c r="HTL2350" s="1359"/>
      <c r="HTM2350" s="1359"/>
      <c r="HTN2350" s="1359"/>
      <c r="HTO2350" s="1359"/>
      <c r="HTP2350" s="1359"/>
      <c r="HTQ2350" s="1359"/>
      <c r="HTR2350" s="1359"/>
      <c r="HTS2350" s="1359"/>
      <c r="HTT2350" s="1359"/>
      <c r="HTU2350" s="1359"/>
      <c r="HTV2350" s="1359"/>
      <c r="HTW2350" s="1359"/>
      <c r="HTX2350" s="1359"/>
      <c r="HTY2350" s="1359"/>
      <c r="HTZ2350" s="1359"/>
      <c r="HUA2350" s="1359"/>
      <c r="HUB2350" s="1359"/>
      <c r="HUC2350" s="1359"/>
      <c r="HUD2350" s="1359"/>
      <c r="HUE2350" s="1359"/>
      <c r="HUF2350" s="1359"/>
      <c r="HUG2350" s="1359"/>
      <c r="HUH2350" s="1359"/>
      <c r="HUI2350" s="1359"/>
      <c r="HUJ2350" s="1359"/>
      <c r="HUK2350" s="1359"/>
      <c r="HUL2350" s="1359"/>
      <c r="HUM2350" s="1359"/>
      <c r="HUN2350" s="1359"/>
      <c r="HUO2350" s="1359"/>
      <c r="HUP2350" s="1359"/>
      <c r="HUQ2350" s="1359"/>
      <c r="HUR2350" s="1359"/>
      <c r="HUS2350" s="1359"/>
      <c r="HUT2350" s="1359"/>
      <c r="HUU2350" s="1359"/>
      <c r="HUV2350" s="1359"/>
      <c r="HUW2350" s="1359"/>
      <c r="HUX2350" s="1359"/>
      <c r="HUY2350" s="1359"/>
      <c r="HUZ2350" s="1359"/>
      <c r="HVA2350" s="1359"/>
      <c r="HVB2350" s="1359"/>
      <c r="HVC2350" s="1359"/>
      <c r="HVD2350" s="1359"/>
      <c r="HVE2350" s="1359"/>
      <c r="HVF2350" s="1359"/>
      <c r="HVG2350" s="1359"/>
      <c r="HVH2350" s="1359"/>
      <c r="HVI2350" s="1359"/>
      <c r="HVJ2350" s="1359"/>
      <c r="HVK2350" s="1359"/>
      <c r="HVL2350" s="1359"/>
      <c r="HVM2350" s="1359"/>
      <c r="HVN2350" s="1359"/>
      <c r="HVO2350" s="1359"/>
      <c r="HVP2350" s="1359"/>
      <c r="HVQ2350" s="1359"/>
      <c r="HVR2350" s="1359"/>
      <c r="HVS2350" s="1359"/>
      <c r="HVT2350" s="1359"/>
      <c r="HVU2350" s="1359"/>
      <c r="HVV2350" s="1359"/>
      <c r="HVW2350" s="1359"/>
      <c r="HVX2350" s="1359"/>
      <c r="HVY2350" s="1359"/>
      <c r="HVZ2350" s="1359"/>
      <c r="HWA2350" s="1359"/>
      <c r="HWB2350" s="1359"/>
      <c r="HWC2350" s="1359"/>
      <c r="HWD2350" s="1359"/>
      <c r="HWE2350" s="1359"/>
      <c r="HWF2350" s="1359"/>
      <c r="HWG2350" s="1359"/>
      <c r="HWH2350" s="1359"/>
      <c r="HWI2350" s="1359"/>
      <c r="HWJ2350" s="1359"/>
      <c r="HWK2350" s="1359"/>
      <c r="HWL2350" s="1359"/>
      <c r="HWM2350" s="1359"/>
      <c r="HWN2350" s="1359"/>
      <c r="HWO2350" s="1359"/>
      <c r="HWP2350" s="1359"/>
      <c r="HWQ2350" s="1359"/>
      <c r="HWR2350" s="1359"/>
      <c r="HWS2350" s="1359"/>
      <c r="HWT2350" s="1359"/>
      <c r="HWU2350" s="1359"/>
      <c r="HWV2350" s="1359"/>
      <c r="HWW2350" s="1359"/>
      <c r="HWX2350" s="1359"/>
      <c r="HWY2350" s="1359"/>
      <c r="HWZ2350" s="1359"/>
      <c r="HXA2350" s="1359"/>
      <c r="HXB2350" s="1359"/>
      <c r="HXC2350" s="1359"/>
      <c r="HXD2350" s="1359"/>
      <c r="HXE2350" s="1359"/>
      <c r="HXF2350" s="1359"/>
      <c r="HXG2350" s="1359"/>
      <c r="HXH2350" s="1359"/>
      <c r="HXI2350" s="1359"/>
      <c r="HXJ2350" s="1359"/>
      <c r="HXK2350" s="1359"/>
      <c r="HXL2350" s="1359"/>
      <c r="HXM2350" s="1359"/>
      <c r="HXN2350" s="1359"/>
      <c r="HXO2350" s="1359"/>
      <c r="HXP2350" s="1359"/>
      <c r="HXQ2350" s="1359"/>
      <c r="HXR2350" s="1359"/>
      <c r="HXS2350" s="1359"/>
      <c r="HXT2350" s="1359"/>
      <c r="HXU2350" s="1359"/>
      <c r="HXV2350" s="1359"/>
      <c r="HXW2350" s="1359"/>
      <c r="HXX2350" s="1359"/>
      <c r="HXY2350" s="1359"/>
      <c r="HXZ2350" s="1359"/>
      <c r="HYA2350" s="1359"/>
      <c r="HYB2350" s="1359"/>
      <c r="HYC2350" s="1359"/>
      <c r="HYD2350" s="1359"/>
      <c r="HYE2350" s="1359"/>
      <c r="HYF2350" s="1359"/>
      <c r="HYG2350" s="1359"/>
      <c r="HYH2350" s="1359"/>
      <c r="HYI2350" s="1359"/>
      <c r="HYJ2350" s="1359"/>
      <c r="HYK2350" s="1359"/>
      <c r="HYL2350" s="1359"/>
      <c r="HYM2350" s="1359"/>
      <c r="HYN2350" s="1359"/>
      <c r="HYO2350" s="1359"/>
      <c r="HYP2350" s="1359"/>
      <c r="HYQ2350" s="1359"/>
      <c r="HYR2350" s="1359"/>
      <c r="HYS2350" s="1359"/>
      <c r="HYT2350" s="1359"/>
      <c r="HYU2350" s="1359"/>
      <c r="HYV2350" s="1359"/>
      <c r="HYW2350" s="1359"/>
      <c r="HYX2350" s="1359"/>
      <c r="HYY2350" s="1359"/>
      <c r="HYZ2350" s="1359"/>
      <c r="HZA2350" s="1359"/>
      <c r="HZB2350" s="1359"/>
      <c r="HZC2350" s="1359"/>
      <c r="HZD2350" s="1359"/>
      <c r="HZE2350" s="1359"/>
      <c r="HZF2350" s="1359"/>
      <c r="HZG2350" s="1359"/>
      <c r="HZH2350" s="1359"/>
      <c r="HZI2350" s="1359"/>
      <c r="HZJ2350" s="1359"/>
      <c r="HZK2350" s="1359"/>
      <c r="HZL2350" s="1359"/>
      <c r="HZM2350" s="1359"/>
      <c r="HZN2350" s="1359"/>
      <c r="HZO2350" s="1359"/>
      <c r="HZP2350" s="1359"/>
      <c r="HZQ2350" s="1359"/>
      <c r="HZR2350" s="1359"/>
      <c r="HZS2350" s="1359"/>
      <c r="HZT2350" s="1359"/>
      <c r="HZU2350" s="1359"/>
      <c r="HZV2350" s="1359"/>
      <c r="HZW2350" s="1359"/>
      <c r="HZX2350" s="1359"/>
      <c r="HZY2350" s="1359"/>
      <c r="HZZ2350" s="1359"/>
      <c r="IAA2350" s="1359"/>
      <c r="IAB2350" s="1359"/>
      <c r="IAC2350" s="1359"/>
      <c r="IAD2350" s="1359"/>
      <c r="IAE2350" s="1359"/>
      <c r="IAF2350" s="1359"/>
      <c r="IAG2350" s="1359"/>
      <c r="IAH2350" s="1359"/>
      <c r="IAI2350" s="1359"/>
      <c r="IAJ2350" s="1359"/>
      <c r="IAK2350" s="1359"/>
      <c r="IAL2350" s="1359"/>
      <c r="IAM2350" s="1359"/>
      <c r="IAN2350" s="1359"/>
      <c r="IAO2350" s="1359"/>
      <c r="IAP2350" s="1359"/>
      <c r="IAQ2350" s="1359"/>
      <c r="IAR2350" s="1359"/>
      <c r="IAS2350" s="1359"/>
      <c r="IAT2350" s="1359"/>
      <c r="IAU2350" s="1359"/>
      <c r="IAV2350" s="1359"/>
      <c r="IAW2350" s="1359"/>
      <c r="IAX2350" s="1359"/>
      <c r="IAY2350" s="1359"/>
      <c r="IAZ2350" s="1359"/>
      <c r="IBA2350" s="1359"/>
      <c r="IBB2350" s="1359"/>
      <c r="IBC2350" s="1359"/>
      <c r="IBD2350" s="1359"/>
      <c r="IBE2350" s="1359"/>
      <c r="IBF2350" s="1359"/>
      <c r="IBG2350" s="1359"/>
      <c r="IBH2350" s="1359"/>
      <c r="IBI2350" s="1359"/>
      <c r="IBJ2350" s="1359"/>
      <c r="IBK2350" s="1359"/>
      <c r="IBL2350" s="1359"/>
      <c r="IBM2350" s="1359"/>
      <c r="IBN2350" s="1359"/>
      <c r="IBO2350" s="1359"/>
      <c r="IBP2350" s="1359"/>
      <c r="IBQ2350" s="1359"/>
      <c r="IBR2350" s="1359"/>
      <c r="IBS2350" s="1359"/>
      <c r="IBT2350" s="1359"/>
      <c r="IBU2350" s="1359"/>
      <c r="IBV2350" s="1359"/>
      <c r="IBW2350" s="1359"/>
      <c r="IBX2350" s="1359"/>
      <c r="IBY2350" s="1359"/>
      <c r="IBZ2350" s="1359"/>
      <c r="ICA2350" s="1359"/>
      <c r="ICB2350" s="1359"/>
      <c r="ICC2350" s="1359"/>
      <c r="ICD2350" s="1359"/>
      <c r="ICE2350" s="1359"/>
      <c r="ICF2350" s="1359"/>
      <c r="ICG2350" s="1359"/>
      <c r="ICH2350" s="1359"/>
      <c r="ICI2350" s="1359"/>
      <c r="ICJ2350" s="1359"/>
      <c r="ICK2350" s="1359"/>
      <c r="ICL2350" s="1359"/>
      <c r="ICM2350" s="1359"/>
      <c r="ICN2350" s="1359"/>
      <c r="ICO2350" s="1359"/>
      <c r="ICP2350" s="1359"/>
      <c r="ICQ2350" s="1359"/>
      <c r="ICR2350" s="1359"/>
      <c r="ICS2350" s="1359"/>
      <c r="ICT2350" s="1359"/>
      <c r="ICU2350" s="1359"/>
      <c r="ICV2350" s="1359"/>
      <c r="ICW2350" s="1359"/>
      <c r="ICX2350" s="1359"/>
      <c r="ICY2350" s="1359"/>
      <c r="ICZ2350" s="1359"/>
      <c r="IDA2350" s="1359"/>
      <c r="IDB2350" s="1359"/>
      <c r="IDC2350" s="1359"/>
      <c r="IDD2350" s="1359"/>
      <c r="IDE2350" s="1359"/>
      <c r="IDF2350" s="1359"/>
      <c r="IDG2350" s="1359"/>
      <c r="IDH2350" s="1359"/>
      <c r="IDI2350" s="1359"/>
      <c r="IDJ2350" s="1359"/>
      <c r="IDK2350" s="1359"/>
      <c r="IDL2350" s="1359"/>
      <c r="IDM2350" s="1359"/>
      <c r="IDN2350" s="1359"/>
      <c r="IDO2350" s="1359"/>
      <c r="IDP2350" s="1359"/>
      <c r="IDQ2350" s="1359"/>
      <c r="IDR2350" s="1359"/>
      <c r="IDS2350" s="1359"/>
      <c r="IDT2350" s="1359"/>
      <c r="IDU2350" s="1359"/>
      <c r="IDV2350" s="1359"/>
      <c r="IDW2350" s="1359"/>
      <c r="IDX2350" s="1359"/>
      <c r="IDY2350" s="1359"/>
      <c r="IDZ2350" s="1359"/>
      <c r="IEA2350" s="1359"/>
      <c r="IEB2350" s="1359"/>
      <c r="IEC2350" s="1359"/>
      <c r="IED2350" s="1359"/>
      <c r="IEE2350" s="1359"/>
      <c r="IEF2350" s="1359"/>
      <c r="IEG2350" s="1359"/>
      <c r="IEH2350" s="1359"/>
      <c r="IEI2350" s="1359"/>
      <c r="IEJ2350" s="1359"/>
      <c r="IEK2350" s="1359"/>
      <c r="IEL2350" s="1359"/>
      <c r="IEM2350" s="1359"/>
      <c r="IEN2350" s="1359"/>
      <c r="IEO2350" s="1359"/>
      <c r="IEP2350" s="1359"/>
      <c r="IEQ2350" s="1359"/>
      <c r="IER2350" s="1359"/>
      <c r="IES2350" s="1359"/>
      <c r="IET2350" s="1359"/>
      <c r="IEU2350" s="1359"/>
      <c r="IEV2350" s="1359"/>
      <c r="IEW2350" s="1359"/>
      <c r="IEX2350" s="1359"/>
      <c r="IEY2350" s="1359"/>
      <c r="IEZ2350" s="1359"/>
      <c r="IFA2350" s="1359"/>
      <c r="IFB2350" s="1359"/>
      <c r="IFC2350" s="1359"/>
      <c r="IFD2350" s="1359"/>
      <c r="IFE2350" s="1359"/>
      <c r="IFF2350" s="1359"/>
      <c r="IFG2350" s="1359"/>
      <c r="IFH2350" s="1359"/>
      <c r="IFI2350" s="1359"/>
      <c r="IFJ2350" s="1359"/>
      <c r="IFK2350" s="1359"/>
      <c r="IFL2350" s="1359"/>
      <c r="IFM2350" s="1359"/>
      <c r="IFN2350" s="1359"/>
      <c r="IFO2350" s="1359"/>
      <c r="IFP2350" s="1359"/>
      <c r="IFQ2350" s="1359"/>
      <c r="IFR2350" s="1359"/>
      <c r="IFS2350" s="1359"/>
      <c r="IFT2350" s="1359"/>
      <c r="IFU2350" s="1359"/>
      <c r="IFV2350" s="1359"/>
      <c r="IFW2350" s="1359"/>
      <c r="IFX2350" s="1359"/>
      <c r="IFY2350" s="1359"/>
      <c r="IFZ2350" s="1359"/>
      <c r="IGA2350" s="1359"/>
      <c r="IGB2350" s="1359"/>
      <c r="IGC2350" s="1359"/>
      <c r="IGD2350" s="1359"/>
      <c r="IGE2350" s="1359"/>
      <c r="IGF2350" s="1359"/>
      <c r="IGG2350" s="1359"/>
      <c r="IGH2350" s="1359"/>
      <c r="IGI2350" s="1359"/>
      <c r="IGJ2350" s="1359"/>
      <c r="IGK2350" s="1359"/>
      <c r="IGL2350" s="1359"/>
      <c r="IGM2350" s="1359"/>
      <c r="IGN2350" s="1359"/>
      <c r="IGO2350" s="1359"/>
      <c r="IGP2350" s="1359"/>
      <c r="IGQ2350" s="1359"/>
      <c r="IGR2350" s="1359"/>
      <c r="IGS2350" s="1359"/>
      <c r="IGT2350" s="1359"/>
      <c r="IGU2350" s="1359"/>
      <c r="IGV2350" s="1359"/>
      <c r="IGW2350" s="1359"/>
      <c r="IGX2350" s="1359"/>
      <c r="IGY2350" s="1359"/>
      <c r="IGZ2350" s="1359"/>
      <c r="IHA2350" s="1359"/>
      <c r="IHB2350" s="1359"/>
      <c r="IHC2350" s="1359"/>
      <c r="IHD2350" s="1359"/>
      <c r="IHE2350" s="1359"/>
      <c r="IHF2350" s="1359"/>
      <c r="IHG2350" s="1359"/>
      <c r="IHH2350" s="1359"/>
      <c r="IHI2350" s="1359"/>
      <c r="IHJ2350" s="1359"/>
      <c r="IHK2350" s="1359"/>
      <c r="IHL2350" s="1359"/>
      <c r="IHM2350" s="1359"/>
      <c r="IHN2350" s="1359"/>
      <c r="IHO2350" s="1359"/>
      <c r="IHP2350" s="1359"/>
      <c r="IHQ2350" s="1359"/>
      <c r="IHR2350" s="1359"/>
      <c r="IHS2350" s="1359"/>
      <c r="IHT2350" s="1359"/>
      <c r="IHU2350" s="1359"/>
      <c r="IHV2350" s="1359"/>
      <c r="IHW2350" s="1359"/>
      <c r="IHX2350" s="1359"/>
      <c r="IHY2350" s="1359"/>
      <c r="IHZ2350" s="1359"/>
      <c r="IIA2350" s="1359"/>
      <c r="IIB2350" s="1359"/>
      <c r="IIC2350" s="1359"/>
      <c r="IID2350" s="1359"/>
      <c r="IIE2350" s="1359"/>
      <c r="IIF2350" s="1359"/>
      <c r="IIG2350" s="1359"/>
      <c r="IIH2350" s="1359"/>
      <c r="III2350" s="1359"/>
      <c r="IIJ2350" s="1359"/>
      <c r="IIK2350" s="1359"/>
      <c r="IIL2350" s="1359"/>
      <c r="IIM2350" s="1359"/>
      <c r="IIN2350" s="1359"/>
      <c r="IIO2350" s="1359"/>
      <c r="IIP2350" s="1359"/>
      <c r="IIQ2350" s="1359"/>
      <c r="IIR2350" s="1359"/>
      <c r="IIS2350" s="1359"/>
      <c r="IIT2350" s="1359"/>
      <c r="IIU2350" s="1359"/>
      <c r="IIV2350" s="1359"/>
      <c r="IIW2350" s="1359"/>
      <c r="IIX2350" s="1359"/>
      <c r="IIY2350" s="1359"/>
      <c r="IIZ2350" s="1359"/>
      <c r="IJA2350" s="1359"/>
      <c r="IJB2350" s="1359"/>
      <c r="IJC2350" s="1359"/>
      <c r="IJD2350" s="1359"/>
      <c r="IJE2350" s="1359"/>
      <c r="IJF2350" s="1359"/>
      <c r="IJG2350" s="1359"/>
      <c r="IJH2350" s="1359"/>
      <c r="IJI2350" s="1359"/>
      <c r="IJJ2350" s="1359"/>
      <c r="IJK2350" s="1359"/>
      <c r="IJL2350" s="1359"/>
      <c r="IJM2350" s="1359"/>
      <c r="IJN2350" s="1359"/>
      <c r="IJO2350" s="1359"/>
      <c r="IJP2350" s="1359"/>
      <c r="IJQ2350" s="1359"/>
      <c r="IJR2350" s="1359"/>
      <c r="IJS2350" s="1359"/>
      <c r="IJT2350" s="1359"/>
      <c r="IJU2350" s="1359"/>
      <c r="IJV2350" s="1359"/>
      <c r="IJW2350" s="1359"/>
      <c r="IJX2350" s="1359"/>
      <c r="IJY2350" s="1359"/>
      <c r="IJZ2350" s="1359"/>
      <c r="IKA2350" s="1359"/>
      <c r="IKB2350" s="1359"/>
      <c r="IKC2350" s="1359"/>
      <c r="IKD2350" s="1359"/>
      <c r="IKE2350" s="1359"/>
      <c r="IKF2350" s="1359"/>
      <c r="IKG2350" s="1359"/>
      <c r="IKH2350" s="1359"/>
      <c r="IKI2350" s="1359"/>
      <c r="IKJ2350" s="1359"/>
      <c r="IKK2350" s="1359"/>
      <c r="IKL2350" s="1359"/>
      <c r="IKM2350" s="1359"/>
      <c r="IKN2350" s="1359"/>
      <c r="IKO2350" s="1359"/>
      <c r="IKP2350" s="1359"/>
      <c r="IKQ2350" s="1359"/>
      <c r="IKR2350" s="1359"/>
      <c r="IKS2350" s="1359"/>
      <c r="IKT2350" s="1359"/>
      <c r="IKU2350" s="1359"/>
      <c r="IKV2350" s="1359"/>
      <c r="IKW2350" s="1359"/>
      <c r="IKX2350" s="1359"/>
      <c r="IKY2350" s="1359"/>
      <c r="IKZ2350" s="1359"/>
      <c r="ILA2350" s="1359"/>
      <c r="ILB2350" s="1359"/>
      <c r="ILC2350" s="1359"/>
      <c r="ILD2350" s="1359"/>
      <c r="ILE2350" s="1359"/>
      <c r="ILF2350" s="1359"/>
      <c r="ILG2350" s="1359"/>
      <c r="ILH2350" s="1359"/>
      <c r="ILI2350" s="1359"/>
      <c r="ILJ2350" s="1359"/>
      <c r="ILK2350" s="1359"/>
      <c r="ILL2350" s="1359"/>
      <c r="ILM2350" s="1359"/>
      <c r="ILN2350" s="1359"/>
      <c r="ILO2350" s="1359"/>
      <c r="ILP2350" s="1359"/>
      <c r="ILQ2350" s="1359"/>
      <c r="ILR2350" s="1359"/>
      <c r="ILS2350" s="1359"/>
      <c r="ILT2350" s="1359"/>
      <c r="ILU2350" s="1359"/>
      <c r="ILV2350" s="1359"/>
      <c r="ILW2350" s="1359"/>
      <c r="ILX2350" s="1359"/>
      <c r="ILY2350" s="1359"/>
      <c r="ILZ2350" s="1359"/>
      <c r="IMA2350" s="1359"/>
      <c r="IMB2350" s="1359"/>
      <c r="IMC2350" s="1359"/>
      <c r="IMD2350" s="1359"/>
      <c r="IME2350" s="1359"/>
      <c r="IMF2350" s="1359"/>
      <c r="IMG2350" s="1359"/>
      <c r="IMH2350" s="1359"/>
      <c r="IMI2350" s="1359"/>
      <c r="IMJ2350" s="1359"/>
      <c r="IMK2350" s="1359"/>
      <c r="IML2350" s="1359"/>
      <c r="IMM2350" s="1359"/>
      <c r="IMN2350" s="1359"/>
      <c r="IMO2350" s="1359"/>
      <c r="IMP2350" s="1359"/>
      <c r="IMQ2350" s="1359"/>
      <c r="IMR2350" s="1359"/>
      <c r="IMS2350" s="1359"/>
      <c r="IMT2350" s="1359"/>
      <c r="IMU2350" s="1359"/>
      <c r="IMV2350" s="1359"/>
      <c r="IMW2350" s="1359"/>
      <c r="IMX2350" s="1359"/>
      <c r="IMY2350" s="1359"/>
      <c r="IMZ2350" s="1359"/>
      <c r="INA2350" s="1359"/>
      <c r="INB2350" s="1359"/>
      <c r="INC2350" s="1359"/>
      <c r="IND2350" s="1359"/>
      <c r="INE2350" s="1359"/>
      <c r="INF2350" s="1359"/>
      <c r="ING2350" s="1359"/>
      <c r="INH2350" s="1359"/>
      <c r="INI2350" s="1359"/>
      <c r="INJ2350" s="1359"/>
      <c r="INK2350" s="1359"/>
      <c r="INL2350" s="1359"/>
      <c r="INM2350" s="1359"/>
      <c r="INN2350" s="1359"/>
      <c r="INO2350" s="1359"/>
      <c r="INP2350" s="1359"/>
      <c r="INQ2350" s="1359"/>
      <c r="INR2350" s="1359"/>
      <c r="INS2350" s="1359"/>
      <c r="INT2350" s="1359"/>
      <c r="INU2350" s="1359"/>
      <c r="INV2350" s="1359"/>
      <c r="INW2350" s="1359"/>
      <c r="INX2350" s="1359"/>
      <c r="INY2350" s="1359"/>
      <c r="INZ2350" s="1359"/>
      <c r="IOA2350" s="1359"/>
      <c r="IOB2350" s="1359"/>
      <c r="IOC2350" s="1359"/>
      <c r="IOD2350" s="1359"/>
      <c r="IOE2350" s="1359"/>
      <c r="IOF2350" s="1359"/>
      <c r="IOG2350" s="1359"/>
      <c r="IOH2350" s="1359"/>
      <c r="IOI2350" s="1359"/>
      <c r="IOJ2350" s="1359"/>
      <c r="IOK2350" s="1359"/>
      <c r="IOL2350" s="1359"/>
      <c r="IOM2350" s="1359"/>
      <c r="ION2350" s="1359"/>
      <c r="IOO2350" s="1359"/>
      <c r="IOP2350" s="1359"/>
      <c r="IOQ2350" s="1359"/>
      <c r="IOR2350" s="1359"/>
      <c r="IOS2350" s="1359"/>
      <c r="IOT2350" s="1359"/>
      <c r="IOU2350" s="1359"/>
      <c r="IOV2350" s="1359"/>
      <c r="IOW2350" s="1359"/>
      <c r="IOX2350" s="1359"/>
      <c r="IOY2350" s="1359"/>
      <c r="IOZ2350" s="1359"/>
      <c r="IPA2350" s="1359"/>
      <c r="IPB2350" s="1359"/>
      <c r="IPC2350" s="1359"/>
      <c r="IPD2350" s="1359"/>
      <c r="IPE2350" s="1359"/>
      <c r="IPF2350" s="1359"/>
      <c r="IPG2350" s="1359"/>
      <c r="IPH2350" s="1359"/>
      <c r="IPI2350" s="1359"/>
      <c r="IPJ2350" s="1359"/>
      <c r="IPK2350" s="1359"/>
      <c r="IPL2350" s="1359"/>
      <c r="IPM2350" s="1359"/>
      <c r="IPN2350" s="1359"/>
      <c r="IPO2350" s="1359"/>
      <c r="IPP2350" s="1359"/>
      <c r="IPQ2350" s="1359"/>
      <c r="IPR2350" s="1359"/>
      <c r="IPS2350" s="1359"/>
      <c r="IPT2350" s="1359"/>
      <c r="IPU2350" s="1359"/>
      <c r="IPV2350" s="1359"/>
      <c r="IPW2350" s="1359"/>
      <c r="IPX2350" s="1359"/>
      <c r="IPY2350" s="1359"/>
      <c r="IPZ2350" s="1359"/>
      <c r="IQA2350" s="1359"/>
      <c r="IQB2350" s="1359"/>
      <c r="IQC2350" s="1359"/>
      <c r="IQD2350" s="1359"/>
      <c r="IQE2350" s="1359"/>
      <c r="IQF2350" s="1359"/>
      <c r="IQG2350" s="1359"/>
      <c r="IQH2350" s="1359"/>
      <c r="IQI2350" s="1359"/>
      <c r="IQJ2350" s="1359"/>
      <c r="IQK2350" s="1359"/>
      <c r="IQL2350" s="1359"/>
      <c r="IQM2350" s="1359"/>
      <c r="IQN2350" s="1359"/>
      <c r="IQO2350" s="1359"/>
      <c r="IQP2350" s="1359"/>
      <c r="IQQ2350" s="1359"/>
      <c r="IQR2350" s="1359"/>
      <c r="IQS2350" s="1359"/>
      <c r="IQT2350" s="1359"/>
      <c r="IQU2350" s="1359"/>
      <c r="IQV2350" s="1359"/>
      <c r="IQW2350" s="1359"/>
      <c r="IQX2350" s="1359"/>
      <c r="IQY2350" s="1359"/>
      <c r="IQZ2350" s="1359"/>
      <c r="IRA2350" s="1359"/>
      <c r="IRB2350" s="1359"/>
      <c r="IRC2350" s="1359"/>
      <c r="IRD2350" s="1359"/>
      <c r="IRE2350" s="1359"/>
      <c r="IRF2350" s="1359"/>
      <c r="IRG2350" s="1359"/>
      <c r="IRH2350" s="1359"/>
      <c r="IRI2350" s="1359"/>
      <c r="IRJ2350" s="1359"/>
      <c r="IRK2350" s="1359"/>
      <c r="IRL2350" s="1359"/>
      <c r="IRM2350" s="1359"/>
      <c r="IRN2350" s="1359"/>
      <c r="IRO2350" s="1359"/>
      <c r="IRP2350" s="1359"/>
      <c r="IRQ2350" s="1359"/>
      <c r="IRR2350" s="1359"/>
      <c r="IRS2350" s="1359"/>
      <c r="IRT2350" s="1359"/>
      <c r="IRU2350" s="1359"/>
      <c r="IRV2350" s="1359"/>
      <c r="IRW2350" s="1359"/>
      <c r="IRX2350" s="1359"/>
      <c r="IRY2350" s="1359"/>
      <c r="IRZ2350" s="1359"/>
      <c r="ISA2350" s="1359"/>
      <c r="ISB2350" s="1359"/>
      <c r="ISC2350" s="1359"/>
      <c r="ISD2350" s="1359"/>
      <c r="ISE2350" s="1359"/>
      <c r="ISF2350" s="1359"/>
      <c r="ISG2350" s="1359"/>
      <c r="ISH2350" s="1359"/>
      <c r="ISI2350" s="1359"/>
      <c r="ISJ2350" s="1359"/>
      <c r="ISK2350" s="1359"/>
      <c r="ISL2350" s="1359"/>
      <c r="ISM2350" s="1359"/>
      <c r="ISN2350" s="1359"/>
      <c r="ISO2350" s="1359"/>
      <c r="ISP2350" s="1359"/>
      <c r="ISQ2350" s="1359"/>
      <c r="ISR2350" s="1359"/>
      <c r="ISS2350" s="1359"/>
      <c r="IST2350" s="1359"/>
      <c r="ISU2350" s="1359"/>
      <c r="ISV2350" s="1359"/>
      <c r="ISW2350" s="1359"/>
      <c r="ISX2350" s="1359"/>
      <c r="ISY2350" s="1359"/>
      <c r="ISZ2350" s="1359"/>
      <c r="ITA2350" s="1359"/>
      <c r="ITB2350" s="1359"/>
      <c r="ITC2350" s="1359"/>
      <c r="ITD2350" s="1359"/>
      <c r="ITE2350" s="1359"/>
      <c r="ITF2350" s="1359"/>
      <c r="ITG2350" s="1359"/>
      <c r="ITH2350" s="1359"/>
      <c r="ITI2350" s="1359"/>
      <c r="ITJ2350" s="1359"/>
      <c r="ITK2350" s="1359"/>
      <c r="ITL2350" s="1359"/>
      <c r="ITM2350" s="1359"/>
      <c r="ITN2350" s="1359"/>
      <c r="ITO2350" s="1359"/>
      <c r="ITP2350" s="1359"/>
      <c r="ITQ2350" s="1359"/>
      <c r="ITR2350" s="1359"/>
      <c r="ITS2350" s="1359"/>
      <c r="ITT2350" s="1359"/>
      <c r="ITU2350" s="1359"/>
      <c r="ITV2350" s="1359"/>
      <c r="ITW2350" s="1359"/>
      <c r="ITX2350" s="1359"/>
      <c r="ITY2350" s="1359"/>
      <c r="ITZ2350" s="1359"/>
      <c r="IUA2350" s="1359"/>
      <c r="IUB2350" s="1359"/>
      <c r="IUC2350" s="1359"/>
      <c r="IUD2350" s="1359"/>
      <c r="IUE2350" s="1359"/>
      <c r="IUF2350" s="1359"/>
      <c r="IUG2350" s="1359"/>
      <c r="IUH2350" s="1359"/>
      <c r="IUI2350" s="1359"/>
      <c r="IUJ2350" s="1359"/>
      <c r="IUK2350" s="1359"/>
      <c r="IUL2350" s="1359"/>
      <c r="IUM2350" s="1359"/>
      <c r="IUN2350" s="1359"/>
      <c r="IUO2350" s="1359"/>
      <c r="IUP2350" s="1359"/>
      <c r="IUQ2350" s="1359"/>
      <c r="IUR2350" s="1359"/>
      <c r="IUS2350" s="1359"/>
      <c r="IUT2350" s="1359"/>
      <c r="IUU2350" s="1359"/>
      <c r="IUV2350" s="1359"/>
      <c r="IUW2350" s="1359"/>
      <c r="IUX2350" s="1359"/>
      <c r="IUY2350" s="1359"/>
      <c r="IUZ2350" s="1359"/>
      <c r="IVA2350" s="1359"/>
      <c r="IVB2350" s="1359"/>
      <c r="IVC2350" s="1359"/>
      <c r="IVD2350" s="1359"/>
      <c r="IVE2350" s="1359"/>
      <c r="IVF2350" s="1359"/>
      <c r="IVG2350" s="1359"/>
      <c r="IVH2350" s="1359"/>
      <c r="IVI2350" s="1359"/>
      <c r="IVJ2350" s="1359"/>
      <c r="IVK2350" s="1359"/>
      <c r="IVL2350" s="1359"/>
      <c r="IVM2350" s="1359"/>
      <c r="IVN2350" s="1359"/>
      <c r="IVO2350" s="1359"/>
      <c r="IVP2350" s="1359"/>
      <c r="IVQ2350" s="1359"/>
      <c r="IVR2350" s="1359"/>
      <c r="IVS2350" s="1359"/>
      <c r="IVT2350" s="1359"/>
      <c r="IVU2350" s="1359"/>
      <c r="IVV2350" s="1359"/>
      <c r="IVW2350" s="1359"/>
      <c r="IVX2350" s="1359"/>
      <c r="IVY2350" s="1359"/>
      <c r="IVZ2350" s="1359"/>
      <c r="IWA2350" s="1359"/>
      <c r="IWB2350" s="1359"/>
      <c r="IWC2350" s="1359"/>
      <c r="IWD2350" s="1359"/>
      <c r="IWE2350" s="1359"/>
      <c r="IWF2350" s="1359"/>
      <c r="IWG2350" s="1359"/>
      <c r="IWH2350" s="1359"/>
      <c r="IWI2350" s="1359"/>
      <c r="IWJ2350" s="1359"/>
      <c r="IWK2350" s="1359"/>
      <c r="IWL2350" s="1359"/>
      <c r="IWM2350" s="1359"/>
      <c r="IWN2350" s="1359"/>
      <c r="IWO2350" s="1359"/>
      <c r="IWP2350" s="1359"/>
      <c r="IWQ2350" s="1359"/>
      <c r="IWR2350" s="1359"/>
      <c r="IWS2350" s="1359"/>
      <c r="IWT2350" s="1359"/>
      <c r="IWU2350" s="1359"/>
      <c r="IWV2350" s="1359"/>
      <c r="IWW2350" s="1359"/>
      <c r="IWX2350" s="1359"/>
      <c r="IWY2350" s="1359"/>
      <c r="IWZ2350" s="1359"/>
      <c r="IXA2350" s="1359"/>
      <c r="IXB2350" s="1359"/>
      <c r="IXC2350" s="1359"/>
      <c r="IXD2350" s="1359"/>
      <c r="IXE2350" s="1359"/>
      <c r="IXF2350" s="1359"/>
      <c r="IXG2350" s="1359"/>
      <c r="IXH2350" s="1359"/>
      <c r="IXI2350" s="1359"/>
      <c r="IXJ2350" s="1359"/>
      <c r="IXK2350" s="1359"/>
      <c r="IXL2350" s="1359"/>
      <c r="IXM2350" s="1359"/>
      <c r="IXN2350" s="1359"/>
      <c r="IXO2350" s="1359"/>
      <c r="IXP2350" s="1359"/>
      <c r="IXQ2350" s="1359"/>
      <c r="IXR2350" s="1359"/>
      <c r="IXS2350" s="1359"/>
      <c r="IXT2350" s="1359"/>
      <c r="IXU2350" s="1359"/>
      <c r="IXV2350" s="1359"/>
      <c r="IXW2350" s="1359"/>
      <c r="IXX2350" s="1359"/>
      <c r="IXY2350" s="1359"/>
      <c r="IXZ2350" s="1359"/>
      <c r="IYA2350" s="1359"/>
      <c r="IYB2350" s="1359"/>
      <c r="IYC2350" s="1359"/>
      <c r="IYD2350" s="1359"/>
      <c r="IYE2350" s="1359"/>
      <c r="IYF2350" s="1359"/>
      <c r="IYG2350" s="1359"/>
      <c r="IYH2350" s="1359"/>
      <c r="IYI2350" s="1359"/>
      <c r="IYJ2350" s="1359"/>
      <c r="IYK2350" s="1359"/>
      <c r="IYL2350" s="1359"/>
      <c r="IYM2350" s="1359"/>
      <c r="IYN2350" s="1359"/>
      <c r="IYO2350" s="1359"/>
      <c r="IYP2350" s="1359"/>
      <c r="IYQ2350" s="1359"/>
      <c r="IYR2350" s="1359"/>
      <c r="IYS2350" s="1359"/>
      <c r="IYT2350" s="1359"/>
      <c r="IYU2350" s="1359"/>
      <c r="IYV2350" s="1359"/>
      <c r="IYW2350" s="1359"/>
      <c r="IYX2350" s="1359"/>
      <c r="IYY2350" s="1359"/>
      <c r="IYZ2350" s="1359"/>
      <c r="IZA2350" s="1359"/>
      <c r="IZB2350" s="1359"/>
      <c r="IZC2350" s="1359"/>
      <c r="IZD2350" s="1359"/>
      <c r="IZE2350" s="1359"/>
      <c r="IZF2350" s="1359"/>
      <c r="IZG2350" s="1359"/>
      <c r="IZH2350" s="1359"/>
      <c r="IZI2350" s="1359"/>
      <c r="IZJ2350" s="1359"/>
      <c r="IZK2350" s="1359"/>
      <c r="IZL2350" s="1359"/>
      <c r="IZM2350" s="1359"/>
      <c r="IZN2350" s="1359"/>
      <c r="IZO2350" s="1359"/>
      <c r="IZP2350" s="1359"/>
      <c r="IZQ2350" s="1359"/>
      <c r="IZR2350" s="1359"/>
      <c r="IZS2350" s="1359"/>
      <c r="IZT2350" s="1359"/>
      <c r="IZU2350" s="1359"/>
      <c r="IZV2350" s="1359"/>
      <c r="IZW2350" s="1359"/>
      <c r="IZX2350" s="1359"/>
      <c r="IZY2350" s="1359"/>
      <c r="IZZ2350" s="1359"/>
      <c r="JAA2350" s="1359"/>
      <c r="JAB2350" s="1359"/>
      <c r="JAC2350" s="1359"/>
      <c r="JAD2350" s="1359"/>
      <c r="JAE2350" s="1359"/>
      <c r="JAF2350" s="1359"/>
      <c r="JAG2350" s="1359"/>
      <c r="JAH2350" s="1359"/>
      <c r="JAI2350" s="1359"/>
      <c r="JAJ2350" s="1359"/>
      <c r="JAK2350" s="1359"/>
      <c r="JAL2350" s="1359"/>
      <c r="JAM2350" s="1359"/>
      <c r="JAN2350" s="1359"/>
      <c r="JAO2350" s="1359"/>
      <c r="JAP2350" s="1359"/>
      <c r="JAQ2350" s="1359"/>
      <c r="JAR2350" s="1359"/>
      <c r="JAS2350" s="1359"/>
      <c r="JAT2350" s="1359"/>
      <c r="JAU2350" s="1359"/>
      <c r="JAV2350" s="1359"/>
      <c r="JAW2350" s="1359"/>
      <c r="JAX2350" s="1359"/>
      <c r="JAY2350" s="1359"/>
      <c r="JAZ2350" s="1359"/>
      <c r="JBA2350" s="1359"/>
      <c r="JBB2350" s="1359"/>
      <c r="JBC2350" s="1359"/>
      <c r="JBD2350" s="1359"/>
      <c r="JBE2350" s="1359"/>
      <c r="JBF2350" s="1359"/>
      <c r="JBG2350" s="1359"/>
      <c r="JBH2350" s="1359"/>
      <c r="JBI2350" s="1359"/>
      <c r="JBJ2350" s="1359"/>
      <c r="JBK2350" s="1359"/>
      <c r="JBL2350" s="1359"/>
      <c r="JBM2350" s="1359"/>
      <c r="JBN2350" s="1359"/>
      <c r="JBO2350" s="1359"/>
      <c r="JBP2350" s="1359"/>
      <c r="JBQ2350" s="1359"/>
      <c r="JBR2350" s="1359"/>
      <c r="JBS2350" s="1359"/>
      <c r="JBT2350" s="1359"/>
      <c r="JBU2350" s="1359"/>
      <c r="JBV2350" s="1359"/>
      <c r="JBW2350" s="1359"/>
      <c r="JBX2350" s="1359"/>
      <c r="JBY2350" s="1359"/>
      <c r="JBZ2350" s="1359"/>
      <c r="JCA2350" s="1359"/>
      <c r="JCB2350" s="1359"/>
      <c r="JCC2350" s="1359"/>
      <c r="JCD2350" s="1359"/>
      <c r="JCE2350" s="1359"/>
      <c r="JCF2350" s="1359"/>
      <c r="JCG2350" s="1359"/>
      <c r="JCH2350" s="1359"/>
      <c r="JCI2350" s="1359"/>
      <c r="JCJ2350" s="1359"/>
      <c r="JCK2350" s="1359"/>
      <c r="JCL2350" s="1359"/>
      <c r="JCM2350" s="1359"/>
      <c r="JCN2350" s="1359"/>
      <c r="JCO2350" s="1359"/>
      <c r="JCP2350" s="1359"/>
      <c r="JCQ2350" s="1359"/>
      <c r="JCR2350" s="1359"/>
      <c r="JCS2350" s="1359"/>
      <c r="JCT2350" s="1359"/>
      <c r="JCU2350" s="1359"/>
      <c r="JCV2350" s="1359"/>
      <c r="JCW2350" s="1359"/>
      <c r="JCX2350" s="1359"/>
      <c r="JCY2350" s="1359"/>
      <c r="JCZ2350" s="1359"/>
      <c r="JDA2350" s="1359"/>
      <c r="JDB2350" s="1359"/>
      <c r="JDC2350" s="1359"/>
      <c r="JDD2350" s="1359"/>
      <c r="JDE2350" s="1359"/>
      <c r="JDF2350" s="1359"/>
      <c r="JDG2350" s="1359"/>
      <c r="JDH2350" s="1359"/>
      <c r="JDI2350" s="1359"/>
      <c r="JDJ2350" s="1359"/>
      <c r="JDK2350" s="1359"/>
      <c r="JDL2350" s="1359"/>
      <c r="JDM2350" s="1359"/>
      <c r="JDN2350" s="1359"/>
      <c r="JDO2350" s="1359"/>
      <c r="JDP2350" s="1359"/>
      <c r="JDQ2350" s="1359"/>
      <c r="JDR2350" s="1359"/>
      <c r="JDS2350" s="1359"/>
      <c r="JDT2350" s="1359"/>
      <c r="JDU2350" s="1359"/>
      <c r="JDV2350" s="1359"/>
      <c r="JDW2350" s="1359"/>
      <c r="JDX2350" s="1359"/>
      <c r="JDY2350" s="1359"/>
      <c r="JDZ2350" s="1359"/>
      <c r="JEA2350" s="1359"/>
      <c r="JEB2350" s="1359"/>
      <c r="JEC2350" s="1359"/>
      <c r="JED2350" s="1359"/>
      <c r="JEE2350" s="1359"/>
      <c r="JEF2350" s="1359"/>
      <c r="JEG2350" s="1359"/>
      <c r="JEH2350" s="1359"/>
      <c r="JEI2350" s="1359"/>
      <c r="JEJ2350" s="1359"/>
      <c r="JEK2350" s="1359"/>
      <c r="JEL2350" s="1359"/>
      <c r="JEM2350" s="1359"/>
      <c r="JEN2350" s="1359"/>
      <c r="JEO2350" s="1359"/>
      <c r="JEP2350" s="1359"/>
      <c r="JEQ2350" s="1359"/>
      <c r="JER2350" s="1359"/>
      <c r="JES2350" s="1359"/>
      <c r="JET2350" s="1359"/>
      <c r="JEU2350" s="1359"/>
      <c r="JEV2350" s="1359"/>
      <c r="JEW2350" s="1359"/>
      <c r="JEX2350" s="1359"/>
      <c r="JEY2350" s="1359"/>
      <c r="JEZ2350" s="1359"/>
      <c r="JFA2350" s="1359"/>
      <c r="JFB2350" s="1359"/>
      <c r="JFC2350" s="1359"/>
      <c r="JFD2350" s="1359"/>
      <c r="JFE2350" s="1359"/>
      <c r="JFF2350" s="1359"/>
      <c r="JFG2350" s="1359"/>
      <c r="JFH2350" s="1359"/>
      <c r="JFI2350" s="1359"/>
      <c r="JFJ2350" s="1359"/>
      <c r="JFK2350" s="1359"/>
      <c r="JFL2350" s="1359"/>
      <c r="JFM2350" s="1359"/>
      <c r="JFN2350" s="1359"/>
      <c r="JFO2350" s="1359"/>
      <c r="JFP2350" s="1359"/>
      <c r="JFQ2350" s="1359"/>
      <c r="JFR2350" s="1359"/>
      <c r="JFS2350" s="1359"/>
      <c r="JFT2350" s="1359"/>
      <c r="JFU2350" s="1359"/>
      <c r="JFV2350" s="1359"/>
      <c r="JFW2350" s="1359"/>
      <c r="JFX2350" s="1359"/>
      <c r="JFY2350" s="1359"/>
      <c r="JFZ2350" s="1359"/>
      <c r="JGA2350" s="1359"/>
      <c r="JGB2350" s="1359"/>
      <c r="JGC2350" s="1359"/>
      <c r="JGD2350" s="1359"/>
      <c r="JGE2350" s="1359"/>
      <c r="JGF2350" s="1359"/>
      <c r="JGG2350" s="1359"/>
      <c r="JGH2350" s="1359"/>
      <c r="JGI2350" s="1359"/>
      <c r="JGJ2350" s="1359"/>
      <c r="JGK2350" s="1359"/>
      <c r="JGL2350" s="1359"/>
      <c r="JGM2350" s="1359"/>
      <c r="JGN2350" s="1359"/>
      <c r="JGO2350" s="1359"/>
      <c r="JGP2350" s="1359"/>
      <c r="JGQ2350" s="1359"/>
      <c r="JGR2350" s="1359"/>
      <c r="JGS2350" s="1359"/>
      <c r="JGT2350" s="1359"/>
      <c r="JGU2350" s="1359"/>
      <c r="JGV2350" s="1359"/>
      <c r="JGW2350" s="1359"/>
      <c r="JGX2350" s="1359"/>
      <c r="JGY2350" s="1359"/>
      <c r="JGZ2350" s="1359"/>
      <c r="JHA2350" s="1359"/>
      <c r="JHB2350" s="1359"/>
      <c r="JHC2350" s="1359"/>
      <c r="JHD2350" s="1359"/>
      <c r="JHE2350" s="1359"/>
      <c r="JHF2350" s="1359"/>
      <c r="JHG2350" s="1359"/>
      <c r="JHH2350" s="1359"/>
      <c r="JHI2350" s="1359"/>
      <c r="JHJ2350" s="1359"/>
      <c r="JHK2350" s="1359"/>
      <c r="JHL2350" s="1359"/>
      <c r="JHM2350" s="1359"/>
      <c r="JHN2350" s="1359"/>
      <c r="JHO2350" s="1359"/>
      <c r="JHP2350" s="1359"/>
      <c r="JHQ2350" s="1359"/>
      <c r="JHR2350" s="1359"/>
      <c r="JHS2350" s="1359"/>
      <c r="JHT2350" s="1359"/>
      <c r="JHU2350" s="1359"/>
      <c r="JHV2350" s="1359"/>
      <c r="JHW2350" s="1359"/>
      <c r="JHX2350" s="1359"/>
      <c r="JHY2350" s="1359"/>
      <c r="JHZ2350" s="1359"/>
      <c r="JIA2350" s="1359"/>
      <c r="JIB2350" s="1359"/>
      <c r="JIC2350" s="1359"/>
      <c r="JID2350" s="1359"/>
      <c r="JIE2350" s="1359"/>
      <c r="JIF2350" s="1359"/>
      <c r="JIG2350" s="1359"/>
      <c r="JIH2350" s="1359"/>
      <c r="JII2350" s="1359"/>
      <c r="JIJ2350" s="1359"/>
      <c r="JIK2350" s="1359"/>
      <c r="JIL2350" s="1359"/>
      <c r="JIM2350" s="1359"/>
      <c r="JIN2350" s="1359"/>
      <c r="JIO2350" s="1359"/>
      <c r="JIP2350" s="1359"/>
      <c r="JIQ2350" s="1359"/>
      <c r="JIR2350" s="1359"/>
      <c r="JIS2350" s="1359"/>
      <c r="JIT2350" s="1359"/>
      <c r="JIU2350" s="1359"/>
      <c r="JIV2350" s="1359"/>
      <c r="JIW2350" s="1359"/>
      <c r="JIX2350" s="1359"/>
      <c r="JIY2350" s="1359"/>
      <c r="JIZ2350" s="1359"/>
      <c r="JJA2350" s="1359"/>
      <c r="JJB2350" s="1359"/>
      <c r="JJC2350" s="1359"/>
      <c r="JJD2350" s="1359"/>
      <c r="JJE2350" s="1359"/>
      <c r="JJF2350" s="1359"/>
      <c r="JJG2350" s="1359"/>
      <c r="JJH2350" s="1359"/>
      <c r="JJI2350" s="1359"/>
      <c r="JJJ2350" s="1359"/>
      <c r="JJK2350" s="1359"/>
      <c r="JJL2350" s="1359"/>
      <c r="JJM2350" s="1359"/>
      <c r="JJN2350" s="1359"/>
      <c r="JJO2350" s="1359"/>
      <c r="JJP2350" s="1359"/>
      <c r="JJQ2350" s="1359"/>
      <c r="JJR2350" s="1359"/>
      <c r="JJS2350" s="1359"/>
      <c r="JJT2350" s="1359"/>
      <c r="JJU2350" s="1359"/>
      <c r="JJV2350" s="1359"/>
      <c r="JJW2350" s="1359"/>
      <c r="JJX2350" s="1359"/>
      <c r="JJY2350" s="1359"/>
      <c r="JJZ2350" s="1359"/>
      <c r="JKA2350" s="1359"/>
      <c r="JKB2350" s="1359"/>
      <c r="JKC2350" s="1359"/>
      <c r="JKD2350" s="1359"/>
      <c r="JKE2350" s="1359"/>
      <c r="JKF2350" s="1359"/>
      <c r="JKG2350" s="1359"/>
      <c r="JKH2350" s="1359"/>
      <c r="JKI2350" s="1359"/>
      <c r="JKJ2350" s="1359"/>
      <c r="JKK2350" s="1359"/>
      <c r="JKL2350" s="1359"/>
      <c r="JKM2350" s="1359"/>
      <c r="JKN2350" s="1359"/>
      <c r="JKO2350" s="1359"/>
      <c r="JKP2350" s="1359"/>
      <c r="JKQ2350" s="1359"/>
      <c r="JKR2350" s="1359"/>
      <c r="JKS2350" s="1359"/>
      <c r="JKT2350" s="1359"/>
      <c r="JKU2350" s="1359"/>
      <c r="JKV2350" s="1359"/>
      <c r="JKW2350" s="1359"/>
      <c r="JKX2350" s="1359"/>
      <c r="JKY2350" s="1359"/>
      <c r="JKZ2350" s="1359"/>
      <c r="JLA2350" s="1359"/>
      <c r="JLB2350" s="1359"/>
      <c r="JLC2350" s="1359"/>
      <c r="JLD2350" s="1359"/>
      <c r="JLE2350" s="1359"/>
      <c r="JLF2350" s="1359"/>
      <c r="JLG2350" s="1359"/>
      <c r="JLH2350" s="1359"/>
      <c r="JLI2350" s="1359"/>
      <c r="JLJ2350" s="1359"/>
      <c r="JLK2350" s="1359"/>
      <c r="JLL2350" s="1359"/>
      <c r="JLM2350" s="1359"/>
      <c r="JLN2350" s="1359"/>
      <c r="JLO2350" s="1359"/>
      <c r="JLP2350" s="1359"/>
      <c r="JLQ2350" s="1359"/>
      <c r="JLR2350" s="1359"/>
      <c r="JLS2350" s="1359"/>
      <c r="JLT2350" s="1359"/>
      <c r="JLU2350" s="1359"/>
      <c r="JLV2350" s="1359"/>
      <c r="JLW2350" s="1359"/>
      <c r="JLX2350" s="1359"/>
      <c r="JLY2350" s="1359"/>
      <c r="JLZ2350" s="1359"/>
      <c r="JMA2350" s="1359"/>
      <c r="JMB2350" s="1359"/>
      <c r="JMC2350" s="1359"/>
      <c r="JMD2350" s="1359"/>
      <c r="JME2350" s="1359"/>
      <c r="JMF2350" s="1359"/>
      <c r="JMG2350" s="1359"/>
      <c r="JMH2350" s="1359"/>
      <c r="JMI2350" s="1359"/>
      <c r="JMJ2350" s="1359"/>
      <c r="JMK2350" s="1359"/>
      <c r="JML2350" s="1359"/>
      <c r="JMM2350" s="1359"/>
      <c r="JMN2350" s="1359"/>
      <c r="JMO2350" s="1359"/>
      <c r="JMP2350" s="1359"/>
      <c r="JMQ2350" s="1359"/>
      <c r="JMR2350" s="1359"/>
      <c r="JMS2350" s="1359"/>
      <c r="JMT2350" s="1359"/>
      <c r="JMU2350" s="1359"/>
      <c r="JMV2350" s="1359"/>
      <c r="JMW2350" s="1359"/>
      <c r="JMX2350" s="1359"/>
      <c r="JMY2350" s="1359"/>
      <c r="JMZ2350" s="1359"/>
      <c r="JNA2350" s="1359"/>
      <c r="JNB2350" s="1359"/>
      <c r="JNC2350" s="1359"/>
      <c r="JND2350" s="1359"/>
      <c r="JNE2350" s="1359"/>
      <c r="JNF2350" s="1359"/>
      <c r="JNG2350" s="1359"/>
      <c r="JNH2350" s="1359"/>
      <c r="JNI2350" s="1359"/>
      <c r="JNJ2350" s="1359"/>
      <c r="JNK2350" s="1359"/>
      <c r="JNL2350" s="1359"/>
      <c r="JNM2350" s="1359"/>
      <c r="JNN2350" s="1359"/>
      <c r="JNO2350" s="1359"/>
      <c r="JNP2350" s="1359"/>
      <c r="JNQ2350" s="1359"/>
      <c r="JNR2350" s="1359"/>
      <c r="JNS2350" s="1359"/>
      <c r="JNT2350" s="1359"/>
      <c r="JNU2350" s="1359"/>
      <c r="JNV2350" s="1359"/>
      <c r="JNW2350" s="1359"/>
      <c r="JNX2350" s="1359"/>
      <c r="JNY2350" s="1359"/>
      <c r="JNZ2350" s="1359"/>
      <c r="JOA2350" s="1359"/>
      <c r="JOB2350" s="1359"/>
      <c r="JOC2350" s="1359"/>
      <c r="JOD2350" s="1359"/>
      <c r="JOE2350" s="1359"/>
      <c r="JOF2350" s="1359"/>
      <c r="JOG2350" s="1359"/>
      <c r="JOH2350" s="1359"/>
      <c r="JOI2350" s="1359"/>
      <c r="JOJ2350" s="1359"/>
      <c r="JOK2350" s="1359"/>
      <c r="JOL2350" s="1359"/>
      <c r="JOM2350" s="1359"/>
      <c r="JON2350" s="1359"/>
      <c r="JOO2350" s="1359"/>
      <c r="JOP2350" s="1359"/>
      <c r="JOQ2350" s="1359"/>
      <c r="JOR2350" s="1359"/>
      <c r="JOS2350" s="1359"/>
      <c r="JOT2350" s="1359"/>
      <c r="JOU2350" s="1359"/>
      <c r="JOV2350" s="1359"/>
      <c r="JOW2350" s="1359"/>
      <c r="JOX2350" s="1359"/>
      <c r="JOY2350" s="1359"/>
      <c r="JOZ2350" s="1359"/>
      <c r="JPA2350" s="1359"/>
      <c r="JPB2350" s="1359"/>
      <c r="JPC2350" s="1359"/>
      <c r="JPD2350" s="1359"/>
      <c r="JPE2350" s="1359"/>
      <c r="JPF2350" s="1359"/>
      <c r="JPG2350" s="1359"/>
      <c r="JPH2350" s="1359"/>
      <c r="JPI2350" s="1359"/>
      <c r="JPJ2350" s="1359"/>
      <c r="JPK2350" s="1359"/>
      <c r="JPL2350" s="1359"/>
      <c r="JPM2350" s="1359"/>
      <c r="JPN2350" s="1359"/>
      <c r="JPO2350" s="1359"/>
      <c r="JPP2350" s="1359"/>
      <c r="JPQ2350" s="1359"/>
      <c r="JPR2350" s="1359"/>
      <c r="JPS2350" s="1359"/>
      <c r="JPT2350" s="1359"/>
      <c r="JPU2350" s="1359"/>
      <c r="JPV2350" s="1359"/>
      <c r="JPW2350" s="1359"/>
      <c r="JPX2350" s="1359"/>
      <c r="JPY2350" s="1359"/>
      <c r="JPZ2350" s="1359"/>
      <c r="JQA2350" s="1359"/>
      <c r="JQB2350" s="1359"/>
      <c r="JQC2350" s="1359"/>
      <c r="JQD2350" s="1359"/>
      <c r="JQE2350" s="1359"/>
      <c r="JQF2350" s="1359"/>
      <c r="JQG2350" s="1359"/>
      <c r="JQH2350" s="1359"/>
      <c r="JQI2350" s="1359"/>
      <c r="JQJ2350" s="1359"/>
      <c r="JQK2350" s="1359"/>
      <c r="JQL2350" s="1359"/>
      <c r="JQM2350" s="1359"/>
      <c r="JQN2350" s="1359"/>
      <c r="JQO2350" s="1359"/>
      <c r="JQP2350" s="1359"/>
      <c r="JQQ2350" s="1359"/>
      <c r="JQR2350" s="1359"/>
      <c r="JQS2350" s="1359"/>
      <c r="JQT2350" s="1359"/>
      <c r="JQU2350" s="1359"/>
      <c r="JQV2350" s="1359"/>
      <c r="JQW2350" s="1359"/>
      <c r="JQX2350" s="1359"/>
      <c r="JQY2350" s="1359"/>
      <c r="JQZ2350" s="1359"/>
      <c r="JRA2350" s="1359"/>
      <c r="JRB2350" s="1359"/>
      <c r="JRC2350" s="1359"/>
      <c r="JRD2350" s="1359"/>
      <c r="JRE2350" s="1359"/>
      <c r="JRF2350" s="1359"/>
      <c r="JRG2350" s="1359"/>
      <c r="JRH2350" s="1359"/>
      <c r="JRI2350" s="1359"/>
      <c r="JRJ2350" s="1359"/>
      <c r="JRK2350" s="1359"/>
      <c r="JRL2350" s="1359"/>
      <c r="JRM2350" s="1359"/>
      <c r="JRN2350" s="1359"/>
      <c r="JRO2350" s="1359"/>
      <c r="JRP2350" s="1359"/>
      <c r="JRQ2350" s="1359"/>
      <c r="JRR2350" s="1359"/>
      <c r="JRS2350" s="1359"/>
      <c r="JRT2350" s="1359"/>
      <c r="JRU2350" s="1359"/>
      <c r="JRV2350" s="1359"/>
      <c r="JRW2350" s="1359"/>
      <c r="JRX2350" s="1359"/>
      <c r="JRY2350" s="1359"/>
      <c r="JRZ2350" s="1359"/>
      <c r="JSA2350" s="1359"/>
      <c r="JSB2350" s="1359"/>
      <c r="JSC2350" s="1359"/>
      <c r="JSD2350" s="1359"/>
      <c r="JSE2350" s="1359"/>
      <c r="JSF2350" s="1359"/>
      <c r="JSG2350" s="1359"/>
      <c r="JSH2350" s="1359"/>
      <c r="JSI2350" s="1359"/>
      <c r="JSJ2350" s="1359"/>
      <c r="JSK2350" s="1359"/>
      <c r="JSL2350" s="1359"/>
      <c r="JSM2350" s="1359"/>
      <c r="JSN2350" s="1359"/>
      <c r="JSO2350" s="1359"/>
      <c r="JSP2350" s="1359"/>
      <c r="JSQ2350" s="1359"/>
      <c r="JSR2350" s="1359"/>
      <c r="JSS2350" s="1359"/>
      <c r="JST2350" s="1359"/>
      <c r="JSU2350" s="1359"/>
      <c r="JSV2350" s="1359"/>
      <c r="JSW2350" s="1359"/>
      <c r="JSX2350" s="1359"/>
      <c r="JSY2350" s="1359"/>
      <c r="JSZ2350" s="1359"/>
      <c r="JTA2350" s="1359"/>
      <c r="JTB2350" s="1359"/>
      <c r="JTC2350" s="1359"/>
      <c r="JTD2350" s="1359"/>
      <c r="JTE2350" s="1359"/>
      <c r="JTF2350" s="1359"/>
      <c r="JTG2350" s="1359"/>
      <c r="JTH2350" s="1359"/>
      <c r="JTI2350" s="1359"/>
      <c r="JTJ2350" s="1359"/>
      <c r="JTK2350" s="1359"/>
      <c r="JTL2350" s="1359"/>
      <c r="JTM2350" s="1359"/>
      <c r="JTN2350" s="1359"/>
      <c r="JTO2350" s="1359"/>
      <c r="JTP2350" s="1359"/>
      <c r="JTQ2350" s="1359"/>
      <c r="JTR2350" s="1359"/>
      <c r="JTS2350" s="1359"/>
      <c r="JTT2350" s="1359"/>
      <c r="JTU2350" s="1359"/>
      <c r="JTV2350" s="1359"/>
      <c r="JTW2350" s="1359"/>
      <c r="JTX2350" s="1359"/>
      <c r="JTY2350" s="1359"/>
      <c r="JTZ2350" s="1359"/>
      <c r="JUA2350" s="1359"/>
      <c r="JUB2350" s="1359"/>
      <c r="JUC2350" s="1359"/>
      <c r="JUD2350" s="1359"/>
      <c r="JUE2350" s="1359"/>
      <c r="JUF2350" s="1359"/>
      <c r="JUG2350" s="1359"/>
      <c r="JUH2350" s="1359"/>
      <c r="JUI2350" s="1359"/>
      <c r="JUJ2350" s="1359"/>
      <c r="JUK2350" s="1359"/>
      <c r="JUL2350" s="1359"/>
      <c r="JUM2350" s="1359"/>
      <c r="JUN2350" s="1359"/>
      <c r="JUO2350" s="1359"/>
      <c r="JUP2350" s="1359"/>
      <c r="JUQ2350" s="1359"/>
      <c r="JUR2350" s="1359"/>
      <c r="JUS2350" s="1359"/>
      <c r="JUT2350" s="1359"/>
      <c r="JUU2350" s="1359"/>
      <c r="JUV2350" s="1359"/>
      <c r="JUW2350" s="1359"/>
      <c r="JUX2350" s="1359"/>
      <c r="JUY2350" s="1359"/>
      <c r="JUZ2350" s="1359"/>
      <c r="JVA2350" s="1359"/>
      <c r="JVB2350" s="1359"/>
      <c r="JVC2350" s="1359"/>
      <c r="JVD2350" s="1359"/>
      <c r="JVE2350" s="1359"/>
      <c r="JVF2350" s="1359"/>
      <c r="JVG2350" s="1359"/>
      <c r="JVH2350" s="1359"/>
      <c r="JVI2350" s="1359"/>
      <c r="JVJ2350" s="1359"/>
      <c r="JVK2350" s="1359"/>
      <c r="JVL2350" s="1359"/>
      <c r="JVM2350" s="1359"/>
      <c r="JVN2350" s="1359"/>
      <c r="JVO2350" s="1359"/>
      <c r="JVP2350" s="1359"/>
      <c r="JVQ2350" s="1359"/>
      <c r="JVR2350" s="1359"/>
      <c r="JVS2350" s="1359"/>
      <c r="JVT2350" s="1359"/>
      <c r="JVU2350" s="1359"/>
      <c r="JVV2350" s="1359"/>
      <c r="JVW2350" s="1359"/>
      <c r="JVX2350" s="1359"/>
      <c r="JVY2350" s="1359"/>
      <c r="JVZ2350" s="1359"/>
      <c r="JWA2350" s="1359"/>
      <c r="JWB2350" s="1359"/>
      <c r="JWC2350" s="1359"/>
      <c r="JWD2350" s="1359"/>
      <c r="JWE2350" s="1359"/>
      <c r="JWF2350" s="1359"/>
      <c r="JWG2350" s="1359"/>
      <c r="JWH2350" s="1359"/>
      <c r="JWI2350" s="1359"/>
      <c r="JWJ2350" s="1359"/>
      <c r="JWK2350" s="1359"/>
      <c r="JWL2350" s="1359"/>
      <c r="JWM2350" s="1359"/>
      <c r="JWN2350" s="1359"/>
      <c r="JWO2350" s="1359"/>
      <c r="JWP2350" s="1359"/>
      <c r="JWQ2350" s="1359"/>
      <c r="JWR2350" s="1359"/>
      <c r="JWS2350" s="1359"/>
      <c r="JWT2350" s="1359"/>
      <c r="JWU2350" s="1359"/>
      <c r="JWV2350" s="1359"/>
      <c r="JWW2350" s="1359"/>
      <c r="JWX2350" s="1359"/>
      <c r="JWY2350" s="1359"/>
      <c r="JWZ2350" s="1359"/>
      <c r="JXA2350" s="1359"/>
      <c r="JXB2350" s="1359"/>
      <c r="JXC2350" s="1359"/>
      <c r="JXD2350" s="1359"/>
      <c r="JXE2350" s="1359"/>
      <c r="JXF2350" s="1359"/>
      <c r="JXG2350" s="1359"/>
      <c r="JXH2350" s="1359"/>
      <c r="JXI2350" s="1359"/>
      <c r="JXJ2350" s="1359"/>
      <c r="JXK2350" s="1359"/>
      <c r="JXL2350" s="1359"/>
      <c r="JXM2350" s="1359"/>
      <c r="JXN2350" s="1359"/>
      <c r="JXO2350" s="1359"/>
      <c r="JXP2350" s="1359"/>
      <c r="JXQ2350" s="1359"/>
      <c r="JXR2350" s="1359"/>
      <c r="JXS2350" s="1359"/>
      <c r="JXT2350" s="1359"/>
      <c r="JXU2350" s="1359"/>
      <c r="JXV2350" s="1359"/>
      <c r="JXW2350" s="1359"/>
      <c r="JXX2350" s="1359"/>
      <c r="JXY2350" s="1359"/>
      <c r="JXZ2350" s="1359"/>
      <c r="JYA2350" s="1359"/>
      <c r="JYB2350" s="1359"/>
      <c r="JYC2350" s="1359"/>
      <c r="JYD2350" s="1359"/>
      <c r="JYE2350" s="1359"/>
      <c r="JYF2350" s="1359"/>
      <c r="JYG2350" s="1359"/>
      <c r="JYH2350" s="1359"/>
      <c r="JYI2350" s="1359"/>
      <c r="JYJ2350" s="1359"/>
      <c r="JYK2350" s="1359"/>
      <c r="JYL2350" s="1359"/>
      <c r="JYM2350" s="1359"/>
      <c r="JYN2350" s="1359"/>
      <c r="JYO2350" s="1359"/>
      <c r="JYP2350" s="1359"/>
      <c r="JYQ2350" s="1359"/>
      <c r="JYR2350" s="1359"/>
      <c r="JYS2350" s="1359"/>
      <c r="JYT2350" s="1359"/>
      <c r="JYU2350" s="1359"/>
      <c r="JYV2350" s="1359"/>
      <c r="JYW2350" s="1359"/>
      <c r="JYX2350" s="1359"/>
      <c r="JYY2350" s="1359"/>
      <c r="JYZ2350" s="1359"/>
      <c r="JZA2350" s="1359"/>
      <c r="JZB2350" s="1359"/>
      <c r="JZC2350" s="1359"/>
      <c r="JZD2350" s="1359"/>
      <c r="JZE2350" s="1359"/>
      <c r="JZF2350" s="1359"/>
      <c r="JZG2350" s="1359"/>
      <c r="JZH2350" s="1359"/>
      <c r="JZI2350" s="1359"/>
      <c r="JZJ2350" s="1359"/>
      <c r="JZK2350" s="1359"/>
      <c r="JZL2350" s="1359"/>
      <c r="JZM2350" s="1359"/>
      <c r="JZN2350" s="1359"/>
      <c r="JZO2350" s="1359"/>
      <c r="JZP2350" s="1359"/>
      <c r="JZQ2350" s="1359"/>
      <c r="JZR2350" s="1359"/>
      <c r="JZS2350" s="1359"/>
      <c r="JZT2350" s="1359"/>
      <c r="JZU2350" s="1359"/>
      <c r="JZV2350" s="1359"/>
      <c r="JZW2350" s="1359"/>
      <c r="JZX2350" s="1359"/>
      <c r="JZY2350" s="1359"/>
      <c r="JZZ2350" s="1359"/>
      <c r="KAA2350" s="1359"/>
      <c r="KAB2350" s="1359"/>
      <c r="KAC2350" s="1359"/>
      <c r="KAD2350" s="1359"/>
      <c r="KAE2350" s="1359"/>
      <c r="KAF2350" s="1359"/>
      <c r="KAG2350" s="1359"/>
      <c r="KAH2350" s="1359"/>
      <c r="KAI2350" s="1359"/>
      <c r="KAJ2350" s="1359"/>
      <c r="KAK2350" s="1359"/>
      <c r="KAL2350" s="1359"/>
      <c r="KAM2350" s="1359"/>
      <c r="KAN2350" s="1359"/>
      <c r="KAO2350" s="1359"/>
      <c r="KAP2350" s="1359"/>
      <c r="KAQ2350" s="1359"/>
      <c r="KAR2350" s="1359"/>
      <c r="KAS2350" s="1359"/>
      <c r="KAT2350" s="1359"/>
      <c r="KAU2350" s="1359"/>
      <c r="KAV2350" s="1359"/>
      <c r="KAW2350" s="1359"/>
      <c r="KAX2350" s="1359"/>
      <c r="KAY2350" s="1359"/>
      <c r="KAZ2350" s="1359"/>
      <c r="KBA2350" s="1359"/>
      <c r="KBB2350" s="1359"/>
      <c r="KBC2350" s="1359"/>
      <c r="KBD2350" s="1359"/>
      <c r="KBE2350" s="1359"/>
      <c r="KBF2350" s="1359"/>
      <c r="KBG2350" s="1359"/>
      <c r="KBH2350" s="1359"/>
      <c r="KBI2350" s="1359"/>
      <c r="KBJ2350" s="1359"/>
      <c r="KBK2350" s="1359"/>
      <c r="KBL2350" s="1359"/>
      <c r="KBM2350" s="1359"/>
      <c r="KBN2350" s="1359"/>
      <c r="KBO2350" s="1359"/>
      <c r="KBP2350" s="1359"/>
      <c r="KBQ2350" s="1359"/>
      <c r="KBR2350" s="1359"/>
      <c r="KBS2350" s="1359"/>
      <c r="KBT2350" s="1359"/>
      <c r="KBU2350" s="1359"/>
      <c r="KBV2350" s="1359"/>
      <c r="KBW2350" s="1359"/>
      <c r="KBX2350" s="1359"/>
      <c r="KBY2350" s="1359"/>
      <c r="KBZ2350" s="1359"/>
      <c r="KCA2350" s="1359"/>
      <c r="KCB2350" s="1359"/>
      <c r="KCC2350" s="1359"/>
      <c r="KCD2350" s="1359"/>
      <c r="KCE2350" s="1359"/>
      <c r="KCF2350" s="1359"/>
      <c r="KCG2350" s="1359"/>
      <c r="KCH2350" s="1359"/>
      <c r="KCI2350" s="1359"/>
      <c r="KCJ2350" s="1359"/>
      <c r="KCK2350" s="1359"/>
      <c r="KCL2350" s="1359"/>
      <c r="KCM2350" s="1359"/>
      <c r="KCN2350" s="1359"/>
      <c r="KCO2350" s="1359"/>
      <c r="KCP2350" s="1359"/>
      <c r="KCQ2350" s="1359"/>
      <c r="KCR2350" s="1359"/>
      <c r="KCS2350" s="1359"/>
      <c r="KCT2350" s="1359"/>
      <c r="KCU2350" s="1359"/>
      <c r="KCV2350" s="1359"/>
      <c r="KCW2350" s="1359"/>
      <c r="KCX2350" s="1359"/>
      <c r="KCY2350" s="1359"/>
      <c r="KCZ2350" s="1359"/>
      <c r="KDA2350" s="1359"/>
      <c r="KDB2350" s="1359"/>
      <c r="KDC2350" s="1359"/>
      <c r="KDD2350" s="1359"/>
      <c r="KDE2350" s="1359"/>
      <c r="KDF2350" s="1359"/>
      <c r="KDG2350" s="1359"/>
      <c r="KDH2350" s="1359"/>
      <c r="KDI2350" s="1359"/>
      <c r="KDJ2350" s="1359"/>
      <c r="KDK2350" s="1359"/>
      <c r="KDL2350" s="1359"/>
      <c r="KDM2350" s="1359"/>
      <c r="KDN2350" s="1359"/>
      <c r="KDO2350" s="1359"/>
      <c r="KDP2350" s="1359"/>
      <c r="KDQ2350" s="1359"/>
      <c r="KDR2350" s="1359"/>
      <c r="KDS2350" s="1359"/>
      <c r="KDT2350" s="1359"/>
      <c r="KDU2350" s="1359"/>
      <c r="KDV2350" s="1359"/>
      <c r="KDW2350" s="1359"/>
      <c r="KDX2350" s="1359"/>
      <c r="KDY2350" s="1359"/>
      <c r="KDZ2350" s="1359"/>
      <c r="KEA2350" s="1359"/>
      <c r="KEB2350" s="1359"/>
      <c r="KEC2350" s="1359"/>
      <c r="KED2350" s="1359"/>
      <c r="KEE2350" s="1359"/>
      <c r="KEF2350" s="1359"/>
      <c r="KEG2350" s="1359"/>
      <c r="KEH2350" s="1359"/>
      <c r="KEI2350" s="1359"/>
      <c r="KEJ2350" s="1359"/>
      <c r="KEK2350" s="1359"/>
      <c r="KEL2350" s="1359"/>
      <c r="KEM2350" s="1359"/>
      <c r="KEN2350" s="1359"/>
      <c r="KEO2350" s="1359"/>
      <c r="KEP2350" s="1359"/>
      <c r="KEQ2350" s="1359"/>
      <c r="KER2350" s="1359"/>
      <c r="KES2350" s="1359"/>
      <c r="KET2350" s="1359"/>
      <c r="KEU2350" s="1359"/>
      <c r="KEV2350" s="1359"/>
      <c r="KEW2350" s="1359"/>
      <c r="KEX2350" s="1359"/>
      <c r="KEY2350" s="1359"/>
      <c r="KEZ2350" s="1359"/>
      <c r="KFA2350" s="1359"/>
      <c r="KFB2350" s="1359"/>
      <c r="KFC2350" s="1359"/>
      <c r="KFD2350" s="1359"/>
      <c r="KFE2350" s="1359"/>
      <c r="KFF2350" s="1359"/>
      <c r="KFG2350" s="1359"/>
      <c r="KFH2350" s="1359"/>
      <c r="KFI2350" s="1359"/>
      <c r="KFJ2350" s="1359"/>
      <c r="KFK2350" s="1359"/>
      <c r="KFL2350" s="1359"/>
      <c r="KFM2350" s="1359"/>
      <c r="KFN2350" s="1359"/>
      <c r="KFO2350" s="1359"/>
      <c r="KFP2350" s="1359"/>
      <c r="KFQ2350" s="1359"/>
      <c r="KFR2350" s="1359"/>
      <c r="KFS2350" s="1359"/>
      <c r="KFT2350" s="1359"/>
      <c r="KFU2350" s="1359"/>
      <c r="KFV2350" s="1359"/>
      <c r="KFW2350" s="1359"/>
      <c r="KFX2350" s="1359"/>
      <c r="KFY2350" s="1359"/>
      <c r="KFZ2350" s="1359"/>
      <c r="KGA2350" s="1359"/>
      <c r="KGB2350" s="1359"/>
      <c r="KGC2350" s="1359"/>
      <c r="KGD2350" s="1359"/>
      <c r="KGE2350" s="1359"/>
      <c r="KGF2350" s="1359"/>
      <c r="KGG2350" s="1359"/>
      <c r="KGH2350" s="1359"/>
      <c r="KGI2350" s="1359"/>
      <c r="KGJ2350" s="1359"/>
      <c r="KGK2350" s="1359"/>
      <c r="KGL2350" s="1359"/>
      <c r="KGM2350" s="1359"/>
      <c r="KGN2350" s="1359"/>
      <c r="KGO2350" s="1359"/>
      <c r="KGP2350" s="1359"/>
      <c r="KGQ2350" s="1359"/>
      <c r="KGR2350" s="1359"/>
      <c r="KGS2350" s="1359"/>
      <c r="KGT2350" s="1359"/>
      <c r="KGU2350" s="1359"/>
      <c r="KGV2350" s="1359"/>
      <c r="KGW2350" s="1359"/>
      <c r="KGX2350" s="1359"/>
      <c r="KGY2350" s="1359"/>
      <c r="KGZ2350" s="1359"/>
      <c r="KHA2350" s="1359"/>
      <c r="KHB2350" s="1359"/>
      <c r="KHC2350" s="1359"/>
      <c r="KHD2350" s="1359"/>
      <c r="KHE2350" s="1359"/>
      <c r="KHF2350" s="1359"/>
      <c r="KHG2350" s="1359"/>
      <c r="KHH2350" s="1359"/>
      <c r="KHI2350" s="1359"/>
      <c r="KHJ2350" s="1359"/>
      <c r="KHK2350" s="1359"/>
      <c r="KHL2350" s="1359"/>
      <c r="KHM2350" s="1359"/>
      <c r="KHN2350" s="1359"/>
      <c r="KHO2350" s="1359"/>
      <c r="KHP2350" s="1359"/>
      <c r="KHQ2350" s="1359"/>
      <c r="KHR2350" s="1359"/>
      <c r="KHS2350" s="1359"/>
      <c r="KHT2350" s="1359"/>
      <c r="KHU2350" s="1359"/>
      <c r="KHV2350" s="1359"/>
      <c r="KHW2350" s="1359"/>
      <c r="KHX2350" s="1359"/>
      <c r="KHY2350" s="1359"/>
      <c r="KHZ2350" s="1359"/>
      <c r="KIA2350" s="1359"/>
      <c r="KIB2350" s="1359"/>
      <c r="KIC2350" s="1359"/>
      <c r="KID2350" s="1359"/>
      <c r="KIE2350" s="1359"/>
      <c r="KIF2350" s="1359"/>
      <c r="KIG2350" s="1359"/>
      <c r="KIH2350" s="1359"/>
      <c r="KII2350" s="1359"/>
      <c r="KIJ2350" s="1359"/>
      <c r="KIK2350" s="1359"/>
      <c r="KIL2350" s="1359"/>
      <c r="KIM2350" s="1359"/>
      <c r="KIN2350" s="1359"/>
      <c r="KIO2350" s="1359"/>
      <c r="KIP2350" s="1359"/>
      <c r="KIQ2350" s="1359"/>
      <c r="KIR2350" s="1359"/>
      <c r="KIS2350" s="1359"/>
      <c r="KIT2350" s="1359"/>
      <c r="KIU2350" s="1359"/>
      <c r="KIV2350" s="1359"/>
      <c r="KIW2350" s="1359"/>
      <c r="KIX2350" s="1359"/>
      <c r="KIY2350" s="1359"/>
      <c r="KIZ2350" s="1359"/>
      <c r="KJA2350" s="1359"/>
      <c r="KJB2350" s="1359"/>
      <c r="KJC2350" s="1359"/>
      <c r="KJD2350" s="1359"/>
      <c r="KJE2350" s="1359"/>
      <c r="KJF2350" s="1359"/>
      <c r="KJG2350" s="1359"/>
      <c r="KJH2350" s="1359"/>
      <c r="KJI2350" s="1359"/>
      <c r="KJJ2350" s="1359"/>
      <c r="KJK2350" s="1359"/>
      <c r="KJL2350" s="1359"/>
      <c r="KJM2350" s="1359"/>
      <c r="KJN2350" s="1359"/>
      <c r="KJO2350" s="1359"/>
      <c r="KJP2350" s="1359"/>
      <c r="KJQ2350" s="1359"/>
      <c r="KJR2350" s="1359"/>
      <c r="KJS2350" s="1359"/>
      <c r="KJT2350" s="1359"/>
      <c r="KJU2350" s="1359"/>
      <c r="KJV2350" s="1359"/>
      <c r="KJW2350" s="1359"/>
      <c r="KJX2350" s="1359"/>
      <c r="KJY2350" s="1359"/>
      <c r="KJZ2350" s="1359"/>
      <c r="KKA2350" s="1359"/>
      <c r="KKB2350" s="1359"/>
      <c r="KKC2350" s="1359"/>
      <c r="KKD2350" s="1359"/>
      <c r="KKE2350" s="1359"/>
      <c r="KKF2350" s="1359"/>
      <c r="KKG2350" s="1359"/>
      <c r="KKH2350" s="1359"/>
      <c r="KKI2350" s="1359"/>
      <c r="KKJ2350" s="1359"/>
      <c r="KKK2350" s="1359"/>
      <c r="KKL2350" s="1359"/>
      <c r="KKM2350" s="1359"/>
      <c r="KKN2350" s="1359"/>
      <c r="KKO2350" s="1359"/>
      <c r="KKP2350" s="1359"/>
      <c r="KKQ2350" s="1359"/>
      <c r="KKR2350" s="1359"/>
      <c r="KKS2350" s="1359"/>
      <c r="KKT2350" s="1359"/>
      <c r="KKU2350" s="1359"/>
      <c r="KKV2350" s="1359"/>
      <c r="KKW2350" s="1359"/>
      <c r="KKX2350" s="1359"/>
      <c r="KKY2350" s="1359"/>
      <c r="KKZ2350" s="1359"/>
      <c r="KLA2350" s="1359"/>
      <c r="KLB2350" s="1359"/>
      <c r="KLC2350" s="1359"/>
      <c r="KLD2350" s="1359"/>
      <c r="KLE2350" s="1359"/>
      <c r="KLF2350" s="1359"/>
      <c r="KLG2350" s="1359"/>
      <c r="KLH2350" s="1359"/>
      <c r="KLI2350" s="1359"/>
      <c r="KLJ2350" s="1359"/>
      <c r="KLK2350" s="1359"/>
      <c r="KLL2350" s="1359"/>
      <c r="KLM2350" s="1359"/>
      <c r="KLN2350" s="1359"/>
      <c r="KLO2350" s="1359"/>
      <c r="KLP2350" s="1359"/>
      <c r="KLQ2350" s="1359"/>
      <c r="KLR2350" s="1359"/>
      <c r="KLS2350" s="1359"/>
      <c r="KLT2350" s="1359"/>
      <c r="KLU2350" s="1359"/>
      <c r="KLV2350" s="1359"/>
      <c r="KLW2350" s="1359"/>
      <c r="KLX2350" s="1359"/>
      <c r="KLY2350" s="1359"/>
      <c r="KLZ2350" s="1359"/>
      <c r="KMA2350" s="1359"/>
      <c r="KMB2350" s="1359"/>
      <c r="KMC2350" s="1359"/>
      <c r="KMD2350" s="1359"/>
      <c r="KME2350" s="1359"/>
      <c r="KMF2350" s="1359"/>
      <c r="KMG2350" s="1359"/>
      <c r="KMH2350" s="1359"/>
      <c r="KMI2350" s="1359"/>
      <c r="KMJ2350" s="1359"/>
      <c r="KMK2350" s="1359"/>
      <c r="KML2350" s="1359"/>
      <c r="KMM2350" s="1359"/>
      <c r="KMN2350" s="1359"/>
      <c r="KMO2350" s="1359"/>
      <c r="KMP2350" s="1359"/>
      <c r="KMQ2350" s="1359"/>
      <c r="KMR2350" s="1359"/>
      <c r="KMS2350" s="1359"/>
      <c r="KMT2350" s="1359"/>
      <c r="KMU2350" s="1359"/>
      <c r="KMV2350" s="1359"/>
      <c r="KMW2350" s="1359"/>
      <c r="KMX2350" s="1359"/>
      <c r="KMY2350" s="1359"/>
      <c r="KMZ2350" s="1359"/>
      <c r="KNA2350" s="1359"/>
      <c r="KNB2350" s="1359"/>
      <c r="KNC2350" s="1359"/>
      <c r="KND2350" s="1359"/>
      <c r="KNE2350" s="1359"/>
      <c r="KNF2350" s="1359"/>
      <c r="KNG2350" s="1359"/>
      <c r="KNH2350" s="1359"/>
      <c r="KNI2350" s="1359"/>
      <c r="KNJ2350" s="1359"/>
      <c r="KNK2350" s="1359"/>
      <c r="KNL2350" s="1359"/>
      <c r="KNM2350" s="1359"/>
      <c r="KNN2350" s="1359"/>
      <c r="KNO2350" s="1359"/>
      <c r="KNP2350" s="1359"/>
      <c r="KNQ2350" s="1359"/>
      <c r="KNR2350" s="1359"/>
      <c r="KNS2350" s="1359"/>
      <c r="KNT2350" s="1359"/>
      <c r="KNU2350" s="1359"/>
      <c r="KNV2350" s="1359"/>
      <c r="KNW2350" s="1359"/>
      <c r="KNX2350" s="1359"/>
      <c r="KNY2350" s="1359"/>
      <c r="KNZ2350" s="1359"/>
      <c r="KOA2350" s="1359"/>
      <c r="KOB2350" s="1359"/>
      <c r="KOC2350" s="1359"/>
      <c r="KOD2350" s="1359"/>
      <c r="KOE2350" s="1359"/>
      <c r="KOF2350" s="1359"/>
      <c r="KOG2350" s="1359"/>
      <c r="KOH2350" s="1359"/>
      <c r="KOI2350" s="1359"/>
      <c r="KOJ2350" s="1359"/>
      <c r="KOK2350" s="1359"/>
      <c r="KOL2350" s="1359"/>
      <c r="KOM2350" s="1359"/>
      <c r="KON2350" s="1359"/>
      <c r="KOO2350" s="1359"/>
      <c r="KOP2350" s="1359"/>
      <c r="KOQ2350" s="1359"/>
      <c r="KOR2350" s="1359"/>
      <c r="KOS2350" s="1359"/>
      <c r="KOT2350" s="1359"/>
      <c r="KOU2350" s="1359"/>
      <c r="KOV2350" s="1359"/>
      <c r="KOW2350" s="1359"/>
      <c r="KOX2350" s="1359"/>
      <c r="KOY2350" s="1359"/>
      <c r="KOZ2350" s="1359"/>
      <c r="KPA2350" s="1359"/>
      <c r="KPB2350" s="1359"/>
      <c r="KPC2350" s="1359"/>
      <c r="KPD2350" s="1359"/>
      <c r="KPE2350" s="1359"/>
      <c r="KPF2350" s="1359"/>
      <c r="KPG2350" s="1359"/>
      <c r="KPH2350" s="1359"/>
      <c r="KPI2350" s="1359"/>
      <c r="KPJ2350" s="1359"/>
      <c r="KPK2350" s="1359"/>
      <c r="KPL2350" s="1359"/>
      <c r="KPM2350" s="1359"/>
      <c r="KPN2350" s="1359"/>
      <c r="KPO2350" s="1359"/>
      <c r="KPP2350" s="1359"/>
      <c r="KPQ2350" s="1359"/>
      <c r="KPR2350" s="1359"/>
      <c r="KPS2350" s="1359"/>
      <c r="KPT2350" s="1359"/>
      <c r="KPU2350" s="1359"/>
      <c r="KPV2350" s="1359"/>
      <c r="KPW2350" s="1359"/>
      <c r="KPX2350" s="1359"/>
      <c r="KPY2350" s="1359"/>
      <c r="KPZ2350" s="1359"/>
      <c r="KQA2350" s="1359"/>
      <c r="KQB2350" s="1359"/>
      <c r="KQC2350" s="1359"/>
      <c r="KQD2350" s="1359"/>
      <c r="KQE2350" s="1359"/>
      <c r="KQF2350" s="1359"/>
      <c r="KQG2350" s="1359"/>
      <c r="KQH2350" s="1359"/>
      <c r="KQI2350" s="1359"/>
      <c r="KQJ2350" s="1359"/>
      <c r="KQK2350" s="1359"/>
      <c r="KQL2350" s="1359"/>
      <c r="KQM2350" s="1359"/>
      <c r="KQN2350" s="1359"/>
      <c r="KQO2350" s="1359"/>
      <c r="KQP2350" s="1359"/>
      <c r="KQQ2350" s="1359"/>
      <c r="KQR2350" s="1359"/>
      <c r="KQS2350" s="1359"/>
      <c r="KQT2350" s="1359"/>
      <c r="KQU2350" s="1359"/>
      <c r="KQV2350" s="1359"/>
      <c r="KQW2350" s="1359"/>
      <c r="KQX2350" s="1359"/>
      <c r="KQY2350" s="1359"/>
      <c r="KQZ2350" s="1359"/>
      <c r="KRA2350" s="1359"/>
      <c r="KRB2350" s="1359"/>
      <c r="KRC2350" s="1359"/>
      <c r="KRD2350" s="1359"/>
      <c r="KRE2350" s="1359"/>
      <c r="KRF2350" s="1359"/>
      <c r="KRG2350" s="1359"/>
      <c r="KRH2350" s="1359"/>
      <c r="KRI2350" s="1359"/>
      <c r="KRJ2350" s="1359"/>
      <c r="KRK2350" s="1359"/>
      <c r="KRL2350" s="1359"/>
      <c r="KRM2350" s="1359"/>
      <c r="KRN2350" s="1359"/>
      <c r="KRO2350" s="1359"/>
      <c r="KRP2350" s="1359"/>
      <c r="KRQ2350" s="1359"/>
      <c r="KRR2350" s="1359"/>
      <c r="KRS2350" s="1359"/>
      <c r="KRT2350" s="1359"/>
      <c r="KRU2350" s="1359"/>
      <c r="KRV2350" s="1359"/>
      <c r="KRW2350" s="1359"/>
      <c r="KRX2350" s="1359"/>
      <c r="KRY2350" s="1359"/>
      <c r="KRZ2350" s="1359"/>
      <c r="KSA2350" s="1359"/>
      <c r="KSB2350" s="1359"/>
      <c r="KSC2350" s="1359"/>
      <c r="KSD2350" s="1359"/>
      <c r="KSE2350" s="1359"/>
      <c r="KSF2350" s="1359"/>
      <c r="KSG2350" s="1359"/>
      <c r="KSH2350" s="1359"/>
      <c r="KSI2350" s="1359"/>
      <c r="KSJ2350" s="1359"/>
      <c r="KSK2350" s="1359"/>
      <c r="KSL2350" s="1359"/>
      <c r="KSM2350" s="1359"/>
      <c r="KSN2350" s="1359"/>
      <c r="KSO2350" s="1359"/>
      <c r="KSP2350" s="1359"/>
      <c r="KSQ2350" s="1359"/>
      <c r="KSR2350" s="1359"/>
      <c r="KSS2350" s="1359"/>
      <c r="KST2350" s="1359"/>
      <c r="KSU2350" s="1359"/>
      <c r="KSV2350" s="1359"/>
      <c r="KSW2350" s="1359"/>
      <c r="KSX2350" s="1359"/>
      <c r="KSY2350" s="1359"/>
      <c r="KSZ2350" s="1359"/>
      <c r="KTA2350" s="1359"/>
      <c r="KTB2350" s="1359"/>
      <c r="KTC2350" s="1359"/>
      <c r="KTD2350" s="1359"/>
      <c r="KTE2350" s="1359"/>
      <c r="KTF2350" s="1359"/>
      <c r="KTG2350" s="1359"/>
      <c r="KTH2350" s="1359"/>
      <c r="KTI2350" s="1359"/>
      <c r="KTJ2350" s="1359"/>
      <c r="KTK2350" s="1359"/>
      <c r="KTL2350" s="1359"/>
      <c r="KTM2350" s="1359"/>
      <c r="KTN2350" s="1359"/>
      <c r="KTO2350" s="1359"/>
      <c r="KTP2350" s="1359"/>
      <c r="KTQ2350" s="1359"/>
      <c r="KTR2350" s="1359"/>
      <c r="KTS2350" s="1359"/>
      <c r="KTT2350" s="1359"/>
      <c r="KTU2350" s="1359"/>
      <c r="KTV2350" s="1359"/>
      <c r="KTW2350" s="1359"/>
      <c r="KTX2350" s="1359"/>
      <c r="KTY2350" s="1359"/>
      <c r="KTZ2350" s="1359"/>
      <c r="KUA2350" s="1359"/>
      <c r="KUB2350" s="1359"/>
      <c r="KUC2350" s="1359"/>
      <c r="KUD2350" s="1359"/>
      <c r="KUE2350" s="1359"/>
      <c r="KUF2350" s="1359"/>
      <c r="KUG2350" s="1359"/>
      <c r="KUH2350" s="1359"/>
      <c r="KUI2350" s="1359"/>
      <c r="KUJ2350" s="1359"/>
      <c r="KUK2350" s="1359"/>
      <c r="KUL2350" s="1359"/>
      <c r="KUM2350" s="1359"/>
      <c r="KUN2350" s="1359"/>
      <c r="KUO2350" s="1359"/>
      <c r="KUP2350" s="1359"/>
      <c r="KUQ2350" s="1359"/>
      <c r="KUR2350" s="1359"/>
      <c r="KUS2350" s="1359"/>
      <c r="KUT2350" s="1359"/>
      <c r="KUU2350" s="1359"/>
      <c r="KUV2350" s="1359"/>
      <c r="KUW2350" s="1359"/>
      <c r="KUX2350" s="1359"/>
      <c r="KUY2350" s="1359"/>
      <c r="KUZ2350" s="1359"/>
      <c r="KVA2350" s="1359"/>
      <c r="KVB2350" s="1359"/>
      <c r="KVC2350" s="1359"/>
      <c r="KVD2350" s="1359"/>
      <c r="KVE2350" s="1359"/>
      <c r="KVF2350" s="1359"/>
      <c r="KVG2350" s="1359"/>
      <c r="KVH2350" s="1359"/>
      <c r="KVI2350" s="1359"/>
      <c r="KVJ2350" s="1359"/>
      <c r="KVK2350" s="1359"/>
      <c r="KVL2350" s="1359"/>
      <c r="KVM2350" s="1359"/>
      <c r="KVN2350" s="1359"/>
      <c r="KVO2350" s="1359"/>
      <c r="KVP2350" s="1359"/>
      <c r="KVQ2350" s="1359"/>
      <c r="KVR2350" s="1359"/>
      <c r="KVS2350" s="1359"/>
      <c r="KVT2350" s="1359"/>
      <c r="KVU2350" s="1359"/>
      <c r="KVV2350" s="1359"/>
      <c r="KVW2350" s="1359"/>
      <c r="KVX2350" s="1359"/>
      <c r="KVY2350" s="1359"/>
      <c r="KVZ2350" s="1359"/>
      <c r="KWA2350" s="1359"/>
      <c r="KWB2350" s="1359"/>
      <c r="KWC2350" s="1359"/>
      <c r="KWD2350" s="1359"/>
      <c r="KWE2350" s="1359"/>
      <c r="KWF2350" s="1359"/>
      <c r="KWG2350" s="1359"/>
      <c r="KWH2350" s="1359"/>
      <c r="KWI2350" s="1359"/>
      <c r="KWJ2350" s="1359"/>
      <c r="KWK2350" s="1359"/>
      <c r="KWL2350" s="1359"/>
      <c r="KWM2350" s="1359"/>
      <c r="KWN2350" s="1359"/>
      <c r="KWO2350" s="1359"/>
      <c r="KWP2350" s="1359"/>
      <c r="KWQ2350" s="1359"/>
      <c r="KWR2350" s="1359"/>
      <c r="KWS2350" s="1359"/>
      <c r="KWT2350" s="1359"/>
      <c r="KWU2350" s="1359"/>
      <c r="KWV2350" s="1359"/>
      <c r="KWW2350" s="1359"/>
      <c r="KWX2350" s="1359"/>
      <c r="KWY2350" s="1359"/>
      <c r="KWZ2350" s="1359"/>
      <c r="KXA2350" s="1359"/>
      <c r="KXB2350" s="1359"/>
      <c r="KXC2350" s="1359"/>
      <c r="KXD2350" s="1359"/>
      <c r="KXE2350" s="1359"/>
      <c r="KXF2350" s="1359"/>
      <c r="KXG2350" s="1359"/>
      <c r="KXH2350" s="1359"/>
      <c r="KXI2350" s="1359"/>
      <c r="KXJ2350" s="1359"/>
      <c r="KXK2350" s="1359"/>
      <c r="KXL2350" s="1359"/>
      <c r="KXM2350" s="1359"/>
      <c r="KXN2350" s="1359"/>
      <c r="KXO2350" s="1359"/>
      <c r="KXP2350" s="1359"/>
      <c r="KXQ2350" s="1359"/>
      <c r="KXR2350" s="1359"/>
      <c r="KXS2350" s="1359"/>
      <c r="KXT2350" s="1359"/>
      <c r="KXU2350" s="1359"/>
      <c r="KXV2350" s="1359"/>
      <c r="KXW2350" s="1359"/>
      <c r="KXX2350" s="1359"/>
      <c r="KXY2350" s="1359"/>
      <c r="KXZ2350" s="1359"/>
      <c r="KYA2350" s="1359"/>
      <c r="KYB2350" s="1359"/>
      <c r="KYC2350" s="1359"/>
      <c r="KYD2350" s="1359"/>
      <c r="KYE2350" s="1359"/>
      <c r="KYF2350" s="1359"/>
      <c r="KYG2350" s="1359"/>
      <c r="KYH2350" s="1359"/>
      <c r="KYI2350" s="1359"/>
      <c r="KYJ2350" s="1359"/>
      <c r="KYK2350" s="1359"/>
      <c r="KYL2350" s="1359"/>
      <c r="KYM2350" s="1359"/>
      <c r="KYN2350" s="1359"/>
      <c r="KYO2350" s="1359"/>
      <c r="KYP2350" s="1359"/>
      <c r="KYQ2350" s="1359"/>
      <c r="KYR2350" s="1359"/>
      <c r="KYS2350" s="1359"/>
      <c r="KYT2350" s="1359"/>
      <c r="KYU2350" s="1359"/>
      <c r="KYV2350" s="1359"/>
      <c r="KYW2350" s="1359"/>
      <c r="KYX2350" s="1359"/>
      <c r="KYY2350" s="1359"/>
      <c r="KYZ2350" s="1359"/>
      <c r="KZA2350" s="1359"/>
      <c r="KZB2350" s="1359"/>
      <c r="KZC2350" s="1359"/>
      <c r="KZD2350" s="1359"/>
      <c r="KZE2350" s="1359"/>
      <c r="KZF2350" s="1359"/>
      <c r="KZG2350" s="1359"/>
      <c r="KZH2350" s="1359"/>
      <c r="KZI2350" s="1359"/>
      <c r="KZJ2350" s="1359"/>
      <c r="KZK2350" s="1359"/>
      <c r="KZL2350" s="1359"/>
      <c r="KZM2350" s="1359"/>
      <c r="KZN2350" s="1359"/>
      <c r="KZO2350" s="1359"/>
      <c r="KZP2350" s="1359"/>
      <c r="KZQ2350" s="1359"/>
      <c r="KZR2350" s="1359"/>
      <c r="KZS2350" s="1359"/>
      <c r="KZT2350" s="1359"/>
      <c r="KZU2350" s="1359"/>
      <c r="KZV2350" s="1359"/>
      <c r="KZW2350" s="1359"/>
      <c r="KZX2350" s="1359"/>
      <c r="KZY2350" s="1359"/>
      <c r="KZZ2350" s="1359"/>
      <c r="LAA2350" s="1359"/>
      <c r="LAB2350" s="1359"/>
      <c r="LAC2350" s="1359"/>
      <c r="LAD2350" s="1359"/>
      <c r="LAE2350" s="1359"/>
      <c r="LAF2350" s="1359"/>
      <c r="LAG2350" s="1359"/>
      <c r="LAH2350" s="1359"/>
      <c r="LAI2350" s="1359"/>
      <c r="LAJ2350" s="1359"/>
      <c r="LAK2350" s="1359"/>
      <c r="LAL2350" s="1359"/>
      <c r="LAM2350" s="1359"/>
      <c r="LAN2350" s="1359"/>
      <c r="LAO2350" s="1359"/>
      <c r="LAP2350" s="1359"/>
      <c r="LAQ2350" s="1359"/>
      <c r="LAR2350" s="1359"/>
      <c r="LAS2350" s="1359"/>
      <c r="LAT2350" s="1359"/>
      <c r="LAU2350" s="1359"/>
      <c r="LAV2350" s="1359"/>
      <c r="LAW2350" s="1359"/>
      <c r="LAX2350" s="1359"/>
      <c r="LAY2350" s="1359"/>
      <c r="LAZ2350" s="1359"/>
      <c r="LBA2350" s="1359"/>
      <c r="LBB2350" s="1359"/>
      <c r="LBC2350" s="1359"/>
      <c r="LBD2350" s="1359"/>
      <c r="LBE2350" s="1359"/>
      <c r="LBF2350" s="1359"/>
      <c r="LBG2350" s="1359"/>
      <c r="LBH2350" s="1359"/>
      <c r="LBI2350" s="1359"/>
      <c r="LBJ2350" s="1359"/>
      <c r="LBK2350" s="1359"/>
      <c r="LBL2350" s="1359"/>
      <c r="LBM2350" s="1359"/>
      <c r="LBN2350" s="1359"/>
      <c r="LBO2350" s="1359"/>
      <c r="LBP2350" s="1359"/>
      <c r="LBQ2350" s="1359"/>
      <c r="LBR2350" s="1359"/>
      <c r="LBS2350" s="1359"/>
      <c r="LBT2350" s="1359"/>
      <c r="LBU2350" s="1359"/>
      <c r="LBV2350" s="1359"/>
      <c r="LBW2350" s="1359"/>
      <c r="LBX2350" s="1359"/>
      <c r="LBY2350" s="1359"/>
      <c r="LBZ2350" s="1359"/>
      <c r="LCA2350" s="1359"/>
      <c r="LCB2350" s="1359"/>
      <c r="LCC2350" s="1359"/>
      <c r="LCD2350" s="1359"/>
      <c r="LCE2350" s="1359"/>
      <c r="LCF2350" s="1359"/>
      <c r="LCG2350" s="1359"/>
      <c r="LCH2350" s="1359"/>
      <c r="LCI2350" s="1359"/>
      <c r="LCJ2350" s="1359"/>
      <c r="LCK2350" s="1359"/>
      <c r="LCL2350" s="1359"/>
      <c r="LCM2350" s="1359"/>
      <c r="LCN2350" s="1359"/>
      <c r="LCO2350" s="1359"/>
      <c r="LCP2350" s="1359"/>
      <c r="LCQ2350" s="1359"/>
      <c r="LCR2350" s="1359"/>
      <c r="LCS2350" s="1359"/>
      <c r="LCT2350" s="1359"/>
      <c r="LCU2350" s="1359"/>
      <c r="LCV2350" s="1359"/>
      <c r="LCW2350" s="1359"/>
      <c r="LCX2350" s="1359"/>
      <c r="LCY2350" s="1359"/>
      <c r="LCZ2350" s="1359"/>
      <c r="LDA2350" s="1359"/>
      <c r="LDB2350" s="1359"/>
      <c r="LDC2350" s="1359"/>
      <c r="LDD2350" s="1359"/>
      <c r="LDE2350" s="1359"/>
      <c r="LDF2350" s="1359"/>
      <c r="LDG2350" s="1359"/>
      <c r="LDH2350" s="1359"/>
      <c r="LDI2350" s="1359"/>
      <c r="LDJ2350" s="1359"/>
      <c r="LDK2350" s="1359"/>
      <c r="LDL2350" s="1359"/>
      <c r="LDM2350" s="1359"/>
      <c r="LDN2350" s="1359"/>
      <c r="LDO2350" s="1359"/>
      <c r="LDP2350" s="1359"/>
      <c r="LDQ2350" s="1359"/>
      <c r="LDR2350" s="1359"/>
      <c r="LDS2350" s="1359"/>
      <c r="LDT2350" s="1359"/>
      <c r="LDU2350" s="1359"/>
      <c r="LDV2350" s="1359"/>
      <c r="LDW2350" s="1359"/>
      <c r="LDX2350" s="1359"/>
      <c r="LDY2350" s="1359"/>
      <c r="LDZ2350" s="1359"/>
      <c r="LEA2350" s="1359"/>
      <c r="LEB2350" s="1359"/>
      <c r="LEC2350" s="1359"/>
      <c r="LED2350" s="1359"/>
      <c r="LEE2350" s="1359"/>
      <c r="LEF2350" s="1359"/>
      <c r="LEG2350" s="1359"/>
      <c r="LEH2350" s="1359"/>
      <c r="LEI2350" s="1359"/>
      <c r="LEJ2350" s="1359"/>
      <c r="LEK2350" s="1359"/>
      <c r="LEL2350" s="1359"/>
      <c r="LEM2350" s="1359"/>
      <c r="LEN2350" s="1359"/>
      <c r="LEO2350" s="1359"/>
      <c r="LEP2350" s="1359"/>
      <c r="LEQ2350" s="1359"/>
      <c r="LER2350" s="1359"/>
      <c r="LES2350" s="1359"/>
      <c r="LET2350" s="1359"/>
      <c r="LEU2350" s="1359"/>
      <c r="LEV2350" s="1359"/>
      <c r="LEW2350" s="1359"/>
      <c r="LEX2350" s="1359"/>
      <c r="LEY2350" s="1359"/>
      <c r="LEZ2350" s="1359"/>
      <c r="LFA2350" s="1359"/>
      <c r="LFB2350" s="1359"/>
      <c r="LFC2350" s="1359"/>
      <c r="LFD2350" s="1359"/>
      <c r="LFE2350" s="1359"/>
      <c r="LFF2350" s="1359"/>
      <c r="LFG2350" s="1359"/>
      <c r="LFH2350" s="1359"/>
      <c r="LFI2350" s="1359"/>
      <c r="LFJ2350" s="1359"/>
      <c r="LFK2350" s="1359"/>
      <c r="LFL2350" s="1359"/>
      <c r="LFM2350" s="1359"/>
      <c r="LFN2350" s="1359"/>
      <c r="LFO2350" s="1359"/>
      <c r="LFP2350" s="1359"/>
      <c r="LFQ2350" s="1359"/>
      <c r="LFR2350" s="1359"/>
      <c r="LFS2350" s="1359"/>
      <c r="LFT2350" s="1359"/>
      <c r="LFU2350" s="1359"/>
      <c r="LFV2350" s="1359"/>
      <c r="LFW2350" s="1359"/>
      <c r="LFX2350" s="1359"/>
      <c r="LFY2350" s="1359"/>
      <c r="LFZ2350" s="1359"/>
      <c r="LGA2350" s="1359"/>
      <c r="LGB2350" s="1359"/>
      <c r="LGC2350" s="1359"/>
      <c r="LGD2350" s="1359"/>
      <c r="LGE2350" s="1359"/>
      <c r="LGF2350" s="1359"/>
      <c r="LGG2350" s="1359"/>
      <c r="LGH2350" s="1359"/>
      <c r="LGI2350" s="1359"/>
      <c r="LGJ2350" s="1359"/>
      <c r="LGK2350" s="1359"/>
      <c r="LGL2350" s="1359"/>
      <c r="LGM2350" s="1359"/>
      <c r="LGN2350" s="1359"/>
      <c r="LGO2350" s="1359"/>
      <c r="LGP2350" s="1359"/>
      <c r="LGQ2350" s="1359"/>
      <c r="LGR2350" s="1359"/>
      <c r="LGS2350" s="1359"/>
      <c r="LGT2350" s="1359"/>
      <c r="LGU2350" s="1359"/>
      <c r="LGV2350" s="1359"/>
      <c r="LGW2350" s="1359"/>
      <c r="LGX2350" s="1359"/>
      <c r="LGY2350" s="1359"/>
      <c r="LGZ2350" s="1359"/>
      <c r="LHA2350" s="1359"/>
      <c r="LHB2350" s="1359"/>
      <c r="LHC2350" s="1359"/>
      <c r="LHD2350" s="1359"/>
      <c r="LHE2350" s="1359"/>
      <c r="LHF2350" s="1359"/>
      <c r="LHG2350" s="1359"/>
      <c r="LHH2350" s="1359"/>
      <c r="LHI2350" s="1359"/>
      <c r="LHJ2350" s="1359"/>
      <c r="LHK2350" s="1359"/>
      <c r="LHL2350" s="1359"/>
      <c r="LHM2350" s="1359"/>
      <c r="LHN2350" s="1359"/>
      <c r="LHO2350" s="1359"/>
      <c r="LHP2350" s="1359"/>
      <c r="LHQ2350" s="1359"/>
      <c r="LHR2350" s="1359"/>
      <c r="LHS2350" s="1359"/>
      <c r="LHT2350" s="1359"/>
      <c r="LHU2350" s="1359"/>
      <c r="LHV2350" s="1359"/>
      <c r="LHW2350" s="1359"/>
      <c r="LHX2350" s="1359"/>
      <c r="LHY2350" s="1359"/>
      <c r="LHZ2350" s="1359"/>
      <c r="LIA2350" s="1359"/>
      <c r="LIB2350" s="1359"/>
      <c r="LIC2350" s="1359"/>
      <c r="LID2350" s="1359"/>
      <c r="LIE2350" s="1359"/>
      <c r="LIF2350" s="1359"/>
      <c r="LIG2350" s="1359"/>
      <c r="LIH2350" s="1359"/>
      <c r="LII2350" s="1359"/>
      <c r="LIJ2350" s="1359"/>
      <c r="LIK2350" s="1359"/>
      <c r="LIL2350" s="1359"/>
      <c r="LIM2350" s="1359"/>
      <c r="LIN2350" s="1359"/>
      <c r="LIO2350" s="1359"/>
      <c r="LIP2350" s="1359"/>
      <c r="LIQ2350" s="1359"/>
      <c r="LIR2350" s="1359"/>
      <c r="LIS2350" s="1359"/>
      <c r="LIT2350" s="1359"/>
      <c r="LIU2350" s="1359"/>
      <c r="LIV2350" s="1359"/>
      <c r="LIW2350" s="1359"/>
      <c r="LIX2350" s="1359"/>
      <c r="LIY2350" s="1359"/>
      <c r="LIZ2350" s="1359"/>
      <c r="LJA2350" s="1359"/>
      <c r="LJB2350" s="1359"/>
      <c r="LJC2350" s="1359"/>
      <c r="LJD2350" s="1359"/>
      <c r="LJE2350" s="1359"/>
      <c r="LJF2350" s="1359"/>
      <c r="LJG2350" s="1359"/>
      <c r="LJH2350" s="1359"/>
      <c r="LJI2350" s="1359"/>
      <c r="LJJ2350" s="1359"/>
      <c r="LJK2350" s="1359"/>
      <c r="LJL2350" s="1359"/>
      <c r="LJM2350" s="1359"/>
      <c r="LJN2350" s="1359"/>
      <c r="LJO2350" s="1359"/>
      <c r="LJP2350" s="1359"/>
      <c r="LJQ2350" s="1359"/>
      <c r="LJR2350" s="1359"/>
      <c r="LJS2350" s="1359"/>
      <c r="LJT2350" s="1359"/>
      <c r="LJU2350" s="1359"/>
      <c r="LJV2350" s="1359"/>
      <c r="LJW2350" s="1359"/>
      <c r="LJX2350" s="1359"/>
      <c r="LJY2350" s="1359"/>
      <c r="LJZ2350" s="1359"/>
      <c r="LKA2350" s="1359"/>
      <c r="LKB2350" s="1359"/>
      <c r="LKC2350" s="1359"/>
      <c r="LKD2350" s="1359"/>
      <c r="LKE2350" s="1359"/>
      <c r="LKF2350" s="1359"/>
      <c r="LKG2350" s="1359"/>
      <c r="LKH2350" s="1359"/>
      <c r="LKI2350" s="1359"/>
      <c r="LKJ2350" s="1359"/>
      <c r="LKK2350" s="1359"/>
      <c r="LKL2350" s="1359"/>
      <c r="LKM2350" s="1359"/>
      <c r="LKN2350" s="1359"/>
      <c r="LKO2350" s="1359"/>
      <c r="LKP2350" s="1359"/>
      <c r="LKQ2350" s="1359"/>
      <c r="LKR2350" s="1359"/>
      <c r="LKS2350" s="1359"/>
      <c r="LKT2350" s="1359"/>
      <c r="LKU2350" s="1359"/>
      <c r="LKV2350" s="1359"/>
      <c r="LKW2350" s="1359"/>
      <c r="LKX2350" s="1359"/>
      <c r="LKY2350" s="1359"/>
      <c r="LKZ2350" s="1359"/>
      <c r="LLA2350" s="1359"/>
      <c r="LLB2350" s="1359"/>
      <c r="LLC2350" s="1359"/>
      <c r="LLD2350" s="1359"/>
      <c r="LLE2350" s="1359"/>
      <c r="LLF2350" s="1359"/>
      <c r="LLG2350" s="1359"/>
      <c r="LLH2350" s="1359"/>
      <c r="LLI2350" s="1359"/>
      <c r="LLJ2350" s="1359"/>
      <c r="LLK2350" s="1359"/>
      <c r="LLL2350" s="1359"/>
      <c r="LLM2350" s="1359"/>
      <c r="LLN2350" s="1359"/>
      <c r="LLO2350" s="1359"/>
      <c r="LLP2350" s="1359"/>
      <c r="LLQ2350" s="1359"/>
      <c r="LLR2350" s="1359"/>
      <c r="LLS2350" s="1359"/>
      <c r="LLT2350" s="1359"/>
      <c r="LLU2350" s="1359"/>
      <c r="LLV2350" s="1359"/>
      <c r="LLW2350" s="1359"/>
      <c r="LLX2350" s="1359"/>
      <c r="LLY2350" s="1359"/>
      <c r="LLZ2350" s="1359"/>
      <c r="LMA2350" s="1359"/>
      <c r="LMB2350" s="1359"/>
      <c r="LMC2350" s="1359"/>
      <c r="LMD2350" s="1359"/>
      <c r="LME2350" s="1359"/>
      <c r="LMF2350" s="1359"/>
      <c r="LMG2350" s="1359"/>
      <c r="LMH2350" s="1359"/>
      <c r="LMI2350" s="1359"/>
      <c r="LMJ2350" s="1359"/>
      <c r="LMK2350" s="1359"/>
      <c r="LML2350" s="1359"/>
      <c r="LMM2350" s="1359"/>
      <c r="LMN2350" s="1359"/>
      <c r="LMO2350" s="1359"/>
      <c r="LMP2350" s="1359"/>
      <c r="LMQ2350" s="1359"/>
      <c r="LMR2350" s="1359"/>
      <c r="LMS2350" s="1359"/>
      <c r="LMT2350" s="1359"/>
      <c r="LMU2350" s="1359"/>
      <c r="LMV2350" s="1359"/>
      <c r="LMW2350" s="1359"/>
      <c r="LMX2350" s="1359"/>
      <c r="LMY2350" s="1359"/>
      <c r="LMZ2350" s="1359"/>
      <c r="LNA2350" s="1359"/>
      <c r="LNB2350" s="1359"/>
      <c r="LNC2350" s="1359"/>
      <c r="LND2350" s="1359"/>
      <c r="LNE2350" s="1359"/>
      <c r="LNF2350" s="1359"/>
      <c r="LNG2350" s="1359"/>
      <c r="LNH2350" s="1359"/>
      <c r="LNI2350" s="1359"/>
      <c r="LNJ2350" s="1359"/>
      <c r="LNK2350" s="1359"/>
      <c r="LNL2350" s="1359"/>
      <c r="LNM2350" s="1359"/>
      <c r="LNN2350" s="1359"/>
      <c r="LNO2350" s="1359"/>
      <c r="LNP2350" s="1359"/>
      <c r="LNQ2350" s="1359"/>
      <c r="LNR2350" s="1359"/>
      <c r="LNS2350" s="1359"/>
      <c r="LNT2350" s="1359"/>
      <c r="LNU2350" s="1359"/>
      <c r="LNV2350" s="1359"/>
      <c r="LNW2350" s="1359"/>
      <c r="LNX2350" s="1359"/>
      <c r="LNY2350" s="1359"/>
      <c r="LNZ2350" s="1359"/>
      <c r="LOA2350" s="1359"/>
      <c r="LOB2350" s="1359"/>
      <c r="LOC2350" s="1359"/>
      <c r="LOD2350" s="1359"/>
      <c r="LOE2350" s="1359"/>
      <c r="LOF2350" s="1359"/>
      <c r="LOG2350" s="1359"/>
      <c r="LOH2350" s="1359"/>
      <c r="LOI2350" s="1359"/>
      <c r="LOJ2350" s="1359"/>
      <c r="LOK2350" s="1359"/>
      <c r="LOL2350" s="1359"/>
      <c r="LOM2350" s="1359"/>
      <c r="LON2350" s="1359"/>
      <c r="LOO2350" s="1359"/>
      <c r="LOP2350" s="1359"/>
      <c r="LOQ2350" s="1359"/>
      <c r="LOR2350" s="1359"/>
      <c r="LOS2350" s="1359"/>
      <c r="LOT2350" s="1359"/>
      <c r="LOU2350" s="1359"/>
      <c r="LOV2350" s="1359"/>
      <c r="LOW2350" s="1359"/>
      <c r="LOX2350" s="1359"/>
      <c r="LOY2350" s="1359"/>
      <c r="LOZ2350" s="1359"/>
      <c r="LPA2350" s="1359"/>
      <c r="LPB2350" s="1359"/>
      <c r="LPC2350" s="1359"/>
      <c r="LPD2350" s="1359"/>
      <c r="LPE2350" s="1359"/>
      <c r="LPF2350" s="1359"/>
      <c r="LPG2350" s="1359"/>
      <c r="LPH2350" s="1359"/>
      <c r="LPI2350" s="1359"/>
      <c r="LPJ2350" s="1359"/>
      <c r="LPK2350" s="1359"/>
      <c r="LPL2350" s="1359"/>
      <c r="LPM2350" s="1359"/>
      <c r="LPN2350" s="1359"/>
      <c r="LPO2350" s="1359"/>
      <c r="LPP2350" s="1359"/>
      <c r="LPQ2350" s="1359"/>
      <c r="LPR2350" s="1359"/>
      <c r="LPS2350" s="1359"/>
      <c r="LPT2350" s="1359"/>
      <c r="LPU2350" s="1359"/>
      <c r="LPV2350" s="1359"/>
      <c r="LPW2350" s="1359"/>
      <c r="LPX2350" s="1359"/>
      <c r="LPY2350" s="1359"/>
      <c r="LPZ2350" s="1359"/>
      <c r="LQA2350" s="1359"/>
      <c r="LQB2350" s="1359"/>
      <c r="LQC2350" s="1359"/>
      <c r="LQD2350" s="1359"/>
      <c r="LQE2350" s="1359"/>
      <c r="LQF2350" s="1359"/>
      <c r="LQG2350" s="1359"/>
      <c r="LQH2350" s="1359"/>
      <c r="LQI2350" s="1359"/>
      <c r="LQJ2350" s="1359"/>
      <c r="LQK2350" s="1359"/>
      <c r="LQL2350" s="1359"/>
      <c r="LQM2350" s="1359"/>
      <c r="LQN2350" s="1359"/>
      <c r="LQO2350" s="1359"/>
      <c r="LQP2350" s="1359"/>
      <c r="LQQ2350" s="1359"/>
      <c r="LQR2350" s="1359"/>
      <c r="LQS2350" s="1359"/>
      <c r="LQT2350" s="1359"/>
      <c r="LQU2350" s="1359"/>
      <c r="LQV2350" s="1359"/>
      <c r="LQW2350" s="1359"/>
      <c r="LQX2350" s="1359"/>
      <c r="LQY2350" s="1359"/>
      <c r="LQZ2350" s="1359"/>
      <c r="LRA2350" s="1359"/>
      <c r="LRB2350" s="1359"/>
      <c r="LRC2350" s="1359"/>
      <c r="LRD2350" s="1359"/>
      <c r="LRE2350" s="1359"/>
      <c r="LRF2350" s="1359"/>
      <c r="LRG2350" s="1359"/>
      <c r="LRH2350" s="1359"/>
      <c r="LRI2350" s="1359"/>
      <c r="LRJ2350" s="1359"/>
      <c r="LRK2350" s="1359"/>
      <c r="LRL2350" s="1359"/>
      <c r="LRM2350" s="1359"/>
      <c r="LRN2350" s="1359"/>
      <c r="LRO2350" s="1359"/>
      <c r="LRP2350" s="1359"/>
      <c r="LRQ2350" s="1359"/>
      <c r="LRR2350" s="1359"/>
      <c r="LRS2350" s="1359"/>
      <c r="LRT2350" s="1359"/>
      <c r="LRU2350" s="1359"/>
      <c r="LRV2350" s="1359"/>
      <c r="LRW2350" s="1359"/>
      <c r="LRX2350" s="1359"/>
      <c r="LRY2350" s="1359"/>
      <c r="LRZ2350" s="1359"/>
      <c r="LSA2350" s="1359"/>
      <c r="LSB2350" s="1359"/>
      <c r="LSC2350" s="1359"/>
      <c r="LSD2350" s="1359"/>
      <c r="LSE2350" s="1359"/>
      <c r="LSF2350" s="1359"/>
      <c r="LSG2350" s="1359"/>
      <c r="LSH2350" s="1359"/>
      <c r="LSI2350" s="1359"/>
      <c r="LSJ2350" s="1359"/>
      <c r="LSK2350" s="1359"/>
      <c r="LSL2350" s="1359"/>
      <c r="LSM2350" s="1359"/>
      <c r="LSN2350" s="1359"/>
      <c r="LSO2350" s="1359"/>
      <c r="LSP2350" s="1359"/>
      <c r="LSQ2350" s="1359"/>
      <c r="LSR2350" s="1359"/>
      <c r="LSS2350" s="1359"/>
      <c r="LST2350" s="1359"/>
      <c r="LSU2350" s="1359"/>
      <c r="LSV2350" s="1359"/>
      <c r="LSW2350" s="1359"/>
      <c r="LSX2350" s="1359"/>
      <c r="LSY2350" s="1359"/>
      <c r="LSZ2350" s="1359"/>
      <c r="LTA2350" s="1359"/>
      <c r="LTB2350" s="1359"/>
      <c r="LTC2350" s="1359"/>
      <c r="LTD2350" s="1359"/>
      <c r="LTE2350" s="1359"/>
      <c r="LTF2350" s="1359"/>
      <c r="LTG2350" s="1359"/>
      <c r="LTH2350" s="1359"/>
      <c r="LTI2350" s="1359"/>
      <c r="LTJ2350" s="1359"/>
      <c r="LTK2350" s="1359"/>
      <c r="LTL2350" s="1359"/>
      <c r="LTM2350" s="1359"/>
      <c r="LTN2350" s="1359"/>
      <c r="LTO2350" s="1359"/>
      <c r="LTP2350" s="1359"/>
      <c r="LTQ2350" s="1359"/>
      <c r="LTR2350" s="1359"/>
      <c r="LTS2350" s="1359"/>
      <c r="LTT2350" s="1359"/>
      <c r="LTU2350" s="1359"/>
      <c r="LTV2350" s="1359"/>
      <c r="LTW2350" s="1359"/>
      <c r="LTX2350" s="1359"/>
      <c r="LTY2350" s="1359"/>
      <c r="LTZ2350" s="1359"/>
      <c r="LUA2350" s="1359"/>
      <c r="LUB2350" s="1359"/>
      <c r="LUC2350" s="1359"/>
      <c r="LUD2350" s="1359"/>
      <c r="LUE2350" s="1359"/>
      <c r="LUF2350" s="1359"/>
      <c r="LUG2350" s="1359"/>
      <c r="LUH2350" s="1359"/>
      <c r="LUI2350" s="1359"/>
      <c r="LUJ2350" s="1359"/>
      <c r="LUK2350" s="1359"/>
      <c r="LUL2350" s="1359"/>
      <c r="LUM2350" s="1359"/>
      <c r="LUN2350" s="1359"/>
      <c r="LUO2350" s="1359"/>
      <c r="LUP2350" s="1359"/>
      <c r="LUQ2350" s="1359"/>
      <c r="LUR2350" s="1359"/>
      <c r="LUS2350" s="1359"/>
      <c r="LUT2350" s="1359"/>
      <c r="LUU2350" s="1359"/>
      <c r="LUV2350" s="1359"/>
      <c r="LUW2350" s="1359"/>
      <c r="LUX2350" s="1359"/>
      <c r="LUY2350" s="1359"/>
      <c r="LUZ2350" s="1359"/>
      <c r="LVA2350" s="1359"/>
      <c r="LVB2350" s="1359"/>
      <c r="LVC2350" s="1359"/>
      <c r="LVD2350" s="1359"/>
      <c r="LVE2350" s="1359"/>
      <c r="LVF2350" s="1359"/>
      <c r="LVG2350" s="1359"/>
      <c r="LVH2350" s="1359"/>
      <c r="LVI2350" s="1359"/>
      <c r="LVJ2350" s="1359"/>
      <c r="LVK2350" s="1359"/>
      <c r="LVL2350" s="1359"/>
      <c r="LVM2350" s="1359"/>
      <c r="LVN2350" s="1359"/>
      <c r="LVO2350" s="1359"/>
      <c r="LVP2350" s="1359"/>
      <c r="LVQ2350" s="1359"/>
      <c r="LVR2350" s="1359"/>
      <c r="LVS2350" s="1359"/>
      <c r="LVT2350" s="1359"/>
      <c r="LVU2350" s="1359"/>
      <c r="LVV2350" s="1359"/>
      <c r="LVW2350" s="1359"/>
      <c r="LVX2350" s="1359"/>
      <c r="LVY2350" s="1359"/>
      <c r="LVZ2350" s="1359"/>
      <c r="LWA2350" s="1359"/>
      <c r="LWB2350" s="1359"/>
      <c r="LWC2350" s="1359"/>
      <c r="LWD2350" s="1359"/>
      <c r="LWE2350" s="1359"/>
      <c r="LWF2350" s="1359"/>
      <c r="LWG2350" s="1359"/>
      <c r="LWH2350" s="1359"/>
      <c r="LWI2350" s="1359"/>
      <c r="LWJ2350" s="1359"/>
      <c r="LWK2350" s="1359"/>
      <c r="LWL2350" s="1359"/>
      <c r="LWM2350" s="1359"/>
      <c r="LWN2350" s="1359"/>
      <c r="LWO2350" s="1359"/>
      <c r="LWP2350" s="1359"/>
      <c r="LWQ2350" s="1359"/>
      <c r="LWR2350" s="1359"/>
      <c r="LWS2350" s="1359"/>
      <c r="LWT2350" s="1359"/>
      <c r="LWU2350" s="1359"/>
      <c r="LWV2350" s="1359"/>
      <c r="LWW2350" s="1359"/>
      <c r="LWX2350" s="1359"/>
      <c r="LWY2350" s="1359"/>
      <c r="LWZ2350" s="1359"/>
      <c r="LXA2350" s="1359"/>
      <c r="LXB2350" s="1359"/>
      <c r="LXC2350" s="1359"/>
      <c r="LXD2350" s="1359"/>
      <c r="LXE2350" s="1359"/>
      <c r="LXF2350" s="1359"/>
      <c r="LXG2350" s="1359"/>
      <c r="LXH2350" s="1359"/>
      <c r="LXI2350" s="1359"/>
      <c r="LXJ2350" s="1359"/>
      <c r="LXK2350" s="1359"/>
      <c r="LXL2350" s="1359"/>
      <c r="LXM2350" s="1359"/>
      <c r="LXN2350" s="1359"/>
      <c r="LXO2350" s="1359"/>
      <c r="LXP2350" s="1359"/>
      <c r="LXQ2350" s="1359"/>
      <c r="LXR2350" s="1359"/>
      <c r="LXS2350" s="1359"/>
      <c r="LXT2350" s="1359"/>
      <c r="LXU2350" s="1359"/>
      <c r="LXV2350" s="1359"/>
      <c r="LXW2350" s="1359"/>
      <c r="LXX2350" s="1359"/>
      <c r="LXY2350" s="1359"/>
      <c r="LXZ2350" s="1359"/>
      <c r="LYA2350" s="1359"/>
      <c r="LYB2350" s="1359"/>
      <c r="LYC2350" s="1359"/>
      <c r="LYD2350" s="1359"/>
      <c r="LYE2350" s="1359"/>
      <c r="LYF2350" s="1359"/>
      <c r="LYG2350" s="1359"/>
      <c r="LYH2350" s="1359"/>
      <c r="LYI2350" s="1359"/>
      <c r="LYJ2350" s="1359"/>
      <c r="LYK2350" s="1359"/>
      <c r="LYL2350" s="1359"/>
      <c r="LYM2350" s="1359"/>
      <c r="LYN2350" s="1359"/>
      <c r="LYO2350" s="1359"/>
      <c r="LYP2350" s="1359"/>
      <c r="LYQ2350" s="1359"/>
      <c r="LYR2350" s="1359"/>
      <c r="LYS2350" s="1359"/>
      <c r="LYT2350" s="1359"/>
      <c r="LYU2350" s="1359"/>
      <c r="LYV2350" s="1359"/>
      <c r="LYW2350" s="1359"/>
      <c r="LYX2350" s="1359"/>
      <c r="LYY2350" s="1359"/>
      <c r="LYZ2350" s="1359"/>
      <c r="LZA2350" s="1359"/>
      <c r="LZB2350" s="1359"/>
      <c r="LZC2350" s="1359"/>
      <c r="LZD2350" s="1359"/>
      <c r="LZE2350" s="1359"/>
      <c r="LZF2350" s="1359"/>
      <c r="LZG2350" s="1359"/>
      <c r="LZH2350" s="1359"/>
      <c r="LZI2350" s="1359"/>
      <c r="LZJ2350" s="1359"/>
      <c r="LZK2350" s="1359"/>
      <c r="LZL2350" s="1359"/>
      <c r="LZM2350" s="1359"/>
      <c r="LZN2350" s="1359"/>
      <c r="LZO2350" s="1359"/>
      <c r="LZP2350" s="1359"/>
      <c r="LZQ2350" s="1359"/>
      <c r="LZR2350" s="1359"/>
      <c r="LZS2350" s="1359"/>
      <c r="LZT2350" s="1359"/>
      <c r="LZU2350" s="1359"/>
      <c r="LZV2350" s="1359"/>
      <c r="LZW2350" s="1359"/>
      <c r="LZX2350" s="1359"/>
      <c r="LZY2350" s="1359"/>
      <c r="LZZ2350" s="1359"/>
      <c r="MAA2350" s="1359"/>
      <c r="MAB2350" s="1359"/>
      <c r="MAC2350" s="1359"/>
      <c r="MAD2350" s="1359"/>
      <c r="MAE2350" s="1359"/>
      <c r="MAF2350" s="1359"/>
      <c r="MAG2350" s="1359"/>
      <c r="MAH2350" s="1359"/>
      <c r="MAI2350" s="1359"/>
      <c r="MAJ2350" s="1359"/>
      <c r="MAK2350" s="1359"/>
      <c r="MAL2350" s="1359"/>
      <c r="MAM2350" s="1359"/>
      <c r="MAN2350" s="1359"/>
      <c r="MAO2350" s="1359"/>
      <c r="MAP2350" s="1359"/>
      <c r="MAQ2350" s="1359"/>
      <c r="MAR2350" s="1359"/>
      <c r="MAS2350" s="1359"/>
      <c r="MAT2350" s="1359"/>
      <c r="MAU2350" s="1359"/>
      <c r="MAV2350" s="1359"/>
      <c r="MAW2350" s="1359"/>
      <c r="MAX2350" s="1359"/>
      <c r="MAY2350" s="1359"/>
      <c r="MAZ2350" s="1359"/>
      <c r="MBA2350" s="1359"/>
      <c r="MBB2350" s="1359"/>
      <c r="MBC2350" s="1359"/>
      <c r="MBD2350" s="1359"/>
      <c r="MBE2350" s="1359"/>
      <c r="MBF2350" s="1359"/>
      <c r="MBG2350" s="1359"/>
      <c r="MBH2350" s="1359"/>
      <c r="MBI2350" s="1359"/>
      <c r="MBJ2350" s="1359"/>
      <c r="MBK2350" s="1359"/>
      <c r="MBL2350" s="1359"/>
      <c r="MBM2350" s="1359"/>
      <c r="MBN2350" s="1359"/>
      <c r="MBO2350" s="1359"/>
      <c r="MBP2350" s="1359"/>
      <c r="MBQ2350" s="1359"/>
      <c r="MBR2350" s="1359"/>
      <c r="MBS2350" s="1359"/>
      <c r="MBT2350" s="1359"/>
      <c r="MBU2350" s="1359"/>
      <c r="MBV2350" s="1359"/>
      <c r="MBW2350" s="1359"/>
      <c r="MBX2350" s="1359"/>
      <c r="MBY2350" s="1359"/>
      <c r="MBZ2350" s="1359"/>
      <c r="MCA2350" s="1359"/>
      <c r="MCB2350" s="1359"/>
      <c r="MCC2350" s="1359"/>
      <c r="MCD2350" s="1359"/>
      <c r="MCE2350" s="1359"/>
      <c r="MCF2350" s="1359"/>
      <c r="MCG2350" s="1359"/>
      <c r="MCH2350" s="1359"/>
      <c r="MCI2350" s="1359"/>
      <c r="MCJ2350" s="1359"/>
      <c r="MCK2350" s="1359"/>
      <c r="MCL2350" s="1359"/>
      <c r="MCM2350" s="1359"/>
      <c r="MCN2350" s="1359"/>
      <c r="MCO2350" s="1359"/>
      <c r="MCP2350" s="1359"/>
      <c r="MCQ2350" s="1359"/>
      <c r="MCR2350" s="1359"/>
      <c r="MCS2350" s="1359"/>
      <c r="MCT2350" s="1359"/>
      <c r="MCU2350" s="1359"/>
      <c r="MCV2350" s="1359"/>
      <c r="MCW2350" s="1359"/>
      <c r="MCX2350" s="1359"/>
      <c r="MCY2350" s="1359"/>
      <c r="MCZ2350" s="1359"/>
      <c r="MDA2350" s="1359"/>
      <c r="MDB2350" s="1359"/>
      <c r="MDC2350" s="1359"/>
      <c r="MDD2350" s="1359"/>
      <c r="MDE2350" s="1359"/>
      <c r="MDF2350" s="1359"/>
      <c r="MDG2350" s="1359"/>
      <c r="MDH2350" s="1359"/>
      <c r="MDI2350" s="1359"/>
      <c r="MDJ2350" s="1359"/>
      <c r="MDK2350" s="1359"/>
      <c r="MDL2350" s="1359"/>
      <c r="MDM2350" s="1359"/>
      <c r="MDN2350" s="1359"/>
      <c r="MDO2350" s="1359"/>
      <c r="MDP2350" s="1359"/>
      <c r="MDQ2350" s="1359"/>
      <c r="MDR2350" s="1359"/>
      <c r="MDS2350" s="1359"/>
      <c r="MDT2350" s="1359"/>
      <c r="MDU2350" s="1359"/>
      <c r="MDV2350" s="1359"/>
      <c r="MDW2350" s="1359"/>
      <c r="MDX2350" s="1359"/>
      <c r="MDY2350" s="1359"/>
      <c r="MDZ2350" s="1359"/>
      <c r="MEA2350" s="1359"/>
      <c r="MEB2350" s="1359"/>
      <c r="MEC2350" s="1359"/>
      <c r="MED2350" s="1359"/>
      <c r="MEE2350" s="1359"/>
      <c r="MEF2350" s="1359"/>
      <c r="MEG2350" s="1359"/>
      <c r="MEH2350" s="1359"/>
      <c r="MEI2350" s="1359"/>
      <c r="MEJ2350" s="1359"/>
      <c r="MEK2350" s="1359"/>
      <c r="MEL2350" s="1359"/>
      <c r="MEM2350" s="1359"/>
      <c r="MEN2350" s="1359"/>
      <c r="MEO2350" s="1359"/>
      <c r="MEP2350" s="1359"/>
      <c r="MEQ2350" s="1359"/>
      <c r="MER2350" s="1359"/>
      <c r="MES2350" s="1359"/>
      <c r="MET2350" s="1359"/>
      <c r="MEU2350" s="1359"/>
      <c r="MEV2350" s="1359"/>
      <c r="MEW2350" s="1359"/>
      <c r="MEX2350" s="1359"/>
      <c r="MEY2350" s="1359"/>
      <c r="MEZ2350" s="1359"/>
      <c r="MFA2350" s="1359"/>
      <c r="MFB2350" s="1359"/>
      <c r="MFC2350" s="1359"/>
      <c r="MFD2350" s="1359"/>
      <c r="MFE2350" s="1359"/>
      <c r="MFF2350" s="1359"/>
      <c r="MFG2350" s="1359"/>
      <c r="MFH2350" s="1359"/>
      <c r="MFI2350" s="1359"/>
      <c r="MFJ2350" s="1359"/>
      <c r="MFK2350" s="1359"/>
      <c r="MFL2350" s="1359"/>
      <c r="MFM2350" s="1359"/>
      <c r="MFN2350" s="1359"/>
      <c r="MFO2350" s="1359"/>
      <c r="MFP2350" s="1359"/>
      <c r="MFQ2350" s="1359"/>
      <c r="MFR2350" s="1359"/>
      <c r="MFS2350" s="1359"/>
      <c r="MFT2350" s="1359"/>
      <c r="MFU2350" s="1359"/>
      <c r="MFV2350" s="1359"/>
      <c r="MFW2350" s="1359"/>
      <c r="MFX2350" s="1359"/>
      <c r="MFY2350" s="1359"/>
      <c r="MFZ2350" s="1359"/>
      <c r="MGA2350" s="1359"/>
      <c r="MGB2350" s="1359"/>
      <c r="MGC2350" s="1359"/>
      <c r="MGD2350" s="1359"/>
      <c r="MGE2350" s="1359"/>
      <c r="MGF2350" s="1359"/>
      <c r="MGG2350" s="1359"/>
      <c r="MGH2350" s="1359"/>
      <c r="MGI2350" s="1359"/>
      <c r="MGJ2350" s="1359"/>
      <c r="MGK2350" s="1359"/>
      <c r="MGL2350" s="1359"/>
      <c r="MGM2350" s="1359"/>
      <c r="MGN2350" s="1359"/>
      <c r="MGO2350" s="1359"/>
      <c r="MGP2350" s="1359"/>
      <c r="MGQ2350" s="1359"/>
      <c r="MGR2350" s="1359"/>
      <c r="MGS2350" s="1359"/>
      <c r="MGT2350" s="1359"/>
      <c r="MGU2350" s="1359"/>
      <c r="MGV2350" s="1359"/>
      <c r="MGW2350" s="1359"/>
      <c r="MGX2350" s="1359"/>
      <c r="MGY2350" s="1359"/>
      <c r="MGZ2350" s="1359"/>
      <c r="MHA2350" s="1359"/>
      <c r="MHB2350" s="1359"/>
      <c r="MHC2350" s="1359"/>
      <c r="MHD2350" s="1359"/>
      <c r="MHE2350" s="1359"/>
      <c r="MHF2350" s="1359"/>
      <c r="MHG2350" s="1359"/>
      <c r="MHH2350" s="1359"/>
      <c r="MHI2350" s="1359"/>
      <c r="MHJ2350" s="1359"/>
      <c r="MHK2350" s="1359"/>
      <c r="MHL2350" s="1359"/>
      <c r="MHM2350" s="1359"/>
      <c r="MHN2350" s="1359"/>
      <c r="MHO2350" s="1359"/>
      <c r="MHP2350" s="1359"/>
      <c r="MHQ2350" s="1359"/>
      <c r="MHR2350" s="1359"/>
      <c r="MHS2350" s="1359"/>
      <c r="MHT2350" s="1359"/>
      <c r="MHU2350" s="1359"/>
      <c r="MHV2350" s="1359"/>
      <c r="MHW2350" s="1359"/>
      <c r="MHX2350" s="1359"/>
      <c r="MHY2350" s="1359"/>
      <c r="MHZ2350" s="1359"/>
      <c r="MIA2350" s="1359"/>
      <c r="MIB2350" s="1359"/>
      <c r="MIC2350" s="1359"/>
      <c r="MID2350" s="1359"/>
      <c r="MIE2350" s="1359"/>
      <c r="MIF2350" s="1359"/>
      <c r="MIG2350" s="1359"/>
      <c r="MIH2350" s="1359"/>
      <c r="MII2350" s="1359"/>
      <c r="MIJ2350" s="1359"/>
      <c r="MIK2350" s="1359"/>
      <c r="MIL2350" s="1359"/>
      <c r="MIM2350" s="1359"/>
      <c r="MIN2350" s="1359"/>
      <c r="MIO2350" s="1359"/>
      <c r="MIP2350" s="1359"/>
      <c r="MIQ2350" s="1359"/>
      <c r="MIR2350" s="1359"/>
      <c r="MIS2350" s="1359"/>
      <c r="MIT2350" s="1359"/>
      <c r="MIU2350" s="1359"/>
      <c r="MIV2350" s="1359"/>
      <c r="MIW2350" s="1359"/>
      <c r="MIX2350" s="1359"/>
      <c r="MIY2350" s="1359"/>
      <c r="MIZ2350" s="1359"/>
      <c r="MJA2350" s="1359"/>
      <c r="MJB2350" s="1359"/>
      <c r="MJC2350" s="1359"/>
      <c r="MJD2350" s="1359"/>
      <c r="MJE2350" s="1359"/>
      <c r="MJF2350" s="1359"/>
      <c r="MJG2350" s="1359"/>
      <c r="MJH2350" s="1359"/>
      <c r="MJI2350" s="1359"/>
      <c r="MJJ2350" s="1359"/>
      <c r="MJK2350" s="1359"/>
      <c r="MJL2350" s="1359"/>
      <c r="MJM2350" s="1359"/>
      <c r="MJN2350" s="1359"/>
      <c r="MJO2350" s="1359"/>
      <c r="MJP2350" s="1359"/>
      <c r="MJQ2350" s="1359"/>
      <c r="MJR2350" s="1359"/>
      <c r="MJS2350" s="1359"/>
      <c r="MJT2350" s="1359"/>
      <c r="MJU2350" s="1359"/>
      <c r="MJV2350" s="1359"/>
      <c r="MJW2350" s="1359"/>
      <c r="MJX2350" s="1359"/>
      <c r="MJY2350" s="1359"/>
      <c r="MJZ2350" s="1359"/>
      <c r="MKA2350" s="1359"/>
      <c r="MKB2350" s="1359"/>
      <c r="MKC2350" s="1359"/>
      <c r="MKD2350" s="1359"/>
      <c r="MKE2350" s="1359"/>
      <c r="MKF2350" s="1359"/>
      <c r="MKG2350" s="1359"/>
      <c r="MKH2350" s="1359"/>
      <c r="MKI2350" s="1359"/>
      <c r="MKJ2350" s="1359"/>
      <c r="MKK2350" s="1359"/>
      <c r="MKL2350" s="1359"/>
      <c r="MKM2350" s="1359"/>
      <c r="MKN2350" s="1359"/>
      <c r="MKO2350" s="1359"/>
      <c r="MKP2350" s="1359"/>
      <c r="MKQ2350" s="1359"/>
      <c r="MKR2350" s="1359"/>
      <c r="MKS2350" s="1359"/>
      <c r="MKT2350" s="1359"/>
      <c r="MKU2350" s="1359"/>
      <c r="MKV2350" s="1359"/>
      <c r="MKW2350" s="1359"/>
      <c r="MKX2350" s="1359"/>
      <c r="MKY2350" s="1359"/>
      <c r="MKZ2350" s="1359"/>
      <c r="MLA2350" s="1359"/>
      <c r="MLB2350" s="1359"/>
      <c r="MLC2350" s="1359"/>
      <c r="MLD2350" s="1359"/>
      <c r="MLE2350" s="1359"/>
      <c r="MLF2350" s="1359"/>
      <c r="MLG2350" s="1359"/>
      <c r="MLH2350" s="1359"/>
      <c r="MLI2350" s="1359"/>
      <c r="MLJ2350" s="1359"/>
      <c r="MLK2350" s="1359"/>
      <c r="MLL2350" s="1359"/>
      <c r="MLM2350" s="1359"/>
      <c r="MLN2350" s="1359"/>
      <c r="MLO2350" s="1359"/>
      <c r="MLP2350" s="1359"/>
      <c r="MLQ2350" s="1359"/>
      <c r="MLR2350" s="1359"/>
      <c r="MLS2350" s="1359"/>
      <c r="MLT2350" s="1359"/>
      <c r="MLU2350" s="1359"/>
      <c r="MLV2350" s="1359"/>
      <c r="MLW2350" s="1359"/>
      <c r="MLX2350" s="1359"/>
      <c r="MLY2350" s="1359"/>
      <c r="MLZ2350" s="1359"/>
      <c r="MMA2350" s="1359"/>
      <c r="MMB2350" s="1359"/>
      <c r="MMC2350" s="1359"/>
      <c r="MMD2350" s="1359"/>
      <c r="MME2350" s="1359"/>
      <c r="MMF2350" s="1359"/>
      <c r="MMG2350" s="1359"/>
      <c r="MMH2350" s="1359"/>
      <c r="MMI2350" s="1359"/>
      <c r="MMJ2350" s="1359"/>
      <c r="MMK2350" s="1359"/>
      <c r="MML2350" s="1359"/>
      <c r="MMM2350" s="1359"/>
      <c r="MMN2350" s="1359"/>
      <c r="MMO2350" s="1359"/>
      <c r="MMP2350" s="1359"/>
      <c r="MMQ2350" s="1359"/>
      <c r="MMR2350" s="1359"/>
      <c r="MMS2350" s="1359"/>
      <c r="MMT2350" s="1359"/>
      <c r="MMU2350" s="1359"/>
      <c r="MMV2350" s="1359"/>
      <c r="MMW2350" s="1359"/>
      <c r="MMX2350" s="1359"/>
      <c r="MMY2350" s="1359"/>
      <c r="MMZ2350" s="1359"/>
      <c r="MNA2350" s="1359"/>
      <c r="MNB2350" s="1359"/>
      <c r="MNC2350" s="1359"/>
      <c r="MND2350" s="1359"/>
      <c r="MNE2350" s="1359"/>
      <c r="MNF2350" s="1359"/>
      <c r="MNG2350" s="1359"/>
      <c r="MNH2350" s="1359"/>
      <c r="MNI2350" s="1359"/>
      <c r="MNJ2350" s="1359"/>
      <c r="MNK2350" s="1359"/>
      <c r="MNL2350" s="1359"/>
      <c r="MNM2350" s="1359"/>
      <c r="MNN2350" s="1359"/>
      <c r="MNO2350" s="1359"/>
      <c r="MNP2350" s="1359"/>
      <c r="MNQ2350" s="1359"/>
      <c r="MNR2350" s="1359"/>
      <c r="MNS2350" s="1359"/>
      <c r="MNT2350" s="1359"/>
      <c r="MNU2350" s="1359"/>
      <c r="MNV2350" s="1359"/>
      <c r="MNW2350" s="1359"/>
      <c r="MNX2350" s="1359"/>
      <c r="MNY2350" s="1359"/>
      <c r="MNZ2350" s="1359"/>
      <c r="MOA2350" s="1359"/>
      <c r="MOB2350" s="1359"/>
      <c r="MOC2350" s="1359"/>
      <c r="MOD2350" s="1359"/>
      <c r="MOE2350" s="1359"/>
      <c r="MOF2350" s="1359"/>
      <c r="MOG2350" s="1359"/>
      <c r="MOH2350" s="1359"/>
      <c r="MOI2350" s="1359"/>
      <c r="MOJ2350" s="1359"/>
      <c r="MOK2350" s="1359"/>
      <c r="MOL2350" s="1359"/>
      <c r="MOM2350" s="1359"/>
      <c r="MON2350" s="1359"/>
      <c r="MOO2350" s="1359"/>
      <c r="MOP2350" s="1359"/>
      <c r="MOQ2350" s="1359"/>
      <c r="MOR2350" s="1359"/>
      <c r="MOS2350" s="1359"/>
      <c r="MOT2350" s="1359"/>
      <c r="MOU2350" s="1359"/>
      <c r="MOV2350" s="1359"/>
      <c r="MOW2350" s="1359"/>
      <c r="MOX2350" s="1359"/>
      <c r="MOY2350" s="1359"/>
      <c r="MOZ2350" s="1359"/>
      <c r="MPA2350" s="1359"/>
      <c r="MPB2350" s="1359"/>
      <c r="MPC2350" s="1359"/>
      <c r="MPD2350" s="1359"/>
      <c r="MPE2350" s="1359"/>
      <c r="MPF2350" s="1359"/>
      <c r="MPG2350" s="1359"/>
      <c r="MPH2350" s="1359"/>
      <c r="MPI2350" s="1359"/>
      <c r="MPJ2350" s="1359"/>
      <c r="MPK2350" s="1359"/>
      <c r="MPL2350" s="1359"/>
      <c r="MPM2350" s="1359"/>
      <c r="MPN2350" s="1359"/>
      <c r="MPO2350" s="1359"/>
      <c r="MPP2350" s="1359"/>
      <c r="MPQ2350" s="1359"/>
      <c r="MPR2350" s="1359"/>
      <c r="MPS2350" s="1359"/>
      <c r="MPT2350" s="1359"/>
      <c r="MPU2350" s="1359"/>
      <c r="MPV2350" s="1359"/>
      <c r="MPW2350" s="1359"/>
      <c r="MPX2350" s="1359"/>
      <c r="MPY2350" s="1359"/>
      <c r="MPZ2350" s="1359"/>
      <c r="MQA2350" s="1359"/>
      <c r="MQB2350" s="1359"/>
      <c r="MQC2350" s="1359"/>
      <c r="MQD2350" s="1359"/>
      <c r="MQE2350" s="1359"/>
      <c r="MQF2350" s="1359"/>
      <c r="MQG2350" s="1359"/>
      <c r="MQH2350" s="1359"/>
      <c r="MQI2350" s="1359"/>
      <c r="MQJ2350" s="1359"/>
      <c r="MQK2350" s="1359"/>
      <c r="MQL2350" s="1359"/>
      <c r="MQM2350" s="1359"/>
      <c r="MQN2350" s="1359"/>
      <c r="MQO2350" s="1359"/>
      <c r="MQP2350" s="1359"/>
      <c r="MQQ2350" s="1359"/>
      <c r="MQR2350" s="1359"/>
      <c r="MQS2350" s="1359"/>
      <c r="MQT2350" s="1359"/>
      <c r="MQU2350" s="1359"/>
      <c r="MQV2350" s="1359"/>
      <c r="MQW2350" s="1359"/>
      <c r="MQX2350" s="1359"/>
      <c r="MQY2350" s="1359"/>
      <c r="MQZ2350" s="1359"/>
      <c r="MRA2350" s="1359"/>
      <c r="MRB2350" s="1359"/>
      <c r="MRC2350" s="1359"/>
      <c r="MRD2350" s="1359"/>
      <c r="MRE2350" s="1359"/>
      <c r="MRF2350" s="1359"/>
      <c r="MRG2350" s="1359"/>
      <c r="MRH2350" s="1359"/>
      <c r="MRI2350" s="1359"/>
      <c r="MRJ2350" s="1359"/>
      <c r="MRK2350" s="1359"/>
      <c r="MRL2350" s="1359"/>
      <c r="MRM2350" s="1359"/>
      <c r="MRN2350" s="1359"/>
      <c r="MRO2350" s="1359"/>
      <c r="MRP2350" s="1359"/>
      <c r="MRQ2350" s="1359"/>
      <c r="MRR2350" s="1359"/>
      <c r="MRS2350" s="1359"/>
      <c r="MRT2350" s="1359"/>
      <c r="MRU2350" s="1359"/>
      <c r="MRV2350" s="1359"/>
      <c r="MRW2350" s="1359"/>
      <c r="MRX2350" s="1359"/>
      <c r="MRY2350" s="1359"/>
      <c r="MRZ2350" s="1359"/>
      <c r="MSA2350" s="1359"/>
      <c r="MSB2350" s="1359"/>
      <c r="MSC2350" s="1359"/>
      <c r="MSD2350" s="1359"/>
      <c r="MSE2350" s="1359"/>
      <c r="MSF2350" s="1359"/>
      <c r="MSG2350" s="1359"/>
      <c r="MSH2350" s="1359"/>
      <c r="MSI2350" s="1359"/>
      <c r="MSJ2350" s="1359"/>
      <c r="MSK2350" s="1359"/>
      <c r="MSL2350" s="1359"/>
      <c r="MSM2350" s="1359"/>
      <c r="MSN2350" s="1359"/>
      <c r="MSO2350" s="1359"/>
      <c r="MSP2350" s="1359"/>
      <c r="MSQ2350" s="1359"/>
      <c r="MSR2350" s="1359"/>
      <c r="MSS2350" s="1359"/>
      <c r="MST2350" s="1359"/>
      <c r="MSU2350" s="1359"/>
      <c r="MSV2350" s="1359"/>
      <c r="MSW2350" s="1359"/>
      <c r="MSX2350" s="1359"/>
      <c r="MSY2350" s="1359"/>
      <c r="MSZ2350" s="1359"/>
      <c r="MTA2350" s="1359"/>
      <c r="MTB2350" s="1359"/>
      <c r="MTC2350" s="1359"/>
      <c r="MTD2350" s="1359"/>
      <c r="MTE2350" s="1359"/>
      <c r="MTF2350" s="1359"/>
      <c r="MTG2350" s="1359"/>
      <c r="MTH2350" s="1359"/>
      <c r="MTI2350" s="1359"/>
      <c r="MTJ2350" s="1359"/>
      <c r="MTK2350" s="1359"/>
      <c r="MTL2350" s="1359"/>
      <c r="MTM2350" s="1359"/>
      <c r="MTN2350" s="1359"/>
      <c r="MTO2350" s="1359"/>
      <c r="MTP2350" s="1359"/>
      <c r="MTQ2350" s="1359"/>
      <c r="MTR2350" s="1359"/>
      <c r="MTS2350" s="1359"/>
      <c r="MTT2350" s="1359"/>
      <c r="MTU2350" s="1359"/>
      <c r="MTV2350" s="1359"/>
      <c r="MTW2350" s="1359"/>
      <c r="MTX2350" s="1359"/>
      <c r="MTY2350" s="1359"/>
      <c r="MTZ2350" s="1359"/>
      <c r="MUA2350" s="1359"/>
      <c r="MUB2350" s="1359"/>
      <c r="MUC2350" s="1359"/>
      <c r="MUD2350" s="1359"/>
      <c r="MUE2350" s="1359"/>
      <c r="MUF2350" s="1359"/>
      <c r="MUG2350" s="1359"/>
      <c r="MUH2350" s="1359"/>
      <c r="MUI2350" s="1359"/>
      <c r="MUJ2350" s="1359"/>
      <c r="MUK2350" s="1359"/>
      <c r="MUL2350" s="1359"/>
      <c r="MUM2350" s="1359"/>
      <c r="MUN2350" s="1359"/>
      <c r="MUO2350" s="1359"/>
      <c r="MUP2350" s="1359"/>
      <c r="MUQ2350" s="1359"/>
      <c r="MUR2350" s="1359"/>
      <c r="MUS2350" s="1359"/>
      <c r="MUT2350" s="1359"/>
      <c r="MUU2350" s="1359"/>
      <c r="MUV2350" s="1359"/>
      <c r="MUW2350" s="1359"/>
      <c r="MUX2350" s="1359"/>
      <c r="MUY2350" s="1359"/>
      <c r="MUZ2350" s="1359"/>
      <c r="MVA2350" s="1359"/>
      <c r="MVB2350" s="1359"/>
      <c r="MVC2350" s="1359"/>
      <c r="MVD2350" s="1359"/>
      <c r="MVE2350" s="1359"/>
      <c r="MVF2350" s="1359"/>
      <c r="MVG2350" s="1359"/>
      <c r="MVH2350" s="1359"/>
      <c r="MVI2350" s="1359"/>
      <c r="MVJ2350" s="1359"/>
      <c r="MVK2350" s="1359"/>
      <c r="MVL2350" s="1359"/>
      <c r="MVM2350" s="1359"/>
      <c r="MVN2350" s="1359"/>
      <c r="MVO2350" s="1359"/>
      <c r="MVP2350" s="1359"/>
      <c r="MVQ2350" s="1359"/>
      <c r="MVR2350" s="1359"/>
      <c r="MVS2350" s="1359"/>
      <c r="MVT2350" s="1359"/>
      <c r="MVU2350" s="1359"/>
      <c r="MVV2350" s="1359"/>
      <c r="MVW2350" s="1359"/>
      <c r="MVX2350" s="1359"/>
      <c r="MVY2350" s="1359"/>
      <c r="MVZ2350" s="1359"/>
      <c r="MWA2350" s="1359"/>
      <c r="MWB2350" s="1359"/>
      <c r="MWC2350" s="1359"/>
      <c r="MWD2350" s="1359"/>
      <c r="MWE2350" s="1359"/>
      <c r="MWF2350" s="1359"/>
      <c r="MWG2350" s="1359"/>
      <c r="MWH2350" s="1359"/>
      <c r="MWI2350" s="1359"/>
      <c r="MWJ2350" s="1359"/>
      <c r="MWK2350" s="1359"/>
      <c r="MWL2350" s="1359"/>
      <c r="MWM2350" s="1359"/>
      <c r="MWN2350" s="1359"/>
      <c r="MWO2350" s="1359"/>
      <c r="MWP2350" s="1359"/>
      <c r="MWQ2350" s="1359"/>
      <c r="MWR2350" s="1359"/>
      <c r="MWS2350" s="1359"/>
      <c r="MWT2350" s="1359"/>
      <c r="MWU2350" s="1359"/>
      <c r="MWV2350" s="1359"/>
      <c r="MWW2350" s="1359"/>
      <c r="MWX2350" s="1359"/>
      <c r="MWY2350" s="1359"/>
      <c r="MWZ2350" s="1359"/>
      <c r="MXA2350" s="1359"/>
      <c r="MXB2350" s="1359"/>
      <c r="MXC2350" s="1359"/>
      <c r="MXD2350" s="1359"/>
      <c r="MXE2350" s="1359"/>
      <c r="MXF2350" s="1359"/>
      <c r="MXG2350" s="1359"/>
      <c r="MXH2350" s="1359"/>
      <c r="MXI2350" s="1359"/>
      <c r="MXJ2350" s="1359"/>
      <c r="MXK2350" s="1359"/>
      <c r="MXL2350" s="1359"/>
      <c r="MXM2350" s="1359"/>
      <c r="MXN2350" s="1359"/>
      <c r="MXO2350" s="1359"/>
      <c r="MXP2350" s="1359"/>
      <c r="MXQ2350" s="1359"/>
      <c r="MXR2350" s="1359"/>
      <c r="MXS2350" s="1359"/>
      <c r="MXT2350" s="1359"/>
      <c r="MXU2350" s="1359"/>
      <c r="MXV2350" s="1359"/>
      <c r="MXW2350" s="1359"/>
      <c r="MXX2350" s="1359"/>
      <c r="MXY2350" s="1359"/>
      <c r="MXZ2350" s="1359"/>
      <c r="MYA2350" s="1359"/>
      <c r="MYB2350" s="1359"/>
      <c r="MYC2350" s="1359"/>
      <c r="MYD2350" s="1359"/>
      <c r="MYE2350" s="1359"/>
      <c r="MYF2350" s="1359"/>
      <c r="MYG2350" s="1359"/>
      <c r="MYH2350" s="1359"/>
      <c r="MYI2350" s="1359"/>
      <c r="MYJ2350" s="1359"/>
      <c r="MYK2350" s="1359"/>
      <c r="MYL2350" s="1359"/>
      <c r="MYM2350" s="1359"/>
      <c r="MYN2350" s="1359"/>
      <c r="MYO2350" s="1359"/>
      <c r="MYP2350" s="1359"/>
      <c r="MYQ2350" s="1359"/>
      <c r="MYR2350" s="1359"/>
      <c r="MYS2350" s="1359"/>
      <c r="MYT2350" s="1359"/>
      <c r="MYU2350" s="1359"/>
      <c r="MYV2350" s="1359"/>
      <c r="MYW2350" s="1359"/>
      <c r="MYX2350" s="1359"/>
      <c r="MYY2350" s="1359"/>
      <c r="MYZ2350" s="1359"/>
      <c r="MZA2350" s="1359"/>
      <c r="MZB2350" s="1359"/>
      <c r="MZC2350" s="1359"/>
      <c r="MZD2350" s="1359"/>
      <c r="MZE2350" s="1359"/>
      <c r="MZF2350" s="1359"/>
      <c r="MZG2350" s="1359"/>
      <c r="MZH2350" s="1359"/>
      <c r="MZI2350" s="1359"/>
      <c r="MZJ2350" s="1359"/>
      <c r="MZK2350" s="1359"/>
      <c r="MZL2350" s="1359"/>
      <c r="MZM2350" s="1359"/>
      <c r="MZN2350" s="1359"/>
      <c r="MZO2350" s="1359"/>
      <c r="MZP2350" s="1359"/>
      <c r="MZQ2350" s="1359"/>
      <c r="MZR2350" s="1359"/>
      <c r="MZS2350" s="1359"/>
      <c r="MZT2350" s="1359"/>
      <c r="MZU2350" s="1359"/>
      <c r="MZV2350" s="1359"/>
      <c r="MZW2350" s="1359"/>
      <c r="MZX2350" s="1359"/>
      <c r="MZY2350" s="1359"/>
      <c r="MZZ2350" s="1359"/>
      <c r="NAA2350" s="1359"/>
      <c r="NAB2350" s="1359"/>
      <c r="NAC2350" s="1359"/>
      <c r="NAD2350" s="1359"/>
      <c r="NAE2350" s="1359"/>
      <c r="NAF2350" s="1359"/>
      <c r="NAG2350" s="1359"/>
      <c r="NAH2350" s="1359"/>
      <c r="NAI2350" s="1359"/>
      <c r="NAJ2350" s="1359"/>
      <c r="NAK2350" s="1359"/>
      <c r="NAL2350" s="1359"/>
      <c r="NAM2350" s="1359"/>
      <c r="NAN2350" s="1359"/>
      <c r="NAO2350" s="1359"/>
      <c r="NAP2350" s="1359"/>
      <c r="NAQ2350" s="1359"/>
      <c r="NAR2350" s="1359"/>
      <c r="NAS2350" s="1359"/>
      <c r="NAT2350" s="1359"/>
      <c r="NAU2350" s="1359"/>
      <c r="NAV2350" s="1359"/>
      <c r="NAW2350" s="1359"/>
      <c r="NAX2350" s="1359"/>
      <c r="NAY2350" s="1359"/>
      <c r="NAZ2350" s="1359"/>
      <c r="NBA2350" s="1359"/>
      <c r="NBB2350" s="1359"/>
      <c r="NBC2350" s="1359"/>
      <c r="NBD2350" s="1359"/>
      <c r="NBE2350" s="1359"/>
      <c r="NBF2350" s="1359"/>
      <c r="NBG2350" s="1359"/>
      <c r="NBH2350" s="1359"/>
      <c r="NBI2350" s="1359"/>
      <c r="NBJ2350" s="1359"/>
      <c r="NBK2350" s="1359"/>
      <c r="NBL2350" s="1359"/>
      <c r="NBM2350" s="1359"/>
      <c r="NBN2350" s="1359"/>
      <c r="NBO2350" s="1359"/>
      <c r="NBP2350" s="1359"/>
      <c r="NBQ2350" s="1359"/>
      <c r="NBR2350" s="1359"/>
      <c r="NBS2350" s="1359"/>
      <c r="NBT2350" s="1359"/>
      <c r="NBU2350" s="1359"/>
      <c r="NBV2350" s="1359"/>
      <c r="NBW2350" s="1359"/>
      <c r="NBX2350" s="1359"/>
      <c r="NBY2350" s="1359"/>
      <c r="NBZ2350" s="1359"/>
      <c r="NCA2350" s="1359"/>
      <c r="NCB2350" s="1359"/>
      <c r="NCC2350" s="1359"/>
      <c r="NCD2350" s="1359"/>
      <c r="NCE2350" s="1359"/>
      <c r="NCF2350" s="1359"/>
      <c r="NCG2350" s="1359"/>
      <c r="NCH2350" s="1359"/>
      <c r="NCI2350" s="1359"/>
      <c r="NCJ2350" s="1359"/>
      <c r="NCK2350" s="1359"/>
      <c r="NCL2350" s="1359"/>
      <c r="NCM2350" s="1359"/>
      <c r="NCN2350" s="1359"/>
      <c r="NCO2350" s="1359"/>
      <c r="NCP2350" s="1359"/>
      <c r="NCQ2350" s="1359"/>
      <c r="NCR2350" s="1359"/>
      <c r="NCS2350" s="1359"/>
      <c r="NCT2350" s="1359"/>
      <c r="NCU2350" s="1359"/>
      <c r="NCV2350" s="1359"/>
      <c r="NCW2350" s="1359"/>
      <c r="NCX2350" s="1359"/>
      <c r="NCY2350" s="1359"/>
      <c r="NCZ2350" s="1359"/>
      <c r="NDA2350" s="1359"/>
      <c r="NDB2350" s="1359"/>
      <c r="NDC2350" s="1359"/>
      <c r="NDD2350" s="1359"/>
      <c r="NDE2350" s="1359"/>
      <c r="NDF2350" s="1359"/>
      <c r="NDG2350" s="1359"/>
      <c r="NDH2350" s="1359"/>
      <c r="NDI2350" s="1359"/>
      <c r="NDJ2350" s="1359"/>
      <c r="NDK2350" s="1359"/>
      <c r="NDL2350" s="1359"/>
      <c r="NDM2350" s="1359"/>
      <c r="NDN2350" s="1359"/>
      <c r="NDO2350" s="1359"/>
      <c r="NDP2350" s="1359"/>
      <c r="NDQ2350" s="1359"/>
      <c r="NDR2350" s="1359"/>
      <c r="NDS2350" s="1359"/>
      <c r="NDT2350" s="1359"/>
      <c r="NDU2350" s="1359"/>
      <c r="NDV2350" s="1359"/>
      <c r="NDW2350" s="1359"/>
      <c r="NDX2350" s="1359"/>
      <c r="NDY2350" s="1359"/>
      <c r="NDZ2350" s="1359"/>
      <c r="NEA2350" s="1359"/>
      <c r="NEB2350" s="1359"/>
      <c r="NEC2350" s="1359"/>
      <c r="NED2350" s="1359"/>
      <c r="NEE2350" s="1359"/>
      <c r="NEF2350" s="1359"/>
      <c r="NEG2350" s="1359"/>
      <c r="NEH2350" s="1359"/>
      <c r="NEI2350" s="1359"/>
      <c r="NEJ2350" s="1359"/>
      <c r="NEK2350" s="1359"/>
      <c r="NEL2350" s="1359"/>
      <c r="NEM2350" s="1359"/>
      <c r="NEN2350" s="1359"/>
      <c r="NEO2350" s="1359"/>
      <c r="NEP2350" s="1359"/>
      <c r="NEQ2350" s="1359"/>
      <c r="NER2350" s="1359"/>
      <c r="NES2350" s="1359"/>
      <c r="NET2350" s="1359"/>
      <c r="NEU2350" s="1359"/>
      <c r="NEV2350" s="1359"/>
      <c r="NEW2350" s="1359"/>
      <c r="NEX2350" s="1359"/>
      <c r="NEY2350" s="1359"/>
      <c r="NEZ2350" s="1359"/>
      <c r="NFA2350" s="1359"/>
      <c r="NFB2350" s="1359"/>
      <c r="NFC2350" s="1359"/>
      <c r="NFD2350" s="1359"/>
      <c r="NFE2350" s="1359"/>
      <c r="NFF2350" s="1359"/>
      <c r="NFG2350" s="1359"/>
      <c r="NFH2350" s="1359"/>
      <c r="NFI2350" s="1359"/>
      <c r="NFJ2350" s="1359"/>
      <c r="NFK2350" s="1359"/>
      <c r="NFL2350" s="1359"/>
      <c r="NFM2350" s="1359"/>
      <c r="NFN2350" s="1359"/>
      <c r="NFO2350" s="1359"/>
      <c r="NFP2350" s="1359"/>
      <c r="NFQ2350" s="1359"/>
      <c r="NFR2350" s="1359"/>
      <c r="NFS2350" s="1359"/>
      <c r="NFT2350" s="1359"/>
      <c r="NFU2350" s="1359"/>
      <c r="NFV2350" s="1359"/>
      <c r="NFW2350" s="1359"/>
      <c r="NFX2350" s="1359"/>
      <c r="NFY2350" s="1359"/>
      <c r="NFZ2350" s="1359"/>
      <c r="NGA2350" s="1359"/>
      <c r="NGB2350" s="1359"/>
      <c r="NGC2350" s="1359"/>
      <c r="NGD2350" s="1359"/>
      <c r="NGE2350" s="1359"/>
      <c r="NGF2350" s="1359"/>
      <c r="NGG2350" s="1359"/>
      <c r="NGH2350" s="1359"/>
      <c r="NGI2350" s="1359"/>
      <c r="NGJ2350" s="1359"/>
      <c r="NGK2350" s="1359"/>
      <c r="NGL2350" s="1359"/>
      <c r="NGM2350" s="1359"/>
      <c r="NGN2350" s="1359"/>
      <c r="NGO2350" s="1359"/>
      <c r="NGP2350" s="1359"/>
      <c r="NGQ2350" s="1359"/>
      <c r="NGR2350" s="1359"/>
      <c r="NGS2350" s="1359"/>
      <c r="NGT2350" s="1359"/>
      <c r="NGU2350" s="1359"/>
      <c r="NGV2350" s="1359"/>
      <c r="NGW2350" s="1359"/>
      <c r="NGX2350" s="1359"/>
      <c r="NGY2350" s="1359"/>
      <c r="NGZ2350" s="1359"/>
      <c r="NHA2350" s="1359"/>
      <c r="NHB2350" s="1359"/>
      <c r="NHC2350" s="1359"/>
      <c r="NHD2350" s="1359"/>
      <c r="NHE2350" s="1359"/>
      <c r="NHF2350" s="1359"/>
      <c r="NHG2350" s="1359"/>
      <c r="NHH2350" s="1359"/>
      <c r="NHI2350" s="1359"/>
      <c r="NHJ2350" s="1359"/>
      <c r="NHK2350" s="1359"/>
      <c r="NHL2350" s="1359"/>
      <c r="NHM2350" s="1359"/>
      <c r="NHN2350" s="1359"/>
      <c r="NHO2350" s="1359"/>
      <c r="NHP2350" s="1359"/>
      <c r="NHQ2350" s="1359"/>
      <c r="NHR2350" s="1359"/>
      <c r="NHS2350" s="1359"/>
      <c r="NHT2350" s="1359"/>
      <c r="NHU2350" s="1359"/>
      <c r="NHV2350" s="1359"/>
      <c r="NHW2350" s="1359"/>
      <c r="NHX2350" s="1359"/>
      <c r="NHY2350" s="1359"/>
      <c r="NHZ2350" s="1359"/>
      <c r="NIA2350" s="1359"/>
      <c r="NIB2350" s="1359"/>
      <c r="NIC2350" s="1359"/>
      <c r="NID2350" s="1359"/>
      <c r="NIE2350" s="1359"/>
      <c r="NIF2350" s="1359"/>
      <c r="NIG2350" s="1359"/>
      <c r="NIH2350" s="1359"/>
      <c r="NII2350" s="1359"/>
      <c r="NIJ2350" s="1359"/>
      <c r="NIK2350" s="1359"/>
      <c r="NIL2350" s="1359"/>
      <c r="NIM2350" s="1359"/>
      <c r="NIN2350" s="1359"/>
      <c r="NIO2350" s="1359"/>
      <c r="NIP2350" s="1359"/>
      <c r="NIQ2350" s="1359"/>
      <c r="NIR2350" s="1359"/>
      <c r="NIS2350" s="1359"/>
      <c r="NIT2350" s="1359"/>
      <c r="NIU2350" s="1359"/>
      <c r="NIV2350" s="1359"/>
      <c r="NIW2350" s="1359"/>
      <c r="NIX2350" s="1359"/>
      <c r="NIY2350" s="1359"/>
      <c r="NIZ2350" s="1359"/>
      <c r="NJA2350" s="1359"/>
      <c r="NJB2350" s="1359"/>
      <c r="NJC2350" s="1359"/>
      <c r="NJD2350" s="1359"/>
      <c r="NJE2350" s="1359"/>
      <c r="NJF2350" s="1359"/>
      <c r="NJG2350" s="1359"/>
      <c r="NJH2350" s="1359"/>
      <c r="NJI2350" s="1359"/>
      <c r="NJJ2350" s="1359"/>
      <c r="NJK2350" s="1359"/>
      <c r="NJL2350" s="1359"/>
      <c r="NJM2350" s="1359"/>
      <c r="NJN2350" s="1359"/>
      <c r="NJO2350" s="1359"/>
      <c r="NJP2350" s="1359"/>
      <c r="NJQ2350" s="1359"/>
      <c r="NJR2350" s="1359"/>
      <c r="NJS2350" s="1359"/>
      <c r="NJT2350" s="1359"/>
      <c r="NJU2350" s="1359"/>
      <c r="NJV2350" s="1359"/>
      <c r="NJW2350" s="1359"/>
      <c r="NJX2350" s="1359"/>
      <c r="NJY2350" s="1359"/>
      <c r="NJZ2350" s="1359"/>
      <c r="NKA2350" s="1359"/>
      <c r="NKB2350" s="1359"/>
      <c r="NKC2350" s="1359"/>
      <c r="NKD2350" s="1359"/>
      <c r="NKE2350" s="1359"/>
      <c r="NKF2350" s="1359"/>
      <c r="NKG2350" s="1359"/>
      <c r="NKH2350" s="1359"/>
      <c r="NKI2350" s="1359"/>
      <c r="NKJ2350" s="1359"/>
      <c r="NKK2350" s="1359"/>
      <c r="NKL2350" s="1359"/>
      <c r="NKM2350" s="1359"/>
      <c r="NKN2350" s="1359"/>
      <c r="NKO2350" s="1359"/>
      <c r="NKP2350" s="1359"/>
      <c r="NKQ2350" s="1359"/>
      <c r="NKR2350" s="1359"/>
      <c r="NKS2350" s="1359"/>
      <c r="NKT2350" s="1359"/>
      <c r="NKU2350" s="1359"/>
      <c r="NKV2350" s="1359"/>
      <c r="NKW2350" s="1359"/>
      <c r="NKX2350" s="1359"/>
      <c r="NKY2350" s="1359"/>
      <c r="NKZ2350" s="1359"/>
      <c r="NLA2350" s="1359"/>
      <c r="NLB2350" s="1359"/>
      <c r="NLC2350" s="1359"/>
      <c r="NLD2350" s="1359"/>
      <c r="NLE2350" s="1359"/>
      <c r="NLF2350" s="1359"/>
      <c r="NLG2350" s="1359"/>
      <c r="NLH2350" s="1359"/>
      <c r="NLI2350" s="1359"/>
      <c r="NLJ2350" s="1359"/>
      <c r="NLK2350" s="1359"/>
      <c r="NLL2350" s="1359"/>
      <c r="NLM2350" s="1359"/>
      <c r="NLN2350" s="1359"/>
      <c r="NLO2350" s="1359"/>
      <c r="NLP2350" s="1359"/>
      <c r="NLQ2350" s="1359"/>
      <c r="NLR2350" s="1359"/>
      <c r="NLS2350" s="1359"/>
      <c r="NLT2350" s="1359"/>
      <c r="NLU2350" s="1359"/>
      <c r="NLV2350" s="1359"/>
      <c r="NLW2350" s="1359"/>
      <c r="NLX2350" s="1359"/>
      <c r="NLY2350" s="1359"/>
      <c r="NLZ2350" s="1359"/>
      <c r="NMA2350" s="1359"/>
      <c r="NMB2350" s="1359"/>
      <c r="NMC2350" s="1359"/>
      <c r="NMD2350" s="1359"/>
      <c r="NME2350" s="1359"/>
      <c r="NMF2350" s="1359"/>
      <c r="NMG2350" s="1359"/>
      <c r="NMH2350" s="1359"/>
      <c r="NMI2350" s="1359"/>
      <c r="NMJ2350" s="1359"/>
      <c r="NMK2350" s="1359"/>
      <c r="NML2350" s="1359"/>
      <c r="NMM2350" s="1359"/>
      <c r="NMN2350" s="1359"/>
      <c r="NMO2350" s="1359"/>
      <c r="NMP2350" s="1359"/>
      <c r="NMQ2350" s="1359"/>
      <c r="NMR2350" s="1359"/>
      <c r="NMS2350" s="1359"/>
      <c r="NMT2350" s="1359"/>
      <c r="NMU2350" s="1359"/>
      <c r="NMV2350" s="1359"/>
      <c r="NMW2350" s="1359"/>
      <c r="NMX2350" s="1359"/>
      <c r="NMY2350" s="1359"/>
      <c r="NMZ2350" s="1359"/>
      <c r="NNA2350" s="1359"/>
      <c r="NNB2350" s="1359"/>
      <c r="NNC2350" s="1359"/>
      <c r="NND2350" s="1359"/>
      <c r="NNE2350" s="1359"/>
      <c r="NNF2350" s="1359"/>
      <c r="NNG2350" s="1359"/>
      <c r="NNH2350" s="1359"/>
      <c r="NNI2350" s="1359"/>
      <c r="NNJ2350" s="1359"/>
      <c r="NNK2350" s="1359"/>
      <c r="NNL2350" s="1359"/>
      <c r="NNM2350" s="1359"/>
      <c r="NNN2350" s="1359"/>
      <c r="NNO2350" s="1359"/>
      <c r="NNP2350" s="1359"/>
      <c r="NNQ2350" s="1359"/>
      <c r="NNR2350" s="1359"/>
      <c r="NNS2350" s="1359"/>
      <c r="NNT2350" s="1359"/>
      <c r="NNU2350" s="1359"/>
      <c r="NNV2350" s="1359"/>
      <c r="NNW2350" s="1359"/>
      <c r="NNX2350" s="1359"/>
      <c r="NNY2350" s="1359"/>
      <c r="NNZ2350" s="1359"/>
      <c r="NOA2350" s="1359"/>
      <c r="NOB2350" s="1359"/>
      <c r="NOC2350" s="1359"/>
      <c r="NOD2350" s="1359"/>
      <c r="NOE2350" s="1359"/>
      <c r="NOF2350" s="1359"/>
      <c r="NOG2350" s="1359"/>
      <c r="NOH2350" s="1359"/>
      <c r="NOI2350" s="1359"/>
      <c r="NOJ2350" s="1359"/>
      <c r="NOK2350" s="1359"/>
      <c r="NOL2350" s="1359"/>
      <c r="NOM2350" s="1359"/>
      <c r="NON2350" s="1359"/>
      <c r="NOO2350" s="1359"/>
      <c r="NOP2350" s="1359"/>
      <c r="NOQ2350" s="1359"/>
      <c r="NOR2350" s="1359"/>
      <c r="NOS2350" s="1359"/>
      <c r="NOT2350" s="1359"/>
      <c r="NOU2350" s="1359"/>
      <c r="NOV2350" s="1359"/>
      <c r="NOW2350" s="1359"/>
      <c r="NOX2350" s="1359"/>
      <c r="NOY2350" s="1359"/>
      <c r="NOZ2350" s="1359"/>
      <c r="NPA2350" s="1359"/>
      <c r="NPB2350" s="1359"/>
      <c r="NPC2350" s="1359"/>
      <c r="NPD2350" s="1359"/>
      <c r="NPE2350" s="1359"/>
      <c r="NPF2350" s="1359"/>
      <c r="NPG2350" s="1359"/>
      <c r="NPH2350" s="1359"/>
      <c r="NPI2350" s="1359"/>
      <c r="NPJ2350" s="1359"/>
      <c r="NPK2350" s="1359"/>
      <c r="NPL2350" s="1359"/>
      <c r="NPM2350" s="1359"/>
      <c r="NPN2350" s="1359"/>
      <c r="NPO2350" s="1359"/>
      <c r="NPP2350" s="1359"/>
      <c r="NPQ2350" s="1359"/>
      <c r="NPR2350" s="1359"/>
      <c r="NPS2350" s="1359"/>
      <c r="NPT2350" s="1359"/>
      <c r="NPU2350" s="1359"/>
      <c r="NPV2350" s="1359"/>
      <c r="NPW2350" s="1359"/>
      <c r="NPX2350" s="1359"/>
      <c r="NPY2350" s="1359"/>
      <c r="NPZ2350" s="1359"/>
      <c r="NQA2350" s="1359"/>
      <c r="NQB2350" s="1359"/>
      <c r="NQC2350" s="1359"/>
      <c r="NQD2350" s="1359"/>
      <c r="NQE2350" s="1359"/>
      <c r="NQF2350" s="1359"/>
      <c r="NQG2350" s="1359"/>
      <c r="NQH2350" s="1359"/>
      <c r="NQI2350" s="1359"/>
      <c r="NQJ2350" s="1359"/>
      <c r="NQK2350" s="1359"/>
      <c r="NQL2350" s="1359"/>
      <c r="NQM2350" s="1359"/>
      <c r="NQN2350" s="1359"/>
      <c r="NQO2350" s="1359"/>
      <c r="NQP2350" s="1359"/>
      <c r="NQQ2350" s="1359"/>
      <c r="NQR2350" s="1359"/>
      <c r="NQS2350" s="1359"/>
      <c r="NQT2350" s="1359"/>
      <c r="NQU2350" s="1359"/>
      <c r="NQV2350" s="1359"/>
      <c r="NQW2350" s="1359"/>
      <c r="NQX2350" s="1359"/>
      <c r="NQY2350" s="1359"/>
      <c r="NQZ2350" s="1359"/>
      <c r="NRA2350" s="1359"/>
      <c r="NRB2350" s="1359"/>
      <c r="NRC2350" s="1359"/>
      <c r="NRD2350" s="1359"/>
      <c r="NRE2350" s="1359"/>
      <c r="NRF2350" s="1359"/>
      <c r="NRG2350" s="1359"/>
      <c r="NRH2350" s="1359"/>
      <c r="NRI2350" s="1359"/>
      <c r="NRJ2350" s="1359"/>
      <c r="NRK2350" s="1359"/>
      <c r="NRL2350" s="1359"/>
      <c r="NRM2350" s="1359"/>
      <c r="NRN2350" s="1359"/>
      <c r="NRO2350" s="1359"/>
      <c r="NRP2350" s="1359"/>
      <c r="NRQ2350" s="1359"/>
      <c r="NRR2350" s="1359"/>
      <c r="NRS2350" s="1359"/>
      <c r="NRT2350" s="1359"/>
      <c r="NRU2350" s="1359"/>
      <c r="NRV2350" s="1359"/>
      <c r="NRW2350" s="1359"/>
      <c r="NRX2350" s="1359"/>
      <c r="NRY2350" s="1359"/>
      <c r="NRZ2350" s="1359"/>
      <c r="NSA2350" s="1359"/>
      <c r="NSB2350" s="1359"/>
      <c r="NSC2350" s="1359"/>
      <c r="NSD2350" s="1359"/>
      <c r="NSE2350" s="1359"/>
      <c r="NSF2350" s="1359"/>
      <c r="NSG2350" s="1359"/>
      <c r="NSH2350" s="1359"/>
      <c r="NSI2350" s="1359"/>
      <c r="NSJ2350" s="1359"/>
      <c r="NSK2350" s="1359"/>
      <c r="NSL2350" s="1359"/>
      <c r="NSM2350" s="1359"/>
      <c r="NSN2350" s="1359"/>
      <c r="NSO2350" s="1359"/>
      <c r="NSP2350" s="1359"/>
      <c r="NSQ2350" s="1359"/>
      <c r="NSR2350" s="1359"/>
      <c r="NSS2350" s="1359"/>
      <c r="NST2350" s="1359"/>
      <c r="NSU2350" s="1359"/>
      <c r="NSV2350" s="1359"/>
      <c r="NSW2350" s="1359"/>
      <c r="NSX2350" s="1359"/>
      <c r="NSY2350" s="1359"/>
      <c r="NSZ2350" s="1359"/>
      <c r="NTA2350" s="1359"/>
      <c r="NTB2350" s="1359"/>
      <c r="NTC2350" s="1359"/>
      <c r="NTD2350" s="1359"/>
      <c r="NTE2350" s="1359"/>
      <c r="NTF2350" s="1359"/>
      <c r="NTG2350" s="1359"/>
      <c r="NTH2350" s="1359"/>
      <c r="NTI2350" s="1359"/>
      <c r="NTJ2350" s="1359"/>
      <c r="NTK2350" s="1359"/>
      <c r="NTL2350" s="1359"/>
      <c r="NTM2350" s="1359"/>
      <c r="NTN2350" s="1359"/>
      <c r="NTO2350" s="1359"/>
      <c r="NTP2350" s="1359"/>
      <c r="NTQ2350" s="1359"/>
      <c r="NTR2350" s="1359"/>
      <c r="NTS2350" s="1359"/>
      <c r="NTT2350" s="1359"/>
      <c r="NTU2350" s="1359"/>
      <c r="NTV2350" s="1359"/>
      <c r="NTW2350" s="1359"/>
      <c r="NTX2350" s="1359"/>
      <c r="NTY2350" s="1359"/>
      <c r="NTZ2350" s="1359"/>
      <c r="NUA2350" s="1359"/>
      <c r="NUB2350" s="1359"/>
      <c r="NUC2350" s="1359"/>
      <c r="NUD2350" s="1359"/>
      <c r="NUE2350" s="1359"/>
      <c r="NUF2350" s="1359"/>
      <c r="NUG2350" s="1359"/>
      <c r="NUH2350" s="1359"/>
      <c r="NUI2350" s="1359"/>
      <c r="NUJ2350" s="1359"/>
      <c r="NUK2350" s="1359"/>
      <c r="NUL2350" s="1359"/>
      <c r="NUM2350" s="1359"/>
      <c r="NUN2350" s="1359"/>
      <c r="NUO2350" s="1359"/>
      <c r="NUP2350" s="1359"/>
      <c r="NUQ2350" s="1359"/>
      <c r="NUR2350" s="1359"/>
      <c r="NUS2350" s="1359"/>
      <c r="NUT2350" s="1359"/>
      <c r="NUU2350" s="1359"/>
      <c r="NUV2350" s="1359"/>
      <c r="NUW2350" s="1359"/>
      <c r="NUX2350" s="1359"/>
      <c r="NUY2350" s="1359"/>
      <c r="NUZ2350" s="1359"/>
      <c r="NVA2350" s="1359"/>
      <c r="NVB2350" s="1359"/>
      <c r="NVC2350" s="1359"/>
      <c r="NVD2350" s="1359"/>
      <c r="NVE2350" s="1359"/>
      <c r="NVF2350" s="1359"/>
      <c r="NVG2350" s="1359"/>
      <c r="NVH2350" s="1359"/>
      <c r="NVI2350" s="1359"/>
      <c r="NVJ2350" s="1359"/>
      <c r="NVK2350" s="1359"/>
      <c r="NVL2350" s="1359"/>
      <c r="NVM2350" s="1359"/>
      <c r="NVN2350" s="1359"/>
      <c r="NVO2350" s="1359"/>
      <c r="NVP2350" s="1359"/>
      <c r="NVQ2350" s="1359"/>
      <c r="NVR2350" s="1359"/>
      <c r="NVS2350" s="1359"/>
      <c r="NVT2350" s="1359"/>
      <c r="NVU2350" s="1359"/>
      <c r="NVV2350" s="1359"/>
      <c r="NVW2350" s="1359"/>
      <c r="NVX2350" s="1359"/>
      <c r="NVY2350" s="1359"/>
      <c r="NVZ2350" s="1359"/>
      <c r="NWA2350" s="1359"/>
      <c r="NWB2350" s="1359"/>
      <c r="NWC2350" s="1359"/>
      <c r="NWD2350" s="1359"/>
      <c r="NWE2350" s="1359"/>
      <c r="NWF2350" s="1359"/>
      <c r="NWG2350" s="1359"/>
      <c r="NWH2350" s="1359"/>
      <c r="NWI2350" s="1359"/>
      <c r="NWJ2350" s="1359"/>
      <c r="NWK2350" s="1359"/>
      <c r="NWL2350" s="1359"/>
      <c r="NWM2350" s="1359"/>
      <c r="NWN2350" s="1359"/>
      <c r="NWO2350" s="1359"/>
      <c r="NWP2350" s="1359"/>
      <c r="NWQ2350" s="1359"/>
      <c r="NWR2350" s="1359"/>
      <c r="NWS2350" s="1359"/>
      <c r="NWT2350" s="1359"/>
      <c r="NWU2350" s="1359"/>
      <c r="NWV2350" s="1359"/>
      <c r="NWW2350" s="1359"/>
      <c r="NWX2350" s="1359"/>
      <c r="NWY2350" s="1359"/>
      <c r="NWZ2350" s="1359"/>
      <c r="NXA2350" s="1359"/>
      <c r="NXB2350" s="1359"/>
      <c r="NXC2350" s="1359"/>
      <c r="NXD2350" s="1359"/>
      <c r="NXE2350" s="1359"/>
      <c r="NXF2350" s="1359"/>
      <c r="NXG2350" s="1359"/>
      <c r="NXH2350" s="1359"/>
      <c r="NXI2350" s="1359"/>
      <c r="NXJ2350" s="1359"/>
      <c r="NXK2350" s="1359"/>
      <c r="NXL2350" s="1359"/>
      <c r="NXM2350" s="1359"/>
      <c r="NXN2350" s="1359"/>
      <c r="NXO2350" s="1359"/>
      <c r="NXP2350" s="1359"/>
      <c r="NXQ2350" s="1359"/>
      <c r="NXR2350" s="1359"/>
      <c r="NXS2350" s="1359"/>
      <c r="NXT2350" s="1359"/>
      <c r="NXU2350" s="1359"/>
      <c r="NXV2350" s="1359"/>
      <c r="NXW2350" s="1359"/>
      <c r="NXX2350" s="1359"/>
      <c r="NXY2350" s="1359"/>
      <c r="NXZ2350" s="1359"/>
      <c r="NYA2350" s="1359"/>
      <c r="NYB2350" s="1359"/>
      <c r="NYC2350" s="1359"/>
      <c r="NYD2350" s="1359"/>
      <c r="NYE2350" s="1359"/>
      <c r="NYF2350" s="1359"/>
      <c r="NYG2350" s="1359"/>
      <c r="NYH2350" s="1359"/>
      <c r="NYI2350" s="1359"/>
      <c r="NYJ2350" s="1359"/>
      <c r="NYK2350" s="1359"/>
      <c r="NYL2350" s="1359"/>
      <c r="NYM2350" s="1359"/>
      <c r="NYN2350" s="1359"/>
      <c r="NYO2350" s="1359"/>
      <c r="NYP2350" s="1359"/>
      <c r="NYQ2350" s="1359"/>
      <c r="NYR2350" s="1359"/>
      <c r="NYS2350" s="1359"/>
      <c r="NYT2350" s="1359"/>
      <c r="NYU2350" s="1359"/>
      <c r="NYV2350" s="1359"/>
      <c r="NYW2350" s="1359"/>
      <c r="NYX2350" s="1359"/>
      <c r="NYY2350" s="1359"/>
      <c r="NYZ2350" s="1359"/>
      <c r="NZA2350" s="1359"/>
      <c r="NZB2350" s="1359"/>
      <c r="NZC2350" s="1359"/>
      <c r="NZD2350" s="1359"/>
      <c r="NZE2350" s="1359"/>
      <c r="NZF2350" s="1359"/>
      <c r="NZG2350" s="1359"/>
      <c r="NZH2350" s="1359"/>
      <c r="NZI2350" s="1359"/>
      <c r="NZJ2350" s="1359"/>
      <c r="NZK2350" s="1359"/>
      <c r="NZL2350" s="1359"/>
      <c r="NZM2350" s="1359"/>
      <c r="NZN2350" s="1359"/>
      <c r="NZO2350" s="1359"/>
      <c r="NZP2350" s="1359"/>
      <c r="NZQ2350" s="1359"/>
      <c r="NZR2350" s="1359"/>
      <c r="NZS2350" s="1359"/>
      <c r="NZT2350" s="1359"/>
      <c r="NZU2350" s="1359"/>
      <c r="NZV2350" s="1359"/>
      <c r="NZW2350" s="1359"/>
      <c r="NZX2350" s="1359"/>
      <c r="NZY2350" s="1359"/>
      <c r="NZZ2350" s="1359"/>
      <c r="OAA2350" s="1359"/>
      <c r="OAB2350" s="1359"/>
      <c r="OAC2350" s="1359"/>
      <c r="OAD2350" s="1359"/>
      <c r="OAE2350" s="1359"/>
      <c r="OAF2350" s="1359"/>
      <c r="OAG2350" s="1359"/>
      <c r="OAH2350" s="1359"/>
      <c r="OAI2350" s="1359"/>
      <c r="OAJ2350" s="1359"/>
      <c r="OAK2350" s="1359"/>
      <c r="OAL2350" s="1359"/>
      <c r="OAM2350" s="1359"/>
      <c r="OAN2350" s="1359"/>
      <c r="OAO2350" s="1359"/>
      <c r="OAP2350" s="1359"/>
      <c r="OAQ2350" s="1359"/>
      <c r="OAR2350" s="1359"/>
      <c r="OAS2350" s="1359"/>
      <c r="OAT2350" s="1359"/>
      <c r="OAU2350" s="1359"/>
      <c r="OAV2350" s="1359"/>
      <c r="OAW2350" s="1359"/>
      <c r="OAX2350" s="1359"/>
      <c r="OAY2350" s="1359"/>
      <c r="OAZ2350" s="1359"/>
      <c r="OBA2350" s="1359"/>
      <c r="OBB2350" s="1359"/>
      <c r="OBC2350" s="1359"/>
      <c r="OBD2350" s="1359"/>
      <c r="OBE2350" s="1359"/>
      <c r="OBF2350" s="1359"/>
      <c r="OBG2350" s="1359"/>
      <c r="OBH2350" s="1359"/>
      <c r="OBI2350" s="1359"/>
      <c r="OBJ2350" s="1359"/>
      <c r="OBK2350" s="1359"/>
      <c r="OBL2350" s="1359"/>
      <c r="OBM2350" s="1359"/>
      <c r="OBN2350" s="1359"/>
      <c r="OBO2350" s="1359"/>
      <c r="OBP2350" s="1359"/>
      <c r="OBQ2350" s="1359"/>
      <c r="OBR2350" s="1359"/>
      <c r="OBS2350" s="1359"/>
      <c r="OBT2350" s="1359"/>
      <c r="OBU2350" s="1359"/>
      <c r="OBV2350" s="1359"/>
      <c r="OBW2350" s="1359"/>
      <c r="OBX2350" s="1359"/>
      <c r="OBY2350" s="1359"/>
      <c r="OBZ2350" s="1359"/>
      <c r="OCA2350" s="1359"/>
      <c r="OCB2350" s="1359"/>
      <c r="OCC2350" s="1359"/>
      <c r="OCD2350" s="1359"/>
      <c r="OCE2350" s="1359"/>
      <c r="OCF2350" s="1359"/>
      <c r="OCG2350" s="1359"/>
      <c r="OCH2350" s="1359"/>
      <c r="OCI2350" s="1359"/>
      <c r="OCJ2350" s="1359"/>
      <c r="OCK2350" s="1359"/>
      <c r="OCL2350" s="1359"/>
      <c r="OCM2350" s="1359"/>
      <c r="OCN2350" s="1359"/>
      <c r="OCO2350" s="1359"/>
      <c r="OCP2350" s="1359"/>
      <c r="OCQ2350" s="1359"/>
      <c r="OCR2350" s="1359"/>
      <c r="OCS2350" s="1359"/>
      <c r="OCT2350" s="1359"/>
      <c r="OCU2350" s="1359"/>
      <c r="OCV2350" s="1359"/>
      <c r="OCW2350" s="1359"/>
      <c r="OCX2350" s="1359"/>
      <c r="OCY2350" s="1359"/>
      <c r="OCZ2350" s="1359"/>
      <c r="ODA2350" s="1359"/>
      <c r="ODB2350" s="1359"/>
      <c r="ODC2350" s="1359"/>
      <c r="ODD2350" s="1359"/>
      <c r="ODE2350" s="1359"/>
      <c r="ODF2350" s="1359"/>
      <c r="ODG2350" s="1359"/>
      <c r="ODH2350" s="1359"/>
      <c r="ODI2350" s="1359"/>
      <c r="ODJ2350" s="1359"/>
      <c r="ODK2350" s="1359"/>
      <c r="ODL2350" s="1359"/>
      <c r="ODM2350" s="1359"/>
      <c r="ODN2350" s="1359"/>
      <c r="ODO2350" s="1359"/>
      <c r="ODP2350" s="1359"/>
      <c r="ODQ2350" s="1359"/>
      <c r="ODR2350" s="1359"/>
      <c r="ODS2350" s="1359"/>
      <c r="ODT2350" s="1359"/>
      <c r="ODU2350" s="1359"/>
      <c r="ODV2350" s="1359"/>
      <c r="ODW2350" s="1359"/>
      <c r="ODX2350" s="1359"/>
      <c r="ODY2350" s="1359"/>
      <c r="ODZ2350" s="1359"/>
      <c r="OEA2350" s="1359"/>
      <c r="OEB2350" s="1359"/>
      <c r="OEC2350" s="1359"/>
      <c r="OED2350" s="1359"/>
      <c r="OEE2350" s="1359"/>
      <c r="OEF2350" s="1359"/>
      <c r="OEG2350" s="1359"/>
      <c r="OEH2350" s="1359"/>
      <c r="OEI2350" s="1359"/>
      <c r="OEJ2350" s="1359"/>
      <c r="OEK2350" s="1359"/>
      <c r="OEL2350" s="1359"/>
      <c r="OEM2350" s="1359"/>
      <c r="OEN2350" s="1359"/>
      <c r="OEO2350" s="1359"/>
      <c r="OEP2350" s="1359"/>
      <c r="OEQ2350" s="1359"/>
      <c r="OER2350" s="1359"/>
      <c r="OES2350" s="1359"/>
      <c r="OET2350" s="1359"/>
      <c r="OEU2350" s="1359"/>
      <c r="OEV2350" s="1359"/>
      <c r="OEW2350" s="1359"/>
      <c r="OEX2350" s="1359"/>
      <c r="OEY2350" s="1359"/>
      <c r="OEZ2350" s="1359"/>
      <c r="OFA2350" s="1359"/>
      <c r="OFB2350" s="1359"/>
      <c r="OFC2350" s="1359"/>
      <c r="OFD2350" s="1359"/>
      <c r="OFE2350" s="1359"/>
      <c r="OFF2350" s="1359"/>
      <c r="OFG2350" s="1359"/>
      <c r="OFH2350" s="1359"/>
      <c r="OFI2350" s="1359"/>
      <c r="OFJ2350" s="1359"/>
      <c r="OFK2350" s="1359"/>
      <c r="OFL2350" s="1359"/>
      <c r="OFM2350" s="1359"/>
      <c r="OFN2350" s="1359"/>
      <c r="OFO2350" s="1359"/>
      <c r="OFP2350" s="1359"/>
      <c r="OFQ2350" s="1359"/>
      <c r="OFR2350" s="1359"/>
      <c r="OFS2350" s="1359"/>
      <c r="OFT2350" s="1359"/>
      <c r="OFU2350" s="1359"/>
      <c r="OFV2350" s="1359"/>
      <c r="OFW2350" s="1359"/>
      <c r="OFX2350" s="1359"/>
      <c r="OFY2350" s="1359"/>
      <c r="OFZ2350" s="1359"/>
      <c r="OGA2350" s="1359"/>
      <c r="OGB2350" s="1359"/>
      <c r="OGC2350" s="1359"/>
      <c r="OGD2350" s="1359"/>
      <c r="OGE2350" s="1359"/>
      <c r="OGF2350" s="1359"/>
      <c r="OGG2350" s="1359"/>
      <c r="OGH2350" s="1359"/>
      <c r="OGI2350" s="1359"/>
      <c r="OGJ2350" s="1359"/>
      <c r="OGK2350" s="1359"/>
      <c r="OGL2350" s="1359"/>
      <c r="OGM2350" s="1359"/>
      <c r="OGN2350" s="1359"/>
      <c r="OGO2350" s="1359"/>
      <c r="OGP2350" s="1359"/>
      <c r="OGQ2350" s="1359"/>
      <c r="OGR2350" s="1359"/>
      <c r="OGS2350" s="1359"/>
      <c r="OGT2350" s="1359"/>
      <c r="OGU2350" s="1359"/>
      <c r="OGV2350" s="1359"/>
      <c r="OGW2350" s="1359"/>
      <c r="OGX2350" s="1359"/>
      <c r="OGY2350" s="1359"/>
      <c r="OGZ2350" s="1359"/>
      <c r="OHA2350" s="1359"/>
      <c r="OHB2350" s="1359"/>
      <c r="OHC2350" s="1359"/>
      <c r="OHD2350" s="1359"/>
      <c r="OHE2350" s="1359"/>
      <c r="OHF2350" s="1359"/>
      <c r="OHG2350" s="1359"/>
      <c r="OHH2350" s="1359"/>
      <c r="OHI2350" s="1359"/>
      <c r="OHJ2350" s="1359"/>
      <c r="OHK2350" s="1359"/>
      <c r="OHL2350" s="1359"/>
      <c r="OHM2350" s="1359"/>
      <c r="OHN2350" s="1359"/>
      <c r="OHO2350" s="1359"/>
      <c r="OHP2350" s="1359"/>
      <c r="OHQ2350" s="1359"/>
      <c r="OHR2350" s="1359"/>
      <c r="OHS2350" s="1359"/>
      <c r="OHT2350" s="1359"/>
      <c r="OHU2350" s="1359"/>
      <c r="OHV2350" s="1359"/>
      <c r="OHW2350" s="1359"/>
      <c r="OHX2350" s="1359"/>
      <c r="OHY2350" s="1359"/>
      <c r="OHZ2350" s="1359"/>
      <c r="OIA2350" s="1359"/>
      <c r="OIB2350" s="1359"/>
      <c r="OIC2350" s="1359"/>
      <c r="OID2350" s="1359"/>
      <c r="OIE2350" s="1359"/>
      <c r="OIF2350" s="1359"/>
      <c r="OIG2350" s="1359"/>
      <c r="OIH2350" s="1359"/>
      <c r="OII2350" s="1359"/>
      <c r="OIJ2350" s="1359"/>
      <c r="OIK2350" s="1359"/>
      <c r="OIL2350" s="1359"/>
      <c r="OIM2350" s="1359"/>
      <c r="OIN2350" s="1359"/>
      <c r="OIO2350" s="1359"/>
      <c r="OIP2350" s="1359"/>
      <c r="OIQ2350" s="1359"/>
      <c r="OIR2350" s="1359"/>
      <c r="OIS2350" s="1359"/>
      <c r="OIT2350" s="1359"/>
      <c r="OIU2350" s="1359"/>
      <c r="OIV2350" s="1359"/>
      <c r="OIW2350" s="1359"/>
      <c r="OIX2350" s="1359"/>
      <c r="OIY2350" s="1359"/>
      <c r="OIZ2350" s="1359"/>
      <c r="OJA2350" s="1359"/>
      <c r="OJB2350" s="1359"/>
      <c r="OJC2350" s="1359"/>
      <c r="OJD2350" s="1359"/>
      <c r="OJE2350" s="1359"/>
      <c r="OJF2350" s="1359"/>
      <c r="OJG2350" s="1359"/>
      <c r="OJH2350" s="1359"/>
      <c r="OJI2350" s="1359"/>
      <c r="OJJ2350" s="1359"/>
      <c r="OJK2350" s="1359"/>
      <c r="OJL2350" s="1359"/>
      <c r="OJM2350" s="1359"/>
      <c r="OJN2350" s="1359"/>
      <c r="OJO2350" s="1359"/>
      <c r="OJP2350" s="1359"/>
      <c r="OJQ2350" s="1359"/>
      <c r="OJR2350" s="1359"/>
      <c r="OJS2350" s="1359"/>
      <c r="OJT2350" s="1359"/>
      <c r="OJU2350" s="1359"/>
      <c r="OJV2350" s="1359"/>
      <c r="OJW2350" s="1359"/>
      <c r="OJX2350" s="1359"/>
      <c r="OJY2350" s="1359"/>
      <c r="OJZ2350" s="1359"/>
      <c r="OKA2350" s="1359"/>
      <c r="OKB2350" s="1359"/>
      <c r="OKC2350" s="1359"/>
      <c r="OKD2350" s="1359"/>
      <c r="OKE2350" s="1359"/>
      <c r="OKF2350" s="1359"/>
      <c r="OKG2350" s="1359"/>
      <c r="OKH2350" s="1359"/>
      <c r="OKI2350" s="1359"/>
      <c r="OKJ2350" s="1359"/>
      <c r="OKK2350" s="1359"/>
      <c r="OKL2350" s="1359"/>
      <c r="OKM2350" s="1359"/>
      <c r="OKN2350" s="1359"/>
      <c r="OKO2350" s="1359"/>
      <c r="OKP2350" s="1359"/>
      <c r="OKQ2350" s="1359"/>
      <c r="OKR2350" s="1359"/>
      <c r="OKS2350" s="1359"/>
      <c r="OKT2350" s="1359"/>
      <c r="OKU2350" s="1359"/>
      <c r="OKV2350" s="1359"/>
      <c r="OKW2350" s="1359"/>
      <c r="OKX2350" s="1359"/>
      <c r="OKY2350" s="1359"/>
      <c r="OKZ2350" s="1359"/>
      <c r="OLA2350" s="1359"/>
      <c r="OLB2350" s="1359"/>
      <c r="OLC2350" s="1359"/>
      <c r="OLD2350" s="1359"/>
      <c r="OLE2350" s="1359"/>
      <c r="OLF2350" s="1359"/>
      <c r="OLG2350" s="1359"/>
      <c r="OLH2350" s="1359"/>
      <c r="OLI2350" s="1359"/>
      <c r="OLJ2350" s="1359"/>
      <c r="OLK2350" s="1359"/>
      <c r="OLL2350" s="1359"/>
      <c r="OLM2350" s="1359"/>
      <c r="OLN2350" s="1359"/>
      <c r="OLO2350" s="1359"/>
      <c r="OLP2350" s="1359"/>
      <c r="OLQ2350" s="1359"/>
      <c r="OLR2350" s="1359"/>
      <c r="OLS2350" s="1359"/>
      <c r="OLT2350" s="1359"/>
      <c r="OLU2350" s="1359"/>
      <c r="OLV2350" s="1359"/>
      <c r="OLW2350" s="1359"/>
      <c r="OLX2350" s="1359"/>
      <c r="OLY2350" s="1359"/>
      <c r="OLZ2350" s="1359"/>
      <c r="OMA2350" s="1359"/>
      <c r="OMB2350" s="1359"/>
      <c r="OMC2350" s="1359"/>
      <c r="OMD2350" s="1359"/>
      <c r="OME2350" s="1359"/>
      <c r="OMF2350" s="1359"/>
      <c r="OMG2350" s="1359"/>
      <c r="OMH2350" s="1359"/>
      <c r="OMI2350" s="1359"/>
      <c r="OMJ2350" s="1359"/>
      <c r="OMK2350" s="1359"/>
      <c r="OML2350" s="1359"/>
      <c r="OMM2350" s="1359"/>
      <c r="OMN2350" s="1359"/>
      <c r="OMO2350" s="1359"/>
      <c r="OMP2350" s="1359"/>
      <c r="OMQ2350" s="1359"/>
      <c r="OMR2350" s="1359"/>
      <c r="OMS2350" s="1359"/>
      <c r="OMT2350" s="1359"/>
      <c r="OMU2350" s="1359"/>
      <c r="OMV2350" s="1359"/>
      <c r="OMW2350" s="1359"/>
      <c r="OMX2350" s="1359"/>
      <c r="OMY2350" s="1359"/>
      <c r="OMZ2350" s="1359"/>
      <c r="ONA2350" s="1359"/>
      <c r="ONB2350" s="1359"/>
      <c r="ONC2350" s="1359"/>
      <c r="OND2350" s="1359"/>
      <c r="ONE2350" s="1359"/>
      <c r="ONF2350" s="1359"/>
      <c r="ONG2350" s="1359"/>
      <c r="ONH2350" s="1359"/>
      <c r="ONI2350" s="1359"/>
      <c r="ONJ2350" s="1359"/>
      <c r="ONK2350" s="1359"/>
      <c r="ONL2350" s="1359"/>
      <c r="ONM2350" s="1359"/>
      <c r="ONN2350" s="1359"/>
      <c r="ONO2350" s="1359"/>
      <c r="ONP2350" s="1359"/>
      <c r="ONQ2350" s="1359"/>
      <c r="ONR2350" s="1359"/>
      <c r="ONS2350" s="1359"/>
      <c r="ONT2350" s="1359"/>
      <c r="ONU2350" s="1359"/>
      <c r="ONV2350" s="1359"/>
      <c r="ONW2350" s="1359"/>
      <c r="ONX2350" s="1359"/>
      <c r="ONY2350" s="1359"/>
      <c r="ONZ2350" s="1359"/>
      <c r="OOA2350" s="1359"/>
      <c r="OOB2350" s="1359"/>
      <c r="OOC2350" s="1359"/>
      <c r="OOD2350" s="1359"/>
      <c r="OOE2350" s="1359"/>
      <c r="OOF2350" s="1359"/>
      <c r="OOG2350" s="1359"/>
      <c r="OOH2350" s="1359"/>
      <c r="OOI2350" s="1359"/>
      <c r="OOJ2350" s="1359"/>
      <c r="OOK2350" s="1359"/>
      <c r="OOL2350" s="1359"/>
      <c r="OOM2350" s="1359"/>
      <c r="OON2350" s="1359"/>
      <c r="OOO2350" s="1359"/>
      <c r="OOP2350" s="1359"/>
      <c r="OOQ2350" s="1359"/>
      <c r="OOR2350" s="1359"/>
      <c r="OOS2350" s="1359"/>
      <c r="OOT2350" s="1359"/>
      <c r="OOU2350" s="1359"/>
      <c r="OOV2350" s="1359"/>
      <c r="OOW2350" s="1359"/>
      <c r="OOX2350" s="1359"/>
      <c r="OOY2350" s="1359"/>
      <c r="OOZ2350" s="1359"/>
      <c r="OPA2350" s="1359"/>
      <c r="OPB2350" s="1359"/>
      <c r="OPC2350" s="1359"/>
      <c r="OPD2350" s="1359"/>
      <c r="OPE2350" s="1359"/>
      <c r="OPF2350" s="1359"/>
      <c r="OPG2350" s="1359"/>
      <c r="OPH2350" s="1359"/>
      <c r="OPI2350" s="1359"/>
      <c r="OPJ2350" s="1359"/>
      <c r="OPK2350" s="1359"/>
      <c r="OPL2350" s="1359"/>
      <c r="OPM2350" s="1359"/>
      <c r="OPN2350" s="1359"/>
      <c r="OPO2350" s="1359"/>
      <c r="OPP2350" s="1359"/>
      <c r="OPQ2350" s="1359"/>
      <c r="OPR2350" s="1359"/>
      <c r="OPS2350" s="1359"/>
      <c r="OPT2350" s="1359"/>
      <c r="OPU2350" s="1359"/>
      <c r="OPV2350" s="1359"/>
      <c r="OPW2350" s="1359"/>
      <c r="OPX2350" s="1359"/>
      <c r="OPY2350" s="1359"/>
      <c r="OPZ2350" s="1359"/>
      <c r="OQA2350" s="1359"/>
      <c r="OQB2350" s="1359"/>
      <c r="OQC2350" s="1359"/>
      <c r="OQD2350" s="1359"/>
      <c r="OQE2350" s="1359"/>
      <c r="OQF2350" s="1359"/>
      <c r="OQG2350" s="1359"/>
      <c r="OQH2350" s="1359"/>
      <c r="OQI2350" s="1359"/>
      <c r="OQJ2350" s="1359"/>
      <c r="OQK2350" s="1359"/>
      <c r="OQL2350" s="1359"/>
      <c r="OQM2350" s="1359"/>
      <c r="OQN2350" s="1359"/>
      <c r="OQO2350" s="1359"/>
      <c r="OQP2350" s="1359"/>
      <c r="OQQ2350" s="1359"/>
      <c r="OQR2350" s="1359"/>
      <c r="OQS2350" s="1359"/>
      <c r="OQT2350" s="1359"/>
      <c r="OQU2350" s="1359"/>
      <c r="OQV2350" s="1359"/>
      <c r="OQW2350" s="1359"/>
      <c r="OQX2350" s="1359"/>
      <c r="OQY2350" s="1359"/>
      <c r="OQZ2350" s="1359"/>
      <c r="ORA2350" s="1359"/>
      <c r="ORB2350" s="1359"/>
      <c r="ORC2350" s="1359"/>
      <c r="ORD2350" s="1359"/>
      <c r="ORE2350" s="1359"/>
      <c r="ORF2350" s="1359"/>
      <c r="ORG2350" s="1359"/>
      <c r="ORH2350" s="1359"/>
      <c r="ORI2350" s="1359"/>
      <c r="ORJ2350" s="1359"/>
      <c r="ORK2350" s="1359"/>
      <c r="ORL2350" s="1359"/>
      <c r="ORM2350" s="1359"/>
      <c r="ORN2350" s="1359"/>
      <c r="ORO2350" s="1359"/>
      <c r="ORP2350" s="1359"/>
      <c r="ORQ2350" s="1359"/>
      <c r="ORR2350" s="1359"/>
      <c r="ORS2350" s="1359"/>
      <c r="ORT2350" s="1359"/>
      <c r="ORU2350" s="1359"/>
      <c r="ORV2350" s="1359"/>
      <c r="ORW2350" s="1359"/>
      <c r="ORX2350" s="1359"/>
      <c r="ORY2350" s="1359"/>
      <c r="ORZ2350" s="1359"/>
      <c r="OSA2350" s="1359"/>
      <c r="OSB2350" s="1359"/>
      <c r="OSC2350" s="1359"/>
      <c r="OSD2350" s="1359"/>
      <c r="OSE2350" s="1359"/>
      <c r="OSF2350" s="1359"/>
      <c r="OSG2350" s="1359"/>
      <c r="OSH2350" s="1359"/>
      <c r="OSI2350" s="1359"/>
      <c r="OSJ2350" s="1359"/>
      <c r="OSK2350" s="1359"/>
      <c r="OSL2350" s="1359"/>
      <c r="OSM2350" s="1359"/>
      <c r="OSN2350" s="1359"/>
      <c r="OSO2350" s="1359"/>
      <c r="OSP2350" s="1359"/>
      <c r="OSQ2350" s="1359"/>
      <c r="OSR2350" s="1359"/>
      <c r="OSS2350" s="1359"/>
      <c r="OST2350" s="1359"/>
      <c r="OSU2350" s="1359"/>
      <c r="OSV2350" s="1359"/>
      <c r="OSW2350" s="1359"/>
      <c r="OSX2350" s="1359"/>
      <c r="OSY2350" s="1359"/>
      <c r="OSZ2350" s="1359"/>
      <c r="OTA2350" s="1359"/>
      <c r="OTB2350" s="1359"/>
      <c r="OTC2350" s="1359"/>
      <c r="OTD2350" s="1359"/>
      <c r="OTE2350" s="1359"/>
      <c r="OTF2350" s="1359"/>
      <c r="OTG2350" s="1359"/>
      <c r="OTH2350" s="1359"/>
      <c r="OTI2350" s="1359"/>
      <c r="OTJ2350" s="1359"/>
      <c r="OTK2350" s="1359"/>
      <c r="OTL2350" s="1359"/>
      <c r="OTM2350" s="1359"/>
      <c r="OTN2350" s="1359"/>
      <c r="OTO2350" s="1359"/>
      <c r="OTP2350" s="1359"/>
      <c r="OTQ2350" s="1359"/>
      <c r="OTR2350" s="1359"/>
      <c r="OTS2350" s="1359"/>
      <c r="OTT2350" s="1359"/>
      <c r="OTU2350" s="1359"/>
      <c r="OTV2350" s="1359"/>
      <c r="OTW2350" s="1359"/>
      <c r="OTX2350" s="1359"/>
      <c r="OTY2350" s="1359"/>
      <c r="OTZ2350" s="1359"/>
      <c r="OUA2350" s="1359"/>
      <c r="OUB2350" s="1359"/>
      <c r="OUC2350" s="1359"/>
      <c r="OUD2350" s="1359"/>
      <c r="OUE2350" s="1359"/>
      <c r="OUF2350" s="1359"/>
      <c r="OUG2350" s="1359"/>
      <c r="OUH2350" s="1359"/>
      <c r="OUI2350" s="1359"/>
      <c r="OUJ2350" s="1359"/>
      <c r="OUK2350" s="1359"/>
      <c r="OUL2350" s="1359"/>
      <c r="OUM2350" s="1359"/>
      <c r="OUN2350" s="1359"/>
      <c r="OUO2350" s="1359"/>
      <c r="OUP2350" s="1359"/>
      <c r="OUQ2350" s="1359"/>
      <c r="OUR2350" s="1359"/>
      <c r="OUS2350" s="1359"/>
      <c r="OUT2350" s="1359"/>
      <c r="OUU2350" s="1359"/>
      <c r="OUV2350" s="1359"/>
      <c r="OUW2350" s="1359"/>
      <c r="OUX2350" s="1359"/>
      <c r="OUY2350" s="1359"/>
      <c r="OUZ2350" s="1359"/>
      <c r="OVA2350" s="1359"/>
      <c r="OVB2350" s="1359"/>
      <c r="OVC2350" s="1359"/>
      <c r="OVD2350" s="1359"/>
      <c r="OVE2350" s="1359"/>
      <c r="OVF2350" s="1359"/>
      <c r="OVG2350" s="1359"/>
      <c r="OVH2350" s="1359"/>
      <c r="OVI2350" s="1359"/>
      <c r="OVJ2350" s="1359"/>
      <c r="OVK2350" s="1359"/>
      <c r="OVL2350" s="1359"/>
      <c r="OVM2350" s="1359"/>
      <c r="OVN2350" s="1359"/>
      <c r="OVO2350" s="1359"/>
      <c r="OVP2350" s="1359"/>
      <c r="OVQ2350" s="1359"/>
      <c r="OVR2350" s="1359"/>
      <c r="OVS2350" s="1359"/>
      <c r="OVT2350" s="1359"/>
      <c r="OVU2350" s="1359"/>
      <c r="OVV2350" s="1359"/>
      <c r="OVW2350" s="1359"/>
      <c r="OVX2350" s="1359"/>
      <c r="OVY2350" s="1359"/>
      <c r="OVZ2350" s="1359"/>
      <c r="OWA2350" s="1359"/>
      <c r="OWB2350" s="1359"/>
      <c r="OWC2350" s="1359"/>
      <c r="OWD2350" s="1359"/>
      <c r="OWE2350" s="1359"/>
      <c r="OWF2350" s="1359"/>
      <c r="OWG2350" s="1359"/>
      <c r="OWH2350" s="1359"/>
      <c r="OWI2350" s="1359"/>
      <c r="OWJ2350" s="1359"/>
      <c r="OWK2350" s="1359"/>
      <c r="OWL2350" s="1359"/>
      <c r="OWM2350" s="1359"/>
      <c r="OWN2350" s="1359"/>
      <c r="OWO2350" s="1359"/>
      <c r="OWP2350" s="1359"/>
      <c r="OWQ2350" s="1359"/>
      <c r="OWR2350" s="1359"/>
      <c r="OWS2350" s="1359"/>
      <c r="OWT2350" s="1359"/>
      <c r="OWU2350" s="1359"/>
      <c r="OWV2350" s="1359"/>
      <c r="OWW2350" s="1359"/>
      <c r="OWX2350" s="1359"/>
      <c r="OWY2350" s="1359"/>
      <c r="OWZ2350" s="1359"/>
      <c r="OXA2350" s="1359"/>
      <c r="OXB2350" s="1359"/>
      <c r="OXC2350" s="1359"/>
      <c r="OXD2350" s="1359"/>
      <c r="OXE2350" s="1359"/>
      <c r="OXF2350" s="1359"/>
      <c r="OXG2350" s="1359"/>
      <c r="OXH2350" s="1359"/>
      <c r="OXI2350" s="1359"/>
      <c r="OXJ2350" s="1359"/>
      <c r="OXK2350" s="1359"/>
      <c r="OXL2350" s="1359"/>
      <c r="OXM2350" s="1359"/>
      <c r="OXN2350" s="1359"/>
      <c r="OXO2350" s="1359"/>
      <c r="OXP2350" s="1359"/>
      <c r="OXQ2350" s="1359"/>
      <c r="OXR2350" s="1359"/>
      <c r="OXS2350" s="1359"/>
      <c r="OXT2350" s="1359"/>
      <c r="OXU2350" s="1359"/>
      <c r="OXV2350" s="1359"/>
      <c r="OXW2350" s="1359"/>
      <c r="OXX2350" s="1359"/>
      <c r="OXY2350" s="1359"/>
      <c r="OXZ2350" s="1359"/>
      <c r="OYA2350" s="1359"/>
      <c r="OYB2350" s="1359"/>
      <c r="OYC2350" s="1359"/>
      <c r="OYD2350" s="1359"/>
      <c r="OYE2350" s="1359"/>
      <c r="OYF2350" s="1359"/>
      <c r="OYG2350" s="1359"/>
      <c r="OYH2350" s="1359"/>
      <c r="OYI2350" s="1359"/>
      <c r="OYJ2350" s="1359"/>
      <c r="OYK2350" s="1359"/>
      <c r="OYL2350" s="1359"/>
      <c r="OYM2350" s="1359"/>
      <c r="OYN2350" s="1359"/>
      <c r="OYO2350" s="1359"/>
      <c r="OYP2350" s="1359"/>
      <c r="OYQ2350" s="1359"/>
      <c r="OYR2350" s="1359"/>
      <c r="OYS2350" s="1359"/>
      <c r="OYT2350" s="1359"/>
      <c r="OYU2350" s="1359"/>
      <c r="OYV2350" s="1359"/>
      <c r="OYW2350" s="1359"/>
      <c r="OYX2350" s="1359"/>
      <c r="OYY2350" s="1359"/>
      <c r="OYZ2350" s="1359"/>
      <c r="OZA2350" s="1359"/>
      <c r="OZB2350" s="1359"/>
      <c r="OZC2350" s="1359"/>
      <c r="OZD2350" s="1359"/>
      <c r="OZE2350" s="1359"/>
      <c r="OZF2350" s="1359"/>
      <c r="OZG2350" s="1359"/>
      <c r="OZH2350" s="1359"/>
      <c r="OZI2350" s="1359"/>
      <c r="OZJ2350" s="1359"/>
      <c r="OZK2350" s="1359"/>
      <c r="OZL2350" s="1359"/>
      <c r="OZM2350" s="1359"/>
      <c r="OZN2350" s="1359"/>
      <c r="OZO2350" s="1359"/>
      <c r="OZP2350" s="1359"/>
      <c r="OZQ2350" s="1359"/>
      <c r="OZR2350" s="1359"/>
      <c r="OZS2350" s="1359"/>
      <c r="OZT2350" s="1359"/>
      <c r="OZU2350" s="1359"/>
      <c r="OZV2350" s="1359"/>
      <c r="OZW2350" s="1359"/>
      <c r="OZX2350" s="1359"/>
      <c r="OZY2350" s="1359"/>
      <c r="OZZ2350" s="1359"/>
      <c r="PAA2350" s="1359"/>
      <c r="PAB2350" s="1359"/>
      <c r="PAC2350" s="1359"/>
      <c r="PAD2350" s="1359"/>
      <c r="PAE2350" s="1359"/>
      <c r="PAF2350" s="1359"/>
      <c r="PAG2350" s="1359"/>
      <c r="PAH2350" s="1359"/>
      <c r="PAI2350" s="1359"/>
      <c r="PAJ2350" s="1359"/>
      <c r="PAK2350" s="1359"/>
      <c r="PAL2350" s="1359"/>
      <c r="PAM2350" s="1359"/>
      <c r="PAN2350" s="1359"/>
      <c r="PAO2350" s="1359"/>
      <c r="PAP2350" s="1359"/>
      <c r="PAQ2350" s="1359"/>
      <c r="PAR2350" s="1359"/>
      <c r="PAS2350" s="1359"/>
      <c r="PAT2350" s="1359"/>
      <c r="PAU2350" s="1359"/>
      <c r="PAV2350" s="1359"/>
      <c r="PAW2350" s="1359"/>
      <c r="PAX2350" s="1359"/>
      <c r="PAY2350" s="1359"/>
      <c r="PAZ2350" s="1359"/>
      <c r="PBA2350" s="1359"/>
      <c r="PBB2350" s="1359"/>
      <c r="PBC2350" s="1359"/>
      <c r="PBD2350" s="1359"/>
      <c r="PBE2350" s="1359"/>
      <c r="PBF2350" s="1359"/>
      <c r="PBG2350" s="1359"/>
      <c r="PBH2350" s="1359"/>
      <c r="PBI2350" s="1359"/>
      <c r="PBJ2350" s="1359"/>
      <c r="PBK2350" s="1359"/>
      <c r="PBL2350" s="1359"/>
      <c r="PBM2350" s="1359"/>
      <c r="PBN2350" s="1359"/>
      <c r="PBO2350" s="1359"/>
      <c r="PBP2350" s="1359"/>
      <c r="PBQ2350" s="1359"/>
      <c r="PBR2350" s="1359"/>
      <c r="PBS2350" s="1359"/>
      <c r="PBT2350" s="1359"/>
      <c r="PBU2350" s="1359"/>
      <c r="PBV2350" s="1359"/>
      <c r="PBW2350" s="1359"/>
      <c r="PBX2350" s="1359"/>
      <c r="PBY2350" s="1359"/>
      <c r="PBZ2350" s="1359"/>
      <c r="PCA2350" s="1359"/>
      <c r="PCB2350" s="1359"/>
      <c r="PCC2350" s="1359"/>
      <c r="PCD2350" s="1359"/>
      <c r="PCE2350" s="1359"/>
      <c r="PCF2350" s="1359"/>
      <c r="PCG2350" s="1359"/>
      <c r="PCH2350" s="1359"/>
      <c r="PCI2350" s="1359"/>
      <c r="PCJ2350" s="1359"/>
      <c r="PCK2350" s="1359"/>
      <c r="PCL2350" s="1359"/>
      <c r="PCM2350" s="1359"/>
      <c r="PCN2350" s="1359"/>
      <c r="PCO2350" s="1359"/>
      <c r="PCP2350" s="1359"/>
      <c r="PCQ2350" s="1359"/>
      <c r="PCR2350" s="1359"/>
      <c r="PCS2350" s="1359"/>
      <c r="PCT2350" s="1359"/>
      <c r="PCU2350" s="1359"/>
      <c r="PCV2350" s="1359"/>
      <c r="PCW2350" s="1359"/>
      <c r="PCX2350" s="1359"/>
      <c r="PCY2350" s="1359"/>
      <c r="PCZ2350" s="1359"/>
      <c r="PDA2350" s="1359"/>
      <c r="PDB2350" s="1359"/>
      <c r="PDC2350" s="1359"/>
      <c r="PDD2350" s="1359"/>
      <c r="PDE2350" s="1359"/>
      <c r="PDF2350" s="1359"/>
      <c r="PDG2350" s="1359"/>
      <c r="PDH2350" s="1359"/>
      <c r="PDI2350" s="1359"/>
      <c r="PDJ2350" s="1359"/>
      <c r="PDK2350" s="1359"/>
      <c r="PDL2350" s="1359"/>
      <c r="PDM2350" s="1359"/>
      <c r="PDN2350" s="1359"/>
      <c r="PDO2350" s="1359"/>
      <c r="PDP2350" s="1359"/>
      <c r="PDQ2350" s="1359"/>
      <c r="PDR2350" s="1359"/>
      <c r="PDS2350" s="1359"/>
      <c r="PDT2350" s="1359"/>
      <c r="PDU2350" s="1359"/>
      <c r="PDV2350" s="1359"/>
      <c r="PDW2350" s="1359"/>
      <c r="PDX2350" s="1359"/>
      <c r="PDY2350" s="1359"/>
      <c r="PDZ2350" s="1359"/>
      <c r="PEA2350" s="1359"/>
      <c r="PEB2350" s="1359"/>
      <c r="PEC2350" s="1359"/>
      <c r="PED2350" s="1359"/>
      <c r="PEE2350" s="1359"/>
      <c r="PEF2350" s="1359"/>
      <c r="PEG2350" s="1359"/>
      <c r="PEH2350" s="1359"/>
      <c r="PEI2350" s="1359"/>
      <c r="PEJ2350" s="1359"/>
      <c r="PEK2350" s="1359"/>
      <c r="PEL2350" s="1359"/>
      <c r="PEM2350" s="1359"/>
      <c r="PEN2350" s="1359"/>
      <c r="PEO2350" s="1359"/>
      <c r="PEP2350" s="1359"/>
      <c r="PEQ2350" s="1359"/>
      <c r="PER2350" s="1359"/>
      <c r="PES2350" s="1359"/>
      <c r="PET2350" s="1359"/>
      <c r="PEU2350" s="1359"/>
      <c r="PEV2350" s="1359"/>
      <c r="PEW2350" s="1359"/>
      <c r="PEX2350" s="1359"/>
      <c r="PEY2350" s="1359"/>
      <c r="PEZ2350" s="1359"/>
      <c r="PFA2350" s="1359"/>
      <c r="PFB2350" s="1359"/>
      <c r="PFC2350" s="1359"/>
      <c r="PFD2350" s="1359"/>
      <c r="PFE2350" s="1359"/>
      <c r="PFF2350" s="1359"/>
      <c r="PFG2350" s="1359"/>
      <c r="PFH2350" s="1359"/>
      <c r="PFI2350" s="1359"/>
      <c r="PFJ2350" s="1359"/>
      <c r="PFK2350" s="1359"/>
      <c r="PFL2350" s="1359"/>
      <c r="PFM2350" s="1359"/>
      <c r="PFN2350" s="1359"/>
      <c r="PFO2350" s="1359"/>
      <c r="PFP2350" s="1359"/>
      <c r="PFQ2350" s="1359"/>
      <c r="PFR2350" s="1359"/>
      <c r="PFS2350" s="1359"/>
      <c r="PFT2350" s="1359"/>
      <c r="PFU2350" s="1359"/>
      <c r="PFV2350" s="1359"/>
      <c r="PFW2350" s="1359"/>
      <c r="PFX2350" s="1359"/>
      <c r="PFY2350" s="1359"/>
      <c r="PFZ2350" s="1359"/>
      <c r="PGA2350" s="1359"/>
      <c r="PGB2350" s="1359"/>
      <c r="PGC2350" s="1359"/>
      <c r="PGD2350" s="1359"/>
      <c r="PGE2350" s="1359"/>
      <c r="PGF2350" s="1359"/>
      <c r="PGG2350" s="1359"/>
      <c r="PGH2350" s="1359"/>
      <c r="PGI2350" s="1359"/>
      <c r="PGJ2350" s="1359"/>
      <c r="PGK2350" s="1359"/>
      <c r="PGL2350" s="1359"/>
      <c r="PGM2350" s="1359"/>
      <c r="PGN2350" s="1359"/>
      <c r="PGO2350" s="1359"/>
      <c r="PGP2350" s="1359"/>
      <c r="PGQ2350" s="1359"/>
      <c r="PGR2350" s="1359"/>
      <c r="PGS2350" s="1359"/>
      <c r="PGT2350" s="1359"/>
      <c r="PGU2350" s="1359"/>
      <c r="PGV2350" s="1359"/>
      <c r="PGW2350" s="1359"/>
      <c r="PGX2350" s="1359"/>
      <c r="PGY2350" s="1359"/>
      <c r="PGZ2350" s="1359"/>
      <c r="PHA2350" s="1359"/>
      <c r="PHB2350" s="1359"/>
      <c r="PHC2350" s="1359"/>
      <c r="PHD2350" s="1359"/>
      <c r="PHE2350" s="1359"/>
      <c r="PHF2350" s="1359"/>
      <c r="PHG2350" s="1359"/>
      <c r="PHH2350" s="1359"/>
      <c r="PHI2350" s="1359"/>
      <c r="PHJ2350" s="1359"/>
      <c r="PHK2350" s="1359"/>
      <c r="PHL2350" s="1359"/>
      <c r="PHM2350" s="1359"/>
      <c r="PHN2350" s="1359"/>
      <c r="PHO2350" s="1359"/>
      <c r="PHP2350" s="1359"/>
      <c r="PHQ2350" s="1359"/>
      <c r="PHR2350" s="1359"/>
      <c r="PHS2350" s="1359"/>
      <c r="PHT2350" s="1359"/>
      <c r="PHU2350" s="1359"/>
      <c r="PHV2350" s="1359"/>
      <c r="PHW2350" s="1359"/>
      <c r="PHX2350" s="1359"/>
      <c r="PHY2350" s="1359"/>
      <c r="PHZ2350" s="1359"/>
      <c r="PIA2350" s="1359"/>
      <c r="PIB2350" s="1359"/>
      <c r="PIC2350" s="1359"/>
      <c r="PID2350" s="1359"/>
      <c r="PIE2350" s="1359"/>
      <c r="PIF2350" s="1359"/>
      <c r="PIG2350" s="1359"/>
      <c r="PIH2350" s="1359"/>
      <c r="PII2350" s="1359"/>
      <c r="PIJ2350" s="1359"/>
      <c r="PIK2350" s="1359"/>
      <c r="PIL2350" s="1359"/>
      <c r="PIM2350" s="1359"/>
      <c r="PIN2350" s="1359"/>
      <c r="PIO2350" s="1359"/>
      <c r="PIP2350" s="1359"/>
      <c r="PIQ2350" s="1359"/>
      <c r="PIR2350" s="1359"/>
      <c r="PIS2350" s="1359"/>
      <c r="PIT2350" s="1359"/>
      <c r="PIU2350" s="1359"/>
      <c r="PIV2350" s="1359"/>
      <c r="PIW2350" s="1359"/>
      <c r="PIX2350" s="1359"/>
      <c r="PIY2350" s="1359"/>
      <c r="PIZ2350" s="1359"/>
      <c r="PJA2350" s="1359"/>
      <c r="PJB2350" s="1359"/>
      <c r="PJC2350" s="1359"/>
      <c r="PJD2350" s="1359"/>
      <c r="PJE2350" s="1359"/>
      <c r="PJF2350" s="1359"/>
      <c r="PJG2350" s="1359"/>
      <c r="PJH2350" s="1359"/>
      <c r="PJI2350" s="1359"/>
      <c r="PJJ2350" s="1359"/>
      <c r="PJK2350" s="1359"/>
      <c r="PJL2350" s="1359"/>
      <c r="PJM2350" s="1359"/>
      <c r="PJN2350" s="1359"/>
      <c r="PJO2350" s="1359"/>
      <c r="PJP2350" s="1359"/>
      <c r="PJQ2350" s="1359"/>
      <c r="PJR2350" s="1359"/>
      <c r="PJS2350" s="1359"/>
      <c r="PJT2350" s="1359"/>
      <c r="PJU2350" s="1359"/>
      <c r="PJV2350" s="1359"/>
      <c r="PJW2350" s="1359"/>
      <c r="PJX2350" s="1359"/>
      <c r="PJY2350" s="1359"/>
      <c r="PJZ2350" s="1359"/>
      <c r="PKA2350" s="1359"/>
      <c r="PKB2350" s="1359"/>
      <c r="PKC2350" s="1359"/>
      <c r="PKD2350" s="1359"/>
      <c r="PKE2350" s="1359"/>
      <c r="PKF2350" s="1359"/>
      <c r="PKG2350" s="1359"/>
      <c r="PKH2350" s="1359"/>
      <c r="PKI2350" s="1359"/>
      <c r="PKJ2350" s="1359"/>
      <c r="PKK2350" s="1359"/>
      <c r="PKL2350" s="1359"/>
      <c r="PKM2350" s="1359"/>
      <c r="PKN2350" s="1359"/>
      <c r="PKO2350" s="1359"/>
      <c r="PKP2350" s="1359"/>
      <c r="PKQ2350" s="1359"/>
      <c r="PKR2350" s="1359"/>
      <c r="PKS2350" s="1359"/>
      <c r="PKT2350" s="1359"/>
      <c r="PKU2350" s="1359"/>
      <c r="PKV2350" s="1359"/>
      <c r="PKW2350" s="1359"/>
      <c r="PKX2350" s="1359"/>
      <c r="PKY2350" s="1359"/>
      <c r="PKZ2350" s="1359"/>
      <c r="PLA2350" s="1359"/>
      <c r="PLB2350" s="1359"/>
      <c r="PLC2350" s="1359"/>
      <c r="PLD2350" s="1359"/>
      <c r="PLE2350" s="1359"/>
      <c r="PLF2350" s="1359"/>
      <c r="PLG2350" s="1359"/>
      <c r="PLH2350" s="1359"/>
      <c r="PLI2350" s="1359"/>
      <c r="PLJ2350" s="1359"/>
      <c r="PLK2350" s="1359"/>
      <c r="PLL2350" s="1359"/>
      <c r="PLM2350" s="1359"/>
      <c r="PLN2350" s="1359"/>
      <c r="PLO2350" s="1359"/>
      <c r="PLP2350" s="1359"/>
      <c r="PLQ2350" s="1359"/>
      <c r="PLR2350" s="1359"/>
      <c r="PLS2350" s="1359"/>
      <c r="PLT2350" s="1359"/>
      <c r="PLU2350" s="1359"/>
      <c r="PLV2350" s="1359"/>
      <c r="PLW2350" s="1359"/>
      <c r="PLX2350" s="1359"/>
      <c r="PLY2350" s="1359"/>
      <c r="PLZ2350" s="1359"/>
      <c r="PMA2350" s="1359"/>
      <c r="PMB2350" s="1359"/>
      <c r="PMC2350" s="1359"/>
      <c r="PMD2350" s="1359"/>
      <c r="PME2350" s="1359"/>
      <c r="PMF2350" s="1359"/>
      <c r="PMG2350" s="1359"/>
      <c r="PMH2350" s="1359"/>
      <c r="PMI2350" s="1359"/>
      <c r="PMJ2350" s="1359"/>
      <c r="PMK2350" s="1359"/>
      <c r="PML2350" s="1359"/>
      <c r="PMM2350" s="1359"/>
      <c r="PMN2350" s="1359"/>
      <c r="PMO2350" s="1359"/>
      <c r="PMP2350" s="1359"/>
      <c r="PMQ2350" s="1359"/>
      <c r="PMR2350" s="1359"/>
      <c r="PMS2350" s="1359"/>
      <c r="PMT2350" s="1359"/>
      <c r="PMU2350" s="1359"/>
      <c r="PMV2350" s="1359"/>
      <c r="PMW2350" s="1359"/>
      <c r="PMX2350" s="1359"/>
      <c r="PMY2350" s="1359"/>
      <c r="PMZ2350" s="1359"/>
      <c r="PNA2350" s="1359"/>
      <c r="PNB2350" s="1359"/>
      <c r="PNC2350" s="1359"/>
      <c r="PND2350" s="1359"/>
      <c r="PNE2350" s="1359"/>
      <c r="PNF2350" s="1359"/>
      <c r="PNG2350" s="1359"/>
      <c r="PNH2350" s="1359"/>
      <c r="PNI2350" s="1359"/>
      <c r="PNJ2350" s="1359"/>
      <c r="PNK2350" s="1359"/>
      <c r="PNL2350" s="1359"/>
      <c r="PNM2350" s="1359"/>
      <c r="PNN2350" s="1359"/>
      <c r="PNO2350" s="1359"/>
      <c r="PNP2350" s="1359"/>
      <c r="PNQ2350" s="1359"/>
      <c r="PNR2350" s="1359"/>
      <c r="PNS2350" s="1359"/>
      <c r="PNT2350" s="1359"/>
      <c r="PNU2350" s="1359"/>
      <c r="PNV2350" s="1359"/>
      <c r="PNW2350" s="1359"/>
      <c r="PNX2350" s="1359"/>
      <c r="PNY2350" s="1359"/>
      <c r="PNZ2350" s="1359"/>
      <c r="POA2350" s="1359"/>
      <c r="POB2350" s="1359"/>
      <c r="POC2350" s="1359"/>
      <c r="POD2350" s="1359"/>
      <c r="POE2350" s="1359"/>
      <c r="POF2350" s="1359"/>
      <c r="POG2350" s="1359"/>
      <c r="POH2350" s="1359"/>
      <c r="POI2350" s="1359"/>
      <c r="POJ2350" s="1359"/>
      <c r="POK2350" s="1359"/>
      <c r="POL2350" s="1359"/>
      <c r="POM2350" s="1359"/>
      <c r="PON2350" s="1359"/>
      <c r="POO2350" s="1359"/>
      <c r="POP2350" s="1359"/>
      <c r="POQ2350" s="1359"/>
      <c r="POR2350" s="1359"/>
      <c r="POS2350" s="1359"/>
      <c r="POT2350" s="1359"/>
      <c r="POU2350" s="1359"/>
      <c r="POV2350" s="1359"/>
      <c r="POW2350" s="1359"/>
      <c r="POX2350" s="1359"/>
      <c r="POY2350" s="1359"/>
      <c r="POZ2350" s="1359"/>
      <c r="PPA2350" s="1359"/>
      <c r="PPB2350" s="1359"/>
      <c r="PPC2350" s="1359"/>
      <c r="PPD2350" s="1359"/>
      <c r="PPE2350" s="1359"/>
      <c r="PPF2350" s="1359"/>
      <c r="PPG2350" s="1359"/>
      <c r="PPH2350" s="1359"/>
      <c r="PPI2350" s="1359"/>
      <c r="PPJ2350" s="1359"/>
      <c r="PPK2350" s="1359"/>
      <c r="PPL2350" s="1359"/>
      <c r="PPM2350" s="1359"/>
      <c r="PPN2350" s="1359"/>
      <c r="PPO2350" s="1359"/>
      <c r="PPP2350" s="1359"/>
      <c r="PPQ2350" s="1359"/>
      <c r="PPR2350" s="1359"/>
      <c r="PPS2350" s="1359"/>
      <c r="PPT2350" s="1359"/>
      <c r="PPU2350" s="1359"/>
      <c r="PPV2350" s="1359"/>
      <c r="PPW2350" s="1359"/>
      <c r="PPX2350" s="1359"/>
      <c r="PPY2350" s="1359"/>
      <c r="PPZ2350" s="1359"/>
      <c r="PQA2350" s="1359"/>
      <c r="PQB2350" s="1359"/>
      <c r="PQC2350" s="1359"/>
      <c r="PQD2350" s="1359"/>
      <c r="PQE2350" s="1359"/>
      <c r="PQF2350" s="1359"/>
      <c r="PQG2350" s="1359"/>
      <c r="PQH2350" s="1359"/>
      <c r="PQI2350" s="1359"/>
      <c r="PQJ2350" s="1359"/>
      <c r="PQK2350" s="1359"/>
      <c r="PQL2350" s="1359"/>
      <c r="PQM2350" s="1359"/>
      <c r="PQN2350" s="1359"/>
      <c r="PQO2350" s="1359"/>
      <c r="PQP2350" s="1359"/>
      <c r="PQQ2350" s="1359"/>
      <c r="PQR2350" s="1359"/>
      <c r="PQS2350" s="1359"/>
      <c r="PQT2350" s="1359"/>
      <c r="PQU2350" s="1359"/>
      <c r="PQV2350" s="1359"/>
      <c r="PQW2350" s="1359"/>
      <c r="PQX2350" s="1359"/>
      <c r="PQY2350" s="1359"/>
      <c r="PQZ2350" s="1359"/>
      <c r="PRA2350" s="1359"/>
      <c r="PRB2350" s="1359"/>
      <c r="PRC2350" s="1359"/>
      <c r="PRD2350" s="1359"/>
      <c r="PRE2350" s="1359"/>
      <c r="PRF2350" s="1359"/>
      <c r="PRG2350" s="1359"/>
      <c r="PRH2350" s="1359"/>
      <c r="PRI2350" s="1359"/>
      <c r="PRJ2350" s="1359"/>
      <c r="PRK2350" s="1359"/>
      <c r="PRL2350" s="1359"/>
      <c r="PRM2350" s="1359"/>
      <c r="PRN2350" s="1359"/>
      <c r="PRO2350" s="1359"/>
      <c r="PRP2350" s="1359"/>
      <c r="PRQ2350" s="1359"/>
      <c r="PRR2350" s="1359"/>
      <c r="PRS2350" s="1359"/>
      <c r="PRT2350" s="1359"/>
      <c r="PRU2350" s="1359"/>
      <c r="PRV2350" s="1359"/>
      <c r="PRW2350" s="1359"/>
      <c r="PRX2350" s="1359"/>
      <c r="PRY2350" s="1359"/>
      <c r="PRZ2350" s="1359"/>
      <c r="PSA2350" s="1359"/>
      <c r="PSB2350" s="1359"/>
      <c r="PSC2350" s="1359"/>
      <c r="PSD2350" s="1359"/>
      <c r="PSE2350" s="1359"/>
      <c r="PSF2350" s="1359"/>
      <c r="PSG2350" s="1359"/>
      <c r="PSH2350" s="1359"/>
      <c r="PSI2350" s="1359"/>
      <c r="PSJ2350" s="1359"/>
      <c r="PSK2350" s="1359"/>
      <c r="PSL2350" s="1359"/>
      <c r="PSM2350" s="1359"/>
      <c r="PSN2350" s="1359"/>
      <c r="PSO2350" s="1359"/>
      <c r="PSP2350" s="1359"/>
      <c r="PSQ2350" s="1359"/>
      <c r="PSR2350" s="1359"/>
      <c r="PSS2350" s="1359"/>
      <c r="PST2350" s="1359"/>
      <c r="PSU2350" s="1359"/>
      <c r="PSV2350" s="1359"/>
      <c r="PSW2350" s="1359"/>
      <c r="PSX2350" s="1359"/>
      <c r="PSY2350" s="1359"/>
      <c r="PSZ2350" s="1359"/>
      <c r="PTA2350" s="1359"/>
      <c r="PTB2350" s="1359"/>
      <c r="PTC2350" s="1359"/>
      <c r="PTD2350" s="1359"/>
      <c r="PTE2350" s="1359"/>
      <c r="PTF2350" s="1359"/>
      <c r="PTG2350" s="1359"/>
      <c r="PTH2350" s="1359"/>
      <c r="PTI2350" s="1359"/>
      <c r="PTJ2350" s="1359"/>
      <c r="PTK2350" s="1359"/>
      <c r="PTL2350" s="1359"/>
      <c r="PTM2350" s="1359"/>
      <c r="PTN2350" s="1359"/>
      <c r="PTO2350" s="1359"/>
      <c r="PTP2350" s="1359"/>
      <c r="PTQ2350" s="1359"/>
      <c r="PTR2350" s="1359"/>
      <c r="PTS2350" s="1359"/>
      <c r="PTT2350" s="1359"/>
      <c r="PTU2350" s="1359"/>
      <c r="PTV2350" s="1359"/>
      <c r="PTW2350" s="1359"/>
      <c r="PTX2350" s="1359"/>
      <c r="PTY2350" s="1359"/>
      <c r="PTZ2350" s="1359"/>
      <c r="PUA2350" s="1359"/>
      <c r="PUB2350" s="1359"/>
      <c r="PUC2350" s="1359"/>
      <c r="PUD2350" s="1359"/>
      <c r="PUE2350" s="1359"/>
      <c r="PUF2350" s="1359"/>
      <c r="PUG2350" s="1359"/>
      <c r="PUH2350" s="1359"/>
      <c r="PUI2350" s="1359"/>
      <c r="PUJ2350" s="1359"/>
      <c r="PUK2350" s="1359"/>
      <c r="PUL2350" s="1359"/>
      <c r="PUM2350" s="1359"/>
      <c r="PUN2350" s="1359"/>
      <c r="PUO2350" s="1359"/>
      <c r="PUP2350" s="1359"/>
      <c r="PUQ2350" s="1359"/>
      <c r="PUR2350" s="1359"/>
      <c r="PUS2350" s="1359"/>
      <c r="PUT2350" s="1359"/>
      <c r="PUU2350" s="1359"/>
      <c r="PUV2350" s="1359"/>
      <c r="PUW2350" s="1359"/>
      <c r="PUX2350" s="1359"/>
      <c r="PUY2350" s="1359"/>
      <c r="PUZ2350" s="1359"/>
      <c r="PVA2350" s="1359"/>
      <c r="PVB2350" s="1359"/>
      <c r="PVC2350" s="1359"/>
      <c r="PVD2350" s="1359"/>
      <c r="PVE2350" s="1359"/>
      <c r="PVF2350" s="1359"/>
      <c r="PVG2350" s="1359"/>
      <c r="PVH2350" s="1359"/>
      <c r="PVI2350" s="1359"/>
      <c r="PVJ2350" s="1359"/>
      <c r="PVK2350" s="1359"/>
      <c r="PVL2350" s="1359"/>
      <c r="PVM2350" s="1359"/>
      <c r="PVN2350" s="1359"/>
      <c r="PVO2350" s="1359"/>
      <c r="PVP2350" s="1359"/>
      <c r="PVQ2350" s="1359"/>
      <c r="PVR2350" s="1359"/>
      <c r="PVS2350" s="1359"/>
      <c r="PVT2350" s="1359"/>
      <c r="PVU2350" s="1359"/>
      <c r="PVV2350" s="1359"/>
      <c r="PVW2350" s="1359"/>
      <c r="PVX2350" s="1359"/>
      <c r="PVY2350" s="1359"/>
      <c r="PVZ2350" s="1359"/>
      <c r="PWA2350" s="1359"/>
      <c r="PWB2350" s="1359"/>
      <c r="PWC2350" s="1359"/>
      <c r="PWD2350" s="1359"/>
      <c r="PWE2350" s="1359"/>
      <c r="PWF2350" s="1359"/>
      <c r="PWG2350" s="1359"/>
      <c r="PWH2350" s="1359"/>
      <c r="PWI2350" s="1359"/>
      <c r="PWJ2350" s="1359"/>
      <c r="PWK2350" s="1359"/>
      <c r="PWL2350" s="1359"/>
      <c r="PWM2350" s="1359"/>
      <c r="PWN2350" s="1359"/>
      <c r="PWO2350" s="1359"/>
      <c r="PWP2350" s="1359"/>
      <c r="PWQ2350" s="1359"/>
      <c r="PWR2350" s="1359"/>
      <c r="PWS2350" s="1359"/>
      <c r="PWT2350" s="1359"/>
      <c r="PWU2350" s="1359"/>
      <c r="PWV2350" s="1359"/>
      <c r="PWW2350" s="1359"/>
      <c r="PWX2350" s="1359"/>
      <c r="PWY2350" s="1359"/>
      <c r="PWZ2350" s="1359"/>
      <c r="PXA2350" s="1359"/>
      <c r="PXB2350" s="1359"/>
      <c r="PXC2350" s="1359"/>
      <c r="PXD2350" s="1359"/>
      <c r="PXE2350" s="1359"/>
      <c r="PXF2350" s="1359"/>
      <c r="PXG2350" s="1359"/>
      <c r="PXH2350" s="1359"/>
      <c r="PXI2350" s="1359"/>
      <c r="PXJ2350" s="1359"/>
      <c r="PXK2350" s="1359"/>
      <c r="PXL2350" s="1359"/>
      <c r="PXM2350" s="1359"/>
      <c r="PXN2350" s="1359"/>
      <c r="PXO2350" s="1359"/>
      <c r="PXP2350" s="1359"/>
      <c r="PXQ2350" s="1359"/>
      <c r="PXR2350" s="1359"/>
      <c r="PXS2350" s="1359"/>
      <c r="PXT2350" s="1359"/>
      <c r="PXU2350" s="1359"/>
      <c r="PXV2350" s="1359"/>
      <c r="PXW2350" s="1359"/>
      <c r="PXX2350" s="1359"/>
      <c r="PXY2350" s="1359"/>
      <c r="PXZ2350" s="1359"/>
      <c r="PYA2350" s="1359"/>
      <c r="PYB2350" s="1359"/>
      <c r="PYC2350" s="1359"/>
      <c r="PYD2350" s="1359"/>
      <c r="PYE2350" s="1359"/>
      <c r="PYF2350" s="1359"/>
      <c r="PYG2350" s="1359"/>
      <c r="PYH2350" s="1359"/>
      <c r="PYI2350" s="1359"/>
      <c r="PYJ2350" s="1359"/>
      <c r="PYK2350" s="1359"/>
      <c r="PYL2350" s="1359"/>
      <c r="PYM2350" s="1359"/>
      <c r="PYN2350" s="1359"/>
      <c r="PYO2350" s="1359"/>
      <c r="PYP2350" s="1359"/>
      <c r="PYQ2350" s="1359"/>
      <c r="PYR2350" s="1359"/>
      <c r="PYS2350" s="1359"/>
      <c r="PYT2350" s="1359"/>
      <c r="PYU2350" s="1359"/>
      <c r="PYV2350" s="1359"/>
      <c r="PYW2350" s="1359"/>
      <c r="PYX2350" s="1359"/>
      <c r="PYY2350" s="1359"/>
      <c r="PYZ2350" s="1359"/>
      <c r="PZA2350" s="1359"/>
      <c r="PZB2350" s="1359"/>
      <c r="PZC2350" s="1359"/>
      <c r="PZD2350" s="1359"/>
      <c r="PZE2350" s="1359"/>
      <c r="PZF2350" s="1359"/>
      <c r="PZG2350" s="1359"/>
      <c r="PZH2350" s="1359"/>
      <c r="PZI2350" s="1359"/>
      <c r="PZJ2350" s="1359"/>
      <c r="PZK2350" s="1359"/>
      <c r="PZL2350" s="1359"/>
      <c r="PZM2350" s="1359"/>
      <c r="PZN2350" s="1359"/>
      <c r="PZO2350" s="1359"/>
      <c r="PZP2350" s="1359"/>
      <c r="PZQ2350" s="1359"/>
      <c r="PZR2350" s="1359"/>
      <c r="PZS2350" s="1359"/>
      <c r="PZT2350" s="1359"/>
      <c r="PZU2350" s="1359"/>
      <c r="PZV2350" s="1359"/>
      <c r="PZW2350" s="1359"/>
      <c r="PZX2350" s="1359"/>
      <c r="PZY2350" s="1359"/>
      <c r="PZZ2350" s="1359"/>
      <c r="QAA2350" s="1359"/>
      <c r="QAB2350" s="1359"/>
      <c r="QAC2350" s="1359"/>
      <c r="QAD2350" s="1359"/>
      <c r="QAE2350" s="1359"/>
      <c r="QAF2350" s="1359"/>
      <c r="QAG2350" s="1359"/>
      <c r="QAH2350" s="1359"/>
      <c r="QAI2350" s="1359"/>
      <c r="QAJ2350" s="1359"/>
      <c r="QAK2350" s="1359"/>
      <c r="QAL2350" s="1359"/>
      <c r="QAM2350" s="1359"/>
      <c r="QAN2350" s="1359"/>
      <c r="QAO2350" s="1359"/>
      <c r="QAP2350" s="1359"/>
      <c r="QAQ2350" s="1359"/>
      <c r="QAR2350" s="1359"/>
      <c r="QAS2350" s="1359"/>
      <c r="QAT2350" s="1359"/>
      <c r="QAU2350" s="1359"/>
      <c r="QAV2350" s="1359"/>
      <c r="QAW2350" s="1359"/>
      <c r="QAX2350" s="1359"/>
      <c r="QAY2350" s="1359"/>
      <c r="QAZ2350" s="1359"/>
      <c r="QBA2350" s="1359"/>
      <c r="QBB2350" s="1359"/>
      <c r="QBC2350" s="1359"/>
      <c r="QBD2350" s="1359"/>
      <c r="QBE2350" s="1359"/>
      <c r="QBF2350" s="1359"/>
      <c r="QBG2350" s="1359"/>
      <c r="QBH2350" s="1359"/>
      <c r="QBI2350" s="1359"/>
      <c r="QBJ2350" s="1359"/>
      <c r="QBK2350" s="1359"/>
      <c r="QBL2350" s="1359"/>
      <c r="QBM2350" s="1359"/>
      <c r="QBN2350" s="1359"/>
      <c r="QBO2350" s="1359"/>
      <c r="QBP2350" s="1359"/>
      <c r="QBQ2350" s="1359"/>
      <c r="QBR2350" s="1359"/>
      <c r="QBS2350" s="1359"/>
      <c r="QBT2350" s="1359"/>
      <c r="QBU2350" s="1359"/>
      <c r="QBV2350" s="1359"/>
      <c r="QBW2350" s="1359"/>
      <c r="QBX2350" s="1359"/>
      <c r="QBY2350" s="1359"/>
      <c r="QBZ2350" s="1359"/>
      <c r="QCA2350" s="1359"/>
      <c r="QCB2350" s="1359"/>
      <c r="QCC2350" s="1359"/>
      <c r="QCD2350" s="1359"/>
      <c r="QCE2350" s="1359"/>
      <c r="QCF2350" s="1359"/>
      <c r="QCG2350" s="1359"/>
      <c r="QCH2350" s="1359"/>
      <c r="QCI2350" s="1359"/>
      <c r="QCJ2350" s="1359"/>
      <c r="QCK2350" s="1359"/>
      <c r="QCL2350" s="1359"/>
      <c r="QCM2350" s="1359"/>
      <c r="QCN2350" s="1359"/>
      <c r="QCO2350" s="1359"/>
      <c r="QCP2350" s="1359"/>
      <c r="QCQ2350" s="1359"/>
      <c r="QCR2350" s="1359"/>
      <c r="QCS2350" s="1359"/>
      <c r="QCT2350" s="1359"/>
      <c r="QCU2350" s="1359"/>
      <c r="QCV2350" s="1359"/>
      <c r="QCW2350" s="1359"/>
      <c r="QCX2350" s="1359"/>
      <c r="QCY2350" s="1359"/>
      <c r="QCZ2350" s="1359"/>
      <c r="QDA2350" s="1359"/>
      <c r="QDB2350" s="1359"/>
      <c r="QDC2350" s="1359"/>
      <c r="QDD2350" s="1359"/>
      <c r="QDE2350" s="1359"/>
      <c r="QDF2350" s="1359"/>
      <c r="QDG2350" s="1359"/>
      <c r="QDH2350" s="1359"/>
      <c r="QDI2350" s="1359"/>
      <c r="QDJ2350" s="1359"/>
      <c r="QDK2350" s="1359"/>
      <c r="QDL2350" s="1359"/>
      <c r="QDM2350" s="1359"/>
      <c r="QDN2350" s="1359"/>
      <c r="QDO2350" s="1359"/>
      <c r="QDP2350" s="1359"/>
      <c r="QDQ2350" s="1359"/>
      <c r="QDR2350" s="1359"/>
      <c r="QDS2350" s="1359"/>
      <c r="QDT2350" s="1359"/>
      <c r="QDU2350" s="1359"/>
      <c r="QDV2350" s="1359"/>
      <c r="QDW2350" s="1359"/>
      <c r="QDX2350" s="1359"/>
      <c r="QDY2350" s="1359"/>
      <c r="QDZ2350" s="1359"/>
      <c r="QEA2350" s="1359"/>
      <c r="QEB2350" s="1359"/>
      <c r="QEC2350" s="1359"/>
      <c r="QED2350" s="1359"/>
      <c r="QEE2350" s="1359"/>
      <c r="QEF2350" s="1359"/>
      <c r="QEG2350" s="1359"/>
      <c r="QEH2350" s="1359"/>
      <c r="QEI2350" s="1359"/>
      <c r="QEJ2350" s="1359"/>
      <c r="QEK2350" s="1359"/>
      <c r="QEL2350" s="1359"/>
      <c r="QEM2350" s="1359"/>
      <c r="QEN2350" s="1359"/>
      <c r="QEO2350" s="1359"/>
      <c r="QEP2350" s="1359"/>
      <c r="QEQ2350" s="1359"/>
      <c r="QER2350" s="1359"/>
      <c r="QES2350" s="1359"/>
      <c r="QET2350" s="1359"/>
      <c r="QEU2350" s="1359"/>
      <c r="QEV2350" s="1359"/>
      <c r="QEW2350" s="1359"/>
      <c r="QEX2350" s="1359"/>
      <c r="QEY2350" s="1359"/>
      <c r="QEZ2350" s="1359"/>
      <c r="QFA2350" s="1359"/>
      <c r="QFB2350" s="1359"/>
      <c r="QFC2350" s="1359"/>
      <c r="QFD2350" s="1359"/>
      <c r="QFE2350" s="1359"/>
      <c r="QFF2350" s="1359"/>
      <c r="QFG2350" s="1359"/>
      <c r="QFH2350" s="1359"/>
      <c r="QFI2350" s="1359"/>
      <c r="QFJ2350" s="1359"/>
      <c r="QFK2350" s="1359"/>
      <c r="QFL2350" s="1359"/>
      <c r="QFM2350" s="1359"/>
      <c r="QFN2350" s="1359"/>
      <c r="QFO2350" s="1359"/>
      <c r="QFP2350" s="1359"/>
      <c r="QFQ2350" s="1359"/>
      <c r="QFR2350" s="1359"/>
      <c r="QFS2350" s="1359"/>
      <c r="QFT2350" s="1359"/>
      <c r="QFU2350" s="1359"/>
      <c r="QFV2350" s="1359"/>
      <c r="QFW2350" s="1359"/>
      <c r="QFX2350" s="1359"/>
      <c r="QFY2350" s="1359"/>
      <c r="QFZ2350" s="1359"/>
      <c r="QGA2350" s="1359"/>
      <c r="QGB2350" s="1359"/>
      <c r="QGC2350" s="1359"/>
      <c r="QGD2350" s="1359"/>
      <c r="QGE2350" s="1359"/>
      <c r="QGF2350" s="1359"/>
      <c r="QGG2350" s="1359"/>
      <c r="QGH2350" s="1359"/>
      <c r="QGI2350" s="1359"/>
      <c r="QGJ2350" s="1359"/>
      <c r="QGK2350" s="1359"/>
      <c r="QGL2350" s="1359"/>
      <c r="QGM2350" s="1359"/>
      <c r="QGN2350" s="1359"/>
      <c r="QGO2350" s="1359"/>
      <c r="QGP2350" s="1359"/>
      <c r="QGQ2350" s="1359"/>
      <c r="QGR2350" s="1359"/>
      <c r="QGS2350" s="1359"/>
      <c r="QGT2350" s="1359"/>
      <c r="QGU2350" s="1359"/>
      <c r="QGV2350" s="1359"/>
      <c r="QGW2350" s="1359"/>
      <c r="QGX2350" s="1359"/>
      <c r="QGY2350" s="1359"/>
      <c r="QGZ2350" s="1359"/>
      <c r="QHA2350" s="1359"/>
      <c r="QHB2350" s="1359"/>
      <c r="QHC2350" s="1359"/>
      <c r="QHD2350" s="1359"/>
      <c r="QHE2350" s="1359"/>
      <c r="QHF2350" s="1359"/>
      <c r="QHG2350" s="1359"/>
      <c r="QHH2350" s="1359"/>
      <c r="QHI2350" s="1359"/>
      <c r="QHJ2350" s="1359"/>
      <c r="QHK2350" s="1359"/>
      <c r="QHL2350" s="1359"/>
      <c r="QHM2350" s="1359"/>
      <c r="QHN2350" s="1359"/>
      <c r="QHO2350" s="1359"/>
      <c r="QHP2350" s="1359"/>
      <c r="QHQ2350" s="1359"/>
      <c r="QHR2350" s="1359"/>
      <c r="QHS2350" s="1359"/>
      <c r="QHT2350" s="1359"/>
      <c r="QHU2350" s="1359"/>
      <c r="QHV2350" s="1359"/>
      <c r="QHW2350" s="1359"/>
      <c r="QHX2350" s="1359"/>
      <c r="QHY2350" s="1359"/>
      <c r="QHZ2350" s="1359"/>
      <c r="QIA2350" s="1359"/>
      <c r="QIB2350" s="1359"/>
      <c r="QIC2350" s="1359"/>
      <c r="QID2350" s="1359"/>
      <c r="QIE2350" s="1359"/>
      <c r="QIF2350" s="1359"/>
      <c r="QIG2350" s="1359"/>
      <c r="QIH2350" s="1359"/>
      <c r="QII2350" s="1359"/>
      <c r="QIJ2350" s="1359"/>
      <c r="QIK2350" s="1359"/>
      <c r="QIL2350" s="1359"/>
      <c r="QIM2350" s="1359"/>
      <c r="QIN2350" s="1359"/>
      <c r="QIO2350" s="1359"/>
      <c r="QIP2350" s="1359"/>
      <c r="QIQ2350" s="1359"/>
      <c r="QIR2350" s="1359"/>
      <c r="QIS2350" s="1359"/>
      <c r="QIT2350" s="1359"/>
      <c r="QIU2350" s="1359"/>
      <c r="QIV2350" s="1359"/>
      <c r="QIW2350" s="1359"/>
      <c r="QIX2350" s="1359"/>
      <c r="QIY2350" s="1359"/>
      <c r="QIZ2350" s="1359"/>
      <c r="QJA2350" s="1359"/>
      <c r="QJB2350" s="1359"/>
      <c r="QJC2350" s="1359"/>
      <c r="QJD2350" s="1359"/>
      <c r="QJE2350" s="1359"/>
      <c r="QJF2350" s="1359"/>
      <c r="QJG2350" s="1359"/>
      <c r="QJH2350" s="1359"/>
      <c r="QJI2350" s="1359"/>
      <c r="QJJ2350" s="1359"/>
      <c r="QJK2350" s="1359"/>
      <c r="QJL2350" s="1359"/>
      <c r="QJM2350" s="1359"/>
      <c r="QJN2350" s="1359"/>
      <c r="QJO2350" s="1359"/>
      <c r="QJP2350" s="1359"/>
      <c r="QJQ2350" s="1359"/>
      <c r="QJR2350" s="1359"/>
      <c r="QJS2350" s="1359"/>
      <c r="QJT2350" s="1359"/>
      <c r="QJU2350" s="1359"/>
      <c r="QJV2350" s="1359"/>
      <c r="QJW2350" s="1359"/>
      <c r="QJX2350" s="1359"/>
      <c r="QJY2350" s="1359"/>
      <c r="QJZ2350" s="1359"/>
      <c r="QKA2350" s="1359"/>
      <c r="QKB2350" s="1359"/>
      <c r="QKC2350" s="1359"/>
      <c r="QKD2350" s="1359"/>
      <c r="QKE2350" s="1359"/>
      <c r="QKF2350" s="1359"/>
      <c r="QKG2350" s="1359"/>
      <c r="QKH2350" s="1359"/>
      <c r="QKI2350" s="1359"/>
      <c r="QKJ2350" s="1359"/>
      <c r="QKK2350" s="1359"/>
      <c r="QKL2350" s="1359"/>
      <c r="QKM2350" s="1359"/>
      <c r="QKN2350" s="1359"/>
      <c r="QKO2350" s="1359"/>
      <c r="QKP2350" s="1359"/>
      <c r="QKQ2350" s="1359"/>
      <c r="QKR2350" s="1359"/>
      <c r="QKS2350" s="1359"/>
      <c r="QKT2350" s="1359"/>
      <c r="QKU2350" s="1359"/>
      <c r="QKV2350" s="1359"/>
      <c r="QKW2350" s="1359"/>
      <c r="QKX2350" s="1359"/>
      <c r="QKY2350" s="1359"/>
      <c r="QKZ2350" s="1359"/>
      <c r="QLA2350" s="1359"/>
      <c r="QLB2350" s="1359"/>
      <c r="QLC2350" s="1359"/>
      <c r="QLD2350" s="1359"/>
      <c r="QLE2350" s="1359"/>
      <c r="QLF2350" s="1359"/>
      <c r="QLG2350" s="1359"/>
      <c r="QLH2350" s="1359"/>
      <c r="QLI2350" s="1359"/>
      <c r="QLJ2350" s="1359"/>
      <c r="QLK2350" s="1359"/>
      <c r="QLL2350" s="1359"/>
      <c r="QLM2350" s="1359"/>
      <c r="QLN2350" s="1359"/>
      <c r="QLO2350" s="1359"/>
      <c r="QLP2350" s="1359"/>
      <c r="QLQ2350" s="1359"/>
      <c r="QLR2350" s="1359"/>
      <c r="QLS2350" s="1359"/>
      <c r="QLT2350" s="1359"/>
      <c r="QLU2350" s="1359"/>
      <c r="QLV2350" s="1359"/>
      <c r="QLW2350" s="1359"/>
      <c r="QLX2350" s="1359"/>
      <c r="QLY2350" s="1359"/>
      <c r="QLZ2350" s="1359"/>
      <c r="QMA2350" s="1359"/>
      <c r="QMB2350" s="1359"/>
      <c r="QMC2350" s="1359"/>
      <c r="QMD2350" s="1359"/>
      <c r="QME2350" s="1359"/>
      <c r="QMF2350" s="1359"/>
      <c r="QMG2350" s="1359"/>
      <c r="QMH2350" s="1359"/>
      <c r="QMI2350" s="1359"/>
      <c r="QMJ2350" s="1359"/>
      <c r="QMK2350" s="1359"/>
      <c r="QML2350" s="1359"/>
      <c r="QMM2350" s="1359"/>
      <c r="QMN2350" s="1359"/>
      <c r="QMO2350" s="1359"/>
      <c r="QMP2350" s="1359"/>
      <c r="QMQ2350" s="1359"/>
      <c r="QMR2350" s="1359"/>
      <c r="QMS2350" s="1359"/>
      <c r="QMT2350" s="1359"/>
      <c r="QMU2350" s="1359"/>
      <c r="QMV2350" s="1359"/>
      <c r="QMW2350" s="1359"/>
      <c r="QMX2350" s="1359"/>
      <c r="QMY2350" s="1359"/>
      <c r="QMZ2350" s="1359"/>
      <c r="QNA2350" s="1359"/>
      <c r="QNB2350" s="1359"/>
      <c r="QNC2350" s="1359"/>
      <c r="QND2350" s="1359"/>
      <c r="QNE2350" s="1359"/>
      <c r="QNF2350" s="1359"/>
      <c r="QNG2350" s="1359"/>
      <c r="QNH2350" s="1359"/>
      <c r="QNI2350" s="1359"/>
      <c r="QNJ2350" s="1359"/>
      <c r="QNK2350" s="1359"/>
      <c r="QNL2350" s="1359"/>
      <c r="QNM2350" s="1359"/>
      <c r="QNN2350" s="1359"/>
      <c r="QNO2350" s="1359"/>
      <c r="QNP2350" s="1359"/>
      <c r="QNQ2350" s="1359"/>
      <c r="QNR2350" s="1359"/>
      <c r="QNS2350" s="1359"/>
      <c r="QNT2350" s="1359"/>
      <c r="QNU2350" s="1359"/>
      <c r="QNV2350" s="1359"/>
      <c r="QNW2350" s="1359"/>
      <c r="QNX2350" s="1359"/>
      <c r="QNY2350" s="1359"/>
      <c r="QNZ2350" s="1359"/>
      <c r="QOA2350" s="1359"/>
      <c r="QOB2350" s="1359"/>
      <c r="QOC2350" s="1359"/>
      <c r="QOD2350" s="1359"/>
      <c r="QOE2350" s="1359"/>
      <c r="QOF2350" s="1359"/>
      <c r="QOG2350" s="1359"/>
      <c r="QOH2350" s="1359"/>
      <c r="QOI2350" s="1359"/>
      <c r="QOJ2350" s="1359"/>
      <c r="QOK2350" s="1359"/>
      <c r="QOL2350" s="1359"/>
      <c r="QOM2350" s="1359"/>
      <c r="QON2350" s="1359"/>
      <c r="QOO2350" s="1359"/>
      <c r="QOP2350" s="1359"/>
      <c r="QOQ2350" s="1359"/>
      <c r="QOR2350" s="1359"/>
      <c r="QOS2350" s="1359"/>
      <c r="QOT2350" s="1359"/>
      <c r="QOU2350" s="1359"/>
      <c r="QOV2350" s="1359"/>
      <c r="QOW2350" s="1359"/>
      <c r="QOX2350" s="1359"/>
      <c r="QOY2350" s="1359"/>
      <c r="QOZ2350" s="1359"/>
      <c r="QPA2350" s="1359"/>
      <c r="QPB2350" s="1359"/>
      <c r="QPC2350" s="1359"/>
      <c r="QPD2350" s="1359"/>
      <c r="QPE2350" s="1359"/>
      <c r="QPF2350" s="1359"/>
      <c r="QPG2350" s="1359"/>
      <c r="QPH2350" s="1359"/>
      <c r="QPI2350" s="1359"/>
      <c r="QPJ2350" s="1359"/>
      <c r="QPK2350" s="1359"/>
      <c r="QPL2350" s="1359"/>
      <c r="QPM2350" s="1359"/>
      <c r="QPN2350" s="1359"/>
      <c r="QPO2350" s="1359"/>
      <c r="QPP2350" s="1359"/>
      <c r="QPQ2350" s="1359"/>
      <c r="QPR2350" s="1359"/>
      <c r="QPS2350" s="1359"/>
      <c r="QPT2350" s="1359"/>
      <c r="QPU2350" s="1359"/>
      <c r="QPV2350" s="1359"/>
      <c r="QPW2350" s="1359"/>
      <c r="QPX2350" s="1359"/>
      <c r="QPY2350" s="1359"/>
      <c r="QPZ2350" s="1359"/>
      <c r="QQA2350" s="1359"/>
      <c r="QQB2350" s="1359"/>
      <c r="QQC2350" s="1359"/>
      <c r="QQD2350" s="1359"/>
      <c r="QQE2350" s="1359"/>
      <c r="QQF2350" s="1359"/>
      <c r="QQG2350" s="1359"/>
      <c r="QQH2350" s="1359"/>
      <c r="QQI2350" s="1359"/>
      <c r="QQJ2350" s="1359"/>
      <c r="QQK2350" s="1359"/>
      <c r="QQL2350" s="1359"/>
      <c r="QQM2350" s="1359"/>
      <c r="QQN2350" s="1359"/>
      <c r="QQO2350" s="1359"/>
      <c r="QQP2350" s="1359"/>
      <c r="QQQ2350" s="1359"/>
      <c r="QQR2350" s="1359"/>
      <c r="QQS2350" s="1359"/>
      <c r="QQT2350" s="1359"/>
      <c r="QQU2350" s="1359"/>
      <c r="QQV2350" s="1359"/>
      <c r="QQW2350" s="1359"/>
      <c r="QQX2350" s="1359"/>
      <c r="QQY2350" s="1359"/>
      <c r="QQZ2350" s="1359"/>
      <c r="QRA2350" s="1359"/>
      <c r="QRB2350" s="1359"/>
      <c r="QRC2350" s="1359"/>
      <c r="QRD2350" s="1359"/>
      <c r="QRE2350" s="1359"/>
      <c r="QRF2350" s="1359"/>
      <c r="QRG2350" s="1359"/>
      <c r="QRH2350" s="1359"/>
      <c r="QRI2350" s="1359"/>
      <c r="QRJ2350" s="1359"/>
      <c r="QRK2350" s="1359"/>
      <c r="QRL2350" s="1359"/>
      <c r="QRM2350" s="1359"/>
      <c r="QRN2350" s="1359"/>
      <c r="QRO2350" s="1359"/>
      <c r="QRP2350" s="1359"/>
      <c r="QRQ2350" s="1359"/>
      <c r="QRR2350" s="1359"/>
      <c r="QRS2350" s="1359"/>
      <c r="QRT2350" s="1359"/>
      <c r="QRU2350" s="1359"/>
      <c r="QRV2350" s="1359"/>
      <c r="QRW2350" s="1359"/>
      <c r="QRX2350" s="1359"/>
      <c r="QRY2350" s="1359"/>
      <c r="QRZ2350" s="1359"/>
      <c r="QSA2350" s="1359"/>
      <c r="QSB2350" s="1359"/>
      <c r="QSC2350" s="1359"/>
      <c r="QSD2350" s="1359"/>
      <c r="QSE2350" s="1359"/>
      <c r="QSF2350" s="1359"/>
      <c r="QSG2350" s="1359"/>
      <c r="QSH2350" s="1359"/>
      <c r="QSI2350" s="1359"/>
      <c r="QSJ2350" s="1359"/>
      <c r="QSK2350" s="1359"/>
      <c r="QSL2350" s="1359"/>
      <c r="QSM2350" s="1359"/>
      <c r="QSN2350" s="1359"/>
      <c r="QSO2350" s="1359"/>
      <c r="QSP2350" s="1359"/>
      <c r="QSQ2350" s="1359"/>
      <c r="QSR2350" s="1359"/>
      <c r="QSS2350" s="1359"/>
      <c r="QST2350" s="1359"/>
      <c r="QSU2350" s="1359"/>
      <c r="QSV2350" s="1359"/>
      <c r="QSW2350" s="1359"/>
      <c r="QSX2350" s="1359"/>
      <c r="QSY2350" s="1359"/>
      <c r="QSZ2350" s="1359"/>
      <c r="QTA2350" s="1359"/>
      <c r="QTB2350" s="1359"/>
      <c r="QTC2350" s="1359"/>
      <c r="QTD2350" s="1359"/>
      <c r="QTE2350" s="1359"/>
      <c r="QTF2350" s="1359"/>
      <c r="QTG2350" s="1359"/>
      <c r="QTH2350" s="1359"/>
      <c r="QTI2350" s="1359"/>
      <c r="QTJ2350" s="1359"/>
      <c r="QTK2350" s="1359"/>
      <c r="QTL2350" s="1359"/>
      <c r="QTM2350" s="1359"/>
      <c r="QTN2350" s="1359"/>
      <c r="QTO2350" s="1359"/>
      <c r="QTP2350" s="1359"/>
      <c r="QTQ2350" s="1359"/>
      <c r="QTR2350" s="1359"/>
      <c r="QTS2350" s="1359"/>
      <c r="QTT2350" s="1359"/>
      <c r="QTU2350" s="1359"/>
      <c r="QTV2350" s="1359"/>
      <c r="QTW2350" s="1359"/>
      <c r="QTX2350" s="1359"/>
      <c r="QTY2350" s="1359"/>
      <c r="QTZ2350" s="1359"/>
      <c r="QUA2350" s="1359"/>
      <c r="QUB2350" s="1359"/>
      <c r="QUC2350" s="1359"/>
      <c r="QUD2350" s="1359"/>
      <c r="QUE2350" s="1359"/>
      <c r="QUF2350" s="1359"/>
      <c r="QUG2350" s="1359"/>
      <c r="QUH2350" s="1359"/>
      <c r="QUI2350" s="1359"/>
      <c r="QUJ2350" s="1359"/>
      <c r="QUK2350" s="1359"/>
      <c r="QUL2350" s="1359"/>
      <c r="QUM2350" s="1359"/>
      <c r="QUN2350" s="1359"/>
      <c r="QUO2350" s="1359"/>
      <c r="QUP2350" s="1359"/>
      <c r="QUQ2350" s="1359"/>
      <c r="QUR2350" s="1359"/>
      <c r="QUS2350" s="1359"/>
      <c r="QUT2350" s="1359"/>
      <c r="QUU2350" s="1359"/>
      <c r="QUV2350" s="1359"/>
      <c r="QUW2350" s="1359"/>
      <c r="QUX2350" s="1359"/>
      <c r="QUY2350" s="1359"/>
      <c r="QUZ2350" s="1359"/>
      <c r="QVA2350" s="1359"/>
      <c r="QVB2350" s="1359"/>
      <c r="QVC2350" s="1359"/>
      <c r="QVD2350" s="1359"/>
      <c r="QVE2350" s="1359"/>
      <c r="QVF2350" s="1359"/>
      <c r="QVG2350" s="1359"/>
      <c r="QVH2350" s="1359"/>
      <c r="QVI2350" s="1359"/>
      <c r="QVJ2350" s="1359"/>
      <c r="QVK2350" s="1359"/>
      <c r="QVL2350" s="1359"/>
      <c r="QVM2350" s="1359"/>
      <c r="QVN2350" s="1359"/>
      <c r="QVO2350" s="1359"/>
      <c r="QVP2350" s="1359"/>
      <c r="QVQ2350" s="1359"/>
      <c r="QVR2350" s="1359"/>
      <c r="QVS2350" s="1359"/>
      <c r="QVT2350" s="1359"/>
      <c r="QVU2350" s="1359"/>
      <c r="QVV2350" s="1359"/>
      <c r="QVW2350" s="1359"/>
      <c r="QVX2350" s="1359"/>
      <c r="QVY2350" s="1359"/>
      <c r="QVZ2350" s="1359"/>
      <c r="QWA2350" s="1359"/>
      <c r="QWB2350" s="1359"/>
      <c r="QWC2350" s="1359"/>
      <c r="QWD2350" s="1359"/>
      <c r="QWE2350" s="1359"/>
      <c r="QWF2350" s="1359"/>
      <c r="QWG2350" s="1359"/>
      <c r="QWH2350" s="1359"/>
      <c r="QWI2350" s="1359"/>
      <c r="QWJ2350" s="1359"/>
      <c r="QWK2350" s="1359"/>
      <c r="QWL2350" s="1359"/>
      <c r="QWM2350" s="1359"/>
      <c r="QWN2350" s="1359"/>
      <c r="QWO2350" s="1359"/>
      <c r="QWP2350" s="1359"/>
      <c r="QWQ2350" s="1359"/>
      <c r="QWR2350" s="1359"/>
      <c r="QWS2350" s="1359"/>
      <c r="QWT2350" s="1359"/>
      <c r="QWU2350" s="1359"/>
      <c r="QWV2350" s="1359"/>
      <c r="QWW2350" s="1359"/>
      <c r="QWX2350" s="1359"/>
      <c r="QWY2350" s="1359"/>
      <c r="QWZ2350" s="1359"/>
      <c r="QXA2350" s="1359"/>
      <c r="QXB2350" s="1359"/>
      <c r="QXC2350" s="1359"/>
      <c r="QXD2350" s="1359"/>
      <c r="QXE2350" s="1359"/>
      <c r="QXF2350" s="1359"/>
      <c r="QXG2350" s="1359"/>
      <c r="QXH2350" s="1359"/>
      <c r="QXI2350" s="1359"/>
      <c r="QXJ2350" s="1359"/>
      <c r="QXK2350" s="1359"/>
      <c r="QXL2350" s="1359"/>
      <c r="QXM2350" s="1359"/>
      <c r="QXN2350" s="1359"/>
      <c r="QXO2350" s="1359"/>
      <c r="QXP2350" s="1359"/>
      <c r="QXQ2350" s="1359"/>
      <c r="QXR2350" s="1359"/>
      <c r="QXS2350" s="1359"/>
      <c r="QXT2350" s="1359"/>
      <c r="QXU2350" s="1359"/>
      <c r="QXV2350" s="1359"/>
      <c r="QXW2350" s="1359"/>
      <c r="QXX2350" s="1359"/>
      <c r="QXY2350" s="1359"/>
      <c r="QXZ2350" s="1359"/>
      <c r="QYA2350" s="1359"/>
      <c r="QYB2350" s="1359"/>
      <c r="QYC2350" s="1359"/>
      <c r="QYD2350" s="1359"/>
      <c r="QYE2350" s="1359"/>
      <c r="QYF2350" s="1359"/>
      <c r="QYG2350" s="1359"/>
      <c r="QYH2350" s="1359"/>
      <c r="QYI2350" s="1359"/>
      <c r="QYJ2350" s="1359"/>
      <c r="QYK2350" s="1359"/>
      <c r="QYL2350" s="1359"/>
      <c r="QYM2350" s="1359"/>
      <c r="QYN2350" s="1359"/>
      <c r="QYO2350" s="1359"/>
      <c r="QYP2350" s="1359"/>
      <c r="QYQ2350" s="1359"/>
      <c r="QYR2350" s="1359"/>
      <c r="QYS2350" s="1359"/>
      <c r="QYT2350" s="1359"/>
      <c r="QYU2350" s="1359"/>
      <c r="QYV2350" s="1359"/>
      <c r="QYW2350" s="1359"/>
      <c r="QYX2350" s="1359"/>
      <c r="QYY2350" s="1359"/>
      <c r="QYZ2350" s="1359"/>
      <c r="QZA2350" s="1359"/>
      <c r="QZB2350" s="1359"/>
      <c r="QZC2350" s="1359"/>
      <c r="QZD2350" s="1359"/>
      <c r="QZE2350" s="1359"/>
      <c r="QZF2350" s="1359"/>
      <c r="QZG2350" s="1359"/>
      <c r="QZH2350" s="1359"/>
      <c r="QZI2350" s="1359"/>
      <c r="QZJ2350" s="1359"/>
      <c r="QZK2350" s="1359"/>
      <c r="QZL2350" s="1359"/>
      <c r="QZM2350" s="1359"/>
      <c r="QZN2350" s="1359"/>
      <c r="QZO2350" s="1359"/>
      <c r="QZP2350" s="1359"/>
      <c r="QZQ2350" s="1359"/>
      <c r="QZR2350" s="1359"/>
      <c r="QZS2350" s="1359"/>
      <c r="QZT2350" s="1359"/>
      <c r="QZU2350" s="1359"/>
      <c r="QZV2350" s="1359"/>
      <c r="QZW2350" s="1359"/>
      <c r="QZX2350" s="1359"/>
      <c r="QZY2350" s="1359"/>
      <c r="QZZ2350" s="1359"/>
      <c r="RAA2350" s="1359"/>
      <c r="RAB2350" s="1359"/>
      <c r="RAC2350" s="1359"/>
      <c r="RAD2350" s="1359"/>
      <c r="RAE2350" s="1359"/>
      <c r="RAF2350" s="1359"/>
      <c r="RAG2350" s="1359"/>
      <c r="RAH2350" s="1359"/>
      <c r="RAI2350" s="1359"/>
      <c r="RAJ2350" s="1359"/>
      <c r="RAK2350" s="1359"/>
      <c r="RAL2350" s="1359"/>
      <c r="RAM2350" s="1359"/>
      <c r="RAN2350" s="1359"/>
      <c r="RAO2350" s="1359"/>
      <c r="RAP2350" s="1359"/>
      <c r="RAQ2350" s="1359"/>
      <c r="RAR2350" s="1359"/>
      <c r="RAS2350" s="1359"/>
      <c r="RAT2350" s="1359"/>
      <c r="RAU2350" s="1359"/>
      <c r="RAV2350" s="1359"/>
      <c r="RAW2350" s="1359"/>
      <c r="RAX2350" s="1359"/>
      <c r="RAY2350" s="1359"/>
      <c r="RAZ2350" s="1359"/>
      <c r="RBA2350" s="1359"/>
      <c r="RBB2350" s="1359"/>
      <c r="RBC2350" s="1359"/>
      <c r="RBD2350" s="1359"/>
      <c r="RBE2350" s="1359"/>
      <c r="RBF2350" s="1359"/>
      <c r="RBG2350" s="1359"/>
      <c r="RBH2350" s="1359"/>
      <c r="RBI2350" s="1359"/>
      <c r="RBJ2350" s="1359"/>
      <c r="RBK2350" s="1359"/>
      <c r="RBL2350" s="1359"/>
      <c r="RBM2350" s="1359"/>
      <c r="RBN2350" s="1359"/>
      <c r="RBO2350" s="1359"/>
      <c r="RBP2350" s="1359"/>
      <c r="RBQ2350" s="1359"/>
      <c r="RBR2350" s="1359"/>
      <c r="RBS2350" s="1359"/>
      <c r="RBT2350" s="1359"/>
      <c r="RBU2350" s="1359"/>
      <c r="RBV2350" s="1359"/>
      <c r="RBW2350" s="1359"/>
      <c r="RBX2350" s="1359"/>
      <c r="RBY2350" s="1359"/>
      <c r="RBZ2350" s="1359"/>
      <c r="RCA2350" s="1359"/>
      <c r="RCB2350" s="1359"/>
      <c r="RCC2350" s="1359"/>
      <c r="RCD2350" s="1359"/>
      <c r="RCE2350" s="1359"/>
      <c r="RCF2350" s="1359"/>
      <c r="RCG2350" s="1359"/>
      <c r="RCH2350" s="1359"/>
      <c r="RCI2350" s="1359"/>
      <c r="RCJ2350" s="1359"/>
      <c r="RCK2350" s="1359"/>
      <c r="RCL2350" s="1359"/>
      <c r="RCM2350" s="1359"/>
      <c r="RCN2350" s="1359"/>
      <c r="RCO2350" s="1359"/>
      <c r="RCP2350" s="1359"/>
      <c r="RCQ2350" s="1359"/>
      <c r="RCR2350" s="1359"/>
      <c r="RCS2350" s="1359"/>
      <c r="RCT2350" s="1359"/>
      <c r="RCU2350" s="1359"/>
      <c r="RCV2350" s="1359"/>
      <c r="RCW2350" s="1359"/>
      <c r="RCX2350" s="1359"/>
      <c r="RCY2350" s="1359"/>
      <c r="RCZ2350" s="1359"/>
      <c r="RDA2350" s="1359"/>
      <c r="RDB2350" s="1359"/>
      <c r="RDC2350" s="1359"/>
      <c r="RDD2350" s="1359"/>
      <c r="RDE2350" s="1359"/>
      <c r="RDF2350" s="1359"/>
      <c r="RDG2350" s="1359"/>
      <c r="RDH2350" s="1359"/>
      <c r="RDI2350" s="1359"/>
      <c r="RDJ2350" s="1359"/>
      <c r="RDK2350" s="1359"/>
      <c r="RDL2350" s="1359"/>
      <c r="RDM2350" s="1359"/>
      <c r="RDN2350" s="1359"/>
      <c r="RDO2350" s="1359"/>
      <c r="RDP2350" s="1359"/>
      <c r="RDQ2350" s="1359"/>
      <c r="RDR2350" s="1359"/>
      <c r="RDS2350" s="1359"/>
      <c r="RDT2350" s="1359"/>
      <c r="RDU2350" s="1359"/>
      <c r="RDV2350" s="1359"/>
      <c r="RDW2350" s="1359"/>
      <c r="RDX2350" s="1359"/>
      <c r="RDY2350" s="1359"/>
      <c r="RDZ2350" s="1359"/>
      <c r="REA2350" s="1359"/>
      <c r="REB2350" s="1359"/>
      <c r="REC2350" s="1359"/>
      <c r="RED2350" s="1359"/>
      <c r="REE2350" s="1359"/>
      <c r="REF2350" s="1359"/>
      <c r="REG2350" s="1359"/>
      <c r="REH2350" s="1359"/>
      <c r="REI2350" s="1359"/>
      <c r="REJ2350" s="1359"/>
      <c r="REK2350" s="1359"/>
      <c r="REL2350" s="1359"/>
      <c r="REM2350" s="1359"/>
      <c r="REN2350" s="1359"/>
      <c r="REO2350" s="1359"/>
      <c r="REP2350" s="1359"/>
      <c r="REQ2350" s="1359"/>
      <c r="RER2350" s="1359"/>
      <c r="RES2350" s="1359"/>
      <c r="RET2350" s="1359"/>
      <c r="REU2350" s="1359"/>
      <c r="REV2350" s="1359"/>
      <c r="REW2350" s="1359"/>
      <c r="REX2350" s="1359"/>
      <c r="REY2350" s="1359"/>
      <c r="REZ2350" s="1359"/>
      <c r="RFA2350" s="1359"/>
      <c r="RFB2350" s="1359"/>
      <c r="RFC2350" s="1359"/>
      <c r="RFD2350" s="1359"/>
      <c r="RFE2350" s="1359"/>
      <c r="RFF2350" s="1359"/>
      <c r="RFG2350" s="1359"/>
      <c r="RFH2350" s="1359"/>
      <c r="RFI2350" s="1359"/>
      <c r="RFJ2350" s="1359"/>
      <c r="RFK2350" s="1359"/>
      <c r="RFL2350" s="1359"/>
      <c r="RFM2350" s="1359"/>
      <c r="RFN2350" s="1359"/>
      <c r="RFO2350" s="1359"/>
      <c r="RFP2350" s="1359"/>
      <c r="RFQ2350" s="1359"/>
      <c r="RFR2350" s="1359"/>
      <c r="RFS2350" s="1359"/>
      <c r="RFT2350" s="1359"/>
      <c r="RFU2350" s="1359"/>
      <c r="RFV2350" s="1359"/>
      <c r="RFW2350" s="1359"/>
      <c r="RFX2350" s="1359"/>
      <c r="RFY2350" s="1359"/>
      <c r="RFZ2350" s="1359"/>
      <c r="RGA2350" s="1359"/>
      <c r="RGB2350" s="1359"/>
      <c r="RGC2350" s="1359"/>
      <c r="RGD2350" s="1359"/>
      <c r="RGE2350" s="1359"/>
      <c r="RGF2350" s="1359"/>
      <c r="RGG2350" s="1359"/>
      <c r="RGH2350" s="1359"/>
      <c r="RGI2350" s="1359"/>
      <c r="RGJ2350" s="1359"/>
      <c r="RGK2350" s="1359"/>
      <c r="RGL2350" s="1359"/>
      <c r="RGM2350" s="1359"/>
      <c r="RGN2350" s="1359"/>
      <c r="RGO2350" s="1359"/>
      <c r="RGP2350" s="1359"/>
      <c r="RGQ2350" s="1359"/>
      <c r="RGR2350" s="1359"/>
      <c r="RGS2350" s="1359"/>
      <c r="RGT2350" s="1359"/>
      <c r="RGU2350" s="1359"/>
      <c r="RGV2350" s="1359"/>
      <c r="RGW2350" s="1359"/>
      <c r="RGX2350" s="1359"/>
      <c r="RGY2350" s="1359"/>
      <c r="RGZ2350" s="1359"/>
      <c r="RHA2350" s="1359"/>
      <c r="RHB2350" s="1359"/>
      <c r="RHC2350" s="1359"/>
      <c r="RHD2350" s="1359"/>
      <c r="RHE2350" s="1359"/>
      <c r="RHF2350" s="1359"/>
      <c r="RHG2350" s="1359"/>
      <c r="RHH2350" s="1359"/>
      <c r="RHI2350" s="1359"/>
      <c r="RHJ2350" s="1359"/>
      <c r="RHK2350" s="1359"/>
      <c r="RHL2350" s="1359"/>
      <c r="RHM2350" s="1359"/>
      <c r="RHN2350" s="1359"/>
      <c r="RHO2350" s="1359"/>
      <c r="RHP2350" s="1359"/>
      <c r="RHQ2350" s="1359"/>
      <c r="RHR2350" s="1359"/>
      <c r="RHS2350" s="1359"/>
      <c r="RHT2350" s="1359"/>
      <c r="RHU2350" s="1359"/>
      <c r="RHV2350" s="1359"/>
      <c r="RHW2350" s="1359"/>
      <c r="RHX2350" s="1359"/>
      <c r="RHY2350" s="1359"/>
      <c r="RHZ2350" s="1359"/>
      <c r="RIA2350" s="1359"/>
      <c r="RIB2350" s="1359"/>
      <c r="RIC2350" s="1359"/>
      <c r="RID2350" s="1359"/>
      <c r="RIE2350" s="1359"/>
      <c r="RIF2350" s="1359"/>
      <c r="RIG2350" s="1359"/>
      <c r="RIH2350" s="1359"/>
      <c r="RII2350" s="1359"/>
      <c r="RIJ2350" s="1359"/>
      <c r="RIK2350" s="1359"/>
      <c r="RIL2350" s="1359"/>
      <c r="RIM2350" s="1359"/>
      <c r="RIN2350" s="1359"/>
      <c r="RIO2350" s="1359"/>
      <c r="RIP2350" s="1359"/>
      <c r="RIQ2350" s="1359"/>
      <c r="RIR2350" s="1359"/>
      <c r="RIS2350" s="1359"/>
      <c r="RIT2350" s="1359"/>
      <c r="RIU2350" s="1359"/>
      <c r="RIV2350" s="1359"/>
      <c r="RIW2350" s="1359"/>
      <c r="RIX2350" s="1359"/>
      <c r="RIY2350" s="1359"/>
      <c r="RIZ2350" s="1359"/>
      <c r="RJA2350" s="1359"/>
      <c r="RJB2350" s="1359"/>
      <c r="RJC2350" s="1359"/>
      <c r="RJD2350" s="1359"/>
      <c r="RJE2350" s="1359"/>
      <c r="RJF2350" s="1359"/>
      <c r="RJG2350" s="1359"/>
      <c r="RJH2350" s="1359"/>
      <c r="RJI2350" s="1359"/>
      <c r="RJJ2350" s="1359"/>
      <c r="RJK2350" s="1359"/>
      <c r="RJL2350" s="1359"/>
      <c r="RJM2350" s="1359"/>
      <c r="RJN2350" s="1359"/>
      <c r="RJO2350" s="1359"/>
      <c r="RJP2350" s="1359"/>
      <c r="RJQ2350" s="1359"/>
      <c r="RJR2350" s="1359"/>
      <c r="RJS2350" s="1359"/>
      <c r="RJT2350" s="1359"/>
      <c r="RJU2350" s="1359"/>
      <c r="RJV2350" s="1359"/>
      <c r="RJW2350" s="1359"/>
      <c r="RJX2350" s="1359"/>
      <c r="RJY2350" s="1359"/>
      <c r="RJZ2350" s="1359"/>
      <c r="RKA2350" s="1359"/>
      <c r="RKB2350" s="1359"/>
      <c r="RKC2350" s="1359"/>
      <c r="RKD2350" s="1359"/>
      <c r="RKE2350" s="1359"/>
      <c r="RKF2350" s="1359"/>
      <c r="RKG2350" s="1359"/>
      <c r="RKH2350" s="1359"/>
      <c r="RKI2350" s="1359"/>
      <c r="RKJ2350" s="1359"/>
      <c r="RKK2350" s="1359"/>
      <c r="RKL2350" s="1359"/>
      <c r="RKM2350" s="1359"/>
      <c r="RKN2350" s="1359"/>
      <c r="RKO2350" s="1359"/>
      <c r="RKP2350" s="1359"/>
      <c r="RKQ2350" s="1359"/>
      <c r="RKR2350" s="1359"/>
      <c r="RKS2350" s="1359"/>
      <c r="RKT2350" s="1359"/>
      <c r="RKU2350" s="1359"/>
      <c r="RKV2350" s="1359"/>
      <c r="RKW2350" s="1359"/>
      <c r="RKX2350" s="1359"/>
      <c r="RKY2350" s="1359"/>
      <c r="RKZ2350" s="1359"/>
      <c r="RLA2350" s="1359"/>
      <c r="RLB2350" s="1359"/>
      <c r="RLC2350" s="1359"/>
      <c r="RLD2350" s="1359"/>
      <c r="RLE2350" s="1359"/>
      <c r="RLF2350" s="1359"/>
      <c r="RLG2350" s="1359"/>
      <c r="RLH2350" s="1359"/>
      <c r="RLI2350" s="1359"/>
      <c r="RLJ2350" s="1359"/>
      <c r="RLK2350" s="1359"/>
      <c r="RLL2350" s="1359"/>
      <c r="RLM2350" s="1359"/>
      <c r="RLN2350" s="1359"/>
      <c r="RLO2350" s="1359"/>
      <c r="RLP2350" s="1359"/>
      <c r="RLQ2350" s="1359"/>
      <c r="RLR2350" s="1359"/>
      <c r="RLS2350" s="1359"/>
      <c r="RLT2350" s="1359"/>
      <c r="RLU2350" s="1359"/>
      <c r="RLV2350" s="1359"/>
      <c r="RLW2350" s="1359"/>
      <c r="RLX2350" s="1359"/>
      <c r="RLY2350" s="1359"/>
      <c r="RLZ2350" s="1359"/>
      <c r="RMA2350" s="1359"/>
      <c r="RMB2350" s="1359"/>
      <c r="RMC2350" s="1359"/>
      <c r="RMD2350" s="1359"/>
      <c r="RME2350" s="1359"/>
      <c r="RMF2350" s="1359"/>
      <c r="RMG2350" s="1359"/>
      <c r="RMH2350" s="1359"/>
      <c r="RMI2350" s="1359"/>
      <c r="RMJ2350" s="1359"/>
      <c r="RMK2350" s="1359"/>
      <c r="RML2350" s="1359"/>
      <c r="RMM2350" s="1359"/>
      <c r="RMN2350" s="1359"/>
      <c r="RMO2350" s="1359"/>
      <c r="RMP2350" s="1359"/>
      <c r="RMQ2350" s="1359"/>
      <c r="RMR2350" s="1359"/>
      <c r="RMS2350" s="1359"/>
      <c r="RMT2350" s="1359"/>
      <c r="RMU2350" s="1359"/>
      <c r="RMV2350" s="1359"/>
      <c r="RMW2350" s="1359"/>
      <c r="RMX2350" s="1359"/>
      <c r="RMY2350" s="1359"/>
      <c r="RMZ2350" s="1359"/>
      <c r="RNA2350" s="1359"/>
      <c r="RNB2350" s="1359"/>
      <c r="RNC2350" s="1359"/>
      <c r="RND2350" s="1359"/>
      <c r="RNE2350" s="1359"/>
      <c r="RNF2350" s="1359"/>
      <c r="RNG2350" s="1359"/>
      <c r="RNH2350" s="1359"/>
      <c r="RNI2350" s="1359"/>
      <c r="RNJ2350" s="1359"/>
      <c r="RNK2350" s="1359"/>
      <c r="RNL2350" s="1359"/>
      <c r="RNM2350" s="1359"/>
      <c r="RNN2350" s="1359"/>
      <c r="RNO2350" s="1359"/>
      <c r="RNP2350" s="1359"/>
      <c r="RNQ2350" s="1359"/>
      <c r="RNR2350" s="1359"/>
      <c r="RNS2350" s="1359"/>
      <c r="RNT2350" s="1359"/>
      <c r="RNU2350" s="1359"/>
      <c r="RNV2350" s="1359"/>
      <c r="RNW2350" s="1359"/>
      <c r="RNX2350" s="1359"/>
      <c r="RNY2350" s="1359"/>
      <c r="RNZ2350" s="1359"/>
      <c r="ROA2350" s="1359"/>
      <c r="ROB2350" s="1359"/>
      <c r="ROC2350" s="1359"/>
      <c r="ROD2350" s="1359"/>
      <c r="ROE2350" s="1359"/>
      <c r="ROF2350" s="1359"/>
      <c r="ROG2350" s="1359"/>
      <c r="ROH2350" s="1359"/>
      <c r="ROI2350" s="1359"/>
      <c r="ROJ2350" s="1359"/>
      <c r="ROK2350" s="1359"/>
      <c r="ROL2350" s="1359"/>
      <c r="ROM2350" s="1359"/>
      <c r="RON2350" s="1359"/>
      <c r="ROO2350" s="1359"/>
      <c r="ROP2350" s="1359"/>
      <c r="ROQ2350" s="1359"/>
      <c r="ROR2350" s="1359"/>
      <c r="ROS2350" s="1359"/>
      <c r="ROT2350" s="1359"/>
      <c r="ROU2350" s="1359"/>
      <c r="ROV2350" s="1359"/>
      <c r="ROW2350" s="1359"/>
      <c r="ROX2350" s="1359"/>
      <c r="ROY2350" s="1359"/>
      <c r="ROZ2350" s="1359"/>
      <c r="RPA2350" s="1359"/>
      <c r="RPB2350" s="1359"/>
      <c r="RPC2350" s="1359"/>
      <c r="RPD2350" s="1359"/>
      <c r="RPE2350" s="1359"/>
      <c r="RPF2350" s="1359"/>
      <c r="RPG2350" s="1359"/>
      <c r="RPH2350" s="1359"/>
      <c r="RPI2350" s="1359"/>
      <c r="RPJ2350" s="1359"/>
      <c r="RPK2350" s="1359"/>
      <c r="RPL2350" s="1359"/>
      <c r="RPM2350" s="1359"/>
      <c r="RPN2350" s="1359"/>
      <c r="RPO2350" s="1359"/>
      <c r="RPP2350" s="1359"/>
      <c r="RPQ2350" s="1359"/>
      <c r="RPR2350" s="1359"/>
      <c r="RPS2350" s="1359"/>
      <c r="RPT2350" s="1359"/>
      <c r="RPU2350" s="1359"/>
      <c r="RPV2350" s="1359"/>
      <c r="RPW2350" s="1359"/>
      <c r="RPX2350" s="1359"/>
      <c r="RPY2350" s="1359"/>
      <c r="RPZ2350" s="1359"/>
      <c r="RQA2350" s="1359"/>
      <c r="RQB2350" s="1359"/>
      <c r="RQC2350" s="1359"/>
      <c r="RQD2350" s="1359"/>
      <c r="RQE2350" s="1359"/>
      <c r="RQF2350" s="1359"/>
      <c r="RQG2350" s="1359"/>
      <c r="RQH2350" s="1359"/>
      <c r="RQI2350" s="1359"/>
      <c r="RQJ2350" s="1359"/>
      <c r="RQK2350" s="1359"/>
      <c r="RQL2350" s="1359"/>
      <c r="RQM2350" s="1359"/>
      <c r="RQN2350" s="1359"/>
      <c r="RQO2350" s="1359"/>
      <c r="RQP2350" s="1359"/>
      <c r="RQQ2350" s="1359"/>
      <c r="RQR2350" s="1359"/>
      <c r="RQS2350" s="1359"/>
      <c r="RQT2350" s="1359"/>
      <c r="RQU2350" s="1359"/>
      <c r="RQV2350" s="1359"/>
      <c r="RQW2350" s="1359"/>
      <c r="RQX2350" s="1359"/>
      <c r="RQY2350" s="1359"/>
      <c r="RQZ2350" s="1359"/>
      <c r="RRA2350" s="1359"/>
      <c r="RRB2350" s="1359"/>
      <c r="RRC2350" s="1359"/>
      <c r="RRD2350" s="1359"/>
      <c r="RRE2350" s="1359"/>
      <c r="RRF2350" s="1359"/>
      <c r="RRG2350" s="1359"/>
      <c r="RRH2350" s="1359"/>
      <c r="RRI2350" s="1359"/>
      <c r="RRJ2350" s="1359"/>
      <c r="RRK2350" s="1359"/>
      <c r="RRL2350" s="1359"/>
      <c r="RRM2350" s="1359"/>
      <c r="RRN2350" s="1359"/>
      <c r="RRO2350" s="1359"/>
      <c r="RRP2350" s="1359"/>
      <c r="RRQ2350" s="1359"/>
      <c r="RRR2350" s="1359"/>
      <c r="RRS2350" s="1359"/>
      <c r="RRT2350" s="1359"/>
      <c r="RRU2350" s="1359"/>
      <c r="RRV2350" s="1359"/>
      <c r="RRW2350" s="1359"/>
      <c r="RRX2350" s="1359"/>
      <c r="RRY2350" s="1359"/>
      <c r="RRZ2350" s="1359"/>
      <c r="RSA2350" s="1359"/>
      <c r="RSB2350" s="1359"/>
      <c r="RSC2350" s="1359"/>
      <c r="RSD2350" s="1359"/>
      <c r="RSE2350" s="1359"/>
      <c r="RSF2350" s="1359"/>
      <c r="RSG2350" s="1359"/>
      <c r="RSH2350" s="1359"/>
      <c r="RSI2350" s="1359"/>
      <c r="RSJ2350" s="1359"/>
      <c r="RSK2350" s="1359"/>
      <c r="RSL2350" s="1359"/>
      <c r="RSM2350" s="1359"/>
      <c r="RSN2350" s="1359"/>
      <c r="RSO2350" s="1359"/>
      <c r="RSP2350" s="1359"/>
      <c r="RSQ2350" s="1359"/>
      <c r="RSR2350" s="1359"/>
      <c r="RSS2350" s="1359"/>
      <c r="RST2350" s="1359"/>
      <c r="RSU2350" s="1359"/>
      <c r="RSV2350" s="1359"/>
      <c r="RSW2350" s="1359"/>
      <c r="RSX2350" s="1359"/>
      <c r="RSY2350" s="1359"/>
      <c r="RSZ2350" s="1359"/>
      <c r="RTA2350" s="1359"/>
      <c r="RTB2350" s="1359"/>
      <c r="RTC2350" s="1359"/>
      <c r="RTD2350" s="1359"/>
      <c r="RTE2350" s="1359"/>
      <c r="RTF2350" s="1359"/>
      <c r="RTG2350" s="1359"/>
      <c r="RTH2350" s="1359"/>
      <c r="RTI2350" s="1359"/>
      <c r="RTJ2350" s="1359"/>
      <c r="RTK2350" s="1359"/>
      <c r="RTL2350" s="1359"/>
      <c r="RTM2350" s="1359"/>
      <c r="RTN2350" s="1359"/>
      <c r="RTO2350" s="1359"/>
      <c r="RTP2350" s="1359"/>
      <c r="RTQ2350" s="1359"/>
      <c r="RTR2350" s="1359"/>
      <c r="RTS2350" s="1359"/>
      <c r="RTT2350" s="1359"/>
      <c r="RTU2350" s="1359"/>
      <c r="RTV2350" s="1359"/>
      <c r="RTW2350" s="1359"/>
      <c r="RTX2350" s="1359"/>
      <c r="RTY2350" s="1359"/>
      <c r="RTZ2350" s="1359"/>
      <c r="RUA2350" s="1359"/>
      <c r="RUB2350" s="1359"/>
      <c r="RUC2350" s="1359"/>
      <c r="RUD2350" s="1359"/>
      <c r="RUE2350" s="1359"/>
      <c r="RUF2350" s="1359"/>
      <c r="RUG2350" s="1359"/>
      <c r="RUH2350" s="1359"/>
      <c r="RUI2350" s="1359"/>
      <c r="RUJ2350" s="1359"/>
      <c r="RUK2350" s="1359"/>
      <c r="RUL2350" s="1359"/>
      <c r="RUM2350" s="1359"/>
      <c r="RUN2350" s="1359"/>
      <c r="RUO2350" s="1359"/>
      <c r="RUP2350" s="1359"/>
      <c r="RUQ2350" s="1359"/>
      <c r="RUR2350" s="1359"/>
      <c r="RUS2350" s="1359"/>
      <c r="RUT2350" s="1359"/>
      <c r="RUU2350" s="1359"/>
      <c r="RUV2350" s="1359"/>
      <c r="RUW2350" s="1359"/>
      <c r="RUX2350" s="1359"/>
      <c r="RUY2350" s="1359"/>
      <c r="RUZ2350" s="1359"/>
      <c r="RVA2350" s="1359"/>
      <c r="RVB2350" s="1359"/>
      <c r="RVC2350" s="1359"/>
      <c r="RVD2350" s="1359"/>
      <c r="RVE2350" s="1359"/>
      <c r="RVF2350" s="1359"/>
      <c r="RVG2350" s="1359"/>
      <c r="RVH2350" s="1359"/>
      <c r="RVI2350" s="1359"/>
      <c r="RVJ2350" s="1359"/>
      <c r="RVK2350" s="1359"/>
      <c r="RVL2350" s="1359"/>
      <c r="RVM2350" s="1359"/>
      <c r="RVN2350" s="1359"/>
      <c r="RVO2350" s="1359"/>
      <c r="RVP2350" s="1359"/>
      <c r="RVQ2350" s="1359"/>
      <c r="RVR2350" s="1359"/>
      <c r="RVS2350" s="1359"/>
      <c r="RVT2350" s="1359"/>
      <c r="RVU2350" s="1359"/>
      <c r="RVV2350" s="1359"/>
      <c r="RVW2350" s="1359"/>
      <c r="RVX2350" s="1359"/>
      <c r="RVY2350" s="1359"/>
      <c r="RVZ2350" s="1359"/>
      <c r="RWA2350" s="1359"/>
      <c r="RWB2350" s="1359"/>
      <c r="RWC2350" s="1359"/>
      <c r="RWD2350" s="1359"/>
      <c r="RWE2350" s="1359"/>
      <c r="RWF2350" s="1359"/>
      <c r="RWG2350" s="1359"/>
      <c r="RWH2350" s="1359"/>
      <c r="RWI2350" s="1359"/>
      <c r="RWJ2350" s="1359"/>
      <c r="RWK2350" s="1359"/>
      <c r="RWL2350" s="1359"/>
      <c r="RWM2350" s="1359"/>
      <c r="RWN2350" s="1359"/>
      <c r="RWO2350" s="1359"/>
      <c r="RWP2350" s="1359"/>
      <c r="RWQ2350" s="1359"/>
      <c r="RWR2350" s="1359"/>
      <c r="RWS2350" s="1359"/>
      <c r="RWT2350" s="1359"/>
      <c r="RWU2350" s="1359"/>
      <c r="RWV2350" s="1359"/>
      <c r="RWW2350" s="1359"/>
      <c r="RWX2350" s="1359"/>
      <c r="RWY2350" s="1359"/>
      <c r="RWZ2350" s="1359"/>
      <c r="RXA2350" s="1359"/>
      <c r="RXB2350" s="1359"/>
      <c r="RXC2350" s="1359"/>
      <c r="RXD2350" s="1359"/>
      <c r="RXE2350" s="1359"/>
      <c r="RXF2350" s="1359"/>
      <c r="RXG2350" s="1359"/>
      <c r="RXH2350" s="1359"/>
      <c r="RXI2350" s="1359"/>
      <c r="RXJ2350" s="1359"/>
      <c r="RXK2350" s="1359"/>
      <c r="RXL2350" s="1359"/>
      <c r="RXM2350" s="1359"/>
      <c r="RXN2350" s="1359"/>
      <c r="RXO2350" s="1359"/>
      <c r="RXP2350" s="1359"/>
      <c r="RXQ2350" s="1359"/>
      <c r="RXR2350" s="1359"/>
      <c r="RXS2350" s="1359"/>
      <c r="RXT2350" s="1359"/>
      <c r="RXU2350" s="1359"/>
      <c r="RXV2350" s="1359"/>
      <c r="RXW2350" s="1359"/>
      <c r="RXX2350" s="1359"/>
      <c r="RXY2350" s="1359"/>
      <c r="RXZ2350" s="1359"/>
      <c r="RYA2350" s="1359"/>
      <c r="RYB2350" s="1359"/>
      <c r="RYC2350" s="1359"/>
      <c r="RYD2350" s="1359"/>
      <c r="RYE2350" s="1359"/>
      <c r="RYF2350" s="1359"/>
      <c r="RYG2350" s="1359"/>
      <c r="RYH2350" s="1359"/>
      <c r="RYI2350" s="1359"/>
      <c r="RYJ2350" s="1359"/>
      <c r="RYK2350" s="1359"/>
      <c r="RYL2350" s="1359"/>
      <c r="RYM2350" s="1359"/>
      <c r="RYN2350" s="1359"/>
      <c r="RYO2350" s="1359"/>
      <c r="RYP2350" s="1359"/>
      <c r="RYQ2350" s="1359"/>
      <c r="RYR2350" s="1359"/>
      <c r="RYS2350" s="1359"/>
      <c r="RYT2350" s="1359"/>
      <c r="RYU2350" s="1359"/>
      <c r="RYV2350" s="1359"/>
      <c r="RYW2350" s="1359"/>
      <c r="RYX2350" s="1359"/>
      <c r="RYY2350" s="1359"/>
      <c r="RYZ2350" s="1359"/>
      <c r="RZA2350" s="1359"/>
      <c r="RZB2350" s="1359"/>
      <c r="RZC2350" s="1359"/>
      <c r="RZD2350" s="1359"/>
      <c r="RZE2350" s="1359"/>
      <c r="RZF2350" s="1359"/>
      <c r="RZG2350" s="1359"/>
      <c r="RZH2350" s="1359"/>
      <c r="RZI2350" s="1359"/>
      <c r="RZJ2350" s="1359"/>
      <c r="RZK2350" s="1359"/>
      <c r="RZL2350" s="1359"/>
      <c r="RZM2350" s="1359"/>
      <c r="RZN2350" s="1359"/>
      <c r="RZO2350" s="1359"/>
      <c r="RZP2350" s="1359"/>
      <c r="RZQ2350" s="1359"/>
      <c r="RZR2350" s="1359"/>
      <c r="RZS2350" s="1359"/>
      <c r="RZT2350" s="1359"/>
      <c r="RZU2350" s="1359"/>
      <c r="RZV2350" s="1359"/>
      <c r="RZW2350" s="1359"/>
      <c r="RZX2350" s="1359"/>
      <c r="RZY2350" s="1359"/>
      <c r="RZZ2350" s="1359"/>
      <c r="SAA2350" s="1359"/>
      <c r="SAB2350" s="1359"/>
      <c r="SAC2350" s="1359"/>
      <c r="SAD2350" s="1359"/>
      <c r="SAE2350" s="1359"/>
      <c r="SAF2350" s="1359"/>
      <c r="SAG2350" s="1359"/>
      <c r="SAH2350" s="1359"/>
      <c r="SAI2350" s="1359"/>
      <c r="SAJ2350" s="1359"/>
      <c r="SAK2350" s="1359"/>
      <c r="SAL2350" s="1359"/>
      <c r="SAM2350" s="1359"/>
      <c r="SAN2350" s="1359"/>
      <c r="SAO2350" s="1359"/>
      <c r="SAP2350" s="1359"/>
      <c r="SAQ2350" s="1359"/>
      <c r="SAR2350" s="1359"/>
      <c r="SAS2350" s="1359"/>
      <c r="SAT2350" s="1359"/>
      <c r="SAU2350" s="1359"/>
      <c r="SAV2350" s="1359"/>
      <c r="SAW2350" s="1359"/>
      <c r="SAX2350" s="1359"/>
      <c r="SAY2350" s="1359"/>
      <c r="SAZ2350" s="1359"/>
      <c r="SBA2350" s="1359"/>
      <c r="SBB2350" s="1359"/>
      <c r="SBC2350" s="1359"/>
      <c r="SBD2350" s="1359"/>
      <c r="SBE2350" s="1359"/>
      <c r="SBF2350" s="1359"/>
      <c r="SBG2350" s="1359"/>
      <c r="SBH2350" s="1359"/>
      <c r="SBI2350" s="1359"/>
      <c r="SBJ2350" s="1359"/>
      <c r="SBK2350" s="1359"/>
      <c r="SBL2350" s="1359"/>
      <c r="SBM2350" s="1359"/>
      <c r="SBN2350" s="1359"/>
      <c r="SBO2350" s="1359"/>
      <c r="SBP2350" s="1359"/>
      <c r="SBQ2350" s="1359"/>
      <c r="SBR2350" s="1359"/>
      <c r="SBS2350" s="1359"/>
      <c r="SBT2350" s="1359"/>
      <c r="SBU2350" s="1359"/>
      <c r="SBV2350" s="1359"/>
      <c r="SBW2350" s="1359"/>
      <c r="SBX2350" s="1359"/>
      <c r="SBY2350" s="1359"/>
      <c r="SBZ2350" s="1359"/>
      <c r="SCA2350" s="1359"/>
      <c r="SCB2350" s="1359"/>
      <c r="SCC2350" s="1359"/>
      <c r="SCD2350" s="1359"/>
      <c r="SCE2350" s="1359"/>
      <c r="SCF2350" s="1359"/>
      <c r="SCG2350" s="1359"/>
      <c r="SCH2350" s="1359"/>
      <c r="SCI2350" s="1359"/>
      <c r="SCJ2350" s="1359"/>
      <c r="SCK2350" s="1359"/>
      <c r="SCL2350" s="1359"/>
      <c r="SCM2350" s="1359"/>
      <c r="SCN2350" s="1359"/>
      <c r="SCO2350" s="1359"/>
      <c r="SCP2350" s="1359"/>
      <c r="SCQ2350" s="1359"/>
      <c r="SCR2350" s="1359"/>
      <c r="SCS2350" s="1359"/>
      <c r="SCT2350" s="1359"/>
      <c r="SCU2350" s="1359"/>
      <c r="SCV2350" s="1359"/>
      <c r="SCW2350" s="1359"/>
      <c r="SCX2350" s="1359"/>
      <c r="SCY2350" s="1359"/>
      <c r="SCZ2350" s="1359"/>
      <c r="SDA2350" s="1359"/>
      <c r="SDB2350" s="1359"/>
      <c r="SDC2350" s="1359"/>
      <c r="SDD2350" s="1359"/>
      <c r="SDE2350" s="1359"/>
      <c r="SDF2350" s="1359"/>
      <c r="SDG2350" s="1359"/>
      <c r="SDH2350" s="1359"/>
      <c r="SDI2350" s="1359"/>
      <c r="SDJ2350" s="1359"/>
      <c r="SDK2350" s="1359"/>
      <c r="SDL2350" s="1359"/>
      <c r="SDM2350" s="1359"/>
      <c r="SDN2350" s="1359"/>
      <c r="SDO2350" s="1359"/>
      <c r="SDP2350" s="1359"/>
      <c r="SDQ2350" s="1359"/>
      <c r="SDR2350" s="1359"/>
      <c r="SDS2350" s="1359"/>
      <c r="SDT2350" s="1359"/>
      <c r="SDU2350" s="1359"/>
      <c r="SDV2350" s="1359"/>
      <c r="SDW2350" s="1359"/>
      <c r="SDX2350" s="1359"/>
      <c r="SDY2350" s="1359"/>
      <c r="SDZ2350" s="1359"/>
      <c r="SEA2350" s="1359"/>
      <c r="SEB2350" s="1359"/>
      <c r="SEC2350" s="1359"/>
      <c r="SED2350" s="1359"/>
      <c r="SEE2350" s="1359"/>
      <c r="SEF2350" s="1359"/>
      <c r="SEG2350" s="1359"/>
      <c r="SEH2350" s="1359"/>
      <c r="SEI2350" s="1359"/>
      <c r="SEJ2350" s="1359"/>
      <c r="SEK2350" s="1359"/>
      <c r="SEL2350" s="1359"/>
      <c r="SEM2350" s="1359"/>
      <c r="SEN2350" s="1359"/>
      <c r="SEO2350" s="1359"/>
      <c r="SEP2350" s="1359"/>
      <c r="SEQ2350" s="1359"/>
      <c r="SER2350" s="1359"/>
      <c r="SES2350" s="1359"/>
      <c r="SET2350" s="1359"/>
      <c r="SEU2350" s="1359"/>
      <c r="SEV2350" s="1359"/>
      <c r="SEW2350" s="1359"/>
      <c r="SEX2350" s="1359"/>
      <c r="SEY2350" s="1359"/>
      <c r="SEZ2350" s="1359"/>
      <c r="SFA2350" s="1359"/>
      <c r="SFB2350" s="1359"/>
      <c r="SFC2350" s="1359"/>
      <c r="SFD2350" s="1359"/>
      <c r="SFE2350" s="1359"/>
      <c r="SFF2350" s="1359"/>
      <c r="SFG2350" s="1359"/>
      <c r="SFH2350" s="1359"/>
      <c r="SFI2350" s="1359"/>
      <c r="SFJ2350" s="1359"/>
      <c r="SFK2350" s="1359"/>
      <c r="SFL2350" s="1359"/>
      <c r="SFM2350" s="1359"/>
      <c r="SFN2350" s="1359"/>
      <c r="SFO2350" s="1359"/>
      <c r="SFP2350" s="1359"/>
      <c r="SFQ2350" s="1359"/>
      <c r="SFR2350" s="1359"/>
      <c r="SFS2350" s="1359"/>
      <c r="SFT2350" s="1359"/>
      <c r="SFU2350" s="1359"/>
      <c r="SFV2350" s="1359"/>
      <c r="SFW2350" s="1359"/>
      <c r="SFX2350" s="1359"/>
      <c r="SFY2350" s="1359"/>
      <c r="SFZ2350" s="1359"/>
      <c r="SGA2350" s="1359"/>
      <c r="SGB2350" s="1359"/>
      <c r="SGC2350" s="1359"/>
      <c r="SGD2350" s="1359"/>
      <c r="SGE2350" s="1359"/>
      <c r="SGF2350" s="1359"/>
      <c r="SGG2350" s="1359"/>
      <c r="SGH2350" s="1359"/>
      <c r="SGI2350" s="1359"/>
      <c r="SGJ2350" s="1359"/>
      <c r="SGK2350" s="1359"/>
      <c r="SGL2350" s="1359"/>
      <c r="SGM2350" s="1359"/>
      <c r="SGN2350" s="1359"/>
      <c r="SGO2350" s="1359"/>
      <c r="SGP2350" s="1359"/>
      <c r="SGQ2350" s="1359"/>
      <c r="SGR2350" s="1359"/>
      <c r="SGS2350" s="1359"/>
      <c r="SGT2350" s="1359"/>
      <c r="SGU2350" s="1359"/>
      <c r="SGV2350" s="1359"/>
      <c r="SGW2350" s="1359"/>
      <c r="SGX2350" s="1359"/>
      <c r="SGY2350" s="1359"/>
      <c r="SGZ2350" s="1359"/>
      <c r="SHA2350" s="1359"/>
      <c r="SHB2350" s="1359"/>
      <c r="SHC2350" s="1359"/>
      <c r="SHD2350" s="1359"/>
      <c r="SHE2350" s="1359"/>
      <c r="SHF2350" s="1359"/>
      <c r="SHG2350" s="1359"/>
      <c r="SHH2350" s="1359"/>
      <c r="SHI2350" s="1359"/>
      <c r="SHJ2350" s="1359"/>
      <c r="SHK2350" s="1359"/>
      <c r="SHL2350" s="1359"/>
      <c r="SHM2350" s="1359"/>
      <c r="SHN2350" s="1359"/>
      <c r="SHO2350" s="1359"/>
      <c r="SHP2350" s="1359"/>
      <c r="SHQ2350" s="1359"/>
      <c r="SHR2350" s="1359"/>
      <c r="SHS2350" s="1359"/>
      <c r="SHT2350" s="1359"/>
      <c r="SHU2350" s="1359"/>
      <c r="SHV2350" s="1359"/>
      <c r="SHW2350" s="1359"/>
      <c r="SHX2350" s="1359"/>
      <c r="SHY2350" s="1359"/>
      <c r="SHZ2350" s="1359"/>
      <c r="SIA2350" s="1359"/>
      <c r="SIB2350" s="1359"/>
      <c r="SIC2350" s="1359"/>
      <c r="SID2350" s="1359"/>
      <c r="SIE2350" s="1359"/>
      <c r="SIF2350" s="1359"/>
      <c r="SIG2350" s="1359"/>
      <c r="SIH2350" s="1359"/>
      <c r="SII2350" s="1359"/>
      <c r="SIJ2350" s="1359"/>
      <c r="SIK2350" s="1359"/>
      <c r="SIL2350" s="1359"/>
      <c r="SIM2350" s="1359"/>
      <c r="SIN2350" s="1359"/>
      <c r="SIO2350" s="1359"/>
      <c r="SIP2350" s="1359"/>
      <c r="SIQ2350" s="1359"/>
      <c r="SIR2350" s="1359"/>
      <c r="SIS2350" s="1359"/>
      <c r="SIT2350" s="1359"/>
      <c r="SIU2350" s="1359"/>
      <c r="SIV2350" s="1359"/>
      <c r="SIW2350" s="1359"/>
      <c r="SIX2350" s="1359"/>
      <c r="SIY2350" s="1359"/>
      <c r="SIZ2350" s="1359"/>
      <c r="SJA2350" s="1359"/>
      <c r="SJB2350" s="1359"/>
      <c r="SJC2350" s="1359"/>
      <c r="SJD2350" s="1359"/>
      <c r="SJE2350" s="1359"/>
      <c r="SJF2350" s="1359"/>
      <c r="SJG2350" s="1359"/>
      <c r="SJH2350" s="1359"/>
      <c r="SJI2350" s="1359"/>
      <c r="SJJ2350" s="1359"/>
      <c r="SJK2350" s="1359"/>
      <c r="SJL2350" s="1359"/>
      <c r="SJM2350" s="1359"/>
      <c r="SJN2350" s="1359"/>
      <c r="SJO2350" s="1359"/>
      <c r="SJP2350" s="1359"/>
      <c r="SJQ2350" s="1359"/>
      <c r="SJR2350" s="1359"/>
      <c r="SJS2350" s="1359"/>
      <c r="SJT2350" s="1359"/>
      <c r="SJU2350" s="1359"/>
      <c r="SJV2350" s="1359"/>
      <c r="SJW2350" s="1359"/>
      <c r="SJX2350" s="1359"/>
      <c r="SJY2350" s="1359"/>
      <c r="SJZ2350" s="1359"/>
      <c r="SKA2350" s="1359"/>
      <c r="SKB2350" s="1359"/>
      <c r="SKC2350" s="1359"/>
      <c r="SKD2350" s="1359"/>
      <c r="SKE2350" s="1359"/>
      <c r="SKF2350" s="1359"/>
      <c r="SKG2350" s="1359"/>
      <c r="SKH2350" s="1359"/>
      <c r="SKI2350" s="1359"/>
      <c r="SKJ2350" s="1359"/>
      <c r="SKK2350" s="1359"/>
      <c r="SKL2350" s="1359"/>
      <c r="SKM2350" s="1359"/>
      <c r="SKN2350" s="1359"/>
      <c r="SKO2350" s="1359"/>
      <c r="SKP2350" s="1359"/>
      <c r="SKQ2350" s="1359"/>
      <c r="SKR2350" s="1359"/>
      <c r="SKS2350" s="1359"/>
      <c r="SKT2350" s="1359"/>
      <c r="SKU2350" s="1359"/>
      <c r="SKV2350" s="1359"/>
      <c r="SKW2350" s="1359"/>
      <c r="SKX2350" s="1359"/>
      <c r="SKY2350" s="1359"/>
      <c r="SKZ2350" s="1359"/>
      <c r="SLA2350" s="1359"/>
      <c r="SLB2350" s="1359"/>
      <c r="SLC2350" s="1359"/>
      <c r="SLD2350" s="1359"/>
      <c r="SLE2350" s="1359"/>
      <c r="SLF2350" s="1359"/>
      <c r="SLG2350" s="1359"/>
      <c r="SLH2350" s="1359"/>
      <c r="SLI2350" s="1359"/>
      <c r="SLJ2350" s="1359"/>
      <c r="SLK2350" s="1359"/>
      <c r="SLL2350" s="1359"/>
      <c r="SLM2350" s="1359"/>
      <c r="SLN2350" s="1359"/>
      <c r="SLO2350" s="1359"/>
      <c r="SLP2350" s="1359"/>
      <c r="SLQ2350" s="1359"/>
      <c r="SLR2350" s="1359"/>
      <c r="SLS2350" s="1359"/>
      <c r="SLT2350" s="1359"/>
      <c r="SLU2350" s="1359"/>
      <c r="SLV2350" s="1359"/>
      <c r="SLW2350" s="1359"/>
      <c r="SLX2350" s="1359"/>
      <c r="SLY2350" s="1359"/>
      <c r="SLZ2350" s="1359"/>
      <c r="SMA2350" s="1359"/>
      <c r="SMB2350" s="1359"/>
      <c r="SMC2350" s="1359"/>
      <c r="SMD2350" s="1359"/>
      <c r="SME2350" s="1359"/>
      <c r="SMF2350" s="1359"/>
      <c r="SMG2350" s="1359"/>
      <c r="SMH2350" s="1359"/>
      <c r="SMI2350" s="1359"/>
      <c r="SMJ2350" s="1359"/>
      <c r="SMK2350" s="1359"/>
      <c r="SML2350" s="1359"/>
      <c r="SMM2350" s="1359"/>
      <c r="SMN2350" s="1359"/>
      <c r="SMO2350" s="1359"/>
      <c r="SMP2350" s="1359"/>
      <c r="SMQ2350" s="1359"/>
      <c r="SMR2350" s="1359"/>
      <c r="SMS2350" s="1359"/>
      <c r="SMT2350" s="1359"/>
      <c r="SMU2350" s="1359"/>
      <c r="SMV2350" s="1359"/>
      <c r="SMW2350" s="1359"/>
      <c r="SMX2350" s="1359"/>
      <c r="SMY2350" s="1359"/>
      <c r="SMZ2350" s="1359"/>
      <c r="SNA2350" s="1359"/>
      <c r="SNB2350" s="1359"/>
      <c r="SNC2350" s="1359"/>
      <c r="SND2350" s="1359"/>
      <c r="SNE2350" s="1359"/>
      <c r="SNF2350" s="1359"/>
      <c r="SNG2350" s="1359"/>
      <c r="SNH2350" s="1359"/>
      <c r="SNI2350" s="1359"/>
      <c r="SNJ2350" s="1359"/>
      <c r="SNK2350" s="1359"/>
      <c r="SNL2350" s="1359"/>
      <c r="SNM2350" s="1359"/>
      <c r="SNN2350" s="1359"/>
      <c r="SNO2350" s="1359"/>
      <c r="SNP2350" s="1359"/>
      <c r="SNQ2350" s="1359"/>
      <c r="SNR2350" s="1359"/>
      <c r="SNS2350" s="1359"/>
      <c r="SNT2350" s="1359"/>
      <c r="SNU2350" s="1359"/>
      <c r="SNV2350" s="1359"/>
      <c r="SNW2350" s="1359"/>
      <c r="SNX2350" s="1359"/>
      <c r="SNY2350" s="1359"/>
      <c r="SNZ2350" s="1359"/>
      <c r="SOA2350" s="1359"/>
      <c r="SOB2350" s="1359"/>
      <c r="SOC2350" s="1359"/>
      <c r="SOD2350" s="1359"/>
      <c r="SOE2350" s="1359"/>
      <c r="SOF2350" s="1359"/>
      <c r="SOG2350" s="1359"/>
      <c r="SOH2350" s="1359"/>
      <c r="SOI2350" s="1359"/>
      <c r="SOJ2350" s="1359"/>
      <c r="SOK2350" s="1359"/>
      <c r="SOL2350" s="1359"/>
      <c r="SOM2350" s="1359"/>
      <c r="SON2350" s="1359"/>
      <c r="SOO2350" s="1359"/>
      <c r="SOP2350" s="1359"/>
      <c r="SOQ2350" s="1359"/>
      <c r="SOR2350" s="1359"/>
      <c r="SOS2350" s="1359"/>
      <c r="SOT2350" s="1359"/>
      <c r="SOU2350" s="1359"/>
      <c r="SOV2350" s="1359"/>
      <c r="SOW2350" s="1359"/>
      <c r="SOX2350" s="1359"/>
      <c r="SOY2350" s="1359"/>
      <c r="SOZ2350" s="1359"/>
      <c r="SPA2350" s="1359"/>
      <c r="SPB2350" s="1359"/>
      <c r="SPC2350" s="1359"/>
      <c r="SPD2350" s="1359"/>
      <c r="SPE2350" s="1359"/>
      <c r="SPF2350" s="1359"/>
      <c r="SPG2350" s="1359"/>
      <c r="SPH2350" s="1359"/>
      <c r="SPI2350" s="1359"/>
      <c r="SPJ2350" s="1359"/>
      <c r="SPK2350" s="1359"/>
      <c r="SPL2350" s="1359"/>
      <c r="SPM2350" s="1359"/>
      <c r="SPN2350" s="1359"/>
      <c r="SPO2350" s="1359"/>
      <c r="SPP2350" s="1359"/>
      <c r="SPQ2350" s="1359"/>
      <c r="SPR2350" s="1359"/>
      <c r="SPS2350" s="1359"/>
      <c r="SPT2350" s="1359"/>
      <c r="SPU2350" s="1359"/>
      <c r="SPV2350" s="1359"/>
      <c r="SPW2350" s="1359"/>
      <c r="SPX2350" s="1359"/>
      <c r="SPY2350" s="1359"/>
      <c r="SPZ2350" s="1359"/>
      <c r="SQA2350" s="1359"/>
      <c r="SQB2350" s="1359"/>
      <c r="SQC2350" s="1359"/>
      <c r="SQD2350" s="1359"/>
      <c r="SQE2350" s="1359"/>
      <c r="SQF2350" s="1359"/>
      <c r="SQG2350" s="1359"/>
      <c r="SQH2350" s="1359"/>
      <c r="SQI2350" s="1359"/>
      <c r="SQJ2350" s="1359"/>
      <c r="SQK2350" s="1359"/>
      <c r="SQL2350" s="1359"/>
      <c r="SQM2350" s="1359"/>
      <c r="SQN2350" s="1359"/>
      <c r="SQO2350" s="1359"/>
      <c r="SQP2350" s="1359"/>
      <c r="SQQ2350" s="1359"/>
      <c r="SQR2350" s="1359"/>
      <c r="SQS2350" s="1359"/>
      <c r="SQT2350" s="1359"/>
      <c r="SQU2350" s="1359"/>
      <c r="SQV2350" s="1359"/>
      <c r="SQW2350" s="1359"/>
      <c r="SQX2350" s="1359"/>
      <c r="SQY2350" s="1359"/>
      <c r="SQZ2350" s="1359"/>
      <c r="SRA2350" s="1359"/>
      <c r="SRB2350" s="1359"/>
      <c r="SRC2350" s="1359"/>
      <c r="SRD2350" s="1359"/>
      <c r="SRE2350" s="1359"/>
      <c r="SRF2350" s="1359"/>
      <c r="SRG2350" s="1359"/>
      <c r="SRH2350" s="1359"/>
      <c r="SRI2350" s="1359"/>
      <c r="SRJ2350" s="1359"/>
      <c r="SRK2350" s="1359"/>
      <c r="SRL2350" s="1359"/>
      <c r="SRM2350" s="1359"/>
      <c r="SRN2350" s="1359"/>
      <c r="SRO2350" s="1359"/>
      <c r="SRP2350" s="1359"/>
      <c r="SRQ2350" s="1359"/>
      <c r="SRR2350" s="1359"/>
      <c r="SRS2350" s="1359"/>
      <c r="SRT2350" s="1359"/>
      <c r="SRU2350" s="1359"/>
      <c r="SRV2350" s="1359"/>
      <c r="SRW2350" s="1359"/>
      <c r="SRX2350" s="1359"/>
      <c r="SRY2350" s="1359"/>
      <c r="SRZ2350" s="1359"/>
      <c r="SSA2350" s="1359"/>
      <c r="SSB2350" s="1359"/>
      <c r="SSC2350" s="1359"/>
      <c r="SSD2350" s="1359"/>
      <c r="SSE2350" s="1359"/>
      <c r="SSF2350" s="1359"/>
      <c r="SSG2350" s="1359"/>
      <c r="SSH2350" s="1359"/>
      <c r="SSI2350" s="1359"/>
      <c r="SSJ2350" s="1359"/>
      <c r="SSK2350" s="1359"/>
      <c r="SSL2350" s="1359"/>
      <c r="SSM2350" s="1359"/>
      <c r="SSN2350" s="1359"/>
      <c r="SSO2350" s="1359"/>
      <c r="SSP2350" s="1359"/>
      <c r="SSQ2350" s="1359"/>
      <c r="SSR2350" s="1359"/>
      <c r="SSS2350" s="1359"/>
      <c r="SST2350" s="1359"/>
      <c r="SSU2350" s="1359"/>
      <c r="SSV2350" s="1359"/>
      <c r="SSW2350" s="1359"/>
      <c r="SSX2350" s="1359"/>
      <c r="SSY2350" s="1359"/>
      <c r="SSZ2350" s="1359"/>
      <c r="STA2350" s="1359"/>
      <c r="STB2350" s="1359"/>
      <c r="STC2350" s="1359"/>
      <c r="STD2350" s="1359"/>
      <c r="STE2350" s="1359"/>
      <c r="STF2350" s="1359"/>
      <c r="STG2350" s="1359"/>
      <c r="STH2350" s="1359"/>
      <c r="STI2350" s="1359"/>
      <c r="STJ2350" s="1359"/>
      <c r="STK2350" s="1359"/>
      <c r="STL2350" s="1359"/>
      <c r="STM2350" s="1359"/>
      <c r="STN2350" s="1359"/>
      <c r="STO2350" s="1359"/>
      <c r="STP2350" s="1359"/>
      <c r="STQ2350" s="1359"/>
      <c r="STR2350" s="1359"/>
      <c r="STS2350" s="1359"/>
      <c r="STT2350" s="1359"/>
      <c r="STU2350" s="1359"/>
      <c r="STV2350" s="1359"/>
      <c r="STW2350" s="1359"/>
      <c r="STX2350" s="1359"/>
      <c r="STY2350" s="1359"/>
      <c r="STZ2350" s="1359"/>
      <c r="SUA2350" s="1359"/>
      <c r="SUB2350" s="1359"/>
      <c r="SUC2350" s="1359"/>
      <c r="SUD2350" s="1359"/>
      <c r="SUE2350" s="1359"/>
      <c r="SUF2350" s="1359"/>
      <c r="SUG2350" s="1359"/>
      <c r="SUH2350" s="1359"/>
      <c r="SUI2350" s="1359"/>
      <c r="SUJ2350" s="1359"/>
      <c r="SUK2350" s="1359"/>
      <c r="SUL2350" s="1359"/>
      <c r="SUM2350" s="1359"/>
      <c r="SUN2350" s="1359"/>
      <c r="SUO2350" s="1359"/>
      <c r="SUP2350" s="1359"/>
      <c r="SUQ2350" s="1359"/>
      <c r="SUR2350" s="1359"/>
      <c r="SUS2350" s="1359"/>
      <c r="SUT2350" s="1359"/>
      <c r="SUU2350" s="1359"/>
      <c r="SUV2350" s="1359"/>
      <c r="SUW2350" s="1359"/>
      <c r="SUX2350" s="1359"/>
      <c r="SUY2350" s="1359"/>
      <c r="SUZ2350" s="1359"/>
      <c r="SVA2350" s="1359"/>
      <c r="SVB2350" s="1359"/>
      <c r="SVC2350" s="1359"/>
      <c r="SVD2350" s="1359"/>
      <c r="SVE2350" s="1359"/>
      <c r="SVF2350" s="1359"/>
      <c r="SVG2350" s="1359"/>
      <c r="SVH2350" s="1359"/>
      <c r="SVI2350" s="1359"/>
      <c r="SVJ2350" s="1359"/>
      <c r="SVK2350" s="1359"/>
      <c r="SVL2350" s="1359"/>
      <c r="SVM2350" s="1359"/>
      <c r="SVN2350" s="1359"/>
      <c r="SVO2350" s="1359"/>
      <c r="SVP2350" s="1359"/>
      <c r="SVQ2350" s="1359"/>
      <c r="SVR2350" s="1359"/>
      <c r="SVS2350" s="1359"/>
      <c r="SVT2350" s="1359"/>
      <c r="SVU2350" s="1359"/>
      <c r="SVV2350" s="1359"/>
      <c r="SVW2350" s="1359"/>
      <c r="SVX2350" s="1359"/>
      <c r="SVY2350" s="1359"/>
      <c r="SVZ2350" s="1359"/>
      <c r="SWA2350" s="1359"/>
      <c r="SWB2350" s="1359"/>
      <c r="SWC2350" s="1359"/>
      <c r="SWD2350" s="1359"/>
      <c r="SWE2350" s="1359"/>
      <c r="SWF2350" s="1359"/>
      <c r="SWG2350" s="1359"/>
      <c r="SWH2350" s="1359"/>
      <c r="SWI2350" s="1359"/>
      <c r="SWJ2350" s="1359"/>
      <c r="SWK2350" s="1359"/>
      <c r="SWL2350" s="1359"/>
      <c r="SWM2350" s="1359"/>
      <c r="SWN2350" s="1359"/>
      <c r="SWO2350" s="1359"/>
      <c r="SWP2350" s="1359"/>
      <c r="SWQ2350" s="1359"/>
      <c r="SWR2350" s="1359"/>
      <c r="SWS2350" s="1359"/>
      <c r="SWT2350" s="1359"/>
      <c r="SWU2350" s="1359"/>
      <c r="SWV2350" s="1359"/>
      <c r="SWW2350" s="1359"/>
      <c r="SWX2350" s="1359"/>
      <c r="SWY2350" s="1359"/>
      <c r="SWZ2350" s="1359"/>
      <c r="SXA2350" s="1359"/>
      <c r="SXB2350" s="1359"/>
      <c r="SXC2350" s="1359"/>
      <c r="SXD2350" s="1359"/>
      <c r="SXE2350" s="1359"/>
      <c r="SXF2350" s="1359"/>
      <c r="SXG2350" s="1359"/>
      <c r="SXH2350" s="1359"/>
      <c r="SXI2350" s="1359"/>
      <c r="SXJ2350" s="1359"/>
      <c r="SXK2350" s="1359"/>
      <c r="SXL2350" s="1359"/>
      <c r="SXM2350" s="1359"/>
      <c r="SXN2350" s="1359"/>
      <c r="SXO2350" s="1359"/>
      <c r="SXP2350" s="1359"/>
      <c r="SXQ2350" s="1359"/>
      <c r="SXR2350" s="1359"/>
      <c r="SXS2350" s="1359"/>
      <c r="SXT2350" s="1359"/>
      <c r="SXU2350" s="1359"/>
      <c r="SXV2350" s="1359"/>
      <c r="SXW2350" s="1359"/>
      <c r="SXX2350" s="1359"/>
      <c r="SXY2350" s="1359"/>
      <c r="SXZ2350" s="1359"/>
      <c r="SYA2350" s="1359"/>
      <c r="SYB2350" s="1359"/>
      <c r="SYC2350" s="1359"/>
      <c r="SYD2350" s="1359"/>
      <c r="SYE2350" s="1359"/>
      <c r="SYF2350" s="1359"/>
      <c r="SYG2350" s="1359"/>
      <c r="SYH2350" s="1359"/>
      <c r="SYI2350" s="1359"/>
      <c r="SYJ2350" s="1359"/>
      <c r="SYK2350" s="1359"/>
      <c r="SYL2350" s="1359"/>
      <c r="SYM2350" s="1359"/>
      <c r="SYN2350" s="1359"/>
      <c r="SYO2350" s="1359"/>
      <c r="SYP2350" s="1359"/>
      <c r="SYQ2350" s="1359"/>
      <c r="SYR2350" s="1359"/>
      <c r="SYS2350" s="1359"/>
      <c r="SYT2350" s="1359"/>
      <c r="SYU2350" s="1359"/>
      <c r="SYV2350" s="1359"/>
      <c r="SYW2350" s="1359"/>
      <c r="SYX2350" s="1359"/>
      <c r="SYY2350" s="1359"/>
      <c r="SYZ2350" s="1359"/>
      <c r="SZA2350" s="1359"/>
      <c r="SZB2350" s="1359"/>
      <c r="SZC2350" s="1359"/>
      <c r="SZD2350" s="1359"/>
      <c r="SZE2350" s="1359"/>
      <c r="SZF2350" s="1359"/>
      <c r="SZG2350" s="1359"/>
      <c r="SZH2350" s="1359"/>
      <c r="SZI2350" s="1359"/>
      <c r="SZJ2350" s="1359"/>
      <c r="SZK2350" s="1359"/>
      <c r="SZL2350" s="1359"/>
      <c r="SZM2350" s="1359"/>
      <c r="SZN2350" s="1359"/>
      <c r="SZO2350" s="1359"/>
      <c r="SZP2350" s="1359"/>
      <c r="SZQ2350" s="1359"/>
      <c r="SZR2350" s="1359"/>
      <c r="SZS2350" s="1359"/>
      <c r="SZT2350" s="1359"/>
      <c r="SZU2350" s="1359"/>
      <c r="SZV2350" s="1359"/>
      <c r="SZW2350" s="1359"/>
      <c r="SZX2350" s="1359"/>
      <c r="SZY2350" s="1359"/>
      <c r="SZZ2350" s="1359"/>
      <c r="TAA2350" s="1359"/>
      <c r="TAB2350" s="1359"/>
      <c r="TAC2350" s="1359"/>
      <c r="TAD2350" s="1359"/>
      <c r="TAE2350" s="1359"/>
      <c r="TAF2350" s="1359"/>
      <c r="TAG2350" s="1359"/>
      <c r="TAH2350" s="1359"/>
      <c r="TAI2350" s="1359"/>
      <c r="TAJ2350" s="1359"/>
      <c r="TAK2350" s="1359"/>
      <c r="TAL2350" s="1359"/>
      <c r="TAM2350" s="1359"/>
      <c r="TAN2350" s="1359"/>
      <c r="TAO2350" s="1359"/>
      <c r="TAP2350" s="1359"/>
      <c r="TAQ2350" s="1359"/>
      <c r="TAR2350" s="1359"/>
      <c r="TAS2350" s="1359"/>
      <c r="TAT2350" s="1359"/>
      <c r="TAU2350" s="1359"/>
      <c r="TAV2350" s="1359"/>
      <c r="TAW2350" s="1359"/>
      <c r="TAX2350" s="1359"/>
      <c r="TAY2350" s="1359"/>
      <c r="TAZ2350" s="1359"/>
      <c r="TBA2350" s="1359"/>
      <c r="TBB2350" s="1359"/>
      <c r="TBC2350" s="1359"/>
      <c r="TBD2350" s="1359"/>
      <c r="TBE2350" s="1359"/>
      <c r="TBF2350" s="1359"/>
      <c r="TBG2350" s="1359"/>
      <c r="TBH2350" s="1359"/>
      <c r="TBI2350" s="1359"/>
      <c r="TBJ2350" s="1359"/>
      <c r="TBK2350" s="1359"/>
      <c r="TBL2350" s="1359"/>
      <c r="TBM2350" s="1359"/>
      <c r="TBN2350" s="1359"/>
      <c r="TBO2350" s="1359"/>
      <c r="TBP2350" s="1359"/>
      <c r="TBQ2350" s="1359"/>
      <c r="TBR2350" s="1359"/>
      <c r="TBS2350" s="1359"/>
      <c r="TBT2350" s="1359"/>
      <c r="TBU2350" s="1359"/>
      <c r="TBV2350" s="1359"/>
      <c r="TBW2350" s="1359"/>
      <c r="TBX2350" s="1359"/>
      <c r="TBY2350" s="1359"/>
      <c r="TBZ2350" s="1359"/>
      <c r="TCA2350" s="1359"/>
      <c r="TCB2350" s="1359"/>
      <c r="TCC2350" s="1359"/>
      <c r="TCD2350" s="1359"/>
      <c r="TCE2350" s="1359"/>
      <c r="TCF2350" s="1359"/>
      <c r="TCG2350" s="1359"/>
      <c r="TCH2350" s="1359"/>
      <c r="TCI2350" s="1359"/>
      <c r="TCJ2350" s="1359"/>
      <c r="TCK2350" s="1359"/>
      <c r="TCL2350" s="1359"/>
      <c r="TCM2350" s="1359"/>
      <c r="TCN2350" s="1359"/>
      <c r="TCO2350" s="1359"/>
      <c r="TCP2350" s="1359"/>
      <c r="TCQ2350" s="1359"/>
      <c r="TCR2350" s="1359"/>
      <c r="TCS2350" s="1359"/>
      <c r="TCT2350" s="1359"/>
      <c r="TCU2350" s="1359"/>
      <c r="TCV2350" s="1359"/>
      <c r="TCW2350" s="1359"/>
      <c r="TCX2350" s="1359"/>
      <c r="TCY2350" s="1359"/>
      <c r="TCZ2350" s="1359"/>
      <c r="TDA2350" s="1359"/>
      <c r="TDB2350" s="1359"/>
      <c r="TDC2350" s="1359"/>
      <c r="TDD2350" s="1359"/>
      <c r="TDE2350" s="1359"/>
      <c r="TDF2350" s="1359"/>
      <c r="TDG2350" s="1359"/>
      <c r="TDH2350" s="1359"/>
      <c r="TDI2350" s="1359"/>
      <c r="TDJ2350" s="1359"/>
      <c r="TDK2350" s="1359"/>
      <c r="TDL2350" s="1359"/>
      <c r="TDM2350" s="1359"/>
      <c r="TDN2350" s="1359"/>
      <c r="TDO2350" s="1359"/>
      <c r="TDP2350" s="1359"/>
      <c r="TDQ2350" s="1359"/>
      <c r="TDR2350" s="1359"/>
      <c r="TDS2350" s="1359"/>
      <c r="TDT2350" s="1359"/>
      <c r="TDU2350" s="1359"/>
      <c r="TDV2350" s="1359"/>
      <c r="TDW2350" s="1359"/>
      <c r="TDX2350" s="1359"/>
      <c r="TDY2350" s="1359"/>
      <c r="TDZ2350" s="1359"/>
      <c r="TEA2350" s="1359"/>
      <c r="TEB2350" s="1359"/>
      <c r="TEC2350" s="1359"/>
      <c r="TED2350" s="1359"/>
      <c r="TEE2350" s="1359"/>
      <c r="TEF2350" s="1359"/>
      <c r="TEG2350" s="1359"/>
      <c r="TEH2350" s="1359"/>
      <c r="TEI2350" s="1359"/>
      <c r="TEJ2350" s="1359"/>
      <c r="TEK2350" s="1359"/>
      <c r="TEL2350" s="1359"/>
      <c r="TEM2350" s="1359"/>
      <c r="TEN2350" s="1359"/>
      <c r="TEO2350" s="1359"/>
      <c r="TEP2350" s="1359"/>
      <c r="TEQ2350" s="1359"/>
      <c r="TER2350" s="1359"/>
      <c r="TES2350" s="1359"/>
      <c r="TET2350" s="1359"/>
      <c r="TEU2350" s="1359"/>
      <c r="TEV2350" s="1359"/>
      <c r="TEW2350" s="1359"/>
      <c r="TEX2350" s="1359"/>
      <c r="TEY2350" s="1359"/>
      <c r="TEZ2350" s="1359"/>
      <c r="TFA2350" s="1359"/>
      <c r="TFB2350" s="1359"/>
      <c r="TFC2350" s="1359"/>
      <c r="TFD2350" s="1359"/>
      <c r="TFE2350" s="1359"/>
      <c r="TFF2350" s="1359"/>
      <c r="TFG2350" s="1359"/>
      <c r="TFH2350" s="1359"/>
      <c r="TFI2350" s="1359"/>
      <c r="TFJ2350" s="1359"/>
      <c r="TFK2350" s="1359"/>
      <c r="TFL2350" s="1359"/>
      <c r="TFM2350" s="1359"/>
      <c r="TFN2350" s="1359"/>
      <c r="TFO2350" s="1359"/>
      <c r="TFP2350" s="1359"/>
      <c r="TFQ2350" s="1359"/>
      <c r="TFR2350" s="1359"/>
      <c r="TFS2350" s="1359"/>
      <c r="TFT2350" s="1359"/>
      <c r="TFU2350" s="1359"/>
      <c r="TFV2350" s="1359"/>
      <c r="TFW2350" s="1359"/>
      <c r="TFX2350" s="1359"/>
      <c r="TFY2350" s="1359"/>
      <c r="TFZ2350" s="1359"/>
      <c r="TGA2350" s="1359"/>
      <c r="TGB2350" s="1359"/>
      <c r="TGC2350" s="1359"/>
      <c r="TGD2350" s="1359"/>
      <c r="TGE2350" s="1359"/>
      <c r="TGF2350" s="1359"/>
      <c r="TGG2350" s="1359"/>
      <c r="TGH2350" s="1359"/>
      <c r="TGI2350" s="1359"/>
      <c r="TGJ2350" s="1359"/>
      <c r="TGK2350" s="1359"/>
      <c r="TGL2350" s="1359"/>
      <c r="TGM2350" s="1359"/>
      <c r="TGN2350" s="1359"/>
      <c r="TGO2350" s="1359"/>
      <c r="TGP2350" s="1359"/>
      <c r="TGQ2350" s="1359"/>
      <c r="TGR2350" s="1359"/>
      <c r="TGS2350" s="1359"/>
      <c r="TGT2350" s="1359"/>
      <c r="TGU2350" s="1359"/>
      <c r="TGV2350" s="1359"/>
      <c r="TGW2350" s="1359"/>
      <c r="TGX2350" s="1359"/>
      <c r="TGY2350" s="1359"/>
      <c r="TGZ2350" s="1359"/>
      <c r="THA2350" s="1359"/>
      <c r="THB2350" s="1359"/>
      <c r="THC2350" s="1359"/>
      <c r="THD2350" s="1359"/>
      <c r="THE2350" s="1359"/>
      <c r="THF2350" s="1359"/>
      <c r="THG2350" s="1359"/>
      <c r="THH2350" s="1359"/>
      <c r="THI2350" s="1359"/>
      <c r="THJ2350" s="1359"/>
      <c r="THK2350" s="1359"/>
      <c r="THL2350" s="1359"/>
      <c r="THM2350" s="1359"/>
      <c r="THN2350" s="1359"/>
      <c r="THO2350" s="1359"/>
      <c r="THP2350" s="1359"/>
      <c r="THQ2350" s="1359"/>
      <c r="THR2350" s="1359"/>
      <c r="THS2350" s="1359"/>
      <c r="THT2350" s="1359"/>
      <c r="THU2350" s="1359"/>
      <c r="THV2350" s="1359"/>
      <c r="THW2350" s="1359"/>
      <c r="THX2350" s="1359"/>
      <c r="THY2350" s="1359"/>
      <c r="THZ2350" s="1359"/>
      <c r="TIA2350" s="1359"/>
      <c r="TIB2350" s="1359"/>
      <c r="TIC2350" s="1359"/>
      <c r="TID2350" s="1359"/>
      <c r="TIE2350" s="1359"/>
      <c r="TIF2350" s="1359"/>
      <c r="TIG2350" s="1359"/>
      <c r="TIH2350" s="1359"/>
      <c r="TII2350" s="1359"/>
      <c r="TIJ2350" s="1359"/>
      <c r="TIK2350" s="1359"/>
      <c r="TIL2350" s="1359"/>
      <c r="TIM2350" s="1359"/>
      <c r="TIN2350" s="1359"/>
      <c r="TIO2350" s="1359"/>
      <c r="TIP2350" s="1359"/>
      <c r="TIQ2350" s="1359"/>
      <c r="TIR2350" s="1359"/>
      <c r="TIS2350" s="1359"/>
      <c r="TIT2350" s="1359"/>
      <c r="TIU2350" s="1359"/>
      <c r="TIV2350" s="1359"/>
      <c r="TIW2350" s="1359"/>
      <c r="TIX2350" s="1359"/>
      <c r="TIY2350" s="1359"/>
      <c r="TIZ2350" s="1359"/>
      <c r="TJA2350" s="1359"/>
      <c r="TJB2350" s="1359"/>
      <c r="TJC2350" s="1359"/>
      <c r="TJD2350" s="1359"/>
      <c r="TJE2350" s="1359"/>
      <c r="TJF2350" s="1359"/>
      <c r="TJG2350" s="1359"/>
      <c r="TJH2350" s="1359"/>
      <c r="TJI2350" s="1359"/>
      <c r="TJJ2350" s="1359"/>
      <c r="TJK2350" s="1359"/>
      <c r="TJL2350" s="1359"/>
      <c r="TJM2350" s="1359"/>
      <c r="TJN2350" s="1359"/>
      <c r="TJO2350" s="1359"/>
      <c r="TJP2350" s="1359"/>
      <c r="TJQ2350" s="1359"/>
      <c r="TJR2350" s="1359"/>
      <c r="TJS2350" s="1359"/>
      <c r="TJT2350" s="1359"/>
      <c r="TJU2350" s="1359"/>
      <c r="TJV2350" s="1359"/>
      <c r="TJW2350" s="1359"/>
      <c r="TJX2350" s="1359"/>
      <c r="TJY2350" s="1359"/>
      <c r="TJZ2350" s="1359"/>
      <c r="TKA2350" s="1359"/>
      <c r="TKB2350" s="1359"/>
      <c r="TKC2350" s="1359"/>
      <c r="TKD2350" s="1359"/>
      <c r="TKE2350" s="1359"/>
      <c r="TKF2350" s="1359"/>
      <c r="TKG2350" s="1359"/>
      <c r="TKH2350" s="1359"/>
      <c r="TKI2350" s="1359"/>
      <c r="TKJ2350" s="1359"/>
      <c r="TKK2350" s="1359"/>
      <c r="TKL2350" s="1359"/>
      <c r="TKM2350" s="1359"/>
      <c r="TKN2350" s="1359"/>
      <c r="TKO2350" s="1359"/>
      <c r="TKP2350" s="1359"/>
      <c r="TKQ2350" s="1359"/>
      <c r="TKR2350" s="1359"/>
      <c r="TKS2350" s="1359"/>
      <c r="TKT2350" s="1359"/>
      <c r="TKU2350" s="1359"/>
      <c r="TKV2350" s="1359"/>
      <c r="TKW2350" s="1359"/>
      <c r="TKX2350" s="1359"/>
      <c r="TKY2350" s="1359"/>
      <c r="TKZ2350" s="1359"/>
      <c r="TLA2350" s="1359"/>
      <c r="TLB2350" s="1359"/>
      <c r="TLC2350" s="1359"/>
      <c r="TLD2350" s="1359"/>
      <c r="TLE2350" s="1359"/>
      <c r="TLF2350" s="1359"/>
      <c r="TLG2350" s="1359"/>
      <c r="TLH2350" s="1359"/>
      <c r="TLI2350" s="1359"/>
      <c r="TLJ2350" s="1359"/>
      <c r="TLK2350" s="1359"/>
      <c r="TLL2350" s="1359"/>
      <c r="TLM2350" s="1359"/>
      <c r="TLN2350" s="1359"/>
      <c r="TLO2350" s="1359"/>
      <c r="TLP2350" s="1359"/>
      <c r="TLQ2350" s="1359"/>
      <c r="TLR2350" s="1359"/>
      <c r="TLS2350" s="1359"/>
      <c r="TLT2350" s="1359"/>
      <c r="TLU2350" s="1359"/>
      <c r="TLV2350" s="1359"/>
      <c r="TLW2350" s="1359"/>
      <c r="TLX2350" s="1359"/>
      <c r="TLY2350" s="1359"/>
      <c r="TLZ2350" s="1359"/>
      <c r="TMA2350" s="1359"/>
      <c r="TMB2350" s="1359"/>
      <c r="TMC2350" s="1359"/>
      <c r="TMD2350" s="1359"/>
      <c r="TME2350" s="1359"/>
      <c r="TMF2350" s="1359"/>
      <c r="TMG2350" s="1359"/>
      <c r="TMH2350" s="1359"/>
      <c r="TMI2350" s="1359"/>
      <c r="TMJ2350" s="1359"/>
      <c r="TMK2350" s="1359"/>
      <c r="TML2350" s="1359"/>
      <c r="TMM2350" s="1359"/>
      <c r="TMN2350" s="1359"/>
      <c r="TMO2350" s="1359"/>
      <c r="TMP2350" s="1359"/>
      <c r="TMQ2350" s="1359"/>
      <c r="TMR2350" s="1359"/>
      <c r="TMS2350" s="1359"/>
      <c r="TMT2350" s="1359"/>
      <c r="TMU2350" s="1359"/>
      <c r="TMV2350" s="1359"/>
      <c r="TMW2350" s="1359"/>
      <c r="TMX2350" s="1359"/>
      <c r="TMY2350" s="1359"/>
      <c r="TMZ2350" s="1359"/>
      <c r="TNA2350" s="1359"/>
      <c r="TNB2350" s="1359"/>
      <c r="TNC2350" s="1359"/>
      <c r="TND2350" s="1359"/>
      <c r="TNE2350" s="1359"/>
      <c r="TNF2350" s="1359"/>
      <c r="TNG2350" s="1359"/>
      <c r="TNH2350" s="1359"/>
      <c r="TNI2350" s="1359"/>
      <c r="TNJ2350" s="1359"/>
      <c r="TNK2350" s="1359"/>
      <c r="TNL2350" s="1359"/>
      <c r="TNM2350" s="1359"/>
      <c r="TNN2350" s="1359"/>
      <c r="TNO2350" s="1359"/>
      <c r="TNP2350" s="1359"/>
      <c r="TNQ2350" s="1359"/>
      <c r="TNR2350" s="1359"/>
      <c r="TNS2350" s="1359"/>
      <c r="TNT2350" s="1359"/>
      <c r="TNU2350" s="1359"/>
      <c r="TNV2350" s="1359"/>
      <c r="TNW2350" s="1359"/>
      <c r="TNX2350" s="1359"/>
      <c r="TNY2350" s="1359"/>
      <c r="TNZ2350" s="1359"/>
      <c r="TOA2350" s="1359"/>
      <c r="TOB2350" s="1359"/>
      <c r="TOC2350" s="1359"/>
      <c r="TOD2350" s="1359"/>
      <c r="TOE2350" s="1359"/>
      <c r="TOF2350" s="1359"/>
      <c r="TOG2350" s="1359"/>
      <c r="TOH2350" s="1359"/>
      <c r="TOI2350" s="1359"/>
      <c r="TOJ2350" s="1359"/>
      <c r="TOK2350" s="1359"/>
      <c r="TOL2350" s="1359"/>
      <c r="TOM2350" s="1359"/>
      <c r="TON2350" s="1359"/>
      <c r="TOO2350" s="1359"/>
      <c r="TOP2350" s="1359"/>
      <c r="TOQ2350" s="1359"/>
      <c r="TOR2350" s="1359"/>
      <c r="TOS2350" s="1359"/>
      <c r="TOT2350" s="1359"/>
      <c r="TOU2350" s="1359"/>
      <c r="TOV2350" s="1359"/>
      <c r="TOW2350" s="1359"/>
      <c r="TOX2350" s="1359"/>
      <c r="TOY2350" s="1359"/>
      <c r="TOZ2350" s="1359"/>
      <c r="TPA2350" s="1359"/>
      <c r="TPB2350" s="1359"/>
      <c r="TPC2350" s="1359"/>
      <c r="TPD2350" s="1359"/>
      <c r="TPE2350" s="1359"/>
      <c r="TPF2350" s="1359"/>
      <c r="TPG2350" s="1359"/>
      <c r="TPH2350" s="1359"/>
      <c r="TPI2350" s="1359"/>
      <c r="TPJ2350" s="1359"/>
      <c r="TPK2350" s="1359"/>
      <c r="TPL2350" s="1359"/>
      <c r="TPM2350" s="1359"/>
      <c r="TPN2350" s="1359"/>
      <c r="TPO2350" s="1359"/>
      <c r="TPP2350" s="1359"/>
      <c r="TPQ2350" s="1359"/>
      <c r="TPR2350" s="1359"/>
      <c r="TPS2350" s="1359"/>
      <c r="TPT2350" s="1359"/>
      <c r="TPU2350" s="1359"/>
      <c r="TPV2350" s="1359"/>
      <c r="TPW2350" s="1359"/>
      <c r="TPX2350" s="1359"/>
      <c r="TPY2350" s="1359"/>
      <c r="TPZ2350" s="1359"/>
      <c r="TQA2350" s="1359"/>
      <c r="TQB2350" s="1359"/>
      <c r="TQC2350" s="1359"/>
      <c r="TQD2350" s="1359"/>
      <c r="TQE2350" s="1359"/>
      <c r="TQF2350" s="1359"/>
      <c r="TQG2350" s="1359"/>
      <c r="TQH2350" s="1359"/>
      <c r="TQI2350" s="1359"/>
      <c r="TQJ2350" s="1359"/>
      <c r="TQK2350" s="1359"/>
      <c r="TQL2350" s="1359"/>
      <c r="TQM2350" s="1359"/>
      <c r="TQN2350" s="1359"/>
      <c r="TQO2350" s="1359"/>
      <c r="TQP2350" s="1359"/>
      <c r="TQQ2350" s="1359"/>
      <c r="TQR2350" s="1359"/>
      <c r="TQS2350" s="1359"/>
      <c r="TQT2350" s="1359"/>
      <c r="TQU2350" s="1359"/>
      <c r="TQV2350" s="1359"/>
      <c r="TQW2350" s="1359"/>
      <c r="TQX2350" s="1359"/>
      <c r="TQY2350" s="1359"/>
      <c r="TQZ2350" s="1359"/>
      <c r="TRA2350" s="1359"/>
      <c r="TRB2350" s="1359"/>
      <c r="TRC2350" s="1359"/>
      <c r="TRD2350" s="1359"/>
      <c r="TRE2350" s="1359"/>
      <c r="TRF2350" s="1359"/>
      <c r="TRG2350" s="1359"/>
      <c r="TRH2350" s="1359"/>
      <c r="TRI2350" s="1359"/>
      <c r="TRJ2350" s="1359"/>
      <c r="TRK2350" s="1359"/>
      <c r="TRL2350" s="1359"/>
      <c r="TRM2350" s="1359"/>
      <c r="TRN2350" s="1359"/>
      <c r="TRO2350" s="1359"/>
      <c r="TRP2350" s="1359"/>
      <c r="TRQ2350" s="1359"/>
      <c r="TRR2350" s="1359"/>
      <c r="TRS2350" s="1359"/>
      <c r="TRT2350" s="1359"/>
      <c r="TRU2350" s="1359"/>
      <c r="TRV2350" s="1359"/>
      <c r="TRW2350" s="1359"/>
      <c r="TRX2350" s="1359"/>
      <c r="TRY2350" s="1359"/>
      <c r="TRZ2350" s="1359"/>
      <c r="TSA2350" s="1359"/>
      <c r="TSB2350" s="1359"/>
      <c r="TSC2350" s="1359"/>
      <c r="TSD2350" s="1359"/>
      <c r="TSE2350" s="1359"/>
      <c r="TSF2350" s="1359"/>
      <c r="TSG2350" s="1359"/>
      <c r="TSH2350" s="1359"/>
      <c r="TSI2350" s="1359"/>
      <c r="TSJ2350" s="1359"/>
      <c r="TSK2350" s="1359"/>
      <c r="TSL2350" s="1359"/>
      <c r="TSM2350" s="1359"/>
      <c r="TSN2350" s="1359"/>
      <c r="TSO2350" s="1359"/>
      <c r="TSP2350" s="1359"/>
      <c r="TSQ2350" s="1359"/>
      <c r="TSR2350" s="1359"/>
      <c r="TSS2350" s="1359"/>
      <c r="TST2350" s="1359"/>
      <c r="TSU2350" s="1359"/>
      <c r="TSV2350" s="1359"/>
      <c r="TSW2350" s="1359"/>
      <c r="TSX2350" s="1359"/>
      <c r="TSY2350" s="1359"/>
      <c r="TSZ2350" s="1359"/>
      <c r="TTA2350" s="1359"/>
      <c r="TTB2350" s="1359"/>
      <c r="TTC2350" s="1359"/>
      <c r="TTD2350" s="1359"/>
      <c r="TTE2350" s="1359"/>
      <c r="TTF2350" s="1359"/>
      <c r="TTG2350" s="1359"/>
      <c r="TTH2350" s="1359"/>
      <c r="TTI2350" s="1359"/>
      <c r="TTJ2350" s="1359"/>
      <c r="TTK2350" s="1359"/>
      <c r="TTL2350" s="1359"/>
      <c r="TTM2350" s="1359"/>
      <c r="TTN2350" s="1359"/>
      <c r="TTO2350" s="1359"/>
      <c r="TTP2350" s="1359"/>
      <c r="TTQ2350" s="1359"/>
      <c r="TTR2350" s="1359"/>
      <c r="TTS2350" s="1359"/>
      <c r="TTT2350" s="1359"/>
      <c r="TTU2350" s="1359"/>
      <c r="TTV2350" s="1359"/>
      <c r="TTW2350" s="1359"/>
      <c r="TTX2350" s="1359"/>
      <c r="TTY2350" s="1359"/>
      <c r="TTZ2350" s="1359"/>
      <c r="TUA2350" s="1359"/>
      <c r="TUB2350" s="1359"/>
      <c r="TUC2350" s="1359"/>
      <c r="TUD2350" s="1359"/>
      <c r="TUE2350" s="1359"/>
      <c r="TUF2350" s="1359"/>
      <c r="TUG2350" s="1359"/>
      <c r="TUH2350" s="1359"/>
      <c r="TUI2350" s="1359"/>
      <c r="TUJ2350" s="1359"/>
      <c r="TUK2350" s="1359"/>
      <c r="TUL2350" s="1359"/>
      <c r="TUM2350" s="1359"/>
      <c r="TUN2350" s="1359"/>
      <c r="TUO2350" s="1359"/>
      <c r="TUP2350" s="1359"/>
      <c r="TUQ2350" s="1359"/>
      <c r="TUR2350" s="1359"/>
      <c r="TUS2350" s="1359"/>
      <c r="TUT2350" s="1359"/>
      <c r="TUU2350" s="1359"/>
      <c r="TUV2350" s="1359"/>
      <c r="TUW2350" s="1359"/>
      <c r="TUX2350" s="1359"/>
      <c r="TUY2350" s="1359"/>
      <c r="TUZ2350" s="1359"/>
      <c r="TVA2350" s="1359"/>
      <c r="TVB2350" s="1359"/>
      <c r="TVC2350" s="1359"/>
      <c r="TVD2350" s="1359"/>
      <c r="TVE2350" s="1359"/>
      <c r="TVF2350" s="1359"/>
      <c r="TVG2350" s="1359"/>
      <c r="TVH2350" s="1359"/>
      <c r="TVI2350" s="1359"/>
      <c r="TVJ2350" s="1359"/>
      <c r="TVK2350" s="1359"/>
      <c r="TVL2350" s="1359"/>
      <c r="TVM2350" s="1359"/>
      <c r="TVN2350" s="1359"/>
      <c r="TVO2350" s="1359"/>
      <c r="TVP2350" s="1359"/>
      <c r="TVQ2350" s="1359"/>
      <c r="TVR2350" s="1359"/>
      <c r="TVS2350" s="1359"/>
      <c r="TVT2350" s="1359"/>
      <c r="TVU2350" s="1359"/>
      <c r="TVV2350" s="1359"/>
      <c r="TVW2350" s="1359"/>
      <c r="TVX2350" s="1359"/>
      <c r="TVY2350" s="1359"/>
      <c r="TVZ2350" s="1359"/>
      <c r="TWA2350" s="1359"/>
      <c r="TWB2350" s="1359"/>
      <c r="TWC2350" s="1359"/>
      <c r="TWD2350" s="1359"/>
      <c r="TWE2350" s="1359"/>
      <c r="TWF2350" s="1359"/>
      <c r="TWG2350" s="1359"/>
      <c r="TWH2350" s="1359"/>
      <c r="TWI2350" s="1359"/>
      <c r="TWJ2350" s="1359"/>
      <c r="TWK2350" s="1359"/>
      <c r="TWL2350" s="1359"/>
      <c r="TWM2350" s="1359"/>
      <c r="TWN2350" s="1359"/>
      <c r="TWO2350" s="1359"/>
      <c r="TWP2350" s="1359"/>
      <c r="TWQ2350" s="1359"/>
      <c r="TWR2350" s="1359"/>
      <c r="TWS2350" s="1359"/>
      <c r="TWT2350" s="1359"/>
      <c r="TWU2350" s="1359"/>
      <c r="TWV2350" s="1359"/>
      <c r="TWW2350" s="1359"/>
      <c r="TWX2350" s="1359"/>
      <c r="TWY2350" s="1359"/>
      <c r="TWZ2350" s="1359"/>
      <c r="TXA2350" s="1359"/>
      <c r="TXB2350" s="1359"/>
      <c r="TXC2350" s="1359"/>
      <c r="TXD2350" s="1359"/>
      <c r="TXE2350" s="1359"/>
      <c r="TXF2350" s="1359"/>
      <c r="TXG2350" s="1359"/>
      <c r="TXH2350" s="1359"/>
      <c r="TXI2350" s="1359"/>
      <c r="TXJ2350" s="1359"/>
      <c r="TXK2350" s="1359"/>
      <c r="TXL2350" s="1359"/>
      <c r="TXM2350" s="1359"/>
      <c r="TXN2350" s="1359"/>
      <c r="TXO2350" s="1359"/>
      <c r="TXP2350" s="1359"/>
      <c r="TXQ2350" s="1359"/>
      <c r="TXR2350" s="1359"/>
      <c r="TXS2350" s="1359"/>
      <c r="TXT2350" s="1359"/>
      <c r="TXU2350" s="1359"/>
      <c r="TXV2350" s="1359"/>
      <c r="TXW2350" s="1359"/>
      <c r="TXX2350" s="1359"/>
      <c r="TXY2350" s="1359"/>
      <c r="TXZ2350" s="1359"/>
      <c r="TYA2350" s="1359"/>
      <c r="TYB2350" s="1359"/>
      <c r="TYC2350" s="1359"/>
      <c r="TYD2350" s="1359"/>
      <c r="TYE2350" s="1359"/>
      <c r="TYF2350" s="1359"/>
      <c r="TYG2350" s="1359"/>
      <c r="TYH2350" s="1359"/>
      <c r="TYI2350" s="1359"/>
      <c r="TYJ2350" s="1359"/>
      <c r="TYK2350" s="1359"/>
      <c r="TYL2350" s="1359"/>
      <c r="TYM2350" s="1359"/>
      <c r="TYN2350" s="1359"/>
      <c r="TYO2350" s="1359"/>
      <c r="TYP2350" s="1359"/>
      <c r="TYQ2350" s="1359"/>
      <c r="TYR2350" s="1359"/>
      <c r="TYS2350" s="1359"/>
      <c r="TYT2350" s="1359"/>
      <c r="TYU2350" s="1359"/>
      <c r="TYV2350" s="1359"/>
      <c r="TYW2350" s="1359"/>
      <c r="TYX2350" s="1359"/>
      <c r="TYY2350" s="1359"/>
      <c r="TYZ2350" s="1359"/>
      <c r="TZA2350" s="1359"/>
      <c r="TZB2350" s="1359"/>
      <c r="TZC2350" s="1359"/>
      <c r="TZD2350" s="1359"/>
      <c r="TZE2350" s="1359"/>
      <c r="TZF2350" s="1359"/>
      <c r="TZG2350" s="1359"/>
      <c r="TZH2350" s="1359"/>
      <c r="TZI2350" s="1359"/>
      <c r="TZJ2350" s="1359"/>
      <c r="TZK2350" s="1359"/>
      <c r="TZL2350" s="1359"/>
      <c r="TZM2350" s="1359"/>
      <c r="TZN2350" s="1359"/>
      <c r="TZO2350" s="1359"/>
      <c r="TZP2350" s="1359"/>
      <c r="TZQ2350" s="1359"/>
      <c r="TZR2350" s="1359"/>
      <c r="TZS2350" s="1359"/>
      <c r="TZT2350" s="1359"/>
      <c r="TZU2350" s="1359"/>
      <c r="TZV2350" s="1359"/>
      <c r="TZW2350" s="1359"/>
      <c r="TZX2350" s="1359"/>
      <c r="TZY2350" s="1359"/>
      <c r="TZZ2350" s="1359"/>
      <c r="UAA2350" s="1359"/>
      <c r="UAB2350" s="1359"/>
      <c r="UAC2350" s="1359"/>
      <c r="UAD2350" s="1359"/>
      <c r="UAE2350" s="1359"/>
      <c r="UAF2350" s="1359"/>
      <c r="UAG2350" s="1359"/>
      <c r="UAH2350" s="1359"/>
      <c r="UAI2350" s="1359"/>
      <c r="UAJ2350" s="1359"/>
      <c r="UAK2350" s="1359"/>
      <c r="UAL2350" s="1359"/>
      <c r="UAM2350" s="1359"/>
      <c r="UAN2350" s="1359"/>
      <c r="UAO2350" s="1359"/>
      <c r="UAP2350" s="1359"/>
      <c r="UAQ2350" s="1359"/>
      <c r="UAR2350" s="1359"/>
      <c r="UAS2350" s="1359"/>
      <c r="UAT2350" s="1359"/>
      <c r="UAU2350" s="1359"/>
      <c r="UAV2350" s="1359"/>
      <c r="UAW2350" s="1359"/>
      <c r="UAX2350" s="1359"/>
      <c r="UAY2350" s="1359"/>
      <c r="UAZ2350" s="1359"/>
      <c r="UBA2350" s="1359"/>
      <c r="UBB2350" s="1359"/>
      <c r="UBC2350" s="1359"/>
      <c r="UBD2350" s="1359"/>
      <c r="UBE2350" s="1359"/>
      <c r="UBF2350" s="1359"/>
      <c r="UBG2350" s="1359"/>
      <c r="UBH2350" s="1359"/>
      <c r="UBI2350" s="1359"/>
      <c r="UBJ2350" s="1359"/>
      <c r="UBK2350" s="1359"/>
      <c r="UBL2350" s="1359"/>
      <c r="UBM2350" s="1359"/>
      <c r="UBN2350" s="1359"/>
      <c r="UBO2350" s="1359"/>
      <c r="UBP2350" s="1359"/>
      <c r="UBQ2350" s="1359"/>
      <c r="UBR2350" s="1359"/>
      <c r="UBS2350" s="1359"/>
      <c r="UBT2350" s="1359"/>
      <c r="UBU2350" s="1359"/>
      <c r="UBV2350" s="1359"/>
      <c r="UBW2350" s="1359"/>
      <c r="UBX2350" s="1359"/>
      <c r="UBY2350" s="1359"/>
      <c r="UBZ2350" s="1359"/>
      <c r="UCA2350" s="1359"/>
      <c r="UCB2350" s="1359"/>
      <c r="UCC2350" s="1359"/>
      <c r="UCD2350" s="1359"/>
      <c r="UCE2350" s="1359"/>
      <c r="UCF2350" s="1359"/>
      <c r="UCG2350" s="1359"/>
      <c r="UCH2350" s="1359"/>
      <c r="UCI2350" s="1359"/>
      <c r="UCJ2350" s="1359"/>
      <c r="UCK2350" s="1359"/>
      <c r="UCL2350" s="1359"/>
      <c r="UCM2350" s="1359"/>
      <c r="UCN2350" s="1359"/>
      <c r="UCO2350" s="1359"/>
      <c r="UCP2350" s="1359"/>
      <c r="UCQ2350" s="1359"/>
      <c r="UCR2350" s="1359"/>
      <c r="UCS2350" s="1359"/>
      <c r="UCT2350" s="1359"/>
      <c r="UCU2350" s="1359"/>
      <c r="UCV2350" s="1359"/>
      <c r="UCW2350" s="1359"/>
      <c r="UCX2350" s="1359"/>
      <c r="UCY2350" s="1359"/>
      <c r="UCZ2350" s="1359"/>
      <c r="UDA2350" s="1359"/>
      <c r="UDB2350" s="1359"/>
      <c r="UDC2350" s="1359"/>
      <c r="UDD2350" s="1359"/>
      <c r="UDE2350" s="1359"/>
      <c r="UDF2350" s="1359"/>
      <c r="UDG2350" s="1359"/>
      <c r="UDH2350" s="1359"/>
      <c r="UDI2350" s="1359"/>
      <c r="UDJ2350" s="1359"/>
      <c r="UDK2350" s="1359"/>
      <c r="UDL2350" s="1359"/>
      <c r="UDM2350" s="1359"/>
      <c r="UDN2350" s="1359"/>
      <c r="UDO2350" s="1359"/>
      <c r="UDP2350" s="1359"/>
      <c r="UDQ2350" s="1359"/>
      <c r="UDR2350" s="1359"/>
      <c r="UDS2350" s="1359"/>
      <c r="UDT2350" s="1359"/>
      <c r="UDU2350" s="1359"/>
      <c r="UDV2350" s="1359"/>
      <c r="UDW2350" s="1359"/>
      <c r="UDX2350" s="1359"/>
      <c r="UDY2350" s="1359"/>
      <c r="UDZ2350" s="1359"/>
      <c r="UEA2350" s="1359"/>
      <c r="UEB2350" s="1359"/>
      <c r="UEC2350" s="1359"/>
      <c r="UED2350" s="1359"/>
      <c r="UEE2350" s="1359"/>
      <c r="UEF2350" s="1359"/>
      <c r="UEG2350" s="1359"/>
      <c r="UEH2350" s="1359"/>
      <c r="UEI2350" s="1359"/>
      <c r="UEJ2350" s="1359"/>
      <c r="UEK2350" s="1359"/>
      <c r="UEL2350" s="1359"/>
      <c r="UEM2350" s="1359"/>
      <c r="UEN2350" s="1359"/>
      <c r="UEO2350" s="1359"/>
      <c r="UEP2350" s="1359"/>
      <c r="UEQ2350" s="1359"/>
      <c r="UER2350" s="1359"/>
      <c r="UES2350" s="1359"/>
      <c r="UET2350" s="1359"/>
      <c r="UEU2350" s="1359"/>
      <c r="UEV2350" s="1359"/>
      <c r="UEW2350" s="1359"/>
      <c r="UEX2350" s="1359"/>
      <c r="UEY2350" s="1359"/>
      <c r="UEZ2350" s="1359"/>
      <c r="UFA2350" s="1359"/>
      <c r="UFB2350" s="1359"/>
      <c r="UFC2350" s="1359"/>
      <c r="UFD2350" s="1359"/>
      <c r="UFE2350" s="1359"/>
      <c r="UFF2350" s="1359"/>
      <c r="UFG2350" s="1359"/>
      <c r="UFH2350" s="1359"/>
      <c r="UFI2350" s="1359"/>
      <c r="UFJ2350" s="1359"/>
      <c r="UFK2350" s="1359"/>
      <c r="UFL2350" s="1359"/>
      <c r="UFM2350" s="1359"/>
      <c r="UFN2350" s="1359"/>
      <c r="UFO2350" s="1359"/>
      <c r="UFP2350" s="1359"/>
      <c r="UFQ2350" s="1359"/>
      <c r="UFR2350" s="1359"/>
      <c r="UFS2350" s="1359"/>
      <c r="UFT2350" s="1359"/>
      <c r="UFU2350" s="1359"/>
      <c r="UFV2350" s="1359"/>
      <c r="UFW2350" s="1359"/>
      <c r="UFX2350" s="1359"/>
      <c r="UFY2350" s="1359"/>
      <c r="UFZ2350" s="1359"/>
      <c r="UGA2350" s="1359"/>
      <c r="UGB2350" s="1359"/>
      <c r="UGC2350" s="1359"/>
      <c r="UGD2350" s="1359"/>
      <c r="UGE2350" s="1359"/>
      <c r="UGF2350" s="1359"/>
      <c r="UGG2350" s="1359"/>
      <c r="UGH2350" s="1359"/>
      <c r="UGI2350" s="1359"/>
      <c r="UGJ2350" s="1359"/>
      <c r="UGK2350" s="1359"/>
      <c r="UGL2350" s="1359"/>
      <c r="UGM2350" s="1359"/>
      <c r="UGN2350" s="1359"/>
      <c r="UGO2350" s="1359"/>
      <c r="UGP2350" s="1359"/>
      <c r="UGQ2350" s="1359"/>
      <c r="UGR2350" s="1359"/>
      <c r="UGS2350" s="1359"/>
      <c r="UGT2350" s="1359"/>
      <c r="UGU2350" s="1359"/>
      <c r="UGV2350" s="1359"/>
      <c r="UGW2350" s="1359"/>
      <c r="UGX2350" s="1359"/>
      <c r="UGY2350" s="1359"/>
      <c r="UGZ2350" s="1359"/>
      <c r="UHA2350" s="1359"/>
      <c r="UHB2350" s="1359"/>
      <c r="UHC2350" s="1359"/>
      <c r="UHD2350" s="1359"/>
      <c r="UHE2350" s="1359"/>
      <c r="UHF2350" s="1359"/>
      <c r="UHG2350" s="1359"/>
      <c r="UHH2350" s="1359"/>
      <c r="UHI2350" s="1359"/>
      <c r="UHJ2350" s="1359"/>
      <c r="UHK2350" s="1359"/>
      <c r="UHL2350" s="1359"/>
      <c r="UHM2350" s="1359"/>
      <c r="UHN2350" s="1359"/>
      <c r="UHO2350" s="1359"/>
      <c r="UHP2350" s="1359"/>
      <c r="UHQ2350" s="1359"/>
      <c r="UHR2350" s="1359"/>
      <c r="UHS2350" s="1359"/>
      <c r="UHT2350" s="1359"/>
      <c r="UHU2350" s="1359"/>
      <c r="UHV2350" s="1359"/>
      <c r="UHW2350" s="1359"/>
      <c r="UHX2350" s="1359"/>
      <c r="UHY2350" s="1359"/>
      <c r="UHZ2350" s="1359"/>
      <c r="UIA2350" s="1359"/>
      <c r="UIB2350" s="1359"/>
      <c r="UIC2350" s="1359"/>
      <c r="UID2350" s="1359"/>
      <c r="UIE2350" s="1359"/>
      <c r="UIF2350" s="1359"/>
      <c r="UIG2350" s="1359"/>
      <c r="UIH2350" s="1359"/>
      <c r="UII2350" s="1359"/>
      <c r="UIJ2350" s="1359"/>
      <c r="UIK2350" s="1359"/>
      <c r="UIL2350" s="1359"/>
      <c r="UIM2350" s="1359"/>
      <c r="UIN2350" s="1359"/>
      <c r="UIO2350" s="1359"/>
      <c r="UIP2350" s="1359"/>
      <c r="UIQ2350" s="1359"/>
      <c r="UIR2350" s="1359"/>
      <c r="UIS2350" s="1359"/>
      <c r="UIT2350" s="1359"/>
      <c r="UIU2350" s="1359"/>
      <c r="UIV2350" s="1359"/>
      <c r="UIW2350" s="1359"/>
      <c r="UIX2350" s="1359"/>
      <c r="UIY2350" s="1359"/>
      <c r="UIZ2350" s="1359"/>
      <c r="UJA2350" s="1359"/>
      <c r="UJB2350" s="1359"/>
      <c r="UJC2350" s="1359"/>
      <c r="UJD2350" s="1359"/>
      <c r="UJE2350" s="1359"/>
      <c r="UJF2350" s="1359"/>
      <c r="UJG2350" s="1359"/>
      <c r="UJH2350" s="1359"/>
      <c r="UJI2350" s="1359"/>
      <c r="UJJ2350" s="1359"/>
      <c r="UJK2350" s="1359"/>
      <c r="UJL2350" s="1359"/>
      <c r="UJM2350" s="1359"/>
      <c r="UJN2350" s="1359"/>
      <c r="UJO2350" s="1359"/>
      <c r="UJP2350" s="1359"/>
      <c r="UJQ2350" s="1359"/>
      <c r="UJR2350" s="1359"/>
      <c r="UJS2350" s="1359"/>
      <c r="UJT2350" s="1359"/>
      <c r="UJU2350" s="1359"/>
      <c r="UJV2350" s="1359"/>
      <c r="UJW2350" s="1359"/>
      <c r="UJX2350" s="1359"/>
      <c r="UJY2350" s="1359"/>
      <c r="UJZ2350" s="1359"/>
      <c r="UKA2350" s="1359"/>
      <c r="UKB2350" s="1359"/>
      <c r="UKC2350" s="1359"/>
      <c r="UKD2350" s="1359"/>
      <c r="UKE2350" s="1359"/>
      <c r="UKF2350" s="1359"/>
      <c r="UKG2350" s="1359"/>
      <c r="UKH2350" s="1359"/>
      <c r="UKI2350" s="1359"/>
      <c r="UKJ2350" s="1359"/>
      <c r="UKK2350" s="1359"/>
      <c r="UKL2350" s="1359"/>
      <c r="UKM2350" s="1359"/>
      <c r="UKN2350" s="1359"/>
      <c r="UKO2350" s="1359"/>
      <c r="UKP2350" s="1359"/>
      <c r="UKQ2350" s="1359"/>
      <c r="UKR2350" s="1359"/>
      <c r="UKS2350" s="1359"/>
      <c r="UKT2350" s="1359"/>
      <c r="UKU2350" s="1359"/>
      <c r="UKV2350" s="1359"/>
      <c r="UKW2350" s="1359"/>
      <c r="UKX2350" s="1359"/>
      <c r="UKY2350" s="1359"/>
      <c r="UKZ2350" s="1359"/>
      <c r="ULA2350" s="1359"/>
      <c r="ULB2350" s="1359"/>
      <c r="ULC2350" s="1359"/>
      <c r="ULD2350" s="1359"/>
      <c r="ULE2350" s="1359"/>
      <c r="ULF2350" s="1359"/>
      <c r="ULG2350" s="1359"/>
      <c r="ULH2350" s="1359"/>
      <c r="ULI2350" s="1359"/>
      <c r="ULJ2350" s="1359"/>
      <c r="ULK2350" s="1359"/>
      <c r="ULL2350" s="1359"/>
      <c r="ULM2350" s="1359"/>
      <c r="ULN2350" s="1359"/>
      <c r="ULO2350" s="1359"/>
      <c r="ULP2350" s="1359"/>
      <c r="ULQ2350" s="1359"/>
      <c r="ULR2350" s="1359"/>
      <c r="ULS2350" s="1359"/>
      <c r="ULT2350" s="1359"/>
      <c r="ULU2350" s="1359"/>
      <c r="ULV2350" s="1359"/>
      <c r="ULW2350" s="1359"/>
      <c r="ULX2350" s="1359"/>
      <c r="ULY2350" s="1359"/>
      <c r="ULZ2350" s="1359"/>
      <c r="UMA2350" s="1359"/>
      <c r="UMB2350" s="1359"/>
      <c r="UMC2350" s="1359"/>
      <c r="UMD2350" s="1359"/>
      <c r="UME2350" s="1359"/>
      <c r="UMF2350" s="1359"/>
      <c r="UMG2350" s="1359"/>
      <c r="UMH2350" s="1359"/>
      <c r="UMI2350" s="1359"/>
      <c r="UMJ2350" s="1359"/>
      <c r="UMK2350" s="1359"/>
      <c r="UML2350" s="1359"/>
      <c r="UMM2350" s="1359"/>
      <c r="UMN2350" s="1359"/>
      <c r="UMO2350" s="1359"/>
      <c r="UMP2350" s="1359"/>
      <c r="UMQ2350" s="1359"/>
      <c r="UMR2350" s="1359"/>
      <c r="UMS2350" s="1359"/>
      <c r="UMT2350" s="1359"/>
      <c r="UMU2350" s="1359"/>
      <c r="UMV2350" s="1359"/>
      <c r="UMW2350" s="1359"/>
      <c r="UMX2350" s="1359"/>
      <c r="UMY2350" s="1359"/>
      <c r="UMZ2350" s="1359"/>
      <c r="UNA2350" s="1359"/>
      <c r="UNB2350" s="1359"/>
      <c r="UNC2350" s="1359"/>
      <c r="UND2350" s="1359"/>
      <c r="UNE2350" s="1359"/>
      <c r="UNF2350" s="1359"/>
      <c r="UNG2350" s="1359"/>
      <c r="UNH2350" s="1359"/>
      <c r="UNI2350" s="1359"/>
      <c r="UNJ2350" s="1359"/>
      <c r="UNK2350" s="1359"/>
      <c r="UNL2350" s="1359"/>
      <c r="UNM2350" s="1359"/>
      <c r="UNN2350" s="1359"/>
      <c r="UNO2350" s="1359"/>
      <c r="UNP2350" s="1359"/>
      <c r="UNQ2350" s="1359"/>
      <c r="UNR2350" s="1359"/>
      <c r="UNS2350" s="1359"/>
      <c r="UNT2350" s="1359"/>
      <c r="UNU2350" s="1359"/>
      <c r="UNV2350" s="1359"/>
      <c r="UNW2350" s="1359"/>
      <c r="UNX2350" s="1359"/>
      <c r="UNY2350" s="1359"/>
      <c r="UNZ2350" s="1359"/>
      <c r="UOA2350" s="1359"/>
      <c r="UOB2350" s="1359"/>
      <c r="UOC2350" s="1359"/>
      <c r="UOD2350" s="1359"/>
      <c r="UOE2350" s="1359"/>
      <c r="UOF2350" s="1359"/>
      <c r="UOG2350" s="1359"/>
      <c r="UOH2350" s="1359"/>
      <c r="UOI2350" s="1359"/>
      <c r="UOJ2350" s="1359"/>
      <c r="UOK2350" s="1359"/>
      <c r="UOL2350" s="1359"/>
      <c r="UOM2350" s="1359"/>
      <c r="UON2350" s="1359"/>
      <c r="UOO2350" s="1359"/>
      <c r="UOP2350" s="1359"/>
      <c r="UOQ2350" s="1359"/>
      <c r="UOR2350" s="1359"/>
      <c r="UOS2350" s="1359"/>
      <c r="UOT2350" s="1359"/>
      <c r="UOU2350" s="1359"/>
      <c r="UOV2350" s="1359"/>
      <c r="UOW2350" s="1359"/>
      <c r="UOX2350" s="1359"/>
      <c r="UOY2350" s="1359"/>
      <c r="UOZ2350" s="1359"/>
      <c r="UPA2350" s="1359"/>
      <c r="UPB2350" s="1359"/>
      <c r="UPC2350" s="1359"/>
      <c r="UPD2350" s="1359"/>
      <c r="UPE2350" s="1359"/>
      <c r="UPF2350" s="1359"/>
      <c r="UPG2350" s="1359"/>
      <c r="UPH2350" s="1359"/>
      <c r="UPI2350" s="1359"/>
      <c r="UPJ2350" s="1359"/>
      <c r="UPK2350" s="1359"/>
      <c r="UPL2350" s="1359"/>
      <c r="UPM2350" s="1359"/>
      <c r="UPN2350" s="1359"/>
      <c r="UPO2350" s="1359"/>
      <c r="UPP2350" s="1359"/>
      <c r="UPQ2350" s="1359"/>
      <c r="UPR2350" s="1359"/>
      <c r="UPS2350" s="1359"/>
      <c r="UPT2350" s="1359"/>
      <c r="UPU2350" s="1359"/>
      <c r="UPV2350" s="1359"/>
      <c r="UPW2350" s="1359"/>
      <c r="UPX2350" s="1359"/>
      <c r="UPY2350" s="1359"/>
      <c r="UPZ2350" s="1359"/>
      <c r="UQA2350" s="1359"/>
      <c r="UQB2350" s="1359"/>
      <c r="UQC2350" s="1359"/>
      <c r="UQD2350" s="1359"/>
      <c r="UQE2350" s="1359"/>
      <c r="UQF2350" s="1359"/>
      <c r="UQG2350" s="1359"/>
      <c r="UQH2350" s="1359"/>
      <c r="UQI2350" s="1359"/>
      <c r="UQJ2350" s="1359"/>
      <c r="UQK2350" s="1359"/>
      <c r="UQL2350" s="1359"/>
      <c r="UQM2350" s="1359"/>
      <c r="UQN2350" s="1359"/>
      <c r="UQO2350" s="1359"/>
      <c r="UQP2350" s="1359"/>
      <c r="UQQ2350" s="1359"/>
      <c r="UQR2350" s="1359"/>
      <c r="UQS2350" s="1359"/>
      <c r="UQT2350" s="1359"/>
      <c r="UQU2350" s="1359"/>
      <c r="UQV2350" s="1359"/>
      <c r="UQW2350" s="1359"/>
      <c r="UQX2350" s="1359"/>
      <c r="UQY2350" s="1359"/>
      <c r="UQZ2350" s="1359"/>
      <c r="URA2350" s="1359"/>
      <c r="URB2350" s="1359"/>
      <c r="URC2350" s="1359"/>
      <c r="URD2350" s="1359"/>
      <c r="URE2350" s="1359"/>
      <c r="URF2350" s="1359"/>
      <c r="URG2350" s="1359"/>
      <c r="URH2350" s="1359"/>
      <c r="URI2350" s="1359"/>
      <c r="URJ2350" s="1359"/>
      <c r="URK2350" s="1359"/>
      <c r="URL2350" s="1359"/>
      <c r="URM2350" s="1359"/>
      <c r="URN2350" s="1359"/>
      <c r="URO2350" s="1359"/>
      <c r="URP2350" s="1359"/>
      <c r="URQ2350" s="1359"/>
      <c r="URR2350" s="1359"/>
      <c r="URS2350" s="1359"/>
      <c r="URT2350" s="1359"/>
      <c r="URU2350" s="1359"/>
      <c r="URV2350" s="1359"/>
      <c r="URW2350" s="1359"/>
      <c r="URX2350" s="1359"/>
      <c r="URY2350" s="1359"/>
      <c r="URZ2350" s="1359"/>
      <c r="USA2350" s="1359"/>
      <c r="USB2350" s="1359"/>
      <c r="USC2350" s="1359"/>
      <c r="USD2350" s="1359"/>
      <c r="USE2350" s="1359"/>
      <c r="USF2350" s="1359"/>
      <c r="USG2350" s="1359"/>
      <c r="USH2350" s="1359"/>
      <c r="USI2350" s="1359"/>
      <c r="USJ2350" s="1359"/>
      <c r="USK2350" s="1359"/>
      <c r="USL2350" s="1359"/>
      <c r="USM2350" s="1359"/>
      <c r="USN2350" s="1359"/>
      <c r="USO2350" s="1359"/>
      <c r="USP2350" s="1359"/>
      <c r="USQ2350" s="1359"/>
      <c r="USR2350" s="1359"/>
      <c r="USS2350" s="1359"/>
      <c r="UST2350" s="1359"/>
      <c r="USU2350" s="1359"/>
      <c r="USV2350" s="1359"/>
      <c r="USW2350" s="1359"/>
      <c r="USX2350" s="1359"/>
      <c r="USY2350" s="1359"/>
      <c r="USZ2350" s="1359"/>
      <c r="UTA2350" s="1359"/>
      <c r="UTB2350" s="1359"/>
      <c r="UTC2350" s="1359"/>
      <c r="UTD2350" s="1359"/>
      <c r="UTE2350" s="1359"/>
      <c r="UTF2350" s="1359"/>
      <c r="UTG2350" s="1359"/>
      <c r="UTH2350" s="1359"/>
      <c r="UTI2350" s="1359"/>
      <c r="UTJ2350" s="1359"/>
      <c r="UTK2350" s="1359"/>
      <c r="UTL2350" s="1359"/>
      <c r="UTM2350" s="1359"/>
      <c r="UTN2350" s="1359"/>
      <c r="UTO2350" s="1359"/>
      <c r="UTP2350" s="1359"/>
      <c r="UTQ2350" s="1359"/>
      <c r="UTR2350" s="1359"/>
      <c r="UTS2350" s="1359"/>
      <c r="UTT2350" s="1359"/>
      <c r="UTU2350" s="1359"/>
      <c r="UTV2350" s="1359"/>
      <c r="UTW2350" s="1359"/>
      <c r="UTX2350" s="1359"/>
      <c r="UTY2350" s="1359"/>
      <c r="UTZ2350" s="1359"/>
      <c r="UUA2350" s="1359"/>
      <c r="UUB2350" s="1359"/>
      <c r="UUC2350" s="1359"/>
      <c r="UUD2350" s="1359"/>
      <c r="UUE2350" s="1359"/>
      <c r="UUF2350" s="1359"/>
      <c r="UUG2350" s="1359"/>
      <c r="UUH2350" s="1359"/>
      <c r="UUI2350" s="1359"/>
      <c r="UUJ2350" s="1359"/>
      <c r="UUK2350" s="1359"/>
      <c r="UUL2350" s="1359"/>
      <c r="UUM2350" s="1359"/>
      <c r="UUN2350" s="1359"/>
      <c r="UUO2350" s="1359"/>
      <c r="UUP2350" s="1359"/>
      <c r="UUQ2350" s="1359"/>
      <c r="UUR2350" s="1359"/>
      <c r="UUS2350" s="1359"/>
      <c r="UUT2350" s="1359"/>
      <c r="UUU2350" s="1359"/>
      <c r="UUV2350" s="1359"/>
      <c r="UUW2350" s="1359"/>
      <c r="UUX2350" s="1359"/>
      <c r="UUY2350" s="1359"/>
      <c r="UUZ2350" s="1359"/>
      <c r="UVA2350" s="1359"/>
      <c r="UVB2350" s="1359"/>
      <c r="UVC2350" s="1359"/>
      <c r="UVD2350" s="1359"/>
      <c r="UVE2350" s="1359"/>
      <c r="UVF2350" s="1359"/>
      <c r="UVG2350" s="1359"/>
      <c r="UVH2350" s="1359"/>
      <c r="UVI2350" s="1359"/>
      <c r="UVJ2350" s="1359"/>
      <c r="UVK2350" s="1359"/>
      <c r="UVL2350" s="1359"/>
      <c r="UVM2350" s="1359"/>
      <c r="UVN2350" s="1359"/>
      <c r="UVO2350" s="1359"/>
      <c r="UVP2350" s="1359"/>
      <c r="UVQ2350" s="1359"/>
      <c r="UVR2350" s="1359"/>
      <c r="UVS2350" s="1359"/>
      <c r="UVT2350" s="1359"/>
      <c r="UVU2350" s="1359"/>
      <c r="UVV2350" s="1359"/>
      <c r="UVW2350" s="1359"/>
      <c r="UVX2350" s="1359"/>
      <c r="UVY2350" s="1359"/>
      <c r="UVZ2350" s="1359"/>
      <c r="UWA2350" s="1359"/>
      <c r="UWB2350" s="1359"/>
      <c r="UWC2350" s="1359"/>
      <c r="UWD2350" s="1359"/>
      <c r="UWE2350" s="1359"/>
      <c r="UWF2350" s="1359"/>
      <c r="UWG2350" s="1359"/>
      <c r="UWH2350" s="1359"/>
      <c r="UWI2350" s="1359"/>
      <c r="UWJ2350" s="1359"/>
      <c r="UWK2350" s="1359"/>
      <c r="UWL2350" s="1359"/>
      <c r="UWM2350" s="1359"/>
      <c r="UWN2350" s="1359"/>
      <c r="UWO2350" s="1359"/>
      <c r="UWP2350" s="1359"/>
      <c r="UWQ2350" s="1359"/>
      <c r="UWR2350" s="1359"/>
      <c r="UWS2350" s="1359"/>
      <c r="UWT2350" s="1359"/>
      <c r="UWU2350" s="1359"/>
      <c r="UWV2350" s="1359"/>
      <c r="UWW2350" s="1359"/>
      <c r="UWX2350" s="1359"/>
      <c r="UWY2350" s="1359"/>
      <c r="UWZ2350" s="1359"/>
      <c r="UXA2350" s="1359"/>
      <c r="UXB2350" s="1359"/>
      <c r="UXC2350" s="1359"/>
      <c r="UXD2350" s="1359"/>
      <c r="UXE2350" s="1359"/>
      <c r="UXF2350" s="1359"/>
      <c r="UXG2350" s="1359"/>
      <c r="UXH2350" s="1359"/>
      <c r="UXI2350" s="1359"/>
      <c r="UXJ2350" s="1359"/>
      <c r="UXK2350" s="1359"/>
      <c r="UXL2350" s="1359"/>
      <c r="UXM2350" s="1359"/>
      <c r="UXN2350" s="1359"/>
      <c r="UXO2350" s="1359"/>
      <c r="UXP2350" s="1359"/>
      <c r="UXQ2350" s="1359"/>
      <c r="UXR2350" s="1359"/>
      <c r="UXS2350" s="1359"/>
      <c r="UXT2350" s="1359"/>
      <c r="UXU2350" s="1359"/>
      <c r="UXV2350" s="1359"/>
      <c r="UXW2350" s="1359"/>
      <c r="UXX2350" s="1359"/>
      <c r="UXY2350" s="1359"/>
      <c r="UXZ2350" s="1359"/>
      <c r="UYA2350" s="1359"/>
      <c r="UYB2350" s="1359"/>
      <c r="UYC2350" s="1359"/>
      <c r="UYD2350" s="1359"/>
      <c r="UYE2350" s="1359"/>
      <c r="UYF2350" s="1359"/>
      <c r="UYG2350" s="1359"/>
      <c r="UYH2350" s="1359"/>
      <c r="UYI2350" s="1359"/>
      <c r="UYJ2350" s="1359"/>
      <c r="UYK2350" s="1359"/>
      <c r="UYL2350" s="1359"/>
      <c r="UYM2350" s="1359"/>
      <c r="UYN2350" s="1359"/>
      <c r="UYO2350" s="1359"/>
      <c r="UYP2350" s="1359"/>
      <c r="UYQ2350" s="1359"/>
      <c r="UYR2350" s="1359"/>
      <c r="UYS2350" s="1359"/>
      <c r="UYT2350" s="1359"/>
      <c r="UYU2350" s="1359"/>
      <c r="UYV2350" s="1359"/>
      <c r="UYW2350" s="1359"/>
      <c r="UYX2350" s="1359"/>
      <c r="UYY2350" s="1359"/>
      <c r="UYZ2350" s="1359"/>
      <c r="UZA2350" s="1359"/>
      <c r="UZB2350" s="1359"/>
      <c r="UZC2350" s="1359"/>
      <c r="UZD2350" s="1359"/>
      <c r="UZE2350" s="1359"/>
      <c r="UZF2350" s="1359"/>
      <c r="UZG2350" s="1359"/>
      <c r="UZH2350" s="1359"/>
      <c r="UZI2350" s="1359"/>
      <c r="UZJ2350" s="1359"/>
      <c r="UZK2350" s="1359"/>
      <c r="UZL2350" s="1359"/>
      <c r="UZM2350" s="1359"/>
      <c r="UZN2350" s="1359"/>
      <c r="UZO2350" s="1359"/>
      <c r="UZP2350" s="1359"/>
      <c r="UZQ2350" s="1359"/>
      <c r="UZR2350" s="1359"/>
      <c r="UZS2350" s="1359"/>
      <c r="UZT2350" s="1359"/>
      <c r="UZU2350" s="1359"/>
      <c r="UZV2350" s="1359"/>
      <c r="UZW2350" s="1359"/>
      <c r="UZX2350" s="1359"/>
      <c r="UZY2350" s="1359"/>
      <c r="UZZ2350" s="1359"/>
      <c r="VAA2350" s="1359"/>
      <c r="VAB2350" s="1359"/>
      <c r="VAC2350" s="1359"/>
      <c r="VAD2350" s="1359"/>
      <c r="VAE2350" s="1359"/>
      <c r="VAF2350" s="1359"/>
      <c r="VAG2350" s="1359"/>
      <c r="VAH2350" s="1359"/>
      <c r="VAI2350" s="1359"/>
      <c r="VAJ2350" s="1359"/>
      <c r="VAK2350" s="1359"/>
      <c r="VAL2350" s="1359"/>
      <c r="VAM2350" s="1359"/>
      <c r="VAN2350" s="1359"/>
      <c r="VAO2350" s="1359"/>
      <c r="VAP2350" s="1359"/>
      <c r="VAQ2350" s="1359"/>
      <c r="VAR2350" s="1359"/>
      <c r="VAS2350" s="1359"/>
      <c r="VAT2350" s="1359"/>
      <c r="VAU2350" s="1359"/>
      <c r="VAV2350" s="1359"/>
      <c r="VAW2350" s="1359"/>
      <c r="VAX2350" s="1359"/>
      <c r="VAY2350" s="1359"/>
      <c r="VAZ2350" s="1359"/>
      <c r="VBA2350" s="1359"/>
      <c r="VBB2350" s="1359"/>
      <c r="VBC2350" s="1359"/>
      <c r="VBD2350" s="1359"/>
      <c r="VBE2350" s="1359"/>
      <c r="VBF2350" s="1359"/>
      <c r="VBG2350" s="1359"/>
      <c r="VBH2350" s="1359"/>
      <c r="VBI2350" s="1359"/>
      <c r="VBJ2350" s="1359"/>
      <c r="VBK2350" s="1359"/>
      <c r="VBL2350" s="1359"/>
      <c r="VBM2350" s="1359"/>
      <c r="VBN2350" s="1359"/>
      <c r="VBO2350" s="1359"/>
      <c r="VBP2350" s="1359"/>
      <c r="VBQ2350" s="1359"/>
      <c r="VBR2350" s="1359"/>
      <c r="VBS2350" s="1359"/>
      <c r="VBT2350" s="1359"/>
      <c r="VBU2350" s="1359"/>
      <c r="VBV2350" s="1359"/>
      <c r="VBW2350" s="1359"/>
      <c r="VBX2350" s="1359"/>
      <c r="VBY2350" s="1359"/>
      <c r="VBZ2350" s="1359"/>
      <c r="VCA2350" s="1359"/>
      <c r="VCB2350" s="1359"/>
      <c r="VCC2350" s="1359"/>
      <c r="VCD2350" s="1359"/>
      <c r="VCE2350" s="1359"/>
      <c r="VCF2350" s="1359"/>
      <c r="VCG2350" s="1359"/>
      <c r="VCH2350" s="1359"/>
      <c r="VCI2350" s="1359"/>
      <c r="VCJ2350" s="1359"/>
      <c r="VCK2350" s="1359"/>
      <c r="VCL2350" s="1359"/>
      <c r="VCM2350" s="1359"/>
      <c r="VCN2350" s="1359"/>
      <c r="VCO2350" s="1359"/>
      <c r="VCP2350" s="1359"/>
      <c r="VCQ2350" s="1359"/>
      <c r="VCR2350" s="1359"/>
      <c r="VCS2350" s="1359"/>
      <c r="VCT2350" s="1359"/>
      <c r="VCU2350" s="1359"/>
      <c r="VCV2350" s="1359"/>
      <c r="VCW2350" s="1359"/>
      <c r="VCX2350" s="1359"/>
      <c r="VCY2350" s="1359"/>
      <c r="VCZ2350" s="1359"/>
      <c r="VDA2350" s="1359"/>
      <c r="VDB2350" s="1359"/>
      <c r="VDC2350" s="1359"/>
      <c r="VDD2350" s="1359"/>
      <c r="VDE2350" s="1359"/>
      <c r="VDF2350" s="1359"/>
      <c r="VDG2350" s="1359"/>
      <c r="VDH2350" s="1359"/>
      <c r="VDI2350" s="1359"/>
      <c r="VDJ2350" s="1359"/>
      <c r="VDK2350" s="1359"/>
      <c r="VDL2350" s="1359"/>
      <c r="VDM2350" s="1359"/>
      <c r="VDN2350" s="1359"/>
      <c r="VDO2350" s="1359"/>
      <c r="VDP2350" s="1359"/>
      <c r="VDQ2350" s="1359"/>
      <c r="VDR2350" s="1359"/>
      <c r="VDS2350" s="1359"/>
      <c r="VDT2350" s="1359"/>
      <c r="VDU2350" s="1359"/>
      <c r="VDV2350" s="1359"/>
      <c r="VDW2350" s="1359"/>
      <c r="VDX2350" s="1359"/>
      <c r="VDY2350" s="1359"/>
      <c r="VDZ2350" s="1359"/>
      <c r="VEA2350" s="1359"/>
      <c r="VEB2350" s="1359"/>
      <c r="VEC2350" s="1359"/>
      <c r="VED2350" s="1359"/>
      <c r="VEE2350" s="1359"/>
      <c r="VEF2350" s="1359"/>
      <c r="VEG2350" s="1359"/>
      <c r="VEH2350" s="1359"/>
      <c r="VEI2350" s="1359"/>
      <c r="VEJ2350" s="1359"/>
      <c r="VEK2350" s="1359"/>
      <c r="VEL2350" s="1359"/>
      <c r="VEM2350" s="1359"/>
      <c r="VEN2350" s="1359"/>
      <c r="VEO2350" s="1359"/>
      <c r="VEP2350" s="1359"/>
      <c r="VEQ2350" s="1359"/>
      <c r="VER2350" s="1359"/>
      <c r="VES2350" s="1359"/>
      <c r="VET2350" s="1359"/>
      <c r="VEU2350" s="1359"/>
      <c r="VEV2350" s="1359"/>
      <c r="VEW2350" s="1359"/>
      <c r="VEX2350" s="1359"/>
      <c r="VEY2350" s="1359"/>
      <c r="VEZ2350" s="1359"/>
      <c r="VFA2350" s="1359"/>
      <c r="VFB2350" s="1359"/>
      <c r="VFC2350" s="1359"/>
      <c r="VFD2350" s="1359"/>
      <c r="VFE2350" s="1359"/>
      <c r="VFF2350" s="1359"/>
      <c r="VFG2350" s="1359"/>
      <c r="VFH2350" s="1359"/>
      <c r="VFI2350" s="1359"/>
      <c r="VFJ2350" s="1359"/>
      <c r="VFK2350" s="1359"/>
      <c r="VFL2350" s="1359"/>
      <c r="VFM2350" s="1359"/>
      <c r="VFN2350" s="1359"/>
      <c r="VFO2350" s="1359"/>
      <c r="VFP2350" s="1359"/>
      <c r="VFQ2350" s="1359"/>
      <c r="VFR2350" s="1359"/>
      <c r="VFS2350" s="1359"/>
      <c r="VFT2350" s="1359"/>
      <c r="VFU2350" s="1359"/>
      <c r="VFV2350" s="1359"/>
      <c r="VFW2350" s="1359"/>
      <c r="VFX2350" s="1359"/>
      <c r="VFY2350" s="1359"/>
      <c r="VFZ2350" s="1359"/>
      <c r="VGA2350" s="1359"/>
      <c r="VGB2350" s="1359"/>
      <c r="VGC2350" s="1359"/>
      <c r="VGD2350" s="1359"/>
      <c r="VGE2350" s="1359"/>
      <c r="VGF2350" s="1359"/>
      <c r="VGG2350" s="1359"/>
      <c r="VGH2350" s="1359"/>
      <c r="VGI2350" s="1359"/>
      <c r="VGJ2350" s="1359"/>
      <c r="VGK2350" s="1359"/>
      <c r="VGL2350" s="1359"/>
      <c r="VGM2350" s="1359"/>
      <c r="VGN2350" s="1359"/>
      <c r="VGO2350" s="1359"/>
      <c r="VGP2350" s="1359"/>
      <c r="VGQ2350" s="1359"/>
      <c r="VGR2350" s="1359"/>
      <c r="VGS2350" s="1359"/>
      <c r="VGT2350" s="1359"/>
      <c r="VGU2350" s="1359"/>
      <c r="VGV2350" s="1359"/>
      <c r="VGW2350" s="1359"/>
      <c r="VGX2350" s="1359"/>
      <c r="VGY2350" s="1359"/>
      <c r="VGZ2350" s="1359"/>
      <c r="VHA2350" s="1359"/>
      <c r="VHB2350" s="1359"/>
      <c r="VHC2350" s="1359"/>
      <c r="VHD2350" s="1359"/>
      <c r="VHE2350" s="1359"/>
      <c r="VHF2350" s="1359"/>
      <c r="VHG2350" s="1359"/>
      <c r="VHH2350" s="1359"/>
      <c r="VHI2350" s="1359"/>
      <c r="VHJ2350" s="1359"/>
      <c r="VHK2350" s="1359"/>
      <c r="VHL2350" s="1359"/>
      <c r="VHM2350" s="1359"/>
      <c r="VHN2350" s="1359"/>
      <c r="VHO2350" s="1359"/>
      <c r="VHP2350" s="1359"/>
      <c r="VHQ2350" s="1359"/>
      <c r="VHR2350" s="1359"/>
      <c r="VHS2350" s="1359"/>
      <c r="VHT2350" s="1359"/>
      <c r="VHU2350" s="1359"/>
      <c r="VHV2350" s="1359"/>
      <c r="VHW2350" s="1359"/>
      <c r="VHX2350" s="1359"/>
      <c r="VHY2350" s="1359"/>
      <c r="VHZ2350" s="1359"/>
      <c r="VIA2350" s="1359"/>
      <c r="VIB2350" s="1359"/>
      <c r="VIC2350" s="1359"/>
      <c r="VID2350" s="1359"/>
      <c r="VIE2350" s="1359"/>
      <c r="VIF2350" s="1359"/>
      <c r="VIG2350" s="1359"/>
      <c r="VIH2350" s="1359"/>
      <c r="VII2350" s="1359"/>
      <c r="VIJ2350" s="1359"/>
      <c r="VIK2350" s="1359"/>
      <c r="VIL2350" s="1359"/>
      <c r="VIM2350" s="1359"/>
      <c r="VIN2350" s="1359"/>
      <c r="VIO2350" s="1359"/>
      <c r="VIP2350" s="1359"/>
      <c r="VIQ2350" s="1359"/>
      <c r="VIR2350" s="1359"/>
      <c r="VIS2350" s="1359"/>
      <c r="VIT2350" s="1359"/>
      <c r="VIU2350" s="1359"/>
      <c r="VIV2350" s="1359"/>
      <c r="VIW2350" s="1359"/>
      <c r="VIX2350" s="1359"/>
      <c r="VIY2350" s="1359"/>
      <c r="VIZ2350" s="1359"/>
      <c r="VJA2350" s="1359"/>
      <c r="VJB2350" s="1359"/>
      <c r="VJC2350" s="1359"/>
      <c r="VJD2350" s="1359"/>
      <c r="VJE2350" s="1359"/>
      <c r="VJF2350" s="1359"/>
      <c r="VJG2350" s="1359"/>
      <c r="VJH2350" s="1359"/>
      <c r="VJI2350" s="1359"/>
      <c r="VJJ2350" s="1359"/>
      <c r="VJK2350" s="1359"/>
      <c r="VJL2350" s="1359"/>
      <c r="VJM2350" s="1359"/>
      <c r="VJN2350" s="1359"/>
      <c r="VJO2350" s="1359"/>
      <c r="VJP2350" s="1359"/>
      <c r="VJQ2350" s="1359"/>
      <c r="VJR2350" s="1359"/>
      <c r="VJS2350" s="1359"/>
      <c r="VJT2350" s="1359"/>
      <c r="VJU2350" s="1359"/>
      <c r="VJV2350" s="1359"/>
      <c r="VJW2350" s="1359"/>
      <c r="VJX2350" s="1359"/>
      <c r="VJY2350" s="1359"/>
      <c r="VJZ2350" s="1359"/>
      <c r="VKA2350" s="1359"/>
      <c r="VKB2350" s="1359"/>
      <c r="VKC2350" s="1359"/>
      <c r="VKD2350" s="1359"/>
      <c r="VKE2350" s="1359"/>
      <c r="VKF2350" s="1359"/>
      <c r="VKG2350" s="1359"/>
      <c r="VKH2350" s="1359"/>
      <c r="VKI2350" s="1359"/>
      <c r="VKJ2350" s="1359"/>
      <c r="VKK2350" s="1359"/>
      <c r="VKL2350" s="1359"/>
      <c r="VKM2350" s="1359"/>
      <c r="VKN2350" s="1359"/>
      <c r="VKO2350" s="1359"/>
      <c r="VKP2350" s="1359"/>
      <c r="VKQ2350" s="1359"/>
      <c r="VKR2350" s="1359"/>
      <c r="VKS2350" s="1359"/>
      <c r="VKT2350" s="1359"/>
      <c r="VKU2350" s="1359"/>
      <c r="VKV2350" s="1359"/>
      <c r="VKW2350" s="1359"/>
      <c r="VKX2350" s="1359"/>
      <c r="VKY2350" s="1359"/>
      <c r="VKZ2350" s="1359"/>
      <c r="VLA2350" s="1359"/>
      <c r="VLB2350" s="1359"/>
      <c r="VLC2350" s="1359"/>
      <c r="VLD2350" s="1359"/>
      <c r="VLE2350" s="1359"/>
      <c r="VLF2350" s="1359"/>
      <c r="VLG2350" s="1359"/>
      <c r="VLH2350" s="1359"/>
      <c r="VLI2350" s="1359"/>
      <c r="VLJ2350" s="1359"/>
      <c r="VLK2350" s="1359"/>
      <c r="VLL2350" s="1359"/>
      <c r="VLM2350" s="1359"/>
      <c r="VLN2350" s="1359"/>
      <c r="VLO2350" s="1359"/>
      <c r="VLP2350" s="1359"/>
      <c r="VLQ2350" s="1359"/>
      <c r="VLR2350" s="1359"/>
      <c r="VLS2350" s="1359"/>
      <c r="VLT2350" s="1359"/>
      <c r="VLU2350" s="1359"/>
      <c r="VLV2350" s="1359"/>
      <c r="VLW2350" s="1359"/>
      <c r="VLX2350" s="1359"/>
      <c r="VLY2350" s="1359"/>
      <c r="VLZ2350" s="1359"/>
      <c r="VMA2350" s="1359"/>
      <c r="VMB2350" s="1359"/>
      <c r="VMC2350" s="1359"/>
      <c r="VMD2350" s="1359"/>
      <c r="VME2350" s="1359"/>
      <c r="VMF2350" s="1359"/>
      <c r="VMG2350" s="1359"/>
      <c r="VMH2350" s="1359"/>
      <c r="VMI2350" s="1359"/>
      <c r="VMJ2350" s="1359"/>
      <c r="VMK2350" s="1359"/>
      <c r="VML2350" s="1359"/>
      <c r="VMM2350" s="1359"/>
      <c r="VMN2350" s="1359"/>
      <c r="VMO2350" s="1359"/>
      <c r="VMP2350" s="1359"/>
      <c r="VMQ2350" s="1359"/>
      <c r="VMR2350" s="1359"/>
      <c r="VMS2350" s="1359"/>
      <c r="VMT2350" s="1359"/>
      <c r="VMU2350" s="1359"/>
      <c r="VMV2350" s="1359"/>
      <c r="VMW2350" s="1359"/>
      <c r="VMX2350" s="1359"/>
      <c r="VMY2350" s="1359"/>
      <c r="VMZ2350" s="1359"/>
      <c r="VNA2350" s="1359"/>
      <c r="VNB2350" s="1359"/>
      <c r="VNC2350" s="1359"/>
      <c r="VND2350" s="1359"/>
      <c r="VNE2350" s="1359"/>
      <c r="VNF2350" s="1359"/>
      <c r="VNG2350" s="1359"/>
      <c r="VNH2350" s="1359"/>
      <c r="VNI2350" s="1359"/>
      <c r="VNJ2350" s="1359"/>
      <c r="VNK2350" s="1359"/>
      <c r="VNL2350" s="1359"/>
      <c r="VNM2350" s="1359"/>
      <c r="VNN2350" s="1359"/>
      <c r="VNO2350" s="1359"/>
      <c r="VNP2350" s="1359"/>
      <c r="VNQ2350" s="1359"/>
      <c r="VNR2350" s="1359"/>
      <c r="VNS2350" s="1359"/>
      <c r="VNT2350" s="1359"/>
      <c r="VNU2350" s="1359"/>
      <c r="VNV2350" s="1359"/>
      <c r="VNW2350" s="1359"/>
      <c r="VNX2350" s="1359"/>
      <c r="VNY2350" s="1359"/>
      <c r="VNZ2350" s="1359"/>
      <c r="VOA2350" s="1359"/>
      <c r="VOB2350" s="1359"/>
      <c r="VOC2350" s="1359"/>
      <c r="VOD2350" s="1359"/>
      <c r="VOE2350" s="1359"/>
      <c r="VOF2350" s="1359"/>
      <c r="VOG2350" s="1359"/>
      <c r="VOH2350" s="1359"/>
      <c r="VOI2350" s="1359"/>
      <c r="VOJ2350" s="1359"/>
      <c r="VOK2350" s="1359"/>
      <c r="VOL2350" s="1359"/>
      <c r="VOM2350" s="1359"/>
      <c r="VON2350" s="1359"/>
      <c r="VOO2350" s="1359"/>
      <c r="VOP2350" s="1359"/>
      <c r="VOQ2350" s="1359"/>
      <c r="VOR2350" s="1359"/>
      <c r="VOS2350" s="1359"/>
      <c r="VOT2350" s="1359"/>
      <c r="VOU2350" s="1359"/>
      <c r="VOV2350" s="1359"/>
      <c r="VOW2350" s="1359"/>
      <c r="VOX2350" s="1359"/>
      <c r="VOY2350" s="1359"/>
      <c r="VOZ2350" s="1359"/>
      <c r="VPA2350" s="1359"/>
      <c r="VPB2350" s="1359"/>
      <c r="VPC2350" s="1359"/>
      <c r="VPD2350" s="1359"/>
      <c r="VPE2350" s="1359"/>
      <c r="VPF2350" s="1359"/>
      <c r="VPG2350" s="1359"/>
      <c r="VPH2350" s="1359"/>
      <c r="VPI2350" s="1359"/>
      <c r="VPJ2350" s="1359"/>
      <c r="VPK2350" s="1359"/>
      <c r="VPL2350" s="1359"/>
      <c r="VPM2350" s="1359"/>
      <c r="VPN2350" s="1359"/>
      <c r="VPO2350" s="1359"/>
      <c r="VPP2350" s="1359"/>
      <c r="VPQ2350" s="1359"/>
      <c r="VPR2350" s="1359"/>
      <c r="VPS2350" s="1359"/>
      <c r="VPT2350" s="1359"/>
      <c r="VPU2350" s="1359"/>
      <c r="VPV2350" s="1359"/>
      <c r="VPW2350" s="1359"/>
      <c r="VPX2350" s="1359"/>
      <c r="VPY2350" s="1359"/>
      <c r="VPZ2350" s="1359"/>
      <c r="VQA2350" s="1359"/>
      <c r="VQB2350" s="1359"/>
      <c r="VQC2350" s="1359"/>
      <c r="VQD2350" s="1359"/>
      <c r="VQE2350" s="1359"/>
      <c r="VQF2350" s="1359"/>
      <c r="VQG2350" s="1359"/>
      <c r="VQH2350" s="1359"/>
      <c r="VQI2350" s="1359"/>
      <c r="VQJ2350" s="1359"/>
      <c r="VQK2350" s="1359"/>
      <c r="VQL2350" s="1359"/>
      <c r="VQM2350" s="1359"/>
      <c r="VQN2350" s="1359"/>
      <c r="VQO2350" s="1359"/>
      <c r="VQP2350" s="1359"/>
      <c r="VQQ2350" s="1359"/>
      <c r="VQR2350" s="1359"/>
      <c r="VQS2350" s="1359"/>
      <c r="VQT2350" s="1359"/>
      <c r="VQU2350" s="1359"/>
      <c r="VQV2350" s="1359"/>
      <c r="VQW2350" s="1359"/>
      <c r="VQX2350" s="1359"/>
      <c r="VQY2350" s="1359"/>
      <c r="VQZ2350" s="1359"/>
      <c r="VRA2350" s="1359"/>
      <c r="VRB2350" s="1359"/>
      <c r="VRC2350" s="1359"/>
      <c r="VRD2350" s="1359"/>
      <c r="VRE2350" s="1359"/>
      <c r="VRF2350" s="1359"/>
      <c r="VRG2350" s="1359"/>
      <c r="VRH2350" s="1359"/>
      <c r="VRI2350" s="1359"/>
      <c r="VRJ2350" s="1359"/>
      <c r="VRK2350" s="1359"/>
      <c r="VRL2350" s="1359"/>
      <c r="VRM2350" s="1359"/>
      <c r="VRN2350" s="1359"/>
      <c r="VRO2350" s="1359"/>
      <c r="VRP2350" s="1359"/>
      <c r="VRQ2350" s="1359"/>
      <c r="VRR2350" s="1359"/>
      <c r="VRS2350" s="1359"/>
      <c r="VRT2350" s="1359"/>
      <c r="VRU2350" s="1359"/>
      <c r="VRV2350" s="1359"/>
      <c r="VRW2350" s="1359"/>
      <c r="VRX2350" s="1359"/>
      <c r="VRY2350" s="1359"/>
      <c r="VRZ2350" s="1359"/>
      <c r="VSA2350" s="1359"/>
      <c r="VSB2350" s="1359"/>
      <c r="VSC2350" s="1359"/>
      <c r="VSD2350" s="1359"/>
      <c r="VSE2350" s="1359"/>
      <c r="VSF2350" s="1359"/>
      <c r="VSG2350" s="1359"/>
      <c r="VSH2350" s="1359"/>
      <c r="VSI2350" s="1359"/>
      <c r="VSJ2350" s="1359"/>
      <c r="VSK2350" s="1359"/>
      <c r="VSL2350" s="1359"/>
      <c r="VSM2350" s="1359"/>
      <c r="VSN2350" s="1359"/>
      <c r="VSO2350" s="1359"/>
      <c r="VSP2350" s="1359"/>
      <c r="VSQ2350" s="1359"/>
      <c r="VSR2350" s="1359"/>
      <c r="VSS2350" s="1359"/>
      <c r="VST2350" s="1359"/>
      <c r="VSU2350" s="1359"/>
      <c r="VSV2350" s="1359"/>
      <c r="VSW2350" s="1359"/>
      <c r="VSX2350" s="1359"/>
      <c r="VSY2350" s="1359"/>
      <c r="VSZ2350" s="1359"/>
      <c r="VTA2350" s="1359"/>
      <c r="VTB2350" s="1359"/>
      <c r="VTC2350" s="1359"/>
      <c r="VTD2350" s="1359"/>
      <c r="VTE2350" s="1359"/>
      <c r="VTF2350" s="1359"/>
      <c r="VTG2350" s="1359"/>
      <c r="VTH2350" s="1359"/>
      <c r="VTI2350" s="1359"/>
      <c r="VTJ2350" s="1359"/>
      <c r="VTK2350" s="1359"/>
      <c r="VTL2350" s="1359"/>
      <c r="VTM2350" s="1359"/>
      <c r="VTN2350" s="1359"/>
      <c r="VTO2350" s="1359"/>
      <c r="VTP2350" s="1359"/>
      <c r="VTQ2350" s="1359"/>
      <c r="VTR2350" s="1359"/>
      <c r="VTS2350" s="1359"/>
      <c r="VTT2350" s="1359"/>
      <c r="VTU2350" s="1359"/>
      <c r="VTV2350" s="1359"/>
      <c r="VTW2350" s="1359"/>
      <c r="VTX2350" s="1359"/>
      <c r="VTY2350" s="1359"/>
      <c r="VTZ2350" s="1359"/>
      <c r="VUA2350" s="1359"/>
      <c r="VUB2350" s="1359"/>
      <c r="VUC2350" s="1359"/>
      <c r="VUD2350" s="1359"/>
      <c r="VUE2350" s="1359"/>
      <c r="VUF2350" s="1359"/>
      <c r="VUG2350" s="1359"/>
      <c r="VUH2350" s="1359"/>
      <c r="VUI2350" s="1359"/>
      <c r="VUJ2350" s="1359"/>
      <c r="VUK2350" s="1359"/>
      <c r="VUL2350" s="1359"/>
      <c r="VUM2350" s="1359"/>
      <c r="VUN2350" s="1359"/>
      <c r="VUO2350" s="1359"/>
      <c r="VUP2350" s="1359"/>
      <c r="VUQ2350" s="1359"/>
      <c r="VUR2350" s="1359"/>
      <c r="VUS2350" s="1359"/>
      <c r="VUT2350" s="1359"/>
      <c r="VUU2350" s="1359"/>
      <c r="VUV2350" s="1359"/>
      <c r="VUW2350" s="1359"/>
      <c r="VUX2350" s="1359"/>
      <c r="VUY2350" s="1359"/>
      <c r="VUZ2350" s="1359"/>
      <c r="VVA2350" s="1359"/>
      <c r="VVB2350" s="1359"/>
      <c r="VVC2350" s="1359"/>
      <c r="VVD2350" s="1359"/>
      <c r="VVE2350" s="1359"/>
      <c r="VVF2350" s="1359"/>
      <c r="VVG2350" s="1359"/>
      <c r="VVH2350" s="1359"/>
      <c r="VVI2350" s="1359"/>
      <c r="VVJ2350" s="1359"/>
      <c r="VVK2350" s="1359"/>
      <c r="VVL2350" s="1359"/>
      <c r="VVM2350" s="1359"/>
      <c r="VVN2350" s="1359"/>
      <c r="VVO2350" s="1359"/>
      <c r="VVP2350" s="1359"/>
      <c r="VVQ2350" s="1359"/>
      <c r="VVR2350" s="1359"/>
      <c r="VVS2350" s="1359"/>
      <c r="VVT2350" s="1359"/>
      <c r="VVU2350" s="1359"/>
      <c r="VVV2350" s="1359"/>
      <c r="VVW2350" s="1359"/>
      <c r="VVX2350" s="1359"/>
      <c r="VVY2350" s="1359"/>
      <c r="VVZ2350" s="1359"/>
      <c r="VWA2350" s="1359"/>
      <c r="VWB2350" s="1359"/>
      <c r="VWC2350" s="1359"/>
      <c r="VWD2350" s="1359"/>
      <c r="VWE2350" s="1359"/>
      <c r="VWF2350" s="1359"/>
      <c r="VWG2350" s="1359"/>
      <c r="VWH2350" s="1359"/>
      <c r="VWI2350" s="1359"/>
      <c r="VWJ2350" s="1359"/>
      <c r="VWK2350" s="1359"/>
      <c r="VWL2350" s="1359"/>
      <c r="VWM2350" s="1359"/>
      <c r="VWN2350" s="1359"/>
      <c r="VWO2350" s="1359"/>
      <c r="VWP2350" s="1359"/>
      <c r="VWQ2350" s="1359"/>
      <c r="VWR2350" s="1359"/>
      <c r="VWS2350" s="1359"/>
      <c r="VWT2350" s="1359"/>
      <c r="VWU2350" s="1359"/>
      <c r="VWV2350" s="1359"/>
      <c r="VWW2350" s="1359"/>
      <c r="VWX2350" s="1359"/>
      <c r="VWY2350" s="1359"/>
      <c r="VWZ2350" s="1359"/>
      <c r="VXA2350" s="1359"/>
      <c r="VXB2350" s="1359"/>
      <c r="VXC2350" s="1359"/>
      <c r="VXD2350" s="1359"/>
      <c r="VXE2350" s="1359"/>
      <c r="VXF2350" s="1359"/>
      <c r="VXG2350" s="1359"/>
      <c r="VXH2350" s="1359"/>
      <c r="VXI2350" s="1359"/>
      <c r="VXJ2350" s="1359"/>
      <c r="VXK2350" s="1359"/>
      <c r="VXL2350" s="1359"/>
      <c r="VXM2350" s="1359"/>
      <c r="VXN2350" s="1359"/>
      <c r="VXO2350" s="1359"/>
      <c r="VXP2350" s="1359"/>
      <c r="VXQ2350" s="1359"/>
      <c r="VXR2350" s="1359"/>
      <c r="VXS2350" s="1359"/>
      <c r="VXT2350" s="1359"/>
      <c r="VXU2350" s="1359"/>
      <c r="VXV2350" s="1359"/>
      <c r="VXW2350" s="1359"/>
      <c r="VXX2350" s="1359"/>
      <c r="VXY2350" s="1359"/>
      <c r="VXZ2350" s="1359"/>
      <c r="VYA2350" s="1359"/>
      <c r="VYB2350" s="1359"/>
      <c r="VYC2350" s="1359"/>
      <c r="VYD2350" s="1359"/>
      <c r="VYE2350" s="1359"/>
      <c r="VYF2350" s="1359"/>
      <c r="VYG2350" s="1359"/>
      <c r="VYH2350" s="1359"/>
      <c r="VYI2350" s="1359"/>
      <c r="VYJ2350" s="1359"/>
      <c r="VYK2350" s="1359"/>
      <c r="VYL2350" s="1359"/>
      <c r="VYM2350" s="1359"/>
      <c r="VYN2350" s="1359"/>
      <c r="VYO2350" s="1359"/>
      <c r="VYP2350" s="1359"/>
      <c r="VYQ2350" s="1359"/>
      <c r="VYR2350" s="1359"/>
      <c r="VYS2350" s="1359"/>
      <c r="VYT2350" s="1359"/>
      <c r="VYU2350" s="1359"/>
      <c r="VYV2350" s="1359"/>
      <c r="VYW2350" s="1359"/>
      <c r="VYX2350" s="1359"/>
      <c r="VYY2350" s="1359"/>
      <c r="VYZ2350" s="1359"/>
      <c r="VZA2350" s="1359"/>
      <c r="VZB2350" s="1359"/>
      <c r="VZC2350" s="1359"/>
      <c r="VZD2350" s="1359"/>
      <c r="VZE2350" s="1359"/>
      <c r="VZF2350" s="1359"/>
      <c r="VZG2350" s="1359"/>
      <c r="VZH2350" s="1359"/>
      <c r="VZI2350" s="1359"/>
      <c r="VZJ2350" s="1359"/>
      <c r="VZK2350" s="1359"/>
      <c r="VZL2350" s="1359"/>
      <c r="VZM2350" s="1359"/>
      <c r="VZN2350" s="1359"/>
      <c r="VZO2350" s="1359"/>
      <c r="VZP2350" s="1359"/>
      <c r="VZQ2350" s="1359"/>
      <c r="VZR2350" s="1359"/>
      <c r="VZS2350" s="1359"/>
      <c r="VZT2350" s="1359"/>
      <c r="VZU2350" s="1359"/>
      <c r="VZV2350" s="1359"/>
      <c r="VZW2350" s="1359"/>
      <c r="VZX2350" s="1359"/>
      <c r="VZY2350" s="1359"/>
      <c r="VZZ2350" s="1359"/>
      <c r="WAA2350" s="1359"/>
      <c r="WAB2350" s="1359"/>
      <c r="WAC2350" s="1359"/>
      <c r="WAD2350" s="1359"/>
      <c r="WAE2350" s="1359"/>
      <c r="WAF2350" s="1359"/>
      <c r="WAG2350" s="1359"/>
      <c r="WAH2350" s="1359"/>
      <c r="WAI2350" s="1359"/>
      <c r="WAJ2350" s="1359"/>
      <c r="WAK2350" s="1359"/>
      <c r="WAL2350" s="1359"/>
      <c r="WAM2350" s="1359"/>
      <c r="WAN2350" s="1359"/>
      <c r="WAO2350" s="1359"/>
      <c r="WAP2350" s="1359"/>
      <c r="WAQ2350" s="1359"/>
      <c r="WAR2350" s="1359"/>
      <c r="WAS2350" s="1359"/>
      <c r="WAT2350" s="1359"/>
      <c r="WAU2350" s="1359"/>
      <c r="WAV2350" s="1359"/>
      <c r="WAW2350" s="1359"/>
      <c r="WAX2350" s="1359"/>
      <c r="WAY2350" s="1359"/>
      <c r="WAZ2350" s="1359"/>
      <c r="WBA2350" s="1359"/>
      <c r="WBB2350" s="1359"/>
      <c r="WBC2350" s="1359"/>
      <c r="WBD2350" s="1359"/>
      <c r="WBE2350" s="1359"/>
      <c r="WBF2350" s="1359"/>
      <c r="WBG2350" s="1359"/>
      <c r="WBH2350" s="1359"/>
      <c r="WBI2350" s="1359"/>
      <c r="WBJ2350" s="1359"/>
      <c r="WBK2350" s="1359"/>
      <c r="WBL2350" s="1359"/>
      <c r="WBM2350" s="1359"/>
      <c r="WBN2350" s="1359"/>
      <c r="WBO2350" s="1359"/>
      <c r="WBP2350" s="1359"/>
      <c r="WBQ2350" s="1359"/>
      <c r="WBR2350" s="1359"/>
      <c r="WBS2350" s="1359"/>
      <c r="WBT2350" s="1359"/>
      <c r="WBU2350" s="1359"/>
      <c r="WBV2350" s="1359"/>
      <c r="WBW2350" s="1359"/>
      <c r="WBX2350" s="1359"/>
      <c r="WBY2350" s="1359"/>
      <c r="WBZ2350" s="1359"/>
      <c r="WCA2350" s="1359"/>
      <c r="WCB2350" s="1359"/>
      <c r="WCC2350" s="1359"/>
      <c r="WCD2350" s="1359"/>
      <c r="WCE2350" s="1359"/>
      <c r="WCF2350" s="1359"/>
      <c r="WCG2350" s="1359"/>
      <c r="WCH2350" s="1359"/>
      <c r="WCI2350" s="1359"/>
      <c r="WCJ2350" s="1359"/>
      <c r="WCK2350" s="1359"/>
      <c r="WCL2350" s="1359"/>
      <c r="WCM2350" s="1359"/>
      <c r="WCN2350" s="1359"/>
      <c r="WCO2350" s="1359"/>
      <c r="WCP2350" s="1359"/>
      <c r="WCQ2350" s="1359"/>
      <c r="WCR2350" s="1359"/>
      <c r="WCS2350" s="1359"/>
      <c r="WCT2350" s="1359"/>
      <c r="WCU2350" s="1359"/>
      <c r="WCV2350" s="1359"/>
      <c r="WCW2350" s="1359"/>
      <c r="WCX2350" s="1359"/>
      <c r="WCY2350" s="1359"/>
      <c r="WCZ2350" s="1359"/>
      <c r="WDA2350" s="1359"/>
      <c r="WDB2350" s="1359"/>
      <c r="WDC2350" s="1359"/>
      <c r="WDD2350" s="1359"/>
      <c r="WDE2350" s="1359"/>
      <c r="WDF2350" s="1359"/>
      <c r="WDG2350" s="1359"/>
      <c r="WDH2350" s="1359"/>
      <c r="WDI2350" s="1359"/>
      <c r="WDJ2350" s="1359"/>
      <c r="WDK2350" s="1359"/>
      <c r="WDL2350" s="1359"/>
      <c r="WDM2350" s="1359"/>
      <c r="WDN2350" s="1359"/>
      <c r="WDO2350" s="1359"/>
      <c r="WDP2350" s="1359"/>
      <c r="WDQ2350" s="1359"/>
      <c r="WDR2350" s="1359"/>
      <c r="WDS2350" s="1359"/>
      <c r="WDT2350" s="1359"/>
      <c r="WDU2350" s="1359"/>
      <c r="WDV2350" s="1359"/>
      <c r="WDW2350" s="1359"/>
      <c r="WDX2350" s="1359"/>
      <c r="WDY2350" s="1359"/>
      <c r="WDZ2350" s="1359"/>
      <c r="WEA2350" s="1359"/>
      <c r="WEB2350" s="1359"/>
      <c r="WEC2350" s="1359"/>
      <c r="WED2350" s="1359"/>
      <c r="WEE2350" s="1359"/>
      <c r="WEF2350" s="1359"/>
      <c r="WEG2350" s="1359"/>
      <c r="WEH2350" s="1359"/>
      <c r="WEI2350" s="1359"/>
      <c r="WEJ2350" s="1359"/>
      <c r="WEK2350" s="1359"/>
      <c r="WEL2350" s="1359"/>
      <c r="WEM2350" s="1359"/>
      <c r="WEN2350" s="1359"/>
      <c r="WEO2350" s="1359"/>
      <c r="WEP2350" s="1359"/>
      <c r="WEQ2350" s="1359"/>
      <c r="WER2350" s="1359"/>
      <c r="WES2350" s="1359"/>
      <c r="WET2350" s="1359"/>
      <c r="WEU2350" s="1359"/>
      <c r="WEV2350" s="1359"/>
      <c r="WEW2350" s="1359"/>
      <c r="WEX2350" s="1359"/>
      <c r="WEY2350" s="1359"/>
      <c r="WEZ2350" s="1359"/>
      <c r="WFA2350" s="1359"/>
      <c r="WFB2350" s="1359"/>
      <c r="WFC2350" s="1359"/>
      <c r="WFD2350" s="1359"/>
      <c r="WFE2350" s="1359"/>
      <c r="WFF2350" s="1359"/>
      <c r="WFG2350" s="1359"/>
      <c r="WFH2350" s="1359"/>
      <c r="WFI2350" s="1359"/>
      <c r="WFJ2350" s="1359"/>
      <c r="WFK2350" s="1359"/>
      <c r="WFL2350" s="1359"/>
      <c r="WFM2350" s="1359"/>
      <c r="WFN2350" s="1359"/>
      <c r="WFO2350" s="1359"/>
      <c r="WFP2350" s="1359"/>
      <c r="WFQ2350" s="1359"/>
      <c r="WFR2350" s="1359"/>
      <c r="WFS2350" s="1359"/>
      <c r="WFT2350" s="1359"/>
      <c r="WFU2350" s="1359"/>
      <c r="WFV2350" s="1359"/>
      <c r="WFW2350" s="1359"/>
      <c r="WFX2350" s="1359"/>
      <c r="WFY2350" s="1359"/>
      <c r="WFZ2350" s="1359"/>
      <c r="WGA2350" s="1359"/>
      <c r="WGB2350" s="1359"/>
      <c r="WGC2350" s="1359"/>
      <c r="WGD2350" s="1359"/>
      <c r="WGE2350" s="1359"/>
      <c r="WGF2350" s="1359"/>
      <c r="WGG2350" s="1359"/>
      <c r="WGH2350" s="1359"/>
      <c r="WGI2350" s="1359"/>
      <c r="WGJ2350" s="1359"/>
      <c r="WGK2350" s="1359"/>
      <c r="WGL2350" s="1359"/>
      <c r="WGM2350" s="1359"/>
      <c r="WGN2350" s="1359"/>
      <c r="WGO2350" s="1359"/>
      <c r="WGP2350" s="1359"/>
      <c r="WGQ2350" s="1359"/>
      <c r="WGR2350" s="1359"/>
      <c r="WGS2350" s="1359"/>
      <c r="WGT2350" s="1359"/>
      <c r="WGU2350" s="1359"/>
      <c r="WGV2350" s="1359"/>
      <c r="WGW2350" s="1359"/>
      <c r="WGX2350" s="1359"/>
      <c r="WGY2350" s="1359"/>
      <c r="WGZ2350" s="1359"/>
      <c r="WHA2350" s="1359"/>
      <c r="WHB2350" s="1359"/>
      <c r="WHC2350" s="1359"/>
      <c r="WHD2350" s="1359"/>
      <c r="WHE2350" s="1359"/>
      <c r="WHF2350" s="1359"/>
      <c r="WHG2350" s="1359"/>
      <c r="WHH2350" s="1359"/>
      <c r="WHI2350" s="1359"/>
      <c r="WHJ2350" s="1359"/>
      <c r="WHK2350" s="1359"/>
      <c r="WHL2350" s="1359"/>
      <c r="WHM2350" s="1359"/>
      <c r="WHN2350" s="1359"/>
      <c r="WHO2350" s="1359"/>
      <c r="WHP2350" s="1359"/>
      <c r="WHQ2350" s="1359"/>
      <c r="WHR2350" s="1359"/>
      <c r="WHS2350" s="1359"/>
      <c r="WHT2350" s="1359"/>
      <c r="WHU2350" s="1359"/>
      <c r="WHV2350" s="1359"/>
      <c r="WHW2350" s="1359"/>
      <c r="WHX2350" s="1359"/>
      <c r="WHY2350" s="1359"/>
      <c r="WHZ2350" s="1359"/>
      <c r="WIA2350" s="1359"/>
      <c r="WIB2350" s="1359"/>
      <c r="WIC2350" s="1359"/>
      <c r="WID2350" s="1359"/>
      <c r="WIE2350" s="1359"/>
      <c r="WIF2350" s="1359"/>
      <c r="WIG2350" s="1359"/>
      <c r="WIH2350" s="1359"/>
      <c r="WII2350" s="1359"/>
      <c r="WIJ2350" s="1359"/>
      <c r="WIK2350" s="1359"/>
      <c r="WIL2350" s="1359"/>
      <c r="WIM2350" s="1359"/>
      <c r="WIN2350" s="1359"/>
      <c r="WIO2350" s="1359"/>
      <c r="WIP2350" s="1359"/>
      <c r="WIQ2350" s="1359"/>
      <c r="WIR2350" s="1359"/>
      <c r="WIS2350" s="1359"/>
      <c r="WIT2350" s="1359"/>
      <c r="WIU2350" s="1359"/>
      <c r="WIV2350" s="1359"/>
      <c r="WIW2350" s="1359"/>
      <c r="WIX2350" s="1359"/>
      <c r="WIY2350" s="1359"/>
      <c r="WIZ2350" s="1359"/>
      <c r="WJA2350" s="1359"/>
      <c r="WJB2350" s="1359"/>
      <c r="WJC2350" s="1359"/>
      <c r="WJD2350" s="1359"/>
      <c r="WJE2350" s="1359"/>
      <c r="WJF2350" s="1359"/>
      <c r="WJG2350" s="1359"/>
      <c r="WJH2350" s="1359"/>
      <c r="WJI2350" s="1359"/>
      <c r="WJJ2350" s="1359"/>
      <c r="WJK2350" s="1359"/>
      <c r="WJL2350" s="1359"/>
      <c r="WJM2350" s="1359"/>
      <c r="WJN2350" s="1359"/>
      <c r="WJO2350" s="1359"/>
      <c r="WJP2350" s="1359"/>
      <c r="WJQ2350" s="1359"/>
      <c r="WJR2350" s="1359"/>
      <c r="WJS2350" s="1359"/>
      <c r="WJT2350" s="1359"/>
      <c r="WJU2350" s="1359"/>
      <c r="WJV2350" s="1359"/>
      <c r="WJW2350" s="1359"/>
      <c r="WJX2350" s="1359"/>
      <c r="WJY2350" s="1359"/>
      <c r="WJZ2350" s="1359"/>
      <c r="WKA2350" s="1359"/>
      <c r="WKB2350" s="1359"/>
      <c r="WKC2350" s="1359"/>
      <c r="WKD2350" s="1359"/>
      <c r="WKE2350" s="1359"/>
      <c r="WKF2350" s="1359"/>
      <c r="WKG2350" s="1359"/>
      <c r="WKH2350" s="1359"/>
      <c r="WKI2350" s="1359"/>
      <c r="WKJ2350" s="1359"/>
      <c r="WKK2350" s="1359"/>
      <c r="WKL2350" s="1359"/>
      <c r="WKM2350" s="1359"/>
      <c r="WKN2350" s="1359"/>
      <c r="WKO2350" s="1359"/>
      <c r="WKP2350" s="1359"/>
      <c r="WKQ2350" s="1359"/>
      <c r="WKR2350" s="1359"/>
      <c r="WKS2350" s="1359"/>
      <c r="WKT2350" s="1359"/>
      <c r="WKU2350" s="1359"/>
      <c r="WKV2350" s="1359"/>
      <c r="WKW2350" s="1359"/>
      <c r="WKX2350" s="1359"/>
      <c r="WKY2350" s="1359"/>
      <c r="WKZ2350" s="1359"/>
      <c r="WLA2350" s="1359"/>
      <c r="WLB2350" s="1359"/>
      <c r="WLC2350" s="1359"/>
      <c r="WLD2350" s="1359"/>
      <c r="WLE2350" s="1359"/>
      <c r="WLF2350" s="1359"/>
      <c r="WLG2350" s="1359"/>
      <c r="WLH2350" s="1359"/>
      <c r="WLI2350" s="1359"/>
      <c r="WLJ2350" s="1359"/>
      <c r="WLK2350" s="1359"/>
      <c r="WLL2350" s="1359"/>
      <c r="WLM2350" s="1359"/>
      <c r="WLN2350" s="1359"/>
      <c r="WLO2350" s="1359"/>
      <c r="WLP2350" s="1359"/>
      <c r="WLQ2350" s="1359"/>
      <c r="WLR2350" s="1359"/>
      <c r="WLS2350" s="1359"/>
      <c r="WLT2350" s="1359"/>
      <c r="WLU2350" s="1359"/>
      <c r="WLV2350" s="1359"/>
      <c r="WLW2350" s="1359"/>
      <c r="WLX2350" s="1359"/>
      <c r="WLY2350" s="1359"/>
      <c r="WLZ2350" s="1359"/>
      <c r="WMA2350" s="1359"/>
      <c r="WMB2350" s="1359"/>
      <c r="WMC2350" s="1359"/>
      <c r="WMD2350" s="1359"/>
      <c r="WME2350" s="1359"/>
      <c r="WMF2350" s="1359"/>
      <c r="WMG2350" s="1359"/>
      <c r="WMH2350" s="1359"/>
      <c r="WMI2350" s="1359"/>
      <c r="WMJ2350" s="1359"/>
      <c r="WMK2350" s="1359"/>
      <c r="WML2350" s="1359"/>
      <c r="WMM2350" s="1359"/>
      <c r="WMN2350" s="1359"/>
      <c r="WMO2350" s="1359"/>
      <c r="WMP2350" s="1359"/>
      <c r="WMQ2350" s="1359"/>
      <c r="WMR2350" s="1359"/>
      <c r="WMS2350" s="1359"/>
      <c r="WMT2350" s="1359"/>
      <c r="WMU2350" s="1359"/>
      <c r="WMV2350" s="1359"/>
      <c r="WMW2350" s="1359"/>
      <c r="WMX2350" s="1359"/>
      <c r="WMY2350" s="1359"/>
      <c r="WMZ2350" s="1359"/>
      <c r="WNA2350" s="1359"/>
      <c r="WNB2350" s="1359"/>
      <c r="WNC2350" s="1359"/>
      <c r="WND2350" s="1359"/>
      <c r="WNE2350" s="1359"/>
      <c r="WNF2350" s="1359"/>
      <c r="WNG2350" s="1359"/>
      <c r="WNH2350" s="1359"/>
      <c r="WNI2350" s="1359"/>
      <c r="WNJ2350" s="1359"/>
      <c r="WNK2350" s="1359"/>
      <c r="WNL2350" s="1359"/>
      <c r="WNM2350" s="1359"/>
      <c r="WNN2350" s="1359"/>
      <c r="WNO2350" s="1359"/>
      <c r="WNP2350" s="1359"/>
      <c r="WNQ2350" s="1359"/>
      <c r="WNR2350" s="1359"/>
      <c r="WNS2350" s="1359"/>
      <c r="WNT2350" s="1359"/>
      <c r="WNU2350" s="1359"/>
      <c r="WNV2350" s="1359"/>
      <c r="WNW2350" s="1359"/>
      <c r="WNX2350" s="1359"/>
      <c r="WNY2350" s="1359"/>
      <c r="WNZ2350" s="1359"/>
      <c r="WOA2350" s="1359"/>
      <c r="WOB2350" s="1359"/>
      <c r="WOC2350" s="1359"/>
      <c r="WOD2350" s="1359"/>
      <c r="WOE2350" s="1359"/>
      <c r="WOF2350" s="1359"/>
      <c r="WOG2350" s="1359"/>
      <c r="WOH2350" s="1359"/>
      <c r="WOI2350" s="1359"/>
      <c r="WOJ2350" s="1359"/>
      <c r="WOK2350" s="1359"/>
      <c r="WOL2350" s="1359"/>
      <c r="WOM2350" s="1359"/>
      <c r="WON2350" s="1359"/>
      <c r="WOO2350" s="1359"/>
      <c r="WOP2350" s="1359"/>
      <c r="WOQ2350" s="1359"/>
      <c r="WOR2350" s="1359"/>
      <c r="WOS2350" s="1359"/>
      <c r="WOT2350" s="1359"/>
      <c r="WOU2350" s="1359"/>
      <c r="WOV2350" s="1359"/>
      <c r="WOW2350" s="1359"/>
      <c r="WOX2350" s="1359"/>
      <c r="WOY2350" s="1359"/>
      <c r="WOZ2350" s="1359"/>
      <c r="WPA2350" s="1359"/>
      <c r="WPB2350" s="1359"/>
      <c r="WPC2350" s="1359"/>
      <c r="WPD2350" s="1359"/>
      <c r="WPE2350" s="1359"/>
      <c r="WPF2350" s="1359"/>
      <c r="WPG2350" s="1359"/>
      <c r="WPH2350" s="1359"/>
      <c r="WPI2350" s="1359"/>
      <c r="WPJ2350" s="1359"/>
      <c r="WPK2350" s="1359"/>
      <c r="WPL2350" s="1359"/>
      <c r="WPM2350" s="1359"/>
      <c r="WPN2350" s="1359"/>
      <c r="WPO2350" s="1359"/>
      <c r="WPP2350" s="1359"/>
      <c r="WPQ2350" s="1359"/>
      <c r="WPR2350" s="1359"/>
      <c r="WPS2350" s="1359"/>
      <c r="WPT2350" s="1359"/>
      <c r="WPU2350" s="1359"/>
      <c r="WPV2350" s="1359"/>
      <c r="WPW2350" s="1359"/>
      <c r="WPX2350" s="1359"/>
      <c r="WPY2350" s="1359"/>
      <c r="WPZ2350" s="1359"/>
      <c r="WQA2350" s="1359"/>
      <c r="WQB2350" s="1359"/>
      <c r="WQC2350" s="1359"/>
      <c r="WQD2350" s="1359"/>
      <c r="WQE2350" s="1359"/>
      <c r="WQF2350" s="1359"/>
      <c r="WQG2350" s="1359"/>
      <c r="WQH2350" s="1359"/>
      <c r="WQI2350" s="1359"/>
      <c r="WQJ2350" s="1359"/>
      <c r="WQK2350" s="1359"/>
      <c r="WQL2350" s="1359"/>
      <c r="WQM2350" s="1359"/>
      <c r="WQN2350" s="1359"/>
      <c r="WQO2350" s="1359"/>
      <c r="WQP2350" s="1359"/>
      <c r="WQQ2350" s="1359"/>
      <c r="WQR2350" s="1359"/>
      <c r="WQS2350" s="1359"/>
      <c r="WQT2350" s="1359"/>
      <c r="WQU2350" s="1359"/>
      <c r="WQV2350" s="1359"/>
      <c r="WQW2350" s="1359"/>
      <c r="WQX2350" s="1359"/>
      <c r="WQY2350" s="1359"/>
      <c r="WQZ2350" s="1359"/>
      <c r="WRA2350" s="1359"/>
      <c r="WRB2350" s="1359"/>
      <c r="WRC2350" s="1359"/>
      <c r="WRD2350" s="1359"/>
      <c r="WRE2350" s="1359"/>
      <c r="WRF2350" s="1359"/>
      <c r="WRG2350" s="1359"/>
      <c r="WRH2350" s="1359"/>
      <c r="WRI2350" s="1359"/>
      <c r="WRJ2350" s="1359"/>
      <c r="WRK2350" s="1359"/>
      <c r="WRL2350" s="1359"/>
      <c r="WRM2350" s="1359"/>
      <c r="WRN2350" s="1359"/>
      <c r="WRO2350" s="1359"/>
      <c r="WRP2350" s="1359"/>
      <c r="WRQ2350" s="1359"/>
      <c r="WRR2350" s="1359"/>
      <c r="WRS2350" s="1359"/>
      <c r="WRT2350" s="1359"/>
      <c r="WRU2350" s="1359"/>
      <c r="WRV2350" s="1359"/>
      <c r="WRW2350" s="1359"/>
      <c r="WRX2350" s="1359"/>
      <c r="WRY2350" s="1359"/>
      <c r="WRZ2350" s="1359"/>
      <c r="WSA2350" s="1359"/>
      <c r="WSB2350" s="1359"/>
      <c r="WSC2350" s="1359"/>
      <c r="WSD2350" s="1359"/>
      <c r="WSE2350" s="1359"/>
      <c r="WSF2350" s="1359"/>
      <c r="WSG2350" s="1359"/>
      <c r="WSH2350" s="1359"/>
      <c r="WSI2350" s="1359"/>
      <c r="WSJ2350" s="1359"/>
      <c r="WSK2350" s="1359"/>
      <c r="WSL2350" s="1359"/>
      <c r="WSM2350" s="1359"/>
      <c r="WSN2350" s="1359"/>
      <c r="WSO2350" s="1359"/>
      <c r="WSP2350" s="1359"/>
      <c r="WSQ2350" s="1359"/>
      <c r="WSR2350" s="1359"/>
      <c r="WSS2350" s="1359"/>
      <c r="WST2350" s="1359"/>
      <c r="WSU2350" s="1359"/>
      <c r="WSV2350" s="1359"/>
      <c r="WSW2350" s="1359"/>
      <c r="WSX2350" s="1359"/>
      <c r="WSY2350" s="1359"/>
      <c r="WSZ2350" s="1359"/>
      <c r="WTA2350" s="1359"/>
      <c r="WTB2350" s="1359"/>
      <c r="WTC2350" s="1359"/>
      <c r="WTD2350" s="1359"/>
      <c r="WTE2350" s="1359"/>
      <c r="WTF2350" s="1359"/>
      <c r="WTG2350" s="1359"/>
      <c r="WTH2350" s="1359"/>
      <c r="WTI2350" s="1359"/>
      <c r="WTJ2350" s="1359"/>
      <c r="WTK2350" s="1359"/>
      <c r="WTL2350" s="1359"/>
      <c r="WTM2350" s="1359"/>
      <c r="WTN2350" s="1359"/>
      <c r="WTO2350" s="1359"/>
      <c r="WTP2350" s="1359"/>
      <c r="WTQ2350" s="1359"/>
      <c r="WTR2350" s="1359"/>
      <c r="WTS2350" s="1359"/>
      <c r="WTT2350" s="1359"/>
      <c r="WTU2350" s="1359"/>
      <c r="WTV2350" s="1359"/>
      <c r="WTW2350" s="1359"/>
      <c r="WTX2350" s="1359"/>
      <c r="WTY2350" s="1359"/>
      <c r="WTZ2350" s="1359"/>
      <c r="WUA2350" s="1359"/>
      <c r="WUB2350" s="1359"/>
      <c r="WUC2350" s="1359"/>
      <c r="WUD2350" s="1359"/>
      <c r="WUE2350" s="1359"/>
      <c r="WUF2350" s="1359"/>
      <c r="WUG2350" s="1359"/>
      <c r="WUH2350" s="1359"/>
      <c r="WUI2350" s="1359"/>
      <c r="WUJ2350" s="1359"/>
      <c r="WUK2350" s="1359"/>
      <c r="WUL2350" s="1359"/>
      <c r="WUM2350" s="1359"/>
      <c r="WUN2350" s="1359"/>
      <c r="WUO2350" s="1359"/>
      <c r="WUP2350" s="1359"/>
      <c r="WUQ2350" s="1359"/>
      <c r="WUR2350" s="1359"/>
      <c r="WUS2350" s="1359"/>
      <c r="WUT2350" s="1359"/>
      <c r="WUU2350" s="1359"/>
      <c r="WUV2350" s="1359"/>
      <c r="WUW2350" s="1359"/>
      <c r="WUX2350" s="1359"/>
      <c r="WUY2350" s="1359"/>
      <c r="WUZ2350" s="1359"/>
      <c r="WVA2350" s="1359"/>
      <c r="WVB2350" s="1359"/>
      <c r="WVC2350" s="1359"/>
      <c r="WVD2350" s="1359"/>
      <c r="WVE2350" s="1359"/>
      <c r="WVF2350" s="1359"/>
      <c r="WVG2350" s="1359"/>
      <c r="WVH2350" s="1359"/>
      <c r="WVI2350" s="1359"/>
      <c r="WVJ2350" s="1359"/>
      <c r="WVK2350" s="1359"/>
      <c r="WVL2350" s="1359"/>
      <c r="WVM2350" s="1359"/>
      <c r="WVN2350" s="1359"/>
      <c r="WVO2350" s="1359"/>
      <c r="WVP2350" s="1359"/>
      <c r="WVQ2350" s="1359"/>
      <c r="WVR2350" s="1359"/>
      <c r="WVS2350" s="1359"/>
      <c r="WVT2350" s="1359"/>
      <c r="WVU2350" s="1359"/>
      <c r="WVV2350" s="1359"/>
      <c r="WVW2350" s="1359"/>
      <c r="WVX2350" s="1359"/>
      <c r="WVY2350" s="1359"/>
      <c r="WVZ2350" s="1359"/>
      <c r="WWA2350" s="1359"/>
      <c r="WWB2350" s="1359"/>
      <c r="WWC2350" s="1359"/>
      <c r="WWD2350" s="1359"/>
      <c r="WWE2350" s="1359"/>
      <c r="WWF2350" s="1359"/>
      <c r="WWG2350" s="1359"/>
      <c r="WWH2350" s="1359"/>
      <c r="WWI2350" s="1359"/>
      <c r="WWJ2350" s="1359"/>
      <c r="WWK2350" s="1359"/>
      <c r="WWL2350" s="1359"/>
      <c r="WWM2350" s="1359"/>
      <c r="WWN2350" s="1359"/>
      <c r="WWO2350" s="1359"/>
      <c r="WWP2350" s="1359"/>
      <c r="WWQ2350" s="1359"/>
      <c r="WWR2350" s="1359"/>
      <c r="WWS2350" s="1359"/>
      <c r="WWT2350" s="1359"/>
      <c r="WWU2350" s="1359"/>
      <c r="WWV2350" s="1359"/>
      <c r="WWW2350" s="1359"/>
      <c r="WWX2350" s="1359"/>
      <c r="WWY2350" s="1359"/>
      <c r="WWZ2350" s="1359"/>
      <c r="WXA2350" s="1359"/>
      <c r="WXB2350" s="1359"/>
      <c r="WXC2350" s="1359"/>
      <c r="WXD2350" s="1359"/>
      <c r="WXE2350" s="1359"/>
      <c r="WXF2350" s="1359"/>
      <c r="WXG2350" s="1359"/>
      <c r="WXH2350" s="1359"/>
      <c r="WXI2350" s="1359"/>
      <c r="WXJ2350" s="1359"/>
      <c r="WXK2350" s="1359"/>
      <c r="WXL2350" s="1359"/>
      <c r="WXM2350" s="1359"/>
      <c r="WXN2350" s="1359"/>
      <c r="WXO2350" s="1359"/>
      <c r="WXP2350" s="1359"/>
      <c r="WXQ2350" s="1359"/>
      <c r="WXR2350" s="1359"/>
      <c r="WXS2350" s="1359"/>
      <c r="WXT2350" s="1359"/>
      <c r="WXU2350" s="1359"/>
      <c r="WXV2350" s="1359"/>
      <c r="WXW2350" s="1359"/>
      <c r="WXX2350" s="1359"/>
      <c r="WXY2350" s="1359"/>
      <c r="WXZ2350" s="1359"/>
      <c r="WYA2350" s="1359"/>
      <c r="WYB2350" s="1359"/>
      <c r="WYC2350" s="1359"/>
      <c r="WYD2350" s="1359"/>
      <c r="WYE2350" s="1359"/>
      <c r="WYF2350" s="1359"/>
      <c r="WYG2350" s="1359"/>
      <c r="WYH2350" s="1359"/>
      <c r="WYI2350" s="1359"/>
      <c r="WYJ2350" s="1359"/>
      <c r="WYK2350" s="1359"/>
      <c r="WYL2350" s="1359"/>
      <c r="WYM2350" s="1359"/>
      <c r="WYN2350" s="1359"/>
      <c r="WYO2350" s="1359"/>
      <c r="WYP2350" s="1359"/>
      <c r="WYQ2350" s="1359"/>
      <c r="WYR2350" s="1359"/>
      <c r="WYS2350" s="1359"/>
      <c r="WYT2350" s="1359"/>
      <c r="WYU2350" s="1359"/>
      <c r="WYV2350" s="1359"/>
      <c r="WYW2350" s="1359"/>
      <c r="WYX2350" s="1359"/>
      <c r="WYY2350" s="1359"/>
      <c r="WYZ2350" s="1359"/>
      <c r="WZA2350" s="1359"/>
      <c r="WZB2350" s="1359"/>
      <c r="WZC2350" s="1359"/>
      <c r="WZD2350" s="1359"/>
      <c r="WZE2350" s="1359"/>
      <c r="WZF2350" s="1359"/>
      <c r="WZG2350" s="1359"/>
      <c r="WZH2350" s="1359"/>
      <c r="WZI2350" s="1359"/>
      <c r="WZJ2350" s="1359"/>
      <c r="WZK2350" s="1359"/>
      <c r="WZL2350" s="1359"/>
      <c r="WZM2350" s="1359"/>
      <c r="WZN2350" s="1359"/>
      <c r="WZO2350" s="1359"/>
      <c r="WZP2350" s="1359"/>
      <c r="WZQ2350" s="1359"/>
      <c r="WZR2350" s="1359"/>
      <c r="WZS2350" s="1359"/>
      <c r="WZT2350" s="1359"/>
      <c r="WZU2350" s="1359"/>
      <c r="WZV2350" s="1359"/>
      <c r="WZW2350" s="1359"/>
      <c r="WZX2350" s="1359"/>
      <c r="WZY2350" s="1359"/>
      <c r="WZZ2350" s="1359"/>
      <c r="XAA2350" s="1359"/>
      <c r="XAB2350" s="1359"/>
      <c r="XAC2350" s="1359"/>
      <c r="XAD2350" s="1359"/>
      <c r="XAE2350" s="1359"/>
      <c r="XAF2350" s="1359"/>
      <c r="XAG2350" s="1359"/>
      <c r="XAH2350" s="1359"/>
      <c r="XAI2350" s="1359"/>
      <c r="XAJ2350" s="1359"/>
      <c r="XAK2350" s="1359"/>
      <c r="XAL2350" s="1359"/>
      <c r="XAM2350" s="1359"/>
      <c r="XAN2350" s="1359"/>
      <c r="XAO2350" s="1359"/>
      <c r="XAP2350" s="1359"/>
      <c r="XAQ2350" s="1359"/>
      <c r="XAR2350" s="1359"/>
      <c r="XAS2350" s="1359"/>
      <c r="XAT2350" s="1359"/>
      <c r="XAU2350" s="1359"/>
      <c r="XAV2350" s="1359"/>
      <c r="XAW2350" s="1359"/>
      <c r="XAX2350" s="1359"/>
      <c r="XAY2350" s="1359"/>
      <c r="XAZ2350" s="1359"/>
      <c r="XBA2350" s="1359"/>
      <c r="XBB2350" s="1359"/>
      <c r="XBC2350" s="1359"/>
      <c r="XBD2350" s="1359"/>
      <c r="XBE2350" s="1359"/>
      <c r="XBF2350" s="1359"/>
      <c r="XBG2350" s="1359"/>
      <c r="XBH2350" s="1359"/>
      <c r="XBI2350" s="1359"/>
      <c r="XBJ2350" s="1359"/>
      <c r="XBK2350" s="1359"/>
      <c r="XBL2350" s="1359"/>
      <c r="XBM2350" s="1359"/>
      <c r="XBN2350" s="1359"/>
      <c r="XBO2350" s="1359"/>
      <c r="XBP2350" s="1359"/>
      <c r="XBQ2350" s="1359"/>
      <c r="XBR2350" s="1359"/>
      <c r="XBS2350" s="1359"/>
      <c r="XBT2350" s="1359"/>
      <c r="XBU2350" s="1359"/>
      <c r="XBV2350" s="1359"/>
      <c r="XBW2350" s="1359"/>
      <c r="XBX2350" s="1359"/>
      <c r="XBY2350" s="1359"/>
      <c r="XBZ2350" s="1359"/>
      <c r="XCA2350" s="1359"/>
      <c r="XCB2350" s="1359"/>
      <c r="XCC2350" s="1359"/>
      <c r="XCD2350" s="1359"/>
      <c r="XCE2350" s="1359"/>
      <c r="XCF2350" s="1359"/>
      <c r="XCG2350" s="1359"/>
      <c r="XCH2350" s="1359"/>
      <c r="XCI2350" s="1359"/>
      <c r="XCJ2350" s="1359"/>
      <c r="XCK2350" s="1359"/>
      <c r="XCL2350" s="1359"/>
      <c r="XCM2350" s="1359"/>
      <c r="XCN2350" s="1359"/>
      <c r="XCO2350" s="1359"/>
      <c r="XCP2350" s="1359"/>
      <c r="XCQ2350" s="1359"/>
      <c r="XCR2350" s="1359"/>
      <c r="XCS2350" s="1359"/>
      <c r="XCT2350" s="1359"/>
      <c r="XCU2350" s="1359"/>
      <c r="XCV2350" s="1359"/>
      <c r="XCW2350" s="1359"/>
      <c r="XCX2350" s="1359"/>
      <c r="XCY2350" s="1359"/>
      <c r="XCZ2350" s="1359"/>
      <c r="XDA2350" s="1359"/>
      <c r="XDB2350" s="1359"/>
      <c r="XDC2350" s="1359"/>
      <c r="XDD2350" s="1359"/>
      <c r="XDE2350" s="1359"/>
      <c r="XDF2350" s="1359"/>
      <c r="XDG2350" s="1359"/>
      <c r="XDH2350" s="1359"/>
      <c r="XDI2350" s="1359"/>
      <c r="XDJ2350" s="1359"/>
      <c r="XDK2350" s="1359"/>
      <c r="XDL2350" s="1359"/>
      <c r="XDM2350" s="1359"/>
      <c r="XDN2350" s="1359"/>
      <c r="XDO2350" s="1359"/>
      <c r="XDP2350" s="1359"/>
      <c r="XDQ2350" s="1359"/>
      <c r="XDR2350" s="1359"/>
      <c r="XDS2350" s="1359"/>
      <c r="XDT2350" s="1359"/>
      <c r="XDU2350" s="1359"/>
      <c r="XDV2350" s="1359"/>
      <c r="XDW2350" s="1359"/>
      <c r="XDX2350" s="1359"/>
      <c r="XDY2350" s="1359"/>
      <c r="XDZ2350" s="1359"/>
      <c r="XEA2350" s="1359"/>
      <c r="XEB2350" s="1359"/>
      <c r="XEC2350" s="1359"/>
      <c r="XED2350" s="1359"/>
      <c r="XEE2350" s="1359"/>
      <c r="XEF2350" s="1359"/>
      <c r="XEG2350" s="1359"/>
      <c r="XEH2350" s="1359"/>
      <c r="XEI2350" s="1359"/>
      <c r="XEJ2350" s="1359"/>
      <c r="XEK2350" s="1359"/>
      <c r="XEL2350" s="1359"/>
      <c r="XEM2350" s="1359"/>
      <c r="XEN2350" s="1359"/>
      <c r="XEO2350" s="1359"/>
      <c r="XEP2350" s="1359"/>
      <c r="XEQ2350" s="1359"/>
      <c r="XER2350" s="1359"/>
      <c r="XES2350" s="1359"/>
      <c r="XET2350" s="1359"/>
      <c r="XEU2350" s="1359"/>
      <c r="XEV2350" s="1359"/>
      <c r="XEW2350" s="1359"/>
      <c r="XEX2350" s="1359"/>
      <c r="XEY2350" s="1359"/>
      <c r="XEZ2350" s="1359"/>
      <c r="XFA2350" s="1359"/>
      <c r="XFB2350" s="1359"/>
      <c r="XFC2350" s="1359"/>
    </row>
    <row r="2351" spans="1:16383" x14ac:dyDescent="0.2">
      <c r="A2351" s="1341">
        <v>2017468</v>
      </c>
      <c r="B2351" s="2531">
        <v>121405</v>
      </c>
      <c r="C2351" s="1341">
        <v>676917</v>
      </c>
      <c r="D2351" s="1342" t="s">
        <v>68</v>
      </c>
      <c r="E2351" s="1342">
        <v>1</v>
      </c>
      <c r="F2351" s="1342">
        <v>9</v>
      </c>
      <c r="G2351" s="1342">
        <v>5</v>
      </c>
      <c r="H2351" s="1342">
        <v>3</v>
      </c>
      <c r="I2351" s="2625" t="s">
        <v>4255</v>
      </c>
      <c r="J2351" s="2625" t="s">
        <v>1737</v>
      </c>
      <c r="K2351" s="2625" t="s">
        <v>1737</v>
      </c>
      <c r="L2351" s="2625" t="s">
        <v>1737</v>
      </c>
      <c r="M2351" s="1339" t="s">
        <v>89</v>
      </c>
      <c r="N2351" s="1339" t="s">
        <v>89</v>
      </c>
      <c r="O2351" s="1339" t="s">
        <v>89</v>
      </c>
      <c r="P2351" s="1339" t="s">
        <v>89</v>
      </c>
      <c r="Q2351" s="2304" t="s">
        <v>1163</v>
      </c>
      <c r="R2351" s="1447"/>
      <c r="S2351" s="1329">
        <v>27</v>
      </c>
      <c r="T2351" s="1330"/>
      <c r="U2351" s="1323" t="s">
        <v>278</v>
      </c>
      <c r="V2351" s="1323"/>
      <c r="W2351" s="2589">
        <v>18</v>
      </c>
      <c r="X2351" s="2606"/>
      <c r="Y2351" s="2606"/>
      <c r="Z2351" s="2591">
        <v>42898</v>
      </c>
      <c r="AA2351" s="1452"/>
      <c r="AB2351" s="1453"/>
      <c r="AC2351" s="1453"/>
      <c r="AD2351" s="1453"/>
      <c r="AE2351" s="1403">
        <f>IF(A2351="","",(IFERROR(VLOOKUP(A2351,Projecten!A$4:W$2618,5,FALSE),"niet bekend")))</f>
        <v>1</v>
      </c>
      <c r="AF2351" s="2306">
        <f t="shared" si="191"/>
        <v>2892.36</v>
      </c>
      <c r="AG2351" s="1283">
        <f>IF(A2351="","",(IFERROR(VLOOKUP(A2351,Projecten!A$4:W$2618,23,FALSE),"niet bekend")))</f>
        <v>0</v>
      </c>
      <c r="AH2351" s="2463">
        <f>IF(A2351="","",(IFERROR(VLOOKUP(A2351,Projecten!A$4:W$2618,12,FALSE),"niet bekend")))</f>
        <v>2892.36</v>
      </c>
      <c r="AI2351" s="1452"/>
      <c r="AJ2351" s="1452"/>
      <c r="AK2351" s="1452"/>
      <c r="AL2351" s="1452"/>
      <c r="AM2351" s="1452"/>
      <c r="AN2351" s="1452"/>
      <c r="AO2351" s="1452"/>
      <c r="AP2351" s="1452"/>
      <c r="AQ2351" s="1452"/>
      <c r="AR2351" s="1452"/>
      <c r="AS2351" s="1452"/>
      <c r="AT2351" s="1452"/>
      <c r="AU2351" s="1452"/>
      <c r="AV2351" s="1452"/>
      <c r="AW2351" s="1452"/>
      <c r="AX2351" s="1452"/>
      <c r="AY2351" s="1452"/>
      <c r="AZ2351" s="1452"/>
      <c r="BA2351" s="1452"/>
      <c r="BB2351" s="1452"/>
      <c r="BC2351" s="1452"/>
      <c r="BD2351" s="1452"/>
      <c r="BE2351" s="1452"/>
      <c r="BF2351" s="1452"/>
      <c r="BG2351" s="1452"/>
      <c r="BH2351" s="1452"/>
      <c r="BI2351" s="1452"/>
      <c r="BJ2351" s="1452"/>
      <c r="BK2351" s="1452"/>
      <c r="BL2351" s="1452"/>
      <c r="BM2351" s="1452"/>
      <c r="BN2351" s="1452"/>
      <c r="BO2351" s="1452"/>
      <c r="BP2351" s="1452"/>
      <c r="BQ2351" s="1452"/>
      <c r="BR2351" s="1452"/>
      <c r="BS2351" s="1452"/>
      <c r="BT2351" s="1452"/>
      <c r="BU2351" s="1452"/>
      <c r="BV2351" s="1452"/>
      <c r="BW2351" s="1452"/>
      <c r="BX2351" s="1452"/>
      <c r="BY2351" s="1452"/>
      <c r="BZ2351" s="1452"/>
      <c r="CA2351" s="1452"/>
      <c r="CB2351" s="1452"/>
      <c r="CC2351" s="1452"/>
      <c r="CD2351" s="1452"/>
      <c r="CE2351" s="1452"/>
      <c r="CF2351" s="1452"/>
      <c r="CG2351" s="1452"/>
      <c r="CH2351" s="1452"/>
      <c r="CI2351" s="1452"/>
      <c r="CJ2351" s="1452"/>
      <c r="CK2351" s="1452"/>
      <c r="CL2351" s="1452"/>
      <c r="CM2351" s="1452"/>
      <c r="CN2351" s="1452"/>
      <c r="CO2351" s="1452"/>
      <c r="CP2351" s="1452"/>
      <c r="CQ2351" s="1452"/>
      <c r="CR2351" s="1452"/>
      <c r="CS2351" s="1452"/>
      <c r="CT2351" s="1452"/>
      <c r="CU2351" s="1452"/>
      <c r="CV2351" s="1452"/>
      <c r="CW2351" s="1452"/>
      <c r="CX2351" s="1452"/>
      <c r="CY2351" s="1452"/>
      <c r="CZ2351" s="1452"/>
      <c r="DA2351" s="1452"/>
      <c r="DB2351" s="1452"/>
      <c r="DC2351" s="1452"/>
      <c r="DD2351" s="1452"/>
      <c r="DE2351" s="1452"/>
      <c r="DF2351" s="1452"/>
      <c r="DG2351" s="1452"/>
      <c r="DH2351" s="1452"/>
      <c r="DI2351" s="1452"/>
      <c r="DJ2351" s="1452"/>
      <c r="DK2351" s="1452"/>
      <c r="DL2351" s="1452"/>
      <c r="DM2351" s="1452"/>
      <c r="DN2351" s="1452"/>
      <c r="DO2351" s="1452"/>
      <c r="DP2351" s="1452"/>
      <c r="DQ2351" s="1452"/>
      <c r="DR2351" s="1452"/>
      <c r="DS2351" s="1452"/>
      <c r="DT2351" s="1452"/>
      <c r="DU2351" s="1452"/>
      <c r="DV2351" s="1452"/>
      <c r="DW2351" s="1452"/>
      <c r="DX2351" s="1452"/>
      <c r="DY2351" s="1452"/>
      <c r="DZ2351" s="1452"/>
      <c r="EA2351" s="1452"/>
      <c r="EB2351" s="1452"/>
      <c r="EC2351" s="1452"/>
      <c r="ED2351" s="1452"/>
      <c r="EE2351" s="1452"/>
      <c r="EF2351" s="1452"/>
      <c r="EG2351" s="1452"/>
      <c r="EH2351" s="1452"/>
      <c r="EI2351" s="1452"/>
      <c r="EJ2351" s="1452"/>
      <c r="EK2351" s="1452"/>
      <c r="EL2351" s="1452"/>
      <c r="EM2351" s="1452"/>
      <c r="EN2351" s="1452"/>
      <c r="EO2351" s="1452"/>
      <c r="EP2351" s="1452"/>
      <c r="EQ2351" s="1452"/>
      <c r="ER2351" s="1452"/>
      <c r="ES2351" s="1452"/>
      <c r="ET2351" s="1452"/>
      <c r="EU2351" s="1452"/>
      <c r="EV2351" s="1452"/>
      <c r="EW2351" s="1452"/>
      <c r="EX2351" s="1452"/>
      <c r="EY2351" s="1452"/>
      <c r="EZ2351" s="1452"/>
      <c r="FA2351" s="1452"/>
      <c r="FB2351" s="1452"/>
      <c r="FC2351" s="1452"/>
      <c r="FD2351" s="1452"/>
      <c r="FE2351" s="1452"/>
      <c r="FF2351" s="1452"/>
      <c r="FG2351" s="1452"/>
      <c r="FH2351" s="1452"/>
      <c r="FI2351" s="1452"/>
      <c r="FJ2351" s="1452"/>
      <c r="FK2351" s="1452"/>
      <c r="FL2351" s="1452"/>
      <c r="FM2351" s="1452"/>
      <c r="FN2351" s="1452"/>
      <c r="FO2351" s="1452"/>
      <c r="FP2351" s="1452"/>
      <c r="FQ2351" s="1452"/>
      <c r="FR2351" s="1452"/>
      <c r="FS2351" s="1452"/>
      <c r="FT2351" s="1452"/>
      <c r="FU2351" s="1452"/>
      <c r="FV2351" s="1452"/>
      <c r="FW2351" s="1452"/>
      <c r="FX2351" s="1452"/>
      <c r="FY2351" s="1452"/>
      <c r="FZ2351" s="1452"/>
      <c r="GA2351" s="1452"/>
      <c r="GB2351" s="1452"/>
      <c r="GC2351" s="1452"/>
      <c r="GD2351" s="1452"/>
      <c r="GE2351" s="1452"/>
      <c r="GF2351" s="1452"/>
      <c r="GG2351" s="1452"/>
      <c r="GH2351" s="1452"/>
      <c r="GI2351" s="1452"/>
      <c r="GJ2351" s="1452"/>
      <c r="GK2351" s="1452"/>
      <c r="GL2351" s="1452"/>
      <c r="GM2351" s="1452"/>
      <c r="GN2351" s="1452"/>
      <c r="GO2351" s="1452"/>
      <c r="GP2351" s="1452"/>
      <c r="GQ2351" s="1452"/>
      <c r="GR2351" s="1452"/>
      <c r="GS2351" s="1452"/>
      <c r="GT2351" s="1452"/>
      <c r="GU2351" s="1452"/>
      <c r="GV2351" s="1452"/>
      <c r="GW2351" s="1452"/>
      <c r="GX2351" s="1452"/>
      <c r="GY2351" s="1452"/>
      <c r="GZ2351" s="1452"/>
      <c r="HA2351" s="1452"/>
      <c r="HB2351" s="1452"/>
      <c r="HC2351" s="1452"/>
      <c r="HD2351" s="1452"/>
      <c r="HE2351" s="1452"/>
      <c r="HF2351" s="1452"/>
      <c r="HG2351" s="1452"/>
      <c r="HH2351" s="1452"/>
      <c r="HI2351" s="1452"/>
      <c r="HJ2351" s="1452"/>
      <c r="HK2351" s="1452"/>
      <c r="HL2351" s="1452"/>
      <c r="HM2351" s="1452"/>
      <c r="HN2351" s="1452"/>
      <c r="HO2351" s="1452"/>
      <c r="HP2351" s="1452"/>
      <c r="HQ2351" s="1452"/>
      <c r="HR2351" s="1452"/>
      <c r="HS2351" s="1452"/>
      <c r="HT2351" s="1452"/>
      <c r="HU2351" s="1452"/>
      <c r="HV2351" s="1452"/>
      <c r="HW2351" s="1452"/>
      <c r="HX2351" s="1452"/>
      <c r="HY2351" s="1452"/>
      <c r="HZ2351" s="1452"/>
      <c r="IA2351" s="1452"/>
      <c r="IB2351" s="1452"/>
      <c r="IC2351" s="1452"/>
      <c r="ID2351" s="1452"/>
      <c r="IE2351" s="1452"/>
      <c r="IF2351" s="1452"/>
      <c r="IG2351" s="1452"/>
      <c r="IH2351" s="1452"/>
      <c r="II2351" s="1452"/>
      <c r="IJ2351" s="1452"/>
      <c r="IK2351" s="1452"/>
      <c r="IL2351" s="1452"/>
      <c r="IM2351" s="1452"/>
      <c r="IN2351" s="1452"/>
      <c r="IO2351" s="1452"/>
      <c r="IP2351" s="1452"/>
      <c r="IQ2351" s="1452"/>
      <c r="IR2351" s="1452"/>
      <c r="IS2351" s="1452"/>
      <c r="IT2351" s="1452"/>
      <c r="IU2351" s="1452"/>
      <c r="IV2351" s="1452"/>
      <c r="IW2351" s="1452"/>
      <c r="IX2351" s="1452"/>
      <c r="IY2351" s="1452"/>
      <c r="IZ2351" s="1452"/>
      <c r="JA2351" s="1452"/>
      <c r="JB2351" s="1452"/>
      <c r="JC2351" s="1452"/>
      <c r="JD2351" s="1452"/>
      <c r="JE2351" s="1452"/>
      <c r="JF2351" s="1452"/>
      <c r="JG2351" s="1452"/>
      <c r="JH2351" s="1452"/>
      <c r="JI2351" s="1452"/>
      <c r="JJ2351" s="1452"/>
      <c r="JK2351" s="1452"/>
      <c r="JL2351" s="1452"/>
      <c r="JM2351" s="1452"/>
      <c r="JN2351" s="1452"/>
      <c r="JO2351" s="1452"/>
      <c r="JP2351" s="1452"/>
      <c r="JQ2351" s="1452"/>
      <c r="JR2351" s="1452"/>
      <c r="JS2351" s="1452"/>
      <c r="JT2351" s="1452"/>
      <c r="JU2351" s="1452"/>
      <c r="JV2351" s="1452"/>
      <c r="JW2351" s="1452"/>
      <c r="JX2351" s="1452"/>
      <c r="JY2351" s="1452"/>
      <c r="JZ2351" s="1452"/>
      <c r="KA2351" s="1452"/>
      <c r="KB2351" s="1452"/>
      <c r="KC2351" s="1452"/>
      <c r="KD2351" s="1452"/>
      <c r="KE2351" s="1452"/>
      <c r="KF2351" s="1452"/>
      <c r="KG2351" s="1452"/>
      <c r="KH2351" s="1452"/>
      <c r="KI2351" s="1452"/>
      <c r="KJ2351" s="1452"/>
      <c r="KK2351" s="1452"/>
      <c r="KL2351" s="1452"/>
      <c r="KM2351" s="1452"/>
      <c r="KN2351" s="1452"/>
      <c r="KO2351" s="1452"/>
      <c r="KP2351" s="1452"/>
      <c r="KQ2351" s="1452"/>
      <c r="KR2351" s="1452"/>
      <c r="KS2351" s="1452"/>
      <c r="KT2351" s="1452"/>
      <c r="KU2351" s="1452"/>
      <c r="KV2351" s="1452"/>
      <c r="KW2351" s="1452"/>
      <c r="KX2351" s="1452"/>
      <c r="KY2351" s="1452"/>
      <c r="KZ2351" s="1452"/>
      <c r="LA2351" s="1452"/>
      <c r="LB2351" s="1452"/>
      <c r="LC2351" s="1452"/>
      <c r="LD2351" s="1452"/>
      <c r="LE2351" s="1452"/>
      <c r="LF2351" s="1452"/>
      <c r="LG2351" s="1452"/>
      <c r="LH2351" s="1452"/>
      <c r="LI2351" s="1452"/>
      <c r="LJ2351" s="1452"/>
      <c r="LK2351" s="1452"/>
      <c r="LL2351" s="1452"/>
      <c r="LM2351" s="1452"/>
      <c r="LN2351" s="1452"/>
      <c r="LO2351" s="1452"/>
      <c r="LP2351" s="1452"/>
      <c r="LQ2351" s="1452"/>
      <c r="LR2351" s="1452"/>
      <c r="LS2351" s="1452"/>
      <c r="LT2351" s="1452"/>
      <c r="LU2351" s="1452"/>
      <c r="LV2351" s="1452"/>
      <c r="LW2351" s="1452"/>
      <c r="LX2351" s="1452"/>
      <c r="LY2351" s="1452"/>
      <c r="LZ2351" s="1452"/>
      <c r="MA2351" s="1452"/>
      <c r="MB2351" s="1452"/>
      <c r="MC2351" s="1452"/>
      <c r="MD2351" s="1452"/>
      <c r="ME2351" s="1452"/>
      <c r="MF2351" s="1452"/>
      <c r="MG2351" s="1452"/>
      <c r="MH2351" s="1452"/>
      <c r="MI2351" s="1452"/>
      <c r="MJ2351" s="1452"/>
      <c r="MK2351" s="1452"/>
      <c r="ML2351" s="1452"/>
      <c r="MM2351" s="1452"/>
      <c r="MN2351" s="1452"/>
      <c r="MO2351" s="1452"/>
      <c r="MP2351" s="1452"/>
      <c r="MQ2351" s="1452"/>
      <c r="MR2351" s="1452"/>
      <c r="MS2351" s="1452"/>
      <c r="MT2351" s="1452"/>
      <c r="MU2351" s="1452"/>
      <c r="MV2351" s="1452"/>
      <c r="MW2351" s="1452"/>
      <c r="MX2351" s="1452"/>
      <c r="MY2351" s="1452"/>
      <c r="MZ2351" s="1452"/>
      <c r="NA2351" s="1452"/>
      <c r="NB2351" s="1452"/>
      <c r="NC2351" s="1452"/>
      <c r="ND2351" s="1452"/>
      <c r="NE2351" s="1452"/>
      <c r="NF2351" s="1452"/>
      <c r="NG2351" s="1452"/>
      <c r="NH2351" s="1452"/>
      <c r="NI2351" s="1452"/>
      <c r="NJ2351" s="1452"/>
      <c r="NK2351" s="1452"/>
      <c r="NL2351" s="1452"/>
      <c r="NM2351" s="1452"/>
      <c r="NN2351" s="1452"/>
      <c r="NO2351" s="1452"/>
      <c r="NP2351" s="1452"/>
      <c r="NQ2351" s="1452"/>
      <c r="NR2351" s="1452"/>
      <c r="NS2351" s="1452"/>
      <c r="NT2351" s="1452"/>
      <c r="NU2351" s="1452"/>
      <c r="NV2351" s="1452"/>
      <c r="NW2351" s="1452"/>
      <c r="NX2351" s="1452"/>
      <c r="NY2351" s="1452"/>
      <c r="NZ2351" s="1452"/>
      <c r="OA2351" s="1452"/>
      <c r="OB2351" s="1452"/>
      <c r="OC2351" s="1452"/>
      <c r="OD2351" s="1452"/>
      <c r="OE2351" s="1452"/>
      <c r="OF2351" s="1452"/>
      <c r="OG2351" s="1452"/>
      <c r="OH2351" s="1452"/>
      <c r="OI2351" s="1452"/>
      <c r="OJ2351" s="1452"/>
      <c r="OK2351" s="1452"/>
      <c r="OL2351" s="1452"/>
      <c r="OM2351" s="1452"/>
      <c r="ON2351" s="1452"/>
      <c r="OO2351" s="1452"/>
      <c r="OP2351" s="1452"/>
      <c r="OQ2351" s="1452"/>
      <c r="OR2351" s="1452"/>
      <c r="OS2351" s="1452"/>
      <c r="OT2351" s="1452"/>
      <c r="OU2351" s="1452"/>
      <c r="OV2351" s="1452"/>
      <c r="OW2351" s="1452"/>
      <c r="OX2351" s="1452"/>
      <c r="OY2351" s="1452"/>
      <c r="OZ2351" s="1452"/>
      <c r="PA2351" s="1452"/>
      <c r="PB2351" s="1452"/>
      <c r="PC2351" s="1452"/>
      <c r="PD2351" s="1452"/>
      <c r="PE2351" s="1452"/>
      <c r="PF2351" s="1452"/>
      <c r="PG2351" s="1452"/>
      <c r="PH2351" s="1452"/>
      <c r="PI2351" s="1452"/>
      <c r="PJ2351" s="1452"/>
      <c r="PK2351" s="1452"/>
      <c r="PL2351" s="1452"/>
      <c r="PM2351" s="1452"/>
      <c r="PN2351" s="1452"/>
      <c r="PO2351" s="1452"/>
      <c r="PP2351" s="1452"/>
      <c r="PQ2351" s="1452"/>
      <c r="PR2351" s="1452"/>
      <c r="PS2351" s="1452"/>
      <c r="PT2351" s="1452"/>
      <c r="PU2351" s="1452"/>
      <c r="PV2351" s="1452"/>
      <c r="PW2351" s="1452"/>
      <c r="PX2351" s="1452"/>
      <c r="PY2351" s="1452"/>
      <c r="PZ2351" s="1452"/>
      <c r="QA2351" s="1452"/>
      <c r="QB2351" s="1452"/>
      <c r="QC2351" s="1452"/>
      <c r="QD2351" s="1452"/>
      <c r="QE2351" s="1452"/>
      <c r="QF2351" s="1452"/>
      <c r="QG2351" s="1452"/>
      <c r="QH2351" s="1452"/>
      <c r="QI2351" s="1452"/>
      <c r="QJ2351" s="1452"/>
      <c r="QK2351" s="1452"/>
      <c r="QL2351" s="1452"/>
      <c r="QM2351" s="1452"/>
      <c r="QN2351" s="1452"/>
      <c r="QO2351" s="1452"/>
      <c r="QP2351" s="1452"/>
      <c r="QQ2351" s="1452"/>
      <c r="QR2351" s="1452"/>
      <c r="QS2351" s="1452"/>
      <c r="QT2351" s="1452"/>
      <c r="QU2351" s="1452"/>
      <c r="QV2351" s="1452"/>
      <c r="QW2351" s="1452"/>
      <c r="QX2351" s="1452"/>
      <c r="QY2351" s="1452"/>
      <c r="QZ2351" s="1452"/>
      <c r="RA2351" s="1452"/>
      <c r="RB2351" s="1452"/>
      <c r="RC2351" s="1452"/>
      <c r="RD2351" s="1452"/>
      <c r="RE2351" s="1452"/>
      <c r="RF2351" s="1452"/>
      <c r="RG2351" s="1452"/>
      <c r="RH2351" s="1452"/>
      <c r="RI2351" s="1452"/>
      <c r="RJ2351" s="1452"/>
      <c r="RK2351" s="1452"/>
      <c r="RL2351" s="1452"/>
      <c r="RM2351" s="1452"/>
      <c r="RN2351" s="1452"/>
      <c r="RO2351" s="1452"/>
      <c r="RP2351" s="1452"/>
      <c r="RQ2351" s="1452"/>
      <c r="RR2351" s="1452"/>
      <c r="RS2351" s="1452"/>
      <c r="RT2351" s="1452"/>
      <c r="RU2351" s="1452"/>
      <c r="RV2351" s="1452"/>
      <c r="RW2351" s="1452"/>
      <c r="RX2351" s="1452"/>
      <c r="RY2351" s="1452"/>
      <c r="RZ2351" s="1452"/>
      <c r="SA2351" s="1452"/>
      <c r="SB2351" s="1452"/>
      <c r="SC2351" s="1452"/>
      <c r="SD2351" s="1452"/>
      <c r="SE2351" s="1452"/>
      <c r="SF2351" s="1452"/>
      <c r="SG2351" s="1452"/>
      <c r="SH2351" s="1452"/>
      <c r="SI2351" s="1452"/>
      <c r="SJ2351" s="1452"/>
      <c r="SK2351" s="1452"/>
      <c r="SL2351" s="1452"/>
      <c r="SM2351" s="1452"/>
      <c r="SN2351" s="1452"/>
      <c r="SO2351" s="1452"/>
      <c r="SP2351" s="1452"/>
      <c r="SQ2351" s="1452"/>
      <c r="SR2351" s="1452"/>
      <c r="SS2351" s="1452"/>
      <c r="ST2351" s="1452"/>
      <c r="SU2351" s="1452"/>
      <c r="SV2351" s="1452"/>
      <c r="SW2351" s="1452"/>
      <c r="SX2351" s="1452"/>
      <c r="SY2351" s="1452"/>
      <c r="SZ2351" s="1452"/>
      <c r="TA2351" s="1452"/>
      <c r="TB2351" s="1452"/>
      <c r="TC2351" s="1452"/>
      <c r="TD2351" s="1452"/>
      <c r="TE2351" s="1452"/>
      <c r="TF2351" s="1452"/>
      <c r="TG2351" s="1452"/>
      <c r="TH2351" s="1452"/>
      <c r="TI2351" s="1452"/>
      <c r="TJ2351" s="1452"/>
      <c r="TK2351" s="1452"/>
      <c r="TL2351" s="1452"/>
      <c r="TM2351" s="1452"/>
      <c r="TN2351" s="1452"/>
      <c r="TO2351" s="1452"/>
      <c r="TP2351" s="1452"/>
      <c r="TQ2351" s="1452"/>
      <c r="TR2351" s="1452"/>
      <c r="TS2351" s="1452"/>
      <c r="TT2351" s="1452"/>
      <c r="TU2351" s="1452"/>
      <c r="TV2351" s="1452"/>
      <c r="TW2351" s="1452"/>
      <c r="TX2351" s="1452"/>
      <c r="TY2351" s="1452"/>
      <c r="TZ2351" s="1452"/>
      <c r="UA2351" s="1452"/>
      <c r="UB2351" s="1452"/>
      <c r="UC2351" s="1452"/>
      <c r="UD2351" s="1452"/>
      <c r="UE2351" s="1452"/>
      <c r="UF2351" s="1452"/>
      <c r="UG2351" s="1452"/>
      <c r="UH2351" s="1452"/>
      <c r="UI2351" s="1452"/>
      <c r="UJ2351" s="1452"/>
      <c r="UK2351" s="1452"/>
      <c r="UL2351" s="1452"/>
      <c r="UM2351" s="1452"/>
      <c r="UN2351" s="1452"/>
      <c r="UO2351" s="1452"/>
      <c r="UP2351" s="1452"/>
      <c r="UQ2351" s="1452"/>
      <c r="UR2351" s="1452"/>
      <c r="US2351" s="1452"/>
      <c r="UT2351" s="1452"/>
      <c r="UU2351" s="1452"/>
      <c r="UV2351" s="1452"/>
      <c r="UW2351" s="1452"/>
      <c r="UX2351" s="1452"/>
      <c r="UY2351" s="1452"/>
      <c r="UZ2351" s="1452"/>
      <c r="VA2351" s="1452"/>
      <c r="VB2351" s="1452"/>
      <c r="VC2351" s="1452"/>
      <c r="VD2351" s="1452"/>
      <c r="VE2351" s="1452"/>
      <c r="VF2351" s="1452"/>
      <c r="VG2351" s="1452"/>
      <c r="VH2351" s="1452"/>
      <c r="VI2351" s="1452"/>
      <c r="VJ2351" s="1452"/>
      <c r="VK2351" s="1452"/>
      <c r="VL2351" s="1452"/>
      <c r="VM2351" s="1452"/>
      <c r="VN2351" s="1452"/>
      <c r="VO2351" s="1452"/>
      <c r="VP2351" s="1452"/>
      <c r="VQ2351" s="1452"/>
      <c r="VR2351" s="1452"/>
      <c r="VS2351" s="1452"/>
      <c r="VT2351" s="1452"/>
      <c r="VU2351" s="1452"/>
      <c r="VV2351" s="1452"/>
      <c r="VW2351" s="1452"/>
      <c r="VX2351" s="1452"/>
      <c r="VY2351" s="1452"/>
      <c r="VZ2351" s="1452"/>
      <c r="WA2351" s="1452"/>
      <c r="WB2351" s="1452"/>
      <c r="WC2351" s="1452"/>
      <c r="WD2351" s="1452"/>
      <c r="WE2351" s="1452"/>
      <c r="WF2351" s="1452"/>
      <c r="WG2351" s="1452"/>
      <c r="WH2351" s="1452"/>
      <c r="WI2351" s="1452"/>
      <c r="WJ2351" s="1452"/>
      <c r="WK2351" s="1452"/>
      <c r="WL2351" s="1452"/>
      <c r="WM2351" s="1452"/>
      <c r="WN2351" s="1452"/>
      <c r="WO2351" s="1452"/>
      <c r="WP2351" s="1452"/>
      <c r="WQ2351" s="1452"/>
      <c r="WR2351" s="1452"/>
      <c r="WS2351" s="1452"/>
      <c r="WT2351" s="1452"/>
      <c r="WU2351" s="1452"/>
      <c r="WV2351" s="1452"/>
      <c r="WW2351" s="1452"/>
      <c r="WX2351" s="1452"/>
      <c r="WY2351" s="1452"/>
      <c r="WZ2351" s="1452"/>
      <c r="XA2351" s="1452"/>
      <c r="XB2351" s="1452"/>
      <c r="XC2351" s="1452"/>
      <c r="XD2351" s="1452"/>
      <c r="XE2351" s="1452"/>
      <c r="XF2351" s="1452"/>
      <c r="XG2351" s="1452"/>
      <c r="XH2351" s="1452"/>
      <c r="XI2351" s="1452"/>
      <c r="XJ2351" s="1452"/>
      <c r="XK2351" s="1452"/>
      <c r="XL2351" s="1452"/>
      <c r="XM2351" s="1452"/>
      <c r="XN2351" s="1452"/>
      <c r="XO2351" s="1452"/>
      <c r="XP2351" s="1452"/>
      <c r="XQ2351" s="1452"/>
      <c r="XR2351" s="1452"/>
      <c r="XS2351" s="1452"/>
      <c r="XT2351" s="1452"/>
      <c r="XU2351" s="1452"/>
      <c r="XV2351" s="1452"/>
      <c r="XW2351" s="1452"/>
      <c r="XX2351" s="1452"/>
      <c r="XY2351" s="1452"/>
      <c r="XZ2351" s="1452"/>
      <c r="YA2351" s="1452"/>
      <c r="YB2351" s="1452"/>
      <c r="YC2351" s="1452"/>
      <c r="YD2351" s="1452"/>
      <c r="YE2351" s="1452"/>
      <c r="YF2351" s="1452"/>
      <c r="YG2351" s="1452"/>
      <c r="YH2351" s="1452"/>
      <c r="YI2351" s="1452"/>
      <c r="YJ2351" s="1452"/>
      <c r="YK2351" s="1452"/>
      <c r="YL2351" s="1452"/>
      <c r="YM2351" s="1452"/>
      <c r="YN2351" s="1452"/>
      <c r="YO2351" s="1452"/>
      <c r="YP2351" s="1452"/>
      <c r="YQ2351" s="1452"/>
      <c r="YR2351" s="1452"/>
      <c r="YS2351" s="1452"/>
      <c r="YT2351" s="1452"/>
      <c r="YU2351" s="1452"/>
      <c r="YV2351" s="1452"/>
      <c r="YW2351" s="1452"/>
      <c r="YX2351" s="1452"/>
      <c r="YY2351" s="1452"/>
      <c r="YZ2351" s="1452"/>
      <c r="ZA2351" s="1452"/>
      <c r="ZB2351" s="1452"/>
      <c r="ZC2351" s="1452"/>
      <c r="ZD2351" s="1452"/>
      <c r="ZE2351" s="1452"/>
      <c r="ZF2351" s="1452"/>
      <c r="ZG2351" s="1452"/>
      <c r="ZH2351" s="1452"/>
      <c r="ZI2351" s="1452"/>
      <c r="ZJ2351" s="1452"/>
      <c r="ZK2351" s="1452"/>
      <c r="ZL2351" s="1452"/>
      <c r="ZM2351" s="1452"/>
      <c r="ZN2351" s="1452"/>
      <c r="ZO2351" s="1452"/>
      <c r="ZP2351" s="1452"/>
      <c r="ZQ2351" s="1452"/>
      <c r="ZR2351" s="1452"/>
      <c r="ZS2351" s="1452"/>
      <c r="ZT2351" s="1452"/>
      <c r="ZU2351" s="1452"/>
      <c r="ZV2351" s="1452"/>
      <c r="ZW2351" s="1452"/>
      <c r="ZX2351" s="1452"/>
      <c r="ZY2351" s="1452"/>
      <c r="ZZ2351" s="1452"/>
      <c r="AAA2351" s="1452"/>
      <c r="AAB2351" s="1452"/>
      <c r="AAC2351" s="1452"/>
      <c r="AAD2351" s="1452"/>
      <c r="AAE2351" s="1452"/>
      <c r="AAF2351" s="1452"/>
      <c r="AAG2351" s="1452"/>
      <c r="AAH2351" s="1452"/>
      <c r="AAI2351" s="1452"/>
      <c r="AAJ2351" s="1452"/>
      <c r="AAK2351" s="1452"/>
      <c r="AAL2351" s="1452"/>
      <c r="AAM2351" s="1452"/>
      <c r="AAN2351" s="1452"/>
      <c r="AAO2351" s="1452"/>
      <c r="AAP2351" s="1452"/>
      <c r="AAQ2351" s="1452"/>
      <c r="AAR2351" s="1452"/>
      <c r="AAS2351" s="1452"/>
      <c r="AAT2351" s="1452"/>
      <c r="AAU2351" s="1452"/>
      <c r="AAV2351" s="1452"/>
      <c r="AAW2351" s="1452"/>
      <c r="AAX2351" s="1452"/>
      <c r="AAY2351" s="1452"/>
      <c r="AAZ2351" s="1452"/>
      <c r="ABA2351" s="1452"/>
      <c r="ABB2351" s="1452"/>
      <c r="ABC2351" s="1452"/>
      <c r="ABD2351" s="1452"/>
      <c r="ABE2351" s="1452"/>
      <c r="ABF2351" s="1452"/>
      <c r="ABG2351" s="1452"/>
      <c r="ABH2351" s="1452"/>
      <c r="ABI2351" s="1452"/>
      <c r="ABJ2351" s="1452"/>
      <c r="ABK2351" s="1452"/>
      <c r="ABL2351" s="1452"/>
      <c r="ABM2351" s="1452"/>
      <c r="ABN2351" s="1452"/>
      <c r="ABO2351" s="1452"/>
      <c r="ABP2351" s="1452"/>
      <c r="ABQ2351" s="1452"/>
      <c r="ABR2351" s="1452"/>
      <c r="ABS2351" s="1452"/>
      <c r="ABT2351" s="1452"/>
      <c r="ABU2351" s="1452"/>
      <c r="ABV2351" s="1452"/>
      <c r="ABW2351" s="1452"/>
      <c r="ABX2351" s="1452"/>
      <c r="ABY2351" s="1452"/>
      <c r="ABZ2351" s="1452"/>
      <c r="ACA2351" s="1452"/>
      <c r="ACB2351" s="1452"/>
      <c r="ACC2351" s="1452"/>
      <c r="ACD2351" s="1452"/>
      <c r="ACE2351" s="1452"/>
      <c r="ACF2351" s="1452"/>
      <c r="ACG2351" s="1452"/>
      <c r="ACH2351" s="1452"/>
      <c r="ACI2351" s="1452"/>
      <c r="ACJ2351" s="1452"/>
      <c r="ACK2351" s="1452"/>
      <c r="ACL2351" s="1452"/>
      <c r="ACM2351" s="1452"/>
      <c r="ACN2351" s="1452"/>
      <c r="ACO2351" s="1452"/>
      <c r="ACP2351" s="1452"/>
      <c r="ACQ2351" s="1452"/>
      <c r="ACR2351" s="1452"/>
      <c r="ACS2351" s="1452"/>
      <c r="ACT2351" s="1452"/>
      <c r="ACU2351" s="1452"/>
      <c r="ACV2351" s="1452"/>
      <c r="ACW2351" s="1452"/>
      <c r="ACX2351" s="1452"/>
      <c r="ACY2351" s="1452"/>
      <c r="ACZ2351" s="1452"/>
      <c r="ADA2351" s="1452"/>
      <c r="ADB2351" s="1452"/>
      <c r="ADC2351" s="1452"/>
      <c r="ADD2351" s="1452"/>
      <c r="ADE2351" s="1452"/>
      <c r="ADF2351" s="1452"/>
      <c r="ADG2351" s="1452"/>
      <c r="ADH2351" s="1452"/>
      <c r="ADI2351" s="1452"/>
      <c r="ADJ2351" s="1452"/>
      <c r="ADK2351" s="1452"/>
      <c r="ADL2351" s="1452"/>
      <c r="ADM2351" s="1452"/>
      <c r="ADN2351" s="1452"/>
      <c r="ADO2351" s="1452"/>
      <c r="ADP2351" s="1452"/>
      <c r="ADQ2351" s="1452"/>
      <c r="ADR2351" s="1452"/>
      <c r="ADS2351" s="1452"/>
      <c r="ADT2351" s="1452"/>
      <c r="ADU2351" s="1452"/>
      <c r="ADV2351" s="1452"/>
      <c r="ADW2351" s="1452"/>
      <c r="ADX2351" s="1452"/>
      <c r="ADY2351" s="1452"/>
      <c r="ADZ2351" s="1452"/>
      <c r="AEA2351" s="1452"/>
      <c r="AEB2351" s="1452"/>
      <c r="AEC2351" s="1452"/>
      <c r="AED2351" s="1452"/>
      <c r="AEE2351" s="1452"/>
      <c r="AEF2351" s="1452"/>
      <c r="AEG2351" s="1452"/>
      <c r="AEH2351" s="1452"/>
      <c r="AEI2351" s="1452"/>
      <c r="AEJ2351" s="1452"/>
      <c r="AEK2351" s="1452"/>
      <c r="AEL2351" s="1452"/>
      <c r="AEM2351" s="1452"/>
      <c r="AEN2351" s="1452"/>
      <c r="AEO2351" s="1452"/>
      <c r="AEP2351" s="1452"/>
      <c r="AEQ2351" s="1452"/>
      <c r="AER2351" s="1452"/>
      <c r="AES2351" s="1452"/>
      <c r="AET2351" s="1452"/>
      <c r="AEU2351" s="1452"/>
      <c r="AEV2351" s="1452"/>
      <c r="AEW2351" s="1452"/>
      <c r="AEX2351" s="1452"/>
      <c r="AEY2351" s="1452"/>
      <c r="AEZ2351" s="1452"/>
      <c r="AFA2351" s="1452"/>
      <c r="AFB2351" s="1452"/>
      <c r="AFC2351" s="1452"/>
      <c r="AFD2351" s="1452"/>
      <c r="AFE2351" s="1452"/>
      <c r="AFF2351" s="1452"/>
      <c r="AFG2351" s="1452"/>
      <c r="AFH2351" s="1452"/>
      <c r="AFI2351" s="1452"/>
      <c r="AFJ2351" s="1452"/>
      <c r="AFK2351" s="1452"/>
      <c r="AFL2351" s="1452"/>
      <c r="AFM2351" s="1452"/>
      <c r="AFN2351" s="1452"/>
      <c r="AFO2351" s="1452"/>
      <c r="AFP2351" s="1452"/>
      <c r="AFQ2351" s="1452"/>
      <c r="AFR2351" s="1452"/>
      <c r="AFS2351" s="1452"/>
      <c r="AFT2351" s="1452"/>
      <c r="AFU2351" s="1452"/>
      <c r="AFV2351" s="1452"/>
      <c r="AFW2351" s="1452"/>
      <c r="AFX2351" s="1452"/>
      <c r="AFY2351" s="1452"/>
      <c r="AFZ2351" s="1452"/>
      <c r="AGA2351" s="1452"/>
      <c r="AGB2351" s="1452"/>
      <c r="AGC2351" s="1452"/>
      <c r="AGD2351" s="1452"/>
      <c r="AGE2351" s="1452"/>
      <c r="AGF2351" s="1452"/>
      <c r="AGG2351" s="1452"/>
      <c r="AGH2351" s="1452"/>
      <c r="AGI2351" s="1452"/>
      <c r="AGJ2351" s="1452"/>
      <c r="AGK2351" s="1452"/>
      <c r="AGL2351" s="1452"/>
      <c r="AGM2351" s="1452"/>
      <c r="AGN2351" s="1452"/>
      <c r="AGO2351" s="1452"/>
      <c r="AGP2351" s="1452"/>
      <c r="AGQ2351" s="1452"/>
      <c r="AGR2351" s="1452"/>
      <c r="AGS2351" s="1452"/>
      <c r="AGT2351" s="1452"/>
      <c r="AGU2351" s="1452"/>
      <c r="AGV2351" s="1452"/>
      <c r="AGW2351" s="1452"/>
      <c r="AGX2351" s="1452"/>
      <c r="AGY2351" s="1452"/>
      <c r="AGZ2351" s="1452"/>
      <c r="AHA2351" s="1452"/>
      <c r="AHB2351" s="1452"/>
      <c r="AHC2351" s="1452"/>
      <c r="AHD2351" s="1452"/>
      <c r="AHE2351" s="1452"/>
      <c r="AHF2351" s="1452"/>
      <c r="AHG2351" s="1452"/>
      <c r="AHH2351" s="1452"/>
      <c r="AHI2351" s="1452"/>
      <c r="AHJ2351" s="1452"/>
      <c r="AHK2351" s="1452"/>
      <c r="AHL2351" s="1452"/>
      <c r="AHM2351" s="1452"/>
      <c r="AHN2351" s="1452"/>
      <c r="AHO2351" s="1452"/>
      <c r="AHP2351" s="1452"/>
      <c r="AHQ2351" s="1452"/>
      <c r="AHR2351" s="1452"/>
      <c r="AHS2351" s="1452"/>
      <c r="AHT2351" s="1452"/>
      <c r="AHU2351" s="1452"/>
      <c r="AHV2351" s="1452"/>
      <c r="AHW2351" s="1452"/>
      <c r="AHX2351" s="1452"/>
      <c r="AHY2351" s="1452"/>
      <c r="AHZ2351" s="1452"/>
      <c r="AIA2351" s="1452"/>
      <c r="AIB2351" s="1452"/>
      <c r="AIC2351" s="1452"/>
      <c r="AID2351" s="1452"/>
      <c r="AIE2351" s="1452"/>
      <c r="AIF2351" s="1452"/>
      <c r="AIG2351" s="1452"/>
      <c r="AIH2351" s="1452"/>
      <c r="AII2351" s="1452"/>
      <c r="AIJ2351" s="1452"/>
      <c r="AIK2351" s="1452"/>
      <c r="AIL2351" s="1452"/>
      <c r="AIM2351" s="1452"/>
      <c r="AIN2351" s="1452"/>
      <c r="AIO2351" s="1452"/>
      <c r="AIP2351" s="1452"/>
      <c r="AIQ2351" s="1452"/>
      <c r="AIR2351" s="1452"/>
      <c r="AIS2351" s="1452"/>
      <c r="AIT2351" s="1452"/>
      <c r="AIU2351" s="1452"/>
      <c r="AIV2351" s="1452"/>
      <c r="AIW2351" s="1452"/>
      <c r="AIX2351" s="1452"/>
      <c r="AIY2351" s="1452"/>
      <c r="AIZ2351" s="1452"/>
      <c r="AJA2351" s="1452"/>
      <c r="AJB2351" s="1452"/>
      <c r="AJC2351" s="1452"/>
      <c r="AJD2351" s="1452"/>
      <c r="AJE2351" s="1452"/>
      <c r="AJF2351" s="1452"/>
      <c r="AJG2351" s="1452"/>
      <c r="AJH2351" s="1452"/>
      <c r="AJI2351" s="1452"/>
      <c r="AJJ2351" s="1452"/>
      <c r="AJK2351" s="1452"/>
      <c r="AJL2351" s="1452"/>
      <c r="AJM2351" s="1452"/>
      <c r="AJN2351" s="1452"/>
      <c r="AJO2351" s="1452"/>
      <c r="AJP2351" s="1452"/>
      <c r="AJQ2351" s="1452"/>
      <c r="AJR2351" s="1452"/>
      <c r="AJS2351" s="1452"/>
      <c r="AJT2351" s="1452"/>
      <c r="AJU2351" s="1452"/>
      <c r="AJV2351" s="1452"/>
      <c r="AJW2351" s="1452"/>
      <c r="AJX2351" s="1452"/>
      <c r="AJY2351" s="1452"/>
      <c r="AJZ2351" s="1452"/>
      <c r="AKA2351" s="1452"/>
      <c r="AKB2351" s="1452"/>
      <c r="AKC2351" s="1452"/>
      <c r="AKD2351" s="1452"/>
      <c r="AKE2351" s="1452"/>
      <c r="AKF2351" s="1452"/>
      <c r="AKG2351" s="1452"/>
      <c r="AKH2351" s="1452"/>
      <c r="AKI2351" s="1452"/>
      <c r="AKJ2351" s="1452"/>
      <c r="AKK2351" s="1452"/>
      <c r="AKL2351" s="1452"/>
      <c r="AKM2351" s="1452"/>
      <c r="AKN2351" s="1452"/>
      <c r="AKO2351" s="1452"/>
      <c r="AKP2351" s="1452"/>
      <c r="AKQ2351" s="1452"/>
      <c r="AKR2351" s="1452"/>
      <c r="AKS2351" s="1452"/>
      <c r="AKT2351" s="1452"/>
      <c r="AKU2351" s="1452"/>
      <c r="AKV2351" s="1452"/>
      <c r="AKW2351" s="1452"/>
      <c r="AKX2351" s="1452"/>
      <c r="AKY2351" s="1452"/>
      <c r="AKZ2351" s="1452"/>
      <c r="ALA2351" s="1452"/>
      <c r="ALB2351" s="1452"/>
      <c r="ALC2351" s="1452"/>
      <c r="ALD2351" s="1452"/>
      <c r="ALE2351" s="1452"/>
      <c r="ALF2351" s="1452"/>
      <c r="ALG2351" s="1452"/>
      <c r="ALH2351" s="1452"/>
      <c r="ALI2351" s="1452"/>
      <c r="ALJ2351" s="1452"/>
      <c r="ALK2351" s="1452"/>
      <c r="ALL2351" s="1452"/>
      <c r="ALM2351" s="1452"/>
      <c r="ALN2351" s="1452"/>
      <c r="ALO2351" s="1452"/>
      <c r="ALP2351" s="1452"/>
      <c r="ALQ2351" s="1452"/>
      <c r="ALR2351" s="1452"/>
      <c r="ALS2351" s="1452"/>
      <c r="ALT2351" s="1452"/>
      <c r="ALU2351" s="1452"/>
      <c r="ALV2351" s="1452"/>
      <c r="ALW2351" s="1452"/>
      <c r="ALX2351" s="1452"/>
      <c r="ALY2351" s="1452"/>
      <c r="ALZ2351" s="1452"/>
      <c r="AMA2351" s="1452"/>
      <c r="AMB2351" s="1452"/>
      <c r="AMC2351" s="1452"/>
      <c r="AMD2351" s="1452"/>
      <c r="AME2351" s="1452"/>
      <c r="AMF2351" s="1452"/>
      <c r="AMG2351" s="1452"/>
      <c r="AMH2351" s="1452"/>
      <c r="AMI2351" s="1452"/>
      <c r="AMJ2351" s="1452"/>
      <c r="AMK2351" s="1452"/>
      <c r="AML2351" s="1452"/>
      <c r="AMM2351" s="1452"/>
      <c r="AMN2351" s="1452"/>
      <c r="AMO2351" s="1452"/>
      <c r="AMP2351" s="1452"/>
      <c r="AMQ2351" s="1452"/>
      <c r="AMR2351" s="1452"/>
      <c r="AMS2351" s="1452"/>
      <c r="AMT2351" s="1452"/>
      <c r="AMU2351" s="1452"/>
      <c r="AMV2351" s="1452"/>
      <c r="AMW2351" s="1452"/>
      <c r="AMX2351" s="1452"/>
      <c r="AMY2351" s="1452"/>
      <c r="AMZ2351" s="1452"/>
      <c r="ANA2351" s="1452"/>
      <c r="ANB2351" s="1452"/>
      <c r="ANC2351" s="1452"/>
      <c r="AND2351" s="1452"/>
      <c r="ANE2351" s="1452"/>
      <c r="ANF2351" s="1452"/>
      <c r="ANG2351" s="1452"/>
      <c r="ANH2351" s="1452"/>
      <c r="ANI2351" s="1452"/>
      <c r="ANJ2351" s="1452"/>
      <c r="ANK2351" s="1452"/>
      <c r="ANL2351" s="1452"/>
      <c r="ANM2351" s="1452"/>
      <c r="ANN2351" s="1452"/>
      <c r="ANO2351" s="1452"/>
      <c r="ANP2351" s="1452"/>
      <c r="ANQ2351" s="1452"/>
      <c r="ANR2351" s="1452"/>
      <c r="ANS2351" s="1452"/>
      <c r="ANT2351" s="1452"/>
      <c r="ANU2351" s="1452"/>
      <c r="ANV2351" s="1452"/>
      <c r="ANW2351" s="1452"/>
      <c r="ANX2351" s="1452"/>
      <c r="ANY2351" s="1452"/>
      <c r="ANZ2351" s="1452"/>
      <c r="AOA2351" s="1452"/>
      <c r="AOB2351" s="1452"/>
      <c r="AOC2351" s="1452"/>
      <c r="AOD2351" s="1452"/>
      <c r="AOE2351" s="1452"/>
      <c r="AOF2351" s="1452"/>
      <c r="AOG2351" s="1452"/>
      <c r="AOH2351" s="1452"/>
      <c r="AOI2351" s="1452"/>
      <c r="AOJ2351" s="1452"/>
      <c r="AOK2351" s="1452"/>
      <c r="AOL2351" s="1452"/>
      <c r="AOM2351" s="1452"/>
      <c r="AON2351" s="1452"/>
      <c r="AOO2351" s="1452"/>
      <c r="AOP2351" s="1452"/>
      <c r="AOQ2351" s="1452"/>
      <c r="AOR2351" s="1452"/>
      <c r="AOS2351" s="1452"/>
      <c r="AOT2351" s="1452"/>
      <c r="AOU2351" s="1452"/>
      <c r="AOV2351" s="1452"/>
      <c r="AOW2351" s="1452"/>
      <c r="AOX2351" s="1452"/>
      <c r="AOY2351" s="1452"/>
      <c r="AOZ2351" s="1452"/>
      <c r="APA2351" s="1452"/>
      <c r="APB2351" s="1452"/>
      <c r="APC2351" s="1452"/>
      <c r="APD2351" s="1452"/>
      <c r="APE2351" s="1452"/>
      <c r="APF2351" s="1452"/>
      <c r="APG2351" s="1452"/>
      <c r="APH2351" s="1452"/>
      <c r="API2351" s="1452"/>
      <c r="APJ2351" s="1452"/>
      <c r="APK2351" s="1452"/>
      <c r="APL2351" s="1452"/>
      <c r="APM2351" s="1452"/>
      <c r="APN2351" s="1452"/>
      <c r="APO2351" s="1452"/>
      <c r="APP2351" s="1452"/>
      <c r="APQ2351" s="1452"/>
      <c r="APR2351" s="1452"/>
      <c r="APS2351" s="1452"/>
      <c r="APT2351" s="1452"/>
      <c r="APU2351" s="1452"/>
      <c r="APV2351" s="1452"/>
      <c r="APW2351" s="1452"/>
      <c r="APX2351" s="1452"/>
      <c r="APY2351" s="1452"/>
      <c r="APZ2351" s="1452"/>
      <c r="AQA2351" s="1452"/>
      <c r="AQB2351" s="1452"/>
      <c r="AQC2351" s="1452"/>
      <c r="AQD2351" s="1452"/>
      <c r="AQE2351" s="1452"/>
      <c r="AQF2351" s="1452"/>
      <c r="AQG2351" s="1452"/>
      <c r="AQH2351" s="1452"/>
      <c r="AQI2351" s="1452"/>
      <c r="AQJ2351" s="1452"/>
      <c r="AQK2351" s="1452"/>
      <c r="AQL2351" s="1452"/>
      <c r="AQM2351" s="1452"/>
      <c r="AQN2351" s="1452"/>
      <c r="AQO2351" s="1452"/>
      <c r="AQP2351" s="1452"/>
      <c r="AQQ2351" s="1452"/>
      <c r="AQR2351" s="1452"/>
      <c r="AQS2351" s="1452"/>
      <c r="AQT2351" s="1452"/>
      <c r="AQU2351" s="1452"/>
      <c r="AQV2351" s="1452"/>
      <c r="AQW2351" s="1452"/>
      <c r="AQX2351" s="1452"/>
      <c r="AQY2351" s="1452"/>
      <c r="AQZ2351" s="1452"/>
      <c r="ARA2351" s="1452"/>
      <c r="ARB2351" s="1452"/>
      <c r="ARC2351" s="1452"/>
      <c r="ARD2351" s="1452"/>
      <c r="ARE2351" s="1452"/>
      <c r="ARF2351" s="1452"/>
      <c r="ARG2351" s="1452"/>
      <c r="ARH2351" s="1452"/>
      <c r="ARI2351" s="1452"/>
      <c r="ARJ2351" s="1452"/>
      <c r="ARK2351" s="1452"/>
      <c r="ARL2351" s="1452"/>
      <c r="ARM2351" s="1452"/>
      <c r="ARN2351" s="1452"/>
      <c r="ARO2351" s="1452"/>
      <c r="ARP2351" s="1452"/>
      <c r="ARQ2351" s="1452"/>
      <c r="ARR2351" s="1452"/>
      <c r="ARS2351" s="1452"/>
      <c r="ART2351" s="1452"/>
      <c r="ARU2351" s="1452"/>
      <c r="ARV2351" s="1452"/>
      <c r="ARW2351" s="1452"/>
      <c r="ARX2351" s="1452"/>
      <c r="ARY2351" s="1452"/>
      <c r="ARZ2351" s="1452"/>
      <c r="ASA2351" s="1452"/>
      <c r="ASB2351" s="1452"/>
      <c r="ASC2351" s="1452"/>
      <c r="ASD2351" s="1452"/>
      <c r="ASE2351" s="1452"/>
      <c r="ASF2351" s="1452"/>
      <c r="ASG2351" s="1452"/>
      <c r="ASH2351" s="1452"/>
      <c r="ASI2351" s="1452"/>
      <c r="ASJ2351" s="1452"/>
      <c r="ASK2351" s="1452"/>
      <c r="ASL2351" s="1452"/>
      <c r="ASM2351" s="1452"/>
      <c r="ASN2351" s="1452"/>
      <c r="ASO2351" s="1452"/>
      <c r="ASP2351" s="1452"/>
      <c r="ASQ2351" s="1452"/>
      <c r="ASR2351" s="1452"/>
      <c r="ASS2351" s="1452"/>
      <c r="AST2351" s="1452"/>
      <c r="ASU2351" s="1452"/>
      <c r="ASV2351" s="1452"/>
      <c r="ASW2351" s="1452"/>
      <c r="ASX2351" s="1452"/>
      <c r="ASY2351" s="1452"/>
      <c r="ASZ2351" s="1452"/>
      <c r="ATA2351" s="1452"/>
      <c r="ATB2351" s="1452"/>
      <c r="ATC2351" s="1452"/>
      <c r="ATD2351" s="1452"/>
      <c r="ATE2351" s="1452"/>
      <c r="ATF2351" s="1452"/>
      <c r="ATG2351" s="1452"/>
      <c r="ATH2351" s="1452"/>
      <c r="ATI2351" s="1452"/>
      <c r="ATJ2351" s="1452"/>
      <c r="ATK2351" s="1452"/>
      <c r="ATL2351" s="1452"/>
      <c r="ATM2351" s="1452"/>
      <c r="ATN2351" s="1452"/>
      <c r="ATO2351" s="1452"/>
      <c r="ATP2351" s="1452"/>
      <c r="ATQ2351" s="1452"/>
      <c r="ATR2351" s="1452"/>
      <c r="ATS2351" s="1452"/>
      <c r="ATT2351" s="1452"/>
      <c r="ATU2351" s="1452"/>
      <c r="ATV2351" s="1452"/>
      <c r="ATW2351" s="1452"/>
      <c r="ATX2351" s="1452"/>
      <c r="ATY2351" s="1452"/>
      <c r="ATZ2351" s="1452"/>
      <c r="AUA2351" s="1452"/>
      <c r="AUB2351" s="1452"/>
      <c r="AUC2351" s="1452"/>
      <c r="AUD2351" s="1452"/>
      <c r="AUE2351" s="1452"/>
      <c r="AUF2351" s="1452"/>
      <c r="AUG2351" s="1452"/>
      <c r="AUH2351" s="1452"/>
      <c r="AUI2351" s="1452"/>
      <c r="AUJ2351" s="1452"/>
      <c r="AUK2351" s="1452"/>
      <c r="AUL2351" s="1452"/>
      <c r="AUM2351" s="1452"/>
      <c r="AUN2351" s="1452"/>
      <c r="AUO2351" s="1452"/>
      <c r="AUP2351" s="1452"/>
      <c r="AUQ2351" s="1452"/>
      <c r="AUR2351" s="1452"/>
      <c r="AUS2351" s="1452"/>
      <c r="AUT2351" s="1452"/>
      <c r="AUU2351" s="1452"/>
      <c r="AUV2351" s="1452"/>
      <c r="AUW2351" s="1452"/>
      <c r="AUX2351" s="1452"/>
      <c r="AUY2351" s="1452"/>
      <c r="AUZ2351" s="1452"/>
      <c r="AVA2351" s="1452"/>
      <c r="AVB2351" s="1452"/>
      <c r="AVC2351" s="1452"/>
      <c r="AVD2351" s="1452"/>
      <c r="AVE2351" s="1452"/>
      <c r="AVF2351" s="1452"/>
      <c r="AVG2351" s="1452"/>
      <c r="AVH2351" s="1452"/>
      <c r="AVI2351" s="1452"/>
      <c r="AVJ2351" s="1452"/>
      <c r="AVK2351" s="1452"/>
      <c r="AVL2351" s="1452"/>
      <c r="AVM2351" s="1452"/>
      <c r="AVN2351" s="1452"/>
      <c r="AVO2351" s="1452"/>
      <c r="AVP2351" s="1452"/>
      <c r="AVQ2351" s="1452"/>
      <c r="AVR2351" s="1452"/>
      <c r="AVS2351" s="1452"/>
      <c r="AVT2351" s="1452"/>
      <c r="AVU2351" s="1452"/>
      <c r="AVV2351" s="1452"/>
      <c r="AVW2351" s="1452"/>
      <c r="AVX2351" s="1452"/>
      <c r="AVY2351" s="1452"/>
      <c r="AVZ2351" s="1452"/>
      <c r="AWA2351" s="1452"/>
      <c r="AWB2351" s="1452"/>
      <c r="AWC2351" s="1452"/>
      <c r="AWD2351" s="1452"/>
      <c r="AWE2351" s="1452"/>
      <c r="AWF2351" s="1452"/>
      <c r="AWG2351" s="1452"/>
      <c r="AWH2351" s="1452"/>
      <c r="AWI2351" s="1452"/>
      <c r="AWJ2351" s="1452"/>
      <c r="AWK2351" s="1452"/>
      <c r="AWL2351" s="1452"/>
      <c r="AWM2351" s="1452"/>
      <c r="AWN2351" s="1452"/>
      <c r="AWO2351" s="1452"/>
      <c r="AWP2351" s="1452"/>
      <c r="AWQ2351" s="1452"/>
      <c r="AWR2351" s="1452"/>
      <c r="AWS2351" s="1452"/>
      <c r="AWT2351" s="1452"/>
      <c r="AWU2351" s="1452"/>
      <c r="AWV2351" s="1452"/>
      <c r="AWW2351" s="1452"/>
      <c r="AWX2351" s="1452"/>
      <c r="AWY2351" s="1452"/>
      <c r="AWZ2351" s="1452"/>
      <c r="AXA2351" s="1452"/>
      <c r="AXB2351" s="1452"/>
      <c r="AXC2351" s="1452"/>
      <c r="AXD2351" s="1452"/>
      <c r="AXE2351" s="1452"/>
      <c r="AXF2351" s="1452"/>
      <c r="AXG2351" s="1452"/>
      <c r="AXH2351" s="1452"/>
      <c r="AXI2351" s="1452"/>
      <c r="AXJ2351" s="1452"/>
      <c r="AXK2351" s="1452"/>
      <c r="AXL2351" s="1452"/>
      <c r="AXM2351" s="1452"/>
      <c r="AXN2351" s="1452"/>
      <c r="AXO2351" s="1452"/>
      <c r="AXP2351" s="1452"/>
      <c r="AXQ2351" s="1452"/>
      <c r="AXR2351" s="1452"/>
      <c r="AXS2351" s="1452"/>
      <c r="AXT2351" s="1452"/>
      <c r="AXU2351" s="1452"/>
      <c r="AXV2351" s="1452"/>
      <c r="AXW2351" s="1452"/>
      <c r="AXX2351" s="1452"/>
      <c r="AXY2351" s="1452"/>
      <c r="AXZ2351" s="1452"/>
      <c r="AYA2351" s="1452"/>
      <c r="AYB2351" s="1452"/>
      <c r="AYC2351" s="1452"/>
      <c r="AYD2351" s="1452"/>
      <c r="AYE2351" s="1452"/>
      <c r="AYF2351" s="1452"/>
      <c r="AYG2351" s="1452"/>
      <c r="AYH2351" s="1452"/>
      <c r="AYI2351" s="1452"/>
      <c r="AYJ2351" s="1452"/>
      <c r="AYK2351" s="1452"/>
      <c r="AYL2351" s="1452"/>
      <c r="AYM2351" s="1452"/>
      <c r="AYN2351" s="1452"/>
      <c r="AYO2351" s="1452"/>
      <c r="AYP2351" s="1452"/>
      <c r="AYQ2351" s="1452"/>
      <c r="AYR2351" s="1452"/>
      <c r="AYS2351" s="1452"/>
      <c r="AYT2351" s="1452"/>
      <c r="AYU2351" s="1452"/>
      <c r="AYV2351" s="1452"/>
      <c r="AYW2351" s="1452"/>
      <c r="AYX2351" s="1452"/>
      <c r="AYY2351" s="1452"/>
      <c r="AYZ2351" s="1452"/>
      <c r="AZA2351" s="1452"/>
      <c r="AZB2351" s="1452"/>
      <c r="AZC2351" s="1452"/>
      <c r="AZD2351" s="1452"/>
      <c r="AZE2351" s="1452"/>
      <c r="AZF2351" s="1452"/>
      <c r="AZG2351" s="1452"/>
      <c r="AZH2351" s="1452"/>
      <c r="AZI2351" s="1452"/>
      <c r="AZJ2351" s="1452"/>
      <c r="AZK2351" s="1452"/>
      <c r="AZL2351" s="1452"/>
      <c r="AZM2351" s="1452"/>
      <c r="AZN2351" s="1452"/>
      <c r="AZO2351" s="1452"/>
      <c r="AZP2351" s="1452"/>
      <c r="AZQ2351" s="1452"/>
      <c r="AZR2351" s="1452"/>
      <c r="AZS2351" s="1452"/>
      <c r="AZT2351" s="1452"/>
      <c r="AZU2351" s="1452"/>
      <c r="AZV2351" s="1452"/>
      <c r="AZW2351" s="1452"/>
      <c r="AZX2351" s="1452"/>
      <c r="AZY2351" s="1452"/>
      <c r="AZZ2351" s="1452"/>
      <c r="BAA2351" s="1452"/>
      <c r="BAB2351" s="1452"/>
      <c r="BAC2351" s="1452"/>
      <c r="BAD2351" s="1452"/>
      <c r="BAE2351" s="1452"/>
      <c r="BAF2351" s="1452"/>
      <c r="BAG2351" s="1452"/>
      <c r="BAH2351" s="1452"/>
      <c r="BAI2351" s="1452"/>
      <c r="BAJ2351" s="1452"/>
      <c r="BAK2351" s="1452"/>
      <c r="BAL2351" s="1452"/>
      <c r="BAM2351" s="1452"/>
      <c r="BAN2351" s="1452"/>
      <c r="BAO2351" s="1452"/>
      <c r="BAP2351" s="1452"/>
      <c r="BAQ2351" s="1452"/>
      <c r="BAR2351" s="1452"/>
      <c r="BAS2351" s="1452"/>
      <c r="BAT2351" s="1452"/>
      <c r="BAU2351" s="1452"/>
      <c r="BAV2351" s="1452"/>
      <c r="BAW2351" s="1452"/>
      <c r="BAX2351" s="1452"/>
      <c r="BAY2351" s="1452"/>
      <c r="BAZ2351" s="1452"/>
      <c r="BBA2351" s="1452"/>
      <c r="BBB2351" s="1452"/>
      <c r="BBC2351" s="1452"/>
      <c r="BBD2351" s="1452"/>
      <c r="BBE2351" s="1452"/>
      <c r="BBF2351" s="1452"/>
      <c r="BBG2351" s="1452"/>
      <c r="BBH2351" s="1452"/>
      <c r="BBI2351" s="1452"/>
      <c r="BBJ2351" s="1452"/>
      <c r="BBK2351" s="1452"/>
      <c r="BBL2351" s="1452"/>
      <c r="BBM2351" s="1452"/>
      <c r="BBN2351" s="1452"/>
      <c r="BBO2351" s="1452"/>
      <c r="BBP2351" s="1452"/>
      <c r="BBQ2351" s="1452"/>
      <c r="BBR2351" s="1452"/>
      <c r="BBS2351" s="1452"/>
      <c r="BBT2351" s="1452"/>
      <c r="BBU2351" s="1452"/>
      <c r="BBV2351" s="1452"/>
      <c r="BBW2351" s="1452"/>
      <c r="BBX2351" s="1452"/>
      <c r="BBY2351" s="1452"/>
      <c r="BBZ2351" s="1452"/>
      <c r="BCA2351" s="1452"/>
      <c r="BCB2351" s="1452"/>
      <c r="BCC2351" s="1452"/>
      <c r="BCD2351" s="1452"/>
      <c r="BCE2351" s="1452"/>
      <c r="BCF2351" s="1452"/>
      <c r="BCG2351" s="1452"/>
      <c r="BCH2351" s="1452"/>
      <c r="BCI2351" s="1452"/>
      <c r="BCJ2351" s="1452"/>
      <c r="BCK2351" s="1452"/>
      <c r="BCL2351" s="1452"/>
      <c r="BCM2351" s="1452"/>
      <c r="BCN2351" s="1452"/>
      <c r="BCO2351" s="1452"/>
      <c r="BCP2351" s="1452"/>
      <c r="BCQ2351" s="1452"/>
      <c r="BCR2351" s="1452"/>
      <c r="BCS2351" s="1452"/>
      <c r="BCT2351" s="1452"/>
      <c r="BCU2351" s="1452"/>
      <c r="BCV2351" s="1452"/>
      <c r="BCW2351" s="1452"/>
      <c r="BCX2351" s="1452"/>
      <c r="BCY2351" s="1452"/>
      <c r="BCZ2351" s="1452"/>
      <c r="BDA2351" s="1452"/>
      <c r="BDB2351" s="1452"/>
      <c r="BDC2351" s="1452"/>
      <c r="BDD2351" s="1452"/>
      <c r="BDE2351" s="1452"/>
      <c r="BDF2351" s="1452"/>
      <c r="BDG2351" s="1452"/>
      <c r="BDH2351" s="1452"/>
      <c r="BDI2351" s="1452"/>
      <c r="BDJ2351" s="1452"/>
      <c r="BDK2351" s="1452"/>
      <c r="BDL2351" s="1452"/>
      <c r="BDM2351" s="1452"/>
      <c r="BDN2351" s="1452"/>
      <c r="BDO2351" s="1452"/>
      <c r="BDP2351" s="1452"/>
      <c r="BDQ2351" s="1452"/>
      <c r="BDR2351" s="1452"/>
      <c r="BDS2351" s="1452"/>
      <c r="BDT2351" s="1452"/>
      <c r="BDU2351" s="1452"/>
      <c r="BDV2351" s="1452"/>
      <c r="BDW2351" s="1452"/>
      <c r="BDX2351" s="1452"/>
      <c r="BDY2351" s="1452"/>
      <c r="BDZ2351" s="1452"/>
      <c r="BEA2351" s="1452"/>
      <c r="BEB2351" s="1452"/>
      <c r="BEC2351" s="1452"/>
      <c r="BED2351" s="1452"/>
      <c r="BEE2351" s="1452"/>
      <c r="BEF2351" s="1452"/>
      <c r="BEG2351" s="1452"/>
      <c r="BEH2351" s="1452"/>
      <c r="BEI2351" s="1452"/>
      <c r="BEJ2351" s="1452"/>
      <c r="BEK2351" s="1452"/>
      <c r="BEL2351" s="1452"/>
      <c r="BEM2351" s="1452"/>
      <c r="BEN2351" s="1452"/>
      <c r="BEO2351" s="1452"/>
      <c r="BEP2351" s="1452"/>
      <c r="BEQ2351" s="1452"/>
      <c r="BER2351" s="1452"/>
      <c r="BES2351" s="1452"/>
      <c r="BET2351" s="1452"/>
      <c r="BEU2351" s="1452"/>
      <c r="BEV2351" s="1452"/>
      <c r="BEW2351" s="1452"/>
      <c r="BEX2351" s="1452"/>
      <c r="BEY2351" s="1452"/>
      <c r="BEZ2351" s="1452"/>
      <c r="BFA2351" s="1452"/>
      <c r="BFB2351" s="1452"/>
      <c r="BFC2351" s="1452"/>
      <c r="BFD2351" s="1452"/>
      <c r="BFE2351" s="1452"/>
      <c r="BFF2351" s="1452"/>
      <c r="BFG2351" s="1452"/>
      <c r="BFH2351" s="1452"/>
      <c r="BFI2351" s="1452"/>
      <c r="BFJ2351" s="1452"/>
      <c r="BFK2351" s="1452"/>
      <c r="BFL2351" s="1452"/>
      <c r="BFM2351" s="1452"/>
      <c r="BFN2351" s="1452"/>
      <c r="BFO2351" s="1452"/>
      <c r="BFP2351" s="1452"/>
      <c r="BFQ2351" s="1452"/>
      <c r="BFR2351" s="1452"/>
      <c r="BFS2351" s="1452"/>
      <c r="BFT2351" s="1452"/>
      <c r="BFU2351" s="1452"/>
      <c r="BFV2351" s="1452"/>
      <c r="BFW2351" s="1452"/>
      <c r="BFX2351" s="1452"/>
      <c r="BFY2351" s="1452"/>
      <c r="BFZ2351" s="1452"/>
      <c r="BGA2351" s="1452"/>
      <c r="BGB2351" s="1452"/>
      <c r="BGC2351" s="1452"/>
      <c r="BGD2351" s="1452"/>
      <c r="BGE2351" s="1452"/>
      <c r="BGF2351" s="1452"/>
      <c r="BGG2351" s="1452"/>
      <c r="BGH2351" s="1452"/>
      <c r="BGI2351" s="1452"/>
      <c r="BGJ2351" s="1452"/>
      <c r="BGK2351" s="1452"/>
      <c r="BGL2351" s="1452"/>
      <c r="BGM2351" s="1452"/>
      <c r="BGN2351" s="1452"/>
      <c r="BGO2351" s="1452"/>
      <c r="BGP2351" s="1452"/>
      <c r="BGQ2351" s="1452"/>
      <c r="BGR2351" s="1452"/>
      <c r="BGS2351" s="1452"/>
      <c r="BGT2351" s="1452"/>
      <c r="BGU2351" s="1452"/>
      <c r="BGV2351" s="1452"/>
      <c r="BGW2351" s="1452"/>
      <c r="BGX2351" s="1452"/>
      <c r="BGY2351" s="1452"/>
      <c r="BGZ2351" s="1452"/>
      <c r="BHA2351" s="1452"/>
      <c r="BHB2351" s="1452"/>
      <c r="BHC2351" s="1452"/>
      <c r="BHD2351" s="1452"/>
      <c r="BHE2351" s="1452"/>
      <c r="BHF2351" s="1452"/>
      <c r="BHG2351" s="1452"/>
      <c r="BHH2351" s="1452"/>
      <c r="BHI2351" s="1452"/>
      <c r="BHJ2351" s="1452"/>
      <c r="BHK2351" s="1452"/>
      <c r="BHL2351" s="1452"/>
      <c r="BHM2351" s="1452"/>
      <c r="BHN2351" s="1452"/>
      <c r="BHO2351" s="1452"/>
      <c r="BHP2351" s="1452"/>
      <c r="BHQ2351" s="1452"/>
      <c r="BHR2351" s="1452"/>
      <c r="BHS2351" s="1452"/>
      <c r="BHT2351" s="1452"/>
      <c r="BHU2351" s="1452"/>
      <c r="BHV2351" s="1452"/>
      <c r="BHW2351" s="1452"/>
      <c r="BHX2351" s="1452"/>
      <c r="BHY2351" s="1452"/>
      <c r="BHZ2351" s="1452"/>
      <c r="BIA2351" s="1452"/>
      <c r="BIB2351" s="1452"/>
      <c r="BIC2351" s="1452"/>
      <c r="BID2351" s="1452"/>
      <c r="BIE2351" s="1452"/>
      <c r="BIF2351" s="1452"/>
      <c r="BIG2351" s="1452"/>
      <c r="BIH2351" s="1452"/>
      <c r="BII2351" s="1452"/>
      <c r="BIJ2351" s="1452"/>
      <c r="BIK2351" s="1452"/>
      <c r="BIL2351" s="1452"/>
      <c r="BIM2351" s="1452"/>
      <c r="BIN2351" s="1452"/>
      <c r="BIO2351" s="1452"/>
      <c r="BIP2351" s="1452"/>
      <c r="BIQ2351" s="1452"/>
      <c r="BIR2351" s="1452"/>
      <c r="BIS2351" s="1452"/>
      <c r="BIT2351" s="1452"/>
      <c r="BIU2351" s="1452"/>
      <c r="BIV2351" s="1452"/>
      <c r="BIW2351" s="1452"/>
      <c r="BIX2351" s="1452"/>
      <c r="BIY2351" s="1452"/>
      <c r="BIZ2351" s="1452"/>
      <c r="BJA2351" s="1452"/>
      <c r="BJB2351" s="1452"/>
      <c r="BJC2351" s="1452"/>
      <c r="BJD2351" s="1452"/>
      <c r="BJE2351" s="1452"/>
      <c r="BJF2351" s="1452"/>
      <c r="BJG2351" s="1452"/>
      <c r="BJH2351" s="1452"/>
      <c r="BJI2351" s="1452"/>
      <c r="BJJ2351" s="1452"/>
      <c r="BJK2351" s="1452"/>
      <c r="BJL2351" s="1452"/>
      <c r="BJM2351" s="1452"/>
      <c r="BJN2351" s="1452"/>
      <c r="BJO2351" s="1452"/>
      <c r="BJP2351" s="1452"/>
      <c r="BJQ2351" s="1452"/>
      <c r="BJR2351" s="1452"/>
      <c r="BJS2351" s="1452"/>
      <c r="BJT2351" s="1452"/>
      <c r="BJU2351" s="1452"/>
      <c r="BJV2351" s="1452"/>
      <c r="BJW2351" s="1452"/>
      <c r="BJX2351" s="1452"/>
      <c r="BJY2351" s="1452"/>
      <c r="BJZ2351" s="1452"/>
      <c r="BKA2351" s="1452"/>
      <c r="BKB2351" s="1452"/>
      <c r="BKC2351" s="1452"/>
      <c r="BKD2351" s="1452"/>
      <c r="BKE2351" s="1452"/>
      <c r="BKF2351" s="1452"/>
      <c r="BKG2351" s="1452"/>
      <c r="BKH2351" s="1452"/>
      <c r="BKI2351" s="1452"/>
      <c r="BKJ2351" s="1452"/>
      <c r="BKK2351" s="1452"/>
      <c r="BKL2351" s="1452"/>
      <c r="BKM2351" s="1452"/>
      <c r="BKN2351" s="1452"/>
      <c r="BKO2351" s="1452"/>
      <c r="BKP2351" s="1452"/>
      <c r="BKQ2351" s="1452"/>
      <c r="BKR2351" s="1452"/>
      <c r="BKS2351" s="1452"/>
      <c r="BKT2351" s="1452"/>
      <c r="BKU2351" s="1452"/>
      <c r="BKV2351" s="1452"/>
      <c r="BKW2351" s="1452"/>
      <c r="BKX2351" s="1452"/>
      <c r="BKY2351" s="1452"/>
      <c r="BKZ2351" s="1452"/>
      <c r="BLA2351" s="1452"/>
      <c r="BLB2351" s="1452"/>
      <c r="BLC2351" s="1452"/>
      <c r="BLD2351" s="1452"/>
      <c r="BLE2351" s="1452"/>
      <c r="BLF2351" s="1452"/>
      <c r="BLG2351" s="1452"/>
      <c r="BLH2351" s="1452"/>
      <c r="BLI2351" s="1452"/>
      <c r="BLJ2351" s="1452"/>
      <c r="BLK2351" s="1452"/>
      <c r="BLL2351" s="1452"/>
      <c r="BLM2351" s="1452"/>
      <c r="BLN2351" s="1452"/>
      <c r="BLO2351" s="1452"/>
      <c r="BLP2351" s="1452"/>
      <c r="BLQ2351" s="1452"/>
      <c r="BLR2351" s="1452"/>
      <c r="BLS2351" s="1452"/>
      <c r="BLT2351" s="1452"/>
      <c r="BLU2351" s="1452"/>
      <c r="BLV2351" s="1452"/>
      <c r="BLW2351" s="1452"/>
      <c r="BLX2351" s="1452"/>
      <c r="BLY2351" s="1452"/>
      <c r="BLZ2351" s="1452"/>
      <c r="BMA2351" s="1452"/>
      <c r="BMB2351" s="1452"/>
      <c r="BMC2351" s="1452"/>
      <c r="BMD2351" s="1452"/>
      <c r="BME2351" s="1452"/>
      <c r="BMF2351" s="1452"/>
      <c r="BMG2351" s="1452"/>
      <c r="BMH2351" s="1452"/>
      <c r="BMI2351" s="1452"/>
      <c r="BMJ2351" s="1452"/>
      <c r="BMK2351" s="1452"/>
      <c r="BML2351" s="1452"/>
      <c r="BMM2351" s="1452"/>
      <c r="BMN2351" s="1452"/>
      <c r="BMO2351" s="1452"/>
      <c r="BMP2351" s="1452"/>
      <c r="BMQ2351" s="1452"/>
      <c r="BMR2351" s="1452"/>
      <c r="BMS2351" s="1452"/>
      <c r="BMT2351" s="1452"/>
      <c r="BMU2351" s="1452"/>
      <c r="BMV2351" s="1452"/>
      <c r="BMW2351" s="1452"/>
      <c r="BMX2351" s="1452"/>
      <c r="BMY2351" s="1452"/>
      <c r="BMZ2351" s="1452"/>
      <c r="BNA2351" s="1452"/>
      <c r="BNB2351" s="1452"/>
      <c r="BNC2351" s="1452"/>
      <c r="BND2351" s="1452"/>
      <c r="BNE2351" s="1452"/>
      <c r="BNF2351" s="1452"/>
      <c r="BNG2351" s="1452"/>
      <c r="BNH2351" s="1452"/>
      <c r="BNI2351" s="1452"/>
      <c r="BNJ2351" s="1452"/>
      <c r="BNK2351" s="1452"/>
      <c r="BNL2351" s="1452"/>
      <c r="BNM2351" s="1452"/>
      <c r="BNN2351" s="1452"/>
      <c r="BNO2351" s="1452"/>
      <c r="BNP2351" s="1452"/>
      <c r="BNQ2351" s="1452"/>
      <c r="BNR2351" s="1452"/>
      <c r="BNS2351" s="1452"/>
      <c r="BNT2351" s="1452"/>
      <c r="BNU2351" s="1452"/>
      <c r="BNV2351" s="1452"/>
      <c r="BNW2351" s="1452"/>
      <c r="BNX2351" s="1452"/>
      <c r="BNY2351" s="1452"/>
      <c r="BNZ2351" s="1452"/>
      <c r="BOA2351" s="1452"/>
      <c r="BOB2351" s="1452"/>
      <c r="BOC2351" s="1452"/>
      <c r="BOD2351" s="1452"/>
      <c r="BOE2351" s="1452"/>
      <c r="BOF2351" s="1452"/>
      <c r="BOG2351" s="1452"/>
      <c r="BOH2351" s="1452"/>
      <c r="BOI2351" s="1452"/>
      <c r="BOJ2351" s="1452"/>
      <c r="BOK2351" s="1452"/>
      <c r="BOL2351" s="1452"/>
      <c r="BOM2351" s="1452"/>
      <c r="BON2351" s="1452"/>
      <c r="BOO2351" s="1452"/>
      <c r="BOP2351" s="1452"/>
      <c r="BOQ2351" s="1452"/>
      <c r="BOR2351" s="1452"/>
      <c r="BOS2351" s="1452"/>
      <c r="BOT2351" s="1452"/>
      <c r="BOU2351" s="1452"/>
      <c r="BOV2351" s="1452"/>
      <c r="BOW2351" s="1452"/>
      <c r="BOX2351" s="1452"/>
      <c r="BOY2351" s="1452"/>
      <c r="BOZ2351" s="1452"/>
      <c r="BPA2351" s="1452"/>
      <c r="BPB2351" s="1452"/>
      <c r="BPC2351" s="1452"/>
      <c r="BPD2351" s="1452"/>
      <c r="BPE2351" s="1452"/>
      <c r="BPF2351" s="1452"/>
      <c r="BPG2351" s="1452"/>
      <c r="BPH2351" s="1452"/>
      <c r="BPI2351" s="1452"/>
      <c r="BPJ2351" s="1452"/>
      <c r="BPK2351" s="1452"/>
      <c r="BPL2351" s="1452"/>
      <c r="BPM2351" s="1452"/>
      <c r="BPN2351" s="1452"/>
      <c r="BPO2351" s="1452"/>
      <c r="BPP2351" s="1452"/>
      <c r="BPQ2351" s="1452"/>
      <c r="BPR2351" s="1452"/>
      <c r="BPS2351" s="1452"/>
      <c r="BPT2351" s="1452"/>
      <c r="BPU2351" s="1452"/>
      <c r="BPV2351" s="1452"/>
      <c r="BPW2351" s="1452"/>
      <c r="BPX2351" s="1452"/>
      <c r="BPY2351" s="1452"/>
      <c r="BPZ2351" s="1452"/>
      <c r="BQA2351" s="1452"/>
      <c r="BQB2351" s="1452"/>
      <c r="BQC2351" s="1452"/>
      <c r="BQD2351" s="1452"/>
      <c r="BQE2351" s="1452"/>
      <c r="BQF2351" s="1452"/>
      <c r="BQG2351" s="1452"/>
      <c r="BQH2351" s="1452"/>
      <c r="BQI2351" s="1452"/>
      <c r="BQJ2351" s="1452"/>
      <c r="BQK2351" s="1452"/>
      <c r="BQL2351" s="1452"/>
      <c r="BQM2351" s="1452"/>
      <c r="BQN2351" s="1452"/>
      <c r="BQO2351" s="1452"/>
      <c r="BQP2351" s="1452"/>
      <c r="BQQ2351" s="1452"/>
      <c r="BQR2351" s="1452"/>
      <c r="BQS2351" s="1452"/>
      <c r="BQT2351" s="1452"/>
      <c r="BQU2351" s="1452"/>
      <c r="BQV2351" s="1452"/>
      <c r="BQW2351" s="1452"/>
      <c r="BQX2351" s="1452"/>
      <c r="BQY2351" s="1452"/>
      <c r="BQZ2351" s="1452"/>
      <c r="BRA2351" s="1452"/>
      <c r="BRB2351" s="1452"/>
      <c r="BRC2351" s="1452"/>
      <c r="BRD2351" s="1452"/>
      <c r="BRE2351" s="1452"/>
      <c r="BRF2351" s="1452"/>
      <c r="BRG2351" s="1452"/>
      <c r="BRH2351" s="1452"/>
      <c r="BRI2351" s="1452"/>
      <c r="BRJ2351" s="1452"/>
      <c r="BRK2351" s="1452"/>
      <c r="BRL2351" s="1452"/>
      <c r="BRM2351" s="1452"/>
      <c r="BRN2351" s="1452"/>
      <c r="BRO2351" s="1452"/>
      <c r="BRP2351" s="1452"/>
      <c r="BRQ2351" s="1452"/>
      <c r="BRR2351" s="1452"/>
      <c r="BRS2351" s="1452"/>
      <c r="BRT2351" s="1452"/>
      <c r="BRU2351" s="1452"/>
      <c r="BRV2351" s="1452"/>
      <c r="BRW2351" s="1452"/>
      <c r="BRX2351" s="1452"/>
      <c r="BRY2351" s="1452"/>
      <c r="BRZ2351" s="1452"/>
      <c r="BSA2351" s="1452"/>
      <c r="BSB2351" s="1452"/>
      <c r="BSC2351" s="1452"/>
      <c r="BSD2351" s="1452"/>
      <c r="BSE2351" s="1452"/>
      <c r="BSF2351" s="1452"/>
      <c r="BSG2351" s="1452"/>
      <c r="BSH2351" s="1452"/>
      <c r="BSI2351" s="1452"/>
      <c r="BSJ2351" s="1452"/>
      <c r="BSK2351" s="1452"/>
      <c r="BSL2351" s="1452"/>
      <c r="BSM2351" s="1452"/>
      <c r="BSN2351" s="1452"/>
      <c r="BSO2351" s="1452"/>
      <c r="BSP2351" s="1452"/>
      <c r="BSQ2351" s="1452"/>
      <c r="BSR2351" s="1452"/>
      <c r="BSS2351" s="1452"/>
      <c r="BST2351" s="1452"/>
      <c r="BSU2351" s="1452"/>
      <c r="BSV2351" s="1452"/>
      <c r="BSW2351" s="1452"/>
      <c r="BSX2351" s="1452"/>
      <c r="BSY2351" s="1452"/>
      <c r="BSZ2351" s="1452"/>
      <c r="BTA2351" s="1452"/>
      <c r="BTB2351" s="1452"/>
      <c r="BTC2351" s="1452"/>
      <c r="BTD2351" s="1452"/>
      <c r="BTE2351" s="1452"/>
      <c r="BTF2351" s="1452"/>
      <c r="BTG2351" s="1452"/>
      <c r="BTH2351" s="1452"/>
      <c r="BTI2351" s="1452"/>
      <c r="BTJ2351" s="1452"/>
      <c r="BTK2351" s="1452"/>
      <c r="BTL2351" s="1452"/>
      <c r="BTM2351" s="1452"/>
      <c r="BTN2351" s="1452"/>
      <c r="BTO2351" s="1452"/>
      <c r="BTP2351" s="1452"/>
      <c r="BTQ2351" s="1452"/>
      <c r="BTR2351" s="1452"/>
      <c r="BTS2351" s="1452"/>
      <c r="BTT2351" s="1452"/>
      <c r="BTU2351" s="1452"/>
      <c r="BTV2351" s="1452"/>
      <c r="BTW2351" s="1452"/>
      <c r="BTX2351" s="1452"/>
      <c r="BTY2351" s="1452"/>
      <c r="BTZ2351" s="1452"/>
      <c r="BUA2351" s="1452"/>
      <c r="BUB2351" s="1452"/>
      <c r="BUC2351" s="1452"/>
      <c r="BUD2351" s="1452"/>
      <c r="BUE2351" s="1452"/>
      <c r="BUF2351" s="1452"/>
      <c r="BUG2351" s="1452"/>
      <c r="BUH2351" s="1452"/>
      <c r="BUI2351" s="1452"/>
      <c r="BUJ2351" s="1452"/>
      <c r="BUK2351" s="1452"/>
      <c r="BUL2351" s="1452"/>
      <c r="BUM2351" s="1452"/>
      <c r="BUN2351" s="1452"/>
      <c r="BUO2351" s="1452"/>
      <c r="BUP2351" s="1452"/>
      <c r="BUQ2351" s="1452"/>
      <c r="BUR2351" s="1452"/>
      <c r="BUS2351" s="1452"/>
      <c r="BUT2351" s="1452"/>
      <c r="BUU2351" s="1452"/>
      <c r="BUV2351" s="1452"/>
      <c r="BUW2351" s="1452"/>
      <c r="BUX2351" s="1452"/>
      <c r="BUY2351" s="1452"/>
      <c r="BUZ2351" s="1452"/>
      <c r="BVA2351" s="1452"/>
      <c r="BVB2351" s="1452"/>
      <c r="BVC2351" s="1452"/>
      <c r="BVD2351" s="1452"/>
      <c r="BVE2351" s="1452"/>
      <c r="BVF2351" s="1452"/>
      <c r="BVG2351" s="1452"/>
      <c r="BVH2351" s="1452"/>
      <c r="BVI2351" s="1452"/>
      <c r="BVJ2351" s="1452"/>
      <c r="BVK2351" s="1452"/>
      <c r="BVL2351" s="1452"/>
      <c r="BVM2351" s="1452"/>
      <c r="BVN2351" s="1452"/>
      <c r="BVO2351" s="1452"/>
      <c r="BVP2351" s="1452"/>
      <c r="BVQ2351" s="1452"/>
      <c r="BVR2351" s="1452"/>
      <c r="BVS2351" s="1452"/>
      <c r="BVT2351" s="1452"/>
      <c r="BVU2351" s="1452"/>
      <c r="BVV2351" s="1452"/>
      <c r="BVW2351" s="1452"/>
      <c r="BVX2351" s="1452"/>
      <c r="BVY2351" s="1452"/>
      <c r="BVZ2351" s="1452"/>
      <c r="BWA2351" s="1452"/>
      <c r="BWB2351" s="1452"/>
      <c r="BWC2351" s="1452"/>
      <c r="BWD2351" s="1452"/>
      <c r="BWE2351" s="1452"/>
      <c r="BWF2351" s="1452"/>
      <c r="BWG2351" s="1452"/>
      <c r="BWH2351" s="1452"/>
      <c r="BWI2351" s="1452"/>
      <c r="BWJ2351" s="1452"/>
      <c r="BWK2351" s="1452"/>
      <c r="BWL2351" s="1452"/>
      <c r="BWM2351" s="1452"/>
      <c r="BWN2351" s="1452"/>
      <c r="BWO2351" s="1452"/>
      <c r="BWP2351" s="1452"/>
      <c r="BWQ2351" s="1452"/>
      <c r="BWR2351" s="1452"/>
      <c r="BWS2351" s="1452"/>
      <c r="BWT2351" s="1452"/>
      <c r="BWU2351" s="1452"/>
      <c r="BWV2351" s="1452"/>
      <c r="BWW2351" s="1452"/>
      <c r="BWX2351" s="1452"/>
      <c r="BWY2351" s="1452"/>
      <c r="BWZ2351" s="1452"/>
      <c r="BXA2351" s="1452"/>
      <c r="BXB2351" s="1452"/>
      <c r="BXC2351" s="1452"/>
      <c r="BXD2351" s="1452"/>
      <c r="BXE2351" s="1452"/>
      <c r="BXF2351" s="1452"/>
      <c r="BXG2351" s="1452"/>
      <c r="BXH2351" s="1452"/>
      <c r="BXI2351" s="1452"/>
      <c r="BXJ2351" s="1452"/>
      <c r="BXK2351" s="1452"/>
      <c r="BXL2351" s="1452"/>
      <c r="BXM2351" s="1452"/>
      <c r="BXN2351" s="1452"/>
      <c r="BXO2351" s="1452"/>
      <c r="BXP2351" s="1452"/>
      <c r="BXQ2351" s="1452"/>
      <c r="BXR2351" s="1452"/>
      <c r="BXS2351" s="1452"/>
      <c r="BXT2351" s="1452"/>
      <c r="BXU2351" s="1452"/>
      <c r="BXV2351" s="1452"/>
      <c r="BXW2351" s="1452"/>
      <c r="BXX2351" s="1452"/>
      <c r="BXY2351" s="1452"/>
      <c r="BXZ2351" s="1452"/>
      <c r="BYA2351" s="1452"/>
      <c r="BYB2351" s="1452"/>
      <c r="BYC2351" s="1452"/>
      <c r="BYD2351" s="1452"/>
      <c r="BYE2351" s="1452"/>
      <c r="BYF2351" s="1452"/>
      <c r="BYG2351" s="1452"/>
      <c r="BYH2351" s="1452"/>
      <c r="BYI2351" s="1452"/>
      <c r="BYJ2351" s="1452"/>
      <c r="BYK2351" s="1452"/>
      <c r="BYL2351" s="1452"/>
      <c r="BYM2351" s="1452"/>
      <c r="BYN2351" s="1452"/>
      <c r="BYO2351" s="1452"/>
      <c r="BYP2351" s="1452"/>
      <c r="BYQ2351" s="1452"/>
      <c r="BYR2351" s="1452"/>
      <c r="BYS2351" s="1452"/>
      <c r="BYT2351" s="1452"/>
      <c r="BYU2351" s="1452"/>
      <c r="BYV2351" s="1452"/>
      <c r="BYW2351" s="1452"/>
      <c r="BYX2351" s="1452"/>
      <c r="BYY2351" s="1452"/>
      <c r="BYZ2351" s="1452"/>
      <c r="BZA2351" s="1452"/>
      <c r="BZB2351" s="1452"/>
      <c r="BZC2351" s="1452"/>
      <c r="BZD2351" s="1452"/>
      <c r="BZE2351" s="1452"/>
      <c r="BZF2351" s="1452"/>
      <c r="BZG2351" s="1452"/>
      <c r="BZH2351" s="1452"/>
      <c r="BZI2351" s="1452"/>
      <c r="BZJ2351" s="1452"/>
      <c r="BZK2351" s="1452"/>
      <c r="BZL2351" s="1452"/>
      <c r="BZM2351" s="1452"/>
      <c r="BZN2351" s="1452"/>
      <c r="BZO2351" s="1452"/>
      <c r="BZP2351" s="1452"/>
      <c r="BZQ2351" s="1452"/>
      <c r="BZR2351" s="1452"/>
      <c r="BZS2351" s="1452"/>
      <c r="BZT2351" s="1452"/>
      <c r="BZU2351" s="1452"/>
      <c r="BZV2351" s="1452"/>
      <c r="BZW2351" s="1452"/>
      <c r="BZX2351" s="1452"/>
      <c r="BZY2351" s="1452"/>
      <c r="BZZ2351" s="1452"/>
      <c r="CAA2351" s="1452"/>
      <c r="CAB2351" s="1452"/>
      <c r="CAC2351" s="1452"/>
      <c r="CAD2351" s="1452"/>
      <c r="CAE2351" s="1452"/>
      <c r="CAF2351" s="1452"/>
      <c r="CAG2351" s="1452"/>
      <c r="CAH2351" s="1452"/>
      <c r="CAI2351" s="1452"/>
      <c r="CAJ2351" s="1452"/>
      <c r="CAK2351" s="1452"/>
      <c r="CAL2351" s="1452"/>
      <c r="CAM2351" s="1452"/>
      <c r="CAN2351" s="1452"/>
      <c r="CAO2351" s="1452"/>
      <c r="CAP2351" s="1452"/>
      <c r="CAQ2351" s="1452"/>
      <c r="CAR2351" s="1452"/>
      <c r="CAS2351" s="1452"/>
      <c r="CAT2351" s="1452"/>
      <c r="CAU2351" s="1452"/>
      <c r="CAV2351" s="1452"/>
      <c r="CAW2351" s="1452"/>
      <c r="CAX2351" s="1452"/>
      <c r="CAY2351" s="1452"/>
      <c r="CAZ2351" s="1452"/>
      <c r="CBA2351" s="1452"/>
      <c r="CBB2351" s="1452"/>
      <c r="CBC2351" s="1452"/>
      <c r="CBD2351" s="1452"/>
      <c r="CBE2351" s="1452"/>
      <c r="CBF2351" s="1452"/>
      <c r="CBG2351" s="1452"/>
      <c r="CBH2351" s="1452"/>
      <c r="CBI2351" s="1452"/>
      <c r="CBJ2351" s="1452"/>
      <c r="CBK2351" s="1452"/>
      <c r="CBL2351" s="1452"/>
      <c r="CBM2351" s="1452"/>
      <c r="CBN2351" s="1452"/>
      <c r="CBO2351" s="1452"/>
      <c r="CBP2351" s="1452"/>
      <c r="CBQ2351" s="1452"/>
      <c r="CBR2351" s="1452"/>
      <c r="CBS2351" s="1452"/>
      <c r="CBT2351" s="1452"/>
      <c r="CBU2351" s="1452"/>
      <c r="CBV2351" s="1452"/>
      <c r="CBW2351" s="1452"/>
      <c r="CBX2351" s="1452"/>
      <c r="CBY2351" s="1452"/>
      <c r="CBZ2351" s="1452"/>
      <c r="CCA2351" s="1452"/>
      <c r="CCB2351" s="1452"/>
      <c r="CCC2351" s="1452"/>
      <c r="CCD2351" s="1452"/>
      <c r="CCE2351" s="1452"/>
      <c r="CCF2351" s="1452"/>
      <c r="CCG2351" s="1452"/>
      <c r="CCH2351" s="1452"/>
      <c r="CCI2351" s="1452"/>
      <c r="CCJ2351" s="1452"/>
      <c r="CCK2351" s="1452"/>
      <c r="CCL2351" s="1452"/>
      <c r="CCM2351" s="1452"/>
      <c r="CCN2351" s="1452"/>
      <c r="CCO2351" s="1452"/>
      <c r="CCP2351" s="1452"/>
      <c r="CCQ2351" s="1452"/>
      <c r="CCR2351" s="1452"/>
      <c r="CCS2351" s="1452"/>
      <c r="CCT2351" s="1452"/>
      <c r="CCU2351" s="1452"/>
      <c r="CCV2351" s="1452"/>
      <c r="CCW2351" s="1452"/>
      <c r="CCX2351" s="1452"/>
      <c r="CCY2351" s="1452"/>
      <c r="CCZ2351" s="1452"/>
      <c r="CDA2351" s="1452"/>
      <c r="CDB2351" s="1452"/>
      <c r="CDC2351" s="1452"/>
      <c r="CDD2351" s="1452"/>
      <c r="CDE2351" s="1452"/>
      <c r="CDF2351" s="1452"/>
      <c r="CDG2351" s="1452"/>
      <c r="CDH2351" s="1452"/>
      <c r="CDI2351" s="1452"/>
      <c r="CDJ2351" s="1452"/>
      <c r="CDK2351" s="1452"/>
      <c r="CDL2351" s="1452"/>
      <c r="CDM2351" s="1452"/>
      <c r="CDN2351" s="1452"/>
      <c r="CDO2351" s="1452"/>
      <c r="CDP2351" s="1452"/>
      <c r="CDQ2351" s="1452"/>
      <c r="CDR2351" s="1452"/>
      <c r="CDS2351" s="1452"/>
      <c r="CDT2351" s="1452"/>
      <c r="CDU2351" s="1452"/>
      <c r="CDV2351" s="1452"/>
      <c r="CDW2351" s="1452"/>
      <c r="CDX2351" s="1452"/>
      <c r="CDY2351" s="1452"/>
      <c r="CDZ2351" s="1452"/>
      <c r="CEA2351" s="1452"/>
      <c r="CEB2351" s="1452"/>
      <c r="CEC2351" s="1452"/>
      <c r="CED2351" s="1452"/>
      <c r="CEE2351" s="1452"/>
      <c r="CEF2351" s="1452"/>
      <c r="CEG2351" s="1452"/>
      <c r="CEH2351" s="1452"/>
      <c r="CEI2351" s="1452"/>
      <c r="CEJ2351" s="1452"/>
      <c r="CEK2351" s="1452"/>
      <c r="CEL2351" s="1452"/>
      <c r="CEM2351" s="1452"/>
      <c r="CEN2351" s="1452"/>
      <c r="CEO2351" s="1452"/>
      <c r="CEP2351" s="1452"/>
      <c r="CEQ2351" s="1452"/>
      <c r="CER2351" s="1452"/>
      <c r="CES2351" s="1452"/>
      <c r="CET2351" s="1452"/>
      <c r="CEU2351" s="1452"/>
      <c r="CEV2351" s="1452"/>
      <c r="CEW2351" s="1452"/>
      <c r="CEX2351" s="1452"/>
      <c r="CEY2351" s="1452"/>
      <c r="CEZ2351" s="1452"/>
      <c r="CFA2351" s="1452"/>
      <c r="CFB2351" s="1452"/>
      <c r="CFC2351" s="1452"/>
      <c r="CFD2351" s="1452"/>
      <c r="CFE2351" s="1452"/>
      <c r="CFF2351" s="1452"/>
      <c r="CFG2351" s="1452"/>
      <c r="CFH2351" s="1452"/>
      <c r="CFI2351" s="1452"/>
      <c r="CFJ2351" s="1452"/>
      <c r="CFK2351" s="1452"/>
      <c r="CFL2351" s="1452"/>
      <c r="CFM2351" s="1452"/>
      <c r="CFN2351" s="1452"/>
      <c r="CFO2351" s="1452"/>
      <c r="CFP2351" s="1452"/>
      <c r="CFQ2351" s="1452"/>
      <c r="CFR2351" s="1452"/>
      <c r="CFS2351" s="1452"/>
      <c r="CFT2351" s="1452"/>
      <c r="CFU2351" s="1452"/>
      <c r="CFV2351" s="1452"/>
      <c r="CFW2351" s="1452"/>
      <c r="CFX2351" s="1452"/>
      <c r="CFY2351" s="1452"/>
      <c r="CFZ2351" s="1452"/>
      <c r="CGA2351" s="1452"/>
      <c r="CGB2351" s="1452"/>
      <c r="CGC2351" s="1452"/>
      <c r="CGD2351" s="1452"/>
      <c r="CGE2351" s="1452"/>
      <c r="CGF2351" s="1452"/>
      <c r="CGG2351" s="1452"/>
      <c r="CGH2351" s="1452"/>
      <c r="CGI2351" s="1452"/>
      <c r="CGJ2351" s="1452"/>
      <c r="CGK2351" s="1452"/>
      <c r="CGL2351" s="1452"/>
      <c r="CGM2351" s="1452"/>
      <c r="CGN2351" s="1452"/>
      <c r="CGO2351" s="1452"/>
      <c r="CGP2351" s="1452"/>
      <c r="CGQ2351" s="1452"/>
      <c r="CGR2351" s="1452"/>
      <c r="CGS2351" s="1452"/>
      <c r="CGT2351" s="1452"/>
      <c r="CGU2351" s="1452"/>
      <c r="CGV2351" s="1452"/>
      <c r="CGW2351" s="1452"/>
      <c r="CGX2351" s="1452"/>
      <c r="CGY2351" s="1452"/>
      <c r="CGZ2351" s="1452"/>
      <c r="CHA2351" s="1452"/>
      <c r="CHB2351" s="1452"/>
      <c r="CHC2351" s="1452"/>
      <c r="CHD2351" s="1452"/>
      <c r="CHE2351" s="1452"/>
      <c r="CHF2351" s="1452"/>
      <c r="CHG2351" s="1452"/>
      <c r="CHH2351" s="1452"/>
      <c r="CHI2351" s="1452"/>
      <c r="CHJ2351" s="1452"/>
      <c r="CHK2351" s="1452"/>
      <c r="CHL2351" s="1452"/>
      <c r="CHM2351" s="1452"/>
      <c r="CHN2351" s="1452"/>
      <c r="CHO2351" s="1452"/>
      <c r="CHP2351" s="1452"/>
      <c r="CHQ2351" s="1452"/>
      <c r="CHR2351" s="1452"/>
      <c r="CHS2351" s="1452"/>
      <c r="CHT2351" s="1452"/>
      <c r="CHU2351" s="1452"/>
      <c r="CHV2351" s="1452"/>
      <c r="CHW2351" s="1452"/>
      <c r="CHX2351" s="1452"/>
      <c r="CHY2351" s="1452"/>
      <c r="CHZ2351" s="1452"/>
      <c r="CIA2351" s="1452"/>
      <c r="CIB2351" s="1452"/>
      <c r="CIC2351" s="1452"/>
      <c r="CID2351" s="1452"/>
      <c r="CIE2351" s="1452"/>
      <c r="CIF2351" s="1452"/>
      <c r="CIG2351" s="1452"/>
      <c r="CIH2351" s="1452"/>
      <c r="CII2351" s="1452"/>
      <c r="CIJ2351" s="1452"/>
      <c r="CIK2351" s="1452"/>
      <c r="CIL2351" s="1452"/>
      <c r="CIM2351" s="1452"/>
      <c r="CIN2351" s="1452"/>
      <c r="CIO2351" s="1452"/>
      <c r="CIP2351" s="1452"/>
      <c r="CIQ2351" s="1452"/>
      <c r="CIR2351" s="1452"/>
      <c r="CIS2351" s="1452"/>
      <c r="CIT2351" s="1452"/>
      <c r="CIU2351" s="1452"/>
      <c r="CIV2351" s="1452"/>
      <c r="CIW2351" s="1452"/>
      <c r="CIX2351" s="1452"/>
      <c r="CIY2351" s="1452"/>
      <c r="CIZ2351" s="1452"/>
      <c r="CJA2351" s="1452"/>
      <c r="CJB2351" s="1452"/>
      <c r="CJC2351" s="1452"/>
      <c r="CJD2351" s="1452"/>
      <c r="CJE2351" s="1452"/>
      <c r="CJF2351" s="1452"/>
      <c r="CJG2351" s="1452"/>
      <c r="CJH2351" s="1452"/>
      <c r="CJI2351" s="1452"/>
      <c r="CJJ2351" s="1452"/>
      <c r="CJK2351" s="1452"/>
      <c r="CJL2351" s="1452"/>
      <c r="CJM2351" s="1452"/>
      <c r="CJN2351" s="1452"/>
      <c r="CJO2351" s="1452"/>
      <c r="CJP2351" s="1452"/>
      <c r="CJQ2351" s="1452"/>
      <c r="CJR2351" s="1452"/>
      <c r="CJS2351" s="1452"/>
      <c r="CJT2351" s="1452"/>
      <c r="CJU2351" s="1452"/>
      <c r="CJV2351" s="1452"/>
      <c r="CJW2351" s="1452"/>
      <c r="CJX2351" s="1452"/>
      <c r="CJY2351" s="1452"/>
      <c r="CJZ2351" s="1452"/>
      <c r="CKA2351" s="1452"/>
      <c r="CKB2351" s="1452"/>
      <c r="CKC2351" s="1452"/>
      <c r="CKD2351" s="1452"/>
      <c r="CKE2351" s="1452"/>
      <c r="CKF2351" s="1452"/>
      <c r="CKG2351" s="1452"/>
      <c r="CKH2351" s="1452"/>
      <c r="CKI2351" s="1452"/>
      <c r="CKJ2351" s="1452"/>
      <c r="CKK2351" s="1452"/>
      <c r="CKL2351" s="1452"/>
      <c r="CKM2351" s="1452"/>
      <c r="CKN2351" s="1452"/>
      <c r="CKO2351" s="1452"/>
      <c r="CKP2351" s="1452"/>
      <c r="CKQ2351" s="1452"/>
      <c r="CKR2351" s="1452"/>
      <c r="CKS2351" s="1452"/>
      <c r="CKT2351" s="1452"/>
      <c r="CKU2351" s="1452"/>
      <c r="CKV2351" s="1452"/>
      <c r="CKW2351" s="1452"/>
      <c r="CKX2351" s="1452"/>
      <c r="CKY2351" s="1452"/>
      <c r="CKZ2351" s="1452"/>
      <c r="CLA2351" s="1452"/>
      <c r="CLB2351" s="1452"/>
      <c r="CLC2351" s="1452"/>
      <c r="CLD2351" s="1452"/>
      <c r="CLE2351" s="1452"/>
      <c r="CLF2351" s="1452"/>
      <c r="CLG2351" s="1452"/>
      <c r="CLH2351" s="1452"/>
      <c r="CLI2351" s="1452"/>
      <c r="CLJ2351" s="1452"/>
      <c r="CLK2351" s="1452"/>
      <c r="CLL2351" s="1452"/>
      <c r="CLM2351" s="1452"/>
      <c r="CLN2351" s="1452"/>
      <c r="CLO2351" s="1452"/>
      <c r="CLP2351" s="1452"/>
      <c r="CLQ2351" s="1452"/>
      <c r="CLR2351" s="1452"/>
      <c r="CLS2351" s="1452"/>
      <c r="CLT2351" s="1452"/>
      <c r="CLU2351" s="1452"/>
      <c r="CLV2351" s="1452"/>
      <c r="CLW2351" s="1452"/>
      <c r="CLX2351" s="1452"/>
      <c r="CLY2351" s="1452"/>
      <c r="CLZ2351" s="1452"/>
      <c r="CMA2351" s="1452"/>
      <c r="CMB2351" s="1452"/>
      <c r="CMC2351" s="1452"/>
      <c r="CMD2351" s="1452"/>
      <c r="CME2351" s="1452"/>
      <c r="CMF2351" s="1452"/>
      <c r="CMG2351" s="1452"/>
      <c r="CMH2351" s="1452"/>
      <c r="CMI2351" s="1452"/>
      <c r="CMJ2351" s="1452"/>
      <c r="CMK2351" s="1452"/>
      <c r="CML2351" s="1452"/>
      <c r="CMM2351" s="1452"/>
      <c r="CMN2351" s="1452"/>
      <c r="CMO2351" s="1452"/>
      <c r="CMP2351" s="1452"/>
      <c r="CMQ2351" s="1452"/>
      <c r="CMR2351" s="1452"/>
      <c r="CMS2351" s="1452"/>
      <c r="CMT2351" s="1452"/>
      <c r="CMU2351" s="1452"/>
      <c r="CMV2351" s="1452"/>
      <c r="CMW2351" s="1452"/>
      <c r="CMX2351" s="1452"/>
      <c r="CMY2351" s="1452"/>
      <c r="CMZ2351" s="1452"/>
      <c r="CNA2351" s="1452"/>
      <c r="CNB2351" s="1452"/>
      <c r="CNC2351" s="1452"/>
      <c r="CND2351" s="1452"/>
      <c r="CNE2351" s="1452"/>
      <c r="CNF2351" s="1452"/>
      <c r="CNG2351" s="1452"/>
      <c r="CNH2351" s="1452"/>
      <c r="CNI2351" s="1452"/>
      <c r="CNJ2351" s="1452"/>
      <c r="CNK2351" s="1452"/>
      <c r="CNL2351" s="1452"/>
      <c r="CNM2351" s="1452"/>
      <c r="CNN2351" s="1452"/>
      <c r="CNO2351" s="1452"/>
      <c r="CNP2351" s="1452"/>
      <c r="CNQ2351" s="1452"/>
      <c r="CNR2351" s="1452"/>
      <c r="CNS2351" s="1452"/>
      <c r="CNT2351" s="1452"/>
      <c r="CNU2351" s="1452"/>
      <c r="CNV2351" s="1452"/>
      <c r="CNW2351" s="1452"/>
      <c r="CNX2351" s="1452"/>
      <c r="CNY2351" s="1452"/>
      <c r="CNZ2351" s="1452"/>
      <c r="COA2351" s="1452"/>
      <c r="COB2351" s="1452"/>
      <c r="COC2351" s="1452"/>
      <c r="COD2351" s="1452"/>
      <c r="COE2351" s="1452"/>
      <c r="COF2351" s="1452"/>
      <c r="COG2351" s="1452"/>
      <c r="COH2351" s="1452"/>
      <c r="COI2351" s="1452"/>
      <c r="COJ2351" s="1452"/>
      <c r="COK2351" s="1452"/>
      <c r="COL2351" s="1452"/>
      <c r="COM2351" s="1452"/>
      <c r="CON2351" s="1452"/>
      <c r="COO2351" s="1452"/>
      <c r="COP2351" s="1452"/>
      <c r="COQ2351" s="1452"/>
      <c r="COR2351" s="1452"/>
      <c r="COS2351" s="1452"/>
      <c r="COT2351" s="1452"/>
      <c r="COU2351" s="1452"/>
      <c r="COV2351" s="1452"/>
      <c r="COW2351" s="1452"/>
      <c r="COX2351" s="1452"/>
      <c r="COY2351" s="1452"/>
      <c r="COZ2351" s="1452"/>
      <c r="CPA2351" s="1452"/>
      <c r="CPB2351" s="1452"/>
      <c r="CPC2351" s="1452"/>
      <c r="CPD2351" s="1452"/>
      <c r="CPE2351" s="1452"/>
      <c r="CPF2351" s="1452"/>
      <c r="CPG2351" s="1452"/>
      <c r="CPH2351" s="1452"/>
      <c r="CPI2351" s="1452"/>
      <c r="CPJ2351" s="1452"/>
      <c r="CPK2351" s="1452"/>
      <c r="CPL2351" s="1452"/>
      <c r="CPM2351" s="1452"/>
      <c r="CPN2351" s="1452"/>
      <c r="CPO2351" s="1452"/>
      <c r="CPP2351" s="1452"/>
      <c r="CPQ2351" s="1452"/>
      <c r="CPR2351" s="1452"/>
      <c r="CPS2351" s="1452"/>
      <c r="CPT2351" s="1452"/>
      <c r="CPU2351" s="1452"/>
      <c r="CPV2351" s="1452"/>
      <c r="CPW2351" s="1452"/>
      <c r="CPX2351" s="1452"/>
      <c r="CPY2351" s="1452"/>
      <c r="CPZ2351" s="1452"/>
      <c r="CQA2351" s="1452"/>
      <c r="CQB2351" s="1452"/>
      <c r="CQC2351" s="1452"/>
      <c r="CQD2351" s="1452"/>
      <c r="CQE2351" s="1452"/>
      <c r="CQF2351" s="1452"/>
      <c r="CQG2351" s="1452"/>
      <c r="CQH2351" s="1452"/>
      <c r="CQI2351" s="1452"/>
      <c r="CQJ2351" s="1452"/>
      <c r="CQK2351" s="1452"/>
      <c r="CQL2351" s="1452"/>
      <c r="CQM2351" s="1452"/>
      <c r="CQN2351" s="1452"/>
      <c r="CQO2351" s="1452"/>
      <c r="CQP2351" s="1452"/>
      <c r="CQQ2351" s="1452"/>
      <c r="CQR2351" s="1452"/>
      <c r="CQS2351" s="1452"/>
      <c r="CQT2351" s="1452"/>
      <c r="CQU2351" s="1452"/>
      <c r="CQV2351" s="1452"/>
      <c r="CQW2351" s="1452"/>
      <c r="CQX2351" s="1452"/>
      <c r="CQY2351" s="1452"/>
      <c r="CQZ2351" s="1452"/>
      <c r="CRA2351" s="1452"/>
      <c r="CRB2351" s="1452"/>
      <c r="CRC2351" s="1452"/>
      <c r="CRD2351" s="1452"/>
      <c r="CRE2351" s="1452"/>
      <c r="CRF2351" s="1452"/>
      <c r="CRG2351" s="1452"/>
      <c r="CRH2351" s="1452"/>
      <c r="CRI2351" s="1452"/>
      <c r="CRJ2351" s="1452"/>
      <c r="CRK2351" s="1452"/>
      <c r="CRL2351" s="1452"/>
      <c r="CRM2351" s="1452"/>
      <c r="CRN2351" s="1452"/>
      <c r="CRO2351" s="1452"/>
      <c r="CRP2351" s="1452"/>
      <c r="CRQ2351" s="1452"/>
      <c r="CRR2351" s="1452"/>
      <c r="CRS2351" s="1452"/>
      <c r="CRT2351" s="1452"/>
      <c r="CRU2351" s="1452"/>
      <c r="CRV2351" s="1452"/>
      <c r="CRW2351" s="1452"/>
      <c r="CRX2351" s="1452"/>
      <c r="CRY2351" s="1452"/>
      <c r="CRZ2351" s="1452"/>
      <c r="CSA2351" s="1452"/>
      <c r="CSB2351" s="1452"/>
      <c r="CSC2351" s="1452"/>
      <c r="CSD2351" s="1452"/>
      <c r="CSE2351" s="1452"/>
      <c r="CSF2351" s="1452"/>
      <c r="CSG2351" s="1452"/>
      <c r="CSH2351" s="1452"/>
      <c r="CSI2351" s="1452"/>
      <c r="CSJ2351" s="1452"/>
      <c r="CSK2351" s="1452"/>
      <c r="CSL2351" s="1452"/>
      <c r="CSM2351" s="1452"/>
      <c r="CSN2351" s="1452"/>
      <c r="CSO2351" s="1452"/>
      <c r="CSP2351" s="1452"/>
      <c r="CSQ2351" s="1452"/>
      <c r="CSR2351" s="1452"/>
      <c r="CSS2351" s="1452"/>
      <c r="CST2351" s="1452"/>
      <c r="CSU2351" s="1452"/>
      <c r="CSV2351" s="1452"/>
      <c r="CSW2351" s="1452"/>
      <c r="CSX2351" s="1452"/>
      <c r="CSY2351" s="1452"/>
      <c r="CSZ2351" s="1452"/>
      <c r="CTA2351" s="1452"/>
      <c r="CTB2351" s="1452"/>
      <c r="CTC2351" s="1452"/>
      <c r="CTD2351" s="1452"/>
      <c r="CTE2351" s="1452"/>
      <c r="CTF2351" s="1452"/>
      <c r="CTG2351" s="1452"/>
      <c r="CTH2351" s="1452"/>
      <c r="CTI2351" s="1452"/>
      <c r="CTJ2351" s="1452"/>
      <c r="CTK2351" s="1452"/>
      <c r="CTL2351" s="1452"/>
      <c r="CTM2351" s="1452"/>
      <c r="CTN2351" s="1452"/>
      <c r="CTO2351" s="1452"/>
      <c r="CTP2351" s="1452"/>
      <c r="CTQ2351" s="1452"/>
      <c r="CTR2351" s="1452"/>
      <c r="CTS2351" s="1452"/>
      <c r="CTT2351" s="1452"/>
      <c r="CTU2351" s="1452"/>
      <c r="CTV2351" s="1452"/>
      <c r="CTW2351" s="1452"/>
      <c r="CTX2351" s="1452"/>
      <c r="CTY2351" s="1452"/>
      <c r="CTZ2351" s="1452"/>
      <c r="CUA2351" s="1452"/>
      <c r="CUB2351" s="1452"/>
      <c r="CUC2351" s="1452"/>
      <c r="CUD2351" s="1452"/>
      <c r="CUE2351" s="1452"/>
      <c r="CUF2351" s="1452"/>
      <c r="CUG2351" s="1452"/>
      <c r="CUH2351" s="1452"/>
      <c r="CUI2351" s="1452"/>
      <c r="CUJ2351" s="1452"/>
      <c r="CUK2351" s="1452"/>
      <c r="CUL2351" s="1452"/>
      <c r="CUM2351" s="1452"/>
      <c r="CUN2351" s="1452"/>
      <c r="CUO2351" s="1452"/>
      <c r="CUP2351" s="1452"/>
      <c r="CUQ2351" s="1452"/>
      <c r="CUR2351" s="1452"/>
      <c r="CUS2351" s="1452"/>
      <c r="CUT2351" s="1452"/>
      <c r="CUU2351" s="1452"/>
      <c r="CUV2351" s="1452"/>
      <c r="CUW2351" s="1452"/>
      <c r="CUX2351" s="1452"/>
      <c r="CUY2351" s="1452"/>
      <c r="CUZ2351" s="1452"/>
      <c r="CVA2351" s="1452"/>
      <c r="CVB2351" s="1452"/>
      <c r="CVC2351" s="1452"/>
      <c r="CVD2351" s="1452"/>
      <c r="CVE2351" s="1452"/>
      <c r="CVF2351" s="1452"/>
      <c r="CVG2351" s="1452"/>
      <c r="CVH2351" s="1452"/>
      <c r="CVI2351" s="1452"/>
      <c r="CVJ2351" s="1452"/>
      <c r="CVK2351" s="1452"/>
      <c r="CVL2351" s="1452"/>
      <c r="CVM2351" s="1452"/>
      <c r="CVN2351" s="1452"/>
      <c r="CVO2351" s="1452"/>
      <c r="CVP2351" s="1452"/>
      <c r="CVQ2351" s="1452"/>
      <c r="CVR2351" s="1452"/>
      <c r="CVS2351" s="1452"/>
      <c r="CVT2351" s="1452"/>
      <c r="CVU2351" s="1452"/>
      <c r="CVV2351" s="1452"/>
      <c r="CVW2351" s="1452"/>
      <c r="CVX2351" s="1452"/>
      <c r="CVY2351" s="1452"/>
      <c r="CVZ2351" s="1452"/>
      <c r="CWA2351" s="1452"/>
      <c r="CWB2351" s="1452"/>
      <c r="CWC2351" s="1452"/>
      <c r="CWD2351" s="1452"/>
      <c r="CWE2351" s="1452"/>
      <c r="CWF2351" s="1452"/>
      <c r="CWG2351" s="1452"/>
      <c r="CWH2351" s="1452"/>
      <c r="CWI2351" s="1452"/>
      <c r="CWJ2351" s="1452"/>
      <c r="CWK2351" s="1452"/>
      <c r="CWL2351" s="1452"/>
      <c r="CWM2351" s="1452"/>
      <c r="CWN2351" s="1452"/>
      <c r="CWO2351" s="1452"/>
      <c r="CWP2351" s="1452"/>
      <c r="CWQ2351" s="1452"/>
      <c r="CWR2351" s="1452"/>
      <c r="CWS2351" s="1452"/>
      <c r="CWT2351" s="1452"/>
      <c r="CWU2351" s="1452"/>
      <c r="CWV2351" s="1452"/>
      <c r="CWW2351" s="1452"/>
      <c r="CWX2351" s="1452"/>
      <c r="CWY2351" s="1452"/>
      <c r="CWZ2351" s="1452"/>
      <c r="CXA2351" s="1452"/>
      <c r="CXB2351" s="1452"/>
      <c r="CXC2351" s="1452"/>
      <c r="CXD2351" s="1452"/>
      <c r="CXE2351" s="1452"/>
      <c r="CXF2351" s="1452"/>
      <c r="CXG2351" s="1452"/>
      <c r="CXH2351" s="1452"/>
      <c r="CXI2351" s="1452"/>
      <c r="CXJ2351" s="1452"/>
      <c r="CXK2351" s="1452"/>
      <c r="CXL2351" s="1452"/>
      <c r="CXM2351" s="1452"/>
      <c r="CXN2351" s="1452"/>
      <c r="CXO2351" s="1452"/>
      <c r="CXP2351" s="1452"/>
      <c r="CXQ2351" s="1452"/>
      <c r="CXR2351" s="1452"/>
      <c r="CXS2351" s="1452"/>
      <c r="CXT2351" s="1452"/>
      <c r="CXU2351" s="1452"/>
      <c r="CXV2351" s="1452"/>
      <c r="CXW2351" s="1452"/>
      <c r="CXX2351" s="1452"/>
      <c r="CXY2351" s="1452"/>
      <c r="CXZ2351" s="1452"/>
      <c r="CYA2351" s="1452"/>
      <c r="CYB2351" s="1452"/>
      <c r="CYC2351" s="1452"/>
      <c r="CYD2351" s="1452"/>
      <c r="CYE2351" s="1452"/>
      <c r="CYF2351" s="1452"/>
      <c r="CYG2351" s="1452"/>
      <c r="CYH2351" s="1452"/>
      <c r="CYI2351" s="1452"/>
      <c r="CYJ2351" s="1452"/>
      <c r="CYK2351" s="1452"/>
      <c r="CYL2351" s="1452"/>
      <c r="CYM2351" s="1452"/>
      <c r="CYN2351" s="1452"/>
      <c r="CYO2351" s="1452"/>
      <c r="CYP2351" s="1452"/>
      <c r="CYQ2351" s="1452"/>
      <c r="CYR2351" s="1452"/>
      <c r="CYS2351" s="1452"/>
      <c r="CYT2351" s="1452"/>
      <c r="CYU2351" s="1452"/>
      <c r="CYV2351" s="1452"/>
      <c r="CYW2351" s="1452"/>
      <c r="CYX2351" s="1452"/>
      <c r="CYY2351" s="1452"/>
      <c r="CYZ2351" s="1452"/>
      <c r="CZA2351" s="1452"/>
      <c r="CZB2351" s="1452"/>
      <c r="CZC2351" s="1452"/>
      <c r="CZD2351" s="1452"/>
      <c r="CZE2351" s="1452"/>
      <c r="CZF2351" s="1452"/>
      <c r="CZG2351" s="1452"/>
      <c r="CZH2351" s="1452"/>
      <c r="CZI2351" s="1452"/>
      <c r="CZJ2351" s="1452"/>
      <c r="CZK2351" s="1452"/>
      <c r="CZL2351" s="1452"/>
      <c r="CZM2351" s="1452"/>
      <c r="CZN2351" s="1452"/>
      <c r="CZO2351" s="1452"/>
      <c r="CZP2351" s="1452"/>
      <c r="CZQ2351" s="1452"/>
      <c r="CZR2351" s="1452"/>
      <c r="CZS2351" s="1452"/>
      <c r="CZT2351" s="1452"/>
      <c r="CZU2351" s="1452"/>
      <c r="CZV2351" s="1452"/>
      <c r="CZW2351" s="1452"/>
      <c r="CZX2351" s="1452"/>
      <c r="CZY2351" s="1452"/>
      <c r="CZZ2351" s="1452"/>
      <c r="DAA2351" s="1452"/>
      <c r="DAB2351" s="1452"/>
      <c r="DAC2351" s="1452"/>
      <c r="DAD2351" s="1452"/>
      <c r="DAE2351" s="1452"/>
      <c r="DAF2351" s="1452"/>
      <c r="DAG2351" s="1452"/>
      <c r="DAH2351" s="1452"/>
      <c r="DAI2351" s="1452"/>
      <c r="DAJ2351" s="1452"/>
      <c r="DAK2351" s="1452"/>
      <c r="DAL2351" s="1452"/>
      <c r="DAM2351" s="1452"/>
      <c r="DAN2351" s="1452"/>
      <c r="DAO2351" s="1452"/>
      <c r="DAP2351" s="1452"/>
      <c r="DAQ2351" s="1452"/>
      <c r="DAR2351" s="1452"/>
      <c r="DAS2351" s="1452"/>
      <c r="DAT2351" s="1452"/>
      <c r="DAU2351" s="1452"/>
      <c r="DAV2351" s="1452"/>
      <c r="DAW2351" s="1452"/>
      <c r="DAX2351" s="1452"/>
      <c r="DAY2351" s="1452"/>
      <c r="DAZ2351" s="1452"/>
      <c r="DBA2351" s="1452"/>
      <c r="DBB2351" s="1452"/>
      <c r="DBC2351" s="1452"/>
      <c r="DBD2351" s="1452"/>
      <c r="DBE2351" s="1452"/>
      <c r="DBF2351" s="1452"/>
      <c r="DBG2351" s="1452"/>
      <c r="DBH2351" s="1452"/>
      <c r="DBI2351" s="1452"/>
      <c r="DBJ2351" s="1452"/>
      <c r="DBK2351" s="1452"/>
      <c r="DBL2351" s="1452"/>
      <c r="DBM2351" s="1452"/>
      <c r="DBN2351" s="1452"/>
      <c r="DBO2351" s="1452"/>
      <c r="DBP2351" s="1452"/>
      <c r="DBQ2351" s="1452"/>
      <c r="DBR2351" s="1452"/>
      <c r="DBS2351" s="1452"/>
      <c r="DBT2351" s="1452"/>
      <c r="DBU2351" s="1452"/>
      <c r="DBV2351" s="1452"/>
      <c r="DBW2351" s="1452"/>
      <c r="DBX2351" s="1452"/>
      <c r="DBY2351" s="1452"/>
      <c r="DBZ2351" s="1452"/>
      <c r="DCA2351" s="1452"/>
      <c r="DCB2351" s="1452"/>
      <c r="DCC2351" s="1452"/>
      <c r="DCD2351" s="1452"/>
      <c r="DCE2351" s="1452"/>
      <c r="DCF2351" s="1452"/>
      <c r="DCG2351" s="1452"/>
      <c r="DCH2351" s="1452"/>
      <c r="DCI2351" s="1452"/>
      <c r="DCJ2351" s="1452"/>
      <c r="DCK2351" s="1452"/>
      <c r="DCL2351" s="1452"/>
      <c r="DCM2351" s="1452"/>
      <c r="DCN2351" s="1452"/>
      <c r="DCO2351" s="1452"/>
      <c r="DCP2351" s="1452"/>
      <c r="DCQ2351" s="1452"/>
      <c r="DCR2351" s="1452"/>
      <c r="DCS2351" s="1452"/>
      <c r="DCT2351" s="1452"/>
      <c r="DCU2351" s="1452"/>
      <c r="DCV2351" s="1452"/>
      <c r="DCW2351" s="1452"/>
      <c r="DCX2351" s="1452"/>
      <c r="DCY2351" s="1452"/>
      <c r="DCZ2351" s="1452"/>
      <c r="DDA2351" s="1452"/>
      <c r="DDB2351" s="1452"/>
      <c r="DDC2351" s="1452"/>
      <c r="DDD2351" s="1452"/>
      <c r="DDE2351" s="1452"/>
      <c r="DDF2351" s="1452"/>
      <c r="DDG2351" s="1452"/>
      <c r="DDH2351" s="1452"/>
      <c r="DDI2351" s="1452"/>
      <c r="DDJ2351" s="1452"/>
      <c r="DDK2351" s="1452"/>
      <c r="DDL2351" s="1452"/>
      <c r="DDM2351" s="1452"/>
      <c r="DDN2351" s="1452"/>
      <c r="DDO2351" s="1452"/>
      <c r="DDP2351" s="1452"/>
      <c r="DDQ2351" s="1452"/>
      <c r="DDR2351" s="1452"/>
      <c r="DDS2351" s="1452"/>
      <c r="DDT2351" s="1452"/>
      <c r="DDU2351" s="1452"/>
      <c r="DDV2351" s="1452"/>
      <c r="DDW2351" s="1452"/>
      <c r="DDX2351" s="1452"/>
      <c r="DDY2351" s="1452"/>
      <c r="DDZ2351" s="1452"/>
      <c r="DEA2351" s="1452"/>
      <c r="DEB2351" s="1452"/>
      <c r="DEC2351" s="1452"/>
      <c r="DED2351" s="1452"/>
      <c r="DEE2351" s="1452"/>
      <c r="DEF2351" s="1452"/>
      <c r="DEG2351" s="1452"/>
      <c r="DEH2351" s="1452"/>
      <c r="DEI2351" s="1452"/>
      <c r="DEJ2351" s="1452"/>
      <c r="DEK2351" s="1452"/>
      <c r="DEL2351" s="1452"/>
      <c r="DEM2351" s="1452"/>
      <c r="DEN2351" s="1452"/>
      <c r="DEO2351" s="1452"/>
      <c r="DEP2351" s="1452"/>
      <c r="DEQ2351" s="1452"/>
      <c r="DER2351" s="1452"/>
      <c r="DES2351" s="1452"/>
      <c r="DET2351" s="1452"/>
      <c r="DEU2351" s="1452"/>
      <c r="DEV2351" s="1452"/>
      <c r="DEW2351" s="1452"/>
      <c r="DEX2351" s="1452"/>
      <c r="DEY2351" s="1452"/>
      <c r="DEZ2351" s="1452"/>
      <c r="DFA2351" s="1452"/>
      <c r="DFB2351" s="1452"/>
      <c r="DFC2351" s="1452"/>
      <c r="DFD2351" s="1452"/>
      <c r="DFE2351" s="1452"/>
      <c r="DFF2351" s="1452"/>
      <c r="DFG2351" s="1452"/>
      <c r="DFH2351" s="1452"/>
      <c r="DFI2351" s="1452"/>
      <c r="DFJ2351" s="1452"/>
      <c r="DFK2351" s="1452"/>
      <c r="DFL2351" s="1452"/>
      <c r="DFM2351" s="1452"/>
      <c r="DFN2351" s="1452"/>
      <c r="DFO2351" s="1452"/>
      <c r="DFP2351" s="1452"/>
      <c r="DFQ2351" s="1452"/>
      <c r="DFR2351" s="1452"/>
      <c r="DFS2351" s="1452"/>
      <c r="DFT2351" s="1452"/>
      <c r="DFU2351" s="1452"/>
      <c r="DFV2351" s="1452"/>
      <c r="DFW2351" s="1452"/>
      <c r="DFX2351" s="1452"/>
      <c r="DFY2351" s="1452"/>
      <c r="DFZ2351" s="1452"/>
      <c r="DGA2351" s="1452"/>
      <c r="DGB2351" s="1452"/>
      <c r="DGC2351" s="1452"/>
      <c r="DGD2351" s="1452"/>
      <c r="DGE2351" s="1452"/>
      <c r="DGF2351" s="1452"/>
      <c r="DGG2351" s="1452"/>
      <c r="DGH2351" s="1452"/>
      <c r="DGI2351" s="1452"/>
      <c r="DGJ2351" s="1452"/>
      <c r="DGK2351" s="1452"/>
      <c r="DGL2351" s="1452"/>
      <c r="DGM2351" s="1452"/>
      <c r="DGN2351" s="1452"/>
      <c r="DGO2351" s="1452"/>
      <c r="DGP2351" s="1452"/>
      <c r="DGQ2351" s="1452"/>
      <c r="DGR2351" s="1452"/>
      <c r="DGS2351" s="1452"/>
      <c r="DGT2351" s="1452"/>
      <c r="DGU2351" s="1452"/>
      <c r="DGV2351" s="1452"/>
      <c r="DGW2351" s="1452"/>
      <c r="DGX2351" s="1452"/>
      <c r="DGY2351" s="1452"/>
      <c r="DGZ2351" s="1452"/>
      <c r="DHA2351" s="1452"/>
      <c r="DHB2351" s="1452"/>
      <c r="DHC2351" s="1452"/>
      <c r="DHD2351" s="1452"/>
      <c r="DHE2351" s="1452"/>
      <c r="DHF2351" s="1452"/>
      <c r="DHG2351" s="1452"/>
      <c r="DHH2351" s="1452"/>
      <c r="DHI2351" s="1452"/>
      <c r="DHJ2351" s="1452"/>
      <c r="DHK2351" s="1452"/>
      <c r="DHL2351" s="1452"/>
      <c r="DHM2351" s="1452"/>
      <c r="DHN2351" s="1452"/>
      <c r="DHO2351" s="1452"/>
      <c r="DHP2351" s="1452"/>
      <c r="DHQ2351" s="1452"/>
      <c r="DHR2351" s="1452"/>
      <c r="DHS2351" s="1452"/>
      <c r="DHT2351" s="1452"/>
      <c r="DHU2351" s="1452"/>
      <c r="DHV2351" s="1452"/>
      <c r="DHW2351" s="1452"/>
      <c r="DHX2351" s="1452"/>
      <c r="DHY2351" s="1452"/>
      <c r="DHZ2351" s="1452"/>
      <c r="DIA2351" s="1452"/>
      <c r="DIB2351" s="1452"/>
      <c r="DIC2351" s="1452"/>
      <c r="DID2351" s="1452"/>
      <c r="DIE2351" s="1452"/>
      <c r="DIF2351" s="1452"/>
      <c r="DIG2351" s="1452"/>
      <c r="DIH2351" s="1452"/>
      <c r="DII2351" s="1452"/>
      <c r="DIJ2351" s="1452"/>
      <c r="DIK2351" s="1452"/>
      <c r="DIL2351" s="1452"/>
      <c r="DIM2351" s="1452"/>
      <c r="DIN2351" s="1452"/>
      <c r="DIO2351" s="1452"/>
      <c r="DIP2351" s="1452"/>
      <c r="DIQ2351" s="1452"/>
      <c r="DIR2351" s="1452"/>
      <c r="DIS2351" s="1452"/>
      <c r="DIT2351" s="1452"/>
      <c r="DIU2351" s="1452"/>
      <c r="DIV2351" s="1452"/>
      <c r="DIW2351" s="1452"/>
      <c r="DIX2351" s="1452"/>
      <c r="DIY2351" s="1452"/>
      <c r="DIZ2351" s="1452"/>
      <c r="DJA2351" s="1452"/>
      <c r="DJB2351" s="1452"/>
      <c r="DJC2351" s="1452"/>
      <c r="DJD2351" s="1452"/>
      <c r="DJE2351" s="1452"/>
      <c r="DJF2351" s="1452"/>
      <c r="DJG2351" s="1452"/>
      <c r="DJH2351" s="1452"/>
      <c r="DJI2351" s="1452"/>
      <c r="DJJ2351" s="1452"/>
      <c r="DJK2351" s="1452"/>
      <c r="DJL2351" s="1452"/>
      <c r="DJM2351" s="1452"/>
      <c r="DJN2351" s="1452"/>
      <c r="DJO2351" s="1452"/>
      <c r="DJP2351" s="1452"/>
      <c r="DJQ2351" s="1452"/>
      <c r="DJR2351" s="1452"/>
      <c r="DJS2351" s="1452"/>
      <c r="DJT2351" s="1452"/>
      <c r="DJU2351" s="1452"/>
      <c r="DJV2351" s="1452"/>
      <c r="DJW2351" s="1452"/>
      <c r="DJX2351" s="1452"/>
      <c r="DJY2351" s="1452"/>
      <c r="DJZ2351" s="1452"/>
      <c r="DKA2351" s="1452"/>
      <c r="DKB2351" s="1452"/>
      <c r="DKC2351" s="1452"/>
      <c r="DKD2351" s="1452"/>
      <c r="DKE2351" s="1452"/>
      <c r="DKF2351" s="1452"/>
      <c r="DKG2351" s="1452"/>
      <c r="DKH2351" s="1452"/>
      <c r="DKI2351" s="1452"/>
      <c r="DKJ2351" s="1452"/>
      <c r="DKK2351" s="1452"/>
      <c r="DKL2351" s="1452"/>
      <c r="DKM2351" s="1452"/>
      <c r="DKN2351" s="1452"/>
      <c r="DKO2351" s="1452"/>
      <c r="DKP2351" s="1452"/>
      <c r="DKQ2351" s="1452"/>
      <c r="DKR2351" s="1452"/>
      <c r="DKS2351" s="1452"/>
      <c r="DKT2351" s="1452"/>
      <c r="DKU2351" s="1452"/>
      <c r="DKV2351" s="1452"/>
      <c r="DKW2351" s="1452"/>
      <c r="DKX2351" s="1452"/>
      <c r="DKY2351" s="1452"/>
      <c r="DKZ2351" s="1452"/>
      <c r="DLA2351" s="1452"/>
      <c r="DLB2351" s="1452"/>
      <c r="DLC2351" s="1452"/>
      <c r="DLD2351" s="1452"/>
      <c r="DLE2351" s="1452"/>
      <c r="DLF2351" s="1452"/>
      <c r="DLG2351" s="1452"/>
      <c r="DLH2351" s="1452"/>
      <c r="DLI2351" s="1452"/>
      <c r="DLJ2351" s="1452"/>
      <c r="DLK2351" s="1452"/>
      <c r="DLL2351" s="1452"/>
      <c r="DLM2351" s="1452"/>
      <c r="DLN2351" s="1452"/>
      <c r="DLO2351" s="1452"/>
      <c r="DLP2351" s="1452"/>
      <c r="DLQ2351" s="1452"/>
      <c r="DLR2351" s="1452"/>
      <c r="DLS2351" s="1452"/>
      <c r="DLT2351" s="1452"/>
      <c r="DLU2351" s="1452"/>
      <c r="DLV2351" s="1452"/>
      <c r="DLW2351" s="1452"/>
      <c r="DLX2351" s="1452"/>
      <c r="DLY2351" s="1452"/>
      <c r="DLZ2351" s="1452"/>
      <c r="DMA2351" s="1452"/>
      <c r="DMB2351" s="1452"/>
      <c r="DMC2351" s="1452"/>
      <c r="DMD2351" s="1452"/>
      <c r="DME2351" s="1452"/>
      <c r="DMF2351" s="1452"/>
      <c r="DMG2351" s="1452"/>
      <c r="DMH2351" s="1452"/>
      <c r="DMI2351" s="1452"/>
      <c r="DMJ2351" s="1452"/>
      <c r="DMK2351" s="1452"/>
      <c r="DML2351" s="1452"/>
      <c r="DMM2351" s="1452"/>
      <c r="DMN2351" s="1452"/>
      <c r="DMO2351" s="1452"/>
      <c r="DMP2351" s="1452"/>
      <c r="DMQ2351" s="1452"/>
      <c r="DMR2351" s="1452"/>
      <c r="DMS2351" s="1452"/>
      <c r="DMT2351" s="1452"/>
      <c r="DMU2351" s="1452"/>
      <c r="DMV2351" s="1452"/>
      <c r="DMW2351" s="1452"/>
      <c r="DMX2351" s="1452"/>
      <c r="DMY2351" s="1452"/>
      <c r="DMZ2351" s="1452"/>
      <c r="DNA2351" s="1452"/>
      <c r="DNB2351" s="1452"/>
      <c r="DNC2351" s="1452"/>
      <c r="DND2351" s="1452"/>
      <c r="DNE2351" s="1452"/>
      <c r="DNF2351" s="1452"/>
      <c r="DNG2351" s="1452"/>
      <c r="DNH2351" s="1452"/>
      <c r="DNI2351" s="1452"/>
      <c r="DNJ2351" s="1452"/>
      <c r="DNK2351" s="1452"/>
      <c r="DNL2351" s="1452"/>
      <c r="DNM2351" s="1452"/>
      <c r="DNN2351" s="1452"/>
      <c r="DNO2351" s="1452"/>
      <c r="DNP2351" s="1452"/>
      <c r="DNQ2351" s="1452"/>
      <c r="DNR2351" s="1452"/>
      <c r="DNS2351" s="1452"/>
      <c r="DNT2351" s="1452"/>
      <c r="DNU2351" s="1452"/>
      <c r="DNV2351" s="1452"/>
      <c r="DNW2351" s="1452"/>
      <c r="DNX2351" s="1452"/>
      <c r="DNY2351" s="1452"/>
      <c r="DNZ2351" s="1452"/>
      <c r="DOA2351" s="1452"/>
      <c r="DOB2351" s="1452"/>
      <c r="DOC2351" s="1452"/>
      <c r="DOD2351" s="1452"/>
      <c r="DOE2351" s="1452"/>
      <c r="DOF2351" s="1452"/>
      <c r="DOG2351" s="1452"/>
      <c r="DOH2351" s="1452"/>
      <c r="DOI2351" s="1452"/>
      <c r="DOJ2351" s="1452"/>
      <c r="DOK2351" s="1452"/>
      <c r="DOL2351" s="1452"/>
      <c r="DOM2351" s="1452"/>
      <c r="DON2351" s="1452"/>
      <c r="DOO2351" s="1452"/>
      <c r="DOP2351" s="1452"/>
      <c r="DOQ2351" s="1452"/>
      <c r="DOR2351" s="1452"/>
      <c r="DOS2351" s="1452"/>
      <c r="DOT2351" s="1452"/>
      <c r="DOU2351" s="1452"/>
      <c r="DOV2351" s="1452"/>
      <c r="DOW2351" s="1452"/>
      <c r="DOX2351" s="1452"/>
      <c r="DOY2351" s="1452"/>
      <c r="DOZ2351" s="1452"/>
      <c r="DPA2351" s="1452"/>
      <c r="DPB2351" s="1452"/>
      <c r="DPC2351" s="1452"/>
      <c r="DPD2351" s="1452"/>
      <c r="DPE2351" s="1452"/>
      <c r="DPF2351" s="1452"/>
      <c r="DPG2351" s="1452"/>
      <c r="DPH2351" s="1452"/>
      <c r="DPI2351" s="1452"/>
      <c r="DPJ2351" s="1452"/>
      <c r="DPK2351" s="1452"/>
      <c r="DPL2351" s="1452"/>
      <c r="DPM2351" s="1452"/>
      <c r="DPN2351" s="1452"/>
      <c r="DPO2351" s="1452"/>
      <c r="DPP2351" s="1452"/>
      <c r="DPQ2351" s="1452"/>
      <c r="DPR2351" s="1452"/>
      <c r="DPS2351" s="1452"/>
      <c r="DPT2351" s="1452"/>
      <c r="DPU2351" s="1452"/>
      <c r="DPV2351" s="1452"/>
      <c r="DPW2351" s="1452"/>
      <c r="DPX2351" s="1452"/>
      <c r="DPY2351" s="1452"/>
      <c r="DPZ2351" s="1452"/>
      <c r="DQA2351" s="1452"/>
      <c r="DQB2351" s="1452"/>
      <c r="DQC2351" s="1452"/>
      <c r="DQD2351" s="1452"/>
      <c r="DQE2351" s="1452"/>
      <c r="DQF2351" s="1452"/>
      <c r="DQG2351" s="1452"/>
      <c r="DQH2351" s="1452"/>
      <c r="DQI2351" s="1452"/>
      <c r="DQJ2351" s="1452"/>
      <c r="DQK2351" s="1452"/>
      <c r="DQL2351" s="1452"/>
      <c r="DQM2351" s="1452"/>
      <c r="DQN2351" s="1452"/>
      <c r="DQO2351" s="1452"/>
      <c r="DQP2351" s="1452"/>
      <c r="DQQ2351" s="1452"/>
      <c r="DQR2351" s="1452"/>
      <c r="DQS2351" s="1452"/>
      <c r="DQT2351" s="1452"/>
      <c r="DQU2351" s="1452"/>
      <c r="DQV2351" s="1452"/>
      <c r="DQW2351" s="1452"/>
      <c r="DQX2351" s="1452"/>
      <c r="DQY2351" s="1452"/>
      <c r="DQZ2351" s="1452"/>
      <c r="DRA2351" s="1452"/>
      <c r="DRB2351" s="1452"/>
      <c r="DRC2351" s="1452"/>
      <c r="DRD2351" s="1452"/>
      <c r="DRE2351" s="1452"/>
      <c r="DRF2351" s="1452"/>
      <c r="DRG2351" s="1452"/>
      <c r="DRH2351" s="1452"/>
      <c r="DRI2351" s="1452"/>
      <c r="DRJ2351" s="1452"/>
      <c r="DRK2351" s="1452"/>
      <c r="DRL2351" s="1452"/>
      <c r="DRM2351" s="1452"/>
      <c r="DRN2351" s="1452"/>
      <c r="DRO2351" s="1452"/>
      <c r="DRP2351" s="1452"/>
      <c r="DRQ2351" s="1452"/>
      <c r="DRR2351" s="1452"/>
      <c r="DRS2351" s="1452"/>
      <c r="DRT2351" s="1452"/>
      <c r="DRU2351" s="1452"/>
      <c r="DRV2351" s="1452"/>
      <c r="DRW2351" s="1452"/>
      <c r="DRX2351" s="1452"/>
      <c r="DRY2351" s="1452"/>
      <c r="DRZ2351" s="1452"/>
      <c r="DSA2351" s="1452"/>
      <c r="DSB2351" s="1452"/>
      <c r="DSC2351" s="1452"/>
      <c r="DSD2351" s="1452"/>
      <c r="DSE2351" s="1452"/>
      <c r="DSF2351" s="1452"/>
      <c r="DSG2351" s="1452"/>
      <c r="DSH2351" s="1452"/>
      <c r="DSI2351" s="1452"/>
      <c r="DSJ2351" s="1452"/>
      <c r="DSK2351" s="1452"/>
      <c r="DSL2351" s="1452"/>
      <c r="DSM2351" s="1452"/>
      <c r="DSN2351" s="1452"/>
      <c r="DSO2351" s="1452"/>
      <c r="DSP2351" s="1452"/>
      <c r="DSQ2351" s="1452"/>
      <c r="DSR2351" s="1452"/>
      <c r="DSS2351" s="1452"/>
      <c r="DST2351" s="1452"/>
      <c r="DSU2351" s="1452"/>
      <c r="DSV2351" s="1452"/>
      <c r="DSW2351" s="1452"/>
      <c r="DSX2351" s="1452"/>
      <c r="DSY2351" s="1452"/>
      <c r="DSZ2351" s="1452"/>
      <c r="DTA2351" s="1452"/>
      <c r="DTB2351" s="1452"/>
      <c r="DTC2351" s="1452"/>
      <c r="DTD2351" s="1452"/>
      <c r="DTE2351" s="1452"/>
      <c r="DTF2351" s="1452"/>
      <c r="DTG2351" s="1452"/>
      <c r="DTH2351" s="1452"/>
      <c r="DTI2351" s="1452"/>
      <c r="DTJ2351" s="1452"/>
      <c r="DTK2351" s="1452"/>
      <c r="DTL2351" s="1452"/>
      <c r="DTM2351" s="1452"/>
      <c r="DTN2351" s="1452"/>
      <c r="DTO2351" s="1452"/>
      <c r="DTP2351" s="1452"/>
      <c r="DTQ2351" s="1452"/>
      <c r="DTR2351" s="1452"/>
      <c r="DTS2351" s="1452"/>
      <c r="DTT2351" s="1452"/>
      <c r="DTU2351" s="1452"/>
      <c r="DTV2351" s="1452"/>
      <c r="DTW2351" s="1452"/>
      <c r="DTX2351" s="1452"/>
      <c r="DTY2351" s="1452"/>
      <c r="DTZ2351" s="1452"/>
      <c r="DUA2351" s="1452"/>
      <c r="DUB2351" s="1452"/>
      <c r="DUC2351" s="1452"/>
      <c r="DUD2351" s="1452"/>
      <c r="DUE2351" s="1452"/>
      <c r="DUF2351" s="1452"/>
      <c r="DUG2351" s="1452"/>
      <c r="DUH2351" s="1452"/>
      <c r="DUI2351" s="1452"/>
      <c r="DUJ2351" s="1452"/>
      <c r="DUK2351" s="1452"/>
      <c r="DUL2351" s="1452"/>
      <c r="DUM2351" s="1452"/>
      <c r="DUN2351" s="1452"/>
      <c r="DUO2351" s="1452"/>
      <c r="DUP2351" s="1452"/>
      <c r="DUQ2351" s="1452"/>
      <c r="DUR2351" s="1452"/>
      <c r="DUS2351" s="1452"/>
      <c r="DUT2351" s="1452"/>
      <c r="DUU2351" s="1452"/>
      <c r="DUV2351" s="1452"/>
      <c r="DUW2351" s="1452"/>
      <c r="DUX2351" s="1452"/>
      <c r="DUY2351" s="1452"/>
      <c r="DUZ2351" s="1452"/>
      <c r="DVA2351" s="1452"/>
      <c r="DVB2351" s="1452"/>
      <c r="DVC2351" s="1452"/>
      <c r="DVD2351" s="1452"/>
      <c r="DVE2351" s="1452"/>
      <c r="DVF2351" s="1452"/>
      <c r="DVG2351" s="1452"/>
      <c r="DVH2351" s="1452"/>
      <c r="DVI2351" s="1452"/>
      <c r="DVJ2351" s="1452"/>
      <c r="DVK2351" s="1452"/>
      <c r="DVL2351" s="1452"/>
      <c r="DVM2351" s="1452"/>
      <c r="DVN2351" s="1452"/>
      <c r="DVO2351" s="1452"/>
      <c r="DVP2351" s="1452"/>
      <c r="DVQ2351" s="1452"/>
      <c r="DVR2351" s="1452"/>
      <c r="DVS2351" s="1452"/>
      <c r="DVT2351" s="1452"/>
      <c r="DVU2351" s="1452"/>
      <c r="DVV2351" s="1452"/>
      <c r="DVW2351" s="1452"/>
      <c r="DVX2351" s="1452"/>
      <c r="DVY2351" s="1452"/>
      <c r="DVZ2351" s="1452"/>
      <c r="DWA2351" s="1452"/>
      <c r="DWB2351" s="1452"/>
      <c r="DWC2351" s="1452"/>
      <c r="DWD2351" s="1452"/>
      <c r="DWE2351" s="1452"/>
      <c r="DWF2351" s="1452"/>
      <c r="DWG2351" s="1452"/>
      <c r="DWH2351" s="1452"/>
      <c r="DWI2351" s="1452"/>
      <c r="DWJ2351" s="1452"/>
      <c r="DWK2351" s="1452"/>
      <c r="DWL2351" s="1452"/>
      <c r="DWM2351" s="1452"/>
      <c r="DWN2351" s="1452"/>
      <c r="DWO2351" s="1452"/>
      <c r="DWP2351" s="1452"/>
      <c r="DWQ2351" s="1452"/>
      <c r="DWR2351" s="1452"/>
      <c r="DWS2351" s="1452"/>
      <c r="DWT2351" s="1452"/>
      <c r="DWU2351" s="1452"/>
      <c r="DWV2351" s="1452"/>
      <c r="DWW2351" s="1452"/>
      <c r="DWX2351" s="1452"/>
      <c r="DWY2351" s="1452"/>
      <c r="DWZ2351" s="1452"/>
      <c r="DXA2351" s="1452"/>
      <c r="DXB2351" s="1452"/>
      <c r="DXC2351" s="1452"/>
      <c r="DXD2351" s="1452"/>
      <c r="DXE2351" s="1452"/>
      <c r="DXF2351" s="1452"/>
      <c r="DXG2351" s="1452"/>
      <c r="DXH2351" s="1452"/>
      <c r="DXI2351" s="1452"/>
      <c r="DXJ2351" s="1452"/>
      <c r="DXK2351" s="1452"/>
      <c r="DXL2351" s="1452"/>
      <c r="DXM2351" s="1452"/>
      <c r="DXN2351" s="1452"/>
      <c r="DXO2351" s="1452"/>
      <c r="DXP2351" s="1452"/>
      <c r="DXQ2351" s="1452"/>
      <c r="DXR2351" s="1452"/>
      <c r="DXS2351" s="1452"/>
      <c r="DXT2351" s="1452"/>
      <c r="DXU2351" s="1452"/>
      <c r="DXV2351" s="1452"/>
      <c r="DXW2351" s="1452"/>
      <c r="DXX2351" s="1452"/>
      <c r="DXY2351" s="1452"/>
      <c r="DXZ2351" s="1452"/>
      <c r="DYA2351" s="1452"/>
      <c r="DYB2351" s="1452"/>
      <c r="DYC2351" s="1452"/>
      <c r="DYD2351" s="1452"/>
      <c r="DYE2351" s="1452"/>
      <c r="DYF2351" s="1452"/>
      <c r="DYG2351" s="1452"/>
      <c r="DYH2351" s="1452"/>
      <c r="DYI2351" s="1452"/>
      <c r="DYJ2351" s="1452"/>
      <c r="DYK2351" s="1452"/>
      <c r="DYL2351" s="1452"/>
      <c r="DYM2351" s="1452"/>
      <c r="DYN2351" s="1452"/>
      <c r="DYO2351" s="1452"/>
      <c r="DYP2351" s="1452"/>
      <c r="DYQ2351" s="1452"/>
      <c r="DYR2351" s="1452"/>
      <c r="DYS2351" s="1452"/>
      <c r="DYT2351" s="1452"/>
      <c r="DYU2351" s="1452"/>
      <c r="DYV2351" s="1452"/>
      <c r="DYW2351" s="1452"/>
      <c r="DYX2351" s="1452"/>
      <c r="DYY2351" s="1452"/>
      <c r="DYZ2351" s="1452"/>
      <c r="DZA2351" s="1452"/>
      <c r="DZB2351" s="1452"/>
      <c r="DZC2351" s="1452"/>
      <c r="DZD2351" s="1452"/>
      <c r="DZE2351" s="1452"/>
      <c r="DZF2351" s="1452"/>
      <c r="DZG2351" s="1452"/>
      <c r="DZH2351" s="1452"/>
      <c r="DZI2351" s="1452"/>
      <c r="DZJ2351" s="1452"/>
      <c r="DZK2351" s="1452"/>
      <c r="DZL2351" s="1452"/>
      <c r="DZM2351" s="1452"/>
      <c r="DZN2351" s="1452"/>
      <c r="DZO2351" s="1452"/>
      <c r="DZP2351" s="1452"/>
      <c r="DZQ2351" s="1452"/>
      <c r="DZR2351" s="1452"/>
      <c r="DZS2351" s="1452"/>
      <c r="DZT2351" s="1452"/>
      <c r="DZU2351" s="1452"/>
      <c r="DZV2351" s="1452"/>
      <c r="DZW2351" s="1452"/>
      <c r="DZX2351" s="1452"/>
      <c r="DZY2351" s="1452"/>
      <c r="DZZ2351" s="1452"/>
      <c r="EAA2351" s="1452"/>
      <c r="EAB2351" s="1452"/>
      <c r="EAC2351" s="1452"/>
      <c r="EAD2351" s="1452"/>
      <c r="EAE2351" s="1452"/>
      <c r="EAF2351" s="1452"/>
      <c r="EAG2351" s="1452"/>
      <c r="EAH2351" s="1452"/>
      <c r="EAI2351" s="1452"/>
      <c r="EAJ2351" s="1452"/>
      <c r="EAK2351" s="1452"/>
      <c r="EAL2351" s="1452"/>
      <c r="EAM2351" s="1452"/>
      <c r="EAN2351" s="1452"/>
      <c r="EAO2351" s="1452"/>
      <c r="EAP2351" s="1452"/>
      <c r="EAQ2351" s="1452"/>
      <c r="EAR2351" s="1452"/>
      <c r="EAS2351" s="1452"/>
      <c r="EAT2351" s="1452"/>
      <c r="EAU2351" s="1452"/>
      <c r="EAV2351" s="1452"/>
      <c r="EAW2351" s="1452"/>
      <c r="EAX2351" s="1452"/>
      <c r="EAY2351" s="1452"/>
      <c r="EAZ2351" s="1452"/>
      <c r="EBA2351" s="1452"/>
      <c r="EBB2351" s="1452"/>
      <c r="EBC2351" s="1452"/>
      <c r="EBD2351" s="1452"/>
      <c r="EBE2351" s="1452"/>
      <c r="EBF2351" s="1452"/>
      <c r="EBG2351" s="1452"/>
      <c r="EBH2351" s="1452"/>
      <c r="EBI2351" s="1452"/>
      <c r="EBJ2351" s="1452"/>
      <c r="EBK2351" s="1452"/>
      <c r="EBL2351" s="1452"/>
      <c r="EBM2351" s="1452"/>
      <c r="EBN2351" s="1452"/>
      <c r="EBO2351" s="1452"/>
      <c r="EBP2351" s="1452"/>
      <c r="EBQ2351" s="1452"/>
      <c r="EBR2351" s="1452"/>
      <c r="EBS2351" s="1452"/>
      <c r="EBT2351" s="1452"/>
      <c r="EBU2351" s="1452"/>
      <c r="EBV2351" s="1452"/>
      <c r="EBW2351" s="1452"/>
      <c r="EBX2351" s="1452"/>
      <c r="EBY2351" s="1452"/>
      <c r="EBZ2351" s="1452"/>
      <c r="ECA2351" s="1452"/>
      <c r="ECB2351" s="1452"/>
      <c r="ECC2351" s="1452"/>
      <c r="ECD2351" s="1452"/>
      <c r="ECE2351" s="1452"/>
      <c r="ECF2351" s="1452"/>
      <c r="ECG2351" s="1452"/>
      <c r="ECH2351" s="1452"/>
      <c r="ECI2351" s="1452"/>
      <c r="ECJ2351" s="1452"/>
      <c r="ECK2351" s="1452"/>
      <c r="ECL2351" s="1452"/>
      <c r="ECM2351" s="1452"/>
      <c r="ECN2351" s="1452"/>
      <c r="ECO2351" s="1452"/>
      <c r="ECP2351" s="1452"/>
      <c r="ECQ2351" s="1452"/>
      <c r="ECR2351" s="1452"/>
      <c r="ECS2351" s="1452"/>
      <c r="ECT2351" s="1452"/>
      <c r="ECU2351" s="1452"/>
      <c r="ECV2351" s="1452"/>
      <c r="ECW2351" s="1452"/>
      <c r="ECX2351" s="1452"/>
      <c r="ECY2351" s="1452"/>
      <c r="ECZ2351" s="1452"/>
      <c r="EDA2351" s="1452"/>
      <c r="EDB2351" s="1452"/>
      <c r="EDC2351" s="1452"/>
      <c r="EDD2351" s="1452"/>
      <c r="EDE2351" s="1452"/>
      <c r="EDF2351" s="1452"/>
      <c r="EDG2351" s="1452"/>
      <c r="EDH2351" s="1452"/>
      <c r="EDI2351" s="1452"/>
      <c r="EDJ2351" s="1452"/>
      <c r="EDK2351" s="1452"/>
      <c r="EDL2351" s="1452"/>
      <c r="EDM2351" s="1452"/>
      <c r="EDN2351" s="1452"/>
      <c r="EDO2351" s="1452"/>
      <c r="EDP2351" s="1452"/>
      <c r="EDQ2351" s="1452"/>
      <c r="EDR2351" s="1452"/>
      <c r="EDS2351" s="1452"/>
      <c r="EDT2351" s="1452"/>
      <c r="EDU2351" s="1452"/>
      <c r="EDV2351" s="1452"/>
      <c r="EDW2351" s="1452"/>
      <c r="EDX2351" s="1452"/>
      <c r="EDY2351" s="1452"/>
      <c r="EDZ2351" s="1452"/>
      <c r="EEA2351" s="1452"/>
      <c r="EEB2351" s="1452"/>
      <c r="EEC2351" s="1452"/>
      <c r="EED2351" s="1452"/>
      <c r="EEE2351" s="1452"/>
      <c r="EEF2351" s="1452"/>
      <c r="EEG2351" s="1452"/>
      <c r="EEH2351" s="1452"/>
      <c r="EEI2351" s="1452"/>
      <c r="EEJ2351" s="1452"/>
      <c r="EEK2351" s="1452"/>
      <c r="EEL2351" s="1452"/>
      <c r="EEM2351" s="1452"/>
      <c r="EEN2351" s="1452"/>
      <c r="EEO2351" s="1452"/>
      <c r="EEP2351" s="1452"/>
      <c r="EEQ2351" s="1452"/>
      <c r="EER2351" s="1452"/>
      <c r="EES2351" s="1452"/>
      <c r="EET2351" s="1452"/>
      <c r="EEU2351" s="1452"/>
      <c r="EEV2351" s="1452"/>
      <c r="EEW2351" s="1452"/>
      <c r="EEX2351" s="1452"/>
      <c r="EEY2351" s="1452"/>
      <c r="EEZ2351" s="1452"/>
      <c r="EFA2351" s="1452"/>
      <c r="EFB2351" s="1452"/>
      <c r="EFC2351" s="1452"/>
      <c r="EFD2351" s="1452"/>
      <c r="EFE2351" s="1452"/>
      <c r="EFF2351" s="1452"/>
      <c r="EFG2351" s="1452"/>
      <c r="EFH2351" s="1452"/>
      <c r="EFI2351" s="1452"/>
      <c r="EFJ2351" s="1452"/>
      <c r="EFK2351" s="1452"/>
      <c r="EFL2351" s="1452"/>
      <c r="EFM2351" s="1452"/>
      <c r="EFN2351" s="1452"/>
      <c r="EFO2351" s="1452"/>
      <c r="EFP2351" s="1452"/>
      <c r="EFQ2351" s="1452"/>
      <c r="EFR2351" s="1452"/>
      <c r="EFS2351" s="1452"/>
      <c r="EFT2351" s="1452"/>
      <c r="EFU2351" s="1452"/>
      <c r="EFV2351" s="1452"/>
      <c r="EFW2351" s="1452"/>
      <c r="EFX2351" s="1452"/>
      <c r="EFY2351" s="1452"/>
      <c r="EFZ2351" s="1452"/>
      <c r="EGA2351" s="1452"/>
      <c r="EGB2351" s="1452"/>
      <c r="EGC2351" s="1452"/>
      <c r="EGD2351" s="1452"/>
      <c r="EGE2351" s="1452"/>
      <c r="EGF2351" s="1452"/>
      <c r="EGG2351" s="1452"/>
      <c r="EGH2351" s="1452"/>
      <c r="EGI2351" s="1452"/>
      <c r="EGJ2351" s="1452"/>
      <c r="EGK2351" s="1452"/>
      <c r="EGL2351" s="1452"/>
      <c r="EGM2351" s="1452"/>
      <c r="EGN2351" s="1452"/>
      <c r="EGO2351" s="1452"/>
      <c r="EGP2351" s="1452"/>
      <c r="EGQ2351" s="1452"/>
      <c r="EGR2351" s="1452"/>
      <c r="EGS2351" s="1452"/>
      <c r="EGT2351" s="1452"/>
      <c r="EGU2351" s="1452"/>
      <c r="EGV2351" s="1452"/>
      <c r="EGW2351" s="1452"/>
      <c r="EGX2351" s="1452"/>
      <c r="EGY2351" s="1452"/>
      <c r="EGZ2351" s="1452"/>
      <c r="EHA2351" s="1452"/>
      <c r="EHB2351" s="1452"/>
      <c r="EHC2351" s="1452"/>
      <c r="EHD2351" s="1452"/>
      <c r="EHE2351" s="1452"/>
      <c r="EHF2351" s="1452"/>
      <c r="EHG2351" s="1452"/>
      <c r="EHH2351" s="1452"/>
      <c r="EHI2351" s="1452"/>
      <c r="EHJ2351" s="1452"/>
      <c r="EHK2351" s="1452"/>
      <c r="EHL2351" s="1452"/>
      <c r="EHM2351" s="1452"/>
      <c r="EHN2351" s="1452"/>
      <c r="EHO2351" s="1452"/>
      <c r="EHP2351" s="1452"/>
      <c r="EHQ2351" s="1452"/>
      <c r="EHR2351" s="1452"/>
      <c r="EHS2351" s="1452"/>
      <c r="EHT2351" s="1452"/>
      <c r="EHU2351" s="1452"/>
      <c r="EHV2351" s="1452"/>
      <c r="EHW2351" s="1452"/>
      <c r="EHX2351" s="1452"/>
      <c r="EHY2351" s="1452"/>
      <c r="EHZ2351" s="1452"/>
      <c r="EIA2351" s="1452"/>
      <c r="EIB2351" s="1452"/>
      <c r="EIC2351" s="1452"/>
      <c r="EID2351" s="1452"/>
      <c r="EIE2351" s="1452"/>
      <c r="EIF2351" s="1452"/>
      <c r="EIG2351" s="1452"/>
      <c r="EIH2351" s="1452"/>
      <c r="EII2351" s="1452"/>
      <c r="EIJ2351" s="1452"/>
      <c r="EIK2351" s="1452"/>
      <c r="EIL2351" s="1452"/>
      <c r="EIM2351" s="1452"/>
      <c r="EIN2351" s="1452"/>
      <c r="EIO2351" s="1452"/>
      <c r="EIP2351" s="1452"/>
      <c r="EIQ2351" s="1452"/>
      <c r="EIR2351" s="1452"/>
      <c r="EIS2351" s="1452"/>
      <c r="EIT2351" s="1452"/>
      <c r="EIU2351" s="1452"/>
      <c r="EIV2351" s="1452"/>
      <c r="EIW2351" s="1452"/>
      <c r="EIX2351" s="1452"/>
      <c r="EIY2351" s="1452"/>
      <c r="EIZ2351" s="1452"/>
      <c r="EJA2351" s="1452"/>
      <c r="EJB2351" s="1452"/>
      <c r="EJC2351" s="1452"/>
      <c r="EJD2351" s="1452"/>
      <c r="EJE2351" s="1452"/>
      <c r="EJF2351" s="1452"/>
      <c r="EJG2351" s="1452"/>
      <c r="EJH2351" s="1452"/>
      <c r="EJI2351" s="1452"/>
      <c r="EJJ2351" s="1452"/>
      <c r="EJK2351" s="1452"/>
      <c r="EJL2351" s="1452"/>
      <c r="EJM2351" s="1452"/>
      <c r="EJN2351" s="1452"/>
      <c r="EJO2351" s="1452"/>
      <c r="EJP2351" s="1452"/>
      <c r="EJQ2351" s="1452"/>
      <c r="EJR2351" s="1452"/>
      <c r="EJS2351" s="1452"/>
      <c r="EJT2351" s="1452"/>
      <c r="EJU2351" s="1452"/>
      <c r="EJV2351" s="1452"/>
      <c r="EJW2351" s="1452"/>
      <c r="EJX2351" s="1452"/>
      <c r="EJY2351" s="1452"/>
      <c r="EJZ2351" s="1452"/>
      <c r="EKA2351" s="1452"/>
      <c r="EKB2351" s="1452"/>
      <c r="EKC2351" s="1452"/>
      <c r="EKD2351" s="1452"/>
      <c r="EKE2351" s="1452"/>
      <c r="EKF2351" s="1452"/>
      <c r="EKG2351" s="1452"/>
      <c r="EKH2351" s="1452"/>
      <c r="EKI2351" s="1452"/>
      <c r="EKJ2351" s="1452"/>
      <c r="EKK2351" s="1452"/>
      <c r="EKL2351" s="1452"/>
      <c r="EKM2351" s="1452"/>
      <c r="EKN2351" s="1452"/>
      <c r="EKO2351" s="1452"/>
      <c r="EKP2351" s="1452"/>
      <c r="EKQ2351" s="1452"/>
      <c r="EKR2351" s="1452"/>
      <c r="EKS2351" s="1452"/>
      <c r="EKT2351" s="1452"/>
      <c r="EKU2351" s="1452"/>
      <c r="EKV2351" s="1452"/>
      <c r="EKW2351" s="1452"/>
      <c r="EKX2351" s="1452"/>
      <c r="EKY2351" s="1452"/>
      <c r="EKZ2351" s="1452"/>
      <c r="ELA2351" s="1452"/>
      <c r="ELB2351" s="1452"/>
      <c r="ELC2351" s="1452"/>
      <c r="ELD2351" s="1452"/>
      <c r="ELE2351" s="1452"/>
      <c r="ELF2351" s="1452"/>
      <c r="ELG2351" s="1452"/>
      <c r="ELH2351" s="1452"/>
      <c r="ELI2351" s="1452"/>
      <c r="ELJ2351" s="1452"/>
      <c r="ELK2351" s="1452"/>
      <c r="ELL2351" s="1452"/>
      <c r="ELM2351" s="1452"/>
      <c r="ELN2351" s="1452"/>
      <c r="ELO2351" s="1452"/>
      <c r="ELP2351" s="1452"/>
      <c r="ELQ2351" s="1452"/>
      <c r="ELR2351" s="1452"/>
      <c r="ELS2351" s="1452"/>
      <c r="ELT2351" s="1452"/>
      <c r="ELU2351" s="1452"/>
      <c r="ELV2351" s="1452"/>
      <c r="ELW2351" s="1452"/>
      <c r="ELX2351" s="1452"/>
      <c r="ELY2351" s="1452"/>
      <c r="ELZ2351" s="1452"/>
      <c r="EMA2351" s="1452"/>
      <c r="EMB2351" s="1452"/>
      <c r="EMC2351" s="1452"/>
      <c r="EMD2351" s="1452"/>
      <c r="EME2351" s="1452"/>
      <c r="EMF2351" s="1452"/>
      <c r="EMG2351" s="1452"/>
      <c r="EMH2351" s="1452"/>
      <c r="EMI2351" s="1452"/>
      <c r="EMJ2351" s="1452"/>
      <c r="EMK2351" s="1452"/>
      <c r="EML2351" s="1452"/>
      <c r="EMM2351" s="1452"/>
      <c r="EMN2351" s="1452"/>
      <c r="EMO2351" s="1452"/>
      <c r="EMP2351" s="1452"/>
      <c r="EMQ2351" s="1452"/>
      <c r="EMR2351" s="1452"/>
      <c r="EMS2351" s="1452"/>
      <c r="EMT2351" s="1452"/>
      <c r="EMU2351" s="1452"/>
      <c r="EMV2351" s="1452"/>
      <c r="EMW2351" s="1452"/>
      <c r="EMX2351" s="1452"/>
      <c r="EMY2351" s="1452"/>
      <c r="EMZ2351" s="1452"/>
      <c r="ENA2351" s="1452"/>
      <c r="ENB2351" s="1452"/>
      <c r="ENC2351" s="1452"/>
      <c r="END2351" s="1452"/>
      <c r="ENE2351" s="1452"/>
      <c r="ENF2351" s="1452"/>
      <c r="ENG2351" s="1452"/>
      <c r="ENH2351" s="1452"/>
      <c r="ENI2351" s="1452"/>
      <c r="ENJ2351" s="1452"/>
      <c r="ENK2351" s="1452"/>
      <c r="ENL2351" s="1452"/>
      <c r="ENM2351" s="1452"/>
      <c r="ENN2351" s="1452"/>
      <c r="ENO2351" s="1452"/>
      <c r="ENP2351" s="1452"/>
      <c r="ENQ2351" s="1452"/>
      <c r="ENR2351" s="1452"/>
      <c r="ENS2351" s="1452"/>
      <c r="ENT2351" s="1452"/>
      <c r="ENU2351" s="1452"/>
      <c r="ENV2351" s="1452"/>
      <c r="ENW2351" s="1452"/>
      <c r="ENX2351" s="1452"/>
      <c r="ENY2351" s="1452"/>
      <c r="ENZ2351" s="1452"/>
      <c r="EOA2351" s="1452"/>
      <c r="EOB2351" s="1452"/>
      <c r="EOC2351" s="1452"/>
      <c r="EOD2351" s="1452"/>
      <c r="EOE2351" s="1452"/>
      <c r="EOF2351" s="1452"/>
      <c r="EOG2351" s="1452"/>
      <c r="EOH2351" s="1452"/>
      <c r="EOI2351" s="1452"/>
      <c r="EOJ2351" s="1452"/>
      <c r="EOK2351" s="1452"/>
      <c r="EOL2351" s="1452"/>
      <c r="EOM2351" s="1452"/>
      <c r="EON2351" s="1452"/>
      <c r="EOO2351" s="1452"/>
      <c r="EOP2351" s="1452"/>
      <c r="EOQ2351" s="1452"/>
      <c r="EOR2351" s="1452"/>
      <c r="EOS2351" s="1452"/>
      <c r="EOT2351" s="1452"/>
      <c r="EOU2351" s="1452"/>
      <c r="EOV2351" s="1452"/>
      <c r="EOW2351" s="1452"/>
      <c r="EOX2351" s="1452"/>
      <c r="EOY2351" s="1452"/>
      <c r="EOZ2351" s="1452"/>
      <c r="EPA2351" s="1452"/>
      <c r="EPB2351" s="1452"/>
      <c r="EPC2351" s="1452"/>
      <c r="EPD2351" s="1452"/>
      <c r="EPE2351" s="1452"/>
      <c r="EPF2351" s="1452"/>
      <c r="EPG2351" s="1452"/>
      <c r="EPH2351" s="1452"/>
      <c r="EPI2351" s="1452"/>
      <c r="EPJ2351" s="1452"/>
      <c r="EPK2351" s="1452"/>
      <c r="EPL2351" s="1452"/>
      <c r="EPM2351" s="1452"/>
      <c r="EPN2351" s="1452"/>
      <c r="EPO2351" s="1452"/>
      <c r="EPP2351" s="1452"/>
      <c r="EPQ2351" s="1452"/>
      <c r="EPR2351" s="1452"/>
      <c r="EPS2351" s="1452"/>
      <c r="EPT2351" s="1452"/>
      <c r="EPU2351" s="1452"/>
      <c r="EPV2351" s="1452"/>
      <c r="EPW2351" s="1452"/>
      <c r="EPX2351" s="1452"/>
      <c r="EPY2351" s="1452"/>
      <c r="EPZ2351" s="1452"/>
      <c r="EQA2351" s="1452"/>
      <c r="EQB2351" s="1452"/>
      <c r="EQC2351" s="1452"/>
      <c r="EQD2351" s="1452"/>
      <c r="EQE2351" s="1452"/>
      <c r="EQF2351" s="1452"/>
      <c r="EQG2351" s="1452"/>
      <c r="EQH2351" s="1452"/>
      <c r="EQI2351" s="1452"/>
      <c r="EQJ2351" s="1452"/>
      <c r="EQK2351" s="1452"/>
      <c r="EQL2351" s="1452"/>
      <c r="EQM2351" s="1452"/>
      <c r="EQN2351" s="1452"/>
      <c r="EQO2351" s="1452"/>
      <c r="EQP2351" s="1452"/>
      <c r="EQQ2351" s="1452"/>
      <c r="EQR2351" s="1452"/>
      <c r="EQS2351" s="1452"/>
      <c r="EQT2351" s="1452"/>
      <c r="EQU2351" s="1452"/>
      <c r="EQV2351" s="1452"/>
      <c r="EQW2351" s="1452"/>
      <c r="EQX2351" s="1452"/>
      <c r="EQY2351" s="1452"/>
      <c r="EQZ2351" s="1452"/>
      <c r="ERA2351" s="1452"/>
      <c r="ERB2351" s="1452"/>
      <c r="ERC2351" s="1452"/>
      <c r="ERD2351" s="1452"/>
      <c r="ERE2351" s="1452"/>
      <c r="ERF2351" s="1452"/>
      <c r="ERG2351" s="1452"/>
      <c r="ERH2351" s="1452"/>
      <c r="ERI2351" s="1452"/>
      <c r="ERJ2351" s="1452"/>
      <c r="ERK2351" s="1452"/>
      <c r="ERL2351" s="1452"/>
      <c r="ERM2351" s="1452"/>
      <c r="ERN2351" s="1452"/>
      <c r="ERO2351" s="1452"/>
      <c r="ERP2351" s="1452"/>
      <c r="ERQ2351" s="1452"/>
      <c r="ERR2351" s="1452"/>
      <c r="ERS2351" s="1452"/>
      <c r="ERT2351" s="1452"/>
      <c r="ERU2351" s="1452"/>
      <c r="ERV2351" s="1452"/>
      <c r="ERW2351" s="1452"/>
      <c r="ERX2351" s="1452"/>
      <c r="ERY2351" s="1452"/>
      <c r="ERZ2351" s="1452"/>
      <c r="ESA2351" s="1452"/>
      <c r="ESB2351" s="1452"/>
      <c r="ESC2351" s="1452"/>
      <c r="ESD2351" s="1452"/>
      <c r="ESE2351" s="1452"/>
      <c r="ESF2351" s="1452"/>
      <c r="ESG2351" s="1452"/>
      <c r="ESH2351" s="1452"/>
      <c r="ESI2351" s="1452"/>
      <c r="ESJ2351" s="1452"/>
      <c r="ESK2351" s="1452"/>
      <c r="ESL2351" s="1452"/>
      <c r="ESM2351" s="1452"/>
      <c r="ESN2351" s="1452"/>
      <c r="ESO2351" s="1452"/>
      <c r="ESP2351" s="1452"/>
      <c r="ESQ2351" s="1452"/>
      <c r="ESR2351" s="1452"/>
      <c r="ESS2351" s="1452"/>
      <c r="EST2351" s="1452"/>
      <c r="ESU2351" s="1452"/>
      <c r="ESV2351" s="1452"/>
      <c r="ESW2351" s="1452"/>
      <c r="ESX2351" s="1452"/>
      <c r="ESY2351" s="1452"/>
      <c r="ESZ2351" s="1452"/>
      <c r="ETA2351" s="1452"/>
      <c r="ETB2351" s="1452"/>
      <c r="ETC2351" s="1452"/>
      <c r="ETD2351" s="1452"/>
      <c r="ETE2351" s="1452"/>
      <c r="ETF2351" s="1452"/>
      <c r="ETG2351" s="1452"/>
      <c r="ETH2351" s="1452"/>
      <c r="ETI2351" s="1452"/>
      <c r="ETJ2351" s="1452"/>
      <c r="ETK2351" s="1452"/>
      <c r="ETL2351" s="1452"/>
      <c r="ETM2351" s="1452"/>
      <c r="ETN2351" s="1452"/>
      <c r="ETO2351" s="1452"/>
      <c r="ETP2351" s="1452"/>
      <c r="ETQ2351" s="1452"/>
      <c r="ETR2351" s="1452"/>
      <c r="ETS2351" s="1452"/>
      <c r="ETT2351" s="1452"/>
      <c r="ETU2351" s="1452"/>
      <c r="ETV2351" s="1452"/>
      <c r="ETW2351" s="1452"/>
      <c r="ETX2351" s="1452"/>
      <c r="ETY2351" s="1452"/>
      <c r="ETZ2351" s="1452"/>
      <c r="EUA2351" s="1452"/>
      <c r="EUB2351" s="1452"/>
      <c r="EUC2351" s="1452"/>
      <c r="EUD2351" s="1452"/>
      <c r="EUE2351" s="1452"/>
      <c r="EUF2351" s="1452"/>
      <c r="EUG2351" s="1452"/>
      <c r="EUH2351" s="1452"/>
      <c r="EUI2351" s="1452"/>
      <c r="EUJ2351" s="1452"/>
      <c r="EUK2351" s="1452"/>
      <c r="EUL2351" s="1452"/>
      <c r="EUM2351" s="1452"/>
      <c r="EUN2351" s="1452"/>
      <c r="EUO2351" s="1452"/>
      <c r="EUP2351" s="1452"/>
      <c r="EUQ2351" s="1452"/>
      <c r="EUR2351" s="1452"/>
      <c r="EUS2351" s="1452"/>
      <c r="EUT2351" s="1452"/>
      <c r="EUU2351" s="1452"/>
      <c r="EUV2351" s="1452"/>
      <c r="EUW2351" s="1452"/>
      <c r="EUX2351" s="1452"/>
      <c r="EUY2351" s="1452"/>
      <c r="EUZ2351" s="1452"/>
      <c r="EVA2351" s="1452"/>
      <c r="EVB2351" s="1452"/>
      <c r="EVC2351" s="1452"/>
      <c r="EVD2351" s="1452"/>
      <c r="EVE2351" s="1452"/>
      <c r="EVF2351" s="1452"/>
      <c r="EVG2351" s="1452"/>
      <c r="EVH2351" s="1452"/>
      <c r="EVI2351" s="1452"/>
      <c r="EVJ2351" s="1452"/>
      <c r="EVK2351" s="1452"/>
      <c r="EVL2351" s="1452"/>
      <c r="EVM2351" s="1452"/>
      <c r="EVN2351" s="1452"/>
      <c r="EVO2351" s="1452"/>
      <c r="EVP2351" s="1452"/>
      <c r="EVQ2351" s="1452"/>
      <c r="EVR2351" s="1452"/>
      <c r="EVS2351" s="1452"/>
      <c r="EVT2351" s="1452"/>
      <c r="EVU2351" s="1452"/>
      <c r="EVV2351" s="1452"/>
      <c r="EVW2351" s="1452"/>
      <c r="EVX2351" s="1452"/>
      <c r="EVY2351" s="1452"/>
      <c r="EVZ2351" s="1452"/>
      <c r="EWA2351" s="1452"/>
      <c r="EWB2351" s="1452"/>
      <c r="EWC2351" s="1452"/>
      <c r="EWD2351" s="1452"/>
      <c r="EWE2351" s="1452"/>
      <c r="EWF2351" s="1452"/>
      <c r="EWG2351" s="1452"/>
      <c r="EWH2351" s="1452"/>
      <c r="EWI2351" s="1452"/>
      <c r="EWJ2351" s="1452"/>
      <c r="EWK2351" s="1452"/>
      <c r="EWL2351" s="1452"/>
      <c r="EWM2351" s="1452"/>
      <c r="EWN2351" s="1452"/>
      <c r="EWO2351" s="1452"/>
      <c r="EWP2351" s="1452"/>
      <c r="EWQ2351" s="1452"/>
      <c r="EWR2351" s="1452"/>
      <c r="EWS2351" s="1452"/>
      <c r="EWT2351" s="1452"/>
      <c r="EWU2351" s="1452"/>
      <c r="EWV2351" s="1452"/>
      <c r="EWW2351" s="1452"/>
      <c r="EWX2351" s="1452"/>
      <c r="EWY2351" s="1452"/>
      <c r="EWZ2351" s="1452"/>
      <c r="EXA2351" s="1452"/>
      <c r="EXB2351" s="1452"/>
      <c r="EXC2351" s="1452"/>
      <c r="EXD2351" s="1452"/>
      <c r="EXE2351" s="1452"/>
      <c r="EXF2351" s="1452"/>
      <c r="EXG2351" s="1452"/>
      <c r="EXH2351" s="1452"/>
      <c r="EXI2351" s="1452"/>
      <c r="EXJ2351" s="1452"/>
      <c r="EXK2351" s="1452"/>
      <c r="EXL2351" s="1452"/>
      <c r="EXM2351" s="1452"/>
      <c r="EXN2351" s="1452"/>
      <c r="EXO2351" s="1452"/>
      <c r="EXP2351" s="1452"/>
      <c r="EXQ2351" s="1452"/>
      <c r="EXR2351" s="1452"/>
      <c r="EXS2351" s="1452"/>
      <c r="EXT2351" s="1452"/>
      <c r="EXU2351" s="1452"/>
      <c r="EXV2351" s="1452"/>
      <c r="EXW2351" s="1452"/>
      <c r="EXX2351" s="1452"/>
      <c r="EXY2351" s="1452"/>
      <c r="EXZ2351" s="1452"/>
      <c r="EYA2351" s="1452"/>
      <c r="EYB2351" s="1452"/>
      <c r="EYC2351" s="1452"/>
      <c r="EYD2351" s="1452"/>
      <c r="EYE2351" s="1452"/>
      <c r="EYF2351" s="1452"/>
      <c r="EYG2351" s="1452"/>
      <c r="EYH2351" s="1452"/>
      <c r="EYI2351" s="1452"/>
      <c r="EYJ2351" s="1452"/>
      <c r="EYK2351" s="1452"/>
      <c r="EYL2351" s="1452"/>
      <c r="EYM2351" s="1452"/>
      <c r="EYN2351" s="1452"/>
      <c r="EYO2351" s="1452"/>
      <c r="EYP2351" s="1452"/>
      <c r="EYQ2351" s="1452"/>
      <c r="EYR2351" s="1452"/>
      <c r="EYS2351" s="1452"/>
      <c r="EYT2351" s="1452"/>
      <c r="EYU2351" s="1452"/>
      <c r="EYV2351" s="1452"/>
      <c r="EYW2351" s="1452"/>
      <c r="EYX2351" s="1452"/>
      <c r="EYY2351" s="1452"/>
      <c r="EYZ2351" s="1452"/>
      <c r="EZA2351" s="1452"/>
      <c r="EZB2351" s="1452"/>
      <c r="EZC2351" s="1452"/>
      <c r="EZD2351" s="1452"/>
      <c r="EZE2351" s="1452"/>
      <c r="EZF2351" s="1452"/>
      <c r="EZG2351" s="1452"/>
      <c r="EZH2351" s="1452"/>
      <c r="EZI2351" s="1452"/>
      <c r="EZJ2351" s="1452"/>
      <c r="EZK2351" s="1452"/>
      <c r="EZL2351" s="1452"/>
      <c r="EZM2351" s="1452"/>
      <c r="EZN2351" s="1452"/>
      <c r="EZO2351" s="1452"/>
      <c r="EZP2351" s="1452"/>
      <c r="EZQ2351" s="1452"/>
      <c r="EZR2351" s="1452"/>
      <c r="EZS2351" s="1452"/>
      <c r="EZT2351" s="1452"/>
      <c r="EZU2351" s="1452"/>
      <c r="EZV2351" s="1452"/>
      <c r="EZW2351" s="1452"/>
      <c r="EZX2351" s="1452"/>
      <c r="EZY2351" s="1452"/>
      <c r="EZZ2351" s="1452"/>
      <c r="FAA2351" s="1452"/>
      <c r="FAB2351" s="1452"/>
      <c r="FAC2351" s="1452"/>
      <c r="FAD2351" s="1452"/>
      <c r="FAE2351" s="1452"/>
      <c r="FAF2351" s="1452"/>
      <c r="FAG2351" s="1452"/>
      <c r="FAH2351" s="1452"/>
      <c r="FAI2351" s="1452"/>
      <c r="FAJ2351" s="1452"/>
      <c r="FAK2351" s="1452"/>
      <c r="FAL2351" s="1452"/>
      <c r="FAM2351" s="1452"/>
      <c r="FAN2351" s="1452"/>
      <c r="FAO2351" s="1452"/>
      <c r="FAP2351" s="1452"/>
      <c r="FAQ2351" s="1452"/>
      <c r="FAR2351" s="1452"/>
      <c r="FAS2351" s="1452"/>
      <c r="FAT2351" s="1452"/>
      <c r="FAU2351" s="1452"/>
      <c r="FAV2351" s="1452"/>
      <c r="FAW2351" s="1452"/>
      <c r="FAX2351" s="1452"/>
      <c r="FAY2351" s="1452"/>
      <c r="FAZ2351" s="1452"/>
      <c r="FBA2351" s="1452"/>
      <c r="FBB2351" s="1452"/>
      <c r="FBC2351" s="1452"/>
      <c r="FBD2351" s="1452"/>
      <c r="FBE2351" s="1452"/>
      <c r="FBF2351" s="1452"/>
      <c r="FBG2351" s="1452"/>
      <c r="FBH2351" s="1452"/>
      <c r="FBI2351" s="1452"/>
      <c r="FBJ2351" s="1452"/>
      <c r="FBK2351" s="1452"/>
      <c r="FBL2351" s="1452"/>
      <c r="FBM2351" s="1452"/>
      <c r="FBN2351" s="1452"/>
      <c r="FBO2351" s="1452"/>
      <c r="FBP2351" s="1452"/>
      <c r="FBQ2351" s="1452"/>
      <c r="FBR2351" s="1452"/>
      <c r="FBS2351" s="1452"/>
      <c r="FBT2351" s="1452"/>
      <c r="FBU2351" s="1452"/>
      <c r="FBV2351" s="1452"/>
      <c r="FBW2351" s="1452"/>
      <c r="FBX2351" s="1452"/>
      <c r="FBY2351" s="1452"/>
      <c r="FBZ2351" s="1452"/>
      <c r="FCA2351" s="1452"/>
      <c r="FCB2351" s="1452"/>
      <c r="FCC2351" s="1452"/>
      <c r="FCD2351" s="1452"/>
      <c r="FCE2351" s="1452"/>
      <c r="FCF2351" s="1452"/>
      <c r="FCG2351" s="1452"/>
      <c r="FCH2351" s="1452"/>
      <c r="FCI2351" s="1452"/>
      <c r="FCJ2351" s="1452"/>
      <c r="FCK2351" s="1452"/>
      <c r="FCL2351" s="1452"/>
      <c r="FCM2351" s="1452"/>
      <c r="FCN2351" s="1452"/>
      <c r="FCO2351" s="1452"/>
      <c r="FCP2351" s="1452"/>
      <c r="FCQ2351" s="1452"/>
      <c r="FCR2351" s="1452"/>
      <c r="FCS2351" s="1452"/>
      <c r="FCT2351" s="1452"/>
      <c r="FCU2351" s="1452"/>
      <c r="FCV2351" s="1452"/>
      <c r="FCW2351" s="1452"/>
      <c r="FCX2351" s="1452"/>
      <c r="FCY2351" s="1452"/>
      <c r="FCZ2351" s="1452"/>
      <c r="FDA2351" s="1452"/>
      <c r="FDB2351" s="1452"/>
      <c r="FDC2351" s="1452"/>
      <c r="FDD2351" s="1452"/>
      <c r="FDE2351" s="1452"/>
      <c r="FDF2351" s="1452"/>
      <c r="FDG2351" s="1452"/>
      <c r="FDH2351" s="1452"/>
      <c r="FDI2351" s="1452"/>
      <c r="FDJ2351" s="1452"/>
      <c r="FDK2351" s="1452"/>
      <c r="FDL2351" s="1452"/>
      <c r="FDM2351" s="1452"/>
      <c r="FDN2351" s="1452"/>
      <c r="FDO2351" s="1452"/>
      <c r="FDP2351" s="1452"/>
      <c r="FDQ2351" s="1452"/>
      <c r="FDR2351" s="1452"/>
      <c r="FDS2351" s="1452"/>
      <c r="FDT2351" s="1452"/>
      <c r="FDU2351" s="1452"/>
      <c r="FDV2351" s="1452"/>
      <c r="FDW2351" s="1452"/>
      <c r="FDX2351" s="1452"/>
      <c r="FDY2351" s="1452"/>
      <c r="FDZ2351" s="1452"/>
      <c r="FEA2351" s="1452"/>
      <c r="FEB2351" s="1452"/>
      <c r="FEC2351" s="1452"/>
      <c r="FED2351" s="1452"/>
      <c r="FEE2351" s="1452"/>
      <c r="FEF2351" s="1452"/>
      <c r="FEG2351" s="1452"/>
      <c r="FEH2351" s="1452"/>
      <c r="FEI2351" s="1452"/>
      <c r="FEJ2351" s="1452"/>
      <c r="FEK2351" s="1452"/>
      <c r="FEL2351" s="1452"/>
      <c r="FEM2351" s="1452"/>
      <c r="FEN2351" s="1452"/>
      <c r="FEO2351" s="1452"/>
      <c r="FEP2351" s="1452"/>
      <c r="FEQ2351" s="1452"/>
      <c r="FER2351" s="1452"/>
      <c r="FES2351" s="1452"/>
      <c r="FET2351" s="1452"/>
      <c r="FEU2351" s="1452"/>
      <c r="FEV2351" s="1452"/>
      <c r="FEW2351" s="1452"/>
      <c r="FEX2351" s="1452"/>
      <c r="FEY2351" s="1452"/>
      <c r="FEZ2351" s="1452"/>
      <c r="FFA2351" s="1452"/>
      <c r="FFB2351" s="1452"/>
      <c r="FFC2351" s="1452"/>
      <c r="FFD2351" s="1452"/>
      <c r="FFE2351" s="1452"/>
      <c r="FFF2351" s="1452"/>
      <c r="FFG2351" s="1452"/>
      <c r="FFH2351" s="1452"/>
      <c r="FFI2351" s="1452"/>
      <c r="FFJ2351" s="1452"/>
      <c r="FFK2351" s="1452"/>
      <c r="FFL2351" s="1452"/>
      <c r="FFM2351" s="1452"/>
      <c r="FFN2351" s="1452"/>
      <c r="FFO2351" s="1452"/>
      <c r="FFP2351" s="1452"/>
      <c r="FFQ2351" s="1452"/>
      <c r="FFR2351" s="1452"/>
      <c r="FFS2351" s="1452"/>
      <c r="FFT2351" s="1452"/>
      <c r="FFU2351" s="1452"/>
      <c r="FFV2351" s="1452"/>
      <c r="FFW2351" s="1452"/>
      <c r="FFX2351" s="1452"/>
      <c r="FFY2351" s="1452"/>
      <c r="FFZ2351" s="1452"/>
      <c r="FGA2351" s="1452"/>
      <c r="FGB2351" s="1452"/>
      <c r="FGC2351" s="1452"/>
      <c r="FGD2351" s="1452"/>
      <c r="FGE2351" s="1452"/>
      <c r="FGF2351" s="1452"/>
      <c r="FGG2351" s="1452"/>
      <c r="FGH2351" s="1452"/>
      <c r="FGI2351" s="1452"/>
      <c r="FGJ2351" s="1452"/>
      <c r="FGK2351" s="1452"/>
      <c r="FGL2351" s="1452"/>
      <c r="FGM2351" s="1452"/>
      <c r="FGN2351" s="1452"/>
      <c r="FGO2351" s="1452"/>
      <c r="FGP2351" s="1452"/>
      <c r="FGQ2351" s="1452"/>
      <c r="FGR2351" s="1452"/>
      <c r="FGS2351" s="1452"/>
      <c r="FGT2351" s="1452"/>
      <c r="FGU2351" s="1452"/>
      <c r="FGV2351" s="1452"/>
      <c r="FGW2351" s="1452"/>
      <c r="FGX2351" s="1452"/>
      <c r="FGY2351" s="1452"/>
      <c r="FGZ2351" s="1452"/>
      <c r="FHA2351" s="1452"/>
      <c r="FHB2351" s="1452"/>
      <c r="FHC2351" s="1452"/>
      <c r="FHD2351" s="1452"/>
      <c r="FHE2351" s="1452"/>
      <c r="FHF2351" s="1452"/>
      <c r="FHG2351" s="1452"/>
      <c r="FHH2351" s="1452"/>
      <c r="FHI2351" s="1452"/>
      <c r="FHJ2351" s="1452"/>
      <c r="FHK2351" s="1452"/>
      <c r="FHL2351" s="1452"/>
      <c r="FHM2351" s="1452"/>
      <c r="FHN2351" s="1452"/>
      <c r="FHO2351" s="1452"/>
      <c r="FHP2351" s="1452"/>
      <c r="FHQ2351" s="1452"/>
      <c r="FHR2351" s="1452"/>
      <c r="FHS2351" s="1452"/>
      <c r="FHT2351" s="1452"/>
      <c r="FHU2351" s="1452"/>
      <c r="FHV2351" s="1452"/>
      <c r="FHW2351" s="1452"/>
      <c r="FHX2351" s="1452"/>
      <c r="FHY2351" s="1452"/>
      <c r="FHZ2351" s="1452"/>
      <c r="FIA2351" s="1452"/>
      <c r="FIB2351" s="1452"/>
      <c r="FIC2351" s="1452"/>
      <c r="FID2351" s="1452"/>
      <c r="FIE2351" s="1452"/>
      <c r="FIF2351" s="1452"/>
      <c r="FIG2351" s="1452"/>
      <c r="FIH2351" s="1452"/>
      <c r="FII2351" s="1452"/>
      <c r="FIJ2351" s="1452"/>
      <c r="FIK2351" s="1452"/>
      <c r="FIL2351" s="1452"/>
      <c r="FIM2351" s="1452"/>
      <c r="FIN2351" s="1452"/>
      <c r="FIO2351" s="1452"/>
      <c r="FIP2351" s="1452"/>
      <c r="FIQ2351" s="1452"/>
      <c r="FIR2351" s="1452"/>
      <c r="FIS2351" s="1452"/>
      <c r="FIT2351" s="1452"/>
      <c r="FIU2351" s="1452"/>
      <c r="FIV2351" s="1452"/>
      <c r="FIW2351" s="1452"/>
      <c r="FIX2351" s="1452"/>
      <c r="FIY2351" s="1452"/>
      <c r="FIZ2351" s="1452"/>
      <c r="FJA2351" s="1452"/>
      <c r="FJB2351" s="1452"/>
      <c r="FJC2351" s="1452"/>
      <c r="FJD2351" s="1452"/>
      <c r="FJE2351" s="1452"/>
      <c r="FJF2351" s="1452"/>
      <c r="FJG2351" s="1452"/>
      <c r="FJH2351" s="1452"/>
      <c r="FJI2351" s="1452"/>
      <c r="FJJ2351" s="1452"/>
      <c r="FJK2351" s="1452"/>
      <c r="FJL2351" s="1452"/>
      <c r="FJM2351" s="1452"/>
      <c r="FJN2351" s="1452"/>
      <c r="FJO2351" s="1452"/>
      <c r="FJP2351" s="1452"/>
      <c r="FJQ2351" s="1452"/>
      <c r="FJR2351" s="1452"/>
      <c r="FJS2351" s="1452"/>
      <c r="FJT2351" s="1452"/>
      <c r="FJU2351" s="1452"/>
      <c r="FJV2351" s="1452"/>
      <c r="FJW2351" s="1452"/>
      <c r="FJX2351" s="1452"/>
      <c r="FJY2351" s="1452"/>
      <c r="FJZ2351" s="1452"/>
      <c r="FKA2351" s="1452"/>
      <c r="FKB2351" s="1452"/>
      <c r="FKC2351" s="1452"/>
      <c r="FKD2351" s="1452"/>
      <c r="FKE2351" s="1452"/>
      <c r="FKF2351" s="1452"/>
      <c r="FKG2351" s="1452"/>
      <c r="FKH2351" s="1452"/>
      <c r="FKI2351" s="1452"/>
      <c r="FKJ2351" s="1452"/>
      <c r="FKK2351" s="1452"/>
      <c r="FKL2351" s="1452"/>
      <c r="FKM2351" s="1452"/>
      <c r="FKN2351" s="1452"/>
      <c r="FKO2351" s="1452"/>
      <c r="FKP2351" s="1452"/>
      <c r="FKQ2351" s="1452"/>
      <c r="FKR2351" s="1452"/>
      <c r="FKS2351" s="1452"/>
      <c r="FKT2351" s="1452"/>
      <c r="FKU2351" s="1452"/>
      <c r="FKV2351" s="1452"/>
      <c r="FKW2351" s="1452"/>
      <c r="FKX2351" s="1452"/>
      <c r="FKY2351" s="1452"/>
      <c r="FKZ2351" s="1452"/>
      <c r="FLA2351" s="1452"/>
      <c r="FLB2351" s="1452"/>
      <c r="FLC2351" s="1452"/>
      <c r="FLD2351" s="1452"/>
      <c r="FLE2351" s="1452"/>
      <c r="FLF2351" s="1452"/>
      <c r="FLG2351" s="1452"/>
      <c r="FLH2351" s="1452"/>
      <c r="FLI2351" s="1452"/>
      <c r="FLJ2351" s="1452"/>
      <c r="FLK2351" s="1452"/>
      <c r="FLL2351" s="1452"/>
      <c r="FLM2351" s="1452"/>
      <c r="FLN2351" s="1452"/>
      <c r="FLO2351" s="1452"/>
      <c r="FLP2351" s="1452"/>
      <c r="FLQ2351" s="1452"/>
      <c r="FLR2351" s="1452"/>
      <c r="FLS2351" s="1452"/>
      <c r="FLT2351" s="1452"/>
      <c r="FLU2351" s="1452"/>
      <c r="FLV2351" s="1452"/>
      <c r="FLW2351" s="1452"/>
      <c r="FLX2351" s="1452"/>
      <c r="FLY2351" s="1452"/>
      <c r="FLZ2351" s="1452"/>
      <c r="FMA2351" s="1452"/>
      <c r="FMB2351" s="1452"/>
      <c r="FMC2351" s="1452"/>
      <c r="FMD2351" s="1452"/>
      <c r="FME2351" s="1452"/>
      <c r="FMF2351" s="1452"/>
      <c r="FMG2351" s="1452"/>
      <c r="FMH2351" s="1452"/>
      <c r="FMI2351" s="1452"/>
      <c r="FMJ2351" s="1452"/>
      <c r="FMK2351" s="1452"/>
      <c r="FML2351" s="1452"/>
      <c r="FMM2351" s="1452"/>
      <c r="FMN2351" s="1452"/>
      <c r="FMO2351" s="1452"/>
      <c r="FMP2351" s="1452"/>
      <c r="FMQ2351" s="1452"/>
      <c r="FMR2351" s="1452"/>
      <c r="FMS2351" s="1452"/>
      <c r="FMT2351" s="1452"/>
      <c r="FMU2351" s="1452"/>
      <c r="FMV2351" s="1452"/>
      <c r="FMW2351" s="1452"/>
      <c r="FMX2351" s="1452"/>
      <c r="FMY2351" s="1452"/>
      <c r="FMZ2351" s="1452"/>
      <c r="FNA2351" s="1452"/>
      <c r="FNB2351" s="1452"/>
      <c r="FNC2351" s="1452"/>
      <c r="FND2351" s="1452"/>
      <c r="FNE2351" s="1452"/>
      <c r="FNF2351" s="1452"/>
      <c r="FNG2351" s="1452"/>
      <c r="FNH2351" s="1452"/>
      <c r="FNI2351" s="1452"/>
      <c r="FNJ2351" s="1452"/>
      <c r="FNK2351" s="1452"/>
      <c r="FNL2351" s="1452"/>
      <c r="FNM2351" s="1452"/>
      <c r="FNN2351" s="1452"/>
      <c r="FNO2351" s="1452"/>
      <c r="FNP2351" s="1452"/>
      <c r="FNQ2351" s="1452"/>
      <c r="FNR2351" s="1452"/>
      <c r="FNS2351" s="1452"/>
      <c r="FNT2351" s="1452"/>
      <c r="FNU2351" s="1452"/>
      <c r="FNV2351" s="1452"/>
      <c r="FNW2351" s="1452"/>
      <c r="FNX2351" s="1452"/>
      <c r="FNY2351" s="1452"/>
      <c r="FNZ2351" s="1452"/>
      <c r="FOA2351" s="1452"/>
      <c r="FOB2351" s="1452"/>
      <c r="FOC2351" s="1452"/>
      <c r="FOD2351" s="1452"/>
      <c r="FOE2351" s="1452"/>
      <c r="FOF2351" s="1452"/>
      <c r="FOG2351" s="1452"/>
      <c r="FOH2351" s="1452"/>
      <c r="FOI2351" s="1452"/>
      <c r="FOJ2351" s="1452"/>
      <c r="FOK2351" s="1452"/>
      <c r="FOL2351" s="1452"/>
      <c r="FOM2351" s="1452"/>
      <c r="FON2351" s="1452"/>
      <c r="FOO2351" s="1452"/>
      <c r="FOP2351" s="1452"/>
      <c r="FOQ2351" s="1452"/>
      <c r="FOR2351" s="1452"/>
      <c r="FOS2351" s="1452"/>
      <c r="FOT2351" s="1452"/>
      <c r="FOU2351" s="1452"/>
      <c r="FOV2351" s="1452"/>
      <c r="FOW2351" s="1452"/>
      <c r="FOX2351" s="1452"/>
      <c r="FOY2351" s="1452"/>
      <c r="FOZ2351" s="1452"/>
      <c r="FPA2351" s="1452"/>
      <c r="FPB2351" s="1452"/>
      <c r="FPC2351" s="1452"/>
      <c r="FPD2351" s="1452"/>
      <c r="FPE2351" s="1452"/>
      <c r="FPF2351" s="1452"/>
      <c r="FPG2351" s="1452"/>
      <c r="FPH2351" s="1452"/>
      <c r="FPI2351" s="1452"/>
      <c r="FPJ2351" s="1452"/>
      <c r="FPK2351" s="1452"/>
      <c r="FPL2351" s="1452"/>
      <c r="FPM2351" s="1452"/>
      <c r="FPN2351" s="1452"/>
      <c r="FPO2351" s="1452"/>
      <c r="FPP2351" s="1452"/>
      <c r="FPQ2351" s="1452"/>
      <c r="FPR2351" s="1452"/>
      <c r="FPS2351" s="1452"/>
      <c r="FPT2351" s="1452"/>
      <c r="FPU2351" s="1452"/>
      <c r="FPV2351" s="1452"/>
      <c r="FPW2351" s="1452"/>
      <c r="FPX2351" s="1452"/>
      <c r="FPY2351" s="1452"/>
      <c r="FPZ2351" s="1452"/>
      <c r="FQA2351" s="1452"/>
      <c r="FQB2351" s="1452"/>
      <c r="FQC2351" s="1452"/>
      <c r="FQD2351" s="1452"/>
      <c r="FQE2351" s="1452"/>
      <c r="FQF2351" s="1452"/>
      <c r="FQG2351" s="1452"/>
      <c r="FQH2351" s="1452"/>
      <c r="FQI2351" s="1452"/>
      <c r="FQJ2351" s="1452"/>
      <c r="FQK2351" s="1452"/>
      <c r="FQL2351" s="1452"/>
      <c r="FQM2351" s="1452"/>
      <c r="FQN2351" s="1452"/>
      <c r="FQO2351" s="1452"/>
      <c r="FQP2351" s="1452"/>
      <c r="FQQ2351" s="1452"/>
      <c r="FQR2351" s="1452"/>
      <c r="FQS2351" s="1452"/>
      <c r="FQT2351" s="1452"/>
      <c r="FQU2351" s="1452"/>
      <c r="FQV2351" s="1452"/>
      <c r="FQW2351" s="1452"/>
      <c r="FQX2351" s="1452"/>
      <c r="FQY2351" s="1452"/>
      <c r="FQZ2351" s="1452"/>
      <c r="FRA2351" s="1452"/>
      <c r="FRB2351" s="1452"/>
      <c r="FRC2351" s="1452"/>
      <c r="FRD2351" s="1452"/>
      <c r="FRE2351" s="1452"/>
      <c r="FRF2351" s="1452"/>
      <c r="FRG2351" s="1452"/>
      <c r="FRH2351" s="1452"/>
      <c r="FRI2351" s="1452"/>
      <c r="FRJ2351" s="1452"/>
      <c r="FRK2351" s="1452"/>
      <c r="FRL2351" s="1452"/>
      <c r="FRM2351" s="1452"/>
      <c r="FRN2351" s="1452"/>
      <c r="FRO2351" s="1452"/>
      <c r="FRP2351" s="1452"/>
      <c r="FRQ2351" s="1452"/>
      <c r="FRR2351" s="1452"/>
      <c r="FRS2351" s="1452"/>
      <c r="FRT2351" s="1452"/>
      <c r="FRU2351" s="1452"/>
      <c r="FRV2351" s="1452"/>
      <c r="FRW2351" s="1452"/>
      <c r="FRX2351" s="1452"/>
      <c r="FRY2351" s="1452"/>
      <c r="FRZ2351" s="1452"/>
      <c r="FSA2351" s="1452"/>
      <c r="FSB2351" s="1452"/>
      <c r="FSC2351" s="1452"/>
      <c r="FSD2351" s="1452"/>
      <c r="FSE2351" s="1452"/>
      <c r="FSF2351" s="1452"/>
      <c r="FSG2351" s="1452"/>
      <c r="FSH2351" s="1452"/>
      <c r="FSI2351" s="1452"/>
      <c r="FSJ2351" s="1452"/>
      <c r="FSK2351" s="1452"/>
      <c r="FSL2351" s="1452"/>
      <c r="FSM2351" s="1452"/>
      <c r="FSN2351" s="1452"/>
      <c r="FSO2351" s="1452"/>
      <c r="FSP2351" s="1452"/>
      <c r="FSQ2351" s="1452"/>
      <c r="FSR2351" s="1452"/>
      <c r="FSS2351" s="1452"/>
      <c r="FST2351" s="1452"/>
      <c r="FSU2351" s="1452"/>
      <c r="FSV2351" s="1452"/>
      <c r="FSW2351" s="1452"/>
      <c r="FSX2351" s="1452"/>
      <c r="FSY2351" s="1452"/>
      <c r="FSZ2351" s="1452"/>
      <c r="FTA2351" s="1452"/>
      <c r="FTB2351" s="1452"/>
      <c r="FTC2351" s="1452"/>
      <c r="FTD2351" s="1452"/>
      <c r="FTE2351" s="1452"/>
      <c r="FTF2351" s="1452"/>
      <c r="FTG2351" s="1452"/>
      <c r="FTH2351" s="1452"/>
      <c r="FTI2351" s="1452"/>
      <c r="FTJ2351" s="1452"/>
      <c r="FTK2351" s="1452"/>
      <c r="FTL2351" s="1452"/>
      <c r="FTM2351" s="1452"/>
      <c r="FTN2351" s="1452"/>
      <c r="FTO2351" s="1452"/>
      <c r="FTP2351" s="1452"/>
      <c r="FTQ2351" s="1452"/>
      <c r="FTR2351" s="1452"/>
      <c r="FTS2351" s="1452"/>
      <c r="FTT2351" s="1452"/>
      <c r="FTU2351" s="1452"/>
      <c r="FTV2351" s="1452"/>
      <c r="FTW2351" s="1452"/>
      <c r="FTX2351" s="1452"/>
      <c r="FTY2351" s="1452"/>
      <c r="FTZ2351" s="1452"/>
      <c r="FUA2351" s="1452"/>
      <c r="FUB2351" s="1452"/>
      <c r="FUC2351" s="1452"/>
      <c r="FUD2351" s="1452"/>
      <c r="FUE2351" s="1452"/>
      <c r="FUF2351" s="1452"/>
      <c r="FUG2351" s="1452"/>
      <c r="FUH2351" s="1452"/>
      <c r="FUI2351" s="1452"/>
      <c r="FUJ2351" s="1452"/>
      <c r="FUK2351" s="1452"/>
      <c r="FUL2351" s="1452"/>
      <c r="FUM2351" s="1452"/>
      <c r="FUN2351" s="1452"/>
      <c r="FUO2351" s="1452"/>
      <c r="FUP2351" s="1452"/>
      <c r="FUQ2351" s="1452"/>
      <c r="FUR2351" s="1452"/>
      <c r="FUS2351" s="1452"/>
      <c r="FUT2351" s="1452"/>
      <c r="FUU2351" s="1452"/>
      <c r="FUV2351" s="1452"/>
      <c r="FUW2351" s="1452"/>
      <c r="FUX2351" s="1452"/>
      <c r="FUY2351" s="1452"/>
      <c r="FUZ2351" s="1452"/>
      <c r="FVA2351" s="1452"/>
      <c r="FVB2351" s="1452"/>
      <c r="FVC2351" s="1452"/>
      <c r="FVD2351" s="1452"/>
      <c r="FVE2351" s="1452"/>
      <c r="FVF2351" s="1452"/>
      <c r="FVG2351" s="1452"/>
      <c r="FVH2351" s="1452"/>
      <c r="FVI2351" s="1452"/>
      <c r="FVJ2351" s="1452"/>
      <c r="FVK2351" s="1452"/>
      <c r="FVL2351" s="1452"/>
      <c r="FVM2351" s="1452"/>
      <c r="FVN2351" s="1452"/>
      <c r="FVO2351" s="1452"/>
      <c r="FVP2351" s="1452"/>
      <c r="FVQ2351" s="1452"/>
      <c r="FVR2351" s="1452"/>
      <c r="FVS2351" s="1452"/>
      <c r="FVT2351" s="1452"/>
      <c r="FVU2351" s="1452"/>
      <c r="FVV2351" s="1452"/>
      <c r="FVW2351" s="1452"/>
      <c r="FVX2351" s="1452"/>
      <c r="FVY2351" s="1452"/>
      <c r="FVZ2351" s="1452"/>
      <c r="FWA2351" s="1452"/>
      <c r="FWB2351" s="1452"/>
      <c r="FWC2351" s="1452"/>
      <c r="FWD2351" s="1452"/>
      <c r="FWE2351" s="1452"/>
      <c r="FWF2351" s="1452"/>
      <c r="FWG2351" s="1452"/>
      <c r="FWH2351" s="1452"/>
      <c r="FWI2351" s="1452"/>
      <c r="FWJ2351" s="1452"/>
      <c r="FWK2351" s="1452"/>
      <c r="FWL2351" s="1452"/>
      <c r="FWM2351" s="1452"/>
      <c r="FWN2351" s="1452"/>
      <c r="FWO2351" s="1452"/>
      <c r="FWP2351" s="1452"/>
      <c r="FWQ2351" s="1452"/>
      <c r="FWR2351" s="1452"/>
      <c r="FWS2351" s="1452"/>
      <c r="FWT2351" s="1452"/>
      <c r="FWU2351" s="1452"/>
      <c r="FWV2351" s="1452"/>
      <c r="FWW2351" s="1452"/>
      <c r="FWX2351" s="1452"/>
      <c r="FWY2351" s="1452"/>
      <c r="FWZ2351" s="1452"/>
      <c r="FXA2351" s="1452"/>
      <c r="FXB2351" s="1452"/>
      <c r="FXC2351" s="1452"/>
      <c r="FXD2351" s="1452"/>
      <c r="FXE2351" s="1452"/>
      <c r="FXF2351" s="1452"/>
      <c r="FXG2351" s="1452"/>
      <c r="FXH2351" s="1452"/>
      <c r="FXI2351" s="1452"/>
      <c r="FXJ2351" s="1452"/>
      <c r="FXK2351" s="1452"/>
      <c r="FXL2351" s="1452"/>
      <c r="FXM2351" s="1452"/>
      <c r="FXN2351" s="1452"/>
      <c r="FXO2351" s="1452"/>
      <c r="FXP2351" s="1452"/>
      <c r="FXQ2351" s="1452"/>
      <c r="FXR2351" s="1452"/>
      <c r="FXS2351" s="1452"/>
      <c r="FXT2351" s="1452"/>
      <c r="FXU2351" s="1452"/>
      <c r="FXV2351" s="1452"/>
      <c r="FXW2351" s="1452"/>
      <c r="FXX2351" s="1452"/>
      <c r="FXY2351" s="1452"/>
      <c r="FXZ2351" s="1452"/>
      <c r="FYA2351" s="1452"/>
      <c r="FYB2351" s="1452"/>
      <c r="FYC2351" s="1452"/>
      <c r="FYD2351" s="1452"/>
      <c r="FYE2351" s="1452"/>
      <c r="FYF2351" s="1452"/>
      <c r="FYG2351" s="1452"/>
      <c r="FYH2351" s="1452"/>
      <c r="FYI2351" s="1452"/>
      <c r="FYJ2351" s="1452"/>
      <c r="FYK2351" s="1452"/>
      <c r="FYL2351" s="1452"/>
      <c r="FYM2351" s="1452"/>
      <c r="FYN2351" s="1452"/>
      <c r="FYO2351" s="1452"/>
      <c r="FYP2351" s="1452"/>
      <c r="FYQ2351" s="1452"/>
      <c r="FYR2351" s="1452"/>
      <c r="FYS2351" s="1452"/>
      <c r="FYT2351" s="1452"/>
      <c r="FYU2351" s="1452"/>
      <c r="FYV2351" s="1452"/>
      <c r="FYW2351" s="1452"/>
      <c r="FYX2351" s="1452"/>
      <c r="FYY2351" s="1452"/>
      <c r="FYZ2351" s="1452"/>
      <c r="FZA2351" s="1452"/>
      <c r="FZB2351" s="1452"/>
      <c r="FZC2351" s="1452"/>
      <c r="FZD2351" s="1452"/>
      <c r="FZE2351" s="1452"/>
      <c r="FZF2351" s="1452"/>
      <c r="FZG2351" s="1452"/>
      <c r="FZH2351" s="1452"/>
      <c r="FZI2351" s="1452"/>
      <c r="FZJ2351" s="1452"/>
      <c r="FZK2351" s="1452"/>
      <c r="FZL2351" s="1452"/>
      <c r="FZM2351" s="1452"/>
      <c r="FZN2351" s="1452"/>
      <c r="FZO2351" s="1452"/>
      <c r="FZP2351" s="1452"/>
      <c r="FZQ2351" s="1452"/>
      <c r="FZR2351" s="1452"/>
      <c r="FZS2351" s="1452"/>
      <c r="FZT2351" s="1452"/>
      <c r="FZU2351" s="1452"/>
      <c r="FZV2351" s="1452"/>
      <c r="FZW2351" s="1452"/>
      <c r="FZX2351" s="1452"/>
      <c r="FZY2351" s="1452"/>
      <c r="FZZ2351" s="1452"/>
      <c r="GAA2351" s="1452"/>
      <c r="GAB2351" s="1452"/>
      <c r="GAC2351" s="1452"/>
      <c r="GAD2351" s="1452"/>
      <c r="GAE2351" s="1452"/>
      <c r="GAF2351" s="1452"/>
      <c r="GAG2351" s="1452"/>
      <c r="GAH2351" s="1452"/>
      <c r="GAI2351" s="1452"/>
      <c r="GAJ2351" s="1452"/>
      <c r="GAK2351" s="1452"/>
      <c r="GAL2351" s="1452"/>
      <c r="GAM2351" s="1452"/>
      <c r="GAN2351" s="1452"/>
      <c r="GAO2351" s="1452"/>
      <c r="GAP2351" s="1452"/>
      <c r="GAQ2351" s="1452"/>
      <c r="GAR2351" s="1452"/>
      <c r="GAS2351" s="1452"/>
      <c r="GAT2351" s="1452"/>
      <c r="GAU2351" s="1452"/>
      <c r="GAV2351" s="1452"/>
      <c r="GAW2351" s="1452"/>
      <c r="GAX2351" s="1452"/>
      <c r="GAY2351" s="1452"/>
      <c r="GAZ2351" s="1452"/>
      <c r="GBA2351" s="1452"/>
      <c r="GBB2351" s="1452"/>
      <c r="GBC2351" s="1452"/>
      <c r="GBD2351" s="1452"/>
      <c r="GBE2351" s="1452"/>
      <c r="GBF2351" s="1452"/>
      <c r="GBG2351" s="1452"/>
      <c r="GBH2351" s="1452"/>
      <c r="GBI2351" s="1452"/>
      <c r="GBJ2351" s="1452"/>
      <c r="GBK2351" s="1452"/>
      <c r="GBL2351" s="1452"/>
      <c r="GBM2351" s="1452"/>
      <c r="GBN2351" s="1452"/>
      <c r="GBO2351" s="1452"/>
      <c r="GBP2351" s="1452"/>
      <c r="GBQ2351" s="1452"/>
      <c r="GBR2351" s="1452"/>
      <c r="GBS2351" s="1452"/>
      <c r="GBT2351" s="1452"/>
      <c r="GBU2351" s="1452"/>
      <c r="GBV2351" s="1452"/>
      <c r="GBW2351" s="1452"/>
      <c r="GBX2351" s="1452"/>
      <c r="GBY2351" s="1452"/>
      <c r="GBZ2351" s="1452"/>
      <c r="GCA2351" s="1452"/>
      <c r="GCB2351" s="1452"/>
      <c r="GCC2351" s="1452"/>
      <c r="GCD2351" s="1452"/>
      <c r="GCE2351" s="1452"/>
      <c r="GCF2351" s="1452"/>
      <c r="GCG2351" s="1452"/>
      <c r="GCH2351" s="1452"/>
      <c r="GCI2351" s="1452"/>
      <c r="GCJ2351" s="1452"/>
      <c r="GCK2351" s="1452"/>
      <c r="GCL2351" s="1452"/>
      <c r="GCM2351" s="1452"/>
      <c r="GCN2351" s="1452"/>
      <c r="GCO2351" s="1452"/>
      <c r="GCP2351" s="1452"/>
      <c r="GCQ2351" s="1452"/>
      <c r="GCR2351" s="1452"/>
      <c r="GCS2351" s="1452"/>
      <c r="GCT2351" s="1452"/>
      <c r="GCU2351" s="1452"/>
      <c r="GCV2351" s="1452"/>
      <c r="GCW2351" s="1452"/>
      <c r="GCX2351" s="1452"/>
      <c r="GCY2351" s="1452"/>
      <c r="GCZ2351" s="1452"/>
      <c r="GDA2351" s="1452"/>
      <c r="GDB2351" s="1452"/>
      <c r="GDC2351" s="1452"/>
      <c r="GDD2351" s="1452"/>
      <c r="GDE2351" s="1452"/>
      <c r="GDF2351" s="1452"/>
      <c r="GDG2351" s="1452"/>
      <c r="GDH2351" s="1452"/>
      <c r="GDI2351" s="1452"/>
      <c r="GDJ2351" s="1452"/>
      <c r="GDK2351" s="1452"/>
      <c r="GDL2351" s="1452"/>
      <c r="GDM2351" s="1452"/>
      <c r="GDN2351" s="1452"/>
      <c r="GDO2351" s="1452"/>
      <c r="GDP2351" s="1452"/>
      <c r="GDQ2351" s="1452"/>
      <c r="GDR2351" s="1452"/>
      <c r="GDS2351" s="1452"/>
      <c r="GDT2351" s="1452"/>
      <c r="GDU2351" s="1452"/>
      <c r="GDV2351" s="1452"/>
      <c r="GDW2351" s="1452"/>
      <c r="GDX2351" s="1452"/>
      <c r="GDY2351" s="1452"/>
      <c r="GDZ2351" s="1452"/>
      <c r="GEA2351" s="1452"/>
      <c r="GEB2351" s="1452"/>
      <c r="GEC2351" s="1452"/>
      <c r="GED2351" s="1452"/>
      <c r="GEE2351" s="1452"/>
      <c r="GEF2351" s="1452"/>
      <c r="GEG2351" s="1452"/>
      <c r="GEH2351" s="1452"/>
      <c r="GEI2351" s="1452"/>
      <c r="GEJ2351" s="1452"/>
      <c r="GEK2351" s="1452"/>
      <c r="GEL2351" s="1452"/>
      <c r="GEM2351" s="1452"/>
      <c r="GEN2351" s="1452"/>
      <c r="GEO2351" s="1452"/>
      <c r="GEP2351" s="1452"/>
      <c r="GEQ2351" s="1452"/>
      <c r="GER2351" s="1452"/>
      <c r="GES2351" s="1452"/>
      <c r="GET2351" s="1452"/>
      <c r="GEU2351" s="1452"/>
      <c r="GEV2351" s="1452"/>
      <c r="GEW2351" s="1452"/>
      <c r="GEX2351" s="1452"/>
      <c r="GEY2351" s="1452"/>
      <c r="GEZ2351" s="1452"/>
      <c r="GFA2351" s="1452"/>
      <c r="GFB2351" s="1452"/>
      <c r="GFC2351" s="1452"/>
      <c r="GFD2351" s="1452"/>
      <c r="GFE2351" s="1452"/>
      <c r="GFF2351" s="1452"/>
      <c r="GFG2351" s="1452"/>
      <c r="GFH2351" s="1452"/>
      <c r="GFI2351" s="1452"/>
      <c r="GFJ2351" s="1452"/>
      <c r="GFK2351" s="1452"/>
      <c r="GFL2351" s="1452"/>
      <c r="GFM2351" s="1452"/>
      <c r="GFN2351" s="1452"/>
      <c r="GFO2351" s="1452"/>
      <c r="GFP2351" s="1452"/>
      <c r="GFQ2351" s="1452"/>
      <c r="GFR2351" s="1452"/>
      <c r="GFS2351" s="1452"/>
      <c r="GFT2351" s="1452"/>
      <c r="GFU2351" s="1452"/>
      <c r="GFV2351" s="1452"/>
      <c r="GFW2351" s="1452"/>
      <c r="GFX2351" s="1452"/>
      <c r="GFY2351" s="1452"/>
      <c r="GFZ2351" s="1452"/>
      <c r="GGA2351" s="1452"/>
      <c r="GGB2351" s="1452"/>
      <c r="GGC2351" s="1452"/>
      <c r="GGD2351" s="1452"/>
      <c r="GGE2351" s="1452"/>
      <c r="GGF2351" s="1452"/>
      <c r="GGG2351" s="1452"/>
      <c r="GGH2351" s="1452"/>
      <c r="GGI2351" s="1452"/>
      <c r="GGJ2351" s="1452"/>
      <c r="GGK2351" s="1452"/>
      <c r="GGL2351" s="1452"/>
      <c r="GGM2351" s="1452"/>
      <c r="GGN2351" s="1452"/>
      <c r="GGO2351" s="1452"/>
      <c r="GGP2351" s="1452"/>
      <c r="GGQ2351" s="1452"/>
      <c r="GGR2351" s="1452"/>
      <c r="GGS2351" s="1452"/>
      <c r="GGT2351" s="1452"/>
      <c r="GGU2351" s="1452"/>
      <c r="GGV2351" s="1452"/>
      <c r="GGW2351" s="1452"/>
      <c r="GGX2351" s="1452"/>
      <c r="GGY2351" s="1452"/>
      <c r="GGZ2351" s="1452"/>
      <c r="GHA2351" s="1452"/>
      <c r="GHB2351" s="1452"/>
      <c r="GHC2351" s="1452"/>
      <c r="GHD2351" s="1452"/>
      <c r="GHE2351" s="1452"/>
      <c r="GHF2351" s="1452"/>
      <c r="GHG2351" s="1452"/>
      <c r="GHH2351" s="1452"/>
      <c r="GHI2351" s="1452"/>
      <c r="GHJ2351" s="1452"/>
      <c r="GHK2351" s="1452"/>
      <c r="GHL2351" s="1452"/>
      <c r="GHM2351" s="1452"/>
      <c r="GHN2351" s="1452"/>
      <c r="GHO2351" s="1452"/>
      <c r="GHP2351" s="1452"/>
      <c r="GHQ2351" s="1452"/>
      <c r="GHR2351" s="1452"/>
      <c r="GHS2351" s="1452"/>
      <c r="GHT2351" s="1452"/>
      <c r="GHU2351" s="1452"/>
      <c r="GHV2351" s="1452"/>
      <c r="GHW2351" s="1452"/>
      <c r="GHX2351" s="1452"/>
      <c r="GHY2351" s="1452"/>
      <c r="GHZ2351" s="1452"/>
      <c r="GIA2351" s="1452"/>
      <c r="GIB2351" s="1452"/>
      <c r="GIC2351" s="1452"/>
      <c r="GID2351" s="1452"/>
      <c r="GIE2351" s="1452"/>
      <c r="GIF2351" s="1452"/>
      <c r="GIG2351" s="1452"/>
      <c r="GIH2351" s="1452"/>
      <c r="GII2351" s="1452"/>
      <c r="GIJ2351" s="1452"/>
      <c r="GIK2351" s="1452"/>
      <c r="GIL2351" s="1452"/>
      <c r="GIM2351" s="1452"/>
      <c r="GIN2351" s="1452"/>
      <c r="GIO2351" s="1452"/>
      <c r="GIP2351" s="1452"/>
      <c r="GIQ2351" s="1452"/>
      <c r="GIR2351" s="1452"/>
      <c r="GIS2351" s="1452"/>
      <c r="GIT2351" s="1452"/>
      <c r="GIU2351" s="1452"/>
      <c r="GIV2351" s="1452"/>
      <c r="GIW2351" s="1452"/>
      <c r="GIX2351" s="1452"/>
      <c r="GIY2351" s="1452"/>
      <c r="GIZ2351" s="1452"/>
      <c r="GJA2351" s="1452"/>
      <c r="GJB2351" s="1452"/>
      <c r="GJC2351" s="1452"/>
      <c r="GJD2351" s="1452"/>
      <c r="GJE2351" s="1452"/>
      <c r="GJF2351" s="1452"/>
      <c r="GJG2351" s="1452"/>
      <c r="GJH2351" s="1452"/>
      <c r="GJI2351" s="1452"/>
      <c r="GJJ2351" s="1452"/>
      <c r="GJK2351" s="1452"/>
      <c r="GJL2351" s="1452"/>
      <c r="GJM2351" s="1452"/>
      <c r="GJN2351" s="1452"/>
      <c r="GJO2351" s="1452"/>
      <c r="GJP2351" s="1452"/>
      <c r="GJQ2351" s="1452"/>
      <c r="GJR2351" s="1452"/>
      <c r="GJS2351" s="1452"/>
      <c r="GJT2351" s="1452"/>
      <c r="GJU2351" s="1452"/>
      <c r="GJV2351" s="1452"/>
      <c r="GJW2351" s="1452"/>
      <c r="GJX2351" s="1452"/>
      <c r="GJY2351" s="1452"/>
      <c r="GJZ2351" s="1452"/>
      <c r="GKA2351" s="1452"/>
      <c r="GKB2351" s="1452"/>
      <c r="GKC2351" s="1452"/>
      <c r="GKD2351" s="1452"/>
      <c r="GKE2351" s="1452"/>
      <c r="GKF2351" s="1452"/>
      <c r="GKG2351" s="1452"/>
      <c r="GKH2351" s="1452"/>
      <c r="GKI2351" s="1452"/>
      <c r="GKJ2351" s="1452"/>
      <c r="GKK2351" s="1452"/>
      <c r="GKL2351" s="1452"/>
      <c r="GKM2351" s="1452"/>
      <c r="GKN2351" s="1452"/>
      <c r="GKO2351" s="1452"/>
      <c r="GKP2351" s="1452"/>
      <c r="GKQ2351" s="1452"/>
      <c r="GKR2351" s="1452"/>
      <c r="GKS2351" s="1452"/>
      <c r="GKT2351" s="1452"/>
      <c r="GKU2351" s="1452"/>
      <c r="GKV2351" s="1452"/>
      <c r="GKW2351" s="1452"/>
      <c r="GKX2351" s="1452"/>
      <c r="GKY2351" s="1452"/>
      <c r="GKZ2351" s="1452"/>
      <c r="GLA2351" s="1452"/>
      <c r="GLB2351" s="1452"/>
      <c r="GLC2351" s="1452"/>
      <c r="GLD2351" s="1452"/>
      <c r="GLE2351" s="1452"/>
      <c r="GLF2351" s="1452"/>
      <c r="GLG2351" s="1452"/>
      <c r="GLH2351" s="1452"/>
      <c r="GLI2351" s="1452"/>
      <c r="GLJ2351" s="1452"/>
      <c r="GLK2351" s="1452"/>
      <c r="GLL2351" s="1452"/>
      <c r="GLM2351" s="1452"/>
      <c r="GLN2351" s="1452"/>
      <c r="GLO2351" s="1452"/>
      <c r="GLP2351" s="1452"/>
      <c r="GLQ2351" s="1452"/>
      <c r="GLR2351" s="1452"/>
      <c r="GLS2351" s="1452"/>
      <c r="GLT2351" s="1452"/>
      <c r="GLU2351" s="1452"/>
      <c r="GLV2351" s="1452"/>
      <c r="GLW2351" s="1452"/>
      <c r="GLX2351" s="1452"/>
      <c r="GLY2351" s="1452"/>
      <c r="GLZ2351" s="1452"/>
      <c r="GMA2351" s="1452"/>
      <c r="GMB2351" s="1452"/>
      <c r="GMC2351" s="1452"/>
      <c r="GMD2351" s="1452"/>
      <c r="GME2351" s="1452"/>
      <c r="GMF2351" s="1452"/>
      <c r="GMG2351" s="1452"/>
      <c r="GMH2351" s="1452"/>
      <c r="GMI2351" s="1452"/>
      <c r="GMJ2351" s="1452"/>
      <c r="GMK2351" s="1452"/>
      <c r="GML2351" s="1452"/>
      <c r="GMM2351" s="1452"/>
      <c r="GMN2351" s="1452"/>
      <c r="GMO2351" s="1452"/>
      <c r="GMP2351" s="1452"/>
      <c r="GMQ2351" s="1452"/>
      <c r="GMR2351" s="1452"/>
      <c r="GMS2351" s="1452"/>
      <c r="GMT2351" s="1452"/>
      <c r="GMU2351" s="1452"/>
      <c r="GMV2351" s="1452"/>
      <c r="GMW2351" s="1452"/>
      <c r="GMX2351" s="1452"/>
      <c r="GMY2351" s="1452"/>
      <c r="GMZ2351" s="1452"/>
      <c r="GNA2351" s="1452"/>
      <c r="GNB2351" s="1452"/>
      <c r="GNC2351" s="1452"/>
      <c r="GND2351" s="1452"/>
      <c r="GNE2351" s="1452"/>
      <c r="GNF2351" s="1452"/>
      <c r="GNG2351" s="1452"/>
      <c r="GNH2351" s="1452"/>
      <c r="GNI2351" s="1452"/>
      <c r="GNJ2351" s="1452"/>
      <c r="GNK2351" s="1452"/>
      <c r="GNL2351" s="1452"/>
      <c r="GNM2351" s="1452"/>
      <c r="GNN2351" s="1452"/>
      <c r="GNO2351" s="1452"/>
      <c r="GNP2351" s="1452"/>
      <c r="GNQ2351" s="1452"/>
      <c r="GNR2351" s="1452"/>
      <c r="GNS2351" s="1452"/>
      <c r="GNT2351" s="1452"/>
      <c r="GNU2351" s="1452"/>
      <c r="GNV2351" s="1452"/>
      <c r="GNW2351" s="1452"/>
      <c r="GNX2351" s="1452"/>
      <c r="GNY2351" s="1452"/>
      <c r="GNZ2351" s="1452"/>
      <c r="GOA2351" s="1452"/>
      <c r="GOB2351" s="1452"/>
      <c r="GOC2351" s="1452"/>
      <c r="GOD2351" s="1452"/>
      <c r="GOE2351" s="1452"/>
      <c r="GOF2351" s="1452"/>
      <c r="GOG2351" s="1452"/>
      <c r="GOH2351" s="1452"/>
      <c r="GOI2351" s="1452"/>
      <c r="GOJ2351" s="1452"/>
      <c r="GOK2351" s="1452"/>
      <c r="GOL2351" s="1452"/>
      <c r="GOM2351" s="1452"/>
      <c r="GON2351" s="1452"/>
      <c r="GOO2351" s="1452"/>
      <c r="GOP2351" s="1452"/>
      <c r="GOQ2351" s="1452"/>
      <c r="GOR2351" s="1452"/>
      <c r="GOS2351" s="1452"/>
      <c r="GOT2351" s="1452"/>
      <c r="GOU2351" s="1452"/>
      <c r="GOV2351" s="1452"/>
      <c r="GOW2351" s="1452"/>
      <c r="GOX2351" s="1452"/>
      <c r="GOY2351" s="1452"/>
      <c r="GOZ2351" s="1452"/>
      <c r="GPA2351" s="1452"/>
      <c r="GPB2351" s="1452"/>
      <c r="GPC2351" s="1452"/>
      <c r="GPD2351" s="1452"/>
      <c r="GPE2351" s="1452"/>
      <c r="GPF2351" s="1452"/>
      <c r="GPG2351" s="1452"/>
      <c r="GPH2351" s="1452"/>
      <c r="GPI2351" s="1452"/>
      <c r="GPJ2351" s="1452"/>
      <c r="GPK2351" s="1452"/>
      <c r="GPL2351" s="1452"/>
      <c r="GPM2351" s="1452"/>
      <c r="GPN2351" s="1452"/>
      <c r="GPO2351" s="1452"/>
      <c r="GPP2351" s="1452"/>
      <c r="GPQ2351" s="1452"/>
      <c r="GPR2351" s="1452"/>
      <c r="GPS2351" s="1452"/>
      <c r="GPT2351" s="1452"/>
      <c r="GPU2351" s="1452"/>
      <c r="GPV2351" s="1452"/>
      <c r="GPW2351" s="1452"/>
      <c r="GPX2351" s="1452"/>
      <c r="GPY2351" s="1452"/>
      <c r="GPZ2351" s="1452"/>
      <c r="GQA2351" s="1452"/>
      <c r="GQB2351" s="1452"/>
      <c r="GQC2351" s="1452"/>
      <c r="GQD2351" s="1452"/>
      <c r="GQE2351" s="1452"/>
      <c r="GQF2351" s="1452"/>
      <c r="GQG2351" s="1452"/>
      <c r="GQH2351" s="1452"/>
      <c r="GQI2351" s="1452"/>
      <c r="GQJ2351" s="1452"/>
      <c r="GQK2351" s="1452"/>
      <c r="GQL2351" s="1452"/>
      <c r="GQM2351" s="1452"/>
      <c r="GQN2351" s="1452"/>
      <c r="GQO2351" s="1452"/>
      <c r="GQP2351" s="1452"/>
      <c r="GQQ2351" s="1452"/>
      <c r="GQR2351" s="1452"/>
      <c r="GQS2351" s="1452"/>
      <c r="GQT2351" s="1452"/>
      <c r="GQU2351" s="1452"/>
      <c r="GQV2351" s="1452"/>
      <c r="GQW2351" s="1452"/>
      <c r="GQX2351" s="1452"/>
      <c r="GQY2351" s="1452"/>
      <c r="GQZ2351" s="1452"/>
      <c r="GRA2351" s="1452"/>
      <c r="GRB2351" s="1452"/>
      <c r="GRC2351" s="1452"/>
      <c r="GRD2351" s="1452"/>
      <c r="GRE2351" s="1452"/>
      <c r="GRF2351" s="1452"/>
      <c r="GRG2351" s="1452"/>
      <c r="GRH2351" s="1452"/>
      <c r="GRI2351" s="1452"/>
      <c r="GRJ2351" s="1452"/>
      <c r="GRK2351" s="1452"/>
      <c r="GRL2351" s="1452"/>
      <c r="GRM2351" s="1452"/>
      <c r="GRN2351" s="1452"/>
      <c r="GRO2351" s="1452"/>
      <c r="GRP2351" s="1452"/>
      <c r="GRQ2351" s="1452"/>
      <c r="GRR2351" s="1452"/>
      <c r="GRS2351" s="1452"/>
      <c r="GRT2351" s="1452"/>
      <c r="GRU2351" s="1452"/>
      <c r="GRV2351" s="1452"/>
      <c r="GRW2351" s="1452"/>
      <c r="GRX2351" s="1452"/>
      <c r="GRY2351" s="1452"/>
      <c r="GRZ2351" s="1452"/>
      <c r="GSA2351" s="1452"/>
      <c r="GSB2351" s="1452"/>
      <c r="GSC2351" s="1452"/>
      <c r="GSD2351" s="1452"/>
      <c r="GSE2351" s="1452"/>
      <c r="GSF2351" s="1452"/>
      <c r="GSG2351" s="1452"/>
      <c r="GSH2351" s="1452"/>
      <c r="GSI2351" s="1452"/>
      <c r="GSJ2351" s="1452"/>
      <c r="GSK2351" s="1452"/>
      <c r="GSL2351" s="1452"/>
      <c r="GSM2351" s="1452"/>
      <c r="GSN2351" s="1452"/>
      <c r="GSO2351" s="1452"/>
      <c r="GSP2351" s="1452"/>
      <c r="GSQ2351" s="1452"/>
      <c r="GSR2351" s="1452"/>
      <c r="GSS2351" s="1452"/>
      <c r="GST2351" s="1452"/>
      <c r="GSU2351" s="1452"/>
      <c r="GSV2351" s="1452"/>
      <c r="GSW2351" s="1452"/>
      <c r="GSX2351" s="1452"/>
      <c r="GSY2351" s="1452"/>
      <c r="GSZ2351" s="1452"/>
      <c r="GTA2351" s="1452"/>
      <c r="GTB2351" s="1452"/>
      <c r="GTC2351" s="1452"/>
      <c r="GTD2351" s="1452"/>
      <c r="GTE2351" s="1452"/>
      <c r="GTF2351" s="1452"/>
      <c r="GTG2351" s="1452"/>
      <c r="GTH2351" s="1452"/>
      <c r="GTI2351" s="1452"/>
      <c r="GTJ2351" s="1452"/>
      <c r="GTK2351" s="1452"/>
      <c r="GTL2351" s="1452"/>
      <c r="GTM2351" s="1452"/>
      <c r="GTN2351" s="1452"/>
      <c r="GTO2351" s="1452"/>
      <c r="GTP2351" s="1452"/>
      <c r="GTQ2351" s="1452"/>
      <c r="GTR2351" s="1452"/>
      <c r="GTS2351" s="1452"/>
      <c r="GTT2351" s="1452"/>
      <c r="GTU2351" s="1452"/>
      <c r="GTV2351" s="1452"/>
      <c r="GTW2351" s="1452"/>
      <c r="GTX2351" s="1452"/>
      <c r="GTY2351" s="1452"/>
      <c r="GTZ2351" s="1452"/>
      <c r="GUA2351" s="1452"/>
      <c r="GUB2351" s="1452"/>
      <c r="GUC2351" s="1452"/>
      <c r="GUD2351" s="1452"/>
      <c r="GUE2351" s="1452"/>
      <c r="GUF2351" s="1452"/>
      <c r="GUG2351" s="1452"/>
      <c r="GUH2351" s="1452"/>
      <c r="GUI2351" s="1452"/>
      <c r="GUJ2351" s="1452"/>
      <c r="GUK2351" s="1452"/>
      <c r="GUL2351" s="1452"/>
      <c r="GUM2351" s="1452"/>
      <c r="GUN2351" s="1452"/>
      <c r="GUO2351" s="1452"/>
      <c r="GUP2351" s="1452"/>
      <c r="GUQ2351" s="1452"/>
      <c r="GUR2351" s="1452"/>
      <c r="GUS2351" s="1452"/>
      <c r="GUT2351" s="1452"/>
      <c r="GUU2351" s="1452"/>
      <c r="GUV2351" s="1452"/>
      <c r="GUW2351" s="1452"/>
      <c r="GUX2351" s="1452"/>
      <c r="GUY2351" s="1452"/>
      <c r="GUZ2351" s="1452"/>
      <c r="GVA2351" s="1452"/>
      <c r="GVB2351" s="1452"/>
      <c r="GVC2351" s="1452"/>
      <c r="GVD2351" s="1452"/>
      <c r="GVE2351" s="1452"/>
      <c r="GVF2351" s="1452"/>
      <c r="GVG2351" s="1452"/>
      <c r="GVH2351" s="1452"/>
      <c r="GVI2351" s="1452"/>
      <c r="GVJ2351" s="1452"/>
      <c r="GVK2351" s="1452"/>
      <c r="GVL2351" s="1452"/>
      <c r="GVM2351" s="1452"/>
      <c r="GVN2351" s="1452"/>
      <c r="GVO2351" s="1452"/>
      <c r="GVP2351" s="1452"/>
      <c r="GVQ2351" s="1452"/>
      <c r="GVR2351" s="1452"/>
      <c r="GVS2351" s="1452"/>
      <c r="GVT2351" s="1452"/>
      <c r="GVU2351" s="1452"/>
      <c r="GVV2351" s="1452"/>
      <c r="GVW2351" s="1452"/>
      <c r="GVX2351" s="1452"/>
      <c r="GVY2351" s="1452"/>
      <c r="GVZ2351" s="1452"/>
      <c r="GWA2351" s="1452"/>
      <c r="GWB2351" s="1452"/>
      <c r="GWC2351" s="1452"/>
      <c r="GWD2351" s="1452"/>
      <c r="GWE2351" s="1452"/>
      <c r="GWF2351" s="1452"/>
      <c r="GWG2351" s="1452"/>
      <c r="GWH2351" s="1452"/>
      <c r="GWI2351" s="1452"/>
      <c r="GWJ2351" s="1452"/>
      <c r="GWK2351" s="1452"/>
      <c r="GWL2351" s="1452"/>
      <c r="GWM2351" s="1452"/>
      <c r="GWN2351" s="1452"/>
      <c r="GWO2351" s="1452"/>
      <c r="GWP2351" s="1452"/>
      <c r="GWQ2351" s="1452"/>
      <c r="GWR2351" s="1452"/>
      <c r="GWS2351" s="1452"/>
      <c r="GWT2351" s="1452"/>
      <c r="GWU2351" s="1452"/>
      <c r="GWV2351" s="1452"/>
      <c r="GWW2351" s="1452"/>
      <c r="GWX2351" s="1452"/>
      <c r="GWY2351" s="1452"/>
      <c r="GWZ2351" s="1452"/>
      <c r="GXA2351" s="1452"/>
      <c r="GXB2351" s="1452"/>
      <c r="GXC2351" s="1452"/>
      <c r="GXD2351" s="1452"/>
      <c r="GXE2351" s="1452"/>
      <c r="GXF2351" s="1452"/>
      <c r="GXG2351" s="1452"/>
      <c r="GXH2351" s="1452"/>
      <c r="GXI2351" s="1452"/>
      <c r="GXJ2351" s="1452"/>
      <c r="GXK2351" s="1452"/>
      <c r="GXL2351" s="1452"/>
      <c r="GXM2351" s="1452"/>
      <c r="GXN2351" s="1452"/>
      <c r="GXO2351" s="1452"/>
      <c r="GXP2351" s="1452"/>
      <c r="GXQ2351" s="1452"/>
      <c r="GXR2351" s="1452"/>
      <c r="GXS2351" s="1452"/>
      <c r="GXT2351" s="1452"/>
      <c r="GXU2351" s="1452"/>
      <c r="GXV2351" s="1452"/>
      <c r="GXW2351" s="1452"/>
      <c r="GXX2351" s="1452"/>
      <c r="GXY2351" s="1452"/>
      <c r="GXZ2351" s="1452"/>
      <c r="GYA2351" s="1452"/>
      <c r="GYB2351" s="1452"/>
      <c r="GYC2351" s="1452"/>
      <c r="GYD2351" s="1452"/>
      <c r="GYE2351" s="1452"/>
      <c r="GYF2351" s="1452"/>
      <c r="GYG2351" s="1452"/>
      <c r="GYH2351" s="1452"/>
      <c r="GYI2351" s="1452"/>
      <c r="GYJ2351" s="1452"/>
      <c r="GYK2351" s="1452"/>
      <c r="GYL2351" s="1452"/>
      <c r="GYM2351" s="1452"/>
      <c r="GYN2351" s="1452"/>
      <c r="GYO2351" s="1452"/>
      <c r="GYP2351" s="1452"/>
      <c r="GYQ2351" s="1452"/>
      <c r="GYR2351" s="1452"/>
      <c r="GYS2351" s="1452"/>
      <c r="GYT2351" s="1452"/>
      <c r="GYU2351" s="1452"/>
      <c r="GYV2351" s="1452"/>
      <c r="GYW2351" s="1452"/>
      <c r="GYX2351" s="1452"/>
      <c r="GYY2351" s="1452"/>
      <c r="GYZ2351" s="1452"/>
      <c r="GZA2351" s="1452"/>
      <c r="GZB2351" s="1452"/>
      <c r="GZC2351" s="1452"/>
      <c r="GZD2351" s="1452"/>
      <c r="GZE2351" s="1452"/>
      <c r="GZF2351" s="1452"/>
      <c r="GZG2351" s="1452"/>
      <c r="GZH2351" s="1452"/>
      <c r="GZI2351" s="1452"/>
      <c r="GZJ2351" s="1452"/>
      <c r="GZK2351" s="1452"/>
      <c r="GZL2351" s="1452"/>
      <c r="GZM2351" s="1452"/>
      <c r="GZN2351" s="1452"/>
      <c r="GZO2351" s="1452"/>
      <c r="GZP2351" s="1452"/>
      <c r="GZQ2351" s="1452"/>
      <c r="GZR2351" s="1452"/>
      <c r="GZS2351" s="1452"/>
      <c r="GZT2351" s="1452"/>
      <c r="GZU2351" s="1452"/>
      <c r="GZV2351" s="1452"/>
      <c r="GZW2351" s="1452"/>
      <c r="GZX2351" s="1452"/>
      <c r="GZY2351" s="1452"/>
      <c r="GZZ2351" s="1452"/>
      <c r="HAA2351" s="1452"/>
      <c r="HAB2351" s="1452"/>
      <c r="HAC2351" s="1452"/>
      <c r="HAD2351" s="1452"/>
      <c r="HAE2351" s="1452"/>
      <c r="HAF2351" s="1452"/>
      <c r="HAG2351" s="1452"/>
      <c r="HAH2351" s="1452"/>
      <c r="HAI2351" s="1452"/>
      <c r="HAJ2351" s="1452"/>
      <c r="HAK2351" s="1452"/>
      <c r="HAL2351" s="1452"/>
      <c r="HAM2351" s="1452"/>
      <c r="HAN2351" s="1452"/>
      <c r="HAO2351" s="1452"/>
      <c r="HAP2351" s="1452"/>
      <c r="HAQ2351" s="1452"/>
      <c r="HAR2351" s="1452"/>
      <c r="HAS2351" s="1452"/>
      <c r="HAT2351" s="1452"/>
      <c r="HAU2351" s="1452"/>
      <c r="HAV2351" s="1452"/>
      <c r="HAW2351" s="1452"/>
      <c r="HAX2351" s="1452"/>
      <c r="HAY2351" s="1452"/>
      <c r="HAZ2351" s="1452"/>
      <c r="HBA2351" s="1452"/>
      <c r="HBB2351" s="1452"/>
      <c r="HBC2351" s="1452"/>
      <c r="HBD2351" s="1452"/>
      <c r="HBE2351" s="1452"/>
      <c r="HBF2351" s="1452"/>
      <c r="HBG2351" s="1452"/>
      <c r="HBH2351" s="1452"/>
      <c r="HBI2351" s="1452"/>
      <c r="HBJ2351" s="1452"/>
      <c r="HBK2351" s="1452"/>
      <c r="HBL2351" s="1452"/>
      <c r="HBM2351" s="1452"/>
      <c r="HBN2351" s="1452"/>
      <c r="HBO2351" s="1452"/>
      <c r="HBP2351" s="1452"/>
      <c r="HBQ2351" s="1452"/>
      <c r="HBR2351" s="1452"/>
      <c r="HBS2351" s="1452"/>
      <c r="HBT2351" s="1452"/>
      <c r="HBU2351" s="1452"/>
      <c r="HBV2351" s="1452"/>
      <c r="HBW2351" s="1452"/>
      <c r="HBX2351" s="1452"/>
      <c r="HBY2351" s="1452"/>
      <c r="HBZ2351" s="1452"/>
      <c r="HCA2351" s="1452"/>
      <c r="HCB2351" s="1452"/>
      <c r="HCC2351" s="1452"/>
      <c r="HCD2351" s="1452"/>
      <c r="HCE2351" s="1452"/>
      <c r="HCF2351" s="1452"/>
      <c r="HCG2351" s="1452"/>
      <c r="HCH2351" s="1452"/>
      <c r="HCI2351" s="1452"/>
      <c r="HCJ2351" s="1452"/>
      <c r="HCK2351" s="1452"/>
      <c r="HCL2351" s="1452"/>
      <c r="HCM2351" s="1452"/>
      <c r="HCN2351" s="1452"/>
      <c r="HCO2351" s="1452"/>
      <c r="HCP2351" s="1452"/>
      <c r="HCQ2351" s="1452"/>
      <c r="HCR2351" s="1452"/>
      <c r="HCS2351" s="1452"/>
      <c r="HCT2351" s="1452"/>
      <c r="HCU2351" s="1452"/>
      <c r="HCV2351" s="1452"/>
      <c r="HCW2351" s="1452"/>
      <c r="HCX2351" s="1452"/>
      <c r="HCY2351" s="1452"/>
      <c r="HCZ2351" s="1452"/>
      <c r="HDA2351" s="1452"/>
      <c r="HDB2351" s="1452"/>
      <c r="HDC2351" s="1452"/>
      <c r="HDD2351" s="1452"/>
      <c r="HDE2351" s="1452"/>
      <c r="HDF2351" s="1452"/>
      <c r="HDG2351" s="1452"/>
      <c r="HDH2351" s="1452"/>
      <c r="HDI2351" s="1452"/>
      <c r="HDJ2351" s="1452"/>
      <c r="HDK2351" s="1452"/>
      <c r="HDL2351" s="1452"/>
      <c r="HDM2351" s="1452"/>
      <c r="HDN2351" s="1452"/>
      <c r="HDO2351" s="1452"/>
      <c r="HDP2351" s="1452"/>
      <c r="HDQ2351" s="1452"/>
      <c r="HDR2351" s="1452"/>
      <c r="HDS2351" s="1452"/>
      <c r="HDT2351" s="1452"/>
      <c r="HDU2351" s="1452"/>
      <c r="HDV2351" s="1452"/>
      <c r="HDW2351" s="1452"/>
      <c r="HDX2351" s="1452"/>
      <c r="HDY2351" s="1452"/>
      <c r="HDZ2351" s="1452"/>
      <c r="HEA2351" s="1452"/>
      <c r="HEB2351" s="1452"/>
      <c r="HEC2351" s="1452"/>
      <c r="HED2351" s="1452"/>
      <c r="HEE2351" s="1452"/>
      <c r="HEF2351" s="1452"/>
      <c r="HEG2351" s="1452"/>
      <c r="HEH2351" s="1452"/>
      <c r="HEI2351" s="1452"/>
      <c r="HEJ2351" s="1452"/>
      <c r="HEK2351" s="1452"/>
      <c r="HEL2351" s="1452"/>
      <c r="HEM2351" s="1452"/>
      <c r="HEN2351" s="1452"/>
      <c r="HEO2351" s="1452"/>
      <c r="HEP2351" s="1452"/>
      <c r="HEQ2351" s="1452"/>
      <c r="HER2351" s="1452"/>
      <c r="HES2351" s="1452"/>
      <c r="HET2351" s="1452"/>
      <c r="HEU2351" s="1452"/>
      <c r="HEV2351" s="1452"/>
      <c r="HEW2351" s="1452"/>
      <c r="HEX2351" s="1452"/>
      <c r="HEY2351" s="1452"/>
      <c r="HEZ2351" s="1452"/>
      <c r="HFA2351" s="1452"/>
      <c r="HFB2351" s="1452"/>
      <c r="HFC2351" s="1452"/>
      <c r="HFD2351" s="1452"/>
      <c r="HFE2351" s="1452"/>
      <c r="HFF2351" s="1452"/>
      <c r="HFG2351" s="1452"/>
      <c r="HFH2351" s="1452"/>
      <c r="HFI2351" s="1452"/>
      <c r="HFJ2351" s="1452"/>
      <c r="HFK2351" s="1452"/>
      <c r="HFL2351" s="1452"/>
      <c r="HFM2351" s="1452"/>
      <c r="HFN2351" s="1452"/>
      <c r="HFO2351" s="1452"/>
      <c r="HFP2351" s="1452"/>
      <c r="HFQ2351" s="1452"/>
      <c r="HFR2351" s="1452"/>
      <c r="HFS2351" s="1452"/>
      <c r="HFT2351" s="1452"/>
      <c r="HFU2351" s="1452"/>
      <c r="HFV2351" s="1452"/>
      <c r="HFW2351" s="1452"/>
      <c r="HFX2351" s="1452"/>
      <c r="HFY2351" s="1452"/>
      <c r="HFZ2351" s="1452"/>
      <c r="HGA2351" s="1452"/>
      <c r="HGB2351" s="1452"/>
      <c r="HGC2351" s="1452"/>
      <c r="HGD2351" s="1452"/>
      <c r="HGE2351" s="1452"/>
      <c r="HGF2351" s="1452"/>
      <c r="HGG2351" s="1452"/>
      <c r="HGH2351" s="1452"/>
      <c r="HGI2351" s="1452"/>
      <c r="HGJ2351" s="1452"/>
      <c r="HGK2351" s="1452"/>
      <c r="HGL2351" s="1452"/>
      <c r="HGM2351" s="1452"/>
      <c r="HGN2351" s="1452"/>
      <c r="HGO2351" s="1452"/>
      <c r="HGP2351" s="1452"/>
      <c r="HGQ2351" s="1452"/>
      <c r="HGR2351" s="1452"/>
      <c r="HGS2351" s="1452"/>
      <c r="HGT2351" s="1452"/>
      <c r="HGU2351" s="1452"/>
      <c r="HGV2351" s="1452"/>
      <c r="HGW2351" s="1452"/>
      <c r="HGX2351" s="1452"/>
      <c r="HGY2351" s="1452"/>
      <c r="HGZ2351" s="1452"/>
      <c r="HHA2351" s="1452"/>
      <c r="HHB2351" s="1452"/>
      <c r="HHC2351" s="1452"/>
      <c r="HHD2351" s="1452"/>
      <c r="HHE2351" s="1452"/>
      <c r="HHF2351" s="1452"/>
      <c r="HHG2351" s="1452"/>
      <c r="HHH2351" s="1452"/>
      <c r="HHI2351" s="1452"/>
      <c r="HHJ2351" s="1452"/>
      <c r="HHK2351" s="1452"/>
      <c r="HHL2351" s="1452"/>
      <c r="HHM2351" s="1452"/>
      <c r="HHN2351" s="1452"/>
      <c r="HHO2351" s="1452"/>
      <c r="HHP2351" s="1452"/>
      <c r="HHQ2351" s="1452"/>
      <c r="HHR2351" s="1452"/>
      <c r="HHS2351" s="1452"/>
      <c r="HHT2351" s="1452"/>
      <c r="HHU2351" s="1452"/>
      <c r="HHV2351" s="1452"/>
      <c r="HHW2351" s="1452"/>
      <c r="HHX2351" s="1452"/>
      <c r="HHY2351" s="1452"/>
      <c r="HHZ2351" s="1452"/>
      <c r="HIA2351" s="1452"/>
      <c r="HIB2351" s="1452"/>
      <c r="HIC2351" s="1452"/>
      <c r="HID2351" s="1452"/>
      <c r="HIE2351" s="1452"/>
      <c r="HIF2351" s="1452"/>
      <c r="HIG2351" s="1452"/>
      <c r="HIH2351" s="1452"/>
      <c r="HII2351" s="1452"/>
      <c r="HIJ2351" s="1452"/>
      <c r="HIK2351" s="1452"/>
      <c r="HIL2351" s="1452"/>
      <c r="HIM2351" s="1452"/>
      <c r="HIN2351" s="1452"/>
      <c r="HIO2351" s="1452"/>
      <c r="HIP2351" s="1452"/>
      <c r="HIQ2351" s="1452"/>
      <c r="HIR2351" s="1452"/>
      <c r="HIS2351" s="1452"/>
      <c r="HIT2351" s="1452"/>
      <c r="HIU2351" s="1452"/>
      <c r="HIV2351" s="1452"/>
      <c r="HIW2351" s="1452"/>
      <c r="HIX2351" s="1452"/>
      <c r="HIY2351" s="1452"/>
      <c r="HIZ2351" s="1452"/>
      <c r="HJA2351" s="1452"/>
      <c r="HJB2351" s="1452"/>
      <c r="HJC2351" s="1452"/>
      <c r="HJD2351" s="1452"/>
      <c r="HJE2351" s="1452"/>
      <c r="HJF2351" s="1452"/>
      <c r="HJG2351" s="1452"/>
      <c r="HJH2351" s="1452"/>
      <c r="HJI2351" s="1452"/>
      <c r="HJJ2351" s="1452"/>
      <c r="HJK2351" s="1452"/>
      <c r="HJL2351" s="1452"/>
      <c r="HJM2351" s="1452"/>
      <c r="HJN2351" s="1452"/>
      <c r="HJO2351" s="1452"/>
      <c r="HJP2351" s="1452"/>
      <c r="HJQ2351" s="1452"/>
      <c r="HJR2351" s="1452"/>
      <c r="HJS2351" s="1452"/>
      <c r="HJT2351" s="1452"/>
      <c r="HJU2351" s="1452"/>
      <c r="HJV2351" s="1452"/>
      <c r="HJW2351" s="1452"/>
      <c r="HJX2351" s="1452"/>
      <c r="HJY2351" s="1452"/>
      <c r="HJZ2351" s="1452"/>
      <c r="HKA2351" s="1452"/>
      <c r="HKB2351" s="1452"/>
      <c r="HKC2351" s="1452"/>
      <c r="HKD2351" s="1452"/>
      <c r="HKE2351" s="1452"/>
      <c r="HKF2351" s="1452"/>
      <c r="HKG2351" s="1452"/>
      <c r="HKH2351" s="1452"/>
      <c r="HKI2351" s="1452"/>
      <c r="HKJ2351" s="1452"/>
      <c r="HKK2351" s="1452"/>
      <c r="HKL2351" s="1452"/>
      <c r="HKM2351" s="1452"/>
      <c r="HKN2351" s="1452"/>
      <c r="HKO2351" s="1452"/>
      <c r="HKP2351" s="1452"/>
      <c r="HKQ2351" s="1452"/>
      <c r="HKR2351" s="1452"/>
      <c r="HKS2351" s="1452"/>
      <c r="HKT2351" s="1452"/>
      <c r="HKU2351" s="1452"/>
      <c r="HKV2351" s="1452"/>
      <c r="HKW2351" s="1452"/>
      <c r="HKX2351" s="1452"/>
      <c r="HKY2351" s="1452"/>
      <c r="HKZ2351" s="1452"/>
      <c r="HLA2351" s="1452"/>
      <c r="HLB2351" s="1452"/>
      <c r="HLC2351" s="1452"/>
      <c r="HLD2351" s="1452"/>
      <c r="HLE2351" s="1452"/>
      <c r="HLF2351" s="1452"/>
      <c r="HLG2351" s="1452"/>
      <c r="HLH2351" s="1452"/>
      <c r="HLI2351" s="1452"/>
      <c r="HLJ2351" s="1452"/>
      <c r="HLK2351" s="1452"/>
      <c r="HLL2351" s="1452"/>
      <c r="HLM2351" s="1452"/>
      <c r="HLN2351" s="1452"/>
      <c r="HLO2351" s="1452"/>
      <c r="HLP2351" s="1452"/>
      <c r="HLQ2351" s="1452"/>
      <c r="HLR2351" s="1452"/>
      <c r="HLS2351" s="1452"/>
      <c r="HLT2351" s="1452"/>
      <c r="HLU2351" s="1452"/>
      <c r="HLV2351" s="1452"/>
      <c r="HLW2351" s="1452"/>
      <c r="HLX2351" s="1452"/>
      <c r="HLY2351" s="1452"/>
      <c r="HLZ2351" s="1452"/>
      <c r="HMA2351" s="1452"/>
      <c r="HMB2351" s="1452"/>
      <c r="HMC2351" s="1452"/>
      <c r="HMD2351" s="1452"/>
      <c r="HME2351" s="1452"/>
      <c r="HMF2351" s="1452"/>
      <c r="HMG2351" s="1452"/>
      <c r="HMH2351" s="1452"/>
      <c r="HMI2351" s="1452"/>
      <c r="HMJ2351" s="1452"/>
      <c r="HMK2351" s="1452"/>
      <c r="HML2351" s="1452"/>
      <c r="HMM2351" s="1452"/>
      <c r="HMN2351" s="1452"/>
      <c r="HMO2351" s="1452"/>
      <c r="HMP2351" s="1452"/>
      <c r="HMQ2351" s="1452"/>
      <c r="HMR2351" s="1452"/>
      <c r="HMS2351" s="1452"/>
      <c r="HMT2351" s="1452"/>
      <c r="HMU2351" s="1452"/>
      <c r="HMV2351" s="1452"/>
      <c r="HMW2351" s="1452"/>
      <c r="HMX2351" s="1452"/>
      <c r="HMY2351" s="1452"/>
      <c r="HMZ2351" s="1452"/>
      <c r="HNA2351" s="1452"/>
      <c r="HNB2351" s="1452"/>
      <c r="HNC2351" s="1452"/>
      <c r="HND2351" s="1452"/>
      <c r="HNE2351" s="1452"/>
      <c r="HNF2351" s="1452"/>
      <c r="HNG2351" s="1452"/>
      <c r="HNH2351" s="1452"/>
      <c r="HNI2351" s="1452"/>
      <c r="HNJ2351" s="1452"/>
      <c r="HNK2351" s="1452"/>
      <c r="HNL2351" s="1452"/>
      <c r="HNM2351" s="1452"/>
      <c r="HNN2351" s="1452"/>
      <c r="HNO2351" s="1452"/>
      <c r="HNP2351" s="1452"/>
      <c r="HNQ2351" s="1452"/>
      <c r="HNR2351" s="1452"/>
      <c r="HNS2351" s="1452"/>
      <c r="HNT2351" s="1452"/>
      <c r="HNU2351" s="1452"/>
      <c r="HNV2351" s="1452"/>
      <c r="HNW2351" s="1452"/>
      <c r="HNX2351" s="1452"/>
      <c r="HNY2351" s="1452"/>
      <c r="HNZ2351" s="1452"/>
      <c r="HOA2351" s="1452"/>
      <c r="HOB2351" s="1452"/>
      <c r="HOC2351" s="1452"/>
      <c r="HOD2351" s="1452"/>
      <c r="HOE2351" s="1452"/>
      <c r="HOF2351" s="1452"/>
      <c r="HOG2351" s="1452"/>
      <c r="HOH2351" s="1452"/>
      <c r="HOI2351" s="1452"/>
      <c r="HOJ2351" s="1452"/>
      <c r="HOK2351" s="1452"/>
      <c r="HOL2351" s="1452"/>
      <c r="HOM2351" s="1452"/>
      <c r="HON2351" s="1452"/>
      <c r="HOO2351" s="1452"/>
      <c r="HOP2351" s="1452"/>
      <c r="HOQ2351" s="1452"/>
      <c r="HOR2351" s="1452"/>
      <c r="HOS2351" s="1452"/>
      <c r="HOT2351" s="1452"/>
      <c r="HOU2351" s="1452"/>
      <c r="HOV2351" s="1452"/>
      <c r="HOW2351" s="1452"/>
      <c r="HOX2351" s="1452"/>
      <c r="HOY2351" s="1452"/>
      <c r="HOZ2351" s="1452"/>
      <c r="HPA2351" s="1452"/>
      <c r="HPB2351" s="1452"/>
      <c r="HPC2351" s="1452"/>
      <c r="HPD2351" s="1452"/>
      <c r="HPE2351" s="1452"/>
      <c r="HPF2351" s="1452"/>
      <c r="HPG2351" s="1452"/>
      <c r="HPH2351" s="1452"/>
      <c r="HPI2351" s="1452"/>
      <c r="HPJ2351" s="1452"/>
      <c r="HPK2351" s="1452"/>
      <c r="HPL2351" s="1452"/>
      <c r="HPM2351" s="1452"/>
      <c r="HPN2351" s="1452"/>
      <c r="HPO2351" s="1452"/>
      <c r="HPP2351" s="1452"/>
      <c r="HPQ2351" s="1452"/>
      <c r="HPR2351" s="1452"/>
      <c r="HPS2351" s="1452"/>
      <c r="HPT2351" s="1452"/>
      <c r="HPU2351" s="1452"/>
      <c r="HPV2351" s="1452"/>
      <c r="HPW2351" s="1452"/>
      <c r="HPX2351" s="1452"/>
      <c r="HPY2351" s="1452"/>
      <c r="HPZ2351" s="1452"/>
      <c r="HQA2351" s="1452"/>
      <c r="HQB2351" s="1452"/>
      <c r="HQC2351" s="1452"/>
      <c r="HQD2351" s="1452"/>
      <c r="HQE2351" s="1452"/>
      <c r="HQF2351" s="1452"/>
      <c r="HQG2351" s="1452"/>
      <c r="HQH2351" s="1452"/>
      <c r="HQI2351" s="1452"/>
      <c r="HQJ2351" s="1452"/>
      <c r="HQK2351" s="1452"/>
      <c r="HQL2351" s="1452"/>
      <c r="HQM2351" s="1452"/>
      <c r="HQN2351" s="1452"/>
      <c r="HQO2351" s="1452"/>
      <c r="HQP2351" s="1452"/>
      <c r="HQQ2351" s="1452"/>
      <c r="HQR2351" s="1452"/>
      <c r="HQS2351" s="1452"/>
      <c r="HQT2351" s="1452"/>
      <c r="HQU2351" s="1452"/>
      <c r="HQV2351" s="1452"/>
      <c r="HQW2351" s="1452"/>
      <c r="HQX2351" s="1452"/>
      <c r="HQY2351" s="1452"/>
      <c r="HQZ2351" s="1452"/>
      <c r="HRA2351" s="1452"/>
      <c r="HRB2351" s="1452"/>
      <c r="HRC2351" s="1452"/>
      <c r="HRD2351" s="1452"/>
      <c r="HRE2351" s="1452"/>
      <c r="HRF2351" s="1452"/>
      <c r="HRG2351" s="1452"/>
      <c r="HRH2351" s="1452"/>
      <c r="HRI2351" s="1452"/>
      <c r="HRJ2351" s="1452"/>
      <c r="HRK2351" s="1452"/>
      <c r="HRL2351" s="1452"/>
      <c r="HRM2351" s="1452"/>
      <c r="HRN2351" s="1452"/>
      <c r="HRO2351" s="1452"/>
      <c r="HRP2351" s="1452"/>
      <c r="HRQ2351" s="1452"/>
      <c r="HRR2351" s="1452"/>
      <c r="HRS2351" s="1452"/>
      <c r="HRT2351" s="1452"/>
      <c r="HRU2351" s="1452"/>
      <c r="HRV2351" s="1452"/>
      <c r="HRW2351" s="1452"/>
      <c r="HRX2351" s="1452"/>
      <c r="HRY2351" s="1452"/>
      <c r="HRZ2351" s="1452"/>
      <c r="HSA2351" s="1452"/>
      <c r="HSB2351" s="1452"/>
      <c r="HSC2351" s="1452"/>
      <c r="HSD2351" s="1452"/>
      <c r="HSE2351" s="1452"/>
      <c r="HSF2351" s="1452"/>
      <c r="HSG2351" s="1452"/>
      <c r="HSH2351" s="1452"/>
      <c r="HSI2351" s="1452"/>
      <c r="HSJ2351" s="1452"/>
      <c r="HSK2351" s="1452"/>
      <c r="HSL2351" s="1452"/>
      <c r="HSM2351" s="1452"/>
      <c r="HSN2351" s="1452"/>
      <c r="HSO2351" s="1452"/>
      <c r="HSP2351" s="1452"/>
      <c r="HSQ2351" s="1452"/>
      <c r="HSR2351" s="1452"/>
      <c r="HSS2351" s="1452"/>
      <c r="HST2351" s="1452"/>
      <c r="HSU2351" s="1452"/>
      <c r="HSV2351" s="1452"/>
      <c r="HSW2351" s="1452"/>
      <c r="HSX2351" s="1452"/>
      <c r="HSY2351" s="1452"/>
      <c r="HSZ2351" s="1452"/>
      <c r="HTA2351" s="1452"/>
      <c r="HTB2351" s="1452"/>
      <c r="HTC2351" s="1452"/>
      <c r="HTD2351" s="1452"/>
      <c r="HTE2351" s="1452"/>
      <c r="HTF2351" s="1452"/>
      <c r="HTG2351" s="1452"/>
      <c r="HTH2351" s="1452"/>
      <c r="HTI2351" s="1452"/>
      <c r="HTJ2351" s="1452"/>
      <c r="HTK2351" s="1452"/>
      <c r="HTL2351" s="1452"/>
      <c r="HTM2351" s="1452"/>
      <c r="HTN2351" s="1452"/>
      <c r="HTO2351" s="1452"/>
      <c r="HTP2351" s="1452"/>
      <c r="HTQ2351" s="1452"/>
      <c r="HTR2351" s="1452"/>
      <c r="HTS2351" s="1452"/>
      <c r="HTT2351" s="1452"/>
      <c r="HTU2351" s="1452"/>
      <c r="HTV2351" s="1452"/>
      <c r="HTW2351" s="1452"/>
      <c r="HTX2351" s="1452"/>
      <c r="HTY2351" s="1452"/>
      <c r="HTZ2351" s="1452"/>
      <c r="HUA2351" s="1452"/>
      <c r="HUB2351" s="1452"/>
      <c r="HUC2351" s="1452"/>
      <c r="HUD2351" s="1452"/>
      <c r="HUE2351" s="1452"/>
      <c r="HUF2351" s="1452"/>
      <c r="HUG2351" s="1452"/>
      <c r="HUH2351" s="1452"/>
      <c r="HUI2351" s="1452"/>
      <c r="HUJ2351" s="1452"/>
      <c r="HUK2351" s="1452"/>
      <c r="HUL2351" s="1452"/>
      <c r="HUM2351" s="1452"/>
      <c r="HUN2351" s="1452"/>
      <c r="HUO2351" s="1452"/>
      <c r="HUP2351" s="1452"/>
      <c r="HUQ2351" s="1452"/>
      <c r="HUR2351" s="1452"/>
      <c r="HUS2351" s="1452"/>
      <c r="HUT2351" s="1452"/>
      <c r="HUU2351" s="1452"/>
      <c r="HUV2351" s="1452"/>
      <c r="HUW2351" s="1452"/>
      <c r="HUX2351" s="1452"/>
      <c r="HUY2351" s="1452"/>
      <c r="HUZ2351" s="1452"/>
      <c r="HVA2351" s="1452"/>
      <c r="HVB2351" s="1452"/>
      <c r="HVC2351" s="1452"/>
      <c r="HVD2351" s="1452"/>
      <c r="HVE2351" s="1452"/>
      <c r="HVF2351" s="1452"/>
      <c r="HVG2351" s="1452"/>
      <c r="HVH2351" s="1452"/>
      <c r="HVI2351" s="1452"/>
      <c r="HVJ2351" s="1452"/>
      <c r="HVK2351" s="1452"/>
      <c r="HVL2351" s="1452"/>
      <c r="HVM2351" s="1452"/>
      <c r="HVN2351" s="1452"/>
      <c r="HVO2351" s="1452"/>
      <c r="HVP2351" s="1452"/>
      <c r="HVQ2351" s="1452"/>
      <c r="HVR2351" s="1452"/>
      <c r="HVS2351" s="1452"/>
      <c r="HVT2351" s="1452"/>
      <c r="HVU2351" s="1452"/>
      <c r="HVV2351" s="1452"/>
      <c r="HVW2351" s="1452"/>
      <c r="HVX2351" s="1452"/>
      <c r="HVY2351" s="1452"/>
      <c r="HVZ2351" s="1452"/>
      <c r="HWA2351" s="1452"/>
      <c r="HWB2351" s="1452"/>
      <c r="HWC2351" s="1452"/>
      <c r="HWD2351" s="1452"/>
      <c r="HWE2351" s="1452"/>
      <c r="HWF2351" s="1452"/>
      <c r="HWG2351" s="1452"/>
      <c r="HWH2351" s="1452"/>
      <c r="HWI2351" s="1452"/>
      <c r="HWJ2351" s="1452"/>
      <c r="HWK2351" s="1452"/>
      <c r="HWL2351" s="1452"/>
      <c r="HWM2351" s="1452"/>
      <c r="HWN2351" s="1452"/>
      <c r="HWO2351" s="1452"/>
      <c r="HWP2351" s="1452"/>
      <c r="HWQ2351" s="1452"/>
      <c r="HWR2351" s="1452"/>
      <c r="HWS2351" s="1452"/>
      <c r="HWT2351" s="1452"/>
      <c r="HWU2351" s="1452"/>
      <c r="HWV2351" s="1452"/>
      <c r="HWW2351" s="1452"/>
      <c r="HWX2351" s="1452"/>
      <c r="HWY2351" s="1452"/>
      <c r="HWZ2351" s="1452"/>
      <c r="HXA2351" s="1452"/>
      <c r="HXB2351" s="1452"/>
      <c r="HXC2351" s="1452"/>
      <c r="HXD2351" s="1452"/>
      <c r="HXE2351" s="1452"/>
      <c r="HXF2351" s="1452"/>
      <c r="HXG2351" s="1452"/>
      <c r="HXH2351" s="1452"/>
      <c r="HXI2351" s="1452"/>
      <c r="HXJ2351" s="1452"/>
      <c r="HXK2351" s="1452"/>
      <c r="HXL2351" s="1452"/>
      <c r="HXM2351" s="1452"/>
      <c r="HXN2351" s="1452"/>
      <c r="HXO2351" s="1452"/>
      <c r="HXP2351" s="1452"/>
      <c r="HXQ2351" s="1452"/>
      <c r="HXR2351" s="1452"/>
      <c r="HXS2351" s="1452"/>
      <c r="HXT2351" s="1452"/>
      <c r="HXU2351" s="1452"/>
      <c r="HXV2351" s="1452"/>
      <c r="HXW2351" s="1452"/>
      <c r="HXX2351" s="1452"/>
      <c r="HXY2351" s="1452"/>
      <c r="HXZ2351" s="1452"/>
      <c r="HYA2351" s="1452"/>
      <c r="HYB2351" s="1452"/>
      <c r="HYC2351" s="1452"/>
      <c r="HYD2351" s="1452"/>
      <c r="HYE2351" s="1452"/>
      <c r="HYF2351" s="1452"/>
      <c r="HYG2351" s="1452"/>
      <c r="HYH2351" s="1452"/>
      <c r="HYI2351" s="1452"/>
      <c r="HYJ2351" s="1452"/>
      <c r="HYK2351" s="1452"/>
      <c r="HYL2351" s="1452"/>
      <c r="HYM2351" s="1452"/>
      <c r="HYN2351" s="1452"/>
      <c r="HYO2351" s="1452"/>
      <c r="HYP2351" s="1452"/>
      <c r="HYQ2351" s="1452"/>
      <c r="HYR2351" s="1452"/>
      <c r="HYS2351" s="1452"/>
      <c r="HYT2351" s="1452"/>
      <c r="HYU2351" s="1452"/>
      <c r="HYV2351" s="1452"/>
      <c r="HYW2351" s="1452"/>
      <c r="HYX2351" s="1452"/>
      <c r="HYY2351" s="1452"/>
      <c r="HYZ2351" s="1452"/>
      <c r="HZA2351" s="1452"/>
      <c r="HZB2351" s="1452"/>
      <c r="HZC2351" s="1452"/>
      <c r="HZD2351" s="1452"/>
      <c r="HZE2351" s="1452"/>
      <c r="HZF2351" s="1452"/>
      <c r="HZG2351" s="1452"/>
      <c r="HZH2351" s="1452"/>
      <c r="HZI2351" s="1452"/>
      <c r="HZJ2351" s="1452"/>
      <c r="HZK2351" s="1452"/>
      <c r="HZL2351" s="1452"/>
      <c r="HZM2351" s="1452"/>
      <c r="HZN2351" s="1452"/>
      <c r="HZO2351" s="1452"/>
      <c r="HZP2351" s="1452"/>
      <c r="HZQ2351" s="1452"/>
      <c r="HZR2351" s="1452"/>
      <c r="HZS2351" s="1452"/>
      <c r="HZT2351" s="1452"/>
      <c r="HZU2351" s="1452"/>
      <c r="HZV2351" s="1452"/>
      <c r="HZW2351" s="1452"/>
      <c r="HZX2351" s="1452"/>
      <c r="HZY2351" s="1452"/>
      <c r="HZZ2351" s="1452"/>
      <c r="IAA2351" s="1452"/>
      <c r="IAB2351" s="1452"/>
      <c r="IAC2351" s="1452"/>
      <c r="IAD2351" s="1452"/>
      <c r="IAE2351" s="1452"/>
      <c r="IAF2351" s="1452"/>
      <c r="IAG2351" s="1452"/>
      <c r="IAH2351" s="1452"/>
      <c r="IAI2351" s="1452"/>
      <c r="IAJ2351" s="1452"/>
      <c r="IAK2351" s="1452"/>
      <c r="IAL2351" s="1452"/>
      <c r="IAM2351" s="1452"/>
      <c r="IAN2351" s="1452"/>
      <c r="IAO2351" s="1452"/>
      <c r="IAP2351" s="1452"/>
      <c r="IAQ2351" s="1452"/>
      <c r="IAR2351" s="1452"/>
      <c r="IAS2351" s="1452"/>
      <c r="IAT2351" s="1452"/>
      <c r="IAU2351" s="1452"/>
      <c r="IAV2351" s="1452"/>
      <c r="IAW2351" s="1452"/>
      <c r="IAX2351" s="1452"/>
      <c r="IAY2351" s="1452"/>
      <c r="IAZ2351" s="1452"/>
      <c r="IBA2351" s="1452"/>
      <c r="IBB2351" s="1452"/>
      <c r="IBC2351" s="1452"/>
      <c r="IBD2351" s="1452"/>
      <c r="IBE2351" s="1452"/>
      <c r="IBF2351" s="1452"/>
      <c r="IBG2351" s="1452"/>
      <c r="IBH2351" s="1452"/>
      <c r="IBI2351" s="1452"/>
      <c r="IBJ2351" s="1452"/>
      <c r="IBK2351" s="1452"/>
      <c r="IBL2351" s="1452"/>
      <c r="IBM2351" s="1452"/>
      <c r="IBN2351" s="1452"/>
      <c r="IBO2351" s="1452"/>
      <c r="IBP2351" s="1452"/>
      <c r="IBQ2351" s="1452"/>
      <c r="IBR2351" s="1452"/>
      <c r="IBS2351" s="1452"/>
      <c r="IBT2351" s="1452"/>
      <c r="IBU2351" s="1452"/>
      <c r="IBV2351" s="1452"/>
      <c r="IBW2351" s="1452"/>
      <c r="IBX2351" s="1452"/>
      <c r="IBY2351" s="1452"/>
      <c r="IBZ2351" s="1452"/>
      <c r="ICA2351" s="1452"/>
      <c r="ICB2351" s="1452"/>
      <c r="ICC2351" s="1452"/>
      <c r="ICD2351" s="1452"/>
      <c r="ICE2351" s="1452"/>
      <c r="ICF2351" s="1452"/>
      <c r="ICG2351" s="1452"/>
      <c r="ICH2351" s="1452"/>
      <c r="ICI2351" s="1452"/>
      <c r="ICJ2351" s="1452"/>
      <c r="ICK2351" s="1452"/>
      <c r="ICL2351" s="1452"/>
      <c r="ICM2351" s="1452"/>
      <c r="ICN2351" s="1452"/>
      <c r="ICO2351" s="1452"/>
      <c r="ICP2351" s="1452"/>
      <c r="ICQ2351" s="1452"/>
      <c r="ICR2351" s="1452"/>
      <c r="ICS2351" s="1452"/>
      <c r="ICT2351" s="1452"/>
      <c r="ICU2351" s="1452"/>
      <c r="ICV2351" s="1452"/>
      <c r="ICW2351" s="1452"/>
      <c r="ICX2351" s="1452"/>
      <c r="ICY2351" s="1452"/>
      <c r="ICZ2351" s="1452"/>
      <c r="IDA2351" s="1452"/>
      <c r="IDB2351" s="1452"/>
      <c r="IDC2351" s="1452"/>
      <c r="IDD2351" s="1452"/>
      <c r="IDE2351" s="1452"/>
      <c r="IDF2351" s="1452"/>
      <c r="IDG2351" s="1452"/>
      <c r="IDH2351" s="1452"/>
      <c r="IDI2351" s="1452"/>
      <c r="IDJ2351" s="1452"/>
      <c r="IDK2351" s="1452"/>
      <c r="IDL2351" s="1452"/>
      <c r="IDM2351" s="1452"/>
      <c r="IDN2351" s="1452"/>
      <c r="IDO2351" s="1452"/>
      <c r="IDP2351" s="1452"/>
      <c r="IDQ2351" s="1452"/>
      <c r="IDR2351" s="1452"/>
      <c r="IDS2351" s="1452"/>
      <c r="IDT2351" s="1452"/>
      <c r="IDU2351" s="1452"/>
      <c r="IDV2351" s="1452"/>
      <c r="IDW2351" s="1452"/>
      <c r="IDX2351" s="1452"/>
      <c r="IDY2351" s="1452"/>
      <c r="IDZ2351" s="1452"/>
      <c r="IEA2351" s="1452"/>
      <c r="IEB2351" s="1452"/>
      <c r="IEC2351" s="1452"/>
      <c r="IED2351" s="1452"/>
      <c r="IEE2351" s="1452"/>
      <c r="IEF2351" s="1452"/>
      <c r="IEG2351" s="1452"/>
      <c r="IEH2351" s="1452"/>
      <c r="IEI2351" s="1452"/>
      <c r="IEJ2351" s="1452"/>
      <c r="IEK2351" s="1452"/>
      <c r="IEL2351" s="1452"/>
      <c r="IEM2351" s="1452"/>
      <c r="IEN2351" s="1452"/>
      <c r="IEO2351" s="1452"/>
      <c r="IEP2351" s="1452"/>
      <c r="IEQ2351" s="1452"/>
      <c r="IER2351" s="1452"/>
      <c r="IES2351" s="1452"/>
      <c r="IET2351" s="1452"/>
      <c r="IEU2351" s="1452"/>
      <c r="IEV2351" s="1452"/>
      <c r="IEW2351" s="1452"/>
      <c r="IEX2351" s="1452"/>
      <c r="IEY2351" s="1452"/>
      <c r="IEZ2351" s="1452"/>
      <c r="IFA2351" s="1452"/>
      <c r="IFB2351" s="1452"/>
      <c r="IFC2351" s="1452"/>
      <c r="IFD2351" s="1452"/>
      <c r="IFE2351" s="1452"/>
      <c r="IFF2351" s="1452"/>
      <c r="IFG2351" s="1452"/>
      <c r="IFH2351" s="1452"/>
      <c r="IFI2351" s="1452"/>
      <c r="IFJ2351" s="1452"/>
      <c r="IFK2351" s="1452"/>
      <c r="IFL2351" s="1452"/>
      <c r="IFM2351" s="1452"/>
      <c r="IFN2351" s="1452"/>
      <c r="IFO2351" s="1452"/>
      <c r="IFP2351" s="1452"/>
      <c r="IFQ2351" s="1452"/>
      <c r="IFR2351" s="1452"/>
      <c r="IFS2351" s="1452"/>
      <c r="IFT2351" s="1452"/>
      <c r="IFU2351" s="1452"/>
      <c r="IFV2351" s="1452"/>
      <c r="IFW2351" s="1452"/>
      <c r="IFX2351" s="1452"/>
      <c r="IFY2351" s="1452"/>
      <c r="IFZ2351" s="1452"/>
      <c r="IGA2351" s="1452"/>
      <c r="IGB2351" s="1452"/>
      <c r="IGC2351" s="1452"/>
      <c r="IGD2351" s="1452"/>
      <c r="IGE2351" s="1452"/>
      <c r="IGF2351" s="1452"/>
      <c r="IGG2351" s="1452"/>
      <c r="IGH2351" s="1452"/>
      <c r="IGI2351" s="1452"/>
      <c r="IGJ2351" s="1452"/>
      <c r="IGK2351" s="1452"/>
      <c r="IGL2351" s="1452"/>
      <c r="IGM2351" s="1452"/>
      <c r="IGN2351" s="1452"/>
      <c r="IGO2351" s="1452"/>
      <c r="IGP2351" s="1452"/>
      <c r="IGQ2351" s="1452"/>
      <c r="IGR2351" s="1452"/>
      <c r="IGS2351" s="1452"/>
      <c r="IGT2351" s="1452"/>
      <c r="IGU2351" s="1452"/>
      <c r="IGV2351" s="1452"/>
      <c r="IGW2351" s="1452"/>
      <c r="IGX2351" s="1452"/>
      <c r="IGY2351" s="1452"/>
      <c r="IGZ2351" s="1452"/>
      <c r="IHA2351" s="1452"/>
      <c r="IHB2351" s="1452"/>
      <c r="IHC2351" s="1452"/>
      <c r="IHD2351" s="1452"/>
      <c r="IHE2351" s="1452"/>
      <c r="IHF2351" s="1452"/>
      <c r="IHG2351" s="1452"/>
      <c r="IHH2351" s="1452"/>
      <c r="IHI2351" s="1452"/>
      <c r="IHJ2351" s="1452"/>
      <c r="IHK2351" s="1452"/>
      <c r="IHL2351" s="1452"/>
      <c r="IHM2351" s="1452"/>
      <c r="IHN2351" s="1452"/>
      <c r="IHO2351" s="1452"/>
      <c r="IHP2351" s="1452"/>
      <c r="IHQ2351" s="1452"/>
      <c r="IHR2351" s="1452"/>
      <c r="IHS2351" s="1452"/>
      <c r="IHT2351" s="1452"/>
      <c r="IHU2351" s="1452"/>
      <c r="IHV2351" s="1452"/>
      <c r="IHW2351" s="1452"/>
      <c r="IHX2351" s="1452"/>
      <c r="IHY2351" s="1452"/>
      <c r="IHZ2351" s="1452"/>
      <c r="IIA2351" s="1452"/>
      <c r="IIB2351" s="1452"/>
      <c r="IIC2351" s="1452"/>
      <c r="IID2351" s="1452"/>
      <c r="IIE2351" s="1452"/>
      <c r="IIF2351" s="1452"/>
      <c r="IIG2351" s="1452"/>
      <c r="IIH2351" s="1452"/>
      <c r="III2351" s="1452"/>
      <c r="IIJ2351" s="1452"/>
      <c r="IIK2351" s="1452"/>
      <c r="IIL2351" s="1452"/>
      <c r="IIM2351" s="1452"/>
      <c r="IIN2351" s="1452"/>
      <c r="IIO2351" s="1452"/>
      <c r="IIP2351" s="1452"/>
      <c r="IIQ2351" s="1452"/>
      <c r="IIR2351" s="1452"/>
      <c r="IIS2351" s="1452"/>
      <c r="IIT2351" s="1452"/>
      <c r="IIU2351" s="1452"/>
      <c r="IIV2351" s="1452"/>
      <c r="IIW2351" s="1452"/>
      <c r="IIX2351" s="1452"/>
      <c r="IIY2351" s="1452"/>
      <c r="IIZ2351" s="1452"/>
      <c r="IJA2351" s="1452"/>
      <c r="IJB2351" s="1452"/>
      <c r="IJC2351" s="1452"/>
      <c r="IJD2351" s="1452"/>
      <c r="IJE2351" s="1452"/>
      <c r="IJF2351" s="1452"/>
      <c r="IJG2351" s="1452"/>
      <c r="IJH2351" s="1452"/>
      <c r="IJI2351" s="1452"/>
      <c r="IJJ2351" s="1452"/>
      <c r="IJK2351" s="1452"/>
      <c r="IJL2351" s="1452"/>
      <c r="IJM2351" s="1452"/>
      <c r="IJN2351" s="1452"/>
      <c r="IJO2351" s="1452"/>
      <c r="IJP2351" s="1452"/>
      <c r="IJQ2351" s="1452"/>
      <c r="IJR2351" s="1452"/>
      <c r="IJS2351" s="1452"/>
      <c r="IJT2351" s="1452"/>
      <c r="IJU2351" s="1452"/>
      <c r="IJV2351" s="1452"/>
      <c r="IJW2351" s="1452"/>
      <c r="IJX2351" s="1452"/>
      <c r="IJY2351" s="1452"/>
      <c r="IJZ2351" s="1452"/>
      <c r="IKA2351" s="1452"/>
      <c r="IKB2351" s="1452"/>
      <c r="IKC2351" s="1452"/>
      <c r="IKD2351" s="1452"/>
      <c r="IKE2351" s="1452"/>
      <c r="IKF2351" s="1452"/>
      <c r="IKG2351" s="1452"/>
      <c r="IKH2351" s="1452"/>
      <c r="IKI2351" s="1452"/>
      <c r="IKJ2351" s="1452"/>
      <c r="IKK2351" s="1452"/>
      <c r="IKL2351" s="1452"/>
      <c r="IKM2351" s="1452"/>
      <c r="IKN2351" s="1452"/>
      <c r="IKO2351" s="1452"/>
      <c r="IKP2351" s="1452"/>
      <c r="IKQ2351" s="1452"/>
      <c r="IKR2351" s="1452"/>
      <c r="IKS2351" s="1452"/>
      <c r="IKT2351" s="1452"/>
      <c r="IKU2351" s="1452"/>
      <c r="IKV2351" s="1452"/>
      <c r="IKW2351" s="1452"/>
      <c r="IKX2351" s="1452"/>
      <c r="IKY2351" s="1452"/>
      <c r="IKZ2351" s="1452"/>
      <c r="ILA2351" s="1452"/>
      <c r="ILB2351" s="1452"/>
      <c r="ILC2351" s="1452"/>
      <c r="ILD2351" s="1452"/>
      <c r="ILE2351" s="1452"/>
      <c r="ILF2351" s="1452"/>
      <c r="ILG2351" s="1452"/>
      <c r="ILH2351" s="1452"/>
      <c r="ILI2351" s="1452"/>
      <c r="ILJ2351" s="1452"/>
      <c r="ILK2351" s="1452"/>
      <c r="ILL2351" s="1452"/>
      <c r="ILM2351" s="1452"/>
      <c r="ILN2351" s="1452"/>
      <c r="ILO2351" s="1452"/>
      <c r="ILP2351" s="1452"/>
      <c r="ILQ2351" s="1452"/>
      <c r="ILR2351" s="1452"/>
      <c r="ILS2351" s="1452"/>
      <c r="ILT2351" s="1452"/>
      <c r="ILU2351" s="1452"/>
      <c r="ILV2351" s="1452"/>
      <c r="ILW2351" s="1452"/>
      <c r="ILX2351" s="1452"/>
      <c r="ILY2351" s="1452"/>
      <c r="ILZ2351" s="1452"/>
      <c r="IMA2351" s="1452"/>
      <c r="IMB2351" s="1452"/>
      <c r="IMC2351" s="1452"/>
      <c r="IMD2351" s="1452"/>
      <c r="IME2351" s="1452"/>
      <c r="IMF2351" s="1452"/>
      <c r="IMG2351" s="1452"/>
      <c r="IMH2351" s="1452"/>
      <c r="IMI2351" s="1452"/>
      <c r="IMJ2351" s="1452"/>
      <c r="IMK2351" s="1452"/>
      <c r="IML2351" s="1452"/>
      <c r="IMM2351" s="1452"/>
      <c r="IMN2351" s="1452"/>
      <c r="IMO2351" s="1452"/>
      <c r="IMP2351" s="1452"/>
      <c r="IMQ2351" s="1452"/>
      <c r="IMR2351" s="1452"/>
      <c r="IMS2351" s="1452"/>
      <c r="IMT2351" s="1452"/>
      <c r="IMU2351" s="1452"/>
      <c r="IMV2351" s="1452"/>
      <c r="IMW2351" s="1452"/>
      <c r="IMX2351" s="1452"/>
      <c r="IMY2351" s="1452"/>
      <c r="IMZ2351" s="1452"/>
      <c r="INA2351" s="1452"/>
      <c r="INB2351" s="1452"/>
      <c r="INC2351" s="1452"/>
      <c r="IND2351" s="1452"/>
      <c r="INE2351" s="1452"/>
      <c r="INF2351" s="1452"/>
      <c r="ING2351" s="1452"/>
      <c r="INH2351" s="1452"/>
      <c r="INI2351" s="1452"/>
      <c r="INJ2351" s="1452"/>
      <c r="INK2351" s="1452"/>
      <c r="INL2351" s="1452"/>
      <c r="INM2351" s="1452"/>
      <c r="INN2351" s="1452"/>
      <c r="INO2351" s="1452"/>
      <c r="INP2351" s="1452"/>
      <c r="INQ2351" s="1452"/>
      <c r="INR2351" s="1452"/>
      <c r="INS2351" s="1452"/>
      <c r="INT2351" s="1452"/>
      <c r="INU2351" s="1452"/>
      <c r="INV2351" s="1452"/>
      <c r="INW2351" s="1452"/>
      <c r="INX2351" s="1452"/>
      <c r="INY2351" s="1452"/>
      <c r="INZ2351" s="1452"/>
      <c r="IOA2351" s="1452"/>
      <c r="IOB2351" s="1452"/>
      <c r="IOC2351" s="1452"/>
      <c r="IOD2351" s="1452"/>
      <c r="IOE2351" s="1452"/>
      <c r="IOF2351" s="1452"/>
      <c r="IOG2351" s="1452"/>
      <c r="IOH2351" s="1452"/>
      <c r="IOI2351" s="1452"/>
      <c r="IOJ2351" s="1452"/>
      <c r="IOK2351" s="1452"/>
      <c r="IOL2351" s="1452"/>
      <c r="IOM2351" s="1452"/>
      <c r="ION2351" s="1452"/>
      <c r="IOO2351" s="1452"/>
      <c r="IOP2351" s="1452"/>
      <c r="IOQ2351" s="1452"/>
      <c r="IOR2351" s="1452"/>
      <c r="IOS2351" s="1452"/>
      <c r="IOT2351" s="1452"/>
      <c r="IOU2351" s="1452"/>
      <c r="IOV2351" s="1452"/>
      <c r="IOW2351" s="1452"/>
      <c r="IOX2351" s="1452"/>
      <c r="IOY2351" s="1452"/>
      <c r="IOZ2351" s="1452"/>
      <c r="IPA2351" s="1452"/>
      <c r="IPB2351" s="1452"/>
      <c r="IPC2351" s="1452"/>
      <c r="IPD2351" s="1452"/>
      <c r="IPE2351" s="1452"/>
      <c r="IPF2351" s="1452"/>
      <c r="IPG2351" s="1452"/>
      <c r="IPH2351" s="1452"/>
      <c r="IPI2351" s="1452"/>
      <c r="IPJ2351" s="1452"/>
      <c r="IPK2351" s="1452"/>
      <c r="IPL2351" s="1452"/>
      <c r="IPM2351" s="1452"/>
      <c r="IPN2351" s="1452"/>
      <c r="IPO2351" s="1452"/>
      <c r="IPP2351" s="1452"/>
      <c r="IPQ2351" s="1452"/>
      <c r="IPR2351" s="1452"/>
      <c r="IPS2351" s="1452"/>
      <c r="IPT2351" s="1452"/>
      <c r="IPU2351" s="1452"/>
      <c r="IPV2351" s="1452"/>
      <c r="IPW2351" s="1452"/>
      <c r="IPX2351" s="1452"/>
      <c r="IPY2351" s="1452"/>
      <c r="IPZ2351" s="1452"/>
      <c r="IQA2351" s="1452"/>
      <c r="IQB2351" s="1452"/>
      <c r="IQC2351" s="1452"/>
      <c r="IQD2351" s="1452"/>
      <c r="IQE2351" s="1452"/>
      <c r="IQF2351" s="1452"/>
      <c r="IQG2351" s="1452"/>
      <c r="IQH2351" s="1452"/>
      <c r="IQI2351" s="1452"/>
      <c r="IQJ2351" s="1452"/>
      <c r="IQK2351" s="1452"/>
      <c r="IQL2351" s="1452"/>
      <c r="IQM2351" s="1452"/>
      <c r="IQN2351" s="1452"/>
      <c r="IQO2351" s="1452"/>
      <c r="IQP2351" s="1452"/>
      <c r="IQQ2351" s="1452"/>
      <c r="IQR2351" s="1452"/>
      <c r="IQS2351" s="1452"/>
      <c r="IQT2351" s="1452"/>
      <c r="IQU2351" s="1452"/>
      <c r="IQV2351" s="1452"/>
      <c r="IQW2351" s="1452"/>
      <c r="IQX2351" s="1452"/>
      <c r="IQY2351" s="1452"/>
      <c r="IQZ2351" s="1452"/>
      <c r="IRA2351" s="1452"/>
      <c r="IRB2351" s="1452"/>
      <c r="IRC2351" s="1452"/>
      <c r="IRD2351" s="1452"/>
      <c r="IRE2351" s="1452"/>
      <c r="IRF2351" s="1452"/>
      <c r="IRG2351" s="1452"/>
      <c r="IRH2351" s="1452"/>
      <c r="IRI2351" s="1452"/>
      <c r="IRJ2351" s="1452"/>
      <c r="IRK2351" s="1452"/>
      <c r="IRL2351" s="1452"/>
      <c r="IRM2351" s="1452"/>
      <c r="IRN2351" s="1452"/>
      <c r="IRO2351" s="1452"/>
      <c r="IRP2351" s="1452"/>
      <c r="IRQ2351" s="1452"/>
      <c r="IRR2351" s="1452"/>
      <c r="IRS2351" s="1452"/>
      <c r="IRT2351" s="1452"/>
      <c r="IRU2351" s="1452"/>
      <c r="IRV2351" s="1452"/>
      <c r="IRW2351" s="1452"/>
      <c r="IRX2351" s="1452"/>
      <c r="IRY2351" s="1452"/>
      <c r="IRZ2351" s="1452"/>
      <c r="ISA2351" s="1452"/>
      <c r="ISB2351" s="1452"/>
      <c r="ISC2351" s="1452"/>
      <c r="ISD2351" s="1452"/>
      <c r="ISE2351" s="1452"/>
      <c r="ISF2351" s="1452"/>
      <c r="ISG2351" s="1452"/>
      <c r="ISH2351" s="1452"/>
      <c r="ISI2351" s="1452"/>
      <c r="ISJ2351" s="1452"/>
      <c r="ISK2351" s="1452"/>
      <c r="ISL2351" s="1452"/>
      <c r="ISM2351" s="1452"/>
      <c r="ISN2351" s="1452"/>
      <c r="ISO2351" s="1452"/>
      <c r="ISP2351" s="1452"/>
      <c r="ISQ2351" s="1452"/>
      <c r="ISR2351" s="1452"/>
      <c r="ISS2351" s="1452"/>
      <c r="IST2351" s="1452"/>
      <c r="ISU2351" s="1452"/>
      <c r="ISV2351" s="1452"/>
      <c r="ISW2351" s="1452"/>
      <c r="ISX2351" s="1452"/>
      <c r="ISY2351" s="1452"/>
      <c r="ISZ2351" s="1452"/>
      <c r="ITA2351" s="1452"/>
      <c r="ITB2351" s="1452"/>
      <c r="ITC2351" s="1452"/>
      <c r="ITD2351" s="1452"/>
      <c r="ITE2351" s="1452"/>
      <c r="ITF2351" s="1452"/>
      <c r="ITG2351" s="1452"/>
      <c r="ITH2351" s="1452"/>
      <c r="ITI2351" s="1452"/>
      <c r="ITJ2351" s="1452"/>
      <c r="ITK2351" s="1452"/>
      <c r="ITL2351" s="1452"/>
      <c r="ITM2351" s="1452"/>
      <c r="ITN2351" s="1452"/>
      <c r="ITO2351" s="1452"/>
      <c r="ITP2351" s="1452"/>
      <c r="ITQ2351" s="1452"/>
      <c r="ITR2351" s="1452"/>
      <c r="ITS2351" s="1452"/>
      <c r="ITT2351" s="1452"/>
      <c r="ITU2351" s="1452"/>
      <c r="ITV2351" s="1452"/>
      <c r="ITW2351" s="1452"/>
      <c r="ITX2351" s="1452"/>
      <c r="ITY2351" s="1452"/>
      <c r="ITZ2351" s="1452"/>
      <c r="IUA2351" s="1452"/>
      <c r="IUB2351" s="1452"/>
      <c r="IUC2351" s="1452"/>
      <c r="IUD2351" s="1452"/>
      <c r="IUE2351" s="1452"/>
      <c r="IUF2351" s="1452"/>
      <c r="IUG2351" s="1452"/>
      <c r="IUH2351" s="1452"/>
      <c r="IUI2351" s="1452"/>
      <c r="IUJ2351" s="1452"/>
      <c r="IUK2351" s="1452"/>
      <c r="IUL2351" s="1452"/>
      <c r="IUM2351" s="1452"/>
      <c r="IUN2351" s="1452"/>
      <c r="IUO2351" s="1452"/>
      <c r="IUP2351" s="1452"/>
      <c r="IUQ2351" s="1452"/>
      <c r="IUR2351" s="1452"/>
      <c r="IUS2351" s="1452"/>
      <c r="IUT2351" s="1452"/>
      <c r="IUU2351" s="1452"/>
      <c r="IUV2351" s="1452"/>
      <c r="IUW2351" s="1452"/>
      <c r="IUX2351" s="1452"/>
      <c r="IUY2351" s="1452"/>
      <c r="IUZ2351" s="1452"/>
      <c r="IVA2351" s="1452"/>
      <c r="IVB2351" s="1452"/>
      <c r="IVC2351" s="1452"/>
      <c r="IVD2351" s="1452"/>
      <c r="IVE2351" s="1452"/>
      <c r="IVF2351" s="1452"/>
      <c r="IVG2351" s="1452"/>
      <c r="IVH2351" s="1452"/>
      <c r="IVI2351" s="1452"/>
      <c r="IVJ2351" s="1452"/>
      <c r="IVK2351" s="1452"/>
      <c r="IVL2351" s="1452"/>
      <c r="IVM2351" s="1452"/>
      <c r="IVN2351" s="1452"/>
      <c r="IVO2351" s="1452"/>
      <c r="IVP2351" s="1452"/>
      <c r="IVQ2351" s="1452"/>
      <c r="IVR2351" s="1452"/>
      <c r="IVS2351" s="1452"/>
      <c r="IVT2351" s="1452"/>
      <c r="IVU2351" s="1452"/>
      <c r="IVV2351" s="1452"/>
      <c r="IVW2351" s="1452"/>
      <c r="IVX2351" s="1452"/>
      <c r="IVY2351" s="1452"/>
      <c r="IVZ2351" s="1452"/>
      <c r="IWA2351" s="1452"/>
      <c r="IWB2351" s="1452"/>
      <c r="IWC2351" s="1452"/>
      <c r="IWD2351" s="1452"/>
      <c r="IWE2351" s="1452"/>
      <c r="IWF2351" s="1452"/>
      <c r="IWG2351" s="1452"/>
      <c r="IWH2351" s="1452"/>
      <c r="IWI2351" s="1452"/>
      <c r="IWJ2351" s="1452"/>
      <c r="IWK2351" s="1452"/>
      <c r="IWL2351" s="1452"/>
      <c r="IWM2351" s="1452"/>
      <c r="IWN2351" s="1452"/>
      <c r="IWO2351" s="1452"/>
      <c r="IWP2351" s="1452"/>
      <c r="IWQ2351" s="1452"/>
      <c r="IWR2351" s="1452"/>
      <c r="IWS2351" s="1452"/>
      <c r="IWT2351" s="1452"/>
      <c r="IWU2351" s="1452"/>
      <c r="IWV2351" s="1452"/>
      <c r="IWW2351" s="1452"/>
      <c r="IWX2351" s="1452"/>
      <c r="IWY2351" s="1452"/>
      <c r="IWZ2351" s="1452"/>
      <c r="IXA2351" s="1452"/>
      <c r="IXB2351" s="1452"/>
      <c r="IXC2351" s="1452"/>
      <c r="IXD2351" s="1452"/>
      <c r="IXE2351" s="1452"/>
      <c r="IXF2351" s="1452"/>
      <c r="IXG2351" s="1452"/>
      <c r="IXH2351" s="1452"/>
      <c r="IXI2351" s="1452"/>
      <c r="IXJ2351" s="1452"/>
      <c r="IXK2351" s="1452"/>
      <c r="IXL2351" s="1452"/>
      <c r="IXM2351" s="1452"/>
      <c r="IXN2351" s="1452"/>
      <c r="IXO2351" s="1452"/>
      <c r="IXP2351" s="1452"/>
      <c r="IXQ2351" s="1452"/>
      <c r="IXR2351" s="1452"/>
      <c r="IXS2351" s="1452"/>
      <c r="IXT2351" s="1452"/>
      <c r="IXU2351" s="1452"/>
      <c r="IXV2351" s="1452"/>
      <c r="IXW2351" s="1452"/>
      <c r="IXX2351" s="1452"/>
      <c r="IXY2351" s="1452"/>
      <c r="IXZ2351" s="1452"/>
      <c r="IYA2351" s="1452"/>
      <c r="IYB2351" s="1452"/>
      <c r="IYC2351" s="1452"/>
      <c r="IYD2351" s="1452"/>
      <c r="IYE2351" s="1452"/>
      <c r="IYF2351" s="1452"/>
      <c r="IYG2351" s="1452"/>
      <c r="IYH2351" s="1452"/>
      <c r="IYI2351" s="1452"/>
      <c r="IYJ2351" s="1452"/>
      <c r="IYK2351" s="1452"/>
      <c r="IYL2351" s="1452"/>
      <c r="IYM2351" s="1452"/>
      <c r="IYN2351" s="1452"/>
      <c r="IYO2351" s="1452"/>
      <c r="IYP2351" s="1452"/>
      <c r="IYQ2351" s="1452"/>
      <c r="IYR2351" s="1452"/>
      <c r="IYS2351" s="1452"/>
      <c r="IYT2351" s="1452"/>
      <c r="IYU2351" s="1452"/>
      <c r="IYV2351" s="1452"/>
      <c r="IYW2351" s="1452"/>
      <c r="IYX2351" s="1452"/>
      <c r="IYY2351" s="1452"/>
      <c r="IYZ2351" s="1452"/>
      <c r="IZA2351" s="1452"/>
      <c r="IZB2351" s="1452"/>
      <c r="IZC2351" s="1452"/>
      <c r="IZD2351" s="1452"/>
      <c r="IZE2351" s="1452"/>
      <c r="IZF2351" s="1452"/>
      <c r="IZG2351" s="1452"/>
      <c r="IZH2351" s="1452"/>
      <c r="IZI2351" s="1452"/>
      <c r="IZJ2351" s="1452"/>
      <c r="IZK2351" s="1452"/>
      <c r="IZL2351" s="1452"/>
      <c r="IZM2351" s="1452"/>
      <c r="IZN2351" s="1452"/>
      <c r="IZO2351" s="1452"/>
      <c r="IZP2351" s="1452"/>
      <c r="IZQ2351" s="1452"/>
      <c r="IZR2351" s="1452"/>
      <c r="IZS2351" s="1452"/>
      <c r="IZT2351" s="1452"/>
      <c r="IZU2351" s="1452"/>
      <c r="IZV2351" s="1452"/>
      <c r="IZW2351" s="1452"/>
      <c r="IZX2351" s="1452"/>
      <c r="IZY2351" s="1452"/>
      <c r="IZZ2351" s="1452"/>
      <c r="JAA2351" s="1452"/>
      <c r="JAB2351" s="1452"/>
      <c r="JAC2351" s="1452"/>
      <c r="JAD2351" s="1452"/>
      <c r="JAE2351" s="1452"/>
      <c r="JAF2351" s="1452"/>
      <c r="JAG2351" s="1452"/>
      <c r="JAH2351" s="1452"/>
      <c r="JAI2351" s="1452"/>
      <c r="JAJ2351" s="1452"/>
      <c r="JAK2351" s="1452"/>
      <c r="JAL2351" s="1452"/>
      <c r="JAM2351" s="1452"/>
      <c r="JAN2351" s="1452"/>
      <c r="JAO2351" s="1452"/>
      <c r="JAP2351" s="1452"/>
      <c r="JAQ2351" s="1452"/>
      <c r="JAR2351" s="1452"/>
      <c r="JAS2351" s="1452"/>
      <c r="JAT2351" s="1452"/>
      <c r="JAU2351" s="1452"/>
      <c r="JAV2351" s="1452"/>
      <c r="JAW2351" s="1452"/>
      <c r="JAX2351" s="1452"/>
      <c r="JAY2351" s="1452"/>
      <c r="JAZ2351" s="1452"/>
      <c r="JBA2351" s="1452"/>
      <c r="JBB2351" s="1452"/>
      <c r="JBC2351" s="1452"/>
      <c r="JBD2351" s="1452"/>
      <c r="JBE2351" s="1452"/>
      <c r="JBF2351" s="1452"/>
      <c r="JBG2351" s="1452"/>
      <c r="JBH2351" s="1452"/>
      <c r="JBI2351" s="1452"/>
      <c r="JBJ2351" s="1452"/>
      <c r="JBK2351" s="1452"/>
      <c r="JBL2351" s="1452"/>
      <c r="JBM2351" s="1452"/>
      <c r="JBN2351" s="1452"/>
      <c r="JBO2351" s="1452"/>
      <c r="JBP2351" s="1452"/>
      <c r="JBQ2351" s="1452"/>
      <c r="JBR2351" s="1452"/>
      <c r="JBS2351" s="1452"/>
      <c r="JBT2351" s="1452"/>
      <c r="JBU2351" s="1452"/>
      <c r="JBV2351" s="1452"/>
      <c r="JBW2351" s="1452"/>
      <c r="JBX2351" s="1452"/>
      <c r="JBY2351" s="1452"/>
      <c r="JBZ2351" s="1452"/>
      <c r="JCA2351" s="1452"/>
      <c r="JCB2351" s="1452"/>
      <c r="JCC2351" s="1452"/>
      <c r="JCD2351" s="1452"/>
      <c r="JCE2351" s="1452"/>
      <c r="JCF2351" s="1452"/>
      <c r="JCG2351" s="1452"/>
      <c r="JCH2351" s="1452"/>
      <c r="JCI2351" s="1452"/>
      <c r="JCJ2351" s="1452"/>
      <c r="JCK2351" s="1452"/>
      <c r="JCL2351" s="1452"/>
      <c r="JCM2351" s="1452"/>
      <c r="JCN2351" s="1452"/>
      <c r="JCO2351" s="1452"/>
      <c r="JCP2351" s="1452"/>
      <c r="JCQ2351" s="1452"/>
      <c r="JCR2351" s="1452"/>
      <c r="JCS2351" s="1452"/>
      <c r="JCT2351" s="1452"/>
      <c r="JCU2351" s="1452"/>
      <c r="JCV2351" s="1452"/>
      <c r="JCW2351" s="1452"/>
      <c r="JCX2351" s="1452"/>
      <c r="JCY2351" s="1452"/>
      <c r="JCZ2351" s="1452"/>
      <c r="JDA2351" s="1452"/>
      <c r="JDB2351" s="1452"/>
      <c r="JDC2351" s="1452"/>
      <c r="JDD2351" s="1452"/>
      <c r="JDE2351" s="1452"/>
      <c r="JDF2351" s="1452"/>
      <c r="JDG2351" s="1452"/>
      <c r="JDH2351" s="1452"/>
      <c r="JDI2351" s="1452"/>
      <c r="JDJ2351" s="1452"/>
      <c r="JDK2351" s="1452"/>
      <c r="JDL2351" s="1452"/>
      <c r="JDM2351" s="1452"/>
      <c r="JDN2351" s="1452"/>
      <c r="JDO2351" s="1452"/>
      <c r="JDP2351" s="1452"/>
      <c r="JDQ2351" s="1452"/>
      <c r="JDR2351" s="1452"/>
      <c r="JDS2351" s="1452"/>
      <c r="JDT2351" s="1452"/>
      <c r="JDU2351" s="1452"/>
      <c r="JDV2351" s="1452"/>
      <c r="JDW2351" s="1452"/>
      <c r="JDX2351" s="1452"/>
      <c r="JDY2351" s="1452"/>
      <c r="JDZ2351" s="1452"/>
      <c r="JEA2351" s="1452"/>
      <c r="JEB2351" s="1452"/>
      <c r="JEC2351" s="1452"/>
      <c r="JED2351" s="1452"/>
      <c r="JEE2351" s="1452"/>
      <c r="JEF2351" s="1452"/>
      <c r="JEG2351" s="1452"/>
      <c r="JEH2351" s="1452"/>
      <c r="JEI2351" s="1452"/>
      <c r="JEJ2351" s="1452"/>
      <c r="JEK2351" s="1452"/>
      <c r="JEL2351" s="1452"/>
      <c r="JEM2351" s="1452"/>
      <c r="JEN2351" s="1452"/>
      <c r="JEO2351" s="1452"/>
      <c r="JEP2351" s="1452"/>
      <c r="JEQ2351" s="1452"/>
      <c r="JER2351" s="1452"/>
      <c r="JES2351" s="1452"/>
      <c r="JET2351" s="1452"/>
      <c r="JEU2351" s="1452"/>
      <c r="JEV2351" s="1452"/>
      <c r="JEW2351" s="1452"/>
      <c r="JEX2351" s="1452"/>
      <c r="JEY2351" s="1452"/>
      <c r="JEZ2351" s="1452"/>
      <c r="JFA2351" s="1452"/>
      <c r="JFB2351" s="1452"/>
      <c r="JFC2351" s="1452"/>
      <c r="JFD2351" s="1452"/>
      <c r="JFE2351" s="1452"/>
      <c r="JFF2351" s="1452"/>
      <c r="JFG2351" s="1452"/>
      <c r="JFH2351" s="1452"/>
      <c r="JFI2351" s="1452"/>
      <c r="JFJ2351" s="1452"/>
      <c r="JFK2351" s="1452"/>
      <c r="JFL2351" s="1452"/>
      <c r="JFM2351" s="1452"/>
      <c r="JFN2351" s="1452"/>
      <c r="JFO2351" s="1452"/>
      <c r="JFP2351" s="1452"/>
      <c r="JFQ2351" s="1452"/>
      <c r="JFR2351" s="1452"/>
      <c r="JFS2351" s="1452"/>
      <c r="JFT2351" s="1452"/>
      <c r="JFU2351" s="1452"/>
      <c r="JFV2351" s="1452"/>
      <c r="JFW2351" s="1452"/>
      <c r="JFX2351" s="1452"/>
      <c r="JFY2351" s="1452"/>
      <c r="JFZ2351" s="1452"/>
      <c r="JGA2351" s="1452"/>
      <c r="JGB2351" s="1452"/>
      <c r="JGC2351" s="1452"/>
      <c r="JGD2351" s="1452"/>
      <c r="JGE2351" s="1452"/>
      <c r="JGF2351" s="1452"/>
      <c r="JGG2351" s="1452"/>
      <c r="JGH2351" s="1452"/>
      <c r="JGI2351" s="1452"/>
      <c r="JGJ2351" s="1452"/>
      <c r="JGK2351" s="1452"/>
      <c r="JGL2351" s="1452"/>
      <c r="JGM2351" s="1452"/>
      <c r="JGN2351" s="1452"/>
      <c r="JGO2351" s="1452"/>
      <c r="JGP2351" s="1452"/>
      <c r="JGQ2351" s="1452"/>
      <c r="JGR2351" s="1452"/>
      <c r="JGS2351" s="1452"/>
      <c r="JGT2351" s="1452"/>
      <c r="JGU2351" s="1452"/>
      <c r="JGV2351" s="1452"/>
      <c r="JGW2351" s="1452"/>
      <c r="JGX2351" s="1452"/>
      <c r="JGY2351" s="1452"/>
      <c r="JGZ2351" s="1452"/>
      <c r="JHA2351" s="1452"/>
      <c r="JHB2351" s="1452"/>
      <c r="JHC2351" s="1452"/>
      <c r="JHD2351" s="1452"/>
      <c r="JHE2351" s="1452"/>
      <c r="JHF2351" s="1452"/>
      <c r="JHG2351" s="1452"/>
      <c r="JHH2351" s="1452"/>
      <c r="JHI2351" s="1452"/>
      <c r="JHJ2351" s="1452"/>
      <c r="JHK2351" s="1452"/>
      <c r="JHL2351" s="1452"/>
      <c r="JHM2351" s="1452"/>
      <c r="JHN2351" s="1452"/>
      <c r="JHO2351" s="1452"/>
      <c r="JHP2351" s="1452"/>
      <c r="JHQ2351" s="1452"/>
      <c r="JHR2351" s="1452"/>
      <c r="JHS2351" s="1452"/>
      <c r="JHT2351" s="1452"/>
      <c r="JHU2351" s="1452"/>
      <c r="JHV2351" s="1452"/>
      <c r="JHW2351" s="1452"/>
      <c r="JHX2351" s="1452"/>
      <c r="JHY2351" s="1452"/>
      <c r="JHZ2351" s="1452"/>
      <c r="JIA2351" s="1452"/>
      <c r="JIB2351" s="1452"/>
      <c r="JIC2351" s="1452"/>
      <c r="JID2351" s="1452"/>
      <c r="JIE2351" s="1452"/>
      <c r="JIF2351" s="1452"/>
      <c r="JIG2351" s="1452"/>
      <c r="JIH2351" s="1452"/>
      <c r="JII2351" s="1452"/>
      <c r="JIJ2351" s="1452"/>
      <c r="JIK2351" s="1452"/>
      <c r="JIL2351" s="1452"/>
      <c r="JIM2351" s="1452"/>
      <c r="JIN2351" s="1452"/>
      <c r="JIO2351" s="1452"/>
      <c r="JIP2351" s="1452"/>
      <c r="JIQ2351" s="1452"/>
      <c r="JIR2351" s="1452"/>
      <c r="JIS2351" s="1452"/>
      <c r="JIT2351" s="1452"/>
      <c r="JIU2351" s="1452"/>
      <c r="JIV2351" s="1452"/>
      <c r="JIW2351" s="1452"/>
      <c r="JIX2351" s="1452"/>
      <c r="JIY2351" s="1452"/>
      <c r="JIZ2351" s="1452"/>
      <c r="JJA2351" s="1452"/>
      <c r="JJB2351" s="1452"/>
      <c r="JJC2351" s="1452"/>
      <c r="JJD2351" s="1452"/>
      <c r="JJE2351" s="1452"/>
      <c r="JJF2351" s="1452"/>
      <c r="JJG2351" s="1452"/>
      <c r="JJH2351" s="1452"/>
      <c r="JJI2351" s="1452"/>
      <c r="JJJ2351" s="1452"/>
      <c r="JJK2351" s="1452"/>
      <c r="JJL2351" s="1452"/>
      <c r="JJM2351" s="1452"/>
      <c r="JJN2351" s="1452"/>
      <c r="JJO2351" s="1452"/>
      <c r="JJP2351" s="1452"/>
      <c r="JJQ2351" s="1452"/>
      <c r="JJR2351" s="1452"/>
      <c r="JJS2351" s="1452"/>
      <c r="JJT2351" s="1452"/>
      <c r="JJU2351" s="1452"/>
      <c r="JJV2351" s="1452"/>
      <c r="JJW2351" s="1452"/>
      <c r="JJX2351" s="1452"/>
      <c r="JJY2351" s="1452"/>
      <c r="JJZ2351" s="1452"/>
      <c r="JKA2351" s="1452"/>
      <c r="JKB2351" s="1452"/>
      <c r="JKC2351" s="1452"/>
      <c r="JKD2351" s="1452"/>
      <c r="JKE2351" s="1452"/>
      <c r="JKF2351" s="1452"/>
      <c r="JKG2351" s="1452"/>
      <c r="JKH2351" s="1452"/>
      <c r="JKI2351" s="1452"/>
      <c r="JKJ2351" s="1452"/>
      <c r="JKK2351" s="1452"/>
      <c r="JKL2351" s="1452"/>
      <c r="JKM2351" s="1452"/>
      <c r="JKN2351" s="1452"/>
      <c r="JKO2351" s="1452"/>
      <c r="JKP2351" s="1452"/>
      <c r="JKQ2351" s="1452"/>
      <c r="JKR2351" s="1452"/>
      <c r="JKS2351" s="1452"/>
      <c r="JKT2351" s="1452"/>
      <c r="JKU2351" s="1452"/>
      <c r="JKV2351" s="1452"/>
      <c r="JKW2351" s="1452"/>
      <c r="JKX2351" s="1452"/>
      <c r="JKY2351" s="1452"/>
      <c r="JKZ2351" s="1452"/>
      <c r="JLA2351" s="1452"/>
      <c r="JLB2351" s="1452"/>
      <c r="JLC2351" s="1452"/>
      <c r="JLD2351" s="1452"/>
      <c r="JLE2351" s="1452"/>
      <c r="JLF2351" s="1452"/>
      <c r="JLG2351" s="1452"/>
      <c r="JLH2351" s="1452"/>
      <c r="JLI2351" s="1452"/>
      <c r="JLJ2351" s="1452"/>
      <c r="JLK2351" s="1452"/>
      <c r="JLL2351" s="1452"/>
      <c r="JLM2351" s="1452"/>
      <c r="JLN2351" s="1452"/>
      <c r="JLO2351" s="1452"/>
      <c r="JLP2351" s="1452"/>
      <c r="JLQ2351" s="1452"/>
      <c r="JLR2351" s="1452"/>
      <c r="JLS2351" s="1452"/>
      <c r="JLT2351" s="1452"/>
      <c r="JLU2351" s="1452"/>
      <c r="JLV2351" s="1452"/>
      <c r="JLW2351" s="1452"/>
      <c r="JLX2351" s="1452"/>
      <c r="JLY2351" s="1452"/>
      <c r="JLZ2351" s="1452"/>
      <c r="JMA2351" s="1452"/>
      <c r="JMB2351" s="1452"/>
      <c r="JMC2351" s="1452"/>
      <c r="JMD2351" s="1452"/>
      <c r="JME2351" s="1452"/>
      <c r="JMF2351" s="1452"/>
      <c r="JMG2351" s="1452"/>
      <c r="JMH2351" s="1452"/>
      <c r="JMI2351" s="1452"/>
      <c r="JMJ2351" s="1452"/>
      <c r="JMK2351" s="1452"/>
      <c r="JML2351" s="1452"/>
      <c r="JMM2351" s="1452"/>
      <c r="JMN2351" s="1452"/>
      <c r="JMO2351" s="1452"/>
      <c r="JMP2351" s="1452"/>
      <c r="JMQ2351" s="1452"/>
      <c r="JMR2351" s="1452"/>
      <c r="JMS2351" s="1452"/>
      <c r="JMT2351" s="1452"/>
      <c r="JMU2351" s="1452"/>
      <c r="JMV2351" s="1452"/>
      <c r="JMW2351" s="1452"/>
      <c r="JMX2351" s="1452"/>
      <c r="JMY2351" s="1452"/>
      <c r="JMZ2351" s="1452"/>
      <c r="JNA2351" s="1452"/>
      <c r="JNB2351" s="1452"/>
      <c r="JNC2351" s="1452"/>
      <c r="JND2351" s="1452"/>
      <c r="JNE2351" s="1452"/>
      <c r="JNF2351" s="1452"/>
      <c r="JNG2351" s="1452"/>
      <c r="JNH2351" s="1452"/>
      <c r="JNI2351" s="1452"/>
      <c r="JNJ2351" s="1452"/>
      <c r="JNK2351" s="1452"/>
      <c r="JNL2351" s="1452"/>
      <c r="JNM2351" s="1452"/>
      <c r="JNN2351" s="1452"/>
      <c r="JNO2351" s="1452"/>
      <c r="JNP2351" s="1452"/>
      <c r="JNQ2351" s="1452"/>
      <c r="JNR2351" s="1452"/>
      <c r="JNS2351" s="1452"/>
      <c r="JNT2351" s="1452"/>
      <c r="JNU2351" s="1452"/>
      <c r="JNV2351" s="1452"/>
      <c r="JNW2351" s="1452"/>
      <c r="JNX2351" s="1452"/>
      <c r="JNY2351" s="1452"/>
      <c r="JNZ2351" s="1452"/>
      <c r="JOA2351" s="1452"/>
      <c r="JOB2351" s="1452"/>
      <c r="JOC2351" s="1452"/>
      <c r="JOD2351" s="1452"/>
      <c r="JOE2351" s="1452"/>
      <c r="JOF2351" s="1452"/>
      <c r="JOG2351" s="1452"/>
      <c r="JOH2351" s="1452"/>
      <c r="JOI2351" s="1452"/>
      <c r="JOJ2351" s="1452"/>
      <c r="JOK2351" s="1452"/>
      <c r="JOL2351" s="1452"/>
      <c r="JOM2351" s="1452"/>
      <c r="JON2351" s="1452"/>
      <c r="JOO2351" s="1452"/>
      <c r="JOP2351" s="1452"/>
      <c r="JOQ2351" s="1452"/>
      <c r="JOR2351" s="1452"/>
      <c r="JOS2351" s="1452"/>
      <c r="JOT2351" s="1452"/>
      <c r="JOU2351" s="1452"/>
      <c r="JOV2351" s="1452"/>
      <c r="JOW2351" s="1452"/>
      <c r="JOX2351" s="1452"/>
      <c r="JOY2351" s="1452"/>
      <c r="JOZ2351" s="1452"/>
      <c r="JPA2351" s="1452"/>
      <c r="JPB2351" s="1452"/>
      <c r="JPC2351" s="1452"/>
      <c r="JPD2351" s="1452"/>
      <c r="JPE2351" s="1452"/>
      <c r="JPF2351" s="1452"/>
      <c r="JPG2351" s="1452"/>
      <c r="JPH2351" s="1452"/>
      <c r="JPI2351" s="1452"/>
      <c r="JPJ2351" s="1452"/>
      <c r="JPK2351" s="1452"/>
      <c r="JPL2351" s="1452"/>
      <c r="JPM2351" s="1452"/>
      <c r="JPN2351" s="1452"/>
      <c r="JPO2351" s="1452"/>
      <c r="JPP2351" s="1452"/>
      <c r="JPQ2351" s="1452"/>
      <c r="JPR2351" s="1452"/>
      <c r="JPS2351" s="1452"/>
      <c r="JPT2351" s="1452"/>
      <c r="JPU2351" s="1452"/>
      <c r="JPV2351" s="1452"/>
      <c r="JPW2351" s="1452"/>
      <c r="JPX2351" s="1452"/>
      <c r="JPY2351" s="1452"/>
      <c r="JPZ2351" s="1452"/>
      <c r="JQA2351" s="1452"/>
      <c r="JQB2351" s="1452"/>
      <c r="JQC2351" s="1452"/>
      <c r="JQD2351" s="1452"/>
      <c r="JQE2351" s="1452"/>
      <c r="JQF2351" s="1452"/>
      <c r="JQG2351" s="1452"/>
      <c r="JQH2351" s="1452"/>
      <c r="JQI2351" s="1452"/>
      <c r="JQJ2351" s="1452"/>
      <c r="JQK2351" s="1452"/>
      <c r="JQL2351" s="1452"/>
      <c r="JQM2351" s="1452"/>
      <c r="JQN2351" s="1452"/>
      <c r="JQO2351" s="1452"/>
      <c r="JQP2351" s="1452"/>
      <c r="JQQ2351" s="1452"/>
      <c r="JQR2351" s="1452"/>
      <c r="JQS2351" s="1452"/>
      <c r="JQT2351" s="1452"/>
      <c r="JQU2351" s="1452"/>
      <c r="JQV2351" s="1452"/>
      <c r="JQW2351" s="1452"/>
      <c r="JQX2351" s="1452"/>
      <c r="JQY2351" s="1452"/>
      <c r="JQZ2351" s="1452"/>
      <c r="JRA2351" s="1452"/>
      <c r="JRB2351" s="1452"/>
      <c r="JRC2351" s="1452"/>
      <c r="JRD2351" s="1452"/>
      <c r="JRE2351" s="1452"/>
      <c r="JRF2351" s="1452"/>
      <c r="JRG2351" s="1452"/>
      <c r="JRH2351" s="1452"/>
      <c r="JRI2351" s="1452"/>
      <c r="JRJ2351" s="1452"/>
      <c r="JRK2351" s="1452"/>
      <c r="JRL2351" s="1452"/>
      <c r="JRM2351" s="1452"/>
      <c r="JRN2351" s="1452"/>
      <c r="JRO2351" s="1452"/>
      <c r="JRP2351" s="1452"/>
      <c r="JRQ2351" s="1452"/>
      <c r="JRR2351" s="1452"/>
      <c r="JRS2351" s="1452"/>
      <c r="JRT2351" s="1452"/>
      <c r="JRU2351" s="1452"/>
      <c r="JRV2351" s="1452"/>
      <c r="JRW2351" s="1452"/>
      <c r="JRX2351" s="1452"/>
      <c r="JRY2351" s="1452"/>
      <c r="JRZ2351" s="1452"/>
      <c r="JSA2351" s="1452"/>
      <c r="JSB2351" s="1452"/>
      <c r="JSC2351" s="1452"/>
      <c r="JSD2351" s="1452"/>
      <c r="JSE2351" s="1452"/>
      <c r="JSF2351" s="1452"/>
      <c r="JSG2351" s="1452"/>
      <c r="JSH2351" s="1452"/>
      <c r="JSI2351" s="1452"/>
      <c r="JSJ2351" s="1452"/>
      <c r="JSK2351" s="1452"/>
      <c r="JSL2351" s="1452"/>
      <c r="JSM2351" s="1452"/>
      <c r="JSN2351" s="1452"/>
      <c r="JSO2351" s="1452"/>
      <c r="JSP2351" s="1452"/>
      <c r="JSQ2351" s="1452"/>
      <c r="JSR2351" s="1452"/>
      <c r="JSS2351" s="1452"/>
      <c r="JST2351" s="1452"/>
      <c r="JSU2351" s="1452"/>
      <c r="JSV2351" s="1452"/>
      <c r="JSW2351" s="1452"/>
      <c r="JSX2351" s="1452"/>
      <c r="JSY2351" s="1452"/>
      <c r="JSZ2351" s="1452"/>
      <c r="JTA2351" s="1452"/>
      <c r="JTB2351" s="1452"/>
      <c r="JTC2351" s="1452"/>
      <c r="JTD2351" s="1452"/>
      <c r="JTE2351" s="1452"/>
      <c r="JTF2351" s="1452"/>
      <c r="JTG2351" s="1452"/>
      <c r="JTH2351" s="1452"/>
      <c r="JTI2351" s="1452"/>
      <c r="JTJ2351" s="1452"/>
      <c r="JTK2351" s="1452"/>
      <c r="JTL2351" s="1452"/>
      <c r="JTM2351" s="1452"/>
      <c r="JTN2351" s="1452"/>
      <c r="JTO2351" s="1452"/>
      <c r="JTP2351" s="1452"/>
      <c r="JTQ2351" s="1452"/>
      <c r="JTR2351" s="1452"/>
      <c r="JTS2351" s="1452"/>
      <c r="JTT2351" s="1452"/>
      <c r="JTU2351" s="1452"/>
      <c r="JTV2351" s="1452"/>
      <c r="JTW2351" s="1452"/>
      <c r="JTX2351" s="1452"/>
      <c r="JTY2351" s="1452"/>
      <c r="JTZ2351" s="1452"/>
      <c r="JUA2351" s="1452"/>
      <c r="JUB2351" s="1452"/>
      <c r="JUC2351" s="1452"/>
      <c r="JUD2351" s="1452"/>
      <c r="JUE2351" s="1452"/>
      <c r="JUF2351" s="1452"/>
      <c r="JUG2351" s="1452"/>
      <c r="JUH2351" s="1452"/>
      <c r="JUI2351" s="1452"/>
      <c r="JUJ2351" s="1452"/>
      <c r="JUK2351" s="1452"/>
      <c r="JUL2351" s="1452"/>
      <c r="JUM2351" s="1452"/>
      <c r="JUN2351" s="1452"/>
      <c r="JUO2351" s="1452"/>
      <c r="JUP2351" s="1452"/>
      <c r="JUQ2351" s="1452"/>
      <c r="JUR2351" s="1452"/>
      <c r="JUS2351" s="1452"/>
      <c r="JUT2351" s="1452"/>
      <c r="JUU2351" s="1452"/>
      <c r="JUV2351" s="1452"/>
      <c r="JUW2351" s="1452"/>
      <c r="JUX2351" s="1452"/>
      <c r="JUY2351" s="1452"/>
      <c r="JUZ2351" s="1452"/>
      <c r="JVA2351" s="1452"/>
      <c r="JVB2351" s="1452"/>
      <c r="JVC2351" s="1452"/>
      <c r="JVD2351" s="1452"/>
      <c r="JVE2351" s="1452"/>
      <c r="JVF2351" s="1452"/>
      <c r="JVG2351" s="1452"/>
      <c r="JVH2351" s="1452"/>
      <c r="JVI2351" s="1452"/>
      <c r="JVJ2351" s="1452"/>
      <c r="JVK2351" s="1452"/>
      <c r="JVL2351" s="1452"/>
      <c r="JVM2351" s="1452"/>
      <c r="JVN2351" s="1452"/>
      <c r="JVO2351" s="1452"/>
      <c r="JVP2351" s="1452"/>
      <c r="JVQ2351" s="1452"/>
      <c r="JVR2351" s="1452"/>
      <c r="JVS2351" s="1452"/>
      <c r="JVT2351" s="1452"/>
      <c r="JVU2351" s="1452"/>
      <c r="JVV2351" s="1452"/>
      <c r="JVW2351" s="1452"/>
      <c r="JVX2351" s="1452"/>
      <c r="JVY2351" s="1452"/>
      <c r="JVZ2351" s="1452"/>
      <c r="JWA2351" s="1452"/>
      <c r="JWB2351" s="1452"/>
      <c r="JWC2351" s="1452"/>
      <c r="JWD2351" s="1452"/>
      <c r="JWE2351" s="1452"/>
      <c r="JWF2351" s="1452"/>
      <c r="JWG2351" s="1452"/>
      <c r="JWH2351" s="1452"/>
      <c r="JWI2351" s="1452"/>
      <c r="JWJ2351" s="1452"/>
      <c r="JWK2351" s="1452"/>
      <c r="JWL2351" s="1452"/>
      <c r="JWM2351" s="1452"/>
      <c r="JWN2351" s="1452"/>
      <c r="JWO2351" s="1452"/>
      <c r="JWP2351" s="1452"/>
      <c r="JWQ2351" s="1452"/>
      <c r="JWR2351" s="1452"/>
      <c r="JWS2351" s="1452"/>
      <c r="JWT2351" s="1452"/>
      <c r="JWU2351" s="1452"/>
      <c r="JWV2351" s="1452"/>
      <c r="JWW2351" s="1452"/>
      <c r="JWX2351" s="1452"/>
      <c r="JWY2351" s="1452"/>
      <c r="JWZ2351" s="1452"/>
      <c r="JXA2351" s="1452"/>
      <c r="JXB2351" s="1452"/>
      <c r="JXC2351" s="1452"/>
      <c r="JXD2351" s="1452"/>
      <c r="JXE2351" s="1452"/>
      <c r="JXF2351" s="1452"/>
      <c r="JXG2351" s="1452"/>
      <c r="JXH2351" s="1452"/>
      <c r="JXI2351" s="1452"/>
      <c r="JXJ2351" s="1452"/>
      <c r="JXK2351" s="1452"/>
      <c r="JXL2351" s="1452"/>
      <c r="JXM2351" s="1452"/>
      <c r="JXN2351" s="1452"/>
      <c r="JXO2351" s="1452"/>
      <c r="JXP2351" s="1452"/>
      <c r="JXQ2351" s="1452"/>
      <c r="JXR2351" s="1452"/>
      <c r="JXS2351" s="1452"/>
      <c r="JXT2351" s="1452"/>
      <c r="JXU2351" s="1452"/>
      <c r="JXV2351" s="1452"/>
      <c r="JXW2351" s="1452"/>
      <c r="JXX2351" s="1452"/>
      <c r="JXY2351" s="1452"/>
      <c r="JXZ2351" s="1452"/>
      <c r="JYA2351" s="1452"/>
      <c r="JYB2351" s="1452"/>
      <c r="JYC2351" s="1452"/>
      <c r="JYD2351" s="1452"/>
      <c r="JYE2351" s="1452"/>
      <c r="JYF2351" s="1452"/>
      <c r="JYG2351" s="1452"/>
      <c r="JYH2351" s="1452"/>
      <c r="JYI2351" s="1452"/>
      <c r="JYJ2351" s="1452"/>
      <c r="JYK2351" s="1452"/>
      <c r="JYL2351" s="1452"/>
      <c r="JYM2351" s="1452"/>
      <c r="JYN2351" s="1452"/>
      <c r="JYO2351" s="1452"/>
      <c r="JYP2351" s="1452"/>
      <c r="JYQ2351" s="1452"/>
      <c r="JYR2351" s="1452"/>
      <c r="JYS2351" s="1452"/>
      <c r="JYT2351" s="1452"/>
      <c r="JYU2351" s="1452"/>
      <c r="JYV2351" s="1452"/>
      <c r="JYW2351" s="1452"/>
      <c r="JYX2351" s="1452"/>
      <c r="JYY2351" s="1452"/>
      <c r="JYZ2351" s="1452"/>
      <c r="JZA2351" s="1452"/>
      <c r="JZB2351" s="1452"/>
      <c r="JZC2351" s="1452"/>
      <c r="JZD2351" s="1452"/>
      <c r="JZE2351" s="1452"/>
      <c r="JZF2351" s="1452"/>
      <c r="JZG2351" s="1452"/>
      <c r="JZH2351" s="1452"/>
      <c r="JZI2351" s="1452"/>
      <c r="JZJ2351" s="1452"/>
      <c r="JZK2351" s="1452"/>
      <c r="JZL2351" s="1452"/>
      <c r="JZM2351" s="1452"/>
      <c r="JZN2351" s="1452"/>
      <c r="JZO2351" s="1452"/>
      <c r="JZP2351" s="1452"/>
      <c r="JZQ2351" s="1452"/>
      <c r="JZR2351" s="1452"/>
      <c r="JZS2351" s="1452"/>
      <c r="JZT2351" s="1452"/>
      <c r="JZU2351" s="1452"/>
      <c r="JZV2351" s="1452"/>
      <c r="JZW2351" s="1452"/>
      <c r="JZX2351" s="1452"/>
      <c r="JZY2351" s="1452"/>
      <c r="JZZ2351" s="1452"/>
      <c r="KAA2351" s="1452"/>
      <c r="KAB2351" s="1452"/>
      <c r="KAC2351" s="1452"/>
      <c r="KAD2351" s="1452"/>
      <c r="KAE2351" s="1452"/>
      <c r="KAF2351" s="1452"/>
      <c r="KAG2351" s="1452"/>
      <c r="KAH2351" s="1452"/>
      <c r="KAI2351" s="1452"/>
      <c r="KAJ2351" s="1452"/>
      <c r="KAK2351" s="1452"/>
      <c r="KAL2351" s="1452"/>
      <c r="KAM2351" s="1452"/>
      <c r="KAN2351" s="1452"/>
      <c r="KAO2351" s="1452"/>
      <c r="KAP2351" s="1452"/>
      <c r="KAQ2351" s="1452"/>
      <c r="KAR2351" s="1452"/>
      <c r="KAS2351" s="1452"/>
      <c r="KAT2351" s="1452"/>
      <c r="KAU2351" s="1452"/>
      <c r="KAV2351" s="1452"/>
      <c r="KAW2351" s="1452"/>
      <c r="KAX2351" s="1452"/>
      <c r="KAY2351" s="1452"/>
      <c r="KAZ2351" s="1452"/>
      <c r="KBA2351" s="1452"/>
      <c r="KBB2351" s="1452"/>
      <c r="KBC2351" s="1452"/>
      <c r="KBD2351" s="1452"/>
      <c r="KBE2351" s="1452"/>
      <c r="KBF2351" s="1452"/>
      <c r="KBG2351" s="1452"/>
      <c r="KBH2351" s="1452"/>
      <c r="KBI2351" s="1452"/>
      <c r="KBJ2351" s="1452"/>
      <c r="KBK2351" s="1452"/>
      <c r="KBL2351" s="1452"/>
      <c r="KBM2351" s="1452"/>
      <c r="KBN2351" s="1452"/>
      <c r="KBO2351" s="1452"/>
      <c r="KBP2351" s="1452"/>
      <c r="KBQ2351" s="1452"/>
      <c r="KBR2351" s="1452"/>
      <c r="KBS2351" s="1452"/>
      <c r="KBT2351" s="1452"/>
      <c r="KBU2351" s="1452"/>
      <c r="KBV2351" s="1452"/>
      <c r="KBW2351" s="1452"/>
      <c r="KBX2351" s="1452"/>
      <c r="KBY2351" s="1452"/>
      <c r="KBZ2351" s="1452"/>
      <c r="KCA2351" s="1452"/>
      <c r="KCB2351" s="1452"/>
      <c r="KCC2351" s="1452"/>
      <c r="KCD2351" s="1452"/>
      <c r="KCE2351" s="1452"/>
      <c r="KCF2351" s="1452"/>
      <c r="KCG2351" s="1452"/>
      <c r="KCH2351" s="1452"/>
      <c r="KCI2351" s="1452"/>
      <c r="KCJ2351" s="1452"/>
      <c r="KCK2351" s="1452"/>
      <c r="KCL2351" s="1452"/>
      <c r="KCM2351" s="1452"/>
      <c r="KCN2351" s="1452"/>
      <c r="KCO2351" s="1452"/>
      <c r="KCP2351" s="1452"/>
      <c r="KCQ2351" s="1452"/>
      <c r="KCR2351" s="1452"/>
      <c r="KCS2351" s="1452"/>
      <c r="KCT2351" s="1452"/>
      <c r="KCU2351" s="1452"/>
      <c r="KCV2351" s="1452"/>
      <c r="KCW2351" s="1452"/>
      <c r="KCX2351" s="1452"/>
      <c r="KCY2351" s="1452"/>
      <c r="KCZ2351" s="1452"/>
      <c r="KDA2351" s="1452"/>
      <c r="KDB2351" s="1452"/>
      <c r="KDC2351" s="1452"/>
      <c r="KDD2351" s="1452"/>
      <c r="KDE2351" s="1452"/>
      <c r="KDF2351" s="1452"/>
      <c r="KDG2351" s="1452"/>
      <c r="KDH2351" s="1452"/>
      <c r="KDI2351" s="1452"/>
      <c r="KDJ2351" s="1452"/>
      <c r="KDK2351" s="1452"/>
      <c r="KDL2351" s="1452"/>
      <c r="KDM2351" s="1452"/>
      <c r="KDN2351" s="1452"/>
      <c r="KDO2351" s="1452"/>
      <c r="KDP2351" s="1452"/>
      <c r="KDQ2351" s="1452"/>
      <c r="KDR2351" s="1452"/>
      <c r="KDS2351" s="1452"/>
      <c r="KDT2351" s="1452"/>
      <c r="KDU2351" s="1452"/>
      <c r="KDV2351" s="1452"/>
      <c r="KDW2351" s="1452"/>
      <c r="KDX2351" s="1452"/>
      <c r="KDY2351" s="1452"/>
      <c r="KDZ2351" s="1452"/>
      <c r="KEA2351" s="1452"/>
      <c r="KEB2351" s="1452"/>
      <c r="KEC2351" s="1452"/>
      <c r="KED2351" s="1452"/>
      <c r="KEE2351" s="1452"/>
      <c r="KEF2351" s="1452"/>
      <c r="KEG2351" s="1452"/>
      <c r="KEH2351" s="1452"/>
      <c r="KEI2351" s="1452"/>
      <c r="KEJ2351" s="1452"/>
      <c r="KEK2351" s="1452"/>
      <c r="KEL2351" s="1452"/>
      <c r="KEM2351" s="1452"/>
      <c r="KEN2351" s="1452"/>
      <c r="KEO2351" s="1452"/>
      <c r="KEP2351" s="1452"/>
      <c r="KEQ2351" s="1452"/>
      <c r="KER2351" s="1452"/>
      <c r="KES2351" s="1452"/>
      <c r="KET2351" s="1452"/>
      <c r="KEU2351" s="1452"/>
      <c r="KEV2351" s="1452"/>
      <c r="KEW2351" s="1452"/>
      <c r="KEX2351" s="1452"/>
      <c r="KEY2351" s="1452"/>
      <c r="KEZ2351" s="1452"/>
      <c r="KFA2351" s="1452"/>
      <c r="KFB2351" s="1452"/>
      <c r="KFC2351" s="1452"/>
      <c r="KFD2351" s="1452"/>
      <c r="KFE2351" s="1452"/>
      <c r="KFF2351" s="1452"/>
      <c r="KFG2351" s="1452"/>
      <c r="KFH2351" s="1452"/>
      <c r="KFI2351" s="1452"/>
      <c r="KFJ2351" s="1452"/>
      <c r="KFK2351" s="1452"/>
      <c r="KFL2351" s="1452"/>
      <c r="KFM2351" s="1452"/>
      <c r="KFN2351" s="1452"/>
      <c r="KFO2351" s="1452"/>
      <c r="KFP2351" s="1452"/>
      <c r="KFQ2351" s="1452"/>
      <c r="KFR2351" s="1452"/>
      <c r="KFS2351" s="1452"/>
      <c r="KFT2351" s="1452"/>
      <c r="KFU2351" s="1452"/>
      <c r="KFV2351" s="1452"/>
      <c r="KFW2351" s="1452"/>
      <c r="KFX2351" s="1452"/>
      <c r="KFY2351" s="1452"/>
      <c r="KFZ2351" s="1452"/>
      <c r="KGA2351" s="1452"/>
      <c r="KGB2351" s="1452"/>
      <c r="KGC2351" s="1452"/>
      <c r="KGD2351" s="1452"/>
      <c r="KGE2351" s="1452"/>
      <c r="KGF2351" s="1452"/>
      <c r="KGG2351" s="1452"/>
      <c r="KGH2351" s="1452"/>
      <c r="KGI2351" s="1452"/>
      <c r="KGJ2351" s="1452"/>
      <c r="KGK2351" s="1452"/>
      <c r="KGL2351" s="1452"/>
      <c r="KGM2351" s="1452"/>
      <c r="KGN2351" s="1452"/>
      <c r="KGO2351" s="1452"/>
      <c r="KGP2351" s="1452"/>
      <c r="KGQ2351" s="1452"/>
      <c r="KGR2351" s="1452"/>
      <c r="KGS2351" s="1452"/>
      <c r="KGT2351" s="1452"/>
      <c r="KGU2351" s="1452"/>
      <c r="KGV2351" s="1452"/>
      <c r="KGW2351" s="1452"/>
      <c r="KGX2351" s="1452"/>
      <c r="KGY2351" s="1452"/>
      <c r="KGZ2351" s="1452"/>
      <c r="KHA2351" s="1452"/>
      <c r="KHB2351" s="1452"/>
      <c r="KHC2351" s="1452"/>
      <c r="KHD2351" s="1452"/>
      <c r="KHE2351" s="1452"/>
      <c r="KHF2351" s="1452"/>
      <c r="KHG2351" s="1452"/>
      <c r="KHH2351" s="1452"/>
      <c r="KHI2351" s="1452"/>
      <c r="KHJ2351" s="1452"/>
      <c r="KHK2351" s="1452"/>
      <c r="KHL2351" s="1452"/>
      <c r="KHM2351" s="1452"/>
      <c r="KHN2351" s="1452"/>
      <c r="KHO2351" s="1452"/>
      <c r="KHP2351" s="1452"/>
      <c r="KHQ2351" s="1452"/>
      <c r="KHR2351" s="1452"/>
      <c r="KHS2351" s="1452"/>
      <c r="KHT2351" s="1452"/>
      <c r="KHU2351" s="1452"/>
      <c r="KHV2351" s="1452"/>
      <c r="KHW2351" s="1452"/>
      <c r="KHX2351" s="1452"/>
      <c r="KHY2351" s="1452"/>
      <c r="KHZ2351" s="1452"/>
      <c r="KIA2351" s="1452"/>
      <c r="KIB2351" s="1452"/>
      <c r="KIC2351" s="1452"/>
      <c r="KID2351" s="1452"/>
      <c r="KIE2351" s="1452"/>
      <c r="KIF2351" s="1452"/>
      <c r="KIG2351" s="1452"/>
      <c r="KIH2351" s="1452"/>
      <c r="KII2351" s="1452"/>
      <c r="KIJ2351" s="1452"/>
      <c r="KIK2351" s="1452"/>
      <c r="KIL2351" s="1452"/>
      <c r="KIM2351" s="1452"/>
      <c r="KIN2351" s="1452"/>
      <c r="KIO2351" s="1452"/>
      <c r="KIP2351" s="1452"/>
      <c r="KIQ2351" s="1452"/>
      <c r="KIR2351" s="1452"/>
      <c r="KIS2351" s="1452"/>
      <c r="KIT2351" s="1452"/>
      <c r="KIU2351" s="1452"/>
      <c r="KIV2351" s="1452"/>
      <c r="KIW2351" s="1452"/>
      <c r="KIX2351" s="1452"/>
      <c r="KIY2351" s="1452"/>
      <c r="KIZ2351" s="1452"/>
      <c r="KJA2351" s="1452"/>
      <c r="KJB2351" s="1452"/>
      <c r="KJC2351" s="1452"/>
      <c r="KJD2351" s="1452"/>
      <c r="KJE2351" s="1452"/>
      <c r="KJF2351" s="1452"/>
      <c r="KJG2351" s="1452"/>
      <c r="KJH2351" s="1452"/>
      <c r="KJI2351" s="1452"/>
      <c r="KJJ2351" s="1452"/>
      <c r="KJK2351" s="1452"/>
      <c r="KJL2351" s="1452"/>
      <c r="KJM2351" s="1452"/>
      <c r="KJN2351" s="1452"/>
      <c r="KJO2351" s="1452"/>
      <c r="KJP2351" s="1452"/>
      <c r="KJQ2351" s="1452"/>
      <c r="KJR2351" s="1452"/>
      <c r="KJS2351" s="1452"/>
      <c r="KJT2351" s="1452"/>
      <c r="KJU2351" s="1452"/>
      <c r="KJV2351" s="1452"/>
      <c r="KJW2351" s="1452"/>
      <c r="KJX2351" s="1452"/>
      <c r="KJY2351" s="1452"/>
      <c r="KJZ2351" s="1452"/>
      <c r="KKA2351" s="1452"/>
      <c r="KKB2351" s="1452"/>
      <c r="KKC2351" s="1452"/>
      <c r="KKD2351" s="1452"/>
      <c r="KKE2351" s="1452"/>
      <c r="KKF2351" s="1452"/>
      <c r="KKG2351" s="1452"/>
      <c r="KKH2351" s="1452"/>
      <c r="KKI2351" s="1452"/>
      <c r="KKJ2351" s="1452"/>
      <c r="KKK2351" s="1452"/>
      <c r="KKL2351" s="1452"/>
      <c r="KKM2351" s="1452"/>
      <c r="KKN2351" s="1452"/>
      <c r="KKO2351" s="1452"/>
      <c r="KKP2351" s="1452"/>
      <c r="KKQ2351" s="1452"/>
      <c r="KKR2351" s="1452"/>
      <c r="KKS2351" s="1452"/>
      <c r="KKT2351" s="1452"/>
      <c r="KKU2351" s="1452"/>
      <c r="KKV2351" s="1452"/>
      <c r="KKW2351" s="1452"/>
      <c r="KKX2351" s="1452"/>
      <c r="KKY2351" s="1452"/>
      <c r="KKZ2351" s="1452"/>
      <c r="KLA2351" s="1452"/>
      <c r="KLB2351" s="1452"/>
      <c r="KLC2351" s="1452"/>
      <c r="KLD2351" s="1452"/>
      <c r="KLE2351" s="1452"/>
      <c r="KLF2351" s="1452"/>
      <c r="KLG2351" s="1452"/>
      <c r="KLH2351" s="1452"/>
      <c r="KLI2351" s="1452"/>
      <c r="KLJ2351" s="1452"/>
      <c r="KLK2351" s="1452"/>
      <c r="KLL2351" s="1452"/>
      <c r="KLM2351" s="1452"/>
      <c r="KLN2351" s="1452"/>
      <c r="KLO2351" s="1452"/>
      <c r="KLP2351" s="1452"/>
      <c r="KLQ2351" s="1452"/>
      <c r="KLR2351" s="1452"/>
      <c r="KLS2351" s="1452"/>
      <c r="KLT2351" s="1452"/>
      <c r="KLU2351" s="1452"/>
      <c r="KLV2351" s="1452"/>
      <c r="KLW2351" s="1452"/>
      <c r="KLX2351" s="1452"/>
      <c r="KLY2351" s="1452"/>
      <c r="KLZ2351" s="1452"/>
      <c r="KMA2351" s="1452"/>
      <c r="KMB2351" s="1452"/>
      <c r="KMC2351" s="1452"/>
      <c r="KMD2351" s="1452"/>
      <c r="KME2351" s="1452"/>
      <c r="KMF2351" s="1452"/>
      <c r="KMG2351" s="1452"/>
      <c r="KMH2351" s="1452"/>
      <c r="KMI2351" s="1452"/>
      <c r="KMJ2351" s="1452"/>
      <c r="KMK2351" s="1452"/>
      <c r="KML2351" s="1452"/>
      <c r="KMM2351" s="1452"/>
      <c r="KMN2351" s="1452"/>
      <c r="KMO2351" s="1452"/>
      <c r="KMP2351" s="1452"/>
      <c r="KMQ2351" s="1452"/>
      <c r="KMR2351" s="1452"/>
      <c r="KMS2351" s="1452"/>
      <c r="KMT2351" s="1452"/>
      <c r="KMU2351" s="1452"/>
      <c r="KMV2351" s="1452"/>
      <c r="KMW2351" s="1452"/>
      <c r="KMX2351" s="1452"/>
      <c r="KMY2351" s="1452"/>
      <c r="KMZ2351" s="1452"/>
      <c r="KNA2351" s="1452"/>
      <c r="KNB2351" s="1452"/>
      <c r="KNC2351" s="1452"/>
      <c r="KND2351" s="1452"/>
      <c r="KNE2351" s="1452"/>
      <c r="KNF2351" s="1452"/>
      <c r="KNG2351" s="1452"/>
      <c r="KNH2351" s="1452"/>
      <c r="KNI2351" s="1452"/>
      <c r="KNJ2351" s="1452"/>
      <c r="KNK2351" s="1452"/>
      <c r="KNL2351" s="1452"/>
      <c r="KNM2351" s="1452"/>
      <c r="KNN2351" s="1452"/>
      <c r="KNO2351" s="1452"/>
      <c r="KNP2351" s="1452"/>
      <c r="KNQ2351" s="1452"/>
      <c r="KNR2351" s="1452"/>
      <c r="KNS2351" s="1452"/>
      <c r="KNT2351" s="1452"/>
      <c r="KNU2351" s="1452"/>
      <c r="KNV2351" s="1452"/>
      <c r="KNW2351" s="1452"/>
      <c r="KNX2351" s="1452"/>
      <c r="KNY2351" s="1452"/>
      <c r="KNZ2351" s="1452"/>
      <c r="KOA2351" s="1452"/>
      <c r="KOB2351" s="1452"/>
      <c r="KOC2351" s="1452"/>
      <c r="KOD2351" s="1452"/>
      <c r="KOE2351" s="1452"/>
      <c r="KOF2351" s="1452"/>
      <c r="KOG2351" s="1452"/>
      <c r="KOH2351" s="1452"/>
      <c r="KOI2351" s="1452"/>
      <c r="KOJ2351" s="1452"/>
      <c r="KOK2351" s="1452"/>
      <c r="KOL2351" s="1452"/>
      <c r="KOM2351" s="1452"/>
      <c r="KON2351" s="1452"/>
      <c r="KOO2351" s="1452"/>
      <c r="KOP2351" s="1452"/>
      <c r="KOQ2351" s="1452"/>
      <c r="KOR2351" s="1452"/>
      <c r="KOS2351" s="1452"/>
      <c r="KOT2351" s="1452"/>
      <c r="KOU2351" s="1452"/>
      <c r="KOV2351" s="1452"/>
      <c r="KOW2351" s="1452"/>
      <c r="KOX2351" s="1452"/>
      <c r="KOY2351" s="1452"/>
      <c r="KOZ2351" s="1452"/>
      <c r="KPA2351" s="1452"/>
      <c r="KPB2351" s="1452"/>
      <c r="KPC2351" s="1452"/>
      <c r="KPD2351" s="1452"/>
      <c r="KPE2351" s="1452"/>
      <c r="KPF2351" s="1452"/>
      <c r="KPG2351" s="1452"/>
      <c r="KPH2351" s="1452"/>
      <c r="KPI2351" s="1452"/>
      <c r="KPJ2351" s="1452"/>
      <c r="KPK2351" s="1452"/>
      <c r="KPL2351" s="1452"/>
      <c r="KPM2351" s="1452"/>
      <c r="KPN2351" s="1452"/>
      <c r="KPO2351" s="1452"/>
      <c r="KPP2351" s="1452"/>
      <c r="KPQ2351" s="1452"/>
      <c r="KPR2351" s="1452"/>
      <c r="KPS2351" s="1452"/>
      <c r="KPT2351" s="1452"/>
      <c r="KPU2351" s="1452"/>
      <c r="KPV2351" s="1452"/>
      <c r="KPW2351" s="1452"/>
      <c r="KPX2351" s="1452"/>
      <c r="KPY2351" s="1452"/>
      <c r="KPZ2351" s="1452"/>
      <c r="KQA2351" s="1452"/>
      <c r="KQB2351" s="1452"/>
      <c r="KQC2351" s="1452"/>
      <c r="KQD2351" s="1452"/>
      <c r="KQE2351" s="1452"/>
      <c r="KQF2351" s="1452"/>
      <c r="KQG2351" s="1452"/>
      <c r="KQH2351" s="1452"/>
      <c r="KQI2351" s="1452"/>
      <c r="KQJ2351" s="1452"/>
      <c r="KQK2351" s="1452"/>
      <c r="KQL2351" s="1452"/>
      <c r="KQM2351" s="1452"/>
      <c r="KQN2351" s="1452"/>
      <c r="KQO2351" s="1452"/>
      <c r="KQP2351" s="1452"/>
      <c r="KQQ2351" s="1452"/>
      <c r="KQR2351" s="1452"/>
      <c r="KQS2351" s="1452"/>
      <c r="KQT2351" s="1452"/>
      <c r="KQU2351" s="1452"/>
      <c r="KQV2351" s="1452"/>
      <c r="KQW2351" s="1452"/>
      <c r="KQX2351" s="1452"/>
      <c r="KQY2351" s="1452"/>
      <c r="KQZ2351" s="1452"/>
      <c r="KRA2351" s="1452"/>
      <c r="KRB2351" s="1452"/>
      <c r="KRC2351" s="1452"/>
      <c r="KRD2351" s="1452"/>
      <c r="KRE2351" s="1452"/>
      <c r="KRF2351" s="1452"/>
      <c r="KRG2351" s="1452"/>
      <c r="KRH2351" s="1452"/>
      <c r="KRI2351" s="1452"/>
      <c r="KRJ2351" s="1452"/>
      <c r="KRK2351" s="1452"/>
      <c r="KRL2351" s="1452"/>
      <c r="KRM2351" s="1452"/>
      <c r="KRN2351" s="1452"/>
      <c r="KRO2351" s="1452"/>
      <c r="KRP2351" s="1452"/>
      <c r="KRQ2351" s="1452"/>
      <c r="KRR2351" s="1452"/>
      <c r="KRS2351" s="1452"/>
      <c r="KRT2351" s="1452"/>
      <c r="KRU2351" s="1452"/>
      <c r="KRV2351" s="1452"/>
      <c r="KRW2351" s="1452"/>
      <c r="KRX2351" s="1452"/>
      <c r="KRY2351" s="1452"/>
      <c r="KRZ2351" s="1452"/>
      <c r="KSA2351" s="1452"/>
      <c r="KSB2351" s="1452"/>
      <c r="KSC2351" s="1452"/>
      <c r="KSD2351" s="1452"/>
      <c r="KSE2351" s="1452"/>
      <c r="KSF2351" s="1452"/>
      <c r="KSG2351" s="1452"/>
      <c r="KSH2351" s="1452"/>
      <c r="KSI2351" s="1452"/>
      <c r="KSJ2351" s="1452"/>
      <c r="KSK2351" s="1452"/>
      <c r="KSL2351" s="1452"/>
      <c r="KSM2351" s="1452"/>
      <c r="KSN2351" s="1452"/>
      <c r="KSO2351" s="1452"/>
      <c r="KSP2351" s="1452"/>
      <c r="KSQ2351" s="1452"/>
      <c r="KSR2351" s="1452"/>
      <c r="KSS2351" s="1452"/>
      <c r="KST2351" s="1452"/>
      <c r="KSU2351" s="1452"/>
      <c r="KSV2351" s="1452"/>
      <c r="KSW2351" s="1452"/>
      <c r="KSX2351" s="1452"/>
      <c r="KSY2351" s="1452"/>
      <c r="KSZ2351" s="1452"/>
      <c r="KTA2351" s="1452"/>
      <c r="KTB2351" s="1452"/>
      <c r="KTC2351" s="1452"/>
      <c r="KTD2351" s="1452"/>
      <c r="KTE2351" s="1452"/>
      <c r="KTF2351" s="1452"/>
      <c r="KTG2351" s="1452"/>
      <c r="KTH2351" s="1452"/>
      <c r="KTI2351" s="1452"/>
      <c r="KTJ2351" s="1452"/>
      <c r="KTK2351" s="1452"/>
      <c r="KTL2351" s="1452"/>
      <c r="KTM2351" s="1452"/>
      <c r="KTN2351" s="1452"/>
      <c r="KTO2351" s="1452"/>
      <c r="KTP2351" s="1452"/>
      <c r="KTQ2351" s="1452"/>
      <c r="KTR2351" s="1452"/>
      <c r="KTS2351" s="1452"/>
      <c r="KTT2351" s="1452"/>
      <c r="KTU2351" s="1452"/>
      <c r="KTV2351" s="1452"/>
      <c r="KTW2351" s="1452"/>
      <c r="KTX2351" s="1452"/>
      <c r="KTY2351" s="1452"/>
      <c r="KTZ2351" s="1452"/>
      <c r="KUA2351" s="1452"/>
      <c r="KUB2351" s="1452"/>
      <c r="KUC2351" s="1452"/>
      <c r="KUD2351" s="1452"/>
      <c r="KUE2351" s="1452"/>
      <c r="KUF2351" s="1452"/>
      <c r="KUG2351" s="1452"/>
      <c r="KUH2351" s="1452"/>
      <c r="KUI2351" s="1452"/>
      <c r="KUJ2351" s="1452"/>
      <c r="KUK2351" s="1452"/>
      <c r="KUL2351" s="1452"/>
      <c r="KUM2351" s="1452"/>
      <c r="KUN2351" s="1452"/>
      <c r="KUO2351" s="1452"/>
      <c r="KUP2351" s="1452"/>
      <c r="KUQ2351" s="1452"/>
      <c r="KUR2351" s="1452"/>
      <c r="KUS2351" s="1452"/>
      <c r="KUT2351" s="1452"/>
      <c r="KUU2351" s="1452"/>
      <c r="KUV2351" s="1452"/>
      <c r="KUW2351" s="1452"/>
      <c r="KUX2351" s="1452"/>
      <c r="KUY2351" s="1452"/>
      <c r="KUZ2351" s="1452"/>
      <c r="KVA2351" s="1452"/>
      <c r="KVB2351" s="1452"/>
      <c r="KVC2351" s="1452"/>
      <c r="KVD2351" s="1452"/>
      <c r="KVE2351" s="1452"/>
      <c r="KVF2351" s="1452"/>
      <c r="KVG2351" s="1452"/>
      <c r="KVH2351" s="1452"/>
      <c r="KVI2351" s="1452"/>
      <c r="KVJ2351" s="1452"/>
      <c r="KVK2351" s="1452"/>
      <c r="KVL2351" s="1452"/>
      <c r="KVM2351" s="1452"/>
      <c r="KVN2351" s="1452"/>
      <c r="KVO2351" s="1452"/>
      <c r="KVP2351" s="1452"/>
      <c r="KVQ2351" s="1452"/>
      <c r="KVR2351" s="1452"/>
      <c r="KVS2351" s="1452"/>
      <c r="KVT2351" s="1452"/>
      <c r="KVU2351" s="1452"/>
      <c r="KVV2351" s="1452"/>
      <c r="KVW2351" s="1452"/>
      <c r="KVX2351" s="1452"/>
      <c r="KVY2351" s="1452"/>
      <c r="KVZ2351" s="1452"/>
      <c r="KWA2351" s="1452"/>
      <c r="KWB2351" s="1452"/>
      <c r="KWC2351" s="1452"/>
      <c r="KWD2351" s="1452"/>
      <c r="KWE2351" s="1452"/>
      <c r="KWF2351" s="1452"/>
      <c r="KWG2351" s="1452"/>
      <c r="KWH2351" s="1452"/>
      <c r="KWI2351" s="1452"/>
      <c r="KWJ2351" s="1452"/>
      <c r="KWK2351" s="1452"/>
      <c r="KWL2351" s="1452"/>
      <c r="KWM2351" s="1452"/>
      <c r="KWN2351" s="1452"/>
      <c r="KWO2351" s="1452"/>
      <c r="KWP2351" s="1452"/>
      <c r="KWQ2351" s="1452"/>
      <c r="KWR2351" s="1452"/>
      <c r="KWS2351" s="1452"/>
      <c r="KWT2351" s="1452"/>
      <c r="KWU2351" s="1452"/>
      <c r="KWV2351" s="1452"/>
      <c r="KWW2351" s="1452"/>
      <c r="KWX2351" s="1452"/>
      <c r="KWY2351" s="1452"/>
      <c r="KWZ2351" s="1452"/>
      <c r="KXA2351" s="1452"/>
      <c r="KXB2351" s="1452"/>
      <c r="KXC2351" s="1452"/>
      <c r="KXD2351" s="1452"/>
      <c r="KXE2351" s="1452"/>
      <c r="KXF2351" s="1452"/>
      <c r="KXG2351" s="1452"/>
      <c r="KXH2351" s="1452"/>
      <c r="KXI2351" s="1452"/>
      <c r="KXJ2351" s="1452"/>
      <c r="KXK2351" s="1452"/>
      <c r="KXL2351" s="1452"/>
      <c r="KXM2351" s="1452"/>
      <c r="KXN2351" s="1452"/>
      <c r="KXO2351" s="1452"/>
      <c r="KXP2351" s="1452"/>
      <c r="KXQ2351" s="1452"/>
      <c r="KXR2351" s="1452"/>
      <c r="KXS2351" s="1452"/>
      <c r="KXT2351" s="1452"/>
      <c r="KXU2351" s="1452"/>
      <c r="KXV2351" s="1452"/>
      <c r="KXW2351" s="1452"/>
      <c r="KXX2351" s="1452"/>
      <c r="KXY2351" s="1452"/>
      <c r="KXZ2351" s="1452"/>
      <c r="KYA2351" s="1452"/>
      <c r="KYB2351" s="1452"/>
      <c r="KYC2351" s="1452"/>
      <c r="KYD2351" s="1452"/>
      <c r="KYE2351" s="1452"/>
      <c r="KYF2351" s="1452"/>
      <c r="KYG2351" s="1452"/>
      <c r="KYH2351" s="1452"/>
      <c r="KYI2351" s="1452"/>
      <c r="KYJ2351" s="1452"/>
      <c r="KYK2351" s="1452"/>
      <c r="KYL2351" s="1452"/>
      <c r="KYM2351" s="1452"/>
      <c r="KYN2351" s="1452"/>
      <c r="KYO2351" s="1452"/>
      <c r="KYP2351" s="1452"/>
      <c r="KYQ2351" s="1452"/>
      <c r="KYR2351" s="1452"/>
      <c r="KYS2351" s="1452"/>
      <c r="KYT2351" s="1452"/>
      <c r="KYU2351" s="1452"/>
      <c r="KYV2351" s="1452"/>
      <c r="KYW2351" s="1452"/>
      <c r="KYX2351" s="1452"/>
      <c r="KYY2351" s="1452"/>
      <c r="KYZ2351" s="1452"/>
      <c r="KZA2351" s="1452"/>
      <c r="KZB2351" s="1452"/>
      <c r="KZC2351" s="1452"/>
      <c r="KZD2351" s="1452"/>
      <c r="KZE2351" s="1452"/>
      <c r="KZF2351" s="1452"/>
      <c r="KZG2351" s="1452"/>
      <c r="KZH2351" s="1452"/>
      <c r="KZI2351" s="1452"/>
      <c r="KZJ2351" s="1452"/>
      <c r="KZK2351" s="1452"/>
      <c r="KZL2351" s="1452"/>
      <c r="KZM2351" s="1452"/>
      <c r="KZN2351" s="1452"/>
      <c r="KZO2351" s="1452"/>
      <c r="KZP2351" s="1452"/>
      <c r="KZQ2351" s="1452"/>
      <c r="KZR2351" s="1452"/>
      <c r="KZS2351" s="1452"/>
      <c r="KZT2351" s="1452"/>
      <c r="KZU2351" s="1452"/>
      <c r="KZV2351" s="1452"/>
      <c r="KZW2351" s="1452"/>
      <c r="KZX2351" s="1452"/>
      <c r="KZY2351" s="1452"/>
      <c r="KZZ2351" s="1452"/>
      <c r="LAA2351" s="1452"/>
      <c r="LAB2351" s="1452"/>
      <c r="LAC2351" s="1452"/>
      <c r="LAD2351" s="1452"/>
      <c r="LAE2351" s="1452"/>
      <c r="LAF2351" s="1452"/>
      <c r="LAG2351" s="1452"/>
      <c r="LAH2351" s="1452"/>
      <c r="LAI2351" s="1452"/>
      <c r="LAJ2351" s="1452"/>
      <c r="LAK2351" s="1452"/>
      <c r="LAL2351" s="1452"/>
      <c r="LAM2351" s="1452"/>
      <c r="LAN2351" s="1452"/>
      <c r="LAO2351" s="1452"/>
      <c r="LAP2351" s="1452"/>
      <c r="LAQ2351" s="1452"/>
      <c r="LAR2351" s="1452"/>
      <c r="LAS2351" s="1452"/>
      <c r="LAT2351" s="1452"/>
      <c r="LAU2351" s="1452"/>
      <c r="LAV2351" s="1452"/>
      <c r="LAW2351" s="1452"/>
      <c r="LAX2351" s="1452"/>
      <c r="LAY2351" s="1452"/>
      <c r="LAZ2351" s="1452"/>
      <c r="LBA2351" s="1452"/>
      <c r="LBB2351" s="1452"/>
      <c r="LBC2351" s="1452"/>
      <c r="LBD2351" s="1452"/>
      <c r="LBE2351" s="1452"/>
      <c r="LBF2351" s="1452"/>
      <c r="LBG2351" s="1452"/>
      <c r="LBH2351" s="1452"/>
      <c r="LBI2351" s="1452"/>
      <c r="LBJ2351" s="1452"/>
      <c r="LBK2351" s="1452"/>
      <c r="LBL2351" s="1452"/>
      <c r="LBM2351" s="1452"/>
      <c r="LBN2351" s="1452"/>
      <c r="LBO2351" s="1452"/>
      <c r="LBP2351" s="1452"/>
      <c r="LBQ2351" s="1452"/>
      <c r="LBR2351" s="1452"/>
      <c r="LBS2351" s="1452"/>
      <c r="LBT2351" s="1452"/>
      <c r="LBU2351" s="1452"/>
      <c r="LBV2351" s="1452"/>
      <c r="LBW2351" s="1452"/>
      <c r="LBX2351" s="1452"/>
      <c r="LBY2351" s="1452"/>
      <c r="LBZ2351" s="1452"/>
      <c r="LCA2351" s="1452"/>
      <c r="LCB2351" s="1452"/>
      <c r="LCC2351" s="1452"/>
      <c r="LCD2351" s="1452"/>
      <c r="LCE2351" s="1452"/>
      <c r="LCF2351" s="1452"/>
      <c r="LCG2351" s="1452"/>
      <c r="LCH2351" s="1452"/>
      <c r="LCI2351" s="1452"/>
      <c r="LCJ2351" s="1452"/>
      <c r="LCK2351" s="1452"/>
      <c r="LCL2351" s="1452"/>
      <c r="LCM2351" s="1452"/>
      <c r="LCN2351" s="1452"/>
      <c r="LCO2351" s="1452"/>
      <c r="LCP2351" s="1452"/>
      <c r="LCQ2351" s="1452"/>
      <c r="LCR2351" s="1452"/>
      <c r="LCS2351" s="1452"/>
      <c r="LCT2351" s="1452"/>
      <c r="LCU2351" s="1452"/>
      <c r="LCV2351" s="1452"/>
      <c r="LCW2351" s="1452"/>
      <c r="LCX2351" s="1452"/>
      <c r="LCY2351" s="1452"/>
      <c r="LCZ2351" s="1452"/>
      <c r="LDA2351" s="1452"/>
      <c r="LDB2351" s="1452"/>
      <c r="LDC2351" s="1452"/>
      <c r="LDD2351" s="1452"/>
      <c r="LDE2351" s="1452"/>
      <c r="LDF2351" s="1452"/>
      <c r="LDG2351" s="1452"/>
      <c r="LDH2351" s="1452"/>
      <c r="LDI2351" s="1452"/>
      <c r="LDJ2351" s="1452"/>
      <c r="LDK2351" s="1452"/>
      <c r="LDL2351" s="1452"/>
      <c r="LDM2351" s="1452"/>
      <c r="LDN2351" s="1452"/>
      <c r="LDO2351" s="1452"/>
      <c r="LDP2351" s="1452"/>
      <c r="LDQ2351" s="1452"/>
      <c r="LDR2351" s="1452"/>
      <c r="LDS2351" s="1452"/>
      <c r="LDT2351" s="1452"/>
      <c r="LDU2351" s="1452"/>
      <c r="LDV2351" s="1452"/>
      <c r="LDW2351" s="1452"/>
      <c r="LDX2351" s="1452"/>
      <c r="LDY2351" s="1452"/>
      <c r="LDZ2351" s="1452"/>
      <c r="LEA2351" s="1452"/>
      <c r="LEB2351" s="1452"/>
      <c r="LEC2351" s="1452"/>
      <c r="LED2351" s="1452"/>
      <c r="LEE2351" s="1452"/>
      <c r="LEF2351" s="1452"/>
      <c r="LEG2351" s="1452"/>
      <c r="LEH2351" s="1452"/>
      <c r="LEI2351" s="1452"/>
      <c r="LEJ2351" s="1452"/>
      <c r="LEK2351" s="1452"/>
      <c r="LEL2351" s="1452"/>
      <c r="LEM2351" s="1452"/>
      <c r="LEN2351" s="1452"/>
      <c r="LEO2351" s="1452"/>
      <c r="LEP2351" s="1452"/>
      <c r="LEQ2351" s="1452"/>
      <c r="LER2351" s="1452"/>
      <c r="LES2351" s="1452"/>
      <c r="LET2351" s="1452"/>
      <c r="LEU2351" s="1452"/>
      <c r="LEV2351" s="1452"/>
      <c r="LEW2351" s="1452"/>
      <c r="LEX2351" s="1452"/>
      <c r="LEY2351" s="1452"/>
      <c r="LEZ2351" s="1452"/>
      <c r="LFA2351" s="1452"/>
      <c r="LFB2351" s="1452"/>
      <c r="LFC2351" s="1452"/>
      <c r="LFD2351" s="1452"/>
      <c r="LFE2351" s="1452"/>
      <c r="LFF2351" s="1452"/>
      <c r="LFG2351" s="1452"/>
      <c r="LFH2351" s="1452"/>
      <c r="LFI2351" s="1452"/>
      <c r="LFJ2351" s="1452"/>
      <c r="LFK2351" s="1452"/>
      <c r="LFL2351" s="1452"/>
      <c r="LFM2351" s="1452"/>
      <c r="LFN2351" s="1452"/>
      <c r="LFO2351" s="1452"/>
      <c r="LFP2351" s="1452"/>
      <c r="LFQ2351" s="1452"/>
      <c r="LFR2351" s="1452"/>
      <c r="LFS2351" s="1452"/>
      <c r="LFT2351" s="1452"/>
      <c r="LFU2351" s="1452"/>
      <c r="LFV2351" s="1452"/>
      <c r="LFW2351" s="1452"/>
      <c r="LFX2351" s="1452"/>
      <c r="LFY2351" s="1452"/>
      <c r="LFZ2351" s="1452"/>
      <c r="LGA2351" s="1452"/>
      <c r="LGB2351" s="1452"/>
      <c r="LGC2351" s="1452"/>
      <c r="LGD2351" s="1452"/>
      <c r="LGE2351" s="1452"/>
      <c r="LGF2351" s="1452"/>
      <c r="LGG2351" s="1452"/>
      <c r="LGH2351" s="1452"/>
      <c r="LGI2351" s="1452"/>
      <c r="LGJ2351" s="1452"/>
      <c r="LGK2351" s="1452"/>
      <c r="LGL2351" s="1452"/>
      <c r="LGM2351" s="1452"/>
      <c r="LGN2351" s="1452"/>
      <c r="LGO2351" s="1452"/>
      <c r="LGP2351" s="1452"/>
      <c r="LGQ2351" s="1452"/>
      <c r="LGR2351" s="1452"/>
      <c r="LGS2351" s="1452"/>
      <c r="LGT2351" s="1452"/>
      <c r="LGU2351" s="1452"/>
      <c r="LGV2351" s="1452"/>
      <c r="LGW2351" s="1452"/>
      <c r="LGX2351" s="1452"/>
      <c r="LGY2351" s="1452"/>
      <c r="LGZ2351" s="1452"/>
      <c r="LHA2351" s="1452"/>
      <c r="LHB2351" s="1452"/>
      <c r="LHC2351" s="1452"/>
      <c r="LHD2351" s="1452"/>
      <c r="LHE2351" s="1452"/>
      <c r="LHF2351" s="1452"/>
      <c r="LHG2351" s="1452"/>
      <c r="LHH2351" s="1452"/>
      <c r="LHI2351" s="1452"/>
      <c r="LHJ2351" s="1452"/>
      <c r="LHK2351" s="1452"/>
      <c r="LHL2351" s="1452"/>
      <c r="LHM2351" s="1452"/>
      <c r="LHN2351" s="1452"/>
      <c r="LHO2351" s="1452"/>
      <c r="LHP2351" s="1452"/>
      <c r="LHQ2351" s="1452"/>
      <c r="LHR2351" s="1452"/>
      <c r="LHS2351" s="1452"/>
      <c r="LHT2351" s="1452"/>
      <c r="LHU2351" s="1452"/>
      <c r="LHV2351" s="1452"/>
      <c r="LHW2351" s="1452"/>
      <c r="LHX2351" s="1452"/>
      <c r="LHY2351" s="1452"/>
      <c r="LHZ2351" s="1452"/>
      <c r="LIA2351" s="1452"/>
      <c r="LIB2351" s="1452"/>
      <c r="LIC2351" s="1452"/>
      <c r="LID2351" s="1452"/>
      <c r="LIE2351" s="1452"/>
      <c r="LIF2351" s="1452"/>
      <c r="LIG2351" s="1452"/>
      <c r="LIH2351" s="1452"/>
      <c r="LII2351" s="1452"/>
      <c r="LIJ2351" s="1452"/>
      <c r="LIK2351" s="1452"/>
      <c r="LIL2351" s="1452"/>
      <c r="LIM2351" s="1452"/>
      <c r="LIN2351" s="1452"/>
      <c r="LIO2351" s="1452"/>
      <c r="LIP2351" s="1452"/>
      <c r="LIQ2351" s="1452"/>
      <c r="LIR2351" s="1452"/>
      <c r="LIS2351" s="1452"/>
      <c r="LIT2351" s="1452"/>
      <c r="LIU2351" s="1452"/>
      <c r="LIV2351" s="1452"/>
      <c r="LIW2351" s="1452"/>
      <c r="LIX2351" s="1452"/>
      <c r="LIY2351" s="1452"/>
      <c r="LIZ2351" s="1452"/>
      <c r="LJA2351" s="1452"/>
      <c r="LJB2351" s="1452"/>
      <c r="LJC2351" s="1452"/>
      <c r="LJD2351" s="1452"/>
      <c r="LJE2351" s="1452"/>
      <c r="LJF2351" s="1452"/>
      <c r="LJG2351" s="1452"/>
      <c r="LJH2351" s="1452"/>
      <c r="LJI2351" s="1452"/>
      <c r="LJJ2351" s="1452"/>
      <c r="LJK2351" s="1452"/>
      <c r="LJL2351" s="1452"/>
      <c r="LJM2351" s="1452"/>
      <c r="LJN2351" s="1452"/>
      <c r="LJO2351" s="1452"/>
      <c r="LJP2351" s="1452"/>
      <c r="LJQ2351" s="1452"/>
      <c r="LJR2351" s="1452"/>
      <c r="LJS2351" s="1452"/>
      <c r="LJT2351" s="1452"/>
      <c r="LJU2351" s="1452"/>
      <c r="LJV2351" s="1452"/>
      <c r="LJW2351" s="1452"/>
      <c r="LJX2351" s="1452"/>
      <c r="LJY2351" s="1452"/>
      <c r="LJZ2351" s="1452"/>
      <c r="LKA2351" s="1452"/>
      <c r="LKB2351" s="1452"/>
      <c r="LKC2351" s="1452"/>
      <c r="LKD2351" s="1452"/>
      <c r="LKE2351" s="1452"/>
      <c r="LKF2351" s="1452"/>
      <c r="LKG2351" s="1452"/>
      <c r="LKH2351" s="1452"/>
      <c r="LKI2351" s="1452"/>
      <c r="LKJ2351" s="1452"/>
      <c r="LKK2351" s="1452"/>
      <c r="LKL2351" s="1452"/>
      <c r="LKM2351" s="1452"/>
      <c r="LKN2351" s="1452"/>
      <c r="LKO2351" s="1452"/>
      <c r="LKP2351" s="1452"/>
      <c r="LKQ2351" s="1452"/>
      <c r="LKR2351" s="1452"/>
      <c r="LKS2351" s="1452"/>
      <c r="LKT2351" s="1452"/>
      <c r="LKU2351" s="1452"/>
      <c r="LKV2351" s="1452"/>
      <c r="LKW2351" s="1452"/>
      <c r="LKX2351" s="1452"/>
      <c r="LKY2351" s="1452"/>
      <c r="LKZ2351" s="1452"/>
      <c r="LLA2351" s="1452"/>
      <c r="LLB2351" s="1452"/>
      <c r="LLC2351" s="1452"/>
      <c r="LLD2351" s="1452"/>
      <c r="LLE2351" s="1452"/>
      <c r="LLF2351" s="1452"/>
      <c r="LLG2351" s="1452"/>
      <c r="LLH2351" s="1452"/>
      <c r="LLI2351" s="1452"/>
      <c r="LLJ2351" s="1452"/>
      <c r="LLK2351" s="1452"/>
      <c r="LLL2351" s="1452"/>
      <c r="LLM2351" s="1452"/>
      <c r="LLN2351" s="1452"/>
      <c r="LLO2351" s="1452"/>
      <c r="LLP2351" s="1452"/>
      <c r="LLQ2351" s="1452"/>
      <c r="LLR2351" s="1452"/>
      <c r="LLS2351" s="1452"/>
      <c r="LLT2351" s="1452"/>
      <c r="LLU2351" s="1452"/>
      <c r="LLV2351" s="1452"/>
      <c r="LLW2351" s="1452"/>
      <c r="LLX2351" s="1452"/>
      <c r="LLY2351" s="1452"/>
      <c r="LLZ2351" s="1452"/>
      <c r="LMA2351" s="1452"/>
      <c r="LMB2351" s="1452"/>
      <c r="LMC2351" s="1452"/>
      <c r="LMD2351" s="1452"/>
      <c r="LME2351" s="1452"/>
      <c r="LMF2351" s="1452"/>
      <c r="LMG2351" s="1452"/>
      <c r="LMH2351" s="1452"/>
      <c r="LMI2351" s="1452"/>
      <c r="LMJ2351" s="1452"/>
      <c r="LMK2351" s="1452"/>
      <c r="LML2351" s="1452"/>
      <c r="LMM2351" s="1452"/>
      <c r="LMN2351" s="1452"/>
      <c r="LMO2351" s="1452"/>
      <c r="LMP2351" s="1452"/>
      <c r="LMQ2351" s="1452"/>
      <c r="LMR2351" s="1452"/>
      <c r="LMS2351" s="1452"/>
      <c r="LMT2351" s="1452"/>
      <c r="LMU2351" s="1452"/>
      <c r="LMV2351" s="1452"/>
      <c r="LMW2351" s="1452"/>
      <c r="LMX2351" s="1452"/>
      <c r="LMY2351" s="1452"/>
      <c r="LMZ2351" s="1452"/>
      <c r="LNA2351" s="1452"/>
      <c r="LNB2351" s="1452"/>
      <c r="LNC2351" s="1452"/>
      <c r="LND2351" s="1452"/>
      <c r="LNE2351" s="1452"/>
      <c r="LNF2351" s="1452"/>
      <c r="LNG2351" s="1452"/>
      <c r="LNH2351" s="1452"/>
      <c r="LNI2351" s="1452"/>
      <c r="LNJ2351" s="1452"/>
      <c r="LNK2351" s="1452"/>
      <c r="LNL2351" s="1452"/>
      <c r="LNM2351" s="1452"/>
      <c r="LNN2351" s="1452"/>
      <c r="LNO2351" s="1452"/>
      <c r="LNP2351" s="1452"/>
      <c r="LNQ2351" s="1452"/>
      <c r="LNR2351" s="1452"/>
      <c r="LNS2351" s="1452"/>
      <c r="LNT2351" s="1452"/>
      <c r="LNU2351" s="1452"/>
      <c r="LNV2351" s="1452"/>
      <c r="LNW2351" s="1452"/>
      <c r="LNX2351" s="1452"/>
      <c r="LNY2351" s="1452"/>
      <c r="LNZ2351" s="1452"/>
      <c r="LOA2351" s="1452"/>
      <c r="LOB2351" s="1452"/>
      <c r="LOC2351" s="1452"/>
      <c r="LOD2351" s="1452"/>
      <c r="LOE2351" s="1452"/>
      <c r="LOF2351" s="1452"/>
      <c r="LOG2351" s="1452"/>
      <c r="LOH2351" s="1452"/>
      <c r="LOI2351" s="1452"/>
      <c r="LOJ2351" s="1452"/>
      <c r="LOK2351" s="1452"/>
      <c r="LOL2351" s="1452"/>
      <c r="LOM2351" s="1452"/>
      <c r="LON2351" s="1452"/>
      <c r="LOO2351" s="1452"/>
      <c r="LOP2351" s="1452"/>
      <c r="LOQ2351" s="1452"/>
      <c r="LOR2351" s="1452"/>
      <c r="LOS2351" s="1452"/>
      <c r="LOT2351" s="1452"/>
      <c r="LOU2351" s="1452"/>
      <c r="LOV2351" s="1452"/>
      <c r="LOW2351" s="1452"/>
      <c r="LOX2351" s="1452"/>
      <c r="LOY2351" s="1452"/>
      <c r="LOZ2351" s="1452"/>
      <c r="LPA2351" s="1452"/>
      <c r="LPB2351" s="1452"/>
      <c r="LPC2351" s="1452"/>
      <c r="LPD2351" s="1452"/>
      <c r="LPE2351" s="1452"/>
      <c r="LPF2351" s="1452"/>
      <c r="LPG2351" s="1452"/>
      <c r="LPH2351" s="1452"/>
      <c r="LPI2351" s="1452"/>
      <c r="LPJ2351" s="1452"/>
      <c r="LPK2351" s="1452"/>
      <c r="LPL2351" s="1452"/>
      <c r="LPM2351" s="1452"/>
      <c r="LPN2351" s="1452"/>
      <c r="LPO2351" s="1452"/>
      <c r="LPP2351" s="1452"/>
      <c r="LPQ2351" s="1452"/>
      <c r="LPR2351" s="1452"/>
      <c r="LPS2351" s="1452"/>
      <c r="LPT2351" s="1452"/>
      <c r="LPU2351" s="1452"/>
      <c r="LPV2351" s="1452"/>
      <c r="LPW2351" s="1452"/>
      <c r="LPX2351" s="1452"/>
      <c r="LPY2351" s="1452"/>
      <c r="LPZ2351" s="1452"/>
      <c r="LQA2351" s="1452"/>
      <c r="LQB2351" s="1452"/>
      <c r="LQC2351" s="1452"/>
      <c r="LQD2351" s="1452"/>
      <c r="LQE2351" s="1452"/>
      <c r="LQF2351" s="1452"/>
      <c r="LQG2351" s="1452"/>
      <c r="LQH2351" s="1452"/>
      <c r="LQI2351" s="1452"/>
      <c r="LQJ2351" s="1452"/>
      <c r="LQK2351" s="1452"/>
      <c r="LQL2351" s="1452"/>
      <c r="LQM2351" s="1452"/>
      <c r="LQN2351" s="1452"/>
      <c r="LQO2351" s="1452"/>
      <c r="LQP2351" s="1452"/>
      <c r="LQQ2351" s="1452"/>
      <c r="LQR2351" s="1452"/>
      <c r="LQS2351" s="1452"/>
      <c r="LQT2351" s="1452"/>
      <c r="LQU2351" s="1452"/>
      <c r="LQV2351" s="1452"/>
      <c r="LQW2351" s="1452"/>
      <c r="LQX2351" s="1452"/>
      <c r="LQY2351" s="1452"/>
      <c r="LQZ2351" s="1452"/>
      <c r="LRA2351" s="1452"/>
      <c r="LRB2351" s="1452"/>
      <c r="LRC2351" s="1452"/>
      <c r="LRD2351" s="1452"/>
      <c r="LRE2351" s="1452"/>
      <c r="LRF2351" s="1452"/>
      <c r="LRG2351" s="1452"/>
      <c r="LRH2351" s="1452"/>
      <c r="LRI2351" s="1452"/>
      <c r="LRJ2351" s="1452"/>
      <c r="LRK2351" s="1452"/>
      <c r="LRL2351" s="1452"/>
      <c r="LRM2351" s="1452"/>
      <c r="LRN2351" s="1452"/>
      <c r="LRO2351" s="1452"/>
      <c r="LRP2351" s="1452"/>
      <c r="LRQ2351" s="1452"/>
      <c r="LRR2351" s="1452"/>
      <c r="LRS2351" s="1452"/>
      <c r="LRT2351" s="1452"/>
      <c r="LRU2351" s="1452"/>
      <c r="LRV2351" s="1452"/>
      <c r="LRW2351" s="1452"/>
      <c r="LRX2351" s="1452"/>
      <c r="LRY2351" s="1452"/>
      <c r="LRZ2351" s="1452"/>
      <c r="LSA2351" s="1452"/>
      <c r="LSB2351" s="1452"/>
      <c r="LSC2351" s="1452"/>
      <c r="LSD2351" s="1452"/>
      <c r="LSE2351" s="1452"/>
      <c r="LSF2351" s="1452"/>
      <c r="LSG2351" s="1452"/>
      <c r="LSH2351" s="1452"/>
      <c r="LSI2351" s="1452"/>
      <c r="LSJ2351" s="1452"/>
      <c r="LSK2351" s="1452"/>
      <c r="LSL2351" s="1452"/>
      <c r="LSM2351" s="1452"/>
      <c r="LSN2351" s="1452"/>
      <c r="LSO2351" s="1452"/>
      <c r="LSP2351" s="1452"/>
      <c r="LSQ2351" s="1452"/>
      <c r="LSR2351" s="1452"/>
      <c r="LSS2351" s="1452"/>
      <c r="LST2351" s="1452"/>
      <c r="LSU2351" s="1452"/>
      <c r="LSV2351" s="1452"/>
      <c r="LSW2351" s="1452"/>
      <c r="LSX2351" s="1452"/>
      <c r="LSY2351" s="1452"/>
      <c r="LSZ2351" s="1452"/>
      <c r="LTA2351" s="1452"/>
      <c r="LTB2351" s="1452"/>
      <c r="LTC2351" s="1452"/>
      <c r="LTD2351" s="1452"/>
      <c r="LTE2351" s="1452"/>
      <c r="LTF2351" s="1452"/>
      <c r="LTG2351" s="1452"/>
      <c r="LTH2351" s="1452"/>
      <c r="LTI2351" s="1452"/>
      <c r="LTJ2351" s="1452"/>
      <c r="LTK2351" s="1452"/>
      <c r="LTL2351" s="1452"/>
      <c r="LTM2351" s="1452"/>
      <c r="LTN2351" s="1452"/>
      <c r="LTO2351" s="1452"/>
      <c r="LTP2351" s="1452"/>
      <c r="LTQ2351" s="1452"/>
      <c r="LTR2351" s="1452"/>
      <c r="LTS2351" s="1452"/>
      <c r="LTT2351" s="1452"/>
      <c r="LTU2351" s="1452"/>
      <c r="LTV2351" s="1452"/>
      <c r="LTW2351" s="1452"/>
      <c r="LTX2351" s="1452"/>
      <c r="LTY2351" s="1452"/>
      <c r="LTZ2351" s="1452"/>
      <c r="LUA2351" s="1452"/>
      <c r="LUB2351" s="1452"/>
      <c r="LUC2351" s="1452"/>
      <c r="LUD2351" s="1452"/>
      <c r="LUE2351" s="1452"/>
      <c r="LUF2351" s="1452"/>
      <c r="LUG2351" s="1452"/>
      <c r="LUH2351" s="1452"/>
      <c r="LUI2351" s="1452"/>
      <c r="LUJ2351" s="1452"/>
      <c r="LUK2351" s="1452"/>
      <c r="LUL2351" s="1452"/>
      <c r="LUM2351" s="1452"/>
      <c r="LUN2351" s="1452"/>
      <c r="LUO2351" s="1452"/>
      <c r="LUP2351" s="1452"/>
      <c r="LUQ2351" s="1452"/>
      <c r="LUR2351" s="1452"/>
      <c r="LUS2351" s="1452"/>
      <c r="LUT2351" s="1452"/>
      <c r="LUU2351" s="1452"/>
      <c r="LUV2351" s="1452"/>
      <c r="LUW2351" s="1452"/>
      <c r="LUX2351" s="1452"/>
      <c r="LUY2351" s="1452"/>
      <c r="LUZ2351" s="1452"/>
      <c r="LVA2351" s="1452"/>
      <c r="LVB2351" s="1452"/>
      <c r="LVC2351" s="1452"/>
      <c r="LVD2351" s="1452"/>
      <c r="LVE2351" s="1452"/>
      <c r="LVF2351" s="1452"/>
      <c r="LVG2351" s="1452"/>
      <c r="LVH2351" s="1452"/>
      <c r="LVI2351" s="1452"/>
      <c r="LVJ2351" s="1452"/>
      <c r="LVK2351" s="1452"/>
      <c r="LVL2351" s="1452"/>
      <c r="LVM2351" s="1452"/>
      <c r="LVN2351" s="1452"/>
      <c r="LVO2351" s="1452"/>
      <c r="LVP2351" s="1452"/>
      <c r="LVQ2351" s="1452"/>
      <c r="LVR2351" s="1452"/>
      <c r="LVS2351" s="1452"/>
      <c r="LVT2351" s="1452"/>
      <c r="LVU2351" s="1452"/>
      <c r="LVV2351" s="1452"/>
      <c r="LVW2351" s="1452"/>
      <c r="LVX2351" s="1452"/>
      <c r="LVY2351" s="1452"/>
      <c r="LVZ2351" s="1452"/>
      <c r="LWA2351" s="1452"/>
      <c r="LWB2351" s="1452"/>
      <c r="LWC2351" s="1452"/>
      <c r="LWD2351" s="1452"/>
      <c r="LWE2351" s="1452"/>
      <c r="LWF2351" s="1452"/>
      <c r="LWG2351" s="1452"/>
      <c r="LWH2351" s="1452"/>
      <c r="LWI2351" s="1452"/>
      <c r="LWJ2351" s="1452"/>
      <c r="LWK2351" s="1452"/>
      <c r="LWL2351" s="1452"/>
      <c r="LWM2351" s="1452"/>
      <c r="LWN2351" s="1452"/>
      <c r="LWO2351" s="1452"/>
      <c r="LWP2351" s="1452"/>
      <c r="LWQ2351" s="1452"/>
      <c r="LWR2351" s="1452"/>
      <c r="LWS2351" s="1452"/>
      <c r="LWT2351" s="1452"/>
      <c r="LWU2351" s="1452"/>
      <c r="LWV2351" s="1452"/>
      <c r="LWW2351" s="1452"/>
      <c r="LWX2351" s="1452"/>
      <c r="LWY2351" s="1452"/>
      <c r="LWZ2351" s="1452"/>
      <c r="LXA2351" s="1452"/>
      <c r="LXB2351" s="1452"/>
      <c r="LXC2351" s="1452"/>
      <c r="LXD2351" s="1452"/>
      <c r="LXE2351" s="1452"/>
      <c r="LXF2351" s="1452"/>
      <c r="LXG2351" s="1452"/>
      <c r="LXH2351" s="1452"/>
      <c r="LXI2351" s="1452"/>
      <c r="LXJ2351" s="1452"/>
      <c r="LXK2351" s="1452"/>
      <c r="LXL2351" s="1452"/>
      <c r="LXM2351" s="1452"/>
      <c r="LXN2351" s="1452"/>
      <c r="LXO2351" s="1452"/>
      <c r="LXP2351" s="1452"/>
      <c r="LXQ2351" s="1452"/>
      <c r="LXR2351" s="1452"/>
      <c r="LXS2351" s="1452"/>
      <c r="LXT2351" s="1452"/>
      <c r="LXU2351" s="1452"/>
      <c r="LXV2351" s="1452"/>
      <c r="LXW2351" s="1452"/>
      <c r="LXX2351" s="1452"/>
      <c r="LXY2351" s="1452"/>
      <c r="LXZ2351" s="1452"/>
      <c r="LYA2351" s="1452"/>
      <c r="LYB2351" s="1452"/>
      <c r="LYC2351" s="1452"/>
      <c r="LYD2351" s="1452"/>
      <c r="LYE2351" s="1452"/>
      <c r="LYF2351" s="1452"/>
      <c r="LYG2351" s="1452"/>
      <c r="LYH2351" s="1452"/>
      <c r="LYI2351" s="1452"/>
      <c r="LYJ2351" s="1452"/>
      <c r="LYK2351" s="1452"/>
      <c r="LYL2351" s="1452"/>
      <c r="LYM2351" s="1452"/>
      <c r="LYN2351" s="1452"/>
      <c r="LYO2351" s="1452"/>
      <c r="LYP2351" s="1452"/>
      <c r="LYQ2351" s="1452"/>
      <c r="LYR2351" s="1452"/>
      <c r="LYS2351" s="1452"/>
      <c r="LYT2351" s="1452"/>
      <c r="LYU2351" s="1452"/>
      <c r="LYV2351" s="1452"/>
      <c r="LYW2351" s="1452"/>
      <c r="LYX2351" s="1452"/>
      <c r="LYY2351" s="1452"/>
      <c r="LYZ2351" s="1452"/>
      <c r="LZA2351" s="1452"/>
      <c r="LZB2351" s="1452"/>
      <c r="LZC2351" s="1452"/>
      <c r="LZD2351" s="1452"/>
      <c r="LZE2351" s="1452"/>
      <c r="LZF2351" s="1452"/>
      <c r="LZG2351" s="1452"/>
      <c r="LZH2351" s="1452"/>
      <c r="LZI2351" s="1452"/>
      <c r="LZJ2351" s="1452"/>
      <c r="LZK2351" s="1452"/>
      <c r="LZL2351" s="1452"/>
      <c r="LZM2351" s="1452"/>
      <c r="LZN2351" s="1452"/>
      <c r="LZO2351" s="1452"/>
      <c r="LZP2351" s="1452"/>
      <c r="LZQ2351" s="1452"/>
      <c r="LZR2351" s="1452"/>
      <c r="LZS2351" s="1452"/>
      <c r="LZT2351" s="1452"/>
      <c r="LZU2351" s="1452"/>
      <c r="LZV2351" s="1452"/>
      <c r="LZW2351" s="1452"/>
      <c r="LZX2351" s="1452"/>
      <c r="LZY2351" s="1452"/>
      <c r="LZZ2351" s="1452"/>
      <c r="MAA2351" s="1452"/>
      <c r="MAB2351" s="1452"/>
      <c r="MAC2351" s="1452"/>
      <c r="MAD2351" s="1452"/>
      <c r="MAE2351" s="1452"/>
      <c r="MAF2351" s="1452"/>
      <c r="MAG2351" s="1452"/>
      <c r="MAH2351" s="1452"/>
      <c r="MAI2351" s="1452"/>
      <c r="MAJ2351" s="1452"/>
      <c r="MAK2351" s="1452"/>
      <c r="MAL2351" s="1452"/>
      <c r="MAM2351" s="1452"/>
      <c r="MAN2351" s="1452"/>
      <c r="MAO2351" s="1452"/>
      <c r="MAP2351" s="1452"/>
      <c r="MAQ2351" s="1452"/>
      <c r="MAR2351" s="1452"/>
      <c r="MAS2351" s="1452"/>
      <c r="MAT2351" s="1452"/>
      <c r="MAU2351" s="1452"/>
      <c r="MAV2351" s="1452"/>
      <c r="MAW2351" s="1452"/>
      <c r="MAX2351" s="1452"/>
      <c r="MAY2351" s="1452"/>
      <c r="MAZ2351" s="1452"/>
      <c r="MBA2351" s="1452"/>
      <c r="MBB2351" s="1452"/>
      <c r="MBC2351" s="1452"/>
      <c r="MBD2351" s="1452"/>
      <c r="MBE2351" s="1452"/>
      <c r="MBF2351" s="1452"/>
      <c r="MBG2351" s="1452"/>
      <c r="MBH2351" s="1452"/>
      <c r="MBI2351" s="1452"/>
      <c r="MBJ2351" s="1452"/>
      <c r="MBK2351" s="1452"/>
      <c r="MBL2351" s="1452"/>
      <c r="MBM2351" s="1452"/>
      <c r="MBN2351" s="1452"/>
      <c r="MBO2351" s="1452"/>
      <c r="MBP2351" s="1452"/>
      <c r="MBQ2351" s="1452"/>
      <c r="MBR2351" s="1452"/>
      <c r="MBS2351" s="1452"/>
      <c r="MBT2351" s="1452"/>
      <c r="MBU2351" s="1452"/>
      <c r="MBV2351" s="1452"/>
      <c r="MBW2351" s="1452"/>
      <c r="MBX2351" s="1452"/>
      <c r="MBY2351" s="1452"/>
      <c r="MBZ2351" s="1452"/>
      <c r="MCA2351" s="1452"/>
      <c r="MCB2351" s="1452"/>
      <c r="MCC2351" s="1452"/>
      <c r="MCD2351" s="1452"/>
      <c r="MCE2351" s="1452"/>
      <c r="MCF2351" s="1452"/>
      <c r="MCG2351" s="1452"/>
      <c r="MCH2351" s="1452"/>
      <c r="MCI2351" s="1452"/>
      <c r="MCJ2351" s="1452"/>
      <c r="MCK2351" s="1452"/>
      <c r="MCL2351" s="1452"/>
      <c r="MCM2351" s="1452"/>
      <c r="MCN2351" s="1452"/>
      <c r="MCO2351" s="1452"/>
      <c r="MCP2351" s="1452"/>
      <c r="MCQ2351" s="1452"/>
      <c r="MCR2351" s="1452"/>
      <c r="MCS2351" s="1452"/>
      <c r="MCT2351" s="1452"/>
      <c r="MCU2351" s="1452"/>
      <c r="MCV2351" s="1452"/>
      <c r="MCW2351" s="1452"/>
      <c r="MCX2351" s="1452"/>
      <c r="MCY2351" s="1452"/>
      <c r="MCZ2351" s="1452"/>
      <c r="MDA2351" s="1452"/>
      <c r="MDB2351" s="1452"/>
      <c r="MDC2351" s="1452"/>
      <c r="MDD2351" s="1452"/>
      <c r="MDE2351" s="1452"/>
      <c r="MDF2351" s="1452"/>
      <c r="MDG2351" s="1452"/>
      <c r="MDH2351" s="1452"/>
      <c r="MDI2351" s="1452"/>
      <c r="MDJ2351" s="1452"/>
      <c r="MDK2351" s="1452"/>
      <c r="MDL2351" s="1452"/>
      <c r="MDM2351" s="1452"/>
      <c r="MDN2351" s="1452"/>
      <c r="MDO2351" s="1452"/>
      <c r="MDP2351" s="1452"/>
      <c r="MDQ2351" s="1452"/>
      <c r="MDR2351" s="1452"/>
      <c r="MDS2351" s="1452"/>
      <c r="MDT2351" s="1452"/>
      <c r="MDU2351" s="1452"/>
      <c r="MDV2351" s="1452"/>
      <c r="MDW2351" s="1452"/>
      <c r="MDX2351" s="1452"/>
      <c r="MDY2351" s="1452"/>
      <c r="MDZ2351" s="1452"/>
      <c r="MEA2351" s="1452"/>
      <c r="MEB2351" s="1452"/>
      <c r="MEC2351" s="1452"/>
      <c r="MED2351" s="1452"/>
      <c r="MEE2351" s="1452"/>
      <c r="MEF2351" s="1452"/>
      <c r="MEG2351" s="1452"/>
      <c r="MEH2351" s="1452"/>
      <c r="MEI2351" s="1452"/>
      <c r="MEJ2351" s="1452"/>
      <c r="MEK2351" s="1452"/>
      <c r="MEL2351" s="1452"/>
      <c r="MEM2351" s="1452"/>
      <c r="MEN2351" s="1452"/>
      <c r="MEO2351" s="1452"/>
      <c r="MEP2351" s="1452"/>
      <c r="MEQ2351" s="1452"/>
      <c r="MER2351" s="1452"/>
      <c r="MES2351" s="1452"/>
      <c r="MET2351" s="1452"/>
      <c r="MEU2351" s="1452"/>
      <c r="MEV2351" s="1452"/>
      <c r="MEW2351" s="1452"/>
      <c r="MEX2351" s="1452"/>
      <c r="MEY2351" s="1452"/>
      <c r="MEZ2351" s="1452"/>
      <c r="MFA2351" s="1452"/>
      <c r="MFB2351" s="1452"/>
      <c r="MFC2351" s="1452"/>
      <c r="MFD2351" s="1452"/>
      <c r="MFE2351" s="1452"/>
      <c r="MFF2351" s="1452"/>
      <c r="MFG2351" s="1452"/>
      <c r="MFH2351" s="1452"/>
      <c r="MFI2351" s="1452"/>
      <c r="MFJ2351" s="1452"/>
      <c r="MFK2351" s="1452"/>
      <c r="MFL2351" s="1452"/>
      <c r="MFM2351" s="1452"/>
      <c r="MFN2351" s="1452"/>
      <c r="MFO2351" s="1452"/>
      <c r="MFP2351" s="1452"/>
      <c r="MFQ2351" s="1452"/>
      <c r="MFR2351" s="1452"/>
      <c r="MFS2351" s="1452"/>
      <c r="MFT2351" s="1452"/>
      <c r="MFU2351" s="1452"/>
      <c r="MFV2351" s="1452"/>
      <c r="MFW2351" s="1452"/>
      <c r="MFX2351" s="1452"/>
      <c r="MFY2351" s="1452"/>
      <c r="MFZ2351" s="1452"/>
      <c r="MGA2351" s="1452"/>
      <c r="MGB2351" s="1452"/>
      <c r="MGC2351" s="1452"/>
      <c r="MGD2351" s="1452"/>
      <c r="MGE2351" s="1452"/>
      <c r="MGF2351" s="1452"/>
      <c r="MGG2351" s="1452"/>
      <c r="MGH2351" s="1452"/>
      <c r="MGI2351" s="1452"/>
      <c r="MGJ2351" s="1452"/>
      <c r="MGK2351" s="1452"/>
      <c r="MGL2351" s="1452"/>
      <c r="MGM2351" s="1452"/>
      <c r="MGN2351" s="1452"/>
      <c r="MGO2351" s="1452"/>
      <c r="MGP2351" s="1452"/>
      <c r="MGQ2351" s="1452"/>
      <c r="MGR2351" s="1452"/>
      <c r="MGS2351" s="1452"/>
      <c r="MGT2351" s="1452"/>
      <c r="MGU2351" s="1452"/>
      <c r="MGV2351" s="1452"/>
      <c r="MGW2351" s="1452"/>
      <c r="MGX2351" s="1452"/>
      <c r="MGY2351" s="1452"/>
      <c r="MGZ2351" s="1452"/>
      <c r="MHA2351" s="1452"/>
      <c r="MHB2351" s="1452"/>
      <c r="MHC2351" s="1452"/>
      <c r="MHD2351" s="1452"/>
      <c r="MHE2351" s="1452"/>
      <c r="MHF2351" s="1452"/>
      <c r="MHG2351" s="1452"/>
      <c r="MHH2351" s="1452"/>
      <c r="MHI2351" s="1452"/>
      <c r="MHJ2351" s="1452"/>
      <c r="MHK2351" s="1452"/>
      <c r="MHL2351" s="1452"/>
      <c r="MHM2351" s="1452"/>
      <c r="MHN2351" s="1452"/>
      <c r="MHO2351" s="1452"/>
      <c r="MHP2351" s="1452"/>
      <c r="MHQ2351" s="1452"/>
      <c r="MHR2351" s="1452"/>
      <c r="MHS2351" s="1452"/>
      <c r="MHT2351" s="1452"/>
      <c r="MHU2351" s="1452"/>
      <c r="MHV2351" s="1452"/>
      <c r="MHW2351" s="1452"/>
      <c r="MHX2351" s="1452"/>
      <c r="MHY2351" s="1452"/>
      <c r="MHZ2351" s="1452"/>
      <c r="MIA2351" s="1452"/>
      <c r="MIB2351" s="1452"/>
      <c r="MIC2351" s="1452"/>
      <c r="MID2351" s="1452"/>
      <c r="MIE2351" s="1452"/>
      <c r="MIF2351" s="1452"/>
      <c r="MIG2351" s="1452"/>
      <c r="MIH2351" s="1452"/>
      <c r="MII2351" s="1452"/>
      <c r="MIJ2351" s="1452"/>
      <c r="MIK2351" s="1452"/>
      <c r="MIL2351" s="1452"/>
      <c r="MIM2351" s="1452"/>
      <c r="MIN2351" s="1452"/>
      <c r="MIO2351" s="1452"/>
      <c r="MIP2351" s="1452"/>
      <c r="MIQ2351" s="1452"/>
      <c r="MIR2351" s="1452"/>
      <c r="MIS2351" s="1452"/>
      <c r="MIT2351" s="1452"/>
      <c r="MIU2351" s="1452"/>
      <c r="MIV2351" s="1452"/>
      <c r="MIW2351" s="1452"/>
      <c r="MIX2351" s="1452"/>
      <c r="MIY2351" s="1452"/>
      <c r="MIZ2351" s="1452"/>
      <c r="MJA2351" s="1452"/>
      <c r="MJB2351" s="1452"/>
      <c r="MJC2351" s="1452"/>
      <c r="MJD2351" s="1452"/>
      <c r="MJE2351" s="1452"/>
      <c r="MJF2351" s="1452"/>
      <c r="MJG2351" s="1452"/>
      <c r="MJH2351" s="1452"/>
      <c r="MJI2351" s="1452"/>
      <c r="MJJ2351" s="1452"/>
      <c r="MJK2351" s="1452"/>
      <c r="MJL2351" s="1452"/>
      <c r="MJM2351" s="1452"/>
      <c r="MJN2351" s="1452"/>
      <c r="MJO2351" s="1452"/>
      <c r="MJP2351" s="1452"/>
      <c r="MJQ2351" s="1452"/>
      <c r="MJR2351" s="1452"/>
      <c r="MJS2351" s="1452"/>
      <c r="MJT2351" s="1452"/>
      <c r="MJU2351" s="1452"/>
      <c r="MJV2351" s="1452"/>
      <c r="MJW2351" s="1452"/>
      <c r="MJX2351" s="1452"/>
      <c r="MJY2351" s="1452"/>
      <c r="MJZ2351" s="1452"/>
      <c r="MKA2351" s="1452"/>
      <c r="MKB2351" s="1452"/>
      <c r="MKC2351" s="1452"/>
      <c r="MKD2351" s="1452"/>
      <c r="MKE2351" s="1452"/>
      <c r="MKF2351" s="1452"/>
      <c r="MKG2351" s="1452"/>
      <c r="MKH2351" s="1452"/>
      <c r="MKI2351" s="1452"/>
      <c r="MKJ2351" s="1452"/>
      <c r="MKK2351" s="1452"/>
      <c r="MKL2351" s="1452"/>
      <c r="MKM2351" s="1452"/>
      <c r="MKN2351" s="1452"/>
      <c r="MKO2351" s="1452"/>
      <c r="MKP2351" s="1452"/>
      <c r="MKQ2351" s="1452"/>
      <c r="MKR2351" s="1452"/>
      <c r="MKS2351" s="1452"/>
      <c r="MKT2351" s="1452"/>
      <c r="MKU2351" s="1452"/>
      <c r="MKV2351" s="1452"/>
      <c r="MKW2351" s="1452"/>
      <c r="MKX2351" s="1452"/>
      <c r="MKY2351" s="1452"/>
      <c r="MKZ2351" s="1452"/>
      <c r="MLA2351" s="1452"/>
      <c r="MLB2351" s="1452"/>
      <c r="MLC2351" s="1452"/>
      <c r="MLD2351" s="1452"/>
      <c r="MLE2351" s="1452"/>
      <c r="MLF2351" s="1452"/>
      <c r="MLG2351" s="1452"/>
      <c r="MLH2351" s="1452"/>
      <c r="MLI2351" s="1452"/>
      <c r="MLJ2351" s="1452"/>
      <c r="MLK2351" s="1452"/>
      <c r="MLL2351" s="1452"/>
      <c r="MLM2351" s="1452"/>
      <c r="MLN2351" s="1452"/>
      <c r="MLO2351" s="1452"/>
      <c r="MLP2351" s="1452"/>
      <c r="MLQ2351" s="1452"/>
      <c r="MLR2351" s="1452"/>
      <c r="MLS2351" s="1452"/>
      <c r="MLT2351" s="1452"/>
      <c r="MLU2351" s="1452"/>
      <c r="MLV2351" s="1452"/>
      <c r="MLW2351" s="1452"/>
      <c r="MLX2351" s="1452"/>
      <c r="MLY2351" s="1452"/>
      <c r="MLZ2351" s="1452"/>
      <c r="MMA2351" s="1452"/>
      <c r="MMB2351" s="1452"/>
      <c r="MMC2351" s="1452"/>
      <c r="MMD2351" s="1452"/>
      <c r="MME2351" s="1452"/>
      <c r="MMF2351" s="1452"/>
      <c r="MMG2351" s="1452"/>
      <c r="MMH2351" s="1452"/>
      <c r="MMI2351" s="1452"/>
      <c r="MMJ2351" s="1452"/>
      <c r="MMK2351" s="1452"/>
      <c r="MML2351" s="1452"/>
      <c r="MMM2351" s="1452"/>
      <c r="MMN2351" s="1452"/>
      <c r="MMO2351" s="1452"/>
      <c r="MMP2351" s="1452"/>
      <c r="MMQ2351" s="1452"/>
      <c r="MMR2351" s="1452"/>
      <c r="MMS2351" s="1452"/>
      <c r="MMT2351" s="1452"/>
      <c r="MMU2351" s="1452"/>
      <c r="MMV2351" s="1452"/>
      <c r="MMW2351" s="1452"/>
      <c r="MMX2351" s="1452"/>
      <c r="MMY2351" s="1452"/>
      <c r="MMZ2351" s="1452"/>
      <c r="MNA2351" s="1452"/>
      <c r="MNB2351" s="1452"/>
      <c r="MNC2351" s="1452"/>
      <c r="MND2351" s="1452"/>
      <c r="MNE2351" s="1452"/>
      <c r="MNF2351" s="1452"/>
      <c r="MNG2351" s="1452"/>
      <c r="MNH2351" s="1452"/>
      <c r="MNI2351" s="1452"/>
      <c r="MNJ2351" s="1452"/>
      <c r="MNK2351" s="1452"/>
      <c r="MNL2351" s="1452"/>
      <c r="MNM2351" s="1452"/>
      <c r="MNN2351" s="1452"/>
      <c r="MNO2351" s="1452"/>
      <c r="MNP2351" s="1452"/>
      <c r="MNQ2351" s="1452"/>
      <c r="MNR2351" s="1452"/>
      <c r="MNS2351" s="1452"/>
      <c r="MNT2351" s="1452"/>
      <c r="MNU2351" s="1452"/>
      <c r="MNV2351" s="1452"/>
      <c r="MNW2351" s="1452"/>
      <c r="MNX2351" s="1452"/>
      <c r="MNY2351" s="1452"/>
      <c r="MNZ2351" s="1452"/>
      <c r="MOA2351" s="1452"/>
      <c r="MOB2351" s="1452"/>
      <c r="MOC2351" s="1452"/>
      <c r="MOD2351" s="1452"/>
      <c r="MOE2351" s="1452"/>
      <c r="MOF2351" s="1452"/>
      <c r="MOG2351" s="1452"/>
      <c r="MOH2351" s="1452"/>
      <c r="MOI2351" s="1452"/>
      <c r="MOJ2351" s="1452"/>
      <c r="MOK2351" s="1452"/>
      <c r="MOL2351" s="1452"/>
      <c r="MOM2351" s="1452"/>
      <c r="MON2351" s="1452"/>
      <c r="MOO2351" s="1452"/>
      <c r="MOP2351" s="1452"/>
      <c r="MOQ2351" s="1452"/>
      <c r="MOR2351" s="1452"/>
      <c r="MOS2351" s="1452"/>
      <c r="MOT2351" s="1452"/>
      <c r="MOU2351" s="1452"/>
      <c r="MOV2351" s="1452"/>
      <c r="MOW2351" s="1452"/>
      <c r="MOX2351" s="1452"/>
      <c r="MOY2351" s="1452"/>
      <c r="MOZ2351" s="1452"/>
      <c r="MPA2351" s="1452"/>
      <c r="MPB2351" s="1452"/>
      <c r="MPC2351" s="1452"/>
      <c r="MPD2351" s="1452"/>
      <c r="MPE2351" s="1452"/>
      <c r="MPF2351" s="1452"/>
      <c r="MPG2351" s="1452"/>
      <c r="MPH2351" s="1452"/>
      <c r="MPI2351" s="1452"/>
      <c r="MPJ2351" s="1452"/>
      <c r="MPK2351" s="1452"/>
      <c r="MPL2351" s="1452"/>
      <c r="MPM2351" s="1452"/>
      <c r="MPN2351" s="1452"/>
      <c r="MPO2351" s="1452"/>
      <c r="MPP2351" s="1452"/>
      <c r="MPQ2351" s="1452"/>
      <c r="MPR2351" s="1452"/>
      <c r="MPS2351" s="1452"/>
      <c r="MPT2351" s="1452"/>
      <c r="MPU2351" s="1452"/>
      <c r="MPV2351" s="1452"/>
      <c r="MPW2351" s="1452"/>
      <c r="MPX2351" s="1452"/>
      <c r="MPY2351" s="1452"/>
      <c r="MPZ2351" s="1452"/>
      <c r="MQA2351" s="1452"/>
      <c r="MQB2351" s="1452"/>
      <c r="MQC2351" s="1452"/>
      <c r="MQD2351" s="1452"/>
      <c r="MQE2351" s="1452"/>
      <c r="MQF2351" s="1452"/>
      <c r="MQG2351" s="1452"/>
      <c r="MQH2351" s="1452"/>
      <c r="MQI2351" s="1452"/>
      <c r="MQJ2351" s="1452"/>
      <c r="MQK2351" s="1452"/>
      <c r="MQL2351" s="1452"/>
      <c r="MQM2351" s="1452"/>
      <c r="MQN2351" s="1452"/>
      <c r="MQO2351" s="1452"/>
      <c r="MQP2351" s="1452"/>
      <c r="MQQ2351" s="1452"/>
      <c r="MQR2351" s="1452"/>
      <c r="MQS2351" s="1452"/>
      <c r="MQT2351" s="1452"/>
      <c r="MQU2351" s="1452"/>
      <c r="MQV2351" s="1452"/>
      <c r="MQW2351" s="1452"/>
      <c r="MQX2351" s="1452"/>
      <c r="MQY2351" s="1452"/>
      <c r="MQZ2351" s="1452"/>
      <c r="MRA2351" s="1452"/>
      <c r="MRB2351" s="1452"/>
      <c r="MRC2351" s="1452"/>
      <c r="MRD2351" s="1452"/>
      <c r="MRE2351" s="1452"/>
      <c r="MRF2351" s="1452"/>
      <c r="MRG2351" s="1452"/>
      <c r="MRH2351" s="1452"/>
      <c r="MRI2351" s="1452"/>
      <c r="MRJ2351" s="1452"/>
      <c r="MRK2351" s="1452"/>
      <c r="MRL2351" s="1452"/>
      <c r="MRM2351" s="1452"/>
      <c r="MRN2351" s="1452"/>
      <c r="MRO2351" s="1452"/>
      <c r="MRP2351" s="1452"/>
      <c r="MRQ2351" s="1452"/>
      <c r="MRR2351" s="1452"/>
      <c r="MRS2351" s="1452"/>
      <c r="MRT2351" s="1452"/>
      <c r="MRU2351" s="1452"/>
      <c r="MRV2351" s="1452"/>
      <c r="MRW2351" s="1452"/>
      <c r="MRX2351" s="1452"/>
      <c r="MRY2351" s="1452"/>
      <c r="MRZ2351" s="1452"/>
      <c r="MSA2351" s="1452"/>
      <c r="MSB2351" s="1452"/>
      <c r="MSC2351" s="1452"/>
      <c r="MSD2351" s="1452"/>
      <c r="MSE2351" s="1452"/>
      <c r="MSF2351" s="1452"/>
      <c r="MSG2351" s="1452"/>
      <c r="MSH2351" s="1452"/>
      <c r="MSI2351" s="1452"/>
      <c r="MSJ2351" s="1452"/>
      <c r="MSK2351" s="1452"/>
      <c r="MSL2351" s="1452"/>
      <c r="MSM2351" s="1452"/>
      <c r="MSN2351" s="1452"/>
      <c r="MSO2351" s="1452"/>
      <c r="MSP2351" s="1452"/>
      <c r="MSQ2351" s="1452"/>
      <c r="MSR2351" s="1452"/>
      <c r="MSS2351" s="1452"/>
      <c r="MST2351" s="1452"/>
      <c r="MSU2351" s="1452"/>
      <c r="MSV2351" s="1452"/>
      <c r="MSW2351" s="1452"/>
      <c r="MSX2351" s="1452"/>
      <c r="MSY2351" s="1452"/>
      <c r="MSZ2351" s="1452"/>
      <c r="MTA2351" s="1452"/>
      <c r="MTB2351" s="1452"/>
      <c r="MTC2351" s="1452"/>
      <c r="MTD2351" s="1452"/>
      <c r="MTE2351" s="1452"/>
      <c r="MTF2351" s="1452"/>
      <c r="MTG2351" s="1452"/>
      <c r="MTH2351" s="1452"/>
      <c r="MTI2351" s="1452"/>
      <c r="MTJ2351" s="1452"/>
      <c r="MTK2351" s="1452"/>
      <c r="MTL2351" s="1452"/>
      <c r="MTM2351" s="1452"/>
      <c r="MTN2351" s="1452"/>
      <c r="MTO2351" s="1452"/>
      <c r="MTP2351" s="1452"/>
      <c r="MTQ2351" s="1452"/>
      <c r="MTR2351" s="1452"/>
      <c r="MTS2351" s="1452"/>
      <c r="MTT2351" s="1452"/>
      <c r="MTU2351" s="1452"/>
      <c r="MTV2351" s="1452"/>
      <c r="MTW2351" s="1452"/>
      <c r="MTX2351" s="1452"/>
      <c r="MTY2351" s="1452"/>
      <c r="MTZ2351" s="1452"/>
      <c r="MUA2351" s="1452"/>
      <c r="MUB2351" s="1452"/>
      <c r="MUC2351" s="1452"/>
      <c r="MUD2351" s="1452"/>
      <c r="MUE2351" s="1452"/>
      <c r="MUF2351" s="1452"/>
      <c r="MUG2351" s="1452"/>
      <c r="MUH2351" s="1452"/>
      <c r="MUI2351" s="1452"/>
      <c r="MUJ2351" s="1452"/>
      <c r="MUK2351" s="1452"/>
      <c r="MUL2351" s="1452"/>
      <c r="MUM2351" s="1452"/>
      <c r="MUN2351" s="1452"/>
      <c r="MUO2351" s="1452"/>
      <c r="MUP2351" s="1452"/>
      <c r="MUQ2351" s="1452"/>
      <c r="MUR2351" s="1452"/>
      <c r="MUS2351" s="1452"/>
      <c r="MUT2351" s="1452"/>
      <c r="MUU2351" s="1452"/>
      <c r="MUV2351" s="1452"/>
      <c r="MUW2351" s="1452"/>
      <c r="MUX2351" s="1452"/>
      <c r="MUY2351" s="1452"/>
      <c r="MUZ2351" s="1452"/>
      <c r="MVA2351" s="1452"/>
      <c r="MVB2351" s="1452"/>
      <c r="MVC2351" s="1452"/>
      <c r="MVD2351" s="1452"/>
      <c r="MVE2351" s="1452"/>
      <c r="MVF2351" s="1452"/>
      <c r="MVG2351" s="1452"/>
      <c r="MVH2351" s="1452"/>
      <c r="MVI2351" s="1452"/>
      <c r="MVJ2351" s="1452"/>
      <c r="MVK2351" s="1452"/>
      <c r="MVL2351" s="1452"/>
      <c r="MVM2351" s="1452"/>
      <c r="MVN2351" s="1452"/>
      <c r="MVO2351" s="1452"/>
      <c r="MVP2351" s="1452"/>
      <c r="MVQ2351" s="1452"/>
      <c r="MVR2351" s="1452"/>
      <c r="MVS2351" s="1452"/>
      <c r="MVT2351" s="1452"/>
      <c r="MVU2351" s="1452"/>
      <c r="MVV2351" s="1452"/>
      <c r="MVW2351" s="1452"/>
      <c r="MVX2351" s="1452"/>
      <c r="MVY2351" s="1452"/>
      <c r="MVZ2351" s="1452"/>
      <c r="MWA2351" s="1452"/>
      <c r="MWB2351" s="1452"/>
      <c r="MWC2351" s="1452"/>
      <c r="MWD2351" s="1452"/>
      <c r="MWE2351" s="1452"/>
      <c r="MWF2351" s="1452"/>
      <c r="MWG2351" s="1452"/>
      <c r="MWH2351" s="1452"/>
      <c r="MWI2351" s="1452"/>
      <c r="MWJ2351" s="1452"/>
      <c r="MWK2351" s="1452"/>
      <c r="MWL2351" s="1452"/>
      <c r="MWM2351" s="1452"/>
      <c r="MWN2351" s="1452"/>
      <c r="MWO2351" s="1452"/>
      <c r="MWP2351" s="1452"/>
      <c r="MWQ2351" s="1452"/>
      <c r="MWR2351" s="1452"/>
      <c r="MWS2351" s="1452"/>
      <c r="MWT2351" s="1452"/>
      <c r="MWU2351" s="1452"/>
      <c r="MWV2351" s="1452"/>
      <c r="MWW2351" s="1452"/>
      <c r="MWX2351" s="1452"/>
      <c r="MWY2351" s="1452"/>
      <c r="MWZ2351" s="1452"/>
      <c r="MXA2351" s="1452"/>
      <c r="MXB2351" s="1452"/>
      <c r="MXC2351" s="1452"/>
      <c r="MXD2351" s="1452"/>
      <c r="MXE2351" s="1452"/>
      <c r="MXF2351" s="1452"/>
      <c r="MXG2351" s="1452"/>
      <c r="MXH2351" s="1452"/>
      <c r="MXI2351" s="1452"/>
      <c r="MXJ2351" s="1452"/>
      <c r="MXK2351" s="1452"/>
      <c r="MXL2351" s="1452"/>
      <c r="MXM2351" s="1452"/>
      <c r="MXN2351" s="1452"/>
      <c r="MXO2351" s="1452"/>
      <c r="MXP2351" s="1452"/>
      <c r="MXQ2351" s="1452"/>
      <c r="MXR2351" s="1452"/>
      <c r="MXS2351" s="1452"/>
      <c r="MXT2351" s="1452"/>
      <c r="MXU2351" s="1452"/>
      <c r="MXV2351" s="1452"/>
      <c r="MXW2351" s="1452"/>
      <c r="MXX2351" s="1452"/>
      <c r="MXY2351" s="1452"/>
      <c r="MXZ2351" s="1452"/>
      <c r="MYA2351" s="1452"/>
      <c r="MYB2351" s="1452"/>
      <c r="MYC2351" s="1452"/>
      <c r="MYD2351" s="1452"/>
      <c r="MYE2351" s="1452"/>
      <c r="MYF2351" s="1452"/>
      <c r="MYG2351" s="1452"/>
      <c r="MYH2351" s="1452"/>
      <c r="MYI2351" s="1452"/>
      <c r="MYJ2351" s="1452"/>
      <c r="MYK2351" s="1452"/>
      <c r="MYL2351" s="1452"/>
      <c r="MYM2351" s="1452"/>
      <c r="MYN2351" s="1452"/>
      <c r="MYO2351" s="1452"/>
      <c r="MYP2351" s="1452"/>
      <c r="MYQ2351" s="1452"/>
      <c r="MYR2351" s="1452"/>
      <c r="MYS2351" s="1452"/>
      <c r="MYT2351" s="1452"/>
      <c r="MYU2351" s="1452"/>
      <c r="MYV2351" s="1452"/>
      <c r="MYW2351" s="1452"/>
      <c r="MYX2351" s="1452"/>
      <c r="MYY2351" s="1452"/>
      <c r="MYZ2351" s="1452"/>
      <c r="MZA2351" s="1452"/>
      <c r="MZB2351" s="1452"/>
      <c r="MZC2351" s="1452"/>
      <c r="MZD2351" s="1452"/>
      <c r="MZE2351" s="1452"/>
      <c r="MZF2351" s="1452"/>
      <c r="MZG2351" s="1452"/>
      <c r="MZH2351" s="1452"/>
      <c r="MZI2351" s="1452"/>
      <c r="MZJ2351" s="1452"/>
      <c r="MZK2351" s="1452"/>
      <c r="MZL2351" s="1452"/>
      <c r="MZM2351" s="1452"/>
      <c r="MZN2351" s="1452"/>
      <c r="MZO2351" s="1452"/>
      <c r="MZP2351" s="1452"/>
      <c r="MZQ2351" s="1452"/>
      <c r="MZR2351" s="1452"/>
      <c r="MZS2351" s="1452"/>
      <c r="MZT2351" s="1452"/>
      <c r="MZU2351" s="1452"/>
      <c r="MZV2351" s="1452"/>
      <c r="MZW2351" s="1452"/>
      <c r="MZX2351" s="1452"/>
      <c r="MZY2351" s="1452"/>
      <c r="MZZ2351" s="1452"/>
      <c r="NAA2351" s="1452"/>
      <c r="NAB2351" s="1452"/>
      <c r="NAC2351" s="1452"/>
      <c r="NAD2351" s="1452"/>
      <c r="NAE2351" s="1452"/>
      <c r="NAF2351" s="1452"/>
      <c r="NAG2351" s="1452"/>
      <c r="NAH2351" s="1452"/>
      <c r="NAI2351" s="1452"/>
      <c r="NAJ2351" s="1452"/>
      <c r="NAK2351" s="1452"/>
      <c r="NAL2351" s="1452"/>
      <c r="NAM2351" s="1452"/>
      <c r="NAN2351" s="1452"/>
      <c r="NAO2351" s="1452"/>
      <c r="NAP2351" s="1452"/>
      <c r="NAQ2351" s="1452"/>
      <c r="NAR2351" s="1452"/>
      <c r="NAS2351" s="1452"/>
      <c r="NAT2351" s="1452"/>
      <c r="NAU2351" s="1452"/>
      <c r="NAV2351" s="1452"/>
      <c r="NAW2351" s="1452"/>
      <c r="NAX2351" s="1452"/>
      <c r="NAY2351" s="1452"/>
      <c r="NAZ2351" s="1452"/>
      <c r="NBA2351" s="1452"/>
      <c r="NBB2351" s="1452"/>
      <c r="NBC2351" s="1452"/>
      <c r="NBD2351" s="1452"/>
      <c r="NBE2351" s="1452"/>
      <c r="NBF2351" s="1452"/>
      <c r="NBG2351" s="1452"/>
      <c r="NBH2351" s="1452"/>
      <c r="NBI2351" s="1452"/>
      <c r="NBJ2351" s="1452"/>
      <c r="NBK2351" s="1452"/>
      <c r="NBL2351" s="1452"/>
      <c r="NBM2351" s="1452"/>
      <c r="NBN2351" s="1452"/>
      <c r="NBO2351" s="1452"/>
      <c r="NBP2351" s="1452"/>
      <c r="NBQ2351" s="1452"/>
      <c r="NBR2351" s="1452"/>
      <c r="NBS2351" s="1452"/>
      <c r="NBT2351" s="1452"/>
      <c r="NBU2351" s="1452"/>
      <c r="NBV2351" s="1452"/>
      <c r="NBW2351" s="1452"/>
      <c r="NBX2351" s="1452"/>
      <c r="NBY2351" s="1452"/>
      <c r="NBZ2351" s="1452"/>
      <c r="NCA2351" s="1452"/>
      <c r="NCB2351" s="1452"/>
      <c r="NCC2351" s="1452"/>
      <c r="NCD2351" s="1452"/>
      <c r="NCE2351" s="1452"/>
      <c r="NCF2351" s="1452"/>
      <c r="NCG2351" s="1452"/>
      <c r="NCH2351" s="1452"/>
      <c r="NCI2351" s="1452"/>
      <c r="NCJ2351" s="1452"/>
      <c r="NCK2351" s="1452"/>
      <c r="NCL2351" s="1452"/>
      <c r="NCM2351" s="1452"/>
      <c r="NCN2351" s="1452"/>
      <c r="NCO2351" s="1452"/>
      <c r="NCP2351" s="1452"/>
      <c r="NCQ2351" s="1452"/>
      <c r="NCR2351" s="1452"/>
      <c r="NCS2351" s="1452"/>
      <c r="NCT2351" s="1452"/>
      <c r="NCU2351" s="1452"/>
      <c r="NCV2351" s="1452"/>
      <c r="NCW2351" s="1452"/>
      <c r="NCX2351" s="1452"/>
      <c r="NCY2351" s="1452"/>
      <c r="NCZ2351" s="1452"/>
      <c r="NDA2351" s="1452"/>
      <c r="NDB2351" s="1452"/>
      <c r="NDC2351" s="1452"/>
      <c r="NDD2351" s="1452"/>
      <c r="NDE2351" s="1452"/>
      <c r="NDF2351" s="1452"/>
      <c r="NDG2351" s="1452"/>
      <c r="NDH2351" s="1452"/>
      <c r="NDI2351" s="1452"/>
      <c r="NDJ2351" s="1452"/>
      <c r="NDK2351" s="1452"/>
      <c r="NDL2351" s="1452"/>
      <c r="NDM2351" s="1452"/>
      <c r="NDN2351" s="1452"/>
      <c r="NDO2351" s="1452"/>
      <c r="NDP2351" s="1452"/>
      <c r="NDQ2351" s="1452"/>
      <c r="NDR2351" s="1452"/>
      <c r="NDS2351" s="1452"/>
      <c r="NDT2351" s="1452"/>
      <c r="NDU2351" s="1452"/>
      <c r="NDV2351" s="1452"/>
      <c r="NDW2351" s="1452"/>
      <c r="NDX2351" s="1452"/>
      <c r="NDY2351" s="1452"/>
      <c r="NDZ2351" s="1452"/>
      <c r="NEA2351" s="1452"/>
      <c r="NEB2351" s="1452"/>
      <c r="NEC2351" s="1452"/>
      <c r="NED2351" s="1452"/>
      <c r="NEE2351" s="1452"/>
      <c r="NEF2351" s="1452"/>
      <c r="NEG2351" s="1452"/>
      <c r="NEH2351" s="1452"/>
      <c r="NEI2351" s="1452"/>
      <c r="NEJ2351" s="1452"/>
      <c r="NEK2351" s="1452"/>
      <c r="NEL2351" s="1452"/>
      <c r="NEM2351" s="1452"/>
      <c r="NEN2351" s="1452"/>
      <c r="NEO2351" s="1452"/>
      <c r="NEP2351" s="1452"/>
      <c r="NEQ2351" s="1452"/>
      <c r="NER2351" s="1452"/>
      <c r="NES2351" s="1452"/>
      <c r="NET2351" s="1452"/>
      <c r="NEU2351" s="1452"/>
      <c r="NEV2351" s="1452"/>
      <c r="NEW2351" s="1452"/>
      <c r="NEX2351" s="1452"/>
      <c r="NEY2351" s="1452"/>
      <c r="NEZ2351" s="1452"/>
      <c r="NFA2351" s="1452"/>
      <c r="NFB2351" s="1452"/>
      <c r="NFC2351" s="1452"/>
      <c r="NFD2351" s="1452"/>
      <c r="NFE2351" s="1452"/>
      <c r="NFF2351" s="1452"/>
      <c r="NFG2351" s="1452"/>
      <c r="NFH2351" s="1452"/>
      <c r="NFI2351" s="1452"/>
      <c r="NFJ2351" s="1452"/>
      <c r="NFK2351" s="1452"/>
      <c r="NFL2351" s="1452"/>
      <c r="NFM2351" s="1452"/>
      <c r="NFN2351" s="1452"/>
      <c r="NFO2351" s="1452"/>
      <c r="NFP2351" s="1452"/>
      <c r="NFQ2351" s="1452"/>
      <c r="NFR2351" s="1452"/>
      <c r="NFS2351" s="1452"/>
      <c r="NFT2351" s="1452"/>
      <c r="NFU2351" s="1452"/>
      <c r="NFV2351" s="1452"/>
      <c r="NFW2351" s="1452"/>
      <c r="NFX2351" s="1452"/>
      <c r="NFY2351" s="1452"/>
      <c r="NFZ2351" s="1452"/>
      <c r="NGA2351" s="1452"/>
      <c r="NGB2351" s="1452"/>
      <c r="NGC2351" s="1452"/>
      <c r="NGD2351" s="1452"/>
      <c r="NGE2351" s="1452"/>
      <c r="NGF2351" s="1452"/>
      <c r="NGG2351" s="1452"/>
      <c r="NGH2351" s="1452"/>
      <c r="NGI2351" s="1452"/>
      <c r="NGJ2351" s="1452"/>
      <c r="NGK2351" s="1452"/>
      <c r="NGL2351" s="1452"/>
      <c r="NGM2351" s="1452"/>
      <c r="NGN2351" s="1452"/>
      <c r="NGO2351" s="1452"/>
      <c r="NGP2351" s="1452"/>
      <c r="NGQ2351" s="1452"/>
      <c r="NGR2351" s="1452"/>
      <c r="NGS2351" s="1452"/>
      <c r="NGT2351" s="1452"/>
      <c r="NGU2351" s="1452"/>
      <c r="NGV2351" s="1452"/>
      <c r="NGW2351" s="1452"/>
      <c r="NGX2351" s="1452"/>
      <c r="NGY2351" s="1452"/>
      <c r="NGZ2351" s="1452"/>
      <c r="NHA2351" s="1452"/>
      <c r="NHB2351" s="1452"/>
      <c r="NHC2351" s="1452"/>
      <c r="NHD2351" s="1452"/>
      <c r="NHE2351" s="1452"/>
      <c r="NHF2351" s="1452"/>
      <c r="NHG2351" s="1452"/>
      <c r="NHH2351" s="1452"/>
      <c r="NHI2351" s="1452"/>
      <c r="NHJ2351" s="1452"/>
      <c r="NHK2351" s="1452"/>
      <c r="NHL2351" s="1452"/>
      <c r="NHM2351" s="1452"/>
      <c r="NHN2351" s="1452"/>
      <c r="NHO2351" s="1452"/>
      <c r="NHP2351" s="1452"/>
      <c r="NHQ2351" s="1452"/>
      <c r="NHR2351" s="1452"/>
      <c r="NHS2351" s="1452"/>
      <c r="NHT2351" s="1452"/>
      <c r="NHU2351" s="1452"/>
      <c r="NHV2351" s="1452"/>
      <c r="NHW2351" s="1452"/>
      <c r="NHX2351" s="1452"/>
      <c r="NHY2351" s="1452"/>
      <c r="NHZ2351" s="1452"/>
      <c r="NIA2351" s="1452"/>
      <c r="NIB2351" s="1452"/>
      <c r="NIC2351" s="1452"/>
      <c r="NID2351" s="1452"/>
      <c r="NIE2351" s="1452"/>
      <c r="NIF2351" s="1452"/>
      <c r="NIG2351" s="1452"/>
      <c r="NIH2351" s="1452"/>
      <c r="NII2351" s="1452"/>
      <c r="NIJ2351" s="1452"/>
      <c r="NIK2351" s="1452"/>
      <c r="NIL2351" s="1452"/>
      <c r="NIM2351" s="1452"/>
      <c r="NIN2351" s="1452"/>
      <c r="NIO2351" s="1452"/>
      <c r="NIP2351" s="1452"/>
      <c r="NIQ2351" s="1452"/>
      <c r="NIR2351" s="1452"/>
      <c r="NIS2351" s="1452"/>
      <c r="NIT2351" s="1452"/>
      <c r="NIU2351" s="1452"/>
      <c r="NIV2351" s="1452"/>
      <c r="NIW2351" s="1452"/>
      <c r="NIX2351" s="1452"/>
      <c r="NIY2351" s="1452"/>
      <c r="NIZ2351" s="1452"/>
      <c r="NJA2351" s="1452"/>
      <c r="NJB2351" s="1452"/>
      <c r="NJC2351" s="1452"/>
      <c r="NJD2351" s="1452"/>
      <c r="NJE2351" s="1452"/>
      <c r="NJF2351" s="1452"/>
      <c r="NJG2351" s="1452"/>
      <c r="NJH2351" s="1452"/>
      <c r="NJI2351" s="1452"/>
      <c r="NJJ2351" s="1452"/>
      <c r="NJK2351" s="1452"/>
      <c r="NJL2351" s="1452"/>
      <c r="NJM2351" s="1452"/>
      <c r="NJN2351" s="1452"/>
      <c r="NJO2351" s="1452"/>
      <c r="NJP2351" s="1452"/>
      <c r="NJQ2351" s="1452"/>
      <c r="NJR2351" s="1452"/>
      <c r="NJS2351" s="1452"/>
      <c r="NJT2351" s="1452"/>
      <c r="NJU2351" s="1452"/>
      <c r="NJV2351" s="1452"/>
      <c r="NJW2351" s="1452"/>
      <c r="NJX2351" s="1452"/>
      <c r="NJY2351" s="1452"/>
      <c r="NJZ2351" s="1452"/>
      <c r="NKA2351" s="1452"/>
      <c r="NKB2351" s="1452"/>
      <c r="NKC2351" s="1452"/>
      <c r="NKD2351" s="1452"/>
      <c r="NKE2351" s="1452"/>
      <c r="NKF2351" s="1452"/>
      <c r="NKG2351" s="1452"/>
      <c r="NKH2351" s="1452"/>
      <c r="NKI2351" s="1452"/>
      <c r="NKJ2351" s="1452"/>
      <c r="NKK2351" s="1452"/>
      <c r="NKL2351" s="1452"/>
      <c r="NKM2351" s="1452"/>
      <c r="NKN2351" s="1452"/>
      <c r="NKO2351" s="1452"/>
      <c r="NKP2351" s="1452"/>
      <c r="NKQ2351" s="1452"/>
      <c r="NKR2351" s="1452"/>
      <c r="NKS2351" s="1452"/>
      <c r="NKT2351" s="1452"/>
      <c r="NKU2351" s="1452"/>
      <c r="NKV2351" s="1452"/>
      <c r="NKW2351" s="1452"/>
      <c r="NKX2351" s="1452"/>
      <c r="NKY2351" s="1452"/>
      <c r="NKZ2351" s="1452"/>
      <c r="NLA2351" s="1452"/>
      <c r="NLB2351" s="1452"/>
      <c r="NLC2351" s="1452"/>
      <c r="NLD2351" s="1452"/>
      <c r="NLE2351" s="1452"/>
      <c r="NLF2351" s="1452"/>
      <c r="NLG2351" s="1452"/>
      <c r="NLH2351" s="1452"/>
      <c r="NLI2351" s="1452"/>
      <c r="NLJ2351" s="1452"/>
      <c r="NLK2351" s="1452"/>
      <c r="NLL2351" s="1452"/>
      <c r="NLM2351" s="1452"/>
      <c r="NLN2351" s="1452"/>
      <c r="NLO2351" s="1452"/>
      <c r="NLP2351" s="1452"/>
      <c r="NLQ2351" s="1452"/>
      <c r="NLR2351" s="1452"/>
      <c r="NLS2351" s="1452"/>
      <c r="NLT2351" s="1452"/>
      <c r="NLU2351" s="1452"/>
      <c r="NLV2351" s="1452"/>
      <c r="NLW2351" s="1452"/>
      <c r="NLX2351" s="1452"/>
      <c r="NLY2351" s="1452"/>
      <c r="NLZ2351" s="1452"/>
      <c r="NMA2351" s="1452"/>
      <c r="NMB2351" s="1452"/>
      <c r="NMC2351" s="1452"/>
      <c r="NMD2351" s="1452"/>
      <c r="NME2351" s="1452"/>
      <c r="NMF2351" s="1452"/>
      <c r="NMG2351" s="1452"/>
      <c r="NMH2351" s="1452"/>
      <c r="NMI2351" s="1452"/>
      <c r="NMJ2351" s="1452"/>
      <c r="NMK2351" s="1452"/>
      <c r="NML2351" s="1452"/>
      <c r="NMM2351" s="1452"/>
      <c r="NMN2351" s="1452"/>
      <c r="NMO2351" s="1452"/>
      <c r="NMP2351" s="1452"/>
      <c r="NMQ2351" s="1452"/>
      <c r="NMR2351" s="1452"/>
      <c r="NMS2351" s="1452"/>
      <c r="NMT2351" s="1452"/>
      <c r="NMU2351" s="1452"/>
      <c r="NMV2351" s="1452"/>
      <c r="NMW2351" s="1452"/>
      <c r="NMX2351" s="1452"/>
      <c r="NMY2351" s="1452"/>
      <c r="NMZ2351" s="1452"/>
      <c r="NNA2351" s="1452"/>
      <c r="NNB2351" s="1452"/>
      <c r="NNC2351" s="1452"/>
      <c r="NND2351" s="1452"/>
      <c r="NNE2351" s="1452"/>
      <c r="NNF2351" s="1452"/>
      <c r="NNG2351" s="1452"/>
      <c r="NNH2351" s="1452"/>
      <c r="NNI2351" s="1452"/>
      <c r="NNJ2351" s="1452"/>
      <c r="NNK2351" s="1452"/>
      <c r="NNL2351" s="1452"/>
      <c r="NNM2351" s="1452"/>
      <c r="NNN2351" s="1452"/>
      <c r="NNO2351" s="1452"/>
      <c r="NNP2351" s="1452"/>
      <c r="NNQ2351" s="1452"/>
      <c r="NNR2351" s="1452"/>
      <c r="NNS2351" s="1452"/>
      <c r="NNT2351" s="1452"/>
      <c r="NNU2351" s="1452"/>
      <c r="NNV2351" s="1452"/>
      <c r="NNW2351" s="1452"/>
      <c r="NNX2351" s="1452"/>
      <c r="NNY2351" s="1452"/>
      <c r="NNZ2351" s="1452"/>
      <c r="NOA2351" s="1452"/>
      <c r="NOB2351" s="1452"/>
      <c r="NOC2351" s="1452"/>
      <c r="NOD2351" s="1452"/>
      <c r="NOE2351" s="1452"/>
      <c r="NOF2351" s="1452"/>
      <c r="NOG2351" s="1452"/>
      <c r="NOH2351" s="1452"/>
      <c r="NOI2351" s="1452"/>
      <c r="NOJ2351" s="1452"/>
      <c r="NOK2351" s="1452"/>
      <c r="NOL2351" s="1452"/>
      <c r="NOM2351" s="1452"/>
      <c r="NON2351" s="1452"/>
      <c r="NOO2351" s="1452"/>
      <c r="NOP2351" s="1452"/>
      <c r="NOQ2351" s="1452"/>
      <c r="NOR2351" s="1452"/>
      <c r="NOS2351" s="1452"/>
      <c r="NOT2351" s="1452"/>
      <c r="NOU2351" s="1452"/>
      <c r="NOV2351" s="1452"/>
      <c r="NOW2351" s="1452"/>
      <c r="NOX2351" s="1452"/>
      <c r="NOY2351" s="1452"/>
      <c r="NOZ2351" s="1452"/>
      <c r="NPA2351" s="1452"/>
      <c r="NPB2351" s="1452"/>
      <c r="NPC2351" s="1452"/>
      <c r="NPD2351" s="1452"/>
      <c r="NPE2351" s="1452"/>
      <c r="NPF2351" s="1452"/>
      <c r="NPG2351" s="1452"/>
      <c r="NPH2351" s="1452"/>
      <c r="NPI2351" s="1452"/>
      <c r="NPJ2351" s="1452"/>
      <c r="NPK2351" s="1452"/>
      <c r="NPL2351" s="1452"/>
      <c r="NPM2351" s="1452"/>
      <c r="NPN2351" s="1452"/>
      <c r="NPO2351" s="1452"/>
      <c r="NPP2351" s="1452"/>
      <c r="NPQ2351" s="1452"/>
      <c r="NPR2351" s="1452"/>
      <c r="NPS2351" s="1452"/>
      <c r="NPT2351" s="1452"/>
      <c r="NPU2351" s="1452"/>
      <c r="NPV2351" s="1452"/>
      <c r="NPW2351" s="1452"/>
      <c r="NPX2351" s="1452"/>
      <c r="NPY2351" s="1452"/>
      <c r="NPZ2351" s="1452"/>
      <c r="NQA2351" s="1452"/>
      <c r="NQB2351" s="1452"/>
      <c r="NQC2351" s="1452"/>
      <c r="NQD2351" s="1452"/>
      <c r="NQE2351" s="1452"/>
      <c r="NQF2351" s="1452"/>
      <c r="NQG2351" s="1452"/>
      <c r="NQH2351" s="1452"/>
      <c r="NQI2351" s="1452"/>
      <c r="NQJ2351" s="1452"/>
      <c r="NQK2351" s="1452"/>
      <c r="NQL2351" s="1452"/>
      <c r="NQM2351" s="1452"/>
      <c r="NQN2351" s="1452"/>
      <c r="NQO2351" s="1452"/>
      <c r="NQP2351" s="1452"/>
      <c r="NQQ2351" s="1452"/>
      <c r="NQR2351" s="1452"/>
      <c r="NQS2351" s="1452"/>
      <c r="NQT2351" s="1452"/>
      <c r="NQU2351" s="1452"/>
      <c r="NQV2351" s="1452"/>
      <c r="NQW2351" s="1452"/>
      <c r="NQX2351" s="1452"/>
      <c r="NQY2351" s="1452"/>
      <c r="NQZ2351" s="1452"/>
      <c r="NRA2351" s="1452"/>
      <c r="NRB2351" s="1452"/>
      <c r="NRC2351" s="1452"/>
      <c r="NRD2351" s="1452"/>
      <c r="NRE2351" s="1452"/>
      <c r="NRF2351" s="1452"/>
      <c r="NRG2351" s="1452"/>
      <c r="NRH2351" s="1452"/>
      <c r="NRI2351" s="1452"/>
      <c r="NRJ2351" s="1452"/>
      <c r="NRK2351" s="1452"/>
      <c r="NRL2351" s="1452"/>
      <c r="NRM2351" s="1452"/>
      <c r="NRN2351" s="1452"/>
      <c r="NRO2351" s="1452"/>
      <c r="NRP2351" s="1452"/>
      <c r="NRQ2351" s="1452"/>
      <c r="NRR2351" s="1452"/>
      <c r="NRS2351" s="1452"/>
      <c r="NRT2351" s="1452"/>
      <c r="NRU2351" s="1452"/>
      <c r="NRV2351" s="1452"/>
      <c r="NRW2351" s="1452"/>
      <c r="NRX2351" s="1452"/>
      <c r="NRY2351" s="1452"/>
      <c r="NRZ2351" s="1452"/>
      <c r="NSA2351" s="1452"/>
      <c r="NSB2351" s="1452"/>
      <c r="NSC2351" s="1452"/>
      <c r="NSD2351" s="1452"/>
      <c r="NSE2351" s="1452"/>
      <c r="NSF2351" s="1452"/>
      <c r="NSG2351" s="1452"/>
      <c r="NSH2351" s="1452"/>
      <c r="NSI2351" s="1452"/>
      <c r="NSJ2351" s="1452"/>
      <c r="NSK2351" s="1452"/>
      <c r="NSL2351" s="1452"/>
      <c r="NSM2351" s="1452"/>
      <c r="NSN2351" s="1452"/>
      <c r="NSO2351" s="1452"/>
      <c r="NSP2351" s="1452"/>
      <c r="NSQ2351" s="1452"/>
      <c r="NSR2351" s="1452"/>
      <c r="NSS2351" s="1452"/>
      <c r="NST2351" s="1452"/>
      <c r="NSU2351" s="1452"/>
      <c r="NSV2351" s="1452"/>
      <c r="NSW2351" s="1452"/>
      <c r="NSX2351" s="1452"/>
      <c r="NSY2351" s="1452"/>
      <c r="NSZ2351" s="1452"/>
      <c r="NTA2351" s="1452"/>
      <c r="NTB2351" s="1452"/>
      <c r="NTC2351" s="1452"/>
      <c r="NTD2351" s="1452"/>
      <c r="NTE2351" s="1452"/>
      <c r="NTF2351" s="1452"/>
      <c r="NTG2351" s="1452"/>
      <c r="NTH2351" s="1452"/>
      <c r="NTI2351" s="1452"/>
      <c r="NTJ2351" s="1452"/>
      <c r="NTK2351" s="1452"/>
      <c r="NTL2351" s="1452"/>
      <c r="NTM2351" s="1452"/>
      <c r="NTN2351" s="1452"/>
      <c r="NTO2351" s="1452"/>
      <c r="NTP2351" s="1452"/>
      <c r="NTQ2351" s="1452"/>
      <c r="NTR2351" s="1452"/>
      <c r="NTS2351" s="1452"/>
      <c r="NTT2351" s="1452"/>
      <c r="NTU2351" s="1452"/>
      <c r="NTV2351" s="1452"/>
      <c r="NTW2351" s="1452"/>
      <c r="NTX2351" s="1452"/>
      <c r="NTY2351" s="1452"/>
      <c r="NTZ2351" s="1452"/>
      <c r="NUA2351" s="1452"/>
      <c r="NUB2351" s="1452"/>
      <c r="NUC2351" s="1452"/>
      <c r="NUD2351" s="1452"/>
      <c r="NUE2351" s="1452"/>
      <c r="NUF2351" s="1452"/>
      <c r="NUG2351" s="1452"/>
      <c r="NUH2351" s="1452"/>
      <c r="NUI2351" s="1452"/>
      <c r="NUJ2351" s="1452"/>
      <c r="NUK2351" s="1452"/>
      <c r="NUL2351" s="1452"/>
      <c r="NUM2351" s="1452"/>
      <c r="NUN2351" s="1452"/>
      <c r="NUO2351" s="1452"/>
      <c r="NUP2351" s="1452"/>
      <c r="NUQ2351" s="1452"/>
      <c r="NUR2351" s="1452"/>
      <c r="NUS2351" s="1452"/>
      <c r="NUT2351" s="1452"/>
      <c r="NUU2351" s="1452"/>
      <c r="NUV2351" s="1452"/>
      <c r="NUW2351" s="1452"/>
      <c r="NUX2351" s="1452"/>
      <c r="NUY2351" s="1452"/>
      <c r="NUZ2351" s="1452"/>
      <c r="NVA2351" s="1452"/>
      <c r="NVB2351" s="1452"/>
      <c r="NVC2351" s="1452"/>
      <c r="NVD2351" s="1452"/>
      <c r="NVE2351" s="1452"/>
      <c r="NVF2351" s="1452"/>
      <c r="NVG2351" s="1452"/>
      <c r="NVH2351" s="1452"/>
      <c r="NVI2351" s="1452"/>
      <c r="NVJ2351" s="1452"/>
      <c r="NVK2351" s="1452"/>
      <c r="NVL2351" s="1452"/>
      <c r="NVM2351" s="1452"/>
      <c r="NVN2351" s="1452"/>
      <c r="NVO2351" s="1452"/>
      <c r="NVP2351" s="1452"/>
      <c r="NVQ2351" s="1452"/>
      <c r="NVR2351" s="1452"/>
      <c r="NVS2351" s="1452"/>
      <c r="NVT2351" s="1452"/>
      <c r="NVU2351" s="1452"/>
      <c r="NVV2351" s="1452"/>
      <c r="NVW2351" s="1452"/>
      <c r="NVX2351" s="1452"/>
      <c r="NVY2351" s="1452"/>
      <c r="NVZ2351" s="1452"/>
      <c r="NWA2351" s="1452"/>
      <c r="NWB2351" s="1452"/>
      <c r="NWC2351" s="1452"/>
      <c r="NWD2351" s="1452"/>
      <c r="NWE2351" s="1452"/>
      <c r="NWF2351" s="1452"/>
      <c r="NWG2351" s="1452"/>
      <c r="NWH2351" s="1452"/>
      <c r="NWI2351" s="1452"/>
      <c r="NWJ2351" s="1452"/>
      <c r="NWK2351" s="1452"/>
      <c r="NWL2351" s="1452"/>
      <c r="NWM2351" s="1452"/>
      <c r="NWN2351" s="1452"/>
      <c r="NWO2351" s="1452"/>
      <c r="NWP2351" s="1452"/>
      <c r="NWQ2351" s="1452"/>
      <c r="NWR2351" s="1452"/>
      <c r="NWS2351" s="1452"/>
      <c r="NWT2351" s="1452"/>
      <c r="NWU2351" s="1452"/>
      <c r="NWV2351" s="1452"/>
      <c r="NWW2351" s="1452"/>
      <c r="NWX2351" s="1452"/>
      <c r="NWY2351" s="1452"/>
      <c r="NWZ2351" s="1452"/>
      <c r="NXA2351" s="1452"/>
      <c r="NXB2351" s="1452"/>
      <c r="NXC2351" s="1452"/>
      <c r="NXD2351" s="1452"/>
      <c r="NXE2351" s="1452"/>
      <c r="NXF2351" s="1452"/>
      <c r="NXG2351" s="1452"/>
      <c r="NXH2351" s="1452"/>
      <c r="NXI2351" s="1452"/>
      <c r="NXJ2351" s="1452"/>
      <c r="NXK2351" s="1452"/>
      <c r="NXL2351" s="1452"/>
      <c r="NXM2351" s="1452"/>
      <c r="NXN2351" s="1452"/>
      <c r="NXO2351" s="1452"/>
      <c r="NXP2351" s="1452"/>
      <c r="NXQ2351" s="1452"/>
      <c r="NXR2351" s="1452"/>
      <c r="NXS2351" s="1452"/>
      <c r="NXT2351" s="1452"/>
      <c r="NXU2351" s="1452"/>
      <c r="NXV2351" s="1452"/>
      <c r="NXW2351" s="1452"/>
      <c r="NXX2351" s="1452"/>
      <c r="NXY2351" s="1452"/>
      <c r="NXZ2351" s="1452"/>
      <c r="NYA2351" s="1452"/>
      <c r="NYB2351" s="1452"/>
      <c r="NYC2351" s="1452"/>
      <c r="NYD2351" s="1452"/>
      <c r="NYE2351" s="1452"/>
      <c r="NYF2351" s="1452"/>
      <c r="NYG2351" s="1452"/>
      <c r="NYH2351" s="1452"/>
      <c r="NYI2351" s="1452"/>
      <c r="NYJ2351" s="1452"/>
      <c r="NYK2351" s="1452"/>
      <c r="NYL2351" s="1452"/>
      <c r="NYM2351" s="1452"/>
      <c r="NYN2351" s="1452"/>
      <c r="NYO2351" s="1452"/>
      <c r="NYP2351" s="1452"/>
      <c r="NYQ2351" s="1452"/>
      <c r="NYR2351" s="1452"/>
      <c r="NYS2351" s="1452"/>
      <c r="NYT2351" s="1452"/>
      <c r="NYU2351" s="1452"/>
      <c r="NYV2351" s="1452"/>
      <c r="NYW2351" s="1452"/>
      <c r="NYX2351" s="1452"/>
      <c r="NYY2351" s="1452"/>
      <c r="NYZ2351" s="1452"/>
      <c r="NZA2351" s="1452"/>
      <c r="NZB2351" s="1452"/>
      <c r="NZC2351" s="1452"/>
      <c r="NZD2351" s="1452"/>
      <c r="NZE2351" s="1452"/>
      <c r="NZF2351" s="1452"/>
      <c r="NZG2351" s="1452"/>
      <c r="NZH2351" s="1452"/>
      <c r="NZI2351" s="1452"/>
      <c r="NZJ2351" s="1452"/>
      <c r="NZK2351" s="1452"/>
      <c r="NZL2351" s="1452"/>
      <c r="NZM2351" s="1452"/>
      <c r="NZN2351" s="1452"/>
      <c r="NZO2351" s="1452"/>
      <c r="NZP2351" s="1452"/>
      <c r="NZQ2351" s="1452"/>
      <c r="NZR2351" s="1452"/>
      <c r="NZS2351" s="1452"/>
      <c r="NZT2351" s="1452"/>
      <c r="NZU2351" s="1452"/>
      <c r="NZV2351" s="1452"/>
      <c r="NZW2351" s="1452"/>
      <c r="NZX2351" s="1452"/>
      <c r="NZY2351" s="1452"/>
      <c r="NZZ2351" s="1452"/>
      <c r="OAA2351" s="1452"/>
      <c r="OAB2351" s="1452"/>
      <c r="OAC2351" s="1452"/>
      <c r="OAD2351" s="1452"/>
      <c r="OAE2351" s="1452"/>
      <c r="OAF2351" s="1452"/>
      <c r="OAG2351" s="1452"/>
      <c r="OAH2351" s="1452"/>
      <c r="OAI2351" s="1452"/>
      <c r="OAJ2351" s="1452"/>
      <c r="OAK2351" s="1452"/>
      <c r="OAL2351" s="1452"/>
      <c r="OAM2351" s="1452"/>
      <c r="OAN2351" s="1452"/>
      <c r="OAO2351" s="1452"/>
      <c r="OAP2351" s="1452"/>
      <c r="OAQ2351" s="1452"/>
      <c r="OAR2351" s="1452"/>
      <c r="OAS2351" s="1452"/>
      <c r="OAT2351" s="1452"/>
      <c r="OAU2351" s="1452"/>
      <c r="OAV2351" s="1452"/>
      <c r="OAW2351" s="1452"/>
      <c r="OAX2351" s="1452"/>
      <c r="OAY2351" s="1452"/>
      <c r="OAZ2351" s="1452"/>
      <c r="OBA2351" s="1452"/>
      <c r="OBB2351" s="1452"/>
      <c r="OBC2351" s="1452"/>
      <c r="OBD2351" s="1452"/>
      <c r="OBE2351" s="1452"/>
      <c r="OBF2351" s="1452"/>
      <c r="OBG2351" s="1452"/>
      <c r="OBH2351" s="1452"/>
      <c r="OBI2351" s="1452"/>
      <c r="OBJ2351" s="1452"/>
      <c r="OBK2351" s="1452"/>
      <c r="OBL2351" s="1452"/>
      <c r="OBM2351" s="1452"/>
      <c r="OBN2351" s="1452"/>
      <c r="OBO2351" s="1452"/>
      <c r="OBP2351" s="1452"/>
      <c r="OBQ2351" s="1452"/>
      <c r="OBR2351" s="1452"/>
      <c r="OBS2351" s="1452"/>
      <c r="OBT2351" s="1452"/>
      <c r="OBU2351" s="1452"/>
      <c r="OBV2351" s="1452"/>
      <c r="OBW2351" s="1452"/>
      <c r="OBX2351" s="1452"/>
      <c r="OBY2351" s="1452"/>
      <c r="OBZ2351" s="1452"/>
      <c r="OCA2351" s="1452"/>
      <c r="OCB2351" s="1452"/>
      <c r="OCC2351" s="1452"/>
      <c r="OCD2351" s="1452"/>
      <c r="OCE2351" s="1452"/>
      <c r="OCF2351" s="1452"/>
      <c r="OCG2351" s="1452"/>
      <c r="OCH2351" s="1452"/>
      <c r="OCI2351" s="1452"/>
      <c r="OCJ2351" s="1452"/>
      <c r="OCK2351" s="1452"/>
      <c r="OCL2351" s="1452"/>
      <c r="OCM2351" s="1452"/>
      <c r="OCN2351" s="1452"/>
      <c r="OCO2351" s="1452"/>
      <c r="OCP2351" s="1452"/>
      <c r="OCQ2351" s="1452"/>
      <c r="OCR2351" s="1452"/>
      <c r="OCS2351" s="1452"/>
      <c r="OCT2351" s="1452"/>
      <c r="OCU2351" s="1452"/>
      <c r="OCV2351" s="1452"/>
      <c r="OCW2351" s="1452"/>
      <c r="OCX2351" s="1452"/>
      <c r="OCY2351" s="1452"/>
      <c r="OCZ2351" s="1452"/>
      <c r="ODA2351" s="1452"/>
      <c r="ODB2351" s="1452"/>
      <c r="ODC2351" s="1452"/>
      <c r="ODD2351" s="1452"/>
      <c r="ODE2351" s="1452"/>
      <c r="ODF2351" s="1452"/>
      <c r="ODG2351" s="1452"/>
      <c r="ODH2351" s="1452"/>
      <c r="ODI2351" s="1452"/>
      <c r="ODJ2351" s="1452"/>
      <c r="ODK2351" s="1452"/>
      <c r="ODL2351" s="1452"/>
      <c r="ODM2351" s="1452"/>
      <c r="ODN2351" s="1452"/>
      <c r="ODO2351" s="1452"/>
      <c r="ODP2351" s="1452"/>
      <c r="ODQ2351" s="1452"/>
      <c r="ODR2351" s="1452"/>
      <c r="ODS2351" s="1452"/>
      <c r="ODT2351" s="1452"/>
      <c r="ODU2351" s="1452"/>
      <c r="ODV2351" s="1452"/>
      <c r="ODW2351" s="1452"/>
      <c r="ODX2351" s="1452"/>
      <c r="ODY2351" s="1452"/>
      <c r="ODZ2351" s="1452"/>
      <c r="OEA2351" s="1452"/>
      <c r="OEB2351" s="1452"/>
      <c r="OEC2351" s="1452"/>
      <c r="OED2351" s="1452"/>
      <c r="OEE2351" s="1452"/>
      <c r="OEF2351" s="1452"/>
      <c r="OEG2351" s="1452"/>
      <c r="OEH2351" s="1452"/>
      <c r="OEI2351" s="1452"/>
      <c r="OEJ2351" s="1452"/>
      <c r="OEK2351" s="1452"/>
      <c r="OEL2351" s="1452"/>
      <c r="OEM2351" s="1452"/>
      <c r="OEN2351" s="1452"/>
      <c r="OEO2351" s="1452"/>
      <c r="OEP2351" s="1452"/>
      <c r="OEQ2351" s="1452"/>
      <c r="OER2351" s="1452"/>
      <c r="OES2351" s="1452"/>
      <c r="OET2351" s="1452"/>
      <c r="OEU2351" s="1452"/>
      <c r="OEV2351" s="1452"/>
      <c r="OEW2351" s="1452"/>
      <c r="OEX2351" s="1452"/>
      <c r="OEY2351" s="1452"/>
      <c r="OEZ2351" s="1452"/>
      <c r="OFA2351" s="1452"/>
      <c r="OFB2351" s="1452"/>
      <c r="OFC2351" s="1452"/>
      <c r="OFD2351" s="1452"/>
      <c r="OFE2351" s="1452"/>
      <c r="OFF2351" s="1452"/>
      <c r="OFG2351" s="1452"/>
      <c r="OFH2351" s="1452"/>
      <c r="OFI2351" s="1452"/>
      <c r="OFJ2351" s="1452"/>
      <c r="OFK2351" s="1452"/>
      <c r="OFL2351" s="1452"/>
      <c r="OFM2351" s="1452"/>
      <c r="OFN2351" s="1452"/>
      <c r="OFO2351" s="1452"/>
      <c r="OFP2351" s="1452"/>
      <c r="OFQ2351" s="1452"/>
      <c r="OFR2351" s="1452"/>
      <c r="OFS2351" s="1452"/>
      <c r="OFT2351" s="1452"/>
      <c r="OFU2351" s="1452"/>
      <c r="OFV2351" s="1452"/>
      <c r="OFW2351" s="1452"/>
      <c r="OFX2351" s="1452"/>
      <c r="OFY2351" s="1452"/>
      <c r="OFZ2351" s="1452"/>
      <c r="OGA2351" s="1452"/>
      <c r="OGB2351" s="1452"/>
      <c r="OGC2351" s="1452"/>
      <c r="OGD2351" s="1452"/>
      <c r="OGE2351" s="1452"/>
      <c r="OGF2351" s="1452"/>
      <c r="OGG2351" s="1452"/>
      <c r="OGH2351" s="1452"/>
      <c r="OGI2351" s="1452"/>
      <c r="OGJ2351" s="1452"/>
      <c r="OGK2351" s="1452"/>
      <c r="OGL2351" s="1452"/>
      <c r="OGM2351" s="1452"/>
      <c r="OGN2351" s="1452"/>
      <c r="OGO2351" s="1452"/>
      <c r="OGP2351" s="1452"/>
      <c r="OGQ2351" s="1452"/>
      <c r="OGR2351" s="1452"/>
      <c r="OGS2351" s="1452"/>
      <c r="OGT2351" s="1452"/>
      <c r="OGU2351" s="1452"/>
      <c r="OGV2351" s="1452"/>
      <c r="OGW2351" s="1452"/>
      <c r="OGX2351" s="1452"/>
      <c r="OGY2351" s="1452"/>
      <c r="OGZ2351" s="1452"/>
      <c r="OHA2351" s="1452"/>
      <c r="OHB2351" s="1452"/>
      <c r="OHC2351" s="1452"/>
      <c r="OHD2351" s="1452"/>
      <c r="OHE2351" s="1452"/>
      <c r="OHF2351" s="1452"/>
      <c r="OHG2351" s="1452"/>
      <c r="OHH2351" s="1452"/>
      <c r="OHI2351" s="1452"/>
      <c r="OHJ2351" s="1452"/>
      <c r="OHK2351" s="1452"/>
      <c r="OHL2351" s="1452"/>
      <c r="OHM2351" s="1452"/>
      <c r="OHN2351" s="1452"/>
      <c r="OHO2351" s="1452"/>
      <c r="OHP2351" s="1452"/>
      <c r="OHQ2351" s="1452"/>
      <c r="OHR2351" s="1452"/>
      <c r="OHS2351" s="1452"/>
      <c r="OHT2351" s="1452"/>
      <c r="OHU2351" s="1452"/>
      <c r="OHV2351" s="1452"/>
      <c r="OHW2351" s="1452"/>
      <c r="OHX2351" s="1452"/>
      <c r="OHY2351" s="1452"/>
      <c r="OHZ2351" s="1452"/>
      <c r="OIA2351" s="1452"/>
      <c r="OIB2351" s="1452"/>
      <c r="OIC2351" s="1452"/>
      <c r="OID2351" s="1452"/>
      <c r="OIE2351" s="1452"/>
      <c r="OIF2351" s="1452"/>
      <c r="OIG2351" s="1452"/>
      <c r="OIH2351" s="1452"/>
      <c r="OII2351" s="1452"/>
      <c r="OIJ2351" s="1452"/>
      <c r="OIK2351" s="1452"/>
      <c r="OIL2351" s="1452"/>
      <c r="OIM2351" s="1452"/>
      <c r="OIN2351" s="1452"/>
      <c r="OIO2351" s="1452"/>
      <c r="OIP2351" s="1452"/>
      <c r="OIQ2351" s="1452"/>
      <c r="OIR2351" s="1452"/>
      <c r="OIS2351" s="1452"/>
      <c r="OIT2351" s="1452"/>
      <c r="OIU2351" s="1452"/>
      <c r="OIV2351" s="1452"/>
      <c r="OIW2351" s="1452"/>
      <c r="OIX2351" s="1452"/>
      <c r="OIY2351" s="1452"/>
      <c r="OIZ2351" s="1452"/>
      <c r="OJA2351" s="1452"/>
      <c r="OJB2351" s="1452"/>
      <c r="OJC2351" s="1452"/>
      <c r="OJD2351" s="1452"/>
      <c r="OJE2351" s="1452"/>
      <c r="OJF2351" s="1452"/>
      <c r="OJG2351" s="1452"/>
      <c r="OJH2351" s="1452"/>
      <c r="OJI2351" s="1452"/>
      <c r="OJJ2351" s="1452"/>
      <c r="OJK2351" s="1452"/>
      <c r="OJL2351" s="1452"/>
      <c r="OJM2351" s="1452"/>
      <c r="OJN2351" s="1452"/>
      <c r="OJO2351" s="1452"/>
      <c r="OJP2351" s="1452"/>
      <c r="OJQ2351" s="1452"/>
      <c r="OJR2351" s="1452"/>
      <c r="OJS2351" s="1452"/>
      <c r="OJT2351" s="1452"/>
      <c r="OJU2351" s="1452"/>
      <c r="OJV2351" s="1452"/>
      <c r="OJW2351" s="1452"/>
      <c r="OJX2351" s="1452"/>
      <c r="OJY2351" s="1452"/>
      <c r="OJZ2351" s="1452"/>
      <c r="OKA2351" s="1452"/>
      <c r="OKB2351" s="1452"/>
      <c r="OKC2351" s="1452"/>
      <c r="OKD2351" s="1452"/>
      <c r="OKE2351" s="1452"/>
      <c r="OKF2351" s="1452"/>
      <c r="OKG2351" s="1452"/>
      <c r="OKH2351" s="1452"/>
      <c r="OKI2351" s="1452"/>
      <c r="OKJ2351" s="1452"/>
      <c r="OKK2351" s="1452"/>
      <c r="OKL2351" s="1452"/>
      <c r="OKM2351" s="1452"/>
      <c r="OKN2351" s="1452"/>
      <c r="OKO2351" s="1452"/>
      <c r="OKP2351" s="1452"/>
      <c r="OKQ2351" s="1452"/>
      <c r="OKR2351" s="1452"/>
      <c r="OKS2351" s="1452"/>
      <c r="OKT2351" s="1452"/>
      <c r="OKU2351" s="1452"/>
      <c r="OKV2351" s="1452"/>
      <c r="OKW2351" s="1452"/>
      <c r="OKX2351" s="1452"/>
      <c r="OKY2351" s="1452"/>
      <c r="OKZ2351" s="1452"/>
      <c r="OLA2351" s="1452"/>
      <c r="OLB2351" s="1452"/>
      <c r="OLC2351" s="1452"/>
      <c r="OLD2351" s="1452"/>
      <c r="OLE2351" s="1452"/>
      <c r="OLF2351" s="1452"/>
      <c r="OLG2351" s="1452"/>
      <c r="OLH2351" s="1452"/>
      <c r="OLI2351" s="1452"/>
      <c r="OLJ2351" s="1452"/>
      <c r="OLK2351" s="1452"/>
      <c r="OLL2351" s="1452"/>
      <c r="OLM2351" s="1452"/>
      <c r="OLN2351" s="1452"/>
      <c r="OLO2351" s="1452"/>
      <c r="OLP2351" s="1452"/>
      <c r="OLQ2351" s="1452"/>
      <c r="OLR2351" s="1452"/>
      <c r="OLS2351" s="1452"/>
      <c r="OLT2351" s="1452"/>
      <c r="OLU2351" s="1452"/>
      <c r="OLV2351" s="1452"/>
      <c r="OLW2351" s="1452"/>
      <c r="OLX2351" s="1452"/>
      <c r="OLY2351" s="1452"/>
      <c r="OLZ2351" s="1452"/>
      <c r="OMA2351" s="1452"/>
      <c r="OMB2351" s="1452"/>
      <c r="OMC2351" s="1452"/>
      <c r="OMD2351" s="1452"/>
      <c r="OME2351" s="1452"/>
      <c r="OMF2351" s="1452"/>
      <c r="OMG2351" s="1452"/>
      <c r="OMH2351" s="1452"/>
      <c r="OMI2351" s="1452"/>
      <c r="OMJ2351" s="1452"/>
      <c r="OMK2351" s="1452"/>
      <c r="OML2351" s="1452"/>
      <c r="OMM2351" s="1452"/>
      <c r="OMN2351" s="1452"/>
      <c r="OMO2351" s="1452"/>
      <c r="OMP2351" s="1452"/>
      <c r="OMQ2351" s="1452"/>
      <c r="OMR2351" s="1452"/>
      <c r="OMS2351" s="1452"/>
      <c r="OMT2351" s="1452"/>
      <c r="OMU2351" s="1452"/>
      <c r="OMV2351" s="1452"/>
      <c r="OMW2351" s="1452"/>
      <c r="OMX2351" s="1452"/>
      <c r="OMY2351" s="1452"/>
      <c r="OMZ2351" s="1452"/>
      <c r="ONA2351" s="1452"/>
      <c r="ONB2351" s="1452"/>
      <c r="ONC2351" s="1452"/>
      <c r="OND2351" s="1452"/>
      <c r="ONE2351" s="1452"/>
      <c r="ONF2351" s="1452"/>
      <c r="ONG2351" s="1452"/>
      <c r="ONH2351" s="1452"/>
      <c r="ONI2351" s="1452"/>
      <c r="ONJ2351" s="1452"/>
      <c r="ONK2351" s="1452"/>
      <c r="ONL2351" s="1452"/>
      <c r="ONM2351" s="1452"/>
      <c r="ONN2351" s="1452"/>
      <c r="ONO2351" s="1452"/>
      <c r="ONP2351" s="1452"/>
      <c r="ONQ2351" s="1452"/>
      <c r="ONR2351" s="1452"/>
      <c r="ONS2351" s="1452"/>
      <c r="ONT2351" s="1452"/>
      <c r="ONU2351" s="1452"/>
      <c r="ONV2351" s="1452"/>
      <c r="ONW2351" s="1452"/>
      <c r="ONX2351" s="1452"/>
      <c r="ONY2351" s="1452"/>
      <c r="ONZ2351" s="1452"/>
      <c r="OOA2351" s="1452"/>
      <c r="OOB2351" s="1452"/>
      <c r="OOC2351" s="1452"/>
      <c r="OOD2351" s="1452"/>
      <c r="OOE2351" s="1452"/>
      <c r="OOF2351" s="1452"/>
      <c r="OOG2351" s="1452"/>
      <c r="OOH2351" s="1452"/>
      <c r="OOI2351" s="1452"/>
      <c r="OOJ2351" s="1452"/>
      <c r="OOK2351" s="1452"/>
      <c r="OOL2351" s="1452"/>
      <c r="OOM2351" s="1452"/>
      <c r="OON2351" s="1452"/>
      <c r="OOO2351" s="1452"/>
      <c r="OOP2351" s="1452"/>
      <c r="OOQ2351" s="1452"/>
      <c r="OOR2351" s="1452"/>
      <c r="OOS2351" s="1452"/>
      <c r="OOT2351" s="1452"/>
      <c r="OOU2351" s="1452"/>
      <c r="OOV2351" s="1452"/>
      <c r="OOW2351" s="1452"/>
      <c r="OOX2351" s="1452"/>
      <c r="OOY2351" s="1452"/>
      <c r="OOZ2351" s="1452"/>
      <c r="OPA2351" s="1452"/>
      <c r="OPB2351" s="1452"/>
      <c r="OPC2351" s="1452"/>
      <c r="OPD2351" s="1452"/>
      <c r="OPE2351" s="1452"/>
      <c r="OPF2351" s="1452"/>
      <c r="OPG2351" s="1452"/>
      <c r="OPH2351" s="1452"/>
      <c r="OPI2351" s="1452"/>
      <c r="OPJ2351" s="1452"/>
      <c r="OPK2351" s="1452"/>
      <c r="OPL2351" s="1452"/>
      <c r="OPM2351" s="1452"/>
      <c r="OPN2351" s="1452"/>
      <c r="OPO2351" s="1452"/>
      <c r="OPP2351" s="1452"/>
      <c r="OPQ2351" s="1452"/>
      <c r="OPR2351" s="1452"/>
      <c r="OPS2351" s="1452"/>
      <c r="OPT2351" s="1452"/>
      <c r="OPU2351" s="1452"/>
      <c r="OPV2351" s="1452"/>
      <c r="OPW2351" s="1452"/>
      <c r="OPX2351" s="1452"/>
      <c r="OPY2351" s="1452"/>
      <c r="OPZ2351" s="1452"/>
      <c r="OQA2351" s="1452"/>
      <c r="OQB2351" s="1452"/>
      <c r="OQC2351" s="1452"/>
      <c r="OQD2351" s="1452"/>
      <c r="OQE2351" s="1452"/>
      <c r="OQF2351" s="1452"/>
      <c r="OQG2351" s="1452"/>
      <c r="OQH2351" s="1452"/>
      <c r="OQI2351" s="1452"/>
      <c r="OQJ2351" s="1452"/>
      <c r="OQK2351" s="1452"/>
      <c r="OQL2351" s="1452"/>
      <c r="OQM2351" s="1452"/>
      <c r="OQN2351" s="1452"/>
      <c r="OQO2351" s="1452"/>
      <c r="OQP2351" s="1452"/>
      <c r="OQQ2351" s="1452"/>
      <c r="OQR2351" s="1452"/>
      <c r="OQS2351" s="1452"/>
      <c r="OQT2351" s="1452"/>
      <c r="OQU2351" s="1452"/>
      <c r="OQV2351" s="1452"/>
      <c r="OQW2351" s="1452"/>
      <c r="OQX2351" s="1452"/>
      <c r="OQY2351" s="1452"/>
      <c r="OQZ2351" s="1452"/>
      <c r="ORA2351" s="1452"/>
      <c r="ORB2351" s="1452"/>
      <c r="ORC2351" s="1452"/>
      <c r="ORD2351" s="1452"/>
      <c r="ORE2351" s="1452"/>
      <c r="ORF2351" s="1452"/>
      <c r="ORG2351" s="1452"/>
      <c r="ORH2351" s="1452"/>
      <c r="ORI2351" s="1452"/>
      <c r="ORJ2351" s="1452"/>
      <c r="ORK2351" s="1452"/>
      <c r="ORL2351" s="1452"/>
      <c r="ORM2351" s="1452"/>
      <c r="ORN2351" s="1452"/>
      <c r="ORO2351" s="1452"/>
      <c r="ORP2351" s="1452"/>
      <c r="ORQ2351" s="1452"/>
      <c r="ORR2351" s="1452"/>
      <c r="ORS2351" s="1452"/>
      <c r="ORT2351" s="1452"/>
      <c r="ORU2351" s="1452"/>
      <c r="ORV2351" s="1452"/>
      <c r="ORW2351" s="1452"/>
      <c r="ORX2351" s="1452"/>
      <c r="ORY2351" s="1452"/>
      <c r="ORZ2351" s="1452"/>
      <c r="OSA2351" s="1452"/>
      <c r="OSB2351" s="1452"/>
      <c r="OSC2351" s="1452"/>
      <c r="OSD2351" s="1452"/>
      <c r="OSE2351" s="1452"/>
      <c r="OSF2351" s="1452"/>
      <c r="OSG2351" s="1452"/>
      <c r="OSH2351" s="1452"/>
      <c r="OSI2351" s="1452"/>
      <c r="OSJ2351" s="1452"/>
      <c r="OSK2351" s="1452"/>
      <c r="OSL2351" s="1452"/>
      <c r="OSM2351" s="1452"/>
      <c r="OSN2351" s="1452"/>
      <c r="OSO2351" s="1452"/>
      <c r="OSP2351" s="1452"/>
      <c r="OSQ2351" s="1452"/>
      <c r="OSR2351" s="1452"/>
      <c r="OSS2351" s="1452"/>
      <c r="OST2351" s="1452"/>
      <c r="OSU2351" s="1452"/>
      <c r="OSV2351" s="1452"/>
      <c r="OSW2351" s="1452"/>
      <c r="OSX2351" s="1452"/>
      <c r="OSY2351" s="1452"/>
      <c r="OSZ2351" s="1452"/>
      <c r="OTA2351" s="1452"/>
      <c r="OTB2351" s="1452"/>
      <c r="OTC2351" s="1452"/>
      <c r="OTD2351" s="1452"/>
      <c r="OTE2351" s="1452"/>
      <c r="OTF2351" s="1452"/>
      <c r="OTG2351" s="1452"/>
      <c r="OTH2351" s="1452"/>
      <c r="OTI2351" s="1452"/>
      <c r="OTJ2351" s="1452"/>
      <c r="OTK2351" s="1452"/>
      <c r="OTL2351" s="1452"/>
      <c r="OTM2351" s="1452"/>
      <c r="OTN2351" s="1452"/>
      <c r="OTO2351" s="1452"/>
      <c r="OTP2351" s="1452"/>
      <c r="OTQ2351" s="1452"/>
      <c r="OTR2351" s="1452"/>
      <c r="OTS2351" s="1452"/>
      <c r="OTT2351" s="1452"/>
      <c r="OTU2351" s="1452"/>
      <c r="OTV2351" s="1452"/>
      <c r="OTW2351" s="1452"/>
      <c r="OTX2351" s="1452"/>
      <c r="OTY2351" s="1452"/>
      <c r="OTZ2351" s="1452"/>
      <c r="OUA2351" s="1452"/>
      <c r="OUB2351" s="1452"/>
      <c r="OUC2351" s="1452"/>
      <c r="OUD2351" s="1452"/>
      <c r="OUE2351" s="1452"/>
      <c r="OUF2351" s="1452"/>
      <c r="OUG2351" s="1452"/>
      <c r="OUH2351" s="1452"/>
      <c r="OUI2351" s="1452"/>
      <c r="OUJ2351" s="1452"/>
      <c r="OUK2351" s="1452"/>
      <c r="OUL2351" s="1452"/>
      <c r="OUM2351" s="1452"/>
      <c r="OUN2351" s="1452"/>
      <c r="OUO2351" s="1452"/>
      <c r="OUP2351" s="1452"/>
      <c r="OUQ2351" s="1452"/>
      <c r="OUR2351" s="1452"/>
      <c r="OUS2351" s="1452"/>
      <c r="OUT2351" s="1452"/>
      <c r="OUU2351" s="1452"/>
      <c r="OUV2351" s="1452"/>
      <c r="OUW2351" s="1452"/>
      <c r="OUX2351" s="1452"/>
      <c r="OUY2351" s="1452"/>
      <c r="OUZ2351" s="1452"/>
      <c r="OVA2351" s="1452"/>
      <c r="OVB2351" s="1452"/>
      <c r="OVC2351" s="1452"/>
      <c r="OVD2351" s="1452"/>
      <c r="OVE2351" s="1452"/>
      <c r="OVF2351" s="1452"/>
      <c r="OVG2351" s="1452"/>
      <c r="OVH2351" s="1452"/>
      <c r="OVI2351" s="1452"/>
      <c r="OVJ2351" s="1452"/>
      <c r="OVK2351" s="1452"/>
      <c r="OVL2351" s="1452"/>
      <c r="OVM2351" s="1452"/>
      <c r="OVN2351" s="1452"/>
      <c r="OVO2351" s="1452"/>
      <c r="OVP2351" s="1452"/>
      <c r="OVQ2351" s="1452"/>
      <c r="OVR2351" s="1452"/>
      <c r="OVS2351" s="1452"/>
      <c r="OVT2351" s="1452"/>
      <c r="OVU2351" s="1452"/>
      <c r="OVV2351" s="1452"/>
      <c r="OVW2351" s="1452"/>
      <c r="OVX2351" s="1452"/>
      <c r="OVY2351" s="1452"/>
      <c r="OVZ2351" s="1452"/>
      <c r="OWA2351" s="1452"/>
      <c r="OWB2351" s="1452"/>
      <c r="OWC2351" s="1452"/>
      <c r="OWD2351" s="1452"/>
      <c r="OWE2351" s="1452"/>
      <c r="OWF2351" s="1452"/>
      <c r="OWG2351" s="1452"/>
      <c r="OWH2351" s="1452"/>
      <c r="OWI2351" s="1452"/>
      <c r="OWJ2351" s="1452"/>
      <c r="OWK2351" s="1452"/>
      <c r="OWL2351" s="1452"/>
      <c r="OWM2351" s="1452"/>
      <c r="OWN2351" s="1452"/>
      <c r="OWO2351" s="1452"/>
      <c r="OWP2351" s="1452"/>
      <c r="OWQ2351" s="1452"/>
      <c r="OWR2351" s="1452"/>
      <c r="OWS2351" s="1452"/>
      <c r="OWT2351" s="1452"/>
      <c r="OWU2351" s="1452"/>
      <c r="OWV2351" s="1452"/>
      <c r="OWW2351" s="1452"/>
      <c r="OWX2351" s="1452"/>
      <c r="OWY2351" s="1452"/>
      <c r="OWZ2351" s="1452"/>
      <c r="OXA2351" s="1452"/>
      <c r="OXB2351" s="1452"/>
      <c r="OXC2351" s="1452"/>
      <c r="OXD2351" s="1452"/>
      <c r="OXE2351" s="1452"/>
      <c r="OXF2351" s="1452"/>
      <c r="OXG2351" s="1452"/>
      <c r="OXH2351" s="1452"/>
      <c r="OXI2351" s="1452"/>
      <c r="OXJ2351" s="1452"/>
      <c r="OXK2351" s="1452"/>
      <c r="OXL2351" s="1452"/>
      <c r="OXM2351" s="1452"/>
      <c r="OXN2351" s="1452"/>
      <c r="OXO2351" s="1452"/>
      <c r="OXP2351" s="1452"/>
      <c r="OXQ2351" s="1452"/>
      <c r="OXR2351" s="1452"/>
      <c r="OXS2351" s="1452"/>
      <c r="OXT2351" s="1452"/>
      <c r="OXU2351" s="1452"/>
      <c r="OXV2351" s="1452"/>
      <c r="OXW2351" s="1452"/>
      <c r="OXX2351" s="1452"/>
      <c r="OXY2351" s="1452"/>
      <c r="OXZ2351" s="1452"/>
      <c r="OYA2351" s="1452"/>
      <c r="OYB2351" s="1452"/>
      <c r="OYC2351" s="1452"/>
      <c r="OYD2351" s="1452"/>
      <c r="OYE2351" s="1452"/>
      <c r="OYF2351" s="1452"/>
      <c r="OYG2351" s="1452"/>
      <c r="OYH2351" s="1452"/>
      <c r="OYI2351" s="1452"/>
      <c r="OYJ2351" s="1452"/>
      <c r="OYK2351" s="1452"/>
      <c r="OYL2351" s="1452"/>
      <c r="OYM2351" s="1452"/>
      <c r="OYN2351" s="1452"/>
      <c r="OYO2351" s="1452"/>
      <c r="OYP2351" s="1452"/>
      <c r="OYQ2351" s="1452"/>
      <c r="OYR2351" s="1452"/>
      <c r="OYS2351" s="1452"/>
      <c r="OYT2351" s="1452"/>
      <c r="OYU2351" s="1452"/>
      <c r="OYV2351" s="1452"/>
      <c r="OYW2351" s="1452"/>
      <c r="OYX2351" s="1452"/>
      <c r="OYY2351" s="1452"/>
      <c r="OYZ2351" s="1452"/>
      <c r="OZA2351" s="1452"/>
      <c r="OZB2351" s="1452"/>
      <c r="OZC2351" s="1452"/>
      <c r="OZD2351" s="1452"/>
      <c r="OZE2351" s="1452"/>
      <c r="OZF2351" s="1452"/>
      <c r="OZG2351" s="1452"/>
      <c r="OZH2351" s="1452"/>
      <c r="OZI2351" s="1452"/>
      <c r="OZJ2351" s="1452"/>
      <c r="OZK2351" s="1452"/>
      <c r="OZL2351" s="1452"/>
      <c r="OZM2351" s="1452"/>
      <c r="OZN2351" s="1452"/>
      <c r="OZO2351" s="1452"/>
      <c r="OZP2351" s="1452"/>
      <c r="OZQ2351" s="1452"/>
      <c r="OZR2351" s="1452"/>
      <c r="OZS2351" s="1452"/>
      <c r="OZT2351" s="1452"/>
      <c r="OZU2351" s="1452"/>
      <c r="OZV2351" s="1452"/>
      <c r="OZW2351" s="1452"/>
      <c r="OZX2351" s="1452"/>
      <c r="OZY2351" s="1452"/>
      <c r="OZZ2351" s="1452"/>
      <c r="PAA2351" s="1452"/>
      <c r="PAB2351" s="1452"/>
      <c r="PAC2351" s="1452"/>
      <c r="PAD2351" s="1452"/>
      <c r="PAE2351" s="1452"/>
      <c r="PAF2351" s="1452"/>
      <c r="PAG2351" s="1452"/>
      <c r="PAH2351" s="1452"/>
      <c r="PAI2351" s="1452"/>
      <c r="PAJ2351" s="1452"/>
      <c r="PAK2351" s="1452"/>
      <c r="PAL2351" s="1452"/>
      <c r="PAM2351" s="1452"/>
      <c r="PAN2351" s="1452"/>
      <c r="PAO2351" s="1452"/>
      <c r="PAP2351" s="1452"/>
      <c r="PAQ2351" s="1452"/>
      <c r="PAR2351" s="1452"/>
      <c r="PAS2351" s="1452"/>
      <c r="PAT2351" s="1452"/>
      <c r="PAU2351" s="1452"/>
      <c r="PAV2351" s="1452"/>
      <c r="PAW2351" s="1452"/>
      <c r="PAX2351" s="1452"/>
      <c r="PAY2351" s="1452"/>
      <c r="PAZ2351" s="1452"/>
      <c r="PBA2351" s="1452"/>
      <c r="PBB2351" s="1452"/>
      <c r="PBC2351" s="1452"/>
      <c r="PBD2351" s="1452"/>
      <c r="PBE2351" s="1452"/>
      <c r="PBF2351" s="1452"/>
      <c r="PBG2351" s="1452"/>
      <c r="PBH2351" s="1452"/>
      <c r="PBI2351" s="1452"/>
      <c r="PBJ2351" s="1452"/>
      <c r="PBK2351" s="1452"/>
      <c r="PBL2351" s="1452"/>
      <c r="PBM2351" s="1452"/>
      <c r="PBN2351" s="1452"/>
      <c r="PBO2351" s="1452"/>
      <c r="PBP2351" s="1452"/>
      <c r="PBQ2351" s="1452"/>
      <c r="PBR2351" s="1452"/>
      <c r="PBS2351" s="1452"/>
      <c r="PBT2351" s="1452"/>
      <c r="PBU2351" s="1452"/>
      <c r="PBV2351" s="1452"/>
      <c r="PBW2351" s="1452"/>
      <c r="PBX2351" s="1452"/>
      <c r="PBY2351" s="1452"/>
      <c r="PBZ2351" s="1452"/>
      <c r="PCA2351" s="1452"/>
      <c r="PCB2351" s="1452"/>
      <c r="PCC2351" s="1452"/>
      <c r="PCD2351" s="1452"/>
      <c r="PCE2351" s="1452"/>
      <c r="PCF2351" s="1452"/>
      <c r="PCG2351" s="1452"/>
      <c r="PCH2351" s="1452"/>
      <c r="PCI2351" s="1452"/>
      <c r="PCJ2351" s="1452"/>
      <c r="PCK2351" s="1452"/>
      <c r="PCL2351" s="1452"/>
      <c r="PCM2351" s="1452"/>
      <c r="PCN2351" s="1452"/>
      <c r="PCO2351" s="1452"/>
      <c r="PCP2351" s="1452"/>
      <c r="PCQ2351" s="1452"/>
      <c r="PCR2351" s="1452"/>
      <c r="PCS2351" s="1452"/>
      <c r="PCT2351" s="1452"/>
      <c r="PCU2351" s="1452"/>
      <c r="PCV2351" s="1452"/>
      <c r="PCW2351" s="1452"/>
      <c r="PCX2351" s="1452"/>
      <c r="PCY2351" s="1452"/>
      <c r="PCZ2351" s="1452"/>
      <c r="PDA2351" s="1452"/>
      <c r="PDB2351" s="1452"/>
      <c r="PDC2351" s="1452"/>
      <c r="PDD2351" s="1452"/>
      <c r="PDE2351" s="1452"/>
      <c r="PDF2351" s="1452"/>
      <c r="PDG2351" s="1452"/>
      <c r="PDH2351" s="1452"/>
      <c r="PDI2351" s="1452"/>
      <c r="PDJ2351" s="1452"/>
      <c r="PDK2351" s="1452"/>
      <c r="PDL2351" s="1452"/>
      <c r="PDM2351" s="1452"/>
      <c r="PDN2351" s="1452"/>
      <c r="PDO2351" s="1452"/>
      <c r="PDP2351" s="1452"/>
      <c r="PDQ2351" s="1452"/>
      <c r="PDR2351" s="1452"/>
      <c r="PDS2351" s="1452"/>
      <c r="PDT2351" s="1452"/>
      <c r="PDU2351" s="1452"/>
      <c r="PDV2351" s="1452"/>
      <c r="PDW2351" s="1452"/>
      <c r="PDX2351" s="1452"/>
      <c r="PDY2351" s="1452"/>
      <c r="PDZ2351" s="1452"/>
      <c r="PEA2351" s="1452"/>
      <c r="PEB2351" s="1452"/>
      <c r="PEC2351" s="1452"/>
      <c r="PED2351" s="1452"/>
      <c r="PEE2351" s="1452"/>
      <c r="PEF2351" s="1452"/>
      <c r="PEG2351" s="1452"/>
      <c r="PEH2351" s="1452"/>
      <c r="PEI2351" s="1452"/>
      <c r="PEJ2351" s="1452"/>
      <c r="PEK2351" s="1452"/>
      <c r="PEL2351" s="1452"/>
      <c r="PEM2351" s="1452"/>
      <c r="PEN2351" s="1452"/>
      <c r="PEO2351" s="1452"/>
      <c r="PEP2351" s="1452"/>
      <c r="PEQ2351" s="1452"/>
      <c r="PER2351" s="1452"/>
      <c r="PES2351" s="1452"/>
      <c r="PET2351" s="1452"/>
      <c r="PEU2351" s="1452"/>
      <c r="PEV2351" s="1452"/>
      <c r="PEW2351" s="1452"/>
      <c r="PEX2351" s="1452"/>
      <c r="PEY2351" s="1452"/>
      <c r="PEZ2351" s="1452"/>
      <c r="PFA2351" s="1452"/>
      <c r="PFB2351" s="1452"/>
      <c r="PFC2351" s="1452"/>
      <c r="PFD2351" s="1452"/>
      <c r="PFE2351" s="1452"/>
      <c r="PFF2351" s="1452"/>
      <c r="PFG2351" s="1452"/>
      <c r="PFH2351" s="1452"/>
      <c r="PFI2351" s="1452"/>
      <c r="PFJ2351" s="1452"/>
      <c r="PFK2351" s="1452"/>
      <c r="PFL2351" s="1452"/>
      <c r="PFM2351" s="1452"/>
      <c r="PFN2351" s="1452"/>
      <c r="PFO2351" s="1452"/>
      <c r="PFP2351" s="1452"/>
      <c r="PFQ2351" s="1452"/>
      <c r="PFR2351" s="1452"/>
      <c r="PFS2351" s="1452"/>
      <c r="PFT2351" s="1452"/>
      <c r="PFU2351" s="1452"/>
      <c r="PFV2351" s="1452"/>
      <c r="PFW2351" s="1452"/>
      <c r="PFX2351" s="1452"/>
      <c r="PFY2351" s="1452"/>
      <c r="PFZ2351" s="1452"/>
      <c r="PGA2351" s="1452"/>
      <c r="PGB2351" s="1452"/>
      <c r="PGC2351" s="1452"/>
      <c r="PGD2351" s="1452"/>
      <c r="PGE2351" s="1452"/>
      <c r="PGF2351" s="1452"/>
      <c r="PGG2351" s="1452"/>
      <c r="PGH2351" s="1452"/>
      <c r="PGI2351" s="1452"/>
      <c r="PGJ2351" s="1452"/>
      <c r="PGK2351" s="1452"/>
      <c r="PGL2351" s="1452"/>
      <c r="PGM2351" s="1452"/>
      <c r="PGN2351" s="1452"/>
      <c r="PGO2351" s="1452"/>
      <c r="PGP2351" s="1452"/>
      <c r="PGQ2351" s="1452"/>
      <c r="PGR2351" s="1452"/>
      <c r="PGS2351" s="1452"/>
      <c r="PGT2351" s="1452"/>
      <c r="PGU2351" s="1452"/>
      <c r="PGV2351" s="1452"/>
      <c r="PGW2351" s="1452"/>
      <c r="PGX2351" s="1452"/>
      <c r="PGY2351" s="1452"/>
      <c r="PGZ2351" s="1452"/>
      <c r="PHA2351" s="1452"/>
      <c r="PHB2351" s="1452"/>
      <c r="PHC2351" s="1452"/>
      <c r="PHD2351" s="1452"/>
      <c r="PHE2351" s="1452"/>
      <c r="PHF2351" s="1452"/>
      <c r="PHG2351" s="1452"/>
      <c r="PHH2351" s="1452"/>
      <c r="PHI2351" s="1452"/>
      <c r="PHJ2351" s="1452"/>
      <c r="PHK2351" s="1452"/>
      <c r="PHL2351" s="1452"/>
      <c r="PHM2351" s="1452"/>
      <c r="PHN2351" s="1452"/>
      <c r="PHO2351" s="1452"/>
      <c r="PHP2351" s="1452"/>
      <c r="PHQ2351" s="1452"/>
      <c r="PHR2351" s="1452"/>
      <c r="PHS2351" s="1452"/>
      <c r="PHT2351" s="1452"/>
      <c r="PHU2351" s="1452"/>
      <c r="PHV2351" s="1452"/>
      <c r="PHW2351" s="1452"/>
      <c r="PHX2351" s="1452"/>
      <c r="PHY2351" s="1452"/>
      <c r="PHZ2351" s="1452"/>
      <c r="PIA2351" s="1452"/>
      <c r="PIB2351" s="1452"/>
      <c r="PIC2351" s="1452"/>
      <c r="PID2351" s="1452"/>
      <c r="PIE2351" s="1452"/>
      <c r="PIF2351" s="1452"/>
      <c r="PIG2351" s="1452"/>
      <c r="PIH2351" s="1452"/>
      <c r="PII2351" s="1452"/>
      <c r="PIJ2351" s="1452"/>
      <c r="PIK2351" s="1452"/>
      <c r="PIL2351" s="1452"/>
      <c r="PIM2351" s="1452"/>
      <c r="PIN2351" s="1452"/>
      <c r="PIO2351" s="1452"/>
      <c r="PIP2351" s="1452"/>
      <c r="PIQ2351" s="1452"/>
      <c r="PIR2351" s="1452"/>
      <c r="PIS2351" s="1452"/>
      <c r="PIT2351" s="1452"/>
      <c r="PIU2351" s="1452"/>
      <c r="PIV2351" s="1452"/>
      <c r="PIW2351" s="1452"/>
      <c r="PIX2351" s="1452"/>
      <c r="PIY2351" s="1452"/>
      <c r="PIZ2351" s="1452"/>
      <c r="PJA2351" s="1452"/>
      <c r="PJB2351" s="1452"/>
      <c r="PJC2351" s="1452"/>
      <c r="PJD2351" s="1452"/>
      <c r="PJE2351" s="1452"/>
      <c r="PJF2351" s="1452"/>
      <c r="PJG2351" s="1452"/>
      <c r="PJH2351" s="1452"/>
      <c r="PJI2351" s="1452"/>
      <c r="PJJ2351" s="1452"/>
      <c r="PJK2351" s="1452"/>
      <c r="PJL2351" s="1452"/>
      <c r="PJM2351" s="1452"/>
      <c r="PJN2351" s="1452"/>
      <c r="PJO2351" s="1452"/>
      <c r="PJP2351" s="1452"/>
      <c r="PJQ2351" s="1452"/>
      <c r="PJR2351" s="1452"/>
      <c r="PJS2351" s="1452"/>
      <c r="PJT2351" s="1452"/>
      <c r="PJU2351" s="1452"/>
      <c r="PJV2351" s="1452"/>
      <c r="PJW2351" s="1452"/>
      <c r="PJX2351" s="1452"/>
      <c r="PJY2351" s="1452"/>
      <c r="PJZ2351" s="1452"/>
      <c r="PKA2351" s="1452"/>
      <c r="PKB2351" s="1452"/>
      <c r="PKC2351" s="1452"/>
      <c r="PKD2351" s="1452"/>
      <c r="PKE2351" s="1452"/>
      <c r="PKF2351" s="1452"/>
      <c r="PKG2351" s="1452"/>
      <c r="PKH2351" s="1452"/>
      <c r="PKI2351" s="1452"/>
      <c r="PKJ2351" s="1452"/>
      <c r="PKK2351" s="1452"/>
      <c r="PKL2351" s="1452"/>
      <c r="PKM2351" s="1452"/>
      <c r="PKN2351" s="1452"/>
      <c r="PKO2351" s="1452"/>
      <c r="PKP2351" s="1452"/>
      <c r="PKQ2351" s="1452"/>
      <c r="PKR2351" s="1452"/>
      <c r="PKS2351" s="1452"/>
      <c r="PKT2351" s="1452"/>
      <c r="PKU2351" s="1452"/>
      <c r="PKV2351" s="1452"/>
      <c r="PKW2351" s="1452"/>
      <c r="PKX2351" s="1452"/>
      <c r="PKY2351" s="1452"/>
      <c r="PKZ2351" s="1452"/>
      <c r="PLA2351" s="1452"/>
      <c r="PLB2351" s="1452"/>
      <c r="PLC2351" s="1452"/>
      <c r="PLD2351" s="1452"/>
      <c r="PLE2351" s="1452"/>
      <c r="PLF2351" s="1452"/>
      <c r="PLG2351" s="1452"/>
      <c r="PLH2351" s="1452"/>
      <c r="PLI2351" s="1452"/>
      <c r="PLJ2351" s="1452"/>
      <c r="PLK2351" s="1452"/>
      <c r="PLL2351" s="1452"/>
      <c r="PLM2351" s="1452"/>
      <c r="PLN2351" s="1452"/>
      <c r="PLO2351" s="1452"/>
      <c r="PLP2351" s="1452"/>
      <c r="PLQ2351" s="1452"/>
      <c r="PLR2351" s="1452"/>
      <c r="PLS2351" s="1452"/>
      <c r="PLT2351" s="1452"/>
      <c r="PLU2351" s="1452"/>
      <c r="PLV2351" s="1452"/>
      <c r="PLW2351" s="1452"/>
      <c r="PLX2351" s="1452"/>
      <c r="PLY2351" s="1452"/>
      <c r="PLZ2351" s="1452"/>
      <c r="PMA2351" s="1452"/>
      <c r="PMB2351" s="1452"/>
      <c r="PMC2351" s="1452"/>
      <c r="PMD2351" s="1452"/>
      <c r="PME2351" s="1452"/>
      <c r="PMF2351" s="1452"/>
      <c r="PMG2351" s="1452"/>
      <c r="PMH2351" s="1452"/>
      <c r="PMI2351" s="1452"/>
      <c r="PMJ2351" s="1452"/>
      <c r="PMK2351" s="1452"/>
      <c r="PML2351" s="1452"/>
      <c r="PMM2351" s="1452"/>
      <c r="PMN2351" s="1452"/>
      <c r="PMO2351" s="1452"/>
      <c r="PMP2351" s="1452"/>
      <c r="PMQ2351" s="1452"/>
      <c r="PMR2351" s="1452"/>
      <c r="PMS2351" s="1452"/>
      <c r="PMT2351" s="1452"/>
      <c r="PMU2351" s="1452"/>
      <c r="PMV2351" s="1452"/>
      <c r="PMW2351" s="1452"/>
      <c r="PMX2351" s="1452"/>
      <c r="PMY2351" s="1452"/>
      <c r="PMZ2351" s="1452"/>
      <c r="PNA2351" s="1452"/>
      <c r="PNB2351" s="1452"/>
      <c r="PNC2351" s="1452"/>
      <c r="PND2351" s="1452"/>
      <c r="PNE2351" s="1452"/>
      <c r="PNF2351" s="1452"/>
      <c r="PNG2351" s="1452"/>
      <c r="PNH2351" s="1452"/>
      <c r="PNI2351" s="1452"/>
      <c r="PNJ2351" s="1452"/>
      <c r="PNK2351" s="1452"/>
      <c r="PNL2351" s="1452"/>
      <c r="PNM2351" s="1452"/>
      <c r="PNN2351" s="1452"/>
      <c r="PNO2351" s="1452"/>
      <c r="PNP2351" s="1452"/>
      <c r="PNQ2351" s="1452"/>
      <c r="PNR2351" s="1452"/>
      <c r="PNS2351" s="1452"/>
      <c r="PNT2351" s="1452"/>
      <c r="PNU2351" s="1452"/>
      <c r="PNV2351" s="1452"/>
      <c r="PNW2351" s="1452"/>
      <c r="PNX2351" s="1452"/>
      <c r="PNY2351" s="1452"/>
      <c r="PNZ2351" s="1452"/>
      <c r="POA2351" s="1452"/>
      <c r="POB2351" s="1452"/>
      <c r="POC2351" s="1452"/>
      <c r="POD2351" s="1452"/>
      <c r="POE2351" s="1452"/>
      <c r="POF2351" s="1452"/>
      <c r="POG2351" s="1452"/>
      <c r="POH2351" s="1452"/>
      <c r="POI2351" s="1452"/>
      <c r="POJ2351" s="1452"/>
      <c r="POK2351" s="1452"/>
      <c r="POL2351" s="1452"/>
      <c r="POM2351" s="1452"/>
      <c r="PON2351" s="1452"/>
      <c r="POO2351" s="1452"/>
      <c r="POP2351" s="1452"/>
      <c r="POQ2351" s="1452"/>
      <c r="POR2351" s="1452"/>
      <c r="POS2351" s="1452"/>
      <c r="POT2351" s="1452"/>
      <c r="POU2351" s="1452"/>
      <c r="POV2351" s="1452"/>
      <c r="POW2351" s="1452"/>
      <c r="POX2351" s="1452"/>
      <c r="POY2351" s="1452"/>
      <c r="POZ2351" s="1452"/>
      <c r="PPA2351" s="1452"/>
      <c r="PPB2351" s="1452"/>
      <c r="PPC2351" s="1452"/>
      <c r="PPD2351" s="1452"/>
      <c r="PPE2351" s="1452"/>
      <c r="PPF2351" s="1452"/>
      <c r="PPG2351" s="1452"/>
      <c r="PPH2351" s="1452"/>
      <c r="PPI2351" s="1452"/>
      <c r="PPJ2351" s="1452"/>
      <c r="PPK2351" s="1452"/>
      <c r="PPL2351" s="1452"/>
      <c r="PPM2351" s="1452"/>
      <c r="PPN2351" s="1452"/>
      <c r="PPO2351" s="1452"/>
      <c r="PPP2351" s="1452"/>
      <c r="PPQ2351" s="1452"/>
      <c r="PPR2351" s="1452"/>
      <c r="PPS2351" s="1452"/>
      <c r="PPT2351" s="1452"/>
      <c r="PPU2351" s="1452"/>
      <c r="PPV2351" s="1452"/>
      <c r="PPW2351" s="1452"/>
      <c r="PPX2351" s="1452"/>
      <c r="PPY2351" s="1452"/>
      <c r="PPZ2351" s="1452"/>
      <c r="PQA2351" s="1452"/>
      <c r="PQB2351" s="1452"/>
      <c r="PQC2351" s="1452"/>
      <c r="PQD2351" s="1452"/>
      <c r="PQE2351" s="1452"/>
      <c r="PQF2351" s="1452"/>
      <c r="PQG2351" s="1452"/>
      <c r="PQH2351" s="1452"/>
      <c r="PQI2351" s="1452"/>
      <c r="PQJ2351" s="1452"/>
      <c r="PQK2351" s="1452"/>
      <c r="PQL2351" s="1452"/>
      <c r="PQM2351" s="1452"/>
      <c r="PQN2351" s="1452"/>
      <c r="PQO2351" s="1452"/>
      <c r="PQP2351" s="1452"/>
      <c r="PQQ2351" s="1452"/>
      <c r="PQR2351" s="1452"/>
      <c r="PQS2351" s="1452"/>
      <c r="PQT2351" s="1452"/>
      <c r="PQU2351" s="1452"/>
      <c r="PQV2351" s="1452"/>
      <c r="PQW2351" s="1452"/>
      <c r="PQX2351" s="1452"/>
      <c r="PQY2351" s="1452"/>
      <c r="PQZ2351" s="1452"/>
      <c r="PRA2351" s="1452"/>
      <c r="PRB2351" s="1452"/>
      <c r="PRC2351" s="1452"/>
      <c r="PRD2351" s="1452"/>
      <c r="PRE2351" s="1452"/>
      <c r="PRF2351" s="1452"/>
      <c r="PRG2351" s="1452"/>
      <c r="PRH2351" s="1452"/>
      <c r="PRI2351" s="1452"/>
      <c r="PRJ2351" s="1452"/>
      <c r="PRK2351" s="1452"/>
      <c r="PRL2351" s="1452"/>
      <c r="PRM2351" s="1452"/>
      <c r="PRN2351" s="1452"/>
      <c r="PRO2351" s="1452"/>
      <c r="PRP2351" s="1452"/>
      <c r="PRQ2351" s="1452"/>
      <c r="PRR2351" s="1452"/>
      <c r="PRS2351" s="1452"/>
      <c r="PRT2351" s="1452"/>
      <c r="PRU2351" s="1452"/>
      <c r="PRV2351" s="1452"/>
      <c r="PRW2351" s="1452"/>
      <c r="PRX2351" s="1452"/>
      <c r="PRY2351" s="1452"/>
      <c r="PRZ2351" s="1452"/>
      <c r="PSA2351" s="1452"/>
      <c r="PSB2351" s="1452"/>
      <c r="PSC2351" s="1452"/>
      <c r="PSD2351" s="1452"/>
      <c r="PSE2351" s="1452"/>
      <c r="PSF2351" s="1452"/>
      <c r="PSG2351" s="1452"/>
      <c r="PSH2351" s="1452"/>
      <c r="PSI2351" s="1452"/>
      <c r="PSJ2351" s="1452"/>
      <c r="PSK2351" s="1452"/>
      <c r="PSL2351" s="1452"/>
      <c r="PSM2351" s="1452"/>
      <c r="PSN2351" s="1452"/>
      <c r="PSO2351" s="1452"/>
      <c r="PSP2351" s="1452"/>
      <c r="PSQ2351" s="1452"/>
      <c r="PSR2351" s="1452"/>
      <c r="PSS2351" s="1452"/>
      <c r="PST2351" s="1452"/>
      <c r="PSU2351" s="1452"/>
      <c r="PSV2351" s="1452"/>
      <c r="PSW2351" s="1452"/>
      <c r="PSX2351" s="1452"/>
      <c r="PSY2351" s="1452"/>
      <c r="PSZ2351" s="1452"/>
      <c r="PTA2351" s="1452"/>
      <c r="PTB2351" s="1452"/>
      <c r="PTC2351" s="1452"/>
      <c r="PTD2351" s="1452"/>
      <c r="PTE2351" s="1452"/>
      <c r="PTF2351" s="1452"/>
      <c r="PTG2351" s="1452"/>
      <c r="PTH2351" s="1452"/>
      <c r="PTI2351" s="1452"/>
      <c r="PTJ2351" s="1452"/>
      <c r="PTK2351" s="1452"/>
      <c r="PTL2351" s="1452"/>
      <c r="PTM2351" s="1452"/>
      <c r="PTN2351" s="1452"/>
      <c r="PTO2351" s="1452"/>
      <c r="PTP2351" s="1452"/>
      <c r="PTQ2351" s="1452"/>
      <c r="PTR2351" s="1452"/>
      <c r="PTS2351" s="1452"/>
      <c r="PTT2351" s="1452"/>
      <c r="PTU2351" s="1452"/>
      <c r="PTV2351" s="1452"/>
      <c r="PTW2351" s="1452"/>
      <c r="PTX2351" s="1452"/>
      <c r="PTY2351" s="1452"/>
      <c r="PTZ2351" s="1452"/>
      <c r="PUA2351" s="1452"/>
      <c r="PUB2351" s="1452"/>
      <c r="PUC2351" s="1452"/>
      <c r="PUD2351" s="1452"/>
      <c r="PUE2351" s="1452"/>
      <c r="PUF2351" s="1452"/>
      <c r="PUG2351" s="1452"/>
      <c r="PUH2351" s="1452"/>
      <c r="PUI2351" s="1452"/>
      <c r="PUJ2351" s="1452"/>
      <c r="PUK2351" s="1452"/>
      <c r="PUL2351" s="1452"/>
      <c r="PUM2351" s="1452"/>
      <c r="PUN2351" s="1452"/>
      <c r="PUO2351" s="1452"/>
      <c r="PUP2351" s="1452"/>
      <c r="PUQ2351" s="1452"/>
      <c r="PUR2351" s="1452"/>
      <c r="PUS2351" s="1452"/>
      <c r="PUT2351" s="1452"/>
      <c r="PUU2351" s="1452"/>
      <c r="PUV2351" s="1452"/>
      <c r="PUW2351" s="1452"/>
      <c r="PUX2351" s="1452"/>
      <c r="PUY2351" s="1452"/>
      <c r="PUZ2351" s="1452"/>
      <c r="PVA2351" s="1452"/>
      <c r="PVB2351" s="1452"/>
      <c r="PVC2351" s="1452"/>
      <c r="PVD2351" s="1452"/>
      <c r="PVE2351" s="1452"/>
      <c r="PVF2351" s="1452"/>
      <c r="PVG2351" s="1452"/>
      <c r="PVH2351" s="1452"/>
      <c r="PVI2351" s="1452"/>
      <c r="PVJ2351" s="1452"/>
      <c r="PVK2351" s="1452"/>
      <c r="PVL2351" s="1452"/>
      <c r="PVM2351" s="1452"/>
      <c r="PVN2351" s="1452"/>
      <c r="PVO2351" s="1452"/>
      <c r="PVP2351" s="1452"/>
      <c r="PVQ2351" s="1452"/>
      <c r="PVR2351" s="1452"/>
      <c r="PVS2351" s="1452"/>
      <c r="PVT2351" s="1452"/>
      <c r="PVU2351" s="1452"/>
      <c r="PVV2351" s="1452"/>
      <c r="PVW2351" s="1452"/>
      <c r="PVX2351" s="1452"/>
      <c r="PVY2351" s="1452"/>
      <c r="PVZ2351" s="1452"/>
      <c r="PWA2351" s="1452"/>
      <c r="PWB2351" s="1452"/>
      <c r="PWC2351" s="1452"/>
      <c r="PWD2351" s="1452"/>
      <c r="PWE2351" s="1452"/>
      <c r="PWF2351" s="1452"/>
      <c r="PWG2351" s="1452"/>
      <c r="PWH2351" s="1452"/>
      <c r="PWI2351" s="1452"/>
      <c r="PWJ2351" s="1452"/>
      <c r="PWK2351" s="1452"/>
      <c r="PWL2351" s="1452"/>
      <c r="PWM2351" s="1452"/>
      <c r="PWN2351" s="1452"/>
      <c r="PWO2351" s="1452"/>
      <c r="PWP2351" s="1452"/>
      <c r="PWQ2351" s="1452"/>
      <c r="PWR2351" s="1452"/>
      <c r="PWS2351" s="1452"/>
      <c r="PWT2351" s="1452"/>
      <c r="PWU2351" s="1452"/>
      <c r="PWV2351" s="1452"/>
      <c r="PWW2351" s="1452"/>
      <c r="PWX2351" s="1452"/>
      <c r="PWY2351" s="1452"/>
      <c r="PWZ2351" s="1452"/>
      <c r="PXA2351" s="1452"/>
      <c r="PXB2351" s="1452"/>
      <c r="PXC2351" s="1452"/>
      <c r="PXD2351" s="1452"/>
      <c r="PXE2351" s="1452"/>
      <c r="PXF2351" s="1452"/>
      <c r="PXG2351" s="1452"/>
      <c r="PXH2351" s="1452"/>
      <c r="PXI2351" s="1452"/>
      <c r="PXJ2351" s="1452"/>
      <c r="PXK2351" s="1452"/>
      <c r="PXL2351" s="1452"/>
      <c r="PXM2351" s="1452"/>
      <c r="PXN2351" s="1452"/>
      <c r="PXO2351" s="1452"/>
      <c r="PXP2351" s="1452"/>
      <c r="PXQ2351" s="1452"/>
      <c r="PXR2351" s="1452"/>
      <c r="PXS2351" s="1452"/>
      <c r="PXT2351" s="1452"/>
      <c r="PXU2351" s="1452"/>
      <c r="PXV2351" s="1452"/>
      <c r="PXW2351" s="1452"/>
      <c r="PXX2351" s="1452"/>
      <c r="PXY2351" s="1452"/>
      <c r="PXZ2351" s="1452"/>
      <c r="PYA2351" s="1452"/>
      <c r="PYB2351" s="1452"/>
      <c r="PYC2351" s="1452"/>
      <c r="PYD2351" s="1452"/>
      <c r="PYE2351" s="1452"/>
      <c r="PYF2351" s="1452"/>
      <c r="PYG2351" s="1452"/>
      <c r="PYH2351" s="1452"/>
      <c r="PYI2351" s="1452"/>
      <c r="PYJ2351" s="1452"/>
      <c r="PYK2351" s="1452"/>
      <c r="PYL2351" s="1452"/>
      <c r="PYM2351" s="1452"/>
      <c r="PYN2351" s="1452"/>
      <c r="PYO2351" s="1452"/>
      <c r="PYP2351" s="1452"/>
      <c r="PYQ2351" s="1452"/>
      <c r="PYR2351" s="1452"/>
      <c r="PYS2351" s="1452"/>
      <c r="PYT2351" s="1452"/>
      <c r="PYU2351" s="1452"/>
      <c r="PYV2351" s="1452"/>
      <c r="PYW2351" s="1452"/>
      <c r="PYX2351" s="1452"/>
      <c r="PYY2351" s="1452"/>
      <c r="PYZ2351" s="1452"/>
      <c r="PZA2351" s="1452"/>
      <c r="PZB2351" s="1452"/>
      <c r="PZC2351" s="1452"/>
      <c r="PZD2351" s="1452"/>
      <c r="PZE2351" s="1452"/>
      <c r="PZF2351" s="1452"/>
      <c r="PZG2351" s="1452"/>
      <c r="PZH2351" s="1452"/>
      <c r="PZI2351" s="1452"/>
      <c r="PZJ2351" s="1452"/>
      <c r="PZK2351" s="1452"/>
      <c r="PZL2351" s="1452"/>
      <c r="PZM2351" s="1452"/>
      <c r="PZN2351" s="1452"/>
      <c r="PZO2351" s="1452"/>
      <c r="PZP2351" s="1452"/>
      <c r="PZQ2351" s="1452"/>
      <c r="PZR2351" s="1452"/>
      <c r="PZS2351" s="1452"/>
      <c r="PZT2351" s="1452"/>
      <c r="PZU2351" s="1452"/>
      <c r="PZV2351" s="1452"/>
      <c r="PZW2351" s="1452"/>
      <c r="PZX2351" s="1452"/>
      <c r="PZY2351" s="1452"/>
      <c r="PZZ2351" s="1452"/>
      <c r="QAA2351" s="1452"/>
      <c r="QAB2351" s="1452"/>
      <c r="QAC2351" s="1452"/>
      <c r="QAD2351" s="1452"/>
      <c r="QAE2351" s="1452"/>
      <c r="QAF2351" s="1452"/>
      <c r="QAG2351" s="1452"/>
      <c r="QAH2351" s="1452"/>
      <c r="QAI2351" s="1452"/>
      <c r="QAJ2351" s="1452"/>
      <c r="QAK2351" s="1452"/>
      <c r="QAL2351" s="1452"/>
      <c r="QAM2351" s="1452"/>
      <c r="QAN2351" s="1452"/>
      <c r="QAO2351" s="1452"/>
      <c r="QAP2351" s="1452"/>
      <c r="QAQ2351" s="1452"/>
      <c r="QAR2351" s="1452"/>
      <c r="QAS2351" s="1452"/>
      <c r="QAT2351" s="1452"/>
      <c r="QAU2351" s="1452"/>
      <c r="QAV2351" s="1452"/>
      <c r="QAW2351" s="1452"/>
      <c r="QAX2351" s="1452"/>
      <c r="QAY2351" s="1452"/>
      <c r="QAZ2351" s="1452"/>
      <c r="QBA2351" s="1452"/>
      <c r="QBB2351" s="1452"/>
      <c r="QBC2351" s="1452"/>
      <c r="QBD2351" s="1452"/>
      <c r="QBE2351" s="1452"/>
      <c r="QBF2351" s="1452"/>
      <c r="QBG2351" s="1452"/>
      <c r="QBH2351" s="1452"/>
      <c r="QBI2351" s="1452"/>
      <c r="QBJ2351" s="1452"/>
      <c r="QBK2351" s="1452"/>
      <c r="QBL2351" s="1452"/>
      <c r="QBM2351" s="1452"/>
      <c r="QBN2351" s="1452"/>
      <c r="QBO2351" s="1452"/>
      <c r="QBP2351" s="1452"/>
      <c r="QBQ2351" s="1452"/>
      <c r="QBR2351" s="1452"/>
      <c r="QBS2351" s="1452"/>
      <c r="QBT2351" s="1452"/>
      <c r="QBU2351" s="1452"/>
      <c r="QBV2351" s="1452"/>
      <c r="QBW2351" s="1452"/>
      <c r="QBX2351" s="1452"/>
      <c r="QBY2351" s="1452"/>
      <c r="QBZ2351" s="1452"/>
      <c r="QCA2351" s="1452"/>
      <c r="QCB2351" s="1452"/>
      <c r="QCC2351" s="1452"/>
      <c r="QCD2351" s="1452"/>
      <c r="QCE2351" s="1452"/>
      <c r="QCF2351" s="1452"/>
      <c r="QCG2351" s="1452"/>
      <c r="QCH2351" s="1452"/>
      <c r="QCI2351" s="1452"/>
      <c r="QCJ2351" s="1452"/>
      <c r="QCK2351" s="1452"/>
      <c r="QCL2351" s="1452"/>
      <c r="QCM2351" s="1452"/>
      <c r="QCN2351" s="1452"/>
      <c r="QCO2351" s="1452"/>
      <c r="QCP2351" s="1452"/>
      <c r="QCQ2351" s="1452"/>
      <c r="QCR2351" s="1452"/>
      <c r="QCS2351" s="1452"/>
      <c r="QCT2351" s="1452"/>
      <c r="QCU2351" s="1452"/>
      <c r="QCV2351" s="1452"/>
      <c r="QCW2351" s="1452"/>
      <c r="QCX2351" s="1452"/>
      <c r="QCY2351" s="1452"/>
      <c r="QCZ2351" s="1452"/>
      <c r="QDA2351" s="1452"/>
      <c r="QDB2351" s="1452"/>
      <c r="QDC2351" s="1452"/>
      <c r="QDD2351" s="1452"/>
      <c r="QDE2351" s="1452"/>
      <c r="QDF2351" s="1452"/>
      <c r="QDG2351" s="1452"/>
      <c r="QDH2351" s="1452"/>
      <c r="QDI2351" s="1452"/>
      <c r="QDJ2351" s="1452"/>
      <c r="QDK2351" s="1452"/>
      <c r="QDL2351" s="1452"/>
      <c r="QDM2351" s="1452"/>
      <c r="QDN2351" s="1452"/>
      <c r="QDO2351" s="1452"/>
      <c r="QDP2351" s="1452"/>
      <c r="QDQ2351" s="1452"/>
      <c r="QDR2351" s="1452"/>
      <c r="QDS2351" s="1452"/>
      <c r="QDT2351" s="1452"/>
      <c r="QDU2351" s="1452"/>
      <c r="QDV2351" s="1452"/>
      <c r="QDW2351" s="1452"/>
      <c r="QDX2351" s="1452"/>
      <c r="QDY2351" s="1452"/>
      <c r="QDZ2351" s="1452"/>
      <c r="QEA2351" s="1452"/>
      <c r="QEB2351" s="1452"/>
      <c r="QEC2351" s="1452"/>
      <c r="QED2351" s="1452"/>
      <c r="QEE2351" s="1452"/>
      <c r="QEF2351" s="1452"/>
      <c r="QEG2351" s="1452"/>
      <c r="QEH2351" s="1452"/>
      <c r="QEI2351" s="1452"/>
      <c r="QEJ2351" s="1452"/>
      <c r="QEK2351" s="1452"/>
      <c r="QEL2351" s="1452"/>
      <c r="QEM2351" s="1452"/>
      <c r="QEN2351" s="1452"/>
      <c r="QEO2351" s="1452"/>
      <c r="QEP2351" s="1452"/>
      <c r="QEQ2351" s="1452"/>
      <c r="QER2351" s="1452"/>
      <c r="QES2351" s="1452"/>
      <c r="QET2351" s="1452"/>
      <c r="QEU2351" s="1452"/>
      <c r="QEV2351" s="1452"/>
      <c r="QEW2351" s="1452"/>
      <c r="QEX2351" s="1452"/>
      <c r="QEY2351" s="1452"/>
      <c r="QEZ2351" s="1452"/>
      <c r="QFA2351" s="1452"/>
      <c r="QFB2351" s="1452"/>
      <c r="QFC2351" s="1452"/>
      <c r="QFD2351" s="1452"/>
      <c r="QFE2351" s="1452"/>
      <c r="QFF2351" s="1452"/>
      <c r="QFG2351" s="1452"/>
      <c r="QFH2351" s="1452"/>
      <c r="QFI2351" s="1452"/>
      <c r="QFJ2351" s="1452"/>
      <c r="QFK2351" s="1452"/>
      <c r="QFL2351" s="1452"/>
      <c r="QFM2351" s="1452"/>
      <c r="QFN2351" s="1452"/>
      <c r="QFO2351" s="1452"/>
      <c r="QFP2351" s="1452"/>
      <c r="QFQ2351" s="1452"/>
      <c r="QFR2351" s="1452"/>
      <c r="QFS2351" s="1452"/>
      <c r="QFT2351" s="1452"/>
      <c r="QFU2351" s="1452"/>
      <c r="QFV2351" s="1452"/>
      <c r="QFW2351" s="1452"/>
      <c r="QFX2351" s="1452"/>
      <c r="QFY2351" s="1452"/>
      <c r="QFZ2351" s="1452"/>
      <c r="QGA2351" s="1452"/>
      <c r="QGB2351" s="1452"/>
      <c r="QGC2351" s="1452"/>
      <c r="QGD2351" s="1452"/>
      <c r="QGE2351" s="1452"/>
      <c r="QGF2351" s="1452"/>
      <c r="QGG2351" s="1452"/>
      <c r="QGH2351" s="1452"/>
      <c r="QGI2351" s="1452"/>
      <c r="QGJ2351" s="1452"/>
      <c r="QGK2351" s="1452"/>
      <c r="QGL2351" s="1452"/>
      <c r="QGM2351" s="1452"/>
      <c r="QGN2351" s="1452"/>
      <c r="QGO2351" s="1452"/>
      <c r="QGP2351" s="1452"/>
      <c r="QGQ2351" s="1452"/>
      <c r="QGR2351" s="1452"/>
      <c r="QGS2351" s="1452"/>
      <c r="QGT2351" s="1452"/>
      <c r="QGU2351" s="1452"/>
      <c r="QGV2351" s="1452"/>
      <c r="QGW2351" s="1452"/>
      <c r="QGX2351" s="1452"/>
      <c r="QGY2351" s="1452"/>
      <c r="QGZ2351" s="1452"/>
      <c r="QHA2351" s="1452"/>
      <c r="QHB2351" s="1452"/>
      <c r="QHC2351" s="1452"/>
      <c r="QHD2351" s="1452"/>
      <c r="QHE2351" s="1452"/>
      <c r="QHF2351" s="1452"/>
      <c r="QHG2351" s="1452"/>
      <c r="QHH2351" s="1452"/>
      <c r="QHI2351" s="1452"/>
      <c r="QHJ2351" s="1452"/>
      <c r="QHK2351" s="1452"/>
      <c r="QHL2351" s="1452"/>
      <c r="QHM2351" s="1452"/>
      <c r="QHN2351" s="1452"/>
      <c r="QHO2351" s="1452"/>
      <c r="QHP2351" s="1452"/>
      <c r="QHQ2351" s="1452"/>
      <c r="QHR2351" s="1452"/>
      <c r="QHS2351" s="1452"/>
      <c r="QHT2351" s="1452"/>
      <c r="QHU2351" s="1452"/>
      <c r="QHV2351" s="1452"/>
      <c r="QHW2351" s="1452"/>
      <c r="QHX2351" s="1452"/>
      <c r="QHY2351" s="1452"/>
      <c r="QHZ2351" s="1452"/>
      <c r="QIA2351" s="1452"/>
      <c r="QIB2351" s="1452"/>
      <c r="QIC2351" s="1452"/>
      <c r="QID2351" s="1452"/>
      <c r="QIE2351" s="1452"/>
      <c r="QIF2351" s="1452"/>
      <c r="QIG2351" s="1452"/>
      <c r="QIH2351" s="1452"/>
      <c r="QII2351" s="1452"/>
      <c r="QIJ2351" s="1452"/>
      <c r="QIK2351" s="1452"/>
      <c r="QIL2351" s="1452"/>
      <c r="QIM2351" s="1452"/>
      <c r="QIN2351" s="1452"/>
      <c r="QIO2351" s="1452"/>
      <c r="QIP2351" s="1452"/>
      <c r="QIQ2351" s="1452"/>
      <c r="QIR2351" s="1452"/>
      <c r="QIS2351" s="1452"/>
      <c r="QIT2351" s="1452"/>
      <c r="QIU2351" s="1452"/>
      <c r="QIV2351" s="1452"/>
      <c r="QIW2351" s="1452"/>
      <c r="QIX2351" s="1452"/>
      <c r="QIY2351" s="1452"/>
      <c r="QIZ2351" s="1452"/>
      <c r="QJA2351" s="1452"/>
      <c r="QJB2351" s="1452"/>
      <c r="QJC2351" s="1452"/>
      <c r="QJD2351" s="1452"/>
      <c r="QJE2351" s="1452"/>
      <c r="QJF2351" s="1452"/>
      <c r="QJG2351" s="1452"/>
      <c r="QJH2351" s="1452"/>
      <c r="QJI2351" s="1452"/>
      <c r="QJJ2351" s="1452"/>
      <c r="QJK2351" s="1452"/>
      <c r="QJL2351" s="1452"/>
      <c r="QJM2351" s="1452"/>
      <c r="QJN2351" s="1452"/>
      <c r="QJO2351" s="1452"/>
      <c r="QJP2351" s="1452"/>
      <c r="QJQ2351" s="1452"/>
      <c r="QJR2351" s="1452"/>
      <c r="QJS2351" s="1452"/>
      <c r="QJT2351" s="1452"/>
      <c r="QJU2351" s="1452"/>
      <c r="QJV2351" s="1452"/>
      <c r="QJW2351" s="1452"/>
      <c r="QJX2351" s="1452"/>
      <c r="QJY2351" s="1452"/>
      <c r="QJZ2351" s="1452"/>
      <c r="QKA2351" s="1452"/>
      <c r="QKB2351" s="1452"/>
      <c r="QKC2351" s="1452"/>
      <c r="QKD2351" s="1452"/>
      <c r="QKE2351" s="1452"/>
      <c r="QKF2351" s="1452"/>
      <c r="QKG2351" s="1452"/>
      <c r="QKH2351" s="1452"/>
      <c r="QKI2351" s="1452"/>
      <c r="QKJ2351" s="1452"/>
      <c r="QKK2351" s="1452"/>
      <c r="QKL2351" s="1452"/>
      <c r="QKM2351" s="1452"/>
      <c r="QKN2351" s="1452"/>
      <c r="QKO2351" s="1452"/>
      <c r="QKP2351" s="1452"/>
      <c r="QKQ2351" s="1452"/>
      <c r="QKR2351" s="1452"/>
      <c r="QKS2351" s="1452"/>
      <c r="QKT2351" s="1452"/>
      <c r="QKU2351" s="1452"/>
      <c r="QKV2351" s="1452"/>
      <c r="QKW2351" s="1452"/>
      <c r="QKX2351" s="1452"/>
      <c r="QKY2351" s="1452"/>
      <c r="QKZ2351" s="1452"/>
      <c r="QLA2351" s="1452"/>
      <c r="QLB2351" s="1452"/>
      <c r="QLC2351" s="1452"/>
      <c r="QLD2351" s="1452"/>
      <c r="QLE2351" s="1452"/>
      <c r="QLF2351" s="1452"/>
      <c r="QLG2351" s="1452"/>
      <c r="QLH2351" s="1452"/>
      <c r="QLI2351" s="1452"/>
      <c r="QLJ2351" s="1452"/>
      <c r="QLK2351" s="1452"/>
      <c r="QLL2351" s="1452"/>
      <c r="QLM2351" s="1452"/>
      <c r="QLN2351" s="1452"/>
      <c r="QLO2351" s="1452"/>
      <c r="QLP2351" s="1452"/>
      <c r="QLQ2351" s="1452"/>
      <c r="QLR2351" s="1452"/>
      <c r="QLS2351" s="1452"/>
      <c r="QLT2351" s="1452"/>
      <c r="QLU2351" s="1452"/>
      <c r="QLV2351" s="1452"/>
      <c r="QLW2351" s="1452"/>
      <c r="QLX2351" s="1452"/>
      <c r="QLY2351" s="1452"/>
      <c r="QLZ2351" s="1452"/>
      <c r="QMA2351" s="1452"/>
      <c r="QMB2351" s="1452"/>
      <c r="QMC2351" s="1452"/>
      <c r="QMD2351" s="1452"/>
      <c r="QME2351" s="1452"/>
      <c r="QMF2351" s="1452"/>
      <c r="QMG2351" s="1452"/>
      <c r="QMH2351" s="1452"/>
      <c r="QMI2351" s="1452"/>
      <c r="QMJ2351" s="1452"/>
      <c r="QMK2351" s="1452"/>
      <c r="QML2351" s="1452"/>
      <c r="QMM2351" s="1452"/>
      <c r="QMN2351" s="1452"/>
      <c r="QMO2351" s="1452"/>
      <c r="QMP2351" s="1452"/>
      <c r="QMQ2351" s="1452"/>
      <c r="QMR2351" s="1452"/>
      <c r="QMS2351" s="1452"/>
      <c r="QMT2351" s="1452"/>
      <c r="QMU2351" s="1452"/>
      <c r="QMV2351" s="1452"/>
      <c r="QMW2351" s="1452"/>
      <c r="QMX2351" s="1452"/>
      <c r="QMY2351" s="1452"/>
      <c r="QMZ2351" s="1452"/>
      <c r="QNA2351" s="1452"/>
      <c r="QNB2351" s="1452"/>
      <c r="QNC2351" s="1452"/>
      <c r="QND2351" s="1452"/>
      <c r="QNE2351" s="1452"/>
      <c r="QNF2351" s="1452"/>
      <c r="QNG2351" s="1452"/>
      <c r="QNH2351" s="1452"/>
      <c r="QNI2351" s="1452"/>
      <c r="QNJ2351" s="1452"/>
      <c r="QNK2351" s="1452"/>
      <c r="QNL2351" s="1452"/>
      <c r="QNM2351" s="1452"/>
      <c r="QNN2351" s="1452"/>
      <c r="QNO2351" s="1452"/>
      <c r="QNP2351" s="1452"/>
      <c r="QNQ2351" s="1452"/>
      <c r="QNR2351" s="1452"/>
      <c r="QNS2351" s="1452"/>
      <c r="QNT2351" s="1452"/>
      <c r="QNU2351" s="1452"/>
      <c r="QNV2351" s="1452"/>
      <c r="QNW2351" s="1452"/>
      <c r="QNX2351" s="1452"/>
      <c r="QNY2351" s="1452"/>
      <c r="QNZ2351" s="1452"/>
      <c r="QOA2351" s="1452"/>
      <c r="QOB2351" s="1452"/>
      <c r="QOC2351" s="1452"/>
      <c r="QOD2351" s="1452"/>
      <c r="QOE2351" s="1452"/>
      <c r="QOF2351" s="1452"/>
      <c r="QOG2351" s="1452"/>
      <c r="QOH2351" s="1452"/>
      <c r="QOI2351" s="1452"/>
      <c r="QOJ2351" s="1452"/>
      <c r="QOK2351" s="1452"/>
      <c r="QOL2351" s="1452"/>
      <c r="QOM2351" s="1452"/>
      <c r="QON2351" s="1452"/>
      <c r="QOO2351" s="1452"/>
      <c r="QOP2351" s="1452"/>
      <c r="QOQ2351" s="1452"/>
      <c r="QOR2351" s="1452"/>
      <c r="QOS2351" s="1452"/>
      <c r="QOT2351" s="1452"/>
      <c r="QOU2351" s="1452"/>
      <c r="QOV2351" s="1452"/>
      <c r="QOW2351" s="1452"/>
      <c r="QOX2351" s="1452"/>
      <c r="QOY2351" s="1452"/>
      <c r="QOZ2351" s="1452"/>
      <c r="QPA2351" s="1452"/>
      <c r="QPB2351" s="1452"/>
      <c r="QPC2351" s="1452"/>
      <c r="QPD2351" s="1452"/>
      <c r="QPE2351" s="1452"/>
      <c r="QPF2351" s="1452"/>
      <c r="QPG2351" s="1452"/>
      <c r="QPH2351" s="1452"/>
      <c r="QPI2351" s="1452"/>
      <c r="QPJ2351" s="1452"/>
      <c r="QPK2351" s="1452"/>
      <c r="QPL2351" s="1452"/>
      <c r="QPM2351" s="1452"/>
      <c r="QPN2351" s="1452"/>
      <c r="QPO2351" s="1452"/>
      <c r="QPP2351" s="1452"/>
      <c r="QPQ2351" s="1452"/>
      <c r="QPR2351" s="1452"/>
      <c r="QPS2351" s="1452"/>
      <c r="QPT2351" s="1452"/>
      <c r="QPU2351" s="1452"/>
      <c r="QPV2351" s="1452"/>
      <c r="QPW2351" s="1452"/>
      <c r="QPX2351" s="1452"/>
      <c r="QPY2351" s="1452"/>
      <c r="QPZ2351" s="1452"/>
      <c r="QQA2351" s="1452"/>
      <c r="QQB2351" s="1452"/>
      <c r="QQC2351" s="1452"/>
      <c r="QQD2351" s="1452"/>
      <c r="QQE2351" s="1452"/>
      <c r="QQF2351" s="1452"/>
      <c r="QQG2351" s="1452"/>
      <c r="QQH2351" s="1452"/>
      <c r="QQI2351" s="1452"/>
      <c r="QQJ2351" s="1452"/>
      <c r="QQK2351" s="1452"/>
      <c r="QQL2351" s="1452"/>
      <c r="QQM2351" s="1452"/>
      <c r="QQN2351" s="1452"/>
      <c r="QQO2351" s="1452"/>
      <c r="QQP2351" s="1452"/>
      <c r="QQQ2351" s="1452"/>
      <c r="QQR2351" s="1452"/>
      <c r="QQS2351" s="1452"/>
      <c r="QQT2351" s="1452"/>
      <c r="QQU2351" s="1452"/>
      <c r="QQV2351" s="1452"/>
      <c r="QQW2351" s="1452"/>
      <c r="QQX2351" s="1452"/>
      <c r="QQY2351" s="1452"/>
      <c r="QQZ2351" s="1452"/>
      <c r="QRA2351" s="1452"/>
      <c r="QRB2351" s="1452"/>
      <c r="QRC2351" s="1452"/>
      <c r="QRD2351" s="1452"/>
      <c r="QRE2351" s="1452"/>
      <c r="QRF2351" s="1452"/>
      <c r="QRG2351" s="1452"/>
      <c r="QRH2351" s="1452"/>
      <c r="QRI2351" s="1452"/>
      <c r="QRJ2351" s="1452"/>
      <c r="QRK2351" s="1452"/>
      <c r="QRL2351" s="1452"/>
      <c r="QRM2351" s="1452"/>
      <c r="QRN2351" s="1452"/>
      <c r="QRO2351" s="1452"/>
      <c r="QRP2351" s="1452"/>
      <c r="QRQ2351" s="1452"/>
      <c r="QRR2351" s="1452"/>
      <c r="QRS2351" s="1452"/>
      <c r="QRT2351" s="1452"/>
      <c r="QRU2351" s="1452"/>
      <c r="QRV2351" s="1452"/>
      <c r="QRW2351" s="1452"/>
      <c r="QRX2351" s="1452"/>
      <c r="QRY2351" s="1452"/>
      <c r="QRZ2351" s="1452"/>
      <c r="QSA2351" s="1452"/>
      <c r="QSB2351" s="1452"/>
      <c r="QSC2351" s="1452"/>
      <c r="QSD2351" s="1452"/>
      <c r="QSE2351" s="1452"/>
      <c r="QSF2351" s="1452"/>
      <c r="QSG2351" s="1452"/>
      <c r="QSH2351" s="1452"/>
      <c r="QSI2351" s="1452"/>
      <c r="QSJ2351" s="1452"/>
      <c r="QSK2351" s="1452"/>
      <c r="QSL2351" s="1452"/>
      <c r="QSM2351" s="1452"/>
      <c r="QSN2351" s="1452"/>
      <c r="QSO2351" s="1452"/>
      <c r="QSP2351" s="1452"/>
      <c r="QSQ2351" s="1452"/>
      <c r="QSR2351" s="1452"/>
      <c r="QSS2351" s="1452"/>
      <c r="QST2351" s="1452"/>
      <c r="QSU2351" s="1452"/>
      <c r="QSV2351" s="1452"/>
      <c r="QSW2351" s="1452"/>
      <c r="QSX2351" s="1452"/>
      <c r="QSY2351" s="1452"/>
      <c r="QSZ2351" s="1452"/>
      <c r="QTA2351" s="1452"/>
      <c r="QTB2351" s="1452"/>
      <c r="QTC2351" s="1452"/>
      <c r="QTD2351" s="1452"/>
      <c r="QTE2351" s="1452"/>
      <c r="QTF2351" s="1452"/>
      <c r="QTG2351" s="1452"/>
      <c r="QTH2351" s="1452"/>
      <c r="QTI2351" s="1452"/>
      <c r="QTJ2351" s="1452"/>
      <c r="QTK2351" s="1452"/>
      <c r="QTL2351" s="1452"/>
      <c r="QTM2351" s="1452"/>
      <c r="QTN2351" s="1452"/>
      <c r="QTO2351" s="1452"/>
      <c r="QTP2351" s="1452"/>
      <c r="QTQ2351" s="1452"/>
      <c r="QTR2351" s="1452"/>
      <c r="QTS2351" s="1452"/>
      <c r="QTT2351" s="1452"/>
      <c r="QTU2351" s="1452"/>
      <c r="QTV2351" s="1452"/>
      <c r="QTW2351" s="1452"/>
      <c r="QTX2351" s="1452"/>
      <c r="QTY2351" s="1452"/>
      <c r="QTZ2351" s="1452"/>
      <c r="QUA2351" s="1452"/>
      <c r="QUB2351" s="1452"/>
      <c r="QUC2351" s="1452"/>
      <c r="QUD2351" s="1452"/>
      <c r="QUE2351" s="1452"/>
      <c r="QUF2351" s="1452"/>
      <c r="QUG2351" s="1452"/>
      <c r="QUH2351" s="1452"/>
      <c r="QUI2351" s="1452"/>
      <c r="QUJ2351" s="1452"/>
      <c r="QUK2351" s="1452"/>
      <c r="QUL2351" s="1452"/>
      <c r="QUM2351" s="1452"/>
      <c r="QUN2351" s="1452"/>
      <c r="QUO2351" s="1452"/>
      <c r="QUP2351" s="1452"/>
      <c r="QUQ2351" s="1452"/>
      <c r="QUR2351" s="1452"/>
      <c r="QUS2351" s="1452"/>
      <c r="QUT2351" s="1452"/>
      <c r="QUU2351" s="1452"/>
      <c r="QUV2351" s="1452"/>
      <c r="QUW2351" s="1452"/>
      <c r="QUX2351" s="1452"/>
      <c r="QUY2351" s="1452"/>
      <c r="QUZ2351" s="1452"/>
      <c r="QVA2351" s="1452"/>
      <c r="QVB2351" s="1452"/>
      <c r="QVC2351" s="1452"/>
      <c r="QVD2351" s="1452"/>
      <c r="QVE2351" s="1452"/>
      <c r="QVF2351" s="1452"/>
      <c r="QVG2351" s="1452"/>
      <c r="QVH2351" s="1452"/>
      <c r="QVI2351" s="1452"/>
      <c r="QVJ2351" s="1452"/>
      <c r="QVK2351" s="1452"/>
      <c r="QVL2351" s="1452"/>
      <c r="QVM2351" s="1452"/>
      <c r="QVN2351" s="1452"/>
      <c r="QVO2351" s="1452"/>
      <c r="QVP2351" s="1452"/>
      <c r="QVQ2351" s="1452"/>
      <c r="QVR2351" s="1452"/>
      <c r="QVS2351" s="1452"/>
      <c r="QVT2351" s="1452"/>
      <c r="QVU2351" s="1452"/>
      <c r="QVV2351" s="1452"/>
      <c r="QVW2351" s="1452"/>
      <c r="QVX2351" s="1452"/>
      <c r="QVY2351" s="1452"/>
      <c r="QVZ2351" s="1452"/>
      <c r="QWA2351" s="1452"/>
      <c r="QWB2351" s="1452"/>
      <c r="QWC2351" s="1452"/>
      <c r="QWD2351" s="1452"/>
      <c r="QWE2351" s="1452"/>
      <c r="QWF2351" s="1452"/>
      <c r="QWG2351" s="1452"/>
      <c r="QWH2351" s="1452"/>
      <c r="QWI2351" s="1452"/>
      <c r="QWJ2351" s="1452"/>
      <c r="QWK2351" s="1452"/>
      <c r="QWL2351" s="1452"/>
      <c r="QWM2351" s="1452"/>
      <c r="QWN2351" s="1452"/>
      <c r="QWO2351" s="1452"/>
      <c r="QWP2351" s="1452"/>
      <c r="QWQ2351" s="1452"/>
      <c r="QWR2351" s="1452"/>
      <c r="QWS2351" s="1452"/>
      <c r="QWT2351" s="1452"/>
      <c r="QWU2351" s="1452"/>
      <c r="QWV2351" s="1452"/>
      <c r="QWW2351" s="1452"/>
      <c r="QWX2351" s="1452"/>
      <c r="QWY2351" s="1452"/>
      <c r="QWZ2351" s="1452"/>
      <c r="QXA2351" s="1452"/>
      <c r="QXB2351" s="1452"/>
      <c r="QXC2351" s="1452"/>
      <c r="QXD2351" s="1452"/>
      <c r="QXE2351" s="1452"/>
      <c r="QXF2351" s="1452"/>
      <c r="QXG2351" s="1452"/>
      <c r="QXH2351" s="1452"/>
      <c r="QXI2351" s="1452"/>
      <c r="QXJ2351" s="1452"/>
      <c r="QXK2351" s="1452"/>
      <c r="QXL2351" s="1452"/>
      <c r="QXM2351" s="1452"/>
      <c r="QXN2351" s="1452"/>
      <c r="QXO2351" s="1452"/>
      <c r="QXP2351" s="1452"/>
      <c r="QXQ2351" s="1452"/>
      <c r="QXR2351" s="1452"/>
      <c r="QXS2351" s="1452"/>
      <c r="QXT2351" s="1452"/>
      <c r="QXU2351" s="1452"/>
      <c r="QXV2351" s="1452"/>
      <c r="QXW2351" s="1452"/>
      <c r="QXX2351" s="1452"/>
      <c r="QXY2351" s="1452"/>
      <c r="QXZ2351" s="1452"/>
      <c r="QYA2351" s="1452"/>
      <c r="QYB2351" s="1452"/>
      <c r="QYC2351" s="1452"/>
      <c r="QYD2351" s="1452"/>
      <c r="QYE2351" s="1452"/>
      <c r="QYF2351" s="1452"/>
      <c r="QYG2351" s="1452"/>
      <c r="QYH2351" s="1452"/>
      <c r="QYI2351" s="1452"/>
      <c r="QYJ2351" s="1452"/>
      <c r="QYK2351" s="1452"/>
      <c r="QYL2351" s="1452"/>
      <c r="QYM2351" s="1452"/>
      <c r="QYN2351" s="1452"/>
      <c r="QYO2351" s="1452"/>
      <c r="QYP2351" s="1452"/>
      <c r="QYQ2351" s="1452"/>
      <c r="QYR2351" s="1452"/>
      <c r="QYS2351" s="1452"/>
      <c r="QYT2351" s="1452"/>
      <c r="QYU2351" s="1452"/>
      <c r="QYV2351" s="1452"/>
      <c r="QYW2351" s="1452"/>
      <c r="QYX2351" s="1452"/>
      <c r="QYY2351" s="1452"/>
      <c r="QYZ2351" s="1452"/>
      <c r="QZA2351" s="1452"/>
      <c r="QZB2351" s="1452"/>
      <c r="QZC2351" s="1452"/>
      <c r="QZD2351" s="1452"/>
      <c r="QZE2351" s="1452"/>
      <c r="QZF2351" s="1452"/>
      <c r="QZG2351" s="1452"/>
      <c r="QZH2351" s="1452"/>
      <c r="QZI2351" s="1452"/>
      <c r="QZJ2351" s="1452"/>
      <c r="QZK2351" s="1452"/>
      <c r="QZL2351" s="1452"/>
      <c r="QZM2351" s="1452"/>
      <c r="QZN2351" s="1452"/>
      <c r="QZO2351" s="1452"/>
      <c r="QZP2351" s="1452"/>
      <c r="QZQ2351" s="1452"/>
      <c r="QZR2351" s="1452"/>
      <c r="QZS2351" s="1452"/>
      <c r="QZT2351" s="1452"/>
      <c r="QZU2351" s="1452"/>
      <c r="QZV2351" s="1452"/>
      <c r="QZW2351" s="1452"/>
      <c r="QZX2351" s="1452"/>
      <c r="QZY2351" s="1452"/>
      <c r="QZZ2351" s="1452"/>
      <c r="RAA2351" s="1452"/>
      <c r="RAB2351" s="1452"/>
      <c r="RAC2351" s="1452"/>
      <c r="RAD2351" s="1452"/>
      <c r="RAE2351" s="1452"/>
      <c r="RAF2351" s="1452"/>
      <c r="RAG2351" s="1452"/>
      <c r="RAH2351" s="1452"/>
      <c r="RAI2351" s="1452"/>
      <c r="RAJ2351" s="1452"/>
      <c r="RAK2351" s="1452"/>
      <c r="RAL2351" s="1452"/>
      <c r="RAM2351" s="1452"/>
      <c r="RAN2351" s="1452"/>
      <c r="RAO2351" s="1452"/>
      <c r="RAP2351" s="1452"/>
      <c r="RAQ2351" s="1452"/>
      <c r="RAR2351" s="1452"/>
      <c r="RAS2351" s="1452"/>
      <c r="RAT2351" s="1452"/>
      <c r="RAU2351" s="1452"/>
      <c r="RAV2351" s="1452"/>
      <c r="RAW2351" s="1452"/>
      <c r="RAX2351" s="1452"/>
      <c r="RAY2351" s="1452"/>
      <c r="RAZ2351" s="1452"/>
      <c r="RBA2351" s="1452"/>
      <c r="RBB2351" s="1452"/>
      <c r="RBC2351" s="1452"/>
      <c r="RBD2351" s="1452"/>
      <c r="RBE2351" s="1452"/>
      <c r="RBF2351" s="1452"/>
      <c r="RBG2351" s="1452"/>
      <c r="RBH2351" s="1452"/>
      <c r="RBI2351" s="1452"/>
      <c r="RBJ2351" s="1452"/>
      <c r="RBK2351" s="1452"/>
      <c r="RBL2351" s="1452"/>
      <c r="RBM2351" s="1452"/>
      <c r="RBN2351" s="1452"/>
      <c r="RBO2351" s="1452"/>
      <c r="RBP2351" s="1452"/>
      <c r="RBQ2351" s="1452"/>
      <c r="RBR2351" s="1452"/>
      <c r="RBS2351" s="1452"/>
      <c r="RBT2351" s="1452"/>
      <c r="RBU2351" s="1452"/>
      <c r="RBV2351" s="1452"/>
      <c r="RBW2351" s="1452"/>
      <c r="RBX2351" s="1452"/>
      <c r="RBY2351" s="1452"/>
      <c r="RBZ2351" s="1452"/>
      <c r="RCA2351" s="1452"/>
      <c r="RCB2351" s="1452"/>
      <c r="RCC2351" s="1452"/>
      <c r="RCD2351" s="1452"/>
      <c r="RCE2351" s="1452"/>
      <c r="RCF2351" s="1452"/>
      <c r="RCG2351" s="1452"/>
      <c r="RCH2351" s="1452"/>
      <c r="RCI2351" s="1452"/>
      <c r="RCJ2351" s="1452"/>
      <c r="RCK2351" s="1452"/>
      <c r="RCL2351" s="1452"/>
      <c r="RCM2351" s="1452"/>
      <c r="RCN2351" s="1452"/>
      <c r="RCO2351" s="1452"/>
      <c r="RCP2351" s="1452"/>
      <c r="RCQ2351" s="1452"/>
      <c r="RCR2351" s="1452"/>
      <c r="RCS2351" s="1452"/>
      <c r="RCT2351" s="1452"/>
      <c r="RCU2351" s="1452"/>
      <c r="RCV2351" s="1452"/>
      <c r="RCW2351" s="1452"/>
      <c r="RCX2351" s="1452"/>
      <c r="RCY2351" s="1452"/>
      <c r="RCZ2351" s="1452"/>
      <c r="RDA2351" s="1452"/>
      <c r="RDB2351" s="1452"/>
      <c r="RDC2351" s="1452"/>
      <c r="RDD2351" s="1452"/>
      <c r="RDE2351" s="1452"/>
      <c r="RDF2351" s="1452"/>
      <c r="RDG2351" s="1452"/>
      <c r="RDH2351" s="1452"/>
      <c r="RDI2351" s="1452"/>
      <c r="RDJ2351" s="1452"/>
      <c r="RDK2351" s="1452"/>
      <c r="RDL2351" s="1452"/>
      <c r="RDM2351" s="1452"/>
      <c r="RDN2351" s="1452"/>
      <c r="RDO2351" s="1452"/>
      <c r="RDP2351" s="1452"/>
      <c r="RDQ2351" s="1452"/>
      <c r="RDR2351" s="1452"/>
      <c r="RDS2351" s="1452"/>
      <c r="RDT2351" s="1452"/>
      <c r="RDU2351" s="1452"/>
      <c r="RDV2351" s="1452"/>
      <c r="RDW2351" s="1452"/>
      <c r="RDX2351" s="1452"/>
      <c r="RDY2351" s="1452"/>
      <c r="RDZ2351" s="1452"/>
      <c r="REA2351" s="1452"/>
      <c r="REB2351" s="1452"/>
      <c r="REC2351" s="1452"/>
      <c r="RED2351" s="1452"/>
      <c r="REE2351" s="1452"/>
      <c r="REF2351" s="1452"/>
      <c r="REG2351" s="1452"/>
      <c r="REH2351" s="1452"/>
      <c r="REI2351" s="1452"/>
      <c r="REJ2351" s="1452"/>
      <c r="REK2351" s="1452"/>
      <c r="REL2351" s="1452"/>
      <c r="REM2351" s="1452"/>
      <c r="REN2351" s="1452"/>
      <c r="REO2351" s="1452"/>
      <c r="REP2351" s="1452"/>
      <c r="REQ2351" s="1452"/>
      <c r="RER2351" s="1452"/>
      <c r="RES2351" s="1452"/>
      <c r="RET2351" s="1452"/>
      <c r="REU2351" s="1452"/>
      <c r="REV2351" s="1452"/>
      <c r="REW2351" s="1452"/>
      <c r="REX2351" s="1452"/>
      <c r="REY2351" s="1452"/>
      <c r="REZ2351" s="1452"/>
      <c r="RFA2351" s="1452"/>
      <c r="RFB2351" s="1452"/>
      <c r="RFC2351" s="1452"/>
      <c r="RFD2351" s="1452"/>
      <c r="RFE2351" s="1452"/>
      <c r="RFF2351" s="1452"/>
      <c r="RFG2351" s="1452"/>
      <c r="RFH2351" s="1452"/>
      <c r="RFI2351" s="1452"/>
      <c r="RFJ2351" s="1452"/>
      <c r="RFK2351" s="1452"/>
      <c r="RFL2351" s="1452"/>
      <c r="RFM2351" s="1452"/>
      <c r="RFN2351" s="1452"/>
      <c r="RFO2351" s="1452"/>
      <c r="RFP2351" s="1452"/>
      <c r="RFQ2351" s="1452"/>
      <c r="RFR2351" s="1452"/>
      <c r="RFS2351" s="1452"/>
      <c r="RFT2351" s="1452"/>
      <c r="RFU2351" s="1452"/>
      <c r="RFV2351" s="1452"/>
      <c r="RFW2351" s="1452"/>
      <c r="RFX2351" s="1452"/>
      <c r="RFY2351" s="1452"/>
      <c r="RFZ2351" s="1452"/>
      <c r="RGA2351" s="1452"/>
      <c r="RGB2351" s="1452"/>
      <c r="RGC2351" s="1452"/>
      <c r="RGD2351" s="1452"/>
      <c r="RGE2351" s="1452"/>
      <c r="RGF2351" s="1452"/>
      <c r="RGG2351" s="1452"/>
      <c r="RGH2351" s="1452"/>
      <c r="RGI2351" s="1452"/>
      <c r="RGJ2351" s="1452"/>
      <c r="RGK2351" s="1452"/>
      <c r="RGL2351" s="1452"/>
      <c r="RGM2351" s="1452"/>
      <c r="RGN2351" s="1452"/>
      <c r="RGO2351" s="1452"/>
      <c r="RGP2351" s="1452"/>
      <c r="RGQ2351" s="1452"/>
      <c r="RGR2351" s="1452"/>
      <c r="RGS2351" s="1452"/>
      <c r="RGT2351" s="1452"/>
      <c r="RGU2351" s="1452"/>
      <c r="RGV2351" s="1452"/>
      <c r="RGW2351" s="1452"/>
      <c r="RGX2351" s="1452"/>
      <c r="RGY2351" s="1452"/>
      <c r="RGZ2351" s="1452"/>
      <c r="RHA2351" s="1452"/>
      <c r="RHB2351" s="1452"/>
      <c r="RHC2351" s="1452"/>
      <c r="RHD2351" s="1452"/>
      <c r="RHE2351" s="1452"/>
      <c r="RHF2351" s="1452"/>
      <c r="RHG2351" s="1452"/>
      <c r="RHH2351" s="1452"/>
      <c r="RHI2351" s="1452"/>
      <c r="RHJ2351" s="1452"/>
      <c r="RHK2351" s="1452"/>
      <c r="RHL2351" s="1452"/>
      <c r="RHM2351" s="1452"/>
      <c r="RHN2351" s="1452"/>
      <c r="RHO2351" s="1452"/>
      <c r="RHP2351" s="1452"/>
      <c r="RHQ2351" s="1452"/>
      <c r="RHR2351" s="1452"/>
      <c r="RHS2351" s="1452"/>
      <c r="RHT2351" s="1452"/>
      <c r="RHU2351" s="1452"/>
      <c r="RHV2351" s="1452"/>
      <c r="RHW2351" s="1452"/>
      <c r="RHX2351" s="1452"/>
      <c r="RHY2351" s="1452"/>
      <c r="RHZ2351" s="1452"/>
      <c r="RIA2351" s="1452"/>
      <c r="RIB2351" s="1452"/>
      <c r="RIC2351" s="1452"/>
      <c r="RID2351" s="1452"/>
      <c r="RIE2351" s="1452"/>
      <c r="RIF2351" s="1452"/>
      <c r="RIG2351" s="1452"/>
      <c r="RIH2351" s="1452"/>
      <c r="RII2351" s="1452"/>
      <c r="RIJ2351" s="1452"/>
      <c r="RIK2351" s="1452"/>
      <c r="RIL2351" s="1452"/>
      <c r="RIM2351" s="1452"/>
      <c r="RIN2351" s="1452"/>
      <c r="RIO2351" s="1452"/>
      <c r="RIP2351" s="1452"/>
      <c r="RIQ2351" s="1452"/>
      <c r="RIR2351" s="1452"/>
      <c r="RIS2351" s="1452"/>
      <c r="RIT2351" s="1452"/>
      <c r="RIU2351" s="1452"/>
      <c r="RIV2351" s="1452"/>
      <c r="RIW2351" s="1452"/>
      <c r="RIX2351" s="1452"/>
      <c r="RIY2351" s="1452"/>
      <c r="RIZ2351" s="1452"/>
      <c r="RJA2351" s="1452"/>
      <c r="RJB2351" s="1452"/>
      <c r="RJC2351" s="1452"/>
      <c r="RJD2351" s="1452"/>
      <c r="RJE2351" s="1452"/>
      <c r="RJF2351" s="1452"/>
      <c r="RJG2351" s="1452"/>
      <c r="RJH2351" s="1452"/>
      <c r="RJI2351" s="1452"/>
      <c r="RJJ2351" s="1452"/>
      <c r="RJK2351" s="1452"/>
      <c r="RJL2351" s="1452"/>
      <c r="RJM2351" s="1452"/>
      <c r="RJN2351" s="1452"/>
      <c r="RJO2351" s="1452"/>
      <c r="RJP2351" s="1452"/>
      <c r="RJQ2351" s="1452"/>
      <c r="RJR2351" s="1452"/>
      <c r="RJS2351" s="1452"/>
      <c r="RJT2351" s="1452"/>
      <c r="RJU2351" s="1452"/>
      <c r="RJV2351" s="1452"/>
      <c r="RJW2351" s="1452"/>
      <c r="RJX2351" s="1452"/>
      <c r="RJY2351" s="1452"/>
      <c r="RJZ2351" s="1452"/>
      <c r="RKA2351" s="1452"/>
      <c r="RKB2351" s="1452"/>
      <c r="RKC2351" s="1452"/>
      <c r="RKD2351" s="1452"/>
      <c r="RKE2351" s="1452"/>
      <c r="RKF2351" s="1452"/>
      <c r="RKG2351" s="1452"/>
      <c r="RKH2351" s="1452"/>
      <c r="RKI2351" s="1452"/>
      <c r="RKJ2351" s="1452"/>
      <c r="RKK2351" s="1452"/>
      <c r="RKL2351" s="1452"/>
      <c r="RKM2351" s="1452"/>
      <c r="RKN2351" s="1452"/>
      <c r="RKO2351" s="1452"/>
      <c r="RKP2351" s="1452"/>
      <c r="RKQ2351" s="1452"/>
      <c r="RKR2351" s="1452"/>
      <c r="RKS2351" s="1452"/>
      <c r="RKT2351" s="1452"/>
      <c r="RKU2351" s="1452"/>
      <c r="RKV2351" s="1452"/>
      <c r="RKW2351" s="1452"/>
      <c r="RKX2351" s="1452"/>
      <c r="RKY2351" s="1452"/>
      <c r="RKZ2351" s="1452"/>
      <c r="RLA2351" s="1452"/>
      <c r="RLB2351" s="1452"/>
      <c r="RLC2351" s="1452"/>
      <c r="RLD2351" s="1452"/>
      <c r="RLE2351" s="1452"/>
      <c r="RLF2351" s="1452"/>
      <c r="RLG2351" s="1452"/>
      <c r="RLH2351" s="1452"/>
      <c r="RLI2351" s="1452"/>
      <c r="RLJ2351" s="1452"/>
      <c r="RLK2351" s="1452"/>
      <c r="RLL2351" s="1452"/>
      <c r="RLM2351" s="1452"/>
      <c r="RLN2351" s="1452"/>
      <c r="RLO2351" s="1452"/>
      <c r="RLP2351" s="1452"/>
      <c r="RLQ2351" s="1452"/>
      <c r="RLR2351" s="1452"/>
      <c r="RLS2351" s="1452"/>
      <c r="RLT2351" s="1452"/>
      <c r="RLU2351" s="1452"/>
      <c r="RLV2351" s="1452"/>
      <c r="RLW2351" s="1452"/>
      <c r="RLX2351" s="1452"/>
      <c r="RLY2351" s="1452"/>
      <c r="RLZ2351" s="1452"/>
      <c r="RMA2351" s="1452"/>
      <c r="RMB2351" s="1452"/>
      <c r="RMC2351" s="1452"/>
      <c r="RMD2351" s="1452"/>
      <c r="RME2351" s="1452"/>
      <c r="RMF2351" s="1452"/>
      <c r="RMG2351" s="1452"/>
      <c r="RMH2351" s="1452"/>
      <c r="RMI2351" s="1452"/>
      <c r="RMJ2351" s="1452"/>
      <c r="RMK2351" s="1452"/>
      <c r="RML2351" s="1452"/>
      <c r="RMM2351" s="1452"/>
      <c r="RMN2351" s="1452"/>
      <c r="RMO2351" s="1452"/>
      <c r="RMP2351" s="1452"/>
      <c r="RMQ2351" s="1452"/>
      <c r="RMR2351" s="1452"/>
      <c r="RMS2351" s="1452"/>
      <c r="RMT2351" s="1452"/>
      <c r="RMU2351" s="1452"/>
      <c r="RMV2351" s="1452"/>
      <c r="RMW2351" s="1452"/>
      <c r="RMX2351" s="1452"/>
      <c r="RMY2351" s="1452"/>
      <c r="RMZ2351" s="1452"/>
      <c r="RNA2351" s="1452"/>
      <c r="RNB2351" s="1452"/>
      <c r="RNC2351" s="1452"/>
      <c r="RND2351" s="1452"/>
      <c r="RNE2351" s="1452"/>
      <c r="RNF2351" s="1452"/>
      <c r="RNG2351" s="1452"/>
      <c r="RNH2351" s="1452"/>
      <c r="RNI2351" s="1452"/>
      <c r="RNJ2351" s="1452"/>
      <c r="RNK2351" s="1452"/>
      <c r="RNL2351" s="1452"/>
      <c r="RNM2351" s="1452"/>
      <c r="RNN2351" s="1452"/>
      <c r="RNO2351" s="1452"/>
      <c r="RNP2351" s="1452"/>
      <c r="RNQ2351" s="1452"/>
      <c r="RNR2351" s="1452"/>
      <c r="RNS2351" s="1452"/>
      <c r="RNT2351" s="1452"/>
      <c r="RNU2351" s="1452"/>
      <c r="RNV2351" s="1452"/>
      <c r="RNW2351" s="1452"/>
      <c r="RNX2351" s="1452"/>
      <c r="RNY2351" s="1452"/>
      <c r="RNZ2351" s="1452"/>
      <c r="ROA2351" s="1452"/>
      <c r="ROB2351" s="1452"/>
      <c r="ROC2351" s="1452"/>
      <c r="ROD2351" s="1452"/>
      <c r="ROE2351" s="1452"/>
      <c r="ROF2351" s="1452"/>
      <c r="ROG2351" s="1452"/>
      <c r="ROH2351" s="1452"/>
      <c r="ROI2351" s="1452"/>
      <c r="ROJ2351" s="1452"/>
      <c r="ROK2351" s="1452"/>
      <c r="ROL2351" s="1452"/>
      <c r="ROM2351" s="1452"/>
      <c r="RON2351" s="1452"/>
      <c r="ROO2351" s="1452"/>
      <c r="ROP2351" s="1452"/>
      <c r="ROQ2351" s="1452"/>
      <c r="ROR2351" s="1452"/>
      <c r="ROS2351" s="1452"/>
      <c r="ROT2351" s="1452"/>
      <c r="ROU2351" s="1452"/>
      <c r="ROV2351" s="1452"/>
      <c r="ROW2351" s="1452"/>
      <c r="ROX2351" s="1452"/>
      <c r="ROY2351" s="1452"/>
      <c r="ROZ2351" s="1452"/>
      <c r="RPA2351" s="1452"/>
      <c r="RPB2351" s="1452"/>
      <c r="RPC2351" s="1452"/>
      <c r="RPD2351" s="1452"/>
      <c r="RPE2351" s="1452"/>
      <c r="RPF2351" s="1452"/>
      <c r="RPG2351" s="1452"/>
      <c r="RPH2351" s="1452"/>
      <c r="RPI2351" s="1452"/>
      <c r="RPJ2351" s="1452"/>
      <c r="RPK2351" s="1452"/>
      <c r="RPL2351" s="1452"/>
      <c r="RPM2351" s="1452"/>
      <c r="RPN2351" s="1452"/>
      <c r="RPO2351" s="1452"/>
      <c r="RPP2351" s="1452"/>
      <c r="RPQ2351" s="1452"/>
      <c r="RPR2351" s="1452"/>
      <c r="RPS2351" s="1452"/>
      <c r="RPT2351" s="1452"/>
      <c r="RPU2351" s="1452"/>
      <c r="RPV2351" s="1452"/>
      <c r="RPW2351" s="1452"/>
      <c r="RPX2351" s="1452"/>
      <c r="RPY2351" s="1452"/>
      <c r="RPZ2351" s="1452"/>
      <c r="RQA2351" s="1452"/>
      <c r="RQB2351" s="1452"/>
      <c r="RQC2351" s="1452"/>
      <c r="RQD2351" s="1452"/>
      <c r="RQE2351" s="1452"/>
      <c r="RQF2351" s="1452"/>
      <c r="RQG2351" s="1452"/>
      <c r="RQH2351" s="1452"/>
      <c r="RQI2351" s="1452"/>
      <c r="RQJ2351" s="1452"/>
      <c r="RQK2351" s="1452"/>
      <c r="RQL2351" s="1452"/>
      <c r="RQM2351" s="1452"/>
      <c r="RQN2351" s="1452"/>
      <c r="RQO2351" s="1452"/>
      <c r="RQP2351" s="1452"/>
      <c r="RQQ2351" s="1452"/>
      <c r="RQR2351" s="1452"/>
      <c r="RQS2351" s="1452"/>
      <c r="RQT2351" s="1452"/>
      <c r="RQU2351" s="1452"/>
      <c r="RQV2351" s="1452"/>
      <c r="RQW2351" s="1452"/>
      <c r="RQX2351" s="1452"/>
      <c r="RQY2351" s="1452"/>
      <c r="RQZ2351" s="1452"/>
      <c r="RRA2351" s="1452"/>
      <c r="RRB2351" s="1452"/>
      <c r="RRC2351" s="1452"/>
      <c r="RRD2351" s="1452"/>
      <c r="RRE2351" s="1452"/>
      <c r="RRF2351" s="1452"/>
      <c r="RRG2351" s="1452"/>
      <c r="RRH2351" s="1452"/>
      <c r="RRI2351" s="1452"/>
      <c r="RRJ2351" s="1452"/>
      <c r="RRK2351" s="1452"/>
      <c r="RRL2351" s="1452"/>
      <c r="RRM2351" s="1452"/>
      <c r="RRN2351" s="1452"/>
      <c r="RRO2351" s="1452"/>
      <c r="RRP2351" s="1452"/>
      <c r="RRQ2351" s="1452"/>
      <c r="RRR2351" s="1452"/>
      <c r="RRS2351" s="1452"/>
      <c r="RRT2351" s="1452"/>
      <c r="RRU2351" s="1452"/>
      <c r="RRV2351" s="1452"/>
      <c r="RRW2351" s="1452"/>
      <c r="RRX2351" s="1452"/>
      <c r="RRY2351" s="1452"/>
      <c r="RRZ2351" s="1452"/>
      <c r="RSA2351" s="1452"/>
      <c r="RSB2351" s="1452"/>
      <c r="RSC2351" s="1452"/>
      <c r="RSD2351" s="1452"/>
      <c r="RSE2351" s="1452"/>
      <c r="RSF2351" s="1452"/>
      <c r="RSG2351" s="1452"/>
      <c r="RSH2351" s="1452"/>
      <c r="RSI2351" s="1452"/>
      <c r="RSJ2351" s="1452"/>
      <c r="RSK2351" s="1452"/>
      <c r="RSL2351" s="1452"/>
      <c r="RSM2351" s="1452"/>
      <c r="RSN2351" s="1452"/>
      <c r="RSO2351" s="1452"/>
      <c r="RSP2351" s="1452"/>
      <c r="RSQ2351" s="1452"/>
      <c r="RSR2351" s="1452"/>
      <c r="RSS2351" s="1452"/>
      <c r="RST2351" s="1452"/>
      <c r="RSU2351" s="1452"/>
      <c r="RSV2351" s="1452"/>
      <c r="RSW2351" s="1452"/>
      <c r="RSX2351" s="1452"/>
      <c r="RSY2351" s="1452"/>
      <c r="RSZ2351" s="1452"/>
      <c r="RTA2351" s="1452"/>
      <c r="RTB2351" s="1452"/>
      <c r="RTC2351" s="1452"/>
      <c r="RTD2351" s="1452"/>
      <c r="RTE2351" s="1452"/>
      <c r="RTF2351" s="1452"/>
      <c r="RTG2351" s="1452"/>
      <c r="RTH2351" s="1452"/>
      <c r="RTI2351" s="1452"/>
      <c r="RTJ2351" s="1452"/>
      <c r="RTK2351" s="1452"/>
      <c r="RTL2351" s="1452"/>
      <c r="RTM2351" s="1452"/>
      <c r="RTN2351" s="1452"/>
      <c r="RTO2351" s="1452"/>
      <c r="RTP2351" s="1452"/>
      <c r="RTQ2351" s="1452"/>
      <c r="RTR2351" s="1452"/>
      <c r="RTS2351" s="1452"/>
      <c r="RTT2351" s="1452"/>
      <c r="RTU2351" s="1452"/>
      <c r="RTV2351" s="1452"/>
      <c r="RTW2351" s="1452"/>
      <c r="RTX2351" s="1452"/>
      <c r="RTY2351" s="1452"/>
      <c r="RTZ2351" s="1452"/>
      <c r="RUA2351" s="1452"/>
      <c r="RUB2351" s="1452"/>
      <c r="RUC2351" s="1452"/>
      <c r="RUD2351" s="1452"/>
      <c r="RUE2351" s="1452"/>
      <c r="RUF2351" s="1452"/>
      <c r="RUG2351" s="1452"/>
      <c r="RUH2351" s="1452"/>
      <c r="RUI2351" s="1452"/>
      <c r="RUJ2351" s="1452"/>
      <c r="RUK2351" s="1452"/>
      <c r="RUL2351" s="1452"/>
      <c r="RUM2351" s="1452"/>
      <c r="RUN2351" s="1452"/>
      <c r="RUO2351" s="1452"/>
      <c r="RUP2351" s="1452"/>
      <c r="RUQ2351" s="1452"/>
      <c r="RUR2351" s="1452"/>
      <c r="RUS2351" s="1452"/>
      <c r="RUT2351" s="1452"/>
      <c r="RUU2351" s="1452"/>
      <c r="RUV2351" s="1452"/>
      <c r="RUW2351" s="1452"/>
      <c r="RUX2351" s="1452"/>
      <c r="RUY2351" s="1452"/>
      <c r="RUZ2351" s="1452"/>
      <c r="RVA2351" s="1452"/>
      <c r="RVB2351" s="1452"/>
      <c r="RVC2351" s="1452"/>
      <c r="RVD2351" s="1452"/>
      <c r="RVE2351" s="1452"/>
      <c r="RVF2351" s="1452"/>
      <c r="RVG2351" s="1452"/>
      <c r="RVH2351" s="1452"/>
      <c r="RVI2351" s="1452"/>
      <c r="RVJ2351" s="1452"/>
      <c r="RVK2351" s="1452"/>
      <c r="RVL2351" s="1452"/>
      <c r="RVM2351" s="1452"/>
      <c r="RVN2351" s="1452"/>
      <c r="RVO2351" s="1452"/>
      <c r="RVP2351" s="1452"/>
      <c r="RVQ2351" s="1452"/>
      <c r="RVR2351" s="1452"/>
      <c r="RVS2351" s="1452"/>
      <c r="RVT2351" s="1452"/>
      <c r="RVU2351" s="1452"/>
      <c r="RVV2351" s="1452"/>
      <c r="RVW2351" s="1452"/>
      <c r="RVX2351" s="1452"/>
      <c r="RVY2351" s="1452"/>
      <c r="RVZ2351" s="1452"/>
      <c r="RWA2351" s="1452"/>
      <c r="RWB2351" s="1452"/>
      <c r="RWC2351" s="1452"/>
      <c r="RWD2351" s="1452"/>
      <c r="RWE2351" s="1452"/>
      <c r="RWF2351" s="1452"/>
      <c r="RWG2351" s="1452"/>
      <c r="RWH2351" s="1452"/>
      <c r="RWI2351" s="1452"/>
      <c r="RWJ2351" s="1452"/>
      <c r="RWK2351" s="1452"/>
      <c r="RWL2351" s="1452"/>
      <c r="RWM2351" s="1452"/>
      <c r="RWN2351" s="1452"/>
      <c r="RWO2351" s="1452"/>
      <c r="RWP2351" s="1452"/>
      <c r="RWQ2351" s="1452"/>
      <c r="RWR2351" s="1452"/>
      <c r="RWS2351" s="1452"/>
      <c r="RWT2351" s="1452"/>
      <c r="RWU2351" s="1452"/>
      <c r="RWV2351" s="1452"/>
      <c r="RWW2351" s="1452"/>
      <c r="RWX2351" s="1452"/>
      <c r="RWY2351" s="1452"/>
      <c r="RWZ2351" s="1452"/>
      <c r="RXA2351" s="1452"/>
      <c r="RXB2351" s="1452"/>
      <c r="RXC2351" s="1452"/>
      <c r="RXD2351" s="1452"/>
      <c r="RXE2351" s="1452"/>
      <c r="RXF2351" s="1452"/>
      <c r="RXG2351" s="1452"/>
      <c r="RXH2351" s="1452"/>
      <c r="RXI2351" s="1452"/>
      <c r="RXJ2351" s="1452"/>
      <c r="RXK2351" s="1452"/>
      <c r="RXL2351" s="1452"/>
      <c r="RXM2351" s="1452"/>
      <c r="RXN2351" s="1452"/>
      <c r="RXO2351" s="1452"/>
      <c r="RXP2351" s="1452"/>
      <c r="RXQ2351" s="1452"/>
      <c r="RXR2351" s="1452"/>
      <c r="RXS2351" s="1452"/>
      <c r="RXT2351" s="1452"/>
      <c r="RXU2351" s="1452"/>
      <c r="RXV2351" s="1452"/>
      <c r="RXW2351" s="1452"/>
      <c r="RXX2351" s="1452"/>
      <c r="RXY2351" s="1452"/>
      <c r="RXZ2351" s="1452"/>
      <c r="RYA2351" s="1452"/>
      <c r="RYB2351" s="1452"/>
      <c r="RYC2351" s="1452"/>
      <c r="RYD2351" s="1452"/>
      <c r="RYE2351" s="1452"/>
      <c r="RYF2351" s="1452"/>
      <c r="RYG2351" s="1452"/>
      <c r="RYH2351" s="1452"/>
      <c r="RYI2351" s="1452"/>
      <c r="RYJ2351" s="1452"/>
      <c r="RYK2351" s="1452"/>
      <c r="RYL2351" s="1452"/>
      <c r="RYM2351" s="1452"/>
      <c r="RYN2351" s="1452"/>
      <c r="RYO2351" s="1452"/>
      <c r="RYP2351" s="1452"/>
      <c r="RYQ2351" s="1452"/>
      <c r="RYR2351" s="1452"/>
      <c r="RYS2351" s="1452"/>
      <c r="RYT2351" s="1452"/>
      <c r="RYU2351" s="1452"/>
      <c r="RYV2351" s="1452"/>
      <c r="RYW2351" s="1452"/>
      <c r="RYX2351" s="1452"/>
      <c r="RYY2351" s="1452"/>
      <c r="RYZ2351" s="1452"/>
      <c r="RZA2351" s="1452"/>
      <c r="RZB2351" s="1452"/>
      <c r="RZC2351" s="1452"/>
      <c r="RZD2351" s="1452"/>
      <c r="RZE2351" s="1452"/>
      <c r="RZF2351" s="1452"/>
      <c r="RZG2351" s="1452"/>
      <c r="RZH2351" s="1452"/>
      <c r="RZI2351" s="1452"/>
      <c r="RZJ2351" s="1452"/>
      <c r="RZK2351" s="1452"/>
      <c r="RZL2351" s="1452"/>
      <c r="RZM2351" s="1452"/>
      <c r="RZN2351" s="1452"/>
      <c r="RZO2351" s="1452"/>
      <c r="RZP2351" s="1452"/>
      <c r="RZQ2351" s="1452"/>
      <c r="RZR2351" s="1452"/>
      <c r="RZS2351" s="1452"/>
      <c r="RZT2351" s="1452"/>
      <c r="RZU2351" s="1452"/>
      <c r="RZV2351" s="1452"/>
      <c r="RZW2351" s="1452"/>
      <c r="RZX2351" s="1452"/>
      <c r="RZY2351" s="1452"/>
      <c r="RZZ2351" s="1452"/>
      <c r="SAA2351" s="1452"/>
      <c r="SAB2351" s="1452"/>
      <c r="SAC2351" s="1452"/>
      <c r="SAD2351" s="1452"/>
      <c r="SAE2351" s="1452"/>
      <c r="SAF2351" s="1452"/>
      <c r="SAG2351" s="1452"/>
      <c r="SAH2351" s="1452"/>
      <c r="SAI2351" s="1452"/>
      <c r="SAJ2351" s="1452"/>
      <c r="SAK2351" s="1452"/>
      <c r="SAL2351" s="1452"/>
      <c r="SAM2351" s="1452"/>
      <c r="SAN2351" s="1452"/>
      <c r="SAO2351" s="1452"/>
      <c r="SAP2351" s="1452"/>
      <c r="SAQ2351" s="1452"/>
      <c r="SAR2351" s="1452"/>
      <c r="SAS2351" s="1452"/>
      <c r="SAT2351" s="1452"/>
      <c r="SAU2351" s="1452"/>
      <c r="SAV2351" s="1452"/>
      <c r="SAW2351" s="1452"/>
      <c r="SAX2351" s="1452"/>
      <c r="SAY2351" s="1452"/>
      <c r="SAZ2351" s="1452"/>
      <c r="SBA2351" s="1452"/>
      <c r="SBB2351" s="1452"/>
      <c r="SBC2351" s="1452"/>
      <c r="SBD2351" s="1452"/>
      <c r="SBE2351" s="1452"/>
      <c r="SBF2351" s="1452"/>
      <c r="SBG2351" s="1452"/>
      <c r="SBH2351" s="1452"/>
      <c r="SBI2351" s="1452"/>
      <c r="SBJ2351" s="1452"/>
      <c r="SBK2351" s="1452"/>
      <c r="SBL2351" s="1452"/>
      <c r="SBM2351" s="1452"/>
      <c r="SBN2351" s="1452"/>
      <c r="SBO2351" s="1452"/>
      <c r="SBP2351" s="1452"/>
      <c r="SBQ2351" s="1452"/>
      <c r="SBR2351" s="1452"/>
      <c r="SBS2351" s="1452"/>
      <c r="SBT2351" s="1452"/>
      <c r="SBU2351" s="1452"/>
      <c r="SBV2351" s="1452"/>
      <c r="SBW2351" s="1452"/>
      <c r="SBX2351" s="1452"/>
      <c r="SBY2351" s="1452"/>
      <c r="SBZ2351" s="1452"/>
      <c r="SCA2351" s="1452"/>
      <c r="SCB2351" s="1452"/>
      <c r="SCC2351" s="1452"/>
      <c r="SCD2351" s="1452"/>
      <c r="SCE2351" s="1452"/>
      <c r="SCF2351" s="1452"/>
      <c r="SCG2351" s="1452"/>
      <c r="SCH2351" s="1452"/>
      <c r="SCI2351" s="1452"/>
      <c r="SCJ2351" s="1452"/>
      <c r="SCK2351" s="1452"/>
      <c r="SCL2351" s="1452"/>
      <c r="SCM2351" s="1452"/>
      <c r="SCN2351" s="1452"/>
      <c r="SCO2351" s="1452"/>
      <c r="SCP2351" s="1452"/>
      <c r="SCQ2351" s="1452"/>
      <c r="SCR2351" s="1452"/>
      <c r="SCS2351" s="1452"/>
      <c r="SCT2351" s="1452"/>
      <c r="SCU2351" s="1452"/>
      <c r="SCV2351" s="1452"/>
      <c r="SCW2351" s="1452"/>
      <c r="SCX2351" s="1452"/>
      <c r="SCY2351" s="1452"/>
      <c r="SCZ2351" s="1452"/>
      <c r="SDA2351" s="1452"/>
      <c r="SDB2351" s="1452"/>
      <c r="SDC2351" s="1452"/>
      <c r="SDD2351" s="1452"/>
      <c r="SDE2351" s="1452"/>
      <c r="SDF2351" s="1452"/>
      <c r="SDG2351" s="1452"/>
      <c r="SDH2351" s="1452"/>
      <c r="SDI2351" s="1452"/>
      <c r="SDJ2351" s="1452"/>
      <c r="SDK2351" s="1452"/>
      <c r="SDL2351" s="1452"/>
      <c r="SDM2351" s="1452"/>
      <c r="SDN2351" s="1452"/>
      <c r="SDO2351" s="1452"/>
      <c r="SDP2351" s="1452"/>
      <c r="SDQ2351" s="1452"/>
      <c r="SDR2351" s="1452"/>
      <c r="SDS2351" s="1452"/>
      <c r="SDT2351" s="1452"/>
      <c r="SDU2351" s="1452"/>
      <c r="SDV2351" s="1452"/>
      <c r="SDW2351" s="1452"/>
      <c r="SDX2351" s="1452"/>
      <c r="SDY2351" s="1452"/>
      <c r="SDZ2351" s="1452"/>
      <c r="SEA2351" s="1452"/>
      <c r="SEB2351" s="1452"/>
      <c r="SEC2351" s="1452"/>
      <c r="SED2351" s="1452"/>
      <c r="SEE2351" s="1452"/>
      <c r="SEF2351" s="1452"/>
      <c r="SEG2351" s="1452"/>
      <c r="SEH2351" s="1452"/>
      <c r="SEI2351" s="1452"/>
      <c r="SEJ2351" s="1452"/>
      <c r="SEK2351" s="1452"/>
      <c r="SEL2351" s="1452"/>
      <c r="SEM2351" s="1452"/>
      <c r="SEN2351" s="1452"/>
      <c r="SEO2351" s="1452"/>
      <c r="SEP2351" s="1452"/>
      <c r="SEQ2351" s="1452"/>
      <c r="SER2351" s="1452"/>
      <c r="SES2351" s="1452"/>
      <c r="SET2351" s="1452"/>
      <c r="SEU2351" s="1452"/>
      <c r="SEV2351" s="1452"/>
      <c r="SEW2351" s="1452"/>
      <c r="SEX2351" s="1452"/>
      <c r="SEY2351" s="1452"/>
      <c r="SEZ2351" s="1452"/>
      <c r="SFA2351" s="1452"/>
      <c r="SFB2351" s="1452"/>
      <c r="SFC2351" s="1452"/>
      <c r="SFD2351" s="1452"/>
      <c r="SFE2351" s="1452"/>
      <c r="SFF2351" s="1452"/>
      <c r="SFG2351" s="1452"/>
      <c r="SFH2351" s="1452"/>
      <c r="SFI2351" s="1452"/>
      <c r="SFJ2351" s="1452"/>
      <c r="SFK2351" s="1452"/>
      <c r="SFL2351" s="1452"/>
      <c r="SFM2351" s="1452"/>
      <c r="SFN2351" s="1452"/>
      <c r="SFO2351" s="1452"/>
      <c r="SFP2351" s="1452"/>
      <c r="SFQ2351" s="1452"/>
      <c r="SFR2351" s="1452"/>
      <c r="SFS2351" s="1452"/>
      <c r="SFT2351" s="1452"/>
      <c r="SFU2351" s="1452"/>
      <c r="SFV2351" s="1452"/>
      <c r="SFW2351" s="1452"/>
      <c r="SFX2351" s="1452"/>
      <c r="SFY2351" s="1452"/>
      <c r="SFZ2351" s="1452"/>
      <c r="SGA2351" s="1452"/>
      <c r="SGB2351" s="1452"/>
      <c r="SGC2351" s="1452"/>
      <c r="SGD2351" s="1452"/>
      <c r="SGE2351" s="1452"/>
      <c r="SGF2351" s="1452"/>
      <c r="SGG2351" s="1452"/>
      <c r="SGH2351" s="1452"/>
      <c r="SGI2351" s="1452"/>
      <c r="SGJ2351" s="1452"/>
      <c r="SGK2351" s="1452"/>
      <c r="SGL2351" s="1452"/>
      <c r="SGM2351" s="1452"/>
      <c r="SGN2351" s="1452"/>
      <c r="SGO2351" s="1452"/>
      <c r="SGP2351" s="1452"/>
      <c r="SGQ2351" s="1452"/>
      <c r="SGR2351" s="1452"/>
      <c r="SGS2351" s="1452"/>
      <c r="SGT2351" s="1452"/>
      <c r="SGU2351" s="1452"/>
      <c r="SGV2351" s="1452"/>
      <c r="SGW2351" s="1452"/>
      <c r="SGX2351" s="1452"/>
      <c r="SGY2351" s="1452"/>
      <c r="SGZ2351" s="1452"/>
      <c r="SHA2351" s="1452"/>
      <c r="SHB2351" s="1452"/>
      <c r="SHC2351" s="1452"/>
      <c r="SHD2351" s="1452"/>
      <c r="SHE2351" s="1452"/>
      <c r="SHF2351" s="1452"/>
      <c r="SHG2351" s="1452"/>
      <c r="SHH2351" s="1452"/>
      <c r="SHI2351" s="1452"/>
      <c r="SHJ2351" s="1452"/>
      <c r="SHK2351" s="1452"/>
      <c r="SHL2351" s="1452"/>
      <c r="SHM2351" s="1452"/>
      <c r="SHN2351" s="1452"/>
      <c r="SHO2351" s="1452"/>
      <c r="SHP2351" s="1452"/>
      <c r="SHQ2351" s="1452"/>
      <c r="SHR2351" s="1452"/>
      <c r="SHS2351" s="1452"/>
      <c r="SHT2351" s="1452"/>
      <c r="SHU2351" s="1452"/>
      <c r="SHV2351" s="1452"/>
      <c r="SHW2351" s="1452"/>
      <c r="SHX2351" s="1452"/>
      <c r="SHY2351" s="1452"/>
      <c r="SHZ2351" s="1452"/>
      <c r="SIA2351" s="1452"/>
      <c r="SIB2351" s="1452"/>
      <c r="SIC2351" s="1452"/>
      <c r="SID2351" s="1452"/>
      <c r="SIE2351" s="1452"/>
      <c r="SIF2351" s="1452"/>
      <c r="SIG2351" s="1452"/>
      <c r="SIH2351" s="1452"/>
      <c r="SII2351" s="1452"/>
      <c r="SIJ2351" s="1452"/>
      <c r="SIK2351" s="1452"/>
      <c r="SIL2351" s="1452"/>
      <c r="SIM2351" s="1452"/>
      <c r="SIN2351" s="1452"/>
      <c r="SIO2351" s="1452"/>
      <c r="SIP2351" s="1452"/>
      <c r="SIQ2351" s="1452"/>
      <c r="SIR2351" s="1452"/>
      <c r="SIS2351" s="1452"/>
      <c r="SIT2351" s="1452"/>
      <c r="SIU2351" s="1452"/>
      <c r="SIV2351" s="1452"/>
      <c r="SIW2351" s="1452"/>
      <c r="SIX2351" s="1452"/>
      <c r="SIY2351" s="1452"/>
      <c r="SIZ2351" s="1452"/>
      <c r="SJA2351" s="1452"/>
      <c r="SJB2351" s="1452"/>
      <c r="SJC2351" s="1452"/>
      <c r="SJD2351" s="1452"/>
      <c r="SJE2351" s="1452"/>
      <c r="SJF2351" s="1452"/>
      <c r="SJG2351" s="1452"/>
      <c r="SJH2351" s="1452"/>
      <c r="SJI2351" s="1452"/>
      <c r="SJJ2351" s="1452"/>
      <c r="SJK2351" s="1452"/>
      <c r="SJL2351" s="1452"/>
      <c r="SJM2351" s="1452"/>
      <c r="SJN2351" s="1452"/>
      <c r="SJO2351" s="1452"/>
      <c r="SJP2351" s="1452"/>
      <c r="SJQ2351" s="1452"/>
      <c r="SJR2351" s="1452"/>
      <c r="SJS2351" s="1452"/>
      <c r="SJT2351" s="1452"/>
      <c r="SJU2351" s="1452"/>
      <c r="SJV2351" s="1452"/>
      <c r="SJW2351" s="1452"/>
      <c r="SJX2351" s="1452"/>
      <c r="SJY2351" s="1452"/>
      <c r="SJZ2351" s="1452"/>
      <c r="SKA2351" s="1452"/>
      <c r="SKB2351" s="1452"/>
      <c r="SKC2351" s="1452"/>
      <c r="SKD2351" s="1452"/>
      <c r="SKE2351" s="1452"/>
      <c r="SKF2351" s="1452"/>
      <c r="SKG2351" s="1452"/>
      <c r="SKH2351" s="1452"/>
      <c r="SKI2351" s="1452"/>
      <c r="SKJ2351" s="1452"/>
      <c r="SKK2351" s="1452"/>
      <c r="SKL2351" s="1452"/>
      <c r="SKM2351" s="1452"/>
      <c r="SKN2351" s="1452"/>
      <c r="SKO2351" s="1452"/>
      <c r="SKP2351" s="1452"/>
      <c r="SKQ2351" s="1452"/>
      <c r="SKR2351" s="1452"/>
      <c r="SKS2351" s="1452"/>
      <c r="SKT2351" s="1452"/>
      <c r="SKU2351" s="1452"/>
      <c r="SKV2351" s="1452"/>
      <c r="SKW2351" s="1452"/>
      <c r="SKX2351" s="1452"/>
      <c r="SKY2351" s="1452"/>
      <c r="SKZ2351" s="1452"/>
      <c r="SLA2351" s="1452"/>
      <c r="SLB2351" s="1452"/>
      <c r="SLC2351" s="1452"/>
      <c r="SLD2351" s="1452"/>
      <c r="SLE2351" s="1452"/>
      <c r="SLF2351" s="1452"/>
      <c r="SLG2351" s="1452"/>
      <c r="SLH2351" s="1452"/>
      <c r="SLI2351" s="1452"/>
      <c r="SLJ2351" s="1452"/>
      <c r="SLK2351" s="1452"/>
      <c r="SLL2351" s="1452"/>
      <c r="SLM2351" s="1452"/>
      <c r="SLN2351" s="1452"/>
      <c r="SLO2351" s="1452"/>
      <c r="SLP2351" s="1452"/>
      <c r="SLQ2351" s="1452"/>
      <c r="SLR2351" s="1452"/>
      <c r="SLS2351" s="1452"/>
      <c r="SLT2351" s="1452"/>
      <c r="SLU2351" s="1452"/>
      <c r="SLV2351" s="1452"/>
      <c r="SLW2351" s="1452"/>
      <c r="SLX2351" s="1452"/>
      <c r="SLY2351" s="1452"/>
      <c r="SLZ2351" s="1452"/>
      <c r="SMA2351" s="1452"/>
      <c r="SMB2351" s="1452"/>
      <c r="SMC2351" s="1452"/>
      <c r="SMD2351" s="1452"/>
      <c r="SME2351" s="1452"/>
      <c r="SMF2351" s="1452"/>
      <c r="SMG2351" s="1452"/>
      <c r="SMH2351" s="1452"/>
      <c r="SMI2351" s="1452"/>
      <c r="SMJ2351" s="1452"/>
      <c r="SMK2351" s="1452"/>
      <c r="SML2351" s="1452"/>
      <c r="SMM2351" s="1452"/>
      <c r="SMN2351" s="1452"/>
      <c r="SMO2351" s="1452"/>
      <c r="SMP2351" s="1452"/>
      <c r="SMQ2351" s="1452"/>
      <c r="SMR2351" s="1452"/>
      <c r="SMS2351" s="1452"/>
      <c r="SMT2351" s="1452"/>
      <c r="SMU2351" s="1452"/>
      <c r="SMV2351" s="1452"/>
      <c r="SMW2351" s="1452"/>
      <c r="SMX2351" s="1452"/>
      <c r="SMY2351" s="1452"/>
      <c r="SMZ2351" s="1452"/>
      <c r="SNA2351" s="1452"/>
      <c r="SNB2351" s="1452"/>
      <c r="SNC2351" s="1452"/>
      <c r="SND2351" s="1452"/>
      <c r="SNE2351" s="1452"/>
      <c r="SNF2351" s="1452"/>
      <c r="SNG2351" s="1452"/>
      <c r="SNH2351" s="1452"/>
      <c r="SNI2351" s="1452"/>
      <c r="SNJ2351" s="1452"/>
      <c r="SNK2351" s="1452"/>
      <c r="SNL2351" s="1452"/>
      <c r="SNM2351" s="1452"/>
      <c r="SNN2351" s="1452"/>
      <c r="SNO2351" s="1452"/>
      <c r="SNP2351" s="1452"/>
      <c r="SNQ2351" s="1452"/>
      <c r="SNR2351" s="1452"/>
      <c r="SNS2351" s="1452"/>
      <c r="SNT2351" s="1452"/>
      <c r="SNU2351" s="1452"/>
      <c r="SNV2351" s="1452"/>
      <c r="SNW2351" s="1452"/>
      <c r="SNX2351" s="1452"/>
      <c r="SNY2351" s="1452"/>
      <c r="SNZ2351" s="1452"/>
      <c r="SOA2351" s="1452"/>
      <c r="SOB2351" s="1452"/>
      <c r="SOC2351" s="1452"/>
      <c r="SOD2351" s="1452"/>
      <c r="SOE2351" s="1452"/>
      <c r="SOF2351" s="1452"/>
      <c r="SOG2351" s="1452"/>
      <c r="SOH2351" s="1452"/>
      <c r="SOI2351" s="1452"/>
      <c r="SOJ2351" s="1452"/>
      <c r="SOK2351" s="1452"/>
      <c r="SOL2351" s="1452"/>
      <c r="SOM2351" s="1452"/>
      <c r="SON2351" s="1452"/>
      <c r="SOO2351" s="1452"/>
      <c r="SOP2351" s="1452"/>
      <c r="SOQ2351" s="1452"/>
      <c r="SOR2351" s="1452"/>
      <c r="SOS2351" s="1452"/>
      <c r="SOT2351" s="1452"/>
      <c r="SOU2351" s="1452"/>
      <c r="SOV2351" s="1452"/>
      <c r="SOW2351" s="1452"/>
      <c r="SOX2351" s="1452"/>
      <c r="SOY2351" s="1452"/>
      <c r="SOZ2351" s="1452"/>
      <c r="SPA2351" s="1452"/>
      <c r="SPB2351" s="1452"/>
      <c r="SPC2351" s="1452"/>
      <c r="SPD2351" s="1452"/>
      <c r="SPE2351" s="1452"/>
      <c r="SPF2351" s="1452"/>
      <c r="SPG2351" s="1452"/>
      <c r="SPH2351" s="1452"/>
      <c r="SPI2351" s="1452"/>
      <c r="SPJ2351" s="1452"/>
      <c r="SPK2351" s="1452"/>
      <c r="SPL2351" s="1452"/>
      <c r="SPM2351" s="1452"/>
      <c r="SPN2351" s="1452"/>
      <c r="SPO2351" s="1452"/>
      <c r="SPP2351" s="1452"/>
      <c r="SPQ2351" s="1452"/>
      <c r="SPR2351" s="1452"/>
      <c r="SPS2351" s="1452"/>
      <c r="SPT2351" s="1452"/>
      <c r="SPU2351" s="1452"/>
      <c r="SPV2351" s="1452"/>
      <c r="SPW2351" s="1452"/>
      <c r="SPX2351" s="1452"/>
      <c r="SPY2351" s="1452"/>
      <c r="SPZ2351" s="1452"/>
      <c r="SQA2351" s="1452"/>
      <c r="SQB2351" s="1452"/>
      <c r="SQC2351" s="1452"/>
      <c r="SQD2351" s="1452"/>
      <c r="SQE2351" s="1452"/>
      <c r="SQF2351" s="1452"/>
      <c r="SQG2351" s="1452"/>
      <c r="SQH2351" s="1452"/>
      <c r="SQI2351" s="1452"/>
      <c r="SQJ2351" s="1452"/>
      <c r="SQK2351" s="1452"/>
      <c r="SQL2351" s="1452"/>
      <c r="SQM2351" s="1452"/>
      <c r="SQN2351" s="1452"/>
      <c r="SQO2351" s="1452"/>
      <c r="SQP2351" s="1452"/>
      <c r="SQQ2351" s="1452"/>
      <c r="SQR2351" s="1452"/>
      <c r="SQS2351" s="1452"/>
      <c r="SQT2351" s="1452"/>
      <c r="SQU2351" s="1452"/>
      <c r="SQV2351" s="1452"/>
      <c r="SQW2351" s="1452"/>
      <c r="SQX2351" s="1452"/>
      <c r="SQY2351" s="1452"/>
      <c r="SQZ2351" s="1452"/>
      <c r="SRA2351" s="1452"/>
      <c r="SRB2351" s="1452"/>
      <c r="SRC2351" s="1452"/>
      <c r="SRD2351" s="1452"/>
      <c r="SRE2351" s="1452"/>
      <c r="SRF2351" s="1452"/>
      <c r="SRG2351" s="1452"/>
      <c r="SRH2351" s="1452"/>
      <c r="SRI2351" s="1452"/>
      <c r="SRJ2351" s="1452"/>
      <c r="SRK2351" s="1452"/>
      <c r="SRL2351" s="1452"/>
      <c r="SRM2351" s="1452"/>
      <c r="SRN2351" s="1452"/>
      <c r="SRO2351" s="1452"/>
      <c r="SRP2351" s="1452"/>
      <c r="SRQ2351" s="1452"/>
      <c r="SRR2351" s="1452"/>
      <c r="SRS2351" s="1452"/>
      <c r="SRT2351" s="1452"/>
      <c r="SRU2351" s="1452"/>
      <c r="SRV2351" s="1452"/>
      <c r="SRW2351" s="1452"/>
      <c r="SRX2351" s="1452"/>
      <c r="SRY2351" s="1452"/>
      <c r="SRZ2351" s="1452"/>
      <c r="SSA2351" s="1452"/>
      <c r="SSB2351" s="1452"/>
      <c r="SSC2351" s="1452"/>
      <c r="SSD2351" s="1452"/>
      <c r="SSE2351" s="1452"/>
      <c r="SSF2351" s="1452"/>
      <c r="SSG2351" s="1452"/>
      <c r="SSH2351" s="1452"/>
      <c r="SSI2351" s="1452"/>
      <c r="SSJ2351" s="1452"/>
      <c r="SSK2351" s="1452"/>
      <c r="SSL2351" s="1452"/>
      <c r="SSM2351" s="1452"/>
      <c r="SSN2351" s="1452"/>
      <c r="SSO2351" s="1452"/>
      <c r="SSP2351" s="1452"/>
      <c r="SSQ2351" s="1452"/>
      <c r="SSR2351" s="1452"/>
      <c r="SSS2351" s="1452"/>
      <c r="SST2351" s="1452"/>
      <c r="SSU2351" s="1452"/>
      <c r="SSV2351" s="1452"/>
      <c r="SSW2351" s="1452"/>
      <c r="SSX2351" s="1452"/>
      <c r="SSY2351" s="1452"/>
      <c r="SSZ2351" s="1452"/>
      <c r="STA2351" s="1452"/>
      <c r="STB2351" s="1452"/>
      <c r="STC2351" s="1452"/>
      <c r="STD2351" s="1452"/>
      <c r="STE2351" s="1452"/>
      <c r="STF2351" s="1452"/>
      <c r="STG2351" s="1452"/>
      <c r="STH2351" s="1452"/>
      <c r="STI2351" s="1452"/>
      <c r="STJ2351" s="1452"/>
      <c r="STK2351" s="1452"/>
      <c r="STL2351" s="1452"/>
      <c r="STM2351" s="1452"/>
      <c r="STN2351" s="1452"/>
      <c r="STO2351" s="1452"/>
      <c r="STP2351" s="1452"/>
      <c r="STQ2351" s="1452"/>
      <c r="STR2351" s="1452"/>
      <c r="STS2351" s="1452"/>
      <c r="STT2351" s="1452"/>
      <c r="STU2351" s="1452"/>
      <c r="STV2351" s="1452"/>
      <c r="STW2351" s="1452"/>
      <c r="STX2351" s="1452"/>
      <c r="STY2351" s="1452"/>
      <c r="STZ2351" s="1452"/>
      <c r="SUA2351" s="1452"/>
      <c r="SUB2351" s="1452"/>
      <c r="SUC2351" s="1452"/>
      <c r="SUD2351" s="1452"/>
      <c r="SUE2351" s="1452"/>
      <c r="SUF2351" s="1452"/>
      <c r="SUG2351" s="1452"/>
      <c r="SUH2351" s="1452"/>
      <c r="SUI2351" s="1452"/>
      <c r="SUJ2351" s="1452"/>
      <c r="SUK2351" s="1452"/>
      <c r="SUL2351" s="1452"/>
      <c r="SUM2351" s="1452"/>
      <c r="SUN2351" s="1452"/>
      <c r="SUO2351" s="1452"/>
      <c r="SUP2351" s="1452"/>
      <c r="SUQ2351" s="1452"/>
      <c r="SUR2351" s="1452"/>
      <c r="SUS2351" s="1452"/>
      <c r="SUT2351" s="1452"/>
      <c r="SUU2351" s="1452"/>
      <c r="SUV2351" s="1452"/>
      <c r="SUW2351" s="1452"/>
      <c r="SUX2351" s="1452"/>
      <c r="SUY2351" s="1452"/>
      <c r="SUZ2351" s="1452"/>
      <c r="SVA2351" s="1452"/>
      <c r="SVB2351" s="1452"/>
      <c r="SVC2351" s="1452"/>
      <c r="SVD2351" s="1452"/>
      <c r="SVE2351" s="1452"/>
      <c r="SVF2351" s="1452"/>
      <c r="SVG2351" s="1452"/>
      <c r="SVH2351" s="1452"/>
      <c r="SVI2351" s="1452"/>
      <c r="SVJ2351" s="1452"/>
      <c r="SVK2351" s="1452"/>
      <c r="SVL2351" s="1452"/>
      <c r="SVM2351" s="1452"/>
      <c r="SVN2351" s="1452"/>
      <c r="SVO2351" s="1452"/>
      <c r="SVP2351" s="1452"/>
      <c r="SVQ2351" s="1452"/>
      <c r="SVR2351" s="1452"/>
      <c r="SVS2351" s="1452"/>
      <c r="SVT2351" s="1452"/>
      <c r="SVU2351" s="1452"/>
      <c r="SVV2351" s="1452"/>
      <c r="SVW2351" s="1452"/>
      <c r="SVX2351" s="1452"/>
      <c r="SVY2351" s="1452"/>
      <c r="SVZ2351" s="1452"/>
      <c r="SWA2351" s="1452"/>
      <c r="SWB2351" s="1452"/>
      <c r="SWC2351" s="1452"/>
      <c r="SWD2351" s="1452"/>
      <c r="SWE2351" s="1452"/>
      <c r="SWF2351" s="1452"/>
      <c r="SWG2351" s="1452"/>
      <c r="SWH2351" s="1452"/>
      <c r="SWI2351" s="1452"/>
      <c r="SWJ2351" s="1452"/>
      <c r="SWK2351" s="1452"/>
      <c r="SWL2351" s="1452"/>
      <c r="SWM2351" s="1452"/>
      <c r="SWN2351" s="1452"/>
      <c r="SWO2351" s="1452"/>
      <c r="SWP2351" s="1452"/>
      <c r="SWQ2351" s="1452"/>
      <c r="SWR2351" s="1452"/>
      <c r="SWS2351" s="1452"/>
      <c r="SWT2351" s="1452"/>
      <c r="SWU2351" s="1452"/>
      <c r="SWV2351" s="1452"/>
      <c r="SWW2351" s="1452"/>
      <c r="SWX2351" s="1452"/>
      <c r="SWY2351" s="1452"/>
      <c r="SWZ2351" s="1452"/>
      <c r="SXA2351" s="1452"/>
      <c r="SXB2351" s="1452"/>
      <c r="SXC2351" s="1452"/>
      <c r="SXD2351" s="1452"/>
      <c r="SXE2351" s="1452"/>
      <c r="SXF2351" s="1452"/>
      <c r="SXG2351" s="1452"/>
      <c r="SXH2351" s="1452"/>
      <c r="SXI2351" s="1452"/>
      <c r="SXJ2351" s="1452"/>
      <c r="SXK2351" s="1452"/>
      <c r="SXL2351" s="1452"/>
      <c r="SXM2351" s="1452"/>
      <c r="SXN2351" s="1452"/>
      <c r="SXO2351" s="1452"/>
      <c r="SXP2351" s="1452"/>
      <c r="SXQ2351" s="1452"/>
      <c r="SXR2351" s="1452"/>
      <c r="SXS2351" s="1452"/>
      <c r="SXT2351" s="1452"/>
      <c r="SXU2351" s="1452"/>
      <c r="SXV2351" s="1452"/>
      <c r="SXW2351" s="1452"/>
      <c r="SXX2351" s="1452"/>
      <c r="SXY2351" s="1452"/>
      <c r="SXZ2351" s="1452"/>
      <c r="SYA2351" s="1452"/>
      <c r="SYB2351" s="1452"/>
      <c r="SYC2351" s="1452"/>
      <c r="SYD2351" s="1452"/>
      <c r="SYE2351" s="1452"/>
      <c r="SYF2351" s="1452"/>
      <c r="SYG2351" s="1452"/>
      <c r="SYH2351" s="1452"/>
      <c r="SYI2351" s="1452"/>
      <c r="SYJ2351" s="1452"/>
      <c r="SYK2351" s="1452"/>
      <c r="SYL2351" s="1452"/>
      <c r="SYM2351" s="1452"/>
      <c r="SYN2351" s="1452"/>
      <c r="SYO2351" s="1452"/>
      <c r="SYP2351" s="1452"/>
      <c r="SYQ2351" s="1452"/>
      <c r="SYR2351" s="1452"/>
      <c r="SYS2351" s="1452"/>
      <c r="SYT2351" s="1452"/>
      <c r="SYU2351" s="1452"/>
      <c r="SYV2351" s="1452"/>
      <c r="SYW2351" s="1452"/>
      <c r="SYX2351" s="1452"/>
      <c r="SYY2351" s="1452"/>
      <c r="SYZ2351" s="1452"/>
      <c r="SZA2351" s="1452"/>
      <c r="SZB2351" s="1452"/>
      <c r="SZC2351" s="1452"/>
      <c r="SZD2351" s="1452"/>
      <c r="SZE2351" s="1452"/>
      <c r="SZF2351" s="1452"/>
      <c r="SZG2351" s="1452"/>
      <c r="SZH2351" s="1452"/>
      <c r="SZI2351" s="1452"/>
      <c r="SZJ2351" s="1452"/>
      <c r="SZK2351" s="1452"/>
      <c r="SZL2351" s="1452"/>
      <c r="SZM2351" s="1452"/>
      <c r="SZN2351" s="1452"/>
      <c r="SZO2351" s="1452"/>
      <c r="SZP2351" s="1452"/>
      <c r="SZQ2351" s="1452"/>
      <c r="SZR2351" s="1452"/>
      <c r="SZS2351" s="1452"/>
      <c r="SZT2351" s="1452"/>
      <c r="SZU2351" s="1452"/>
      <c r="SZV2351" s="1452"/>
      <c r="SZW2351" s="1452"/>
      <c r="SZX2351" s="1452"/>
      <c r="SZY2351" s="1452"/>
      <c r="SZZ2351" s="1452"/>
      <c r="TAA2351" s="1452"/>
      <c r="TAB2351" s="1452"/>
      <c r="TAC2351" s="1452"/>
      <c r="TAD2351" s="1452"/>
      <c r="TAE2351" s="1452"/>
      <c r="TAF2351" s="1452"/>
      <c r="TAG2351" s="1452"/>
      <c r="TAH2351" s="1452"/>
      <c r="TAI2351" s="1452"/>
      <c r="TAJ2351" s="1452"/>
      <c r="TAK2351" s="1452"/>
      <c r="TAL2351" s="1452"/>
      <c r="TAM2351" s="1452"/>
      <c r="TAN2351" s="1452"/>
      <c r="TAO2351" s="1452"/>
      <c r="TAP2351" s="1452"/>
      <c r="TAQ2351" s="1452"/>
      <c r="TAR2351" s="1452"/>
      <c r="TAS2351" s="1452"/>
      <c r="TAT2351" s="1452"/>
      <c r="TAU2351" s="1452"/>
      <c r="TAV2351" s="1452"/>
      <c r="TAW2351" s="1452"/>
      <c r="TAX2351" s="1452"/>
      <c r="TAY2351" s="1452"/>
      <c r="TAZ2351" s="1452"/>
      <c r="TBA2351" s="1452"/>
      <c r="TBB2351" s="1452"/>
      <c r="TBC2351" s="1452"/>
      <c r="TBD2351" s="1452"/>
      <c r="TBE2351" s="1452"/>
      <c r="TBF2351" s="1452"/>
      <c r="TBG2351" s="1452"/>
      <c r="TBH2351" s="1452"/>
      <c r="TBI2351" s="1452"/>
      <c r="TBJ2351" s="1452"/>
      <c r="TBK2351" s="1452"/>
      <c r="TBL2351" s="1452"/>
      <c r="TBM2351" s="1452"/>
      <c r="TBN2351" s="1452"/>
      <c r="TBO2351" s="1452"/>
      <c r="TBP2351" s="1452"/>
      <c r="TBQ2351" s="1452"/>
      <c r="TBR2351" s="1452"/>
      <c r="TBS2351" s="1452"/>
      <c r="TBT2351" s="1452"/>
      <c r="TBU2351" s="1452"/>
      <c r="TBV2351" s="1452"/>
      <c r="TBW2351" s="1452"/>
      <c r="TBX2351" s="1452"/>
      <c r="TBY2351" s="1452"/>
      <c r="TBZ2351" s="1452"/>
      <c r="TCA2351" s="1452"/>
      <c r="TCB2351" s="1452"/>
      <c r="TCC2351" s="1452"/>
      <c r="TCD2351" s="1452"/>
      <c r="TCE2351" s="1452"/>
      <c r="TCF2351" s="1452"/>
      <c r="TCG2351" s="1452"/>
      <c r="TCH2351" s="1452"/>
      <c r="TCI2351" s="1452"/>
      <c r="TCJ2351" s="1452"/>
      <c r="TCK2351" s="1452"/>
      <c r="TCL2351" s="1452"/>
      <c r="TCM2351" s="1452"/>
      <c r="TCN2351" s="1452"/>
      <c r="TCO2351" s="1452"/>
      <c r="TCP2351" s="1452"/>
      <c r="TCQ2351" s="1452"/>
      <c r="TCR2351" s="1452"/>
      <c r="TCS2351" s="1452"/>
      <c r="TCT2351" s="1452"/>
      <c r="TCU2351" s="1452"/>
      <c r="TCV2351" s="1452"/>
      <c r="TCW2351" s="1452"/>
      <c r="TCX2351" s="1452"/>
      <c r="TCY2351" s="1452"/>
      <c r="TCZ2351" s="1452"/>
      <c r="TDA2351" s="1452"/>
      <c r="TDB2351" s="1452"/>
      <c r="TDC2351" s="1452"/>
      <c r="TDD2351" s="1452"/>
      <c r="TDE2351" s="1452"/>
      <c r="TDF2351" s="1452"/>
      <c r="TDG2351" s="1452"/>
      <c r="TDH2351" s="1452"/>
      <c r="TDI2351" s="1452"/>
      <c r="TDJ2351" s="1452"/>
      <c r="TDK2351" s="1452"/>
      <c r="TDL2351" s="1452"/>
      <c r="TDM2351" s="1452"/>
      <c r="TDN2351" s="1452"/>
      <c r="TDO2351" s="1452"/>
      <c r="TDP2351" s="1452"/>
      <c r="TDQ2351" s="1452"/>
      <c r="TDR2351" s="1452"/>
      <c r="TDS2351" s="1452"/>
      <c r="TDT2351" s="1452"/>
      <c r="TDU2351" s="1452"/>
      <c r="TDV2351" s="1452"/>
      <c r="TDW2351" s="1452"/>
      <c r="TDX2351" s="1452"/>
      <c r="TDY2351" s="1452"/>
      <c r="TDZ2351" s="1452"/>
      <c r="TEA2351" s="1452"/>
      <c r="TEB2351" s="1452"/>
      <c r="TEC2351" s="1452"/>
      <c r="TED2351" s="1452"/>
      <c r="TEE2351" s="1452"/>
      <c r="TEF2351" s="1452"/>
      <c r="TEG2351" s="1452"/>
      <c r="TEH2351" s="1452"/>
      <c r="TEI2351" s="1452"/>
      <c r="TEJ2351" s="1452"/>
      <c r="TEK2351" s="1452"/>
      <c r="TEL2351" s="1452"/>
      <c r="TEM2351" s="1452"/>
      <c r="TEN2351" s="1452"/>
      <c r="TEO2351" s="1452"/>
      <c r="TEP2351" s="1452"/>
      <c r="TEQ2351" s="1452"/>
      <c r="TER2351" s="1452"/>
      <c r="TES2351" s="1452"/>
      <c r="TET2351" s="1452"/>
      <c r="TEU2351" s="1452"/>
      <c r="TEV2351" s="1452"/>
      <c r="TEW2351" s="1452"/>
      <c r="TEX2351" s="1452"/>
      <c r="TEY2351" s="1452"/>
      <c r="TEZ2351" s="1452"/>
      <c r="TFA2351" s="1452"/>
      <c r="TFB2351" s="1452"/>
      <c r="TFC2351" s="1452"/>
      <c r="TFD2351" s="1452"/>
      <c r="TFE2351" s="1452"/>
      <c r="TFF2351" s="1452"/>
      <c r="TFG2351" s="1452"/>
      <c r="TFH2351" s="1452"/>
      <c r="TFI2351" s="1452"/>
      <c r="TFJ2351" s="1452"/>
      <c r="TFK2351" s="1452"/>
      <c r="TFL2351" s="1452"/>
      <c r="TFM2351" s="1452"/>
      <c r="TFN2351" s="1452"/>
      <c r="TFO2351" s="1452"/>
      <c r="TFP2351" s="1452"/>
      <c r="TFQ2351" s="1452"/>
      <c r="TFR2351" s="1452"/>
      <c r="TFS2351" s="1452"/>
      <c r="TFT2351" s="1452"/>
      <c r="TFU2351" s="1452"/>
      <c r="TFV2351" s="1452"/>
      <c r="TFW2351" s="1452"/>
      <c r="TFX2351" s="1452"/>
      <c r="TFY2351" s="1452"/>
      <c r="TFZ2351" s="1452"/>
      <c r="TGA2351" s="1452"/>
      <c r="TGB2351" s="1452"/>
      <c r="TGC2351" s="1452"/>
      <c r="TGD2351" s="1452"/>
      <c r="TGE2351" s="1452"/>
      <c r="TGF2351" s="1452"/>
      <c r="TGG2351" s="1452"/>
      <c r="TGH2351" s="1452"/>
      <c r="TGI2351" s="1452"/>
      <c r="TGJ2351" s="1452"/>
      <c r="TGK2351" s="1452"/>
      <c r="TGL2351" s="1452"/>
      <c r="TGM2351" s="1452"/>
      <c r="TGN2351" s="1452"/>
      <c r="TGO2351" s="1452"/>
      <c r="TGP2351" s="1452"/>
      <c r="TGQ2351" s="1452"/>
      <c r="TGR2351" s="1452"/>
      <c r="TGS2351" s="1452"/>
      <c r="TGT2351" s="1452"/>
      <c r="TGU2351" s="1452"/>
      <c r="TGV2351" s="1452"/>
      <c r="TGW2351" s="1452"/>
      <c r="TGX2351" s="1452"/>
      <c r="TGY2351" s="1452"/>
      <c r="TGZ2351" s="1452"/>
      <c r="THA2351" s="1452"/>
      <c r="THB2351" s="1452"/>
      <c r="THC2351" s="1452"/>
      <c r="THD2351" s="1452"/>
      <c r="THE2351" s="1452"/>
      <c r="THF2351" s="1452"/>
      <c r="THG2351" s="1452"/>
      <c r="THH2351" s="1452"/>
      <c r="THI2351" s="1452"/>
      <c r="THJ2351" s="1452"/>
      <c r="THK2351" s="1452"/>
      <c r="THL2351" s="1452"/>
      <c r="THM2351" s="1452"/>
      <c r="THN2351" s="1452"/>
      <c r="THO2351" s="1452"/>
      <c r="THP2351" s="1452"/>
      <c r="THQ2351" s="1452"/>
      <c r="THR2351" s="1452"/>
      <c r="THS2351" s="1452"/>
      <c r="THT2351" s="1452"/>
      <c r="THU2351" s="1452"/>
      <c r="THV2351" s="1452"/>
      <c r="THW2351" s="1452"/>
      <c r="THX2351" s="1452"/>
      <c r="THY2351" s="1452"/>
      <c r="THZ2351" s="1452"/>
      <c r="TIA2351" s="1452"/>
      <c r="TIB2351" s="1452"/>
      <c r="TIC2351" s="1452"/>
      <c r="TID2351" s="1452"/>
      <c r="TIE2351" s="1452"/>
      <c r="TIF2351" s="1452"/>
      <c r="TIG2351" s="1452"/>
      <c r="TIH2351" s="1452"/>
      <c r="TII2351" s="1452"/>
      <c r="TIJ2351" s="1452"/>
      <c r="TIK2351" s="1452"/>
      <c r="TIL2351" s="1452"/>
      <c r="TIM2351" s="1452"/>
      <c r="TIN2351" s="1452"/>
      <c r="TIO2351" s="1452"/>
      <c r="TIP2351" s="1452"/>
      <c r="TIQ2351" s="1452"/>
      <c r="TIR2351" s="1452"/>
      <c r="TIS2351" s="1452"/>
      <c r="TIT2351" s="1452"/>
      <c r="TIU2351" s="1452"/>
      <c r="TIV2351" s="1452"/>
      <c r="TIW2351" s="1452"/>
      <c r="TIX2351" s="1452"/>
      <c r="TIY2351" s="1452"/>
      <c r="TIZ2351" s="1452"/>
      <c r="TJA2351" s="1452"/>
      <c r="TJB2351" s="1452"/>
      <c r="TJC2351" s="1452"/>
      <c r="TJD2351" s="1452"/>
      <c r="TJE2351" s="1452"/>
      <c r="TJF2351" s="1452"/>
      <c r="TJG2351" s="1452"/>
      <c r="TJH2351" s="1452"/>
      <c r="TJI2351" s="1452"/>
      <c r="TJJ2351" s="1452"/>
      <c r="TJK2351" s="1452"/>
      <c r="TJL2351" s="1452"/>
      <c r="TJM2351" s="1452"/>
      <c r="TJN2351" s="1452"/>
      <c r="TJO2351" s="1452"/>
      <c r="TJP2351" s="1452"/>
      <c r="TJQ2351" s="1452"/>
      <c r="TJR2351" s="1452"/>
      <c r="TJS2351" s="1452"/>
      <c r="TJT2351" s="1452"/>
      <c r="TJU2351" s="1452"/>
      <c r="TJV2351" s="1452"/>
      <c r="TJW2351" s="1452"/>
      <c r="TJX2351" s="1452"/>
      <c r="TJY2351" s="1452"/>
      <c r="TJZ2351" s="1452"/>
      <c r="TKA2351" s="1452"/>
      <c r="TKB2351" s="1452"/>
      <c r="TKC2351" s="1452"/>
      <c r="TKD2351" s="1452"/>
      <c r="TKE2351" s="1452"/>
      <c r="TKF2351" s="1452"/>
      <c r="TKG2351" s="1452"/>
      <c r="TKH2351" s="1452"/>
      <c r="TKI2351" s="1452"/>
      <c r="TKJ2351" s="1452"/>
      <c r="TKK2351" s="1452"/>
      <c r="TKL2351" s="1452"/>
      <c r="TKM2351" s="1452"/>
      <c r="TKN2351" s="1452"/>
      <c r="TKO2351" s="1452"/>
      <c r="TKP2351" s="1452"/>
      <c r="TKQ2351" s="1452"/>
      <c r="TKR2351" s="1452"/>
      <c r="TKS2351" s="1452"/>
      <c r="TKT2351" s="1452"/>
      <c r="TKU2351" s="1452"/>
      <c r="TKV2351" s="1452"/>
      <c r="TKW2351" s="1452"/>
      <c r="TKX2351" s="1452"/>
      <c r="TKY2351" s="1452"/>
      <c r="TKZ2351" s="1452"/>
      <c r="TLA2351" s="1452"/>
      <c r="TLB2351" s="1452"/>
      <c r="TLC2351" s="1452"/>
      <c r="TLD2351" s="1452"/>
      <c r="TLE2351" s="1452"/>
      <c r="TLF2351" s="1452"/>
      <c r="TLG2351" s="1452"/>
      <c r="TLH2351" s="1452"/>
      <c r="TLI2351" s="1452"/>
      <c r="TLJ2351" s="1452"/>
      <c r="TLK2351" s="1452"/>
      <c r="TLL2351" s="1452"/>
      <c r="TLM2351" s="1452"/>
      <c r="TLN2351" s="1452"/>
      <c r="TLO2351" s="1452"/>
      <c r="TLP2351" s="1452"/>
      <c r="TLQ2351" s="1452"/>
      <c r="TLR2351" s="1452"/>
      <c r="TLS2351" s="1452"/>
      <c r="TLT2351" s="1452"/>
      <c r="TLU2351" s="1452"/>
      <c r="TLV2351" s="1452"/>
      <c r="TLW2351" s="1452"/>
      <c r="TLX2351" s="1452"/>
      <c r="TLY2351" s="1452"/>
      <c r="TLZ2351" s="1452"/>
      <c r="TMA2351" s="1452"/>
      <c r="TMB2351" s="1452"/>
      <c r="TMC2351" s="1452"/>
      <c r="TMD2351" s="1452"/>
      <c r="TME2351" s="1452"/>
      <c r="TMF2351" s="1452"/>
      <c r="TMG2351" s="1452"/>
      <c r="TMH2351" s="1452"/>
      <c r="TMI2351" s="1452"/>
      <c r="TMJ2351" s="1452"/>
      <c r="TMK2351" s="1452"/>
      <c r="TML2351" s="1452"/>
      <c r="TMM2351" s="1452"/>
      <c r="TMN2351" s="1452"/>
      <c r="TMO2351" s="1452"/>
      <c r="TMP2351" s="1452"/>
      <c r="TMQ2351" s="1452"/>
      <c r="TMR2351" s="1452"/>
      <c r="TMS2351" s="1452"/>
      <c r="TMT2351" s="1452"/>
      <c r="TMU2351" s="1452"/>
      <c r="TMV2351" s="1452"/>
      <c r="TMW2351" s="1452"/>
      <c r="TMX2351" s="1452"/>
      <c r="TMY2351" s="1452"/>
      <c r="TMZ2351" s="1452"/>
      <c r="TNA2351" s="1452"/>
      <c r="TNB2351" s="1452"/>
      <c r="TNC2351" s="1452"/>
      <c r="TND2351" s="1452"/>
      <c r="TNE2351" s="1452"/>
      <c r="TNF2351" s="1452"/>
      <c r="TNG2351" s="1452"/>
      <c r="TNH2351" s="1452"/>
      <c r="TNI2351" s="1452"/>
      <c r="TNJ2351" s="1452"/>
      <c r="TNK2351" s="1452"/>
      <c r="TNL2351" s="1452"/>
      <c r="TNM2351" s="1452"/>
      <c r="TNN2351" s="1452"/>
      <c r="TNO2351" s="1452"/>
      <c r="TNP2351" s="1452"/>
      <c r="TNQ2351" s="1452"/>
      <c r="TNR2351" s="1452"/>
      <c r="TNS2351" s="1452"/>
      <c r="TNT2351" s="1452"/>
      <c r="TNU2351" s="1452"/>
      <c r="TNV2351" s="1452"/>
      <c r="TNW2351" s="1452"/>
      <c r="TNX2351" s="1452"/>
      <c r="TNY2351" s="1452"/>
      <c r="TNZ2351" s="1452"/>
      <c r="TOA2351" s="1452"/>
      <c r="TOB2351" s="1452"/>
      <c r="TOC2351" s="1452"/>
      <c r="TOD2351" s="1452"/>
      <c r="TOE2351" s="1452"/>
      <c r="TOF2351" s="1452"/>
      <c r="TOG2351" s="1452"/>
      <c r="TOH2351" s="1452"/>
      <c r="TOI2351" s="1452"/>
      <c r="TOJ2351" s="1452"/>
      <c r="TOK2351" s="1452"/>
      <c r="TOL2351" s="1452"/>
      <c r="TOM2351" s="1452"/>
      <c r="TON2351" s="1452"/>
      <c r="TOO2351" s="1452"/>
      <c r="TOP2351" s="1452"/>
      <c r="TOQ2351" s="1452"/>
      <c r="TOR2351" s="1452"/>
      <c r="TOS2351" s="1452"/>
      <c r="TOT2351" s="1452"/>
      <c r="TOU2351" s="1452"/>
      <c r="TOV2351" s="1452"/>
      <c r="TOW2351" s="1452"/>
      <c r="TOX2351" s="1452"/>
      <c r="TOY2351" s="1452"/>
      <c r="TOZ2351" s="1452"/>
      <c r="TPA2351" s="1452"/>
      <c r="TPB2351" s="1452"/>
      <c r="TPC2351" s="1452"/>
      <c r="TPD2351" s="1452"/>
      <c r="TPE2351" s="1452"/>
      <c r="TPF2351" s="1452"/>
      <c r="TPG2351" s="1452"/>
      <c r="TPH2351" s="1452"/>
      <c r="TPI2351" s="1452"/>
      <c r="TPJ2351" s="1452"/>
      <c r="TPK2351" s="1452"/>
      <c r="TPL2351" s="1452"/>
      <c r="TPM2351" s="1452"/>
      <c r="TPN2351" s="1452"/>
      <c r="TPO2351" s="1452"/>
      <c r="TPP2351" s="1452"/>
      <c r="TPQ2351" s="1452"/>
      <c r="TPR2351" s="1452"/>
      <c r="TPS2351" s="1452"/>
      <c r="TPT2351" s="1452"/>
      <c r="TPU2351" s="1452"/>
      <c r="TPV2351" s="1452"/>
      <c r="TPW2351" s="1452"/>
      <c r="TPX2351" s="1452"/>
      <c r="TPY2351" s="1452"/>
      <c r="TPZ2351" s="1452"/>
      <c r="TQA2351" s="1452"/>
      <c r="TQB2351" s="1452"/>
      <c r="TQC2351" s="1452"/>
      <c r="TQD2351" s="1452"/>
      <c r="TQE2351" s="1452"/>
      <c r="TQF2351" s="1452"/>
      <c r="TQG2351" s="1452"/>
      <c r="TQH2351" s="1452"/>
      <c r="TQI2351" s="1452"/>
      <c r="TQJ2351" s="1452"/>
      <c r="TQK2351" s="1452"/>
      <c r="TQL2351" s="1452"/>
      <c r="TQM2351" s="1452"/>
      <c r="TQN2351" s="1452"/>
      <c r="TQO2351" s="1452"/>
      <c r="TQP2351" s="1452"/>
      <c r="TQQ2351" s="1452"/>
      <c r="TQR2351" s="1452"/>
      <c r="TQS2351" s="1452"/>
      <c r="TQT2351" s="1452"/>
      <c r="TQU2351" s="1452"/>
      <c r="TQV2351" s="1452"/>
      <c r="TQW2351" s="1452"/>
      <c r="TQX2351" s="1452"/>
      <c r="TQY2351" s="1452"/>
      <c r="TQZ2351" s="1452"/>
      <c r="TRA2351" s="1452"/>
      <c r="TRB2351" s="1452"/>
      <c r="TRC2351" s="1452"/>
      <c r="TRD2351" s="1452"/>
      <c r="TRE2351" s="1452"/>
      <c r="TRF2351" s="1452"/>
      <c r="TRG2351" s="1452"/>
      <c r="TRH2351" s="1452"/>
      <c r="TRI2351" s="1452"/>
      <c r="TRJ2351" s="1452"/>
      <c r="TRK2351" s="1452"/>
      <c r="TRL2351" s="1452"/>
      <c r="TRM2351" s="1452"/>
      <c r="TRN2351" s="1452"/>
      <c r="TRO2351" s="1452"/>
      <c r="TRP2351" s="1452"/>
      <c r="TRQ2351" s="1452"/>
      <c r="TRR2351" s="1452"/>
      <c r="TRS2351" s="1452"/>
      <c r="TRT2351" s="1452"/>
      <c r="TRU2351" s="1452"/>
      <c r="TRV2351" s="1452"/>
      <c r="TRW2351" s="1452"/>
      <c r="TRX2351" s="1452"/>
      <c r="TRY2351" s="1452"/>
      <c r="TRZ2351" s="1452"/>
      <c r="TSA2351" s="1452"/>
      <c r="TSB2351" s="1452"/>
      <c r="TSC2351" s="1452"/>
      <c r="TSD2351" s="1452"/>
      <c r="TSE2351" s="1452"/>
      <c r="TSF2351" s="1452"/>
      <c r="TSG2351" s="1452"/>
      <c r="TSH2351" s="1452"/>
      <c r="TSI2351" s="1452"/>
      <c r="TSJ2351" s="1452"/>
      <c r="TSK2351" s="1452"/>
      <c r="TSL2351" s="1452"/>
      <c r="TSM2351" s="1452"/>
      <c r="TSN2351" s="1452"/>
      <c r="TSO2351" s="1452"/>
      <c r="TSP2351" s="1452"/>
      <c r="TSQ2351" s="1452"/>
      <c r="TSR2351" s="1452"/>
      <c r="TSS2351" s="1452"/>
      <c r="TST2351" s="1452"/>
      <c r="TSU2351" s="1452"/>
      <c r="TSV2351" s="1452"/>
      <c r="TSW2351" s="1452"/>
      <c r="TSX2351" s="1452"/>
      <c r="TSY2351" s="1452"/>
      <c r="TSZ2351" s="1452"/>
      <c r="TTA2351" s="1452"/>
      <c r="TTB2351" s="1452"/>
      <c r="TTC2351" s="1452"/>
      <c r="TTD2351" s="1452"/>
      <c r="TTE2351" s="1452"/>
      <c r="TTF2351" s="1452"/>
      <c r="TTG2351" s="1452"/>
      <c r="TTH2351" s="1452"/>
      <c r="TTI2351" s="1452"/>
      <c r="TTJ2351" s="1452"/>
      <c r="TTK2351" s="1452"/>
      <c r="TTL2351" s="1452"/>
      <c r="TTM2351" s="1452"/>
      <c r="TTN2351" s="1452"/>
      <c r="TTO2351" s="1452"/>
      <c r="TTP2351" s="1452"/>
      <c r="TTQ2351" s="1452"/>
      <c r="TTR2351" s="1452"/>
      <c r="TTS2351" s="1452"/>
      <c r="TTT2351" s="1452"/>
      <c r="TTU2351" s="1452"/>
      <c r="TTV2351" s="1452"/>
      <c r="TTW2351" s="1452"/>
      <c r="TTX2351" s="1452"/>
      <c r="TTY2351" s="1452"/>
      <c r="TTZ2351" s="1452"/>
      <c r="TUA2351" s="1452"/>
      <c r="TUB2351" s="1452"/>
      <c r="TUC2351" s="1452"/>
      <c r="TUD2351" s="1452"/>
      <c r="TUE2351" s="1452"/>
      <c r="TUF2351" s="1452"/>
      <c r="TUG2351" s="1452"/>
      <c r="TUH2351" s="1452"/>
      <c r="TUI2351" s="1452"/>
      <c r="TUJ2351" s="1452"/>
      <c r="TUK2351" s="1452"/>
      <c r="TUL2351" s="1452"/>
      <c r="TUM2351" s="1452"/>
      <c r="TUN2351" s="1452"/>
      <c r="TUO2351" s="1452"/>
      <c r="TUP2351" s="1452"/>
      <c r="TUQ2351" s="1452"/>
      <c r="TUR2351" s="1452"/>
      <c r="TUS2351" s="1452"/>
      <c r="TUT2351" s="1452"/>
      <c r="TUU2351" s="1452"/>
      <c r="TUV2351" s="1452"/>
      <c r="TUW2351" s="1452"/>
      <c r="TUX2351" s="1452"/>
      <c r="TUY2351" s="1452"/>
      <c r="TUZ2351" s="1452"/>
      <c r="TVA2351" s="1452"/>
      <c r="TVB2351" s="1452"/>
      <c r="TVC2351" s="1452"/>
      <c r="TVD2351" s="1452"/>
      <c r="TVE2351" s="1452"/>
      <c r="TVF2351" s="1452"/>
      <c r="TVG2351" s="1452"/>
      <c r="TVH2351" s="1452"/>
      <c r="TVI2351" s="1452"/>
      <c r="TVJ2351" s="1452"/>
      <c r="TVK2351" s="1452"/>
      <c r="TVL2351" s="1452"/>
      <c r="TVM2351" s="1452"/>
      <c r="TVN2351" s="1452"/>
      <c r="TVO2351" s="1452"/>
      <c r="TVP2351" s="1452"/>
      <c r="TVQ2351" s="1452"/>
      <c r="TVR2351" s="1452"/>
      <c r="TVS2351" s="1452"/>
      <c r="TVT2351" s="1452"/>
      <c r="TVU2351" s="1452"/>
      <c r="TVV2351" s="1452"/>
      <c r="TVW2351" s="1452"/>
      <c r="TVX2351" s="1452"/>
      <c r="TVY2351" s="1452"/>
      <c r="TVZ2351" s="1452"/>
      <c r="TWA2351" s="1452"/>
      <c r="TWB2351" s="1452"/>
      <c r="TWC2351" s="1452"/>
      <c r="TWD2351" s="1452"/>
      <c r="TWE2351" s="1452"/>
      <c r="TWF2351" s="1452"/>
      <c r="TWG2351" s="1452"/>
      <c r="TWH2351" s="1452"/>
      <c r="TWI2351" s="1452"/>
      <c r="TWJ2351" s="1452"/>
      <c r="TWK2351" s="1452"/>
      <c r="TWL2351" s="1452"/>
      <c r="TWM2351" s="1452"/>
      <c r="TWN2351" s="1452"/>
      <c r="TWO2351" s="1452"/>
      <c r="TWP2351" s="1452"/>
      <c r="TWQ2351" s="1452"/>
      <c r="TWR2351" s="1452"/>
      <c r="TWS2351" s="1452"/>
      <c r="TWT2351" s="1452"/>
      <c r="TWU2351" s="1452"/>
      <c r="TWV2351" s="1452"/>
      <c r="TWW2351" s="1452"/>
      <c r="TWX2351" s="1452"/>
      <c r="TWY2351" s="1452"/>
      <c r="TWZ2351" s="1452"/>
      <c r="TXA2351" s="1452"/>
      <c r="TXB2351" s="1452"/>
      <c r="TXC2351" s="1452"/>
      <c r="TXD2351" s="1452"/>
      <c r="TXE2351" s="1452"/>
      <c r="TXF2351" s="1452"/>
      <c r="TXG2351" s="1452"/>
      <c r="TXH2351" s="1452"/>
      <c r="TXI2351" s="1452"/>
      <c r="TXJ2351" s="1452"/>
      <c r="TXK2351" s="1452"/>
      <c r="TXL2351" s="1452"/>
      <c r="TXM2351" s="1452"/>
      <c r="TXN2351" s="1452"/>
      <c r="TXO2351" s="1452"/>
      <c r="TXP2351" s="1452"/>
      <c r="TXQ2351" s="1452"/>
      <c r="TXR2351" s="1452"/>
      <c r="TXS2351" s="1452"/>
      <c r="TXT2351" s="1452"/>
      <c r="TXU2351" s="1452"/>
      <c r="TXV2351" s="1452"/>
      <c r="TXW2351" s="1452"/>
      <c r="TXX2351" s="1452"/>
      <c r="TXY2351" s="1452"/>
      <c r="TXZ2351" s="1452"/>
      <c r="TYA2351" s="1452"/>
      <c r="TYB2351" s="1452"/>
      <c r="TYC2351" s="1452"/>
      <c r="TYD2351" s="1452"/>
      <c r="TYE2351" s="1452"/>
      <c r="TYF2351" s="1452"/>
      <c r="TYG2351" s="1452"/>
      <c r="TYH2351" s="1452"/>
      <c r="TYI2351" s="1452"/>
      <c r="TYJ2351" s="1452"/>
      <c r="TYK2351" s="1452"/>
      <c r="TYL2351" s="1452"/>
      <c r="TYM2351" s="1452"/>
      <c r="TYN2351" s="1452"/>
      <c r="TYO2351" s="1452"/>
      <c r="TYP2351" s="1452"/>
      <c r="TYQ2351" s="1452"/>
      <c r="TYR2351" s="1452"/>
      <c r="TYS2351" s="1452"/>
      <c r="TYT2351" s="1452"/>
      <c r="TYU2351" s="1452"/>
      <c r="TYV2351" s="1452"/>
      <c r="TYW2351" s="1452"/>
      <c r="TYX2351" s="1452"/>
      <c r="TYY2351" s="1452"/>
      <c r="TYZ2351" s="1452"/>
      <c r="TZA2351" s="1452"/>
      <c r="TZB2351" s="1452"/>
      <c r="TZC2351" s="1452"/>
      <c r="TZD2351" s="1452"/>
      <c r="TZE2351" s="1452"/>
      <c r="TZF2351" s="1452"/>
      <c r="TZG2351" s="1452"/>
      <c r="TZH2351" s="1452"/>
      <c r="TZI2351" s="1452"/>
      <c r="TZJ2351" s="1452"/>
      <c r="TZK2351" s="1452"/>
      <c r="TZL2351" s="1452"/>
      <c r="TZM2351" s="1452"/>
      <c r="TZN2351" s="1452"/>
      <c r="TZO2351" s="1452"/>
      <c r="TZP2351" s="1452"/>
      <c r="TZQ2351" s="1452"/>
      <c r="TZR2351" s="1452"/>
      <c r="TZS2351" s="1452"/>
      <c r="TZT2351" s="1452"/>
      <c r="TZU2351" s="1452"/>
      <c r="TZV2351" s="1452"/>
      <c r="TZW2351" s="1452"/>
      <c r="TZX2351" s="1452"/>
      <c r="TZY2351" s="1452"/>
      <c r="TZZ2351" s="1452"/>
      <c r="UAA2351" s="1452"/>
      <c r="UAB2351" s="1452"/>
      <c r="UAC2351" s="1452"/>
      <c r="UAD2351" s="1452"/>
      <c r="UAE2351" s="1452"/>
      <c r="UAF2351" s="1452"/>
      <c r="UAG2351" s="1452"/>
      <c r="UAH2351" s="1452"/>
      <c r="UAI2351" s="1452"/>
      <c r="UAJ2351" s="1452"/>
      <c r="UAK2351" s="1452"/>
      <c r="UAL2351" s="1452"/>
      <c r="UAM2351" s="1452"/>
      <c r="UAN2351" s="1452"/>
      <c r="UAO2351" s="1452"/>
      <c r="UAP2351" s="1452"/>
      <c r="UAQ2351" s="1452"/>
      <c r="UAR2351" s="1452"/>
      <c r="UAS2351" s="1452"/>
      <c r="UAT2351" s="1452"/>
      <c r="UAU2351" s="1452"/>
      <c r="UAV2351" s="1452"/>
      <c r="UAW2351" s="1452"/>
      <c r="UAX2351" s="1452"/>
      <c r="UAY2351" s="1452"/>
      <c r="UAZ2351" s="1452"/>
      <c r="UBA2351" s="1452"/>
      <c r="UBB2351" s="1452"/>
      <c r="UBC2351" s="1452"/>
      <c r="UBD2351" s="1452"/>
      <c r="UBE2351" s="1452"/>
      <c r="UBF2351" s="1452"/>
      <c r="UBG2351" s="1452"/>
      <c r="UBH2351" s="1452"/>
      <c r="UBI2351" s="1452"/>
      <c r="UBJ2351" s="1452"/>
      <c r="UBK2351" s="1452"/>
      <c r="UBL2351" s="1452"/>
      <c r="UBM2351" s="1452"/>
      <c r="UBN2351" s="1452"/>
      <c r="UBO2351" s="1452"/>
      <c r="UBP2351" s="1452"/>
      <c r="UBQ2351" s="1452"/>
      <c r="UBR2351" s="1452"/>
      <c r="UBS2351" s="1452"/>
      <c r="UBT2351" s="1452"/>
      <c r="UBU2351" s="1452"/>
      <c r="UBV2351" s="1452"/>
      <c r="UBW2351" s="1452"/>
      <c r="UBX2351" s="1452"/>
      <c r="UBY2351" s="1452"/>
      <c r="UBZ2351" s="1452"/>
      <c r="UCA2351" s="1452"/>
      <c r="UCB2351" s="1452"/>
      <c r="UCC2351" s="1452"/>
      <c r="UCD2351" s="1452"/>
      <c r="UCE2351" s="1452"/>
      <c r="UCF2351" s="1452"/>
      <c r="UCG2351" s="1452"/>
      <c r="UCH2351" s="1452"/>
      <c r="UCI2351" s="1452"/>
      <c r="UCJ2351" s="1452"/>
      <c r="UCK2351" s="1452"/>
      <c r="UCL2351" s="1452"/>
      <c r="UCM2351" s="1452"/>
      <c r="UCN2351" s="1452"/>
      <c r="UCO2351" s="1452"/>
      <c r="UCP2351" s="1452"/>
      <c r="UCQ2351" s="1452"/>
      <c r="UCR2351" s="1452"/>
      <c r="UCS2351" s="1452"/>
      <c r="UCT2351" s="1452"/>
      <c r="UCU2351" s="1452"/>
      <c r="UCV2351" s="1452"/>
      <c r="UCW2351" s="1452"/>
      <c r="UCX2351" s="1452"/>
      <c r="UCY2351" s="1452"/>
      <c r="UCZ2351" s="1452"/>
      <c r="UDA2351" s="1452"/>
      <c r="UDB2351" s="1452"/>
      <c r="UDC2351" s="1452"/>
      <c r="UDD2351" s="1452"/>
      <c r="UDE2351" s="1452"/>
      <c r="UDF2351" s="1452"/>
      <c r="UDG2351" s="1452"/>
      <c r="UDH2351" s="1452"/>
      <c r="UDI2351" s="1452"/>
      <c r="UDJ2351" s="1452"/>
      <c r="UDK2351" s="1452"/>
      <c r="UDL2351" s="1452"/>
      <c r="UDM2351" s="1452"/>
      <c r="UDN2351" s="1452"/>
      <c r="UDO2351" s="1452"/>
      <c r="UDP2351" s="1452"/>
      <c r="UDQ2351" s="1452"/>
      <c r="UDR2351" s="1452"/>
      <c r="UDS2351" s="1452"/>
      <c r="UDT2351" s="1452"/>
      <c r="UDU2351" s="1452"/>
      <c r="UDV2351" s="1452"/>
      <c r="UDW2351" s="1452"/>
      <c r="UDX2351" s="1452"/>
      <c r="UDY2351" s="1452"/>
      <c r="UDZ2351" s="1452"/>
      <c r="UEA2351" s="1452"/>
      <c r="UEB2351" s="1452"/>
      <c r="UEC2351" s="1452"/>
      <c r="UED2351" s="1452"/>
      <c r="UEE2351" s="1452"/>
      <c r="UEF2351" s="1452"/>
      <c r="UEG2351" s="1452"/>
      <c r="UEH2351" s="1452"/>
      <c r="UEI2351" s="1452"/>
      <c r="UEJ2351" s="1452"/>
      <c r="UEK2351" s="1452"/>
      <c r="UEL2351" s="1452"/>
      <c r="UEM2351" s="1452"/>
      <c r="UEN2351" s="1452"/>
      <c r="UEO2351" s="1452"/>
      <c r="UEP2351" s="1452"/>
      <c r="UEQ2351" s="1452"/>
      <c r="UER2351" s="1452"/>
      <c r="UES2351" s="1452"/>
      <c r="UET2351" s="1452"/>
      <c r="UEU2351" s="1452"/>
      <c r="UEV2351" s="1452"/>
      <c r="UEW2351" s="1452"/>
      <c r="UEX2351" s="1452"/>
      <c r="UEY2351" s="1452"/>
      <c r="UEZ2351" s="1452"/>
      <c r="UFA2351" s="1452"/>
      <c r="UFB2351" s="1452"/>
      <c r="UFC2351" s="1452"/>
      <c r="UFD2351" s="1452"/>
      <c r="UFE2351" s="1452"/>
      <c r="UFF2351" s="1452"/>
      <c r="UFG2351" s="1452"/>
      <c r="UFH2351" s="1452"/>
      <c r="UFI2351" s="1452"/>
      <c r="UFJ2351" s="1452"/>
      <c r="UFK2351" s="1452"/>
      <c r="UFL2351" s="1452"/>
      <c r="UFM2351" s="1452"/>
      <c r="UFN2351" s="1452"/>
      <c r="UFO2351" s="1452"/>
      <c r="UFP2351" s="1452"/>
      <c r="UFQ2351" s="1452"/>
      <c r="UFR2351" s="1452"/>
      <c r="UFS2351" s="1452"/>
      <c r="UFT2351" s="1452"/>
      <c r="UFU2351" s="1452"/>
      <c r="UFV2351" s="1452"/>
      <c r="UFW2351" s="1452"/>
      <c r="UFX2351" s="1452"/>
      <c r="UFY2351" s="1452"/>
      <c r="UFZ2351" s="1452"/>
      <c r="UGA2351" s="1452"/>
      <c r="UGB2351" s="1452"/>
      <c r="UGC2351" s="1452"/>
      <c r="UGD2351" s="1452"/>
      <c r="UGE2351" s="1452"/>
      <c r="UGF2351" s="1452"/>
      <c r="UGG2351" s="1452"/>
      <c r="UGH2351" s="1452"/>
      <c r="UGI2351" s="1452"/>
      <c r="UGJ2351" s="1452"/>
      <c r="UGK2351" s="1452"/>
      <c r="UGL2351" s="1452"/>
      <c r="UGM2351" s="1452"/>
      <c r="UGN2351" s="1452"/>
      <c r="UGO2351" s="1452"/>
      <c r="UGP2351" s="1452"/>
      <c r="UGQ2351" s="1452"/>
      <c r="UGR2351" s="1452"/>
      <c r="UGS2351" s="1452"/>
      <c r="UGT2351" s="1452"/>
      <c r="UGU2351" s="1452"/>
      <c r="UGV2351" s="1452"/>
      <c r="UGW2351" s="1452"/>
      <c r="UGX2351" s="1452"/>
      <c r="UGY2351" s="1452"/>
      <c r="UGZ2351" s="1452"/>
      <c r="UHA2351" s="1452"/>
      <c r="UHB2351" s="1452"/>
      <c r="UHC2351" s="1452"/>
      <c r="UHD2351" s="1452"/>
      <c r="UHE2351" s="1452"/>
      <c r="UHF2351" s="1452"/>
      <c r="UHG2351" s="1452"/>
      <c r="UHH2351" s="1452"/>
      <c r="UHI2351" s="1452"/>
      <c r="UHJ2351" s="1452"/>
      <c r="UHK2351" s="1452"/>
      <c r="UHL2351" s="1452"/>
      <c r="UHM2351" s="1452"/>
      <c r="UHN2351" s="1452"/>
      <c r="UHO2351" s="1452"/>
      <c r="UHP2351" s="1452"/>
      <c r="UHQ2351" s="1452"/>
      <c r="UHR2351" s="1452"/>
      <c r="UHS2351" s="1452"/>
      <c r="UHT2351" s="1452"/>
      <c r="UHU2351" s="1452"/>
      <c r="UHV2351" s="1452"/>
      <c r="UHW2351" s="1452"/>
      <c r="UHX2351" s="1452"/>
      <c r="UHY2351" s="1452"/>
      <c r="UHZ2351" s="1452"/>
      <c r="UIA2351" s="1452"/>
      <c r="UIB2351" s="1452"/>
      <c r="UIC2351" s="1452"/>
      <c r="UID2351" s="1452"/>
      <c r="UIE2351" s="1452"/>
      <c r="UIF2351" s="1452"/>
      <c r="UIG2351" s="1452"/>
      <c r="UIH2351" s="1452"/>
      <c r="UII2351" s="1452"/>
      <c r="UIJ2351" s="1452"/>
      <c r="UIK2351" s="1452"/>
      <c r="UIL2351" s="1452"/>
      <c r="UIM2351" s="1452"/>
      <c r="UIN2351" s="1452"/>
      <c r="UIO2351" s="1452"/>
      <c r="UIP2351" s="1452"/>
      <c r="UIQ2351" s="1452"/>
      <c r="UIR2351" s="1452"/>
      <c r="UIS2351" s="1452"/>
      <c r="UIT2351" s="1452"/>
      <c r="UIU2351" s="1452"/>
      <c r="UIV2351" s="1452"/>
      <c r="UIW2351" s="1452"/>
      <c r="UIX2351" s="1452"/>
      <c r="UIY2351" s="1452"/>
      <c r="UIZ2351" s="1452"/>
      <c r="UJA2351" s="1452"/>
      <c r="UJB2351" s="1452"/>
      <c r="UJC2351" s="1452"/>
      <c r="UJD2351" s="1452"/>
      <c r="UJE2351" s="1452"/>
      <c r="UJF2351" s="1452"/>
      <c r="UJG2351" s="1452"/>
      <c r="UJH2351" s="1452"/>
      <c r="UJI2351" s="1452"/>
      <c r="UJJ2351" s="1452"/>
      <c r="UJK2351" s="1452"/>
      <c r="UJL2351" s="1452"/>
      <c r="UJM2351" s="1452"/>
      <c r="UJN2351" s="1452"/>
      <c r="UJO2351" s="1452"/>
      <c r="UJP2351" s="1452"/>
      <c r="UJQ2351" s="1452"/>
      <c r="UJR2351" s="1452"/>
      <c r="UJS2351" s="1452"/>
      <c r="UJT2351" s="1452"/>
      <c r="UJU2351" s="1452"/>
      <c r="UJV2351" s="1452"/>
      <c r="UJW2351" s="1452"/>
      <c r="UJX2351" s="1452"/>
      <c r="UJY2351" s="1452"/>
      <c r="UJZ2351" s="1452"/>
      <c r="UKA2351" s="1452"/>
      <c r="UKB2351" s="1452"/>
      <c r="UKC2351" s="1452"/>
      <c r="UKD2351" s="1452"/>
      <c r="UKE2351" s="1452"/>
      <c r="UKF2351" s="1452"/>
      <c r="UKG2351" s="1452"/>
      <c r="UKH2351" s="1452"/>
      <c r="UKI2351" s="1452"/>
      <c r="UKJ2351" s="1452"/>
      <c r="UKK2351" s="1452"/>
      <c r="UKL2351" s="1452"/>
      <c r="UKM2351" s="1452"/>
      <c r="UKN2351" s="1452"/>
      <c r="UKO2351" s="1452"/>
      <c r="UKP2351" s="1452"/>
      <c r="UKQ2351" s="1452"/>
      <c r="UKR2351" s="1452"/>
      <c r="UKS2351" s="1452"/>
      <c r="UKT2351" s="1452"/>
      <c r="UKU2351" s="1452"/>
      <c r="UKV2351" s="1452"/>
      <c r="UKW2351" s="1452"/>
      <c r="UKX2351" s="1452"/>
      <c r="UKY2351" s="1452"/>
      <c r="UKZ2351" s="1452"/>
      <c r="ULA2351" s="1452"/>
      <c r="ULB2351" s="1452"/>
      <c r="ULC2351" s="1452"/>
      <c r="ULD2351" s="1452"/>
      <c r="ULE2351" s="1452"/>
      <c r="ULF2351" s="1452"/>
      <c r="ULG2351" s="1452"/>
      <c r="ULH2351" s="1452"/>
      <c r="ULI2351" s="1452"/>
      <c r="ULJ2351" s="1452"/>
      <c r="ULK2351" s="1452"/>
      <c r="ULL2351" s="1452"/>
      <c r="ULM2351" s="1452"/>
      <c r="ULN2351" s="1452"/>
      <c r="ULO2351" s="1452"/>
      <c r="ULP2351" s="1452"/>
      <c r="ULQ2351" s="1452"/>
      <c r="ULR2351" s="1452"/>
      <c r="ULS2351" s="1452"/>
      <c r="ULT2351" s="1452"/>
      <c r="ULU2351" s="1452"/>
      <c r="ULV2351" s="1452"/>
      <c r="ULW2351" s="1452"/>
      <c r="ULX2351" s="1452"/>
      <c r="ULY2351" s="1452"/>
      <c r="ULZ2351" s="1452"/>
      <c r="UMA2351" s="1452"/>
      <c r="UMB2351" s="1452"/>
      <c r="UMC2351" s="1452"/>
      <c r="UMD2351" s="1452"/>
      <c r="UME2351" s="1452"/>
      <c r="UMF2351" s="1452"/>
      <c r="UMG2351" s="1452"/>
      <c r="UMH2351" s="1452"/>
      <c r="UMI2351" s="1452"/>
      <c r="UMJ2351" s="1452"/>
      <c r="UMK2351" s="1452"/>
      <c r="UML2351" s="1452"/>
      <c r="UMM2351" s="1452"/>
      <c r="UMN2351" s="1452"/>
      <c r="UMO2351" s="1452"/>
      <c r="UMP2351" s="1452"/>
      <c r="UMQ2351" s="1452"/>
      <c r="UMR2351" s="1452"/>
      <c r="UMS2351" s="1452"/>
      <c r="UMT2351" s="1452"/>
      <c r="UMU2351" s="1452"/>
      <c r="UMV2351" s="1452"/>
      <c r="UMW2351" s="1452"/>
      <c r="UMX2351" s="1452"/>
      <c r="UMY2351" s="1452"/>
      <c r="UMZ2351" s="1452"/>
      <c r="UNA2351" s="1452"/>
      <c r="UNB2351" s="1452"/>
      <c r="UNC2351" s="1452"/>
      <c r="UND2351" s="1452"/>
      <c r="UNE2351" s="1452"/>
      <c r="UNF2351" s="1452"/>
      <c r="UNG2351" s="1452"/>
      <c r="UNH2351" s="1452"/>
      <c r="UNI2351" s="1452"/>
      <c r="UNJ2351" s="1452"/>
      <c r="UNK2351" s="1452"/>
      <c r="UNL2351" s="1452"/>
      <c r="UNM2351" s="1452"/>
      <c r="UNN2351" s="1452"/>
      <c r="UNO2351" s="1452"/>
      <c r="UNP2351" s="1452"/>
      <c r="UNQ2351" s="1452"/>
      <c r="UNR2351" s="1452"/>
      <c r="UNS2351" s="1452"/>
      <c r="UNT2351" s="1452"/>
      <c r="UNU2351" s="1452"/>
      <c r="UNV2351" s="1452"/>
      <c r="UNW2351" s="1452"/>
      <c r="UNX2351" s="1452"/>
      <c r="UNY2351" s="1452"/>
      <c r="UNZ2351" s="1452"/>
      <c r="UOA2351" s="1452"/>
      <c r="UOB2351" s="1452"/>
      <c r="UOC2351" s="1452"/>
      <c r="UOD2351" s="1452"/>
      <c r="UOE2351" s="1452"/>
      <c r="UOF2351" s="1452"/>
      <c r="UOG2351" s="1452"/>
      <c r="UOH2351" s="1452"/>
      <c r="UOI2351" s="1452"/>
      <c r="UOJ2351" s="1452"/>
      <c r="UOK2351" s="1452"/>
      <c r="UOL2351" s="1452"/>
      <c r="UOM2351" s="1452"/>
      <c r="UON2351" s="1452"/>
      <c r="UOO2351" s="1452"/>
      <c r="UOP2351" s="1452"/>
      <c r="UOQ2351" s="1452"/>
      <c r="UOR2351" s="1452"/>
      <c r="UOS2351" s="1452"/>
      <c r="UOT2351" s="1452"/>
      <c r="UOU2351" s="1452"/>
      <c r="UOV2351" s="1452"/>
      <c r="UOW2351" s="1452"/>
      <c r="UOX2351" s="1452"/>
      <c r="UOY2351" s="1452"/>
      <c r="UOZ2351" s="1452"/>
      <c r="UPA2351" s="1452"/>
      <c r="UPB2351" s="1452"/>
      <c r="UPC2351" s="1452"/>
      <c r="UPD2351" s="1452"/>
      <c r="UPE2351" s="1452"/>
      <c r="UPF2351" s="1452"/>
      <c r="UPG2351" s="1452"/>
      <c r="UPH2351" s="1452"/>
      <c r="UPI2351" s="1452"/>
      <c r="UPJ2351" s="1452"/>
      <c r="UPK2351" s="1452"/>
      <c r="UPL2351" s="1452"/>
      <c r="UPM2351" s="1452"/>
      <c r="UPN2351" s="1452"/>
      <c r="UPO2351" s="1452"/>
      <c r="UPP2351" s="1452"/>
      <c r="UPQ2351" s="1452"/>
      <c r="UPR2351" s="1452"/>
      <c r="UPS2351" s="1452"/>
      <c r="UPT2351" s="1452"/>
      <c r="UPU2351" s="1452"/>
      <c r="UPV2351" s="1452"/>
      <c r="UPW2351" s="1452"/>
      <c r="UPX2351" s="1452"/>
      <c r="UPY2351" s="1452"/>
      <c r="UPZ2351" s="1452"/>
      <c r="UQA2351" s="1452"/>
      <c r="UQB2351" s="1452"/>
      <c r="UQC2351" s="1452"/>
      <c r="UQD2351" s="1452"/>
      <c r="UQE2351" s="1452"/>
      <c r="UQF2351" s="1452"/>
      <c r="UQG2351" s="1452"/>
      <c r="UQH2351" s="1452"/>
      <c r="UQI2351" s="1452"/>
      <c r="UQJ2351" s="1452"/>
      <c r="UQK2351" s="1452"/>
      <c r="UQL2351" s="1452"/>
      <c r="UQM2351" s="1452"/>
      <c r="UQN2351" s="1452"/>
      <c r="UQO2351" s="1452"/>
      <c r="UQP2351" s="1452"/>
      <c r="UQQ2351" s="1452"/>
      <c r="UQR2351" s="1452"/>
      <c r="UQS2351" s="1452"/>
      <c r="UQT2351" s="1452"/>
      <c r="UQU2351" s="1452"/>
      <c r="UQV2351" s="1452"/>
      <c r="UQW2351" s="1452"/>
      <c r="UQX2351" s="1452"/>
      <c r="UQY2351" s="1452"/>
      <c r="UQZ2351" s="1452"/>
      <c r="URA2351" s="1452"/>
      <c r="URB2351" s="1452"/>
      <c r="URC2351" s="1452"/>
      <c r="URD2351" s="1452"/>
      <c r="URE2351" s="1452"/>
      <c r="URF2351" s="1452"/>
      <c r="URG2351" s="1452"/>
      <c r="URH2351" s="1452"/>
      <c r="URI2351" s="1452"/>
      <c r="URJ2351" s="1452"/>
      <c r="URK2351" s="1452"/>
      <c r="URL2351" s="1452"/>
      <c r="URM2351" s="1452"/>
      <c r="URN2351" s="1452"/>
      <c r="URO2351" s="1452"/>
      <c r="URP2351" s="1452"/>
      <c r="URQ2351" s="1452"/>
      <c r="URR2351" s="1452"/>
      <c r="URS2351" s="1452"/>
      <c r="URT2351" s="1452"/>
      <c r="URU2351" s="1452"/>
      <c r="URV2351" s="1452"/>
      <c r="URW2351" s="1452"/>
      <c r="URX2351" s="1452"/>
      <c r="URY2351" s="1452"/>
      <c r="URZ2351" s="1452"/>
      <c r="USA2351" s="1452"/>
      <c r="USB2351" s="1452"/>
      <c r="USC2351" s="1452"/>
      <c r="USD2351" s="1452"/>
      <c r="USE2351" s="1452"/>
      <c r="USF2351" s="1452"/>
      <c r="USG2351" s="1452"/>
      <c r="USH2351" s="1452"/>
      <c r="USI2351" s="1452"/>
      <c r="USJ2351" s="1452"/>
      <c r="USK2351" s="1452"/>
      <c r="USL2351" s="1452"/>
      <c r="USM2351" s="1452"/>
      <c r="USN2351" s="1452"/>
      <c r="USO2351" s="1452"/>
      <c r="USP2351" s="1452"/>
      <c r="USQ2351" s="1452"/>
      <c r="USR2351" s="1452"/>
      <c r="USS2351" s="1452"/>
      <c r="UST2351" s="1452"/>
      <c r="USU2351" s="1452"/>
      <c r="USV2351" s="1452"/>
      <c r="USW2351" s="1452"/>
      <c r="USX2351" s="1452"/>
      <c r="USY2351" s="1452"/>
      <c r="USZ2351" s="1452"/>
      <c r="UTA2351" s="1452"/>
      <c r="UTB2351" s="1452"/>
      <c r="UTC2351" s="1452"/>
      <c r="UTD2351" s="1452"/>
      <c r="UTE2351" s="1452"/>
      <c r="UTF2351" s="1452"/>
      <c r="UTG2351" s="1452"/>
      <c r="UTH2351" s="1452"/>
      <c r="UTI2351" s="1452"/>
      <c r="UTJ2351" s="1452"/>
      <c r="UTK2351" s="1452"/>
      <c r="UTL2351" s="1452"/>
      <c r="UTM2351" s="1452"/>
      <c r="UTN2351" s="1452"/>
      <c r="UTO2351" s="1452"/>
      <c r="UTP2351" s="1452"/>
      <c r="UTQ2351" s="1452"/>
      <c r="UTR2351" s="1452"/>
      <c r="UTS2351" s="1452"/>
      <c r="UTT2351" s="1452"/>
      <c r="UTU2351" s="1452"/>
      <c r="UTV2351" s="1452"/>
      <c r="UTW2351" s="1452"/>
      <c r="UTX2351" s="1452"/>
      <c r="UTY2351" s="1452"/>
      <c r="UTZ2351" s="1452"/>
      <c r="UUA2351" s="1452"/>
      <c r="UUB2351" s="1452"/>
      <c r="UUC2351" s="1452"/>
      <c r="UUD2351" s="1452"/>
      <c r="UUE2351" s="1452"/>
      <c r="UUF2351" s="1452"/>
      <c r="UUG2351" s="1452"/>
      <c r="UUH2351" s="1452"/>
      <c r="UUI2351" s="1452"/>
      <c r="UUJ2351" s="1452"/>
      <c r="UUK2351" s="1452"/>
      <c r="UUL2351" s="1452"/>
      <c r="UUM2351" s="1452"/>
      <c r="UUN2351" s="1452"/>
      <c r="UUO2351" s="1452"/>
      <c r="UUP2351" s="1452"/>
      <c r="UUQ2351" s="1452"/>
      <c r="UUR2351" s="1452"/>
      <c r="UUS2351" s="1452"/>
      <c r="UUT2351" s="1452"/>
      <c r="UUU2351" s="1452"/>
      <c r="UUV2351" s="1452"/>
      <c r="UUW2351" s="1452"/>
      <c r="UUX2351" s="1452"/>
      <c r="UUY2351" s="1452"/>
      <c r="UUZ2351" s="1452"/>
      <c r="UVA2351" s="1452"/>
      <c r="UVB2351" s="1452"/>
      <c r="UVC2351" s="1452"/>
      <c r="UVD2351" s="1452"/>
      <c r="UVE2351" s="1452"/>
      <c r="UVF2351" s="1452"/>
      <c r="UVG2351" s="1452"/>
      <c r="UVH2351" s="1452"/>
      <c r="UVI2351" s="1452"/>
      <c r="UVJ2351" s="1452"/>
      <c r="UVK2351" s="1452"/>
      <c r="UVL2351" s="1452"/>
      <c r="UVM2351" s="1452"/>
      <c r="UVN2351" s="1452"/>
      <c r="UVO2351" s="1452"/>
      <c r="UVP2351" s="1452"/>
      <c r="UVQ2351" s="1452"/>
      <c r="UVR2351" s="1452"/>
      <c r="UVS2351" s="1452"/>
      <c r="UVT2351" s="1452"/>
      <c r="UVU2351" s="1452"/>
      <c r="UVV2351" s="1452"/>
      <c r="UVW2351" s="1452"/>
      <c r="UVX2351" s="1452"/>
      <c r="UVY2351" s="1452"/>
      <c r="UVZ2351" s="1452"/>
      <c r="UWA2351" s="1452"/>
      <c r="UWB2351" s="1452"/>
      <c r="UWC2351" s="1452"/>
      <c r="UWD2351" s="1452"/>
      <c r="UWE2351" s="1452"/>
      <c r="UWF2351" s="1452"/>
      <c r="UWG2351" s="1452"/>
      <c r="UWH2351" s="1452"/>
      <c r="UWI2351" s="1452"/>
      <c r="UWJ2351" s="1452"/>
      <c r="UWK2351" s="1452"/>
      <c r="UWL2351" s="1452"/>
      <c r="UWM2351" s="1452"/>
      <c r="UWN2351" s="1452"/>
      <c r="UWO2351" s="1452"/>
      <c r="UWP2351" s="1452"/>
      <c r="UWQ2351" s="1452"/>
      <c r="UWR2351" s="1452"/>
      <c r="UWS2351" s="1452"/>
      <c r="UWT2351" s="1452"/>
      <c r="UWU2351" s="1452"/>
      <c r="UWV2351" s="1452"/>
      <c r="UWW2351" s="1452"/>
      <c r="UWX2351" s="1452"/>
      <c r="UWY2351" s="1452"/>
      <c r="UWZ2351" s="1452"/>
      <c r="UXA2351" s="1452"/>
      <c r="UXB2351" s="1452"/>
      <c r="UXC2351" s="1452"/>
      <c r="UXD2351" s="1452"/>
      <c r="UXE2351" s="1452"/>
      <c r="UXF2351" s="1452"/>
      <c r="UXG2351" s="1452"/>
      <c r="UXH2351" s="1452"/>
      <c r="UXI2351" s="1452"/>
      <c r="UXJ2351" s="1452"/>
      <c r="UXK2351" s="1452"/>
      <c r="UXL2351" s="1452"/>
      <c r="UXM2351" s="1452"/>
      <c r="UXN2351" s="1452"/>
      <c r="UXO2351" s="1452"/>
      <c r="UXP2351" s="1452"/>
      <c r="UXQ2351" s="1452"/>
      <c r="UXR2351" s="1452"/>
      <c r="UXS2351" s="1452"/>
      <c r="UXT2351" s="1452"/>
      <c r="UXU2351" s="1452"/>
      <c r="UXV2351" s="1452"/>
      <c r="UXW2351" s="1452"/>
      <c r="UXX2351" s="1452"/>
      <c r="UXY2351" s="1452"/>
      <c r="UXZ2351" s="1452"/>
      <c r="UYA2351" s="1452"/>
      <c r="UYB2351" s="1452"/>
      <c r="UYC2351" s="1452"/>
      <c r="UYD2351" s="1452"/>
      <c r="UYE2351" s="1452"/>
      <c r="UYF2351" s="1452"/>
      <c r="UYG2351" s="1452"/>
      <c r="UYH2351" s="1452"/>
      <c r="UYI2351" s="1452"/>
      <c r="UYJ2351" s="1452"/>
      <c r="UYK2351" s="1452"/>
      <c r="UYL2351" s="1452"/>
      <c r="UYM2351" s="1452"/>
      <c r="UYN2351" s="1452"/>
      <c r="UYO2351" s="1452"/>
      <c r="UYP2351" s="1452"/>
      <c r="UYQ2351" s="1452"/>
      <c r="UYR2351" s="1452"/>
      <c r="UYS2351" s="1452"/>
      <c r="UYT2351" s="1452"/>
      <c r="UYU2351" s="1452"/>
      <c r="UYV2351" s="1452"/>
      <c r="UYW2351" s="1452"/>
      <c r="UYX2351" s="1452"/>
      <c r="UYY2351" s="1452"/>
      <c r="UYZ2351" s="1452"/>
      <c r="UZA2351" s="1452"/>
      <c r="UZB2351" s="1452"/>
      <c r="UZC2351" s="1452"/>
      <c r="UZD2351" s="1452"/>
      <c r="UZE2351" s="1452"/>
      <c r="UZF2351" s="1452"/>
      <c r="UZG2351" s="1452"/>
      <c r="UZH2351" s="1452"/>
      <c r="UZI2351" s="1452"/>
      <c r="UZJ2351" s="1452"/>
      <c r="UZK2351" s="1452"/>
      <c r="UZL2351" s="1452"/>
      <c r="UZM2351" s="1452"/>
      <c r="UZN2351" s="1452"/>
      <c r="UZO2351" s="1452"/>
      <c r="UZP2351" s="1452"/>
      <c r="UZQ2351" s="1452"/>
      <c r="UZR2351" s="1452"/>
      <c r="UZS2351" s="1452"/>
      <c r="UZT2351" s="1452"/>
      <c r="UZU2351" s="1452"/>
      <c r="UZV2351" s="1452"/>
      <c r="UZW2351" s="1452"/>
      <c r="UZX2351" s="1452"/>
      <c r="UZY2351" s="1452"/>
      <c r="UZZ2351" s="1452"/>
      <c r="VAA2351" s="1452"/>
      <c r="VAB2351" s="1452"/>
      <c r="VAC2351" s="1452"/>
      <c r="VAD2351" s="1452"/>
      <c r="VAE2351" s="1452"/>
      <c r="VAF2351" s="1452"/>
      <c r="VAG2351" s="1452"/>
      <c r="VAH2351" s="1452"/>
      <c r="VAI2351" s="1452"/>
      <c r="VAJ2351" s="1452"/>
      <c r="VAK2351" s="1452"/>
      <c r="VAL2351" s="1452"/>
      <c r="VAM2351" s="1452"/>
      <c r="VAN2351" s="1452"/>
      <c r="VAO2351" s="1452"/>
      <c r="VAP2351" s="1452"/>
      <c r="VAQ2351" s="1452"/>
      <c r="VAR2351" s="1452"/>
      <c r="VAS2351" s="1452"/>
      <c r="VAT2351" s="1452"/>
      <c r="VAU2351" s="1452"/>
      <c r="VAV2351" s="1452"/>
      <c r="VAW2351" s="1452"/>
      <c r="VAX2351" s="1452"/>
      <c r="VAY2351" s="1452"/>
      <c r="VAZ2351" s="1452"/>
      <c r="VBA2351" s="1452"/>
      <c r="VBB2351" s="1452"/>
      <c r="VBC2351" s="1452"/>
      <c r="VBD2351" s="1452"/>
      <c r="VBE2351" s="1452"/>
      <c r="VBF2351" s="1452"/>
      <c r="VBG2351" s="1452"/>
      <c r="VBH2351" s="1452"/>
      <c r="VBI2351" s="1452"/>
      <c r="VBJ2351" s="1452"/>
      <c r="VBK2351" s="1452"/>
      <c r="VBL2351" s="1452"/>
      <c r="VBM2351" s="1452"/>
      <c r="VBN2351" s="1452"/>
      <c r="VBO2351" s="1452"/>
      <c r="VBP2351" s="1452"/>
      <c r="VBQ2351" s="1452"/>
      <c r="VBR2351" s="1452"/>
      <c r="VBS2351" s="1452"/>
      <c r="VBT2351" s="1452"/>
      <c r="VBU2351" s="1452"/>
      <c r="VBV2351" s="1452"/>
      <c r="VBW2351" s="1452"/>
      <c r="VBX2351" s="1452"/>
      <c r="VBY2351" s="1452"/>
      <c r="VBZ2351" s="1452"/>
      <c r="VCA2351" s="1452"/>
      <c r="VCB2351" s="1452"/>
      <c r="VCC2351" s="1452"/>
      <c r="VCD2351" s="1452"/>
      <c r="VCE2351" s="1452"/>
      <c r="VCF2351" s="1452"/>
      <c r="VCG2351" s="1452"/>
      <c r="VCH2351" s="1452"/>
      <c r="VCI2351" s="1452"/>
      <c r="VCJ2351" s="1452"/>
      <c r="VCK2351" s="1452"/>
      <c r="VCL2351" s="1452"/>
      <c r="VCM2351" s="1452"/>
      <c r="VCN2351" s="1452"/>
      <c r="VCO2351" s="1452"/>
      <c r="VCP2351" s="1452"/>
      <c r="VCQ2351" s="1452"/>
      <c r="VCR2351" s="1452"/>
      <c r="VCS2351" s="1452"/>
      <c r="VCT2351" s="1452"/>
      <c r="VCU2351" s="1452"/>
      <c r="VCV2351" s="1452"/>
      <c r="VCW2351" s="1452"/>
      <c r="VCX2351" s="1452"/>
      <c r="VCY2351" s="1452"/>
      <c r="VCZ2351" s="1452"/>
      <c r="VDA2351" s="1452"/>
      <c r="VDB2351" s="1452"/>
      <c r="VDC2351" s="1452"/>
      <c r="VDD2351" s="1452"/>
      <c r="VDE2351" s="1452"/>
      <c r="VDF2351" s="1452"/>
      <c r="VDG2351" s="1452"/>
      <c r="VDH2351" s="1452"/>
      <c r="VDI2351" s="1452"/>
      <c r="VDJ2351" s="1452"/>
      <c r="VDK2351" s="1452"/>
      <c r="VDL2351" s="1452"/>
      <c r="VDM2351" s="1452"/>
      <c r="VDN2351" s="1452"/>
      <c r="VDO2351" s="1452"/>
      <c r="VDP2351" s="1452"/>
      <c r="VDQ2351" s="1452"/>
      <c r="VDR2351" s="1452"/>
      <c r="VDS2351" s="1452"/>
      <c r="VDT2351" s="1452"/>
      <c r="VDU2351" s="1452"/>
      <c r="VDV2351" s="1452"/>
      <c r="VDW2351" s="1452"/>
      <c r="VDX2351" s="1452"/>
      <c r="VDY2351" s="1452"/>
      <c r="VDZ2351" s="1452"/>
      <c r="VEA2351" s="1452"/>
      <c r="VEB2351" s="1452"/>
      <c r="VEC2351" s="1452"/>
      <c r="VED2351" s="1452"/>
      <c r="VEE2351" s="1452"/>
      <c r="VEF2351" s="1452"/>
      <c r="VEG2351" s="1452"/>
      <c r="VEH2351" s="1452"/>
      <c r="VEI2351" s="1452"/>
      <c r="VEJ2351" s="1452"/>
      <c r="VEK2351" s="1452"/>
      <c r="VEL2351" s="1452"/>
      <c r="VEM2351" s="1452"/>
      <c r="VEN2351" s="1452"/>
      <c r="VEO2351" s="1452"/>
      <c r="VEP2351" s="1452"/>
      <c r="VEQ2351" s="1452"/>
      <c r="VER2351" s="1452"/>
      <c r="VES2351" s="1452"/>
      <c r="VET2351" s="1452"/>
      <c r="VEU2351" s="1452"/>
      <c r="VEV2351" s="1452"/>
      <c r="VEW2351" s="1452"/>
      <c r="VEX2351" s="1452"/>
      <c r="VEY2351" s="1452"/>
      <c r="VEZ2351" s="1452"/>
      <c r="VFA2351" s="1452"/>
      <c r="VFB2351" s="1452"/>
      <c r="VFC2351" s="1452"/>
      <c r="VFD2351" s="1452"/>
      <c r="VFE2351" s="1452"/>
      <c r="VFF2351" s="1452"/>
      <c r="VFG2351" s="1452"/>
      <c r="VFH2351" s="1452"/>
      <c r="VFI2351" s="1452"/>
      <c r="VFJ2351" s="1452"/>
      <c r="VFK2351" s="1452"/>
      <c r="VFL2351" s="1452"/>
      <c r="VFM2351" s="1452"/>
      <c r="VFN2351" s="1452"/>
      <c r="VFO2351" s="1452"/>
      <c r="VFP2351" s="1452"/>
      <c r="VFQ2351" s="1452"/>
      <c r="VFR2351" s="1452"/>
      <c r="VFS2351" s="1452"/>
      <c r="VFT2351" s="1452"/>
      <c r="VFU2351" s="1452"/>
      <c r="VFV2351" s="1452"/>
      <c r="VFW2351" s="1452"/>
      <c r="VFX2351" s="1452"/>
      <c r="VFY2351" s="1452"/>
      <c r="VFZ2351" s="1452"/>
      <c r="VGA2351" s="1452"/>
      <c r="VGB2351" s="1452"/>
      <c r="VGC2351" s="1452"/>
      <c r="VGD2351" s="1452"/>
      <c r="VGE2351" s="1452"/>
      <c r="VGF2351" s="1452"/>
      <c r="VGG2351" s="1452"/>
      <c r="VGH2351" s="1452"/>
      <c r="VGI2351" s="1452"/>
      <c r="VGJ2351" s="1452"/>
      <c r="VGK2351" s="1452"/>
      <c r="VGL2351" s="1452"/>
      <c r="VGM2351" s="1452"/>
      <c r="VGN2351" s="1452"/>
      <c r="VGO2351" s="1452"/>
      <c r="VGP2351" s="1452"/>
      <c r="VGQ2351" s="1452"/>
      <c r="VGR2351" s="1452"/>
      <c r="VGS2351" s="1452"/>
      <c r="VGT2351" s="1452"/>
      <c r="VGU2351" s="1452"/>
      <c r="VGV2351" s="1452"/>
      <c r="VGW2351" s="1452"/>
      <c r="VGX2351" s="1452"/>
      <c r="VGY2351" s="1452"/>
      <c r="VGZ2351" s="1452"/>
      <c r="VHA2351" s="1452"/>
      <c r="VHB2351" s="1452"/>
      <c r="VHC2351" s="1452"/>
      <c r="VHD2351" s="1452"/>
      <c r="VHE2351" s="1452"/>
      <c r="VHF2351" s="1452"/>
      <c r="VHG2351" s="1452"/>
      <c r="VHH2351" s="1452"/>
      <c r="VHI2351" s="1452"/>
      <c r="VHJ2351" s="1452"/>
      <c r="VHK2351" s="1452"/>
      <c r="VHL2351" s="1452"/>
      <c r="VHM2351" s="1452"/>
      <c r="VHN2351" s="1452"/>
      <c r="VHO2351" s="1452"/>
      <c r="VHP2351" s="1452"/>
      <c r="VHQ2351" s="1452"/>
      <c r="VHR2351" s="1452"/>
      <c r="VHS2351" s="1452"/>
      <c r="VHT2351" s="1452"/>
      <c r="VHU2351" s="1452"/>
      <c r="VHV2351" s="1452"/>
      <c r="VHW2351" s="1452"/>
      <c r="VHX2351" s="1452"/>
      <c r="VHY2351" s="1452"/>
      <c r="VHZ2351" s="1452"/>
      <c r="VIA2351" s="1452"/>
      <c r="VIB2351" s="1452"/>
      <c r="VIC2351" s="1452"/>
      <c r="VID2351" s="1452"/>
      <c r="VIE2351" s="1452"/>
      <c r="VIF2351" s="1452"/>
      <c r="VIG2351" s="1452"/>
      <c r="VIH2351" s="1452"/>
      <c r="VII2351" s="1452"/>
      <c r="VIJ2351" s="1452"/>
      <c r="VIK2351" s="1452"/>
      <c r="VIL2351" s="1452"/>
      <c r="VIM2351" s="1452"/>
      <c r="VIN2351" s="1452"/>
      <c r="VIO2351" s="1452"/>
      <c r="VIP2351" s="1452"/>
      <c r="VIQ2351" s="1452"/>
      <c r="VIR2351" s="1452"/>
      <c r="VIS2351" s="1452"/>
      <c r="VIT2351" s="1452"/>
      <c r="VIU2351" s="1452"/>
      <c r="VIV2351" s="1452"/>
      <c r="VIW2351" s="1452"/>
      <c r="VIX2351" s="1452"/>
      <c r="VIY2351" s="1452"/>
      <c r="VIZ2351" s="1452"/>
      <c r="VJA2351" s="1452"/>
      <c r="VJB2351" s="1452"/>
      <c r="VJC2351" s="1452"/>
      <c r="VJD2351" s="1452"/>
      <c r="VJE2351" s="1452"/>
      <c r="VJF2351" s="1452"/>
      <c r="VJG2351" s="1452"/>
      <c r="VJH2351" s="1452"/>
      <c r="VJI2351" s="1452"/>
      <c r="VJJ2351" s="1452"/>
      <c r="VJK2351" s="1452"/>
      <c r="VJL2351" s="1452"/>
      <c r="VJM2351" s="1452"/>
      <c r="VJN2351" s="1452"/>
      <c r="VJO2351" s="1452"/>
      <c r="VJP2351" s="1452"/>
      <c r="VJQ2351" s="1452"/>
      <c r="VJR2351" s="1452"/>
      <c r="VJS2351" s="1452"/>
      <c r="VJT2351" s="1452"/>
      <c r="VJU2351" s="1452"/>
      <c r="VJV2351" s="1452"/>
      <c r="VJW2351" s="1452"/>
      <c r="VJX2351" s="1452"/>
      <c r="VJY2351" s="1452"/>
      <c r="VJZ2351" s="1452"/>
      <c r="VKA2351" s="1452"/>
      <c r="VKB2351" s="1452"/>
      <c r="VKC2351" s="1452"/>
      <c r="VKD2351" s="1452"/>
      <c r="VKE2351" s="1452"/>
      <c r="VKF2351" s="1452"/>
      <c r="VKG2351" s="1452"/>
      <c r="VKH2351" s="1452"/>
      <c r="VKI2351" s="1452"/>
      <c r="VKJ2351" s="1452"/>
      <c r="VKK2351" s="1452"/>
      <c r="VKL2351" s="1452"/>
      <c r="VKM2351" s="1452"/>
      <c r="VKN2351" s="1452"/>
      <c r="VKO2351" s="1452"/>
      <c r="VKP2351" s="1452"/>
      <c r="VKQ2351" s="1452"/>
      <c r="VKR2351" s="1452"/>
      <c r="VKS2351" s="1452"/>
      <c r="VKT2351" s="1452"/>
      <c r="VKU2351" s="1452"/>
      <c r="VKV2351" s="1452"/>
      <c r="VKW2351" s="1452"/>
      <c r="VKX2351" s="1452"/>
      <c r="VKY2351" s="1452"/>
      <c r="VKZ2351" s="1452"/>
      <c r="VLA2351" s="1452"/>
      <c r="VLB2351" s="1452"/>
      <c r="VLC2351" s="1452"/>
      <c r="VLD2351" s="1452"/>
      <c r="VLE2351" s="1452"/>
      <c r="VLF2351" s="1452"/>
      <c r="VLG2351" s="1452"/>
      <c r="VLH2351" s="1452"/>
      <c r="VLI2351" s="1452"/>
      <c r="VLJ2351" s="1452"/>
      <c r="VLK2351" s="1452"/>
      <c r="VLL2351" s="1452"/>
      <c r="VLM2351" s="1452"/>
      <c r="VLN2351" s="1452"/>
      <c r="VLO2351" s="1452"/>
      <c r="VLP2351" s="1452"/>
      <c r="VLQ2351" s="1452"/>
      <c r="VLR2351" s="1452"/>
      <c r="VLS2351" s="1452"/>
      <c r="VLT2351" s="1452"/>
      <c r="VLU2351" s="1452"/>
      <c r="VLV2351" s="1452"/>
      <c r="VLW2351" s="1452"/>
      <c r="VLX2351" s="1452"/>
      <c r="VLY2351" s="1452"/>
      <c r="VLZ2351" s="1452"/>
      <c r="VMA2351" s="1452"/>
      <c r="VMB2351" s="1452"/>
      <c r="VMC2351" s="1452"/>
      <c r="VMD2351" s="1452"/>
      <c r="VME2351" s="1452"/>
      <c r="VMF2351" s="1452"/>
      <c r="VMG2351" s="1452"/>
      <c r="VMH2351" s="1452"/>
      <c r="VMI2351" s="1452"/>
      <c r="VMJ2351" s="1452"/>
      <c r="VMK2351" s="1452"/>
      <c r="VML2351" s="1452"/>
      <c r="VMM2351" s="1452"/>
      <c r="VMN2351" s="1452"/>
      <c r="VMO2351" s="1452"/>
      <c r="VMP2351" s="1452"/>
      <c r="VMQ2351" s="1452"/>
      <c r="VMR2351" s="1452"/>
      <c r="VMS2351" s="1452"/>
      <c r="VMT2351" s="1452"/>
      <c r="VMU2351" s="1452"/>
      <c r="VMV2351" s="1452"/>
      <c r="VMW2351" s="1452"/>
      <c r="VMX2351" s="1452"/>
      <c r="VMY2351" s="1452"/>
      <c r="VMZ2351" s="1452"/>
      <c r="VNA2351" s="1452"/>
      <c r="VNB2351" s="1452"/>
      <c r="VNC2351" s="1452"/>
      <c r="VND2351" s="1452"/>
      <c r="VNE2351" s="1452"/>
      <c r="VNF2351" s="1452"/>
      <c r="VNG2351" s="1452"/>
      <c r="VNH2351" s="1452"/>
      <c r="VNI2351" s="1452"/>
      <c r="VNJ2351" s="1452"/>
      <c r="VNK2351" s="1452"/>
      <c r="VNL2351" s="1452"/>
      <c r="VNM2351" s="1452"/>
      <c r="VNN2351" s="1452"/>
      <c r="VNO2351" s="1452"/>
      <c r="VNP2351" s="1452"/>
      <c r="VNQ2351" s="1452"/>
      <c r="VNR2351" s="1452"/>
      <c r="VNS2351" s="1452"/>
      <c r="VNT2351" s="1452"/>
      <c r="VNU2351" s="1452"/>
      <c r="VNV2351" s="1452"/>
      <c r="VNW2351" s="1452"/>
      <c r="VNX2351" s="1452"/>
      <c r="VNY2351" s="1452"/>
      <c r="VNZ2351" s="1452"/>
      <c r="VOA2351" s="1452"/>
      <c r="VOB2351" s="1452"/>
      <c r="VOC2351" s="1452"/>
      <c r="VOD2351" s="1452"/>
      <c r="VOE2351" s="1452"/>
      <c r="VOF2351" s="1452"/>
      <c r="VOG2351" s="1452"/>
      <c r="VOH2351" s="1452"/>
      <c r="VOI2351" s="1452"/>
      <c r="VOJ2351" s="1452"/>
      <c r="VOK2351" s="1452"/>
      <c r="VOL2351" s="1452"/>
      <c r="VOM2351" s="1452"/>
      <c r="VON2351" s="1452"/>
      <c r="VOO2351" s="1452"/>
      <c r="VOP2351" s="1452"/>
      <c r="VOQ2351" s="1452"/>
      <c r="VOR2351" s="1452"/>
      <c r="VOS2351" s="1452"/>
      <c r="VOT2351" s="1452"/>
      <c r="VOU2351" s="1452"/>
      <c r="VOV2351" s="1452"/>
      <c r="VOW2351" s="1452"/>
      <c r="VOX2351" s="1452"/>
      <c r="VOY2351" s="1452"/>
      <c r="VOZ2351" s="1452"/>
      <c r="VPA2351" s="1452"/>
      <c r="VPB2351" s="1452"/>
      <c r="VPC2351" s="1452"/>
      <c r="VPD2351" s="1452"/>
      <c r="VPE2351" s="1452"/>
      <c r="VPF2351" s="1452"/>
      <c r="VPG2351" s="1452"/>
      <c r="VPH2351" s="1452"/>
      <c r="VPI2351" s="1452"/>
      <c r="VPJ2351" s="1452"/>
      <c r="VPK2351" s="1452"/>
      <c r="VPL2351" s="1452"/>
      <c r="VPM2351" s="1452"/>
      <c r="VPN2351" s="1452"/>
      <c r="VPO2351" s="1452"/>
      <c r="VPP2351" s="1452"/>
      <c r="VPQ2351" s="1452"/>
      <c r="VPR2351" s="1452"/>
      <c r="VPS2351" s="1452"/>
      <c r="VPT2351" s="1452"/>
      <c r="VPU2351" s="1452"/>
      <c r="VPV2351" s="1452"/>
      <c r="VPW2351" s="1452"/>
      <c r="VPX2351" s="1452"/>
      <c r="VPY2351" s="1452"/>
      <c r="VPZ2351" s="1452"/>
      <c r="VQA2351" s="1452"/>
      <c r="VQB2351" s="1452"/>
      <c r="VQC2351" s="1452"/>
      <c r="VQD2351" s="1452"/>
      <c r="VQE2351" s="1452"/>
      <c r="VQF2351" s="1452"/>
      <c r="VQG2351" s="1452"/>
      <c r="VQH2351" s="1452"/>
      <c r="VQI2351" s="1452"/>
      <c r="VQJ2351" s="1452"/>
      <c r="VQK2351" s="1452"/>
      <c r="VQL2351" s="1452"/>
      <c r="VQM2351" s="1452"/>
      <c r="VQN2351" s="1452"/>
      <c r="VQO2351" s="1452"/>
      <c r="VQP2351" s="1452"/>
      <c r="VQQ2351" s="1452"/>
      <c r="VQR2351" s="1452"/>
      <c r="VQS2351" s="1452"/>
      <c r="VQT2351" s="1452"/>
      <c r="VQU2351" s="1452"/>
      <c r="VQV2351" s="1452"/>
      <c r="VQW2351" s="1452"/>
      <c r="VQX2351" s="1452"/>
      <c r="VQY2351" s="1452"/>
      <c r="VQZ2351" s="1452"/>
      <c r="VRA2351" s="1452"/>
      <c r="VRB2351" s="1452"/>
      <c r="VRC2351" s="1452"/>
      <c r="VRD2351" s="1452"/>
      <c r="VRE2351" s="1452"/>
      <c r="VRF2351" s="1452"/>
      <c r="VRG2351" s="1452"/>
      <c r="VRH2351" s="1452"/>
      <c r="VRI2351" s="1452"/>
      <c r="VRJ2351" s="1452"/>
      <c r="VRK2351" s="1452"/>
      <c r="VRL2351" s="1452"/>
      <c r="VRM2351" s="1452"/>
      <c r="VRN2351" s="1452"/>
      <c r="VRO2351" s="1452"/>
      <c r="VRP2351" s="1452"/>
      <c r="VRQ2351" s="1452"/>
      <c r="VRR2351" s="1452"/>
      <c r="VRS2351" s="1452"/>
      <c r="VRT2351" s="1452"/>
      <c r="VRU2351" s="1452"/>
      <c r="VRV2351" s="1452"/>
      <c r="VRW2351" s="1452"/>
      <c r="VRX2351" s="1452"/>
      <c r="VRY2351" s="1452"/>
      <c r="VRZ2351" s="1452"/>
      <c r="VSA2351" s="1452"/>
      <c r="VSB2351" s="1452"/>
      <c r="VSC2351" s="1452"/>
      <c r="VSD2351" s="1452"/>
      <c r="VSE2351" s="1452"/>
      <c r="VSF2351" s="1452"/>
      <c r="VSG2351" s="1452"/>
      <c r="VSH2351" s="1452"/>
      <c r="VSI2351" s="1452"/>
      <c r="VSJ2351" s="1452"/>
      <c r="VSK2351" s="1452"/>
      <c r="VSL2351" s="1452"/>
      <c r="VSM2351" s="1452"/>
      <c r="VSN2351" s="1452"/>
      <c r="VSO2351" s="1452"/>
      <c r="VSP2351" s="1452"/>
      <c r="VSQ2351" s="1452"/>
      <c r="VSR2351" s="1452"/>
      <c r="VSS2351" s="1452"/>
      <c r="VST2351" s="1452"/>
      <c r="VSU2351" s="1452"/>
      <c r="VSV2351" s="1452"/>
      <c r="VSW2351" s="1452"/>
      <c r="VSX2351" s="1452"/>
      <c r="VSY2351" s="1452"/>
      <c r="VSZ2351" s="1452"/>
      <c r="VTA2351" s="1452"/>
      <c r="VTB2351" s="1452"/>
      <c r="VTC2351" s="1452"/>
      <c r="VTD2351" s="1452"/>
      <c r="VTE2351" s="1452"/>
      <c r="VTF2351" s="1452"/>
      <c r="VTG2351" s="1452"/>
      <c r="VTH2351" s="1452"/>
      <c r="VTI2351" s="1452"/>
      <c r="VTJ2351" s="1452"/>
      <c r="VTK2351" s="1452"/>
      <c r="VTL2351" s="1452"/>
      <c r="VTM2351" s="1452"/>
      <c r="VTN2351" s="1452"/>
      <c r="VTO2351" s="1452"/>
      <c r="VTP2351" s="1452"/>
      <c r="VTQ2351" s="1452"/>
      <c r="VTR2351" s="1452"/>
      <c r="VTS2351" s="1452"/>
      <c r="VTT2351" s="1452"/>
      <c r="VTU2351" s="1452"/>
      <c r="VTV2351" s="1452"/>
      <c r="VTW2351" s="1452"/>
      <c r="VTX2351" s="1452"/>
      <c r="VTY2351" s="1452"/>
      <c r="VTZ2351" s="1452"/>
      <c r="VUA2351" s="1452"/>
      <c r="VUB2351" s="1452"/>
      <c r="VUC2351" s="1452"/>
      <c r="VUD2351" s="1452"/>
      <c r="VUE2351" s="1452"/>
      <c r="VUF2351" s="1452"/>
      <c r="VUG2351" s="1452"/>
      <c r="VUH2351" s="1452"/>
      <c r="VUI2351" s="1452"/>
      <c r="VUJ2351" s="1452"/>
      <c r="VUK2351" s="1452"/>
      <c r="VUL2351" s="1452"/>
      <c r="VUM2351" s="1452"/>
      <c r="VUN2351" s="1452"/>
      <c r="VUO2351" s="1452"/>
      <c r="VUP2351" s="1452"/>
      <c r="VUQ2351" s="1452"/>
      <c r="VUR2351" s="1452"/>
      <c r="VUS2351" s="1452"/>
      <c r="VUT2351" s="1452"/>
      <c r="VUU2351" s="1452"/>
      <c r="VUV2351" s="1452"/>
      <c r="VUW2351" s="1452"/>
      <c r="VUX2351" s="1452"/>
      <c r="VUY2351" s="1452"/>
      <c r="VUZ2351" s="1452"/>
      <c r="VVA2351" s="1452"/>
      <c r="VVB2351" s="1452"/>
      <c r="VVC2351" s="1452"/>
      <c r="VVD2351" s="1452"/>
      <c r="VVE2351" s="1452"/>
      <c r="VVF2351" s="1452"/>
      <c r="VVG2351" s="1452"/>
      <c r="VVH2351" s="1452"/>
      <c r="VVI2351" s="1452"/>
      <c r="VVJ2351" s="1452"/>
      <c r="VVK2351" s="1452"/>
      <c r="VVL2351" s="1452"/>
      <c r="VVM2351" s="1452"/>
      <c r="VVN2351" s="1452"/>
      <c r="VVO2351" s="1452"/>
      <c r="VVP2351" s="1452"/>
      <c r="VVQ2351" s="1452"/>
      <c r="VVR2351" s="1452"/>
      <c r="VVS2351" s="1452"/>
      <c r="VVT2351" s="1452"/>
      <c r="VVU2351" s="1452"/>
      <c r="VVV2351" s="1452"/>
      <c r="VVW2351" s="1452"/>
      <c r="VVX2351" s="1452"/>
      <c r="VVY2351" s="1452"/>
      <c r="VVZ2351" s="1452"/>
      <c r="VWA2351" s="1452"/>
      <c r="VWB2351" s="1452"/>
      <c r="VWC2351" s="1452"/>
      <c r="VWD2351" s="1452"/>
      <c r="VWE2351" s="1452"/>
      <c r="VWF2351" s="1452"/>
      <c r="VWG2351" s="1452"/>
      <c r="VWH2351" s="1452"/>
      <c r="VWI2351" s="1452"/>
      <c r="VWJ2351" s="1452"/>
      <c r="VWK2351" s="1452"/>
      <c r="VWL2351" s="1452"/>
      <c r="VWM2351" s="1452"/>
      <c r="VWN2351" s="1452"/>
      <c r="VWO2351" s="1452"/>
      <c r="VWP2351" s="1452"/>
      <c r="VWQ2351" s="1452"/>
      <c r="VWR2351" s="1452"/>
      <c r="VWS2351" s="1452"/>
      <c r="VWT2351" s="1452"/>
      <c r="VWU2351" s="1452"/>
      <c r="VWV2351" s="1452"/>
      <c r="VWW2351" s="1452"/>
      <c r="VWX2351" s="1452"/>
      <c r="VWY2351" s="1452"/>
      <c r="VWZ2351" s="1452"/>
      <c r="VXA2351" s="1452"/>
      <c r="VXB2351" s="1452"/>
      <c r="VXC2351" s="1452"/>
      <c r="VXD2351" s="1452"/>
      <c r="VXE2351" s="1452"/>
      <c r="VXF2351" s="1452"/>
      <c r="VXG2351" s="1452"/>
      <c r="VXH2351" s="1452"/>
      <c r="VXI2351" s="1452"/>
      <c r="VXJ2351" s="1452"/>
      <c r="VXK2351" s="1452"/>
      <c r="VXL2351" s="1452"/>
      <c r="VXM2351" s="1452"/>
      <c r="VXN2351" s="1452"/>
      <c r="VXO2351" s="1452"/>
      <c r="VXP2351" s="1452"/>
      <c r="VXQ2351" s="1452"/>
      <c r="VXR2351" s="1452"/>
      <c r="VXS2351" s="1452"/>
      <c r="VXT2351" s="1452"/>
      <c r="VXU2351" s="1452"/>
      <c r="VXV2351" s="1452"/>
      <c r="VXW2351" s="1452"/>
      <c r="VXX2351" s="1452"/>
      <c r="VXY2351" s="1452"/>
      <c r="VXZ2351" s="1452"/>
      <c r="VYA2351" s="1452"/>
      <c r="VYB2351" s="1452"/>
      <c r="VYC2351" s="1452"/>
      <c r="VYD2351" s="1452"/>
      <c r="VYE2351" s="1452"/>
      <c r="VYF2351" s="1452"/>
      <c r="VYG2351" s="1452"/>
      <c r="VYH2351" s="1452"/>
      <c r="VYI2351" s="1452"/>
      <c r="VYJ2351" s="1452"/>
      <c r="VYK2351" s="1452"/>
      <c r="VYL2351" s="1452"/>
      <c r="VYM2351" s="1452"/>
      <c r="VYN2351" s="1452"/>
      <c r="VYO2351" s="1452"/>
      <c r="VYP2351" s="1452"/>
      <c r="VYQ2351" s="1452"/>
      <c r="VYR2351" s="1452"/>
      <c r="VYS2351" s="1452"/>
      <c r="VYT2351" s="1452"/>
      <c r="VYU2351" s="1452"/>
      <c r="VYV2351" s="1452"/>
      <c r="VYW2351" s="1452"/>
      <c r="VYX2351" s="1452"/>
      <c r="VYY2351" s="1452"/>
      <c r="VYZ2351" s="1452"/>
      <c r="VZA2351" s="1452"/>
      <c r="VZB2351" s="1452"/>
      <c r="VZC2351" s="1452"/>
      <c r="VZD2351" s="1452"/>
      <c r="VZE2351" s="1452"/>
      <c r="VZF2351" s="1452"/>
      <c r="VZG2351" s="1452"/>
      <c r="VZH2351" s="1452"/>
      <c r="VZI2351" s="1452"/>
      <c r="VZJ2351" s="1452"/>
      <c r="VZK2351" s="1452"/>
      <c r="VZL2351" s="1452"/>
      <c r="VZM2351" s="1452"/>
      <c r="VZN2351" s="1452"/>
      <c r="VZO2351" s="1452"/>
      <c r="VZP2351" s="1452"/>
      <c r="VZQ2351" s="1452"/>
      <c r="VZR2351" s="1452"/>
      <c r="VZS2351" s="1452"/>
      <c r="VZT2351" s="1452"/>
      <c r="VZU2351" s="1452"/>
      <c r="VZV2351" s="1452"/>
      <c r="VZW2351" s="1452"/>
      <c r="VZX2351" s="1452"/>
      <c r="VZY2351" s="1452"/>
      <c r="VZZ2351" s="1452"/>
      <c r="WAA2351" s="1452"/>
      <c r="WAB2351" s="1452"/>
      <c r="WAC2351" s="1452"/>
      <c r="WAD2351" s="1452"/>
      <c r="WAE2351" s="1452"/>
      <c r="WAF2351" s="1452"/>
      <c r="WAG2351" s="1452"/>
      <c r="WAH2351" s="1452"/>
      <c r="WAI2351" s="1452"/>
      <c r="WAJ2351" s="1452"/>
      <c r="WAK2351" s="1452"/>
      <c r="WAL2351" s="1452"/>
      <c r="WAM2351" s="1452"/>
      <c r="WAN2351" s="1452"/>
      <c r="WAO2351" s="1452"/>
      <c r="WAP2351" s="1452"/>
      <c r="WAQ2351" s="1452"/>
      <c r="WAR2351" s="1452"/>
      <c r="WAS2351" s="1452"/>
      <c r="WAT2351" s="1452"/>
      <c r="WAU2351" s="1452"/>
      <c r="WAV2351" s="1452"/>
      <c r="WAW2351" s="1452"/>
      <c r="WAX2351" s="1452"/>
      <c r="WAY2351" s="1452"/>
      <c r="WAZ2351" s="1452"/>
      <c r="WBA2351" s="1452"/>
      <c r="WBB2351" s="1452"/>
      <c r="WBC2351" s="1452"/>
      <c r="WBD2351" s="1452"/>
      <c r="WBE2351" s="1452"/>
      <c r="WBF2351" s="1452"/>
      <c r="WBG2351" s="1452"/>
      <c r="WBH2351" s="1452"/>
      <c r="WBI2351" s="1452"/>
      <c r="WBJ2351" s="1452"/>
      <c r="WBK2351" s="1452"/>
      <c r="WBL2351" s="1452"/>
      <c r="WBM2351" s="1452"/>
      <c r="WBN2351" s="1452"/>
      <c r="WBO2351" s="1452"/>
      <c r="WBP2351" s="1452"/>
      <c r="WBQ2351" s="1452"/>
      <c r="WBR2351" s="1452"/>
      <c r="WBS2351" s="1452"/>
      <c r="WBT2351" s="1452"/>
      <c r="WBU2351" s="1452"/>
      <c r="WBV2351" s="1452"/>
      <c r="WBW2351" s="1452"/>
      <c r="WBX2351" s="1452"/>
      <c r="WBY2351" s="1452"/>
      <c r="WBZ2351" s="1452"/>
      <c r="WCA2351" s="1452"/>
      <c r="WCB2351" s="1452"/>
      <c r="WCC2351" s="1452"/>
      <c r="WCD2351" s="1452"/>
      <c r="WCE2351" s="1452"/>
      <c r="WCF2351" s="1452"/>
      <c r="WCG2351" s="1452"/>
      <c r="WCH2351" s="1452"/>
      <c r="WCI2351" s="1452"/>
      <c r="WCJ2351" s="1452"/>
      <c r="WCK2351" s="1452"/>
      <c r="WCL2351" s="1452"/>
      <c r="WCM2351" s="1452"/>
      <c r="WCN2351" s="1452"/>
      <c r="WCO2351" s="1452"/>
      <c r="WCP2351" s="1452"/>
      <c r="WCQ2351" s="1452"/>
      <c r="WCR2351" s="1452"/>
      <c r="WCS2351" s="1452"/>
      <c r="WCT2351" s="1452"/>
      <c r="WCU2351" s="1452"/>
      <c r="WCV2351" s="1452"/>
      <c r="WCW2351" s="1452"/>
      <c r="WCX2351" s="1452"/>
      <c r="WCY2351" s="1452"/>
      <c r="WCZ2351" s="1452"/>
      <c r="WDA2351" s="1452"/>
      <c r="WDB2351" s="1452"/>
      <c r="WDC2351" s="1452"/>
      <c r="WDD2351" s="1452"/>
      <c r="WDE2351" s="1452"/>
      <c r="WDF2351" s="1452"/>
      <c r="WDG2351" s="1452"/>
      <c r="WDH2351" s="1452"/>
      <c r="WDI2351" s="1452"/>
      <c r="WDJ2351" s="1452"/>
      <c r="WDK2351" s="1452"/>
      <c r="WDL2351" s="1452"/>
      <c r="WDM2351" s="1452"/>
      <c r="WDN2351" s="1452"/>
      <c r="WDO2351" s="1452"/>
      <c r="WDP2351" s="1452"/>
      <c r="WDQ2351" s="1452"/>
      <c r="WDR2351" s="1452"/>
      <c r="WDS2351" s="1452"/>
      <c r="WDT2351" s="1452"/>
      <c r="WDU2351" s="1452"/>
      <c r="WDV2351" s="1452"/>
      <c r="WDW2351" s="1452"/>
      <c r="WDX2351" s="1452"/>
      <c r="WDY2351" s="1452"/>
      <c r="WDZ2351" s="1452"/>
      <c r="WEA2351" s="1452"/>
      <c r="WEB2351" s="1452"/>
      <c r="WEC2351" s="1452"/>
      <c r="WED2351" s="1452"/>
      <c r="WEE2351" s="1452"/>
      <c r="WEF2351" s="1452"/>
      <c r="WEG2351" s="1452"/>
      <c r="WEH2351" s="1452"/>
      <c r="WEI2351" s="1452"/>
      <c r="WEJ2351" s="1452"/>
      <c r="WEK2351" s="1452"/>
      <c r="WEL2351" s="1452"/>
      <c r="WEM2351" s="1452"/>
      <c r="WEN2351" s="1452"/>
      <c r="WEO2351" s="1452"/>
      <c r="WEP2351" s="1452"/>
      <c r="WEQ2351" s="1452"/>
      <c r="WER2351" s="1452"/>
      <c r="WES2351" s="1452"/>
      <c r="WET2351" s="1452"/>
      <c r="WEU2351" s="1452"/>
      <c r="WEV2351" s="1452"/>
      <c r="WEW2351" s="1452"/>
      <c r="WEX2351" s="1452"/>
      <c r="WEY2351" s="1452"/>
      <c r="WEZ2351" s="1452"/>
      <c r="WFA2351" s="1452"/>
      <c r="WFB2351" s="1452"/>
      <c r="WFC2351" s="1452"/>
      <c r="WFD2351" s="1452"/>
      <c r="WFE2351" s="1452"/>
      <c r="WFF2351" s="1452"/>
      <c r="WFG2351" s="1452"/>
      <c r="WFH2351" s="1452"/>
      <c r="WFI2351" s="1452"/>
      <c r="WFJ2351" s="1452"/>
      <c r="WFK2351" s="1452"/>
      <c r="WFL2351" s="1452"/>
      <c r="WFM2351" s="1452"/>
      <c r="WFN2351" s="1452"/>
      <c r="WFO2351" s="1452"/>
      <c r="WFP2351" s="1452"/>
      <c r="WFQ2351" s="1452"/>
      <c r="WFR2351" s="1452"/>
      <c r="WFS2351" s="1452"/>
      <c r="WFT2351" s="1452"/>
      <c r="WFU2351" s="1452"/>
      <c r="WFV2351" s="1452"/>
      <c r="WFW2351" s="1452"/>
      <c r="WFX2351" s="1452"/>
      <c r="WFY2351" s="1452"/>
      <c r="WFZ2351" s="1452"/>
      <c r="WGA2351" s="1452"/>
      <c r="WGB2351" s="1452"/>
      <c r="WGC2351" s="1452"/>
      <c r="WGD2351" s="1452"/>
      <c r="WGE2351" s="1452"/>
      <c r="WGF2351" s="1452"/>
      <c r="WGG2351" s="1452"/>
      <c r="WGH2351" s="1452"/>
      <c r="WGI2351" s="1452"/>
      <c r="WGJ2351" s="1452"/>
      <c r="WGK2351" s="1452"/>
      <c r="WGL2351" s="1452"/>
      <c r="WGM2351" s="1452"/>
      <c r="WGN2351" s="1452"/>
      <c r="WGO2351" s="1452"/>
      <c r="WGP2351" s="1452"/>
      <c r="WGQ2351" s="1452"/>
      <c r="WGR2351" s="1452"/>
      <c r="WGS2351" s="1452"/>
      <c r="WGT2351" s="1452"/>
      <c r="WGU2351" s="1452"/>
      <c r="WGV2351" s="1452"/>
      <c r="WGW2351" s="1452"/>
      <c r="WGX2351" s="1452"/>
      <c r="WGY2351" s="1452"/>
      <c r="WGZ2351" s="1452"/>
      <c r="WHA2351" s="1452"/>
      <c r="WHB2351" s="1452"/>
      <c r="WHC2351" s="1452"/>
      <c r="WHD2351" s="1452"/>
      <c r="WHE2351" s="1452"/>
      <c r="WHF2351" s="1452"/>
      <c r="WHG2351" s="1452"/>
      <c r="WHH2351" s="1452"/>
      <c r="WHI2351" s="1452"/>
      <c r="WHJ2351" s="1452"/>
      <c r="WHK2351" s="1452"/>
      <c r="WHL2351" s="1452"/>
      <c r="WHM2351" s="1452"/>
      <c r="WHN2351" s="1452"/>
      <c r="WHO2351" s="1452"/>
      <c r="WHP2351" s="1452"/>
      <c r="WHQ2351" s="1452"/>
      <c r="WHR2351" s="1452"/>
      <c r="WHS2351" s="1452"/>
      <c r="WHT2351" s="1452"/>
      <c r="WHU2351" s="1452"/>
      <c r="WHV2351" s="1452"/>
      <c r="WHW2351" s="1452"/>
      <c r="WHX2351" s="1452"/>
      <c r="WHY2351" s="1452"/>
      <c r="WHZ2351" s="1452"/>
      <c r="WIA2351" s="1452"/>
      <c r="WIB2351" s="1452"/>
      <c r="WIC2351" s="1452"/>
      <c r="WID2351" s="1452"/>
      <c r="WIE2351" s="1452"/>
      <c r="WIF2351" s="1452"/>
      <c r="WIG2351" s="1452"/>
      <c r="WIH2351" s="1452"/>
      <c r="WII2351" s="1452"/>
      <c r="WIJ2351" s="1452"/>
      <c r="WIK2351" s="1452"/>
      <c r="WIL2351" s="1452"/>
      <c r="WIM2351" s="1452"/>
      <c r="WIN2351" s="1452"/>
      <c r="WIO2351" s="1452"/>
      <c r="WIP2351" s="1452"/>
      <c r="WIQ2351" s="1452"/>
      <c r="WIR2351" s="1452"/>
      <c r="WIS2351" s="1452"/>
      <c r="WIT2351" s="1452"/>
      <c r="WIU2351" s="1452"/>
      <c r="WIV2351" s="1452"/>
      <c r="WIW2351" s="1452"/>
      <c r="WIX2351" s="1452"/>
      <c r="WIY2351" s="1452"/>
      <c r="WIZ2351" s="1452"/>
      <c r="WJA2351" s="1452"/>
      <c r="WJB2351" s="1452"/>
      <c r="WJC2351" s="1452"/>
      <c r="WJD2351" s="1452"/>
      <c r="WJE2351" s="1452"/>
      <c r="WJF2351" s="1452"/>
      <c r="WJG2351" s="1452"/>
      <c r="WJH2351" s="1452"/>
      <c r="WJI2351" s="1452"/>
      <c r="WJJ2351" s="1452"/>
      <c r="WJK2351" s="1452"/>
      <c r="WJL2351" s="1452"/>
      <c r="WJM2351" s="1452"/>
      <c r="WJN2351" s="1452"/>
      <c r="WJO2351" s="1452"/>
      <c r="WJP2351" s="1452"/>
      <c r="WJQ2351" s="1452"/>
      <c r="WJR2351" s="1452"/>
      <c r="WJS2351" s="1452"/>
      <c r="WJT2351" s="1452"/>
      <c r="WJU2351" s="1452"/>
      <c r="WJV2351" s="1452"/>
      <c r="WJW2351" s="1452"/>
      <c r="WJX2351" s="1452"/>
      <c r="WJY2351" s="1452"/>
      <c r="WJZ2351" s="1452"/>
      <c r="WKA2351" s="1452"/>
      <c r="WKB2351" s="1452"/>
      <c r="WKC2351" s="1452"/>
      <c r="WKD2351" s="1452"/>
      <c r="WKE2351" s="1452"/>
      <c r="WKF2351" s="1452"/>
      <c r="WKG2351" s="1452"/>
      <c r="WKH2351" s="1452"/>
      <c r="WKI2351" s="1452"/>
      <c r="WKJ2351" s="1452"/>
      <c r="WKK2351" s="1452"/>
      <c r="WKL2351" s="1452"/>
      <c r="WKM2351" s="1452"/>
      <c r="WKN2351" s="1452"/>
      <c r="WKO2351" s="1452"/>
      <c r="WKP2351" s="1452"/>
      <c r="WKQ2351" s="1452"/>
      <c r="WKR2351" s="1452"/>
      <c r="WKS2351" s="1452"/>
      <c r="WKT2351" s="1452"/>
      <c r="WKU2351" s="1452"/>
      <c r="WKV2351" s="1452"/>
      <c r="WKW2351" s="1452"/>
      <c r="WKX2351" s="1452"/>
      <c r="WKY2351" s="1452"/>
      <c r="WKZ2351" s="1452"/>
      <c r="WLA2351" s="1452"/>
      <c r="WLB2351" s="1452"/>
      <c r="WLC2351" s="1452"/>
      <c r="WLD2351" s="1452"/>
      <c r="WLE2351" s="1452"/>
      <c r="WLF2351" s="1452"/>
      <c r="WLG2351" s="1452"/>
      <c r="WLH2351" s="1452"/>
      <c r="WLI2351" s="1452"/>
      <c r="WLJ2351" s="1452"/>
      <c r="WLK2351" s="1452"/>
      <c r="WLL2351" s="1452"/>
      <c r="WLM2351" s="1452"/>
      <c r="WLN2351" s="1452"/>
      <c r="WLO2351" s="1452"/>
      <c r="WLP2351" s="1452"/>
      <c r="WLQ2351" s="1452"/>
      <c r="WLR2351" s="1452"/>
      <c r="WLS2351" s="1452"/>
      <c r="WLT2351" s="1452"/>
      <c r="WLU2351" s="1452"/>
      <c r="WLV2351" s="1452"/>
      <c r="WLW2351" s="1452"/>
      <c r="WLX2351" s="1452"/>
      <c r="WLY2351" s="1452"/>
      <c r="WLZ2351" s="1452"/>
      <c r="WMA2351" s="1452"/>
      <c r="WMB2351" s="1452"/>
      <c r="WMC2351" s="1452"/>
      <c r="WMD2351" s="1452"/>
      <c r="WME2351" s="1452"/>
      <c r="WMF2351" s="1452"/>
      <c r="WMG2351" s="1452"/>
      <c r="WMH2351" s="1452"/>
      <c r="WMI2351" s="1452"/>
      <c r="WMJ2351" s="1452"/>
      <c r="WMK2351" s="1452"/>
      <c r="WML2351" s="1452"/>
      <c r="WMM2351" s="1452"/>
      <c r="WMN2351" s="1452"/>
      <c r="WMO2351" s="1452"/>
      <c r="WMP2351" s="1452"/>
      <c r="WMQ2351" s="1452"/>
      <c r="WMR2351" s="1452"/>
      <c r="WMS2351" s="1452"/>
      <c r="WMT2351" s="1452"/>
      <c r="WMU2351" s="1452"/>
      <c r="WMV2351" s="1452"/>
      <c r="WMW2351" s="1452"/>
      <c r="WMX2351" s="1452"/>
      <c r="WMY2351" s="1452"/>
      <c r="WMZ2351" s="1452"/>
      <c r="WNA2351" s="1452"/>
      <c r="WNB2351" s="1452"/>
      <c r="WNC2351" s="1452"/>
      <c r="WND2351" s="1452"/>
      <c r="WNE2351" s="1452"/>
      <c r="WNF2351" s="1452"/>
      <c r="WNG2351" s="1452"/>
      <c r="WNH2351" s="1452"/>
      <c r="WNI2351" s="1452"/>
      <c r="WNJ2351" s="1452"/>
      <c r="WNK2351" s="1452"/>
      <c r="WNL2351" s="1452"/>
      <c r="WNM2351" s="1452"/>
      <c r="WNN2351" s="1452"/>
      <c r="WNO2351" s="1452"/>
      <c r="WNP2351" s="1452"/>
      <c r="WNQ2351" s="1452"/>
      <c r="WNR2351" s="1452"/>
      <c r="WNS2351" s="1452"/>
      <c r="WNT2351" s="1452"/>
      <c r="WNU2351" s="1452"/>
      <c r="WNV2351" s="1452"/>
      <c r="WNW2351" s="1452"/>
      <c r="WNX2351" s="1452"/>
      <c r="WNY2351" s="1452"/>
      <c r="WNZ2351" s="1452"/>
      <c r="WOA2351" s="1452"/>
      <c r="WOB2351" s="1452"/>
      <c r="WOC2351" s="1452"/>
      <c r="WOD2351" s="1452"/>
      <c r="WOE2351" s="1452"/>
      <c r="WOF2351" s="1452"/>
      <c r="WOG2351" s="1452"/>
      <c r="WOH2351" s="1452"/>
      <c r="WOI2351" s="1452"/>
      <c r="WOJ2351" s="1452"/>
      <c r="WOK2351" s="1452"/>
      <c r="WOL2351" s="1452"/>
      <c r="WOM2351" s="1452"/>
      <c r="WON2351" s="1452"/>
      <c r="WOO2351" s="1452"/>
      <c r="WOP2351" s="1452"/>
      <c r="WOQ2351" s="1452"/>
      <c r="WOR2351" s="1452"/>
      <c r="WOS2351" s="1452"/>
      <c r="WOT2351" s="1452"/>
      <c r="WOU2351" s="1452"/>
      <c r="WOV2351" s="1452"/>
      <c r="WOW2351" s="1452"/>
      <c r="WOX2351" s="1452"/>
      <c r="WOY2351" s="1452"/>
      <c r="WOZ2351" s="1452"/>
      <c r="WPA2351" s="1452"/>
      <c r="WPB2351" s="1452"/>
      <c r="WPC2351" s="1452"/>
      <c r="WPD2351" s="1452"/>
      <c r="WPE2351" s="1452"/>
      <c r="WPF2351" s="1452"/>
      <c r="WPG2351" s="1452"/>
      <c r="WPH2351" s="1452"/>
      <c r="WPI2351" s="1452"/>
      <c r="WPJ2351" s="1452"/>
      <c r="WPK2351" s="1452"/>
      <c r="WPL2351" s="1452"/>
      <c r="WPM2351" s="1452"/>
      <c r="WPN2351" s="1452"/>
      <c r="WPO2351" s="1452"/>
      <c r="WPP2351" s="1452"/>
      <c r="WPQ2351" s="1452"/>
      <c r="WPR2351" s="1452"/>
      <c r="WPS2351" s="1452"/>
      <c r="WPT2351" s="1452"/>
      <c r="WPU2351" s="1452"/>
      <c r="WPV2351" s="1452"/>
      <c r="WPW2351" s="1452"/>
      <c r="WPX2351" s="1452"/>
      <c r="WPY2351" s="1452"/>
      <c r="WPZ2351" s="1452"/>
      <c r="WQA2351" s="1452"/>
      <c r="WQB2351" s="1452"/>
      <c r="WQC2351" s="1452"/>
      <c r="WQD2351" s="1452"/>
      <c r="WQE2351" s="1452"/>
      <c r="WQF2351" s="1452"/>
      <c r="WQG2351" s="1452"/>
      <c r="WQH2351" s="1452"/>
      <c r="WQI2351" s="1452"/>
      <c r="WQJ2351" s="1452"/>
      <c r="WQK2351" s="1452"/>
      <c r="WQL2351" s="1452"/>
      <c r="WQM2351" s="1452"/>
      <c r="WQN2351" s="1452"/>
      <c r="WQO2351" s="1452"/>
      <c r="WQP2351" s="1452"/>
      <c r="WQQ2351" s="1452"/>
      <c r="WQR2351" s="1452"/>
      <c r="WQS2351" s="1452"/>
      <c r="WQT2351" s="1452"/>
      <c r="WQU2351" s="1452"/>
      <c r="WQV2351" s="1452"/>
      <c r="WQW2351" s="1452"/>
      <c r="WQX2351" s="1452"/>
      <c r="WQY2351" s="1452"/>
      <c r="WQZ2351" s="1452"/>
      <c r="WRA2351" s="1452"/>
      <c r="WRB2351" s="1452"/>
      <c r="WRC2351" s="1452"/>
      <c r="WRD2351" s="1452"/>
      <c r="WRE2351" s="1452"/>
      <c r="WRF2351" s="1452"/>
      <c r="WRG2351" s="1452"/>
      <c r="WRH2351" s="1452"/>
      <c r="WRI2351" s="1452"/>
      <c r="WRJ2351" s="1452"/>
      <c r="WRK2351" s="1452"/>
      <c r="WRL2351" s="1452"/>
      <c r="WRM2351" s="1452"/>
      <c r="WRN2351" s="1452"/>
      <c r="WRO2351" s="1452"/>
      <c r="WRP2351" s="1452"/>
      <c r="WRQ2351" s="1452"/>
      <c r="WRR2351" s="1452"/>
      <c r="WRS2351" s="1452"/>
      <c r="WRT2351" s="1452"/>
      <c r="WRU2351" s="1452"/>
      <c r="WRV2351" s="1452"/>
      <c r="WRW2351" s="1452"/>
      <c r="WRX2351" s="1452"/>
      <c r="WRY2351" s="1452"/>
      <c r="WRZ2351" s="1452"/>
      <c r="WSA2351" s="1452"/>
      <c r="WSB2351" s="1452"/>
      <c r="WSC2351" s="1452"/>
      <c r="WSD2351" s="1452"/>
      <c r="WSE2351" s="1452"/>
      <c r="WSF2351" s="1452"/>
      <c r="WSG2351" s="1452"/>
      <c r="WSH2351" s="1452"/>
      <c r="WSI2351" s="1452"/>
      <c r="WSJ2351" s="1452"/>
      <c r="WSK2351" s="1452"/>
      <c r="WSL2351" s="1452"/>
      <c r="WSM2351" s="1452"/>
      <c r="WSN2351" s="1452"/>
      <c r="WSO2351" s="1452"/>
      <c r="WSP2351" s="1452"/>
      <c r="WSQ2351" s="1452"/>
      <c r="WSR2351" s="1452"/>
      <c r="WSS2351" s="1452"/>
      <c r="WST2351" s="1452"/>
      <c r="WSU2351" s="1452"/>
      <c r="WSV2351" s="1452"/>
      <c r="WSW2351" s="1452"/>
      <c r="WSX2351" s="1452"/>
      <c r="WSY2351" s="1452"/>
      <c r="WSZ2351" s="1452"/>
      <c r="WTA2351" s="1452"/>
      <c r="WTB2351" s="1452"/>
      <c r="WTC2351" s="1452"/>
      <c r="WTD2351" s="1452"/>
      <c r="WTE2351" s="1452"/>
      <c r="WTF2351" s="1452"/>
      <c r="WTG2351" s="1452"/>
      <c r="WTH2351" s="1452"/>
      <c r="WTI2351" s="1452"/>
      <c r="WTJ2351" s="1452"/>
      <c r="WTK2351" s="1452"/>
      <c r="WTL2351" s="1452"/>
      <c r="WTM2351" s="1452"/>
      <c r="WTN2351" s="1452"/>
      <c r="WTO2351" s="1452"/>
      <c r="WTP2351" s="1452"/>
      <c r="WTQ2351" s="1452"/>
      <c r="WTR2351" s="1452"/>
      <c r="WTS2351" s="1452"/>
      <c r="WTT2351" s="1452"/>
      <c r="WTU2351" s="1452"/>
      <c r="WTV2351" s="1452"/>
      <c r="WTW2351" s="1452"/>
      <c r="WTX2351" s="1452"/>
      <c r="WTY2351" s="1452"/>
      <c r="WTZ2351" s="1452"/>
      <c r="WUA2351" s="1452"/>
      <c r="WUB2351" s="1452"/>
      <c r="WUC2351" s="1452"/>
      <c r="WUD2351" s="1452"/>
      <c r="WUE2351" s="1452"/>
      <c r="WUF2351" s="1452"/>
      <c r="WUG2351" s="1452"/>
      <c r="WUH2351" s="1452"/>
      <c r="WUI2351" s="1452"/>
      <c r="WUJ2351" s="1452"/>
      <c r="WUK2351" s="1452"/>
      <c r="WUL2351" s="1452"/>
      <c r="WUM2351" s="1452"/>
      <c r="WUN2351" s="1452"/>
      <c r="WUO2351" s="1452"/>
      <c r="WUP2351" s="1452"/>
      <c r="WUQ2351" s="1452"/>
      <c r="WUR2351" s="1452"/>
      <c r="WUS2351" s="1452"/>
      <c r="WUT2351" s="1452"/>
      <c r="WUU2351" s="1452"/>
      <c r="WUV2351" s="1452"/>
      <c r="WUW2351" s="1452"/>
      <c r="WUX2351" s="1452"/>
      <c r="WUY2351" s="1452"/>
      <c r="WUZ2351" s="1452"/>
      <c r="WVA2351" s="1452"/>
      <c r="WVB2351" s="1452"/>
      <c r="WVC2351" s="1452"/>
      <c r="WVD2351" s="1452"/>
      <c r="WVE2351" s="1452"/>
      <c r="WVF2351" s="1452"/>
      <c r="WVG2351" s="1452"/>
      <c r="WVH2351" s="1452"/>
      <c r="WVI2351" s="1452"/>
      <c r="WVJ2351" s="1452"/>
      <c r="WVK2351" s="1452"/>
      <c r="WVL2351" s="1452"/>
      <c r="WVM2351" s="1452"/>
      <c r="WVN2351" s="1452"/>
      <c r="WVO2351" s="1452"/>
      <c r="WVP2351" s="1452"/>
      <c r="WVQ2351" s="1452"/>
      <c r="WVR2351" s="1452"/>
      <c r="WVS2351" s="1452"/>
      <c r="WVT2351" s="1452"/>
      <c r="WVU2351" s="1452"/>
      <c r="WVV2351" s="1452"/>
      <c r="WVW2351" s="1452"/>
      <c r="WVX2351" s="1452"/>
      <c r="WVY2351" s="1452"/>
      <c r="WVZ2351" s="1452"/>
      <c r="WWA2351" s="1452"/>
      <c r="WWB2351" s="1452"/>
      <c r="WWC2351" s="1452"/>
      <c r="WWD2351" s="1452"/>
      <c r="WWE2351" s="1452"/>
      <c r="WWF2351" s="1452"/>
      <c r="WWG2351" s="1452"/>
      <c r="WWH2351" s="1452"/>
      <c r="WWI2351" s="1452"/>
      <c r="WWJ2351" s="1452"/>
      <c r="WWK2351" s="1452"/>
      <c r="WWL2351" s="1452"/>
      <c r="WWM2351" s="1452"/>
      <c r="WWN2351" s="1452"/>
      <c r="WWO2351" s="1452"/>
      <c r="WWP2351" s="1452"/>
      <c r="WWQ2351" s="1452"/>
      <c r="WWR2351" s="1452"/>
      <c r="WWS2351" s="1452"/>
      <c r="WWT2351" s="1452"/>
      <c r="WWU2351" s="1452"/>
      <c r="WWV2351" s="1452"/>
      <c r="WWW2351" s="1452"/>
      <c r="WWX2351" s="1452"/>
      <c r="WWY2351" s="1452"/>
      <c r="WWZ2351" s="1452"/>
      <c r="WXA2351" s="1452"/>
      <c r="WXB2351" s="1452"/>
      <c r="WXC2351" s="1452"/>
      <c r="WXD2351" s="1452"/>
      <c r="WXE2351" s="1452"/>
      <c r="WXF2351" s="1452"/>
      <c r="WXG2351" s="1452"/>
      <c r="WXH2351" s="1452"/>
      <c r="WXI2351" s="1452"/>
      <c r="WXJ2351" s="1452"/>
      <c r="WXK2351" s="1452"/>
      <c r="WXL2351" s="1452"/>
      <c r="WXM2351" s="1452"/>
      <c r="WXN2351" s="1452"/>
      <c r="WXO2351" s="1452"/>
      <c r="WXP2351" s="1452"/>
      <c r="WXQ2351" s="1452"/>
      <c r="WXR2351" s="1452"/>
      <c r="WXS2351" s="1452"/>
      <c r="WXT2351" s="1452"/>
      <c r="WXU2351" s="1452"/>
      <c r="WXV2351" s="1452"/>
      <c r="WXW2351" s="1452"/>
      <c r="WXX2351" s="1452"/>
      <c r="WXY2351" s="1452"/>
      <c r="WXZ2351" s="1452"/>
      <c r="WYA2351" s="1452"/>
      <c r="WYB2351" s="1452"/>
      <c r="WYC2351" s="1452"/>
      <c r="WYD2351" s="1452"/>
      <c r="WYE2351" s="1452"/>
      <c r="WYF2351" s="1452"/>
      <c r="WYG2351" s="1452"/>
      <c r="WYH2351" s="1452"/>
      <c r="WYI2351" s="1452"/>
      <c r="WYJ2351" s="1452"/>
      <c r="WYK2351" s="1452"/>
      <c r="WYL2351" s="1452"/>
      <c r="WYM2351" s="1452"/>
      <c r="WYN2351" s="1452"/>
      <c r="WYO2351" s="1452"/>
      <c r="WYP2351" s="1452"/>
      <c r="WYQ2351" s="1452"/>
      <c r="WYR2351" s="1452"/>
      <c r="WYS2351" s="1452"/>
      <c r="WYT2351" s="1452"/>
      <c r="WYU2351" s="1452"/>
      <c r="WYV2351" s="1452"/>
      <c r="WYW2351" s="1452"/>
      <c r="WYX2351" s="1452"/>
      <c r="WYY2351" s="1452"/>
      <c r="WYZ2351" s="1452"/>
      <c r="WZA2351" s="1452"/>
      <c r="WZB2351" s="1452"/>
      <c r="WZC2351" s="1452"/>
      <c r="WZD2351" s="1452"/>
      <c r="WZE2351" s="1452"/>
      <c r="WZF2351" s="1452"/>
      <c r="WZG2351" s="1452"/>
      <c r="WZH2351" s="1452"/>
      <c r="WZI2351" s="1452"/>
      <c r="WZJ2351" s="1452"/>
      <c r="WZK2351" s="1452"/>
      <c r="WZL2351" s="1452"/>
      <c r="WZM2351" s="1452"/>
      <c r="WZN2351" s="1452"/>
      <c r="WZO2351" s="1452"/>
      <c r="WZP2351" s="1452"/>
      <c r="WZQ2351" s="1452"/>
      <c r="WZR2351" s="1452"/>
      <c r="WZS2351" s="1452"/>
      <c r="WZT2351" s="1452"/>
      <c r="WZU2351" s="1452"/>
      <c r="WZV2351" s="1452"/>
      <c r="WZW2351" s="1452"/>
      <c r="WZX2351" s="1452"/>
      <c r="WZY2351" s="1452"/>
      <c r="WZZ2351" s="1452"/>
      <c r="XAA2351" s="1452"/>
      <c r="XAB2351" s="1452"/>
      <c r="XAC2351" s="1452"/>
      <c r="XAD2351" s="1452"/>
      <c r="XAE2351" s="1452"/>
      <c r="XAF2351" s="1452"/>
      <c r="XAG2351" s="1452"/>
      <c r="XAH2351" s="1452"/>
      <c r="XAI2351" s="1452"/>
      <c r="XAJ2351" s="1452"/>
      <c r="XAK2351" s="1452"/>
      <c r="XAL2351" s="1452"/>
      <c r="XAM2351" s="1452"/>
      <c r="XAN2351" s="1452"/>
      <c r="XAO2351" s="1452"/>
      <c r="XAP2351" s="1452"/>
      <c r="XAQ2351" s="1452"/>
      <c r="XAR2351" s="1452"/>
      <c r="XAS2351" s="1452"/>
      <c r="XAT2351" s="1452"/>
      <c r="XAU2351" s="1452"/>
      <c r="XAV2351" s="1452"/>
      <c r="XAW2351" s="1452"/>
      <c r="XAX2351" s="1452"/>
      <c r="XAY2351" s="1452"/>
      <c r="XAZ2351" s="1452"/>
      <c r="XBA2351" s="1452"/>
      <c r="XBB2351" s="1452"/>
      <c r="XBC2351" s="1452"/>
      <c r="XBD2351" s="1452"/>
      <c r="XBE2351" s="1452"/>
      <c r="XBF2351" s="1452"/>
      <c r="XBG2351" s="1452"/>
      <c r="XBH2351" s="1452"/>
      <c r="XBI2351" s="1452"/>
      <c r="XBJ2351" s="1452"/>
      <c r="XBK2351" s="1452"/>
      <c r="XBL2351" s="1452"/>
      <c r="XBM2351" s="1452"/>
      <c r="XBN2351" s="1452"/>
      <c r="XBO2351" s="1452"/>
      <c r="XBP2351" s="1452"/>
      <c r="XBQ2351" s="1452"/>
      <c r="XBR2351" s="1452"/>
      <c r="XBS2351" s="1452"/>
      <c r="XBT2351" s="1452"/>
      <c r="XBU2351" s="1452"/>
      <c r="XBV2351" s="1452"/>
      <c r="XBW2351" s="1452"/>
      <c r="XBX2351" s="1452"/>
      <c r="XBY2351" s="1452"/>
      <c r="XBZ2351" s="1452"/>
      <c r="XCA2351" s="1452"/>
      <c r="XCB2351" s="1452"/>
      <c r="XCC2351" s="1452"/>
      <c r="XCD2351" s="1452"/>
      <c r="XCE2351" s="1452"/>
      <c r="XCF2351" s="1452"/>
      <c r="XCG2351" s="1452"/>
      <c r="XCH2351" s="1452"/>
      <c r="XCI2351" s="1452"/>
      <c r="XCJ2351" s="1452"/>
      <c r="XCK2351" s="1452"/>
      <c r="XCL2351" s="1452"/>
      <c r="XCM2351" s="1452"/>
      <c r="XCN2351" s="1452"/>
      <c r="XCO2351" s="1452"/>
      <c r="XCP2351" s="1452"/>
      <c r="XCQ2351" s="1452"/>
      <c r="XCR2351" s="1452"/>
      <c r="XCS2351" s="1452"/>
      <c r="XCT2351" s="1452"/>
      <c r="XCU2351" s="1452"/>
      <c r="XCV2351" s="1452"/>
      <c r="XCW2351" s="1452"/>
      <c r="XCX2351" s="1452"/>
      <c r="XCY2351" s="1452"/>
      <c r="XCZ2351" s="1452"/>
      <c r="XDA2351" s="1452"/>
      <c r="XDB2351" s="1452"/>
      <c r="XDC2351" s="1452"/>
      <c r="XDD2351" s="1452"/>
      <c r="XDE2351" s="1452"/>
      <c r="XDF2351" s="1452"/>
      <c r="XDG2351" s="1452"/>
      <c r="XDH2351" s="1452"/>
      <c r="XDI2351" s="1452"/>
      <c r="XDJ2351" s="1452"/>
      <c r="XDK2351" s="1452"/>
      <c r="XDL2351" s="1452"/>
      <c r="XDM2351" s="1452"/>
      <c r="XDN2351" s="1452"/>
      <c r="XDO2351" s="1452"/>
      <c r="XDP2351" s="1452"/>
      <c r="XDQ2351" s="1452"/>
      <c r="XDR2351" s="1452"/>
      <c r="XDS2351" s="1452"/>
      <c r="XDT2351" s="1452"/>
      <c r="XDU2351" s="1452"/>
      <c r="XDV2351" s="1452"/>
      <c r="XDW2351" s="1452"/>
      <c r="XDX2351" s="1452"/>
      <c r="XDY2351" s="1452"/>
      <c r="XDZ2351" s="1452"/>
      <c r="XEA2351" s="1452"/>
      <c r="XEB2351" s="1452"/>
      <c r="XEC2351" s="1452"/>
      <c r="XED2351" s="1452"/>
      <c r="XEE2351" s="1452"/>
      <c r="XEF2351" s="1452"/>
      <c r="XEG2351" s="1452"/>
      <c r="XEH2351" s="1452"/>
      <c r="XEI2351" s="1452"/>
      <c r="XEJ2351" s="1452"/>
      <c r="XEK2351" s="1452"/>
      <c r="XEL2351" s="1452"/>
      <c r="XEM2351" s="1452"/>
      <c r="XEN2351" s="1452"/>
      <c r="XEO2351" s="1452"/>
      <c r="XEP2351" s="1452"/>
      <c r="XEQ2351" s="1452"/>
      <c r="XER2351" s="1452"/>
      <c r="XES2351" s="1452"/>
      <c r="XET2351" s="1452"/>
      <c r="XEU2351" s="1452"/>
      <c r="XEV2351" s="1452"/>
      <c r="XEW2351" s="1452"/>
      <c r="XEX2351" s="1452"/>
      <c r="XEY2351" s="1452"/>
      <c r="XEZ2351" s="1452"/>
      <c r="XFA2351" s="1452"/>
      <c r="XFB2351" s="1452"/>
      <c r="XFC2351" s="1452"/>
    </row>
    <row r="2352" spans="1:16383" x14ac:dyDescent="0.2">
      <c r="A2352" s="1341"/>
      <c r="B2352" s="2531"/>
      <c r="C2352" s="1341"/>
      <c r="D2352" s="1342"/>
      <c r="E2352" s="1342"/>
      <c r="F2352" s="1342"/>
      <c r="G2352" s="1342"/>
      <c r="H2352" s="1428"/>
      <c r="I2352" s="2583"/>
      <c r="J2352" s="2583"/>
      <c r="K2352" s="2583"/>
      <c r="L2352" s="2583"/>
      <c r="M2352" s="1339"/>
      <c r="N2352" s="1339"/>
      <c r="O2352" s="1339"/>
      <c r="P2352" s="1339"/>
      <c r="Q2352" s="2304"/>
      <c r="R2352" s="1447"/>
      <c r="S2352" s="1329"/>
      <c r="T2352" s="1330"/>
      <c r="U2352" s="1323"/>
      <c r="V2352" s="1323"/>
      <c r="W2352" s="2589"/>
      <c r="X2352" s="2606"/>
      <c r="Y2352" s="2606"/>
      <c r="Z2352" s="2591"/>
      <c r="AA2352" s="1452"/>
      <c r="AB2352" s="1453"/>
      <c r="AC2352" s="1453"/>
      <c r="AD2352" s="1453"/>
      <c r="AE2352" s="1403"/>
      <c r="AF2352" s="2306"/>
      <c r="AG2352" s="1283"/>
      <c r="AH2352" s="2463"/>
      <c r="AI2352" s="1452"/>
      <c r="AJ2352" s="1452"/>
      <c r="AK2352" s="1452"/>
      <c r="AL2352" s="1452"/>
      <c r="AM2352" s="1452"/>
      <c r="AN2352" s="1452"/>
      <c r="AO2352" s="1452"/>
      <c r="AP2352" s="1452"/>
      <c r="AQ2352" s="1452"/>
      <c r="AR2352" s="1452"/>
      <c r="AS2352" s="1452"/>
      <c r="AT2352" s="1452"/>
      <c r="AU2352" s="1452"/>
      <c r="AV2352" s="1452"/>
      <c r="AW2352" s="1452"/>
      <c r="AX2352" s="1452"/>
      <c r="AY2352" s="1452"/>
      <c r="AZ2352" s="1452"/>
      <c r="BA2352" s="1452"/>
      <c r="BB2352" s="1452"/>
      <c r="BC2352" s="1452"/>
      <c r="BD2352" s="1452"/>
      <c r="BE2352" s="1452"/>
      <c r="BF2352" s="1452"/>
      <c r="BG2352" s="1452"/>
      <c r="BH2352" s="1452"/>
      <c r="BI2352" s="1452"/>
      <c r="BJ2352" s="1452"/>
      <c r="BK2352" s="1452"/>
      <c r="BL2352" s="1452"/>
      <c r="BM2352" s="1452"/>
      <c r="BN2352" s="1452"/>
      <c r="BO2352" s="1452"/>
      <c r="BP2352" s="1452"/>
      <c r="BQ2352" s="1452"/>
      <c r="BR2352" s="1452"/>
      <c r="BS2352" s="1452"/>
      <c r="BT2352" s="1452"/>
      <c r="BU2352" s="1452"/>
      <c r="BV2352" s="1452"/>
      <c r="BW2352" s="1452"/>
      <c r="BX2352" s="1452"/>
      <c r="BY2352" s="1452"/>
      <c r="BZ2352" s="1452"/>
      <c r="CA2352" s="1452"/>
      <c r="CB2352" s="1452"/>
      <c r="CC2352" s="1452"/>
      <c r="CD2352" s="1452"/>
      <c r="CE2352" s="1452"/>
      <c r="CF2352" s="1452"/>
      <c r="CG2352" s="1452"/>
      <c r="CH2352" s="1452"/>
      <c r="CI2352" s="1452"/>
      <c r="CJ2352" s="1452"/>
      <c r="CK2352" s="1452"/>
      <c r="CL2352" s="1452"/>
      <c r="CM2352" s="1452"/>
      <c r="CN2352" s="1452"/>
      <c r="CO2352" s="1452"/>
      <c r="CP2352" s="1452"/>
      <c r="CQ2352" s="1452"/>
      <c r="CR2352" s="1452"/>
      <c r="CS2352" s="1452"/>
      <c r="CT2352" s="1452"/>
      <c r="CU2352" s="1452"/>
      <c r="CV2352" s="1452"/>
      <c r="CW2352" s="1452"/>
      <c r="CX2352" s="1452"/>
      <c r="CY2352" s="1452"/>
      <c r="CZ2352" s="1452"/>
      <c r="DA2352" s="1452"/>
      <c r="DB2352" s="1452"/>
      <c r="DC2352" s="1452"/>
      <c r="DD2352" s="1452"/>
      <c r="DE2352" s="1452"/>
      <c r="DF2352" s="1452"/>
      <c r="DG2352" s="1452"/>
      <c r="DH2352" s="1452"/>
      <c r="DI2352" s="1452"/>
      <c r="DJ2352" s="1452"/>
      <c r="DK2352" s="1452"/>
      <c r="DL2352" s="1452"/>
      <c r="DM2352" s="1452"/>
      <c r="DN2352" s="1452"/>
      <c r="DO2352" s="1452"/>
      <c r="DP2352" s="1452"/>
      <c r="DQ2352" s="1452"/>
      <c r="DR2352" s="1452"/>
      <c r="DS2352" s="1452"/>
      <c r="DT2352" s="1452"/>
      <c r="DU2352" s="1452"/>
      <c r="DV2352" s="1452"/>
      <c r="DW2352" s="1452"/>
      <c r="DX2352" s="1452"/>
      <c r="DY2352" s="1452"/>
      <c r="DZ2352" s="1452"/>
      <c r="EA2352" s="1452"/>
      <c r="EB2352" s="1452"/>
      <c r="EC2352" s="1452"/>
      <c r="ED2352" s="1452"/>
      <c r="EE2352" s="1452"/>
      <c r="EF2352" s="1452"/>
      <c r="EG2352" s="1452"/>
      <c r="EH2352" s="1452"/>
      <c r="EI2352" s="1452"/>
      <c r="EJ2352" s="1452"/>
      <c r="EK2352" s="1452"/>
      <c r="EL2352" s="1452"/>
      <c r="EM2352" s="1452"/>
      <c r="EN2352" s="1452"/>
      <c r="EO2352" s="1452"/>
      <c r="EP2352" s="1452"/>
      <c r="EQ2352" s="1452"/>
      <c r="ER2352" s="1452"/>
      <c r="ES2352" s="1452"/>
      <c r="ET2352" s="1452"/>
      <c r="EU2352" s="1452"/>
      <c r="EV2352" s="1452"/>
      <c r="EW2352" s="1452"/>
      <c r="EX2352" s="1452"/>
      <c r="EY2352" s="1452"/>
      <c r="EZ2352" s="1452"/>
      <c r="FA2352" s="1452"/>
      <c r="FB2352" s="1452"/>
      <c r="FC2352" s="1452"/>
      <c r="FD2352" s="1452"/>
      <c r="FE2352" s="1452"/>
      <c r="FF2352" s="1452"/>
      <c r="FG2352" s="1452"/>
      <c r="FH2352" s="1452"/>
      <c r="FI2352" s="1452"/>
      <c r="FJ2352" s="1452"/>
      <c r="FK2352" s="1452"/>
      <c r="FL2352" s="1452"/>
      <c r="FM2352" s="1452"/>
      <c r="FN2352" s="1452"/>
      <c r="FO2352" s="1452"/>
      <c r="FP2352" s="1452"/>
      <c r="FQ2352" s="1452"/>
      <c r="FR2352" s="1452"/>
      <c r="FS2352" s="1452"/>
      <c r="FT2352" s="1452"/>
      <c r="FU2352" s="1452"/>
      <c r="FV2352" s="1452"/>
      <c r="FW2352" s="1452"/>
      <c r="FX2352" s="1452"/>
      <c r="FY2352" s="1452"/>
      <c r="FZ2352" s="1452"/>
      <c r="GA2352" s="1452"/>
      <c r="GB2352" s="1452"/>
      <c r="GC2352" s="1452"/>
      <c r="GD2352" s="1452"/>
      <c r="GE2352" s="1452"/>
      <c r="GF2352" s="1452"/>
      <c r="GG2352" s="1452"/>
      <c r="GH2352" s="1452"/>
      <c r="GI2352" s="1452"/>
      <c r="GJ2352" s="1452"/>
      <c r="GK2352" s="1452"/>
      <c r="GL2352" s="1452"/>
      <c r="GM2352" s="1452"/>
      <c r="GN2352" s="1452"/>
      <c r="GO2352" s="1452"/>
      <c r="GP2352" s="1452"/>
      <c r="GQ2352" s="1452"/>
      <c r="GR2352" s="1452"/>
      <c r="GS2352" s="1452"/>
      <c r="GT2352" s="1452"/>
      <c r="GU2352" s="1452"/>
      <c r="GV2352" s="1452"/>
      <c r="GW2352" s="1452"/>
      <c r="GX2352" s="1452"/>
      <c r="GY2352" s="1452"/>
      <c r="GZ2352" s="1452"/>
      <c r="HA2352" s="1452"/>
      <c r="HB2352" s="1452"/>
      <c r="HC2352" s="1452"/>
      <c r="HD2352" s="1452"/>
      <c r="HE2352" s="1452"/>
      <c r="HF2352" s="1452"/>
      <c r="HG2352" s="1452"/>
      <c r="HH2352" s="1452"/>
      <c r="HI2352" s="1452"/>
      <c r="HJ2352" s="1452"/>
      <c r="HK2352" s="1452"/>
      <c r="HL2352" s="1452"/>
      <c r="HM2352" s="1452"/>
      <c r="HN2352" s="1452"/>
      <c r="HO2352" s="1452"/>
      <c r="HP2352" s="1452"/>
      <c r="HQ2352" s="1452"/>
      <c r="HR2352" s="1452"/>
      <c r="HS2352" s="1452"/>
      <c r="HT2352" s="1452"/>
      <c r="HU2352" s="1452"/>
      <c r="HV2352" s="1452"/>
      <c r="HW2352" s="1452"/>
      <c r="HX2352" s="1452"/>
      <c r="HY2352" s="1452"/>
      <c r="HZ2352" s="1452"/>
      <c r="IA2352" s="1452"/>
      <c r="IB2352" s="1452"/>
      <c r="IC2352" s="1452"/>
      <c r="ID2352" s="1452"/>
      <c r="IE2352" s="1452"/>
      <c r="IF2352" s="1452"/>
      <c r="IG2352" s="1452"/>
      <c r="IH2352" s="1452"/>
      <c r="II2352" s="1452"/>
      <c r="IJ2352" s="1452"/>
      <c r="IK2352" s="1452"/>
      <c r="IL2352" s="1452"/>
      <c r="IM2352" s="1452"/>
      <c r="IN2352" s="1452"/>
      <c r="IO2352" s="1452"/>
      <c r="IP2352" s="1452"/>
      <c r="IQ2352" s="1452"/>
      <c r="IR2352" s="1452"/>
      <c r="IS2352" s="1452"/>
      <c r="IT2352" s="1452"/>
      <c r="IU2352" s="1452"/>
      <c r="IV2352" s="1452"/>
      <c r="IW2352" s="1452"/>
      <c r="IX2352" s="1452"/>
      <c r="IY2352" s="1452"/>
      <c r="IZ2352" s="1452"/>
      <c r="JA2352" s="1452"/>
      <c r="JB2352" s="1452"/>
      <c r="JC2352" s="1452"/>
      <c r="JD2352" s="1452"/>
      <c r="JE2352" s="1452"/>
      <c r="JF2352" s="1452"/>
      <c r="JG2352" s="1452"/>
      <c r="JH2352" s="1452"/>
      <c r="JI2352" s="1452"/>
      <c r="JJ2352" s="1452"/>
      <c r="JK2352" s="1452"/>
      <c r="JL2352" s="1452"/>
      <c r="JM2352" s="1452"/>
      <c r="JN2352" s="1452"/>
      <c r="JO2352" s="1452"/>
      <c r="JP2352" s="1452"/>
      <c r="JQ2352" s="1452"/>
      <c r="JR2352" s="1452"/>
      <c r="JS2352" s="1452"/>
      <c r="JT2352" s="1452"/>
      <c r="JU2352" s="1452"/>
      <c r="JV2352" s="1452"/>
      <c r="JW2352" s="1452"/>
      <c r="JX2352" s="1452"/>
      <c r="JY2352" s="1452"/>
      <c r="JZ2352" s="1452"/>
      <c r="KA2352" s="1452"/>
      <c r="KB2352" s="1452"/>
      <c r="KC2352" s="1452"/>
      <c r="KD2352" s="1452"/>
      <c r="KE2352" s="1452"/>
      <c r="KF2352" s="1452"/>
      <c r="KG2352" s="1452"/>
      <c r="KH2352" s="1452"/>
      <c r="KI2352" s="1452"/>
      <c r="KJ2352" s="1452"/>
      <c r="KK2352" s="1452"/>
      <c r="KL2352" s="1452"/>
      <c r="KM2352" s="1452"/>
      <c r="KN2352" s="1452"/>
      <c r="KO2352" s="1452"/>
      <c r="KP2352" s="1452"/>
      <c r="KQ2352" s="1452"/>
      <c r="KR2352" s="1452"/>
      <c r="KS2352" s="1452"/>
      <c r="KT2352" s="1452"/>
      <c r="KU2352" s="1452"/>
      <c r="KV2352" s="1452"/>
      <c r="KW2352" s="1452"/>
      <c r="KX2352" s="1452"/>
      <c r="KY2352" s="1452"/>
      <c r="KZ2352" s="1452"/>
      <c r="LA2352" s="1452"/>
      <c r="LB2352" s="1452"/>
      <c r="LC2352" s="1452"/>
      <c r="LD2352" s="1452"/>
      <c r="LE2352" s="1452"/>
      <c r="LF2352" s="1452"/>
      <c r="LG2352" s="1452"/>
      <c r="LH2352" s="1452"/>
      <c r="LI2352" s="1452"/>
      <c r="LJ2352" s="1452"/>
      <c r="LK2352" s="1452"/>
      <c r="LL2352" s="1452"/>
      <c r="LM2352" s="1452"/>
      <c r="LN2352" s="1452"/>
      <c r="LO2352" s="1452"/>
      <c r="LP2352" s="1452"/>
      <c r="LQ2352" s="1452"/>
      <c r="LR2352" s="1452"/>
      <c r="LS2352" s="1452"/>
      <c r="LT2352" s="1452"/>
      <c r="LU2352" s="1452"/>
      <c r="LV2352" s="1452"/>
      <c r="LW2352" s="1452"/>
      <c r="LX2352" s="1452"/>
      <c r="LY2352" s="1452"/>
      <c r="LZ2352" s="1452"/>
      <c r="MA2352" s="1452"/>
      <c r="MB2352" s="1452"/>
      <c r="MC2352" s="1452"/>
      <c r="MD2352" s="1452"/>
      <c r="ME2352" s="1452"/>
      <c r="MF2352" s="1452"/>
      <c r="MG2352" s="1452"/>
      <c r="MH2352" s="1452"/>
      <c r="MI2352" s="1452"/>
      <c r="MJ2352" s="1452"/>
      <c r="MK2352" s="1452"/>
      <c r="ML2352" s="1452"/>
      <c r="MM2352" s="1452"/>
      <c r="MN2352" s="1452"/>
      <c r="MO2352" s="1452"/>
      <c r="MP2352" s="1452"/>
      <c r="MQ2352" s="1452"/>
      <c r="MR2352" s="1452"/>
      <c r="MS2352" s="1452"/>
      <c r="MT2352" s="1452"/>
      <c r="MU2352" s="1452"/>
      <c r="MV2352" s="1452"/>
      <c r="MW2352" s="1452"/>
      <c r="MX2352" s="1452"/>
      <c r="MY2352" s="1452"/>
      <c r="MZ2352" s="1452"/>
      <c r="NA2352" s="1452"/>
      <c r="NB2352" s="1452"/>
      <c r="NC2352" s="1452"/>
      <c r="ND2352" s="1452"/>
      <c r="NE2352" s="1452"/>
      <c r="NF2352" s="1452"/>
      <c r="NG2352" s="1452"/>
      <c r="NH2352" s="1452"/>
      <c r="NI2352" s="1452"/>
      <c r="NJ2352" s="1452"/>
      <c r="NK2352" s="1452"/>
      <c r="NL2352" s="1452"/>
      <c r="NM2352" s="1452"/>
      <c r="NN2352" s="1452"/>
      <c r="NO2352" s="1452"/>
      <c r="NP2352" s="1452"/>
      <c r="NQ2352" s="1452"/>
      <c r="NR2352" s="1452"/>
      <c r="NS2352" s="1452"/>
      <c r="NT2352" s="1452"/>
      <c r="NU2352" s="1452"/>
      <c r="NV2352" s="1452"/>
      <c r="NW2352" s="1452"/>
      <c r="NX2352" s="1452"/>
      <c r="NY2352" s="1452"/>
      <c r="NZ2352" s="1452"/>
      <c r="OA2352" s="1452"/>
      <c r="OB2352" s="1452"/>
      <c r="OC2352" s="1452"/>
      <c r="OD2352" s="1452"/>
      <c r="OE2352" s="1452"/>
      <c r="OF2352" s="1452"/>
      <c r="OG2352" s="1452"/>
      <c r="OH2352" s="1452"/>
      <c r="OI2352" s="1452"/>
      <c r="OJ2352" s="1452"/>
      <c r="OK2352" s="1452"/>
      <c r="OL2352" s="1452"/>
      <c r="OM2352" s="1452"/>
      <c r="ON2352" s="1452"/>
      <c r="OO2352" s="1452"/>
      <c r="OP2352" s="1452"/>
      <c r="OQ2352" s="1452"/>
      <c r="OR2352" s="1452"/>
      <c r="OS2352" s="1452"/>
      <c r="OT2352" s="1452"/>
      <c r="OU2352" s="1452"/>
      <c r="OV2352" s="1452"/>
      <c r="OW2352" s="1452"/>
      <c r="OX2352" s="1452"/>
      <c r="OY2352" s="1452"/>
      <c r="OZ2352" s="1452"/>
      <c r="PA2352" s="1452"/>
      <c r="PB2352" s="1452"/>
      <c r="PC2352" s="1452"/>
      <c r="PD2352" s="1452"/>
      <c r="PE2352" s="1452"/>
      <c r="PF2352" s="1452"/>
      <c r="PG2352" s="1452"/>
      <c r="PH2352" s="1452"/>
      <c r="PI2352" s="1452"/>
      <c r="PJ2352" s="1452"/>
      <c r="PK2352" s="1452"/>
      <c r="PL2352" s="1452"/>
      <c r="PM2352" s="1452"/>
      <c r="PN2352" s="1452"/>
      <c r="PO2352" s="1452"/>
      <c r="PP2352" s="1452"/>
      <c r="PQ2352" s="1452"/>
      <c r="PR2352" s="1452"/>
      <c r="PS2352" s="1452"/>
      <c r="PT2352" s="1452"/>
      <c r="PU2352" s="1452"/>
      <c r="PV2352" s="1452"/>
      <c r="PW2352" s="1452"/>
      <c r="PX2352" s="1452"/>
      <c r="PY2352" s="1452"/>
      <c r="PZ2352" s="1452"/>
      <c r="QA2352" s="1452"/>
      <c r="QB2352" s="1452"/>
      <c r="QC2352" s="1452"/>
      <c r="QD2352" s="1452"/>
      <c r="QE2352" s="1452"/>
      <c r="QF2352" s="1452"/>
      <c r="QG2352" s="1452"/>
      <c r="QH2352" s="1452"/>
      <c r="QI2352" s="1452"/>
      <c r="QJ2352" s="1452"/>
      <c r="QK2352" s="1452"/>
      <c r="QL2352" s="1452"/>
      <c r="QM2352" s="1452"/>
      <c r="QN2352" s="1452"/>
      <c r="QO2352" s="1452"/>
      <c r="QP2352" s="1452"/>
      <c r="QQ2352" s="1452"/>
      <c r="QR2352" s="1452"/>
      <c r="QS2352" s="1452"/>
      <c r="QT2352" s="1452"/>
      <c r="QU2352" s="1452"/>
      <c r="QV2352" s="1452"/>
      <c r="QW2352" s="1452"/>
      <c r="QX2352" s="1452"/>
      <c r="QY2352" s="1452"/>
      <c r="QZ2352" s="1452"/>
      <c r="RA2352" s="1452"/>
      <c r="RB2352" s="1452"/>
      <c r="RC2352" s="1452"/>
      <c r="RD2352" s="1452"/>
      <c r="RE2352" s="1452"/>
      <c r="RF2352" s="1452"/>
      <c r="RG2352" s="1452"/>
      <c r="RH2352" s="1452"/>
      <c r="RI2352" s="1452"/>
      <c r="RJ2352" s="1452"/>
      <c r="RK2352" s="1452"/>
      <c r="RL2352" s="1452"/>
      <c r="RM2352" s="1452"/>
      <c r="RN2352" s="1452"/>
      <c r="RO2352" s="1452"/>
      <c r="RP2352" s="1452"/>
      <c r="RQ2352" s="1452"/>
      <c r="RR2352" s="1452"/>
      <c r="RS2352" s="1452"/>
      <c r="RT2352" s="1452"/>
      <c r="RU2352" s="1452"/>
      <c r="RV2352" s="1452"/>
      <c r="RW2352" s="1452"/>
      <c r="RX2352" s="1452"/>
      <c r="RY2352" s="1452"/>
      <c r="RZ2352" s="1452"/>
      <c r="SA2352" s="1452"/>
      <c r="SB2352" s="1452"/>
      <c r="SC2352" s="1452"/>
      <c r="SD2352" s="1452"/>
      <c r="SE2352" s="1452"/>
      <c r="SF2352" s="1452"/>
      <c r="SG2352" s="1452"/>
      <c r="SH2352" s="1452"/>
      <c r="SI2352" s="1452"/>
      <c r="SJ2352" s="1452"/>
      <c r="SK2352" s="1452"/>
      <c r="SL2352" s="1452"/>
      <c r="SM2352" s="1452"/>
      <c r="SN2352" s="1452"/>
      <c r="SO2352" s="1452"/>
      <c r="SP2352" s="1452"/>
      <c r="SQ2352" s="1452"/>
      <c r="SR2352" s="1452"/>
      <c r="SS2352" s="1452"/>
      <c r="ST2352" s="1452"/>
      <c r="SU2352" s="1452"/>
      <c r="SV2352" s="1452"/>
      <c r="SW2352" s="1452"/>
      <c r="SX2352" s="1452"/>
      <c r="SY2352" s="1452"/>
      <c r="SZ2352" s="1452"/>
      <c r="TA2352" s="1452"/>
      <c r="TB2352" s="1452"/>
      <c r="TC2352" s="1452"/>
      <c r="TD2352" s="1452"/>
      <c r="TE2352" s="1452"/>
      <c r="TF2352" s="1452"/>
      <c r="TG2352" s="1452"/>
      <c r="TH2352" s="1452"/>
      <c r="TI2352" s="1452"/>
      <c r="TJ2352" s="1452"/>
      <c r="TK2352" s="1452"/>
      <c r="TL2352" s="1452"/>
      <c r="TM2352" s="1452"/>
      <c r="TN2352" s="1452"/>
      <c r="TO2352" s="1452"/>
      <c r="TP2352" s="1452"/>
      <c r="TQ2352" s="1452"/>
      <c r="TR2352" s="1452"/>
      <c r="TS2352" s="1452"/>
      <c r="TT2352" s="1452"/>
      <c r="TU2352" s="1452"/>
      <c r="TV2352" s="1452"/>
      <c r="TW2352" s="1452"/>
      <c r="TX2352" s="1452"/>
      <c r="TY2352" s="1452"/>
      <c r="TZ2352" s="1452"/>
      <c r="UA2352" s="1452"/>
      <c r="UB2352" s="1452"/>
      <c r="UC2352" s="1452"/>
      <c r="UD2352" s="1452"/>
      <c r="UE2352" s="1452"/>
      <c r="UF2352" s="1452"/>
      <c r="UG2352" s="1452"/>
      <c r="UH2352" s="1452"/>
      <c r="UI2352" s="1452"/>
      <c r="UJ2352" s="1452"/>
      <c r="UK2352" s="1452"/>
      <c r="UL2352" s="1452"/>
      <c r="UM2352" s="1452"/>
      <c r="UN2352" s="1452"/>
      <c r="UO2352" s="1452"/>
      <c r="UP2352" s="1452"/>
      <c r="UQ2352" s="1452"/>
      <c r="UR2352" s="1452"/>
      <c r="US2352" s="1452"/>
      <c r="UT2352" s="1452"/>
      <c r="UU2352" s="1452"/>
      <c r="UV2352" s="1452"/>
      <c r="UW2352" s="1452"/>
      <c r="UX2352" s="1452"/>
      <c r="UY2352" s="1452"/>
      <c r="UZ2352" s="1452"/>
      <c r="VA2352" s="1452"/>
      <c r="VB2352" s="1452"/>
      <c r="VC2352" s="1452"/>
      <c r="VD2352" s="1452"/>
      <c r="VE2352" s="1452"/>
      <c r="VF2352" s="1452"/>
      <c r="VG2352" s="1452"/>
      <c r="VH2352" s="1452"/>
      <c r="VI2352" s="1452"/>
      <c r="VJ2352" s="1452"/>
      <c r="VK2352" s="1452"/>
      <c r="VL2352" s="1452"/>
      <c r="VM2352" s="1452"/>
      <c r="VN2352" s="1452"/>
      <c r="VO2352" s="1452"/>
      <c r="VP2352" s="1452"/>
      <c r="VQ2352" s="1452"/>
      <c r="VR2352" s="1452"/>
      <c r="VS2352" s="1452"/>
      <c r="VT2352" s="1452"/>
      <c r="VU2352" s="1452"/>
      <c r="VV2352" s="1452"/>
      <c r="VW2352" s="1452"/>
      <c r="VX2352" s="1452"/>
      <c r="VY2352" s="1452"/>
      <c r="VZ2352" s="1452"/>
      <c r="WA2352" s="1452"/>
      <c r="WB2352" s="1452"/>
      <c r="WC2352" s="1452"/>
      <c r="WD2352" s="1452"/>
      <c r="WE2352" s="1452"/>
      <c r="WF2352" s="1452"/>
      <c r="WG2352" s="1452"/>
      <c r="WH2352" s="1452"/>
      <c r="WI2352" s="1452"/>
      <c r="WJ2352" s="1452"/>
      <c r="WK2352" s="1452"/>
      <c r="WL2352" s="1452"/>
      <c r="WM2352" s="1452"/>
      <c r="WN2352" s="1452"/>
      <c r="WO2352" s="1452"/>
      <c r="WP2352" s="1452"/>
      <c r="WQ2352" s="1452"/>
      <c r="WR2352" s="1452"/>
      <c r="WS2352" s="1452"/>
      <c r="WT2352" s="1452"/>
      <c r="WU2352" s="1452"/>
      <c r="WV2352" s="1452"/>
      <c r="WW2352" s="1452"/>
      <c r="WX2352" s="1452"/>
      <c r="WY2352" s="1452"/>
      <c r="WZ2352" s="1452"/>
      <c r="XA2352" s="1452"/>
      <c r="XB2352" s="1452"/>
      <c r="XC2352" s="1452"/>
      <c r="XD2352" s="1452"/>
      <c r="XE2352" s="1452"/>
      <c r="XF2352" s="1452"/>
      <c r="XG2352" s="1452"/>
      <c r="XH2352" s="1452"/>
      <c r="XI2352" s="1452"/>
      <c r="XJ2352" s="1452"/>
      <c r="XK2352" s="1452"/>
      <c r="XL2352" s="1452"/>
      <c r="XM2352" s="1452"/>
      <c r="XN2352" s="1452"/>
      <c r="XO2352" s="1452"/>
      <c r="XP2352" s="1452"/>
      <c r="XQ2352" s="1452"/>
      <c r="XR2352" s="1452"/>
      <c r="XS2352" s="1452"/>
      <c r="XT2352" s="1452"/>
      <c r="XU2352" s="1452"/>
      <c r="XV2352" s="1452"/>
      <c r="XW2352" s="1452"/>
      <c r="XX2352" s="1452"/>
      <c r="XY2352" s="1452"/>
      <c r="XZ2352" s="1452"/>
      <c r="YA2352" s="1452"/>
      <c r="YB2352" s="1452"/>
      <c r="YC2352" s="1452"/>
      <c r="YD2352" s="1452"/>
      <c r="YE2352" s="1452"/>
      <c r="YF2352" s="1452"/>
      <c r="YG2352" s="1452"/>
      <c r="YH2352" s="1452"/>
      <c r="YI2352" s="1452"/>
      <c r="YJ2352" s="1452"/>
      <c r="YK2352" s="1452"/>
      <c r="YL2352" s="1452"/>
      <c r="YM2352" s="1452"/>
      <c r="YN2352" s="1452"/>
      <c r="YO2352" s="1452"/>
      <c r="YP2352" s="1452"/>
      <c r="YQ2352" s="1452"/>
      <c r="YR2352" s="1452"/>
      <c r="YS2352" s="1452"/>
      <c r="YT2352" s="1452"/>
      <c r="YU2352" s="1452"/>
      <c r="YV2352" s="1452"/>
      <c r="YW2352" s="1452"/>
      <c r="YX2352" s="1452"/>
      <c r="YY2352" s="1452"/>
      <c r="YZ2352" s="1452"/>
      <c r="ZA2352" s="1452"/>
      <c r="ZB2352" s="1452"/>
      <c r="ZC2352" s="1452"/>
      <c r="ZD2352" s="1452"/>
      <c r="ZE2352" s="1452"/>
      <c r="ZF2352" s="1452"/>
      <c r="ZG2352" s="1452"/>
      <c r="ZH2352" s="1452"/>
      <c r="ZI2352" s="1452"/>
      <c r="ZJ2352" s="1452"/>
      <c r="ZK2352" s="1452"/>
      <c r="ZL2352" s="1452"/>
      <c r="ZM2352" s="1452"/>
      <c r="ZN2352" s="1452"/>
      <c r="ZO2352" s="1452"/>
      <c r="ZP2352" s="1452"/>
      <c r="ZQ2352" s="1452"/>
      <c r="ZR2352" s="1452"/>
      <c r="ZS2352" s="1452"/>
      <c r="ZT2352" s="1452"/>
      <c r="ZU2352" s="1452"/>
      <c r="ZV2352" s="1452"/>
      <c r="ZW2352" s="1452"/>
      <c r="ZX2352" s="1452"/>
      <c r="ZY2352" s="1452"/>
      <c r="ZZ2352" s="1452"/>
      <c r="AAA2352" s="1452"/>
      <c r="AAB2352" s="1452"/>
      <c r="AAC2352" s="1452"/>
      <c r="AAD2352" s="1452"/>
      <c r="AAE2352" s="1452"/>
      <c r="AAF2352" s="1452"/>
      <c r="AAG2352" s="1452"/>
      <c r="AAH2352" s="1452"/>
      <c r="AAI2352" s="1452"/>
      <c r="AAJ2352" s="1452"/>
      <c r="AAK2352" s="1452"/>
      <c r="AAL2352" s="1452"/>
      <c r="AAM2352" s="1452"/>
      <c r="AAN2352" s="1452"/>
      <c r="AAO2352" s="1452"/>
      <c r="AAP2352" s="1452"/>
      <c r="AAQ2352" s="1452"/>
      <c r="AAR2352" s="1452"/>
      <c r="AAS2352" s="1452"/>
      <c r="AAT2352" s="1452"/>
      <c r="AAU2352" s="1452"/>
      <c r="AAV2352" s="1452"/>
      <c r="AAW2352" s="1452"/>
      <c r="AAX2352" s="1452"/>
      <c r="AAY2352" s="1452"/>
      <c r="AAZ2352" s="1452"/>
      <c r="ABA2352" s="1452"/>
      <c r="ABB2352" s="1452"/>
      <c r="ABC2352" s="1452"/>
      <c r="ABD2352" s="1452"/>
      <c r="ABE2352" s="1452"/>
      <c r="ABF2352" s="1452"/>
      <c r="ABG2352" s="1452"/>
      <c r="ABH2352" s="1452"/>
      <c r="ABI2352" s="1452"/>
      <c r="ABJ2352" s="1452"/>
      <c r="ABK2352" s="1452"/>
      <c r="ABL2352" s="1452"/>
      <c r="ABM2352" s="1452"/>
      <c r="ABN2352" s="1452"/>
      <c r="ABO2352" s="1452"/>
      <c r="ABP2352" s="1452"/>
      <c r="ABQ2352" s="1452"/>
      <c r="ABR2352" s="1452"/>
      <c r="ABS2352" s="1452"/>
      <c r="ABT2352" s="1452"/>
      <c r="ABU2352" s="1452"/>
      <c r="ABV2352" s="1452"/>
      <c r="ABW2352" s="1452"/>
      <c r="ABX2352" s="1452"/>
      <c r="ABY2352" s="1452"/>
      <c r="ABZ2352" s="1452"/>
      <c r="ACA2352" s="1452"/>
      <c r="ACB2352" s="1452"/>
      <c r="ACC2352" s="1452"/>
      <c r="ACD2352" s="1452"/>
      <c r="ACE2352" s="1452"/>
      <c r="ACF2352" s="1452"/>
      <c r="ACG2352" s="1452"/>
      <c r="ACH2352" s="1452"/>
      <c r="ACI2352" s="1452"/>
      <c r="ACJ2352" s="1452"/>
      <c r="ACK2352" s="1452"/>
      <c r="ACL2352" s="1452"/>
      <c r="ACM2352" s="1452"/>
      <c r="ACN2352" s="1452"/>
      <c r="ACO2352" s="1452"/>
      <c r="ACP2352" s="1452"/>
      <c r="ACQ2352" s="1452"/>
      <c r="ACR2352" s="1452"/>
      <c r="ACS2352" s="1452"/>
      <c r="ACT2352" s="1452"/>
      <c r="ACU2352" s="1452"/>
      <c r="ACV2352" s="1452"/>
      <c r="ACW2352" s="1452"/>
      <c r="ACX2352" s="1452"/>
      <c r="ACY2352" s="1452"/>
      <c r="ACZ2352" s="1452"/>
      <c r="ADA2352" s="1452"/>
      <c r="ADB2352" s="1452"/>
      <c r="ADC2352" s="1452"/>
      <c r="ADD2352" s="1452"/>
      <c r="ADE2352" s="1452"/>
      <c r="ADF2352" s="1452"/>
      <c r="ADG2352" s="1452"/>
      <c r="ADH2352" s="1452"/>
      <c r="ADI2352" s="1452"/>
      <c r="ADJ2352" s="1452"/>
      <c r="ADK2352" s="1452"/>
      <c r="ADL2352" s="1452"/>
      <c r="ADM2352" s="1452"/>
      <c r="ADN2352" s="1452"/>
      <c r="ADO2352" s="1452"/>
      <c r="ADP2352" s="1452"/>
      <c r="ADQ2352" s="1452"/>
      <c r="ADR2352" s="1452"/>
      <c r="ADS2352" s="1452"/>
      <c r="ADT2352" s="1452"/>
      <c r="ADU2352" s="1452"/>
      <c r="ADV2352" s="1452"/>
      <c r="ADW2352" s="1452"/>
      <c r="ADX2352" s="1452"/>
      <c r="ADY2352" s="1452"/>
      <c r="ADZ2352" s="1452"/>
      <c r="AEA2352" s="1452"/>
      <c r="AEB2352" s="1452"/>
      <c r="AEC2352" s="1452"/>
      <c r="AED2352" s="1452"/>
      <c r="AEE2352" s="1452"/>
      <c r="AEF2352" s="1452"/>
      <c r="AEG2352" s="1452"/>
      <c r="AEH2352" s="1452"/>
      <c r="AEI2352" s="1452"/>
      <c r="AEJ2352" s="1452"/>
      <c r="AEK2352" s="1452"/>
      <c r="AEL2352" s="1452"/>
      <c r="AEM2352" s="1452"/>
      <c r="AEN2352" s="1452"/>
      <c r="AEO2352" s="1452"/>
      <c r="AEP2352" s="1452"/>
      <c r="AEQ2352" s="1452"/>
      <c r="AER2352" s="1452"/>
      <c r="AES2352" s="1452"/>
      <c r="AET2352" s="1452"/>
      <c r="AEU2352" s="1452"/>
      <c r="AEV2352" s="1452"/>
      <c r="AEW2352" s="1452"/>
      <c r="AEX2352" s="1452"/>
      <c r="AEY2352" s="1452"/>
      <c r="AEZ2352" s="1452"/>
      <c r="AFA2352" s="1452"/>
      <c r="AFB2352" s="1452"/>
      <c r="AFC2352" s="1452"/>
      <c r="AFD2352" s="1452"/>
      <c r="AFE2352" s="1452"/>
      <c r="AFF2352" s="1452"/>
      <c r="AFG2352" s="1452"/>
      <c r="AFH2352" s="1452"/>
      <c r="AFI2352" s="1452"/>
      <c r="AFJ2352" s="1452"/>
      <c r="AFK2352" s="1452"/>
      <c r="AFL2352" s="1452"/>
      <c r="AFM2352" s="1452"/>
      <c r="AFN2352" s="1452"/>
      <c r="AFO2352" s="1452"/>
      <c r="AFP2352" s="1452"/>
      <c r="AFQ2352" s="1452"/>
      <c r="AFR2352" s="1452"/>
      <c r="AFS2352" s="1452"/>
      <c r="AFT2352" s="1452"/>
      <c r="AFU2352" s="1452"/>
      <c r="AFV2352" s="1452"/>
      <c r="AFW2352" s="1452"/>
      <c r="AFX2352" s="1452"/>
      <c r="AFY2352" s="1452"/>
      <c r="AFZ2352" s="1452"/>
      <c r="AGA2352" s="1452"/>
      <c r="AGB2352" s="1452"/>
      <c r="AGC2352" s="1452"/>
      <c r="AGD2352" s="1452"/>
      <c r="AGE2352" s="1452"/>
      <c r="AGF2352" s="1452"/>
      <c r="AGG2352" s="1452"/>
      <c r="AGH2352" s="1452"/>
      <c r="AGI2352" s="1452"/>
      <c r="AGJ2352" s="1452"/>
      <c r="AGK2352" s="1452"/>
      <c r="AGL2352" s="1452"/>
      <c r="AGM2352" s="1452"/>
      <c r="AGN2352" s="1452"/>
      <c r="AGO2352" s="1452"/>
      <c r="AGP2352" s="1452"/>
      <c r="AGQ2352" s="1452"/>
      <c r="AGR2352" s="1452"/>
      <c r="AGS2352" s="1452"/>
      <c r="AGT2352" s="1452"/>
      <c r="AGU2352" s="1452"/>
      <c r="AGV2352" s="1452"/>
      <c r="AGW2352" s="1452"/>
      <c r="AGX2352" s="1452"/>
      <c r="AGY2352" s="1452"/>
      <c r="AGZ2352" s="1452"/>
      <c r="AHA2352" s="1452"/>
      <c r="AHB2352" s="1452"/>
      <c r="AHC2352" s="1452"/>
      <c r="AHD2352" s="1452"/>
      <c r="AHE2352" s="1452"/>
      <c r="AHF2352" s="1452"/>
      <c r="AHG2352" s="1452"/>
      <c r="AHH2352" s="1452"/>
      <c r="AHI2352" s="1452"/>
      <c r="AHJ2352" s="1452"/>
      <c r="AHK2352" s="1452"/>
      <c r="AHL2352" s="1452"/>
      <c r="AHM2352" s="1452"/>
      <c r="AHN2352" s="1452"/>
      <c r="AHO2352" s="1452"/>
      <c r="AHP2352" s="1452"/>
      <c r="AHQ2352" s="1452"/>
      <c r="AHR2352" s="1452"/>
      <c r="AHS2352" s="1452"/>
      <c r="AHT2352" s="1452"/>
      <c r="AHU2352" s="1452"/>
      <c r="AHV2352" s="1452"/>
      <c r="AHW2352" s="1452"/>
      <c r="AHX2352" s="1452"/>
      <c r="AHY2352" s="1452"/>
      <c r="AHZ2352" s="1452"/>
      <c r="AIA2352" s="1452"/>
      <c r="AIB2352" s="1452"/>
      <c r="AIC2352" s="1452"/>
      <c r="AID2352" s="1452"/>
      <c r="AIE2352" s="1452"/>
      <c r="AIF2352" s="1452"/>
      <c r="AIG2352" s="1452"/>
      <c r="AIH2352" s="1452"/>
      <c r="AII2352" s="1452"/>
      <c r="AIJ2352" s="1452"/>
      <c r="AIK2352" s="1452"/>
      <c r="AIL2352" s="1452"/>
      <c r="AIM2352" s="1452"/>
      <c r="AIN2352" s="1452"/>
      <c r="AIO2352" s="1452"/>
      <c r="AIP2352" s="1452"/>
      <c r="AIQ2352" s="1452"/>
      <c r="AIR2352" s="1452"/>
      <c r="AIS2352" s="1452"/>
      <c r="AIT2352" s="1452"/>
      <c r="AIU2352" s="1452"/>
      <c r="AIV2352" s="1452"/>
      <c r="AIW2352" s="1452"/>
      <c r="AIX2352" s="1452"/>
      <c r="AIY2352" s="1452"/>
      <c r="AIZ2352" s="1452"/>
      <c r="AJA2352" s="1452"/>
      <c r="AJB2352" s="1452"/>
      <c r="AJC2352" s="1452"/>
      <c r="AJD2352" s="1452"/>
      <c r="AJE2352" s="1452"/>
      <c r="AJF2352" s="1452"/>
      <c r="AJG2352" s="1452"/>
      <c r="AJH2352" s="1452"/>
      <c r="AJI2352" s="1452"/>
      <c r="AJJ2352" s="1452"/>
      <c r="AJK2352" s="1452"/>
      <c r="AJL2352" s="1452"/>
      <c r="AJM2352" s="1452"/>
      <c r="AJN2352" s="1452"/>
      <c r="AJO2352" s="1452"/>
      <c r="AJP2352" s="1452"/>
      <c r="AJQ2352" s="1452"/>
      <c r="AJR2352" s="1452"/>
      <c r="AJS2352" s="1452"/>
      <c r="AJT2352" s="1452"/>
      <c r="AJU2352" s="1452"/>
      <c r="AJV2352" s="1452"/>
      <c r="AJW2352" s="1452"/>
      <c r="AJX2352" s="1452"/>
      <c r="AJY2352" s="1452"/>
      <c r="AJZ2352" s="1452"/>
      <c r="AKA2352" s="1452"/>
      <c r="AKB2352" s="1452"/>
      <c r="AKC2352" s="1452"/>
      <c r="AKD2352" s="1452"/>
      <c r="AKE2352" s="1452"/>
      <c r="AKF2352" s="1452"/>
      <c r="AKG2352" s="1452"/>
      <c r="AKH2352" s="1452"/>
      <c r="AKI2352" s="1452"/>
      <c r="AKJ2352" s="1452"/>
      <c r="AKK2352" s="1452"/>
      <c r="AKL2352" s="1452"/>
      <c r="AKM2352" s="1452"/>
      <c r="AKN2352" s="1452"/>
      <c r="AKO2352" s="1452"/>
      <c r="AKP2352" s="1452"/>
      <c r="AKQ2352" s="1452"/>
      <c r="AKR2352" s="1452"/>
      <c r="AKS2352" s="1452"/>
      <c r="AKT2352" s="1452"/>
      <c r="AKU2352" s="1452"/>
      <c r="AKV2352" s="1452"/>
      <c r="AKW2352" s="1452"/>
      <c r="AKX2352" s="1452"/>
      <c r="AKY2352" s="1452"/>
      <c r="AKZ2352" s="1452"/>
      <c r="ALA2352" s="1452"/>
      <c r="ALB2352" s="1452"/>
      <c r="ALC2352" s="1452"/>
      <c r="ALD2352" s="1452"/>
      <c r="ALE2352" s="1452"/>
      <c r="ALF2352" s="1452"/>
      <c r="ALG2352" s="1452"/>
      <c r="ALH2352" s="1452"/>
      <c r="ALI2352" s="1452"/>
      <c r="ALJ2352" s="1452"/>
      <c r="ALK2352" s="1452"/>
      <c r="ALL2352" s="1452"/>
      <c r="ALM2352" s="1452"/>
      <c r="ALN2352" s="1452"/>
      <c r="ALO2352" s="1452"/>
      <c r="ALP2352" s="1452"/>
      <c r="ALQ2352" s="1452"/>
      <c r="ALR2352" s="1452"/>
      <c r="ALS2352" s="1452"/>
      <c r="ALT2352" s="1452"/>
      <c r="ALU2352" s="1452"/>
      <c r="ALV2352" s="1452"/>
      <c r="ALW2352" s="1452"/>
      <c r="ALX2352" s="1452"/>
      <c r="ALY2352" s="1452"/>
      <c r="ALZ2352" s="1452"/>
      <c r="AMA2352" s="1452"/>
      <c r="AMB2352" s="1452"/>
      <c r="AMC2352" s="1452"/>
      <c r="AMD2352" s="1452"/>
      <c r="AME2352" s="1452"/>
      <c r="AMF2352" s="1452"/>
      <c r="AMG2352" s="1452"/>
      <c r="AMH2352" s="1452"/>
      <c r="AMI2352" s="1452"/>
      <c r="AMJ2352" s="1452"/>
      <c r="AMK2352" s="1452"/>
      <c r="AML2352" s="1452"/>
      <c r="AMM2352" s="1452"/>
      <c r="AMN2352" s="1452"/>
      <c r="AMO2352" s="1452"/>
      <c r="AMP2352" s="1452"/>
      <c r="AMQ2352" s="1452"/>
      <c r="AMR2352" s="1452"/>
      <c r="AMS2352" s="1452"/>
      <c r="AMT2352" s="1452"/>
      <c r="AMU2352" s="1452"/>
      <c r="AMV2352" s="1452"/>
      <c r="AMW2352" s="1452"/>
      <c r="AMX2352" s="1452"/>
      <c r="AMY2352" s="1452"/>
      <c r="AMZ2352" s="1452"/>
      <c r="ANA2352" s="1452"/>
      <c r="ANB2352" s="1452"/>
      <c r="ANC2352" s="1452"/>
      <c r="AND2352" s="1452"/>
      <c r="ANE2352" s="1452"/>
      <c r="ANF2352" s="1452"/>
      <c r="ANG2352" s="1452"/>
      <c r="ANH2352" s="1452"/>
      <c r="ANI2352" s="1452"/>
      <c r="ANJ2352" s="1452"/>
      <c r="ANK2352" s="1452"/>
      <c r="ANL2352" s="1452"/>
      <c r="ANM2352" s="1452"/>
      <c r="ANN2352" s="1452"/>
      <c r="ANO2352" s="1452"/>
      <c r="ANP2352" s="1452"/>
      <c r="ANQ2352" s="1452"/>
      <c r="ANR2352" s="1452"/>
      <c r="ANS2352" s="1452"/>
      <c r="ANT2352" s="1452"/>
      <c r="ANU2352" s="1452"/>
      <c r="ANV2352" s="1452"/>
      <c r="ANW2352" s="1452"/>
      <c r="ANX2352" s="1452"/>
      <c r="ANY2352" s="1452"/>
      <c r="ANZ2352" s="1452"/>
      <c r="AOA2352" s="1452"/>
      <c r="AOB2352" s="1452"/>
      <c r="AOC2352" s="1452"/>
      <c r="AOD2352" s="1452"/>
      <c r="AOE2352" s="1452"/>
      <c r="AOF2352" s="1452"/>
      <c r="AOG2352" s="1452"/>
      <c r="AOH2352" s="1452"/>
      <c r="AOI2352" s="1452"/>
      <c r="AOJ2352" s="1452"/>
      <c r="AOK2352" s="1452"/>
      <c r="AOL2352" s="1452"/>
      <c r="AOM2352" s="1452"/>
      <c r="AON2352" s="1452"/>
      <c r="AOO2352" s="1452"/>
      <c r="AOP2352" s="1452"/>
      <c r="AOQ2352" s="1452"/>
      <c r="AOR2352" s="1452"/>
      <c r="AOS2352" s="1452"/>
      <c r="AOT2352" s="1452"/>
      <c r="AOU2352" s="1452"/>
      <c r="AOV2352" s="1452"/>
      <c r="AOW2352" s="1452"/>
      <c r="AOX2352" s="1452"/>
      <c r="AOY2352" s="1452"/>
      <c r="AOZ2352" s="1452"/>
      <c r="APA2352" s="1452"/>
      <c r="APB2352" s="1452"/>
      <c r="APC2352" s="1452"/>
      <c r="APD2352" s="1452"/>
      <c r="APE2352" s="1452"/>
      <c r="APF2352" s="1452"/>
      <c r="APG2352" s="1452"/>
      <c r="APH2352" s="1452"/>
      <c r="API2352" s="1452"/>
      <c r="APJ2352" s="1452"/>
      <c r="APK2352" s="1452"/>
      <c r="APL2352" s="1452"/>
      <c r="APM2352" s="1452"/>
      <c r="APN2352" s="1452"/>
      <c r="APO2352" s="1452"/>
      <c r="APP2352" s="1452"/>
      <c r="APQ2352" s="1452"/>
      <c r="APR2352" s="1452"/>
      <c r="APS2352" s="1452"/>
      <c r="APT2352" s="1452"/>
      <c r="APU2352" s="1452"/>
      <c r="APV2352" s="1452"/>
      <c r="APW2352" s="1452"/>
      <c r="APX2352" s="1452"/>
      <c r="APY2352" s="1452"/>
      <c r="APZ2352" s="1452"/>
      <c r="AQA2352" s="1452"/>
      <c r="AQB2352" s="1452"/>
      <c r="AQC2352" s="1452"/>
      <c r="AQD2352" s="1452"/>
      <c r="AQE2352" s="1452"/>
      <c r="AQF2352" s="1452"/>
      <c r="AQG2352" s="1452"/>
      <c r="AQH2352" s="1452"/>
      <c r="AQI2352" s="1452"/>
      <c r="AQJ2352" s="1452"/>
      <c r="AQK2352" s="1452"/>
      <c r="AQL2352" s="1452"/>
      <c r="AQM2352" s="1452"/>
      <c r="AQN2352" s="1452"/>
      <c r="AQO2352" s="1452"/>
      <c r="AQP2352" s="1452"/>
      <c r="AQQ2352" s="1452"/>
      <c r="AQR2352" s="1452"/>
      <c r="AQS2352" s="1452"/>
      <c r="AQT2352" s="1452"/>
      <c r="AQU2352" s="1452"/>
      <c r="AQV2352" s="1452"/>
      <c r="AQW2352" s="1452"/>
      <c r="AQX2352" s="1452"/>
      <c r="AQY2352" s="1452"/>
      <c r="AQZ2352" s="1452"/>
      <c r="ARA2352" s="1452"/>
      <c r="ARB2352" s="1452"/>
      <c r="ARC2352" s="1452"/>
      <c r="ARD2352" s="1452"/>
      <c r="ARE2352" s="1452"/>
      <c r="ARF2352" s="1452"/>
      <c r="ARG2352" s="1452"/>
      <c r="ARH2352" s="1452"/>
      <c r="ARI2352" s="1452"/>
      <c r="ARJ2352" s="1452"/>
      <c r="ARK2352" s="1452"/>
      <c r="ARL2352" s="1452"/>
      <c r="ARM2352" s="1452"/>
      <c r="ARN2352" s="1452"/>
      <c r="ARO2352" s="1452"/>
      <c r="ARP2352" s="1452"/>
      <c r="ARQ2352" s="1452"/>
      <c r="ARR2352" s="1452"/>
      <c r="ARS2352" s="1452"/>
      <c r="ART2352" s="1452"/>
      <c r="ARU2352" s="1452"/>
      <c r="ARV2352" s="1452"/>
      <c r="ARW2352" s="1452"/>
      <c r="ARX2352" s="1452"/>
      <c r="ARY2352" s="1452"/>
      <c r="ARZ2352" s="1452"/>
      <c r="ASA2352" s="1452"/>
      <c r="ASB2352" s="1452"/>
      <c r="ASC2352" s="1452"/>
      <c r="ASD2352" s="1452"/>
      <c r="ASE2352" s="1452"/>
      <c r="ASF2352" s="1452"/>
      <c r="ASG2352" s="1452"/>
      <c r="ASH2352" s="1452"/>
      <c r="ASI2352" s="1452"/>
      <c r="ASJ2352" s="1452"/>
      <c r="ASK2352" s="1452"/>
      <c r="ASL2352" s="1452"/>
      <c r="ASM2352" s="1452"/>
      <c r="ASN2352" s="1452"/>
      <c r="ASO2352" s="1452"/>
      <c r="ASP2352" s="1452"/>
      <c r="ASQ2352" s="1452"/>
      <c r="ASR2352" s="1452"/>
      <c r="ASS2352" s="1452"/>
      <c r="AST2352" s="1452"/>
      <c r="ASU2352" s="1452"/>
      <c r="ASV2352" s="1452"/>
      <c r="ASW2352" s="1452"/>
      <c r="ASX2352" s="1452"/>
      <c r="ASY2352" s="1452"/>
      <c r="ASZ2352" s="1452"/>
      <c r="ATA2352" s="1452"/>
      <c r="ATB2352" s="1452"/>
      <c r="ATC2352" s="1452"/>
      <c r="ATD2352" s="1452"/>
      <c r="ATE2352" s="1452"/>
      <c r="ATF2352" s="1452"/>
      <c r="ATG2352" s="1452"/>
      <c r="ATH2352" s="1452"/>
      <c r="ATI2352" s="1452"/>
      <c r="ATJ2352" s="1452"/>
      <c r="ATK2352" s="1452"/>
      <c r="ATL2352" s="1452"/>
      <c r="ATM2352" s="1452"/>
      <c r="ATN2352" s="1452"/>
      <c r="ATO2352" s="1452"/>
      <c r="ATP2352" s="1452"/>
      <c r="ATQ2352" s="1452"/>
      <c r="ATR2352" s="1452"/>
      <c r="ATS2352" s="1452"/>
      <c r="ATT2352" s="1452"/>
      <c r="ATU2352" s="1452"/>
      <c r="ATV2352" s="1452"/>
      <c r="ATW2352" s="1452"/>
      <c r="ATX2352" s="1452"/>
      <c r="ATY2352" s="1452"/>
      <c r="ATZ2352" s="1452"/>
      <c r="AUA2352" s="1452"/>
      <c r="AUB2352" s="1452"/>
      <c r="AUC2352" s="1452"/>
      <c r="AUD2352" s="1452"/>
      <c r="AUE2352" s="1452"/>
      <c r="AUF2352" s="1452"/>
      <c r="AUG2352" s="1452"/>
      <c r="AUH2352" s="1452"/>
      <c r="AUI2352" s="1452"/>
      <c r="AUJ2352" s="1452"/>
      <c r="AUK2352" s="1452"/>
      <c r="AUL2352" s="1452"/>
      <c r="AUM2352" s="1452"/>
      <c r="AUN2352" s="1452"/>
      <c r="AUO2352" s="1452"/>
      <c r="AUP2352" s="1452"/>
      <c r="AUQ2352" s="1452"/>
      <c r="AUR2352" s="1452"/>
      <c r="AUS2352" s="1452"/>
      <c r="AUT2352" s="1452"/>
      <c r="AUU2352" s="1452"/>
      <c r="AUV2352" s="1452"/>
      <c r="AUW2352" s="1452"/>
      <c r="AUX2352" s="1452"/>
      <c r="AUY2352" s="1452"/>
      <c r="AUZ2352" s="1452"/>
      <c r="AVA2352" s="1452"/>
      <c r="AVB2352" s="1452"/>
      <c r="AVC2352" s="1452"/>
      <c r="AVD2352" s="1452"/>
      <c r="AVE2352" s="1452"/>
      <c r="AVF2352" s="1452"/>
      <c r="AVG2352" s="1452"/>
      <c r="AVH2352" s="1452"/>
      <c r="AVI2352" s="1452"/>
      <c r="AVJ2352" s="1452"/>
      <c r="AVK2352" s="1452"/>
      <c r="AVL2352" s="1452"/>
      <c r="AVM2352" s="1452"/>
      <c r="AVN2352" s="1452"/>
      <c r="AVO2352" s="1452"/>
      <c r="AVP2352" s="1452"/>
      <c r="AVQ2352" s="1452"/>
      <c r="AVR2352" s="1452"/>
      <c r="AVS2352" s="1452"/>
      <c r="AVT2352" s="1452"/>
      <c r="AVU2352" s="1452"/>
      <c r="AVV2352" s="1452"/>
      <c r="AVW2352" s="1452"/>
      <c r="AVX2352" s="1452"/>
      <c r="AVY2352" s="1452"/>
      <c r="AVZ2352" s="1452"/>
      <c r="AWA2352" s="1452"/>
      <c r="AWB2352" s="1452"/>
      <c r="AWC2352" s="1452"/>
      <c r="AWD2352" s="1452"/>
      <c r="AWE2352" s="1452"/>
      <c r="AWF2352" s="1452"/>
      <c r="AWG2352" s="1452"/>
      <c r="AWH2352" s="1452"/>
      <c r="AWI2352" s="1452"/>
      <c r="AWJ2352" s="1452"/>
      <c r="AWK2352" s="1452"/>
      <c r="AWL2352" s="1452"/>
      <c r="AWM2352" s="1452"/>
      <c r="AWN2352" s="1452"/>
      <c r="AWO2352" s="1452"/>
      <c r="AWP2352" s="1452"/>
      <c r="AWQ2352" s="1452"/>
      <c r="AWR2352" s="1452"/>
      <c r="AWS2352" s="1452"/>
      <c r="AWT2352" s="1452"/>
      <c r="AWU2352" s="1452"/>
      <c r="AWV2352" s="1452"/>
      <c r="AWW2352" s="1452"/>
      <c r="AWX2352" s="1452"/>
      <c r="AWY2352" s="1452"/>
      <c r="AWZ2352" s="1452"/>
      <c r="AXA2352" s="1452"/>
      <c r="AXB2352" s="1452"/>
      <c r="AXC2352" s="1452"/>
      <c r="AXD2352" s="1452"/>
      <c r="AXE2352" s="1452"/>
      <c r="AXF2352" s="1452"/>
      <c r="AXG2352" s="1452"/>
      <c r="AXH2352" s="1452"/>
      <c r="AXI2352" s="1452"/>
      <c r="AXJ2352" s="1452"/>
      <c r="AXK2352" s="1452"/>
      <c r="AXL2352" s="1452"/>
      <c r="AXM2352" s="1452"/>
      <c r="AXN2352" s="1452"/>
      <c r="AXO2352" s="1452"/>
      <c r="AXP2352" s="1452"/>
      <c r="AXQ2352" s="1452"/>
      <c r="AXR2352" s="1452"/>
      <c r="AXS2352" s="1452"/>
      <c r="AXT2352" s="1452"/>
      <c r="AXU2352" s="1452"/>
      <c r="AXV2352" s="1452"/>
      <c r="AXW2352" s="1452"/>
      <c r="AXX2352" s="1452"/>
      <c r="AXY2352" s="1452"/>
      <c r="AXZ2352" s="1452"/>
      <c r="AYA2352" s="1452"/>
      <c r="AYB2352" s="1452"/>
      <c r="AYC2352" s="1452"/>
      <c r="AYD2352" s="1452"/>
      <c r="AYE2352" s="1452"/>
      <c r="AYF2352" s="1452"/>
      <c r="AYG2352" s="1452"/>
      <c r="AYH2352" s="1452"/>
      <c r="AYI2352" s="1452"/>
      <c r="AYJ2352" s="1452"/>
      <c r="AYK2352" s="1452"/>
      <c r="AYL2352" s="1452"/>
      <c r="AYM2352" s="1452"/>
      <c r="AYN2352" s="1452"/>
      <c r="AYO2352" s="1452"/>
      <c r="AYP2352" s="1452"/>
      <c r="AYQ2352" s="1452"/>
      <c r="AYR2352" s="1452"/>
      <c r="AYS2352" s="1452"/>
      <c r="AYT2352" s="1452"/>
      <c r="AYU2352" s="1452"/>
      <c r="AYV2352" s="1452"/>
      <c r="AYW2352" s="1452"/>
      <c r="AYX2352" s="1452"/>
      <c r="AYY2352" s="1452"/>
      <c r="AYZ2352" s="1452"/>
      <c r="AZA2352" s="1452"/>
      <c r="AZB2352" s="1452"/>
      <c r="AZC2352" s="1452"/>
      <c r="AZD2352" s="1452"/>
      <c r="AZE2352" s="1452"/>
      <c r="AZF2352" s="1452"/>
      <c r="AZG2352" s="1452"/>
      <c r="AZH2352" s="1452"/>
      <c r="AZI2352" s="1452"/>
      <c r="AZJ2352" s="1452"/>
      <c r="AZK2352" s="1452"/>
      <c r="AZL2352" s="1452"/>
      <c r="AZM2352" s="1452"/>
      <c r="AZN2352" s="1452"/>
      <c r="AZO2352" s="1452"/>
      <c r="AZP2352" s="1452"/>
      <c r="AZQ2352" s="1452"/>
      <c r="AZR2352" s="1452"/>
      <c r="AZS2352" s="1452"/>
      <c r="AZT2352" s="1452"/>
      <c r="AZU2352" s="1452"/>
      <c r="AZV2352" s="1452"/>
      <c r="AZW2352" s="1452"/>
      <c r="AZX2352" s="1452"/>
      <c r="AZY2352" s="1452"/>
      <c r="AZZ2352" s="1452"/>
      <c r="BAA2352" s="1452"/>
      <c r="BAB2352" s="1452"/>
      <c r="BAC2352" s="1452"/>
      <c r="BAD2352" s="1452"/>
      <c r="BAE2352" s="1452"/>
      <c r="BAF2352" s="1452"/>
      <c r="BAG2352" s="1452"/>
      <c r="BAH2352" s="1452"/>
      <c r="BAI2352" s="1452"/>
      <c r="BAJ2352" s="1452"/>
      <c r="BAK2352" s="1452"/>
      <c r="BAL2352" s="1452"/>
      <c r="BAM2352" s="1452"/>
      <c r="BAN2352" s="1452"/>
      <c r="BAO2352" s="1452"/>
      <c r="BAP2352" s="1452"/>
      <c r="BAQ2352" s="1452"/>
      <c r="BAR2352" s="1452"/>
      <c r="BAS2352" s="1452"/>
      <c r="BAT2352" s="1452"/>
      <c r="BAU2352" s="1452"/>
      <c r="BAV2352" s="1452"/>
      <c r="BAW2352" s="1452"/>
      <c r="BAX2352" s="1452"/>
      <c r="BAY2352" s="1452"/>
      <c r="BAZ2352" s="1452"/>
      <c r="BBA2352" s="1452"/>
      <c r="BBB2352" s="1452"/>
      <c r="BBC2352" s="1452"/>
      <c r="BBD2352" s="1452"/>
      <c r="BBE2352" s="1452"/>
      <c r="BBF2352" s="1452"/>
      <c r="BBG2352" s="1452"/>
      <c r="BBH2352" s="1452"/>
      <c r="BBI2352" s="1452"/>
      <c r="BBJ2352" s="1452"/>
      <c r="BBK2352" s="1452"/>
      <c r="BBL2352" s="1452"/>
      <c r="BBM2352" s="1452"/>
      <c r="BBN2352" s="1452"/>
      <c r="BBO2352" s="1452"/>
      <c r="BBP2352" s="1452"/>
      <c r="BBQ2352" s="1452"/>
      <c r="BBR2352" s="1452"/>
      <c r="BBS2352" s="1452"/>
      <c r="BBT2352" s="1452"/>
      <c r="BBU2352" s="1452"/>
      <c r="BBV2352" s="1452"/>
      <c r="BBW2352" s="1452"/>
      <c r="BBX2352" s="1452"/>
      <c r="BBY2352" s="1452"/>
      <c r="BBZ2352" s="1452"/>
      <c r="BCA2352" s="1452"/>
      <c r="BCB2352" s="1452"/>
      <c r="BCC2352" s="1452"/>
      <c r="BCD2352" s="1452"/>
      <c r="BCE2352" s="1452"/>
      <c r="BCF2352" s="1452"/>
      <c r="BCG2352" s="1452"/>
      <c r="BCH2352" s="1452"/>
      <c r="BCI2352" s="1452"/>
      <c r="BCJ2352" s="1452"/>
      <c r="BCK2352" s="1452"/>
      <c r="BCL2352" s="1452"/>
      <c r="BCM2352" s="1452"/>
      <c r="BCN2352" s="1452"/>
      <c r="BCO2352" s="1452"/>
      <c r="BCP2352" s="1452"/>
      <c r="BCQ2352" s="1452"/>
      <c r="BCR2352" s="1452"/>
      <c r="BCS2352" s="1452"/>
      <c r="BCT2352" s="1452"/>
      <c r="BCU2352" s="1452"/>
      <c r="BCV2352" s="1452"/>
      <c r="BCW2352" s="1452"/>
      <c r="BCX2352" s="1452"/>
      <c r="BCY2352" s="1452"/>
      <c r="BCZ2352" s="1452"/>
      <c r="BDA2352" s="1452"/>
      <c r="BDB2352" s="1452"/>
      <c r="BDC2352" s="1452"/>
      <c r="BDD2352" s="1452"/>
      <c r="BDE2352" s="1452"/>
      <c r="BDF2352" s="1452"/>
      <c r="BDG2352" s="1452"/>
      <c r="BDH2352" s="1452"/>
      <c r="BDI2352" s="1452"/>
      <c r="BDJ2352" s="1452"/>
      <c r="BDK2352" s="1452"/>
      <c r="BDL2352" s="1452"/>
      <c r="BDM2352" s="1452"/>
      <c r="BDN2352" s="1452"/>
      <c r="BDO2352" s="1452"/>
      <c r="BDP2352" s="1452"/>
      <c r="BDQ2352" s="1452"/>
      <c r="BDR2352" s="1452"/>
      <c r="BDS2352" s="1452"/>
      <c r="BDT2352" s="1452"/>
      <c r="BDU2352" s="1452"/>
      <c r="BDV2352" s="1452"/>
      <c r="BDW2352" s="1452"/>
      <c r="BDX2352" s="1452"/>
      <c r="BDY2352" s="1452"/>
      <c r="BDZ2352" s="1452"/>
      <c r="BEA2352" s="1452"/>
      <c r="BEB2352" s="1452"/>
      <c r="BEC2352" s="1452"/>
      <c r="BED2352" s="1452"/>
      <c r="BEE2352" s="1452"/>
      <c r="BEF2352" s="1452"/>
      <c r="BEG2352" s="1452"/>
      <c r="BEH2352" s="1452"/>
      <c r="BEI2352" s="1452"/>
      <c r="BEJ2352" s="1452"/>
      <c r="BEK2352" s="1452"/>
      <c r="BEL2352" s="1452"/>
      <c r="BEM2352" s="1452"/>
      <c r="BEN2352" s="1452"/>
      <c r="BEO2352" s="1452"/>
      <c r="BEP2352" s="1452"/>
      <c r="BEQ2352" s="1452"/>
      <c r="BER2352" s="1452"/>
      <c r="BES2352" s="1452"/>
      <c r="BET2352" s="1452"/>
      <c r="BEU2352" s="1452"/>
      <c r="BEV2352" s="1452"/>
      <c r="BEW2352" s="1452"/>
      <c r="BEX2352" s="1452"/>
      <c r="BEY2352" s="1452"/>
      <c r="BEZ2352" s="1452"/>
      <c r="BFA2352" s="1452"/>
      <c r="BFB2352" s="1452"/>
      <c r="BFC2352" s="1452"/>
      <c r="BFD2352" s="1452"/>
      <c r="BFE2352" s="1452"/>
      <c r="BFF2352" s="1452"/>
      <c r="BFG2352" s="1452"/>
      <c r="BFH2352" s="1452"/>
      <c r="BFI2352" s="1452"/>
      <c r="BFJ2352" s="1452"/>
      <c r="BFK2352" s="1452"/>
      <c r="BFL2352" s="1452"/>
      <c r="BFM2352" s="1452"/>
      <c r="BFN2352" s="1452"/>
      <c r="BFO2352" s="1452"/>
      <c r="BFP2352" s="1452"/>
      <c r="BFQ2352" s="1452"/>
      <c r="BFR2352" s="1452"/>
      <c r="BFS2352" s="1452"/>
      <c r="BFT2352" s="1452"/>
      <c r="BFU2352" s="1452"/>
      <c r="BFV2352" s="1452"/>
      <c r="BFW2352" s="1452"/>
      <c r="BFX2352" s="1452"/>
      <c r="BFY2352" s="1452"/>
      <c r="BFZ2352" s="1452"/>
      <c r="BGA2352" s="1452"/>
      <c r="BGB2352" s="1452"/>
      <c r="BGC2352" s="1452"/>
      <c r="BGD2352" s="1452"/>
      <c r="BGE2352" s="1452"/>
      <c r="BGF2352" s="1452"/>
      <c r="BGG2352" s="1452"/>
      <c r="BGH2352" s="1452"/>
      <c r="BGI2352" s="1452"/>
      <c r="BGJ2352" s="1452"/>
      <c r="BGK2352" s="1452"/>
      <c r="BGL2352" s="1452"/>
      <c r="BGM2352" s="1452"/>
      <c r="BGN2352" s="1452"/>
      <c r="BGO2352" s="1452"/>
      <c r="BGP2352" s="1452"/>
      <c r="BGQ2352" s="1452"/>
      <c r="BGR2352" s="1452"/>
      <c r="BGS2352" s="1452"/>
      <c r="BGT2352" s="1452"/>
      <c r="BGU2352" s="1452"/>
      <c r="BGV2352" s="1452"/>
      <c r="BGW2352" s="1452"/>
      <c r="BGX2352" s="1452"/>
      <c r="BGY2352" s="1452"/>
      <c r="BGZ2352" s="1452"/>
      <c r="BHA2352" s="1452"/>
      <c r="BHB2352" s="1452"/>
      <c r="BHC2352" s="1452"/>
      <c r="BHD2352" s="1452"/>
      <c r="BHE2352" s="1452"/>
      <c r="BHF2352" s="1452"/>
      <c r="BHG2352" s="1452"/>
      <c r="BHH2352" s="1452"/>
      <c r="BHI2352" s="1452"/>
      <c r="BHJ2352" s="1452"/>
      <c r="BHK2352" s="1452"/>
      <c r="BHL2352" s="1452"/>
      <c r="BHM2352" s="1452"/>
      <c r="BHN2352" s="1452"/>
      <c r="BHO2352" s="1452"/>
      <c r="BHP2352" s="1452"/>
      <c r="BHQ2352" s="1452"/>
      <c r="BHR2352" s="1452"/>
      <c r="BHS2352" s="1452"/>
      <c r="BHT2352" s="1452"/>
      <c r="BHU2352" s="1452"/>
      <c r="BHV2352" s="1452"/>
      <c r="BHW2352" s="1452"/>
      <c r="BHX2352" s="1452"/>
      <c r="BHY2352" s="1452"/>
      <c r="BHZ2352" s="1452"/>
      <c r="BIA2352" s="1452"/>
      <c r="BIB2352" s="1452"/>
      <c r="BIC2352" s="1452"/>
      <c r="BID2352" s="1452"/>
      <c r="BIE2352" s="1452"/>
      <c r="BIF2352" s="1452"/>
      <c r="BIG2352" s="1452"/>
      <c r="BIH2352" s="1452"/>
      <c r="BII2352" s="1452"/>
      <c r="BIJ2352" s="1452"/>
      <c r="BIK2352" s="1452"/>
      <c r="BIL2352" s="1452"/>
      <c r="BIM2352" s="1452"/>
      <c r="BIN2352" s="1452"/>
      <c r="BIO2352" s="1452"/>
      <c r="BIP2352" s="1452"/>
      <c r="BIQ2352" s="1452"/>
      <c r="BIR2352" s="1452"/>
      <c r="BIS2352" s="1452"/>
      <c r="BIT2352" s="1452"/>
      <c r="BIU2352" s="1452"/>
      <c r="BIV2352" s="1452"/>
      <c r="BIW2352" s="1452"/>
      <c r="BIX2352" s="1452"/>
      <c r="BIY2352" s="1452"/>
      <c r="BIZ2352" s="1452"/>
      <c r="BJA2352" s="1452"/>
      <c r="BJB2352" s="1452"/>
      <c r="BJC2352" s="1452"/>
      <c r="BJD2352" s="1452"/>
      <c r="BJE2352" s="1452"/>
      <c r="BJF2352" s="1452"/>
      <c r="BJG2352" s="1452"/>
      <c r="BJH2352" s="1452"/>
      <c r="BJI2352" s="1452"/>
      <c r="BJJ2352" s="1452"/>
      <c r="BJK2352" s="1452"/>
      <c r="BJL2352" s="1452"/>
      <c r="BJM2352" s="1452"/>
      <c r="BJN2352" s="1452"/>
      <c r="BJO2352" s="1452"/>
      <c r="BJP2352" s="1452"/>
      <c r="BJQ2352" s="1452"/>
      <c r="BJR2352" s="1452"/>
      <c r="BJS2352" s="1452"/>
      <c r="BJT2352" s="1452"/>
      <c r="BJU2352" s="1452"/>
      <c r="BJV2352" s="1452"/>
      <c r="BJW2352" s="1452"/>
      <c r="BJX2352" s="1452"/>
      <c r="BJY2352" s="1452"/>
      <c r="BJZ2352" s="1452"/>
      <c r="BKA2352" s="1452"/>
      <c r="BKB2352" s="1452"/>
      <c r="BKC2352" s="1452"/>
      <c r="BKD2352" s="1452"/>
      <c r="BKE2352" s="1452"/>
      <c r="BKF2352" s="1452"/>
      <c r="BKG2352" s="1452"/>
      <c r="BKH2352" s="1452"/>
      <c r="BKI2352" s="1452"/>
      <c r="BKJ2352" s="1452"/>
      <c r="BKK2352" s="1452"/>
      <c r="BKL2352" s="1452"/>
      <c r="BKM2352" s="1452"/>
      <c r="BKN2352" s="1452"/>
      <c r="BKO2352" s="1452"/>
      <c r="BKP2352" s="1452"/>
      <c r="BKQ2352" s="1452"/>
      <c r="BKR2352" s="1452"/>
      <c r="BKS2352" s="1452"/>
      <c r="BKT2352" s="1452"/>
      <c r="BKU2352" s="1452"/>
      <c r="BKV2352" s="1452"/>
      <c r="BKW2352" s="1452"/>
      <c r="BKX2352" s="1452"/>
      <c r="BKY2352" s="1452"/>
      <c r="BKZ2352" s="1452"/>
      <c r="BLA2352" s="1452"/>
      <c r="BLB2352" s="1452"/>
      <c r="BLC2352" s="1452"/>
      <c r="BLD2352" s="1452"/>
      <c r="BLE2352" s="1452"/>
      <c r="BLF2352" s="1452"/>
      <c r="BLG2352" s="1452"/>
      <c r="BLH2352" s="1452"/>
      <c r="BLI2352" s="1452"/>
      <c r="BLJ2352" s="1452"/>
      <c r="BLK2352" s="1452"/>
      <c r="BLL2352" s="1452"/>
      <c r="BLM2352" s="1452"/>
      <c r="BLN2352" s="1452"/>
      <c r="BLO2352" s="1452"/>
      <c r="BLP2352" s="1452"/>
      <c r="BLQ2352" s="1452"/>
      <c r="BLR2352" s="1452"/>
      <c r="BLS2352" s="1452"/>
      <c r="BLT2352" s="1452"/>
      <c r="BLU2352" s="1452"/>
      <c r="BLV2352" s="1452"/>
      <c r="BLW2352" s="1452"/>
      <c r="BLX2352" s="1452"/>
      <c r="BLY2352" s="1452"/>
      <c r="BLZ2352" s="1452"/>
      <c r="BMA2352" s="1452"/>
      <c r="BMB2352" s="1452"/>
      <c r="BMC2352" s="1452"/>
      <c r="BMD2352" s="1452"/>
      <c r="BME2352" s="1452"/>
      <c r="BMF2352" s="1452"/>
      <c r="BMG2352" s="1452"/>
      <c r="BMH2352" s="1452"/>
      <c r="BMI2352" s="1452"/>
      <c r="BMJ2352" s="1452"/>
      <c r="BMK2352" s="1452"/>
      <c r="BML2352" s="1452"/>
      <c r="BMM2352" s="1452"/>
      <c r="BMN2352" s="1452"/>
      <c r="BMO2352" s="1452"/>
      <c r="BMP2352" s="1452"/>
      <c r="BMQ2352" s="1452"/>
      <c r="BMR2352" s="1452"/>
      <c r="BMS2352" s="1452"/>
      <c r="BMT2352" s="1452"/>
      <c r="BMU2352" s="1452"/>
      <c r="BMV2352" s="1452"/>
      <c r="BMW2352" s="1452"/>
      <c r="BMX2352" s="1452"/>
      <c r="BMY2352" s="1452"/>
      <c r="BMZ2352" s="1452"/>
      <c r="BNA2352" s="1452"/>
      <c r="BNB2352" s="1452"/>
      <c r="BNC2352" s="1452"/>
      <c r="BND2352" s="1452"/>
      <c r="BNE2352" s="1452"/>
      <c r="BNF2352" s="1452"/>
      <c r="BNG2352" s="1452"/>
      <c r="BNH2352" s="1452"/>
      <c r="BNI2352" s="1452"/>
      <c r="BNJ2352" s="1452"/>
      <c r="BNK2352" s="1452"/>
      <c r="BNL2352" s="1452"/>
      <c r="BNM2352" s="1452"/>
      <c r="BNN2352" s="1452"/>
      <c r="BNO2352" s="1452"/>
      <c r="BNP2352" s="1452"/>
      <c r="BNQ2352" s="1452"/>
      <c r="BNR2352" s="1452"/>
      <c r="BNS2352" s="1452"/>
      <c r="BNT2352" s="1452"/>
      <c r="BNU2352" s="1452"/>
      <c r="BNV2352" s="1452"/>
      <c r="BNW2352" s="1452"/>
      <c r="BNX2352" s="1452"/>
      <c r="BNY2352" s="1452"/>
      <c r="BNZ2352" s="1452"/>
      <c r="BOA2352" s="1452"/>
      <c r="BOB2352" s="1452"/>
      <c r="BOC2352" s="1452"/>
      <c r="BOD2352" s="1452"/>
      <c r="BOE2352" s="1452"/>
      <c r="BOF2352" s="1452"/>
      <c r="BOG2352" s="1452"/>
      <c r="BOH2352" s="1452"/>
      <c r="BOI2352" s="1452"/>
      <c r="BOJ2352" s="1452"/>
      <c r="BOK2352" s="1452"/>
      <c r="BOL2352" s="1452"/>
      <c r="BOM2352" s="1452"/>
      <c r="BON2352" s="1452"/>
      <c r="BOO2352" s="1452"/>
      <c r="BOP2352" s="1452"/>
      <c r="BOQ2352" s="1452"/>
      <c r="BOR2352" s="1452"/>
      <c r="BOS2352" s="1452"/>
      <c r="BOT2352" s="1452"/>
      <c r="BOU2352" s="1452"/>
      <c r="BOV2352" s="1452"/>
      <c r="BOW2352" s="1452"/>
      <c r="BOX2352" s="1452"/>
      <c r="BOY2352" s="1452"/>
      <c r="BOZ2352" s="1452"/>
      <c r="BPA2352" s="1452"/>
      <c r="BPB2352" s="1452"/>
      <c r="BPC2352" s="1452"/>
      <c r="BPD2352" s="1452"/>
      <c r="BPE2352" s="1452"/>
      <c r="BPF2352" s="1452"/>
      <c r="BPG2352" s="1452"/>
      <c r="BPH2352" s="1452"/>
      <c r="BPI2352" s="1452"/>
      <c r="BPJ2352" s="1452"/>
      <c r="BPK2352" s="1452"/>
      <c r="BPL2352" s="1452"/>
      <c r="BPM2352" s="1452"/>
      <c r="BPN2352" s="1452"/>
      <c r="BPO2352" s="1452"/>
      <c r="BPP2352" s="1452"/>
      <c r="BPQ2352" s="1452"/>
      <c r="BPR2352" s="1452"/>
      <c r="BPS2352" s="1452"/>
      <c r="BPT2352" s="1452"/>
      <c r="BPU2352" s="1452"/>
      <c r="BPV2352" s="1452"/>
      <c r="BPW2352" s="1452"/>
      <c r="BPX2352" s="1452"/>
      <c r="BPY2352" s="1452"/>
      <c r="BPZ2352" s="1452"/>
      <c r="BQA2352" s="1452"/>
      <c r="BQB2352" s="1452"/>
      <c r="BQC2352" s="1452"/>
      <c r="BQD2352" s="1452"/>
      <c r="BQE2352" s="1452"/>
      <c r="BQF2352" s="1452"/>
      <c r="BQG2352" s="1452"/>
      <c r="BQH2352" s="1452"/>
      <c r="BQI2352" s="1452"/>
      <c r="BQJ2352" s="1452"/>
      <c r="BQK2352" s="1452"/>
      <c r="BQL2352" s="1452"/>
      <c r="BQM2352" s="1452"/>
      <c r="BQN2352" s="1452"/>
      <c r="BQO2352" s="1452"/>
      <c r="BQP2352" s="1452"/>
      <c r="BQQ2352" s="1452"/>
      <c r="BQR2352" s="1452"/>
      <c r="BQS2352" s="1452"/>
      <c r="BQT2352" s="1452"/>
      <c r="BQU2352" s="1452"/>
      <c r="BQV2352" s="1452"/>
      <c r="BQW2352" s="1452"/>
      <c r="BQX2352" s="1452"/>
      <c r="BQY2352" s="1452"/>
      <c r="BQZ2352" s="1452"/>
      <c r="BRA2352" s="1452"/>
      <c r="BRB2352" s="1452"/>
      <c r="BRC2352" s="1452"/>
      <c r="BRD2352" s="1452"/>
      <c r="BRE2352" s="1452"/>
      <c r="BRF2352" s="1452"/>
      <c r="BRG2352" s="1452"/>
      <c r="BRH2352" s="1452"/>
      <c r="BRI2352" s="1452"/>
      <c r="BRJ2352" s="1452"/>
      <c r="BRK2352" s="1452"/>
      <c r="BRL2352" s="1452"/>
      <c r="BRM2352" s="1452"/>
      <c r="BRN2352" s="1452"/>
      <c r="BRO2352" s="1452"/>
      <c r="BRP2352" s="1452"/>
      <c r="BRQ2352" s="1452"/>
      <c r="BRR2352" s="1452"/>
      <c r="BRS2352" s="1452"/>
      <c r="BRT2352" s="1452"/>
      <c r="BRU2352" s="1452"/>
      <c r="BRV2352" s="1452"/>
      <c r="BRW2352" s="1452"/>
      <c r="BRX2352" s="1452"/>
      <c r="BRY2352" s="1452"/>
      <c r="BRZ2352" s="1452"/>
      <c r="BSA2352" s="1452"/>
      <c r="BSB2352" s="1452"/>
      <c r="BSC2352" s="1452"/>
      <c r="BSD2352" s="1452"/>
      <c r="BSE2352" s="1452"/>
      <c r="BSF2352" s="1452"/>
      <c r="BSG2352" s="1452"/>
      <c r="BSH2352" s="1452"/>
      <c r="BSI2352" s="1452"/>
      <c r="BSJ2352" s="1452"/>
      <c r="BSK2352" s="1452"/>
      <c r="BSL2352" s="1452"/>
      <c r="BSM2352" s="1452"/>
      <c r="BSN2352" s="1452"/>
      <c r="BSO2352" s="1452"/>
      <c r="BSP2352" s="1452"/>
      <c r="BSQ2352" s="1452"/>
      <c r="BSR2352" s="1452"/>
      <c r="BSS2352" s="1452"/>
      <c r="BST2352" s="1452"/>
      <c r="BSU2352" s="1452"/>
      <c r="BSV2352" s="1452"/>
      <c r="BSW2352" s="1452"/>
      <c r="BSX2352" s="1452"/>
      <c r="BSY2352" s="1452"/>
      <c r="BSZ2352" s="1452"/>
      <c r="BTA2352" s="1452"/>
      <c r="BTB2352" s="1452"/>
      <c r="BTC2352" s="1452"/>
      <c r="BTD2352" s="1452"/>
      <c r="BTE2352" s="1452"/>
      <c r="BTF2352" s="1452"/>
      <c r="BTG2352" s="1452"/>
      <c r="BTH2352" s="1452"/>
      <c r="BTI2352" s="1452"/>
      <c r="BTJ2352" s="1452"/>
      <c r="BTK2352" s="1452"/>
      <c r="BTL2352" s="1452"/>
      <c r="BTM2352" s="1452"/>
      <c r="BTN2352" s="1452"/>
      <c r="BTO2352" s="1452"/>
      <c r="BTP2352" s="1452"/>
      <c r="BTQ2352" s="1452"/>
      <c r="BTR2352" s="1452"/>
      <c r="BTS2352" s="1452"/>
      <c r="BTT2352" s="1452"/>
      <c r="BTU2352" s="1452"/>
      <c r="BTV2352" s="1452"/>
      <c r="BTW2352" s="1452"/>
      <c r="BTX2352" s="1452"/>
      <c r="BTY2352" s="1452"/>
      <c r="BTZ2352" s="1452"/>
      <c r="BUA2352" s="1452"/>
      <c r="BUB2352" s="1452"/>
      <c r="BUC2352" s="1452"/>
      <c r="BUD2352" s="1452"/>
      <c r="BUE2352" s="1452"/>
      <c r="BUF2352" s="1452"/>
      <c r="BUG2352" s="1452"/>
      <c r="BUH2352" s="1452"/>
      <c r="BUI2352" s="1452"/>
      <c r="BUJ2352" s="1452"/>
      <c r="BUK2352" s="1452"/>
      <c r="BUL2352" s="1452"/>
      <c r="BUM2352" s="1452"/>
      <c r="BUN2352" s="1452"/>
      <c r="BUO2352" s="1452"/>
      <c r="BUP2352" s="1452"/>
      <c r="BUQ2352" s="1452"/>
      <c r="BUR2352" s="1452"/>
      <c r="BUS2352" s="1452"/>
      <c r="BUT2352" s="1452"/>
      <c r="BUU2352" s="1452"/>
      <c r="BUV2352" s="1452"/>
      <c r="BUW2352" s="1452"/>
      <c r="BUX2352" s="1452"/>
      <c r="BUY2352" s="1452"/>
      <c r="BUZ2352" s="1452"/>
      <c r="BVA2352" s="1452"/>
      <c r="BVB2352" s="1452"/>
      <c r="BVC2352" s="1452"/>
      <c r="BVD2352" s="1452"/>
      <c r="BVE2352" s="1452"/>
      <c r="BVF2352" s="1452"/>
      <c r="BVG2352" s="1452"/>
      <c r="BVH2352" s="1452"/>
      <c r="BVI2352" s="1452"/>
      <c r="BVJ2352" s="1452"/>
      <c r="BVK2352" s="1452"/>
      <c r="BVL2352" s="1452"/>
      <c r="BVM2352" s="1452"/>
      <c r="BVN2352" s="1452"/>
      <c r="BVO2352" s="1452"/>
      <c r="BVP2352" s="1452"/>
      <c r="BVQ2352" s="1452"/>
      <c r="BVR2352" s="1452"/>
      <c r="BVS2352" s="1452"/>
      <c r="BVT2352" s="1452"/>
      <c r="BVU2352" s="1452"/>
      <c r="BVV2352" s="1452"/>
      <c r="BVW2352" s="1452"/>
      <c r="BVX2352" s="1452"/>
      <c r="BVY2352" s="1452"/>
      <c r="BVZ2352" s="1452"/>
      <c r="BWA2352" s="1452"/>
      <c r="BWB2352" s="1452"/>
      <c r="BWC2352" s="1452"/>
      <c r="BWD2352" s="1452"/>
      <c r="BWE2352" s="1452"/>
      <c r="BWF2352" s="1452"/>
      <c r="BWG2352" s="1452"/>
      <c r="BWH2352" s="1452"/>
      <c r="BWI2352" s="1452"/>
      <c r="BWJ2352" s="1452"/>
      <c r="BWK2352" s="1452"/>
      <c r="BWL2352" s="1452"/>
      <c r="BWM2352" s="1452"/>
      <c r="BWN2352" s="1452"/>
      <c r="BWO2352" s="1452"/>
      <c r="BWP2352" s="1452"/>
      <c r="BWQ2352" s="1452"/>
      <c r="BWR2352" s="1452"/>
      <c r="BWS2352" s="1452"/>
      <c r="BWT2352" s="1452"/>
      <c r="BWU2352" s="1452"/>
      <c r="BWV2352" s="1452"/>
      <c r="BWW2352" s="1452"/>
      <c r="BWX2352" s="1452"/>
      <c r="BWY2352" s="1452"/>
      <c r="BWZ2352" s="1452"/>
      <c r="BXA2352" s="1452"/>
      <c r="BXB2352" s="1452"/>
      <c r="BXC2352" s="1452"/>
      <c r="BXD2352" s="1452"/>
      <c r="BXE2352" s="1452"/>
      <c r="BXF2352" s="1452"/>
      <c r="BXG2352" s="1452"/>
      <c r="BXH2352" s="1452"/>
      <c r="BXI2352" s="1452"/>
      <c r="BXJ2352" s="1452"/>
      <c r="BXK2352" s="1452"/>
      <c r="BXL2352" s="1452"/>
      <c r="BXM2352" s="1452"/>
      <c r="BXN2352" s="1452"/>
      <c r="BXO2352" s="1452"/>
      <c r="BXP2352" s="1452"/>
      <c r="BXQ2352" s="1452"/>
      <c r="BXR2352" s="1452"/>
      <c r="BXS2352" s="1452"/>
      <c r="BXT2352" s="1452"/>
      <c r="BXU2352" s="1452"/>
      <c r="BXV2352" s="1452"/>
      <c r="BXW2352" s="1452"/>
      <c r="BXX2352" s="1452"/>
      <c r="BXY2352" s="1452"/>
      <c r="BXZ2352" s="1452"/>
      <c r="BYA2352" s="1452"/>
      <c r="BYB2352" s="1452"/>
      <c r="BYC2352" s="1452"/>
      <c r="BYD2352" s="1452"/>
      <c r="BYE2352" s="1452"/>
      <c r="BYF2352" s="1452"/>
      <c r="BYG2352" s="1452"/>
      <c r="BYH2352" s="1452"/>
      <c r="BYI2352" s="1452"/>
      <c r="BYJ2352" s="1452"/>
      <c r="BYK2352" s="1452"/>
      <c r="BYL2352" s="1452"/>
      <c r="BYM2352" s="1452"/>
      <c r="BYN2352" s="1452"/>
      <c r="BYO2352" s="1452"/>
      <c r="BYP2352" s="1452"/>
      <c r="BYQ2352" s="1452"/>
      <c r="BYR2352" s="1452"/>
      <c r="BYS2352" s="1452"/>
      <c r="BYT2352" s="1452"/>
      <c r="BYU2352" s="1452"/>
      <c r="BYV2352" s="1452"/>
      <c r="BYW2352" s="1452"/>
      <c r="BYX2352" s="1452"/>
      <c r="BYY2352" s="1452"/>
      <c r="BYZ2352" s="1452"/>
      <c r="BZA2352" s="1452"/>
      <c r="BZB2352" s="1452"/>
      <c r="BZC2352" s="1452"/>
      <c r="BZD2352" s="1452"/>
      <c r="BZE2352" s="1452"/>
      <c r="BZF2352" s="1452"/>
      <c r="BZG2352" s="1452"/>
      <c r="BZH2352" s="1452"/>
      <c r="BZI2352" s="1452"/>
      <c r="BZJ2352" s="1452"/>
      <c r="BZK2352" s="1452"/>
      <c r="BZL2352" s="1452"/>
      <c r="BZM2352" s="1452"/>
      <c r="BZN2352" s="1452"/>
      <c r="BZO2352" s="1452"/>
      <c r="BZP2352" s="1452"/>
      <c r="BZQ2352" s="1452"/>
      <c r="BZR2352" s="1452"/>
      <c r="BZS2352" s="1452"/>
      <c r="BZT2352" s="1452"/>
      <c r="BZU2352" s="1452"/>
      <c r="BZV2352" s="1452"/>
      <c r="BZW2352" s="1452"/>
      <c r="BZX2352" s="1452"/>
      <c r="BZY2352" s="1452"/>
      <c r="BZZ2352" s="1452"/>
      <c r="CAA2352" s="1452"/>
      <c r="CAB2352" s="1452"/>
      <c r="CAC2352" s="1452"/>
      <c r="CAD2352" s="1452"/>
      <c r="CAE2352" s="1452"/>
      <c r="CAF2352" s="1452"/>
      <c r="CAG2352" s="1452"/>
      <c r="CAH2352" s="1452"/>
      <c r="CAI2352" s="1452"/>
      <c r="CAJ2352" s="1452"/>
      <c r="CAK2352" s="1452"/>
      <c r="CAL2352" s="1452"/>
      <c r="CAM2352" s="1452"/>
      <c r="CAN2352" s="1452"/>
      <c r="CAO2352" s="1452"/>
      <c r="CAP2352" s="1452"/>
      <c r="CAQ2352" s="1452"/>
      <c r="CAR2352" s="1452"/>
      <c r="CAS2352" s="1452"/>
      <c r="CAT2352" s="1452"/>
      <c r="CAU2352" s="1452"/>
      <c r="CAV2352" s="1452"/>
      <c r="CAW2352" s="1452"/>
      <c r="CAX2352" s="1452"/>
      <c r="CAY2352" s="1452"/>
      <c r="CAZ2352" s="1452"/>
      <c r="CBA2352" s="1452"/>
      <c r="CBB2352" s="1452"/>
      <c r="CBC2352" s="1452"/>
      <c r="CBD2352" s="1452"/>
      <c r="CBE2352" s="1452"/>
      <c r="CBF2352" s="1452"/>
      <c r="CBG2352" s="1452"/>
      <c r="CBH2352" s="1452"/>
      <c r="CBI2352" s="1452"/>
      <c r="CBJ2352" s="1452"/>
      <c r="CBK2352" s="1452"/>
      <c r="CBL2352" s="1452"/>
      <c r="CBM2352" s="1452"/>
      <c r="CBN2352" s="1452"/>
      <c r="CBO2352" s="1452"/>
      <c r="CBP2352" s="1452"/>
      <c r="CBQ2352" s="1452"/>
      <c r="CBR2352" s="1452"/>
      <c r="CBS2352" s="1452"/>
      <c r="CBT2352" s="1452"/>
      <c r="CBU2352" s="1452"/>
      <c r="CBV2352" s="1452"/>
      <c r="CBW2352" s="1452"/>
      <c r="CBX2352" s="1452"/>
      <c r="CBY2352" s="1452"/>
      <c r="CBZ2352" s="1452"/>
      <c r="CCA2352" s="1452"/>
      <c r="CCB2352" s="1452"/>
      <c r="CCC2352" s="1452"/>
      <c r="CCD2352" s="1452"/>
      <c r="CCE2352" s="1452"/>
      <c r="CCF2352" s="1452"/>
      <c r="CCG2352" s="1452"/>
      <c r="CCH2352" s="1452"/>
      <c r="CCI2352" s="1452"/>
      <c r="CCJ2352" s="1452"/>
      <c r="CCK2352" s="1452"/>
      <c r="CCL2352" s="1452"/>
      <c r="CCM2352" s="1452"/>
      <c r="CCN2352" s="1452"/>
      <c r="CCO2352" s="1452"/>
      <c r="CCP2352" s="1452"/>
      <c r="CCQ2352" s="1452"/>
      <c r="CCR2352" s="1452"/>
      <c r="CCS2352" s="1452"/>
      <c r="CCT2352" s="1452"/>
      <c r="CCU2352" s="1452"/>
      <c r="CCV2352" s="1452"/>
      <c r="CCW2352" s="1452"/>
      <c r="CCX2352" s="1452"/>
      <c r="CCY2352" s="1452"/>
      <c r="CCZ2352" s="1452"/>
      <c r="CDA2352" s="1452"/>
      <c r="CDB2352" s="1452"/>
      <c r="CDC2352" s="1452"/>
      <c r="CDD2352" s="1452"/>
      <c r="CDE2352" s="1452"/>
      <c r="CDF2352" s="1452"/>
      <c r="CDG2352" s="1452"/>
      <c r="CDH2352" s="1452"/>
      <c r="CDI2352" s="1452"/>
      <c r="CDJ2352" s="1452"/>
      <c r="CDK2352" s="1452"/>
      <c r="CDL2352" s="1452"/>
      <c r="CDM2352" s="1452"/>
      <c r="CDN2352" s="1452"/>
      <c r="CDO2352" s="1452"/>
      <c r="CDP2352" s="1452"/>
      <c r="CDQ2352" s="1452"/>
      <c r="CDR2352" s="1452"/>
      <c r="CDS2352" s="1452"/>
      <c r="CDT2352" s="1452"/>
      <c r="CDU2352" s="1452"/>
      <c r="CDV2352" s="1452"/>
      <c r="CDW2352" s="1452"/>
      <c r="CDX2352" s="1452"/>
      <c r="CDY2352" s="1452"/>
      <c r="CDZ2352" s="1452"/>
      <c r="CEA2352" s="1452"/>
      <c r="CEB2352" s="1452"/>
      <c r="CEC2352" s="1452"/>
      <c r="CED2352" s="1452"/>
      <c r="CEE2352" s="1452"/>
      <c r="CEF2352" s="1452"/>
      <c r="CEG2352" s="1452"/>
      <c r="CEH2352" s="1452"/>
      <c r="CEI2352" s="1452"/>
      <c r="CEJ2352" s="1452"/>
      <c r="CEK2352" s="1452"/>
      <c r="CEL2352" s="1452"/>
      <c r="CEM2352" s="1452"/>
      <c r="CEN2352" s="1452"/>
      <c r="CEO2352" s="1452"/>
      <c r="CEP2352" s="1452"/>
      <c r="CEQ2352" s="1452"/>
      <c r="CER2352" s="1452"/>
      <c r="CES2352" s="1452"/>
      <c r="CET2352" s="1452"/>
      <c r="CEU2352" s="1452"/>
      <c r="CEV2352" s="1452"/>
      <c r="CEW2352" s="1452"/>
      <c r="CEX2352" s="1452"/>
      <c r="CEY2352" s="1452"/>
      <c r="CEZ2352" s="1452"/>
      <c r="CFA2352" s="1452"/>
      <c r="CFB2352" s="1452"/>
      <c r="CFC2352" s="1452"/>
      <c r="CFD2352" s="1452"/>
      <c r="CFE2352" s="1452"/>
      <c r="CFF2352" s="1452"/>
      <c r="CFG2352" s="1452"/>
      <c r="CFH2352" s="1452"/>
      <c r="CFI2352" s="1452"/>
      <c r="CFJ2352" s="1452"/>
      <c r="CFK2352" s="1452"/>
      <c r="CFL2352" s="1452"/>
      <c r="CFM2352" s="1452"/>
      <c r="CFN2352" s="1452"/>
      <c r="CFO2352" s="1452"/>
      <c r="CFP2352" s="1452"/>
      <c r="CFQ2352" s="1452"/>
      <c r="CFR2352" s="1452"/>
      <c r="CFS2352" s="1452"/>
      <c r="CFT2352" s="1452"/>
      <c r="CFU2352" s="1452"/>
      <c r="CFV2352" s="1452"/>
      <c r="CFW2352" s="1452"/>
      <c r="CFX2352" s="1452"/>
      <c r="CFY2352" s="1452"/>
      <c r="CFZ2352" s="1452"/>
      <c r="CGA2352" s="1452"/>
      <c r="CGB2352" s="1452"/>
      <c r="CGC2352" s="1452"/>
      <c r="CGD2352" s="1452"/>
      <c r="CGE2352" s="1452"/>
      <c r="CGF2352" s="1452"/>
      <c r="CGG2352" s="1452"/>
      <c r="CGH2352" s="1452"/>
      <c r="CGI2352" s="1452"/>
      <c r="CGJ2352" s="1452"/>
      <c r="CGK2352" s="1452"/>
      <c r="CGL2352" s="1452"/>
      <c r="CGM2352" s="1452"/>
      <c r="CGN2352" s="1452"/>
      <c r="CGO2352" s="1452"/>
      <c r="CGP2352" s="1452"/>
      <c r="CGQ2352" s="1452"/>
      <c r="CGR2352" s="1452"/>
      <c r="CGS2352" s="1452"/>
      <c r="CGT2352" s="1452"/>
      <c r="CGU2352" s="1452"/>
      <c r="CGV2352" s="1452"/>
      <c r="CGW2352" s="1452"/>
      <c r="CGX2352" s="1452"/>
      <c r="CGY2352" s="1452"/>
      <c r="CGZ2352" s="1452"/>
      <c r="CHA2352" s="1452"/>
      <c r="CHB2352" s="1452"/>
      <c r="CHC2352" s="1452"/>
      <c r="CHD2352" s="1452"/>
      <c r="CHE2352" s="1452"/>
      <c r="CHF2352" s="1452"/>
      <c r="CHG2352" s="1452"/>
      <c r="CHH2352" s="1452"/>
      <c r="CHI2352" s="1452"/>
      <c r="CHJ2352" s="1452"/>
      <c r="CHK2352" s="1452"/>
      <c r="CHL2352" s="1452"/>
      <c r="CHM2352" s="1452"/>
      <c r="CHN2352" s="1452"/>
      <c r="CHO2352" s="1452"/>
      <c r="CHP2352" s="1452"/>
      <c r="CHQ2352" s="1452"/>
      <c r="CHR2352" s="1452"/>
      <c r="CHS2352" s="1452"/>
      <c r="CHT2352" s="1452"/>
      <c r="CHU2352" s="1452"/>
      <c r="CHV2352" s="1452"/>
      <c r="CHW2352" s="1452"/>
      <c r="CHX2352" s="1452"/>
      <c r="CHY2352" s="1452"/>
      <c r="CHZ2352" s="1452"/>
      <c r="CIA2352" s="1452"/>
      <c r="CIB2352" s="1452"/>
      <c r="CIC2352" s="1452"/>
      <c r="CID2352" s="1452"/>
      <c r="CIE2352" s="1452"/>
      <c r="CIF2352" s="1452"/>
      <c r="CIG2352" s="1452"/>
      <c r="CIH2352" s="1452"/>
      <c r="CII2352" s="1452"/>
      <c r="CIJ2352" s="1452"/>
      <c r="CIK2352" s="1452"/>
      <c r="CIL2352" s="1452"/>
      <c r="CIM2352" s="1452"/>
      <c r="CIN2352" s="1452"/>
      <c r="CIO2352" s="1452"/>
      <c r="CIP2352" s="1452"/>
      <c r="CIQ2352" s="1452"/>
      <c r="CIR2352" s="1452"/>
      <c r="CIS2352" s="1452"/>
      <c r="CIT2352" s="1452"/>
      <c r="CIU2352" s="1452"/>
      <c r="CIV2352" s="1452"/>
      <c r="CIW2352" s="1452"/>
      <c r="CIX2352" s="1452"/>
      <c r="CIY2352" s="1452"/>
      <c r="CIZ2352" s="1452"/>
      <c r="CJA2352" s="1452"/>
      <c r="CJB2352" s="1452"/>
      <c r="CJC2352" s="1452"/>
      <c r="CJD2352" s="1452"/>
      <c r="CJE2352" s="1452"/>
      <c r="CJF2352" s="1452"/>
      <c r="CJG2352" s="1452"/>
      <c r="CJH2352" s="1452"/>
      <c r="CJI2352" s="1452"/>
      <c r="CJJ2352" s="1452"/>
      <c r="CJK2352" s="1452"/>
      <c r="CJL2352" s="1452"/>
      <c r="CJM2352" s="1452"/>
      <c r="CJN2352" s="1452"/>
      <c r="CJO2352" s="1452"/>
      <c r="CJP2352" s="1452"/>
      <c r="CJQ2352" s="1452"/>
      <c r="CJR2352" s="1452"/>
      <c r="CJS2352" s="1452"/>
      <c r="CJT2352" s="1452"/>
      <c r="CJU2352" s="1452"/>
      <c r="CJV2352" s="1452"/>
      <c r="CJW2352" s="1452"/>
      <c r="CJX2352" s="1452"/>
      <c r="CJY2352" s="1452"/>
      <c r="CJZ2352" s="1452"/>
      <c r="CKA2352" s="1452"/>
      <c r="CKB2352" s="1452"/>
      <c r="CKC2352" s="1452"/>
      <c r="CKD2352" s="1452"/>
      <c r="CKE2352" s="1452"/>
      <c r="CKF2352" s="1452"/>
      <c r="CKG2352" s="1452"/>
      <c r="CKH2352" s="1452"/>
      <c r="CKI2352" s="1452"/>
      <c r="CKJ2352" s="1452"/>
      <c r="CKK2352" s="1452"/>
      <c r="CKL2352" s="1452"/>
      <c r="CKM2352" s="1452"/>
      <c r="CKN2352" s="1452"/>
      <c r="CKO2352" s="1452"/>
      <c r="CKP2352" s="1452"/>
      <c r="CKQ2352" s="1452"/>
      <c r="CKR2352" s="1452"/>
      <c r="CKS2352" s="1452"/>
      <c r="CKT2352" s="1452"/>
      <c r="CKU2352" s="1452"/>
      <c r="CKV2352" s="1452"/>
      <c r="CKW2352" s="1452"/>
      <c r="CKX2352" s="1452"/>
      <c r="CKY2352" s="1452"/>
      <c r="CKZ2352" s="1452"/>
      <c r="CLA2352" s="1452"/>
      <c r="CLB2352" s="1452"/>
      <c r="CLC2352" s="1452"/>
      <c r="CLD2352" s="1452"/>
      <c r="CLE2352" s="1452"/>
      <c r="CLF2352" s="1452"/>
      <c r="CLG2352" s="1452"/>
      <c r="CLH2352" s="1452"/>
      <c r="CLI2352" s="1452"/>
      <c r="CLJ2352" s="1452"/>
      <c r="CLK2352" s="1452"/>
      <c r="CLL2352" s="1452"/>
      <c r="CLM2352" s="1452"/>
      <c r="CLN2352" s="1452"/>
      <c r="CLO2352" s="1452"/>
      <c r="CLP2352" s="1452"/>
      <c r="CLQ2352" s="1452"/>
      <c r="CLR2352" s="1452"/>
      <c r="CLS2352" s="1452"/>
      <c r="CLT2352" s="1452"/>
      <c r="CLU2352" s="1452"/>
      <c r="CLV2352" s="1452"/>
      <c r="CLW2352" s="1452"/>
      <c r="CLX2352" s="1452"/>
      <c r="CLY2352" s="1452"/>
      <c r="CLZ2352" s="1452"/>
      <c r="CMA2352" s="1452"/>
      <c r="CMB2352" s="1452"/>
      <c r="CMC2352" s="1452"/>
      <c r="CMD2352" s="1452"/>
      <c r="CME2352" s="1452"/>
      <c r="CMF2352" s="1452"/>
      <c r="CMG2352" s="1452"/>
      <c r="CMH2352" s="1452"/>
      <c r="CMI2352" s="1452"/>
      <c r="CMJ2352" s="1452"/>
      <c r="CMK2352" s="1452"/>
      <c r="CML2352" s="1452"/>
      <c r="CMM2352" s="1452"/>
      <c r="CMN2352" s="1452"/>
      <c r="CMO2352" s="1452"/>
      <c r="CMP2352" s="1452"/>
      <c r="CMQ2352" s="1452"/>
      <c r="CMR2352" s="1452"/>
      <c r="CMS2352" s="1452"/>
      <c r="CMT2352" s="1452"/>
      <c r="CMU2352" s="1452"/>
      <c r="CMV2352" s="1452"/>
      <c r="CMW2352" s="1452"/>
      <c r="CMX2352" s="1452"/>
      <c r="CMY2352" s="1452"/>
      <c r="CMZ2352" s="1452"/>
      <c r="CNA2352" s="1452"/>
      <c r="CNB2352" s="1452"/>
      <c r="CNC2352" s="1452"/>
      <c r="CND2352" s="1452"/>
      <c r="CNE2352" s="1452"/>
      <c r="CNF2352" s="1452"/>
      <c r="CNG2352" s="1452"/>
      <c r="CNH2352" s="1452"/>
      <c r="CNI2352" s="1452"/>
      <c r="CNJ2352" s="1452"/>
      <c r="CNK2352" s="1452"/>
      <c r="CNL2352" s="1452"/>
      <c r="CNM2352" s="1452"/>
      <c r="CNN2352" s="1452"/>
      <c r="CNO2352" s="1452"/>
      <c r="CNP2352" s="1452"/>
      <c r="CNQ2352" s="1452"/>
      <c r="CNR2352" s="1452"/>
      <c r="CNS2352" s="1452"/>
      <c r="CNT2352" s="1452"/>
      <c r="CNU2352" s="1452"/>
      <c r="CNV2352" s="1452"/>
      <c r="CNW2352" s="1452"/>
      <c r="CNX2352" s="1452"/>
      <c r="CNY2352" s="1452"/>
      <c r="CNZ2352" s="1452"/>
      <c r="COA2352" s="1452"/>
      <c r="COB2352" s="1452"/>
      <c r="COC2352" s="1452"/>
      <c r="COD2352" s="1452"/>
      <c r="COE2352" s="1452"/>
      <c r="COF2352" s="1452"/>
      <c r="COG2352" s="1452"/>
      <c r="COH2352" s="1452"/>
      <c r="COI2352" s="1452"/>
      <c r="COJ2352" s="1452"/>
      <c r="COK2352" s="1452"/>
      <c r="COL2352" s="1452"/>
      <c r="COM2352" s="1452"/>
      <c r="CON2352" s="1452"/>
      <c r="COO2352" s="1452"/>
      <c r="COP2352" s="1452"/>
      <c r="COQ2352" s="1452"/>
      <c r="COR2352" s="1452"/>
      <c r="COS2352" s="1452"/>
      <c r="COT2352" s="1452"/>
      <c r="COU2352" s="1452"/>
      <c r="COV2352" s="1452"/>
      <c r="COW2352" s="1452"/>
      <c r="COX2352" s="1452"/>
      <c r="COY2352" s="1452"/>
      <c r="COZ2352" s="1452"/>
      <c r="CPA2352" s="1452"/>
      <c r="CPB2352" s="1452"/>
      <c r="CPC2352" s="1452"/>
      <c r="CPD2352" s="1452"/>
      <c r="CPE2352" s="1452"/>
      <c r="CPF2352" s="1452"/>
      <c r="CPG2352" s="1452"/>
      <c r="CPH2352" s="1452"/>
      <c r="CPI2352" s="1452"/>
      <c r="CPJ2352" s="1452"/>
      <c r="CPK2352" s="1452"/>
      <c r="CPL2352" s="1452"/>
      <c r="CPM2352" s="1452"/>
      <c r="CPN2352" s="1452"/>
      <c r="CPO2352" s="1452"/>
      <c r="CPP2352" s="1452"/>
      <c r="CPQ2352" s="1452"/>
      <c r="CPR2352" s="1452"/>
      <c r="CPS2352" s="1452"/>
      <c r="CPT2352" s="1452"/>
      <c r="CPU2352" s="1452"/>
      <c r="CPV2352" s="1452"/>
      <c r="CPW2352" s="1452"/>
      <c r="CPX2352" s="1452"/>
      <c r="CPY2352" s="1452"/>
      <c r="CPZ2352" s="1452"/>
      <c r="CQA2352" s="1452"/>
      <c r="CQB2352" s="1452"/>
      <c r="CQC2352" s="1452"/>
      <c r="CQD2352" s="1452"/>
      <c r="CQE2352" s="1452"/>
      <c r="CQF2352" s="1452"/>
      <c r="CQG2352" s="1452"/>
      <c r="CQH2352" s="1452"/>
      <c r="CQI2352" s="1452"/>
      <c r="CQJ2352" s="1452"/>
      <c r="CQK2352" s="1452"/>
      <c r="CQL2352" s="1452"/>
      <c r="CQM2352" s="1452"/>
      <c r="CQN2352" s="1452"/>
      <c r="CQO2352" s="1452"/>
      <c r="CQP2352" s="1452"/>
      <c r="CQQ2352" s="1452"/>
      <c r="CQR2352" s="1452"/>
      <c r="CQS2352" s="1452"/>
      <c r="CQT2352" s="1452"/>
      <c r="CQU2352" s="1452"/>
      <c r="CQV2352" s="1452"/>
      <c r="CQW2352" s="1452"/>
      <c r="CQX2352" s="1452"/>
      <c r="CQY2352" s="1452"/>
      <c r="CQZ2352" s="1452"/>
      <c r="CRA2352" s="1452"/>
      <c r="CRB2352" s="1452"/>
      <c r="CRC2352" s="1452"/>
      <c r="CRD2352" s="1452"/>
      <c r="CRE2352" s="1452"/>
      <c r="CRF2352" s="1452"/>
      <c r="CRG2352" s="1452"/>
      <c r="CRH2352" s="1452"/>
      <c r="CRI2352" s="1452"/>
      <c r="CRJ2352" s="1452"/>
      <c r="CRK2352" s="1452"/>
      <c r="CRL2352" s="1452"/>
      <c r="CRM2352" s="1452"/>
      <c r="CRN2352" s="1452"/>
      <c r="CRO2352" s="1452"/>
      <c r="CRP2352" s="1452"/>
      <c r="CRQ2352" s="1452"/>
      <c r="CRR2352" s="1452"/>
      <c r="CRS2352" s="1452"/>
      <c r="CRT2352" s="1452"/>
      <c r="CRU2352" s="1452"/>
      <c r="CRV2352" s="1452"/>
      <c r="CRW2352" s="1452"/>
      <c r="CRX2352" s="1452"/>
      <c r="CRY2352" s="1452"/>
      <c r="CRZ2352" s="1452"/>
      <c r="CSA2352" s="1452"/>
      <c r="CSB2352" s="1452"/>
      <c r="CSC2352" s="1452"/>
      <c r="CSD2352" s="1452"/>
      <c r="CSE2352" s="1452"/>
      <c r="CSF2352" s="1452"/>
      <c r="CSG2352" s="1452"/>
      <c r="CSH2352" s="1452"/>
      <c r="CSI2352" s="1452"/>
      <c r="CSJ2352" s="1452"/>
      <c r="CSK2352" s="1452"/>
      <c r="CSL2352" s="1452"/>
      <c r="CSM2352" s="1452"/>
      <c r="CSN2352" s="1452"/>
      <c r="CSO2352" s="1452"/>
      <c r="CSP2352" s="1452"/>
      <c r="CSQ2352" s="1452"/>
      <c r="CSR2352" s="1452"/>
      <c r="CSS2352" s="1452"/>
      <c r="CST2352" s="1452"/>
      <c r="CSU2352" s="1452"/>
      <c r="CSV2352" s="1452"/>
      <c r="CSW2352" s="1452"/>
      <c r="CSX2352" s="1452"/>
      <c r="CSY2352" s="1452"/>
      <c r="CSZ2352" s="1452"/>
      <c r="CTA2352" s="1452"/>
      <c r="CTB2352" s="1452"/>
      <c r="CTC2352" s="1452"/>
      <c r="CTD2352" s="1452"/>
      <c r="CTE2352" s="1452"/>
      <c r="CTF2352" s="1452"/>
      <c r="CTG2352" s="1452"/>
      <c r="CTH2352" s="1452"/>
      <c r="CTI2352" s="1452"/>
      <c r="CTJ2352" s="1452"/>
      <c r="CTK2352" s="1452"/>
      <c r="CTL2352" s="1452"/>
      <c r="CTM2352" s="1452"/>
      <c r="CTN2352" s="1452"/>
      <c r="CTO2352" s="1452"/>
      <c r="CTP2352" s="1452"/>
      <c r="CTQ2352" s="1452"/>
      <c r="CTR2352" s="1452"/>
      <c r="CTS2352" s="1452"/>
      <c r="CTT2352" s="1452"/>
      <c r="CTU2352" s="1452"/>
      <c r="CTV2352" s="1452"/>
      <c r="CTW2352" s="1452"/>
      <c r="CTX2352" s="1452"/>
      <c r="CTY2352" s="1452"/>
      <c r="CTZ2352" s="1452"/>
      <c r="CUA2352" s="1452"/>
      <c r="CUB2352" s="1452"/>
      <c r="CUC2352" s="1452"/>
      <c r="CUD2352" s="1452"/>
      <c r="CUE2352" s="1452"/>
      <c r="CUF2352" s="1452"/>
      <c r="CUG2352" s="1452"/>
      <c r="CUH2352" s="1452"/>
      <c r="CUI2352" s="1452"/>
      <c r="CUJ2352" s="1452"/>
      <c r="CUK2352" s="1452"/>
      <c r="CUL2352" s="1452"/>
      <c r="CUM2352" s="1452"/>
      <c r="CUN2352" s="1452"/>
      <c r="CUO2352" s="1452"/>
      <c r="CUP2352" s="1452"/>
      <c r="CUQ2352" s="1452"/>
      <c r="CUR2352" s="1452"/>
      <c r="CUS2352" s="1452"/>
      <c r="CUT2352" s="1452"/>
      <c r="CUU2352" s="1452"/>
      <c r="CUV2352" s="1452"/>
      <c r="CUW2352" s="1452"/>
      <c r="CUX2352" s="1452"/>
      <c r="CUY2352" s="1452"/>
      <c r="CUZ2352" s="1452"/>
      <c r="CVA2352" s="1452"/>
      <c r="CVB2352" s="1452"/>
      <c r="CVC2352" s="1452"/>
      <c r="CVD2352" s="1452"/>
      <c r="CVE2352" s="1452"/>
      <c r="CVF2352" s="1452"/>
      <c r="CVG2352" s="1452"/>
      <c r="CVH2352" s="1452"/>
      <c r="CVI2352" s="1452"/>
      <c r="CVJ2352" s="1452"/>
      <c r="CVK2352" s="1452"/>
      <c r="CVL2352" s="1452"/>
      <c r="CVM2352" s="1452"/>
      <c r="CVN2352" s="1452"/>
      <c r="CVO2352" s="1452"/>
      <c r="CVP2352" s="1452"/>
      <c r="CVQ2352" s="1452"/>
      <c r="CVR2352" s="1452"/>
      <c r="CVS2352" s="1452"/>
      <c r="CVT2352" s="1452"/>
      <c r="CVU2352" s="1452"/>
      <c r="CVV2352" s="1452"/>
      <c r="CVW2352" s="1452"/>
      <c r="CVX2352" s="1452"/>
      <c r="CVY2352" s="1452"/>
      <c r="CVZ2352" s="1452"/>
      <c r="CWA2352" s="1452"/>
      <c r="CWB2352" s="1452"/>
      <c r="CWC2352" s="1452"/>
      <c r="CWD2352" s="1452"/>
      <c r="CWE2352" s="1452"/>
      <c r="CWF2352" s="1452"/>
      <c r="CWG2352" s="1452"/>
      <c r="CWH2352" s="1452"/>
      <c r="CWI2352" s="1452"/>
      <c r="CWJ2352" s="1452"/>
      <c r="CWK2352" s="1452"/>
      <c r="CWL2352" s="1452"/>
      <c r="CWM2352" s="1452"/>
      <c r="CWN2352" s="1452"/>
      <c r="CWO2352" s="1452"/>
      <c r="CWP2352" s="1452"/>
      <c r="CWQ2352" s="1452"/>
      <c r="CWR2352" s="1452"/>
      <c r="CWS2352" s="1452"/>
      <c r="CWT2352" s="1452"/>
      <c r="CWU2352" s="1452"/>
      <c r="CWV2352" s="1452"/>
      <c r="CWW2352" s="1452"/>
      <c r="CWX2352" s="1452"/>
      <c r="CWY2352" s="1452"/>
      <c r="CWZ2352" s="1452"/>
      <c r="CXA2352" s="1452"/>
      <c r="CXB2352" s="1452"/>
      <c r="CXC2352" s="1452"/>
      <c r="CXD2352" s="1452"/>
      <c r="CXE2352" s="1452"/>
      <c r="CXF2352" s="1452"/>
      <c r="CXG2352" s="1452"/>
      <c r="CXH2352" s="1452"/>
      <c r="CXI2352" s="1452"/>
      <c r="CXJ2352" s="1452"/>
      <c r="CXK2352" s="1452"/>
      <c r="CXL2352" s="1452"/>
      <c r="CXM2352" s="1452"/>
      <c r="CXN2352" s="1452"/>
      <c r="CXO2352" s="1452"/>
      <c r="CXP2352" s="1452"/>
      <c r="CXQ2352" s="1452"/>
      <c r="CXR2352" s="1452"/>
      <c r="CXS2352" s="1452"/>
      <c r="CXT2352" s="1452"/>
      <c r="CXU2352" s="1452"/>
      <c r="CXV2352" s="1452"/>
      <c r="CXW2352" s="1452"/>
      <c r="CXX2352" s="1452"/>
      <c r="CXY2352" s="1452"/>
      <c r="CXZ2352" s="1452"/>
      <c r="CYA2352" s="1452"/>
      <c r="CYB2352" s="1452"/>
      <c r="CYC2352" s="1452"/>
      <c r="CYD2352" s="1452"/>
      <c r="CYE2352" s="1452"/>
      <c r="CYF2352" s="1452"/>
      <c r="CYG2352" s="1452"/>
      <c r="CYH2352" s="1452"/>
      <c r="CYI2352" s="1452"/>
      <c r="CYJ2352" s="1452"/>
      <c r="CYK2352" s="1452"/>
      <c r="CYL2352" s="1452"/>
      <c r="CYM2352" s="1452"/>
      <c r="CYN2352" s="1452"/>
      <c r="CYO2352" s="1452"/>
      <c r="CYP2352" s="1452"/>
      <c r="CYQ2352" s="1452"/>
      <c r="CYR2352" s="1452"/>
      <c r="CYS2352" s="1452"/>
      <c r="CYT2352" s="1452"/>
      <c r="CYU2352" s="1452"/>
      <c r="CYV2352" s="1452"/>
      <c r="CYW2352" s="1452"/>
      <c r="CYX2352" s="1452"/>
      <c r="CYY2352" s="1452"/>
      <c r="CYZ2352" s="1452"/>
      <c r="CZA2352" s="1452"/>
      <c r="CZB2352" s="1452"/>
      <c r="CZC2352" s="1452"/>
      <c r="CZD2352" s="1452"/>
      <c r="CZE2352" s="1452"/>
      <c r="CZF2352" s="1452"/>
      <c r="CZG2352" s="1452"/>
      <c r="CZH2352" s="1452"/>
      <c r="CZI2352" s="1452"/>
      <c r="CZJ2352" s="1452"/>
      <c r="CZK2352" s="1452"/>
      <c r="CZL2352" s="1452"/>
      <c r="CZM2352" s="1452"/>
      <c r="CZN2352" s="1452"/>
      <c r="CZO2352" s="1452"/>
      <c r="CZP2352" s="1452"/>
      <c r="CZQ2352" s="1452"/>
      <c r="CZR2352" s="1452"/>
      <c r="CZS2352" s="1452"/>
      <c r="CZT2352" s="1452"/>
      <c r="CZU2352" s="1452"/>
      <c r="CZV2352" s="1452"/>
      <c r="CZW2352" s="1452"/>
      <c r="CZX2352" s="1452"/>
      <c r="CZY2352" s="1452"/>
      <c r="CZZ2352" s="1452"/>
      <c r="DAA2352" s="1452"/>
      <c r="DAB2352" s="1452"/>
      <c r="DAC2352" s="1452"/>
      <c r="DAD2352" s="1452"/>
      <c r="DAE2352" s="1452"/>
      <c r="DAF2352" s="1452"/>
      <c r="DAG2352" s="1452"/>
      <c r="DAH2352" s="1452"/>
      <c r="DAI2352" s="1452"/>
      <c r="DAJ2352" s="1452"/>
      <c r="DAK2352" s="1452"/>
      <c r="DAL2352" s="1452"/>
      <c r="DAM2352" s="1452"/>
      <c r="DAN2352" s="1452"/>
      <c r="DAO2352" s="1452"/>
      <c r="DAP2352" s="1452"/>
      <c r="DAQ2352" s="1452"/>
      <c r="DAR2352" s="1452"/>
      <c r="DAS2352" s="1452"/>
      <c r="DAT2352" s="1452"/>
      <c r="DAU2352" s="1452"/>
      <c r="DAV2352" s="1452"/>
      <c r="DAW2352" s="1452"/>
      <c r="DAX2352" s="1452"/>
      <c r="DAY2352" s="1452"/>
      <c r="DAZ2352" s="1452"/>
      <c r="DBA2352" s="1452"/>
      <c r="DBB2352" s="1452"/>
      <c r="DBC2352" s="1452"/>
      <c r="DBD2352" s="1452"/>
      <c r="DBE2352" s="1452"/>
      <c r="DBF2352" s="1452"/>
      <c r="DBG2352" s="1452"/>
      <c r="DBH2352" s="1452"/>
      <c r="DBI2352" s="1452"/>
      <c r="DBJ2352" s="1452"/>
      <c r="DBK2352" s="1452"/>
      <c r="DBL2352" s="1452"/>
      <c r="DBM2352" s="1452"/>
      <c r="DBN2352" s="1452"/>
      <c r="DBO2352" s="1452"/>
      <c r="DBP2352" s="1452"/>
      <c r="DBQ2352" s="1452"/>
      <c r="DBR2352" s="1452"/>
      <c r="DBS2352" s="1452"/>
      <c r="DBT2352" s="1452"/>
      <c r="DBU2352" s="1452"/>
      <c r="DBV2352" s="1452"/>
      <c r="DBW2352" s="1452"/>
      <c r="DBX2352" s="1452"/>
      <c r="DBY2352" s="1452"/>
      <c r="DBZ2352" s="1452"/>
      <c r="DCA2352" s="1452"/>
      <c r="DCB2352" s="1452"/>
      <c r="DCC2352" s="1452"/>
      <c r="DCD2352" s="1452"/>
      <c r="DCE2352" s="1452"/>
      <c r="DCF2352" s="1452"/>
      <c r="DCG2352" s="1452"/>
      <c r="DCH2352" s="1452"/>
      <c r="DCI2352" s="1452"/>
      <c r="DCJ2352" s="1452"/>
      <c r="DCK2352" s="1452"/>
      <c r="DCL2352" s="1452"/>
      <c r="DCM2352" s="1452"/>
      <c r="DCN2352" s="1452"/>
      <c r="DCO2352" s="1452"/>
      <c r="DCP2352" s="1452"/>
      <c r="DCQ2352" s="1452"/>
      <c r="DCR2352" s="1452"/>
      <c r="DCS2352" s="1452"/>
      <c r="DCT2352" s="1452"/>
      <c r="DCU2352" s="1452"/>
      <c r="DCV2352" s="1452"/>
      <c r="DCW2352" s="1452"/>
      <c r="DCX2352" s="1452"/>
      <c r="DCY2352" s="1452"/>
      <c r="DCZ2352" s="1452"/>
      <c r="DDA2352" s="1452"/>
      <c r="DDB2352" s="1452"/>
      <c r="DDC2352" s="1452"/>
      <c r="DDD2352" s="1452"/>
      <c r="DDE2352" s="1452"/>
      <c r="DDF2352" s="1452"/>
      <c r="DDG2352" s="1452"/>
      <c r="DDH2352" s="1452"/>
      <c r="DDI2352" s="1452"/>
      <c r="DDJ2352" s="1452"/>
      <c r="DDK2352" s="1452"/>
      <c r="DDL2352" s="1452"/>
      <c r="DDM2352" s="1452"/>
      <c r="DDN2352" s="1452"/>
      <c r="DDO2352" s="1452"/>
      <c r="DDP2352" s="1452"/>
      <c r="DDQ2352" s="1452"/>
      <c r="DDR2352" s="1452"/>
      <c r="DDS2352" s="1452"/>
      <c r="DDT2352" s="1452"/>
      <c r="DDU2352" s="1452"/>
      <c r="DDV2352" s="1452"/>
      <c r="DDW2352" s="1452"/>
      <c r="DDX2352" s="1452"/>
      <c r="DDY2352" s="1452"/>
      <c r="DDZ2352" s="1452"/>
      <c r="DEA2352" s="1452"/>
      <c r="DEB2352" s="1452"/>
      <c r="DEC2352" s="1452"/>
      <c r="DED2352" s="1452"/>
      <c r="DEE2352" s="1452"/>
      <c r="DEF2352" s="1452"/>
      <c r="DEG2352" s="1452"/>
      <c r="DEH2352" s="1452"/>
      <c r="DEI2352" s="1452"/>
      <c r="DEJ2352" s="1452"/>
      <c r="DEK2352" s="1452"/>
      <c r="DEL2352" s="1452"/>
      <c r="DEM2352" s="1452"/>
      <c r="DEN2352" s="1452"/>
      <c r="DEO2352" s="1452"/>
      <c r="DEP2352" s="1452"/>
      <c r="DEQ2352" s="1452"/>
      <c r="DER2352" s="1452"/>
      <c r="DES2352" s="1452"/>
      <c r="DET2352" s="1452"/>
      <c r="DEU2352" s="1452"/>
      <c r="DEV2352" s="1452"/>
      <c r="DEW2352" s="1452"/>
      <c r="DEX2352" s="1452"/>
      <c r="DEY2352" s="1452"/>
      <c r="DEZ2352" s="1452"/>
      <c r="DFA2352" s="1452"/>
      <c r="DFB2352" s="1452"/>
      <c r="DFC2352" s="1452"/>
      <c r="DFD2352" s="1452"/>
      <c r="DFE2352" s="1452"/>
      <c r="DFF2352" s="1452"/>
      <c r="DFG2352" s="1452"/>
      <c r="DFH2352" s="1452"/>
      <c r="DFI2352" s="1452"/>
      <c r="DFJ2352" s="1452"/>
      <c r="DFK2352" s="1452"/>
      <c r="DFL2352" s="1452"/>
      <c r="DFM2352" s="1452"/>
      <c r="DFN2352" s="1452"/>
      <c r="DFO2352" s="1452"/>
      <c r="DFP2352" s="1452"/>
      <c r="DFQ2352" s="1452"/>
      <c r="DFR2352" s="1452"/>
      <c r="DFS2352" s="1452"/>
      <c r="DFT2352" s="1452"/>
      <c r="DFU2352" s="1452"/>
      <c r="DFV2352" s="1452"/>
      <c r="DFW2352" s="1452"/>
      <c r="DFX2352" s="1452"/>
      <c r="DFY2352" s="1452"/>
      <c r="DFZ2352" s="1452"/>
      <c r="DGA2352" s="1452"/>
      <c r="DGB2352" s="1452"/>
      <c r="DGC2352" s="1452"/>
      <c r="DGD2352" s="1452"/>
      <c r="DGE2352" s="1452"/>
      <c r="DGF2352" s="1452"/>
      <c r="DGG2352" s="1452"/>
      <c r="DGH2352" s="1452"/>
      <c r="DGI2352" s="1452"/>
      <c r="DGJ2352" s="1452"/>
      <c r="DGK2352" s="1452"/>
      <c r="DGL2352" s="1452"/>
      <c r="DGM2352" s="1452"/>
      <c r="DGN2352" s="1452"/>
      <c r="DGO2352" s="1452"/>
      <c r="DGP2352" s="1452"/>
      <c r="DGQ2352" s="1452"/>
      <c r="DGR2352" s="1452"/>
      <c r="DGS2352" s="1452"/>
      <c r="DGT2352" s="1452"/>
      <c r="DGU2352" s="1452"/>
      <c r="DGV2352" s="1452"/>
      <c r="DGW2352" s="1452"/>
      <c r="DGX2352" s="1452"/>
      <c r="DGY2352" s="1452"/>
      <c r="DGZ2352" s="1452"/>
      <c r="DHA2352" s="1452"/>
      <c r="DHB2352" s="1452"/>
      <c r="DHC2352" s="1452"/>
      <c r="DHD2352" s="1452"/>
      <c r="DHE2352" s="1452"/>
      <c r="DHF2352" s="1452"/>
      <c r="DHG2352" s="1452"/>
      <c r="DHH2352" s="1452"/>
      <c r="DHI2352" s="1452"/>
      <c r="DHJ2352" s="1452"/>
      <c r="DHK2352" s="1452"/>
      <c r="DHL2352" s="1452"/>
      <c r="DHM2352" s="1452"/>
      <c r="DHN2352" s="1452"/>
      <c r="DHO2352" s="1452"/>
      <c r="DHP2352" s="1452"/>
      <c r="DHQ2352" s="1452"/>
      <c r="DHR2352" s="1452"/>
      <c r="DHS2352" s="1452"/>
      <c r="DHT2352" s="1452"/>
      <c r="DHU2352" s="1452"/>
      <c r="DHV2352" s="1452"/>
      <c r="DHW2352" s="1452"/>
      <c r="DHX2352" s="1452"/>
      <c r="DHY2352" s="1452"/>
      <c r="DHZ2352" s="1452"/>
      <c r="DIA2352" s="1452"/>
      <c r="DIB2352" s="1452"/>
      <c r="DIC2352" s="1452"/>
      <c r="DID2352" s="1452"/>
      <c r="DIE2352" s="1452"/>
      <c r="DIF2352" s="1452"/>
      <c r="DIG2352" s="1452"/>
      <c r="DIH2352" s="1452"/>
      <c r="DII2352" s="1452"/>
      <c r="DIJ2352" s="1452"/>
      <c r="DIK2352" s="1452"/>
      <c r="DIL2352" s="1452"/>
      <c r="DIM2352" s="1452"/>
      <c r="DIN2352" s="1452"/>
      <c r="DIO2352" s="1452"/>
      <c r="DIP2352" s="1452"/>
      <c r="DIQ2352" s="1452"/>
      <c r="DIR2352" s="1452"/>
      <c r="DIS2352" s="1452"/>
      <c r="DIT2352" s="1452"/>
      <c r="DIU2352" s="1452"/>
      <c r="DIV2352" s="1452"/>
      <c r="DIW2352" s="1452"/>
      <c r="DIX2352" s="1452"/>
      <c r="DIY2352" s="1452"/>
      <c r="DIZ2352" s="1452"/>
      <c r="DJA2352" s="1452"/>
      <c r="DJB2352" s="1452"/>
      <c r="DJC2352" s="1452"/>
      <c r="DJD2352" s="1452"/>
      <c r="DJE2352" s="1452"/>
      <c r="DJF2352" s="1452"/>
      <c r="DJG2352" s="1452"/>
      <c r="DJH2352" s="1452"/>
      <c r="DJI2352" s="1452"/>
      <c r="DJJ2352" s="1452"/>
      <c r="DJK2352" s="1452"/>
      <c r="DJL2352" s="1452"/>
      <c r="DJM2352" s="1452"/>
      <c r="DJN2352" s="1452"/>
      <c r="DJO2352" s="1452"/>
      <c r="DJP2352" s="1452"/>
      <c r="DJQ2352" s="1452"/>
      <c r="DJR2352" s="1452"/>
      <c r="DJS2352" s="1452"/>
      <c r="DJT2352" s="1452"/>
      <c r="DJU2352" s="1452"/>
      <c r="DJV2352" s="1452"/>
      <c r="DJW2352" s="1452"/>
      <c r="DJX2352" s="1452"/>
      <c r="DJY2352" s="1452"/>
      <c r="DJZ2352" s="1452"/>
      <c r="DKA2352" s="1452"/>
      <c r="DKB2352" s="1452"/>
      <c r="DKC2352" s="1452"/>
      <c r="DKD2352" s="1452"/>
      <c r="DKE2352" s="1452"/>
      <c r="DKF2352" s="1452"/>
      <c r="DKG2352" s="1452"/>
      <c r="DKH2352" s="1452"/>
      <c r="DKI2352" s="1452"/>
      <c r="DKJ2352" s="1452"/>
      <c r="DKK2352" s="1452"/>
      <c r="DKL2352" s="1452"/>
      <c r="DKM2352" s="1452"/>
      <c r="DKN2352" s="1452"/>
      <c r="DKO2352" s="1452"/>
      <c r="DKP2352" s="1452"/>
      <c r="DKQ2352" s="1452"/>
      <c r="DKR2352" s="1452"/>
      <c r="DKS2352" s="1452"/>
      <c r="DKT2352" s="1452"/>
      <c r="DKU2352" s="1452"/>
      <c r="DKV2352" s="1452"/>
      <c r="DKW2352" s="1452"/>
      <c r="DKX2352" s="1452"/>
      <c r="DKY2352" s="1452"/>
      <c r="DKZ2352" s="1452"/>
      <c r="DLA2352" s="1452"/>
      <c r="DLB2352" s="1452"/>
      <c r="DLC2352" s="1452"/>
      <c r="DLD2352" s="1452"/>
      <c r="DLE2352" s="1452"/>
      <c r="DLF2352" s="1452"/>
      <c r="DLG2352" s="1452"/>
      <c r="DLH2352" s="1452"/>
      <c r="DLI2352" s="1452"/>
      <c r="DLJ2352" s="1452"/>
      <c r="DLK2352" s="1452"/>
      <c r="DLL2352" s="1452"/>
      <c r="DLM2352" s="1452"/>
      <c r="DLN2352" s="1452"/>
      <c r="DLO2352" s="1452"/>
      <c r="DLP2352" s="1452"/>
      <c r="DLQ2352" s="1452"/>
      <c r="DLR2352" s="1452"/>
      <c r="DLS2352" s="1452"/>
      <c r="DLT2352" s="1452"/>
      <c r="DLU2352" s="1452"/>
      <c r="DLV2352" s="1452"/>
      <c r="DLW2352" s="1452"/>
      <c r="DLX2352" s="1452"/>
      <c r="DLY2352" s="1452"/>
      <c r="DLZ2352" s="1452"/>
      <c r="DMA2352" s="1452"/>
      <c r="DMB2352" s="1452"/>
      <c r="DMC2352" s="1452"/>
      <c r="DMD2352" s="1452"/>
      <c r="DME2352" s="1452"/>
      <c r="DMF2352" s="1452"/>
      <c r="DMG2352" s="1452"/>
      <c r="DMH2352" s="1452"/>
      <c r="DMI2352" s="1452"/>
      <c r="DMJ2352" s="1452"/>
      <c r="DMK2352" s="1452"/>
      <c r="DML2352" s="1452"/>
      <c r="DMM2352" s="1452"/>
      <c r="DMN2352" s="1452"/>
      <c r="DMO2352" s="1452"/>
      <c r="DMP2352" s="1452"/>
      <c r="DMQ2352" s="1452"/>
      <c r="DMR2352" s="1452"/>
      <c r="DMS2352" s="1452"/>
      <c r="DMT2352" s="1452"/>
      <c r="DMU2352" s="1452"/>
      <c r="DMV2352" s="1452"/>
      <c r="DMW2352" s="1452"/>
      <c r="DMX2352" s="1452"/>
      <c r="DMY2352" s="1452"/>
      <c r="DMZ2352" s="1452"/>
      <c r="DNA2352" s="1452"/>
      <c r="DNB2352" s="1452"/>
      <c r="DNC2352" s="1452"/>
      <c r="DND2352" s="1452"/>
      <c r="DNE2352" s="1452"/>
      <c r="DNF2352" s="1452"/>
      <c r="DNG2352" s="1452"/>
      <c r="DNH2352" s="1452"/>
      <c r="DNI2352" s="1452"/>
      <c r="DNJ2352" s="1452"/>
      <c r="DNK2352" s="1452"/>
      <c r="DNL2352" s="1452"/>
      <c r="DNM2352" s="1452"/>
      <c r="DNN2352" s="1452"/>
      <c r="DNO2352" s="1452"/>
      <c r="DNP2352" s="1452"/>
      <c r="DNQ2352" s="1452"/>
      <c r="DNR2352" s="1452"/>
      <c r="DNS2352" s="1452"/>
      <c r="DNT2352" s="1452"/>
      <c r="DNU2352" s="1452"/>
      <c r="DNV2352" s="1452"/>
      <c r="DNW2352" s="1452"/>
      <c r="DNX2352" s="1452"/>
      <c r="DNY2352" s="1452"/>
      <c r="DNZ2352" s="1452"/>
      <c r="DOA2352" s="1452"/>
      <c r="DOB2352" s="1452"/>
      <c r="DOC2352" s="1452"/>
      <c r="DOD2352" s="1452"/>
      <c r="DOE2352" s="1452"/>
      <c r="DOF2352" s="1452"/>
      <c r="DOG2352" s="1452"/>
      <c r="DOH2352" s="1452"/>
      <c r="DOI2352" s="1452"/>
      <c r="DOJ2352" s="1452"/>
      <c r="DOK2352" s="1452"/>
      <c r="DOL2352" s="1452"/>
      <c r="DOM2352" s="1452"/>
      <c r="DON2352" s="1452"/>
      <c r="DOO2352" s="1452"/>
      <c r="DOP2352" s="1452"/>
      <c r="DOQ2352" s="1452"/>
      <c r="DOR2352" s="1452"/>
      <c r="DOS2352" s="1452"/>
      <c r="DOT2352" s="1452"/>
      <c r="DOU2352" s="1452"/>
      <c r="DOV2352" s="1452"/>
      <c r="DOW2352" s="1452"/>
      <c r="DOX2352" s="1452"/>
      <c r="DOY2352" s="1452"/>
      <c r="DOZ2352" s="1452"/>
      <c r="DPA2352" s="1452"/>
      <c r="DPB2352" s="1452"/>
      <c r="DPC2352" s="1452"/>
      <c r="DPD2352" s="1452"/>
      <c r="DPE2352" s="1452"/>
      <c r="DPF2352" s="1452"/>
      <c r="DPG2352" s="1452"/>
      <c r="DPH2352" s="1452"/>
      <c r="DPI2352" s="1452"/>
      <c r="DPJ2352" s="1452"/>
      <c r="DPK2352" s="1452"/>
      <c r="DPL2352" s="1452"/>
      <c r="DPM2352" s="1452"/>
      <c r="DPN2352" s="1452"/>
      <c r="DPO2352" s="1452"/>
      <c r="DPP2352" s="1452"/>
      <c r="DPQ2352" s="1452"/>
      <c r="DPR2352" s="1452"/>
      <c r="DPS2352" s="1452"/>
      <c r="DPT2352" s="1452"/>
      <c r="DPU2352" s="1452"/>
      <c r="DPV2352" s="1452"/>
      <c r="DPW2352" s="1452"/>
      <c r="DPX2352" s="1452"/>
      <c r="DPY2352" s="1452"/>
      <c r="DPZ2352" s="1452"/>
      <c r="DQA2352" s="1452"/>
      <c r="DQB2352" s="1452"/>
      <c r="DQC2352" s="1452"/>
      <c r="DQD2352" s="1452"/>
      <c r="DQE2352" s="1452"/>
      <c r="DQF2352" s="1452"/>
      <c r="DQG2352" s="1452"/>
      <c r="DQH2352" s="1452"/>
      <c r="DQI2352" s="1452"/>
      <c r="DQJ2352" s="1452"/>
      <c r="DQK2352" s="1452"/>
      <c r="DQL2352" s="1452"/>
      <c r="DQM2352" s="1452"/>
      <c r="DQN2352" s="1452"/>
      <c r="DQO2352" s="1452"/>
      <c r="DQP2352" s="1452"/>
      <c r="DQQ2352" s="1452"/>
      <c r="DQR2352" s="1452"/>
      <c r="DQS2352" s="1452"/>
      <c r="DQT2352" s="1452"/>
      <c r="DQU2352" s="1452"/>
      <c r="DQV2352" s="1452"/>
      <c r="DQW2352" s="1452"/>
      <c r="DQX2352" s="1452"/>
      <c r="DQY2352" s="1452"/>
      <c r="DQZ2352" s="1452"/>
      <c r="DRA2352" s="1452"/>
      <c r="DRB2352" s="1452"/>
      <c r="DRC2352" s="1452"/>
      <c r="DRD2352" s="1452"/>
      <c r="DRE2352" s="1452"/>
      <c r="DRF2352" s="1452"/>
      <c r="DRG2352" s="1452"/>
      <c r="DRH2352" s="1452"/>
      <c r="DRI2352" s="1452"/>
      <c r="DRJ2352" s="1452"/>
      <c r="DRK2352" s="1452"/>
      <c r="DRL2352" s="1452"/>
      <c r="DRM2352" s="1452"/>
      <c r="DRN2352" s="1452"/>
      <c r="DRO2352" s="1452"/>
      <c r="DRP2352" s="1452"/>
      <c r="DRQ2352" s="1452"/>
      <c r="DRR2352" s="1452"/>
      <c r="DRS2352" s="1452"/>
      <c r="DRT2352" s="1452"/>
      <c r="DRU2352" s="1452"/>
      <c r="DRV2352" s="1452"/>
      <c r="DRW2352" s="1452"/>
      <c r="DRX2352" s="1452"/>
      <c r="DRY2352" s="1452"/>
      <c r="DRZ2352" s="1452"/>
      <c r="DSA2352" s="1452"/>
      <c r="DSB2352" s="1452"/>
      <c r="DSC2352" s="1452"/>
      <c r="DSD2352" s="1452"/>
      <c r="DSE2352" s="1452"/>
      <c r="DSF2352" s="1452"/>
      <c r="DSG2352" s="1452"/>
      <c r="DSH2352" s="1452"/>
      <c r="DSI2352" s="1452"/>
      <c r="DSJ2352" s="1452"/>
      <c r="DSK2352" s="1452"/>
      <c r="DSL2352" s="1452"/>
      <c r="DSM2352" s="1452"/>
      <c r="DSN2352" s="1452"/>
      <c r="DSO2352" s="1452"/>
      <c r="DSP2352" s="1452"/>
      <c r="DSQ2352" s="1452"/>
      <c r="DSR2352" s="1452"/>
      <c r="DSS2352" s="1452"/>
      <c r="DST2352" s="1452"/>
      <c r="DSU2352" s="1452"/>
      <c r="DSV2352" s="1452"/>
      <c r="DSW2352" s="1452"/>
      <c r="DSX2352" s="1452"/>
      <c r="DSY2352" s="1452"/>
      <c r="DSZ2352" s="1452"/>
      <c r="DTA2352" s="1452"/>
      <c r="DTB2352" s="1452"/>
      <c r="DTC2352" s="1452"/>
      <c r="DTD2352" s="1452"/>
      <c r="DTE2352" s="1452"/>
      <c r="DTF2352" s="1452"/>
      <c r="DTG2352" s="1452"/>
      <c r="DTH2352" s="1452"/>
      <c r="DTI2352" s="1452"/>
      <c r="DTJ2352" s="1452"/>
      <c r="DTK2352" s="1452"/>
      <c r="DTL2352" s="1452"/>
      <c r="DTM2352" s="1452"/>
      <c r="DTN2352" s="1452"/>
      <c r="DTO2352" s="1452"/>
      <c r="DTP2352" s="1452"/>
      <c r="DTQ2352" s="1452"/>
      <c r="DTR2352" s="1452"/>
      <c r="DTS2352" s="1452"/>
      <c r="DTT2352" s="1452"/>
      <c r="DTU2352" s="1452"/>
      <c r="DTV2352" s="1452"/>
      <c r="DTW2352" s="1452"/>
      <c r="DTX2352" s="1452"/>
      <c r="DTY2352" s="1452"/>
      <c r="DTZ2352" s="1452"/>
      <c r="DUA2352" s="1452"/>
      <c r="DUB2352" s="1452"/>
      <c r="DUC2352" s="1452"/>
      <c r="DUD2352" s="1452"/>
      <c r="DUE2352" s="1452"/>
      <c r="DUF2352" s="1452"/>
      <c r="DUG2352" s="1452"/>
      <c r="DUH2352" s="1452"/>
      <c r="DUI2352" s="1452"/>
      <c r="DUJ2352" s="1452"/>
      <c r="DUK2352" s="1452"/>
      <c r="DUL2352" s="1452"/>
      <c r="DUM2352" s="1452"/>
      <c r="DUN2352" s="1452"/>
      <c r="DUO2352" s="1452"/>
      <c r="DUP2352" s="1452"/>
      <c r="DUQ2352" s="1452"/>
      <c r="DUR2352" s="1452"/>
      <c r="DUS2352" s="1452"/>
      <c r="DUT2352" s="1452"/>
      <c r="DUU2352" s="1452"/>
      <c r="DUV2352" s="1452"/>
      <c r="DUW2352" s="1452"/>
      <c r="DUX2352" s="1452"/>
      <c r="DUY2352" s="1452"/>
      <c r="DUZ2352" s="1452"/>
      <c r="DVA2352" s="1452"/>
      <c r="DVB2352" s="1452"/>
      <c r="DVC2352" s="1452"/>
      <c r="DVD2352" s="1452"/>
      <c r="DVE2352" s="1452"/>
      <c r="DVF2352" s="1452"/>
      <c r="DVG2352" s="1452"/>
      <c r="DVH2352" s="1452"/>
      <c r="DVI2352" s="1452"/>
      <c r="DVJ2352" s="1452"/>
      <c r="DVK2352" s="1452"/>
      <c r="DVL2352" s="1452"/>
      <c r="DVM2352" s="1452"/>
      <c r="DVN2352" s="1452"/>
      <c r="DVO2352" s="1452"/>
      <c r="DVP2352" s="1452"/>
      <c r="DVQ2352" s="1452"/>
      <c r="DVR2352" s="1452"/>
      <c r="DVS2352" s="1452"/>
      <c r="DVT2352" s="1452"/>
      <c r="DVU2352" s="1452"/>
      <c r="DVV2352" s="1452"/>
      <c r="DVW2352" s="1452"/>
      <c r="DVX2352" s="1452"/>
      <c r="DVY2352" s="1452"/>
      <c r="DVZ2352" s="1452"/>
      <c r="DWA2352" s="1452"/>
      <c r="DWB2352" s="1452"/>
      <c r="DWC2352" s="1452"/>
      <c r="DWD2352" s="1452"/>
      <c r="DWE2352" s="1452"/>
      <c r="DWF2352" s="1452"/>
      <c r="DWG2352" s="1452"/>
      <c r="DWH2352" s="1452"/>
      <c r="DWI2352" s="1452"/>
      <c r="DWJ2352" s="1452"/>
      <c r="DWK2352" s="1452"/>
      <c r="DWL2352" s="1452"/>
      <c r="DWM2352" s="1452"/>
      <c r="DWN2352" s="1452"/>
      <c r="DWO2352" s="1452"/>
      <c r="DWP2352" s="1452"/>
      <c r="DWQ2352" s="1452"/>
      <c r="DWR2352" s="1452"/>
      <c r="DWS2352" s="1452"/>
      <c r="DWT2352" s="1452"/>
      <c r="DWU2352" s="1452"/>
      <c r="DWV2352" s="1452"/>
      <c r="DWW2352" s="1452"/>
      <c r="DWX2352" s="1452"/>
      <c r="DWY2352" s="1452"/>
      <c r="DWZ2352" s="1452"/>
      <c r="DXA2352" s="1452"/>
      <c r="DXB2352" s="1452"/>
      <c r="DXC2352" s="1452"/>
      <c r="DXD2352" s="1452"/>
      <c r="DXE2352" s="1452"/>
      <c r="DXF2352" s="1452"/>
      <c r="DXG2352" s="1452"/>
      <c r="DXH2352" s="1452"/>
      <c r="DXI2352" s="1452"/>
      <c r="DXJ2352" s="1452"/>
      <c r="DXK2352" s="1452"/>
      <c r="DXL2352" s="1452"/>
      <c r="DXM2352" s="1452"/>
      <c r="DXN2352" s="1452"/>
      <c r="DXO2352" s="1452"/>
      <c r="DXP2352" s="1452"/>
      <c r="DXQ2352" s="1452"/>
      <c r="DXR2352" s="1452"/>
      <c r="DXS2352" s="1452"/>
      <c r="DXT2352" s="1452"/>
      <c r="DXU2352" s="1452"/>
      <c r="DXV2352" s="1452"/>
      <c r="DXW2352" s="1452"/>
      <c r="DXX2352" s="1452"/>
      <c r="DXY2352" s="1452"/>
      <c r="DXZ2352" s="1452"/>
      <c r="DYA2352" s="1452"/>
      <c r="DYB2352" s="1452"/>
      <c r="DYC2352" s="1452"/>
      <c r="DYD2352" s="1452"/>
      <c r="DYE2352" s="1452"/>
      <c r="DYF2352" s="1452"/>
      <c r="DYG2352" s="1452"/>
      <c r="DYH2352" s="1452"/>
      <c r="DYI2352" s="1452"/>
      <c r="DYJ2352" s="1452"/>
      <c r="DYK2352" s="1452"/>
      <c r="DYL2352" s="1452"/>
      <c r="DYM2352" s="1452"/>
      <c r="DYN2352" s="1452"/>
      <c r="DYO2352" s="1452"/>
      <c r="DYP2352" s="1452"/>
      <c r="DYQ2352" s="1452"/>
      <c r="DYR2352" s="1452"/>
      <c r="DYS2352" s="1452"/>
      <c r="DYT2352" s="1452"/>
      <c r="DYU2352" s="1452"/>
      <c r="DYV2352" s="1452"/>
      <c r="DYW2352" s="1452"/>
      <c r="DYX2352" s="1452"/>
      <c r="DYY2352" s="1452"/>
      <c r="DYZ2352" s="1452"/>
      <c r="DZA2352" s="1452"/>
      <c r="DZB2352" s="1452"/>
      <c r="DZC2352" s="1452"/>
      <c r="DZD2352" s="1452"/>
      <c r="DZE2352" s="1452"/>
      <c r="DZF2352" s="1452"/>
      <c r="DZG2352" s="1452"/>
      <c r="DZH2352" s="1452"/>
      <c r="DZI2352" s="1452"/>
      <c r="DZJ2352" s="1452"/>
      <c r="DZK2352" s="1452"/>
      <c r="DZL2352" s="1452"/>
      <c r="DZM2352" s="1452"/>
      <c r="DZN2352" s="1452"/>
      <c r="DZO2352" s="1452"/>
      <c r="DZP2352" s="1452"/>
      <c r="DZQ2352" s="1452"/>
      <c r="DZR2352" s="1452"/>
      <c r="DZS2352" s="1452"/>
      <c r="DZT2352" s="1452"/>
      <c r="DZU2352" s="1452"/>
      <c r="DZV2352" s="1452"/>
      <c r="DZW2352" s="1452"/>
      <c r="DZX2352" s="1452"/>
      <c r="DZY2352" s="1452"/>
      <c r="DZZ2352" s="1452"/>
      <c r="EAA2352" s="1452"/>
      <c r="EAB2352" s="1452"/>
      <c r="EAC2352" s="1452"/>
      <c r="EAD2352" s="1452"/>
      <c r="EAE2352" s="1452"/>
      <c r="EAF2352" s="1452"/>
      <c r="EAG2352" s="1452"/>
      <c r="EAH2352" s="1452"/>
      <c r="EAI2352" s="1452"/>
      <c r="EAJ2352" s="1452"/>
      <c r="EAK2352" s="1452"/>
      <c r="EAL2352" s="1452"/>
      <c r="EAM2352" s="1452"/>
      <c r="EAN2352" s="1452"/>
      <c r="EAO2352" s="1452"/>
      <c r="EAP2352" s="1452"/>
      <c r="EAQ2352" s="1452"/>
      <c r="EAR2352" s="1452"/>
      <c r="EAS2352" s="1452"/>
      <c r="EAT2352" s="1452"/>
      <c r="EAU2352" s="1452"/>
      <c r="EAV2352" s="1452"/>
      <c r="EAW2352" s="1452"/>
      <c r="EAX2352" s="1452"/>
      <c r="EAY2352" s="1452"/>
      <c r="EAZ2352" s="1452"/>
      <c r="EBA2352" s="1452"/>
      <c r="EBB2352" s="1452"/>
      <c r="EBC2352" s="1452"/>
      <c r="EBD2352" s="1452"/>
      <c r="EBE2352" s="1452"/>
      <c r="EBF2352" s="1452"/>
      <c r="EBG2352" s="1452"/>
      <c r="EBH2352" s="1452"/>
      <c r="EBI2352" s="1452"/>
      <c r="EBJ2352" s="1452"/>
      <c r="EBK2352" s="1452"/>
      <c r="EBL2352" s="1452"/>
      <c r="EBM2352" s="1452"/>
      <c r="EBN2352" s="1452"/>
      <c r="EBO2352" s="1452"/>
      <c r="EBP2352" s="1452"/>
      <c r="EBQ2352" s="1452"/>
      <c r="EBR2352" s="1452"/>
      <c r="EBS2352" s="1452"/>
      <c r="EBT2352" s="1452"/>
      <c r="EBU2352" s="1452"/>
      <c r="EBV2352" s="1452"/>
      <c r="EBW2352" s="1452"/>
      <c r="EBX2352" s="1452"/>
      <c r="EBY2352" s="1452"/>
      <c r="EBZ2352" s="1452"/>
      <c r="ECA2352" s="1452"/>
      <c r="ECB2352" s="1452"/>
      <c r="ECC2352" s="1452"/>
      <c r="ECD2352" s="1452"/>
      <c r="ECE2352" s="1452"/>
      <c r="ECF2352" s="1452"/>
      <c r="ECG2352" s="1452"/>
      <c r="ECH2352" s="1452"/>
      <c r="ECI2352" s="1452"/>
      <c r="ECJ2352" s="1452"/>
      <c r="ECK2352" s="1452"/>
      <c r="ECL2352" s="1452"/>
      <c r="ECM2352" s="1452"/>
      <c r="ECN2352" s="1452"/>
      <c r="ECO2352" s="1452"/>
      <c r="ECP2352" s="1452"/>
      <c r="ECQ2352" s="1452"/>
      <c r="ECR2352" s="1452"/>
      <c r="ECS2352" s="1452"/>
      <c r="ECT2352" s="1452"/>
      <c r="ECU2352" s="1452"/>
      <c r="ECV2352" s="1452"/>
      <c r="ECW2352" s="1452"/>
      <c r="ECX2352" s="1452"/>
      <c r="ECY2352" s="1452"/>
      <c r="ECZ2352" s="1452"/>
      <c r="EDA2352" s="1452"/>
      <c r="EDB2352" s="1452"/>
      <c r="EDC2352" s="1452"/>
      <c r="EDD2352" s="1452"/>
      <c r="EDE2352" s="1452"/>
      <c r="EDF2352" s="1452"/>
      <c r="EDG2352" s="1452"/>
      <c r="EDH2352" s="1452"/>
      <c r="EDI2352" s="1452"/>
      <c r="EDJ2352" s="1452"/>
      <c r="EDK2352" s="1452"/>
      <c r="EDL2352" s="1452"/>
      <c r="EDM2352" s="1452"/>
      <c r="EDN2352" s="1452"/>
      <c r="EDO2352" s="1452"/>
      <c r="EDP2352" s="1452"/>
      <c r="EDQ2352" s="1452"/>
      <c r="EDR2352" s="1452"/>
      <c r="EDS2352" s="1452"/>
      <c r="EDT2352" s="1452"/>
      <c r="EDU2352" s="1452"/>
      <c r="EDV2352" s="1452"/>
      <c r="EDW2352" s="1452"/>
      <c r="EDX2352" s="1452"/>
      <c r="EDY2352" s="1452"/>
      <c r="EDZ2352" s="1452"/>
      <c r="EEA2352" s="1452"/>
      <c r="EEB2352" s="1452"/>
      <c r="EEC2352" s="1452"/>
      <c r="EED2352" s="1452"/>
      <c r="EEE2352" s="1452"/>
      <c r="EEF2352" s="1452"/>
      <c r="EEG2352" s="1452"/>
      <c r="EEH2352" s="1452"/>
      <c r="EEI2352" s="1452"/>
      <c r="EEJ2352" s="1452"/>
      <c r="EEK2352" s="1452"/>
      <c r="EEL2352" s="1452"/>
      <c r="EEM2352" s="1452"/>
      <c r="EEN2352" s="1452"/>
      <c r="EEO2352" s="1452"/>
      <c r="EEP2352" s="1452"/>
      <c r="EEQ2352" s="1452"/>
      <c r="EER2352" s="1452"/>
      <c r="EES2352" s="1452"/>
      <c r="EET2352" s="1452"/>
      <c r="EEU2352" s="1452"/>
      <c r="EEV2352" s="1452"/>
      <c r="EEW2352" s="1452"/>
      <c r="EEX2352" s="1452"/>
      <c r="EEY2352" s="1452"/>
      <c r="EEZ2352" s="1452"/>
      <c r="EFA2352" s="1452"/>
      <c r="EFB2352" s="1452"/>
      <c r="EFC2352" s="1452"/>
      <c r="EFD2352" s="1452"/>
      <c r="EFE2352" s="1452"/>
      <c r="EFF2352" s="1452"/>
      <c r="EFG2352" s="1452"/>
      <c r="EFH2352" s="1452"/>
      <c r="EFI2352" s="1452"/>
      <c r="EFJ2352" s="1452"/>
      <c r="EFK2352" s="1452"/>
      <c r="EFL2352" s="1452"/>
      <c r="EFM2352" s="1452"/>
      <c r="EFN2352" s="1452"/>
      <c r="EFO2352" s="1452"/>
      <c r="EFP2352" s="1452"/>
      <c r="EFQ2352" s="1452"/>
      <c r="EFR2352" s="1452"/>
      <c r="EFS2352" s="1452"/>
      <c r="EFT2352" s="1452"/>
      <c r="EFU2352" s="1452"/>
      <c r="EFV2352" s="1452"/>
      <c r="EFW2352" s="1452"/>
      <c r="EFX2352" s="1452"/>
      <c r="EFY2352" s="1452"/>
      <c r="EFZ2352" s="1452"/>
      <c r="EGA2352" s="1452"/>
      <c r="EGB2352" s="1452"/>
      <c r="EGC2352" s="1452"/>
      <c r="EGD2352" s="1452"/>
      <c r="EGE2352" s="1452"/>
      <c r="EGF2352" s="1452"/>
      <c r="EGG2352" s="1452"/>
      <c r="EGH2352" s="1452"/>
      <c r="EGI2352" s="1452"/>
      <c r="EGJ2352" s="1452"/>
      <c r="EGK2352" s="1452"/>
      <c r="EGL2352" s="1452"/>
      <c r="EGM2352" s="1452"/>
      <c r="EGN2352" s="1452"/>
      <c r="EGO2352" s="1452"/>
      <c r="EGP2352" s="1452"/>
      <c r="EGQ2352" s="1452"/>
      <c r="EGR2352" s="1452"/>
      <c r="EGS2352" s="1452"/>
      <c r="EGT2352" s="1452"/>
      <c r="EGU2352" s="1452"/>
      <c r="EGV2352" s="1452"/>
      <c r="EGW2352" s="1452"/>
      <c r="EGX2352" s="1452"/>
      <c r="EGY2352" s="1452"/>
      <c r="EGZ2352" s="1452"/>
      <c r="EHA2352" s="1452"/>
      <c r="EHB2352" s="1452"/>
      <c r="EHC2352" s="1452"/>
      <c r="EHD2352" s="1452"/>
      <c r="EHE2352" s="1452"/>
      <c r="EHF2352" s="1452"/>
      <c r="EHG2352" s="1452"/>
      <c r="EHH2352" s="1452"/>
      <c r="EHI2352" s="1452"/>
      <c r="EHJ2352" s="1452"/>
      <c r="EHK2352" s="1452"/>
      <c r="EHL2352" s="1452"/>
      <c r="EHM2352" s="1452"/>
      <c r="EHN2352" s="1452"/>
      <c r="EHO2352" s="1452"/>
      <c r="EHP2352" s="1452"/>
      <c r="EHQ2352" s="1452"/>
      <c r="EHR2352" s="1452"/>
      <c r="EHS2352" s="1452"/>
      <c r="EHT2352" s="1452"/>
      <c r="EHU2352" s="1452"/>
      <c r="EHV2352" s="1452"/>
      <c r="EHW2352" s="1452"/>
      <c r="EHX2352" s="1452"/>
      <c r="EHY2352" s="1452"/>
      <c r="EHZ2352" s="1452"/>
      <c r="EIA2352" s="1452"/>
      <c r="EIB2352" s="1452"/>
      <c r="EIC2352" s="1452"/>
      <c r="EID2352" s="1452"/>
      <c r="EIE2352" s="1452"/>
      <c r="EIF2352" s="1452"/>
      <c r="EIG2352" s="1452"/>
      <c r="EIH2352" s="1452"/>
      <c r="EII2352" s="1452"/>
      <c r="EIJ2352" s="1452"/>
      <c r="EIK2352" s="1452"/>
      <c r="EIL2352" s="1452"/>
      <c r="EIM2352" s="1452"/>
      <c r="EIN2352" s="1452"/>
      <c r="EIO2352" s="1452"/>
      <c r="EIP2352" s="1452"/>
      <c r="EIQ2352" s="1452"/>
      <c r="EIR2352" s="1452"/>
      <c r="EIS2352" s="1452"/>
      <c r="EIT2352" s="1452"/>
      <c r="EIU2352" s="1452"/>
      <c r="EIV2352" s="1452"/>
      <c r="EIW2352" s="1452"/>
      <c r="EIX2352" s="1452"/>
      <c r="EIY2352" s="1452"/>
      <c r="EIZ2352" s="1452"/>
      <c r="EJA2352" s="1452"/>
      <c r="EJB2352" s="1452"/>
      <c r="EJC2352" s="1452"/>
      <c r="EJD2352" s="1452"/>
      <c r="EJE2352" s="1452"/>
      <c r="EJF2352" s="1452"/>
      <c r="EJG2352" s="1452"/>
      <c r="EJH2352" s="1452"/>
      <c r="EJI2352" s="1452"/>
      <c r="EJJ2352" s="1452"/>
      <c r="EJK2352" s="1452"/>
      <c r="EJL2352" s="1452"/>
      <c r="EJM2352" s="1452"/>
      <c r="EJN2352" s="1452"/>
      <c r="EJO2352" s="1452"/>
      <c r="EJP2352" s="1452"/>
      <c r="EJQ2352" s="1452"/>
      <c r="EJR2352" s="1452"/>
      <c r="EJS2352" s="1452"/>
      <c r="EJT2352" s="1452"/>
      <c r="EJU2352" s="1452"/>
      <c r="EJV2352" s="1452"/>
      <c r="EJW2352" s="1452"/>
      <c r="EJX2352" s="1452"/>
      <c r="EJY2352" s="1452"/>
      <c r="EJZ2352" s="1452"/>
      <c r="EKA2352" s="1452"/>
      <c r="EKB2352" s="1452"/>
      <c r="EKC2352" s="1452"/>
      <c r="EKD2352" s="1452"/>
      <c r="EKE2352" s="1452"/>
      <c r="EKF2352" s="1452"/>
      <c r="EKG2352" s="1452"/>
      <c r="EKH2352" s="1452"/>
      <c r="EKI2352" s="1452"/>
      <c r="EKJ2352" s="1452"/>
      <c r="EKK2352" s="1452"/>
      <c r="EKL2352" s="1452"/>
      <c r="EKM2352" s="1452"/>
      <c r="EKN2352" s="1452"/>
      <c r="EKO2352" s="1452"/>
      <c r="EKP2352" s="1452"/>
      <c r="EKQ2352" s="1452"/>
      <c r="EKR2352" s="1452"/>
      <c r="EKS2352" s="1452"/>
      <c r="EKT2352" s="1452"/>
      <c r="EKU2352" s="1452"/>
      <c r="EKV2352" s="1452"/>
      <c r="EKW2352" s="1452"/>
      <c r="EKX2352" s="1452"/>
      <c r="EKY2352" s="1452"/>
      <c r="EKZ2352" s="1452"/>
      <c r="ELA2352" s="1452"/>
      <c r="ELB2352" s="1452"/>
      <c r="ELC2352" s="1452"/>
      <c r="ELD2352" s="1452"/>
      <c r="ELE2352" s="1452"/>
      <c r="ELF2352" s="1452"/>
      <c r="ELG2352" s="1452"/>
      <c r="ELH2352" s="1452"/>
      <c r="ELI2352" s="1452"/>
      <c r="ELJ2352" s="1452"/>
      <c r="ELK2352" s="1452"/>
      <c r="ELL2352" s="1452"/>
      <c r="ELM2352" s="1452"/>
      <c r="ELN2352" s="1452"/>
      <c r="ELO2352" s="1452"/>
      <c r="ELP2352" s="1452"/>
      <c r="ELQ2352" s="1452"/>
      <c r="ELR2352" s="1452"/>
      <c r="ELS2352" s="1452"/>
      <c r="ELT2352" s="1452"/>
      <c r="ELU2352" s="1452"/>
      <c r="ELV2352" s="1452"/>
      <c r="ELW2352" s="1452"/>
      <c r="ELX2352" s="1452"/>
      <c r="ELY2352" s="1452"/>
      <c r="ELZ2352" s="1452"/>
      <c r="EMA2352" s="1452"/>
      <c r="EMB2352" s="1452"/>
      <c r="EMC2352" s="1452"/>
      <c r="EMD2352" s="1452"/>
      <c r="EME2352" s="1452"/>
      <c r="EMF2352" s="1452"/>
      <c r="EMG2352" s="1452"/>
      <c r="EMH2352" s="1452"/>
      <c r="EMI2352" s="1452"/>
      <c r="EMJ2352" s="1452"/>
      <c r="EMK2352" s="1452"/>
      <c r="EML2352" s="1452"/>
      <c r="EMM2352" s="1452"/>
      <c r="EMN2352" s="1452"/>
      <c r="EMO2352" s="1452"/>
      <c r="EMP2352" s="1452"/>
      <c r="EMQ2352" s="1452"/>
      <c r="EMR2352" s="1452"/>
      <c r="EMS2352" s="1452"/>
      <c r="EMT2352" s="1452"/>
      <c r="EMU2352" s="1452"/>
      <c r="EMV2352" s="1452"/>
      <c r="EMW2352" s="1452"/>
      <c r="EMX2352" s="1452"/>
      <c r="EMY2352" s="1452"/>
      <c r="EMZ2352" s="1452"/>
      <c r="ENA2352" s="1452"/>
      <c r="ENB2352" s="1452"/>
      <c r="ENC2352" s="1452"/>
      <c r="END2352" s="1452"/>
      <c r="ENE2352" s="1452"/>
      <c r="ENF2352" s="1452"/>
      <c r="ENG2352" s="1452"/>
      <c r="ENH2352" s="1452"/>
      <c r="ENI2352" s="1452"/>
      <c r="ENJ2352" s="1452"/>
      <c r="ENK2352" s="1452"/>
      <c r="ENL2352" s="1452"/>
      <c r="ENM2352" s="1452"/>
      <c r="ENN2352" s="1452"/>
      <c r="ENO2352" s="1452"/>
      <c r="ENP2352" s="1452"/>
      <c r="ENQ2352" s="1452"/>
      <c r="ENR2352" s="1452"/>
      <c r="ENS2352" s="1452"/>
      <c r="ENT2352" s="1452"/>
      <c r="ENU2352" s="1452"/>
      <c r="ENV2352" s="1452"/>
      <c r="ENW2352" s="1452"/>
      <c r="ENX2352" s="1452"/>
      <c r="ENY2352" s="1452"/>
      <c r="ENZ2352" s="1452"/>
      <c r="EOA2352" s="1452"/>
      <c r="EOB2352" s="1452"/>
      <c r="EOC2352" s="1452"/>
      <c r="EOD2352" s="1452"/>
      <c r="EOE2352" s="1452"/>
      <c r="EOF2352" s="1452"/>
      <c r="EOG2352" s="1452"/>
      <c r="EOH2352" s="1452"/>
      <c r="EOI2352" s="1452"/>
      <c r="EOJ2352" s="1452"/>
      <c r="EOK2352" s="1452"/>
      <c r="EOL2352" s="1452"/>
      <c r="EOM2352" s="1452"/>
      <c r="EON2352" s="1452"/>
      <c r="EOO2352" s="1452"/>
      <c r="EOP2352" s="1452"/>
      <c r="EOQ2352" s="1452"/>
      <c r="EOR2352" s="1452"/>
      <c r="EOS2352" s="1452"/>
      <c r="EOT2352" s="1452"/>
      <c r="EOU2352" s="1452"/>
      <c r="EOV2352" s="1452"/>
      <c r="EOW2352" s="1452"/>
      <c r="EOX2352" s="1452"/>
      <c r="EOY2352" s="1452"/>
      <c r="EOZ2352" s="1452"/>
      <c r="EPA2352" s="1452"/>
      <c r="EPB2352" s="1452"/>
      <c r="EPC2352" s="1452"/>
      <c r="EPD2352" s="1452"/>
      <c r="EPE2352" s="1452"/>
      <c r="EPF2352" s="1452"/>
      <c r="EPG2352" s="1452"/>
      <c r="EPH2352" s="1452"/>
      <c r="EPI2352" s="1452"/>
      <c r="EPJ2352" s="1452"/>
      <c r="EPK2352" s="1452"/>
      <c r="EPL2352" s="1452"/>
      <c r="EPM2352" s="1452"/>
      <c r="EPN2352" s="1452"/>
      <c r="EPO2352" s="1452"/>
      <c r="EPP2352" s="1452"/>
      <c r="EPQ2352" s="1452"/>
      <c r="EPR2352" s="1452"/>
      <c r="EPS2352" s="1452"/>
      <c r="EPT2352" s="1452"/>
      <c r="EPU2352" s="1452"/>
      <c r="EPV2352" s="1452"/>
      <c r="EPW2352" s="1452"/>
      <c r="EPX2352" s="1452"/>
      <c r="EPY2352" s="1452"/>
      <c r="EPZ2352" s="1452"/>
      <c r="EQA2352" s="1452"/>
      <c r="EQB2352" s="1452"/>
      <c r="EQC2352" s="1452"/>
      <c r="EQD2352" s="1452"/>
      <c r="EQE2352" s="1452"/>
      <c r="EQF2352" s="1452"/>
      <c r="EQG2352" s="1452"/>
      <c r="EQH2352" s="1452"/>
      <c r="EQI2352" s="1452"/>
      <c r="EQJ2352" s="1452"/>
      <c r="EQK2352" s="1452"/>
      <c r="EQL2352" s="1452"/>
      <c r="EQM2352" s="1452"/>
      <c r="EQN2352" s="1452"/>
      <c r="EQO2352" s="1452"/>
      <c r="EQP2352" s="1452"/>
      <c r="EQQ2352" s="1452"/>
      <c r="EQR2352" s="1452"/>
      <c r="EQS2352" s="1452"/>
      <c r="EQT2352" s="1452"/>
      <c r="EQU2352" s="1452"/>
      <c r="EQV2352" s="1452"/>
      <c r="EQW2352" s="1452"/>
      <c r="EQX2352" s="1452"/>
      <c r="EQY2352" s="1452"/>
      <c r="EQZ2352" s="1452"/>
      <c r="ERA2352" s="1452"/>
      <c r="ERB2352" s="1452"/>
      <c r="ERC2352" s="1452"/>
      <c r="ERD2352" s="1452"/>
      <c r="ERE2352" s="1452"/>
      <c r="ERF2352" s="1452"/>
      <c r="ERG2352" s="1452"/>
      <c r="ERH2352" s="1452"/>
      <c r="ERI2352" s="1452"/>
      <c r="ERJ2352" s="1452"/>
      <c r="ERK2352" s="1452"/>
      <c r="ERL2352" s="1452"/>
      <c r="ERM2352" s="1452"/>
      <c r="ERN2352" s="1452"/>
      <c r="ERO2352" s="1452"/>
      <c r="ERP2352" s="1452"/>
      <c r="ERQ2352" s="1452"/>
      <c r="ERR2352" s="1452"/>
      <c r="ERS2352" s="1452"/>
      <c r="ERT2352" s="1452"/>
      <c r="ERU2352" s="1452"/>
      <c r="ERV2352" s="1452"/>
      <c r="ERW2352" s="1452"/>
      <c r="ERX2352" s="1452"/>
      <c r="ERY2352" s="1452"/>
      <c r="ERZ2352" s="1452"/>
      <c r="ESA2352" s="1452"/>
      <c r="ESB2352" s="1452"/>
      <c r="ESC2352" s="1452"/>
      <c r="ESD2352" s="1452"/>
      <c r="ESE2352" s="1452"/>
      <c r="ESF2352" s="1452"/>
      <c r="ESG2352" s="1452"/>
      <c r="ESH2352" s="1452"/>
      <c r="ESI2352" s="1452"/>
      <c r="ESJ2352" s="1452"/>
      <c r="ESK2352" s="1452"/>
      <c r="ESL2352" s="1452"/>
      <c r="ESM2352" s="1452"/>
      <c r="ESN2352" s="1452"/>
      <c r="ESO2352" s="1452"/>
      <c r="ESP2352" s="1452"/>
      <c r="ESQ2352" s="1452"/>
      <c r="ESR2352" s="1452"/>
      <c r="ESS2352" s="1452"/>
      <c r="EST2352" s="1452"/>
      <c r="ESU2352" s="1452"/>
      <c r="ESV2352" s="1452"/>
      <c r="ESW2352" s="1452"/>
      <c r="ESX2352" s="1452"/>
      <c r="ESY2352" s="1452"/>
      <c r="ESZ2352" s="1452"/>
      <c r="ETA2352" s="1452"/>
      <c r="ETB2352" s="1452"/>
      <c r="ETC2352" s="1452"/>
      <c r="ETD2352" s="1452"/>
      <c r="ETE2352" s="1452"/>
      <c r="ETF2352" s="1452"/>
      <c r="ETG2352" s="1452"/>
      <c r="ETH2352" s="1452"/>
      <c r="ETI2352" s="1452"/>
      <c r="ETJ2352" s="1452"/>
      <c r="ETK2352" s="1452"/>
      <c r="ETL2352" s="1452"/>
      <c r="ETM2352" s="1452"/>
      <c r="ETN2352" s="1452"/>
      <c r="ETO2352" s="1452"/>
      <c r="ETP2352" s="1452"/>
      <c r="ETQ2352" s="1452"/>
      <c r="ETR2352" s="1452"/>
      <c r="ETS2352" s="1452"/>
      <c r="ETT2352" s="1452"/>
      <c r="ETU2352" s="1452"/>
      <c r="ETV2352" s="1452"/>
      <c r="ETW2352" s="1452"/>
      <c r="ETX2352" s="1452"/>
      <c r="ETY2352" s="1452"/>
      <c r="ETZ2352" s="1452"/>
      <c r="EUA2352" s="1452"/>
      <c r="EUB2352" s="1452"/>
      <c r="EUC2352" s="1452"/>
      <c r="EUD2352" s="1452"/>
      <c r="EUE2352" s="1452"/>
      <c r="EUF2352" s="1452"/>
      <c r="EUG2352" s="1452"/>
      <c r="EUH2352" s="1452"/>
      <c r="EUI2352" s="1452"/>
      <c r="EUJ2352" s="1452"/>
      <c r="EUK2352" s="1452"/>
      <c r="EUL2352" s="1452"/>
      <c r="EUM2352" s="1452"/>
      <c r="EUN2352" s="1452"/>
      <c r="EUO2352" s="1452"/>
      <c r="EUP2352" s="1452"/>
      <c r="EUQ2352" s="1452"/>
      <c r="EUR2352" s="1452"/>
      <c r="EUS2352" s="1452"/>
      <c r="EUT2352" s="1452"/>
      <c r="EUU2352" s="1452"/>
      <c r="EUV2352" s="1452"/>
      <c r="EUW2352" s="1452"/>
      <c r="EUX2352" s="1452"/>
      <c r="EUY2352" s="1452"/>
      <c r="EUZ2352" s="1452"/>
      <c r="EVA2352" s="1452"/>
      <c r="EVB2352" s="1452"/>
      <c r="EVC2352" s="1452"/>
      <c r="EVD2352" s="1452"/>
      <c r="EVE2352" s="1452"/>
      <c r="EVF2352" s="1452"/>
      <c r="EVG2352" s="1452"/>
      <c r="EVH2352" s="1452"/>
      <c r="EVI2352" s="1452"/>
      <c r="EVJ2352" s="1452"/>
      <c r="EVK2352" s="1452"/>
      <c r="EVL2352" s="1452"/>
      <c r="EVM2352" s="1452"/>
      <c r="EVN2352" s="1452"/>
      <c r="EVO2352" s="1452"/>
      <c r="EVP2352" s="1452"/>
      <c r="EVQ2352" s="1452"/>
      <c r="EVR2352" s="1452"/>
      <c r="EVS2352" s="1452"/>
      <c r="EVT2352" s="1452"/>
      <c r="EVU2352" s="1452"/>
      <c r="EVV2352" s="1452"/>
      <c r="EVW2352" s="1452"/>
      <c r="EVX2352" s="1452"/>
      <c r="EVY2352" s="1452"/>
      <c r="EVZ2352" s="1452"/>
      <c r="EWA2352" s="1452"/>
      <c r="EWB2352" s="1452"/>
      <c r="EWC2352" s="1452"/>
      <c r="EWD2352" s="1452"/>
      <c r="EWE2352" s="1452"/>
      <c r="EWF2352" s="1452"/>
      <c r="EWG2352" s="1452"/>
      <c r="EWH2352" s="1452"/>
      <c r="EWI2352" s="1452"/>
      <c r="EWJ2352" s="1452"/>
      <c r="EWK2352" s="1452"/>
      <c r="EWL2352" s="1452"/>
      <c r="EWM2352" s="1452"/>
      <c r="EWN2352" s="1452"/>
      <c r="EWO2352" s="1452"/>
      <c r="EWP2352" s="1452"/>
      <c r="EWQ2352" s="1452"/>
      <c r="EWR2352" s="1452"/>
      <c r="EWS2352" s="1452"/>
      <c r="EWT2352" s="1452"/>
      <c r="EWU2352" s="1452"/>
      <c r="EWV2352" s="1452"/>
      <c r="EWW2352" s="1452"/>
      <c r="EWX2352" s="1452"/>
      <c r="EWY2352" s="1452"/>
      <c r="EWZ2352" s="1452"/>
      <c r="EXA2352" s="1452"/>
      <c r="EXB2352" s="1452"/>
      <c r="EXC2352" s="1452"/>
      <c r="EXD2352" s="1452"/>
      <c r="EXE2352" s="1452"/>
      <c r="EXF2352" s="1452"/>
      <c r="EXG2352" s="1452"/>
      <c r="EXH2352" s="1452"/>
      <c r="EXI2352" s="1452"/>
      <c r="EXJ2352" s="1452"/>
      <c r="EXK2352" s="1452"/>
      <c r="EXL2352" s="1452"/>
      <c r="EXM2352" s="1452"/>
      <c r="EXN2352" s="1452"/>
      <c r="EXO2352" s="1452"/>
      <c r="EXP2352" s="1452"/>
      <c r="EXQ2352" s="1452"/>
      <c r="EXR2352" s="1452"/>
      <c r="EXS2352" s="1452"/>
      <c r="EXT2352" s="1452"/>
      <c r="EXU2352" s="1452"/>
      <c r="EXV2352" s="1452"/>
      <c r="EXW2352" s="1452"/>
      <c r="EXX2352" s="1452"/>
      <c r="EXY2352" s="1452"/>
      <c r="EXZ2352" s="1452"/>
      <c r="EYA2352" s="1452"/>
      <c r="EYB2352" s="1452"/>
      <c r="EYC2352" s="1452"/>
      <c r="EYD2352" s="1452"/>
      <c r="EYE2352" s="1452"/>
      <c r="EYF2352" s="1452"/>
      <c r="EYG2352" s="1452"/>
      <c r="EYH2352" s="1452"/>
      <c r="EYI2352" s="1452"/>
      <c r="EYJ2352" s="1452"/>
      <c r="EYK2352" s="1452"/>
      <c r="EYL2352" s="1452"/>
      <c r="EYM2352" s="1452"/>
      <c r="EYN2352" s="1452"/>
      <c r="EYO2352" s="1452"/>
      <c r="EYP2352" s="1452"/>
      <c r="EYQ2352" s="1452"/>
      <c r="EYR2352" s="1452"/>
      <c r="EYS2352" s="1452"/>
      <c r="EYT2352" s="1452"/>
      <c r="EYU2352" s="1452"/>
      <c r="EYV2352" s="1452"/>
      <c r="EYW2352" s="1452"/>
      <c r="EYX2352" s="1452"/>
      <c r="EYY2352" s="1452"/>
      <c r="EYZ2352" s="1452"/>
      <c r="EZA2352" s="1452"/>
      <c r="EZB2352" s="1452"/>
      <c r="EZC2352" s="1452"/>
      <c r="EZD2352" s="1452"/>
      <c r="EZE2352" s="1452"/>
      <c r="EZF2352" s="1452"/>
      <c r="EZG2352" s="1452"/>
      <c r="EZH2352" s="1452"/>
      <c r="EZI2352" s="1452"/>
      <c r="EZJ2352" s="1452"/>
      <c r="EZK2352" s="1452"/>
      <c r="EZL2352" s="1452"/>
      <c r="EZM2352" s="1452"/>
      <c r="EZN2352" s="1452"/>
      <c r="EZO2352" s="1452"/>
      <c r="EZP2352" s="1452"/>
      <c r="EZQ2352" s="1452"/>
      <c r="EZR2352" s="1452"/>
      <c r="EZS2352" s="1452"/>
      <c r="EZT2352" s="1452"/>
      <c r="EZU2352" s="1452"/>
      <c r="EZV2352" s="1452"/>
      <c r="EZW2352" s="1452"/>
      <c r="EZX2352" s="1452"/>
      <c r="EZY2352" s="1452"/>
      <c r="EZZ2352" s="1452"/>
      <c r="FAA2352" s="1452"/>
      <c r="FAB2352" s="1452"/>
      <c r="FAC2352" s="1452"/>
      <c r="FAD2352" s="1452"/>
      <c r="FAE2352" s="1452"/>
      <c r="FAF2352" s="1452"/>
      <c r="FAG2352" s="1452"/>
      <c r="FAH2352" s="1452"/>
      <c r="FAI2352" s="1452"/>
      <c r="FAJ2352" s="1452"/>
      <c r="FAK2352" s="1452"/>
      <c r="FAL2352" s="1452"/>
      <c r="FAM2352" s="1452"/>
      <c r="FAN2352" s="1452"/>
      <c r="FAO2352" s="1452"/>
      <c r="FAP2352" s="1452"/>
      <c r="FAQ2352" s="1452"/>
      <c r="FAR2352" s="1452"/>
      <c r="FAS2352" s="1452"/>
      <c r="FAT2352" s="1452"/>
      <c r="FAU2352" s="1452"/>
      <c r="FAV2352" s="1452"/>
      <c r="FAW2352" s="1452"/>
      <c r="FAX2352" s="1452"/>
      <c r="FAY2352" s="1452"/>
      <c r="FAZ2352" s="1452"/>
      <c r="FBA2352" s="1452"/>
      <c r="FBB2352" s="1452"/>
      <c r="FBC2352" s="1452"/>
      <c r="FBD2352" s="1452"/>
      <c r="FBE2352" s="1452"/>
      <c r="FBF2352" s="1452"/>
      <c r="FBG2352" s="1452"/>
      <c r="FBH2352" s="1452"/>
      <c r="FBI2352" s="1452"/>
      <c r="FBJ2352" s="1452"/>
      <c r="FBK2352" s="1452"/>
      <c r="FBL2352" s="1452"/>
      <c r="FBM2352" s="1452"/>
      <c r="FBN2352" s="1452"/>
      <c r="FBO2352" s="1452"/>
      <c r="FBP2352" s="1452"/>
      <c r="FBQ2352" s="1452"/>
      <c r="FBR2352" s="1452"/>
      <c r="FBS2352" s="1452"/>
      <c r="FBT2352" s="1452"/>
      <c r="FBU2352" s="1452"/>
      <c r="FBV2352" s="1452"/>
      <c r="FBW2352" s="1452"/>
      <c r="FBX2352" s="1452"/>
      <c r="FBY2352" s="1452"/>
      <c r="FBZ2352" s="1452"/>
      <c r="FCA2352" s="1452"/>
      <c r="FCB2352" s="1452"/>
      <c r="FCC2352" s="1452"/>
      <c r="FCD2352" s="1452"/>
      <c r="FCE2352" s="1452"/>
      <c r="FCF2352" s="1452"/>
      <c r="FCG2352" s="1452"/>
      <c r="FCH2352" s="1452"/>
      <c r="FCI2352" s="1452"/>
      <c r="FCJ2352" s="1452"/>
      <c r="FCK2352" s="1452"/>
      <c r="FCL2352" s="1452"/>
      <c r="FCM2352" s="1452"/>
      <c r="FCN2352" s="1452"/>
      <c r="FCO2352" s="1452"/>
      <c r="FCP2352" s="1452"/>
      <c r="FCQ2352" s="1452"/>
      <c r="FCR2352" s="1452"/>
      <c r="FCS2352" s="1452"/>
      <c r="FCT2352" s="1452"/>
      <c r="FCU2352" s="1452"/>
      <c r="FCV2352" s="1452"/>
      <c r="FCW2352" s="1452"/>
      <c r="FCX2352" s="1452"/>
      <c r="FCY2352" s="1452"/>
      <c r="FCZ2352" s="1452"/>
      <c r="FDA2352" s="1452"/>
      <c r="FDB2352" s="1452"/>
      <c r="FDC2352" s="1452"/>
      <c r="FDD2352" s="1452"/>
      <c r="FDE2352" s="1452"/>
      <c r="FDF2352" s="1452"/>
      <c r="FDG2352" s="1452"/>
      <c r="FDH2352" s="1452"/>
      <c r="FDI2352" s="1452"/>
      <c r="FDJ2352" s="1452"/>
      <c r="FDK2352" s="1452"/>
      <c r="FDL2352" s="1452"/>
      <c r="FDM2352" s="1452"/>
      <c r="FDN2352" s="1452"/>
      <c r="FDO2352" s="1452"/>
      <c r="FDP2352" s="1452"/>
      <c r="FDQ2352" s="1452"/>
      <c r="FDR2352" s="1452"/>
      <c r="FDS2352" s="1452"/>
      <c r="FDT2352" s="1452"/>
      <c r="FDU2352" s="1452"/>
      <c r="FDV2352" s="1452"/>
      <c r="FDW2352" s="1452"/>
      <c r="FDX2352" s="1452"/>
      <c r="FDY2352" s="1452"/>
      <c r="FDZ2352" s="1452"/>
      <c r="FEA2352" s="1452"/>
      <c r="FEB2352" s="1452"/>
      <c r="FEC2352" s="1452"/>
      <c r="FED2352" s="1452"/>
      <c r="FEE2352" s="1452"/>
      <c r="FEF2352" s="1452"/>
      <c r="FEG2352" s="1452"/>
      <c r="FEH2352" s="1452"/>
      <c r="FEI2352" s="1452"/>
      <c r="FEJ2352" s="1452"/>
      <c r="FEK2352" s="1452"/>
      <c r="FEL2352" s="1452"/>
      <c r="FEM2352" s="1452"/>
      <c r="FEN2352" s="1452"/>
      <c r="FEO2352" s="1452"/>
      <c r="FEP2352" s="1452"/>
      <c r="FEQ2352" s="1452"/>
      <c r="FER2352" s="1452"/>
      <c r="FES2352" s="1452"/>
      <c r="FET2352" s="1452"/>
      <c r="FEU2352" s="1452"/>
      <c r="FEV2352" s="1452"/>
      <c r="FEW2352" s="1452"/>
      <c r="FEX2352" s="1452"/>
      <c r="FEY2352" s="1452"/>
      <c r="FEZ2352" s="1452"/>
      <c r="FFA2352" s="1452"/>
      <c r="FFB2352" s="1452"/>
      <c r="FFC2352" s="1452"/>
      <c r="FFD2352" s="1452"/>
      <c r="FFE2352" s="1452"/>
      <c r="FFF2352" s="1452"/>
      <c r="FFG2352" s="1452"/>
      <c r="FFH2352" s="1452"/>
      <c r="FFI2352" s="1452"/>
      <c r="FFJ2352" s="1452"/>
      <c r="FFK2352" s="1452"/>
      <c r="FFL2352" s="1452"/>
      <c r="FFM2352" s="1452"/>
      <c r="FFN2352" s="1452"/>
      <c r="FFO2352" s="1452"/>
      <c r="FFP2352" s="1452"/>
      <c r="FFQ2352" s="1452"/>
      <c r="FFR2352" s="1452"/>
      <c r="FFS2352" s="1452"/>
      <c r="FFT2352" s="1452"/>
      <c r="FFU2352" s="1452"/>
      <c r="FFV2352" s="1452"/>
      <c r="FFW2352" s="1452"/>
      <c r="FFX2352" s="1452"/>
      <c r="FFY2352" s="1452"/>
      <c r="FFZ2352" s="1452"/>
      <c r="FGA2352" s="1452"/>
      <c r="FGB2352" s="1452"/>
      <c r="FGC2352" s="1452"/>
      <c r="FGD2352" s="1452"/>
      <c r="FGE2352" s="1452"/>
      <c r="FGF2352" s="1452"/>
      <c r="FGG2352" s="1452"/>
      <c r="FGH2352" s="1452"/>
      <c r="FGI2352" s="1452"/>
      <c r="FGJ2352" s="1452"/>
      <c r="FGK2352" s="1452"/>
      <c r="FGL2352" s="1452"/>
      <c r="FGM2352" s="1452"/>
      <c r="FGN2352" s="1452"/>
      <c r="FGO2352" s="1452"/>
      <c r="FGP2352" s="1452"/>
      <c r="FGQ2352" s="1452"/>
      <c r="FGR2352" s="1452"/>
      <c r="FGS2352" s="1452"/>
      <c r="FGT2352" s="1452"/>
      <c r="FGU2352" s="1452"/>
      <c r="FGV2352" s="1452"/>
      <c r="FGW2352" s="1452"/>
      <c r="FGX2352" s="1452"/>
      <c r="FGY2352" s="1452"/>
      <c r="FGZ2352" s="1452"/>
      <c r="FHA2352" s="1452"/>
      <c r="FHB2352" s="1452"/>
      <c r="FHC2352" s="1452"/>
      <c r="FHD2352" s="1452"/>
      <c r="FHE2352" s="1452"/>
      <c r="FHF2352" s="1452"/>
      <c r="FHG2352" s="1452"/>
      <c r="FHH2352" s="1452"/>
      <c r="FHI2352" s="1452"/>
      <c r="FHJ2352" s="1452"/>
      <c r="FHK2352" s="1452"/>
      <c r="FHL2352" s="1452"/>
      <c r="FHM2352" s="1452"/>
      <c r="FHN2352" s="1452"/>
      <c r="FHO2352" s="1452"/>
      <c r="FHP2352" s="1452"/>
      <c r="FHQ2352" s="1452"/>
      <c r="FHR2352" s="1452"/>
      <c r="FHS2352" s="1452"/>
      <c r="FHT2352" s="1452"/>
      <c r="FHU2352" s="1452"/>
      <c r="FHV2352" s="1452"/>
      <c r="FHW2352" s="1452"/>
      <c r="FHX2352" s="1452"/>
      <c r="FHY2352" s="1452"/>
      <c r="FHZ2352" s="1452"/>
      <c r="FIA2352" s="1452"/>
      <c r="FIB2352" s="1452"/>
      <c r="FIC2352" s="1452"/>
      <c r="FID2352" s="1452"/>
      <c r="FIE2352" s="1452"/>
      <c r="FIF2352" s="1452"/>
      <c r="FIG2352" s="1452"/>
      <c r="FIH2352" s="1452"/>
      <c r="FII2352" s="1452"/>
      <c r="FIJ2352" s="1452"/>
      <c r="FIK2352" s="1452"/>
      <c r="FIL2352" s="1452"/>
      <c r="FIM2352" s="1452"/>
      <c r="FIN2352" s="1452"/>
      <c r="FIO2352" s="1452"/>
      <c r="FIP2352" s="1452"/>
      <c r="FIQ2352" s="1452"/>
      <c r="FIR2352" s="1452"/>
      <c r="FIS2352" s="1452"/>
      <c r="FIT2352" s="1452"/>
      <c r="FIU2352" s="1452"/>
      <c r="FIV2352" s="1452"/>
      <c r="FIW2352" s="1452"/>
      <c r="FIX2352" s="1452"/>
      <c r="FIY2352" s="1452"/>
      <c r="FIZ2352" s="1452"/>
      <c r="FJA2352" s="1452"/>
      <c r="FJB2352" s="1452"/>
      <c r="FJC2352" s="1452"/>
      <c r="FJD2352" s="1452"/>
      <c r="FJE2352" s="1452"/>
      <c r="FJF2352" s="1452"/>
      <c r="FJG2352" s="1452"/>
      <c r="FJH2352" s="1452"/>
      <c r="FJI2352" s="1452"/>
      <c r="FJJ2352" s="1452"/>
      <c r="FJK2352" s="1452"/>
      <c r="FJL2352" s="1452"/>
      <c r="FJM2352" s="1452"/>
      <c r="FJN2352" s="1452"/>
      <c r="FJO2352" s="1452"/>
      <c r="FJP2352" s="1452"/>
      <c r="FJQ2352" s="1452"/>
      <c r="FJR2352" s="1452"/>
      <c r="FJS2352" s="1452"/>
      <c r="FJT2352" s="1452"/>
      <c r="FJU2352" s="1452"/>
      <c r="FJV2352" s="1452"/>
      <c r="FJW2352" s="1452"/>
      <c r="FJX2352" s="1452"/>
      <c r="FJY2352" s="1452"/>
      <c r="FJZ2352" s="1452"/>
      <c r="FKA2352" s="1452"/>
      <c r="FKB2352" s="1452"/>
      <c r="FKC2352" s="1452"/>
      <c r="FKD2352" s="1452"/>
      <c r="FKE2352" s="1452"/>
      <c r="FKF2352" s="1452"/>
      <c r="FKG2352" s="1452"/>
      <c r="FKH2352" s="1452"/>
      <c r="FKI2352" s="1452"/>
      <c r="FKJ2352" s="1452"/>
      <c r="FKK2352" s="1452"/>
      <c r="FKL2352" s="1452"/>
      <c r="FKM2352" s="1452"/>
      <c r="FKN2352" s="1452"/>
      <c r="FKO2352" s="1452"/>
      <c r="FKP2352" s="1452"/>
      <c r="FKQ2352" s="1452"/>
      <c r="FKR2352" s="1452"/>
      <c r="FKS2352" s="1452"/>
      <c r="FKT2352" s="1452"/>
      <c r="FKU2352" s="1452"/>
      <c r="FKV2352" s="1452"/>
      <c r="FKW2352" s="1452"/>
      <c r="FKX2352" s="1452"/>
      <c r="FKY2352" s="1452"/>
      <c r="FKZ2352" s="1452"/>
      <c r="FLA2352" s="1452"/>
      <c r="FLB2352" s="1452"/>
      <c r="FLC2352" s="1452"/>
      <c r="FLD2352" s="1452"/>
      <c r="FLE2352" s="1452"/>
      <c r="FLF2352" s="1452"/>
      <c r="FLG2352" s="1452"/>
      <c r="FLH2352" s="1452"/>
      <c r="FLI2352" s="1452"/>
      <c r="FLJ2352" s="1452"/>
      <c r="FLK2352" s="1452"/>
      <c r="FLL2352" s="1452"/>
      <c r="FLM2352" s="1452"/>
      <c r="FLN2352" s="1452"/>
      <c r="FLO2352" s="1452"/>
      <c r="FLP2352" s="1452"/>
      <c r="FLQ2352" s="1452"/>
      <c r="FLR2352" s="1452"/>
      <c r="FLS2352" s="1452"/>
      <c r="FLT2352" s="1452"/>
      <c r="FLU2352" s="1452"/>
      <c r="FLV2352" s="1452"/>
      <c r="FLW2352" s="1452"/>
      <c r="FLX2352" s="1452"/>
      <c r="FLY2352" s="1452"/>
      <c r="FLZ2352" s="1452"/>
      <c r="FMA2352" s="1452"/>
      <c r="FMB2352" s="1452"/>
      <c r="FMC2352" s="1452"/>
      <c r="FMD2352" s="1452"/>
      <c r="FME2352" s="1452"/>
      <c r="FMF2352" s="1452"/>
      <c r="FMG2352" s="1452"/>
      <c r="FMH2352" s="1452"/>
      <c r="FMI2352" s="1452"/>
      <c r="FMJ2352" s="1452"/>
      <c r="FMK2352" s="1452"/>
      <c r="FML2352" s="1452"/>
      <c r="FMM2352" s="1452"/>
      <c r="FMN2352" s="1452"/>
      <c r="FMO2352" s="1452"/>
      <c r="FMP2352" s="1452"/>
      <c r="FMQ2352" s="1452"/>
      <c r="FMR2352" s="1452"/>
      <c r="FMS2352" s="1452"/>
      <c r="FMT2352" s="1452"/>
      <c r="FMU2352" s="1452"/>
      <c r="FMV2352" s="1452"/>
      <c r="FMW2352" s="1452"/>
      <c r="FMX2352" s="1452"/>
      <c r="FMY2352" s="1452"/>
      <c r="FMZ2352" s="1452"/>
      <c r="FNA2352" s="1452"/>
      <c r="FNB2352" s="1452"/>
      <c r="FNC2352" s="1452"/>
      <c r="FND2352" s="1452"/>
      <c r="FNE2352" s="1452"/>
      <c r="FNF2352" s="1452"/>
      <c r="FNG2352" s="1452"/>
      <c r="FNH2352" s="1452"/>
      <c r="FNI2352" s="1452"/>
      <c r="FNJ2352" s="1452"/>
      <c r="FNK2352" s="1452"/>
      <c r="FNL2352" s="1452"/>
      <c r="FNM2352" s="1452"/>
      <c r="FNN2352" s="1452"/>
      <c r="FNO2352" s="1452"/>
      <c r="FNP2352" s="1452"/>
      <c r="FNQ2352" s="1452"/>
      <c r="FNR2352" s="1452"/>
      <c r="FNS2352" s="1452"/>
      <c r="FNT2352" s="1452"/>
      <c r="FNU2352" s="1452"/>
      <c r="FNV2352" s="1452"/>
      <c r="FNW2352" s="1452"/>
      <c r="FNX2352" s="1452"/>
      <c r="FNY2352" s="1452"/>
      <c r="FNZ2352" s="1452"/>
      <c r="FOA2352" s="1452"/>
      <c r="FOB2352" s="1452"/>
      <c r="FOC2352" s="1452"/>
      <c r="FOD2352" s="1452"/>
      <c r="FOE2352" s="1452"/>
      <c r="FOF2352" s="1452"/>
      <c r="FOG2352" s="1452"/>
      <c r="FOH2352" s="1452"/>
      <c r="FOI2352" s="1452"/>
      <c r="FOJ2352" s="1452"/>
      <c r="FOK2352" s="1452"/>
      <c r="FOL2352" s="1452"/>
      <c r="FOM2352" s="1452"/>
      <c r="FON2352" s="1452"/>
      <c r="FOO2352" s="1452"/>
      <c r="FOP2352" s="1452"/>
      <c r="FOQ2352" s="1452"/>
      <c r="FOR2352" s="1452"/>
      <c r="FOS2352" s="1452"/>
      <c r="FOT2352" s="1452"/>
      <c r="FOU2352" s="1452"/>
      <c r="FOV2352" s="1452"/>
      <c r="FOW2352" s="1452"/>
      <c r="FOX2352" s="1452"/>
      <c r="FOY2352" s="1452"/>
      <c r="FOZ2352" s="1452"/>
      <c r="FPA2352" s="1452"/>
      <c r="FPB2352" s="1452"/>
      <c r="FPC2352" s="1452"/>
      <c r="FPD2352" s="1452"/>
      <c r="FPE2352" s="1452"/>
      <c r="FPF2352" s="1452"/>
      <c r="FPG2352" s="1452"/>
      <c r="FPH2352" s="1452"/>
      <c r="FPI2352" s="1452"/>
      <c r="FPJ2352" s="1452"/>
      <c r="FPK2352" s="1452"/>
      <c r="FPL2352" s="1452"/>
      <c r="FPM2352" s="1452"/>
      <c r="FPN2352" s="1452"/>
      <c r="FPO2352" s="1452"/>
      <c r="FPP2352" s="1452"/>
      <c r="FPQ2352" s="1452"/>
      <c r="FPR2352" s="1452"/>
      <c r="FPS2352" s="1452"/>
      <c r="FPT2352" s="1452"/>
      <c r="FPU2352" s="1452"/>
      <c r="FPV2352" s="1452"/>
      <c r="FPW2352" s="1452"/>
      <c r="FPX2352" s="1452"/>
      <c r="FPY2352" s="1452"/>
      <c r="FPZ2352" s="1452"/>
      <c r="FQA2352" s="1452"/>
      <c r="FQB2352" s="1452"/>
      <c r="FQC2352" s="1452"/>
      <c r="FQD2352" s="1452"/>
      <c r="FQE2352" s="1452"/>
      <c r="FQF2352" s="1452"/>
      <c r="FQG2352" s="1452"/>
      <c r="FQH2352" s="1452"/>
      <c r="FQI2352" s="1452"/>
      <c r="FQJ2352" s="1452"/>
      <c r="FQK2352" s="1452"/>
      <c r="FQL2352" s="1452"/>
      <c r="FQM2352" s="1452"/>
      <c r="FQN2352" s="1452"/>
      <c r="FQO2352" s="1452"/>
      <c r="FQP2352" s="1452"/>
      <c r="FQQ2352" s="1452"/>
      <c r="FQR2352" s="1452"/>
      <c r="FQS2352" s="1452"/>
      <c r="FQT2352" s="1452"/>
      <c r="FQU2352" s="1452"/>
      <c r="FQV2352" s="1452"/>
      <c r="FQW2352" s="1452"/>
      <c r="FQX2352" s="1452"/>
      <c r="FQY2352" s="1452"/>
      <c r="FQZ2352" s="1452"/>
      <c r="FRA2352" s="1452"/>
      <c r="FRB2352" s="1452"/>
      <c r="FRC2352" s="1452"/>
      <c r="FRD2352" s="1452"/>
      <c r="FRE2352" s="1452"/>
      <c r="FRF2352" s="1452"/>
      <c r="FRG2352" s="1452"/>
      <c r="FRH2352" s="1452"/>
      <c r="FRI2352" s="1452"/>
      <c r="FRJ2352" s="1452"/>
      <c r="FRK2352" s="1452"/>
      <c r="FRL2352" s="1452"/>
      <c r="FRM2352" s="1452"/>
      <c r="FRN2352" s="1452"/>
      <c r="FRO2352" s="1452"/>
      <c r="FRP2352" s="1452"/>
      <c r="FRQ2352" s="1452"/>
      <c r="FRR2352" s="1452"/>
      <c r="FRS2352" s="1452"/>
      <c r="FRT2352" s="1452"/>
      <c r="FRU2352" s="1452"/>
      <c r="FRV2352" s="1452"/>
      <c r="FRW2352" s="1452"/>
      <c r="FRX2352" s="1452"/>
      <c r="FRY2352" s="1452"/>
      <c r="FRZ2352" s="1452"/>
      <c r="FSA2352" s="1452"/>
      <c r="FSB2352" s="1452"/>
      <c r="FSC2352" s="1452"/>
      <c r="FSD2352" s="1452"/>
      <c r="FSE2352" s="1452"/>
      <c r="FSF2352" s="1452"/>
      <c r="FSG2352" s="1452"/>
      <c r="FSH2352" s="1452"/>
      <c r="FSI2352" s="1452"/>
      <c r="FSJ2352" s="1452"/>
      <c r="FSK2352" s="1452"/>
      <c r="FSL2352" s="1452"/>
      <c r="FSM2352" s="1452"/>
      <c r="FSN2352" s="1452"/>
      <c r="FSO2352" s="1452"/>
      <c r="FSP2352" s="1452"/>
      <c r="FSQ2352" s="1452"/>
      <c r="FSR2352" s="1452"/>
      <c r="FSS2352" s="1452"/>
      <c r="FST2352" s="1452"/>
      <c r="FSU2352" s="1452"/>
      <c r="FSV2352" s="1452"/>
      <c r="FSW2352" s="1452"/>
      <c r="FSX2352" s="1452"/>
      <c r="FSY2352" s="1452"/>
      <c r="FSZ2352" s="1452"/>
      <c r="FTA2352" s="1452"/>
      <c r="FTB2352" s="1452"/>
      <c r="FTC2352" s="1452"/>
      <c r="FTD2352" s="1452"/>
      <c r="FTE2352" s="1452"/>
      <c r="FTF2352" s="1452"/>
      <c r="FTG2352" s="1452"/>
      <c r="FTH2352" s="1452"/>
      <c r="FTI2352" s="1452"/>
      <c r="FTJ2352" s="1452"/>
      <c r="FTK2352" s="1452"/>
      <c r="FTL2352" s="1452"/>
      <c r="FTM2352" s="1452"/>
      <c r="FTN2352" s="1452"/>
      <c r="FTO2352" s="1452"/>
      <c r="FTP2352" s="1452"/>
      <c r="FTQ2352" s="1452"/>
      <c r="FTR2352" s="1452"/>
      <c r="FTS2352" s="1452"/>
      <c r="FTT2352" s="1452"/>
      <c r="FTU2352" s="1452"/>
      <c r="FTV2352" s="1452"/>
      <c r="FTW2352" s="1452"/>
      <c r="FTX2352" s="1452"/>
      <c r="FTY2352" s="1452"/>
      <c r="FTZ2352" s="1452"/>
      <c r="FUA2352" s="1452"/>
      <c r="FUB2352" s="1452"/>
      <c r="FUC2352" s="1452"/>
      <c r="FUD2352" s="1452"/>
      <c r="FUE2352" s="1452"/>
      <c r="FUF2352" s="1452"/>
      <c r="FUG2352" s="1452"/>
      <c r="FUH2352" s="1452"/>
      <c r="FUI2352" s="1452"/>
      <c r="FUJ2352" s="1452"/>
      <c r="FUK2352" s="1452"/>
      <c r="FUL2352" s="1452"/>
      <c r="FUM2352" s="1452"/>
      <c r="FUN2352" s="1452"/>
      <c r="FUO2352" s="1452"/>
      <c r="FUP2352" s="1452"/>
      <c r="FUQ2352" s="1452"/>
      <c r="FUR2352" s="1452"/>
      <c r="FUS2352" s="1452"/>
      <c r="FUT2352" s="1452"/>
      <c r="FUU2352" s="1452"/>
      <c r="FUV2352" s="1452"/>
      <c r="FUW2352" s="1452"/>
      <c r="FUX2352" s="1452"/>
      <c r="FUY2352" s="1452"/>
      <c r="FUZ2352" s="1452"/>
      <c r="FVA2352" s="1452"/>
      <c r="FVB2352" s="1452"/>
      <c r="FVC2352" s="1452"/>
      <c r="FVD2352" s="1452"/>
      <c r="FVE2352" s="1452"/>
      <c r="FVF2352" s="1452"/>
      <c r="FVG2352" s="1452"/>
      <c r="FVH2352" s="1452"/>
      <c r="FVI2352" s="1452"/>
      <c r="FVJ2352" s="1452"/>
      <c r="FVK2352" s="1452"/>
      <c r="FVL2352" s="1452"/>
      <c r="FVM2352" s="1452"/>
      <c r="FVN2352" s="1452"/>
      <c r="FVO2352" s="1452"/>
      <c r="FVP2352" s="1452"/>
      <c r="FVQ2352" s="1452"/>
      <c r="FVR2352" s="1452"/>
      <c r="FVS2352" s="1452"/>
      <c r="FVT2352" s="1452"/>
      <c r="FVU2352" s="1452"/>
      <c r="FVV2352" s="1452"/>
      <c r="FVW2352" s="1452"/>
      <c r="FVX2352" s="1452"/>
      <c r="FVY2352" s="1452"/>
      <c r="FVZ2352" s="1452"/>
      <c r="FWA2352" s="1452"/>
      <c r="FWB2352" s="1452"/>
      <c r="FWC2352" s="1452"/>
      <c r="FWD2352" s="1452"/>
      <c r="FWE2352" s="1452"/>
      <c r="FWF2352" s="1452"/>
      <c r="FWG2352" s="1452"/>
      <c r="FWH2352" s="1452"/>
      <c r="FWI2352" s="1452"/>
      <c r="FWJ2352" s="1452"/>
      <c r="FWK2352" s="1452"/>
      <c r="FWL2352" s="1452"/>
      <c r="FWM2352" s="1452"/>
      <c r="FWN2352" s="1452"/>
      <c r="FWO2352" s="1452"/>
      <c r="FWP2352" s="1452"/>
      <c r="FWQ2352" s="1452"/>
      <c r="FWR2352" s="1452"/>
      <c r="FWS2352" s="1452"/>
      <c r="FWT2352" s="1452"/>
      <c r="FWU2352" s="1452"/>
      <c r="FWV2352" s="1452"/>
      <c r="FWW2352" s="1452"/>
      <c r="FWX2352" s="1452"/>
      <c r="FWY2352" s="1452"/>
      <c r="FWZ2352" s="1452"/>
      <c r="FXA2352" s="1452"/>
      <c r="FXB2352" s="1452"/>
      <c r="FXC2352" s="1452"/>
      <c r="FXD2352" s="1452"/>
      <c r="FXE2352" s="1452"/>
      <c r="FXF2352" s="1452"/>
      <c r="FXG2352" s="1452"/>
      <c r="FXH2352" s="1452"/>
      <c r="FXI2352" s="1452"/>
      <c r="FXJ2352" s="1452"/>
      <c r="FXK2352" s="1452"/>
      <c r="FXL2352" s="1452"/>
      <c r="FXM2352" s="1452"/>
      <c r="FXN2352" s="1452"/>
      <c r="FXO2352" s="1452"/>
      <c r="FXP2352" s="1452"/>
      <c r="FXQ2352" s="1452"/>
      <c r="FXR2352" s="1452"/>
      <c r="FXS2352" s="1452"/>
      <c r="FXT2352" s="1452"/>
      <c r="FXU2352" s="1452"/>
      <c r="FXV2352" s="1452"/>
      <c r="FXW2352" s="1452"/>
      <c r="FXX2352" s="1452"/>
      <c r="FXY2352" s="1452"/>
      <c r="FXZ2352" s="1452"/>
      <c r="FYA2352" s="1452"/>
      <c r="FYB2352" s="1452"/>
      <c r="FYC2352" s="1452"/>
      <c r="FYD2352" s="1452"/>
      <c r="FYE2352" s="1452"/>
      <c r="FYF2352" s="1452"/>
      <c r="FYG2352" s="1452"/>
      <c r="FYH2352" s="1452"/>
      <c r="FYI2352" s="1452"/>
      <c r="FYJ2352" s="1452"/>
      <c r="FYK2352" s="1452"/>
      <c r="FYL2352" s="1452"/>
      <c r="FYM2352" s="1452"/>
      <c r="FYN2352" s="1452"/>
      <c r="FYO2352" s="1452"/>
      <c r="FYP2352" s="1452"/>
      <c r="FYQ2352" s="1452"/>
      <c r="FYR2352" s="1452"/>
      <c r="FYS2352" s="1452"/>
      <c r="FYT2352" s="1452"/>
      <c r="FYU2352" s="1452"/>
      <c r="FYV2352" s="1452"/>
      <c r="FYW2352" s="1452"/>
      <c r="FYX2352" s="1452"/>
      <c r="FYY2352" s="1452"/>
      <c r="FYZ2352" s="1452"/>
      <c r="FZA2352" s="1452"/>
      <c r="FZB2352" s="1452"/>
      <c r="FZC2352" s="1452"/>
      <c r="FZD2352" s="1452"/>
      <c r="FZE2352" s="1452"/>
      <c r="FZF2352" s="1452"/>
      <c r="FZG2352" s="1452"/>
      <c r="FZH2352" s="1452"/>
      <c r="FZI2352" s="1452"/>
      <c r="FZJ2352" s="1452"/>
      <c r="FZK2352" s="1452"/>
      <c r="FZL2352" s="1452"/>
      <c r="FZM2352" s="1452"/>
      <c r="FZN2352" s="1452"/>
      <c r="FZO2352" s="1452"/>
      <c r="FZP2352" s="1452"/>
      <c r="FZQ2352" s="1452"/>
      <c r="FZR2352" s="1452"/>
      <c r="FZS2352" s="1452"/>
      <c r="FZT2352" s="1452"/>
      <c r="FZU2352" s="1452"/>
      <c r="FZV2352" s="1452"/>
      <c r="FZW2352" s="1452"/>
      <c r="FZX2352" s="1452"/>
      <c r="FZY2352" s="1452"/>
      <c r="FZZ2352" s="1452"/>
      <c r="GAA2352" s="1452"/>
      <c r="GAB2352" s="1452"/>
      <c r="GAC2352" s="1452"/>
      <c r="GAD2352" s="1452"/>
      <c r="GAE2352" s="1452"/>
      <c r="GAF2352" s="1452"/>
      <c r="GAG2352" s="1452"/>
      <c r="GAH2352" s="1452"/>
      <c r="GAI2352" s="1452"/>
      <c r="GAJ2352" s="1452"/>
      <c r="GAK2352" s="1452"/>
      <c r="GAL2352" s="1452"/>
      <c r="GAM2352" s="1452"/>
      <c r="GAN2352" s="1452"/>
      <c r="GAO2352" s="1452"/>
      <c r="GAP2352" s="1452"/>
      <c r="GAQ2352" s="1452"/>
      <c r="GAR2352" s="1452"/>
      <c r="GAS2352" s="1452"/>
      <c r="GAT2352" s="1452"/>
      <c r="GAU2352" s="1452"/>
      <c r="GAV2352" s="1452"/>
      <c r="GAW2352" s="1452"/>
      <c r="GAX2352" s="1452"/>
      <c r="GAY2352" s="1452"/>
      <c r="GAZ2352" s="1452"/>
      <c r="GBA2352" s="1452"/>
      <c r="GBB2352" s="1452"/>
      <c r="GBC2352" s="1452"/>
      <c r="GBD2352" s="1452"/>
      <c r="GBE2352" s="1452"/>
      <c r="GBF2352" s="1452"/>
      <c r="GBG2352" s="1452"/>
      <c r="GBH2352" s="1452"/>
      <c r="GBI2352" s="1452"/>
      <c r="GBJ2352" s="1452"/>
      <c r="GBK2352" s="1452"/>
      <c r="GBL2352" s="1452"/>
      <c r="GBM2352" s="1452"/>
      <c r="GBN2352" s="1452"/>
      <c r="GBO2352" s="1452"/>
      <c r="GBP2352" s="1452"/>
      <c r="GBQ2352" s="1452"/>
      <c r="GBR2352" s="1452"/>
      <c r="GBS2352" s="1452"/>
      <c r="GBT2352" s="1452"/>
      <c r="GBU2352" s="1452"/>
      <c r="GBV2352" s="1452"/>
      <c r="GBW2352" s="1452"/>
      <c r="GBX2352" s="1452"/>
      <c r="GBY2352" s="1452"/>
      <c r="GBZ2352" s="1452"/>
      <c r="GCA2352" s="1452"/>
      <c r="GCB2352" s="1452"/>
      <c r="GCC2352" s="1452"/>
      <c r="GCD2352" s="1452"/>
      <c r="GCE2352" s="1452"/>
      <c r="GCF2352" s="1452"/>
      <c r="GCG2352" s="1452"/>
      <c r="GCH2352" s="1452"/>
      <c r="GCI2352" s="1452"/>
      <c r="GCJ2352" s="1452"/>
      <c r="GCK2352" s="1452"/>
      <c r="GCL2352" s="1452"/>
      <c r="GCM2352" s="1452"/>
      <c r="GCN2352" s="1452"/>
      <c r="GCO2352" s="1452"/>
      <c r="GCP2352" s="1452"/>
      <c r="GCQ2352" s="1452"/>
      <c r="GCR2352" s="1452"/>
      <c r="GCS2352" s="1452"/>
      <c r="GCT2352" s="1452"/>
      <c r="GCU2352" s="1452"/>
      <c r="GCV2352" s="1452"/>
      <c r="GCW2352" s="1452"/>
      <c r="GCX2352" s="1452"/>
      <c r="GCY2352" s="1452"/>
      <c r="GCZ2352" s="1452"/>
      <c r="GDA2352" s="1452"/>
      <c r="GDB2352" s="1452"/>
      <c r="GDC2352" s="1452"/>
      <c r="GDD2352" s="1452"/>
      <c r="GDE2352" s="1452"/>
      <c r="GDF2352" s="1452"/>
      <c r="GDG2352" s="1452"/>
      <c r="GDH2352" s="1452"/>
      <c r="GDI2352" s="1452"/>
      <c r="GDJ2352" s="1452"/>
      <c r="GDK2352" s="1452"/>
      <c r="GDL2352" s="1452"/>
      <c r="GDM2352" s="1452"/>
      <c r="GDN2352" s="1452"/>
      <c r="GDO2352" s="1452"/>
      <c r="GDP2352" s="1452"/>
      <c r="GDQ2352" s="1452"/>
      <c r="GDR2352" s="1452"/>
      <c r="GDS2352" s="1452"/>
      <c r="GDT2352" s="1452"/>
      <c r="GDU2352" s="1452"/>
      <c r="GDV2352" s="1452"/>
      <c r="GDW2352" s="1452"/>
      <c r="GDX2352" s="1452"/>
      <c r="GDY2352" s="1452"/>
      <c r="GDZ2352" s="1452"/>
      <c r="GEA2352" s="1452"/>
      <c r="GEB2352" s="1452"/>
      <c r="GEC2352" s="1452"/>
      <c r="GED2352" s="1452"/>
      <c r="GEE2352" s="1452"/>
      <c r="GEF2352" s="1452"/>
      <c r="GEG2352" s="1452"/>
      <c r="GEH2352" s="1452"/>
      <c r="GEI2352" s="1452"/>
      <c r="GEJ2352" s="1452"/>
      <c r="GEK2352" s="1452"/>
      <c r="GEL2352" s="1452"/>
      <c r="GEM2352" s="1452"/>
      <c r="GEN2352" s="1452"/>
      <c r="GEO2352" s="1452"/>
      <c r="GEP2352" s="1452"/>
      <c r="GEQ2352" s="1452"/>
      <c r="GER2352" s="1452"/>
      <c r="GES2352" s="1452"/>
      <c r="GET2352" s="1452"/>
      <c r="GEU2352" s="1452"/>
      <c r="GEV2352" s="1452"/>
      <c r="GEW2352" s="1452"/>
      <c r="GEX2352" s="1452"/>
      <c r="GEY2352" s="1452"/>
      <c r="GEZ2352" s="1452"/>
      <c r="GFA2352" s="1452"/>
      <c r="GFB2352" s="1452"/>
      <c r="GFC2352" s="1452"/>
      <c r="GFD2352" s="1452"/>
      <c r="GFE2352" s="1452"/>
      <c r="GFF2352" s="1452"/>
      <c r="GFG2352" s="1452"/>
      <c r="GFH2352" s="1452"/>
      <c r="GFI2352" s="1452"/>
      <c r="GFJ2352" s="1452"/>
      <c r="GFK2352" s="1452"/>
      <c r="GFL2352" s="1452"/>
      <c r="GFM2352" s="1452"/>
      <c r="GFN2352" s="1452"/>
      <c r="GFO2352" s="1452"/>
      <c r="GFP2352" s="1452"/>
      <c r="GFQ2352" s="1452"/>
      <c r="GFR2352" s="1452"/>
      <c r="GFS2352" s="1452"/>
      <c r="GFT2352" s="1452"/>
      <c r="GFU2352" s="1452"/>
      <c r="GFV2352" s="1452"/>
      <c r="GFW2352" s="1452"/>
      <c r="GFX2352" s="1452"/>
      <c r="GFY2352" s="1452"/>
      <c r="GFZ2352" s="1452"/>
      <c r="GGA2352" s="1452"/>
      <c r="GGB2352" s="1452"/>
      <c r="GGC2352" s="1452"/>
      <c r="GGD2352" s="1452"/>
      <c r="GGE2352" s="1452"/>
      <c r="GGF2352" s="1452"/>
      <c r="GGG2352" s="1452"/>
      <c r="GGH2352" s="1452"/>
      <c r="GGI2352" s="1452"/>
      <c r="GGJ2352" s="1452"/>
      <c r="GGK2352" s="1452"/>
      <c r="GGL2352" s="1452"/>
      <c r="GGM2352" s="1452"/>
      <c r="GGN2352" s="1452"/>
      <c r="GGO2352" s="1452"/>
      <c r="GGP2352" s="1452"/>
      <c r="GGQ2352" s="1452"/>
      <c r="GGR2352" s="1452"/>
      <c r="GGS2352" s="1452"/>
      <c r="GGT2352" s="1452"/>
      <c r="GGU2352" s="1452"/>
      <c r="GGV2352" s="1452"/>
      <c r="GGW2352" s="1452"/>
      <c r="GGX2352" s="1452"/>
      <c r="GGY2352" s="1452"/>
      <c r="GGZ2352" s="1452"/>
      <c r="GHA2352" s="1452"/>
      <c r="GHB2352" s="1452"/>
      <c r="GHC2352" s="1452"/>
      <c r="GHD2352" s="1452"/>
      <c r="GHE2352" s="1452"/>
      <c r="GHF2352" s="1452"/>
      <c r="GHG2352" s="1452"/>
      <c r="GHH2352" s="1452"/>
      <c r="GHI2352" s="1452"/>
      <c r="GHJ2352" s="1452"/>
      <c r="GHK2352" s="1452"/>
      <c r="GHL2352" s="1452"/>
      <c r="GHM2352" s="1452"/>
      <c r="GHN2352" s="1452"/>
      <c r="GHO2352" s="1452"/>
      <c r="GHP2352" s="1452"/>
      <c r="GHQ2352" s="1452"/>
      <c r="GHR2352" s="1452"/>
      <c r="GHS2352" s="1452"/>
      <c r="GHT2352" s="1452"/>
      <c r="GHU2352" s="1452"/>
      <c r="GHV2352" s="1452"/>
      <c r="GHW2352" s="1452"/>
      <c r="GHX2352" s="1452"/>
      <c r="GHY2352" s="1452"/>
      <c r="GHZ2352" s="1452"/>
      <c r="GIA2352" s="1452"/>
      <c r="GIB2352" s="1452"/>
      <c r="GIC2352" s="1452"/>
      <c r="GID2352" s="1452"/>
      <c r="GIE2352" s="1452"/>
      <c r="GIF2352" s="1452"/>
      <c r="GIG2352" s="1452"/>
      <c r="GIH2352" s="1452"/>
      <c r="GII2352" s="1452"/>
      <c r="GIJ2352" s="1452"/>
      <c r="GIK2352" s="1452"/>
      <c r="GIL2352" s="1452"/>
      <c r="GIM2352" s="1452"/>
      <c r="GIN2352" s="1452"/>
      <c r="GIO2352" s="1452"/>
      <c r="GIP2352" s="1452"/>
      <c r="GIQ2352" s="1452"/>
      <c r="GIR2352" s="1452"/>
      <c r="GIS2352" s="1452"/>
      <c r="GIT2352" s="1452"/>
      <c r="GIU2352" s="1452"/>
      <c r="GIV2352" s="1452"/>
      <c r="GIW2352" s="1452"/>
      <c r="GIX2352" s="1452"/>
      <c r="GIY2352" s="1452"/>
      <c r="GIZ2352" s="1452"/>
      <c r="GJA2352" s="1452"/>
      <c r="GJB2352" s="1452"/>
      <c r="GJC2352" s="1452"/>
      <c r="GJD2352" s="1452"/>
      <c r="GJE2352" s="1452"/>
      <c r="GJF2352" s="1452"/>
      <c r="GJG2352" s="1452"/>
      <c r="GJH2352" s="1452"/>
      <c r="GJI2352" s="1452"/>
      <c r="GJJ2352" s="1452"/>
      <c r="GJK2352" s="1452"/>
      <c r="GJL2352" s="1452"/>
      <c r="GJM2352" s="1452"/>
      <c r="GJN2352" s="1452"/>
      <c r="GJO2352" s="1452"/>
      <c r="GJP2352" s="1452"/>
      <c r="GJQ2352" s="1452"/>
      <c r="GJR2352" s="1452"/>
      <c r="GJS2352" s="1452"/>
      <c r="GJT2352" s="1452"/>
      <c r="GJU2352" s="1452"/>
      <c r="GJV2352" s="1452"/>
      <c r="GJW2352" s="1452"/>
      <c r="GJX2352" s="1452"/>
      <c r="GJY2352" s="1452"/>
      <c r="GJZ2352" s="1452"/>
      <c r="GKA2352" s="1452"/>
      <c r="GKB2352" s="1452"/>
      <c r="GKC2352" s="1452"/>
      <c r="GKD2352" s="1452"/>
      <c r="GKE2352" s="1452"/>
      <c r="GKF2352" s="1452"/>
      <c r="GKG2352" s="1452"/>
      <c r="GKH2352" s="1452"/>
      <c r="GKI2352" s="1452"/>
      <c r="GKJ2352" s="1452"/>
      <c r="GKK2352" s="1452"/>
      <c r="GKL2352" s="1452"/>
      <c r="GKM2352" s="1452"/>
      <c r="GKN2352" s="1452"/>
      <c r="GKO2352" s="1452"/>
      <c r="GKP2352" s="1452"/>
      <c r="GKQ2352" s="1452"/>
      <c r="GKR2352" s="1452"/>
      <c r="GKS2352" s="1452"/>
      <c r="GKT2352" s="1452"/>
      <c r="GKU2352" s="1452"/>
      <c r="GKV2352" s="1452"/>
      <c r="GKW2352" s="1452"/>
      <c r="GKX2352" s="1452"/>
      <c r="GKY2352" s="1452"/>
      <c r="GKZ2352" s="1452"/>
      <c r="GLA2352" s="1452"/>
      <c r="GLB2352" s="1452"/>
      <c r="GLC2352" s="1452"/>
      <c r="GLD2352" s="1452"/>
      <c r="GLE2352" s="1452"/>
      <c r="GLF2352" s="1452"/>
      <c r="GLG2352" s="1452"/>
      <c r="GLH2352" s="1452"/>
      <c r="GLI2352" s="1452"/>
      <c r="GLJ2352" s="1452"/>
      <c r="GLK2352" s="1452"/>
      <c r="GLL2352" s="1452"/>
      <c r="GLM2352" s="1452"/>
      <c r="GLN2352" s="1452"/>
      <c r="GLO2352" s="1452"/>
      <c r="GLP2352" s="1452"/>
      <c r="GLQ2352" s="1452"/>
      <c r="GLR2352" s="1452"/>
      <c r="GLS2352" s="1452"/>
      <c r="GLT2352" s="1452"/>
      <c r="GLU2352" s="1452"/>
      <c r="GLV2352" s="1452"/>
      <c r="GLW2352" s="1452"/>
      <c r="GLX2352" s="1452"/>
      <c r="GLY2352" s="1452"/>
      <c r="GLZ2352" s="1452"/>
      <c r="GMA2352" s="1452"/>
      <c r="GMB2352" s="1452"/>
      <c r="GMC2352" s="1452"/>
      <c r="GMD2352" s="1452"/>
      <c r="GME2352" s="1452"/>
      <c r="GMF2352" s="1452"/>
      <c r="GMG2352" s="1452"/>
      <c r="GMH2352" s="1452"/>
      <c r="GMI2352" s="1452"/>
      <c r="GMJ2352" s="1452"/>
      <c r="GMK2352" s="1452"/>
      <c r="GML2352" s="1452"/>
      <c r="GMM2352" s="1452"/>
      <c r="GMN2352" s="1452"/>
      <c r="GMO2352" s="1452"/>
      <c r="GMP2352" s="1452"/>
      <c r="GMQ2352" s="1452"/>
      <c r="GMR2352" s="1452"/>
      <c r="GMS2352" s="1452"/>
      <c r="GMT2352" s="1452"/>
      <c r="GMU2352" s="1452"/>
      <c r="GMV2352" s="1452"/>
      <c r="GMW2352" s="1452"/>
      <c r="GMX2352" s="1452"/>
      <c r="GMY2352" s="1452"/>
      <c r="GMZ2352" s="1452"/>
      <c r="GNA2352" s="1452"/>
      <c r="GNB2352" s="1452"/>
      <c r="GNC2352" s="1452"/>
      <c r="GND2352" s="1452"/>
      <c r="GNE2352" s="1452"/>
      <c r="GNF2352" s="1452"/>
      <c r="GNG2352" s="1452"/>
      <c r="GNH2352" s="1452"/>
      <c r="GNI2352" s="1452"/>
      <c r="GNJ2352" s="1452"/>
      <c r="GNK2352" s="1452"/>
      <c r="GNL2352" s="1452"/>
      <c r="GNM2352" s="1452"/>
      <c r="GNN2352" s="1452"/>
      <c r="GNO2352" s="1452"/>
      <c r="GNP2352" s="1452"/>
      <c r="GNQ2352" s="1452"/>
      <c r="GNR2352" s="1452"/>
      <c r="GNS2352" s="1452"/>
      <c r="GNT2352" s="1452"/>
      <c r="GNU2352" s="1452"/>
      <c r="GNV2352" s="1452"/>
      <c r="GNW2352" s="1452"/>
      <c r="GNX2352" s="1452"/>
      <c r="GNY2352" s="1452"/>
      <c r="GNZ2352" s="1452"/>
      <c r="GOA2352" s="1452"/>
      <c r="GOB2352" s="1452"/>
      <c r="GOC2352" s="1452"/>
      <c r="GOD2352" s="1452"/>
      <c r="GOE2352" s="1452"/>
      <c r="GOF2352" s="1452"/>
      <c r="GOG2352" s="1452"/>
      <c r="GOH2352" s="1452"/>
      <c r="GOI2352" s="1452"/>
      <c r="GOJ2352" s="1452"/>
      <c r="GOK2352" s="1452"/>
      <c r="GOL2352" s="1452"/>
      <c r="GOM2352" s="1452"/>
      <c r="GON2352" s="1452"/>
      <c r="GOO2352" s="1452"/>
      <c r="GOP2352" s="1452"/>
      <c r="GOQ2352" s="1452"/>
      <c r="GOR2352" s="1452"/>
      <c r="GOS2352" s="1452"/>
      <c r="GOT2352" s="1452"/>
      <c r="GOU2352" s="1452"/>
      <c r="GOV2352" s="1452"/>
      <c r="GOW2352" s="1452"/>
      <c r="GOX2352" s="1452"/>
      <c r="GOY2352" s="1452"/>
      <c r="GOZ2352" s="1452"/>
      <c r="GPA2352" s="1452"/>
      <c r="GPB2352" s="1452"/>
      <c r="GPC2352" s="1452"/>
      <c r="GPD2352" s="1452"/>
      <c r="GPE2352" s="1452"/>
      <c r="GPF2352" s="1452"/>
      <c r="GPG2352" s="1452"/>
      <c r="GPH2352" s="1452"/>
      <c r="GPI2352" s="1452"/>
      <c r="GPJ2352" s="1452"/>
      <c r="GPK2352" s="1452"/>
      <c r="GPL2352" s="1452"/>
      <c r="GPM2352" s="1452"/>
      <c r="GPN2352" s="1452"/>
      <c r="GPO2352" s="1452"/>
      <c r="GPP2352" s="1452"/>
      <c r="GPQ2352" s="1452"/>
      <c r="GPR2352" s="1452"/>
      <c r="GPS2352" s="1452"/>
      <c r="GPT2352" s="1452"/>
      <c r="GPU2352" s="1452"/>
      <c r="GPV2352" s="1452"/>
      <c r="GPW2352" s="1452"/>
      <c r="GPX2352" s="1452"/>
      <c r="GPY2352" s="1452"/>
      <c r="GPZ2352" s="1452"/>
      <c r="GQA2352" s="1452"/>
      <c r="GQB2352" s="1452"/>
      <c r="GQC2352" s="1452"/>
      <c r="GQD2352" s="1452"/>
      <c r="GQE2352" s="1452"/>
      <c r="GQF2352" s="1452"/>
      <c r="GQG2352" s="1452"/>
      <c r="GQH2352" s="1452"/>
      <c r="GQI2352" s="1452"/>
      <c r="GQJ2352" s="1452"/>
      <c r="GQK2352" s="1452"/>
      <c r="GQL2352" s="1452"/>
      <c r="GQM2352" s="1452"/>
      <c r="GQN2352" s="1452"/>
      <c r="GQO2352" s="1452"/>
      <c r="GQP2352" s="1452"/>
      <c r="GQQ2352" s="1452"/>
      <c r="GQR2352" s="1452"/>
      <c r="GQS2352" s="1452"/>
      <c r="GQT2352" s="1452"/>
      <c r="GQU2352" s="1452"/>
      <c r="GQV2352" s="1452"/>
      <c r="GQW2352" s="1452"/>
      <c r="GQX2352" s="1452"/>
      <c r="GQY2352" s="1452"/>
      <c r="GQZ2352" s="1452"/>
      <c r="GRA2352" s="1452"/>
      <c r="GRB2352" s="1452"/>
      <c r="GRC2352" s="1452"/>
      <c r="GRD2352" s="1452"/>
      <c r="GRE2352" s="1452"/>
      <c r="GRF2352" s="1452"/>
      <c r="GRG2352" s="1452"/>
      <c r="GRH2352" s="1452"/>
      <c r="GRI2352" s="1452"/>
      <c r="GRJ2352" s="1452"/>
      <c r="GRK2352" s="1452"/>
      <c r="GRL2352" s="1452"/>
      <c r="GRM2352" s="1452"/>
      <c r="GRN2352" s="1452"/>
      <c r="GRO2352" s="1452"/>
      <c r="GRP2352" s="1452"/>
      <c r="GRQ2352" s="1452"/>
      <c r="GRR2352" s="1452"/>
      <c r="GRS2352" s="1452"/>
      <c r="GRT2352" s="1452"/>
      <c r="GRU2352" s="1452"/>
      <c r="GRV2352" s="1452"/>
      <c r="GRW2352" s="1452"/>
      <c r="GRX2352" s="1452"/>
      <c r="GRY2352" s="1452"/>
      <c r="GRZ2352" s="1452"/>
      <c r="GSA2352" s="1452"/>
      <c r="GSB2352" s="1452"/>
      <c r="GSC2352" s="1452"/>
      <c r="GSD2352" s="1452"/>
      <c r="GSE2352" s="1452"/>
      <c r="GSF2352" s="1452"/>
      <c r="GSG2352" s="1452"/>
      <c r="GSH2352" s="1452"/>
      <c r="GSI2352" s="1452"/>
      <c r="GSJ2352" s="1452"/>
      <c r="GSK2352" s="1452"/>
      <c r="GSL2352" s="1452"/>
      <c r="GSM2352" s="1452"/>
      <c r="GSN2352" s="1452"/>
      <c r="GSO2352" s="1452"/>
      <c r="GSP2352" s="1452"/>
      <c r="GSQ2352" s="1452"/>
      <c r="GSR2352" s="1452"/>
      <c r="GSS2352" s="1452"/>
      <c r="GST2352" s="1452"/>
      <c r="GSU2352" s="1452"/>
      <c r="GSV2352" s="1452"/>
      <c r="GSW2352" s="1452"/>
      <c r="GSX2352" s="1452"/>
      <c r="GSY2352" s="1452"/>
      <c r="GSZ2352" s="1452"/>
      <c r="GTA2352" s="1452"/>
      <c r="GTB2352" s="1452"/>
      <c r="GTC2352" s="1452"/>
      <c r="GTD2352" s="1452"/>
      <c r="GTE2352" s="1452"/>
      <c r="GTF2352" s="1452"/>
      <c r="GTG2352" s="1452"/>
      <c r="GTH2352" s="1452"/>
      <c r="GTI2352" s="1452"/>
      <c r="GTJ2352" s="1452"/>
      <c r="GTK2352" s="1452"/>
      <c r="GTL2352" s="1452"/>
      <c r="GTM2352" s="1452"/>
      <c r="GTN2352" s="1452"/>
      <c r="GTO2352" s="1452"/>
      <c r="GTP2352" s="1452"/>
      <c r="GTQ2352" s="1452"/>
      <c r="GTR2352" s="1452"/>
      <c r="GTS2352" s="1452"/>
      <c r="GTT2352" s="1452"/>
      <c r="GTU2352" s="1452"/>
      <c r="GTV2352" s="1452"/>
      <c r="GTW2352" s="1452"/>
      <c r="GTX2352" s="1452"/>
      <c r="GTY2352" s="1452"/>
      <c r="GTZ2352" s="1452"/>
      <c r="GUA2352" s="1452"/>
      <c r="GUB2352" s="1452"/>
      <c r="GUC2352" s="1452"/>
      <c r="GUD2352" s="1452"/>
      <c r="GUE2352" s="1452"/>
      <c r="GUF2352" s="1452"/>
      <c r="GUG2352" s="1452"/>
      <c r="GUH2352" s="1452"/>
      <c r="GUI2352" s="1452"/>
      <c r="GUJ2352" s="1452"/>
      <c r="GUK2352" s="1452"/>
      <c r="GUL2352" s="1452"/>
      <c r="GUM2352" s="1452"/>
      <c r="GUN2352" s="1452"/>
      <c r="GUO2352" s="1452"/>
      <c r="GUP2352" s="1452"/>
      <c r="GUQ2352" s="1452"/>
      <c r="GUR2352" s="1452"/>
      <c r="GUS2352" s="1452"/>
      <c r="GUT2352" s="1452"/>
      <c r="GUU2352" s="1452"/>
      <c r="GUV2352" s="1452"/>
      <c r="GUW2352" s="1452"/>
      <c r="GUX2352" s="1452"/>
      <c r="GUY2352" s="1452"/>
      <c r="GUZ2352" s="1452"/>
      <c r="GVA2352" s="1452"/>
      <c r="GVB2352" s="1452"/>
      <c r="GVC2352" s="1452"/>
      <c r="GVD2352" s="1452"/>
      <c r="GVE2352" s="1452"/>
      <c r="GVF2352" s="1452"/>
      <c r="GVG2352" s="1452"/>
      <c r="GVH2352" s="1452"/>
      <c r="GVI2352" s="1452"/>
      <c r="GVJ2352" s="1452"/>
      <c r="GVK2352" s="1452"/>
      <c r="GVL2352" s="1452"/>
      <c r="GVM2352" s="1452"/>
      <c r="GVN2352" s="1452"/>
      <c r="GVO2352" s="1452"/>
      <c r="GVP2352" s="1452"/>
      <c r="GVQ2352" s="1452"/>
      <c r="GVR2352" s="1452"/>
      <c r="GVS2352" s="1452"/>
      <c r="GVT2352" s="1452"/>
      <c r="GVU2352" s="1452"/>
      <c r="GVV2352" s="1452"/>
      <c r="GVW2352" s="1452"/>
      <c r="GVX2352" s="1452"/>
      <c r="GVY2352" s="1452"/>
      <c r="GVZ2352" s="1452"/>
      <c r="GWA2352" s="1452"/>
      <c r="GWB2352" s="1452"/>
      <c r="GWC2352" s="1452"/>
      <c r="GWD2352" s="1452"/>
      <c r="GWE2352" s="1452"/>
      <c r="GWF2352" s="1452"/>
      <c r="GWG2352" s="1452"/>
      <c r="GWH2352" s="1452"/>
      <c r="GWI2352" s="1452"/>
      <c r="GWJ2352" s="1452"/>
      <c r="GWK2352" s="1452"/>
      <c r="GWL2352" s="1452"/>
      <c r="GWM2352" s="1452"/>
      <c r="GWN2352" s="1452"/>
      <c r="GWO2352" s="1452"/>
      <c r="GWP2352" s="1452"/>
      <c r="GWQ2352" s="1452"/>
      <c r="GWR2352" s="1452"/>
      <c r="GWS2352" s="1452"/>
      <c r="GWT2352" s="1452"/>
      <c r="GWU2352" s="1452"/>
      <c r="GWV2352" s="1452"/>
      <c r="GWW2352" s="1452"/>
      <c r="GWX2352" s="1452"/>
      <c r="GWY2352" s="1452"/>
      <c r="GWZ2352" s="1452"/>
      <c r="GXA2352" s="1452"/>
      <c r="GXB2352" s="1452"/>
      <c r="GXC2352" s="1452"/>
      <c r="GXD2352" s="1452"/>
      <c r="GXE2352" s="1452"/>
      <c r="GXF2352" s="1452"/>
      <c r="GXG2352" s="1452"/>
      <c r="GXH2352" s="1452"/>
      <c r="GXI2352" s="1452"/>
      <c r="GXJ2352" s="1452"/>
      <c r="GXK2352" s="1452"/>
      <c r="GXL2352" s="1452"/>
      <c r="GXM2352" s="1452"/>
      <c r="GXN2352" s="1452"/>
      <c r="GXO2352" s="1452"/>
      <c r="GXP2352" s="1452"/>
      <c r="GXQ2352" s="1452"/>
      <c r="GXR2352" s="1452"/>
      <c r="GXS2352" s="1452"/>
      <c r="GXT2352" s="1452"/>
      <c r="GXU2352" s="1452"/>
      <c r="GXV2352" s="1452"/>
      <c r="GXW2352" s="1452"/>
      <c r="GXX2352" s="1452"/>
      <c r="GXY2352" s="1452"/>
      <c r="GXZ2352" s="1452"/>
      <c r="GYA2352" s="1452"/>
      <c r="GYB2352" s="1452"/>
      <c r="GYC2352" s="1452"/>
      <c r="GYD2352" s="1452"/>
      <c r="GYE2352" s="1452"/>
      <c r="GYF2352" s="1452"/>
      <c r="GYG2352" s="1452"/>
      <c r="GYH2352" s="1452"/>
      <c r="GYI2352" s="1452"/>
      <c r="GYJ2352" s="1452"/>
      <c r="GYK2352" s="1452"/>
      <c r="GYL2352" s="1452"/>
      <c r="GYM2352" s="1452"/>
      <c r="GYN2352" s="1452"/>
      <c r="GYO2352" s="1452"/>
      <c r="GYP2352" s="1452"/>
      <c r="GYQ2352" s="1452"/>
      <c r="GYR2352" s="1452"/>
      <c r="GYS2352" s="1452"/>
      <c r="GYT2352" s="1452"/>
      <c r="GYU2352" s="1452"/>
      <c r="GYV2352" s="1452"/>
      <c r="GYW2352" s="1452"/>
      <c r="GYX2352" s="1452"/>
      <c r="GYY2352" s="1452"/>
      <c r="GYZ2352" s="1452"/>
      <c r="GZA2352" s="1452"/>
      <c r="GZB2352" s="1452"/>
      <c r="GZC2352" s="1452"/>
      <c r="GZD2352" s="1452"/>
      <c r="GZE2352" s="1452"/>
      <c r="GZF2352" s="1452"/>
      <c r="GZG2352" s="1452"/>
      <c r="GZH2352" s="1452"/>
      <c r="GZI2352" s="1452"/>
      <c r="GZJ2352" s="1452"/>
      <c r="GZK2352" s="1452"/>
      <c r="GZL2352" s="1452"/>
      <c r="GZM2352" s="1452"/>
      <c r="GZN2352" s="1452"/>
      <c r="GZO2352" s="1452"/>
      <c r="GZP2352" s="1452"/>
      <c r="GZQ2352" s="1452"/>
      <c r="GZR2352" s="1452"/>
      <c r="GZS2352" s="1452"/>
      <c r="GZT2352" s="1452"/>
      <c r="GZU2352" s="1452"/>
      <c r="GZV2352" s="1452"/>
      <c r="GZW2352" s="1452"/>
      <c r="GZX2352" s="1452"/>
      <c r="GZY2352" s="1452"/>
      <c r="GZZ2352" s="1452"/>
      <c r="HAA2352" s="1452"/>
      <c r="HAB2352" s="1452"/>
      <c r="HAC2352" s="1452"/>
      <c r="HAD2352" s="1452"/>
      <c r="HAE2352" s="1452"/>
      <c r="HAF2352" s="1452"/>
      <c r="HAG2352" s="1452"/>
      <c r="HAH2352" s="1452"/>
      <c r="HAI2352" s="1452"/>
      <c r="HAJ2352" s="1452"/>
      <c r="HAK2352" s="1452"/>
      <c r="HAL2352" s="1452"/>
      <c r="HAM2352" s="1452"/>
      <c r="HAN2352" s="1452"/>
      <c r="HAO2352" s="1452"/>
      <c r="HAP2352" s="1452"/>
      <c r="HAQ2352" s="1452"/>
      <c r="HAR2352" s="1452"/>
      <c r="HAS2352" s="1452"/>
      <c r="HAT2352" s="1452"/>
      <c r="HAU2352" s="1452"/>
      <c r="HAV2352" s="1452"/>
      <c r="HAW2352" s="1452"/>
      <c r="HAX2352" s="1452"/>
      <c r="HAY2352" s="1452"/>
      <c r="HAZ2352" s="1452"/>
      <c r="HBA2352" s="1452"/>
      <c r="HBB2352" s="1452"/>
      <c r="HBC2352" s="1452"/>
      <c r="HBD2352" s="1452"/>
      <c r="HBE2352" s="1452"/>
      <c r="HBF2352" s="1452"/>
      <c r="HBG2352" s="1452"/>
      <c r="HBH2352" s="1452"/>
      <c r="HBI2352" s="1452"/>
      <c r="HBJ2352" s="1452"/>
      <c r="HBK2352" s="1452"/>
      <c r="HBL2352" s="1452"/>
      <c r="HBM2352" s="1452"/>
      <c r="HBN2352" s="1452"/>
      <c r="HBO2352" s="1452"/>
      <c r="HBP2352" s="1452"/>
      <c r="HBQ2352" s="1452"/>
      <c r="HBR2352" s="1452"/>
      <c r="HBS2352" s="1452"/>
      <c r="HBT2352" s="1452"/>
      <c r="HBU2352" s="1452"/>
      <c r="HBV2352" s="1452"/>
      <c r="HBW2352" s="1452"/>
      <c r="HBX2352" s="1452"/>
      <c r="HBY2352" s="1452"/>
      <c r="HBZ2352" s="1452"/>
      <c r="HCA2352" s="1452"/>
      <c r="HCB2352" s="1452"/>
      <c r="HCC2352" s="1452"/>
      <c r="HCD2352" s="1452"/>
      <c r="HCE2352" s="1452"/>
      <c r="HCF2352" s="1452"/>
      <c r="HCG2352" s="1452"/>
      <c r="HCH2352" s="1452"/>
      <c r="HCI2352" s="1452"/>
      <c r="HCJ2352" s="1452"/>
      <c r="HCK2352" s="1452"/>
      <c r="HCL2352" s="1452"/>
      <c r="HCM2352" s="1452"/>
      <c r="HCN2352" s="1452"/>
      <c r="HCO2352" s="1452"/>
      <c r="HCP2352" s="1452"/>
      <c r="HCQ2352" s="1452"/>
      <c r="HCR2352" s="1452"/>
      <c r="HCS2352" s="1452"/>
      <c r="HCT2352" s="1452"/>
      <c r="HCU2352" s="1452"/>
      <c r="HCV2352" s="1452"/>
      <c r="HCW2352" s="1452"/>
      <c r="HCX2352" s="1452"/>
      <c r="HCY2352" s="1452"/>
      <c r="HCZ2352" s="1452"/>
      <c r="HDA2352" s="1452"/>
      <c r="HDB2352" s="1452"/>
      <c r="HDC2352" s="1452"/>
      <c r="HDD2352" s="1452"/>
      <c r="HDE2352" s="1452"/>
      <c r="HDF2352" s="1452"/>
      <c r="HDG2352" s="1452"/>
      <c r="HDH2352" s="1452"/>
      <c r="HDI2352" s="1452"/>
      <c r="HDJ2352" s="1452"/>
      <c r="HDK2352" s="1452"/>
      <c r="HDL2352" s="1452"/>
      <c r="HDM2352" s="1452"/>
      <c r="HDN2352" s="1452"/>
      <c r="HDO2352" s="1452"/>
      <c r="HDP2352" s="1452"/>
      <c r="HDQ2352" s="1452"/>
      <c r="HDR2352" s="1452"/>
      <c r="HDS2352" s="1452"/>
      <c r="HDT2352" s="1452"/>
      <c r="HDU2352" s="1452"/>
      <c r="HDV2352" s="1452"/>
      <c r="HDW2352" s="1452"/>
      <c r="HDX2352" s="1452"/>
      <c r="HDY2352" s="1452"/>
      <c r="HDZ2352" s="1452"/>
      <c r="HEA2352" s="1452"/>
      <c r="HEB2352" s="1452"/>
      <c r="HEC2352" s="1452"/>
      <c r="HED2352" s="1452"/>
      <c r="HEE2352" s="1452"/>
      <c r="HEF2352" s="1452"/>
      <c r="HEG2352" s="1452"/>
      <c r="HEH2352" s="1452"/>
      <c r="HEI2352" s="1452"/>
      <c r="HEJ2352" s="1452"/>
      <c r="HEK2352" s="1452"/>
      <c r="HEL2352" s="1452"/>
      <c r="HEM2352" s="1452"/>
      <c r="HEN2352" s="1452"/>
      <c r="HEO2352" s="1452"/>
      <c r="HEP2352" s="1452"/>
      <c r="HEQ2352" s="1452"/>
      <c r="HER2352" s="1452"/>
      <c r="HES2352" s="1452"/>
      <c r="HET2352" s="1452"/>
      <c r="HEU2352" s="1452"/>
      <c r="HEV2352" s="1452"/>
      <c r="HEW2352" s="1452"/>
      <c r="HEX2352" s="1452"/>
      <c r="HEY2352" s="1452"/>
      <c r="HEZ2352" s="1452"/>
      <c r="HFA2352" s="1452"/>
      <c r="HFB2352" s="1452"/>
      <c r="HFC2352" s="1452"/>
      <c r="HFD2352" s="1452"/>
      <c r="HFE2352" s="1452"/>
      <c r="HFF2352" s="1452"/>
      <c r="HFG2352" s="1452"/>
      <c r="HFH2352" s="1452"/>
      <c r="HFI2352" s="1452"/>
      <c r="HFJ2352" s="1452"/>
      <c r="HFK2352" s="1452"/>
      <c r="HFL2352" s="1452"/>
      <c r="HFM2352" s="1452"/>
      <c r="HFN2352" s="1452"/>
      <c r="HFO2352" s="1452"/>
      <c r="HFP2352" s="1452"/>
      <c r="HFQ2352" s="1452"/>
      <c r="HFR2352" s="1452"/>
      <c r="HFS2352" s="1452"/>
      <c r="HFT2352" s="1452"/>
      <c r="HFU2352" s="1452"/>
      <c r="HFV2352" s="1452"/>
      <c r="HFW2352" s="1452"/>
      <c r="HFX2352" s="1452"/>
      <c r="HFY2352" s="1452"/>
      <c r="HFZ2352" s="1452"/>
      <c r="HGA2352" s="1452"/>
      <c r="HGB2352" s="1452"/>
      <c r="HGC2352" s="1452"/>
      <c r="HGD2352" s="1452"/>
      <c r="HGE2352" s="1452"/>
      <c r="HGF2352" s="1452"/>
      <c r="HGG2352" s="1452"/>
      <c r="HGH2352" s="1452"/>
      <c r="HGI2352" s="1452"/>
      <c r="HGJ2352" s="1452"/>
      <c r="HGK2352" s="1452"/>
      <c r="HGL2352" s="1452"/>
      <c r="HGM2352" s="1452"/>
      <c r="HGN2352" s="1452"/>
      <c r="HGO2352" s="1452"/>
      <c r="HGP2352" s="1452"/>
      <c r="HGQ2352" s="1452"/>
      <c r="HGR2352" s="1452"/>
      <c r="HGS2352" s="1452"/>
      <c r="HGT2352" s="1452"/>
      <c r="HGU2352" s="1452"/>
      <c r="HGV2352" s="1452"/>
      <c r="HGW2352" s="1452"/>
      <c r="HGX2352" s="1452"/>
      <c r="HGY2352" s="1452"/>
      <c r="HGZ2352" s="1452"/>
      <c r="HHA2352" s="1452"/>
      <c r="HHB2352" s="1452"/>
      <c r="HHC2352" s="1452"/>
      <c r="HHD2352" s="1452"/>
      <c r="HHE2352" s="1452"/>
      <c r="HHF2352" s="1452"/>
      <c r="HHG2352" s="1452"/>
      <c r="HHH2352" s="1452"/>
      <c r="HHI2352" s="1452"/>
      <c r="HHJ2352" s="1452"/>
      <c r="HHK2352" s="1452"/>
      <c r="HHL2352" s="1452"/>
      <c r="HHM2352" s="1452"/>
      <c r="HHN2352" s="1452"/>
      <c r="HHO2352" s="1452"/>
      <c r="HHP2352" s="1452"/>
      <c r="HHQ2352" s="1452"/>
      <c r="HHR2352" s="1452"/>
      <c r="HHS2352" s="1452"/>
      <c r="HHT2352" s="1452"/>
      <c r="HHU2352" s="1452"/>
      <c r="HHV2352" s="1452"/>
      <c r="HHW2352" s="1452"/>
      <c r="HHX2352" s="1452"/>
      <c r="HHY2352" s="1452"/>
      <c r="HHZ2352" s="1452"/>
      <c r="HIA2352" s="1452"/>
      <c r="HIB2352" s="1452"/>
      <c r="HIC2352" s="1452"/>
      <c r="HID2352" s="1452"/>
      <c r="HIE2352" s="1452"/>
      <c r="HIF2352" s="1452"/>
      <c r="HIG2352" s="1452"/>
      <c r="HIH2352" s="1452"/>
      <c r="HII2352" s="1452"/>
      <c r="HIJ2352" s="1452"/>
      <c r="HIK2352" s="1452"/>
      <c r="HIL2352" s="1452"/>
      <c r="HIM2352" s="1452"/>
      <c r="HIN2352" s="1452"/>
      <c r="HIO2352" s="1452"/>
      <c r="HIP2352" s="1452"/>
      <c r="HIQ2352" s="1452"/>
      <c r="HIR2352" s="1452"/>
      <c r="HIS2352" s="1452"/>
      <c r="HIT2352" s="1452"/>
      <c r="HIU2352" s="1452"/>
      <c r="HIV2352" s="1452"/>
      <c r="HIW2352" s="1452"/>
      <c r="HIX2352" s="1452"/>
      <c r="HIY2352" s="1452"/>
      <c r="HIZ2352" s="1452"/>
      <c r="HJA2352" s="1452"/>
      <c r="HJB2352" s="1452"/>
      <c r="HJC2352" s="1452"/>
      <c r="HJD2352" s="1452"/>
      <c r="HJE2352" s="1452"/>
      <c r="HJF2352" s="1452"/>
      <c r="HJG2352" s="1452"/>
      <c r="HJH2352" s="1452"/>
      <c r="HJI2352" s="1452"/>
      <c r="HJJ2352" s="1452"/>
      <c r="HJK2352" s="1452"/>
      <c r="HJL2352" s="1452"/>
      <c r="HJM2352" s="1452"/>
      <c r="HJN2352" s="1452"/>
      <c r="HJO2352" s="1452"/>
      <c r="HJP2352" s="1452"/>
      <c r="HJQ2352" s="1452"/>
      <c r="HJR2352" s="1452"/>
      <c r="HJS2352" s="1452"/>
      <c r="HJT2352" s="1452"/>
      <c r="HJU2352" s="1452"/>
      <c r="HJV2352" s="1452"/>
      <c r="HJW2352" s="1452"/>
      <c r="HJX2352" s="1452"/>
      <c r="HJY2352" s="1452"/>
      <c r="HJZ2352" s="1452"/>
      <c r="HKA2352" s="1452"/>
      <c r="HKB2352" s="1452"/>
      <c r="HKC2352" s="1452"/>
      <c r="HKD2352" s="1452"/>
      <c r="HKE2352" s="1452"/>
      <c r="HKF2352" s="1452"/>
      <c r="HKG2352" s="1452"/>
      <c r="HKH2352" s="1452"/>
      <c r="HKI2352" s="1452"/>
      <c r="HKJ2352" s="1452"/>
      <c r="HKK2352" s="1452"/>
      <c r="HKL2352" s="1452"/>
      <c r="HKM2352" s="1452"/>
      <c r="HKN2352" s="1452"/>
      <c r="HKO2352" s="1452"/>
      <c r="HKP2352" s="1452"/>
      <c r="HKQ2352" s="1452"/>
      <c r="HKR2352" s="1452"/>
      <c r="HKS2352" s="1452"/>
      <c r="HKT2352" s="1452"/>
      <c r="HKU2352" s="1452"/>
      <c r="HKV2352" s="1452"/>
      <c r="HKW2352" s="1452"/>
      <c r="HKX2352" s="1452"/>
      <c r="HKY2352" s="1452"/>
      <c r="HKZ2352" s="1452"/>
      <c r="HLA2352" s="1452"/>
      <c r="HLB2352" s="1452"/>
      <c r="HLC2352" s="1452"/>
      <c r="HLD2352" s="1452"/>
      <c r="HLE2352" s="1452"/>
      <c r="HLF2352" s="1452"/>
      <c r="HLG2352" s="1452"/>
      <c r="HLH2352" s="1452"/>
      <c r="HLI2352" s="1452"/>
      <c r="HLJ2352" s="1452"/>
      <c r="HLK2352" s="1452"/>
      <c r="HLL2352" s="1452"/>
      <c r="HLM2352" s="1452"/>
      <c r="HLN2352" s="1452"/>
      <c r="HLO2352" s="1452"/>
      <c r="HLP2352" s="1452"/>
      <c r="HLQ2352" s="1452"/>
      <c r="HLR2352" s="1452"/>
      <c r="HLS2352" s="1452"/>
      <c r="HLT2352" s="1452"/>
      <c r="HLU2352" s="1452"/>
      <c r="HLV2352" s="1452"/>
      <c r="HLW2352" s="1452"/>
      <c r="HLX2352" s="1452"/>
      <c r="HLY2352" s="1452"/>
      <c r="HLZ2352" s="1452"/>
      <c r="HMA2352" s="1452"/>
      <c r="HMB2352" s="1452"/>
      <c r="HMC2352" s="1452"/>
      <c r="HMD2352" s="1452"/>
      <c r="HME2352" s="1452"/>
      <c r="HMF2352" s="1452"/>
      <c r="HMG2352" s="1452"/>
      <c r="HMH2352" s="1452"/>
      <c r="HMI2352" s="1452"/>
      <c r="HMJ2352" s="1452"/>
      <c r="HMK2352" s="1452"/>
      <c r="HML2352" s="1452"/>
      <c r="HMM2352" s="1452"/>
      <c r="HMN2352" s="1452"/>
      <c r="HMO2352" s="1452"/>
      <c r="HMP2352" s="1452"/>
      <c r="HMQ2352" s="1452"/>
      <c r="HMR2352" s="1452"/>
      <c r="HMS2352" s="1452"/>
      <c r="HMT2352" s="1452"/>
      <c r="HMU2352" s="1452"/>
      <c r="HMV2352" s="1452"/>
      <c r="HMW2352" s="1452"/>
      <c r="HMX2352" s="1452"/>
      <c r="HMY2352" s="1452"/>
      <c r="HMZ2352" s="1452"/>
      <c r="HNA2352" s="1452"/>
      <c r="HNB2352" s="1452"/>
      <c r="HNC2352" s="1452"/>
      <c r="HND2352" s="1452"/>
      <c r="HNE2352" s="1452"/>
      <c r="HNF2352" s="1452"/>
      <c r="HNG2352" s="1452"/>
      <c r="HNH2352" s="1452"/>
      <c r="HNI2352" s="1452"/>
      <c r="HNJ2352" s="1452"/>
      <c r="HNK2352" s="1452"/>
      <c r="HNL2352" s="1452"/>
      <c r="HNM2352" s="1452"/>
      <c r="HNN2352" s="1452"/>
      <c r="HNO2352" s="1452"/>
      <c r="HNP2352" s="1452"/>
      <c r="HNQ2352" s="1452"/>
      <c r="HNR2352" s="1452"/>
      <c r="HNS2352" s="1452"/>
      <c r="HNT2352" s="1452"/>
      <c r="HNU2352" s="1452"/>
      <c r="HNV2352" s="1452"/>
      <c r="HNW2352" s="1452"/>
      <c r="HNX2352" s="1452"/>
      <c r="HNY2352" s="1452"/>
      <c r="HNZ2352" s="1452"/>
      <c r="HOA2352" s="1452"/>
      <c r="HOB2352" s="1452"/>
      <c r="HOC2352" s="1452"/>
      <c r="HOD2352" s="1452"/>
      <c r="HOE2352" s="1452"/>
      <c r="HOF2352" s="1452"/>
      <c r="HOG2352" s="1452"/>
      <c r="HOH2352" s="1452"/>
      <c r="HOI2352" s="1452"/>
      <c r="HOJ2352" s="1452"/>
      <c r="HOK2352" s="1452"/>
      <c r="HOL2352" s="1452"/>
      <c r="HOM2352" s="1452"/>
      <c r="HON2352" s="1452"/>
      <c r="HOO2352" s="1452"/>
      <c r="HOP2352" s="1452"/>
      <c r="HOQ2352" s="1452"/>
      <c r="HOR2352" s="1452"/>
      <c r="HOS2352" s="1452"/>
      <c r="HOT2352" s="1452"/>
      <c r="HOU2352" s="1452"/>
      <c r="HOV2352" s="1452"/>
      <c r="HOW2352" s="1452"/>
      <c r="HOX2352" s="1452"/>
      <c r="HOY2352" s="1452"/>
      <c r="HOZ2352" s="1452"/>
      <c r="HPA2352" s="1452"/>
      <c r="HPB2352" s="1452"/>
      <c r="HPC2352" s="1452"/>
      <c r="HPD2352" s="1452"/>
      <c r="HPE2352" s="1452"/>
      <c r="HPF2352" s="1452"/>
      <c r="HPG2352" s="1452"/>
      <c r="HPH2352" s="1452"/>
      <c r="HPI2352" s="1452"/>
      <c r="HPJ2352" s="1452"/>
      <c r="HPK2352" s="1452"/>
      <c r="HPL2352" s="1452"/>
      <c r="HPM2352" s="1452"/>
      <c r="HPN2352" s="1452"/>
      <c r="HPO2352" s="1452"/>
      <c r="HPP2352" s="1452"/>
      <c r="HPQ2352" s="1452"/>
      <c r="HPR2352" s="1452"/>
      <c r="HPS2352" s="1452"/>
      <c r="HPT2352" s="1452"/>
      <c r="HPU2352" s="1452"/>
      <c r="HPV2352" s="1452"/>
      <c r="HPW2352" s="1452"/>
      <c r="HPX2352" s="1452"/>
      <c r="HPY2352" s="1452"/>
      <c r="HPZ2352" s="1452"/>
      <c r="HQA2352" s="1452"/>
      <c r="HQB2352" s="1452"/>
      <c r="HQC2352" s="1452"/>
      <c r="HQD2352" s="1452"/>
      <c r="HQE2352" s="1452"/>
      <c r="HQF2352" s="1452"/>
      <c r="HQG2352" s="1452"/>
      <c r="HQH2352" s="1452"/>
      <c r="HQI2352" s="1452"/>
      <c r="HQJ2352" s="1452"/>
      <c r="HQK2352" s="1452"/>
      <c r="HQL2352" s="1452"/>
      <c r="HQM2352" s="1452"/>
      <c r="HQN2352" s="1452"/>
      <c r="HQO2352" s="1452"/>
      <c r="HQP2352" s="1452"/>
      <c r="HQQ2352" s="1452"/>
      <c r="HQR2352" s="1452"/>
      <c r="HQS2352" s="1452"/>
      <c r="HQT2352" s="1452"/>
      <c r="HQU2352" s="1452"/>
      <c r="HQV2352" s="1452"/>
      <c r="HQW2352" s="1452"/>
      <c r="HQX2352" s="1452"/>
      <c r="HQY2352" s="1452"/>
      <c r="HQZ2352" s="1452"/>
      <c r="HRA2352" s="1452"/>
      <c r="HRB2352" s="1452"/>
      <c r="HRC2352" s="1452"/>
      <c r="HRD2352" s="1452"/>
      <c r="HRE2352" s="1452"/>
      <c r="HRF2352" s="1452"/>
      <c r="HRG2352" s="1452"/>
      <c r="HRH2352" s="1452"/>
      <c r="HRI2352" s="1452"/>
      <c r="HRJ2352" s="1452"/>
      <c r="HRK2352" s="1452"/>
      <c r="HRL2352" s="1452"/>
      <c r="HRM2352" s="1452"/>
      <c r="HRN2352" s="1452"/>
      <c r="HRO2352" s="1452"/>
      <c r="HRP2352" s="1452"/>
      <c r="HRQ2352" s="1452"/>
      <c r="HRR2352" s="1452"/>
      <c r="HRS2352" s="1452"/>
      <c r="HRT2352" s="1452"/>
      <c r="HRU2352" s="1452"/>
      <c r="HRV2352" s="1452"/>
      <c r="HRW2352" s="1452"/>
      <c r="HRX2352" s="1452"/>
      <c r="HRY2352" s="1452"/>
      <c r="HRZ2352" s="1452"/>
      <c r="HSA2352" s="1452"/>
      <c r="HSB2352" s="1452"/>
      <c r="HSC2352" s="1452"/>
      <c r="HSD2352" s="1452"/>
      <c r="HSE2352" s="1452"/>
      <c r="HSF2352" s="1452"/>
      <c r="HSG2352" s="1452"/>
      <c r="HSH2352" s="1452"/>
      <c r="HSI2352" s="1452"/>
      <c r="HSJ2352" s="1452"/>
      <c r="HSK2352" s="1452"/>
      <c r="HSL2352" s="1452"/>
      <c r="HSM2352" s="1452"/>
      <c r="HSN2352" s="1452"/>
      <c r="HSO2352" s="1452"/>
      <c r="HSP2352" s="1452"/>
      <c r="HSQ2352" s="1452"/>
      <c r="HSR2352" s="1452"/>
      <c r="HSS2352" s="1452"/>
      <c r="HST2352" s="1452"/>
      <c r="HSU2352" s="1452"/>
      <c r="HSV2352" s="1452"/>
      <c r="HSW2352" s="1452"/>
      <c r="HSX2352" s="1452"/>
      <c r="HSY2352" s="1452"/>
      <c r="HSZ2352" s="1452"/>
      <c r="HTA2352" s="1452"/>
      <c r="HTB2352" s="1452"/>
      <c r="HTC2352" s="1452"/>
      <c r="HTD2352" s="1452"/>
      <c r="HTE2352" s="1452"/>
      <c r="HTF2352" s="1452"/>
      <c r="HTG2352" s="1452"/>
      <c r="HTH2352" s="1452"/>
      <c r="HTI2352" s="1452"/>
      <c r="HTJ2352" s="1452"/>
      <c r="HTK2352" s="1452"/>
      <c r="HTL2352" s="1452"/>
      <c r="HTM2352" s="1452"/>
      <c r="HTN2352" s="1452"/>
      <c r="HTO2352" s="1452"/>
      <c r="HTP2352" s="1452"/>
      <c r="HTQ2352" s="1452"/>
      <c r="HTR2352" s="1452"/>
      <c r="HTS2352" s="1452"/>
      <c r="HTT2352" s="1452"/>
      <c r="HTU2352" s="1452"/>
      <c r="HTV2352" s="1452"/>
      <c r="HTW2352" s="1452"/>
      <c r="HTX2352" s="1452"/>
      <c r="HTY2352" s="1452"/>
      <c r="HTZ2352" s="1452"/>
      <c r="HUA2352" s="1452"/>
      <c r="HUB2352" s="1452"/>
      <c r="HUC2352" s="1452"/>
      <c r="HUD2352" s="1452"/>
      <c r="HUE2352" s="1452"/>
      <c r="HUF2352" s="1452"/>
      <c r="HUG2352" s="1452"/>
      <c r="HUH2352" s="1452"/>
      <c r="HUI2352" s="1452"/>
      <c r="HUJ2352" s="1452"/>
      <c r="HUK2352" s="1452"/>
      <c r="HUL2352" s="1452"/>
      <c r="HUM2352" s="1452"/>
      <c r="HUN2352" s="1452"/>
      <c r="HUO2352" s="1452"/>
      <c r="HUP2352" s="1452"/>
      <c r="HUQ2352" s="1452"/>
      <c r="HUR2352" s="1452"/>
      <c r="HUS2352" s="1452"/>
      <c r="HUT2352" s="1452"/>
      <c r="HUU2352" s="1452"/>
      <c r="HUV2352" s="1452"/>
      <c r="HUW2352" s="1452"/>
      <c r="HUX2352" s="1452"/>
      <c r="HUY2352" s="1452"/>
      <c r="HUZ2352" s="1452"/>
      <c r="HVA2352" s="1452"/>
      <c r="HVB2352" s="1452"/>
      <c r="HVC2352" s="1452"/>
      <c r="HVD2352" s="1452"/>
      <c r="HVE2352" s="1452"/>
      <c r="HVF2352" s="1452"/>
      <c r="HVG2352" s="1452"/>
      <c r="HVH2352" s="1452"/>
      <c r="HVI2352" s="1452"/>
      <c r="HVJ2352" s="1452"/>
      <c r="HVK2352" s="1452"/>
      <c r="HVL2352" s="1452"/>
      <c r="HVM2352" s="1452"/>
      <c r="HVN2352" s="1452"/>
      <c r="HVO2352" s="1452"/>
      <c r="HVP2352" s="1452"/>
      <c r="HVQ2352" s="1452"/>
      <c r="HVR2352" s="1452"/>
      <c r="HVS2352" s="1452"/>
      <c r="HVT2352" s="1452"/>
      <c r="HVU2352" s="1452"/>
      <c r="HVV2352" s="1452"/>
      <c r="HVW2352" s="1452"/>
      <c r="HVX2352" s="1452"/>
      <c r="HVY2352" s="1452"/>
      <c r="HVZ2352" s="1452"/>
      <c r="HWA2352" s="1452"/>
      <c r="HWB2352" s="1452"/>
      <c r="HWC2352" s="1452"/>
      <c r="HWD2352" s="1452"/>
      <c r="HWE2352" s="1452"/>
      <c r="HWF2352" s="1452"/>
      <c r="HWG2352" s="1452"/>
      <c r="HWH2352" s="1452"/>
      <c r="HWI2352" s="1452"/>
      <c r="HWJ2352" s="1452"/>
      <c r="HWK2352" s="1452"/>
      <c r="HWL2352" s="1452"/>
      <c r="HWM2352" s="1452"/>
      <c r="HWN2352" s="1452"/>
      <c r="HWO2352" s="1452"/>
      <c r="HWP2352" s="1452"/>
      <c r="HWQ2352" s="1452"/>
      <c r="HWR2352" s="1452"/>
      <c r="HWS2352" s="1452"/>
      <c r="HWT2352" s="1452"/>
      <c r="HWU2352" s="1452"/>
      <c r="HWV2352" s="1452"/>
      <c r="HWW2352" s="1452"/>
      <c r="HWX2352" s="1452"/>
      <c r="HWY2352" s="1452"/>
      <c r="HWZ2352" s="1452"/>
      <c r="HXA2352" s="1452"/>
      <c r="HXB2352" s="1452"/>
      <c r="HXC2352" s="1452"/>
      <c r="HXD2352" s="1452"/>
      <c r="HXE2352" s="1452"/>
      <c r="HXF2352" s="1452"/>
      <c r="HXG2352" s="1452"/>
      <c r="HXH2352" s="1452"/>
      <c r="HXI2352" s="1452"/>
      <c r="HXJ2352" s="1452"/>
      <c r="HXK2352" s="1452"/>
      <c r="HXL2352" s="1452"/>
      <c r="HXM2352" s="1452"/>
      <c r="HXN2352" s="1452"/>
      <c r="HXO2352" s="1452"/>
      <c r="HXP2352" s="1452"/>
      <c r="HXQ2352" s="1452"/>
      <c r="HXR2352" s="1452"/>
      <c r="HXS2352" s="1452"/>
      <c r="HXT2352" s="1452"/>
      <c r="HXU2352" s="1452"/>
      <c r="HXV2352" s="1452"/>
      <c r="HXW2352" s="1452"/>
      <c r="HXX2352" s="1452"/>
      <c r="HXY2352" s="1452"/>
      <c r="HXZ2352" s="1452"/>
      <c r="HYA2352" s="1452"/>
      <c r="HYB2352" s="1452"/>
      <c r="HYC2352" s="1452"/>
      <c r="HYD2352" s="1452"/>
      <c r="HYE2352" s="1452"/>
      <c r="HYF2352" s="1452"/>
      <c r="HYG2352" s="1452"/>
      <c r="HYH2352" s="1452"/>
      <c r="HYI2352" s="1452"/>
      <c r="HYJ2352" s="1452"/>
      <c r="HYK2352" s="1452"/>
      <c r="HYL2352" s="1452"/>
      <c r="HYM2352" s="1452"/>
      <c r="HYN2352" s="1452"/>
      <c r="HYO2352" s="1452"/>
      <c r="HYP2352" s="1452"/>
      <c r="HYQ2352" s="1452"/>
      <c r="HYR2352" s="1452"/>
      <c r="HYS2352" s="1452"/>
      <c r="HYT2352" s="1452"/>
      <c r="HYU2352" s="1452"/>
      <c r="HYV2352" s="1452"/>
      <c r="HYW2352" s="1452"/>
      <c r="HYX2352" s="1452"/>
      <c r="HYY2352" s="1452"/>
      <c r="HYZ2352" s="1452"/>
      <c r="HZA2352" s="1452"/>
      <c r="HZB2352" s="1452"/>
      <c r="HZC2352" s="1452"/>
      <c r="HZD2352" s="1452"/>
      <c r="HZE2352" s="1452"/>
      <c r="HZF2352" s="1452"/>
      <c r="HZG2352" s="1452"/>
      <c r="HZH2352" s="1452"/>
      <c r="HZI2352" s="1452"/>
      <c r="HZJ2352" s="1452"/>
      <c r="HZK2352" s="1452"/>
      <c r="HZL2352" s="1452"/>
      <c r="HZM2352" s="1452"/>
      <c r="HZN2352" s="1452"/>
      <c r="HZO2352" s="1452"/>
      <c r="HZP2352" s="1452"/>
      <c r="HZQ2352" s="1452"/>
      <c r="HZR2352" s="1452"/>
      <c r="HZS2352" s="1452"/>
      <c r="HZT2352" s="1452"/>
      <c r="HZU2352" s="1452"/>
      <c r="HZV2352" s="1452"/>
      <c r="HZW2352" s="1452"/>
      <c r="HZX2352" s="1452"/>
      <c r="HZY2352" s="1452"/>
      <c r="HZZ2352" s="1452"/>
      <c r="IAA2352" s="1452"/>
      <c r="IAB2352" s="1452"/>
      <c r="IAC2352" s="1452"/>
      <c r="IAD2352" s="1452"/>
      <c r="IAE2352" s="1452"/>
      <c r="IAF2352" s="1452"/>
      <c r="IAG2352" s="1452"/>
      <c r="IAH2352" s="1452"/>
      <c r="IAI2352" s="1452"/>
      <c r="IAJ2352" s="1452"/>
      <c r="IAK2352" s="1452"/>
      <c r="IAL2352" s="1452"/>
      <c r="IAM2352" s="1452"/>
      <c r="IAN2352" s="1452"/>
      <c r="IAO2352" s="1452"/>
      <c r="IAP2352" s="1452"/>
      <c r="IAQ2352" s="1452"/>
      <c r="IAR2352" s="1452"/>
      <c r="IAS2352" s="1452"/>
      <c r="IAT2352" s="1452"/>
      <c r="IAU2352" s="1452"/>
      <c r="IAV2352" s="1452"/>
      <c r="IAW2352" s="1452"/>
      <c r="IAX2352" s="1452"/>
      <c r="IAY2352" s="1452"/>
      <c r="IAZ2352" s="1452"/>
      <c r="IBA2352" s="1452"/>
      <c r="IBB2352" s="1452"/>
      <c r="IBC2352" s="1452"/>
      <c r="IBD2352" s="1452"/>
      <c r="IBE2352" s="1452"/>
      <c r="IBF2352" s="1452"/>
      <c r="IBG2352" s="1452"/>
      <c r="IBH2352" s="1452"/>
      <c r="IBI2352" s="1452"/>
      <c r="IBJ2352" s="1452"/>
      <c r="IBK2352" s="1452"/>
      <c r="IBL2352" s="1452"/>
      <c r="IBM2352" s="1452"/>
      <c r="IBN2352" s="1452"/>
      <c r="IBO2352" s="1452"/>
      <c r="IBP2352" s="1452"/>
      <c r="IBQ2352" s="1452"/>
      <c r="IBR2352" s="1452"/>
      <c r="IBS2352" s="1452"/>
      <c r="IBT2352" s="1452"/>
      <c r="IBU2352" s="1452"/>
      <c r="IBV2352" s="1452"/>
      <c r="IBW2352" s="1452"/>
      <c r="IBX2352" s="1452"/>
      <c r="IBY2352" s="1452"/>
      <c r="IBZ2352" s="1452"/>
      <c r="ICA2352" s="1452"/>
      <c r="ICB2352" s="1452"/>
      <c r="ICC2352" s="1452"/>
      <c r="ICD2352" s="1452"/>
      <c r="ICE2352" s="1452"/>
      <c r="ICF2352" s="1452"/>
      <c r="ICG2352" s="1452"/>
      <c r="ICH2352" s="1452"/>
      <c r="ICI2352" s="1452"/>
      <c r="ICJ2352" s="1452"/>
      <c r="ICK2352" s="1452"/>
      <c r="ICL2352" s="1452"/>
      <c r="ICM2352" s="1452"/>
      <c r="ICN2352" s="1452"/>
      <c r="ICO2352" s="1452"/>
      <c r="ICP2352" s="1452"/>
      <c r="ICQ2352" s="1452"/>
      <c r="ICR2352" s="1452"/>
      <c r="ICS2352" s="1452"/>
      <c r="ICT2352" s="1452"/>
      <c r="ICU2352" s="1452"/>
      <c r="ICV2352" s="1452"/>
      <c r="ICW2352" s="1452"/>
      <c r="ICX2352" s="1452"/>
      <c r="ICY2352" s="1452"/>
      <c r="ICZ2352" s="1452"/>
      <c r="IDA2352" s="1452"/>
      <c r="IDB2352" s="1452"/>
      <c r="IDC2352" s="1452"/>
      <c r="IDD2352" s="1452"/>
      <c r="IDE2352" s="1452"/>
      <c r="IDF2352" s="1452"/>
      <c r="IDG2352" s="1452"/>
      <c r="IDH2352" s="1452"/>
      <c r="IDI2352" s="1452"/>
      <c r="IDJ2352" s="1452"/>
      <c r="IDK2352" s="1452"/>
      <c r="IDL2352" s="1452"/>
      <c r="IDM2352" s="1452"/>
      <c r="IDN2352" s="1452"/>
      <c r="IDO2352" s="1452"/>
      <c r="IDP2352" s="1452"/>
      <c r="IDQ2352" s="1452"/>
      <c r="IDR2352" s="1452"/>
      <c r="IDS2352" s="1452"/>
      <c r="IDT2352" s="1452"/>
      <c r="IDU2352" s="1452"/>
      <c r="IDV2352" s="1452"/>
      <c r="IDW2352" s="1452"/>
      <c r="IDX2352" s="1452"/>
      <c r="IDY2352" s="1452"/>
      <c r="IDZ2352" s="1452"/>
      <c r="IEA2352" s="1452"/>
      <c r="IEB2352" s="1452"/>
      <c r="IEC2352" s="1452"/>
      <c r="IED2352" s="1452"/>
      <c r="IEE2352" s="1452"/>
      <c r="IEF2352" s="1452"/>
      <c r="IEG2352" s="1452"/>
      <c r="IEH2352" s="1452"/>
      <c r="IEI2352" s="1452"/>
      <c r="IEJ2352" s="1452"/>
      <c r="IEK2352" s="1452"/>
      <c r="IEL2352" s="1452"/>
      <c r="IEM2352" s="1452"/>
      <c r="IEN2352" s="1452"/>
      <c r="IEO2352" s="1452"/>
      <c r="IEP2352" s="1452"/>
      <c r="IEQ2352" s="1452"/>
      <c r="IER2352" s="1452"/>
      <c r="IES2352" s="1452"/>
      <c r="IET2352" s="1452"/>
      <c r="IEU2352" s="1452"/>
      <c r="IEV2352" s="1452"/>
      <c r="IEW2352" s="1452"/>
      <c r="IEX2352" s="1452"/>
      <c r="IEY2352" s="1452"/>
      <c r="IEZ2352" s="1452"/>
      <c r="IFA2352" s="1452"/>
      <c r="IFB2352" s="1452"/>
      <c r="IFC2352" s="1452"/>
      <c r="IFD2352" s="1452"/>
      <c r="IFE2352" s="1452"/>
      <c r="IFF2352" s="1452"/>
      <c r="IFG2352" s="1452"/>
      <c r="IFH2352" s="1452"/>
      <c r="IFI2352" s="1452"/>
      <c r="IFJ2352" s="1452"/>
      <c r="IFK2352" s="1452"/>
      <c r="IFL2352" s="1452"/>
      <c r="IFM2352" s="1452"/>
      <c r="IFN2352" s="1452"/>
      <c r="IFO2352" s="1452"/>
      <c r="IFP2352" s="1452"/>
      <c r="IFQ2352" s="1452"/>
      <c r="IFR2352" s="1452"/>
      <c r="IFS2352" s="1452"/>
      <c r="IFT2352" s="1452"/>
      <c r="IFU2352" s="1452"/>
      <c r="IFV2352" s="1452"/>
      <c r="IFW2352" s="1452"/>
      <c r="IFX2352" s="1452"/>
      <c r="IFY2352" s="1452"/>
      <c r="IFZ2352" s="1452"/>
      <c r="IGA2352" s="1452"/>
      <c r="IGB2352" s="1452"/>
      <c r="IGC2352" s="1452"/>
      <c r="IGD2352" s="1452"/>
      <c r="IGE2352" s="1452"/>
      <c r="IGF2352" s="1452"/>
      <c r="IGG2352" s="1452"/>
      <c r="IGH2352" s="1452"/>
      <c r="IGI2352" s="1452"/>
      <c r="IGJ2352" s="1452"/>
      <c r="IGK2352" s="1452"/>
      <c r="IGL2352" s="1452"/>
      <c r="IGM2352" s="1452"/>
      <c r="IGN2352" s="1452"/>
      <c r="IGO2352" s="1452"/>
      <c r="IGP2352" s="1452"/>
      <c r="IGQ2352" s="1452"/>
      <c r="IGR2352" s="1452"/>
      <c r="IGS2352" s="1452"/>
      <c r="IGT2352" s="1452"/>
      <c r="IGU2352" s="1452"/>
      <c r="IGV2352" s="1452"/>
      <c r="IGW2352" s="1452"/>
      <c r="IGX2352" s="1452"/>
      <c r="IGY2352" s="1452"/>
      <c r="IGZ2352" s="1452"/>
      <c r="IHA2352" s="1452"/>
      <c r="IHB2352" s="1452"/>
      <c r="IHC2352" s="1452"/>
      <c r="IHD2352" s="1452"/>
      <c r="IHE2352" s="1452"/>
      <c r="IHF2352" s="1452"/>
      <c r="IHG2352" s="1452"/>
      <c r="IHH2352" s="1452"/>
      <c r="IHI2352" s="1452"/>
      <c r="IHJ2352" s="1452"/>
      <c r="IHK2352" s="1452"/>
      <c r="IHL2352" s="1452"/>
      <c r="IHM2352" s="1452"/>
      <c r="IHN2352" s="1452"/>
      <c r="IHO2352" s="1452"/>
      <c r="IHP2352" s="1452"/>
      <c r="IHQ2352" s="1452"/>
      <c r="IHR2352" s="1452"/>
      <c r="IHS2352" s="1452"/>
      <c r="IHT2352" s="1452"/>
      <c r="IHU2352" s="1452"/>
      <c r="IHV2352" s="1452"/>
      <c r="IHW2352" s="1452"/>
      <c r="IHX2352" s="1452"/>
      <c r="IHY2352" s="1452"/>
      <c r="IHZ2352" s="1452"/>
      <c r="IIA2352" s="1452"/>
      <c r="IIB2352" s="1452"/>
      <c r="IIC2352" s="1452"/>
      <c r="IID2352" s="1452"/>
      <c r="IIE2352" s="1452"/>
      <c r="IIF2352" s="1452"/>
      <c r="IIG2352" s="1452"/>
      <c r="IIH2352" s="1452"/>
      <c r="III2352" s="1452"/>
      <c r="IIJ2352" s="1452"/>
      <c r="IIK2352" s="1452"/>
      <c r="IIL2352" s="1452"/>
      <c r="IIM2352" s="1452"/>
      <c r="IIN2352" s="1452"/>
      <c r="IIO2352" s="1452"/>
      <c r="IIP2352" s="1452"/>
      <c r="IIQ2352" s="1452"/>
      <c r="IIR2352" s="1452"/>
      <c r="IIS2352" s="1452"/>
      <c r="IIT2352" s="1452"/>
      <c r="IIU2352" s="1452"/>
      <c r="IIV2352" s="1452"/>
      <c r="IIW2352" s="1452"/>
      <c r="IIX2352" s="1452"/>
      <c r="IIY2352" s="1452"/>
      <c r="IIZ2352" s="1452"/>
      <c r="IJA2352" s="1452"/>
      <c r="IJB2352" s="1452"/>
      <c r="IJC2352" s="1452"/>
      <c r="IJD2352" s="1452"/>
      <c r="IJE2352" s="1452"/>
      <c r="IJF2352" s="1452"/>
      <c r="IJG2352" s="1452"/>
      <c r="IJH2352" s="1452"/>
      <c r="IJI2352" s="1452"/>
      <c r="IJJ2352" s="1452"/>
      <c r="IJK2352" s="1452"/>
      <c r="IJL2352" s="1452"/>
      <c r="IJM2352" s="1452"/>
      <c r="IJN2352" s="1452"/>
      <c r="IJO2352" s="1452"/>
      <c r="IJP2352" s="1452"/>
      <c r="IJQ2352" s="1452"/>
      <c r="IJR2352" s="1452"/>
      <c r="IJS2352" s="1452"/>
      <c r="IJT2352" s="1452"/>
      <c r="IJU2352" s="1452"/>
      <c r="IJV2352" s="1452"/>
      <c r="IJW2352" s="1452"/>
      <c r="IJX2352" s="1452"/>
      <c r="IJY2352" s="1452"/>
      <c r="IJZ2352" s="1452"/>
      <c r="IKA2352" s="1452"/>
      <c r="IKB2352" s="1452"/>
      <c r="IKC2352" s="1452"/>
      <c r="IKD2352" s="1452"/>
      <c r="IKE2352" s="1452"/>
      <c r="IKF2352" s="1452"/>
      <c r="IKG2352" s="1452"/>
      <c r="IKH2352" s="1452"/>
      <c r="IKI2352" s="1452"/>
      <c r="IKJ2352" s="1452"/>
      <c r="IKK2352" s="1452"/>
      <c r="IKL2352" s="1452"/>
      <c r="IKM2352" s="1452"/>
      <c r="IKN2352" s="1452"/>
      <c r="IKO2352" s="1452"/>
      <c r="IKP2352" s="1452"/>
      <c r="IKQ2352" s="1452"/>
      <c r="IKR2352" s="1452"/>
      <c r="IKS2352" s="1452"/>
      <c r="IKT2352" s="1452"/>
      <c r="IKU2352" s="1452"/>
      <c r="IKV2352" s="1452"/>
      <c r="IKW2352" s="1452"/>
      <c r="IKX2352" s="1452"/>
      <c r="IKY2352" s="1452"/>
      <c r="IKZ2352" s="1452"/>
      <c r="ILA2352" s="1452"/>
      <c r="ILB2352" s="1452"/>
      <c r="ILC2352" s="1452"/>
      <c r="ILD2352" s="1452"/>
      <c r="ILE2352" s="1452"/>
      <c r="ILF2352" s="1452"/>
      <c r="ILG2352" s="1452"/>
      <c r="ILH2352" s="1452"/>
      <c r="ILI2352" s="1452"/>
      <c r="ILJ2352" s="1452"/>
      <c r="ILK2352" s="1452"/>
      <c r="ILL2352" s="1452"/>
      <c r="ILM2352" s="1452"/>
      <c r="ILN2352" s="1452"/>
      <c r="ILO2352" s="1452"/>
      <c r="ILP2352" s="1452"/>
      <c r="ILQ2352" s="1452"/>
      <c r="ILR2352" s="1452"/>
      <c r="ILS2352" s="1452"/>
      <c r="ILT2352" s="1452"/>
      <c r="ILU2352" s="1452"/>
      <c r="ILV2352" s="1452"/>
      <c r="ILW2352" s="1452"/>
      <c r="ILX2352" s="1452"/>
      <c r="ILY2352" s="1452"/>
      <c r="ILZ2352" s="1452"/>
      <c r="IMA2352" s="1452"/>
      <c r="IMB2352" s="1452"/>
      <c r="IMC2352" s="1452"/>
      <c r="IMD2352" s="1452"/>
      <c r="IME2352" s="1452"/>
      <c r="IMF2352" s="1452"/>
      <c r="IMG2352" s="1452"/>
      <c r="IMH2352" s="1452"/>
      <c r="IMI2352" s="1452"/>
      <c r="IMJ2352" s="1452"/>
      <c r="IMK2352" s="1452"/>
      <c r="IML2352" s="1452"/>
      <c r="IMM2352" s="1452"/>
      <c r="IMN2352" s="1452"/>
      <c r="IMO2352" s="1452"/>
      <c r="IMP2352" s="1452"/>
      <c r="IMQ2352" s="1452"/>
      <c r="IMR2352" s="1452"/>
      <c r="IMS2352" s="1452"/>
      <c r="IMT2352" s="1452"/>
      <c r="IMU2352" s="1452"/>
      <c r="IMV2352" s="1452"/>
      <c r="IMW2352" s="1452"/>
      <c r="IMX2352" s="1452"/>
      <c r="IMY2352" s="1452"/>
      <c r="IMZ2352" s="1452"/>
      <c r="INA2352" s="1452"/>
      <c r="INB2352" s="1452"/>
      <c r="INC2352" s="1452"/>
      <c r="IND2352" s="1452"/>
      <c r="INE2352" s="1452"/>
      <c r="INF2352" s="1452"/>
      <c r="ING2352" s="1452"/>
      <c r="INH2352" s="1452"/>
      <c r="INI2352" s="1452"/>
      <c r="INJ2352" s="1452"/>
      <c r="INK2352" s="1452"/>
      <c r="INL2352" s="1452"/>
      <c r="INM2352" s="1452"/>
      <c r="INN2352" s="1452"/>
      <c r="INO2352" s="1452"/>
      <c r="INP2352" s="1452"/>
      <c r="INQ2352" s="1452"/>
      <c r="INR2352" s="1452"/>
      <c r="INS2352" s="1452"/>
      <c r="INT2352" s="1452"/>
      <c r="INU2352" s="1452"/>
      <c r="INV2352" s="1452"/>
      <c r="INW2352" s="1452"/>
      <c r="INX2352" s="1452"/>
      <c r="INY2352" s="1452"/>
      <c r="INZ2352" s="1452"/>
      <c r="IOA2352" s="1452"/>
      <c r="IOB2352" s="1452"/>
      <c r="IOC2352" s="1452"/>
      <c r="IOD2352" s="1452"/>
      <c r="IOE2352" s="1452"/>
      <c r="IOF2352" s="1452"/>
      <c r="IOG2352" s="1452"/>
      <c r="IOH2352" s="1452"/>
      <c r="IOI2352" s="1452"/>
      <c r="IOJ2352" s="1452"/>
      <c r="IOK2352" s="1452"/>
      <c r="IOL2352" s="1452"/>
      <c r="IOM2352" s="1452"/>
      <c r="ION2352" s="1452"/>
      <c r="IOO2352" s="1452"/>
      <c r="IOP2352" s="1452"/>
      <c r="IOQ2352" s="1452"/>
      <c r="IOR2352" s="1452"/>
      <c r="IOS2352" s="1452"/>
      <c r="IOT2352" s="1452"/>
      <c r="IOU2352" s="1452"/>
      <c r="IOV2352" s="1452"/>
      <c r="IOW2352" s="1452"/>
      <c r="IOX2352" s="1452"/>
      <c r="IOY2352" s="1452"/>
      <c r="IOZ2352" s="1452"/>
      <c r="IPA2352" s="1452"/>
      <c r="IPB2352" s="1452"/>
      <c r="IPC2352" s="1452"/>
      <c r="IPD2352" s="1452"/>
      <c r="IPE2352" s="1452"/>
      <c r="IPF2352" s="1452"/>
      <c r="IPG2352" s="1452"/>
      <c r="IPH2352" s="1452"/>
      <c r="IPI2352" s="1452"/>
      <c r="IPJ2352" s="1452"/>
      <c r="IPK2352" s="1452"/>
      <c r="IPL2352" s="1452"/>
      <c r="IPM2352" s="1452"/>
      <c r="IPN2352" s="1452"/>
      <c r="IPO2352" s="1452"/>
      <c r="IPP2352" s="1452"/>
      <c r="IPQ2352" s="1452"/>
      <c r="IPR2352" s="1452"/>
      <c r="IPS2352" s="1452"/>
      <c r="IPT2352" s="1452"/>
      <c r="IPU2352" s="1452"/>
      <c r="IPV2352" s="1452"/>
      <c r="IPW2352" s="1452"/>
      <c r="IPX2352" s="1452"/>
      <c r="IPY2352" s="1452"/>
      <c r="IPZ2352" s="1452"/>
      <c r="IQA2352" s="1452"/>
      <c r="IQB2352" s="1452"/>
      <c r="IQC2352" s="1452"/>
      <c r="IQD2352" s="1452"/>
      <c r="IQE2352" s="1452"/>
      <c r="IQF2352" s="1452"/>
      <c r="IQG2352" s="1452"/>
      <c r="IQH2352" s="1452"/>
      <c r="IQI2352" s="1452"/>
      <c r="IQJ2352" s="1452"/>
      <c r="IQK2352" s="1452"/>
      <c r="IQL2352" s="1452"/>
      <c r="IQM2352" s="1452"/>
      <c r="IQN2352" s="1452"/>
      <c r="IQO2352" s="1452"/>
      <c r="IQP2352" s="1452"/>
      <c r="IQQ2352" s="1452"/>
      <c r="IQR2352" s="1452"/>
      <c r="IQS2352" s="1452"/>
      <c r="IQT2352" s="1452"/>
      <c r="IQU2352" s="1452"/>
      <c r="IQV2352" s="1452"/>
      <c r="IQW2352" s="1452"/>
      <c r="IQX2352" s="1452"/>
      <c r="IQY2352" s="1452"/>
      <c r="IQZ2352" s="1452"/>
      <c r="IRA2352" s="1452"/>
      <c r="IRB2352" s="1452"/>
      <c r="IRC2352" s="1452"/>
      <c r="IRD2352" s="1452"/>
      <c r="IRE2352" s="1452"/>
      <c r="IRF2352" s="1452"/>
      <c r="IRG2352" s="1452"/>
      <c r="IRH2352" s="1452"/>
      <c r="IRI2352" s="1452"/>
      <c r="IRJ2352" s="1452"/>
      <c r="IRK2352" s="1452"/>
      <c r="IRL2352" s="1452"/>
      <c r="IRM2352" s="1452"/>
      <c r="IRN2352" s="1452"/>
      <c r="IRO2352" s="1452"/>
      <c r="IRP2352" s="1452"/>
      <c r="IRQ2352" s="1452"/>
      <c r="IRR2352" s="1452"/>
      <c r="IRS2352" s="1452"/>
      <c r="IRT2352" s="1452"/>
      <c r="IRU2352" s="1452"/>
      <c r="IRV2352" s="1452"/>
      <c r="IRW2352" s="1452"/>
      <c r="IRX2352" s="1452"/>
      <c r="IRY2352" s="1452"/>
      <c r="IRZ2352" s="1452"/>
      <c r="ISA2352" s="1452"/>
      <c r="ISB2352" s="1452"/>
      <c r="ISC2352" s="1452"/>
      <c r="ISD2352" s="1452"/>
      <c r="ISE2352" s="1452"/>
      <c r="ISF2352" s="1452"/>
      <c r="ISG2352" s="1452"/>
      <c r="ISH2352" s="1452"/>
      <c r="ISI2352" s="1452"/>
      <c r="ISJ2352" s="1452"/>
      <c r="ISK2352" s="1452"/>
      <c r="ISL2352" s="1452"/>
      <c r="ISM2352" s="1452"/>
      <c r="ISN2352" s="1452"/>
      <c r="ISO2352" s="1452"/>
      <c r="ISP2352" s="1452"/>
      <c r="ISQ2352" s="1452"/>
      <c r="ISR2352" s="1452"/>
      <c r="ISS2352" s="1452"/>
      <c r="IST2352" s="1452"/>
      <c r="ISU2352" s="1452"/>
      <c r="ISV2352" s="1452"/>
      <c r="ISW2352" s="1452"/>
      <c r="ISX2352" s="1452"/>
      <c r="ISY2352" s="1452"/>
      <c r="ISZ2352" s="1452"/>
      <c r="ITA2352" s="1452"/>
      <c r="ITB2352" s="1452"/>
      <c r="ITC2352" s="1452"/>
      <c r="ITD2352" s="1452"/>
      <c r="ITE2352" s="1452"/>
      <c r="ITF2352" s="1452"/>
      <c r="ITG2352" s="1452"/>
      <c r="ITH2352" s="1452"/>
      <c r="ITI2352" s="1452"/>
      <c r="ITJ2352" s="1452"/>
      <c r="ITK2352" s="1452"/>
      <c r="ITL2352" s="1452"/>
      <c r="ITM2352" s="1452"/>
      <c r="ITN2352" s="1452"/>
      <c r="ITO2352" s="1452"/>
      <c r="ITP2352" s="1452"/>
      <c r="ITQ2352" s="1452"/>
      <c r="ITR2352" s="1452"/>
      <c r="ITS2352" s="1452"/>
      <c r="ITT2352" s="1452"/>
      <c r="ITU2352" s="1452"/>
      <c r="ITV2352" s="1452"/>
      <c r="ITW2352" s="1452"/>
      <c r="ITX2352" s="1452"/>
      <c r="ITY2352" s="1452"/>
      <c r="ITZ2352" s="1452"/>
      <c r="IUA2352" s="1452"/>
      <c r="IUB2352" s="1452"/>
      <c r="IUC2352" s="1452"/>
      <c r="IUD2352" s="1452"/>
      <c r="IUE2352" s="1452"/>
      <c r="IUF2352" s="1452"/>
      <c r="IUG2352" s="1452"/>
      <c r="IUH2352" s="1452"/>
      <c r="IUI2352" s="1452"/>
      <c r="IUJ2352" s="1452"/>
      <c r="IUK2352" s="1452"/>
      <c r="IUL2352" s="1452"/>
      <c r="IUM2352" s="1452"/>
      <c r="IUN2352" s="1452"/>
      <c r="IUO2352" s="1452"/>
      <c r="IUP2352" s="1452"/>
      <c r="IUQ2352" s="1452"/>
      <c r="IUR2352" s="1452"/>
      <c r="IUS2352" s="1452"/>
      <c r="IUT2352" s="1452"/>
      <c r="IUU2352" s="1452"/>
      <c r="IUV2352" s="1452"/>
      <c r="IUW2352" s="1452"/>
      <c r="IUX2352" s="1452"/>
      <c r="IUY2352" s="1452"/>
      <c r="IUZ2352" s="1452"/>
      <c r="IVA2352" s="1452"/>
      <c r="IVB2352" s="1452"/>
      <c r="IVC2352" s="1452"/>
      <c r="IVD2352" s="1452"/>
      <c r="IVE2352" s="1452"/>
      <c r="IVF2352" s="1452"/>
      <c r="IVG2352" s="1452"/>
      <c r="IVH2352" s="1452"/>
      <c r="IVI2352" s="1452"/>
      <c r="IVJ2352" s="1452"/>
      <c r="IVK2352" s="1452"/>
      <c r="IVL2352" s="1452"/>
      <c r="IVM2352" s="1452"/>
      <c r="IVN2352" s="1452"/>
      <c r="IVO2352" s="1452"/>
      <c r="IVP2352" s="1452"/>
      <c r="IVQ2352" s="1452"/>
      <c r="IVR2352" s="1452"/>
      <c r="IVS2352" s="1452"/>
      <c r="IVT2352" s="1452"/>
      <c r="IVU2352" s="1452"/>
      <c r="IVV2352" s="1452"/>
      <c r="IVW2352" s="1452"/>
      <c r="IVX2352" s="1452"/>
      <c r="IVY2352" s="1452"/>
      <c r="IVZ2352" s="1452"/>
      <c r="IWA2352" s="1452"/>
      <c r="IWB2352" s="1452"/>
      <c r="IWC2352" s="1452"/>
      <c r="IWD2352" s="1452"/>
      <c r="IWE2352" s="1452"/>
      <c r="IWF2352" s="1452"/>
      <c r="IWG2352" s="1452"/>
      <c r="IWH2352" s="1452"/>
      <c r="IWI2352" s="1452"/>
      <c r="IWJ2352" s="1452"/>
      <c r="IWK2352" s="1452"/>
      <c r="IWL2352" s="1452"/>
      <c r="IWM2352" s="1452"/>
      <c r="IWN2352" s="1452"/>
      <c r="IWO2352" s="1452"/>
      <c r="IWP2352" s="1452"/>
      <c r="IWQ2352" s="1452"/>
      <c r="IWR2352" s="1452"/>
      <c r="IWS2352" s="1452"/>
      <c r="IWT2352" s="1452"/>
      <c r="IWU2352" s="1452"/>
      <c r="IWV2352" s="1452"/>
      <c r="IWW2352" s="1452"/>
      <c r="IWX2352" s="1452"/>
      <c r="IWY2352" s="1452"/>
      <c r="IWZ2352" s="1452"/>
      <c r="IXA2352" s="1452"/>
      <c r="IXB2352" s="1452"/>
      <c r="IXC2352" s="1452"/>
      <c r="IXD2352" s="1452"/>
      <c r="IXE2352" s="1452"/>
      <c r="IXF2352" s="1452"/>
      <c r="IXG2352" s="1452"/>
      <c r="IXH2352" s="1452"/>
      <c r="IXI2352" s="1452"/>
      <c r="IXJ2352" s="1452"/>
      <c r="IXK2352" s="1452"/>
      <c r="IXL2352" s="1452"/>
      <c r="IXM2352" s="1452"/>
      <c r="IXN2352" s="1452"/>
      <c r="IXO2352" s="1452"/>
      <c r="IXP2352" s="1452"/>
      <c r="IXQ2352" s="1452"/>
      <c r="IXR2352" s="1452"/>
      <c r="IXS2352" s="1452"/>
      <c r="IXT2352" s="1452"/>
      <c r="IXU2352" s="1452"/>
      <c r="IXV2352" s="1452"/>
      <c r="IXW2352" s="1452"/>
      <c r="IXX2352" s="1452"/>
      <c r="IXY2352" s="1452"/>
      <c r="IXZ2352" s="1452"/>
      <c r="IYA2352" s="1452"/>
      <c r="IYB2352" s="1452"/>
      <c r="IYC2352" s="1452"/>
      <c r="IYD2352" s="1452"/>
      <c r="IYE2352" s="1452"/>
      <c r="IYF2352" s="1452"/>
      <c r="IYG2352" s="1452"/>
      <c r="IYH2352" s="1452"/>
      <c r="IYI2352" s="1452"/>
      <c r="IYJ2352" s="1452"/>
      <c r="IYK2352" s="1452"/>
      <c r="IYL2352" s="1452"/>
      <c r="IYM2352" s="1452"/>
      <c r="IYN2352" s="1452"/>
      <c r="IYO2352" s="1452"/>
      <c r="IYP2352" s="1452"/>
      <c r="IYQ2352" s="1452"/>
      <c r="IYR2352" s="1452"/>
      <c r="IYS2352" s="1452"/>
      <c r="IYT2352" s="1452"/>
      <c r="IYU2352" s="1452"/>
      <c r="IYV2352" s="1452"/>
      <c r="IYW2352" s="1452"/>
      <c r="IYX2352" s="1452"/>
      <c r="IYY2352" s="1452"/>
      <c r="IYZ2352" s="1452"/>
      <c r="IZA2352" s="1452"/>
      <c r="IZB2352" s="1452"/>
      <c r="IZC2352" s="1452"/>
      <c r="IZD2352" s="1452"/>
      <c r="IZE2352" s="1452"/>
      <c r="IZF2352" s="1452"/>
      <c r="IZG2352" s="1452"/>
      <c r="IZH2352" s="1452"/>
      <c r="IZI2352" s="1452"/>
      <c r="IZJ2352" s="1452"/>
      <c r="IZK2352" s="1452"/>
      <c r="IZL2352" s="1452"/>
      <c r="IZM2352" s="1452"/>
      <c r="IZN2352" s="1452"/>
      <c r="IZO2352" s="1452"/>
      <c r="IZP2352" s="1452"/>
      <c r="IZQ2352" s="1452"/>
      <c r="IZR2352" s="1452"/>
      <c r="IZS2352" s="1452"/>
      <c r="IZT2352" s="1452"/>
      <c r="IZU2352" s="1452"/>
      <c r="IZV2352" s="1452"/>
      <c r="IZW2352" s="1452"/>
      <c r="IZX2352" s="1452"/>
      <c r="IZY2352" s="1452"/>
      <c r="IZZ2352" s="1452"/>
      <c r="JAA2352" s="1452"/>
      <c r="JAB2352" s="1452"/>
      <c r="JAC2352" s="1452"/>
      <c r="JAD2352" s="1452"/>
      <c r="JAE2352" s="1452"/>
      <c r="JAF2352" s="1452"/>
      <c r="JAG2352" s="1452"/>
      <c r="JAH2352" s="1452"/>
      <c r="JAI2352" s="1452"/>
      <c r="JAJ2352" s="1452"/>
      <c r="JAK2352" s="1452"/>
      <c r="JAL2352" s="1452"/>
      <c r="JAM2352" s="1452"/>
      <c r="JAN2352" s="1452"/>
      <c r="JAO2352" s="1452"/>
      <c r="JAP2352" s="1452"/>
      <c r="JAQ2352" s="1452"/>
      <c r="JAR2352" s="1452"/>
      <c r="JAS2352" s="1452"/>
      <c r="JAT2352" s="1452"/>
      <c r="JAU2352" s="1452"/>
      <c r="JAV2352" s="1452"/>
      <c r="JAW2352" s="1452"/>
      <c r="JAX2352" s="1452"/>
      <c r="JAY2352" s="1452"/>
      <c r="JAZ2352" s="1452"/>
      <c r="JBA2352" s="1452"/>
      <c r="JBB2352" s="1452"/>
      <c r="JBC2352" s="1452"/>
      <c r="JBD2352" s="1452"/>
      <c r="JBE2352" s="1452"/>
      <c r="JBF2352" s="1452"/>
      <c r="JBG2352" s="1452"/>
      <c r="JBH2352" s="1452"/>
      <c r="JBI2352" s="1452"/>
      <c r="JBJ2352" s="1452"/>
      <c r="JBK2352" s="1452"/>
      <c r="JBL2352" s="1452"/>
      <c r="JBM2352" s="1452"/>
      <c r="JBN2352" s="1452"/>
      <c r="JBO2352" s="1452"/>
      <c r="JBP2352" s="1452"/>
      <c r="JBQ2352" s="1452"/>
      <c r="JBR2352" s="1452"/>
      <c r="JBS2352" s="1452"/>
      <c r="JBT2352" s="1452"/>
      <c r="JBU2352" s="1452"/>
      <c r="JBV2352" s="1452"/>
      <c r="JBW2352" s="1452"/>
      <c r="JBX2352" s="1452"/>
      <c r="JBY2352" s="1452"/>
      <c r="JBZ2352" s="1452"/>
      <c r="JCA2352" s="1452"/>
      <c r="JCB2352" s="1452"/>
      <c r="JCC2352" s="1452"/>
      <c r="JCD2352" s="1452"/>
      <c r="JCE2352" s="1452"/>
      <c r="JCF2352" s="1452"/>
      <c r="JCG2352" s="1452"/>
      <c r="JCH2352" s="1452"/>
      <c r="JCI2352" s="1452"/>
      <c r="JCJ2352" s="1452"/>
      <c r="JCK2352" s="1452"/>
      <c r="JCL2352" s="1452"/>
      <c r="JCM2352" s="1452"/>
      <c r="JCN2352" s="1452"/>
      <c r="JCO2352" s="1452"/>
      <c r="JCP2352" s="1452"/>
      <c r="JCQ2352" s="1452"/>
      <c r="JCR2352" s="1452"/>
      <c r="JCS2352" s="1452"/>
      <c r="JCT2352" s="1452"/>
      <c r="JCU2352" s="1452"/>
      <c r="JCV2352" s="1452"/>
      <c r="JCW2352" s="1452"/>
      <c r="JCX2352" s="1452"/>
      <c r="JCY2352" s="1452"/>
      <c r="JCZ2352" s="1452"/>
      <c r="JDA2352" s="1452"/>
      <c r="JDB2352" s="1452"/>
      <c r="JDC2352" s="1452"/>
      <c r="JDD2352" s="1452"/>
      <c r="JDE2352" s="1452"/>
      <c r="JDF2352" s="1452"/>
      <c r="JDG2352" s="1452"/>
      <c r="JDH2352" s="1452"/>
      <c r="JDI2352" s="1452"/>
      <c r="JDJ2352" s="1452"/>
      <c r="JDK2352" s="1452"/>
      <c r="JDL2352" s="1452"/>
      <c r="JDM2352" s="1452"/>
      <c r="JDN2352" s="1452"/>
      <c r="JDO2352" s="1452"/>
      <c r="JDP2352" s="1452"/>
      <c r="JDQ2352" s="1452"/>
      <c r="JDR2352" s="1452"/>
      <c r="JDS2352" s="1452"/>
      <c r="JDT2352" s="1452"/>
      <c r="JDU2352" s="1452"/>
      <c r="JDV2352" s="1452"/>
      <c r="JDW2352" s="1452"/>
      <c r="JDX2352" s="1452"/>
      <c r="JDY2352" s="1452"/>
      <c r="JDZ2352" s="1452"/>
      <c r="JEA2352" s="1452"/>
      <c r="JEB2352" s="1452"/>
      <c r="JEC2352" s="1452"/>
      <c r="JED2352" s="1452"/>
      <c r="JEE2352" s="1452"/>
      <c r="JEF2352" s="1452"/>
      <c r="JEG2352" s="1452"/>
      <c r="JEH2352" s="1452"/>
      <c r="JEI2352" s="1452"/>
      <c r="JEJ2352" s="1452"/>
      <c r="JEK2352" s="1452"/>
      <c r="JEL2352" s="1452"/>
      <c r="JEM2352" s="1452"/>
      <c r="JEN2352" s="1452"/>
      <c r="JEO2352" s="1452"/>
      <c r="JEP2352" s="1452"/>
      <c r="JEQ2352" s="1452"/>
      <c r="JER2352" s="1452"/>
      <c r="JES2352" s="1452"/>
      <c r="JET2352" s="1452"/>
      <c r="JEU2352" s="1452"/>
      <c r="JEV2352" s="1452"/>
      <c r="JEW2352" s="1452"/>
      <c r="JEX2352" s="1452"/>
      <c r="JEY2352" s="1452"/>
      <c r="JEZ2352" s="1452"/>
      <c r="JFA2352" s="1452"/>
      <c r="JFB2352" s="1452"/>
      <c r="JFC2352" s="1452"/>
      <c r="JFD2352" s="1452"/>
      <c r="JFE2352" s="1452"/>
      <c r="JFF2352" s="1452"/>
      <c r="JFG2352" s="1452"/>
      <c r="JFH2352" s="1452"/>
      <c r="JFI2352" s="1452"/>
      <c r="JFJ2352" s="1452"/>
      <c r="JFK2352" s="1452"/>
      <c r="JFL2352" s="1452"/>
      <c r="JFM2352" s="1452"/>
      <c r="JFN2352" s="1452"/>
      <c r="JFO2352" s="1452"/>
      <c r="JFP2352" s="1452"/>
      <c r="JFQ2352" s="1452"/>
      <c r="JFR2352" s="1452"/>
      <c r="JFS2352" s="1452"/>
      <c r="JFT2352" s="1452"/>
      <c r="JFU2352" s="1452"/>
      <c r="JFV2352" s="1452"/>
      <c r="JFW2352" s="1452"/>
      <c r="JFX2352" s="1452"/>
      <c r="JFY2352" s="1452"/>
      <c r="JFZ2352" s="1452"/>
      <c r="JGA2352" s="1452"/>
      <c r="JGB2352" s="1452"/>
      <c r="JGC2352" s="1452"/>
      <c r="JGD2352" s="1452"/>
      <c r="JGE2352" s="1452"/>
      <c r="JGF2352" s="1452"/>
      <c r="JGG2352" s="1452"/>
      <c r="JGH2352" s="1452"/>
      <c r="JGI2352" s="1452"/>
      <c r="JGJ2352" s="1452"/>
      <c r="JGK2352" s="1452"/>
      <c r="JGL2352" s="1452"/>
      <c r="JGM2352" s="1452"/>
      <c r="JGN2352" s="1452"/>
      <c r="JGO2352" s="1452"/>
      <c r="JGP2352" s="1452"/>
      <c r="JGQ2352" s="1452"/>
      <c r="JGR2352" s="1452"/>
      <c r="JGS2352" s="1452"/>
      <c r="JGT2352" s="1452"/>
      <c r="JGU2352" s="1452"/>
      <c r="JGV2352" s="1452"/>
      <c r="JGW2352" s="1452"/>
      <c r="JGX2352" s="1452"/>
      <c r="JGY2352" s="1452"/>
      <c r="JGZ2352" s="1452"/>
      <c r="JHA2352" s="1452"/>
      <c r="JHB2352" s="1452"/>
      <c r="JHC2352" s="1452"/>
      <c r="JHD2352" s="1452"/>
      <c r="JHE2352" s="1452"/>
      <c r="JHF2352" s="1452"/>
      <c r="JHG2352" s="1452"/>
      <c r="JHH2352" s="1452"/>
      <c r="JHI2352" s="1452"/>
      <c r="JHJ2352" s="1452"/>
      <c r="JHK2352" s="1452"/>
      <c r="JHL2352" s="1452"/>
      <c r="JHM2352" s="1452"/>
      <c r="JHN2352" s="1452"/>
      <c r="JHO2352" s="1452"/>
      <c r="JHP2352" s="1452"/>
      <c r="JHQ2352" s="1452"/>
      <c r="JHR2352" s="1452"/>
      <c r="JHS2352" s="1452"/>
      <c r="JHT2352" s="1452"/>
      <c r="JHU2352" s="1452"/>
      <c r="JHV2352" s="1452"/>
      <c r="JHW2352" s="1452"/>
      <c r="JHX2352" s="1452"/>
      <c r="JHY2352" s="1452"/>
      <c r="JHZ2352" s="1452"/>
      <c r="JIA2352" s="1452"/>
      <c r="JIB2352" s="1452"/>
      <c r="JIC2352" s="1452"/>
      <c r="JID2352" s="1452"/>
      <c r="JIE2352" s="1452"/>
      <c r="JIF2352" s="1452"/>
      <c r="JIG2352" s="1452"/>
      <c r="JIH2352" s="1452"/>
      <c r="JII2352" s="1452"/>
      <c r="JIJ2352" s="1452"/>
      <c r="JIK2352" s="1452"/>
      <c r="JIL2352" s="1452"/>
      <c r="JIM2352" s="1452"/>
      <c r="JIN2352" s="1452"/>
      <c r="JIO2352" s="1452"/>
      <c r="JIP2352" s="1452"/>
      <c r="JIQ2352" s="1452"/>
      <c r="JIR2352" s="1452"/>
      <c r="JIS2352" s="1452"/>
      <c r="JIT2352" s="1452"/>
      <c r="JIU2352" s="1452"/>
      <c r="JIV2352" s="1452"/>
      <c r="JIW2352" s="1452"/>
      <c r="JIX2352" s="1452"/>
      <c r="JIY2352" s="1452"/>
      <c r="JIZ2352" s="1452"/>
      <c r="JJA2352" s="1452"/>
      <c r="JJB2352" s="1452"/>
      <c r="JJC2352" s="1452"/>
      <c r="JJD2352" s="1452"/>
      <c r="JJE2352" s="1452"/>
      <c r="JJF2352" s="1452"/>
      <c r="JJG2352" s="1452"/>
      <c r="JJH2352" s="1452"/>
      <c r="JJI2352" s="1452"/>
      <c r="JJJ2352" s="1452"/>
      <c r="JJK2352" s="1452"/>
      <c r="JJL2352" s="1452"/>
      <c r="JJM2352" s="1452"/>
      <c r="JJN2352" s="1452"/>
      <c r="JJO2352" s="1452"/>
      <c r="JJP2352" s="1452"/>
      <c r="JJQ2352" s="1452"/>
      <c r="JJR2352" s="1452"/>
      <c r="JJS2352" s="1452"/>
      <c r="JJT2352" s="1452"/>
      <c r="JJU2352" s="1452"/>
      <c r="JJV2352" s="1452"/>
      <c r="JJW2352" s="1452"/>
      <c r="JJX2352" s="1452"/>
      <c r="JJY2352" s="1452"/>
      <c r="JJZ2352" s="1452"/>
      <c r="JKA2352" s="1452"/>
      <c r="JKB2352" s="1452"/>
      <c r="JKC2352" s="1452"/>
      <c r="JKD2352" s="1452"/>
      <c r="JKE2352" s="1452"/>
      <c r="JKF2352" s="1452"/>
      <c r="JKG2352" s="1452"/>
      <c r="JKH2352" s="1452"/>
      <c r="JKI2352" s="1452"/>
      <c r="JKJ2352" s="1452"/>
      <c r="JKK2352" s="1452"/>
      <c r="JKL2352" s="1452"/>
      <c r="JKM2352" s="1452"/>
      <c r="JKN2352" s="1452"/>
      <c r="JKO2352" s="1452"/>
      <c r="JKP2352" s="1452"/>
      <c r="JKQ2352" s="1452"/>
      <c r="JKR2352" s="1452"/>
      <c r="JKS2352" s="1452"/>
      <c r="JKT2352" s="1452"/>
      <c r="JKU2352" s="1452"/>
      <c r="JKV2352" s="1452"/>
      <c r="JKW2352" s="1452"/>
      <c r="JKX2352" s="1452"/>
      <c r="JKY2352" s="1452"/>
      <c r="JKZ2352" s="1452"/>
      <c r="JLA2352" s="1452"/>
      <c r="JLB2352" s="1452"/>
      <c r="JLC2352" s="1452"/>
      <c r="JLD2352" s="1452"/>
      <c r="JLE2352" s="1452"/>
      <c r="JLF2352" s="1452"/>
      <c r="JLG2352" s="1452"/>
      <c r="JLH2352" s="1452"/>
      <c r="JLI2352" s="1452"/>
      <c r="JLJ2352" s="1452"/>
      <c r="JLK2352" s="1452"/>
      <c r="JLL2352" s="1452"/>
      <c r="JLM2352" s="1452"/>
      <c r="JLN2352" s="1452"/>
      <c r="JLO2352" s="1452"/>
      <c r="JLP2352" s="1452"/>
      <c r="JLQ2352" s="1452"/>
      <c r="JLR2352" s="1452"/>
      <c r="JLS2352" s="1452"/>
      <c r="JLT2352" s="1452"/>
      <c r="JLU2352" s="1452"/>
      <c r="JLV2352" s="1452"/>
      <c r="JLW2352" s="1452"/>
      <c r="JLX2352" s="1452"/>
      <c r="JLY2352" s="1452"/>
      <c r="JLZ2352" s="1452"/>
      <c r="JMA2352" s="1452"/>
      <c r="JMB2352" s="1452"/>
      <c r="JMC2352" s="1452"/>
      <c r="JMD2352" s="1452"/>
      <c r="JME2352" s="1452"/>
      <c r="JMF2352" s="1452"/>
      <c r="JMG2352" s="1452"/>
      <c r="JMH2352" s="1452"/>
      <c r="JMI2352" s="1452"/>
      <c r="JMJ2352" s="1452"/>
      <c r="JMK2352" s="1452"/>
      <c r="JML2352" s="1452"/>
      <c r="JMM2352" s="1452"/>
      <c r="JMN2352" s="1452"/>
      <c r="JMO2352" s="1452"/>
      <c r="JMP2352" s="1452"/>
      <c r="JMQ2352" s="1452"/>
      <c r="JMR2352" s="1452"/>
      <c r="JMS2352" s="1452"/>
      <c r="JMT2352" s="1452"/>
      <c r="JMU2352" s="1452"/>
      <c r="JMV2352" s="1452"/>
      <c r="JMW2352" s="1452"/>
      <c r="JMX2352" s="1452"/>
      <c r="JMY2352" s="1452"/>
      <c r="JMZ2352" s="1452"/>
      <c r="JNA2352" s="1452"/>
      <c r="JNB2352" s="1452"/>
      <c r="JNC2352" s="1452"/>
      <c r="JND2352" s="1452"/>
      <c r="JNE2352" s="1452"/>
      <c r="JNF2352" s="1452"/>
      <c r="JNG2352" s="1452"/>
      <c r="JNH2352" s="1452"/>
      <c r="JNI2352" s="1452"/>
      <c r="JNJ2352" s="1452"/>
      <c r="JNK2352" s="1452"/>
      <c r="JNL2352" s="1452"/>
      <c r="JNM2352" s="1452"/>
      <c r="JNN2352" s="1452"/>
      <c r="JNO2352" s="1452"/>
      <c r="JNP2352" s="1452"/>
      <c r="JNQ2352" s="1452"/>
      <c r="JNR2352" s="1452"/>
      <c r="JNS2352" s="1452"/>
      <c r="JNT2352" s="1452"/>
      <c r="JNU2352" s="1452"/>
      <c r="JNV2352" s="1452"/>
      <c r="JNW2352" s="1452"/>
      <c r="JNX2352" s="1452"/>
      <c r="JNY2352" s="1452"/>
      <c r="JNZ2352" s="1452"/>
      <c r="JOA2352" s="1452"/>
      <c r="JOB2352" s="1452"/>
      <c r="JOC2352" s="1452"/>
      <c r="JOD2352" s="1452"/>
      <c r="JOE2352" s="1452"/>
      <c r="JOF2352" s="1452"/>
      <c r="JOG2352" s="1452"/>
      <c r="JOH2352" s="1452"/>
      <c r="JOI2352" s="1452"/>
      <c r="JOJ2352" s="1452"/>
      <c r="JOK2352" s="1452"/>
      <c r="JOL2352" s="1452"/>
      <c r="JOM2352" s="1452"/>
      <c r="JON2352" s="1452"/>
      <c r="JOO2352" s="1452"/>
      <c r="JOP2352" s="1452"/>
      <c r="JOQ2352" s="1452"/>
      <c r="JOR2352" s="1452"/>
      <c r="JOS2352" s="1452"/>
      <c r="JOT2352" s="1452"/>
      <c r="JOU2352" s="1452"/>
      <c r="JOV2352" s="1452"/>
      <c r="JOW2352" s="1452"/>
      <c r="JOX2352" s="1452"/>
      <c r="JOY2352" s="1452"/>
      <c r="JOZ2352" s="1452"/>
      <c r="JPA2352" s="1452"/>
      <c r="JPB2352" s="1452"/>
      <c r="JPC2352" s="1452"/>
      <c r="JPD2352" s="1452"/>
      <c r="JPE2352" s="1452"/>
      <c r="JPF2352" s="1452"/>
      <c r="JPG2352" s="1452"/>
      <c r="JPH2352" s="1452"/>
      <c r="JPI2352" s="1452"/>
      <c r="JPJ2352" s="1452"/>
      <c r="JPK2352" s="1452"/>
      <c r="JPL2352" s="1452"/>
      <c r="JPM2352" s="1452"/>
      <c r="JPN2352" s="1452"/>
      <c r="JPO2352" s="1452"/>
      <c r="JPP2352" s="1452"/>
      <c r="JPQ2352" s="1452"/>
      <c r="JPR2352" s="1452"/>
      <c r="JPS2352" s="1452"/>
      <c r="JPT2352" s="1452"/>
      <c r="JPU2352" s="1452"/>
      <c r="JPV2352" s="1452"/>
      <c r="JPW2352" s="1452"/>
      <c r="JPX2352" s="1452"/>
      <c r="JPY2352" s="1452"/>
      <c r="JPZ2352" s="1452"/>
      <c r="JQA2352" s="1452"/>
      <c r="JQB2352" s="1452"/>
      <c r="JQC2352" s="1452"/>
      <c r="JQD2352" s="1452"/>
      <c r="JQE2352" s="1452"/>
      <c r="JQF2352" s="1452"/>
      <c r="JQG2352" s="1452"/>
      <c r="JQH2352" s="1452"/>
      <c r="JQI2352" s="1452"/>
      <c r="JQJ2352" s="1452"/>
      <c r="JQK2352" s="1452"/>
      <c r="JQL2352" s="1452"/>
      <c r="JQM2352" s="1452"/>
      <c r="JQN2352" s="1452"/>
      <c r="JQO2352" s="1452"/>
      <c r="JQP2352" s="1452"/>
      <c r="JQQ2352" s="1452"/>
      <c r="JQR2352" s="1452"/>
      <c r="JQS2352" s="1452"/>
      <c r="JQT2352" s="1452"/>
      <c r="JQU2352" s="1452"/>
      <c r="JQV2352" s="1452"/>
      <c r="JQW2352" s="1452"/>
      <c r="JQX2352" s="1452"/>
      <c r="JQY2352" s="1452"/>
      <c r="JQZ2352" s="1452"/>
      <c r="JRA2352" s="1452"/>
      <c r="JRB2352" s="1452"/>
      <c r="JRC2352" s="1452"/>
      <c r="JRD2352" s="1452"/>
      <c r="JRE2352" s="1452"/>
      <c r="JRF2352" s="1452"/>
      <c r="JRG2352" s="1452"/>
      <c r="JRH2352" s="1452"/>
      <c r="JRI2352" s="1452"/>
      <c r="JRJ2352" s="1452"/>
      <c r="JRK2352" s="1452"/>
      <c r="JRL2352" s="1452"/>
      <c r="JRM2352" s="1452"/>
      <c r="JRN2352" s="1452"/>
      <c r="JRO2352" s="1452"/>
      <c r="JRP2352" s="1452"/>
      <c r="JRQ2352" s="1452"/>
      <c r="JRR2352" s="1452"/>
      <c r="JRS2352" s="1452"/>
      <c r="JRT2352" s="1452"/>
      <c r="JRU2352" s="1452"/>
      <c r="JRV2352" s="1452"/>
      <c r="JRW2352" s="1452"/>
      <c r="JRX2352" s="1452"/>
      <c r="JRY2352" s="1452"/>
      <c r="JRZ2352" s="1452"/>
      <c r="JSA2352" s="1452"/>
      <c r="JSB2352" s="1452"/>
      <c r="JSC2352" s="1452"/>
      <c r="JSD2352" s="1452"/>
      <c r="JSE2352" s="1452"/>
      <c r="JSF2352" s="1452"/>
      <c r="JSG2352" s="1452"/>
      <c r="JSH2352" s="1452"/>
      <c r="JSI2352" s="1452"/>
      <c r="JSJ2352" s="1452"/>
      <c r="JSK2352" s="1452"/>
      <c r="JSL2352" s="1452"/>
      <c r="JSM2352" s="1452"/>
      <c r="JSN2352" s="1452"/>
      <c r="JSO2352" s="1452"/>
      <c r="JSP2352" s="1452"/>
      <c r="JSQ2352" s="1452"/>
      <c r="JSR2352" s="1452"/>
      <c r="JSS2352" s="1452"/>
      <c r="JST2352" s="1452"/>
      <c r="JSU2352" s="1452"/>
      <c r="JSV2352" s="1452"/>
      <c r="JSW2352" s="1452"/>
      <c r="JSX2352" s="1452"/>
      <c r="JSY2352" s="1452"/>
      <c r="JSZ2352" s="1452"/>
      <c r="JTA2352" s="1452"/>
      <c r="JTB2352" s="1452"/>
      <c r="JTC2352" s="1452"/>
      <c r="JTD2352" s="1452"/>
      <c r="JTE2352" s="1452"/>
      <c r="JTF2352" s="1452"/>
      <c r="JTG2352" s="1452"/>
      <c r="JTH2352" s="1452"/>
      <c r="JTI2352" s="1452"/>
      <c r="JTJ2352" s="1452"/>
      <c r="JTK2352" s="1452"/>
      <c r="JTL2352" s="1452"/>
      <c r="JTM2352" s="1452"/>
      <c r="JTN2352" s="1452"/>
      <c r="JTO2352" s="1452"/>
      <c r="JTP2352" s="1452"/>
      <c r="JTQ2352" s="1452"/>
      <c r="JTR2352" s="1452"/>
      <c r="JTS2352" s="1452"/>
      <c r="JTT2352" s="1452"/>
      <c r="JTU2352" s="1452"/>
      <c r="JTV2352" s="1452"/>
      <c r="JTW2352" s="1452"/>
      <c r="JTX2352" s="1452"/>
      <c r="JTY2352" s="1452"/>
      <c r="JTZ2352" s="1452"/>
      <c r="JUA2352" s="1452"/>
      <c r="JUB2352" s="1452"/>
      <c r="JUC2352" s="1452"/>
      <c r="JUD2352" s="1452"/>
      <c r="JUE2352" s="1452"/>
      <c r="JUF2352" s="1452"/>
      <c r="JUG2352" s="1452"/>
      <c r="JUH2352" s="1452"/>
      <c r="JUI2352" s="1452"/>
      <c r="JUJ2352" s="1452"/>
      <c r="JUK2352" s="1452"/>
      <c r="JUL2352" s="1452"/>
      <c r="JUM2352" s="1452"/>
      <c r="JUN2352" s="1452"/>
      <c r="JUO2352" s="1452"/>
      <c r="JUP2352" s="1452"/>
      <c r="JUQ2352" s="1452"/>
      <c r="JUR2352" s="1452"/>
      <c r="JUS2352" s="1452"/>
      <c r="JUT2352" s="1452"/>
      <c r="JUU2352" s="1452"/>
      <c r="JUV2352" s="1452"/>
      <c r="JUW2352" s="1452"/>
      <c r="JUX2352" s="1452"/>
      <c r="JUY2352" s="1452"/>
      <c r="JUZ2352" s="1452"/>
      <c r="JVA2352" s="1452"/>
      <c r="JVB2352" s="1452"/>
      <c r="JVC2352" s="1452"/>
      <c r="JVD2352" s="1452"/>
      <c r="JVE2352" s="1452"/>
      <c r="JVF2352" s="1452"/>
      <c r="JVG2352" s="1452"/>
      <c r="JVH2352" s="1452"/>
      <c r="JVI2352" s="1452"/>
      <c r="JVJ2352" s="1452"/>
      <c r="JVK2352" s="1452"/>
      <c r="JVL2352" s="1452"/>
      <c r="JVM2352" s="1452"/>
      <c r="JVN2352" s="1452"/>
      <c r="JVO2352" s="1452"/>
      <c r="JVP2352" s="1452"/>
      <c r="JVQ2352" s="1452"/>
      <c r="JVR2352" s="1452"/>
      <c r="JVS2352" s="1452"/>
      <c r="JVT2352" s="1452"/>
      <c r="JVU2352" s="1452"/>
      <c r="JVV2352" s="1452"/>
      <c r="JVW2352" s="1452"/>
      <c r="JVX2352" s="1452"/>
      <c r="JVY2352" s="1452"/>
      <c r="JVZ2352" s="1452"/>
      <c r="JWA2352" s="1452"/>
      <c r="JWB2352" s="1452"/>
      <c r="JWC2352" s="1452"/>
      <c r="JWD2352" s="1452"/>
      <c r="JWE2352" s="1452"/>
      <c r="JWF2352" s="1452"/>
      <c r="JWG2352" s="1452"/>
      <c r="JWH2352" s="1452"/>
      <c r="JWI2352" s="1452"/>
      <c r="JWJ2352" s="1452"/>
      <c r="JWK2352" s="1452"/>
      <c r="JWL2352" s="1452"/>
      <c r="JWM2352" s="1452"/>
      <c r="JWN2352" s="1452"/>
      <c r="JWO2352" s="1452"/>
      <c r="JWP2352" s="1452"/>
      <c r="JWQ2352" s="1452"/>
      <c r="JWR2352" s="1452"/>
      <c r="JWS2352" s="1452"/>
      <c r="JWT2352" s="1452"/>
      <c r="JWU2352" s="1452"/>
      <c r="JWV2352" s="1452"/>
      <c r="JWW2352" s="1452"/>
      <c r="JWX2352" s="1452"/>
      <c r="JWY2352" s="1452"/>
      <c r="JWZ2352" s="1452"/>
      <c r="JXA2352" s="1452"/>
      <c r="JXB2352" s="1452"/>
      <c r="JXC2352" s="1452"/>
      <c r="JXD2352" s="1452"/>
      <c r="JXE2352" s="1452"/>
      <c r="JXF2352" s="1452"/>
      <c r="JXG2352" s="1452"/>
      <c r="JXH2352" s="1452"/>
      <c r="JXI2352" s="1452"/>
      <c r="JXJ2352" s="1452"/>
      <c r="JXK2352" s="1452"/>
      <c r="JXL2352" s="1452"/>
      <c r="JXM2352" s="1452"/>
      <c r="JXN2352" s="1452"/>
      <c r="JXO2352" s="1452"/>
      <c r="JXP2352" s="1452"/>
      <c r="JXQ2352" s="1452"/>
      <c r="JXR2352" s="1452"/>
      <c r="JXS2352" s="1452"/>
      <c r="JXT2352" s="1452"/>
      <c r="JXU2352" s="1452"/>
      <c r="JXV2352" s="1452"/>
      <c r="JXW2352" s="1452"/>
      <c r="JXX2352" s="1452"/>
      <c r="JXY2352" s="1452"/>
      <c r="JXZ2352" s="1452"/>
      <c r="JYA2352" s="1452"/>
      <c r="JYB2352" s="1452"/>
      <c r="JYC2352" s="1452"/>
      <c r="JYD2352" s="1452"/>
      <c r="JYE2352" s="1452"/>
      <c r="JYF2352" s="1452"/>
      <c r="JYG2352" s="1452"/>
      <c r="JYH2352" s="1452"/>
      <c r="JYI2352" s="1452"/>
      <c r="JYJ2352" s="1452"/>
      <c r="JYK2352" s="1452"/>
      <c r="JYL2352" s="1452"/>
      <c r="JYM2352" s="1452"/>
      <c r="JYN2352" s="1452"/>
      <c r="JYO2352" s="1452"/>
      <c r="JYP2352" s="1452"/>
      <c r="JYQ2352" s="1452"/>
      <c r="JYR2352" s="1452"/>
      <c r="JYS2352" s="1452"/>
      <c r="JYT2352" s="1452"/>
      <c r="JYU2352" s="1452"/>
      <c r="JYV2352" s="1452"/>
      <c r="JYW2352" s="1452"/>
      <c r="JYX2352" s="1452"/>
      <c r="JYY2352" s="1452"/>
      <c r="JYZ2352" s="1452"/>
      <c r="JZA2352" s="1452"/>
      <c r="JZB2352" s="1452"/>
      <c r="JZC2352" s="1452"/>
      <c r="JZD2352" s="1452"/>
      <c r="JZE2352" s="1452"/>
      <c r="JZF2352" s="1452"/>
      <c r="JZG2352" s="1452"/>
      <c r="JZH2352" s="1452"/>
      <c r="JZI2352" s="1452"/>
      <c r="JZJ2352" s="1452"/>
      <c r="JZK2352" s="1452"/>
      <c r="JZL2352" s="1452"/>
      <c r="JZM2352" s="1452"/>
      <c r="JZN2352" s="1452"/>
      <c r="JZO2352" s="1452"/>
      <c r="JZP2352" s="1452"/>
      <c r="JZQ2352" s="1452"/>
      <c r="JZR2352" s="1452"/>
      <c r="JZS2352" s="1452"/>
      <c r="JZT2352" s="1452"/>
      <c r="JZU2352" s="1452"/>
      <c r="JZV2352" s="1452"/>
      <c r="JZW2352" s="1452"/>
      <c r="JZX2352" s="1452"/>
      <c r="JZY2352" s="1452"/>
      <c r="JZZ2352" s="1452"/>
      <c r="KAA2352" s="1452"/>
      <c r="KAB2352" s="1452"/>
      <c r="KAC2352" s="1452"/>
      <c r="KAD2352" s="1452"/>
      <c r="KAE2352" s="1452"/>
      <c r="KAF2352" s="1452"/>
      <c r="KAG2352" s="1452"/>
      <c r="KAH2352" s="1452"/>
      <c r="KAI2352" s="1452"/>
      <c r="KAJ2352" s="1452"/>
      <c r="KAK2352" s="1452"/>
      <c r="KAL2352" s="1452"/>
      <c r="KAM2352" s="1452"/>
      <c r="KAN2352" s="1452"/>
      <c r="KAO2352" s="1452"/>
      <c r="KAP2352" s="1452"/>
      <c r="KAQ2352" s="1452"/>
      <c r="KAR2352" s="1452"/>
      <c r="KAS2352" s="1452"/>
      <c r="KAT2352" s="1452"/>
      <c r="KAU2352" s="1452"/>
      <c r="KAV2352" s="1452"/>
      <c r="KAW2352" s="1452"/>
      <c r="KAX2352" s="1452"/>
      <c r="KAY2352" s="1452"/>
      <c r="KAZ2352" s="1452"/>
      <c r="KBA2352" s="1452"/>
      <c r="KBB2352" s="1452"/>
      <c r="KBC2352" s="1452"/>
      <c r="KBD2352" s="1452"/>
      <c r="KBE2352" s="1452"/>
      <c r="KBF2352" s="1452"/>
      <c r="KBG2352" s="1452"/>
      <c r="KBH2352" s="1452"/>
      <c r="KBI2352" s="1452"/>
      <c r="KBJ2352" s="1452"/>
      <c r="KBK2352" s="1452"/>
      <c r="KBL2352" s="1452"/>
      <c r="KBM2352" s="1452"/>
      <c r="KBN2352" s="1452"/>
      <c r="KBO2352" s="1452"/>
      <c r="KBP2352" s="1452"/>
      <c r="KBQ2352" s="1452"/>
      <c r="KBR2352" s="1452"/>
      <c r="KBS2352" s="1452"/>
      <c r="KBT2352" s="1452"/>
      <c r="KBU2352" s="1452"/>
      <c r="KBV2352" s="1452"/>
      <c r="KBW2352" s="1452"/>
      <c r="KBX2352" s="1452"/>
      <c r="KBY2352" s="1452"/>
      <c r="KBZ2352" s="1452"/>
      <c r="KCA2352" s="1452"/>
      <c r="KCB2352" s="1452"/>
      <c r="KCC2352" s="1452"/>
      <c r="KCD2352" s="1452"/>
      <c r="KCE2352" s="1452"/>
      <c r="KCF2352" s="1452"/>
      <c r="KCG2352" s="1452"/>
      <c r="KCH2352" s="1452"/>
      <c r="KCI2352" s="1452"/>
      <c r="KCJ2352" s="1452"/>
      <c r="KCK2352" s="1452"/>
      <c r="KCL2352" s="1452"/>
      <c r="KCM2352" s="1452"/>
      <c r="KCN2352" s="1452"/>
      <c r="KCO2352" s="1452"/>
      <c r="KCP2352" s="1452"/>
      <c r="KCQ2352" s="1452"/>
      <c r="KCR2352" s="1452"/>
      <c r="KCS2352" s="1452"/>
      <c r="KCT2352" s="1452"/>
      <c r="KCU2352" s="1452"/>
      <c r="KCV2352" s="1452"/>
      <c r="KCW2352" s="1452"/>
      <c r="KCX2352" s="1452"/>
      <c r="KCY2352" s="1452"/>
      <c r="KCZ2352" s="1452"/>
      <c r="KDA2352" s="1452"/>
      <c r="KDB2352" s="1452"/>
      <c r="KDC2352" s="1452"/>
      <c r="KDD2352" s="1452"/>
      <c r="KDE2352" s="1452"/>
      <c r="KDF2352" s="1452"/>
      <c r="KDG2352" s="1452"/>
      <c r="KDH2352" s="1452"/>
      <c r="KDI2352" s="1452"/>
      <c r="KDJ2352" s="1452"/>
      <c r="KDK2352" s="1452"/>
      <c r="KDL2352" s="1452"/>
      <c r="KDM2352" s="1452"/>
      <c r="KDN2352" s="1452"/>
      <c r="KDO2352" s="1452"/>
      <c r="KDP2352" s="1452"/>
      <c r="KDQ2352" s="1452"/>
      <c r="KDR2352" s="1452"/>
      <c r="KDS2352" s="1452"/>
      <c r="KDT2352" s="1452"/>
      <c r="KDU2352" s="1452"/>
      <c r="KDV2352" s="1452"/>
      <c r="KDW2352" s="1452"/>
      <c r="KDX2352" s="1452"/>
      <c r="KDY2352" s="1452"/>
      <c r="KDZ2352" s="1452"/>
      <c r="KEA2352" s="1452"/>
      <c r="KEB2352" s="1452"/>
      <c r="KEC2352" s="1452"/>
      <c r="KED2352" s="1452"/>
      <c r="KEE2352" s="1452"/>
      <c r="KEF2352" s="1452"/>
      <c r="KEG2352" s="1452"/>
      <c r="KEH2352" s="1452"/>
      <c r="KEI2352" s="1452"/>
      <c r="KEJ2352" s="1452"/>
      <c r="KEK2352" s="1452"/>
      <c r="KEL2352" s="1452"/>
      <c r="KEM2352" s="1452"/>
      <c r="KEN2352" s="1452"/>
      <c r="KEO2352" s="1452"/>
      <c r="KEP2352" s="1452"/>
      <c r="KEQ2352" s="1452"/>
      <c r="KER2352" s="1452"/>
      <c r="KES2352" s="1452"/>
      <c r="KET2352" s="1452"/>
      <c r="KEU2352" s="1452"/>
      <c r="KEV2352" s="1452"/>
      <c r="KEW2352" s="1452"/>
      <c r="KEX2352" s="1452"/>
      <c r="KEY2352" s="1452"/>
      <c r="KEZ2352" s="1452"/>
      <c r="KFA2352" s="1452"/>
      <c r="KFB2352" s="1452"/>
      <c r="KFC2352" s="1452"/>
      <c r="KFD2352" s="1452"/>
      <c r="KFE2352" s="1452"/>
      <c r="KFF2352" s="1452"/>
      <c r="KFG2352" s="1452"/>
      <c r="KFH2352" s="1452"/>
      <c r="KFI2352" s="1452"/>
      <c r="KFJ2352" s="1452"/>
      <c r="KFK2352" s="1452"/>
      <c r="KFL2352" s="1452"/>
      <c r="KFM2352" s="1452"/>
      <c r="KFN2352" s="1452"/>
      <c r="KFO2352" s="1452"/>
      <c r="KFP2352" s="1452"/>
      <c r="KFQ2352" s="1452"/>
      <c r="KFR2352" s="1452"/>
      <c r="KFS2352" s="1452"/>
      <c r="KFT2352" s="1452"/>
      <c r="KFU2352" s="1452"/>
      <c r="KFV2352" s="1452"/>
      <c r="KFW2352" s="1452"/>
      <c r="KFX2352" s="1452"/>
      <c r="KFY2352" s="1452"/>
      <c r="KFZ2352" s="1452"/>
      <c r="KGA2352" s="1452"/>
      <c r="KGB2352" s="1452"/>
      <c r="KGC2352" s="1452"/>
      <c r="KGD2352" s="1452"/>
      <c r="KGE2352" s="1452"/>
      <c r="KGF2352" s="1452"/>
      <c r="KGG2352" s="1452"/>
      <c r="KGH2352" s="1452"/>
      <c r="KGI2352" s="1452"/>
      <c r="KGJ2352" s="1452"/>
      <c r="KGK2352" s="1452"/>
      <c r="KGL2352" s="1452"/>
      <c r="KGM2352" s="1452"/>
      <c r="KGN2352" s="1452"/>
      <c r="KGO2352" s="1452"/>
      <c r="KGP2352" s="1452"/>
      <c r="KGQ2352" s="1452"/>
      <c r="KGR2352" s="1452"/>
      <c r="KGS2352" s="1452"/>
      <c r="KGT2352" s="1452"/>
      <c r="KGU2352" s="1452"/>
      <c r="KGV2352" s="1452"/>
      <c r="KGW2352" s="1452"/>
      <c r="KGX2352" s="1452"/>
      <c r="KGY2352" s="1452"/>
      <c r="KGZ2352" s="1452"/>
      <c r="KHA2352" s="1452"/>
      <c r="KHB2352" s="1452"/>
      <c r="KHC2352" s="1452"/>
      <c r="KHD2352" s="1452"/>
      <c r="KHE2352" s="1452"/>
      <c r="KHF2352" s="1452"/>
      <c r="KHG2352" s="1452"/>
      <c r="KHH2352" s="1452"/>
      <c r="KHI2352" s="1452"/>
      <c r="KHJ2352" s="1452"/>
      <c r="KHK2352" s="1452"/>
      <c r="KHL2352" s="1452"/>
      <c r="KHM2352" s="1452"/>
      <c r="KHN2352" s="1452"/>
      <c r="KHO2352" s="1452"/>
      <c r="KHP2352" s="1452"/>
      <c r="KHQ2352" s="1452"/>
      <c r="KHR2352" s="1452"/>
      <c r="KHS2352" s="1452"/>
      <c r="KHT2352" s="1452"/>
      <c r="KHU2352" s="1452"/>
      <c r="KHV2352" s="1452"/>
      <c r="KHW2352" s="1452"/>
      <c r="KHX2352" s="1452"/>
      <c r="KHY2352" s="1452"/>
      <c r="KHZ2352" s="1452"/>
      <c r="KIA2352" s="1452"/>
      <c r="KIB2352" s="1452"/>
      <c r="KIC2352" s="1452"/>
      <c r="KID2352" s="1452"/>
      <c r="KIE2352" s="1452"/>
      <c r="KIF2352" s="1452"/>
      <c r="KIG2352" s="1452"/>
      <c r="KIH2352" s="1452"/>
      <c r="KII2352" s="1452"/>
      <c r="KIJ2352" s="1452"/>
      <c r="KIK2352" s="1452"/>
      <c r="KIL2352" s="1452"/>
      <c r="KIM2352" s="1452"/>
      <c r="KIN2352" s="1452"/>
      <c r="KIO2352" s="1452"/>
      <c r="KIP2352" s="1452"/>
      <c r="KIQ2352" s="1452"/>
      <c r="KIR2352" s="1452"/>
      <c r="KIS2352" s="1452"/>
      <c r="KIT2352" s="1452"/>
      <c r="KIU2352" s="1452"/>
      <c r="KIV2352" s="1452"/>
      <c r="KIW2352" s="1452"/>
      <c r="KIX2352" s="1452"/>
      <c r="KIY2352" s="1452"/>
      <c r="KIZ2352" s="1452"/>
      <c r="KJA2352" s="1452"/>
      <c r="KJB2352" s="1452"/>
      <c r="KJC2352" s="1452"/>
      <c r="KJD2352" s="1452"/>
      <c r="KJE2352" s="1452"/>
      <c r="KJF2352" s="1452"/>
      <c r="KJG2352" s="1452"/>
      <c r="KJH2352" s="1452"/>
      <c r="KJI2352" s="1452"/>
      <c r="KJJ2352" s="1452"/>
      <c r="KJK2352" s="1452"/>
      <c r="KJL2352" s="1452"/>
      <c r="KJM2352" s="1452"/>
      <c r="KJN2352" s="1452"/>
      <c r="KJO2352" s="1452"/>
      <c r="KJP2352" s="1452"/>
      <c r="KJQ2352" s="1452"/>
      <c r="KJR2352" s="1452"/>
      <c r="KJS2352" s="1452"/>
      <c r="KJT2352" s="1452"/>
      <c r="KJU2352" s="1452"/>
      <c r="KJV2352" s="1452"/>
      <c r="KJW2352" s="1452"/>
      <c r="KJX2352" s="1452"/>
      <c r="KJY2352" s="1452"/>
      <c r="KJZ2352" s="1452"/>
      <c r="KKA2352" s="1452"/>
      <c r="KKB2352" s="1452"/>
      <c r="KKC2352" s="1452"/>
      <c r="KKD2352" s="1452"/>
      <c r="KKE2352" s="1452"/>
      <c r="KKF2352" s="1452"/>
      <c r="KKG2352" s="1452"/>
      <c r="KKH2352" s="1452"/>
      <c r="KKI2352" s="1452"/>
      <c r="KKJ2352" s="1452"/>
      <c r="KKK2352" s="1452"/>
      <c r="KKL2352" s="1452"/>
      <c r="KKM2352" s="1452"/>
      <c r="KKN2352" s="1452"/>
      <c r="KKO2352" s="1452"/>
      <c r="KKP2352" s="1452"/>
      <c r="KKQ2352" s="1452"/>
      <c r="KKR2352" s="1452"/>
      <c r="KKS2352" s="1452"/>
      <c r="KKT2352" s="1452"/>
      <c r="KKU2352" s="1452"/>
      <c r="KKV2352" s="1452"/>
      <c r="KKW2352" s="1452"/>
      <c r="KKX2352" s="1452"/>
      <c r="KKY2352" s="1452"/>
      <c r="KKZ2352" s="1452"/>
      <c r="KLA2352" s="1452"/>
      <c r="KLB2352" s="1452"/>
      <c r="KLC2352" s="1452"/>
      <c r="KLD2352" s="1452"/>
      <c r="KLE2352" s="1452"/>
      <c r="KLF2352" s="1452"/>
      <c r="KLG2352" s="1452"/>
      <c r="KLH2352" s="1452"/>
      <c r="KLI2352" s="1452"/>
      <c r="KLJ2352" s="1452"/>
      <c r="KLK2352" s="1452"/>
      <c r="KLL2352" s="1452"/>
      <c r="KLM2352" s="1452"/>
      <c r="KLN2352" s="1452"/>
      <c r="KLO2352" s="1452"/>
      <c r="KLP2352" s="1452"/>
      <c r="KLQ2352" s="1452"/>
      <c r="KLR2352" s="1452"/>
      <c r="KLS2352" s="1452"/>
      <c r="KLT2352" s="1452"/>
      <c r="KLU2352" s="1452"/>
      <c r="KLV2352" s="1452"/>
      <c r="KLW2352" s="1452"/>
      <c r="KLX2352" s="1452"/>
      <c r="KLY2352" s="1452"/>
      <c r="KLZ2352" s="1452"/>
      <c r="KMA2352" s="1452"/>
      <c r="KMB2352" s="1452"/>
      <c r="KMC2352" s="1452"/>
      <c r="KMD2352" s="1452"/>
      <c r="KME2352" s="1452"/>
      <c r="KMF2352" s="1452"/>
      <c r="KMG2352" s="1452"/>
      <c r="KMH2352" s="1452"/>
      <c r="KMI2352" s="1452"/>
      <c r="KMJ2352" s="1452"/>
      <c r="KMK2352" s="1452"/>
      <c r="KML2352" s="1452"/>
      <c r="KMM2352" s="1452"/>
      <c r="KMN2352" s="1452"/>
      <c r="KMO2352" s="1452"/>
      <c r="KMP2352" s="1452"/>
      <c r="KMQ2352" s="1452"/>
      <c r="KMR2352" s="1452"/>
      <c r="KMS2352" s="1452"/>
      <c r="KMT2352" s="1452"/>
      <c r="KMU2352" s="1452"/>
      <c r="KMV2352" s="1452"/>
      <c r="KMW2352" s="1452"/>
      <c r="KMX2352" s="1452"/>
      <c r="KMY2352" s="1452"/>
      <c r="KMZ2352" s="1452"/>
      <c r="KNA2352" s="1452"/>
      <c r="KNB2352" s="1452"/>
      <c r="KNC2352" s="1452"/>
      <c r="KND2352" s="1452"/>
      <c r="KNE2352" s="1452"/>
      <c r="KNF2352" s="1452"/>
      <c r="KNG2352" s="1452"/>
      <c r="KNH2352" s="1452"/>
      <c r="KNI2352" s="1452"/>
      <c r="KNJ2352" s="1452"/>
      <c r="KNK2352" s="1452"/>
      <c r="KNL2352" s="1452"/>
      <c r="KNM2352" s="1452"/>
      <c r="KNN2352" s="1452"/>
      <c r="KNO2352" s="1452"/>
      <c r="KNP2352" s="1452"/>
      <c r="KNQ2352" s="1452"/>
      <c r="KNR2352" s="1452"/>
      <c r="KNS2352" s="1452"/>
      <c r="KNT2352" s="1452"/>
      <c r="KNU2352" s="1452"/>
      <c r="KNV2352" s="1452"/>
      <c r="KNW2352" s="1452"/>
      <c r="KNX2352" s="1452"/>
      <c r="KNY2352" s="1452"/>
      <c r="KNZ2352" s="1452"/>
      <c r="KOA2352" s="1452"/>
      <c r="KOB2352" s="1452"/>
      <c r="KOC2352" s="1452"/>
      <c r="KOD2352" s="1452"/>
      <c r="KOE2352" s="1452"/>
      <c r="KOF2352" s="1452"/>
      <c r="KOG2352" s="1452"/>
      <c r="KOH2352" s="1452"/>
      <c r="KOI2352" s="1452"/>
      <c r="KOJ2352" s="1452"/>
      <c r="KOK2352" s="1452"/>
      <c r="KOL2352" s="1452"/>
      <c r="KOM2352" s="1452"/>
      <c r="KON2352" s="1452"/>
      <c r="KOO2352" s="1452"/>
      <c r="KOP2352" s="1452"/>
      <c r="KOQ2352" s="1452"/>
      <c r="KOR2352" s="1452"/>
      <c r="KOS2352" s="1452"/>
      <c r="KOT2352" s="1452"/>
      <c r="KOU2352" s="1452"/>
      <c r="KOV2352" s="1452"/>
      <c r="KOW2352" s="1452"/>
      <c r="KOX2352" s="1452"/>
      <c r="KOY2352" s="1452"/>
      <c r="KOZ2352" s="1452"/>
      <c r="KPA2352" s="1452"/>
      <c r="KPB2352" s="1452"/>
      <c r="KPC2352" s="1452"/>
      <c r="KPD2352" s="1452"/>
      <c r="KPE2352" s="1452"/>
      <c r="KPF2352" s="1452"/>
      <c r="KPG2352" s="1452"/>
      <c r="KPH2352" s="1452"/>
      <c r="KPI2352" s="1452"/>
      <c r="KPJ2352" s="1452"/>
      <c r="KPK2352" s="1452"/>
      <c r="KPL2352" s="1452"/>
      <c r="KPM2352" s="1452"/>
      <c r="KPN2352" s="1452"/>
      <c r="KPO2352" s="1452"/>
      <c r="KPP2352" s="1452"/>
      <c r="KPQ2352" s="1452"/>
      <c r="KPR2352" s="1452"/>
      <c r="KPS2352" s="1452"/>
      <c r="KPT2352" s="1452"/>
      <c r="KPU2352" s="1452"/>
      <c r="KPV2352" s="1452"/>
      <c r="KPW2352" s="1452"/>
      <c r="KPX2352" s="1452"/>
      <c r="KPY2352" s="1452"/>
      <c r="KPZ2352" s="1452"/>
      <c r="KQA2352" s="1452"/>
      <c r="KQB2352" s="1452"/>
      <c r="KQC2352" s="1452"/>
      <c r="KQD2352" s="1452"/>
      <c r="KQE2352" s="1452"/>
      <c r="KQF2352" s="1452"/>
      <c r="KQG2352" s="1452"/>
      <c r="KQH2352" s="1452"/>
      <c r="KQI2352" s="1452"/>
      <c r="KQJ2352" s="1452"/>
      <c r="KQK2352" s="1452"/>
      <c r="KQL2352" s="1452"/>
      <c r="KQM2352" s="1452"/>
      <c r="KQN2352" s="1452"/>
      <c r="KQO2352" s="1452"/>
      <c r="KQP2352" s="1452"/>
      <c r="KQQ2352" s="1452"/>
      <c r="KQR2352" s="1452"/>
      <c r="KQS2352" s="1452"/>
      <c r="KQT2352" s="1452"/>
      <c r="KQU2352" s="1452"/>
      <c r="KQV2352" s="1452"/>
      <c r="KQW2352" s="1452"/>
      <c r="KQX2352" s="1452"/>
      <c r="KQY2352" s="1452"/>
      <c r="KQZ2352" s="1452"/>
      <c r="KRA2352" s="1452"/>
      <c r="KRB2352" s="1452"/>
      <c r="KRC2352" s="1452"/>
      <c r="KRD2352" s="1452"/>
      <c r="KRE2352" s="1452"/>
      <c r="KRF2352" s="1452"/>
      <c r="KRG2352" s="1452"/>
      <c r="KRH2352" s="1452"/>
      <c r="KRI2352" s="1452"/>
      <c r="KRJ2352" s="1452"/>
      <c r="KRK2352" s="1452"/>
      <c r="KRL2352" s="1452"/>
      <c r="KRM2352" s="1452"/>
      <c r="KRN2352" s="1452"/>
      <c r="KRO2352" s="1452"/>
      <c r="KRP2352" s="1452"/>
      <c r="KRQ2352" s="1452"/>
      <c r="KRR2352" s="1452"/>
      <c r="KRS2352" s="1452"/>
      <c r="KRT2352" s="1452"/>
      <c r="KRU2352" s="1452"/>
      <c r="KRV2352" s="1452"/>
      <c r="KRW2352" s="1452"/>
      <c r="KRX2352" s="1452"/>
      <c r="KRY2352" s="1452"/>
      <c r="KRZ2352" s="1452"/>
      <c r="KSA2352" s="1452"/>
      <c r="KSB2352" s="1452"/>
      <c r="KSC2352" s="1452"/>
      <c r="KSD2352" s="1452"/>
      <c r="KSE2352" s="1452"/>
      <c r="KSF2352" s="1452"/>
      <c r="KSG2352" s="1452"/>
      <c r="KSH2352" s="1452"/>
      <c r="KSI2352" s="1452"/>
      <c r="KSJ2352" s="1452"/>
      <c r="KSK2352" s="1452"/>
      <c r="KSL2352" s="1452"/>
      <c r="KSM2352" s="1452"/>
      <c r="KSN2352" s="1452"/>
      <c r="KSO2352" s="1452"/>
      <c r="KSP2352" s="1452"/>
      <c r="KSQ2352" s="1452"/>
      <c r="KSR2352" s="1452"/>
      <c r="KSS2352" s="1452"/>
      <c r="KST2352" s="1452"/>
      <c r="KSU2352" s="1452"/>
      <c r="KSV2352" s="1452"/>
      <c r="KSW2352" s="1452"/>
      <c r="KSX2352" s="1452"/>
      <c r="KSY2352" s="1452"/>
      <c r="KSZ2352" s="1452"/>
      <c r="KTA2352" s="1452"/>
      <c r="KTB2352" s="1452"/>
      <c r="KTC2352" s="1452"/>
      <c r="KTD2352" s="1452"/>
      <c r="KTE2352" s="1452"/>
      <c r="KTF2352" s="1452"/>
      <c r="KTG2352" s="1452"/>
      <c r="KTH2352" s="1452"/>
      <c r="KTI2352" s="1452"/>
      <c r="KTJ2352" s="1452"/>
      <c r="KTK2352" s="1452"/>
      <c r="KTL2352" s="1452"/>
      <c r="KTM2352" s="1452"/>
      <c r="KTN2352" s="1452"/>
      <c r="KTO2352" s="1452"/>
      <c r="KTP2352" s="1452"/>
      <c r="KTQ2352" s="1452"/>
      <c r="KTR2352" s="1452"/>
      <c r="KTS2352" s="1452"/>
      <c r="KTT2352" s="1452"/>
      <c r="KTU2352" s="1452"/>
      <c r="KTV2352" s="1452"/>
      <c r="KTW2352" s="1452"/>
      <c r="KTX2352" s="1452"/>
      <c r="KTY2352" s="1452"/>
      <c r="KTZ2352" s="1452"/>
      <c r="KUA2352" s="1452"/>
      <c r="KUB2352" s="1452"/>
      <c r="KUC2352" s="1452"/>
      <c r="KUD2352" s="1452"/>
      <c r="KUE2352" s="1452"/>
      <c r="KUF2352" s="1452"/>
      <c r="KUG2352" s="1452"/>
      <c r="KUH2352" s="1452"/>
      <c r="KUI2352" s="1452"/>
      <c r="KUJ2352" s="1452"/>
      <c r="KUK2352" s="1452"/>
      <c r="KUL2352" s="1452"/>
      <c r="KUM2352" s="1452"/>
      <c r="KUN2352" s="1452"/>
      <c r="KUO2352" s="1452"/>
      <c r="KUP2352" s="1452"/>
      <c r="KUQ2352" s="1452"/>
      <c r="KUR2352" s="1452"/>
      <c r="KUS2352" s="1452"/>
      <c r="KUT2352" s="1452"/>
      <c r="KUU2352" s="1452"/>
      <c r="KUV2352" s="1452"/>
      <c r="KUW2352" s="1452"/>
      <c r="KUX2352" s="1452"/>
      <c r="KUY2352" s="1452"/>
      <c r="KUZ2352" s="1452"/>
      <c r="KVA2352" s="1452"/>
      <c r="KVB2352" s="1452"/>
      <c r="KVC2352" s="1452"/>
      <c r="KVD2352" s="1452"/>
      <c r="KVE2352" s="1452"/>
      <c r="KVF2352" s="1452"/>
      <c r="KVG2352" s="1452"/>
      <c r="KVH2352" s="1452"/>
      <c r="KVI2352" s="1452"/>
      <c r="KVJ2352" s="1452"/>
      <c r="KVK2352" s="1452"/>
      <c r="KVL2352" s="1452"/>
      <c r="KVM2352" s="1452"/>
      <c r="KVN2352" s="1452"/>
      <c r="KVO2352" s="1452"/>
      <c r="KVP2352" s="1452"/>
      <c r="KVQ2352" s="1452"/>
      <c r="KVR2352" s="1452"/>
      <c r="KVS2352" s="1452"/>
      <c r="KVT2352" s="1452"/>
      <c r="KVU2352" s="1452"/>
      <c r="KVV2352" s="1452"/>
      <c r="KVW2352" s="1452"/>
      <c r="KVX2352" s="1452"/>
      <c r="KVY2352" s="1452"/>
      <c r="KVZ2352" s="1452"/>
      <c r="KWA2352" s="1452"/>
      <c r="KWB2352" s="1452"/>
      <c r="KWC2352" s="1452"/>
      <c r="KWD2352" s="1452"/>
      <c r="KWE2352" s="1452"/>
      <c r="KWF2352" s="1452"/>
      <c r="KWG2352" s="1452"/>
      <c r="KWH2352" s="1452"/>
      <c r="KWI2352" s="1452"/>
      <c r="KWJ2352" s="1452"/>
      <c r="KWK2352" s="1452"/>
      <c r="KWL2352" s="1452"/>
      <c r="KWM2352" s="1452"/>
      <c r="KWN2352" s="1452"/>
      <c r="KWO2352" s="1452"/>
      <c r="KWP2352" s="1452"/>
      <c r="KWQ2352" s="1452"/>
      <c r="KWR2352" s="1452"/>
      <c r="KWS2352" s="1452"/>
      <c r="KWT2352" s="1452"/>
      <c r="KWU2352" s="1452"/>
      <c r="KWV2352" s="1452"/>
      <c r="KWW2352" s="1452"/>
      <c r="KWX2352" s="1452"/>
      <c r="KWY2352" s="1452"/>
      <c r="KWZ2352" s="1452"/>
      <c r="KXA2352" s="1452"/>
      <c r="KXB2352" s="1452"/>
      <c r="KXC2352" s="1452"/>
      <c r="KXD2352" s="1452"/>
      <c r="KXE2352" s="1452"/>
      <c r="KXF2352" s="1452"/>
      <c r="KXG2352" s="1452"/>
      <c r="KXH2352" s="1452"/>
      <c r="KXI2352" s="1452"/>
      <c r="KXJ2352" s="1452"/>
      <c r="KXK2352" s="1452"/>
      <c r="KXL2352" s="1452"/>
      <c r="KXM2352" s="1452"/>
      <c r="KXN2352" s="1452"/>
      <c r="KXO2352" s="1452"/>
      <c r="KXP2352" s="1452"/>
      <c r="KXQ2352" s="1452"/>
      <c r="KXR2352" s="1452"/>
      <c r="KXS2352" s="1452"/>
      <c r="KXT2352" s="1452"/>
      <c r="KXU2352" s="1452"/>
      <c r="KXV2352" s="1452"/>
      <c r="KXW2352" s="1452"/>
      <c r="KXX2352" s="1452"/>
      <c r="KXY2352" s="1452"/>
      <c r="KXZ2352" s="1452"/>
      <c r="KYA2352" s="1452"/>
      <c r="KYB2352" s="1452"/>
      <c r="KYC2352" s="1452"/>
      <c r="KYD2352" s="1452"/>
      <c r="KYE2352" s="1452"/>
      <c r="KYF2352" s="1452"/>
      <c r="KYG2352" s="1452"/>
      <c r="KYH2352" s="1452"/>
      <c r="KYI2352" s="1452"/>
      <c r="KYJ2352" s="1452"/>
      <c r="KYK2352" s="1452"/>
      <c r="KYL2352" s="1452"/>
      <c r="KYM2352" s="1452"/>
      <c r="KYN2352" s="1452"/>
      <c r="KYO2352" s="1452"/>
      <c r="KYP2352" s="1452"/>
      <c r="KYQ2352" s="1452"/>
      <c r="KYR2352" s="1452"/>
      <c r="KYS2352" s="1452"/>
      <c r="KYT2352" s="1452"/>
      <c r="KYU2352" s="1452"/>
      <c r="KYV2352" s="1452"/>
      <c r="KYW2352" s="1452"/>
      <c r="KYX2352" s="1452"/>
      <c r="KYY2352" s="1452"/>
      <c r="KYZ2352" s="1452"/>
      <c r="KZA2352" s="1452"/>
      <c r="KZB2352" s="1452"/>
      <c r="KZC2352" s="1452"/>
      <c r="KZD2352" s="1452"/>
      <c r="KZE2352" s="1452"/>
      <c r="KZF2352" s="1452"/>
      <c r="KZG2352" s="1452"/>
      <c r="KZH2352" s="1452"/>
      <c r="KZI2352" s="1452"/>
      <c r="KZJ2352" s="1452"/>
      <c r="KZK2352" s="1452"/>
      <c r="KZL2352" s="1452"/>
      <c r="KZM2352" s="1452"/>
      <c r="KZN2352" s="1452"/>
      <c r="KZO2352" s="1452"/>
      <c r="KZP2352" s="1452"/>
      <c r="KZQ2352" s="1452"/>
      <c r="KZR2352" s="1452"/>
      <c r="KZS2352" s="1452"/>
      <c r="KZT2352" s="1452"/>
      <c r="KZU2352" s="1452"/>
      <c r="KZV2352" s="1452"/>
      <c r="KZW2352" s="1452"/>
      <c r="KZX2352" s="1452"/>
      <c r="KZY2352" s="1452"/>
      <c r="KZZ2352" s="1452"/>
      <c r="LAA2352" s="1452"/>
      <c r="LAB2352" s="1452"/>
      <c r="LAC2352" s="1452"/>
      <c r="LAD2352" s="1452"/>
      <c r="LAE2352" s="1452"/>
      <c r="LAF2352" s="1452"/>
      <c r="LAG2352" s="1452"/>
      <c r="LAH2352" s="1452"/>
      <c r="LAI2352" s="1452"/>
      <c r="LAJ2352" s="1452"/>
      <c r="LAK2352" s="1452"/>
      <c r="LAL2352" s="1452"/>
      <c r="LAM2352" s="1452"/>
      <c r="LAN2352" s="1452"/>
      <c r="LAO2352" s="1452"/>
      <c r="LAP2352" s="1452"/>
      <c r="LAQ2352" s="1452"/>
      <c r="LAR2352" s="1452"/>
      <c r="LAS2352" s="1452"/>
      <c r="LAT2352" s="1452"/>
      <c r="LAU2352" s="1452"/>
      <c r="LAV2352" s="1452"/>
      <c r="LAW2352" s="1452"/>
      <c r="LAX2352" s="1452"/>
      <c r="LAY2352" s="1452"/>
      <c r="LAZ2352" s="1452"/>
      <c r="LBA2352" s="1452"/>
      <c r="LBB2352" s="1452"/>
      <c r="LBC2352" s="1452"/>
      <c r="LBD2352" s="1452"/>
      <c r="LBE2352" s="1452"/>
      <c r="LBF2352" s="1452"/>
      <c r="LBG2352" s="1452"/>
      <c r="LBH2352" s="1452"/>
      <c r="LBI2352" s="1452"/>
      <c r="LBJ2352" s="1452"/>
      <c r="LBK2352" s="1452"/>
      <c r="LBL2352" s="1452"/>
      <c r="LBM2352" s="1452"/>
      <c r="LBN2352" s="1452"/>
      <c r="LBO2352" s="1452"/>
      <c r="LBP2352" s="1452"/>
      <c r="LBQ2352" s="1452"/>
      <c r="LBR2352" s="1452"/>
      <c r="LBS2352" s="1452"/>
      <c r="LBT2352" s="1452"/>
      <c r="LBU2352" s="1452"/>
      <c r="LBV2352" s="1452"/>
      <c r="LBW2352" s="1452"/>
      <c r="LBX2352" s="1452"/>
      <c r="LBY2352" s="1452"/>
      <c r="LBZ2352" s="1452"/>
      <c r="LCA2352" s="1452"/>
      <c r="LCB2352" s="1452"/>
      <c r="LCC2352" s="1452"/>
      <c r="LCD2352" s="1452"/>
      <c r="LCE2352" s="1452"/>
      <c r="LCF2352" s="1452"/>
      <c r="LCG2352" s="1452"/>
      <c r="LCH2352" s="1452"/>
      <c r="LCI2352" s="1452"/>
      <c r="LCJ2352" s="1452"/>
      <c r="LCK2352" s="1452"/>
      <c r="LCL2352" s="1452"/>
      <c r="LCM2352" s="1452"/>
      <c r="LCN2352" s="1452"/>
      <c r="LCO2352" s="1452"/>
      <c r="LCP2352" s="1452"/>
      <c r="LCQ2352" s="1452"/>
      <c r="LCR2352" s="1452"/>
      <c r="LCS2352" s="1452"/>
      <c r="LCT2352" s="1452"/>
      <c r="LCU2352" s="1452"/>
      <c r="LCV2352" s="1452"/>
      <c r="LCW2352" s="1452"/>
      <c r="LCX2352" s="1452"/>
      <c r="LCY2352" s="1452"/>
      <c r="LCZ2352" s="1452"/>
      <c r="LDA2352" s="1452"/>
      <c r="LDB2352" s="1452"/>
      <c r="LDC2352" s="1452"/>
      <c r="LDD2352" s="1452"/>
      <c r="LDE2352" s="1452"/>
      <c r="LDF2352" s="1452"/>
      <c r="LDG2352" s="1452"/>
      <c r="LDH2352" s="1452"/>
      <c r="LDI2352" s="1452"/>
      <c r="LDJ2352" s="1452"/>
      <c r="LDK2352" s="1452"/>
      <c r="LDL2352" s="1452"/>
      <c r="LDM2352" s="1452"/>
      <c r="LDN2352" s="1452"/>
      <c r="LDO2352" s="1452"/>
      <c r="LDP2352" s="1452"/>
      <c r="LDQ2352" s="1452"/>
      <c r="LDR2352" s="1452"/>
      <c r="LDS2352" s="1452"/>
      <c r="LDT2352" s="1452"/>
      <c r="LDU2352" s="1452"/>
      <c r="LDV2352" s="1452"/>
      <c r="LDW2352" s="1452"/>
      <c r="LDX2352" s="1452"/>
      <c r="LDY2352" s="1452"/>
      <c r="LDZ2352" s="1452"/>
      <c r="LEA2352" s="1452"/>
      <c r="LEB2352" s="1452"/>
      <c r="LEC2352" s="1452"/>
      <c r="LED2352" s="1452"/>
      <c r="LEE2352" s="1452"/>
      <c r="LEF2352" s="1452"/>
      <c r="LEG2352" s="1452"/>
      <c r="LEH2352" s="1452"/>
      <c r="LEI2352" s="1452"/>
      <c r="LEJ2352" s="1452"/>
      <c r="LEK2352" s="1452"/>
      <c r="LEL2352" s="1452"/>
      <c r="LEM2352" s="1452"/>
      <c r="LEN2352" s="1452"/>
      <c r="LEO2352" s="1452"/>
      <c r="LEP2352" s="1452"/>
      <c r="LEQ2352" s="1452"/>
      <c r="LER2352" s="1452"/>
      <c r="LES2352" s="1452"/>
      <c r="LET2352" s="1452"/>
      <c r="LEU2352" s="1452"/>
      <c r="LEV2352" s="1452"/>
      <c r="LEW2352" s="1452"/>
      <c r="LEX2352" s="1452"/>
      <c r="LEY2352" s="1452"/>
      <c r="LEZ2352" s="1452"/>
      <c r="LFA2352" s="1452"/>
      <c r="LFB2352" s="1452"/>
      <c r="LFC2352" s="1452"/>
      <c r="LFD2352" s="1452"/>
      <c r="LFE2352" s="1452"/>
      <c r="LFF2352" s="1452"/>
      <c r="LFG2352" s="1452"/>
      <c r="LFH2352" s="1452"/>
      <c r="LFI2352" s="1452"/>
      <c r="LFJ2352" s="1452"/>
      <c r="LFK2352" s="1452"/>
      <c r="LFL2352" s="1452"/>
      <c r="LFM2352" s="1452"/>
      <c r="LFN2352" s="1452"/>
      <c r="LFO2352" s="1452"/>
      <c r="LFP2352" s="1452"/>
      <c r="LFQ2352" s="1452"/>
      <c r="LFR2352" s="1452"/>
      <c r="LFS2352" s="1452"/>
      <c r="LFT2352" s="1452"/>
      <c r="LFU2352" s="1452"/>
      <c r="LFV2352" s="1452"/>
      <c r="LFW2352" s="1452"/>
      <c r="LFX2352" s="1452"/>
      <c r="LFY2352" s="1452"/>
      <c r="LFZ2352" s="1452"/>
      <c r="LGA2352" s="1452"/>
      <c r="LGB2352" s="1452"/>
      <c r="LGC2352" s="1452"/>
      <c r="LGD2352" s="1452"/>
      <c r="LGE2352" s="1452"/>
      <c r="LGF2352" s="1452"/>
      <c r="LGG2352" s="1452"/>
      <c r="LGH2352" s="1452"/>
      <c r="LGI2352" s="1452"/>
      <c r="LGJ2352" s="1452"/>
      <c r="LGK2352" s="1452"/>
      <c r="LGL2352" s="1452"/>
      <c r="LGM2352" s="1452"/>
      <c r="LGN2352" s="1452"/>
      <c r="LGO2352" s="1452"/>
      <c r="LGP2352" s="1452"/>
      <c r="LGQ2352" s="1452"/>
      <c r="LGR2352" s="1452"/>
      <c r="LGS2352" s="1452"/>
      <c r="LGT2352" s="1452"/>
      <c r="LGU2352" s="1452"/>
      <c r="LGV2352" s="1452"/>
      <c r="LGW2352" s="1452"/>
      <c r="LGX2352" s="1452"/>
      <c r="LGY2352" s="1452"/>
      <c r="LGZ2352" s="1452"/>
      <c r="LHA2352" s="1452"/>
      <c r="LHB2352" s="1452"/>
      <c r="LHC2352" s="1452"/>
      <c r="LHD2352" s="1452"/>
      <c r="LHE2352" s="1452"/>
      <c r="LHF2352" s="1452"/>
      <c r="LHG2352" s="1452"/>
      <c r="LHH2352" s="1452"/>
      <c r="LHI2352" s="1452"/>
      <c r="LHJ2352" s="1452"/>
      <c r="LHK2352" s="1452"/>
      <c r="LHL2352" s="1452"/>
      <c r="LHM2352" s="1452"/>
      <c r="LHN2352" s="1452"/>
      <c r="LHO2352" s="1452"/>
      <c r="LHP2352" s="1452"/>
      <c r="LHQ2352" s="1452"/>
      <c r="LHR2352" s="1452"/>
      <c r="LHS2352" s="1452"/>
      <c r="LHT2352" s="1452"/>
      <c r="LHU2352" s="1452"/>
      <c r="LHV2352" s="1452"/>
      <c r="LHW2352" s="1452"/>
      <c r="LHX2352" s="1452"/>
      <c r="LHY2352" s="1452"/>
      <c r="LHZ2352" s="1452"/>
      <c r="LIA2352" s="1452"/>
      <c r="LIB2352" s="1452"/>
      <c r="LIC2352" s="1452"/>
      <c r="LID2352" s="1452"/>
      <c r="LIE2352" s="1452"/>
      <c r="LIF2352" s="1452"/>
      <c r="LIG2352" s="1452"/>
      <c r="LIH2352" s="1452"/>
      <c r="LII2352" s="1452"/>
      <c r="LIJ2352" s="1452"/>
      <c r="LIK2352" s="1452"/>
      <c r="LIL2352" s="1452"/>
      <c r="LIM2352" s="1452"/>
      <c r="LIN2352" s="1452"/>
      <c r="LIO2352" s="1452"/>
      <c r="LIP2352" s="1452"/>
      <c r="LIQ2352" s="1452"/>
      <c r="LIR2352" s="1452"/>
      <c r="LIS2352" s="1452"/>
      <c r="LIT2352" s="1452"/>
      <c r="LIU2352" s="1452"/>
      <c r="LIV2352" s="1452"/>
      <c r="LIW2352" s="1452"/>
      <c r="LIX2352" s="1452"/>
      <c r="LIY2352" s="1452"/>
      <c r="LIZ2352" s="1452"/>
      <c r="LJA2352" s="1452"/>
      <c r="LJB2352" s="1452"/>
      <c r="LJC2352" s="1452"/>
      <c r="LJD2352" s="1452"/>
      <c r="LJE2352" s="1452"/>
      <c r="LJF2352" s="1452"/>
      <c r="LJG2352" s="1452"/>
      <c r="LJH2352" s="1452"/>
      <c r="LJI2352" s="1452"/>
      <c r="LJJ2352" s="1452"/>
      <c r="LJK2352" s="1452"/>
      <c r="LJL2352" s="1452"/>
      <c r="LJM2352" s="1452"/>
      <c r="LJN2352" s="1452"/>
      <c r="LJO2352" s="1452"/>
      <c r="LJP2352" s="1452"/>
      <c r="LJQ2352" s="1452"/>
      <c r="LJR2352" s="1452"/>
      <c r="LJS2352" s="1452"/>
      <c r="LJT2352" s="1452"/>
      <c r="LJU2352" s="1452"/>
      <c r="LJV2352" s="1452"/>
      <c r="LJW2352" s="1452"/>
      <c r="LJX2352" s="1452"/>
      <c r="LJY2352" s="1452"/>
      <c r="LJZ2352" s="1452"/>
      <c r="LKA2352" s="1452"/>
      <c r="LKB2352" s="1452"/>
      <c r="LKC2352" s="1452"/>
      <c r="LKD2352" s="1452"/>
      <c r="LKE2352" s="1452"/>
      <c r="LKF2352" s="1452"/>
      <c r="LKG2352" s="1452"/>
      <c r="LKH2352" s="1452"/>
      <c r="LKI2352" s="1452"/>
      <c r="LKJ2352" s="1452"/>
      <c r="LKK2352" s="1452"/>
      <c r="LKL2352" s="1452"/>
      <c r="LKM2352" s="1452"/>
      <c r="LKN2352" s="1452"/>
      <c r="LKO2352" s="1452"/>
      <c r="LKP2352" s="1452"/>
      <c r="LKQ2352" s="1452"/>
      <c r="LKR2352" s="1452"/>
      <c r="LKS2352" s="1452"/>
      <c r="LKT2352" s="1452"/>
      <c r="LKU2352" s="1452"/>
      <c r="LKV2352" s="1452"/>
      <c r="LKW2352" s="1452"/>
      <c r="LKX2352" s="1452"/>
      <c r="LKY2352" s="1452"/>
      <c r="LKZ2352" s="1452"/>
      <c r="LLA2352" s="1452"/>
      <c r="LLB2352" s="1452"/>
      <c r="LLC2352" s="1452"/>
      <c r="LLD2352" s="1452"/>
      <c r="LLE2352" s="1452"/>
      <c r="LLF2352" s="1452"/>
      <c r="LLG2352" s="1452"/>
      <c r="LLH2352" s="1452"/>
      <c r="LLI2352" s="1452"/>
      <c r="LLJ2352" s="1452"/>
      <c r="LLK2352" s="1452"/>
      <c r="LLL2352" s="1452"/>
      <c r="LLM2352" s="1452"/>
      <c r="LLN2352" s="1452"/>
      <c r="LLO2352" s="1452"/>
      <c r="LLP2352" s="1452"/>
      <c r="LLQ2352" s="1452"/>
      <c r="LLR2352" s="1452"/>
      <c r="LLS2352" s="1452"/>
      <c r="LLT2352" s="1452"/>
      <c r="LLU2352" s="1452"/>
      <c r="LLV2352" s="1452"/>
      <c r="LLW2352" s="1452"/>
      <c r="LLX2352" s="1452"/>
      <c r="LLY2352" s="1452"/>
      <c r="LLZ2352" s="1452"/>
      <c r="LMA2352" s="1452"/>
      <c r="LMB2352" s="1452"/>
      <c r="LMC2352" s="1452"/>
      <c r="LMD2352" s="1452"/>
      <c r="LME2352" s="1452"/>
      <c r="LMF2352" s="1452"/>
      <c r="LMG2352" s="1452"/>
      <c r="LMH2352" s="1452"/>
      <c r="LMI2352" s="1452"/>
      <c r="LMJ2352" s="1452"/>
      <c r="LMK2352" s="1452"/>
      <c r="LML2352" s="1452"/>
      <c r="LMM2352" s="1452"/>
      <c r="LMN2352" s="1452"/>
      <c r="LMO2352" s="1452"/>
      <c r="LMP2352" s="1452"/>
      <c r="LMQ2352" s="1452"/>
      <c r="LMR2352" s="1452"/>
      <c r="LMS2352" s="1452"/>
      <c r="LMT2352" s="1452"/>
      <c r="LMU2352" s="1452"/>
      <c r="LMV2352" s="1452"/>
      <c r="LMW2352" s="1452"/>
      <c r="LMX2352" s="1452"/>
      <c r="LMY2352" s="1452"/>
      <c r="LMZ2352" s="1452"/>
      <c r="LNA2352" s="1452"/>
      <c r="LNB2352" s="1452"/>
      <c r="LNC2352" s="1452"/>
      <c r="LND2352" s="1452"/>
      <c r="LNE2352" s="1452"/>
      <c r="LNF2352" s="1452"/>
      <c r="LNG2352" s="1452"/>
      <c r="LNH2352" s="1452"/>
      <c r="LNI2352" s="1452"/>
      <c r="LNJ2352" s="1452"/>
      <c r="LNK2352" s="1452"/>
      <c r="LNL2352" s="1452"/>
      <c r="LNM2352" s="1452"/>
      <c r="LNN2352" s="1452"/>
      <c r="LNO2352" s="1452"/>
      <c r="LNP2352" s="1452"/>
      <c r="LNQ2352" s="1452"/>
      <c r="LNR2352" s="1452"/>
      <c r="LNS2352" s="1452"/>
      <c r="LNT2352" s="1452"/>
      <c r="LNU2352" s="1452"/>
      <c r="LNV2352" s="1452"/>
      <c r="LNW2352" s="1452"/>
      <c r="LNX2352" s="1452"/>
      <c r="LNY2352" s="1452"/>
      <c r="LNZ2352" s="1452"/>
      <c r="LOA2352" s="1452"/>
      <c r="LOB2352" s="1452"/>
      <c r="LOC2352" s="1452"/>
      <c r="LOD2352" s="1452"/>
      <c r="LOE2352" s="1452"/>
      <c r="LOF2352" s="1452"/>
      <c r="LOG2352" s="1452"/>
      <c r="LOH2352" s="1452"/>
      <c r="LOI2352" s="1452"/>
      <c r="LOJ2352" s="1452"/>
      <c r="LOK2352" s="1452"/>
      <c r="LOL2352" s="1452"/>
      <c r="LOM2352" s="1452"/>
      <c r="LON2352" s="1452"/>
      <c r="LOO2352" s="1452"/>
      <c r="LOP2352" s="1452"/>
      <c r="LOQ2352" s="1452"/>
      <c r="LOR2352" s="1452"/>
      <c r="LOS2352" s="1452"/>
      <c r="LOT2352" s="1452"/>
      <c r="LOU2352" s="1452"/>
      <c r="LOV2352" s="1452"/>
      <c r="LOW2352" s="1452"/>
      <c r="LOX2352" s="1452"/>
      <c r="LOY2352" s="1452"/>
      <c r="LOZ2352" s="1452"/>
      <c r="LPA2352" s="1452"/>
      <c r="LPB2352" s="1452"/>
      <c r="LPC2352" s="1452"/>
      <c r="LPD2352" s="1452"/>
      <c r="LPE2352" s="1452"/>
      <c r="LPF2352" s="1452"/>
      <c r="LPG2352" s="1452"/>
      <c r="LPH2352" s="1452"/>
      <c r="LPI2352" s="1452"/>
      <c r="LPJ2352" s="1452"/>
      <c r="LPK2352" s="1452"/>
      <c r="LPL2352" s="1452"/>
      <c r="LPM2352" s="1452"/>
      <c r="LPN2352" s="1452"/>
      <c r="LPO2352" s="1452"/>
      <c r="LPP2352" s="1452"/>
      <c r="LPQ2352" s="1452"/>
      <c r="LPR2352" s="1452"/>
      <c r="LPS2352" s="1452"/>
      <c r="LPT2352" s="1452"/>
      <c r="LPU2352" s="1452"/>
      <c r="LPV2352" s="1452"/>
      <c r="LPW2352" s="1452"/>
      <c r="LPX2352" s="1452"/>
      <c r="LPY2352" s="1452"/>
      <c r="LPZ2352" s="1452"/>
      <c r="LQA2352" s="1452"/>
      <c r="LQB2352" s="1452"/>
      <c r="LQC2352" s="1452"/>
      <c r="LQD2352" s="1452"/>
      <c r="LQE2352" s="1452"/>
      <c r="LQF2352" s="1452"/>
      <c r="LQG2352" s="1452"/>
      <c r="LQH2352" s="1452"/>
      <c r="LQI2352" s="1452"/>
      <c r="LQJ2352" s="1452"/>
      <c r="LQK2352" s="1452"/>
      <c r="LQL2352" s="1452"/>
      <c r="LQM2352" s="1452"/>
      <c r="LQN2352" s="1452"/>
      <c r="LQO2352" s="1452"/>
      <c r="LQP2352" s="1452"/>
      <c r="LQQ2352" s="1452"/>
      <c r="LQR2352" s="1452"/>
      <c r="LQS2352" s="1452"/>
      <c r="LQT2352" s="1452"/>
      <c r="LQU2352" s="1452"/>
      <c r="LQV2352" s="1452"/>
      <c r="LQW2352" s="1452"/>
      <c r="LQX2352" s="1452"/>
      <c r="LQY2352" s="1452"/>
      <c r="LQZ2352" s="1452"/>
      <c r="LRA2352" s="1452"/>
      <c r="LRB2352" s="1452"/>
      <c r="LRC2352" s="1452"/>
      <c r="LRD2352" s="1452"/>
      <c r="LRE2352" s="1452"/>
      <c r="LRF2352" s="1452"/>
      <c r="LRG2352" s="1452"/>
      <c r="LRH2352" s="1452"/>
      <c r="LRI2352" s="1452"/>
      <c r="LRJ2352" s="1452"/>
      <c r="LRK2352" s="1452"/>
      <c r="LRL2352" s="1452"/>
      <c r="LRM2352" s="1452"/>
      <c r="LRN2352" s="1452"/>
      <c r="LRO2352" s="1452"/>
      <c r="LRP2352" s="1452"/>
      <c r="LRQ2352" s="1452"/>
      <c r="LRR2352" s="1452"/>
      <c r="LRS2352" s="1452"/>
      <c r="LRT2352" s="1452"/>
      <c r="LRU2352" s="1452"/>
      <c r="LRV2352" s="1452"/>
      <c r="LRW2352" s="1452"/>
      <c r="LRX2352" s="1452"/>
      <c r="LRY2352" s="1452"/>
      <c r="LRZ2352" s="1452"/>
      <c r="LSA2352" s="1452"/>
      <c r="LSB2352" s="1452"/>
      <c r="LSC2352" s="1452"/>
      <c r="LSD2352" s="1452"/>
      <c r="LSE2352" s="1452"/>
      <c r="LSF2352" s="1452"/>
      <c r="LSG2352" s="1452"/>
      <c r="LSH2352" s="1452"/>
      <c r="LSI2352" s="1452"/>
      <c r="LSJ2352" s="1452"/>
      <c r="LSK2352" s="1452"/>
      <c r="LSL2352" s="1452"/>
      <c r="LSM2352" s="1452"/>
      <c r="LSN2352" s="1452"/>
      <c r="LSO2352" s="1452"/>
      <c r="LSP2352" s="1452"/>
      <c r="LSQ2352" s="1452"/>
      <c r="LSR2352" s="1452"/>
      <c r="LSS2352" s="1452"/>
      <c r="LST2352" s="1452"/>
      <c r="LSU2352" s="1452"/>
      <c r="LSV2352" s="1452"/>
      <c r="LSW2352" s="1452"/>
      <c r="LSX2352" s="1452"/>
      <c r="LSY2352" s="1452"/>
      <c r="LSZ2352" s="1452"/>
      <c r="LTA2352" s="1452"/>
      <c r="LTB2352" s="1452"/>
      <c r="LTC2352" s="1452"/>
      <c r="LTD2352" s="1452"/>
      <c r="LTE2352" s="1452"/>
      <c r="LTF2352" s="1452"/>
      <c r="LTG2352" s="1452"/>
      <c r="LTH2352" s="1452"/>
      <c r="LTI2352" s="1452"/>
      <c r="LTJ2352" s="1452"/>
      <c r="LTK2352" s="1452"/>
      <c r="LTL2352" s="1452"/>
      <c r="LTM2352" s="1452"/>
      <c r="LTN2352" s="1452"/>
      <c r="LTO2352" s="1452"/>
      <c r="LTP2352" s="1452"/>
      <c r="LTQ2352" s="1452"/>
      <c r="LTR2352" s="1452"/>
      <c r="LTS2352" s="1452"/>
      <c r="LTT2352" s="1452"/>
      <c r="LTU2352" s="1452"/>
      <c r="LTV2352" s="1452"/>
      <c r="LTW2352" s="1452"/>
      <c r="LTX2352" s="1452"/>
      <c r="LTY2352" s="1452"/>
      <c r="LTZ2352" s="1452"/>
      <c r="LUA2352" s="1452"/>
      <c r="LUB2352" s="1452"/>
      <c r="LUC2352" s="1452"/>
      <c r="LUD2352" s="1452"/>
      <c r="LUE2352" s="1452"/>
      <c r="LUF2352" s="1452"/>
      <c r="LUG2352" s="1452"/>
      <c r="LUH2352" s="1452"/>
      <c r="LUI2352" s="1452"/>
      <c r="LUJ2352" s="1452"/>
      <c r="LUK2352" s="1452"/>
      <c r="LUL2352" s="1452"/>
      <c r="LUM2352" s="1452"/>
      <c r="LUN2352" s="1452"/>
      <c r="LUO2352" s="1452"/>
      <c r="LUP2352" s="1452"/>
      <c r="LUQ2352" s="1452"/>
      <c r="LUR2352" s="1452"/>
      <c r="LUS2352" s="1452"/>
      <c r="LUT2352" s="1452"/>
      <c r="LUU2352" s="1452"/>
      <c r="LUV2352" s="1452"/>
      <c r="LUW2352" s="1452"/>
      <c r="LUX2352" s="1452"/>
      <c r="LUY2352" s="1452"/>
      <c r="LUZ2352" s="1452"/>
      <c r="LVA2352" s="1452"/>
      <c r="LVB2352" s="1452"/>
      <c r="LVC2352" s="1452"/>
      <c r="LVD2352" s="1452"/>
      <c r="LVE2352" s="1452"/>
      <c r="LVF2352" s="1452"/>
      <c r="LVG2352" s="1452"/>
      <c r="LVH2352" s="1452"/>
      <c r="LVI2352" s="1452"/>
      <c r="LVJ2352" s="1452"/>
      <c r="LVK2352" s="1452"/>
      <c r="LVL2352" s="1452"/>
      <c r="LVM2352" s="1452"/>
      <c r="LVN2352" s="1452"/>
      <c r="LVO2352" s="1452"/>
      <c r="LVP2352" s="1452"/>
      <c r="LVQ2352" s="1452"/>
      <c r="LVR2352" s="1452"/>
      <c r="LVS2352" s="1452"/>
      <c r="LVT2352" s="1452"/>
      <c r="LVU2352" s="1452"/>
      <c r="LVV2352" s="1452"/>
      <c r="LVW2352" s="1452"/>
      <c r="LVX2352" s="1452"/>
      <c r="LVY2352" s="1452"/>
      <c r="LVZ2352" s="1452"/>
      <c r="LWA2352" s="1452"/>
      <c r="LWB2352" s="1452"/>
      <c r="LWC2352" s="1452"/>
      <c r="LWD2352" s="1452"/>
      <c r="LWE2352" s="1452"/>
      <c r="LWF2352" s="1452"/>
      <c r="LWG2352" s="1452"/>
      <c r="LWH2352" s="1452"/>
      <c r="LWI2352" s="1452"/>
      <c r="LWJ2352" s="1452"/>
      <c r="LWK2352" s="1452"/>
      <c r="LWL2352" s="1452"/>
      <c r="LWM2352" s="1452"/>
      <c r="LWN2352" s="1452"/>
      <c r="LWO2352" s="1452"/>
      <c r="LWP2352" s="1452"/>
      <c r="LWQ2352" s="1452"/>
      <c r="LWR2352" s="1452"/>
      <c r="LWS2352" s="1452"/>
      <c r="LWT2352" s="1452"/>
      <c r="LWU2352" s="1452"/>
      <c r="LWV2352" s="1452"/>
      <c r="LWW2352" s="1452"/>
      <c r="LWX2352" s="1452"/>
      <c r="LWY2352" s="1452"/>
      <c r="LWZ2352" s="1452"/>
      <c r="LXA2352" s="1452"/>
      <c r="LXB2352" s="1452"/>
      <c r="LXC2352" s="1452"/>
      <c r="LXD2352" s="1452"/>
      <c r="LXE2352" s="1452"/>
      <c r="LXF2352" s="1452"/>
      <c r="LXG2352" s="1452"/>
      <c r="LXH2352" s="1452"/>
      <c r="LXI2352" s="1452"/>
      <c r="LXJ2352" s="1452"/>
      <c r="LXK2352" s="1452"/>
      <c r="LXL2352" s="1452"/>
      <c r="LXM2352" s="1452"/>
      <c r="LXN2352" s="1452"/>
      <c r="LXO2352" s="1452"/>
      <c r="LXP2352" s="1452"/>
      <c r="LXQ2352" s="1452"/>
      <c r="LXR2352" s="1452"/>
      <c r="LXS2352" s="1452"/>
      <c r="LXT2352" s="1452"/>
      <c r="LXU2352" s="1452"/>
      <c r="LXV2352" s="1452"/>
      <c r="LXW2352" s="1452"/>
      <c r="LXX2352" s="1452"/>
      <c r="LXY2352" s="1452"/>
      <c r="LXZ2352" s="1452"/>
      <c r="LYA2352" s="1452"/>
      <c r="LYB2352" s="1452"/>
      <c r="LYC2352" s="1452"/>
      <c r="LYD2352" s="1452"/>
      <c r="LYE2352" s="1452"/>
      <c r="LYF2352" s="1452"/>
      <c r="LYG2352" s="1452"/>
      <c r="LYH2352" s="1452"/>
      <c r="LYI2352" s="1452"/>
      <c r="LYJ2352" s="1452"/>
      <c r="LYK2352" s="1452"/>
      <c r="LYL2352" s="1452"/>
      <c r="LYM2352" s="1452"/>
      <c r="LYN2352" s="1452"/>
      <c r="LYO2352" s="1452"/>
      <c r="LYP2352" s="1452"/>
      <c r="LYQ2352" s="1452"/>
      <c r="LYR2352" s="1452"/>
      <c r="LYS2352" s="1452"/>
      <c r="LYT2352" s="1452"/>
      <c r="LYU2352" s="1452"/>
      <c r="LYV2352" s="1452"/>
      <c r="LYW2352" s="1452"/>
      <c r="LYX2352" s="1452"/>
      <c r="LYY2352" s="1452"/>
      <c r="LYZ2352" s="1452"/>
      <c r="LZA2352" s="1452"/>
      <c r="LZB2352" s="1452"/>
      <c r="LZC2352" s="1452"/>
      <c r="LZD2352" s="1452"/>
      <c r="LZE2352" s="1452"/>
      <c r="LZF2352" s="1452"/>
      <c r="LZG2352" s="1452"/>
      <c r="LZH2352" s="1452"/>
      <c r="LZI2352" s="1452"/>
      <c r="LZJ2352" s="1452"/>
      <c r="LZK2352" s="1452"/>
      <c r="LZL2352" s="1452"/>
      <c r="LZM2352" s="1452"/>
      <c r="LZN2352" s="1452"/>
      <c r="LZO2352" s="1452"/>
      <c r="LZP2352" s="1452"/>
      <c r="LZQ2352" s="1452"/>
      <c r="LZR2352" s="1452"/>
      <c r="LZS2352" s="1452"/>
      <c r="LZT2352" s="1452"/>
      <c r="LZU2352" s="1452"/>
      <c r="LZV2352" s="1452"/>
      <c r="LZW2352" s="1452"/>
      <c r="LZX2352" s="1452"/>
      <c r="LZY2352" s="1452"/>
      <c r="LZZ2352" s="1452"/>
      <c r="MAA2352" s="1452"/>
      <c r="MAB2352" s="1452"/>
      <c r="MAC2352" s="1452"/>
      <c r="MAD2352" s="1452"/>
      <c r="MAE2352" s="1452"/>
      <c r="MAF2352" s="1452"/>
      <c r="MAG2352" s="1452"/>
      <c r="MAH2352" s="1452"/>
      <c r="MAI2352" s="1452"/>
      <c r="MAJ2352" s="1452"/>
      <c r="MAK2352" s="1452"/>
      <c r="MAL2352" s="1452"/>
      <c r="MAM2352" s="1452"/>
      <c r="MAN2352" s="1452"/>
      <c r="MAO2352" s="1452"/>
      <c r="MAP2352" s="1452"/>
      <c r="MAQ2352" s="1452"/>
      <c r="MAR2352" s="1452"/>
      <c r="MAS2352" s="1452"/>
      <c r="MAT2352" s="1452"/>
      <c r="MAU2352" s="1452"/>
      <c r="MAV2352" s="1452"/>
      <c r="MAW2352" s="1452"/>
      <c r="MAX2352" s="1452"/>
      <c r="MAY2352" s="1452"/>
      <c r="MAZ2352" s="1452"/>
      <c r="MBA2352" s="1452"/>
      <c r="MBB2352" s="1452"/>
      <c r="MBC2352" s="1452"/>
      <c r="MBD2352" s="1452"/>
      <c r="MBE2352" s="1452"/>
      <c r="MBF2352" s="1452"/>
      <c r="MBG2352" s="1452"/>
      <c r="MBH2352" s="1452"/>
      <c r="MBI2352" s="1452"/>
      <c r="MBJ2352" s="1452"/>
      <c r="MBK2352" s="1452"/>
      <c r="MBL2352" s="1452"/>
      <c r="MBM2352" s="1452"/>
      <c r="MBN2352" s="1452"/>
      <c r="MBO2352" s="1452"/>
      <c r="MBP2352" s="1452"/>
      <c r="MBQ2352" s="1452"/>
      <c r="MBR2352" s="1452"/>
      <c r="MBS2352" s="1452"/>
      <c r="MBT2352" s="1452"/>
      <c r="MBU2352" s="1452"/>
      <c r="MBV2352" s="1452"/>
      <c r="MBW2352" s="1452"/>
      <c r="MBX2352" s="1452"/>
      <c r="MBY2352" s="1452"/>
      <c r="MBZ2352" s="1452"/>
      <c r="MCA2352" s="1452"/>
      <c r="MCB2352" s="1452"/>
      <c r="MCC2352" s="1452"/>
      <c r="MCD2352" s="1452"/>
      <c r="MCE2352" s="1452"/>
      <c r="MCF2352" s="1452"/>
      <c r="MCG2352" s="1452"/>
      <c r="MCH2352" s="1452"/>
      <c r="MCI2352" s="1452"/>
      <c r="MCJ2352" s="1452"/>
      <c r="MCK2352" s="1452"/>
      <c r="MCL2352" s="1452"/>
      <c r="MCM2352" s="1452"/>
      <c r="MCN2352" s="1452"/>
      <c r="MCO2352" s="1452"/>
      <c r="MCP2352" s="1452"/>
      <c r="MCQ2352" s="1452"/>
      <c r="MCR2352" s="1452"/>
      <c r="MCS2352" s="1452"/>
      <c r="MCT2352" s="1452"/>
      <c r="MCU2352" s="1452"/>
      <c r="MCV2352" s="1452"/>
      <c r="MCW2352" s="1452"/>
      <c r="MCX2352" s="1452"/>
      <c r="MCY2352" s="1452"/>
      <c r="MCZ2352" s="1452"/>
      <c r="MDA2352" s="1452"/>
      <c r="MDB2352" s="1452"/>
      <c r="MDC2352" s="1452"/>
      <c r="MDD2352" s="1452"/>
      <c r="MDE2352" s="1452"/>
      <c r="MDF2352" s="1452"/>
      <c r="MDG2352" s="1452"/>
      <c r="MDH2352" s="1452"/>
      <c r="MDI2352" s="1452"/>
      <c r="MDJ2352" s="1452"/>
      <c r="MDK2352" s="1452"/>
      <c r="MDL2352" s="1452"/>
      <c r="MDM2352" s="1452"/>
      <c r="MDN2352" s="1452"/>
      <c r="MDO2352" s="1452"/>
      <c r="MDP2352" s="1452"/>
      <c r="MDQ2352" s="1452"/>
      <c r="MDR2352" s="1452"/>
      <c r="MDS2352" s="1452"/>
      <c r="MDT2352" s="1452"/>
      <c r="MDU2352" s="1452"/>
      <c r="MDV2352" s="1452"/>
      <c r="MDW2352" s="1452"/>
      <c r="MDX2352" s="1452"/>
      <c r="MDY2352" s="1452"/>
      <c r="MDZ2352" s="1452"/>
      <c r="MEA2352" s="1452"/>
      <c r="MEB2352" s="1452"/>
      <c r="MEC2352" s="1452"/>
      <c r="MED2352" s="1452"/>
      <c r="MEE2352" s="1452"/>
      <c r="MEF2352" s="1452"/>
      <c r="MEG2352" s="1452"/>
      <c r="MEH2352" s="1452"/>
      <c r="MEI2352" s="1452"/>
      <c r="MEJ2352" s="1452"/>
      <c r="MEK2352" s="1452"/>
      <c r="MEL2352" s="1452"/>
      <c r="MEM2352" s="1452"/>
      <c r="MEN2352" s="1452"/>
      <c r="MEO2352" s="1452"/>
      <c r="MEP2352" s="1452"/>
      <c r="MEQ2352" s="1452"/>
      <c r="MER2352" s="1452"/>
      <c r="MES2352" s="1452"/>
      <c r="MET2352" s="1452"/>
      <c r="MEU2352" s="1452"/>
      <c r="MEV2352" s="1452"/>
      <c r="MEW2352" s="1452"/>
      <c r="MEX2352" s="1452"/>
      <c r="MEY2352" s="1452"/>
      <c r="MEZ2352" s="1452"/>
      <c r="MFA2352" s="1452"/>
      <c r="MFB2352" s="1452"/>
      <c r="MFC2352" s="1452"/>
      <c r="MFD2352" s="1452"/>
      <c r="MFE2352" s="1452"/>
      <c r="MFF2352" s="1452"/>
      <c r="MFG2352" s="1452"/>
      <c r="MFH2352" s="1452"/>
      <c r="MFI2352" s="1452"/>
      <c r="MFJ2352" s="1452"/>
      <c r="MFK2352" s="1452"/>
      <c r="MFL2352" s="1452"/>
      <c r="MFM2352" s="1452"/>
      <c r="MFN2352" s="1452"/>
      <c r="MFO2352" s="1452"/>
      <c r="MFP2352" s="1452"/>
      <c r="MFQ2352" s="1452"/>
      <c r="MFR2352" s="1452"/>
      <c r="MFS2352" s="1452"/>
      <c r="MFT2352" s="1452"/>
      <c r="MFU2352" s="1452"/>
      <c r="MFV2352" s="1452"/>
      <c r="MFW2352" s="1452"/>
      <c r="MFX2352" s="1452"/>
      <c r="MFY2352" s="1452"/>
      <c r="MFZ2352" s="1452"/>
      <c r="MGA2352" s="1452"/>
      <c r="MGB2352" s="1452"/>
      <c r="MGC2352" s="1452"/>
      <c r="MGD2352" s="1452"/>
      <c r="MGE2352" s="1452"/>
      <c r="MGF2352" s="1452"/>
      <c r="MGG2352" s="1452"/>
      <c r="MGH2352" s="1452"/>
      <c r="MGI2352" s="1452"/>
      <c r="MGJ2352" s="1452"/>
      <c r="MGK2352" s="1452"/>
      <c r="MGL2352" s="1452"/>
      <c r="MGM2352" s="1452"/>
      <c r="MGN2352" s="1452"/>
      <c r="MGO2352" s="1452"/>
      <c r="MGP2352" s="1452"/>
      <c r="MGQ2352" s="1452"/>
      <c r="MGR2352" s="1452"/>
      <c r="MGS2352" s="1452"/>
      <c r="MGT2352" s="1452"/>
      <c r="MGU2352" s="1452"/>
      <c r="MGV2352" s="1452"/>
      <c r="MGW2352" s="1452"/>
      <c r="MGX2352" s="1452"/>
      <c r="MGY2352" s="1452"/>
      <c r="MGZ2352" s="1452"/>
      <c r="MHA2352" s="1452"/>
      <c r="MHB2352" s="1452"/>
      <c r="MHC2352" s="1452"/>
      <c r="MHD2352" s="1452"/>
      <c r="MHE2352" s="1452"/>
      <c r="MHF2352" s="1452"/>
      <c r="MHG2352" s="1452"/>
      <c r="MHH2352" s="1452"/>
      <c r="MHI2352" s="1452"/>
      <c r="MHJ2352" s="1452"/>
      <c r="MHK2352" s="1452"/>
      <c r="MHL2352" s="1452"/>
      <c r="MHM2352" s="1452"/>
      <c r="MHN2352" s="1452"/>
      <c r="MHO2352" s="1452"/>
      <c r="MHP2352" s="1452"/>
      <c r="MHQ2352" s="1452"/>
      <c r="MHR2352" s="1452"/>
      <c r="MHS2352" s="1452"/>
      <c r="MHT2352" s="1452"/>
      <c r="MHU2352" s="1452"/>
      <c r="MHV2352" s="1452"/>
      <c r="MHW2352" s="1452"/>
      <c r="MHX2352" s="1452"/>
      <c r="MHY2352" s="1452"/>
      <c r="MHZ2352" s="1452"/>
      <c r="MIA2352" s="1452"/>
      <c r="MIB2352" s="1452"/>
      <c r="MIC2352" s="1452"/>
      <c r="MID2352" s="1452"/>
      <c r="MIE2352" s="1452"/>
      <c r="MIF2352" s="1452"/>
      <c r="MIG2352" s="1452"/>
      <c r="MIH2352" s="1452"/>
      <c r="MII2352" s="1452"/>
      <c r="MIJ2352" s="1452"/>
      <c r="MIK2352" s="1452"/>
      <c r="MIL2352" s="1452"/>
      <c r="MIM2352" s="1452"/>
      <c r="MIN2352" s="1452"/>
      <c r="MIO2352" s="1452"/>
      <c r="MIP2352" s="1452"/>
      <c r="MIQ2352" s="1452"/>
      <c r="MIR2352" s="1452"/>
      <c r="MIS2352" s="1452"/>
      <c r="MIT2352" s="1452"/>
      <c r="MIU2352" s="1452"/>
      <c r="MIV2352" s="1452"/>
      <c r="MIW2352" s="1452"/>
      <c r="MIX2352" s="1452"/>
      <c r="MIY2352" s="1452"/>
      <c r="MIZ2352" s="1452"/>
      <c r="MJA2352" s="1452"/>
      <c r="MJB2352" s="1452"/>
      <c r="MJC2352" s="1452"/>
      <c r="MJD2352" s="1452"/>
      <c r="MJE2352" s="1452"/>
      <c r="MJF2352" s="1452"/>
      <c r="MJG2352" s="1452"/>
      <c r="MJH2352" s="1452"/>
      <c r="MJI2352" s="1452"/>
      <c r="MJJ2352" s="1452"/>
      <c r="MJK2352" s="1452"/>
      <c r="MJL2352" s="1452"/>
      <c r="MJM2352" s="1452"/>
      <c r="MJN2352" s="1452"/>
      <c r="MJO2352" s="1452"/>
      <c r="MJP2352" s="1452"/>
      <c r="MJQ2352" s="1452"/>
      <c r="MJR2352" s="1452"/>
      <c r="MJS2352" s="1452"/>
      <c r="MJT2352" s="1452"/>
      <c r="MJU2352" s="1452"/>
      <c r="MJV2352" s="1452"/>
      <c r="MJW2352" s="1452"/>
      <c r="MJX2352" s="1452"/>
      <c r="MJY2352" s="1452"/>
      <c r="MJZ2352" s="1452"/>
      <c r="MKA2352" s="1452"/>
      <c r="MKB2352" s="1452"/>
      <c r="MKC2352" s="1452"/>
      <c r="MKD2352" s="1452"/>
      <c r="MKE2352" s="1452"/>
      <c r="MKF2352" s="1452"/>
      <c r="MKG2352" s="1452"/>
      <c r="MKH2352" s="1452"/>
      <c r="MKI2352" s="1452"/>
      <c r="MKJ2352" s="1452"/>
      <c r="MKK2352" s="1452"/>
      <c r="MKL2352" s="1452"/>
      <c r="MKM2352" s="1452"/>
      <c r="MKN2352" s="1452"/>
      <c r="MKO2352" s="1452"/>
      <c r="MKP2352" s="1452"/>
      <c r="MKQ2352" s="1452"/>
      <c r="MKR2352" s="1452"/>
      <c r="MKS2352" s="1452"/>
      <c r="MKT2352" s="1452"/>
      <c r="MKU2352" s="1452"/>
      <c r="MKV2352" s="1452"/>
      <c r="MKW2352" s="1452"/>
      <c r="MKX2352" s="1452"/>
      <c r="MKY2352" s="1452"/>
      <c r="MKZ2352" s="1452"/>
      <c r="MLA2352" s="1452"/>
      <c r="MLB2352" s="1452"/>
      <c r="MLC2352" s="1452"/>
      <c r="MLD2352" s="1452"/>
      <c r="MLE2352" s="1452"/>
      <c r="MLF2352" s="1452"/>
      <c r="MLG2352" s="1452"/>
      <c r="MLH2352" s="1452"/>
      <c r="MLI2352" s="1452"/>
      <c r="MLJ2352" s="1452"/>
      <c r="MLK2352" s="1452"/>
      <c r="MLL2352" s="1452"/>
      <c r="MLM2352" s="1452"/>
      <c r="MLN2352" s="1452"/>
      <c r="MLO2352" s="1452"/>
      <c r="MLP2352" s="1452"/>
      <c r="MLQ2352" s="1452"/>
      <c r="MLR2352" s="1452"/>
      <c r="MLS2352" s="1452"/>
      <c r="MLT2352" s="1452"/>
      <c r="MLU2352" s="1452"/>
      <c r="MLV2352" s="1452"/>
      <c r="MLW2352" s="1452"/>
      <c r="MLX2352" s="1452"/>
      <c r="MLY2352" s="1452"/>
      <c r="MLZ2352" s="1452"/>
      <c r="MMA2352" s="1452"/>
      <c r="MMB2352" s="1452"/>
      <c r="MMC2352" s="1452"/>
      <c r="MMD2352" s="1452"/>
      <c r="MME2352" s="1452"/>
      <c r="MMF2352" s="1452"/>
      <c r="MMG2352" s="1452"/>
      <c r="MMH2352" s="1452"/>
      <c r="MMI2352" s="1452"/>
      <c r="MMJ2352" s="1452"/>
      <c r="MMK2352" s="1452"/>
      <c r="MML2352" s="1452"/>
      <c r="MMM2352" s="1452"/>
      <c r="MMN2352" s="1452"/>
      <c r="MMO2352" s="1452"/>
      <c r="MMP2352" s="1452"/>
      <c r="MMQ2352" s="1452"/>
      <c r="MMR2352" s="1452"/>
      <c r="MMS2352" s="1452"/>
      <c r="MMT2352" s="1452"/>
      <c r="MMU2352" s="1452"/>
      <c r="MMV2352" s="1452"/>
      <c r="MMW2352" s="1452"/>
      <c r="MMX2352" s="1452"/>
      <c r="MMY2352" s="1452"/>
      <c r="MMZ2352" s="1452"/>
      <c r="MNA2352" s="1452"/>
      <c r="MNB2352" s="1452"/>
      <c r="MNC2352" s="1452"/>
      <c r="MND2352" s="1452"/>
      <c r="MNE2352" s="1452"/>
      <c r="MNF2352" s="1452"/>
      <c r="MNG2352" s="1452"/>
      <c r="MNH2352" s="1452"/>
      <c r="MNI2352" s="1452"/>
      <c r="MNJ2352" s="1452"/>
      <c r="MNK2352" s="1452"/>
      <c r="MNL2352" s="1452"/>
      <c r="MNM2352" s="1452"/>
      <c r="MNN2352" s="1452"/>
      <c r="MNO2352" s="1452"/>
      <c r="MNP2352" s="1452"/>
      <c r="MNQ2352" s="1452"/>
      <c r="MNR2352" s="1452"/>
      <c r="MNS2352" s="1452"/>
      <c r="MNT2352" s="1452"/>
      <c r="MNU2352" s="1452"/>
      <c r="MNV2352" s="1452"/>
      <c r="MNW2352" s="1452"/>
      <c r="MNX2352" s="1452"/>
      <c r="MNY2352" s="1452"/>
      <c r="MNZ2352" s="1452"/>
      <c r="MOA2352" s="1452"/>
      <c r="MOB2352" s="1452"/>
      <c r="MOC2352" s="1452"/>
      <c r="MOD2352" s="1452"/>
      <c r="MOE2352" s="1452"/>
      <c r="MOF2352" s="1452"/>
      <c r="MOG2352" s="1452"/>
      <c r="MOH2352" s="1452"/>
      <c r="MOI2352" s="1452"/>
      <c r="MOJ2352" s="1452"/>
      <c r="MOK2352" s="1452"/>
      <c r="MOL2352" s="1452"/>
      <c r="MOM2352" s="1452"/>
      <c r="MON2352" s="1452"/>
      <c r="MOO2352" s="1452"/>
      <c r="MOP2352" s="1452"/>
      <c r="MOQ2352" s="1452"/>
      <c r="MOR2352" s="1452"/>
      <c r="MOS2352" s="1452"/>
      <c r="MOT2352" s="1452"/>
      <c r="MOU2352" s="1452"/>
      <c r="MOV2352" s="1452"/>
      <c r="MOW2352" s="1452"/>
      <c r="MOX2352" s="1452"/>
      <c r="MOY2352" s="1452"/>
      <c r="MOZ2352" s="1452"/>
      <c r="MPA2352" s="1452"/>
      <c r="MPB2352" s="1452"/>
      <c r="MPC2352" s="1452"/>
      <c r="MPD2352" s="1452"/>
      <c r="MPE2352" s="1452"/>
      <c r="MPF2352" s="1452"/>
      <c r="MPG2352" s="1452"/>
      <c r="MPH2352" s="1452"/>
      <c r="MPI2352" s="1452"/>
      <c r="MPJ2352" s="1452"/>
      <c r="MPK2352" s="1452"/>
      <c r="MPL2352" s="1452"/>
      <c r="MPM2352" s="1452"/>
      <c r="MPN2352" s="1452"/>
      <c r="MPO2352" s="1452"/>
      <c r="MPP2352" s="1452"/>
      <c r="MPQ2352" s="1452"/>
      <c r="MPR2352" s="1452"/>
      <c r="MPS2352" s="1452"/>
      <c r="MPT2352" s="1452"/>
      <c r="MPU2352" s="1452"/>
      <c r="MPV2352" s="1452"/>
      <c r="MPW2352" s="1452"/>
      <c r="MPX2352" s="1452"/>
      <c r="MPY2352" s="1452"/>
      <c r="MPZ2352" s="1452"/>
      <c r="MQA2352" s="1452"/>
      <c r="MQB2352" s="1452"/>
      <c r="MQC2352" s="1452"/>
      <c r="MQD2352" s="1452"/>
      <c r="MQE2352" s="1452"/>
      <c r="MQF2352" s="1452"/>
      <c r="MQG2352" s="1452"/>
      <c r="MQH2352" s="1452"/>
      <c r="MQI2352" s="1452"/>
      <c r="MQJ2352" s="1452"/>
      <c r="MQK2352" s="1452"/>
      <c r="MQL2352" s="1452"/>
      <c r="MQM2352" s="1452"/>
      <c r="MQN2352" s="1452"/>
      <c r="MQO2352" s="1452"/>
      <c r="MQP2352" s="1452"/>
      <c r="MQQ2352" s="1452"/>
      <c r="MQR2352" s="1452"/>
      <c r="MQS2352" s="1452"/>
      <c r="MQT2352" s="1452"/>
      <c r="MQU2352" s="1452"/>
      <c r="MQV2352" s="1452"/>
      <c r="MQW2352" s="1452"/>
      <c r="MQX2352" s="1452"/>
      <c r="MQY2352" s="1452"/>
      <c r="MQZ2352" s="1452"/>
      <c r="MRA2352" s="1452"/>
      <c r="MRB2352" s="1452"/>
      <c r="MRC2352" s="1452"/>
      <c r="MRD2352" s="1452"/>
      <c r="MRE2352" s="1452"/>
      <c r="MRF2352" s="1452"/>
      <c r="MRG2352" s="1452"/>
      <c r="MRH2352" s="1452"/>
      <c r="MRI2352" s="1452"/>
      <c r="MRJ2352" s="1452"/>
      <c r="MRK2352" s="1452"/>
      <c r="MRL2352" s="1452"/>
      <c r="MRM2352" s="1452"/>
      <c r="MRN2352" s="1452"/>
      <c r="MRO2352" s="1452"/>
      <c r="MRP2352" s="1452"/>
      <c r="MRQ2352" s="1452"/>
      <c r="MRR2352" s="1452"/>
      <c r="MRS2352" s="1452"/>
      <c r="MRT2352" s="1452"/>
      <c r="MRU2352" s="1452"/>
      <c r="MRV2352" s="1452"/>
      <c r="MRW2352" s="1452"/>
      <c r="MRX2352" s="1452"/>
      <c r="MRY2352" s="1452"/>
      <c r="MRZ2352" s="1452"/>
      <c r="MSA2352" s="1452"/>
      <c r="MSB2352" s="1452"/>
      <c r="MSC2352" s="1452"/>
      <c r="MSD2352" s="1452"/>
      <c r="MSE2352" s="1452"/>
      <c r="MSF2352" s="1452"/>
      <c r="MSG2352" s="1452"/>
      <c r="MSH2352" s="1452"/>
      <c r="MSI2352" s="1452"/>
      <c r="MSJ2352" s="1452"/>
      <c r="MSK2352" s="1452"/>
      <c r="MSL2352" s="1452"/>
      <c r="MSM2352" s="1452"/>
      <c r="MSN2352" s="1452"/>
      <c r="MSO2352" s="1452"/>
      <c r="MSP2352" s="1452"/>
      <c r="MSQ2352" s="1452"/>
      <c r="MSR2352" s="1452"/>
      <c r="MSS2352" s="1452"/>
      <c r="MST2352" s="1452"/>
      <c r="MSU2352" s="1452"/>
      <c r="MSV2352" s="1452"/>
      <c r="MSW2352" s="1452"/>
      <c r="MSX2352" s="1452"/>
      <c r="MSY2352" s="1452"/>
      <c r="MSZ2352" s="1452"/>
      <c r="MTA2352" s="1452"/>
      <c r="MTB2352" s="1452"/>
      <c r="MTC2352" s="1452"/>
      <c r="MTD2352" s="1452"/>
      <c r="MTE2352" s="1452"/>
      <c r="MTF2352" s="1452"/>
      <c r="MTG2352" s="1452"/>
      <c r="MTH2352" s="1452"/>
      <c r="MTI2352" s="1452"/>
      <c r="MTJ2352" s="1452"/>
      <c r="MTK2352" s="1452"/>
      <c r="MTL2352" s="1452"/>
      <c r="MTM2352" s="1452"/>
      <c r="MTN2352" s="1452"/>
      <c r="MTO2352" s="1452"/>
      <c r="MTP2352" s="1452"/>
      <c r="MTQ2352" s="1452"/>
      <c r="MTR2352" s="1452"/>
      <c r="MTS2352" s="1452"/>
      <c r="MTT2352" s="1452"/>
      <c r="MTU2352" s="1452"/>
      <c r="MTV2352" s="1452"/>
      <c r="MTW2352" s="1452"/>
      <c r="MTX2352" s="1452"/>
      <c r="MTY2352" s="1452"/>
      <c r="MTZ2352" s="1452"/>
      <c r="MUA2352" s="1452"/>
      <c r="MUB2352" s="1452"/>
      <c r="MUC2352" s="1452"/>
      <c r="MUD2352" s="1452"/>
      <c r="MUE2352" s="1452"/>
      <c r="MUF2352" s="1452"/>
      <c r="MUG2352" s="1452"/>
      <c r="MUH2352" s="1452"/>
      <c r="MUI2352" s="1452"/>
      <c r="MUJ2352" s="1452"/>
      <c r="MUK2352" s="1452"/>
      <c r="MUL2352" s="1452"/>
      <c r="MUM2352" s="1452"/>
      <c r="MUN2352" s="1452"/>
      <c r="MUO2352" s="1452"/>
      <c r="MUP2352" s="1452"/>
      <c r="MUQ2352" s="1452"/>
      <c r="MUR2352" s="1452"/>
      <c r="MUS2352" s="1452"/>
      <c r="MUT2352" s="1452"/>
      <c r="MUU2352" s="1452"/>
      <c r="MUV2352" s="1452"/>
      <c r="MUW2352" s="1452"/>
      <c r="MUX2352" s="1452"/>
      <c r="MUY2352" s="1452"/>
      <c r="MUZ2352" s="1452"/>
      <c r="MVA2352" s="1452"/>
      <c r="MVB2352" s="1452"/>
      <c r="MVC2352" s="1452"/>
      <c r="MVD2352" s="1452"/>
      <c r="MVE2352" s="1452"/>
      <c r="MVF2352" s="1452"/>
      <c r="MVG2352" s="1452"/>
      <c r="MVH2352" s="1452"/>
      <c r="MVI2352" s="1452"/>
      <c r="MVJ2352" s="1452"/>
      <c r="MVK2352" s="1452"/>
      <c r="MVL2352" s="1452"/>
      <c r="MVM2352" s="1452"/>
      <c r="MVN2352" s="1452"/>
      <c r="MVO2352" s="1452"/>
      <c r="MVP2352" s="1452"/>
      <c r="MVQ2352" s="1452"/>
      <c r="MVR2352" s="1452"/>
      <c r="MVS2352" s="1452"/>
      <c r="MVT2352" s="1452"/>
      <c r="MVU2352" s="1452"/>
      <c r="MVV2352" s="1452"/>
      <c r="MVW2352" s="1452"/>
      <c r="MVX2352" s="1452"/>
      <c r="MVY2352" s="1452"/>
      <c r="MVZ2352" s="1452"/>
      <c r="MWA2352" s="1452"/>
      <c r="MWB2352" s="1452"/>
      <c r="MWC2352" s="1452"/>
      <c r="MWD2352" s="1452"/>
      <c r="MWE2352" s="1452"/>
      <c r="MWF2352" s="1452"/>
      <c r="MWG2352" s="1452"/>
      <c r="MWH2352" s="1452"/>
      <c r="MWI2352" s="1452"/>
      <c r="MWJ2352" s="1452"/>
      <c r="MWK2352" s="1452"/>
      <c r="MWL2352" s="1452"/>
      <c r="MWM2352" s="1452"/>
      <c r="MWN2352" s="1452"/>
      <c r="MWO2352" s="1452"/>
      <c r="MWP2352" s="1452"/>
      <c r="MWQ2352" s="1452"/>
      <c r="MWR2352" s="1452"/>
      <c r="MWS2352" s="1452"/>
      <c r="MWT2352" s="1452"/>
      <c r="MWU2352" s="1452"/>
      <c r="MWV2352" s="1452"/>
      <c r="MWW2352" s="1452"/>
      <c r="MWX2352" s="1452"/>
      <c r="MWY2352" s="1452"/>
      <c r="MWZ2352" s="1452"/>
      <c r="MXA2352" s="1452"/>
      <c r="MXB2352" s="1452"/>
      <c r="MXC2352" s="1452"/>
      <c r="MXD2352" s="1452"/>
      <c r="MXE2352" s="1452"/>
      <c r="MXF2352" s="1452"/>
      <c r="MXG2352" s="1452"/>
      <c r="MXH2352" s="1452"/>
      <c r="MXI2352" s="1452"/>
      <c r="MXJ2352" s="1452"/>
      <c r="MXK2352" s="1452"/>
      <c r="MXL2352" s="1452"/>
      <c r="MXM2352" s="1452"/>
      <c r="MXN2352" s="1452"/>
      <c r="MXO2352" s="1452"/>
      <c r="MXP2352" s="1452"/>
      <c r="MXQ2352" s="1452"/>
      <c r="MXR2352" s="1452"/>
      <c r="MXS2352" s="1452"/>
      <c r="MXT2352" s="1452"/>
      <c r="MXU2352" s="1452"/>
      <c r="MXV2352" s="1452"/>
      <c r="MXW2352" s="1452"/>
      <c r="MXX2352" s="1452"/>
      <c r="MXY2352" s="1452"/>
      <c r="MXZ2352" s="1452"/>
      <c r="MYA2352" s="1452"/>
      <c r="MYB2352" s="1452"/>
      <c r="MYC2352" s="1452"/>
      <c r="MYD2352" s="1452"/>
      <c r="MYE2352" s="1452"/>
      <c r="MYF2352" s="1452"/>
      <c r="MYG2352" s="1452"/>
      <c r="MYH2352" s="1452"/>
      <c r="MYI2352" s="1452"/>
      <c r="MYJ2352" s="1452"/>
      <c r="MYK2352" s="1452"/>
      <c r="MYL2352" s="1452"/>
      <c r="MYM2352" s="1452"/>
      <c r="MYN2352" s="1452"/>
      <c r="MYO2352" s="1452"/>
      <c r="MYP2352" s="1452"/>
      <c r="MYQ2352" s="1452"/>
      <c r="MYR2352" s="1452"/>
      <c r="MYS2352" s="1452"/>
      <c r="MYT2352" s="1452"/>
      <c r="MYU2352" s="1452"/>
      <c r="MYV2352" s="1452"/>
      <c r="MYW2352" s="1452"/>
      <c r="MYX2352" s="1452"/>
      <c r="MYY2352" s="1452"/>
      <c r="MYZ2352" s="1452"/>
      <c r="MZA2352" s="1452"/>
      <c r="MZB2352" s="1452"/>
      <c r="MZC2352" s="1452"/>
      <c r="MZD2352" s="1452"/>
      <c r="MZE2352" s="1452"/>
      <c r="MZF2352" s="1452"/>
      <c r="MZG2352" s="1452"/>
      <c r="MZH2352" s="1452"/>
      <c r="MZI2352" s="1452"/>
      <c r="MZJ2352" s="1452"/>
      <c r="MZK2352" s="1452"/>
      <c r="MZL2352" s="1452"/>
      <c r="MZM2352" s="1452"/>
      <c r="MZN2352" s="1452"/>
      <c r="MZO2352" s="1452"/>
      <c r="MZP2352" s="1452"/>
      <c r="MZQ2352" s="1452"/>
      <c r="MZR2352" s="1452"/>
      <c r="MZS2352" s="1452"/>
      <c r="MZT2352" s="1452"/>
      <c r="MZU2352" s="1452"/>
      <c r="MZV2352" s="1452"/>
      <c r="MZW2352" s="1452"/>
      <c r="MZX2352" s="1452"/>
      <c r="MZY2352" s="1452"/>
      <c r="MZZ2352" s="1452"/>
      <c r="NAA2352" s="1452"/>
      <c r="NAB2352" s="1452"/>
      <c r="NAC2352" s="1452"/>
      <c r="NAD2352" s="1452"/>
      <c r="NAE2352" s="1452"/>
      <c r="NAF2352" s="1452"/>
      <c r="NAG2352" s="1452"/>
      <c r="NAH2352" s="1452"/>
      <c r="NAI2352" s="1452"/>
      <c r="NAJ2352" s="1452"/>
      <c r="NAK2352" s="1452"/>
      <c r="NAL2352" s="1452"/>
      <c r="NAM2352" s="1452"/>
      <c r="NAN2352" s="1452"/>
      <c r="NAO2352" s="1452"/>
      <c r="NAP2352" s="1452"/>
      <c r="NAQ2352" s="1452"/>
      <c r="NAR2352" s="1452"/>
      <c r="NAS2352" s="1452"/>
      <c r="NAT2352" s="1452"/>
      <c r="NAU2352" s="1452"/>
      <c r="NAV2352" s="1452"/>
      <c r="NAW2352" s="1452"/>
      <c r="NAX2352" s="1452"/>
      <c r="NAY2352" s="1452"/>
      <c r="NAZ2352" s="1452"/>
      <c r="NBA2352" s="1452"/>
      <c r="NBB2352" s="1452"/>
      <c r="NBC2352" s="1452"/>
      <c r="NBD2352" s="1452"/>
      <c r="NBE2352" s="1452"/>
      <c r="NBF2352" s="1452"/>
      <c r="NBG2352" s="1452"/>
      <c r="NBH2352" s="1452"/>
      <c r="NBI2352" s="1452"/>
      <c r="NBJ2352" s="1452"/>
      <c r="NBK2352" s="1452"/>
      <c r="NBL2352" s="1452"/>
      <c r="NBM2352" s="1452"/>
      <c r="NBN2352" s="1452"/>
      <c r="NBO2352" s="1452"/>
      <c r="NBP2352" s="1452"/>
      <c r="NBQ2352" s="1452"/>
      <c r="NBR2352" s="1452"/>
      <c r="NBS2352" s="1452"/>
      <c r="NBT2352" s="1452"/>
      <c r="NBU2352" s="1452"/>
      <c r="NBV2352" s="1452"/>
      <c r="NBW2352" s="1452"/>
      <c r="NBX2352" s="1452"/>
      <c r="NBY2352" s="1452"/>
      <c r="NBZ2352" s="1452"/>
      <c r="NCA2352" s="1452"/>
      <c r="NCB2352" s="1452"/>
      <c r="NCC2352" s="1452"/>
      <c r="NCD2352" s="1452"/>
      <c r="NCE2352" s="1452"/>
      <c r="NCF2352" s="1452"/>
      <c r="NCG2352" s="1452"/>
      <c r="NCH2352" s="1452"/>
      <c r="NCI2352" s="1452"/>
      <c r="NCJ2352" s="1452"/>
      <c r="NCK2352" s="1452"/>
      <c r="NCL2352" s="1452"/>
      <c r="NCM2352" s="1452"/>
      <c r="NCN2352" s="1452"/>
      <c r="NCO2352" s="1452"/>
      <c r="NCP2352" s="1452"/>
      <c r="NCQ2352" s="1452"/>
      <c r="NCR2352" s="1452"/>
      <c r="NCS2352" s="1452"/>
      <c r="NCT2352" s="1452"/>
      <c r="NCU2352" s="1452"/>
      <c r="NCV2352" s="1452"/>
      <c r="NCW2352" s="1452"/>
      <c r="NCX2352" s="1452"/>
      <c r="NCY2352" s="1452"/>
      <c r="NCZ2352" s="1452"/>
      <c r="NDA2352" s="1452"/>
      <c r="NDB2352" s="1452"/>
      <c r="NDC2352" s="1452"/>
      <c r="NDD2352" s="1452"/>
      <c r="NDE2352" s="1452"/>
      <c r="NDF2352" s="1452"/>
      <c r="NDG2352" s="1452"/>
      <c r="NDH2352" s="1452"/>
      <c r="NDI2352" s="1452"/>
      <c r="NDJ2352" s="1452"/>
      <c r="NDK2352" s="1452"/>
      <c r="NDL2352" s="1452"/>
      <c r="NDM2352" s="1452"/>
      <c r="NDN2352" s="1452"/>
      <c r="NDO2352" s="1452"/>
      <c r="NDP2352" s="1452"/>
      <c r="NDQ2352" s="1452"/>
      <c r="NDR2352" s="1452"/>
      <c r="NDS2352" s="1452"/>
      <c r="NDT2352" s="1452"/>
      <c r="NDU2352" s="1452"/>
      <c r="NDV2352" s="1452"/>
      <c r="NDW2352" s="1452"/>
      <c r="NDX2352" s="1452"/>
      <c r="NDY2352" s="1452"/>
      <c r="NDZ2352" s="1452"/>
      <c r="NEA2352" s="1452"/>
      <c r="NEB2352" s="1452"/>
      <c r="NEC2352" s="1452"/>
      <c r="NED2352" s="1452"/>
      <c r="NEE2352" s="1452"/>
      <c r="NEF2352" s="1452"/>
      <c r="NEG2352" s="1452"/>
      <c r="NEH2352" s="1452"/>
      <c r="NEI2352" s="1452"/>
      <c r="NEJ2352" s="1452"/>
      <c r="NEK2352" s="1452"/>
      <c r="NEL2352" s="1452"/>
      <c r="NEM2352" s="1452"/>
      <c r="NEN2352" s="1452"/>
      <c r="NEO2352" s="1452"/>
      <c r="NEP2352" s="1452"/>
      <c r="NEQ2352" s="1452"/>
      <c r="NER2352" s="1452"/>
      <c r="NES2352" s="1452"/>
      <c r="NET2352" s="1452"/>
      <c r="NEU2352" s="1452"/>
      <c r="NEV2352" s="1452"/>
      <c r="NEW2352" s="1452"/>
      <c r="NEX2352" s="1452"/>
      <c r="NEY2352" s="1452"/>
      <c r="NEZ2352" s="1452"/>
      <c r="NFA2352" s="1452"/>
      <c r="NFB2352" s="1452"/>
      <c r="NFC2352" s="1452"/>
      <c r="NFD2352" s="1452"/>
      <c r="NFE2352" s="1452"/>
      <c r="NFF2352" s="1452"/>
      <c r="NFG2352" s="1452"/>
      <c r="NFH2352" s="1452"/>
      <c r="NFI2352" s="1452"/>
      <c r="NFJ2352" s="1452"/>
      <c r="NFK2352" s="1452"/>
      <c r="NFL2352" s="1452"/>
      <c r="NFM2352" s="1452"/>
      <c r="NFN2352" s="1452"/>
      <c r="NFO2352" s="1452"/>
      <c r="NFP2352" s="1452"/>
      <c r="NFQ2352" s="1452"/>
      <c r="NFR2352" s="1452"/>
      <c r="NFS2352" s="1452"/>
      <c r="NFT2352" s="1452"/>
      <c r="NFU2352" s="1452"/>
      <c r="NFV2352" s="1452"/>
      <c r="NFW2352" s="1452"/>
      <c r="NFX2352" s="1452"/>
      <c r="NFY2352" s="1452"/>
      <c r="NFZ2352" s="1452"/>
      <c r="NGA2352" s="1452"/>
      <c r="NGB2352" s="1452"/>
      <c r="NGC2352" s="1452"/>
      <c r="NGD2352" s="1452"/>
      <c r="NGE2352" s="1452"/>
      <c r="NGF2352" s="1452"/>
      <c r="NGG2352" s="1452"/>
      <c r="NGH2352" s="1452"/>
      <c r="NGI2352" s="1452"/>
      <c r="NGJ2352" s="1452"/>
      <c r="NGK2352" s="1452"/>
      <c r="NGL2352" s="1452"/>
      <c r="NGM2352" s="1452"/>
      <c r="NGN2352" s="1452"/>
      <c r="NGO2352" s="1452"/>
      <c r="NGP2352" s="1452"/>
      <c r="NGQ2352" s="1452"/>
      <c r="NGR2352" s="1452"/>
      <c r="NGS2352" s="1452"/>
      <c r="NGT2352" s="1452"/>
      <c r="NGU2352" s="1452"/>
      <c r="NGV2352" s="1452"/>
      <c r="NGW2352" s="1452"/>
      <c r="NGX2352" s="1452"/>
      <c r="NGY2352" s="1452"/>
      <c r="NGZ2352" s="1452"/>
      <c r="NHA2352" s="1452"/>
      <c r="NHB2352" s="1452"/>
      <c r="NHC2352" s="1452"/>
      <c r="NHD2352" s="1452"/>
      <c r="NHE2352" s="1452"/>
      <c r="NHF2352" s="1452"/>
      <c r="NHG2352" s="1452"/>
      <c r="NHH2352" s="1452"/>
      <c r="NHI2352" s="1452"/>
      <c r="NHJ2352" s="1452"/>
      <c r="NHK2352" s="1452"/>
      <c r="NHL2352" s="1452"/>
      <c r="NHM2352" s="1452"/>
      <c r="NHN2352" s="1452"/>
      <c r="NHO2352" s="1452"/>
      <c r="NHP2352" s="1452"/>
      <c r="NHQ2352" s="1452"/>
      <c r="NHR2352" s="1452"/>
      <c r="NHS2352" s="1452"/>
      <c r="NHT2352" s="1452"/>
      <c r="NHU2352" s="1452"/>
      <c r="NHV2352" s="1452"/>
      <c r="NHW2352" s="1452"/>
      <c r="NHX2352" s="1452"/>
      <c r="NHY2352" s="1452"/>
      <c r="NHZ2352" s="1452"/>
      <c r="NIA2352" s="1452"/>
      <c r="NIB2352" s="1452"/>
      <c r="NIC2352" s="1452"/>
      <c r="NID2352" s="1452"/>
      <c r="NIE2352" s="1452"/>
      <c r="NIF2352" s="1452"/>
      <c r="NIG2352" s="1452"/>
      <c r="NIH2352" s="1452"/>
      <c r="NII2352" s="1452"/>
      <c r="NIJ2352" s="1452"/>
      <c r="NIK2352" s="1452"/>
      <c r="NIL2352" s="1452"/>
      <c r="NIM2352" s="1452"/>
      <c r="NIN2352" s="1452"/>
      <c r="NIO2352" s="1452"/>
      <c r="NIP2352" s="1452"/>
      <c r="NIQ2352" s="1452"/>
      <c r="NIR2352" s="1452"/>
      <c r="NIS2352" s="1452"/>
      <c r="NIT2352" s="1452"/>
      <c r="NIU2352" s="1452"/>
      <c r="NIV2352" s="1452"/>
      <c r="NIW2352" s="1452"/>
      <c r="NIX2352" s="1452"/>
      <c r="NIY2352" s="1452"/>
      <c r="NIZ2352" s="1452"/>
      <c r="NJA2352" s="1452"/>
      <c r="NJB2352" s="1452"/>
      <c r="NJC2352" s="1452"/>
      <c r="NJD2352" s="1452"/>
      <c r="NJE2352" s="1452"/>
      <c r="NJF2352" s="1452"/>
      <c r="NJG2352" s="1452"/>
      <c r="NJH2352" s="1452"/>
      <c r="NJI2352" s="1452"/>
      <c r="NJJ2352" s="1452"/>
      <c r="NJK2352" s="1452"/>
      <c r="NJL2352" s="1452"/>
      <c r="NJM2352" s="1452"/>
      <c r="NJN2352" s="1452"/>
      <c r="NJO2352" s="1452"/>
      <c r="NJP2352" s="1452"/>
      <c r="NJQ2352" s="1452"/>
      <c r="NJR2352" s="1452"/>
      <c r="NJS2352" s="1452"/>
      <c r="NJT2352" s="1452"/>
      <c r="NJU2352" s="1452"/>
      <c r="NJV2352" s="1452"/>
      <c r="NJW2352" s="1452"/>
      <c r="NJX2352" s="1452"/>
      <c r="NJY2352" s="1452"/>
      <c r="NJZ2352" s="1452"/>
      <c r="NKA2352" s="1452"/>
      <c r="NKB2352" s="1452"/>
      <c r="NKC2352" s="1452"/>
      <c r="NKD2352" s="1452"/>
      <c r="NKE2352" s="1452"/>
      <c r="NKF2352" s="1452"/>
      <c r="NKG2352" s="1452"/>
      <c r="NKH2352" s="1452"/>
      <c r="NKI2352" s="1452"/>
      <c r="NKJ2352" s="1452"/>
      <c r="NKK2352" s="1452"/>
      <c r="NKL2352" s="1452"/>
      <c r="NKM2352" s="1452"/>
      <c r="NKN2352" s="1452"/>
      <c r="NKO2352" s="1452"/>
      <c r="NKP2352" s="1452"/>
      <c r="NKQ2352" s="1452"/>
      <c r="NKR2352" s="1452"/>
      <c r="NKS2352" s="1452"/>
      <c r="NKT2352" s="1452"/>
      <c r="NKU2352" s="1452"/>
      <c r="NKV2352" s="1452"/>
      <c r="NKW2352" s="1452"/>
      <c r="NKX2352" s="1452"/>
      <c r="NKY2352" s="1452"/>
      <c r="NKZ2352" s="1452"/>
      <c r="NLA2352" s="1452"/>
      <c r="NLB2352" s="1452"/>
      <c r="NLC2352" s="1452"/>
      <c r="NLD2352" s="1452"/>
      <c r="NLE2352" s="1452"/>
      <c r="NLF2352" s="1452"/>
      <c r="NLG2352" s="1452"/>
      <c r="NLH2352" s="1452"/>
      <c r="NLI2352" s="1452"/>
      <c r="NLJ2352" s="1452"/>
      <c r="NLK2352" s="1452"/>
      <c r="NLL2352" s="1452"/>
      <c r="NLM2352" s="1452"/>
      <c r="NLN2352" s="1452"/>
      <c r="NLO2352" s="1452"/>
      <c r="NLP2352" s="1452"/>
      <c r="NLQ2352" s="1452"/>
      <c r="NLR2352" s="1452"/>
      <c r="NLS2352" s="1452"/>
      <c r="NLT2352" s="1452"/>
      <c r="NLU2352" s="1452"/>
      <c r="NLV2352" s="1452"/>
      <c r="NLW2352" s="1452"/>
      <c r="NLX2352" s="1452"/>
      <c r="NLY2352" s="1452"/>
      <c r="NLZ2352" s="1452"/>
      <c r="NMA2352" s="1452"/>
      <c r="NMB2352" s="1452"/>
      <c r="NMC2352" s="1452"/>
      <c r="NMD2352" s="1452"/>
      <c r="NME2352" s="1452"/>
      <c r="NMF2352" s="1452"/>
      <c r="NMG2352" s="1452"/>
      <c r="NMH2352" s="1452"/>
      <c r="NMI2352" s="1452"/>
      <c r="NMJ2352" s="1452"/>
      <c r="NMK2352" s="1452"/>
      <c r="NML2352" s="1452"/>
      <c r="NMM2352" s="1452"/>
      <c r="NMN2352" s="1452"/>
      <c r="NMO2352" s="1452"/>
      <c r="NMP2352" s="1452"/>
      <c r="NMQ2352" s="1452"/>
      <c r="NMR2352" s="1452"/>
      <c r="NMS2352" s="1452"/>
      <c r="NMT2352" s="1452"/>
      <c r="NMU2352" s="1452"/>
      <c r="NMV2352" s="1452"/>
      <c r="NMW2352" s="1452"/>
      <c r="NMX2352" s="1452"/>
      <c r="NMY2352" s="1452"/>
      <c r="NMZ2352" s="1452"/>
      <c r="NNA2352" s="1452"/>
      <c r="NNB2352" s="1452"/>
      <c r="NNC2352" s="1452"/>
      <c r="NND2352" s="1452"/>
      <c r="NNE2352" s="1452"/>
      <c r="NNF2352" s="1452"/>
      <c r="NNG2352" s="1452"/>
      <c r="NNH2352" s="1452"/>
      <c r="NNI2352" s="1452"/>
      <c r="NNJ2352" s="1452"/>
      <c r="NNK2352" s="1452"/>
      <c r="NNL2352" s="1452"/>
      <c r="NNM2352" s="1452"/>
      <c r="NNN2352" s="1452"/>
      <c r="NNO2352" s="1452"/>
      <c r="NNP2352" s="1452"/>
      <c r="NNQ2352" s="1452"/>
      <c r="NNR2352" s="1452"/>
      <c r="NNS2352" s="1452"/>
      <c r="NNT2352" s="1452"/>
      <c r="NNU2352" s="1452"/>
      <c r="NNV2352" s="1452"/>
      <c r="NNW2352" s="1452"/>
      <c r="NNX2352" s="1452"/>
      <c r="NNY2352" s="1452"/>
      <c r="NNZ2352" s="1452"/>
      <c r="NOA2352" s="1452"/>
      <c r="NOB2352" s="1452"/>
      <c r="NOC2352" s="1452"/>
      <c r="NOD2352" s="1452"/>
      <c r="NOE2352" s="1452"/>
      <c r="NOF2352" s="1452"/>
      <c r="NOG2352" s="1452"/>
      <c r="NOH2352" s="1452"/>
      <c r="NOI2352" s="1452"/>
      <c r="NOJ2352" s="1452"/>
      <c r="NOK2352" s="1452"/>
      <c r="NOL2352" s="1452"/>
      <c r="NOM2352" s="1452"/>
      <c r="NON2352" s="1452"/>
      <c r="NOO2352" s="1452"/>
      <c r="NOP2352" s="1452"/>
      <c r="NOQ2352" s="1452"/>
      <c r="NOR2352" s="1452"/>
      <c r="NOS2352" s="1452"/>
      <c r="NOT2352" s="1452"/>
      <c r="NOU2352" s="1452"/>
      <c r="NOV2352" s="1452"/>
      <c r="NOW2352" s="1452"/>
      <c r="NOX2352" s="1452"/>
      <c r="NOY2352" s="1452"/>
      <c r="NOZ2352" s="1452"/>
      <c r="NPA2352" s="1452"/>
      <c r="NPB2352" s="1452"/>
      <c r="NPC2352" s="1452"/>
      <c r="NPD2352" s="1452"/>
      <c r="NPE2352" s="1452"/>
      <c r="NPF2352" s="1452"/>
      <c r="NPG2352" s="1452"/>
      <c r="NPH2352" s="1452"/>
      <c r="NPI2352" s="1452"/>
      <c r="NPJ2352" s="1452"/>
      <c r="NPK2352" s="1452"/>
      <c r="NPL2352" s="1452"/>
      <c r="NPM2352" s="1452"/>
      <c r="NPN2352" s="1452"/>
      <c r="NPO2352" s="1452"/>
      <c r="NPP2352" s="1452"/>
      <c r="NPQ2352" s="1452"/>
      <c r="NPR2352" s="1452"/>
      <c r="NPS2352" s="1452"/>
      <c r="NPT2352" s="1452"/>
      <c r="NPU2352" s="1452"/>
      <c r="NPV2352" s="1452"/>
      <c r="NPW2352" s="1452"/>
      <c r="NPX2352" s="1452"/>
      <c r="NPY2352" s="1452"/>
      <c r="NPZ2352" s="1452"/>
      <c r="NQA2352" s="1452"/>
      <c r="NQB2352" s="1452"/>
      <c r="NQC2352" s="1452"/>
      <c r="NQD2352" s="1452"/>
      <c r="NQE2352" s="1452"/>
      <c r="NQF2352" s="1452"/>
      <c r="NQG2352" s="1452"/>
      <c r="NQH2352" s="1452"/>
      <c r="NQI2352" s="1452"/>
      <c r="NQJ2352" s="1452"/>
      <c r="NQK2352" s="1452"/>
      <c r="NQL2352" s="1452"/>
      <c r="NQM2352" s="1452"/>
      <c r="NQN2352" s="1452"/>
      <c r="NQO2352" s="1452"/>
      <c r="NQP2352" s="1452"/>
      <c r="NQQ2352" s="1452"/>
      <c r="NQR2352" s="1452"/>
      <c r="NQS2352" s="1452"/>
      <c r="NQT2352" s="1452"/>
      <c r="NQU2352" s="1452"/>
      <c r="NQV2352" s="1452"/>
      <c r="NQW2352" s="1452"/>
      <c r="NQX2352" s="1452"/>
      <c r="NQY2352" s="1452"/>
      <c r="NQZ2352" s="1452"/>
      <c r="NRA2352" s="1452"/>
      <c r="NRB2352" s="1452"/>
      <c r="NRC2352" s="1452"/>
      <c r="NRD2352" s="1452"/>
      <c r="NRE2352" s="1452"/>
      <c r="NRF2352" s="1452"/>
      <c r="NRG2352" s="1452"/>
      <c r="NRH2352" s="1452"/>
      <c r="NRI2352" s="1452"/>
      <c r="NRJ2352" s="1452"/>
      <c r="NRK2352" s="1452"/>
      <c r="NRL2352" s="1452"/>
      <c r="NRM2352" s="1452"/>
      <c r="NRN2352" s="1452"/>
      <c r="NRO2352" s="1452"/>
      <c r="NRP2352" s="1452"/>
      <c r="NRQ2352" s="1452"/>
      <c r="NRR2352" s="1452"/>
      <c r="NRS2352" s="1452"/>
      <c r="NRT2352" s="1452"/>
      <c r="NRU2352" s="1452"/>
      <c r="NRV2352" s="1452"/>
      <c r="NRW2352" s="1452"/>
      <c r="NRX2352" s="1452"/>
      <c r="NRY2352" s="1452"/>
      <c r="NRZ2352" s="1452"/>
      <c r="NSA2352" s="1452"/>
      <c r="NSB2352" s="1452"/>
      <c r="NSC2352" s="1452"/>
      <c r="NSD2352" s="1452"/>
      <c r="NSE2352" s="1452"/>
      <c r="NSF2352" s="1452"/>
      <c r="NSG2352" s="1452"/>
      <c r="NSH2352" s="1452"/>
      <c r="NSI2352" s="1452"/>
      <c r="NSJ2352" s="1452"/>
      <c r="NSK2352" s="1452"/>
      <c r="NSL2352" s="1452"/>
      <c r="NSM2352" s="1452"/>
      <c r="NSN2352" s="1452"/>
      <c r="NSO2352" s="1452"/>
      <c r="NSP2352" s="1452"/>
      <c r="NSQ2352" s="1452"/>
      <c r="NSR2352" s="1452"/>
      <c r="NSS2352" s="1452"/>
      <c r="NST2352" s="1452"/>
      <c r="NSU2352" s="1452"/>
      <c r="NSV2352" s="1452"/>
      <c r="NSW2352" s="1452"/>
      <c r="NSX2352" s="1452"/>
      <c r="NSY2352" s="1452"/>
      <c r="NSZ2352" s="1452"/>
      <c r="NTA2352" s="1452"/>
      <c r="NTB2352" s="1452"/>
      <c r="NTC2352" s="1452"/>
      <c r="NTD2352" s="1452"/>
      <c r="NTE2352" s="1452"/>
      <c r="NTF2352" s="1452"/>
      <c r="NTG2352" s="1452"/>
      <c r="NTH2352" s="1452"/>
      <c r="NTI2352" s="1452"/>
      <c r="NTJ2352" s="1452"/>
      <c r="NTK2352" s="1452"/>
      <c r="NTL2352" s="1452"/>
      <c r="NTM2352" s="1452"/>
      <c r="NTN2352" s="1452"/>
      <c r="NTO2352" s="1452"/>
      <c r="NTP2352" s="1452"/>
      <c r="NTQ2352" s="1452"/>
      <c r="NTR2352" s="1452"/>
      <c r="NTS2352" s="1452"/>
      <c r="NTT2352" s="1452"/>
      <c r="NTU2352" s="1452"/>
      <c r="NTV2352" s="1452"/>
      <c r="NTW2352" s="1452"/>
      <c r="NTX2352" s="1452"/>
      <c r="NTY2352" s="1452"/>
      <c r="NTZ2352" s="1452"/>
      <c r="NUA2352" s="1452"/>
      <c r="NUB2352" s="1452"/>
      <c r="NUC2352" s="1452"/>
      <c r="NUD2352" s="1452"/>
      <c r="NUE2352" s="1452"/>
      <c r="NUF2352" s="1452"/>
      <c r="NUG2352" s="1452"/>
      <c r="NUH2352" s="1452"/>
      <c r="NUI2352" s="1452"/>
      <c r="NUJ2352" s="1452"/>
      <c r="NUK2352" s="1452"/>
      <c r="NUL2352" s="1452"/>
      <c r="NUM2352" s="1452"/>
      <c r="NUN2352" s="1452"/>
      <c r="NUO2352" s="1452"/>
      <c r="NUP2352" s="1452"/>
      <c r="NUQ2352" s="1452"/>
      <c r="NUR2352" s="1452"/>
      <c r="NUS2352" s="1452"/>
      <c r="NUT2352" s="1452"/>
      <c r="NUU2352" s="1452"/>
      <c r="NUV2352" s="1452"/>
      <c r="NUW2352" s="1452"/>
      <c r="NUX2352" s="1452"/>
      <c r="NUY2352" s="1452"/>
      <c r="NUZ2352" s="1452"/>
      <c r="NVA2352" s="1452"/>
      <c r="NVB2352" s="1452"/>
      <c r="NVC2352" s="1452"/>
      <c r="NVD2352" s="1452"/>
      <c r="NVE2352" s="1452"/>
      <c r="NVF2352" s="1452"/>
      <c r="NVG2352" s="1452"/>
      <c r="NVH2352" s="1452"/>
      <c r="NVI2352" s="1452"/>
      <c r="NVJ2352" s="1452"/>
      <c r="NVK2352" s="1452"/>
      <c r="NVL2352" s="1452"/>
      <c r="NVM2352" s="1452"/>
      <c r="NVN2352" s="1452"/>
      <c r="NVO2352" s="1452"/>
      <c r="NVP2352" s="1452"/>
      <c r="NVQ2352" s="1452"/>
      <c r="NVR2352" s="1452"/>
      <c r="NVS2352" s="1452"/>
      <c r="NVT2352" s="1452"/>
      <c r="NVU2352" s="1452"/>
      <c r="NVV2352" s="1452"/>
      <c r="NVW2352" s="1452"/>
      <c r="NVX2352" s="1452"/>
      <c r="NVY2352" s="1452"/>
      <c r="NVZ2352" s="1452"/>
      <c r="NWA2352" s="1452"/>
      <c r="NWB2352" s="1452"/>
      <c r="NWC2352" s="1452"/>
      <c r="NWD2352" s="1452"/>
      <c r="NWE2352" s="1452"/>
      <c r="NWF2352" s="1452"/>
      <c r="NWG2352" s="1452"/>
      <c r="NWH2352" s="1452"/>
      <c r="NWI2352" s="1452"/>
      <c r="NWJ2352" s="1452"/>
      <c r="NWK2352" s="1452"/>
      <c r="NWL2352" s="1452"/>
      <c r="NWM2352" s="1452"/>
      <c r="NWN2352" s="1452"/>
      <c r="NWO2352" s="1452"/>
      <c r="NWP2352" s="1452"/>
      <c r="NWQ2352" s="1452"/>
      <c r="NWR2352" s="1452"/>
      <c r="NWS2352" s="1452"/>
      <c r="NWT2352" s="1452"/>
      <c r="NWU2352" s="1452"/>
      <c r="NWV2352" s="1452"/>
      <c r="NWW2352" s="1452"/>
      <c r="NWX2352" s="1452"/>
      <c r="NWY2352" s="1452"/>
      <c r="NWZ2352" s="1452"/>
      <c r="NXA2352" s="1452"/>
      <c r="NXB2352" s="1452"/>
      <c r="NXC2352" s="1452"/>
      <c r="NXD2352" s="1452"/>
      <c r="NXE2352" s="1452"/>
      <c r="NXF2352" s="1452"/>
      <c r="NXG2352" s="1452"/>
      <c r="NXH2352" s="1452"/>
      <c r="NXI2352" s="1452"/>
      <c r="NXJ2352" s="1452"/>
      <c r="NXK2352" s="1452"/>
      <c r="NXL2352" s="1452"/>
      <c r="NXM2352" s="1452"/>
      <c r="NXN2352" s="1452"/>
      <c r="NXO2352" s="1452"/>
      <c r="NXP2352" s="1452"/>
      <c r="NXQ2352" s="1452"/>
      <c r="NXR2352" s="1452"/>
      <c r="NXS2352" s="1452"/>
      <c r="NXT2352" s="1452"/>
      <c r="NXU2352" s="1452"/>
      <c r="NXV2352" s="1452"/>
      <c r="NXW2352" s="1452"/>
      <c r="NXX2352" s="1452"/>
      <c r="NXY2352" s="1452"/>
      <c r="NXZ2352" s="1452"/>
      <c r="NYA2352" s="1452"/>
      <c r="NYB2352" s="1452"/>
      <c r="NYC2352" s="1452"/>
      <c r="NYD2352" s="1452"/>
      <c r="NYE2352" s="1452"/>
      <c r="NYF2352" s="1452"/>
      <c r="NYG2352" s="1452"/>
      <c r="NYH2352" s="1452"/>
      <c r="NYI2352" s="1452"/>
      <c r="NYJ2352" s="1452"/>
      <c r="NYK2352" s="1452"/>
      <c r="NYL2352" s="1452"/>
      <c r="NYM2352" s="1452"/>
      <c r="NYN2352" s="1452"/>
      <c r="NYO2352" s="1452"/>
      <c r="NYP2352" s="1452"/>
      <c r="NYQ2352" s="1452"/>
      <c r="NYR2352" s="1452"/>
      <c r="NYS2352" s="1452"/>
      <c r="NYT2352" s="1452"/>
      <c r="NYU2352" s="1452"/>
      <c r="NYV2352" s="1452"/>
      <c r="NYW2352" s="1452"/>
      <c r="NYX2352" s="1452"/>
      <c r="NYY2352" s="1452"/>
      <c r="NYZ2352" s="1452"/>
      <c r="NZA2352" s="1452"/>
      <c r="NZB2352" s="1452"/>
      <c r="NZC2352" s="1452"/>
      <c r="NZD2352" s="1452"/>
      <c r="NZE2352" s="1452"/>
      <c r="NZF2352" s="1452"/>
      <c r="NZG2352" s="1452"/>
      <c r="NZH2352" s="1452"/>
      <c r="NZI2352" s="1452"/>
      <c r="NZJ2352" s="1452"/>
      <c r="NZK2352" s="1452"/>
      <c r="NZL2352" s="1452"/>
      <c r="NZM2352" s="1452"/>
      <c r="NZN2352" s="1452"/>
      <c r="NZO2352" s="1452"/>
      <c r="NZP2352" s="1452"/>
      <c r="NZQ2352" s="1452"/>
      <c r="NZR2352" s="1452"/>
      <c r="NZS2352" s="1452"/>
      <c r="NZT2352" s="1452"/>
      <c r="NZU2352" s="1452"/>
      <c r="NZV2352" s="1452"/>
      <c r="NZW2352" s="1452"/>
      <c r="NZX2352" s="1452"/>
      <c r="NZY2352" s="1452"/>
      <c r="NZZ2352" s="1452"/>
      <c r="OAA2352" s="1452"/>
      <c r="OAB2352" s="1452"/>
      <c r="OAC2352" s="1452"/>
      <c r="OAD2352" s="1452"/>
      <c r="OAE2352" s="1452"/>
      <c r="OAF2352" s="1452"/>
      <c r="OAG2352" s="1452"/>
      <c r="OAH2352" s="1452"/>
      <c r="OAI2352" s="1452"/>
      <c r="OAJ2352" s="1452"/>
      <c r="OAK2352" s="1452"/>
      <c r="OAL2352" s="1452"/>
      <c r="OAM2352" s="1452"/>
      <c r="OAN2352" s="1452"/>
      <c r="OAO2352" s="1452"/>
      <c r="OAP2352" s="1452"/>
      <c r="OAQ2352" s="1452"/>
      <c r="OAR2352" s="1452"/>
      <c r="OAS2352" s="1452"/>
      <c r="OAT2352" s="1452"/>
      <c r="OAU2352" s="1452"/>
      <c r="OAV2352" s="1452"/>
      <c r="OAW2352" s="1452"/>
      <c r="OAX2352" s="1452"/>
      <c r="OAY2352" s="1452"/>
      <c r="OAZ2352" s="1452"/>
      <c r="OBA2352" s="1452"/>
      <c r="OBB2352" s="1452"/>
      <c r="OBC2352" s="1452"/>
      <c r="OBD2352" s="1452"/>
      <c r="OBE2352" s="1452"/>
      <c r="OBF2352" s="1452"/>
      <c r="OBG2352" s="1452"/>
      <c r="OBH2352" s="1452"/>
      <c r="OBI2352" s="1452"/>
      <c r="OBJ2352" s="1452"/>
      <c r="OBK2352" s="1452"/>
      <c r="OBL2352" s="1452"/>
      <c r="OBM2352" s="1452"/>
      <c r="OBN2352" s="1452"/>
      <c r="OBO2352" s="1452"/>
      <c r="OBP2352" s="1452"/>
      <c r="OBQ2352" s="1452"/>
      <c r="OBR2352" s="1452"/>
      <c r="OBS2352" s="1452"/>
      <c r="OBT2352" s="1452"/>
      <c r="OBU2352" s="1452"/>
      <c r="OBV2352" s="1452"/>
      <c r="OBW2352" s="1452"/>
      <c r="OBX2352" s="1452"/>
      <c r="OBY2352" s="1452"/>
      <c r="OBZ2352" s="1452"/>
      <c r="OCA2352" s="1452"/>
      <c r="OCB2352" s="1452"/>
      <c r="OCC2352" s="1452"/>
      <c r="OCD2352" s="1452"/>
      <c r="OCE2352" s="1452"/>
      <c r="OCF2352" s="1452"/>
      <c r="OCG2352" s="1452"/>
      <c r="OCH2352" s="1452"/>
      <c r="OCI2352" s="1452"/>
      <c r="OCJ2352" s="1452"/>
      <c r="OCK2352" s="1452"/>
      <c r="OCL2352" s="1452"/>
      <c r="OCM2352" s="1452"/>
      <c r="OCN2352" s="1452"/>
      <c r="OCO2352" s="1452"/>
      <c r="OCP2352" s="1452"/>
      <c r="OCQ2352" s="1452"/>
      <c r="OCR2352" s="1452"/>
      <c r="OCS2352" s="1452"/>
      <c r="OCT2352" s="1452"/>
      <c r="OCU2352" s="1452"/>
      <c r="OCV2352" s="1452"/>
      <c r="OCW2352" s="1452"/>
      <c r="OCX2352" s="1452"/>
      <c r="OCY2352" s="1452"/>
      <c r="OCZ2352" s="1452"/>
      <c r="ODA2352" s="1452"/>
      <c r="ODB2352" s="1452"/>
      <c r="ODC2352" s="1452"/>
      <c r="ODD2352" s="1452"/>
      <c r="ODE2352" s="1452"/>
      <c r="ODF2352" s="1452"/>
      <c r="ODG2352" s="1452"/>
      <c r="ODH2352" s="1452"/>
      <c r="ODI2352" s="1452"/>
      <c r="ODJ2352" s="1452"/>
      <c r="ODK2352" s="1452"/>
      <c r="ODL2352" s="1452"/>
      <c r="ODM2352" s="1452"/>
      <c r="ODN2352" s="1452"/>
      <c r="ODO2352" s="1452"/>
      <c r="ODP2352" s="1452"/>
      <c r="ODQ2352" s="1452"/>
      <c r="ODR2352" s="1452"/>
      <c r="ODS2352" s="1452"/>
      <c r="ODT2352" s="1452"/>
      <c r="ODU2352" s="1452"/>
      <c r="ODV2352" s="1452"/>
      <c r="ODW2352" s="1452"/>
      <c r="ODX2352" s="1452"/>
      <c r="ODY2352" s="1452"/>
      <c r="ODZ2352" s="1452"/>
      <c r="OEA2352" s="1452"/>
      <c r="OEB2352" s="1452"/>
      <c r="OEC2352" s="1452"/>
      <c r="OED2352" s="1452"/>
      <c r="OEE2352" s="1452"/>
      <c r="OEF2352" s="1452"/>
      <c r="OEG2352" s="1452"/>
      <c r="OEH2352" s="1452"/>
      <c r="OEI2352" s="1452"/>
      <c r="OEJ2352" s="1452"/>
      <c r="OEK2352" s="1452"/>
      <c r="OEL2352" s="1452"/>
      <c r="OEM2352" s="1452"/>
      <c r="OEN2352" s="1452"/>
      <c r="OEO2352" s="1452"/>
      <c r="OEP2352" s="1452"/>
      <c r="OEQ2352" s="1452"/>
      <c r="OER2352" s="1452"/>
      <c r="OES2352" s="1452"/>
      <c r="OET2352" s="1452"/>
      <c r="OEU2352" s="1452"/>
      <c r="OEV2352" s="1452"/>
      <c r="OEW2352" s="1452"/>
      <c r="OEX2352" s="1452"/>
      <c r="OEY2352" s="1452"/>
      <c r="OEZ2352" s="1452"/>
      <c r="OFA2352" s="1452"/>
      <c r="OFB2352" s="1452"/>
      <c r="OFC2352" s="1452"/>
      <c r="OFD2352" s="1452"/>
      <c r="OFE2352" s="1452"/>
      <c r="OFF2352" s="1452"/>
      <c r="OFG2352" s="1452"/>
      <c r="OFH2352" s="1452"/>
      <c r="OFI2352" s="1452"/>
      <c r="OFJ2352" s="1452"/>
      <c r="OFK2352" s="1452"/>
      <c r="OFL2352" s="1452"/>
      <c r="OFM2352" s="1452"/>
      <c r="OFN2352" s="1452"/>
      <c r="OFO2352" s="1452"/>
      <c r="OFP2352" s="1452"/>
      <c r="OFQ2352" s="1452"/>
      <c r="OFR2352" s="1452"/>
      <c r="OFS2352" s="1452"/>
      <c r="OFT2352" s="1452"/>
      <c r="OFU2352" s="1452"/>
      <c r="OFV2352" s="1452"/>
      <c r="OFW2352" s="1452"/>
      <c r="OFX2352" s="1452"/>
      <c r="OFY2352" s="1452"/>
      <c r="OFZ2352" s="1452"/>
      <c r="OGA2352" s="1452"/>
      <c r="OGB2352" s="1452"/>
      <c r="OGC2352" s="1452"/>
      <c r="OGD2352" s="1452"/>
      <c r="OGE2352" s="1452"/>
      <c r="OGF2352" s="1452"/>
      <c r="OGG2352" s="1452"/>
      <c r="OGH2352" s="1452"/>
      <c r="OGI2352" s="1452"/>
      <c r="OGJ2352" s="1452"/>
      <c r="OGK2352" s="1452"/>
      <c r="OGL2352" s="1452"/>
      <c r="OGM2352" s="1452"/>
      <c r="OGN2352" s="1452"/>
      <c r="OGO2352" s="1452"/>
      <c r="OGP2352" s="1452"/>
      <c r="OGQ2352" s="1452"/>
      <c r="OGR2352" s="1452"/>
      <c r="OGS2352" s="1452"/>
      <c r="OGT2352" s="1452"/>
      <c r="OGU2352" s="1452"/>
      <c r="OGV2352" s="1452"/>
      <c r="OGW2352" s="1452"/>
      <c r="OGX2352" s="1452"/>
      <c r="OGY2352" s="1452"/>
      <c r="OGZ2352" s="1452"/>
      <c r="OHA2352" s="1452"/>
      <c r="OHB2352" s="1452"/>
      <c r="OHC2352" s="1452"/>
      <c r="OHD2352" s="1452"/>
      <c r="OHE2352" s="1452"/>
      <c r="OHF2352" s="1452"/>
      <c r="OHG2352" s="1452"/>
      <c r="OHH2352" s="1452"/>
      <c r="OHI2352" s="1452"/>
      <c r="OHJ2352" s="1452"/>
      <c r="OHK2352" s="1452"/>
      <c r="OHL2352" s="1452"/>
      <c r="OHM2352" s="1452"/>
      <c r="OHN2352" s="1452"/>
      <c r="OHO2352" s="1452"/>
      <c r="OHP2352" s="1452"/>
      <c r="OHQ2352" s="1452"/>
      <c r="OHR2352" s="1452"/>
      <c r="OHS2352" s="1452"/>
      <c r="OHT2352" s="1452"/>
      <c r="OHU2352" s="1452"/>
      <c r="OHV2352" s="1452"/>
      <c r="OHW2352" s="1452"/>
      <c r="OHX2352" s="1452"/>
      <c r="OHY2352" s="1452"/>
      <c r="OHZ2352" s="1452"/>
      <c r="OIA2352" s="1452"/>
      <c r="OIB2352" s="1452"/>
      <c r="OIC2352" s="1452"/>
      <c r="OID2352" s="1452"/>
      <c r="OIE2352" s="1452"/>
      <c r="OIF2352" s="1452"/>
      <c r="OIG2352" s="1452"/>
      <c r="OIH2352" s="1452"/>
      <c r="OII2352" s="1452"/>
      <c r="OIJ2352" s="1452"/>
      <c r="OIK2352" s="1452"/>
      <c r="OIL2352" s="1452"/>
      <c r="OIM2352" s="1452"/>
      <c r="OIN2352" s="1452"/>
      <c r="OIO2352" s="1452"/>
      <c r="OIP2352" s="1452"/>
      <c r="OIQ2352" s="1452"/>
      <c r="OIR2352" s="1452"/>
      <c r="OIS2352" s="1452"/>
      <c r="OIT2352" s="1452"/>
      <c r="OIU2352" s="1452"/>
      <c r="OIV2352" s="1452"/>
      <c r="OIW2352" s="1452"/>
      <c r="OIX2352" s="1452"/>
      <c r="OIY2352" s="1452"/>
      <c r="OIZ2352" s="1452"/>
      <c r="OJA2352" s="1452"/>
      <c r="OJB2352" s="1452"/>
      <c r="OJC2352" s="1452"/>
      <c r="OJD2352" s="1452"/>
      <c r="OJE2352" s="1452"/>
      <c r="OJF2352" s="1452"/>
      <c r="OJG2352" s="1452"/>
      <c r="OJH2352" s="1452"/>
      <c r="OJI2352" s="1452"/>
      <c r="OJJ2352" s="1452"/>
      <c r="OJK2352" s="1452"/>
      <c r="OJL2352" s="1452"/>
      <c r="OJM2352" s="1452"/>
      <c r="OJN2352" s="1452"/>
      <c r="OJO2352" s="1452"/>
      <c r="OJP2352" s="1452"/>
      <c r="OJQ2352" s="1452"/>
      <c r="OJR2352" s="1452"/>
      <c r="OJS2352" s="1452"/>
      <c r="OJT2352" s="1452"/>
      <c r="OJU2352" s="1452"/>
      <c r="OJV2352" s="1452"/>
      <c r="OJW2352" s="1452"/>
      <c r="OJX2352" s="1452"/>
      <c r="OJY2352" s="1452"/>
      <c r="OJZ2352" s="1452"/>
      <c r="OKA2352" s="1452"/>
      <c r="OKB2352" s="1452"/>
      <c r="OKC2352" s="1452"/>
      <c r="OKD2352" s="1452"/>
      <c r="OKE2352" s="1452"/>
      <c r="OKF2352" s="1452"/>
      <c r="OKG2352" s="1452"/>
      <c r="OKH2352" s="1452"/>
      <c r="OKI2352" s="1452"/>
      <c r="OKJ2352" s="1452"/>
      <c r="OKK2352" s="1452"/>
      <c r="OKL2352" s="1452"/>
      <c r="OKM2352" s="1452"/>
      <c r="OKN2352" s="1452"/>
      <c r="OKO2352" s="1452"/>
      <c r="OKP2352" s="1452"/>
      <c r="OKQ2352" s="1452"/>
      <c r="OKR2352" s="1452"/>
      <c r="OKS2352" s="1452"/>
      <c r="OKT2352" s="1452"/>
      <c r="OKU2352" s="1452"/>
      <c r="OKV2352" s="1452"/>
      <c r="OKW2352" s="1452"/>
      <c r="OKX2352" s="1452"/>
      <c r="OKY2352" s="1452"/>
      <c r="OKZ2352" s="1452"/>
      <c r="OLA2352" s="1452"/>
      <c r="OLB2352" s="1452"/>
      <c r="OLC2352" s="1452"/>
      <c r="OLD2352" s="1452"/>
      <c r="OLE2352" s="1452"/>
      <c r="OLF2352" s="1452"/>
      <c r="OLG2352" s="1452"/>
      <c r="OLH2352" s="1452"/>
      <c r="OLI2352" s="1452"/>
      <c r="OLJ2352" s="1452"/>
      <c r="OLK2352" s="1452"/>
      <c r="OLL2352" s="1452"/>
      <c r="OLM2352" s="1452"/>
      <c r="OLN2352" s="1452"/>
      <c r="OLO2352" s="1452"/>
      <c r="OLP2352" s="1452"/>
      <c r="OLQ2352" s="1452"/>
      <c r="OLR2352" s="1452"/>
      <c r="OLS2352" s="1452"/>
      <c r="OLT2352" s="1452"/>
      <c r="OLU2352" s="1452"/>
      <c r="OLV2352" s="1452"/>
      <c r="OLW2352" s="1452"/>
      <c r="OLX2352" s="1452"/>
      <c r="OLY2352" s="1452"/>
      <c r="OLZ2352" s="1452"/>
      <c r="OMA2352" s="1452"/>
      <c r="OMB2352" s="1452"/>
      <c r="OMC2352" s="1452"/>
      <c r="OMD2352" s="1452"/>
      <c r="OME2352" s="1452"/>
      <c r="OMF2352" s="1452"/>
      <c r="OMG2352" s="1452"/>
      <c r="OMH2352" s="1452"/>
      <c r="OMI2352" s="1452"/>
      <c r="OMJ2352" s="1452"/>
      <c r="OMK2352" s="1452"/>
      <c r="OML2352" s="1452"/>
      <c r="OMM2352" s="1452"/>
      <c r="OMN2352" s="1452"/>
      <c r="OMO2352" s="1452"/>
      <c r="OMP2352" s="1452"/>
      <c r="OMQ2352" s="1452"/>
      <c r="OMR2352" s="1452"/>
      <c r="OMS2352" s="1452"/>
      <c r="OMT2352" s="1452"/>
      <c r="OMU2352" s="1452"/>
      <c r="OMV2352" s="1452"/>
      <c r="OMW2352" s="1452"/>
      <c r="OMX2352" s="1452"/>
      <c r="OMY2352" s="1452"/>
      <c r="OMZ2352" s="1452"/>
      <c r="ONA2352" s="1452"/>
      <c r="ONB2352" s="1452"/>
      <c r="ONC2352" s="1452"/>
      <c r="OND2352" s="1452"/>
      <c r="ONE2352" s="1452"/>
      <c r="ONF2352" s="1452"/>
      <c r="ONG2352" s="1452"/>
      <c r="ONH2352" s="1452"/>
      <c r="ONI2352" s="1452"/>
      <c r="ONJ2352" s="1452"/>
      <c r="ONK2352" s="1452"/>
      <c r="ONL2352" s="1452"/>
      <c r="ONM2352" s="1452"/>
      <c r="ONN2352" s="1452"/>
      <c r="ONO2352" s="1452"/>
      <c r="ONP2352" s="1452"/>
      <c r="ONQ2352" s="1452"/>
      <c r="ONR2352" s="1452"/>
      <c r="ONS2352" s="1452"/>
      <c r="ONT2352" s="1452"/>
      <c r="ONU2352" s="1452"/>
      <c r="ONV2352" s="1452"/>
      <c r="ONW2352" s="1452"/>
      <c r="ONX2352" s="1452"/>
      <c r="ONY2352" s="1452"/>
      <c r="ONZ2352" s="1452"/>
      <c r="OOA2352" s="1452"/>
      <c r="OOB2352" s="1452"/>
      <c r="OOC2352" s="1452"/>
      <c r="OOD2352" s="1452"/>
      <c r="OOE2352" s="1452"/>
      <c r="OOF2352" s="1452"/>
      <c r="OOG2352" s="1452"/>
      <c r="OOH2352" s="1452"/>
      <c r="OOI2352" s="1452"/>
      <c r="OOJ2352" s="1452"/>
      <c r="OOK2352" s="1452"/>
      <c r="OOL2352" s="1452"/>
      <c r="OOM2352" s="1452"/>
      <c r="OON2352" s="1452"/>
      <c r="OOO2352" s="1452"/>
      <c r="OOP2352" s="1452"/>
      <c r="OOQ2352" s="1452"/>
      <c r="OOR2352" s="1452"/>
      <c r="OOS2352" s="1452"/>
      <c r="OOT2352" s="1452"/>
      <c r="OOU2352" s="1452"/>
      <c r="OOV2352" s="1452"/>
      <c r="OOW2352" s="1452"/>
      <c r="OOX2352" s="1452"/>
      <c r="OOY2352" s="1452"/>
      <c r="OOZ2352" s="1452"/>
      <c r="OPA2352" s="1452"/>
      <c r="OPB2352" s="1452"/>
      <c r="OPC2352" s="1452"/>
      <c r="OPD2352" s="1452"/>
      <c r="OPE2352" s="1452"/>
      <c r="OPF2352" s="1452"/>
      <c r="OPG2352" s="1452"/>
      <c r="OPH2352" s="1452"/>
      <c r="OPI2352" s="1452"/>
      <c r="OPJ2352" s="1452"/>
      <c r="OPK2352" s="1452"/>
      <c r="OPL2352" s="1452"/>
      <c r="OPM2352" s="1452"/>
      <c r="OPN2352" s="1452"/>
      <c r="OPO2352" s="1452"/>
      <c r="OPP2352" s="1452"/>
      <c r="OPQ2352" s="1452"/>
      <c r="OPR2352" s="1452"/>
      <c r="OPS2352" s="1452"/>
      <c r="OPT2352" s="1452"/>
      <c r="OPU2352" s="1452"/>
      <c r="OPV2352" s="1452"/>
      <c r="OPW2352" s="1452"/>
      <c r="OPX2352" s="1452"/>
      <c r="OPY2352" s="1452"/>
      <c r="OPZ2352" s="1452"/>
      <c r="OQA2352" s="1452"/>
      <c r="OQB2352" s="1452"/>
      <c r="OQC2352" s="1452"/>
      <c r="OQD2352" s="1452"/>
      <c r="OQE2352" s="1452"/>
      <c r="OQF2352" s="1452"/>
      <c r="OQG2352" s="1452"/>
      <c r="OQH2352" s="1452"/>
      <c r="OQI2352" s="1452"/>
      <c r="OQJ2352" s="1452"/>
      <c r="OQK2352" s="1452"/>
      <c r="OQL2352" s="1452"/>
      <c r="OQM2352" s="1452"/>
      <c r="OQN2352" s="1452"/>
      <c r="OQO2352" s="1452"/>
      <c r="OQP2352" s="1452"/>
      <c r="OQQ2352" s="1452"/>
      <c r="OQR2352" s="1452"/>
      <c r="OQS2352" s="1452"/>
      <c r="OQT2352" s="1452"/>
      <c r="OQU2352" s="1452"/>
      <c r="OQV2352" s="1452"/>
      <c r="OQW2352" s="1452"/>
      <c r="OQX2352" s="1452"/>
      <c r="OQY2352" s="1452"/>
      <c r="OQZ2352" s="1452"/>
      <c r="ORA2352" s="1452"/>
      <c r="ORB2352" s="1452"/>
      <c r="ORC2352" s="1452"/>
      <c r="ORD2352" s="1452"/>
      <c r="ORE2352" s="1452"/>
      <c r="ORF2352" s="1452"/>
      <c r="ORG2352" s="1452"/>
      <c r="ORH2352" s="1452"/>
      <c r="ORI2352" s="1452"/>
      <c r="ORJ2352" s="1452"/>
      <c r="ORK2352" s="1452"/>
      <c r="ORL2352" s="1452"/>
      <c r="ORM2352" s="1452"/>
      <c r="ORN2352" s="1452"/>
      <c r="ORO2352" s="1452"/>
      <c r="ORP2352" s="1452"/>
      <c r="ORQ2352" s="1452"/>
      <c r="ORR2352" s="1452"/>
      <c r="ORS2352" s="1452"/>
      <c r="ORT2352" s="1452"/>
      <c r="ORU2352" s="1452"/>
      <c r="ORV2352" s="1452"/>
      <c r="ORW2352" s="1452"/>
      <c r="ORX2352" s="1452"/>
      <c r="ORY2352" s="1452"/>
      <c r="ORZ2352" s="1452"/>
      <c r="OSA2352" s="1452"/>
      <c r="OSB2352" s="1452"/>
      <c r="OSC2352" s="1452"/>
      <c r="OSD2352" s="1452"/>
      <c r="OSE2352" s="1452"/>
      <c r="OSF2352" s="1452"/>
      <c r="OSG2352" s="1452"/>
      <c r="OSH2352" s="1452"/>
      <c r="OSI2352" s="1452"/>
      <c r="OSJ2352" s="1452"/>
      <c r="OSK2352" s="1452"/>
      <c r="OSL2352" s="1452"/>
      <c r="OSM2352" s="1452"/>
      <c r="OSN2352" s="1452"/>
      <c r="OSO2352" s="1452"/>
      <c r="OSP2352" s="1452"/>
      <c r="OSQ2352" s="1452"/>
      <c r="OSR2352" s="1452"/>
      <c r="OSS2352" s="1452"/>
      <c r="OST2352" s="1452"/>
      <c r="OSU2352" s="1452"/>
      <c r="OSV2352" s="1452"/>
      <c r="OSW2352" s="1452"/>
      <c r="OSX2352" s="1452"/>
      <c r="OSY2352" s="1452"/>
      <c r="OSZ2352" s="1452"/>
      <c r="OTA2352" s="1452"/>
      <c r="OTB2352" s="1452"/>
      <c r="OTC2352" s="1452"/>
      <c r="OTD2352" s="1452"/>
      <c r="OTE2352" s="1452"/>
      <c r="OTF2352" s="1452"/>
      <c r="OTG2352" s="1452"/>
      <c r="OTH2352" s="1452"/>
      <c r="OTI2352" s="1452"/>
      <c r="OTJ2352" s="1452"/>
      <c r="OTK2352" s="1452"/>
      <c r="OTL2352" s="1452"/>
      <c r="OTM2352" s="1452"/>
      <c r="OTN2352" s="1452"/>
      <c r="OTO2352" s="1452"/>
      <c r="OTP2352" s="1452"/>
      <c r="OTQ2352" s="1452"/>
      <c r="OTR2352" s="1452"/>
      <c r="OTS2352" s="1452"/>
      <c r="OTT2352" s="1452"/>
      <c r="OTU2352" s="1452"/>
      <c r="OTV2352" s="1452"/>
      <c r="OTW2352" s="1452"/>
      <c r="OTX2352" s="1452"/>
      <c r="OTY2352" s="1452"/>
      <c r="OTZ2352" s="1452"/>
      <c r="OUA2352" s="1452"/>
      <c r="OUB2352" s="1452"/>
      <c r="OUC2352" s="1452"/>
      <c r="OUD2352" s="1452"/>
      <c r="OUE2352" s="1452"/>
      <c r="OUF2352" s="1452"/>
      <c r="OUG2352" s="1452"/>
      <c r="OUH2352" s="1452"/>
      <c r="OUI2352" s="1452"/>
      <c r="OUJ2352" s="1452"/>
      <c r="OUK2352" s="1452"/>
      <c r="OUL2352" s="1452"/>
      <c r="OUM2352" s="1452"/>
      <c r="OUN2352" s="1452"/>
      <c r="OUO2352" s="1452"/>
      <c r="OUP2352" s="1452"/>
      <c r="OUQ2352" s="1452"/>
      <c r="OUR2352" s="1452"/>
      <c r="OUS2352" s="1452"/>
      <c r="OUT2352" s="1452"/>
      <c r="OUU2352" s="1452"/>
      <c r="OUV2352" s="1452"/>
      <c r="OUW2352" s="1452"/>
      <c r="OUX2352" s="1452"/>
      <c r="OUY2352" s="1452"/>
      <c r="OUZ2352" s="1452"/>
      <c r="OVA2352" s="1452"/>
      <c r="OVB2352" s="1452"/>
      <c r="OVC2352" s="1452"/>
      <c r="OVD2352" s="1452"/>
      <c r="OVE2352" s="1452"/>
      <c r="OVF2352" s="1452"/>
      <c r="OVG2352" s="1452"/>
      <c r="OVH2352" s="1452"/>
      <c r="OVI2352" s="1452"/>
      <c r="OVJ2352" s="1452"/>
      <c r="OVK2352" s="1452"/>
      <c r="OVL2352" s="1452"/>
      <c r="OVM2352" s="1452"/>
      <c r="OVN2352" s="1452"/>
      <c r="OVO2352" s="1452"/>
      <c r="OVP2352" s="1452"/>
      <c r="OVQ2352" s="1452"/>
      <c r="OVR2352" s="1452"/>
      <c r="OVS2352" s="1452"/>
      <c r="OVT2352" s="1452"/>
      <c r="OVU2352" s="1452"/>
      <c r="OVV2352" s="1452"/>
      <c r="OVW2352" s="1452"/>
      <c r="OVX2352" s="1452"/>
      <c r="OVY2352" s="1452"/>
      <c r="OVZ2352" s="1452"/>
      <c r="OWA2352" s="1452"/>
      <c r="OWB2352" s="1452"/>
      <c r="OWC2352" s="1452"/>
      <c r="OWD2352" s="1452"/>
      <c r="OWE2352" s="1452"/>
      <c r="OWF2352" s="1452"/>
      <c r="OWG2352" s="1452"/>
      <c r="OWH2352" s="1452"/>
      <c r="OWI2352" s="1452"/>
      <c r="OWJ2352" s="1452"/>
      <c r="OWK2352" s="1452"/>
      <c r="OWL2352" s="1452"/>
      <c r="OWM2352" s="1452"/>
      <c r="OWN2352" s="1452"/>
      <c r="OWO2352" s="1452"/>
      <c r="OWP2352" s="1452"/>
      <c r="OWQ2352" s="1452"/>
      <c r="OWR2352" s="1452"/>
      <c r="OWS2352" s="1452"/>
      <c r="OWT2352" s="1452"/>
      <c r="OWU2352" s="1452"/>
      <c r="OWV2352" s="1452"/>
      <c r="OWW2352" s="1452"/>
      <c r="OWX2352" s="1452"/>
      <c r="OWY2352" s="1452"/>
      <c r="OWZ2352" s="1452"/>
      <c r="OXA2352" s="1452"/>
      <c r="OXB2352" s="1452"/>
      <c r="OXC2352" s="1452"/>
      <c r="OXD2352" s="1452"/>
      <c r="OXE2352" s="1452"/>
      <c r="OXF2352" s="1452"/>
      <c r="OXG2352" s="1452"/>
      <c r="OXH2352" s="1452"/>
      <c r="OXI2352" s="1452"/>
      <c r="OXJ2352" s="1452"/>
      <c r="OXK2352" s="1452"/>
      <c r="OXL2352" s="1452"/>
      <c r="OXM2352" s="1452"/>
      <c r="OXN2352" s="1452"/>
      <c r="OXO2352" s="1452"/>
      <c r="OXP2352" s="1452"/>
      <c r="OXQ2352" s="1452"/>
      <c r="OXR2352" s="1452"/>
      <c r="OXS2352" s="1452"/>
      <c r="OXT2352" s="1452"/>
      <c r="OXU2352" s="1452"/>
      <c r="OXV2352" s="1452"/>
      <c r="OXW2352" s="1452"/>
      <c r="OXX2352" s="1452"/>
      <c r="OXY2352" s="1452"/>
      <c r="OXZ2352" s="1452"/>
      <c r="OYA2352" s="1452"/>
      <c r="OYB2352" s="1452"/>
      <c r="OYC2352" s="1452"/>
      <c r="OYD2352" s="1452"/>
      <c r="OYE2352" s="1452"/>
      <c r="OYF2352" s="1452"/>
      <c r="OYG2352" s="1452"/>
      <c r="OYH2352" s="1452"/>
      <c r="OYI2352" s="1452"/>
      <c r="OYJ2352" s="1452"/>
      <c r="OYK2352" s="1452"/>
      <c r="OYL2352" s="1452"/>
      <c r="OYM2352" s="1452"/>
      <c r="OYN2352" s="1452"/>
      <c r="OYO2352" s="1452"/>
      <c r="OYP2352" s="1452"/>
      <c r="OYQ2352" s="1452"/>
      <c r="OYR2352" s="1452"/>
      <c r="OYS2352" s="1452"/>
      <c r="OYT2352" s="1452"/>
      <c r="OYU2352" s="1452"/>
      <c r="OYV2352" s="1452"/>
      <c r="OYW2352" s="1452"/>
      <c r="OYX2352" s="1452"/>
      <c r="OYY2352" s="1452"/>
      <c r="OYZ2352" s="1452"/>
      <c r="OZA2352" s="1452"/>
      <c r="OZB2352" s="1452"/>
      <c r="OZC2352" s="1452"/>
      <c r="OZD2352" s="1452"/>
      <c r="OZE2352" s="1452"/>
      <c r="OZF2352" s="1452"/>
      <c r="OZG2352" s="1452"/>
      <c r="OZH2352" s="1452"/>
      <c r="OZI2352" s="1452"/>
      <c r="OZJ2352" s="1452"/>
      <c r="OZK2352" s="1452"/>
      <c r="OZL2352" s="1452"/>
      <c r="OZM2352" s="1452"/>
      <c r="OZN2352" s="1452"/>
      <c r="OZO2352" s="1452"/>
      <c r="OZP2352" s="1452"/>
      <c r="OZQ2352" s="1452"/>
      <c r="OZR2352" s="1452"/>
      <c r="OZS2352" s="1452"/>
      <c r="OZT2352" s="1452"/>
      <c r="OZU2352" s="1452"/>
      <c r="OZV2352" s="1452"/>
      <c r="OZW2352" s="1452"/>
      <c r="OZX2352" s="1452"/>
      <c r="OZY2352" s="1452"/>
      <c r="OZZ2352" s="1452"/>
      <c r="PAA2352" s="1452"/>
      <c r="PAB2352" s="1452"/>
      <c r="PAC2352" s="1452"/>
      <c r="PAD2352" s="1452"/>
      <c r="PAE2352" s="1452"/>
      <c r="PAF2352" s="1452"/>
      <c r="PAG2352" s="1452"/>
      <c r="PAH2352" s="1452"/>
      <c r="PAI2352" s="1452"/>
      <c r="PAJ2352" s="1452"/>
      <c r="PAK2352" s="1452"/>
      <c r="PAL2352" s="1452"/>
      <c r="PAM2352" s="1452"/>
      <c r="PAN2352" s="1452"/>
      <c r="PAO2352" s="1452"/>
      <c r="PAP2352" s="1452"/>
      <c r="PAQ2352" s="1452"/>
      <c r="PAR2352" s="1452"/>
      <c r="PAS2352" s="1452"/>
      <c r="PAT2352" s="1452"/>
      <c r="PAU2352" s="1452"/>
      <c r="PAV2352" s="1452"/>
      <c r="PAW2352" s="1452"/>
      <c r="PAX2352" s="1452"/>
      <c r="PAY2352" s="1452"/>
      <c r="PAZ2352" s="1452"/>
      <c r="PBA2352" s="1452"/>
      <c r="PBB2352" s="1452"/>
      <c r="PBC2352" s="1452"/>
      <c r="PBD2352" s="1452"/>
      <c r="PBE2352" s="1452"/>
      <c r="PBF2352" s="1452"/>
      <c r="PBG2352" s="1452"/>
      <c r="PBH2352" s="1452"/>
      <c r="PBI2352" s="1452"/>
      <c r="PBJ2352" s="1452"/>
      <c r="PBK2352" s="1452"/>
      <c r="PBL2352" s="1452"/>
      <c r="PBM2352" s="1452"/>
      <c r="PBN2352" s="1452"/>
      <c r="PBO2352" s="1452"/>
      <c r="PBP2352" s="1452"/>
      <c r="PBQ2352" s="1452"/>
      <c r="PBR2352" s="1452"/>
      <c r="PBS2352" s="1452"/>
      <c r="PBT2352" s="1452"/>
      <c r="PBU2352" s="1452"/>
      <c r="PBV2352" s="1452"/>
      <c r="PBW2352" s="1452"/>
      <c r="PBX2352" s="1452"/>
      <c r="PBY2352" s="1452"/>
      <c r="PBZ2352" s="1452"/>
      <c r="PCA2352" s="1452"/>
      <c r="PCB2352" s="1452"/>
      <c r="PCC2352" s="1452"/>
      <c r="PCD2352" s="1452"/>
      <c r="PCE2352" s="1452"/>
      <c r="PCF2352" s="1452"/>
      <c r="PCG2352" s="1452"/>
      <c r="PCH2352" s="1452"/>
      <c r="PCI2352" s="1452"/>
      <c r="PCJ2352" s="1452"/>
      <c r="PCK2352" s="1452"/>
      <c r="PCL2352" s="1452"/>
      <c r="PCM2352" s="1452"/>
      <c r="PCN2352" s="1452"/>
      <c r="PCO2352" s="1452"/>
      <c r="PCP2352" s="1452"/>
      <c r="PCQ2352" s="1452"/>
      <c r="PCR2352" s="1452"/>
      <c r="PCS2352" s="1452"/>
      <c r="PCT2352" s="1452"/>
      <c r="PCU2352" s="1452"/>
      <c r="PCV2352" s="1452"/>
      <c r="PCW2352" s="1452"/>
      <c r="PCX2352" s="1452"/>
      <c r="PCY2352" s="1452"/>
      <c r="PCZ2352" s="1452"/>
      <c r="PDA2352" s="1452"/>
      <c r="PDB2352" s="1452"/>
      <c r="PDC2352" s="1452"/>
      <c r="PDD2352" s="1452"/>
      <c r="PDE2352" s="1452"/>
      <c r="PDF2352" s="1452"/>
      <c r="PDG2352" s="1452"/>
      <c r="PDH2352" s="1452"/>
      <c r="PDI2352" s="1452"/>
      <c r="PDJ2352" s="1452"/>
      <c r="PDK2352" s="1452"/>
      <c r="PDL2352" s="1452"/>
      <c r="PDM2352" s="1452"/>
      <c r="PDN2352" s="1452"/>
      <c r="PDO2352" s="1452"/>
      <c r="PDP2352" s="1452"/>
      <c r="PDQ2352" s="1452"/>
      <c r="PDR2352" s="1452"/>
      <c r="PDS2352" s="1452"/>
      <c r="PDT2352" s="1452"/>
      <c r="PDU2352" s="1452"/>
      <c r="PDV2352" s="1452"/>
      <c r="PDW2352" s="1452"/>
      <c r="PDX2352" s="1452"/>
      <c r="PDY2352" s="1452"/>
      <c r="PDZ2352" s="1452"/>
      <c r="PEA2352" s="1452"/>
      <c r="PEB2352" s="1452"/>
      <c r="PEC2352" s="1452"/>
      <c r="PED2352" s="1452"/>
      <c r="PEE2352" s="1452"/>
      <c r="PEF2352" s="1452"/>
      <c r="PEG2352" s="1452"/>
      <c r="PEH2352" s="1452"/>
      <c r="PEI2352" s="1452"/>
      <c r="PEJ2352" s="1452"/>
      <c r="PEK2352" s="1452"/>
      <c r="PEL2352" s="1452"/>
      <c r="PEM2352" s="1452"/>
      <c r="PEN2352" s="1452"/>
      <c r="PEO2352" s="1452"/>
      <c r="PEP2352" s="1452"/>
      <c r="PEQ2352" s="1452"/>
      <c r="PER2352" s="1452"/>
      <c r="PES2352" s="1452"/>
      <c r="PET2352" s="1452"/>
      <c r="PEU2352" s="1452"/>
      <c r="PEV2352" s="1452"/>
      <c r="PEW2352" s="1452"/>
      <c r="PEX2352" s="1452"/>
      <c r="PEY2352" s="1452"/>
      <c r="PEZ2352" s="1452"/>
      <c r="PFA2352" s="1452"/>
      <c r="PFB2352" s="1452"/>
      <c r="PFC2352" s="1452"/>
      <c r="PFD2352" s="1452"/>
      <c r="PFE2352" s="1452"/>
      <c r="PFF2352" s="1452"/>
      <c r="PFG2352" s="1452"/>
      <c r="PFH2352" s="1452"/>
      <c r="PFI2352" s="1452"/>
      <c r="PFJ2352" s="1452"/>
      <c r="PFK2352" s="1452"/>
      <c r="PFL2352" s="1452"/>
      <c r="PFM2352" s="1452"/>
      <c r="PFN2352" s="1452"/>
      <c r="PFO2352" s="1452"/>
      <c r="PFP2352" s="1452"/>
      <c r="PFQ2352" s="1452"/>
      <c r="PFR2352" s="1452"/>
      <c r="PFS2352" s="1452"/>
      <c r="PFT2352" s="1452"/>
      <c r="PFU2352" s="1452"/>
      <c r="PFV2352" s="1452"/>
      <c r="PFW2352" s="1452"/>
      <c r="PFX2352" s="1452"/>
      <c r="PFY2352" s="1452"/>
      <c r="PFZ2352" s="1452"/>
      <c r="PGA2352" s="1452"/>
      <c r="PGB2352" s="1452"/>
      <c r="PGC2352" s="1452"/>
      <c r="PGD2352" s="1452"/>
      <c r="PGE2352" s="1452"/>
      <c r="PGF2352" s="1452"/>
      <c r="PGG2352" s="1452"/>
      <c r="PGH2352" s="1452"/>
      <c r="PGI2352" s="1452"/>
      <c r="PGJ2352" s="1452"/>
      <c r="PGK2352" s="1452"/>
      <c r="PGL2352" s="1452"/>
      <c r="PGM2352" s="1452"/>
      <c r="PGN2352" s="1452"/>
      <c r="PGO2352" s="1452"/>
      <c r="PGP2352" s="1452"/>
      <c r="PGQ2352" s="1452"/>
      <c r="PGR2352" s="1452"/>
      <c r="PGS2352" s="1452"/>
      <c r="PGT2352" s="1452"/>
      <c r="PGU2352" s="1452"/>
      <c r="PGV2352" s="1452"/>
      <c r="PGW2352" s="1452"/>
      <c r="PGX2352" s="1452"/>
      <c r="PGY2352" s="1452"/>
      <c r="PGZ2352" s="1452"/>
      <c r="PHA2352" s="1452"/>
      <c r="PHB2352" s="1452"/>
      <c r="PHC2352" s="1452"/>
      <c r="PHD2352" s="1452"/>
      <c r="PHE2352" s="1452"/>
      <c r="PHF2352" s="1452"/>
      <c r="PHG2352" s="1452"/>
      <c r="PHH2352" s="1452"/>
      <c r="PHI2352" s="1452"/>
      <c r="PHJ2352" s="1452"/>
      <c r="PHK2352" s="1452"/>
      <c r="PHL2352" s="1452"/>
      <c r="PHM2352" s="1452"/>
      <c r="PHN2352" s="1452"/>
      <c r="PHO2352" s="1452"/>
      <c r="PHP2352" s="1452"/>
      <c r="PHQ2352" s="1452"/>
      <c r="PHR2352" s="1452"/>
      <c r="PHS2352" s="1452"/>
      <c r="PHT2352" s="1452"/>
      <c r="PHU2352" s="1452"/>
      <c r="PHV2352" s="1452"/>
      <c r="PHW2352" s="1452"/>
      <c r="PHX2352" s="1452"/>
      <c r="PHY2352" s="1452"/>
      <c r="PHZ2352" s="1452"/>
      <c r="PIA2352" s="1452"/>
      <c r="PIB2352" s="1452"/>
      <c r="PIC2352" s="1452"/>
      <c r="PID2352" s="1452"/>
      <c r="PIE2352" s="1452"/>
      <c r="PIF2352" s="1452"/>
      <c r="PIG2352" s="1452"/>
      <c r="PIH2352" s="1452"/>
      <c r="PII2352" s="1452"/>
      <c r="PIJ2352" s="1452"/>
      <c r="PIK2352" s="1452"/>
      <c r="PIL2352" s="1452"/>
      <c r="PIM2352" s="1452"/>
      <c r="PIN2352" s="1452"/>
      <c r="PIO2352" s="1452"/>
      <c r="PIP2352" s="1452"/>
      <c r="PIQ2352" s="1452"/>
      <c r="PIR2352" s="1452"/>
      <c r="PIS2352" s="1452"/>
      <c r="PIT2352" s="1452"/>
      <c r="PIU2352" s="1452"/>
      <c r="PIV2352" s="1452"/>
      <c r="PIW2352" s="1452"/>
      <c r="PIX2352" s="1452"/>
      <c r="PIY2352" s="1452"/>
      <c r="PIZ2352" s="1452"/>
      <c r="PJA2352" s="1452"/>
      <c r="PJB2352" s="1452"/>
      <c r="PJC2352" s="1452"/>
      <c r="PJD2352" s="1452"/>
      <c r="PJE2352" s="1452"/>
      <c r="PJF2352" s="1452"/>
      <c r="PJG2352" s="1452"/>
      <c r="PJH2352" s="1452"/>
      <c r="PJI2352" s="1452"/>
      <c r="PJJ2352" s="1452"/>
      <c r="PJK2352" s="1452"/>
      <c r="PJL2352" s="1452"/>
      <c r="PJM2352" s="1452"/>
      <c r="PJN2352" s="1452"/>
      <c r="PJO2352" s="1452"/>
      <c r="PJP2352" s="1452"/>
      <c r="PJQ2352" s="1452"/>
      <c r="PJR2352" s="1452"/>
      <c r="PJS2352" s="1452"/>
      <c r="PJT2352" s="1452"/>
      <c r="PJU2352" s="1452"/>
      <c r="PJV2352" s="1452"/>
      <c r="PJW2352" s="1452"/>
      <c r="PJX2352" s="1452"/>
      <c r="PJY2352" s="1452"/>
      <c r="PJZ2352" s="1452"/>
      <c r="PKA2352" s="1452"/>
      <c r="PKB2352" s="1452"/>
      <c r="PKC2352" s="1452"/>
      <c r="PKD2352" s="1452"/>
      <c r="PKE2352" s="1452"/>
      <c r="PKF2352" s="1452"/>
      <c r="PKG2352" s="1452"/>
      <c r="PKH2352" s="1452"/>
      <c r="PKI2352" s="1452"/>
      <c r="PKJ2352" s="1452"/>
      <c r="PKK2352" s="1452"/>
      <c r="PKL2352" s="1452"/>
      <c r="PKM2352" s="1452"/>
      <c r="PKN2352" s="1452"/>
      <c r="PKO2352" s="1452"/>
      <c r="PKP2352" s="1452"/>
      <c r="PKQ2352" s="1452"/>
      <c r="PKR2352" s="1452"/>
      <c r="PKS2352" s="1452"/>
      <c r="PKT2352" s="1452"/>
      <c r="PKU2352" s="1452"/>
      <c r="PKV2352" s="1452"/>
      <c r="PKW2352" s="1452"/>
      <c r="PKX2352" s="1452"/>
      <c r="PKY2352" s="1452"/>
      <c r="PKZ2352" s="1452"/>
      <c r="PLA2352" s="1452"/>
      <c r="PLB2352" s="1452"/>
      <c r="PLC2352" s="1452"/>
      <c r="PLD2352" s="1452"/>
      <c r="PLE2352" s="1452"/>
      <c r="PLF2352" s="1452"/>
      <c r="PLG2352" s="1452"/>
      <c r="PLH2352" s="1452"/>
      <c r="PLI2352" s="1452"/>
      <c r="PLJ2352" s="1452"/>
      <c r="PLK2352" s="1452"/>
      <c r="PLL2352" s="1452"/>
      <c r="PLM2352" s="1452"/>
      <c r="PLN2352" s="1452"/>
      <c r="PLO2352" s="1452"/>
      <c r="PLP2352" s="1452"/>
      <c r="PLQ2352" s="1452"/>
      <c r="PLR2352" s="1452"/>
      <c r="PLS2352" s="1452"/>
      <c r="PLT2352" s="1452"/>
      <c r="PLU2352" s="1452"/>
      <c r="PLV2352" s="1452"/>
      <c r="PLW2352" s="1452"/>
      <c r="PLX2352" s="1452"/>
      <c r="PLY2352" s="1452"/>
      <c r="PLZ2352" s="1452"/>
      <c r="PMA2352" s="1452"/>
      <c r="PMB2352" s="1452"/>
      <c r="PMC2352" s="1452"/>
      <c r="PMD2352" s="1452"/>
      <c r="PME2352" s="1452"/>
      <c r="PMF2352" s="1452"/>
      <c r="PMG2352" s="1452"/>
      <c r="PMH2352" s="1452"/>
      <c r="PMI2352" s="1452"/>
      <c r="PMJ2352" s="1452"/>
      <c r="PMK2352" s="1452"/>
      <c r="PML2352" s="1452"/>
      <c r="PMM2352" s="1452"/>
      <c r="PMN2352" s="1452"/>
      <c r="PMO2352" s="1452"/>
      <c r="PMP2352" s="1452"/>
      <c r="PMQ2352" s="1452"/>
      <c r="PMR2352" s="1452"/>
      <c r="PMS2352" s="1452"/>
      <c r="PMT2352" s="1452"/>
      <c r="PMU2352" s="1452"/>
      <c r="PMV2352" s="1452"/>
      <c r="PMW2352" s="1452"/>
      <c r="PMX2352" s="1452"/>
      <c r="PMY2352" s="1452"/>
      <c r="PMZ2352" s="1452"/>
      <c r="PNA2352" s="1452"/>
      <c r="PNB2352" s="1452"/>
      <c r="PNC2352" s="1452"/>
      <c r="PND2352" s="1452"/>
      <c r="PNE2352" s="1452"/>
      <c r="PNF2352" s="1452"/>
      <c r="PNG2352" s="1452"/>
      <c r="PNH2352" s="1452"/>
      <c r="PNI2352" s="1452"/>
      <c r="PNJ2352" s="1452"/>
      <c r="PNK2352" s="1452"/>
      <c r="PNL2352" s="1452"/>
      <c r="PNM2352" s="1452"/>
      <c r="PNN2352" s="1452"/>
      <c r="PNO2352" s="1452"/>
      <c r="PNP2352" s="1452"/>
      <c r="PNQ2352" s="1452"/>
      <c r="PNR2352" s="1452"/>
      <c r="PNS2352" s="1452"/>
      <c r="PNT2352" s="1452"/>
      <c r="PNU2352" s="1452"/>
      <c r="PNV2352" s="1452"/>
      <c r="PNW2352" s="1452"/>
      <c r="PNX2352" s="1452"/>
      <c r="PNY2352" s="1452"/>
      <c r="PNZ2352" s="1452"/>
      <c r="POA2352" s="1452"/>
      <c r="POB2352" s="1452"/>
      <c r="POC2352" s="1452"/>
      <c r="POD2352" s="1452"/>
      <c r="POE2352" s="1452"/>
      <c r="POF2352" s="1452"/>
      <c r="POG2352" s="1452"/>
      <c r="POH2352" s="1452"/>
      <c r="POI2352" s="1452"/>
      <c r="POJ2352" s="1452"/>
      <c r="POK2352" s="1452"/>
      <c r="POL2352" s="1452"/>
      <c r="POM2352" s="1452"/>
      <c r="PON2352" s="1452"/>
      <c r="POO2352" s="1452"/>
      <c r="POP2352" s="1452"/>
      <c r="POQ2352" s="1452"/>
      <c r="POR2352" s="1452"/>
      <c r="POS2352" s="1452"/>
      <c r="POT2352" s="1452"/>
      <c r="POU2352" s="1452"/>
      <c r="POV2352" s="1452"/>
      <c r="POW2352" s="1452"/>
      <c r="POX2352" s="1452"/>
      <c r="POY2352" s="1452"/>
      <c r="POZ2352" s="1452"/>
      <c r="PPA2352" s="1452"/>
      <c r="PPB2352" s="1452"/>
      <c r="PPC2352" s="1452"/>
      <c r="PPD2352" s="1452"/>
      <c r="PPE2352" s="1452"/>
      <c r="PPF2352" s="1452"/>
      <c r="PPG2352" s="1452"/>
      <c r="PPH2352" s="1452"/>
      <c r="PPI2352" s="1452"/>
      <c r="PPJ2352" s="1452"/>
      <c r="PPK2352" s="1452"/>
      <c r="PPL2352" s="1452"/>
      <c r="PPM2352" s="1452"/>
      <c r="PPN2352" s="1452"/>
      <c r="PPO2352" s="1452"/>
      <c r="PPP2352" s="1452"/>
      <c r="PPQ2352" s="1452"/>
      <c r="PPR2352" s="1452"/>
      <c r="PPS2352" s="1452"/>
      <c r="PPT2352" s="1452"/>
      <c r="PPU2352" s="1452"/>
      <c r="PPV2352" s="1452"/>
      <c r="PPW2352" s="1452"/>
      <c r="PPX2352" s="1452"/>
      <c r="PPY2352" s="1452"/>
      <c r="PPZ2352" s="1452"/>
      <c r="PQA2352" s="1452"/>
      <c r="PQB2352" s="1452"/>
      <c r="PQC2352" s="1452"/>
      <c r="PQD2352" s="1452"/>
      <c r="PQE2352" s="1452"/>
      <c r="PQF2352" s="1452"/>
      <c r="PQG2352" s="1452"/>
      <c r="PQH2352" s="1452"/>
      <c r="PQI2352" s="1452"/>
      <c r="PQJ2352" s="1452"/>
      <c r="PQK2352" s="1452"/>
      <c r="PQL2352" s="1452"/>
      <c r="PQM2352" s="1452"/>
      <c r="PQN2352" s="1452"/>
      <c r="PQO2352" s="1452"/>
      <c r="PQP2352" s="1452"/>
      <c r="PQQ2352" s="1452"/>
      <c r="PQR2352" s="1452"/>
      <c r="PQS2352" s="1452"/>
      <c r="PQT2352" s="1452"/>
      <c r="PQU2352" s="1452"/>
      <c r="PQV2352" s="1452"/>
      <c r="PQW2352" s="1452"/>
      <c r="PQX2352" s="1452"/>
      <c r="PQY2352" s="1452"/>
      <c r="PQZ2352" s="1452"/>
      <c r="PRA2352" s="1452"/>
      <c r="PRB2352" s="1452"/>
      <c r="PRC2352" s="1452"/>
      <c r="PRD2352" s="1452"/>
      <c r="PRE2352" s="1452"/>
      <c r="PRF2352" s="1452"/>
      <c r="PRG2352" s="1452"/>
      <c r="PRH2352" s="1452"/>
      <c r="PRI2352" s="1452"/>
      <c r="PRJ2352" s="1452"/>
      <c r="PRK2352" s="1452"/>
      <c r="PRL2352" s="1452"/>
      <c r="PRM2352" s="1452"/>
      <c r="PRN2352" s="1452"/>
      <c r="PRO2352" s="1452"/>
      <c r="PRP2352" s="1452"/>
      <c r="PRQ2352" s="1452"/>
      <c r="PRR2352" s="1452"/>
      <c r="PRS2352" s="1452"/>
      <c r="PRT2352" s="1452"/>
      <c r="PRU2352" s="1452"/>
      <c r="PRV2352" s="1452"/>
      <c r="PRW2352" s="1452"/>
      <c r="PRX2352" s="1452"/>
      <c r="PRY2352" s="1452"/>
      <c r="PRZ2352" s="1452"/>
      <c r="PSA2352" s="1452"/>
      <c r="PSB2352" s="1452"/>
      <c r="PSC2352" s="1452"/>
      <c r="PSD2352" s="1452"/>
      <c r="PSE2352" s="1452"/>
      <c r="PSF2352" s="1452"/>
      <c r="PSG2352" s="1452"/>
      <c r="PSH2352" s="1452"/>
      <c r="PSI2352" s="1452"/>
      <c r="PSJ2352" s="1452"/>
      <c r="PSK2352" s="1452"/>
      <c r="PSL2352" s="1452"/>
      <c r="PSM2352" s="1452"/>
      <c r="PSN2352" s="1452"/>
      <c r="PSO2352" s="1452"/>
      <c r="PSP2352" s="1452"/>
      <c r="PSQ2352" s="1452"/>
      <c r="PSR2352" s="1452"/>
      <c r="PSS2352" s="1452"/>
      <c r="PST2352" s="1452"/>
      <c r="PSU2352" s="1452"/>
      <c r="PSV2352" s="1452"/>
      <c r="PSW2352" s="1452"/>
      <c r="PSX2352" s="1452"/>
      <c r="PSY2352" s="1452"/>
      <c r="PSZ2352" s="1452"/>
      <c r="PTA2352" s="1452"/>
      <c r="PTB2352" s="1452"/>
      <c r="PTC2352" s="1452"/>
      <c r="PTD2352" s="1452"/>
      <c r="PTE2352" s="1452"/>
      <c r="PTF2352" s="1452"/>
      <c r="PTG2352" s="1452"/>
      <c r="PTH2352" s="1452"/>
      <c r="PTI2352" s="1452"/>
      <c r="PTJ2352" s="1452"/>
      <c r="PTK2352" s="1452"/>
      <c r="PTL2352" s="1452"/>
      <c r="PTM2352" s="1452"/>
      <c r="PTN2352" s="1452"/>
      <c r="PTO2352" s="1452"/>
      <c r="PTP2352" s="1452"/>
      <c r="PTQ2352" s="1452"/>
      <c r="PTR2352" s="1452"/>
      <c r="PTS2352" s="1452"/>
      <c r="PTT2352" s="1452"/>
      <c r="PTU2352" s="1452"/>
      <c r="PTV2352" s="1452"/>
      <c r="PTW2352" s="1452"/>
      <c r="PTX2352" s="1452"/>
      <c r="PTY2352" s="1452"/>
      <c r="PTZ2352" s="1452"/>
      <c r="PUA2352" s="1452"/>
      <c r="PUB2352" s="1452"/>
      <c r="PUC2352" s="1452"/>
      <c r="PUD2352" s="1452"/>
      <c r="PUE2352" s="1452"/>
      <c r="PUF2352" s="1452"/>
      <c r="PUG2352" s="1452"/>
      <c r="PUH2352" s="1452"/>
      <c r="PUI2352" s="1452"/>
      <c r="PUJ2352" s="1452"/>
      <c r="PUK2352" s="1452"/>
      <c r="PUL2352" s="1452"/>
      <c r="PUM2352" s="1452"/>
      <c r="PUN2352" s="1452"/>
      <c r="PUO2352" s="1452"/>
      <c r="PUP2352" s="1452"/>
      <c r="PUQ2352" s="1452"/>
      <c r="PUR2352" s="1452"/>
      <c r="PUS2352" s="1452"/>
      <c r="PUT2352" s="1452"/>
      <c r="PUU2352" s="1452"/>
      <c r="PUV2352" s="1452"/>
      <c r="PUW2352" s="1452"/>
      <c r="PUX2352" s="1452"/>
      <c r="PUY2352" s="1452"/>
      <c r="PUZ2352" s="1452"/>
      <c r="PVA2352" s="1452"/>
      <c r="PVB2352" s="1452"/>
      <c r="PVC2352" s="1452"/>
      <c r="PVD2352" s="1452"/>
      <c r="PVE2352" s="1452"/>
      <c r="PVF2352" s="1452"/>
      <c r="PVG2352" s="1452"/>
      <c r="PVH2352" s="1452"/>
      <c r="PVI2352" s="1452"/>
      <c r="PVJ2352" s="1452"/>
      <c r="PVK2352" s="1452"/>
      <c r="PVL2352" s="1452"/>
      <c r="PVM2352" s="1452"/>
      <c r="PVN2352" s="1452"/>
      <c r="PVO2352" s="1452"/>
      <c r="PVP2352" s="1452"/>
      <c r="PVQ2352" s="1452"/>
      <c r="PVR2352" s="1452"/>
      <c r="PVS2352" s="1452"/>
      <c r="PVT2352" s="1452"/>
      <c r="PVU2352" s="1452"/>
      <c r="PVV2352" s="1452"/>
      <c r="PVW2352" s="1452"/>
      <c r="PVX2352" s="1452"/>
      <c r="PVY2352" s="1452"/>
      <c r="PVZ2352" s="1452"/>
      <c r="PWA2352" s="1452"/>
      <c r="PWB2352" s="1452"/>
      <c r="PWC2352" s="1452"/>
      <c r="PWD2352" s="1452"/>
      <c r="PWE2352" s="1452"/>
      <c r="PWF2352" s="1452"/>
      <c r="PWG2352" s="1452"/>
      <c r="PWH2352" s="1452"/>
      <c r="PWI2352" s="1452"/>
      <c r="PWJ2352" s="1452"/>
      <c r="PWK2352" s="1452"/>
      <c r="PWL2352" s="1452"/>
      <c r="PWM2352" s="1452"/>
      <c r="PWN2352" s="1452"/>
      <c r="PWO2352" s="1452"/>
      <c r="PWP2352" s="1452"/>
      <c r="PWQ2352" s="1452"/>
      <c r="PWR2352" s="1452"/>
      <c r="PWS2352" s="1452"/>
      <c r="PWT2352" s="1452"/>
      <c r="PWU2352" s="1452"/>
      <c r="PWV2352" s="1452"/>
      <c r="PWW2352" s="1452"/>
      <c r="PWX2352" s="1452"/>
      <c r="PWY2352" s="1452"/>
      <c r="PWZ2352" s="1452"/>
      <c r="PXA2352" s="1452"/>
      <c r="PXB2352" s="1452"/>
      <c r="PXC2352" s="1452"/>
      <c r="PXD2352" s="1452"/>
      <c r="PXE2352" s="1452"/>
      <c r="PXF2352" s="1452"/>
      <c r="PXG2352" s="1452"/>
      <c r="PXH2352" s="1452"/>
      <c r="PXI2352" s="1452"/>
      <c r="PXJ2352" s="1452"/>
      <c r="PXK2352" s="1452"/>
      <c r="PXL2352" s="1452"/>
      <c r="PXM2352" s="1452"/>
      <c r="PXN2352" s="1452"/>
      <c r="PXO2352" s="1452"/>
      <c r="PXP2352" s="1452"/>
      <c r="PXQ2352" s="1452"/>
      <c r="PXR2352" s="1452"/>
      <c r="PXS2352" s="1452"/>
      <c r="PXT2352" s="1452"/>
      <c r="PXU2352" s="1452"/>
      <c r="PXV2352" s="1452"/>
      <c r="PXW2352" s="1452"/>
      <c r="PXX2352" s="1452"/>
      <c r="PXY2352" s="1452"/>
      <c r="PXZ2352" s="1452"/>
      <c r="PYA2352" s="1452"/>
      <c r="PYB2352" s="1452"/>
      <c r="PYC2352" s="1452"/>
      <c r="PYD2352" s="1452"/>
      <c r="PYE2352" s="1452"/>
      <c r="PYF2352" s="1452"/>
      <c r="PYG2352" s="1452"/>
      <c r="PYH2352" s="1452"/>
      <c r="PYI2352" s="1452"/>
      <c r="PYJ2352" s="1452"/>
      <c r="PYK2352" s="1452"/>
      <c r="PYL2352" s="1452"/>
      <c r="PYM2352" s="1452"/>
      <c r="PYN2352" s="1452"/>
      <c r="PYO2352" s="1452"/>
      <c r="PYP2352" s="1452"/>
      <c r="PYQ2352" s="1452"/>
      <c r="PYR2352" s="1452"/>
      <c r="PYS2352" s="1452"/>
      <c r="PYT2352" s="1452"/>
      <c r="PYU2352" s="1452"/>
      <c r="PYV2352" s="1452"/>
      <c r="PYW2352" s="1452"/>
      <c r="PYX2352" s="1452"/>
      <c r="PYY2352" s="1452"/>
      <c r="PYZ2352" s="1452"/>
      <c r="PZA2352" s="1452"/>
      <c r="PZB2352" s="1452"/>
      <c r="PZC2352" s="1452"/>
      <c r="PZD2352" s="1452"/>
      <c r="PZE2352" s="1452"/>
      <c r="PZF2352" s="1452"/>
      <c r="PZG2352" s="1452"/>
      <c r="PZH2352" s="1452"/>
      <c r="PZI2352" s="1452"/>
      <c r="PZJ2352" s="1452"/>
      <c r="PZK2352" s="1452"/>
      <c r="PZL2352" s="1452"/>
      <c r="PZM2352" s="1452"/>
      <c r="PZN2352" s="1452"/>
      <c r="PZO2352" s="1452"/>
      <c r="PZP2352" s="1452"/>
      <c r="PZQ2352" s="1452"/>
      <c r="PZR2352" s="1452"/>
      <c r="PZS2352" s="1452"/>
      <c r="PZT2352" s="1452"/>
      <c r="PZU2352" s="1452"/>
      <c r="PZV2352" s="1452"/>
      <c r="PZW2352" s="1452"/>
      <c r="PZX2352" s="1452"/>
      <c r="PZY2352" s="1452"/>
      <c r="PZZ2352" s="1452"/>
      <c r="QAA2352" s="1452"/>
      <c r="QAB2352" s="1452"/>
      <c r="QAC2352" s="1452"/>
      <c r="QAD2352" s="1452"/>
      <c r="QAE2352" s="1452"/>
      <c r="QAF2352" s="1452"/>
      <c r="QAG2352" s="1452"/>
      <c r="QAH2352" s="1452"/>
      <c r="QAI2352" s="1452"/>
      <c r="QAJ2352" s="1452"/>
      <c r="QAK2352" s="1452"/>
      <c r="QAL2352" s="1452"/>
      <c r="QAM2352" s="1452"/>
      <c r="QAN2352" s="1452"/>
      <c r="QAO2352" s="1452"/>
      <c r="QAP2352" s="1452"/>
      <c r="QAQ2352" s="1452"/>
      <c r="QAR2352" s="1452"/>
      <c r="QAS2352" s="1452"/>
      <c r="QAT2352" s="1452"/>
      <c r="QAU2352" s="1452"/>
      <c r="QAV2352" s="1452"/>
      <c r="QAW2352" s="1452"/>
      <c r="QAX2352" s="1452"/>
      <c r="QAY2352" s="1452"/>
      <c r="QAZ2352" s="1452"/>
      <c r="QBA2352" s="1452"/>
      <c r="QBB2352" s="1452"/>
      <c r="QBC2352" s="1452"/>
      <c r="QBD2352" s="1452"/>
      <c r="QBE2352" s="1452"/>
      <c r="QBF2352" s="1452"/>
      <c r="QBG2352" s="1452"/>
      <c r="QBH2352" s="1452"/>
      <c r="QBI2352" s="1452"/>
      <c r="QBJ2352" s="1452"/>
      <c r="QBK2352" s="1452"/>
      <c r="QBL2352" s="1452"/>
      <c r="QBM2352" s="1452"/>
      <c r="QBN2352" s="1452"/>
      <c r="QBO2352" s="1452"/>
      <c r="QBP2352" s="1452"/>
      <c r="QBQ2352" s="1452"/>
      <c r="QBR2352" s="1452"/>
      <c r="QBS2352" s="1452"/>
      <c r="QBT2352" s="1452"/>
      <c r="QBU2352" s="1452"/>
      <c r="QBV2352" s="1452"/>
      <c r="QBW2352" s="1452"/>
      <c r="QBX2352" s="1452"/>
      <c r="QBY2352" s="1452"/>
      <c r="QBZ2352" s="1452"/>
      <c r="QCA2352" s="1452"/>
      <c r="QCB2352" s="1452"/>
      <c r="QCC2352" s="1452"/>
      <c r="QCD2352" s="1452"/>
      <c r="QCE2352" s="1452"/>
      <c r="QCF2352" s="1452"/>
      <c r="QCG2352" s="1452"/>
      <c r="QCH2352" s="1452"/>
      <c r="QCI2352" s="1452"/>
      <c r="QCJ2352" s="1452"/>
      <c r="QCK2352" s="1452"/>
      <c r="QCL2352" s="1452"/>
      <c r="QCM2352" s="1452"/>
      <c r="QCN2352" s="1452"/>
      <c r="QCO2352" s="1452"/>
      <c r="QCP2352" s="1452"/>
      <c r="QCQ2352" s="1452"/>
      <c r="QCR2352" s="1452"/>
      <c r="QCS2352" s="1452"/>
      <c r="QCT2352" s="1452"/>
      <c r="QCU2352" s="1452"/>
      <c r="QCV2352" s="1452"/>
      <c r="QCW2352" s="1452"/>
      <c r="QCX2352" s="1452"/>
      <c r="QCY2352" s="1452"/>
      <c r="QCZ2352" s="1452"/>
      <c r="QDA2352" s="1452"/>
      <c r="QDB2352" s="1452"/>
      <c r="QDC2352" s="1452"/>
      <c r="QDD2352" s="1452"/>
      <c r="QDE2352" s="1452"/>
      <c r="QDF2352" s="1452"/>
      <c r="QDG2352" s="1452"/>
      <c r="QDH2352" s="1452"/>
      <c r="QDI2352" s="1452"/>
      <c r="QDJ2352" s="1452"/>
      <c r="QDK2352" s="1452"/>
      <c r="QDL2352" s="1452"/>
      <c r="QDM2352" s="1452"/>
      <c r="QDN2352" s="1452"/>
      <c r="QDO2352" s="1452"/>
      <c r="QDP2352" s="1452"/>
      <c r="QDQ2352" s="1452"/>
      <c r="QDR2352" s="1452"/>
      <c r="QDS2352" s="1452"/>
      <c r="QDT2352" s="1452"/>
      <c r="QDU2352" s="1452"/>
      <c r="QDV2352" s="1452"/>
      <c r="QDW2352" s="1452"/>
      <c r="QDX2352" s="1452"/>
      <c r="QDY2352" s="1452"/>
      <c r="QDZ2352" s="1452"/>
      <c r="QEA2352" s="1452"/>
      <c r="QEB2352" s="1452"/>
      <c r="QEC2352" s="1452"/>
      <c r="QED2352" s="1452"/>
      <c r="QEE2352" s="1452"/>
      <c r="QEF2352" s="1452"/>
      <c r="QEG2352" s="1452"/>
      <c r="QEH2352" s="1452"/>
      <c r="QEI2352" s="1452"/>
      <c r="QEJ2352" s="1452"/>
      <c r="QEK2352" s="1452"/>
      <c r="QEL2352" s="1452"/>
      <c r="QEM2352" s="1452"/>
      <c r="QEN2352" s="1452"/>
      <c r="QEO2352" s="1452"/>
      <c r="QEP2352" s="1452"/>
      <c r="QEQ2352" s="1452"/>
      <c r="QER2352" s="1452"/>
      <c r="QES2352" s="1452"/>
      <c r="QET2352" s="1452"/>
      <c r="QEU2352" s="1452"/>
      <c r="QEV2352" s="1452"/>
      <c r="QEW2352" s="1452"/>
      <c r="QEX2352" s="1452"/>
      <c r="QEY2352" s="1452"/>
      <c r="QEZ2352" s="1452"/>
      <c r="QFA2352" s="1452"/>
      <c r="QFB2352" s="1452"/>
      <c r="QFC2352" s="1452"/>
      <c r="QFD2352" s="1452"/>
      <c r="QFE2352" s="1452"/>
      <c r="QFF2352" s="1452"/>
      <c r="QFG2352" s="1452"/>
      <c r="QFH2352" s="1452"/>
      <c r="QFI2352" s="1452"/>
      <c r="QFJ2352" s="1452"/>
      <c r="QFK2352" s="1452"/>
      <c r="QFL2352" s="1452"/>
      <c r="QFM2352" s="1452"/>
      <c r="QFN2352" s="1452"/>
      <c r="QFO2352" s="1452"/>
      <c r="QFP2352" s="1452"/>
      <c r="QFQ2352" s="1452"/>
      <c r="QFR2352" s="1452"/>
      <c r="QFS2352" s="1452"/>
      <c r="QFT2352" s="1452"/>
      <c r="QFU2352" s="1452"/>
      <c r="QFV2352" s="1452"/>
      <c r="QFW2352" s="1452"/>
      <c r="QFX2352" s="1452"/>
      <c r="QFY2352" s="1452"/>
      <c r="QFZ2352" s="1452"/>
      <c r="QGA2352" s="1452"/>
      <c r="QGB2352" s="1452"/>
      <c r="QGC2352" s="1452"/>
      <c r="QGD2352" s="1452"/>
      <c r="QGE2352" s="1452"/>
      <c r="QGF2352" s="1452"/>
      <c r="QGG2352" s="1452"/>
      <c r="QGH2352" s="1452"/>
      <c r="QGI2352" s="1452"/>
      <c r="QGJ2352" s="1452"/>
      <c r="QGK2352" s="1452"/>
      <c r="QGL2352" s="1452"/>
      <c r="QGM2352" s="1452"/>
      <c r="QGN2352" s="1452"/>
      <c r="QGO2352" s="1452"/>
      <c r="QGP2352" s="1452"/>
      <c r="QGQ2352" s="1452"/>
      <c r="QGR2352" s="1452"/>
      <c r="QGS2352" s="1452"/>
      <c r="QGT2352" s="1452"/>
      <c r="QGU2352" s="1452"/>
      <c r="QGV2352" s="1452"/>
      <c r="QGW2352" s="1452"/>
      <c r="QGX2352" s="1452"/>
      <c r="QGY2352" s="1452"/>
      <c r="QGZ2352" s="1452"/>
      <c r="QHA2352" s="1452"/>
      <c r="QHB2352" s="1452"/>
      <c r="QHC2352" s="1452"/>
      <c r="QHD2352" s="1452"/>
      <c r="QHE2352" s="1452"/>
      <c r="QHF2352" s="1452"/>
      <c r="QHG2352" s="1452"/>
      <c r="QHH2352" s="1452"/>
      <c r="QHI2352" s="1452"/>
      <c r="QHJ2352" s="1452"/>
      <c r="QHK2352" s="1452"/>
      <c r="QHL2352" s="1452"/>
      <c r="QHM2352" s="1452"/>
      <c r="QHN2352" s="1452"/>
      <c r="QHO2352" s="1452"/>
      <c r="QHP2352" s="1452"/>
      <c r="QHQ2352" s="1452"/>
      <c r="QHR2352" s="1452"/>
      <c r="QHS2352" s="1452"/>
      <c r="QHT2352" s="1452"/>
      <c r="QHU2352" s="1452"/>
      <c r="QHV2352" s="1452"/>
      <c r="QHW2352" s="1452"/>
      <c r="QHX2352" s="1452"/>
      <c r="QHY2352" s="1452"/>
      <c r="QHZ2352" s="1452"/>
      <c r="QIA2352" s="1452"/>
      <c r="QIB2352" s="1452"/>
      <c r="QIC2352" s="1452"/>
      <c r="QID2352" s="1452"/>
      <c r="QIE2352" s="1452"/>
      <c r="QIF2352" s="1452"/>
      <c r="QIG2352" s="1452"/>
      <c r="QIH2352" s="1452"/>
      <c r="QII2352" s="1452"/>
      <c r="QIJ2352" s="1452"/>
      <c r="QIK2352" s="1452"/>
      <c r="QIL2352" s="1452"/>
      <c r="QIM2352" s="1452"/>
      <c r="QIN2352" s="1452"/>
      <c r="QIO2352" s="1452"/>
      <c r="QIP2352" s="1452"/>
      <c r="QIQ2352" s="1452"/>
      <c r="QIR2352" s="1452"/>
      <c r="QIS2352" s="1452"/>
      <c r="QIT2352" s="1452"/>
      <c r="QIU2352" s="1452"/>
      <c r="QIV2352" s="1452"/>
      <c r="QIW2352" s="1452"/>
      <c r="QIX2352" s="1452"/>
      <c r="QIY2352" s="1452"/>
      <c r="QIZ2352" s="1452"/>
      <c r="QJA2352" s="1452"/>
      <c r="QJB2352" s="1452"/>
      <c r="QJC2352" s="1452"/>
      <c r="QJD2352" s="1452"/>
      <c r="QJE2352" s="1452"/>
      <c r="QJF2352" s="1452"/>
      <c r="QJG2352" s="1452"/>
      <c r="QJH2352" s="1452"/>
      <c r="QJI2352" s="1452"/>
      <c r="QJJ2352" s="1452"/>
      <c r="QJK2352" s="1452"/>
      <c r="QJL2352" s="1452"/>
      <c r="QJM2352" s="1452"/>
      <c r="QJN2352" s="1452"/>
      <c r="QJO2352" s="1452"/>
      <c r="QJP2352" s="1452"/>
      <c r="QJQ2352" s="1452"/>
      <c r="QJR2352" s="1452"/>
      <c r="QJS2352" s="1452"/>
      <c r="QJT2352" s="1452"/>
      <c r="QJU2352" s="1452"/>
      <c r="QJV2352" s="1452"/>
      <c r="QJW2352" s="1452"/>
      <c r="QJX2352" s="1452"/>
      <c r="QJY2352" s="1452"/>
      <c r="QJZ2352" s="1452"/>
      <c r="QKA2352" s="1452"/>
      <c r="QKB2352" s="1452"/>
      <c r="QKC2352" s="1452"/>
      <c r="QKD2352" s="1452"/>
      <c r="QKE2352" s="1452"/>
      <c r="QKF2352" s="1452"/>
      <c r="QKG2352" s="1452"/>
      <c r="QKH2352" s="1452"/>
      <c r="QKI2352" s="1452"/>
      <c r="QKJ2352" s="1452"/>
      <c r="QKK2352" s="1452"/>
      <c r="QKL2352" s="1452"/>
      <c r="QKM2352" s="1452"/>
      <c r="QKN2352" s="1452"/>
      <c r="QKO2352" s="1452"/>
      <c r="QKP2352" s="1452"/>
      <c r="QKQ2352" s="1452"/>
      <c r="QKR2352" s="1452"/>
      <c r="QKS2352" s="1452"/>
      <c r="QKT2352" s="1452"/>
      <c r="QKU2352" s="1452"/>
      <c r="QKV2352" s="1452"/>
      <c r="QKW2352" s="1452"/>
      <c r="QKX2352" s="1452"/>
      <c r="QKY2352" s="1452"/>
      <c r="QKZ2352" s="1452"/>
      <c r="QLA2352" s="1452"/>
      <c r="QLB2352" s="1452"/>
      <c r="QLC2352" s="1452"/>
      <c r="QLD2352" s="1452"/>
      <c r="QLE2352" s="1452"/>
      <c r="QLF2352" s="1452"/>
      <c r="QLG2352" s="1452"/>
      <c r="QLH2352" s="1452"/>
      <c r="QLI2352" s="1452"/>
      <c r="QLJ2352" s="1452"/>
      <c r="QLK2352" s="1452"/>
      <c r="QLL2352" s="1452"/>
      <c r="QLM2352" s="1452"/>
      <c r="QLN2352" s="1452"/>
      <c r="QLO2352" s="1452"/>
      <c r="QLP2352" s="1452"/>
      <c r="QLQ2352" s="1452"/>
      <c r="QLR2352" s="1452"/>
      <c r="QLS2352" s="1452"/>
      <c r="QLT2352" s="1452"/>
      <c r="QLU2352" s="1452"/>
      <c r="QLV2352" s="1452"/>
      <c r="QLW2352" s="1452"/>
      <c r="QLX2352" s="1452"/>
      <c r="QLY2352" s="1452"/>
      <c r="QLZ2352" s="1452"/>
      <c r="QMA2352" s="1452"/>
      <c r="QMB2352" s="1452"/>
      <c r="QMC2352" s="1452"/>
      <c r="QMD2352" s="1452"/>
      <c r="QME2352" s="1452"/>
      <c r="QMF2352" s="1452"/>
      <c r="QMG2352" s="1452"/>
      <c r="QMH2352" s="1452"/>
      <c r="QMI2352" s="1452"/>
      <c r="QMJ2352" s="1452"/>
      <c r="QMK2352" s="1452"/>
      <c r="QML2352" s="1452"/>
      <c r="QMM2352" s="1452"/>
      <c r="QMN2352" s="1452"/>
      <c r="QMO2352" s="1452"/>
      <c r="QMP2352" s="1452"/>
      <c r="QMQ2352" s="1452"/>
      <c r="QMR2352" s="1452"/>
      <c r="QMS2352" s="1452"/>
      <c r="QMT2352" s="1452"/>
      <c r="QMU2352" s="1452"/>
      <c r="QMV2352" s="1452"/>
      <c r="QMW2352" s="1452"/>
      <c r="QMX2352" s="1452"/>
      <c r="QMY2352" s="1452"/>
      <c r="QMZ2352" s="1452"/>
      <c r="QNA2352" s="1452"/>
      <c r="QNB2352" s="1452"/>
      <c r="QNC2352" s="1452"/>
      <c r="QND2352" s="1452"/>
      <c r="QNE2352" s="1452"/>
      <c r="QNF2352" s="1452"/>
      <c r="QNG2352" s="1452"/>
      <c r="QNH2352" s="1452"/>
      <c r="QNI2352" s="1452"/>
      <c r="QNJ2352" s="1452"/>
      <c r="QNK2352" s="1452"/>
      <c r="QNL2352" s="1452"/>
      <c r="QNM2352" s="1452"/>
      <c r="QNN2352" s="1452"/>
      <c r="QNO2352" s="1452"/>
      <c r="QNP2352" s="1452"/>
      <c r="QNQ2352" s="1452"/>
      <c r="QNR2352" s="1452"/>
      <c r="QNS2352" s="1452"/>
      <c r="QNT2352" s="1452"/>
      <c r="QNU2352" s="1452"/>
      <c r="QNV2352" s="1452"/>
      <c r="QNW2352" s="1452"/>
      <c r="QNX2352" s="1452"/>
      <c r="QNY2352" s="1452"/>
      <c r="QNZ2352" s="1452"/>
      <c r="QOA2352" s="1452"/>
      <c r="QOB2352" s="1452"/>
      <c r="QOC2352" s="1452"/>
      <c r="QOD2352" s="1452"/>
      <c r="QOE2352" s="1452"/>
      <c r="QOF2352" s="1452"/>
      <c r="QOG2352" s="1452"/>
      <c r="QOH2352" s="1452"/>
      <c r="QOI2352" s="1452"/>
      <c r="QOJ2352" s="1452"/>
      <c r="QOK2352" s="1452"/>
      <c r="QOL2352" s="1452"/>
      <c r="QOM2352" s="1452"/>
      <c r="QON2352" s="1452"/>
      <c r="QOO2352" s="1452"/>
      <c r="QOP2352" s="1452"/>
      <c r="QOQ2352" s="1452"/>
      <c r="QOR2352" s="1452"/>
      <c r="QOS2352" s="1452"/>
      <c r="QOT2352" s="1452"/>
      <c r="QOU2352" s="1452"/>
      <c r="QOV2352" s="1452"/>
      <c r="QOW2352" s="1452"/>
      <c r="QOX2352" s="1452"/>
      <c r="QOY2352" s="1452"/>
      <c r="QOZ2352" s="1452"/>
      <c r="QPA2352" s="1452"/>
      <c r="QPB2352" s="1452"/>
      <c r="QPC2352" s="1452"/>
      <c r="QPD2352" s="1452"/>
      <c r="QPE2352" s="1452"/>
      <c r="QPF2352" s="1452"/>
      <c r="QPG2352" s="1452"/>
      <c r="QPH2352" s="1452"/>
      <c r="QPI2352" s="1452"/>
      <c r="QPJ2352" s="1452"/>
      <c r="QPK2352" s="1452"/>
      <c r="QPL2352" s="1452"/>
      <c r="QPM2352" s="1452"/>
      <c r="QPN2352" s="1452"/>
      <c r="QPO2352" s="1452"/>
      <c r="QPP2352" s="1452"/>
      <c r="QPQ2352" s="1452"/>
      <c r="QPR2352" s="1452"/>
      <c r="QPS2352" s="1452"/>
      <c r="QPT2352" s="1452"/>
      <c r="QPU2352" s="1452"/>
      <c r="QPV2352" s="1452"/>
      <c r="QPW2352" s="1452"/>
      <c r="QPX2352" s="1452"/>
      <c r="QPY2352" s="1452"/>
      <c r="QPZ2352" s="1452"/>
      <c r="QQA2352" s="1452"/>
      <c r="QQB2352" s="1452"/>
      <c r="QQC2352" s="1452"/>
      <c r="QQD2352" s="1452"/>
      <c r="QQE2352" s="1452"/>
      <c r="QQF2352" s="1452"/>
      <c r="QQG2352" s="1452"/>
      <c r="QQH2352" s="1452"/>
      <c r="QQI2352" s="1452"/>
      <c r="QQJ2352" s="1452"/>
      <c r="QQK2352" s="1452"/>
      <c r="QQL2352" s="1452"/>
      <c r="QQM2352" s="1452"/>
      <c r="QQN2352" s="1452"/>
      <c r="QQO2352" s="1452"/>
      <c r="QQP2352" s="1452"/>
      <c r="QQQ2352" s="1452"/>
      <c r="QQR2352" s="1452"/>
      <c r="QQS2352" s="1452"/>
      <c r="QQT2352" s="1452"/>
      <c r="QQU2352" s="1452"/>
      <c r="QQV2352" s="1452"/>
      <c r="QQW2352" s="1452"/>
      <c r="QQX2352" s="1452"/>
      <c r="QQY2352" s="1452"/>
      <c r="QQZ2352" s="1452"/>
      <c r="QRA2352" s="1452"/>
      <c r="QRB2352" s="1452"/>
      <c r="QRC2352" s="1452"/>
      <c r="QRD2352" s="1452"/>
      <c r="QRE2352" s="1452"/>
      <c r="QRF2352" s="1452"/>
      <c r="QRG2352" s="1452"/>
      <c r="QRH2352" s="1452"/>
      <c r="QRI2352" s="1452"/>
      <c r="QRJ2352" s="1452"/>
      <c r="QRK2352" s="1452"/>
      <c r="QRL2352" s="1452"/>
      <c r="QRM2352" s="1452"/>
      <c r="QRN2352" s="1452"/>
      <c r="QRO2352" s="1452"/>
      <c r="QRP2352" s="1452"/>
      <c r="QRQ2352" s="1452"/>
      <c r="QRR2352" s="1452"/>
      <c r="QRS2352" s="1452"/>
      <c r="QRT2352" s="1452"/>
      <c r="QRU2352" s="1452"/>
      <c r="QRV2352" s="1452"/>
      <c r="QRW2352" s="1452"/>
      <c r="QRX2352" s="1452"/>
      <c r="QRY2352" s="1452"/>
      <c r="QRZ2352" s="1452"/>
      <c r="QSA2352" s="1452"/>
      <c r="QSB2352" s="1452"/>
      <c r="QSC2352" s="1452"/>
      <c r="QSD2352" s="1452"/>
      <c r="QSE2352" s="1452"/>
      <c r="QSF2352" s="1452"/>
      <c r="QSG2352" s="1452"/>
      <c r="QSH2352" s="1452"/>
      <c r="QSI2352" s="1452"/>
      <c r="QSJ2352" s="1452"/>
      <c r="QSK2352" s="1452"/>
      <c r="QSL2352" s="1452"/>
      <c r="QSM2352" s="1452"/>
      <c r="QSN2352" s="1452"/>
      <c r="QSO2352" s="1452"/>
      <c r="QSP2352" s="1452"/>
      <c r="QSQ2352" s="1452"/>
      <c r="QSR2352" s="1452"/>
      <c r="QSS2352" s="1452"/>
      <c r="QST2352" s="1452"/>
      <c r="QSU2352" s="1452"/>
      <c r="QSV2352" s="1452"/>
      <c r="QSW2352" s="1452"/>
      <c r="QSX2352" s="1452"/>
      <c r="QSY2352" s="1452"/>
      <c r="QSZ2352" s="1452"/>
      <c r="QTA2352" s="1452"/>
      <c r="QTB2352" s="1452"/>
      <c r="QTC2352" s="1452"/>
      <c r="QTD2352" s="1452"/>
      <c r="QTE2352" s="1452"/>
      <c r="QTF2352" s="1452"/>
      <c r="QTG2352" s="1452"/>
      <c r="QTH2352" s="1452"/>
      <c r="QTI2352" s="1452"/>
      <c r="QTJ2352" s="1452"/>
      <c r="QTK2352" s="1452"/>
      <c r="QTL2352" s="1452"/>
      <c r="QTM2352" s="1452"/>
      <c r="QTN2352" s="1452"/>
      <c r="QTO2352" s="1452"/>
      <c r="QTP2352" s="1452"/>
      <c r="QTQ2352" s="1452"/>
      <c r="QTR2352" s="1452"/>
      <c r="QTS2352" s="1452"/>
      <c r="QTT2352" s="1452"/>
      <c r="QTU2352" s="1452"/>
      <c r="QTV2352" s="1452"/>
      <c r="QTW2352" s="1452"/>
      <c r="QTX2352" s="1452"/>
      <c r="QTY2352" s="1452"/>
      <c r="QTZ2352" s="1452"/>
      <c r="QUA2352" s="1452"/>
      <c r="QUB2352" s="1452"/>
      <c r="QUC2352" s="1452"/>
      <c r="QUD2352" s="1452"/>
      <c r="QUE2352" s="1452"/>
      <c r="QUF2352" s="1452"/>
      <c r="QUG2352" s="1452"/>
      <c r="QUH2352" s="1452"/>
      <c r="QUI2352" s="1452"/>
      <c r="QUJ2352" s="1452"/>
      <c r="QUK2352" s="1452"/>
      <c r="QUL2352" s="1452"/>
      <c r="QUM2352" s="1452"/>
      <c r="QUN2352" s="1452"/>
      <c r="QUO2352" s="1452"/>
      <c r="QUP2352" s="1452"/>
      <c r="QUQ2352" s="1452"/>
      <c r="QUR2352" s="1452"/>
      <c r="QUS2352" s="1452"/>
      <c r="QUT2352" s="1452"/>
      <c r="QUU2352" s="1452"/>
      <c r="QUV2352" s="1452"/>
      <c r="QUW2352" s="1452"/>
      <c r="QUX2352" s="1452"/>
      <c r="QUY2352" s="1452"/>
      <c r="QUZ2352" s="1452"/>
      <c r="QVA2352" s="1452"/>
      <c r="QVB2352" s="1452"/>
      <c r="QVC2352" s="1452"/>
      <c r="QVD2352" s="1452"/>
      <c r="QVE2352" s="1452"/>
      <c r="QVF2352" s="1452"/>
      <c r="QVG2352" s="1452"/>
      <c r="QVH2352" s="1452"/>
      <c r="QVI2352" s="1452"/>
      <c r="QVJ2352" s="1452"/>
      <c r="QVK2352" s="1452"/>
      <c r="QVL2352" s="1452"/>
      <c r="QVM2352" s="1452"/>
      <c r="QVN2352" s="1452"/>
      <c r="QVO2352" s="1452"/>
      <c r="QVP2352" s="1452"/>
      <c r="QVQ2352" s="1452"/>
      <c r="QVR2352" s="1452"/>
      <c r="QVS2352" s="1452"/>
      <c r="QVT2352" s="1452"/>
      <c r="QVU2352" s="1452"/>
      <c r="QVV2352" s="1452"/>
      <c r="QVW2352" s="1452"/>
      <c r="QVX2352" s="1452"/>
      <c r="QVY2352" s="1452"/>
      <c r="QVZ2352" s="1452"/>
      <c r="QWA2352" s="1452"/>
      <c r="QWB2352" s="1452"/>
      <c r="QWC2352" s="1452"/>
      <c r="QWD2352" s="1452"/>
      <c r="QWE2352" s="1452"/>
      <c r="QWF2352" s="1452"/>
      <c r="QWG2352" s="1452"/>
      <c r="QWH2352" s="1452"/>
      <c r="QWI2352" s="1452"/>
      <c r="QWJ2352" s="1452"/>
      <c r="QWK2352" s="1452"/>
      <c r="QWL2352" s="1452"/>
      <c r="QWM2352" s="1452"/>
      <c r="QWN2352" s="1452"/>
      <c r="QWO2352" s="1452"/>
      <c r="QWP2352" s="1452"/>
      <c r="QWQ2352" s="1452"/>
      <c r="QWR2352" s="1452"/>
      <c r="QWS2352" s="1452"/>
      <c r="QWT2352" s="1452"/>
      <c r="QWU2352" s="1452"/>
      <c r="QWV2352" s="1452"/>
      <c r="QWW2352" s="1452"/>
      <c r="QWX2352" s="1452"/>
      <c r="QWY2352" s="1452"/>
      <c r="QWZ2352" s="1452"/>
      <c r="QXA2352" s="1452"/>
      <c r="QXB2352" s="1452"/>
      <c r="QXC2352" s="1452"/>
      <c r="QXD2352" s="1452"/>
      <c r="QXE2352" s="1452"/>
      <c r="QXF2352" s="1452"/>
      <c r="QXG2352" s="1452"/>
      <c r="QXH2352" s="1452"/>
      <c r="QXI2352" s="1452"/>
      <c r="QXJ2352" s="1452"/>
      <c r="QXK2352" s="1452"/>
      <c r="QXL2352" s="1452"/>
      <c r="QXM2352" s="1452"/>
      <c r="QXN2352" s="1452"/>
      <c r="QXO2352" s="1452"/>
      <c r="QXP2352" s="1452"/>
      <c r="QXQ2352" s="1452"/>
      <c r="QXR2352" s="1452"/>
      <c r="QXS2352" s="1452"/>
      <c r="QXT2352" s="1452"/>
      <c r="QXU2352" s="1452"/>
      <c r="QXV2352" s="1452"/>
      <c r="QXW2352" s="1452"/>
      <c r="QXX2352" s="1452"/>
      <c r="QXY2352" s="1452"/>
      <c r="QXZ2352" s="1452"/>
      <c r="QYA2352" s="1452"/>
      <c r="QYB2352" s="1452"/>
      <c r="QYC2352" s="1452"/>
      <c r="QYD2352" s="1452"/>
      <c r="QYE2352" s="1452"/>
      <c r="QYF2352" s="1452"/>
      <c r="QYG2352" s="1452"/>
      <c r="QYH2352" s="1452"/>
      <c r="QYI2352" s="1452"/>
      <c r="QYJ2352" s="1452"/>
      <c r="QYK2352" s="1452"/>
      <c r="QYL2352" s="1452"/>
      <c r="QYM2352" s="1452"/>
      <c r="QYN2352" s="1452"/>
      <c r="QYO2352" s="1452"/>
      <c r="QYP2352" s="1452"/>
      <c r="QYQ2352" s="1452"/>
      <c r="QYR2352" s="1452"/>
      <c r="QYS2352" s="1452"/>
      <c r="QYT2352" s="1452"/>
      <c r="QYU2352" s="1452"/>
      <c r="QYV2352" s="1452"/>
      <c r="QYW2352" s="1452"/>
      <c r="QYX2352" s="1452"/>
      <c r="QYY2352" s="1452"/>
      <c r="QYZ2352" s="1452"/>
      <c r="QZA2352" s="1452"/>
      <c r="QZB2352" s="1452"/>
      <c r="QZC2352" s="1452"/>
      <c r="QZD2352" s="1452"/>
      <c r="QZE2352" s="1452"/>
      <c r="QZF2352" s="1452"/>
      <c r="QZG2352" s="1452"/>
      <c r="QZH2352" s="1452"/>
      <c r="QZI2352" s="1452"/>
      <c r="QZJ2352" s="1452"/>
      <c r="QZK2352" s="1452"/>
      <c r="QZL2352" s="1452"/>
      <c r="QZM2352" s="1452"/>
      <c r="QZN2352" s="1452"/>
      <c r="QZO2352" s="1452"/>
      <c r="QZP2352" s="1452"/>
      <c r="QZQ2352" s="1452"/>
      <c r="QZR2352" s="1452"/>
      <c r="QZS2352" s="1452"/>
      <c r="QZT2352" s="1452"/>
      <c r="QZU2352" s="1452"/>
      <c r="QZV2352" s="1452"/>
      <c r="QZW2352" s="1452"/>
      <c r="QZX2352" s="1452"/>
      <c r="QZY2352" s="1452"/>
      <c r="QZZ2352" s="1452"/>
      <c r="RAA2352" s="1452"/>
      <c r="RAB2352" s="1452"/>
      <c r="RAC2352" s="1452"/>
      <c r="RAD2352" s="1452"/>
      <c r="RAE2352" s="1452"/>
      <c r="RAF2352" s="1452"/>
      <c r="RAG2352" s="1452"/>
      <c r="RAH2352" s="1452"/>
      <c r="RAI2352" s="1452"/>
      <c r="RAJ2352" s="1452"/>
      <c r="RAK2352" s="1452"/>
      <c r="RAL2352" s="1452"/>
      <c r="RAM2352" s="1452"/>
      <c r="RAN2352" s="1452"/>
      <c r="RAO2352" s="1452"/>
      <c r="RAP2352" s="1452"/>
      <c r="RAQ2352" s="1452"/>
      <c r="RAR2352" s="1452"/>
      <c r="RAS2352" s="1452"/>
      <c r="RAT2352" s="1452"/>
      <c r="RAU2352" s="1452"/>
      <c r="RAV2352" s="1452"/>
      <c r="RAW2352" s="1452"/>
      <c r="RAX2352" s="1452"/>
      <c r="RAY2352" s="1452"/>
      <c r="RAZ2352" s="1452"/>
      <c r="RBA2352" s="1452"/>
      <c r="RBB2352" s="1452"/>
      <c r="RBC2352" s="1452"/>
      <c r="RBD2352" s="1452"/>
      <c r="RBE2352" s="1452"/>
      <c r="RBF2352" s="1452"/>
      <c r="RBG2352" s="1452"/>
      <c r="RBH2352" s="1452"/>
      <c r="RBI2352" s="1452"/>
      <c r="RBJ2352" s="1452"/>
      <c r="RBK2352" s="1452"/>
      <c r="RBL2352" s="1452"/>
      <c r="RBM2352" s="1452"/>
      <c r="RBN2352" s="1452"/>
      <c r="RBO2352" s="1452"/>
      <c r="RBP2352" s="1452"/>
      <c r="RBQ2352" s="1452"/>
      <c r="RBR2352" s="1452"/>
      <c r="RBS2352" s="1452"/>
      <c r="RBT2352" s="1452"/>
      <c r="RBU2352" s="1452"/>
      <c r="RBV2352" s="1452"/>
      <c r="RBW2352" s="1452"/>
      <c r="RBX2352" s="1452"/>
      <c r="RBY2352" s="1452"/>
      <c r="RBZ2352" s="1452"/>
      <c r="RCA2352" s="1452"/>
      <c r="RCB2352" s="1452"/>
      <c r="RCC2352" s="1452"/>
      <c r="RCD2352" s="1452"/>
      <c r="RCE2352" s="1452"/>
      <c r="RCF2352" s="1452"/>
      <c r="RCG2352" s="1452"/>
      <c r="RCH2352" s="1452"/>
      <c r="RCI2352" s="1452"/>
      <c r="RCJ2352" s="1452"/>
      <c r="RCK2352" s="1452"/>
      <c r="RCL2352" s="1452"/>
      <c r="RCM2352" s="1452"/>
      <c r="RCN2352" s="1452"/>
      <c r="RCO2352" s="1452"/>
      <c r="RCP2352" s="1452"/>
      <c r="RCQ2352" s="1452"/>
      <c r="RCR2352" s="1452"/>
      <c r="RCS2352" s="1452"/>
      <c r="RCT2352" s="1452"/>
      <c r="RCU2352" s="1452"/>
      <c r="RCV2352" s="1452"/>
      <c r="RCW2352" s="1452"/>
      <c r="RCX2352" s="1452"/>
      <c r="RCY2352" s="1452"/>
      <c r="RCZ2352" s="1452"/>
      <c r="RDA2352" s="1452"/>
      <c r="RDB2352" s="1452"/>
      <c r="RDC2352" s="1452"/>
      <c r="RDD2352" s="1452"/>
      <c r="RDE2352" s="1452"/>
      <c r="RDF2352" s="1452"/>
      <c r="RDG2352" s="1452"/>
      <c r="RDH2352" s="1452"/>
      <c r="RDI2352" s="1452"/>
      <c r="RDJ2352" s="1452"/>
      <c r="RDK2352" s="1452"/>
      <c r="RDL2352" s="1452"/>
      <c r="RDM2352" s="1452"/>
      <c r="RDN2352" s="1452"/>
      <c r="RDO2352" s="1452"/>
      <c r="RDP2352" s="1452"/>
      <c r="RDQ2352" s="1452"/>
      <c r="RDR2352" s="1452"/>
      <c r="RDS2352" s="1452"/>
      <c r="RDT2352" s="1452"/>
      <c r="RDU2352" s="1452"/>
      <c r="RDV2352" s="1452"/>
      <c r="RDW2352" s="1452"/>
      <c r="RDX2352" s="1452"/>
      <c r="RDY2352" s="1452"/>
      <c r="RDZ2352" s="1452"/>
      <c r="REA2352" s="1452"/>
      <c r="REB2352" s="1452"/>
      <c r="REC2352" s="1452"/>
      <c r="RED2352" s="1452"/>
      <c r="REE2352" s="1452"/>
      <c r="REF2352" s="1452"/>
      <c r="REG2352" s="1452"/>
      <c r="REH2352" s="1452"/>
      <c r="REI2352" s="1452"/>
      <c r="REJ2352" s="1452"/>
      <c r="REK2352" s="1452"/>
      <c r="REL2352" s="1452"/>
      <c r="REM2352" s="1452"/>
      <c r="REN2352" s="1452"/>
      <c r="REO2352" s="1452"/>
      <c r="REP2352" s="1452"/>
      <c r="REQ2352" s="1452"/>
      <c r="RER2352" s="1452"/>
      <c r="RES2352" s="1452"/>
      <c r="RET2352" s="1452"/>
      <c r="REU2352" s="1452"/>
      <c r="REV2352" s="1452"/>
      <c r="REW2352" s="1452"/>
      <c r="REX2352" s="1452"/>
      <c r="REY2352" s="1452"/>
      <c r="REZ2352" s="1452"/>
      <c r="RFA2352" s="1452"/>
      <c r="RFB2352" s="1452"/>
      <c r="RFC2352" s="1452"/>
      <c r="RFD2352" s="1452"/>
      <c r="RFE2352" s="1452"/>
      <c r="RFF2352" s="1452"/>
      <c r="RFG2352" s="1452"/>
      <c r="RFH2352" s="1452"/>
      <c r="RFI2352" s="1452"/>
      <c r="RFJ2352" s="1452"/>
      <c r="RFK2352" s="1452"/>
      <c r="RFL2352" s="1452"/>
      <c r="RFM2352" s="1452"/>
      <c r="RFN2352" s="1452"/>
      <c r="RFO2352" s="1452"/>
      <c r="RFP2352" s="1452"/>
      <c r="RFQ2352" s="1452"/>
      <c r="RFR2352" s="1452"/>
      <c r="RFS2352" s="1452"/>
      <c r="RFT2352" s="1452"/>
      <c r="RFU2352" s="1452"/>
      <c r="RFV2352" s="1452"/>
      <c r="RFW2352" s="1452"/>
      <c r="RFX2352" s="1452"/>
      <c r="RFY2352" s="1452"/>
      <c r="RFZ2352" s="1452"/>
      <c r="RGA2352" s="1452"/>
      <c r="RGB2352" s="1452"/>
      <c r="RGC2352" s="1452"/>
      <c r="RGD2352" s="1452"/>
      <c r="RGE2352" s="1452"/>
      <c r="RGF2352" s="1452"/>
      <c r="RGG2352" s="1452"/>
      <c r="RGH2352" s="1452"/>
      <c r="RGI2352" s="1452"/>
      <c r="RGJ2352" s="1452"/>
      <c r="RGK2352" s="1452"/>
      <c r="RGL2352" s="1452"/>
      <c r="RGM2352" s="1452"/>
      <c r="RGN2352" s="1452"/>
      <c r="RGO2352" s="1452"/>
      <c r="RGP2352" s="1452"/>
      <c r="RGQ2352" s="1452"/>
      <c r="RGR2352" s="1452"/>
      <c r="RGS2352" s="1452"/>
      <c r="RGT2352" s="1452"/>
      <c r="RGU2352" s="1452"/>
      <c r="RGV2352" s="1452"/>
      <c r="RGW2352" s="1452"/>
      <c r="RGX2352" s="1452"/>
      <c r="RGY2352" s="1452"/>
      <c r="RGZ2352" s="1452"/>
      <c r="RHA2352" s="1452"/>
      <c r="RHB2352" s="1452"/>
      <c r="RHC2352" s="1452"/>
      <c r="RHD2352" s="1452"/>
      <c r="RHE2352" s="1452"/>
      <c r="RHF2352" s="1452"/>
      <c r="RHG2352" s="1452"/>
      <c r="RHH2352" s="1452"/>
      <c r="RHI2352" s="1452"/>
      <c r="RHJ2352" s="1452"/>
      <c r="RHK2352" s="1452"/>
      <c r="RHL2352" s="1452"/>
      <c r="RHM2352" s="1452"/>
      <c r="RHN2352" s="1452"/>
      <c r="RHO2352" s="1452"/>
      <c r="RHP2352" s="1452"/>
      <c r="RHQ2352" s="1452"/>
      <c r="RHR2352" s="1452"/>
      <c r="RHS2352" s="1452"/>
      <c r="RHT2352" s="1452"/>
      <c r="RHU2352" s="1452"/>
      <c r="RHV2352" s="1452"/>
      <c r="RHW2352" s="1452"/>
      <c r="RHX2352" s="1452"/>
      <c r="RHY2352" s="1452"/>
      <c r="RHZ2352" s="1452"/>
      <c r="RIA2352" s="1452"/>
      <c r="RIB2352" s="1452"/>
      <c r="RIC2352" s="1452"/>
      <c r="RID2352" s="1452"/>
      <c r="RIE2352" s="1452"/>
      <c r="RIF2352" s="1452"/>
      <c r="RIG2352" s="1452"/>
      <c r="RIH2352" s="1452"/>
      <c r="RII2352" s="1452"/>
      <c r="RIJ2352" s="1452"/>
      <c r="RIK2352" s="1452"/>
      <c r="RIL2352" s="1452"/>
      <c r="RIM2352" s="1452"/>
      <c r="RIN2352" s="1452"/>
      <c r="RIO2352" s="1452"/>
      <c r="RIP2352" s="1452"/>
      <c r="RIQ2352" s="1452"/>
      <c r="RIR2352" s="1452"/>
      <c r="RIS2352" s="1452"/>
      <c r="RIT2352" s="1452"/>
      <c r="RIU2352" s="1452"/>
      <c r="RIV2352" s="1452"/>
      <c r="RIW2352" s="1452"/>
      <c r="RIX2352" s="1452"/>
      <c r="RIY2352" s="1452"/>
      <c r="RIZ2352" s="1452"/>
      <c r="RJA2352" s="1452"/>
      <c r="RJB2352" s="1452"/>
      <c r="RJC2352" s="1452"/>
      <c r="RJD2352" s="1452"/>
      <c r="RJE2352" s="1452"/>
      <c r="RJF2352" s="1452"/>
      <c r="RJG2352" s="1452"/>
      <c r="RJH2352" s="1452"/>
      <c r="RJI2352" s="1452"/>
      <c r="RJJ2352" s="1452"/>
      <c r="RJK2352" s="1452"/>
      <c r="RJL2352" s="1452"/>
      <c r="RJM2352" s="1452"/>
      <c r="RJN2352" s="1452"/>
      <c r="RJO2352" s="1452"/>
      <c r="RJP2352" s="1452"/>
      <c r="RJQ2352" s="1452"/>
      <c r="RJR2352" s="1452"/>
      <c r="RJS2352" s="1452"/>
      <c r="RJT2352" s="1452"/>
      <c r="RJU2352" s="1452"/>
      <c r="RJV2352" s="1452"/>
      <c r="RJW2352" s="1452"/>
      <c r="RJX2352" s="1452"/>
      <c r="RJY2352" s="1452"/>
      <c r="RJZ2352" s="1452"/>
      <c r="RKA2352" s="1452"/>
      <c r="RKB2352" s="1452"/>
      <c r="RKC2352" s="1452"/>
      <c r="RKD2352" s="1452"/>
      <c r="RKE2352" s="1452"/>
      <c r="RKF2352" s="1452"/>
      <c r="RKG2352" s="1452"/>
      <c r="RKH2352" s="1452"/>
      <c r="RKI2352" s="1452"/>
      <c r="RKJ2352" s="1452"/>
      <c r="RKK2352" s="1452"/>
      <c r="RKL2352" s="1452"/>
      <c r="RKM2352" s="1452"/>
      <c r="RKN2352" s="1452"/>
      <c r="RKO2352" s="1452"/>
      <c r="RKP2352" s="1452"/>
      <c r="RKQ2352" s="1452"/>
      <c r="RKR2352" s="1452"/>
      <c r="RKS2352" s="1452"/>
      <c r="RKT2352" s="1452"/>
      <c r="RKU2352" s="1452"/>
      <c r="RKV2352" s="1452"/>
      <c r="RKW2352" s="1452"/>
      <c r="RKX2352" s="1452"/>
      <c r="RKY2352" s="1452"/>
      <c r="RKZ2352" s="1452"/>
      <c r="RLA2352" s="1452"/>
      <c r="RLB2352" s="1452"/>
      <c r="RLC2352" s="1452"/>
      <c r="RLD2352" s="1452"/>
      <c r="RLE2352" s="1452"/>
      <c r="RLF2352" s="1452"/>
      <c r="RLG2352" s="1452"/>
      <c r="RLH2352" s="1452"/>
      <c r="RLI2352" s="1452"/>
      <c r="RLJ2352" s="1452"/>
      <c r="RLK2352" s="1452"/>
      <c r="RLL2352" s="1452"/>
      <c r="RLM2352" s="1452"/>
      <c r="RLN2352" s="1452"/>
      <c r="RLO2352" s="1452"/>
      <c r="RLP2352" s="1452"/>
      <c r="RLQ2352" s="1452"/>
      <c r="RLR2352" s="1452"/>
      <c r="RLS2352" s="1452"/>
      <c r="RLT2352" s="1452"/>
      <c r="RLU2352" s="1452"/>
      <c r="RLV2352" s="1452"/>
      <c r="RLW2352" s="1452"/>
      <c r="RLX2352" s="1452"/>
      <c r="RLY2352" s="1452"/>
      <c r="RLZ2352" s="1452"/>
      <c r="RMA2352" s="1452"/>
      <c r="RMB2352" s="1452"/>
      <c r="RMC2352" s="1452"/>
      <c r="RMD2352" s="1452"/>
      <c r="RME2352" s="1452"/>
      <c r="RMF2352" s="1452"/>
      <c r="RMG2352" s="1452"/>
      <c r="RMH2352" s="1452"/>
      <c r="RMI2352" s="1452"/>
      <c r="RMJ2352" s="1452"/>
      <c r="RMK2352" s="1452"/>
      <c r="RML2352" s="1452"/>
      <c r="RMM2352" s="1452"/>
      <c r="RMN2352" s="1452"/>
      <c r="RMO2352" s="1452"/>
      <c r="RMP2352" s="1452"/>
      <c r="RMQ2352" s="1452"/>
      <c r="RMR2352" s="1452"/>
      <c r="RMS2352" s="1452"/>
      <c r="RMT2352" s="1452"/>
      <c r="RMU2352" s="1452"/>
      <c r="RMV2352" s="1452"/>
      <c r="RMW2352" s="1452"/>
      <c r="RMX2352" s="1452"/>
      <c r="RMY2352" s="1452"/>
      <c r="RMZ2352" s="1452"/>
      <c r="RNA2352" s="1452"/>
      <c r="RNB2352" s="1452"/>
      <c r="RNC2352" s="1452"/>
      <c r="RND2352" s="1452"/>
      <c r="RNE2352" s="1452"/>
      <c r="RNF2352" s="1452"/>
      <c r="RNG2352" s="1452"/>
      <c r="RNH2352" s="1452"/>
      <c r="RNI2352" s="1452"/>
      <c r="RNJ2352" s="1452"/>
      <c r="RNK2352" s="1452"/>
      <c r="RNL2352" s="1452"/>
      <c r="RNM2352" s="1452"/>
      <c r="RNN2352" s="1452"/>
      <c r="RNO2352" s="1452"/>
      <c r="RNP2352" s="1452"/>
      <c r="RNQ2352" s="1452"/>
      <c r="RNR2352" s="1452"/>
      <c r="RNS2352" s="1452"/>
      <c r="RNT2352" s="1452"/>
      <c r="RNU2352" s="1452"/>
      <c r="RNV2352" s="1452"/>
      <c r="RNW2352" s="1452"/>
      <c r="RNX2352" s="1452"/>
      <c r="RNY2352" s="1452"/>
      <c r="RNZ2352" s="1452"/>
      <c r="ROA2352" s="1452"/>
      <c r="ROB2352" s="1452"/>
      <c r="ROC2352" s="1452"/>
      <c r="ROD2352" s="1452"/>
      <c r="ROE2352" s="1452"/>
      <c r="ROF2352" s="1452"/>
      <c r="ROG2352" s="1452"/>
      <c r="ROH2352" s="1452"/>
      <c r="ROI2352" s="1452"/>
      <c r="ROJ2352" s="1452"/>
      <c r="ROK2352" s="1452"/>
      <c r="ROL2352" s="1452"/>
      <c r="ROM2352" s="1452"/>
      <c r="RON2352" s="1452"/>
      <c r="ROO2352" s="1452"/>
      <c r="ROP2352" s="1452"/>
      <c r="ROQ2352" s="1452"/>
      <c r="ROR2352" s="1452"/>
      <c r="ROS2352" s="1452"/>
      <c r="ROT2352" s="1452"/>
      <c r="ROU2352" s="1452"/>
      <c r="ROV2352" s="1452"/>
      <c r="ROW2352" s="1452"/>
      <c r="ROX2352" s="1452"/>
      <c r="ROY2352" s="1452"/>
      <c r="ROZ2352" s="1452"/>
      <c r="RPA2352" s="1452"/>
      <c r="RPB2352" s="1452"/>
      <c r="RPC2352" s="1452"/>
      <c r="RPD2352" s="1452"/>
      <c r="RPE2352" s="1452"/>
      <c r="RPF2352" s="1452"/>
      <c r="RPG2352" s="1452"/>
      <c r="RPH2352" s="1452"/>
      <c r="RPI2352" s="1452"/>
      <c r="RPJ2352" s="1452"/>
      <c r="RPK2352" s="1452"/>
      <c r="RPL2352" s="1452"/>
      <c r="RPM2352" s="1452"/>
      <c r="RPN2352" s="1452"/>
      <c r="RPO2352" s="1452"/>
      <c r="RPP2352" s="1452"/>
      <c r="RPQ2352" s="1452"/>
      <c r="RPR2352" s="1452"/>
      <c r="RPS2352" s="1452"/>
      <c r="RPT2352" s="1452"/>
      <c r="RPU2352" s="1452"/>
      <c r="RPV2352" s="1452"/>
      <c r="RPW2352" s="1452"/>
      <c r="RPX2352" s="1452"/>
      <c r="RPY2352" s="1452"/>
      <c r="RPZ2352" s="1452"/>
      <c r="RQA2352" s="1452"/>
      <c r="RQB2352" s="1452"/>
      <c r="RQC2352" s="1452"/>
      <c r="RQD2352" s="1452"/>
      <c r="RQE2352" s="1452"/>
      <c r="RQF2352" s="1452"/>
      <c r="RQG2352" s="1452"/>
      <c r="RQH2352" s="1452"/>
      <c r="RQI2352" s="1452"/>
      <c r="RQJ2352" s="1452"/>
      <c r="RQK2352" s="1452"/>
      <c r="RQL2352" s="1452"/>
      <c r="RQM2352" s="1452"/>
      <c r="RQN2352" s="1452"/>
      <c r="RQO2352" s="1452"/>
      <c r="RQP2352" s="1452"/>
      <c r="RQQ2352" s="1452"/>
      <c r="RQR2352" s="1452"/>
      <c r="RQS2352" s="1452"/>
      <c r="RQT2352" s="1452"/>
      <c r="RQU2352" s="1452"/>
      <c r="RQV2352" s="1452"/>
      <c r="RQW2352" s="1452"/>
      <c r="RQX2352" s="1452"/>
      <c r="RQY2352" s="1452"/>
      <c r="RQZ2352" s="1452"/>
      <c r="RRA2352" s="1452"/>
      <c r="RRB2352" s="1452"/>
      <c r="RRC2352" s="1452"/>
      <c r="RRD2352" s="1452"/>
      <c r="RRE2352" s="1452"/>
      <c r="RRF2352" s="1452"/>
      <c r="RRG2352" s="1452"/>
      <c r="RRH2352" s="1452"/>
      <c r="RRI2352" s="1452"/>
      <c r="RRJ2352" s="1452"/>
      <c r="RRK2352" s="1452"/>
      <c r="RRL2352" s="1452"/>
      <c r="RRM2352" s="1452"/>
      <c r="RRN2352" s="1452"/>
      <c r="RRO2352" s="1452"/>
      <c r="RRP2352" s="1452"/>
      <c r="RRQ2352" s="1452"/>
      <c r="RRR2352" s="1452"/>
      <c r="RRS2352" s="1452"/>
      <c r="RRT2352" s="1452"/>
      <c r="RRU2352" s="1452"/>
      <c r="RRV2352" s="1452"/>
      <c r="RRW2352" s="1452"/>
      <c r="RRX2352" s="1452"/>
      <c r="RRY2352" s="1452"/>
      <c r="RRZ2352" s="1452"/>
      <c r="RSA2352" s="1452"/>
      <c r="RSB2352" s="1452"/>
      <c r="RSC2352" s="1452"/>
      <c r="RSD2352" s="1452"/>
      <c r="RSE2352" s="1452"/>
      <c r="RSF2352" s="1452"/>
      <c r="RSG2352" s="1452"/>
      <c r="RSH2352" s="1452"/>
      <c r="RSI2352" s="1452"/>
      <c r="RSJ2352" s="1452"/>
      <c r="RSK2352" s="1452"/>
      <c r="RSL2352" s="1452"/>
      <c r="RSM2352" s="1452"/>
      <c r="RSN2352" s="1452"/>
      <c r="RSO2352" s="1452"/>
      <c r="RSP2352" s="1452"/>
      <c r="RSQ2352" s="1452"/>
      <c r="RSR2352" s="1452"/>
      <c r="RSS2352" s="1452"/>
      <c r="RST2352" s="1452"/>
      <c r="RSU2352" s="1452"/>
      <c r="RSV2352" s="1452"/>
      <c r="RSW2352" s="1452"/>
      <c r="RSX2352" s="1452"/>
      <c r="RSY2352" s="1452"/>
      <c r="RSZ2352" s="1452"/>
      <c r="RTA2352" s="1452"/>
      <c r="RTB2352" s="1452"/>
      <c r="RTC2352" s="1452"/>
      <c r="RTD2352" s="1452"/>
      <c r="RTE2352" s="1452"/>
      <c r="RTF2352" s="1452"/>
      <c r="RTG2352" s="1452"/>
      <c r="RTH2352" s="1452"/>
      <c r="RTI2352" s="1452"/>
      <c r="RTJ2352" s="1452"/>
      <c r="RTK2352" s="1452"/>
      <c r="RTL2352" s="1452"/>
      <c r="RTM2352" s="1452"/>
      <c r="RTN2352" s="1452"/>
      <c r="RTO2352" s="1452"/>
      <c r="RTP2352" s="1452"/>
      <c r="RTQ2352" s="1452"/>
      <c r="RTR2352" s="1452"/>
      <c r="RTS2352" s="1452"/>
      <c r="RTT2352" s="1452"/>
      <c r="RTU2352" s="1452"/>
      <c r="RTV2352" s="1452"/>
      <c r="RTW2352" s="1452"/>
      <c r="RTX2352" s="1452"/>
      <c r="RTY2352" s="1452"/>
      <c r="RTZ2352" s="1452"/>
      <c r="RUA2352" s="1452"/>
      <c r="RUB2352" s="1452"/>
      <c r="RUC2352" s="1452"/>
      <c r="RUD2352" s="1452"/>
      <c r="RUE2352" s="1452"/>
      <c r="RUF2352" s="1452"/>
      <c r="RUG2352" s="1452"/>
      <c r="RUH2352" s="1452"/>
      <c r="RUI2352" s="1452"/>
      <c r="RUJ2352" s="1452"/>
      <c r="RUK2352" s="1452"/>
      <c r="RUL2352" s="1452"/>
      <c r="RUM2352" s="1452"/>
      <c r="RUN2352" s="1452"/>
      <c r="RUO2352" s="1452"/>
      <c r="RUP2352" s="1452"/>
      <c r="RUQ2352" s="1452"/>
      <c r="RUR2352" s="1452"/>
      <c r="RUS2352" s="1452"/>
      <c r="RUT2352" s="1452"/>
      <c r="RUU2352" s="1452"/>
      <c r="RUV2352" s="1452"/>
      <c r="RUW2352" s="1452"/>
      <c r="RUX2352" s="1452"/>
      <c r="RUY2352" s="1452"/>
      <c r="RUZ2352" s="1452"/>
      <c r="RVA2352" s="1452"/>
      <c r="RVB2352" s="1452"/>
      <c r="RVC2352" s="1452"/>
      <c r="RVD2352" s="1452"/>
      <c r="RVE2352" s="1452"/>
      <c r="RVF2352" s="1452"/>
      <c r="RVG2352" s="1452"/>
      <c r="RVH2352" s="1452"/>
      <c r="RVI2352" s="1452"/>
      <c r="RVJ2352" s="1452"/>
      <c r="RVK2352" s="1452"/>
      <c r="RVL2352" s="1452"/>
      <c r="RVM2352" s="1452"/>
      <c r="RVN2352" s="1452"/>
      <c r="RVO2352" s="1452"/>
      <c r="RVP2352" s="1452"/>
      <c r="RVQ2352" s="1452"/>
      <c r="RVR2352" s="1452"/>
      <c r="RVS2352" s="1452"/>
      <c r="RVT2352" s="1452"/>
      <c r="RVU2352" s="1452"/>
      <c r="RVV2352" s="1452"/>
      <c r="RVW2352" s="1452"/>
      <c r="RVX2352" s="1452"/>
      <c r="RVY2352" s="1452"/>
      <c r="RVZ2352" s="1452"/>
      <c r="RWA2352" s="1452"/>
      <c r="RWB2352" s="1452"/>
      <c r="RWC2352" s="1452"/>
      <c r="RWD2352" s="1452"/>
      <c r="RWE2352" s="1452"/>
      <c r="RWF2352" s="1452"/>
      <c r="RWG2352" s="1452"/>
      <c r="RWH2352" s="1452"/>
      <c r="RWI2352" s="1452"/>
      <c r="RWJ2352" s="1452"/>
      <c r="RWK2352" s="1452"/>
      <c r="RWL2352" s="1452"/>
      <c r="RWM2352" s="1452"/>
      <c r="RWN2352" s="1452"/>
      <c r="RWO2352" s="1452"/>
      <c r="RWP2352" s="1452"/>
      <c r="RWQ2352" s="1452"/>
      <c r="RWR2352" s="1452"/>
      <c r="RWS2352" s="1452"/>
      <c r="RWT2352" s="1452"/>
      <c r="RWU2352" s="1452"/>
      <c r="RWV2352" s="1452"/>
      <c r="RWW2352" s="1452"/>
      <c r="RWX2352" s="1452"/>
      <c r="RWY2352" s="1452"/>
      <c r="RWZ2352" s="1452"/>
      <c r="RXA2352" s="1452"/>
      <c r="RXB2352" s="1452"/>
      <c r="RXC2352" s="1452"/>
      <c r="RXD2352" s="1452"/>
      <c r="RXE2352" s="1452"/>
      <c r="RXF2352" s="1452"/>
      <c r="RXG2352" s="1452"/>
      <c r="RXH2352" s="1452"/>
      <c r="RXI2352" s="1452"/>
      <c r="RXJ2352" s="1452"/>
      <c r="RXK2352" s="1452"/>
      <c r="RXL2352" s="1452"/>
      <c r="RXM2352" s="1452"/>
      <c r="RXN2352" s="1452"/>
      <c r="RXO2352" s="1452"/>
      <c r="RXP2352" s="1452"/>
      <c r="RXQ2352" s="1452"/>
      <c r="RXR2352" s="1452"/>
      <c r="RXS2352" s="1452"/>
      <c r="RXT2352" s="1452"/>
      <c r="RXU2352" s="1452"/>
      <c r="RXV2352" s="1452"/>
      <c r="RXW2352" s="1452"/>
      <c r="RXX2352" s="1452"/>
      <c r="RXY2352" s="1452"/>
      <c r="RXZ2352" s="1452"/>
      <c r="RYA2352" s="1452"/>
      <c r="RYB2352" s="1452"/>
      <c r="RYC2352" s="1452"/>
      <c r="RYD2352" s="1452"/>
      <c r="RYE2352" s="1452"/>
      <c r="RYF2352" s="1452"/>
      <c r="RYG2352" s="1452"/>
      <c r="RYH2352" s="1452"/>
      <c r="RYI2352" s="1452"/>
      <c r="RYJ2352" s="1452"/>
      <c r="RYK2352" s="1452"/>
      <c r="RYL2352" s="1452"/>
      <c r="RYM2352" s="1452"/>
      <c r="RYN2352" s="1452"/>
      <c r="RYO2352" s="1452"/>
      <c r="RYP2352" s="1452"/>
      <c r="RYQ2352" s="1452"/>
      <c r="RYR2352" s="1452"/>
      <c r="RYS2352" s="1452"/>
      <c r="RYT2352" s="1452"/>
      <c r="RYU2352" s="1452"/>
      <c r="RYV2352" s="1452"/>
      <c r="RYW2352" s="1452"/>
      <c r="RYX2352" s="1452"/>
      <c r="RYY2352" s="1452"/>
      <c r="RYZ2352" s="1452"/>
      <c r="RZA2352" s="1452"/>
      <c r="RZB2352" s="1452"/>
      <c r="RZC2352" s="1452"/>
      <c r="RZD2352" s="1452"/>
      <c r="RZE2352" s="1452"/>
      <c r="RZF2352" s="1452"/>
      <c r="RZG2352" s="1452"/>
      <c r="RZH2352" s="1452"/>
      <c r="RZI2352" s="1452"/>
      <c r="RZJ2352" s="1452"/>
      <c r="RZK2352" s="1452"/>
      <c r="RZL2352" s="1452"/>
      <c r="RZM2352" s="1452"/>
      <c r="RZN2352" s="1452"/>
      <c r="RZO2352" s="1452"/>
      <c r="RZP2352" s="1452"/>
      <c r="RZQ2352" s="1452"/>
      <c r="RZR2352" s="1452"/>
      <c r="RZS2352" s="1452"/>
      <c r="RZT2352" s="1452"/>
      <c r="RZU2352" s="1452"/>
      <c r="RZV2352" s="1452"/>
      <c r="RZW2352" s="1452"/>
      <c r="RZX2352" s="1452"/>
      <c r="RZY2352" s="1452"/>
      <c r="RZZ2352" s="1452"/>
      <c r="SAA2352" s="1452"/>
      <c r="SAB2352" s="1452"/>
      <c r="SAC2352" s="1452"/>
      <c r="SAD2352" s="1452"/>
      <c r="SAE2352" s="1452"/>
      <c r="SAF2352" s="1452"/>
      <c r="SAG2352" s="1452"/>
      <c r="SAH2352" s="1452"/>
      <c r="SAI2352" s="1452"/>
      <c r="SAJ2352" s="1452"/>
      <c r="SAK2352" s="1452"/>
      <c r="SAL2352" s="1452"/>
      <c r="SAM2352" s="1452"/>
      <c r="SAN2352" s="1452"/>
      <c r="SAO2352" s="1452"/>
      <c r="SAP2352" s="1452"/>
      <c r="SAQ2352" s="1452"/>
      <c r="SAR2352" s="1452"/>
      <c r="SAS2352" s="1452"/>
      <c r="SAT2352" s="1452"/>
      <c r="SAU2352" s="1452"/>
      <c r="SAV2352" s="1452"/>
      <c r="SAW2352" s="1452"/>
      <c r="SAX2352" s="1452"/>
      <c r="SAY2352" s="1452"/>
      <c r="SAZ2352" s="1452"/>
      <c r="SBA2352" s="1452"/>
      <c r="SBB2352" s="1452"/>
      <c r="SBC2352" s="1452"/>
      <c r="SBD2352" s="1452"/>
      <c r="SBE2352" s="1452"/>
      <c r="SBF2352" s="1452"/>
      <c r="SBG2352" s="1452"/>
      <c r="SBH2352" s="1452"/>
      <c r="SBI2352" s="1452"/>
      <c r="SBJ2352" s="1452"/>
      <c r="SBK2352" s="1452"/>
      <c r="SBL2352" s="1452"/>
      <c r="SBM2352" s="1452"/>
      <c r="SBN2352" s="1452"/>
      <c r="SBO2352" s="1452"/>
      <c r="SBP2352" s="1452"/>
      <c r="SBQ2352" s="1452"/>
      <c r="SBR2352" s="1452"/>
      <c r="SBS2352" s="1452"/>
      <c r="SBT2352" s="1452"/>
      <c r="SBU2352" s="1452"/>
      <c r="SBV2352" s="1452"/>
      <c r="SBW2352" s="1452"/>
      <c r="SBX2352" s="1452"/>
      <c r="SBY2352" s="1452"/>
      <c r="SBZ2352" s="1452"/>
      <c r="SCA2352" s="1452"/>
      <c r="SCB2352" s="1452"/>
      <c r="SCC2352" s="1452"/>
      <c r="SCD2352" s="1452"/>
      <c r="SCE2352" s="1452"/>
      <c r="SCF2352" s="1452"/>
      <c r="SCG2352" s="1452"/>
      <c r="SCH2352" s="1452"/>
      <c r="SCI2352" s="1452"/>
      <c r="SCJ2352" s="1452"/>
      <c r="SCK2352" s="1452"/>
      <c r="SCL2352" s="1452"/>
      <c r="SCM2352" s="1452"/>
      <c r="SCN2352" s="1452"/>
      <c r="SCO2352" s="1452"/>
      <c r="SCP2352" s="1452"/>
      <c r="SCQ2352" s="1452"/>
      <c r="SCR2352" s="1452"/>
      <c r="SCS2352" s="1452"/>
      <c r="SCT2352" s="1452"/>
      <c r="SCU2352" s="1452"/>
      <c r="SCV2352" s="1452"/>
      <c r="SCW2352" s="1452"/>
      <c r="SCX2352" s="1452"/>
      <c r="SCY2352" s="1452"/>
      <c r="SCZ2352" s="1452"/>
      <c r="SDA2352" s="1452"/>
      <c r="SDB2352" s="1452"/>
      <c r="SDC2352" s="1452"/>
      <c r="SDD2352" s="1452"/>
      <c r="SDE2352" s="1452"/>
      <c r="SDF2352" s="1452"/>
      <c r="SDG2352" s="1452"/>
      <c r="SDH2352" s="1452"/>
      <c r="SDI2352" s="1452"/>
      <c r="SDJ2352" s="1452"/>
      <c r="SDK2352" s="1452"/>
      <c r="SDL2352" s="1452"/>
      <c r="SDM2352" s="1452"/>
      <c r="SDN2352" s="1452"/>
      <c r="SDO2352" s="1452"/>
      <c r="SDP2352" s="1452"/>
      <c r="SDQ2352" s="1452"/>
      <c r="SDR2352" s="1452"/>
      <c r="SDS2352" s="1452"/>
      <c r="SDT2352" s="1452"/>
      <c r="SDU2352" s="1452"/>
      <c r="SDV2352" s="1452"/>
      <c r="SDW2352" s="1452"/>
      <c r="SDX2352" s="1452"/>
      <c r="SDY2352" s="1452"/>
      <c r="SDZ2352" s="1452"/>
      <c r="SEA2352" s="1452"/>
      <c r="SEB2352" s="1452"/>
      <c r="SEC2352" s="1452"/>
      <c r="SED2352" s="1452"/>
      <c r="SEE2352" s="1452"/>
      <c r="SEF2352" s="1452"/>
      <c r="SEG2352" s="1452"/>
      <c r="SEH2352" s="1452"/>
      <c r="SEI2352" s="1452"/>
      <c r="SEJ2352" s="1452"/>
      <c r="SEK2352" s="1452"/>
      <c r="SEL2352" s="1452"/>
      <c r="SEM2352" s="1452"/>
      <c r="SEN2352" s="1452"/>
      <c r="SEO2352" s="1452"/>
      <c r="SEP2352" s="1452"/>
      <c r="SEQ2352" s="1452"/>
      <c r="SER2352" s="1452"/>
      <c r="SES2352" s="1452"/>
      <c r="SET2352" s="1452"/>
      <c r="SEU2352" s="1452"/>
      <c r="SEV2352" s="1452"/>
      <c r="SEW2352" s="1452"/>
      <c r="SEX2352" s="1452"/>
      <c r="SEY2352" s="1452"/>
      <c r="SEZ2352" s="1452"/>
      <c r="SFA2352" s="1452"/>
      <c r="SFB2352" s="1452"/>
      <c r="SFC2352" s="1452"/>
      <c r="SFD2352" s="1452"/>
      <c r="SFE2352" s="1452"/>
      <c r="SFF2352" s="1452"/>
      <c r="SFG2352" s="1452"/>
      <c r="SFH2352" s="1452"/>
      <c r="SFI2352" s="1452"/>
      <c r="SFJ2352" s="1452"/>
      <c r="SFK2352" s="1452"/>
      <c r="SFL2352" s="1452"/>
      <c r="SFM2352" s="1452"/>
      <c r="SFN2352" s="1452"/>
      <c r="SFO2352" s="1452"/>
      <c r="SFP2352" s="1452"/>
      <c r="SFQ2352" s="1452"/>
      <c r="SFR2352" s="1452"/>
      <c r="SFS2352" s="1452"/>
      <c r="SFT2352" s="1452"/>
      <c r="SFU2352" s="1452"/>
      <c r="SFV2352" s="1452"/>
      <c r="SFW2352" s="1452"/>
      <c r="SFX2352" s="1452"/>
      <c r="SFY2352" s="1452"/>
      <c r="SFZ2352" s="1452"/>
      <c r="SGA2352" s="1452"/>
      <c r="SGB2352" s="1452"/>
      <c r="SGC2352" s="1452"/>
      <c r="SGD2352" s="1452"/>
      <c r="SGE2352" s="1452"/>
      <c r="SGF2352" s="1452"/>
      <c r="SGG2352" s="1452"/>
      <c r="SGH2352" s="1452"/>
      <c r="SGI2352" s="1452"/>
      <c r="SGJ2352" s="1452"/>
      <c r="SGK2352" s="1452"/>
      <c r="SGL2352" s="1452"/>
      <c r="SGM2352" s="1452"/>
      <c r="SGN2352" s="1452"/>
      <c r="SGO2352" s="1452"/>
      <c r="SGP2352" s="1452"/>
      <c r="SGQ2352" s="1452"/>
      <c r="SGR2352" s="1452"/>
      <c r="SGS2352" s="1452"/>
      <c r="SGT2352" s="1452"/>
      <c r="SGU2352" s="1452"/>
      <c r="SGV2352" s="1452"/>
      <c r="SGW2352" s="1452"/>
      <c r="SGX2352" s="1452"/>
      <c r="SGY2352" s="1452"/>
      <c r="SGZ2352" s="1452"/>
      <c r="SHA2352" s="1452"/>
      <c r="SHB2352" s="1452"/>
      <c r="SHC2352" s="1452"/>
      <c r="SHD2352" s="1452"/>
      <c r="SHE2352" s="1452"/>
      <c r="SHF2352" s="1452"/>
      <c r="SHG2352" s="1452"/>
      <c r="SHH2352" s="1452"/>
      <c r="SHI2352" s="1452"/>
      <c r="SHJ2352" s="1452"/>
      <c r="SHK2352" s="1452"/>
      <c r="SHL2352" s="1452"/>
      <c r="SHM2352" s="1452"/>
      <c r="SHN2352" s="1452"/>
      <c r="SHO2352" s="1452"/>
      <c r="SHP2352" s="1452"/>
      <c r="SHQ2352" s="1452"/>
      <c r="SHR2352" s="1452"/>
      <c r="SHS2352" s="1452"/>
      <c r="SHT2352" s="1452"/>
      <c r="SHU2352" s="1452"/>
      <c r="SHV2352" s="1452"/>
      <c r="SHW2352" s="1452"/>
      <c r="SHX2352" s="1452"/>
      <c r="SHY2352" s="1452"/>
      <c r="SHZ2352" s="1452"/>
      <c r="SIA2352" s="1452"/>
      <c r="SIB2352" s="1452"/>
      <c r="SIC2352" s="1452"/>
      <c r="SID2352" s="1452"/>
      <c r="SIE2352" s="1452"/>
      <c r="SIF2352" s="1452"/>
      <c r="SIG2352" s="1452"/>
      <c r="SIH2352" s="1452"/>
      <c r="SII2352" s="1452"/>
      <c r="SIJ2352" s="1452"/>
      <c r="SIK2352" s="1452"/>
      <c r="SIL2352" s="1452"/>
      <c r="SIM2352" s="1452"/>
      <c r="SIN2352" s="1452"/>
      <c r="SIO2352" s="1452"/>
      <c r="SIP2352" s="1452"/>
      <c r="SIQ2352" s="1452"/>
      <c r="SIR2352" s="1452"/>
      <c r="SIS2352" s="1452"/>
      <c r="SIT2352" s="1452"/>
      <c r="SIU2352" s="1452"/>
      <c r="SIV2352" s="1452"/>
      <c r="SIW2352" s="1452"/>
      <c r="SIX2352" s="1452"/>
      <c r="SIY2352" s="1452"/>
      <c r="SIZ2352" s="1452"/>
      <c r="SJA2352" s="1452"/>
      <c r="SJB2352" s="1452"/>
      <c r="SJC2352" s="1452"/>
      <c r="SJD2352" s="1452"/>
      <c r="SJE2352" s="1452"/>
      <c r="SJF2352" s="1452"/>
      <c r="SJG2352" s="1452"/>
      <c r="SJH2352" s="1452"/>
      <c r="SJI2352" s="1452"/>
      <c r="SJJ2352" s="1452"/>
      <c r="SJK2352" s="1452"/>
      <c r="SJL2352" s="1452"/>
      <c r="SJM2352" s="1452"/>
      <c r="SJN2352" s="1452"/>
      <c r="SJO2352" s="1452"/>
      <c r="SJP2352" s="1452"/>
      <c r="SJQ2352" s="1452"/>
      <c r="SJR2352" s="1452"/>
      <c r="SJS2352" s="1452"/>
      <c r="SJT2352" s="1452"/>
      <c r="SJU2352" s="1452"/>
      <c r="SJV2352" s="1452"/>
      <c r="SJW2352" s="1452"/>
      <c r="SJX2352" s="1452"/>
      <c r="SJY2352" s="1452"/>
      <c r="SJZ2352" s="1452"/>
      <c r="SKA2352" s="1452"/>
      <c r="SKB2352" s="1452"/>
      <c r="SKC2352" s="1452"/>
      <c r="SKD2352" s="1452"/>
      <c r="SKE2352" s="1452"/>
      <c r="SKF2352" s="1452"/>
      <c r="SKG2352" s="1452"/>
      <c r="SKH2352" s="1452"/>
      <c r="SKI2352" s="1452"/>
      <c r="SKJ2352" s="1452"/>
      <c r="SKK2352" s="1452"/>
      <c r="SKL2352" s="1452"/>
      <c r="SKM2352" s="1452"/>
      <c r="SKN2352" s="1452"/>
      <c r="SKO2352" s="1452"/>
      <c r="SKP2352" s="1452"/>
      <c r="SKQ2352" s="1452"/>
      <c r="SKR2352" s="1452"/>
      <c r="SKS2352" s="1452"/>
      <c r="SKT2352" s="1452"/>
      <c r="SKU2352" s="1452"/>
      <c r="SKV2352" s="1452"/>
      <c r="SKW2352" s="1452"/>
      <c r="SKX2352" s="1452"/>
      <c r="SKY2352" s="1452"/>
      <c r="SKZ2352" s="1452"/>
      <c r="SLA2352" s="1452"/>
      <c r="SLB2352" s="1452"/>
      <c r="SLC2352" s="1452"/>
      <c r="SLD2352" s="1452"/>
      <c r="SLE2352" s="1452"/>
      <c r="SLF2352" s="1452"/>
      <c r="SLG2352" s="1452"/>
      <c r="SLH2352" s="1452"/>
      <c r="SLI2352" s="1452"/>
      <c r="SLJ2352" s="1452"/>
      <c r="SLK2352" s="1452"/>
      <c r="SLL2352" s="1452"/>
      <c r="SLM2352" s="1452"/>
      <c r="SLN2352" s="1452"/>
      <c r="SLO2352" s="1452"/>
      <c r="SLP2352" s="1452"/>
      <c r="SLQ2352" s="1452"/>
      <c r="SLR2352" s="1452"/>
      <c r="SLS2352" s="1452"/>
      <c r="SLT2352" s="1452"/>
      <c r="SLU2352" s="1452"/>
      <c r="SLV2352" s="1452"/>
      <c r="SLW2352" s="1452"/>
      <c r="SLX2352" s="1452"/>
      <c r="SLY2352" s="1452"/>
      <c r="SLZ2352" s="1452"/>
      <c r="SMA2352" s="1452"/>
      <c r="SMB2352" s="1452"/>
      <c r="SMC2352" s="1452"/>
      <c r="SMD2352" s="1452"/>
      <c r="SME2352" s="1452"/>
      <c r="SMF2352" s="1452"/>
      <c r="SMG2352" s="1452"/>
      <c r="SMH2352" s="1452"/>
      <c r="SMI2352" s="1452"/>
      <c r="SMJ2352" s="1452"/>
      <c r="SMK2352" s="1452"/>
      <c r="SML2352" s="1452"/>
      <c r="SMM2352" s="1452"/>
      <c r="SMN2352" s="1452"/>
      <c r="SMO2352" s="1452"/>
      <c r="SMP2352" s="1452"/>
      <c r="SMQ2352" s="1452"/>
      <c r="SMR2352" s="1452"/>
      <c r="SMS2352" s="1452"/>
      <c r="SMT2352" s="1452"/>
      <c r="SMU2352" s="1452"/>
      <c r="SMV2352" s="1452"/>
      <c r="SMW2352" s="1452"/>
      <c r="SMX2352" s="1452"/>
      <c r="SMY2352" s="1452"/>
      <c r="SMZ2352" s="1452"/>
      <c r="SNA2352" s="1452"/>
      <c r="SNB2352" s="1452"/>
      <c r="SNC2352" s="1452"/>
      <c r="SND2352" s="1452"/>
      <c r="SNE2352" s="1452"/>
      <c r="SNF2352" s="1452"/>
      <c r="SNG2352" s="1452"/>
      <c r="SNH2352" s="1452"/>
      <c r="SNI2352" s="1452"/>
      <c r="SNJ2352" s="1452"/>
      <c r="SNK2352" s="1452"/>
      <c r="SNL2352" s="1452"/>
      <c r="SNM2352" s="1452"/>
      <c r="SNN2352" s="1452"/>
      <c r="SNO2352" s="1452"/>
      <c r="SNP2352" s="1452"/>
      <c r="SNQ2352" s="1452"/>
      <c r="SNR2352" s="1452"/>
      <c r="SNS2352" s="1452"/>
      <c r="SNT2352" s="1452"/>
      <c r="SNU2352" s="1452"/>
      <c r="SNV2352" s="1452"/>
      <c r="SNW2352" s="1452"/>
      <c r="SNX2352" s="1452"/>
      <c r="SNY2352" s="1452"/>
      <c r="SNZ2352" s="1452"/>
      <c r="SOA2352" s="1452"/>
      <c r="SOB2352" s="1452"/>
      <c r="SOC2352" s="1452"/>
      <c r="SOD2352" s="1452"/>
      <c r="SOE2352" s="1452"/>
      <c r="SOF2352" s="1452"/>
      <c r="SOG2352" s="1452"/>
      <c r="SOH2352" s="1452"/>
      <c r="SOI2352" s="1452"/>
      <c r="SOJ2352" s="1452"/>
      <c r="SOK2352" s="1452"/>
      <c r="SOL2352" s="1452"/>
      <c r="SOM2352" s="1452"/>
      <c r="SON2352" s="1452"/>
      <c r="SOO2352" s="1452"/>
      <c r="SOP2352" s="1452"/>
      <c r="SOQ2352" s="1452"/>
      <c r="SOR2352" s="1452"/>
      <c r="SOS2352" s="1452"/>
      <c r="SOT2352" s="1452"/>
      <c r="SOU2352" s="1452"/>
      <c r="SOV2352" s="1452"/>
      <c r="SOW2352" s="1452"/>
      <c r="SOX2352" s="1452"/>
      <c r="SOY2352" s="1452"/>
      <c r="SOZ2352" s="1452"/>
      <c r="SPA2352" s="1452"/>
      <c r="SPB2352" s="1452"/>
      <c r="SPC2352" s="1452"/>
      <c r="SPD2352" s="1452"/>
      <c r="SPE2352" s="1452"/>
      <c r="SPF2352" s="1452"/>
      <c r="SPG2352" s="1452"/>
      <c r="SPH2352" s="1452"/>
      <c r="SPI2352" s="1452"/>
      <c r="SPJ2352" s="1452"/>
      <c r="SPK2352" s="1452"/>
      <c r="SPL2352" s="1452"/>
      <c r="SPM2352" s="1452"/>
      <c r="SPN2352" s="1452"/>
      <c r="SPO2352" s="1452"/>
      <c r="SPP2352" s="1452"/>
      <c r="SPQ2352" s="1452"/>
      <c r="SPR2352" s="1452"/>
      <c r="SPS2352" s="1452"/>
      <c r="SPT2352" s="1452"/>
      <c r="SPU2352" s="1452"/>
      <c r="SPV2352" s="1452"/>
      <c r="SPW2352" s="1452"/>
      <c r="SPX2352" s="1452"/>
      <c r="SPY2352" s="1452"/>
      <c r="SPZ2352" s="1452"/>
      <c r="SQA2352" s="1452"/>
      <c r="SQB2352" s="1452"/>
      <c r="SQC2352" s="1452"/>
      <c r="SQD2352" s="1452"/>
      <c r="SQE2352" s="1452"/>
      <c r="SQF2352" s="1452"/>
      <c r="SQG2352" s="1452"/>
      <c r="SQH2352" s="1452"/>
      <c r="SQI2352" s="1452"/>
      <c r="SQJ2352" s="1452"/>
      <c r="SQK2352" s="1452"/>
      <c r="SQL2352" s="1452"/>
      <c r="SQM2352" s="1452"/>
      <c r="SQN2352" s="1452"/>
      <c r="SQO2352" s="1452"/>
      <c r="SQP2352" s="1452"/>
      <c r="SQQ2352" s="1452"/>
      <c r="SQR2352" s="1452"/>
      <c r="SQS2352" s="1452"/>
      <c r="SQT2352" s="1452"/>
      <c r="SQU2352" s="1452"/>
      <c r="SQV2352" s="1452"/>
      <c r="SQW2352" s="1452"/>
      <c r="SQX2352" s="1452"/>
      <c r="SQY2352" s="1452"/>
      <c r="SQZ2352" s="1452"/>
      <c r="SRA2352" s="1452"/>
      <c r="SRB2352" s="1452"/>
      <c r="SRC2352" s="1452"/>
      <c r="SRD2352" s="1452"/>
      <c r="SRE2352" s="1452"/>
      <c r="SRF2352" s="1452"/>
      <c r="SRG2352" s="1452"/>
      <c r="SRH2352" s="1452"/>
      <c r="SRI2352" s="1452"/>
      <c r="SRJ2352" s="1452"/>
      <c r="SRK2352" s="1452"/>
      <c r="SRL2352" s="1452"/>
      <c r="SRM2352" s="1452"/>
      <c r="SRN2352" s="1452"/>
      <c r="SRO2352" s="1452"/>
      <c r="SRP2352" s="1452"/>
      <c r="SRQ2352" s="1452"/>
      <c r="SRR2352" s="1452"/>
      <c r="SRS2352" s="1452"/>
      <c r="SRT2352" s="1452"/>
      <c r="SRU2352" s="1452"/>
      <c r="SRV2352" s="1452"/>
      <c r="SRW2352" s="1452"/>
      <c r="SRX2352" s="1452"/>
      <c r="SRY2352" s="1452"/>
      <c r="SRZ2352" s="1452"/>
      <c r="SSA2352" s="1452"/>
      <c r="SSB2352" s="1452"/>
      <c r="SSC2352" s="1452"/>
      <c r="SSD2352" s="1452"/>
      <c r="SSE2352" s="1452"/>
      <c r="SSF2352" s="1452"/>
      <c r="SSG2352" s="1452"/>
      <c r="SSH2352" s="1452"/>
      <c r="SSI2352" s="1452"/>
      <c r="SSJ2352" s="1452"/>
      <c r="SSK2352" s="1452"/>
      <c r="SSL2352" s="1452"/>
      <c r="SSM2352" s="1452"/>
      <c r="SSN2352" s="1452"/>
      <c r="SSO2352" s="1452"/>
      <c r="SSP2352" s="1452"/>
      <c r="SSQ2352" s="1452"/>
      <c r="SSR2352" s="1452"/>
      <c r="SSS2352" s="1452"/>
      <c r="SST2352" s="1452"/>
      <c r="SSU2352" s="1452"/>
      <c r="SSV2352" s="1452"/>
      <c r="SSW2352" s="1452"/>
      <c r="SSX2352" s="1452"/>
      <c r="SSY2352" s="1452"/>
      <c r="SSZ2352" s="1452"/>
      <c r="STA2352" s="1452"/>
      <c r="STB2352" s="1452"/>
      <c r="STC2352" s="1452"/>
      <c r="STD2352" s="1452"/>
      <c r="STE2352" s="1452"/>
      <c r="STF2352" s="1452"/>
      <c r="STG2352" s="1452"/>
      <c r="STH2352" s="1452"/>
      <c r="STI2352" s="1452"/>
      <c r="STJ2352" s="1452"/>
      <c r="STK2352" s="1452"/>
      <c r="STL2352" s="1452"/>
      <c r="STM2352" s="1452"/>
      <c r="STN2352" s="1452"/>
      <c r="STO2352" s="1452"/>
      <c r="STP2352" s="1452"/>
      <c r="STQ2352" s="1452"/>
      <c r="STR2352" s="1452"/>
      <c r="STS2352" s="1452"/>
      <c r="STT2352" s="1452"/>
      <c r="STU2352" s="1452"/>
      <c r="STV2352" s="1452"/>
      <c r="STW2352" s="1452"/>
      <c r="STX2352" s="1452"/>
      <c r="STY2352" s="1452"/>
      <c r="STZ2352" s="1452"/>
      <c r="SUA2352" s="1452"/>
      <c r="SUB2352" s="1452"/>
      <c r="SUC2352" s="1452"/>
      <c r="SUD2352" s="1452"/>
      <c r="SUE2352" s="1452"/>
      <c r="SUF2352" s="1452"/>
      <c r="SUG2352" s="1452"/>
      <c r="SUH2352" s="1452"/>
      <c r="SUI2352" s="1452"/>
      <c r="SUJ2352" s="1452"/>
      <c r="SUK2352" s="1452"/>
      <c r="SUL2352" s="1452"/>
      <c r="SUM2352" s="1452"/>
      <c r="SUN2352" s="1452"/>
      <c r="SUO2352" s="1452"/>
      <c r="SUP2352" s="1452"/>
      <c r="SUQ2352" s="1452"/>
      <c r="SUR2352" s="1452"/>
      <c r="SUS2352" s="1452"/>
      <c r="SUT2352" s="1452"/>
      <c r="SUU2352" s="1452"/>
      <c r="SUV2352" s="1452"/>
      <c r="SUW2352" s="1452"/>
      <c r="SUX2352" s="1452"/>
      <c r="SUY2352" s="1452"/>
      <c r="SUZ2352" s="1452"/>
      <c r="SVA2352" s="1452"/>
      <c r="SVB2352" s="1452"/>
      <c r="SVC2352" s="1452"/>
      <c r="SVD2352" s="1452"/>
      <c r="SVE2352" s="1452"/>
      <c r="SVF2352" s="1452"/>
      <c r="SVG2352" s="1452"/>
      <c r="SVH2352" s="1452"/>
      <c r="SVI2352" s="1452"/>
      <c r="SVJ2352" s="1452"/>
      <c r="SVK2352" s="1452"/>
      <c r="SVL2352" s="1452"/>
      <c r="SVM2352" s="1452"/>
      <c r="SVN2352" s="1452"/>
      <c r="SVO2352" s="1452"/>
      <c r="SVP2352" s="1452"/>
      <c r="SVQ2352" s="1452"/>
      <c r="SVR2352" s="1452"/>
      <c r="SVS2352" s="1452"/>
      <c r="SVT2352" s="1452"/>
      <c r="SVU2352" s="1452"/>
      <c r="SVV2352" s="1452"/>
      <c r="SVW2352" s="1452"/>
      <c r="SVX2352" s="1452"/>
      <c r="SVY2352" s="1452"/>
      <c r="SVZ2352" s="1452"/>
      <c r="SWA2352" s="1452"/>
      <c r="SWB2352" s="1452"/>
      <c r="SWC2352" s="1452"/>
      <c r="SWD2352" s="1452"/>
      <c r="SWE2352" s="1452"/>
      <c r="SWF2352" s="1452"/>
      <c r="SWG2352" s="1452"/>
      <c r="SWH2352" s="1452"/>
      <c r="SWI2352" s="1452"/>
      <c r="SWJ2352" s="1452"/>
      <c r="SWK2352" s="1452"/>
      <c r="SWL2352" s="1452"/>
      <c r="SWM2352" s="1452"/>
      <c r="SWN2352" s="1452"/>
      <c r="SWO2352" s="1452"/>
      <c r="SWP2352" s="1452"/>
      <c r="SWQ2352" s="1452"/>
      <c r="SWR2352" s="1452"/>
      <c r="SWS2352" s="1452"/>
      <c r="SWT2352" s="1452"/>
      <c r="SWU2352" s="1452"/>
      <c r="SWV2352" s="1452"/>
      <c r="SWW2352" s="1452"/>
      <c r="SWX2352" s="1452"/>
      <c r="SWY2352" s="1452"/>
      <c r="SWZ2352" s="1452"/>
      <c r="SXA2352" s="1452"/>
      <c r="SXB2352" s="1452"/>
      <c r="SXC2352" s="1452"/>
      <c r="SXD2352" s="1452"/>
      <c r="SXE2352" s="1452"/>
      <c r="SXF2352" s="1452"/>
      <c r="SXG2352" s="1452"/>
      <c r="SXH2352" s="1452"/>
      <c r="SXI2352" s="1452"/>
      <c r="SXJ2352" s="1452"/>
      <c r="SXK2352" s="1452"/>
      <c r="SXL2352" s="1452"/>
      <c r="SXM2352" s="1452"/>
      <c r="SXN2352" s="1452"/>
      <c r="SXO2352" s="1452"/>
      <c r="SXP2352" s="1452"/>
      <c r="SXQ2352" s="1452"/>
      <c r="SXR2352" s="1452"/>
      <c r="SXS2352" s="1452"/>
      <c r="SXT2352" s="1452"/>
      <c r="SXU2352" s="1452"/>
      <c r="SXV2352" s="1452"/>
      <c r="SXW2352" s="1452"/>
      <c r="SXX2352" s="1452"/>
      <c r="SXY2352" s="1452"/>
      <c r="SXZ2352" s="1452"/>
      <c r="SYA2352" s="1452"/>
      <c r="SYB2352" s="1452"/>
      <c r="SYC2352" s="1452"/>
      <c r="SYD2352" s="1452"/>
      <c r="SYE2352" s="1452"/>
      <c r="SYF2352" s="1452"/>
      <c r="SYG2352" s="1452"/>
      <c r="SYH2352" s="1452"/>
      <c r="SYI2352" s="1452"/>
      <c r="SYJ2352" s="1452"/>
      <c r="SYK2352" s="1452"/>
      <c r="SYL2352" s="1452"/>
      <c r="SYM2352" s="1452"/>
      <c r="SYN2352" s="1452"/>
      <c r="SYO2352" s="1452"/>
      <c r="SYP2352" s="1452"/>
      <c r="SYQ2352" s="1452"/>
      <c r="SYR2352" s="1452"/>
      <c r="SYS2352" s="1452"/>
      <c r="SYT2352" s="1452"/>
      <c r="SYU2352" s="1452"/>
      <c r="SYV2352" s="1452"/>
      <c r="SYW2352" s="1452"/>
      <c r="SYX2352" s="1452"/>
      <c r="SYY2352" s="1452"/>
      <c r="SYZ2352" s="1452"/>
      <c r="SZA2352" s="1452"/>
      <c r="SZB2352" s="1452"/>
      <c r="SZC2352" s="1452"/>
      <c r="SZD2352" s="1452"/>
      <c r="SZE2352" s="1452"/>
      <c r="SZF2352" s="1452"/>
      <c r="SZG2352" s="1452"/>
      <c r="SZH2352" s="1452"/>
      <c r="SZI2352" s="1452"/>
      <c r="SZJ2352" s="1452"/>
      <c r="SZK2352" s="1452"/>
      <c r="SZL2352" s="1452"/>
      <c r="SZM2352" s="1452"/>
      <c r="SZN2352" s="1452"/>
      <c r="SZO2352" s="1452"/>
      <c r="SZP2352" s="1452"/>
      <c r="SZQ2352" s="1452"/>
      <c r="SZR2352" s="1452"/>
      <c r="SZS2352" s="1452"/>
      <c r="SZT2352" s="1452"/>
      <c r="SZU2352" s="1452"/>
      <c r="SZV2352" s="1452"/>
      <c r="SZW2352" s="1452"/>
      <c r="SZX2352" s="1452"/>
      <c r="SZY2352" s="1452"/>
      <c r="SZZ2352" s="1452"/>
      <c r="TAA2352" s="1452"/>
      <c r="TAB2352" s="1452"/>
      <c r="TAC2352" s="1452"/>
      <c r="TAD2352" s="1452"/>
      <c r="TAE2352" s="1452"/>
      <c r="TAF2352" s="1452"/>
      <c r="TAG2352" s="1452"/>
      <c r="TAH2352" s="1452"/>
      <c r="TAI2352" s="1452"/>
      <c r="TAJ2352" s="1452"/>
      <c r="TAK2352" s="1452"/>
      <c r="TAL2352" s="1452"/>
      <c r="TAM2352" s="1452"/>
      <c r="TAN2352" s="1452"/>
      <c r="TAO2352" s="1452"/>
      <c r="TAP2352" s="1452"/>
      <c r="TAQ2352" s="1452"/>
      <c r="TAR2352" s="1452"/>
      <c r="TAS2352" s="1452"/>
      <c r="TAT2352" s="1452"/>
      <c r="TAU2352" s="1452"/>
      <c r="TAV2352" s="1452"/>
      <c r="TAW2352" s="1452"/>
      <c r="TAX2352" s="1452"/>
      <c r="TAY2352" s="1452"/>
      <c r="TAZ2352" s="1452"/>
      <c r="TBA2352" s="1452"/>
      <c r="TBB2352" s="1452"/>
      <c r="TBC2352" s="1452"/>
      <c r="TBD2352" s="1452"/>
      <c r="TBE2352" s="1452"/>
      <c r="TBF2352" s="1452"/>
      <c r="TBG2352" s="1452"/>
      <c r="TBH2352" s="1452"/>
      <c r="TBI2352" s="1452"/>
      <c r="TBJ2352" s="1452"/>
      <c r="TBK2352" s="1452"/>
      <c r="TBL2352" s="1452"/>
      <c r="TBM2352" s="1452"/>
      <c r="TBN2352" s="1452"/>
      <c r="TBO2352" s="1452"/>
      <c r="TBP2352" s="1452"/>
      <c r="TBQ2352" s="1452"/>
      <c r="TBR2352" s="1452"/>
      <c r="TBS2352" s="1452"/>
      <c r="TBT2352" s="1452"/>
      <c r="TBU2352" s="1452"/>
      <c r="TBV2352" s="1452"/>
      <c r="TBW2352" s="1452"/>
      <c r="TBX2352" s="1452"/>
      <c r="TBY2352" s="1452"/>
      <c r="TBZ2352" s="1452"/>
      <c r="TCA2352" s="1452"/>
      <c r="TCB2352" s="1452"/>
      <c r="TCC2352" s="1452"/>
      <c r="TCD2352" s="1452"/>
      <c r="TCE2352" s="1452"/>
      <c r="TCF2352" s="1452"/>
      <c r="TCG2352" s="1452"/>
      <c r="TCH2352" s="1452"/>
      <c r="TCI2352" s="1452"/>
      <c r="TCJ2352" s="1452"/>
      <c r="TCK2352" s="1452"/>
      <c r="TCL2352" s="1452"/>
      <c r="TCM2352" s="1452"/>
      <c r="TCN2352" s="1452"/>
      <c r="TCO2352" s="1452"/>
      <c r="TCP2352" s="1452"/>
      <c r="TCQ2352" s="1452"/>
      <c r="TCR2352" s="1452"/>
      <c r="TCS2352" s="1452"/>
      <c r="TCT2352" s="1452"/>
      <c r="TCU2352" s="1452"/>
      <c r="TCV2352" s="1452"/>
      <c r="TCW2352" s="1452"/>
      <c r="TCX2352" s="1452"/>
      <c r="TCY2352" s="1452"/>
      <c r="TCZ2352" s="1452"/>
      <c r="TDA2352" s="1452"/>
      <c r="TDB2352" s="1452"/>
      <c r="TDC2352" s="1452"/>
      <c r="TDD2352" s="1452"/>
      <c r="TDE2352" s="1452"/>
      <c r="TDF2352" s="1452"/>
      <c r="TDG2352" s="1452"/>
      <c r="TDH2352" s="1452"/>
      <c r="TDI2352" s="1452"/>
      <c r="TDJ2352" s="1452"/>
      <c r="TDK2352" s="1452"/>
      <c r="TDL2352" s="1452"/>
      <c r="TDM2352" s="1452"/>
      <c r="TDN2352" s="1452"/>
      <c r="TDO2352" s="1452"/>
      <c r="TDP2352" s="1452"/>
      <c r="TDQ2352" s="1452"/>
      <c r="TDR2352" s="1452"/>
      <c r="TDS2352" s="1452"/>
      <c r="TDT2352" s="1452"/>
      <c r="TDU2352" s="1452"/>
      <c r="TDV2352" s="1452"/>
      <c r="TDW2352" s="1452"/>
      <c r="TDX2352" s="1452"/>
      <c r="TDY2352" s="1452"/>
      <c r="TDZ2352" s="1452"/>
      <c r="TEA2352" s="1452"/>
      <c r="TEB2352" s="1452"/>
      <c r="TEC2352" s="1452"/>
      <c r="TED2352" s="1452"/>
      <c r="TEE2352" s="1452"/>
      <c r="TEF2352" s="1452"/>
      <c r="TEG2352" s="1452"/>
      <c r="TEH2352" s="1452"/>
      <c r="TEI2352" s="1452"/>
      <c r="TEJ2352" s="1452"/>
      <c r="TEK2352" s="1452"/>
      <c r="TEL2352" s="1452"/>
      <c r="TEM2352" s="1452"/>
      <c r="TEN2352" s="1452"/>
      <c r="TEO2352" s="1452"/>
      <c r="TEP2352" s="1452"/>
      <c r="TEQ2352" s="1452"/>
      <c r="TER2352" s="1452"/>
      <c r="TES2352" s="1452"/>
      <c r="TET2352" s="1452"/>
      <c r="TEU2352" s="1452"/>
      <c r="TEV2352" s="1452"/>
      <c r="TEW2352" s="1452"/>
      <c r="TEX2352" s="1452"/>
      <c r="TEY2352" s="1452"/>
      <c r="TEZ2352" s="1452"/>
      <c r="TFA2352" s="1452"/>
      <c r="TFB2352" s="1452"/>
      <c r="TFC2352" s="1452"/>
      <c r="TFD2352" s="1452"/>
      <c r="TFE2352" s="1452"/>
      <c r="TFF2352" s="1452"/>
      <c r="TFG2352" s="1452"/>
      <c r="TFH2352" s="1452"/>
      <c r="TFI2352" s="1452"/>
      <c r="TFJ2352" s="1452"/>
      <c r="TFK2352" s="1452"/>
      <c r="TFL2352" s="1452"/>
      <c r="TFM2352" s="1452"/>
      <c r="TFN2352" s="1452"/>
      <c r="TFO2352" s="1452"/>
      <c r="TFP2352" s="1452"/>
      <c r="TFQ2352" s="1452"/>
      <c r="TFR2352" s="1452"/>
      <c r="TFS2352" s="1452"/>
      <c r="TFT2352" s="1452"/>
      <c r="TFU2352" s="1452"/>
      <c r="TFV2352" s="1452"/>
      <c r="TFW2352" s="1452"/>
      <c r="TFX2352" s="1452"/>
      <c r="TFY2352" s="1452"/>
      <c r="TFZ2352" s="1452"/>
      <c r="TGA2352" s="1452"/>
      <c r="TGB2352" s="1452"/>
      <c r="TGC2352" s="1452"/>
      <c r="TGD2352" s="1452"/>
      <c r="TGE2352" s="1452"/>
      <c r="TGF2352" s="1452"/>
      <c r="TGG2352" s="1452"/>
      <c r="TGH2352" s="1452"/>
      <c r="TGI2352" s="1452"/>
      <c r="TGJ2352" s="1452"/>
      <c r="TGK2352" s="1452"/>
      <c r="TGL2352" s="1452"/>
      <c r="TGM2352" s="1452"/>
      <c r="TGN2352" s="1452"/>
      <c r="TGO2352" s="1452"/>
      <c r="TGP2352" s="1452"/>
      <c r="TGQ2352" s="1452"/>
      <c r="TGR2352" s="1452"/>
      <c r="TGS2352" s="1452"/>
      <c r="TGT2352" s="1452"/>
      <c r="TGU2352" s="1452"/>
      <c r="TGV2352" s="1452"/>
      <c r="TGW2352" s="1452"/>
      <c r="TGX2352" s="1452"/>
      <c r="TGY2352" s="1452"/>
      <c r="TGZ2352" s="1452"/>
      <c r="THA2352" s="1452"/>
      <c r="THB2352" s="1452"/>
      <c r="THC2352" s="1452"/>
      <c r="THD2352" s="1452"/>
      <c r="THE2352" s="1452"/>
      <c r="THF2352" s="1452"/>
      <c r="THG2352" s="1452"/>
      <c r="THH2352" s="1452"/>
      <c r="THI2352" s="1452"/>
      <c r="THJ2352" s="1452"/>
      <c r="THK2352" s="1452"/>
      <c r="THL2352" s="1452"/>
      <c r="THM2352" s="1452"/>
      <c r="THN2352" s="1452"/>
      <c r="THO2352" s="1452"/>
      <c r="THP2352" s="1452"/>
      <c r="THQ2352" s="1452"/>
      <c r="THR2352" s="1452"/>
      <c r="THS2352" s="1452"/>
      <c r="THT2352" s="1452"/>
      <c r="THU2352" s="1452"/>
      <c r="THV2352" s="1452"/>
      <c r="THW2352" s="1452"/>
      <c r="THX2352" s="1452"/>
      <c r="THY2352" s="1452"/>
      <c r="THZ2352" s="1452"/>
      <c r="TIA2352" s="1452"/>
      <c r="TIB2352" s="1452"/>
      <c r="TIC2352" s="1452"/>
      <c r="TID2352" s="1452"/>
      <c r="TIE2352" s="1452"/>
      <c r="TIF2352" s="1452"/>
      <c r="TIG2352" s="1452"/>
      <c r="TIH2352" s="1452"/>
      <c r="TII2352" s="1452"/>
      <c r="TIJ2352" s="1452"/>
      <c r="TIK2352" s="1452"/>
      <c r="TIL2352" s="1452"/>
      <c r="TIM2352" s="1452"/>
      <c r="TIN2352" s="1452"/>
      <c r="TIO2352" s="1452"/>
      <c r="TIP2352" s="1452"/>
      <c r="TIQ2352" s="1452"/>
      <c r="TIR2352" s="1452"/>
      <c r="TIS2352" s="1452"/>
      <c r="TIT2352" s="1452"/>
      <c r="TIU2352" s="1452"/>
      <c r="TIV2352" s="1452"/>
      <c r="TIW2352" s="1452"/>
      <c r="TIX2352" s="1452"/>
      <c r="TIY2352" s="1452"/>
      <c r="TIZ2352" s="1452"/>
      <c r="TJA2352" s="1452"/>
      <c r="TJB2352" s="1452"/>
      <c r="TJC2352" s="1452"/>
      <c r="TJD2352" s="1452"/>
      <c r="TJE2352" s="1452"/>
      <c r="TJF2352" s="1452"/>
      <c r="TJG2352" s="1452"/>
      <c r="TJH2352" s="1452"/>
      <c r="TJI2352" s="1452"/>
      <c r="TJJ2352" s="1452"/>
      <c r="TJK2352" s="1452"/>
      <c r="TJL2352" s="1452"/>
      <c r="TJM2352" s="1452"/>
      <c r="TJN2352" s="1452"/>
      <c r="TJO2352" s="1452"/>
      <c r="TJP2352" s="1452"/>
      <c r="TJQ2352" s="1452"/>
      <c r="TJR2352" s="1452"/>
      <c r="TJS2352" s="1452"/>
      <c r="TJT2352" s="1452"/>
      <c r="TJU2352" s="1452"/>
      <c r="TJV2352" s="1452"/>
      <c r="TJW2352" s="1452"/>
      <c r="TJX2352" s="1452"/>
      <c r="TJY2352" s="1452"/>
      <c r="TJZ2352" s="1452"/>
      <c r="TKA2352" s="1452"/>
      <c r="TKB2352" s="1452"/>
      <c r="TKC2352" s="1452"/>
      <c r="TKD2352" s="1452"/>
      <c r="TKE2352" s="1452"/>
      <c r="TKF2352" s="1452"/>
      <c r="TKG2352" s="1452"/>
      <c r="TKH2352" s="1452"/>
      <c r="TKI2352" s="1452"/>
      <c r="TKJ2352" s="1452"/>
      <c r="TKK2352" s="1452"/>
      <c r="TKL2352" s="1452"/>
      <c r="TKM2352" s="1452"/>
      <c r="TKN2352" s="1452"/>
      <c r="TKO2352" s="1452"/>
      <c r="TKP2352" s="1452"/>
      <c r="TKQ2352" s="1452"/>
      <c r="TKR2352" s="1452"/>
      <c r="TKS2352" s="1452"/>
      <c r="TKT2352" s="1452"/>
      <c r="TKU2352" s="1452"/>
      <c r="TKV2352" s="1452"/>
      <c r="TKW2352" s="1452"/>
      <c r="TKX2352" s="1452"/>
      <c r="TKY2352" s="1452"/>
      <c r="TKZ2352" s="1452"/>
      <c r="TLA2352" s="1452"/>
      <c r="TLB2352" s="1452"/>
      <c r="TLC2352" s="1452"/>
      <c r="TLD2352" s="1452"/>
      <c r="TLE2352" s="1452"/>
      <c r="TLF2352" s="1452"/>
      <c r="TLG2352" s="1452"/>
      <c r="TLH2352" s="1452"/>
      <c r="TLI2352" s="1452"/>
      <c r="TLJ2352" s="1452"/>
      <c r="TLK2352" s="1452"/>
      <c r="TLL2352" s="1452"/>
      <c r="TLM2352" s="1452"/>
      <c r="TLN2352" s="1452"/>
      <c r="TLO2352" s="1452"/>
      <c r="TLP2352" s="1452"/>
      <c r="TLQ2352" s="1452"/>
      <c r="TLR2352" s="1452"/>
      <c r="TLS2352" s="1452"/>
      <c r="TLT2352" s="1452"/>
      <c r="TLU2352" s="1452"/>
      <c r="TLV2352" s="1452"/>
      <c r="TLW2352" s="1452"/>
      <c r="TLX2352" s="1452"/>
      <c r="TLY2352" s="1452"/>
      <c r="TLZ2352" s="1452"/>
      <c r="TMA2352" s="1452"/>
      <c r="TMB2352" s="1452"/>
      <c r="TMC2352" s="1452"/>
      <c r="TMD2352" s="1452"/>
      <c r="TME2352" s="1452"/>
      <c r="TMF2352" s="1452"/>
      <c r="TMG2352" s="1452"/>
      <c r="TMH2352" s="1452"/>
      <c r="TMI2352" s="1452"/>
      <c r="TMJ2352" s="1452"/>
      <c r="TMK2352" s="1452"/>
      <c r="TML2352" s="1452"/>
      <c r="TMM2352" s="1452"/>
      <c r="TMN2352" s="1452"/>
      <c r="TMO2352" s="1452"/>
      <c r="TMP2352" s="1452"/>
      <c r="TMQ2352" s="1452"/>
      <c r="TMR2352" s="1452"/>
      <c r="TMS2352" s="1452"/>
      <c r="TMT2352" s="1452"/>
      <c r="TMU2352" s="1452"/>
      <c r="TMV2352" s="1452"/>
      <c r="TMW2352" s="1452"/>
      <c r="TMX2352" s="1452"/>
      <c r="TMY2352" s="1452"/>
      <c r="TMZ2352" s="1452"/>
      <c r="TNA2352" s="1452"/>
      <c r="TNB2352" s="1452"/>
      <c r="TNC2352" s="1452"/>
      <c r="TND2352" s="1452"/>
      <c r="TNE2352" s="1452"/>
      <c r="TNF2352" s="1452"/>
      <c r="TNG2352" s="1452"/>
      <c r="TNH2352" s="1452"/>
      <c r="TNI2352" s="1452"/>
      <c r="TNJ2352" s="1452"/>
      <c r="TNK2352" s="1452"/>
      <c r="TNL2352" s="1452"/>
      <c r="TNM2352" s="1452"/>
      <c r="TNN2352" s="1452"/>
      <c r="TNO2352" s="1452"/>
      <c r="TNP2352" s="1452"/>
      <c r="TNQ2352" s="1452"/>
      <c r="TNR2352" s="1452"/>
      <c r="TNS2352" s="1452"/>
      <c r="TNT2352" s="1452"/>
      <c r="TNU2352" s="1452"/>
      <c r="TNV2352" s="1452"/>
      <c r="TNW2352" s="1452"/>
      <c r="TNX2352" s="1452"/>
      <c r="TNY2352" s="1452"/>
      <c r="TNZ2352" s="1452"/>
      <c r="TOA2352" s="1452"/>
      <c r="TOB2352" s="1452"/>
      <c r="TOC2352" s="1452"/>
      <c r="TOD2352" s="1452"/>
      <c r="TOE2352" s="1452"/>
      <c r="TOF2352" s="1452"/>
      <c r="TOG2352" s="1452"/>
      <c r="TOH2352" s="1452"/>
      <c r="TOI2352" s="1452"/>
      <c r="TOJ2352" s="1452"/>
      <c r="TOK2352" s="1452"/>
      <c r="TOL2352" s="1452"/>
      <c r="TOM2352" s="1452"/>
      <c r="TON2352" s="1452"/>
      <c r="TOO2352" s="1452"/>
      <c r="TOP2352" s="1452"/>
      <c r="TOQ2352" s="1452"/>
      <c r="TOR2352" s="1452"/>
      <c r="TOS2352" s="1452"/>
      <c r="TOT2352" s="1452"/>
      <c r="TOU2352" s="1452"/>
      <c r="TOV2352" s="1452"/>
      <c r="TOW2352" s="1452"/>
      <c r="TOX2352" s="1452"/>
      <c r="TOY2352" s="1452"/>
      <c r="TOZ2352" s="1452"/>
      <c r="TPA2352" s="1452"/>
      <c r="TPB2352" s="1452"/>
      <c r="TPC2352" s="1452"/>
      <c r="TPD2352" s="1452"/>
      <c r="TPE2352" s="1452"/>
      <c r="TPF2352" s="1452"/>
      <c r="TPG2352" s="1452"/>
      <c r="TPH2352" s="1452"/>
      <c r="TPI2352" s="1452"/>
      <c r="TPJ2352" s="1452"/>
      <c r="TPK2352" s="1452"/>
      <c r="TPL2352" s="1452"/>
      <c r="TPM2352" s="1452"/>
      <c r="TPN2352" s="1452"/>
      <c r="TPO2352" s="1452"/>
      <c r="TPP2352" s="1452"/>
      <c r="TPQ2352" s="1452"/>
      <c r="TPR2352" s="1452"/>
      <c r="TPS2352" s="1452"/>
      <c r="TPT2352" s="1452"/>
      <c r="TPU2352" s="1452"/>
      <c r="TPV2352" s="1452"/>
      <c r="TPW2352" s="1452"/>
      <c r="TPX2352" s="1452"/>
      <c r="TPY2352" s="1452"/>
      <c r="TPZ2352" s="1452"/>
      <c r="TQA2352" s="1452"/>
      <c r="TQB2352" s="1452"/>
      <c r="TQC2352" s="1452"/>
      <c r="TQD2352" s="1452"/>
      <c r="TQE2352" s="1452"/>
      <c r="TQF2352" s="1452"/>
      <c r="TQG2352" s="1452"/>
      <c r="TQH2352" s="1452"/>
      <c r="TQI2352" s="1452"/>
      <c r="TQJ2352" s="1452"/>
      <c r="TQK2352" s="1452"/>
      <c r="TQL2352" s="1452"/>
      <c r="TQM2352" s="1452"/>
      <c r="TQN2352" s="1452"/>
      <c r="TQO2352" s="1452"/>
      <c r="TQP2352" s="1452"/>
      <c r="TQQ2352" s="1452"/>
      <c r="TQR2352" s="1452"/>
      <c r="TQS2352" s="1452"/>
      <c r="TQT2352" s="1452"/>
      <c r="TQU2352" s="1452"/>
      <c r="TQV2352" s="1452"/>
      <c r="TQW2352" s="1452"/>
      <c r="TQX2352" s="1452"/>
      <c r="TQY2352" s="1452"/>
      <c r="TQZ2352" s="1452"/>
      <c r="TRA2352" s="1452"/>
      <c r="TRB2352" s="1452"/>
      <c r="TRC2352" s="1452"/>
      <c r="TRD2352" s="1452"/>
      <c r="TRE2352" s="1452"/>
      <c r="TRF2352" s="1452"/>
      <c r="TRG2352" s="1452"/>
      <c r="TRH2352" s="1452"/>
      <c r="TRI2352" s="1452"/>
      <c r="TRJ2352" s="1452"/>
      <c r="TRK2352" s="1452"/>
      <c r="TRL2352" s="1452"/>
      <c r="TRM2352" s="1452"/>
      <c r="TRN2352" s="1452"/>
      <c r="TRO2352" s="1452"/>
      <c r="TRP2352" s="1452"/>
      <c r="TRQ2352" s="1452"/>
      <c r="TRR2352" s="1452"/>
      <c r="TRS2352" s="1452"/>
      <c r="TRT2352" s="1452"/>
      <c r="TRU2352" s="1452"/>
      <c r="TRV2352" s="1452"/>
      <c r="TRW2352" s="1452"/>
      <c r="TRX2352" s="1452"/>
      <c r="TRY2352" s="1452"/>
      <c r="TRZ2352" s="1452"/>
      <c r="TSA2352" s="1452"/>
      <c r="TSB2352" s="1452"/>
      <c r="TSC2352" s="1452"/>
      <c r="TSD2352" s="1452"/>
      <c r="TSE2352" s="1452"/>
      <c r="TSF2352" s="1452"/>
      <c r="TSG2352" s="1452"/>
      <c r="TSH2352" s="1452"/>
      <c r="TSI2352" s="1452"/>
      <c r="TSJ2352" s="1452"/>
      <c r="TSK2352" s="1452"/>
      <c r="TSL2352" s="1452"/>
      <c r="TSM2352" s="1452"/>
      <c r="TSN2352" s="1452"/>
      <c r="TSO2352" s="1452"/>
      <c r="TSP2352" s="1452"/>
      <c r="TSQ2352" s="1452"/>
      <c r="TSR2352" s="1452"/>
      <c r="TSS2352" s="1452"/>
      <c r="TST2352" s="1452"/>
      <c r="TSU2352" s="1452"/>
      <c r="TSV2352" s="1452"/>
      <c r="TSW2352" s="1452"/>
      <c r="TSX2352" s="1452"/>
      <c r="TSY2352" s="1452"/>
      <c r="TSZ2352" s="1452"/>
      <c r="TTA2352" s="1452"/>
      <c r="TTB2352" s="1452"/>
      <c r="TTC2352" s="1452"/>
      <c r="TTD2352" s="1452"/>
      <c r="TTE2352" s="1452"/>
      <c r="TTF2352" s="1452"/>
      <c r="TTG2352" s="1452"/>
      <c r="TTH2352" s="1452"/>
      <c r="TTI2352" s="1452"/>
      <c r="TTJ2352" s="1452"/>
      <c r="TTK2352" s="1452"/>
      <c r="TTL2352" s="1452"/>
      <c r="TTM2352" s="1452"/>
      <c r="TTN2352" s="1452"/>
      <c r="TTO2352" s="1452"/>
      <c r="TTP2352" s="1452"/>
      <c r="TTQ2352" s="1452"/>
      <c r="TTR2352" s="1452"/>
      <c r="TTS2352" s="1452"/>
      <c r="TTT2352" s="1452"/>
      <c r="TTU2352" s="1452"/>
      <c r="TTV2352" s="1452"/>
      <c r="TTW2352" s="1452"/>
      <c r="TTX2352" s="1452"/>
      <c r="TTY2352" s="1452"/>
      <c r="TTZ2352" s="1452"/>
      <c r="TUA2352" s="1452"/>
      <c r="TUB2352" s="1452"/>
      <c r="TUC2352" s="1452"/>
      <c r="TUD2352" s="1452"/>
      <c r="TUE2352" s="1452"/>
      <c r="TUF2352" s="1452"/>
      <c r="TUG2352" s="1452"/>
      <c r="TUH2352" s="1452"/>
      <c r="TUI2352" s="1452"/>
      <c r="TUJ2352" s="1452"/>
      <c r="TUK2352" s="1452"/>
      <c r="TUL2352" s="1452"/>
      <c r="TUM2352" s="1452"/>
      <c r="TUN2352" s="1452"/>
      <c r="TUO2352" s="1452"/>
      <c r="TUP2352" s="1452"/>
      <c r="TUQ2352" s="1452"/>
      <c r="TUR2352" s="1452"/>
      <c r="TUS2352" s="1452"/>
      <c r="TUT2352" s="1452"/>
      <c r="TUU2352" s="1452"/>
      <c r="TUV2352" s="1452"/>
      <c r="TUW2352" s="1452"/>
      <c r="TUX2352" s="1452"/>
      <c r="TUY2352" s="1452"/>
      <c r="TUZ2352" s="1452"/>
      <c r="TVA2352" s="1452"/>
      <c r="TVB2352" s="1452"/>
      <c r="TVC2352" s="1452"/>
      <c r="TVD2352" s="1452"/>
      <c r="TVE2352" s="1452"/>
      <c r="TVF2352" s="1452"/>
      <c r="TVG2352" s="1452"/>
      <c r="TVH2352" s="1452"/>
      <c r="TVI2352" s="1452"/>
      <c r="TVJ2352" s="1452"/>
      <c r="TVK2352" s="1452"/>
      <c r="TVL2352" s="1452"/>
      <c r="TVM2352" s="1452"/>
      <c r="TVN2352" s="1452"/>
      <c r="TVO2352" s="1452"/>
      <c r="TVP2352" s="1452"/>
      <c r="TVQ2352" s="1452"/>
      <c r="TVR2352" s="1452"/>
      <c r="TVS2352" s="1452"/>
      <c r="TVT2352" s="1452"/>
      <c r="TVU2352" s="1452"/>
      <c r="TVV2352" s="1452"/>
      <c r="TVW2352" s="1452"/>
      <c r="TVX2352" s="1452"/>
      <c r="TVY2352" s="1452"/>
      <c r="TVZ2352" s="1452"/>
      <c r="TWA2352" s="1452"/>
      <c r="TWB2352" s="1452"/>
      <c r="TWC2352" s="1452"/>
      <c r="TWD2352" s="1452"/>
      <c r="TWE2352" s="1452"/>
      <c r="TWF2352" s="1452"/>
      <c r="TWG2352" s="1452"/>
      <c r="TWH2352" s="1452"/>
      <c r="TWI2352" s="1452"/>
      <c r="TWJ2352" s="1452"/>
      <c r="TWK2352" s="1452"/>
      <c r="TWL2352" s="1452"/>
      <c r="TWM2352" s="1452"/>
      <c r="TWN2352" s="1452"/>
      <c r="TWO2352" s="1452"/>
      <c r="TWP2352" s="1452"/>
      <c r="TWQ2352" s="1452"/>
      <c r="TWR2352" s="1452"/>
      <c r="TWS2352" s="1452"/>
      <c r="TWT2352" s="1452"/>
      <c r="TWU2352" s="1452"/>
      <c r="TWV2352" s="1452"/>
      <c r="TWW2352" s="1452"/>
      <c r="TWX2352" s="1452"/>
      <c r="TWY2352" s="1452"/>
      <c r="TWZ2352" s="1452"/>
      <c r="TXA2352" s="1452"/>
      <c r="TXB2352" s="1452"/>
      <c r="TXC2352" s="1452"/>
      <c r="TXD2352" s="1452"/>
      <c r="TXE2352" s="1452"/>
      <c r="TXF2352" s="1452"/>
      <c r="TXG2352" s="1452"/>
      <c r="TXH2352" s="1452"/>
      <c r="TXI2352" s="1452"/>
      <c r="TXJ2352" s="1452"/>
      <c r="TXK2352" s="1452"/>
      <c r="TXL2352" s="1452"/>
      <c r="TXM2352" s="1452"/>
      <c r="TXN2352" s="1452"/>
      <c r="TXO2352" s="1452"/>
      <c r="TXP2352" s="1452"/>
      <c r="TXQ2352" s="1452"/>
      <c r="TXR2352" s="1452"/>
      <c r="TXS2352" s="1452"/>
      <c r="TXT2352" s="1452"/>
      <c r="TXU2352" s="1452"/>
      <c r="TXV2352" s="1452"/>
      <c r="TXW2352" s="1452"/>
      <c r="TXX2352" s="1452"/>
      <c r="TXY2352" s="1452"/>
      <c r="TXZ2352" s="1452"/>
      <c r="TYA2352" s="1452"/>
      <c r="TYB2352" s="1452"/>
      <c r="TYC2352" s="1452"/>
      <c r="TYD2352" s="1452"/>
      <c r="TYE2352" s="1452"/>
      <c r="TYF2352" s="1452"/>
      <c r="TYG2352" s="1452"/>
      <c r="TYH2352" s="1452"/>
      <c r="TYI2352" s="1452"/>
      <c r="TYJ2352" s="1452"/>
      <c r="TYK2352" s="1452"/>
      <c r="TYL2352" s="1452"/>
      <c r="TYM2352" s="1452"/>
      <c r="TYN2352" s="1452"/>
      <c r="TYO2352" s="1452"/>
      <c r="TYP2352" s="1452"/>
      <c r="TYQ2352" s="1452"/>
      <c r="TYR2352" s="1452"/>
      <c r="TYS2352" s="1452"/>
      <c r="TYT2352" s="1452"/>
      <c r="TYU2352" s="1452"/>
      <c r="TYV2352" s="1452"/>
      <c r="TYW2352" s="1452"/>
      <c r="TYX2352" s="1452"/>
      <c r="TYY2352" s="1452"/>
      <c r="TYZ2352" s="1452"/>
      <c r="TZA2352" s="1452"/>
      <c r="TZB2352" s="1452"/>
      <c r="TZC2352" s="1452"/>
      <c r="TZD2352" s="1452"/>
      <c r="TZE2352" s="1452"/>
      <c r="TZF2352" s="1452"/>
      <c r="TZG2352" s="1452"/>
      <c r="TZH2352" s="1452"/>
      <c r="TZI2352" s="1452"/>
      <c r="TZJ2352" s="1452"/>
      <c r="TZK2352" s="1452"/>
      <c r="TZL2352" s="1452"/>
      <c r="TZM2352" s="1452"/>
      <c r="TZN2352" s="1452"/>
      <c r="TZO2352" s="1452"/>
      <c r="TZP2352" s="1452"/>
      <c r="TZQ2352" s="1452"/>
      <c r="TZR2352" s="1452"/>
      <c r="TZS2352" s="1452"/>
      <c r="TZT2352" s="1452"/>
      <c r="TZU2352" s="1452"/>
      <c r="TZV2352" s="1452"/>
      <c r="TZW2352" s="1452"/>
      <c r="TZX2352" s="1452"/>
      <c r="TZY2352" s="1452"/>
      <c r="TZZ2352" s="1452"/>
      <c r="UAA2352" s="1452"/>
      <c r="UAB2352" s="1452"/>
      <c r="UAC2352" s="1452"/>
      <c r="UAD2352" s="1452"/>
      <c r="UAE2352" s="1452"/>
      <c r="UAF2352" s="1452"/>
      <c r="UAG2352" s="1452"/>
      <c r="UAH2352" s="1452"/>
      <c r="UAI2352" s="1452"/>
      <c r="UAJ2352" s="1452"/>
      <c r="UAK2352" s="1452"/>
      <c r="UAL2352" s="1452"/>
      <c r="UAM2352" s="1452"/>
      <c r="UAN2352" s="1452"/>
      <c r="UAO2352" s="1452"/>
      <c r="UAP2352" s="1452"/>
      <c r="UAQ2352" s="1452"/>
      <c r="UAR2352" s="1452"/>
      <c r="UAS2352" s="1452"/>
      <c r="UAT2352" s="1452"/>
      <c r="UAU2352" s="1452"/>
      <c r="UAV2352" s="1452"/>
      <c r="UAW2352" s="1452"/>
      <c r="UAX2352" s="1452"/>
      <c r="UAY2352" s="1452"/>
      <c r="UAZ2352" s="1452"/>
      <c r="UBA2352" s="1452"/>
      <c r="UBB2352" s="1452"/>
      <c r="UBC2352" s="1452"/>
      <c r="UBD2352" s="1452"/>
      <c r="UBE2352" s="1452"/>
      <c r="UBF2352" s="1452"/>
      <c r="UBG2352" s="1452"/>
      <c r="UBH2352" s="1452"/>
      <c r="UBI2352" s="1452"/>
      <c r="UBJ2352" s="1452"/>
      <c r="UBK2352" s="1452"/>
      <c r="UBL2352" s="1452"/>
      <c r="UBM2352" s="1452"/>
      <c r="UBN2352" s="1452"/>
      <c r="UBO2352" s="1452"/>
      <c r="UBP2352" s="1452"/>
      <c r="UBQ2352" s="1452"/>
      <c r="UBR2352" s="1452"/>
      <c r="UBS2352" s="1452"/>
      <c r="UBT2352" s="1452"/>
      <c r="UBU2352" s="1452"/>
      <c r="UBV2352" s="1452"/>
      <c r="UBW2352" s="1452"/>
      <c r="UBX2352" s="1452"/>
      <c r="UBY2352" s="1452"/>
      <c r="UBZ2352" s="1452"/>
      <c r="UCA2352" s="1452"/>
      <c r="UCB2352" s="1452"/>
      <c r="UCC2352" s="1452"/>
      <c r="UCD2352" s="1452"/>
      <c r="UCE2352" s="1452"/>
      <c r="UCF2352" s="1452"/>
      <c r="UCG2352" s="1452"/>
      <c r="UCH2352" s="1452"/>
      <c r="UCI2352" s="1452"/>
      <c r="UCJ2352" s="1452"/>
      <c r="UCK2352" s="1452"/>
      <c r="UCL2352" s="1452"/>
      <c r="UCM2352" s="1452"/>
      <c r="UCN2352" s="1452"/>
      <c r="UCO2352" s="1452"/>
      <c r="UCP2352" s="1452"/>
      <c r="UCQ2352" s="1452"/>
      <c r="UCR2352" s="1452"/>
      <c r="UCS2352" s="1452"/>
      <c r="UCT2352" s="1452"/>
      <c r="UCU2352" s="1452"/>
      <c r="UCV2352" s="1452"/>
      <c r="UCW2352" s="1452"/>
      <c r="UCX2352" s="1452"/>
      <c r="UCY2352" s="1452"/>
      <c r="UCZ2352" s="1452"/>
      <c r="UDA2352" s="1452"/>
      <c r="UDB2352" s="1452"/>
      <c r="UDC2352" s="1452"/>
      <c r="UDD2352" s="1452"/>
      <c r="UDE2352" s="1452"/>
      <c r="UDF2352" s="1452"/>
      <c r="UDG2352" s="1452"/>
      <c r="UDH2352" s="1452"/>
      <c r="UDI2352" s="1452"/>
      <c r="UDJ2352" s="1452"/>
      <c r="UDK2352" s="1452"/>
      <c r="UDL2352" s="1452"/>
      <c r="UDM2352" s="1452"/>
      <c r="UDN2352" s="1452"/>
      <c r="UDO2352" s="1452"/>
      <c r="UDP2352" s="1452"/>
      <c r="UDQ2352" s="1452"/>
      <c r="UDR2352" s="1452"/>
      <c r="UDS2352" s="1452"/>
      <c r="UDT2352" s="1452"/>
      <c r="UDU2352" s="1452"/>
      <c r="UDV2352" s="1452"/>
      <c r="UDW2352" s="1452"/>
      <c r="UDX2352" s="1452"/>
      <c r="UDY2352" s="1452"/>
      <c r="UDZ2352" s="1452"/>
      <c r="UEA2352" s="1452"/>
      <c r="UEB2352" s="1452"/>
      <c r="UEC2352" s="1452"/>
      <c r="UED2352" s="1452"/>
      <c r="UEE2352" s="1452"/>
      <c r="UEF2352" s="1452"/>
      <c r="UEG2352" s="1452"/>
      <c r="UEH2352" s="1452"/>
      <c r="UEI2352" s="1452"/>
      <c r="UEJ2352" s="1452"/>
      <c r="UEK2352" s="1452"/>
      <c r="UEL2352" s="1452"/>
      <c r="UEM2352" s="1452"/>
      <c r="UEN2352" s="1452"/>
      <c r="UEO2352" s="1452"/>
      <c r="UEP2352" s="1452"/>
      <c r="UEQ2352" s="1452"/>
      <c r="UER2352" s="1452"/>
      <c r="UES2352" s="1452"/>
      <c r="UET2352" s="1452"/>
      <c r="UEU2352" s="1452"/>
      <c r="UEV2352" s="1452"/>
      <c r="UEW2352" s="1452"/>
      <c r="UEX2352" s="1452"/>
      <c r="UEY2352" s="1452"/>
      <c r="UEZ2352" s="1452"/>
      <c r="UFA2352" s="1452"/>
      <c r="UFB2352" s="1452"/>
      <c r="UFC2352" s="1452"/>
      <c r="UFD2352" s="1452"/>
      <c r="UFE2352" s="1452"/>
      <c r="UFF2352" s="1452"/>
      <c r="UFG2352" s="1452"/>
      <c r="UFH2352" s="1452"/>
      <c r="UFI2352" s="1452"/>
      <c r="UFJ2352" s="1452"/>
      <c r="UFK2352" s="1452"/>
      <c r="UFL2352" s="1452"/>
      <c r="UFM2352" s="1452"/>
      <c r="UFN2352" s="1452"/>
      <c r="UFO2352" s="1452"/>
      <c r="UFP2352" s="1452"/>
      <c r="UFQ2352" s="1452"/>
      <c r="UFR2352" s="1452"/>
      <c r="UFS2352" s="1452"/>
      <c r="UFT2352" s="1452"/>
      <c r="UFU2352" s="1452"/>
      <c r="UFV2352" s="1452"/>
      <c r="UFW2352" s="1452"/>
      <c r="UFX2352" s="1452"/>
      <c r="UFY2352" s="1452"/>
      <c r="UFZ2352" s="1452"/>
      <c r="UGA2352" s="1452"/>
      <c r="UGB2352" s="1452"/>
      <c r="UGC2352" s="1452"/>
      <c r="UGD2352" s="1452"/>
      <c r="UGE2352" s="1452"/>
      <c r="UGF2352" s="1452"/>
      <c r="UGG2352" s="1452"/>
      <c r="UGH2352" s="1452"/>
      <c r="UGI2352" s="1452"/>
      <c r="UGJ2352" s="1452"/>
      <c r="UGK2352" s="1452"/>
      <c r="UGL2352" s="1452"/>
      <c r="UGM2352" s="1452"/>
      <c r="UGN2352" s="1452"/>
      <c r="UGO2352" s="1452"/>
      <c r="UGP2352" s="1452"/>
      <c r="UGQ2352" s="1452"/>
      <c r="UGR2352" s="1452"/>
      <c r="UGS2352" s="1452"/>
      <c r="UGT2352" s="1452"/>
      <c r="UGU2352" s="1452"/>
      <c r="UGV2352" s="1452"/>
      <c r="UGW2352" s="1452"/>
      <c r="UGX2352" s="1452"/>
      <c r="UGY2352" s="1452"/>
      <c r="UGZ2352" s="1452"/>
      <c r="UHA2352" s="1452"/>
      <c r="UHB2352" s="1452"/>
      <c r="UHC2352" s="1452"/>
      <c r="UHD2352" s="1452"/>
      <c r="UHE2352" s="1452"/>
      <c r="UHF2352" s="1452"/>
      <c r="UHG2352" s="1452"/>
      <c r="UHH2352" s="1452"/>
      <c r="UHI2352" s="1452"/>
      <c r="UHJ2352" s="1452"/>
      <c r="UHK2352" s="1452"/>
      <c r="UHL2352" s="1452"/>
      <c r="UHM2352" s="1452"/>
      <c r="UHN2352" s="1452"/>
      <c r="UHO2352" s="1452"/>
      <c r="UHP2352" s="1452"/>
      <c r="UHQ2352" s="1452"/>
      <c r="UHR2352" s="1452"/>
      <c r="UHS2352" s="1452"/>
      <c r="UHT2352" s="1452"/>
      <c r="UHU2352" s="1452"/>
      <c r="UHV2352" s="1452"/>
      <c r="UHW2352" s="1452"/>
      <c r="UHX2352" s="1452"/>
      <c r="UHY2352" s="1452"/>
      <c r="UHZ2352" s="1452"/>
      <c r="UIA2352" s="1452"/>
      <c r="UIB2352" s="1452"/>
      <c r="UIC2352" s="1452"/>
      <c r="UID2352" s="1452"/>
      <c r="UIE2352" s="1452"/>
      <c r="UIF2352" s="1452"/>
      <c r="UIG2352" s="1452"/>
      <c r="UIH2352" s="1452"/>
      <c r="UII2352" s="1452"/>
      <c r="UIJ2352" s="1452"/>
      <c r="UIK2352" s="1452"/>
      <c r="UIL2352" s="1452"/>
      <c r="UIM2352" s="1452"/>
      <c r="UIN2352" s="1452"/>
      <c r="UIO2352" s="1452"/>
      <c r="UIP2352" s="1452"/>
      <c r="UIQ2352" s="1452"/>
      <c r="UIR2352" s="1452"/>
      <c r="UIS2352" s="1452"/>
      <c r="UIT2352" s="1452"/>
      <c r="UIU2352" s="1452"/>
      <c r="UIV2352" s="1452"/>
      <c r="UIW2352" s="1452"/>
      <c r="UIX2352" s="1452"/>
      <c r="UIY2352" s="1452"/>
      <c r="UIZ2352" s="1452"/>
      <c r="UJA2352" s="1452"/>
      <c r="UJB2352" s="1452"/>
      <c r="UJC2352" s="1452"/>
      <c r="UJD2352" s="1452"/>
      <c r="UJE2352" s="1452"/>
      <c r="UJF2352" s="1452"/>
      <c r="UJG2352" s="1452"/>
      <c r="UJH2352" s="1452"/>
      <c r="UJI2352" s="1452"/>
      <c r="UJJ2352" s="1452"/>
      <c r="UJK2352" s="1452"/>
      <c r="UJL2352" s="1452"/>
      <c r="UJM2352" s="1452"/>
      <c r="UJN2352" s="1452"/>
      <c r="UJO2352" s="1452"/>
      <c r="UJP2352" s="1452"/>
      <c r="UJQ2352" s="1452"/>
      <c r="UJR2352" s="1452"/>
      <c r="UJS2352" s="1452"/>
      <c r="UJT2352" s="1452"/>
      <c r="UJU2352" s="1452"/>
      <c r="UJV2352" s="1452"/>
      <c r="UJW2352" s="1452"/>
      <c r="UJX2352" s="1452"/>
      <c r="UJY2352" s="1452"/>
      <c r="UJZ2352" s="1452"/>
      <c r="UKA2352" s="1452"/>
      <c r="UKB2352" s="1452"/>
      <c r="UKC2352" s="1452"/>
      <c r="UKD2352" s="1452"/>
      <c r="UKE2352" s="1452"/>
      <c r="UKF2352" s="1452"/>
      <c r="UKG2352" s="1452"/>
      <c r="UKH2352" s="1452"/>
      <c r="UKI2352" s="1452"/>
      <c r="UKJ2352" s="1452"/>
      <c r="UKK2352" s="1452"/>
      <c r="UKL2352" s="1452"/>
      <c r="UKM2352" s="1452"/>
      <c r="UKN2352" s="1452"/>
      <c r="UKO2352" s="1452"/>
      <c r="UKP2352" s="1452"/>
      <c r="UKQ2352" s="1452"/>
      <c r="UKR2352" s="1452"/>
      <c r="UKS2352" s="1452"/>
      <c r="UKT2352" s="1452"/>
      <c r="UKU2352" s="1452"/>
      <c r="UKV2352" s="1452"/>
      <c r="UKW2352" s="1452"/>
      <c r="UKX2352" s="1452"/>
      <c r="UKY2352" s="1452"/>
      <c r="UKZ2352" s="1452"/>
      <c r="ULA2352" s="1452"/>
      <c r="ULB2352" s="1452"/>
      <c r="ULC2352" s="1452"/>
      <c r="ULD2352" s="1452"/>
      <c r="ULE2352" s="1452"/>
      <c r="ULF2352" s="1452"/>
      <c r="ULG2352" s="1452"/>
      <c r="ULH2352" s="1452"/>
      <c r="ULI2352" s="1452"/>
      <c r="ULJ2352" s="1452"/>
      <c r="ULK2352" s="1452"/>
      <c r="ULL2352" s="1452"/>
      <c r="ULM2352" s="1452"/>
      <c r="ULN2352" s="1452"/>
      <c r="ULO2352" s="1452"/>
      <c r="ULP2352" s="1452"/>
      <c r="ULQ2352" s="1452"/>
      <c r="ULR2352" s="1452"/>
      <c r="ULS2352" s="1452"/>
      <c r="ULT2352" s="1452"/>
      <c r="ULU2352" s="1452"/>
      <c r="ULV2352" s="1452"/>
      <c r="ULW2352" s="1452"/>
      <c r="ULX2352" s="1452"/>
      <c r="ULY2352" s="1452"/>
      <c r="ULZ2352" s="1452"/>
      <c r="UMA2352" s="1452"/>
      <c r="UMB2352" s="1452"/>
      <c r="UMC2352" s="1452"/>
      <c r="UMD2352" s="1452"/>
      <c r="UME2352" s="1452"/>
      <c r="UMF2352" s="1452"/>
      <c r="UMG2352" s="1452"/>
      <c r="UMH2352" s="1452"/>
      <c r="UMI2352" s="1452"/>
      <c r="UMJ2352" s="1452"/>
      <c r="UMK2352" s="1452"/>
      <c r="UML2352" s="1452"/>
      <c r="UMM2352" s="1452"/>
      <c r="UMN2352" s="1452"/>
      <c r="UMO2352" s="1452"/>
      <c r="UMP2352" s="1452"/>
      <c r="UMQ2352" s="1452"/>
      <c r="UMR2352" s="1452"/>
      <c r="UMS2352" s="1452"/>
      <c r="UMT2352" s="1452"/>
      <c r="UMU2352" s="1452"/>
      <c r="UMV2352" s="1452"/>
      <c r="UMW2352" s="1452"/>
      <c r="UMX2352" s="1452"/>
      <c r="UMY2352" s="1452"/>
      <c r="UMZ2352" s="1452"/>
      <c r="UNA2352" s="1452"/>
      <c r="UNB2352" s="1452"/>
      <c r="UNC2352" s="1452"/>
      <c r="UND2352" s="1452"/>
      <c r="UNE2352" s="1452"/>
      <c r="UNF2352" s="1452"/>
      <c r="UNG2352" s="1452"/>
      <c r="UNH2352" s="1452"/>
      <c r="UNI2352" s="1452"/>
      <c r="UNJ2352" s="1452"/>
      <c r="UNK2352" s="1452"/>
      <c r="UNL2352" s="1452"/>
      <c r="UNM2352" s="1452"/>
      <c r="UNN2352" s="1452"/>
      <c r="UNO2352" s="1452"/>
      <c r="UNP2352" s="1452"/>
      <c r="UNQ2352" s="1452"/>
      <c r="UNR2352" s="1452"/>
      <c r="UNS2352" s="1452"/>
      <c r="UNT2352" s="1452"/>
      <c r="UNU2352" s="1452"/>
      <c r="UNV2352" s="1452"/>
      <c r="UNW2352" s="1452"/>
      <c r="UNX2352" s="1452"/>
      <c r="UNY2352" s="1452"/>
      <c r="UNZ2352" s="1452"/>
      <c r="UOA2352" s="1452"/>
      <c r="UOB2352" s="1452"/>
      <c r="UOC2352" s="1452"/>
      <c r="UOD2352" s="1452"/>
      <c r="UOE2352" s="1452"/>
      <c r="UOF2352" s="1452"/>
      <c r="UOG2352" s="1452"/>
      <c r="UOH2352" s="1452"/>
      <c r="UOI2352" s="1452"/>
      <c r="UOJ2352" s="1452"/>
      <c r="UOK2352" s="1452"/>
      <c r="UOL2352" s="1452"/>
      <c r="UOM2352" s="1452"/>
      <c r="UON2352" s="1452"/>
      <c r="UOO2352" s="1452"/>
      <c r="UOP2352" s="1452"/>
      <c r="UOQ2352" s="1452"/>
      <c r="UOR2352" s="1452"/>
      <c r="UOS2352" s="1452"/>
      <c r="UOT2352" s="1452"/>
      <c r="UOU2352" s="1452"/>
      <c r="UOV2352" s="1452"/>
      <c r="UOW2352" s="1452"/>
      <c r="UOX2352" s="1452"/>
      <c r="UOY2352" s="1452"/>
      <c r="UOZ2352" s="1452"/>
      <c r="UPA2352" s="1452"/>
      <c r="UPB2352" s="1452"/>
      <c r="UPC2352" s="1452"/>
      <c r="UPD2352" s="1452"/>
      <c r="UPE2352" s="1452"/>
      <c r="UPF2352" s="1452"/>
      <c r="UPG2352" s="1452"/>
      <c r="UPH2352" s="1452"/>
      <c r="UPI2352" s="1452"/>
      <c r="UPJ2352" s="1452"/>
      <c r="UPK2352" s="1452"/>
      <c r="UPL2352" s="1452"/>
      <c r="UPM2352" s="1452"/>
      <c r="UPN2352" s="1452"/>
      <c r="UPO2352" s="1452"/>
      <c r="UPP2352" s="1452"/>
      <c r="UPQ2352" s="1452"/>
      <c r="UPR2352" s="1452"/>
      <c r="UPS2352" s="1452"/>
      <c r="UPT2352" s="1452"/>
      <c r="UPU2352" s="1452"/>
      <c r="UPV2352" s="1452"/>
      <c r="UPW2352" s="1452"/>
      <c r="UPX2352" s="1452"/>
      <c r="UPY2352" s="1452"/>
      <c r="UPZ2352" s="1452"/>
      <c r="UQA2352" s="1452"/>
      <c r="UQB2352" s="1452"/>
      <c r="UQC2352" s="1452"/>
      <c r="UQD2352" s="1452"/>
      <c r="UQE2352" s="1452"/>
      <c r="UQF2352" s="1452"/>
      <c r="UQG2352" s="1452"/>
      <c r="UQH2352" s="1452"/>
      <c r="UQI2352" s="1452"/>
      <c r="UQJ2352" s="1452"/>
      <c r="UQK2352" s="1452"/>
      <c r="UQL2352" s="1452"/>
      <c r="UQM2352" s="1452"/>
      <c r="UQN2352" s="1452"/>
      <c r="UQO2352" s="1452"/>
      <c r="UQP2352" s="1452"/>
      <c r="UQQ2352" s="1452"/>
      <c r="UQR2352" s="1452"/>
      <c r="UQS2352" s="1452"/>
      <c r="UQT2352" s="1452"/>
      <c r="UQU2352" s="1452"/>
      <c r="UQV2352" s="1452"/>
      <c r="UQW2352" s="1452"/>
      <c r="UQX2352" s="1452"/>
      <c r="UQY2352" s="1452"/>
      <c r="UQZ2352" s="1452"/>
      <c r="URA2352" s="1452"/>
      <c r="URB2352" s="1452"/>
      <c r="URC2352" s="1452"/>
      <c r="URD2352" s="1452"/>
      <c r="URE2352" s="1452"/>
      <c r="URF2352" s="1452"/>
      <c r="URG2352" s="1452"/>
      <c r="URH2352" s="1452"/>
      <c r="URI2352" s="1452"/>
      <c r="URJ2352" s="1452"/>
      <c r="URK2352" s="1452"/>
      <c r="URL2352" s="1452"/>
      <c r="URM2352" s="1452"/>
      <c r="URN2352" s="1452"/>
      <c r="URO2352" s="1452"/>
      <c r="URP2352" s="1452"/>
      <c r="URQ2352" s="1452"/>
      <c r="URR2352" s="1452"/>
      <c r="URS2352" s="1452"/>
      <c r="URT2352" s="1452"/>
      <c r="URU2352" s="1452"/>
      <c r="URV2352" s="1452"/>
      <c r="URW2352" s="1452"/>
      <c r="URX2352" s="1452"/>
      <c r="URY2352" s="1452"/>
      <c r="URZ2352" s="1452"/>
      <c r="USA2352" s="1452"/>
      <c r="USB2352" s="1452"/>
      <c r="USC2352" s="1452"/>
      <c r="USD2352" s="1452"/>
      <c r="USE2352" s="1452"/>
      <c r="USF2352" s="1452"/>
      <c r="USG2352" s="1452"/>
      <c r="USH2352" s="1452"/>
      <c r="USI2352" s="1452"/>
      <c r="USJ2352" s="1452"/>
      <c r="USK2352" s="1452"/>
      <c r="USL2352" s="1452"/>
      <c r="USM2352" s="1452"/>
      <c r="USN2352" s="1452"/>
      <c r="USO2352" s="1452"/>
      <c r="USP2352" s="1452"/>
      <c r="USQ2352" s="1452"/>
      <c r="USR2352" s="1452"/>
      <c r="USS2352" s="1452"/>
      <c r="UST2352" s="1452"/>
      <c r="USU2352" s="1452"/>
      <c r="USV2352" s="1452"/>
      <c r="USW2352" s="1452"/>
      <c r="USX2352" s="1452"/>
      <c r="USY2352" s="1452"/>
      <c r="USZ2352" s="1452"/>
      <c r="UTA2352" s="1452"/>
      <c r="UTB2352" s="1452"/>
      <c r="UTC2352" s="1452"/>
      <c r="UTD2352" s="1452"/>
      <c r="UTE2352" s="1452"/>
      <c r="UTF2352" s="1452"/>
      <c r="UTG2352" s="1452"/>
      <c r="UTH2352" s="1452"/>
      <c r="UTI2352" s="1452"/>
      <c r="UTJ2352" s="1452"/>
      <c r="UTK2352" s="1452"/>
      <c r="UTL2352" s="1452"/>
      <c r="UTM2352" s="1452"/>
      <c r="UTN2352" s="1452"/>
      <c r="UTO2352" s="1452"/>
      <c r="UTP2352" s="1452"/>
      <c r="UTQ2352" s="1452"/>
      <c r="UTR2352" s="1452"/>
      <c r="UTS2352" s="1452"/>
      <c r="UTT2352" s="1452"/>
      <c r="UTU2352" s="1452"/>
      <c r="UTV2352" s="1452"/>
      <c r="UTW2352" s="1452"/>
      <c r="UTX2352" s="1452"/>
      <c r="UTY2352" s="1452"/>
      <c r="UTZ2352" s="1452"/>
      <c r="UUA2352" s="1452"/>
      <c r="UUB2352" s="1452"/>
      <c r="UUC2352" s="1452"/>
      <c r="UUD2352" s="1452"/>
      <c r="UUE2352" s="1452"/>
      <c r="UUF2352" s="1452"/>
      <c r="UUG2352" s="1452"/>
      <c r="UUH2352" s="1452"/>
      <c r="UUI2352" s="1452"/>
      <c r="UUJ2352" s="1452"/>
      <c r="UUK2352" s="1452"/>
      <c r="UUL2352" s="1452"/>
      <c r="UUM2352" s="1452"/>
      <c r="UUN2352" s="1452"/>
      <c r="UUO2352" s="1452"/>
      <c r="UUP2352" s="1452"/>
      <c r="UUQ2352" s="1452"/>
      <c r="UUR2352" s="1452"/>
      <c r="UUS2352" s="1452"/>
      <c r="UUT2352" s="1452"/>
      <c r="UUU2352" s="1452"/>
      <c r="UUV2352" s="1452"/>
      <c r="UUW2352" s="1452"/>
      <c r="UUX2352" s="1452"/>
      <c r="UUY2352" s="1452"/>
      <c r="UUZ2352" s="1452"/>
      <c r="UVA2352" s="1452"/>
      <c r="UVB2352" s="1452"/>
      <c r="UVC2352" s="1452"/>
      <c r="UVD2352" s="1452"/>
      <c r="UVE2352" s="1452"/>
      <c r="UVF2352" s="1452"/>
      <c r="UVG2352" s="1452"/>
      <c r="UVH2352" s="1452"/>
      <c r="UVI2352" s="1452"/>
      <c r="UVJ2352" s="1452"/>
      <c r="UVK2352" s="1452"/>
      <c r="UVL2352" s="1452"/>
      <c r="UVM2352" s="1452"/>
      <c r="UVN2352" s="1452"/>
      <c r="UVO2352" s="1452"/>
      <c r="UVP2352" s="1452"/>
      <c r="UVQ2352" s="1452"/>
      <c r="UVR2352" s="1452"/>
      <c r="UVS2352" s="1452"/>
      <c r="UVT2352" s="1452"/>
      <c r="UVU2352" s="1452"/>
      <c r="UVV2352" s="1452"/>
      <c r="UVW2352" s="1452"/>
      <c r="UVX2352" s="1452"/>
      <c r="UVY2352" s="1452"/>
      <c r="UVZ2352" s="1452"/>
      <c r="UWA2352" s="1452"/>
      <c r="UWB2352" s="1452"/>
      <c r="UWC2352" s="1452"/>
      <c r="UWD2352" s="1452"/>
      <c r="UWE2352" s="1452"/>
      <c r="UWF2352" s="1452"/>
      <c r="UWG2352" s="1452"/>
      <c r="UWH2352" s="1452"/>
      <c r="UWI2352" s="1452"/>
      <c r="UWJ2352" s="1452"/>
      <c r="UWK2352" s="1452"/>
      <c r="UWL2352" s="1452"/>
      <c r="UWM2352" s="1452"/>
      <c r="UWN2352" s="1452"/>
      <c r="UWO2352" s="1452"/>
      <c r="UWP2352" s="1452"/>
      <c r="UWQ2352" s="1452"/>
      <c r="UWR2352" s="1452"/>
      <c r="UWS2352" s="1452"/>
      <c r="UWT2352" s="1452"/>
      <c r="UWU2352" s="1452"/>
      <c r="UWV2352" s="1452"/>
      <c r="UWW2352" s="1452"/>
      <c r="UWX2352" s="1452"/>
      <c r="UWY2352" s="1452"/>
      <c r="UWZ2352" s="1452"/>
      <c r="UXA2352" s="1452"/>
      <c r="UXB2352" s="1452"/>
      <c r="UXC2352" s="1452"/>
      <c r="UXD2352" s="1452"/>
      <c r="UXE2352" s="1452"/>
      <c r="UXF2352" s="1452"/>
      <c r="UXG2352" s="1452"/>
      <c r="UXH2352" s="1452"/>
      <c r="UXI2352" s="1452"/>
      <c r="UXJ2352" s="1452"/>
      <c r="UXK2352" s="1452"/>
      <c r="UXL2352" s="1452"/>
      <c r="UXM2352" s="1452"/>
      <c r="UXN2352" s="1452"/>
      <c r="UXO2352" s="1452"/>
      <c r="UXP2352" s="1452"/>
      <c r="UXQ2352" s="1452"/>
      <c r="UXR2352" s="1452"/>
      <c r="UXS2352" s="1452"/>
      <c r="UXT2352" s="1452"/>
      <c r="UXU2352" s="1452"/>
      <c r="UXV2352" s="1452"/>
      <c r="UXW2352" s="1452"/>
      <c r="UXX2352" s="1452"/>
      <c r="UXY2352" s="1452"/>
      <c r="UXZ2352" s="1452"/>
      <c r="UYA2352" s="1452"/>
      <c r="UYB2352" s="1452"/>
      <c r="UYC2352" s="1452"/>
      <c r="UYD2352" s="1452"/>
      <c r="UYE2352" s="1452"/>
      <c r="UYF2352" s="1452"/>
      <c r="UYG2352" s="1452"/>
      <c r="UYH2352" s="1452"/>
      <c r="UYI2352" s="1452"/>
      <c r="UYJ2352" s="1452"/>
      <c r="UYK2352" s="1452"/>
      <c r="UYL2352" s="1452"/>
      <c r="UYM2352" s="1452"/>
      <c r="UYN2352" s="1452"/>
      <c r="UYO2352" s="1452"/>
      <c r="UYP2352" s="1452"/>
      <c r="UYQ2352" s="1452"/>
      <c r="UYR2352" s="1452"/>
      <c r="UYS2352" s="1452"/>
      <c r="UYT2352" s="1452"/>
      <c r="UYU2352" s="1452"/>
      <c r="UYV2352" s="1452"/>
      <c r="UYW2352" s="1452"/>
      <c r="UYX2352" s="1452"/>
      <c r="UYY2352" s="1452"/>
      <c r="UYZ2352" s="1452"/>
      <c r="UZA2352" s="1452"/>
      <c r="UZB2352" s="1452"/>
      <c r="UZC2352" s="1452"/>
      <c r="UZD2352" s="1452"/>
      <c r="UZE2352" s="1452"/>
      <c r="UZF2352" s="1452"/>
      <c r="UZG2352" s="1452"/>
      <c r="UZH2352" s="1452"/>
      <c r="UZI2352" s="1452"/>
      <c r="UZJ2352" s="1452"/>
      <c r="UZK2352" s="1452"/>
      <c r="UZL2352" s="1452"/>
      <c r="UZM2352" s="1452"/>
      <c r="UZN2352" s="1452"/>
      <c r="UZO2352" s="1452"/>
      <c r="UZP2352" s="1452"/>
      <c r="UZQ2352" s="1452"/>
      <c r="UZR2352" s="1452"/>
      <c r="UZS2352" s="1452"/>
      <c r="UZT2352" s="1452"/>
      <c r="UZU2352" s="1452"/>
      <c r="UZV2352" s="1452"/>
      <c r="UZW2352" s="1452"/>
      <c r="UZX2352" s="1452"/>
      <c r="UZY2352" s="1452"/>
      <c r="UZZ2352" s="1452"/>
      <c r="VAA2352" s="1452"/>
      <c r="VAB2352" s="1452"/>
      <c r="VAC2352" s="1452"/>
      <c r="VAD2352" s="1452"/>
      <c r="VAE2352" s="1452"/>
      <c r="VAF2352" s="1452"/>
      <c r="VAG2352" s="1452"/>
      <c r="VAH2352" s="1452"/>
      <c r="VAI2352" s="1452"/>
      <c r="VAJ2352" s="1452"/>
      <c r="VAK2352" s="1452"/>
      <c r="VAL2352" s="1452"/>
      <c r="VAM2352" s="1452"/>
      <c r="VAN2352" s="1452"/>
      <c r="VAO2352" s="1452"/>
      <c r="VAP2352" s="1452"/>
      <c r="VAQ2352" s="1452"/>
      <c r="VAR2352" s="1452"/>
      <c r="VAS2352" s="1452"/>
      <c r="VAT2352" s="1452"/>
      <c r="VAU2352" s="1452"/>
      <c r="VAV2352" s="1452"/>
      <c r="VAW2352" s="1452"/>
      <c r="VAX2352" s="1452"/>
      <c r="VAY2352" s="1452"/>
      <c r="VAZ2352" s="1452"/>
      <c r="VBA2352" s="1452"/>
      <c r="VBB2352" s="1452"/>
      <c r="VBC2352" s="1452"/>
      <c r="VBD2352" s="1452"/>
      <c r="VBE2352" s="1452"/>
      <c r="VBF2352" s="1452"/>
      <c r="VBG2352" s="1452"/>
      <c r="VBH2352" s="1452"/>
      <c r="VBI2352" s="1452"/>
      <c r="VBJ2352" s="1452"/>
      <c r="VBK2352" s="1452"/>
      <c r="VBL2352" s="1452"/>
      <c r="VBM2352" s="1452"/>
      <c r="VBN2352" s="1452"/>
      <c r="VBO2352" s="1452"/>
      <c r="VBP2352" s="1452"/>
      <c r="VBQ2352" s="1452"/>
      <c r="VBR2352" s="1452"/>
      <c r="VBS2352" s="1452"/>
      <c r="VBT2352" s="1452"/>
      <c r="VBU2352" s="1452"/>
      <c r="VBV2352" s="1452"/>
      <c r="VBW2352" s="1452"/>
      <c r="VBX2352" s="1452"/>
      <c r="VBY2352" s="1452"/>
      <c r="VBZ2352" s="1452"/>
      <c r="VCA2352" s="1452"/>
      <c r="VCB2352" s="1452"/>
      <c r="VCC2352" s="1452"/>
      <c r="VCD2352" s="1452"/>
      <c r="VCE2352" s="1452"/>
      <c r="VCF2352" s="1452"/>
      <c r="VCG2352" s="1452"/>
      <c r="VCH2352" s="1452"/>
      <c r="VCI2352" s="1452"/>
      <c r="VCJ2352" s="1452"/>
      <c r="VCK2352" s="1452"/>
      <c r="VCL2352" s="1452"/>
      <c r="VCM2352" s="1452"/>
      <c r="VCN2352" s="1452"/>
      <c r="VCO2352" s="1452"/>
      <c r="VCP2352" s="1452"/>
      <c r="VCQ2352" s="1452"/>
      <c r="VCR2352" s="1452"/>
      <c r="VCS2352" s="1452"/>
      <c r="VCT2352" s="1452"/>
      <c r="VCU2352" s="1452"/>
      <c r="VCV2352" s="1452"/>
      <c r="VCW2352" s="1452"/>
      <c r="VCX2352" s="1452"/>
      <c r="VCY2352" s="1452"/>
      <c r="VCZ2352" s="1452"/>
      <c r="VDA2352" s="1452"/>
      <c r="VDB2352" s="1452"/>
      <c r="VDC2352" s="1452"/>
      <c r="VDD2352" s="1452"/>
      <c r="VDE2352" s="1452"/>
      <c r="VDF2352" s="1452"/>
      <c r="VDG2352" s="1452"/>
      <c r="VDH2352" s="1452"/>
      <c r="VDI2352" s="1452"/>
      <c r="VDJ2352" s="1452"/>
      <c r="VDK2352" s="1452"/>
      <c r="VDL2352" s="1452"/>
      <c r="VDM2352" s="1452"/>
      <c r="VDN2352" s="1452"/>
      <c r="VDO2352" s="1452"/>
      <c r="VDP2352" s="1452"/>
      <c r="VDQ2352" s="1452"/>
      <c r="VDR2352" s="1452"/>
      <c r="VDS2352" s="1452"/>
      <c r="VDT2352" s="1452"/>
      <c r="VDU2352" s="1452"/>
      <c r="VDV2352" s="1452"/>
      <c r="VDW2352" s="1452"/>
      <c r="VDX2352" s="1452"/>
      <c r="VDY2352" s="1452"/>
      <c r="VDZ2352" s="1452"/>
      <c r="VEA2352" s="1452"/>
      <c r="VEB2352" s="1452"/>
      <c r="VEC2352" s="1452"/>
      <c r="VED2352" s="1452"/>
      <c r="VEE2352" s="1452"/>
      <c r="VEF2352" s="1452"/>
      <c r="VEG2352" s="1452"/>
      <c r="VEH2352" s="1452"/>
      <c r="VEI2352" s="1452"/>
      <c r="VEJ2352" s="1452"/>
      <c r="VEK2352" s="1452"/>
      <c r="VEL2352" s="1452"/>
      <c r="VEM2352" s="1452"/>
      <c r="VEN2352" s="1452"/>
      <c r="VEO2352" s="1452"/>
      <c r="VEP2352" s="1452"/>
      <c r="VEQ2352" s="1452"/>
      <c r="VER2352" s="1452"/>
      <c r="VES2352" s="1452"/>
      <c r="VET2352" s="1452"/>
      <c r="VEU2352" s="1452"/>
      <c r="VEV2352" s="1452"/>
      <c r="VEW2352" s="1452"/>
      <c r="VEX2352" s="1452"/>
      <c r="VEY2352" s="1452"/>
      <c r="VEZ2352" s="1452"/>
      <c r="VFA2352" s="1452"/>
      <c r="VFB2352" s="1452"/>
      <c r="VFC2352" s="1452"/>
      <c r="VFD2352" s="1452"/>
      <c r="VFE2352" s="1452"/>
      <c r="VFF2352" s="1452"/>
      <c r="VFG2352" s="1452"/>
      <c r="VFH2352" s="1452"/>
      <c r="VFI2352" s="1452"/>
      <c r="VFJ2352" s="1452"/>
      <c r="VFK2352" s="1452"/>
      <c r="VFL2352" s="1452"/>
      <c r="VFM2352" s="1452"/>
      <c r="VFN2352" s="1452"/>
      <c r="VFO2352" s="1452"/>
      <c r="VFP2352" s="1452"/>
      <c r="VFQ2352" s="1452"/>
      <c r="VFR2352" s="1452"/>
      <c r="VFS2352" s="1452"/>
      <c r="VFT2352" s="1452"/>
      <c r="VFU2352" s="1452"/>
      <c r="VFV2352" s="1452"/>
      <c r="VFW2352" s="1452"/>
      <c r="VFX2352" s="1452"/>
      <c r="VFY2352" s="1452"/>
      <c r="VFZ2352" s="1452"/>
      <c r="VGA2352" s="1452"/>
      <c r="VGB2352" s="1452"/>
      <c r="VGC2352" s="1452"/>
      <c r="VGD2352" s="1452"/>
      <c r="VGE2352" s="1452"/>
      <c r="VGF2352" s="1452"/>
      <c r="VGG2352" s="1452"/>
      <c r="VGH2352" s="1452"/>
      <c r="VGI2352" s="1452"/>
      <c r="VGJ2352" s="1452"/>
      <c r="VGK2352" s="1452"/>
      <c r="VGL2352" s="1452"/>
      <c r="VGM2352" s="1452"/>
      <c r="VGN2352" s="1452"/>
      <c r="VGO2352" s="1452"/>
      <c r="VGP2352" s="1452"/>
      <c r="VGQ2352" s="1452"/>
      <c r="VGR2352" s="1452"/>
      <c r="VGS2352" s="1452"/>
      <c r="VGT2352" s="1452"/>
      <c r="VGU2352" s="1452"/>
      <c r="VGV2352" s="1452"/>
      <c r="VGW2352" s="1452"/>
      <c r="VGX2352" s="1452"/>
      <c r="VGY2352" s="1452"/>
      <c r="VGZ2352" s="1452"/>
      <c r="VHA2352" s="1452"/>
      <c r="VHB2352" s="1452"/>
      <c r="VHC2352" s="1452"/>
      <c r="VHD2352" s="1452"/>
      <c r="VHE2352" s="1452"/>
      <c r="VHF2352" s="1452"/>
      <c r="VHG2352" s="1452"/>
      <c r="VHH2352" s="1452"/>
      <c r="VHI2352" s="1452"/>
      <c r="VHJ2352" s="1452"/>
      <c r="VHK2352" s="1452"/>
      <c r="VHL2352" s="1452"/>
      <c r="VHM2352" s="1452"/>
      <c r="VHN2352" s="1452"/>
      <c r="VHO2352" s="1452"/>
      <c r="VHP2352" s="1452"/>
      <c r="VHQ2352" s="1452"/>
      <c r="VHR2352" s="1452"/>
      <c r="VHS2352" s="1452"/>
      <c r="VHT2352" s="1452"/>
      <c r="VHU2352" s="1452"/>
      <c r="VHV2352" s="1452"/>
      <c r="VHW2352" s="1452"/>
      <c r="VHX2352" s="1452"/>
      <c r="VHY2352" s="1452"/>
      <c r="VHZ2352" s="1452"/>
      <c r="VIA2352" s="1452"/>
      <c r="VIB2352" s="1452"/>
      <c r="VIC2352" s="1452"/>
      <c r="VID2352" s="1452"/>
      <c r="VIE2352" s="1452"/>
      <c r="VIF2352" s="1452"/>
      <c r="VIG2352" s="1452"/>
      <c r="VIH2352" s="1452"/>
      <c r="VII2352" s="1452"/>
      <c r="VIJ2352" s="1452"/>
      <c r="VIK2352" s="1452"/>
      <c r="VIL2352" s="1452"/>
      <c r="VIM2352" s="1452"/>
      <c r="VIN2352" s="1452"/>
      <c r="VIO2352" s="1452"/>
      <c r="VIP2352" s="1452"/>
      <c r="VIQ2352" s="1452"/>
      <c r="VIR2352" s="1452"/>
      <c r="VIS2352" s="1452"/>
      <c r="VIT2352" s="1452"/>
      <c r="VIU2352" s="1452"/>
      <c r="VIV2352" s="1452"/>
      <c r="VIW2352" s="1452"/>
      <c r="VIX2352" s="1452"/>
      <c r="VIY2352" s="1452"/>
      <c r="VIZ2352" s="1452"/>
      <c r="VJA2352" s="1452"/>
      <c r="VJB2352" s="1452"/>
      <c r="VJC2352" s="1452"/>
      <c r="VJD2352" s="1452"/>
      <c r="VJE2352" s="1452"/>
      <c r="VJF2352" s="1452"/>
      <c r="VJG2352" s="1452"/>
      <c r="VJH2352" s="1452"/>
      <c r="VJI2352" s="1452"/>
      <c r="VJJ2352" s="1452"/>
      <c r="VJK2352" s="1452"/>
      <c r="VJL2352" s="1452"/>
      <c r="VJM2352" s="1452"/>
      <c r="VJN2352" s="1452"/>
      <c r="VJO2352" s="1452"/>
      <c r="VJP2352" s="1452"/>
      <c r="VJQ2352" s="1452"/>
      <c r="VJR2352" s="1452"/>
      <c r="VJS2352" s="1452"/>
      <c r="VJT2352" s="1452"/>
      <c r="VJU2352" s="1452"/>
      <c r="VJV2352" s="1452"/>
      <c r="VJW2352" s="1452"/>
      <c r="VJX2352" s="1452"/>
      <c r="VJY2352" s="1452"/>
      <c r="VJZ2352" s="1452"/>
      <c r="VKA2352" s="1452"/>
      <c r="VKB2352" s="1452"/>
      <c r="VKC2352" s="1452"/>
      <c r="VKD2352" s="1452"/>
      <c r="VKE2352" s="1452"/>
      <c r="VKF2352" s="1452"/>
      <c r="VKG2352" s="1452"/>
      <c r="VKH2352" s="1452"/>
      <c r="VKI2352" s="1452"/>
      <c r="VKJ2352" s="1452"/>
      <c r="VKK2352" s="1452"/>
      <c r="VKL2352" s="1452"/>
      <c r="VKM2352" s="1452"/>
      <c r="VKN2352" s="1452"/>
      <c r="VKO2352" s="1452"/>
      <c r="VKP2352" s="1452"/>
      <c r="VKQ2352" s="1452"/>
      <c r="VKR2352" s="1452"/>
      <c r="VKS2352" s="1452"/>
      <c r="VKT2352" s="1452"/>
      <c r="VKU2352" s="1452"/>
      <c r="VKV2352" s="1452"/>
      <c r="VKW2352" s="1452"/>
      <c r="VKX2352" s="1452"/>
      <c r="VKY2352" s="1452"/>
      <c r="VKZ2352" s="1452"/>
      <c r="VLA2352" s="1452"/>
      <c r="VLB2352" s="1452"/>
      <c r="VLC2352" s="1452"/>
      <c r="VLD2352" s="1452"/>
      <c r="VLE2352" s="1452"/>
      <c r="VLF2352" s="1452"/>
      <c r="VLG2352" s="1452"/>
      <c r="VLH2352" s="1452"/>
      <c r="VLI2352" s="1452"/>
      <c r="VLJ2352" s="1452"/>
      <c r="VLK2352" s="1452"/>
      <c r="VLL2352" s="1452"/>
      <c r="VLM2352" s="1452"/>
      <c r="VLN2352" s="1452"/>
      <c r="VLO2352" s="1452"/>
      <c r="VLP2352" s="1452"/>
      <c r="VLQ2352" s="1452"/>
      <c r="VLR2352" s="1452"/>
      <c r="VLS2352" s="1452"/>
      <c r="VLT2352" s="1452"/>
      <c r="VLU2352" s="1452"/>
      <c r="VLV2352" s="1452"/>
      <c r="VLW2352" s="1452"/>
      <c r="VLX2352" s="1452"/>
      <c r="VLY2352" s="1452"/>
      <c r="VLZ2352" s="1452"/>
      <c r="VMA2352" s="1452"/>
      <c r="VMB2352" s="1452"/>
      <c r="VMC2352" s="1452"/>
      <c r="VMD2352" s="1452"/>
      <c r="VME2352" s="1452"/>
      <c r="VMF2352" s="1452"/>
      <c r="VMG2352" s="1452"/>
      <c r="VMH2352" s="1452"/>
      <c r="VMI2352" s="1452"/>
      <c r="VMJ2352" s="1452"/>
      <c r="VMK2352" s="1452"/>
      <c r="VML2352" s="1452"/>
      <c r="VMM2352" s="1452"/>
      <c r="VMN2352" s="1452"/>
      <c r="VMO2352" s="1452"/>
      <c r="VMP2352" s="1452"/>
      <c r="VMQ2352" s="1452"/>
      <c r="VMR2352" s="1452"/>
      <c r="VMS2352" s="1452"/>
      <c r="VMT2352" s="1452"/>
      <c r="VMU2352" s="1452"/>
      <c r="VMV2352" s="1452"/>
      <c r="VMW2352" s="1452"/>
      <c r="VMX2352" s="1452"/>
      <c r="VMY2352" s="1452"/>
      <c r="VMZ2352" s="1452"/>
      <c r="VNA2352" s="1452"/>
      <c r="VNB2352" s="1452"/>
      <c r="VNC2352" s="1452"/>
      <c r="VND2352" s="1452"/>
      <c r="VNE2352" s="1452"/>
      <c r="VNF2352" s="1452"/>
      <c r="VNG2352" s="1452"/>
      <c r="VNH2352" s="1452"/>
      <c r="VNI2352" s="1452"/>
      <c r="VNJ2352" s="1452"/>
      <c r="VNK2352" s="1452"/>
      <c r="VNL2352" s="1452"/>
      <c r="VNM2352" s="1452"/>
      <c r="VNN2352" s="1452"/>
      <c r="VNO2352" s="1452"/>
      <c r="VNP2352" s="1452"/>
      <c r="VNQ2352" s="1452"/>
      <c r="VNR2352" s="1452"/>
      <c r="VNS2352" s="1452"/>
      <c r="VNT2352" s="1452"/>
      <c r="VNU2352" s="1452"/>
      <c r="VNV2352" s="1452"/>
      <c r="VNW2352" s="1452"/>
      <c r="VNX2352" s="1452"/>
      <c r="VNY2352" s="1452"/>
      <c r="VNZ2352" s="1452"/>
      <c r="VOA2352" s="1452"/>
      <c r="VOB2352" s="1452"/>
      <c r="VOC2352" s="1452"/>
      <c r="VOD2352" s="1452"/>
      <c r="VOE2352" s="1452"/>
      <c r="VOF2352" s="1452"/>
      <c r="VOG2352" s="1452"/>
      <c r="VOH2352" s="1452"/>
      <c r="VOI2352" s="1452"/>
      <c r="VOJ2352" s="1452"/>
      <c r="VOK2352" s="1452"/>
      <c r="VOL2352" s="1452"/>
      <c r="VOM2352" s="1452"/>
      <c r="VON2352" s="1452"/>
      <c r="VOO2352" s="1452"/>
      <c r="VOP2352" s="1452"/>
      <c r="VOQ2352" s="1452"/>
      <c r="VOR2352" s="1452"/>
      <c r="VOS2352" s="1452"/>
      <c r="VOT2352" s="1452"/>
      <c r="VOU2352" s="1452"/>
      <c r="VOV2352" s="1452"/>
      <c r="VOW2352" s="1452"/>
      <c r="VOX2352" s="1452"/>
      <c r="VOY2352" s="1452"/>
      <c r="VOZ2352" s="1452"/>
      <c r="VPA2352" s="1452"/>
      <c r="VPB2352" s="1452"/>
      <c r="VPC2352" s="1452"/>
      <c r="VPD2352" s="1452"/>
      <c r="VPE2352" s="1452"/>
      <c r="VPF2352" s="1452"/>
      <c r="VPG2352" s="1452"/>
      <c r="VPH2352" s="1452"/>
      <c r="VPI2352" s="1452"/>
      <c r="VPJ2352" s="1452"/>
      <c r="VPK2352" s="1452"/>
      <c r="VPL2352" s="1452"/>
      <c r="VPM2352" s="1452"/>
      <c r="VPN2352" s="1452"/>
      <c r="VPO2352" s="1452"/>
      <c r="VPP2352" s="1452"/>
      <c r="VPQ2352" s="1452"/>
      <c r="VPR2352" s="1452"/>
      <c r="VPS2352" s="1452"/>
      <c r="VPT2352" s="1452"/>
      <c r="VPU2352" s="1452"/>
      <c r="VPV2352" s="1452"/>
      <c r="VPW2352" s="1452"/>
      <c r="VPX2352" s="1452"/>
      <c r="VPY2352" s="1452"/>
      <c r="VPZ2352" s="1452"/>
      <c r="VQA2352" s="1452"/>
      <c r="VQB2352" s="1452"/>
      <c r="VQC2352" s="1452"/>
      <c r="VQD2352" s="1452"/>
      <c r="VQE2352" s="1452"/>
      <c r="VQF2352" s="1452"/>
      <c r="VQG2352" s="1452"/>
      <c r="VQH2352" s="1452"/>
      <c r="VQI2352" s="1452"/>
      <c r="VQJ2352" s="1452"/>
      <c r="VQK2352" s="1452"/>
      <c r="VQL2352" s="1452"/>
      <c r="VQM2352" s="1452"/>
      <c r="VQN2352" s="1452"/>
      <c r="VQO2352" s="1452"/>
      <c r="VQP2352" s="1452"/>
      <c r="VQQ2352" s="1452"/>
      <c r="VQR2352" s="1452"/>
      <c r="VQS2352" s="1452"/>
      <c r="VQT2352" s="1452"/>
      <c r="VQU2352" s="1452"/>
      <c r="VQV2352" s="1452"/>
      <c r="VQW2352" s="1452"/>
      <c r="VQX2352" s="1452"/>
      <c r="VQY2352" s="1452"/>
      <c r="VQZ2352" s="1452"/>
      <c r="VRA2352" s="1452"/>
      <c r="VRB2352" s="1452"/>
      <c r="VRC2352" s="1452"/>
      <c r="VRD2352" s="1452"/>
      <c r="VRE2352" s="1452"/>
      <c r="VRF2352" s="1452"/>
      <c r="VRG2352" s="1452"/>
      <c r="VRH2352" s="1452"/>
      <c r="VRI2352" s="1452"/>
      <c r="VRJ2352" s="1452"/>
      <c r="VRK2352" s="1452"/>
      <c r="VRL2352" s="1452"/>
      <c r="VRM2352" s="1452"/>
      <c r="VRN2352" s="1452"/>
      <c r="VRO2352" s="1452"/>
      <c r="VRP2352" s="1452"/>
      <c r="VRQ2352" s="1452"/>
      <c r="VRR2352" s="1452"/>
      <c r="VRS2352" s="1452"/>
      <c r="VRT2352" s="1452"/>
      <c r="VRU2352" s="1452"/>
      <c r="VRV2352" s="1452"/>
      <c r="VRW2352" s="1452"/>
      <c r="VRX2352" s="1452"/>
      <c r="VRY2352" s="1452"/>
      <c r="VRZ2352" s="1452"/>
      <c r="VSA2352" s="1452"/>
      <c r="VSB2352" s="1452"/>
      <c r="VSC2352" s="1452"/>
      <c r="VSD2352" s="1452"/>
      <c r="VSE2352" s="1452"/>
      <c r="VSF2352" s="1452"/>
      <c r="VSG2352" s="1452"/>
      <c r="VSH2352" s="1452"/>
      <c r="VSI2352" s="1452"/>
      <c r="VSJ2352" s="1452"/>
      <c r="VSK2352" s="1452"/>
      <c r="VSL2352" s="1452"/>
      <c r="VSM2352" s="1452"/>
      <c r="VSN2352" s="1452"/>
      <c r="VSO2352" s="1452"/>
      <c r="VSP2352" s="1452"/>
      <c r="VSQ2352" s="1452"/>
      <c r="VSR2352" s="1452"/>
      <c r="VSS2352" s="1452"/>
      <c r="VST2352" s="1452"/>
      <c r="VSU2352" s="1452"/>
      <c r="VSV2352" s="1452"/>
      <c r="VSW2352" s="1452"/>
      <c r="VSX2352" s="1452"/>
      <c r="VSY2352" s="1452"/>
      <c r="VSZ2352" s="1452"/>
      <c r="VTA2352" s="1452"/>
      <c r="VTB2352" s="1452"/>
      <c r="VTC2352" s="1452"/>
      <c r="VTD2352" s="1452"/>
      <c r="VTE2352" s="1452"/>
      <c r="VTF2352" s="1452"/>
      <c r="VTG2352" s="1452"/>
      <c r="VTH2352" s="1452"/>
      <c r="VTI2352" s="1452"/>
      <c r="VTJ2352" s="1452"/>
      <c r="VTK2352" s="1452"/>
      <c r="VTL2352" s="1452"/>
      <c r="VTM2352" s="1452"/>
      <c r="VTN2352" s="1452"/>
      <c r="VTO2352" s="1452"/>
      <c r="VTP2352" s="1452"/>
      <c r="VTQ2352" s="1452"/>
      <c r="VTR2352" s="1452"/>
      <c r="VTS2352" s="1452"/>
      <c r="VTT2352" s="1452"/>
      <c r="VTU2352" s="1452"/>
      <c r="VTV2352" s="1452"/>
      <c r="VTW2352" s="1452"/>
      <c r="VTX2352" s="1452"/>
      <c r="VTY2352" s="1452"/>
      <c r="VTZ2352" s="1452"/>
      <c r="VUA2352" s="1452"/>
      <c r="VUB2352" s="1452"/>
      <c r="VUC2352" s="1452"/>
      <c r="VUD2352" s="1452"/>
      <c r="VUE2352" s="1452"/>
      <c r="VUF2352" s="1452"/>
      <c r="VUG2352" s="1452"/>
      <c r="VUH2352" s="1452"/>
      <c r="VUI2352" s="1452"/>
      <c r="VUJ2352" s="1452"/>
      <c r="VUK2352" s="1452"/>
      <c r="VUL2352" s="1452"/>
      <c r="VUM2352" s="1452"/>
      <c r="VUN2352" s="1452"/>
      <c r="VUO2352" s="1452"/>
      <c r="VUP2352" s="1452"/>
      <c r="VUQ2352" s="1452"/>
      <c r="VUR2352" s="1452"/>
      <c r="VUS2352" s="1452"/>
      <c r="VUT2352" s="1452"/>
      <c r="VUU2352" s="1452"/>
      <c r="VUV2352" s="1452"/>
      <c r="VUW2352" s="1452"/>
      <c r="VUX2352" s="1452"/>
      <c r="VUY2352" s="1452"/>
      <c r="VUZ2352" s="1452"/>
      <c r="VVA2352" s="1452"/>
      <c r="VVB2352" s="1452"/>
      <c r="VVC2352" s="1452"/>
      <c r="VVD2352" s="1452"/>
      <c r="VVE2352" s="1452"/>
      <c r="VVF2352" s="1452"/>
      <c r="VVG2352" s="1452"/>
      <c r="VVH2352" s="1452"/>
      <c r="VVI2352" s="1452"/>
      <c r="VVJ2352" s="1452"/>
      <c r="VVK2352" s="1452"/>
      <c r="VVL2352" s="1452"/>
      <c r="VVM2352" s="1452"/>
      <c r="VVN2352" s="1452"/>
      <c r="VVO2352" s="1452"/>
      <c r="VVP2352" s="1452"/>
      <c r="VVQ2352" s="1452"/>
      <c r="VVR2352" s="1452"/>
      <c r="VVS2352" s="1452"/>
      <c r="VVT2352" s="1452"/>
      <c r="VVU2352" s="1452"/>
      <c r="VVV2352" s="1452"/>
      <c r="VVW2352" s="1452"/>
      <c r="VVX2352" s="1452"/>
      <c r="VVY2352" s="1452"/>
      <c r="VVZ2352" s="1452"/>
      <c r="VWA2352" s="1452"/>
      <c r="VWB2352" s="1452"/>
      <c r="VWC2352" s="1452"/>
      <c r="VWD2352" s="1452"/>
      <c r="VWE2352" s="1452"/>
      <c r="VWF2352" s="1452"/>
      <c r="VWG2352" s="1452"/>
      <c r="VWH2352" s="1452"/>
      <c r="VWI2352" s="1452"/>
      <c r="VWJ2352" s="1452"/>
      <c r="VWK2352" s="1452"/>
      <c r="VWL2352" s="1452"/>
      <c r="VWM2352" s="1452"/>
      <c r="VWN2352" s="1452"/>
      <c r="VWO2352" s="1452"/>
      <c r="VWP2352" s="1452"/>
      <c r="VWQ2352" s="1452"/>
      <c r="VWR2352" s="1452"/>
      <c r="VWS2352" s="1452"/>
      <c r="VWT2352" s="1452"/>
      <c r="VWU2352" s="1452"/>
      <c r="VWV2352" s="1452"/>
      <c r="VWW2352" s="1452"/>
      <c r="VWX2352" s="1452"/>
      <c r="VWY2352" s="1452"/>
      <c r="VWZ2352" s="1452"/>
      <c r="VXA2352" s="1452"/>
      <c r="VXB2352" s="1452"/>
      <c r="VXC2352" s="1452"/>
      <c r="VXD2352" s="1452"/>
      <c r="VXE2352" s="1452"/>
      <c r="VXF2352" s="1452"/>
      <c r="VXG2352" s="1452"/>
      <c r="VXH2352" s="1452"/>
      <c r="VXI2352" s="1452"/>
      <c r="VXJ2352" s="1452"/>
      <c r="VXK2352" s="1452"/>
      <c r="VXL2352" s="1452"/>
      <c r="VXM2352" s="1452"/>
      <c r="VXN2352" s="1452"/>
      <c r="VXO2352" s="1452"/>
      <c r="VXP2352" s="1452"/>
      <c r="VXQ2352" s="1452"/>
      <c r="VXR2352" s="1452"/>
      <c r="VXS2352" s="1452"/>
      <c r="VXT2352" s="1452"/>
      <c r="VXU2352" s="1452"/>
      <c r="VXV2352" s="1452"/>
      <c r="VXW2352" s="1452"/>
      <c r="VXX2352" s="1452"/>
      <c r="VXY2352" s="1452"/>
      <c r="VXZ2352" s="1452"/>
      <c r="VYA2352" s="1452"/>
      <c r="VYB2352" s="1452"/>
      <c r="VYC2352" s="1452"/>
      <c r="VYD2352" s="1452"/>
      <c r="VYE2352" s="1452"/>
      <c r="VYF2352" s="1452"/>
      <c r="VYG2352" s="1452"/>
      <c r="VYH2352" s="1452"/>
      <c r="VYI2352" s="1452"/>
      <c r="VYJ2352" s="1452"/>
      <c r="VYK2352" s="1452"/>
      <c r="VYL2352" s="1452"/>
      <c r="VYM2352" s="1452"/>
      <c r="VYN2352" s="1452"/>
      <c r="VYO2352" s="1452"/>
      <c r="VYP2352" s="1452"/>
      <c r="VYQ2352" s="1452"/>
      <c r="VYR2352" s="1452"/>
      <c r="VYS2352" s="1452"/>
      <c r="VYT2352" s="1452"/>
      <c r="VYU2352" s="1452"/>
      <c r="VYV2352" s="1452"/>
      <c r="VYW2352" s="1452"/>
      <c r="VYX2352" s="1452"/>
      <c r="VYY2352" s="1452"/>
      <c r="VYZ2352" s="1452"/>
      <c r="VZA2352" s="1452"/>
      <c r="VZB2352" s="1452"/>
      <c r="VZC2352" s="1452"/>
      <c r="VZD2352" s="1452"/>
      <c r="VZE2352" s="1452"/>
      <c r="VZF2352" s="1452"/>
      <c r="VZG2352" s="1452"/>
      <c r="VZH2352" s="1452"/>
      <c r="VZI2352" s="1452"/>
      <c r="VZJ2352" s="1452"/>
      <c r="VZK2352" s="1452"/>
      <c r="VZL2352" s="1452"/>
      <c r="VZM2352" s="1452"/>
      <c r="VZN2352" s="1452"/>
      <c r="VZO2352" s="1452"/>
      <c r="VZP2352" s="1452"/>
      <c r="VZQ2352" s="1452"/>
      <c r="VZR2352" s="1452"/>
      <c r="VZS2352" s="1452"/>
      <c r="VZT2352" s="1452"/>
      <c r="VZU2352" s="1452"/>
      <c r="VZV2352" s="1452"/>
      <c r="VZW2352" s="1452"/>
      <c r="VZX2352" s="1452"/>
      <c r="VZY2352" s="1452"/>
      <c r="VZZ2352" s="1452"/>
      <c r="WAA2352" s="1452"/>
      <c r="WAB2352" s="1452"/>
      <c r="WAC2352" s="1452"/>
      <c r="WAD2352" s="1452"/>
      <c r="WAE2352" s="1452"/>
      <c r="WAF2352" s="1452"/>
      <c r="WAG2352" s="1452"/>
      <c r="WAH2352" s="1452"/>
      <c r="WAI2352" s="1452"/>
      <c r="WAJ2352" s="1452"/>
      <c r="WAK2352" s="1452"/>
      <c r="WAL2352" s="1452"/>
      <c r="WAM2352" s="1452"/>
      <c r="WAN2352" s="1452"/>
      <c r="WAO2352" s="1452"/>
      <c r="WAP2352" s="1452"/>
      <c r="WAQ2352" s="1452"/>
      <c r="WAR2352" s="1452"/>
      <c r="WAS2352" s="1452"/>
      <c r="WAT2352" s="1452"/>
      <c r="WAU2352" s="1452"/>
      <c r="WAV2352" s="1452"/>
      <c r="WAW2352" s="1452"/>
      <c r="WAX2352" s="1452"/>
      <c r="WAY2352" s="1452"/>
      <c r="WAZ2352" s="1452"/>
      <c r="WBA2352" s="1452"/>
      <c r="WBB2352" s="1452"/>
      <c r="WBC2352" s="1452"/>
      <c r="WBD2352" s="1452"/>
      <c r="WBE2352" s="1452"/>
      <c r="WBF2352" s="1452"/>
      <c r="WBG2352" s="1452"/>
      <c r="WBH2352" s="1452"/>
      <c r="WBI2352" s="1452"/>
      <c r="WBJ2352" s="1452"/>
      <c r="WBK2352" s="1452"/>
      <c r="WBL2352" s="1452"/>
      <c r="WBM2352" s="1452"/>
      <c r="WBN2352" s="1452"/>
      <c r="WBO2352" s="1452"/>
      <c r="WBP2352" s="1452"/>
      <c r="WBQ2352" s="1452"/>
      <c r="WBR2352" s="1452"/>
      <c r="WBS2352" s="1452"/>
      <c r="WBT2352" s="1452"/>
      <c r="WBU2352" s="1452"/>
      <c r="WBV2352" s="1452"/>
      <c r="WBW2352" s="1452"/>
      <c r="WBX2352" s="1452"/>
      <c r="WBY2352" s="1452"/>
      <c r="WBZ2352" s="1452"/>
      <c r="WCA2352" s="1452"/>
      <c r="WCB2352" s="1452"/>
      <c r="WCC2352" s="1452"/>
      <c r="WCD2352" s="1452"/>
      <c r="WCE2352" s="1452"/>
      <c r="WCF2352" s="1452"/>
      <c r="WCG2352" s="1452"/>
      <c r="WCH2352" s="1452"/>
      <c r="WCI2352" s="1452"/>
      <c r="WCJ2352" s="1452"/>
      <c r="WCK2352" s="1452"/>
      <c r="WCL2352" s="1452"/>
      <c r="WCM2352" s="1452"/>
      <c r="WCN2352" s="1452"/>
      <c r="WCO2352" s="1452"/>
      <c r="WCP2352" s="1452"/>
      <c r="WCQ2352" s="1452"/>
      <c r="WCR2352" s="1452"/>
      <c r="WCS2352" s="1452"/>
      <c r="WCT2352" s="1452"/>
      <c r="WCU2352" s="1452"/>
      <c r="WCV2352" s="1452"/>
      <c r="WCW2352" s="1452"/>
      <c r="WCX2352" s="1452"/>
      <c r="WCY2352" s="1452"/>
      <c r="WCZ2352" s="1452"/>
      <c r="WDA2352" s="1452"/>
      <c r="WDB2352" s="1452"/>
      <c r="WDC2352" s="1452"/>
      <c r="WDD2352" s="1452"/>
      <c r="WDE2352" s="1452"/>
      <c r="WDF2352" s="1452"/>
      <c r="WDG2352" s="1452"/>
      <c r="WDH2352" s="1452"/>
      <c r="WDI2352" s="1452"/>
      <c r="WDJ2352" s="1452"/>
      <c r="WDK2352" s="1452"/>
      <c r="WDL2352" s="1452"/>
      <c r="WDM2352" s="1452"/>
      <c r="WDN2352" s="1452"/>
      <c r="WDO2352" s="1452"/>
      <c r="WDP2352" s="1452"/>
      <c r="WDQ2352" s="1452"/>
      <c r="WDR2352" s="1452"/>
      <c r="WDS2352" s="1452"/>
      <c r="WDT2352" s="1452"/>
      <c r="WDU2352" s="1452"/>
      <c r="WDV2352" s="1452"/>
      <c r="WDW2352" s="1452"/>
      <c r="WDX2352" s="1452"/>
      <c r="WDY2352" s="1452"/>
      <c r="WDZ2352" s="1452"/>
      <c r="WEA2352" s="1452"/>
      <c r="WEB2352" s="1452"/>
      <c r="WEC2352" s="1452"/>
      <c r="WED2352" s="1452"/>
      <c r="WEE2352" s="1452"/>
      <c r="WEF2352" s="1452"/>
      <c r="WEG2352" s="1452"/>
      <c r="WEH2352" s="1452"/>
      <c r="WEI2352" s="1452"/>
      <c r="WEJ2352" s="1452"/>
      <c r="WEK2352" s="1452"/>
      <c r="WEL2352" s="1452"/>
      <c r="WEM2352" s="1452"/>
      <c r="WEN2352" s="1452"/>
      <c r="WEO2352" s="1452"/>
      <c r="WEP2352" s="1452"/>
      <c r="WEQ2352" s="1452"/>
      <c r="WER2352" s="1452"/>
      <c r="WES2352" s="1452"/>
      <c r="WET2352" s="1452"/>
      <c r="WEU2352" s="1452"/>
      <c r="WEV2352" s="1452"/>
      <c r="WEW2352" s="1452"/>
      <c r="WEX2352" s="1452"/>
      <c r="WEY2352" s="1452"/>
      <c r="WEZ2352" s="1452"/>
      <c r="WFA2352" s="1452"/>
      <c r="WFB2352" s="1452"/>
      <c r="WFC2352" s="1452"/>
      <c r="WFD2352" s="1452"/>
      <c r="WFE2352" s="1452"/>
      <c r="WFF2352" s="1452"/>
      <c r="WFG2352" s="1452"/>
      <c r="WFH2352" s="1452"/>
      <c r="WFI2352" s="1452"/>
      <c r="WFJ2352" s="1452"/>
      <c r="WFK2352" s="1452"/>
      <c r="WFL2352" s="1452"/>
      <c r="WFM2352" s="1452"/>
      <c r="WFN2352" s="1452"/>
      <c r="WFO2352" s="1452"/>
      <c r="WFP2352" s="1452"/>
      <c r="WFQ2352" s="1452"/>
      <c r="WFR2352" s="1452"/>
      <c r="WFS2352" s="1452"/>
      <c r="WFT2352" s="1452"/>
      <c r="WFU2352" s="1452"/>
      <c r="WFV2352" s="1452"/>
      <c r="WFW2352" s="1452"/>
      <c r="WFX2352" s="1452"/>
      <c r="WFY2352" s="1452"/>
      <c r="WFZ2352" s="1452"/>
      <c r="WGA2352" s="1452"/>
      <c r="WGB2352" s="1452"/>
      <c r="WGC2352" s="1452"/>
      <c r="WGD2352" s="1452"/>
      <c r="WGE2352" s="1452"/>
      <c r="WGF2352" s="1452"/>
      <c r="WGG2352" s="1452"/>
      <c r="WGH2352" s="1452"/>
      <c r="WGI2352" s="1452"/>
      <c r="WGJ2352" s="1452"/>
      <c r="WGK2352" s="1452"/>
      <c r="WGL2352" s="1452"/>
      <c r="WGM2352" s="1452"/>
      <c r="WGN2352" s="1452"/>
      <c r="WGO2352" s="1452"/>
      <c r="WGP2352" s="1452"/>
      <c r="WGQ2352" s="1452"/>
      <c r="WGR2352" s="1452"/>
      <c r="WGS2352" s="1452"/>
      <c r="WGT2352" s="1452"/>
      <c r="WGU2352" s="1452"/>
      <c r="WGV2352" s="1452"/>
      <c r="WGW2352" s="1452"/>
      <c r="WGX2352" s="1452"/>
      <c r="WGY2352" s="1452"/>
      <c r="WGZ2352" s="1452"/>
      <c r="WHA2352" s="1452"/>
      <c r="WHB2352" s="1452"/>
      <c r="WHC2352" s="1452"/>
      <c r="WHD2352" s="1452"/>
      <c r="WHE2352" s="1452"/>
      <c r="WHF2352" s="1452"/>
      <c r="WHG2352" s="1452"/>
      <c r="WHH2352" s="1452"/>
      <c r="WHI2352" s="1452"/>
      <c r="WHJ2352" s="1452"/>
      <c r="WHK2352" s="1452"/>
      <c r="WHL2352" s="1452"/>
      <c r="WHM2352" s="1452"/>
      <c r="WHN2352" s="1452"/>
      <c r="WHO2352" s="1452"/>
      <c r="WHP2352" s="1452"/>
      <c r="WHQ2352" s="1452"/>
      <c r="WHR2352" s="1452"/>
      <c r="WHS2352" s="1452"/>
      <c r="WHT2352" s="1452"/>
      <c r="WHU2352" s="1452"/>
      <c r="WHV2352" s="1452"/>
      <c r="WHW2352" s="1452"/>
      <c r="WHX2352" s="1452"/>
      <c r="WHY2352" s="1452"/>
      <c r="WHZ2352" s="1452"/>
      <c r="WIA2352" s="1452"/>
      <c r="WIB2352" s="1452"/>
      <c r="WIC2352" s="1452"/>
      <c r="WID2352" s="1452"/>
      <c r="WIE2352" s="1452"/>
      <c r="WIF2352" s="1452"/>
      <c r="WIG2352" s="1452"/>
      <c r="WIH2352" s="1452"/>
      <c r="WII2352" s="1452"/>
      <c r="WIJ2352" s="1452"/>
      <c r="WIK2352" s="1452"/>
      <c r="WIL2352" s="1452"/>
      <c r="WIM2352" s="1452"/>
      <c r="WIN2352" s="1452"/>
      <c r="WIO2352" s="1452"/>
      <c r="WIP2352" s="1452"/>
      <c r="WIQ2352" s="1452"/>
      <c r="WIR2352" s="1452"/>
      <c r="WIS2352" s="1452"/>
      <c r="WIT2352" s="1452"/>
      <c r="WIU2352" s="1452"/>
      <c r="WIV2352" s="1452"/>
      <c r="WIW2352" s="1452"/>
      <c r="WIX2352" s="1452"/>
      <c r="WIY2352" s="1452"/>
      <c r="WIZ2352" s="1452"/>
      <c r="WJA2352" s="1452"/>
      <c r="WJB2352" s="1452"/>
      <c r="WJC2352" s="1452"/>
      <c r="WJD2352" s="1452"/>
      <c r="WJE2352" s="1452"/>
      <c r="WJF2352" s="1452"/>
      <c r="WJG2352" s="1452"/>
      <c r="WJH2352" s="1452"/>
      <c r="WJI2352" s="1452"/>
      <c r="WJJ2352" s="1452"/>
      <c r="WJK2352" s="1452"/>
      <c r="WJL2352" s="1452"/>
      <c r="WJM2352" s="1452"/>
      <c r="WJN2352" s="1452"/>
      <c r="WJO2352" s="1452"/>
      <c r="WJP2352" s="1452"/>
      <c r="WJQ2352" s="1452"/>
      <c r="WJR2352" s="1452"/>
      <c r="WJS2352" s="1452"/>
      <c r="WJT2352" s="1452"/>
      <c r="WJU2352" s="1452"/>
      <c r="WJV2352" s="1452"/>
      <c r="WJW2352" s="1452"/>
      <c r="WJX2352" s="1452"/>
      <c r="WJY2352" s="1452"/>
      <c r="WJZ2352" s="1452"/>
      <c r="WKA2352" s="1452"/>
      <c r="WKB2352" s="1452"/>
      <c r="WKC2352" s="1452"/>
      <c r="WKD2352" s="1452"/>
      <c r="WKE2352" s="1452"/>
      <c r="WKF2352" s="1452"/>
      <c r="WKG2352" s="1452"/>
      <c r="WKH2352" s="1452"/>
      <c r="WKI2352" s="1452"/>
      <c r="WKJ2352" s="1452"/>
      <c r="WKK2352" s="1452"/>
      <c r="WKL2352" s="1452"/>
      <c r="WKM2352" s="1452"/>
      <c r="WKN2352" s="1452"/>
      <c r="WKO2352" s="1452"/>
      <c r="WKP2352" s="1452"/>
      <c r="WKQ2352" s="1452"/>
      <c r="WKR2352" s="1452"/>
      <c r="WKS2352" s="1452"/>
      <c r="WKT2352" s="1452"/>
      <c r="WKU2352" s="1452"/>
      <c r="WKV2352" s="1452"/>
      <c r="WKW2352" s="1452"/>
      <c r="WKX2352" s="1452"/>
      <c r="WKY2352" s="1452"/>
      <c r="WKZ2352" s="1452"/>
      <c r="WLA2352" s="1452"/>
      <c r="WLB2352" s="1452"/>
      <c r="WLC2352" s="1452"/>
      <c r="WLD2352" s="1452"/>
      <c r="WLE2352" s="1452"/>
      <c r="WLF2352" s="1452"/>
      <c r="WLG2352" s="1452"/>
      <c r="WLH2352" s="1452"/>
      <c r="WLI2352" s="1452"/>
      <c r="WLJ2352" s="1452"/>
      <c r="WLK2352" s="1452"/>
      <c r="WLL2352" s="1452"/>
      <c r="WLM2352" s="1452"/>
      <c r="WLN2352" s="1452"/>
      <c r="WLO2352" s="1452"/>
      <c r="WLP2352" s="1452"/>
      <c r="WLQ2352" s="1452"/>
      <c r="WLR2352" s="1452"/>
      <c r="WLS2352" s="1452"/>
      <c r="WLT2352" s="1452"/>
      <c r="WLU2352" s="1452"/>
      <c r="WLV2352" s="1452"/>
      <c r="WLW2352" s="1452"/>
      <c r="WLX2352" s="1452"/>
      <c r="WLY2352" s="1452"/>
      <c r="WLZ2352" s="1452"/>
      <c r="WMA2352" s="1452"/>
      <c r="WMB2352" s="1452"/>
      <c r="WMC2352" s="1452"/>
      <c r="WMD2352" s="1452"/>
      <c r="WME2352" s="1452"/>
      <c r="WMF2352" s="1452"/>
      <c r="WMG2352" s="1452"/>
      <c r="WMH2352" s="1452"/>
      <c r="WMI2352" s="1452"/>
      <c r="WMJ2352" s="1452"/>
      <c r="WMK2352" s="1452"/>
      <c r="WML2352" s="1452"/>
      <c r="WMM2352" s="1452"/>
      <c r="WMN2352" s="1452"/>
      <c r="WMO2352" s="1452"/>
      <c r="WMP2352" s="1452"/>
      <c r="WMQ2352" s="1452"/>
      <c r="WMR2352" s="1452"/>
      <c r="WMS2352" s="1452"/>
      <c r="WMT2352" s="1452"/>
      <c r="WMU2352" s="1452"/>
      <c r="WMV2352" s="1452"/>
      <c r="WMW2352" s="1452"/>
      <c r="WMX2352" s="1452"/>
      <c r="WMY2352" s="1452"/>
      <c r="WMZ2352" s="1452"/>
      <c r="WNA2352" s="1452"/>
      <c r="WNB2352" s="1452"/>
      <c r="WNC2352" s="1452"/>
      <c r="WND2352" s="1452"/>
      <c r="WNE2352" s="1452"/>
      <c r="WNF2352" s="1452"/>
      <c r="WNG2352" s="1452"/>
      <c r="WNH2352" s="1452"/>
      <c r="WNI2352" s="1452"/>
      <c r="WNJ2352" s="1452"/>
      <c r="WNK2352" s="1452"/>
      <c r="WNL2352" s="1452"/>
      <c r="WNM2352" s="1452"/>
      <c r="WNN2352" s="1452"/>
      <c r="WNO2352" s="1452"/>
      <c r="WNP2352" s="1452"/>
      <c r="WNQ2352" s="1452"/>
      <c r="WNR2352" s="1452"/>
      <c r="WNS2352" s="1452"/>
      <c r="WNT2352" s="1452"/>
      <c r="WNU2352" s="1452"/>
      <c r="WNV2352" s="1452"/>
      <c r="WNW2352" s="1452"/>
      <c r="WNX2352" s="1452"/>
      <c r="WNY2352" s="1452"/>
      <c r="WNZ2352" s="1452"/>
      <c r="WOA2352" s="1452"/>
      <c r="WOB2352" s="1452"/>
      <c r="WOC2352" s="1452"/>
      <c r="WOD2352" s="1452"/>
      <c r="WOE2352" s="1452"/>
      <c r="WOF2352" s="1452"/>
      <c r="WOG2352" s="1452"/>
      <c r="WOH2352" s="1452"/>
      <c r="WOI2352" s="1452"/>
      <c r="WOJ2352" s="1452"/>
      <c r="WOK2352" s="1452"/>
      <c r="WOL2352" s="1452"/>
      <c r="WOM2352" s="1452"/>
      <c r="WON2352" s="1452"/>
      <c r="WOO2352" s="1452"/>
      <c r="WOP2352" s="1452"/>
      <c r="WOQ2352" s="1452"/>
      <c r="WOR2352" s="1452"/>
      <c r="WOS2352" s="1452"/>
      <c r="WOT2352" s="1452"/>
      <c r="WOU2352" s="1452"/>
      <c r="WOV2352" s="1452"/>
      <c r="WOW2352" s="1452"/>
      <c r="WOX2352" s="1452"/>
      <c r="WOY2352" s="1452"/>
      <c r="WOZ2352" s="1452"/>
      <c r="WPA2352" s="1452"/>
      <c r="WPB2352" s="1452"/>
      <c r="WPC2352" s="1452"/>
      <c r="WPD2352" s="1452"/>
      <c r="WPE2352" s="1452"/>
      <c r="WPF2352" s="1452"/>
      <c r="WPG2352" s="1452"/>
      <c r="WPH2352" s="1452"/>
      <c r="WPI2352" s="1452"/>
      <c r="WPJ2352" s="1452"/>
      <c r="WPK2352" s="1452"/>
      <c r="WPL2352" s="1452"/>
      <c r="WPM2352" s="1452"/>
      <c r="WPN2352" s="1452"/>
      <c r="WPO2352" s="1452"/>
      <c r="WPP2352" s="1452"/>
      <c r="WPQ2352" s="1452"/>
      <c r="WPR2352" s="1452"/>
      <c r="WPS2352" s="1452"/>
      <c r="WPT2352" s="1452"/>
      <c r="WPU2352" s="1452"/>
      <c r="WPV2352" s="1452"/>
      <c r="WPW2352" s="1452"/>
      <c r="WPX2352" s="1452"/>
      <c r="WPY2352" s="1452"/>
      <c r="WPZ2352" s="1452"/>
      <c r="WQA2352" s="1452"/>
      <c r="WQB2352" s="1452"/>
      <c r="WQC2352" s="1452"/>
      <c r="WQD2352" s="1452"/>
      <c r="WQE2352" s="1452"/>
      <c r="WQF2352" s="1452"/>
      <c r="WQG2352" s="1452"/>
      <c r="WQH2352" s="1452"/>
      <c r="WQI2352" s="1452"/>
      <c r="WQJ2352" s="1452"/>
      <c r="WQK2352" s="1452"/>
      <c r="WQL2352" s="1452"/>
      <c r="WQM2352" s="1452"/>
      <c r="WQN2352" s="1452"/>
      <c r="WQO2352" s="1452"/>
      <c r="WQP2352" s="1452"/>
      <c r="WQQ2352" s="1452"/>
      <c r="WQR2352" s="1452"/>
      <c r="WQS2352" s="1452"/>
      <c r="WQT2352" s="1452"/>
      <c r="WQU2352" s="1452"/>
      <c r="WQV2352" s="1452"/>
      <c r="WQW2352" s="1452"/>
      <c r="WQX2352" s="1452"/>
      <c r="WQY2352" s="1452"/>
      <c r="WQZ2352" s="1452"/>
      <c r="WRA2352" s="1452"/>
      <c r="WRB2352" s="1452"/>
      <c r="WRC2352" s="1452"/>
      <c r="WRD2352" s="1452"/>
      <c r="WRE2352" s="1452"/>
      <c r="WRF2352" s="1452"/>
      <c r="WRG2352" s="1452"/>
      <c r="WRH2352" s="1452"/>
      <c r="WRI2352" s="1452"/>
      <c r="WRJ2352" s="1452"/>
      <c r="WRK2352" s="1452"/>
      <c r="WRL2352" s="1452"/>
      <c r="WRM2352" s="1452"/>
      <c r="WRN2352" s="1452"/>
      <c r="WRO2352" s="1452"/>
      <c r="WRP2352" s="1452"/>
      <c r="WRQ2352" s="1452"/>
      <c r="WRR2352" s="1452"/>
      <c r="WRS2352" s="1452"/>
      <c r="WRT2352" s="1452"/>
      <c r="WRU2352" s="1452"/>
      <c r="WRV2352" s="1452"/>
      <c r="WRW2352" s="1452"/>
      <c r="WRX2352" s="1452"/>
      <c r="WRY2352" s="1452"/>
      <c r="WRZ2352" s="1452"/>
      <c r="WSA2352" s="1452"/>
      <c r="WSB2352" s="1452"/>
      <c r="WSC2352" s="1452"/>
      <c r="WSD2352" s="1452"/>
      <c r="WSE2352" s="1452"/>
      <c r="WSF2352" s="1452"/>
      <c r="WSG2352" s="1452"/>
      <c r="WSH2352" s="1452"/>
      <c r="WSI2352" s="1452"/>
      <c r="WSJ2352" s="1452"/>
      <c r="WSK2352" s="1452"/>
      <c r="WSL2352" s="1452"/>
      <c r="WSM2352" s="1452"/>
      <c r="WSN2352" s="1452"/>
      <c r="WSO2352" s="1452"/>
      <c r="WSP2352" s="1452"/>
      <c r="WSQ2352" s="1452"/>
      <c r="WSR2352" s="1452"/>
      <c r="WSS2352" s="1452"/>
      <c r="WST2352" s="1452"/>
      <c r="WSU2352" s="1452"/>
      <c r="WSV2352" s="1452"/>
      <c r="WSW2352" s="1452"/>
      <c r="WSX2352" s="1452"/>
      <c r="WSY2352" s="1452"/>
      <c r="WSZ2352" s="1452"/>
      <c r="WTA2352" s="1452"/>
      <c r="WTB2352" s="1452"/>
      <c r="WTC2352" s="1452"/>
      <c r="WTD2352" s="1452"/>
      <c r="WTE2352" s="1452"/>
      <c r="WTF2352" s="1452"/>
      <c r="WTG2352" s="1452"/>
      <c r="WTH2352" s="1452"/>
      <c r="WTI2352" s="1452"/>
      <c r="WTJ2352" s="1452"/>
      <c r="WTK2352" s="1452"/>
      <c r="WTL2352" s="1452"/>
      <c r="WTM2352" s="1452"/>
      <c r="WTN2352" s="1452"/>
      <c r="WTO2352" s="1452"/>
      <c r="WTP2352" s="1452"/>
      <c r="WTQ2352" s="1452"/>
      <c r="WTR2352" s="1452"/>
      <c r="WTS2352" s="1452"/>
      <c r="WTT2352" s="1452"/>
      <c r="WTU2352" s="1452"/>
      <c r="WTV2352" s="1452"/>
      <c r="WTW2352" s="1452"/>
      <c r="WTX2352" s="1452"/>
      <c r="WTY2352" s="1452"/>
      <c r="WTZ2352" s="1452"/>
      <c r="WUA2352" s="1452"/>
      <c r="WUB2352" s="1452"/>
      <c r="WUC2352" s="1452"/>
      <c r="WUD2352" s="1452"/>
      <c r="WUE2352" s="1452"/>
      <c r="WUF2352" s="1452"/>
      <c r="WUG2352" s="1452"/>
      <c r="WUH2352" s="1452"/>
      <c r="WUI2352" s="1452"/>
      <c r="WUJ2352" s="1452"/>
      <c r="WUK2352" s="1452"/>
      <c r="WUL2352" s="1452"/>
      <c r="WUM2352" s="1452"/>
      <c r="WUN2352" s="1452"/>
      <c r="WUO2352" s="1452"/>
      <c r="WUP2352" s="1452"/>
      <c r="WUQ2352" s="1452"/>
      <c r="WUR2352" s="1452"/>
      <c r="WUS2352" s="1452"/>
      <c r="WUT2352" s="1452"/>
      <c r="WUU2352" s="1452"/>
      <c r="WUV2352" s="1452"/>
      <c r="WUW2352" s="1452"/>
      <c r="WUX2352" s="1452"/>
      <c r="WUY2352" s="1452"/>
      <c r="WUZ2352" s="1452"/>
      <c r="WVA2352" s="1452"/>
      <c r="WVB2352" s="1452"/>
      <c r="WVC2352" s="1452"/>
      <c r="WVD2352" s="1452"/>
      <c r="WVE2352" s="1452"/>
      <c r="WVF2352" s="1452"/>
      <c r="WVG2352" s="1452"/>
      <c r="WVH2352" s="1452"/>
      <c r="WVI2352" s="1452"/>
      <c r="WVJ2352" s="1452"/>
      <c r="WVK2352" s="1452"/>
      <c r="WVL2352" s="1452"/>
      <c r="WVM2352" s="1452"/>
      <c r="WVN2352" s="1452"/>
      <c r="WVO2352" s="1452"/>
      <c r="WVP2352" s="1452"/>
      <c r="WVQ2352" s="1452"/>
      <c r="WVR2352" s="1452"/>
      <c r="WVS2352" s="1452"/>
      <c r="WVT2352" s="1452"/>
      <c r="WVU2352" s="1452"/>
      <c r="WVV2352" s="1452"/>
      <c r="WVW2352" s="1452"/>
      <c r="WVX2352" s="1452"/>
      <c r="WVY2352" s="1452"/>
      <c r="WVZ2352" s="1452"/>
      <c r="WWA2352" s="1452"/>
      <c r="WWB2352" s="1452"/>
      <c r="WWC2352" s="1452"/>
      <c r="WWD2352" s="1452"/>
      <c r="WWE2352" s="1452"/>
      <c r="WWF2352" s="1452"/>
      <c r="WWG2352" s="1452"/>
      <c r="WWH2352" s="1452"/>
      <c r="WWI2352" s="1452"/>
      <c r="WWJ2352" s="1452"/>
      <c r="WWK2352" s="1452"/>
      <c r="WWL2352" s="1452"/>
      <c r="WWM2352" s="1452"/>
      <c r="WWN2352" s="1452"/>
      <c r="WWO2352" s="1452"/>
      <c r="WWP2352" s="1452"/>
      <c r="WWQ2352" s="1452"/>
      <c r="WWR2352" s="1452"/>
      <c r="WWS2352" s="1452"/>
      <c r="WWT2352" s="1452"/>
      <c r="WWU2352" s="1452"/>
      <c r="WWV2352" s="1452"/>
      <c r="WWW2352" s="1452"/>
      <c r="WWX2352" s="1452"/>
      <c r="WWY2352" s="1452"/>
      <c r="WWZ2352" s="1452"/>
      <c r="WXA2352" s="1452"/>
      <c r="WXB2352" s="1452"/>
      <c r="WXC2352" s="1452"/>
      <c r="WXD2352" s="1452"/>
      <c r="WXE2352" s="1452"/>
      <c r="WXF2352" s="1452"/>
      <c r="WXG2352" s="1452"/>
      <c r="WXH2352" s="1452"/>
      <c r="WXI2352" s="1452"/>
      <c r="WXJ2352" s="1452"/>
      <c r="WXK2352" s="1452"/>
      <c r="WXL2352" s="1452"/>
      <c r="WXM2352" s="1452"/>
      <c r="WXN2352" s="1452"/>
      <c r="WXO2352" s="1452"/>
      <c r="WXP2352" s="1452"/>
      <c r="WXQ2352" s="1452"/>
      <c r="WXR2352" s="1452"/>
      <c r="WXS2352" s="1452"/>
      <c r="WXT2352" s="1452"/>
      <c r="WXU2352" s="1452"/>
      <c r="WXV2352" s="1452"/>
      <c r="WXW2352" s="1452"/>
      <c r="WXX2352" s="1452"/>
      <c r="WXY2352" s="1452"/>
      <c r="WXZ2352" s="1452"/>
      <c r="WYA2352" s="1452"/>
      <c r="WYB2352" s="1452"/>
      <c r="WYC2352" s="1452"/>
      <c r="WYD2352" s="1452"/>
      <c r="WYE2352" s="1452"/>
      <c r="WYF2352" s="1452"/>
      <c r="WYG2352" s="1452"/>
      <c r="WYH2352" s="1452"/>
      <c r="WYI2352" s="1452"/>
      <c r="WYJ2352" s="1452"/>
      <c r="WYK2352" s="1452"/>
      <c r="WYL2352" s="1452"/>
      <c r="WYM2352" s="1452"/>
      <c r="WYN2352" s="1452"/>
      <c r="WYO2352" s="1452"/>
      <c r="WYP2352" s="1452"/>
      <c r="WYQ2352" s="1452"/>
      <c r="WYR2352" s="1452"/>
      <c r="WYS2352" s="1452"/>
      <c r="WYT2352" s="1452"/>
      <c r="WYU2352" s="1452"/>
      <c r="WYV2352" s="1452"/>
      <c r="WYW2352" s="1452"/>
      <c r="WYX2352" s="1452"/>
      <c r="WYY2352" s="1452"/>
      <c r="WYZ2352" s="1452"/>
      <c r="WZA2352" s="1452"/>
      <c r="WZB2352" s="1452"/>
      <c r="WZC2352" s="1452"/>
      <c r="WZD2352" s="1452"/>
      <c r="WZE2352" s="1452"/>
      <c r="WZF2352" s="1452"/>
      <c r="WZG2352" s="1452"/>
      <c r="WZH2352" s="1452"/>
      <c r="WZI2352" s="1452"/>
      <c r="WZJ2352" s="1452"/>
      <c r="WZK2352" s="1452"/>
      <c r="WZL2352" s="1452"/>
      <c r="WZM2352" s="1452"/>
      <c r="WZN2352" s="1452"/>
      <c r="WZO2352" s="1452"/>
      <c r="WZP2352" s="1452"/>
      <c r="WZQ2352" s="1452"/>
      <c r="WZR2352" s="1452"/>
      <c r="WZS2352" s="1452"/>
      <c r="WZT2352" s="1452"/>
      <c r="WZU2352" s="1452"/>
      <c r="WZV2352" s="1452"/>
      <c r="WZW2352" s="1452"/>
      <c r="WZX2352" s="1452"/>
      <c r="WZY2352" s="1452"/>
      <c r="WZZ2352" s="1452"/>
      <c r="XAA2352" s="1452"/>
      <c r="XAB2352" s="1452"/>
      <c r="XAC2352" s="1452"/>
      <c r="XAD2352" s="1452"/>
      <c r="XAE2352" s="1452"/>
      <c r="XAF2352" s="1452"/>
      <c r="XAG2352" s="1452"/>
      <c r="XAH2352" s="1452"/>
      <c r="XAI2352" s="1452"/>
      <c r="XAJ2352" s="1452"/>
      <c r="XAK2352" s="1452"/>
      <c r="XAL2352" s="1452"/>
      <c r="XAM2352" s="1452"/>
      <c r="XAN2352" s="1452"/>
      <c r="XAO2352" s="1452"/>
      <c r="XAP2352" s="1452"/>
      <c r="XAQ2352" s="1452"/>
      <c r="XAR2352" s="1452"/>
      <c r="XAS2352" s="1452"/>
      <c r="XAT2352" s="1452"/>
      <c r="XAU2352" s="1452"/>
      <c r="XAV2352" s="1452"/>
      <c r="XAW2352" s="1452"/>
      <c r="XAX2352" s="1452"/>
      <c r="XAY2352" s="1452"/>
      <c r="XAZ2352" s="1452"/>
      <c r="XBA2352" s="1452"/>
      <c r="XBB2352" s="1452"/>
      <c r="XBC2352" s="1452"/>
      <c r="XBD2352" s="1452"/>
      <c r="XBE2352" s="1452"/>
      <c r="XBF2352" s="1452"/>
      <c r="XBG2352" s="1452"/>
      <c r="XBH2352" s="1452"/>
      <c r="XBI2352" s="1452"/>
      <c r="XBJ2352" s="1452"/>
      <c r="XBK2352" s="1452"/>
      <c r="XBL2352" s="1452"/>
      <c r="XBM2352" s="1452"/>
      <c r="XBN2352" s="1452"/>
      <c r="XBO2352" s="1452"/>
      <c r="XBP2352" s="1452"/>
      <c r="XBQ2352" s="1452"/>
      <c r="XBR2352" s="1452"/>
      <c r="XBS2352" s="1452"/>
      <c r="XBT2352" s="1452"/>
      <c r="XBU2352" s="1452"/>
      <c r="XBV2352" s="1452"/>
      <c r="XBW2352" s="1452"/>
      <c r="XBX2352" s="1452"/>
      <c r="XBY2352" s="1452"/>
      <c r="XBZ2352" s="1452"/>
      <c r="XCA2352" s="1452"/>
      <c r="XCB2352" s="1452"/>
      <c r="XCC2352" s="1452"/>
      <c r="XCD2352" s="1452"/>
      <c r="XCE2352" s="1452"/>
      <c r="XCF2352" s="1452"/>
      <c r="XCG2352" s="1452"/>
      <c r="XCH2352" s="1452"/>
      <c r="XCI2352" s="1452"/>
      <c r="XCJ2352" s="1452"/>
      <c r="XCK2352" s="1452"/>
      <c r="XCL2352" s="1452"/>
      <c r="XCM2352" s="1452"/>
      <c r="XCN2352" s="1452"/>
      <c r="XCO2352" s="1452"/>
      <c r="XCP2352" s="1452"/>
      <c r="XCQ2352" s="1452"/>
      <c r="XCR2352" s="1452"/>
      <c r="XCS2352" s="1452"/>
      <c r="XCT2352" s="1452"/>
      <c r="XCU2352" s="1452"/>
      <c r="XCV2352" s="1452"/>
      <c r="XCW2352" s="1452"/>
      <c r="XCX2352" s="1452"/>
      <c r="XCY2352" s="1452"/>
      <c r="XCZ2352" s="1452"/>
      <c r="XDA2352" s="1452"/>
      <c r="XDB2352" s="1452"/>
      <c r="XDC2352" s="1452"/>
      <c r="XDD2352" s="1452"/>
      <c r="XDE2352" s="1452"/>
      <c r="XDF2352" s="1452"/>
      <c r="XDG2352" s="1452"/>
      <c r="XDH2352" s="1452"/>
      <c r="XDI2352" s="1452"/>
      <c r="XDJ2352" s="1452"/>
      <c r="XDK2352" s="1452"/>
      <c r="XDL2352" s="1452"/>
      <c r="XDM2352" s="1452"/>
      <c r="XDN2352" s="1452"/>
      <c r="XDO2352" s="1452"/>
      <c r="XDP2352" s="1452"/>
      <c r="XDQ2352" s="1452"/>
      <c r="XDR2352" s="1452"/>
      <c r="XDS2352" s="1452"/>
      <c r="XDT2352" s="1452"/>
      <c r="XDU2352" s="1452"/>
      <c r="XDV2352" s="1452"/>
      <c r="XDW2352" s="1452"/>
      <c r="XDX2352" s="1452"/>
      <c r="XDY2352" s="1452"/>
      <c r="XDZ2352" s="1452"/>
      <c r="XEA2352" s="1452"/>
      <c r="XEB2352" s="1452"/>
      <c r="XEC2352" s="1452"/>
      <c r="XED2352" s="1452"/>
      <c r="XEE2352" s="1452"/>
      <c r="XEF2352" s="1452"/>
      <c r="XEG2352" s="1452"/>
      <c r="XEH2352" s="1452"/>
      <c r="XEI2352" s="1452"/>
      <c r="XEJ2352" s="1452"/>
      <c r="XEK2352" s="1452"/>
      <c r="XEL2352" s="1452"/>
      <c r="XEM2352" s="1452"/>
      <c r="XEN2352" s="1452"/>
      <c r="XEO2352" s="1452"/>
      <c r="XEP2352" s="1452"/>
      <c r="XEQ2352" s="1452"/>
      <c r="XER2352" s="1452"/>
      <c r="XES2352" s="1452"/>
      <c r="XET2352" s="1452"/>
      <c r="XEU2352" s="1452"/>
      <c r="XEV2352" s="1452"/>
      <c r="XEW2352" s="1452"/>
      <c r="XEX2352" s="1452"/>
      <c r="XEY2352" s="1452"/>
      <c r="XEZ2352" s="1452"/>
      <c r="XFA2352" s="1452"/>
      <c r="XFB2352" s="1452"/>
      <c r="XFC2352" s="1452"/>
    </row>
    <row r="2353" spans="1:16383" x14ac:dyDescent="0.2">
      <c r="A2353" s="1341">
        <v>2017432</v>
      </c>
      <c r="B2353" s="1348">
        <v>121405</v>
      </c>
      <c r="C2353" s="1341" t="s">
        <v>3981</v>
      </c>
      <c r="D2353" s="1342" t="s">
        <v>68</v>
      </c>
      <c r="E2353" s="1342">
        <v>0</v>
      </c>
      <c r="F2353" s="1342">
        <v>1</v>
      </c>
      <c r="G2353" s="1342">
        <v>0</v>
      </c>
      <c r="H2353" s="1342">
        <v>2</v>
      </c>
      <c r="I2353" s="2624" t="s">
        <v>4255</v>
      </c>
      <c r="J2353" s="2624" t="s">
        <v>1737</v>
      </c>
      <c r="K2353" s="2624" t="s">
        <v>1737</v>
      </c>
      <c r="L2353" s="2624" t="s">
        <v>1737</v>
      </c>
      <c r="M2353" s="1339" t="s">
        <v>89</v>
      </c>
      <c r="N2353" s="1339" t="s">
        <v>89</v>
      </c>
      <c r="O2353" s="1339" t="s">
        <v>89</v>
      </c>
      <c r="P2353" s="1339" t="s">
        <v>89</v>
      </c>
      <c r="Q2353" s="1352" t="s">
        <v>1163</v>
      </c>
      <c r="R2353" s="1350"/>
      <c r="S2353" s="1353">
        <v>28</v>
      </c>
      <c r="T2353" s="1354"/>
      <c r="U2353" s="1355" t="s">
        <v>278</v>
      </c>
      <c r="V2353" s="1355"/>
      <c r="W2353" s="2589">
        <v>4.25</v>
      </c>
      <c r="X2353" s="2588"/>
      <c r="Y2353" s="2590"/>
      <c r="Z2353" s="2591">
        <v>42894</v>
      </c>
      <c r="AA2353" s="1359"/>
      <c r="AB2353" s="1360"/>
      <c r="AC2353" s="1360"/>
      <c r="AD2353" s="1360"/>
      <c r="AE2353" s="1403">
        <f>IF(A2353="","",(IFERROR(VLOOKUP(A2353,Projecten!A$4:W$2618,5,FALSE),"niet bekend")))</f>
        <v>0</v>
      </c>
      <c r="AF2353" s="2306">
        <f>IF(AE2353="","",(IF(E2353=0,AH2353,(E2353/AE2353*AH2353))))</f>
        <v>656.43</v>
      </c>
      <c r="AG2353" s="1283">
        <f>IF(A2353="","",(IFERROR(VLOOKUP(A2353,Projecten!A$4:W$2618,23,FALSE),"niet bekend")))</f>
        <v>0</v>
      </c>
      <c r="AH2353" s="2463">
        <f>IF(A2353="","",(IFERROR(VLOOKUP(A2353,Projecten!A$4:W$2618,12,FALSE),"niet bekend")))</f>
        <v>656.43</v>
      </c>
      <c r="AI2353" s="2463"/>
      <c r="AJ2353" s="1359"/>
      <c r="AK2353" s="1359"/>
      <c r="AL2353" s="1359"/>
      <c r="AM2353" s="1359"/>
      <c r="AN2353" s="1359"/>
      <c r="AO2353" s="1359"/>
      <c r="AP2353" s="1359"/>
      <c r="AQ2353" s="1359"/>
      <c r="AR2353" s="1359"/>
      <c r="AS2353" s="1359"/>
      <c r="AT2353" s="1359"/>
      <c r="AU2353" s="1359"/>
      <c r="AV2353" s="1359"/>
      <c r="AW2353" s="1359"/>
      <c r="AX2353" s="1359"/>
      <c r="AY2353" s="1359"/>
      <c r="AZ2353" s="1359"/>
      <c r="BA2353" s="1359"/>
      <c r="BB2353" s="1359"/>
      <c r="BC2353" s="1359"/>
      <c r="BD2353" s="1359"/>
      <c r="BE2353" s="1359"/>
      <c r="BF2353" s="1359"/>
      <c r="BG2353" s="1359"/>
      <c r="BH2353" s="1359"/>
      <c r="BI2353" s="1359"/>
      <c r="BJ2353" s="1359"/>
      <c r="BK2353" s="1359"/>
      <c r="BL2353" s="1359"/>
      <c r="BM2353" s="1359"/>
      <c r="BN2353" s="1359"/>
      <c r="BO2353" s="1359"/>
      <c r="BP2353" s="1359"/>
      <c r="BQ2353" s="1359"/>
      <c r="BR2353" s="1359"/>
      <c r="BS2353" s="1359"/>
      <c r="BT2353" s="1359"/>
      <c r="BU2353" s="1359"/>
      <c r="BV2353" s="1359"/>
      <c r="BW2353" s="1359"/>
      <c r="BX2353" s="1359"/>
      <c r="BY2353" s="1359"/>
      <c r="BZ2353" s="1359"/>
      <c r="CA2353" s="1359"/>
      <c r="CB2353" s="1359"/>
      <c r="CC2353" s="1359"/>
      <c r="CD2353" s="1359"/>
      <c r="CE2353" s="1359"/>
      <c r="CF2353" s="1359"/>
      <c r="CG2353" s="1359"/>
      <c r="CH2353" s="1359"/>
      <c r="CI2353" s="1359"/>
      <c r="CJ2353" s="1359"/>
      <c r="CK2353" s="1359"/>
      <c r="CL2353" s="1359"/>
      <c r="CM2353" s="1359"/>
      <c r="CN2353" s="1359"/>
      <c r="CO2353" s="1359"/>
      <c r="CP2353" s="1359"/>
      <c r="CQ2353" s="1359"/>
      <c r="CR2353" s="1359"/>
      <c r="CS2353" s="1359"/>
      <c r="CT2353" s="1359"/>
      <c r="CU2353" s="1359"/>
      <c r="CV2353" s="1359"/>
      <c r="CW2353" s="1359"/>
      <c r="CX2353" s="1359"/>
      <c r="CY2353" s="1359"/>
      <c r="CZ2353" s="1359"/>
      <c r="DA2353" s="1359"/>
      <c r="DB2353" s="1359"/>
      <c r="DC2353" s="1359"/>
      <c r="DD2353" s="1359"/>
      <c r="DE2353" s="1359"/>
      <c r="DF2353" s="1359"/>
      <c r="DG2353" s="1359"/>
      <c r="DH2353" s="1359"/>
      <c r="DI2353" s="1359"/>
      <c r="DJ2353" s="1359"/>
      <c r="DK2353" s="1359"/>
      <c r="DL2353" s="1359"/>
      <c r="DM2353" s="1359"/>
      <c r="DN2353" s="1359"/>
      <c r="DO2353" s="1359"/>
      <c r="DP2353" s="1359"/>
      <c r="DQ2353" s="1359"/>
      <c r="DR2353" s="1359"/>
      <c r="DS2353" s="1359"/>
      <c r="DT2353" s="1359"/>
      <c r="DU2353" s="1359"/>
      <c r="DV2353" s="1359"/>
      <c r="DW2353" s="1359"/>
      <c r="DX2353" s="1359"/>
      <c r="DY2353" s="1359"/>
      <c r="DZ2353" s="1359"/>
      <c r="EA2353" s="1359"/>
      <c r="EB2353" s="1359"/>
      <c r="EC2353" s="1359"/>
      <c r="ED2353" s="1359"/>
      <c r="EE2353" s="1359"/>
      <c r="EF2353" s="1359"/>
      <c r="EG2353" s="1359"/>
      <c r="EH2353" s="1359"/>
      <c r="EI2353" s="1359"/>
      <c r="EJ2353" s="1359"/>
      <c r="EK2353" s="1359"/>
      <c r="EL2353" s="1359"/>
      <c r="EM2353" s="1359"/>
      <c r="EN2353" s="1359"/>
      <c r="EO2353" s="1359"/>
      <c r="EP2353" s="1359"/>
      <c r="EQ2353" s="1359"/>
      <c r="ER2353" s="1359"/>
      <c r="ES2353" s="1359"/>
      <c r="ET2353" s="1359"/>
      <c r="EU2353" s="1359"/>
      <c r="EV2353" s="1359"/>
      <c r="EW2353" s="1359"/>
      <c r="EX2353" s="1359"/>
      <c r="EY2353" s="1359"/>
      <c r="EZ2353" s="1359"/>
      <c r="FA2353" s="1359"/>
      <c r="FB2353" s="1359"/>
      <c r="FC2353" s="1359"/>
      <c r="FD2353" s="1359"/>
      <c r="FE2353" s="1359"/>
      <c r="FF2353" s="1359"/>
      <c r="FG2353" s="1359"/>
      <c r="FH2353" s="1359"/>
      <c r="FI2353" s="1359"/>
      <c r="FJ2353" s="1359"/>
      <c r="FK2353" s="1359"/>
      <c r="FL2353" s="1359"/>
      <c r="FM2353" s="1359"/>
      <c r="FN2353" s="1359"/>
      <c r="FO2353" s="1359"/>
      <c r="FP2353" s="1359"/>
      <c r="FQ2353" s="1359"/>
      <c r="FR2353" s="1359"/>
      <c r="FS2353" s="1359"/>
      <c r="FT2353" s="1359"/>
      <c r="FU2353" s="1359"/>
      <c r="FV2353" s="1359"/>
      <c r="FW2353" s="1359"/>
      <c r="FX2353" s="1359"/>
      <c r="FY2353" s="1359"/>
      <c r="FZ2353" s="1359"/>
      <c r="GA2353" s="1359"/>
      <c r="GB2353" s="1359"/>
      <c r="GC2353" s="1359"/>
      <c r="GD2353" s="1359"/>
      <c r="GE2353" s="1359"/>
      <c r="GF2353" s="1359"/>
      <c r="GG2353" s="1359"/>
      <c r="GH2353" s="1359"/>
      <c r="GI2353" s="1359"/>
      <c r="GJ2353" s="1359"/>
      <c r="GK2353" s="1359"/>
      <c r="GL2353" s="1359"/>
      <c r="GM2353" s="1359"/>
      <c r="GN2353" s="1359"/>
      <c r="GO2353" s="1359"/>
      <c r="GP2353" s="1359"/>
      <c r="GQ2353" s="1359"/>
      <c r="GR2353" s="1359"/>
      <c r="GS2353" s="1359"/>
      <c r="GT2353" s="1359"/>
      <c r="GU2353" s="1359"/>
      <c r="GV2353" s="1359"/>
      <c r="GW2353" s="1359"/>
      <c r="GX2353" s="1359"/>
      <c r="GY2353" s="1359"/>
      <c r="GZ2353" s="1359"/>
      <c r="HA2353" s="1359"/>
      <c r="HB2353" s="1359"/>
      <c r="HC2353" s="1359"/>
      <c r="HD2353" s="1359"/>
      <c r="HE2353" s="1359"/>
      <c r="HF2353" s="1359"/>
      <c r="HG2353" s="1359"/>
      <c r="HH2353" s="1359"/>
      <c r="HI2353" s="1359"/>
      <c r="HJ2353" s="1359"/>
      <c r="HK2353" s="1359"/>
      <c r="HL2353" s="1359"/>
      <c r="HM2353" s="1359"/>
      <c r="HN2353" s="1359"/>
      <c r="HO2353" s="1359"/>
      <c r="HP2353" s="1359"/>
      <c r="HQ2353" s="1359"/>
      <c r="HR2353" s="1359"/>
      <c r="HS2353" s="1359"/>
      <c r="HT2353" s="1359"/>
      <c r="HU2353" s="1359"/>
      <c r="HV2353" s="1359"/>
      <c r="HW2353" s="1359"/>
      <c r="HX2353" s="1359"/>
      <c r="HY2353" s="1359"/>
      <c r="HZ2353" s="1359"/>
      <c r="IA2353" s="1359"/>
      <c r="IB2353" s="1359"/>
      <c r="IC2353" s="1359"/>
      <c r="ID2353" s="1359"/>
      <c r="IE2353" s="1359"/>
      <c r="IF2353" s="1359"/>
      <c r="IG2353" s="1359"/>
      <c r="IH2353" s="1359"/>
      <c r="II2353" s="1359"/>
      <c r="IJ2353" s="1359"/>
      <c r="IK2353" s="1359"/>
      <c r="IL2353" s="1359"/>
      <c r="IM2353" s="1359"/>
      <c r="IN2353" s="1359"/>
      <c r="IO2353" s="1359"/>
      <c r="IP2353" s="1359"/>
      <c r="IQ2353" s="1359"/>
      <c r="IR2353" s="1359"/>
      <c r="IS2353" s="1359"/>
      <c r="IT2353" s="1359"/>
      <c r="IU2353" s="1359"/>
      <c r="IV2353" s="1359"/>
      <c r="IW2353" s="1359"/>
      <c r="IX2353" s="1359"/>
      <c r="IY2353" s="1359"/>
      <c r="IZ2353" s="1359"/>
      <c r="JA2353" s="1359"/>
      <c r="JB2353" s="1359"/>
      <c r="JC2353" s="1359"/>
      <c r="JD2353" s="1359"/>
      <c r="JE2353" s="1359"/>
      <c r="JF2353" s="1359"/>
      <c r="JG2353" s="1359"/>
      <c r="JH2353" s="1359"/>
      <c r="JI2353" s="1359"/>
      <c r="JJ2353" s="1359"/>
      <c r="JK2353" s="1359"/>
      <c r="JL2353" s="1359"/>
      <c r="JM2353" s="1359"/>
      <c r="JN2353" s="1359"/>
      <c r="JO2353" s="1359"/>
      <c r="JP2353" s="1359"/>
      <c r="JQ2353" s="1359"/>
      <c r="JR2353" s="1359"/>
      <c r="JS2353" s="1359"/>
      <c r="JT2353" s="1359"/>
      <c r="JU2353" s="1359"/>
      <c r="JV2353" s="1359"/>
      <c r="JW2353" s="1359"/>
      <c r="JX2353" s="1359"/>
      <c r="JY2353" s="1359"/>
      <c r="JZ2353" s="1359"/>
      <c r="KA2353" s="1359"/>
      <c r="KB2353" s="1359"/>
      <c r="KC2353" s="1359"/>
      <c r="KD2353" s="1359"/>
      <c r="KE2353" s="1359"/>
      <c r="KF2353" s="1359"/>
      <c r="KG2353" s="1359"/>
      <c r="KH2353" s="1359"/>
      <c r="KI2353" s="1359"/>
      <c r="KJ2353" s="1359"/>
      <c r="KK2353" s="1359"/>
      <c r="KL2353" s="1359"/>
      <c r="KM2353" s="1359"/>
      <c r="KN2353" s="1359"/>
      <c r="KO2353" s="1359"/>
      <c r="KP2353" s="1359"/>
      <c r="KQ2353" s="1359"/>
      <c r="KR2353" s="1359"/>
      <c r="KS2353" s="1359"/>
      <c r="KT2353" s="1359"/>
      <c r="KU2353" s="1359"/>
      <c r="KV2353" s="1359"/>
      <c r="KW2353" s="1359"/>
      <c r="KX2353" s="1359"/>
      <c r="KY2353" s="1359"/>
      <c r="KZ2353" s="1359"/>
      <c r="LA2353" s="1359"/>
      <c r="LB2353" s="1359"/>
      <c r="LC2353" s="1359"/>
      <c r="LD2353" s="1359"/>
      <c r="LE2353" s="1359"/>
      <c r="LF2353" s="1359"/>
      <c r="LG2353" s="1359"/>
      <c r="LH2353" s="1359"/>
      <c r="LI2353" s="1359"/>
      <c r="LJ2353" s="1359"/>
      <c r="LK2353" s="1359"/>
      <c r="LL2353" s="1359"/>
      <c r="LM2353" s="1359"/>
      <c r="LN2353" s="1359"/>
      <c r="LO2353" s="1359"/>
      <c r="LP2353" s="1359"/>
      <c r="LQ2353" s="1359"/>
      <c r="LR2353" s="1359"/>
      <c r="LS2353" s="1359"/>
      <c r="LT2353" s="1359"/>
      <c r="LU2353" s="1359"/>
      <c r="LV2353" s="1359"/>
      <c r="LW2353" s="1359"/>
      <c r="LX2353" s="1359"/>
      <c r="LY2353" s="1359"/>
      <c r="LZ2353" s="1359"/>
      <c r="MA2353" s="1359"/>
      <c r="MB2353" s="1359"/>
      <c r="MC2353" s="1359"/>
      <c r="MD2353" s="1359"/>
      <c r="ME2353" s="1359"/>
      <c r="MF2353" s="1359"/>
      <c r="MG2353" s="1359"/>
      <c r="MH2353" s="1359"/>
      <c r="MI2353" s="1359"/>
      <c r="MJ2353" s="1359"/>
      <c r="MK2353" s="1359"/>
      <c r="ML2353" s="1359"/>
      <c r="MM2353" s="1359"/>
      <c r="MN2353" s="1359"/>
      <c r="MO2353" s="1359"/>
      <c r="MP2353" s="1359"/>
      <c r="MQ2353" s="1359"/>
      <c r="MR2353" s="1359"/>
      <c r="MS2353" s="1359"/>
      <c r="MT2353" s="1359"/>
      <c r="MU2353" s="1359"/>
      <c r="MV2353" s="1359"/>
      <c r="MW2353" s="1359"/>
      <c r="MX2353" s="1359"/>
      <c r="MY2353" s="1359"/>
      <c r="MZ2353" s="1359"/>
      <c r="NA2353" s="1359"/>
      <c r="NB2353" s="1359"/>
      <c r="NC2353" s="1359"/>
      <c r="ND2353" s="1359"/>
      <c r="NE2353" s="1359"/>
      <c r="NF2353" s="1359"/>
      <c r="NG2353" s="1359"/>
      <c r="NH2353" s="1359"/>
      <c r="NI2353" s="1359"/>
      <c r="NJ2353" s="1359"/>
      <c r="NK2353" s="1359"/>
      <c r="NL2353" s="1359"/>
      <c r="NM2353" s="1359"/>
      <c r="NN2353" s="1359"/>
      <c r="NO2353" s="1359"/>
      <c r="NP2353" s="1359"/>
      <c r="NQ2353" s="1359"/>
      <c r="NR2353" s="1359"/>
      <c r="NS2353" s="1359"/>
      <c r="NT2353" s="1359"/>
      <c r="NU2353" s="1359"/>
      <c r="NV2353" s="1359"/>
      <c r="NW2353" s="1359"/>
      <c r="NX2353" s="1359"/>
      <c r="NY2353" s="1359"/>
      <c r="NZ2353" s="1359"/>
      <c r="OA2353" s="1359"/>
      <c r="OB2353" s="1359"/>
      <c r="OC2353" s="1359"/>
      <c r="OD2353" s="1359"/>
      <c r="OE2353" s="1359"/>
      <c r="OF2353" s="1359"/>
      <c r="OG2353" s="1359"/>
      <c r="OH2353" s="1359"/>
      <c r="OI2353" s="1359"/>
      <c r="OJ2353" s="1359"/>
      <c r="OK2353" s="1359"/>
      <c r="OL2353" s="1359"/>
      <c r="OM2353" s="1359"/>
      <c r="ON2353" s="1359"/>
      <c r="OO2353" s="1359"/>
      <c r="OP2353" s="1359"/>
      <c r="OQ2353" s="1359"/>
      <c r="OR2353" s="1359"/>
      <c r="OS2353" s="1359"/>
      <c r="OT2353" s="1359"/>
      <c r="OU2353" s="1359"/>
      <c r="OV2353" s="1359"/>
      <c r="OW2353" s="1359"/>
      <c r="OX2353" s="1359"/>
      <c r="OY2353" s="1359"/>
      <c r="OZ2353" s="1359"/>
      <c r="PA2353" s="1359"/>
      <c r="PB2353" s="1359"/>
      <c r="PC2353" s="1359"/>
      <c r="PD2353" s="1359"/>
      <c r="PE2353" s="1359"/>
      <c r="PF2353" s="1359"/>
      <c r="PG2353" s="1359"/>
      <c r="PH2353" s="1359"/>
      <c r="PI2353" s="1359"/>
      <c r="PJ2353" s="1359"/>
      <c r="PK2353" s="1359"/>
      <c r="PL2353" s="1359"/>
      <c r="PM2353" s="1359"/>
      <c r="PN2353" s="1359"/>
      <c r="PO2353" s="1359"/>
      <c r="PP2353" s="1359"/>
      <c r="PQ2353" s="1359"/>
      <c r="PR2353" s="1359"/>
      <c r="PS2353" s="1359"/>
      <c r="PT2353" s="1359"/>
      <c r="PU2353" s="1359"/>
      <c r="PV2353" s="1359"/>
      <c r="PW2353" s="1359"/>
      <c r="PX2353" s="1359"/>
      <c r="PY2353" s="1359"/>
      <c r="PZ2353" s="1359"/>
      <c r="QA2353" s="1359"/>
      <c r="QB2353" s="1359"/>
      <c r="QC2353" s="1359"/>
      <c r="QD2353" s="1359"/>
      <c r="QE2353" s="1359"/>
      <c r="QF2353" s="1359"/>
      <c r="QG2353" s="1359"/>
      <c r="QH2353" s="1359"/>
      <c r="QI2353" s="1359"/>
      <c r="QJ2353" s="1359"/>
      <c r="QK2353" s="1359"/>
      <c r="QL2353" s="1359"/>
      <c r="QM2353" s="1359"/>
      <c r="QN2353" s="1359"/>
      <c r="QO2353" s="1359"/>
      <c r="QP2353" s="1359"/>
      <c r="QQ2353" s="1359"/>
      <c r="QR2353" s="1359"/>
      <c r="QS2353" s="1359"/>
      <c r="QT2353" s="1359"/>
      <c r="QU2353" s="1359"/>
      <c r="QV2353" s="1359"/>
      <c r="QW2353" s="1359"/>
      <c r="QX2353" s="1359"/>
      <c r="QY2353" s="1359"/>
      <c r="QZ2353" s="1359"/>
      <c r="RA2353" s="1359"/>
      <c r="RB2353" s="1359"/>
      <c r="RC2353" s="1359"/>
      <c r="RD2353" s="1359"/>
      <c r="RE2353" s="1359"/>
      <c r="RF2353" s="1359"/>
      <c r="RG2353" s="1359"/>
      <c r="RH2353" s="1359"/>
      <c r="RI2353" s="1359"/>
      <c r="RJ2353" s="1359"/>
      <c r="RK2353" s="1359"/>
      <c r="RL2353" s="1359"/>
      <c r="RM2353" s="1359"/>
      <c r="RN2353" s="1359"/>
      <c r="RO2353" s="1359"/>
      <c r="RP2353" s="1359"/>
      <c r="RQ2353" s="1359"/>
      <c r="RR2353" s="1359"/>
      <c r="RS2353" s="1359"/>
      <c r="RT2353" s="1359"/>
      <c r="RU2353" s="1359"/>
      <c r="RV2353" s="1359"/>
      <c r="RW2353" s="1359"/>
      <c r="RX2353" s="1359"/>
      <c r="RY2353" s="1359"/>
      <c r="RZ2353" s="1359"/>
      <c r="SA2353" s="1359"/>
      <c r="SB2353" s="1359"/>
      <c r="SC2353" s="1359"/>
      <c r="SD2353" s="1359"/>
      <c r="SE2353" s="1359"/>
      <c r="SF2353" s="1359"/>
      <c r="SG2353" s="1359"/>
      <c r="SH2353" s="1359"/>
      <c r="SI2353" s="1359"/>
      <c r="SJ2353" s="1359"/>
      <c r="SK2353" s="1359"/>
      <c r="SL2353" s="1359"/>
      <c r="SM2353" s="1359"/>
      <c r="SN2353" s="1359"/>
      <c r="SO2353" s="1359"/>
      <c r="SP2353" s="1359"/>
      <c r="SQ2353" s="1359"/>
      <c r="SR2353" s="1359"/>
      <c r="SS2353" s="1359"/>
      <c r="ST2353" s="1359"/>
      <c r="SU2353" s="1359"/>
      <c r="SV2353" s="1359"/>
      <c r="SW2353" s="1359"/>
      <c r="SX2353" s="1359"/>
      <c r="SY2353" s="1359"/>
      <c r="SZ2353" s="1359"/>
      <c r="TA2353" s="1359"/>
      <c r="TB2353" s="1359"/>
      <c r="TC2353" s="1359"/>
      <c r="TD2353" s="1359"/>
      <c r="TE2353" s="1359"/>
      <c r="TF2353" s="1359"/>
      <c r="TG2353" s="1359"/>
      <c r="TH2353" s="1359"/>
      <c r="TI2353" s="1359"/>
      <c r="TJ2353" s="1359"/>
      <c r="TK2353" s="1359"/>
      <c r="TL2353" s="1359"/>
      <c r="TM2353" s="1359"/>
      <c r="TN2353" s="1359"/>
      <c r="TO2353" s="1359"/>
      <c r="TP2353" s="1359"/>
      <c r="TQ2353" s="1359"/>
      <c r="TR2353" s="1359"/>
      <c r="TS2353" s="1359"/>
      <c r="TT2353" s="1359"/>
      <c r="TU2353" s="1359"/>
      <c r="TV2353" s="1359"/>
      <c r="TW2353" s="1359"/>
      <c r="TX2353" s="1359"/>
      <c r="TY2353" s="1359"/>
      <c r="TZ2353" s="1359"/>
      <c r="UA2353" s="1359"/>
      <c r="UB2353" s="1359"/>
      <c r="UC2353" s="1359"/>
      <c r="UD2353" s="1359"/>
      <c r="UE2353" s="1359"/>
      <c r="UF2353" s="1359"/>
      <c r="UG2353" s="1359"/>
      <c r="UH2353" s="1359"/>
      <c r="UI2353" s="1359"/>
      <c r="UJ2353" s="1359"/>
      <c r="UK2353" s="1359"/>
      <c r="UL2353" s="1359"/>
      <c r="UM2353" s="1359"/>
      <c r="UN2353" s="1359"/>
      <c r="UO2353" s="1359"/>
      <c r="UP2353" s="1359"/>
      <c r="UQ2353" s="1359"/>
      <c r="UR2353" s="1359"/>
      <c r="US2353" s="1359"/>
      <c r="UT2353" s="1359"/>
      <c r="UU2353" s="1359"/>
      <c r="UV2353" s="1359"/>
      <c r="UW2353" s="1359"/>
      <c r="UX2353" s="1359"/>
      <c r="UY2353" s="1359"/>
      <c r="UZ2353" s="1359"/>
      <c r="VA2353" s="1359"/>
      <c r="VB2353" s="1359"/>
      <c r="VC2353" s="1359"/>
      <c r="VD2353" s="1359"/>
      <c r="VE2353" s="1359"/>
      <c r="VF2353" s="1359"/>
      <c r="VG2353" s="1359"/>
      <c r="VH2353" s="1359"/>
      <c r="VI2353" s="1359"/>
      <c r="VJ2353" s="1359"/>
      <c r="VK2353" s="1359"/>
      <c r="VL2353" s="1359"/>
      <c r="VM2353" s="1359"/>
      <c r="VN2353" s="1359"/>
      <c r="VO2353" s="1359"/>
      <c r="VP2353" s="1359"/>
      <c r="VQ2353" s="1359"/>
      <c r="VR2353" s="1359"/>
      <c r="VS2353" s="1359"/>
      <c r="VT2353" s="1359"/>
      <c r="VU2353" s="1359"/>
      <c r="VV2353" s="1359"/>
      <c r="VW2353" s="1359"/>
      <c r="VX2353" s="1359"/>
      <c r="VY2353" s="1359"/>
      <c r="VZ2353" s="1359"/>
      <c r="WA2353" s="1359"/>
      <c r="WB2353" s="1359"/>
      <c r="WC2353" s="1359"/>
      <c r="WD2353" s="1359"/>
      <c r="WE2353" s="1359"/>
      <c r="WF2353" s="1359"/>
      <c r="WG2353" s="1359"/>
      <c r="WH2353" s="1359"/>
      <c r="WI2353" s="1359"/>
      <c r="WJ2353" s="1359"/>
      <c r="WK2353" s="1359"/>
      <c r="WL2353" s="1359"/>
      <c r="WM2353" s="1359"/>
      <c r="WN2353" s="1359"/>
      <c r="WO2353" s="1359"/>
      <c r="WP2353" s="1359"/>
      <c r="WQ2353" s="1359"/>
      <c r="WR2353" s="1359"/>
      <c r="WS2353" s="1359"/>
      <c r="WT2353" s="1359"/>
      <c r="WU2353" s="1359"/>
      <c r="WV2353" s="1359"/>
      <c r="WW2353" s="1359"/>
      <c r="WX2353" s="1359"/>
      <c r="WY2353" s="1359"/>
      <c r="WZ2353" s="1359"/>
      <c r="XA2353" s="1359"/>
      <c r="XB2353" s="1359"/>
      <c r="XC2353" s="1359"/>
      <c r="XD2353" s="1359"/>
      <c r="XE2353" s="1359"/>
      <c r="XF2353" s="1359"/>
      <c r="XG2353" s="1359"/>
      <c r="XH2353" s="1359"/>
      <c r="XI2353" s="1359"/>
      <c r="XJ2353" s="1359"/>
      <c r="XK2353" s="1359"/>
      <c r="XL2353" s="1359"/>
      <c r="XM2353" s="1359"/>
      <c r="XN2353" s="1359"/>
      <c r="XO2353" s="1359"/>
      <c r="XP2353" s="1359"/>
      <c r="XQ2353" s="1359"/>
      <c r="XR2353" s="1359"/>
      <c r="XS2353" s="1359"/>
      <c r="XT2353" s="1359"/>
      <c r="XU2353" s="1359"/>
      <c r="XV2353" s="1359"/>
      <c r="XW2353" s="1359"/>
      <c r="XX2353" s="1359"/>
      <c r="XY2353" s="1359"/>
      <c r="XZ2353" s="1359"/>
      <c r="YA2353" s="1359"/>
      <c r="YB2353" s="1359"/>
      <c r="YC2353" s="1359"/>
      <c r="YD2353" s="1359"/>
      <c r="YE2353" s="1359"/>
      <c r="YF2353" s="1359"/>
      <c r="YG2353" s="1359"/>
      <c r="YH2353" s="1359"/>
      <c r="YI2353" s="1359"/>
      <c r="YJ2353" s="1359"/>
      <c r="YK2353" s="1359"/>
      <c r="YL2353" s="1359"/>
      <c r="YM2353" s="1359"/>
      <c r="YN2353" s="1359"/>
      <c r="YO2353" s="1359"/>
      <c r="YP2353" s="1359"/>
      <c r="YQ2353" s="1359"/>
      <c r="YR2353" s="1359"/>
      <c r="YS2353" s="1359"/>
      <c r="YT2353" s="1359"/>
      <c r="YU2353" s="1359"/>
      <c r="YV2353" s="1359"/>
      <c r="YW2353" s="1359"/>
      <c r="YX2353" s="1359"/>
      <c r="YY2353" s="1359"/>
      <c r="YZ2353" s="1359"/>
      <c r="ZA2353" s="1359"/>
      <c r="ZB2353" s="1359"/>
      <c r="ZC2353" s="1359"/>
      <c r="ZD2353" s="1359"/>
      <c r="ZE2353" s="1359"/>
      <c r="ZF2353" s="1359"/>
      <c r="ZG2353" s="1359"/>
      <c r="ZH2353" s="1359"/>
      <c r="ZI2353" s="1359"/>
      <c r="ZJ2353" s="1359"/>
      <c r="ZK2353" s="1359"/>
      <c r="ZL2353" s="1359"/>
      <c r="ZM2353" s="1359"/>
      <c r="ZN2353" s="1359"/>
      <c r="ZO2353" s="1359"/>
      <c r="ZP2353" s="1359"/>
      <c r="ZQ2353" s="1359"/>
      <c r="ZR2353" s="1359"/>
      <c r="ZS2353" s="1359"/>
      <c r="ZT2353" s="1359"/>
      <c r="ZU2353" s="1359"/>
      <c r="ZV2353" s="1359"/>
      <c r="ZW2353" s="1359"/>
      <c r="ZX2353" s="1359"/>
      <c r="ZY2353" s="1359"/>
      <c r="ZZ2353" s="1359"/>
      <c r="AAA2353" s="1359"/>
      <c r="AAB2353" s="1359"/>
      <c r="AAC2353" s="1359"/>
      <c r="AAD2353" s="1359"/>
      <c r="AAE2353" s="1359"/>
      <c r="AAF2353" s="1359"/>
      <c r="AAG2353" s="1359"/>
      <c r="AAH2353" s="1359"/>
      <c r="AAI2353" s="1359"/>
      <c r="AAJ2353" s="1359"/>
      <c r="AAK2353" s="1359"/>
      <c r="AAL2353" s="1359"/>
      <c r="AAM2353" s="1359"/>
      <c r="AAN2353" s="1359"/>
      <c r="AAO2353" s="1359"/>
      <c r="AAP2353" s="1359"/>
      <c r="AAQ2353" s="1359"/>
      <c r="AAR2353" s="1359"/>
      <c r="AAS2353" s="1359"/>
      <c r="AAT2353" s="1359"/>
      <c r="AAU2353" s="1359"/>
      <c r="AAV2353" s="1359"/>
      <c r="AAW2353" s="1359"/>
      <c r="AAX2353" s="1359"/>
      <c r="AAY2353" s="1359"/>
      <c r="AAZ2353" s="1359"/>
      <c r="ABA2353" s="1359"/>
      <c r="ABB2353" s="1359"/>
      <c r="ABC2353" s="1359"/>
      <c r="ABD2353" s="1359"/>
      <c r="ABE2353" s="1359"/>
      <c r="ABF2353" s="1359"/>
      <c r="ABG2353" s="1359"/>
      <c r="ABH2353" s="1359"/>
      <c r="ABI2353" s="1359"/>
      <c r="ABJ2353" s="1359"/>
      <c r="ABK2353" s="1359"/>
      <c r="ABL2353" s="1359"/>
      <c r="ABM2353" s="1359"/>
      <c r="ABN2353" s="1359"/>
      <c r="ABO2353" s="1359"/>
      <c r="ABP2353" s="1359"/>
      <c r="ABQ2353" s="1359"/>
      <c r="ABR2353" s="1359"/>
      <c r="ABS2353" s="1359"/>
      <c r="ABT2353" s="1359"/>
      <c r="ABU2353" s="1359"/>
      <c r="ABV2353" s="1359"/>
      <c r="ABW2353" s="1359"/>
      <c r="ABX2353" s="1359"/>
      <c r="ABY2353" s="1359"/>
      <c r="ABZ2353" s="1359"/>
      <c r="ACA2353" s="1359"/>
      <c r="ACB2353" s="1359"/>
      <c r="ACC2353" s="1359"/>
      <c r="ACD2353" s="1359"/>
      <c r="ACE2353" s="1359"/>
      <c r="ACF2353" s="1359"/>
      <c r="ACG2353" s="1359"/>
      <c r="ACH2353" s="1359"/>
      <c r="ACI2353" s="1359"/>
      <c r="ACJ2353" s="1359"/>
      <c r="ACK2353" s="1359"/>
      <c r="ACL2353" s="1359"/>
      <c r="ACM2353" s="1359"/>
      <c r="ACN2353" s="1359"/>
      <c r="ACO2353" s="1359"/>
      <c r="ACP2353" s="1359"/>
      <c r="ACQ2353" s="1359"/>
      <c r="ACR2353" s="1359"/>
      <c r="ACS2353" s="1359"/>
      <c r="ACT2353" s="1359"/>
      <c r="ACU2353" s="1359"/>
      <c r="ACV2353" s="1359"/>
      <c r="ACW2353" s="1359"/>
      <c r="ACX2353" s="1359"/>
      <c r="ACY2353" s="1359"/>
      <c r="ACZ2353" s="1359"/>
      <c r="ADA2353" s="1359"/>
      <c r="ADB2353" s="1359"/>
      <c r="ADC2353" s="1359"/>
      <c r="ADD2353" s="1359"/>
      <c r="ADE2353" s="1359"/>
      <c r="ADF2353" s="1359"/>
      <c r="ADG2353" s="1359"/>
      <c r="ADH2353" s="1359"/>
      <c r="ADI2353" s="1359"/>
      <c r="ADJ2353" s="1359"/>
      <c r="ADK2353" s="1359"/>
      <c r="ADL2353" s="1359"/>
      <c r="ADM2353" s="1359"/>
      <c r="ADN2353" s="1359"/>
      <c r="ADO2353" s="1359"/>
      <c r="ADP2353" s="1359"/>
      <c r="ADQ2353" s="1359"/>
      <c r="ADR2353" s="1359"/>
      <c r="ADS2353" s="1359"/>
      <c r="ADT2353" s="1359"/>
      <c r="ADU2353" s="1359"/>
      <c r="ADV2353" s="1359"/>
      <c r="ADW2353" s="1359"/>
      <c r="ADX2353" s="1359"/>
      <c r="ADY2353" s="1359"/>
      <c r="ADZ2353" s="1359"/>
      <c r="AEA2353" s="1359"/>
      <c r="AEB2353" s="1359"/>
      <c r="AEC2353" s="1359"/>
      <c r="AED2353" s="1359"/>
      <c r="AEE2353" s="1359"/>
      <c r="AEF2353" s="1359"/>
      <c r="AEG2353" s="1359"/>
      <c r="AEH2353" s="1359"/>
      <c r="AEI2353" s="1359"/>
      <c r="AEJ2353" s="1359"/>
      <c r="AEK2353" s="1359"/>
      <c r="AEL2353" s="1359"/>
      <c r="AEM2353" s="1359"/>
      <c r="AEN2353" s="1359"/>
      <c r="AEO2353" s="1359"/>
      <c r="AEP2353" s="1359"/>
      <c r="AEQ2353" s="1359"/>
      <c r="AER2353" s="1359"/>
      <c r="AES2353" s="1359"/>
      <c r="AET2353" s="1359"/>
      <c r="AEU2353" s="1359"/>
      <c r="AEV2353" s="1359"/>
      <c r="AEW2353" s="1359"/>
      <c r="AEX2353" s="1359"/>
      <c r="AEY2353" s="1359"/>
      <c r="AEZ2353" s="1359"/>
      <c r="AFA2353" s="1359"/>
      <c r="AFB2353" s="1359"/>
      <c r="AFC2353" s="1359"/>
      <c r="AFD2353" s="1359"/>
      <c r="AFE2353" s="1359"/>
      <c r="AFF2353" s="1359"/>
      <c r="AFG2353" s="1359"/>
      <c r="AFH2353" s="1359"/>
      <c r="AFI2353" s="1359"/>
      <c r="AFJ2353" s="1359"/>
      <c r="AFK2353" s="1359"/>
      <c r="AFL2353" s="1359"/>
      <c r="AFM2353" s="1359"/>
      <c r="AFN2353" s="1359"/>
      <c r="AFO2353" s="1359"/>
      <c r="AFP2353" s="1359"/>
      <c r="AFQ2353" s="1359"/>
      <c r="AFR2353" s="1359"/>
      <c r="AFS2353" s="1359"/>
      <c r="AFT2353" s="1359"/>
      <c r="AFU2353" s="1359"/>
      <c r="AFV2353" s="1359"/>
      <c r="AFW2353" s="1359"/>
      <c r="AFX2353" s="1359"/>
      <c r="AFY2353" s="1359"/>
      <c r="AFZ2353" s="1359"/>
      <c r="AGA2353" s="1359"/>
      <c r="AGB2353" s="1359"/>
      <c r="AGC2353" s="1359"/>
      <c r="AGD2353" s="1359"/>
      <c r="AGE2353" s="1359"/>
      <c r="AGF2353" s="1359"/>
      <c r="AGG2353" s="1359"/>
      <c r="AGH2353" s="1359"/>
      <c r="AGI2353" s="1359"/>
      <c r="AGJ2353" s="1359"/>
      <c r="AGK2353" s="1359"/>
      <c r="AGL2353" s="1359"/>
      <c r="AGM2353" s="1359"/>
      <c r="AGN2353" s="1359"/>
      <c r="AGO2353" s="1359"/>
      <c r="AGP2353" s="1359"/>
      <c r="AGQ2353" s="1359"/>
      <c r="AGR2353" s="1359"/>
      <c r="AGS2353" s="1359"/>
      <c r="AGT2353" s="1359"/>
      <c r="AGU2353" s="1359"/>
      <c r="AGV2353" s="1359"/>
      <c r="AGW2353" s="1359"/>
      <c r="AGX2353" s="1359"/>
      <c r="AGY2353" s="1359"/>
      <c r="AGZ2353" s="1359"/>
      <c r="AHA2353" s="1359"/>
      <c r="AHB2353" s="1359"/>
      <c r="AHC2353" s="1359"/>
      <c r="AHD2353" s="1359"/>
      <c r="AHE2353" s="1359"/>
      <c r="AHF2353" s="1359"/>
      <c r="AHG2353" s="1359"/>
      <c r="AHH2353" s="1359"/>
      <c r="AHI2353" s="1359"/>
      <c r="AHJ2353" s="1359"/>
      <c r="AHK2353" s="1359"/>
      <c r="AHL2353" s="1359"/>
      <c r="AHM2353" s="1359"/>
      <c r="AHN2353" s="1359"/>
      <c r="AHO2353" s="1359"/>
      <c r="AHP2353" s="1359"/>
      <c r="AHQ2353" s="1359"/>
      <c r="AHR2353" s="1359"/>
      <c r="AHS2353" s="1359"/>
      <c r="AHT2353" s="1359"/>
      <c r="AHU2353" s="1359"/>
      <c r="AHV2353" s="1359"/>
      <c r="AHW2353" s="1359"/>
      <c r="AHX2353" s="1359"/>
      <c r="AHY2353" s="1359"/>
      <c r="AHZ2353" s="1359"/>
      <c r="AIA2353" s="1359"/>
      <c r="AIB2353" s="1359"/>
      <c r="AIC2353" s="1359"/>
      <c r="AID2353" s="1359"/>
      <c r="AIE2353" s="1359"/>
      <c r="AIF2353" s="1359"/>
      <c r="AIG2353" s="1359"/>
      <c r="AIH2353" s="1359"/>
      <c r="AII2353" s="1359"/>
      <c r="AIJ2353" s="1359"/>
      <c r="AIK2353" s="1359"/>
      <c r="AIL2353" s="1359"/>
      <c r="AIM2353" s="1359"/>
      <c r="AIN2353" s="1359"/>
      <c r="AIO2353" s="1359"/>
      <c r="AIP2353" s="1359"/>
      <c r="AIQ2353" s="1359"/>
      <c r="AIR2353" s="1359"/>
      <c r="AIS2353" s="1359"/>
      <c r="AIT2353" s="1359"/>
      <c r="AIU2353" s="1359"/>
      <c r="AIV2353" s="1359"/>
      <c r="AIW2353" s="1359"/>
      <c r="AIX2353" s="1359"/>
      <c r="AIY2353" s="1359"/>
      <c r="AIZ2353" s="1359"/>
      <c r="AJA2353" s="1359"/>
      <c r="AJB2353" s="1359"/>
      <c r="AJC2353" s="1359"/>
      <c r="AJD2353" s="1359"/>
      <c r="AJE2353" s="1359"/>
      <c r="AJF2353" s="1359"/>
      <c r="AJG2353" s="1359"/>
      <c r="AJH2353" s="1359"/>
      <c r="AJI2353" s="1359"/>
      <c r="AJJ2353" s="1359"/>
      <c r="AJK2353" s="1359"/>
      <c r="AJL2353" s="1359"/>
      <c r="AJM2353" s="1359"/>
      <c r="AJN2353" s="1359"/>
      <c r="AJO2353" s="1359"/>
      <c r="AJP2353" s="1359"/>
      <c r="AJQ2353" s="1359"/>
      <c r="AJR2353" s="1359"/>
      <c r="AJS2353" s="1359"/>
      <c r="AJT2353" s="1359"/>
      <c r="AJU2353" s="1359"/>
      <c r="AJV2353" s="1359"/>
      <c r="AJW2353" s="1359"/>
      <c r="AJX2353" s="1359"/>
      <c r="AJY2353" s="1359"/>
      <c r="AJZ2353" s="1359"/>
      <c r="AKA2353" s="1359"/>
      <c r="AKB2353" s="1359"/>
      <c r="AKC2353" s="1359"/>
      <c r="AKD2353" s="1359"/>
      <c r="AKE2353" s="1359"/>
      <c r="AKF2353" s="1359"/>
      <c r="AKG2353" s="1359"/>
      <c r="AKH2353" s="1359"/>
      <c r="AKI2353" s="1359"/>
      <c r="AKJ2353" s="1359"/>
      <c r="AKK2353" s="1359"/>
      <c r="AKL2353" s="1359"/>
      <c r="AKM2353" s="1359"/>
      <c r="AKN2353" s="1359"/>
      <c r="AKO2353" s="1359"/>
      <c r="AKP2353" s="1359"/>
      <c r="AKQ2353" s="1359"/>
      <c r="AKR2353" s="1359"/>
      <c r="AKS2353" s="1359"/>
      <c r="AKT2353" s="1359"/>
      <c r="AKU2353" s="1359"/>
      <c r="AKV2353" s="1359"/>
      <c r="AKW2353" s="1359"/>
      <c r="AKX2353" s="1359"/>
      <c r="AKY2353" s="1359"/>
      <c r="AKZ2353" s="1359"/>
      <c r="ALA2353" s="1359"/>
      <c r="ALB2353" s="1359"/>
      <c r="ALC2353" s="1359"/>
      <c r="ALD2353" s="1359"/>
      <c r="ALE2353" s="1359"/>
      <c r="ALF2353" s="1359"/>
      <c r="ALG2353" s="1359"/>
      <c r="ALH2353" s="1359"/>
      <c r="ALI2353" s="1359"/>
      <c r="ALJ2353" s="1359"/>
      <c r="ALK2353" s="1359"/>
      <c r="ALL2353" s="1359"/>
      <c r="ALM2353" s="1359"/>
      <c r="ALN2353" s="1359"/>
      <c r="ALO2353" s="1359"/>
      <c r="ALP2353" s="1359"/>
      <c r="ALQ2353" s="1359"/>
      <c r="ALR2353" s="1359"/>
      <c r="ALS2353" s="1359"/>
      <c r="ALT2353" s="1359"/>
      <c r="ALU2353" s="1359"/>
      <c r="ALV2353" s="1359"/>
      <c r="ALW2353" s="1359"/>
      <c r="ALX2353" s="1359"/>
      <c r="ALY2353" s="1359"/>
      <c r="ALZ2353" s="1359"/>
      <c r="AMA2353" s="1359"/>
      <c r="AMB2353" s="1359"/>
      <c r="AMC2353" s="1359"/>
      <c r="AMD2353" s="1359"/>
      <c r="AME2353" s="1359"/>
      <c r="AMF2353" s="1359"/>
      <c r="AMG2353" s="1359"/>
      <c r="AMH2353" s="1359"/>
      <c r="AMI2353" s="1359"/>
      <c r="AMJ2353" s="1359"/>
      <c r="AMK2353" s="1359"/>
      <c r="AML2353" s="1359"/>
      <c r="AMM2353" s="1359"/>
      <c r="AMN2353" s="1359"/>
      <c r="AMO2353" s="1359"/>
      <c r="AMP2353" s="1359"/>
      <c r="AMQ2353" s="1359"/>
      <c r="AMR2353" s="1359"/>
      <c r="AMS2353" s="1359"/>
      <c r="AMT2353" s="1359"/>
      <c r="AMU2353" s="1359"/>
      <c r="AMV2353" s="1359"/>
      <c r="AMW2353" s="1359"/>
      <c r="AMX2353" s="1359"/>
      <c r="AMY2353" s="1359"/>
      <c r="AMZ2353" s="1359"/>
      <c r="ANA2353" s="1359"/>
      <c r="ANB2353" s="1359"/>
      <c r="ANC2353" s="1359"/>
      <c r="AND2353" s="1359"/>
      <c r="ANE2353" s="1359"/>
      <c r="ANF2353" s="1359"/>
      <c r="ANG2353" s="1359"/>
      <c r="ANH2353" s="1359"/>
      <c r="ANI2353" s="1359"/>
      <c r="ANJ2353" s="1359"/>
      <c r="ANK2353" s="1359"/>
      <c r="ANL2353" s="1359"/>
      <c r="ANM2353" s="1359"/>
      <c r="ANN2353" s="1359"/>
      <c r="ANO2353" s="1359"/>
      <c r="ANP2353" s="1359"/>
      <c r="ANQ2353" s="1359"/>
      <c r="ANR2353" s="1359"/>
      <c r="ANS2353" s="1359"/>
      <c r="ANT2353" s="1359"/>
      <c r="ANU2353" s="1359"/>
      <c r="ANV2353" s="1359"/>
      <c r="ANW2353" s="1359"/>
      <c r="ANX2353" s="1359"/>
      <c r="ANY2353" s="1359"/>
      <c r="ANZ2353" s="1359"/>
      <c r="AOA2353" s="1359"/>
      <c r="AOB2353" s="1359"/>
      <c r="AOC2353" s="1359"/>
      <c r="AOD2353" s="1359"/>
      <c r="AOE2353" s="1359"/>
      <c r="AOF2353" s="1359"/>
      <c r="AOG2353" s="1359"/>
      <c r="AOH2353" s="1359"/>
      <c r="AOI2353" s="1359"/>
      <c r="AOJ2353" s="1359"/>
      <c r="AOK2353" s="1359"/>
      <c r="AOL2353" s="1359"/>
      <c r="AOM2353" s="1359"/>
      <c r="AON2353" s="1359"/>
      <c r="AOO2353" s="1359"/>
      <c r="AOP2353" s="1359"/>
      <c r="AOQ2353" s="1359"/>
      <c r="AOR2353" s="1359"/>
      <c r="AOS2353" s="1359"/>
      <c r="AOT2353" s="1359"/>
      <c r="AOU2353" s="1359"/>
      <c r="AOV2353" s="1359"/>
      <c r="AOW2353" s="1359"/>
      <c r="AOX2353" s="1359"/>
      <c r="AOY2353" s="1359"/>
      <c r="AOZ2353" s="1359"/>
      <c r="APA2353" s="1359"/>
      <c r="APB2353" s="1359"/>
      <c r="APC2353" s="1359"/>
      <c r="APD2353" s="1359"/>
      <c r="APE2353" s="1359"/>
      <c r="APF2353" s="1359"/>
      <c r="APG2353" s="1359"/>
      <c r="APH2353" s="1359"/>
      <c r="API2353" s="1359"/>
      <c r="APJ2353" s="1359"/>
      <c r="APK2353" s="1359"/>
      <c r="APL2353" s="1359"/>
      <c r="APM2353" s="1359"/>
      <c r="APN2353" s="1359"/>
      <c r="APO2353" s="1359"/>
      <c r="APP2353" s="1359"/>
      <c r="APQ2353" s="1359"/>
      <c r="APR2353" s="1359"/>
      <c r="APS2353" s="1359"/>
      <c r="APT2353" s="1359"/>
      <c r="APU2353" s="1359"/>
      <c r="APV2353" s="1359"/>
      <c r="APW2353" s="1359"/>
      <c r="APX2353" s="1359"/>
      <c r="APY2353" s="1359"/>
      <c r="APZ2353" s="1359"/>
      <c r="AQA2353" s="1359"/>
      <c r="AQB2353" s="1359"/>
      <c r="AQC2353" s="1359"/>
      <c r="AQD2353" s="1359"/>
      <c r="AQE2353" s="1359"/>
      <c r="AQF2353" s="1359"/>
      <c r="AQG2353" s="1359"/>
      <c r="AQH2353" s="1359"/>
      <c r="AQI2353" s="1359"/>
      <c r="AQJ2353" s="1359"/>
      <c r="AQK2353" s="1359"/>
      <c r="AQL2353" s="1359"/>
      <c r="AQM2353" s="1359"/>
      <c r="AQN2353" s="1359"/>
      <c r="AQO2353" s="1359"/>
      <c r="AQP2353" s="1359"/>
      <c r="AQQ2353" s="1359"/>
      <c r="AQR2353" s="1359"/>
      <c r="AQS2353" s="1359"/>
      <c r="AQT2353" s="1359"/>
      <c r="AQU2353" s="1359"/>
      <c r="AQV2353" s="1359"/>
      <c r="AQW2353" s="1359"/>
      <c r="AQX2353" s="1359"/>
      <c r="AQY2353" s="1359"/>
      <c r="AQZ2353" s="1359"/>
      <c r="ARA2353" s="1359"/>
      <c r="ARB2353" s="1359"/>
      <c r="ARC2353" s="1359"/>
      <c r="ARD2353" s="1359"/>
      <c r="ARE2353" s="1359"/>
      <c r="ARF2353" s="1359"/>
      <c r="ARG2353" s="1359"/>
      <c r="ARH2353" s="1359"/>
      <c r="ARI2353" s="1359"/>
      <c r="ARJ2353" s="1359"/>
      <c r="ARK2353" s="1359"/>
      <c r="ARL2353" s="1359"/>
      <c r="ARM2353" s="1359"/>
      <c r="ARN2353" s="1359"/>
      <c r="ARO2353" s="1359"/>
      <c r="ARP2353" s="1359"/>
      <c r="ARQ2353" s="1359"/>
      <c r="ARR2353" s="1359"/>
      <c r="ARS2353" s="1359"/>
      <c r="ART2353" s="1359"/>
      <c r="ARU2353" s="1359"/>
      <c r="ARV2353" s="1359"/>
      <c r="ARW2353" s="1359"/>
      <c r="ARX2353" s="1359"/>
      <c r="ARY2353" s="1359"/>
      <c r="ARZ2353" s="1359"/>
      <c r="ASA2353" s="1359"/>
      <c r="ASB2353" s="1359"/>
      <c r="ASC2353" s="1359"/>
      <c r="ASD2353" s="1359"/>
      <c r="ASE2353" s="1359"/>
      <c r="ASF2353" s="1359"/>
      <c r="ASG2353" s="1359"/>
      <c r="ASH2353" s="1359"/>
      <c r="ASI2353" s="1359"/>
      <c r="ASJ2353" s="1359"/>
      <c r="ASK2353" s="1359"/>
      <c r="ASL2353" s="1359"/>
      <c r="ASM2353" s="1359"/>
      <c r="ASN2353" s="1359"/>
      <c r="ASO2353" s="1359"/>
      <c r="ASP2353" s="1359"/>
      <c r="ASQ2353" s="1359"/>
      <c r="ASR2353" s="1359"/>
      <c r="ASS2353" s="1359"/>
      <c r="AST2353" s="1359"/>
      <c r="ASU2353" s="1359"/>
      <c r="ASV2353" s="1359"/>
      <c r="ASW2353" s="1359"/>
      <c r="ASX2353" s="1359"/>
      <c r="ASY2353" s="1359"/>
      <c r="ASZ2353" s="1359"/>
      <c r="ATA2353" s="1359"/>
      <c r="ATB2353" s="1359"/>
      <c r="ATC2353" s="1359"/>
      <c r="ATD2353" s="1359"/>
      <c r="ATE2353" s="1359"/>
      <c r="ATF2353" s="1359"/>
      <c r="ATG2353" s="1359"/>
      <c r="ATH2353" s="1359"/>
      <c r="ATI2353" s="1359"/>
      <c r="ATJ2353" s="1359"/>
      <c r="ATK2353" s="1359"/>
      <c r="ATL2353" s="1359"/>
      <c r="ATM2353" s="1359"/>
      <c r="ATN2353" s="1359"/>
      <c r="ATO2353" s="1359"/>
      <c r="ATP2353" s="1359"/>
      <c r="ATQ2353" s="1359"/>
      <c r="ATR2353" s="1359"/>
      <c r="ATS2353" s="1359"/>
      <c r="ATT2353" s="1359"/>
      <c r="ATU2353" s="1359"/>
      <c r="ATV2353" s="1359"/>
      <c r="ATW2353" s="1359"/>
      <c r="ATX2353" s="1359"/>
      <c r="ATY2353" s="1359"/>
      <c r="ATZ2353" s="1359"/>
      <c r="AUA2353" s="1359"/>
      <c r="AUB2353" s="1359"/>
      <c r="AUC2353" s="1359"/>
      <c r="AUD2353" s="1359"/>
      <c r="AUE2353" s="1359"/>
      <c r="AUF2353" s="1359"/>
      <c r="AUG2353" s="1359"/>
      <c r="AUH2353" s="1359"/>
      <c r="AUI2353" s="1359"/>
      <c r="AUJ2353" s="1359"/>
      <c r="AUK2353" s="1359"/>
      <c r="AUL2353" s="1359"/>
      <c r="AUM2353" s="1359"/>
      <c r="AUN2353" s="1359"/>
      <c r="AUO2353" s="1359"/>
      <c r="AUP2353" s="1359"/>
      <c r="AUQ2353" s="1359"/>
      <c r="AUR2353" s="1359"/>
      <c r="AUS2353" s="1359"/>
      <c r="AUT2353" s="1359"/>
      <c r="AUU2353" s="1359"/>
      <c r="AUV2353" s="1359"/>
      <c r="AUW2353" s="1359"/>
      <c r="AUX2353" s="1359"/>
      <c r="AUY2353" s="1359"/>
      <c r="AUZ2353" s="1359"/>
      <c r="AVA2353" s="1359"/>
      <c r="AVB2353" s="1359"/>
      <c r="AVC2353" s="1359"/>
      <c r="AVD2353" s="1359"/>
      <c r="AVE2353" s="1359"/>
      <c r="AVF2353" s="1359"/>
      <c r="AVG2353" s="1359"/>
      <c r="AVH2353" s="1359"/>
      <c r="AVI2353" s="1359"/>
      <c r="AVJ2353" s="1359"/>
      <c r="AVK2353" s="1359"/>
      <c r="AVL2353" s="1359"/>
      <c r="AVM2353" s="1359"/>
      <c r="AVN2353" s="1359"/>
      <c r="AVO2353" s="1359"/>
      <c r="AVP2353" s="1359"/>
      <c r="AVQ2353" s="1359"/>
      <c r="AVR2353" s="1359"/>
      <c r="AVS2353" s="1359"/>
      <c r="AVT2353" s="1359"/>
      <c r="AVU2353" s="1359"/>
      <c r="AVV2353" s="1359"/>
      <c r="AVW2353" s="1359"/>
      <c r="AVX2353" s="1359"/>
      <c r="AVY2353" s="1359"/>
      <c r="AVZ2353" s="1359"/>
      <c r="AWA2353" s="1359"/>
      <c r="AWB2353" s="1359"/>
      <c r="AWC2353" s="1359"/>
      <c r="AWD2353" s="1359"/>
      <c r="AWE2353" s="1359"/>
      <c r="AWF2353" s="1359"/>
      <c r="AWG2353" s="1359"/>
      <c r="AWH2353" s="1359"/>
      <c r="AWI2353" s="1359"/>
      <c r="AWJ2353" s="1359"/>
      <c r="AWK2353" s="1359"/>
      <c r="AWL2353" s="1359"/>
      <c r="AWM2353" s="1359"/>
      <c r="AWN2353" s="1359"/>
      <c r="AWO2353" s="1359"/>
      <c r="AWP2353" s="1359"/>
      <c r="AWQ2353" s="1359"/>
      <c r="AWR2353" s="1359"/>
      <c r="AWS2353" s="1359"/>
      <c r="AWT2353" s="1359"/>
      <c r="AWU2353" s="1359"/>
      <c r="AWV2353" s="1359"/>
      <c r="AWW2353" s="1359"/>
      <c r="AWX2353" s="1359"/>
      <c r="AWY2353" s="1359"/>
      <c r="AWZ2353" s="1359"/>
      <c r="AXA2353" s="1359"/>
      <c r="AXB2353" s="1359"/>
      <c r="AXC2353" s="1359"/>
      <c r="AXD2353" s="1359"/>
      <c r="AXE2353" s="1359"/>
      <c r="AXF2353" s="1359"/>
      <c r="AXG2353" s="1359"/>
      <c r="AXH2353" s="1359"/>
      <c r="AXI2353" s="1359"/>
      <c r="AXJ2353" s="1359"/>
      <c r="AXK2353" s="1359"/>
      <c r="AXL2353" s="1359"/>
      <c r="AXM2353" s="1359"/>
      <c r="AXN2353" s="1359"/>
      <c r="AXO2353" s="1359"/>
      <c r="AXP2353" s="1359"/>
      <c r="AXQ2353" s="1359"/>
      <c r="AXR2353" s="1359"/>
      <c r="AXS2353" s="1359"/>
      <c r="AXT2353" s="1359"/>
      <c r="AXU2353" s="1359"/>
      <c r="AXV2353" s="1359"/>
      <c r="AXW2353" s="1359"/>
      <c r="AXX2353" s="1359"/>
      <c r="AXY2353" s="1359"/>
      <c r="AXZ2353" s="1359"/>
      <c r="AYA2353" s="1359"/>
      <c r="AYB2353" s="1359"/>
      <c r="AYC2353" s="1359"/>
      <c r="AYD2353" s="1359"/>
      <c r="AYE2353" s="1359"/>
      <c r="AYF2353" s="1359"/>
      <c r="AYG2353" s="1359"/>
      <c r="AYH2353" s="1359"/>
      <c r="AYI2353" s="1359"/>
      <c r="AYJ2353" s="1359"/>
      <c r="AYK2353" s="1359"/>
      <c r="AYL2353" s="1359"/>
      <c r="AYM2353" s="1359"/>
      <c r="AYN2353" s="1359"/>
      <c r="AYO2353" s="1359"/>
      <c r="AYP2353" s="1359"/>
      <c r="AYQ2353" s="1359"/>
      <c r="AYR2353" s="1359"/>
      <c r="AYS2353" s="1359"/>
      <c r="AYT2353" s="1359"/>
      <c r="AYU2353" s="1359"/>
      <c r="AYV2353" s="1359"/>
      <c r="AYW2353" s="1359"/>
      <c r="AYX2353" s="1359"/>
      <c r="AYY2353" s="1359"/>
      <c r="AYZ2353" s="1359"/>
      <c r="AZA2353" s="1359"/>
      <c r="AZB2353" s="1359"/>
      <c r="AZC2353" s="1359"/>
      <c r="AZD2353" s="1359"/>
      <c r="AZE2353" s="1359"/>
      <c r="AZF2353" s="1359"/>
      <c r="AZG2353" s="1359"/>
      <c r="AZH2353" s="1359"/>
      <c r="AZI2353" s="1359"/>
      <c r="AZJ2353" s="1359"/>
      <c r="AZK2353" s="1359"/>
      <c r="AZL2353" s="1359"/>
      <c r="AZM2353" s="1359"/>
      <c r="AZN2353" s="1359"/>
      <c r="AZO2353" s="1359"/>
      <c r="AZP2353" s="1359"/>
      <c r="AZQ2353" s="1359"/>
      <c r="AZR2353" s="1359"/>
      <c r="AZS2353" s="1359"/>
      <c r="AZT2353" s="1359"/>
      <c r="AZU2353" s="1359"/>
      <c r="AZV2353" s="1359"/>
      <c r="AZW2353" s="1359"/>
      <c r="AZX2353" s="1359"/>
      <c r="AZY2353" s="1359"/>
      <c r="AZZ2353" s="1359"/>
      <c r="BAA2353" s="1359"/>
      <c r="BAB2353" s="1359"/>
      <c r="BAC2353" s="1359"/>
      <c r="BAD2353" s="1359"/>
      <c r="BAE2353" s="1359"/>
      <c r="BAF2353" s="1359"/>
      <c r="BAG2353" s="1359"/>
      <c r="BAH2353" s="1359"/>
      <c r="BAI2353" s="1359"/>
      <c r="BAJ2353" s="1359"/>
      <c r="BAK2353" s="1359"/>
      <c r="BAL2353" s="1359"/>
      <c r="BAM2353" s="1359"/>
      <c r="BAN2353" s="1359"/>
      <c r="BAO2353" s="1359"/>
      <c r="BAP2353" s="1359"/>
      <c r="BAQ2353" s="1359"/>
      <c r="BAR2353" s="1359"/>
      <c r="BAS2353" s="1359"/>
      <c r="BAT2353" s="1359"/>
      <c r="BAU2353" s="1359"/>
      <c r="BAV2353" s="1359"/>
      <c r="BAW2353" s="1359"/>
      <c r="BAX2353" s="1359"/>
      <c r="BAY2353" s="1359"/>
      <c r="BAZ2353" s="1359"/>
      <c r="BBA2353" s="1359"/>
      <c r="BBB2353" s="1359"/>
      <c r="BBC2353" s="1359"/>
      <c r="BBD2353" s="1359"/>
      <c r="BBE2353" s="1359"/>
      <c r="BBF2353" s="1359"/>
      <c r="BBG2353" s="1359"/>
      <c r="BBH2353" s="1359"/>
      <c r="BBI2353" s="1359"/>
      <c r="BBJ2353" s="1359"/>
      <c r="BBK2353" s="1359"/>
      <c r="BBL2353" s="1359"/>
      <c r="BBM2353" s="1359"/>
      <c r="BBN2353" s="1359"/>
      <c r="BBO2353" s="1359"/>
      <c r="BBP2353" s="1359"/>
      <c r="BBQ2353" s="1359"/>
      <c r="BBR2353" s="1359"/>
      <c r="BBS2353" s="1359"/>
      <c r="BBT2353" s="1359"/>
      <c r="BBU2353" s="1359"/>
      <c r="BBV2353" s="1359"/>
      <c r="BBW2353" s="1359"/>
      <c r="BBX2353" s="1359"/>
      <c r="BBY2353" s="1359"/>
      <c r="BBZ2353" s="1359"/>
      <c r="BCA2353" s="1359"/>
      <c r="BCB2353" s="1359"/>
      <c r="BCC2353" s="1359"/>
      <c r="BCD2353" s="1359"/>
      <c r="BCE2353" s="1359"/>
      <c r="BCF2353" s="1359"/>
      <c r="BCG2353" s="1359"/>
      <c r="BCH2353" s="1359"/>
      <c r="BCI2353" s="1359"/>
      <c r="BCJ2353" s="1359"/>
      <c r="BCK2353" s="1359"/>
      <c r="BCL2353" s="1359"/>
      <c r="BCM2353" s="1359"/>
      <c r="BCN2353" s="1359"/>
      <c r="BCO2353" s="1359"/>
      <c r="BCP2353" s="1359"/>
      <c r="BCQ2353" s="1359"/>
      <c r="BCR2353" s="1359"/>
      <c r="BCS2353" s="1359"/>
      <c r="BCT2353" s="1359"/>
      <c r="BCU2353" s="1359"/>
      <c r="BCV2353" s="1359"/>
      <c r="BCW2353" s="1359"/>
      <c r="BCX2353" s="1359"/>
      <c r="BCY2353" s="1359"/>
      <c r="BCZ2353" s="1359"/>
      <c r="BDA2353" s="1359"/>
      <c r="BDB2353" s="1359"/>
      <c r="BDC2353" s="1359"/>
      <c r="BDD2353" s="1359"/>
      <c r="BDE2353" s="1359"/>
      <c r="BDF2353" s="1359"/>
      <c r="BDG2353" s="1359"/>
      <c r="BDH2353" s="1359"/>
      <c r="BDI2353" s="1359"/>
      <c r="BDJ2353" s="1359"/>
      <c r="BDK2353" s="1359"/>
      <c r="BDL2353" s="1359"/>
      <c r="BDM2353" s="1359"/>
      <c r="BDN2353" s="1359"/>
      <c r="BDO2353" s="1359"/>
      <c r="BDP2353" s="1359"/>
      <c r="BDQ2353" s="1359"/>
      <c r="BDR2353" s="1359"/>
      <c r="BDS2353" s="1359"/>
      <c r="BDT2353" s="1359"/>
      <c r="BDU2353" s="1359"/>
      <c r="BDV2353" s="1359"/>
      <c r="BDW2353" s="1359"/>
      <c r="BDX2353" s="1359"/>
      <c r="BDY2353" s="1359"/>
      <c r="BDZ2353" s="1359"/>
      <c r="BEA2353" s="1359"/>
      <c r="BEB2353" s="1359"/>
      <c r="BEC2353" s="1359"/>
      <c r="BED2353" s="1359"/>
      <c r="BEE2353" s="1359"/>
      <c r="BEF2353" s="1359"/>
      <c r="BEG2353" s="1359"/>
      <c r="BEH2353" s="1359"/>
      <c r="BEI2353" s="1359"/>
      <c r="BEJ2353" s="1359"/>
      <c r="BEK2353" s="1359"/>
      <c r="BEL2353" s="1359"/>
      <c r="BEM2353" s="1359"/>
      <c r="BEN2353" s="1359"/>
      <c r="BEO2353" s="1359"/>
      <c r="BEP2353" s="1359"/>
      <c r="BEQ2353" s="1359"/>
      <c r="BER2353" s="1359"/>
      <c r="BES2353" s="1359"/>
      <c r="BET2353" s="1359"/>
      <c r="BEU2353" s="1359"/>
      <c r="BEV2353" s="1359"/>
      <c r="BEW2353" s="1359"/>
      <c r="BEX2353" s="1359"/>
      <c r="BEY2353" s="1359"/>
      <c r="BEZ2353" s="1359"/>
      <c r="BFA2353" s="1359"/>
      <c r="BFB2353" s="1359"/>
      <c r="BFC2353" s="1359"/>
      <c r="BFD2353" s="1359"/>
      <c r="BFE2353" s="1359"/>
      <c r="BFF2353" s="1359"/>
      <c r="BFG2353" s="1359"/>
      <c r="BFH2353" s="1359"/>
      <c r="BFI2353" s="1359"/>
      <c r="BFJ2353" s="1359"/>
      <c r="BFK2353" s="1359"/>
      <c r="BFL2353" s="1359"/>
      <c r="BFM2353" s="1359"/>
      <c r="BFN2353" s="1359"/>
      <c r="BFO2353" s="1359"/>
      <c r="BFP2353" s="1359"/>
      <c r="BFQ2353" s="1359"/>
      <c r="BFR2353" s="1359"/>
      <c r="BFS2353" s="1359"/>
      <c r="BFT2353" s="1359"/>
      <c r="BFU2353" s="1359"/>
      <c r="BFV2353" s="1359"/>
      <c r="BFW2353" s="1359"/>
      <c r="BFX2353" s="1359"/>
      <c r="BFY2353" s="1359"/>
      <c r="BFZ2353" s="1359"/>
      <c r="BGA2353" s="1359"/>
      <c r="BGB2353" s="1359"/>
      <c r="BGC2353" s="1359"/>
      <c r="BGD2353" s="1359"/>
      <c r="BGE2353" s="1359"/>
      <c r="BGF2353" s="1359"/>
      <c r="BGG2353" s="1359"/>
      <c r="BGH2353" s="1359"/>
      <c r="BGI2353" s="1359"/>
      <c r="BGJ2353" s="1359"/>
      <c r="BGK2353" s="1359"/>
      <c r="BGL2353" s="1359"/>
      <c r="BGM2353" s="1359"/>
      <c r="BGN2353" s="1359"/>
      <c r="BGO2353" s="1359"/>
      <c r="BGP2353" s="1359"/>
      <c r="BGQ2353" s="1359"/>
      <c r="BGR2353" s="1359"/>
      <c r="BGS2353" s="1359"/>
      <c r="BGT2353" s="1359"/>
      <c r="BGU2353" s="1359"/>
      <c r="BGV2353" s="1359"/>
      <c r="BGW2353" s="1359"/>
      <c r="BGX2353" s="1359"/>
      <c r="BGY2353" s="1359"/>
      <c r="BGZ2353" s="1359"/>
      <c r="BHA2353" s="1359"/>
      <c r="BHB2353" s="1359"/>
      <c r="BHC2353" s="1359"/>
      <c r="BHD2353" s="1359"/>
      <c r="BHE2353" s="1359"/>
      <c r="BHF2353" s="1359"/>
      <c r="BHG2353" s="1359"/>
      <c r="BHH2353" s="1359"/>
      <c r="BHI2353" s="1359"/>
      <c r="BHJ2353" s="1359"/>
      <c r="BHK2353" s="1359"/>
      <c r="BHL2353" s="1359"/>
      <c r="BHM2353" s="1359"/>
      <c r="BHN2353" s="1359"/>
      <c r="BHO2353" s="1359"/>
      <c r="BHP2353" s="1359"/>
      <c r="BHQ2353" s="1359"/>
      <c r="BHR2353" s="1359"/>
      <c r="BHS2353" s="1359"/>
      <c r="BHT2353" s="1359"/>
      <c r="BHU2353" s="1359"/>
      <c r="BHV2353" s="1359"/>
      <c r="BHW2353" s="1359"/>
      <c r="BHX2353" s="1359"/>
      <c r="BHY2353" s="1359"/>
      <c r="BHZ2353" s="1359"/>
      <c r="BIA2353" s="1359"/>
      <c r="BIB2353" s="1359"/>
      <c r="BIC2353" s="1359"/>
      <c r="BID2353" s="1359"/>
      <c r="BIE2353" s="1359"/>
      <c r="BIF2353" s="1359"/>
      <c r="BIG2353" s="1359"/>
      <c r="BIH2353" s="1359"/>
      <c r="BII2353" s="1359"/>
      <c r="BIJ2353" s="1359"/>
      <c r="BIK2353" s="1359"/>
      <c r="BIL2353" s="1359"/>
      <c r="BIM2353" s="1359"/>
      <c r="BIN2353" s="1359"/>
      <c r="BIO2353" s="1359"/>
      <c r="BIP2353" s="1359"/>
      <c r="BIQ2353" s="1359"/>
      <c r="BIR2353" s="1359"/>
      <c r="BIS2353" s="1359"/>
      <c r="BIT2353" s="1359"/>
      <c r="BIU2353" s="1359"/>
      <c r="BIV2353" s="1359"/>
      <c r="BIW2353" s="1359"/>
      <c r="BIX2353" s="1359"/>
      <c r="BIY2353" s="1359"/>
      <c r="BIZ2353" s="1359"/>
      <c r="BJA2353" s="1359"/>
      <c r="BJB2353" s="1359"/>
      <c r="BJC2353" s="1359"/>
      <c r="BJD2353" s="1359"/>
      <c r="BJE2353" s="1359"/>
      <c r="BJF2353" s="1359"/>
      <c r="BJG2353" s="1359"/>
      <c r="BJH2353" s="1359"/>
      <c r="BJI2353" s="1359"/>
      <c r="BJJ2353" s="1359"/>
      <c r="BJK2353" s="1359"/>
      <c r="BJL2353" s="1359"/>
      <c r="BJM2353" s="1359"/>
      <c r="BJN2353" s="1359"/>
      <c r="BJO2353" s="1359"/>
      <c r="BJP2353" s="1359"/>
      <c r="BJQ2353" s="1359"/>
      <c r="BJR2353" s="1359"/>
      <c r="BJS2353" s="1359"/>
      <c r="BJT2353" s="1359"/>
      <c r="BJU2353" s="1359"/>
      <c r="BJV2353" s="1359"/>
      <c r="BJW2353" s="1359"/>
      <c r="BJX2353" s="1359"/>
      <c r="BJY2353" s="1359"/>
      <c r="BJZ2353" s="1359"/>
      <c r="BKA2353" s="1359"/>
      <c r="BKB2353" s="1359"/>
      <c r="BKC2353" s="1359"/>
      <c r="BKD2353" s="1359"/>
      <c r="BKE2353" s="1359"/>
      <c r="BKF2353" s="1359"/>
      <c r="BKG2353" s="1359"/>
      <c r="BKH2353" s="1359"/>
      <c r="BKI2353" s="1359"/>
      <c r="BKJ2353" s="1359"/>
      <c r="BKK2353" s="1359"/>
      <c r="BKL2353" s="1359"/>
      <c r="BKM2353" s="1359"/>
      <c r="BKN2353" s="1359"/>
      <c r="BKO2353" s="1359"/>
      <c r="BKP2353" s="1359"/>
      <c r="BKQ2353" s="1359"/>
      <c r="BKR2353" s="1359"/>
      <c r="BKS2353" s="1359"/>
      <c r="BKT2353" s="1359"/>
      <c r="BKU2353" s="1359"/>
      <c r="BKV2353" s="1359"/>
      <c r="BKW2353" s="1359"/>
      <c r="BKX2353" s="1359"/>
      <c r="BKY2353" s="1359"/>
      <c r="BKZ2353" s="1359"/>
      <c r="BLA2353" s="1359"/>
      <c r="BLB2353" s="1359"/>
      <c r="BLC2353" s="1359"/>
      <c r="BLD2353" s="1359"/>
      <c r="BLE2353" s="1359"/>
      <c r="BLF2353" s="1359"/>
      <c r="BLG2353" s="1359"/>
      <c r="BLH2353" s="1359"/>
      <c r="BLI2353" s="1359"/>
      <c r="BLJ2353" s="1359"/>
      <c r="BLK2353" s="1359"/>
      <c r="BLL2353" s="1359"/>
      <c r="BLM2353" s="1359"/>
      <c r="BLN2353" s="1359"/>
      <c r="BLO2353" s="1359"/>
      <c r="BLP2353" s="1359"/>
      <c r="BLQ2353" s="1359"/>
      <c r="BLR2353" s="1359"/>
      <c r="BLS2353" s="1359"/>
      <c r="BLT2353" s="1359"/>
      <c r="BLU2353" s="1359"/>
      <c r="BLV2353" s="1359"/>
      <c r="BLW2353" s="1359"/>
      <c r="BLX2353" s="1359"/>
      <c r="BLY2353" s="1359"/>
      <c r="BLZ2353" s="1359"/>
      <c r="BMA2353" s="1359"/>
      <c r="BMB2353" s="1359"/>
      <c r="BMC2353" s="1359"/>
      <c r="BMD2353" s="1359"/>
      <c r="BME2353" s="1359"/>
      <c r="BMF2353" s="1359"/>
      <c r="BMG2353" s="1359"/>
      <c r="BMH2353" s="1359"/>
      <c r="BMI2353" s="1359"/>
      <c r="BMJ2353" s="1359"/>
      <c r="BMK2353" s="1359"/>
      <c r="BML2353" s="1359"/>
      <c r="BMM2353" s="1359"/>
      <c r="BMN2353" s="1359"/>
      <c r="BMO2353" s="1359"/>
      <c r="BMP2353" s="1359"/>
      <c r="BMQ2353" s="1359"/>
      <c r="BMR2353" s="1359"/>
      <c r="BMS2353" s="1359"/>
      <c r="BMT2353" s="1359"/>
      <c r="BMU2353" s="1359"/>
      <c r="BMV2353" s="1359"/>
      <c r="BMW2353" s="1359"/>
      <c r="BMX2353" s="1359"/>
      <c r="BMY2353" s="1359"/>
      <c r="BMZ2353" s="1359"/>
      <c r="BNA2353" s="1359"/>
      <c r="BNB2353" s="1359"/>
      <c r="BNC2353" s="1359"/>
      <c r="BND2353" s="1359"/>
      <c r="BNE2353" s="1359"/>
      <c r="BNF2353" s="1359"/>
      <c r="BNG2353" s="1359"/>
      <c r="BNH2353" s="1359"/>
      <c r="BNI2353" s="1359"/>
      <c r="BNJ2353" s="1359"/>
      <c r="BNK2353" s="1359"/>
      <c r="BNL2353" s="1359"/>
      <c r="BNM2353" s="1359"/>
      <c r="BNN2353" s="1359"/>
      <c r="BNO2353" s="1359"/>
      <c r="BNP2353" s="1359"/>
      <c r="BNQ2353" s="1359"/>
      <c r="BNR2353" s="1359"/>
      <c r="BNS2353" s="1359"/>
      <c r="BNT2353" s="1359"/>
      <c r="BNU2353" s="1359"/>
      <c r="BNV2353" s="1359"/>
      <c r="BNW2353" s="1359"/>
      <c r="BNX2353" s="1359"/>
      <c r="BNY2353" s="1359"/>
      <c r="BNZ2353" s="1359"/>
      <c r="BOA2353" s="1359"/>
      <c r="BOB2353" s="1359"/>
      <c r="BOC2353" s="1359"/>
      <c r="BOD2353" s="1359"/>
      <c r="BOE2353" s="1359"/>
      <c r="BOF2353" s="1359"/>
      <c r="BOG2353" s="1359"/>
      <c r="BOH2353" s="1359"/>
      <c r="BOI2353" s="1359"/>
      <c r="BOJ2353" s="1359"/>
      <c r="BOK2353" s="1359"/>
      <c r="BOL2353" s="1359"/>
      <c r="BOM2353" s="1359"/>
      <c r="BON2353" s="1359"/>
      <c r="BOO2353" s="1359"/>
      <c r="BOP2353" s="1359"/>
      <c r="BOQ2353" s="1359"/>
      <c r="BOR2353" s="1359"/>
      <c r="BOS2353" s="1359"/>
      <c r="BOT2353" s="1359"/>
      <c r="BOU2353" s="1359"/>
      <c r="BOV2353" s="1359"/>
      <c r="BOW2353" s="1359"/>
      <c r="BOX2353" s="1359"/>
      <c r="BOY2353" s="1359"/>
      <c r="BOZ2353" s="1359"/>
      <c r="BPA2353" s="1359"/>
      <c r="BPB2353" s="1359"/>
      <c r="BPC2353" s="1359"/>
      <c r="BPD2353" s="1359"/>
      <c r="BPE2353" s="1359"/>
      <c r="BPF2353" s="1359"/>
      <c r="BPG2353" s="1359"/>
      <c r="BPH2353" s="1359"/>
      <c r="BPI2353" s="1359"/>
      <c r="BPJ2353" s="1359"/>
      <c r="BPK2353" s="1359"/>
      <c r="BPL2353" s="1359"/>
      <c r="BPM2353" s="1359"/>
      <c r="BPN2353" s="1359"/>
      <c r="BPO2353" s="1359"/>
      <c r="BPP2353" s="1359"/>
      <c r="BPQ2353" s="1359"/>
      <c r="BPR2353" s="1359"/>
      <c r="BPS2353" s="1359"/>
      <c r="BPT2353" s="1359"/>
      <c r="BPU2353" s="1359"/>
      <c r="BPV2353" s="1359"/>
      <c r="BPW2353" s="1359"/>
      <c r="BPX2353" s="1359"/>
      <c r="BPY2353" s="1359"/>
      <c r="BPZ2353" s="1359"/>
      <c r="BQA2353" s="1359"/>
      <c r="BQB2353" s="1359"/>
      <c r="BQC2353" s="1359"/>
      <c r="BQD2353" s="1359"/>
      <c r="BQE2353" s="1359"/>
      <c r="BQF2353" s="1359"/>
      <c r="BQG2353" s="1359"/>
      <c r="BQH2353" s="1359"/>
      <c r="BQI2353" s="1359"/>
      <c r="BQJ2353" s="1359"/>
      <c r="BQK2353" s="1359"/>
      <c r="BQL2353" s="1359"/>
      <c r="BQM2353" s="1359"/>
      <c r="BQN2353" s="1359"/>
      <c r="BQO2353" s="1359"/>
      <c r="BQP2353" s="1359"/>
      <c r="BQQ2353" s="1359"/>
      <c r="BQR2353" s="1359"/>
      <c r="BQS2353" s="1359"/>
      <c r="BQT2353" s="1359"/>
      <c r="BQU2353" s="1359"/>
      <c r="BQV2353" s="1359"/>
      <c r="BQW2353" s="1359"/>
      <c r="BQX2353" s="1359"/>
      <c r="BQY2353" s="1359"/>
      <c r="BQZ2353" s="1359"/>
      <c r="BRA2353" s="1359"/>
      <c r="BRB2353" s="1359"/>
      <c r="BRC2353" s="1359"/>
      <c r="BRD2353" s="1359"/>
      <c r="BRE2353" s="1359"/>
      <c r="BRF2353" s="1359"/>
      <c r="BRG2353" s="1359"/>
      <c r="BRH2353" s="1359"/>
      <c r="BRI2353" s="1359"/>
      <c r="BRJ2353" s="1359"/>
      <c r="BRK2353" s="1359"/>
      <c r="BRL2353" s="1359"/>
      <c r="BRM2353" s="1359"/>
      <c r="BRN2353" s="1359"/>
      <c r="BRO2353" s="1359"/>
      <c r="BRP2353" s="1359"/>
      <c r="BRQ2353" s="1359"/>
      <c r="BRR2353" s="1359"/>
      <c r="BRS2353" s="1359"/>
      <c r="BRT2353" s="1359"/>
      <c r="BRU2353" s="1359"/>
      <c r="BRV2353" s="1359"/>
      <c r="BRW2353" s="1359"/>
      <c r="BRX2353" s="1359"/>
      <c r="BRY2353" s="1359"/>
      <c r="BRZ2353" s="1359"/>
      <c r="BSA2353" s="1359"/>
      <c r="BSB2353" s="1359"/>
      <c r="BSC2353" s="1359"/>
      <c r="BSD2353" s="1359"/>
      <c r="BSE2353" s="1359"/>
      <c r="BSF2353" s="1359"/>
      <c r="BSG2353" s="1359"/>
      <c r="BSH2353" s="1359"/>
      <c r="BSI2353" s="1359"/>
      <c r="BSJ2353" s="1359"/>
      <c r="BSK2353" s="1359"/>
      <c r="BSL2353" s="1359"/>
      <c r="BSM2353" s="1359"/>
      <c r="BSN2353" s="1359"/>
      <c r="BSO2353" s="1359"/>
      <c r="BSP2353" s="1359"/>
      <c r="BSQ2353" s="1359"/>
      <c r="BSR2353" s="1359"/>
      <c r="BSS2353" s="1359"/>
      <c r="BST2353" s="1359"/>
      <c r="BSU2353" s="1359"/>
      <c r="BSV2353" s="1359"/>
      <c r="BSW2353" s="1359"/>
      <c r="BSX2353" s="1359"/>
      <c r="BSY2353" s="1359"/>
      <c r="BSZ2353" s="1359"/>
      <c r="BTA2353" s="1359"/>
      <c r="BTB2353" s="1359"/>
      <c r="BTC2353" s="1359"/>
      <c r="BTD2353" s="1359"/>
      <c r="BTE2353" s="1359"/>
      <c r="BTF2353" s="1359"/>
      <c r="BTG2353" s="1359"/>
      <c r="BTH2353" s="1359"/>
      <c r="BTI2353" s="1359"/>
      <c r="BTJ2353" s="1359"/>
      <c r="BTK2353" s="1359"/>
      <c r="BTL2353" s="1359"/>
      <c r="BTM2353" s="1359"/>
      <c r="BTN2353" s="1359"/>
      <c r="BTO2353" s="1359"/>
      <c r="BTP2353" s="1359"/>
      <c r="BTQ2353" s="1359"/>
      <c r="BTR2353" s="1359"/>
      <c r="BTS2353" s="1359"/>
      <c r="BTT2353" s="1359"/>
      <c r="BTU2353" s="1359"/>
      <c r="BTV2353" s="1359"/>
      <c r="BTW2353" s="1359"/>
      <c r="BTX2353" s="1359"/>
      <c r="BTY2353" s="1359"/>
      <c r="BTZ2353" s="1359"/>
      <c r="BUA2353" s="1359"/>
      <c r="BUB2353" s="1359"/>
      <c r="BUC2353" s="1359"/>
      <c r="BUD2353" s="1359"/>
      <c r="BUE2353" s="1359"/>
      <c r="BUF2353" s="1359"/>
      <c r="BUG2353" s="1359"/>
      <c r="BUH2353" s="1359"/>
      <c r="BUI2353" s="1359"/>
      <c r="BUJ2353" s="1359"/>
      <c r="BUK2353" s="1359"/>
      <c r="BUL2353" s="1359"/>
      <c r="BUM2353" s="1359"/>
      <c r="BUN2353" s="1359"/>
      <c r="BUO2353" s="1359"/>
      <c r="BUP2353" s="1359"/>
      <c r="BUQ2353" s="1359"/>
      <c r="BUR2353" s="1359"/>
      <c r="BUS2353" s="1359"/>
      <c r="BUT2353" s="1359"/>
      <c r="BUU2353" s="1359"/>
      <c r="BUV2353" s="1359"/>
      <c r="BUW2353" s="1359"/>
      <c r="BUX2353" s="1359"/>
      <c r="BUY2353" s="1359"/>
      <c r="BUZ2353" s="1359"/>
      <c r="BVA2353" s="1359"/>
      <c r="BVB2353" s="1359"/>
      <c r="BVC2353" s="1359"/>
      <c r="BVD2353" s="1359"/>
      <c r="BVE2353" s="1359"/>
      <c r="BVF2353" s="1359"/>
      <c r="BVG2353" s="1359"/>
      <c r="BVH2353" s="1359"/>
      <c r="BVI2353" s="1359"/>
      <c r="BVJ2353" s="1359"/>
      <c r="BVK2353" s="1359"/>
      <c r="BVL2353" s="1359"/>
      <c r="BVM2353" s="1359"/>
      <c r="BVN2353" s="1359"/>
      <c r="BVO2353" s="1359"/>
      <c r="BVP2353" s="1359"/>
      <c r="BVQ2353" s="1359"/>
      <c r="BVR2353" s="1359"/>
      <c r="BVS2353" s="1359"/>
      <c r="BVT2353" s="1359"/>
      <c r="BVU2353" s="1359"/>
      <c r="BVV2353" s="1359"/>
      <c r="BVW2353" s="1359"/>
      <c r="BVX2353" s="1359"/>
      <c r="BVY2353" s="1359"/>
      <c r="BVZ2353" s="1359"/>
      <c r="BWA2353" s="1359"/>
      <c r="BWB2353" s="1359"/>
      <c r="BWC2353" s="1359"/>
      <c r="BWD2353" s="1359"/>
      <c r="BWE2353" s="1359"/>
      <c r="BWF2353" s="1359"/>
      <c r="BWG2353" s="1359"/>
      <c r="BWH2353" s="1359"/>
      <c r="BWI2353" s="1359"/>
      <c r="BWJ2353" s="1359"/>
      <c r="BWK2353" s="1359"/>
      <c r="BWL2353" s="1359"/>
      <c r="BWM2353" s="1359"/>
      <c r="BWN2353" s="1359"/>
      <c r="BWO2353" s="1359"/>
      <c r="BWP2353" s="1359"/>
      <c r="BWQ2353" s="1359"/>
      <c r="BWR2353" s="1359"/>
      <c r="BWS2353" s="1359"/>
      <c r="BWT2353" s="1359"/>
      <c r="BWU2353" s="1359"/>
      <c r="BWV2353" s="1359"/>
      <c r="BWW2353" s="1359"/>
      <c r="BWX2353" s="1359"/>
      <c r="BWY2353" s="1359"/>
      <c r="BWZ2353" s="1359"/>
      <c r="BXA2353" s="1359"/>
      <c r="BXB2353" s="1359"/>
      <c r="BXC2353" s="1359"/>
      <c r="BXD2353" s="1359"/>
      <c r="BXE2353" s="1359"/>
      <c r="BXF2353" s="1359"/>
      <c r="BXG2353" s="1359"/>
      <c r="BXH2353" s="1359"/>
      <c r="BXI2353" s="1359"/>
      <c r="BXJ2353" s="1359"/>
      <c r="BXK2353" s="1359"/>
      <c r="BXL2353" s="1359"/>
      <c r="BXM2353" s="1359"/>
      <c r="BXN2353" s="1359"/>
      <c r="BXO2353" s="1359"/>
      <c r="BXP2353" s="1359"/>
      <c r="BXQ2353" s="1359"/>
      <c r="BXR2353" s="1359"/>
      <c r="BXS2353" s="1359"/>
      <c r="BXT2353" s="1359"/>
      <c r="BXU2353" s="1359"/>
      <c r="BXV2353" s="1359"/>
      <c r="BXW2353" s="1359"/>
      <c r="BXX2353" s="1359"/>
      <c r="BXY2353" s="1359"/>
      <c r="BXZ2353" s="1359"/>
      <c r="BYA2353" s="1359"/>
      <c r="BYB2353" s="1359"/>
      <c r="BYC2353" s="1359"/>
      <c r="BYD2353" s="1359"/>
      <c r="BYE2353" s="1359"/>
      <c r="BYF2353" s="1359"/>
      <c r="BYG2353" s="1359"/>
      <c r="BYH2353" s="1359"/>
      <c r="BYI2353" s="1359"/>
      <c r="BYJ2353" s="1359"/>
      <c r="BYK2353" s="1359"/>
      <c r="BYL2353" s="1359"/>
      <c r="BYM2353" s="1359"/>
      <c r="BYN2353" s="1359"/>
      <c r="BYO2353" s="1359"/>
      <c r="BYP2353" s="1359"/>
      <c r="BYQ2353" s="1359"/>
      <c r="BYR2353" s="1359"/>
      <c r="BYS2353" s="1359"/>
      <c r="BYT2353" s="1359"/>
      <c r="BYU2353" s="1359"/>
      <c r="BYV2353" s="1359"/>
      <c r="BYW2353" s="1359"/>
      <c r="BYX2353" s="1359"/>
      <c r="BYY2353" s="1359"/>
      <c r="BYZ2353" s="1359"/>
      <c r="BZA2353" s="1359"/>
      <c r="BZB2353" s="1359"/>
      <c r="BZC2353" s="1359"/>
      <c r="BZD2353" s="1359"/>
      <c r="BZE2353" s="1359"/>
      <c r="BZF2353" s="1359"/>
      <c r="BZG2353" s="1359"/>
      <c r="BZH2353" s="1359"/>
      <c r="BZI2353" s="1359"/>
      <c r="BZJ2353" s="1359"/>
      <c r="BZK2353" s="1359"/>
      <c r="BZL2353" s="1359"/>
      <c r="BZM2353" s="1359"/>
      <c r="BZN2353" s="1359"/>
      <c r="BZO2353" s="1359"/>
      <c r="BZP2353" s="1359"/>
      <c r="BZQ2353" s="1359"/>
      <c r="BZR2353" s="1359"/>
      <c r="BZS2353" s="1359"/>
      <c r="BZT2353" s="1359"/>
      <c r="BZU2353" s="1359"/>
      <c r="BZV2353" s="1359"/>
      <c r="BZW2353" s="1359"/>
      <c r="BZX2353" s="1359"/>
      <c r="BZY2353" s="1359"/>
      <c r="BZZ2353" s="1359"/>
      <c r="CAA2353" s="1359"/>
      <c r="CAB2353" s="1359"/>
      <c r="CAC2353" s="1359"/>
      <c r="CAD2353" s="1359"/>
      <c r="CAE2353" s="1359"/>
      <c r="CAF2353" s="1359"/>
      <c r="CAG2353" s="1359"/>
      <c r="CAH2353" s="1359"/>
      <c r="CAI2353" s="1359"/>
      <c r="CAJ2353" s="1359"/>
      <c r="CAK2353" s="1359"/>
      <c r="CAL2353" s="1359"/>
      <c r="CAM2353" s="1359"/>
      <c r="CAN2353" s="1359"/>
      <c r="CAO2353" s="1359"/>
      <c r="CAP2353" s="1359"/>
      <c r="CAQ2353" s="1359"/>
      <c r="CAR2353" s="1359"/>
      <c r="CAS2353" s="1359"/>
      <c r="CAT2353" s="1359"/>
      <c r="CAU2353" s="1359"/>
      <c r="CAV2353" s="1359"/>
      <c r="CAW2353" s="1359"/>
      <c r="CAX2353" s="1359"/>
      <c r="CAY2353" s="1359"/>
      <c r="CAZ2353" s="1359"/>
      <c r="CBA2353" s="1359"/>
      <c r="CBB2353" s="1359"/>
      <c r="CBC2353" s="1359"/>
      <c r="CBD2353" s="1359"/>
      <c r="CBE2353" s="1359"/>
      <c r="CBF2353" s="1359"/>
      <c r="CBG2353" s="1359"/>
      <c r="CBH2353" s="1359"/>
      <c r="CBI2353" s="1359"/>
      <c r="CBJ2353" s="1359"/>
      <c r="CBK2353" s="1359"/>
      <c r="CBL2353" s="1359"/>
      <c r="CBM2353" s="1359"/>
      <c r="CBN2353" s="1359"/>
      <c r="CBO2353" s="1359"/>
      <c r="CBP2353" s="1359"/>
      <c r="CBQ2353" s="1359"/>
      <c r="CBR2353" s="1359"/>
      <c r="CBS2353" s="1359"/>
      <c r="CBT2353" s="1359"/>
      <c r="CBU2353" s="1359"/>
      <c r="CBV2353" s="1359"/>
      <c r="CBW2353" s="1359"/>
      <c r="CBX2353" s="1359"/>
      <c r="CBY2353" s="1359"/>
      <c r="CBZ2353" s="1359"/>
      <c r="CCA2353" s="1359"/>
      <c r="CCB2353" s="1359"/>
      <c r="CCC2353" s="1359"/>
      <c r="CCD2353" s="1359"/>
      <c r="CCE2353" s="1359"/>
      <c r="CCF2353" s="1359"/>
      <c r="CCG2353" s="1359"/>
      <c r="CCH2353" s="1359"/>
      <c r="CCI2353" s="1359"/>
      <c r="CCJ2353" s="1359"/>
      <c r="CCK2353" s="1359"/>
      <c r="CCL2353" s="1359"/>
      <c r="CCM2353" s="1359"/>
      <c r="CCN2353" s="1359"/>
      <c r="CCO2353" s="1359"/>
      <c r="CCP2353" s="1359"/>
      <c r="CCQ2353" s="1359"/>
      <c r="CCR2353" s="1359"/>
      <c r="CCS2353" s="1359"/>
      <c r="CCT2353" s="1359"/>
      <c r="CCU2353" s="1359"/>
      <c r="CCV2353" s="1359"/>
      <c r="CCW2353" s="1359"/>
      <c r="CCX2353" s="1359"/>
      <c r="CCY2353" s="1359"/>
      <c r="CCZ2353" s="1359"/>
      <c r="CDA2353" s="1359"/>
      <c r="CDB2353" s="1359"/>
      <c r="CDC2353" s="1359"/>
      <c r="CDD2353" s="1359"/>
      <c r="CDE2353" s="1359"/>
      <c r="CDF2353" s="1359"/>
      <c r="CDG2353" s="1359"/>
      <c r="CDH2353" s="1359"/>
      <c r="CDI2353" s="1359"/>
      <c r="CDJ2353" s="1359"/>
      <c r="CDK2353" s="1359"/>
      <c r="CDL2353" s="1359"/>
      <c r="CDM2353" s="1359"/>
      <c r="CDN2353" s="1359"/>
      <c r="CDO2353" s="1359"/>
      <c r="CDP2353" s="1359"/>
      <c r="CDQ2353" s="1359"/>
      <c r="CDR2353" s="1359"/>
      <c r="CDS2353" s="1359"/>
      <c r="CDT2353" s="1359"/>
      <c r="CDU2353" s="1359"/>
      <c r="CDV2353" s="1359"/>
      <c r="CDW2353" s="1359"/>
      <c r="CDX2353" s="1359"/>
      <c r="CDY2353" s="1359"/>
      <c r="CDZ2353" s="1359"/>
      <c r="CEA2353" s="1359"/>
      <c r="CEB2353" s="1359"/>
      <c r="CEC2353" s="1359"/>
      <c r="CED2353" s="1359"/>
      <c r="CEE2353" s="1359"/>
      <c r="CEF2353" s="1359"/>
      <c r="CEG2353" s="1359"/>
      <c r="CEH2353" s="1359"/>
      <c r="CEI2353" s="1359"/>
      <c r="CEJ2353" s="1359"/>
      <c r="CEK2353" s="1359"/>
      <c r="CEL2353" s="1359"/>
      <c r="CEM2353" s="1359"/>
      <c r="CEN2353" s="1359"/>
      <c r="CEO2353" s="1359"/>
      <c r="CEP2353" s="1359"/>
      <c r="CEQ2353" s="1359"/>
      <c r="CER2353" s="1359"/>
      <c r="CES2353" s="1359"/>
      <c r="CET2353" s="1359"/>
      <c r="CEU2353" s="1359"/>
      <c r="CEV2353" s="1359"/>
      <c r="CEW2353" s="1359"/>
      <c r="CEX2353" s="1359"/>
      <c r="CEY2353" s="1359"/>
      <c r="CEZ2353" s="1359"/>
      <c r="CFA2353" s="1359"/>
      <c r="CFB2353" s="1359"/>
      <c r="CFC2353" s="1359"/>
      <c r="CFD2353" s="1359"/>
      <c r="CFE2353" s="1359"/>
      <c r="CFF2353" s="1359"/>
      <c r="CFG2353" s="1359"/>
      <c r="CFH2353" s="1359"/>
      <c r="CFI2353" s="1359"/>
      <c r="CFJ2353" s="1359"/>
      <c r="CFK2353" s="1359"/>
      <c r="CFL2353" s="1359"/>
      <c r="CFM2353" s="1359"/>
      <c r="CFN2353" s="1359"/>
      <c r="CFO2353" s="1359"/>
      <c r="CFP2353" s="1359"/>
      <c r="CFQ2353" s="1359"/>
      <c r="CFR2353" s="1359"/>
      <c r="CFS2353" s="1359"/>
      <c r="CFT2353" s="1359"/>
      <c r="CFU2353" s="1359"/>
      <c r="CFV2353" s="1359"/>
      <c r="CFW2353" s="1359"/>
      <c r="CFX2353" s="1359"/>
      <c r="CFY2353" s="1359"/>
      <c r="CFZ2353" s="1359"/>
      <c r="CGA2353" s="1359"/>
      <c r="CGB2353" s="1359"/>
      <c r="CGC2353" s="1359"/>
      <c r="CGD2353" s="1359"/>
      <c r="CGE2353" s="1359"/>
      <c r="CGF2353" s="1359"/>
      <c r="CGG2353" s="1359"/>
      <c r="CGH2353" s="1359"/>
      <c r="CGI2353" s="1359"/>
      <c r="CGJ2353" s="1359"/>
      <c r="CGK2353" s="1359"/>
      <c r="CGL2353" s="1359"/>
      <c r="CGM2353" s="1359"/>
      <c r="CGN2353" s="1359"/>
      <c r="CGO2353" s="1359"/>
      <c r="CGP2353" s="1359"/>
      <c r="CGQ2353" s="1359"/>
      <c r="CGR2353" s="1359"/>
      <c r="CGS2353" s="1359"/>
      <c r="CGT2353" s="1359"/>
      <c r="CGU2353" s="1359"/>
      <c r="CGV2353" s="1359"/>
      <c r="CGW2353" s="1359"/>
      <c r="CGX2353" s="1359"/>
      <c r="CGY2353" s="1359"/>
      <c r="CGZ2353" s="1359"/>
      <c r="CHA2353" s="1359"/>
      <c r="CHB2353" s="1359"/>
      <c r="CHC2353" s="1359"/>
      <c r="CHD2353" s="1359"/>
      <c r="CHE2353" s="1359"/>
      <c r="CHF2353" s="1359"/>
      <c r="CHG2353" s="1359"/>
      <c r="CHH2353" s="1359"/>
      <c r="CHI2353" s="1359"/>
      <c r="CHJ2353" s="1359"/>
      <c r="CHK2353" s="1359"/>
      <c r="CHL2353" s="1359"/>
      <c r="CHM2353" s="1359"/>
      <c r="CHN2353" s="1359"/>
      <c r="CHO2353" s="1359"/>
      <c r="CHP2353" s="1359"/>
      <c r="CHQ2353" s="1359"/>
      <c r="CHR2353" s="1359"/>
      <c r="CHS2353" s="1359"/>
      <c r="CHT2353" s="1359"/>
      <c r="CHU2353" s="1359"/>
      <c r="CHV2353" s="1359"/>
      <c r="CHW2353" s="1359"/>
      <c r="CHX2353" s="1359"/>
      <c r="CHY2353" s="1359"/>
      <c r="CHZ2353" s="1359"/>
      <c r="CIA2353" s="1359"/>
      <c r="CIB2353" s="1359"/>
      <c r="CIC2353" s="1359"/>
      <c r="CID2353" s="1359"/>
      <c r="CIE2353" s="1359"/>
      <c r="CIF2353" s="1359"/>
      <c r="CIG2353" s="1359"/>
      <c r="CIH2353" s="1359"/>
      <c r="CII2353" s="1359"/>
      <c r="CIJ2353" s="1359"/>
      <c r="CIK2353" s="1359"/>
      <c r="CIL2353" s="1359"/>
      <c r="CIM2353" s="1359"/>
      <c r="CIN2353" s="1359"/>
      <c r="CIO2353" s="1359"/>
      <c r="CIP2353" s="1359"/>
      <c r="CIQ2353" s="1359"/>
      <c r="CIR2353" s="1359"/>
      <c r="CIS2353" s="1359"/>
      <c r="CIT2353" s="1359"/>
      <c r="CIU2353" s="1359"/>
      <c r="CIV2353" s="1359"/>
      <c r="CIW2353" s="1359"/>
      <c r="CIX2353" s="1359"/>
      <c r="CIY2353" s="1359"/>
      <c r="CIZ2353" s="1359"/>
      <c r="CJA2353" s="1359"/>
      <c r="CJB2353" s="1359"/>
      <c r="CJC2353" s="1359"/>
      <c r="CJD2353" s="1359"/>
      <c r="CJE2353" s="1359"/>
      <c r="CJF2353" s="1359"/>
      <c r="CJG2353" s="1359"/>
      <c r="CJH2353" s="1359"/>
      <c r="CJI2353" s="1359"/>
      <c r="CJJ2353" s="1359"/>
      <c r="CJK2353" s="1359"/>
      <c r="CJL2353" s="1359"/>
      <c r="CJM2353" s="1359"/>
      <c r="CJN2353" s="1359"/>
      <c r="CJO2353" s="1359"/>
      <c r="CJP2353" s="1359"/>
      <c r="CJQ2353" s="1359"/>
      <c r="CJR2353" s="1359"/>
      <c r="CJS2353" s="1359"/>
      <c r="CJT2353" s="1359"/>
      <c r="CJU2353" s="1359"/>
      <c r="CJV2353" s="1359"/>
      <c r="CJW2353" s="1359"/>
      <c r="CJX2353" s="1359"/>
      <c r="CJY2353" s="1359"/>
      <c r="CJZ2353" s="1359"/>
      <c r="CKA2353" s="1359"/>
      <c r="CKB2353" s="1359"/>
      <c r="CKC2353" s="1359"/>
      <c r="CKD2353" s="1359"/>
      <c r="CKE2353" s="1359"/>
      <c r="CKF2353" s="1359"/>
      <c r="CKG2353" s="1359"/>
      <c r="CKH2353" s="1359"/>
      <c r="CKI2353" s="1359"/>
      <c r="CKJ2353" s="1359"/>
      <c r="CKK2353" s="1359"/>
      <c r="CKL2353" s="1359"/>
      <c r="CKM2353" s="1359"/>
      <c r="CKN2353" s="1359"/>
      <c r="CKO2353" s="1359"/>
      <c r="CKP2353" s="1359"/>
      <c r="CKQ2353" s="1359"/>
      <c r="CKR2353" s="1359"/>
      <c r="CKS2353" s="1359"/>
      <c r="CKT2353" s="1359"/>
      <c r="CKU2353" s="1359"/>
      <c r="CKV2353" s="1359"/>
      <c r="CKW2353" s="1359"/>
      <c r="CKX2353" s="1359"/>
      <c r="CKY2353" s="1359"/>
      <c r="CKZ2353" s="1359"/>
      <c r="CLA2353" s="1359"/>
      <c r="CLB2353" s="1359"/>
      <c r="CLC2353" s="1359"/>
      <c r="CLD2353" s="1359"/>
      <c r="CLE2353" s="1359"/>
      <c r="CLF2353" s="1359"/>
      <c r="CLG2353" s="1359"/>
      <c r="CLH2353" s="1359"/>
      <c r="CLI2353" s="1359"/>
      <c r="CLJ2353" s="1359"/>
      <c r="CLK2353" s="1359"/>
      <c r="CLL2353" s="1359"/>
      <c r="CLM2353" s="1359"/>
      <c r="CLN2353" s="1359"/>
      <c r="CLO2353" s="1359"/>
      <c r="CLP2353" s="1359"/>
      <c r="CLQ2353" s="1359"/>
      <c r="CLR2353" s="1359"/>
      <c r="CLS2353" s="1359"/>
      <c r="CLT2353" s="1359"/>
      <c r="CLU2353" s="1359"/>
      <c r="CLV2353" s="1359"/>
      <c r="CLW2353" s="1359"/>
      <c r="CLX2353" s="1359"/>
      <c r="CLY2353" s="1359"/>
      <c r="CLZ2353" s="1359"/>
      <c r="CMA2353" s="1359"/>
      <c r="CMB2353" s="1359"/>
      <c r="CMC2353" s="1359"/>
      <c r="CMD2353" s="1359"/>
      <c r="CME2353" s="1359"/>
      <c r="CMF2353" s="1359"/>
      <c r="CMG2353" s="1359"/>
      <c r="CMH2353" s="1359"/>
      <c r="CMI2353" s="1359"/>
      <c r="CMJ2353" s="1359"/>
      <c r="CMK2353" s="1359"/>
      <c r="CML2353" s="1359"/>
      <c r="CMM2353" s="1359"/>
      <c r="CMN2353" s="1359"/>
      <c r="CMO2353" s="1359"/>
      <c r="CMP2353" s="1359"/>
      <c r="CMQ2353" s="1359"/>
      <c r="CMR2353" s="1359"/>
      <c r="CMS2353" s="1359"/>
      <c r="CMT2353" s="1359"/>
      <c r="CMU2353" s="1359"/>
      <c r="CMV2353" s="1359"/>
      <c r="CMW2353" s="1359"/>
      <c r="CMX2353" s="1359"/>
      <c r="CMY2353" s="1359"/>
      <c r="CMZ2353" s="1359"/>
      <c r="CNA2353" s="1359"/>
      <c r="CNB2353" s="1359"/>
      <c r="CNC2353" s="1359"/>
      <c r="CND2353" s="1359"/>
      <c r="CNE2353" s="1359"/>
      <c r="CNF2353" s="1359"/>
      <c r="CNG2353" s="1359"/>
      <c r="CNH2353" s="1359"/>
      <c r="CNI2353" s="1359"/>
      <c r="CNJ2353" s="1359"/>
      <c r="CNK2353" s="1359"/>
      <c r="CNL2353" s="1359"/>
      <c r="CNM2353" s="1359"/>
      <c r="CNN2353" s="1359"/>
      <c r="CNO2353" s="1359"/>
      <c r="CNP2353" s="1359"/>
      <c r="CNQ2353" s="1359"/>
      <c r="CNR2353" s="1359"/>
      <c r="CNS2353" s="1359"/>
      <c r="CNT2353" s="1359"/>
      <c r="CNU2353" s="1359"/>
      <c r="CNV2353" s="1359"/>
      <c r="CNW2353" s="1359"/>
      <c r="CNX2353" s="1359"/>
      <c r="CNY2353" s="1359"/>
      <c r="CNZ2353" s="1359"/>
      <c r="COA2353" s="1359"/>
      <c r="COB2353" s="1359"/>
      <c r="COC2353" s="1359"/>
      <c r="COD2353" s="1359"/>
      <c r="COE2353" s="1359"/>
      <c r="COF2353" s="1359"/>
      <c r="COG2353" s="1359"/>
      <c r="COH2353" s="1359"/>
      <c r="COI2353" s="1359"/>
      <c r="COJ2353" s="1359"/>
      <c r="COK2353" s="1359"/>
      <c r="COL2353" s="1359"/>
      <c r="COM2353" s="1359"/>
      <c r="CON2353" s="1359"/>
      <c r="COO2353" s="1359"/>
      <c r="COP2353" s="1359"/>
      <c r="COQ2353" s="1359"/>
      <c r="COR2353" s="1359"/>
      <c r="COS2353" s="1359"/>
      <c r="COT2353" s="1359"/>
      <c r="COU2353" s="1359"/>
      <c r="COV2353" s="1359"/>
      <c r="COW2353" s="1359"/>
      <c r="COX2353" s="1359"/>
      <c r="COY2353" s="1359"/>
      <c r="COZ2353" s="1359"/>
      <c r="CPA2353" s="1359"/>
      <c r="CPB2353" s="1359"/>
      <c r="CPC2353" s="1359"/>
      <c r="CPD2353" s="1359"/>
      <c r="CPE2353" s="1359"/>
      <c r="CPF2353" s="1359"/>
      <c r="CPG2353" s="1359"/>
      <c r="CPH2353" s="1359"/>
      <c r="CPI2353" s="1359"/>
      <c r="CPJ2353" s="1359"/>
      <c r="CPK2353" s="1359"/>
      <c r="CPL2353" s="1359"/>
      <c r="CPM2353" s="1359"/>
      <c r="CPN2353" s="1359"/>
      <c r="CPO2353" s="1359"/>
      <c r="CPP2353" s="1359"/>
      <c r="CPQ2353" s="1359"/>
      <c r="CPR2353" s="1359"/>
      <c r="CPS2353" s="1359"/>
      <c r="CPT2353" s="1359"/>
      <c r="CPU2353" s="1359"/>
      <c r="CPV2353" s="1359"/>
      <c r="CPW2353" s="1359"/>
      <c r="CPX2353" s="1359"/>
      <c r="CPY2353" s="1359"/>
      <c r="CPZ2353" s="1359"/>
      <c r="CQA2353" s="1359"/>
      <c r="CQB2353" s="1359"/>
      <c r="CQC2353" s="1359"/>
      <c r="CQD2353" s="1359"/>
      <c r="CQE2353" s="1359"/>
      <c r="CQF2353" s="1359"/>
      <c r="CQG2353" s="1359"/>
      <c r="CQH2353" s="1359"/>
      <c r="CQI2353" s="1359"/>
      <c r="CQJ2353" s="1359"/>
      <c r="CQK2353" s="1359"/>
      <c r="CQL2353" s="1359"/>
      <c r="CQM2353" s="1359"/>
      <c r="CQN2353" s="1359"/>
      <c r="CQO2353" s="1359"/>
      <c r="CQP2353" s="1359"/>
      <c r="CQQ2353" s="1359"/>
      <c r="CQR2353" s="1359"/>
      <c r="CQS2353" s="1359"/>
      <c r="CQT2353" s="1359"/>
      <c r="CQU2353" s="1359"/>
      <c r="CQV2353" s="1359"/>
      <c r="CQW2353" s="1359"/>
      <c r="CQX2353" s="1359"/>
      <c r="CQY2353" s="1359"/>
      <c r="CQZ2353" s="1359"/>
      <c r="CRA2353" s="1359"/>
      <c r="CRB2353" s="1359"/>
      <c r="CRC2353" s="1359"/>
      <c r="CRD2353" s="1359"/>
      <c r="CRE2353" s="1359"/>
      <c r="CRF2353" s="1359"/>
      <c r="CRG2353" s="1359"/>
      <c r="CRH2353" s="1359"/>
      <c r="CRI2353" s="1359"/>
      <c r="CRJ2353" s="1359"/>
      <c r="CRK2353" s="1359"/>
      <c r="CRL2353" s="1359"/>
      <c r="CRM2353" s="1359"/>
      <c r="CRN2353" s="1359"/>
      <c r="CRO2353" s="1359"/>
      <c r="CRP2353" s="1359"/>
      <c r="CRQ2353" s="1359"/>
      <c r="CRR2353" s="1359"/>
      <c r="CRS2353" s="1359"/>
      <c r="CRT2353" s="1359"/>
      <c r="CRU2353" s="1359"/>
      <c r="CRV2353" s="1359"/>
      <c r="CRW2353" s="1359"/>
      <c r="CRX2353" s="1359"/>
      <c r="CRY2353" s="1359"/>
      <c r="CRZ2353" s="1359"/>
      <c r="CSA2353" s="1359"/>
      <c r="CSB2353" s="1359"/>
      <c r="CSC2353" s="1359"/>
      <c r="CSD2353" s="1359"/>
      <c r="CSE2353" s="1359"/>
      <c r="CSF2353" s="1359"/>
      <c r="CSG2353" s="1359"/>
      <c r="CSH2353" s="1359"/>
      <c r="CSI2353" s="1359"/>
      <c r="CSJ2353" s="1359"/>
      <c r="CSK2353" s="1359"/>
      <c r="CSL2353" s="1359"/>
      <c r="CSM2353" s="1359"/>
      <c r="CSN2353" s="1359"/>
      <c r="CSO2353" s="1359"/>
      <c r="CSP2353" s="1359"/>
      <c r="CSQ2353" s="1359"/>
      <c r="CSR2353" s="1359"/>
      <c r="CSS2353" s="1359"/>
      <c r="CST2353" s="1359"/>
      <c r="CSU2353" s="1359"/>
      <c r="CSV2353" s="1359"/>
      <c r="CSW2353" s="1359"/>
      <c r="CSX2353" s="1359"/>
      <c r="CSY2353" s="1359"/>
      <c r="CSZ2353" s="1359"/>
      <c r="CTA2353" s="1359"/>
      <c r="CTB2353" s="1359"/>
      <c r="CTC2353" s="1359"/>
      <c r="CTD2353" s="1359"/>
      <c r="CTE2353" s="1359"/>
      <c r="CTF2353" s="1359"/>
      <c r="CTG2353" s="1359"/>
      <c r="CTH2353" s="1359"/>
      <c r="CTI2353" s="1359"/>
      <c r="CTJ2353" s="1359"/>
      <c r="CTK2353" s="1359"/>
      <c r="CTL2353" s="1359"/>
      <c r="CTM2353" s="1359"/>
      <c r="CTN2353" s="1359"/>
      <c r="CTO2353" s="1359"/>
      <c r="CTP2353" s="1359"/>
      <c r="CTQ2353" s="1359"/>
      <c r="CTR2353" s="1359"/>
      <c r="CTS2353" s="1359"/>
      <c r="CTT2353" s="1359"/>
      <c r="CTU2353" s="1359"/>
      <c r="CTV2353" s="1359"/>
      <c r="CTW2353" s="1359"/>
      <c r="CTX2353" s="1359"/>
      <c r="CTY2353" s="1359"/>
      <c r="CTZ2353" s="1359"/>
      <c r="CUA2353" s="1359"/>
      <c r="CUB2353" s="1359"/>
      <c r="CUC2353" s="1359"/>
      <c r="CUD2353" s="1359"/>
      <c r="CUE2353" s="1359"/>
      <c r="CUF2353" s="1359"/>
      <c r="CUG2353" s="1359"/>
      <c r="CUH2353" s="1359"/>
      <c r="CUI2353" s="1359"/>
      <c r="CUJ2353" s="1359"/>
      <c r="CUK2353" s="1359"/>
      <c r="CUL2353" s="1359"/>
      <c r="CUM2353" s="1359"/>
      <c r="CUN2353" s="1359"/>
      <c r="CUO2353" s="1359"/>
      <c r="CUP2353" s="1359"/>
      <c r="CUQ2353" s="1359"/>
      <c r="CUR2353" s="1359"/>
      <c r="CUS2353" s="1359"/>
      <c r="CUT2353" s="1359"/>
      <c r="CUU2353" s="1359"/>
      <c r="CUV2353" s="1359"/>
      <c r="CUW2353" s="1359"/>
      <c r="CUX2353" s="1359"/>
      <c r="CUY2353" s="1359"/>
      <c r="CUZ2353" s="1359"/>
      <c r="CVA2353" s="1359"/>
      <c r="CVB2353" s="1359"/>
      <c r="CVC2353" s="1359"/>
      <c r="CVD2353" s="1359"/>
      <c r="CVE2353" s="1359"/>
      <c r="CVF2353" s="1359"/>
      <c r="CVG2353" s="1359"/>
      <c r="CVH2353" s="1359"/>
      <c r="CVI2353" s="1359"/>
      <c r="CVJ2353" s="1359"/>
      <c r="CVK2353" s="1359"/>
      <c r="CVL2353" s="1359"/>
      <c r="CVM2353" s="1359"/>
      <c r="CVN2353" s="1359"/>
      <c r="CVO2353" s="1359"/>
      <c r="CVP2353" s="1359"/>
      <c r="CVQ2353" s="1359"/>
      <c r="CVR2353" s="1359"/>
      <c r="CVS2353" s="1359"/>
      <c r="CVT2353" s="1359"/>
      <c r="CVU2353" s="1359"/>
      <c r="CVV2353" s="1359"/>
      <c r="CVW2353" s="1359"/>
      <c r="CVX2353" s="1359"/>
      <c r="CVY2353" s="1359"/>
      <c r="CVZ2353" s="1359"/>
      <c r="CWA2353" s="1359"/>
      <c r="CWB2353" s="1359"/>
      <c r="CWC2353" s="1359"/>
      <c r="CWD2353" s="1359"/>
      <c r="CWE2353" s="1359"/>
      <c r="CWF2353" s="1359"/>
      <c r="CWG2353" s="1359"/>
      <c r="CWH2353" s="1359"/>
      <c r="CWI2353" s="1359"/>
      <c r="CWJ2353" s="1359"/>
      <c r="CWK2353" s="1359"/>
      <c r="CWL2353" s="1359"/>
      <c r="CWM2353" s="1359"/>
      <c r="CWN2353" s="1359"/>
      <c r="CWO2353" s="1359"/>
      <c r="CWP2353" s="1359"/>
      <c r="CWQ2353" s="1359"/>
      <c r="CWR2353" s="1359"/>
      <c r="CWS2353" s="1359"/>
      <c r="CWT2353" s="1359"/>
      <c r="CWU2353" s="1359"/>
      <c r="CWV2353" s="1359"/>
      <c r="CWW2353" s="1359"/>
      <c r="CWX2353" s="1359"/>
      <c r="CWY2353" s="1359"/>
      <c r="CWZ2353" s="1359"/>
      <c r="CXA2353" s="1359"/>
      <c r="CXB2353" s="1359"/>
      <c r="CXC2353" s="1359"/>
      <c r="CXD2353" s="1359"/>
      <c r="CXE2353" s="1359"/>
      <c r="CXF2353" s="1359"/>
      <c r="CXG2353" s="1359"/>
      <c r="CXH2353" s="1359"/>
      <c r="CXI2353" s="1359"/>
      <c r="CXJ2353" s="1359"/>
      <c r="CXK2353" s="1359"/>
      <c r="CXL2353" s="1359"/>
      <c r="CXM2353" s="1359"/>
      <c r="CXN2353" s="1359"/>
      <c r="CXO2353" s="1359"/>
      <c r="CXP2353" s="1359"/>
      <c r="CXQ2353" s="1359"/>
      <c r="CXR2353" s="1359"/>
      <c r="CXS2353" s="1359"/>
      <c r="CXT2353" s="1359"/>
      <c r="CXU2353" s="1359"/>
      <c r="CXV2353" s="1359"/>
      <c r="CXW2353" s="1359"/>
      <c r="CXX2353" s="1359"/>
      <c r="CXY2353" s="1359"/>
      <c r="CXZ2353" s="1359"/>
      <c r="CYA2353" s="1359"/>
      <c r="CYB2353" s="1359"/>
      <c r="CYC2353" s="1359"/>
      <c r="CYD2353" s="1359"/>
      <c r="CYE2353" s="1359"/>
      <c r="CYF2353" s="1359"/>
      <c r="CYG2353" s="1359"/>
      <c r="CYH2353" s="1359"/>
      <c r="CYI2353" s="1359"/>
      <c r="CYJ2353" s="1359"/>
      <c r="CYK2353" s="1359"/>
      <c r="CYL2353" s="1359"/>
      <c r="CYM2353" s="1359"/>
      <c r="CYN2353" s="1359"/>
      <c r="CYO2353" s="1359"/>
      <c r="CYP2353" s="1359"/>
      <c r="CYQ2353" s="1359"/>
      <c r="CYR2353" s="1359"/>
      <c r="CYS2353" s="1359"/>
      <c r="CYT2353" s="1359"/>
      <c r="CYU2353" s="1359"/>
      <c r="CYV2353" s="1359"/>
      <c r="CYW2353" s="1359"/>
      <c r="CYX2353" s="1359"/>
      <c r="CYY2353" s="1359"/>
      <c r="CYZ2353" s="1359"/>
      <c r="CZA2353" s="1359"/>
      <c r="CZB2353" s="1359"/>
      <c r="CZC2353" s="1359"/>
      <c r="CZD2353" s="1359"/>
      <c r="CZE2353" s="1359"/>
      <c r="CZF2353" s="1359"/>
      <c r="CZG2353" s="1359"/>
      <c r="CZH2353" s="1359"/>
      <c r="CZI2353" s="1359"/>
      <c r="CZJ2353" s="1359"/>
      <c r="CZK2353" s="1359"/>
      <c r="CZL2353" s="1359"/>
      <c r="CZM2353" s="1359"/>
      <c r="CZN2353" s="1359"/>
      <c r="CZO2353" s="1359"/>
      <c r="CZP2353" s="1359"/>
      <c r="CZQ2353" s="1359"/>
      <c r="CZR2353" s="1359"/>
      <c r="CZS2353" s="1359"/>
      <c r="CZT2353" s="1359"/>
      <c r="CZU2353" s="1359"/>
      <c r="CZV2353" s="1359"/>
      <c r="CZW2353" s="1359"/>
      <c r="CZX2353" s="1359"/>
      <c r="CZY2353" s="1359"/>
      <c r="CZZ2353" s="1359"/>
      <c r="DAA2353" s="1359"/>
      <c r="DAB2353" s="1359"/>
      <c r="DAC2353" s="1359"/>
      <c r="DAD2353" s="1359"/>
      <c r="DAE2353" s="1359"/>
      <c r="DAF2353" s="1359"/>
      <c r="DAG2353" s="1359"/>
      <c r="DAH2353" s="1359"/>
      <c r="DAI2353" s="1359"/>
      <c r="DAJ2353" s="1359"/>
      <c r="DAK2353" s="1359"/>
      <c r="DAL2353" s="1359"/>
      <c r="DAM2353" s="1359"/>
      <c r="DAN2353" s="1359"/>
      <c r="DAO2353" s="1359"/>
      <c r="DAP2353" s="1359"/>
      <c r="DAQ2353" s="1359"/>
      <c r="DAR2353" s="1359"/>
      <c r="DAS2353" s="1359"/>
      <c r="DAT2353" s="1359"/>
      <c r="DAU2353" s="1359"/>
      <c r="DAV2353" s="1359"/>
      <c r="DAW2353" s="1359"/>
      <c r="DAX2353" s="1359"/>
      <c r="DAY2353" s="1359"/>
      <c r="DAZ2353" s="1359"/>
      <c r="DBA2353" s="1359"/>
      <c r="DBB2353" s="1359"/>
      <c r="DBC2353" s="1359"/>
      <c r="DBD2353" s="1359"/>
      <c r="DBE2353" s="1359"/>
      <c r="DBF2353" s="1359"/>
      <c r="DBG2353" s="1359"/>
      <c r="DBH2353" s="1359"/>
      <c r="DBI2353" s="1359"/>
      <c r="DBJ2353" s="1359"/>
      <c r="DBK2353" s="1359"/>
      <c r="DBL2353" s="1359"/>
      <c r="DBM2353" s="1359"/>
      <c r="DBN2353" s="1359"/>
      <c r="DBO2353" s="1359"/>
      <c r="DBP2353" s="1359"/>
      <c r="DBQ2353" s="1359"/>
      <c r="DBR2353" s="1359"/>
      <c r="DBS2353" s="1359"/>
      <c r="DBT2353" s="1359"/>
      <c r="DBU2353" s="1359"/>
      <c r="DBV2353" s="1359"/>
      <c r="DBW2353" s="1359"/>
      <c r="DBX2353" s="1359"/>
      <c r="DBY2353" s="1359"/>
      <c r="DBZ2353" s="1359"/>
      <c r="DCA2353" s="1359"/>
      <c r="DCB2353" s="1359"/>
      <c r="DCC2353" s="1359"/>
      <c r="DCD2353" s="1359"/>
      <c r="DCE2353" s="1359"/>
      <c r="DCF2353" s="1359"/>
      <c r="DCG2353" s="1359"/>
      <c r="DCH2353" s="1359"/>
      <c r="DCI2353" s="1359"/>
      <c r="DCJ2353" s="1359"/>
      <c r="DCK2353" s="1359"/>
      <c r="DCL2353" s="1359"/>
      <c r="DCM2353" s="1359"/>
      <c r="DCN2353" s="1359"/>
      <c r="DCO2353" s="1359"/>
      <c r="DCP2353" s="1359"/>
      <c r="DCQ2353" s="1359"/>
      <c r="DCR2353" s="1359"/>
      <c r="DCS2353" s="1359"/>
      <c r="DCT2353" s="1359"/>
      <c r="DCU2353" s="1359"/>
      <c r="DCV2353" s="1359"/>
      <c r="DCW2353" s="1359"/>
      <c r="DCX2353" s="1359"/>
      <c r="DCY2353" s="1359"/>
      <c r="DCZ2353" s="1359"/>
      <c r="DDA2353" s="1359"/>
      <c r="DDB2353" s="1359"/>
      <c r="DDC2353" s="1359"/>
      <c r="DDD2353" s="1359"/>
      <c r="DDE2353" s="1359"/>
      <c r="DDF2353" s="1359"/>
      <c r="DDG2353" s="1359"/>
      <c r="DDH2353" s="1359"/>
      <c r="DDI2353" s="1359"/>
      <c r="DDJ2353" s="1359"/>
      <c r="DDK2353" s="1359"/>
      <c r="DDL2353" s="1359"/>
      <c r="DDM2353" s="1359"/>
      <c r="DDN2353" s="1359"/>
      <c r="DDO2353" s="1359"/>
      <c r="DDP2353" s="1359"/>
      <c r="DDQ2353" s="1359"/>
      <c r="DDR2353" s="1359"/>
      <c r="DDS2353" s="1359"/>
      <c r="DDT2353" s="1359"/>
      <c r="DDU2353" s="1359"/>
      <c r="DDV2353" s="1359"/>
      <c r="DDW2353" s="1359"/>
      <c r="DDX2353" s="1359"/>
      <c r="DDY2353" s="1359"/>
      <c r="DDZ2353" s="1359"/>
      <c r="DEA2353" s="1359"/>
      <c r="DEB2353" s="1359"/>
      <c r="DEC2353" s="1359"/>
      <c r="DED2353" s="1359"/>
      <c r="DEE2353" s="1359"/>
      <c r="DEF2353" s="1359"/>
      <c r="DEG2353" s="1359"/>
      <c r="DEH2353" s="1359"/>
      <c r="DEI2353" s="1359"/>
      <c r="DEJ2353" s="1359"/>
      <c r="DEK2353" s="1359"/>
      <c r="DEL2353" s="1359"/>
      <c r="DEM2353" s="1359"/>
      <c r="DEN2353" s="1359"/>
      <c r="DEO2353" s="1359"/>
      <c r="DEP2353" s="1359"/>
      <c r="DEQ2353" s="1359"/>
      <c r="DER2353" s="1359"/>
      <c r="DES2353" s="1359"/>
      <c r="DET2353" s="1359"/>
      <c r="DEU2353" s="1359"/>
      <c r="DEV2353" s="1359"/>
      <c r="DEW2353" s="1359"/>
      <c r="DEX2353" s="1359"/>
      <c r="DEY2353" s="1359"/>
      <c r="DEZ2353" s="1359"/>
      <c r="DFA2353" s="1359"/>
      <c r="DFB2353" s="1359"/>
      <c r="DFC2353" s="1359"/>
      <c r="DFD2353" s="1359"/>
      <c r="DFE2353" s="1359"/>
      <c r="DFF2353" s="1359"/>
      <c r="DFG2353" s="1359"/>
      <c r="DFH2353" s="1359"/>
      <c r="DFI2353" s="1359"/>
      <c r="DFJ2353" s="1359"/>
      <c r="DFK2353" s="1359"/>
      <c r="DFL2353" s="1359"/>
      <c r="DFM2353" s="1359"/>
      <c r="DFN2353" s="1359"/>
      <c r="DFO2353" s="1359"/>
      <c r="DFP2353" s="1359"/>
      <c r="DFQ2353" s="1359"/>
      <c r="DFR2353" s="1359"/>
      <c r="DFS2353" s="1359"/>
      <c r="DFT2353" s="1359"/>
      <c r="DFU2353" s="1359"/>
      <c r="DFV2353" s="1359"/>
      <c r="DFW2353" s="1359"/>
      <c r="DFX2353" s="1359"/>
      <c r="DFY2353" s="1359"/>
      <c r="DFZ2353" s="1359"/>
      <c r="DGA2353" s="1359"/>
      <c r="DGB2353" s="1359"/>
      <c r="DGC2353" s="1359"/>
      <c r="DGD2353" s="1359"/>
      <c r="DGE2353" s="1359"/>
      <c r="DGF2353" s="1359"/>
      <c r="DGG2353" s="1359"/>
      <c r="DGH2353" s="1359"/>
      <c r="DGI2353" s="1359"/>
      <c r="DGJ2353" s="1359"/>
      <c r="DGK2353" s="1359"/>
      <c r="DGL2353" s="1359"/>
      <c r="DGM2353" s="1359"/>
      <c r="DGN2353" s="1359"/>
      <c r="DGO2353" s="1359"/>
      <c r="DGP2353" s="1359"/>
      <c r="DGQ2353" s="1359"/>
      <c r="DGR2353" s="1359"/>
      <c r="DGS2353" s="1359"/>
      <c r="DGT2353" s="1359"/>
      <c r="DGU2353" s="1359"/>
      <c r="DGV2353" s="1359"/>
      <c r="DGW2353" s="1359"/>
      <c r="DGX2353" s="1359"/>
      <c r="DGY2353" s="1359"/>
      <c r="DGZ2353" s="1359"/>
      <c r="DHA2353" s="1359"/>
      <c r="DHB2353" s="1359"/>
      <c r="DHC2353" s="1359"/>
      <c r="DHD2353" s="1359"/>
      <c r="DHE2353" s="1359"/>
      <c r="DHF2353" s="1359"/>
      <c r="DHG2353" s="1359"/>
      <c r="DHH2353" s="1359"/>
      <c r="DHI2353" s="1359"/>
      <c r="DHJ2353" s="1359"/>
      <c r="DHK2353" s="1359"/>
      <c r="DHL2353" s="1359"/>
      <c r="DHM2353" s="1359"/>
      <c r="DHN2353" s="1359"/>
      <c r="DHO2353" s="1359"/>
      <c r="DHP2353" s="1359"/>
      <c r="DHQ2353" s="1359"/>
      <c r="DHR2353" s="1359"/>
      <c r="DHS2353" s="1359"/>
      <c r="DHT2353" s="1359"/>
      <c r="DHU2353" s="1359"/>
      <c r="DHV2353" s="1359"/>
      <c r="DHW2353" s="1359"/>
      <c r="DHX2353" s="1359"/>
      <c r="DHY2353" s="1359"/>
      <c r="DHZ2353" s="1359"/>
      <c r="DIA2353" s="1359"/>
      <c r="DIB2353" s="1359"/>
      <c r="DIC2353" s="1359"/>
      <c r="DID2353" s="1359"/>
      <c r="DIE2353" s="1359"/>
      <c r="DIF2353" s="1359"/>
      <c r="DIG2353" s="1359"/>
      <c r="DIH2353" s="1359"/>
      <c r="DII2353" s="1359"/>
      <c r="DIJ2353" s="1359"/>
      <c r="DIK2353" s="1359"/>
      <c r="DIL2353" s="1359"/>
      <c r="DIM2353" s="1359"/>
      <c r="DIN2353" s="1359"/>
      <c r="DIO2353" s="1359"/>
      <c r="DIP2353" s="1359"/>
      <c r="DIQ2353" s="1359"/>
      <c r="DIR2353" s="1359"/>
      <c r="DIS2353" s="1359"/>
      <c r="DIT2353" s="1359"/>
      <c r="DIU2353" s="1359"/>
      <c r="DIV2353" s="1359"/>
      <c r="DIW2353" s="1359"/>
      <c r="DIX2353" s="1359"/>
      <c r="DIY2353" s="1359"/>
      <c r="DIZ2353" s="1359"/>
      <c r="DJA2353" s="1359"/>
      <c r="DJB2353" s="1359"/>
      <c r="DJC2353" s="1359"/>
      <c r="DJD2353" s="1359"/>
      <c r="DJE2353" s="1359"/>
      <c r="DJF2353" s="1359"/>
      <c r="DJG2353" s="1359"/>
      <c r="DJH2353" s="1359"/>
      <c r="DJI2353" s="1359"/>
      <c r="DJJ2353" s="1359"/>
      <c r="DJK2353" s="1359"/>
      <c r="DJL2353" s="1359"/>
      <c r="DJM2353" s="1359"/>
      <c r="DJN2353" s="1359"/>
      <c r="DJO2353" s="1359"/>
      <c r="DJP2353" s="1359"/>
      <c r="DJQ2353" s="1359"/>
      <c r="DJR2353" s="1359"/>
      <c r="DJS2353" s="1359"/>
      <c r="DJT2353" s="1359"/>
      <c r="DJU2353" s="1359"/>
      <c r="DJV2353" s="1359"/>
      <c r="DJW2353" s="1359"/>
      <c r="DJX2353" s="1359"/>
      <c r="DJY2353" s="1359"/>
      <c r="DJZ2353" s="1359"/>
      <c r="DKA2353" s="1359"/>
      <c r="DKB2353" s="1359"/>
      <c r="DKC2353" s="1359"/>
      <c r="DKD2353" s="1359"/>
      <c r="DKE2353" s="1359"/>
      <c r="DKF2353" s="1359"/>
      <c r="DKG2353" s="1359"/>
      <c r="DKH2353" s="1359"/>
      <c r="DKI2353" s="1359"/>
      <c r="DKJ2353" s="1359"/>
      <c r="DKK2353" s="1359"/>
      <c r="DKL2353" s="1359"/>
      <c r="DKM2353" s="1359"/>
      <c r="DKN2353" s="1359"/>
      <c r="DKO2353" s="1359"/>
      <c r="DKP2353" s="1359"/>
      <c r="DKQ2353" s="1359"/>
      <c r="DKR2353" s="1359"/>
      <c r="DKS2353" s="1359"/>
      <c r="DKT2353" s="1359"/>
      <c r="DKU2353" s="1359"/>
      <c r="DKV2353" s="1359"/>
      <c r="DKW2353" s="1359"/>
      <c r="DKX2353" s="1359"/>
      <c r="DKY2353" s="1359"/>
      <c r="DKZ2353" s="1359"/>
      <c r="DLA2353" s="1359"/>
      <c r="DLB2353" s="1359"/>
      <c r="DLC2353" s="1359"/>
      <c r="DLD2353" s="1359"/>
      <c r="DLE2353" s="1359"/>
      <c r="DLF2353" s="1359"/>
      <c r="DLG2353" s="1359"/>
      <c r="DLH2353" s="1359"/>
      <c r="DLI2353" s="1359"/>
      <c r="DLJ2353" s="1359"/>
      <c r="DLK2353" s="1359"/>
      <c r="DLL2353" s="1359"/>
      <c r="DLM2353" s="1359"/>
      <c r="DLN2353" s="1359"/>
      <c r="DLO2353" s="1359"/>
      <c r="DLP2353" s="1359"/>
      <c r="DLQ2353" s="1359"/>
      <c r="DLR2353" s="1359"/>
      <c r="DLS2353" s="1359"/>
      <c r="DLT2353" s="1359"/>
      <c r="DLU2353" s="1359"/>
      <c r="DLV2353" s="1359"/>
      <c r="DLW2353" s="1359"/>
      <c r="DLX2353" s="1359"/>
      <c r="DLY2353" s="1359"/>
      <c r="DLZ2353" s="1359"/>
      <c r="DMA2353" s="1359"/>
      <c r="DMB2353" s="1359"/>
      <c r="DMC2353" s="1359"/>
      <c r="DMD2353" s="1359"/>
      <c r="DME2353" s="1359"/>
      <c r="DMF2353" s="1359"/>
      <c r="DMG2353" s="1359"/>
      <c r="DMH2353" s="1359"/>
      <c r="DMI2353" s="1359"/>
      <c r="DMJ2353" s="1359"/>
      <c r="DMK2353" s="1359"/>
      <c r="DML2353" s="1359"/>
      <c r="DMM2353" s="1359"/>
      <c r="DMN2353" s="1359"/>
      <c r="DMO2353" s="1359"/>
      <c r="DMP2353" s="1359"/>
      <c r="DMQ2353" s="1359"/>
      <c r="DMR2353" s="1359"/>
      <c r="DMS2353" s="1359"/>
      <c r="DMT2353" s="1359"/>
      <c r="DMU2353" s="1359"/>
      <c r="DMV2353" s="1359"/>
      <c r="DMW2353" s="1359"/>
      <c r="DMX2353" s="1359"/>
      <c r="DMY2353" s="1359"/>
      <c r="DMZ2353" s="1359"/>
      <c r="DNA2353" s="1359"/>
      <c r="DNB2353" s="1359"/>
      <c r="DNC2353" s="1359"/>
      <c r="DND2353" s="1359"/>
      <c r="DNE2353" s="1359"/>
      <c r="DNF2353" s="1359"/>
      <c r="DNG2353" s="1359"/>
      <c r="DNH2353" s="1359"/>
      <c r="DNI2353" s="1359"/>
      <c r="DNJ2353" s="1359"/>
      <c r="DNK2353" s="1359"/>
      <c r="DNL2353" s="1359"/>
      <c r="DNM2353" s="1359"/>
      <c r="DNN2353" s="1359"/>
      <c r="DNO2353" s="1359"/>
      <c r="DNP2353" s="1359"/>
      <c r="DNQ2353" s="1359"/>
      <c r="DNR2353" s="1359"/>
      <c r="DNS2353" s="1359"/>
      <c r="DNT2353" s="1359"/>
      <c r="DNU2353" s="1359"/>
      <c r="DNV2353" s="1359"/>
      <c r="DNW2353" s="1359"/>
      <c r="DNX2353" s="1359"/>
      <c r="DNY2353" s="1359"/>
      <c r="DNZ2353" s="1359"/>
      <c r="DOA2353" s="1359"/>
      <c r="DOB2353" s="1359"/>
      <c r="DOC2353" s="1359"/>
      <c r="DOD2353" s="1359"/>
      <c r="DOE2353" s="1359"/>
      <c r="DOF2353" s="1359"/>
      <c r="DOG2353" s="1359"/>
      <c r="DOH2353" s="1359"/>
      <c r="DOI2353" s="1359"/>
      <c r="DOJ2353" s="1359"/>
      <c r="DOK2353" s="1359"/>
      <c r="DOL2353" s="1359"/>
      <c r="DOM2353" s="1359"/>
      <c r="DON2353" s="1359"/>
      <c r="DOO2353" s="1359"/>
      <c r="DOP2353" s="1359"/>
      <c r="DOQ2353" s="1359"/>
      <c r="DOR2353" s="1359"/>
      <c r="DOS2353" s="1359"/>
      <c r="DOT2353" s="1359"/>
      <c r="DOU2353" s="1359"/>
      <c r="DOV2353" s="1359"/>
      <c r="DOW2353" s="1359"/>
      <c r="DOX2353" s="1359"/>
      <c r="DOY2353" s="1359"/>
      <c r="DOZ2353" s="1359"/>
      <c r="DPA2353" s="1359"/>
      <c r="DPB2353" s="1359"/>
      <c r="DPC2353" s="1359"/>
      <c r="DPD2353" s="1359"/>
      <c r="DPE2353" s="1359"/>
      <c r="DPF2353" s="1359"/>
      <c r="DPG2353" s="1359"/>
      <c r="DPH2353" s="1359"/>
      <c r="DPI2353" s="1359"/>
      <c r="DPJ2353" s="1359"/>
      <c r="DPK2353" s="1359"/>
      <c r="DPL2353" s="1359"/>
      <c r="DPM2353" s="1359"/>
      <c r="DPN2353" s="1359"/>
      <c r="DPO2353" s="1359"/>
      <c r="DPP2353" s="1359"/>
      <c r="DPQ2353" s="1359"/>
      <c r="DPR2353" s="1359"/>
      <c r="DPS2353" s="1359"/>
      <c r="DPT2353" s="1359"/>
      <c r="DPU2353" s="1359"/>
      <c r="DPV2353" s="1359"/>
      <c r="DPW2353" s="1359"/>
      <c r="DPX2353" s="1359"/>
      <c r="DPY2353" s="1359"/>
      <c r="DPZ2353" s="1359"/>
      <c r="DQA2353" s="1359"/>
      <c r="DQB2353" s="1359"/>
      <c r="DQC2353" s="1359"/>
      <c r="DQD2353" s="1359"/>
      <c r="DQE2353" s="1359"/>
      <c r="DQF2353" s="1359"/>
      <c r="DQG2353" s="1359"/>
      <c r="DQH2353" s="1359"/>
      <c r="DQI2353" s="1359"/>
      <c r="DQJ2353" s="1359"/>
      <c r="DQK2353" s="1359"/>
      <c r="DQL2353" s="1359"/>
      <c r="DQM2353" s="1359"/>
      <c r="DQN2353" s="1359"/>
      <c r="DQO2353" s="1359"/>
      <c r="DQP2353" s="1359"/>
      <c r="DQQ2353" s="1359"/>
      <c r="DQR2353" s="1359"/>
      <c r="DQS2353" s="1359"/>
      <c r="DQT2353" s="1359"/>
      <c r="DQU2353" s="1359"/>
      <c r="DQV2353" s="1359"/>
      <c r="DQW2353" s="1359"/>
      <c r="DQX2353" s="1359"/>
      <c r="DQY2353" s="1359"/>
      <c r="DQZ2353" s="1359"/>
      <c r="DRA2353" s="1359"/>
      <c r="DRB2353" s="1359"/>
      <c r="DRC2353" s="1359"/>
      <c r="DRD2353" s="1359"/>
      <c r="DRE2353" s="1359"/>
      <c r="DRF2353" s="1359"/>
      <c r="DRG2353" s="1359"/>
      <c r="DRH2353" s="1359"/>
      <c r="DRI2353" s="1359"/>
      <c r="DRJ2353" s="1359"/>
      <c r="DRK2353" s="1359"/>
      <c r="DRL2353" s="1359"/>
      <c r="DRM2353" s="1359"/>
      <c r="DRN2353" s="1359"/>
      <c r="DRO2353" s="1359"/>
      <c r="DRP2353" s="1359"/>
      <c r="DRQ2353" s="1359"/>
      <c r="DRR2353" s="1359"/>
      <c r="DRS2353" s="1359"/>
      <c r="DRT2353" s="1359"/>
      <c r="DRU2353" s="1359"/>
      <c r="DRV2353" s="1359"/>
      <c r="DRW2353" s="1359"/>
      <c r="DRX2353" s="1359"/>
      <c r="DRY2353" s="1359"/>
      <c r="DRZ2353" s="1359"/>
      <c r="DSA2353" s="1359"/>
      <c r="DSB2353" s="1359"/>
      <c r="DSC2353" s="1359"/>
      <c r="DSD2353" s="1359"/>
      <c r="DSE2353" s="1359"/>
      <c r="DSF2353" s="1359"/>
      <c r="DSG2353" s="1359"/>
      <c r="DSH2353" s="1359"/>
      <c r="DSI2353" s="1359"/>
      <c r="DSJ2353" s="1359"/>
      <c r="DSK2353" s="1359"/>
      <c r="DSL2353" s="1359"/>
      <c r="DSM2353" s="1359"/>
      <c r="DSN2353" s="1359"/>
      <c r="DSO2353" s="1359"/>
      <c r="DSP2353" s="1359"/>
      <c r="DSQ2353" s="1359"/>
      <c r="DSR2353" s="1359"/>
      <c r="DSS2353" s="1359"/>
      <c r="DST2353" s="1359"/>
      <c r="DSU2353" s="1359"/>
      <c r="DSV2353" s="1359"/>
      <c r="DSW2353" s="1359"/>
      <c r="DSX2353" s="1359"/>
      <c r="DSY2353" s="1359"/>
      <c r="DSZ2353" s="1359"/>
      <c r="DTA2353" s="1359"/>
      <c r="DTB2353" s="1359"/>
      <c r="DTC2353" s="1359"/>
      <c r="DTD2353" s="1359"/>
      <c r="DTE2353" s="1359"/>
      <c r="DTF2353" s="1359"/>
      <c r="DTG2353" s="1359"/>
      <c r="DTH2353" s="1359"/>
      <c r="DTI2353" s="1359"/>
      <c r="DTJ2353" s="1359"/>
      <c r="DTK2353" s="1359"/>
      <c r="DTL2353" s="1359"/>
      <c r="DTM2353" s="1359"/>
      <c r="DTN2353" s="1359"/>
      <c r="DTO2353" s="1359"/>
      <c r="DTP2353" s="1359"/>
      <c r="DTQ2353" s="1359"/>
      <c r="DTR2353" s="1359"/>
      <c r="DTS2353" s="1359"/>
      <c r="DTT2353" s="1359"/>
      <c r="DTU2353" s="1359"/>
      <c r="DTV2353" s="1359"/>
      <c r="DTW2353" s="1359"/>
      <c r="DTX2353" s="1359"/>
      <c r="DTY2353" s="1359"/>
      <c r="DTZ2353" s="1359"/>
      <c r="DUA2353" s="1359"/>
      <c r="DUB2353" s="1359"/>
      <c r="DUC2353" s="1359"/>
      <c r="DUD2353" s="1359"/>
      <c r="DUE2353" s="1359"/>
      <c r="DUF2353" s="1359"/>
      <c r="DUG2353" s="1359"/>
      <c r="DUH2353" s="1359"/>
      <c r="DUI2353" s="1359"/>
      <c r="DUJ2353" s="1359"/>
      <c r="DUK2353" s="1359"/>
      <c r="DUL2353" s="1359"/>
      <c r="DUM2353" s="1359"/>
      <c r="DUN2353" s="1359"/>
      <c r="DUO2353" s="1359"/>
      <c r="DUP2353" s="1359"/>
      <c r="DUQ2353" s="1359"/>
      <c r="DUR2353" s="1359"/>
      <c r="DUS2353" s="1359"/>
      <c r="DUT2353" s="1359"/>
      <c r="DUU2353" s="1359"/>
      <c r="DUV2353" s="1359"/>
      <c r="DUW2353" s="1359"/>
      <c r="DUX2353" s="1359"/>
      <c r="DUY2353" s="1359"/>
      <c r="DUZ2353" s="1359"/>
      <c r="DVA2353" s="1359"/>
      <c r="DVB2353" s="1359"/>
      <c r="DVC2353" s="1359"/>
      <c r="DVD2353" s="1359"/>
      <c r="DVE2353" s="1359"/>
      <c r="DVF2353" s="1359"/>
      <c r="DVG2353" s="1359"/>
      <c r="DVH2353" s="1359"/>
      <c r="DVI2353" s="1359"/>
      <c r="DVJ2353" s="1359"/>
      <c r="DVK2353" s="1359"/>
      <c r="DVL2353" s="1359"/>
      <c r="DVM2353" s="1359"/>
      <c r="DVN2353" s="1359"/>
      <c r="DVO2353" s="1359"/>
      <c r="DVP2353" s="1359"/>
      <c r="DVQ2353" s="1359"/>
      <c r="DVR2353" s="1359"/>
      <c r="DVS2353" s="1359"/>
      <c r="DVT2353" s="1359"/>
      <c r="DVU2353" s="1359"/>
      <c r="DVV2353" s="1359"/>
      <c r="DVW2353" s="1359"/>
      <c r="DVX2353" s="1359"/>
      <c r="DVY2353" s="1359"/>
      <c r="DVZ2353" s="1359"/>
      <c r="DWA2353" s="1359"/>
      <c r="DWB2353" s="1359"/>
      <c r="DWC2353" s="1359"/>
      <c r="DWD2353" s="1359"/>
      <c r="DWE2353" s="1359"/>
      <c r="DWF2353" s="1359"/>
      <c r="DWG2353" s="1359"/>
      <c r="DWH2353" s="1359"/>
      <c r="DWI2353" s="1359"/>
      <c r="DWJ2353" s="1359"/>
      <c r="DWK2353" s="1359"/>
      <c r="DWL2353" s="1359"/>
      <c r="DWM2353" s="1359"/>
      <c r="DWN2353" s="1359"/>
      <c r="DWO2353" s="1359"/>
      <c r="DWP2353" s="1359"/>
      <c r="DWQ2353" s="1359"/>
      <c r="DWR2353" s="1359"/>
      <c r="DWS2353" s="1359"/>
      <c r="DWT2353" s="1359"/>
      <c r="DWU2353" s="1359"/>
      <c r="DWV2353" s="1359"/>
      <c r="DWW2353" s="1359"/>
      <c r="DWX2353" s="1359"/>
      <c r="DWY2353" s="1359"/>
      <c r="DWZ2353" s="1359"/>
      <c r="DXA2353" s="1359"/>
      <c r="DXB2353" s="1359"/>
      <c r="DXC2353" s="1359"/>
      <c r="DXD2353" s="1359"/>
      <c r="DXE2353" s="1359"/>
      <c r="DXF2353" s="1359"/>
      <c r="DXG2353" s="1359"/>
      <c r="DXH2353" s="1359"/>
      <c r="DXI2353" s="1359"/>
      <c r="DXJ2353" s="1359"/>
      <c r="DXK2353" s="1359"/>
      <c r="DXL2353" s="1359"/>
      <c r="DXM2353" s="1359"/>
      <c r="DXN2353" s="1359"/>
      <c r="DXO2353" s="1359"/>
      <c r="DXP2353" s="1359"/>
      <c r="DXQ2353" s="1359"/>
      <c r="DXR2353" s="1359"/>
      <c r="DXS2353" s="1359"/>
      <c r="DXT2353" s="1359"/>
      <c r="DXU2353" s="1359"/>
      <c r="DXV2353" s="1359"/>
      <c r="DXW2353" s="1359"/>
      <c r="DXX2353" s="1359"/>
      <c r="DXY2353" s="1359"/>
      <c r="DXZ2353" s="1359"/>
      <c r="DYA2353" s="1359"/>
      <c r="DYB2353" s="1359"/>
      <c r="DYC2353" s="1359"/>
      <c r="DYD2353" s="1359"/>
      <c r="DYE2353" s="1359"/>
      <c r="DYF2353" s="1359"/>
      <c r="DYG2353" s="1359"/>
      <c r="DYH2353" s="1359"/>
      <c r="DYI2353" s="1359"/>
      <c r="DYJ2353" s="1359"/>
      <c r="DYK2353" s="1359"/>
      <c r="DYL2353" s="1359"/>
      <c r="DYM2353" s="1359"/>
      <c r="DYN2353" s="1359"/>
      <c r="DYO2353" s="1359"/>
      <c r="DYP2353" s="1359"/>
      <c r="DYQ2353" s="1359"/>
      <c r="DYR2353" s="1359"/>
      <c r="DYS2353" s="1359"/>
      <c r="DYT2353" s="1359"/>
      <c r="DYU2353" s="1359"/>
      <c r="DYV2353" s="1359"/>
      <c r="DYW2353" s="1359"/>
      <c r="DYX2353" s="1359"/>
      <c r="DYY2353" s="1359"/>
      <c r="DYZ2353" s="1359"/>
      <c r="DZA2353" s="1359"/>
      <c r="DZB2353" s="1359"/>
      <c r="DZC2353" s="1359"/>
      <c r="DZD2353" s="1359"/>
      <c r="DZE2353" s="1359"/>
      <c r="DZF2353" s="1359"/>
      <c r="DZG2353" s="1359"/>
      <c r="DZH2353" s="1359"/>
      <c r="DZI2353" s="1359"/>
      <c r="DZJ2353" s="1359"/>
      <c r="DZK2353" s="1359"/>
      <c r="DZL2353" s="1359"/>
      <c r="DZM2353" s="1359"/>
      <c r="DZN2353" s="1359"/>
      <c r="DZO2353" s="1359"/>
      <c r="DZP2353" s="1359"/>
      <c r="DZQ2353" s="1359"/>
      <c r="DZR2353" s="1359"/>
      <c r="DZS2353" s="1359"/>
      <c r="DZT2353" s="1359"/>
      <c r="DZU2353" s="1359"/>
      <c r="DZV2353" s="1359"/>
      <c r="DZW2353" s="1359"/>
      <c r="DZX2353" s="1359"/>
      <c r="DZY2353" s="1359"/>
      <c r="DZZ2353" s="1359"/>
      <c r="EAA2353" s="1359"/>
      <c r="EAB2353" s="1359"/>
      <c r="EAC2353" s="1359"/>
      <c r="EAD2353" s="1359"/>
      <c r="EAE2353" s="1359"/>
      <c r="EAF2353" s="1359"/>
      <c r="EAG2353" s="1359"/>
      <c r="EAH2353" s="1359"/>
      <c r="EAI2353" s="1359"/>
      <c r="EAJ2353" s="1359"/>
      <c r="EAK2353" s="1359"/>
      <c r="EAL2353" s="1359"/>
      <c r="EAM2353" s="1359"/>
      <c r="EAN2353" s="1359"/>
      <c r="EAO2353" s="1359"/>
      <c r="EAP2353" s="1359"/>
      <c r="EAQ2353" s="1359"/>
      <c r="EAR2353" s="1359"/>
      <c r="EAS2353" s="1359"/>
      <c r="EAT2353" s="1359"/>
      <c r="EAU2353" s="1359"/>
      <c r="EAV2353" s="1359"/>
      <c r="EAW2353" s="1359"/>
      <c r="EAX2353" s="1359"/>
      <c r="EAY2353" s="1359"/>
      <c r="EAZ2353" s="1359"/>
      <c r="EBA2353" s="1359"/>
      <c r="EBB2353" s="1359"/>
      <c r="EBC2353" s="1359"/>
      <c r="EBD2353" s="1359"/>
      <c r="EBE2353" s="1359"/>
      <c r="EBF2353" s="1359"/>
      <c r="EBG2353" s="1359"/>
      <c r="EBH2353" s="1359"/>
      <c r="EBI2353" s="1359"/>
      <c r="EBJ2353" s="1359"/>
      <c r="EBK2353" s="1359"/>
      <c r="EBL2353" s="1359"/>
      <c r="EBM2353" s="1359"/>
      <c r="EBN2353" s="1359"/>
      <c r="EBO2353" s="1359"/>
      <c r="EBP2353" s="1359"/>
      <c r="EBQ2353" s="1359"/>
      <c r="EBR2353" s="1359"/>
      <c r="EBS2353" s="1359"/>
      <c r="EBT2353" s="1359"/>
      <c r="EBU2353" s="1359"/>
      <c r="EBV2353" s="1359"/>
      <c r="EBW2353" s="1359"/>
      <c r="EBX2353" s="1359"/>
      <c r="EBY2353" s="1359"/>
      <c r="EBZ2353" s="1359"/>
      <c r="ECA2353" s="1359"/>
      <c r="ECB2353" s="1359"/>
      <c r="ECC2353" s="1359"/>
      <c r="ECD2353" s="1359"/>
      <c r="ECE2353" s="1359"/>
      <c r="ECF2353" s="1359"/>
      <c r="ECG2353" s="1359"/>
      <c r="ECH2353" s="1359"/>
      <c r="ECI2353" s="1359"/>
      <c r="ECJ2353" s="1359"/>
      <c r="ECK2353" s="1359"/>
      <c r="ECL2353" s="1359"/>
      <c r="ECM2353" s="1359"/>
      <c r="ECN2353" s="1359"/>
      <c r="ECO2353" s="1359"/>
      <c r="ECP2353" s="1359"/>
      <c r="ECQ2353" s="1359"/>
      <c r="ECR2353" s="1359"/>
      <c r="ECS2353" s="1359"/>
      <c r="ECT2353" s="1359"/>
      <c r="ECU2353" s="1359"/>
      <c r="ECV2353" s="1359"/>
      <c r="ECW2353" s="1359"/>
      <c r="ECX2353" s="1359"/>
      <c r="ECY2353" s="1359"/>
      <c r="ECZ2353" s="1359"/>
      <c r="EDA2353" s="1359"/>
      <c r="EDB2353" s="1359"/>
      <c r="EDC2353" s="1359"/>
      <c r="EDD2353" s="1359"/>
      <c r="EDE2353" s="1359"/>
      <c r="EDF2353" s="1359"/>
      <c r="EDG2353" s="1359"/>
      <c r="EDH2353" s="1359"/>
      <c r="EDI2353" s="1359"/>
      <c r="EDJ2353" s="1359"/>
      <c r="EDK2353" s="1359"/>
      <c r="EDL2353" s="1359"/>
      <c r="EDM2353" s="1359"/>
      <c r="EDN2353" s="1359"/>
      <c r="EDO2353" s="1359"/>
      <c r="EDP2353" s="1359"/>
      <c r="EDQ2353" s="1359"/>
      <c r="EDR2353" s="1359"/>
      <c r="EDS2353" s="1359"/>
      <c r="EDT2353" s="1359"/>
      <c r="EDU2353" s="1359"/>
      <c r="EDV2353" s="1359"/>
      <c r="EDW2353" s="1359"/>
      <c r="EDX2353" s="1359"/>
      <c r="EDY2353" s="1359"/>
      <c r="EDZ2353" s="1359"/>
      <c r="EEA2353" s="1359"/>
      <c r="EEB2353" s="1359"/>
      <c r="EEC2353" s="1359"/>
      <c r="EED2353" s="1359"/>
      <c r="EEE2353" s="1359"/>
      <c r="EEF2353" s="1359"/>
      <c r="EEG2353" s="1359"/>
      <c r="EEH2353" s="1359"/>
      <c r="EEI2353" s="1359"/>
      <c r="EEJ2353" s="1359"/>
      <c r="EEK2353" s="1359"/>
      <c r="EEL2353" s="1359"/>
      <c r="EEM2353" s="1359"/>
      <c r="EEN2353" s="1359"/>
      <c r="EEO2353" s="1359"/>
      <c r="EEP2353" s="1359"/>
      <c r="EEQ2353" s="1359"/>
      <c r="EER2353" s="1359"/>
      <c r="EES2353" s="1359"/>
      <c r="EET2353" s="1359"/>
      <c r="EEU2353" s="1359"/>
      <c r="EEV2353" s="1359"/>
      <c r="EEW2353" s="1359"/>
      <c r="EEX2353" s="1359"/>
      <c r="EEY2353" s="1359"/>
      <c r="EEZ2353" s="1359"/>
      <c r="EFA2353" s="1359"/>
      <c r="EFB2353" s="1359"/>
      <c r="EFC2353" s="1359"/>
      <c r="EFD2353" s="1359"/>
      <c r="EFE2353" s="1359"/>
      <c r="EFF2353" s="1359"/>
      <c r="EFG2353" s="1359"/>
      <c r="EFH2353" s="1359"/>
      <c r="EFI2353" s="1359"/>
      <c r="EFJ2353" s="1359"/>
      <c r="EFK2353" s="1359"/>
      <c r="EFL2353" s="1359"/>
      <c r="EFM2353" s="1359"/>
      <c r="EFN2353" s="1359"/>
      <c r="EFO2353" s="1359"/>
      <c r="EFP2353" s="1359"/>
      <c r="EFQ2353" s="1359"/>
      <c r="EFR2353" s="1359"/>
      <c r="EFS2353" s="1359"/>
      <c r="EFT2353" s="1359"/>
      <c r="EFU2353" s="1359"/>
      <c r="EFV2353" s="1359"/>
      <c r="EFW2353" s="1359"/>
      <c r="EFX2353" s="1359"/>
      <c r="EFY2353" s="1359"/>
      <c r="EFZ2353" s="1359"/>
      <c r="EGA2353" s="1359"/>
      <c r="EGB2353" s="1359"/>
      <c r="EGC2353" s="1359"/>
      <c r="EGD2353" s="1359"/>
      <c r="EGE2353" s="1359"/>
      <c r="EGF2353" s="1359"/>
      <c r="EGG2353" s="1359"/>
      <c r="EGH2353" s="1359"/>
      <c r="EGI2353" s="1359"/>
      <c r="EGJ2353" s="1359"/>
      <c r="EGK2353" s="1359"/>
      <c r="EGL2353" s="1359"/>
      <c r="EGM2353" s="1359"/>
      <c r="EGN2353" s="1359"/>
      <c r="EGO2353" s="1359"/>
      <c r="EGP2353" s="1359"/>
      <c r="EGQ2353" s="1359"/>
      <c r="EGR2353" s="1359"/>
      <c r="EGS2353" s="1359"/>
      <c r="EGT2353" s="1359"/>
      <c r="EGU2353" s="1359"/>
      <c r="EGV2353" s="1359"/>
      <c r="EGW2353" s="1359"/>
      <c r="EGX2353" s="1359"/>
      <c r="EGY2353" s="1359"/>
      <c r="EGZ2353" s="1359"/>
      <c r="EHA2353" s="1359"/>
      <c r="EHB2353" s="1359"/>
      <c r="EHC2353" s="1359"/>
      <c r="EHD2353" s="1359"/>
      <c r="EHE2353" s="1359"/>
      <c r="EHF2353" s="1359"/>
      <c r="EHG2353" s="1359"/>
      <c r="EHH2353" s="1359"/>
      <c r="EHI2353" s="1359"/>
      <c r="EHJ2353" s="1359"/>
      <c r="EHK2353" s="1359"/>
      <c r="EHL2353" s="1359"/>
      <c r="EHM2353" s="1359"/>
      <c r="EHN2353" s="1359"/>
      <c r="EHO2353" s="1359"/>
      <c r="EHP2353" s="1359"/>
      <c r="EHQ2353" s="1359"/>
      <c r="EHR2353" s="1359"/>
      <c r="EHS2353" s="1359"/>
      <c r="EHT2353" s="1359"/>
      <c r="EHU2353" s="1359"/>
      <c r="EHV2353" s="1359"/>
      <c r="EHW2353" s="1359"/>
      <c r="EHX2353" s="1359"/>
      <c r="EHY2353" s="1359"/>
      <c r="EHZ2353" s="1359"/>
      <c r="EIA2353" s="1359"/>
      <c r="EIB2353" s="1359"/>
      <c r="EIC2353" s="1359"/>
      <c r="EID2353" s="1359"/>
      <c r="EIE2353" s="1359"/>
      <c r="EIF2353" s="1359"/>
      <c r="EIG2353" s="1359"/>
      <c r="EIH2353" s="1359"/>
      <c r="EII2353" s="1359"/>
      <c r="EIJ2353" s="1359"/>
      <c r="EIK2353" s="1359"/>
      <c r="EIL2353" s="1359"/>
      <c r="EIM2353" s="1359"/>
      <c r="EIN2353" s="1359"/>
      <c r="EIO2353" s="1359"/>
      <c r="EIP2353" s="1359"/>
      <c r="EIQ2353" s="1359"/>
      <c r="EIR2353" s="1359"/>
      <c r="EIS2353" s="1359"/>
      <c r="EIT2353" s="1359"/>
      <c r="EIU2353" s="1359"/>
      <c r="EIV2353" s="1359"/>
      <c r="EIW2353" s="1359"/>
      <c r="EIX2353" s="1359"/>
      <c r="EIY2353" s="1359"/>
      <c r="EIZ2353" s="1359"/>
      <c r="EJA2353" s="1359"/>
      <c r="EJB2353" s="1359"/>
      <c r="EJC2353" s="1359"/>
      <c r="EJD2353" s="1359"/>
      <c r="EJE2353" s="1359"/>
      <c r="EJF2353" s="1359"/>
      <c r="EJG2353" s="1359"/>
      <c r="EJH2353" s="1359"/>
      <c r="EJI2353" s="1359"/>
      <c r="EJJ2353" s="1359"/>
      <c r="EJK2353" s="1359"/>
      <c r="EJL2353" s="1359"/>
      <c r="EJM2353" s="1359"/>
      <c r="EJN2353" s="1359"/>
      <c r="EJO2353" s="1359"/>
      <c r="EJP2353" s="1359"/>
      <c r="EJQ2353" s="1359"/>
      <c r="EJR2353" s="1359"/>
      <c r="EJS2353" s="1359"/>
      <c r="EJT2353" s="1359"/>
      <c r="EJU2353" s="1359"/>
      <c r="EJV2353" s="1359"/>
      <c r="EJW2353" s="1359"/>
      <c r="EJX2353" s="1359"/>
      <c r="EJY2353" s="1359"/>
      <c r="EJZ2353" s="1359"/>
      <c r="EKA2353" s="1359"/>
      <c r="EKB2353" s="1359"/>
      <c r="EKC2353" s="1359"/>
      <c r="EKD2353" s="1359"/>
      <c r="EKE2353" s="1359"/>
      <c r="EKF2353" s="1359"/>
      <c r="EKG2353" s="1359"/>
      <c r="EKH2353" s="1359"/>
      <c r="EKI2353" s="1359"/>
      <c r="EKJ2353" s="1359"/>
      <c r="EKK2353" s="1359"/>
      <c r="EKL2353" s="1359"/>
      <c r="EKM2353" s="1359"/>
      <c r="EKN2353" s="1359"/>
      <c r="EKO2353" s="1359"/>
      <c r="EKP2353" s="1359"/>
      <c r="EKQ2353" s="1359"/>
      <c r="EKR2353" s="1359"/>
      <c r="EKS2353" s="1359"/>
      <c r="EKT2353" s="1359"/>
      <c r="EKU2353" s="1359"/>
      <c r="EKV2353" s="1359"/>
      <c r="EKW2353" s="1359"/>
      <c r="EKX2353" s="1359"/>
      <c r="EKY2353" s="1359"/>
      <c r="EKZ2353" s="1359"/>
      <c r="ELA2353" s="1359"/>
      <c r="ELB2353" s="1359"/>
      <c r="ELC2353" s="1359"/>
      <c r="ELD2353" s="1359"/>
      <c r="ELE2353" s="1359"/>
      <c r="ELF2353" s="1359"/>
      <c r="ELG2353" s="1359"/>
      <c r="ELH2353" s="1359"/>
      <c r="ELI2353" s="1359"/>
      <c r="ELJ2353" s="1359"/>
      <c r="ELK2353" s="1359"/>
      <c r="ELL2353" s="1359"/>
      <c r="ELM2353" s="1359"/>
      <c r="ELN2353" s="1359"/>
      <c r="ELO2353" s="1359"/>
      <c r="ELP2353" s="1359"/>
      <c r="ELQ2353" s="1359"/>
      <c r="ELR2353" s="1359"/>
      <c r="ELS2353" s="1359"/>
      <c r="ELT2353" s="1359"/>
      <c r="ELU2353" s="1359"/>
      <c r="ELV2353" s="1359"/>
      <c r="ELW2353" s="1359"/>
      <c r="ELX2353" s="1359"/>
      <c r="ELY2353" s="1359"/>
      <c r="ELZ2353" s="1359"/>
      <c r="EMA2353" s="1359"/>
      <c r="EMB2353" s="1359"/>
      <c r="EMC2353" s="1359"/>
      <c r="EMD2353" s="1359"/>
      <c r="EME2353" s="1359"/>
      <c r="EMF2353" s="1359"/>
      <c r="EMG2353" s="1359"/>
      <c r="EMH2353" s="1359"/>
      <c r="EMI2353" s="1359"/>
      <c r="EMJ2353" s="1359"/>
      <c r="EMK2353" s="1359"/>
      <c r="EML2353" s="1359"/>
      <c r="EMM2353" s="1359"/>
      <c r="EMN2353" s="1359"/>
      <c r="EMO2353" s="1359"/>
      <c r="EMP2353" s="1359"/>
      <c r="EMQ2353" s="1359"/>
      <c r="EMR2353" s="1359"/>
      <c r="EMS2353" s="1359"/>
      <c r="EMT2353" s="1359"/>
      <c r="EMU2353" s="1359"/>
      <c r="EMV2353" s="1359"/>
      <c r="EMW2353" s="1359"/>
      <c r="EMX2353" s="1359"/>
      <c r="EMY2353" s="1359"/>
      <c r="EMZ2353" s="1359"/>
      <c r="ENA2353" s="1359"/>
      <c r="ENB2353" s="1359"/>
      <c r="ENC2353" s="1359"/>
      <c r="END2353" s="1359"/>
      <c r="ENE2353" s="1359"/>
      <c r="ENF2353" s="1359"/>
      <c r="ENG2353" s="1359"/>
      <c r="ENH2353" s="1359"/>
      <c r="ENI2353" s="1359"/>
      <c r="ENJ2353" s="1359"/>
      <c r="ENK2353" s="1359"/>
      <c r="ENL2353" s="1359"/>
      <c r="ENM2353" s="1359"/>
      <c r="ENN2353" s="1359"/>
      <c r="ENO2353" s="1359"/>
      <c r="ENP2353" s="1359"/>
      <c r="ENQ2353" s="1359"/>
      <c r="ENR2353" s="1359"/>
      <c r="ENS2353" s="1359"/>
      <c r="ENT2353" s="1359"/>
      <c r="ENU2353" s="1359"/>
      <c r="ENV2353" s="1359"/>
      <c r="ENW2353" s="1359"/>
      <c r="ENX2353" s="1359"/>
      <c r="ENY2353" s="1359"/>
      <c r="ENZ2353" s="1359"/>
      <c r="EOA2353" s="1359"/>
      <c r="EOB2353" s="1359"/>
      <c r="EOC2353" s="1359"/>
      <c r="EOD2353" s="1359"/>
      <c r="EOE2353" s="1359"/>
      <c r="EOF2353" s="1359"/>
      <c r="EOG2353" s="1359"/>
      <c r="EOH2353" s="1359"/>
      <c r="EOI2353" s="1359"/>
      <c r="EOJ2353" s="1359"/>
      <c r="EOK2353" s="1359"/>
      <c r="EOL2353" s="1359"/>
      <c r="EOM2353" s="1359"/>
      <c r="EON2353" s="1359"/>
      <c r="EOO2353" s="1359"/>
      <c r="EOP2353" s="1359"/>
      <c r="EOQ2353" s="1359"/>
      <c r="EOR2353" s="1359"/>
      <c r="EOS2353" s="1359"/>
      <c r="EOT2353" s="1359"/>
      <c r="EOU2353" s="1359"/>
      <c r="EOV2353" s="1359"/>
      <c r="EOW2353" s="1359"/>
      <c r="EOX2353" s="1359"/>
      <c r="EOY2353" s="1359"/>
      <c r="EOZ2353" s="1359"/>
      <c r="EPA2353" s="1359"/>
      <c r="EPB2353" s="1359"/>
      <c r="EPC2353" s="1359"/>
      <c r="EPD2353" s="1359"/>
      <c r="EPE2353" s="1359"/>
      <c r="EPF2353" s="1359"/>
      <c r="EPG2353" s="1359"/>
      <c r="EPH2353" s="1359"/>
      <c r="EPI2353" s="1359"/>
      <c r="EPJ2353" s="1359"/>
      <c r="EPK2353" s="1359"/>
      <c r="EPL2353" s="1359"/>
      <c r="EPM2353" s="1359"/>
      <c r="EPN2353" s="1359"/>
      <c r="EPO2353" s="1359"/>
      <c r="EPP2353" s="1359"/>
      <c r="EPQ2353" s="1359"/>
      <c r="EPR2353" s="1359"/>
      <c r="EPS2353" s="1359"/>
      <c r="EPT2353" s="1359"/>
      <c r="EPU2353" s="1359"/>
      <c r="EPV2353" s="1359"/>
      <c r="EPW2353" s="1359"/>
      <c r="EPX2353" s="1359"/>
      <c r="EPY2353" s="1359"/>
      <c r="EPZ2353" s="1359"/>
      <c r="EQA2353" s="1359"/>
      <c r="EQB2353" s="1359"/>
      <c r="EQC2353" s="1359"/>
      <c r="EQD2353" s="1359"/>
      <c r="EQE2353" s="1359"/>
      <c r="EQF2353" s="1359"/>
      <c r="EQG2353" s="1359"/>
      <c r="EQH2353" s="1359"/>
      <c r="EQI2353" s="1359"/>
      <c r="EQJ2353" s="1359"/>
      <c r="EQK2353" s="1359"/>
      <c r="EQL2353" s="1359"/>
      <c r="EQM2353" s="1359"/>
      <c r="EQN2353" s="1359"/>
      <c r="EQO2353" s="1359"/>
      <c r="EQP2353" s="1359"/>
      <c r="EQQ2353" s="1359"/>
      <c r="EQR2353" s="1359"/>
      <c r="EQS2353" s="1359"/>
      <c r="EQT2353" s="1359"/>
      <c r="EQU2353" s="1359"/>
      <c r="EQV2353" s="1359"/>
      <c r="EQW2353" s="1359"/>
      <c r="EQX2353" s="1359"/>
      <c r="EQY2353" s="1359"/>
      <c r="EQZ2353" s="1359"/>
      <c r="ERA2353" s="1359"/>
      <c r="ERB2353" s="1359"/>
      <c r="ERC2353" s="1359"/>
      <c r="ERD2353" s="1359"/>
      <c r="ERE2353" s="1359"/>
      <c r="ERF2353" s="1359"/>
      <c r="ERG2353" s="1359"/>
      <c r="ERH2353" s="1359"/>
      <c r="ERI2353" s="1359"/>
      <c r="ERJ2353" s="1359"/>
      <c r="ERK2353" s="1359"/>
      <c r="ERL2353" s="1359"/>
      <c r="ERM2353" s="1359"/>
      <c r="ERN2353" s="1359"/>
      <c r="ERO2353" s="1359"/>
      <c r="ERP2353" s="1359"/>
      <c r="ERQ2353" s="1359"/>
      <c r="ERR2353" s="1359"/>
      <c r="ERS2353" s="1359"/>
      <c r="ERT2353" s="1359"/>
      <c r="ERU2353" s="1359"/>
      <c r="ERV2353" s="1359"/>
      <c r="ERW2353" s="1359"/>
      <c r="ERX2353" s="1359"/>
      <c r="ERY2353" s="1359"/>
      <c r="ERZ2353" s="1359"/>
      <c r="ESA2353" s="1359"/>
      <c r="ESB2353" s="1359"/>
      <c r="ESC2353" s="1359"/>
      <c r="ESD2353" s="1359"/>
      <c r="ESE2353" s="1359"/>
      <c r="ESF2353" s="1359"/>
      <c r="ESG2353" s="1359"/>
      <c r="ESH2353" s="1359"/>
      <c r="ESI2353" s="1359"/>
      <c r="ESJ2353" s="1359"/>
      <c r="ESK2353" s="1359"/>
      <c r="ESL2353" s="1359"/>
      <c r="ESM2353" s="1359"/>
      <c r="ESN2353" s="1359"/>
      <c r="ESO2353" s="1359"/>
      <c r="ESP2353" s="1359"/>
      <c r="ESQ2353" s="1359"/>
      <c r="ESR2353" s="1359"/>
      <c r="ESS2353" s="1359"/>
      <c r="EST2353" s="1359"/>
      <c r="ESU2353" s="1359"/>
      <c r="ESV2353" s="1359"/>
      <c r="ESW2353" s="1359"/>
      <c r="ESX2353" s="1359"/>
      <c r="ESY2353" s="1359"/>
      <c r="ESZ2353" s="1359"/>
      <c r="ETA2353" s="1359"/>
      <c r="ETB2353" s="1359"/>
      <c r="ETC2353" s="1359"/>
      <c r="ETD2353" s="1359"/>
      <c r="ETE2353" s="1359"/>
      <c r="ETF2353" s="1359"/>
      <c r="ETG2353" s="1359"/>
      <c r="ETH2353" s="1359"/>
      <c r="ETI2353" s="1359"/>
      <c r="ETJ2353" s="1359"/>
      <c r="ETK2353" s="1359"/>
      <c r="ETL2353" s="1359"/>
      <c r="ETM2353" s="1359"/>
      <c r="ETN2353" s="1359"/>
      <c r="ETO2353" s="1359"/>
      <c r="ETP2353" s="1359"/>
      <c r="ETQ2353" s="1359"/>
      <c r="ETR2353" s="1359"/>
      <c r="ETS2353" s="1359"/>
      <c r="ETT2353" s="1359"/>
      <c r="ETU2353" s="1359"/>
      <c r="ETV2353" s="1359"/>
      <c r="ETW2353" s="1359"/>
      <c r="ETX2353" s="1359"/>
      <c r="ETY2353" s="1359"/>
      <c r="ETZ2353" s="1359"/>
      <c r="EUA2353" s="1359"/>
      <c r="EUB2353" s="1359"/>
      <c r="EUC2353" s="1359"/>
      <c r="EUD2353" s="1359"/>
      <c r="EUE2353" s="1359"/>
      <c r="EUF2353" s="1359"/>
      <c r="EUG2353" s="1359"/>
      <c r="EUH2353" s="1359"/>
      <c r="EUI2353" s="1359"/>
      <c r="EUJ2353" s="1359"/>
      <c r="EUK2353" s="1359"/>
      <c r="EUL2353" s="1359"/>
      <c r="EUM2353" s="1359"/>
      <c r="EUN2353" s="1359"/>
      <c r="EUO2353" s="1359"/>
      <c r="EUP2353" s="1359"/>
      <c r="EUQ2353" s="1359"/>
      <c r="EUR2353" s="1359"/>
      <c r="EUS2353" s="1359"/>
      <c r="EUT2353" s="1359"/>
      <c r="EUU2353" s="1359"/>
      <c r="EUV2353" s="1359"/>
      <c r="EUW2353" s="1359"/>
      <c r="EUX2353" s="1359"/>
      <c r="EUY2353" s="1359"/>
      <c r="EUZ2353" s="1359"/>
      <c r="EVA2353" s="1359"/>
      <c r="EVB2353" s="1359"/>
      <c r="EVC2353" s="1359"/>
      <c r="EVD2353" s="1359"/>
      <c r="EVE2353" s="1359"/>
      <c r="EVF2353" s="1359"/>
      <c r="EVG2353" s="1359"/>
      <c r="EVH2353" s="1359"/>
      <c r="EVI2353" s="1359"/>
      <c r="EVJ2353" s="1359"/>
      <c r="EVK2353" s="1359"/>
      <c r="EVL2353" s="1359"/>
      <c r="EVM2353" s="1359"/>
      <c r="EVN2353" s="1359"/>
      <c r="EVO2353" s="1359"/>
      <c r="EVP2353" s="1359"/>
      <c r="EVQ2353" s="1359"/>
      <c r="EVR2353" s="1359"/>
      <c r="EVS2353" s="1359"/>
      <c r="EVT2353" s="1359"/>
      <c r="EVU2353" s="1359"/>
      <c r="EVV2353" s="1359"/>
      <c r="EVW2353" s="1359"/>
      <c r="EVX2353" s="1359"/>
      <c r="EVY2353" s="1359"/>
      <c r="EVZ2353" s="1359"/>
      <c r="EWA2353" s="1359"/>
      <c r="EWB2353" s="1359"/>
      <c r="EWC2353" s="1359"/>
      <c r="EWD2353" s="1359"/>
      <c r="EWE2353" s="1359"/>
      <c r="EWF2353" s="1359"/>
      <c r="EWG2353" s="1359"/>
      <c r="EWH2353" s="1359"/>
      <c r="EWI2353" s="1359"/>
      <c r="EWJ2353" s="1359"/>
      <c r="EWK2353" s="1359"/>
      <c r="EWL2353" s="1359"/>
      <c r="EWM2353" s="1359"/>
      <c r="EWN2353" s="1359"/>
      <c r="EWO2353" s="1359"/>
      <c r="EWP2353" s="1359"/>
      <c r="EWQ2353" s="1359"/>
      <c r="EWR2353" s="1359"/>
      <c r="EWS2353" s="1359"/>
      <c r="EWT2353" s="1359"/>
      <c r="EWU2353" s="1359"/>
      <c r="EWV2353" s="1359"/>
      <c r="EWW2353" s="1359"/>
      <c r="EWX2353" s="1359"/>
      <c r="EWY2353" s="1359"/>
      <c r="EWZ2353" s="1359"/>
      <c r="EXA2353" s="1359"/>
      <c r="EXB2353" s="1359"/>
      <c r="EXC2353" s="1359"/>
      <c r="EXD2353" s="1359"/>
      <c r="EXE2353" s="1359"/>
      <c r="EXF2353" s="1359"/>
      <c r="EXG2353" s="1359"/>
      <c r="EXH2353" s="1359"/>
      <c r="EXI2353" s="1359"/>
      <c r="EXJ2353" s="1359"/>
      <c r="EXK2353" s="1359"/>
      <c r="EXL2353" s="1359"/>
      <c r="EXM2353" s="1359"/>
      <c r="EXN2353" s="1359"/>
      <c r="EXO2353" s="1359"/>
      <c r="EXP2353" s="1359"/>
      <c r="EXQ2353" s="1359"/>
      <c r="EXR2353" s="1359"/>
      <c r="EXS2353" s="1359"/>
      <c r="EXT2353" s="1359"/>
      <c r="EXU2353" s="1359"/>
      <c r="EXV2353" s="1359"/>
      <c r="EXW2353" s="1359"/>
      <c r="EXX2353" s="1359"/>
      <c r="EXY2353" s="1359"/>
      <c r="EXZ2353" s="1359"/>
      <c r="EYA2353" s="1359"/>
      <c r="EYB2353" s="1359"/>
      <c r="EYC2353" s="1359"/>
      <c r="EYD2353" s="1359"/>
      <c r="EYE2353" s="1359"/>
      <c r="EYF2353" s="1359"/>
      <c r="EYG2353" s="1359"/>
      <c r="EYH2353" s="1359"/>
      <c r="EYI2353" s="1359"/>
      <c r="EYJ2353" s="1359"/>
      <c r="EYK2353" s="1359"/>
      <c r="EYL2353" s="1359"/>
      <c r="EYM2353" s="1359"/>
      <c r="EYN2353" s="1359"/>
      <c r="EYO2353" s="1359"/>
      <c r="EYP2353" s="1359"/>
      <c r="EYQ2353" s="1359"/>
      <c r="EYR2353" s="1359"/>
      <c r="EYS2353" s="1359"/>
      <c r="EYT2353" s="1359"/>
      <c r="EYU2353" s="1359"/>
      <c r="EYV2353" s="1359"/>
      <c r="EYW2353" s="1359"/>
      <c r="EYX2353" s="1359"/>
      <c r="EYY2353" s="1359"/>
      <c r="EYZ2353" s="1359"/>
      <c r="EZA2353" s="1359"/>
      <c r="EZB2353" s="1359"/>
      <c r="EZC2353" s="1359"/>
      <c r="EZD2353" s="1359"/>
      <c r="EZE2353" s="1359"/>
      <c r="EZF2353" s="1359"/>
      <c r="EZG2353" s="1359"/>
      <c r="EZH2353" s="1359"/>
      <c r="EZI2353" s="1359"/>
      <c r="EZJ2353" s="1359"/>
      <c r="EZK2353" s="1359"/>
      <c r="EZL2353" s="1359"/>
      <c r="EZM2353" s="1359"/>
      <c r="EZN2353" s="1359"/>
      <c r="EZO2353" s="1359"/>
      <c r="EZP2353" s="1359"/>
      <c r="EZQ2353" s="1359"/>
      <c r="EZR2353" s="1359"/>
      <c r="EZS2353" s="1359"/>
      <c r="EZT2353" s="1359"/>
      <c r="EZU2353" s="1359"/>
      <c r="EZV2353" s="1359"/>
      <c r="EZW2353" s="1359"/>
      <c r="EZX2353" s="1359"/>
      <c r="EZY2353" s="1359"/>
      <c r="EZZ2353" s="1359"/>
      <c r="FAA2353" s="1359"/>
      <c r="FAB2353" s="1359"/>
      <c r="FAC2353" s="1359"/>
      <c r="FAD2353" s="1359"/>
      <c r="FAE2353" s="1359"/>
      <c r="FAF2353" s="1359"/>
      <c r="FAG2353" s="1359"/>
      <c r="FAH2353" s="1359"/>
      <c r="FAI2353" s="1359"/>
      <c r="FAJ2353" s="1359"/>
      <c r="FAK2353" s="1359"/>
      <c r="FAL2353" s="1359"/>
      <c r="FAM2353" s="1359"/>
      <c r="FAN2353" s="1359"/>
      <c r="FAO2353" s="1359"/>
      <c r="FAP2353" s="1359"/>
      <c r="FAQ2353" s="1359"/>
      <c r="FAR2353" s="1359"/>
      <c r="FAS2353" s="1359"/>
      <c r="FAT2353" s="1359"/>
      <c r="FAU2353" s="1359"/>
      <c r="FAV2353" s="1359"/>
      <c r="FAW2353" s="1359"/>
      <c r="FAX2353" s="1359"/>
      <c r="FAY2353" s="1359"/>
      <c r="FAZ2353" s="1359"/>
      <c r="FBA2353" s="1359"/>
      <c r="FBB2353" s="1359"/>
      <c r="FBC2353" s="1359"/>
      <c r="FBD2353" s="1359"/>
      <c r="FBE2353" s="1359"/>
      <c r="FBF2353" s="1359"/>
      <c r="FBG2353" s="1359"/>
      <c r="FBH2353" s="1359"/>
      <c r="FBI2353" s="1359"/>
      <c r="FBJ2353" s="1359"/>
      <c r="FBK2353" s="1359"/>
      <c r="FBL2353" s="1359"/>
      <c r="FBM2353" s="1359"/>
      <c r="FBN2353" s="1359"/>
      <c r="FBO2353" s="1359"/>
      <c r="FBP2353" s="1359"/>
      <c r="FBQ2353" s="1359"/>
      <c r="FBR2353" s="1359"/>
      <c r="FBS2353" s="1359"/>
      <c r="FBT2353" s="1359"/>
      <c r="FBU2353" s="1359"/>
      <c r="FBV2353" s="1359"/>
      <c r="FBW2353" s="1359"/>
      <c r="FBX2353" s="1359"/>
      <c r="FBY2353" s="1359"/>
      <c r="FBZ2353" s="1359"/>
      <c r="FCA2353" s="1359"/>
      <c r="FCB2353" s="1359"/>
      <c r="FCC2353" s="1359"/>
      <c r="FCD2353" s="1359"/>
      <c r="FCE2353" s="1359"/>
      <c r="FCF2353" s="1359"/>
      <c r="FCG2353" s="1359"/>
      <c r="FCH2353" s="1359"/>
      <c r="FCI2353" s="1359"/>
      <c r="FCJ2353" s="1359"/>
      <c r="FCK2353" s="1359"/>
      <c r="FCL2353" s="1359"/>
      <c r="FCM2353" s="1359"/>
      <c r="FCN2353" s="1359"/>
      <c r="FCO2353" s="1359"/>
      <c r="FCP2353" s="1359"/>
      <c r="FCQ2353" s="1359"/>
      <c r="FCR2353" s="1359"/>
      <c r="FCS2353" s="1359"/>
      <c r="FCT2353" s="1359"/>
      <c r="FCU2353" s="1359"/>
      <c r="FCV2353" s="1359"/>
      <c r="FCW2353" s="1359"/>
      <c r="FCX2353" s="1359"/>
      <c r="FCY2353" s="1359"/>
      <c r="FCZ2353" s="1359"/>
      <c r="FDA2353" s="1359"/>
      <c r="FDB2353" s="1359"/>
      <c r="FDC2353" s="1359"/>
      <c r="FDD2353" s="1359"/>
      <c r="FDE2353" s="1359"/>
      <c r="FDF2353" s="1359"/>
      <c r="FDG2353" s="1359"/>
      <c r="FDH2353" s="1359"/>
      <c r="FDI2353" s="1359"/>
      <c r="FDJ2353" s="1359"/>
      <c r="FDK2353" s="1359"/>
      <c r="FDL2353" s="1359"/>
      <c r="FDM2353" s="1359"/>
      <c r="FDN2353" s="1359"/>
      <c r="FDO2353" s="1359"/>
      <c r="FDP2353" s="1359"/>
      <c r="FDQ2353" s="1359"/>
      <c r="FDR2353" s="1359"/>
      <c r="FDS2353" s="1359"/>
      <c r="FDT2353" s="1359"/>
      <c r="FDU2353" s="1359"/>
      <c r="FDV2353" s="1359"/>
      <c r="FDW2353" s="1359"/>
      <c r="FDX2353" s="1359"/>
      <c r="FDY2353" s="1359"/>
      <c r="FDZ2353" s="1359"/>
      <c r="FEA2353" s="1359"/>
      <c r="FEB2353" s="1359"/>
      <c r="FEC2353" s="1359"/>
      <c r="FED2353" s="1359"/>
      <c r="FEE2353" s="1359"/>
      <c r="FEF2353" s="1359"/>
      <c r="FEG2353" s="1359"/>
      <c r="FEH2353" s="1359"/>
      <c r="FEI2353" s="1359"/>
      <c r="FEJ2353" s="1359"/>
      <c r="FEK2353" s="1359"/>
      <c r="FEL2353" s="1359"/>
      <c r="FEM2353" s="1359"/>
      <c r="FEN2353" s="1359"/>
      <c r="FEO2353" s="1359"/>
      <c r="FEP2353" s="1359"/>
      <c r="FEQ2353" s="1359"/>
      <c r="FER2353" s="1359"/>
      <c r="FES2353" s="1359"/>
      <c r="FET2353" s="1359"/>
      <c r="FEU2353" s="1359"/>
      <c r="FEV2353" s="1359"/>
      <c r="FEW2353" s="1359"/>
      <c r="FEX2353" s="1359"/>
      <c r="FEY2353" s="1359"/>
      <c r="FEZ2353" s="1359"/>
      <c r="FFA2353" s="1359"/>
      <c r="FFB2353" s="1359"/>
      <c r="FFC2353" s="1359"/>
      <c r="FFD2353" s="1359"/>
      <c r="FFE2353" s="1359"/>
      <c r="FFF2353" s="1359"/>
      <c r="FFG2353" s="1359"/>
      <c r="FFH2353" s="1359"/>
      <c r="FFI2353" s="1359"/>
      <c r="FFJ2353" s="1359"/>
      <c r="FFK2353" s="1359"/>
      <c r="FFL2353" s="1359"/>
      <c r="FFM2353" s="1359"/>
      <c r="FFN2353" s="1359"/>
      <c r="FFO2353" s="1359"/>
      <c r="FFP2353" s="1359"/>
      <c r="FFQ2353" s="1359"/>
      <c r="FFR2353" s="1359"/>
      <c r="FFS2353" s="1359"/>
      <c r="FFT2353" s="1359"/>
      <c r="FFU2353" s="1359"/>
      <c r="FFV2353" s="1359"/>
      <c r="FFW2353" s="1359"/>
      <c r="FFX2353" s="1359"/>
      <c r="FFY2353" s="1359"/>
      <c r="FFZ2353" s="1359"/>
      <c r="FGA2353" s="1359"/>
      <c r="FGB2353" s="1359"/>
      <c r="FGC2353" s="1359"/>
      <c r="FGD2353" s="1359"/>
      <c r="FGE2353" s="1359"/>
      <c r="FGF2353" s="1359"/>
      <c r="FGG2353" s="1359"/>
      <c r="FGH2353" s="1359"/>
      <c r="FGI2353" s="1359"/>
      <c r="FGJ2353" s="1359"/>
      <c r="FGK2353" s="1359"/>
      <c r="FGL2353" s="1359"/>
      <c r="FGM2353" s="1359"/>
      <c r="FGN2353" s="1359"/>
      <c r="FGO2353" s="1359"/>
      <c r="FGP2353" s="1359"/>
      <c r="FGQ2353" s="1359"/>
      <c r="FGR2353" s="1359"/>
      <c r="FGS2353" s="1359"/>
      <c r="FGT2353" s="1359"/>
      <c r="FGU2353" s="1359"/>
      <c r="FGV2353" s="1359"/>
      <c r="FGW2353" s="1359"/>
      <c r="FGX2353" s="1359"/>
      <c r="FGY2353" s="1359"/>
      <c r="FGZ2353" s="1359"/>
      <c r="FHA2353" s="1359"/>
      <c r="FHB2353" s="1359"/>
      <c r="FHC2353" s="1359"/>
      <c r="FHD2353" s="1359"/>
      <c r="FHE2353" s="1359"/>
      <c r="FHF2353" s="1359"/>
      <c r="FHG2353" s="1359"/>
      <c r="FHH2353" s="1359"/>
      <c r="FHI2353" s="1359"/>
      <c r="FHJ2353" s="1359"/>
      <c r="FHK2353" s="1359"/>
      <c r="FHL2353" s="1359"/>
      <c r="FHM2353" s="1359"/>
      <c r="FHN2353" s="1359"/>
      <c r="FHO2353" s="1359"/>
      <c r="FHP2353" s="1359"/>
      <c r="FHQ2353" s="1359"/>
      <c r="FHR2353" s="1359"/>
      <c r="FHS2353" s="1359"/>
      <c r="FHT2353" s="1359"/>
      <c r="FHU2353" s="1359"/>
      <c r="FHV2353" s="1359"/>
      <c r="FHW2353" s="1359"/>
      <c r="FHX2353" s="1359"/>
      <c r="FHY2353" s="1359"/>
      <c r="FHZ2353" s="1359"/>
      <c r="FIA2353" s="1359"/>
      <c r="FIB2353" s="1359"/>
      <c r="FIC2353" s="1359"/>
      <c r="FID2353" s="1359"/>
      <c r="FIE2353" s="1359"/>
      <c r="FIF2353" s="1359"/>
      <c r="FIG2353" s="1359"/>
      <c r="FIH2353" s="1359"/>
      <c r="FII2353" s="1359"/>
      <c r="FIJ2353" s="1359"/>
      <c r="FIK2353" s="1359"/>
      <c r="FIL2353" s="1359"/>
      <c r="FIM2353" s="1359"/>
      <c r="FIN2353" s="1359"/>
      <c r="FIO2353" s="1359"/>
      <c r="FIP2353" s="1359"/>
      <c r="FIQ2353" s="1359"/>
      <c r="FIR2353" s="1359"/>
      <c r="FIS2353" s="1359"/>
      <c r="FIT2353" s="1359"/>
      <c r="FIU2353" s="1359"/>
      <c r="FIV2353" s="1359"/>
      <c r="FIW2353" s="1359"/>
      <c r="FIX2353" s="1359"/>
      <c r="FIY2353" s="1359"/>
      <c r="FIZ2353" s="1359"/>
      <c r="FJA2353" s="1359"/>
      <c r="FJB2353" s="1359"/>
      <c r="FJC2353" s="1359"/>
      <c r="FJD2353" s="1359"/>
      <c r="FJE2353" s="1359"/>
      <c r="FJF2353" s="1359"/>
      <c r="FJG2353" s="1359"/>
      <c r="FJH2353" s="1359"/>
      <c r="FJI2353" s="1359"/>
      <c r="FJJ2353" s="1359"/>
      <c r="FJK2353" s="1359"/>
      <c r="FJL2353" s="1359"/>
      <c r="FJM2353" s="1359"/>
      <c r="FJN2353" s="1359"/>
      <c r="FJO2353" s="1359"/>
      <c r="FJP2353" s="1359"/>
      <c r="FJQ2353" s="1359"/>
      <c r="FJR2353" s="1359"/>
      <c r="FJS2353" s="1359"/>
      <c r="FJT2353" s="1359"/>
      <c r="FJU2353" s="1359"/>
      <c r="FJV2353" s="1359"/>
      <c r="FJW2353" s="1359"/>
      <c r="FJX2353" s="1359"/>
      <c r="FJY2353" s="1359"/>
      <c r="FJZ2353" s="1359"/>
      <c r="FKA2353" s="1359"/>
      <c r="FKB2353" s="1359"/>
      <c r="FKC2353" s="1359"/>
      <c r="FKD2353" s="1359"/>
      <c r="FKE2353" s="1359"/>
      <c r="FKF2353" s="1359"/>
      <c r="FKG2353" s="1359"/>
      <c r="FKH2353" s="1359"/>
      <c r="FKI2353" s="1359"/>
      <c r="FKJ2353" s="1359"/>
      <c r="FKK2353" s="1359"/>
      <c r="FKL2353" s="1359"/>
      <c r="FKM2353" s="1359"/>
      <c r="FKN2353" s="1359"/>
      <c r="FKO2353" s="1359"/>
      <c r="FKP2353" s="1359"/>
      <c r="FKQ2353" s="1359"/>
      <c r="FKR2353" s="1359"/>
      <c r="FKS2353" s="1359"/>
      <c r="FKT2353" s="1359"/>
      <c r="FKU2353" s="1359"/>
      <c r="FKV2353" s="1359"/>
      <c r="FKW2353" s="1359"/>
      <c r="FKX2353" s="1359"/>
      <c r="FKY2353" s="1359"/>
      <c r="FKZ2353" s="1359"/>
      <c r="FLA2353" s="1359"/>
      <c r="FLB2353" s="1359"/>
      <c r="FLC2353" s="1359"/>
      <c r="FLD2353" s="1359"/>
      <c r="FLE2353" s="1359"/>
      <c r="FLF2353" s="1359"/>
      <c r="FLG2353" s="1359"/>
      <c r="FLH2353" s="1359"/>
      <c r="FLI2353" s="1359"/>
      <c r="FLJ2353" s="1359"/>
      <c r="FLK2353" s="1359"/>
      <c r="FLL2353" s="1359"/>
      <c r="FLM2353" s="1359"/>
      <c r="FLN2353" s="1359"/>
      <c r="FLO2353" s="1359"/>
      <c r="FLP2353" s="1359"/>
      <c r="FLQ2353" s="1359"/>
      <c r="FLR2353" s="1359"/>
      <c r="FLS2353" s="1359"/>
      <c r="FLT2353" s="1359"/>
      <c r="FLU2353" s="1359"/>
      <c r="FLV2353" s="1359"/>
      <c r="FLW2353" s="1359"/>
      <c r="FLX2353" s="1359"/>
      <c r="FLY2353" s="1359"/>
      <c r="FLZ2353" s="1359"/>
      <c r="FMA2353" s="1359"/>
      <c r="FMB2353" s="1359"/>
      <c r="FMC2353" s="1359"/>
      <c r="FMD2353" s="1359"/>
      <c r="FME2353" s="1359"/>
      <c r="FMF2353" s="1359"/>
      <c r="FMG2353" s="1359"/>
      <c r="FMH2353" s="1359"/>
      <c r="FMI2353" s="1359"/>
      <c r="FMJ2353" s="1359"/>
      <c r="FMK2353" s="1359"/>
      <c r="FML2353" s="1359"/>
      <c r="FMM2353" s="1359"/>
      <c r="FMN2353" s="1359"/>
      <c r="FMO2353" s="1359"/>
      <c r="FMP2353" s="1359"/>
      <c r="FMQ2353" s="1359"/>
      <c r="FMR2353" s="1359"/>
      <c r="FMS2353" s="1359"/>
      <c r="FMT2353" s="1359"/>
      <c r="FMU2353" s="1359"/>
      <c r="FMV2353" s="1359"/>
      <c r="FMW2353" s="1359"/>
      <c r="FMX2353" s="1359"/>
      <c r="FMY2353" s="1359"/>
      <c r="FMZ2353" s="1359"/>
      <c r="FNA2353" s="1359"/>
      <c r="FNB2353" s="1359"/>
      <c r="FNC2353" s="1359"/>
      <c r="FND2353" s="1359"/>
      <c r="FNE2353" s="1359"/>
      <c r="FNF2353" s="1359"/>
      <c r="FNG2353" s="1359"/>
      <c r="FNH2353" s="1359"/>
      <c r="FNI2353" s="1359"/>
      <c r="FNJ2353" s="1359"/>
      <c r="FNK2353" s="1359"/>
      <c r="FNL2353" s="1359"/>
      <c r="FNM2353" s="1359"/>
      <c r="FNN2353" s="1359"/>
      <c r="FNO2353" s="1359"/>
      <c r="FNP2353" s="1359"/>
      <c r="FNQ2353" s="1359"/>
      <c r="FNR2353" s="1359"/>
      <c r="FNS2353" s="1359"/>
      <c r="FNT2353" s="1359"/>
      <c r="FNU2353" s="1359"/>
      <c r="FNV2353" s="1359"/>
      <c r="FNW2353" s="1359"/>
      <c r="FNX2353" s="1359"/>
      <c r="FNY2353" s="1359"/>
      <c r="FNZ2353" s="1359"/>
      <c r="FOA2353" s="1359"/>
      <c r="FOB2353" s="1359"/>
      <c r="FOC2353" s="1359"/>
      <c r="FOD2353" s="1359"/>
      <c r="FOE2353" s="1359"/>
      <c r="FOF2353" s="1359"/>
      <c r="FOG2353" s="1359"/>
      <c r="FOH2353" s="1359"/>
      <c r="FOI2353" s="1359"/>
      <c r="FOJ2353" s="1359"/>
      <c r="FOK2353" s="1359"/>
      <c r="FOL2353" s="1359"/>
      <c r="FOM2353" s="1359"/>
      <c r="FON2353" s="1359"/>
      <c r="FOO2353" s="1359"/>
      <c r="FOP2353" s="1359"/>
      <c r="FOQ2353" s="1359"/>
      <c r="FOR2353" s="1359"/>
      <c r="FOS2353" s="1359"/>
      <c r="FOT2353" s="1359"/>
      <c r="FOU2353" s="1359"/>
      <c r="FOV2353" s="1359"/>
      <c r="FOW2353" s="1359"/>
      <c r="FOX2353" s="1359"/>
      <c r="FOY2353" s="1359"/>
      <c r="FOZ2353" s="1359"/>
      <c r="FPA2353" s="1359"/>
      <c r="FPB2353" s="1359"/>
      <c r="FPC2353" s="1359"/>
      <c r="FPD2353" s="1359"/>
      <c r="FPE2353" s="1359"/>
      <c r="FPF2353" s="1359"/>
      <c r="FPG2353" s="1359"/>
      <c r="FPH2353" s="1359"/>
      <c r="FPI2353" s="1359"/>
      <c r="FPJ2353" s="1359"/>
      <c r="FPK2353" s="1359"/>
      <c r="FPL2353" s="1359"/>
      <c r="FPM2353" s="1359"/>
      <c r="FPN2353" s="1359"/>
      <c r="FPO2353" s="1359"/>
      <c r="FPP2353" s="1359"/>
      <c r="FPQ2353" s="1359"/>
      <c r="FPR2353" s="1359"/>
      <c r="FPS2353" s="1359"/>
      <c r="FPT2353" s="1359"/>
      <c r="FPU2353" s="1359"/>
      <c r="FPV2353" s="1359"/>
      <c r="FPW2353" s="1359"/>
      <c r="FPX2353" s="1359"/>
      <c r="FPY2353" s="1359"/>
      <c r="FPZ2353" s="1359"/>
      <c r="FQA2353" s="1359"/>
      <c r="FQB2353" s="1359"/>
      <c r="FQC2353" s="1359"/>
      <c r="FQD2353" s="1359"/>
      <c r="FQE2353" s="1359"/>
      <c r="FQF2353" s="1359"/>
      <c r="FQG2353" s="1359"/>
      <c r="FQH2353" s="1359"/>
      <c r="FQI2353" s="1359"/>
      <c r="FQJ2353" s="1359"/>
      <c r="FQK2353" s="1359"/>
      <c r="FQL2353" s="1359"/>
      <c r="FQM2353" s="1359"/>
      <c r="FQN2353" s="1359"/>
      <c r="FQO2353" s="1359"/>
      <c r="FQP2353" s="1359"/>
      <c r="FQQ2353" s="1359"/>
      <c r="FQR2353" s="1359"/>
      <c r="FQS2353" s="1359"/>
      <c r="FQT2353" s="1359"/>
      <c r="FQU2353" s="1359"/>
      <c r="FQV2353" s="1359"/>
      <c r="FQW2353" s="1359"/>
      <c r="FQX2353" s="1359"/>
      <c r="FQY2353" s="1359"/>
      <c r="FQZ2353" s="1359"/>
      <c r="FRA2353" s="1359"/>
      <c r="FRB2353" s="1359"/>
      <c r="FRC2353" s="1359"/>
      <c r="FRD2353" s="1359"/>
      <c r="FRE2353" s="1359"/>
      <c r="FRF2353" s="1359"/>
      <c r="FRG2353" s="1359"/>
      <c r="FRH2353" s="1359"/>
      <c r="FRI2353" s="1359"/>
      <c r="FRJ2353" s="1359"/>
      <c r="FRK2353" s="1359"/>
      <c r="FRL2353" s="1359"/>
      <c r="FRM2353" s="1359"/>
      <c r="FRN2353" s="1359"/>
      <c r="FRO2353" s="1359"/>
      <c r="FRP2353" s="1359"/>
      <c r="FRQ2353" s="1359"/>
      <c r="FRR2353" s="1359"/>
      <c r="FRS2353" s="1359"/>
      <c r="FRT2353" s="1359"/>
      <c r="FRU2353" s="1359"/>
      <c r="FRV2353" s="1359"/>
      <c r="FRW2353" s="1359"/>
      <c r="FRX2353" s="1359"/>
      <c r="FRY2353" s="1359"/>
      <c r="FRZ2353" s="1359"/>
      <c r="FSA2353" s="1359"/>
      <c r="FSB2353" s="1359"/>
      <c r="FSC2353" s="1359"/>
      <c r="FSD2353" s="1359"/>
      <c r="FSE2353" s="1359"/>
      <c r="FSF2353" s="1359"/>
      <c r="FSG2353" s="1359"/>
      <c r="FSH2353" s="1359"/>
      <c r="FSI2353" s="1359"/>
      <c r="FSJ2353" s="1359"/>
      <c r="FSK2353" s="1359"/>
      <c r="FSL2353" s="1359"/>
      <c r="FSM2353" s="1359"/>
      <c r="FSN2353" s="1359"/>
      <c r="FSO2353" s="1359"/>
      <c r="FSP2353" s="1359"/>
      <c r="FSQ2353" s="1359"/>
      <c r="FSR2353" s="1359"/>
      <c r="FSS2353" s="1359"/>
      <c r="FST2353" s="1359"/>
      <c r="FSU2353" s="1359"/>
      <c r="FSV2353" s="1359"/>
      <c r="FSW2353" s="1359"/>
      <c r="FSX2353" s="1359"/>
      <c r="FSY2353" s="1359"/>
      <c r="FSZ2353" s="1359"/>
      <c r="FTA2353" s="1359"/>
      <c r="FTB2353" s="1359"/>
      <c r="FTC2353" s="1359"/>
      <c r="FTD2353" s="1359"/>
      <c r="FTE2353" s="1359"/>
      <c r="FTF2353" s="1359"/>
      <c r="FTG2353" s="1359"/>
      <c r="FTH2353" s="1359"/>
      <c r="FTI2353" s="1359"/>
      <c r="FTJ2353" s="1359"/>
      <c r="FTK2353" s="1359"/>
      <c r="FTL2353" s="1359"/>
      <c r="FTM2353" s="1359"/>
      <c r="FTN2353" s="1359"/>
      <c r="FTO2353" s="1359"/>
      <c r="FTP2353" s="1359"/>
      <c r="FTQ2353" s="1359"/>
      <c r="FTR2353" s="1359"/>
      <c r="FTS2353" s="1359"/>
      <c r="FTT2353" s="1359"/>
      <c r="FTU2353" s="1359"/>
      <c r="FTV2353" s="1359"/>
      <c r="FTW2353" s="1359"/>
      <c r="FTX2353" s="1359"/>
      <c r="FTY2353" s="1359"/>
      <c r="FTZ2353" s="1359"/>
      <c r="FUA2353" s="1359"/>
      <c r="FUB2353" s="1359"/>
      <c r="FUC2353" s="1359"/>
      <c r="FUD2353" s="1359"/>
      <c r="FUE2353" s="1359"/>
      <c r="FUF2353" s="1359"/>
      <c r="FUG2353" s="1359"/>
      <c r="FUH2353" s="1359"/>
      <c r="FUI2353" s="1359"/>
      <c r="FUJ2353" s="1359"/>
      <c r="FUK2353" s="1359"/>
      <c r="FUL2353" s="1359"/>
      <c r="FUM2353" s="1359"/>
      <c r="FUN2353" s="1359"/>
      <c r="FUO2353" s="1359"/>
      <c r="FUP2353" s="1359"/>
      <c r="FUQ2353" s="1359"/>
      <c r="FUR2353" s="1359"/>
      <c r="FUS2353" s="1359"/>
      <c r="FUT2353" s="1359"/>
      <c r="FUU2353" s="1359"/>
      <c r="FUV2353" s="1359"/>
      <c r="FUW2353" s="1359"/>
      <c r="FUX2353" s="1359"/>
      <c r="FUY2353" s="1359"/>
      <c r="FUZ2353" s="1359"/>
      <c r="FVA2353" s="1359"/>
      <c r="FVB2353" s="1359"/>
      <c r="FVC2353" s="1359"/>
      <c r="FVD2353" s="1359"/>
      <c r="FVE2353" s="1359"/>
      <c r="FVF2353" s="1359"/>
      <c r="FVG2353" s="1359"/>
      <c r="FVH2353" s="1359"/>
      <c r="FVI2353" s="1359"/>
      <c r="FVJ2353" s="1359"/>
      <c r="FVK2353" s="1359"/>
      <c r="FVL2353" s="1359"/>
      <c r="FVM2353" s="1359"/>
      <c r="FVN2353" s="1359"/>
      <c r="FVO2353" s="1359"/>
      <c r="FVP2353" s="1359"/>
      <c r="FVQ2353" s="1359"/>
      <c r="FVR2353" s="1359"/>
      <c r="FVS2353" s="1359"/>
      <c r="FVT2353" s="1359"/>
      <c r="FVU2353" s="1359"/>
      <c r="FVV2353" s="1359"/>
      <c r="FVW2353" s="1359"/>
      <c r="FVX2353" s="1359"/>
      <c r="FVY2353" s="1359"/>
      <c r="FVZ2353" s="1359"/>
      <c r="FWA2353" s="1359"/>
      <c r="FWB2353" s="1359"/>
      <c r="FWC2353" s="1359"/>
      <c r="FWD2353" s="1359"/>
      <c r="FWE2353" s="1359"/>
      <c r="FWF2353" s="1359"/>
      <c r="FWG2353" s="1359"/>
      <c r="FWH2353" s="1359"/>
      <c r="FWI2353" s="1359"/>
      <c r="FWJ2353" s="1359"/>
      <c r="FWK2353" s="1359"/>
      <c r="FWL2353" s="1359"/>
      <c r="FWM2353" s="1359"/>
      <c r="FWN2353" s="1359"/>
      <c r="FWO2353" s="1359"/>
      <c r="FWP2353" s="1359"/>
      <c r="FWQ2353" s="1359"/>
      <c r="FWR2353" s="1359"/>
      <c r="FWS2353" s="1359"/>
      <c r="FWT2353" s="1359"/>
      <c r="FWU2353" s="1359"/>
      <c r="FWV2353" s="1359"/>
      <c r="FWW2353" s="1359"/>
      <c r="FWX2353" s="1359"/>
      <c r="FWY2353" s="1359"/>
      <c r="FWZ2353" s="1359"/>
      <c r="FXA2353" s="1359"/>
      <c r="FXB2353" s="1359"/>
      <c r="FXC2353" s="1359"/>
      <c r="FXD2353" s="1359"/>
      <c r="FXE2353" s="1359"/>
      <c r="FXF2353" s="1359"/>
      <c r="FXG2353" s="1359"/>
      <c r="FXH2353" s="1359"/>
      <c r="FXI2353" s="1359"/>
      <c r="FXJ2353" s="1359"/>
      <c r="FXK2353" s="1359"/>
      <c r="FXL2353" s="1359"/>
      <c r="FXM2353" s="1359"/>
      <c r="FXN2353" s="1359"/>
      <c r="FXO2353" s="1359"/>
      <c r="FXP2353" s="1359"/>
      <c r="FXQ2353" s="1359"/>
      <c r="FXR2353" s="1359"/>
      <c r="FXS2353" s="1359"/>
      <c r="FXT2353" s="1359"/>
      <c r="FXU2353" s="1359"/>
      <c r="FXV2353" s="1359"/>
      <c r="FXW2353" s="1359"/>
      <c r="FXX2353" s="1359"/>
      <c r="FXY2353" s="1359"/>
      <c r="FXZ2353" s="1359"/>
      <c r="FYA2353" s="1359"/>
      <c r="FYB2353" s="1359"/>
      <c r="FYC2353" s="1359"/>
      <c r="FYD2353" s="1359"/>
      <c r="FYE2353" s="1359"/>
      <c r="FYF2353" s="1359"/>
      <c r="FYG2353" s="1359"/>
      <c r="FYH2353" s="1359"/>
      <c r="FYI2353" s="1359"/>
      <c r="FYJ2353" s="1359"/>
      <c r="FYK2353" s="1359"/>
      <c r="FYL2353" s="1359"/>
      <c r="FYM2353" s="1359"/>
      <c r="FYN2353" s="1359"/>
      <c r="FYO2353" s="1359"/>
      <c r="FYP2353" s="1359"/>
      <c r="FYQ2353" s="1359"/>
      <c r="FYR2353" s="1359"/>
      <c r="FYS2353" s="1359"/>
      <c r="FYT2353" s="1359"/>
      <c r="FYU2353" s="1359"/>
      <c r="FYV2353" s="1359"/>
      <c r="FYW2353" s="1359"/>
      <c r="FYX2353" s="1359"/>
      <c r="FYY2353" s="1359"/>
      <c r="FYZ2353" s="1359"/>
      <c r="FZA2353" s="1359"/>
      <c r="FZB2353" s="1359"/>
      <c r="FZC2353" s="1359"/>
      <c r="FZD2353" s="1359"/>
      <c r="FZE2353" s="1359"/>
      <c r="FZF2353" s="1359"/>
      <c r="FZG2353" s="1359"/>
      <c r="FZH2353" s="1359"/>
      <c r="FZI2353" s="1359"/>
      <c r="FZJ2353" s="1359"/>
      <c r="FZK2353" s="1359"/>
      <c r="FZL2353" s="1359"/>
      <c r="FZM2353" s="1359"/>
      <c r="FZN2353" s="1359"/>
      <c r="FZO2353" s="1359"/>
      <c r="FZP2353" s="1359"/>
      <c r="FZQ2353" s="1359"/>
      <c r="FZR2353" s="1359"/>
      <c r="FZS2353" s="1359"/>
      <c r="FZT2353" s="1359"/>
      <c r="FZU2353" s="1359"/>
      <c r="FZV2353" s="1359"/>
      <c r="FZW2353" s="1359"/>
      <c r="FZX2353" s="1359"/>
      <c r="FZY2353" s="1359"/>
      <c r="FZZ2353" s="1359"/>
      <c r="GAA2353" s="1359"/>
      <c r="GAB2353" s="1359"/>
      <c r="GAC2353" s="1359"/>
      <c r="GAD2353" s="1359"/>
      <c r="GAE2353" s="1359"/>
      <c r="GAF2353" s="1359"/>
      <c r="GAG2353" s="1359"/>
      <c r="GAH2353" s="1359"/>
      <c r="GAI2353" s="1359"/>
      <c r="GAJ2353" s="1359"/>
      <c r="GAK2353" s="1359"/>
      <c r="GAL2353" s="1359"/>
      <c r="GAM2353" s="1359"/>
      <c r="GAN2353" s="1359"/>
      <c r="GAO2353" s="1359"/>
      <c r="GAP2353" s="1359"/>
      <c r="GAQ2353" s="1359"/>
      <c r="GAR2353" s="1359"/>
      <c r="GAS2353" s="1359"/>
      <c r="GAT2353" s="1359"/>
      <c r="GAU2353" s="1359"/>
      <c r="GAV2353" s="1359"/>
      <c r="GAW2353" s="1359"/>
      <c r="GAX2353" s="1359"/>
      <c r="GAY2353" s="1359"/>
      <c r="GAZ2353" s="1359"/>
      <c r="GBA2353" s="1359"/>
      <c r="GBB2353" s="1359"/>
      <c r="GBC2353" s="1359"/>
      <c r="GBD2353" s="1359"/>
      <c r="GBE2353" s="1359"/>
      <c r="GBF2353" s="1359"/>
      <c r="GBG2353" s="1359"/>
      <c r="GBH2353" s="1359"/>
      <c r="GBI2353" s="1359"/>
      <c r="GBJ2353" s="1359"/>
      <c r="GBK2353" s="1359"/>
      <c r="GBL2353" s="1359"/>
      <c r="GBM2353" s="1359"/>
      <c r="GBN2353" s="1359"/>
      <c r="GBO2353" s="1359"/>
      <c r="GBP2353" s="1359"/>
      <c r="GBQ2353" s="1359"/>
      <c r="GBR2353" s="1359"/>
      <c r="GBS2353" s="1359"/>
      <c r="GBT2353" s="1359"/>
      <c r="GBU2353" s="1359"/>
      <c r="GBV2353" s="1359"/>
      <c r="GBW2353" s="1359"/>
      <c r="GBX2353" s="1359"/>
      <c r="GBY2353" s="1359"/>
      <c r="GBZ2353" s="1359"/>
      <c r="GCA2353" s="1359"/>
      <c r="GCB2353" s="1359"/>
      <c r="GCC2353" s="1359"/>
      <c r="GCD2353" s="1359"/>
      <c r="GCE2353" s="1359"/>
      <c r="GCF2353" s="1359"/>
      <c r="GCG2353" s="1359"/>
      <c r="GCH2353" s="1359"/>
      <c r="GCI2353" s="1359"/>
      <c r="GCJ2353" s="1359"/>
      <c r="GCK2353" s="1359"/>
      <c r="GCL2353" s="1359"/>
      <c r="GCM2353" s="1359"/>
      <c r="GCN2353" s="1359"/>
      <c r="GCO2353" s="1359"/>
      <c r="GCP2353" s="1359"/>
      <c r="GCQ2353" s="1359"/>
      <c r="GCR2353" s="1359"/>
      <c r="GCS2353" s="1359"/>
      <c r="GCT2353" s="1359"/>
      <c r="GCU2353" s="1359"/>
      <c r="GCV2353" s="1359"/>
      <c r="GCW2353" s="1359"/>
      <c r="GCX2353" s="1359"/>
      <c r="GCY2353" s="1359"/>
      <c r="GCZ2353" s="1359"/>
      <c r="GDA2353" s="1359"/>
      <c r="GDB2353" s="1359"/>
      <c r="GDC2353" s="1359"/>
      <c r="GDD2353" s="1359"/>
      <c r="GDE2353" s="1359"/>
      <c r="GDF2353" s="1359"/>
      <c r="GDG2353" s="1359"/>
      <c r="GDH2353" s="1359"/>
      <c r="GDI2353" s="1359"/>
      <c r="GDJ2353" s="1359"/>
      <c r="GDK2353" s="1359"/>
      <c r="GDL2353" s="1359"/>
      <c r="GDM2353" s="1359"/>
      <c r="GDN2353" s="1359"/>
      <c r="GDO2353" s="1359"/>
      <c r="GDP2353" s="1359"/>
      <c r="GDQ2353" s="1359"/>
      <c r="GDR2353" s="1359"/>
      <c r="GDS2353" s="1359"/>
      <c r="GDT2353" s="1359"/>
      <c r="GDU2353" s="1359"/>
      <c r="GDV2353" s="1359"/>
      <c r="GDW2353" s="1359"/>
      <c r="GDX2353" s="1359"/>
      <c r="GDY2353" s="1359"/>
      <c r="GDZ2353" s="1359"/>
      <c r="GEA2353" s="1359"/>
      <c r="GEB2353" s="1359"/>
      <c r="GEC2353" s="1359"/>
      <c r="GED2353" s="1359"/>
      <c r="GEE2353" s="1359"/>
      <c r="GEF2353" s="1359"/>
      <c r="GEG2353" s="1359"/>
      <c r="GEH2353" s="1359"/>
      <c r="GEI2353" s="1359"/>
      <c r="GEJ2353" s="1359"/>
      <c r="GEK2353" s="1359"/>
      <c r="GEL2353" s="1359"/>
      <c r="GEM2353" s="1359"/>
      <c r="GEN2353" s="1359"/>
      <c r="GEO2353" s="1359"/>
      <c r="GEP2353" s="1359"/>
      <c r="GEQ2353" s="1359"/>
      <c r="GER2353" s="1359"/>
      <c r="GES2353" s="1359"/>
      <c r="GET2353" s="1359"/>
      <c r="GEU2353" s="1359"/>
      <c r="GEV2353" s="1359"/>
      <c r="GEW2353" s="1359"/>
      <c r="GEX2353" s="1359"/>
      <c r="GEY2353" s="1359"/>
      <c r="GEZ2353" s="1359"/>
      <c r="GFA2353" s="1359"/>
      <c r="GFB2353" s="1359"/>
      <c r="GFC2353" s="1359"/>
      <c r="GFD2353" s="1359"/>
      <c r="GFE2353" s="1359"/>
      <c r="GFF2353" s="1359"/>
      <c r="GFG2353" s="1359"/>
      <c r="GFH2353" s="1359"/>
      <c r="GFI2353" s="1359"/>
      <c r="GFJ2353" s="1359"/>
      <c r="GFK2353" s="1359"/>
      <c r="GFL2353" s="1359"/>
      <c r="GFM2353" s="1359"/>
      <c r="GFN2353" s="1359"/>
      <c r="GFO2353" s="1359"/>
      <c r="GFP2353" s="1359"/>
      <c r="GFQ2353" s="1359"/>
      <c r="GFR2353" s="1359"/>
      <c r="GFS2353" s="1359"/>
      <c r="GFT2353" s="1359"/>
      <c r="GFU2353" s="1359"/>
      <c r="GFV2353" s="1359"/>
      <c r="GFW2353" s="1359"/>
      <c r="GFX2353" s="1359"/>
      <c r="GFY2353" s="1359"/>
      <c r="GFZ2353" s="1359"/>
      <c r="GGA2353" s="1359"/>
      <c r="GGB2353" s="1359"/>
      <c r="GGC2353" s="1359"/>
      <c r="GGD2353" s="1359"/>
      <c r="GGE2353" s="1359"/>
      <c r="GGF2353" s="1359"/>
      <c r="GGG2353" s="1359"/>
      <c r="GGH2353" s="1359"/>
      <c r="GGI2353" s="1359"/>
      <c r="GGJ2353" s="1359"/>
      <c r="GGK2353" s="1359"/>
      <c r="GGL2353" s="1359"/>
      <c r="GGM2353" s="1359"/>
      <c r="GGN2353" s="1359"/>
      <c r="GGO2353" s="1359"/>
      <c r="GGP2353" s="1359"/>
      <c r="GGQ2353" s="1359"/>
      <c r="GGR2353" s="1359"/>
      <c r="GGS2353" s="1359"/>
      <c r="GGT2353" s="1359"/>
      <c r="GGU2353" s="1359"/>
      <c r="GGV2353" s="1359"/>
      <c r="GGW2353" s="1359"/>
      <c r="GGX2353" s="1359"/>
      <c r="GGY2353" s="1359"/>
      <c r="GGZ2353" s="1359"/>
      <c r="GHA2353" s="1359"/>
      <c r="GHB2353" s="1359"/>
      <c r="GHC2353" s="1359"/>
      <c r="GHD2353" s="1359"/>
      <c r="GHE2353" s="1359"/>
      <c r="GHF2353" s="1359"/>
      <c r="GHG2353" s="1359"/>
      <c r="GHH2353" s="1359"/>
      <c r="GHI2353" s="1359"/>
      <c r="GHJ2353" s="1359"/>
      <c r="GHK2353" s="1359"/>
      <c r="GHL2353" s="1359"/>
      <c r="GHM2353" s="1359"/>
      <c r="GHN2353" s="1359"/>
      <c r="GHO2353" s="1359"/>
      <c r="GHP2353" s="1359"/>
      <c r="GHQ2353" s="1359"/>
      <c r="GHR2353" s="1359"/>
      <c r="GHS2353" s="1359"/>
      <c r="GHT2353" s="1359"/>
      <c r="GHU2353" s="1359"/>
      <c r="GHV2353" s="1359"/>
      <c r="GHW2353" s="1359"/>
      <c r="GHX2353" s="1359"/>
      <c r="GHY2353" s="1359"/>
      <c r="GHZ2353" s="1359"/>
      <c r="GIA2353" s="1359"/>
      <c r="GIB2353" s="1359"/>
      <c r="GIC2353" s="1359"/>
      <c r="GID2353" s="1359"/>
      <c r="GIE2353" s="1359"/>
      <c r="GIF2353" s="1359"/>
      <c r="GIG2353" s="1359"/>
      <c r="GIH2353" s="1359"/>
      <c r="GII2353" s="1359"/>
      <c r="GIJ2353" s="1359"/>
      <c r="GIK2353" s="1359"/>
      <c r="GIL2353" s="1359"/>
      <c r="GIM2353" s="1359"/>
      <c r="GIN2353" s="1359"/>
      <c r="GIO2353" s="1359"/>
      <c r="GIP2353" s="1359"/>
      <c r="GIQ2353" s="1359"/>
      <c r="GIR2353" s="1359"/>
      <c r="GIS2353" s="1359"/>
      <c r="GIT2353" s="1359"/>
      <c r="GIU2353" s="1359"/>
      <c r="GIV2353" s="1359"/>
      <c r="GIW2353" s="1359"/>
      <c r="GIX2353" s="1359"/>
      <c r="GIY2353" s="1359"/>
      <c r="GIZ2353" s="1359"/>
      <c r="GJA2353" s="1359"/>
      <c r="GJB2353" s="1359"/>
      <c r="GJC2353" s="1359"/>
      <c r="GJD2353" s="1359"/>
      <c r="GJE2353" s="1359"/>
      <c r="GJF2353" s="1359"/>
      <c r="GJG2353" s="1359"/>
      <c r="GJH2353" s="1359"/>
      <c r="GJI2353" s="1359"/>
      <c r="GJJ2353" s="1359"/>
      <c r="GJK2353" s="1359"/>
      <c r="GJL2353" s="1359"/>
      <c r="GJM2353" s="1359"/>
      <c r="GJN2353" s="1359"/>
      <c r="GJO2353" s="1359"/>
      <c r="GJP2353" s="1359"/>
      <c r="GJQ2353" s="1359"/>
      <c r="GJR2353" s="1359"/>
      <c r="GJS2353" s="1359"/>
      <c r="GJT2353" s="1359"/>
      <c r="GJU2353" s="1359"/>
      <c r="GJV2353" s="1359"/>
      <c r="GJW2353" s="1359"/>
      <c r="GJX2353" s="1359"/>
      <c r="GJY2353" s="1359"/>
      <c r="GJZ2353" s="1359"/>
      <c r="GKA2353" s="1359"/>
      <c r="GKB2353" s="1359"/>
      <c r="GKC2353" s="1359"/>
      <c r="GKD2353" s="1359"/>
      <c r="GKE2353" s="1359"/>
      <c r="GKF2353" s="1359"/>
      <c r="GKG2353" s="1359"/>
      <c r="GKH2353" s="1359"/>
      <c r="GKI2353" s="1359"/>
      <c r="GKJ2353" s="1359"/>
      <c r="GKK2353" s="1359"/>
      <c r="GKL2353" s="1359"/>
      <c r="GKM2353" s="1359"/>
      <c r="GKN2353" s="1359"/>
      <c r="GKO2353" s="1359"/>
      <c r="GKP2353" s="1359"/>
      <c r="GKQ2353" s="1359"/>
      <c r="GKR2353" s="1359"/>
      <c r="GKS2353" s="1359"/>
      <c r="GKT2353" s="1359"/>
      <c r="GKU2353" s="1359"/>
      <c r="GKV2353" s="1359"/>
      <c r="GKW2353" s="1359"/>
      <c r="GKX2353" s="1359"/>
      <c r="GKY2353" s="1359"/>
      <c r="GKZ2353" s="1359"/>
      <c r="GLA2353" s="1359"/>
      <c r="GLB2353" s="1359"/>
      <c r="GLC2353" s="1359"/>
      <c r="GLD2353" s="1359"/>
      <c r="GLE2353" s="1359"/>
      <c r="GLF2353" s="1359"/>
      <c r="GLG2353" s="1359"/>
      <c r="GLH2353" s="1359"/>
      <c r="GLI2353" s="1359"/>
      <c r="GLJ2353" s="1359"/>
      <c r="GLK2353" s="1359"/>
      <c r="GLL2353" s="1359"/>
      <c r="GLM2353" s="1359"/>
      <c r="GLN2353" s="1359"/>
      <c r="GLO2353" s="1359"/>
      <c r="GLP2353" s="1359"/>
      <c r="GLQ2353" s="1359"/>
      <c r="GLR2353" s="1359"/>
      <c r="GLS2353" s="1359"/>
      <c r="GLT2353" s="1359"/>
      <c r="GLU2353" s="1359"/>
      <c r="GLV2353" s="1359"/>
      <c r="GLW2353" s="1359"/>
      <c r="GLX2353" s="1359"/>
      <c r="GLY2353" s="1359"/>
      <c r="GLZ2353" s="1359"/>
      <c r="GMA2353" s="1359"/>
      <c r="GMB2353" s="1359"/>
      <c r="GMC2353" s="1359"/>
      <c r="GMD2353" s="1359"/>
      <c r="GME2353" s="1359"/>
      <c r="GMF2353" s="1359"/>
      <c r="GMG2353" s="1359"/>
      <c r="GMH2353" s="1359"/>
      <c r="GMI2353" s="1359"/>
      <c r="GMJ2353" s="1359"/>
      <c r="GMK2353" s="1359"/>
      <c r="GML2353" s="1359"/>
      <c r="GMM2353" s="1359"/>
      <c r="GMN2353" s="1359"/>
      <c r="GMO2353" s="1359"/>
      <c r="GMP2353" s="1359"/>
      <c r="GMQ2353" s="1359"/>
      <c r="GMR2353" s="1359"/>
      <c r="GMS2353" s="1359"/>
      <c r="GMT2353" s="1359"/>
      <c r="GMU2353" s="1359"/>
      <c r="GMV2353" s="1359"/>
      <c r="GMW2353" s="1359"/>
      <c r="GMX2353" s="1359"/>
      <c r="GMY2353" s="1359"/>
      <c r="GMZ2353" s="1359"/>
      <c r="GNA2353" s="1359"/>
      <c r="GNB2353" s="1359"/>
      <c r="GNC2353" s="1359"/>
      <c r="GND2353" s="1359"/>
      <c r="GNE2353" s="1359"/>
      <c r="GNF2353" s="1359"/>
      <c r="GNG2353" s="1359"/>
      <c r="GNH2353" s="1359"/>
      <c r="GNI2353" s="1359"/>
      <c r="GNJ2353" s="1359"/>
      <c r="GNK2353" s="1359"/>
      <c r="GNL2353" s="1359"/>
      <c r="GNM2353" s="1359"/>
      <c r="GNN2353" s="1359"/>
      <c r="GNO2353" s="1359"/>
      <c r="GNP2353" s="1359"/>
      <c r="GNQ2353" s="1359"/>
      <c r="GNR2353" s="1359"/>
      <c r="GNS2353" s="1359"/>
      <c r="GNT2353" s="1359"/>
      <c r="GNU2353" s="1359"/>
      <c r="GNV2353" s="1359"/>
      <c r="GNW2353" s="1359"/>
      <c r="GNX2353" s="1359"/>
      <c r="GNY2353" s="1359"/>
      <c r="GNZ2353" s="1359"/>
      <c r="GOA2353" s="1359"/>
      <c r="GOB2353" s="1359"/>
      <c r="GOC2353" s="1359"/>
      <c r="GOD2353" s="1359"/>
      <c r="GOE2353" s="1359"/>
      <c r="GOF2353" s="1359"/>
      <c r="GOG2353" s="1359"/>
      <c r="GOH2353" s="1359"/>
      <c r="GOI2353" s="1359"/>
      <c r="GOJ2353" s="1359"/>
      <c r="GOK2353" s="1359"/>
      <c r="GOL2353" s="1359"/>
      <c r="GOM2353" s="1359"/>
      <c r="GON2353" s="1359"/>
      <c r="GOO2353" s="1359"/>
      <c r="GOP2353" s="1359"/>
      <c r="GOQ2353" s="1359"/>
      <c r="GOR2353" s="1359"/>
      <c r="GOS2353" s="1359"/>
      <c r="GOT2353" s="1359"/>
      <c r="GOU2353" s="1359"/>
      <c r="GOV2353" s="1359"/>
      <c r="GOW2353" s="1359"/>
      <c r="GOX2353" s="1359"/>
      <c r="GOY2353" s="1359"/>
      <c r="GOZ2353" s="1359"/>
      <c r="GPA2353" s="1359"/>
      <c r="GPB2353" s="1359"/>
      <c r="GPC2353" s="1359"/>
      <c r="GPD2353" s="1359"/>
      <c r="GPE2353" s="1359"/>
      <c r="GPF2353" s="1359"/>
      <c r="GPG2353" s="1359"/>
      <c r="GPH2353" s="1359"/>
      <c r="GPI2353" s="1359"/>
      <c r="GPJ2353" s="1359"/>
      <c r="GPK2353" s="1359"/>
      <c r="GPL2353" s="1359"/>
      <c r="GPM2353" s="1359"/>
      <c r="GPN2353" s="1359"/>
      <c r="GPO2353" s="1359"/>
      <c r="GPP2353" s="1359"/>
      <c r="GPQ2353" s="1359"/>
      <c r="GPR2353" s="1359"/>
      <c r="GPS2353" s="1359"/>
      <c r="GPT2353" s="1359"/>
      <c r="GPU2353" s="1359"/>
      <c r="GPV2353" s="1359"/>
      <c r="GPW2353" s="1359"/>
      <c r="GPX2353" s="1359"/>
      <c r="GPY2353" s="1359"/>
      <c r="GPZ2353" s="1359"/>
      <c r="GQA2353" s="1359"/>
      <c r="GQB2353" s="1359"/>
      <c r="GQC2353" s="1359"/>
      <c r="GQD2353" s="1359"/>
      <c r="GQE2353" s="1359"/>
      <c r="GQF2353" s="1359"/>
      <c r="GQG2353" s="1359"/>
      <c r="GQH2353" s="1359"/>
      <c r="GQI2353" s="1359"/>
      <c r="GQJ2353" s="1359"/>
      <c r="GQK2353" s="1359"/>
      <c r="GQL2353" s="1359"/>
      <c r="GQM2353" s="1359"/>
      <c r="GQN2353" s="1359"/>
      <c r="GQO2353" s="1359"/>
      <c r="GQP2353" s="1359"/>
      <c r="GQQ2353" s="1359"/>
      <c r="GQR2353" s="1359"/>
      <c r="GQS2353" s="1359"/>
      <c r="GQT2353" s="1359"/>
      <c r="GQU2353" s="1359"/>
      <c r="GQV2353" s="1359"/>
      <c r="GQW2353" s="1359"/>
      <c r="GQX2353" s="1359"/>
      <c r="GQY2353" s="1359"/>
      <c r="GQZ2353" s="1359"/>
      <c r="GRA2353" s="1359"/>
      <c r="GRB2353" s="1359"/>
      <c r="GRC2353" s="1359"/>
      <c r="GRD2353" s="1359"/>
      <c r="GRE2353" s="1359"/>
      <c r="GRF2353" s="1359"/>
      <c r="GRG2353" s="1359"/>
      <c r="GRH2353" s="1359"/>
      <c r="GRI2353" s="1359"/>
      <c r="GRJ2353" s="1359"/>
      <c r="GRK2353" s="1359"/>
      <c r="GRL2353" s="1359"/>
      <c r="GRM2353" s="1359"/>
      <c r="GRN2353" s="1359"/>
      <c r="GRO2353" s="1359"/>
      <c r="GRP2353" s="1359"/>
      <c r="GRQ2353" s="1359"/>
      <c r="GRR2353" s="1359"/>
      <c r="GRS2353" s="1359"/>
      <c r="GRT2353" s="1359"/>
      <c r="GRU2353" s="1359"/>
      <c r="GRV2353" s="1359"/>
      <c r="GRW2353" s="1359"/>
      <c r="GRX2353" s="1359"/>
      <c r="GRY2353" s="1359"/>
      <c r="GRZ2353" s="1359"/>
      <c r="GSA2353" s="1359"/>
      <c r="GSB2353" s="1359"/>
      <c r="GSC2353" s="1359"/>
      <c r="GSD2353" s="1359"/>
      <c r="GSE2353" s="1359"/>
      <c r="GSF2353" s="1359"/>
      <c r="GSG2353" s="1359"/>
      <c r="GSH2353" s="1359"/>
      <c r="GSI2353" s="1359"/>
      <c r="GSJ2353" s="1359"/>
      <c r="GSK2353" s="1359"/>
      <c r="GSL2353" s="1359"/>
      <c r="GSM2353" s="1359"/>
      <c r="GSN2353" s="1359"/>
      <c r="GSO2353" s="1359"/>
      <c r="GSP2353" s="1359"/>
      <c r="GSQ2353" s="1359"/>
      <c r="GSR2353" s="1359"/>
      <c r="GSS2353" s="1359"/>
      <c r="GST2353" s="1359"/>
      <c r="GSU2353" s="1359"/>
      <c r="GSV2353" s="1359"/>
      <c r="GSW2353" s="1359"/>
      <c r="GSX2353" s="1359"/>
      <c r="GSY2353" s="1359"/>
      <c r="GSZ2353" s="1359"/>
      <c r="GTA2353" s="1359"/>
      <c r="GTB2353" s="1359"/>
      <c r="GTC2353" s="1359"/>
      <c r="GTD2353" s="1359"/>
      <c r="GTE2353" s="1359"/>
      <c r="GTF2353" s="1359"/>
      <c r="GTG2353" s="1359"/>
      <c r="GTH2353" s="1359"/>
      <c r="GTI2353" s="1359"/>
      <c r="GTJ2353" s="1359"/>
      <c r="GTK2353" s="1359"/>
      <c r="GTL2353" s="1359"/>
      <c r="GTM2353" s="1359"/>
      <c r="GTN2353" s="1359"/>
      <c r="GTO2353" s="1359"/>
      <c r="GTP2353" s="1359"/>
      <c r="GTQ2353" s="1359"/>
      <c r="GTR2353" s="1359"/>
      <c r="GTS2353" s="1359"/>
      <c r="GTT2353" s="1359"/>
      <c r="GTU2353" s="1359"/>
      <c r="GTV2353" s="1359"/>
      <c r="GTW2353" s="1359"/>
      <c r="GTX2353" s="1359"/>
      <c r="GTY2353" s="1359"/>
      <c r="GTZ2353" s="1359"/>
      <c r="GUA2353" s="1359"/>
      <c r="GUB2353" s="1359"/>
      <c r="GUC2353" s="1359"/>
      <c r="GUD2353" s="1359"/>
      <c r="GUE2353" s="1359"/>
      <c r="GUF2353" s="1359"/>
      <c r="GUG2353" s="1359"/>
      <c r="GUH2353" s="1359"/>
      <c r="GUI2353" s="1359"/>
      <c r="GUJ2353" s="1359"/>
      <c r="GUK2353" s="1359"/>
      <c r="GUL2353" s="1359"/>
      <c r="GUM2353" s="1359"/>
      <c r="GUN2353" s="1359"/>
      <c r="GUO2353" s="1359"/>
      <c r="GUP2353" s="1359"/>
      <c r="GUQ2353" s="1359"/>
      <c r="GUR2353" s="1359"/>
      <c r="GUS2353" s="1359"/>
      <c r="GUT2353" s="1359"/>
      <c r="GUU2353" s="1359"/>
      <c r="GUV2353" s="1359"/>
      <c r="GUW2353" s="1359"/>
      <c r="GUX2353" s="1359"/>
      <c r="GUY2353" s="1359"/>
      <c r="GUZ2353" s="1359"/>
      <c r="GVA2353" s="1359"/>
      <c r="GVB2353" s="1359"/>
      <c r="GVC2353" s="1359"/>
      <c r="GVD2353" s="1359"/>
      <c r="GVE2353" s="1359"/>
      <c r="GVF2353" s="1359"/>
      <c r="GVG2353" s="1359"/>
      <c r="GVH2353" s="1359"/>
      <c r="GVI2353" s="1359"/>
      <c r="GVJ2353" s="1359"/>
      <c r="GVK2353" s="1359"/>
      <c r="GVL2353" s="1359"/>
      <c r="GVM2353" s="1359"/>
      <c r="GVN2353" s="1359"/>
      <c r="GVO2353" s="1359"/>
      <c r="GVP2353" s="1359"/>
      <c r="GVQ2353" s="1359"/>
      <c r="GVR2353" s="1359"/>
      <c r="GVS2353" s="1359"/>
      <c r="GVT2353" s="1359"/>
      <c r="GVU2353" s="1359"/>
      <c r="GVV2353" s="1359"/>
      <c r="GVW2353" s="1359"/>
      <c r="GVX2353" s="1359"/>
      <c r="GVY2353" s="1359"/>
      <c r="GVZ2353" s="1359"/>
      <c r="GWA2353" s="1359"/>
      <c r="GWB2353" s="1359"/>
      <c r="GWC2353" s="1359"/>
      <c r="GWD2353" s="1359"/>
      <c r="GWE2353" s="1359"/>
      <c r="GWF2353" s="1359"/>
      <c r="GWG2353" s="1359"/>
      <c r="GWH2353" s="1359"/>
      <c r="GWI2353" s="1359"/>
      <c r="GWJ2353" s="1359"/>
      <c r="GWK2353" s="1359"/>
      <c r="GWL2353" s="1359"/>
      <c r="GWM2353" s="1359"/>
      <c r="GWN2353" s="1359"/>
      <c r="GWO2353" s="1359"/>
      <c r="GWP2353" s="1359"/>
      <c r="GWQ2353" s="1359"/>
      <c r="GWR2353" s="1359"/>
      <c r="GWS2353" s="1359"/>
      <c r="GWT2353" s="1359"/>
      <c r="GWU2353" s="1359"/>
      <c r="GWV2353" s="1359"/>
      <c r="GWW2353" s="1359"/>
      <c r="GWX2353" s="1359"/>
      <c r="GWY2353" s="1359"/>
      <c r="GWZ2353" s="1359"/>
      <c r="GXA2353" s="1359"/>
      <c r="GXB2353" s="1359"/>
      <c r="GXC2353" s="1359"/>
      <c r="GXD2353" s="1359"/>
      <c r="GXE2353" s="1359"/>
      <c r="GXF2353" s="1359"/>
      <c r="GXG2353" s="1359"/>
      <c r="GXH2353" s="1359"/>
      <c r="GXI2353" s="1359"/>
      <c r="GXJ2353" s="1359"/>
      <c r="GXK2353" s="1359"/>
      <c r="GXL2353" s="1359"/>
      <c r="GXM2353" s="1359"/>
      <c r="GXN2353" s="1359"/>
      <c r="GXO2353" s="1359"/>
      <c r="GXP2353" s="1359"/>
      <c r="GXQ2353" s="1359"/>
      <c r="GXR2353" s="1359"/>
      <c r="GXS2353" s="1359"/>
      <c r="GXT2353" s="1359"/>
      <c r="GXU2353" s="1359"/>
      <c r="GXV2353" s="1359"/>
      <c r="GXW2353" s="1359"/>
      <c r="GXX2353" s="1359"/>
      <c r="GXY2353" s="1359"/>
      <c r="GXZ2353" s="1359"/>
      <c r="GYA2353" s="1359"/>
      <c r="GYB2353" s="1359"/>
      <c r="GYC2353" s="1359"/>
      <c r="GYD2353" s="1359"/>
      <c r="GYE2353" s="1359"/>
      <c r="GYF2353" s="1359"/>
      <c r="GYG2353" s="1359"/>
      <c r="GYH2353" s="1359"/>
      <c r="GYI2353" s="1359"/>
      <c r="GYJ2353" s="1359"/>
      <c r="GYK2353" s="1359"/>
      <c r="GYL2353" s="1359"/>
      <c r="GYM2353" s="1359"/>
      <c r="GYN2353" s="1359"/>
      <c r="GYO2353" s="1359"/>
      <c r="GYP2353" s="1359"/>
      <c r="GYQ2353" s="1359"/>
      <c r="GYR2353" s="1359"/>
      <c r="GYS2353" s="1359"/>
      <c r="GYT2353" s="1359"/>
      <c r="GYU2353" s="1359"/>
      <c r="GYV2353" s="1359"/>
      <c r="GYW2353" s="1359"/>
      <c r="GYX2353" s="1359"/>
      <c r="GYY2353" s="1359"/>
      <c r="GYZ2353" s="1359"/>
      <c r="GZA2353" s="1359"/>
      <c r="GZB2353" s="1359"/>
      <c r="GZC2353" s="1359"/>
      <c r="GZD2353" s="1359"/>
      <c r="GZE2353" s="1359"/>
      <c r="GZF2353" s="1359"/>
      <c r="GZG2353" s="1359"/>
      <c r="GZH2353" s="1359"/>
      <c r="GZI2353" s="1359"/>
      <c r="GZJ2353" s="1359"/>
      <c r="GZK2353" s="1359"/>
      <c r="GZL2353" s="1359"/>
      <c r="GZM2353" s="1359"/>
      <c r="GZN2353" s="1359"/>
      <c r="GZO2353" s="1359"/>
      <c r="GZP2353" s="1359"/>
      <c r="GZQ2353" s="1359"/>
      <c r="GZR2353" s="1359"/>
      <c r="GZS2353" s="1359"/>
      <c r="GZT2353" s="1359"/>
      <c r="GZU2353" s="1359"/>
      <c r="GZV2353" s="1359"/>
      <c r="GZW2353" s="1359"/>
      <c r="GZX2353" s="1359"/>
      <c r="GZY2353" s="1359"/>
      <c r="GZZ2353" s="1359"/>
      <c r="HAA2353" s="1359"/>
      <c r="HAB2353" s="1359"/>
      <c r="HAC2353" s="1359"/>
      <c r="HAD2353" s="1359"/>
      <c r="HAE2353" s="1359"/>
      <c r="HAF2353" s="1359"/>
      <c r="HAG2353" s="1359"/>
      <c r="HAH2353" s="1359"/>
      <c r="HAI2353" s="1359"/>
      <c r="HAJ2353" s="1359"/>
      <c r="HAK2353" s="1359"/>
      <c r="HAL2353" s="1359"/>
      <c r="HAM2353" s="1359"/>
      <c r="HAN2353" s="1359"/>
      <c r="HAO2353" s="1359"/>
      <c r="HAP2353" s="1359"/>
      <c r="HAQ2353" s="1359"/>
      <c r="HAR2353" s="1359"/>
      <c r="HAS2353" s="1359"/>
      <c r="HAT2353" s="1359"/>
      <c r="HAU2353" s="1359"/>
      <c r="HAV2353" s="1359"/>
      <c r="HAW2353" s="1359"/>
      <c r="HAX2353" s="1359"/>
      <c r="HAY2353" s="1359"/>
      <c r="HAZ2353" s="1359"/>
      <c r="HBA2353" s="1359"/>
      <c r="HBB2353" s="1359"/>
      <c r="HBC2353" s="1359"/>
      <c r="HBD2353" s="1359"/>
      <c r="HBE2353" s="1359"/>
      <c r="HBF2353" s="1359"/>
      <c r="HBG2353" s="1359"/>
      <c r="HBH2353" s="1359"/>
      <c r="HBI2353" s="1359"/>
      <c r="HBJ2353" s="1359"/>
      <c r="HBK2353" s="1359"/>
      <c r="HBL2353" s="1359"/>
      <c r="HBM2353" s="1359"/>
      <c r="HBN2353" s="1359"/>
      <c r="HBO2353" s="1359"/>
      <c r="HBP2353" s="1359"/>
      <c r="HBQ2353" s="1359"/>
      <c r="HBR2353" s="1359"/>
      <c r="HBS2353" s="1359"/>
      <c r="HBT2353" s="1359"/>
      <c r="HBU2353" s="1359"/>
      <c r="HBV2353" s="1359"/>
      <c r="HBW2353" s="1359"/>
      <c r="HBX2353" s="1359"/>
      <c r="HBY2353" s="1359"/>
      <c r="HBZ2353" s="1359"/>
      <c r="HCA2353" s="1359"/>
      <c r="HCB2353" s="1359"/>
      <c r="HCC2353" s="1359"/>
      <c r="HCD2353" s="1359"/>
      <c r="HCE2353" s="1359"/>
      <c r="HCF2353" s="1359"/>
      <c r="HCG2353" s="1359"/>
      <c r="HCH2353" s="1359"/>
      <c r="HCI2353" s="1359"/>
      <c r="HCJ2353" s="1359"/>
      <c r="HCK2353" s="1359"/>
      <c r="HCL2353" s="1359"/>
      <c r="HCM2353" s="1359"/>
      <c r="HCN2353" s="1359"/>
      <c r="HCO2353" s="1359"/>
      <c r="HCP2353" s="1359"/>
      <c r="HCQ2353" s="1359"/>
      <c r="HCR2353" s="1359"/>
      <c r="HCS2353" s="1359"/>
      <c r="HCT2353" s="1359"/>
      <c r="HCU2353" s="1359"/>
      <c r="HCV2353" s="1359"/>
      <c r="HCW2353" s="1359"/>
      <c r="HCX2353" s="1359"/>
      <c r="HCY2353" s="1359"/>
      <c r="HCZ2353" s="1359"/>
      <c r="HDA2353" s="1359"/>
      <c r="HDB2353" s="1359"/>
      <c r="HDC2353" s="1359"/>
      <c r="HDD2353" s="1359"/>
      <c r="HDE2353" s="1359"/>
      <c r="HDF2353" s="1359"/>
      <c r="HDG2353" s="1359"/>
      <c r="HDH2353" s="1359"/>
      <c r="HDI2353" s="1359"/>
      <c r="HDJ2353" s="1359"/>
      <c r="HDK2353" s="1359"/>
      <c r="HDL2353" s="1359"/>
      <c r="HDM2353" s="1359"/>
      <c r="HDN2353" s="1359"/>
      <c r="HDO2353" s="1359"/>
      <c r="HDP2353" s="1359"/>
      <c r="HDQ2353" s="1359"/>
      <c r="HDR2353" s="1359"/>
      <c r="HDS2353" s="1359"/>
      <c r="HDT2353" s="1359"/>
      <c r="HDU2353" s="1359"/>
      <c r="HDV2353" s="1359"/>
      <c r="HDW2353" s="1359"/>
      <c r="HDX2353" s="1359"/>
      <c r="HDY2353" s="1359"/>
      <c r="HDZ2353" s="1359"/>
      <c r="HEA2353" s="1359"/>
      <c r="HEB2353" s="1359"/>
      <c r="HEC2353" s="1359"/>
      <c r="HED2353" s="1359"/>
      <c r="HEE2353" s="1359"/>
      <c r="HEF2353" s="1359"/>
      <c r="HEG2353" s="1359"/>
      <c r="HEH2353" s="1359"/>
      <c r="HEI2353" s="1359"/>
      <c r="HEJ2353" s="1359"/>
      <c r="HEK2353" s="1359"/>
      <c r="HEL2353" s="1359"/>
      <c r="HEM2353" s="1359"/>
      <c r="HEN2353" s="1359"/>
      <c r="HEO2353" s="1359"/>
      <c r="HEP2353" s="1359"/>
      <c r="HEQ2353" s="1359"/>
      <c r="HER2353" s="1359"/>
      <c r="HES2353" s="1359"/>
      <c r="HET2353" s="1359"/>
      <c r="HEU2353" s="1359"/>
      <c r="HEV2353" s="1359"/>
      <c r="HEW2353" s="1359"/>
      <c r="HEX2353" s="1359"/>
      <c r="HEY2353" s="1359"/>
      <c r="HEZ2353" s="1359"/>
      <c r="HFA2353" s="1359"/>
      <c r="HFB2353" s="1359"/>
      <c r="HFC2353" s="1359"/>
      <c r="HFD2353" s="1359"/>
      <c r="HFE2353" s="1359"/>
      <c r="HFF2353" s="1359"/>
      <c r="HFG2353" s="1359"/>
      <c r="HFH2353" s="1359"/>
      <c r="HFI2353" s="1359"/>
      <c r="HFJ2353" s="1359"/>
      <c r="HFK2353" s="1359"/>
      <c r="HFL2353" s="1359"/>
      <c r="HFM2353" s="1359"/>
      <c r="HFN2353" s="1359"/>
      <c r="HFO2353" s="1359"/>
      <c r="HFP2353" s="1359"/>
      <c r="HFQ2353" s="1359"/>
      <c r="HFR2353" s="1359"/>
      <c r="HFS2353" s="1359"/>
      <c r="HFT2353" s="1359"/>
      <c r="HFU2353" s="1359"/>
      <c r="HFV2353" s="1359"/>
      <c r="HFW2353" s="1359"/>
      <c r="HFX2353" s="1359"/>
      <c r="HFY2353" s="1359"/>
      <c r="HFZ2353" s="1359"/>
      <c r="HGA2353" s="1359"/>
      <c r="HGB2353" s="1359"/>
      <c r="HGC2353" s="1359"/>
      <c r="HGD2353" s="1359"/>
      <c r="HGE2353" s="1359"/>
      <c r="HGF2353" s="1359"/>
      <c r="HGG2353" s="1359"/>
      <c r="HGH2353" s="1359"/>
      <c r="HGI2353" s="1359"/>
      <c r="HGJ2353" s="1359"/>
      <c r="HGK2353" s="1359"/>
      <c r="HGL2353" s="1359"/>
      <c r="HGM2353" s="1359"/>
      <c r="HGN2353" s="1359"/>
      <c r="HGO2353" s="1359"/>
      <c r="HGP2353" s="1359"/>
      <c r="HGQ2353" s="1359"/>
      <c r="HGR2353" s="1359"/>
      <c r="HGS2353" s="1359"/>
      <c r="HGT2353" s="1359"/>
      <c r="HGU2353" s="1359"/>
      <c r="HGV2353" s="1359"/>
      <c r="HGW2353" s="1359"/>
      <c r="HGX2353" s="1359"/>
      <c r="HGY2353" s="1359"/>
      <c r="HGZ2353" s="1359"/>
      <c r="HHA2353" s="1359"/>
      <c r="HHB2353" s="1359"/>
      <c r="HHC2353" s="1359"/>
      <c r="HHD2353" s="1359"/>
      <c r="HHE2353" s="1359"/>
      <c r="HHF2353" s="1359"/>
      <c r="HHG2353" s="1359"/>
      <c r="HHH2353" s="1359"/>
      <c r="HHI2353" s="1359"/>
      <c r="HHJ2353" s="1359"/>
      <c r="HHK2353" s="1359"/>
      <c r="HHL2353" s="1359"/>
      <c r="HHM2353" s="1359"/>
      <c r="HHN2353" s="1359"/>
      <c r="HHO2353" s="1359"/>
      <c r="HHP2353" s="1359"/>
      <c r="HHQ2353" s="1359"/>
      <c r="HHR2353" s="1359"/>
      <c r="HHS2353" s="1359"/>
      <c r="HHT2353" s="1359"/>
      <c r="HHU2353" s="1359"/>
      <c r="HHV2353" s="1359"/>
      <c r="HHW2353" s="1359"/>
      <c r="HHX2353" s="1359"/>
      <c r="HHY2353" s="1359"/>
      <c r="HHZ2353" s="1359"/>
      <c r="HIA2353" s="1359"/>
      <c r="HIB2353" s="1359"/>
      <c r="HIC2353" s="1359"/>
      <c r="HID2353" s="1359"/>
      <c r="HIE2353" s="1359"/>
      <c r="HIF2353" s="1359"/>
      <c r="HIG2353" s="1359"/>
      <c r="HIH2353" s="1359"/>
      <c r="HII2353" s="1359"/>
      <c r="HIJ2353" s="1359"/>
      <c r="HIK2353" s="1359"/>
      <c r="HIL2353" s="1359"/>
      <c r="HIM2353" s="1359"/>
      <c r="HIN2353" s="1359"/>
      <c r="HIO2353" s="1359"/>
      <c r="HIP2353" s="1359"/>
      <c r="HIQ2353" s="1359"/>
      <c r="HIR2353" s="1359"/>
      <c r="HIS2353" s="1359"/>
      <c r="HIT2353" s="1359"/>
      <c r="HIU2353" s="1359"/>
      <c r="HIV2353" s="1359"/>
      <c r="HIW2353" s="1359"/>
      <c r="HIX2353" s="1359"/>
      <c r="HIY2353" s="1359"/>
      <c r="HIZ2353" s="1359"/>
      <c r="HJA2353" s="1359"/>
      <c r="HJB2353" s="1359"/>
      <c r="HJC2353" s="1359"/>
      <c r="HJD2353" s="1359"/>
      <c r="HJE2353" s="1359"/>
      <c r="HJF2353" s="1359"/>
      <c r="HJG2353" s="1359"/>
      <c r="HJH2353" s="1359"/>
      <c r="HJI2353" s="1359"/>
      <c r="HJJ2353" s="1359"/>
      <c r="HJK2353" s="1359"/>
      <c r="HJL2353" s="1359"/>
      <c r="HJM2353" s="1359"/>
      <c r="HJN2353" s="1359"/>
      <c r="HJO2353" s="1359"/>
      <c r="HJP2353" s="1359"/>
      <c r="HJQ2353" s="1359"/>
      <c r="HJR2353" s="1359"/>
      <c r="HJS2353" s="1359"/>
      <c r="HJT2353" s="1359"/>
      <c r="HJU2353" s="1359"/>
      <c r="HJV2353" s="1359"/>
      <c r="HJW2353" s="1359"/>
      <c r="HJX2353" s="1359"/>
      <c r="HJY2353" s="1359"/>
      <c r="HJZ2353" s="1359"/>
      <c r="HKA2353" s="1359"/>
      <c r="HKB2353" s="1359"/>
      <c r="HKC2353" s="1359"/>
      <c r="HKD2353" s="1359"/>
      <c r="HKE2353" s="1359"/>
      <c r="HKF2353" s="1359"/>
      <c r="HKG2353" s="1359"/>
      <c r="HKH2353" s="1359"/>
      <c r="HKI2353" s="1359"/>
      <c r="HKJ2353" s="1359"/>
      <c r="HKK2353" s="1359"/>
      <c r="HKL2353" s="1359"/>
      <c r="HKM2353" s="1359"/>
      <c r="HKN2353" s="1359"/>
      <c r="HKO2353" s="1359"/>
      <c r="HKP2353" s="1359"/>
      <c r="HKQ2353" s="1359"/>
      <c r="HKR2353" s="1359"/>
      <c r="HKS2353" s="1359"/>
      <c r="HKT2353" s="1359"/>
      <c r="HKU2353" s="1359"/>
      <c r="HKV2353" s="1359"/>
      <c r="HKW2353" s="1359"/>
      <c r="HKX2353" s="1359"/>
      <c r="HKY2353" s="1359"/>
      <c r="HKZ2353" s="1359"/>
      <c r="HLA2353" s="1359"/>
      <c r="HLB2353" s="1359"/>
      <c r="HLC2353" s="1359"/>
      <c r="HLD2353" s="1359"/>
      <c r="HLE2353" s="1359"/>
      <c r="HLF2353" s="1359"/>
      <c r="HLG2353" s="1359"/>
      <c r="HLH2353" s="1359"/>
      <c r="HLI2353" s="1359"/>
      <c r="HLJ2353" s="1359"/>
      <c r="HLK2353" s="1359"/>
      <c r="HLL2353" s="1359"/>
      <c r="HLM2353" s="1359"/>
      <c r="HLN2353" s="1359"/>
      <c r="HLO2353" s="1359"/>
      <c r="HLP2353" s="1359"/>
      <c r="HLQ2353" s="1359"/>
      <c r="HLR2353" s="1359"/>
      <c r="HLS2353" s="1359"/>
      <c r="HLT2353" s="1359"/>
      <c r="HLU2353" s="1359"/>
      <c r="HLV2353" s="1359"/>
      <c r="HLW2353" s="1359"/>
      <c r="HLX2353" s="1359"/>
      <c r="HLY2353" s="1359"/>
      <c r="HLZ2353" s="1359"/>
      <c r="HMA2353" s="1359"/>
      <c r="HMB2353" s="1359"/>
      <c r="HMC2353" s="1359"/>
      <c r="HMD2353" s="1359"/>
      <c r="HME2353" s="1359"/>
      <c r="HMF2353" s="1359"/>
      <c r="HMG2353" s="1359"/>
      <c r="HMH2353" s="1359"/>
      <c r="HMI2353" s="1359"/>
      <c r="HMJ2353" s="1359"/>
      <c r="HMK2353" s="1359"/>
      <c r="HML2353" s="1359"/>
      <c r="HMM2353" s="1359"/>
      <c r="HMN2353" s="1359"/>
      <c r="HMO2353" s="1359"/>
      <c r="HMP2353" s="1359"/>
      <c r="HMQ2353" s="1359"/>
      <c r="HMR2353" s="1359"/>
      <c r="HMS2353" s="1359"/>
      <c r="HMT2353" s="1359"/>
      <c r="HMU2353" s="1359"/>
      <c r="HMV2353" s="1359"/>
      <c r="HMW2353" s="1359"/>
      <c r="HMX2353" s="1359"/>
      <c r="HMY2353" s="1359"/>
      <c r="HMZ2353" s="1359"/>
      <c r="HNA2353" s="1359"/>
      <c r="HNB2353" s="1359"/>
      <c r="HNC2353" s="1359"/>
      <c r="HND2353" s="1359"/>
      <c r="HNE2353" s="1359"/>
      <c r="HNF2353" s="1359"/>
      <c r="HNG2353" s="1359"/>
      <c r="HNH2353" s="1359"/>
      <c r="HNI2353" s="1359"/>
      <c r="HNJ2353" s="1359"/>
      <c r="HNK2353" s="1359"/>
      <c r="HNL2353" s="1359"/>
      <c r="HNM2353" s="1359"/>
      <c r="HNN2353" s="1359"/>
      <c r="HNO2353" s="1359"/>
      <c r="HNP2353" s="1359"/>
      <c r="HNQ2353" s="1359"/>
      <c r="HNR2353" s="1359"/>
      <c r="HNS2353" s="1359"/>
      <c r="HNT2353" s="1359"/>
      <c r="HNU2353" s="1359"/>
      <c r="HNV2353" s="1359"/>
      <c r="HNW2353" s="1359"/>
      <c r="HNX2353" s="1359"/>
      <c r="HNY2353" s="1359"/>
      <c r="HNZ2353" s="1359"/>
      <c r="HOA2353" s="1359"/>
      <c r="HOB2353" s="1359"/>
      <c r="HOC2353" s="1359"/>
      <c r="HOD2353" s="1359"/>
      <c r="HOE2353" s="1359"/>
      <c r="HOF2353" s="1359"/>
      <c r="HOG2353" s="1359"/>
      <c r="HOH2353" s="1359"/>
      <c r="HOI2353" s="1359"/>
      <c r="HOJ2353" s="1359"/>
      <c r="HOK2353" s="1359"/>
      <c r="HOL2353" s="1359"/>
      <c r="HOM2353" s="1359"/>
      <c r="HON2353" s="1359"/>
      <c r="HOO2353" s="1359"/>
      <c r="HOP2353" s="1359"/>
      <c r="HOQ2353" s="1359"/>
      <c r="HOR2353" s="1359"/>
      <c r="HOS2353" s="1359"/>
      <c r="HOT2353" s="1359"/>
      <c r="HOU2353" s="1359"/>
      <c r="HOV2353" s="1359"/>
      <c r="HOW2353" s="1359"/>
      <c r="HOX2353" s="1359"/>
      <c r="HOY2353" s="1359"/>
      <c r="HOZ2353" s="1359"/>
      <c r="HPA2353" s="1359"/>
      <c r="HPB2353" s="1359"/>
      <c r="HPC2353" s="1359"/>
      <c r="HPD2353" s="1359"/>
      <c r="HPE2353" s="1359"/>
      <c r="HPF2353" s="1359"/>
      <c r="HPG2353" s="1359"/>
      <c r="HPH2353" s="1359"/>
      <c r="HPI2353" s="1359"/>
      <c r="HPJ2353" s="1359"/>
      <c r="HPK2353" s="1359"/>
      <c r="HPL2353" s="1359"/>
      <c r="HPM2353" s="1359"/>
      <c r="HPN2353" s="1359"/>
      <c r="HPO2353" s="1359"/>
      <c r="HPP2353" s="1359"/>
      <c r="HPQ2353" s="1359"/>
      <c r="HPR2353" s="1359"/>
      <c r="HPS2353" s="1359"/>
      <c r="HPT2353" s="1359"/>
      <c r="HPU2353" s="1359"/>
      <c r="HPV2353" s="1359"/>
      <c r="HPW2353" s="1359"/>
      <c r="HPX2353" s="1359"/>
      <c r="HPY2353" s="1359"/>
      <c r="HPZ2353" s="1359"/>
      <c r="HQA2353" s="1359"/>
      <c r="HQB2353" s="1359"/>
      <c r="HQC2353" s="1359"/>
      <c r="HQD2353" s="1359"/>
      <c r="HQE2353" s="1359"/>
      <c r="HQF2353" s="1359"/>
      <c r="HQG2353" s="1359"/>
      <c r="HQH2353" s="1359"/>
      <c r="HQI2353" s="1359"/>
      <c r="HQJ2353" s="1359"/>
      <c r="HQK2353" s="1359"/>
      <c r="HQL2353" s="1359"/>
      <c r="HQM2353" s="1359"/>
      <c r="HQN2353" s="1359"/>
      <c r="HQO2353" s="1359"/>
      <c r="HQP2353" s="1359"/>
      <c r="HQQ2353" s="1359"/>
      <c r="HQR2353" s="1359"/>
      <c r="HQS2353" s="1359"/>
      <c r="HQT2353" s="1359"/>
      <c r="HQU2353" s="1359"/>
      <c r="HQV2353" s="1359"/>
      <c r="HQW2353" s="1359"/>
      <c r="HQX2353" s="1359"/>
      <c r="HQY2353" s="1359"/>
      <c r="HQZ2353" s="1359"/>
      <c r="HRA2353" s="1359"/>
      <c r="HRB2353" s="1359"/>
      <c r="HRC2353" s="1359"/>
      <c r="HRD2353" s="1359"/>
      <c r="HRE2353" s="1359"/>
      <c r="HRF2353" s="1359"/>
      <c r="HRG2353" s="1359"/>
      <c r="HRH2353" s="1359"/>
      <c r="HRI2353" s="1359"/>
      <c r="HRJ2353" s="1359"/>
      <c r="HRK2353" s="1359"/>
      <c r="HRL2353" s="1359"/>
      <c r="HRM2353" s="1359"/>
      <c r="HRN2353" s="1359"/>
      <c r="HRO2353" s="1359"/>
      <c r="HRP2353" s="1359"/>
      <c r="HRQ2353" s="1359"/>
      <c r="HRR2353" s="1359"/>
      <c r="HRS2353" s="1359"/>
      <c r="HRT2353" s="1359"/>
      <c r="HRU2353" s="1359"/>
      <c r="HRV2353" s="1359"/>
      <c r="HRW2353" s="1359"/>
      <c r="HRX2353" s="1359"/>
      <c r="HRY2353" s="1359"/>
      <c r="HRZ2353" s="1359"/>
      <c r="HSA2353" s="1359"/>
      <c r="HSB2353" s="1359"/>
      <c r="HSC2353" s="1359"/>
      <c r="HSD2353" s="1359"/>
      <c r="HSE2353" s="1359"/>
      <c r="HSF2353" s="1359"/>
      <c r="HSG2353" s="1359"/>
      <c r="HSH2353" s="1359"/>
      <c r="HSI2353" s="1359"/>
      <c r="HSJ2353" s="1359"/>
      <c r="HSK2353" s="1359"/>
      <c r="HSL2353" s="1359"/>
      <c r="HSM2353" s="1359"/>
      <c r="HSN2353" s="1359"/>
      <c r="HSO2353" s="1359"/>
      <c r="HSP2353" s="1359"/>
      <c r="HSQ2353" s="1359"/>
      <c r="HSR2353" s="1359"/>
      <c r="HSS2353" s="1359"/>
      <c r="HST2353" s="1359"/>
      <c r="HSU2353" s="1359"/>
      <c r="HSV2353" s="1359"/>
      <c r="HSW2353" s="1359"/>
      <c r="HSX2353" s="1359"/>
      <c r="HSY2353" s="1359"/>
      <c r="HSZ2353" s="1359"/>
      <c r="HTA2353" s="1359"/>
      <c r="HTB2353" s="1359"/>
      <c r="HTC2353" s="1359"/>
      <c r="HTD2353" s="1359"/>
      <c r="HTE2353" s="1359"/>
      <c r="HTF2353" s="1359"/>
      <c r="HTG2353" s="1359"/>
      <c r="HTH2353" s="1359"/>
      <c r="HTI2353" s="1359"/>
      <c r="HTJ2353" s="1359"/>
      <c r="HTK2353" s="1359"/>
      <c r="HTL2353" s="1359"/>
      <c r="HTM2353" s="1359"/>
      <c r="HTN2353" s="1359"/>
      <c r="HTO2353" s="1359"/>
      <c r="HTP2353" s="1359"/>
      <c r="HTQ2353" s="1359"/>
      <c r="HTR2353" s="1359"/>
      <c r="HTS2353" s="1359"/>
      <c r="HTT2353" s="1359"/>
      <c r="HTU2353" s="1359"/>
      <c r="HTV2353" s="1359"/>
      <c r="HTW2353" s="1359"/>
      <c r="HTX2353" s="1359"/>
      <c r="HTY2353" s="1359"/>
      <c r="HTZ2353" s="1359"/>
      <c r="HUA2353" s="1359"/>
      <c r="HUB2353" s="1359"/>
      <c r="HUC2353" s="1359"/>
      <c r="HUD2353" s="1359"/>
      <c r="HUE2353" s="1359"/>
      <c r="HUF2353" s="1359"/>
      <c r="HUG2353" s="1359"/>
      <c r="HUH2353" s="1359"/>
      <c r="HUI2353" s="1359"/>
      <c r="HUJ2353" s="1359"/>
      <c r="HUK2353" s="1359"/>
      <c r="HUL2353" s="1359"/>
      <c r="HUM2353" s="1359"/>
      <c r="HUN2353" s="1359"/>
      <c r="HUO2353" s="1359"/>
      <c r="HUP2353" s="1359"/>
      <c r="HUQ2353" s="1359"/>
      <c r="HUR2353" s="1359"/>
      <c r="HUS2353" s="1359"/>
      <c r="HUT2353" s="1359"/>
      <c r="HUU2353" s="1359"/>
      <c r="HUV2353" s="1359"/>
      <c r="HUW2353" s="1359"/>
      <c r="HUX2353" s="1359"/>
      <c r="HUY2353" s="1359"/>
      <c r="HUZ2353" s="1359"/>
      <c r="HVA2353" s="1359"/>
      <c r="HVB2353" s="1359"/>
      <c r="HVC2353" s="1359"/>
      <c r="HVD2353" s="1359"/>
      <c r="HVE2353" s="1359"/>
      <c r="HVF2353" s="1359"/>
      <c r="HVG2353" s="1359"/>
      <c r="HVH2353" s="1359"/>
      <c r="HVI2353" s="1359"/>
      <c r="HVJ2353" s="1359"/>
      <c r="HVK2353" s="1359"/>
      <c r="HVL2353" s="1359"/>
      <c r="HVM2353" s="1359"/>
      <c r="HVN2353" s="1359"/>
      <c r="HVO2353" s="1359"/>
      <c r="HVP2353" s="1359"/>
      <c r="HVQ2353" s="1359"/>
      <c r="HVR2353" s="1359"/>
      <c r="HVS2353" s="1359"/>
      <c r="HVT2353" s="1359"/>
      <c r="HVU2353" s="1359"/>
      <c r="HVV2353" s="1359"/>
      <c r="HVW2353" s="1359"/>
      <c r="HVX2353" s="1359"/>
      <c r="HVY2353" s="1359"/>
      <c r="HVZ2353" s="1359"/>
      <c r="HWA2353" s="1359"/>
      <c r="HWB2353" s="1359"/>
      <c r="HWC2353" s="1359"/>
      <c r="HWD2353" s="1359"/>
      <c r="HWE2353" s="1359"/>
      <c r="HWF2353" s="1359"/>
      <c r="HWG2353" s="1359"/>
      <c r="HWH2353" s="1359"/>
      <c r="HWI2353" s="1359"/>
      <c r="HWJ2353" s="1359"/>
      <c r="HWK2353" s="1359"/>
      <c r="HWL2353" s="1359"/>
      <c r="HWM2353" s="1359"/>
      <c r="HWN2353" s="1359"/>
      <c r="HWO2353" s="1359"/>
      <c r="HWP2353" s="1359"/>
      <c r="HWQ2353" s="1359"/>
      <c r="HWR2353" s="1359"/>
      <c r="HWS2353" s="1359"/>
      <c r="HWT2353" s="1359"/>
      <c r="HWU2353" s="1359"/>
      <c r="HWV2353" s="1359"/>
      <c r="HWW2353" s="1359"/>
      <c r="HWX2353" s="1359"/>
      <c r="HWY2353" s="1359"/>
      <c r="HWZ2353" s="1359"/>
      <c r="HXA2353" s="1359"/>
      <c r="HXB2353" s="1359"/>
      <c r="HXC2353" s="1359"/>
      <c r="HXD2353" s="1359"/>
      <c r="HXE2353" s="1359"/>
      <c r="HXF2353" s="1359"/>
      <c r="HXG2353" s="1359"/>
      <c r="HXH2353" s="1359"/>
      <c r="HXI2353" s="1359"/>
      <c r="HXJ2353" s="1359"/>
      <c r="HXK2353" s="1359"/>
      <c r="HXL2353" s="1359"/>
      <c r="HXM2353" s="1359"/>
      <c r="HXN2353" s="1359"/>
      <c r="HXO2353" s="1359"/>
      <c r="HXP2353" s="1359"/>
      <c r="HXQ2353" s="1359"/>
      <c r="HXR2353" s="1359"/>
      <c r="HXS2353" s="1359"/>
      <c r="HXT2353" s="1359"/>
      <c r="HXU2353" s="1359"/>
      <c r="HXV2353" s="1359"/>
      <c r="HXW2353" s="1359"/>
      <c r="HXX2353" s="1359"/>
      <c r="HXY2353" s="1359"/>
      <c r="HXZ2353" s="1359"/>
      <c r="HYA2353" s="1359"/>
      <c r="HYB2353" s="1359"/>
      <c r="HYC2353" s="1359"/>
      <c r="HYD2353" s="1359"/>
      <c r="HYE2353" s="1359"/>
      <c r="HYF2353" s="1359"/>
      <c r="HYG2353" s="1359"/>
      <c r="HYH2353" s="1359"/>
      <c r="HYI2353" s="1359"/>
      <c r="HYJ2353" s="1359"/>
      <c r="HYK2353" s="1359"/>
      <c r="HYL2353" s="1359"/>
      <c r="HYM2353" s="1359"/>
      <c r="HYN2353" s="1359"/>
      <c r="HYO2353" s="1359"/>
      <c r="HYP2353" s="1359"/>
      <c r="HYQ2353" s="1359"/>
      <c r="HYR2353" s="1359"/>
      <c r="HYS2353" s="1359"/>
      <c r="HYT2353" s="1359"/>
      <c r="HYU2353" s="1359"/>
      <c r="HYV2353" s="1359"/>
      <c r="HYW2353" s="1359"/>
      <c r="HYX2353" s="1359"/>
      <c r="HYY2353" s="1359"/>
      <c r="HYZ2353" s="1359"/>
      <c r="HZA2353" s="1359"/>
      <c r="HZB2353" s="1359"/>
      <c r="HZC2353" s="1359"/>
      <c r="HZD2353" s="1359"/>
      <c r="HZE2353" s="1359"/>
      <c r="HZF2353" s="1359"/>
      <c r="HZG2353" s="1359"/>
      <c r="HZH2353" s="1359"/>
      <c r="HZI2353" s="1359"/>
      <c r="HZJ2353" s="1359"/>
      <c r="HZK2353" s="1359"/>
      <c r="HZL2353" s="1359"/>
      <c r="HZM2353" s="1359"/>
      <c r="HZN2353" s="1359"/>
      <c r="HZO2353" s="1359"/>
      <c r="HZP2353" s="1359"/>
      <c r="HZQ2353" s="1359"/>
      <c r="HZR2353" s="1359"/>
      <c r="HZS2353" s="1359"/>
      <c r="HZT2353" s="1359"/>
      <c r="HZU2353" s="1359"/>
      <c r="HZV2353" s="1359"/>
      <c r="HZW2353" s="1359"/>
      <c r="HZX2353" s="1359"/>
      <c r="HZY2353" s="1359"/>
      <c r="HZZ2353" s="1359"/>
      <c r="IAA2353" s="1359"/>
      <c r="IAB2353" s="1359"/>
      <c r="IAC2353" s="1359"/>
      <c r="IAD2353" s="1359"/>
      <c r="IAE2353" s="1359"/>
      <c r="IAF2353" s="1359"/>
      <c r="IAG2353" s="1359"/>
      <c r="IAH2353" s="1359"/>
      <c r="IAI2353" s="1359"/>
      <c r="IAJ2353" s="1359"/>
      <c r="IAK2353" s="1359"/>
      <c r="IAL2353" s="1359"/>
      <c r="IAM2353" s="1359"/>
      <c r="IAN2353" s="1359"/>
      <c r="IAO2353" s="1359"/>
      <c r="IAP2353" s="1359"/>
      <c r="IAQ2353" s="1359"/>
      <c r="IAR2353" s="1359"/>
      <c r="IAS2353" s="1359"/>
      <c r="IAT2353" s="1359"/>
      <c r="IAU2353" s="1359"/>
      <c r="IAV2353" s="1359"/>
      <c r="IAW2353" s="1359"/>
      <c r="IAX2353" s="1359"/>
      <c r="IAY2353" s="1359"/>
      <c r="IAZ2353" s="1359"/>
      <c r="IBA2353" s="1359"/>
      <c r="IBB2353" s="1359"/>
      <c r="IBC2353" s="1359"/>
      <c r="IBD2353" s="1359"/>
      <c r="IBE2353" s="1359"/>
      <c r="IBF2353" s="1359"/>
      <c r="IBG2353" s="1359"/>
      <c r="IBH2353" s="1359"/>
      <c r="IBI2353" s="1359"/>
      <c r="IBJ2353" s="1359"/>
      <c r="IBK2353" s="1359"/>
      <c r="IBL2353" s="1359"/>
      <c r="IBM2353" s="1359"/>
      <c r="IBN2353" s="1359"/>
      <c r="IBO2353" s="1359"/>
      <c r="IBP2353" s="1359"/>
      <c r="IBQ2353" s="1359"/>
      <c r="IBR2353" s="1359"/>
      <c r="IBS2353" s="1359"/>
      <c r="IBT2353" s="1359"/>
      <c r="IBU2353" s="1359"/>
      <c r="IBV2353" s="1359"/>
      <c r="IBW2353" s="1359"/>
      <c r="IBX2353" s="1359"/>
      <c r="IBY2353" s="1359"/>
      <c r="IBZ2353" s="1359"/>
      <c r="ICA2353" s="1359"/>
      <c r="ICB2353" s="1359"/>
      <c r="ICC2353" s="1359"/>
      <c r="ICD2353" s="1359"/>
      <c r="ICE2353" s="1359"/>
      <c r="ICF2353" s="1359"/>
      <c r="ICG2353" s="1359"/>
      <c r="ICH2353" s="1359"/>
      <c r="ICI2353" s="1359"/>
      <c r="ICJ2353" s="1359"/>
      <c r="ICK2353" s="1359"/>
      <c r="ICL2353" s="1359"/>
      <c r="ICM2353" s="1359"/>
      <c r="ICN2353" s="1359"/>
      <c r="ICO2353" s="1359"/>
      <c r="ICP2353" s="1359"/>
      <c r="ICQ2353" s="1359"/>
      <c r="ICR2353" s="1359"/>
      <c r="ICS2353" s="1359"/>
      <c r="ICT2353" s="1359"/>
      <c r="ICU2353" s="1359"/>
      <c r="ICV2353" s="1359"/>
      <c r="ICW2353" s="1359"/>
      <c r="ICX2353" s="1359"/>
      <c r="ICY2353" s="1359"/>
      <c r="ICZ2353" s="1359"/>
      <c r="IDA2353" s="1359"/>
      <c r="IDB2353" s="1359"/>
      <c r="IDC2353" s="1359"/>
      <c r="IDD2353" s="1359"/>
      <c r="IDE2353" s="1359"/>
      <c r="IDF2353" s="1359"/>
      <c r="IDG2353" s="1359"/>
      <c r="IDH2353" s="1359"/>
      <c r="IDI2353" s="1359"/>
      <c r="IDJ2353" s="1359"/>
      <c r="IDK2353" s="1359"/>
      <c r="IDL2353" s="1359"/>
      <c r="IDM2353" s="1359"/>
      <c r="IDN2353" s="1359"/>
      <c r="IDO2353" s="1359"/>
      <c r="IDP2353" s="1359"/>
      <c r="IDQ2353" s="1359"/>
      <c r="IDR2353" s="1359"/>
      <c r="IDS2353" s="1359"/>
      <c r="IDT2353" s="1359"/>
      <c r="IDU2353" s="1359"/>
      <c r="IDV2353" s="1359"/>
      <c r="IDW2353" s="1359"/>
      <c r="IDX2353" s="1359"/>
      <c r="IDY2353" s="1359"/>
      <c r="IDZ2353" s="1359"/>
      <c r="IEA2353" s="1359"/>
      <c r="IEB2353" s="1359"/>
      <c r="IEC2353" s="1359"/>
      <c r="IED2353" s="1359"/>
      <c r="IEE2353" s="1359"/>
      <c r="IEF2353" s="1359"/>
      <c r="IEG2353" s="1359"/>
      <c r="IEH2353" s="1359"/>
      <c r="IEI2353" s="1359"/>
      <c r="IEJ2353" s="1359"/>
      <c r="IEK2353" s="1359"/>
      <c r="IEL2353" s="1359"/>
      <c r="IEM2353" s="1359"/>
      <c r="IEN2353" s="1359"/>
      <c r="IEO2353" s="1359"/>
      <c r="IEP2353" s="1359"/>
      <c r="IEQ2353" s="1359"/>
      <c r="IER2353" s="1359"/>
      <c r="IES2353" s="1359"/>
      <c r="IET2353" s="1359"/>
      <c r="IEU2353" s="1359"/>
      <c r="IEV2353" s="1359"/>
      <c r="IEW2353" s="1359"/>
      <c r="IEX2353" s="1359"/>
      <c r="IEY2353" s="1359"/>
      <c r="IEZ2353" s="1359"/>
      <c r="IFA2353" s="1359"/>
      <c r="IFB2353" s="1359"/>
      <c r="IFC2353" s="1359"/>
      <c r="IFD2353" s="1359"/>
      <c r="IFE2353" s="1359"/>
      <c r="IFF2353" s="1359"/>
      <c r="IFG2353" s="1359"/>
      <c r="IFH2353" s="1359"/>
      <c r="IFI2353" s="1359"/>
      <c r="IFJ2353" s="1359"/>
      <c r="IFK2353" s="1359"/>
      <c r="IFL2353" s="1359"/>
      <c r="IFM2353" s="1359"/>
      <c r="IFN2353" s="1359"/>
      <c r="IFO2353" s="1359"/>
      <c r="IFP2353" s="1359"/>
      <c r="IFQ2353" s="1359"/>
      <c r="IFR2353" s="1359"/>
      <c r="IFS2353" s="1359"/>
      <c r="IFT2353" s="1359"/>
      <c r="IFU2353" s="1359"/>
      <c r="IFV2353" s="1359"/>
      <c r="IFW2353" s="1359"/>
      <c r="IFX2353" s="1359"/>
      <c r="IFY2353" s="1359"/>
      <c r="IFZ2353" s="1359"/>
      <c r="IGA2353" s="1359"/>
      <c r="IGB2353" s="1359"/>
      <c r="IGC2353" s="1359"/>
      <c r="IGD2353" s="1359"/>
      <c r="IGE2353" s="1359"/>
      <c r="IGF2353" s="1359"/>
      <c r="IGG2353" s="1359"/>
      <c r="IGH2353" s="1359"/>
      <c r="IGI2353" s="1359"/>
      <c r="IGJ2353" s="1359"/>
      <c r="IGK2353" s="1359"/>
      <c r="IGL2353" s="1359"/>
      <c r="IGM2353" s="1359"/>
      <c r="IGN2353" s="1359"/>
      <c r="IGO2353" s="1359"/>
      <c r="IGP2353" s="1359"/>
      <c r="IGQ2353" s="1359"/>
      <c r="IGR2353" s="1359"/>
      <c r="IGS2353" s="1359"/>
      <c r="IGT2353" s="1359"/>
      <c r="IGU2353" s="1359"/>
      <c r="IGV2353" s="1359"/>
      <c r="IGW2353" s="1359"/>
      <c r="IGX2353" s="1359"/>
      <c r="IGY2353" s="1359"/>
      <c r="IGZ2353" s="1359"/>
      <c r="IHA2353" s="1359"/>
      <c r="IHB2353" s="1359"/>
      <c r="IHC2353" s="1359"/>
      <c r="IHD2353" s="1359"/>
      <c r="IHE2353" s="1359"/>
      <c r="IHF2353" s="1359"/>
      <c r="IHG2353" s="1359"/>
      <c r="IHH2353" s="1359"/>
      <c r="IHI2353" s="1359"/>
      <c r="IHJ2353" s="1359"/>
      <c r="IHK2353" s="1359"/>
      <c r="IHL2353" s="1359"/>
      <c r="IHM2353" s="1359"/>
      <c r="IHN2353" s="1359"/>
      <c r="IHO2353" s="1359"/>
      <c r="IHP2353" s="1359"/>
      <c r="IHQ2353" s="1359"/>
      <c r="IHR2353" s="1359"/>
      <c r="IHS2353" s="1359"/>
      <c r="IHT2353" s="1359"/>
      <c r="IHU2353" s="1359"/>
      <c r="IHV2353" s="1359"/>
      <c r="IHW2353" s="1359"/>
      <c r="IHX2353" s="1359"/>
      <c r="IHY2353" s="1359"/>
      <c r="IHZ2353" s="1359"/>
      <c r="IIA2353" s="1359"/>
      <c r="IIB2353" s="1359"/>
      <c r="IIC2353" s="1359"/>
      <c r="IID2353" s="1359"/>
      <c r="IIE2353" s="1359"/>
      <c r="IIF2353" s="1359"/>
      <c r="IIG2353" s="1359"/>
      <c r="IIH2353" s="1359"/>
      <c r="III2353" s="1359"/>
      <c r="IIJ2353" s="1359"/>
      <c r="IIK2353" s="1359"/>
      <c r="IIL2353" s="1359"/>
      <c r="IIM2353" s="1359"/>
      <c r="IIN2353" s="1359"/>
      <c r="IIO2353" s="1359"/>
      <c r="IIP2353" s="1359"/>
      <c r="IIQ2353" s="1359"/>
      <c r="IIR2353" s="1359"/>
      <c r="IIS2353" s="1359"/>
      <c r="IIT2353" s="1359"/>
      <c r="IIU2353" s="1359"/>
      <c r="IIV2353" s="1359"/>
      <c r="IIW2353" s="1359"/>
      <c r="IIX2353" s="1359"/>
      <c r="IIY2353" s="1359"/>
      <c r="IIZ2353" s="1359"/>
      <c r="IJA2353" s="1359"/>
      <c r="IJB2353" s="1359"/>
      <c r="IJC2353" s="1359"/>
      <c r="IJD2353" s="1359"/>
      <c r="IJE2353" s="1359"/>
      <c r="IJF2353" s="1359"/>
      <c r="IJG2353" s="1359"/>
      <c r="IJH2353" s="1359"/>
      <c r="IJI2353" s="1359"/>
      <c r="IJJ2353" s="1359"/>
      <c r="IJK2353" s="1359"/>
      <c r="IJL2353" s="1359"/>
      <c r="IJM2353" s="1359"/>
      <c r="IJN2353" s="1359"/>
      <c r="IJO2353" s="1359"/>
      <c r="IJP2353" s="1359"/>
      <c r="IJQ2353" s="1359"/>
      <c r="IJR2353" s="1359"/>
      <c r="IJS2353" s="1359"/>
      <c r="IJT2353" s="1359"/>
      <c r="IJU2353" s="1359"/>
      <c r="IJV2353" s="1359"/>
      <c r="IJW2353" s="1359"/>
      <c r="IJX2353" s="1359"/>
      <c r="IJY2353" s="1359"/>
      <c r="IJZ2353" s="1359"/>
      <c r="IKA2353" s="1359"/>
      <c r="IKB2353" s="1359"/>
      <c r="IKC2353" s="1359"/>
      <c r="IKD2353" s="1359"/>
      <c r="IKE2353" s="1359"/>
      <c r="IKF2353" s="1359"/>
      <c r="IKG2353" s="1359"/>
      <c r="IKH2353" s="1359"/>
      <c r="IKI2353" s="1359"/>
      <c r="IKJ2353" s="1359"/>
      <c r="IKK2353" s="1359"/>
      <c r="IKL2353" s="1359"/>
      <c r="IKM2353" s="1359"/>
      <c r="IKN2353" s="1359"/>
      <c r="IKO2353" s="1359"/>
      <c r="IKP2353" s="1359"/>
      <c r="IKQ2353" s="1359"/>
      <c r="IKR2353" s="1359"/>
      <c r="IKS2353" s="1359"/>
      <c r="IKT2353" s="1359"/>
      <c r="IKU2353" s="1359"/>
      <c r="IKV2353" s="1359"/>
      <c r="IKW2353" s="1359"/>
      <c r="IKX2353" s="1359"/>
      <c r="IKY2353" s="1359"/>
      <c r="IKZ2353" s="1359"/>
      <c r="ILA2353" s="1359"/>
      <c r="ILB2353" s="1359"/>
      <c r="ILC2353" s="1359"/>
      <c r="ILD2353" s="1359"/>
      <c r="ILE2353" s="1359"/>
      <c r="ILF2353" s="1359"/>
      <c r="ILG2353" s="1359"/>
      <c r="ILH2353" s="1359"/>
      <c r="ILI2353" s="1359"/>
      <c r="ILJ2353" s="1359"/>
      <c r="ILK2353" s="1359"/>
      <c r="ILL2353" s="1359"/>
      <c r="ILM2353" s="1359"/>
      <c r="ILN2353" s="1359"/>
      <c r="ILO2353" s="1359"/>
      <c r="ILP2353" s="1359"/>
      <c r="ILQ2353" s="1359"/>
      <c r="ILR2353" s="1359"/>
      <c r="ILS2353" s="1359"/>
      <c r="ILT2353" s="1359"/>
      <c r="ILU2353" s="1359"/>
      <c r="ILV2353" s="1359"/>
      <c r="ILW2353" s="1359"/>
      <c r="ILX2353" s="1359"/>
      <c r="ILY2353" s="1359"/>
      <c r="ILZ2353" s="1359"/>
      <c r="IMA2353" s="1359"/>
      <c r="IMB2353" s="1359"/>
      <c r="IMC2353" s="1359"/>
      <c r="IMD2353" s="1359"/>
      <c r="IME2353" s="1359"/>
      <c r="IMF2353" s="1359"/>
      <c r="IMG2353" s="1359"/>
      <c r="IMH2353" s="1359"/>
      <c r="IMI2353" s="1359"/>
      <c r="IMJ2353" s="1359"/>
      <c r="IMK2353" s="1359"/>
      <c r="IML2353" s="1359"/>
      <c r="IMM2353" s="1359"/>
      <c r="IMN2353" s="1359"/>
      <c r="IMO2353" s="1359"/>
      <c r="IMP2353" s="1359"/>
      <c r="IMQ2353" s="1359"/>
      <c r="IMR2353" s="1359"/>
      <c r="IMS2353" s="1359"/>
      <c r="IMT2353" s="1359"/>
      <c r="IMU2353" s="1359"/>
      <c r="IMV2353" s="1359"/>
      <c r="IMW2353" s="1359"/>
      <c r="IMX2353" s="1359"/>
      <c r="IMY2353" s="1359"/>
      <c r="IMZ2353" s="1359"/>
      <c r="INA2353" s="1359"/>
      <c r="INB2353" s="1359"/>
      <c r="INC2353" s="1359"/>
      <c r="IND2353" s="1359"/>
      <c r="INE2353" s="1359"/>
      <c r="INF2353" s="1359"/>
      <c r="ING2353" s="1359"/>
      <c r="INH2353" s="1359"/>
      <c r="INI2353" s="1359"/>
      <c r="INJ2353" s="1359"/>
      <c r="INK2353" s="1359"/>
      <c r="INL2353" s="1359"/>
      <c r="INM2353" s="1359"/>
      <c r="INN2353" s="1359"/>
      <c r="INO2353" s="1359"/>
      <c r="INP2353" s="1359"/>
      <c r="INQ2353" s="1359"/>
      <c r="INR2353" s="1359"/>
      <c r="INS2353" s="1359"/>
      <c r="INT2353" s="1359"/>
      <c r="INU2353" s="1359"/>
      <c r="INV2353" s="1359"/>
      <c r="INW2353" s="1359"/>
      <c r="INX2353" s="1359"/>
      <c r="INY2353" s="1359"/>
      <c r="INZ2353" s="1359"/>
      <c r="IOA2353" s="1359"/>
      <c r="IOB2353" s="1359"/>
      <c r="IOC2353" s="1359"/>
      <c r="IOD2353" s="1359"/>
      <c r="IOE2353" s="1359"/>
      <c r="IOF2353" s="1359"/>
      <c r="IOG2353" s="1359"/>
      <c r="IOH2353" s="1359"/>
      <c r="IOI2353" s="1359"/>
      <c r="IOJ2353" s="1359"/>
      <c r="IOK2353" s="1359"/>
      <c r="IOL2353" s="1359"/>
      <c r="IOM2353" s="1359"/>
      <c r="ION2353" s="1359"/>
      <c r="IOO2353" s="1359"/>
      <c r="IOP2353" s="1359"/>
      <c r="IOQ2353" s="1359"/>
      <c r="IOR2353" s="1359"/>
      <c r="IOS2353" s="1359"/>
      <c r="IOT2353" s="1359"/>
      <c r="IOU2353" s="1359"/>
      <c r="IOV2353" s="1359"/>
      <c r="IOW2353" s="1359"/>
      <c r="IOX2353" s="1359"/>
      <c r="IOY2353" s="1359"/>
      <c r="IOZ2353" s="1359"/>
      <c r="IPA2353" s="1359"/>
      <c r="IPB2353" s="1359"/>
      <c r="IPC2353" s="1359"/>
      <c r="IPD2353" s="1359"/>
      <c r="IPE2353" s="1359"/>
      <c r="IPF2353" s="1359"/>
      <c r="IPG2353" s="1359"/>
      <c r="IPH2353" s="1359"/>
      <c r="IPI2353" s="1359"/>
      <c r="IPJ2353" s="1359"/>
      <c r="IPK2353" s="1359"/>
      <c r="IPL2353" s="1359"/>
      <c r="IPM2353" s="1359"/>
      <c r="IPN2353" s="1359"/>
      <c r="IPO2353" s="1359"/>
      <c r="IPP2353" s="1359"/>
      <c r="IPQ2353" s="1359"/>
      <c r="IPR2353" s="1359"/>
      <c r="IPS2353" s="1359"/>
      <c r="IPT2353" s="1359"/>
      <c r="IPU2353" s="1359"/>
      <c r="IPV2353" s="1359"/>
      <c r="IPW2353" s="1359"/>
      <c r="IPX2353" s="1359"/>
      <c r="IPY2353" s="1359"/>
      <c r="IPZ2353" s="1359"/>
      <c r="IQA2353" s="1359"/>
      <c r="IQB2353" s="1359"/>
      <c r="IQC2353" s="1359"/>
      <c r="IQD2353" s="1359"/>
      <c r="IQE2353" s="1359"/>
      <c r="IQF2353" s="1359"/>
      <c r="IQG2353" s="1359"/>
      <c r="IQH2353" s="1359"/>
      <c r="IQI2353" s="1359"/>
      <c r="IQJ2353" s="1359"/>
      <c r="IQK2353" s="1359"/>
      <c r="IQL2353" s="1359"/>
      <c r="IQM2353" s="1359"/>
      <c r="IQN2353" s="1359"/>
      <c r="IQO2353" s="1359"/>
      <c r="IQP2353" s="1359"/>
      <c r="IQQ2353" s="1359"/>
      <c r="IQR2353" s="1359"/>
      <c r="IQS2353" s="1359"/>
      <c r="IQT2353" s="1359"/>
      <c r="IQU2353" s="1359"/>
      <c r="IQV2353" s="1359"/>
      <c r="IQW2353" s="1359"/>
      <c r="IQX2353" s="1359"/>
      <c r="IQY2353" s="1359"/>
      <c r="IQZ2353" s="1359"/>
      <c r="IRA2353" s="1359"/>
      <c r="IRB2353" s="1359"/>
      <c r="IRC2353" s="1359"/>
      <c r="IRD2353" s="1359"/>
      <c r="IRE2353" s="1359"/>
      <c r="IRF2353" s="1359"/>
      <c r="IRG2353" s="1359"/>
      <c r="IRH2353" s="1359"/>
      <c r="IRI2353" s="1359"/>
      <c r="IRJ2353" s="1359"/>
      <c r="IRK2353" s="1359"/>
      <c r="IRL2353" s="1359"/>
      <c r="IRM2353" s="1359"/>
      <c r="IRN2353" s="1359"/>
      <c r="IRO2353" s="1359"/>
      <c r="IRP2353" s="1359"/>
      <c r="IRQ2353" s="1359"/>
      <c r="IRR2353" s="1359"/>
      <c r="IRS2353" s="1359"/>
      <c r="IRT2353" s="1359"/>
      <c r="IRU2353" s="1359"/>
      <c r="IRV2353" s="1359"/>
      <c r="IRW2353" s="1359"/>
      <c r="IRX2353" s="1359"/>
      <c r="IRY2353" s="1359"/>
      <c r="IRZ2353" s="1359"/>
      <c r="ISA2353" s="1359"/>
      <c r="ISB2353" s="1359"/>
      <c r="ISC2353" s="1359"/>
      <c r="ISD2353" s="1359"/>
      <c r="ISE2353" s="1359"/>
      <c r="ISF2353" s="1359"/>
      <c r="ISG2353" s="1359"/>
      <c r="ISH2353" s="1359"/>
      <c r="ISI2353" s="1359"/>
      <c r="ISJ2353" s="1359"/>
      <c r="ISK2353" s="1359"/>
      <c r="ISL2353" s="1359"/>
      <c r="ISM2353" s="1359"/>
      <c r="ISN2353" s="1359"/>
      <c r="ISO2353" s="1359"/>
      <c r="ISP2353" s="1359"/>
      <c r="ISQ2353" s="1359"/>
      <c r="ISR2353" s="1359"/>
      <c r="ISS2353" s="1359"/>
      <c r="IST2353" s="1359"/>
      <c r="ISU2353" s="1359"/>
      <c r="ISV2353" s="1359"/>
      <c r="ISW2353" s="1359"/>
      <c r="ISX2353" s="1359"/>
      <c r="ISY2353" s="1359"/>
      <c r="ISZ2353" s="1359"/>
      <c r="ITA2353" s="1359"/>
      <c r="ITB2353" s="1359"/>
      <c r="ITC2353" s="1359"/>
      <c r="ITD2353" s="1359"/>
      <c r="ITE2353" s="1359"/>
      <c r="ITF2353" s="1359"/>
      <c r="ITG2353" s="1359"/>
      <c r="ITH2353" s="1359"/>
      <c r="ITI2353" s="1359"/>
      <c r="ITJ2353" s="1359"/>
      <c r="ITK2353" s="1359"/>
      <c r="ITL2353" s="1359"/>
      <c r="ITM2353" s="1359"/>
      <c r="ITN2353" s="1359"/>
      <c r="ITO2353" s="1359"/>
      <c r="ITP2353" s="1359"/>
      <c r="ITQ2353" s="1359"/>
      <c r="ITR2353" s="1359"/>
      <c r="ITS2353" s="1359"/>
      <c r="ITT2353" s="1359"/>
      <c r="ITU2353" s="1359"/>
      <c r="ITV2353" s="1359"/>
      <c r="ITW2353" s="1359"/>
      <c r="ITX2353" s="1359"/>
      <c r="ITY2353" s="1359"/>
      <c r="ITZ2353" s="1359"/>
      <c r="IUA2353" s="1359"/>
      <c r="IUB2353" s="1359"/>
      <c r="IUC2353" s="1359"/>
      <c r="IUD2353" s="1359"/>
      <c r="IUE2353" s="1359"/>
      <c r="IUF2353" s="1359"/>
      <c r="IUG2353" s="1359"/>
      <c r="IUH2353" s="1359"/>
      <c r="IUI2353" s="1359"/>
      <c r="IUJ2353" s="1359"/>
      <c r="IUK2353" s="1359"/>
      <c r="IUL2353" s="1359"/>
      <c r="IUM2353" s="1359"/>
      <c r="IUN2353" s="1359"/>
      <c r="IUO2353" s="1359"/>
      <c r="IUP2353" s="1359"/>
      <c r="IUQ2353" s="1359"/>
      <c r="IUR2353" s="1359"/>
      <c r="IUS2353" s="1359"/>
      <c r="IUT2353" s="1359"/>
      <c r="IUU2353" s="1359"/>
      <c r="IUV2353" s="1359"/>
      <c r="IUW2353" s="1359"/>
      <c r="IUX2353" s="1359"/>
      <c r="IUY2353" s="1359"/>
      <c r="IUZ2353" s="1359"/>
      <c r="IVA2353" s="1359"/>
      <c r="IVB2353" s="1359"/>
      <c r="IVC2353" s="1359"/>
      <c r="IVD2353" s="1359"/>
      <c r="IVE2353" s="1359"/>
      <c r="IVF2353" s="1359"/>
      <c r="IVG2353" s="1359"/>
      <c r="IVH2353" s="1359"/>
      <c r="IVI2353" s="1359"/>
      <c r="IVJ2353" s="1359"/>
      <c r="IVK2353" s="1359"/>
      <c r="IVL2353" s="1359"/>
      <c r="IVM2353" s="1359"/>
      <c r="IVN2353" s="1359"/>
      <c r="IVO2353" s="1359"/>
      <c r="IVP2353" s="1359"/>
      <c r="IVQ2353" s="1359"/>
      <c r="IVR2353" s="1359"/>
      <c r="IVS2353" s="1359"/>
      <c r="IVT2353" s="1359"/>
      <c r="IVU2353" s="1359"/>
      <c r="IVV2353" s="1359"/>
      <c r="IVW2353" s="1359"/>
      <c r="IVX2353" s="1359"/>
      <c r="IVY2353" s="1359"/>
      <c r="IVZ2353" s="1359"/>
      <c r="IWA2353" s="1359"/>
      <c r="IWB2353" s="1359"/>
      <c r="IWC2353" s="1359"/>
      <c r="IWD2353" s="1359"/>
      <c r="IWE2353" s="1359"/>
      <c r="IWF2353" s="1359"/>
      <c r="IWG2353" s="1359"/>
      <c r="IWH2353" s="1359"/>
      <c r="IWI2353" s="1359"/>
      <c r="IWJ2353" s="1359"/>
      <c r="IWK2353" s="1359"/>
      <c r="IWL2353" s="1359"/>
      <c r="IWM2353" s="1359"/>
      <c r="IWN2353" s="1359"/>
      <c r="IWO2353" s="1359"/>
      <c r="IWP2353" s="1359"/>
      <c r="IWQ2353" s="1359"/>
      <c r="IWR2353" s="1359"/>
      <c r="IWS2353" s="1359"/>
      <c r="IWT2353" s="1359"/>
      <c r="IWU2353" s="1359"/>
      <c r="IWV2353" s="1359"/>
      <c r="IWW2353" s="1359"/>
      <c r="IWX2353" s="1359"/>
      <c r="IWY2353" s="1359"/>
      <c r="IWZ2353" s="1359"/>
      <c r="IXA2353" s="1359"/>
      <c r="IXB2353" s="1359"/>
      <c r="IXC2353" s="1359"/>
      <c r="IXD2353" s="1359"/>
      <c r="IXE2353" s="1359"/>
      <c r="IXF2353" s="1359"/>
      <c r="IXG2353" s="1359"/>
      <c r="IXH2353" s="1359"/>
      <c r="IXI2353" s="1359"/>
      <c r="IXJ2353" s="1359"/>
      <c r="IXK2353" s="1359"/>
      <c r="IXL2353" s="1359"/>
      <c r="IXM2353" s="1359"/>
      <c r="IXN2353" s="1359"/>
      <c r="IXO2353" s="1359"/>
      <c r="IXP2353" s="1359"/>
      <c r="IXQ2353" s="1359"/>
      <c r="IXR2353" s="1359"/>
      <c r="IXS2353" s="1359"/>
      <c r="IXT2353" s="1359"/>
      <c r="IXU2353" s="1359"/>
      <c r="IXV2353" s="1359"/>
      <c r="IXW2353" s="1359"/>
      <c r="IXX2353" s="1359"/>
      <c r="IXY2353" s="1359"/>
      <c r="IXZ2353" s="1359"/>
      <c r="IYA2353" s="1359"/>
      <c r="IYB2353" s="1359"/>
      <c r="IYC2353" s="1359"/>
      <c r="IYD2353" s="1359"/>
      <c r="IYE2353" s="1359"/>
      <c r="IYF2353" s="1359"/>
      <c r="IYG2353" s="1359"/>
      <c r="IYH2353" s="1359"/>
      <c r="IYI2353" s="1359"/>
      <c r="IYJ2353" s="1359"/>
      <c r="IYK2353" s="1359"/>
      <c r="IYL2353" s="1359"/>
      <c r="IYM2353" s="1359"/>
      <c r="IYN2353" s="1359"/>
      <c r="IYO2353" s="1359"/>
      <c r="IYP2353" s="1359"/>
      <c r="IYQ2353" s="1359"/>
      <c r="IYR2353" s="1359"/>
      <c r="IYS2353" s="1359"/>
      <c r="IYT2353" s="1359"/>
      <c r="IYU2353" s="1359"/>
      <c r="IYV2353" s="1359"/>
      <c r="IYW2353" s="1359"/>
      <c r="IYX2353" s="1359"/>
      <c r="IYY2353" s="1359"/>
      <c r="IYZ2353" s="1359"/>
      <c r="IZA2353" s="1359"/>
      <c r="IZB2353" s="1359"/>
      <c r="IZC2353" s="1359"/>
      <c r="IZD2353" s="1359"/>
      <c r="IZE2353" s="1359"/>
      <c r="IZF2353" s="1359"/>
      <c r="IZG2353" s="1359"/>
      <c r="IZH2353" s="1359"/>
      <c r="IZI2353" s="1359"/>
      <c r="IZJ2353" s="1359"/>
      <c r="IZK2353" s="1359"/>
      <c r="IZL2353" s="1359"/>
      <c r="IZM2353" s="1359"/>
      <c r="IZN2353" s="1359"/>
      <c r="IZO2353" s="1359"/>
      <c r="IZP2353" s="1359"/>
      <c r="IZQ2353" s="1359"/>
      <c r="IZR2353" s="1359"/>
      <c r="IZS2353" s="1359"/>
      <c r="IZT2353" s="1359"/>
      <c r="IZU2353" s="1359"/>
      <c r="IZV2353" s="1359"/>
      <c r="IZW2353" s="1359"/>
      <c r="IZX2353" s="1359"/>
      <c r="IZY2353" s="1359"/>
      <c r="IZZ2353" s="1359"/>
      <c r="JAA2353" s="1359"/>
      <c r="JAB2353" s="1359"/>
      <c r="JAC2353" s="1359"/>
      <c r="JAD2353" s="1359"/>
      <c r="JAE2353" s="1359"/>
      <c r="JAF2353" s="1359"/>
      <c r="JAG2353" s="1359"/>
      <c r="JAH2353" s="1359"/>
      <c r="JAI2353" s="1359"/>
      <c r="JAJ2353" s="1359"/>
      <c r="JAK2353" s="1359"/>
      <c r="JAL2353" s="1359"/>
      <c r="JAM2353" s="1359"/>
      <c r="JAN2353" s="1359"/>
      <c r="JAO2353" s="1359"/>
      <c r="JAP2353" s="1359"/>
      <c r="JAQ2353" s="1359"/>
      <c r="JAR2353" s="1359"/>
      <c r="JAS2353" s="1359"/>
      <c r="JAT2353" s="1359"/>
      <c r="JAU2353" s="1359"/>
      <c r="JAV2353" s="1359"/>
      <c r="JAW2353" s="1359"/>
      <c r="JAX2353" s="1359"/>
      <c r="JAY2353" s="1359"/>
      <c r="JAZ2353" s="1359"/>
      <c r="JBA2353" s="1359"/>
      <c r="JBB2353" s="1359"/>
      <c r="JBC2353" s="1359"/>
      <c r="JBD2353" s="1359"/>
      <c r="JBE2353" s="1359"/>
      <c r="JBF2353" s="1359"/>
      <c r="JBG2353" s="1359"/>
      <c r="JBH2353" s="1359"/>
      <c r="JBI2353" s="1359"/>
      <c r="JBJ2353" s="1359"/>
      <c r="JBK2353" s="1359"/>
      <c r="JBL2353" s="1359"/>
      <c r="JBM2353" s="1359"/>
      <c r="JBN2353" s="1359"/>
      <c r="JBO2353" s="1359"/>
      <c r="JBP2353" s="1359"/>
      <c r="JBQ2353" s="1359"/>
      <c r="JBR2353" s="1359"/>
      <c r="JBS2353" s="1359"/>
      <c r="JBT2353" s="1359"/>
      <c r="JBU2353" s="1359"/>
      <c r="JBV2353" s="1359"/>
      <c r="JBW2353" s="1359"/>
      <c r="JBX2353" s="1359"/>
      <c r="JBY2353" s="1359"/>
      <c r="JBZ2353" s="1359"/>
      <c r="JCA2353" s="1359"/>
      <c r="JCB2353" s="1359"/>
      <c r="JCC2353" s="1359"/>
      <c r="JCD2353" s="1359"/>
      <c r="JCE2353" s="1359"/>
      <c r="JCF2353" s="1359"/>
      <c r="JCG2353" s="1359"/>
      <c r="JCH2353" s="1359"/>
      <c r="JCI2353" s="1359"/>
      <c r="JCJ2353" s="1359"/>
      <c r="JCK2353" s="1359"/>
      <c r="JCL2353" s="1359"/>
      <c r="JCM2353" s="1359"/>
      <c r="JCN2353" s="1359"/>
      <c r="JCO2353" s="1359"/>
      <c r="JCP2353" s="1359"/>
      <c r="JCQ2353" s="1359"/>
      <c r="JCR2353" s="1359"/>
      <c r="JCS2353" s="1359"/>
      <c r="JCT2353" s="1359"/>
      <c r="JCU2353" s="1359"/>
      <c r="JCV2353" s="1359"/>
      <c r="JCW2353" s="1359"/>
      <c r="JCX2353" s="1359"/>
      <c r="JCY2353" s="1359"/>
      <c r="JCZ2353" s="1359"/>
      <c r="JDA2353" s="1359"/>
      <c r="JDB2353" s="1359"/>
      <c r="JDC2353" s="1359"/>
      <c r="JDD2353" s="1359"/>
      <c r="JDE2353" s="1359"/>
      <c r="JDF2353" s="1359"/>
      <c r="JDG2353" s="1359"/>
      <c r="JDH2353" s="1359"/>
      <c r="JDI2353" s="1359"/>
      <c r="JDJ2353" s="1359"/>
      <c r="JDK2353" s="1359"/>
      <c r="JDL2353" s="1359"/>
      <c r="JDM2353" s="1359"/>
      <c r="JDN2353" s="1359"/>
      <c r="JDO2353" s="1359"/>
      <c r="JDP2353" s="1359"/>
      <c r="JDQ2353" s="1359"/>
      <c r="JDR2353" s="1359"/>
      <c r="JDS2353" s="1359"/>
      <c r="JDT2353" s="1359"/>
      <c r="JDU2353" s="1359"/>
      <c r="JDV2353" s="1359"/>
      <c r="JDW2353" s="1359"/>
      <c r="JDX2353" s="1359"/>
      <c r="JDY2353" s="1359"/>
      <c r="JDZ2353" s="1359"/>
      <c r="JEA2353" s="1359"/>
      <c r="JEB2353" s="1359"/>
      <c r="JEC2353" s="1359"/>
      <c r="JED2353" s="1359"/>
      <c r="JEE2353" s="1359"/>
      <c r="JEF2353" s="1359"/>
      <c r="JEG2353" s="1359"/>
      <c r="JEH2353" s="1359"/>
      <c r="JEI2353" s="1359"/>
      <c r="JEJ2353" s="1359"/>
      <c r="JEK2353" s="1359"/>
      <c r="JEL2353" s="1359"/>
      <c r="JEM2353" s="1359"/>
      <c r="JEN2353" s="1359"/>
      <c r="JEO2353" s="1359"/>
      <c r="JEP2353" s="1359"/>
      <c r="JEQ2353" s="1359"/>
      <c r="JER2353" s="1359"/>
      <c r="JES2353" s="1359"/>
      <c r="JET2353" s="1359"/>
      <c r="JEU2353" s="1359"/>
      <c r="JEV2353" s="1359"/>
      <c r="JEW2353" s="1359"/>
      <c r="JEX2353" s="1359"/>
      <c r="JEY2353" s="1359"/>
      <c r="JEZ2353" s="1359"/>
      <c r="JFA2353" s="1359"/>
      <c r="JFB2353" s="1359"/>
      <c r="JFC2353" s="1359"/>
      <c r="JFD2353" s="1359"/>
      <c r="JFE2353" s="1359"/>
      <c r="JFF2353" s="1359"/>
      <c r="JFG2353" s="1359"/>
      <c r="JFH2353" s="1359"/>
      <c r="JFI2353" s="1359"/>
      <c r="JFJ2353" s="1359"/>
      <c r="JFK2353" s="1359"/>
      <c r="JFL2353" s="1359"/>
      <c r="JFM2353" s="1359"/>
      <c r="JFN2353" s="1359"/>
      <c r="JFO2353" s="1359"/>
      <c r="JFP2353" s="1359"/>
      <c r="JFQ2353" s="1359"/>
      <c r="JFR2353" s="1359"/>
      <c r="JFS2353" s="1359"/>
      <c r="JFT2353" s="1359"/>
      <c r="JFU2353" s="1359"/>
      <c r="JFV2353" s="1359"/>
      <c r="JFW2353" s="1359"/>
      <c r="JFX2353" s="1359"/>
      <c r="JFY2353" s="1359"/>
      <c r="JFZ2353" s="1359"/>
      <c r="JGA2353" s="1359"/>
      <c r="JGB2353" s="1359"/>
      <c r="JGC2353" s="1359"/>
      <c r="JGD2353" s="1359"/>
      <c r="JGE2353" s="1359"/>
      <c r="JGF2353" s="1359"/>
      <c r="JGG2353" s="1359"/>
      <c r="JGH2353" s="1359"/>
      <c r="JGI2353" s="1359"/>
      <c r="JGJ2353" s="1359"/>
      <c r="JGK2353" s="1359"/>
      <c r="JGL2353" s="1359"/>
      <c r="JGM2353" s="1359"/>
      <c r="JGN2353" s="1359"/>
      <c r="JGO2353" s="1359"/>
      <c r="JGP2353" s="1359"/>
      <c r="JGQ2353" s="1359"/>
      <c r="JGR2353" s="1359"/>
      <c r="JGS2353" s="1359"/>
      <c r="JGT2353" s="1359"/>
      <c r="JGU2353" s="1359"/>
      <c r="JGV2353" s="1359"/>
      <c r="JGW2353" s="1359"/>
      <c r="JGX2353" s="1359"/>
      <c r="JGY2353" s="1359"/>
      <c r="JGZ2353" s="1359"/>
      <c r="JHA2353" s="1359"/>
      <c r="JHB2353" s="1359"/>
      <c r="JHC2353" s="1359"/>
      <c r="JHD2353" s="1359"/>
      <c r="JHE2353" s="1359"/>
      <c r="JHF2353" s="1359"/>
      <c r="JHG2353" s="1359"/>
      <c r="JHH2353" s="1359"/>
      <c r="JHI2353" s="1359"/>
      <c r="JHJ2353" s="1359"/>
      <c r="JHK2353" s="1359"/>
      <c r="JHL2353" s="1359"/>
      <c r="JHM2353" s="1359"/>
      <c r="JHN2353" s="1359"/>
      <c r="JHO2353" s="1359"/>
      <c r="JHP2353" s="1359"/>
      <c r="JHQ2353" s="1359"/>
      <c r="JHR2353" s="1359"/>
      <c r="JHS2353" s="1359"/>
      <c r="JHT2353" s="1359"/>
      <c r="JHU2353" s="1359"/>
      <c r="JHV2353" s="1359"/>
      <c r="JHW2353" s="1359"/>
      <c r="JHX2353" s="1359"/>
      <c r="JHY2353" s="1359"/>
      <c r="JHZ2353" s="1359"/>
      <c r="JIA2353" s="1359"/>
      <c r="JIB2353" s="1359"/>
      <c r="JIC2353" s="1359"/>
      <c r="JID2353" s="1359"/>
      <c r="JIE2353" s="1359"/>
      <c r="JIF2353" s="1359"/>
      <c r="JIG2353" s="1359"/>
      <c r="JIH2353" s="1359"/>
      <c r="JII2353" s="1359"/>
      <c r="JIJ2353" s="1359"/>
      <c r="JIK2353" s="1359"/>
      <c r="JIL2353" s="1359"/>
      <c r="JIM2353" s="1359"/>
      <c r="JIN2353" s="1359"/>
      <c r="JIO2353" s="1359"/>
      <c r="JIP2353" s="1359"/>
      <c r="JIQ2353" s="1359"/>
      <c r="JIR2353" s="1359"/>
      <c r="JIS2353" s="1359"/>
      <c r="JIT2353" s="1359"/>
      <c r="JIU2353" s="1359"/>
      <c r="JIV2353" s="1359"/>
      <c r="JIW2353" s="1359"/>
      <c r="JIX2353" s="1359"/>
      <c r="JIY2353" s="1359"/>
      <c r="JIZ2353" s="1359"/>
      <c r="JJA2353" s="1359"/>
      <c r="JJB2353" s="1359"/>
      <c r="JJC2353" s="1359"/>
      <c r="JJD2353" s="1359"/>
      <c r="JJE2353" s="1359"/>
      <c r="JJF2353" s="1359"/>
      <c r="JJG2353" s="1359"/>
      <c r="JJH2353" s="1359"/>
      <c r="JJI2353" s="1359"/>
      <c r="JJJ2353" s="1359"/>
      <c r="JJK2353" s="1359"/>
      <c r="JJL2353" s="1359"/>
      <c r="JJM2353" s="1359"/>
      <c r="JJN2353" s="1359"/>
      <c r="JJO2353" s="1359"/>
      <c r="JJP2353" s="1359"/>
      <c r="JJQ2353" s="1359"/>
      <c r="JJR2353" s="1359"/>
      <c r="JJS2353" s="1359"/>
      <c r="JJT2353" s="1359"/>
      <c r="JJU2353" s="1359"/>
      <c r="JJV2353" s="1359"/>
      <c r="JJW2353" s="1359"/>
      <c r="JJX2353" s="1359"/>
      <c r="JJY2353" s="1359"/>
      <c r="JJZ2353" s="1359"/>
      <c r="JKA2353" s="1359"/>
      <c r="JKB2353" s="1359"/>
      <c r="JKC2353" s="1359"/>
      <c r="JKD2353" s="1359"/>
      <c r="JKE2353" s="1359"/>
      <c r="JKF2353" s="1359"/>
      <c r="JKG2353" s="1359"/>
      <c r="JKH2353" s="1359"/>
      <c r="JKI2353" s="1359"/>
      <c r="JKJ2353" s="1359"/>
      <c r="JKK2353" s="1359"/>
      <c r="JKL2353" s="1359"/>
      <c r="JKM2353" s="1359"/>
      <c r="JKN2353" s="1359"/>
      <c r="JKO2353" s="1359"/>
      <c r="JKP2353" s="1359"/>
      <c r="JKQ2353" s="1359"/>
      <c r="JKR2353" s="1359"/>
      <c r="JKS2353" s="1359"/>
      <c r="JKT2353" s="1359"/>
      <c r="JKU2353" s="1359"/>
      <c r="JKV2353" s="1359"/>
      <c r="JKW2353" s="1359"/>
      <c r="JKX2353" s="1359"/>
      <c r="JKY2353" s="1359"/>
      <c r="JKZ2353" s="1359"/>
      <c r="JLA2353" s="1359"/>
      <c r="JLB2353" s="1359"/>
      <c r="JLC2353" s="1359"/>
      <c r="JLD2353" s="1359"/>
      <c r="JLE2353" s="1359"/>
      <c r="JLF2353" s="1359"/>
      <c r="JLG2353" s="1359"/>
      <c r="JLH2353" s="1359"/>
      <c r="JLI2353" s="1359"/>
      <c r="JLJ2353" s="1359"/>
      <c r="JLK2353" s="1359"/>
      <c r="JLL2353" s="1359"/>
      <c r="JLM2353" s="1359"/>
      <c r="JLN2353" s="1359"/>
      <c r="JLO2353" s="1359"/>
      <c r="JLP2353" s="1359"/>
      <c r="JLQ2353" s="1359"/>
      <c r="JLR2353" s="1359"/>
      <c r="JLS2353" s="1359"/>
      <c r="JLT2353" s="1359"/>
      <c r="JLU2353" s="1359"/>
      <c r="JLV2353" s="1359"/>
      <c r="JLW2353" s="1359"/>
      <c r="JLX2353" s="1359"/>
      <c r="JLY2353" s="1359"/>
      <c r="JLZ2353" s="1359"/>
      <c r="JMA2353" s="1359"/>
      <c r="JMB2353" s="1359"/>
      <c r="JMC2353" s="1359"/>
      <c r="JMD2353" s="1359"/>
      <c r="JME2353" s="1359"/>
      <c r="JMF2353" s="1359"/>
      <c r="JMG2353" s="1359"/>
      <c r="JMH2353" s="1359"/>
      <c r="JMI2353" s="1359"/>
      <c r="JMJ2353" s="1359"/>
      <c r="JMK2353" s="1359"/>
      <c r="JML2353" s="1359"/>
      <c r="JMM2353" s="1359"/>
      <c r="JMN2353" s="1359"/>
      <c r="JMO2353" s="1359"/>
      <c r="JMP2353" s="1359"/>
      <c r="JMQ2353" s="1359"/>
      <c r="JMR2353" s="1359"/>
      <c r="JMS2353" s="1359"/>
      <c r="JMT2353" s="1359"/>
      <c r="JMU2353" s="1359"/>
      <c r="JMV2353" s="1359"/>
      <c r="JMW2353" s="1359"/>
      <c r="JMX2353" s="1359"/>
      <c r="JMY2353" s="1359"/>
      <c r="JMZ2353" s="1359"/>
      <c r="JNA2353" s="1359"/>
      <c r="JNB2353" s="1359"/>
      <c r="JNC2353" s="1359"/>
      <c r="JND2353" s="1359"/>
      <c r="JNE2353" s="1359"/>
      <c r="JNF2353" s="1359"/>
      <c r="JNG2353" s="1359"/>
      <c r="JNH2353" s="1359"/>
      <c r="JNI2353" s="1359"/>
      <c r="JNJ2353" s="1359"/>
      <c r="JNK2353" s="1359"/>
      <c r="JNL2353" s="1359"/>
      <c r="JNM2353" s="1359"/>
      <c r="JNN2353" s="1359"/>
      <c r="JNO2353" s="1359"/>
      <c r="JNP2353" s="1359"/>
      <c r="JNQ2353" s="1359"/>
      <c r="JNR2353" s="1359"/>
      <c r="JNS2353" s="1359"/>
      <c r="JNT2353" s="1359"/>
      <c r="JNU2353" s="1359"/>
      <c r="JNV2353" s="1359"/>
      <c r="JNW2353" s="1359"/>
      <c r="JNX2353" s="1359"/>
      <c r="JNY2353" s="1359"/>
      <c r="JNZ2353" s="1359"/>
      <c r="JOA2353" s="1359"/>
      <c r="JOB2353" s="1359"/>
      <c r="JOC2353" s="1359"/>
      <c r="JOD2353" s="1359"/>
      <c r="JOE2353" s="1359"/>
      <c r="JOF2353" s="1359"/>
      <c r="JOG2353" s="1359"/>
      <c r="JOH2353" s="1359"/>
      <c r="JOI2353" s="1359"/>
      <c r="JOJ2353" s="1359"/>
      <c r="JOK2353" s="1359"/>
      <c r="JOL2353" s="1359"/>
      <c r="JOM2353" s="1359"/>
      <c r="JON2353" s="1359"/>
      <c r="JOO2353" s="1359"/>
      <c r="JOP2353" s="1359"/>
      <c r="JOQ2353" s="1359"/>
      <c r="JOR2353" s="1359"/>
      <c r="JOS2353" s="1359"/>
      <c r="JOT2353" s="1359"/>
      <c r="JOU2353" s="1359"/>
      <c r="JOV2353" s="1359"/>
      <c r="JOW2353" s="1359"/>
      <c r="JOX2353" s="1359"/>
      <c r="JOY2353" s="1359"/>
      <c r="JOZ2353" s="1359"/>
      <c r="JPA2353" s="1359"/>
      <c r="JPB2353" s="1359"/>
      <c r="JPC2353" s="1359"/>
      <c r="JPD2353" s="1359"/>
      <c r="JPE2353" s="1359"/>
      <c r="JPF2353" s="1359"/>
      <c r="JPG2353" s="1359"/>
      <c r="JPH2353" s="1359"/>
      <c r="JPI2353" s="1359"/>
      <c r="JPJ2353" s="1359"/>
      <c r="JPK2353" s="1359"/>
      <c r="JPL2353" s="1359"/>
      <c r="JPM2353" s="1359"/>
      <c r="JPN2353" s="1359"/>
      <c r="JPO2353" s="1359"/>
      <c r="JPP2353" s="1359"/>
      <c r="JPQ2353" s="1359"/>
      <c r="JPR2353" s="1359"/>
      <c r="JPS2353" s="1359"/>
      <c r="JPT2353" s="1359"/>
      <c r="JPU2353" s="1359"/>
      <c r="JPV2353" s="1359"/>
      <c r="JPW2353" s="1359"/>
      <c r="JPX2353" s="1359"/>
      <c r="JPY2353" s="1359"/>
      <c r="JPZ2353" s="1359"/>
      <c r="JQA2353" s="1359"/>
      <c r="JQB2353" s="1359"/>
      <c r="JQC2353" s="1359"/>
      <c r="JQD2353" s="1359"/>
      <c r="JQE2353" s="1359"/>
      <c r="JQF2353" s="1359"/>
      <c r="JQG2353" s="1359"/>
      <c r="JQH2353" s="1359"/>
      <c r="JQI2353" s="1359"/>
      <c r="JQJ2353" s="1359"/>
      <c r="JQK2353" s="1359"/>
      <c r="JQL2353" s="1359"/>
      <c r="JQM2353" s="1359"/>
      <c r="JQN2353" s="1359"/>
      <c r="JQO2353" s="1359"/>
      <c r="JQP2353" s="1359"/>
      <c r="JQQ2353" s="1359"/>
      <c r="JQR2353" s="1359"/>
      <c r="JQS2353" s="1359"/>
      <c r="JQT2353" s="1359"/>
      <c r="JQU2353" s="1359"/>
      <c r="JQV2353" s="1359"/>
      <c r="JQW2353" s="1359"/>
      <c r="JQX2353" s="1359"/>
      <c r="JQY2353" s="1359"/>
      <c r="JQZ2353" s="1359"/>
      <c r="JRA2353" s="1359"/>
      <c r="JRB2353" s="1359"/>
      <c r="JRC2353" s="1359"/>
      <c r="JRD2353" s="1359"/>
      <c r="JRE2353" s="1359"/>
      <c r="JRF2353" s="1359"/>
      <c r="JRG2353" s="1359"/>
      <c r="JRH2353" s="1359"/>
      <c r="JRI2353" s="1359"/>
      <c r="JRJ2353" s="1359"/>
      <c r="JRK2353" s="1359"/>
      <c r="JRL2353" s="1359"/>
      <c r="JRM2353" s="1359"/>
      <c r="JRN2353" s="1359"/>
      <c r="JRO2353" s="1359"/>
      <c r="JRP2353" s="1359"/>
      <c r="JRQ2353" s="1359"/>
      <c r="JRR2353" s="1359"/>
      <c r="JRS2353" s="1359"/>
      <c r="JRT2353" s="1359"/>
      <c r="JRU2353" s="1359"/>
      <c r="JRV2353" s="1359"/>
      <c r="JRW2353" s="1359"/>
      <c r="JRX2353" s="1359"/>
      <c r="JRY2353" s="1359"/>
      <c r="JRZ2353" s="1359"/>
      <c r="JSA2353" s="1359"/>
      <c r="JSB2353" s="1359"/>
      <c r="JSC2353" s="1359"/>
      <c r="JSD2353" s="1359"/>
      <c r="JSE2353" s="1359"/>
      <c r="JSF2353" s="1359"/>
      <c r="JSG2353" s="1359"/>
      <c r="JSH2353" s="1359"/>
      <c r="JSI2353" s="1359"/>
      <c r="JSJ2353" s="1359"/>
      <c r="JSK2353" s="1359"/>
      <c r="JSL2353" s="1359"/>
      <c r="JSM2353" s="1359"/>
      <c r="JSN2353" s="1359"/>
      <c r="JSO2353" s="1359"/>
      <c r="JSP2353" s="1359"/>
      <c r="JSQ2353" s="1359"/>
      <c r="JSR2353" s="1359"/>
      <c r="JSS2353" s="1359"/>
      <c r="JST2353" s="1359"/>
      <c r="JSU2353" s="1359"/>
      <c r="JSV2353" s="1359"/>
      <c r="JSW2353" s="1359"/>
      <c r="JSX2353" s="1359"/>
      <c r="JSY2353" s="1359"/>
      <c r="JSZ2353" s="1359"/>
      <c r="JTA2353" s="1359"/>
      <c r="JTB2353" s="1359"/>
      <c r="JTC2353" s="1359"/>
      <c r="JTD2353" s="1359"/>
      <c r="JTE2353" s="1359"/>
      <c r="JTF2353" s="1359"/>
      <c r="JTG2353" s="1359"/>
      <c r="JTH2353" s="1359"/>
      <c r="JTI2353" s="1359"/>
      <c r="JTJ2353" s="1359"/>
      <c r="JTK2353" s="1359"/>
      <c r="JTL2353" s="1359"/>
      <c r="JTM2353" s="1359"/>
      <c r="JTN2353" s="1359"/>
      <c r="JTO2353" s="1359"/>
      <c r="JTP2353" s="1359"/>
      <c r="JTQ2353" s="1359"/>
      <c r="JTR2353" s="1359"/>
      <c r="JTS2353" s="1359"/>
      <c r="JTT2353" s="1359"/>
      <c r="JTU2353" s="1359"/>
      <c r="JTV2353" s="1359"/>
      <c r="JTW2353" s="1359"/>
      <c r="JTX2353" s="1359"/>
      <c r="JTY2353" s="1359"/>
      <c r="JTZ2353" s="1359"/>
      <c r="JUA2353" s="1359"/>
      <c r="JUB2353" s="1359"/>
      <c r="JUC2353" s="1359"/>
      <c r="JUD2353" s="1359"/>
      <c r="JUE2353" s="1359"/>
      <c r="JUF2353" s="1359"/>
      <c r="JUG2353" s="1359"/>
      <c r="JUH2353" s="1359"/>
      <c r="JUI2353" s="1359"/>
      <c r="JUJ2353" s="1359"/>
      <c r="JUK2353" s="1359"/>
      <c r="JUL2353" s="1359"/>
      <c r="JUM2353" s="1359"/>
      <c r="JUN2353" s="1359"/>
      <c r="JUO2353" s="1359"/>
      <c r="JUP2353" s="1359"/>
      <c r="JUQ2353" s="1359"/>
      <c r="JUR2353" s="1359"/>
      <c r="JUS2353" s="1359"/>
      <c r="JUT2353" s="1359"/>
      <c r="JUU2353" s="1359"/>
      <c r="JUV2353" s="1359"/>
      <c r="JUW2353" s="1359"/>
      <c r="JUX2353" s="1359"/>
      <c r="JUY2353" s="1359"/>
      <c r="JUZ2353" s="1359"/>
      <c r="JVA2353" s="1359"/>
      <c r="JVB2353" s="1359"/>
      <c r="JVC2353" s="1359"/>
      <c r="JVD2353" s="1359"/>
      <c r="JVE2353" s="1359"/>
      <c r="JVF2353" s="1359"/>
      <c r="JVG2353" s="1359"/>
      <c r="JVH2353" s="1359"/>
      <c r="JVI2353" s="1359"/>
      <c r="JVJ2353" s="1359"/>
      <c r="JVK2353" s="1359"/>
      <c r="JVL2353" s="1359"/>
      <c r="JVM2353" s="1359"/>
      <c r="JVN2353" s="1359"/>
      <c r="JVO2353" s="1359"/>
      <c r="JVP2353" s="1359"/>
      <c r="JVQ2353" s="1359"/>
      <c r="JVR2353" s="1359"/>
      <c r="JVS2353" s="1359"/>
      <c r="JVT2353" s="1359"/>
      <c r="JVU2353" s="1359"/>
      <c r="JVV2353" s="1359"/>
      <c r="JVW2353" s="1359"/>
      <c r="JVX2353" s="1359"/>
      <c r="JVY2353" s="1359"/>
      <c r="JVZ2353" s="1359"/>
      <c r="JWA2353" s="1359"/>
      <c r="JWB2353" s="1359"/>
      <c r="JWC2353" s="1359"/>
      <c r="JWD2353" s="1359"/>
      <c r="JWE2353" s="1359"/>
      <c r="JWF2353" s="1359"/>
      <c r="JWG2353" s="1359"/>
      <c r="JWH2353" s="1359"/>
      <c r="JWI2353" s="1359"/>
      <c r="JWJ2353" s="1359"/>
      <c r="JWK2353" s="1359"/>
      <c r="JWL2353" s="1359"/>
      <c r="JWM2353" s="1359"/>
      <c r="JWN2353" s="1359"/>
      <c r="JWO2353" s="1359"/>
      <c r="JWP2353" s="1359"/>
      <c r="JWQ2353" s="1359"/>
      <c r="JWR2353" s="1359"/>
      <c r="JWS2353" s="1359"/>
      <c r="JWT2353" s="1359"/>
      <c r="JWU2353" s="1359"/>
      <c r="JWV2353" s="1359"/>
      <c r="JWW2353" s="1359"/>
      <c r="JWX2353" s="1359"/>
      <c r="JWY2353" s="1359"/>
      <c r="JWZ2353" s="1359"/>
      <c r="JXA2353" s="1359"/>
      <c r="JXB2353" s="1359"/>
      <c r="JXC2353" s="1359"/>
      <c r="JXD2353" s="1359"/>
      <c r="JXE2353" s="1359"/>
      <c r="JXF2353" s="1359"/>
      <c r="JXG2353" s="1359"/>
      <c r="JXH2353" s="1359"/>
      <c r="JXI2353" s="1359"/>
      <c r="JXJ2353" s="1359"/>
      <c r="JXK2353" s="1359"/>
      <c r="JXL2353" s="1359"/>
      <c r="JXM2353" s="1359"/>
      <c r="JXN2353" s="1359"/>
      <c r="JXO2353" s="1359"/>
      <c r="JXP2353" s="1359"/>
      <c r="JXQ2353" s="1359"/>
      <c r="JXR2353" s="1359"/>
      <c r="JXS2353" s="1359"/>
      <c r="JXT2353" s="1359"/>
      <c r="JXU2353" s="1359"/>
      <c r="JXV2353" s="1359"/>
      <c r="JXW2353" s="1359"/>
      <c r="JXX2353" s="1359"/>
      <c r="JXY2353" s="1359"/>
      <c r="JXZ2353" s="1359"/>
      <c r="JYA2353" s="1359"/>
      <c r="JYB2353" s="1359"/>
      <c r="JYC2353" s="1359"/>
      <c r="JYD2353" s="1359"/>
      <c r="JYE2353" s="1359"/>
      <c r="JYF2353" s="1359"/>
      <c r="JYG2353" s="1359"/>
      <c r="JYH2353" s="1359"/>
      <c r="JYI2353" s="1359"/>
      <c r="JYJ2353" s="1359"/>
      <c r="JYK2353" s="1359"/>
      <c r="JYL2353" s="1359"/>
      <c r="JYM2353" s="1359"/>
      <c r="JYN2353" s="1359"/>
      <c r="JYO2353" s="1359"/>
      <c r="JYP2353" s="1359"/>
      <c r="JYQ2353" s="1359"/>
      <c r="JYR2353" s="1359"/>
      <c r="JYS2353" s="1359"/>
      <c r="JYT2353" s="1359"/>
      <c r="JYU2353" s="1359"/>
      <c r="JYV2353" s="1359"/>
      <c r="JYW2353" s="1359"/>
      <c r="JYX2353" s="1359"/>
      <c r="JYY2353" s="1359"/>
      <c r="JYZ2353" s="1359"/>
      <c r="JZA2353" s="1359"/>
      <c r="JZB2353" s="1359"/>
      <c r="JZC2353" s="1359"/>
      <c r="JZD2353" s="1359"/>
      <c r="JZE2353" s="1359"/>
      <c r="JZF2353" s="1359"/>
      <c r="JZG2353" s="1359"/>
      <c r="JZH2353" s="1359"/>
      <c r="JZI2353" s="1359"/>
      <c r="JZJ2353" s="1359"/>
      <c r="JZK2353" s="1359"/>
      <c r="JZL2353" s="1359"/>
      <c r="JZM2353" s="1359"/>
      <c r="JZN2353" s="1359"/>
      <c r="JZO2353" s="1359"/>
      <c r="JZP2353" s="1359"/>
      <c r="JZQ2353" s="1359"/>
      <c r="JZR2353" s="1359"/>
      <c r="JZS2353" s="1359"/>
      <c r="JZT2353" s="1359"/>
      <c r="JZU2353" s="1359"/>
      <c r="JZV2353" s="1359"/>
      <c r="JZW2353" s="1359"/>
      <c r="JZX2353" s="1359"/>
      <c r="JZY2353" s="1359"/>
      <c r="JZZ2353" s="1359"/>
      <c r="KAA2353" s="1359"/>
      <c r="KAB2353" s="1359"/>
      <c r="KAC2353" s="1359"/>
      <c r="KAD2353" s="1359"/>
      <c r="KAE2353" s="1359"/>
      <c r="KAF2353" s="1359"/>
      <c r="KAG2353" s="1359"/>
      <c r="KAH2353" s="1359"/>
      <c r="KAI2353" s="1359"/>
      <c r="KAJ2353" s="1359"/>
      <c r="KAK2353" s="1359"/>
      <c r="KAL2353" s="1359"/>
      <c r="KAM2353" s="1359"/>
      <c r="KAN2353" s="1359"/>
      <c r="KAO2353" s="1359"/>
      <c r="KAP2353" s="1359"/>
      <c r="KAQ2353" s="1359"/>
      <c r="KAR2353" s="1359"/>
      <c r="KAS2353" s="1359"/>
      <c r="KAT2353" s="1359"/>
      <c r="KAU2353" s="1359"/>
      <c r="KAV2353" s="1359"/>
      <c r="KAW2353" s="1359"/>
      <c r="KAX2353" s="1359"/>
      <c r="KAY2353" s="1359"/>
      <c r="KAZ2353" s="1359"/>
      <c r="KBA2353" s="1359"/>
      <c r="KBB2353" s="1359"/>
      <c r="KBC2353" s="1359"/>
      <c r="KBD2353" s="1359"/>
      <c r="KBE2353" s="1359"/>
      <c r="KBF2353" s="1359"/>
      <c r="KBG2353" s="1359"/>
      <c r="KBH2353" s="1359"/>
      <c r="KBI2353" s="1359"/>
      <c r="KBJ2353" s="1359"/>
      <c r="KBK2353" s="1359"/>
      <c r="KBL2353" s="1359"/>
      <c r="KBM2353" s="1359"/>
      <c r="KBN2353" s="1359"/>
      <c r="KBO2353" s="1359"/>
      <c r="KBP2353" s="1359"/>
      <c r="KBQ2353" s="1359"/>
      <c r="KBR2353" s="1359"/>
      <c r="KBS2353" s="1359"/>
      <c r="KBT2353" s="1359"/>
      <c r="KBU2353" s="1359"/>
      <c r="KBV2353" s="1359"/>
      <c r="KBW2353" s="1359"/>
      <c r="KBX2353" s="1359"/>
      <c r="KBY2353" s="1359"/>
      <c r="KBZ2353" s="1359"/>
      <c r="KCA2353" s="1359"/>
      <c r="KCB2353" s="1359"/>
      <c r="KCC2353" s="1359"/>
      <c r="KCD2353" s="1359"/>
      <c r="KCE2353" s="1359"/>
      <c r="KCF2353" s="1359"/>
      <c r="KCG2353" s="1359"/>
      <c r="KCH2353" s="1359"/>
      <c r="KCI2353" s="1359"/>
      <c r="KCJ2353" s="1359"/>
      <c r="KCK2353" s="1359"/>
      <c r="KCL2353" s="1359"/>
      <c r="KCM2353" s="1359"/>
      <c r="KCN2353" s="1359"/>
      <c r="KCO2353" s="1359"/>
      <c r="KCP2353" s="1359"/>
      <c r="KCQ2353" s="1359"/>
      <c r="KCR2353" s="1359"/>
      <c r="KCS2353" s="1359"/>
      <c r="KCT2353" s="1359"/>
      <c r="KCU2353" s="1359"/>
      <c r="KCV2353" s="1359"/>
      <c r="KCW2353" s="1359"/>
      <c r="KCX2353" s="1359"/>
      <c r="KCY2353" s="1359"/>
      <c r="KCZ2353" s="1359"/>
      <c r="KDA2353" s="1359"/>
      <c r="KDB2353" s="1359"/>
      <c r="KDC2353" s="1359"/>
      <c r="KDD2353" s="1359"/>
      <c r="KDE2353" s="1359"/>
      <c r="KDF2353" s="1359"/>
      <c r="KDG2353" s="1359"/>
      <c r="KDH2353" s="1359"/>
      <c r="KDI2353" s="1359"/>
      <c r="KDJ2353" s="1359"/>
      <c r="KDK2353" s="1359"/>
      <c r="KDL2353" s="1359"/>
      <c r="KDM2353" s="1359"/>
      <c r="KDN2353" s="1359"/>
      <c r="KDO2353" s="1359"/>
      <c r="KDP2353" s="1359"/>
      <c r="KDQ2353" s="1359"/>
      <c r="KDR2353" s="1359"/>
      <c r="KDS2353" s="1359"/>
      <c r="KDT2353" s="1359"/>
      <c r="KDU2353" s="1359"/>
      <c r="KDV2353" s="1359"/>
      <c r="KDW2353" s="1359"/>
      <c r="KDX2353" s="1359"/>
      <c r="KDY2353" s="1359"/>
      <c r="KDZ2353" s="1359"/>
      <c r="KEA2353" s="1359"/>
      <c r="KEB2353" s="1359"/>
      <c r="KEC2353" s="1359"/>
      <c r="KED2353" s="1359"/>
      <c r="KEE2353" s="1359"/>
      <c r="KEF2353" s="1359"/>
      <c r="KEG2353" s="1359"/>
      <c r="KEH2353" s="1359"/>
      <c r="KEI2353" s="1359"/>
      <c r="KEJ2353" s="1359"/>
      <c r="KEK2353" s="1359"/>
      <c r="KEL2353" s="1359"/>
      <c r="KEM2353" s="1359"/>
      <c r="KEN2353" s="1359"/>
      <c r="KEO2353" s="1359"/>
      <c r="KEP2353" s="1359"/>
      <c r="KEQ2353" s="1359"/>
      <c r="KER2353" s="1359"/>
      <c r="KES2353" s="1359"/>
      <c r="KET2353" s="1359"/>
      <c r="KEU2353" s="1359"/>
      <c r="KEV2353" s="1359"/>
      <c r="KEW2353" s="1359"/>
      <c r="KEX2353" s="1359"/>
      <c r="KEY2353" s="1359"/>
      <c r="KEZ2353" s="1359"/>
      <c r="KFA2353" s="1359"/>
      <c r="KFB2353" s="1359"/>
      <c r="KFC2353" s="1359"/>
      <c r="KFD2353" s="1359"/>
      <c r="KFE2353" s="1359"/>
      <c r="KFF2353" s="1359"/>
      <c r="KFG2353" s="1359"/>
      <c r="KFH2353" s="1359"/>
      <c r="KFI2353" s="1359"/>
      <c r="KFJ2353" s="1359"/>
      <c r="KFK2353" s="1359"/>
      <c r="KFL2353" s="1359"/>
      <c r="KFM2353" s="1359"/>
      <c r="KFN2353" s="1359"/>
      <c r="KFO2353" s="1359"/>
      <c r="KFP2353" s="1359"/>
      <c r="KFQ2353" s="1359"/>
      <c r="KFR2353" s="1359"/>
      <c r="KFS2353" s="1359"/>
      <c r="KFT2353" s="1359"/>
      <c r="KFU2353" s="1359"/>
      <c r="KFV2353" s="1359"/>
      <c r="KFW2353" s="1359"/>
      <c r="KFX2353" s="1359"/>
      <c r="KFY2353" s="1359"/>
      <c r="KFZ2353" s="1359"/>
      <c r="KGA2353" s="1359"/>
      <c r="KGB2353" s="1359"/>
      <c r="KGC2353" s="1359"/>
      <c r="KGD2353" s="1359"/>
      <c r="KGE2353" s="1359"/>
      <c r="KGF2353" s="1359"/>
      <c r="KGG2353" s="1359"/>
      <c r="KGH2353" s="1359"/>
      <c r="KGI2353" s="1359"/>
      <c r="KGJ2353" s="1359"/>
      <c r="KGK2353" s="1359"/>
      <c r="KGL2353" s="1359"/>
      <c r="KGM2353" s="1359"/>
      <c r="KGN2353" s="1359"/>
      <c r="KGO2353" s="1359"/>
      <c r="KGP2353" s="1359"/>
      <c r="KGQ2353" s="1359"/>
      <c r="KGR2353" s="1359"/>
      <c r="KGS2353" s="1359"/>
      <c r="KGT2353" s="1359"/>
      <c r="KGU2353" s="1359"/>
      <c r="KGV2353" s="1359"/>
      <c r="KGW2353" s="1359"/>
      <c r="KGX2353" s="1359"/>
      <c r="KGY2353" s="1359"/>
      <c r="KGZ2353" s="1359"/>
      <c r="KHA2353" s="1359"/>
      <c r="KHB2353" s="1359"/>
      <c r="KHC2353" s="1359"/>
      <c r="KHD2353" s="1359"/>
      <c r="KHE2353" s="1359"/>
      <c r="KHF2353" s="1359"/>
      <c r="KHG2353" s="1359"/>
      <c r="KHH2353" s="1359"/>
      <c r="KHI2353" s="1359"/>
      <c r="KHJ2353" s="1359"/>
      <c r="KHK2353" s="1359"/>
      <c r="KHL2353" s="1359"/>
      <c r="KHM2353" s="1359"/>
      <c r="KHN2353" s="1359"/>
      <c r="KHO2353" s="1359"/>
      <c r="KHP2353" s="1359"/>
      <c r="KHQ2353" s="1359"/>
      <c r="KHR2353" s="1359"/>
      <c r="KHS2353" s="1359"/>
      <c r="KHT2353" s="1359"/>
      <c r="KHU2353" s="1359"/>
      <c r="KHV2353" s="1359"/>
      <c r="KHW2353" s="1359"/>
      <c r="KHX2353" s="1359"/>
      <c r="KHY2353" s="1359"/>
      <c r="KHZ2353" s="1359"/>
      <c r="KIA2353" s="1359"/>
      <c r="KIB2353" s="1359"/>
      <c r="KIC2353" s="1359"/>
      <c r="KID2353" s="1359"/>
      <c r="KIE2353" s="1359"/>
      <c r="KIF2353" s="1359"/>
      <c r="KIG2353" s="1359"/>
      <c r="KIH2353" s="1359"/>
      <c r="KII2353" s="1359"/>
      <c r="KIJ2353" s="1359"/>
      <c r="KIK2353" s="1359"/>
      <c r="KIL2353" s="1359"/>
      <c r="KIM2353" s="1359"/>
      <c r="KIN2353" s="1359"/>
      <c r="KIO2353" s="1359"/>
      <c r="KIP2353" s="1359"/>
      <c r="KIQ2353" s="1359"/>
      <c r="KIR2353" s="1359"/>
      <c r="KIS2353" s="1359"/>
      <c r="KIT2353" s="1359"/>
      <c r="KIU2353" s="1359"/>
      <c r="KIV2353" s="1359"/>
      <c r="KIW2353" s="1359"/>
      <c r="KIX2353" s="1359"/>
      <c r="KIY2353" s="1359"/>
      <c r="KIZ2353" s="1359"/>
      <c r="KJA2353" s="1359"/>
      <c r="KJB2353" s="1359"/>
      <c r="KJC2353" s="1359"/>
      <c r="KJD2353" s="1359"/>
      <c r="KJE2353" s="1359"/>
      <c r="KJF2353" s="1359"/>
      <c r="KJG2353" s="1359"/>
      <c r="KJH2353" s="1359"/>
      <c r="KJI2353" s="1359"/>
      <c r="KJJ2353" s="1359"/>
      <c r="KJK2353" s="1359"/>
      <c r="KJL2353" s="1359"/>
      <c r="KJM2353" s="1359"/>
      <c r="KJN2353" s="1359"/>
      <c r="KJO2353" s="1359"/>
      <c r="KJP2353" s="1359"/>
      <c r="KJQ2353" s="1359"/>
      <c r="KJR2353" s="1359"/>
      <c r="KJS2353" s="1359"/>
      <c r="KJT2353" s="1359"/>
      <c r="KJU2353" s="1359"/>
      <c r="KJV2353" s="1359"/>
      <c r="KJW2353" s="1359"/>
      <c r="KJX2353" s="1359"/>
      <c r="KJY2353" s="1359"/>
      <c r="KJZ2353" s="1359"/>
      <c r="KKA2353" s="1359"/>
      <c r="KKB2353" s="1359"/>
      <c r="KKC2353" s="1359"/>
      <c r="KKD2353" s="1359"/>
      <c r="KKE2353" s="1359"/>
      <c r="KKF2353" s="1359"/>
      <c r="KKG2353" s="1359"/>
      <c r="KKH2353" s="1359"/>
      <c r="KKI2353" s="1359"/>
      <c r="KKJ2353" s="1359"/>
      <c r="KKK2353" s="1359"/>
      <c r="KKL2353" s="1359"/>
      <c r="KKM2353" s="1359"/>
      <c r="KKN2353" s="1359"/>
      <c r="KKO2353" s="1359"/>
      <c r="KKP2353" s="1359"/>
      <c r="KKQ2353" s="1359"/>
      <c r="KKR2353" s="1359"/>
      <c r="KKS2353" s="1359"/>
      <c r="KKT2353" s="1359"/>
      <c r="KKU2353" s="1359"/>
      <c r="KKV2353" s="1359"/>
      <c r="KKW2353" s="1359"/>
      <c r="KKX2353" s="1359"/>
      <c r="KKY2353" s="1359"/>
      <c r="KKZ2353" s="1359"/>
      <c r="KLA2353" s="1359"/>
      <c r="KLB2353" s="1359"/>
      <c r="KLC2353" s="1359"/>
      <c r="KLD2353" s="1359"/>
      <c r="KLE2353" s="1359"/>
      <c r="KLF2353" s="1359"/>
      <c r="KLG2353" s="1359"/>
      <c r="KLH2353" s="1359"/>
      <c r="KLI2353" s="1359"/>
      <c r="KLJ2353" s="1359"/>
      <c r="KLK2353" s="1359"/>
      <c r="KLL2353" s="1359"/>
      <c r="KLM2353" s="1359"/>
      <c r="KLN2353" s="1359"/>
      <c r="KLO2353" s="1359"/>
      <c r="KLP2353" s="1359"/>
      <c r="KLQ2353" s="1359"/>
      <c r="KLR2353" s="1359"/>
      <c r="KLS2353" s="1359"/>
      <c r="KLT2353" s="1359"/>
      <c r="KLU2353" s="1359"/>
      <c r="KLV2353" s="1359"/>
      <c r="KLW2353" s="1359"/>
      <c r="KLX2353" s="1359"/>
      <c r="KLY2353" s="1359"/>
      <c r="KLZ2353" s="1359"/>
      <c r="KMA2353" s="1359"/>
      <c r="KMB2353" s="1359"/>
      <c r="KMC2353" s="1359"/>
      <c r="KMD2353" s="1359"/>
      <c r="KME2353" s="1359"/>
      <c r="KMF2353" s="1359"/>
      <c r="KMG2353" s="1359"/>
      <c r="KMH2353" s="1359"/>
      <c r="KMI2353" s="1359"/>
      <c r="KMJ2353" s="1359"/>
      <c r="KMK2353" s="1359"/>
      <c r="KML2353" s="1359"/>
      <c r="KMM2353" s="1359"/>
      <c r="KMN2353" s="1359"/>
      <c r="KMO2353" s="1359"/>
      <c r="KMP2353" s="1359"/>
      <c r="KMQ2353" s="1359"/>
      <c r="KMR2353" s="1359"/>
      <c r="KMS2353" s="1359"/>
      <c r="KMT2353" s="1359"/>
      <c r="KMU2353" s="1359"/>
      <c r="KMV2353" s="1359"/>
      <c r="KMW2353" s="1359"/>
      <c r="KMX2353" s="1359"/>
      <c r="KMY2353" s="1359"/>
      <c r="KMZ2353" s="1359"/>
      <c r="KNA2353" s="1359"/>
      <c r="KNB2353" s="1359"/>
      <c r="KNC2353" s="1359"/>
      <c r="KND2353" s="1359"/>
      <c r="KNE2353" s="1359"/>
      <c r="KNF2353" s="1359"/>
      <c r="KNG2353" s="1359"/>
      <c r="KNH2353" s="1359"/>
      <c r="KNI2353" s="1359"/>
      <c r="KNJ2353" s="1359"/>
      <c r="KNK2353" s="1359"/>
      <c r="KNL2353" s="1359"/>
      <c r="KNM2353" s="1359"/>
      <c r="KNN2353" s="1359"/>
      <c r="KNO2353" s="1359"/>
      <c r="KNP2353" s="1359"/>
      <c r="KNQ2353" s="1359"/>
      <c r="KNR2353" s="1359"/>
      <c r="KNS2353" s="1359"/>
      <c r="KNT2353" s="1359"/>
      <c r="KNU2353" s="1359"/>
      <c r="KNV2353" s="1359"/>
      <c r="KNW2353" s="1359"/>
      <c r="KNX2353" s="1359"/>
      <c r="KNY2353" s="1359"/>
      <c r="KNZ2353" s="1359"/>
      <c r="KOA2353" s="1359"/>
      <c r="KOB2353" s="1359"/>
      <c r="KOC2353" s="1359"/>
      <c r="KOD2353" s="1359"/>
      <c r="KOE2353" s="1359"/>
      <c r="KOF2353" s="1359"/>
      <c r="KOG2353" s="1359"/>
      <c r="KOH2353" s="1359"/>
      <c r="KOI2353" s="1359"/>
      <c r="KOJ2353" s="1359"/>
      <c r="KOK2353" s="1359"/>
      <c r="KOL2353" s="1359"/>
      <c r="KOM2353" s="1359"/>
      <c r="KON2353" s="1359"/>
      <c r="KOO2353" s="1359"/>
      <c r="KOP2353" s="1359"/>
      <c r="KOQ2353" s="1359"/>
      <c r="KOR2353" s="1359"/>
      <c r="KOS2353" s="1359"/>
      <c r="KOT2353" s="1359"/>
      <c r="KOU2353" s="1359"/>
      <c r="KOV2353" s="1359"/>
      <c r="KOW2353" s="1359"/>
      <c r="KOX2353" s="1359"/>
      <c r="KOY2353" s="1359"/>
      <c r="KOZ2353" s="1359"/>
      <c r="KPA2353" s="1359"/>
      <c r="KPB2353" s="1359"/>
      <c r="KPC2353" s="1359"/>
      <c r="KPD2353" s="1359"/>
      <c r="KPE2353" s="1359"/>
      <c r="KPF2353" s="1359"/>
      <c r="KPG2353" s="1359"/>
      <c r="KPH2353" s="1359"/>
      <c r="KPI2353" s="1359"/>
      <c r="KPJ2353" s="1359"/>
      <c r="KPK2353" s="1359"/>
      <c r="KPL2353" s="1359"/>
      <c r="KPM2353" s="1359"/>
      <c r="KPN2353" s="1359"/>
      <c r="KPO2353" s="1359"/>
      <c r="KPP2353" s="1359"/>
      <c r="KPQ2353" s="1359"/>
      <c r="KPR2353" s="1359"/>
      <c r="KPS2353" s="1359"/>
      <c r="KPT2353" s="1359"/>
      <c r="KPU2353" s="1359"/>
      <c r="KPV2353" s="1359"/>
      <c r="KPW2353" s="1359"/>
      <c r="KPX2353" s="1359"/>
      <c r="KPY2353" s="1359"/>
      <c r="KPZ2353" s="1359"/>
      <c r="KQA2353" s="1359"/>
      <c r="KQB2353" s="1359"/>
      <c r="KQC2353" s="1359"/>
      <c r="KQD2353" s="1359"/>
      <c r="KQE2353" s="1359"/>
      <c r="KQF2353" s="1359"/>
      <c r="KQG2353" s="1359"/>
      <c r="KQH2353" s="1359"/>
      <c r="KQI2353" s="1359"/>
      <c r="KQJ2353" s="1359"/>
      <c r="KQK2353" s="1359"/>
      <c r="KQL2353" s="1359"/>
      <c r="KQM2353" s="1359"/>
      <c r="KQN2353" s="1359"/>
      <c r="KQO2353" s="1359"/>
      <c r="KQP2353" s="1359"/>
      <c r="KQQ2353" s="1359"/>
      <c r="KQR2353" s="1359"/>
      <c r="KQS2353" s="1359"/>
      <c r="KQT2353" s="1359"/>
      <c r="KQU2353" s="1359"/>
      <c r="KQV2353" s="1359"/>
      <c r="KQW2353" s="1359"/>
      <c r="KQX2353" s="1359"/>
      <c r="KQY2353" s="1359"/>
      <c r="KQZ2353" s="1359"/>
      <c r="KRA2353" s="1359"/>
      <c r="KRB2353" s="1359"/>
      <c r="KRC2353" s="1359"/>
      <c r="KRD2353" s="1359"/>
      <c r="KRE2353" s="1359"/>
      <c r="KRF2353" s="1359"/>
      <c r="KRG2353" s="1359"/>
      <c r="KRH2353" s="1359"/>
      <c r="KRI2353" s="1359"/>
      <c r="KRJ2353" s="1359"/>
      <c r="KRK2353" s="1359"/>
      <c r="KRL2353" s="1359"/>
      <c r="KRM2353" s="1359"/>
      <c r="KRN2353" s="1359"/>
      <c r="KRO2353" s="1359"/>
      <c r="KRP2353" s="1359"/>
      <c r="KRQ2353" s="1359"/>
      <c r="KRR2353" s="1359"/>
      <c r="KRS2353" s="1359"/>
      <c r="KRT2353" s="1359"/>
      <c r="KRU2353" s="1359"/>
      <c r="KRV2353" s="1359"/>
      <c r="KRW2353" s="1359"/>
      <c r="KRX2353" s="1359"/>
      <c r="KRY2353" s="1359"/>
      <c r="KRZ2353" s="1359"/>
      <c r="KSA2353" s="1359"/>
      <c r="KSB2353" s="1359"/>
      <c r="KSC2353" s="1359"/>
      <c r="KSD2353" s="1359"/>
      <c r="KSE2353" s="1359"/>
      <c r="KSF2353" s="1359"/>
      <c r="KSG2353" s="1359"/>
      <c r="KSH2353" s="1359"/>
      <c r="KSI2353" s="1359"/>
      <c r="KSJ2353" s="1359"/>
      <c r="KSK2353" s="1359"/>
      <c r="KSL2353" s="1359"/>
      <c r="KSM2353" s="1359"/>
      <c r="KSN2353" s="1359"/>
      <c r="KSO2353" s="1359"/>
      <c r="KSP2353" s="1359"/>
      <c r="KSQ2353" s="1359"/>
      <c r="KSR2353" s="1359"/>
      <c r="KSS2353" s="1359"/>
      <c r="KST2353" s="1359"/>
      <c r="KSU2353" s="1359"/>
      <c r="KSV2353" s="1359"/>
      <c r="KSW2353" s="1359"/>
      <c r="KSX2353" s="1359"/>
      <c r="KSY2353" s="1359"/>
      <c r="KSZ2353" s="1359"/>
      <c r="KTA2353" s="1359"/>
      <c r="KTB2353" s="1359"/>
      <c r="KTC2353" s="1359"/>
      <c r="KTD2353" s="1359"/>
      <c r="KTE2353" s="1359"/>
      <c r="KTF2353" s="1359"/>
      <c r="KTG2353" s="1359"/>
      <c r="KTH2353" s="1359"/>
      <c r="KTI2353" s="1359"/>
      <c r="KTJ2353" s="1359"/>
      <c r="KTK2353" s="1359"/>
      <c r="KTL2353" s="1359"/>
      <c r="KTM2353" s="1359"/>
      <c r="KTN2353" s="1359"/>
      <c r="KTO2353" s="1359"/>
      <c r="KTP2353" s="1359"/>
      <c r="KTQ2353" s="1359"/>
      <c r="KTR2353" s="1359"/>
      <c r="KTS2353" s="1359"/>
      <c r="KTT2353" s="1359"/>
      <c r="KTU2353" s="1359"/>
      <c r="KTV2353" s="1359"/>
      <c r="KTW2353" s="1359"/>
      <c r="KTX2353" s="1359"/>
      <c r="KTY2353" s="1359"/>
      <c r="KTZ2353" s="1359"/>
      <c r="KUA2353" s="1359"/>
      <c r="KUB2353" s="1359"/>
      <c r="KUC2353" s="1359"/>
      <c r="KUD2353" s="1359"/>
      <c r="KUE2353" s="1359"/>
      <c r="KUF2353" s="1359"/>
      <c r="KUG2353" s="1359"/>
      <c r="KUH2353" s="1359"/>
      <c r="KUI2353" s="1359"/>
      <c r="KUJ2353" s="1359"/>
      <c r="KUK2353" s="1359"/>
      <c r="KUL2353" s="1359"/>
      <c r="KUM2353" s="1359"/>
      <c r="KUN2353" s="1359"/>
      <c r="KUO2353" s="1359"/>
      <c r="KUP2353" s="1359"/>
      <c r="KUQ2353" s="1359"/>
      <c r="KUR2353" s="1359"/>
      <c r="KUS2353" s="1359"/>
      <c r="KUT2353" s="1359"/>
      <c r="KUU2353" s="1359"/>
      <c r="KUV2353" s="1359"/>
      <c r="KUW2353" s="1359"/>
      <c r="KUX2353" s="1359"/>
      <c r="KUY2353" s="1359"/>
      <c r="KUZ2353" s="1359"/>
      <c r="KVA2353" s="1359"/>
      <c r="KVB2353" s="1359"/>
      <c r="KVC2353" s="1359"/>
      <c r="KVD2353" s="1359"/>
      <c r="KVE2353" s="1359"/>
      <c r="KVF2353" s="1359"/>
      <c r="KVG2353" s="1359"/>
      <c r="KVH2353" s="1359"/>
      <c r="KVI2353" s="1359"/>
      <c r="KVJ2353" s="1359"/>
      <c r="KVK2353" s="1359"/>
      <c r="KVL2353" s="1359"/>
      <c r="KVM2353" s="1359"/>
      <c r="KVN2353" s="1359"/>
      <c r="KVO2353" s="1359"/>
      <c r="KVP2353" s="1359"/>
      <c r="KVQ2353" s="1359"/>
      <c r="KVR2353" s="1359"/>
      <c r="KVS2353" s="1359"/>
      <c r="KVT2353" s="1359"/>
      <c r="KVU2353" s="1359"/>
      <c r="KVV2353" s="1359"/>
      <c r="KVW2353" s="1359"/>
      <c r="KVX2353" s="1359"/>
      <c r="KVY2353" s="1359"/>
      <c r="KVZ2353" s="1359"/>
      <c r="KWA2353" s="1359"/>
      <c r="KWB2353" s="1359"/>
      <c r="KWC2353" s="1359"/>
      <c r="KWD2353" s="1359"/>
      <c r="KWE2353" s="1359"/>
      <c r="KWF2353" s="1359"/>
      <c r="KWG2353" s="1359"/>
      <c r="KWH2353" s="1359"/>
      <c r="KWI2353" s="1359"/>
      <c r="KWJ2353" s="1359"/>
      <c r="KWK2353" s="1359"/>
      <c r="KWL2353" s="1359"/>
      <c r="KWM2353" s="1359"/>
      <c r="KWN2353" s="1359"/>
      <c r="KWO2353" s="1359"/>
      <c r="KWP2353" s="1359"/>
      <c r="KWQ2353" s="1359"/>
      <c r="KWR2353" s="1359"/>
      <c r="KWS2353" s="1359"/>
      <c r="KWT2353" s="1359"/>
      <c r="KWU2353" s="1359"/>
      <c r="KWV2353" s="1359"/>
      <c r="KWW2353" s="1359"/>
      <c r="KWX2353" s="1359"/>
      <c r="KWY2353" s="1359"/>
      <c r="KWZ2353" s="1359"/>
      <c r="KXA2353" s="1359"/>
      <c r="KXB2353" s="1359"/>
      <c r="KXC2353" s="1359"/>
      <c r="KXD2353" s="1359"/>
      <c r="KXE2353" s="1359"/>
      <c r="KXF2353" s="1359"/>
      <c r="KXG2353" s="1359"/>
      <c r="KXH2353" s="1359"/>
      <c r="KXI2353" s="1359"/>
      <c r="KXJ2353" s="1359"/>
      <c r="KXK2353" s="1359"/>
      <c r="KXL2353" s="1359"/>
      <c r="KXM2353" s="1359"/>
      <c r="KXN2353" s="1359"/>
      <c r="KXO2353" s="1359"/>
      <c r="KXP2353" s="1359"/>
      <c r="KXQ2353" s="1359"/>
      <c r="KXR2353" s="1359"/>
      <c r="KXS2353" s="1359"/>
      <c r="KXT2353" s="1359"/>
      <c r="KXU2353" s="1359"/>
      <c r="KXV2353" s="1359"/>
      <c r="KXW2353" s="1359"/>
      <c r="KXX2353" s="1359"/>
      <c r="KXY2353" s="1359"/>
      <c r="KXZ2353" s="1359"/>
      <c r="KYA2353" s="1359"/>
      <c r="KYB2353" s="1359"/>
      <c r="KYC2353" s="1359"/>
      <c r="KYD2353" s="1359"/>
      <c r="KYE2353" s="1359"/>
      <c r="KYF2353" s="1359"/>
      <c r="KYG2353" s="1359"/>
      <c r="KYH2353" s="1359"/>
      <c r="KYI2353" s="1359"/>
      <c r="KYJ2353" s="1359"/>
      <c r="KYK2353" s="1359"/>
      <c r="KYL2353" s="1359"/>
      <c r="KYM2353" s="1359"/>
      <c r="KYN2353" s="1359"/>
      <c r="KYO2353" s="1359"/>
      <c r="KYP2353" s="1359"/>
      <c r="KYQ2353" s="1359"/>
      <c r="KYR2353" s="1359"/>
      <c r="KYS2353" s="1359"/>
      <c r="KYT2353" s="1359"/>
      <c r="KYU2353" s="1359"/>
      <c r="KYV2353" s="1359"/>
      <c r="KYW2353" s="1359"/>
      <c r="KYX2353" s="1359"/>
      <c r="KYY2353" s="1359"/>
      <c r="KYZ2353" s="1359"/>
      <c r="KZA2353" s="1359"/>
      <c r="KZB2353" s="1359"/>
      <c r="KZC2353" s="1359"/>
      <c r="KZD2353" s="1359"/>
      <c r="KZE2353" s="1359"/>
      <c r="KZF2353" s="1359"/>
      <c r="KZG2353" s="1359"/>
      <c r="KZH2353" s="1359"/>
      <c r="KZI2353" s="1359"/>
      <c r="KZJ2353" s="1359"/>
      <c r="KZK2353" s="1359"/>
      <c r="KZL2353" s="1359"/>
      <c r="KZM2353" s="1359"/>
      <c r="KZN2353" s="1359"/>
      <c r="KZO2353" s="1359"/>
      <c r="KZP2353" s="1359"/>
      <c r="KZQ2353" s="1359"/>
      <c r="KZR2353" s="1359"/>
      <c r="KZS2353" s="1359"/>
      <c r="KZT2353" s="1359"/>
      <c r="KZU2353" s="1359"/>
      <c r="KZV2353" s="1359"/>
      <c r="KZW2353" s="1359"/>
      <c r="KZX2353" s="1359"/>
      <c r="KZY2353" s="1359"/>
      <c r="KZZ2353" s="1359"/>
      <c r="LAA2353" s="1359"/>
      <c r="LAB2353" s="1359"/>
      <c r="LAC2353" s="1359"/>
      <c r="LAD2353" s="1359"/>
      <c r="LAE2353" s="1359"/>
      <c r="LAF2353" s="1359"/>
      <c r="LAG2353" s="1359"/>
      <c r="LAH2353" s="1359"/>
      <c r="LAI2353" s="1359"/>
      <c r="LAJ2353" s="1359"/>
      <c r="LAK2353" s="1359"/>
      <c r="LAL2353" s="1359"/>
      <c r="LAM2353" s="1359"/>
      <c r="LAN2353" s="1359"/>
      <c r="LAO2353" s="1359"/>
      <c r="LAP2353" s="1359"/>
      <c r="LAQ2353" s="1359"/>
      <c r="LAR2353" s="1359"/>
      <c r="LAS2353" s="1359"/>
      <c r="LAT2353" s="1359"/>
      <c r="LAU2353" s="1359"/>
      <c r="LAV2353" s="1359"/>
      <c r="LAW2353" s="1359"/>
      <c r="LAX2353" s="1359"/>
      <c r="LAY2353" s="1359"/>
      <c r="LAZ2353" s="1359"/>
      <c r="LBA2353" s="1359"/>
      <c r="LBB2353" s="1359"/>
      <c r="LBC2353" s="1359"/>
      <c r="LBD2353" s="1359"/>
      <c r="LBE2353" s="1359"/>
      <c r="LBF2353" s="1359"/>
      <c r="LBG2353" s="1359"/>
      <c r="LBH2353" s="1359"/>
      <c r="LBI2353" s="1359"/>
      <c r="LBJ2353" s="1359"/>
      <c r="LBK2353" s="1359"/>
      <c r="LBL2353" s="1359"/>
      <c r="LBM2353" s="1359"/>
      <c r="LBN2353" s="1359"/>
      <c r="LBO2353" s="1359"/>
      <c r="LBP2353" s="1359"/>
      <c r="LBQ2353" s="1359"/>
      <c r="LBR2353" s="1359"/>
      <c r="LBS2353" s="1359"/>
      <c r="LBT2353" s="1359"/>
      <c r="LBU2353" s="1359"/>
      <c r="LBV2353" s="1359"/>
      <c r="LBW2353" s="1359"/>
      <c r="LBX2353" s="1359"/>
      <c r="LBY2353" s="1359"/>
      <c r="LBZ2353" s="1359"/>
      <c r="LCA2353" s="1359"/>
      <c r="LCB2353" s="1359"/>
      <c r="LCC2353" s="1359"/>
      <c r="LCD2353" s="1359"/>
      <c r="LCE2353" s="1359"/>
      <c r="LCF2353" s="1359"/>
      <c r="LCG2353" s="1359"/>
      <c r="LCH2353" s="1359"/>
      <c r="LCI2353" s="1359"/>
      <c r="LCJ2353" s="1359"/>
      <c r="LCK2353" s="1359"/>
      <c r="LCL2353" s="1359"/>
      <c r="LCM2353" s="1359"/>
      <c r="LCN2353" s="1359"/>
      <c r="LCO2353" s="1359"/>
      <c r="LCP2353" s="1359"/>
      <c r="LCQ2353" s="1359"/>
      <c r="LCR2353" s="1359"/>
      <c r="LCS2353" s="1359"/>
      <c r="LCT2353" s="1359"/>
      <c r="LCU2353" s="1359"/>
      <c r="LCV2353" s="1359"/>
      <c r="LCW2353" s="1359"/>
      <c r="LCX2353" s="1359"/>
      <c r="LCY2353" s="1359"/>
      <c r="LCZ2353" s="1359"/>
      <c r="LDA2353" s="1359"/>
      <c r="LDB2353" s="1359"/>
      <c r="LDC2353" s="1359"/>
      <c r="LDD2353" s="1359"/>
      <c r="LDE2353" s="1359"/>
      <c r="LDF2353" s="1359"/>
      <c r="LDG2353" s="1359"/>
      <c r="LDH2353" s="1359"/>
      <c r="LDI2353" s="1359"/>
      <c r="LDJ2353" s="1359"/>
      <c r="LDK2353" s="1359"/>
      <c r="LDL2353" s="1359"/>
      <c r="LDM2353" s="1359"/>
      <c r="LDN2353" s="1359"/>
      <c r="LDO2353" s="1359"/>
      <c r="LDP2353" s="1359"/>
      <c r="LDQ2353" s="1359"/>
      <c r="LDR2353" s="1359"/>
      <c r="LDS2353" s="1359"/>
      <c r="LDT2353" s="1359"/>
      <c r="LDU2353" s="1359"/>
      <c r="LDV2353" s="1359"/>
      <c r="LDW2353" s="1359"/>
      <c r="LDX2353" s="1359"/>
      <c r="LDY2353" s="1359"/>
      <c r="LDZ2353" s="1359"/>
      <c r="LEA2353" s="1359"/>
      <c r="LEB2353" s="1359"/>
      <c r="LEC2353" s="1359"/>
      <c r="LED2353" s="1359"/>
      <c r="LEE2353" s="1359"/>
      <c r="LEF2353" s="1359"/>
      <c r="LEG2353" s="1359"/>
      <c r="LEH2353" s="1359"/>
      <c r="LEI2353" s="1359"/>
      <c r="LEJ2353" s="1359"/>
      <c r="LEK2353" s="1359"/>
      <c r="LEL2353" s="1359"/>
      <c r="LEM2353" s="1359"/>
      <c r="LEN2353" s="1359"/>
      <c r="LEO2353" s="1359"/>
      <c r="LEP2353" s="1359"/>
      <c r="LEQ2353" s="1359"/>
      <c r="LER2353" s="1359"/>
      <c r="LES2353" s="1359"/>
      <c r="LET2353" s="1359"/>
      <c r="LEU2353" s="1359"/>
      <c r="LEV2353" s="1359"/>
      <c r="LEW2353" s="1359"/>
      <c r="LEX2353" s="1359"/>
      <c r="LEY2353" s="1359"/>
      <c r="LEZ2353" s="1359"/>
      <c r="LFA2353" s="1359"/>
      <c r="LFB2353" s="1359"/>
      <c r="LFC2353" s="1359"/>
      <c r="LFD2353" s="1359"/>
      <c r="LFE2353" s="1359"/>
      <c r="LFF2353" s="1359"/>
      <c r="LFG2353" s="1359"/>
      <c r="LFH2353" s="1359"/>
      <c r="LFI2353" s="1359"/>
      <c r="LFJ2353" s="1359"/>
      <c r="LFK2353" s="1359"/>
      <c r="LFL2353" s="1359"/>
      <c r="LFM2353" s="1359"/>
      <c r="LFN2353" s="1359"/>
      <c r="LFO2353" s="1359"/>
      <c r="LFP2353" s="1359"/>
      <c r="LFQ2353" s="1359"/>
      <c r="LFR2353" s="1359"/>
      <c r="LFS2353" s="1359"/>
      <c r="LFT2353" s="1359"/>
      <c r="LFU2353" s="1359"/>
      <c r="LFV2353" s="1359"/>
      <c r="LFW2353" s="1359"/>
      <c r="LFX2353" s="1359"/>
      <c r="LFY2353" s="1359"/>
      <c r="LFZ2353" s="1359"/>
      <c r="LGA2353" s="1359"/>
      <c r="LGB2353" s="1359"/>
      <c r="LGC2353" s="1359"/>
      <c r="LGD2353" s="1359"/>
      <c r="LGE2353" s="1359"/>
      <c r="LGF2353" s="1359"/>
      <c r="LGG2353" s="1359"/>
      <c r="LGH2353" s="1359"/>
      <c r="LGI2353" s="1359"/>
      <c r="LGJ2353" s="1359"/>
      <c r="LGK2353" s="1359"/>
      <c r="LGL2353" s="1359"/>
      <c r="LGM2353" s="1359"/>
      <c r="LGN2353" s="1359"/>
      <c r="LGO2353" s="1359"/>
      <c r="LGP2353" s="1359"/>
      <c r="LGQ2353" s="1359"/>
      <c r="LGR2353" s="1359"/>
      <c r="LGS2353" s="1359"/>
      <c r="LGT2353" s="1359"/>
      <c r="LGU2353" s="1359"/>
      <c r="LGV2353" s="1359"/>
      <c r="LGW2353" s="1359"/>
      <c r="LGX2353" s="1359"/>
      <c r="LGY2353" s="1359"/>
      <c r="LGZ2353" s="1359"/>
      <c r="LHA2353" s="1359"/>
      <c r="LHB2353" s="1359"/>
      <c r="LHC2353" s="1359"/>
      <c r="LHD2353" s="1359"/>
      <c r="LHE2353" s="1359"/>
      <c r="LHF2353" s="1359"/>
      <c r="LHG2353" s="1359"/>
      <c r="LHH2353" s="1359"/>
      <c r="LHI2353" s="1359"/>
      <c r="LHJ2353" s="1359"/>
      <c r="LHK2353" s="1359"/>
      <c r="LHL2353" s="1359"/>
      <c r="LHM2353" s="1359"/>
      <c r="LHN2353" s="1359"/>
      <c r="LHO2353" s="1359"/>
      <c r="LHP2353" s="1359"/>
      <c r="LHQ2353" s="1359"/>
      <c r="LHR2353" s="1359"/>
      <c r="LHS2353" s="1359"/>
      <c r="LHT2353" s="1359"/>
      <c r="LHU2353" s="1359"/>
      <c r="LHV2353" s="1359"/>
      <c r="LHW2353" s="1359"/>
      <c r="LHX2353" s="1359"/>
      <c r="LHY2353" s="1359"/>
      <c r="LHZ2353" s="1359"/>
      <c r="LIA2353" s="1359"/>
      <c r="LIB2353" s="1359"/>
      <c r="LIC2353" s="1359"/>
      <c r="LID2353" s="1359"/>
      <c r="LIE2353" s="1359"/>
      <c r="LIF2353" s="1359"/>
      <c r="LIG2353" s="1359"/>
      <c r="LIH2353" s="1359"/>
      <c r="LII2353" s="1359"/>
      <c r="LIJ2353" s="1359"/>
      <c r="LIK2353" s="1359"/>
      <c r="LIL2353" s="1359"/>
      <c r="LIM2353" s="1359"/>
      <c r="LIN2353" s="1359"/>
      <c r="LIO2353" s="1359"/>
      <c r="LIP2353" s="1359"/>
      <c r="LIQ2353" s="1359"/>
      <c r="LIR2353" s="1359"/>
      <c r="LIS2353" s="1359"/>
      <c r="LIT2353" s="1359"/>
      <c r="LIU2353" s="1359"/>
      <c r="LIV2353" s="1359"/>
      <c r="LIW2353" s="1359"/>
      <c r="LIX2353" s="1359"/>
      <c r="LIY2353" s="1359"/>
      <c r="LIZ2353" s="1359"/>
      <c r="LJA2353" s="1359"/>
      <c r="LJB2353" s="1359"/>
      <c r="LJC2353" s="1359"/>
      <c r="LJD2353" s="1359"/>
      <c r="LJE2353" s="1359"/>
      <c r="LJF2353" s="1359"/>
      <c r="LJG2353" s="1359"/>
      <c r="LJH2353" s="1359"/>
      <c r="LJI2353" s="1359"/>
      <c r="LJJ2353" s="1359"/>
      <c r="LJK2353" s="1359"/>
      <c r="LJL2353" s="1359"/>
      <c r="LJM2353" s="1359"/>
      <c r="LJN2353" s="1359"/>
      <c r="LJO2353" s="1359"/>
      <c r="LJP2353" s="1359"/>
      <c r="LJQ2353" s="1359"/>
      <c r="LJR2353" s="1359"/>
      <c r="LJS2353" s="1359"/>
      <c r="LJT2353" s="1359"/>
      <c r="LJU2353" s="1359"/>
      <c r="LJV2353" s="1359"/>
      <c r="LJW2353" s="1359"/>
      <c r="LJX2353" s="1359"/>
      <c r="LJY2353" s="1359"/>
      <c r="LJZ2353" s="1359"/>
      <c r="LKA2353" s="1359"/>
      <c r="LKB2353" s="1359"/>
      <c r="LKC2353" s="1359"/>
      <c r="LKD2353" s="1359"/>
      <c r="LKE2353" s="1359"/>
      <c r="LKF2353" s="1359"/>
      <c r="LKG2353" s="1359"/>
      <c r="LKH2353" s="1359"/>
      <c r="LKI2353" s="1359"/>
      <c r="LKJ2353" s="1359"/>
      <c r="LKK2353" s="1359"/>
      <c r="LKL2353" s="1359"/>
      <c r="LKM2353" s="1359"/>
      <c r="LKN2353" s="1359"/>
      <c r="LKO2353" s="1359"/>
      <c r="LKP2353" s="1359"/>
      <c r="LKQ2353" s="1359"/>
      <c r="LKR2353" s="1359"/>
      <c r="LKS2353" s="1359"/>
      <c r="LKT2353" s="1359"/>
      <c r="LKU2353" s="1359"/>
      <c r="LKV2353" s="1359"/>
      <c r="LKW2353" s="1359"/>
      <c r="LKX2353" s="1359"/>
      <c r="LKY2353" s="1359"/>
      <c r="LKZ2353" s="1359"/>
      <c r="LLA2353" s="1359"/>
      <c r="LLB2353" s="1359"/>
      <c r="LLC2353" s="1359"/>
      <c r="LLD2353" s="1359"/>
      <c r="LLE2353" s="1359"/>
      <c r="LLF2353" s="1359"/>
      <c r="LLG2353" s="1359"/>
      <c r="LLH2353" s="1359"/>
      <c r="LLI2353" s="1359"/>
      <c r="LLJ2353" s="1359"/>
      <c r="LLK2353" s="1359"/>
      <c r="LLL2353" s="1359"/>
      <c r="LLM2353" s="1359"/>
      <c r="LLN2353" s="1359"/>
      <c r="LLO2353" s="1359"/>
      <c r="LLP2353" s="1359"/>
      <c r="LLQ2353" s="1359"/>
      <c r="LLR2353" s="1359"/>
      <c r="LLS2353" s="1359"/>
      <c r="LLT2353" s="1359"/>
      <c r="LLU2353" s="1359"/>
      <c r="LLV2353" s="1359"/>
      <c r="LLW2353" s="1359"/>
      <c r="LLX2353" s="1359"/>
      <c r="LLY2353" s="1359"/>
      <c r="LLZ2353" s="1359"/>
      <c r="LMA2353" s="1359"/>
      <c r="LMB2353" s="1359"/>
      <c r="LMC2353" s="1359"/>
      <c r="LMD2353" s="1359"/>
      <c r="LME2353" s="1359"/>
      <c r="LMF2353" s="1359"/>
      <c r="LMG2353" s="1359"/>
      <c r="LMH2353" s="1359"/>
      <c r="LMI2353" s="1359"/>
      <c r="LMJ2353" s="1359"/>
      <c r="LMK2353" s="1359"/>
      <c r="LML2353" s="1359"/>
      <c r="LMM2353" s="1359"/>
      <c r="LMN2353" s="1359"/>
      <c r="LMO2353" s="1359"/>
      <c r="LMP2353" s="1359"/>
      <c r="LMQ2353" s="1359"/>
      <c r="LMR2353" s="1359"/>
      <c r="LMS2353" s="1359"/>
      <c r="LMT2353" s="1359"/>
      <c r="LMU2353" s="1359"/>
      <c r="LMV2353" s="1359"/>
      <c r="LMW2353" s="1359"/>
      <c r="LMX2353" s="1359"/>
      <c r="LMY2353" s="1359"/>
      <c r="LMZ2353" s="1359"/>
      <c r="LNA2353" s="1359"/>
      <c r="LNB2353" s="1359"/>
      <c r="LNC2353" s="1359"/>
      <c r="LND2353" s="1359"/>
      <c r="LNE2353" s="1359"/>
      <c r="LNF2353" s="1359"/>
      <c r="LNG2353" s="1359"/>
      <c r="LNH2353" s="1359"/>
      <c r="LNI2353" s="1359"/>
      <c r="LNJ2353" s="1359"/>
      <c r="LNK2353" s="1359"/>
      <c r="LNL2353" s="1359"/>
      <c r="LNM2353" s="1359"/>
      <c r="LNN2353" s="1359"/>
      <c r="LNO2353" s="1359"/>
      <c r="LNP2353" s="1359"/>
      <c r="LNQ2353" s="1359"/>
      <c r="LNR2353" s="1359"/>
      <c r="LNS2353" s="1359"/>
      <c r="LNT2353" s="1359"/>
      <c r="LNU2353" s="1359"/>
      <c r="LNV2353" s="1359"/>
      <c r="LNW2353" s="1359"/>
      <c r="LNX2353" s="1359"/>
      <c r="LNY2353" s="1359"/>
      <c r="LNZ2353" s="1359"/>
      <c r="LOA2353" s="1359"/>
      <c r="LOB2353" s="1359"/>
      <c r="LOC2353" s="1359"/>
      <c r="LOD2353" s="1359"/>
      <c r="LOE2353" s="1359"/>
      <c r="LOF2353" s="1359"/>
      <c r="LOG2353" s="1359"/>
      <c r="LOH2353" s="1359"/>
      <c r="LOI2353" s="1359"/>
      <c r="LOJ2353" s="1359"/>
      <c r="LOK2353" s="1359"/>
      <c r="LOL2353" s="1359"/>
      <c r="LOM2353" s="1359"/>
      <c r="LON2353" s="1359"/>
      <c r="LOO2353" s="1359"/>
      <c r="LOP2353" s="1359"/>
      <c r="LOQ2353" s="1359"/>
      <c r="LOR2353" s="1359"/>
      <c r="LOS2353" s="1359"/>
      <c r="LOT2353" s="1359"/>
      <c r="LOU2353" s="1359"/>
      <c r="LOV2353" s="1359"/>
      <c r="LOW2353" s="1359"/>
      <c r="LOX2353" s="1359"/>
      <c r="LOY2353" s="1359"/>
      <c r="LOZ2353" s="1359"/>
      <c r="LPA2353" s="1359"/>
      <c r="LPB2353" s="1359"/>
      <c r="LPC2353" s="1359"/>
      <c r="LPD2353" s="1359"/>
      <c r="LPE2353" s="1359"/>
      <c r="LPF2353" s="1359"/>
      <c r="LPG2353" s="1359"/>
      <c r="LPH2353" s="1359"/>
      <c r="LPI2353" s="1359"/>
      <c r="LPJ2353" s="1359"/>
      <c r="LPK2353" s="1359"/>
      <c r="LPL2353" s="1359"/>
      <c r="LPM2353" s="1359"/>
      <c r="LPN2353" s="1359"/>
      <c r="LPO2353" s="1359"/>
      <c r="LPP2353" s="1359"/>
      <c r="LPQ2353" s="1359"/>
      <c r="LPR2353" s="1359"/>
      <c r="LPS2353" s="1359"/>
      <c r="LPT2353" s="1359"/>
      <c r="LPU2353" s="1359"/>
      <c r="LPV2353" s="1359"/>
      <c r="LPW2353" s="1359"/>
      <c r="LPX2353" s="1359"/>
      <c r="LPY2353" s="1359"/>
      <c r="LPZ2353" s="1359"/>
      <c r="LQA2353" s="1359"/>
      <c r="LQB2353" s="1359"/>
      <c r="LQC2353" s="1359"/>
      <c r="LQD2353" s="1359"/>
      <c r="LQE2353" s="1359"/>
      <c r="LQF2353" s="1359"/>
      <c r="LQG2353" s="1359"/>
      <c r="LQH2353" s="1359"/>
      <c r="LQI2353" s="1359"/>
      <c r="LQJ2353" s="1359"/>
      <c r="LQK2353" s="1359"/>
      <c r="LQL2353" s="1359"/>
      <c r="LQM2353" s="1359"/>
      <c r="LQN2353" s="1359"/>
      <c r="LQO2353" s="1359"/>
      <c r="LQP2353" s="1359"/>
      <c r="LQQ2353" s="1359"/>
      <c r="LQR2353" s="1359"/>
      <c r="LQS2353" s="1359"/>
      <c r="LQT2353" s="1359"/>
      <c r="LQU2353" s="1359"/>
      <c r="LQV2353" s="1359"/>
      <c r="LQW2353" s="1359"/>
      <c r="LQX2353" s="1359"/>
      <c r="LQY2353" s="1359"/>
      <c r="LQZ2353" s="1359"/>
      <c r="LRA2353" s="1359"/>
      <c r="LRB2353" s="1359"/>
      <c r="LRC2353" s="1359"/>
      <c r="LRD2353" s="1359"/>
      <c r="LRE2353" s="1359"/>
      <c r="LRF2353" s="1359"/>
      <c r="LRG2353" s="1359"/>
      <c r="LRH2353" s="1359"/>
      <c r="LRI2353" s="1359"/>
      <c r="LRJ2353" s="1359"/>
      <c r="LRK2353" s="1359"/>
      <c r="LRL2353" s="1359"/>
      <c r="LRM2353" s="1359"/>
      <c r="LRN2353" s="1359"/>
      <c r="LRO2353" s="1359"/>
      <c r="LRP2353" s="1359"/>
      <c r="LRQ2353" s="1359"/>
      <c r="LRR2353" s="1359"/>
      <c r="LRS2353" s="1359"/>
      <c r="LRT2353" s="1359"/>
      <c r="LRU2353" s="1359"/>
      <c r="LRV2353" s="1359"/>
      <c r="LRW2353" s="1359"/>
      <c r="LRX2353" s="1359"/>
      <c r="LRY2353" s="1359"/>
      <c r="LRZ2353" s="1359"/>
      <c r="LSA2353" s="1359"/>
      <c r="LSB2353" s="1359"/>
      <c r="LSC2353" s="1359"/>
      <c r="LSD2353" s="1359"/>
      <c r="LSE2353" s="1359"/>
      <c r="LSF2353" s="1359"/>
      <c r="LSG2353" s="1359"/>
      <c r="LSH2353" s="1359"/>
      <c r="LSI2353" s="1359"/>
      <c r="LSJ2353" s="1359"/>
      <c r="LSK2353" s="1359"/>
      <c r="LSL2353" s="1359"/>
      <c r="LSM2353" s="1359"/>
      <c r="LSN2353" s="1359"/>
      <c r="LSO2353" s="1359"/>
      <c r="LSP2353" s="1359"/>
      <c r="LSQ2353" s="1359"/>
      <c r="LSR2353" s="1359"/>
      <c r="LSS2353" s="1359"/>
      <c r="LST2353" s="1359"/>
      <c r="LSU2353" s="1359"/>
      <c r="LSV2353" s="1359"/>
      <c r="LSW2353" s="1359"/>
      <c r="LSX2353" s="1359"/>
      <c r="LSY2353" s="1359"/>
      <c r="LSZ2353" s="1359"/>
      <c r="LTA2353" s="1359"/>
      <c r="LTB2353" s="1359"/>
      <c r="LTC2353" s="1359"/>
      <c r="LTD2353" s="1359"/>
      <c r="LTE2353" s="1359"/>
      <c r="LTF2353" s="1359"/>
      <c r="LTG2353" s="1359"/>
      <c r="LTH2353" s="1359"/>
      <c r="LTI2353" s="1359"/>
      <c r="LTJ2353" s="1359"/>
      <c r="LTK2353" s="1359"/>
      <c r="LTL2353" s="1359"/>
      <c r="LTM2353" s="1359"/>
      <c r="LTN2353" s="1359"/>
      <c r="LTO2353" s="1359"/>
      <c r="LTP2353" s="1359"/>
      <c r="LTQ2353" s="1359"/>
      <c r="LTR2353" s="1359"/>
      <c r="LTS2353" s="1359"/>
      <c r="LTT2353" s="1359"/>
      <c r="LTU2353" s="1359"/>
      <c r="LTV2353" s="1359"/>
      <c r="LTW2353" s="1359"/>
      <c r="LTX2353" s="1359"/>
      <c r="LTY2353" s="1359"/>
      <c r="LTZ2353" s="1359"/>
      <c r="LUA2353" s="1359"/>
      <c r="LUB2353" s="1359"/>
      <c r="LUC2353" s="1359"/>
      <c r="LUD2353" s="1359"/>
      <c r="LUE2353" s="1359"/>
      <c r="LUF2353" s="1359"/>
      <c r="LUG2353" s="1359"/>
      <c r="LUH2353" s="1359"/>
      <c r="LUI2353" s="1359"/>
      <c r="LUJ2353" s="1359"/>
      <c r="LUK2353" s="1359"/>
      <c r="LUL2353" s="1359"/>
      <c r="LUM2353" s="1359"/>
      <c r="LUN2353" s="1359"/>
      <c r="LUO2353" s="1359"/>
      <c r="LUP2353" s="1359"/>
      <c r="LUQ2353" s="1359"/>
      <c r="LUR2353" s="1359"/>
      <c r="LUS2353" s="1359"/>
      <c r="LUT2353" s="1359"/>
      <c r="LUU2353" s="1359"/>
      <c r="LUV2353" s="1359"/>
      <c r="LUW2353" s="1359"/>
      <c r="LUX2353" s="1359"/>
      <c r="LUY2353" s="1359"/>
      <c r="LUZ2353" s="1359"/>
      <c r="LVA2353" s="1359"/>
      <c r="LVB2353" s="1359"/>
      <c r="LVC2353" s="1359"/>
      <c r="LVD2353" s="1359"/>
      <c r="LVE2353" s="1359"/>
      <c r="LVF2353" s="1359"/>
      <c r="LVG2353" s="1359"/>
      <c r="LVH2353" s="1359"/>
      <c r="LVI2353" s="1359"/>
      <c r="LVJ2353" s="1359"/>
      <c r="LVK2353" s="1359"/>
      <c r="LVL2353" s="1359"/>
      <c r="LVM2353" s="1359"/>
      <c r="LVN2353" s="1359"/>
      <c r="LVO2353" s="1359"/>
      <c r="LVP2353" s="1359"/>
      <c r="LVQ2353" s="1359"/>
      <c r="LVR2353" s="1359"/>
      <c r="LVS2353" s="1359"/>
      <c r="LVT2353" s="1359"/>
      <c r="LVU2353" s="1359"/>
      <c r="LVV2353" s="1359"/>
      <c r="LVW2353" s="1359"/>
      <c r="LVX2353" s="1359"/>
      <c r="LVY2353" s="1359"/>
      <c r="LVZ2353" s="1359"/>
      <c r="LWA2353" s="1359"/>
      <c r="LWB2353" s="1359"/>
      <c r="LWC2353" s="1359"/>
      <c r="LWD2353" s="1359"/>
      <c r="LWE2353" s="1359"/>
      <c r="LWF2353" s="1359"/>
      <c r="LWG2353" s="1359"/>
      <c r="LWH2353" s="1359"/>
      <c r="LWI2353" s="1359"/>
      <c r="LWJ2353" s="1359"/>
      <c r="LWK2353" s="1359"/>
      <c r="LWL2353" s="1359"/>
      <c r="LWM2353" s="1359"/>
      <c r="LWN2353" s="1359"/>
      <c r="LWO2353" s="1359"/>
      <c r="LWP2353" s="1359"/>
      <c r="LWQ2353" s="1359"/>
      <c r="LWR2353" s="1359"/>
      <c r="LWS2353" s="1359"/>
      <c r="LWT2353" s="1359"/>
      <c r="LWU2353" s="1359"/>
      <c r="LWV2353" s="1359"/>
      <c r="LWW2353" s="1359"/>
      <c r="LWX2353" s="1359"/>
      <c r="LWY2353" s="1359"/>
      <c r="LWZ2353" s="1359"/>
      <c r="LXA2353" s="1359"/>
      <c r="LXB2353" s="1359"/>
      <c r="LXC2353" s="1359"/>
      <c r="LXD2353" s="1359"/>
      <c r="LXE2353" s="1359"/>
      <c r="LXF2353" s="1359"/>
      <c r="LXG2353" s="1359"/>
      <c r="LXH2353" s="1359"/>
      <c r="LXI2353" s="1359"/>
      <c r="LXJ2353" s="1359"/>
      <c r="LXK2353" s="1359"/>
      <c r="LXL2353" s="1359"/>
      <c r="LXM2353" s="1359"/>
      <c r="LXN2353" s="1359"/>
      <c r="LXO2353" s="1359"/>
      <c r="LXP2353" s="1359"/>
      <c r="LXQ2353" s="1359"/>
      <c r="LXR2353" s="1359"/>
      <c r="LXS2353" s="1359"/>
      <c r="LXT2353" s="1359"/>
      <c r="LXU2353" s="1359"/>
      <c r="LXV2353" s="1359"/>
      <c r="LXW2353" s="1359"/>
      <c r="LXX2353" s="1359"/>
      <c r="LXY2353" s="1359"/>
      <c r="LXZ2353" s="1359"/>
      <c r="LYA2353" s="1359"/>
      <c r="LYB2353" s="1359"/>
      <c r="LYC2353" s="1359"/>
      <c r="LYD2353" s="1359"/>
      <c r="LYE2353" s="1359"/>
      <c r="LYF2353" s="1359"/>
      <c r="LYG2353" s="1359"/>
      <c r="LYH2353" s="1359"/>
      <c r="LYI2353" s="1359"/>
      <c r="LYJ2353" s="1359"/>
      <c r="LYK2353" s="1359"/>
      <c r="LYL2353" s="1359"/>
      <c r="LYM2353" s="1359"/>
      <c r="LYN2353" s="1359"/>
      <c r="LYO2353" s="1359"/>
      <c r="LYP2353" s="1359"/>
      <c r="LYQ2353" s="1359"/>
      <c r="LYR2353" s="1359"/>
      <c r="LYS2353" s="1359"/>
      <c r="LYT2353" s="1359"/>
      <c r="LYU2353" s="1359"/>
      <c r="LYV2353" s="1359"/>
      <c r="LYW2353" s="1359"/>
      <c r="LYX2353" s="1359"/>
      <c r="LYY2353" s="1359"/>
      <c r="LYZ2353" s="1359"/>
      <c r="LZA2353" s="1359"/>
      <c r="LZB2353" s="1359"/>
      <c r="LZC2353" s="1359"/>
      <c r="LZD2353" s="1359"/>
      <c r="LZE2353" s="1359"/>
      <c r="LZF2353" s="1359"/>
      <c r="LZG2353" s="1359"/>
      <c r="LZH2353" s="1359"/>
      <c r="LZI2353" s="1359"/>
      <c r="LZJ2353" s="1359"/>
      <c r="LZK2353" s="1359"/>
      <c r="LZL2353" s="1359"/>
      <c r="LZM2353" s="1359"/>
      <c r="LZN2353" s="1359"/>
      <c r="LZO2353" s="1359"/>
      <c r="LZP2353" s="1359"/>
      <c r="LZQ2353" s="1359"/>
      <c r="LZR2353" s="1359"/>
      <c r="LZS2353" s="1359"/>
      <c r="LZT2353" s="1359"/>
      <c r="LZU2353" s="1359"/>
      <c r="LZV2353" s="1359"/>
      <c r="LZW2353" s="1359"/>
      <c r="LZX2353" s="1359"/>
      <c r="LZY2353" s="1359"/>
      <c r="LZZ2353" s="1359"/>
      <c r="MAA2353" s="1359"/>
      <c r="MAB2353" s="1359"/>
      <c r="MAC2353" s="1359"/>
      <c r="MAD2353" s="1359"/>
      <c r="MAE2353" s="1359"/>
      <c r="MAF2353" s="1359"/>
      <c r="MAG2353" s="1359"/>
      <c r="MAH2353" s="1359"/>
      <c r="MAI2353" s="1359"/>
      <c r="MAJ2353" s="1359"/>
      <c r="MAK2353" s="1359"/>
      <c r="MAL2353" s="1359"/>
      <c r="MAM2353" s="1359"/>
      <c r="MAN2353" s="1359"/>
      <c r="MAO2353" s="1359"/>
      <c r="MAP2353" s="1359"/>
      <c r="MAQ2353" s="1359"/>
      <c r="MAR2353" s="1359"/>
      <c r="MAS2353" s="1359"/>
      <c r="MAT2353" s="1359"/>
      <c r="MAU2353" s="1359"/>
      <c r="MAV2353" s="1359"/>
      <c r="MAW2353" s="1359"/>
      <c r="MAX2353" s="1359"/>
      <c r="MAY2353" s="1359"/>
      <c r="MAZ2353" s="1359"/>
      <c r="MBA2353" s="1359"/>
      <c r="MBB2353" s="1359"/>
      <c r="MBC2353" s="1359"/>
      <c r="MBD2353" s="1359"/>
      <c r="MBE2353" s="1359"/>
      <c r="MBF2353" s="1359"/>
      <c r="MBG2353" s="1359"/>
      <c r="MBH2353" s="1359"/>
      <c r="MBI2353" s="1359"/>
      <c r="MBJ2353" s="1359"/>
      <c r="MBK2353" s="1359"/>
      <c r="MBL2353" s="1359"/>
      <c r="MBM2353" s="1359"/>
      <c r="MBN2353" s="1359"/>
      <c r="MBO2353" s="1359"/>
      <c r="MBP2353" s="1359"/>
      <c r="MBQ2353" s="1359"/>
      <c r="MBR2353" s="1359"/>
      <c r="MBS2353" s="1359"/>
      <c r="MBT2353" s="1359"/>
      <c r="MBU2353" s="1359"/>
      <c r="MBV2353" s="1359"/>
      <c r="MBW2353" s="1359"/>
      <c r="MBX2353" s="1359"/>
      <c r="MBY2353" s="1359"/>
      <c r="MBZ2353" s="1359"/>
      <c r="MCA2353" s="1359"/>
      <c r="MCB2353" s="1359"/>
      <c r="MCC2353" s="1359"/>
      <c r="MCD2353" s="1359"/>
      <c r="MCE2353" s="1359"/>
      <c r="MCF2353" s="1359"/>
      <c r="MCG2353" s="1359"/>
      <c r="MCH2353" s="1359"/>
      <c r="MCI2353" s="1359"/>
      <c r="MCJ2353" s="1359"/>
      <c r="MCK2353" s="1359"/>
      <c r="MCL2353" s="1359"/>
      <c r="MCM2353" s="1359"/>
      <c r="MCN2353" s="1359"/>
      <c r="MCO2353" s="1359"/>
      <c r="MCP2353" s="1359"/>
      <c r="MCQ2353" s="1359"/>
      <c r="MCR2353" s="1359"/>
      <c r="MCS2353" s="1359"/>
      <c r="MCT2353" s="1359"/>
      <c r="MCU2353" s="1359"/>
      <c r="MCV2353" s="1359"/>
      <c r="MCW2353" s="1359"/>
      <c r="MCX2353" s="1359"/>
      <c r="MCY2353" s="1359"/>
      <c r="MCZ2353" s="1359"/>
      <c r="MDA2353" s="1359"/>
      <c r="MDB2353" s="1359"/>
      <c r="MDC2353" s="1359"/>
      <c r="MDD2353" s="1359"/>
      <c r="MDE2353" s="1359"/>
      <c r="MDF2353" s="1359"/>
      <c r="MDG2353" s="1359"/>
      <c r="MDH2353" s="1359"/>
      <c r="MDI2353" s="1359"/>
      <c r="MDJ2353" s="1359"/>
      <c r="MDK2353" s="1359"/>
      <c r="MDL2353" s="1359"/>
      <c r="MDM2353" s="1359"/>
      <c r="MDN2353" s="1359"/>
      <c r="MDO2353" s="1359"/>
      <c r="MDP2353" s="1359"/>
      <c r="MDQ2353" s="1359"/>
      <c r="MDR2353" s="1359"/>
      <c r="MDS2353" s="1359"/>
      <c r="MDT2353" s="1359"/>
      <c r="MDU2353" s="1359"/>
      <c r="MDV2353" s="1359"/>
      <c r="MDW2353" s="1359"/>
      <c r="MDX2353" s="1359"/>
      <c r="MDY2353" s="1359"/>
      <c r="MDZ2353" s="1359"/>
      <c r="MEA2353" s="1359"/>
      <c r="MEB2353" s="1359"/>
      <c r="MEC2353" s="1359"/>
      <c r="MED2353" s="1359"/>
      <c r="MEE2353" s="1359"/>
      <c r="MEF2353" s="1359"/>
      <c r="MEG2353" s="1359"/>
      <c r="MEH2353" s="1359"/>
      <c r="MEI2353" s="1359"/>
      <c r="MEJ2353" s="1359"/>
      <c r="MEK2353" s="1359"/>
      <c r="MEL2353" s="1359"/>
      <c r="MEM2353" s="1359"/>
      <c r="MEN2353" s="1359"/>
      <c r="MEO2353" s="1359"/>
      <c r="MEP2353" s="1359"/>
      <c r="MEQ2353" s="1359"/>
      <c r="MER2353" s="1359"/>
      <c r="MES2353" s="1359"/>
      <c r="MET2353" s="1359"/>
      <c r="MEU2353" s="1359"/>
      <c r="MEV2353" s="1359"/>
      <c r="MEW2353" s="1359"/>
      <c r="MEX2353" s="1359"/>
      <c r="MEY2353" s="1359"/>
      <c r="MEZ2353" s="1359"/>
      <c r="MFA2353" s="1359"/>
      <c r="MFB2353" s="1359"/>
      <c r="MFC2353" s="1359"/>
      <c r="MFD2353" s="1359"/>
      <c r="MFE2353" s="1359"/>
      <c r="MFF2353" s="1359"/>
      <c r="MFG2353" s="1359"/>
      <c r="MFH2353" s="1359"/>
      <c r="MFI2353" s="1359"/>
      <c r="MFJ2353" s="1359"/>
      <c r="MFK2353" s="1359"/>
      <c r="MFL2353" s="1359"/>
      <c r="MFM2353" s="1359"/>
      <c r="MFN2353" s="1359"/>
      <c r="MFO2353" s="1359"/>
      <c r="MFP2353" s="1359"/>
      <c r="MFQ2353" s="1359"/>
      <c r="MFR2353" s="1359"/>
      <c r="MFS2353" s="1359"/>
      <c r="MFT2353" s="1359"/>
      <c r="MFU2353" s="1359"/>
      <c r="MFV2353" s="1359"/>
      <c r="MFW2353" s="1359"/>
      <c r="MFX2353" s="1359"/>
      <c r="MFY2353" s="1359"/>
      <c r="MFZ2353" s="1359"/>
      <c r="MGA2353" s="1359"/>
      <c r="MGB2353" s="1359"/>
      <c r="MGC2353" s="1359"/>
      <c r="MGD2353" s="1359"/>
      <c r="MGE2353" s="1359"/>
      <c r="MGF2353" s="1359"/>
      <c r="MGG2353" s="1359"/>
      <c r="MGH2353" s="1359"/>
      <c r="MGI2353" s="1359"/>
      <c r="MGJ2353" s="1359"/>
      <c r="MGK2353" s="1359"/>
      <c r="MGL2353" s="1359"/>
      <c r="MGM2353" s="1359"/>
      <c r="MGN2353" s="1359"/>
      <c r="MGO2353" s="1359"/>
      <c r="MGP2353" s="1359"/>
      <c r="MGQ2353" s="1359"/>
      <c r="MGR2353" s="1359"/>
      <c r="MGS2353" s="1359"/>
      <c r="MGT2353" s="1359"/>
      <c r="MGU2353" s="1359"/>
      <c r="MGV2353" s="1359"/>
      <c r="MGW2353" s="1359"/>
      <c r="MGX2353" s="1359"/>
      <c r="MGY2353" s="1359"/>
      <c r="MGZ2353" s="1359"/>
      <c r="MHA2353" s="1359"/>
      <c r="MHB2353" s="1359"/>
      <c r="MHC2353" s="1359"/>
      <c r="MHD2353" s="1359"/>
      <c r="MHE2353" s="1359"/>
      <c r="MHF2353" s="1359"/>
      <c r="MHG2353" s="1359"/>
      <c r="MHH2353" s="1359"/>
      <c r="MHI2353" s="1359"/>
      <c r="MHJ2353" s="1359"/>
      <c r="MHK2353" s="1359"/>
      <c r="MHL2353" s="1359"/>
      <c r="MHM2353" s="1359"/>
      <c r="MHN2353" s="1359"/>
      <c r="MHO2353" s="1359"/>
      <c r="MHP2353" s="1359"/>
      <c r="MHQ2353" s="1359"/>
      <c r="MHR2353" s="1359"/>
      <c r="MHS2353" s="1359"/>
      <c r="MHT2353" s="1359"/>
      <c r="MHU2353" s="1359"/>
      <c r="MHV2353" s="1359"/>
      <c r="MHW2353" s="1359"/>
      <c r="MHX2353" s="1359"/>
      <c r="MHY2353" s="1359"/>
      <c r="MHZ2353" s="1359"/>
      <c r="MIA2353" s="1359"/>
      <c r="MIB2353" s="1359"/>
      <c r="MIC2353" s="1359"/>
      <c r="MID2353" s="1359"/>
      <c r="MIE2353" s="1359"/>
      <c r="MIF2353" s="1359"/>
      <c r="MIG2353" s="1359"/>
      <c r="MIH2353" s="1359"/>
      <c r="MII2353" s="1359"/>
      <c r="MIJ2353" s="1359"/>
      <c r="MIK2353" s="1359"/>
      <c r="MIL2353" s="1359"/>
      <c r="MIM2353" s="1359"/>
      <c r="MIN2353" s="1359"/>
      <c r="MIO2353" s="1359"/>
      <c r="MIP2353" s="1359"/>
      <c r="MIQ2353" s="1359"/>
      <c r="MIR2353" s="1359"/>
      <c r="MIS2353" s="1359"/>
      <c r="MIT2353" s="1359"/>
      <c r="MIU2353" s="1359"/>
      <c r="MIV2353" s="1359"/>
      <c r="MIW2353" s="1359"/>
      <c r="MIX2353" s="1359"/>
      <c r="MIY2353" s="1359"/>
      <c r="MIZ2353" s="1359"/>
      <c r="MJA2353" s="1359"/>
      <c r="MJB2353" s="1359"/>
      <c r="MJC2353" s="1359"/>
      <c r="MJD2353" s="1359"/>
      <c r="MJE2353" s="1359"/>
      <c r="MJF2353" s="1359"/>
      <c r="MJG2353" s="1359"/>
      <c r="MJH2353" s="1359"/>
      <c r="MJI2353" s="1359"/>
      <c r="MJJ2353" s="1359"/>
      <c r="MJK2353" s="1359"/>
      <c r="MJL2353" s="1359"/>
      <c r="MJM2353" s="1359"/>
      <c r="MJN2353" s="1359"/>
      <c r="MJO2353" s="1359"/>
      <c r="MJP2353" s="1359"/>
      <c r="MJQ2353" s="1359"/>
      <c r="MJR2353" s="1359"/>
      <c r="MJS2353" s="1359"/>
      <c r="MJT2353" s="1359"/>
      <c r="MJU2353" s="1359"/>
      <c r="MJV2353" s="1359"/>
      <c r="MJW2353" s="1359"/>
      <c r="MJX2353" s="1359"/>
      <c r="MJY2353" s="1359"/>
      <c r="MJZ2353" s="1359"/>
      <c r="MKA2353" s="1359"/>
      <c r="MKB2353" s="1359"/>
      <c r="MKC2353" s="1359"/>
      <c r="MKD2353" s="1359"/>
      <c r="MKE2353" s="1359"/>
      <c r="MKF2353" s="1359"/>
      <c r="MKG2353" s="1359"/>
      <c r="MKH2353" s="1359"/>
      <c r="MKI2353" s="1359"/>
      <c r="MKJ2353" s="1359"/>
      <c r="MKK2353" s="1359"/>
      <c r="MKL2353" s="1359"/>
      <c r="MKM2353" s="1359"/>
      <c r="MKN2353" s="1359"/>
      <c r="MKO2353" s="1359"/>
      <c r="MKP2353" s="1359"/>
      <c r="MKQ2353" s="1359"/>
      <c r="MKR2353" s="1359"/>
      <c r="MKS2353" s="1359"/>
      <c r="MKT2353" s="1359"/>
      <c r="MKU2353" s="1359"/>
      <c r="MKV2353" s="1359"/>
      <c r="MKW2353" s="1359"/>
      <c r="MKX2353" s="1359"/>
      <c r="MKY2353" s="1359"/>
      <c r="MKZ2353" s="1359"/>
      <c r="MLA2353" s="1359"/>
      <c r="MLB2353" s="1359"/>
      <c r="MLC2353" s="1359"/>
      <c r="MLD2353" s="1359"/>
      <c r="MLE2353" s="1359"/>
      <c r="MLF2353" s="1359"/>
      <c r="MLG2353" s="1359"/>
      <c r="MLH2353" s="1359"/>
      <c r="MLI2353" s="1359"/>
      <c r="MLJ2353" s="1359"/>
      <c r="MLK2353" s="1359"/>
      <c r="MLL2353" s="1359"/>
      <c r="MLM2353" s="1359"/>
      <c r="MLN2353" s="1359"/>
      <c r="MLO2353" s="1359"/>
      <c r="MLP2353" s="1359"/>
      <c r="MLQ2353" s="1359"/>
      <c r="MLR2353" s="1359"/>
      <c r="MLS2353" s="1359"/>
      <c r="MLT2353" s="1359"/>
      <c r="MLU2353" s="1359"/>
      <c r="MLV2353" s="1359"/>
      <c r="MLW2353" s="1359"/>
      <c r="MLX2353" s="1359"/>
      <c r="MLY2353" s="1359"/>
      <c r="MLZ2353" s="1359"/>
      <c r="MMA2353" s="1359"/>
      <c r="MMB2353" s="1359"/>
      <c r="MMC2353" s="1359"/>
      <c r="MMD2353" s="1359"/>
      <c r="MME2353" s="1359"/>
      <c r="MMF2353" s="1359"/>
      <c r="MMG2353" s="1359"/>
      <c r="MMH2353" s="1359"/>
      <c r="MMI2353" s="1359"/>
      <c r="MMJ2353" s="1359"/>
      <c r="MMK2353" s="1359"/>
      <c r="MML2353" s="1359"/>
      <c r="MMM2353" s="1359"/>
      <c r="MMN2353" s="1359"/>
      <c r="MMO2353" s="1359"/>
      <c r="MMP2353" s="1359"/>
      <c r="MMQ2353" s="1359"/>
      <c r="MMR2353" s="1359"/>
      <c r="MMS2353" s="1359"/>
      <c r="MMT2353" s="1359"/>
      <c r="MMU2353" s="1359"/>
      <c r="MMV2353" s="1359"/>
      <c r="MMW2353" s="1359"/>
      <c r="MMX2353" s="1359"/>
      <c r="MMY2353" s="1359"/>
      <c r="MMZ2353" s="1359"/>
      <c r="MNA2353" s="1359"/>
      <c r="MNB2353" s="1359"/>
      <c r="MNC2353" s="1359"/>
      <c r="MND2353" s="1359"/>
      <c r="MNE2353" s="1359"/>
      <c r="MNF2353" s="1359"/>
      <c r="MNG2353" s="1359"/>
      <c r="MNH2353" s="1359"/>
      <c r="MNI2353" s="1359"/>
      <c r="MNJ2353" s="1359"/>
      <c r="MNK2353" s="1359"/>
      <c r="MNL2353" s="1359"/>
      <c r="MNM2353" s="1359"/>
      <c r="MNN2353" s="1359"/>
      <c r="MNO2353" s="1359"/>
      <c r="MNP2353" s="1359"/>
      <c r="MNQ2353" s="1359"/>
      <c r="MNR2353" s="1359"/>
      <c r="MNS2353" s="1359"/>
      <c r="MNT2353" s="1359"/>
      <c r="MNU2353" s="1359"/>
      <c r="MNV2353" s="1359"/>
      <c r="MNW2353" s="1359"/>
      <c r="MNX2353" s="1359"/>
      <c r="MNY2353" s="1359"/>
      <c r="MNZ2353" s="1359"/>
      <c r="MOA2353" s="1359"/>
      <c r="MOB2353" s="1359"/>
      <c r="MOC2353" s="1359"/>
      <c r="MOD2353" s="1359"/>
      <c r="MOE2353" s="1359"/>
      <c r="MOF2353" s="1359"/>
      <c r="MOG2353" s="1359"/>
      <c r="MOH2353" s="1359"/>
      <c r="MOI2353" s="1359"/>
      <c r="MOJ2353" s="1359"/>
      <c r="MOK2353" s="1359"/>
      <c r="MOL2353" s="1359"/>
      <c r="MOM2353" s="1359"/>
      <c r="MON2353" s="1359"/>
      <c r="MOO2353" s="1359"/>
      <c r="MOP2353" s="1359"/>
      <c r="MOQ2353" s="1359"/>
      <c r="MOR2353" s="1359"/>
      <c r="MOS2353" s="1359"/>
      <c r="MOT2353" s="1359"/>
      <c r="MOU2353" s="1359"/>
      <c r="MOV2353" s="1359"/>
      <c r="MOW2353" s="1359"/>
      <c r="MOX2353" s="1359"/>
      <c r="MOY2353" s="1359"/>
      <c r="MOZ2353" s="1359"/>
      <c r="MPA2353" s="1359"/>
      <c r="MPB2353" s="1359"/>
      <c r="MPC2353" s="1359"/>
      <c r="MPD2353" s="1359"/>
      <c r="MPE2353" s="1359"/>
      <c r="MPF2353" s="1359"/>
      <c r="MPG2353" s="1359"/>
      <c r="MPH2353" s="1359"/>
      <c r="MPI2353" s="1359"/>
      <c r="MPJ2353" s="1359"/>
      <c r="MPK2353" s="1359"/>
      <c r="MPL2353" s="1359"/>
      <c r="MPM2353" s="1359"/>
      <c r="MPN2353" s="1359"/>
      <c r="MPO2353" s="1359"/>
      <c r="MPP2353" s="1359"/>
      <c r="MPQ2353" s="1359"/>
      <c r="MPR2353" s="1359"/>
      <c r="MPS2353" s="1359"/>
      <c r="MPT2353" s="1359"/>
      <c r="MPU2353" s="1359"/>
      <c r="MPV2353" s="1359"/>
      <c r="MPW2353" s="1359"/>
      <c r="MPX2353" s="1359"/>
      <c r="MPY2353" s="1359"/>
      <c r="MPZ2353" s="1359"/>
      <c r="MQA2353" s="1359"/>
      <c r="MQB2353" s="1359"/>
      <c r="MQC2353" s="1359"/>
      <c r="MQD2353" s="1359"/>
      <c r="MQE2353" s="1359"/>
      <c r="MQF2353" s="1359"/>
      <c r="MQG2353" s="1359"/>
      <c r="MQH2353" s="1359"/>
      <c r="MQI2353" s="1359"/>
      <c r="MQJ2353" s="1359"/>
      <c r="MQK2353" s="1359"/>
      <c r="MQL2353" s="1359"/>
      <c r="MQM2353" s="1359"/>
      <c r="MQN2353" s="1359"/>
      <c r="MQO2353" s="1359"/>
      <c r="MQP2353" s="1359"/>
      <c r="MQQ2353" s="1359"/>
      <c r="MQR2353" s="1359"/>
      <c r="MQS2353" s="1359"/>
      <c r="MQT2353" s="1359"/>
      <c r="MQU2353" s="1359"/>
      <c r="MQV2353" s="1359"/>
      <c r="MQW2353" s="1359"/>
      <c r="MQX2353" s="1359"/>
      <c r="MQY2353" s="1359"/>
      <c r="MQZ2353" s="1359"/>
      <c r="MRA2353" s="1359"/>
      <c r="MRB2353" s="1359"/>
      <c r="MRC2353" s="1359"/>
      <c r="MRD2353" s="1359"/>
      <c r="MRE2353" s="1359"/>
      <c r="MRF2353" s="1359"/>
      <c r="MRG2353" s="1359"/>
      <c r="MRH2353" s="1359"/>
      <c r="MRI2353" s="1359"/>
      <c r="MRJ2353" s="1359"/>
      <c r="MRK2353" s="1359"/>
      <c r="MRL2353" s="1359"/>
      <c r="MRM2353" s="1359"/>
      <c r="MRN2353" s="1359"/>
      <c r="MRO2353" s="1359"/>
      <c r="MRP2353" s="1359"/>
      <c r="MRQ2353" s="1359"/>
      <c r="MRR2353" s="1359"/>
      <c r="MRS2353" s="1359"/>
      <c r="MRT2353" s="1359"/>
      <c r="MRU2353" s="1359"/>
      <c r="MRV2353" s="1359"/>
      <c r="MRW2353" s="1359"/>
      <c r="MRX2353" s="1359"/>
      <c r="MRY2353" s="1359"/>
      <c r="MRZ2353" s="1359"/>
      <c r="MSA2353" s="1359"/>
      <c r="MSB2353" s="1359"/>
      <c r="MSC2353" s="1359"/>
      <c r="MSD2353" s="1359"/>
      <c r="MSE2353" s="1359"/>
      <c r="MSF2353" s="1359"/>
      <c r="MSG2353" s="1359"/>
      <c r="MSH2353" s="1359"/>
      <c r="MSI2353" s="1359"/>
      <c r="MSJ2353" s="1359"/>
      <c r="MSK2353" s="1359"/>
      <c r="MSL2353" s="1359"/>
      <c r="MSM2353" s="1359"/>
      <c r="MSN2353" s="1359"/>
      <c r="MSO2353" s="1359"/>
      <c r="MSP2353" s="1359"/>
      <c r="MSQ2353" s="1359"/>
      <c r="MSR2353" s="1359"/>
      <c r="MSS2353" s="1359"/>
      <c r="MST2353" s="1359"/>
      <c r="MSU2353" s="1359"/>
      <c r="MSV2353" s="1359"/>
      <c r="MSW2353" s="1359"/>
      <c r="MSX2353" s="1359"/>
      <c r="MSY2353" s="1359"/>
      <c r="MSZ2353" s="1359"/>
      <c r="MTA2353" s="1359"/>
      <c r="MTB2353" s="1359"/>
      <c r="MTC2353" s="1359"/>
      <c r="MTD2353" s="1359"/>
      <c r="MTE2353" s="1359"/>
      <c r="MTF2353" s="1359"/>
      <c r="MTG2353" s="1359"/>
      <c r="MTH2353" s="1359"/>
      <c r="MTI2353" s="1359"/>
      <c r="MTJ2353" s="1359"/>
      <c r="MTK2353" s="1359"/>
      <c r="MTL2353" s="1359"/>
      <c r="MTM2353" s="1359"/>
      <c r="MTN2353" s="1359"/>
      <c r="MTO2353" s="1359"/>
      <c r="MTP2353" s="1359"/>
      <c r="MTQ2353" s="1359"/>
      <c r="MTR2353" s="1359"/>
      <c r="MTS2353" s="1359"/>
      <c r="MTT2353" s="1359"/>
      <c r="MTU2353" s="1359"/>
      <c r="MTV2353" s="1359"/>
      <c r="MTW2353" s="1359"/>
      <c r="MTX2353" s="1359"/>
      <c r="MTY2353" s="1359"/>
      <c r="MTZ2353" s="1359"/>
      <c r="MUA2353" s="1359"/>
      <c r="MUB2353" s="1359"/>
      <c r="MUC2353" s="1359"/>
      <c r="MUD2353" s="1359"/>
      <c r="MUE2353" s="1359"/>
      <c r="MUF2353" s="1359"/>
      <c r="MUG2353" s="1359"/>
      <c r="MUH2353" s="1359"/>
      <c r="MUI2353" s="1359"/>
      <c r="MUJ2353" s="1359"/>
      <c r="MUK2353" s="1359"/>
      <c r="MUL2353" s="1359"/>
      <c r="MUM2353" s="1359"/>
      <c r="MUN2353" s="1359"/>
      <c r="MUO2353" s="1359"/>
      <c r="MUP2353" s="1359"/>
      <c r="MUQ2353" s="1359"/>
      <c r="MUR2353" s="1359"/>
      <c r="MUS2353" s="1359"/>
      <c r="MUT2353" s="1359"/>
      <c r="MUU2353" s="1359"/>
      <c r="MUV2353" s="1359"/>
      <c r="MUW2353" s="1359"/>
      <c r="MUX2353" s="1359"/>
      <c r="MUY2353" s="1359"/>
      <c r="MUZ2353" s="1359"/>
      <c r="MVA2353" s="1359"/>
      <c r="MVB2353" s="1359"/>
      <c r="MVC2353" s="1359"/>
      <c r="MVD2353" s="1359"/>
      <c r="MVE2353" s="1359"/>
      <c r="MVF2353" s="1359"/>
      <c r="MVG2353" s="1359"/>
      <c r="MVH2353" s="1359"/>
      <c r="MVI2353" s="1359"/>
      <c r="MVJ2353" s="1359"/>
      <c r="MVK2353" s="1359"/>
      <c r="MVL2353" s="1359"/>
      <c r="MVM2353" s="1359"/>
      <c r="MVN2353" s="1359"/>
      <c r="MVO2353" s="1359"/>
      <c r="MVP2353" s="1359"/>
      <c r="MVQ2353" s="1359"/>
      <c r="MVR2353" s="1359"/>
      <c r="MVS2353" s="1359"/>
      <c r="MVT2353" s="1359"/>
      <c r="MVU2353" s="1359"/>
      <c r="MVV2353" s="1359"/>
      <c r="MVW2353" s="1359"/>
      <c r="MVX2353" s="1359"/>
      <c r="MVY2353" s="1359"/>
      <c r="MVZ2353" s="1359"/>
      <c r="MWA2353" s="1359"/>
      <c r="MWB2353" s="1359"/>
      <c r="MWC2353" s="1359"/>
      <c r="MWD2353" s="1359"/>
      <c r="MWE2353" s="1359"/>
      <c r="MWF2353" s="1359"/>
      <c r="MWG2353" s="1359"/>
      <c r="MWH2353" s="1359"/>
      <c r="MWI2353" s="1359"/>
      <c r="MWJ2353" s="1359"/>
      <c r="MWK2353" s="1359"/>
      <c r="MWL2353" s="1359"/>
      <c r="MWM2353" s="1359"/>
      <c r="MWN2353" s="1359"/>
      <c r="MWO2353" s="1359"/>
      <c r="MWP2353" s="1359"/>
      <c r="MWQ2353" s="1359"/>
      <c r="MWR2353" s="1359"/>
      <c r="MWS2353" s="1359"/>
      <c r="MWT2353" s="1359"/>
      <c r="MWU2353" s="1359"/>
      <c r="MWV2353" s="1359"/>
      <c r="MWW2353" s="1359"/>
      <c r="MWX2353" s="1359"/>
      <c r="MWY2353" s="1359"/>
      <c r="MWZ2353" s="1359"/>
      <c r="MXA2353" s="1359"/>
      <c r="MXB2353" s="1359"/>
      <c r="MXC2353" s="1359"/>
      <c r="MXD2353" s="1359"/>
      <c r="MXE2353" s="1359"/>
      <c r="MXF2353" s="1359"/>
      <c r="MXG2353" s="1359"/>
      <c r="MXH2353" s="1359"/>
      <c r="MXI2353" s="1359"/>
      <c r="MXJ2353" s="1359"/>
      <c r="MXK2353" s="1359"/>
      <c r="MXL2353" s="1359"/>
      <c r="MXM2353" s="1359"/>
      <c r="MXN2353" s="1359"/>
      <c r="MXO2353" s="1359"/>
      <c r="MXP2353" s="1359"/>
      <c r="MXQ2353" s="1359"/>
      <c r="MXR2353" s="1359"/>
      <c r="MXS2353" s="1359"/>
      <c r="MXT2353" s="1359"/>
      <c r="MXU2353" s="1359"/>
      <c r="MXV2353" s="1359"/>
      <c r="MXW2353" s="1359"/>
      <c r="MXX2353" s="1359"/>
      <c r="MXY2353" s="1359"/>
      <c r="MXZ2353" s="1359"/>
      <c r="MYA2353" s="1359"/>
      <c r="MYB2353" s="1359"/>
      <c r="MYC2353" s="1359"/>
      <c r="MYD2353" s="1359"/>
      <c r="MYE2353" s="1359"/>
      <c r="MYF2353" s="1359"/>
      <c r="MYG2353" s="1359"/>
      <c r="MYH2353" s="1359"/>
      <c r="MYI2353" s="1359"/>
      <c r="MYJ2353" s="1359"/>
      <c r="MYK2353" s="1359"/>
      <c r="MYL2353" s="1359"/>
      <c r="MYM2353" s="1359"/>
      <c r="MYN2353" s="1359"/>
      <c r="MYO2353" s="1359"/>
      <c r="MYP2353" s="1359"/>
      <c r="MYQ2353" s="1359"/>
      <c r="MYR2353" s="1359"/>
      <c r="MYS2353" s="1359"/>
      <c r="MYT2353" s="1359"/>
      <c r="MYU2353" s="1359"/>
      <c r="MYV2353" s="1359"/>
      <c r="MYW2353" s="1359"/>
      <c r="MYX2353" s="1359"/>
      <c r="MYY2353" s="1359"/>
      <c r="MYZ2353" s="1359"/>
      <c r="MZA2353" s="1359"/>
      <c r="MZB2353" s="1359"/>
      <c r="MZC2353" s="1359"/>
      <c r="MZD2353" s="1359"/>
      <c r="MZE2353" s="1359"/>
      <c r="MZF2353" s="1359"/>
      <c r="MZG2353" s="1359"/>
      <c r="MZH2353" s="1359"/>
      <c r="MZI2353" s="1359"/>
      <c r="MZJ2353" s="1359"/>
      <c r="MZK2353" s="1359"/>
      <c r="MZL2353" s="1359"/>
      <c r="MZM2353" s="1359"/>
      <c r="MZN2353" s="1359"/>
      <c r="MZO2353" s="1359"/>
      <c r="MZP2353" s="1359"/>
      <c r="MZQ2353" s="1359"/>
      <c r="MZR2353" s="1359"/>
      <c r="MZS2353" s="1359"/>
      <c r="MZT2353" s="1359"/>
      <c r="MZU2353" s="1359"/>
      <c r="MZV2353" s="1359"/>
      <c r="MZW2353" s="1359"/>
      <c r="MZX2353" s="1359"/>
      <c r="MZY2353" s="1359"/>
      <c r="MZZ2353" s="1359"/>
      <c r="NAA2353" s="1359"/>
      <c r="NAB2353" s="1359"/>
      <c r="NAC2353" s="1359"/>
      <c r="NAD2353" s="1359"/>
      <c r="NAE2353" s="1359"/>
      <c r="NAF2353" s="1359"/>
      <c r="NAG2353" s="1359"/>
      <c r="NAH2353" s="1359"/>
      <c r="NAI2353" s="1359"/>
      <c r="NAJ2353" s="1359"/>
      <c r="NAK2353" s="1359"/>
      <c r="NAL2353" s="1359"/>
      <c r="NAM2353" s="1359"/>
      <c r="NAN2353" s="1359"/>
      <c r="NAO2353" s="1359"/>
      <c r="NAP2353" s="1359"/>
      <c r="NAQ2353" s="1359"/>
      <c r="NAR2353" s="1359"/>
      <c r="NAS2353" s="1359"/>
      <c r="NAT2353" s="1359"/>
      <c r="NAU2353" s="1359"/>
      <c r="NAV2353" s="1359"/>
      <c r="NAW2353" s="1359"/>
      <c r="NAX2353" s="1359"/>
      <c r="NAY2353" s="1359"/>
      <c r="NAZ2353" s="1359"/>
      <c r="NBA2353" s="1359"/>
      <c r="NBB2353" s="1359"/>
      <c r="NBC2353" s="1359"/>
      <c r="NBD2353" s="1359"/>
      <c r="NBE2353" s="1359"/>
      <c r="NBF2353" s="1359"/>
      <c r="NBG2353" s="1359"/>
      <c r="NBH2353" s="1359"/>
      <c r="NBI2353" s="1359"/>
      <c r="NBJ2353" s="1359"/>
      <c r="NBK2353" s="1359"/>
      <c r="NBL2353" s="1359"/>
      <c r="NBM2353" s="1359"/>
      <c r="NBN2353" s="1359"/>
      <c r="NBO2353" s="1359"/>
      <c r="NBP2353" s="1359"/>
      <c r="NBQ2353" s="1359"/>
      <c r="NBR2353" s="1359"/>
      <c r="NBS2353" s="1359"/>
      <c r="NBT2353" s="1359"/>
      <c r="NBU2353" s="1359"/>
      <c r="NBV2353" s="1359"/>
      <c r="NBW2353" s="1359"/>
      <c r="NBX2353" s="1359"/>
      <c r="NBY2353" s="1359"/>
      <c r="NBZ2353" s="1359"/>
      <c r="NCA2353" s="1359"/>
      <c r="NCB2353" s="1359"/>
      <c r="NCC2353" s="1359"/>
      <c r="NCD2353" s="1359"/>
      <c r="NCE2353" s="1359"/>
      <c r="NCF2353" s="1359"/>
      <c r="NCG2353" s="1359"/>
      <c r="NCH2353" s="1359"/>
      <c r="NCI2353" s="1359"/>
      <c r="NCJ2353" s="1359"/>
      <c r="NCK2353" s="1359"/>
      <c r="NCL2353" s="1359"/>
      <c r="NCM2353" s="1359"/>
      <c r="NCN2353" s="1359"/>
      <c r="NCO2353" s="1359"/>
      <c r="NCP2353" s="1359"/>
      <c r="NCQ2353" s="1359"/>
      <c r="NCR2353" s="1359"/>
      <c r="NCS2353" s="1359"/>
      <c r="NCT2353" s="1359"/>
      <c r="NCU2353" s="1359"/>
      <c r="NCV2353" s="1359"/>
      <c r="NCW2353" s="1359"/>
      <c r="NCX2353" s="1359"/>
      <c r="NCY2353" s="1359"/>
      <c r="NCZ2353" s="1359"/>
      <c r="NDA2353" s="1359"/>
      <c r="NDB2353" s="1359"/>
      <c r="NDC2353" s="1359"/>
      <c r="NDD2353" s="1359"/>
      <c r="NDE2353" s="1359"/>
      <c r="NDF2353" s="1359"/>
      <c r="NDG2353" s="1359"/>
      <c r="NDH2353" s="1359"/>
      <c r="NDI2353" s="1359"/>
      <c r="NDJ2353" s="1359"/>
      <c r="NDK2353" s="1359"/>
      <c r="NDL2353" s="1359"/>
      <c r="NDM2353" s="1359"/>
      <c r="NDN2353" s="1359"/>
      <c r="NDO2353" s="1359"/>
      <c r="NDP2353" s="1359"/>
      <c r="NDQ2353" s="1359"/>
      <c r="NDR2353" s="1359"/>
      <c r="NDS2353" s="1359"/>
      <c r="NDT2353" s="1359"/>
      <c r="NDU2353" s="1359"/>
      <c r="NDV2353" s="1359"/>
      <c r="NDW2353" s="1359"/>
      <c r="NDX2353" s="1359"/>
      <c r="NDY2353" s="1359"/>
      <c r="NDZ2353" s="1359"/>
      <c r="NEA2353" s="1359"/>
      <c r="NEB2353" s="1359"/>
      <c r="NEC2353" s="1359"/>
      <c r="NED2353" s="1359"/>
      <c r="NEE2353" s="1359"/>
      <c r="NEF2353" s="1359"/>
      <c r="NEG2353" s="1359"/>
      <c r="NEH2353" s="1359"/>
      <c r="NEI2353" s="1359"/>
      <c r="NEJ2353" s="1359"/>
      <c r="NEK2353" s="1359"/>
      <c r="NEL2353" s="1359"/>
      <c r="NEM2353" s="1359"/>
      <c r="NEN2353" s="1359"/>
      <c r="NEO2353" s="1359"/>
      <c r="NEP2353" s="1359"/>
      <c r="NEQ2353" s="1359"/>
      <c r="NER2353" s="1359"/>
      <c r="NES2353" s="1359"/>
      <c r="NET2353" s="1359"/>
      <c r="NEU2353" s="1359"/>
      <c r="NEV2353" s="1359"/>
      <c r="NEW2353" s="1359"/>
      <c r="NEX2353" s="1359"/>
      <c r="NEY2353" s="1359"/>
      <c r="NEZ2353" s="1359"/>
      <c r="NFA2353" s="1359"/>
      <c r="NFB2353" s="1359"/>
      <c r="NFC2353" s="1359"/>
      <c r="NFD2353" s="1359"/>
      <c r="NFE2353" s="1359"/>
      <c r="NFF2353" s="1359"/>
      <c r="NFG2353" s="1359"/>
      <c r="NFH2353" s="1359"/>
      <c r="NFI2353" s="1359"/>
      <c r="NFJ2353" s="1359"/>
      <c r="NFK2353" s="1359"/>
      <c r="NFL2353" s="1359"/>
      <c r="NFM2353" s="1359"/>
      <c r="NFN2353" s="1359"/>
      <c r="NFO2353" s="1359"/>
      <c r="NFP2353" s="1359"/>
      <c r="NFQ2353" s="1359"/>
      <c r="NFR2353" s="1359"/>
      <c r="NFS2353" s="1359"/>
      <c r="NFT2353" s="1359"/>
      <c r="NFU2353" s="1359"/>
      <c r="NFV2353" s="1359"/>
      <c r="NFW2353" s="1359"/>
      <c r="NFX2353" s="1359"/>
      <c r="NFY2353" s="1359"/>
      <c r="NFZ2353" s="1359"/>
      <c r="NGA2353" s="1359"/>
      <c r="NGB2353" s="1359"/>
      <c r="NGC2353" s="1359"/>
      <c r="NGD2353" s="1359"/>
      <c r="NGE2353" s="1359"/>
      <c r="NGF2353" s="1359"/>
      <c r="NGG2353" s="1359"/>
      <c r="NGH2353" s="1359"/>
      <c r="NGI2353" s="1359"/>
      <c r="NGJ2353" s="1359"/>
      <c r="NGK2353" s="1359"/>
      <c r="NGL2353" s="1359"/>
      <c r="NGM2353" s="1359"/>
      <c r="NGN2353" s="1359"/>
      <c r="NGO2353" s="1359"/>
      <c r="NGP2353" s="1359"/>
      <c r="NGQ2353" s="1359"/>
      <c r="NGR2353" s="1359"/>
      <c r="NGS2353" s="1359"/>
      <c r="NGT2353" s="1359"/>
      <c r="NGU2353" s="1359"/>
      <c r="NGV2353" s="1359"/>
      <c r="NGW2353" s="1359"/>
      <c r="NGX2353" s="1359"/>
      <c r="NGY2353" s="1359"/>
      <c r="NGZ2353" s="1359"/>
      <c r="NHA2353" s="1359"/>
      <c r="NHB2353" s="1359"/>
      <c r="NHC2353" s="1359"/>
      <c r="NHD2353" s="1359"/>
      <c r="NHE2353" s="1359"/>
      <c r="NHF2353" s="1359"/>
      <c r="NHG2353" s="1359"/>
      <c r="NHH2353" s="1359"/>
      <c r="NHI2353" s="1359"/>
      <c r="NHJ2353" s="1359"/>
      <c r="NHK2353" s="1359"/>
      <c r="NHL2353" s="1359"/>
      <c r="NHM2353" s="1359"/>
      <c r="NHN2353" s="1359"/>
      <c r="NHO2353" s="1359"/>
      <c r="NHP2353" s="1359"/>
      <c r="NHQ2353" s="1359"/>
      <c r="NHR2353" s="1359"/>
      <c r="NHS2353" s="1359"/>
      <c r="NHT2353" s="1359"/>
      <c r="NHU2353" s="1359"/>
      <c r="NHV2353" s="1359"/>
      <c r="NHW2353" s="1359"/>
      <c r="NHX2353" s="1359"/>
      <c r="NHY2353" s="1359"/>
      <c r="NHZ2353" s="1359"/>
      <c r="NIA2353" s="1359"/>
      <c r="NIB2353" s="1359"/>
      <c r="NIC2353" s="1359"/>
      <c r="NID2353" s="1359"/>
      <c r="NIE2353" s="1359"/>
      <c r="NIF2353" s="1359"/>
      <c r="NIG2353" s="1359"/>
      <c r="NIH2353" s="1359"/>
      <c r="NII2353" s="1359"/>
      <c r="NIJ2353" s="1359"/>
      <c r="NIK2353" s="1359"/>
      <c r="NIL2353" s="1359"/>
      <c r="NIM2353" s="1359"/>
      <c r="NIN2353" s="1359"/>
      <c r="NIO2353" s="1359"/>
      <c r="NIP2353" s="1359"/>
      <c r="NIQ2353" s="1359"/>
      <c r="NIR2353" s="1359"/>
      <c r="NIS2353" s="1359"/>
      <c r="NIT2353" s="1359"/>
      <c r="NIU2353" s="1359"/>
      <c r="NIV2353" s="1359"/>
      <c r="NIW2353" s="1359"/>
      <c r="NIX2353" s="1359"/>
      <c r="NIY2353" s="1359"/>
      <c r="NIZ2353" s="1359"/>
      <c r="NJA2353" s="1359"/>
      <c r="NJB2353" s="1359"/>
      <c r="NJC2353" s="1359"/>
      <c r="NJD2353" s="1359"/>
      <c r="NJE2353" s="1359"/>
      <c r="NJF2353" s="1359"/>
      <c r="NJG2353" s="1359"/>
      <c r="NJH2353" s="1359"/>
      <c r="NJI2353" s="1359"/>
      <c r="NJJ2353" s="1359"/>
      <c r="NJK2353" s="1359"/>
      <c r="NJL2353" s="1359"/>
      <c r="NJM2353" s="1359"/>
      <c r="NJN2353" s="1359"/>
      <c r="NJO2353" s="1359"/>
      <c r="NJP2353" s="1359"/>
      <c r="NJQ2353" s="1359"/>
      <c r="NJR2353" s="1359"/>
      <c r="NJS2353" s="1359"/>
      <c r="NJT2353" s="1359"/>
      <c r="NJU2353" s="1359"/>
      <c r="NJV2353" s="1359"/>
      <c r="NJW2353" s="1359"/>
      <c r="NJX2353" s="1359"/>
      <c r="NJY2353" s="1359"/>
      <c r="NJZ2353" s="1359"/>
      <c r="NKA2353" s="1359"/>
      <c r="NKB2353" s="1359"/>
      <c r="NKC2353" s="1359"/>
      <c r="NKD2353" s="1359"/>
      <c r="NKE2353" s="1359"/>
      <c r="NKF2353" s="1359"/>
      <c r="NKG2353" s="1359"/>
      <c r="NKH2353" s="1359"/>
      <c r="NKI2353" s="1359"/>
      <c r="NKJ2353" s="1359"/>
      <c r="NKK2353" s="1359"/>
      <c r="NKL2353" s="1359"/>
      <c r="NKM2353" s="1359"/>
      <c r="NKN2353" s="1359"/>
      <c r="NKO2353" s="1359"/>
      <c r="NKP2353" s="1359"/>
      <c r="NKQ2353" s="1359"/>
      <c r="NKR2353" s="1359"/>
      <c r="NKS2353" s="1359"/>
      <c r="NKT2353" s="1359"/>
      <c r="NKU2353" s="1359"/>
      <c r="NKV2353" s="1359"/>
      <c r="NKW2353" s="1359"/>
      <c r="NKX2353" s="1359"/>
      <c r="NKY2353" s="1359"/>
      <c r="NKZ2353" s="1359"/>
      <c r="NLA2353" s="1359"/>
      <c r="NLB2353" s="1359"/>
      <c r="NLC2353" s="1359"/>
      <c r="NLD2353" s="1359"/>
      <c r="NLE2353" s="1359"/>
      <c r="NLF2353" s="1359"/>
      <c r="NLG2353" s="1359"/>
      <c r="NLH2353" s="1359"/>
      <c r="NLI2353" s="1359"/>
      <c r="NLJ2353" s="1359"/>
      <c r="NLK2353" s="1359"/>
      <c r="NLL2353" s="1359"/>
      <c r="NLM2353" s="1359"/>
      <c r="NLN2353" s="1359"/>
      <c r="NLO2353" s="1359"/>
      <c r="NLP2353" s="1359"/>
      <c r="NLQ2353" s="1359"/>
      <c r="NLR2353" s="1359"/>
      <c r="NLS2353" s="1359"/>
      <c r="NLT2353" s="1359"/>
      <c r="NLU2353" s="1359"/>
      <c r="NLV2353" s="1359"/>
      <c r="NLW2353" s="1359"/>
      <c r="NLX2353" s="1359"/>
      <c r="NLY2353" s="1359"/>
      <c r="NLZ2353" s="1359"/>
      <c r="NMA2353" s="1359"/>
      <c r="NMB2353" s="1359"/>
      <c r="NMC2353" s="1359"/>
      <c r="NMD2353" s="1359"/>
      <c r="NME2353" s="1359"/>
      <c r="NMF2353" s="1359"/>
      <c r="NMG2353" s="1359"/>
      <c r="NMH2353" s="1359"/>
      <c r="NMI2353" s="1359"/>
      <c r="NMJ2353" s="1359"/>
      <c r="NMK2353" s="1359"/>
      <c r="NML2353" s="1359"/>
      <c r="NMM2353" s="1359"/>
      <c r="NMN2353" s="1359"/>
      <c r="NMO2353" s="1359"/>
      <c r="NMP2353" s="1359"/>
      <c r="NMQ2353" s="1359"/>
      <c r="NMR2353" s="1359"/>
      <c r="NMS2353" s="1359"/>
      <c r="NMT2353" s="1359"/>
      <c r="NMU2353" s="1359"/>
      <c r="NMV2353" s="1359"/>
      <c r="NMW2353" s="1359"/>
      <c r="NMX2353" s="1359"/>
      <c r="NMY2353" s="1359"/>
      <c r="NMZ2353" s="1359"/>
      <c r="NNA2353" s="1359"/>
      <c r="NNB2353" s="1359"/>
      <c r="NNC2353" s="1359"/>
      <c r="NND2353" s="1359"/>
      <c r="NNE2353" s="1359"/>
      <c r="NNF2353" s="1359"/>
      <c r="NNG2353" s="1359"/>
      <c r="NNH2353" s="1359"/>
      <c r="NNI2353" s="1359"/>
      <c r="NNJ2353" s="1359"/>
      <c r="NNK2353" s="1359"/>
      <c r="NNL2353" s="1359"/>
      <c r="NNM2353" s="1359"/>
      <c r="NNN2353" s="1359"/>
      <c r="NNO2353" s="1359"/>
      <c r="NNP2353" s="1359"/>
      <c r="NNQ2353" s="1359"/>
      <c r="NNR2353" s="1359"/>
      <c r="NNS2353" s="1359"/>
      <c r="NNT2353" s="1359"/>
      <c r="NNU2353" s="1359"/>
      <c r="NNV2353" s="1359"/>
      <c r="NNW2353" s="1359"/>
      <c r="NNX2353" s="1359"/>
      <c r="NNY2353" s="1359"/>
      <c r="NNZ2353" s="1359"/>
      <c r="NOA2353" s="1359"/>
      <c r="NOB2353" s="1359"/>
      <c r="NOC2353" s="1359"/>
      <c r="NOD2353" s="1359"/>
      <c r="NOE2353" s="1359"/>
      <c r="NOF2353" s="1359"/>
      <c r="NOG2353" s="1359"/>
      <c r="NOH2353" s="1359"/>
      <c r="NOI2353" s="1359"/>
      <c r="NOJ2353" s="1359"/>
      <c r="NOK2353" s="1359"/>
      <c r="NOL2353" s="1359"/>
      <c r="NOM2353" s="1359"/>
      <c r="NON2353" s="1359"/>
      <c r="NOO2353" s="1359"/>
      <c r="NOP2353" s="1359"/>
      <c r="NOQ2353" s="1359"/>
      <c r="NOR2353" s="1359"/>
      <c r="NOS2353" s="1359"/>
      <c r="NOT2353" s="1359"/>
      <c r="NOU2353" s="1359"/>
      <c r="NOV2353" s="1359"/>
      <c r="NOW2353" s="1359"/>
      <c r="NOX2353" s="1359"/>
      <c r="NOY2353" s="1359"/>
      <c r="NOZ2353" s="1359"/>
      <c r="NPA2353" s="1359"/>
      <c r="NPB2353" s="1359"/>
      <c r="NPC2353" s="1359"/>
      <c r="NPD2353" s="1359"/>
      <c r="NPE2353" s="1359"/>
      <c r="NPF2353" s="1359"/>
      <c r="NPG2353" s="1359"/>
      <c r="NPH2353" s="1359"/>
      <c r="NPI2353" s="1359"/>
      <c r="NPJ2353" s="1359"/>
      <c r="NPK2353" s="1359"/>
      <c r="NPL2353" s="1359"/>
      <c r="NPM2353" s="1359"/>
      <c r="NPN2353" s="1359"/>
      <c r="NPO2353" s="1359"/>
      <c r="NPP2353" s="1359"/>
      <c r="NPQ2353" s="1359"/>
      <c r="NPR2353" s="1359"/>
      <c r="NPS2353" s="1359"/>
      <c r="NPT2353" s="1359"/>
      <c r="NPU2353" s="1359"/>
      <c r="NPV2353" s="1359"/>
      <c r="NPW2353" s="1359"/>
      <c r="NPX2353" s="1359"/>
      <c r="NPY2353" s="1359"/>
      <c r="NPZ2353" s="1359"/>
      <c r="NQA2353" s="1359"/>
      <c r="NQB2353" s="1359"/>
      <c r="NQC2353" s="1359"/>
      <c r="NQD2353" s="1359"/>
      <c r="NQE2353" s="1359"/>
      <c r="NQF2353" s="1359"/>
      <c r="NQG2353" s="1359"/>
      <c r="NQH2353" s="1359"/>
      <c r="NQI2353" s="1359"/>
      <c r="NQJ2353" s="1359"/>
      <c r="NQK2353" s="1359"/>
      <c r="NQL2353" s="1359"/>
      <c r="NQM2353" s="1359"/>
      <c r="NQN2353" s="1359"/>
      <c r="NQO2353" s="1359"/>
      <c r="NQP2353" s="1359"/>
      <c r="NQQ2353" s="1359"/>
      <c r="NQR2353" s="1359"/>
      <c r="NQS2353" s="1359"/>
      <c r="NQT2353" s="1359"/>
      <c r="NQU2353" s="1359"/>
      <c r="NQV2353" s="1359"/>
      <c r="NQW2353" s="1359"/>
      <c r="NQX2353" s="1359"/>
      <c r="NQY2353" s="1359"/>
      <c r="NQZ2353" s="1359"/>
      <c r="NRA2353" s="1359"/>
      <c r="NRB2353" s="1359"/>
      <c r="NRC2353" s="1359"/>
      <c r="NRD2353" s="1359"/>
      <c r="NRE2353" s="1359"/>
      <c r="NRF2353" s="1359"/>
      <c r="NRG2353" s="1359"/>
      <c r="NRH2353" s="1359"/>
      <c r="NRI2353" s="1359"/>
      <c r="NRJ2353" s="1359"/>
      <c r="NRK2353" s="1359"/>
      <c r="NRL2353" s="1359"/>
      <c r="NRM2353" s="1359"/>
      <c r="NRN2353" s="1359"/>
      <c r="NRO2353" s="1359"/>
      <c r="NRP2353" s="1359"/>
      <c r="NRQ2353" s="1359"/>
      <c r="NRR2353" s="1359"/>
      <c r="NRS2353" s="1359"/>
      <c r="NRT2353" s="1359"/>
      <c r="NRU2353" s="1359"/>
      <c r="NRV2353" s="1359"/>
      <c r="NRW2353" s="1359"/>
      <c r="NRX2353" s="1359"/>
      <c r="NRY2353" s="1359"/>
      <c r="NRZ2353" s="1359"/>
      <c r="NSA2353" s="1359"/>
      <c r="NSB2353" s="1359"/>
      <c r="NSC2353" s="1359"/>
      <c r="NSD2353" s="1359"/>
      <c r="NSE2353" s="1359"/>
      <c r="NSF2353" s="1359"/>
      <c r="NSG2353" s="1359"/>
      <c r="NSH2353" s="1359"/>
      <c r="NSI2353" s="1359"/>
      <c r="NSJ2353" s="1359"/>
      <c r="NSK2353" s="1359"/>
      <c r="NSL2353" s="1359"/>
      <c r="NSM2353" s="1359"/>
      <c r="NSN2353" s="1359"/>
      <c r="NSO2353" s="1359"/>
      <c r="NSP2353" s="1359"/>
      <c r="NSQ2353" s="1359"/>
      <c r="NSR2353" s="1359"/>
      <c r="NSS2353" s="1359"/>
      <c r="NST2353" s="1359"/>
      <c r="NSU2353" s="1359"/>
      <c r="NSV2353" s="1359"/>
      <c r="NSW2353" s="1359"/>
      <c r="NSX2353" s="1359"/>
      <c r="NSY2353" s="1359"/>
      <c r="NSZ2353" s="1359"/>
      <c r="NTA2353" s="1359"/>
      <c r="NTB2353" s="1359"/>
      <c r="NTC2353" s="1359"/>
      <c r="NTD2353" s="1359"/>
      <c r="NTE2353" s="1359"/>
      <c r="NTF2353" s="1359"/>
      <c r="NTG2353" s="1359"/>
      <c r="NTH2353" s="1359"/>
      <c r="NTI2353" s="1359"/>
      <c r="NTJ2353" s="1359"/>
      <c r="NTK2353" s="1359"/>
      <c r="NTL2353" s="1359"/>
      <c r="NTM2353" s="1359"/>
      <c r="NTN2353" s="1359"/>
      <c r="NTO2353" s="1359"/>
      <c r="NTP2353" s="1359"/>
      <c r="NTQ2353" s="1359"/>
      <c r="NTR2353" s="1359"/>
      <c r="NTS2353" s="1359"/>
      <c r="NTT2353" s="1359"/>
      <c r="NTU2353" s="1359"/>
      <c r="NTV2353" s="1359"/>
      <c r="NTW2353" s="1359"/>
      <c r="NTX2353" s="1359"/>
      <c r="NTY2353" s="1359"/>
      <c r="NTZ2353" s="1359"/>
      <c r="NUA2353" s="1359"/>
      <c r="NUB2353" s="1359"/>
      <c r="NUC2353" s="1359"/>
      <c r="NUD2353" s="1359"/>
      <c r="NUE2353" s="1359"/>
      <c r="NUF2353" s="1359"/>
      <c r="NUG2353" s="1359"/>
      <c r="NUH2353" s="1359"/>
      <c r="NUI2353" s="1359"/>
      <c r="NUJ2353" s="1359"/>
      <c r="NUK2353" s="1359"/>
      <c r="NUL2353" s="1359"/>
      <c r="NUM2353" s="1359"/>
      <c r="NUN2353" s="1359"/>
      <c r="NUO2353" s="1359"/>
      <c r="NUP2353" s="1359"/>
      <c r="NUQ2353" s="1359"/>
      <c r="NUR2353" s="1359"/>
      <c r="NUS2353" s="1359"/>
      <c r="NUT2353" s="1359"/>
      <c r="NUU2353" s="1359"/>
      <c r="NUV2353" s="1359"/>
      <c r="NUW2353" s="1359"/>
      <c r="NUX2353" s="1359"/>
      <c r="NUY2353" s="1359"/>
      <c r="NUZ2353" s="1359"/>
      <c r="NVA2353" s="1359"/>
      <c r="NVB2353" s="1359"/>
      <c r="NVC2353" s="1359"/>
      <c r="NVD2353" s="1359"/>
      <c r="NVE2353" s="1359"/>
      <c r="NVF2353" s="1359"/>
      <c r="NVG2353" s="1359"/>
      <c r="NVH2353" s="1359"/>
      <c r="NVI2353" s="1359"/>
      <c r="NVJ2353" s="1359"/>
      <c r="NVK2353" s="1359"/>
      <c r="NVL2353" s="1359"/>
      <c r="NVM2353" s="1359"/>
      <c r="NVN2353" s="1359"/>
      <c r="NVO2353" s="1359"/>
      <c r="NVP2353" s="1359"/>
      <c r="NVQ2353" s="1359"/>
      <c r="NVR2353" s="1359"/>
      <c r="NVS2353" s="1359"/>
      <c r="NVT2353" s="1359"/>
      <c r="NVU2353" s="1359"/>
      <c r="NVV2353" s="1359"/>
      <c r="NVW2353" s="1359"/>
      <c r="NVX2353" s="1359"/>
      <c r="NVY2353" s="1359"/>
      <c r="NVZ2353" s="1359"/>
      <c r="NWA2353" s="1359"/>
      <c r="NWB2353" s="1359"/>
      <c r="NWC2353" s="1359"/>
      <c r="NWD2353" s="1359"/>
      <c r="NWE2353" s="1359"/>
      <c r="NWF2353" s="1359"/>
      <c r="NWG2353" s="1359"/>
      <c r="NWH2353" s="1359"/>
      <c r="NWI2353" s="1359"/>
      <c r="NWJ2353" s="1359"/>
      <c r="NWK2353" s="1359"/>
      <c r="NWL2353" s="1359"/>
      <c r="NWM2353" s="1359"/>
      <c r="NWN2353" s="1359"/>
      <c r="NWO2353" s="1359"/>
      <c r="NWP2353" s="1359"/>
      <c r="NWQ2353" s="1359"/>
      <c r="NWR2353" s="1359"/>
      <c r="NWS2353" s="1359"/>
      <c r="NWT2353" s="1359"/>
      <c r="NWU2353" s="1359"/>
      <c r="NWV2353" s="1359"/>
      <c r="NWW2353" s="1359"/>
      <c r="NWX2353" s="1359"/>
      <c r="NWY2353" s="1359"/>
      <c r="NWZ2353" s="1359"/>
      <c r="NXA2353" s="1359"/>
      <c r="NXB2353" s="1359"/>
      <c r="NXC2353" s="1359"/>
      <c r="NXD2353" s="1359"/>
      <c r="NXE2353" s="1359"/>
      <c r="NXF2353" s="1359"/>
      <c r="NXG2353" s="1359"/>
      <c r="NXH2353" s="1359"/>
      <c r="NXI2353" s="1359"/>
      <c r="NXJ2353" s="1359"/>
      <c r="NXK2353" s="1359"/>
      <c r="NXL2353" s="1359"/>
      <c r="NXM2353" s="1359"/>
      <c r="NXN2353" s="1359"/>
      <c r="NXO2353" s="1359"/>
      <c r="NXP2353" s="1359"/>
      <c r="NXQ2353" s="1359"/>
      <c r="NXR2353" s="1359"/>
      <c r="NXS2353" s="1359"/>
      <c r="NXT2353" s="1359"/>
      <c r="NXU2353" s="1359"/>
      <c r="NXV2353" s="1359"/>
      <c r="NXW2353" s="1359"/>
      <c r="NXX2353" s="1359"/>
      <c r="NXY2353" s="1359"/>
      <c r="NXZ2353" s="1359"/>
      <c r="NYA2353" s="1359"/>
      <c r="NYB2353" s="1359"/>
      <c r="NYC2353" s="1359"/>
      <c r="NYD2353" s="1359"/>
      <c r="NYE2353" s="1359"/>
      <c r="NYF2353" s="1359"/>
      <c r="NYG2353" s="1359"/>
      <c r="NYH2353" s="1359"/>
      <c r="NYI2353" s="1359"/>
      <c r="NYJ2353" s="1359"/>
      <c r="NYK2353" s="1359"/>
      <c r="NYL2353" s="1359"/>
      <c r="NYM2353" s="1359"/>
      <c r="NYN2353" s="1359"/>
      <c r="NYO2353" s="1359"/>
      <c r="NYP2353" s="1359"/>
      <c r="NYQ2353" s="1359"/>
      <c r="NYR2353" s="1359"/>
      <c r="NYS2353" s="1359"/>
      <c r="NYT2353" s="1359"/>
      <c r="NYU2353" s="1359"/>
      <c r="NYV2353" s="1359"/>
      <c r="NYW2353" s="1359"/>
      <c r="NYX2353" s="1359"/>
      <c r="NYY2353" s="1359"/>
      <c r="NYZ2353" s="1359"/>
      <c r="NZA2353" s="1359"/>
      <c r="NZB2353" s="1359"/>
      <c r="NZC2353" s="1359"/>
      <c r="NZD2353" s="1359"/>
      <c r="NZE2353" s="1359"/>
      <c r="NZF2353" s="1359"/>
      <c r="NZG2353" s="1359"/>
      <c r="NZH2353" s="1359"/>
      <c r="NZI2353" s="1359"/>
      <c r="NZJ2353" s="1359"/>
      <c r="NZK2353" s="1359"/>
      <c r="NZL2353" s="1359"/>
      <c r="NZM2353" s="1359"/>
      <c r="NZN2353" s="1359"/>
      <c r="NZO2353" s="1359"/>
      <c r="NZP2353" s="1359"/>
      <c r="NZQ2353" s="1359"/>
      <c r="NZR2353" s="1359"/>
      <c r="NZS2353" s="1359"/>
      <c r="NZT2353" s="1359"/>
      <c r="NZU2353" s="1359"/>
      <c r="NZV2353" s="1359"/>
      <c r="NZW2353" s="1359"/>
      <c r="NZX2353" s="1359"/>
      <c r="NZY2353" s="1359"/>
      <c r="NZZ2353" s="1359"/>
      <c r="OAA2353" s="1359"/>
      <c r="OAB2353" s="1359"/>
      <c r="OAC2353" s="1359"/>
      <c r="OAD2353" s="1359"/>
      <c r="OAE2353" s="1359"/>
      <c r="OAF2353" s="1359"/>
      <c r="OAG2353" s="1359"/>
      <c r="OAH2353" s="1359"/>
      <c r="OAI2353" s="1359"/>
      <c r="OAJ2353" s="1359"/>
      <c r="OAK2353" s="1359"/>
      <c r="OAL2353" s="1359"/>
      <c r="OAM2353" s="1359"/>
      <c r="OAN2353" s="1359"/>
      <c r="OAO2353" s="1359"/>
      <c r="OAP2353" s="1359"/>
      <c r="OAQ2353" s="1359"/>
      <c r="OAR2353" s="1359"/>
      <c r="OAS2353" s="1359"/>
      <c r="OAT2353" s="1359"/>
      <c r="OAU2353" s="1359"/>
      <c r="OAV2353" s="1359"/>
      <c r="OAW2353" s="1359"/>
      <c r="OAX2353" s="1359"/>
      <c r="OAY2353" s="1359"/>
      <c r="OAZ2353" s="1359"/>
      <c r="OBA2353" s="1359"/>
      <c r="OBB2353" s="1359"/>
      <c r="OBC2353" s="1359"/>
      <c r="OBD2353" s="1359"/>
      <c r="OBE2353" s="1359"/>
      <c r="OBF2353" s="1359"/>
      <c r="OBG2353" s="1359"/>
      <c r="OBH2353" s="1359"/>
      <c r="OBI2353" s="1359"/>
      <c r="OBJ2353" s="1359"/>
      <c r="OBK2353" s="1359"/>
      <c r="OBL2353" s="1359"/>
      <c r="OBM2353" s="1359"/>
      <c r="OBN2353" s="1359"/>
      <c r="OBO2353" s="1359"/>
      <c r="OBP2353" s="1359"/>
      <c r="OBQ2353" s="1359"/>
      <c r="OBR2353" s="1359"/>
      <c r="OBS2353" s="1359"/>
      <c r="OBT2353" s="1359"/>
      <c r="OBU2353" s="1359"/>
      <c r="OBV2353" s="1359"/>
      <c r="OBW2353" s="1359"/>
      <c r="OBX2353" s="1359"/>
      <c r="OBY2353" s="1359"/>
      <c r="OBZ2353" s="1359"/>
      <c r="OCA2353" s="1359"/>
      <c r="OCB2353" s="1359"/>
      <c r="OCC2353" s="1359"/>
      <c r="OCD2353" s="1359"/>
      <c r="OCE2353" s="1359"/>
      <c r="OCF2353" s="1359"/>
      <c r="OCG2353" s="1359"/>
      <c r="OCH2353" s="1359"/>
      <c r="OCI2353" s="1359"/>
      <c r="OCJ2353" s="1359"/>
      <c r="OCK2353" s="1359"/>
      <c r="OCL2353" s="1359"/>
      <c r="OCM2353" s="1359"/>
      <c r="OCN2353" s="1359"/>
      <c r="OCO2353" s="1359"/>
      <c r="OCP2353" s="1359"/>
      <c r="OCQ2353" s="1359"/>
      <c r="OCR2353" s="1359"/>
      <c r="OCS2353" s="1359"/>
      <c r="OCT2353" s="1359"/>
      <c r="OCU2353" s="1359"/>
      <c r="OCV2353" s="1359"/>
      <c r="OCW2353" s="1359"/>
      <c r="OCX2353" s="1359"/>
      <c r="OCY2353" s="1359"/>
      <c r="OCZ2353" s="1359"/>
      <c r="ODA2353" s="1359"/>
      <c r="ODB2353" s="1359"/>
      <c r="ODC2353" s="1359"/>
      <c r="ODD2353" s="1359"/>
      <c r="ODE2353" s="1359"/>
      <c r="ODF2353" s="1359"/>
      <c r="ODG2353" s="1359"/>
      <c r="ODH2353" s="1359"/>
      <c r="ODI2353" s="1359"/>
      <c r="ODJ2353" s="1359"/>
      <c r="ODK2353" s="1359"/>
      <c r="ODL2353" s="1359"/>
      <c r="ODM2353" s="1359"/>
      <c r="ODN2353" s="1359"/>
      <c r="ODO2353" s="1359"/>
      <c r="ODP2353" s="1359"/>
      <c r="ODQ2353" s="1359"/>
      <c r="ODR2353" s="1359"/>
      <c r="ODS2353" s="1359"/>
      <c r="ODT2353" s="1359"/>
      <c r="ODU2353" s="1359"/>
      <c r="ODV2353" s="1359"/>
      <c r="ODW2353" s="1359"/>
      <c r="ODX2353" s="1359"/>
      <c r="ODY2353" s="1359"/>
      <c r="ODZ2353" s="1359"/>
      <c r="OEA2353" s="1359"/>
      <c r="OEB2353" s="1359"/>
      <c r="OEC2353" s="1359"/>
      <c r="OED2353" s="1359"/>
      <c r="OEE2353" s="1359"/>
      <c r="OEF2353" s="1359"/>
      <c r="OEG2353" s="1359"/>
      <c r="OEH2353" s="1359"/>
      <c r="OEI2353" s="1359"/>
      <c r="OEJ2353" s="1359"/>
      <c r="OEK2353" s="1359"/>
      <c r="OEL2353" s="1359"/>
      <c r="OEM2353" s="1359"/>
      <c r="OEN2353" s="1359"/>
      <c r="OEO2353" s="1359"/>
      <c r="OEP2353" s="1359"/>
      <c r="OEQ2353" s="1359"/>
      <c r="OER2353" s="1359"/>
      <c r="OES2353" s="1359"/>
      <c r="OET2353" s="1359"/>
      <c r="OEU2353" s="1359"/>
      <c r="OEV2353" s="1359"/>
      <c r="OEW2353" s="1359"/>
      <c r="OEX2353" s="1359"/>
      <c r="OEY2353" s="1359"/>
      <c r="OEZ2353" s="1359"/>
      <c r="OFA2353" s="1359"/>
      <c r="OFB2353" s="1359"/>
      <c r="OFC2353" s="1359"/>
      <c r="OFD2353" s="1359"/>
      <c r="OFE2353" s="1359"/>
      <c r="OFF2353" s="1359"/>
      <c r="OFG2353" s="1359"/>
      <c r="OFH2353" s="1359"/>
      <c r="OFI2353" s="1359"/>
      <c r="OFJ2353" s="1359"/>
      <c r="OFK2353" s="1359"/>
      <c r="OFL2353" s="1359"/>
      <c r="OFM2353" s="1359"/>
      <c r="OFN2353" s="1359"/>
      <c r="OFO2353" s="1359"/>
      <c r="OFP2353" s="1359"/>
      <c r="OFQ2353" s="1359"/>
      <c r="OFR2353" s="1359"/>
      <c r="OFS2353" s="1359"/>
      <c r="OFT2353" s="1359"/>
      <c r="OFU2353" s="1359"/>
      <c r="OFV2353" s="1359"/>
      <c r="OFW2353" s="1359"/>
      <c r="OFX2353" s="1359"/>
      <c r="OFY2353" s="1359"/>
      <c r="OFZ2353" s="1359"/>
      <c r="OGA2353" s="1359"/>
      <c r="OGB2353" s="1359"/>
      <c r="OGC2353" s="1359"/>
      <c r="OGD2353" s="1359"/>
      <c r="OGE2353" s="1359"/>
      <c r="OGF2353" s="1359"/>
      <c r="OGG2353" s="1359"/>
      <c r="OGH2353" s="1359"/>
      <c r="OGI2353" s="1359"/>
      <c r="OGJ2353" s="1359"/>
      <c r="OGK2353" s="1359"/>
      <c r="OGL2353" s="1359"/>
      <c r="OGM2353" s="1359"/>
      <c r="OGN2353" s="1359"/>
      <c r="OGO2353" s="1359"/>
      <c r="OGP2353" s="1359"/>
      <c r="OGQ2353" s="1359"/>
      <c r="OGR2353" s="1359"/>
      <c r="OGS2353" s="1359"/>
      <c r="OGT2353" s="1359"/>
      <c r="OGU2353" s="1359"/>
      <c r="OGV2353" s="1359"/>
      <c r="OGW2353" s="1359"/>
      <c r="OGX2353" s="1359"/>
      <c r="OGY2353" s="1359"/>
      <c r="OGZ2353" s="1359"/>
      <c r="OHA2353" s="1359"/>
      <c r="OHB2353" s="1359"/>
      <c r="OHC2353" s="1359"/>
      <c r="OHD2353" s="1359"/>
      <c r="OHE2353" s="1359"/>
      <c r="OHF2353" s="1359"/>
      <c r="OHG2353" s="1359"/>
      <c r="OHH2353" s="1359"/>
      <c r="OHI2353" s="1359"/>
      <c r="OHJ2353" s="1359"/>
      <c r="OHK2353" s="1359"/>
      <c r="OHL2353" s="1359"/>
      <c r="OHM2353" s="1359"/>
      <c r="OHN2353" s="1359"/>
      <c r="OHO2353" s="1359"/>
      <c r="OHP2353" s="1359"/>
      <c r="OHQ2353" s="1359"/>
      <c r="OHR2353" s="1359"/>
      <c r="OHS2353" s="1359"/>
      <c r="OHT2353" s="1359"/>
      <c r="OHU2353" s="1359"/>
      <c r="OHV2353" s="1359"/>
      <c r="OHW2353" s="1359"/>
      <c r="OHX2353" s="1359"/>
      <c r="OHY2353" s="1359"/>
      <c r="OHZ2353" s="1359"/>
      <c r="OIA2353" s="1359"/>
      <c r="OIB2353" s="1359"/>
      <c r="OIC2353" s="1359"/>
      <c r="OID2353" s="1359"/>
      <c r="OIE2353" s="1359"/>
      <c r="OIF2353" s="1359"/>
      <c r="OIG2353" s="1359"/>
      <c r="OIH2353" s="1359"/>
      <c r="OII2353" s="1359"/>
      <c r="OIJ2353" s="1359"/>
      <c r="OIK2353" s="1359"/>
      <c r="OIL2353" s="1359"/>
      <c r="OIM2353" s="1359"/>
      <c r="OIN2353" s="1359"/>
      <c r="OIO2353" s="1359"/>
      <c r="OIP2353" s="1359"/>
      <c r="OIQ2353" s="1359"/>
      <c r="OIR2353" s="1359"/>
      <c r="OIS2353" s="1359"/>
      <c r="OIT2353" s="1359"/>
      <c r="OIU2353" s="1359"/>
      <c r="OIV2353" s="1359"/>
      <c r="OIW2353" s="1359"/>
      <c r="OIX2353" s="1359"/>
      <c r="OIY2353" s="1359"/>
      <c r="OIZ2353" s="1359"/>
      <c r="OJA2353" s="1359"/>
      <c r="OJB2353" s="1359"/>
      <c r="OJC2353" s="1359"/>
      <c r="OJD2353" s="1359"/>
      <c r="OJE2353" s="1359"/>
      <c r="OJF2353" s="1359"/>
      <c r="OJG2353" s="1359"/>
      <c r="OJH2353" s="1359"/>
      <c r="OJI2353" s="1359"/>
      <c r="OJJ2353" s="1359"/>
      <c r="OJK2353" s="1359"/>
      <c r="OJL2353" s="1359"/>
      <c r="OJM2353" s="1359"/>
      <c r="OJN2353" s="1359"/>
      <c r="OJO2353" s="1359"/>
      <c r="OJP2353" s="1359"/>
      <c r="OJQ2353" s="1359"/>
      <c r="OJR2353" s="1359"/>
      <c r="OJS2353" s="1359"/>
      <c r="OJT2353" s="1359"/>
      <c r="OJU2353" s="1359"/>
      <c r="OJV2353" s="1359"/>
      <c r="OJW2353" s="1359"/>
      <c r="OJX2353" s="1359"/>
      <c r="OJY2353" s="1359"/>
      <c r="OJZ2353" s="1359"/>
      <c r="OKA2353" s="1359"/>
      <c r="OKB2353" s="1359"/>
      <c r="OKC2353" s="1359"/>
      <c r="OKD2353" s="1359"/>
      <c r="OKE2353" s="1359"/>
      <c r="OKF2353" s="1359"/>
      <c r="OKG2353" s="1359"/>
      <c r="OKH2353" s="1359"/>
      <c r="OKI2353" s="1359"/>
      <c r="OKJ2353" s="1359"/>
      <c r="OKK2353" s="1359"/>
      <c r="OKL2353" s="1359"/>
      <c r="OKM2353" s="1359"/>
      <c r="OKN2353" s="1359"/>
      <c r="OKO2353" s="1359"/>
      <c r="OKP2353" s="1359"/>
      <c r="OKQ2353" s="1359"/>
      <c r="OKR2353" s="1359"/>
      <c r="OKS2353" s="1359"/>
      <c r="OKT2353" s="1359"/>
      <c r="OKU2353" s="1359"/>
      <c r="OKV2353" s="1359"/>
      <c r="OKW2353" s="1359"/>
      <c r="OKX2353" s="1359"/>
      <c r="OKY2353" s="1359"/>
      <c r="OKZ2353" s="1359"/>
      <c r="OLA2353" s="1359"/>
      <c r="OLB2353" s="1359"/>
      <c r="OLC2353" s="1359"/>
      <c r="OLD2353" s="1359"/>
      <c r="OLE2353" s="1359"/>
      <c r="OLF2353" s="1359"/>
      <c r="OLG2353" s="1359"/>
      <c r="OLH2353" s="1359"/>
      <c r="OLI2353" s="1359"/>
      <c r="OLJ2353" s="1359"/>
      <c r="OLK2353" s="1359"/>
      <c r="OLL2353" s="1359"/>
      <c r="OLM2353" s="1359"/>
      <c r="OLN2353" s="1359"/>
      <c r="OLO2353" s="1359"/>
      <c r="OLP2353" s="1359"/>
      <c r="OLQ2353" s="1359"/>
      <c r="OLR2353" s="1359"/>
      <c r="OLS2353" s="1359"/>
      <c r="OLT2353" s="1359"/>
      <c r="OLU2353" s="1359"/>
      <c r="OLV2353" s="1359"/>
      <c r="OLW2353" s="1359"/>
      <c r="OLX2353" s="1359"/>
      <c r="OLY2353" s="1359"/>
      <c r="OLZ2353" s="1359"/>
      <c r="OMA2353" s="1359"/>
      <c r="OMB2353" s="1359"/>
      <c r="OMC2353" s="1359"/>
      <c r="OMD2353" s="1359"/>
      <c r="OME2353" s="1359"/>
      <c r="OMF2353" s="1359"/>
      <c r="OMG2353" s="1359"/>
      <c r="OMH2353" s="1359"/>
      <c r="OMI2353" s="1359"/>
      <c r="OMJ2353" s="1359"/>
      <c r="OMK2353" s="1359"/>
      <c r="OML2353" s="1359"/>
      <c r="OMM2353" s="1359"/>
      <c r="OMN2353" s="1359"/>
      <c r="OMO2353" s="1359"/>
      <c r="OMP2353" s="1359"/>
      <c r="OMQ2353" s="1359"/>
      <c r="OMR2353" s="1359"/>
      <c r="OMS2353" s="1359"/>
      <c r="OMT2353" s="1359"/>
      <c r="OMU2353" s="1359"/>
      <c r="OMV2353" s="1359"/>
      <c r="OMW2353" s="1359"/>
      <c r="OMX2353" s="1359"/>
      <c r="OMY2353" s="1359"/>
      <c r="OMZ2353" s="1359"/>
      <c r="ONA2353" s="1359"/>
      <c r="ONB2353" s="1359"/>
      <c r="ONC2353" s="1359"/>
      <c r="OND2353" s="1359"/>
      <c r="ONE2353" s="1359"/>
      <c r="ONF2353" s="1359"/>
      <c r="ONG2353" s="1359"/>
      <c r="ONH2353" s="1359"/>
      <c r="ONI2353" s="1359"/>
      <c r="ONJ2353" s="1359"/>
      <c r="ONK2353" s="1359"/>
      <c r="ONL2353" s="1359"/>
      <c r="ONM2353" s="1359"/>
      <c r="ONN2353" s="1359"/>
      <c r="ONO2353" s="1359"/>
      <c r="ONP2353" s="1359"/>
      <c r="ONQ2353" s="1359"/>
      <c r="ONR2353" s="1359"/>
      <c r="ONS2353" s="1359"/>
      <c r="ONT2353" s="1359"/>
      <c r="ONU2353" s="1359"/>
      <c r="ONV2353" s="1359"/>
      <c r="ONW2353" s="1359"/>
      <c r="ONX2353" s="1359"/>
      <c r="ONY2353" s="1359"/>
      <c r="ONZ2353" s="1359"/>
      <c r="OOA2353" s="1359"/>
      <c r="OOB2353" s="1359"/>
      <c r="OOC2353" s="1359"/>
      <c r="OOD2353" s="1359"/>
      <c r="OOE2353" s="1359"/>
      <c r="OOF2353" s="1359"/>
      <c r="OOG2353" s="1359"/>
      <c r="OOH2353" s="1359"/>
      <c r="OOI2353" s="1359"/>
      <c r="OOJ2353" s="1359"/>
      <c r="OOK2353" s="1359"/>
      <c r="OOL2353" s="1359"/>
      <c r="OOM2353" s="1359"/>
      <c r="OON2353" s="1359"/>
      <c r="OOO2353" s="1359"/>
      <c r="OOP2353" s="1359"/>
      <c r="OOQ2353" s="1359"/>
      <c r="OOR2353" s="1359"/>
      <c r="OOS2353" s="1359"/>
      <c r="OOT2353" s="1359"/>
      <c r="OOU2353" s="1359"/>
      <c r="OOV2353" s="1359"/>
      <c r="OOW2353" s="1359"/>
      <c r="OOX2353" s="1359"/>
      <c r="OOY2353" s="1359"/>
      <c r="OOZ2353" s="1359"/>
      <c r="OPA2353" s="1359"/>
      <c r="OPB2353" s="1359"/>
      <c r="OPC2353" s="1359"/>
      <c r="OPD2353" s="1359"/>
      <c r="OPE2353" s="1359"/>
      <c r="OPF2353" s="1359"/>
      <c r="OPG2353" s="1359"/>
      <c r="OPH2353" s="1359"/>
      <c r="OPI2353" s="1359"/>
      <c r="OPJ2353" s="1359"/>
      <c r="OPK2353" s="1359"/>
      <c r="OPL2353" s="1359"/>
      <c r="OPM2353" s="1359"/>
      <c r="OPN2353" s="1359"/>
      <c r="OPO2353" s="1359"/>
      <c r="OPP2353" s="1359"/>
      <c r="OPQ2353" s="1359"/>
      <c r="OPR2353" s="1359"/>
      <c r="OPS2353" s="1359"/>
      <c r="OPT2353" s="1359"/>
      <c r="OPU2353" s="1359"/>
      <c r="OPV2353" s="1359"/>
      <c r="OPW2353" s="1359"/>
      <c r="OPX2353" s="1359"/>
      <c r="OPY2353" s="1359"/>
      <c r="OPZ2353" s="1359"/>
      <c r="OQA2353" s="1359"/>
      <c r="OQB2353" s="1359"/>
      <c r="OQC2353" s="1359"/>
      <c r="OQD2353" s="1359"/>
      <c r="OQE2353" s="1359"/>
      <c r="OQF2353" s="1359"/>
      <c r="OQG2353" s="1359"/>
      <c r="OQH2353" s="1359"/>
      <c r="OQI2353" s="1359"/>
      <c r="OQJ2353" s="1359"/>
      <c r="OQK2353" s="1359"/>
      <c r="OQL2353" s="1359"/>
      <c r="OQM2353" s="1359"/>
      <c r="OQN2353" s="1359"/>
      <c r="OQO2353" s="1359"/>
      <c r="OQP2353" s="1359"/>
      <c r="OQQ2353" s="1359"/>
      <c r="OQR2353" s="1359"/>
      <c r="OQS2353" s="1359"/>
      <c r="OQT2353" s="1359"/>
      <c r="OQU2353" s="1359"/>
      <c r="OQV2353" s="1359"/>
      <c r="OQW2353" s="1359"/>
      <c r="OQX2353" s="1359"/>
      <c r="OQY2353" s="1359"/>
      <c r="OQZ2353" s="1359"/>
      <c r="ORA2353" s="1359"/>
      <c r="ORB2353" s="1359"/>
      <c r="ORC2353" s="1359"/>
      <c r="ORD2353" s="1359"/>
      <c r="ORE2353" s="1359"/>
      <c r="ORF2353" s="1359"/>
      <c r="ORG2353" s="1359"/>
      <c r="ORH2353" s="1359"/>
      <c r="ORI2353" s="1359"/>
      <c r="ORJ2353" s="1359"/>
      <c r="ORK2353" s="1359"/>
      <c r="ORL2353" s="1359"/>
      <c r="ORM2353" s="1359"/>
      <c r="ORN2353" s="1359"/>
      <c r="ORO2353" s="1359"/>
      <c r="ORP2353" s="1359"/>
      <c r="ORQ2353" s="1359"/>
      <c r="ORR2353" s="1359"/>
      <c r="ORS2353" s="1359"/>
      <c r="ORT2353" s="1359"/>
      <c r="ORU2353" s="1359"/>
      <c r="ORV2353" s="1359"/>
      <c r="ORW2353" s="1359"/>
      <c r="ORX2353" s="1359"/>
      <c r="ORY2353" s="1359"/>
      <c r="ORZ2353" s="1359"/>
      <c r="OSA2353" s="1359"/>
      <c r="OSB2353" s="1359"/>
      <c r="OSC2353" s="1359"/>
      <c r="OSD2353" s="1359"/>
      <c r="OSE2353" s="1359"/>
      <c r="OSF2353" s="1359"/>
      <c r="OSG2353" s="1359"/>
      <c r="OSH2353" s="1359"/>
      <c r="OSI2353" s="1359"/>
      <c r="OSJ2353" s="1359"/>
      <c r="OSK2353" s="1359"/>
      <c r="OSL2353" s="1359"/>
      <c r="OSM2353" s="1359"/>
      <c r="OSN2353" s="1359"/>
      <c r="OSO2353" s="1359"/>
      <c r="OSP2353" s="1359"/>
      <c r="OSQ2353" s="1359"/>
      <c r="OSR2353" s="1359"/>
      <c r="OSS2353" s="1359"/>
      <c r="OST2353" s="1359"/>
      <c r="OSU2353" s="1359"/>
      <c r="OSV2353" s="1359"/>
      <c r="OSW2353" s="1359"/>
      <c r="OSX2353" s="1359"/>
      <c r="OSY2353" s="1359"/>
      <c r="OSZ2353" s="1359"/>
      <c r="OTA2353" s="1359"/>
      <c r="OTB2353" s="1359"/>
      <c r="OTC2353" s="1359"/>
      <c r="OTD2353" s="1359"/>
      <c r="OTE2353" s="1359"/>
      <c r="OTF2353" s="1359"/>
      <c r="OTG2353" s="1359"/>
      <c r="OTH2353" s="1359"/>
      <c r="OTI2353" s="1359"/>
      <c r="OTJ2353" s="1359"/>
      <c r="OTK2353" s="1359"/>
      <c r="OTL2353" s="1359"/>
      <c r="OTM2353" s="1359"/>
      <c r="OTN2353" s="1359"/>
      <c r="OTO2353" s="1359"/>
      <c r="OTP2353" s="1359"/>
      <c r="OTQ2353" s="1359"/>
      <c r="OTR2353" s="1359"/>
      <c r="OTS2353" s="1359"/>
      <c r="OTT2353" s="1359"/>
      <c r="OTU2353" s="1359"/>
      <c r="OTV2353" s="1359"/>
      <c r="OTW2353" s="1359"/>
      <c r="OTX2353" s="1359"/>
      <c r="OTY2353" s="1359"/>
      <c r="OTZ2353" s="1359"/>
      <c r="OUA2353" s="1359"/>
      <c r="OUB2353" s="1359"/>
      <c r="OUC2353" s="1359"/>
      <c r="OUD2353" s="1359"/>
      <c r="OUE2353" s="1359"/>
      <c r="OUF2353" s="1359"/>
      <c r="OUG2353" s="1359"/>
      <c r="OUH2353" s="1359"/>
      <c r="OUI2353" s="1359"/>
      <c r="OUJ2353" s="1359"/>
      <c r="OUK2353" s="1359"/>
      <c r="OUL2353" s="1359"/>
      <c r="OUM2353" s="1359"/>
      <c r="OUN2353" s="1359"/>
      <c r="OUO2353" s="1359"/>
      <c r="OUP2353" s="1359"/>
      <c r="OUQ2353" s="1359"/>
      <c r="OUR2353" s="1359"/>
      <c r="OUS2353" s="1359"/>
      <c r="OUT2353" s="1359"/>
      <c r="OUU2353" s="1359"/>
      <c r="OUV2353" s="1359"/>
      <c r="OUW2353" s="1359"/>
      <c r="OUX2353" s="1359"/>
      <c r="OUY2353" s="1359"/>
      <c r="OUZ2353" s="1359"/>
      <c r="OVA2353" s="1359"/>
      <c r="OVB2353" s="1359"/>
      <c r="OVC2353" s="1359"/>
      <c r="OVD2353" s="1359"/>
      <c r="OVE2353" s="1359"/>
      <c r="OVF2353" s="1359"/>
      <c r="OVG2353" s="1359"/>
      <c r="OVH2353" s="1359"/>
      <c r="OVI2353" s="1359"/>
      <c r="OVJ2353" s="1359"/>
      <c r="OVK2353" s="1359"/>
      <c r="OVL2353" s="1359"/>
      <c r="OVM2353" s="1359"/>
      <c r="OVN2353" s="1359"/>
      <c r="OVO2353" s="1359"/>
      <c r="OVP2353" s="1359"/>
      <c r="OVQ2353" s="1359"/>
      <c r="OVR2353" s="1359"/>
      <c r="OVS2353" s="1359"/>
      <c r="OVT2353" s="1359"/>
      <c r="OVU2353" s="1359"/>
      <c r="OVV2353" s="1359"/>
      <c r="OVW2353" s="1359"/>
      <c r="OVX2353" s="1359"/>
      <c r="OVY2353" s="1359"/>
      <c r="OVZ2353" s="1359"/>
      <c r="OWA2353" s="1359"/>
      <c r="OWB2353" s="1359"/>
      <c r="OWC2353" s="1359"/>
      <c r="OWD2353" s="1359"/>
      <c r="OWE2353" s="1359"/>
      <c r="OWF2353" s="1359"/>
      <c r="OWG2353" s="1359"/>
      <c r="OWH2353" s="1359"/>
      <c r="OWI2353" s="1359"/>
      <c r="OWJ2353" s="1359"/>
      <c r="OWK2353" s="1359"/>
      <c r="OWL2353" s="1359"/>
      <c r="OWM2353" s="1359"/>
      <c r="OWN2353" s="1359"/>
      <c r="OWO2353" s="1359"/>
      <c r="OWP2353" s="1359"/>
      <c r="OWQ2353" s="1359"/>
      <c r="OWR2353" s="1359"/>
      <c r="OWS2353" s="1359"/>
      <c r="OWT2353" s="1359"/>
      <c r="OWU2353" s="1359"/>
      <c r="OWV2353" s="1359"/>
      <c r="OWW2353" s="1359"/>
      <c r="OWX2353" s="1359"/>
      <c r="OWY2353" s="1359"/>
      <c r="OWZ2353" s="1359"/>
      <c r="OXA2353" s="1359"/>
      <c r="OXB2353" s="1359"/>
      <c r="OXC2353" s="1359"/>
      <c r="OXD2353" s="1359"/>
      <c r="OXE2353" s="1359"/>
      <c r="OXF2353" s="1359"/>
      <c r="OXG2353" s="1359"/>
      <c r="OXH2353" s="1359"/>
      <c r="OXI2353" s="1359"/>
      <c r="OXJ2353" s="1359"/>
      <c r="OXK2353" s="1359"/>
      <c r="OXL2353" s="1359"/>
      <c r="OXM2353" s="1359"/>
      <c r="OXN2353" s="1359"/>
      <c r="OXO2353" s="1359"/>
      <c r="OXP2353" s="1359"/>
      <c r="OXQ2353" s="1359"/>
      <c r="OXR2353" s="1359"/>
      <c r="OXS2353" s="1359"/>
      <c r="OXT2353" s="1359"/>
      <c r="OXU2353" s="1359"/>
      <c r="OXV2353" s="1359"/>
      <c r="OXW2353" s="1359"/>
      <c r="OXX2353" s="1359"/>
      <c r="OXY2353" s="1359"/>
      <c r="OXZ2353" s="1359"/>
      <c r="OYA2353" s="1359"/>
      <c r="OYB2353" s="1359"/>
      <c r="OYC2353" s="1359"/>
      <c r="OYD2353" s="1359"/>
      <c r="OYE2353" s="1359"/>
      <c r="OYF2353" s="1359"/>
      <c r="OYG2353" s="1359"/>
      <c r="OYH2353" s="1359"/>
      <c r="OYI2353" s="1359"/>
      <c r="OYJ2353" s="1359"/>
      <c r="OYK2353" s="1359"/>
      <c r="OYL2353" s="1359"/>
      <c r="OYM2353" s="1359"/>
      <c r="OYN2353" s="1359"/>
      <c r="OYO2353" s="1359"/>
      <c r="OYP2353" s="1359"/>
      <c r="OYQ2353" s="1359"/>
      <c r="OYR2353" s="1359"/>
      <c r="OYS2353" s="1359"/>
      <c r="OYT2353" s="1359"/>
      <c r="OYU2353" s="1359"/>
      <c r="OYV2353" s="1359"/>
      <c r="OYW2353" s="1359"/>
      <c r="OYX2353" s="1359"/>
      <c r="OYY2353" s="1359"/>
      <c r="OYZ2353" s="1359"/>
      <c r="OZA2353" s="1359"/>
      <c r="OZB2353" s="1359"/>
      <c r="OZC2353" s="1359"/>
      <c r="OZD2353" s="1359"/>
      <c r="OZE2353" s="1359"/>
      <c r="OZF2353" s="1359"/>
      <c r="OZG2353" s="1359"/>
      <c r="OZH2353" s="1359"/>
      <c r="OZI2353" s="1359"/>
      <c r="OZJ2353" s="1359"/>
      <c r="OZK2353" s="1359"/>
      <c r="OZL2353" s="1359"/>
      <c r="OZM2353" s="1359"/>
      <c r="OZN2353" s="1359"/>
      <c r="OZO2353" s="1359"/>
      <c r="OZP2353" s="1359"/>
      <c r="OZQ2353" s="1359"/>
      <c r="OZR2353" s="1359"/>
      <c r="OZS2353" s="1359"/>
      <c r="OZT2353" s="1359"/>
      <c r="OZU2353" s="1359"/>
      <c r="OZV2353" s="1359"/>
      <c r="OZW2353" s="1359"/>
      <c r="OZX2353" s="1359"/>
      <c r="OZY2353" s="1359"/>
      <c r="OZZ2353" s="1359"/>
      <c r="PAA2353" s="1359"/>
      <c r="PAB2353" s="1359"/>
      <c r="PAC2353" s="1359"/>
      <c r="PAD2353" s="1359"/>
      <c r="PAE2353" s="1359"/>
      <c r="PAF2353" s="1359"/>
      <c r="PAG2353" s="1359"/>
      <c r="PAH2353" s="1359"/>
      <c r="PAI2353" s="1359"/>
      <c r="PAJ2353" s="1359"/>
      <c r="PAK2353" s="1359"/>
      <c r="PAL2353" s="1359"/>
      <c r="PAM2353" s="1359"/>
      <c r="PAN2353" s="1359"/>
      <c r="PAO2353" s="1359"/>
      <c r="PAP2353" s="1359"/>
      <c r="PAQ2353" s="1359"/>
      <c r="PAR2353" s="1359"/>
      <c r="PAS2353" s="1359"/>
      <c r="PAT2353" s="1359"/>
      <c r="PAU2353" s="1359"/>
      <c r="PAV2353" s="1359"/>
      <c r="PAW2353" s="1359"/>
      <c r="PAX2353" s="1359"/>
      <c r="PAY2353" s="1359"/>
      <c r="PAZ2353" s="1359"/>
      <c r="PBA2353" s="1359"/>
      <c r="PBB2353" s="1359"/>
      <c r="PBC2353" s="1359"/>
      <c r="PBD2353" s="1359"/>
      <c r="PBE2353" s="1359"/>
      <c r="PBF2353" s="1359"/>
      <c r="PBG2353" s="1359"/>
      <c r="PBH2353" s="1359"/>
      <c r="PBI2353" s="1359"/>
      <c r="PBJ2353" s="1359"/>
      <c r="PBK2353" s="1359"/>
      <c r="PBL2353" s="1359"/>
      <c r="PBM2353" s="1359"/>
      <c r="PBN2353" s="1359"/>
      <c r="PBO2353" s="1359"/>
      <c r="PBP2353" s="1359"/>
      <c r="PBQ2353" s="1359"/>
      <c r="PBR2353" s="1359"/>
      <c r="PBS2353" s="1359"/>
      <c r="PBT2353" s="1359"/>
      <c r="PBU2353" s="1359"/>
      <c r="PBV2353" s="1359"/>
      <c r="PBW2353" s="1359"/>
      <c r="PBX2353" s="1359"/>
      <c r="PBY2353" s="1359"/>
      <c r="PBZ2353" s="1359"/>
      <c r="PCA2353" s="1359"/>
      <c r="PCB2353" s="1359"/>
      <c r="PCC2353" s="1359"/>
      <c r="PCD2353" s="1359"/>
      <c r="PCE2353" s="1359"/>
      <c r="PCF2353" s="1359"/>
      <c r="PCG2353" s="1359"/>
      <c r="PCH2353" s="1359"/>
      <c r="PCI2353" s="1359"/>
      <c r="PCJ2353" s="1359"/>
      <c r="PCK2353" s="1359"/>
      <c r="PCL2353" s="1359"/>
      <c r="PCM2353" s="1359"/>
      <c r="PCN2353" s="1359"/>
      <c r="PCO2353" s="1359"/>
      <c r="PCP2353" s="1359"/>
      <c r="PCQ2353" s="1359"/>
      <c r="PCR2353" s="1359"/>
      <c r="PCS2353" s="1359"/>
      <c r="PCT2353" s="1359"/>
      <c r="PCU2353" s="1359"/>
      <c r="PCV2353" s="1359"/>
      <c r="PCW2353" s="1359"/>
      <c r="PCX2353" s="1359"/>
      <c r="PCY2353" s="1359"/>
      <c r="PCZ2353" s="1359"/>
      <c r="PDA2353" s="1359"/>
      <c r="PDB2353" s="1359"/>
      <c r="PDC2353" s="1359"/>
      <c r="PDD2353" s="1359"/>
      <c r="PDE2353" s="1359"/>
      <c r="PDF2353" s="1359"/>
      <c r="PDG2353" s="1359"/>
      <c r="PDH2353" s="1359"/>
      <c r="PDI2353" s="1359"/>
      <c r="PDJ2353" s="1359"/>
      <c r="PDK2353" s="1359"/>
      <c r="PDL2353" s="1359"/>
      <c r="PDM2353" s="1359"/>
      <c r="PDN2353" s="1359"/>
      <c r="PDO2353" s="1359"/>
      <c r="PDP2353" s="1359"/>
      <c r="PDQ2353" s="1359"/>
      <c r="PDR2353" s="1359"/>
      <c r="PDS2353" s="1359"/>
      <c r="PDT2353" s="1359"/>
      <c r="PDU2353" s="1359"/>
      <c r="PDV2353" s="1359"/>
      <c r="PDW2353" s="1359"/>
      <c r="PDX2353" s="1359"/>
      <c r="PDY2353" s="1359"/>
      <c r="PDZ2353" s="1359"/>
      <c r="PEA2353" s="1359"/>
      <c r="PEB2353" s="1359"/>
      <c r="PEC2353" s="1359"/>
      <c r="PED2353" s="1359"/>
      <c r="PEE2353" s="1359"/>
      <c r="PEF2353" s="1359"/>
      <c r="PEG2353" s="1359"/>
      <c r="PEH2353" s="1359"/>
      <c r="PEI2353" s="1359"/>
      <c r="PEJ2353" s="1359"/>
      <c r="PEK2353" s="1359"/>
      <c r="PEL2353" s="1359"/>
      <c r="PEM2353" s="1359"/>
      <c r="PEN2353" s="1359"/>
      <c r="PEO2353" s="1359"/>
      <c r="PEP2353" s="1359"/>
      <c r="PEQ2353" s="1359"/>
      <c r="PER2353" s="1359"/>
      <c r="PES2353" s="1359"/>
      <c r="PET2353" s="1359"/>
      <c r="PEU2353" s="1359"/>
      <c r="PEV2353" s="1359"/>
      <c r="PEW2353" s="1359"/>
      <c r="PEX2353" s="1359"/>
      <c r="PEY2353" s="1359"/>
      <c r="PEZ2353" s="1359"/>
      <c r="PFA2353" s="1359"/>
      <c r="PFB2353" s="1359"/>
      <c r="PFC2353" s="1359"/>
      <c r="PFD2353" s="1359"/>
      <c r="PFE2353" s="1359"/>
      <c r="PFF2353" s="1359"/>
      <c r="PFG2353" s="1359"/>
      <c r="PFH2353" s="1359"/>
      <c r="PFI2353" s="1359"/>
      <c r="PFJ2353" s="1359"/>
      <c r="PFK2353" s="1359"/>
      <c r="PFL2353" s="1359"/>
      <c r="PFM2353" s="1359"/>
      <c r="PFN2353" s="1359"/>
      <c r="PFO2353" s="1359"/>
      <c r="PFP2353" s="1359"/>
      <c r="PFQ2353" s="1359"/>
      <c r="PFR2353" s="1359"/>
      <c r="PFS2353" s="1359"/>
      <c r="PFT2353" s="1359"/>
      <c r="PFU2353" s="1359"/>
      <c r="PFV2353" s="1359"/>
      <c r="PFW2353" s="1359"/>
      <c r="PFX2353" s="1359"/>
      <c r="PFY2353" s="1359"/>
      <c r="PFZ2353" s="1359"/>
      <c r="PGA2353" s="1359"/>
      <c r="PGB2353" s="1359"/>
      <c r="PGC2353" s="1359"/>
      <c r="PGD2353" s="1359"/>
      <c r="PGE2353" s="1359"/>
      <c r="PGF2353" s="1359"/>
      <c r="PGG2353" s="1359"/>
      <c r="PGH2353" s="1359"/>
      <c r="PGI2353" s="1359"/>
      <c r="PGJ2353" s="1359"/>
      <c r="PGK2353" s="1359"/>
      <c r="PGL2353" s="1359"/>
      <c r="PGM2353" s="1359"/>
      <c r="PGN2353" s="1359"/>
      <c r="PGO2353" s="1359"/>
      <c r="PGP2353" s="1359"/>
      <c r="PGQ2353" s="1359"/>
      <c r="PGR2353" s="1359"/>
      <c r="PGS2353" s="1359"/>
      <c r="PGT2353" s="1359"/>
      <c r="PGU2353" s="1359"/>
      <c r="PGV2353" s="1359"/>
      <c r="PGW2353" s="1359"/>
      <c r="PGX2353" s="1359"/>
      <c r="PGY2353" s="1359"/>
      <c r="PGZ2353" s="1359"/>
      <c r="PHA2353" s="1359"/>
      <c r="PHB2353" s="1359"/>
      <c r="PHC2353" s="1359"/>
      <c r="PHD2353" s="1359"/>
      <c r="PHE2353" s="1359"/>
      <c r="PHF2353" s="1359"/>
      <c r="PHG2353" s="1359"/>
      <c r="PHH2353" s="1359"/>
      <c r="PHI2353" s="1359"/>
      <c r="PHJ2353" s="1359"/>
      <c r="PHK2353" s="1359"/>
      <c r="PHL2353" s="1359"/>
      <c r="PHM2353" s="1359"/>
      <c r="PHN2353" s="1359"/>
      <c r="PHO2353" s="1359"/>
      <c r="PHP2353" s="1359"/>
      <c r="PHQ2353" s="1359"/>
      <c r="PHR2353" s="1359"/>
      <c r="PHS2353" s="1359"/>
      <c r="PHT2353" s="1359"/>
      <c r="PHU2353" s="1359"/>
      <c r="PHV2353" s="1359"/>
      <c r="PHW2353" s="1359"/>
      <c r="PHX2353" s="1359"/>
      <c r="PHY2353" s="1359"/>
      <c r="PHZ2353" s="1359"/>
      <c r="PIA2353" s="1359"/>
      <c r="PIB2353" s="1359"/>
      <c r="PIC2353" s="1359"/>
      <c r="PID2353" s="1359"/>
      <c r="PIE2353" s="1359"/>
      <c r="PIF2353" s="1359"/>
      <c r="PIG2353" s="1359"/>
      <c r="PIH2353" s="1359"/>
      <c r="PII2353" s="1359"/>
      <c r="PIJ2353" s="1359"/>
      <c r="PIK2353" s="1359"/>
      <c r="PIL2353" s="1359"/>
      <c r="PIM2353" s="1359"/>
      <c r="PIN2353" s="1359"/>
      <c r="PIO2353" s="1359"/>
      <c r="PIP2353" s="1359"/>
      <c r="PIQ2353" s="1359"/>
      <c r="PIR2353" s="1359"/>
      <c r="PIS2353" s="1359"/>
      <c r="PIT2353" s="1359"/>
      <c r="PIU2353" s="1359"/>
      <c r="PIV2353" s="1359"/>
      <c r="PIW2353" s="1359"/>
      <c r="PIX2353" s="1359"/>
      <c r="PIY2353" s="1359"/>
      <c r="PIZ2353" s="1359"/>
      <c r="PJA2353" s="1359"/>
      <c r="PJB2353" s="1359"/>
      <c r="PJC2353" s="1359"/>
      <c r="PJD2353" s="1359"/>
      <c r="PJE2353" s="1359"/>
      <c r="PJF2353" s="1359"/>
      <c r="PJG2353" s="1359"/>
      <c r="PJH2353" s="1359"/>
      <c r="PJI2353" s="1359"/>
      <c r="PJJ2353" s="1359"/>
      <c r="PJK2353" s="1359"/>
      <c r="PJL2353" s="1359"/>
      <c r="PJM2353" s="1359"/>
      <c r="PJN2353" s="1359"/>
      <c r="PJO2353" s="1359"/>
      <c r="PJP2353" s="1359"/>
      <c r="PJQ2353" s="1359"/>
      <c r="PJR2353" s="1359"/>
      <c r="PJS2353" s="1359"/>
      <c r="PJT2353" s="1359"/>
      <c r="PJU2353" s="1359"/>
      <c r="PJV2353" s="1359"/>
      <c r="PJW2353" s="1359"/>
      <c r="PJX2353" s="1359"/>
      <c r="PJY2353" s="1359"/>
      <c r="PJZ2353" s="1359"/>
      <c r="PKA2353" s="1359"/>
      <c r="PKB2353" s="1359"/>
      <c r="PKC2353" s="1359"/>
      <c r="PKD2353" s="1359"/>
      <c r="PKE2353" s="1359"/>
      <c r="PKF2353" s="1359"/>
      <c r="PKG2353" s="1359"/>
      <c r="PKH2353" s="1359"/>
      <c r="PKI2353" s="1359"/>
      <c r="PKJ2353" s="1359"/>
      <c r="PKK2353" s="1359"/>
      <c r="PKL2353" s="1359"/>
      <c r="PKM2353" s="1359"/>
      <c r="PKN2353" s="1359"/>
      <c r="PKO2353" s="1359"/>
      <c r="PKP2353" s="1359"/>
      <c r="PKQ2353" s="1359"/>
      <c r="PKR2353" s="1359"/>
      <c r="PKS2353" s="1359"/>
      <c r="PKT2353" s="1359"/>
      <c r="PKU2353" s="1359"/>
      <c r="PKV2353" s="1359"/>
      <c r="PKW2353" s="1359"/>
      <c r="PKX2353" s="1359"/>
      <c r="PKY2353" s="1359"/>
      <c r="PKZ2353" s="1359"/>
      <c r="PLA2353" s="1359"/>
      <c r="PLB2353" s="1359"/>
      <c r="PLC2353" s="1359"/>
      <c r="PLD2353" s="1359"/>
      <c r="PLE2353" s="1359"/>
      <c r="PLF2353" s="1359"/>
      <c r="PLG2353" s="1359"/>
      <c r="PLH2353" s="1359"/>
      <c r="PLI2353" s="1359"/>
      <c r="PLJ2353" s="1359"/>
      <c r="PLK2353" s="1359"/>
      <c r="PLL2353" s="1359"/>
      <c r="PLM2353" s="1359"/>
      <c r="PLN2353" s="1359"/>
      <c r="PLO2353" s="1359"/>
      <c r="PLP2353" s="1359"/>
      <c r="PLQ2353" s="1359"/>
      <c r="PLR2353" s="1359"/>
      <c r="PLS2353" s="1359"/>
      <c r="PLT2353" s="1359"/>
      <c r="PLU2353" s="1359"/>
      <c r="PLV2353" s="1359"/>
      <c r="PLW2353" s="1359"/>
      <c r="PLX2353" s="1359"/>
      <c r="PLY2353" s="1359"/>
      <c r="PLZ2353" s="1359"/>
      <c r="PMA2353" s="1359"/>
      <c r="PMB2353" s="1359"/>
      <c r="PMC2353" s="1359"/>
      <c r="PMD2353" s="1359"/>
      <c r="PME2353" s="1359"/>
      <c r="PMF2353" s="1359"/>
      <c r="PMG2353" s="1359"/>
      <c r="PMH2353" s="1359"/>
      <c r="PMI2353" s="1359"/>
      <c r="PMJ2353" s="1359"/>
      <c r="PMK2353" s="1359"/>
      <c r="PML2353" s="1359"/>
      <c r="PMM2353" s="1359"/>
      <c r="PMN2353" s="1359"/>
      <c r="PMO2353" s="1359"/>
      <c r="PMP2353" s="1359"/>
      <c r="PMQ2353" s="1359"/>
      <c r="PMR2353" s="1359"/>
      <c r="PMS2353" s="1359"/>
      <c r="PMT2353" s="1359"/>
      <c r="PMU2353" s="1359"/>
      <c r="PMV2353" s="1359"/>
      <c r="PMW2353" s="1359"/>
      <c r="PMX2353" s="1359"/>
      <c r="PMY2353" s="1359"/>
      <c r="PMZ2353" s="1359"/>
      <c r="PNA2353" s="1359"/>
      <c r="PNB2353" s="1359"/>
      <c r="PNC2353" s="1359"/>
      <c r="PND2353" s="1359"/>
      <c r="PNE2353" s="1359"/>
      <c r="PNF2353" s="1359"/>
      <c r="PNG2353" s="1359"/>
      <c r="PNH2353" s="1359"/>
      <c r="PNI2353" s="1359"/>
      <c r="PNJ2353" s="1359"/>
      <c r="PNK2353" s="1359"/>
      <c r="PNL2353" s="1359"/>
      <c r="PNM2353" s="1359"/>
      <c r="PNN2353" s="1359"/>
      <c r="PNO2353" s="1359"/>
      <c r="PNP2353" s="1359"/>
      <c r="PNQ2353" s="1359"/>
      <c r="PNR2353" s="1359"/>
      <c r="PNS2353" s="1359"/>
      <c r="PNT2353" s="1359"/>
      <c r="PNU2353" s="1359"/>
      <c r="PNV2353" s="1359"/>
      <c r="PNW2353" s="1359"/>
      <c r="PNX2353" s="1359"/>
      <c r="PNY2353" s="1359"/>
      <c r="PNZ2353" s="1359"/>
      <c r="POA2353" s="1359"/>
      <c r="POB2353" s="1359"/>
      <c r="POC2353" s="1359"/>
      <c r="POD2353" s="1359"/>
      <c r="POE2353" s="1359"/>
      <c r="POF2353" s="1359"/>
      <c r="POG2353" s="1359"/>
      <c r="POH2353" s="1359"/>
      <c r="POI2353" s="1359"/>
      <c r="POJ2353" s="1359"/>
      <c r="POK2353" s="1359"/>
      <c r="POL2353" s="1359"/>
      <c r="POM2353" s="1359"/>
      <c r="PON2353" s="1359"/>
      <c r="POO2353" s="1359"/>
      <c r="POP2353" s="1359"/>
      <c r="POQ2353" s="1359"/>
      <c r="POR2353" s="1359"/>
      <c r="POS2353" s="1359"/>
      <c r="POT2353" s="1359"/>
      <c r="POU2353" s="1359"/>
      <c r="POV2353" s="1359"/>
      <c r="POW2353" s="1359"/>
      <c r="POX2353" s="1359"/>
      <c r="POY2353" s="1359"/>
      <c r="POZ2353" s="1359"/>
      <c r="PPA2353" s="1359"/>
      <c r="PPB2353" s="1359"/>
      <c r="PPC2353" s="1359"/>
      <c r="PPD2353" s="1359"/>
      <c r="PPE2353" s="1359"/>
      <c r="PPF2353" s="1359"/>
      <c r="PPG2353" s="1359"/>
      <c r="PPH2353" s="1359"/>
      <c r="PPI2353" s="1359"/>
      <c r="PPJ2353" s="1359"/>
      <c r="PPK2353" s="1359"/>
      <c r="PPL2353" s="1359"/>
      <c r="PPM2353" s="1359"/>
      <c r="PPN2353" s="1359"/>
      <c r="PPO2353" s="1359"/>
      <c r="PPP2353" s="1359"/>
      <c r="PPQ2353" s="1359"/>
      <c r="PPR2353" s="1359"/>
      <c r="PPS2353" s="1359"/>
      <c r="PPT2353" s="1359"/>
      <c r="PPU2353" s="1359"/>
      <c r="PPV2353" s="1359"/>
      <c r="PPW2353" s="1359"/>
      <c r="PPX2353" s="1359"/>
      <c r="PPY2353" s="1359"/>
      <c r="PPZ2353" s="1359"/>
      <c r="PQA2353" s="1359"/>
      <c r="PQB2353" s="1359"/>
      <c r="PQC2353" s="1359"/>
      <c r="PQD2353" s="1359"/>
      <c r="PQE2353" s="1359"/>
      <c r="PQF2353" s="1359"/>
      <c r="PQG2353" s="1359"/>
      <c r="PQH2353" s="1359"/>
      <c r="PQI2353" s="1359"/>
      <c r="PQJ2353" s="1359"/>
      <c r="PQK2353" s="1359"/>
      <c r="PQL2353" s="1359"/>
      <c r="PQM2353" s="1359"/>
      <c r="PQN2353" s="1359"/>
      <c r="PQO2353" s="1359"/>
      <c r="PQP2353" s="1359"/>
      <c r="PQQ2353" s="1359"/>
      <c r="PQR2353" s="1359"/>
      <c r="PQS2353" s="1359"/>
      <c r="PQT2353" s="1359"/>
      <c r="PQU2353" s="1359"/>
      <c r="PQV2353" s="1359"/>
      <c r="PQW2353" s="1359"/>
      <c r="PQX2353" s="1359"/>
      <c r="PQY2353" s="1359"/>
      <c r="PQZ2353" s="1359"/>
      <c r="PRA2353" s="1359"/>
      <c r="PRB2353" s="1359"/>
      <c r="PRC2353" s="1359"/>
      <c r="PRD2353" s="1359"/>
      <c r="PRE2353" s="1359"/>
      <c r="PRF2353" s="1359"/>
      <c r="PRG2353" s="1359"/>
      <c r="PRH2353" s="1359"/>
      <c r="PRI2353" s="1359"/>
      <c r="PRJ2353" s="1359"/>
      <c r="PRK2353" s="1359"/>
      <c r="PRL2353" s="1359"/>
      <c r="PRM2353" s="1359"/>
      <c r="PRN2353" s="1359"/>
      <c r="PRO2353" s="1359"/>
      <c r="PRP2353" s="1359"/>
      <c r="PRQ2353" s="1359"/>
      <c r="PRR2353" s="1359"/>
      <c r="PRS2353" s="1359"/>
      <c r="PRT2353" s="1359"/>
      <c r="PRU2353" s="1359"/>
      <c r="PRV2353" s="1359"/>
      <c r="PRW2353" s="1359"/>
      <c r="PRX2353" s="1359"/>
      <c r="PRY2353" s="1359"/>
      <c r="PRZ2353" s="1359"/>
      <c r="PSA2353" s="1359"/>
      <c r="PSB2353" s="1359"/>
      <c r="PSC2353" s="1359"/>
      <c r="PSD2353" s="1359"/>
      <c r="PSE2353" s="1359"/>
      <c r="PSF2353" s="1359"/>
      <c r="PSG2353" s="1359"/>
      <c r="PSH2353" s="1359"/>
      <c r="PSI2353" s="1359"/>
      <c r="PSJ2353" s="1359"/>
      <c r="PSK2353" s="1359"/>
      <c r="PSL2353" s="1359"/>
      <c r="PSM2353" s="1359"/>
      <c r="PSN2353" s="1359"/>
      <c r="PSO2353" s="1359"/>
      <c r="PSP2353" s="1359"/>
      <c r="PSQ2353" s="1359"/>
      <c r="PSR2353" s="1359"/>
      <c r="PSS2353" s="1359"/>
      <c r="PST2353" s="1359"/>
      <c r="PSU2353" s="1359"/>
      <c r="PSV2353" s="1359"/>
      <c r="PSW2353" s="1359"/>
      <c r="PSX2353" s="1359"/>
      <c r="PSY2353" s="1359"/>
      <c r="PSZ2353" s="1359"/>
      <c r="PTA2353" s="1359"/>
      <c r="PTB2353" s="1359"/>
      <c r="PTC2353" s="1359"/>
      <c r="PTD2353" s="1359"/>
      <c r="PTE2353" s="1359"/>
      <c r="PTF2353" s="1359"/>
      <c r="PTG2353" s="1359"/>
      <c r="PTH2353" s="1359"/>
      <c r="PTI2353" s="1359"/>
      <c r="PTJ2353" s="1359"/>
      <c r="PTK2353" s="1359"/>
      <c r="PTL2353" s="1359"/>
      <c r="PTM2353" s="1359"/>
      <c r="PTN2353" s="1359"/>
      <c r="PTO2353" s="1359"/>
      <c r="PTP2353" s="1359"/>
      <c r="PTQ2353" s="1359"/>
      <c r="PTR2353" s="1359"/>
      <c r="PTS2353" s="1359"/>
      <c r="PTT2353" s="1359"/>
      <c r="PTU2353" s="1359"/>
      <c r="PTV2353" s="1359"/>
      <c r="PTW2353" s="1359"/>
      <c r="PTX2353" s="1359"/>
      <c r="PTY2353" s="1359"/>
      <c r="PTZ2353" s="1359"/>
      <c r="PUA2353" s="1359"/>
      <c r="PUB2353" s="1359"/>
      <c r="PUC2353" s="1359"/>
      <c r="PUD2353" s="1359"/>
      <c r="PUE2353" s="1359"/>
      <c r="PUF2353" s="1359"/>
      <c r="PUG2353" s="1359"/>
      <c r="PUH2353" s="1359"/>
      <c r="PUI2353" s="1359"/>
      <c r="PUJ2353" s="1359"/>
      <c r="PUK2353" s="1359"/>
      <c r="PUL2353" s="1359"/>
      <c r="PUM2353" s="1359"/>
      <c r="PUN2353" s="1359"/>
      <c r="PUO2353" s="1359"/>
      <c r="PUP2353" s="1359"/>
      <c r="PUQ2353" s="1359"/>
      <c r="PUR2353" s="1359"/>
      <c r="PUS2353" s="1359"/>
      <c r="PUT2353" s="1359"/>
      <c r="PUU2353" s="1359"/>
      <c r="PUV2353" s="1359"/>
      <c r="PUW2353" s="1359"/>
      <c r="PUX2353" s="1359"/>
      <c r="PUY2353" s="1359"/>
      <c r="PUZ2353" s="1359"/>
      <c r="PVA2353" s="1359"/>
      <c r="PVB2353" s="1359"/>
      <c r="PVC2353" s="1359"/>
      <c r="PVD2353" s="1359"/>
      <c r="PVE2353" s="1359"/>
      <c r="PVF2353" s="1359"/>
      <c r="PVG2353" s="1359"/>
      <c r="PVH2353" s="1359"/>
      <c r="PVI2353" s="1359"/>
      <c r="PVJ2353" s="1359"/>
      <c r="PVK2353" s="1359"/>
      <c r="PVL2353" s="1359"/>
      <c r="PVM2353" s="1359"/>
      <c r="PVN2353" s="1359"/>
      <c r="PVO2353" s="1359"/>
      <c r="PVP2353" s="1359"/>
      <c r="PVQ2353" s="1359"/>
      <c r="PVR2353" s="1359"/>
      <c r="PVS2353" s="1359"/>
      <c r="PVT2353" s="1359"/>
      <c r="PVU2353" s="1359"/>
      <c r="PVV2353" s="1359"/>
      <c r="PVW2353" s="1359"/>
      <c r="PVX2353" s="1359"/>
      <c r="PVY2353" s="1359"/>
      <c r="PVZ2353" s="1359"/>
      <c r="PWA2353" s="1359"/>
      <c r="PWB2353" s="1359"/>
      <c r="PWC2353" s="1359"/>
      <c r="PWD2353" s="1359"/>
      <c r="PWE2353" s="1359"/>
      <c r="PWF2353" s="1359"/>
      <c r="PWG2353" s="1359"/>
      <c r="PWH2353" s="1359"/>
      <c r="PWI2353" s="1359"/>
      <c r="PWJ2353" s="1359"/>
      <c r="PWK2353" s="1359"/>
      <c r="PWL2353" s="1359"/>
      <c r="PWM2353" s="1359"/>
      <c r="PWN2353" s="1359"/>
      <c r="PWO2353" s="1359"/>
      <c r="PWP2353" s="1359"/>
      <c r="PWQ2353" s="1359"/>
      <c r="PWR2353" s="1359"/>
      <c r="PWS2353" s="1359"/>
      <c r="PWT2353" s="1359"/>
      <c r="PWU2353" s="1359"/>
      <c r="PWV2353" s="1359"/>
      <c r="PWW2353" s="1359"/>
      <c r="PWX2353" s="1359"/>
      <c r="PWY2353" s="1359"/>
      <c r="PWZ2353" s="1359"/>
      <c r="PXA2353" s="1359"/>
      <c r="PXB2353" s="1359"/>
      <c r="PXC2353" s="1359"/>
      <c r="PXD2353" s="1359"/>
      <c r="PXE2353" s="1359"/>
      <c r="PXF2353" s="1359"/>
      <c r="PXG2353" s="1359"/>
      <c r="PXH2353" s="1359"/>
      <c r="PXI2353" s="1359"/>
      <c r="PXJ2353" s="1359"/>
      <c r="PXK2353" s="1359"/>
      <c r="PXL2353" s="1359"/>
      <c r="PXM2353" s="1359"/>
      <c r="PXN2353" s="1359"/>
      <c r="PXO2353" s="1359"/>
      <c r="PXP2353" s="1359"/>
      <c r="PXQ2353" s="1359"/>
      <c r="PXR2353" s="1359"/>
      <c r="PXS2353" s="1359"/>
      <c r="PXT2353" s="1359"/>
      <c r="PXU2353" s="1359"/>
      <c r="PXV2353" s="1359"/>
      <c r="PXW2353" s="1359"/>
      <c r="PXX2353" s="1359"/>
      <c r="PXY2353" s="1359"/>
      <c r="PXZ2353" s="1359"/>
      <c r="PYA2353" s="1359"/>
      <c r="PYB2353" s="1359"/>
      <c r="PYC2353" s="1359"/>
      <c r="PYD2353" s="1359"/>
      <c r="PYE2353" s="1359"/>
      <c r="PYF2353" s="1359"/>
      <c r="PYG2353" s="1359"/>
      <c r="PYH2353" s="1359"/>
      <c r="PYI2353" s="1359"/>
      <c r="PYJ2353" s="1359"/>
      <c r="PYK2353" s="1359"/>
      <c r="PYL2353" s="1359"/>
      <c r="PYM2353" s="1359"/>
      <c r="PYN2353" s="1359"/>
      <c r="PYO2353" s="1359"/>
      <c r="PYP2353" s="1359"/>
      <c r="PYQ2353" s="1359"/>
      <c r="PYR2353" s="1359"/>
      <c r="PYS2353" s="1359"/>
      <c r="PYT2353" s="1359"/>
      <c r="PYU2353" s="1359"/>
      <c r="PYV2353" s="1359"/>
      <c r="PYW2353" s="1359"/>
      <c r="PYX2353" s="1359"/>
      <c r="PYY2353" s="1359"/>
      <c r="PYZ2353" s="1359"/>
      <c r="PZA2353" s="1359"/>
      <c r="PZB2353" s="1359"/>
      <c r="PZC2353" s="1359"/>
      <c r="PZD2353" s="1359"/>
      <c r="PZE2353" s="1359"/>
      <c r="PZF2353" s="1359"/>
      <c r="PZG2353" s="1359"/>
      <c r="PZH2353" s="1359"/>
      <c r="PZI2353" s="1359"/>
      <c r="PZJ2353" s="1359"/>
      <c r="PZK2353" s="1359"/>
      <c r="PZL2353" s="1359"/>
      <c r="PZM2353" s="1359"/>
      <c r="PZN2353" s="1359"/>
      <c r="PZO2353" s="1359"/>
      <c r="PZP2353" s="1359"/>
      <c r="PZQ2353" s="1359"/>
      <c r="PZR2353" s="1359"/>
      <c r="PZS2353" s="1359"/>
      <c r="PZT2353" s="1359"/>
      <c r="PZU2353" s="1359"/>
      <c r="PZV2353" s="1359"/>
      <c r="PZW2353" s="1359"/>
      <c r="PZX2353" s="1359"/>
      <c r="PZY2353" s="1359"/>
      <c r="PZZ2353" s="1359"/>
      <c r="QAA2353" s="1359"/>
      <c r="QAB2353" s="1359"/>
      <c r="QAC2353" s="1359"/>
      <c r="QAD2353" s="1359"/>
      <c r="QAE2353" s="1359"/>
      <c r="QAF2353" s="1359"/>
      <c r="QAG2353" s="1359"/>
      <c r="QAH2353" s="1359"/>
      <c r="QAI2353" s="1359"/>
      <c r="QAJ2353" s="1359"/>
      <c r="QAK2353" s="1359"/>
      <c r="QAL2353" s="1359"/>
      <c r="QAM2353" s="1359"/>
      <c r="QAN2353" s="1359"/>
      <c r="QAO2353" s="1359"/>
      <c r="QAP2353" s="1359"/>
      <c r="QAQ2353" s="1359"/>
      <c r="QAR2353" s="1359"/>
      <c r="QAS2353" s="1359"/>
      <c r="QAT2353" s="1359"/>
      <c r="QAU2353" s="1359"/>
      <c r="QAV2353" s="1359"/>
      <c r="QAW2353" s="1359"/>
      <c r="QAX2353" s="1359"/>
      <c r="QAY2353" s="1359"/>
      <c r="QAZ2353" s="1359"/>
      <c r="QBA2353" s="1359"/>
      <c r="QBB2353" s="1359"/>
      <c r="QBC2353" s="1359"/>
      <c r="QBD2353" s="1359"/>
      <c r="QBE2353" s="1359"/>
      <c r="QBF2353" s="1359"/>
      <c r="QBG2353" s="1359"/>
      <c r="QBH2353" s="1359"/>
      <c r="QBI2353" s="1359"/>
      <c r="QBJ2353" s="1359"/>
      <c r="QBK2353" s="1359"/>
      <c r="QBL2353" s="1359"/>
      <c r="QBM2353" s="1359"/>
      <c r="QBN2353" s="1359"/>
      <c r="QBO2353" s="1359"/>
      <c r="QBP2353" s="1359"/>
      <c r="QBQ2353" s="1359"/>
      <c r="QBR2353" s="1359"/>
      <c r="QBS2353" s="1359"/>
      <c r="QBT2353" s="1359"/>
      <c r="QBU2353" s="1359"/>
      <c r="QBV2353" s="1359"/>
      <c r="QBW2353" s="1359"/>
      <c r="QBX2353" s="1359"/>
      <c r="QBY2353" s="1359"/>
      <c r="QBZ2353" s="1359"/>
      <c r="QCA2353" s="1359"/>
      <c r="QCB2353" s="1359"/>
      <c r="QCC2353" s="1359"/>
      <c r="QCD2353" s="1359"/>
      <c r="QCE2353" s="1359"/>
      <c r="QCF2353" s="1359"/>
      <c r="QCG2353" s="1359"/>
      <c r="QCH2353" s="1359"/>
      <c r="QCI2353" s="1359"/>
      <c r="QCJ2353" s="1359"/>
      <c r="QCK2353" s="1359"/>
      <c r="QCL2353" s="1359"/>
      <c r="QCM2353" s="1359"/>
      <c r="QCN2353" s="1359"/>
      <c r="QCO2353" s="1359"/>
      <c r="QCP2353" s="1359"/>
      <c r="QCQ2353" s="1359"/>
      <c r="QCR2353" s="1359"/>
      <c r="QCS2353" s="1359"/>
      <c r="QCT2353" s="1359"/>
      <c r="QCU2353" s="1359"/>
      <c r="QCV2353" s="1359"/>
      <c r="QCW2353" s="1359"/>
      <c r="QCX2353" s="1359"/>
      <c r="QCY2353" s="1359"/>
      <c r="QCZ2353" s="1359"/>
      <c r="QDA2353" s="1359"/>
      <c r="QDB2353" s="1359"/>
      <c r="QDC2353" s="1359"/>
      <c r="QDD2353" s="1359"/>
      <c r="QDE2353" s="1359"/>
      <c r="QDF2353" s="1359"/>
      <c r="QDG2353" s="1359"/>
      <c r="QDH2353" s="1359"/>
      <c r="QDI2353" s="1359"/>
      <c r="QDJ2353" s="1359"/>
      <c r="QDK2353" s="1359"/>
      <c r="QDL2353" s="1359"/>
      <c r="QDM2353" s="1359"/>
      <c r="QDN2353" s="1359"/>
      <c r="QDO2353" s="1359"/>
      <c r="QDP2353" s="1359"/>
      <c r="QDQ2353" s="1359"/>
      <c r="QDR2353" s="1359"/>
      <c r="QDS2353" s="1359"/>
      <c r="QDT2353" s="1359"/>
      <c r="QDU2353" s="1359"/>
      <c r="QDV2353" s="1359"/>
      <c r="QDW2353" s="1359"/>
      <c r="QDX2353" s="1359"/>
      <c r="QDY2353" s="1359"/>
      <c r="QDZ2353" s="1359"/>
      <c r="QEA2353" s="1359"/>
      <c r="QEB2353" s="1359"/>
      <c r="QEC2353" s="1359"/>
      <c r="QED2353" s="1359"/>
      <c r="QEE2353" s="1359"/>
      <c r="QEF2353" s="1359"/>
      <c r="QEG2353" s="1359"/>
      <c r="QEH2353" s="1359"/>
      <c r="QEI2353" s="1359"/>
      <c r="QEJ2353" s="1359"/>
      <c r="QEK2353" s="1359"/>
      <c r="QEL2353" s="1359"/>
      <c r="QEM2353" s="1359"/>
      <c r="QEN2353" s="1359"/>
      <c r="QEO2353" s="1359"/>
      <c r="QEP2353" s="1359"/>
      <c r="QEQ2353" s="1359"/>
      <c r="QER2353" s="1359"/>
      <c r="QES2353" s="1359"/>
      <c r="QET2353" s="1359"/>
      <c r="QEU2353" s="1359"/>
      <c r="QEV2353" s="1359"/>
      <c r="QEW2353" s="1359"/>
      <c r="QEX2353" s="1359"/>
      <c r="QEY2353" s="1359"/>
      <c r="QEZ2353" s="1359"/>
      <c r="QFA2353" s="1359"/>
      <c r="QFB2353" s="1359"/>
      <c r="QFC2353" s="1359"/>
      <c r="QFD2353" s="1359"/>
      <c r="QFE2353" s="1359"/>
      <c r="QFF2353" s="1359"/>
      <c r="QFG2353" s="1359"/>
      <c r="QFH2353" s="1359"/>
      <c r="QFI2353" s="1359"/>
      <c r="QFJ2353" s="1359"/>
      <c r="QFK2353" s="1359"/>
      <c r="QFL2353" s="1359"/>
      <c r="QFM2353" s="1359"/>
      <c r="QFN2353" s="1359"/>
      <c r="QFO2353" s="1359"/>
      <c r="QFP2353" s="1359"/>
      <c r="QFQ2353" s="1359"/>
      <c r="QFR2353" s="1359"/>
      <c r="QFS2353" s="1359"/>
      <c r="QFT2353" s="1359"/>
      <c r="QFU2353" s="1359"/>
      <c r="QFV2353" s="1359"/>
      <c r="QFW2353" s="1359"/>
      <c r="QFX2353" s="1359"/>
      <c r="QFY2353" s="1359"/>
      <c r="QFZ2353" s="1359"/>
      <c r="QGA2353" s="1359"/>
      <c r="QGB2353" s="1359"/>
      <c r="QGC2353" s="1359"/>
      <c r="QGD2353" s="1359"/>
      <c r="QGE2353" s="1359"/>
      <c r="QGF2353" s="1359"/>
      <c r="QGG2353" s="1359"/>
      <c r="QGH2353" s="1359"/>
      <c r="QGI2353" s="1359"/>
      <c r="QGJ2353" s="1359"/>
      <c r="QGK2353" s="1359"/>
      <c r="QGL2353" s="1359"/>
      <c r="QGM2353" s="1359"/>
      <c r="QGN2353" s="1359"/>
      <c r="QGO2353" s="1359"/>
      <c r="QGP2353" s="1359"/>
      <c r="QGQ2353" s="1359"/>
      <c r="QGR2353" s="1359"/>
      <c r="QGS2353" s="1359"/>
      <c r="QGT2353" s="1359"/>
      <c r="QGU2353" s="1359"/>
      <c r="QGV2353" s="1359"/>
      <c r="QGW2353" s="1359"/>
      <c r="QGX2353" s="1359"/>
      <c r="QGY2353" s="1359"/>
      <c r="QGZ2353" s="1359"/>
      <c r="QHA2353" s="1359"/>
      <c r="QHB2353" s="1359"/>
      <c r="QHC2353" s="1359"/>
      <c r="QHD2353" s="1359"/>
      <c r="QHE2353" s="1359"/>
      <c r="QHF2353" s="1359"/>
      <c r="QHG2353" s="1359"/>
      <c r="QHH2353" s="1359"/>
      <c r="QHI2353" s="1359"/>
      <c r="QHJ2353" s="1359"/>
      <c r="QHK2353" s="1359"/>
      <c r="QHL2353" s="1359"/>
      <c r="QHM2353" s="1359"/>
      <c r="QHN2353" s="1359"/>
      <c r="QHO2353" s="1359"/>
      <c r="QHP2353" s="1359"/>
      <c r="QHQ2353" s="1359"/>
      <c r="QHR2353" s="1359"/>
      <c r="QHS2353" s="1359"/>
      <c r="QHT2353" s="1359"/>
      <c r="QHU2353" s="1359"/>
      <c r="QHV2353" s="1359"/>
      <c r="QHW2353" s="1359"/>
      <c r="QHX2353" s="1359"/>
      <c r="QHY2353" s="1359"/>
      <c r="QHZ2353" s="1359"/>
      <c r="QIA2353" s="1359"/>
      <c r="QIB2353" s="1359"/>
      <c r="QIC2353" s="1359"/>
      <c r="QID2353" s="1359"/>
      <c r="QIE2353" s="1359"/>
      <c r="QIF2353" s="1359"/>
      <c r="QIG2353" s="1359"/>
      <c r="QIH2353" s="1359"/>
      <c r="QII2353" s="1359"/>
      <c r="QIJ2353" s="1359"/>
      <c r="QIK2353" s="1359"/>
      <c r="QIL2353" s="1359"/>
      <c r="QIM2353" s="1359"/>
      <c r="QIN2353" s="1359"/>
      <c r="QIO2353" s="1359"/>
      <c r="QIP2353" s="1359"/>
      <c r="QIQ2353" s="1359"/>
      <c r="QIR2353" s="1359"/>
      <c r="QIS2353" s="1359"/>
      <c r="QIT2353" s="1359"/>
      <c r="QIU2353" s="1359"/>
      <c r="QIV2353" s="1359"/>
      <c r="QIW2353" s="1359"/>
      <c r="QIX2353" s="1359"/>
      <c r="QIY2353" s="1359"/>
      <c r="QIZ2353" s="1359"/>
      <c r="QJA2353" s="1359"/>
      <c r="QJB2353" s="1359"/>
      <c r="QJC2353" s="1359"/>
      <c r="QJD2353" s="1359"/>
      <c r="QJE2353" s="1359"/>
      <c r="QJF2353" s="1359"/>
      <c r="QJG2353" s="1359"/>
      <c r="QJH2353" s="1359"/>
      <c r="QJI2353" s="1359"/>
      <c r="QJJ2353" s="1359"/>
      <c r="QJK2353" s="1359"/>
      <c r="QJL2353" s="1359"/>
      <c r="QJM2353" s="1359"/>
      <c r="QJN2353" s="1359"/>
      <c r="QJO2353" s="1359"/>
      <c r="QJP2353" s="1359"/>
      <c r="QJQ2353" s="1359"/>
      <c r="QJR2353" s="1359"/>
      <c r="QJS2353" s="1359"/>
      <c r="QJT2353" s="1359"/>
      <c r="QJU2353" s="1359"/>
      <c r="QJV2353" s="1359"/>
      <c r="QJW2353" s="1359"/>
      <c r="QJX2353" s="1359"/>
      <c r="QJY2353" s="1359"/>
      <c r="QJZ2353" s="1359"/>
      <c r="QKA2353" s="1359"/>
      <c r="QKB2353" s="1359"/>
      <c r="QKC2353" s="1359"/>
      <c r="QKD2353" s="1359"/>
      <c r="QKE2353" s="1359"/>
      <c r="QKF2353" s="1359"/>
      <c r="QKG2353" s="1359"/>
      <c r="QKH2353" s="1359"/>
      <c r="QKI2353" s="1359"/>
      <c r="QKJ2353" s="1359"/>
      <c r="QKK2353" s="1359"/>
      <c r="QKL2353" s="1359"/>
      <c r="QKM2353" s="1359"/>
      <c r="QKN2353" s="1359"/>
      <c r="QKO2353" s="1359"/>
      <c r="QKP2353" s="1359"/>
      <c r="QKQ2353" s="1359"/>
      <c r="QKR2353" s="1359"/>
      <c r="QKS2353" s="1359"/>
      <c r="QKT2353" s="1359"/>
      <c r="QKU2353" s="1359"/>
      <c r="QKV2353" s="1359"/>
      <c r="QKW2353" s="1359"/>
      <c r="QKX2353" s="1359"/>
      <c r="QKY2353" s="1359"/>
      <c r="QKZ2353" s="1359"/>
      <c r="QLA2353" s="1359"/>
      <c r="QLB2353" s="1359"/>
      <c r="QLC2353" s="1359"/>
      <c r="QLD2353" s="1359"/>
      <c r="QLE2353" s="1359"/>
      <c r="QLF2353" s="1359"/>
      <c r="QLG2353" s="1359"/>
      <c r="QLH2353" s="1359"/>
      <c r="QLI2353" s="1359"/>
      <c r="QLJ2353" s="1359"/>
      <c r="QLK2353" s="1359"/>
      <c r="QLL2353" s="1359"/>
      <c r="QLM2353" s="1359"/>
      <c r="QLN2353" s="1359"/>
      <c r="QLO2353" s="1359"/>
      <c r="QLP2353" s="1359"/>
      <c r="QLQ2353" s="1359"/>
      <c r="QLR2353" s="1359"/>
      <c r="QLS2353" s="1359"/>
      <c r="QLT2353" s="1359"/>
      <c r="QLU2353" s="1359"/>
      <c r="QLV2353" s="1359"/>
      <c r="QLW2353" s="1359"/>
      <c r="QLX2353" s="1359"/>
      <c r="QLY2353" s="1359"/>
      <c r="QLZ2353" s="1359"/>
      <c r="QMA2353" s="1359"/>
      <c r="QMB2353" s="1359"/>
      <c r="QMC2353" s="1359"/>
      <c r="QMD2353" s="1359"/>
      <c r="QME2353" s="1359"/>
      <c r="QMF2353" s="1359"/>
      <c r="QMG2353" s="1359"/>
      <c r="QMH2353" s="1359"/>
      <c r="QMI2353" s="1359"/>
      <c r="QMJ2353" s="1359"/>
      <c r="QMK2353" s="1359"/>
      <c r="QML2353" s="1359"/>
      <c r="QMM2353" s="1359"/>
      <c r="QMN2353" s="1359"/>
      <c r="QMO2353" s="1359"/>
      <c r="QMP2353" s="1359"/>
      <c r="QMQ2353" s="1359"/>
      <c r="QMR2353" s="1359"/>
      <c r="QMS2353" s="1359"/>
      <c r="QMT2353" s="1359"/>
      <c r="QMU2353" s="1359"/>
      <c r="QMV2353" s="1359"/>
      <c r="QMW2353" s="1359"/>
      <c r="QMX2353" s="1359"/>
      <c r="QMY2353" s="1359"/>
      <c r="QMZ2353" s="1359"/>
      <c r="QNA2353" s="1359"/>
      <c r="QNB2353" s="1359"/>
      <c r="QNC2353" s="1359"/>
      <c r="QND2353" s="1359"/>
      <c r="QNE2353" s="1359"/>
      <c r="QNF2353" s="1359"/>
      <c r="QNG2353" s="1359"/>
      <c r="QNH2353" s="1359"/>
      <c r="QNI2353" s="1359"/>
      <c r="QNJ2353" s="1359"/>
      <c r="QNK2353" s="1359"/>
      <c r="QNL2353" s="1359"/>
      <c r="QNM2353" s="1359"/>
      <c r="QNN2353" s="1359"/>
      <c r="QNO2353" s="1359"/>
      <c r="QNP2353" s="1359"/>
      <c r="QNQ2353" s="1359"/>
      <c r="QNR2353" s="1359"/>
      <c r="QNS2353" s="1359"/>
      <c r="QNT2353" s="1359"/>
      <c r="QNU2353" s="1359"/>
      <c r="QNV2353" s="1359"/>
      <c r="QNW2353" s="1359"/>
      <c r="QNX2353" s="1359"/>
      <c r="QNY2353" s="1359"/>
      <c r="QNZ2353" s="1359"/>
      <c r="QOA2353" s="1359"/>
      <c r="QOB2353" s="1359"/>
      <c r="QOC2353" s="1359"/>
      <c r="QOD2353" s="1359"/>
      <c r="QOE2353" s="1359"/>
      <c r="QOF2353" s="1359"/>
      <c r="QOG2353" s="1359"/>
      <c r="QOH2353" s="1359"/>
      <c r="QOI2353" s="1359"/>
      <c r="QOJ2353" s="1359"/>
      <c r="QOK2353" s="1359"/>
      <c r="QOL2353" s="1359"/>
      <c r="QOM2353" s="1359"/>
      <c r="QON2353" s="1359"/>
      <c r="QOO2353" s="1359"/>
      <c r="QOP2353" s="1359"/>
      <c r="QOQ2353" s="1359"/>
      <c r="QOR2353" s="1359"/>
      <c r="QOS2353" s="1359"/>
      <c r="QOT2353" s="1359"/>
      <c r="QOU2353" s="1359"/>
      <c r="QOV2353" s="1359"/>
      <c r="QOW2353" s="1359"/>
      <c r="QOX2353" s="1359"/>
      <c r="QOY2353" s="1359"/>
      <c r="QOZ2353" s="1359"/>
      <c r="QPA2353" s="1359"/>
      <c r="QPB2353" s="1359"/>
      <c r="QPC2353" s="1359"/>
      <c r="QPD2353" s="1359"/>
      <c r="QPE2353" s="1359"/>
      <c r="QPF2353" s="1359"/>
      <c r="QPG2353" s="1359"/>
      <c r="QPH2353" s="1359"/>
      <c r="QPI2353" s="1359"/>
      <c r="QPJ2353" s="1359"/>
      <c r="QPK2353" s="1359"/>
      <c r="QPL2353" s="1359"/>
      <c r="QPM2353" s="1359"/>
      <c r="QPN2353" s="1359"/>
      <c r="QPO2353" s="1359"/>
      <c r="QPP2353" s="1359"/>
      <c r="QPQ2353" s="1359"/>
      <c r="QPR2353" s="1359"/>
      <c r="QPS2353" s="1359"/>
      <c r="QPT2353" s="1359"/>
      <c r="QPU2353" s="1359"/>
      <c r="QPV2353" s="1359"/>
      <c r="QPW2353" s="1359"/>
      <c r="QPX2353" s="1359"/>
      <c r="QPY2353" s="1359"/>
      <c r="QPZ2353" s="1359"/>
      <c r="QQA2353" s="1359"/>
      <c r="QQB2353" s="1359"/>
      <c r="QQC2353" s="1359"/>
      <c r="QQD2353" s="1359"/>
      <c r="QQE2353" s="1359"/>
      <c r="QQF2353" s="1359"/>
      <c r="QQG2353" s="1359"/>
      <c r="QQH2353" s="1359"/>
      <c r="QQI2353" s="1359"/>
      <c r="QQJ2353" s="1359"/>
      <c r="QQK2353" s="1359"/>
      <c r="QQL2353" s="1359"/>
      <c r="QQM2353" s="1359"/>
      <c r="QQN2353" s="1359"/>
      <c r="QQO2353" s="1359"/>
      <c r="QQP2353" s="1359"/>
      <c r="QQQ2353" s="1359"/>
      <c r="QQR2353" s="1359"/>
      <c r="QQS2353" s="1359"/>
      <c r="QQT2353" s="1359"/>
      <c r="QQU2353" s="1359"/>
      <c r="QQV2353" s="1359"/>
      <c r="QQW2353" s="1359"/>
      <c r="QQX2353" s="1359"/>
      <c r="QQY2353" s="1359"/>
      <c r="QQZ2353" s="1359"/>
      <c r="QRA2353" s="1359"/>
      <c r="QRB2353" s="1359"/>
      <c r="QRC2353" s="1359"/>
      <c r="QRD2353" s="1359"/>
      <c r="QRE2353" s="1359"/>
      <c r="QRF2353" s="1359"/>
      <c r="QRG2353" s="1359"/>
      <c r="QRH2353" s="1359"/>
      <c r="QRI2353" s="1359"/>
      <c r="QRJ2353" s="1359"/>
      <c r="QRK2353" s="1359"/>
      <c r="QRL2353" s="1359"/>
      <c r="QRM2353" s="1359"/>
      <c r="QRN2353" s="1359"/>
      <c r="QRO2353" s="1359"/>
      <c r="QRP2353" s="1359"/>
      <c r="QRQ2353" s="1359"/>
      <c r="QRR2353" s="1359"/>
      <c r="QRS2353" s="1359"/>
      <c r="QRT2353" s="1359"/>
      <c r="QRU2353" s="1359"/>
      <c r="QRV2353" s="1359"/>
      <c r="QRW2353" s="1359"/>
      <c r="QRX2353" s="1359"/>
      <c r="QRY2353" s="1359"/>
      <c r="QRZ2353" s="1359"/>
      <c r="QSA2353" s="1359"/>
      <c r="QSB2353" s="1359"/>
      <c r="QSC2353" s="1359"/>
      <c r="QSD2353" s="1359"/>
      <c r="QSE2353" s="1359"/>
      <c r="QSF2353" s="1359"/>
      <c r="QSG2353" s="1359"/>
      <c r="QSH2353" s="1359"/>
      <c r="QSI2353" s="1359"/>
      <c r="QSJ2353" s="1359"/>
      <c r="QSK2353" s="1359"/>
      <c r="QSL2353" s="1359"/>
      <c r="QSM2353" s="1359"/>
      <c r="QSN2353" s="1359"/>
      <c r="QSO2353" s="1359"/>
      <c r="QSP2353" s="1359"/>
      <c r="QSQ2353" s="1359"/>
      <c r="QSR2353" s="1359"/>
      <c r="QSS2353" s="1359"/>
      <c r="QST2353" s="1359"/>
      <c r="QSU2353" s="1359"/>
      <c r="QSV2353" s="1359"/>
      <c r="QSW2353" s="1359"/>
      <c r="QSX2353" s="1359"/>
      <c r="QSY2353" s="1359"/>
      <c r="QSZ2353" s="1359"/>
      <c r="QTA2353" s="1359"/>
      <c r="QTB2353" s="1359"/>
      <c r="QTC2353" s="1359"/>
      <c r="QTD2353" s="1359"/>
      <c r="QTE2353" s="1359"/>
      <c r="QTF2353" s="1359"/>
      <c r="QTG2353" s="1359"/>
      <c r="QTH2353" s="1359"/>
      <c r="QTI2353" s="1359"/>
      <c r="QTJ2353" s="1359"/>
      <c r="QTK2353" s="1359"/>
      <c r="QTL2353" s="1359"/>
      <c r="QTM2353" s="1359"/>
      <c r="QTN2353" s="1359"/>
      <c r="QTO2353" s="1359"/>
      <c r="QTP2353" s="1359"/>
      <c r="QTQ2353" s="1359"/>
      <c r="QTR2353" s="1359"/>
      <c r="QTS2353" s="1359"/>
      <c r="QTT2353" s="1359"/>
      <c r="QTU2353" s="1359"/>
      <c r="QTV2353" s="1359"/>
      <c r="QTW2353" s="1359"/>
      <c r="QTX2353" s="1359"/>
      <c r="QTY2353" s="1359"/>
      <c r="QTZ2353" s="1359"/>
      <c r="QUA2353" s="1359"/>
      <c r="QUB2353" s="1359"/>
      <c r="QUC2353" s="1359"/>
      <c r="QUD2353" s="1359"/>
      <c r="QUE2353" s="1359"/>
      <c r="QUF2353" s="1359"/>
      <c r="QUG2353" s="1359"/>
      <c r="QUH2353" s="1359"/>
      <c r="QUI2353" s="1359"/>
      <c r="QUJ2353" s="1359"/>
      <c r="QUK2353" s="1359"/>
      <c r="QUL2353" s="1359"/>
      <c r="QUM2353" s="1359"/>
      <c r="QUN2353" s="1359"/>
      <c r="QUO2353" s="1359"/>
      <c r="QUP2353" s="1359"/>
      <c r="QUQ2353" s="1359"/>
      <c r="QUR2353" s="1359"/>
      <c r="QUS2353" s="1359"/>
      <c r="QUT2353" s="1359"/>
      <c r="QUU2353" s="1359"/>
      <c r="QUV2353" s="1359"/>
      <c r="QUW2353" s="1359"/>
      <c r="QUX2353" s="1359"/>
      <c r="QUY2353" s="1359"/>
      <c r="QUZ2353" s="1359"/>
      <c r="QVA2353" s="1359"/>
      <c r="QVB2353" s="1359"/>
      <c r="QVC2353" s="1359"/>
      <c r="QVD2353" s="1359"/>
      <c r="QVE2353" s="1359"/>
      <c r="QVF2353" s="1359"/>
      <c r="QVG2353" s="1359"/>
      <c r="QVH2353" s="1359"/>
      <c r="QVI2353" s="1359"/>
      <c r="QVJ2353" s="1359"/>
      <c r="QVK2353" s="1359"/>
      <c r="QVL2353" s="1359"/>
      <c r="QVM2353" s="1359"/>
      <c r="QVN2353" s="1359"/>
      <c r="QVO2353" s="1359"/>
      <c r="QVP2353" s="1359"/>
      <c r="QVQ2353" s="1359"/>
      <c r="QVR2353" s="1359"/>
      <c r="QVS2353" s="1359"/>
      <c r="QVT2353" s="1359"/>
      <c r="QVU2353" s="1359"/>
      <c r="QVV2353" s="1359"/>
      <c r="QVW2353" s="1359"/>
      <c r="QVX2353" s="1359"/>
      <c r="QVY2353" s="1359"/>
      <c r="QVZ2353" s="1359"/>
      <c r="QWA2353" s="1359"/>
      <c r="QWB2353" s="1359"/>
      <c r="QWC2353" s="1359"/>
      <c r="QWD2353" s="1359"/>
      <c r="QWE2353" s="1359"/>
      <c r="QWF2353" s="1359"/>
      <c r="QWG2353" s="1359"/>
      <c r="QWH2353" s="1359"/>
      <c r="QWI2353" s="1359"/>
      <c r="QWJ2353" s="1359"/>
      <c r="QWK2353" s="1359"/>
      <c r="QWL2353" s="1359"/>
      <c r="QWM2353" s="1359"/>
      <c r="QWN2353" s="1359"/>
      <c r="QWO2353" s="1359"/>
      <c r="QWP2353" s="1359"/>
      <c r="QWQ2353" s="1359"/>
      <c r="QWR2353" s="1359"/>
      <c r="QWS2353" s="1359"/>
      <c r="QWT2353" s="1359"/>
      <c r="QWU2353" s="1359"/>
      <c r="QWV2353" s="1359"/>
      <c r="QWW2353" s="1359"/>
      <c r="QWX2353" s="1359"/>
      <c r="QWY2353" s="1359"/>
      <c r="QWZ2353" s="1359"/>
      <c r="QXA2353" s="1359"/>
      <c r="QXB2353" s="1359"/>
      <c r="QXC2353" s="1359"/>
      <c r="QXD2353" s="1359"/>
      <c r="QXE2353" s="1359"/>
      <c r="QXF2353" s="1359"/>
      <c r="QXG2353" s="1359"/>
      <c r="QXH2353" s="1359"/>
      <c r="QXI2353" s="1359"/>
      <c r="QXJ2353" s="1359"/>
      <c r="QXK2353" s="1359"/>
      <c r="QXL2353" s="1359"/>
      <c r="QXM2353" s="1359"/>
      <c r="QXN2353" s="1359"/>
      <c r="QXO2353" s="1359"/>
      <c r="QXP2353" s="1359"/>
      <c r="QXQ2353" s="1359"/>
      <c r="QXR2353" s="1359"/>
      <c r="QXS2353" s="1359"/>
      <c r="QXT2353" s="1359"/>
      <c r="QXU2353" s="1359"/>
      <c r="QXV2353" s="1359"/>
      <c r="QXW2353" s="1359"/>
      <c r="QXX2353" s="1359"/>
      <c r="QXY2353" s="1359"/>
      <c r="QXZ2353" s="1359"/>
      <c r="QYA2353" s="1359"/>
      <c r="QYB2353" s="1359"/>
      <c r="QYC2353" s="1359"/>
      <c r="QYD2353" s="1359"/>
      <c r="QYE2353" s="1359"/>
      <c r="QYF2353" s="1359"/>
      <c r="QYG2353" s="1359"/>
      <c r="QYH2353" s="1359"/>
      <c r="QYI2353" s="1359"/>
      <c r="QYJ2353" s="1359"/>
      <c r="QYK2353" s="1359"/>
      <c r="QYL2353" s="1359"/>
      <c r="QYM2353" s="1359"/>
      <c r="QYN2353" s="1359"/>
      <c r="QYO2353" s="1359"/>
      <c r="QYP2353" s="1359"/>
      <c r="QYQ2353" s="1359"/>
      <c r="QYR2353" s="1359"/>
      <c r="QYS2353" s="1359"/>
      <c r="QYT2353" s="1359"/>
      <c r="QYU2353" s="1359"/>
      <c r="QYV2353" s="1359"/>
      <c r="QYW2353" s="1359"/>
      <c r="QYX2353" s="1359"/>
      <c r="QYY2353" s="1359"/>
      <c r="QYZ2353" s="1359"/>
      <c r="QZA2353" s="1359"/>
      <c r="QZB2353" s="1359"/>
      <c r="QZC2353" s="1359"/>
      <c r="QZD2353" s="1359"/>
      <c r="QZE2353" s="1359"/>
      <c r="QZF2353" s="1359"/>
      <c r="QZG2353" s="1359"/>
      <c r="QZH2353" s="1359"/>
      <c r="QZI2353" s="1359"/>
      <c r="QZJ2353" s="1359"/>
      <c r="QZK2353" s="1359"/>
      <c r="QZL2353" s="1359"/>
      <c r="QZM2353" s="1359"/>
      <c r="QZN2353" s="1359"/>
      <c r="QZO2353" s="1359"/>
      <c r="QZP2353" s="1359"/>
      <c r="QZQ2353" s="1359"/>
      <c r="QZR2353" s="1359"/>
      <c r="QZS2353" s="1359"/>
      <c r="QZT2353" s="1359"/>
      <c r="QZU2353" s="1359"/>
      <c r="QZV2353" s="1359"/>
      <c r="QZW2353" s="1359"/>
      <c r="QZX2353" s="1359"/>
      <c r="QZY2353" s="1359"/>
      <c r="QZZ2353" s="1359"/>
      <c r="RAA2353" s="1359"/>
      <c r="RAB2353" s="1359"/>
      <c r="RAC2353" s="1359"/>
      <c r="RAD2353" s="1359"/>
      <c r="RAE2353" s="1359"/>
      <c r="RAF2353" s="1359"/>
      <c r="RAG2353" s="1359"/>
      <c r="RAH2353" s="1359"/>
      <c r="RAI2353" s="1359"/>
      <c r="RAJ2353" s="1359"/>
      <c r="RAK2353" s="1359"/>
      <c r="RAL2353" s="1359"/>
      <c r="RAM2353" s="1359"/>
      <c r="RAN2353" s="1359"/>
      <c r="RAO2353" s="1359"/>
      <c r="RAP2353" s="1359"/>
      <c r="RAQ2353" s="1359"/>
      <c r="RAR2353" s="1359"/>
      <c r="RAS2353" s="1359"/>
      <c r="RAT2353" s="1359"/>
      <c r="RAU2353" s="1359"/>
      <c r="RAV2353" s="1359"/>
      <c r="RAW2353" s="1359"/>
      <c r="RAX2353" s="1359"/>
      <c r="RAY2353" s="1359"/>
      <c r="RAZ2353" s="1359"/>
      <c r="RBA2353" s="1359"/>
      <c r="RBB2353" s="1359"/>
      <c r="RBC2353" s="1359"/>
      <c r="RBD2353" s="1359"/>
      <c r="RBE2353" s="1359"/>
      <c r="RBF2353" s="1359"/>
      <c r="RBG2353" s="1359"/>
      <c r="RBH2353" s="1359"/>
      <c r="RBI2353" s="1359"/>
      <c r="RBJ2353" s="1359"/>
      <c r="RBK2353" s="1359"/>
      <c r="RBL2353" s="1359"/>
      <c r="RBM2353" s="1359"/>
      <c r="RBN2353" s="1359"/>
      <c r="RBO2353" s="1359"/>
      <c r="RBP2353" s="1359"/>
      <c r="RBQ2353" s="1359"/>
      <c r="RBR2353" s="1359"/>
      <c r="RBS2353" s="1359"/>
      <c r="RBT2353" s="1359"/>
      <c r="RBU2353" s="1359"/>
      <c r="RBV2353" s="1359"/>
      <c r="RBW2353" s="1359"/>
      <c r="RBX2353" s="1359"/>
      <c r="RBY2353" s="1359"/>
      <c r="RBZ2353" s="1359"/>
      <c r="RCA2353" s="1359"/>
      <c r="RCB2353" s="1359"/>
      <c r="RCC2353" s="1359"/>
      <c r="RCD2353" s="1359"/>
      <c r="RCE2353" s="1359"/>
      <c r="RCF2353" s="1359"/>
      <c r="RCG2353" s="1359"/>
      <c r="RCH2353" s="1359"/>
      <c r="RCI2353" s="1359"/>
      <c r="RCJ2353" s="1359"/>
      <c r="RCK2353" s="1359"/>
      <c r="RCL2353" s="1359"/>
      <c r="RCM2353" s="1359"/>
      <c r="RCN2353" s="1359"/>
      <c r="RCO2353" s="1359"/>
      <c r="RCP2353" s="1359"/>
      <c r="RCQ2353" s="1359"/>
      <c r="RCR2353" s="1359"/>
      <c r="RCS2353" s="1359"/>
      <c r="RCT2353" s="1359"/>
      <c r="RCU2353" s="1359"/>
      <c r="RCV2353" s="1359"/>
      <c r="RCW2353" s="1359"/>
      <c r="RCX2353" s="1359"/>
      <c r="RCY2353" s="1359"/>
      <c r="RCZ2353" s="1359"/>
      <c r="RDA2353" s="1359"/>
      <c r="RDB2353" s="1359"/>
      <c r="RDC2353" s="1359"/>
      <c r="RDD2353" s="1359"/>
      <c r="RDE2353" s="1359"/>
      <c r="RDF2353" s="1359"/>
      <c r="RDG2353" s="1359"/>
      <c r="RDH2353" s="1359"/>
      <c r="RDI2353" s="1359"/>
      <c r="RDJ2353" s="1359"/>
      <c r="RDK2353" s="1359"/>
      <c r="RDL2353" s="1359"/>
      <c r="RDM2353" s="1359"/>
      <c r="RDN2353" s="1359"/>
      <c r="RDO2353" s="1359"/>
      <c r="RDP2353" s="1359"/>
      <c r="RDQ2353" s="1359"/>
      <c r="RDR2353" s="1359"/>
      <c r="RDS2353" s="1359"/>
      <c r="RDT2353" s="1359"/>
      <c r="RDU2353" s="1359"/>
      <c r="RDV2353" s="1359"/>
      <c r="RDW2353" s="1359"/>
      <c r="RDX2353" s="1359"/>
      <c r="RDY2353" s="1359"/>
      <c r="RDZ2353" s="1359"/>
      <c r="REA2353" s="1359"/>
      <c r="REB2353" s="1359"/>
      <c r="REC2353" s="1359"/>
      <c r="RED2353" s="1359"/>
      <c r="REE2353" s="1359"/>
      <c r="REF2353" s="1359"/>
      <c r="REG2353" s="1359"/>
      <c r="REH2353" s="1359"/>
      <c r="REI2353" s="1359"/>
      <c r="REJ2353" s="1359"/>
      <c r="REK2353" s="1359"/>
      <c r="REL2353" s="1359"/>
      <c r="REM2353" s="1359"/>
      <c r="REN2353" s="1359"/>
      <c r="REO2353" s="1359"/>
      <c r="REP2353" s="1359"/>
      <c r="REQ2353" s="1359"/>
      <c r="RER2353" s="1359"/>
      <c r="RES2353" s="1359"/>
      <c r="RET2353" s="1359"/>
      <c r="REU2353" s="1359"/>
      <c r="REV2353" s="1359"/>
      <c r="REW2353" s="1359"/>
      <c r="REX2353" s="1359"/>
      <c r="REY2353" s="1359"/>
      <c r="REZ2353" s="1359"/>
      <c r="RFA2353" s="1359"/>
      <c r="RFB2353" s="1359"/>
      <c r="RFC2353" s="1359"/>
      <c r="RFD2353" s="1359"/>
      <c r="RFE2353" s="1359"/>
      <c r="RFF2353" s="1359"/>
      <c r="RFG2353" s="1359"/>
      <c r="RFH2353" s="1359"/>
      <c r="RFI2353" s="1359"/>
      <c r="RFJ2353" s="1359"/>
      <c r="RFK2353" s="1359"/>
      <c r="RFL2353" s="1359"/>
      <c r="RFM2353" s="1359"/>
      <c r="RFN2353" s="1359"/>
      <c r="RFO2353" s="1359"/>
      <c r="RFP2353" s="1359"/>
      <c r="RFQ2353" s="1359"/>
      <c r="RFR2353" s="1359"/>
      <c r="RFS2353" s="1359"/>
      <c r="RFT2353" s="1359"/>
      <c r="RFU2353" s="1359"/>
      <c r="RFV2353" s="1359"/>
      <c r="RFW2353" s="1359"/>
      <c r="RFX2353" s="1359"/>
      <c r="RFY2353" s="1359"/>
      <c r="RFZ2353" s="1359"/>
      <c r="RGA2353" s="1359"/>
      <c r="RGB2353" s="1359"/>
      <c r="RGC2353" s="1359"/>
      <c r="RGD2353" s="1359"/>
      <c r="RGE2353" s="1359"/>
      <c r="RGF2353" s="1359"/>
      <c r="RGG2353" s="1359"/>
      <c r="RGH2353" s="1359"/>
      <c r="RGI2353" s="1359"/>
      <c r="RGJ2353" s="1359"/>
      <c r="RGK2353" s="1359"/>
      <c r="RGL2353" s="1359"/>
      <c r="RGM2353" s="1359"/>
      <c r="RGN2353" s="1359"/>
      <c r="RGO2353" s="1359"/>
      <c r="RGP2353" s="1359"/>
      <c r="RGQ2353" s="1359"/>
      <c r="RGR2353" s="1359"/>
      <c r="RGS2353" s="1359"/>
      <c r="RGT2353" s="1359"/>
      <c r="RGU2353" s="1359"/>
      <c r="RGV2353" s="1359"/>
      <c r="RGW2353" s="1359"/>
      <c r="RGX2353" s="1359"/>
      <c r="RGY2353" s="1359"/>
      <c r="RGZ2353" s="1359"/>
      <c r="RHA2353" s="1359"/>
      <c r="RHB2353" s="1359"/>
      <c r="RHC2353" s="1359"/>
      <c r="RHD2353" s="1359"/>
      <c r="RHE2353" s="1359"/>
      <c r="RHF2353" s="1359"/>
      <c r="RHG2353" s="1359"/>
      <c r="RHH2353" s="1359"/>
      <c r="RHI2353" s="1359"/>
      <c r="RHJ2353" s="1359"/>
      <c r="RHK2353" s="1359"/>
      <c r="RHL2353" s="1359"/>
      <c r="RHM2353" s="1359"/>
      <c r="RHN2353" s="1359"/>
      <c r="RHO2353" s="1359"/>
      <c r="RHP2353" s="1359"/>
      <c r="RHQ2353" s="1359"/>
      <c r="RHR2353" s="1359"/>
      <c r="RHS2353" s="1359"/>
      <c r="RHT2353" s="1359"/>
      <c r="RHU2353" s="1359"/>
      <c r="RHV2353" s="1359"/>
      <c r="RHW2353" s="1359"/>
      <c r="RHX2353" s="1359"/>
      <c r="RHY2353" s="1359"/>
      <c r="RHZ2353" s="1359"/>
      <c r="RIA2353" s="1359"/>
      <c r="RIB2353" s="1359"/>
      <c r="RIC2353" s="1359"/>
      <c r="RID2353" s="1359"/>
      <c r="RIE2353" s="1359"/>
      <c r="RIF2353" s="1359"/>
      <c r="RIG2353" s="1359"/>
      <c r="RIH2353" s="1359"/>
      <c r="RII2353" s="1359"/>
      <c r="RIJ2353" s="1359"/>
      <c r="RIK2353" s="1359"/>
      <c r="RIL2353" s="1359"/>
      <c r="RIM2353" s="1359"/>
      <c r="RIN2353" s="1359"/>
      <c r="RIO2353" s="1359"/>
      <c r="RIP2353" s="1359"/>
      <c r="RIQ2353" s="1359"/>
      <c r="RIR2353" s="1359"/>
      <c r="RIS2353" s="1359"/>
      <c r="RIT2353" s="1359"/>
      <c r="RIU2353" s="1359"/>
      <c r="RIV2353" s="1359"/>
      <c r="RIW2353" s="1359"/>
      <c r="RIX2353" s="1359"/>
      <c r="RIY2353" s="1359"/>
      <c r="RIZ2353" s="1359"/>
      <c r="RJA2353" s="1359"/>
      <c r="RJB2353" s="1359"/>
      <c r="RJC2353" s="1359"/>
      <c r="RJD2353" s="1359"/>
      <c r="RJE2353" s="1359"/>
      <c r="RJF2353" s="1359"/>
      <c r="RJG2353" s="1359"/>
      <c r="RJH2353" s="1359"/>
      <c r="RJI2353" s="1359"/>
      <c r="RJJ2353" s="1359"/>
      <c r="RJK2353" s="1359"/>
      <c r="RJL2353" s="1359"/>
      <c r="RJM2353" s="1359"/>
      <c r="RJN2353" s="1359"/>
      <c r="RJO2353" s="1359"/>
      <c r="RJP2353" s="1359"/>
      <c r="RJQ2353" s="1359"/>
      <c r="RJR2353" s="1359"/>
      <c r="RJS2353" s="1359"/>
      <c r="RJT2353" s="1359"/>
      <c r="RJU2353" s="1359"/>
      <c r="RJV2353" s="1359"/>
      <c r="RJW2353" s="1359"/>
      <c r="RJX2353" s="1359"/>
      <c r="RJY2353" s="1359"/>
      <c r="RJZ2353" s="1359"/>
      <c r="RKA2353" s="1359"/>
      <c r="RKB2353" s="1359"/>
      <c r="RKC2353" s="1359"/>
      <c r="RKD2353" s="1359"/>
      <c r="RKE2353" s="1359"/>
      <c r="RKF2353" s="1359"/>
      <c r="RKG2353" s="1359"/>
      <c r="RKH2353" s="1359"/>
      <c r="RKI2353" s="1359"/>
      <c r="RKJ2353" s="1359"/>
      <c r="RKK2353" s="1359"/>
      <c r="RKL2353" s="1359"/>
      <c r="RKM2353" s="1359"/>
      <c r="RKN2353" s="1359"/>
      <c r="RKO2353" s="1359"/>
      <c r="RKP2353" s="1359"/>
      <c r="RKQ2353" s="1359"/>
      <c r="RKR2353" s="1359"/>
      <c r="RKS2353" s="1359"/>
      <c r="RKT2353" s="1359"/>
      <c r="RKU2353" s="1359"/>
      <c r="RKV2353" s="1359"/>
      <c r="RKW2353" s="1359"/>
      <c r="RKX2353" s="1359"/>
      <c r="RKY2353" s="1359"/>
      <c r="RKZ2353" s="1359"/>
      <c r="RLA2353" s="1359"/>
      <c r="RLB2353" s="1359"/>
      <c r="RLC2353" s="1359"/>
      <c r="RLD2353" s="1359"/>
      <c r="RLE2353" s="1359"/>
      <c r="RLF2353" s="1359"/>
      <c r="RLG2353" s="1359"/>
      <c r="RLH2353" s="1359"/>
      <c r="RLI2353" s="1359"/>
      <c r="RLJ2353" s="1359"/>
      <c r="RLK2353" s="1359"/>
      <c r="RLL2353" s="1359"/>
      <c r="RLM2353" s="1359"/>
      <c r="RLN2353" s="1359"/>
      <c r="RLO2353" s="1359"/>
      <c r="RLP2353" s="1359"/>
      <c r="RLQ2353" s="1359"/>
      <c r="RLR2353" s="1359"/>
      <c r="RLS2353" s="1359"/>
      <c r="RLT2353" s="1359"/>
      <c r="RLU2353" s="1359"/>
      <c r="RLV2353" s="1359"/>
      <c r="RLW2353" s="1359"/>
      <c r="RLX2353" s="1359"/>
      <c r="RLY2353" s="1359"/>
      <c r="RLZ2353" s="1359"/>
      <c r="RMA2353" s="1359"/>
      <c r="RMB2353" s="1359"/>
      <c r="RMC2353" s="1359"/>
      <c r="RMD2353" s="1359"/>
      <c r="RME2353" s="1359"/>
      <c r="RMF2353" s="1359"/>
      <c r="RMG2353" s="1359"/>
      <c r="RMH2353" s="1359"/>
      <c r="RMI2353" s="1359"/>
      <c r="RMJ2353" s="1359"/>
      <c r="RMK2353" s="1359"/>
      <c r="RML2353" s="1359"/>
      <c r="RMM2353" s="1359"/>
      <c r="RMN2353" s="1359"/>
      <c r="RMO2353" s="1359"/>
      <c r="RMP2353" s="1359"/>
      <c r="RMQ2353" s="1359"/>
      <c r="RMR2353" s="1359"/>
      <c r="RMS2353" s="1359"/>
      <c r="RMT2353" s="1359"/>
      <c r="RMU2353" s="1359"/>
      <c r="RMV2353" s="1359"/>
      <c r="RMW2353" s="1359"/>
      <c r="RMX2353" s="1359"/>
      <c r="RMY2353" s="1359"/>
      <c r="RMZ2353" s="1359"/>
      <c r="RNA2353" s="1359"/>
      <c r="RNB2353" s="1359"/>
      <c r="RNC2353" s="1359"/>
      <c r="RND2353" s="1359"/>
      <c r="RNE2353" s="1359"/>
      <c r="RNF2353" s="1359"/>
      <c r="RNG2353" s="1359"/>
      <c r="RNH2353" s="1359"/>
      <c r="RNI2353" s="1359"/>
      <c r="RNJ2353" s="1359"/>
      <c r="RNK2353" s="1359"/>
      <c r="RNL2353" s="1359"/>
      <c r="RNM2353" s="1359"/>
      <c r="RNN2353" s="1359"/>
      <c r="RNO2353" s="1359"/>
      <c r="RNP2353" s="1359"/>
      <c r="RNQ2353" s="1359"/>
      <c r="RNR2353" s="1359"/>
      <c r="RNS2353" s="1359"/>
      <c r="RNT2353" s="1359"/>
      <c r="RNU2353" s="1359"/>
      <c r="RNV2353" s="1359"/>
      <c r="RNW2353" s="1359"/>
      <c r="RNX2353" s="1359"/>
      <c r="RNY2353" s="1359"/>
      <c r="RNZ2353" s="1359"/>
      <c r="ROA2353" s="1359"/>
      <c r="ROB2353" s="1359"/>
      <c r="ROC2353" s="1359"/>
      <c r="ROD2353" s="1359"/>
      <c r="ROE2353" s="1359"/>
      <c r="ROF2353" s="1359"/>
      <c r="ROG2353" s="1359"/>
      <c r="ROH2353" s="1359"/>
      <c r="ROI2353" s="1359"/>
      <c r="ROJ2353" s="1359"/>
      <c r="ROK2353" s="1359"/>
      <c r="ROL2353" s="1359"/>
      <c r="ROM2353" s="1359"/>
      <c r="RON2353" s="1359"/>
      <c r="ROO2353" s="1359"/>
      <c r="ROP2353" s="1359"/>
      <c r="ROQ2353" s="1359"/>
      <c r="ROR2353" s="1359"/>
      <c r="ROS2353" s="1359"/>
      <c r="ROT2353" s="1359"/>
      <c r="ROU2353" s="1359"/>
      <c r="ROV2353" s="1359"/>
      <c r="ROW2353" s="1359"/>
      <c r="ROX2353" s="1359"/>
      <c r="ROY2353" s="1359"/>
      <c r="ROZ2353" s="1359"/>
      <c r="RPA2353" s="1359"/>
      <c r="RPB2353" s="1359"/>
      <c r="RPC2353" s="1359"/>
      <c r="RPD2353" s="1359"/>
      <c r="RPE2353" s="1359"/>
      <c r="RPF2353" s="1359"/>
      <c r="RPG2353" s="1359"/>
      <c r="RPH2353" s="1359"/>
      <c r="RPI2353" s="1359"/>
      <c r="RPJ2353" s="1359"/>
      <c r="RPK2353" s="1359"/>
      <c r="RPL2353" s="1359"/>
      <c r="RPM2353" s="1359"/>
      <c r="RPN2353" s="1359"/>
      <c r="RPO2353" s="1359"/>
      <c r="RPP2353" s="1359"/>
      <c r="RPQ2353" s="1359"/>
      <c r="RPR2353" s="1359"/>
      <c r="RPS2353" s="1359"/>
      <c r="RPT2353" s="1359"/>
      <c r="RPU2353" s="1359"/>
      <c r="RPV2353" s="1359"/>
      <c r="RPW2353" s="1359"/>
      <c r="RPX2353" s="1359"/>
      <c r="RPY2353" s="1359"/>
      <c r="RPZ2353" s="1359"/>
      <c r="RQA2353" s="1359"/>
      <c r="RQB2353" s="1359"/>
      <c r="RQC2353" s="1359"/>
      <c r="RQD2353" s="1359"/>
      <c r="RQE2353" s="1359"/>
      <c r="RQF2353" s="1359"/>
      <c r="RQG2353" s="1359"/>
      <c r="RQH2353" s="1359"/>
      <c r="RQI2353" s="1359"/>
      <c r="RQJ2353" s="1359"/>
      <c r="RQK2353" s="1359"/>
      <c r="RQL2353" s="1359"/>
      <c r="RQM2353" s="1359"/>
      <c r="RQN2353" s="1359"/>
      <c r="RQO2353" s="1359"/>
      <c r="RQP2353" s="1359"/>
      <c r="RQQ2353" s="1359"/>
      <c r="RQR2353" s="1359"/>
      <c r="RQS2353" s="1359"/>
      <c r="RQT2353" s="1359"/>
      <c r="RQU2353" s="1359"/>
      <c r="RQV2353" s="1359"/>
      <c r="RQW2353" s="1359"/>
      <c r="RQX2353" s="1359"/>
      <c r="RQY2353" s="1359"/>
      <c r="RQZ2353" s="1359"/>
      <c r="RRA2353" s="1359"/>
      <c r="RRB2353" s="1359"/>
      <c r="RRC2353" s="1359"/>
      <c r="RRD2353" s="1359"/>
      <c r="RRE2353" s="1359"/>
      <c r="RRF2353" s="1359"/>
      <c r="RRG2353" s="1359"/>
      <c r="RRH2353" s="1359"/>
      <c r="RRI2353" s="1359"/>
      <c r="RRJ2353" s="1359"/>
      <c r="RRK2353" s="1359"/>
      <c r="RRL2353" s="1359"/>
      <c r="RRM2353" s="1359"/>
      <c r="RRN2353" s="1359"/>
      <c r="RRO2353" s="1359"/>
      <c r="RRP2353" s="1359"/>
      <c r="RRQ2353" s="1359"/>
      <c r="RRR2353" s="1359"/>
      <c r="RRS2353" s="1359"/>
      <c r="RRT2353" s="1359"/>
      <c r="RRU2353" s="1359"/>
      <c r="RRV2353" s="1359"/>
      <c r="RRW2353" s="1359"/>
      <c r="RRX2353" s="1359"/>
      <c r="RRY2353" s="1359"/>
      <c r="RRZ2353" s="1359"/>
      <c r="RSA2353" s="1359"/>
      <c r="RSB2353" s="1359"/>
      <c r="RSC2353" s="1359"/>
      <c r="RSD2353" s="1359"/>
      <c r="RSE2353" s="1359"/>
      <c r="RSF2353" s="1359"/>
      <c r="RSG2353" s="1359"/>
      <c r="RSH2353" s="1359"/>
      <c r="RSI2353" s="1359"/>
      <c r="RSJ2353" s="1359"/>
      <c r="RSK2353" s="1359"/>
      <c r="RSL2353" s="1359"/>
      <c r="RSM2353" s="1359"/>
      <c r="RSN2353" s="1359"/>
      <c r="RSO2353" s="1359"/>
      <c r="RSP2353" s="1359"/>
      <c r="RSQ2353" s="1359"/>
      <c r="RSR2353" s="1359"/>
      <c r="RSS2353" s="1359"/>
      <c r="RST2353" s="1359"/>
      <c r="RSU2353" s="1359"/>
      <c r="RSV2353" s="1359"/>
      <c r="RSW2353" s="1359"/>
      <c r="RSX2353" s="1359"/>
      <c r="RSY2353" s="1359"/>
      <c r="RSZ2353" s="1359"/>
      <c r="RTA2353" s="1359"/>
      <c r="RTB2353" s="1359"/>
      <c r="RTC2353" s="1359"/>
      <c r="RTD2353" s="1359"/>
      <c r="RTE2353" s="1359"/>
      <c r="RTF2353" s="1359"/>
      <c r="RTG2353" s="1359"/>
      <c r="RTH2353" s="1359"/>
      <c r="RTI2353" s="1359"/>
      <c r="RTJ2353" s="1359"/>
      <c r="RTK2353" s="1359"/>
      <c r="RTL2353" s="1359"/>
      <c r="RTM2353" s="1359"/>
      <c r="RTN2353" s="1359"/>
      <c r="RTO2353" s="1359"/>
      <c r="RTP2353" s="1359"/>
      <c r="RTQ2353" s="1359"/>
      <c r="RTR2353" s="1359"/>
      <c r="RTS2353" s="1359"/>
      <c r="RTT2353" s="1359"/>
      <c r="RTU2353" s="1359"/>
      <c r="RTV2353" s="1359"/>
      <c r="RTW2353" s="1359"/>
      <c r="RTX2353" s="1359"/>
      <c r="RTY2353" s="1359"/>
      <c r="RTZ2353" s="1359"/>
      <c r="RUA2353" s="1359"/>
      <c r="RUB2353" s="1359"/>
      <c r="RUC2353" s="1359"/>
      <c r="RUD2353" s="1359"/>
      <c r="RUE2353" s="1359"/>
      <c r="RUF2353" s="1359"/>
      <c r="RUG2353" s="1359"/>
      <c r="RUH2353" s="1359"/>
      <c r="RUI2353" s="1359"/>
      <c r="RUJ2353" s="1359"/>
      <c r="RUK2353" s="1359"/>
      <c r="RUL2353" s="1359"/>
      <c r="RUM2353" s="1359"/>
      <c r="RUN2353" s="1359"/>
      <c r="RUO2353" s="1359"/>
      <c r="RUP2353" s="1359"/>
      <c r="RUQ2353" s="1359"/>
      <c r="RUR2353" s="1359"/>
      <c r="RUS2353" s="1359"/>
      <c r="RUT2353" s="1359"/>
      <c r="RUU2353" s="1359"/>
      <c r="RUV2353" s="1359"/>
      <c r="RUW2353" s="1359"/>
      <c r="RUX2353" s="1359"/>
      <c r="RUY2353" s="1359"/>
      <c r="RUZ2353" s="1359"/>
      <c r="RVA2353" s="1359"/>
      <c r="RVB2353" s="1359"/>
      <c r="RVC2353" s="1359"/>
      <c r="RVD2353" s="1359"/>
      <c r="RVE2353" s="1359"/>
      <c r="RVF2353" s="1359"/>
      <c r="RVG2353" s="1359"/>
      <c r="RVH2353" s="1359"/>
      <c r="RVI2353" s="1359"/>
      <c r="RVJ2353" s="1359"/>
      <c r="RVK2353" s="1359"/>
      <c r="RVL2353" s="1359"/>
      <c r="RVM2353" s="1359"/>
      <c r="RVN2353" s="1359"/>
      <c r="RVO2353" s="1359"/>
      <c r="RVP2353" s="1359"/>
      <c r="RVQ2353" s="1359"/>
      <c r="RVR2353" s="1359"/>
      <c r="RVS2353" s="1359"/>
      <c r="RVT2353" s="1359"/>
      <c r="RVU2353" s="1359"/>
      <c r="RVV2353" s="1359"/>
      <c r="RVW2353" s="1359"/>
      <c r="RVX2353" s="1359"/>
      <c r="RVY2353" s="1359"/>
      <c r="RVZ2353" s="1359"/>
      <c r="RWA2353" s="1359"/>
      <c r="RWB2353" s="1359"/>
      <c r="RWC2353" s="1359"/>
      <c r="RWD2353" s="1359"/>
      <c r="RWE2353" s="1359"/>
      <c r="RWF2353" s="1359"/>
      <c r="RWG2353" s="1359"/>
      <c r="RWH2353" s="1359"/>
      <c r="RWI2353" s="1359"/>
      <c r="RWJ2353" s="1359"/>
      <c r="RWK2353" s="1359"/>
      <c r="RWL2353" s="1359"/>
      <c r="RWM2353" s="1359"/>
      <c r="RWN2353" s="1359"/>
      <c r="RWO2353" s="1359"/>
      <c r="RWP2353" s="1359"/>
      <c r="RWQ2353" s="1359"/>
      <c r="RWR2353" s="1359"/>
      <c r="RWS2353" s="1359"/>
      <c r="RWT2353" s="1359"/>
      <c r="RWU2353" s="1359"/>
      <c r="RWV2353" s="1359"/>
      <c r="RWW2353" s="1359"/>
      <c r="RWX2353" s="1359"/>
      <c r="RWY2353" s="1359"/>
      <c r="RWZ2353" s="1359"/>
      <c r="RXA2353" s="1359"/>
      <c r="RXB2353" s="1359"/>
      <c r="RXC2353" s="1359"/>
      <c r="RXD2353" s="1359"/>
      <c r="RXE2353" s="1359"/>
      <c r="RXF2353" s="1359"/>
      <c r="RXG2353" s="1359"/>
      <c r="RXH2353" s="1359"/>
      <c r="RXI2353" s="1359"/>
      <c r="RXJ2353" s="1359"/>
      <c r="RXK2353" s="1359"/>
      <c r="RXL2353" s="1359"/>
      <c r="RXM2353" s="1359"/>
      <c r="RXN2353" s="1359"/>
      <c r="RXO2353" s="1359"/>
      <c r="RXP2353" s="1359"/>
      <c r="RXQ2353" s="1359"/>
      <c r="RXR2353" s="1359"/>
      <c r="RXS2353" s="1359"/>
      <c r="RXT2353" s="1359"/>
      <c r="RXU2353" s="1359"/>
      <c r="RXV2353" s="1359"/>
      <c r="RXW2353" s="1359"/>
      <c r="RXX2353" s="1359"/>
      <c r="RXY2353" s="1359"/>
      <c r="RXZ2353" s="1359"/>
      <c r="RYA2353" s="1359"/>
      <c r="RYB2353" s="1359"/>
      <c r="RYC2353" s="1359"/>
      <c r="RYD2353" s="1359"/>
      <c r="RYE2353" s="1359"/>
      <c r="RYF2353" s="1359"/>
      <c r="RYG2353" s="1359"/>
      <c r="RYH2353" s="1359"/>
      <c r="RYI2353" s="1359"/>
      <c r="RYJ2353" s="1359"/>
      <c r="RYK2353" s="1359"/>
      <c r="RYL2353" s="1359"/>
      <c r="RYM2353" s="1359"/>
      <c r="RYN2353" s="1359"/>
      <c r="RYO2353" s="1359"/>
      <c r="RYP2353" s="1359"/>
      <c r="RYQ2353" s="1359"/>
      <c r="RYR2353" s="1359"/>
      <c r="RYS2353" s="1359"/>
      <c r="RYT2353" s="1359"/>
      <c r="RYU2353" s="1359"/>
      <c r="RYV2353" s="1359"/>
      <c r="RYW2353" s="1359"/>
      <c r="RYX2353" s="1359"/>
      <c r="RYY2353" s="1359"/>
      <c r="RYZ2353" s="1359"/>
      <c r="RZA2353" s="1359"/>
      <c r="RZB2353" s="1359"/>
      <c r="RZC2353" s="1359"/>
      <c r="RZD2353" s="1359"/>
      <c r="RZE2353" s="1359"/>
      <c r="RZF2353" s="1359"/>
      <c r="RZG2353" s="1359"/>
      <c r="RZH2353" s="1359"/>
      <c r="RZI2353" s="1359"/>
      <c r="RZJ2353" s="1359"/>
      <c r="RZK2353" s="1359"/>
      <c r="RZL2353" s="1359"/>
      <c r="RZM2353" s="1359"/>
      <c r="RZN2353" s="1359"/>
      <c r="RZO2353" s="1359"/>
      <c r="RZP2353" s="1359"/>
      <c r="RZQ2353" s="1359"/>
      <c r="RZR2353" s="1359"/>
      <c r="RZS2353" s="1359"/>
      <c r="RZT2353" s="1359"/>
      <c r="RZU2353" s="1359"/>
      <c r="RZV2353" s="1359"/>
      <c r="RZW2353" s="1359"/>
      <c r="RZX2353" s="1359"/>
      <c r="RZY2353" s="1359"/>
      <c r="RZZ2353" s="1359"/>
      <c r="SAA2353" s="1359"/>
      <c r="SAB2353" s="1359"/>
      <c r="SAC2353" s="1359"/>
      <c r="SAD2353" s="1359"/>
      <c r="SAE2353" s="1359"/>
      <c r="SAF2353" s="1359"/>
      <c r="SAG2353" s="1359"/>
      <c r="SAH2353" s="1359"/>
      <c r="SAI2353" s="1359"/>
      <c r="SAJ2353" s="1359"/>
      <c r="SAK2353" s="1359"/>
      <c r="SAL2353" s="1359"/>
      <c r="SAM2353" s="1359"/>
      <c r="SAN2353" s="1359"/>
      <c r="SAO2353" s="1359"/>
      <c r="SAP2353" s="1359"/>
      <c r="SAQ2353" s="1359"/>
      <c r="SAR2353" s="1359"/>
      <c r="SAS2353" s="1359"/>
      <c r="SAT2353" s="1359"/>
      <c r="SAU2353" s="1359"/>
      <c r="SAV2353" s="1359"/>
      <c r="SAW2353" s="1359"/>
      <c r="SAX2353" s="1359"/>
      <c r="SAY2353" s="1359"/>
      <c r="SAZ2353" s="1359"/>
      <c r="SBA2353" s="1359"/>
      <c r="SBB2353" s="1359"/>
      <c r="SBC2353" s="1359"/>
      <c r="SBD2353" s="1359"/>
      <c r="SBE2353" s="1359"/>
      <c r="SBF2353" s="1359"/>
      <c r="SBG2353" s="1359"/>
      <c r="SBH2353" s="1359"/>
      <c r="SBI2353" s="1359"/>
      <c r="SBJ2353" s="1359"/>
      <c r="SBK2353" s="1359"/>
      <c r="SBL2353" s="1359"/>
      <c r="SBM2353" s="1359"/>
      <c r="SBN2353" s="1359"/>
      <c r="SBO2353" s="1359"/>
      <c r="SBP2353" s="1359"/>
      <c r="SBQ2353" s="1359"/>
      <c r="SBR2353" s="1359"/>
      <c r="SBS2353" s="1359"/>
      <c r="SBT2353" s="1359"/>
      <c r="SBU2353" s="1359"/>
      <c r="SBV2353" s="1359"/>
      <c r="SBW2353" s="1359"/>
      <c r="SBX2353" s="1359"/>
      <c r="SBY2353" s="1359"/>
      <c r="SBZ2353" s="1359"/>
      <c r="SCA2353" s="1359"/>
      <c r="SCB2353" s="1359"/>
      <c r="SCC2353" s="1359"/>
      <c r="SCD2353" s="1359"/>
      <c r="SCE2353" s="1359"/>
      <c r="SCF2353" s="1359"/>
      <c r="SCG2353" s="1359"/>
      <c r="SCH2353" s="1359"/>
      <c r="SCI2353" s="1359"/>
      <c r="SCJ2353" s="1359"/>
      <c r="SCK2353" s="1359"/>
      <c r="SCL2353" s="1359"/>
      <c r="SCM2353" s="1359"/>
      <c r="SCN2353" s="1359"/>
      <c r="SCO2353" s="1359"/>
      <c r="SCP2353" s="1359"/>
      <c r="SCQ2353" s="1359"/>
      <c r="SCR2353" s="1359"/>
      <c r="SCS2353" s="1359"/>
      <c r="SCT2353" s="1359"/>
      <c r="SCU2353" s="1359"/>
      <c r="SCV2353" s="1359"/>
      <c r="SCW2353" s="1359"/>
      <c r="SCX2353" s="1359"/>
      <c r="SCY2353" s="1359"/>
      <c r="SCZ2353" s="1359"/>
      <c r="SDA2353" s="1359"/>
      <c r="SDB2353" s="1359"/>
      <c r="SDC2353" s="1359"/>
      <c r="SDD2353" s="1359"/>
      <c r="SDE2353" s="1359"/>
      <c r="SDF2353" s="1359"/>
      <c r="SDG2353" s="1359"/>
      <c r="SDH2353" s="1359"/>
      <c r="SDI2353" s="1359"/>
      <c r="SDJ2353" s="1359"/>
      <c r="SDK2353" s="1359"/>
      <c r="SDL2353" s="1359"/>
      <c r="SDM2353" s="1359"/>
      <c r="SDN2353" s="1359"/>
      <c r="SDO2353" s="1359"/>
      <c r="SDP2353" s="1359"/>
      <c r="SDQ2353" s="1359"/>
      <c r="SDR2353" s="1359"/>
      <c r="SDS2353" s="1359"/>
      <c r="SDT2353" s="1359"/>
      <c r="SDU2353" s="1359"/>
      <c r="SDV2353" s="1359"/>
      <c r="SDW2353" s="1359"/>
      <c r="SDX2353" s="1359"/>
      <c r="SDY2353" s="1359"/>
      <c r="SDZ2353" s="1359"/>
      <c r="SEA2353" s="1359"/>
      <c r="SEB2353" s="1359"/>
      <c r="SEC2353" s="1359"/>
      <c r="SED2353" s="1359"/>
      <c r="SEE2353" s="1359"/>
      <c r="SEF2353" s="1359"/>
      <c r="SEG2353" s="1359"/>
      <c r="SEH2353" s="1359"/>
      <c r="SEI2353" s="1359"/>
      <c r="SEJ2353" s="1359"/>
      <c r="SEK2353" s="1359"/>
      <c r="SEL2353" s="1359"/>
      <c r="SEM2353" s="1359"/>
      <c r="SEN2353" s="1359"/>
      <c r="SEO2353" s="1359"/>
      <c r="SEP2353" s="1359"/>
      <c r="SEQ2353" s="1359"/>
      <c r="SER2353" s="1359"/>
      <c r="SES2353" s="1359"/>
      <c r="SET2353" s="1359"/>
      <c r="SEU2353" s="1359"/>
      <c r="SEV2353" s="1359"/>
      <c r="SEW2353" s="1359"/>
      <c r="SEX2353" s="1359"/>
      <c r="SEY2353" s="1359"/>
      <c r="SEZ2353" s="1359"/>
      <c r="SFA2353" s="1359"/>
      <c r="SFB2353" s="1359"/>
      <c r="SFC2353" s="1359"/>
      <c r="SFD2353" s="1359"/>
      <c r="SFE2353" s="1359"/>
      <c r="SFF2353" s="1359"/>
      <c r="SFG2353" s="1359"/>
      <c r="SFH2353" s="1359"/>
      <c r="SFI2353" s="1359"/>
      <c r="SFJ2353" s="1359"/>
      <c r="SFK2353" s="1359"/>
      <c r="SFL2353" s="1359"/>
      <c r="SFM2353" s="1359"/>
      <c r="SFN2353" s="1359"/>
      <c r="SFO2353" s="1359"/>
      <c r="SFP2353" s="1359"/>
      <c r="SFQ2353" s="1359"/>
      <c r="SFR2353" s="1359"/>
      <c r="SFS2353" s="1359"/>
      <c r="SFT2353" s="1359"/>
      <c r="SFU2353" s="1359"/>
      <c r="SFV2353" s="1359"/>
      <c r="SFW2353" s="1359"/>
      <c r="SFX2353" s="1359"/>
      <c r="SFY2353" s="1359"/>
      <c r="SFZ2353" s="1359"/>
      <c r="SGA2353" s="1359"/>
      <c r="SGB2353" s="1359"/>
      <c r="SGC2353" s="1359"/>
      <c r="SGD2353" s="1359"/>
      <c r="SGE2353" s="1359"/>
      <c r="SGF2353" s="1359"/>
      <c r="SGG2353" s="1359"/>
      <c r="SGH2353" s="1359"/>
      <c r="SGI2353" s="1359"/>
      <c r="SGJ2353" s="1359"/>
      <c r="SGK2353" s="1359"/>
      <c r="SGL2353" s="1359"/>
      <c r="SGM2353" s="1359"/>
      <c r="SGN2353" s="1359"/>
      <c r="SGO2353" s="1359"/>
      <c r="SGP2353" s="1359"/>
      <c r="SGQ2353" s="1359"/>
      <c r="SGR2353" s="1359"/>
      <c r="SGS2353" s="1359"/>
      <c r="SGT2353" s="1359"/>
      <c r="SGU2353" s="1359"/>
      <c r="SGV2353" s="1359"/>
      <c r="SGW2353" s="1359"/>
      <c r="SGX2353" s="1359"/>
      <c r="SGY2353" s="1359"/>
      <c r="SGZ2353" s="1359"/>
      <c r="SHA2353" s="1359"/>
      <c r="SHB2353" s="1359"/>
      <c r="SHC2353" s="1359"/>
      <c r="SHD2353" s="1359"/>
      <c r="SHE2353" s="1359"/>
      <c r="SHF2353" s="1359"/>
      <c r="SHG2353" s="1359"/>
      <c r="SHH2353" s="1359"/>
      <c r="SHI2353" s="1359"/>
      <c r="SHJ2353" s="1359"/>
      <c r="SHK2353" s="1359"/>
      <c r="SHL2353" s="1359"/>
      <c r="SHM2353" s="1359"/>
      <c r="SHN2353" s="1359"/>
      <c r="SHO2353" s="1359"/>
      <c r="SHP2353" s="1359"/>
      <c r="SHQ2353" s="1359"/>
      <c r="SHR2353" s="1359"/>
      <c r="SHS2353" s="1359"/>
      <c r="SHT2353" s="1359"/>
      <c r="SHU2353" s="1359"/>
      <c r="SHV2353" s="1359"/>
      <c r="SHW2353" s="1359"/>
      <c r="SHX2353" s="1359"/>
      <c r="SHY2353" s="1359"/>
      <c r="SHZ2353" s="1359"/>
      <c r="SIA2353" s="1359"/>
      <c r="SIB2353" s="1359"/>
      <c r="SIC2353" s="1359"/>
      <c r="SID2353" s="1359"/>
      <c r="SIE2353" s="1359"/>
      <c r="SIF2353" s="1359"/>
      <c r="SIG2353" s="1359"/>
      <c r="SIH2353" s="1359"/>
      <c r="SII2353" s="1359"/>
      <c r="SIJ2353" s="1359"/>
      <c r="SIK2353" s="1359"/>
      <c r="SIL2353" s="1359"/>
      <c r="SIM2353" s="1359"/>
      <c r="SIN2353" s="1359"/>
      <c r="SIO2353" s="1359"/>
      <c r="SIP2353" s="1359"/>
      <c r="SIQ2353" s="1359"/>
      <c r="SIR2353" s="1359"/>
      <c r="SIS2353" s="1359"/>
      <c r="SIT2353" s="1359"/>
      <c r="SIU2353" s="1359"/>
      <c r="SIV2353" s="1359"/>
      <c r="SIW2353" s="1359"/>
      <c r="SIX2353" s="1359"/>
      <c r="SIY2353" s="1359"/>
      <c r="SIZ2353" s="1359"/>
      <c r="SJA2353" s="1359"/>
      <c r="SJB2353" s="1359"/>
      <c r="SJC2353" s="1359"/>
      <c r="SJD2353" s="1359"/>
      <c r="SJE2353" s="1359"/>
      <c r="SJF2353" s="1359"/>
      <c r="SJG2353" s="1359"/>
      <c r="SJH2353" s="1359"/>
      <c r="SJI2353" s="1359"/>
      <c r="SJJ2353" s="1359"/>
      <c r="SJK2353" s="1359"/>
      <c r="SJL2353" s="1359"/>
      <c r="SJM2353" s="1359"/>
      <c r="SJN2353" s="1359"/>
      <c r="SJO2353" s="1359"/>
      <c r="SJP2353" s="1359"/>
      <c r="SJQ2353" s="1359"/>
      <c r="SJR2353" s="1359"/>
      <c r="SJS2353" s="1359"/>
      <c r="SJT2353" s="1359"/>
      <c r="SJU2353" s="1359"/>
      <c r="SJV2353" s="1359"/>
      <c r="SJW2353" s="1359"/>
      <c r="SJX2353" s="1359"/>
      <c r="SJY2353" s="1359"/>
      <c r="SJZ2353" s="1359"/>
      <c r="SKA2353" s="1359"/>
      <c r="SKB2353" s="1359"/>
      <c r="SKC2353" s="1359"/>
      <c r="SKD2353" s="1359"/>
      <c r="SKE2353" s="1359"/>
      <c r="SKF2353" s="1359"/>
      <c r="SKG2353" s="1359"/>
      <c r="SKH2353" s="1359"/>
      <c r="SKI2353" s="1359"/>
      <c r="SKJ2353" s="1359"/>
      <c r="SKK2353" s="1359"/>
      <c r="SKL2353" s="1359"/>
      <c r="SKM2353" s="1359"/>
      <c r="SKN2353" s="1359"/>
      <c r="SKO2353" s="1359"/>
      <c r="SKP2353" s="1359"/>
      <c r="SKQ2353" s="1359"/>
      <c r="SKR2353" s="1359"/>
      <c r="SKS2353" s="1359"/>
      <c r="SKT2353" s="1359"/>
      <c r="SKU2353" s="1359"/>
      <c r="SKV2353" s="1359"/>
      <c r="SKW2353" s="1359"/>
      <c r="SKX2353" s="1359"/>
      <c r="SKY2353" s="1359"/>
      <c r="SKZ2353" s="1359"/>
      <c r="SLA2353" s="1359"/>
      <c r="SLB2353" s="1359"/>
      <c r="SLC2353" s="1359"/>
      <c r="SLD2353" s="1359"/>
      <c r="SLE2353" s="1359"/>
      <c r="SLF2353" s="1359"/>
      <c r="SLG2353" s="1359"/>
      <c r="SLH2353" s="1359"/>
      <c r="SLI2353" s="1359"/>
      <c r="SLJ2353" s="1359"/>
      <c r="SLK2353" s="1359"/>
      <c r="SLL2353" s="1359"/>
      <c r="SLM2353" s="1359"/>
      <c r="SLN2353" s="1359"/>
      <c r="SLO2353" s="1359"/>
      <c r="SLP2353" s="1359"/>
      <c r="SLQ2353" s="1359"/>
      <c r="SLR2353" s="1359"/>
      <c r="SLS2353" s="1359"/>
      <c r="SLT2353" s="1359"/>
      <c r="SLU2353" s="1359"/>
      <c r="SLV2353" s="1359"/>
      <c r="SLW2353" s="1359"/>
      <c r="SLX2353" s="1359"/>
      <c r="SLY2353" s="1359"/>
      <c r="SLZ2353" s="1359"/>
      <c r="SMA2353" s="1359"/>
      <c r="SMB2353" s="1359"/>
      <c r="SMC2353" s="1359"/>
      <c r="SMD2353" s="1359"/>
      <c r="SME2353" s="1359"/>
      <c r="SMF2353" s="1359"/>
      <c r="SMG2353" s="1359"/>
      <c r="SMH2353" s="1359"/>
      <c r="SMI2353" s="1359"/>
      <c r="SMJ2353" s="1359"/>
      <c r="SMK2353" s="1359"/>
      <c r="SML2353" s="1359"/>
      <c r="SMM2353" s="1359"/>
      <c r="SMN2353" s="1359"/>
      <c r="SMO2353" s="1359"/>
      <c r="SMP2353" s="1359"/>
      <c r="SMQ2353" s="1359"/>
      <c r="SMR2353" s="1359"/>
      <c r="SMS2353" s="1359"/>
      <c r="SMT2353" s="1359"/>
      <c r="SMU2353" s="1359"/>
      <c r="SMV2353" s="1359"/>
      <c r="SMW2353" s="1359"/>
      <c r="SMX2353" s="1359"/>
      <c r="SMY2353" s="1359"/>
      <c r="SMZ2353" s="1359"/>
      <c r="SNA2353" s="1359"/>
      <c r="SNB2353" s="1359"/>
      <c r="SNC2353" s="1359"/>
      <c r="SND2353" s="1359"/>
      <c r="SNE2353" s="1359"/>
      <c r="SNF2353" s="1359"/>
      <c r="SNG2353" s="1359"/>
      <c r="SNH2353" s="1359"/>
      <c r="SNI2353" s="1359"/>
      <c r="SNJ2353" s="1359"/>
      <c r="SNK2353" s="1359"/>
      <c r="SNL2353" s="1359"/>
      <c r="SNM2353" s="1359"/>
      <c r="SNN2353" s="1359"/>
      <c r="SNO2353" s="1359"/>
      <c r="SNP2353" s="1359"/>
      <c r="SNQ2353" s="1359"/>
      <c r="SNR2353" s="1359"/>
      <c r="SNS2353" s="1359"/>
      <c r="SNT2353" s="1359"/>
      <c r="SNU2353" s="1359"/>
      <c r="SNV2353" s="1359"/>
      <c r="SNW2353" s="1359"/>
      <c r="SNX2353" s="1359"/>
      <c r="SNY2353" s="1359"/>
      <c r="SNZ2353" s="1359"/>
      <c r="SOA2353" s="1359"/>
      <c r="SOB2353" s="1359"/>
      <c r="SOC2353" s="1359"/>
      <c r="SOD2353" s="1359"/>
      <c r="SOE2353" s="1359"/>
      <c r="SOF2353" s="1359"/>
      <c r="SOG2353" s="1359"/>
      <c r="SOH2353" s="1359"/>
      <c r="SOI2353" s="1359"/>
      <c r="SOJ2353" s="1359"/>
      <c r="SOK2353" s="1359"/>
      <c r="SOL2353" s="1359"/>
      <c r="SOM2353" s="1359"/>
      <c r="SON2353" s="1359"/>
      <c r="SOO2353" s="1359"/>
      <c r="SOP2353" s="1359"/>
      <c r="SOQ2353" s="1359"/>
      <c r="SOR2353" s="1359"/>
      <c r="SOS2353" s="1359"/>
      <c r="SOT2353" s="1359"/>
      <c r="SOU2353" s="1359"/>
      <c r="SOV2353" s="1359"/>
      <c r="SOW2353" s="1359"/>
      <c r="SOX2353" s="1359"/>
      <c r="SOY2353" s="1359"/>
      <c r="SOZ2353" s="1359"/>
      <c r="SPA2353" s="1359"/>
      <c r="SPB2353" s="1359"/>
      <c r="SPC2353" s="1359"/>
      <c r="SPD2353" s="1359"/>
      <c r="SPE2353" s="1359"/>
      <c r="SPF2353" s="1359"/>
      <c r="SPG2353" s="1359"/>
      <c r="SPH2353" s="1359"/>
      <c r="SPI2353" s="1359"/>
      <c r="SPJ2353" s="1359"/>
      <c r="SPK2353" s="1359"/>
      <c r="SPL2353" s="1359"/>
      <c r="SPM2353" s="1359"/>
      <c r="SPN2353" s="1359"/>
      <c r="SPO2353" s="1359"/>
      <c r="SPP2353" s="1359"/>
      <c r="SPQ2353" s="1359"/>
      <c r="SPR2353" s="1359"/>
      <c r="SPS2353" s="1359"/>
      <c r="SPT2353" s="1359"/>
      <c r="SPU2353" s="1359"/>
      <c r="SPV2353" s="1359"/>
      <c r="SPW2353" s="1359"/>
      <c r="SPX2353" s="1359"/>
      <c r="SPY2353" s="1359"/>
      <c r="SPZ2353" s="1359"/>
      <c r="SQA2353" s="1359"/>
      <c r="SQB2353" s="1359"/>
      <c r="SQC2353" s="1359"/>
      <c r="SQD2353" s="1359"/>
      <c r="SQE2353" s="1359"/>
      <c r="SQF2353" s="1359"/>
      <c r="SQG2353" s="1359"/>
      <c r="SQH2353" s="1359"/>
      <c r="SQI2353" s="1359"/>
      <c r="SQJ2353" s="1359"/>
      <c r="SQK2353" s="1359"/>
      <c r="SQL2353" s="1359"/>
      <c r="SQM2353" s="1359"/>
      <c r="SQN2353" s="1359"/>
      <c r="SQO2353" s="1359"/>
      <c r="SQP2353" s="1359"/>
      <c r="SQQ2353" s="1359"/>
      <c r="SQR2353" s="1359"/>
      <c r="SQS2353" s="1359"/>
      <c r="SQT2353" s="1359"/>
      <c r="SQU2353" s="1359"/>
      <c r="SQV2353" s="1359"/>
      <c r="SQW2353" s="1359"/>
      <c r="SQX2353" s="1359"/>
      <c r="SQY2353" s="1359"/>
      <c r="SQZ2353" s="1359"/>
      <c r="SRA2353" s="1359"/>
      <c r="SRB2353" s="1359"/>
      <c r="SRC2353" s="1359"/>
      <c r="SRD2353" s="1359"/>
      <c r="SRE2353" s="1359"/>
      <c r="SRF2353" s="1359"/>
      <c r="SRG2353" s="1359"/>
      <c r="SRH2353" s="1359"/>
      <c r="SRI2353" s="1359"/>
      <c r="SRJ2353" s="1359"/>
      <c r="SRK2353" s="1359"/>
      <c r="SRL2353" s="1359"/>
      <c r="SRM2353" s="1359"/>
      <c r="SRN2353" s="1359"/>
      <c r="SRO2353" s="1359"/>
      <c r="SRP2353" s="1359"/>
      <c r="SRQ2353" s="1359"/>
      <c r="SRR2353" s="1359"/>
      <c r="SRS2353" s="1359"/>
      <c r="SRT2353" s="1359"/>
      <c r="SRU2353" s="1359"/>
      <c r="SRV2353" s="1359"/>
      <c r="SRW2353" s="1359"/>
      <c r="SRX2353" s="1359"/>
      <c r="SRY2353" s="1359"/>
      <c r="SRZ2353" s="1359"/>
      <c r="SSA2353" s="1359"/>
      <c r="SSB2353" s="1359"/>
      <c r="SSC2353" s="1359"/>
      <c r="SSD2353" s="1359"/>
      <c r="SSE2353" s="1359"/>
      <c r="SSF2353" s="1359"/>
      <c r="SSG2353" s="1359"/>
      <c r="SSH2353" s="1359"/>
      <c r="SSI2353" s="1359"/>
      <c r="SSJ2353" s="1359"/>
      <c r="SSK2353" s="1359"/>
      <c r="SSL2353" s="1359"/>
      <c r="SSM2353" s="1359"/>
      <c r="SSN2353" s="1359"/>
      <c r="SSO2353" s="1359"/>
      <c r="SSP2353" s="1359"/>
      <c r="SSQ2353" s="1359"/>
      <c r="SSR2353" s="1359"/>
      <c r="SSS2353" s="1359"/>
      <c r="SST2353" s="1359"/>
      <c r="SSU2353" s="1359"/>
      <c r="SSV2353" s="1359"/>
      <c r="SSW2353" s="1359"/>
      <c r="SSX2353" s="1359"/>
      <c r="SSY2353" s="1359"/>
      <c r="SSZ2353" s="1359"/>
      <c r="STA2353" s="1359"/>
      <c r="STB2353" s="1359"/>
      <c r="STC2353" s="1359"/>
      <c r="STD2353" s="1359"/>
      <c r="STE2353" s="1359"/>
      <c r="STF2353" s="1359"/>
      <c r="STG2353" s="1359"/>
      <c r="STH2353" s="1359"/>
      <c r="STI2353" s="1359"/>
      <c r="STJ2353" s="1359"/>
      <c r="STK2353" s="1359"/>
      <c r="STL2353" s="1359"/>
      <c r="STM2353" s="1359"/>
      <c r="STN2353" s="1359"/>
      <c r="STO2353" s="1359"/>
      <c r="STP2353" s="1359"/>
      <c r="STQ2353" s="1359"/>
      <c r="STR2353" s="1359"/>
      <c r="STS2353" s="1359"/>
      <c r="STT2353" s="1359"/>
      <c r="STU2353" s="1359"/>
      <c r="STV2353" s="1359"/>
      <c r="STW2353" s="1359"/>
      <c r="STX2353" s="1359"/>
      <c r="STY2353" s="1359"/>
      <c r="STZ2353" s="1359"/>
      <c r="SUA2353" s="1359"/>
      <c r="SUB2353" s="1359"/>
      <c r="SUC2353" s="1359"/>
      <c r="SUD2353" s="1359"/>
      <c r="SUE2353" s="1359"/>
      <c r="SUF2353" s="1359"/>
      <c r="SUG2353" s="1359"/>
      <c r="SUH2353" s="1359"/>
      <c r="SUI2353" s="1359"/>
      <c r="SUJ2353" s="1359"/>
      <c r="SUK2353" s="1359"/>
      <c r="SUL2353" s="1359"/>
      <c r="SUM2353" s="1359"/>
      <c r="SUN2353" s="1359"/>
      <c r="SUO2353" s="1359"/>
      <c r="SUP2353" s="1359"/>
      <c r="SUQ2353" s="1359"/>
      <c r="SUR2353" s="1359"/>
      <c r="SUS2353" s="1359"/>
      <c r="SUT2353" s="1359"/>
      <c r="SUU2353" s="1359"/>
      <c r="SUV2353" s="1359"/>
      <c r="SUW2353" s="1359"/>
      <c r="SUX2353" s="1359"/>
      <c r="SUY2353" s="1359"/>
      <c r="SUZ2353" s="1359"/>
      <c r="SVA2353" s="1359"/>
      <c r="SVB2353" s="1359"/>
      <c r="SVC2353" s="1359"/>
      <c r="SVD2353" s="1359"/>
      <c r="SVE2353" s="1359"/>
      <c r="SVF2353" s="1359"/>
      <c r="SVG2353" s="1359"/>
      <c r="SVH2353" s="1359"/>
      <c r="SVI2353" s="1359"/>
      <c r="SVJ2353" s="1359"/>
      <c r="SVK2353" s="1359"/>
      <c r="SVL2353" s="1359"/>
      <c r="SVM2353" s="1359"/>
      <c r="SVN2353" s="1359"/>
      <c r="SVO2353" s="1359"/>
      <c r="SVP2353" s="1359"/>
      <c r="SVQ2353" s="1359"/>
      <c r="SVR2353" s="1359"/>
      <c r="SVS2353" s="1359"/>
      <c r="SVT2353" s="1359"/>
      <c r="SVU2353" s="1359"/>
      <c r="SVV2353" s="1359"/>
      <c r="SVW2353" s="1359"/>
      <c r="SVX2353" s="1359"/>
      <c r="SVY2353" s="1359"/>
      <c r="SVZ2353" s="1359"/>
      <c r="SWA2353" s="1359"/>
      <c r="SWB2353" s="1359"/>
      <c r="SWC2353" s="1359"/>
      <c r="SWD2353" s="1359"/>
      <c r="SWE2353" s="1359"/>
      <c r="SWF2353" s="1359"/>
      <c r="SWG2353" s="1359"/>
      <c r="SWH2353" s="1359"/>
      <c r="SWI2353" s="1359"/>
      <c r="SWJ2353" s="1359"/>
      <c r="SWK2353" s="1359"/>
      <c r="SWL2353" s="1359"/>
      <c r="SWM2353" s="1359"/>
      <c r="SWN2353" s="1359"/>
      <c r="SWO2353" s="1359"/>
      <c r="SWP2353" s="1359"/>
      <c r="SWQ2353" s="1359"/>
      <c r="SWR2353" s="1359"/>
      <c r="SWS2353" s="1359"/>
      <c r="SWT2353" s="1359"/>
      <c r="SWU2353" s="1359"/>
      <c r="SWV2353" s="1359"/>
      <c r="SWW2353" s="1359"/>
      <c r="SWX2353" s="1359"/>
      <c r="SWY2353" s="1359"/>
      <c r="SWZ2353" s="1359"/>
      <c r="SXA2353" s="1359"/>
      <c r="SXB2353" s="1359"/>
      <c r="SXC2353" s="1359"/>
      <c r="SXD2353" s="1359"/>
      <c r="SXE2353" s="1359"/>
      <c r="SXF2353" s="1359"/>
      <c r="SXG2353" s="1359"/>
      <c r="SXH2353" s="1359"/>
      <c r="SXI2353" s="1359"/>
      <c r="SXJ2353" s="1359"/>
      <c r="SXK2353" s="1359"/>
      <c r="SXL2353" s="1359"/>
      <c r="SXM2353" s="1359"/>
      <c r="SXN2353" s="1359"/>
      <c r="SXO2353" s="1359"/>
      <c r="SXP2353" s="1359"/>
      <c r="SXQ2353" s="1359"/>
      <c r="SXR2353" s="1359"/>
      <c r="SXS2353" s="1359"/>
      <c r="SXT2353" s="1359"/>
      <c r="SXU2353" s="1359"/>
      <c r="SXV2353" s="1359"/>
      <c r="SXW2353" s="1359"/>
      <c r="SXX2353" s="1359"/>
      <c r="SXY2353" s="1359"/>
      <c r="SXZ2353" s="1359"/>
      <c r="SYA2353" s="1359"/>
      <c r="SYB2353" s="1359"/>
      <c r="SYC2353" s="1359"/>
      <c r="SYD2353" s="1359"/>
      <c r="SYE2353" s="1359"/>
      <c r="SYF2353" s="1359"/>
      <c r="SYG2353" s="1359"/>
      <c r="SYH2353" s="1359"/>
      <c r="SYI2353" s="1359"/>
      <c r="SYJ2353" s="1359"/>
      <c r="SYK2353" s="1359"/>
      <c r="SYL2353" s="1359"/>
      <c r="SYM2353" s="1359"/>
      <c r="SYN2353" s="1359"/>
      <c r="SYO2353" s="1359"/>
      <c r="SYP2353" s="1359"/>
      <c r="SYQ2353" s="1359"/>
      <c r="SYR2353" s="1359"/>
      <c r="SYS2353" s="1359"/>
      <c r="SYT2353" s="1359"/>
      <c r="SYU2353" s="1359"/>
      <c r="SYV2353" s="1359"/>
      <c r="SYW2353" s="1359"/>
      <c r="SYX2353" s="1359"/>
      <c r="SYY2353" s="1359"/>
      <c r="SYZ2353" s="1359"/>
      <c r="SZA2353" s="1359"/>
      <c r="SZB2353" s="1359"/>
      <c r="SZC2353" s="1359"/>
      <c r="SZD2353" s="1359"/>
      <c r="SZE2353" s="1359"/>
      <c r="SZF2353" s="1359"/>
      <c r="SZG2353" s="1359"/>
      <c r="SZH2353" s="1359"/>
      <c r="SZI2353" s="1359"/>
      <c r="SZJ2353" s="1359"/>
      <c r="SZK2353" s="1359"/>
      <c r="SZL2353" s="1359"/>
      <c r="SZM2353" s="1359"/>
      <c r="SZN2353" s="1359"/>
      <c r="SZO2353" s="1359"/>
      <c r="SZP2353" s="1359"/>
      <c r="SZQ2353" s="1359"/>
      <c r="SZR2353" s="1359"/>
      <c r="SZS2353" s="1359"/>
      <c r="SZT2353" s="1359"/>
      <c r="SZU2353" s="1359"/>
      <c r="SZV2353" s="1359"/>
      <c r="SZW2353" s="1359"/>
      <c r="SZX2353" s="1359"/>
      <c r="SZY2353" s="1359"/>
      <c r="SZZ2353" s="1359"/>
      <c r="TAA2353" s="1359"/>
      <c r="TAB2353" s="1359"/>
      <c r="TAC2353" s="1359"/>
      <c r="TAD2353" s="1359"/>
      <c r="TAE2353" s="1359"/>
      <c r="TAF2353" s="1359"/>
      <c r="TAG2353" s="1359"/>
      <c r="TAH2353" s="1359"/>
      <c r="TAI2353" s="1359"/>
      <c r="TAJ2353" s="1359"/>
      <c r="TAK2353" s="1359"/>
      <c r="TAL2353" s="1359"/>
      <c r="TAM2353" s="1359"/>
      <c r="TAN2353" s="1359"/>
      <c r="TAO2353" s="1359"/>
      <c r="TAP2353" s="1359"/>
      <c r="TAQ2353" s="1359"/>
      <c r="TAR2353" s="1359"/>
      <c r="TAS2353" s="1359"/>
      <c r="TAT2353" s="1359"/>
      <c r="TAU2353" s="1359"/>
      <c r="TAV2353" s="1359"/>
      <c r="TAW2353" s="1359"/>
      <c r="TAX2353" s="1359"/>
      <c r="TAY2353" s="1359"/>
      <c r="TAZ2353" s="1359"/>
      <c r="TBA2353" s="1359"/>
      <c r="TBB2353" s="1359"/>
      <c r="TBC2353" s="1359"/>
      <c r="TBD2353" s="1359"/>
      <c r="TBE2353" s="1359"/>
      <c r="TBF2353" s="1359"/>
      <c r="TBG2353" s="1359"/>
      <c r="TBH2353" s="1359"/>
      <c r="TBI2353" s="1359"/>
      <c r="TBJ2353" s="1359"/>
      <c r="TBK2353" s="1359"/>
      <c r="TBL2353" s="1359"/>
      <c r="TBM2353" s="1359"/>
      <c r="TBN2353" s="1359"/>
      <c r="TBO2353" s="1359"/>
      <c r="TBP2353" s="1359"/>
      <c r="TBQ2353" s="1359"/>
      <c r="TBR2353" s="1359"/>
      <c r="TBS2353" s="1359"/>
      <c r="TBT2353" s="1359"/>
      <c r="TBU2353" s="1359"/>
      <c r="TBV2353" s="1359"/>
      <c r="TBW2353" s="1359"/>
      <c r="TBX2353" s="1359"/>
      <c r="TBY2353" s="1359"/>
      <c r="TBZ2353" s="1359"/>
      <c r="TCA2353" s="1359"/>
      <c r="TCB2353" s="1359"/>
      <c r="TCC2353" s="1359"/>
      <c r="TCD2353" s="1359"/>
      <c r="TCE2353" s="1359"/>
      <c r="TCF2353" s="1359"/>
      <c r="TCG2353" s="1359"/>
      <c r="TCH2353" s="1359"/>
      <c r="TCI2353" s="1359"/>
      <c r="TCJ2353" s="1359"/>
      <c r="TCK2353" s="1359"/>
      <c r="TCL2353" s="1359"/>
      <c r="TCM2353" s="1359"/>
      <c r="TCN2353" s="1359"/>
      <c r="TCO2353" s="1359"/>
      <c r="TCP2353" s="1359"/>
      <c r="TCQ2353" s="1359"/>
      <c r="TCR2353" s="1359"/>
      <c r="TCS2353" s="1359"/>
      <c r="TCT2353" s="1359"/>
      <c r="TCU2353" s="1359"/>
      <c r="TCV2353" s="1359"/>
      <c r="TCW2353" s="1359"/>
      <c r="TCX2353" s="1359"/>
      <c r="TCY2353" s="1359"/>
      <c r="TCZ2353" s="1359"/>
      <c r="TDA2353" s="1359"/>
      <c r="TDB2353" s="1359"/>
      <c r="TDC2353" s="1359"/>
      <c r="TDD2353" s="1359"/>
      <c r="TDE2353" s="1359"/>
      <c r="TDF2353" s="1359"/>
      <c r="TDG2353" s="1359"/>
      <c r="TDH2353" s="1359"/>
      <c r="TDI2353" s="1359"/>
      <c r="TDJ2353" s="1359"/>
      <c r="TDK2353" s="1359"/>
      <c r="TDL2353" s="1359"/>
      <c r="TDM2353" s="1359"/>
      <c r="TDN2353" s="1359"/>
      <c r="TDO2353" s="1359"/>
      <c r="TDP2353" s="1359"/>
      <c r="TDQ2353" s="1359"/>
      <c r="TDR2353" s="1359"/>
      <c r="TDS2353" s="1359"/>
      <c r="TDT2353" s="1359"/>
      <c r="TDU2353" s="1359"/>
      <c r="TDV2353" s="1359"/>
      <c r="TDW2353" s="1359"/>
      <c r="TDX2353" s="1359"/>
      <c r="TDY2353" s="1359"/>
      <c r="TDZ2353" s="1359"/>
      <c r="TEA2353" s="1359"/>
      <c r="TEB2353" s="1359"/>
      <c r="TEC2353" s="1359"/>
      <c r="TED2353" s="1359"/>
      <c r="TEE2353" s="1359"/>
      <c r="TEF2353" s="1359"/>
      <c r="TEG2353" s="1359"/>
      <c r="TEH2353" s="1359"/>
      <c r="TEI2353" s="1359"/>
      <c r="TEJ2353" s="1359"/>
      <c r="TEK2353" s="1359"/>
      <c r="TEL2353" s="1359"/>
      <c r="TEM2353" s="1359"/>
      <c r="TEN2353" s="1359"/>
      <c r="TEO2353" s="1359"/>
      <c r="TEP2353" s="1359"/>
      <c r="TEQ2353" s="1359"/>
      <c r="TER2353" s="1359"/>
      <c r="TES2353" s="1359"/>
      <c r="TET2353" s="1359"/>
      <c r="TEU2353" s="1359"/>
      <c r="TEV2353" s="1359"/>
      <c r="TEW2353" s="1359"/>
      <c r="TEX2353" s="1359"/>
      <c r="TEY2353" s="1359"/>
      <c r="TEZ2353" s="1359"/>
      <c r="TFA2353" s="1359"/>
      <c r="TFB2353" s="1359"/>
      <c r="TFC2353" s="1359"/>
      <c r="TFD2353" s="1359"/>
      <c r="TFE2353" s="1359"/>
      <c r="TFF2353" s="1359"/>
      <c r="TFG2353" s="1359"/>
      <c r="TFH2353" s="1359"/>
      <c r="TFI2353" s="1359"/>
      <c r="TFJ2353" s="1359"/>
      <c r="TFK2353" s="1359"/>
      <c r="TFL2353" s="1359"/>
      <c r="TFM2353" s="1359"/>
      <c r="TFN2353" s="1359"/>
      <c r="TFO2353" s="1359"/>
      <c r="TFP2353" s="1359"/>
      <c r="TFQ2353" s="1359"/>
      <c r="TFR2353" s="1359"/>
      <c r="TFS2353" s="1359"/>
      <c r="TFT2353" s="1359"/>
      <c r="TFU2353" s="1359"/>
      <c r="TFV2353" s="1359"/>
      <c r="TFW2353" s="1359"/>
      <c r="TFX2353" s="1359"/>
      <c r="TFY2353" s="1359"/>
      <c r="TFZ2353" s="1359"/>
      <c r="TGA2353" s="1359"/>
      <c r="TGB2353" s="1359"/>
      <c r="TGC2353" s="1359"/>
      <c r="TGD2353" s="1359"/>
      <c r="TGE2353" s="1359"/>
      <c r="TGF2353" s="1359"/>
      <c r="TGG2353" s="1359"/>
      <c r="TGH2353" s="1359"/>
      <c r="TGI2353" s="1359"/>
      <c r="TGJ2353" s="1359"/>
      <c r="TGK2353" s="1359"/>
      <c r="TGL2353" s="1359"/>
      <c r="TGM2353" s="1359"/>
      <c r="TGN2353" s="1359"/>
      <c r="TGO2353" s="1359"/>
      <c r="TGP2353" s="1359"/>
      <c r="TGQ2353" s="1359"/>
      <c r="TGR2353" s="1359"/>
      <c r="TGS2353" s="1359"/>
      <c r="TGT2353" s="1359"/>
      <c r="TGU2353" s="1359"/>
      <c r="TGV2353" s="1359"/>
      <c r="TGW2353" s="1359"/>
      <c r="TGX2353" s="1359"/>
      <c r="TGY2353" s="1359"/>
      <c r="TGZ2353" s="1359"/>
      <c r="THA2353" s="1359"/>
      <c r="THB2353" s="1359"/>
      <c r="THC2353" s="1359"/>
      <c r="THD2353" s="1359"/>
      <c r="THE2353" s="1359"/>
      <c r="THF2353" s="1359"/>
      <c r="THG2353" s="1359"/>
      <c r="THH2353" s="1359"/>
      <c r="THI2353" s="1359"/>
      <c r="THJ2353" s="1359"/>
      <c r="THK2353" s="1359"/>
      <c r="THL2353" s="1359"/>
      <c r="THM2353" s="1359"/>
      <c r="THN2353" s="1359"/>
      <c r="THO2353" s="1359"/>
      <c r="THP2353" s="1359"/>
      <c r="THQ2353" s="1359"/>
      <c r="THR2353" s="1359"/>
      <c r="THS2353" s="1359"/>
      <c r="THT2353" s="1359"/>
      <c r="THU2353" s="1359"/>
      <c r="THV2353" s="1359"/>
      <c r="THW2353" s="1359"/>
      <c r="THX2353" s="1359"/>
      <c r="THY2353" s="1359"/>
      <c r="THZ2353" s="1359"/>
      <c r="TIA2353" s="1359"/>
      <c r="TIB2353" s="1359"/>
      <c r="TIC2353" s="1359"/>
      <c r="TID2353" s="1359"/>
      <c r="TIE2353" s="1359"/>
      <c r="TIF2353" s="1359"/>
      <c r="TIG2353" s="1359"/>
      <c r="TIH2353" s="1359"/>
      <c r="TII2353" s="1359"/>
      <c r="TIJ2353" s="1359"/>
      <c r="TIK2353" s="1359"/>
      <c r="TIL2353" s="1359"/>
      <c r="TIM2353" s="1359"/>
      <c r="TIN2353" s="1359"/>
      <c r="TIO2353" s="1359"/>
      <c r="TIP2353" s="1359"/>
      <c r="TIQ2353" s="1359"/>
      <c r="TIR2353" s="1359"/>
      <c r="TIS2353" s="1359"/>
      <c r="TIT2353" s="1359"/>
      <c r="TIU2353" s="1359"/>
      <c r="TIV2353" s="1359"/>
      <c r="TIW2353" s="1359"/>
      <c r="TIX2353" s="1359"/>
      <c r="TIY2353" s="1359"/>
      <c r="TIZ2353" s="1359"/>
      <c r="TJA2353" s="1359"/>
      <c r="TJB2353" s="1359"/>
      <c r="TJC2353" s="1359"/>
      <c r="TJD2353" s="1359"/>
      <c r="TJE2353" s="1359"/>
      <c r="TJF2353" s="1359"/>
      <c r="TJG2353" s="1359"/>
      <c r="TJH2353" s="1359"/>
      <c r="TJI2353" s="1359"/>
      <c r="TJJ2353" s="1359"/>
      <c r="TJK2353" s="1359"/>
      <c r="TJL2353" s="1359"/>
      <c r="TJM2353" s="1359"/>
      <c r="TJN2353" s="1359"/>
      <c r="TJO2353" s="1359"/>
      <c r="TJP2353" s="1359"/>
      <c r="TJQ2353" s="1359"/>
      <c r="TJR2353" s="1359"/>
      <c r="TJS2353" s="1359"/>
      <c r="TJT2353" s="1359"/>
      <c r="TJU2353" s="1359"/>
      <c r="TJV2353" s="1359"/>
      <c r="TJW2353" s="1359"/>
      <c r="TJX2353" s="1359"/>
      <c r="TJY2353" s="1359"/>
      <c r="TJZ2353" s="1359"/>
      <c r="TKA2353" s="1359"/>
      <c r="TKB2353" s="1359"/>
      <c r="TKC2353" s="1359"/>
      <c r="TKD2353" s="1359"/>
      <c r="TKE2353" s="1359"/>
      <c r="TKF2353" s="1359"/>
      <c r="TKG2353" s="1359"/>
      <c r="TKH2353" s="1359"/>
      <c r="TKI2353" s="1359"/>
      <c r="TKJ2353" s="1359"/>
      <c r="TKK2353" s="1359"/>
      <c r="TKL2353" s="1359"/>
      <c r="TKM2353" s="1359"/>
      <c r="TKN2353" s="1359"/>
      <c r="TKO2353" s="1359"/>
      <c r="TKP2353" s="1359"/>
      <c r="TKQ2353" s="1359"/>
      <c r="TKR2353" s="1359"/>
      <c r="TKS2353" s="1359"/>
      <c r="TKT2353" s="1359"/>
      <c r="TKU2353" s="1359"/>
      <c r="TKV2353" s="1359"/>
      <c r="TKW2353" s="1359"/>
      <c r="TKX2353" s="1359"/>
      <c r="TKY2353" s="1359"/>
      <c r="TKZ2353" s="1359"/>
      <c r="TLA2353" s="1359"/>
      <c r="TLB2353" s="1359"/>
      <c r="TLC2353" s="1359"/>
      <c r="TLD2353" s="1359"/>
      <c r="TLE2353" s="1359"/>
      <c r="TLF2353" s="1359"/>
      <c r="TLG2353" s="1359"/>
      <c r="TLH2353" s="1359"/>
      <c r="TLI2353" s="1359"/>
      <c r="TLJ2353" s="1359"/>
      <c r="TLK2353" s="1359"/>
      <c r="TLL2353" s="1359"/>
      <c r="TLM2353" s="1359"/>
      <c r="TLN2353" s="1359"/>
      <c r="TLO2353" s="1359"/>
      <c r="TLP2353" s="1359"/>
      <c r="TLQ2353" s="1359"/>
      <c r="TLR2353" s="1359"/>
      <c r="TLS2353" s="1359"/>
      <c r="TLT2353" s="1359"/>
      <c r="TLU2353" s="1359"/>
      <c r="TLV2353" s="1359"/>
      <c r="TLW2353" s="1359"/>
      <c r="TLX2353" s="1359"/>
      <c r="TLY2353" s="1359"/>
      <c r="TLZ2353" s="1359"/>
      <c r="TMA2353" s="1359"/>
      <c r="TMB2353" s="1359"/>
      <c r="TMC2353" s="1359"/>
      <c r="TMD2353" s="1359"/>
      <c r="TME2353" s="1359"/>
      <c r="TMF2353" s="1359"/>
      <c r="TMG2353" s="1359"/>
      <c r="TMH2353" s="1359"/>
      <c r="TMI2353" s="1359"/>
      <c r="TMJ2353" s="1359"/>
      <c r="TMK2353" s="1359"/>
      <c r="TML2353" s="1359"/>
      <c r="TMM2353" s="1359"/>
      <c r="TMN2353" s="1359"/>
      <c r="TMO2353" s="1359"/>
      <c r="TMP2353" s="1359"/>
      <c r="TMQ2353" s="1359"/>
      <c r="TMR2353" s="1359"/>
      <c r="TMS2353" s="1359"/>
      <c r="TMT2353" s="1359"/>
      <c r="TMU2353" s="1359"/>
      <c r="TMV2353" s="1359"/>
      <c r="TMW2353" s="1359"/>
      <c r="TMX2353" s="1359"/>
      <c r="TMY2353" s="1359"/>
      <c r="TMZ2353" s="1359"/>
      <c r="TNA2353" s="1359"/>
      <c r="TNB2353" s="1359"/>
      <c r="TNC2353" s="1359"/>
      <c r="TND2353" s="1359"/>
      <c r="TNE2353" s="1359"/>
      <c r="TNF2353" s="1359"/>
      <c r="TNG2353" s="1359"/>
      <c r="TNH2353" s="1359"/>
      <c r="TNI2353" s="1359"/>
      <c r="TNJ2353" s="1359"/>
      <c r="TNK2353" s="1359"/>
      <c r="TNL2353" s="1359"/>
      <c r="TNM2353" s="1359"/>
      <c r="TNN2353" s="1359"/>
      <c r="TNO2353" s="1359"/>
      <c r="TNP2353" s="1359"/>
      <c r="TNQ2353" s="1359"/>
      <c r="TNR2353" s="1359"/>
      <c r="TNS2353" s="1359"/>
      <c r="TNT2353" s="1359"/>
      <c r="TNU2353" s="1359"/>
      <c r="TNV2353" s="1359"/>
      <c r="TNW2353" s="1359"/>
      <c r="TNX2353" s="1359"/>
      <c r="TNY2353" s="1359"/>
      <c r="TNZ2353" s="1359"/>
      <c r="TOA2353" s="1359"/>
      <c r="TOB2353" s="1359"/>
      <c r="TOC2353" s="1359"/>
      <c r="TOD2353" s="1359"/>
      <c r="TOE2353" s="1359"/>
      <c r="TOF2353" s="1359"/>
      <c r="TOG2353" s="1359"/>
      <c r="TOH2353" s="1359"/>
      <c r="TOI2353" s="1359"/>
      <c r="TOJ2353" s="1359"/>
      <c r="TOK2353" s="1359"/>
      <c r="TOL2353" s="1359"/>
      <c r="TOM2353" s="1359"/>
      <c r="TON2353" s="1359"/>
      <c r="TOO2353" s="1359"/>
      <c r="TOP2353" s="1359"/>
      <c r="TOQ2353" s="1359"/>
      <c r="TOR2353" s="1359"/>
      <c r="TOS2353" s="1359"/>
      <c r="TOT2353" s="1359"/>
      <c r="TOU2353" s="1359"/>
      <c r="TOV2353" s="1359"/>
      <c r="TOW2353" s="1359"/>
      <c r="TOX2353" s="1359"/>
      <c r="TOY2353" s="1359"/>
      <c r="TOZ2353" s="1359"/>
      <c r="TPA2353" s="1359"/>
      <c r="TPB2353" s="1359"/>
      <c r="TPC2353" s="1359"/>
      <c r="TPD2353" s="1359"/>
      <c r="TPE2353" s="1359"/>
      <c r="TPF2353" s="1359"/>
      <c r="TPG2353" s="1359"/>
      <c r="TPH2353" s="1359"/>
      <c r="TPI2353" s="1359"/>
      <c r="TPJ2353" s="1359"/>
      <c r="TPK2353" s="1359"/>
      <c r="TPL2353" s="1359"/>
      <c r="TPM2353" s="1359"/>
      <c r="TPN2353" s="1359"/>
      <c r="TPO2353" s="1359"/>
      <c r="TPP2353" s="1359"/>
      <c r="TPQ2353" s="1359"/>
      <c r="TPR2353" s="1359"/>
      <c r="TPS2353" s="1359"/>
      <c r="TPT2353" s="1359"/>
      <c r="TPU2353" s="1359"/>
      <c r="TPV2353" s="1359"/>
      <c r="TPW2353" s="1359"/>
      <c r="TPX2353" s="1359"/>
      <c r="TPY2353" s="1359"/>
      <c r="TPZ2353" s="1359"/>
      <c r="TQA2353" s="1359"/>
      <c r="TQB2353" s="1359"/>
      <c r="TQC2353" s="1359"/>
      <c r="TQD2353" s="1359"/>
      <c r="TQE2353" s="1359"/>
      <c r="TQF2353" s="1359"/>
      <c r="TQG2353" s="1359"/>
      <c r="TQH2353" s="1359"/>
      <c r="TQI2353" s="1359"/>
      <c r="TQJ2353" s="1359"/>
      <c r="TQK2353" s="1359"/>
      <c r="TQL2353" s="1359"/>
      <c r="TQM2353" s="1359"/>
      <c r="TQN2353" s="1359"/>
      <c r="TQO2353" s="1359"/>
      <c r="TQP2353" s="1359"/>
      <c r="TQQ2353" s="1359"/>
      <c r="TQR2353" s="1359"/>
      <c r="TQS2353" s="1359"/>
      <c r="TQT2353" s="1359"/>
      <c r="TQU2353" s="1359"/>
      <c r="TQV2353" s="1359"/>
      <c r="TQW2353" s="1359"/>
      <c r="TQX2353" s="1359"/>
      <c r="TQY2353" s="1359"/>
      <c r="TQZ2353" s="1359"/>
      <c r="TRA2353" s="1359"/>
      <c r="TRB2353" s="1359"/>
      <c r="TRC2353" s="1359"/>
      <c r="TRD2353" s="1359"/>
      <c r="TRE2353" s="1359"/>
      <c r="TRF2353" s="1359"/>
      <c r="TRG2353" s="1359"/>
      <c r="TRH2353" s="1359"/>
      <c r="TRI2353" s="1359"/>
      <c r="TRJ2353" s="1359"/>
      <c r="TRK2353" s="1359"/>
      <c r="TRL2353" s="1359"/>
      <c r="TRM2353" s="1359"/>
      <c r="TRN2353" s="1359"/>
      <c r="TRO2353" s="1359"/>
      <c r="TRP2353" s="1359"/>
      <c r="TRQ2353" s="1359"/>
      <c r="TRR2353" s="1359"/>
      <c r="TRS2353" s="1359"/>
      <c r="TRT2353" s="1359"/>
      <c r="TRU2353" s="1359"/>
      <c r="TRV2353" s="1359"/>
      <c r="TRW2353" s="1359"/>
      <c r="TRX2353" s="1359"/>
      <c r="TRY2353" s="1359"/>
      <c r="TRZ2353" s="1359"/>
      <c r="TSA2353" s="1359"/>
      <c r="TSB2353" s="1359"/>
      <c r="TSC2353" s="1359"/>
      <c r="TSD2353" s="1359"/>
      <c r="TSE2353" s="1359"/>
      <c r="TSF2353" s="1359"/>
      <c r="TSG2353" s="1359"/>
      <c r="TSH2353" s="1359"/>
      <c r="TSI2353" s="1359"/>
      <c r="TSJ2353" s="1359"/>
      <c r="TSK2353" s="1359"/>
      <c r="TSL2353" s="1359"/>
      <c r="TSM2353" s="1359"/>
      <c r="TSN2353" s="1359"/>
      <c r="TSO2353" s="1359"/>
      <c r="TSP2353" s="1359"/>
      <c r="TSQ2353" s="1359"/>
      <c r="TSR2353" s="1359"/>
      <c r="TSS2353" s="1359"/>
      <c r="TST2353" s="1359"/>
      <c r="TSU2353" s="1359"/>
      <c r="TSV2353" s="1359"/>
      <c r="TSW2353" s="1359"/>
      <c r="TSX2353" s="1359"/>
      <c r="TSY2353" s="1359"/>
      <c r="TSZ2353" s="1359"/>
      <c r="TTA2353" s="1359"/>
      <c r="TTB2353" s="1359"/>
      <c r="TTC2353" s="1359"/>
      <c r="TTD2353" s="1359"/>
      <c r="TTE2353" s="1359"/>
      <c r="TTF2353" s="1359"/>
      <c r="TTG2353" s="1359"/>
      <c r="TTH2353" s="1359"/>
      <c r="TTI2353" s="1359"/>
      <c r="TTJ2353" s="1359"/>
      <c r="TTK2353" s="1359"/>
      <c r="TTL2353" s="1359"/>
      <c r="TTM2353" s="1359"/>
      <c r="TTN2353" s="1359"/>
      <c r="TTO2353" s="1359"/>
      <c r="TTP2353" s="1359"/>
      <c r="TTQ2353" s="1359"/>
      <c r="TTR2353" s="1359"/>
      <c r="TTS2353" s="1359"/>
      <c r="TTT2353" s="1359"/>
      <c r="TTU2353" s="1359"/>
      <c r="TTV2353" s="1359"/>
      <c r="TTW2353" s="1359"/>
      <c r="TTX2353" s="1359"/>
      <c r="TTY2353" s="1359"/>
      <c r="TTZ2353" s="1359"/>
      <c r="TUA2353" s="1359"/>
      <c r="TUB2353" s="1359"/>
      <c r="TUC2353" s="1359"/>
      <c r="TUD2353" s="1359"/>
      <c r="TUE2353" s="1359"/>
      <c r="TUF2353" s="1359"/>
      <c r="TUG2353" s="1359"/>
      <c r="TUH2353" s="1359"/>
      <c r="TUI2353" s="1359"/>
      <c r="TUJ2353" s="1359"/>
      <c r="TUK2353" s="1359"/>
      <c r="TUL2353" s="1359"/>
      <c r="TUM2353" s="1359"/>
      <c r="TUN2353" s="1359"/>
      <c r="TUO2353" s="1359"/>
      <c r="TUP2353" s="1359"/>
      <c r="TUQ2353" s="1359"/>
      <c r="TUR2353" s="1359"/>
      <c r="TUS2353" s="1359"/>
      <c r="TUT2353" s="1359"/>
      <c r="TUU2353" s="1359"/>
      <c r="TUV2353" s="1359"/>
      <c r="TUW2353" s="1359"/>
      <c r="TUX2353" s="1359"/>
      <c r="TUY2353" s="1359"/>
      <c r="TUZ2353" s="1359"/>
      <c r="TVA2353" s="1359"/>
      <c r="TVB2353" s="1359"/>
      <c r="TVC2353" s="1359"/>
      <c r="TVD2353" s="1359"/>
      <c r="TVE2353" s="1359"/>
      <c r="TVF2353" s="1359"/>
      <c r="TVG2353" s="1359"/>
      <c r="TVH2353" s="1359"/>
      <c r="TVI2353" s="1359"/>
      <c r="TVJ2353" s="1359"/>
      <c r="TVK2353" s="1359"/>
      <c r="TVL2353" s="1359"/>
      <c r="TVM2353" s="1359"/>
      <c r="TVN2353" s="1359"/>
      <c r="TVO2353" s="1359"/>
      <c r="TVP2353" s="1359"/>
      <c r="TVQ2353" s="1359"/>
      <c r="TVR2353" s="1359"/>
      <c r="TVS2353" s="1359"/>
      <c r="TVT2353" s="1359"/>
      <c r="TVU2353" s="1359"/>
      <c r="TVV2353" s="1359"/>
      <c r="TVW2353" s="1359"/>
      <c r="TVX2353" s="1359"/>
      <c r="TVY2353" s="1359"/>
      <c r="TVZ2353" s="1359"/>
      <c r="TWA2353" s="1359"/>
      <c r="TWB2353" s="1359"/>
      <c r="TWC2353" s="1359"/>
      <c r="TWD2353" s="1359"/>
      <c r="TWE2353" s="1359"/>
      <c r="TWF2353" s="1359"/>
      <c r="TWG2353" s="1359"/>
      <c r="TWH2353" s="1359"/>
      <c r="TWI2353" s="1359"/>
      <c r="TWJ2353" s="1359"/>
      <c r="TWK2353" s="1359"/>
      <c r="TWL2353" s="1359"/>
      <c r="TWM2353" s="1359"/>
      <c r="TWN2353" s="1359"/>
      <c r="TWO2353" s="1359"/>
      <c r="TWP2353" s="1359"/>
      <c r="TWQ2353" s="1359"/>
      <c r="TWR2353" s="1359"/>
      <c r="TWS2353" s="1359"/>
      <c r="TWT2353" s="1359"/>
      <c r="TWU2353" s="1359"/>
      <c r="TWV2353" s="1359"/>
      <c r="TWW2353" s="1359"/>
      <c r="TWX2353" s="1359"/>
      <c r="TWY2353" s="1359"/>
      <c r="TWZ2353" s="1359"/>
      <c r="TXA2353" s="1359"/>
      <c r="TXB2353" s="1359"/>
      <c r="TXC2353" s="1359"/>
      <c r="TXD2353" s="1359"/>
      <c r="TXE2353" s="1359"/>
      <c r="TXF2353" s="1359"/>
      <c r="TXG2353" s="1359"/>
      <c r="TXH2353" s="1359"/>
      <c r="TXI2353" s="1359"/>
      <c r="TXJ2353" s="1359"/>
      <c r="TXK2353" s="1359"/>
      <c r="TXL2353" s="1359"/>
      <c r="TXM2353" s="1359"/>
      <c r="TXN2353" s="1359"/>
      <c r="TXO2353" s="1359"/>
      <c r="TXP2353" s="1359"/>
      <c r="TXQ2353" s="1359"/>
      <c r="TXR2353" s="1359"/>
      <c r="TXS2353" s="1359"/>
      <c r="TXT2353" s="1359"/>
      <c r="TXU2353" s="1359"/>
      <c r="TXV2353" s="1359"/>
      <c r="TXW2353" s="1359"/>
      <c r="TXX2353" s="1359"/>
      <c r="TXY2353" s="1359"/>
      <c r="TXZ2353" s="1359"/>
      <c r="TYA2353" s="1359"/>
      <c r="TYB2353" s="1359"/>
      <c r="TYC2353" s="1359"/>
      <c r="TYD2353" s="1359"/>
      <c r="TYE2353" s="1359"/>
      <c r="TYF2353" s="1359"/>
      <c r="TYG2353" s="1359"/>
      <c r="TYH2353" s="1359"/>
      <c r="TYI2353" s="1359"/>
      <c r="TYJ2353" s="1359"/>
      <c r="TYK2353" s="1359"/>
      <c r="TYL2353" s="1359"/>
      <c r="TYM2353" s="1359"/>
      <c r="TYN2353" s="1359"/>
      <c r="TYO2353" s="1359"/>
      <c r="TYP2353" s="1359"/>
      <c r="TYQ2353" s="1359"/>
      <c r="TYR2353" s="1359"/>
      <c r="TYS2353" s="1359"/>
      <c r="TYT2353" s="1359"/>
      <c r="TYU2353" s="1359"/>
      <c r="TYV2353" s="1359"/>
      <c r="TYW2353" s="1359"/>
      <c r="TYX2353" s="1359"/>
      <c r="TYY2353" s="1359"/>
      <c r="TYZ2353" s="1359"/>
      <c r="TZA2353" s="1359"/>
      <c r="TZB2353" s="1359"/>
      <c r="TZC2353" s="1359"/>
      <c r="TZD2353" s="1359"/>
      <c r="TZE2353" s="1359"/>
      <c r="TZF2353" s="1359"/>
      <c r="TZG2353" s="1359"/>
      <c r="TZH2353" s="1359"/>
      <c r="TZI2353" s="1359"/>
      <c r="TZJ2353" s="1359"/>
      <c r="TZK2353" s="1359"/>
      <c r="TZL2353" s="1359"/>
      <c r="TZM2353" s="1359"/>
      <c r="TZN2353" s="1359"/>
      <c r="TZO2353" s="1359"/>
      <c r="TZP2353" s="1359"/>
      <c r="TZQ2353" s="1359"/>
      <c r="TZR2353" s="1359"/>
      <c r="TZS2353" s="1359"/>
      <c r="TZT2353" s="1359"/>
      <c r="TZU2353" s="1359"/>
      <c r="TZV2353" s="1359"/>
      <c r="TZW2353" s="1359"/>
      <c r="TZX2353" s="1359"/>
      <c r="TZY2353" s="1359"/>
      <c r="TZZ2353" s="1359"/>
      <c r="UAA2353" s="1359"/>
      <c r="UAB2353" s="1359"/>
      <c r="UAC2353" s="1359"/>
      <c r="UAD2353" s="1359"/>
      <c r="UAE2353" s="1359"/>
      <c r="UAF2353" s="1359"/>
      <c r="UAG2353" s="1359"/>
      <c r="UAH2353" s="1359"/>
      <c r="UAI2353" s="1359"/>
      <c r="UAJ2353" s="1359"/>
      <c r="UAK2353" s="1359"/>
      <c r="UAL2353" s="1359"/>
      <c r="UAM2353" s="1359"/>
      <c r="UAN2353" s="1359"/>
      <c r="UAO2353" s="1359"/>
      <c r="UAP2353" s="1359"/>
      <c r="UAQ2353" s="1359"/>
      <c r="UAR2353" s="1359"/>
      <c r="UAS2353" s="1359"/>
      <c r="UAT2353" s="1359"/>
      <c r="UAU2353" s="1359"/>
      <c r="UAV2353" s="1359"/>
      <c r="UAW2353" s="1359"/>
      <c r="UAX2353" s="1359"/>
      <c r="UAY2353" s="1359"/>
      <c r="UAZ2353" s="1359"/>
      <c r="UBA2353" s="1359"/>
      <c r="UBB2353" s="1359"/>
      <c r="UBC2353" s="1359"/>
      <c r="UBD2353" s="1359"/>
      <c r="UBE2353" s="1359"/>
      <c r="UBF2353" s="1359"/>
      <c r="UBG2353" s="1359"/>
      <c r="UBH2353" s="1359"/>
      <c r="UBI2353" s="1359"/>
      <c r="UBJ2353" s="1359"/>
      <c r="UBK2353" s="1359"/>
      <c r="UBL2353" s="1359"/>
      <c r="UBM2353" s="1359"/>
      <c r="UBN2353" s="1359"/>
      <c r="UBO2353" s="1359"/>
      <c r="UBP2353" s="1359"/>
      <c r="UBQ2353" s="1359"/>
      <c r="UBR2353" s="1359"/>
      <c r="UBS2353" s="1359"/>
      <c r="UBT2353" s="1359"/>
      <c r="UBU2353" s="1359"/>
      <c r="UBV2353" s="1359"/>
      <c r="UBW2353" s="1359"/>
      <c r="UBX2353" s="1359"/>
      <c r="UBY2353" s="1359"/>
      <c r="UBZ2353" s="1359"/>
      <c r="UCA2353" s="1359"/>
      <c r="UCB2353" s="1359"/>
      <c r="UCC2353" s="1359"/>
      <c r="UCD2353" s="1359"/>
      <c r="UCE2353" s="1359"/>
      <c r="UCF2353" s="1359"/>
      <c r="UCG2353" s="1359"/>
      <c r="UCH2353" s="1359"/>
      <c r="UCI2353" s="1359"/>
      <c r="UCJ2353" s="1359"/>
      <c r="UCK2353" s="1359"/>
      <c r="UCL2353" s="1359"/>
      <c r="UCM2353" s="1359"/>
      <c r="UCN2353" s="1359"/>
      <c r="UCO2353" s="1359"/>
      <c r="UCP2353" s="1359"/>
      <c r="UCQ2353" s="1359"/>
      <c r="UCR2353" s="1359"/>
      <c r="UCS2353" s="1359"/>
      <c r="UCT2353" s="1359"/>
      <c r="UCU2353" s="1359"/>
      <c r="UCV2353" s="1359"/>
      <c r="UCW2353" s="1359"/>
      <c r="UCX2353" s="1359"/>
      <c r="UCY2353" s="1359"/>
      <c r="UCZ2353" s="1359"/>
      <c r="UDA2353" s="1359"/>
      <c r="UDB2353" s="1359"/>
      <c r="UDC2353" s="1359"/>
      <c r="UDD2353" s="1359"/>
      <c r="UDE2353" s="1359"/>
      <c r="UDF2353" s="1359"/>
      <c r="UDG2353" s="1359"/>
      <c r="UDH2353" s="1359"/>
      <c r="UDI2353" s="1359"/>
      <c r="UDJ2353" s="1359"/>
      <c r="UDK2353" s="1359"/>
      <c r="UDL2353" s="1359"/>
      <c r="UDM2353" s="1359"/>
      <c r="UDN2353" s="1359"/>
      <c r="UDO2353" s="1359"/>
      <c r="UDP2353" s="1359"/>
      <c r="UDQ2353" s="1359"/>
      <c r="UDR2353" s="1359"/>
      <c r="UDS2353" s="1359"/>
      <c r="UDT2353" s="1359"/>
      <c r="UDU2353" s="1359"/>
      <c r="UDV2353" s="1359"/>
      <c r="UDW2353" s="1359"/>
      <c r="UDX2353" s="1359"/>
      <c r="UDY2353" s="1359"/>
      <c r="UDZ2353" s="1359"/>
      <c r="UEA2353" s="1359"/>
      <c r="UEB2353" s="1359"/>
      <c r="UEC2353" s="1359"/>
      <c r="UED2353" s="1359"/>
      <c r="UEE2353" s="1359"/>
      <c r="UEF2353" s="1359"/>
      <c r="UEG2353" s="1359"/>
      <c r="UEH2353" s="1359"/>
      <c r="UEI2353" s="1359"/>
      <c r="UEJ2353" s="1359"/>
      <c r="UEK2353" s="1359"/>
      <c r="UEL2353" s="1359"/>
      <c r="UEM2353" s="1359"/>
      <c r="UEN2353" s="1359"/>
      <c r="UEO2353" s="1359"/>
      <c r="UEP2353" s="1359"/>
      <c r="UEQ2353" s="1359"/>
      <c r="UER2353" s="1359"/>
      <c r="UES2353" s="1359"/>
      <c r="UET2353" s="1359"/>
      <c r="UEU2353" s="1359"/>
      <c r="UEV2353" s="1359"/>
      <c r="UEW2353" s="1359"/>
      <c r="UEX2353" s="1359"/>
      <c r="UEY2353" s="1359"/>
      <c r="UEZ2353" s="1359"/>
      <c r="UFA2353" s="1359"/>
      <c r="UFB2353" s="1359"/>
      <c r="UFC2353" s="1359"/>
      <c r="UFD2353" s="1359"/>
      <c r="UFE2353" s="1359"/>
      <c r="UFF2353" s="1359"/>
      <c r="UFG2353" s="1359"/>
      <c r="UFH2353" s="1359"/>
      <c r="UFI2353" s="1359"/>
      <c r="UFJ2353" s="1359"/>
      <c r="UFK2353" s="1359"/>
      <c r="UFL2353" s="1359"/>
      <c r="UFM2353" s="1359"/>
      <c r="UFN2353" s="1359"/>
      <c r="UFO2353" s="1359"/>
      <c r="UFP2353" s="1359"/>
      <c r="UFQ2353" s="1359"/>
      <c r="UFR2353" s="1359"/>
      <c r="UFS2353" s="1359"/>
      <c r="UFT2353" s="1359"/>
      <c r="UFU2353" s="1359"/>
      <c r="UFV2353" s="1359"/>
      <c r="UFW2353" s="1359"/>
      <c r="UFX2353" s="1359"/>
      <c r="UFY2353" s="1359"/>
      <c r="UFZ2353" s="1359"/>
      <c r="UGA2353" s="1359"/>
      <c r="UGB2353" s="1359"/>
      <c r="UGC2353" s="1359"/>
      <c r="UGD2353" s="1359"/>
      <c r="UGE2353" s="1359"/>
      <c r="UGF2353" s="1359"/>
      <c r="UGG2353" s="1359"/>
      <c r="UGH2353" s="1359"/>
      <c r="UGI2353" s="1359"/>
      <c r="UGJ2353" s="1359"/>
      <c r="UGK2353" s="1359"/>
      <c r="UGL2353" s="1359"/>
      <c r="UGM2353" s="1359"/>
      <c r="UGN2353" s="1359"/>
      <c r="UGO2353" s="1359"/>
      <c r="UGP2353" s="1359"/>
      <c r="UGQ2353" s="1359"/>
      <c r="UGR2353" s="1359"/>
      <c r="UGS2353" s="1359"/>
      <c r="UGT2353" s="1359"/>
      <c r="UGU2353" s="1359"/>
      <c r="UGV2353" s="1359"/>
      <c r="UGW2353" s="1359"/>
      <c r="UGX2353" s="1359"/>
      <c r="UGY2353" s="1359"/>
      <c r="UGZ2353" s="1359"/>
      <c r="UHA2353" s="1359"/>
      <c r="UHB2353" s="1359"/>
      <c r="UHC2353" s="1359"/>
      <c r="UHD2353" s="1359"/>
      <c r="UHE2353" s="1359"/>
      <c r="UHF2353" s="1359"/>
      <c r="UHG2353" s="1359"/>
      <c r="UHH2353" s="1359"/>
      <c r="UHI2353" s="1359"/>
      <c r="UHJ2353" s="1359"/>
      <c r="UHK2353" s="1359"/>
      <c r="UHL2353" s="1359"/>
      <c r="UHM2353" s="1359"/>
      <c r="UHN2353" s="1359"/>
      <c r="UHO2353" s="1359"/>
      <c r="UHP2353" s="1359"/>
      <c r="UHQ2353" s="1359"/>
      <c r="UHR2353" s="1359"/>
      <c r="UHS2353" s="1359"/>
      <c r="UHT2353" s="1359"/>
      <c r="UHU2353" s="1359"/>
      <c r="UHV2353" s="1359"/>
      <c r="UHW2353" s="1359"/>
      <c r="UHX2353" s="1359"/>
      <c r="UHY2353" s="1359"/>
      <c r="UHZ2353" s="1359"/>
      <c r="UIA2353" s="1359"/>
      <c r="UIB2353" s="1359"/>
      <c r="UIC2353" s="1359"/>
      <c r="UID2353" s="1359"/>
      <c r="UIE2353" s="1359"/>
      <c r="UIF2353" s="1359"/>
      <c r="UIG2353" s="1359"/>
      <c r="UIH2353" s="1359"/>
      <c r="UII2353" s="1359"/>
      <c r="UIJ2353" s="1359"/>
      <c r="UIK2353" s="1359"/>
      <c r="UIL2353" s="1359"/>
      <c r="UIM2353" s="1359"/>
      <c r="UIN2353" s="1359"/>
      <c r="UIO2353" s="1359"/>
      <c r="UIP2353" s="1359"/>
      <c r="UIQ2353" s="1359"/>
      <c r="UIR2353" s="1359"/>
      <c r="UIS2353" s="1359"/>
      <c r="UIT2353" s="1359"/>
      <c r="UIU2353" s="1359"/>
      <c r="UIV2353" s="1359"/>
      <c r="UIW2353" s="1359"/>
      <c r="UIX2353" s="1359"/>
      <c r="UIY2353" s="1359"/>
      <c r="UIZ2353" s="1359"/>
      <c r="UJA2353" s="1359"/>
      <c r="UJB2353" s="1359"/>
      <c r="UJC2353" s="1359"/>
      <c r="UJD2353" s="1359"/>
      <c r="UJE2353" s="1359"/>
      <c r="UJF2353" s="1359"/>
      <c r="UJG2353" s="1359"/>
      <c r="UJH2353" s="1359"/>
      <c r="UJI2353" s="1359"/>
      <c r="UJJ2353" s="1359"/>
      <c r="UJK2353" s="1359"/>
      <c r="UJL2353" s="1359"/>
      <c r="UJM2353" s="1359"/>
      <c r="UJN2353" s="1359"/>
      <c r="UJO2353" s="1359"/>
      <c r="UJP2353" s="1359"/>
      <c r="UJQ2353" s="1359"/>
      <c r="UJR2353" s="1359"/>
      <c r="UJS2353" s="1359"/>
      <c r="UJT2353" s="1359"/>
      <c r="UJU2353" s="1359"/>
      <c r="UJV2353" s="1359"/>
      <c r="UJW2353" s="1359"/>
      <c r="UJX2353" s="1359"/>
      <c r="UJY2353" s="1359"/>
      <c r="UJZ2353" s="1359"/>
      <c r="UKA2353" s="1359"/>
      <c r="UKB2353" s="1359"/>
      <c r="UKC2353" s="1359"/>
      <c r="UKD2353" s="1359"/>
      <c r="UKE2353" s="1359"/>
      <c r="UKF2353" s="1359"/>
      <c r="UKG2353" s="1359"/>
      <c r="UKH2353" s="1359"/>
      <c r="UKI2353" s="1359"/>
      <c r="UKJ2353" s="1359"/>
      <c r="UKK2353" s="1359"/>
      <c r="UKL2353" s="1359"/>
      <c r="UKM2353" s="1359"/>
      <c r="UKN2353" s="1359"/>
      <c r="UKO2353" s="1359"/>
      <c r="UKP2353" s="1359"/>
      <c r="UKQ2353" s="1359"/>
      <c r="UKR2353" s="1359"/>
      <c r="UKS2353" s="1359"/>
      <c r="UKT2353" s="1359"/>
      <c r="UKU2353" s="1359"/>
      <c r="UKV2353" s="1359"/>
      <c r="UKW2353" s="1359"/>
      <c r="UKX2353" s="1359"/>
      <c r="UKY2353" s="1359"/>
      <c r="UKZ2353" s="1359"/>
      <c r="ULA2353" s="1359"/>
      <c r="ULB2353" s="1359"/>
      <c r="ULC2353" s="1359"/>
      <c r="ULD2353" s="1359"/>
      <c r="ULE2353" s="1359"/>
      <c r="ULF2353" s="1359"/>
      <c r="ULG2353" s="1359"/>
      <c r="ULH2353" s="1359"/>
      <c r="ULI2353" s="1359"/>
      <c r="ULJ2353" s="1359"/>
      <c r="ULK2353" s="1359"/>
      <c r="ULL2353" s="1359"/>
      <c r="ULM2353" s="1359"/>
      <c r="ULN2353" s="1359"/>
      <c r="ULO2353" s="1359"/>
      <c r="ULP2353" s="1359"/>
      <c r="ULQ2353" s="1359"/>
      <c r="ULR2353" s="1359"/>
      <c r="ULS2353" s="1359"/>
      <c r="ULT2353" s="1359"/>
      <c r="ULU2353" s="1359"/>
      <c r="ULV2353" s="1359"/>
      <c r="ULW2353" s="1359"/>
      <c r="ULX2353" s="1359"/>
      <c r="ULY2353" s="1359"/>
      <c r="ULZ2353" s="1359"/>
      <c r="UMA2353" s="1359"/>
      <c r="UMB2353" s="1359"/>
      <c r="UMC2353" s="1359"/>
      <c r="UMD2353" s="1359"/>
      <c r="UME2353" s="1359"/>
      <c r="UMF2353" s="1359"/>
      <c r="UMG2353" s="1359"/>
      <c r="UMH2353" s="1359"/>
      <c r="UMI2353" s="1359"/>
      <c r="UMJ2353" s="1359"/>
      <c r="UMK2353" s="1359"/>
      <c r="UML2353" s="1359"/>
      <c r="UMM2353" s="1359"/>
      <c r="UMN2353" s="1359"/>
      <c r="UMO2353" s="1359"/>
      <c r="UMP2353" s="1359"/>
      <c r="UMQ2353" s="1359"/>
      <c r="UMR2353" s="1359"/>
      <c r="UMS2353" s="1359"/>
      <c r="UMT2353" s="1359"/>
      <c r="UMU2353" s="1359"/>
      <c r="UMV2353" s="1359"/>
      <c r="UMW2353" s="1359"/>
      <c r="UMX2353" s="1359"/>
      <c r="UMY2353" s="1359"/>
      <c r="UMZ2353" s="1359"/>
      <c r="UNA2353" s="1359"/>
      <c r="UNB2353" s="1359"/>
      <c r="UNC2353" s="1359"/>
      <c r="UND2353" s="1359"/>
      <c r="UNE2353" s="1359"/>
      <c r="UNF2353" s="1359"/>
      <c r="UNG2353" s="1359"/>
      <c r="UNH2353" s="1359"/>
      <c r="UNI2353" s="1359"/>
      <c r="UNJ2353" s="1359"/>
      <c r="UNK2353" s="1359"/>
      <c r="UNL2353" s="1359"/>
      <c r="UNM2353" s="1359"/>
      <c r="UNN2353" s="1359"/>
      <c r="UNO2353" s="1359"/>
      <c r="UNP2353" s="1359"/>
      <c r="UNQ2353" s="1359"/>
      <c r="UNR2353" s="1359"/>
      <c r="UNS2353" s="1359"/>
      <c r="UNT2353" s="1359"/>
      <c r="UNU2353" s="1359"/>
      <c r="UNV2353" s="1359"/>
      <c r="UNW2353" s="1359"/>
      <c r="UNX2353" s="1359"/>
      <c r="UNY2353" s="1359"/>
      <c r="UNZ2353" s="1359"/>
      <c r="UOA2353" s="1359"/>
      <c r="UOB2353" s="1359"/>
      <c r="UOC2353" s="1359"/>
      <c r="UOD2353" s="1359"/>
      <c r="UOE2353" s="1359"/>
      <c r="UOF2353" s="1359"/>
      <c r="UOG2353" s="1359"/>
      <c r="UOH2353" s="1359"/>
      <c r="UOI2353" s="1359"/>
      <c r="UOJ2353" s="1359"/>
      <c r="UOK2353" s="1359"/>
      <c r="UOL2353" s="1359"/>
      <c r="UOM2353" s="1359"/>
      <c r="UON2353" s="1359"/>
      <c r="UOO2353" s="1359"/>
      <c r="UOP2353" s="1359"/>
      <c r="UOQ2353" s="1359"/>
      <c r="UOR2353" s="1359"/>
      <c r="UOS2353" s="1359"/>
      <c r="UOT2353" s="1359"/>
      <c r="UOU2353" s="1359"/>
      <c r="UOV2353" s="1359"/>
      <c r="UOW2353" s="1359"/>
      <c r="UOX2353" s="1359"/>
      <c r="UOY2353" s="1359"/>
      <c r="UOZ2353" s="1359"/>
      <c r="UPA2353" s="1359"/>
      <c r="UPB2353" s="1359"/>
      <c r="UPC2353" s="1359"/>
      <c r="UPD2353" s="1359"/>
      <c r="UPE2353" s="1359"/>
      <c r="UPF2353" s="1359"/>
      <c r="UPG2353" s="1359"/>
      <c r="UPH2353" s="1359"/>
      <c r="UPI2353" s="1359"/>
      <c r="UPJ2353" s="1359"/>
      <c r="UPK2353" s="1359"/>
      <c r="UPL2353" s="1359"/>
      <c r="UPM2353" s="1359"/>
      <c r="UPN2353" s="1359"/>
      <c r="UPO2353" s="1359"/>
      <c r="UPP2353" s="1359"/>
      <c r="UPQ2353" s="1359"/>
      <c r="UPR2353" s="1359"/>
      <c r="UPS2353" s="1359"/>
      <c r="UPT2353" s="1359"/>
      <c r="UPU2353" s="1359"/>
      <c r="UPV2353" s="1359"/>
      <c r="UPW2353" s="1359"/>
      <c r="UPX2353" s="1359"/>
      <c r="UPY2353" s="1359"/>
      <c r="UPZ2353" s="1359"/>
      <c r="UQA2353" s="1359"/>
      <c r="UQB2353" s="1359"/>
      <c r="UQC2353" s="1359"/>
      <c r="UQD2353" s="1359"/>
      <c r="UQE2353" s="1359"/>
      <c r="UQF2353" s="1359"/>
      <c r="UQG2353" s="1359"/>
      <c r="UQH2353" s="1359"/>
      <c r="UQI2353" s="1359"/>
      <c r="UQJ2353" s="1359"/>
      <c r="UQK2353" s="1359"/>
      <c r="UQL2353" s="1359"/>
      <c r="UQM2353" s="1359"/>
      <c r="UQN2353" s="1359"/>
      <c r="UQO2353" s="1359"/>
      <c r="UQP2353" s="1359"/>
      <c r="UQQ2353" s="1359"/>
      <c r="UQR2353" s="1359"/>
      <c r="UQS2353" s="1359"/>
      <c r="UQT2353" s="1359"/>
      <c r="UQU2353" s="1359"/>
      <c r="UQV2353" s="1359"/>
      <c r="UQW2353" s="1359"/>
      <c r="UQX2353" s="1359"/>
      <c r="UQY2353" s="1359"/>
      <c r="UQZ2353" s="1359"/>
      <c r="URA2353" s="1359"/>
      <c r="URB2353" s="1359"/>
      <c r="URC2353" s="1359"/>
      <c r="URD2353" s="1359"/>
      <c r="URE2353" s="1359"/>
      <c r="URF2353" s="1359"/>
      <c r="URG2353" s="1359"/>
      <c r="URH2353" s="1359"/>
      <c r="URI2353" s="1359"/>
      <c r="URJ2353" s="1359"/>
      <c r="URK2353" s="1359"/>
      <c r="URL2353" s="1359"/>
      <c r="URM2353" s="1359"/>
      <c r="URN2353" s="1359"/>
      <c r="URO2353" s="1359"/>
      <c r="URP2353" s="1359"/>
      <c r="URQ2353" s="1359"/>
      <c r="URR2353" s="1359"/>
      <c r="URS2353" s="1359"/>
      <c r="URT2353" s="1359"/>
      <c r="URU2353" s="1359"/>
      <c r="URV2353" s="1359"/>
      <c r="URW2353" s="1359"/>
      <c r="URX2353" s="1359"/>
      <c r="URY2353" s="1359"/>
      <c r="URZ2353" s="1359"/>
      <c r="USA2353" s="1359"/>
      <c r="USB2353" s="1359"/>
      <c r="USC2353" s="1359"/>
      <c r="USD2353" s="1359"/>
      <c r="USE2353" s="1359"/>
      <c r="USF2353" s="1359"/>
      <c r="USG2353" s="1359"/>
      <c r="USH2353" s="1359"/>
      <c r="USI2353" s="1359"/>
      <c r="USJ2353" s="1359"/>
      <c r="USK2353" s="1359"/>
      <c r="USL2353" s="1359"/>
      <c r="USM2353" s="1359"/>
      <c r="USN2353" s="1359"/>
      <c r="USO2353" s="1359"/>
      <c r="USP2353" s="1359"/>
      <c r="USQ2353" s="1359"/>
      <c r="USR2353" s="1359"/>
      <c r="USS2353" s="1359"/>
      <c r="UST2353" s="1359"/>
      <c r="USU2353" s="1359"/>
      <c r="USV2353" s="1359"/>
      <c r="USW2353" s="1359"/>
      <c r="USX2353" s="1359"/>
      <c r="USY2353" s="1359"/>
      <c r="USZ2353" s="1359"/>
      <c r="UTA2353" s="1359"/>
      <c r="UTB2353" s="1359"/>
      <c r="UTC2353" s="1359"/>
      <c r="UTD2353" s="1359"/>
      <c r="UTE2353" s="1359"/>
      <c r="UTF2353" s="1359"/>
      <c r="UTG2353" s="1359"/>
      <c r="UTH2353" s="1359"/>
      <c r="UTI2353" s="1359"/>
      <c r="UTJ2353" s="1359"/>
      <c r="UTK2353" s="1359"/>
      <c r="UTL2353" s="1359"/>
      <c r="UTM2353" s="1359"/>
      <c r="UTN2353" s="1359"/>
      <c r="UTO2353" s="1359"/>
      <c r="UTP2353" s="1359"/>
      <c r="UTQ2353" s="1359"/>
      <c r="UTR2353" s="1359"/>
      <c r="UTS2353" s="1359"/>
      <c r="UTT2353" s="1359"/>
      <c r="UTU2353" s="1359"/>
      <c r="UTV2353" s="1359"/>
      <c r="UTW2353" s="1359"/>
      <c r="UTX2353" s="1359"/>
      <c r="UTY2353" s="1359"/>
      <c r="UTZ2353" s="1359"/>
      <c r="UUA2353" s="1359"/>
      <c r="UUB2353" s="1359"/>
      <c r="UUC2353" s="1359"/>
      <c r="UUD2353" s="1359"/>
      <c r="UUE2353" s="1359"/>
      <c r="UUF2353" s="1359"/>
      <c r="UUG2353" s="1359"/>
      <c r="UUH2353" s="1359"/>
      <c r="UUI2353" s="1359"/>
      <c r="UUJ2353" s="1359"/>
      <c r="UUK2353" s="1359"/>
      <c r="UUL2353" s="1359"/>
      <c r="UUM2353" s="1359"/>
      <c r="UUN2353" s="1359"/>
      <c r="UUO2353" s="1359"/>
      <c r="UUP2353" s="1359"/>
      <c r="UUQ2353" s="1359"/>
      <c r="UUR2353" s="1359"/>
      <c r="UUS2353" s="1359"/>
      <c r="UUT2353" s="1359"/>
      <c r="UUU2353" s="1359"/>
      <c r="UUV2353" s="1359"/>
      <c r="UUW2353" s="1359"/>
      <c r="UUX2353" s="1359"/>
      <c r="UUY2353" s="1359"/>
      <c r="UUZ2353" s="1359"/>
      <c r="UVA2353" s="1359"/>
      <c r="UVB2353" s="1359"/>
      <c r="UVC2353" s="1359"/>
      <c r="UVD2353" s="1359"/>
      <c r="UVE2353" s="1359"/>
      <c r="UVF2353" s="1359"/>
      <c r="UVG2353" s="1359"/>
      <c r="UVH2353" s="1359"/>
      <c r="UVI2353" s="1359"/>
      <c r="UVJ2353" s="1359"/>
      <c r="UVK2353" s="1359"/>
      <c r="UVL2353" s="1359"/>
      <c r="UVM2353" s="1359"/>
      <c r="UVN2353" s="1359"/>
      <c r="UVO2353" s="1359"/>
      <c r="UVP2353" s="1359"/>
      <c r="UVQ2353" s="1359"/>
      <c r="UVR2353" s="1359"/>
      <c r="UVS2353" s="1359"/>
      <c r="UVT2353" s="1359"/>
      <c r="UVU2353" s="1359"/>
      <c r="UVV2353" s="1359"/>
      <c r="UVW2353" s="1359"/>
      <c r="UVX2353" s="1359"/>
      <c r="UVY2353" s="1359"/>
      <c r="UVZ2353" s="1359"/>
      <c r="UWA2353" s="1359"/>
      <c r="UWB2353" s="1359"/>
      <c r="UWC2353" s="1359"/>
      <c r="UWD2353" s="1359"/>
      <c r="UWE2353" s="1359"/>
      <c r="UWF2353" s="1359"/>
      <c r="UWG2353" s="1359"/>
      <c r="UWH2353" s="1359"/>
      <c r="UWI2353" s="1359"/>
      <c r="UWJ2353" s="1359"/>
      <c r="UWK2353" s="1359"/>
      <c r="UWL2353" s="1359"/>
      <c r="UWM2353" s="1359"/>
      <c r="UWN2353" s="1359"/>
      <c r="UWO2353" s="1359"/>
      <c r="UWP2353" s="1359"/>
      <c r="UWQ2353" s="1359"/>
      <c r="UWR2353" s="1359"/>
      <c r="UWS2353" s="1359"/>
      <c r="UWT2353" s="1359"/>
      <c r="UWU2353" s="1359"/>
      <c r="UWV2353" s="1359"/>
      <c r="UWW2353" s="1359"/>
      <c r="UWX2353" s="1359"/>
      <c r="UWY2353" s="1359"/>
      <c r="UWZ2353" s="1359"/>
      <c r="UXA2353" s="1359"/>
      <c r="UXB2353" s="1359"/>
      <c r="UXC2353" s="1359"/>
      <c r="UXD2353" s="1359"/>
      <c r="UXE2353" s="1359"/>
      <c r="UXF2353" s="1359"/>
      <c r="UXG2353" s="1359"/>
      <c r="UXH2353" s="1359"/>
      <c r="UXI2353" s="1359"/>
      <c r="UXJ2353" s="1359"/>
      <c r="UXK2353" s="1359"/>
      <c r="UXL2353" s="1359"/>
      <c r="UXM2353" s="1359"/>
      <c r="UXN2353" s="1359"/>
      <c r="UXO2353" s="1359"/>
      <c r="UXP2353" s="1359"/>
      <c r="UXQ2353" s="1359"/>
      <c r="UXR2353" s="1359"/>
      <c r="UXS2353" s="1359"/>
      <c r="UXT2353" s="1359"/>
      <c r="UXU2353" s="1359"/>
      <c r="UXV2353" s="1359"/>
      <c r="UXW2353" s="1359"/>
      <c r="UXX2353" s="1359"/>
      <c r="UXY2353" s="1359"/>
      <c r="UXZ2353" s="1359"/>
      <c r="UYA2353" s="1359"/>
      <c r="UYB2353" s="1359"/>
      <c r="UYC2353" s="1359"/>
      <c r="UYD2353" s="1359"/>
      <c r="UYE2353" s="1359"/>
      <c r="UYF2353" s="1359"/>
      <c r="UYG2353" s="1359"/>
      <c r="UYH2353" s="1359"/>
      <c r="UYI2353" s="1359"/>
      <c r="UYJ2353" s="1359"/>
      <c r="UYK2353" s="1359"/>
      <c r="UYL2353" s="1359"/>
      <c r="UYM2353" s="1359"/>
      <c r="UYN2353" s="1359"/>
      <c r="UYO2353" s="1359"/>
      <c r="UYP2353" s="1359"/>
      <c r="UYQ2353" s="1359"/>
      <c r="UYR2353" s="1359"/>
      <c r="UYS2353" s="1359"/>
      <c r="UYT2353" s="1359"/>
      <c r="UYU2353" s="1359"/>
      <c r="UYV2353" s="1359"/>
      <c r="UYW2353" s="1359"/>
      <c r="UYX2353" s="1359"/>
      <c r="UYY2353" s="1359"/>
      <c r="UYZ2353" s="1359"/>
      <c r="UZA2353" s="1359"/>
      <c r="UZB2353" s="1359"/>
      <c r="UZC2353" s="1359"/>
      <c r="UZD2353" s="1359"/>
      <c r="UZE2353" s="1359"/>
      <c r="UZF2353" s="1359"/>
      <c r="UZG2353" s="1359"/>
      <c r="UZH2353" s="1359"/>
      <c r="UZI2353" s="1359"/>
      <c r="UZJ2353" s="1359"/>
      <c r="UZK2353" s="1359"/>
      <c r="UZL2353" s="1359"/>
      <c r="UZM2353" s="1359"/>
      <c r="UZN2353" s="1359"/>
      <c r="UZO2353" s="1359"/>
      <c r="UZP2353" s="1359"/>
      <c r="UZQ2353" s="1359"/>
      <c r="UZR2353" s="1359"/>
      <c r="UZS2353" s="1359"/>
      <c r="UZT2353" s="1359"/>
      <c r="UZU2353" s="1359"/>
      <c r="UZV2353" s="1359"/>
      <c r="UZW2353" s="1359"/>
      <c r="UZX2353" s="1359"/>
      <c r="UZY2353" s="1359"/>
      <c r="UZZ2353" s="1359"/>
      <c r="VAA2353" s="1359"/>
      <c r="VAB2353" s="1359"/>
      <c r="VAC2353" s="1359"/>
      <c r="VAD2353" s="1359"/>
      <c r="VAE2353" s="1359"/>
      <c r="VAF2353" s="1359"/>
      <c r="VAG2353" s="1359"/>
      <c r="VAH2353" s="1359"/>
      <c r="VAI2353" s="1359"/>
      <c r="VAJ2353" s="1359"/>
      <c r="VAK2353" s="1359"/>
      <c r="VAL2353" s="1359"/>
      <c r="VAM2353" s="1359"/>
      <c r="VAN2353" s="1359"/>
      <c r="VAO2353" s="1359"/>
      <c r="VAP2353" s="1359"/>
      <c r="VAQ2353" s="1359"/>
      <c r="VAR2353" s="1359"/>
      <c r="VAS2353" s="1359"/>
      <c r="VAT2353" s="1359"/>
      <c r="VAU2353" s="1359"/>
      <c r="VAV2353" s="1359"/>
      <c r="VAW2353" s="1359"/>
      <c r="VAX2353" s="1359"/>
      <c r="VAY2353" s="1359"/>
      <c r="VAZ2353" s="1359"/>
      <c r="VBA2353" s="1359"/>
      <c r="VBB2353" s="1359"/>
      <c r="VBC2353" s="1359"/>
      <c r="VBD2353" s="1359"/>
      <c r="VBE2353" s="1359"/>
      <c r="VBF2353" s="1359"/>
      <c r="VBG2353" s="1359"/>
      <c r="VBH2353" s="1359"/>
      <c r="VBI2353" s="1359"/>
      <c r="VBJ2353" s="1359"/>
      <c r="VBK2353" s="1359"/>
      <c r="VBL2353" s="1359"/>
      <c r="VBM2353" s="1359"/>
      <c r="VBN2353" s="1359"/>
      <c r="VBO2353" s="1359"/>
      <c r="VBP2353" s="1359"/>
      <c r="VBQ2353" s="1359"/>
      <c r="VBR2353" s="1359"/>
      <c r="VBS2353" s="1359"/>
      <c r="VBT2353" s="1359"/>
      <c r="VBU2353" s="1359"/>
      <c r="VBV2353" s="1359"/>
      <c r="VBW2353" s="1359"/>
      <c r="VBX2353" s="1359"/>
      <c r="VBY2353" s="1359"/>
      <c r="VBZ2353" s="1359"/>
      <c r="VCA2353" s="1359"/>
      <c r="VCB2353" s="1359"/>
      <c r="VCC2353" s="1359"/>
      <c r="VCD2353" s="1359"/>
      <c r="VCE2353" s="1359"/>
      <c r="VCF2353" s="1359"/>
      <c r="VCG2353" s="1359"/>
      <c r="VCH2353" s="1359"/>
      <c r="VCI2353" s="1359"/>
      <c r="VCJ2353" s="1359"/>
      <c r="VCK2353" s="1359"/>
      <c r="VCL2353" s="1359"/>
      <c r="VCM2353" s="1359"/>
      <c r="VCN2353" s="1359"/>
      <c r="VCO2353" s="1359"/>
      <c r="VCP2353" s="1359"/>
      <c r="VCQ2353" s="1359"/>
      <c r="VCR2353" s="1359"/>
      <c r="VCS2353" s="1359"/>
      <c r="VCT2353" s="1359"/>
      <c r="VCU2353" s="1359"/>
      <c r="VCV2353" s="1359"/>
      <c r="VCW2353" s="1359"/>
      <c r="VCX2353" s="1359"/>
      <c r="VCY2353" s="1359"/>
      <c r="VCZ2353" s="1359"/>
      <c r="VDA2353" s="1359"/>
      <c r="VDB2353" s="1359"/>
      <c r="VDC2353" s="1359"/>
      <c r="VDD2353" s="1359"/>
      <c r="VDE2353" s="1359"/>
      <c r="VDF2353" s="1359"/>
      <c r="VDG2353" s="1359"/>
      <c r="VDH2353" s="1359"/>
      <c r="VDI2353" s="1359"/>
      <c r="VDJ2353" s="1359"/>
      <c r="VDK2353" s="1359"/>
      <c r="VDL2353" s="1359"/>
      <c r="VDM2353" s="1359"/>
      <c r="VDN2353" s="1359"/>
      <c r="VDO2353" s="1359"/>
      <c r="VDP2353" s="1359"/>
      <c r="VDQ2353" s="1359"/>
      <c r="VDR2353" s="1359"/>
      <c r="VDS2353" s="1359"/>
      <c r="VDT2353" s="1359"/>
      <c r="VDU2353" s="1359"/>
      <c r="VDV2353" s="1359"/>
      <c r="VDW2353" s="1359"/>
      <c r="VDX2353" s="1359"/>
      <c r="VDY2353" s="1359"/>
      <c r="VDZ2353" s="1359"/>
      <c r="VEA2353" s="1359"/>
      <c r="VEB2353" s="1359"/>
      <c r="VEC2353" s="1359"/>
      <c r="VED2353" s="1359"/>
      <c r="VEE2353" s="1359"/>
      <c r="VEF2353" s="1359"/>
      <c r="VEG2353" s="1359"/>
      <c r="VEH2353" s="1359"/>
      <c r="VEI2353" s="1359"/>
      <c r="VEJ2353" s="1359"/>
      <c r="VEK2353" s="1359"/>
      <c r="VEL2353" s="1359"/>
      <c r="VEM2353" s="1359"/>
      <c r="VEN2353" s="1359"/>
      <c r="VEO2353" s="1359"/>
      <c r="VEP2353" s="1359"/>
      <c r="VEQ2353" s="1359"/>
      <c r="VER2353" s="1359"/>
      <c r="VES2353" s="1359"/>
      <c r="VET2353" s="1359"/>
      <c r="VEU2353" s="1359"/>
      <c r="VEV2353" s="1359"/>
      <c r="VEW2353" s="1359"/>
      <c r="VEX2353" s="1359"/>
      <c r="VEY2353" s="1359"/>
      <c r="VEZ2353" s="1359"/>
      <c r="VFA2353" s="1359"/>
      <c r="VFB2353" s="1359"/>
      <c r="VFC2353" s="1359"/>
      <c r="VFD2353" s="1359"/>
      <c r="VFE2353" s="1359"/>
      <c r="VFF2353" s="1359"/>
      <c r="VFG2353" s="1359"/>
      <c r="VFH2353" s="1359"/>
      <c r="VFI2353" s="1359"/>
      <c r="VFJ2353" s="1359"/>
      <c r="VFK2353" s="1359"/>
      <c r="VFL2353" s="1359"/>
      <c r="VFM2353" s="1359"/>
      <c r="VFN2353" s="1359"/>
      <c r="VFO2353" s="1359"/>
      <c r="VFP2353" s="1359"/>
      <c r="VFQ2353" s="1359"/>
      <c r="VFR2353" s="1359"/>
      <c r="VFS2353" s="1359"/>
      <c r="VFT2353" s="1359"/>
      <c r="VFU2353" s="1359"/>
      <c r="VFV2353" s="1359"/>
      <c r="VFW2353" s="1359"/>
      <c r="VFX2353" s="1359"/>
      <c r="VFY2353" s="1359"/>
      <c r="VFZ2353" s="1359"/>
      <c r="VGA2353" s="1359"/>
      <c r="VGB2353" s="1359"/>
      <c r="VGC2353" s="1359"/>
      <c r="VGD2353" s="1359"/>
      <c r="VGE2353" s="1359"/>
      <c r="VGF2353" s="1359"/>
      <c r="VGG2353" s="1359"/>
      <c r="VGH2353" s="1359"/>
      <c r="VGI2353" s="1359"/>
      <c r="VGJ2353" s="1359"/>
      <c r="VGK2353" s="1359"/>
      <c r="VGL2353" s="1359"/>
      <c r="VGM2353" s="1359"/>
      <c r="VGN2353" s="1359"/>
      <c r="VGO2353" s="1359"/>
      <c r="VGP2353" s="1359"/>
      <c r="VGQ2353" s="1359"/>
      <c r="VGR2353" s="1359"/>
      <c r="VGS2353" s="1359"/>
      <c r="VGT2353" s="1359"/>
      <c r="VGU2353" s="1359"/>
      <c r="VGV2353" s="1359"/>
      <c r="VGW2353" s="1359"/>
      <c r="VGX2353" s="1359"/>
      <c r="VGY2353" s="1359"/>
      <c r="VGZ2353" s="1359"/>
      <c r="VHA2353" s="1359"/>
      <c r="VHB2353" s="1359"/>
      <c r="VHC2353" s="1359"/>
      <c r="VHD2353" s="1359"/>
      <c r="VHE2353" s="1359"/>
      <c r="VHF2353" s="1359"/>
      <c r="VHG2353" s="1359"/>
      <c r="VHH2353" s="1359"/>
      <c r="VHI2353" s="1359"/>
      <c r="VHJ2353" s="1359"/>
      <c r="VHK2353" s="1359"/>
      <c r="VHL2353" s="1359"/>
      <c r="VHM2353" s="1359"/>
      <c r="VHN2353" s="1359"/>
      <c r="VHO2353" s="1359"/>
      <c r="VHP2353" s="1359"/>
      <c r="VHQ2353" s="1359"/>
      <c r="VHR2353" s="1359"/>
      <c r="VHS2353" s="1359"/>
      <c r="VHT2353" s="1359"/>
      <c r="VHU2353" s="1359"/>
      <c r="VHV2353" s="1359"/>
      <c r="VHW2353" s="1359"/>
      <c r="VHX2353" s="1359"/>
      <c r="VHY2353" s="1359"/>
      <c r="VHZ2353" s="1359"/>
      <c r="VIA2353" s="1359"/>
      <c r="VIB2353" s="1359"/>
      <c r="VIC2353" s="1359"/>
      <c r="VID2353" s="1359"/>
      <c r="VIE2353" s="1359"/>
      <c r="VIF2353" s="1359"/>
      <c r="VIG2353" s="1359"/>
      <c r="VIH2353" s="1359"/>
      <c r="VII2353" s="1359"/>
      <c r="VIJ2353" s="1359"/>
      <c r="VIK2353" s="1359"/>
      <c r="VIL2353" s="1359"/>
      <c r="VIM2353" s="1359"/>
      <c r="VIN2353" s="1359"/>
      <c r="VIO2353" s="1359"/>
      <c r="VIP2353" s="1359"/>
      <c r="VIQ2353" s="1359"/>
      <c r="VIR2353" s="1359"/>
      <c r="VIS2353" s="1359"/>
      <c r="VIT2353" s="1359"/>
      <c r="VIU2353" s="1359"/>
      <c r="VIV2353" s="1359"/>
      <c r="VIW2353" s="1359"/>
      <c r="VIX2353" s="1359"/>
      <c r="VIY2353" s="1359"/>
      <c r="VIZ2353" s="1359"/>
      <c r="VJA2353" s="1359"/>
      <c r="VJB2353" s="1359"/>
      <c r="VJC2353" s="1359"/>
      <c r="VJD2353" s="1359"/>
      <c r="VJE2353" s="1359"/>
      <c r="VJF2353" s="1359"/>
      <c r="VJG2353" s="1359"/>
      <c r="VJH2353" s="1359"/>
      <c r="VJI2353" s="1359"/>
      <c r="VJJ2353" s="1359"/>
      <c r="VJK2353" s="1359"/>
      <c r="VJL2353" s="1359"/>
      <c r="VJM2353" s="1359"/>
      <c r="VJN2353" s="1359"/>
      <c r="VJO2353" s="1359"/>
      <c r="VJP2353" s="1359"/>
      <c r="VJQ2353" s="1359"/>
      <c r="VJR2353" s="1359"/>
      <c r="VJS2353" s="1359"/>
      <c r="VJT2353" s="1359"/>
      <c r="VJU2353" s="1359"/>
      <c r="VJV2353" s="1359"/>
      <c r="VJW2353" s="1359"/>
      <c r="VJX2353" s="1359"/>
      <c r="VJY2353" s="1359"/>
      <c r="VJZ2353" s="1359"/>
      <c r="VKA2353" s="1359"/>
      <c r="VKB2353" s="1359"/>
      <c r="VKC2353" s="1359"/>
      <c r="VKD2353" s="1359"/>
      <c r="VKE2353" s="1359"/>
      <c r="VKF2353" s="1359"/>
      <c r="VKG2353" s="1359"/>
      <c r="VKH2353" s="1359"/>
      <c r="VKI2353" s="1359"/>
      <c r="VKJ2353" s="1359"/>
      <c r="VKK2353" s="1359"/>
      <c r="VKL2353" s="1359"/>
      <c r="VKM2353" s="1359"/>
      <c r="VKN2353" s="1359"/>
      <c r="VKO2353" s="1359"/>
      <c r="VKP2353" s="1359"/>
      <c r="VKQ2353" s="1359"/>
      <c r="VKR2353" s="1359"/>
      <c r="VKS2353" s="1359"/>
      <c r="VKT2353" s="1359"/>
      <c r="VKU2353" s="1359"/>
      <c r="VKV2353" s="1359"/>
      <c r="VKW2353" s="1359"/>
      <c r="VKX2353" s="1359"/>
      <c r="VKY2353" s="1359"/>
      <c r="VKZ2353" s="1359"/>
      <c r="VLA2353" s="1359"/>
      <c r="VLB2353" s="1359"/>
      <c r="VLC2353" s="1359"/>
      <c r="VLD2353" s="1359"/>
      <c r="VLE2353" s="1359"/>
      <c r="VLF2353" s="1359"/>
      <c r="VLG2353" s="1359"/>
      <c r="VLH2353" s="1359"/>
      <c r="VLI2353" s="1359"/>
      <c r="VLJ2353" s="1359"/>
      <c r="VLK2353" s="1359"/>
      <c r="VLL2353" s="1359"/>
      <c r="VLM2353" s="1359"/>
      <c r="VLN2353" s="1359"/>
      <c r="VLO2353" s="1359"/>
      <c r="VLP2353" s="1359"/>
      <c r="VLQ2353" s="1359"/>
      <c r="VLR2353" s="1359"/>
      <c r="VLS2353" s="1359"/>
      <c r="VLT2353" s="1359"/>
      <c r="VLU2353" s="1359"/>
      <c r="VLV2353" s="1359"/>
      <c r="VLW2353" s="1359"/>
      <c r="VLX2353" s="1359"/>
      <c r="VLY2353" s="1359"/>
      <c r="VLZ2353" s="1359"/>
      <c r="VMA2353" s="1359"/>
      <c r="VMB2353" s="1359"/>
      <c r="VMC2353" s="1359"/>
      <c r="VMD2353" s="1359"/>
      <c r="VME2353" s="1359"/>
      <c r="VMF2353" s="1359"/>
      <c r="VMG2353" s="1359"/>
      <c r="VMH2353" s="1359"/>
      <c r="VMI2353" s="1359"/>
      <c r="VMJ2353" s="1359"/>
      <c r="VMK2353" s="1359"/>
      <c r="VML2353" s="1359"/>
      <c r="VMM2353" s="1359"/>
      <c r="VMN2353" s="1359"/>
      <c r="VMO2353" s="1359"/>
      <c r="VMP2353" s="1359"/>
      <c r="VMQ2353" s="1359"/>
      <c r="VMR2353" s="1359"/>
      <c r="VMS2353" s="1359"/>
      <c r="VMT2353" s="1359"/>
      <c r="VMU2353" s="1359"/>
      <c r="VMV2353" s="1359"/>
      <c r="VMW2353" s="1359"/>
      <c r="VMX2353" s="1359"/>
      <c r="VMY2353" s="1359"/>
      <c r="VMZ2353" s="1359"/>
      <c r="VNA2353" s="1359"/>
      <c r="VNB2353" s="1359"/>
      <c r="VNC2353" s="1359"/>
      <c r="VND2353" s="1359"/>
      <c r="VNE2353" s="1359"/>
      <c r="VNF2353" s="1359"/>
      <c r="VNG2353" s="1359"/>
      <c r="VNH2353" s="1359"/>
      <c r="VNI2353" s="1359"/>
      <c r="VNJ2353" s="1359"/>
      <c r="VNK2353" s="1359"/>
      <c r="VNL2353" s="1359"/>
      <c r="VNM2353" s="1359"/>
      <c r="VNN2353" s="1359"/>
      <c r="VNO2353" s="1359"/>
      <c r="VNP2353" s="1359"/>
      <c r="VNQ2353" s="1359"/>
      <c r="VNR2353" s="1359"/>
      <c r="VNS2353" s="1359"/>
      <c r="VNT2353" s="1359"/>
      <c r="VNU2353" s="1359"/>
      <c r="VNV2353" s="1359"/>
      <c r="VNW2353" s="1359"/>
      <c r="VNX2353" s="1359"/>
      <c r="VNY2353" s="1359"/>
      <c r="VNZ2353" s="1359"/>
      <c r="VOA2353" s="1359"/>
      <c r="VOB2353" s="1359"/>
      <c r="VOC2353" s="1359"/>
      <c r="VOD2353" s="1359"/>
      <c r="VOE2353" s="1359"/>
      <c r="VOF2353" s="1359"/>
      <c r="VOG2353" s="1359"/>
      <c r="VOH2353" s="1359"/>
      <c r="VOI2353" s="1359"/>
      <c r="VOJ2353" s="1359"/>
      <c r="VOK2353" s="1359"/>
      <c r="VOL2353" s="1359"/>
      <c r="VOM2353" s="1359"/>
      <c r="VON2353" s="1359"/>
      <c r="VOO2353" s="1359"/>
      <c r="VOP2353" s="1359"/>
      <c r="VOQ2353" s="1359"/>
      <c r="VOR2353" s="1359"/>
      <c r="VOS2353" s="1359"/>
      <c r="VOT2353" s="1359"/>
      <c r="VOU2353" s="1359"/>
      <c r="VOV2353" s="1359"/>
      <c r="VOW2353" s="1359"/>
      <c r="VOX2353" s="1359"/>
      <c r="VOY2353" s="1359"/>
      <c r="VOZ2353" s="1359"/>
      <c r="VPA2353" s="1359"/>
      <c r="VPB2353" s="1359"/>
      <c r="VPC2353" s="1359"/>
      <c r="VPD2353" s="1359"/>
      <c r="VPE2353" s="1359"/>
      <c r="VPF2353" s="1359"/>
      <c r="VPG2353" s="1359"/>
      <c r="VPH2353" s="1359"/>
      <c r="VPI2353" s="1359"/>
      <c r="VPJ2353" s="1359"/>
      <c r="VPK2353" s="1359"/>
      <c r="VPL2353" s="1359"/>
      <c r="VPM2353" s="1359"/>
      <c r="VPN2353" s="1359"/>
      <c r="VPO2353" s="1359"/>
      <c r="VPP2353" s="1359"/>
      <c r="VPQ2353" s="1359"/>
      <c r="VPR2353" s="1359"/>
      <c r="VPS2353" s="1359"/>
      <c r="VPT2353" s="1359"/>
      <c r="VPU2353" s="1359"/>
      <c r="VPV2353" s="1359"/>
      <c r="VPW2353" s="1359"/>
      <c r="VPX2353" s="1359"/>
      <c r="VPY2353" s="1359"/>
      <c r="VPZ2353" s="1359"/>
      <c r="VQA2353" s="1359"/>
      <c r="VQB2353" s="1359"/>
      <c r="VQC2353" s="1359"/>
      <c r="VQD2353" s="1359"/>
      <c r="VQE2353" s="1359"/>
      <c r="VQF2353" s="1359"/>
      <c r="VQG2353" s="1359"/>
      <c r="VQH2353" s="1359"/>
      <c r="VQI2353" s="1359"/>
      <c r="VQJ2353" s="1359"/>
      <c r="VQK2353" s="1359"/>
      <c r="VQL2353" s="1359"/>
      <c r="VQM2353" s="1359"/>
      <c r="VQN2353" s="1359"/>
      <c r="VQO2353" s="1359"/>
      <c r="VQP2353" s="1359"/>
      <c r="VQQ2353" s="1359"/>
      <c r="VQR2353" s="1359"/>
      <c r="VQS2353" s="1359"/>
      <c r="VQT2353" s="1359"/>
      <c r="VQU2353" s="1359"/>
      <c r="VQV2353" s="1359"/>
      <c r="VQW2353" s="1359"/>
      <c r="VQX2353" s="1359"/>
      <c r="VQY2353" s="1359"/>
      <c r="VQZ2353" s="1359"/>
      <c r="VRA2353" s="1359"/>
      <c r="VRB2353" s="1359"/>
      <c r="VRC2353" s="1359"/>
      <c r="VRD2353" s="1359"/>
      <c r="VRE2353" s="1359"/>
      <c r="VRF2353" s="1359"/>
      <c r="VRG2353" s="1359"/>
      <c r="VRH2353" s="1359"/>
      <c r="VRI2353" s="1359"/>
      <c r="VRJ2353" s="1359"/>
      <c r="VRK2353" s="1359"/>
      <c r="VRL2353" s="1359"/>
      <c r="VRM2353" s="1359"/>
      <c r="VRN2353" s="1359"/>
      <c r="VRO2353" s="1359"/>
      <c r="VRP2353" s="1359"/>
      <c r="VRQ2353" s="1359"/>
      <c r="VRR2353" s="1359"/>
      <c r="VRS2353" s="1359"/>
      <c r="VRT2353" s="1359"/>
      <c r="VRU2353" s="1359"/>
      <c r="VRV2353" s="1359"/>
      <c r="VRW2353" s="1359"/>
      <c r="VRX2353" s="1359"/>
      <c r="VRY2353" s="1359"/>
      <c r="VRZ2353" s="1359"/>
      <c r="VSA2353" s="1359"/>
      <c r="VSB2353" s="1359"/>
      <c r="VSC2353" s="1359"/>
      <c r="VSD2353" s="1359"/>
      <c r="VSE2353" s="1359"/>
      <c r="VSF2353" s="1359"/>
      <c r="VSG2353" s="1359"/>
      <c r="VSH2353" s="1359"/>
      <c r="VSI2353" s="1359"/>
      <c r="VSJ2353" s="1359"/>
      <c r="VSK2353" s="1359"/>
      <c r="VSL2353" s="1359"/>
      <c r="VSM2353" s="1359"/>
      <c r="VSN2353" s="1359"/>
      <c r="VSO2353" s="1359"/>
      <c r="VSP2353" s="1359"/>
      <c r="VSQ2353" s="1359"/>
      <c r="VSR2353" s="1359"/>
      <c r="VSS2353" s="1359"/>
      <c r="VST2353" s="1359"/>
      <c r="VSU2353" s="1359"/>
      <c r="VSV2353" s="1359"/>
      <c r="VSW2353" s="1359"/>
      <c r="VSX2353" s="1359"/>
      <c r="VSY2353" s="1359"/>
      <c r="VSZ2353" s="1359"/>
      <c r="VTA2353" s="1359"/>
      <c r="VTB2353" s="1359"/>
      <c r="VTC2353" s="1359"/>
      <c r="VTD2353" s="1359"/>
      <c r="VTE2353" s="1359"/>
      <c r="VTF2353" s="1359"/>
      <c r="VTG2353" s="1359"/>
      <c r="VTH2353" s="1359"/>
      <c r="VTI2353" s="1359"/>
      <c r="VTJ2353" s="1359"/>
      <c r="VTK2353" s="1359"/>
      <c r="VTL2353" s="1359"/>
      <c r="VTM2353" s="1359"/>
      <c r="VTN2353" s="1359"/>
      <c r="VTO2353" s="1359"/>
      <c r="VTP2353" s="1359"/>
      <c r="VTQ2353" s="1359"/>
      <c r="VTR2353" s="1359"/>
      <c r="VTS2353" s="1359"/>
      <c r="VTT2353" s="1359"/>
      <c r="VTU2353" s="1359"/>
      <c r="VTV2353" s="1359"/>
      <c r="VTW2353" s="1359"/>
      <c r="VTX2353" s="1359"/>
      <c r="VTY2353" s="1359"/>
      <c r="VTZ2353" s="1359"/>
      <c r="VUA2353" s="1359"/>
      <c r="VUB2353" s="1359"/>
      <c r="VUC2353" s="1359"/>
      <c r="VUD2353" s="1359"/>
      <c r="VUE2353" s="1359"/>
      <c r="VUF2353" s="1359"/>
      <c r="VUG2353" s="1359"/>
      <c r="VUH2353" s="1359"/>
      <c r="VUI2353" s="1359"/>
      <c r="VUJ2353" s="1359"/>
      <c r="VUK2353" s="1359"/>
      <c r="VUL2353" s="1359"/>
      <c r="VUM2353" s="1359"/>
      <c r="VUN2353" s="1359"/>
      <c r="VUO2353" s="1359"/>
      <c r="VUP2353" s="1359"/>
      <c r="VUQ2353" s="1359"/>
      <c r="VUR2353" s="1359"/>
      <c r="VUS2353" s="1359"/>
      <c r="VUT2353" s="1359"/>
      <c r="VUU2353" s="1359"/>
      <c r="VUV2353" s="1359"/>
      <c r="VUW2353" s="1359"/>
      <c r="VUX2353" s="1359"/>
      <c r="VUY2353" s="1359"/>
      <c r="VUZ2353" s="1359"/>
      <c r="VVA2353" s="1359"/>
      <c r="VVB2353" s="1359"/>
      <c r="VVC2353" s="1359"/>
      <c r="VVD2353" s="1359"/>
      <c r="VVE2353" s="1359"/>
      <c r="VVF2353" s="1359"/>
      <c r="VVG2353" s="1359"/>
      <c r="VVH2353" s="1359"/>
      <c r="VVI2353" s="1359"/>
      <c r="VVJ2353" s="1359"/>
      <c r="VVK2353" s="1359"/>
      <c r="VVL2353" s="1359"/>
      <c r="VVM2353" s="1359"/>
      <c r="VVN2353" s="1359"/>
      <c r="VVO2353" s="1359"/>
      <c r="VVP2353" s="1359"/>
      <c r="VVQ2353" s="1359"/>
      <c r="VVR2353" s="1359"/>
      <c r="VVS2353" s="1359"/>
      <c r="VVT2353" s="1359"/>
      <c r="VVU2353" s="1359"/>
      <c r="VVV2353" s="1359"/>
      <c r="VVW2353" s="1359"/>
      <c r="VVX2353" s="1359"/>
      <c r="VVY2353" s="1359"/>
      <c r="VVZ2353" s="1359"/>
      <c r="VWA2353" s="1359"/>
      <c r="VWB2353" s="1359"/>
      <c r="VWC2353" s="1359"/>
      <c r="VWD2353" s="1359"/>
      <c r="VWE2353" s="1359"/>
      <c r="VWF2353" s="1359"/>
      <c r="VWG2353" s="1359"/>
      <c r="VWH2353" s="1359"/>
      <c r="VWI2353" s="1359"/>
      <c r="VWJ2353" s="1359"/>
      <c r="VWK2353" s="1359"/>
      <c r="VWL2353" s="1359"/>
      <c r="VWM2353" s="1359"/>
      <c r="VWN2353" s="1359"/>
      <c r="VWO2353" s="1359"/>
      <c r="VWP2353" s="1359"/>
      <c r="VWQ2353" s="1359"/>
      <c r="VWR2353" s="1359"/>
      <c r="VWS2353" s="1359"/>
      <c r="VWT2353" s="1359"/>
      <c r="VWU2353" s="1359"/>
      <c r="VWV2353" s="1359"/>
      <c r="VWW2353" s="1359"/>
      <c r="VWX2353" s="1359"/>
      <c r="VWY2353" s="1359"/>
      <c r="VWZ2353" s="1359"/>
      <c r="VXA2353" s="1359"/>
      <c r="VXB2353" s="1359"/>
      <c r="VXC2353" s="1359"/>
      <c r="VXD2353" s="1359"/>
      <c r="VXE2353" s="1359"/>
      <c r="VXF2353" s="1359"/>
      <c r="VXG2353" s="1359"/>
      <c r="VXH2353" s="1359"/>
      <c r="VXI2353" s="1359"/>
      <c r="VXJ2353" s="1359"/>
      <c r="VXK2353" s="1359"/>
      <c r="VXL2353" s="1359"/>
      <c r="VXM2353" s="1359"/>
      <c r="VXN2353" s="1359"/>
      <c r="VXO2353" s="1359"/>
      <c r="VXP2353" s="1359"/>
      <c r="VXQ2353" s="1359"/>
      <c r="VXR2353" s="1359"/>
      <c r="VXS2353" s="1359"/>
      <c r="VXT2353" s="1359"/>
      <c r="VXU2353" s="1359"/>
      <c r="VXV2353" s="1359"/>
      <c r="VXW2353" s="1359"/>
      <c r="VXX2353" s="1359"/>
      <c r="VXY2353" s="1359"/>
      <c r="VXZ2353" s="1359"/>
      <c r="VYA2353" s="1359"/>
      <c r="VYB2353" s="1359"/>
      <c r="VYC2353" s="1359"/>
      <c r="VYD2353" s="1359"/>
      <c r="VYE2353" s="1359"/>
      <c r="VYF2353" s="1359"/>
      <c r="VYG2353" s="1359"/>
      <c r="VYH2353" s="1359"/>
      <c r="VYI2353" s="1359"/>
      <c r="VYJ2353" s="1359"/>
      <c r="VYK2353" s="1359"/>
      <c r="VYL2353" s="1359"/>
      <c r="VYM2353" s="1359"/>
      <c r="VYN2353" s="1359"/>
      <c r="VYO2353" s="1359"/>
      <c r="VYP2353" s="1359"/>
      <c r="VYQ2353" s="1359"/>
      <c r="VYR2353" s="1359"/>
      <c r="VYS2353" s="1359"/>
      <c r="VYT2353" s="1359"/>
      <c r="VYU2353" s="1359"/>
      <c r="VYV2353" s="1359"/>
      <c r="VYW2353" s="1359"/>
      <c r="VYX2353" s="1359"/>
      <c r="VYY2353" s="1359"/>
      <c r="VYZ2353" s="1359"/>
      <c r="VZA2353" s="1359"/>
      <c r="VZB2353" s="1359"/>
      <c r="VZC2353" s="1359"/>
      <c r="VZD2353" s="1359"/>
      <c r="VZE2353" s="1359"/>
      <c r="VZF2353" s="1359"/>
      <c r="VZG2353" s="1359"/>
      <c r="VZH2353" s="1359"/>
      <c r="VZI2353" s="1359"/>
      <c r="VZJ2353" s="1359"/>
      <c r="VZK2353" s="1359"/>
      <c r="VZL2353" s="1359"/>
      <c r="VZM2353" s="1359"/>
      <c r="VZN2353" s="1359"/>
      <c r="VZO2353" s="1359"/>
      <c r="VZP2353" s="1359"/>
      <c r="VZQ2353" s="1359"/>
      <c r="VZR2353" s="1359"/>
      <c r="VZS2353" s="1359"/>
      <c r="VZT2353" s="1359"/>
      <c r="VZU2353" s="1359"/>
      <c r="VZV2353" s="1359"/>
      <c r="VZW2353" s="1359"/>
      <c r="VZX2353" s="1359"/>
      <c r="VZY2353" s="1359"/>
      <c r="VZZ2353" s="1359"/>
      <c r="WAA2353" s="1359"/>
      <c r="WAB2353" s="1359"/>
      <c r="WAC2353" s="1359"/>
      <c r="WAD2353" s="1359"/>
      <c r="WAE2353" s="1359"/>
      <c r="WAF2353" s="1359"/>
      <c r="WAG2353" s="1359"/>
      <c r="WAH2353" s="1359"/>
      <c r="WAI2353" s="1359"/>
      <c r="WAJ2353" s="1359"/>
      <c r="WAK2353" s="1359"/>
      <c r="WAL2353" s="1359"/>
      <c r="WAM2353" s="1359"/>
      <c r="WAN2353" s="1359"/>
      <c r="WAO2353" s="1359"/>
      <c r="WAP2353" s="1359"/>
      <c r="WAQ2353" s="1359"/>
      <c r="WAR2353" s="1359"/>
      <c r="WAS2353" s="1359"/>
      <c r="WAT2353" s="1359"/>
      <c r="WAU2353" s="1359"/>
      <c r="WAV2353" s="1359"/>
      <c r="WAW2353" s="1359"/>
      <c r="WAX2353" s="1359"/>
      <c r="WAY2353" s="1359"/>
      <c r="WAZ2353" s="1359"/>
      <c r="WBA2353" s="1359"/>
      <c r="WBB2353" s="1359"/>
      <c r="WBC2353" s="1359"/>
      <c r="WBD2353" s="1359"/>
      <c r="WBE2353" s="1359"/>
      <c r="WBF2353" s="1359"/>
      <c r="WBG2353" s="1359"/>
      <c r="WBH2353" s="1359"/>
      <c r="WBI2353" s="1359"/>
      <c r="WBJ2353" s="1359"/>
      <c r="WBK2353" s="1359"/>
      <c r="WBL2353" s="1359"/>
      <c r="WBM2353" s="1359"/>
      <c r="WBN2353" s="1359"/>
      <c r="WBO2353" s="1359"/>
      <c r="WBP2353" s="1359"/>
      <c r="WBQ2353" s="1359"/>
      <c r="WBR2353" s="1359"/>
      <c r="WBS2353" s="1359"/>
      <c r="WBT2353" s="1359"/>
      <c r="WBU2353" s="1359"/>
      <c r="WBV2353" s="1359"/>
      <c r="WBW2353" s="1359"/>
      <c r="WBX2353" s="1359"/>
      <c r="WBY2353" s="1359"/>
      <c r="WBZ2353" s="1359"/>
      <c r="WCA2353" s="1359"/>
      <c r="WCB2353" s="1359"/>
      <c r="WCC2353" s="1359"/>
      <c r="WCD2353" s="1359"/>
      <c r="WCE2353" s="1359"/>
      <c r="WCF2353" s="1359"/>
      <c r="WCG2353" s="1359"/>
      <c r="WCH2353" s="1359"/>
      <c r="WCI2353" s="1359"/>
      <c r="WCJ2353" s="1359"/>
      <c r="WCK2353" s="1359"/>
      <c r="WCL2353" s="1359"/>
      <c r="WCM2353" s="1359"/>
      <c r="WCN2353" s="1359"/>
      <c r="WCO2353" s="1359"/>
      <c r="WCP2353" s="1359"/>
      <c r="WCQ2353" s="1359"/>
      <c r="WCR2353" s="1359"/>
      <c r="WCS2353" s="1359"/>
      <c r="WCT2353" s="1359"/>
      <c r="WCU2353" s="1359"/>
      <c r="WCV2353" s="1359"/>
      <c r="WCW2353" s="1359"/>
      <c r="WCX2353" s="1359"/>
      <c r="WCY2353" s="1359"/>
      <c r="WCZ2353" s="1359"/>
      <c r="WDA2353" s="1359"/>
      <c r="WDB2353" s="1359"/>
      <c r="WDC2353" s="1359"/>
      <c r="WDD2353" s="1359"/>
      <c r="WDE2353" s="1359"/>
      <c r="WDF2353" s="1359"/>
      <c r="WDG2353" s="1359"/>
      <c r="WDH2353" s="1359"/>
      <c r="WDI2353" s="1359"/>
      <c r="WDJ2353" s="1359"/>
      <c r="WDK2353" s="1359"/>
      <c r="WDL2353" s="1359"/>
      <c r="WDM2353" s="1359"/>
      <c r="WDN2353" s="1359"/>
      <c r="WDO2353" s="1359"/>
      <c r="WDP2353" s="1359"/>
      <c r="WDQ2353" s="1359"/>
      <c r="WDR2353" s="1359"/>
      <c r="WDS2353" s="1359"/>
      <c r="WDT2353" s="1359"/>
      <c r="WDU2353" s="1359"/>
      <c r="WDV2353" s="1359"/>
      <c r="WDW2353" s="1359"/>
      <c r="WDX2353" s="1359"/>
      <c r="WDY2353" s="1359"/>
      <c r="WDZ2353" s="1359"/>
      <c r="WEA2353" s="1359"/>
      <c r="WEB2353" s="1359"/>
      <c r="WEC2353" s="1359"/>
      <c r="WED2353" s="1359"/>
      <c r="WEE2353" s="1359"/>
      <c r="WEF2353" s="1359"/>
      <c r="WEG2353" s="1359"/>
      <c r="WEH2353" s="1359"/>
      <c r="WEI2353" s="1359"/>
      <c r="WEJ2353" s="1359"/>
      <c r="WEK2353" s="1359"/>
      <c r="WEL2353" s="1359"/>
      <c r="WEM2353" s="1359"/>
      <c r="WEN2353" s="1359"/>
      <c r="WEO2353" s="1359"/>
      <c r="WEP2353" s="1359"/>
      <c r="WEQ2353" s="1359"/>
      <c r="WER2353" s="1359"/>
      <c r="WES2353" s="1359"/>
      <c r="WET2353" s="1359"/>
      <c r="WEU2353" s="1359"/>
      <c r="WEV2353" s="1359"/>
      <c r="WEW2353" s="1359"/>
      <c r="WEX2353" s="1359"/>
      <c r="WEY2353" s="1359"/>
      <c r="WEZ2353" s="1359"/>
      <c r="WFA2353" s="1359"/>
      <c r="WFB2353" s="1359"/>
      <c r="WFC2353" s="1359"/>
      <c r="WFD2353" s="1359"/>
      <c r="WFE2353" s="1359"/>
      <c r="WFF2353" s="1359"/>
      <c r="WFG2353" s="1359"/>
      <c r="WFH2353" s="1359"/>
      <c r="WFI2353" s="1359"/>
      <c r="WFJ2353" s="1359"/>
      <c r="WFK2353" s="1359"/>
      <c r="WFL2353" s="1359"/>
      <c r="WFM2353" s="1359"/>
      <c r="WFN2353" s="1359"/>
      <c r="WFO2353" s="1359"/>
      <c r="WFP2353" s="1359"/>
      <c r="WFQ2353" s="1359"/>
      <c r="WFR2353" s="1359"/>
      <c r="WFS2353" s="1359"/>
      <c r="WFT2353" s="1359"/>
      <c r="WFU2353" s="1359"/>
      <c r="WFV2353" s="1359"/>
      <c r="WFW2353" s="1359"/>
      <c r="WFX2353" s="1359"/>
      <c r="WFY2353" s="1359"/>
      <c r="WFZ2353" s="1359"/>
      <c r="WGA2353" s="1359"/>
      <c r="WGB2353" s="1359"/>
      <c r="WGC2353" s="1359"/>
      <c r="WGD2353" s="1359"/>
      <c r="WGE2353" s="1359"/>
      <c r="WGF2353" s="1359"/>
      <c r="WGG2353" s="1359"/>
      <c r="WGH2353" s="1359"/>
      <c r="WGI2353" s="1359"/>
      <c r="WGJ2353" s="1359"/>
      <c r="WGK2353" s="1359"/>
      <c r="WGL2353" s="1359"/>
      <c r="WGM2353" s="1359"/>
      <c r="WGN2353" s="1359"/>
      <c r="WGO2353" s="1359"/>
      <c r="WGP2353" s="1359"/>
      <c r="WGQ2353" s="1359"/>
      <c r="WGR2353" s="1359"/>
      <c r="WGS2353" s="1359"/>
      <c r="WGT2353" s="1359"/>
      <c r="WGU2353" s="1359"/>
      <c r="WGV2353" s="1359"/>
      <c r="WGW2353" s="1359"/>
      <c r="WGX2353" s="1359"/>
      <c r="WGY2353" s="1359"/>
      <c r="WGZ2353" s="1359"/>
      <c r="WHA2353" s="1359"/>
      <c r="WHB2353" s="1359"/>
      <c r="WHC2353" s="1359"/>
      <c r="WHD2353" s="1359"/>
      <c r="WHE2353" s="1359"/>
      <c r="WHF2353" s="1359"/>
      <c r="WHG2353" s="1359"/>
      <c r="WHH2353" s="1359"/>
      <c r="WHI2353" s="1359"/>
      <c r="WHJ2353" s="1359"/>
      <c r="WHK2353" s="1359"/>
      <c r="WHL2353" s="1359"/>
      <c r="WHM2353" s="1359"/>
      <c r="WHN2353" s="1359"/>
      <c r="WHO2353" s="1359"/>
      <c r="WHP2353" s="1359"/>
      <c r="WHQ2353" s="1359"/>
      <c r="WHR2353" s="1359"/>
      <c r="WHS2353" s="1359"/>
      <c r="WHT2353" s="1359"/>
      <c r="WHU2353" s="1359"/>
      <c r="WHV2353" s="1359"/>
      <c r="WHW2353" s="1359"/>
      <c r="WHX2353" s="1359"/>
      <c r="WHY2353" s="1359"/>
      <c r="WHZ2353" s="1359"/>
      <c r="WIA2353" s="1359"/>
      <c r="WIB2353" s="1359"/>
      <c r="WIC2353" s="1359"/>
      <c r="WID2353" s="1359"/>
      <c r="WIE2353" s="1359"/>
      <c r="WIF2353" s="1359"/>
      <c r="WIG2353" s="1359"/>
      <c r="WIH2353" s="1359"/>
      <c r="WII2353" s="1359"/>
      <c r="WIJ2353" s="1359"/>
      <c r="WIK2353" s="1359"/>
      <c r="WIL2353" s="1359"/>
      <c r="WIM2353" s="1359"/>
      <c r="WIN2353" s="1359"/>
      <c r="WIO2353" s="1359"/>
      <c r="WIP2353" s="1359"/>
      <c r="WIQ2353" s="1359"/>
      <c r="WIR2353" s="1359"/>
      <c r="WIS2353" s="1359"/>
      <c r="WIT2353" s="1359"/>
      <c r="WIU2353" s="1359"/>
      <c r="WIV2353" s="1359"/>
      <c r="WIW2353" s="1359"/>
      <c r="WIX2353" s="1359"/>
      <c r="WIY2353" s="1359"/>
      <c r="WIZ2353" s="1359"/>
      <c r="WJA2353" s="1359"/>
      <c r="WJB2353" s="1359"/>
      <c r="WJC2353" s="1359"/>
      <c r="WJD2353" s="1359"/>
      <c r="WJE2353" s="1359"/>
      <c r="WJF2353" s="1359"/>
      <c r="WJG2353" s="1359"/>
      <c r="WJH2353" s="1359"/>
      <c r="WJI2353" s="1359"/>
      <c r="WJJ2353" s="1359"/>
      <c r="WJK2353" s="1359"/>
      <c r="WJL2353" s="1359"/>
      <c r="WJM2353" s="1359"/>
      <c r="WJN2353" s="1359"/>
      <c r="WJO2353" s="1359"/>
      <c r="WJP2353" s="1359"/>
      <c r="WJQ2353" s="1359"/>
      <c r="WJR2353" s="1359"/>
      <c r="WJS2353" s="1359"/>
      <c r="WJT2353" s="1359"/>
      <c r="WJU2353" s="1359"/>
      <c r="WJV2353" s="1359"/>
      <c r="WJW2353" s="1359"/>
      <c r="WJX2353" s="1359"/>
      <c r="WJY2353" s="1359"/>
      <c r="WJZ2353" s="1359"/>
      <c r="WKA2353" s="1359"/>
      <c r="WKB2353" s="1359"/>
      <c r="WKC2353" s="1359"/>
      <c r="WKD2353" s="1359"/>
      <c r="WKE2353" s="1359"/>
      <c r="WKF2353" s="1359"/>
      <c r="WKG2353" s="1359"/>
      <c r="WKH2353" s="1359"/>
      <c r="WKI2353" s="1359"/>
      <c r="WKJ2353" s="1359"/>
      <c r="WKK2353" s="1359"/>
      <c r="WKL2353" s="1359"/>
      <c r="WKM2353" s="1359"/>
      <c r="WKN2353" s="1359"/>
      <c r="WKO2353" s="1359"/>
      <c r="WKP2353" s="1359"/>
      <c r="WKQ2353" s="1359"/>
      <c r="WKR2353" s="1359"/>
      <c r="WKS2353" s="1359"/>
      <c r="WKT2353" s="1359"/>
      <c r="WKU2353" s="1359"/>
      <c r="WKV2353" s="1359"/>
      <c r="WKW2353" s="1359"/>
      <c r="WKX2353" s="1359"/>
      <c r="WKY2353" s="1359"/>
      <c r="WKZ2353" s="1359"/>
      <c r="WLA2353" s="1359"/>
      <c r="WLB2353" s="1359"/>
      <c r="WLC2353" s="1359"/>
      <c r="WLD2353" s="1359"/>
      <c r="WLE2353" s="1359"/>
      <c r="WLF2353" s="1359"/>
      <c r="WLG2353" s="1359"/>
      <c r="WLH2353" s="1359"/>
      <c r="WLI2353" s="1359"/>
      <c r="WLJ2353" s="1359"/>
      <c r="WLK2353" s="1359"/>
      <c r="WLL2353" s="1359"/>
      <c r="WLM2353" s="1359"/>
      <c r="WLN2353" s="1359"/>
      <c r="WLO2353" s="1359"/>
      <c r="WLP2353" s="1359"/>
      <c r="WLQ2353" s="1359"/>
      <c r="WLR2353" s="1359"/>
      <c r="WLS2353" s="1359"/>
      <c r="WLT2353" s="1359"/>
      <c r="WLU2353" s="1359"/>
      <c r="WLV2353" s="1359"/>
      <c r="WLW2353" s="1359"/>
      <c r="WLX2353" s="1359"/>
      <c r="WLY2353" s="1359"/>
      <c r="WLZ2353" s="1359"/>
      <c r="WMA2353" s="1359"/>
      <c r="WMB2353" s="1359"/>
      <c r="WMC2353" s="1359"/>
      <c r="WMD2353" s="1359"/>
      <c r="WME2353" s="1359"/>
      <c r="WMF2353" s="1359"/>
      <c r="WMG2353" s="1359"/>
      <c r="WMH2353" s="1359"/>
      <c r="WMI2353" s="1359"/>
      <c r="WMJ2353" s="1359"/>
      <c r="WMK2353" s="1359"/>
      <c r="WML2353" s="1359"/>
      <c r="WMM2353" s="1359"/>
      <c r="WMN2353" s="1359"/>
      <c r="WMO2353" s="1359"/>
      <c r="WMP2353" s="1359"/>
      <c r="WMQ2353" s="1359"/>
      <c r="WMR2353" s="1359"/>
      <c r="WMS2353" s="1359"/>
      <c r="WMT2353" s="1359"/>
      <c r="WMU2353" s="1359"/>
      <c r="WMV2353" s="1359"/>
      <c r="WMW2353" s="1359"/>
      <c r="WMX2353" s="1359"/>
      <c r="WMY2353" s="1359"/>
      <c r="WMZ2353" s="1359"/>
      <c r="WNA2353" s="1359"/>
      <c r="WNB2353" s="1359"/>
      <c r="WNC2353" s="1359"/>
      <c r="WND2353" s="1359"/>
      <c r="WNE2353" s="1359"/>
      <c r="WNF2353" s="1359"/>
      <c r="WNG2353" s="1359"/>
      <c r="WNH2353" s="1359"/>
      <c r="WNI2353" s="1359"/>
      <c r="WNJ2353" s="1359"/>
      <c r="WNK2353" s="1359"/>
      <c r="WNL2353" s="1359"/>
      <c r="WNM2353" s="1359"/>
      <c r="WNN2353" s="1359"/>
      <c r="WNO2353" s="1359"/>
      <c r="WNP2353" s="1359"/>
      <c r="WNQ2353" s="1359"/>
      <c r="WNR2353" s="1359"/>
      <c r="WNS2353" s="1359"/>
      <c r="WNT2353" s="1359"/>
      <c r="WNU2353" s="1359"/>
      <c r="WNV2353" s="1359"/>
      <c r="WNW2353" s="1359"/>
      <c r="WNX2353" s="1359"/>
      <c r="WNY2353" s="1359"/>
      <c r="WNZ2353" s="1359"/>
      <c r="WOA2353" s="1359"/>
      <c r="WOB2353" s="1359"/>
      <c r="WOC2353" s="1359"/>
      <c r="WOD2353" s="1359"/>
      <c r="WOE2353" s="1359"/>
      <c r="WOF2353" s="1359"/>
      <c r="WOG2353" s="1359"/>
      <c r="WOH2353" s="1359"/>
      <c r="WOI2353" s="1359"/>
      <c r="WOJ2353" s="1359"/>
      <c r="WOK2353" s="1359"/>
      <c r="WOL2353" s="1359"/>
      <c r="WOM2353" s="1359"/>
      <c r="WON2353" s="1359"/>
      <c r="WOO2353" s="1359"/>
      <c r="WOP2353" s="1359"/>
      <c r="WOQ2353" s="1359"/>
      <c r="WOR2353" s="1359"/>
      <c r="WOS2353" s="1359"/>
      <c r="WOT2353" s="1359"/>
      <c r="WOU2353" s="1359"/>
      <c r="WOV2353" s="1359"/>
      <c r="WOW2353" s="1359"/>
      <c r="WOX2353" s="1359"/>
      <c r="WOY2353" s="1359"/>
      <c r="WOZ2353" s="1359"/>
      <c r="WPA2353" s="1359"/>
      <c r="WPB2353" s="1359"/>
      <c r="WPC2353" s="1359"/>
      <c r="WPD2353" s="1359"/>
      <c r="WPE2353" s="1359"/>
      <c r="WPF2353" s="1359"/>
      <c r="WPG2353" s="1359"/>
      <c r="WPH2353" s="1359"/>
      <c r="WPI2353" s="1359"/>
      <c r="WPJ2353" s="1359"/>
      <c r="WPK2353" s="1359"/>
      <c r="WPL2353" s="1359"/>
      <c r="WPM2353" s="1359"/>
      <c r="WPN2353" s="1359"/>
      <c r="WPO2353" s="1359"/>
      <c r="WPP2353" s="1359"/>
      <c r="WPQ2353" s="1359"/>
      <c r="WPR2353" s="1359"/>
      <c r="WPS2353" s="1359"/>
      <c r="WPT2353" s="1359"/>
      <c r="WPU2353" s="1359"/>
      <c r="WPV2353" s="1359"/>
      <c r="WPW2353" s="1359"/>
      <c r="WPX2353" s="1359"/>
      <c r="WPY2353" s="1359"/>
      <c r="WPZ2353" s="1359"/>
      <c r="WQA2353" s="1359"/>
      <c r="WQB2353" s="1359"/>
      <c r="WQC2353" s="1359"/>
      <c r="WQD2353" s="1359"/>
      <c r="WQE2353" s="1359"/>
      <c r="WQF2353" s="1359"/>
      <c r="WQG2353" s="1359"/>
      <c r="WQH2353" s="1359"/>
      <c r="WQI2353" s="1359"/>
      <c r="WQJ2353" s="1359"/>
      <c r="WQK2353" s="1359"/>
      <c r="WQL2353" s="1359"/>
      <c r="WQM2353" s="1359"/>
      <c r="WQN2353" s="1359"/>
      <c r="WQO2353" s="1359"/>
      <c r="WQP2353" s="1359"/>
      <c r="WQQ2353" s="1359"/>
      <c r="WQR2353" s="1359"/>
      <c r="WQS2353" s="1359"/>
      <c r="WQT2353" s="1359"/>
      <c r="WQU2353" s="1359"/>
      <c r="WQV2353" s="1359"/>
      <c r="WQW2353" s="1359"/>
      <c r="WQX2353" s="1359"/>
      <c r="WQY2353" s="1359"/>
      <c r="WQZ2353" s="1359"/>
      <c r="WRA2353" s="1359"/>
      <c r="WRB2353" s="1359"/>
      <c r="WRC2353" s="1359"/>
      <c r="WRD2353" s="1359"/>
      <c r="WRE2353" s="1359"/>
      <c r="WRF2353" s="1359"/>
      <c r="WRG2353" s="1359"/>
      <c r="WRH2353" s="1359"/>
      <c r="WRI2353" s="1359"/>
      <c r="WRJ2353" s="1359"/>
      <c r="WRK2353" s="1359"/>
      <c r="WRL2353" s="1359"/>
      <c r="WRM2353" s="1359"/>
      <c r="WRN2353" s="1359"/>
      <c r="WRO2353" s="1359"/>
      <c r="WRP2353" s="1359"/>
      <c r="WRQ2353" s="1359"/>
      <c r="WRR2353" s="1359"/>
      <c r="WRS2353" s="1359"/>
      <c r="WRT2353" s="1359"/>
      <c r="WRU2353" s="1359"/>
      <c r="WRV2353" s="1359"/>
      <c r="WRW2353" s="1359"/>
      <c r="WRX2353" s="1359"/>
      <c r="WRY2353" s="1359"/>
      <c r="WRZ2353" s="1359"/>
      <c r="WSA2353" s="1359"/>
      <c r="WSB2353" s="1359"/>
      <c r="WSC2353" s="1359"/>
      <c r="WSD2353" s="1359"/>
      <c r="WSE2353" s="1359"/>
      <c r="WSF2353" s="1359"/>
      <c r="WSG2353" s="1359"/>
      <c r="WSH2353" s="1359"/>
      <c r="WSI2353" s="1359"/>
      <c r="WSJ2353" s="1359"/>
      <c r="WSK2353" s="1359"/>
      <c r="WSL2353" s="1359"/>
      <c r="WSM2353" s="1359"/>
      <c r="WSN2353" s="1359"/>
      <c r="WSO2353" s="1359"/>
      <c r="WSP2353" s="1359"/>
      <c r="WSQ2353" s="1359"/>
      <c r="WSR2353" s="1359"/>
      <c r="WSS2353" s="1359"/>
      <c r="WST2353" s="1359"/>
      <c r="WSU2353" s="1359"/>
      <c r="WSV2353" s="1359"/>
      <c r="WSW2353" s="1359"/>
      <c r="WSX2353" s="1359"/>
      <c r="WSY2353" s="1359"/>
      <c r="WSZ2353" s="1359"/>
      <c r="WTA2353" s="1359"/>
      <c r="WTB2353" s="1359"/>
      <c r="WTC2353" s="1359"/>
      <c r="WTD2353" s="1359"/>
      <c r="WTE2353" s="1359"/>
      <c r="WTF2353" s="1359"/>
      <c r="WTG2353" s="1359"/>
      <c r="WTH2353" s="1359"/>
      <c r="WTI2353" s="1359"/>
      <c r="WTJ2353" s="1359"/>
      <c r="WTK2353" s="1359"/>
      <c r="WTL2353" s="1359"/>
      <c r="WTM2353" s="1359"/>
      <c r="WTN2353" s="1359"/>
      <c r="WTO2353" s="1359"/>
      <c r="WTP2353" s="1359"/>
      <c r="WTQ2353" s="1359"/>
      <c r="WTR2353" s="1359"/>
      <c r="WTS2353" s="1359"/>
      <c r="WTT2353" s="1359"/>
      <c r="WTU2353" s="1359"/>
      <c r="WTV2353" s="1359"/>
      <c r="WTW2353" s="1359"/>
      <c r="WTX2353" s="1359"/>
      <c r="WTY2353" s="1359"/>
      <c r="WTZ2353" s="1359"/>
      <c r="WUA2353" s="1359"/>
      <c r="WUB2353" s="1359"/>
      <c r="WUC2353" s="1359"/>
      <c r="WUD2353" s="1359"/>
      <c r="WUE2353" s="1359"/>
      <c r="WUF2353" s="1359"/>
      <c r="WUG2353" s="1359"/>
      <c r="WUH2353" s="1359"/>
      <c r="WUI2353" s="1359"/>
      <c r="WUJ2353" s="1359"/>
      <c r="WUK2353" s="1359"/>
      <c r="WUL2353" s="1359"/>
      <c r="WUM2353" s="1359"/>
      <c r="WUN2353" s="1359"/>
      <c r="WUO2353" s="1359"/>
      <c r="WUP2353" s="1359"/>
      <c r="WUQ2353" s="1359"/>
      <c r="WUR2353" s="1359"/>
      <c r="WUS2353" s="1359"/>
      <c r="WUT2353" s="1359"/>
      <c r="WUU2353" s="1359"/>
      <c r="WUV2353" s="1359"/>
      <c r="WUW2353" s="1359"/>
      <c r="WUX2353" s="1359"/>
      <c r="WUY2353" s="1359"/>
      <c r="WUZ2353" s="1359"/>
      <c r="WVA2353" s="1359"/>
      <c r="WVB2353" s="1359"/>
      <c r="WVC2353" s="1359"/>
      <c r="WVD2353" s="1359"/>
      <c r="WVE2353" s="1359"/>
      <c r="WVF2353" s="1359"/>
      <c r="WVG2353" s="1359"/>
      <c r="WVH2353" s="1359"/>
      <c r="WVI2353" s="1359"/>
      <c r="WVJ2353" s="1359"/>
      <c r="WVK2353" s="1359"/>
      <c r="WVL2353" s="1359"/>
      <c r="WVM2353" s="1359"/>
      <c r="WVN2353" s="1359"/>
      <c r="WVO2353" s="1359"/>
      <c r="WVP2353" s="1359"/>
      <c r="WVQ2353" s="1359"/>
      <c r="WVR2353" s="1359"/>
      <c r="WVS2353" s="1359"/>
      <c r="WVT2353" s="1359"/>
      <c r="WVU2353" s="1359"/>
      <c r="WVV2353" s="1359"/>
      <c r="WVW2353" s="1359"/>
      <c r="WVX2353" s="1359"/>
      <c r="WVY2353" s="1359"/>
      <c r="WVZ2353" s="1359"/>
      <c r="WWA2353" s="1359"/>
      <c r="WWB2353" s="1359"/>
      <c r="WWC2353" s="1359"/>
      <c r="WWD2353" s="1359"/>
      <c r="WWE2353" s="1359"/>
      <c r="WWF2353" s="1359"/>
      <c r="WWG2353" s="1359"/>
      <c r="WWH2353" s="1359"/>
      <c r="WWI2353" s="1359"/>
      <c r="WWJ2353" s="1359"/>
      <c r="WWK2353" s="1359"/>
      <c r="WWL2353" s="1359"/>
      <c r="WWM2353" s="1359"/>
      <c r="WWN2353" s="1359"/>
      <c r="WWO2353" s="1359"/>
      <c r="WWP2353" s="1359"/>
      <c r="WWQ2353" s="1359"/>
      <c r="WWR2353" s="1359"/>
      <c r="WWS2353" s="1359"/>
      <c r="WWT2353" s="1359"/>
      <c r="WWU2353" s="1359"/>
      <c r="WWV2353" s="1359"/>
      <c r="WWW2353" s="1359"/>
      <c r="WWX2353" s="1359"/>
      <c r="WWY2353" s="1359"/>
      <c r="WWZ2353" s="1359"/>
      <c r="WXA2353" s="1359"/>
      <c r="WXB2353" s="1359"/>
      <c r="WXC2353" s="1359"/>
      <c r="WXD2353" s="1359"/>
      <c r="WXE2353" s="1359"/>
      <c r="WXF2353" s="1359"/>
      <c r="WXG2353" s="1359"/>
      <c r="WXH2353" s="1359"/>
      <c r="WXI2353" s="1359"/>
      <c r="WXJ2353" s="1359"/>
      <c r="WXK2353" s="1359"/>
      <c r="WXL2353" s="1359"/>
      <c r="WXM2353" s="1359"/>
      <c r="WXN2353" s="1359"/>
      <c r="WXO2353" s="1359"/>
      <c r="WXP2353" s="1359"/>
      <c r="WXQ2353" s="1359"/>
      <c r="WXR2353" s="1359"/>
      <c r="WXS2353" s="1359"/>
      <c r="WXT2353" s="1359"/>
      <c r="WXU2353" s="1359"/>
      <c r="WXV2353" s="1359"/>
      <c r="WXW2353" s="1359"/>
      <c r="WXX2353" s="1359"/>
      <c r="WXY2353" s="1359"/>
      <c r="WXZ2353" s="1359"/>
      <c r="WYA2353" s="1359"/>
      <c r="WYB2353" s="1359"/>
      <c r="WYC2353" s="1359"/>
      <c r="WYD2353" s="1359"/>
      <c r="WYE2353" s="1359"/>
      <c r="WYF2353" s="1359"/>
      <c r="WYG2353" s="1359"/>
      <c r="WYH2353" s="1359"/>
      <c r="WYI2353" s="1359"/>
      <c r="WYJ2353" s="1359"/>
      <c r="WYK2353" s="1359"/>
      <c r="WYL2353" s="1359"/>
      <c r="WYM2353" s="1359"/>
      <c r="WYN2353" s="1359"/>
      <c r="WYO2353" s="1359"/>
      <c r="WYP2353" s="1359"/>
      <c r="WYQ2353" s="1359"/>
      <c r="WYR2353" s="1359"/>
      <c r="WYS2353" s="1359"/>
      <c r="WYT2353" s="1359"/>
      <c r="WYU2353" s="1359"/>
      <c r="WYV2353" s="1359"/>
      <c r="WYW2353" s="1359"/>
      <c r="WYX2353" s="1359"/>
      <c r="WYY2353" s="1359"/>
      <c r="WYZ2353" s="1359"/>
      <c r="WZA2353" s="1359"/>
      <c r="WZB2353" s="1359"/>
      <c r="WZC2353" s="1359"/>
      <c r="WZD2353" s="1359"/>
      <c r="WZE2353" s="1359"/>
      <c r="WZF2353" s="1359"/>
      <c r="WZG2353" s="1359"/>
      <c r="WZH2353" s="1359"/>
      <c r="WZI2353" s="1359"/>
      <c r="WZJ2353" s="1359"/>
      <c r="WZK2353" s="1359"/>
      <c r="WZL2353" s="1359"/>
      <c r="WZM2353" s="1359"/>
      <c r="WZN2353" s="1359"/>
      <c r="WZO2353" s="1359"/>
      <c r="WZP2353" s="1359"/>
      <c r="WZQ2353" s="1359"/>
      <c r="WZR2353" s="1359"/>
      <c r="WZS2353" s="1359"/>
      <c r="WZT2353" s="1359"/>
      <c r="WZU2353" s="1359"/>
      <c r="WZV2353" s="1359"/>
      <c r="WZW2353" s="1359"/>
      <c r="WZX2353" s="1359"/>
      <c r="WZY2353" s="1359"/>
      <c r="WZZ2353" s="1359"/>
      <c r="XAA2353" s="1359"/>
      <c r="XAB2353" s="1359"/>
      <c r="XAC2353" s="1359"/>
      <c r="XAD2353" s="1359"/>
      <c r="XAE2353" s="1359"/>
      <c r="XAF2353" s="1359"/>
      <c r="XAG2353" s="1359"/>
      <c r="XAH2353" s="1359"/>
      <c r="XAI2353" s="1359"/>
      <c r="XAJ2353" s="1359"/>
      <c r="XAK2353" s="1359"/>
      <c r="XAL2353" s="1359"/>
      <c r="XAM2353" s="1359"/>
      <c r="XAN2353" s="1359"/>
      <c r="XAO2353" s="1359"/>
      <c r="XAP2353" s="1359"/>
      <c r="XAQ2353" s="1359"/>
      <c r="XAR2353" s="1359"/>
      <c r="XAS2353" s="1359"/>
      <c r="XAT2353" s="1359"/>
      <c r="XAU2353" s="1359"/>
      <c r="XAV2353" s="1359"/>
      <c r="XAW2353" s="1359"/>
      <c r="XAX2353" s="1359"/>
      <c r="XAY2353" s="1359"/>
      <c r="XAZ2353" s="1359"/>
      <c r="XBA2353" s="1359"/>
      <c r="XBB2353" s="1359"/>
      <c r="XBC2353" s="1359"/>
      <c r="XBD2353" s="1359"/>
      <c r="XBE2353" s="1359"/>
      <c r="XBF2353" s="1359"/>
      <c r="XBG2353" s="1359"/>
      <c r="XBH2353" s="1359"/>
      <c r="XBI2353" s="1359"/>
      <c r="XBJ2353" s="1359"/>
      <c r="XBK2353" s="1359"/>
      <c r="XBL2353" s="1359"/>
      <c r="XBM2353" s="1359"/>
      <c r="XBN2353" s="1359"/>
      <c r="XBO2353" s="1359"/>
      <c r="XBP2353" s="1359"/>
      <c r="XBQ2353" s="1359"/>
      <c r="XBR2353" s="1359"/>
      <c r="XBS2353" s="1359"/>
      <c r="XBT2353" s="1359"/>
      <c r="XBU2353" s="1359"/>
      <c r="XBV2353" s="1359"/>
      <c r="XBW2353" s="1359"/>
      <c r="XBX2353" s="1359"/>
      <c r="XBY2353" s="1359"/>
      <c r="XBZ2353" s="1359"/>
      <c r="XCA2353" s="1359"/>
      <c r="XCB2353" s="1359"/>
      <c r="XCC2353" s="1359"/>
      <c r="XCD2353" s="1359"/>
      <c r="XCE2353" s="1359"/>
      <c r="XCF2353" s="1359"/>
      <c r="XCG2353" s="1359"/>
      <c r="XCH2353" s="1359"/>
      <c r="XCI2353" s="1359"/>
      <c r="XCJ2353" s="1359"/>
      <c r="XCK2353" s="1359"/>
      <c r="XCL2353" s="1359"/>
      <c r="XCM2353" s="1359"/>
      <c r="XCN2353" s="1359"/>
      <c r="XCO2353" s="1359"/>
      <c r="XCP2353" s="1359"/>
      <c r="XCQ2353" s="1359"/>
      <c r="XCR2353" s="1359"/>
      <c r="XCS2353" s="1359"/>
      <c r="XCT2353" s="1359"/>
      <c r="XCU2353" s="1359"/>
      <c r="XCV2353" s="1359"/>
      <c r="XCW2353" s="1359"/>
      <c r="XCX2353" s="1359"/>
      <c r="XCY2353" s="1359"/>
      <c r="XCZ2353" s="1359"/>
      <c r="XDA2353" s="1359"/>
      <c r="XDB2353" s="1359"/>
      <c r="XDC2353" s="1359"/>
      <c r="XDD2353" s="1359"/>
      <c r="XDE2353" s="1359"/>
      <c r="XDF2353" s="1359"/>
      <c r="XDG2353" s="1359"/>
      <c r="XDH2353" s="1359"/>
      <c r="XDI2353" s="1359"/>
      <c r="XDJ2353" s="1359"/>
      <c r="XDK2353" s="1359"/>
      <c r="XDL2353" s="1359"/>
      <c r="XDM2353" s="1359"/>
      <c r="XDN2353" s="1359"/>
      <c r="XDO2353" s="1359"/>
      <c r="XDP2353" s="1359"/>
      <c r="XDQ2353" s="1359"/>
      <c r="XDR2353" s="1359"/>
      <c r="XDS2353" s="1359"/>
      <c r="XDT2353" s="1359"/>
      <c r="XDU2353" s="1359"/>
      <c r="XDV2353" s="1359"/>
      <c r="XDW2353" s="1359"/>
      <c r="XDX2353" s="1359"/>
      <c r="XDY2353" s="1359"/>
      <c r="XDZ2353" s="1359"/>
      <c r="XEA2353" s="1359"/>
      <c r="XEB2353" s="1359"/>
      <c r="XEC2353" s="1359"/>
      <c r="XED2353" s="1359"/>
      <c r="XEE2353" s="1359"/>
      <c r="XEF2353" s="1359"/>
      <c r="XEG2353" s="1359"/>
      <c r="XEH2353" s="1359"/>
      <c r="XEI2353" s="1359"/>
      <c r="XEJ2353" s="1359"/>
      <c r="XEK2353" s="1359"/>
      <c r="XEL2353" s="1359"/>
      <c r="XEM2353" s="1359"/>
      <c r="XEN2353" s="1359"/>
      <c r="XEO2353" s="1359"/>
      <c r="XEP2353" s="1359"/>
      <c r="XEQ2353" s="1359"/>
      <c r="XER2353" s="1359"/>
      <c r="XES2353" s="1359"/>
      <c r="XET2353" s="1359"/>
      <c r="XEU2353" s="1359"/>
      <c r="XEV2353" s="1359"/>
      <c r="XEW2353" s="1359"/>
      <c r="XEX2353" s="1359"/>
      <c r="XEY2353" s="1359"/>
      <c r="XEZ2353" s="1359"/>
      <c r="XFA2353" s="1359"/>
      <c r="XFB2353" s="1359"/>
      <c r="XFC2353" s="1359"/>
    </row>
    <row r="2354" spans="1:16383" x14ac:dyDescent="0.2">
      <c r="A2354" s="1341" t="s">
        <v>4150</v>
      </c>
      <c r="B2354" s="1348" t="s">
        <v>4248</v>
      </c>
      <c r="C2354" s="1341" t="s">
        <v>4036</v>
      </c>
      <c r="D2354" s="1342" t="s">
        <v>68</v>
      </c>
      <c r="E2354" s="1342">
        <v>4</v>
      </c>
      <c r="F2354" s="1342">
        <v>32</v>
      </c>
      <c r="G2354" s="1342">
        <v>16</v>
      </c>
      <c r="H2354" s="1342">
        <v>16</v>
      </c>
      <c r="I2354" s="2196" t="s">
        <v>4261</v>
      </c>
      <c r="J2354" s="2623" t="s">
        <v>89</v>
      </c>
      <c r="K2354" s="2623" t="s">
        <v>89</v>
      </c>
      <c r="L2354" s="2623" t="s">
        <v>89</v>
      </c>
      <c r="M2354" s="1339" t="s">
        <v>89</v>
      </c>
      <c r="N2354" s="1339" t="s">
        <v>89</v>
      </c>
      <c r="O2354" s="1339" t="s">
        <v>89</v>
      </c>
      <c r="P2354" s="1339" t="s">
        <v>89</v>
      </c>
      <c r="Q2354" s="1405"/>
      <c r="R2354" s="1447" t="s">
        <v>4038</v>
      </c>
      <c r="S2354" s="1329">
        <v>28</v>
      </c>
      <c r="T2354" s="1330"/>
      <c r="U2354" s="1323" t="s">
        <v>278</v>
      </c>
      <c r="V2354" s="1323" t="s">
        <v>4207</v>
      </c>
      <c r="W2354" s="2589">
        <f>E2354*31</f>
        <v>124</v>
      </c>
      <c r="X2354" s="2606"/>
      <c r="Y2354" s="2606"/>
      <c r="Z2354" s="2591">
        <v>42906</v>
      </c>
      <c r="AA2354" s="1452"/>
      <c r="AB2354" s="1453"/>
      <c r="AC2354" s="1453"/>
      <c r="AD2354" s="1453"/>
      <c r="AE2354" s="1403">
        <f>IF(A2354="","",(IFERROR(VLOOKUP(A2354,Projecten!A$4:W$2618,5,FALSE),"niet bekend")))</f>
        <v>28</v>
      </c>
      <c r="AF2354" s="2306">
        <f>IF(AE2354="","",(IF(E2354=0,AH2354,(E2354/AE2354*AH2354))))</f>
        <v>26748.334285714285</v>
      </c>
      <c r="AG2354" s="1283">
        <f>IF(A2354="","",(IFERROR(VLOOKUP(A2354,Projecten!A$4:W$2618,23,FALSE),"niet bekend")))</f>
        <v>0</v>
      </c>
      <c r="AH2354" s="2463">
        <f>IF(A2354="","",(IFERROR(VLOOKUP(A2354,Projecten!A$4:W$2618,12,FALSE),"niet bekend")))</f>
        <v>187238.34</v>
      </c>
      <c r="AI2354" s="1452"/>
      <c r="AJ2354" s="1452"/>
      <c r="AK2354" s="1452"/>
      <c r="AL2354" s="1452"/>
      <c r="AM2354" s="1452"/>
      <c r="AN2354" s="1452"/>
      <c r="AO2354" s="1452"/>
      <c r="AP2354" s="1452"/>
      <c r="AQ2354" s="1452"/>
      <c r="AR2354" s="1452"/>
      <c r="AS2354" s="1452"/>
      <c r="AT2354" s="1452"/>
      <c r="AU2354" s="1452"/>
      <c r="AV2354" s="1452"/>
      <c r="AW2354" s="1452"/>
      <c r="AX2354" s="1452"/>
      <c r="AY2354" s="1452"/>
      <c r="AZ2354" s="1452"/>
      <c r="BA2354" s="1452"/>
      <c r="BB2354" s="1452"/>
      <c r="BC2354" s="1452"/>
      <c r="BD2354" s="1452"/>
      <c r="BE2354" s="1452"/>
      <c r="BF2354" s="1452"/>
      <c r="BG2354" s="1452"/>
      <c r="BH2354" s="1452"/>
      <c r="BI2354" s="1452"/>
      <c r="BJ2354" s="1452"/>
      <c r="BK2354" s="1452"/>
      <c r="BL2354" s="1452"/>
      <c r="BM2354" s="1452"/>
      <c r="BN2354" s="1452"/>
      <c r="BO2354" s="1452"/>
      <c r="BP2354" s="1452"/>
      <c r="BQ2354" s="1452"/>
      <c r="BR2354" s="1452"/>
      <c r="BS2354" s="1452"/>
      <c r="BT2354" s="1452"/>
      <c r="BU2354" s="1452"/>
      <c r="BV2354" s="1452"/>
      <c r="BW2354" s="1452"/>
      <c r="BX2354" s="1452"/>
      <c r="BY2354" s="1452"/>
      <c r="BZ2354" s="1452"/>
      <c r="CA2354" s="1452"/>
      <c r="CB2354" s="1452"/>
      <c r="CC2354" s="1452"/>
      <c r="CD2354" s="1452"/>
      <c r="CE2354" s="1452"/>
      <c r="CF2354" s="1452"/>
      <c r="CG2354" s="1452"/>
      <c r="CH2354" s="1452"/>
      <c r="CI2354" s="1452"/>
      <c r="CJ2354" s="1452"/>
      <c r="CK2354" s="1452"/>
      <c r="CL2354" s="1452"/>
      <c r="CM2354" s="1452"/>
      <c r="CN2354" s="1452"/>
      <c r="CO2354" s="1452"/>
      <c r="CP2354" s="1452"/>
      <c r="CQ2354" s="1452"/>
      <c r="CR2354" s="1452"/>
      <c r="CS2354" s="1452"/>
      <c r="CT2354" s="1452"/>
      <c r="CU2354" s="1452"/>
      <c r="CV2354" s="1452"/>
      <c r="CW2354" s="1452"/>
      <c r="CX2354" s="1452"/>
      <c r="CY2354" s="1452"/>
      <c r="CZ2354" s="1452"/>
      <c r="DA2354" s="1452"/>
      <c r="DB2354" s="1452"/>
      <c r="DC2354" s="1452"/>
      <c r="DD2354" s="1452"/>
      <c r="DE2354" s="1452"/>
      <c r="DF2354" s="1452"/>
      <c r="DG2354" s="1452"/>
      <c r="DH2354" s="1452"/>
      <c r="DI2354" s="1452"/>
      <c r="DJ2354" s="1452"/>
      <c r="DK2354" s="1452"/>
      <c r="DL2354" s="1452"/>
      <c r="DM2354" s="1452"/>
      <c r="DN2354" s="1452"/>
      <c r="DO2354" s="1452"/>
      <c r="DP2354" s="1452"/>
      <c r="DQ2354" s="1452"/>
      <c r="DR2354" s="1452"/>
      <c r="DS2354" s="1452"/>
      <c r="DT2354" s="1452"/>
      <c r="DU2354" s="1452"/>
      <c r="DV2354" s="1452"/>
      <c r="DW2354" s="1452"/>
      <c r="DX2354" s="1452"/>
      <c r="DY2354" s="1452"/>
      <c r="DZ2354" s="1452"/>
      <c r="EA2354" s="1452"/>
      <c r="EB2354" s="1452"/>
      <c r="EC2354" s="1452"/>
      <c r="ED2354" s="1452"/>
      <c r="EE2354" s="1452"/>
      <c r="EF2354" s="1452"/>
      <c r="EG2354" s="1452"/>
      <c r="EH2354" s="1452"/>
      <c r="EI2354" s="1452"/>
      <c r="EJ2354" s="1452"/>
      <c r="EK2354" s="1452"/>
      <c r="EL2354" s="1452"/>
      <c r="EM2354" s="1452"/>
      <c r="EN2354" s="1452"/>
      <c r="EO2354" s="1452"/>
      <c r="EP2354" s="1452"/>
      <c r="EQ2354" s="1452"/>
      <c r="ER2354" s="1452"/>
      <c r="ES2354" s="1452"/>
      <c r="ET2354" s="1452"/>
      <c r="EU2354" s="1452"/>
      <c r="EV2354" s="1452"/>
      <c r="EW2354" s="1452"/>
      <c r="EX2354" s="1452"/>
      <c r="EY2354" s="1452"/>
      <c r="EZ2354" s="1452"/>
      <c r="FA2354" s="1452"/>
      <c r="FB2354" s="1452"/>
      <c r="FC2354" s="1452"/>
      <c r="FD2354" s="1452"/>
      <c r="FE2354" s="1452"/>
      <c r="FF2354" s="1452"/>
      <c r="FG2354" s="1452"/>
      <c r="FH2354" s="1452"/>
      <c r="FI2354" s="1452"/>
      <c r="FJ2354" s="1452"/>
      <c r="FK2354" s="1452"/>
      <c r="FL2354" s="1452"/>
      <c r="FM2354" s="1452"/>
      <c r="FN2354" s="1452"/>
      <c r="FO2354" s="1452"/>
      <c r="FP2354" s="1452"/>
      <c r="FQ2354" s="1452"/>
      <c r="FR2354" s="1452"/>
      <c r="FS2354" s="1452"/>
      <c r="FT2354" s="1452"/>
      <c r="FU2354" s="1452"/>
      <c r="FV2354" s="1452"/>
      <c r="FW2354" s="1452"/>
      <c r="FX2354" s="1452"/>
      <c r="FY2354" s="1452"/>
      <c r="FZ2354" s="1452"/>
      <c r="GA2354" s="1452"/>
      <c r="GB2354" s="1452"/>
      <c r="GC2354" s="1452"/>
      <c r="GD2354" s="1452"/>
      <c r="GE2354" s="1452"/>
      <c r="GF2354" s="1452"/>
      <c r="GG2354" s="1452"/>
      <c r="GH2354" s="1452"/>
      <c r="GI2354" s="1452"/>
      <c r="GJ2354" s="1452"/>
      <c r="GK2354" s="1452"/>
      <c r="GL2354" s="1452"/>
      <c r="GM2354" s="1452"/>
      <c r="GN2354" s="1452"/>
      <c r="GO2354" s="1452"/>
      <c r="GP2354" s="1452"/>
      <c r="GQ2354" s="1452"/>
      <c r="GR2354" s="1452"/>
      <c r="GS2354" s="1452"/>
      <c r="GT2354" s="1452"/>
      <c r="GU2354" s="1452"/>
      <c r="GV2354" s="1452"/>
      <c r="GW2354" s="1452"/>
      <c r="GX2354" s="1452"/>
      <c r="GY2354" s="1452"/>
      <c r="GZ2354" s="1452"/>
      <c r="HA2354" s="1452"/>
      <c r="HB2354" s="1452"/>
      <c r="HC2354" s="1452"/>
      <c r="HD2354" s="1452"/>
      <c r="HE2354" s="1452"/>
      <c r="HF2354" s="1452"/>
      <c r="HG2354" s="1452"/>
      <c r="HH2354" s="1452"/>
      <c r="HI2354" s="1452"/>
      <c r="HJ2354" s="1452"/>
      <c r="HK2354" s="1452"/>
      <c r="HL2354" s="1452"/>
      <c r="HM2354" s="1452"/>
      <c r="HN2354" s="1452"/>
      <c r="HO2354" s="1452"/>
      <c r="HP2354" s="1452"/>
      <c r="HQ2354" s="1452"/>
      <c r="HR2354" s="1452"/>
      <c r="HS2354" s="1452"/>
      <c r="HT2354" s="1452"/>
      <c r="HU2354" s="1452"/>
      <c r="HV2354" s="1452"/>
      <c r="HW2354" s="1452"/>
      <c r="HX2354" s="1452"/>
      <c r="HY2354" s="1452"/>
      <c r="HZ2354" s="1452"/>
      <c r="IA2354" s="1452"/>
      <c r="IB2354" s="1452"/>
      <c r="IC2354" s="1452"/>
      <c r="ID2354" s="1452"/>
      <c r="IE2354" s="1452"/>
      <c r="IF2354" s="1452"/>
      <c r="IG2354" s="1452"/>
      <c r="IH2354" s="1452"/>
      <c r="II2354" s="1452"/>
      <c r="IJ2354" s="1452"/>
      <c r="IK2354" s="1452"/>
      <c r="IL2354" s="1452"/>
      <c r="IM2354" s="1452"/>
      <c r="IN2354" s="1452"/>
      <c r="IO2354" s="1452"/>
      <c r="IP2354" s="1452"/>
      <c r="IQ2354" s="1452"/>
      <c r="IR2354" s="1452"/>
      <c r="IS2354" s="1452"/>
      <c r="IT2354" s="1452"/>
      <c r="IU2354" s="1452"/>
      <c r="IV2354" s="1452"/>
      <c r="IW2354" s="1452"/>
      <c r="IX2354" s="1452"/>
      <c r="IY2354" s="1452"/>
      <c r="IZ2354" s="1452"/>
      <c r="JA2354" s="1452"/>
      <c r="JB2354" s="1452"/>
      <c r="JC2354" s="1452"/>
      <c r="JD2354" s="1452"/>
      <c r="JE2354" s="1452"/>
      <c r="JF2354" s="1452"/>
      <c r="JG2354" s="1452"/>
      <c r="JH2354" s="1452"/>
      <c r="JI2354" s="1452"/>
      <c r="JJ2354" s="1452"/>
      <c r="JK2354" s="1452"/>
      <c r="JL2354" s="1452"/>
      <c r="JM2354" s="1452"/>
      <c r="JN2354" s="1452"/>
      <c r="JO2354" s="1452"/>
      <c r="JP2354" s="1452"/>
      <c r="JQ2354" s="1452"/>
      <c r="JR2354" s="1452"/>
      <c r="JS2354" s="1452"/>
      <c r="JT2354" s="1452"/>
      <c r="JU2354" s="1452"/>
      <c r="JV2354" s="1452"/>
      <c r="JW2354" s="1452"/>
      <c r="JX2354" s="1452"/>
      <c r="JY2354" s="1452"/>
      <c r="JZ2354" s="1452"/>
      <c r="KA2354" s="1452"/>
      <c r="KB2354" s="1452"/>
      <c r="KC2354" s="1452"/>
      <c r="KD2354" s="1452"/>
      <c r="KE2354" s="1452"/>
      <c r="KF2354" s="1452"/>
      <c r="KG2354" s="1452"/>
      <c r="KH2354" s="1452"/>
      <c r="KI2354" s="1452"/>
      <c r="KJ2354" s="1452"/>
      <c r="KK2354" s="1452"/>
      <c r="KL2354" s="1452"/>
      <c r="KM2354" s="1452"/>
      <c r="KN2354" s="1452"/>
      <c r="KO2354" s="1452"/>
      <c r="KP2354" s="1452"/>
      <c r="KQ2354" s="1452"/>
      <c r="KR2354" s="1452"/>
      <c r="KS2354" s="1452"/>
      <c r="KT2354" s="1452"/>
      <c r="KU2354" s="1452"/>
      <c r="KV2354" s="1452"/>
      <c r="KW2354" s="1452"/>
      <c r="KX2354" s="1452"/>
      <c r="KY2354" s="1452"/>
      <c r="KZ2354" s="1452"/>
      <c r="LA2354" s="1452"/>
      <c r="LB2354" s="1452"/>
      <c r="LC2354" s="1452"/>
      <c r="LD2354" s="1452"/>
      <c r="LE2354" s="1452"/>
      <c r="LF2354" s="1452"/>
      <c r="LG2354" s="1452"/>
      <c r="LH2354" s="1452"/>
      <c r="LI2354" s="1452"/>
      <c r="LJ2354" s="1452"/>
      <c r="LK2354" s="1452"/>
      <c r="LL2354" s="1452"/>
      <c r="LM2354" s="1452"/>
      <c r="LN2354" s="1452"/>
      <c r="LO2354" s="1452"/>
      <c r="LP2354" s="1452"/>
      <c r="LQ2354" s="1452"/>
      <c r="LR2354" s="1452"/>
      <c r="LS2354" s="1452"/>
      <c r="LT2354" s="1452"/>
      <c r="LU2354" s="1452"/>
      <c r="LV2354" s="1452"/>
      <c r="LW2354" s="1452"/>
      <c r="LX2354" s="1452"/>
      <c r="LY2354" s="1452"/>
      <c r="LZ2354" s="1452"/>
      <c r="MA2354" s="1452"/>
      <c r="MB2354" s="1452"/>
      <c r="MC2354" s="1452"/>
      <c r="MD2354" s="1452"/>
      <c r="ME2354" s="1452"/>
      <c r="MF2354" s="1452"/>
      <c r="MG2354" s="1452"/>
      <c r="MH2354" s="1452"/>
      <c r="MI2354" s="1452"/>
      <c r="MJ2354" s="1452"/>
      <c r="MK2354" s="1452"/>
      <c r="ML2354" s="1452"/>
      <c r="MM2354" s="1452"/>
      <c r="MN2354" s="1452"/>
      <c r="MO2354" s="1452"/>
      <c r="MP2354" s="1452"/>
      <c r="MQ2354" s="1452"/>
      <c r="MR2354" s="1452"/>
      <c r="MS2354" s="1452"/>
      <c r="MT2354" s="1452"/>
      <c r="MU2354" s="1452"/>
      <c r="MV2354" s="1452"/>
      <c r="MW2354" s="1452"/>
      <c r="MX2354" s="1452"/>
      <c r="MY2354" s="1452"/>
      <c r="MZ2354" s="1452"/>
      <c r="NA2354" s="1452"/>
      <c r="NB2354" s="1452"/>
      <c r="NC2354" s="1452"/>
      <c r="ND2354" s="1452"/>
      <c r="NE2354" s="1452"/>
      <c r="NF2354" s="1452"/>
      <c r="NG2354" s="1452"/>
      <c r="NH2354" s="1452"/>
      <c r="NI2354" s="1452"/>
      <c r="NJ2354" s="1452"/>
      <c r="NK2354" s="1452"/>
      <c r="NL2354" s="1452"/>
      <c r="NM2354" s="1452"/>
      <c r="NN2354" s="1452"/>
      <c r="NO2354" s="1452"/>
      <c r="NP2354" s="1452"/>
      <c r="NQ2354" s="1452"/>
      <c r="NR2354" s="1452"/>
      <c r="NS2354" s="1452"/>
      <c r="NT2354" s="1452"/>
      <c r="NU2354" s="1452"/>
      <c r="NV2354" s="1452"/>
      <c r="NW2354" s="1452"/>
      <c r="NX2354" s="1452"/>
      <c r="NY2354" s="1452"/>
      <c r="NZ2354" s="1452"/>
      <c r="OA2354" s="1452"/>
      <c r="OB2354" s="1452"/>
      <c r="OC2354" s="1452"/>
      <c r="OD2354" s="1452"/>
      <c r="OE2354" s="1452"/>
      <c r="OF2354" s="1452"/>
      <c r="OG2354" s="1452"/>
      <c r="OH2354" s="1452"/>
      <c r="OI2354" s="1452"/>
      <c r="OJ2354" s="1452"/>
      <c r="OK2354" s="1452"/>
      <c r="OL2354" s="1452"/>
      <c r="OM2354" s="1452"/>
      <c r="ON2354" s="1452"/>
      <c r="OO2354" s="1452"/>
      <c r="OP2354" s="1452"/>
      <c r="OQ2354" s="1452"/>
      <c r="OR2354" s="1452"/>
      <c r="OS2354" s="1452"/>
      <c r="OT2354" s="1452"/>
      <c r="OU2354" s="1452"/>
      <c r="OV2354" s="1452"/>
      <c r="OW2354" s="1452"/>
      <c r="OX2354" s="1452"/>
      <c r="OY2354" s="1452"/>
      <c r="OZ2354" s="1452"/>
      <c r="PA2354" s="1452"/>
      <c r="PB2354" s="1452"/>
      <c r="PC2354" s="1452"/>
      <c r="PD2354" s="1452"/>
      <c r="PE2354" s="1452"/>
      <c r="PF2354" s="1452"/>
      <c r="PG2354" s="1452"/>
      <c r="PH2354" s="1452"/>
      <c r="PI2354" s="1452"/>
      <c r="PJ2354" s="1452"/>
      <c r="PK2354" s="1452"/>
      <c r="PL2354" s="1452"/>
      <c r="PM2354" s="1452"/>
      <c r="PN2354" s="1452"/>
      <c r="PO2354" s="1452"/>
      <c r="PP2354" s="1452"/>
      <c r="PQ2354" s="1452"/>
      <c r="PR2354" s="1452"/>
      <c r="PS2354" s="1452"/>
      <c r="PT2354" s="1452"/>
      <c r="PU2354" s="1452"/>
      <c r="PV2354" s="1452"/>
      <c r="PW2354" s="1452"/>
      <c r="PX2354" s="1452"/>
      <c r="PY2354" s="1452"/>
      <c r="PZ2354" s="1452"/>
      <c r="QA2354" s="1452"/>
      <c r="QB2354" s="1452"/>
      <c r="QC2354" s="1452"/>
      <c r="QD2354" s="1452"/>
      <c r="QE2354" s="1452"/>
      <c r="QF2354" s="1452"/>
      <c r="QG2354" s="1452"/>
      <c r="QH2354" s="1452"/>
      <c r="QI2354" s="1452"/>
      <c r="QJ2354" s="1452"/>
      <c r="QK2354" s="1452"/>
      <c r="QL2354" s="1452"/>
      <c r="QM2354" s="1452"/>
      <c r="QN2354" s="1452"/>
      <c r="QO2354" s="1452"/>
      <c r="QP2354" s="1452"/>
      <c r="QQ2354" s="1452"/>
      <c r="QR2354" s="1452"/>
      <c r="QS2354" s="1452"/>
      <c r="QT2354" s="1452"/>
      <c r="QU2354" s="1452"/>
      <c r="QV2354" s="1452"/>
      <c r="QW2354" s="1452"/>
      <c r="QX2354" s="1452"/>
      <c r="QY2354" s="1452"/>
      <c r="QZ2354" s="1452"/>
      <c r="RA2354" s="1452"/>
      <c r="RB2354" s="1452"/>
      <c r="RC2354" s="1452"/>
      <c r="RD2354" s="1452"/>
      <c r="RE2354" s="1452"/>
      <c r="RF2354" s="1452"/>
      <c r="RG2354" s="1452"/>
      <c r="RH2354" s="1452"/>
      <c r="RI2354" s="1452"/>
      <c r="RJ2354" s="1452"/>
      <c r="RK2354" s="1452"/>
      <c r="RL2354" s="1452"/>
      <c r="RM2354" s="1452"/>
      <c r="RN2354" s="1452"/>
      <c r="RO2354" s="1452"/>
      <c r="RP2354" s="1452"/>
      <c r="RQ2354" s="1452"/>
      <c r="RR2354" s="1452"/>
      <c r="RS2354" s="1452"/>
      <c r="RT2354" s="1452"/>
      <c r="RU2354" s="1452"/>
      <c r="RV2354" s="1452"/>
      <c r="RW2354" s="1452"/>
      <c r="RX2354" s="1452"/>
      <c r="RY2354" s="1452"/>
      <c r="RZ2354" s="1452"/>
      <c r="SA2354" s="1452"/>
      <c r="SB2354" s="1452"/>
      <c r="SC2354" s="1452"/>
      <c r="SD2354" s="1452"/>
      <c r="SE2354" s="1452"/>
      <c r="SF2354" s="1452"/>
      <c r="SG2354" s="1452"/>
      <c r="SH2354" s="1452"/>
      <c r="SI2354" s="1452"/>
      <c r="SJ2354" s="1452"/>
      <c r="SK2354" s="1452"/>
      <c r="SL2354" s="1452"/>
      <c r="SM2354" s="1452"/>
      <c r="SN2354" s="1452"/>
      <c r="SO2354" s="1452"/>
      <c r="SP2354" s="1452"/>
      <c r="SQ2354" s="1452"/>
      <c r="SR2354" s="1452"/>
      <c r="SS2354" s="1452"/>
      <c r="ST2354" s="1452"/>
      <c r="SU2354" s="1452"/>
      <c r="SV2354" s="1452"/>
      <c r="SW2354" s="1452"/>
      <c r="SX2354" s="1452"/>
      <c r="SY2354" s="1452"/>
      <c r="SZ2354" s="1452"/>
      <c r="TA2354" s="1452"/>
      <c r="TB2354" s="1452"/>
      <c r="TC2354" s="1452"/>
      <c r="TD2354" s="1452"/>
      <c r="TE2354" s="1452"/>
      <c r="TF2354" s="1452"/>
      <c r="TG2354" s="1452"/>
      <c r="TH2354" s="1452"/>
      <c r="TI2354" s="1452"/>
      <c r="TJ2354" s="1452"/>
      <c r="TK2354" s="1452"/>
      <c r="TL2354" s="1452"/>
      <c r="TM2354" s="1452"/>
      <c r="TN2354" s="1452"/>
      <c r="TO2354" s="1452"/>
      <c r="TP2354" s="1452"/>
      <c r="TQ2354" s="1452"/>
      <c r="TR2354" s="1452"/>
      <c r="TS2354" s="1452"/>
      <c r="TT2354" s="1452"/>
      <c r="TU2354" s="1452"/>
      <c r="TV2354" s="1452"/>
      <c r="TW2354" s="1452"/>
      <c r="TX2354" s="1452"/>
      <c r="TY2354" s="1452"/>
      <c r="TZ2354" s="1452"/>
      <c r="UA2354" s="1452"/>
      <c r="UB2354" s="1452"/>
      <c r="UC2354" s="1452"/>
      <c r="UD2354" s="1452"/>
      <c r="UE2354" s="1452"/>
      <c r="UF2354" s="1452"/>
      <c r="UG2354" s="1452"/>
      <c r="UH2354" s="1452"/>
      <c r="UI2354" s="1452"/>
      <c r="UJ2354" s="1452"/>
      <c r="UK2354" s="1452"/>
      <c r="UL2354" s="1452"/>
      <c r="UM2354" s="1452"/>
      <c r="UN2354" s="1452"/>
      <c r="UO2354" s="1452"/>
      <c r="UP2354" s="1452"/>
      <c r="UQ2354" s="1452"/>
      <c r="UR2354" s="1452"/>
      <c r="US2354" s="1452"/>
      <c r="UT2354" s="1452"/>
      <c r="UU2354" s="1452"/>
      <c r="UV2354" s="1452"/>
      <c r="UW2354" s="1452"/>
      <c r="UX2354" s="1452"/>
      <c r="UY2354" s="1452"/>
      <c r="UZ2354" s="1452"/>
      <c r="VA2354" s="1452"/>
      <c r="VB2354" s="1452"/>
      <c r="VC2354" s="1452"/>
      <c r="VD2354" s="1452"/>
      <c r="VE2354" s="1452"/>
      <c r="VF2354" s="1452"/>
      <c r="VG2354" s="1452"/>
      <c r="VH2354" s="1452"/>
      <c r="VI2354" s="1452"/>
      <c r="VJ2354" s="1452"/>
      <c r="VK2354" s="1452"/>
      <c r="VL2354" s="1452"/>
      <c r="VM2354" s="1452"/>
      <c r="VN2354" s="1452"/>
      <c r="VO2354" s="1452"/>
      <c r="VP2354" s="1452"/>
      <c r="VQ2354" s="1452"/>
      <c r="VR2354" s="1452"/>
      <c r="VS2354" s="1452"/>
      <c r="VT2354" s="1452"/>
      <c r="VU2354" s="1452"/>
      <c r="VV2354" s="1452"/>
      <c r="VW2354" s="1452"/>
      <c r="VX2354" s="1452"/>
      <c r="VY2354" s="1452"/>
      <c r="VZ2354" s="1452"/>
      <c r="WA2354" s="1452"/>
      <c r="WB2354" s="1452"/>
      <c r="WC2354" s="1452"/>
      <c r="WD2354" s="1452"/>
      <c r="WE2354" s="1452"/>
      <c r="WF2354" s="1452"/>
      <c r="WG2354" s="1452"/>
      <c r="WH2354" s="1452"/>
      <c r="WI2354" s="1452"/>
      <c r="WJ2354" s="1452"/>
      <c r="WK2354" s="1452"/>
      <c r="WL2354" s="1452"/>
      <c r="WM2354" s="1452"/>
      <c r="WN2354" s="1452"/>
      <c r="WO2354" s="1452"/>
      <c r="WP2354" s="1452"/>
      <c r="WQ2354" s="1452"/>
      <c r="WR2354" s="1452"/>
      <c r="WS2354" s="1452"/>
      <c r="WT2354" s="1452"/>
      <c r="WU2354" s="1452"/>
      <c r="WV2354" s="1452"/>
      <c r="WW2354" s="1452"/>
      <c r="WX2354" s="1452"/>
      <c r="WY2354" s="1452"/>
      <c r="WZ2354" s="1452"/>
      <c r="XA2354" s="1452"/>
      <c r="XB2354" s="1452"/>
      <c r="XC2354" s="1452"/>
      <c r="XD2354" s="1452"/>
      <c r="XE2354" s="1452"/>
      <c r="XF2354" s="1452"/>
      <c r="XG2354" s="1452"/>
      <c r="XH2354" s="1452"/>
      <c r="XI2354" s="1452"/>
      <c r="XJ2354" s="1452"/>
      <c r="XK2354" s="1452"/>
      <c r="XL2354" s="1452"/>
      <c r="XM2354" s="1452"/>
      <c r="XN2354" s="1452"/>
      <c r="XO2354" s="1452"/>
      <c r="XP2354" s="1452"/>
      <c r="XQ2354" s="1452"/>
      <c r="XR2354" s="1452"/>
      <c r="XS2354" s="1452"/>
      <c r="XT2354" s="1452"/>
      <c r="XU2354" s="1452"/>
      <c r="XV2354" s="1452"/>
      <c r="XW2354" s="1452"/>
      <c r="XX2354" s="1452"/>
      <c r="XY2354" s="1452"/>
      <c r="XZ2354" s="1452"/>
      <c r="YA2354" s="1452"/>
      <c r="YB2354" s="1452"/>
      <c r="YC2354" s="1452"/>
      <c r="YD2354" s="1452"/>
      <c r="YE2354" s="1452"/>
      <c r="YF2354" s="1452"/>
      <c r="YG2354" s="1452"/>
      <c r="YH2354" s="1452"/>
      <c r="YI2354" s="1452"/>
      <c r="YJ2354" s="1452"/>
      <c r="YK2354" s="1452"/>
      <c r="YL2354" s="1452"/>
      <c r="YM2354" s="1452"/>
      <c r="YN2354" s="1452"/>
      <c r="YO2354" s="1452"/>
      <c r="YP2354" s="1452"/>
      <c r="YQ2354" s="1452"/>
      <c r="YR2354" s="1452"/>
      <c r="YS2354" s="1452"/>
      <c r="YT2354" s="1452"/>
      <c r="YU2354" s="1452"/>
      <c r="YV2354" s="1452"/>
      <c r="YW2354" s="1452"/>
      <c r="YX2354" s="1452"/>
      <c r="YY2354" s="1452"/>
      <c r="YZ2354" s="1452"/>
      <c r="ZA2354" s="1452"/>
      <c r="ZB2354" s="1452"/>
      <c r="ZC2354" s="1452"/>
      <c r="ZD2354" s="1452"/>
      <c r="ZE2354" s="1452"/>
      <c r="ZF2354" s="1452"/>
      <c r="ZG2354" s="1452"/>
      <c r="ZH2354" s="1452"/>
      <c r="ZI2354" s="1452"/>
      <c r="ZJ2354" s="1452"/>
      <c r="ZK2354" s="1452"/>
      <c r="ZL2354" s="1452"/>
      <c r="ZM2354" s="1452"/>
      <c r="ZN2354" s="1452"/>
      <c r="ZO2354" s="1452"/>
      <c r="ZP2354" s="1452"/>
      <c r="ZQ2354" s="1452"/>
      <c r="ZR2354" s="1452"/>
      <c r="ZS2354" s="1452"/>
      <c r="ZT2354" s="1452"/>
      <c r="ZU2354" s="1452"/>
      <c r="ZV2354" s="1452"/>
      <c r="ZW2354" s="1452"/>
      <c r="ZX2354" s="1452"/>
      <c r="ZY2354" s="1452"/>
      <c r="ZZ2354" s="1452"/>
      <c r="AAA2354" s="1452"/>
      <c r="AAB2354" s="1452"/>
      <c r="AAC2354" s="1452"/>
      <c r="AAD2354" s="1452"/>
      <c r="AAE2354" s="1452"/>
      <c r="AAF2354" s="1452"/>
      <c r="AAG2354" s="1452"/>
      <c r="AAH2354" s="1452"/>
      <c r="AAI2354" s="1452"/>
      <c r="AAJ2354" s="1452"/>
      <c r="AAK2354" s="1452"/>
      <c r="AAL2354" s="1452"/>
      <c r="AAM2354" s="1452"/>
      <c r="AAN2354" s="1452"/>
      <c r="AAO2354" s="1452"/>
      <c r="AAP2354" s="1452"/>
      <c r="AAQ2354" s="1452"/>
      <c r="AAR2354" s="1452"/>
      <c r="AAS2354" s="1452"/>
      <c r="AAT2354" s="1452"/>
      <c r="AAU2354" s="1452"/>
      <c r="AAV2354" s="1452"/>
      <c r="AAW2354" s="1452"/>
      <c r="AAX2354" s="1452"/>
      <c r="AAY2354" s="1452"/>
      <c r="AAZ2354" s="1452"/>
      <c r="ABA2354" s="1452"/>
      <c r="ABB2354" s="1452"/>
      <c r="ABC2354" s="1452"/>
      <c r="ABD2354" s="1452"/>
      <c r="ABE2354" s="1452"/>
      <c r="ABF2354" s="1452"/>
      <c r="ABG2354" s="1452"/>
      <c r="ABH2354" s="1452"/>
      <c r="ABI2354" s="1452"/>
      <c r="ABJ2354" s="1452"/>
      <c r="ABK2354" s="1452"/>
      <c r="ABL2354" s="1452"/>
      <c r="ABM2354" s="1452"/>
      <c r="ABN2354" s="1452"/>
      <c r="ABO2354" s="1452"/>
      <c r="ABP2354" s="1452"/>
      <c r="ABQ2354" s="1452"/>
      <c r="ABR2354" s="1452"/>
      <c r="ABS2354" s="1452"/>
      <c r="ABT2354" s="1452"/>
      <c r="ABU2354" s="1452"/>
      <c r="ABV2354" s="1452"/>
      <c r="ABW2354" s="1452"/>
      <c r="ABX2354" s="1452"/>
      <c r="ABY2354" s="1452"/>
      <c r="ABZ2354" s="1452"/>
      <c r="ACA2354" s="1452"/>
      <c r="ACB2354" s="1452"/>
      <c r="ACC2354" s="1452"/>
      <c r="ACD2354" s="1452"/>
      <c r="ACE2354" s="1452"/>
      <c r="ACF2354" s="1452"/>
      <c r="ACG2354" s="1452"/>
      <c r="ACH2354" s="1452"/>
      <c r="ACI2354" s="1452"/>
      <c r="ACJ2354" s="1452"/>
      <c r="ACK2354" s="1452"/>
      <c r="ACL2354" s="1452"/>
      <c r="ACM2354" s="1452"/>
      <c r="ACN2354" s="1452"/>
      <c r="ACO2354" s="1452"/>
      <c r="ACP2354" s="1452"/>
      <c r="ACQ2354" s="1452"/>
      <c r="ACR2354" s="1452"/>
      <c r="ACS2354" s="1452"/>
      <c r="ACT2354" s="1452"/>
      <c r="ACU2354" s="1452"/>
      <c r="ACV2354" s="1452"/>
      <c r="ACW2354" s="1452"/>
      <c r="ACX2354" s="1452"/>
      <c r="ACY2354" s="1452"/>
      <c r="ACZ2354" s="1452"/>
      <c r="ADA2354" s="1452"/>
      <c r="ADB2354" s="1452"/>
      <c r="ADC2354" s="1452"/>
      <c r="ADD2354" s="1452"/>
      <c r="ADE2354" s="1452"/>
      <c r="ADF2354" s="1452"/>
      <c r="ADG2354" s="1452"/>
      <c r="ADH2354" s="1452"/>
      <c r="ADI2354" s="1452"/>
      <c r="ADJ2354" s="1452"/>
      <c r="ADK2354" s="1452"/>
      <c r="ADL2354" s="1452"/>
      <c r="ADM2354" s="1452"/>
      <c r="ADN2354" s="1452"/>
      <c r="ADO2354" s="1452"/>
      <c r="ADP2354" s="1452"/>
      <c r="ADQ2354" s="1452"/>
      <c r="ADR2354" s="1452"/>
      <c r="ADS2354" s="1452"/>
      <c r="ADT2354" s="1452"/>
      <c r="ADU2354" s="1452"/>
      <c r="ADV2354" s="1452"/>
      <c r="ADW2354" s="1452"/>
      <c r="ADX2354" s="1452"/>
      <c r="ADY2354" s="1452"/>
      <c r="ADZ2354" s="1452"/>
      <c r="AEA2354" s="1452"/>
      <c r="AEB2354" s="1452"/>
      <c r="AEC2354" s="1452"/>
      <c r="AED2354" s="1452"/>
      <c r="AEE2354" s="1452"/>
      <c r="AEF2354" s="1452"/>
      <c r="AEG2354" s="1452"/>
      <c r="AEH2354" s="1452"/>
      <c r="AEI2354" s="1452"/>
      <c r="AEJ2354" s="1452"/>
      <c r="AEK2354" s="1452"/>
      <c r="AEL2354" s="1452"/>
      <c r="AEM2354" s="1452"/>
      <c r="AEN2354" s="1452"/>
      <c r="AEO2354" s="1452"/>
      <c r="AEP2354" s="1452"/>
      <c r="AEQ2354" s="1452"/>
      <c r="AER2354" s="1452"/>
      <c r="AES2354" s="1452"/>
      <c r="AET2354" s="1452"/>
      <c r="AEU2354" s="1452"/>
      <c r="AEV2354" s="1452"/>
      <c r="AEW2354" s="1452"/>
      <c r="AEX2354" s="1452"/>
      <c r="AEY2354" s="1452"/>
      <c r="AEZ2354" s="1452"/>
      <c r="AFA2354" s="1452"/>
      <c r="AFB2354" s="1452"/>
      <c r="AFC2354" s="1452"/>
      <c r="AFD2354" s="1452"/>
      <c r="AFE2354" s="1452"/>
      <c r="AFF2354" s="1452"/>
      <c r="AFG2354" s="1452"/>
      <c r="AFH2354" s="1452"/>
      <c r="AFI2354" s="1452"/>
      <c r="AFJ2354" s="1452"/>
      <c r="AFK2354" s="1452"/>
      <c r="AFL2354" s="1452"/>
      <c r="AFM2354" s="1452"/>
      <c r="AFN2354" s="1452"/>
      <c r="AFO2354" s="1452"/>
      <c r="AFP2354" s="1452"/>
      <c r="AFQ2354" s="1452"/>
      <c r="AFR2354" s="1452"/>
      <c r="AFS2354" s="1452"/>
      <c r="AFT2354" s="1452"/>
      <c r="AFU2354" s="1452"/>
      <c r="AFV2354" s="1452"/>
      <c r="AFW2354" s="1452"/>
      <c r="AFX2354" s="1452"/>
      <c r="AFY2354" s="1452"/>
      <c r="AFZ2354" s="1452"/>
      <c r="AGA2354" s="1452"/>
      <c r="AGB2354" s="1452"/>
      <c r="AGC2354" s="1452"/>
      <c r="AGD2354" s="1452"/>
      <c r="AGE2354" s="1452"/>
      <c r="AGF2354" s="1452"/>
      <c r="AGG2354" s="1452"/>
      <c r="AGH2354" s="1452"/>
      <c r="AGI2354" s="1452"/>
      <c r="AGJ2354" s="1452"/>
      <c r="AGK2354" s="1452"/>
      <c r="AGL2354" s="1452"/>
      <c r="AGM2354" s="1452"/>
      <c r="AGN2354" s="1452"/>
      <c r="AGO2354" s="1452"/>
      <c r="AGP2354" s="1452"/>
      <c r="AGQ2354" s="1452"/>
      <c r="AGR2354" s="1452"/>
      <c r="AGS2354" s="1452"/>
      <c r="AGT2354" s="1452"/>
      <c r="AGU2354" s="1452"/>
      <c r="AGV2354" s="1452"/>
      <c r="AGW2354" s="1452"/>
      <c r="AGX2354" s="1452"/>
      <c r="AGY2354" s="1452"/>
      <c r="AGZ2354" s="1452"/>
      <c r="AHA2354" s="1452"/>
      <c r="AHB2354" s="1452"/>
      <c r="AHC2354" s="1452"/>
      <c r="AHD2354" s="1452"/>
      <c r="AHE2354" s="1452"/>
      <c r="AHF2354" s="1452"/>
      <c r="AHG2354" s="1452"/>
      <c r="AHH2354" s="1452"/>
      <c r="AHI2354" s="1452"/>
      <c r="AHJ2354" s="1452"/>
      <c r="AHK2354" s="1452"/>
      <c r="AHL2354" s="1452"/>
      <c r="AHM2354" s="1452"/>
      <c r="AHN2354" s="1452"/>
      <c r="AHO2354" s="1452"/>
      <c r="AHP2354" s="1452"/>
      <c r="AHQ2354" s="1452"/>
      <c r="AHR2354" s="1452"/>
      <c r="AHS2354" s="1452"/>
      <c r="AHT2354" s="1452"/>
      <c r="AHU2354" s="1452"/>
      <c r="AHV2354" s="1452"/>
      <c r="AHW2354" s="1452"/>
      <c r="AHX2354" s="1452"/>
      <c r="AHY2354" s="1452"/>
      <c r="AHZ2354" s="1452"/>
      <c r="AIA2354" s="1452"/>
      <c r="AIB2354" s="1452"/>
      <c r="AIC2354" s="1452"/>
      <c r="AID2354" s="1452"/>
      <c r="AIE2354" s="1452"/>
      <c r="AIF2354" s="1452"/>
      <c r="AIG2354" s="1452"/>
      <c r="AIH2354" s="1452"/>
      <c r="AII2354" s="1452"/>
      <c r="AIJ2354" s="1452"/>
      <c r="AIK2354" s="1452"/>
      <c r="AIL2354" s="1452"/>
      <c r="AIM2354" s="1452"/>
      <c r="AIN2354" s="1452"/>
      <c r="AIO2354" s="1452"/>
      <c r="AIP2354" s="1452"/>
      <c r="AIQ2354" s="1452"/>
      <c r="AIR2354" s="1452"/>
      <c r="AIS2354" s="1452"/>
      <c r="AIT2354" s="1452"/>
      <c r="AIU2354" s="1452"/>
      <c r="AIV2354" s="1452"/>
      <c r="AIW2354" s="1452"/>
      <c r="AIX2354" s="1452"/>
      <c r="AIY2354" s="1452"/>
      <c r="AIZ2354" s="1452"/>
      <c r="AJA2354" s="1452"/>
      <c r="AJB2354" s="1452"/>
      <c r="AJC2354" s="1452"/>
      <c r="AJD2354" s="1452"/>
      <c r="AJE2354" s="1452"/>
      <c r="AJF2354" s="1452"/>
      <c r="AJG2354" s="1452"/>
      <c r="AJH2354" s="1452"/>
      <c r="AJI2354" s="1452"/>
      <c r="AJJ2354" s="1452"/>
      <c r="AJK2354" s="1452"/>
      <c r="AJL2354" s="1452"/>
      <c r="AJM2354" s="1452"/>
      <c r="AJN2354" s="1452"/>
      <c r="AJO2354" s="1452"/>
      <c r="AJP2354" s="1452"/>
      <c r="AJQ2354" s="1452"/>
      <c r="AJR2354" s="1452"/>
      <c r="AJS2354" s="1452"/>
      <c r="AJT2354" s="1452"/>
      <c r="AJU2354" s="1452"/>
      <c r="AJV2354" s="1452"/>
      <c r="AJW2354" s="1452"/>
      <c r="AJX2354" s="1452"/>
      <c r="AJY2354" s="1452"/>
      <c r="AJZ2354" s="1452"/>
      <c r="AKA2354" s="1452"/>
      <c r="AKB2354" s="1452"/>
      <c r="AKC2354" s="1452"/>
      <c r="AKD2354" s="1452"/>
      <c r="AKE2354" s="1452"/>
      <c r="AKF2354" s="1452"/>
      <c r="AKG2354" s="1452"/>
      <c r="AKH2354" s="1452"/>
      <c r="AKI2354" s="1452"/>
      <c r="AKJ2354" s="1452"/>
      <c r="AKK2354" s="1452"/>
      <c r="AKL2354" s="1452"/>
      <c r="AKM2354" s="1452"/>
      <c r="AKN2354" s="1452"/>
      <c r="AKO2354" s="1452"/>
      <c r="AKP2354" s="1452"/>
      <c r="AKQ2354" s="1452"/>
      <c r="AKR2354" s="1452"/>
      <c r="AKS2354" s="1452"/>
      <c r="AKT2354" s="1452"/>
      <c r="AKU2354" s="1452"/>
      <c r="AKV2354" s="1452"/>
      <c r="AKW2354" s="1452"/>
      <c r="AKX2354" s="1452"/>
      <c r="AKY2354" s="1452"/>
      <c r="AKZ2354" s="1452"/>
      <c r="ALA2354" s="1452"/>
      <c r="ALB2354" s="1452"/>
      <c r="ALC2354" s="1452"/>
      <c r="ALD2354" s="1452"/>
      <c r="ALE2354" s="1452"/>
      <c r="ALF2354" s="1452"/>
      <c r="ALG2354" s="1452"/>
      <c r="ALH2354" s="1452"/>
      <c r="ALI2354" s="1452"/>
      <c r="ALJ2354" s="1452"/>
      <c r="ALK2354" s="1452"/>
      <c r="ALL2354" s="1452"/>
      <c r="ALM2354" s="1452"/>
      <c r="ALN2354" s="1452"/>
      <c r="ALO2354" s="1452"/>
      <c r="ALP2354" s="1452"/>
      <c r="ALQ2354" s="1452"/>
      <c r="ALR2354" s="1452"/>
      <c r="ALS2354" s="1452"/>
      <c r="ALT2354" s="1452"/>
      <c r="ALU2354" s="1452"/>
      <c r="ALV2354" s="1452"/>
      <c r="ALW2354" s="1452"/>
      <c r="ALX2354" s="1452"/>
      <c r="ALY2354" s="1452"/>
      <c r="ALZ2354" s="1452"/>
      <c r="AMA2354" s="1452"/>
      <c r="AMB2354" s="1452"/>
      <c r="AMC2354" s="1452"/>
      <c r="AMD2354" s="1452"/>
      <c r="AME2354" s="1452"/>
      <c r="AMF2354" s="1452"/>
      <c r="AMG2354" s="1452"/>
      <c r="AMH2354" s="1452"/>
      <c r="AMI2354" s="1452"/>
      <c r="AMJ2354" s="1452"/>
      <c r="AMK2354" s="1452"/>
      <c r="AML2354" s="1452"/>
      <c r="AMM2354" s="1452"/>
      <c r="AMN2354" s="1452"/>
      <c r="AMO2354" s="1452"/>
      <c r="AMP2354" s="1452"/>
      <c r="AMQ2354" s="1452"/>
      <c r="AMR2354" s="1452"/>
      <c r="AMS2354" s="1452"/>
      <c r="AMT2354" s="1452"/>
      <c r="AMU2354" s="1452"/>
      <c r="AMV2354" s="1452"/>
      <c r="AMW2354" s="1452"/>
      <c r="AMX2354" s="1452"/>
      <c r="AMY2354" s="1452"/>
      <c r="AMZ2354" s="1452"/>
      <c r="ANA2354" s="1452"/>
      <c r="ANB2354" s="1452"/>
      <c r="ANC2354" s="1452"/>
      <c r="AND2354" s="1452"/>
      <c r="ANE2354" s="1452"/>
      <c r="ANF2354" s="1452"/>
      <c r="ANG2354" s="1452"/>
      <c r="ANH2354" s="1452"/>
      <c r="ANI2354" s="1452"/>
      <c r="ANJ2354" s="1452"/>
      <c r="ANK2354" s="1452"/>
      <c r="ANL2354" s="1452"/>
      <c r="ANM2354" s="1452"/>
      <c r="ANN2354" s="1452"/>
      <c r="ANO2354" s="1452"/>
      <c r="ANP2354" s="1452"/>
      <c r="ANQ2354" s="1452"/>
      <c r="ANR2354" s="1452"/>
      <c r="ANS2354" s="1452"/>
      <c r="ANT2354" s="1452"/>
      <c r="ANU2354" s="1452"/>
      <c r="ANV2354" s="1452"/>
      <c r="ANW2354" s="1452"/>
      <c r="ANX2354" s="1452"/>
      <c r="ANY2354" s="1452"/>
      <c r="ANZ2354" s="1452"/>
      <c r="AOA2354" s="1452"/>
      <c r="AOB2354" s="1452"/>
      <c r="AOC2354" s="1452"/>
      <c r="AOD2354" s="1452"/>
      <c r="AOE2354" s="1452"/>
      <c r="AOF2354" s="1452"/>
      <c r="AOG2354" s="1452"/>
      <c r="AOH2354" s="1452"/>
      <c r="AOI2354" s="1452"/>
      <c r="AOJ2354" s="1452"/>
      <c r="AOK2354" s="1452"/>
      <c r="AOL2354" s="1452"/>
      <c r="AOM2354" s="1452"/>
      <c r="AON2354" s="1452"/>
      <c r="AOO2354" s="1452"/>
      <c r="AOP2354" s="1452"/>
      <c r="AOQ2354" s="1452"/>
      <c r="AOR2354" s="1452"/>
      <c r="AOS2354" s="1452"/>
      <c r="AOT2354" s="1452"/>
      <c r="AOU2354" s="1452"/>
      <c r="AOV2354" s="1452"/>
      <c r="AOW2354" s="1452"/>
      <c r="AOX2354" s="1452"/>
      <c r="AOY2354" s="1452"/>
      <c r="AOZ2354" s="1452"/>
      <c r="APA2354" s="1452"/>
      <c r="APB2354" s="1452"/>
      <c r="APC2354" s="1452"/>
      <c r="APD2354" s="1452"/>
      <c r="APE2354" s="1452"/>
      <c r="APF2354" s="1452"/>
      <c r="APG2354" s="1452"/>
      <c r="APH2354" s="1452"/>
      <c r="API2354" s="1452"/>
      <c r="APJ2354" s="1452"/>
      <c r="APK2354" s="1452"/>
      <c r="APL2354" s="1452"/>
      <c r="APM2354" s="1452"/>
      <c r="APN2354" s="1452"/>
      <c r="APO2354" s="1452"/>
      <c r="APP2354" s="1452"/>
      <c r="APQ2354" s="1452"/>
      <c r="APR2354" s="1452"/>
      <c r="APS2354" s="1452"/>
      <c r="APT2354" s="1452"/>
      <c r="APU2354" s="1452"/>
      <c r="APV2354" s="1452"/>
      <c r="APW2354" s="1452"/>
      <c r="APX2354" s="1452"/>
      <c r="APY2354" s="1452"/>
      <c r="APZ2354" s="1452"/>
      <c r="AQA2354" s="1452"/>
      <c r="AQB2354" s="1452"/>
      <c r="AQC2354" s="1452"/>
      <c r="AQD2354" s="1452"/>
      <c r="AQE2354" s="1452"/>
      <c r="AQF2354" s="1452"/>
      <c r="AQG2354" s="1452"/>
      <c r="AQH2354" s="1452"/>
      <c r="AQI2354" s="1452"/>
      <c r="AQJ2354" s="1452"/>
      <c r="AQK2354" s="1452"/>
      <c r="AQL2354" s="1452"/>
      <c r="AQM2354" s="1452"/>
      <c r="AQN2354" s="1452"/>
      <c r="AQO2354" s="1452"/>
      <c r="AQP2354" s="1452"/>
      <c r="AQQ2354" s="1452"/>
      <c r="AQR2354" s="1452"/>
      <c r="AQS2354" s="1452"/>
      <c r="AQT2354" s="1452"/>
      <c r="AQU2354" s="1452"/>
      <c r="AQV2354" s="1452"/>
      <c r="AQW2354" s="1452"/>
      <c r="AQX2354" s="1452"/>
      <c r="AQY2354" s="1452"/>
      <c r="AQZ2354" s="1452"/>
      <c r="ARA2354" s="1452"/>
      <c r="ARB2354" s="1452"/>
      <c r="ARC2354" s="1452"/>
      <c r="ARD2354" s="1452"/>
      <c r="ARE2354" s="1452"/>
      <c r="ARF2354" s="1452"/>
      <c r="ARG2354" s="1452"/>
      <c r="ARH2354" s="1452"/>
      <c r="ARI2354" s="1452"/>
      <c r="ARJ2354" s="1452"/>
      <c r="ARK2354" s="1452"/>
      <c r="ARL2354" s="1452"/>
      <c r="ARM2354" s="1452"/>
      <c r="ARN2354" s="1452"/>
      <c r="ARO2354" s="1452"/>
      <c r="ARP2354" s="1452"/>
      <c r="ARQ2354" s="1452"/>
      <c r="ARR2354" s="1452"/>
      <c r="ARS2354" s="1452"/>
      <c r="ART2354" s="1452"/>
      <c r="ARU2354" s="1452"/>
      <c r="ARV2354" s="1452"/>
      <c r="ARW2354" s="1452"/>
      <c r="ARX2354" s="1452"/>
      <c r="ARY2354" s="1452"/>
      <c r="ARZ2354" s="1452"/>
      <c r="ASA2354" s="1452"/>
      <c r="ASB2354" s="1452"/>
      <c r="ASC2354" s="1452"/>
      <c r="ASD2354" s="1452"/>
      <c r="ASE2354" s="1452"/>
      <c r="ASF2354" s="1452"/>
      <c r="ASG2354" s="1452"/>
      <c r="ASH2354" s="1452"/>
      <c r="ASI2354" s="1452"/>
      <c r="ASJ2354" s="1452"/>
      <c r="ASK2354" s="1452"/>
      <c r="ASL2354" s="1452"/>
      <c r="ASM2354" s="1452"/>
      <c r="ASN2354" s="1452"/>
      <c r="ASO2354" s="1452"/>
      <c r="ASP2354" s="1452"/>
      <c r="ASQ2354" s="1452"/>
      <c r="ASR2354" s="1452"/>
      <c r="ASS2354" s="1452"/>
      <c r="AST2354" s="1452"/>
      <c r="ASU2354" s="1452"/>
      <c r="ASV2354" s="1452"/>
      <c r="ASW2354" s="1452"/>
      <c r="ASX2354" s="1452"/>
      <c r="ASY2354" s="1452"/>
      <c r="ASZ2354" s="1452"/>
      <c r="ATA2354" s="1452"/>
      <c r="ATB2354" s="1452"/>
      <c r="ATC2354" s="1452"/>
      <c r="ATD2354" s="1452"/>
      <c r="ATE2354" s="1452"/>
      <c r="ATF2354" s="1452"/>
      <c r="ATG2354" s="1452"/>
      <c r="ATH2354" s="1452"/>
      <c r="ATI2354" s="1452"/>
      <c r="ATJ2354" s="1452"/>
      <c r="ATK2354" s="1452"/>
      <c r="ATL2354" s="1452"/>
      <c r="ATM2354" s="1452"/>
      <c r="ATN2354" s="1452"/>
      <c r="ATO2354" s="1452"/>
      <c r="ATP2354" s="1452"/>
      <c r="ATQ2354" s="1452"/>
      <c r="ATR2354" s="1452"/>
      <c r="ATS2354" s="1452"/>
      <c r="ATT2354" s="1452"/>
      <c r="ATU2354" s="1452"/>
      <c r="ATV2354" s="1452"/>
      <c r="ATW2354" s="1452"/>
      <c r="ATX2354" s="1452"/>
      <c r="ATY2354" s="1452"/>
      <c r="ATZ2354" s="1452"/>
      <c r="AUA2354" s="1452"/>
      <c r="AUB2354" s="1452"/>
      <c r="AUC2354" s="1452"/>
      <c r="AUD2354" s="1452"/>
      <c r="AUE2354" s="1452"/>
      <c r="AUF2354" s="1452"/>
      <c r="AUG2354" s="1452"/>
      <c r="AUH2354" s="1452"/>
      <c r="AUI2354" s="1452"/>
      <c r="AUJ2354" s="1452"/>
      <c r="AUK2354" s="1452"/>
      <c r="AUL2354" s="1452"/>
      <c r="AUM2354" s="1452"/>
      <c r="AUN2354" s="1452"/>
      <c r="AUO2354" s="1452"/>
      <c r="AUP2354" s="1452"/>
      <c r="AUQ2354" s="1452"/>
      <c r="AUR2354" s="1452"/>
      <c r="AUS2354" s="1452"/>
      <c r="AUT2354" s="1452"/>
      <c r="AUU2354" s="1452"/>
      <c r="AUV2354" s="1452"/>
      <c r="AUW2354" s="1452"/>
      <c r="AUX2354" s="1452"/>
      <c r="AUY2354" s="1452"/>
      <c r="AUZ2354" s="1452"/>
      <c r="AVA2354" s="1452"/>
      <c r="AVB2354" s="1452"/>
      <c r="AVC2354" s="1452"/>
      <c r="AVD2354" s="1452"/>
      <c r="AVE2354" s="1452"/>
      <c r="AVF2354" s="1452"/>
      <c r="AVG2354" s="1452"/>
      <c r="AVH2354" s="1452"/>
      <c r="AVI2354" s="1452"/>
      <c r="AVJ2354" s="1452"/>
      <c r="AVK2354" s="1452"/>
      <c r="AVL2354" s="1452"/>
      <c r="AVM2354" s="1452"/>
      <c r="AVN2354" s="1452"/>
      <c r="AVO2354" s="1452"/>
      <c r="AVP2354" s="1452"/>
      <c r="AVQ2354" s="1452"/>
      <c r="AVR2354" s="1452"/>
      <c r="AVS2354" s="1452"/>
      <c r="AVT2354" s="1452"/>
      <c r="AVU2354" s="1452"/>
      <c r="AVV2354" s="1452"/>
      <c r="AVW2354" s="1452"/>
      <c r="AVX2354" s="1452"/>
      <c r="AVY2354" s="1452"/>
      <c r="AVZ2354" s="1452"/>
      <c r="AWA2354" s="1452"/>
      <c r="AWB2354" s="1452"/>
      <c r="AWC2354" s="1452"/>
      <c r="AWD2354" s="1452"/>
      <c r="AWE2354" s="1452"/>
      <c r="AWF2354" s="1452"/>
      <c r="AWG2354" s="1452"/>
      <c r="AWH2354" s="1452"/>
      <c r="AWI2354" s="1452"/>
      <c r="AWJ2354" s="1452"/>
      <c r="AWK2354" s="1452"/>
      <c r="AWL2354" s="1452"/>
      <c r="AWM2354" s="1452"/>
      <c r="AWN2354" s="1452"/>
      <c r="AWO2354" s="1452"/>
      <c r="AWP2354" s="1452"/>
      <c r="AWQ2354" s="1452"/>
      <c r="AWR2354" s="1452"/>
      <c r="AWS2354" s="1452"/>
      <c r="AWT2354" s="1452"/>
      <c r="AWU2354" s="1452"/>
      <c r="AWV2354" s="1452"/>
      <c r="AWW2354" s="1452"/>
      <c r="AWX2354" s="1452"/>
      <c r="AWY2354" s="1452"/>
      <c r="AWZ2354" s="1452"/>
      <c r="AXA2354" s="1452"/>
      <c r="AXB2354" s="1452"/>
      <c r="AXC2354" s="1452"/>
      <c r="AXD2354" s="1452"/>
      <c r="AXE2354" s="1452"/>
      <c r="AXF2354" s="1452"/>
      <c r="AXG2354" s="1452"/>
      <c r="AXH2354" s="1452"/>
      <c r="AXI2354" s="1452"/>
      <c r="AXJ2354" s="1452"/>
      <c r="AXK2354" s="1452"/>
      <c r="AXL2354" s="1452"/>
      <c r="AXM2354" s="1452"/>
      <c r="AXN2354" s="1452"/>
      <c r="AXO2354" s="1452"/>
      <c r="AXP2354" s="1452"/>
      <c r="AXQ2354" s="1452"/>
      <c r="AXR2354" s="1452"/>
      <c r="AXS2354" s="1452"/>
      <c r="AXT2354" s="1452"/>
      <c r="AXU2354" s="1452"/>
      <c r="AXV2354" s="1452"/>
      <c r="AXW2354" s="1452"/>
      <c r="AXX2354" s="1452"/>
      <c r="AXY2354" s="1452"/>
      <c r="AXZ2354" s="1452"/>
      <c r="AYA2354" s="1452"/>
      <c r="AYB2354" s="1452"/>
      <c r="AYC2354" s="1452"/>
      <c r="AYD2354" s="1452"/>
      <c r="AYE2354" s="1452"/>
      <c r="AYF2354" s="1452"/>
      <c r="AYG2354" s="1452"/>
      <c r="AYH2354" s="1452"/>
      <c r="AYI2354" s="1452"/>
      <c r="AYJ2354" s="1452"/>
      <c r="AYK2354" s="1452"/>
      <c r="AYL2354" s="1452"/>
      <c r="AYM2354" s="1452"/>
      <c r="AYN2354" s="1452"/>
      <c r="AYO2354" s="1452"/>
      <c r="AYP2354" s="1452"/>
      <c r="AYQ2354" s="1452"/>
      <c r="AYR2354" s="1452"/>
      <c r="AYS2354" s="1452"/>
      <c r="AYT2354" s="1452"/>
      <c r="AYU2354" s="1452"/>
      <c r="AYV2354" s="1452"/>
      <c r="AYW2354" s="1452"/>
      <c r="AYX2354" s="1452"/>
      <c r="AYY2354" s="1452"/>
      <c r="AYZ2354" s="1452"/>
      <c r="AZA2354" s="1452"/>
      <c r="AZB2354" s="1452"/>
      <c r="AZC2354" s="1452"/>
      <c r="AZD2354" s="1452"/>
      <c r="AZE2354" s="1452"/>
      <c r="AZF2354" s="1452"/>
      <c r="AZG2354" s="1452"/>
      <c r="AZH2354" s="1452"/>
      <c r="AZI2354" s="1452"/>
      <c r="AZJ2354" s="1452"/>
      <c r="AZK2354" s="1452"/>
      <c r="AZL2354" s="1452"/>
      <c r="AZM2354" s="1452"/>
      <c r="AZN2354" s="1452"/>
      <c r="AZO2354" s="1452"/>
      <c r="AZP2354" s="1452"/>
      <c r="AZQ2354" s="1452"/>
      <c r="AZR2354" s="1452"/>
      <c r="AZS2354" s="1452"/>
      <c r="AZT2354" s="1452"/>
      <c r="AZU2354" s="1452"/>
      <c r="AZV2354" s="1452"/>
      <c r="AZW2354" s="1452"/>
      <c r="AZX2354" s="1452"/>
      <c r="AZY2354" s="1452"/>
      <c r="AZZ2354" s="1452"/>
      <c r="BAA2354" s="1452"/>
      <c r="BAB2354" s="1452"/>
      <c r="BAC2354" s="1452"/>
      <c r="BAD2354" s="1452"/>
      <c r="BAE2354" s="1452"/>
      <c r="BAF2354" s="1452"/>
      <c r="BAG2354" s="1452"/>
      <c r="BAH2354" s="1452"/>
      <c r="BAI2354" s="1452"/>
      <c r="BAJ2354" s="1452"/>
      <c r="BAK2354" s="1452"/>
      <c r="BAL2354" s="1452"/>
      <c r="BAM2354" s="1452"/>
      <c r="BAN2354" s="1452"/>
      <c r="BAO2354" s="1452"/>
      <c r="BAP2354" s="1452"/>
      <c r="BAQ2354" s="1452"/>
      <c r="BAR2354" s="1452"/>
      <c r="BAS2354" s="1452"/>
      <c r="BAT2354" s="1452"/>
      <c r="BAU2354" s="1452"/>
      <c r="BAV2354" s="1452"/>
      <c r="BAW2354" s="1452"/>
      <c r="BAX2354" s="1452"/>
      <c r="BAY2354" s="1452"/>
      <c r="BAZ2354" s="1452"/>
      <c r="BBA2354" s="1452"/>
      <c r="BBB2354" s="1452"/>
      <c r="BBC2354" s="1452"/>
      <c r="BBD2354" s="1452"/>
      <c r="BBE2354" s="1452"/>
      <c r="BBF2354" s="1452"/>
      <c r="BBG2354" s="1452"/>
      <c r="BBH2354" s="1452"/>
      <c r="BBI2354" s="1452"/>
      <c r="BBJ2354" s="1452"/>
      <c r="BBK2354" s="1452"/>
      <c r="BBL2354" s="1452"/>
      <c r="BBM2354" s="1452"/>
      <c r="BBN2354" s="1452"/>
      <c r="BBO2354" s="1452"/>
      <c r="BBP2354" s="1452"/>
      <c r="BBQ2354" s="1452"/>
      <c r="BBR2354" s="1452"/>
      <c r="BBS2354" s="1452"/>
      <c r="BBT2354" s="1452"/>
      <c r="BBU2354" s="1452"/>
      <c r="BBV2354" s="1452"/>
      <c r="BBW2354" s="1452"/>
      <c r="BBX2354" s="1452"/>
      <c r="BBY2354" s="1452"/>
      <c r="BBZ2354" s="1452"/>
      <c r="BCA2354" s="1452"/>
      <c r="BCB2354" s="1452"/>
      <c r="BCC2354" s="1452"/>
      <c r="BCD2354" s="1452"/>
      <c r="BCE2354" s="1452"/>
      <c r="BCF2354" s="1452"/>
      <c r="BCG2354" s="1452"/>
      <c r="BCH2354" s="1452"/>
      <c r="BCI2354" s="1452"/>
      <c r="BCJ2354" s="1452"/>
      <c r="BCK2354" s="1452"/>
      <c r="BCL2354" s="1452"/>
      <c r="BCM2354" s="1452"/>
      <c r="BCN2354" s="1452"/>
      <c r="BCO2354" s="1452"/>
      <c r="BCP2354" s="1452"/>
      <c r="BCQ2354" s="1452"/>
      <c r="BCR2354" s="1452"/>
      <c r="BCS2354" s="1452"/>
      <c r="BCT2354" s="1452"/>
      <c r="BCU2354" s="1452"/>
      <c r="BCV2354" s="1452"/>
      <c r="BCW2354" s="1452"/>
      <c r="BCX2354" s="1452"/>
      <c r="BCY2354" s="1452"/>
      <c r="BCZ2354" s="1452"/>
      <c r="BDA2354" s="1452"/>
      <c r="BDB2354" s="1452"/>
      <c r="BDC2354" s="1452"/>
      <c r="BDD2354" s="1452"/>
      <c r="BDE2354" s="1452"/>
      <c r="BDF2354" s="1452"/>
      <c r="BDG2354" s="1452"/>
      <c r="BDH2354" s="1452"/>
      <c r="BDI2354" s="1452"/>
      <c r="BDJ2354" s="1452"/>
      <c r="BDK2354" s="1452"/>
      <c r="BDL2354" s="1452"/>
      <c r="BDM2354" s="1452"/>
      <c r="BDN2354" s="1452"/>
      <c r="BDO2354" s="1452"/>
      <c r="BDP2354" s="1452"/>
      <c r="BDQ2354" s="1452"/>
      <c r="BDR2354" s="1452"/>
      <c r="BDS2354" s="1452"/>
      <c r="BDT2354" s="1452"/>
      <c r="BDU2354" s="1452"/>
      <c r="BDV2354" s="1452"/>
      <c r="BDW2354" s="1452"/>
      <c r="BDX2354" s="1452"/>
      <c r="BDY2354" s="1452"/>
      <c r="BDZ2354" s="1452"/>
      <c r="BEA2354" s="1452"/>
      <c r="BEB2354" s="1452"/>
      <c r="BEC2354" s="1452"/>
      <c r="BED2354" s="1452"/>
      <c r="BEE2354" s="1452"/>
      <c r="BEF2354" s="1452"/>
      <c r="BEG2354" s="1452"/>
      <c r="BEH2354" s="1452"/>
      <c r="BEI2354" s="1452"/>
      <c r="BEJ2354" s="1452"/>
      <c r="BEK2354" s="1452"/>
      <c r="BEL2354" s="1452"/>
      <c r="BEM2354" s="1452"/>
      <c r="BEN2354" s="1452"/>
      <c r="BEO2354" s="1452"/>
      <c r="BEP2354" s="1452"/>
      <c r="BEQ2354" s="1452"/>
      <c r="BER2354" s="1452"/>
      <c r="BES2354" s="1452"/>
      <c r="BET2354" s="1452"/>
      <c r="BEU2354" s="1452"/>
      <c r="BEV2354" s="1452"/>
      <c r="BEW2354" s="1452"/>
      <c r="BEX2354" s="1452"/>
      <c r="BEY2354" s="1452"/>
      <c r="BEZ2354" s="1452"/>
      <c r="BFA2354" s="1452"/>
      <c r="BFB2354" s="1452"/>
      <c r="BFC2354" s="1452"/>
      <c r="BFD2354" s="1452"/>
      <c r="BFE2354" s="1452"/>
      <c r="BFF2354" s="1452"/>
      <c r="BFG2354" s="1452"/>
      <c r="BFH2354" s="1452"/>
      <c r="BFI2354" s="1452"/>
      <c r="BFJ2354" s="1452"/>
      <c r="BFK2354" s="1452"/>
      <c r="BFL2354" s="1452"/>
      <c r="BFM2354" s="1452"/>
      <c r="BFN2354" s="1452"/>
      <c r="BFO2354" s="1452"/>
      <c r="BFP2354" s="1452"/>
      <c r="BFQ2354" s="1452"/>
      <c r="BFR2354" s="1452"/>
      <c r="BFS2354" s="1452"/>
      <c r="BFT2354" s="1452"/>
      <c r="BFU2354" s="1452"/>
      <c r="BFV2354" s="1452"/>
      <c r="BFW2354" s="1452"/>
      <c r="BFX2354" s="1452"/>
      <c r="BFY2354" s="1452"/>
      <c r="BFZ2354" s="1452"/>
      <c r="BGA2354" s="1452"/>
      <c r="BGB2354" s="1452"/>
      <c r="BGC2354" s="1452"/>
      <c r="BGD2354" s="1452"/>
      <c r="BGE2354" s="1452"/>
      <c r="BGF2354" s="1452"/>
      <c r="BGG2354" s="1452"/>
      <c r="BGH2354" s="1452"/>
      <c r="BGI2354" s="1452"/>
      <c r="BGJ2354" s="1452"/>
      <c r="BGK2354" s="1452"/>
      <c r="BGL2354" s="1452"/>
      <c r="BGM2354" s="1452"/>
      <c r="BGN2354" s="1452"/>
      <c r="BGO2354" s="1452"/>
      <c r="BGP2354" s="1452"/>
      <c r="BGQ2354" s="1452"/>
      <c r="BGR2354" s="1452"/>
      <c r="BGS2354" s="1452"/>
      <c r="BGT2354" s="1452"/>
      <c r="BGU2354" s="1452"/>
      <c r="BGV2354" s="1452"/>
      <c r="BGW2354" s="1452"/>
      <c r="BGX2354" s="1452"/>
      <c r="BGY2354" s="1452"/>
      <c r="BGZ2354" s="1452"/>
      <c r="BHA2354" s="1452"/>
      <c r="BHB2354" s="1452"/>
      <c r="BHC2354" s="1452"/>
      <c r="BHD2354" s="1452"/>
      <c r="BHE2354" s="1452"/>
      <c r="BHF2354" s="1452"/>
      <c r="BHG2354" s="1452"/>
      <c r="BHH2354" s="1452"/>
      <c r="BHI2354" s="1452"/>
      <c r="BHJ2354" s="1452"/>
      <c r="BHK2354" s="1452"/>
      <c r="BHL2354" s="1452"/>
      <c r="BHM2354" s="1452"/>
      <c r="BHN2354" s="1452"/>
      <c r="BHO2354" s="1452"/>
      <c r="BHP2354" s="1452"/>
      <c r="BHQ2354" s="1452"/>
      <c r="BHR2354" s="1452"/>
      <c r="BHS2354" s="1452"/>
      <c r="BHT2354" s="1452"/>
      <c r="BHU2354" s="1452"/>
      <c r="BHV2354" s="1452"/>
      <c r="BHW2354" s="1452"/>
      <c r="BHX2354" s="1452"/>
      <c r="BHY2354" s="1452"/>
      <c r="BHZ2354" s="1452"/>
      <c r="BIA2354" s="1452"/>
      <c r="BIB2354" s="1452"/>
      <c r="BIC2354" s="1452"/>
      <c r="BID2354" s="1452"/>
      <c r="BIE2354" s="1452"/>
      <c r="BIF2354" s="1452"/>
      <c r="BIG2354" s="1452"/>
      <c r="BIH2354" s="1452"/>
      <c r="BII2354" s="1452"/>
      <c r="BIJ2354" s="1452"/>
      <c r="BIK2354" s="1452"/>
      <c r="BIL2354" s="1452"/>
      <c r="BIM2354" s="1452"/>
      <c r="BIN2354" s="1452"/>
      <c r="BIO2354" s="1452"/>
      <c r="BIP2354" s="1452"/>
      <c r="BIQ2354" s="1452"/>
      <c r="BIR2354" s="1452"/>
      <c r="BIS2354" s="1452"/>
      <c r="BIT2354" s="1452"/>
      <c r="BIU2354" s="1452"/>
      <c r="BIV2354" s="1452"/>
      <c r="BIW2354" s="1452"/>
      <c r="BIX2354" s="1452"/>
      <c r="BIY2354" s="1452"/>
      <c r="BIZ2354" s="1452"/>
      <c r="BJA2354" s="1452"/>
      <c r="BJB2354" s="1452"/>
      <c r="BJC2354" s="1452"/>
      <c r="BJD2354" s="1452"/>
      <c r="BJE2354" s="1452"/>
      <c r="BJF2354" s="1452"/>
      <c r="BJG2354" s="1452"/>
      <c r="BJH2354" s="1452"/>
      <c r="BJI2354" s="1452"/>
      <c r="BJJ2354" s="1452"/>
      <c r="BJK2354" s="1452"/>
      <c r="BJL2354" s="1452"/>
      <c r="BJM2354" s="1452"/>
      <c r="BJN2354" s="1452"/>
      <c r="BJO2354" s="1452"/>
      <c r="BJP2354" s="1452"/>
      <c r="BJQ2354" s="1452"/>
      <c r="BJR2354" s="1452"/>
      <c r="BJS2354" s="1452"/>
      <c r="BJT2354" s="1452"/>
      <c r="BJU2354" s="1452"/>
      <c r="BJV2354" s="1452"/>
      <c r="BJW2354" s="1452"/>
      <c r="BJX2354" s="1452"/>
      <c r="BJY2354" s="1452"/>
      <c r="BJZ2354" s="1452"/>
      <c r="BKA2354" s="1452"/>
      <c r="BKB2354" s="1452"/>
      <c r="BKC2354" s="1452"/>
      <c r="BKD2354" s="1452"/>
      <c r="BKE2354" s="1452"/>
      <c r="BKF2354" s="1452"/>
      <c r="BKG2354" s="1452"/>
      <c r="BKH2354" s="1452"/>
      <c r="BKI2354" s="1452"/>
      <c r="BKJ2354" s="1452"/>
      <c r="BKK2354" s="1452"/>
      <c r="BKL2354" s="1452"/>
      <c r="BKM2354" s="1452"/>
      <c r="BKN2354" s="1452"/>
      <c r="BKO2354" s="1452"/>
      <c r="BKP2354" s="1452"/>
      <c r="BKQ2354" s="1452"/>
      <c r="BKR2354" s="1452"/>
      <c r="BKS2354" s="1452"/>
      <c r="BKT2354" s="1452"/>
      <c r="BKU2354" s="1452"/>
      <c r="BKV2354" s="1452"/>
      <c r="BKW2354" s="1452"/>
      <c r="BKX2354" s="1452"/>
      <c r="BKY2354" s="1452"/>
      <c r="BKZ2354" s="1452"/>
      <c r="BLA2354" s="1452"/>
      <c r="BLB2354" s="1452"/>
      <c r="BLC2354" s="1452"/>
      <c r="BLD2354" s="1452"/>
      <c r="BLE2354" s="1452"/>
      <c r="BLF2354" s="1452"/>
      <c r="BLG2354" s="1452"/>
      <c r="BLH2354" s="1452"/>
      <c r="BLI2354" s="1452"/>
      <c r="BLJ2354" s="1452"/>
      <c r="BLK2354" s="1452"/>
      <c r="BLL2354" s="1452"/>
      <c r="BLM2354" s="1452"/>
      <c r="BLN2354" s="1452"/>
      <c r="BLO2354" s="1452"/>
      <c r="BLP2354" s="1452"/>
      <c r="BLQ2354" s="1452"/>
      <c r="BLR2354" s="1452"/>
      <c r="BLS2354" s="1452"/>
      <c r="BLT2354" s="1452"/>
      <c r="BLU2354" s="1452"/>
      <c r="BLV2354" s="1452"/>
      <c r="BLW2354" s="1452"/>
      <c r="BLX2354" s="1452"/>
      <c r="BLY2354" s="1452"/>
      <c r="BLZ2354" s="1452"/>
      <c r="BMA2354" s="1452"/>
      <c r="BMB2354" s="1452"/>
      <c r="BMC2354" s="1452"/>
      <c r="BMD2354" s="1452"/>
      <c r="BME2354" s="1452"/>
      <c r="BMF2354" s="1452"/>
      <c r="BMG2354" s="1452"/>
      <c r="BMH2354" s="1452"/>
      <c r="BMI2354" s="1452"/>
      <c r="BMJ2354" s="1452"/>
      <c r="BMK2354" s="1452"/>
      <c r="BML2354" s="1452"/>
      <c r="BMM2354" s="1452"/>
      <c r="BMN2354" s="1452"/>
      <c r="BMO2354" s="1452"/>
      <c r="BMP2354" s="1452"/>
      <c r="BMQ2354" s="1452"/>
      <c r="BMR2354" s="1452"/>
      <c r="BMS2354" s="1452"/>
      <c r="BMT2354" s="1452"/>
      <c r="BMU2354" s="1452"/>
      <c r="BMV2354" s="1452"/>
      <c r="BMW2354" s="1452"/>
      <c r="BMX2354" s="1452"/>
      <c r="BMY2354" s="1452"/>
      <c r="BMZ2354" s="1452"/>
      <c r="BNA2354" s="1452"/>
      <c r="BNB2354" s="1452"/>
      <c r="BNC2354" s="1452"/>
      <c r="BND2354" s="1452"/>
      <c r="BNE2354" s="1452"/>
      <c r="BNF2354" s="1452"/>
      <c r="BNG2354" s="1452"/>
      <c r="BNH2354" s="1452"/>
      <c r="BNI2354" s="1452"/>
      <c r="BNJ2354" s="1452"/>
      <c r="BNK2354" s="1452"/>
      <c r="BNL2354" s="1452"/>
      <c r="BNM2354" s="1452"/>
      <c r="BNN2354" s="1452"/>
      <c r="BNO2354" s="1452"/>
      <c r="BNP2354" s="1452"/>
      <c r="BNQ2354" s="1452"/>
      <c r="BNR2354" s="1452"/>
      <c r="BNS2354" s="1452"/>
      <c r="BNT2354" s="1452"/>
      <c r="BNU2354" s="1452"/>
      <c r="BNV2354" s="1452"/>
      <c r="BNW2354" s="1452"/>
      <c r="BNX2354" s="1452"/>
      <c r="BNY2354" s="1452"/>
      <c r="BNZ2354" s="1452"/>
      <c r="BOA2354" s="1452"/>
      <c r="BOB2354" s="1452"/>
      <c r="BOC2354" s="1452"/>
      <c r="BOD2354" s="1452"/>
      <c r="BOE2354" s="1452"/>
      <c r="BOF2354" s="1452"/>
      <c r="BOG2354" s="1452"/>
      <c r="BOH2354" s="1452"/>
      <c r="BOI2354" s="1452"/>
      <c r="BOJ2354" s="1452"/>
      <c r="BOK2354" s="1452"/>
      <c r="BOL2354" s="1452"/>
      <c r="BOM2354" s="1452"/>
      <c r="BON2354" s="1452"/>
      <c r="BOO2354" s="1452"/>
      <c r="BOP2354" s="1452"/>
      <c r="BOQ2354" s="1452"/>
      <c r="BOR2354" s="1452"/>
      <c r="BOS2354" s="1452"/>
      <c r="BOT2354" s="1452"/>
      <c r="BOU2354" s="1452"/>
      <c r="BOV2354" s="1452"/>
      <c r="BOW2354" s="1452"/>
      <c r="BOX2354" s="1452"/>
      <c r="BOY2354" s="1452"/>
      <c r="BOZ2354" s="1452"/>
      <c r="BPA2354" s="1452"/>
      <c r="BPB2354" s="1452"/>
      <c r="BPC2354" s="1452"/>
      <c r="BPD2354" s="1452"/>
      <c r="BPE2354" s="1452"/>
      <c r="BPF2354" s="1452"/>
      <c r="BPG2354" s="1452"/>
      <c r="BPH2354" s="1452"/>
      <c r="BPI2354" s="1452"/>
      <c r="BPJ2354" s="1452"/>
      <c r="BPK2354" s="1452"/>
      <c r="BPL2354" s="1452"/>
      <c r="BPM2354" s="1452"/>
      <c r="BPN2354" s="1452"/>
      <c r="BPO2354" s="1452"/>
      <c r="BPP2354" s="1452"/>
      <c r="BPQ2354" s="1452"/>
      <c r="BPR2354" s="1452"/>
      <c r="BPS2354" s="1452"/>
      <c r="BPT2354" s="1452"/>
      <c r="BPU2354" s="1452"/>
      <c r="BPV2354" s="1452"/>
      <c r="BPW2354" s="1452"/>
      <c r="BPX2354" s="1452"/>
      <c r="BPY2354" s="1452"/>
      <c r="BPZ2354" s="1452"/>
      <c r="BQA2354" s="1452"/>
      <c r="BQB2354" s="1452"/>
      <c r="BQC2354" s="1452"/>
      <c r="BQD2354" s="1452"/>
      <c r="BQE2354" s="1452"/>
      <c r="BQF2354" s="1452"/>
      <c r="BQG2354" s="1452"/>
      <c r="BQH2354" s="1452"/>
      <c r="BQI2354" s="1452"/>
      <c r="BQJ2354" s="1452"/>
      <c r="BQK2354" s="1452"/>
      <c r="BQL2354" s="1452"/>
      <c r="BQM2354" s="1452"/>
      <c r="BQN2354" s="1452"/>
      <c r="BQO2354" s="1452"/>
      <c r="BQP2354" s="1452"/>
      <c r="BQQ2354" s="1452"/>
      <c r="BQR2354" s="1452"/>
      <c r="BQS2354" s="1452"/>
      <c r="BQT2354" s="1452"/>
      <c r="BQU2354" s="1452"/>
      <c r="BQV2354" s="1452"/>
      <c r="BQW2354" s="1452"/>
      <c r="BQX2354" s="1452"/>
      <c r="BQY2354" s="1452"/>
      <c r="BQZ2354" s="1452"/>
      <c r="BRA2354" s="1452"/>
      <c r="BRB2354" s="1452"/>
      <c r="BRC2354" s="1452"/>
      <c r="BRD2354" s="1452"/>
      <c r="BRE2354" s="1452"/>
      <c r="BRF2354" s="1452"/>
      <c r="BRG2354" s="1452"/>
      <c r="BRH2354" s="1452"/>
      <c r="BRI2354" s="1452"/>
      <c r="BRJ2354" s="1452"/>
      <c r="BRK2354" s="1452"/>
      <c r="BRL2354" s="1452"/>
      <c r="BRM2354" s="1452"/>
      <c r="BRN2354" s="1452"/>
      <c r="BRO2354" s="1452"/>
      <c r="BRP2354" s="1452"/>
      <c r="BRQ2354" s="1452"/>
      <c r="BRR2354" s="1452"/>
      <c r="BRS2354" s="1452"/>
      <c r="BRT2354" s="1452"/>
      <c r="BRU2354" s="1452"/>
      <c r="BRV2354" s="1452"/>
      <c r="BRW2354" s="1452"/>
      <c r="BRX2354" s="1452"/>
      <c r="BRY2354" s="1452"/>
      <c r="BRZ2354" s="1452"/>
      <c r="BSA2354" s="1452"/>
      <c r="BSB2354" s="1452"/>
      <c r="BSC2354" s="1452"/>
      <c r="BSD2354" s="1452"/>
      <c r="BSE2354" s="1452"/>
      <c r="BSF2354" s="1452"/>
      <c r="BSG2354" s="1452"/>
      <c r="BSH2354" s="1452"/>
      <c r="BSI2354" s="1452"/>
      <c r="BSJ2354" s="1452"/>
      <c r="BSK2354" s="1452"/>
      <c r="BSL2354" s="1452"/>
      <c r="BSM2354" s="1452"/>
      <c r="BSN2354" s="1452"/>
      <c r="BSO2354" s="1452"/>
      <c r="BSP2354" s="1452"/>
      <c r="BSQ2354" s="1452"/>
      <c r="BSR2354" s="1452"/>
      <c r="BSS2354" s="1452"/>
      <c r="BST2354" s="1452"/>
      <c r="BSU2354" s="1452"/>
      <c r="BSV2354" s="1452"/>
      <c r="BSW2354" s="1452"/>
      <c r="BSX2354" s="1452"/>
      <c r="BSY2354" s="1452"/>
      <c r="BSZ2354" s="1452"/>
      <c r="BTA2354" s="1452"/>
      <c r="BTB2354" s="1452"/>
      <c r="BTC2354" s="1452"/>
      <c r="BTD2354" s="1452"/>
      <c r="BTE2354" s="1452"/>
      <c r="BTF2354" s="1452"/>
      <c r="BTG2354" s="1452"/>
      <c r="BTH2354" s="1452"/>
      <c r="BTI2354" s="1452"/>
      <c r="BTJ2354" s="1452"/>
      <c r="BTK2354" s="1452"/>
      <c r="BTL2354" s="1452"/>
      <c r="BTM2354" s="1452"/>
      <c r="BTN2354" s="1452"/>
      <c r="BTO2354" s="1452"/>
      <c r="BTP2354" s="1452"/>
      <c r="BTQ2354" s="1452"/>
      <c r="BTR2354" s="1452"/>
      <c r="BTS2354" s="1452"/>
      <c r="BTT2354" s="1452"/>
      <c r="BTU2354" s="1452"/>
      <c r="BTV2354" s="1452"/>
      <c r="BTW2354" s="1452"/>
      <c r="BTX2354" s="1452"/>
      <c r="BTY2354" s="1452"/>
      <c r="BTZ2354" s="1452"/>
      <c r="BUA2354" s="1452"/>
      <c r="BUB2354" s="1452"/>
      <c r="BUC2354" s="1452"/>
      <c r="BUD2354" s="1452"/>
      <c r="BUE2354" s="1452"/>
      <c r="BUF2354" s="1452"/>
      <c r="BUG2354" s="1452"/>
      <c r="BUH2354" s="1452"/>
      <c r="BUI2354" s="1452"/>
      <c r="BUJ2354" s="1452"/>
      <c r="BUK2354" s="1452"/>
      <c r="BUL2354" s="1452"/>
      <c r="BUM2354" s="1452"/>
      <c r="BUN2354" s="1452"/>
      <c r="BUO2354" s="1452"/>
      <c r="BUP2354" s="1452"/>
      <c r="BUQ2354" s="1452"/>
      <c r="BUR2354" s="1452"/>
      <c r="BUS2354" s="1452"/>
      <c r="BUT2354" s="1452"/>
      <c r="BUU2354" s="1452"/>
      <c r="BUV2354" s="1452"/>
      <c r="BUW2354" s="1452"/>
      <c r="BUX2354" s="1452"/>
      <c r="BUY2354" s="1452"/>
      <c r="BUZ2354" s="1452"/>
      <c r="BVA2354" s="1452"/>
      <c r="BVB2354" s="1452"/>
      <c r="BVC2354" s="1452"/>
      <c r="BVD2354" s="1452"/>
      <c r="BVE2354" s="1452"/>
      <c r="BVF2354" s="1452"/>
      <c r="BVG2354" s="1452"/>
      <c r="BVH2354" s="1452"/>
      <c r="BVI2354" s="1452"/>
      <c r="BVJ2354" s="1452"/>
      <c r="BVK2354" s="1452"/>
      <c r="BVL2354" s="1452"/>
      <c r="BVM2354" s="1452"/>
      <c r="BVN2354" s="1452"/>
      <c r="BVO2354" s="1452"/>
      <c r="BVP2354" s="1452"/>
      <c r="BVQ2354" s="1452"/>
      <c r="BVR2354" s="1452"/>
      <c r="BVS2354" s="1452"/>
      <c r="BVT2354" s="1452"/>
      <c r="BVU2354" s="1452"/>
      <c r="BVV2354" s="1452"/>
      <c r="BVW2354" s="1452"/>
      <c r="BVX2354" s="1452"/>
      <c r="BVY2354" s="1452"/>
      <c r="BVZ2354" s="1452"/>
      <c r="BWA2354" s="1452"/>
      <c r="BWB2354" s="1452"/>
      <c r="BWC2354" s="1452"/>
      <c r="BWD2354" s="1452"/>
      <c r="BWE2354" s="1452"/>
      <c r="BWF2354" s="1452"/>
      <c r="BWG2354" s="1452"/>
      <c r="BWH2354" s="1452"/>
      <c r="BWI2354" s="1452"/>
      <c r="BWJ2354" s="1452"/>
      <c r="BWK2354" s="1452"/>
      <c r="BWL2354" s="1452"/>
      <c r="BWM2354" s="1452"/>
      <c r="BWN2354" s="1452"/>
      <c r="BWO2354" s="1452"/>
      <c r="BWP2354" s="1452"/>
      <c r="BWQ2354" s="1452"/>
      <c r="BWR2354" s="1452"/>
      <c r="BWS2354" s="1452"/>
      <c r="BWT2354" s="1452"/>
      <c r="BWU2354" s="1452"/>
      <c r="BWV2354" s="1452"/>
      <c r="BWW2354" s="1452"/>
      <c r="BWX2354" s="1452"/>
      <c r="BWY2354" s="1452"/>
      <c r="BWZ2354" s="1452"/>
      <c r="BXA2354" s="1452"/>
      <c r="BXB2354" s="1452"/>
      <c r="BXC2354" s="1452"/>
      <c r="BXD2354" s="1452"/>
      <c r="BXE2354" s="1452"/>
      <c r="BXF2354" s="1452"/>
      <c r="BXG2354" s="1452"/>
      <c r="BXH2354" s="1452"/>
      <c r="BXI2354" s="1452"/>
      <c r="BXJ2354" s="1452"/>
      <c r="BXK2354" s="1452"/>
      <c r="BXL2354" s="1452"/>
      <c r="BXM2354" s="1452"/>
      <c r="BXN2354" s="1452"/>
      <c r="BXO2354" s="1452"/>
      <c r="BXP2354" s="1452"/>
      <c r="BXQ2354" s="1452"/>
      <c r="BXR2354" s="1452"/>
      <c r="BXS2354" s="1452"/>
      <c r="BXT2354" s="1452"/>
      <c r="BXU2354" s="1452"/>
      <c r="BXV2354" s="1452"/>
      <c r="BXW2354" s="1452"/>
      <c r="BXX2354" s="1452"/>
      <c r="BXY2354" s="1452"/>
      <c r="BXZ2354" s="1452"/>
      <c r="BYA2354" s="1452"/>
      <c r="BYB2354" s="1452"/>
      <c r="BYC2354" s="1452"/>
      <c r="BYD2354" s="1452"/>
      <c r="BYE2354" s="1452"/>
      <c r="BYF2354" s="1452"/>
      <c r="BYG2354" s="1452"/>
      <c r="BYH2354" s="1452"/>
      <c r="BYI2354" s="1452"/>
      <c r="BYJ2354" s="1452"/>
      <c r="BYK2354" s="1452"/>
      <c r="BYL2354" s="1452"/>
      <c r="BYM2354" s="1452"/>
      <c r="BYN2354" s="1452"/>
      <c r="BYO2354" s="1452"/>
      <c r="BYP2354" s="1452"/>
      <c r="BYQ2354" s="1452"/>
      <c r="BYR2354" s="1452"/>
      <c r="BYS2354" s="1452"/>
      <c r="BYT2354" s="1452"/>
      <c r="BYU2354" s="1452"/>
      <c r="BYV2354" s="1452"/>
      <c r="BYW2354" s="1452"/>
      <c r="BYX2354" s="1452"/>
      <c r="BYY2354" s="1452"/>
      <c r="BYZ2354" s="1452"/>
      <c r="BZA2354" s="1452"/>
      <c r="BZB2354" s="1452"/>
      <c r="BZC2354" s="1452"/>
      <c r="BZD2354" s="1452"/>
      <c r="BZE2354" s="1452"/>
      <c r="BZF2354" s="1452"/>
      <c r="BZG2354" s="1452"/>
      <c r="BZH2354" s="1452"/>
      <c r="BZI2354" s="1452"/>
      <c r="BZJ2354" s="1452"/>
      <c r="BZK2354" s="1452"/>
      <c r="BZL2354" s="1452"/>
      <c r="BZM2354" s="1452"/>
      <c r="BZN2354" s="1452"/>
      <c r="BZO2354" s="1452"/>
      <c r="BZP2354" s="1452"/>
      <c r="BZQ2354" s="1452"/>
      <c r="BZR2354" s="1452"/>
      <c r="BZS2354" s="1452"/>
      <c r="BZT2354" s="1452"/>
      <c r="BZU2354" s="1452"/>
      <c r="BZV2354" s="1452"/>
      <c r="BZW2354" s="1452"/>
      <c r="BZX2354" s="1452"/>
      <c r="BZY2354" s="1452"/>
      <c r="BZZ2354" s="1452"/>
      <c r="CAA2354" s="1452"/>
      <c r="CAB2354" s="1452"/>
      <c r="CAC2354" s="1452"/>
      <c r="CAD2354" s="1452"/>
      <c r="CAE2354" s="1452"/>
      <c r="CAF2354" s="1452"/>
      <c r="CAG2354" s="1452"/>
      <c r="CAH2354" s="1452"/>
      <c r="CAI2354" s="1452"/>
      <c r="CAJ2354" s="1452"/>
      <c r="CAK2354" s="1452"/>
      <c r="CAL2354" s="1452"/>
      <c r="CAM2354" s="1452"/>
      <c r="CAN2354" s="1452"/>
      <c r="CAO2354" s="1452"/>
      <c r="CAP2354" s="1452"/>
      <c r="CAQ2354" s="1452"/>
      <c r="CAR2354" s="1452"/>
      <c r="CAS2354" s="1452"/>
      <c r="CAT2354" s="1452"/>
      <c r="CAU2354" s="1452"/>
      <c r="CAV2354" s="1452"/>
      <c r="CAW2354" s="1452"/>
      <c r="CAX2354" s="1452"/>
      <c r="CAY2354" s="1452"/>
      <c r="CAZ2354" s="1452"/>
      <c r="CBA2354" s="1452"/>
      <c r="CBB2354" s="1452"/>
      <c r="CBC2354" s="1452"/>
      <c r="CBD2354" s="1452"/>
      <c r="CBE2354" s="1452"/>
      <c r="CBF2354" s="1452"/>
      <c r="CBG2354" s="1452"/>
      <c r="CBH2354" s="1452"/>
      <c r="CBI2354" s="1452"/>
      <c r="CBJ2354" s="1452"/>
      <c r="CBK2354" s="1452"/>
      <c r="CBL2354" s="1452"/>
      <c r="CBM2354" s="1452"/>
      <c r="CBN2354" s="1452"/>
      <c r="CBO2354" s="1452"/>
      <c r="CBP2354" s="1452"/>
      <c r="CBQ2354" s="1452"/>
      <c r="CBR2354" s="1452"/>
      <c r="CBS2354" s="1452"/>
      <c r="CBT2354" s="1452"/>
      <c r="CBU2354" s="1452"/>
      <c r="CBV2354" s="1452"/>
      <c r="CBW2354" s="1452"/>
      <c r="CBX2354" s="1452"/>
      <c r="CBY2354" s="1452"/>
      <c r="CBZ2354" s="1452"/>
      <c r="CCA2354" s="1452"/>
      <c r="CCB2354" s="1452"/>
      <c r="CCC2354" s="1452"/>
      <c r="CCD2354" s="1452"/>
      <c r="CCE2354" s="1452"/>
      <c r="CCF2354" s="1452"/>
      <c r="CCG2354" s="1452"/>
      <c r="CCH2354" s="1452"/>
      <c r="CCI2354" s="1452"/>
      <c r="CCJ2354" s="1452"/>
      <c r="CCK2354" s="1452"/>
      <c r="CCL2354" s="1452"/>
      <c r="CCM2354" s="1452"/>
      <c r="CCN2354" s="1452"/>
      <c r="CCO2354" s="1452"/>
      <c r="CCP2354" s="1452"/>
      <c r="CCQ2354" s="1452"/>
      <c r="CCR2354" s="1452"/>
      <c r="CCS2354" s="1452"/>
      <c r="CCT2354" s="1452"/>
      <c r="CCU2354" s="1452"/>
      <c r="CCV2354" s="1452"/>
      <c r="CCW2354" s="1452"/>
      <c r="CCX2354" s="1452"/>
      <c r="CCY2354" s="1452"/>
      <c r="CCZ2354" s="1452"/>
      <c r="CDA2354" s="1452"/>
      <c r="CDB2354" s="1452"/>
      <c r="CDC2354" s="1452"/>
      <c r="CDD2354" s="1452"/>
      <c r="CDE2354" s="1452"/>
      <c r="CDF2354" s="1452"/>
      <c r="CDG2354" s="1452"/>
      <c r="CDH2354" s="1452"/>
      <c r="CDI2354" s="1452"/>
      <c r="CDJ2354" s="1452"/>
      <c r="CDK2354" s="1452"/>
      <c r="CDL2354" s="1452"/>
      <c r="CDM2354" s="1452"/>
      <c r="CDN2354" s="1452"/>
      <c r="CDO2354" s="1452"/>
      <c r="CDP2354" s="1452"/>
      <c r="CDQ2354" s="1452"/>
      <c r="CDR2354" s="1452"/>
      <c r="CDS2354" s="1452"/>
      <c r="CDT2354" s="1452"/>
      <c r="CDU2354" s="1452"/>
      <c r="CDV2354" s="1452"/>
      <c r="CDW2354" s="1452"/>
      <c r="CDX2354" s="1452"/>
      <c r="CDY2354" s="1452"/>
      <c r="CDZ2354" s="1452"/>
      <c r="CEA2354" s="1452"/>
      <c r="CEB2354" s="1452"/>
      <c r="CEC2354" s="1452"/>
      <c r="CED2354" s="1452"/>
      <c r="CEE2354" s="1452"/>
      <c r="CEF2354" s="1452"/>
      <c r="CEG2354" s="1452"/>
      <c r="CEH2354" s="1452"/>
      <c r="CEI2354" s="1452"/>
      <c r="CEJ2354" s="1452"/>
      <c r="CEK2354" s="1452"/>
      <c r="CEL2354" s="1452"/>
      <c r="CEM2354" s="1452"/>
      <c r="CEN2354" s="1452"/>
      <c r="CEO2354" s="1452"/>
      <c r="CEP2354" s="1452"/>
      <c r="CEQ2354" s="1452"/>
      <c r="CER2354" s="1452"/>
      <c r="CES2354" s="1452"/>
      <c r="CET2354" s="1452"/>
      <c r="CEU2354" s="1452"/>
      <c r="CEV2354" s="1452"/>
      <c r="CEW2354" s="1452"/>
      <c r="CEX2354" s="1452"/>
      <c r="CEY2354" s="1452"/>
      <c r="CEZ2354" s="1452"/>
      <c r="CFA2354" s="1452"/>
      <c r="CFB2354" s="1452"/>
      <c r="CFC2354" s="1452"/>
      <c r="CFD2354" s="1452"/>
      <c r="CFE2354" s="1452"/>
      <c r="CFF2354" s="1452"/>
      <c r="CFG2354" s="1452"/>
      <c r="CFH2354" s="1452"/>
      <c r="CFI2354" s="1452"/>
      <c r="CFJ2354" s="1452"/>
      <c r="CFK2354" s="1452"/>
      <c r="CFL2354" s="1452"/>
      <c r="CFM2354" s="1452"/>
      <c r="CFN2354" s="1452"/>
      <c r="CFO2354" s="1452"/>
      <c r="CFP2354" s="1452"/>
      <c r="CFQ2354" s="1452"/>
      <c r="CFR2354" s="1452"/>
      <c r="CFS2354" s="1452"/>
      <c r="CFT2354" s="1452"/>
      <c r="CFU2354" s="1452"/>
      <c r="CFV2354" s="1452"/>
      <c r="CFW2354" s="1452"/>
      <c r="CFX2354" s="1452"/>
      <c r="CFY2354" s="1452"/>
      <c r="CFZ2354" s="1452"/>
      <c r="CGA2354" s="1452"/>
      <c r="CGB2354" s="1452"/>
      <c r="CGC2354" s="1452"/>
      <c r="CGD2354" s="1452"/>
      <c r="CGE2354" s="1452"/>
      <c r="CGF2354" s="1452"/>
      <c r="CGG2354" s="1452"/>
      <c r="CGH2354" s="1452"/>
      <c r="CGI2354" s="1452"/>
      <c r="CGJ2354" s="1452"/>
      <c r="CGK2354" s="1452"/>
      <c r="CGL2354" s="1452"/>
      <c r="CGM2354" s="1452"/>
      <c r="CGN2354" s="1452"/>
      <c r="CGO2354" s="1452"/>
      <c r="CGP2354" s="1452"/>
      <c r="CGQ2354" s="1452"/>
      <c r="CGR2354" s="1452"/>
      <c r="CGS2354" s="1452"/>
      <c r="CGT2354" s="1452"/>
      <c r="CGU2354" s="1452"/>
      <c r="CGV2354" s="1452"/>
      <c r="CGW2354" s="1452"/>
      <c r="CGX2354" s="1452"/>
      <c r="CGY2354" s="1452"/>
      <c r="CGZ2354" s="1452"/>
      <c r="CHA2354" s="1452"/>
      <c r="CHB2354" s="1452"/>
      <c r="CHC2354" s="1452"/>
      <c r="CHD2354" s="1452"/>
      <c r="CHE2354" s="1452"/>
      <c r="CHF2354" s="1452"/>
      <c r="CHG2354" s="1452"/>
      <c r="CHH2354" s="1452"/>
      <c r="CHI2354" s="1452"/>
      <c r="CHJ2354" s="1452"/>
      <c r="CHK2354" s="1452"/>
      <c r="CHL2354" s="1452"/>
      <c r="CHM2354" s="1452"/>
      <c r="CHN2354" s="1452"/>
      <c r="CHO2354" s="1452"/>
      <c r="CHP2354" s="1452"/>
      <c r="CHQ2354" s="1452"/>
      <c r="CHR2354" s="1452"/>
      <c r="CHS2354" s="1452"/>
      <c r="CHT2354" s="1452"/>
      <c r="CHU2354" s="1452"/>
      <c r="CHV2354" s="1452"/>
      <c r="CHW2354" s="1452"/>
      <c r="CHX2354" s="1452"/>
      <c r="CHY2354" s="1452"/>
      <c r="CHZ2354" s="1452"/>
      <c r="CIA2354" s="1452"/>
      <c r="CIB2354" s="1452"/>
      <c r="CIC2354" s="1452"/>
      <c r="CID2354" s="1452"/>
      <c r="CIE2354" s="1452"/>
      <c r="CIF2354" s="1452"/>
      <c r="CIG2354" s="1452"/>
      <c r="CIH2354" s="1452"/>
      <c r="CII2354" s="1452"/>
      <c r="CIJ2354" s="1452"/>
      <c r="CIK2354" s="1452"/>
      <c r="CIL2354" s="1452"/>
      <c r="CIM2354" s="1452"/>
      <c r="CIN2354" s="1452"/>
      <c r="CIO2354" s="1452"/>
      <c r="CIP2354" s="1452"/>
      <c r="CIQ2354" s="1452"/>
      <c r="CIR2354" s="1452"/>
      <c r="CIS2354" s="1452"/>
      <c r="CIT2354" s="1452"/>
      <c r="CIU2354" s="1452"/>
      <c r="CIV2354" s="1452"/>
      <c r="CIW2354" s="1452"/>
      <c r="CIX2354" s="1452"/>
      <c r="CIY2354" s="1452"/>
      <c r="CIZ2354" s="1452"/>
      <c r="CJA2354" s="1452"/>
      <c r="CJB2354" s="1452"/>
      <c r="CJC2354" s="1452"/>
      <c r="CJD2354" s="1452"/>
      <c r="CJE2354" s="1452"/>
      <c r="CJF2354" s="1452"/>
      <c r="CJG2354" s="1452"/>
      <c r="CJH2354" s="1452"/>
      <c r="CJI2354" s="1452"/>
      <c r="CJJ2354" s="1452"/>
      <c r="CJK2354" s="1452"/>
      <c r="CJL2354" s="1452"/>
      <c r="CJM2354" s="1452"/>
      <c r="CJN2354" s="1452"/>
      <c r="CJO2354" s="1452"/>
      <c r="CJP2354" s="1452"/>
      <c r="CJQ2354" s="1452"/>
      <c r="CJR2354" s="1452"/>
      <c r="CJS2354" s="1452"/>
      <c r="CJT2354" s="1452"/>
      <c r="CJU2354" s="1452"/>
      <c r="CJV2354" s="1452"/>
      <c r="CJW2354" s="1452"/>
      <c r="CJX2354" s="1452"/>
      <c r="CJY2354" s="1452"/>
      <c r="CJZ2354" s="1452"/>
      <c r="CKA2354" s="1452"/>
      <c r="CKB2354" s="1452"/>
      <c r="CKC2354" s="1452"/>
      <c r="CKD2354" s="1452"/>
      <c r="CKE2354" s="1452"/>
      <c r="CKF2354" s="1452"/>
      <c r="CKG2354" s="1452"/>
      <c r="CKH2354" s="1452"/>
      <c r="CKI2354" s="1452"/>
      <c r="CKJ2354" s="1452"/>
      <c r="CKK2354" s="1452"/>
      <c r="CKL2354" s="1452"/>
      <c r="CKM2354" s="1452"/>
      <c r="CKN2354" s="1452"/>
      <c r="CKO2354" s="1452"/>
      <c r="CKP2354" s="1452"/>
      <c r="CKQ2354" s="1452"/>
      <c r="CKR2354" s="1452"/>
      <c r="CKS2354" s="1452"/>
      <c r="CKT2354" s="1452"/>
      <c r="CKU2354" s="1452"/>
      <c r="CKV2354" s="1452"/>
      <c r="CKW2354" s="1452"/>
      <c r="CKX2354" s="1452"/>
      <c r="CKY2354" s="1452"/>
      <c r="CKZ2354" s="1452"/>
      <c r="CLA2354" s="1452"/>
      <c r="CLB2354" s="1452"/>
      <c r="CLC2354" s="1452"/>
      <c r="CLD2354" s="1452"/>
      <c r="CLE2354" s="1452"/>
      <c r="CLF2354" s="1452"/>
      <c r="CLG2354" s="1452"/>
      <c r="CLH2354" s="1452"/>
      <c r="CLI2354" s="1452"/>
      <c r="CLJ2354" s="1452"/>
      <c r="CLK2354" s="1452"/>
      <c r="CLL2354" s="1452"/>
      <c r="CLM2354" s="1452"/>
      <c r="CLN2354" s="1452"/>
      <c r="CLO2354" s="1452"/>
      <c r="CLP2354" s="1452"/>
      <c r="CLQ2354" s="1452"/>
      <c r="CLR2354" s="1452"/>
      <c r="CLS2354" s="1452"/>
      <c r="CLT2354" s="1452"/>
      <c r="CLU2354" s="1452"/>
      <c r="CLV2354" s="1452"/>
      <c r="CLW2354" s="1452"/>
      <c r="CLX2354" s="1452"/>
      <c r="CLY2354" s="1452"/>
      <c r="CLZ2354" s="1452"/>
      <c r="CMA2354" s="1452"/>
      <c r="CMB2354" s="1452"/>
      <c r="CMC2354" s="1452"/>
      <c r="CMD2354" s="1452"/>
      <c r="CME2354" s="1452"/>
      <c r="CMF2354" s="1452"/>
      <c r="CMG2354" s="1452"/>
      <c r="CMH2354" s="1452"/>
      <c r="CMI2354" s="1452"/>
      <c r="CMJ2354" s="1452"/>
      <c r="CMK2354" s="1452"/>
      <c r="CML2354" s="1452"/>
      <c r="CMM2354" s="1452"/>
      <c r="CMN2354" s="1452"/>
      <c r="CMO2354" s="1452"/>
      <c r="CMP2354" s="1452"/>
      <c r="CMQ2354" s="1452"/>
      <c r="CMR2354" s="1452"/>
      <c r="CMS2354" s="1452"/>
      <c r="CMT2354" s="1452"/>
      <c r="CMU2354" s="1452"/>
      <c r="CMV2354" s="1452"/>
      <c r="CMW2354" s="1452"/>
      <c r="CMX2354" s="1452"/>
      <c r="CMY2354" s="1452"/>
      <c r="CMZ2354" s="1452"/>
      <c r="CNA2354" s="1452"/>
      <c r="CNB2354" s="1452"/>
      <c r="CNC2354" s="1452"/>
      <c r="CND2354" s="1452"/>
      <c r="CNE2354" s="1452"/>
      <c r="CNF2354" s="1452"/>
      <c r="CNG2354" s="1452"/>
      <c r="CNH2354" s="1452"/>
      <c r="CNI2354" s="1452"/>
      <c r="CNJ2354" s="1452"/>
      <c r="CNK2354" s="1452"/>
      <c r="CNL2354" s="1452"/>
      <c r="CNM2354" s="1452"/>
      <c r="CNN2354" s="1452"/>
      <c r="CNO2354" s="1452"/>
      <c r="CNP2354" s="1452"/>
      <c r="CNQ2354" s="1452"/>
      <c r="CNR2354" s="1452"/>
      <c r="CNS2354" s="1452"/>
      <c r="CNT2354" s="1452"/>
      <c r="CNU2354" s="1452"/>
      <c r="CNV2354" s="1452"/>
      <c r="CNW2354" s="1452"/>
      <c r="CNX2354" s="1452"/>
      <c r="CNY2354" s="1452"/>
      <c r="CNZ2354" s="1452"/>
      <c r="COA2354" s="1452"/>
      <c r="COB2354" s="1452"/>
      <c r="COC2354" s="1452"/>
      <c r="COD2354" s="1452"/>
      <c r="COE2354" s="1452"/>
      <c r="COF2354" s="1452"/>
      <c r="COG2354" s="1452"/>
      <c r="COH2354" s="1452"/>
      <c r="COI2354" s="1452"/>
      <c r="COJ2354" s="1452"/>
      <c r="COK2354" s="1452"/>
      <c r="COL2354" s="1452"/>
      <c r="COM2354" s="1452"/>
      <c r="CON2354" s="1452"/>
      <c r="COO2354" s="1452"/>
      <c r="COP2354" s="1452"/>
      <c r="COQ2354" s="1452"/>
      <c r="COR2354" s="1452"/>
      <c r="COS2354" s="1452"/>
      <c r="COT2354" s="1452"/>
      <c r="COU2354" s="1452"/>
      <c r="COV2354" s="1452"/>
      <c r="COW2354" s="1452"/>
      <c r="COX2354" s="1452"/>
      <c r="COY2354" s="1452"/>
      <c r="COZ2354" s="1452"/>
      <c r="CPA2354" s="1452"/>
      <c r="CPB2354" s="1452"/>
      <c r="CPC2354" s="1452"/>
      <c r="CPD2354" s="1452"/>
      <c r="CPE2354" s="1452"/>
      <c r="CPF2354" s="1452"/>
      <c r="CPG2354" s="1452"/>
      <c r="CPH2354" s="1452"/>
      <c r="CPI2354" s="1452"/>
      <c r="CPJ2354" s="1452"/>
      <c r="CPK2354" s="1452"/>
      <c r="CPL2354" s="1452"/>
      <c r="CPM2354" s="1452"/>
      <c r="CPN2354" s="1452"/>
      <c r="CPO2354" s="1452"/>
      <c r="CPP2354" s="1452"/>
      <c r="CPQ2354" s="1452"/>
      <c r="CPR2354" s="1452"/>
      <c r="CPS2354" s="1452"/>
      <c r="CPT2354" s="1452"/>
      <c r="CPU2354" s="1452"/>
      <c r="CPV2354" s="1452"/>
      <c r="CPW2354" s="1452"/>
      <c r="CPX2354" s="1452"/>
      <c r="CPY2354" s="1452"/>
      <c r="CPZ2354" s="1452"/>
      <c r="CQA2354" s="1452"/>
      <c r="CQB2354" s="1452"/>
      <c r="CQC2354" s="1452"/>
      <c r="CQD2354" s="1452"/>
      <c r="CQE2354" s="1452"/>
      <c r="CQF2354" s="1452"/>
      <c r="CQG2354" s="1452"/>
      <c r="CQH2354" s="1452"/>
      <c r="CQI2354" s="1452"/>
      <c r="CQJ2354" s="1452"/>
      <c r="CQK2354" s="1452"/>
      <c r="CQL2354" s="1452"/>
      <c r="CQM2354" s="1452"/>
      <c r="CQN2354" s="1452"/>
      <c r="CQO2354" s="1452"/>
      <c r="CQP2354" s="1452"/>
      <c r="CQQ2354" s="1452"/>
      <c r="CQR2354" s="1452"/>
      <c r="CQS2354" s="1452"/>
      <c r="CQT2354" s="1452"/>
      <c r="CQU2354" s="1452"/>
      <c r="CQV2354" s="1452"/>
      <c r="CQW2354" s="1452"/>
      <c r="CQX2354" s="1452"/>
      <c r="CQY2354" s="1452"/>
      <c r="CQZ2354" s="1452"/>
      <c r="CRA2354" s="1452"/>
      <c r="CRB2354" s="1452"/>
      <c r="CRC2354" s="1452"/>
      <c r="CRD2354" s="1452"/>
      <c r="CRE2354" s="1452"/>
      <c r="CRF2354" s="1452"/>
      <c r="CRG2354" s="1452"/>
      <c r="CRH2354" s="1452"/>
      <c r="CRI2354" s="1452"/>
      <c r="CRJ2354" s="1452"/>
      <c r="CRK2354" s="1452"/>
      <c r="CRL2354" s="1452"/>
      <c r="CRM2354" s="1452"/>
      <c r="CRN2354" s="1452"/>
      <c r="CRO2354" s="1452"/>
      <c r="CRP2354" s="1452"/>
      <c r="CRQ2354" s="1452"/>
      <c r="CRR2354" s="1452"/>
      <c r="CRS2354" s="1452"/>
      <c r="CRT2354" s="1452"/>
      <c r="CRU2354" s="1452"/>
      <c r="CRV2354" s="1452"/>
      <c r="CRW2354" s="1452"/>
      <c r="CRX2354" s="1452"/>
      <c r="CRY2354" s="1452"/>
      <c r="CRZ2354" s="1452"/>
      <c r="CSA2354" s="1452"/>
      <c r="CSB2354" s="1452"/>
      <c r="CSC2354" s="1452"/>
      <c r="CSD2354" s="1452"/>
      <c r="CSE2354" s="1452"/>
      <c r="CSF2354" s="1452"/>
      <c r="CSG2354" s="1452"/>
      <c r="CSH2354" s="1452"/>
      <c r="CSI2354" s="1452"/>
      <c r="CSJ2354" s="1452"/>
      <c r="CSK2354" s="1452"/>
      <c r="CSL2354" s="1452"/>
      <c r="CSM2354" s="1452"/>
      <c r="CSN2354" s="1452"/>
      <c r="CSO2354" s="1452"/>
      <c r="CSP2354" s="1452"/>
      <c r="CSQ2354" s="1452"/>
      <c r="CSR2354" s="1452"/>
      <c r="CSS2354" s="1452"/>
      <c r="CST2354" s="1452"/>
      <c r="CSU2354" s="1452"/>
      <c r="CSV2354" s="1452"/>
      <c r="CSW2354" s="1452"/>
      <c r="CSX2354" s="1452"/>
      <c r="CSY2354" s="1452"/>
      <c r="CSZ2354" s="1452"/>
      <c r="CTA2354" s="1452"/>
      <c r="CTB2354" s="1452"/>
      <c r="CTC2354" s="1452"/>
      <c r="CTD2354" s="1452"/>
      <c r="CTE2354" s="1452"/>
      <c r="CTF2354" s="1452"/>
      <c r="CTG2354" s="1452"/>
      <c r="CTH2354" s="1452"/>
      <c r="CTI2354" s="1452"/>
      <c r="CTJ2354" s="1452"/>
      <c r="CTK2354" s="1452"/>
      <c r="CTL2354" s="1452"/>
      <c r="CTM2354" s="1452"/>
      <c r="CTN2354" s="1452"/>
      <c r="CTO2354" s="1452"/>
      <c r="CTP2354" s="1452"/>
      <c r="CTQ2354" s="1452"/>
      <c r="CTR2354" s="1452"/>
      <c r="CTS2354" s="1452"/>
      <c r="CTT2354" s="1452"/>
      <c r="CTU2354" s="1452"/>
      <c r="CTV2354" s="1452"/>
      <c r="CTW2354" s="1452"/>
      <c r="CTX2354" s="1452"/>
      <c r="CTY2354" s="1452"/>
      <c r="CTZ2354" s="1452"/>
      <c r="CUA2354" s="1452"/>
      <c r="CUB2354" s="1452"/>
      <c r="CUC2354" s="1452"/>
      <c r="CUD2354" s="1452"/>
      <c r="CUE2354" s="1452"/>
      <c r="CUF2354" s="1452"/>
      <c r="CUG2354" s="1452"/>
      <c r="CUH2354" s="1452"/>
      <c r="CUI2354" s="1452"/>
      <c r="CUJ2354" s="1452"/>
      <c r="CUK2354" s="1452"/>
      <c r="CUL2354" s="1452"/>
      <c r="CUM2354" s="1452"/>
      <c r="CUN2354" s="1452"/>
      <c r="CUO2354" s="1452"/>
      <c r="CUP2354" s="1452"/>
      <c r="CUQ2354" s="1452"/>
      <c r="CUR2354" s="1452"/>
      <c r="CUS2354" s="1452"/>
      <c r="CUT2354" s="1452"/>
      <c r="CUU2354" s="1452"/>
      <c r="CUV2354" s="1452"/>
      <c r="CUW2354" s="1452"/>
      <c r="CUX2354" s="1452"/>
      <c r="CUY2354" s="1452"/>
      <c r="CUZ2354" s="1452"/>
      <c r="CVA2354" s="1452"/>
      <c r="CVB2354" s="1452"/>
      <c r="CVC2354" s="1452"/>
      <c r="CVD2354" s="1452"/>
      <c r="CVE2354" s="1452"/>
      <c r="CVF2354" s="1452"/>
      <c r="CVG2354" s="1452"/>
      <c r="CVH2354" s="1452"/>
      <c r="CVI2354" s="1452"/>
      <c r="CVJ2354" s="1452"/>
      <c r="CVK2354" s="1452"/>
      <c r="CVL2354" s="1452"/>
      <c r="CVM2354" s="1452"/>
      <c r="CVN2354" s="1452"/>
      <c r="CVO2354" s="1452"/>
      <c r="CVP2354" s="1452"/>
      <c r="CVQ2354" s="1452"/>
      <c r="CVR2354" s="1452"/>
      <c r="CVS2354" s="1452"/>
      <c r="CVT2354" s="1452"/>
      <c r="CVU2354" s="1452"/>
      <c r="CVV2354" s="1452"/>
      <c r="CVW2354" s="1452"/>
      <c r="CVX2354" s="1452"/>
      <c r="CVY2354" s="1452"/>
      <c r="CVZ2354" s="1452"/>
      <c r="CWA2354" s="1452"/>
      <c r="CWB2354" s="1452"/>
      <c r="CWC2354" s="1452"/>
      <c r="CWD2354" s="1452"/>
      <c r="CWE2354" s="1452"/>
      <c r="CWF2354" s="1452"/>
      <c r="CWG2354" s="1452"/>
      <c r="CWH2354" s="1452"/>
      <c r="CWI2354" s="1452"/>
      <c r="CWJ2354" s="1452"/>
      <c r="CWK2354" s="1452"/>
      <c r="CWL2354" s="1452"/>
      <c r="CWM2354" s="1452"/>
      <c r="CWN2354" s="1452"/>
      <c r="CWO2354" s="1452"/>
      <c r="CWP2354" s="1452"/>
      <c r="CWQ2354" s="1452"/>
      <c r="CWR2354" s="1452"/>
      <c r="CWS2354" s="1452"/>
      <c r="CWT2354" s="1452"/>
      <c r="CWU2354" s="1452"/>
      <c r="CWV2354" s="1452"/>
      <c r="CWW2354" s="1452"/>
      <c r="CWX2354" s="1452"/>
      <c r="CWY2354" s="1452"/>
      <c r="CWZ2354" s="1452"/>
      <c r="CXA2354" s="1452"/>
      <c r="CXB2354" s="1452"/>
      <c r="CXC2354" s="1452"/>
      <c r="CXD2354" s="1452"/>
      <c r="CXE2354" s="1452"/>
      <c r="CXF2354" s="1452"/>
      <c r="CXG2354" s="1452"/>
      <c r="CXH2354" s="1452"/>
      <c r="CXI2354" s="1452"/>
      <c r="CXJ2354" s="1452"/>
      <c r="CXK2354" s="1452"/>
      <c r="CXL2354" s="1452"/>
      <c r="CXM2354" s="1452"/>
      <c r="CXN2354" s="1452"/>
      <c r="CXO2354" s="1452"/>
      <c r="CXP2354" s="1452"/>
      <c r="CXQ2354" s="1452"/>
      <c r="CXR2354" s="1452"/>
      <c r="CXS2354" s="1452"/>
      <c r="CXT2354" s="1452"/>
      <c r="CXU2354" s="1452"/>
      <c r="CXV2354" s="1452"/>
      <c r="CXW2354" s="1452"/>
      <c r="CXX2354" s="1452"/>
      <c r="CXY2354" s="1452"/>
      <c r="CXZ2354" s="1452"/>
      <c r="CYA2354" s="1452"/>
      <c r="CYB2354" s="1452"/>
      <c r="CYC2354" s="1452"/>
      <c r="CYD2354" s="1452"/>
      <c r="CYE2354" s="1452"/>
      <c r="CYF2354" s="1452"/>
      <c r="CYG2354" s="1452"/>
      <c r="CYH2354" s="1452"/>
      <c r="CYI2354" s="1452"/>
      <c r="CYJ2354" s="1452"/>
      <c r="CYK2354" s="1452"/>
      <c r="CYL2354" s="1452"/>
      <c r="CYM2354" s="1452"/>
      <c r="CYN2354" s="1452"/>
      <c r="CYO2354" s="1452"/>
      <c r="CYP2354" s="1452"/>
      <c r="CYQ2354" s="1452"/>
      <c r="CYR2354" s="1452"/>
      <c r="CYS2354" s="1452"/>
      <c r="CYT2354" s="1452"/>
      <c r="CYU2354" s="1452"/>
      <c r="CYV2354" s="1452"/>
      <c r="CYW2354" s="1452"/>
      <c r="CYX2354" s="1452"/>
      <c r="CYY2354" s="1452"/>
      <c r="CYZ2354" s="1452"/>
      <c r="CZA2354" s="1452"/>
      <c r="CZB2354" s="1452"/>
      <c r="CZC2354" s="1452"/>
      <c r="CZD2354" s="1452"/>
      <c r="CZE2354" s="1452"/>
      <c r="CZF2354" s="1452"/>
      <c r="CZG2354" s="1452"/>
      <c r="CZH2354" s="1452"/>
      <c r="CZI2354" s="1452"/>
      <c r="CZJ2354" s="1452"/>
      <c r="CZK2354" s="1452"/>
      <c r="CZL2354" s="1452"/>
      <c r="CZM2354" s="1452"/>
      <c r="CZN2354" s="1452"/>
      <c r="CZO2354" s="1452"/>
      <c r="CZP2354" s="1452"/>
      <c r="CZQ2354" s="1452"/>
      <c r="CZR2354" s="1452"/>
      <c r="CZS2354" s="1452"/>
      <c r="CZT2354" s="1452"/>
      <c r="CZU2354" s="1452"/>
      <c r="CZV2354" s="1452"/>
      <c r="CZW2354" s="1452"/>
      <c r="CZX2354" s="1452"/>
      <c r="CZY2354" s="1452"/>
      <c r="CZZ2354" s="1452"/>
      <c r="DAA2354" s="1452"/>
      <c r="DAB2354" s="1452"/>
      <c r="DAC2354" s="1452"/>
      <c r="DAD2354" s="1452"/>
      <c r="DAE2354" s="1452"/>
      <c r="DAF2354" s="1452"/>
      <c r="DAG2354" s="1452"/>
      <c r="DAH2354" s="1452"/>
      <c r="DAI2354" s="1452"/>
      <c r="DAJ2354" s="1452"/>
      <c r="DAK2354" s="1452"/>
      <c r="DAL2354" s="1452"/>
      <c r="DAM2354" s="1452"/>
      <c r="DAN2354" s="1452"/>
      <c r="DAO2354" s="1452"/>
      <c r="DAP2354" s="1452"/>
      <c r="DAQ2354" s="1452"/>
      <c r="DAR2354" s="1452"/>
      <c r="DAS2354" s="1452"/>
      <c r="DAT2354" s="1452"/>
      <c r="DAU2354" s="1452"/>
      <c r="DAV2354" s="1452"/>
      <c r="DAW2354" s="1452"/>
      <c r="DAX2354" s="1452"/>
      <c r="DAY2354" s="1452"/>
      <c r="DAZ2354" s="1452"/>
      <c r="DBA2354" s="1452"/>
      <c r="DBB2354" s="1452"/>
      <c r="DBC2354" s="1452"/>
      <c r="DBD2354" s="1452"/>
      <c r="DBE2354" s="1452"/>
      <c r="DBF2354" s="1452"/>
      <c r="DBG2354" s="1452"/>
      <c r="DBH2354" s="1452"/>
      <c r="DBI2354" s="1452"/>
      <c r="DBJ2354" s="1452"/>
      <c r="DBK2354" s="1452"/>
      <c r="DBL2354" s="1452"/>
      <c r="DBM2354" s="1452"/>
      <c r="DBN2354" s="1452"/>
      <c r="DBO2354" s="1452"/>
      <c r="DBP2354" s="1452"/>
      <c r="DBQ2354" s="1452"/>
      <c r="DBR2354" s="1452"/>
      <c r="DBS2354" s="1452"/>
      <c r="DBT2354" s="1452"/>
      <c r="DBU2354" s="1452"/>
      <c r="DBV2354" s="1452"/>
      <c r="DBW2354" s="1452"/>
      <c r="DBX2354" s="1452"/>
      <c r="DBY2354" s="1452"/>
      <c r="DBZ2354" s="1452"/>
      <c r="DCA2354" s="1452"/>
      <c r="DCB2354" s="1452"/>
      <c r="DCC2354" s="1452"/>
      <c r="DCD2354" s="1452"/>
      <c r="DCE2354" s="1452"/>
      <c r="DCF2354" s="1452"/>
      <c r="DCG2354" s="1452"/>
      <c r="DCH2354" s="1452"/>
      <c r="DCI2354" s="1452"/>
      <c r="DCJ2354" s="1452"/>
      <c r="DCK2354" s="1452"/>
      <c r="DCL2354" s="1452"/>
      <c r="DCM2354" s="1452"/>
      <c r="DCN2354" s="1452"/>
      <c r="DCO2354" s="1452"/>
      <c r="DCP2354" s="1452"/>
      <c r="DCQ2354" s="1452"/>
      <c r="DCR2354" s="1452"/>
      <c r="DCS2354" s="1452"/>
      <c r="DCT2354" s="1452"/>
      <c r="DCU2354" s="1452"/>
      <c r="DCV2354" s="1452"/>
      <c r="DCW2354" s="1452"/>
      <c r="DCX2354" s="1452"/>
      <c r="DCY2354" s="1452"/>
      <c r="DCZ2354" s="1452"/>
      <c r="DDA2354" s="1452"/>
      <c r="DDB2354" s="1452"/>
      <c r="DDC2354" s="1452"/>
      <c r="DDD2354" s="1452"/>
      <c r="DDE2354" s="1452"/>
      <c r="DDF2354" s="1452"/>
      <c r="DDG2354" s="1452"/>
      <c r="DDH2354" s="1452"/>
      <c r="DDI2354" s="1452"/>
      <c r="DDJ2354" s="1452"/>
      <c r="DDK2354" s="1452"/>
      <c r="DDL2354" s="1452"/>
      <c r="DDM2354" s="1452"/>
      <c r="DDN2354" s="1452"/>
      <c r="DDO2354" s="1452"/>
      <c r="DDP2354" s="1452"/>
      <c r="DDQ2354" s="1452"/>
      <c r="DDR2354" s="1452"/>
      <c r="DDS2354" s="1452"/>
      <c r="DDT2354" s="1452"/>
      <c r="DDU2354" s="1452"/>
      <c r="DDV2354" s="1452"/>
      <c r="DDW2354" s="1452"/>
      <c r="DDX2354" s="1452"/>
      <c r="DDY2354" s="1452"/>
      <c r="DDZ2354" s="1452"/>
      <c r="DEA2354" s="1452"/>
      <c r="DEB2354" s="1452"/>
      <c r="DEC2354" s="1452"/>
      <c r="DED2354" s="1452"/>
      <c r="DEE2354" s="1452"/>
      <c r="DEF2354" s="1452"/>
      <c r="DEG2354" s="1452"/>
      <c r="DEH2354" s="1452"/>
      <c r="DEI2354" s="1452"/>
      <c r="DEJ2354" s="1452"/>
      <c r="DEK2354" s="1452"/>
      <c r="DEL2354" s="1452"/>
      <c r="DEM2354" s="1452"/>
      <c r="DEN2354" s="1452"/>
      <c r="DEO2354" s="1452"/>
      <c r="DEP2354" s="1452"/>
      <c r="DEQ2354" s="1452"/>
      <c r="DER2354" s="1452"/>
      <c r="DES2354" s="1452"/>
      <c r="DET2354" s="1452"/>
      <c r="DEU2354" s="1452"/>
      <c r="DEV2354" s="1452"/>
      <c r="DEW2354" s="1452"/>
      <c r="DEX2354" s="1452"/>
      <c r="DEY2354" s="1452"/>
      <c r="DEZ2354" s="1452"/>
      <c r="DFA2354" s="1452"/>
      <c r="DFB2354" s="1452"/>
      <c r="DFC2354" s="1452"/>
      <c r="DFD2354" s="1452"/>
      <c r="DFE2354" s="1452"/>
      <c r="DFF2354" s="1452"/>
      <c r="DFG2354" s="1452"/>
      <c r="DFH2354" s="1452"/>
      <c r="DFI2354" s="1452"/>
      <c r="DFJ2354" s="1452"/>
      <c r="DFK2354" s="1452"/>
      <c r="DFL2354" s="1452"/>
      <c r="DFM2354" s="1452"/>
      <c r="DFN2354" s="1452"/>
      <c r="DFO2354" s="1452"/>
      <c r="DFP2354" s="1452"/>
      <c r="DFQ2354" s="1452"/>
      <c r="DFR2354" s="1452"/>
      <c r="DFS2354" s="1452"/>
      <c r="DFT2354" s="1452"/>
      <c r="DFU2354" s="1452"/>
      <c r="DFV2354" s="1452"/>
      <c r="DFW2354" s="1452"/>
      <c r="DFX2354" s="1452"/>
      <c r="DFY2354" s="1452"/>
      <c r="DFZ2354" s="1452"/>
      <c r="DGA2354" s="1452"/>
      <c r="DGB2354" s="1452"/>
      <c r="DGC2354" s="1452"/>
      <c r="DGD2354" s="1452"/>
      <c r="DGE2354" s="1452"/>
      <c r="DGF2354" s="1452"/>
      <c r="DGG2354" s="1452"/>
      <c r="DGH2354" s="1452"/>
      <c r="DGI2354" s="1452"/>
      <c r="DGJ2354" s="1452"/>
      <c r="DGK2354" s="1452"/>
      <c r="DGL2354" s="1452"/>
      <c r="DGM2354" s="1452"/>
      <c r="DGN2354" s="1452"/>
      <c r="DGO2354" s="1452"/>
      <c r="DGP2354" s="1452"/>
      <c r="DGQ2354" s="1452"/>
      <c r="DGR2354" s="1452"/>
      <c r="DGS2354" s="1452"/>
      <c r="DGT2354" s="1452"/>
      <c r="DGU2354" s="1452"/>
      <c r="DGV2354" s="1452"/>
      <c r="DGW2354" s="1452"/>
      <c r="DGX2354" s="1452"/>
      <c r="DGY2354" s="1452"/>
      <c r="DGZ2354" s="1452"/>
      <c r="DHA2354" s="1452"/>
      <c r="DHB2354" s="1452"/>
      <c r="DHC2354" s="1452"/>
      <c r="DHD2354" s="1452"/>
      <c r="DHE2354" s="1452"/>
      <c r="DHF2354" s="1452"/>
      <c r="DHG2354" s="1452"/>
      <c r="DHH2354" s="1452"/>
      <c r="DHI2354" s="1452"/>
      <c r="DHJ2354" s="1452"/>
      <c r="DHK2354" s="1452"/>
      <c r="DHL2354" s="1452"/>
      <c r="DHM2354" s="1452"/>
      <c r="DHN2354" s="1452"/>
      <c r="DHO2354" s="1452"/>
      <c r="DHP2354" s="1452"/>
      <c r="DHQ2354" s="1452"/>
      <c r="DHR2354" s="1452"/>
      <c r="DHS2354" s="1452"/>
      <c r="DHT2354" s="1452"/>
      <c r="DHU2354" s="1452"/>
      <c r="DHV2354" s="1452"/>
      <c r="DHW2354" s="1452"/>
      <c r="DHX2354" s="1452"/>
      <c r="DHY2354" s="1452"/>
      <c r="DHZ2354" s="1452"/>
      <c r="DIA2354" s="1452"/>
      <c r="DIB2354" s="1452"/>
      <c r="DIC2354" s="1452"/>
      <c r="DID2354" s="1452"/>
      <c r="DIE2354" s="1452"/>
      <c r="DIF2354" s="1452"/>
      <c r="DIG2354" s="1452"/>
      <c r="DIH2354" s="1452"/>
      <c r="DII2354" s="1452"/>
      <c r="DIJ2354" s="1452"/>
      <c r="DIK2354" s="1452"/>
      <c r="DIL2354" s="1452"/>
      <c r="DIM2354" s="1452"/>
      <c r="DIN2354" s="1452"/>
      <c r="DIO2354" s="1452"/>
      <c r="DIP2354" s="1452"/>
      <c r="DIQ2354" s="1452"/>
      <c r="DIR2354" s="1452"/>
      <c r="DIS2354" s="1452"/>
      <c r="DIT2354" s="1452"/>
      <c r="DIU2354" s="1452"/>
      <c r="DIV2354" s="1452"/>
      <c r="DIW2354" s="1452"/>
      <c r="DIX2354" s="1452"/>
      <c r="DIY2354" s="1452"/>
      <c r="DIZ2354" s="1452"/>
      <c r="DJA2354" s="1452"/>
      <c r="DJB2354" s="1452"/>
      <c r="DJC2354" s="1452"/>
      <c r="DJD2354" s="1452"/>
      <c r="DJE2354" s="1452"/>
      <c r="DJF2354" s="1452"/>
      <c r="DJG2354" s="1452"/>
      <c r="DJH2354" s="1452"/>
      <c r="DJI2354" s="1452"/>
      <c r="DJJ2354" s="1452"/>
      <c r="DJK2354" s="1452"/>
      <c r="DJL2354" s="1452"/>
      <c r="DJM2354" s="1452"/>
      <c r="DJN2354" s="1452"/>
      <c r="DJO2354" s="1452"/>
      <c r="DJP2354" s="1452"/>
      <c r="DJQ2354" s="1452"/>
      <c r="DJR2354" s="1452"/>
      <c r="DJS2354" s="1452"/>
      <c r="DJT2354" s="1452"/>
      <c r="DJU2354" s="1452"/>
      <c r="DJV2354" s="1452"/>
      <c r="DJW2354" s="1452"/>
      <c r="DJX2354" s="1452"/>
      <c r="DJY2354" s="1452"/>
      <c r="DJZ2354" s="1452"/>
      <c r="DKA2354" s="1452"/>
      <c r="DKB2354" s="1452"/>
      <c r="DKC2354" s="1452"/>
      <c r="DKD2354" s="1452"/>
      <c r="DKE2354" s="1452"/>
      <c r="DKF2354" s="1452"/>
      <c r="DKG2354" s="1452"/>
      <c r="DKH2354" s="1452"/>
      <c r="DKI2354" s="1452"/>
      <c r="DKJ2354" s="1452"/>
      <c r="DKK2354" s="1452"/>
      <c r="DKL2354" s="1452"/>
      <c r="DKM2354" s="1452"/>
      <c r="DKN2354" s="1452"/>
      <c r="DKO2354" s="1452"/>
      <c r="DKP2354" s="1452"/>
      <c r="DKQ2354" s="1452"/>
      <c r="DKR2354" s="1452"/>
      <c r="DKS2354" s="1452"/>
      <c r="DKT2354" s="1452"/>
      <c r="DKU2354" s="1452"/>
      <c r="DKV2354" s="1452"/>
      <c r="DKW2354" s="1452"/>
      <c r="DKX2354" s="1452"/>
      <c r="DKY2354" s="1452"/>
      <c r="DKZ2354" s="1452"/>
      <c r="DLA2354" s="1452"/>
      <c r="DLB2354" s="1452"/>
      <c r="DLC2354" s="1452"/>
      <c r="DLD2354" s="1452"/>
      <c r="DLE2354" s="1452"/>
      <c r="DLF2354" s="1452"/>
      <c r="DLG2354" s="1452"/>
      <c r="DLH2354" s="1452"/>
      <c r="DLI2354" s="1452"/>
      <c r="DLJ2354" s="1452"/>
      <c r="DLK2354" s="1452"/>
      <c r="DLL2354" s="1452"/>
      <c r="DLM2354" s="1452"/>
      <c r="DLN2354" s="1452"/>
      <c r="DLO2354" s="1452"/>
      <c r="DLP2354" s="1452"/>
      <c r="DLQ2354" s="1452"/>
      <c r="DLR2354" s="1452"/>
      <c r="DLS2354" s="1452"/>
      <c r="DLT2354" s="1452"/>
      <c r="DLU2354" s="1452"/>
      <c r="DLV2354" s="1452"/>
      <c r="DLW2354" s="1452"/>
      <c r="DLX2354" s="1452"/>
      <c r="DLY2354" s="1452"/>
      <c r="DLZ2354" s="1452"/>
      <c r="DMA2354" s="1452"/>
      <c r="DMB2354" s="1452"/>
      <c r="DMC2354" s="1452"/>
      <c r="DMD2354" s="1452"/>
      <c r="DME2354" s="1452"/>
      <c r="DMF2354" s="1452"/>
      <c r="DMG2354" s="1452"/>
      <c r="DMH2354" s="1452"/>
      <c r="DMI2354" s="1452"/>
      <c r="DMJ2354" s="1452"/>
      <c r="DMK2354" s="1452"/>
      <c r="DML2354" s="1452"/>
      <c r="DMM2354" s="1452"/>
      <c r="DMN2354" s="1452"/>
      <c r="DMO2354" s="1452"/>
      <c r="DMP2354" s="1452"/>
      <c r="DMQ2354" s="1452"/>
      <c r="DMR2354" s="1452"/>
      <c r="DMS2354" s="1452"/>
      <c r="DMT2354" s="1452"/>
      <c r="DMU2354" s="1452"/>
      <c r="DMV2354" s="1452"/>
      <c r="DMW2354" s="1452"/>
      <c r="DMX2354" s="1452"/>
      <c r="DMY2354" s="1452"/>
      <c r="DMZ2354" s="1452"/>
      <c r="DNA2354" s="1452"/>
      <c r="DNB2354" s="1452"/>
      <c r="DNC2354" s="1452"/>
      <c r="DND2354" s="1452"/>
      <c r="DNE2354" s="1452"/>
      <c r="DNF2354" s="1452"/>
      <c r="DNG2354" s="1452"/>
      <c r="DNH2354" s="1452"/>
      <c r="DNI2354" s="1452"/>
      <c r="DNJ2354" s="1452"/>
      <c r="DNK2354" s="1452"/>
      <c r="DNL2354" s="1452"/>
      <c r="DNM2354" s="1452"/>
      <c r="DNN2354" s="1452"/>
      <c r="DNO2354" s="1452"/>
      <c r="DNP2354" s="1452"/>
      <c r="DNQ2354" s="1452"/>
      <c r="DNR2354" s="1452"/>
      <c r="DNS2354" s="1452"/>
      <c r="DNT2354" s="1452"/>
      <c r="DNU2354" s="1452"/>
      <c r="DNV2354" s="1452"/>
      <c r="DNW2354" s="1452"/>
      <c r="DNX2354" s="1452"/>
      <c r="DNY2354" s="1452"/>
      <c r="DNZ2354" s="1452"/>
      <c r="DOA2354" s="1452"/>
      <c r="DOB2354" s="1452"/>
      <c r="DOC2354" s="1452"/>
      <c r="DOD2354" s="1452"/>
      <c r="DOE2354" s="1452"/>
      <c r="DOF2354" s="1452"/>
      <c r="DOG2354" s="1452"/>
      <c r="DOH2354" s="1452"/>
      <c r="DOI2354" s="1452"/>
      <c r="DOJ2354" s="1452"/>
      <c r="DOK2354" s="1452"/>
      <c r="DOL2354" s="1452"/>
      <c r="DOM2354" s="1452"/>
      <c r="DON2354" s="1452"/>
      <c r="DOO2354" s="1452"/>
      <c r="DOP2354" s="1452"/>
      <c r="DOQ2354" s="1452"/>
      <c r="DOR2354" s="1452"/>
      <c r="DOS2354" s="1452"/>
      <c r="DOT2354" s="1452"/>
      <c r="DOU2354" s="1452"/>
      <c r="DOV2354" s="1452"/>
      <c r="DOW2354" s="1452"/>
      <c r="DOX2354" s="1452"/>
      <c r="DOY2354" s="1452"/>
      <c r="DOZ2354" s="1452"/>
      <c r="DPA2354" s="1452"/>
      <c r="DPB2354" s="1452"/>
      <c r="DPC2354" s="1452"/>
      <c r="DPD2354" s="1452"/>
      <c r="DPE2354" s="1452"/>
      <c r="DPF2354" s="1452"/>
      <c r="DPG2354" s="1452"/>
      <c r="DPH2354" s="1452"/>
      <c r="DPI2354" s="1452"/>
      <c r="DPJ2354" s="1452"/>
      <c r="DPK2354" s="1452"/>
      <c r="DPL2354" s="1452"/>
      <c r="DPM2354" s="1452"/>
      <c r="DPN2354" s="1452"/>
      <c r="DPO2354" s="1452"/>
      <c r="DPP2354" s="1452"/>
      <c r="DPQ2354" s="1452"/>
      <c r="DPR2354" s="1452"/>
      <c r="DPS2354" s="1452"/>
      <c r="DPT2354" s="1452"/>
      <c r="DPU2354" s="1452"/>
      <c r="DPV2354" s="1452"/>
      <c r="DPW2354" s="1452"/>
      <c r="DPX2354" s="1452"/>
      <c r="DPY2354" s="1452"/>
      <c r="DPZ2354" s="1452"/>
      <c r="DQA2354" s="1452"/>
      <c r="DQB2354" s="1452"/>
      <c r="DQC2354" s="1452"/>
      <c r="DQD2354" s="1452"/>
      <c r="DQE2354" s="1452"/>
      <c r="DQF2354" s="1452"/>
      <c r="DQG2354" s="1452"/>
      <c r="DQH2354" s="1452"/>
      <c r="DQI2354" s="1452"/>
      <c r="DQJ2354" s="1452"/>
      <c r="DQK2354" s="1452"/>
      <c r="DQL2354" s="1452"/>
      <c r="DQM2354" s="1452"/>
      <c r="DQN2354" s="1452"/>
      <c r="DQO2354" s="1452"/>
      <c r="DQP2354" s="1452"/>
      <c r="DQQ2354" s="1452"/>
      <c r="DQR2354" s="1452"/>
      <c r="DQS2354" s="1452"/>
      <c r="DQT2354" s="1452"/>
      <c r="DQU2354" s="1452"/>
      <c r="DQV2354" s="1452"/>
      <c r="DQW2354" s="1452"/>
      <c r="DQX2354" s="1452"/>
      <c r="DQY2354" s="1452"/>
      <c r="DQZ2354" s="1452"/>
      <c r="DRA2354" s="1452"/>
      <c r="DRB2354" s="1452"/>
      <c r="DRC2354" s="1452"/>
      <c r="DRD2354" s="1452"/>
      <c r="DRE2354" s="1452"/>
      <c r="DRF2354" s="1452"/>
      <c r="DRG2354" s="1452"/>
      <c r="DRH2354" s="1452"/>
      <c r="DRI2354" s="1452"/>
      <c r="DRJ2354" s="1452"/>
      <c r="DRK2354" s="1452"/>
      <c r="DRL2354" s="1452"/>
      <c r="DRM2354" s="1452"/>
      <c r="DRN2354" s="1452"/>
      <c r="DRO2354" s="1452"/>
      <c r="DRP2354" s="1452"/>
      <c r="DRQ2354" s="1452"/>
      <c r="DRR2354" s="1452"/>
      <c r="DRS2354" s="1452"/>
      <c r="DRT2354" s="1452"/>
      <c r="DRU2354" s="1452"/>
      <c r="DRV2354" s="1452"/>
      <c r="DRW2354" s="1452"/>
      <c r="DRX2354" s="1452"/>
      <c r="DRY2354" s="1452"/>
      <c r="DRZ2354" s="1452"/>
      <c r="DSA2354" s="1452"/>
      <c r="DSB2354" s="1452"/>
      <c r="DSC2354" s="1452"/>
      <c r="DSD2354" s="1452"/>
      <c r="DSE2354" s="1452"/>
      <c r="DSF2354" s="1452"/>
      <c r="DSG2354" s="1452"/>
      <c r="DSH2354" s="1452"/>
      <c r="DSI2354" s="1452"/>
      <c r="DSJ2354" s="1452"/>
      <c r="DSK2354" s="1452"/>
      <c r="DSL2354" s="1452"/>
      <c r="DSM2354" s="1452"/>
      <c r="DSN2354" s="1452"/>
      <c r="DSO2354" s="1452"/>
      <c r="DSP2354" s="1452"/>
      <c r="DSQ2354" s="1452"/>
      <c r="DSR2354" s="1452"/>
      <c r="DSS2354" s="1452"/>
      <c r="DST2354" s="1452"/>
      <c r="DSU2354" s="1452"/>
      <c r="DSV2354" s="1452"/>
      <c r="DSW2354" s="1452"/>
      <c r="DSX2354" s="1452"/>
      <c r="DSY2354" s="1452"/>
      <c r="DSZ2354" s="1452"/>
      <c r="DTA2354" s="1452"/>
      <c r="DTB2354" s="1452"/>
      <c r="DTC2354" s="1452"/>
      <c r="DTD2354" s="1452"/>
      <c r="DTE2354" s="1452"/>
      <c r="DTF2354" s="1452"/>
      <c r="DTG2354" s="1452"/>
      <c r="DTH2354" s="1452"/>
      <c r="DTI2354" s="1452"/>
      <c r="DTJ2354" s="1452"/>
      <c r="DTK2354" s="1452"/>
      <c r="DTL2354" s="1452"/>
      <c r="DTM2354" s="1452"/>
      <c r="DTN2354" s="1452"/>
      <c r="DTO2354" s="1452"/>
      <c r="DTP2354" s="1452"/>
      <c r="DTQ2354" s="1452"/>
      <c r="DTR2354" s="1452"/>
      <c r="DTS2354" s="1452"/>
      <c r="DTT2354" s="1452"/>
      <c r="DTU2354" s="1452"/>
      <c r="DTV2354" s="1452"/>
      <c r="DTW2354" s="1452"/>
      <c r="DTX2354" s="1452"/>
      <c r="DTY2354" s="1452"/>
      <c r="DTZ2354" s="1452"/>
      <c r="DUA2354" s="1452"/>
      <c r="DUB2354" s="1452"/>
      <c r="DUC2354" s="1452"/>
      <c r="DUD2354" s="1452"/>
      <c r="DUE2354" s="1452"/>
      <c r="DUF2354" s="1452"/>
      <c r="DUG2354" s="1452"/>
      <c r="DUH2354" s="1452"/>
      <c r="DUI2354" s="1452"/>
      <c r="DUJ2354" s="1452"/>
      <c r="DUK2354" s="1452"/>
      <c r="DUL2354" s="1452"/>
      <c r="DUM2354" s="1452"/>
      <c r="DUN2354" s="1452"/>
      <c r="DUO2354" s="1452"/>
      <c r="DUP2354" s="1452"/>
      <c r="DUQ2354" s="1452"/>
      <c r="DUR2354" s="1452"/>
      <c r="DUS2354" s="1452"/>
      <c r="DUT2354" s="1452"/>
      <c r="DUU2354" s="1452"/>
      <c r="DUV2354" s="1452"/>
      <c r="DUW2354" s="1452"/>
      <c r="DUX2354" s="1452"/>
      <c r="DUY2354" s="1452"/>
      <c r="DUZ2354" s="1452"/>
      <c r="DVA2354" s="1452"/>
      <c r="DVB2354" s="1452"/>
      <c r="DVC2354" s="1452"/>
      <c r="DVD2354" s="1452"/>
      <c r="DVE2354" s="1452"/>
      <c r="DVF2354" s="1452"/>
      <c r="DVG2354" s="1452"/>
      <c r="DVH2354" s="1452"/>
      <c r="DVI2354" s="1452"/>
      <c r="DVJ2354" s="1452"/>
      <c r="DVK2354" s="1452"/>
      <c r="DVL2354" s="1452"/>
      <c r="DVM2354" s="1452"/>
      <c r="DVN2354" s="1452"/>
      <c r="DVO2354" s="1452"/>
      <c r="DVP2354" s="1452"/>
      <c r="DVQ2354" s="1452"/>
      <c r="DVR2354" s="1452"/>
      <c r="DVS2354" s="1452"/>
      <c r="DVT2354" s="1452"/>
      <c r="DVU2354" s="1452"/>
      <c r="DVV2354" s="1452"/>
      <c r="DVW2354" s="1452"/>
      <c r="DVX2354" s="1452"/>
      <c r="DVY2354" s="1452"/>
      <c r="DVZ2354" s="1452"/>
      <c r="DWA2354" s="1452"/>
      <c r="DWB2354" s="1452"/>
      <c r="DWC2354" s="1452"/>
      <c r="DWD2354" s="1452"/>
      <c r="DWE2354" s="1452"/>
      <c r="DWF2354" s="1452"/>
      <c r="DWG2354" s="1452"/>
      <c r="DWH2354" s="1452"/>
      <c r="DWI2354" s="1452"/>
      <c r="DWJ2354" s="1452"/>
      <c r="DWK2354" s="1452"/>
      <c r="DWL2354" s="1452"/>
      <c r="DWM2354" s="1452"/>
      <c r="DWN2354" s="1452"/>
      <c r="DWO2354" s="1452"/>
      <c r="DWP2354" s="1452"/>
      <c r="DWQ2354" s="1452"/>
      <c r="DWR2354" s="1452"/>
      <c r="DWS2354" s="1452"/>
      <c r="DWT2354" s="1452"/>
      <c r="DWU2354" s="1452"/>
      <c r="DWV2354" s="1452"/>
      <c r="DWW2354" s="1452"/>
      <c r="DWX2354" s="1452"/>
      <c r="DWY2354" s="1452"/>
      <c r="DWZ2354" s="1452"/>
      <c r="DXA2354" s="1452"/>
      <c r="DXB2354" s="1452"/>
      <c r="DXC2354" s="1452"/>
      <c r="DXD2354" s="1452"/>
      <c r="DXE2354" s="1452"/>
      <c r="DXF2354" s="1452"/>
      <c r="DXG2354" s="1452"/>
      <c r="DXH2354" s="1452"/>
      <c r="DXI2354" s="1452"/>
      <c r="DXJ2354" s="1452"/>
      <c r="DXK2354" s="1452"/>
      <c r="DXL2354" s="1452"/>
      <c r="DXM2354" s="1452"/>
      <c r="DXN2354" s="1452"/>
      <c r="DXO2354" s="1452"/>
      <c r="DXP2354" s="1452"/>
      <c r="DXQ2354" s="1452"/>
      <c r="DXR2354" s="1452"/>
      <c r="DXS2354" s="1452"/>
      <c r="DXT2354" s="1452"/>
      <c r="DXU2354" s="1452"/>
      <c r="DXV2354" s="1452"/>
      <c r="DXW2354" s="1452"/>
      <c r="DXX2354" s="1452"/>
      <c r="DXY2354" s="1452"/>
      <c r="DXZ2354" s="1452"/>
      <c r="DYA2354" s="1452"/>
      <c r="DYB2354" s="1452"/>
      <c r="DYC2354" s="1452"/>
      <c r="DYD2354" s="1452"/>
      <c r="DYE2354" s="1452"/>
      <c r="DYF2354" s="1452"/>
      <c r="DYG2354" s="1452"/>
      <c r="DYH2354" s="1452"/>
      <c r="DYI2354" s="1452"/>
      <c r="DYJ2354" s="1452"/>
      <c r="DYK2354" s="1452"/>
      <c r="DYL2354" s="1452"/>
      <c r="DYM2354" s="1452"/>
      <c r="DYN2354" s="1452"/>
      <c r="DYO2354" s="1452"/>
      <c r="DYP2354" s="1452"/>
      <c r="DYQ2354" s="1452"/>
      <c r="DYR2354" s="1452"/>
      <c r="DYS2354" s="1452"/>
      <c r="DYT2354" s="1452"/>
      <c r="DYU2354" s="1452"/>
      <c r="DYV2354" s="1452"/>
      <c r="DYW2354" s="1452"/>
      <c r="DYX2354" s="1452"/>
      <c r="DYY2354" s="1452"/>
      <c r="DYZ2354" s="1452"/>
      <c r="DZA2354" s="1452"/>
      <c r="DZB2354" s="1452"/>
      <c r="DZC2354" s="1452"/>
      <c r="DZD2354" s="1452"/>
      <c r="DZE2354" s="1452"/>
      <c r="DZF2354" s="1452"/>
      <c r="DZG2354" s="1452"/>
      <c r="DZH2354" s="1452"/>
      <c r="DZI2354" s="1452"/>
      <c r="DZJ2354" s="1452"/>
      <c r="DZK2354" s="1452"/>
      <c r="DZL2354" s="1452"/>
      <c r="DZM2354" s="1452"/>
      <c r="DZN2354" s="1452"/>
      <c r="DZO2354" s="1452"/>
      <c r="DZP2354" s="1452"/>
      <c r="DZQ2354" s="1452"/>
      <c r="DZR2354" s="1452"/>
      <c r="DZS2354" s="1452"/>
      <c r="DZT2354" s="1452"/>
      <c r="DZU2354" s="1452"/>
      <c r="DZV2354" s="1452"/>
      <c r="DZW2354" s="1452"/>
      <c r="DZX2354" s="1452"/>
      <c r="DZY2354" s="1452"/>
      <c r="DZZ2354" s="1452"/>
      <c r="EAA2354" s="1452"/>
      <c r="EAB2354" s="1452"/>
      <c r="EAC2354" s="1452"/>
      <c r="EAD2354" s="1452"/>
      <c r="EAE2354" s="1452"/>
      <c r="EAF2354" s="1452"/>
      <c r="EAG2354" s="1452"/>
      <c r="EAH2354" s="1452"/>
      <c r="EAI2354" s="1452"/>
      <c r="EAJ2354" s="1452"/>
      <c r="EAK2354" s="1452"/>
      <c r="EAL2354" s="1452"/>
      <c r="EAM2354" s="1452"/>
      <c r="EAN2354" s="1452"/>
      <c r="EAO2354" s="1452"/>
      <c r="EAP2354" s="1452"/>
      <c r="EAQ2354" s="1452"/>
      <c r="EAR2354" s="1452"/>
      <c r="EAS2354" s="1452"/>
      <c r="EAT2354" s="1452"/>
      <c r="EAU2354" s="1452"/>
      <c r="EAV2354" s="1452"/>
      <c r="EAW2354" s="1452"/>
      <c r="EAX2354" s="1452"/>
      <c r="EAY2354" s="1452"/>
      <c r="EAZ2354" s="1452"/>
      <c r="EBA2354" s="1452"/>
      <c r="EBB2354" s="1452"/>
      <c r="EBC2354" s="1452"/>
      <c r="EBD2354" s="1452"/>
      <c r="EBE2354" s="1452"/>
      <c r="EBF2354" s="1452"/>
      <c r="EBG2354" s="1452"/>
      <c r="EBH2354" s="1452"/>
      <c r="EBI2354" s="1452"/>
      <c r="EBJ2354" s="1452"/>
      <c r="EBK2354" s="1452"/>
      <c r="EBL2354" s="1452"/>
      <c r="EBM2354" s="1452"/>
      <c r="EBN2354" s="1452"/>
      <c r="EBO2354" s="1452"/>
      <c r="EBP2354" s="1452"/>
      <c r="EBQ2354" s="1452"/>
      <c r="EBR2354" s="1452"/>
      <c r="EBS2354" s="1452"/>
      <c r="EBT2354" s="1452"/>
      <c r="EBU2354" s="1452"/>
      <c r="EBV2354" s="1452"/>
      <c r="EBW2354" s="1452"/>
      <c r="EBX2354" s="1452"/>
      <c r="EBY2354" s="1452"/>
      <c r="EBZ2354" s="1452"/>
      <c r="ECA2354" s="1452"/>
      <c r="ECB2354" s="1452"/>
      <c r="ECC2354" s="1452"/>
      <c r="ECD2354" s="1452"/>
      <c r="ECE2354" s="1452"/>
      <c r="ECF2354" s="1452"/>
      <c r="ECG2354" s="1452"/>
      <c r="ECH2354" s="1452"/>
      <c r="ECI2354" s="1452"/>
      <c r="ECJ2354" s="1452"/>
      <c r="ECK2354" s="1452"/>
      <c r="ECL2354" s="1452"/>
      <c r="ECM2354" s="1452"/>
      <c r="ECN2354" s="1452"/>
      <c r="ECO2354" s="1452"/>
      <c r="ECP2354" s="1452"/>
      <c r="ECQ2354" s="1452"/>
      <c r="ECR2354" s="1452"/>
      <c r="ECS2354" s="1452"/>
      <c r="ECT2354" s="1452"/>
      <c r="ECU2354" s="1452"/>
      <c r="ECV2354" s="1452"/>
      <c r="ECW2354" s="1452"/>
      <c r="ECX2354" s="1452"/>
      <c r="ECY2354" s="1452"/>
      <c r="ECZ2354" s="1452"/>
      <c r="EDA2354" s="1452"/>
      <c r="EDB2354" s="1452"/>
      <c r="EDC2354" s="1452"/>
      <c r="EDD2354" s="1452"/>
      <c r="EDE2354" s="1452"/>
      <c r="EDF2354" s="1452"/>
      <c r="EDG2354" s="1452"/>
      <c r="EDH2354" s="1452"/>
      <c r="EDI2354" s="1452"/>
      <c r="EDJ2354" s="1452"/>
      <c r="EDK2354" s="1452"/>
      <c r="EDL2354" s="1452"/>
      <c r="EDM2354" s="1452"/>
      <c r="EDN2354" s="1452"/>
      <c r="EDO2354" s="1452"/>
      <c r="EDP2354" s="1452"/>
      <c r="EDQ2354" s="1452"/>
      <c r="EDR2354" s="1452"/>
      <c r="EDS2354" s="1452"/>
      <c r="EDT2354" s="1452"/>
      <c r="EDU2354" s="1452"/>
      <c r="EDV2354" s="1452"/>
      <c r="EDW2354" s="1452"/>
      <c r="EDX2354" s="1452"/>
      <c r="EDY2354" s="1452"/>
      <c r="EDZ2354" s="1452"/>
      <c r="EEA2354" s="1452"/>
      <c r="EEB2354" s="1452"/>
      <c r="EEC2354" s="1452"/>
      <c r="EED2354" s="1452"/>
      <c r="EEE2354" s="1452"/>
      <c r="EEF2354" s="1452"/>
      <c r="EEG2354" s="1452"/>
      <c r="EEH2354" s="1452"/>
      <c r="EEI2354" s="1452"/>
      <c r="EEJ2354" s="1452"/>
      <c r="EEK2354" s="1452"/>
      <c r="EEL2354" s="1452"/>
      <c r="EEM2354" s="1452"/>
      <c r="EEN2354" s="1452"/>
      <c r="EEO2354" s="1452"/>
      <c r="EEP2354" s="1452"/>
      <c r="EEQ2354" s="1452"/>
      <c r="EER2354" s="1452"/>
      <c r="EES2354" s="1452"/>
      <c r="EET2354" s="1452"/>
      <c r="EEU2354" s="1452"/>
      <c r="EEV2354" s="1452"/>
      <c r="EEW2354" s="1452"/>
      <c r="EEX2354" s="1452"/>
      <c r="EEY2354" s="1452"/>
      <c r="EEZ2354" s="1452"/>
      <c r="EFA2354" s="1452"/>
      <c r="EFB2354" s="1452"/>
      <c r="EFC2354" s="1452"/>
      <c r="EFD2354" s="1452"/>
      <c r="EFE2354" s="1452"/>
      <c r="EFF2354" s="1452"/>
      <c r="EFG2354" s="1452"/>
      <c r="EFH2354" s="1452"/>
      <c r="EFI2354" s="1452"/>
      <c r="EFJ2354" s="1452"/>
      <c r="EFK2354" s="1452"/>
      <c r="EFL2354" s="1452"/>
      <c r="EFM2354" s="1452"/>
      <c r="EFN2354" s="1452"/>
      <c r="EFO2354" s="1452"/>
      <c r="EFP2354" s="1452"/>
      <c r="EFQ2354" s="1452"/>
      <c r="EFR2354" s="1452"/>
      <c r="EFS2354" s="1452"/>
      <c r="EFT2354" s="1452"/>
      <c r="EFU2354" s="1452"/>
      <c r="EFV2354" s="1452"/>
      <c r="EFW2354" s="1452"/>
      <c r="EFX2354" s="1452"/>
      <c r="EFY2354" s="1452"/>
      <c r="EFZ2354" s="1452"/>
      <c r="EGA2354" s="1452"/>
      <c r="EGB2354" s="1452"/>
      <c r="EGC2354" s="1452"/>
      <c r="EGD2354" s="1452"/>
      <c r="EGE2354" s="1452"/>
      <c r="EGF2354" s="1452"/>
      <c r="EGG2354" s="1452"/>
      <c r="EGH2354" s="1452"/>
      <c r="EGI2354" s="1452"/>
      <c r="EGJ2354" s="1452"/>
      <c r="EGK2354" s="1452"/>
      <c r="EGL2354" s="1452"/>
      <c r="EGM2354" s="1452"/>
      <c r="EGN2354" s="1452"/>
      <c r="EGO2354" s="1452"/>
      <c r="EGP2354" s="1452"/>
      <c r="EGQ2354" s="1452"/>
      <c r="EGR2354" s="1452"/>
      <c r="EGS2354" s="1452"/>
      <c r="EGT2354" s="1452"/>
      <c r="EGU2354" s="1452"/>
      <c r="EGV2354" s="1452"/>
      <c r="EGW2354" s="1452"/>
      <c r="EGX2354" s="1452"/>
      <c r="EGY2354" s="1452"/>
      <c r="EGZ2354" s="1452"/>
      <c r="EHA2354" s="1452"/>
      <c r="EHB2354" s="1452"/>
      <c r="EHC2354" s="1452"/>
      <c r="EHD2354" s="1452"/>
      <c r="EHE2354" s="1452"/>
      <c r="EHF2354" s="1452"/>
      <c r="EHG2354" s="1452"/>
      <c r="EHH2354" s="1452"/>
      <c r="EHI2354" s="1452"/>
      <c r="EHJ2354" s="1452"/>
      <c r="EHK2354" s="1452"/>
      <c r="EHL2354" s="1452"/>
      <c r="EHM2354" s="1452"/>
      <c r="EHN2354" s="1452"/>
      <c r="EHO2354" s="1452"/>
      <c r="EHP2354" s="1452"/>
      <c r="EHQ2354" s="1452"/>
      <c r="EHR2354" s="1452"/>
      <c r="EHS2354" s="1452"/>
      <c r="EHT2354" s="1452"/>
      <c r="EHU2354" s="1452"/>
      <c r="EHV2354" s="1452"/>
      <c r="EHW2354" s="1452"/>
      <c r="EHX2354" s="1452"/>
      <c r="EHY2354" s="1452"/>
      <c r="EHZ2354" s="1452"/>
      <c r="EIA2354" s="1452"/>
      <c r="EIB2354" s="1452"/>
      <c r="EIC2354" s="1452"/>
      <c r="EID2354" s="1452"/>
      <c r="EIE2354" s="1452"/>
      <c r="EIF2354" s="1452"/>
      <c r="EIG2354" s="1452"/>
      <c r="EIH2354" s="1452"/>
      <c r="EII2354" s="1452"/>
      <c r="EIJ2354" s="1452"/>
      <c r="EIK2354" s="1452"/>
      <c r="EIL2354" s="1452"/>
      <c r="EIM2354" s="1452"/>
      <c r="EIN2354" s="1452"/>
      <c r="EIO2354" s="1452"/>
      <c r="EIP2354" s="1452"/>
      <c r="EIQ2354" s="1452"/>
      <c r="EIR2354" s="1452"/>
      <c r="EIS2354" s="1452"/>
      <c r="EIT2354" s="1452"/>
      <c r="EIU2354" s="1452"/>
      <c r="EIV2354" s="1452"/>
      <c r="EIW2354" s="1452"/>
      <c r="EIX2354" s="1452"/>
      <c r="EIY2354" s="1452"/>
      <c r="EIZ2354" s="1452"/>
      <c r="EJA2354" s="1452"/>
      <c r="EJB2354" s="1452"/>
      <c r="EJC2354" s="1452"/>
      <c r="EJD2354" s="1452"/>
      <c r="EJE2354" s="1452"/>
      <c r="EJF2354" s="1452"/>
      <c r="EJG2354" s="1452"/>
      <c r="EJH2354" s="1452"/>
      <c r="EJI2354" s="1452"/>
      <c r="EJJ2354" s="1452"/>
      <c r="EJK2354" s="1452"/>
      <c r="EJL2354" s="1452"/>
      <c r="EJM2354" s="1452"/>
      <c r="EJN2354" s="1452"/>
      <c r="EJO2354" s="1452"/>
      <c r="EJP2354" s="1452"/>
      <c r="EJQ2354" s="1452"/>
      <c r="EJR2354" s="1452"/>
      <c r="EJS2354" s="1452"/>
      <c r="EJT2354" s="1452"/>
      <c r="EJU2354" s="1452"/>
      <c r="EJV2354" s="1452"/>
      <c r="EJW2354" s="1452"/>
      <c r="EJX2354" s="1452"/>
      <c r="EJY2354" s="1452"/>
      <c r="EJZ2354" s="1452"/>
      <c r="EKA2354" s="1452"/>
      <c r="EKB2354" s="1452"/>
      <c r="EKC2354" s="1452"/>
      <c r="EKD2354" s="1452"/>
      <c r="EKE2354" s="1452"/>
      <c r="EKF2354" s="1452"/>
      <c r="EKG2354" s="1452"/>
      <c r="EKH2354" s="1452"/>
      <c r="EKI2354" s="1452"/>
      <c r="EKJ2354" s="1452"/>
      <c r="EKK2354" s="1452"/>
      <c r="EKL2354" s="1452"/>
      <c r="EKM2354" s="1452"/>
      <c r="EKN2354" s="1452"/>
      <c r="EKO2354" s="1452"/>
      <c r="EKP2354" s="1452"/>
      <c r="EKQ2354" s="1452"/>
      <c r="EKR2354" s="1452"/>
      <c r="EKS2354" s="1452"/>
      <c r="EKT2354" s="1452"/>
      <c r="EKU2354" s="1452"/>
      <c r="EKV2354" s="1452"/>
      <c r="EKW2354" s="1452"/>
      <c r="EKX2354" s="1452"/>
      <c r="EKY2354" s="1452"/>
      <c r="EKZ2354" s="1452"/>
      <c r="ELA2354" s="1452"/>
      <c r="ELB2354" s="1452"/>
      <c r="ELC2354" s="1452"/>
      <c r="ELD2354" s="1452"/>
      <c r="ELE2354" s="1452"/>
      <c r="ELF2354" s="1452"/>
      <c r="ELG2354" s="1452"/>
      <c r="ELH2354" s="1452"/>
      <c r="ELI2354" s="1452"/>
      <c r="ELJ2354" s="1452"/>
      <c r="ELK2354" s="1452"/>
      <c r="ELL2354" s="1452"/>
      <c r="ELM2354" s="1452"/>
      <c r="ELN2354" s="1452"/>
      <c r="ELO2354" s="1452"/>
      <c r="ELP2354" s="1452"/>
      <c r="ELQ2354" s="1452"/>
      <c r="ELR2354" s="1452"/>
      <c r="ELS2354" s="1452"/>
      <c r="ELT2354" s="1452"/>
      <c r="ELU2354" s="1452"/>
      <c r="ELV2354" s="1452"/>
      <c r="ELW2354" s="1452"/>
      <c r="ELX2354" s="1452"/>
      <c r="ELY2354" s="1452"/>
      <c r="ELZ2354" s="1452"/>
      <c r="EMA2354" s="1452"/>
      <c r="EMB2354" s="1452"/>
      <c r="EMC2354" s="1452"/>
      <c r="EMD2354" s="1452"/>
      <c r="EME2354" s="1452"/>
      <c r="EMF2354" s="1452"/>
      <c r="EMG2354" s="1452"/>
      <c r="EMH2354" s="1452"/>
      <c r="EMI2354" s="1452"/>
      <c r="EMJ2354" s="1452"/>
      <c r="EMK2354" s="1452"/>
      <c r="EML2354" s="1452"/>
      <c r="EMM2354" s="1452"/>
      <c r="EMN2354" s="1452"/>
      <c r="EMO2354" s="1452"/>
      <c r="EMP2354" s="1452"/>
      <c r="EMQ2354" s="1452"/>
      <c r="EMR2354" s="1452"/>
      <c r="EMS2354" s="1452"/>
      <c r="EMT2354" s="1452"/>
      <c r="EMU2354" s="1452"/>
      <c r="EMV2354" s="1452"/>
      <c r="EMW2354" s="1452"/>
      <c r="EMX2354" s="1452"/>
      <c r="EMY2354" s="1452"/>
      <c r="EMZ2354" s="1452"/>
      <c r="ENA2354" s="1452"/>
      <c r="ENB2354" s="1452"/>
      <c r="ENC2354" s="1452"/>
      <c r="END2354" s="1452"/>
      <c r="ENE2354" s="1452"/>
      <c r="ENF2354" s="1452"/>
      <c r="ENG2354" s="1452"/>
      <c r="ENH2354" s="1452"/>
      <c r="ENI2354" s="1452"/>
      <c r="ENJ2354" s="1452"/>
      <c r="ENK2354" s="1452"/>
      <c r="ENL2354" s="1452"/>
      <c r="ENM2354" s="1452"/>
      <c r="ENN2354" s="1452"/>
      <c r="ENO2354" s="1452"/>
      <c r="ENP2354" s="1452"/>
      <c r="ENQ2354" s="1452"/>
      <c r="ENR2354" s="1452"/>
      <c r="ENS2354" s="1452"/>
      <c r="ENT2354" s="1452"/>
      <c r="ENU2354" s="1452"/>
      <c r="ENV2354" s="1452"/>
      <c r="ENW2354" s="1452"/>
      <c r="ENX2354" s="1452"/>
      <c r="ENY2354" s="1452"/>
      <c r="ENZ2354" s="1452"/>
      <c r="EOA2354" s="1452"/>
      <c r="EOB2354" s="1452"/>
      <c r="EOC2354" s="1452"/>
      <c r="EOD2354" s="1452"/>
      <c r="EOE2354" s="1452"/>
      <c r="EOF2354" s="1452"/>
      <c r="EOG2354" s="1452"/>
      <c r="EOH2354" s="1452"/>
      <c r="EOI2354" s="1452"/>
      <c r="EOJ2354" s="1452"/>
      <c r="EOK2354" s="1452"/>
      <c r="EOL2354" s="1452"/>
      <c r="EOM2354" s="1452"/>
      <c r="EON2354" s="1452"/>
      <c r="EOO2354" s="1452"/>
      <c r="EOP2354" s="1452"/>
      <c r="EOQ2354" s="1452"/>
      <c r="EOR2354" s="1452"/>
      <c r="EOS2354" s="1452"/>
      <c r="EOT2354" s="1452"/>
      <c r="EOU2354" s="1452"/>
      <c r="EOV2354" s="1452"/>
      <c r="EOW2354" s="1452"/>
      <c r="EOX2354" s="1452"/>
      <c r="EOY2354" s="1452"/>
      <c r="EOZ2354" s="1452"/>
      <c r="EPA2354" s="1452"/>
      <c r="EPB2354" s="1452"/>
      <c r="EPC2354" s="1452"/>
      <c r="EPD2354" s="1452"/>
      <c r="EPE2354" s="1452"/>
      <c r="EPF2354" s="1452"/>
      <c r="EPG2354" s="1452"/>
      <c r="EPH2354" s="1452"/>
      <c r="EPI2354" s="1452"/>
      <c r="EPJ2354" s="1452"/>
      <c r="EPK2354" s="1452"/>
      <c r="EPL2354" s="1452"/>
      <c r="EPM2354" s="1452"/>
      <c r="EPN2354" s="1452"/>
      <c r="EPO2354" s="1452"/>
      <c r="EPP2354" s="1452"/>
      <c r="EPQ2354" s="1452"/>
      <c r="EPR2354" s="1452"/>
      <c r="EPS2354" s="1452"/>
      <c r="EPT2354" s="1452"/>
      <c r="EPU2354" s="1452"/>
      <c r="EPV2354" s="1452"/>
      <c r="EPW2354" s="1452"/>
      <c r="EPX2354" s="1452"/>
      <c r="EPY2354" s="1452"/>
      <c r="EPZ2354" s="1452"/>
      <c r="EQA2354" s="1452"/>
      <c r="EQB2354" s="1452"/>
      <c r="EQC2354" s="1452"/>
      <c r="EQD2354" s="1452"/>
      <c r="EQE2354" s="1452"/>
      <c r="EQF2354" s="1452"/>
      <c r="EQG2354" s="1452"/>
      <c r="EQH2354" s="1452"/>
      <c r="EQI2354" s="1452"/>
      <c r="EQJ2354" s="1452"/>
      <c r="EQK2354" s="1452"/>
      <c r="EQL2354" s="1452"/>
      <c r="EQM2354" s="1452"/>
      <c r="EQN2354" s="1452"/>
      <c r="EQO2354" s="1452"/>
      <c r="EQP2354" s="1452"/>
      <c r="EQQ2354" s="1452"/>
      <c r="EQR2354" s="1452"/>
      <c r="EQS2354" s="1452"/>
      <c r="EQT2354" s="1452"/>
      <c r="EQU2354" s="1452"/>
      <c r="EQV2354" s="1452"/>
      <c r="EQW2354" s="1452"/>
      <c r="EQX2354" s="1452"/>
      <c r="EQY2354" s="1452"/>
      <c r="EQZ2354" s="1452"/>
      <c r="ERA2354" s="1452"/>
      <c r="ERB2354" s="1452"/>
      <c r="ERC2354" s="1452"/>
      <c r="ERD2354" s="1452"/>
      <c r="ERE2354" s="1452"/>
      <c r="ERF2354" s="1452"/>
      <c r="ERG2354" s="1452"/>
      <c r="ERH2354" s="1452"/>
      <c r="ERI2354" s="1452"/>
      <c r="ERJ2354" s="1452"/>
      <c r="ERK2354" s="1452"/>
      <c r="ERL2354" s="1452"/>
      <c r="ERM2354" s="1452"/>
      <c r="ERN2354" s="1452"/>
      <c r="ERO2354" s="1452"/>
      <c r="ERP2354" s="1452"/>
      <c r="ERQ2354" s="1452"/>
      <c r="ERR2354" s="1452"/>
      <c r="ERS2354" s="1452"/>
      <c r="ERT2354" s="1452"/>
      <c r="ERU2354" s="1452"/>
      <c r="ERV2354" s="1452"/>
      <c r="ERW2354" s="1452"/>
      <c r="ERX2354" s="1452"/>
      <c r="ERY2354" s="1452"/>
      <c r="ERZ2354" s="1452"/>
      <c r="ESA2354" s="1452"/>
      <c r="ESB2354" s="1452"/>
      <c r="ESC2354" s="1452"/>
      <c r="ESD2354" s="1452"/>
      <c r="ESE2354" s="1452"/>
      <c r="ESF2354" s="1452"/>
      <c r="ESG2354" s="1452"/>
      <c r="ESH2354" s="1452"/>
      <c r="ESI2354" s="1452"/>
      <c r="ESJ2354" s="1452"/>
      <c r="ESK2354" s="1452"/>
      <c r="ESL2354" s="1452"/>
      <c r="ESM2354" s="1452"/>
      <c r="ESN2354" s="1452"/>
      <c r="ESO2354" s="1452"/>
      <c r="ESP2354" s="1452"/>
      <c r="ESQ2354" s="1452"/>
      <c r="ESR2354" s="1452"/>
      <c r="ESS2354" s="1452"/>
      <c r="EST2354" s="1452"/>
      <c r="ESU2354" s="1452"/>
      <c r="ESV2354" s="1452"/>
      <c r="ESW2354" s="1452"/>
      <c r="ESX2354" s="1452"/>
      <c r="ESY2354" s="1452"/>
      <c r="ESZ2354" s="1452"/>
      <c r="ETA2354" s="1452"/>
      <c r="ETB2354" s="1452"/>
      <c r="ETC2354" s="1452"/>
      <c r="ETD2354" s="1452"/>
      <c r="ETE2354" s="1452"/>
      <c r="ETF2354" s="1452"/>
      <c r="ETG2354" s="1452"/>
      <c r="ETH2354" s="1452"/>
      <c r="ETI2354" s="1452"/>
      <c r="ETJ2354" s="1452"/>
      <c r="ETK2354" s="1452"/>
      <c r="ETL2354" s="1452"/>
      <c r="ETM2354" s="1452"/>
      <c r="ETN2354" s="1452"/>
      <c r="ETO2354" s="1452"/>
      <c r="ETP2354" s="1452"/>
      <c r="ETQ2354" s="1452"/>
      <c r="ETR2354" s="1452"/>
      <c r="ETS2354" s="1452"/>
      <c r="ETT2354" s="1452"/>
      <c r="ETU2354" s="1452"/>
      <c r="ETV2354" s="1452"/>
      <c r="ETW2354" s="1452"/>
      <c r="ETX2354" s="1452"/>
      <c r="ETY2354" s="1452"/>
      <c r="ETZ2354" s="1452"/>
      <c r="EUA2354" s="1452"/>
      <c r="EUB2354" s="1452"/>
      <c r="EUC2354" s="1452"/>
      <c r="EUD2354" s="1452"/>
      <c r="EUE2354" s="1452"/>
      <c r="EUF2354" s="1452"/>
      <c r="EUG2354" s="1452"/>
      <c r="EUH2354" s="1452"/>
      <c r="EUI2354" s="1452"/>
      <c r="EUJ2354" s="1452"/>
      <c r="EUK2354" s="1452"/>
      <c r="EUL2354" s="1452"/>
      <c r="EUM2354" s="1452"/>
      <c r="EUN2354" s="1452"/>
      <c r="EUO2354" s="1452"/>
      <c r="EUP2354" s="1452"/>
      <c r="EUQ2354" s="1452"/>
      <c r="EUR2354" s="1452"/>
      <c r="EUS2354" s="1452"/>
      <c r="EUT2354" s="1452"/>
      <c r="EUU2354" s="1452"/>
      <c r="EUV2354" s="1452"/>
      <c r="EUW2354" s="1452"/>
      <c r="EUX2354" s="1452"/>
      <c r="EUY2354" s="1452"/>
      <c r="EUZ2354" s="1452"/>
      <c r="EVA2354" s="1452"/>
      <c r="EVB2354" s="1452"/>
      <c r="EVC2354" s="1452"/>
      <c r="EVD2354" s="1452"/>
      <c r="EVE2354" s="1452"/>
      <c r="EVF2354" s="1452"/>
      <c r="EVG2354" s="1452"/>
      <c r="EVH2354" s="1452"/>
      <c r="EVI2354" s="1452"/>
      <c r="EVJ2354" s="1452"/>
      <c r="EVK2354" s="1452"/>
      <c r="EVL2354" s="1452"/>
      <c r="EVM2354" s="1452"/>
      <c r="EVN2354" s="1452"/>
      <c r="EVO2354" s="1452"/>
      <c r="EVP2354" s="1452"/>
      <c r="EVQ2354" s="1452"/>
      <c r="EVR2354" s="1452"/>
      <c r="EVS2354" s="1452"/>
      <c r="EVT2354" s="1452"/>
      <c r="EVU2354" s="1452"/>
      <c r="EVV2354" s="1452"/>
      <c r="EVW2354" s="1452"/>
      <c r="EVX2354" s="1452"/>
      <c r="EVY2354" s="1452"/>
      <c r="EVZ2354" s="1452"/>
      <c r="EWA2354" s="1452"/>
      <c r="EWB2354" s="1452"/>
      <c r="EWC2354" s="1452"/>
      <c r="EWD2354" s="1452"/>
      <c r="EWE2354" s="1452"/>
      <c r="EWF2354" s="1452"/>
      <c r="EWG2354" s="1452"/>
      <c r="EWH2354" s="1452"/>
      <c r="EWI2354" s="1452"/>
      <c r="EWJ2354" s="1452"/>
      <c r="EWK2354" s="1452"/>
      <c r="EWL2354" s="1452"/>
      <c r="EWM2354" s="1452"/>
      <c r="EWN2354" s="1452"/>
      <c r="EWO2354" s="1452"/>
      <c r="EWP2354" s="1452"/>
      <c r="EWQ2354" s="1452"/>
      <c r="EWR2354" s="1452"/>
      <c r="EWS2354" s="1452"/>
      <c r="EWT2354" s="1452"/>
      <c r="EWU2354" s="1452"/>
      <c r="EWV2354" s="1452"/>
      <c r="EWW2354" s="1452"/>
      <c r="EWX2354" s="1452"/>
      <c r="EWY2354" s="1452"/>
      <c r="EWZ2354" s="1452"/>
      <c r="EXA2354" s="1452"/>
      <c r="EXB2354" s="1452"/>
      <c r="EXC2354" s="1452"/>
      <c r="EXD2354" s="1452"/>
      <c r="EXE2354" s="1452"/>
      <c r="EXF2354" s="1452"/>
      <c r="EXG2354" s="1452"/>
      <c r="EXH2354" s="1452"/>
      <c r="EXI2354" s="1452"/>
      <c r="EXJ2354" s="1452"/>
      <c r="EXK2354" s="1452"/>
      <c r="EXL2354" s="1452"/>
      <c r="EXM2354" s="1452"/>
      <c r="EXN2354" s="1452"/>
      <c r="EXO2354" s="1452"/>
      <c r="EXP2354" s="1452"/>
      <c r="EXQ2354" s="1452"/>
      <c r="EXR2354" s="1452"/>
      <c r="EXS2354" s="1452"/>
      <c r="EXT2354" s="1452"/>
      <c r="EXU2354" s="1452"/>
      <c r="EXV2354" s="1452"/>
      <c r="EXW2354" s="1452"/>
      <c r="EXX2354" s="1452"/>
      <c r="EXY2354" s="1452"/>
      <c r="EXZ2354" s="1452"/>
      <c r="EYA2354" s="1452"/>
      <c r="EYB2354" s="1452"/>
      <c r="EYC2354" s="1452"/>
      <c r="EYD2354" s="1452"/>
      <c r="EYE2354" s="1452"/>
      <c r="EYF2354" s="1452"/>
      <c r="EYG2354" s="1452"/>
      <c r="EYH2354" s="1452"/>
      <c r="EYI2354" s="1452"/>
      <c r="EYJ2354" s="1452"/>
      <c r="EYK2354" s="1452"/>
      <c r="EYL2354" s="1452"/>
      <c r="EYM2354" s="1452"/>
      <c r="EYN2354" s="1452"/>
      <c r="EYO2354" s="1452"/>
      <c r="EYP2354" s="1452"/>
      <c r="EYQ2354" s="1452"/>
      <c r="EYR2354" s="1452"/>
      <c r="EYS2354" s="1452"/>
      <c r="EYT2354" s="1452"/>
      <c r="EYU2354" s="1452"/>
      <c r="EYV2354" s="1452"/>
      <c r="EYW2354" s="1452"/>
      <c r="EYX2354" s="1452"/>
      <c r="EYY2354" s="1452"/>
      <c r="EYZ2354" s="1452"/>
      <c r="EZA2354" s="1452"/>
      <c r="EZB2354" s="1452"/>
      <c r="EZC2354" s="1452"/>
      <c r="EZD2354" s="1452"/>
      <c r="EZE2354" s="1452"/>
      <c r="EZF2354" s="1452"/>
      <c r="EZG2354" s="1452"/>
      <c r="EZH2354" s="1452"/>
      <c r="EZI2354" s="1452"/>
      <c r="EZJ2354" s="1452"/>
      <c r="EZK2354" s="1452"/>
      <c r="EZL2354" s="1452"/>
      <c r="EZM2354" s="1452"/>
      <c r="EZN2354" s="1452"/>
      <c r="EZO2354" s="1452"/>
      <c r="EZP2354" s="1452"/>
      <c r="EZQ2354" s="1452"/>
      <c r="EZR2354" s="1452"/>
      <c r="EZS2354" s="1452"/>
      <c r="EZT2354" s="1452"/>
      <c r="EZU2354" s="1452"/>
      <c r="EZV2354" s="1452"/>
      <c r="EZW2354" s="1452"/>
      <c r="EZX2354" s="1452"/>
      <c r="EZY2354" s="1452"/>
      <c r="EZZ2354" s="1452"/>
      <c r="FAA2354" s="1452"/>
      <c r="FAB2354" s="1452"/>
      <c r="FAC2354" s="1452"/>
      <c r="FAD2354" s="1452"/>
      <c r="FAE2354" s="1452"/>
      <c r="FAF2354" s="1452"/>
      <c r="FAG2354" s="1452"/>
      <c r="FAH2354" s="1452"/>
      <c r="FAI2354" s="1452"/>
      <c r="FAJ2354" s="1452"/>
      <c r="FAK2354" s="1452"/>
      <c r="FAL2354" s="1452"/>
      <c r="FAM2354" s="1452"/>
      <c r="FAN2354" s="1452"/>
      <c r="FAO2354" s="1452"/>
      <c r="FAP2354" s="1452"/>
      <c r="FAQ2354" s="1452"/>
      <c r="FAR2354" s="1452"/>
      <c r="FAS2354" s="1452"/>
      <c r="FAT2354" s="1452"/>
      <c r="FAU2354" s="1452"/>
      <c r="FAV2354" s="1452"/>
      <c r="FAW2354" s="1452"/>
      <c r="FAX2354" s="1452"/>
      <c r="FAY2354" s="1452"/>
      <c r="FAZ2354" s="1452"/>
      <c r="FBA2354" s="1452"/>
      <c r="FBB2354" s="1452"/>
      <c r="FBC2354" s="1452"/>
      <c r="FBD2354" s="1452"/>
      <c r="FBE2354" s="1452"/>
      <c r="FBF2354" s="1452"/>
      <c r="FBG2354" s="1452"/>
      <c r="FBH2354" s="1452"/>
      <c r="FBI2354" s="1452"/>
      <c r="FBJ2354" s="1452"/>
      <c r="FBK2354" s="1452"/>
      <c r="FBL2354" s="1452"/>
      <c r="FBM2354" s="1452"/>
      <c r="FBN2354" s="1452"/>
      <c r="FBO2354" s="1452"/>
      <c r="FBP2354" s="1452"/>
      <c r="FBQ2354" s="1452"/>
      <c r="FBR2354" s="1452"/>
      <c r="FBS2354" s="1452"/>
      <c r="FBT2354" s="1452"/>
      <c r="FBU2354" s="1452"/>
      <c r="FBV2354" s="1452"/>
      <c r="FBW2354" s="1452"/>
      <c r="FBX2354" s="1452"/>
      <c r="FBY2354" s="1452"/>
      <c r="FBZ2354" s="1452"/>
      <c r="FCA2354" s="1452"/>
      <c r="FCB2354" s="1452"/>
      <c r="FCC2354" s="1452"/>
      <c r="FCD2354" s="1452"/>
      <c r="FCE2354" s="1452"/>
      <c r="FCF2354" s="1452"/>
      <c r="FCG2354" s="1452"/>
      <c r="FCH2354" s="1452"/>
      <c r="FCI2354" s="1452"/>
      <c r="FCJ2354" s="1452"/>
      <c r="FCK2354" s="1452"/>
      <c r="FCL2354" s="1452"/>
      <c r="FCM2354" s="1452"/>
      <c r="FCN2354" s="1452"/>
      <c r="FCO2354" s="1452"/>
      <c r="FCP2354" s="1452"/>
      <c r="FCQ2354" s="1452"/>
      <c r="FCR2354" s="1452"/>
      <c r="FCS2354" s="1452"/>
      <c r="FCT2354" s="1452"/>
      <c r="FCU2354" s="1452"/>
      <c r="FCV2354" s="1452"/>
      <c r="FCW2354" s="1452"/>
      <c r="FCX2354" s="1452"/>
      <c r="FCY2354" s="1452"/>
      <c r="FCZ2354" s="1452"/>
      <c r="FDA2354" s="1452"/>
      <c r="FDB2354" s="1452"/>
      <c r="FDC2354" s="1452"/>
      <c r="FDD2354" s="1452"/>
      <c r="FDE2354" s="1452"/>
      <c r="FDF2354" s="1452"/>
      <c r="FDG2354" s="1452"/>
      <c r="FDH2354" s="1452"/>
      <c r="FDI2354" s="1452"/>
      <c r="FDJ2354" s="1452"/>
      <c r="FDK2354" s="1452"/>
      <c r="FDL2354" s="1452"/>
      <c r="FDM2354" s="1452"/>
      <c r="FDN2354" s="1452"/>
      <c r="FDO2354" s="1452"/>
      <c r="FDP2354" s="1452"/>
      <c r="FDQ2354" s="1452"/>
      <c r="FDR2354" s="1452"/>
      <c r="FDS2354" s="1452"/>
      <c r="FDT2354" s="1452"/>
      <c r="FDU2354" s="1452"/>
      <c r="FDV2354" s="1452"/>
      <c r="FDW2354" s="1452"/>
      <c r="FDX2354" s="1452"/>
      <c r="FDY2354" s="1452"/>
      <c r="FDZ2354" s="1452"/>
      <c r="FEA2354" s="1452"/>
      <c r="FEB2354" s="1452"/>
      <c r="FEC2354" s="1452"/>
      <c r="FED2354" s="1452"/>
      <c r="FEE2354" s="1452"/>
      <c r="FEF2354" s="1452"/>
      <c r="FEG2354" s="1452"/>
      <c r="FEH2354" s="1452"/>
      <c r="FEI2354" s="1452"/>
      <c r="FEJ2354" s="1452"/>
      <c r="FEK2354" s="1452"/>
      <c r="FEL2354" s="1452"/>
      <c r="FEM2354" s="1452"/>
      <c r="FEN2354" s="1452"/>
      <c r="FEO2354" s="1452"/>
      <c r="FEP2354" s="1452"/>
      <c r="FEQ2354" s="1452"/>
      <c r="FER2354" s="1452"/>
      <c r="FES2354" s="1452"/>
      <c r="FET2354" s="1452"/>
      <c r="FEU2354" s="1452"/>
      <c r="FEV2354" s="1452"/>
      <c r="FEW2354" s="1452"/>
      <c r="FEX2354" s="1452"/>
      <c r="FEY2354" s="1452"/>
      <c r="FEZ2354" s="1452"/>
      <c r="FFA2354" s="1452"/>
      <c r="FFB2354" s="1452"/>
      <c r="FFC2354" s="1452"/>
      <c r="FFD2354" s="1452"/>
      <c r="FFE2354" s="1452"/>
      <c r="FFF2354" s="1452"/>
      <c r="FFG2354" s="1452"/>
      <c r="FFH2354" s="1452"/>
      <c r="FFI2354" s="1452"/>
      <c r="FFJ2354" s="1452"/>
      <c r="FFK2354" s="1452"/>
      <c r="FFL2354" s="1452"/>
      <c r="FFM2354" s="1452"/>
      <c r="FFN2354" s="1452"/>
      <c r="FFO2354" s="1452"/>
      <c r="FFP2354" s="1452"/>
      <c r="FFQ2354" s="1452"/>
      <c r="FFR2354" s="1452"/>
      <c r="FFS2354" s="1452"/>
      <c r="FFT2354" s="1452"/>
      <c r="FFU2354" s="1452"/>
      <c r="FFV2354" s="1452"/>
      <c r="FFW2354" s="1452"/>
      <c r="FFX2354" s="1452"/>
      <c r="FFY2354" s="1452"/>
      <c r="FFZ2354" s="1452"/>
      <c r="FGA2354" s="1452"/>
      <c r="FGB2354" s="1452"/>
      <c r="FGC2354" s="1452"/>
      <c r="FGD2354" s="1452"/>
      <c r="FGE2354" s="1452"/>
      <c r="FGF2354" s="1452"/>
      <c r="FGG2354" s="1452"/>
      <c r="FGH2354" s="1452"/>
      <c r="FGI2354" s="1452"/>
      <c r="FGJ2354" s="1452"/>
      <c r="FGK2354" s="1452"/>
      <c r="FGL2354" s="1452"/>
      <c r="FGM2354" s="1452"/>
      <c r="FGN2354" s="1452"/>
      <c r="FGO2354" s="1452"/>
      <c r="FGP2354" s="1452"/>
      <c r="FGQ2354" s="1452"/>
      <c r="FGR2354" s="1452"/>
      <c r="FGS2354" s="1452"/>
      <c r="FGT2354" s="1452"/>
      <c r="FGU2354" s="1452"/>
      <c r="FGV2354" s="1452"/>
      <c r="FGW2354" s="1452"/>
      <c r="FGX2354" s="1452"/>
      <c r="FGY2354" s="1452"/>
      <c r="FGZ2354" s="1452"/>
      <c r="FHA2354" s="1452"/>
      <c r="FHB2354" s="1452"/>
      <c r="FHC2354" s="1452"/>
      <c r="FHD2354" s="1452"/>
      <c r="FHE2354" s="1452"/>
      <c r="FHF2354" s="1452"/>
      <c r="FHG2354" s="1452"/>
      <c r="FHH2354" s="1452"/>
      <c r="FHI2354" s="1452"/>
      <c r="FHJ2354" s="1452"/>
      <c r="FHK2354" s="1452"/>
      <c r="FHL2354" s="1452"/>
      <c r="FHM2354" s="1452"/>
      <c r="FHN2354" s="1452"/>
      <c r="FHO2354" s="1452"/>
      <c r="FHP2354" s="1452"/>
      <c r="FHQ2354" s="1452"/>
      <c r="FHR2354" s="1452"/>
      <c r="FHS2354" s="1452"/>
      <c r="FHT2354" s="1452"/>
      <c r="FHU2354" s="1452"/>
      <c r="FHV2354" s="1452"/>
      <c r="FHW2354" s="1452"/>
      <c r="FHX2354" s="1452"/>
      <c r="FHY2354" s="1452"/>
      <c r="FHZ2354" s="1452"/>
      <c r="FIA2354" s="1452"/>
      <c r="FIB2354" s="1452"/>
      <c r="FIC2354" s="1452"/>
      <c r="FID2354" s="1452"/>
      <c r="FIE2354" s="1452"/>
      <c r="FIF2354" s="1452"/>
      <c r="FIG2354" s="1452"/>
      <c r="FIH2354" s="1452"/>
      <c r="FII2354" s="1452"/>
      <c r="FIJ2354" s="1452"/>
      <c r="FIK2354" s="1452"/>
      <c r="FIL2354" s="1452"/>
      <c r="FIM2354" s="1452"/>
      <c r="FIN2354" s="1452"/>
      <c r="FIO2354" s="1452"/>
      <c r="FIP2354" s="1452"/>
      <c r="FIQ2354" s="1452"/>
      <c r="FIR2354" s="1452"/>
      <c r="FIS2354" s="1452"/>
      <c r="FIT2354" s="1452"/>
      <c r="FIU2354" s="1452"/>
      <c r="FIV2354" s="1452"/>
      <c r="FIW2354" s="1452"/>
      <c r="FIX2354" s="1452"/>
      <c r="FIY2354" s="1452"/>
      <c r="FIZ2354" s="1452"/>
      <c r="FJA2354" s="1452"/>
      <c r="FJB2354" s="1452"/>
      <c r="FJC2354" s="1452"/>
      <c r="FJD2354" s="1452"/>
      <c r="FJE2354" s="1452"/>
      <c r="FJF2354" s="1452"/>
      <c r="FJG2354" s="1452"/>
      <c r="FJH2354" s="1452"/>
      <c r="FJI2354" s="1452"/>
      <c r="FJJ2354" s="1452"/>
      <c r="FJK2354" s="1452"/>
      <c r="FJL2354" s="1452"/>
      <c r="FJM2354" s="1452"/>
      <c r="FJN2354" s="1452"/>
      <c r="FJO2354" s="1452"/>
      <c r="FJP2354" s="1452"/>
      <c r="FJQ2354" s="1452"/>
      <c r="FJR2354" s="1452"/>
      <c r="FJS2354" s="1452"/>
      <c r="FJT2354" s="1452"/>
      <c r="FJU2354" s="1452"/>
      <c r="FJV2354" s="1452"/>
      <c r="FJW2354" s="1452"/>
      <c r="FJX2354" s="1452"/>
      <c r="FJY2354" s="1452"/>
      <c r="FJZ2354" s="1452"/>
      <c r="FKA2354" s="1452"/>
      <c r="FKB2354" s="1452"/>
      <c r="FKC2354" s="1452"/>
      <c r="FKD2354" s="1452"/>
      <c r="FKE2354" s="1452"/>
      <c r="FKF2354" s="1452"/>
      <c r="FKG2354" s="1452"/>
      <c r="FKH2354" s="1452"/>
      <c r="FKI2354" s="1452"/>
      <c r="FKJ2354" s="1452"/>
      <c r="FKK2354" s="1452"/>
      <c r="FKL2354" s="1452"/>
      <c r="FKM2354" s="1452"/>
      <c r="FKN2354" s="1452"/>
      <c r="FKO2354" s="1452"/>
      <c r="FKP2354" s="1452"/>
      <c r="FKQ2354" s="1452"/>
      <c r="FKR2354" s="1452"/>
      <c r="FKS2354" s="1452"/>
      <c r="FKT2354" s="1452"/>
      <c r="FKU2354" s="1452"/>
      <c r="FKV2354" s="1452"/>
      <c r="FKW2354" s="1452"/>
      <c r="FKX2354" s="1452"/>
      <c r="FKY2354" s="1452"/>
      <c r="FKZ2354" s="1452"/>
      <c r="FLA2354" s="1452"/>
      <c r="FLB2354" s="1452"/>
      <c r="FLC2354" s="1452"/>
      <c r="FLD2354" s="1452"/>
      <c r="FLE2354" s="1452"/>
      <c r="FLF2354" s="1452"/>
      <c r="FLG2354" s="1452"/>
      <c r="FLH2354" s="1452"/>
      <c r="FLI2354" s="1452"/>
      <c r="FLJ2354" s="1452"/>
      <c r="FLK2354" s="1452"/>
      <c r="FLL2354" s="1452"/>
      <c r="FLM2354" s="1452"/>
      <c r="FLN2354" s="1452"/>
      <c r="FLO2354" s="1452"/>
      <c r="FLP2354" s="1452"/>
      <c r="FLQ2354" s="1452"/>
      <c r="FLR2354" s="1452"/>
      <c r="FLS2354" s="1452"/>
      <c r="FLT2354" s="1452"/>
      <c r="FLU2354" s="1452"/>
      <c r="FLV2354" s="1452"/>
      <c r="FLW2354" s="1452"/>
      <c r="FLX2354" s="1452"/>
      <c r="FLY2354" s="1452"/>
      <c r="FLZ2354" s="1452"/>
      <c r="FMA2354" s="1452"/>
      <c r="FMB2354" s="1452"/>
      <c r="FMC2354" s="1452"/>
      <c r="FMD2354" s="1452"/>
      <c r="FME2354" s="1452"/>
      <c r="FMF2354" s="1452"/>
      <c r="FMG2354" s="1452"/>
      <c r="FMH2354" s="1452"/>
      <c r="FMI2354" s="1452"/>
      <c r="FMJ2354" s="1452"/>
      <c r="FMK2354" s="1452"/>
      <c r="FML2354" s="1452"/>
      <c r="FMM2354" s="1452"/>
      <c r="FMN2354" s="1452"/>
      <c r="FMO2354" s="1452"/>
      <c r="FMP2354" s="1452"/>
      <c r="FMQ2354" s="1452"/>
      <c r="FMR2354" s="1452"/>
      <c r="FMS2354" s="1452"/>
      <c r="FMT2354" s="1452"/>
      <c r="FMU2354" s="1452"/>
      <c r="FMV2354" s="1452"/>
      <c r="FMW2354" s="1452"/>
      <c r="FMX2354" s="1452"/>
      <c r="FMY2354" s="1452"/>
      <c r="FMZ2354" s="1452"/>
      <c r="FNA2354" s="1452"/>
      <c r="FNB2354" s="1452"/>
      <c r="FNC2354" s="1452"/>
      <c r="FND2354" s="1452"/>
      <c r="FNE2354" s="1452"/>
      <c r="FNF2354" s="1452"/>
      <c r="FNG2354" s="1452"/>
      <c r="FNH2354" s="1452"/>
      <c r="FNI2354" s="1452"/>
      <c r="FNJ2354" s="1452"/>
      <c r="FNK2354" s="1452"/>
      <c r="FNL2354" s="1452"/>
      <c r="FNM2354" s="1452"/>
      <c r="FNN2354" s="1452"/>
      <c r="FNO2354" s="1452"/>
      <c r="FNP2354" s="1452"/>
      <c r="FNQ2354" s="1452"/>
      <c r="FNR2354" s="1452"/>
      <c r="FNS2354" s="1452"/>
      <c r="FNT2354" s="1452"/>
      <c r="FNU2354" s="1452"/>
      <c r="FNV2354" s="1452"/>
      <c r="FNW2354" s="1452"/>
      <c r="FNX2354" s="1452"/>
      <c r="FNY2354" s="1452"/>
      <c r="FNZ2354" s="1452"/>
      <c r="FOA2354" s="1452"/>
      <c r="FOB2354" s="1452"/>
      <c r="FOC2354" s="1452"/>
      <c r="FOD2354" s="1452"/>
      <c r="FOE2354" s="1452"/>
      <c r="FOF2354" s="1452"/>
      <c r="FOG2354" s="1452"/>
      <c r="FOH2354" s="1452"/>
      <c r="FOI2354" s="1452"/>
      <c r="FOJ2354" s="1452"/>
      <c r="FOK2354" s="1452"/>
      <c r="FOL2354" s="1452"/>
      <c r="FOM2354" s="1452"/>
      <c r="FON2354" s="1452"/>
      <c r="FOO2354" s="1452"/>
      <c r="FOP2354" s="1452"/>
      <c r="FOQ2354" s="1452"/>
      <c r="FOR2354" s="1452"/>
      <c r="FOS2354" s="1452"/>
      <c r="FOT2354" s="1452"/>
      <c r="FOU2354" s="1452"/>
      <c r="FOV2354" s="1452"/>
      <c r="FOW2354" s="1452"/>
      <c r="FOX2354" s="1452"/>
      <c r="FOY2354" s="1452"/>
      <c r="FOZ2354" s="1452"/>
      <c r="FPA2354" s="1452"/>
      <c r="FPB2354" s="1452"/>
      <c r="FPC2354" s="1452"/>
      <c r="FPD2354" s="1452"/>
      <c r="FPE2354" s="1452"/>
      <c r="FPF2354" s="1452"/>
      <c r="FPG2354" s="1452"/>
      <c r="FPH2354" s="1452"/>
      <c r="FPI2354" s="1452"/>
      <c r="FPJ2354" s="1452"/>
      <c r="FPK2354" s="1452"/>
      <c r="FPL2354" s="1452"/>
      <c r="FPM2354" s="1452"/>
      <c r="FPN2354" s="1452"/>
      <c r="FPO2354" s="1452"/>
      <c r="FPP2354" s="1452"/>
      <c r="FPQ2354" s="1452"/>
      <c r="FPR2354" s="1452"/>
      <c r="FPS2354" s="1452"/>
      <c r="FPT2354" s="1452"/>
      <c r="FPU2354" s="1452"/>
      <c r="FPV2354" s="1452"/>
      <c r="FPW2354" s="1452"/>
      <c r="FPX2354" s="1452"/>
      <c r="FPY2354" s="1452"/>
      <c r="FPZ2354" s="1452"/>
      <c r="FQA2354" s="1452"/>
      <c r="FQB2354" s="1452"/>
      <c r="FQC2354" s="1452"/>
      <c r="FQD2354" s="1452"/>
      <c r="FQE2354" s="1452"/>
      <c r="FQF2354" s="1452"/>
      <c r="FQG2354" s="1452"/>
      <c r="FQH2354" s="1452"/>
      <c r="FQI2354" s="1452"/>
      <c r="FQJ2354" s="1452"/>
      <c r="FQK2354" s="1452"/>
      <c r="FQL2354" s="1452"/>
      <c r="FQM2354" s="1452"/>
      <c r="FQN2354" s="1452"/>
      <c r="FQO2354" s="1452"/>
      <c r="FQP2354" s="1452"/>
      <c r="FQQ2354" s="1452"/>
      <c r="FQR2354" s="1452"/>
      <c r="FQS2354" s="1452"/>
      <c r="FQT2354" s="1452"/>
      <c r="FQU2354" s="1452"/>
      <c r="FQV2354" s="1452"/>
      <c r="FQW2354" s="1452"/>
      <c r="FQX2354" s="1452"/>
      <c r="FQY2354" s="1452"/>
      <c r="FQZ2354" s="1452"/>
      <c r="FRA2354" s="1452"/>
      <c r="FRB2354" s="1452"/>
      <c r="FRC2354" s="1452"/>
      <c r="FRD2354" s="1452"/>
      <c r="FRE2354" s="1452"/>
      <c r="FRF2354" s="1452"/>
      <c r="FRG2354" s="1452"/>
      <c r="FRH2354" s="1452"/>
      <c r="FRI2354" s="1452"/>
      <c r="FRJ2354" s="1452"/>
      <c r="FRK2354" s="1452"/>
      <c r="FRL2354" s="1452"/>
      <c r="FRM2354" s="1452"/>
      <c r="FRN2354" s="1452"/>
      <c r="FRO2354" s="1452"/>
      <c r="FRP2354" s="1452"/>
      <c r="FRQ2354" s="1452"/>
      <c r="FRR2354" s="1452"/>
      <c r="FRS2354" s="1452"/>
      <c r="FRT2354" s="1452"/>
      <c r="FRU2354" s="1452"/>
      <c r="FRV2354" s="1452"/>
      <c r="FRW2354" s="1452"/>
      <c r="FRX2354" s="1452"/>
      <c r="FRY2354" s="1452"/>
      <c r="FRZ2354" s="1452"/>
      <c r="FSA2354" s="1452"/>
      <c r="FSB2354" s="1452"/>
      <c r="FSC2354" s="1452"/>
      <c r="FSD2354" s="1452"/>
      <c r="FSE2354" s="1452"/>
      <c r="FSF2354" s="1452"/>
      <c r="FSG2354" s="1452"/>
      <c r="FSH2354" s="1452"/>
      <c r="FSI2354" s="1452"/>
      <c r="FSJ2354" s="1452"/>
      <c r="FSK2354" s="1452"/>
      <c r="FSL2354" s="1452"/>
      <c r="FSM2354" s="1452"/>
      <c r="FSN2354" s="1452"/>
      <c r="FSO2354" s="1452"/>
      <c r="FSP2354" s="1452"/>
      <c r="FSQ2354" s="1452"/>
      <c r="FSR2354" s="1452"/>
      <c r="FSS2354" s="1452"/>
      <c r="FST2354" s="1452"/>
      <c r="FSU2354" s="1452"/>
      <c r="FSV2354" s="1452"/>
      <c r="FSW2354" s="1452"/>
      <c r="FSX2354" s="1452"/>
      <c r="FSY2354" s="1452"/>
      <c r="FSZ2354" s="1452"/>
      <c r="FTA2354" s="1452"/>
      <c r="FTB2354" s="1452"/>
      <c r="FTC2354" s="1452"/>
      <c r="FTD2354" s="1452"/>
      <c r="FTE2354" s="1452"/>
      <c r="FTF2354" s="1452"/>
      <c r="FTG2354" s="1452"/>
      <c r="FTH2354" s="1452"/>
      <c r="FTI2354" s="1452"/>
      <c r="FTJ2354" s="1452"/>
      <c r="FTK2354" s="1452"/>
      <c r="FTL2354" s="1452"/>
      <c r="FTM2354" s="1452"/>
      <c r="FTN2354" s="1452"/>
      <c r="FTO2354" s="1452"/>
      <c r="FTP2354" s="1452"/>
      <c r="FTQ2354" s="1452"/>
      <c r="FTR2354" s="1452"/>
      <c r="FTS2354" s="1452"/>
      <c r="FTT2354" s="1452"/>
      <c r="FTU2354" s="1452"/>
      <c r="FTV2354" s="1452"/>
      <c r="FTW2354" s="1452"/>
      <c r="FTX2354" s="1452"/>
      <c r="FTY2354" s="1452"/>
      <c r="FTZ2354" s="1452"/>
      <c r="FUA2354" s="1452"/>
      <c r="FUB2354" s="1452"/>
      <c r="FUC2354" s="1452"/>
      <c r="FUD2354" s="1452"/>
      <c r="FUE2354" s="1452"/>
      <c r="FUF2354" s="1452"/>
      <c r="FUG2354" s="1452"/>
      <c r="FUH2354" s="1452"/>
      <c r="FUI2354" s="1452"/>
      <c r="FUJ2354" s="1452"/>
      <c r="FUK2354" s="1452"/>
      <c r="FUL2354" s="1452"/>
      <c r="FUM2354" s="1452"/>
      <c r="FUN2354" s="1452"/>
      <c r="FUO2354" s="1452"/>
      <c r="FUP2354" s="1452"/>
      <c r="FUQ2354" s="1452"/>
      <c r="FUR2354" s="1452"/>
      <c r="FUS2354" s="1452"/>
      <c r="FUT2354" s="1452"/>
      <c r="FUU2354" s="1452"/>
      <c r="FUV2354" s="1452"/>
      <c r="FUW2354" s="1452"/>
      <c r="FUX2354" s="1452"/>
      <c r="FUY2354" s="1452"/>
      <c r="FUZ2354" s="1452"/>
      <c r="FVA2354" s="1452"/>
      <c r="FVB2354" s="1452"/>
      <c r="FVC2354" s="1452"/>
      <c r="FVD2354" s="1452"/>
      <c r="FVE2354" s="1452"/>
      <c r="FVF2354" s="1452"/>
      <c r="FVG2354" s="1452"/>
      <c r="FVH2354" s="1452"/>
      <c r="FVI2354" s="1452"/>
      <c r="FVJ2354" s="1452"/>
      <c r="FVK2354" s="1452"/>
      <c r="FVL2354" s="1452"/>
      <c r="FVM2354" s="1452"/>
      <c r="FVN2354" s="1452"/>
      <c r="FVO2354" s="1452"/>
      <c r="FVP2354" s="1452"/>
      <c r="FVQ2354" s="1452"/>
      <c r="FVR2354" s="1452"/>
      <c r="FVS2354" s="1452"/>
      <c r="FVT2354" s="1452"/>
      <c r="FVU2354" s="1452"/>
      <c r="FVV2354" s="1452"/>
      <c r="FVW2354" s="1452"/>
      <c r="FVX2354" s="1452"/>
      <c r="FVY2354" s="1452"/>
      <c r="FVZ2354" s="1452"/>
      <c r="FWA2354" s="1452"/>
      <c r="FWB2354" s="1452"/>
      <c r="FWC2354" s="1452"/>
      <c r="FWD2354" s="1452"/>
      <c r="FWE2354" s="1452"/>
      <c r="FWF2354" s="1452"/>
      <c r="FWG2354" s="1452"/>
      <c r="FWH2354" s="1452"/>
      <c r="FWI2354" s="1452"/>
      <c r="FWJ2354" s="1452"/>
      <c r="FWK2354" s="1452"/>
      <c r="FWL2354" s="1452"/>
      <c r="FWM2354" s="1452"/>
      <c r="FWN2354" s="1452"/>
      <c r="FWO2354" s="1452"/>
      <c r="FWP2354" s="1452"/>
      <c r="FWQ2354" s="1452"/>
      <c r="FWR2354" s="1452"/>
      <c r="FWS2354" s="1452"/>
      <c r="FWT2354" s="1452"/>
      <c r="FWU2354" s="1452"/>
      <c r="FWV2354" s="1452"/>
      <c r="FWW2354" s="1452"/>
      <c r="FWX2354" s="1452"/>
      <c r="FWY2354" s="1452"/>
      <c r="FWZ2354" s="1452"/>
      <c r="FXA2354" s="1452"/>
      <c r="FXB2354" s="1452"/>
      <c r="FXC2354" s="1452"/>
      <c r="FXD2354" s="1452"/>
      <c r="FXE2354" s="1452"/>
      <c r="FXF2354" s="1452"/>
      <c r="FXG2354" s="1452"/>
      <c r="FXH2354" s="1452"/>
      <c r="FXI2354" s="1452"/>
      <c r="FXJ2354" s="1452"/>
      <c r="FXK2354" s="1452"/>
      <c r="FXL2354" s="1452"/>
      <c r="FXM2354" s="1452"/>
      <c r="FXN2354" s="1452"/>
      <c r="FXO2354" s="1452"/>
      <c r="FXP2354" s="1452"/>
      <c r="FXQ2354" s="1452"/>
      <c r="FXR2354" s="1452"/>
      <c r="FXS2354" s="1452"/>
      <c r="FXT2354" s="1452"/>
      <c r="FXU2354" s="1452"/>
      <c r="FXV2354" s="1452"/>
      <c r="FXW2354" s="1452"/>
      <c r="FXX2354" s="1452"/>
      <c r="FXY2354" s="1452"/>
      <c r="FXZ2354" s="1452"/>
      <c r="FYA2354" s="1452"/>
      <c r="FYB2354" s="1452"/>
      <c r="FYC2354" s="1452"/>
      <c r="FYD2354" s="1452"/>
      <c r="FYE2354" s="1452"/>
      <c r="FYF2354" s="1452"/>
      <c r="FYG2354" s="1452"/>
      <c r="FYH2354" s="1452"/>
      <c r="FYI2354" s="1452"/>
      <c r="FYJ2354" s="1452"/>
      <c r="FYK2354" s="1452"/>
      <c r="FYL2354" s="1452"/>
      <c r="FYM2354" s="1452"/>
      <c r="FYN2354" s="1452"/>
      <c r="FYO2354" s="1452"/>
      <c r="FYP2354" s="1452"/>
      <c r="FYQ2354" s="1452"/>
      <c r="FYR2354" s="1452"/>
      <c r="FYS2354" s="1452"/>
      <c r="FYT2354" s="1452"/>
      <c r="FYU2354" s="1452"/>
      <c r="FYV2354" s="1452"/>
      <c r="FYW2354" s="1452"/>
      <c r="FYX2354" s="1452"/>
      <c r="FYY2354" s="1452"/>
      <c r="FYZ2354" s="1452"/>
      <c r="FZA2354" s="1452"/>
      <c r="FZB2354" s="1452"/>
      <c r="FZC2354" s="1452"/>
      <c r="FZD2354" s="1452"/>
      <c r="FZE2354" s="1452"/>
      <c r="FZF2354" s="1452"/>
      <c r="FZG2354" s="1452"/>
      <c r="FZH2354" s="1452"/>
      <c r="FZI2354" s="1452"/>
      <c r="FZJ2354" s="1452"/>
      <c r="FZK2354" s="1452"/>
      <c r="FZL2354" s="1452"/>
      <c r="FZM2354" s="1452"/>
      <c r="FZN2354" s="1452"/>
      <c r="FZO2354" s="1452"/>
      <c r="FZP2354" s="1452"/>
      <c r="FZQ2354" s="1452"/>
      <c r="FZR2354" s="1452"/>
      <c r="FZS2354" s="1452"/>
      <c r="FZT2354" s="1452"/>
      <c r="FZU2354" s="1452"/>
      <c r="FZV2354" s="1452"/>
      <c r="FZW2354" s="1452"/>
      <c r="FZX2354" s="1452"/>
      <c r="FZY2354" s="1452"/>
      <c r="FZZ2354" s="1452"/>
      <c r="GAA2354" s="1452"/>
      <c r="GAB2354" s="1452"/>
      <c r="GAC2354" s="1452"/>
      <c r="GAD2354" s="1452"/>
      <c r="GAE2354" s="1452"/>
      <c r="GAF2354" s="1452"/>
      <c r="GAG2354" s="1452"/>
      <c r="GAH2354" s="1452"/>
      <c r="GAI2354" s="1452"/>
      <c r="GAJ2354" s="1452"/>
      <c r="GAK2354" s="1452"/>
      <c r="GAL2354" s="1452"/>
      <c r="GAM2354" s="1452"/>
      <c r="GAN2354" s="1452"/>
      <c r="GAO2354" s="1452"/>
      <c r="GAP2354" s="1452"/>
      <c r="GAQ2354" s="1452"/>
      <c r="GAR2354" s="1452"/>
      <c r="GAS2354" s="1452"/>
      <c r="GAT2354" s="1452"/>
      <c r="GAU2354" s="1452"/>
      <c r="GAV2354" s="1452"/>
      <c r="GAW2354" s="1452"/>
      <c r="GAX2354" s="1452"/>
      <c r="GAY2354" s="1452"/>
      <c r="GAZ2354" s="1452"/>
      <c r="GBA2354" s="1452"/>
      <c r="GBB2354" s="1452"/>
      <c r="GBC2354" s="1452"/>
      <c r="GBD2354" s="1452"/>
      <c r="GBE2354" s="1452"/>
      <c r="GBF2354" s="1452"/>
      <c r="GBG2354" s="1452"/>
      <c r="GBH2354" s="1452"/>
      <c r="GBI2354" s="1452"/>
      <c r="GBJ2354" s="1452"/>
      <c r="GBK2354" s="1452"/>
      <c r="GBL2354" s="1452"/>
      <c r="GBM2354" s="1452"/>
      <c r="GBN2354" s="1452"/>
      <c r="GBO2354" s="1452"/>
      <c r="GBP2354" s="1452"/>
      <c r="GBQ2354" s="1452"/>
      <c r="GBR2354" s="1452"/>
      <c r="GBS2354" s="1452"/>
      <c r="GBT2354" s="1452"/>
      <c r="GBU2354" s="1452"/>
      <c r="GBV2354" s="1452"/>
      <c r="GBW2354" s="1452"/>
      <c r="GBX2354" s="1452"/>
      <c r="GBY2354" s="1452"/>
      <c r="GBZ2354" s="1452"/>
      <c r="GCA2354" s="1452"/>
      <c r="GCB2354" s="1452"/>
      <c r="GCC2354" s="1452"/>
      <c r="GCD2354" s="1452"/>
      <c r="GCE2354" s="1452"/>
      <c r="GCF2354" s="1452"/>
      <c r="GCG2354" s="1452"/>
      <c r="GCH2354" s="1452"/>
      <c r="GCI2354" s="1452"/>
      <c r="GCJ2354" s="1452"/>
      <c r="GCK2354" s="1452"/>
      <c r="GCL2354" s="1452"/>
      <c r="GCM2354" s="1452"/>
      <c r="GCN2354" s="1452"/>
      <c r="GCO2354" s="1452"/>
      <c r="GCP2354" s="1452"/>
      <c r="GCQ2354" s="1452"/>
      <c r="GCR2354" s="1452"/>
      <c r="GCS2354" s="1452"/>
      <c r="GCT2354" s="1452"/>
      <c r="GCU2354" s="1452"/>
      <c r="GCV2354" s="1452"/>
      <c r="GCW2354" s="1452"/>
      <c r="GCX2354" s="1452"/>
      <c r="GCY2354" s="1452"/>
      <c r="GCZ2354" s="1452"/>
      <c r="GDA2354" s="1452"/>
      <c r="GDB2354" s="1452"/>
      <c r="GDC2354" s="1452"/>
      <c r="GDD2354" s="1452"/>
      <c r="GDE2354" s="1452"/>
      <c r="GDF2354" s="1452"/>
      <c r="GDG2354" s="1452"/>
      <c r="GDH2354" s="1452"/>
      <c r="GDI2354" s="1452"/>
      <c r="GDJ2354" s="1452"/>
      <c r="GDK2354" s="1452"/>
      <c r="GDL2354" s="1452"/>
      <c r="GDM2354" s="1452"/>
      <c r="GDN2354" s="1452"/>
      <c r="GDO2354" s="1452"/>
      <c r="GDP2354" s="1452"/>
      <c r="GDQ2354" s="1452"/>
      <c r="GDR2354" s="1452"/>
      <c r="GDS2354" s="1452"/>
      <c r="GDT2354" s="1452"/>
      <c r="GDU2354" s="1452"/>
      <c r="GDV2354" s="1452"/>
      <c r="GDW2354" s="1452"/>
      <c r="GDX2354" s="1452"/>
      <c r="GDY2354" s="1452"/>
      <c r="GDZ2354" s="1452"/>
      <c r="GEA2354" s="1452"/>
      <c r="GEB2354" s="1452"/>
      <c r="GEC2354" s="1452"/>
      <c r="GED2354" s="1452"/>
      <c r="GEE2354" s="1452"/>
      <c r="GEF2354" s="1452"/>
      <c r="GEG2354" s="1452"/>
      <c r="GEH2354" s="1452"/>
      <c r="GEI2354" s="1452"/>
      <c r="GEJ2354" s="1452"/>
      <c r="GEK2354" s="1452"/>
      <c r="GEL2354" s="1452"/>
      <c r="GEM2354" s="1452"/>
      <c r="GEN2354" s="1452"/>
      <c r="GEO2354" s="1452"/>
      <c r="GEP2354" s="1452"/>
      <c r="GEQ2354" s="1452"/>
      <c r="GER2354" s="1452"/>
      <c r="GES2354" s="1452"/>
      <c r="GET2354" s="1452"/>
      <c r="GEU2354" s="1452"/>
      <c r="GEV2354" s="1452"/>
      <c r="GEW2354" s="1452"/>
      <c r="GEX2354" s="1452"/>
      <c r="GEY2354" s="1452"/>
      <c r="GEZ2354" s="1452"/>
      <c r="GFA2354" s="1452"/>
      <c r="GFB2354" s="1452"/>
      <c r="GFC2354" s="1452"/>
      <c r="GFD2354" s="1452"/>
      <c r="GFE2354" s="1452"/>
      <c r="GFF2354" s="1452"/>
      <c r="GFG2354" s="1452"/>
      <c r="GFH2354" s="1452"/>
      <c r="GFI2354" s="1452"/>
      <c r="GFJ2354" s="1452"/>
      <c r="GFK2354" s="1452"/>
      <c r="GFL2354" s="1452"/>
      <c r="GFM2354" s="1452"/>
      <c r="GFN2354" s="1452"/>
      <c r="GFO2354" s="1452"/>
      <c r="GFP2354" s="1452"/>
      <c r="GFQ2354" s="1452"/>
      <c r="GFR2354" s="1452"/>
      <c r="GFS2354" s="1452"/>
      <c r="GFT2354" s="1452"/>
      <c r="GFU2354" s="1452"/>
      <c r="GFV2354" s="1452"/>
      <c r="GFW2354" s="1452"/>
      <c r="GFX2354" s="1452"/>
      <c r="GFY2354" s="1452"/>
      <c r="GFZ2354" s="1452"/>
      <c r="GGA2354" s="1452"/>
      <c r="GGB2354" s="1452"/>
      <c r="GGC2354" s="1452"/>
      <c r="GGD2354" s="1452"/>
      <c r="GGE2354" s="1452"/>
      <c r="GGF2354" s="1452"/>
      <c r="GGG2354" s="1452"/>
      <c r="GGH2354" s="1452"/>
      <c r="GGI2354" s="1452"/>
      <c r="GGJ2354" s="1452"/>
      <c r="GGK2354" s="1452"/>
      <c r="GGL2354" s="1452"/>
      <c r="GGM2354" s="1452"/>
      <c r="GGN2354" s="1452"/>
      <c r="GGO2354" s="1452"/>
      <c r="GGP2354" s="1452"/>
      <c r="GGQ2354" s="1452"/>
      <c r="GGR2354" s="1452"/>
      <c r="GGS2354" s="1452"/>
      <c r="GGT2354" s="1452"/>
      <c r="GGU2354" s="1452"/>
      <c r="GGV2354" s="1452"/>
      <c r="GGW2354" s="1452"/>
      <c r="GGX2354" s="1452"/>
      <c r="GGY2354" s="1452"/>
      <c r="GGZ2354" s="1452"/>
      <c r="GHA2354" s="1452"/>
      <c r="GHB2354" s="1452"/>
      <c r="GHC2354" s="1452"/>
      <c r="GHD2354" s="1452"/>
      <c r="GHE2354" s="1452"/>
      <c r="GHF2354" s="1452"/>
      <c r="GHG2354" s="1452"/>
      <c r="GHH2354" s="1452"/>
      <c r="GHI2354" s="1452"/>
      <c r="GHJ2354" s="1452"/>
      <c r="GHK2354" s="1452"/>
      <c r="GHL2354" s="1452"/>
      <c r="GHM2354" s="1452"/>
      <c r="GHN2354" s="1452"/>
      <c r="GHO2354" s="1452"/>
      <c r="GHP2354" s="1452"/>
      <c r="GHQ2354" s="1452"/>
      <c r="GHR2354" s="1452"/>
      <c r="GHS2354" s="1452"/>
      <c r="GHT2354" s="1452"/>
      <c r="GHU2354" s="1452"/>
      <c r="GHV2354" s="1452"/>
      <c r="GHW2354" s="1452"/>
      <c r="GHX2354" s="1452"/>
      <c r="GHY2354" s="1452"/>
      <c r="GHZ2354" s="1452"/>
      <c r="GIA2354" s="1452"/>
      <c r="GIB2354" s="1452"/>
      <c r="GIC2354" s="1452"/>
      <c r="GID2354" s="1452"/>
      <c r="GIE2354" s="1452"/>
      <c r="GIF2354" s="1452"/>
      <c r="GIG2354" s="1452"/>
      <c r="GIH2354" s="1452"/>
      <c r="GII2354" s="1452"/>
      <c r="GIJ2354" s="1452"/>
      <c r="GIK2354" s="1452"/>
      <c r="GIL2354" s="1452"/>
      <c r="GIM2354" s="1452"/>
      <c r="GIN2354" s="1452"/>
      <c r="GIO2354" s="1452"/>
      <c r="GIP2354" s="1452"/>
      <c r="GIQ2354" s="1452"/>
      <c r="GIR2354" s="1452"/>
      <c r="GIS2354" s="1452"/>
      <c r="GIT2354" s="1452"/>
      <c r="GIU2354" s="1452"/>
      <c r="GIV2354" s="1452"/>
      <c r="GIW2354" s="1452"/>
      <c r="GIX2354" s="1452"/>
      <c r="GIY2354" s="1452"/>
      <c r="GIZ2354" s="1452"/>
      <c r="GJA2354" s="1452"/>
      <c r="GJB2354" s="1452"/>
      <c r="GJC2354" s="1452"/>
      <c r="GJD2354" s="1452"/>
      <c r="GJE2354" s="1452"/>
      <c r="GJF2354" s="1452"/>
      <c r="GJG2354" s="1452"/>
      <c r="GJH2354" s="1452"/>
      <c r="GJI2354" s="1452"/>
      <c r="GJJ2354" s="1452"/>
      <c r="GJK2354" s="1452"/>
      <c r="GJL2354" s="1452"/>
      <c r="GJM2354" s="1452"/>
      <c r="GJN2354" s="1452"/>
      <c r="GJO2354" s="1452"/>
      <c r="GJP2354" s="1452"/>
      <c r="GJQ2354" s="1452"/>
      <c r="GJR2354" s="1452"/>
      <c r="GJS2354" s="1452"/>
      <c r="GJT2354" s="1452"/>
      <c r="GJU2354" s="1452"/>
      <c r="GJV2354" s="1452"/>
      <c r="GJW2354" s="1452"/>
      <c r="GJX2354" s="1452"/>
      <c r="GJY2354" s="1452"/>
      <c r="GJZ2354" s="1452"/>
      <c r="GKA2354" s="1452"/>
      <c r="GKB2354" s="1452"/>
      <c r="GKC2354" s="1452"/>
      <c r="GKD2354" s="1452"/>
      <c r="GKE2354" s="1452"/>
      <c r="GKF2354" s="1452"/>
      <c r="GKG2354" s="1452"/>
      <c r="GKH2354" s="1452"/>
      <c r="GKI2354" s="1452"/>
      <c r="GKJ2354" s="1452"/>
      <c r="GKK2354" s="1452"/>
      <c r="GKL2354" s="1452"/>
      <c r="GKM2354" s="1452"/>
      <c r="GKN2354" s="1452"/>
      <c r="GKO2354" s="1452"/>
      <c r="GKP2354" s="1452"/>
      <c r="GKQ2354" s="1452"/>
      <c r="GKR2354" s="1452"/>
      <c r="GKS2354" s="1452"/>
      <c r="GKT2354" s="1452"/>
      <c r="GKU2354" s="1452"/>
      <c r="GKV2354" s="1452"/>
      <c r="GKW2354" s="1452"/>
      <c r="GKX2354" s="1452"/>
      <c r="GKY2354" s="1452"/>
      <c r="GKZ2354" s="1452"/>
      <c r="GLA2354" s="1452"/>
      <c r="GLB2354" s="1452"/>
      <c r="GLC2354" s="1452"/>
      <c r="GLD2354" s="1452"/>
      <c r="GLE2354" s="1452"/>
      <c r="GLF2354" s="1452"/>
      <c r="GLG2354" s="1452"/>
      <c r="GLH2354" s="1452"/>
      <c r="GLI2354" s="1452"/>
      <c r="GLJ2354" s="1452"/>
      <c r="GLK2354" s="1452"/>
      <c r="GLL2354" s="1452"/>
      <c r="GLM2354" s="1452"/>
      <c r="GLN2354" s="1452"/>
      <c r="GLO2354" s="1452"/>
      <c r="GLP2354" s="1452"/>
      <c r="GLQ2354" s="1452"/>
      <c r="GLR2354" s="1452"/>
      <c r="GLS2354" s="1452"/>
      <c r="GLT2354" s="1452"/>
      <c r="GLU2354" s="1452"/>
      <c r="GLV2354" s="1452"/>
      <c r="GLW2354" s="1452"/>
      <c r="GLX2354" s="1452"/>
      <c r="GLY2354" s="1452"/>
      <c r="GLZ2354" s="1452"/>
      <c r="GMA2354" s="1452"/>
      <c r="GMB2354" s="1452"/>
      <c r="GMC2354" s="1452"/>
      <c r="GMD2354" s="1452"/>
      <c r="GME2354" s="1452"/>
      <c r="GMF2354" s="1452"/>
      <c r="GMG2354" s="1452"/>
      <c r="GMH2354" s="1452"/>
      <c r="GMI2354" s="1452"/>
      <c r="GMJ2354" s="1452"/>
      <c r="GMK2354" s="1452"/>
      <c r="GML2354" s="1452"/>
      <c r="GMM2354" s="1452"/>
      <c r="GMN2354" s="1452"/>
      <c r="GMO2354" s="1452"/>
      <c r="GMP2354" s="1452"/>
      <c r="GMQ2354" s="1452"/>
      <c r="GMR2354" s="1452"/>
      <c r="GMS2354" s="1452"/>
      <c r="GMT2354" s="1452"/>
      <c r="GMU2354" s="1452"/>
      <c r="GMV2354" s="1452"/>
      <c r="GMW2354" s="1452"/>
      <c r="GMX2354" s="1452"/>
      <c r="GMY2354" s="1452"/>
      <c r="GMZ2354" s="1452"/>
      <c r="GNA2354" s="1452"/>
      <c r="GNB2354" s="1452"/>
      <c r="GNC2354" s="1452"/>
      <c r="GND2354" s="1452"/>
      <c r="GNE2354" s="1452"/>
      <c r="GNF2354" s="1452"/>
      <c r="GNG2354" s="1452"/>
      <c r="GNH2354" s="1452"/>
      <c r="GNI2354" s="1452"/>
      <c r="GNJ2354" s="1452"/>
      <c r="GNK2354" s="1452"/>
      <c r="GNL2354" s="1452"/>
      <c r="GNM2354" s="1452"/>
      <c r="GNN2354" s="1452"/>
      <c r="GNO2354" s="1452"/>
      <c r="GNP2354" s="1452"/>
      <c r="GNQ2354" s="1452"/>
      <c r="GNR2354" s="1452"/>
      <c r="GNS2354" s="1452"/>
      <c r="GNT2354" s="1452"/>
      <c r="GNU2354" s="1452"/>
      <c r="GNV2354" s="1452"/>
      <c r="GNW2354" s="1452"/>
      <c r="GNX2354" s="1452"/>
      <c r="GNY2354" s="1452"/>
      <c r="GNZ2354" s="1452"/>
      <c r="GOA2354" s="1452"/>
      <c r="GOB2354" s="1452"/>
      <c r="GOC2354" s="1452"/>
      <c r="GOD2354" s="1452"/>
      <c r="GOE2354" s="1452"/>
      <c r="GOF2354" s="1452"/>
      <c r="GOG2354" s="1452"/>
      <c r="GOH2354" s="1452"/>
      <c r="GOI2354" s="1452"/>
      <c r="GOJ2354" s="1452"/>
      <c r="GOK2354" s="1452"/>
      <c r="GOL2354" s="1452"/>
      <c r="GOM2354" s="1452"/>
      <c r="GON2354" s="1452"/>
      <c r="GOO2354" s="1452"/>
      <c r="GOP2354" s="1452"/>
      <c r="GOQ2354" s="1452"/>
      <c r="GOR2354" s="1452"/>
      <c r="GOS2354" s="1452"/>
      <c r="GOT2354" s="1452"/>
      <c r="GOU2354" s="1452"/>
      <c r="GOV2354" s="1452"/>
      <c r="GOW2354" s="1452"/>
      <c r="GOX2354" s="1452"/>
      <c r="GOY2354" s="1452"/>
      <c r="GOZ2354" s="1452"/>
      <c r="GPA2354" s="1452"/>
      <c r="GPB2354" s="1452"/>
      <c r="GPC2354" s="1452"/>
      <c r="GPD2354" s="1452"/>
      <c r="GPE2354" s="1452"/>
      <c r="GPF2354" s="1452"/>
      <c r="GPG2354" s="1452"/>
      <c r="GPH2354" s="1452"/>
      <c r="GPI2354" s="1452"/>
      <c r="GPJ2354" s="1452"/>
      <c r="GPK2354" s="1452"/>
      <c r="GPL2354" s="1452"/>
      <c r="GPM2354" s="1452"/>
      <c r="GPN2354" s="1452"/>
      <c r="GPO2354" s="1452"/>
      <c r="GPP2354" s="1452"/>
      <c r="GPQ2354" s="1452"/>
      <c r="GPR2354" s="1452"/>
      <c r="GPS2354" s="1452"/>
      <c r="GPT2354" s="1452"/>
      <c r="GPU2354" s="1452"/>
      <c r="GPV2354" s="1452"/>
      <c r="GPW2354" s="1452"/>
      <c r="GPX2354" s="1452"/>
      <c r="GPY2354" s="1452"/>
      <c r="GPZ2354" s="1452"/>
      <c r="GQA2354" s="1452"/>
      <c r="GQB2354" s="1452"/>
      <c r="GQC2354" s="1452"/>
      <c r="GQD2354" s="1452"/>
      <c r="GQE2354" s="1452"/>
      <c r="GQF2354" s="1452"/>
      <c r="GQG2354" s="1452"/>
      <c r="GQH2354" s="1452"/>
      <c r="GQI2354" s="1452"/>
      <c r="GQJ2354" s="1452"/>
      <c r="GQK2354" s="1452"/>
      <c r="GQL2354" s="1452"/>
      <c r="GQM2354" s="1452"/>
      <c r="GQN2354" s="1452"/>
      <c r="GQO2354" s="1452"/>
      <c r="GQP2354" s="1452"/>
      <c r="GQQ2354" s="1452"/>
      <c r="GQR2354" s="1452"/>
      <c r="GQS2354" s="1452"/>
      <c r="GQT2354" s="1452"/>
      <c r="GQU2354" s="1452"/>
      <c r="GQV2354" s="1452"/>
      <c r="GQW2354" s="1452"/>
      <c r="GQX2354" s="1452"/>
      <c r="GQY2354" s="1452"/>
      <c r="GQZ2354" s="1452"/>
      <c r="GRA2354" s="1452"/>
      <c r="GRB2354" s="1452"/>
      <c r="GRC2354" s="1452"/>
      <c r="GRD2354" s="1452"/>
      <c r="GRE2354" s="1452"/>
      <c r="GRF2354" s="1452"/>
      <c r="GRG2354" s="1452"/>
      <c r="GRH2354" s="1452"/>
      <c r="GRI2354" s="1452"/>
      <c r="GRJ2354" s="1452"/>
      <c r="GRK2354" s="1452"/>
      <c r="GRL2354" s="1452"/>
      <c r="GRM2354" s="1452"/>
      <c r="GRN2354" s="1452"/>
      <c r="GRO2354" s="1452"/>
      <c r="GRP2354" s="1452"/>
      <c r="GRQ2354" s="1452"/>
      <c r="GRR2354" s="1452"/>
      <c r="GRS2354" s="1452"/>
      <c r="GRT2354" s="1452"/>
      <c r="GRU2354" s="1452"/>
      <c r="GRV2354" s="1452"/>
      <c r="GRW2354" s="1452"/>
      <c r="GRX2354" s="1452"/>
      <c r="GRY2354" s="1452"/>
      <c r="GRZ2354" s="1452"/>
      <c r="GSA2354" s="1452"/>
      <c r="GSB2354" s="1452"/>
      <c r="GSC2354" s="1452"/>
      <c r="GSD2354" s="1452"/>
      <c r="GSE2354" s="1452"/>
      <c r="GSF2354" s="1452"/>
      <c r="GSG2354" s="1452"/>
      <c r="GSH2354" s="1452"/>
      <c r="GSI2354" s="1452"/>
      <c r="GSJ2354" s="1452"/>
      <c r="GSK2354" s="1452"/>
      <c r="GSL2354" s="1452"/>
      <c r="GSM2354" s="1452"/>
      <c r="GSN2354" s="1452"/>
      <c r="GSO2354" s="1452"/>
      <c r="GSP2354" s="1452"/>
      <c r="GSQ2354" s="1452"/>
      <c r="GSR2354" s="1452"/>
      <c r="GSS2354" s="1452"/>
      <c r="GST2354" s="1452"/>
      <c r="GSU2354" s="1452"/>
      <c r="GSV2354" s="1452"/>
      <c r="GSW2354" s="1452"/>
      <c r="GSX2354" s="1452"/>
      <c r="GSY2354" s="1452"/>
      <c r="GSZ2354" s="1452"/>
      <c r="GTA2354" s="1452"/>
      <c r="GTB2354" s="1452"/>
      <c r="GTC2354" s="1452"/>
      <c r="GTD2354" s="1452"/>
      <c r="GTE2354" s="1452"/>
      <c r="GTF2354" s="1452"/>
      <c r="GTG2354" s="1452"/>
      <c r="GTH2354" s="1452"/>
      <c r="GTI2354" s="1452"/>
      <c r="GTJ2354" s="1452"/>
      <c r="GTK2354" s="1452"/>
      <c r="GTL2354" s="1452"/>
      <c r="GTM2354" s="1452"/>
      <c r="GTN2354" s="1452"/>
      <c r="GTO2354" s="1452"/>
      <c r="GTP2354" s="1452"/>
      <c r="GTQ2354" s="1452"/>
      <c r="GTR2354" s="1452"/>
      <c r="GTS2354" s="1452"/>
      <c r="GTT2354" s="1452"/>
      <c r="GTU2354" s="1452"/>
      <c r="GTV2354" s="1452"/>
      <c r="GTW2354" s="1452"/>
      <c r="GTX2354" s="1452"/>
      <c r="GTY2354" s="1452"/>
      <c r="GTZ2354" s="1452"/>
      <c r="GUA2354" s="1452"/>
      <c r="GUB2354" s="1452"/>
      <c r="GUC2354" s="1452"/>
      <c r="GUD2354" s="1452"/>
      <c r="GUE2354" s="1452"/>
      <c r="GUF2354" s="1452"/>
      <c r="GUG2354" s="1452"/>
      <c r="GUH2354" s="1452"/>
      <c r="GUI2354" s="1452"/>
      <c r="GUJ2354" s="1452"/>
      <c r="GUK2354" s="1452"/>
      <c r="GUL2354" s="1452"/>
      <c r="GUM2354" s="1452"/>
      <c r="GUN2354" s="1452"/>
      <c r="GUO2354" s="1452"/>
      <c r="GUP2354" s="1452"/>
      <c r="GUQ2354" s="1452"/>
      <c r="GUR2354" s="1452"/>
      <c r="GUS2354" s="1452"/>
      <c r="GUT2354" s="1452"/>
      <c r="GUU2354" s="1452"/>
      <c r="GUV2354" s="1452"/>
      <c r="GUW2354" s="1452"/>
      <c r="GUX2354" s="1452"/>
      <c r="GUY2354" s="1452"/>
      <c r="GUZ2354" s="1452"/>
      <c r="GVA2354" s="1452"/>
      <c r="GVB2354" s="1452"/>
      <c r="GVC2354" s="1452"/>
      <c r="GVD2354" s="1452"/>
      <c r="GVE2354" s="1452"/>
      <c r="GVF2354" s="1452"/>
      <c r="GVG2354" s="1452"/>
      <c r="GVH2354" s="1452"/>
      <c r="GVI2354" s="1452"/>
      <c r="GVJ2354" s="1452"/>
      <c r="GVK2354" s="1452"/>
      <c r="GVL2354" s="1452"/>
      <c r="GVM2354" s="1452"/>
      <c r="GVN2354" s="1452"/>
      <c r="GVO2354" s="1452"/>
      <c r="GVP2354" s="1452"/>
      <c r="GVQ2354" s="1452"/>
      <c r="GVR2354" s="1452"/>
      <c r="GVS2354" s="1452"/>
      <c r="GVT2354" s="1452"/>
      <c r="GVU2354" s="1452"/>
      <c r="GVV2354" s="1452"/>
      <c r="GVW2354" s="1452"/>
      <c r="GVX2354" s="1452"/>
      <c r="GVY2354" s="1452"/>
      <c r="GVZ2354" s="1452"/>
      <c r="GWA2354" s="1452"/>
      <c r="GWB2354" s="1452"/>
      <c r="GWC2354" s="1452"/>
      <c r="GWD2354" s="1452"/>
      <c r="GWE2354" s="1452"/>
      <c r="GWF2354" s="1452"/>
      <c r="GWG2354" s="1452"/>
      <c r="GWH2354" s="1452"/>
      <c r="GWI2354" s="1452"/>
      <c r="GWJ2354" s="1452"/>
      <c r="GWK2354" s="1452"/>
      <c r="GWL2354" s="1452"/>
      <c r="GWM2354" s="1452"/>
      <c r="GWN2354" s="1452"/>
      <c r="GWO2354" s="1452"/>
      <c r="GWP2354" s="1452"/>
      <c r="GWQ2354" s="1452"/>
      <c r="GWR2354" s="1452"/>
      <c r="GWS2354" s="1452"/>
      <c r="GWT2354" s="1452"/>
      <c r="GWU2354" s="1452"/>
      <c r="GWV2354" s="1452"/>
      <c r="GWW2354" s="1452"/>
      <c r="GWX2354" s="1452"/>
      <c r="GWY2354" s="1452"/>
      <c r="GWZ2354" s="1452"/>
      <c r="GXA2354" s="1452"/>
      <c r="GXB2354" s="1452"/>
      <c r="GXC2354" s="1452"/>
      <c r="GXD2354" s="1452"/>
      <c r="GXE2354" s="1452"/>
      <c r="GXF2354" s="1452"/>
      <c r="GXG2354" s="1452"/>
      <c r="GXH2354" s="1452"/>
      <c r="GXI2354" s="1452"/>
      <c r="GXJ2354" s="1452"/>
      <c r="GXK2354" s="1452"/>
      <c r="GXL2354" s="1452"/>
      <c r="GXM2354" s="1452"/>
      <c r="GXN2354" s="1452"/>
      <c r="GXO2354" s="1452"/>
      <c r="GXP2354" s="1452"/>
      <c r="GXQ2354" s="1452"/>
      <c r="GXR2354" s="1452"/>
      <c r="GXS2354" s="1452"/>
      <c r="GXT2354" s="1452"/>
      <c r="GXU2354" s="1452"/>
      <c r="GXV2354" s="1452"/>
      <c r="GXW2354" s="1452"/>
      <c r="GXX2354" s="1452"/>
      <c r="GXY2354" s="1452"/>
      <c r="GXZ2354" s="1452"/>
      <c r="GYA2354" s="1452"/>
      <c r="GYB2354" s="1452"/>
      <c r="GYC2354" s="1452"/>
      <c r="GYD2354" s="1452"/>
      <c r="GYE2354" s="1452"/>
      <c r="GYF2354" s="1452"/>
      <c r="GYG2354" s="1452"/>
      <c r="GYH2354" s="1452"/>
      <c r="GYI2354" s="1452"/>
      <c r="GYJ2354" s="1452"/>
      <c r="GYK2354" s="1452"/>
      <c r="GYL2354" s="1452"/>
      <c r="GYM2354" s="1452"/>
      <c r="GYN2354" s="1452"/>
      <c r="GYO2354" s="1452"/>
      <c r="GYP2354" s="1452"/>
      <c r="GYQ2354" s="1452"/>
      <c r="GYR2354" s="1452"/>
      <c r="GYS2354" s="1452"/>
      <c r="GYT2354" s="1452"/>
      <c r="GYU2354" s="1452"/>
      <c r="GYV2354" s="1452"/>
      <c r="GYW2354" s="1452"/>
      <c r="GYX2354" s="1452"/>
      <c r="GYY2354" s="1452"/>
      <c r="GYZ2354" s="1452"/>
      <c r="GZA2354" s="1452"/>
      <c r="GZB2354" s="1452"/>
      <c r="GZC2354" s="1452"/>
      <c r="GZD2354" s="1452"/>
      <c r="GZE2354" s="1452"/>
      <c r="GZF2354" s="1452"/>
      <c r="GZG2354" s="1452"/>
      <c r="GZH2354" s="1452"/>
      <c r="GZI2354" s="1452"/>
      <c r="GZJ2354" s="1452"/>
      <c r="GZK2354" s="1452"/>
      <c r="GZL2354" s="1452"/>
      <c r="GZM2354" s="1452"/>
      <c r="GZN2354" s="1452"/>
      <c r="GZO2354" s="1452"/>
      <c r="GZP2354" s="1452"/>
      <c r="GZQ2354" s="1452"/>
      <c r="GZR2354" s="1452"/>
      <c r="GZS2354" s="1452"/>
      <c r="GZT2354" s="1452"/>
      <c r="GZU2354" s="1452"/>
      <c r="GZV2354" s="1452"/>
      <c r="GZW2354" s="1452"/>
      <c r="GZX2354" s="1452"/>
      <c r="GZY2354" s="1452"/>
      <c r="GZZ2354" s="1452"/>
      <c r="HAA2354" s="1452"/>
      <c r="HAB2354" s="1452"/>
      <c r="HAC2354" s="1452"/>
      <c r="HAD2354" s="1452"/>
      <c r="HAE2354" s="1452"/>
      <c r="HAF2354" s="1452"/>
      <c r="HAG2354" s="1452"/>
      <c r="HAH2354" s="1452"/>
      <c r="HAI2354" s="1452"/>
      <c r="HAJ2354" s="1452"/>
      <c r="HAK2354" s="1452"/>
      <c r="HAL2354" s="1452"/>
      <c r="HAM2354" s="1452"/>
      <c r="HAN2354" s="1452"/>
      <c r="HAO2354" s="1452"/>
      <c r="HAP2354" s="1452"/>
      <c r="HAQ2354" s="1452"/>
      <c r="HAR2354" s="1452"/>
      <c r="HAS2354" s="1452"/>
      <c r="HAT2354" s="1452"/>
      <c r="HAU2354" s="1452"/>
      <c r="HAV2354" s="1452"/>
      <c r="HAW2354" s="1452"/>
      <c r="HAX2354" s="1452"/>
      <c r="HAY2354" s="1452"/>
      <c r="HAZ2354" s="1452"/>
      <c r="HBA2354" s="1452"/>
      <c r="HBB2354" s="1452"/>
      <c r="HBC2354" s="1452"/>
      <c r="HBD2354" s="1452"/>
      <c r="HBE2354" s="1452"/>
      <c r="HBF2354" s="1452"/>
      <c r="HBG2354" s="1452"/>
      <c r="HBH2354" s="1452"/>
      <c r="HBI2354" s="1452"/>
      <c r="HBJ2354" s="1452"/>
      <c r="HBK2354" s="1452"/>
      <c r="HBL2354" s="1452"/>
      <c r="HBM2354" s="1452"/>
      <c r="HBN2354" s="1452"/>
      <c r="HBO2354" s="1452"/>
      <c r="HBP2354" s="1452"/>
      <c r="HBQ2354" s="1452"/>
      <c r="HBR2354" s="1452"/>
      <c r="HBS2354" s="1452"/>
      <c r="HBT2354" s="1452"/>
      <c r="HBU2354" s="1452"/>
      <c r="HBV2354" s="1452"/>
      <c r="HBW2354" s="1452"/>
      <c r="HBX2354" s="1452"/>
      <c r="HBY2354" s="1452"/>
      <c r="HBZ2354" s="1452"/>
      <c r="HCA2354" s="1452"/>
      <c r="HCB2354" s="1452"/>
      <c r="HCC2354" s="1452"/>
      <c r="HCD2354" s="1452"/>
      <c r="HCE2354" s="1452"/>
      <c r="HCF2354" s="1452"/>
      <c r="HCG2354" s="1452"/>
      <c r="HCH2354" s="1452"/>
      <c r="HCI2354" s="1452"/>
      <c r="HCJ2354" s="1452"/>
      <c r="HCK2354" s="1452"/>
      <c r="HCL2354" s="1452"/>
      <c r="HCM2354" s="1452"/>
      <c r="HCN2354" s="1452"/>
      <c r="HCO2354" s="1452"/>
      <c r="HCP2354" s="1452"/>
      <c r="HCQ2354" s="1452"/>
      <c r="HCR2354" s="1452"/>
      <c r="HCS2354" s="1452"/>
      <c r="HCT2354" s="1452"/>
      <c r="HCU2354" s="1452"/>
      <c r="HCV2354" s="1452"/>
      <c r="HCW2354" s="1452"/>
      <c r="HCX2354" s="1452"/>
      <c r="HCY2354" s="1452"/>
      <c r="HCZ2354" s="1452"/>
      <c r="HDA2354" s="1452"/>
      <c r="HDB2354" s="1452"/>
      <c r="HDC2354" s="1452"/>
      <c r="HDD2354" s="1452"/>
      <c r="HDE2354" s="1452"/>
      <c r="HDF2354" s="1452"/>
      <c r="HDG2354" s="1452"/>
      <c r="HDH2354" s="1452"/>
      <c r="HDI2354" s="1452"/>
      <c r="HDJ2354" s="1452"/>
      <c r="HDK2354" s="1452"/>
      <c r="HDL2354" s="1452"/>
      <c r="HDM2354" s="1452"/>
      <c r="HDN2354" s="1452"/>
      <c r="HDO2354" s="1452"/>
      <c r="HDP2354" s="1452"/>
      <c r="HDQ2354" s="1452"/>
      <c r="HDR2354" s="1452"/>
      <c r="HDS2354" s="1452"/>
      <c r="HDT2354" s="1452"/>
      <c r="HDU2354" s="1452"/>
      <c r="HDV2354" s="1452"/>
      <c r="HDW2354" s="1452"/>
      <c r="HDX2354" s="1452"/>
      <c r="HDY2354" s="1452"/>
      <c r="HDZ2354" s="1452"/>
      <c r="HEA2354" s="1452"/>
      <c r="HEB2354" s="1452"/>
      <c r="HEC2354" s="1452"/>
      <c r="HED2354" s="1452"/>
      <c r="HEE2354" s="1452"/>
      <c r="HEF2354" s="1452"/>
      <c r="HEG2354" s="1452"/>
      <c r="HEH2354" s="1452"/>
      <c r="HEI2354" s="1452"/>
      <c r="HEJ2354" s="1452"/>
      <c r="HEK2354" s="1452"/>
      <c r="HEL2354" s="1452"/>
      <c r="HEM2354" s="1452"/>
      <c r="HEN2354" s="1452"/>
      <c r="HEO2354" s="1452"/>
      <c r="HEP2354" s="1452"/>
      <c r="HEQ2354" s="1452"/>
      <c r="HER2354" s="1452"/>
      <c r="HES2354" s="1452"/>
      <c r="HET2354" s="1452"/>
      <c r="HEU2354" s="1452"/>
      <c r="HEV2354" s="1452"/>
      <c r="HEW2354" s="1452"/>
      <c r="HEX2354" s="1452"/>
      <c r="HEY2354" s="1452"/>
      <c r="HEZ2354" s="1452"/>
      <c r="HFA2354" s="1452"/>
      <c r="HFB2354" s="1452"/>
      <c r="HFC2354" s="1452"/>
      <c r="HFD2354" s="1452"/>
      <c r="HFE2354" s="1452"/>
      <c r="HFF2354" s="1452"/>
      <c r="HFG2354" s="1452"/>
      <c r="HFH2354" s="1452"/>
      <c r="HFI2354" s="1452"/>
      <c r="HFJ2354" s="1452"/>
      <c r="HFK2354" s="1452"/>
      <c r="HFL2354" s="1452"/>
      <c r="HFM2354" s="1452"/>
      <c r="HFN2354" s="1452"/>
      <c r="HFO2354" s="1452"/>
      <c r="HFP2354" s="1452"/>
      <c r="HFQ2354" s="1452"/>
      <c r="HFR2354" s="1452"/>
      <c r="HFS2354" s="1452"/>
      <c r="HFT2354" s="1452"/>
      <c r="HFU2354" s="1452"/>
      <c r="HFV2354" s="1452"/>
      <c r="HFW2354" s="1452"/>
      <c r="HFX2354" s="1452"/>
      <c r="HFY2354" s="1452"/>
      <c r="HFZ2354" s="1452"/>
      <c r="HGA2354" s="1452"/>
      <c r="HGB2354" s="1452"/>
      <c r="HGC2354" s="1452"/>
      <c r="HGD2354" s="1452"/>
      <c r="HGE2354" s="1452"/>
      <c r="HGF2354" s="1452"/>
      <c r="HGG2354" s="1452"/>
      <c r="HGH2354" s="1452"/>
      <c r="HGI2354" s="1452"/>
      <c r="HGJ2354" s="1452"/>
      <c r="HGK2354" s="1452"/>
      <c r="HGL2354" s="1452"/>
      <c r="HGM2354" s="1452"/>
      <c r="HGN2354" s="1452"/>
      <c r="HGO2354" s="1452"/>
      <c r="HGP2354" s="1452"/>
      <c r="HGQ2354" s="1452"/>
      <c r="HGR2354" s="1452"/>
      <c r="HGS2354" s="1452"/>
      <c r="HGT2354" s="1452"/>
      <c r="HGU2354" s="1452"/>
      <c r="HGV2354" s="1452"/>
      <c r="HGW2354" s="1452"/>
      <c r="HGX2354" s="1452"/>
      <c r="HGY2354" s="1452"/>
      <c r="HGZ2354" s="1452"/>
      <c r="HHA2354" s="1452"/>
      <c r="HHB2354" s="1452"/>
      <c r="HHC2354" s="1452"/>
      <c r="HHD2354" s="1452"/>
      <c r="HHE2354" s="1452"/>
      <c r="HHF2354" s="1452"/>
      <c r="HHG2354" s="1452"/>
      <c r="HHH2354" s="1452"/>
      <c r="HHI2354" s="1452"/>
      <c r="HHJ2354" s="1452"/>
      <c r="HHK2354" s="1452"/>
      <c r="HHL2354" s="1452"/>
      <c r="HHM2354" s="1452"/>
      <c r="HHN2354" s="1452"/>
      <c r="HHO2354" s="1452"/>
      <c r="HHP2354" s="1452"/>
      <c r="HHQ2354" s="1452"/>
      <c r="HHR2354" s="1452"/>
      <c r="HHS2354" s="1452"/>
      <c r="HHT2354" s="1452"/>
      <c r="HHU2354" s="1452"/>
      <c r="HHV2354" s="1452"/>
      <c r="HHW2354" s="1452"/>
      <c r="HHX2354" s="1452"/>
      <c r="HHY2354" s="1452"/>
      <c r="HHZ2354" s="1452"/>
      <c r="HIA2354" s="1452"/>
      <c r="HIB2354" s="1452"/>
      <c r="HIC2354" s="1452"/>
      <c r="HID2354" s="1452"/>
      <c r="HIE2354" s="1452"/>
      <c r="HIF2354" s="1452"/>
      <c r="HIG2354" s="1452"/>
      <c r="HIH2354" s="1452"/>
      <c r="HII2354" s="1452"/>
      <c r="HIJ2354" s="1452"/>
      <c r="HIK2354" s="1452"/>
      <c r="HIL2354" s="1452"/>
      <c r="HIM2354" s="1452"/>
      <c r="HIN2354" s="1452"/>
      <c r="HIO2354" s="1452"/>
      <c r="HIP2354" s="1452"/>
      <c r="HIQ2354" s="1452"/>
      <c r="HIR2354" s="1452"/>
      <c r="HIS2354" s="1452"/>
      <c r="HIT2354" s="1452"/>
      <c r="HIU2354" s="1452"/>
      <c r="HIV2354" s="1452"/>
      <c r="HIW2354" s="1452"/>
      <c r="HIX2354" s="1452"/>
      <c r="HIY2354" s="1452"/>
      <c r="HIZ2354" s="1452"/>
      <c r="HJA2354" s="1452"/>
      <c r="HJB2354" s="1452"/>
      <c r="HJC2354" s="1452"/>
      <c r="HJD2354" s="1452"/>
      <c r="HJE2354" s="1452"/>
      <c r="HJF2354" s="1452"/>
      <c r="HJG2354" s="1452"/>
      <c r="HJH2354" s="1452"/>
      <c r="HJI2354" s="1452"/>
      <c r="HJJ2354" s="1452"/>
      <c r="HJK2354" s="1452"/>
      <c r="HJL2354" s="1452"/>
      <c r="HJM2354" s="1452"/>
      <c r="HJN2354" s="1452"/>
      <c r="HJO2354" s="1452"/>
      <c r="HJP2354" s="1452"/>
      <c r="HJQ2354" s="1452"/>
      <c r="HJR2354" s="1452"/>
      <c r="HJS2354" s="1452"/>
      <c r="HJT2354" s="1452"/>
      <c r="HJU2354" s="1452"/>
      <c r="HJV2354" s="1452"/>
      <c r="HJW2354" s="1452"/>
      <c r="HJX2354" s="1452"/>
      <c r="HJY2354" s="1452"/>
      <c r="HJZ2354" s="1452"/>
      <c r="HKA2354" s="1452"/>
      <c r="HKB2354" s="1452"/>
      <c r="HKC2354" s="1452"/>
      <c r="HKD2354" s="1452"/>
      <c r="HKE2354" s="1452"/>
      <c r="HKF2354" s="1452"/>
      <c r="HKG2354" s="1452"/>
      <c r="HKH2354" s="1452"/>
      <c r="HKI2354" s="1452"/>
      <c r="HKJ2354" s="1452"/>
      <c r="HKK2354" s="1452"/>
      <c r="HKL2354" s="1452"/>
      <c r="HKM2354" s="1452"/>
      <c r="HKN2354" s="1452"/>
      <c r="HKO2354" s="1452"/>
      <c r="HKP2354" s="1452"/>
      <c r="HKQ2354" s="1452"/>
      <c r="HKR2354" s="1452"/>
      <c r="HKS2354" s="1452"/>
      <c r="HKT2354" s="1452"/>
      <c r="HKU2354" s="1452"/>
      <c r="HKV2354" s="1452"/>
      <c r="HKW2354" s="1452"/>
      <c r="HKX2354" s="1452"/>
      <c r="HKY2354" s="1452"/>
      <c r="HKZ2354" s="1452"/>
      <c r="HLA2354" s="1452"/>
      <c r="HLB2354" s="1452"/>
      <c r="HLC2354" s="1452"/>
      <c r="HLD2354" s="1452"/>
      <c r="HLE2354" s="1452"/>
      <c r="HLF2354" s="1452"/>
      <c r="HLG2354" s="1452"/>
      <c r="HLH2354" s="1452"/>
      <c r="HLI2354" s="1452"/>
      <c r="HLJ2354" s="1452"/>
      <c r="HLK2354" s="1452"/>
      <c r="HLL2354" s="1452"/>
      <c r="HLM2354" s="1452"/>
      <c r="HLN2354" s="1452"/>
      <c r="HLO2354" s="1452"/>
      <c r="HLP2354" s="1452"/>
      <c r="HLQ2354" s="1452"/>
      <c r="HLR2354" s="1452"/>
      <c r="HLS2354" s="1452"/>
      <c r="HLT2354" s="1452"/>
      <c r="HLU2354" s="1452"/>
      <c r="HLV2354" s="1452"/>
      <c r="HLW2354" s="1452"/>
      <c r="HLX2354" s="1452"/>
      <c r="HLY2354" s="1452"/>
      <c r="HLZ2354" s="1452"/>
      <c r="HMA2354" s="1452"/>
      <c r="HMB2354" s="1452"/>
      <c r="HMC2354" s="1452"/>
      <c r="HMD2354" s="1452"/>
      <c r="HME2354" s="1452"/>
      <c r="HMF2354" s="1452"/>
      <c r="HMG2354" s="1452"/>
      <c r="HMH2354" s="1452"/>
      <c r="HMI2354" s="1452"/>
      <c r="HMJ2354" s="1452"/>
      <c r="HMK2354" s="1452"/>
      <c r="HML2354" s="1452"/>
      <c r="HMM2354" s="1452"/>
      <c r="HMN2354" s="1452"/>
      <c r="HMO2354" s="1452"/>
      <c r="HMP2354" s="1452"/>
      <c r="HMQ2354" s="1452"/>
      <c r="HMR2354" s="1452"/>
      <c r="HMS2354" s="1452"/>
      <c r="HMT2354" s="1452"/>
      <c r="HMU2354" s="1452"/>
      <c r="HMV2354" s="1452"/>
      <c r="HMW2354" s="1452"/>
      <c r="HMX2354" s="1452"/>
      <c r="HMY2354" s="1452"/>
      <c r="HMZ2354" s="1452"/>
      <c r="HNA2354" s="1452"/>
      <c r="HNB2354" s="1452"/>
      <c r="HNC2354" s="1452"/>
      <c r="HND2354" s="1452"/>
      <c r="HNE2354" s="1452"/>
      <c r="HNF2354" s="1452"/>
      <c r="HNG2354" s="1452"/>
      <c r="HNH2354" s="1452"/>
      <c r="HNI2354" s="1452"/>
      <c r="HNJ2354" s="1452"/>
      <c r="HNK2354" s="1452"/>
      <c r="HNL2354" s="1452"/>
      <c r="HNM2354" s="1452"/>
      <c r="HNN2354" s="1452"/>
      <c r="HNO2354" s="1452"/>
      <c r="HNP2354" s="1452"/>
      <c r="HNQ2354" s="1452"/>
      <c r="HNR2354" s="1452"/>
      <c r="HNS2354" s="1452"/>
      <c r="HNT2354" s="1452"/>
      <c r="HNU2354" s="1452"/>
      <c r="HNV2354" s="1452"/>
      <c r="HNW2354" s="1452"/>
      <c r="HNX2354" s="1452"/>
      <c r="HNY2354" s="1452"/>
      <c r="HNZ2354" s="1452"/>
      <c r="HOA2354" s="1452"/>
      <c r="HOB2354" s="1452"/>
      <c r="HOC2354" s="1452"/>
      <c r="HOD2354" s="1452"/>
      <c r="HOE2354" s="1452"/>
      <c r="HOF2354" s="1452"/>
      <c r="HOG2354" s="1452"/>
      <c r="HOH2354" s="1452"/>
      <c r="HOI2354" s="1452"/>
      <c r="HOJ2354" s="1452"/>
      <c r="HOK2354" s="1452"/>
      <c r="HOL2354" s="1452"/>
      <c r="HOM2354" s="1452"/>
      <c r="HON2354" s="1452"/>
      <c r="HOO2354" s="1452"/>
      <c r="HOP2354" s="1452"/>
      <c r="HOQ2354" s="1452"/>
      <c r="HOR2354" s="1452"/>
      <c r="HOS2354" s="1452"/>
      <c r="HOT2354" s="1452"/>
      <c r="HOU2354" s="1452"/>
      <c r="HOV2354" s="1452"/>
      <c r="HOW2354" s="1452"/>
      <c r="HOX2354" s="1452"/>
      <c r="HOY2354" s="1452"/>
      <c r="HOZ2354" s="1452"/>
      <c r="HPA2354" s="1452"/>
      <c r="HPB2354" s="1452"/>
      <c r="HPC2354" s="1452"/>
      <c r="HPD2354" s="1452"/>
      <c r="HPE2354" s="1452"/>
      <c r="HPF2354" s="1452"/>
      <c r="HPG2354" s="1452"/>
      <c r="HPH2354" s="1452"/>
      <c r="HPI2354" s="1452"/>
      <c r="HPJ2354" s="1452"/>
      <c r="HPK2354" s="1452"/>
      <c r="HPL2354" s="1452"/>
      <c r="HPM2354" s="1452"/>
      <c r="HPN2354" s="1452"/>
      <c r="HPO2354" s="1452"/>
      <c r="HPP2354" s="1452"/>
      <c r="HPQ2354" s="1452"/>
      <c r="HPR2354" s="1452"/>
      <c r="HPS2354" s="1452"/>
      <c r="HPT2354" s="1452"/>
      <c r="HPU2354" s="1452"/>
      <c r="HPV2354" s="1452"/>
      <c r="HPW2354" s="1452"/>
      <c r="HPX2354" s="1452"/>
      <c r="HPY2354" s="1452"/>
      <c r="HPZ2354" s="1452"/>
      <c r="HQA2354" s="1452"/>
      <c r="HQB2354" s="1452"/>
      <c r="HQC2354" s="1452"/>
      <c r="HQD2354" s="1452"/>
      <c r="HQE2354" s="1452"/>
      <c r="HQF2354" s="1452"/>
      <c r="HQG2354" s="1452"/>
      <c r="HQH2354" s="1452"/>
      <c r="HQI2354" s="1452"/>
      <c r="HQJ2354" s="1452"/>
      <c r="HQK2354" s="1452"/>
      <c r="HQL2354" s="1452"/>
      <c r="HQM2354" s="1452"/>
      <c r="HQN2354" s="1452"/>
      <c r="HQO2354" s="1452"/>
      <c r="HQP2354" s="1452"/>
      <c r="HQQ2354" s="1452"/>
      <c r="HQR2354" s="1452"/>
      <c r="HQS2354" s="1452"/>
      <c r="HQT2354" s="1452"/>
      <c r="HQU2354" s="1452"/>
      <c r="HQV2354" s="1452"/>
      <c r="HQW2354" s="1452"/>
      <c r="HQX2354" s="1452"/>
      <c r="HQY2354" s="1452"/>
      <c r="HQZ2354" s="1452"/>
      <c r="HRA2354" s="1452"/>
      <c r="HRB2354" s="1452"/>
      <c r="HRC2354" s="1452"/>
      <c r="HRD2354" s="1452"/>
      <c r="HRE2354" s="1452"/>
      <c r="HRF2354" s="1452"/>
      <c r="HRG2354" s="1452"/>
      <c r="HRH2354" s="1452"/>
      <c r="HRI2354" s="1452"/>
      <c r="HRJ2354" s="1452"/>
      <c r="HRK2354" s="1452"/>
      <c r="HRL2354" s="1452"/>
      <c r="HRM2354" s="1452"/>
      <c r="HRN2354" s="1452"/>
      <c r="HRO2354" s="1452"/>
      <c r="HRP2354" s="1452"/>
      <c r="HRQ2354" s="1452"/>
      <c r="HRR2354" s="1452"/>
      <c r="HRS2354" s="1452"/>
      <c r="HRT2354" s="1452"/>
      <c r="HRU2354" s="1452"/>
      <c r="HRV2354" s="1452"/>
      <c r="HRW2354" s="1452"/>
      <c r="HRX2354" s="1452"/>
      <c r="HRY2354" s="1452"/>
      <c r="HRZ2354" s="1452"/>
      <c r="HSA2354" s="1452"/>
      <c r="HSB2354" s="1452"/>
      <c r="HSC2354" s="1452"/>
      <c r="HSD2354" s="1452"/>
      <c r="HSE2354" s="1452"/>
      <c r="HSF2354" s="1452"/>
      <c r="HSG2354" s="1452"/>
      <c r="HSH2354" s="1452"/>
      <c r="HSI2354" s="1452"/>
      <c r="HSJ2354" s="1452"/>
      <c r="HSK2354" s="1452"/>
      <c r="HSL2354" s="1452"/>
      <c r="HSM2354" s="1452"/>
      <c r="HSN2354" s="1452"/>
      <c r="HSO2354" s="1452"/>
      <c r="HSP2354" s="1452"/>
      <c r="HSQ2354" s="1452"/>
      <c r="HSR2354" s="1452"/>
      <c r="HSS2354" s="1452"/>
      <c r="HST2354" s="1452"/>
      <c r="HSU2354" s="1452"/>
      <c r="HSV2354" s="1452"/>
      <c r="HSW2354" s="1452"/>
      <c r="HSX2354" s="1452"/>
      <c r="HSY2354" s="1452"/>
      <c r="HSZ2354" s="1452"/>
      <c r="HTA2354" s="1452"/>
      <c r="HTB2354" s="1452"/>
      <c r="HTC2354" s="1452"/>
      <c r="HTD2354" s="1452"/>
      <c r="HTE2354" s="1452"/>
      <c r="HTF2354" s="1452"/>
      <c r="HTG2354" s="1452"/>
      <c r="HTH2354" s="1452"/>
      <c r="HTI2354" s="1452"/>
      <c r="HTJ2354" s="1452"/>
      <c r="HTK2354" s="1452"/>
      <c r="HTL2354" s="1452"/>
      <c r="HTM2354" s="1452"/>
      <c r="HTN2354" s="1452"/>
      <c r="HTO2354" s="1452"/>
      <c r="HTP2354" s="1452"/>
      <c r="HTQ2354" s="1452"/>
      <c r="HTR2354" s="1452"/>
      <c r="HTS2354" s="1452"/>
      <c r="HTT2354" s="1452"/>
      <c r="HTU2354" s="1452"/>
      <c r="HTV2354" s="1452"/>
      <c r="HTW2354" s="1452"/>
      <c r="HTX2354" s="1452"/>
      <c r="HTY2354" s="1452"/>
      <c r="HTZ2354" s="1452"/>
      <c r="HUA2354" s="1452"/>
      <c r="HUB2354" s="1452"/>
      <c r="HUC2354" s="1452"/>
      <c r="HUD2354" s="1452"/>
      <c r="HUE2354" s="1452"/>
      <c r="HUF2354" s="1452"/>
      <c r="HUG2354" s="1452"/>
      <c r="HUH2354" s="1452"/>
      <c r="HUI2354" s="1452"/>
      <c r="HUJ2354" s="1452"/>
      <c r="HUK2354" s="1452"/>
      <c r="HUL2354" s="1452"/>
      <c r="HUM2354" s="1452"/>
      <c r="HUN2354" s="1452"/>
      <c r="HUO2354" s="1452"/>
      <c r="HUP2354" s="1452"/>
      <c r="HUQ2354" s="1452"/>
      <c r="HUR2354" s="1452"/>
      <c r="HUS2354" s="1452"/>
      <c r="HUT2354" s="1452"/>
      <c r="HUU2354" s="1452"/>
      <c r="HUV2354" s="1452"/>
      <c r="HUW2354" s="1452"/>
      <c r="HUX2354" s="1452"/>
      <c r="HUY2354" s="1452"/>
      <c r="HUZ2354" s="1452"/>
      <c r="HVA2354" s="1452"/>
      <c r="HVB2354" s="1452"/>
      <c r="HVC2354" s="1452"/>
      <c r="HVD2354" s="1452"/>
      <c r="HVE2354" s="1452"/>
      <c r="HVF2354" s="1452"/>
      <c r="HVG2354" s="1452"/>
      <c r="HVH2354" s="1452"/>
      <c r="HVI2354" s="1452"/>
      <c r="HVJ2354" s="1452"/>
      <c r="HVK2354" s="1452"/>
      <c r="HVL2354" s="1452"/>
      <c r="HVM2354" s="1452"/>
      <c r="HVN2354" s="1452"/>
      <c r="HVO2354" s="1452"/>
      <c r="HVP2354" s="1452"/>
      <c r="HVQ2354" s="1452"/>
      <c r="HVR2354" s="1452"/>
      <c r="HVS2354" s="1452"/>
      <c r="HVT2354" s="1452"/>
      <c r="HVU2354" s="1452"/>
      <c r="HVV2354" s="1452"/>
      <c r="HVW2354" s="1452"/>
      <c r="HVX2354" s="1452"/>
      <c r="HVY2354" s="1452"/>
      <c r="HVZ2354" s="1452"/>
      <c r="HWA2354" s="1452"/>
      <c r="HWB2354" s="1452"/>
      <c r="HWC2354" s="1452"/>
      <c r="HWD2354" s="1452"/>
      <c r="HWE2354" s="1452"/>
      <c r="HWF2354" s="1452"/>
      <c r="HWG2354" s="1452"/>
      <c r="HWH2354" s="1452"/>
      <c r="HWI2354" s="1452"/>
      <c r="HWJ2354" s="1452"/>
      <c r="HWK2354" s="1452"/>
      <c r="HWL2354" s="1452"/>
      <c r="HWM2354" s="1452"/>
      <c r="HWN2354" s="1452"/>
      <c r="HWO2354" s="1452"/>
      <c r="HWP2354" s="1452"/>
      <c r="HWQ2354" s="1452"/>
      <c r="HWR2354" s="1452"/>
      <c r="HWS2354" s="1452"/>
      <c r="HWT2354" s="1452"/>
      <c r="HWU2354" s="1452"/>
      <c r="HWV2354" s="1452"/>
      <c r="HWW2354" s="1452"/>
      <c r="HWX2354" s="1452"/>
      <c r="HWY2354" s="1452"/>
      <c r="HWZ2354" s="1452"/>
      <c r="HXA2354" s="1452"/>
      <c r="HXB2354" s="1452"/>
      <c r="HXC2354" s="1452"/>
      <c r="HXD2354" s="1452"/>
      <c r="HXE2354" s="1452"/>
      <c r="HXF2354" s="1452"/>
      <c r="HXG2354" s="1452"/>
      <c r="HXH2354" s="1452"/>
      <c r="HXI2354" s="1452"/>
      <c r="HXJ2354" s="1452"/>
      <c r="HXK2354" s="1452"/>
      <c r="HXL2354" s="1452"/>
      <c r="HXM2354" s="1452"/>
      <c r="HXN2354" s="1452"/>
      <c r="HXO2354" s="1452"/>
      <c r="HXP2354" s="1452"/>
      <c r="HXQ2354" s="1452"/>
      <c r="HXR2354" s="1452"/>
      <c r="HXS2354" s="1452"/>
      <c r="HXT2354" s="1452"/>
      <c r="HXU2354" s="1452"/>
      <c r="HXV2354" s="1452"/>
      <c r="HXW2354" s="1452"/>
      <c r="HXX2354" s="1452"/>
      <c r="HXY2354" s="1452"/>
      <c r="HXZ2354" s="1452"/>
      <c r="HYA2354" s="1452"/>
      <c r="HYB2354" s="1452"/>
      <c r="HYC2354" s="1452"/>
      <c r="HYD2354" s="1452"/>
      <c r="HYE2354" s="1452"/>
      <c r="HYF2354" s="1452"/>
      <c r="HYG2354" s="1452"/>
      <c r="HYH2354" s="1452"/>
      <c r="HYI2354" s="1452"/>
      <c r="HYJ2354" s="1452"/>
      <c r="HYK2354" s="1452"/>
      <c r="HYL2354" s="1452"/>
      <c r="HYM2354" s="1452"/>
      <c r="HYN2354" s="1452"/>
      <c r="HYO2354" s="1452"/>
      <c r="HYP2354" s="1452"/>
      <c r="HYQ2354" s="1452"/>
      <c r="HYR2354" s="1452"/>
      <c r="HYS2354" s="1452"/>
      <c r="HYT2354" s="1452"/>
      <c r="HYU2354" s="1452"/>
      <c r="HYV2354" s="1452"/>
      <c r="HYW2354" s="1452"/>
      <c r="HYX2354" s="1452"/>
      <c r="HYY2354" s="1452"/>
      <c r="HYZ2354" s="1452"/>
      <c r="HZA2354" s="1452"/>
      <c r="HZB2354" s="1452"/>
      <c r="HZC2354" s="1452"/>
      <c r="HZD2354" s="1452"/>
      <c r="HZE2354" s="1452"/>
      <c r="HZF2354" s="1452"/>
      <c r="HZG2354" s="1452"/>
      <c r="HZH2354" s="1452"/>
      <c r="HZI2354" s="1452"/>
      <c r="HZJ2354" s="1452"/>
      <c r="HZK2354" s="1452"/>
      <c r="HZL2354" s="1452"/>
      <c r="HZM2354" s="1452"/>
      <c r="HZN2354" s="1452"/>
      <c r="HZO2354" s="1452"/>
      <c r="HZP2354" s="1452"/>
      <c r="HZQ2354" s="1452"/>
      <c r="HZR2354" s="1452"/>
      <c r="HZS2354" s="1452"/>
      <c r="HZT2354" s="1452"/>
      <c r="HZU2354" s="1452"/>
      <c r="HZV2354" s="1452"/>
      <c r="HZW2354" s="1452"/>
      <c r="HZX2354" s="1452"/>
      <c r="HZY2354" s="1452"/>
      <c r="HZZ2354" s="1452"/>
      <c r="IAA2354" s="1452"/>
      <c r="IAB2354" s="1452"/>
      <c r="IAC2354" s="1452"/>
      <c r="IAD2354" s="1452"/>
      <c r="IAE2354" s="1452"/>
      <c r="IAF2354" s="1452"/>
      <c r="IAG2354" s="1452"/>
      <c r="IAH2354" s="1452"/>
      <c r="IAI2354" s="1452"/>
      <c r="IAJ2354" s="1452"/>
      <c r="IAK2354" s="1452"/>
      <c r="IAL2354" s="1452"/>
      <c r="IAM2354" s="1452"/>
      <c r="IAN2354" s="1452"/>
      <c r="IAO2354" s="1452"/>
      <c r="IAP2354" s="1452"/>
      <c r="IAQ2354" s="1452"/>
      <c r="IAR2354" s="1452"/>
      <c r="IAS2354" s="1452"/>
      <c r="IAT2354" s="1452"/>
      <c r="IAU2354" s="1452"/>
      <c r="IAV2354" s="1452"/>
      <c r="IAW2354" s="1452"/>
      <c r="IAX2354" s="1452"/>
      <c r="IAY2354" s="1452"/>
      <c r="IAZ2354" s="1452"/>
      <c r="IBA2354" s="1452"/>
      <c r="IBB2354" s="1452"/>
      <c r="IBC2354" s="1452"/>
      <c r="IBD2354" s="1452"/>
      <c r="IBE2354" s="1452"/>
      <c r="IBF2354" s="1452"/>
      <c r="IBG2354" s="1452"/>
      <c r="IBH2354" s="1452"/>
      <c r="IBI2354" s="1452"/>
      <c r="IBJ2354" s="1452"/>
      <c r="IBK2354" s="1452"/>
      <c r="IBL2354" s="1452"/>
      <c r="IBM2354" s="1452"/>
      <c r="IBN2354" s="1452"/>
      <c r="IBO2354" s="1452"/>
      <c r="IBP2354" s="1452"/>
      <c r="IBQ2354" s="1452"/>
      <c r="IBR2354" s="1452"/>
      <c r="IBS2354" s="1452"/>
      <c r="IBT2354" s="1452"/>
      <c r="IBU2354" s="1452"/>
      <c r="IBV2354" s="1452"/>
      <c r="IBW2354" s="1452"/>
      <c r="IBX2354" s="1452"/>
      <c r="IBY2354" s="1452"/>
      <c r="IBZ2354" s="1452"/>
      <c r="ICA2354" s="1452"/>
      <c r="ICB2354" s="1452"/>
      <c r="ICC2354" s="1452"/>
      <c r="ICD2354" s="1452"/>
      <c r="ICE2354" s="1452"/>
      <c r="ICF2354" s="1452"/>
      <c r="ICG2354" s="1452"/>
      <c r="ICH2354" s="1452"/>
      <c r="ICI2354" s="1452"/>
      <c r="ICJ2354" s="1452"/>
      <c r="ICK2354" s="1452"/>
      <c r="ICL2354" s="1452"/>
      <c r="ICM2354" s="1452"/>
      <c r="ICN2354" s="1452"/>
      <c r="ICO2354" s="1452"/>
      <c r="ICP2354" s="1452"/>
      <c r="ICQ2354" s="1452"/>
      <c r="ICR2354" s="1452"/>
      <c r="ICS2354" s="1452"/>
      <c r="ICT2354" s="1452"/>
      <c r="ICU2354" s="1452"/>
      <c r="ICV2354" s="1452"/>
      <c r="ICW2354" s="1452"/>
      <c r="ICX2354" s="1452"/>
      <c r="ICY2354" s="1452"/>
      <c r="ICZ2354" s="1452"/>
      <c r="IDA2354" s="1452"/>
      <c r="IDB2354" s="1452"/>
      <c r="IDC2354" s="1452"/>
      <c r="IDD2354" s="1452"/>
      <c r="IDE2354" s="1452"/>
      <c r="IDF2354" s="1452"/>
      <c r="IDG2354" s="1452"/>
      <c r="IDH2354" s="1452"/>
      <c r="IDI2354" s="1452"/>
      <c r="IDJ2354" s="1452"/>
      <c r="IDK2354" s="1452"/>
      <c r="IDL2354" s="1452"/>
      <c r="IDM2354" s="1452"/>
      <c r="IDN2354" s="1452"/>
      <c r="IDO2354" s="1452"/>
      <c r="IDP2354" s="1452"/>
      <c r="IDQ2354" s="1452"/>
      <c r="IDR2354" s="1452"/>
      <c r="IDS2354" s="1452"/>
      <c r="IDT2354" s="1452"/>
      <c r="IDU2354" s="1452"/>
      <c r="IDV2354" s="1452"/>
      <c r="IDW2354" s="1452"/>
      <c r="IDX2354" s="1452"/>
      <c r="IDY2354" s="1452"/>
      <c r="IDZ2354" s="1452"/>
      <c r="IEA2354" s="1452"/>
      <c r="IEB2354" s="1452"/>
      <c r="IEC2354" s="1452"/>
      <c r="IED2354" s="1452"/>
      <c r="IEE2354" s="1452"/>
      <c r="IEF2354" s="1452"/>
      <c r="IEG2354" s="1452"/>
      <c r="IEH2354" s="1452"/>
      <c r="IEI2354" s="1452"/>
      <c r="IEJ2354" s="1452"/>
      <c r="IEK2354" s="1452"/>
      <c r="IEL2354" s="1452"/>
      <c r="IEM2354" s="1452"/>
      <c r="IEN2354" s="1452"/>
      <c r="IEO2354" s="1452"/>
      <c r="IEP2354" s="1452"/>
      <c r="IEQ2354" s="1452"/>
      <c r="IER2354" s="1452"/>
      <c r="IES2354" s="1452"/>
      <c r="IET2354" s="1452"/>
      <c r="IEU2354" s="1452"/>
      <c r="IEV2354" s="1452"/>
      <c r="IEW2354" s="1452"/>
      <c r="IEX2354" s="1452"/>
      <c r="IEY2354" s="1452"/>
      <c r="IEZ2354" s="1452"/>
      <c r="IFA2354" s="1452"/>
      <c r="IFB2354" s="1452"/>
      <c r="IFC2354" s="1452"/>
      <c r="IFD2354" s="1452"/>
      <c r="IFE2354" s="1452"/>
      <c r="IFF2354" s="1452"/>
      <c r="IFG2354" s="1452"/>
      <c r="IFH2354" s="1452"/>
      <c r="IFI2354" s="1452"/>
      <c r="IFJ2354" s="1452"/>
      <c r="IFK2354" s="1452"/>
      <c r="IFL2354" s="1452"/>
      <c r="IFM2354" s="1452"/>
      <c r="IFN2354" s="1452"/>
      <c r="IFO2354" s="1452"/>
      <c r="IFP2354" s="1452"/>
      <c r="IFQ2354" s="1452"/>
      <c r="IFR2354" s="1452"/>
      <c r="IFS2354" s="1452"/>
      <c r="IFT2354" s="1452"/>
      <c r="IFU2354" s="1452"/>
      <c r="IFV2354" s="1452"/>
      <c r="IFW2354" s="1452"/>
      <c r="IFX2354" s="1452"/>
      <c r="IFY2354" s="1452"/>
      <c r="IFZ2354" s="1452"/>
      <c r="IGA2354" s="1452"/>
      <c r="IGB2354" s="1452"/>
      <c r="IGC2354" s="1452"/>
      <c r="IGD2354" s="1452"/>
      <c r="IGE2354" s="1452"/>
      <c r="IGF2354" s="1452"/>
      <c r="IGG2354" s="1452"/>
      <c r="IGH2354" s="1452"/>
      <c r="IGI2354" s="1452"/>
      <c r="IGJ2354" s="1452"/>
      <c r="IGK2354" s="1452"/>
      <c r="IGL2354" s="1452"/>
      <c r="IGM2354" s="1452"/>
      <c r="IGN2354" s="1452"/>
      <c r="IGO2354" s="1452"/>
      <c r="IGP2354" s="1452"/>
      <c r="IGQ2354" s="1452"/>
      <c r="IGR2354" s="1452"/>
      <c r="IGS2354" s="1452"/>
      <c r="IGT2354" s="1452"/>
      <c r="IGU2354" s="1452"/>
      <c r="IGV2354" s="1452"/>
      <c r="IGW2354" s="1452"/>
      <c r="IGX2354" s="1452"/>
      <c r="IGY2354" s="1452"/>
      <c r="IGZ2354" s="1452"/>
      <c r="IHA2354" s="1452"/>
      <c r="IHB2354" s="1452"/>
      <c r="IHC2354" s="1452"/>
      <c r="IHD2354" s="1452"/>
      <c r="IHE2354" s="1452"/>
      <c r="IHF2354" s="1452"/>
      <c r="IHG2354" s="1452"/>
      <c r="IHH2354" s="1452"/>
      <c r="IHI2354" s="1452"/>
      <c r="IHJ2354" s="1452"/>
      <c r="IHK2354" s="1452"/>
      <c r="IHL2354" s="1452"/>
      <c r="IHM2354" s="1452"/>
      <c r="IHN2354" s="1452"/>
      <c r="IHO2354" s="1452"/>
      <c r="IHP2354" s="1452"/>
      <c r="IHQ2354" s="1452"/>
      <c r="IHR2354" s="1452"/>
      <c r="IHS2354" s="1452"/>
      <c r="IHT2354" s="1452"/>
      <c r="IHU2354" s="1452"/>
      <c r="IHV2354" s="1452"/>
      <c r="IHW2354" s="1452"/>
      <c r="IHX2354" s="1452"/>
      <c r="IHY2354" s="1452"/>
      <c r="IHZ2354" s="1452"/>
      <c r="IIA2354" s="1452"/>
      <c r="IIB2354" s="1452"/>
      <c r="IIC2354" s="1452"/>
      <c r="IID2354" s="1452"/>
      <c r="IIE2354" s="1452"/>
      <c r="IIF2354" s="1452"/>
      <c r="IIG2354" s="1452"/>
      <c r="IIH2354" s="1452"/>
      <c r="III2354" s="1452"/>
      <c r="IIJ2354" s="1452"/>
      <c r="IIK2354" s="1452"/>
      <c r="IIL2354" s="1452"/>
      <c r="IIM2354" s="1452"/>
      <c r="IIN2354" s="1452"/>
      <c r="IIO2354" s="1452"/>
      <c r="IIP2354" s="1452"/>
      <c r="IIQ2354" s="1452"/>
      <c r="IIR2354" s="1452"/>
      <c r="IIS2354" s="1452"/>
      <c r="IIT2354" s="1452"/>
      <c r="IIU2354" s="1452"/>
      <c r="IIV2354" s="1452"/>
      <c r="IIW2354" s="1452"/>
      <c r="IIX2354" s="1452"/>
      <c r="IIY2354" s="1452"/>
      <c r="IIZ2354" s="1452"/>
      <c r="IJA2354" s="1452"/>
      <c r="IJB2354" s="1452"/>
      <c r="IJC2354" s="1452"/>
      <c r="IJD2354" s="1452"/>
      <c r="IJE2354" s="1452"/>
      <c r="IJF2354" s="1452"/>
      <c r="IJG2354" s="1452"/>
      <c r="IJH2354" s="1452"/>
      <c r="IJI2354" s="1452"/>
      <c r="IJJ2354" s="1452"/>
      <c r="IJK2354" s="1452"/>
      <c r="IJL2354" s="1452"/>
      <c r="IJM2354" s="1452"/>
      <c r="IJN2354" s="1452"/>
      <c r="IJO2354" s="1452"/>
      <c r="IJP2354" s="1452"/>
      <c r="IJQ2354" s="1452"/>
      <c r="IJR2354" s="1452"/>
      <c r="IJS2354" s="1452"/>
      <c r="IJT2354" s="1452"/>
      <c r="IJU2354" s="1452"/>
      <c r="IJV2354" s="1452"/>
      <c r="IJW2354" s="1452"/>
      <c r="IJX2354" s="1452"/>
      <c r="IJY2354" s="1452"/>
      <c r="IJZ2354" s="1452"/>
      <c r="IKA2354" s="1452"/>
      <c r="IKB2354" s="1452"/>
      <c r="IKC2354" s="1452"/>
      <c r="IKD2354" s="1452"/>
      <c r="IKE2354" s="1452"/>
      <c r="IKF2354" s="1452"/>
      <c r="IKG2354" s="1452"/>
      <c r="IKH2354" s="1452"/>
      <c r="IKI2354" s="1452"/>
      <c r="IKJ2354" s="1452"/>
      <c r="IKK2354" s="1452"/>
      <c r="IKL2354" s="1452"/>
      <c r="IKM2354" s="1452"/>
      <c r="IKN2354" s="1452"/>
      <c r="IKO2354" s="1452"/>
      <c r="IKP2354" s="1452"/>
      <c r="IKQ2354" s="1452"/>
      <c r="IKR2354" s="1452"/>
      <c r="IKS2354" s="1452"/>
      <c r="IKT2354" s="1452"/>
      <c r="IKU2354" s="1452"/>
      <c r="IKV2354" s="1452"/>
      <c r="IKW2354" s="1452"/>
      <c r="IKX2354" s="1452"/>
      <c r="IKY2354" s="1452"/>
      <c r="IKZ2354" s="1452"/>
      <c r="ILA2354" s="1452"/>
      <c r="ILB2354" s="1452"/>
      <c r="ILC2354" s="1452"/>
      <c r="ILD2354" s="1452"/>
      <c r="ILE2354" s="1452"/>
      <c r="ILF2354" s="1452"/>
      <c r="ILG2354" s="1452"/>
      <c r="ILH2354" s="1452"/>
      <c r="ILI2354" s="1452"/>
      <c r="ILJ2354" s="1452"/>
      <c r="ILK2354" s="1452"/>
      <c r="ILL2354" s="1452"/>
      <c r="ILM2354" s="1452"/>
      <c r="ILN2354" s="1452"/>
      <c r="ILO2354" s="1452"/>
      <c r="ILP2354" s="1452"/>
      <c r="ILQ2354" s="1452"/>
      <c r="ILR2354" s="1452"/>
      <c r="ILS2354" s="1452"/>
      <c r="ILT2354" s="1452"/>
      <c r="ILU2354" s="1452"/>
      <c r="ILV2354" s="1452"/>
      <c r="ILW2354" s="1452"/>
      <c r="ILX2354" s="1452"/>
      <c r="ILY2354" s="1452"/>
      <c r="ILZ2354" s="1452"/>
      <c r="IMA2354" s="1452"/>
      <c r="IMB2354" s="1452"/>
      <c r="IMC2354" s="1452"/>
      <c r="IMD2354" s="1452"/>
      <c r="IME2354" s="1452"/>
      <c r="IMF2354" s="1452"/>
      <c r="IMG2354" s="1452"/>
      <c r="IMH2354" s="1452"/>
      <c r="IMI2354" s="1452"/>
      <c r="IMJ2354" s="1452"/>
      <c r="IMK2354" s="1452"/>
      <c r="IML2354" s="1452"/>
      <c r="IMM2354" s="1452"/>
      <c r="IMN2354" s="1452"/>
      <c r="IMO2354" s="1452"/>
      <c r="IMP2354" s="1452"/>
      <c r="IMQ2354" s="1452"/>
      <c r="IMR2354" s="1452"/>
      <c r="IMS2354" s="1452"/>
      <c r="IMT2354" s="1452"/>
      <c r="IMU2354" s="1452"/>
      <c r="IMV2354" s="1452"/>
      <c r="IMW2354" s="1452"/>
      <c r="IMX2354" s="1452"/>
      <c r="IMY2354" s="1452"/>
      <c r="IMZ2354" s="1452"/>
      <c r="INA2354" s="1452"/>
      <c r="INB2354" s="1452"/>
      <c r="INC2354" s="1452"/>
      <c r="IND2354" s="1452"/>
      <c r="INE2354" s="1452"/>
      <c r="INF2354" s="1452"/>
      <c r="ING2354" s="1452"/>
      <c r="INH2354" s="1452"/>
      <c r="INI2354" s="1452"/>
      <c r="INJ2354" s="1452"/>
      <c r="INK2354" s="1452"/>
      <c r="INL2354" s="1452"/>
      <c r="INM2354" s="1452"/>
      <c r="INN2354" s="1452"/>
      <c r="INO2354" s="1452"/>
      <c r="INP2354" s="1452"/>
      <c r="INQ2354" s="1452"/>
      <c r="INR2354" s="1452"/>
      <c r="INS2354" s="1452"/>
      <c r="INT2354" s="1452"/>
      <c r="INU2354" s="1452"/>
      <c r="INV2354" s="1452"/>
      <c r="INW2354" s="1452"/>
      <c r="INX2354" s="1452"/>
      <c r="INY2354" s="1452"/>
      <c r="INZ2354" s="1452"/>
      <c r="IOA2354" s="1452"/>
      <c r="IOB2354" s="1452"/>
      <c r="IOC2354" s="1452"/>
      <c r="IOD2354" s="1452"/>
      <c r="IOE2354" s="1452"/>
      <c r="IOF2354" s="1452"/>
      <c r="IOG2354" s="1452"/>
      <c r="IOH2354" s="1452"/>
      <c r="IOI2354" s="1452"/>
      <c r="IOJ2354" s="1452"/>
      <c r="IOK2354" s="1452"/>
      <c r="IOL2354" s="1452"/>
      <c r="IOM2354" s="1452"/>
      <c r="ION2354" s="1452"/>
      <c r="IOO2354" s="1452"/>
      <c r="IOP2354" s="1452"/>
      <c r="IOQ2354" s="1452"/>
      <c r="IOR2354" s="1452"/>
      <c r="IOS2354" s="1452"/>
      <c r="IOT2354" s="1452"/>
      <c r="IOU2354" s="1452"/>
      <c r="IOV2354" s="1452"/>
      <c r="IOW2354" s="1452"/>
      <c r="IOX2354" s="1452"/>
      <c r="IOY2354" s="1452"/>
      <c r="IOZ2354" s="1452"/>
      <c r="IPA2354" s="1452"/>
      <c r="IPB2354" s="1452"/>
      <c r="IPC2354" s="1452"/>
      <c r="IPD2354" s="1452"/>
      <c r="IPE2354" s="1452"/>
      <c r="IPF2354" s="1452"/>
      <c r="IPG2354" s="1452"/>
      <c r="IPH2354" s="1452"/>
      <c r="IPI2354" s="1452"/>
      <c r="IPJ2354" s="1452"/>
      <c r="IPK2354" s="1452"/>
      <c r="IPL2354" s="1452"/>
      <c r="IPM2354" s="1452"/>
      <c r="IPN2354" s="1452"/>
      <c r="IPO2354" s="1452"/>
      <c r="IPP2354" s="1452"/>
      <c r="IPQ2354" s="1452"/>
      <c r="IPR2354" s="1452"/>
      <c r="IPS2354" s="1452"/>
      <c r="IPT2354" s="1452"/>
      <c r="IPU2354" s="1452"/>
      <c r="IPV2354" s="1452"/>
      <c r="IPW2354" s="1452"/>
      <c r="IPX2354" s="1452"/>
      <c r="IPY2354" s="1452"/>
      <c r="IPZ2354" s="1452"/>
      <c r="IQA2354" s="1452"/>
      <c r="IQB2354" s="1452"/>
      <c r="IQC2354" s="1452"/>
      <c r="IQD2354" s="1452"/>
      <c r="IQE2354" s="1452"/>
      <c r="IQF2354" s="1452"/>
      <c r="IQG2354" s="1452"/>
      <c r="IQH2354" s="1452"/>
      <c r="IQI2354" s="1452"/>
      <c r="IQJ2354" s="1452"/>
      <c r="IQK2354" s="1452"/>
      <c r="IQL2354" s="1452"/>
      <c r="IQM2354" s="1452"/>
      <c r="IQN2354" s="1452"/>
      <c r="IQO2354" s="1452"/>
      <c r="IQP2354" s="1452"/>
      <c r="IQQ2354" s="1452"/>
      <c r="IQR2354" s="1452"/>
      <c r="IQS2354" s="1452"/>
      <c r="IQT2354" s="1452"/>
      <c r="IQU2354" s="1452"/>
      <c r="IQV2354" s="1452"/>
      <c r="IQW2354" s="1452"/>
      <c r="IQX2354" s="1452"/>
      <c r="IQY2354" s="1452"/>
      <c r="IQZ2354" s="1452"/>
      <c r="IRA2354" s="1452"/>
      <c r="IRB2354" s="1452"/>
      <c r="IRC2354" s="1452"/>
      <c r="IRD2354" s="1452"/>
      <c r="IRE2354" s="1452"/>
      <c r="IRF2354" s="1452"/>
      <c r="IRG2354" s="1452"/>
      <c r="IRH2354" s="1452"/>
      <c r="IRI2354" s="1452"/>
      <c r="IRJ2354" s="1452"/>
      <c r="IRK2354" s="1452"/>
      <c r="IRL2354" s="1452"/>
      <c r="IRM2354" s="1452"/>
      <c r="IRN2354" s="1452"/>
      <c r="IRO2354" s="1452"/>
      <c r="IRP2354" s="1452"/>
      <c r="IRQ2354" s="1452"/>
      <c r="IRR2354" s="1452"/>
      <c r="IRS2354" s="1452"/>
      <c r="IRT2354" s="1452"/>
      <c r="IRU2354" s="1452"/>
      <c r="IRV2354" s="1452"/>
      <c r="IRW2354" s="1452"/>
      <c r="IRX2354" s="1452"/>
      <c r="IRY2354" s="1452"/>
      <c r="IRZ2354" s="1452"/>
      <c r="ISA2354" s="1452"/>
      <c r="ISB2354" s="1452"/>
      <c r="ISC2354" s="1452"/>
      <c r="ISD2354" s="1452"/>
      <c r="ISE2354" s="1452"/>
      <c r="ISF2354" s="1452"/>
      <c r="ISG2354" s="1452"/>
      <c r="ISH2354" s="1452"/>
      <c r="ISI2354" s="1452"/>
      <c r="ISJ2354" s="1452"/>
      <c r="ISK2354" s="1452"/>
      <c r="ISL2354" s="1452"/>
      <c r="ISM2354" s="1452"/>
      <c r="ISN2354" s="1452"/>
      <c r="ISO2354" s="1452"/>
      <c r="ISP2354" s="1452"/>
      <c r="ISQ2354" s="1452"/>
      <c r="ISR2354" s="1452"/>
      <c r="ISS2354" s="1452"/>
      <c r="IST2354" s="1452"/>
      <c r="ISU2354" s="1452"/>
      <c r="ISV2354" s="1452"/>
      <c r="ISW2354" s="1452"/>
      <c r="ISX2354" s="1452"/>
      <c r="ISY2354" s="1452"/>
      <c r="ISZ2354" s="1452"/>
      <c r="ITA2354" s="1452"/>
      <c r="ITB2354" s="1452"/>
      <c r="ITC2354" s="1452"/>
      <c r="ITD2354" s="1452"/>
      <c r="ITE2354" s="1452"/>
      <c r="ITF2354" s="1452"/>
      <c r="ITG2354" s="1452"/>
      <c r="ITH2354" s="1452"/>
      <c r="ITI2354" s="1452"/>
      <c r="ITJ2354" s="1452"/>
      <c r="ITK2354" s="1452"/>
      <c r="ITL2354" s="1452"/>
      <c r="ITM2354" s="1452"/>
      <c r="ITN2354" s="1452"/>
      <c r="ITO2354" s="1452"/>
      <c r="ITP2354" s="1452"/>
      <c r="ITQ2354" s="1452"/>
      <c r="ITR2354" s="1452"/>
      <c r="ITS2354" s="1452"/>
      <c r="ITT2354" s="1452"/>
      <c r="ITU2354" s="1452"/>
      <c r="ITV2354" s="1452"/>
      <c r="ITW2354" s="1452"/>
      <c r="ITX2354" s="1452"/>
      <c r="ITY2354" s="1452"/>
      <c r="ITZ2354" s="1452"/>
      <c r="IUA2354" s="1452"/>
      <c r="IUB2354" s="1452"/>
      <c r="IUC2354" s="1452"/>
      <c r="IUD2354" s="1452"/>
      <c r="IUE2354" s="1452"/>
      <c r="IUF2354" s="1452"/>
      <c r="IUG2354" s="1452"/>
      <c r="IUH2354" s="1452"/>
      <c r="IUI2354" s="1452"/>
      <c r="IUJ2354" s="1452"/>
      <c r="IUK2354" s="1452"/>
      <c r="IUL2354" s="1452"/>
      <c r="IUM2354" s="1452"/>
      <c r="IUN2354" s="1452"/>
      <c r="IUO2354" s="1452"/>
      <c r="IUP2354" s="1452"/>
      <c r="IUQ2354" s="1452"/>
      <c r="IUR2354" s="1452"/>
      <c r="IUS2354" s="1452"/>
      <c r="IUT2354" s="1452"/>
      <c r="IUU2354" s="1452"/>
      <c r="IUV2354" s="1452"/>
      <c r="IUW2354" s="1452"/>
      <c r="IUX2354" s="1452"/>
      <c r="IUY2354" s="1452"/>
      <c r="IUZ2354" s="1452"/>
      <c r="IVA2354" s="1452"/>
      <c r="IVB2354" s="1452"/>
      <c r="IVC2354" s="1452"/>
      <c r="IVD2354" s="1452"/>
      <c r="IVE2354" s="1452"/>
      <c r="IVF2354" s="1452"/>
      <c r="IVG2354" s="1452"/>
      <c r="IVH2354" s="1452"/>
      <c r="IVI2354" s="1452"/>
      <c r="IVJ2354" s="1452"/>
      <c r="IVK2354" s="1452"/>
      <c r="IVL2354" s="1452"/>
      <c r="IVM2354" s="1452"/>
      <c r="IVN2354" s="1452"/>
      <c r="IVO2354" s="1452"/>
      <c r="IVP2354" s="1452"/>
      <c r="IVQ2354" s="1452"/>
      <c r="IVR2354" s="1452"/>
      <c r="IVS2354" s="1452"/>
      <c r="IVT2354" s="1452"/>
      <c r="IVU2354" s="1452"/>
      <c r="IVV2354" s="1452"/>
      <c r="IVW2354" s="1452"/>
      <c r="IVX2354" s="1452"/>
      <c r="IVY2354" s="1452"/>
      <c r="IVZ2354" s="1452"/>
      <c r="IWA2354" s="1452"/>
      <c r="IWB2354" s="1452"/>
      <c r="IWC2354" s="1452"/>
      <c r="IWD2354" s="1452"/>
      <c r="IWE2354" s="1452"/>
      <c r="IWF2354" s="1452"/>
      <c r="IWG2354" s="1452"/>
      <c r="IWH2354" s="1452"/>
      <c r="IWI2354" s="1452"/>
      <c r="IWJ2354" s="1452"/>
      <c r="IWK2354" s="1452"/>
      <c r="IWL2354" s="1452"/>
      <c r="IWM2354" s="1452"/>
      <c r="IWN2354" s="1452"/>
      <c r="IWO2354" s="1452"/>
      <c r="IWP2354" s="1452"/>
      <c r="IWQ2354" s="1452"/>
      <c r="IWR2354" s="1452"/>
      <c r="IWS2354" s="1452"/>
      <c r="IWT2354" s="1452"/>
      <c r="IWU2354" s="1452"/>
      <c r="IWV2354" s="1452"/>
      <c r="IWW2354" s="1452"/>
      <c r="IWX2354" s="1452"/>
      <c r="IWY2354" s="1452"/>
      <c r="IWZ2354" s="1452"/>
      <c r="IXA2354" s="1452"/>
      <c r="IXB2354" s="1452"/>
      <c r="IXC2354" s="1452"/>
      <c r="IXD2354" s="1452"/>
      <c r="IXE2354" s="1452"/>
      <c r="IXF2354" s="1452"/>
      <c r="IXG2354" s="1452"/>
      <c r="IXH2354" s="1452"/>
      <c r="IXI2354" s="1452"/>
      <c r="IXJ2354" s="1452"/>
      <c r="IXK2354" s="1452"/>
      <c r="IXL2354" s="1452"/>
      <c r="IXM2354" s="1452"/>
      <c r="IXN2354" s="1452"/>
      <c r="IXO2354" s="1452"/>
      <c r="IXP2354" s="1452"/>
      <c r="IXQ2354" s="1452"/>
      <c r="IXR2354" s="1452"/>
      <c r="IXS2354" s="1452"/>
      <c r="IXT2354" s="1452"/>
      <c r="IXU2354" s="1452"/>
      <c r="IXV2354" s="1452"/>
      <c r="IXW2354" s="1452"/>
      <c r="IXX2354" s="1452"/>
      <c r="IXY2354" s="1452"/>
      <c r="IXZ2354" s="1452"/>
      <c r="IYA2354" s="1452"/>
      <c r="IYB2354" s="1452"/>
      <c r="IYC2354" s="1452"/>
      <c r="IYD2354" s="1452"/>
      <c r="IYE2354" s="1452"/>
      <c r="IYF2354" s="1452"/>
      <c r="IYG2354" s="1452"/>
      <c r="IYH2354" s="1452"/>
      <c r="IYI2354" s="1452"/>
      <c r="IYJ2354" s="1452"/>
      <c r="IYK2354" s="1452"/>
      <c r="IYL2354" s="1452"/>
      <c r="IYM2354" s="1452"/>
      <c r="IYN2354" s="1452"/>
      <c r="IYO2354" s="1452"/>
      <c r="IYP2354" s="1452"/>
      <c r="IYQ2354" s="1452"/>
      <c r="IYR2354" s="1452"/>
      <c r="IYS2354" s="1452"/>
      <c r="IYT2354" s="1452"/>
      <c r="IYU2354" s="1452"/>
      <c r="IYV2354" s="1452"/>
      <c r="IYW2354" s="1452"/>
      <c r="IYX2354" s="1452"/>
      <c r="IYY2354" s="1452"/>
      <c r="IYZ2354" s="1452"/>
      <c r="IZA2354" s="1452"/>
      <c r="IZB2354" s="1452"/>
      <c r="IZC2354" s="1452"/>
      <c r="IZD2354" s="1452"/>
      <c r="IZE2354" s="1452"/>
      <c r="IZF2354" s="1452"/>
      <c r="IZG2354" s="1452"/>
      <c r="IZH2354" s="1452"/>
      <c r="IZI2354" s="1452"/>
      <c r="IZJ2354" s="1452"/>
      <c r="IZK2354" s="1452"/>
      <c r="IZL2354" s="1452"/>
      <c r="IZM2354" s="1452"/>
      <c r="IZN2354" s="1452"/>
      <c r="IZO2354" s="1452"/>
      <c r="IZP2354" s="1452"/>
      <c r="IZQ2354" s="1452"/>
      <c r="IZR2354" s="1452"/>
      <c r="IZS2354" s="1452"/>
      <c r="IZT2354" s="1452"/>
      <c r="IZU2354" s="1452"/>
      <c r="IZV2354" s="1452"/>
      <c r="IZW2354" s="1452"/>
      <c r="IZX2354" s="1452"/>
      <c r="IZY2354" s="1452"/>
      <c r="IZZ2354" s="1452"/>
      <c r="JAA2354" s="1452"/>
      <c r="JAB2354" s="1452"/>
      <c r="JAC2354" s="1452"/>
      <c r="JAD2354" s="1452"/>
      <c r="JAE2354" s="1452"/>
      <c r="JAF2354" s="1452"/>
      <c r="JAG2354" s="1452"/>
      <c r="JAH2354" s="1452"/>
      <c r="JAI2354" s="1452"/>
      <c r="JAJ2354" s="1452"/>
      <c r="JAK2354" s="1452"/>
      <c r="JAL2354" s="1452"/>
      <c r="JAM2354" s="1452"/>
      <c r="JAN2354" s="1452"/>
      <c r="JAO2354" s="1452"/>
      <c r="JAP2354" s="1452"/>
      <c r="JAQ2354" s="1452"/>
      <c r="JAR2354" s="1452"/>
      <c r="JAS2354" s="1452"/>
      <c r="JAT2354" s="1452"/>
      <c r="JAU2354" s="1452"/>
      <c r="JAV2354" s="1452"/>
      <c r="JAW2354" s="1452"/>
      <c r="JAX2354" s="1452"/>
      <c r="JAY2354" s="1452"/>
      <c r="JAZ2354" s="1452"/>
      <c r="JBA2354" s="1452"/>
      <c r="JBB2354" s="1452"/>
      <c r="JBC2354" s="1452"/>
      <c r="JBD2354" s="1452"/>
      <c r="JBE2354" s="1452"/>
      <c r="JBF2354" s="1452"/>
      <c r="JBG2354" s="1452"/>
      <c r="JBH2354" s="1452"/>
      <c r="JBI2354" s="1452"/>
      <c r="JBJ2354" s="1452"/>
      <c r="JBK2354" s="1452"/>
      <c r="JBL2354" s="1452"/>
      <c r="JBM2354" s="1452"/>
      <c r="JBN2354" s="1452"/>
      <c r="JBO2354" s="1452"/>
      <c r="JBP2354" s="1452"/>
      <c r="JBQ2354" s="1452"/>
      <c r="JBR2354" s="1452"/>
      <c r="JBS2354" s="1452"/>
      <c r="JBT2354" s="1452"/>
      <c r="JBU2354" s="1452"/>
      <c r="JBV2354" s="1452"/>
      <c r="JBW2354" s="1452"/>
      <c r="JBX2354" s="1452"/>
      <c r="JBY2354" s="1452"/>
      <c r="JBZ2354" s="1452"/>
      <c r="JCA2354" s="1452"/>
      <c r="JCB2354" s="1452"/>
      <c r="JCC2354" s="1452"/>
      <c r="JCD2354" s="1452"/>
      <c r="JCE2354" s="1452"/>
      <c r="JCF2354" s="1452"/>
      <c r="JCG2354" s="1452"/>
      <c r="JCH2354" s="1452"/>
      <c r="JCI2354" s="1452"/>
      <c r="JCJ2354" s="1452"/>
      <c r="JCK2354" s="1452"/>
      <c r="JCL2354" s="1452"/>
      <c r="JCM2354" s="1452"/>
      <c r="JCN2354" s="1452"/>
      <c r="JCO2354" s="1452"/>
      <c r="JCP2354" s="1452"/>
      <c r="JCQ2354" s="1452"/>
      <c r="JCR2354" s="1452"/>
      <c r="JCS2354" s="1452"/>
      <c r="JCT2354" s="1452"/>
      <c r="JCU2354" s="1452"/>
      <c r="JCV2354" s="1452"/>
      <c r="JCW2354" s="1452"/>
      <c r="JCX2354" s="1452"/>
      <c r="JCY2354" s="1452"/>
      <c r="JCZ2354" s="1452"/>
      <c r="JDA2354" s="1452"/>
      <c r="JDB2354" s="1452"/>
      <c r="JDC2354" s="1452"/>
      <c r="JDD2354" s="1452"/>
      <c r="JDE2354" s="1452"/>
      <c r="JDF2354" s="1452"/>
      <c r="JDG2354" s="1452"/>
      <c r="JDH2354" s="1452"/>
      <c r="JDI2354" s="1452"/>
      <c r="JDJ2354" s="1452"/>
      <c r="JDK2354" s="1452"/>
      <c r="JDL2354" s="1452"/>
      <c r="JDM2354" s="1452"/>
      <c r="JDN2354" s="1452"/>
      <c r="JDO2354" s="1452"/>
      <c r="JDP2354" s="1452"/>
      <c r="JDQ2354" s="1452"/>
      <c r="JDR2354" s="1452"/>
      <c r="JDS2354" s="1452"/>
      <c r="JDT2354" s="1452"/>
      <c r="JDU2354" s="1452"/>
      <c r="JDV2354" s="1452"/>
      <c r="JDW2354" s="1452"/>
      <c r="JDX2354" s="1452"/>
      <c r="JDY2354" s="1452"/>
      <c r="JDZ2354" s="1452"/>
      <c r="JEA2354" s="1452"/>
      <c r="JEB2354" s="1452"/>
      <c r="JEC2354" s="1452"/>
      <c r="JED2354" s="1452"/>
      <c r="JEE2354" s="1452"/>
      <c r="JEF2354" s="1452"/>
      <c r="JEG2354" s="1452"/>
      <c r="JEH2354" s="1452"/>
      <c r="JEI2354" s="1452"/>
      <c r="JEJ2354" s="1452"/>
      <c r="JEK2354" s="1452"/>
      <c r="JEL2354" s="1452"/>
      <c r="JEM2354" s="1452"/>
      <c r="JEN2354" s="1452"/>
      <c r="JEO2354" s="1452"/>
      <c r="JEP2354" s="1452"/>
      <c r="JEQ2354" s="1452"/>
      <c r="JER2354" s="1452"/>
      <c r="JES2354" s="1452"/>
      <c r="JET2354" s="1452"/>
      <c r="JEU2354" s="1452"/>
      <c r="JEV2354" s="1452"/>
      <c r="JEW2354" s="1452"/>
      <c r="JEX2354" s="1452"/>
      <c r="JEY2354" s="1452"/>
      <c r="JEZ2354" s="1452"/>
      <c r="JFA2354" s="1452"/>
      <c r="JFB2354" s="1452"/>
      <c r="JFC2354" s="1452"/>
      <c r="JFD2354" s="1452"/>
      <c r="JFE2354" s="1452"/>
      <c r="JFF2354" s="1452"/>
      <c r="JFG2354" s="1452"/>
      <c r="JFH2354" s="1452"/>
      <c r="JFI2354" s="1452"/>
      <c r="JFJ2354" s="1452"/>
      <c r="JFK2354" s="1452"/>
      <c r="JFL2354" s="1452"/>
      <c r="JFM2354" s="1452"/>
      <c r="JFN2354" s="1452"/>
      <c r="JFO2354" s="1452"/>
      <c r="JFP2354" s="1452"/>
      <c r="JFQ2354" s="1452"/>
      <c r="JFR2354" s="1452"/>
      <c r="JFS2354" s="1452"/>
      <c r="JFT2354" s="1452"/>
      <c r="JFU2354" s="1452"/>
      <c r="JFV2354" s="1452"/>
      <c r="JFW2354" s="1452"/>
      <c r="JFX2354" s="1452"/>
      <c r="JFY2354" s="1452"/>
      <c r="JFZ2354" s="1452"/>
      <c r="JGA2354" s="1452"/>
      <c r="JGB2354" s="1452"/>
      <c r="JGC2354" s="1452"/>
      <c r="JGD2354" s="1452"/>
      <c r="JGE2354" s="1452"/>
      <c r="JGF2354" s="1452"/>
      <c r="JGG2354" s="1452"/>
      <c r="JGH2354" s="1452"/>
      <c r="JGI2354" s="1452"/>
      <c r="JGJ2354" s="1452"/>
      <c r="JGK2354" s="1452"/>
      <c r="JGL2354" s="1452"/>
      <c r="JGM2354" s="1452"/>
      <c r="JGN2354" s="1452"/>
      <c r="JGO2354" s="1452"/>
      <c r="JGP2354" s="1452"/>
      <c r="JGQ2354" s="1452"/>
      <c r="JGR2354" s="1452"/>
      <c r="JGS2354" s="1452"/>
      <c r="JGT2354" s="1452"/>
      <c r="JGU2354" s="1452"/>
      <c r="JGV2354" s="1452"/>
      <c r="JGW2354" s="1452"/>
      <c r="JGX2354" s="1452"/>
      <c r="JGY2354" s="1452"/>
      <c r="JGZ2354" s="1452"/>
      <c r="JHA2354" s="1452"/>
      <c r="JHB2354" s="1452"/>
      <c r="JHC2354" s="1452"/>
      <c r="JHD2354" s="1452"/>
      <c r="JHE2354" s="1452"/>
      <c r="JHF2354" s="1452"/>
      <c r="JHG2354" s="1452"/>
      <c r="JHH2354" s="1452"/>
      <c r="JHI2354" s="1452"/>
      <c r="JHJ2354" s="1452"/>
      <c r="JHK2354" s="1452"/>
      <c r="JHL2354" s="1452"/>
      <c r="JHM2354" s="1452"/>
      <c r="JHN2354" s="1452"/>
      <c r="JHO2354" s="1452"/>
      <c r="JHP2354" s="1452"/>
      <c r="JHQ2354" s="1452"/>
      <c r="JHR2354" s="1452"/>
      <c r="JHS2354" s="1452"/>
      <c r="JHT2354" s="1452"/>
      <c r="JHU2354" s="1452"/>
      <c r="JHV2354" s="1452"/>
      <c r="JHW2354" s="1452"/>
      <c r="JHX2354" s="1452"/>
      <c r="JHY2354" s="1452"/>
      <c r="JHZ2354" s="1452"/>
      <c r="JIA2354" s="1452"/>
      <c r="JIB2354" s="1452"/>
      <c r="JIC2354" s="1452"/>
      <c r="JID2354" s="1452"/>
      <c r="JIE2354" s="1452"/>
      <c r="JIF2354" s="1452"/>
      <c r="JIG2354" s="1452"/>
      <c r="JIH2354" s="1452"/>
      <c r="JII2354" s="1452"/>
      <c r="JIJ2354" s="1452"/>
      <c r="JIK2354" s="1452"/>
      <c r="JIL2354" s="1452"/>
      <c r="JIM2354" s="1452"/>
      <c r="JIN2354" s="1452"/>
      <c r="JIO2354" s="1452"/>
      <c r="JIP2354" s="1452"/>
      <c r="JIQ2354" s="1452"/>
      <c r="JIR2354" s="1452"/>
      <c r="JIS2354" s="1452"/>
      <c r="JIT2354" s="1452"/>
      <c r="JIU2354" s="1452"/>
      <c r="JIV2354" s="1452"/>
      <c r="JIW2354" s="1452"/>
      <c r="JIX2354" s="1452"/>
      <c r="JIY2354" s="1452"/>
      <c r="JIZ2354" s="1452"/>
      <c r="JJA2354" s="1452"/>
      <c r="JJB2354" s="1452"/>
      <c r="JJC2354" s="1452"/>
      <c r="JJD2354" s="1452"/>
      <c r="JJE2354" s="1452"/>
      <c r="JJF2354" s="1452"/>
      <c r="JJG2354" s="1452"/>
      <c r="JJH2354" s="1452"/>
      <c r="JJI2354" s="1452"/>
      <c r="JJJ2354" s="1452"/>
      <c r="JJK2354" s="1452"/>
      <c r="JJL2354" s="1452"/>
      <c r="JJM2354" s="1452"/>
      <c r="JJN2354" s="1452"/>
      <c r="JJO2354" s="1452"/>
      <c r="JJP2354" s="1452"/>
      <c r="JJQ2354" s="1452"/>
      <c r="JJR2354" s="1452"/>
      <c r="JJS2354" s="1452"/>
      <c r="JJT2354" s="1452"/>
      <c r="JJU2354" s="1452"/>
      <c r="JJV2354" s="1452"/>
      <c r="JJW2354" s="1452"/>
      <c r="JJX2354" s="1452"/>
      <c r="JJY2354" s="1452"/>
      <c r="JJZ2354" s="1452"/>
      <c r="JKA2354" s="1452"/>
      <c r="JKB2354" s="1452"/>
      <c r="JKC2354" s="1452"/>
      <c r="JKD2354" s="1452"/>
      <c r="JKE2354" s="1452"/>
      <c r="JKF2354" s="1452"/>
      <c r="JKG2354" s="1452"/>
      <c r="JKH2354" s="1452"/>
      <c r="JKI2354" s="1452"/>
      <c r="JKJ2354" s="1452"/>
      <c r="JKK2354" s="1452"/>
      <c r="JKL2354" s="1452"/>
      <c r="JKM2354" s="1452"/>
      <c r="JKN2354" s="1452"/>
      <c r="JKO2354" s="1452"/>
      <c r="JKP2354" s="1452"/>
      <c r="JKQ2354" s="1452"/>
      <c r="JKR2354" s="1452"/>
      <c r="JKS2354" s="1452"/>
      <c r="JKT2354" s="1452"/>
      <c r="JKU2354" s="1452"/>
      <c r="JKV2354" s="1452"/>
      <c r="JKW2354" s="1452"/>
      <c r="JKX2354" s="1452"/>
      <c r="JKY2354" s="1452"/>
      <c r="JKZ2354" s="1452"/>
      <c r="JLA2354" s="1452"/>
      <c r="JLB2354" s="1452"/>
      <c r="JLC2354" s="1452"/>
      <c r="JLD2354" s="1452"/>
      <c r="JLE2354" s="1452"/>
      <c r="JLF2354" s="1452"/>
      <c r="JLG2354" s="1452"/>
      <c r="JLH2354" s="1452"/>
      <c r="JLI2354" s="1452"/>
      <c r="JLJ2354" s="1452"/>
      <c r="JLK2354" s="1452"/>
      <c r="JLL2354" s="1452"/>
      <c r="JLM2354" s="1452"/>
      <c r="JLN2354" s="1452"/>
      <c r="JLO2354" s="1452"/>
      <c r="JLP2354" s="1452"/>
      <c r="JLQ2354" s="1452"/>
      <c r="JLR2354" s="1452"/>
      <c r="JLS2354" s="1452"/>
      <c r="JLT2354" s="1452"/>
      <c r="JLU2354" s="1452"/>
      <c r="JLV2354" s="1452"/>
      <c r="JLW2354" s="1452"/>
      <c r="JLX2354" s="1452"/>
      <c r="JLY2354" s="1452"/>
      <c r="JLZ2354" s="1452"/>
      <c r="JMA2354" s="1452"/>
      <c r="JMB2354" s="1452"/>
      <c r="JMC2354" s="1452"/>
      <c r="JMD2354" s="1452"/>
      <c r="JME2354" s="1452"/>
      <c r="JMF2354" s="1452"/>
      <c r="JMG2354" s="1452"/>
      <c r="JMH2354" s="1452"/>
      <c r="JMI2354" s="1452"/>
      <c r="JMJ2354" s="1452"/>
      <c r="JMK2354" s="1452"/>
      <c r="JML2354" s="1452"/>
      <c r="JMM2354" s="1452"/>
      <c r="JMN2354" s="1452"/>
      <c r="JMO2354" s="1452"/>
      <c r="JMP2354" s="1452"/>
      <c r="JMQ2354" s="1452"/>
      <c r="JMR2354" s="1452"/>
      <c r="JMS2354" s="1452"/>
      <c r="JMT2354" s="1452"/>
      <c r="JMU2354" s="1452"/>
      <c r="JMV2354" s="1452"/>
      <c r="JMW2354" s="1452"/>
      <c r="JMX2354" s="1452"/>
      <c r="JMY2354" s="1452"/>
      <c r="JMZ2354" s="1452"/>
      <c r="JNA2354" s="1452"/>
      <c r="JNB2354" s="1452"/>
      <c r="JNC2354" s="1452"/>
      <c r="JND2354" s="1452"/>
      <c r="JNE2354" s="1452"/>
      <c r="JNF2354" s="1452"/>
      <c r="JNG2354" s="1452"/>
      <c r="JNH2354" s="1452"/>
      <c r="JNI2354" s="1452"/>
      <c r="JNJ2354" s="1452"/>
      <c r="JNK2354" s="1452"/>
      <c r="JNL2354" s="1452"/>
      <c r="JNM2354" s="1452"/>
      <c r="JNN2354" s="1452"/>
      <c r="JNO2354" s="1452"/>
      <c r="JNP2354" s="1452"/>
      <c r="JNQ2354" s="1452"/>
      <c r="JNR2354" s="1452"/>
      <c r="JNS2354" s="1452"/>
      <c r="JNT2354" s="1452"/>
      <c r="JNU2354" s="1452"/>
      <c r="JNV2354" s="1452"/>
      <c r="JNW2354" s="1452"/>
      <c r="JNX2354" s="1452"/>
      <c r="JNY2354" s="1452"/>
      <c r="JNZ2354" s="1452"/>
      <c r="JOA2354" s="1452"/>
      <c r="JOB2354" s="1452"/>
      <c r="JOC2354" s="1452"/>
      <c r="JOD2354" s="1452"/>
      <c r="JOE2354" s="1452"/>
      <c r="JOF2354" s="1452"/>
      <c r="JOG2354" s="1452"/>
      <c r="JOH2354" s="1452"/>
      <c r="JOI2354" s="1452"/>
      <c r="JOJ2354" s="1452"/>
      <c r="JOK2354" s="1452"/>
      <c r="JOL2354" s="1452"/>
      <c r="JOM2354" s="1452"/>
      <c r="JON2354" s="1452"/>
      <c r="JOO2354" s="1452"/>
      <c r="JOP2354" s="1452"/>
      <c r="JOQ2354" s="1452"/>
      <c r="JOR2354" s="1452"/>
      <c r="JOS2354" s="1452"/>
      <c r="JOT2354" s="1452"/>
      <c r="JOU2354" s="1452"/>
      <c r="JOV2354" s="1452"/>
      <c r="JOW2354" s="1452"/>
      <c r="JOX2354" s="1452"/>
      <c r="JOY2354" s="1452"/>
      <c r="JOZ2354" s="1452"/>
      <c r="JPA2354" s="1452"/>
      <c r="JPB2354" s="1452"/>
      <c r="JPC2354" s="1452"/>
      <c r="JPD2354" s="1452"/>
      <c r="JPE2354" s="1452"/>
      <c r="JPF2354" s="1452"/>
      <c r="JPG2354" s="1452"/>
      <c r="JPH2354" s="1452"/>
      <c r="JPI2354" s="1452"/>
      <c r="JPJ2354" s="1452"/>
      <c r="JPK2354" s="1452"/>
      <c r="JPL2354" s="1452"/>
      <c r="JPM2354" s="1452"/>
      <c r="JPN2354" s="1452"/>
      <c r="JPO2354" s="1452"/>
      <c r="JPP2354" s="1452"/>
      <c r="JPQ2354" s="1452"/>
      <c r="JPR2354" s="1452"/>
      <c r="JPS2354" s="1452"/>
      <c r="JPT2354" s="1452"/>
      <c r="JPU2354" s="1452"/>
      <c r="JPV2354" s="1452"/>
      <c r="JPW2354" s="1452"/>
      <c r="JPX2354" s="1452"/>
      <c r="JPY2354" s="1452"/>
      <c r="JPZ2354" s="1452"/>
      <c r="JQA2354" s="1452"/>
      <c r="JQB2354" s="1452"/>
      <c r="JQC2354" s="1452"/>
      <c r="JQD2354" s="1452"/>
      <c r="JQE2354" s="1452"/>
      <c r="JQF2354" s="1452"/>
      <c r="JQG2354" s="1452"/>
      <c r="JQH2354" s="1452"/>
      <c r="JQI2354" s="1452"/>
      <c r="JQJ2354" s="1452"/>
      <c r="JQK2354" s="1452"/>
      <c r="JQL2354" s="1452"/>
      <c r="JQM2354" s="1452"/>
      <c r="JQN2354" s="1452"/>
      <c r="JQO2354" s="1452"/>
      <c r="JQP2354" s="1452"/>
      <c r="JQQ2354" s="1452"/>
      <c r="JQR2354" s="1452"/>
      <c r="JQS2354" s="1452"/>
      <c r="JQT2354" s="1452"/>
      <c r="JQU2354" s="1452"/>
      <c r="JQV2354" s="1452"/>
      <c r="JQW2354" s="1452"/>
      <c r="JQX2354" s="1452"/>
      <c r="JQY2354" s="1452"/>
      <c r="JQZ2354" s="1452"/>
      <c r="JRA2354" s="1452"/>
      <c r="JRB2354" s="1452"/>
      <c r="JRC2354" s="1452"/>
      <c r="JRD2354" s="1452"/>
      <c r="JRE2354" s="1452"/>
      <c r="JRF2354" s="1452"/>
      <c r="JRG2354" s="1452"/>
      <c r="JRH2354" s="1452"/>
      <c r="JRI2354" s="1452"/>
      <c r="JRJ2354" s="1452"/>
      <c r="JRK2354" s="1452"/>
      <c r="JRL2354" s="1452"/>
      <c r="JRM2354" s="1452"/>
      <c r="JRN2354" s="1452"/>
      <c r="JRO2354" s="1452"/>
      <c r="JRP2354" s="1452"/>
      <c r="JRQ2354" s="1452"/>
      <c r="JRR2354" s="1452"/>
      <c r="JRS2354" s="1452"/>
      <c r="JRT2354" s="1452"/>
      <c r="JRU2354" s="1452"/>
      <c r="JRV2354" s="1452"/>
      <c r="JRW2354" s="1452"/>
      <c r="JRX2354" s="1452"/>
      <c r="JRY2354" s="1452"/>
      <c r="JRZ2354" s="1452"/>
      <c r="JSA2354" s="1452"/>
      <c r="JSB2354" s="1452"/>
      <c r="JSC2354" s="1452"/>
      <c r="JSD2354" s="1452"/>
      <c r="JSE2354" s="1452"/>
      <c r="JSF2354" s="1452"/>
      <c r="JSG2354" s="1452"/>
      <c r="JSH2354" s="1452"/>
      <c r="JSI2354" s="1452"/>
      <c r="JSJ2354" s="1452"/>
      <c r="JSK2354" s="1452"/>
      <c r="JSL2354" s="1452"/>
      <c r="JSM2354" s="1452"/>
      <c r="JSN2354" s="1452"/>
      <c r="JSO2354" s="1452"/>
      <c r="JSP2354" s="1452"/>
      <c r="JSQ2354" s="1452"/>
      <c r="JSR2354" s="1452"/>
      <c r="JSS2354" s="1452"/>
      <c r="JST2354" s="1452"/>
      <c r="JSU2354" s="1452"/>
      <c r="JSV2354" s="1452"/>
      <c r="JSW2354" s="1452"/>
      <c r="JSX2354" s="1452"/>
      <c r="JSY2354" s="1452"/>
      <c r="JSZ2354" s="1452"/>
      <c r="JTA2354" s="1452"/>
      <c r="JTB2354" s="1452"/>
      <c r="JTC2354" s="1452"/>
      <c r="JTD2354" s="1452"/>
      <c r="JTE2354" s="1452"/>
      <c r="JTF2354" s="1452"/>
      <c r="JTG2354" s="1452"/>
      <c r="JTH2354" s="1452"/>
      <c r="JTI2354" s="1452"/>
      <c r="JTJ2354" s="1452"/>
      <c r="JTK2354" s="1452"/>
      <c r="JTL2354" s="1452"/>
      <c r="JTM2354" s="1452"/>
      <c r="JTN2354" s="1452"/>
      <c r="JTO2354" s="1452"/>
      <c r="JTP2354" s="1452"/>
      <c r="JTQ2354" s="1452"/>
      <c r="JTR2354" s="1452"/>
      <c r="JTS2354" s="1452"/>
      <c r="JTT2354" s="1452"/>
      <c r="JTU2354" s="1452"/>
      <c r="JTV2354" s="1452"/>
      <c r="JTW2354" s="1452"/>
      <c r="JTX2354" s="1452"/>
      <c r="JTY2354" s="1452"/>
      <c r="JTZ2354" s="1452"/>
      <c r="JUA2354" s="1452"/>
      <c r="JUB2354" s="1452"/>
      <c r="JUC2354" s="1452"/>
      <c r="JUD2354" s="1452"/>
      <c r="JUE2354" s="1452"/>
      <c r="JUF2354" s="1452"/>
      <c r="JUG2354" s="1452"/>
      <c r="JUH2354" s="1452"/>
      <c r="JUI2354" s="1452"/>
      <c r="JUJ2354" s="1452"/>
      <c r="JUK2354" s="1452"/>
      <c r="JUL2354" s="1452"/>
      <c r="JUM2354" s="1452"/>
      <c r="JUN2354" s="1452"/>
      <c r="JUO2354" s="1452"/>
      <c r="JUP2354" s="1452"/>
      <c r="JUQ2354" s="1452"/>
      <c r="JUR2354" s="1452"/>
      <c r="JUS2354" s="1452"/>
      <c r="JUT2354" s="1452"/>
      <c r="JUU2354" s="1452"/>
      <c r="JUV2354" s="1452"/>
      <c r="JUW2354" s="1452"/>
      <c r="JUX2354" s="1452"/>
      <c r="JUY2354" s="1452"/>
      <c r="JUZ2354" s="1452"/>
      <c r="JVA2354" s="1452"/>
      <c r="JVB2354" s="1452"/>
      <c r="JVC2354" s="1452"/>
      <c r="JVD2354" s="1452"/>
      <c r="JVE2354" s="1452"/>
      <c r="JVF2354" s="1452"/>
      <c r="JVG2354" s="1452"/>
      <c r="JVH2354" s="1452"/>
      <c r="JVI2354" s="1452"/>
      <c r="JVJ2354" s="1452"/>
      <c r="JVK2354" s="1452"/>
      <c r="JVL2354" s="1452"/>
      <c r="JVM2354" s="1452"/>
      <c r="JVN2354" s="1452"/>
      <c r="JVO2354" s="1452"/>
      <c r="JVP2354" s="1452"/>
      <c r="JVQ2354" s="1452"/>
      <c r="JVR2354" s="1452"/>
      <c r="JVS2354" s="1452"/>
      <c r="JVT2354" s="1452"/>
      <c r="JVU2354" s="1452"/>
      <c r="JVV2354" s="1452"/>
      <c r="JVW2354" s="1452"/>
      <c r="JVX2354" s="1452"/>
      <c r="JVY2354" s="1452"/>
      <c r="JVZ2354" s="1452"/>
      <c r="JWA2354" s="1452"/>
      <c r="JWB2354" s="1452"/>
      <c r="JWC2354" s="1452"/>
      <c r="JWD2354" s="1452"/>
      <c r="JWE2354" s="1452"/>
      <c r="JWF2354" s="1452"/>
      <c r="JWG2354" s="1452"/>
      <c r="JWH2354" s="1452"/>
      <c r="JWI2354" s="1452"/>
      <c r="JWJ2354" s="1452"/>
      <c r="JWK2354" s="1452"/>
      <c r="JWL2354" s="1452"/>
      <c r="JWM2354" s="1452"/>
      <c r="JWN2354" s="1452"/>
      <c r="JWO2354" s="1452"/>
      <c r="JWP2354" s="1452"/>
      <c r="JWQ2354" s="1452"/>
      <c r="JWR2354" s="1452"/>
      <c r="JWS2354" s="1452"/>
      <c r="JWT2354" s="1452"/>
      <c r="JWU2354" s="1452"/>
      <c r="JWV2354" s="1452"/>
      <c r="JWW2354" s="1452"/>
      <c r="JWX2354" s="1452"/>
      <c r="JWY2354" s="1452"/>
      <c r="JWZ2354" s="1452"/>
      <c r="JXA2354" s="1452"/>
      <c r="JXB2354" s="1452"/>
      <c r="JXC2354" s="1452"/>
      <c r="JXD2354" s="1452"/>
      <c r="JXE2354" s="1452"/>
      <c r="JXF2354" s="1452"/>
      <c r="JXG2354" s="1452"/>
      <c r="JXH2354" s="1452"/>
      <c r="JXI2354" s="1452"/>
      <c r="JXJ2354" s="1452"/>
      <c r="JXK2354" s="1452"/>
      <c r="JXL2354" s="1452"/>
      <c r="JXM2354" s="1452"/>
      <c r="JXN2354" s="1452"/>
      <c r="JXO2354" s="1452"/>
      <c r="JXP2354" s="1452"/>
      <c r="JXQ2354" s="1452"/>
      <c r="JXR2354" s="1452"/>
      <c r="JXS2354" s="1452"/>
      <c r="JXT2354" s="1452"/>
      <c r="JXU2354" s="1452"/>
      <c r="JXV2354" s="1452"/>
      <c r="JXW2354" s="1452"/>
      <c r="JXX2354" s="1452"/>
      <c r="JXY2354" s="1452"/>
      <c r="JXZ2354" s="1452"/>
      <c r="JYA2354" s="1452"/>
      <c r="JYB2354" s="1452"/>
      <c r="JYC2354" s="1452"/>
      <c r="JYD2354" s="1452"/>
      <c r="JYE2354" s="1452"/>
      <c r="JYF2354" s="1452"/>
      <c r="JYG2354" s="1452"/>
      <c r="JYH2354" s="1452"/>
      <c r="JYI2354" s="1452"/>
      <c r="JYJ2354" s="1452"/>
      <c r="JYK2354" s="1452"/>
      <c r="JYL2354" s="1452"/>
      <c r="JYM2354" s="1452"/>
      <c r="JYN2354" s="1452"/>
      <c r="JYO2354" s="1452"/>
      <c r="JYP2354" s="1452"/>
      <c r="JYQ2354" s="1452"/>
      <c r="JYR2354" s="1452"/>
      <c r="JYS2354" s="1452"/>
      <c r="JYT2354" s="1452"/>
      <c r="JYU2354" s="1452"/>
      <c r="JYV2354" s="1452"/>
      <c r="JYW2354" s="1452"/>
      <c r="JYX2354" s="1452"/>
      <c r="JYY2354" s="1452"/>
      <c r="JYZ2354" s="1452"/>
      <c r="JZA2354" s="1452"/>
      <c r="JZB2354" s="1452"/>
      <c r="JZC2354" s="1452"/>
      <c r="JZD2354" s="1452"/>
      <c r="JZE2354" s="1452"/>
      <c r="JZF2354" s="1452"/>
      <c r="JZG2354" s="1452"/>
      <c r="JZH2354" s="1452"/>
      <c r="JZI2354" s="1452"/>
      <c r="JZJ2354" s="1452"/>
      <c r="JZK2354" s="1452"/>
      <c r="JZL2354" s="1452"/>
      <c r="JZM2354" s="1452"/>
      <c r="JZN2354" s="1452"/>
      <c r="JZO2354" s="1452"/>
      <c r="JZP2354" s="1452"/>
      <c r="JZQ2354" s="1452"/>
      <c r="JZR2354" s="1452"/>
      <c r="JZS2354" s="1452"/>
      <c r="JZT2354" s="1452"/>
      <c r="JZU2354" s="1452"/>
      <c r="JZV2354" s="1452"/>
      <c r="JZW2354" s="1452"/>
      <c r="JZX2354" s="1452"/>
      <c r="JZY2354" s="1452"/>
      <c r="JZZ2354" s="1452"/>
      <c r="KAA2354" s="1452"/>
      <c r="KAB2354" s="1452"/>
      <c r="KAC2354" s="1452"/>
      <c r="KAD2354" s="1452"/>
      <c r="KAE2354" s="1452"/>
      <c r="KAF2354" s="1452"/>
      <c r="KAG2354" s="1452"/>
      <c r="KAH2354" s="1452"/>
      <c r="KAI2354" s="1452"/>
      <c r="KAJ2354" s="1452"/>
      <c r="KAK2354" s="1452"/>
      <c r="KAL2354" s="1452"/>
      <c r="KAM2354" s="1452"/>
      <c r="KAN2354" s="1452"/>
      <c r="KAO2354" s="1452"/>
      <c r="KAP2354" s="1452"/>
      <c r="KAQ2354" s="1452"/>
      <c r="KAR2354" s="1452"/>
      <c r="KAS2354" s="1452"/>
      <c r="KAT2354" s="1452"/>
      <c r="KAU2354" s="1452"/>
      <c r="KAV2354" s="1452"/>
      <c r="KAW2354" s="1452"/>
      <c r="KAX2354" s="1452"/>
      <c r="KAY2354" s="1452"/>
      <c r="KAZ2354" s="1452"/>
      <c r="KBA2354" s="1452"/>
      <c r="KBB2354" s="1452"/>
      <c r="KBC2354" s="1452"/>
      <c r="KBD2354" s="1452"/>
      <c r="KBE2354" s="1452"/>
      <c r="KBF2354" s="1452"/>
      <c r="KBG2354" s="1452"/>
      <c r="KBH2354" s="1452"/>
      <c r="KBI2354" s="1452"/>
      <c r="KBJ2354" s="1452"/>
      <c r="KBK2354" s="1452"/>
      <c r="KBL2354" s="1452"/>
      <c r="KBM2354" s="1452"/>
      <c r="KBN2354" s="1452"/>
      <c r="KBO2354" s="1452"/>
      <c r="KBP2354" s="1452"/>
      <c r="KBQ2354" s="1452"/>
      <c r="KBR2354" s="1452"/>
      <c r="KBS2354" s="1452"/>
      <c r="KBT2354" s="1452"/>
      <c r="KBU2354" s="1452"/>
      <c r="KBV2354" s="1452"/>
      <c r="KBW2354" s="1452"/>
      <c r="KBX2354" s="1452"/>
      <c r="KBY2354" s="1452"/>
      <c r="KBZ2354" s="1452"/>
      <c r="KCA2354" s="1452"/>
      <c r="KCB2354" s="1452"/>
      <c r="KCC2354" s="1452"/>
      <c r="KCD2354" s="1452"/>
      <c r="KCE2354" s="1452"/>
      <c r="KCF2354" s="1452"/>
      <c r="KCG2354" s="1452"/>
      <c r="KCH2354" s="1452"/>
      <c r="KCI2354" s="1452"/>
      <c r="KCJ2354" s="1452"/>
      <c r="KCK2354" s="1452"/>
      <c r="KCL2354" s="1452"/>
      <c r="KCM2354" s="1452"/>
      <c r="KCN2354" s="1452"/>
      <c r="KCO2354" s="1452"/>
      <c r="KCP2354" s="1452"/>
      <c r="KCQ2354" s="1452"/>
      <c r="KCR2354" s="1452"/>
      <c r="KCS2354" s="1452"/>
      <c r="KCT2354" s="1452"/>
      <c r="KCU2354" s="1452"/>
      <c r="KCV2354" s="1452"/>
      <c r="KCW2354" s="1452"/>
      <c r="KCX2354" s="1452"/>
      <c r="KCY2354" s="1452"/>
      <c r="KCZ2354" s="1452"/>
      <c r="KDA2354" s="1452"/>
      <c r="KDB2354" s="1452"/>
      <c r="KDC2354" s="1452"/>
      <c r="KDD2354" s="1452"/>
      <c r="KDE2354" s="1452"/>
      <c r="KDF2354" s="1452"/>
      <c r="KDG2354" s="1452"/>
      <c r="KDH2354" s="1452"/>
      <c r="KDI2354" s="1452"/>
      <c r="KDJ2354" s="1452"/>
      <c r="KDK2354" s="1452"/>
      <c r="KDL2354" s="1452"/>
      <c r="KDM2354" s="1452"/>
      <c r="KDN2354" s="1452"/>
      <c r="KDO2354" s="1452"/>
      <c r="KDP2354" s="1452"/>
      <c r="KDQ2354" s="1452"/>
      <c r="KDR2354" s="1452"/>
      <c r="KDS2354" s="1452"/>
      <c r="KDT2354" s="1452"/>
      <c r="KDU2354" s="1452"/>
      <c r="KDV2354" s="1452"/>
      <c r="KDW2354" s="1452"/>
      <c r="KDX2354" s="1452"/>
      <c r="KDY2354" s="1452"/>
      <c r="KDZ2354" s="1452"/>
      <c r="KEA2354" s="1452"/>
      <c r="KEB2354" s="1452"/>
      <c r="KEC2354" s="1452"/>
      <c r="KED2354" s="1452"/>
      <c r="KEE2354" s="1452"/>
      <c r="KEF2354" s="1452"/>
      <c r="KEG2354" s="1452"/>
      <c r="KEH2354" s="1452"/>
      <c r="KEI2354" s="1452"/>
      <c r="KEJ2354" s="1452"/>
      <c r="KEK2354" s="1452"/>
      <c r="KEL2354" s="1452"/>
      <c r="KEM2354" s="1452"/>
      <c r="KEN2354" s="1452"/>
      <c r="KEO2354" s="1452"/>
      <c r="KEP2354" s="1452"/>
      <c r="KEQ2354" s="1452"/>
      <c r="KER2354" s="1452"/>
      <c r="KES2354" s="1452"/>
      <c r="KET2354" s="1452"/>
      <c r="KEU2354" s="1452"/>
      <c r="KEV2354" s="1452"/>
      <c r="KEW2354" s="1452"/>
      <c r="KEX2354" s="1452"/>
      <c r="KEY2354" s="1452"/>
      <c r="KEZ2354" s="1452"/>
      <c r="KFA2354" s="1452"/>
      <c r="KFB2354" s="1452"/>
      <c r="KFC2354" s="1452"/>
      <c r="KFD2354" s="1452"/>
      <c r="KFE2354" s="1452"/>
      <c r="KFF2354" s="1452"/>
      <c r="KFG2354" s="1452"/>
      <c r="KFH2354" s="1452"/>
      <c r="KFI2354" s="1452"/>
      <c r="KFJ2354" s="1452"/>
      <c r="KFK2354" s="1452"/>
      <c r="KFL2354" s="1452"/>
      <c r="KFM2354" s="1452"/>
      <c r="KFN2354" s="1452"/>
      <c r="KFO2354" s="1452"/>
      <c r="KFP2354" s="1452"/>
      <c r="KFQ2354" s="1452"/>
      <c r="KFR2354" s="1452"/>
      <c r="KFS2354" s="1452"/>
      <c r="KFT2354" s="1452"/>
      <c r="KFU2354" s="1452"/>
      <c r="KFV2354" s="1452"/>
      <c r="KFW2354" s="1452"/>
      <c r="KFX2354" s="1452"/>
      <c r="KFY2354" s="1452"/>
      <c r="KFZ2354" s="1452"/>
      <c r="KGA2354" s="1452"/>
      <c r="KGB2354" s="1452"/>
      <c r="KGC2354" s="1452"/>
      <c r="KGD2354" s="1452"/>
      <c r="KGE2354" s="1452"/>
      <c r="KGF2354" s="1452"/>
      <c r="KGG2354" s="1452"/>
      <c r="KGH2354" s="1452"/>
      <c r="KGI2354" s="1452"/>
      <c r="KGJ2354" s="1452"/>
      <c r="KGK2354" s="1452"/>
      <c r="KGL2354" s="1452"/>
      <c r="KGM2354" s="1452"/>
      <c r="KGN2354" s="1452"/>
      <c r="KGO2354" s="1452"/>
      <c r="KGP2354" s="1452"/>
      <c r="KGQ2354" s="1452"/>
      <c r="KGR2354" s="1452"/>
      <c r="KGS2354" s="1452"/>
      <c r="KGT2354" s="1452"/>
      <c r="KGU2354" s="1452"/>
      <c r="KGV2354" s="1452"/>
      <c r="KGW2354" s="1452"/>
      <c r="KGX2354" s="1452"/>
      <c r="KGY2354" s="1452"/>
      <c r="KGZ2354" s="1452"/>
      <c r="KHA2354" s="1452"/>
      <c r="KHB2354" s="1452"/>
      <c r="KHC2354" s="1452"/>
      <c r="KHD2354" s="1452"/>
      <c r="KHE2354" s="1452"/>
      <c r="KHF2354" s="1452"/>
      <c r="KHG2354" s="1452"/>
      <c r="KHH2354" s="1452"/>
      <c r="KHI2354" s="1452"/>
      <c r="KHJ2354" s="1452"/>
      <c r="KHK2354" s="1452"/>
      <c r="KHL2354" s="1452"/>
      <c r="KHM2354" s="1452"/>
      <c r="KHN2354" s="1452"/>
      <c r="KHO2354" s="1452"/>
      <c r="KHP2354" s="1452"/>
      <c r="KHQ2354" s="1452"/>
      <c r="KHR2354" s="1452"/>
      <c r="KHS2354" s="1452"/>
      <c r="KHT2354" s="1452"/>
      <c r="KHU2354" s="1452"/>
      <c r="KHV2354" s="1452"/>
      <c r="KHW2354" s="1452"/>
      <c r="KHX2354" s="1452"/>
      <c r="KHY2354" s="1452"/>
      <c r="KHZ2354" s="1452"/>
      <c r="KIA2354" s="1452"/>
      <c r="KIB2354" s="1452"/>
      <c r="KIC2354" s="1452"/>
      <c r="KID2354" s="1452"/>
      <c r="KIE2354" s="1452"/>
      <c r="KIF2354" s="1452"/>
      <c r="KIG2354" s="1452"/>
      <c r="KIH2354" s="1452"/>
      <c r="KII2354" s="1452"/>
      <c r="KIJ2354" s="1452"/>
      <c r="KIK2354" s="1452"/>
      <c r="KIL2354" s="1452"/>
      <c r="KIM2354" s="1452"/>
      <c r="KIN2354" s="1452"/>
      <c r="KIO2354" s="1452"/>
      <c r="KIP2354" s="1452"/>
      <c r="KIQ2354" s="1452"/>
      <c r="KIR2354" s="1452"/>
      <c r="KIS2354" s="1452"/>
      <c r="KIT2354" s="1452"/>
      <c r="KIU2354" s="1452"/>
      <c r="KIV2354" s="1452"/>
      <c r="KIW2354" s="1452"/>
      <c r="KIX2354" s="1452"/>
      <c r="KIY2354" s="1452"/>
      <c r="KIZ2354" s="1452"/>
      <c r="KJA2354" s="1452"/>
      <c r="KJB2354" s="1452"/>
      <c r="KJC2354" s="1452"/>
      <c r="KJD2354" s="1452"/>
      <c r="KJE2354" s="1452"/>
      <c r="KJF2354" s="1452"/>
      <c r="KJG2354" s="1452"/>
      <c r="KJH2354" s="1452"/>
      <c r="KJI2354" s="1452"/>
      <c r="KJJ2354" s="1452"/>
      <c r="KJK2354" s="1452"/>
      <c r="KJL2354" s="1452"/>
      <c r="KJM2354" s="1452"/>
      <c r="KJN2354" s="1452"/>
      <c r="KJO2354" s="1452"/>
      <c r="KJP2354" s="1452"/>
      <c r="KJQ2354" s="1452"/>
      <c r="KJR2354" s="1452"/>
      <c r="KJS2354" s="1452"/>
      <c r="KJT2354" s="1452"/>
      <c r="KJU2354" s="1452"/>
      <c r="KJV2354" s="1452"/>
      <c r="KJW2354" s="1452"/>
      <c r="KJX2354" s="1452"/>
      <c r="KJY2354" s="1452"/>
      <c r="KJZ2354" s="1452"/>
      <c r="KKA2354" s="1452"/>
      <c r="KKB2354" s="1452"/>
      <c r="KKC2354" s="1452"/>
      <c r="KKD2354" s="1452"/>
      <c r="KKE2354" s="1452"/>
      <c r="KKF2354" s="1452"/>
      <c r="KKG2354" s="1452"/>
      <c r="KKH2354" s="1452"/>
      <c r="KKI2354" s="1452"/>
      <c r="KKJ2354" s="1452"/>
      <c r="KKK2354" s="1452"/>
      <c r="KKL2354" s="1452"/>
      <c r="KKM2354" s="1452"/>
      <c r="KKN2354" s="1452"/>
      <c r="KKO2354" s="1452"/>
      <c r="KKP2354" s="1452"/>
      <c r="KKQ2354" s="1452"/>
      <c r="KKR2354" s="1452"/>
      <c r="KKS2354" s="1452"/>
      <c r="KKT2354" s="1452"/>
      <c r="KKU2354" s="1452"/>
      <c r="KKV2354" s="1452"/>
      <c r="KKW2354" s="1452"/>
      <c r="KKX2354" s="1452"/>
      <c r="KKY2354" s="1452"/>
      <c r="KKZ2354" s="1452"/>
      <c r="KLA2354" s="1452"/>
      <c r="KLB2354" s="1452"/>
      <c r="KLC2354" s="1452"/>
      <c r="KLD2354" s="1452"/>
      <c r="KLE2354" s="1452"/>
      <c r="KLF2354" s="1452"/>
      <c r="KLG2354" s="1452"/>
      <c r="KLH2354" s="1452"/>
      <c r="KLI2354" s="1452"/>
      <c r="KLJ2354" s="1452"/>
      <c r="KLK2354" s="1452"/>
      <c r="KLL2354" s="1452"/>
      <c r="KLM2354" s="1452"/>
      <c r="KLN2354" s="1452"/>
      <c r="KLO2354" s="1452"/>
      <c r="KLP2354" s="1452"/>
      <c r="KLQ2354" s="1452"/>
      <c r="KLR2354" s="1452"/>
      <c r="KLS2354" s="1452"/>
      <c r="KLT2354" s="1452"/>
      <c r="KLU2354" s="1452"/>
      <c r="KLV2354" s="1452"/>
      <c r="KLW2354" s="1452"/>
      <c r="KLX2354" s="1452"/>
      <c r="KLY2354" s="1452"/>
      <c r="KLZ2354" s="1452"/>
      <c r="KMA2354" s="1452"/>
      <c r="KMB2354" s="1452"/>
      <c r="KMC2354" s="1452"/>
      <c r="KMD2354" s="1452"/>
      <c r="KME2354" s="1452"/>
      <c r="KMF2354" s="1452"/>
      <c r="KMG2354" s="1452"/>
      <c r="KMH2354" s="1452"/>
      <c r="KMI2354" s="1452"/>
      <c r="KMJ2354" s="1452"/>
      <c r="KMK2354" s="1452"/>
      <c r="KML2354" s="1452"/>
      <c r="KMM2354" s="1452"/>
      <c r="KMN2354" s="1452"/>
      <c r="KMO2354" s="1452"/>
      <c r="KMP2354" s="1452"/>
      <c r="KMQ2354" s="1452"/>
      <c r="KMR2354" s="1452"/>
      <c r="KMS2354" s="1452"/>
      <c r="KMT2354" s="1452"/>
      <c r="KMU2354" s="1452"/>
      <c r="KMV2354" s="1452"/>
      <c r="KMW2354" s="1452"/>
      <c r="KMX2354" s="1452"/>
      <c r="KMY2354" s="1452"/>
      <c r="KMZ2354" s="1452"/>
      <c r="KNA2354" s="1452"/>
      <c r="KNB2354" s="1452"/>
      <c r="KNC2354" s="1452"/>
      <c r="KND2354" s="1452"/>
      <c r="KNE2354" s="1452"/>
      <c r="KNF2354" s="1452"/>
      <c r="KNG2354" s="1452"/>
      <c r="KNH2354" s="1452"/>
      <c r="KNI2354" s="1452"/>
      <c r="KNJ2354" s="1452"/>
      <c r="KNK2354" s="1452"/>
      <c r="KNL2354" s="1452"/>
      <c r="KNM2354" s="1452"/>
      <c r="KNN2354" s="1452"/>
      <c r="KNO2354" s="1452"/>
      <c r="KNP2354" s="1452"/>
      <c r="KNQ2354" s="1452"/>
      <c r="KNR2354" s="1452"/>
      <c r="KNS2354" s="1452"/>
      <c r="KNT2354" s="1452"/>
      <c r="KNU2354" s="1452"/>
      <c r="KNV2354" s="1452"/>
      <c r="KNW2354" s="1452"/>
      <c r="KNX2354" s="1452"/>
      <c r="KNY2354" s="1452"/>
      <c r="KNZ2354" s="1452"/>
      <c r="KOA2354" s="1452"/>
      <c r="KOB2354" s="1452"/>
      <c r="KOC2354" s="1452"/>
      <c r="KOD2354" s="1452"/>
      <c r="KOE2354" s="1452"/>
      <c r="KOF2354" s="1452"/>
      <c r="KOG2354" s="1452"/>
      <c r="KOH2354" s="1452"/>
      <c r="KOI2354" s="1452"/>
      <c r="KOJ2354" s="1452"/>
      <c r="KOK2354" s="1452"/>
      <c r="KOL2354" s="1452"/>
      <c r="KOM2354" s="1452"/>
      <c r="KON2354" s="1452"/>
      <c r="KOO2354" s="1452"/>
      <c r="KOP2354" s="1452"/>
      <c r="KOQ2354" s="1452"/>
      <c r="KOR2354" s="1452"/>
      <c r="KOS2354" s="1452"/>
      <c r="KOT2354" s="1452"/>
      <c r="KOU2354" s="1452"/>
      <c r="KOV2354" s="1452"/>
      <c r="KOW2354" s="1452"/>
      <c r="KOX2354" s="1452"/>
      <c r="KOY2354" s="1452"/>
      <c r="KOZ2354" s="1452"/>
      <c r="KPA2354" s="1452"/>
      <c r="KPB2354" s="1452"/>
      <c r="KPC2354" s="1452"/>
      <c r="KPD2354" s="1452"/>
      <c r="KPE2354" s="1452"/>
      <c r="KPF2354" s="1452"/>
      <c r="KPG2354" s="1452"/>
      <c r="KPH2354" s="1452"/>
      <c r="KPI2354" s="1452"/>
      <c r="KPJ2354" s="1452"/>
      <c r="KPK2354" s="1452"/>
      <c r="KPL2354" s="1452"/>
      <c r="KPM2354" s="1452"/>
      <c r="KPN2354" s="1452"/>
      <c r="KPO2354" s="1452"/>
      <c r="KPP2354" s="1452"/>
      <c r="KPQ2354" s="1452"/>
      <c r="KPR2354" s="1452"/>
      <c r="KPS2354" s="1452"/>
      <c r="KPT2354" s="1452"/>
      <c r="KPU2354" s="1452"/>
      <c r="KPV2354" s="1452"/>
      <c r="KPW2354" s="1452"/>
      <c r="KPX2354" s="1452"/>
      <c r="KPY2354" s="1452"/>
      <c r="KPZ2354" s="1452"/>
      <c r="KQA2354" s="1452"/>
      <c r="KQB2354" s="1452"/>
      <c r="KQC2354" s="1452"/>
      <c r="KQD2354" s="1452"/>
      <c r="KQE2354" s="1452"/>
      <c r="KQF2354" s="1452"/>
      <c r="KQG2354" s="1452"/>
      <c r="KQH2354" s="1452"/>
      <c r="KQI2354" s="1452"/>
      <c r="KQJ2354" s="1452"/>
      <c r="KQK2354" s="1452"/>
      <c r="KQL2354" s="1452"/>
      <c r="KQM2354" s="1452"/>
      <c r="KQN2354" s="1452"/>
      <c r="KQO2354" s="1452"/>
      <c r="KQP2354" s="1452"/>
      <c r="KQQ2354" s="1452"/>
      <c r="KQR2354" s="1452"/>
      <c r="KQS2354" s="1452"/>
      <c r="KQT2354" s="1452"/>
      <c r="KQU2354" s="1452"/>
      <c r="KQV2354" s="1452"/>
      <c r="KQW2354" s="1452"/>
      <c r="KQX2354" s="1452"/>
      <c r="KQY2354" s="1452"/>
      <c r="KQZ2354" s="1452"/>
      <c r="KRA2354" s="1452"/>
      <c r="KRB2354" s="1452"/>
      <c r="KRC2354" s="1452"/>
      <c r="KRD2354" s="1452"/>
      <c r="KRE2354" s="1452"/>
      <c r="KRF2354" s="1452"/>
      <c r="KRG2354" s="1452"/>
      <c r="KRH2354" s="1452"/>
      <c r="KRI2354" s="1452"/>
      <c r="KRJ2354" s="1452"/>
      <c r="KRK2354" s="1452"/>
      <c r="KRL2354" s="1452"/>
      <c r="KRM2354" s="1452"/>
      <c r="KRN2354" s="1452"/>
      <c r="KRO2354" s="1452"/>
      <c r="KRP2354" s="1452"/>
      <c r="KRQ2354" s="1452"/>
      <c r="KRR2354" s="1452"/>
      <c r="KRS2354" s="1452"/>
      <c r="KRT2354" s="1452"/>
      <c r="KRU2354" s="1452"/>
      <c r="KRV2354" s="1452"/>
      <c r="KRW2354" s="1452"/>
      <c r="KRX2354" s="1452"/>
      <c r="KRY2354" s="1452"/>
      <c r="KRZ2354" s="1452"/>
      <c r="KSA2354" s="1452"/>
      <c r="KSB2354" s="1452"/>
      <c r="KSC2354" s="1452"/>
      <c r="KSD2354" s="1452"/>
      <c r="KSE2354" s="1452"/>
      <c r="KSF2354" s="1452"/>
      <c r="KSG2354" s="1452"/>
      <c r="KSH2354" s="1452"/>
      <c r="KSI2354" s="1452"/>
      <c r="KSJ2354" s="1452"/>
      <c r="KSK2354" s="1452"/>
      <c r="KSL2354" s="1452"/>
      <c r="KSM2354" s="1452"/>
      <c r="KSN2354" s="1452"/>
      <c r="KSO2354" s="1452"/>
      <c r="KSP2354" s="1452"/>
      <c r="KSQ2354" s="1452"/>
      <c r="KSR2354" s="1452"/>
      <c r="KSS2354" s="1452"/>
      <c r="KST2354" s="1452"/>
      <c r="KSU2354" s="1452"/>
      <c r="KSV2354" s="1452"/>
      <c r="KSW2354" s="1452"/>
      <c r="KSX2354" s="1452"/>
      <c r="KSY2354" s="1452"/>
      <c r="KSZ2354" s="1452"/>
      <c r="KTA2354" s="1452"/>
      <c r="KTB2354" s="1452"/>
      <c r="KTC2354" s="1452"/>
      <c r="KTD2354" s="1452"/>
      <c r="KTE2354" s="1452"/>
      <c r="KTF2354" s="1452"/>
      <c r="KTG2354" s="1452"/>
      <c r="KTH2354" s="1452"/>
      <c r="KTI2354" s="1452"/>
      <c r="KTJ2354" s="1452"/>
      <c r="KTK2354" s="1452"/>
      <c r="KTL2354" s="1452"/>
      <c r="KTM2354" s="1452"/>
      <c r="KTN2354" s="1452"/>
      <c r="KTO2354" s="1452"/>
      <c r="KTP2354" s="1452"/>
      <c r="KTQ2354" s="1452"/>
      <c r="KTR2354" s="1452"/>
      <c r="KTS2354" s="1452"/>
      <c r="KTT2354" s="1452"/>
      <c r="KTU2354" s="1452"/>
      <c r="KTV2354" s="1452"/>
      <c r="KTW2354" s="1452"/>
      <c r="KTX2354" s="1452"/>
      <c r="KTY2354" s="1452"/>
      <c r="KTZ2354" s="1452"/>
      <c r="KUA2354" s="1452"/>
      <c r="KUB2354" s="1452"/>
      <c r="KUC2354" s="1452"/>
      <c r="KUD2354" s="1452"/>
      <c r="KUE2354" s="1452"/>
      <c r="KUF2354" s="1452"/>
      <c r="KUG2354" s="1452"/>
      <c r="KUH2354" s="1452"/>
      <c r="KUI2354" s="1452"/>
      <c r="KUJ2354" s="1452"/>
      <c r="KUK2354" s="1452"/>
      <c r="KUL2354" s="1452"/>
      <c r="KUM2354" s="1452"/>
      <c r="KUN2354" s="1452"/>
      <c r="KUO2354" s="1452"/>
      <c r="KUP2354" s="1452"/>
      <c r="KUQ2354" s="1452"/>
      <c r="KUR2354" s="1452"/>
      <c r="KUS2354" s="1452"/>
      <c r="KUT2354" s="1452"/>
      <c r="KUU2354" s="1452"/>
      <c r="KUV2354" s="1452"/>
      <c r="KUW2354" s="1452"/>
      <c r="KUX2354" s="1452"/>
      <c r="KUY2354" s="1452"/>
      <c r="KUZ2354" s="1452"/>
      <c r="KVA2354" s="1452"/>
      <c r="KVB2354" s="1452"/>
      <c r="KVC2354" s="1452"/>
      <c r="KVD2354" s="1452"/>
      <c r="KVE2354" s="1452"/>
      <c r="KVF2354" s="1452"/>
      <c r="KVG2354" s="1452"/>
      <c r="KVH2354" s="1452"/>
      <c r="KVI2354" s="1452"/>
      <c r="KVJ2354" s="1452"/>
      <c r="KVK2354" s="1452"/>
      <c r="KVL2354" s="1452"/>
      <c r="KVM2354" s="1452"/>
      <c r="KVN2354" s="1452"/>
      <c r="KVO2354" s="1452"/>
      <c r="KVP2354" s="1452"/>
      <c r="KVQ2354" s="1452"/>
      <c r="KVR2354" s="1452"/>
      <c r="KVS2354" s="1452"/>
      <c r="KVT2354" s="1452"/>
      <c r="KVU2354" s="1452"/>
      <c r="KVV2354" s="1452"/>
      <c r="KVW2354" s="1452"/>
      <c r="KVX2354" s="1452"/>
      <c r="KVY2354" s="1452"/>
      <c r="KVZ2354" s="1452"/>
      <c r="KWA2354" s="1452"/>
      <c r="KWB2354" s="1452"/>
      <c r="KWC2354" s="1452"/>
      <c r="KWD2354" s="1452"/>
      <c r="KWE2354" s="1452"/>
      <c r="KWF2354" s="1452"/>
      <c r="KWG2354" s="1452"/>
      <c r="KWH2354" s="1452"/>
      <c r="KWI2354" s="1452"/>
      <c r="KWJ2354" s="1452"/>
      <c r="KWK2354" s="1452"/>
      <c r="KWL2354" s="1452"/>
      <c r="KWM2354" s="1452"/>
      <c r="KWN2354" s="1452"/>
      <c r="KWO2354" s="1452"/>
      <c r="KWP2354" s="1452"/>
      <c r="KWQ2354" s="1452"/>
      <c r="KWR2354" s="1452"/>
      <c r="KWS2354" s="1452"/>
      <c r="KWT2354" s="1452"/>
      <c r="KWU2354" s="1452"/>
      <c r="KWV2354" s="1452"/>
      <c r="KWW2354" s="1452"/>
      <c r="KWX2354" s="1452"/>
      <c r="KWY2354" s="1452"/>
      <c r="KWZ2354" s="1452"/>
      <c r="KXA2354" s="1452"/>
      <c r="KXB2354" s="1452"/>
      <c r="KXC2354" s="1452"/>
      <c r="KXD2354" s="1452"/>
      <c r="KXE2354" s="1452"/>
      <c r="KXF2354" s="1452"/>
      <c r="KXG2354" s="1452"/>
      <c r="KXH2354" s="1452"/>
      <c r="KXI2354" s="1452"/>
      <c r="KXJ2354" s="1452"/>
      <c r="KXK2354" s="1452"/>
      <c r="KXL2354" s="1452"/>
      <c r="KXM2354" s="1452"/>
      <c r="KXN2354" s="1452"/>
      <c r="KXO2354" s="1452"/>
      <c r="KXP2354" s="1452"/>
      <c r="KXQ2354" s="1452"/>
      <c r="KXR2354" s="1452"/>
      <c r="KXS2354" s="1452"/>
      <c r="KXT2354" s="1452"/>
      <c r="KXU2354" s="1452"/>
      <c r="KXV2354" s="1452"/>
      <c r="KXW2354" s="1452"/>
      <c r="KXX2354" s="1452"/>
      <c r="KXY2354" s="1452"/>
      <c r="KXZ2354" s="1452"/>
      <c r="KYA2354" s="1452"/>
      <c r="KYB2354" s="1452"/>
      <c r="KYC2354" s="1452"/>
      <c r="KYD2354" s="1452"/>
      <c r="KYE2354" s="1452"/>
      <c r="KYF2354" s="1452"/>
      <c r="KYG2354" s="1452"/>
      <c r="KYH2354" s="1452"/>
      <c r="KYI2354" s="1452"/>
      <c r="KYJ2354" s="1452"/>
      <c r="KYK2354" s="1452"/>
      <c r="KYL2354" s="1452"/>
      <c r="KYM2354" s="1452"/>
      <c r="KYN2354" s="1452"/>
      <c r="KYO2354" s="1452"/>
      <c r="KYP2354" s="1452"/>
      <c r="KYQ2354" s="1452"/>
      <c r="KYR2354" s="1452"/>
      <c r="KYS2354" s="1452"/>
      <c r="KYT2354" s="1452"/>
      <c r="KYU2354" s="1452"/>
      <c r="KYV2354" s="1452"/>
      <c r="KYW2354" s="1452"/>
      <c r="KYX2354" s="1452"/>
      <c r="KYY2354" s="1452"/>
      <c r="KYZ2354" s="1452"/>
      <c r="KZA2354" s="1452"/>
      <c r="KZB2354" s="1452"/>
      <c r="KZC2354" s="1452"/>
      <c r="KZD2354" s="1452"/>
      <c r="KZE2354" s="1452"/>
      <c r="KZF2354" s="1452"/>
      <c r="KZG2354" s="1452"/>
      <c r="KZH2354" s="1452"/>
      <c r="KZI2354" s="1452"/>
      <c r="KZJ2354" s="1452"/>
      <c r="KZK2354" s="1452"/>
      <c r="KZL2354" s="1452"/>
      <c r="KZM2354" s="1452"/>
      <c r="KZN2354" s="1452"/>
      <c r="KZO2354" s="1452"/>
      <c r="KZP2354" s="1452"/>
      <c r="KZQ2354" s="1452"/>
      <c r="KZR2354" s="1452"/>
      <c r="KZS2354" s="1452"/>
      <c r="KZT2354" s="1452"/>
      <c r="KZU2354" s="1452"/>
      <c r="KZV2354" s="1452"/>
      <c r="KZW2354" s="1452"/>
      <c r="KZX2354" s="1452"/>
      <c r="KZY2354" s="1452"/>
      <c r="KZZ2354" s="1452"/>
      <c r="LAA2354" s="1452"/>
      <c r="LAB2354" s="1452"/>
      <c r="LAC2354" s="1452"/>
      <c r="LAD2354" s="1452"/>
      <c r="LAE2354" s="1452"/>
      <c r="LAF2354" s="1452"/>
      <c r="LAG2354" s="1452"/>
      <c r="LAH2354" s="1452"/>
      <c r="LAI2354" s="1452"/>
      <c r="LAJ2354" s="1452"/>
      <c r="LAK2354" s="1452"/>
      <c r="LAL2354" s="1452"/>
      <c r="LAM2354" s="1452"/>
      <c r="LAN2354" s="1452"/>
      <c r="LAO2354" s="1452"/>
      <c r="LAP2354" s="1452"/>
      <c r="LAQ2354" s="1452"/>
      <c r="LAR2354" s="1452"/>
      <c r="LAS2354" s="1452"/>
      <c r="LAT2354" s="1452"/>
      <c r="LAU2354" s="1452"/>
      <c r="LAV2354" s="1452"/>
      <c r="LAW2354" s="1452"/>
      <c r="LAX2354" s="1452"/>
      <c r="LAY2354" s="1452"/>
      <c r="LAZ2354" s="1452"/>
      <c r="LBA2354" s="1452"/>
      <c r="LBB2354" s="1452"/>
      <c r="LBC2354" s="1452"/>
      <c r="LBD2354" s="1452"/>
      <c r="LBE2354" s="1452"/>
      <c r="LBF2354" s="1452"/>
      <c r="LBG2354" s="1452"/>
      <c r="LBH2354" s="1452"/>
      <c r="LBI2354" s="1452"/>
      <c r="LBJ2354" s="1452"/>
      <c r="LBK2354" s="1452"/>
      <c r="LBL2354" s="1452"/>
      <c r="LBM2354" s="1452"/>
      <c r="LBN2354" s="1452"/>
      <c r="LBO2354" s="1452"/>
      <c r="LBP2354" s="1452"/>
      <c r="LBQ2354" s="1452"/>
      <c r="LBR2354" s="1452"/>
      <c r="LBS2354" s="1452"/>
      <c r="LBT2354" s="1452"/>
      <c r="LBU2354" s="1452"/>
      <c r="LBV2354" s="1452"/>
      <c r="LBW2354" s="1452"/>
      <c r="LBX2354" s="1452"/>
      <c r="LBY2354" s="1452"/>
      <c r="LBZ2354" s="1452"/>
      <c r="LCA2354" s="1452"/>
      <c r="LCB2354" s="1452"/>
      <c r="LCC2354" s="1452"/>
      <c r="LCD2354" s="1452"/>
      <c r="LCE2354" s="1452"/>
      <c r="LCF2354" s="1452"/>
      <c r="LCG2354" s="1452"/>
      <c r="LCH2354" s="1452"/>
      <c r="LCI2354" s="1452"/>
      <c r="LCJ2354" s="1452"/>
      <c r="LCK2354" s="1452"/>
      <c r="LCL2354" s="1452"/>
      <c r="LCM2354" s="1452"/>
      <c r="LCN2354" s="1452"/>
      <c r="LCO2354" s="1452"/>
      <c r="LCP2354" s="1452"/>
      <c r="LCQ2354" s="1452"/>
      <c r="LCR2354" s="1452"/>
      <c r="LCS2354" s="1452"/>
      <c r="LCT2354" s="1452"/>
      <c r="LCU2354" s="1452"/>
      <c r="LCV2354" s="1452"/>
      <c r="LCW2354" s="1452"/>
      <c r="LCX2354" s="1452"/>
      <c r="LCY2354" s="1452"/>
      <c r="LCZ2354" s="1452"/>
      <c r="LDA2354" s="1452"/>
      <c r="LDB2354" s="1452"/>
      <c r="LDC2354" s="1452"/>
      <c r="LDD2354" s="1452"/>
      <c r="LDE2354" s="1452"/>
      <c r="LDF2354" s="1452"/>
      <c r="LDG2354" s="1452"/>
      <c r="LDH2354" s="1452"/>
      <c r="LDI2354" s="1452"/>
      <c r="LDJ2354" s="1452"/>
      <c r="LDK2354" s="1452"/>
      <c r="LDL2354" s="1452"/>
      <c r="LDM2354" s="1452"/>
      <c r="LDN2354" s="1452"/>
      <c r="LDO2354" s="1452"/>
      <c r="LDP2354" s="1452"/>
      <c r="LDQ2354" s="1452"/>
      <c r="LDR2354" s="1452"/>
      <c r="LDS2354" s="1452"/>
      <c r="LDT2354" s="1452"/>
      <c r="LDU2354" s="1452"/>
      <c r="LDV2354" s="1452"/>
      <c r="LDW2354" s="1452"/>
      <c r="LDX2354" s="1452"/>
      <c r="LDY2354" s="1452"/>
      <c r="LDZ2354" s="1452"/>
      <c r="LEA2354" s="1452"/>
      <c r="LEB2354" s="1452"/>
      <c r="LEC2354" s="1452"/>
      <c r="LED2354" s="1452"/>
      <c r="LEE2354" s="1452"/>
      <c r="LEF2354" s="1452"/>
      <c r="LEG2354" s="1452"/>
      <c r="LEH2354" s="1452"/>
      <c r="LEI2354" s="1452"/>
      <c r="LEJ2354" s="1452"/>
      <c r="LEK2354" s="1452"/>
      <c r="LEL2354" s="1452"/>
      <c r="LEM2354" s="1452"/>
      <c r="LEN2354" s="1452"/>
      <c r="LEO2354" s="1452"/>
      <c r="LEP2354" s="1452"/>
      <c r="LEQ2354" s="1452"/>
      <c r="LER2354" s="1452"/>
      <c r="LES2354" s="1452"/>
      <c r="LET2354" s="1452"/>
      <c r="LEU2354" s="1452"/>
      <c r="LEV2354" s="1452"/>
      <c r="LEW2354" s="1452"/>
      <c r="LEX2354" s="1452"/>
      <c r="LEY2354" s="1452"/>
      <c r="LEZ2354" s="1452"/>
      <c r="LFA2354" s="1452"/>
      <c r="LFB2354" s="1452"/>
      <c r="LFC2354" s="1452"/>
      <c r="LFD2354" s="1452"/>
      <c r="LFE2354" s="1452"/>
      <c r="LFF2354" s="1452"/>
      <c r="LFG2354" s="1452"/>
      <c r="LFH2354" s="1452"/>
      <c r="LFI2354" s="1452"/>
      <c r="LFJ2354" s="1452"/>
      <c r="LFK2354" s="1452"/>
      <c r="LFL2354" s="1452"/>
      <c r="LFM2354" s="1452"/>
      <c r="LFN2354" s="1452"/>
      <c r="LFO2354" s="1452"/>
      <c r="LFP2354" s="1452"/>
      <c r="LFQ2354" s="1452"/>
      <c r="LFR2354" s="1452"/>
      <c r="LFS2354" s="1452"/>
      <c r="LFT2354" s="1452"/>
      <c r="LFU2354" s="1452"/>
      <c r="LFV2354" s="1452"/>
      <c r="LFW2354" s="1452"/>
      <c r="LFX2354" s="1452"/>
      <c r="LFY2354" s="1452"/>
      <c r="LFZ2354" s="1452"/>
      <c r="LGA2354" s="1452"/>
      <c r="LGB2354" s="1452"/>
      <c r="LGC2354" s="1452"/>
      <c r="LGD2354" s="1452"/>
      <c r="LGE2354" s="1452"/>
      <c r="LGF2354" s="1452"/>
      <c r="LGG2354" s="1452"/>
      <c r="LGH2354" s="1452"/>
      <c r="LGI2354" s="1452"/>
      <c r="LGJ2354" s="1452"/>
      <c r="LGK2354" s="1452"/>
      <c r="LGL2354" s="1452"/>
      <c r="LGM2354" s="1452"/>
      <c r="LGN2354" s="1452"/>
      <c r="LGO2354" s="1452"/>
      <c r="LGP2354" s="1452"/>
      <c r="LGQ2354" s="1452"/>
      <c r="LGR2354" s="1452"/>
      <c r="LGS2354" s="1452"/>
      <c r="LGT2354" s="1452"/>
      <c r="LGU2354" s="1452"/>
      <c r="LGV2354" s="1452"/>
      <c r="LGW2354" s="1452"/>
      <c r="LGX2354" s="1452"/>
      <c r="LGY2354" s="1452"/>
      <c r="LGZ2354" s="1452"/>
      <c r="LHA2354" s="1452"/>
      <c r="LHB2354" s="1452"/>
      <c r="LHC2354" s="1452"/>
      <c r="LHD2354" s="1452"/>
      <c r="LHE2354" s="1452"/>
      <c r="LHF2354" s="1452"/>
      <c r="LHG2354" s="1452"/>
      <c r="LHH2354" s="1452"/>
      <c r="LHI2354" s="1452"/>
      <c r="LHJ2354" s="1452"/>
      <c r="LHK2354" s="1452"/>
      <c r="LHL2354" s="1452"/>
      <c r="LHM2354" s="1452"/>
      <c r="LHN2354" s="1452"/>
      <c r="LHO2354" s="1452"/>
      <c r="LHP2354" s="1452"/>
      <c r="LHQ2354" s="1452"/>
      <c r="LHR2354" s="1452"/>
      <c r="LHS2354" s="1452"/>
      <c r="LHT2354" s="1452"/>
      <c r="LHU2354" s="1452"/>
      <c r="LHV2354" s="1452"/>
      <c r="LHW2354" s="1452"/>
      <c r="LHX2354" s="1452"/>
      <c r="LHY2354" s="1452"/>
      <c r="LHZ2354" s="1452"/>
      <c r="LIA2354" s="1452"/>
      <c r="LIB2354" s="1452"/>
      <c r="LIC2354" s="1452"/>
      <c r="LID2354" s="1452"/>
      <c r="LIE2354" s="1452"/>
      <c r="LIF2354" s="1452"/>
      <c r="LIG2354" s="1452"/>
      <c r="LIH2354" s="1452"/>
      <c r="LII2354" s="1452"/>
      <c r="LIJ2354" s="1452"/>
      <c r="LIK2354" s="1452"/>
      <c r="LIL2354" s="1452"/>
      <c r="LIM2354" s="1452"/>
      <c r="LIN2354" s="1452"/>
      <c r="LIO2354" s="1452"/>
      <c r="LIP2354" s="1452"/>
      <c r="LIQ2354" s="1452"/>
      <c r="LIR2354" s="1452"/>
      <c r="LIS2354" s="1452"/>
      <c r="LIT2354" s="1452"/>
      <c r="LIU2354" s="1452"/>
      <c r="LIV2354" s="1452"/>
      <c r="LIW2354" s="1452"/>
      <c r="LIX2354" s="1452"/>
      <c r="LIY2354" s="1452"/>
      <c r="LIZ2354" s="1452"/>
      <c r="LJA2354" s="1452"/>
      <c r="LJB2354" s="1452"/>
      <c r="LJC2354" s="1452"/>
      <c r="LJD2354" s="1452"/>
      <c r="LJE2354" s="1452"/>
      <c r="LJF2354" s="1452"/>
      <c r="LJG2354" s="1452"/>
      <c r="LJH2354" s="1452"/>
      <c r="LJI2354" s="1452"/>
      <c r="LJJ2354" s="1452"/>
      <c r="LJK2354" s="1452"/>
      <c r="LJL2354" s="1452"/>
      <c r="LJM2354" s="1452"/>
      <c r="LJN2354" s="1452"/>
      <c r="LJO2354" s="1452"/>
      <c r="LJP2354" s="1452"/>
      <c r="LJQ2354" s="1452"/>
      <c r="LJR2354" s="1452"/>
      <c r="LJS2354" s="1452"/>
      <c r="LJT2354" s="1452"/>
      <c r="LJU2354" s="1452"/>
      <c r="LJV2354" s="1452"/>
      <c r="LJW2354" s="1452"/>
      <c r="LJX2354" s="1452"/>
      <c r="LJY2354" s="1452"/>
      <c r="LJZ2354" s="1452"/>
      <c r="LKA2354" s="1452"/>
      <c r="LKB2354" s="1452"/>
      <c r="LKC2354" s="1452"/>
      <c r="LKD2354" s="1452"/>
      <c r="LKE2354" s="1452"/>
      <c r="LKF2354" s="1452"/>
      <c r="LKG2354" s="1452"/>
      <c r="LKH2354" s="1452"/>
      <c r="LKI2354" s="1452"/>
      <c r="LKJ2354" s="1452"/>
      <c r="LKK2354" s="1452"/>
      <c r="LKL2354" s="1452"/>
      <c r="LKM2354" s="1452"/>
      <c r="LKN2354" s="1452"/>
      <c r="LKO2354" s="1452"/>
      <c r="LKP2354" s="1452"/>
      <c r="LKQ2354" s="1452"/>
      <c r="LKR2354" s="1452"/>
      <c r="LKS2354" s="1452"/>
      <c r="LKT2354" s="1452"/>
      <c r="LKU2354" s="1452"/>
      <c r="LKV2354" s="1452"/>
      <c r="LKW2354" s="1452"/>
      <c r="LKX2354" s="1452"/>
      <c r="LKY2354" s="1452"/>
      <c r="LKZ2354" s="1452"/>
      <c r="LLA2354" s="1452"/>
      <c r="LLB2354" s="1452"/>
      <c r="LLC2354" s="1452"/>
      <c r="LLD2354" s="1452"/>
      <c r="LLE2354" s="1452"/>
      <c r="LLF2354" s="1452"/>
      <c r="LLG2354" s="1452"/>
      <c r="LLH2354" s="1452"/>
      <c r="LLI2354" s="1452"/>
      <c r="LLJ2354" s="1452"/>
      <c r="LLK2354" s="1452"/>
      <c r="LLL2354" s="1452"/>
      <c r="LLM2354" s="1452"/>
      <c r="LLN2354" s="1452"/>
      <c r="LLO2354" s="1452"/>
      <c r="LLP2354" s="1452"/>
      <c r="LLQ2354" s="1452"/>
      <c r="LLR2354" s="1452"/>
      <c r="LLS2354" s="1452"/>
      <c r="LLT2354" s="1452"/>
      <c r="LLU2354" s="1452"/>
      <c r="LLV2354" s="1452"/>
      <c r="LLW2354" s="1452"/>
      <c r="LLX2354" s="1452"/>
      <c r="LLY2354" s="1452"/>
      <c r="LLZ2354" s="1452"/>
      <c r="LMA2354" s="1452"/>
      <c r="LMB2354" s="1452"/>
      <c r="LMC2354" s="1452"/>
      <c r="LMD2354" s="1452"/>
      <c r="LME2354" s="1452"/>
      <c r="LMF2354" s="1452"/>
      <c r="LMG2354" s="1452"/>
      <c r="LMH2354" s="1452"/>
      <c r="LMI2354" s="1452"/>
      <c r="LMJ2354" s="1452"/>
      <c r="LMK2354" s="1452"/>
      <c r="LML2354" s="1452"/>
      <c r="LMM2354" s="1452"/>
      <c r="LMN2354" s="1452"/>
      <c r="LMO2354" s="1452"/>
      <c r="LMP2354" s="1452"/>
      <c r="LMQ2354" s="1452"/>
      <c r="LMR2354" s="1452"/>
      <c r="LMS2354" s="1452"/>
      <c r="LMT2354" s="1452"/>
      <c r="LMU2354" s="1452"/>
      <c r="LMV2354" s="1452"/>
      <c r="LMW2354" s="1452"/>
      <c r="LMX2354" s="1452"/>
      <c r="LMY2354" s="1452"/>
      <c r="LMZ2354" s="1452"/>
      <c r="LNA2354" s="1452"/>
      <c r="LNB2354" s="1452"/>
      <c r="LNC2354" s="1452"/>
      <c r="LND2354" s="1452"/>
      <c r="LNE2354" s="1452"/>
      <c r="LNF2354" s="1452"/>
      <c r="LNG2354" s="1452"/>
      <c r="LNH2354" s="1452"/>
      <c r="LNI2354" s="1452"/>
      <c r="LNJ2354" s="1452"/>
      <c r="LNK2354" s="1452"/>
      <c r="LNL2354" s="1452"/>
      <c r="LNM2354" s="1452"/>
      <c r="LNN2354" s="1452"/>
      <c r="LNO2354" s="1452"/>
      <c r="LNP2354" s="1452"/>
      <c r="LNQ2354" s="1452"/>
      <c r="LNR2354" s="1452"/>
      <c r="LNS2354" s="1452"/>
      <c r="LNT2354" s="1452"/>
      <c r="LNU2354" s="1452"/>
      <c r="LNV2354" s="1452"/>
      <c r="LNW2354" s="1452"/>
      <c r="LNX2354" s="1452"/>
      <c r="LNY2354" s="1452"/>
      <c r="LNZ2354" s="1452"/>
      <c r="LOA2354" s="1452"/>
      <c r="LOB2354" s="1452"/>
      <c r="LOC2354" s="1452"/>
      <c r="LOD2354" s="1452"/>
      <c r="LOE2354" s="1452"/>
      <c r="LOF2354" s="1452"/>
      <c r="LOG2354" s="1452"/>
      <c r="LOH2354" s="1452"/>
      <c r="LOI2354" s="1452"/>
      <c r="LOJ2354" s="1452"/>
      <c r="LOK2354" s="1452"/>
      <c r="LOL2354" s="1452"/>
      <c r="LOM2354" s="1452"/>
      <c r="LON2354" s="1452"/>
      <c r="LOO2354" s="1452"/>
      <c r="LOP2354" s="1452"/>
      <c r="LOQ2354" s="1452"/>
      <c r="LOR2354" s="1452"/>
      <c r="LOS2354" s="1452"/>
      <c r="LOT2354" s="1452"/>
      <c r="LOU2354" s="1452"/>
      <c r="LOV2354" s="1452"/>
      <c r="LOW2354" s="1452"/>
      <c r="LOX2354" s="1452"/>
      <c r="LOY2354" s="1452"/>
      <c r="LOZ2354" s="1452"/>
      <c r="LPA2354" s="1452"/>
      <c r="LPB2354" s="1452"/>
      <c r="LPC2354" s="1452"/>
      <c r="LPD2354" s="1452"/>
      <c r="LPE2354" s="1452"/>
      <c r="LPF2354" s="1452"/>
      <c r="LPG2354" s="1452"/>
      <c r="LPH2354" s="1452"/>
      <c r="LPI2354" s="1452"/>
      <c r="LPJ2354" s="1452"/>
      <c r="LPK2354" s="1452"/>
      <c r="LPL2354" s="1452"/>
      <c r="LPM2354" s="1452"/>
      <c r="LPN2354" s="1452"/>
      <c r="LPO2354" s="1452"/>
      <c r="LPP2354" s="1452"/>
      <c r="LPQ2354" s="1452"/>
      <c r="LPR2354" s="1452"/>
      <c r="LPS2354" s="1452"/>
      <c r="LPT2354" s="1452"/>
      <c r="LPU2354" s="1452"/>
      <c r="LPV2354" s="1452"/>
      <c r="LPW2354" s="1452"/>
      <c r="LPX2354" s="1452"/>
      <c r="LPY2354" s="1452"/>
      <c r="LPZ2354" s="1452"/>
      <c r="LQA2354" s="1452"/>
      <c r="LQB2354" s="1452"/>
      <c r="LQC2354" s="1452"/>
      <c r="LQD2354" s="1452"/>
      <c r="LQE2354" s="1452"/>
      <c r="LQF2354" s="1452"/>
      <c r="LQG2354" s="1452"/>
      <c r="LQH2354" s="1452"/>
      <c r="LQI2354" s="1452"/>
      <c r="LQJ2354" s="1452"/>
      <c r="LQK2354" s="1452"/>
      <c r="LQL2354" s="1452"/>
      <c r="LQM2354" s="1452"/>
      <c r="LQN2354" s="1452"/>
      <c r="LQO2354" s="1452"/>
      <c r="LQP2354" s="1452"/>
      <c r="LQQ2354" s="1452"/>
      <c r="LQR2354" s="1452"/>
      <c r="LQS2354" s="1452"/>
      <c r="LQT2354" s="1452"/>
      <c r="LQU2354" s="1452"/>
      <c r="LQV2354" s="1452"/>
      <c r="LQW2354" s="1452"/>
      <c r="LQX2354" s="1452"/>
      <c r="LQY2354" s="1452"/>
      <c r="LQZ2354" s="1452"/>
      <c r="LRA2354" s="1452"/>
      <c r="LRB2354" s="1452"/>
      <c r="LRC2354" s="1452"/>
      <c r="LRD2354" s="1452"/>
      <c r="LRE2354" s="1452"/>
      <c r="LRF2354" s="1452"/>
      <c r="LRG2354" s="1452"/>
      <c r="LRH2354" s="1452"/>
      <c r="LRI2354" s="1452"/>
      <c r="LRJ2354" s="1452"/>
      <c r="LRK2354" s="1452"/>
      <c r="LRL2354" s="1452"/>
      <c r="LRM2354" s="1452"/>
      <c r="LRN2354" s="1452"/>
      <c r="LRO2354" s="1452"/>
      <c r="LRP2354" s="1452"/>
      <c r="LRQ2354" s="1452"/>
      <c r="LRR2354" s="1452"/>
      <c r="LRS2354" s="1452"/>
      <c r="LRT2354" s="1452"/>
      <c r="LRU2354" s="1452"/>
      <c r="LRV2354" s="1452"/>
      <c r="LRW2354" s="1452"/>
      <c r="LRX2354" s="1452"/>
      <c r="LRY2354" s="1452"/>
      <c r="LRZ2354" s="1452"/>
      <c r="LSA2354" s="1452"/>
      <c r="LSB2354" s="1452"/>
      <c r="LSC2354" s="1452"/>
      <c r="LSD2354" s="1452"/>
      <c r="LSE2354" s="1452"/>
      <c r="LSF2354" s="1452"/>
      <c r="LSG2354" s="1452"/>
      <c r="LSH2354" s="1452"/>
      <c r="LSI2354" s="1452"/>
      <c r="LSJ2354" s="1452"/>
      <c r="LSK2354" s="1452"/>
      <c r="LSL2354" s="1452"/>
      <c r="LSM2354" s="1452"/>
      <c r="LSN2354" s="1452"/>
      <c r="LSO2354" s="1452"/>
      <c r="LSP2354" s="1452"/>
      <c r="LSQ2354" s="1452"/>
      <c r="LSR2354" s="1452"/>
      <c r="LSS2354" s="1452"/>
      <c r="LST2354" s="1452"/>
      <c r="LSU2354" s="1452"/>
      <c r="LSV2354" s="1452"/>
      <c r="LSW2354" s="1452"/>
      <c r="LSX2354" s="1452"/>
      <c r="LSY2354" s="1452"/>
      <c r="LSZ2354" s="1452"/>
      <c r="LTA2354" s="1452"/>
      <c r="LTB2354" s="1452"/>
      <c r="LTC2354" s="1452"/>
      <c r="LTD2354" s="1452"/>
      <c r="LTE2354" s="1452"/>
      <c r="LTF2354" s="1452"/>
      <c r="LTG2354" s="1452"/>
      <c r="LTH2354" s="1452"/>
      <c r="LTI2354" s="1452"/>
      <c r="LTJ2354" s="1452"/>
      <c r="LTK2354" s="1452"/>
      <c r="LTL2354" s="1452"/>
      <c r="LTM2354" s="1452"/>
      <c r="LTN2354" s="1452"/>
      <c r="LTO2354" s="1452"/>
      <c r="LTP2354" s="1452"/>
      <c r="LTQ2354" s="1452"/>
      <c r="LTR2354" s="1452"/>
      <c r="LTS2354" s="1452"/>
      <c r="LTT2354" s="1452"/>
      <c r="LTU2354" s="1452"/>
      <c r="LTV2354" s="1452"/>
      <c r="LTW2354" s="1452"/>
      <c r="LTX2354" s="1452"/>
      <c r="LTY2354" s="1452"/>
      <c r="LTZ2354" s="1452"/>
      <c r="LUA2354" s="1452"/>
      <c r="LUB2354" s="1452"/>
      <c r="LUC2354" s="1452"/>
      <c r="LUD2354" s="1452"/>
      <c r="LUE2354" s="1452"/>
      <c r="LUF2354" s="1452"/>
      <c r="LUG2354" s="1452"/>
      <c r="LUH2354" s="1452"/>
      <c r="LUI2354" s="1452"/>
      <c r="LUJ2354" s="1452"/>
      <c r="LUK2354" s="1452"/>
      <c r="LUL2354" s="1452"/>
      <c r="LUM2354" s="1452"/>
      <c r="LUN2354" s="1452"/>
      <c r="LUO2354" s="1452"/>
      <c r="LUP2354" s="1452"/>
      <c r="LUQ2354" s="1452"/>
      <c r="LUR2354" s="1452"/>
      <c r="LUS2354" s="1452"/>
      <c r="LUT2354" s="1452"/>
      <c r="LUU2354" s="1452"/>
      <c r="LUV2354" s="1452"/>
      <c r="LUW2354" s="1452"/>
      <c r="LUX2354" s="1452"/>
      <c r="LUY2354" s="1452"/>
      <c r="LUZ2354" s="1452"/>
      <c r="LVA2354" s="1452"/>
      <c r="LVB2354" s="1452"/>
      <c r="LVC2354" s="1452"/>
      <c r="LVD2354" s="1452"/>
      <c r="LVE2354" s="1452"/>
      <c r="LVF2354" s="1452"/>
      <c r="LVG2354" s="1452"/>
      <c r="LVH2354" s="1452"/>
      <c r="LVI2354" s="1452"/>
      <c r="LVJ2354" s="1452"/>
      <c r="LVK2354" s="1452"/>
      <c r="LVL2354" s="1452"/>
      <c r="LVM2354" s="1452"/>
      <c r="LVN2354" s="1452"/>
      <c r="LVO2354" s="1452"/>
      <c r="LVP2354" s="1452"/>
      <c r="LVQ2354" s="1452"/>
      <c r="LVR2354" s="1452"/>
      <c r="LVS2354" s="1452"/>
      <c r="LVT2354" s="1452"/>
      <c r="LVU2354" s="1452"/>
      <c r="LVV2354" s="1452"/>
      <c r="LVW2354" s="1452"/>
      <c r="LVX2354" s="1452"/>
      <c r="LVY2354" s="1452"/>
      <c r="LVZ2354" s="1452"/>
      <c r="LWA2354" s="1452"/>
      <c r="LWB2354" s="1452"/>
      <c r="LWC2354" s="1452"/>
      <c r="LWD2354" s="1452"/>
      <c r="LWE2354" s="1452"/>
      <c r="LWF2354" s="1452"/>
      <c r="LWG2354" s="1452"/>
      <c r="LWH2354" s="1452"/>
      <c r="LWI2354" s="1452"/>
      <c r="LWJ2354" s="1452"/>
      <c r="LWK2354" s="1452"/>
      <c r="LWL2354" s="1452"/>
      <c r="LWM2354" s="1452"/>
      <c r="LWN2354" s="1452"/>
      <c r="LWO2354" s="1452"/>
      <c r="LWP2354" s="1452"/>
      <c r="LWQ2354" s="1452"/>
      <c r="LWR2354" s="1452"/>
      <c r="LWS2354" s="1452"/>
      <c r="LWT2354" s="1452"/>
      <c r="LWU2354" s="1452"/>
      <c r="LWV2354" s="1452"/>
      <c r="LWW2354" s="1452"/>
      <c r="LWX2354" s="1452"/>
      <c r="LWY2354" s="1452"/>
      <c r="LWZ2354" s="1452"/>
      <c r="LXA2354" s="1452"/>
      <c r="LXB2354" s="1452"/>
      <c r="LXC2354" s="1452"/>
      <c r="LXD2354" s="1452"/>
      <c r="LXE2354" s="1452"/>
      <c r="LXF2354" s="1452"/>
      <c r="LXG2354" s="1452"/>
      <c r="LXH2354" s="1452"/>
      <c r="LXI2354" s="1452"/>
      <c r="LXJ2354" s="1452"/>
      <c r="LXK2354" s="1452"/>
      <c r="LXL2354" s="1452"/>
      <c r="LXM2354" s="1452"/>
      <c r="LXN2354" s="1452"/>
      <c r="LXO2354" s="1452"/>
      <c r="LXP2354" s="1452"/>
      <c r="LXQ2354" s="1452"/>
      <c r="LXR2354" s="1452"/>
      <c r="LXS2354" s="1452"/>
      <c r="LXT2354" s="1452"/>
      <c r="LXU2354" s="1452"/>
      <c r="LXV2354" s="1452"/>
      <c r="LXW2354" s="1452"/>
      <c r="LXX2354" s="1452"/>
      <c r="LXY2354" s="1452"/>
      <c r="LXZ2354" s="1452"/>
      <c r="LYA2354" s="1452"/>
      <c r="LYB2354" s="1452"/>
      <c r="LYC2354" s="1452"/>
      <c r="LYD2354" s="1452"/>
      <c r="LYE2354" s="1452"/>
      <c r="LYF2354" s="1452"/>
      <c r="LYG2354" s="1452"/>
      <c r="LYH2354" s="1452"/>
      <c r="LYI2354" s="1452"/>
      <c r="LYJ2354" s="1452"/>
      <c r="LYK2354" s="1452"/>
      <c r="LYL2354" s="1452"/>
      <c r="LYM2354" s="1452"/>
      <c r="LYN2354" s="1452"/>
      <c r="LYO2354" s="1452"/>
      <c r="LYP2354" s="1452"/>
      <c r="LYQ2354" s="1452"/>
      <c r="LYR2354" s="1452"/>
      <c r="LYS2354" s="1452"/>
      <c r="LYT2354" s="1452"/>
      <c r="LYU2354" s="1452"/>
      <c r="LYV2354" s="1452"/>
      <c r="LYW2354" s="1452"/>
      <c r="LYX2354" s="1452"/>
      <c r="LYY2354" s="1452"/>
      <c r="LYZ2354" s="1452"/>
      <c r="LZA2354" s="1452"/>
      <c r="LZB2354" s="1452"/>
      <c r="LZC2354" s="1452"/>
      <c r="LZD2354" s="1452"/>
      <c r="LZE2354" s="1452"/>
      <c r="LZF2354" s="1452"/>
      <c r="LZG2354" s="1452"/>
      <c r="LZH2354" s="1452"/>
      <c r="LZI2354" s="1452"/>
      <c r="LZJ2354" s="1452"/>
      <c r="LZK2354" s="1452"/>
      <c r="LZL2354" s="1452"/>
      <c r="LZM2354" s="1452"/>
      <c r="LZN2354" s="1452"/>
      <c r="LZO2354" s="1452"/>
      <c r="LZP2354" s="1452"/>
      <c r="LZQ2354" s="1452"/>
      <c r="LZR2354" s="1452"/>
      <c r="LZS2354" s="1452"/>
      <c r="LZT2354" s="1452"/>
      <c r="LZU2354" s="1452"/>
      <c r="LZV2354" s="1452"/>
      <c r="LZW2354" s="1452"/>
      <c r="LZX2354" s="1452"/>
      <c r="LZY2354" s="1452"/>
      <c r="LZZ2354" s="1452"/>
      <c r="MAA2354" s="1452"/>
      <c r="MAB2354" s="1452"/>
      <c r="MAC2354" s="1452"/>
      <c r="MAD2354" s="1452"/>
      <c r="MAE2354" s="1452"/>
      <c r="MAF2354" s="1452"/>
      <c r="MAG2354" s="1452"/>
      <c r="MAH2354" s="1452"/>
      <c r="MAI2354" s="1452"/>
      <c r="MAJ2354" s="1452"/>
      <c r="MAK2354" s="1452"/>
      <c r="MAL2354" s="1452"/>
      <c r="MAM2354" s="1452"/>
      <c r="MAN2354" s="1452"/>
      <c r="MAO2354" s="1452"/>
      <c r="MAP2354" s="1452"/>
      <c r="MAQ2354" s="1452"/>
      <c r="MAR2354" s="1452"/>
      <c r="MAS2354" s="1452"/>
      <c r="MAT2354" s="1452"/>
      <c r="MAU2354" s="1452"/>
      <c r="MAV2354" s="1452"/>
      <c r="MAW2354" s="1452"/>
      <c r="MAX2354" s="1452"/>
      <c r="MAY2354" s="1452"/>
      <c r="MAZ2354" s="1452"/>
      <c r="MBA2354" s="1452"/>
      <c r="MBB2354" s="1452"/>
      <c r="MBC2354" s="1452"/>
      <c r="MBD2354" s="1452"/>
      <c r="MBE2354" s="1452"/>
      <c r="MBF2354" s="1452"/>
      <c r="MBG2354" s="1452"/>
      <c r="MBH2354" s="1452"/>
      <c r="MBI2354" s="1452"/>
      <c r="MBJ2354" s="1452"/>
      <c r="MBK2354" s="1452"/>
      <c r="MBL2354" s="1452"/>
      <c r="MBM2354" s="1452"/>
      <c r="MBN2354" s="1452"/>
      <c r="MBO2354" s="1452"/>
      <c r="MBP2354" s="1452"/>
      <c r="MBQ2354" s="1452"/>
      <c r="MBR2354" s="1452"/>
      <c r="MBS2354" s="1452"/>
      <c r="MBT2354" s="1452"/>
      <c r="MBU2354" s="1452"/>
      <c r="MBV2354" s="1452"/>
      <c r="MBW2354" s="1452"/>
      <c r="MBX2354" s="1452"/>
      <c r="MBY2354" s="1452"/>
      <c r="MBZ2354" s="1452"/>
      <c r="MCA2354" s="1452"/>
      <c r="MCB2354" s="1452"/>
      <c r="MCC2354" s="1452"/>
      <c r="MCD2354" s="1452"/>
      <c r="MCE2354" s="1452"/>
      <c r="MCF2354" s="1452"/>
      <c r="MCG2354" s="1452"/>
      <c r="MCH2354" s="1452"/>
      <c r="MCI2354" s="1452"/>
      <c r="MCJ2354" s="1452"/>
      <c r="MCK2354" s="1452"/>
      <c r="MCL2354" s="1452"/>
      <c r="MCM2354" s="1452"/>
      <c r="MCN2354" s="1452"/>
      <c r="MCO2354" s="1452"/>
      <c r="MCP2354" s="1452"/>
      <c r="MCQ2354" s="1452"/>
      <c r="MCR2354" s="1452"/>
      <c r="MCS2354" s="1452"/>
      <c r="MCT2354" s="1452"/>
      <c r="MCU2354" s="1452"/>
      <c r="MCV2354" s="1452"/>
      <c r="MCW2354" s="1452"/>
      <c r="MCX2354" s="1452"/>
      <c r="MCY2354" s="1452"/>
      <c r="MCZ2354" s="1452"/>
      <c r="MDA2354" s="1452"/>
      <c r="MDB2354" s="1452"/>
      <c r="MDC2354" s="1452"/>
      <c r="MDD2354" s="1452"/>
      <c r="MDE2354" s="1452"/>
      <c r="MDF2354" s="1452"/>
      <c r="MDG2354" s="1452"/>
      <c r="MDH2354" s="1452"/>
      <c r="MDI2354" s="1452"/>
      <c r="MDJ2354" s="1452"/>
      <c r="MDK2354" s="1452"/>
      <c r="MDL2354" s="1452"/>
      <c r="MDM2354" s="1452"/>
      <c r="MDN2354" s="1452"/>
      <c r="MDO2354" s="1452"/>
      <c r="MDP2354" s="1452"/>
      <c r="MDQ2354" s="1452"/>
      <c r="MDR2354" s="1452"/>
      <c r="MDS2354" s="1452"/>
      <c r="MDT2354" s="1452"/>
      <c r="MDU2354" s="1452"/>
      <c r="MDV2354" s="1452"/>
      <c r="MDW2354" s="1452"/>
      <c r="MDX2354" s="1452"/>
      <c r="MDY2354" s="1452"/>
      <c r="MDZ2354" s="1452"/>
      <c r="MEA2354" s="1452"/>
      <c r="MEB2354" s="1452"/>
      <c r="MEC2354" s="1452"/>
      <c r="MED2354" s="1452"/>
      <c r="MEE2354" s="1452"/>
      <c r="MEF2354" s="1452"/>
      <c r="MEG2354" s="1452"/>
      <c r="MEH2354" s="1452"/>
      <c r="MEI2354" s="1452"/>
      <c r="MEJ2354" s="1452"/>
      <c r="MEK2354" s="1452"/>
      <c r="MEL2354" s="1452"/>
      <c r="MEM2354" s="1452"/>
      <c r="MEN2354" s="1452"/>
      <c r="MEO2354" s="1452"/>
      <c r="MEP2354" s="1452"/>
      <c r="MEQ2354" s="1452"/>
      <c r="MER2354" s="1452"/>
      <c r="MES2354" s="1452"/>
      <c r="MET2354" s="1452"/>
      <c r="MEU2354" s="1452"/>
      <c r="MEV2354" s="1452"/>
      <c r="MEW2354" s="1452"/>
      <c r="MEX2354" s="1452"/>
      <c r="MEY2354" s="1452"/>
      <c r="MEZ2354" s="1452"/>
      <c r="MFA2354" s="1452"/>
      <c r="MFB2354" s="1452"/>
      <c r="MFC2354" s="1452"/>
      <c r="MFD2354" s="1452"/>
      <c r="MFE2354" s="1452"/>
      <c r="MFF2354" s="1452"/>
      <c r="MFG2354" s="1452"/>
      <c r="MFH2354" s="1452"/>
      <c r="MFI2354" s="1452"/>
      <c r="MFJ2354" s="1452"/>
      <c r="MFK2354" s="1452"/>
      <c r="MFL2354" s="1452"/>
      <c r="MFM2354" s="1452"/>
      <c r="MFN2354" s="1452"/>
      <c r="MFO2354" s="1452"/>
      <c r="MFP2354" s="1452"/>
      <c r="MFQ2354" s="1452"/>
      <c r="MFR2354" s="1452"/>
      <c r="MFS2354" s="1452"/>
      <c r="MFT2354" s="1452"/>
      <c r="MFU2354" s="1452"/>
      <c r="MFV2354" s="1452"/>
      <c r="MFW2354" s="1452"/>
      <c r="MFX2354" s="1452"/>
      <c r="MFY2354" s="1452"/>
      <c r="MFZ2354" s="1452"/>
      <c r="MGA2354" s="1452"/>
      <c r="MGB2354" s="1452"/>
      <c r="MGC2354" s="1452"/>
      <c r="MGD2354" s="1452"/>
      <c r="MGE2354" s="1452"/>
      <c r="MGF2354" s="1452"/>
      <c r="MGG2354" s="1452"/>
      <c r="MGH2354" s="1452"/>
      <c r="MGI2354" s="1452"/>
      <c r="MGJ2354" s="1452"/>
      <c r="MGK2354" s="1452"/>
      <c r="MGL2354" s="1452"/>
      <c r="MGM2354" s="1452"/>
      <c r="MGN2354" s="1452"/>
      <c r="MGO2354" s="1452"/>
      <c r="MGP2354" s="1452"/>
      <c r="MGQ2354" s="1452"/>
      <c r="MGR2354" s="1452"/>
      <c r="MGS2354" s="1452"/>
      <c r="MGT2354" s="1452"/>
      <c r="MGU2354" s="1452"/>
      <c r="MGV2354" s="1452"/>
      <c r="MGW2354" s="1452"/>
      <c r="MGX2354" s="1452"/>
      <c r="MGY2354" s="1452"/>
      <c r="MGZ2354" s="1452"/>
      <c r="MHA2354" s="1452"/>
      <c r="MHB2354" s="1452"/>
      <c r="MHC2354" s="1452"/>
      <c r="MHD2354" s="1452"/>
      <c r="MHE2354" s="1452"/>
      <c r="MHF2354" s="1452"/>
      <c r="MHG2354" s="1452"/>
      <c r="MHH2354" s="1452"/>
      <c r="MHI2354" s="1452"/>
      <c r="MHJ2354" s="1452"/>
      <c r="MHK2354" s="1452"/>
      <c r="MHL2354" s="1452"/>
      <c r="MHM2354" s="1452"/>
      <c r="MHN2354" s="1452"/>
      <c r="MHO2354" s="1452"/>
      <c r="MHP2354" s="1452"/>
      <c r="MHQ2354" s="1452"/>
      <c r="MHR2354" s="1452"/>
      <c r="MHS2354" s="1452"/>
      <c r="MHT2354" s="1452"/>
      <c r="MHU2354" s="1452"/>
      <c r="MHV2354" s="1452"/>
      <c r="MHW2354" s="1452"/>
      <c r="MHX2354" s="1452"/>
      <c r="MHY2354" s="1452"/>
      <c r="MHZ2354" s="1452"/>
      <c r="MIA2354" s="1452"/>
      <c r="MIB2354" s="1452"/>
      <c r="MIC2354" s="1452"/>
      <c r="MID2354" s="1452"/>
      <c r="MIE2354" s="1452"/>
      <c r="MIF2354" s="1452"/>
      <c r="MIG2354" s="1452"/>
      <c r="MIH2354" s="1452"/>
      <c r="MII2354" s="1452"/>
      <c r="MIJ2354" s="1452"/>
      <c r="MIK2354" s="1452"/>
      <c r="MIL2354" s="1452"/>
      <c r="MIM2354" s="1452"/>
      <c r="MIN2354" s="1452"/>
      <c r="MIO2354" s="1452"/>
      <c r="MIP2354" s="1452"/>
      <c r="MIQ2354" s="1452"/>
      <c r="MIR2354" s="1452"/>
      <c r="MIS2354" s="1452"/>
      <c r="MIT2354" s="1452"/>
      <c r="MIU2354" s="1452"/>
      <c r="MIV2354" s="1452"/>
      <c r="MIW2354" s="1452"/>
      <c r="MIX2354" s="1452"/>
      <c r="MIY2354" s="1452"/>
      <c r="MIZ2354" s="1452"/>
      <c r="MJA2354" s="1452"/>
      <c r="MJB2354" s="1452"/>
      <c r="MJC2354" s="1452"/>
      <c r="MJD2354" s="1452"/>
      <c r="MJE2354" s="1452"/>
      <c r="MJF2354" s="1452"/>
      <c r="MJG2354" s="1452"/>
      <c r="MJH2354" s="1452"/>
      <c r="MJI2354" s="1452"/>
      <c r="MJJ2354" s="1452"/>
      <c r="MJK2354" s="1452"/>
      <c r="MJL2354" s="1452"/>
      <c r="MJM2354" s="1452"/>
      <c r="MJN2354" s="1452"/>
      <c r="MJO2354" s="1452"/>
      <c r="MJP2354" s="1452"/>
      <c r="MJQ2354" s="1452"/>
      <c r="MJR2354" s="1452"/>
      <c r="MJS2354" s="1452"/>
      <c r="MJT2354" s="1452"/>
      <c r="MJU2354" s="1452"/>
      <c r="MJV2354" s="1452"/>
      <c r="MJW2354" s="1452"/>
      <c r="MJX2354" s="1452"/>
      <c r="MJY2354" s="1452"/>
      <c r="MJZ2354" s="1452"/>
      <c r="MKA2354" s="1452"/>
      <c r="MKB2354" s="1452"/>
      <c r="MKC2354" s="1452"/>
      <c r="MKD2354" s="1452"/>
      <c r="MKE2354" s="1452"/>
      <c r="MKF2354" s="1452"/>
      <c r="MKG2354" s="1452"/>
      <c r="MKH2354" s="1452"/>
      <c r="MKI2354" s="1452"/>
      <c r="MKJ2354" s="1452"/>
      <c r="MKK2354" s="1452"/>
      <c r="MKL2354" s="1452"/>
      <c r="MKM2354" s="1452"/>
      <c r="MKN2354" s="1452"/>
      <c r="MKO2354" s="1452"/>
      <c r="MKP2354" s="1452"/>
      <c r="MKQ2354" s="1452"/>
      <c r="MKR2354" s="1452"/>
      <c r="MKS2354" s="1452"/>
      <c r="MKT2354" s="1452"/>
      <c r="MKU2354" s="1452"/>
      <c r="MKV2354" s="1452"/>
      <c r="MKW2354" s="1452"/>
      <c r="MKX2354" s="1452"/>
      <c r="MKY2354" s="1452"/>
      <c r="MKZ2354" s="1452"/>
      <c r="MLA2354" s="1452"/>
      <c r="MLB2354" s="1452"/>
      <c r="MLC2354" s="1452"/>
      <c r="MLD2354" s="1452"/>
      <c r="MLE2354" s="1452"/>
      <c r="MLF2354" s="1452"/>
      <c r="MLG2354" s="1452"/>
      <c r="MLH2354" s="1452"/>
      <c r="MLI2354" s="1452"/>
      <c r="MLJ2354" s="1452"/>
      <c r="MLK2354" s="1452"/>
      <c r="MLL2354" s="1452"/>
      <c r="MLM2354" s="1452"/>
      <c r="MLN2354" s="1452"/>
      <c r="MLO2354" s="1452"/>
      <c r="MLP2354" s="1452"/>
      <c r="MLQ2354" s="1452"/>
      <c r="MLR2354" s="1452"/>
      <c r="MLS2354" s="1452"/>
      <c r="MLT2354" s="1452"/>
      <c r="MLU2354" s="1452"/>
      <c r="MLV2354" s="1452"/>
      <c r="MLW2354" s="1452"/>
      <c r="MLX2354" s="1452"/>
      <c r="MLY2354" s="1452"/>
      <c r="MLZ2354" s="1452"/>
      <c r="MMA2354" s="1452"/>
      <c r="MMB2354" s="1452"/>
      <c r="MMC2354" s="1452"/>
      <c r="MMD2354" s="1452"/>
      <c r="MME2354" s="1452"/>
      <c r="MMF2354" s="1452"/>
      <c r="MMG2354" s="1452"/>
      <c r="MMH2354" s="1452"/>
      <c r="MMI2354" s="1452"/>
      <c r="MMJ2354" s="1452"/>
      <c r="MMK2354" s="1452"/>
      <c r="MML2354" s="1452"/>
      <c r="MMM2354" s="1452"/>
      <c r="MMN2354" s="1452"/>
      <c r="MMO2354" s="1452"/>
      <c r="MMP2354" s="1452"/>
      <c r="MMQ2354" s="1452"/>
      <c r="MMR2354" s="1452"/>
      <c r="MMS2354" s="1452"/>
      <c r="MMT2354" s="1452"/>
      <c r="MMU2354" s="1452"/>
      <c r="MMV2354" s="1452"/>
      <c r="MMW2354" s="1452"/>
      <c r="MMX2354" s="1452"/>
      <c r="MMY2354" s="1452"/>
      <c r="MMZ2354" s="1452"/>
      <c r="MNA2354" s="1452"/>
      <c r="MNB2354" s="1452"/>
      <c r="MNC2354" s="1452"/>
      <c r="MND2354" s="1452"/>
      <c r="MNE2354" s="1452"/>
      <c r="MNF2354" s="1452"/>
      <c r="MNG2354" s="1452"/>
      <c r="MNH2354" s="1452"/>
      <c r="MNI2354" s="1452"/>
      <c r="MNJ2354" s="1452"/>
      <c r="MNK2354" s="1452"/>
      <c r="MNL2354" s="1452"/>
      <c r="MNM2354" s="1452"/>
      <c r="MNN2354" s="1452"/>
      <c r="MNO2354" s="1452"/>
      <c r="MNP2354" s="1452"/>
      <c r="MNQ2354" s="1452"/>
      <c r="MNR2354" s="1452"/>
      <c r="MNS2354" s="1452"/>
      <c r="MNT2354" s="1452"/>
      <c r="MNU2354" s="1452"/>
      <c r="MNV2354" s="1452"/>
      <c r="MNW2354" s="1452"/>
      <c r="MNX2354" s="1452"/>
      <c r="MNY2354" s="1452"/>
      <c r="MNZ2354" s="1452"/>
      <c r="MOA2354" s="1452"/>
      <c r="MOB2354" s="1452"/>
      <c r="MOC2354" s="1452"/>
      <c r="MOD2354" s="1452"/>
      <c r="MOE2354" s="1452"/>
      <c r="MOF2354" s="1452"/>
      <c r="MOG2354" s="1452"/>
      <c r="MOH2354" s="1452"/>
      <c r="MOI2354" s="1452"/>
      <c r="MOJ2354" s="1452"/>
      <c r="MOK2354" s="1452"/>
      <c r="MOL2354" s="1452"/>
      <c r="MOM2354" s="1452"/>
      <c r="MON2354" s="1452"/>
      <c r="MOO2354" s="1452"/>
      <c r="MOP2354" s="1452"/>
      <c r="MOQ2354" s="1452"/>
      <c r="MOR2354" s="1452"/>
      <c r="MOS2354" s="1452"/>
      <c r="MOT2354" s="1452"/>
      <c r="MOU2354" s="1452"/>
      <c r="MOV2354" s="1452"/>
      <c r="MOW2354" s="1452"/>
      <c r="MOX2354" s="1452"/>
      <c r="MOY2354" s="1452"/>
      <c r="MOZ2354" s="1452"/>
      <c r="MPA2354" s="1452"/>
      <c r="MPB2354" s="1452"/>
      <c r="MPC2354" s="1452"/>
      <c r="MPD2354" s="1452"/>
      <c r="MPE2354" s="1452"/>
      <c r="MPF2354" s="1452"/>
      <c r="MPG2354" s="1452"/>
      <c r="MPH2354" s="1452"/>
      <c r="MPI2354" s="1452"/>
      <c r="MPJ2354" s="1452"/>
      <c r="MPK2354" s="1452"/>
      <c r="MPL2354" s="1452"/>
      <c r="MPM2354" s="1452"/>
      <c r="MPN2354" s="1452"/>
      <c r="MPO2354" s="1452"/>
      <c r="MPP2354" s="1452"/>
      <c r="MPQ2354" s="1452"/>
      <c r="MPR2354" s="1452"/>
      <c r="MPS2354" s="1452"/>
      <c r="MPT2354" s="1452"/>
      <c r="MPU2354" s="1452"/>
      <c r="MPV2354" s="1452"/>
      <c r="MPW2354" s="1452"/>
      <c r="MPX2354" s="1452"/>
      <c r="MPY2354" s="1452"/>
      <c r="MPZ2354" s="1452"/>
      <c r="MQA2354" s="1452"/>
      <c r="MQB2354" s="1452"/>
      <c r="MQC2354" s="1452"/>
      <c r="MQD2354" s="1452"/>
      <c r="MQE2354" s="1452"/>
      <c r="MQF2354" s="1452"/>
      <c r="MQG2354" s="1452"/>
      <c r="MQH2354" s="1452"/>
      <c r="MQI2354" s="1452"/>
      <c r="MQJ2354" s="1452"/>
      <c r="MQK2354" s="1452"/>
      <c r="MQL2354" s="1452"/>
      <c r="MQM2354" s="1452"/>
      <c r="MQN2354" s="1452"/>
      <c r="MQO2354" s="1452"/>
      <c r="MQP2354" s="1452"/>
      <c r="MQQ2354" s="1452"/>
      <c r="MQR2354" s="1452"/>
      <c r="MQS2354" s="1452"/>
      <c r="MQT2354" s="1452"/>
      <c r="MQU2354" s="1452"/>
      <c r="MQV2354" s="1452"/>
      <c r="MQW2354" s="1452"/>
      <c r="MQX2354" s="1452"/>
      <c r="MQY2354" s="1452"/>
      <c r="MQZ2354" s="1452"/>
      <c r="MRA2354" s="1452"/>
      <c r="MRB2354" s="1452"/>
      <c r="MRC2354" s="1452"/>
      <c r="MRD2354" s="1452"/>
      <c r="MRE2354" s="1452"/>
      <c r="MRF2354" s="1452"/>
      <c r="MRG2354" s="1452"/>
      <c r="MRH2354" s="1452"/>
      <c r="MRI2354" s="1452"/>
      <c r="MRJ2354" s="1452"/>
      <c r="MRK2354" s="1452"/>
      <c r="MRL2354" s="1452"/>
      <c r="MRM2354" s="1452"/>
      <c r="MRN2354" s="1452"/>
      <c r="MRO2354" s="1452"/>
      <c r="MRP2354" s="1452"/>
      <c r="MRQ2354" s="1452"/>
      <c r="MRR2354" s="1452"/>
      <c r="MRS2354" s="1452"/>
      <c r="MRT2354" s="1452"/>
      <c r="MRU2354" s="1452"/>
      <c r="MRV2354" s="1452"/>
      <c r="MRW2354" s="1452"/>
      <c r="MRX2354" s="1452"/>
      <c r="MRY2354" s="1452"/>
      <c r="MRZ2354" s="1452"/>
      <c r="MSA2354" s="1452"/>
      <c r="MSB2354" s="1452"/>
      <c r="MSC2354" s="1452"/>
      <c r="MSD2354" s="1452"/>
      <c r="MSE2354" s="1452"/>
      <c r="MSF2354" s="1452"/>
      <c r="MSG2354" s="1452"/>
      <c r="MSH2354" s="1452"/>
      <c r="MSI2354" s="1452"/>
      <c r="MSJ2354" s="1452"/>
      <c r="MSK2354" s="1452"/>
      <c r="MSL2354" s="1452"/>
      <c r="MSM2354" s="1452"/>
      <c r="MSN2354" s="1452"/>
      <c r="MSO2354" s="1452"/>
      <c r="MSP2354" s="1452"/>
      <c r="MSQ2354" s="1452"/>
      <c r="MSR2354" s="1452"/>
      <c r="MSS2354" s="1452"/>
      <c r="MST2354" s="1452"/>
      <c r="MSU2354" s="1452"/>
      <c r="MSV2354" s="1452"/>
      <c r="MSW2354" s="1452"/>
      <c r="MSX2354" s="1452"/>
      <c r="MSY2354" s="1452"/>
      <c r="MSZ2354" s="1452"/>
      <c r="MTA2354" s="1452"/>
      <c r="MTB2354" s="1452"/>
      <c r="MTC2354" s="1452"/>
      <c r="MTD2354" s="1452"/>
      <c r="MTE2354" s="1452"/>
      <c r="MTF2354" s="1452"/>
      <c r="MTG2354" s="1452"/>
      <c r="MTH2354" s="1452"/>
      <c r="MTI2354" s="1452"/>
      <c r="MTJ2354" s="1452"/>
      <c r="MTK2354" s="1452"/>
      <c r="MTL2354" s="1452"/>
      <c r="MTM2354" s="1452"/>
      <c r="MTN2354" s="1452"/>
      <c r="MTO2354" s="1452"/>
      <c r="MTP2354" s="1452"/>
      <c r="MTQ2354" s="1452"/>
      <c r="MTR2354" s="1452"/>
      <c r="MTS2354" s="1452"/>
      <c r="MTT2354" s="1452"/>
      <c r="MTU2354" s="1452"/>
      <c r="MTV2354" s="1452"/>
      <c r="MTW2354" s="1452"/>
      <c r="MTX2354" s="1452"/>
      <c r="MTY2354" s="1452"/>
      <c r="MTZ2354" s="1452"/>
      <c r="MUA2354" s="1452"/>
      <c r="MUB2354" s="1452"/>
      <c r="MUC2354" s="1452"/>
      <c r="MUD2354" s="1452"/>
      <c r="MUE2354" s="1452"/>
      <c r="MUF2354" s="1452"/>
      <c r="MUG2354" s="1452"/>
      <c r="MUH2354" s="1452"/>
      <c r="MUI2354" s="1452"/>
      <c r="MUJ2354" s="1452"/>
      <c r="MUK2354" s="1452"/>
      <c r="MUL2354" s="1452"/>
      <c r="MUM2354" s="1452"/>
      <c r="MUN2354" s="1452"/>
      <c r="MUO2354" s="1452"/>
      <c r="MUP2354" s="1452"/>
      <c r="MUQ2354" s="1452"/>
      <c r="MUR2354" s="1452"/>
      <c r="MUS2354" s="1452"/>
      <c r="MUT2354" s="1452"/>
      <c r="MUU2354" s="1452"/>
      <c r="MUV2354" s="1452"/>
      <c r="MUW2354" s="1452"/>
      <c r="MUX2354" s="1452"/>
      <c r="MUY2354" s="1452"/>
      <c r="MUZ2354" s="1452"/>
      <c r="MVA2354" s="1452"/>
      <c r="MVB2354" s="1452"/>
      <c r="MVC2354" s="1452"/>
      <c r="MVD2354" s="1452"/>
      <c r="MVE2354" s="1452"/>
      <c r="MVF2354" s="1452"/>
      <c r="MVG2354" s="1452"/>
      <c r="MVH2354" s="1452"/>
      <c r="MVI2354" s="1452"/>
      <c r="MVJ2354" s="1452"/>
      <c r="MVK2354" s="1452"/>
      <c r="MVL2354" s="1452"/>
      <c r="MVM2354" s="1452"/>
      <c r="MVN2354" s="1452"/>
      <c r="MVO2354" s="1452"/>
      <c r="MVP2354" s="1452"/>
      <c r="MVQ2354" s="1452"/>
      <c r="MVR2354" s="1452"/>
      <c r="MVS2354" s="1452"/>
      <c r="MVT2354" s="1452"/>
      <c r="MVU2354" s="1452"/>
      <c r="MVV2354" s="1452"/>
      <c r="MVW2354" s="1452"/>
      <c r="MVX2354" s="1452"/>
      <c r="MVY2354" s="1452"/>
      <c r="MVZ2354" s="1452"/>
      <c r="MWA2354" s="1452"/>
      <c r="MWB2354" s="1452"/>
      <c r="MWC2354" s="1452"/>
      <c r="MWD2354" s="1452"/>
      <c r="MWE2354" s="1452"/>
      <c r="MWF2354" s="1452"/>
      <c r="MWG2354" s="1452"/>
      <c r="MWH2354" s="1452"/>
      <c r="MWI2354" s="1452"/>
      <c r="MWJ2354" s="1452"/>
      <c r="MWK2354" s="1452"/>
      <c r="MWL2354" s="1452"/>
      <c r="MWM2354" s="1452"/>
      <c r="MWN2354" s="1452"/>
      <c r="MWO2354" s="1452"/>
      <c r="MWP2354" s="1452"/>
      <c r="MWQ2354" s="1452"/>
      <c r="MWR2354" s="1452"/>
      <c r="MWS2354" s="1452"/>
      <c r="MWT2354" s="1452"/>
      <c r="MWU2354" s="1452"/>
      <c r="MWV2354" s="1452"/>
      <c r="MWW2354" s="1452"/>
      <c r="MWX2354" s="1452"/>
      <c r="MWY2354" s="1452"/>
      <c r="MWZ2354" s="1452"/>
      <c r="MXA2354" s="1452"/>
      <c r="MXB2354" s="1452"/>
      <c r="MXC2354" s="1452"/>
      <c r="MXD2354" s="1452"/>
      <c r="MXE2354" s="1452"/>
      <c r="MXF2354" s="1452"/>
      <c r="MXG2354" s="1452"/>
      <c r="MXH2354" s="1452"/>
      <c r="MXI2354" s="1452"/>
      <c r="MXJ2354" s="1452"/>
      <c r="MXK2354" s="1452"/>
      <c r="MXL2354" s="1452"/>
      <c r="MXM2354" s="1452"/>
      <c r="MXN2354" s="1452"/>
      <c r="MXO2354" s="1452"/>
      <c r="MXP2354" s="1452"/>
      <c r="MXQ2354" s="1452"/>
      <c r="MXR2354" s="1452"/>
      <c r="MXS2354" s="1452"/>
      <c r="MXT2354" s="1452"/>
      <c r="MXU2354" s="1452"/>
      <c r="MXV2354" s="1452"/>
      <c r="MXW2354" s="1452"/>
      <c r="MXX2354" s="1452"/>
      <c r="MXY2354" s="1452"/>
      <c r="MXZ2354" s="1452"/>
      <c r="MYA2354" s="1452"/>
      <c r="MYB2354" s="1452"/>
      <c r="MYC2354" s="1452"/>
      <c r="MYD2354" s="1452"/>
      <c r="MYE2354" s="1452"/>
      <c r="MYF2354" s="1452"/>
      <c r="MYG2354" s="1452"/>
      <c r="MYH2354" s="1452"/>
      <c r="MYI2354" s="1452"/>
      <c r="MYJ2354" s="1452"/>
      <c r="MYK2354" s="1452"/>
      <c r="MYL2354" s="1452"/>
      <c r="MYM2354" s="1452"/>
      <c r="MYN2354" s="1452"/>
      <c r="MYO2354" s="1452"/>
      <c r="MYP2354" s="1452"/>
      <c r="MYQ2354" s="1452"/>
      <c r="MYR2354" s="1452"/>
      <c r="MYS2354" s="1452"/>
      <c r="MYT2354" s="1452"/>
      <c r="MYU2354" s="1452"/>
      <c r="MYV2354" s="1452"/>
      <c r="MYW2354" s="1452"/>
      <c r="MYX2354" s="1452"/>
      <c r="MYY2354" s="1452"/>
      <c r="MYZ2354" s="1452"/>
      <c r="MZA2354" s="1452"/>
      <c r="MZB2354" s="1452"/>
      <c r="MZC2354" s="1452"/>
      <c r="MZD2354" s="1452"/>
      <c r="MZE2354" s="1452"/>
      <c r="MZF2354" s="1452"/>
      <c r="MZG2354" s="1452"/>
      <c r="MZH2354" s="1452"/>
      <c r="MZI2354" s="1452"/>
      <c r="MZJ2354" s="1452"/>
      <c r="MZK2354" s="1452"/>
      <c r="MZL2354" s="1452"/>
      <c r="MZM2354" s="1452"/>
      <c r="MZN2354" s="1452"/>
      <c r="MZO2354" s="1452"/>
      <c r="MZP2354" s="1452"/>
      <c r="MZQ2354" s="1452"/>
      <c r="MZR2354" s="1452"/>
      <c r="MZS2354" s="1452"/>
      <c r="MZT2354" s="1452"/>
      <c r="MZU2354" s="1452"/>
      <c r="MZV2354" s="1452"/>
      <c r="MZW2354" s="1452"/>
      <c r="MZX2354" s="1452"/>
      <c r="MZY2354" s="1452"/>
      <c r="MZZ2354" s="1452"/>
      <c r="NAA2354" s="1452"/>
      <c r="NAB2354" s="1452"/>
      <c r="NAC2354" s="1452"/>
      <c r="NAD2354" s="1452"/>
      <c r="NAE2354" s="1452"/>
      <c r="NAF2354" s="1452"/>
      <c r="NAG2354" s="1452"/>
      <c r="NAH2354" s="1452"/>
      <c r="NAI2354" s="1452"/>
      <c r="NAJ2354" s="1452"/>
      <c r="NAK2354" s="1452"/>
      <c r="NAL2354" s="1452"/>
      <c r="NAM2354" s="1452"/>
      <c r="NAN2354" s="1452"/>
      <c r="NAO2354" s="1452"/>
      <c r="NAP2354" s="1452"/>
      <c r="NAQ2354" s="1452"/>
      <c r="NAR2354" s="1452"/>
      <c r="NAS2354" s="1452"/>
      <c r="NAT2354" s="1452"/>
      <c r="NAU2354" s="1452"/>
      <c r="NAV2354" s="1452"/>
      <c r="NAW2354" s="1452"/>
      <c r="NAX2354" s="1452"/>
      <c r="NAY2354" s="1452"/>
      <c r="NAZ2354" s="1452"/>
      <c r="NBA2354" s="1452"/>
      <c r="NBB2354" s="1452"/>
      <c r="NBC2354" s="1452"/>
      <c r="NBD2354" s="1452"/>
      <c r="NBE2354" s="1452"/>
      <c r="NBF2354" s="1452"/>
      <c r="NBG2354" s="1452"/>
      <c r="NBH2354" s="1452"/>
      <c r="NBI2354" s="1452"/>
      <c r="NBJ2354" s="1452"/>
      <c r="NBK2354" s="1452"/>
      <c r="NBL2354" s="1452"/>
      <c r="NBM2354" s="1452"/>
      <c r="NBN2354" s="1452"/>
      <c r="NBO2354" s="1452"/>
      <c r="NBP2354" s="1452"/>
      <c r="NBQ2354" s="1452"/>
      <c r="NBR2354" s="1452"/>
      <c r="NBS2354" s="1452"/>
      <c r="NBT2354" s="1452"/>
      <c r="NBU2354" s="1452"/>
      <c r="NBV2354" s="1452"/>
      <c r="NBW2354" s="1452"/>
      <c r="NBX2354" s="1452"/>
      <c r="NBY2354" s="1452"/>
      <c r="NBZ2354" s="1452"/>
      <c r="NCA2354" s="1452"/>
      <c r="NCB2354" s="1452"/>
      <c r="NCC2354" s="1452"/>
      <c r="NCD2354" s="1452"/>
      <c r="NCE2354" s="1452"/>
      <c r="NCF2354" s="1452"/>
      <c r="NCG2354" s="1452"/>
      <c r="NCH2354" s="1452"/>
      <c r="NCI2354" s="1452"/>
      <c r="NCJ2354" s="1452"/>
      <c r="NCK2354" s="1452"/>
      <c r="NCL2354" s="1452"/>
      <c r="NCM2354" s="1452"/>
      <c r="NCN2354" s="1452"/>
      <c r="NCO2354" s="1452"/>
      <c r="NCP2354" s="1452"/>
      <c r="NCQ2354" s="1452"/>
      <c r="NCR2354" s="1452"/>
      <c r="NCS2354" s="1452"/>
      <c r="NCT2354" s="1452"/>
      <c r="NCU2354" s="1452"/>
      <c r="NCV2354" s="1452"/>
      <c r="NCW2354" s="1452"/>
      <c r="NCX2354" s="1452"/>
      <c r="NCY2354" s="1452"/>
      <c r="NCZ2354" s="1452"/>
      <c r="NDA2354" s="1452"/>
      <c r="NDB2354" s="1452"/>
      <c r="NDC2354" s="1452"/>
      <c r="NDD2354" s="1452"/>
      <c r="NDE2354" s="1452"/>
      <c r="NDF2354" s="1452"/>
      <c r="NDG2354" s="1452"/>
      <c r="NDH2354" s="1452"/>
      <c r="NDI2354" s="1452"/>
      <c r="NDJ2354" s="1452"/>
      <c r="NDK2354" s="1452"/>
      <c r="NDL2354" s="1452"/>
      <c r="NDM2354" s="1452"/>
      <c r="NDN2354" s="1452"/>
      <c r="NDO2354" s="1452"/>
      <c r="NDP2354" s="1452"/>
      <c r="NDQ2354" s="1452"/>
      <c r="NDR2354" s="1452"/>
      <c r="NDS2354" s="1452"/>
      <c r="NDT2354" s="1452"/>
      <c r="NDU2354" s="1452"/>
      <c r="NDV2354" s="1452"/>
      <c r="NDW2354" s="1452"/>
      <c r="NDX2354" s="1452"/>
      <c r="NDY2354" s="1452"/>
      <c r="NDZ2354" s="1452"/>
      <c r="NEA2354" s="1452"/>
      <c r="NEB2354" s="1452"/>
      <c r="NEC2354" s="1452"/>
      <c r="NED2354" s="1452"/>
      <c r="NEE2354" s="1452"/>
      <c r="NEF2354" s="1452"/>
      <c r="NEG2354" s="1452"/>
      <c r="NEH2354" s="1452"/>
      <c r="NEI2354" s="1452"/>
      <c r="NEJ2354" s="1452"/>
      <c r="NEK2354" s="1452"/>
      <c r="NEL2354" s="1452"/>
      <c r="NEM2354" s="1452"/>
      <c r="NEN2354" s="1452"/>
      <c r="NEO2354" s="1452"/>
      <c r="NEP2354" s="1452"/>
      <c r="NEQ2354" s="1452"/>
      <c r="NER2354" s="1452"/>
      <c r="NES2354" s="1452"/>
      <c r="NET2354" s="1452"/>
      <c r="NEU2354" s="1452"/>
      <c r="NEV2354" s="1452"/>
      <c r="NEW2354" s="1452"/>
      <c r="NEX2354" s="1452"/>
      <c r="NEY2354" s="1452"/>
      <c r="NEZ2354" s="1452"/>
      <c r="NFA2354" s="1452"/>
      <c r="NFB2354" s="1452"/>
      <c r="NFC2354" s="1452"/>
      <c r="NFD2354" s="1452"/>
      <c r="NFE2354" s="1452"/>
      <c r="NFF2354" s="1452"/>
      <c r="NFG2354" s="1452"/>
      <c r="NFH2354" s="1452"/>
      <c r="NFI2354" s="1452"/>
      <c r="NFJ2354" s="1452"/>
      <c r="NFK2354" s="1452"/>
      <c r="NFL2354" s="1452"/>
      <c r="NFM2354" s="1452"/>
      <c r="NFN2354" s="1452"/>
      <c r="NFO2354" s="1452"/>
      <c r="NFP2354" s="1452"/>
      <c r="NFQ2354" s="1452"/>
      <c r="NFR2354" s="1452"/>
      <c r="NFS2354" s="1452"/>
      <c r="NFT2354" s="1452"/>
      <c r="NFU2354" s="1452"/>
      <c r="NFV2354" s="1452"/>
      <c r="NFW2354" s="1452"/>
      <c r="NFX2354" s="1452"/>
      <c r="NFY2354" s="1452"/>
      <c r="NFZ2354" s="1452"/>
      <c r="NGA2354" s="1452"/>
      <c r="NGB2354" s="1452"/>
      <c r="NGC2354" s="1452"/>
      <c r="NGD2354" s="1452"/>
      <c r="NGE2354" s="1452"/>
      <c r="NGF2354" s="1452"/>
      <c r="NGG2354" s="1452"/>
      <c r="NGH2354" s="1452"/>
      <c r="NGI2354" s="1452"/>
      <c r="NGJ2354" s="1452"/>
      <c r="NGK2354" s="1452"/>
      <c r="NGL2354" s="1452"/>
      <c r="NGM2354" s="1452"/>
      <c r="NGN2354" s="1452"/>
      <c r="NGO2354" s="1452"/>
      <c r="NGP2354" s="1452"/>
      <c r="NGQ2354" s="1452"/>
      <c r="NGR2354" s="1452"/>
      <c r="NGS2354" s="1452"/>
      <c r="NGT2354" s="1452"/>
      <c r="NGU2354" s="1452"/>
      <c r="NGV2354" s="1452"/>
      <c r="NGW2354" s="1452"/>
      <c r="NGX2354" s="1452"/>
      <c r="NGY2354" s="1452"/>
      <c r="NGZ2354" s="1452"/>
      <c r="NHA2354" s="1452"/>
      <c r="NHB2354" s="1452"/>
      <c r="NHC2354" s="1452"/>
      <c r="NHD2354" s="1452"/>
      <c r="NHE2354" s="1452"/>
      <c r="NHF2354" s="1452"/>
      <c r="NHG2354" s="1452"/>
      <c r="NHH2354" s="1452"/>
      <c r="NHI2354" s="1452"/>
      <c r="NHJ2354" s="1452"/>
      <c r="NHK2354" s="1452"/>
      <c r="NHL2354" s="1452"/>
      <c r="NHM2354" s="1452"/>
      <c r="NHN2354" s="1452"/>
      <c r="NHO2354" s="1452"/>
      <c r="NHP2354" s="1452"/>
      <c r="NHQ2354" s="1452"/>
      <c r="NHR2354" s="1452"/>
      <c r="NHS2354" s="1452"/>
      <c r="NHT2354" s="1452"/>
      <c r="NHU2354" s="1452"/>
      <c r="NHV2354" s="1452"/>
      <c r="NHW2354" s="1452"/>
      <c r="NHX2354" s="1452"/>
      <c r="NHY2354" s="1452"/>
      <c r="NHZ2354" s="1452"/>
      <c r="NIA2354" s="1452"/>
      <c r="NIB2354" s="1452"/>
      <c r="NIC2354" s="1452"/>
      <c r="NID2354" s="1452"/>
      <c r="NIE2354" s="1452"/>
      <c r="NIF2354" s="1452"/>
      <c r="NIG2354" s="1452"/>
      <c r="NIH2354" s="1452"/>
      <c r="NII2354" s="1452"/>
      <c r="NIJ2354" s="1452"/>
      <c r="NIK2354" s="1452"/>
      <c r="NIL2354" s="1452"/>
      <c r="NIM2354" s="1452"/>
      <c r="NIN2354" s="1452"/>
      <c r="NIO2354" s="1452"/>
      <c r="NIP2354" s="1452"/>
      <c r="NIQ2354" s="1452"/>
      <c r="NIR2354" s="1452"/>
      <c r="NIS2354" s="1452"/>
      <c r="NIT2354" s="1452"/>
      <c r="NIU2354" s="1452"/>
      <c r="NIV2354" s="1452"/>
      <c r="NIW2354" s="1452"/>
      <c r="NIX2354" s="1452"/>
      <c r="NIY2354" s="1452"/>
      <c r="NIZ2354" s="1452"/>
      <c r="NJA2354" s="1452"/>
      <c r="NJB2354" s="1452"/>
      <c r="NJC2354" s="1452"/>
      <c r="NJD2354" s="1452"/>
      <c r="NJE2354" s="1452"/>
      <c r="NJF2354" s="1452"/>
      <c r="NJG2354" s="1452"/>
      <c r="NJH2354" s="1452"/>
      <c r="NJI2354" s="1452"/>
      <c r="NJJ2354" s="1452"/>
      <c r="NJK2354" s="1452"/>
      <c r="NJL2354" s="1452"/>
      <c r="NJM2354" s="1452"/>
      <c r="NJN2354" s="1452"/>
      <c r="NJO2354" s="1452"/>
      <c r="NJP2354" s="1452"/>
      <c r="NJQ2354" s="1452"/>
      <c r="NJR2354" s="1452"/>
      <c r="NJS2354" s="1452"/>
      <c r="NJT2354" s="1452"/>
      <c r="NJU2354" s="1452"/>
      <c r="NJV2354" s="1452"/>
      <c r="NJW2354" s="1452"/>
      <c r="NJX2354" s="1452"/>
      <c r="NJY2354" s="1452"/>
      <c r="NJZ2354" s="1452"/>
      <c r="NKA2354" s="1452"/>
      <c r="NKB2354" s="1452"/>
      <c r="NKC2354" s="1452"/>
      <c r="NKD2354" s="1452"/>
      <c r="NKE2354" s="1452"/>
      <c r="NKF2354" s="1452"/>
      <c r="NKG2354" s="1452"/>
      <c r="NKH2354" s="1452"/>
      <c r="NKI2354" s="1452"/>
      <c r="NKJ2354" s="1452"/>
      <c r="NKK2354" s="1452"/>
      <c r="NKL2354" s="1452"/>
      <c r="NKM2354" s="1452"/>
      <c r="NKN2354" s="1452"/>
      <c r="NKO2354" s="1452"/>
      <c r="NKP2354" s="1452"/>
      <c r="NKQ2354" s="1452"/>
      <c r="NKR2354" s="1452"/>
      <c r="NKS2354" s="1452"/>
      <c r="NKT2354" s="1452"/>
      <c r="NKU2354" s="1452"/>
      <c r="NKV2354" s="1452"/>
      <c r="NKW2354" s="1452"/>
      <c r="NKX2354" s="1452"/>
      <c r="NKY2354" s="1452"/>
      <c r="NKZ2354" s="1452"/>
      <c r="NLA2354" s="1452"/>
      <c r="NLB2354" s="1452"/>
      <c r="NLC2354" s="1452"/>
      <c r="NLD2354" s="1452"/>
      <c r="NLE2354" s="1452"/>
      <c r="NLF2354" s="1452"/>
      <c r="NLG2354" s="1452"/>
      <c r="NLH2354" s="1452"/>
      <c r="NLI2354" s="1452"/>
      <c r="NLJ2354" s="1452"/>
      <c r="NLK2354" s="1452"/>
      <c r="NLL2354" s="1452"/>
      <c r="NLM2354" s="1452"/>
      <c r="NLN2354" s="1452"/>
      <c r="NLO2354" s="1452"/>
      <c r="NLP2354" s="1452"/>
      <c r="NLQ2354" s="1452"/>
      <c r="NLR2354" s="1452"/>
      <c r="NLS2354" s="1452"/>
      <c r="NLT2354" s="1452"/>
      <c r="NLU2354" s="1452"/>
      <c r="NLV2354" s="1452"/>
      <c r="NLW2354" s="1452"/>
      <c r="NLX2354" s="1452"/>
      <c r="NLY2354" s="1452"/>
      <c r="NLZ2354" s="1452"/>
      <c r="NMA2354" s="1452"/>
      <c r="NMB2354" s="1452"/>
      <c r="NMC2354" s="1452"/>
      <c r="NMD2354" s="1452"/>
      <c r="NME2354" s="1452"/>
      <c r="NMF2354" s="1452"/>
      <c r="NMG2354" s="1452"/>
      <c r="NMH2354" s="1452"/>
      <c r="NMI2354" s="1452"/>
      <c r="NMJ2354" s="1452"/>
      <c r="NMK2354" s="1452"/>
      <c r="NML2354" s="1452"/>
      <c r="NMM2354" s="1452"/>
      <c r="NMN2354" s="1452"/>
      <c r="NMO2354" s="1452"/>
      <c r="NMP2354" s="1452"/>
      <c r="NMQ2354" s="1452"/>
      <c r="NMR2354" s="1452"/>
      <c r="NMS2354" s="1452"/>
      <c r="NMT2354" s="1452"/>
      <c r="NMU2354" s="1452"/>
      <c r="NMV2354" s="1452"/>
      <c r="NMW2354" s="1452"/>
      <c r="NMX2354" s="1452"/>
      <c r="NMY2354" s="1452"/>
      <c r="NMZ2354" s="1452"/>
      <c r="NNA2354" s="1452"/>
      <c r="NNB2354" s="1452"/>
      <c r="NNC2354" s="1452"/>
      <c r="NND2354" s="1452"/>
      <c r="NNE2354" s="1452"/>
      <c r="NNF2354" s="1452"/>
      <c r="NNG2354" s="1452"/>
      <c r="NNH2354" s="1452"/>
      <c r="NNI2354" s="1452"/>
      <c r="NNJ2354" s="1452"/>
      <c r="NNK2354" s="1452"/>
      <c r="NNL2354" s="1452"/>
      <c r="NNM2354" s="1452"/>
      <c r="NNN2354" s="1452"/>
      <c r="NNO2354" s="1452"/>
      <c r="NNP2354" s="1452"/>
      <c r="NNQ2354" s="1452"/>
      <c r="NNR2354" s="1452"/>
      <c r="NNS2354" s="1452"/>
      <c r="NNT2354" s="1452"/>
      <c r="NNU2354" s="1452"/>
      <c r="NNV2354" s="1452"/>
      <c r="NNW2354" s="1452"/>
      <c r="NNX2354" s="1452"/>
      <c r="NNY2354" s="1452"/>
      <c r="NNZ2354" s="1452"/>
      <c r="NOA2354" s="1452"/>
      <c r="NOB2354" s="1452"/>
      <c r="NOC2354" s="1452"/>
      <c r="NOD2354" s="1452"/>
      <c r="NOE2354" s="1452"/>
      <c r="NOF2354" s="1452"/>
      <c r="NOG2354" s="1452"/>
      <c r="NOH2354" s="1452"/>
      <c r="NOI2354" s="1452"/>
      <c r="NOJ2354" s="1452"/>
      <c r="NOK2354" s="1452"/>
      <c r="NOL2354" s="1452"/>
      <c r="NOM2354" s="1452"/>
      <c r="NON2354" s="1452"/>
      <c r="NOO2354" s="1452"/>
      <c r="NOP2354" s="1452"/>
      <c r="NOQ2354" s="1452"/>
      <c r="NOR2354" s="1452"/>
      <c r="NOS2354" s="1452"/>
      <c r="NOT2354" s="1452"/>
      <c r="NOU2354" s="1452"/>
      <c r="NOV2354" s="1452"/>
      <c r="NOW2354" s="1452"/>
      <c r="NOX2354" s="1452"/>
      <c r="NOY2354" s="1452"/>
      <c r="NOZ2354" s="1452"/>
      <c r="NPA2354" s="1452"/>
      <c r="NPB2354" s="1452"/>
      <c r="NPC2354" s="1452"/>
      <c r="NPD2354" s="1452"/>
      <c r="NPE2354" s="1452"/>
      <c r="NPF2354" s="1452"/>
      <c r="NPG2354" s="1452"/>
      <c r="NPH2354" s="1452"/>
      <c r="NPI2354" s="1452"/>
      <c r="NPJ2354" s="1452"/>
      <c r="NPK2354" s="1452"/>
      <c r="NPL2354" s="1452"/>
      <c r="NPM2354" s="1452"/>
      <c r="NPN2354" s="1452"/>
      <c r="NPO2354" s="1452"/>
      <c r="NPP2354" s="1452"/>
      <c r="NPQ2354" s="1452"/>
      <c r="NPR2354" s="1452"/>
      <c r="NPS2354" s="1452"/>
      <c r="NPT2354" s="1452"/>
      <c r="NPU2354" s="1452"/>
      <c r="NPV2354" s="1452"/>
      <c r="NPW2354" s="1452"/>
      <c r="NPX2354" s="1452"/>
      <c r="NPY2354" s="1452"/>
      <c r="NPZ2354" s="1452"/>
      <c r="NQA2354" s="1452"/>
      <c r="NQB2354" s="1452"/>
      <c r="NQC2354" s="1452"/>
      <c r="NQD2354" s="1452"/>
      <c r="NQE2354" s="1452"/>
      <c r="NQF2354" s="1452"/>
      <c r="NQG2354" s="1452"/>
      <c r="NQH2354" s="1452"/>
      <c r="NQI2354" s="1452"/>
      <c r="NQJ2354" s="1452"/>
      <c r="NQK2354" s="1452"/>
      <c r="NQL2354" s="1452"/>
      <c r="NQM2354" s="1452"/>
      <c r="NQN2354" s="1452"/>
      <c r="NQO2354" s="1452"/>
      <c r="NQP2354" s="1452"/>
      <c r="NQQ2354" s="1452"/>
      <c r="NQR2354" s="1452"/>
      <c r="NQS2354" s="1452"/>
      <c r="NQT2354" s="1452"/>
      <c r="NQU2354" s="1452"/>
      <c r="NQV2354" s="1452"/>
      <c r="NQW2354" s="1452"/>
      <c r="NQX2354" s="1452"/>
      <c r="NQY2354" s="1452"/>
      <c r="NQZ2354" s="1452"/>
      <c r="NRA2354" s="1452"/>
      <c r="NRB2354" s="1452"/>
      <c r="NRC2354" s="1452"/>
      <c r="NRD2354" s="1452"/>
      <c r="NRE2354" s="1452"/>
      <c r="NRF2354" s="1452"/>
      <c r="NRG2354" s="1452"/>
      <c r="NRH2354" s="1452"/>
      <c r="NRI2354" s="1452"/>
      <c r="NRJ2354" s="1452"/>
      <c r="NRK2354" s="1452"/>
      <c r="NRL2354" s="1452"/>
      <c r="NRM2354" s="1452"/>
      <c r="NRN2354" s="1452"/>
      <c r="NRO2354" s="1452"/>
      <c r="NRP2354" s="1452"/>
      <c r="NRQ2354" s="1452"/>
      <c r="NRR2354" s="1452"/>
      <c r="NRS2354" s="1452"/>
      <c r="NRT2354" s="1452"/>
      <c r="NRU2354" s="1452"/>
      <c r="NRV2354" s="1452"/>
      <c r="NRW2354" s="1452"/>
      <c r="NRX2354" s="1452"/>
      <c r="NRY2354" s="1452"/>
      <c r="NRZ2354" s="1452"/>
      <c r="NSA2354" s="1452"/>
      <c r="NSB2354" s="1452"/>
      <c r="NSC2354" s="1452"/>
      <c r="NSD2354" s="1452"/>
      <c r="NSE2354" s="1452"/>
      <c r="NSF2354" s="1452"/>
      <c r="NSG2354" s="1452"/>
      <c r="NSH2354" s="1452"/>
      <c r="NSI2354" s="1452"/>
      <c r="NSJ2354" s="1452"/>
      <c r="NSK2354" s="1452"/>
      <c r="NSL2354" s="1452"/>
      <c r="NSM2354" s="1452"/>
      <c r="NSN2354" s="1452"/>
      <c r="NSO2354" s="1452"/>
      <c r="NSP2354" s="1452"/>
      <c r="NSQ2354" s="1452"/>
      <c r="NSR2354" s="1452"/>
      <c r="NSS2354" s="1452"/>
      <c r="NST2354" s="1452"/>
      <c r="NSU2354" s="1452"/>
      <c r="NSV2354" s="1452"/>
      <c r="NSW2354" s="1452"/>
      <c r="NSX2354" s="1452"/>
      <c r="NSY2354" s="1452"/>
      <c r="NSZ2354" s="1452"/>
      <c r="NTA2354" s="1452"/>
      <c r="NTB2354" s="1452"/>
      <c r="NTC2354" s="1452"/>
      <c r="NTD2354" s="1452"/>
      <c r="NTE2354" s="1452"/>
      <c r="NTF2354" s="1452"/>
      <c r="NTG2354" s="1452"/>
      <c r="NTH2354" s="1452"/>
      <c r="NTI2354" s="1452"/>
      <c r="NTJ2354" s="1452"/>
      <c r="NTK2354" s="1452"/>
      <c r="NTL2354" s="1452"/>
      <c r="NTM2354" s="1452"/>
      <c r="NTN2354" s="1452"/>
      <c r="NTO2354" s="1452"/>
      <c r="NTP2354" s="1452"/>
      <c r="NTQ2354" s="1452"/>
      <c r="NTR2354" s="1452"/>
      <c r="NTS2354" s="1452"/>
      <c r="NTT2354" s="1452"/>
      <c r="NTU2354" s="1452"/>
      <c r="NTV2354" s="1452"/>
      <c r="NTW2354" s="1452"/>
      <c r="NTX2354" s="1452"/>
      <c r="NTY2354" s="1452"/>
      <c r="NTZ2354" s="1452"/>
      <c r="NUA2354" s="1452"/>
      <c r="NUB2354" s="1452"/>
      <c r="NUC2354" s="1452"/>
      <c r="NUD2354" s="1452"/>
      <c r="NUE2354" s="1452"/>
      <c r="NUF2354" s="1452"/>
      <c r="NUG2354" s="1452"/>
      <c r="NUH2354" s="1452"/>
      <c r="NUI2354" s="1452"/>
      <c r="NUJ2354" s="1452"/>
      <c r="NUK2354" s="1452"/>
      <c r="NUL2354" s="1452"/>
      <c r="NUM2354" s="1452"/>
      <c r="NUN2354" s="1452"/>
      <c r="NUO2354" s="1452"/>
      <c r="NUP2354" s="1452"/>
      <c r="NUQ2354" s="1452"/>
      <c r="NUR2354" s="1452"/>
      <c r="NUS2354" s="1452"/>
      <c r="NUT2354" s="1452"/>
      <c r="NUU2354" s="1452"/>
      <c r="NUV2354" s="1452"/>
      <c r="NUW2354" s="1452"/>
      <c r="NUX2354" s="1452"/>
      <c r="NUY2354" s="1452"/>
      <c r="NUZ2354" s="1452"/>
      <c r="NVA2354" s="1452"/>
      <c r="NVB2354" s="1452"/>
      <c r="NVC2354" s="1452"/>
      <c r="NVD2354" s="1452"/>
      <c r="NVE2354" s="1452"/>
      <c r="NVF2354" s="1452"/>
      <c r="NVG2354" s="1452"/>
      <c r="NVH2354" s="1452"/>
      <c r="NVI2354" s="1452"/>
      <c r="NVJ2354" s="1452"/>
      <c r="NVK2354" s="1452"/>
      <c r="NVL2354" s="1452"/>
      <c r="NVM2354" s="1452"/>
      <c r="NVN2354" s="1452"/>
      <c r="NVO2354" s="1452"/>
      <c r="NVP2354" s="1452"/>
      <c r="NVQ2354" s="1452"/>
      <c r="NVR2354" s="1452"/>
      <c r="NVS2354" s="1452"/>
      <c r="NVT2354" s="1452"/>
      <c r="NVU2354" s="1452"/>
      <c r="NVV2354" s="1452"/>
      <c r="NVW2354" s="1452"/>
      <c r="NVX2354" s="1452"/>
      <c r="NVY2354" s="1452"/>
      <c r="NVZ2354" s="1452"/>
      <c r="NWA2354" s="1452"/>
      <c r="NWB2354" s="1452"/>
      <c r="NWC2354" s="1452"/>
      <c r="NWD2354" s="1452"/>
      <c r="NWE2354" s="1452"/>
      <c r="NWF2354" s="1452"/>
      <c r="NWG2354" s="1452"/>
      <c r="NWH2354" s="1452"/>
      <c r="NWI2354" s="1452"/>
      <c r="NWJ2354" s="1452"/>
      <c r="NWK2354" s="1452"/>
      <c r="NWL2354" s="1452"/>
      <c r="NWM2354" s="1452"/>
      <c r="NWN2354" s="1452"/>
      <c r="NWO2354" s="1452"/>
      <c r="NWP2354" s="1452"/>
      <c r="NWQ2354" s="1452"/>
      <c r="NWR2354" s="1452"/>
      <c r="NWS2354" s="1452"/>
      <c r="NWT2354" s="1452"/>
      <c r="NWU2354" s="1452"/>
      <c r="NWV2354" s="1452"/>
      <c r="NWW2354" s="1452"/>
      <c r="NWX2354" s="1452"/>
      <c r="NWY2354" s="1452"/>
      <c r="NWZ2354" s="1452"/>
      <c r="NXA2354" s="1452"/>
      <c r="NXB2354" s="1452"/>
      <c r="NXC2354" s="1452"/>
      <c r="NXD2354" s="1452"/>
      <c r="NXE2354" s="1452"/>
      <c r="NXF2354" s="1452"/>
      <c r="NXG2354" s="1452"/>
      <c r="NXH2354" s="1452"/>
      <c r="NXI2354" s="1452"/>
      <c r="NXJ2354" s="1452"/>
      <c r="NXK2354" s="1452"/>
      <c r="NXL2354" s="1452"/>
      <c r="NXM2354" s="1452"/>
      <c r="NXN2354" s="1452"/>
      <c r="NXO2354" s="1452"/>
      <c r="NXP2354" s="1452"/>
      <c r="NXQ2354" s="1452"/>
      <c r="NXR2354" s="1452"/>
      <c r="NXS2354" s="1452"/>
      <c r="NXT2354" s="1452"/>
      <c r="NXU2354" s="1452"/>
      <c r="NXV2354" s="1452"/>
      <c r="NXW2354" s="1452"/>
      <c r="NXX2354" s="1452"/>
      <c r="NXY2354" s="1452"/>
      <c r="NXZ2354" s="1452"/>
      <c r="NYA2354" s="1452"/>
      <c r="NYB2354" s="1452"/>
      <c r="NYC2354" s="1452"/>
      <c r="NYD2354" s="1452"/>
      <c r="NYE2354" s="1452"/>
      <c r="NYF2354" s="1452"/>
      <c r="NYG2354" s="1452"/>
      <c r="NYH2354" s="1452"/>
      <c r="NYI2354" s="1452"/>
      <c r="NYJ2354" s="1452"/>
      <c r="NYK2354" s="1452"/>
      <c r="NYL2354" s="1452"/>
      <c r="NYM2354" s="1452"/>
      <c r="NYN2354" s="1452"/>
      <c r="NYO2354" s="1452"/>
      <c r="NYP2354" s="1452"/>
      <c r="NYQ2354" s="1452"/>
      <c r="NYR2354" s="1452"/>
      <c r="NYS2354" s="1452"/>
      <c r="NYT2354" s="1452"/>
      <c r="NYU2354" s="1452"/>
      <c r="NYV2354" s="1452"/>
      <c r="NYW2354" s="1452"/>
      <c r="NYX2354" s="1452"/>
      <c r="NYY2354" s="1452"/>
      <c r="NYZ2354" s="1452"/>
      <c r="NZA2354" s="1452"/>
      <c r="NZB2354" s="1452"/>
      <c r="NZC2354" s="1452"/>
      <c r="NZD2354" s="1452"/>
      <c r="NZE2354" s="1452"/>
      <c r="NZF2354" s="1452"/>
      <c r="NZG2354" s="1452"/>
      <c r="NZH2354" s="1452"/>
      <c r="NZI2354" s="1452"/>
      <c r="NZJ2354" s="1452"/>
      <c r="NZK2354" s="1452"/>
      <c r="NZL2354" s="1452"/>
      <c r="NZM2354" s="1452"/>
      <c r="NZN2354" s="1452"/>
      <c r="NZO2354" s="1452"/>
      <c r="NZP2354" s="1452"/>
      <c r="NZQ2354" s="1452"/>
      <c r="NZR2354" s="1452"/>
      <c r="NZS2354" s="1452"/>
      <c r="NZT2354" s="1452"/>
      <c r="NZU2354" s="1452"/>
      <c r="NZV2354" s="1452"/>
      <c r="NZW2354" s="1452"/>
      <c r="NZX2354" s="1452"/>
      <c r="NZY2354" s="1452"/>
      <c r="NZZ2354" s="1452"/>
      <c r="OAA2354" s="1452"/>
      <c r="OAB2354" s="1452"/>
      <c r="OAC2354" s="1452"/>
      <c r="OAD2354" s="1452"/>
      <c r="OAE2354" s="1452"/>
      <c r="OAF2354" s="1452"/>
      <c r="OAG2354" s="1452"/>
      <c r="OAH2354" s="1452"/>
      <c r="OAI2354" s="1452"/>
      <c r="OAJ2354" s="1452"/>
      <c r="OAK2354" s="1452"/>
      <c r="OAL2354" s="1452"/>
      <c r="OAM2354" s="1452"/>
      <c r="OAN2354" s="1452"/>
      <c r="OAO2354" s="1452"/>
      <c r="OAP2354" s="1452"/>
      <c r="OAQ2354" s="1452"/>
      <c r="OAR2354" s="1452"/>
      <c r="OAS2354" s="1452"/>
      <c r="OAT2354" s="1452"/>
      <c r="OAU2354" s="1452"/>
      <c r="OAV2354" s="1452"/>
      <c r="OAW2354" s="1452"/>
      <c r="OAX2354" s="1452"/>
      <c r="OAY2354" s="1452"/>
      <c r="OAZ2354" s="1452"/>
      <c r="OBA2354" s="1452"/>
      <c r="OBB2354" s="1452"/>
      <c r="OBC2354" s="1452"/>
      <c r="OBD2354" s="1452"/>
      <c r="OBE2354" s="1452"/>
      <c r="OBF2354" s="1452"/>
      <c r="OBG2354" s="1452"/>
      <c r="OBH2354" s="1452"/>
      <c r="OBI2354" s="1452"/>
      <c r="OBJ2354" s="1452"/>
      <c r="OBK2354" s="1452"/>
      <c r="OBL2354" s="1452"/>
      <c r="OBM2354" s="1452"/>
      <c r="OBN2354" s="1452"/>
      <c r="OBO2354" s="1452"/>
      <c r="OBP2354" s="1452"/>
      <c r="OBQ2354" s="1452"/>
      <c r="OBR2354" s="1452"/>
      <c r="OBS2354" s="1452"/>
      <c r="OBT2354" s="1452"/>
      <c r="OBU2354" s="1452"/>
      <c r="OBV2354" s="1452"/>
      <c r="OBW2354" s="1452"/>
      <c r="OBX2354" s="1452"/>
      <c r="OBY2354" s="1452"/>
      <c r="OBZ2354" s="1452"/>
      <c r="OCA2354" s="1452"/>
      <c r="OCB2354" s="1452"/>
      <c r="OCC2354" s="1452"/>
      <c r="OCD2354" s="1452"/>
      <c r="OCE2354" s="1452"/>
      <c r="OCF2354" s="1452"/>
      <c r="OCG2354" s="1452"/>
      <c r="OCH2354" s="1452"/>
      <c r="OCI2354" s="1452"/>
      <c r="OCJ2354" s="1452"/>
      <c r="OCK2354" s="1452"/>
      <c r="OCL2354" s="1452"/>
      <c r="OCM2354" s="1452"/>
      <c r="OCN2354" s="1452"/>
      <c r="OCO2354" s="1452"/>
      <c r="OCP2354" s="1452"/>
      <c r="OCQ2354" s="1452"/>
      <c r="OCR2354" s="1452"/>
      <c r="OCS2354" s="1452"/>
      <c r="OCT2354" s="1452"/>
      <c r="OCU2354" s="1452"/>
      <c r="OCV2354" s="1452"/>
      <c r="OCW2354" s="1452"/>
      <c r="OCX2354" s="1452"/>
      <c r="OCY2354" s="1452"/>
      <c r="OCZ2354" s="1452"/>
      <c r="ODA2354" s="1452"/>
      <c r="ODB2354" s="1452"/>
      <c r="ODC2354" s="1452"/>
      <c r="ODD2354" s="1452"/>
      <c r="ODE2354" s="1452"/>
      <c r="ODF2354" s="1452"/>
      <c r="ODG2354" s="1452"/>
      <c r="ODH2354" s="1452"/>
      <c r="ODI2354" s="1452"/>
      <c r="ODJ2354" s="1452"/>
      <c r="ODK2354" s="1452"/>
      <c r="ODL2354" s="1452"/>
      <c r="ODM2354" s="1452"/>
      <c r="ODN2354" s="1452"/>
      <c r="ODO2354" s="1452"/>
      <c r="ODP2354" s="1452"/>
      <c r="ODQ2354" s="1452"/>
      <c r="ODR2354" s="1452"/>
      <c r="ODS2354" s="1452"/>
      <c r="ODT2354" s="1452"/>
      <c r="ODU2354" s="1452"/>
      <c r="ODV2354" s="1452"/>
      <c r="ODW2354" s="1452"/>
      <c r="ODX2354" s="1452"/>
      <c r="ODY2354" s="1452"/>
      <c r="ODZ2354" s="1452"/>
      <c r="OEA2354" s="1452"/>
      <c r="OEB2354" s="1452"/>
      <c r="OEC2354" s="1452"/>
      <c r="OED2354" s="1452"/>
      <c r="OEE2354" s="1452"/>
      <c r="OEF2354" s="1452"/>
      <c r="OEG2354" s="1452"/>
      <c r="OEH2354" s="1452"/>
      <c r="OEI2354" s="1452"/>
      <c r="OEJ2354" s="1452"/>
      <c r="OEK2354" s="1452"/>
      <c r="OEL2354" s="1452"/>
      <c r="OEM2354" s="1452"/>
      <c r="OEN2354" s="1452"/>
      <c r="OEO2354" s="1452"/>
      <c r="OEP2354" s="1452"/>
      <c r="OEQ2354" s="1452"/>
      <c r="OER2354" s="1452"/>
      <c r="OES2354" s="1452"/>
      <c r="OET2354" s="1452"/>
      <c r="OEU2354" s="1452"/>
      <c r="OEV2354" s="1452"/>
      <c r="OEW2354" s="1452"/>
      <c r="OEX2354" s="1452"/>
      <c r="OEY2354" s="1452"/>
      <c r="OEZ2354" s="1452"/>
      <c r="OFA2354" s="1452"/>
      <c r="OFB2354" s="1452"/>
      <c r="OFC2354" s="1452"/>
      <c r="OFD2354" s="1452"/>
      <c r="OFE2354" s="1452"/>
      <c r="OFF2354" s="1452"/>
      <c r="OFG2354" s="1452"/>
      <c r="OFH2354" s="1452"/>
      <c r="OFI2354" s="1452"/>
      <c r="OFJ2354" s="1452"/>
      <c r="OFK2354" s="1452"/>
      <c r="OFL2354" s="1452"/>
      <c r="OFM2354" s="1452"/>
      <c r="OFN2354" s="1452"/>
      <c r="OFO2354" s="1452"/>
      <c r="OFP2354" s="1452"/>
      <c r="OFQ2354" s="1452"/>
      <c r="OFR2354" s="1452"/>
      <c r="OFS2354" s="1452"/>
      <c r="OFT2354" s="1452"/>
      <c r="OFU2354" s="1452"/>
      <c r="OFV2354" s="1452"/>
      <c r="OFW2354" s="1452"/>
      <c r="OFX2354" s="1452"/>
      <c r="OFY2354" s="1452"/>
      <c r="OFZ2354" s="1452"/>
      <c r="OGA2354" s="1452"/>
      <c r="OGB2354" s="1452"/>
      <c r="OGC2354" s="1452"/>
      <c r="OGD2354" s="1452"/>
      <c r="OGE2354" s="1452"/>
      <c r="OGF2354" s="1452"/>
      <c r="OGG2354" s="1452"/>
      <c r="OGH2354" s="1452"/>
      <c r="OGI2354" s="1452"/>
      <c r="OGJ2354" s="1452"/>
      <c r="OGK2354" s="1452"/>
      <c r="OGL2354" s="1452"/>
      <c r="OGM2354" s="1452"/>
      <c r="OGN2354" s="1452"/>
      <c r="OGO2354" s="1452"/>
      <c r="OGP2354" s="1452"/>
      <c r="OGQ2354" s="1452"/>
      <c r="OGR2354" s="1452"/>
      <c r="OGS2354" s="1452"/>
      <c r="OGT2354" s="1452"/>
      <c r="OGU2354" s="1452"/>
      <c r="OGV2354" s="1452"/>
      <c r="OGW2354" s="1452"/>
      <c r="OGX2354" s="1452"/>
      <c r="OGY2354" s="1452"/>
      <c r="OGZ2354" s="1452"/>
      <c r="OHA2354" s="1452"/>
      <c r="OHB2354" s="1452"/>
      <c r="OHC2354" s="1452"/>
      <c r="OHD2354" s="1452"/>
      <c r="OHE2354" s="1452"/>
      <c r="OHF2354" s="1452"/>
      <c r="OHG2354" s="1452"/>
      <c r="OHH2354" s="1452"/>
      <c r="OHI2354" s="1452"/>
      <c r="OHJ2354" s="1452"/>
      <c r="OHK2354" s="1452"/>
      <c r="OHL2354" s="1452"/>
      <c r="OHM2354" s="1452"/>
      <c r="OHN2354" s="1452"/>
      <c r="OHO2354" s="1452"/>
      <c r="OHP2354" s="1452"/>
      <c r="OHQ2354" s="1452"/>
      <c r="OHR2354" s="1452"/>
      <c r="OHS2354" s="1452"/>
      <c r="OHT2354" s="1452"/>
      <c r="OHU2354" s="1452"/>
      <c r="OHV2354" s="1452"/>
      <c r="OHW2354" s="1452"/>
      <c r="OHX2354" s="1452"/>
      <c r="OHY2354" s="1452"/>
      <c r="OHZ2354" s="1452"/>
      <c r="OIA2354" s="1452"/>
      <c r="OIB2354" s="1452"/>
      <c r="OIC2354" s="1452"/>
      <c r="OID2354" s="1452"/>
      <c r="OIE2354" s="1452"/>
      <c r="OIF2354" s="1452"/>
      <c r="OIG2354" s="1452"/>
      <c r="OIH2354" s="1452"/>
      <c r="OII2354" s="1452"/>
      <c r="OIJ2354" s="1452"/>
      <c r="OIK2354" s="1452"/>
      <c r="OIL2354" s="1452"/>
      <c r="OIM2354" s="1452"/>
      <c r="OIN2354" s="1452"/>
      <c r="OIO2354" s="1452"/>
      <c r="OIP2354" s="1452"/>
      <c r="OIQ2354" s="1452"/>
      <c r="OIR2354" s="1452"/>
      <c r="OIS2354" s="1452"/>
      <c r="OIT2354" s="1452"/>
      <c r="OIU2354" s="1452"/>
      <c r="OIV2354" s="1452"/>
      <c r="OIW2354" s="1452"/>
      <c r="OIX2354" s="1452"/>
      <c r="OIY2354" s="1452"/>
      <c r="OIZ2354" s="1452"/>
      <c r="OJA2354" s="1452"/>
      <c r="OJB2354" s="1452"/>
      <c r="OJC2354" s="1452"/>
      <c r="OJD2354" s="1452"/>
      <c r="OJE2354" s="1452"/>
      <c r="OJF2354" s="1452"/>
      <c r="OJG2354" s="1452"/>
      <c r="OJH2354" s="1452"/>
      <c r="OJI2354" s="1452"/>
      <c r="OJJ2354" s="1452"/>
      <c r="OJK2354" s="1452"/>
      <c r="OJL2354" s="1452"/>
      <c r="OJM2354" s="1452"/>
      <c r="OJN2354" s="1452"/>
      <c r="OJO2354" s="1452"/>
      <c r="OJP2354" s="1452"/>
      <c r="OJQ2354" s="1452"/>
      <c r="OJR2354" s="1452"/>
      <c r="OJS2354" s="1452"/>
      <c r="OJT2354" s="1452"/>
      <c r="OJU2354" s="1452"/>
      <c r="OJV2354" s="1452"/>
      <c r="OJW2354" s="1452"/>
      <c r="OJX2354" s="1452"/>
      <c r="OJY2354" s="1452"/>
      <c r="OJZ2354" s="1452"/>
      <c r="OKA2354" s="1452"/>
      <c r="OKB2354" s="1452"/>
      <c r="OKC2354" s="1452"/>
      <c r="OKD2354" s="1452"/>
      <c r="OKE2354" s="1452"/>
      <c r="OKF2354" s="1452"/>
      <c r="OKG2354" s="1452"/>
      <c r="OKH2354" s="1452"/>
      <c r="OKI2354" s="1452"/>
      <c r="OKJ2354" s="1452"/>
      <c r="OKK2354" s="1452"/>
      <c r="OKL2354" s="1452"/>
      <c r="OKM2354" s="1452"/>
      <c r="OKN2354" s="1452"/>
      <c r="OKO2354" s="1452"/>
      <c r="OKP2354" s="1452"/>
      <c r="OKQ2354" s="1452"/>
      <c r="OKR2354" s="1452"/>
      <c r="OKS2354" s="1452"/>
      <c r="OKT2354" s="1452"/>
      <c r="OKU2354" s="1452"/>
      <c r="OKV2354" s="1452"/>
      <c r="OKW2354" s="1452"/>
      <c r="OKX2354" s="1452"/>
      <c r="OKY2354" s="1452"/>
      <c r="OKZ2354" s="1452"/>
      <c r="OLA2354" s="1452"/>
      <c r="OLB2354" s="1452"/>
      <c r="OLC2354" s="1452"/>
      <c r="OLD2354" s="1452"/>
      <c r="OLE2354" s="1452"/>
      <c r="OLF2354" s="1452"/>
      <c r="OLG2354" s="1452"/>
      <c r="OLH2354" s="1452"/>
      <c r="OLI2354" s="1452"/>
      <c r="OLJ2354" s="1452"/>
      <c r="OLK2354" s="1452"/>
      <c r="OLL2354" s="1452"/>
      <c r="OLM2354" s="1452"/>
      <c r="OLN2354" s="1452"/>
      <c r="OLO2354" s="1452"/>
      <c r="OLP2354" s="1452"/>
      <c r="OLQ2354" s="1452"/>
      <c r="OLR2354" s="1452"/>
      <c r="OLS2354" s="1452"/>
      <c r="OLT2354" s="1452"/>
      <c r="OLU2354" s="1452"/>
      <c r="OLV2354" s="1452"/>
      <c r="OLW2354" s="1452"/>
      <c r="OLX2354" s="1452"/>
      <c r="OLY2354" s="1452"/>
      <c r="OLZ2354" s="1452"/>
      <c r="OMA2354" s="1452"/>
      <c r="OMB2354" s="1452"/>
      <c r="OMC2354" s="1452"/>
      <c r="OMD2354" s="1452"/>
      <c r="OME2354" s="1452"/>
      <c r="OMF2354" s="1452"/>
      <c r="OMG2354" s="1452"/>
      <c r="OMH2354" s="1452"/>
      <c r="OMI2354" s="1452"/>
      <c r="OMJ2354" s="1452"/>
      <c r="OMK2354" s="1452"/>
      <c r="OML2354" s="1452"/>
      <c r="OMM2354" s="1452"/>
      <c r="OMN2354" s="1452"/>
      <c r="OMO2354" s="1452"/>
      <c r="OMP2354" s="1452"/>
      <c r="OMQ2354" s="1452"/>
      <c r="OMR2354" s="1452"/>
      <c r="OMS2354" s="1452"/>
      <c r="OMT2354" s="1452"/>
      <c r="OMU2354" s="1452"/>
      <c r="OMV2354" s="1452"/>
      <c r="OMW2354" s="1452"/>
      <c r="OMX2354" s="1452"/>
      <c r="OMY2354" s="1452"/>
      <c r="OMZ2354" s="1452"/>
      <c r="ONA2354" s="1452"/>
      <c r="ONB2354" s="1452"/>
      <c r="ONC2354" s="1452"/>
      <c r="OND2354" s="1452"/>
      <c r="ONE2354" s="1452"/>
      <c r="ONF2354" s="1452"/>
      <c r="ONG2354" s="1452"/>
      <c r="ONH2354" s="1452"/>
      <c r="ONI2354" s="1452"/>
      <c r="ONJ2354" s="1452"/>
      <c r="ONK2354" s="1452"/>
      <c r="ONL2354" s="1452"/>
      <c r="ONM2354" s="1452"/>
      <c r="ONN2354" s="1452"/>
      <c r="ONO2354" s="1452"/>
      <c r="ONP2354" s="1452"/>
      <c r="ONQ2354" s="1452"/>
      <c r="ONR2354" s="1452"/>
      <c r="ONS2354" s="1452"/>
      <c r="ONT2354" s="1452"/>
      <c r="ONU2354" s="1452"/>
      <c r="ONV2354" s="1452"/>
      <c r="ONW2354" s="1452"/>
      <c r="ONX2354" s="1452"/>
      <c r="ONY2354" s="1452"/>
      <c r="ONZ2354" s="1452"/>
      <c r="OOA2354" s="1452"/>
      <c r="OOB2354" s="1452"/>
      <c r="OOC2354" s="1452"/>
      <c r="OOD2354" s="1452"/>
      <c r="OOE2354" s="1452"/>
      <c r="OOF2354" s="1452"/>
      <c r="OOG2354" s="1452"/>
      <c r="OOH2354" s="1452"/>
      <c r="OOI2354" s="1452"/>
      <c r="OOJ2354" s="1452"/>
      <c r="OOK2354" s="1452"/>
      <c r="OOL2354" s="1452"/>
      <c r="OOM2354" s="1452"/>
      <c r="OON2354" s="1452"/>
      <c r="OOO2354" s="1452"/>
      <c r="OOP2354" s="1452"/>
      <c r="OOQ2354" s="1452"/>
      <c r="OOR2354" s="1452"/>
      <c r="OOS2354" s="1452"/>
      <c r="OOT2354" s="1452"/>
      <c r="OOU2354" s="1452"/>
      <c r="OOV2354" s="1452"/>
      <c r="OOW2354" s="1452"/>
      <c r="OOX2354" s="1452"/>
      <c r="OOY2354" s="1452"/>
      <c r="OOZ2354" s="1452"/>
      <c r="OPA2354" s="1452"/>
      <c r="OPB2354" s="1452"/>
      <c r="OPC2354" s="1452"/>
      <c r="OPD2354" s="1452"/>
      <c r="OPE2354" s="1452"/>
      <c r="OPF2354" s="1452"/>
      <c r="OPG2354" s="1452"/>
      <c r="OPH2354" s="1452"/>
      <c r="OPI2354" s="1452"/>
      <c r="OPJ2354" s="1452"/>
      <c r="OPK2354" s="1452"/>
      <c r="OPL2354" s="1452"/>
      <c r="OPM2354" s="1452"/>
      <c r="OPN2354" s="1452"/>
      <c r="OPO2354" s="1452"/>
      <c r="OPP2354" s="1452"/>
      <c r="OPQ2354" s="1452"/>
      <c r="OPR2354" s="1452"/>
      <c r="OPS2354" s="1452"/>
      <c r="OPT2354" s="1452"/>
      <c r="OPU2354" s="1452"/>
      <c r="OPV2354" s="1452"/>
      <c r="OPW2354" s="1452"/>
      <c r="OPX2354" s="1452"/>
      <c r="OPY2354" s="1452"/>
      <c r="OPZ2354" s="1452"/>
      <c r="OQA2354" s="1452"/>
      <c r="OQB2354" s="1452"/>
      <c r="OQC2354" s="1452"/>
      <c r="OQD2354" s="1452"/>
      <c r="OQE2354" s="1452"/>
      <c r="OQF2354" s="1452"/>
      <c r="OQG2354" s="1452"/>
      <c r="OQH2354" s="1452"/>
      <c r="OQI2354" s="1452"/>
      <c r="OQJ2354" s="1452"/>
      <c r="OQK2354" s="1452"/>
      <c r="OQL2354" s="1452"/>
      <c r="OQM2354" s="1452"/>
      <c r="OQN2354" s="1452"/>
      <c r="OQO2354" s="1452"/>
      <c r="OQP2354" s="1452"/>
      <c r="OQQ2354" s="1452"/>
      <c r="OQR2354" s="1452"/>
      <c r="OQS2354" s="1452"/>
      <c r="OQT2354" s="1452"/>
      <c r="OQU2354" s="1452"/>
      <c r="OQV2354" s="1452"/>
      <c r="OQW2354" s="1452"/>
      <c r="OQX2354" s="1452"/>
      <c r="OQY2354" s="1452"/>
      <c r="OQZ2354" s="1452"/>
      <c r="ORA2354" s="1452"/>
      <c r="ORB2354" s="1452"/>
      <c r="ORC2354" s="1452"/>
      <c r="ORD2354" s="1452"/>
      <c r="ORE2354" s="1452"/>
      <c r="ORF2354" s="1452"/>
      <c r="ORG2354" s="1452"/>
      <c r="ORH2354" s="1452"/>
      <c r="ORI2354" s="1452"/>
      <c r="ORJ2354" s="1452"/>
      <c r="ORK2354" s="1452"/>
      <c r="ORL2354" s="1452"/>
      <c r="ORM2354" s="1452"/>
      <c r="ORN2354" s="1452"/>
      <c r="ORO2354" s="1452"/>
      <c r="ORP2354" s="1452"/>
      <c r="ORQ2354" s="1452"/>
      <c r="ORR2354" s="1452"/>
      <c r="ORS2354" s="1452"/>
      <c r="ORT2354" s="1452"/>
      <c r="ORU2354" s="1452"/>
      <c r="ORV2354" s="1452"/>
      <c r="ORW2354" s="1452"/>
      <c r="ORX2354" s="1452"/>
      <c r="ORY2354" s="1452"/>
      <c r="ORZ2354" s="1452"/>
      <c r="OSA2354" s="1452"/>
      <c r="OSB2354" s="1452"/>
      <c r="OSC2354" s="1452"/>
      <c r="OSD2354" s="1452"/>
      <c r="OSE2354" s="1452"/>
      <c r="OSF2354" s="1452"/>
      <c r="OSG2354" s="1452"/>
      <c r="OSH2354" s="1452"/>
      <c r="OSI2354" s="1452"/>
      <c r="OSJ2354" s="1452"/>
      <c r="OSK2354" s="1452"/>
      <c r="OSL2354" s="1452"/>
      <c r="OSM2354" s="1452"/>
      <c r="OSN2354" s="1452"/>
      <c r="OSO2354" s="1452"/>
      <c r="OSP2354" s="1452"/>
      <c r="OSQ2354" s="1452"/>
      <c r="OSR2354" s="1452"/>
      <c r="OSS2354" s="1452"/>
      <c r="OST2354" s="1452"/>
      <c r="OSU2354" s="1452"/>
      <c r="OSV2354" s="1452"/>
      <c r="OSW2354" s="1452"/>
      <c r="OSX2354" s="1452"/>
      <c r="OSY2354" s="1452"/>
      <c r="OSZ2354" s="1452"/>
      <c r="OTA2354" s="1452"/>
      <c r="OTB2354" s="1452"/>
      <c r="OTC2354" s="1452"/>
      <c r="OTD2354" s="1452"/>
      <c r="OTE2354" s="1452"/>
      <c r="OTF2354" s="1452"/>
      <c r="OTG2354" s="1452"/>
      <c r="OTH2354" s="1452"/>
      <c r="OTI2354" s="1452"/>
      <c r="OTJ2354" s="1452"/>
      <c r="OTK2354" s="1452"/>
      <c r="OTL2354" s="1452"/>
      <c r="OTM2354" s="1452"/>
      <c r="OTN2354" s="1452"/>
      <c r="OTO2354" s="1452"/>
      <c r="OTP2354" s="1452"/>
      <c r="OTQ2354" s="1452"/>
      <c r="OTR2354" s="1452"/>
      <c r="OTS2354" s="1452"/>
      <c r="OTT2354" s="1452"/>
      <c r="OTU2354" s="1452"/>
      <c r="OTV2354" s="1452"/>
      <c r="OTW2354" s="1452"/>
      <c r="OTX2354" s="1452"/>
      <c r="OTY2354" s="1452"/>
      <c r="OTZ2354" s="1452"/>
      <c r="OUA2354" s="1452"/>
      <c r="OUB2354" s="1452"/>
      <c r="OUC2354" s="1452"/>
      <c r="OUD2354" s="1452"/>
      <c r="OUE2354" s="1452"/>
      <c r="OUF2354" s="1452"/>
      <c r="OUG2354" s="1452"/>
      <c r="OUH2354" s="1452"/>
      <c r="OUI2354" s="1452"/>
      <c r="OUJ2354" s="1452"/>
      <c r="OUK2354" s="1452"/>
      <c r="OUL2354" s="1452"/>
      <c r="OUM2354" s="1452"/>
      <c r="OUN2354" s="1452"/>
      <c r="OUO2354" s="1452"/>
      <c r="OUP2354" s="1452"/>
      <c r="OUQ2354" s="1452"/>
      <c r="OUR2354" s="1452"/>
      <c r="OUS2354" s="1452"/>
      <c r="OUT2354" s="1452"/>
      <c r="OUU2354" s="1452"/>
      <c r="OUV2354" s="1452"/>
      <c r="OUW2354" s="1452"/>
      <c r="OUX2354" s="1452"/>
      <c r="OUY2354" s="1452"/>
      <c r="OUZ2354" s="1452"/>
      <c r="OVA2354" s="1452"/>
      <c r="OVB2354" s="1452"/>
      <c r="OVC2354" s="1452"/>
      <c r="OVD2354" s="1452"/>
      <c r="OVE2354" s="1452"/>
      <c r="OVF2354" s="1452"/>
      <c r="OVG2354" s="1452"/>
      <c r="OVH2354" s="1452"/>
      <c r="OVI2354" s="1452"/>
      <c r="OVJ2354" s="1452"/>
      <c r="OVK2354" s="1452"/>
      <c r="OVL2354" s="1452"/>
      <c r="OVM2354" s="1452"/>
      <c r="OVN2354" s="1452"/>
      <c r="OVO2354" s="1452"/>
      <c r="OVP2354" s="1452"/>
      <c r="OVQ2354" s="1452"/>
      <c r="OVR2354" s="1452"/>
      <c r="OVS2354" s="1452"/>
      <c r="OVT2354" s="1452"/>
      <c r="OVU2354" s="1452"/>
      <c r="OVV2354" s="1452"/>
      <c r="OVW2354" s="1452"/>
      <c r="OVX2354" s="1452"/>
      <c r="OVY2354" s="1452"/>
      <c r="OVZ2354" s="1452"/>
      <c r="OWA2354" s="1452"/>
      <c r="OWB2354" s="1452"/>
      <c r="OWC2354" s="1452"/>
      <c r="OWD2354" s="1452"/>
      <c r="OWE2354" s="1452"/>
      <c r="OWF2354" s="1452"/>
      <c r="OWG2354" s="1452"/>
      <c r="OWH2354" s="1452"/>
      <c r="OWI2354" s="1452"/>
      <c r="OWJ2354" s="1452"/>
      <c r="OWK2354" s="1452"/>
      <c r="OWL2354" s="1452"/>
      <c r="OWM2354" s="1452"/>
      <c r="OWN2354" s="1452"/>
      <c r="OWO2354" s="1452"/>
      <c r="OWP2354" s="1452"/>
      <c r="OWQ2354" s="1452"/>
      <c r="OWR2354" s="1452"/>
      <c r="OWS2354" s="1452"/>
      <c r="OWT2354" s="1452"/>
      <c r="OWU2354" s="1452"/>
      <c r="OWV2354" s="1452"/>
      <c r="OWW2354" s="1452"/>
      <c r="OWX2354" s="1452"/>
      <c r="OWY2354" s="1452"/>
      <c r="OWZ2354" s="1452"/>
      <c r="OXA2354" s="1452"/>
      <c r="OXB2354" s="1452"/>
      <c r="OXC2354" s="1452"/>
      <c r="OXD2354" s="1452"/>
      <c r="OXE2354" s="1452"/>
      <c r="OXF2354" s="1452"/>
      <c r="OXG2354" s="1452"/>
      <c r="OXH2354" s="1452"/>
      <c r="OXI2354" s="1452"/>
      <c r="OXJ2354" s="1452"/>
      <c r="OXK2354" s="1452"/>
      <c r="OXL2354" s="1452"/>
      <c r="OXM2354" s="1452"/>
      <c r="OXN2354" s="1452"/>
      <c r="OXO2354" s="1452"/>
      <c r="OXP2354" s="1452"/>
      <c r="OXQ2354" s="1452"/>
      <c r="OXR2354" s="1452"/>
      <c r="OXS2354" s="1452"/>
      <c r="OXT2354" s="1452"/>
      <c r="OXU2354" s="1452"/>
      <c r="OXV2354" s="1452"/>
      <c r="OXW2354" s="1452"/>
      <c r="OXX2354" s="1452"/>
      <c r="OXY2354" s="1452"/>
      <c r="OXZ2354" s="1452"/>
      <c r="OYA2354" s="1452"/>
      <c r="OYB2354" s="1452"/>
      <c r="OYC2354" s="1452"/>
      <c r="OYD2354" s="1452"/>
      <c r="OYE2354" s="1452"/>
      <c r="OYF2354" s="1452"/>
      <c r="OYG2354" s="1452"/>
      <c r="OYH2354" s="1452"/>
      <c r="OYI2354" s="1452"/>
      <c r="OYJ2354" s="1452"/>
      <c r="OYK2354" s="1452"/>
      <c r="OYL2354" s="1452"/>
      <c r="OYM2354" s="1452"/>
      <c r="OYN2354" s="1452"/>
      <c r="OYO2354" s="1452"/>
      <c r="OYP2354" s="1452"/>
      <c r="OYQ2354" s="1452"/>
      <c r="OYR2354" s="1452"/>
      <c r="OYS2354" s="1452"/>
      <c r="OYT2354" s="1452"/>
      <c r="OYU2354" s="1452"/>
      <c r="OYV2354" s="1452"/>
      <c r="OYW2354" s="1452"/>
      <c r="OYX2354" s="1452"/>
      <c r="OYY2354" s="1452"/>
      <c r="OYZ2354" s="1452"/>
      <c r="OZA2354" s="1452"/>
      <c r="OZB2354" s="1452"/>
      <c r="OZC2354" s="1452"/>
      <c r="OZD2354" s="1452"/>
      <c r="OZE2354" s="1452"/>
      <c r="OZF2354" s="1452"/>
      <c r="OZG2354" s="1452"/>
      <c r="OZH2354" s="1452"/>
      <c r="OZI2354" s="1452"/>
      <c r="OZJ2354" s="1452"/>
      <c r="OZK2354" s="1452"/>
      <c r="OZL2354" s="1452"/>
      <c r="OZM2354" s="1452"/>
      <c r="OZN2354" s="1452"/>
      <c r="OZO2354" s="1452"/>
      <c r="OZP2354" s="1452"/>
      <c r="OZQ2354" s="1452"/>
      <c r="OZR2354" s="1452"/>
      <c r="OZS2354" s="1452"/>
      <c r="OZT2354" s="1452"/>
      <c r="OZU2354" s="1452"/>
      <c r="OZV2354" s="1452"/>
      <c r="OZW2354" s="1452"/>
      <c r="OZX2354" s="1452"/>
      <c r="OZY2354" s="1452"/>
      <c r="OZZ2354" s="1452"/>
      <c r="PAA2354" s="1452"/>
      <c r="PAB2354" s="1452"/>
      <c r="PAC2354" s="1452"/>
      <c r="PAD2354" s="1452"/>
      <c r="PAE2354" s="1452"/>
      <c r="PAF2354" s="1452"/>
      <c r="PAG2354" s="1452"/>
      <c r="PAH2354" s="1452"/>
      <c r="PAI2354" s="1452"/>
      <c r="PAJ2354" s="1452"/>
      <c r="PAK2354" s="1452"/>
      <c r="PAL2354" s="1452"/>
      <c r="PAM2354" s="1452"/>
      <c r="PAN2354" s="1452"/>
      <c r="PAO2354" s="1452"/>
      <c r="PAP2354" s="1452"/>
      <c r="PAQ2354" s="1452"/>
      <c r="PAR2354" s="1452"/>
      <c r="PAS2354" s="1452"/>
      <c r="PAT2354" s="1452"/>
      <c r="PAU2354" s="1452"/>
      <c r="PAV2354" s="1452"/>
      <c r="PAW2354" s="1452"/>
      <c r="PAX2354" s="1452"/>
      <c r="PAY2354" s="1452"/>
      <c r="PAZ2354" s="1452"/>
      <c r="PBA2354" s="1452"/>
      <c r="PBB2354" s="1452"/>
      <c r="PBC2354" s="1452"/>
      <c r="PBD2354" s="1452"/>
      <c r="PBE2354" s="1452"/>
      <c r="PBF2354" s="1452"/>
      <c r="PBG2354" s="1452"/>
      <c r="PBH2354" s="1452"/>
      <c r="PBI2354" s="1452"/>
      <c r="PBJ2354" s="1452"/>
      <c r="PBK2354" s="1452"/>
      <c r="PBL2354" s="1452"/>
      <c r="PBM2354" s="1452"/>
      <c r="PBN2354" s="1452"/>
      <c r="PBO2354" s="1452"/>
      <c r="PBP2354" s="1452"/>
      <c r="PBQ2354" s="1452"/>
      <c r="PBR2354" s="1452"/>
      <c r="PBS2354" s="1452"/>
      <c r="PBT2354" s="1452"/>
      <c r="PBU2354" s="1452"/>
      <c r="PBV2354" s="1452"/>
      <c r="PBW2354" s="1452"/>
      <c r="PBX2354" s="1452"/>
      <c r="PBY2354" s="1452"/>
      <c r="PBZ2354" s="1452"/>
      <c r="PCA2354" s="1452"/>
      <c r="PCB2354" s="1452"/>
      <c r="PCC2354" s="1452"/>
      <c r="PCD2354" s="1452"/>
      <c r="PCE2354" s="1452"/>
      <c r="PCF2354" s="1452"/>
      <c r="PCG2354" s="1452"/>
      <c r="PCH2354" s="1452"/>
      <c r="PCI2354" s="1452"/>
      <c r="PCJ2354" s="1452"/>
      <c r="PCK2354" s="1452"/>
      <c r="PCL2354" s="1452"/>
      <c r="PCM2354" s="1452"/>
      <c r="PCN2354" s="1452"/>
      <c r="PCO2354" s="1452"/>
      <c r="PCP2354" s="1452"/>
      <c r="PCQ2354" s="1452"/>
      <c r="PCR2354" s="1452"/>
      <c r="PCS2354" s="1452"/>
      <c r="PCT2354" s="1452"/>
      <c r="PCU2354" s="1452"/>
      <c r="PCV2354" s="1452"/>
      <c r="PCW2354" s="1452"/>
      <c r="PCX2354" s="1452"/>
      <c r="PCY2354" s="1452"/>
      <c r="PCZ2354" s="1452"/>
      <c r="PDA2354" s="1452"/>
      <c r="PDB2354" s="1452"/>
      <c r="PDC2354" s="1452"/>
      <c r="PDD2354" s="1452"/>
      <c r="PDE2354" s="1452"/>
      <c r="PDF2354" s="1452"/>
      <c r="PDG2354" s="1452"/>
      <c r="PDH2354" s="1452"/>
      <c r="PDI2354" s="1452"/>
      <c r="PDJ2354" s="1452"/>
      <c r="PDK2354" s="1452"/>
      <c r="PDL2354" s="1452"/>
      <c r="PDM2354" s="1452"/>
      <c r="PDN2354" s="1452"/>
      <c r="PDO2354" s="1452"/>
      <c r="PDP2354" s="1452"/>
      <c r="PDQ2354" s="1452"/>
      <c r="PDR2354" s="1452"/>
      <c r="PDS2354" s="1452"/>
      <c r="PDT2354" s="1452"/>
      <c r="PDU2354" s="1452"/>
      <c r="PDV2354" s="1452"/>
      <c r="PDW2354" s="1452"/>
      <c r="PDX2354" s="1452"/>
      <c r="PDY2354" s="1452"/>
      <c r="PDZ2354" s="1452"/>
      <c r="PEA2354" s="1452"/>
      <c r="PEB2354" s="1452"/>
      <c r="PEC2354" s="1452"/>
      <c r="PED2354" s="1452"/>
      <c r="PEE2354" s="1452"/>
      <c r="PEF2354" s="1452"/>
      <c r="PEG2354" s="1452"/>
      <c r="PEH2354" s="1452"/>
      <c r="PEI2354" s="1452"/>
      <c r="PEJ2354" s="1452"/>
      <c r="PEK2354" s="1452"/>
      <c r="PEL2354" s="1452"/>
      <c r="PEM2354" s="1452"/>
      <c r="PEN2354" s="1452"/>
      <c r="PEO2354" s="1452"/>
      <c r="PEP2354" s="1452"/>
      <c r="PEQ2354" s="1452"/>
      <c r="PER2354" s="1452"/>
      <c r="PES2354" s="1452"/>
      <c r="PET2354" s="1452"/>
      <c r="PEU2354" s="1452"/>
      <c r="PEV2354" s="1452"/>
      <c r="PEW2354" s="1452"/>
      <c r="PEX2354" s="1452"/>
      <c r="PEY2354" s="1452"/>
      <c r="PEZ2354" s="1452"/>
      <c r="PFA2354" s="1452"/>
      <c r="PFB2354" s="1452"/>
      <c r="PFC2354" s="1452"/>
      <c r="PFD2354" s="1452"/>
      <c r="PFE2354" s="1452"/>
      <c r="PFF2354" s="1452"/>
      <c r="PFG2354" s="1452"/>
      <c r="PFH2354" s="1452"/>
      <c r="PFI2354" s="1452"/>
      <c r="PFJ2354" s="1452"/>
      <c r="PFK2354" s="1452"/>
      <c r="PFL2354" s="1452"/>
      <c r="PFM2354" s="1452"/>
      <c r="PFN2354" s="1452"/>
      <c r="PFO2354" s="1452"/>
      <c r="PFP2354" s="1452"/>
      <c r="PFQ2354" s="1452"/>
      <c r="PFR2354" s="1452"/>
      <c r="PFS2354" s="1452"/>
      <c r="PFT2354" s="1452"/>
      <c r="PFU2354" s="1452"/>
      <c r="PFV2354" s="1452"/>
      <c r="PFW2354" s="1452"/>
      <c r="PFX2354" s="1452"/>
      <c r="PFY2354" s="1452"/>
      <c r="PFZ2354" s="1452"/>
      <c r="PGA2354" s="1452"/>
      <c r="PGB2354" s="1452"/>
      <c r="PGC2354" s="1452"/>
      <c r="PGD2354" s="1452"/>
      <c r="PGE2354" s="1452"/>
      <c r="PGF2354" s="1452"/>
      <c r="PGG2354" s="1452"/>
      <c r="PGH2354" s="1452"/>
      <c r="PGI2354" s="1452"/>
      <c r="PGJ2354" s="1452"/>
      <c r="PGK2354" s="1452"/>
      <c r="PGL2354" s="1452"/>
      <c r="PGM2354" s="1452"/>
      <c r="PGN2354" s="1452"/>
      <c r="PGO2354" s="1452"/>
      <c r="PGP2354" s="1452"/>
      <c r="PGQ2354" s="1452"/>
      <c r="PGR2354" s="1452"/>
      <c r="PGS2354" s="1452"/>
      <c r="PGT2354" s="1452"/>
      <c r="PGU2354" s="1452"/>
      <c r="PGV2354" s="1452"/>
      <c r="PGW2354" s="1452"/>
      <c r="PGX2354" s="1452"/>
      <c r="PGY2354" s="1452"/>
      <c r="PGZ2354" s="1452"/>
      <c r="PHA2354" s="1452"/>
      <c r="PHB2354" s="1452"/>
      <c r="PHC2354" s="1452"/>
      <c r="PHD2354" s="1452"/>
      <c r="PHE2354" s="1452"/>
      <c r="PHF2354" s="1452"/>
      <c r="PHG2354" s="1452"/>
      <c r="PHH2354" s="1452"/>
      <c r="PHI2354" s="1452"/>
      <c r="PHJ2354" s="1452"/>
      <c r="PHK2354" s="1452"/>
      <c r="PHL2354" s="1452"/>
      <c r="PHM2354" s="1452"/>
      <c r="PHN2354" s="1452"/>
      <c r="PHO2354" s="1452"/>
      <c r="PHP2354" s="1452"/>
      <c r="PHQ2354" s="1452"/>
      <c r="PHR2354" s="1452"/>
      <c r="PHS2354" s="1452"/>
      <c r="PHT2354" s="1452"/>
      <c r="PHU2354" s="1452"/>
      <c r="PHV2354" s="1452"/>
      <c r="PHW2354" s="1452"/>
      <c r="PHX2354" s="1452"/>
      <c r="PHY2354" s="1452"/>
      <c r="PHZ2354" s="1452"/>
      <c r="PIA2354" s="1452"/>
      <c r="PIB2354" s="1452"/>
      <c r="PIC2354" s="1452"/>
      <c r="PID2354" s="1452"/>
      <c r="PIE2354" s="1452"/>
      <c r="PIF2354" s="1452"/>
      <c r="PIG2354" s="1452"/>
      <c r="PIH2354" s="1452"/>
      <c r="PII2354" s="1452"/>
      <c r="PIJ2354" s="1452"/>
      <c r="PIK2354" s="1452"/>
      <c r="PIL2354" s="1452"/>
      <c r="PIM2354" s="1452"/>
      <c r="PIN2354" s="1452"/>
      <c r="PIO2354" s="1452"/>
      <c r="PIP2354" s="1452"/>
      <c r="PIQ2354" s="1452"/>
      <c r="PIR2354" s="1452"/>
      <c r="PIS2354" s="1452"/>
      <c r="PIT2354" s="1452"/>
      <c r="PIU2354" s="1452"/>
      <c r="PIV2354" s="1452"/>
      <c r="PIW2354" s="1452"/>
      <c r="PIX2354" s="1452"/>
      <c r="PIY2354" s="1452"/>
      <c r="PIZ2354" s="1452"/>
      <c r="PJA2354" s="1452"/>
      <c r="PJB2354" s="1452"/>
      <c r="PJC2354" s="1452"/>
      <c r="PJD2354" s="1452"/>
      <c r="PJE2354" s="1452"/>
      <c r="PJF2354" s="1452"/>
      <c r="PJG2354" s="1452"/>
      <c r="PJH2354" s="1452"/>
      <c r="PJI2354" s="1452"/>
      <c r="PJJ2354" s="1452"/>
      <c r="PJK2354" s="1452"/>
      <c r="PJL2354" s="1452"/>
      <c r="PJM2354" s="1452"/>
      <c r="PJN2354" s="1452"/>
      <c r="PJO2354" s="1452"/>
      <c r="PJP2354" s="1452"/>
      <c r="PJQ2354" s="1452"/>
      <c r="PJR2354" s="1452"/>
      <c r="PJS2354" s="1452"/>
      <c r="PJT2354" s="1452"/>
      <c r="PJU2354" s="1452"/>
      <c r="PJV2354" s="1452"/>
      <c r="PJW2354" s="1452"/>
      <c r="PJX2354" s="1452"/>
      <c r="PJY2354" s="1452"/>
      <c r="PJZ2354" s="1452"/>
      <c r="PKA2354" s="1452"/>
      <c r="PKB2354" s="1452"/>
      <c r="PKC2354" s="1452"/>
      <c r="PKD2354" s="1452"/>
      <c r="PKE2354" s="1452"/>
      <c r="PKF2354" s="1452"/>
      <c r="PKG2354" s="1452"/>
      <c r="PKH2354" s="1452"/>
      <c r="PKI2354" s="1452"/>
      <c r="PKJ2354" s="1452"/>
      <c r="PKK2354" s="1452"/>
      <c r="PKL2354" s="1452"/>
      <c r="PKM2354" s="1452"/>
      <c r="PKN2354" s="1452"/>
      <c r="PKO2354" s="1452"/>
      <c r="PKP2354" s="1452"/>
      <c r="PKQ2354" s="1452"/>
      <c r="PKR2354" s="1452"/>
      <c r="PKS2354" s="1452"/>
      <c r="PKT2354" s="1452"/>
      <c r="PKU2354" s="1452"/>
      <c r="PKV2354" s="1452"/>
      <c r="PKW2354" s="1452"/>
      <c r="PKX2354" s="1452"/>
      <c r="PKY2354" s="1452"/>
      <c r="PKZ2354" s="1452"/>
      <c r="PLA2354" s="1452"/>
      <c r="PLB2354" s="1452"/>
      <c r="PLC2354" s="1452"/>
      <c r="PLD2354" s="1452"/>
      <c r="PLE2354" s="1452"/>
      <c r="PLF2354" s="1452"/>
      <c r="PLG2354" s="1452"/>
      <c r="PLH2354" s="1452"/>
      <c r="PLI2354" s="1452"/>
      <c r="PLJ2354" s="1452"/>
      <c r="PLK2354" s="1452"/>
      <c r="PLL2354" s="1452"/>
      <c r="PLM2354" s="1452"/>
      <c r="PLN2354" s="1452"/>
      <c r="PLO2354" s="1452"/>
      <c r="PLP2354" s="1452"/>
      <c r="PLQ2354" s="1452"/>
      <c r="PLR2354" s="1452"/>
      <c r="PLS2354" s="1452"/>
      <c r="PLT2354" s="1452"/>
      <c r="PLU2354" s="1452"/>
      <c r="PLV2354" s="1452"/>
      <c r="PLW2354" s="1452"/>
      <c r="PLX2354" s="1452"/>
      <c r="PLY2354" s="1452"/>
      <c r="PLZ2354" s="1452"/>
      <c r="PMA2354" s="1452"/>
      <c r="PMB2354" s="1452"/>
      <c r="PMC2354" s="1452"/>
      <c r="PMD2354" s="1452"/>
      <c r="PME2354" s="1452"/>
      <c r="PMF2354" s="1452"/>
      <c r="PMG2354" s="1452"/>
      <c r="PMH2354" s="1452"/>
      <c r="PMI2354" s="1452"/>
      <c r="PMJ2354" s="1452"/>
      <c r="PMK2354" s="1452"/>
      <c r="PML2354" s="1452"/>
      <c r="PMM2354" s="1452"/>
      <c r="PMN2354" s="1452"/>
      <c r="PMO2354" s="1452"/>
      <c r="PMP2354" s="1452"/>
      <c r="PMQ2354" s="1452"/>
      <c r="PMR2354" s="1452"/>
      <c r="PMS2354" s="1452"/>
      <c r="PMT2354" s="1452"/>
      <c r="PMU2354" s="1452"/>
      <c r="PMV2354" s="1452"/>
      <c r="PMW2354" s="1452"/>
      <c r="PMX2354" s="1452"/>
      <c r="PMY2354" s="1452"/>
      <c r="PMZ2354" s="1452"/>
      <c r="PNA2354" s="1452"/>
      <c r="PNB2354" s="1452"/>
      <c r="PNC2354" s="1452"/>
      <c r="PND2354" s="1452"/>
      <c r="PNE2354" s="1452"/>
      <c r="PNF2354" s="1452"/>
      <c r="PNG2354" s="1452"/>
      <c r="PNH2354" s="1452"/>
      <c r="PNI2354" s="1452"/>
      <c r="PNJ2354" s="1452"/>
      <c r="PNK2354" s="1452"/>
      <c r="PNL2354" s="1452"/>
      <c r="PNM2354" s="1452"/>
      <c r="PNN2354" s="1452"/>
      <c r="PNO2354" s="1452"/>
      <c r="PNP2354" s="1452"/>
      <c r="PNQ2354" s="1452"/>
      <c r="PNR2354" s="1452"/>
      <c r="PNS2354" s="1452"/>
      <c r="PNT2354" s="1452"/>
      <c r="PNU2354" s="1452"/>
      <c r="PNV2354" s="1452"/>
      <c r="PNW2354" s="1452"/>
      <c r="PNX2354" s="1452"/>
      <c r="PNY2354" s="1452"/>
      <c r="PNZ2354" s="1452"/>
      <c r="POA2354" s="1452"/>
      <c r="POB2354" s="1452"/>
      <c r="POC2354" s="1452"/>
      <c r="POD2354" s="1452"/>
      <c r="POE2354" s="1452"/>
      <c r="POF2354" s="1452"/>
      <c r="POG2354" s="1452"/>
      <c r="POH2354" s="1452"/>
      <c r="POI2354" s="1452"/>
      <c r="POJ2354" s="1452"/>
      <c r="POK2354" s="1452"/>
      <c r="POL2354" s="1452"/>
      <c r="POM2354" s="1452"/>
      <c r="PON2354" s="1452"/>
      <c r="POO2354" s="1452"/>
      <c r="POP2354" s="1452"/>
      <c r="POQ2354" s="1452"/>
      <c r="POR2354" s="1452"/>
      <c r="POS2354" s="1452"/>
      <c r="POT2354" s="1452"/>
      <c r="POU2354" s="1452"/>
      <c r="POV2354" s="1452"/>
      <c r="POW2354" s="1452"/>
      <c r="POX2354" s="1452"/>
      <c r="POY2354" s="1452"/>
      <c r="POZ2354" s="1452"/>
      <c r="PPA2354" s="1452"/>
      <c r="PPB2354" s="1452"/>
      <c r="PPC2354" s="1452"/>
      <c r="PPD2354" s="1452"/>
      <c r="PPE2354" s="1452"/>
      <c r="PPF2354" s="1452"/>
      <c r="PPG2354" s="1452"/>
      <c r="PPH2354" s="1452"/>
      <c r="PPI2354" s="1452"/>
      <c r="PPJ2354" s="1452"/>
      <c r="PPK2354" s="1452"/>
      <c r="PPL2354" s="1452"/>
      <c r="PPM2354" s="1452"/>
      <c r="PPN2354" s="1452"/>
      <c r="PPO2354" s="1452"/>
      <c r="PPP2354" s="1452"/>
      <c r="PPQ2354" s="1452"/>
      <c r="PPR2354" s="1452"/>
      <c r="PPS2354" s="1452"/>
      <c r="PPT2354" s="1452"/>
      <c r="PPU2354" s="1452"/>
      <c r="PPV2354" s="1452"/>
      <c r="PPW2354" s="1452"/>
      <c r="PPX2354" s="1452"/>
      <c r="PPY2354" s="1452"/>
      <c r="PPZ2354" s="1452"/>
      <c r="PQA2354" s="1452"/>
      <c r="PQB2354" s="1452"/>
      <c r="PQC2354" s="1452"/>
      <c r="PQD2354" s="1452"/>
      <c r="PQE2354" s="1452"/>
      <c r="PQF2354" s="1452"/>
      <c r="PQG2354" s="1452"/>
      <c r="PQH2354" s="1452"/>
      <c r="PQI2354" s="1452"/>
      <c r="PQJ2354" s="1452"/>
      <c r="PQK2354" s="1452"/>
      <c r="PQL2354" s="1452"/>
      <c r="PQM2354" s="1452"/>
      <c r="PQN2354" s="1452"/>
      <c r="PQO2354" s="1452"/>
      <c r="PQP2354" s="1452"/>
      <c r="PQQ2354" s="1452"/>
      <c r="PQR2354" s="1452"/>
      <c r="PQS2354" s="1452"/>
      <c r="PQT2354" s="1452"/>
      <c r="PQU2354" s="1452"/>
      <c r="PQV2354" s="1452"/>
      <c r="PQW2354" s="1452"/>
      <c r="PQX2354" s="1452"/>
      <c r="PQY2354" s="1452"/>
      <c r="PQZ2354" s="1452"/>
      <c r="PRA2354" s="1452"/>
      <c r="PRB2354" s="1452"/>
      <c r="PRC2354" s="1452"/>
      <c r="PRD2354" s="1452"/>
      <c r="PRE2354" s="1452"/>
      <c r="PRF2354" s="1452"/>
      <c r="PRG2354" s="1452"/>
      <c r="PRH2354" s="1452"/>
      <c r="PRI2354" s="1452"/>
      <c r="PRJ2354" s="1452"/>
      <c r="PRK2354" s="1452"/>
      <c r="PRL2354" s="1452"/>
      <c r="PRM2354" s="1452"/>
      <c r="PRN2354" s="1452"/>
      <c r="PRO2354" s="1452"/>
      <c r="PRP2354" s="1452"/>
      <c r="PRQ2354" s="1452"/>
      <c r="PRR2354" s="1452"/>
      <c r="PRS2354" s="1452"/>
      <c r="PRT2354" s="1452"/>
      <c r="PRU2354" s="1452"/>
      <c r="PRV2354" s="1452"/>
      <c r="PRW2354" s="1452"/>
      <c r="PRX2354" s="1452"/>
      <c r="PRY2354" s="1452"/>
      <c r="PRZ2354" s="1452"/>
      <c r="PSA2354" s="1452"/>
      <c r="PSB2354" s="1452"/>
      <c r="PSC2354" s="1452"/>
      <c r="PSD2354" s="1452"/>
      <c r="PSE2354" s="1452"/>
      <c r="PSF2354" s="1452"/>
      <c r="PSG2354" s="1452"/>
      <c r="PSH2354" s="1452"/>
      <c r="PSI2354" s="1452"/>
      <c r="PSJ2354" s="1452"/>
      <c r="PSK2354" s="1452"/>
      <c r="PSL2354" s="1452"/>
      <c r="PSM2354" s="1452"/>
      <c r="PSN2354" s="1452"/>
      <c r="PSO2354" s="1452"/>
      <c r="PSP2354" s="1452"/>
      <c r="PSQ2354" s="1452"/>
      <c r="PSR2354" s="1452"/>
      <c r="PSS2354" s="1452"/>
      <c r="PST2354" s="1452"/>
      <c r="PSU2354" s="1452"/>
      <c r="PSV2354" s="1452"/>
      <c r="PSW2354" s="1452"/>
      <c r="PSX2354" s="1452"/>
      <c r="PSY2354" s="1452"/>
      <c r="PSZ2354" s="1452"/>
      <c r="PTA2354" s="1452"/>
      <c r="PTB2354" s="1452"/>
      <c r="PTC2354" s="1452"/>
      <c r="PTD2354" s="1452"/>
      <c r="PTE2354" s="1452"/>
      <c r="PTF2354" s="1452"/>
      <c r="PTG2354" s="1452"/>
      <c r="PTH2354" s="1452"/>
      <c r="PTI2354" s="1452"/>
      <c r="PTJ2354" s="1452"/>
      <c r="PTK2354" s="1452"/>
      <c r="PTL2354" s="1452"/>
      <c r="PTM2354" s="1452"/>
      <c r="PTN2354" s="1452"/>
      <c r="PTO2354" s="1452"/>
      <c r="PTP2354" s="1452"/>
      <c r="PTQ2354" s="1452"/>
      <c r="PTR2354" s="1452"/>
      <c r="PTS2354" s="1452"/>
      <c r="PTT2354" s="1452"/>
      <c r="PTU2354" s="1452"/>
      <c r="PTV2354" s="1452"/>
      <c r="PTW2354" s="1452"/>
      <c r="PTX2354" s="1452"/>
      <c r="PTY2354" s="1452"/>
      <c r="PTZ2354" s="1452"/>
      <c r="PUA2354" s="1452"/>
      <c r="PUB2354" s="1452"/>
      <c r="PUC2354" s="1452"/>
      <c r="PUD2354" s="1452"/>
      <c r="PUE2354" s="1452"/>
      <c r="PUF2354" s="1452"/>
      <c r="PUG2354" s="1452"/>
      <c r="PUH2354" s="1452"/>
      <c r="PUI2354" s="1452"/>
      <c r="PUJ2354" s="1452"/>
      <c r="PUK2354" s="1452"/>
      <c r="PUL2354" s="1452"/>
      <c r="PUM2354" s="1452"/>
      <c r="PUN2354" s="1452"/>
      <c r="PUO2354" s="1452"/>
      <c r="PUP2354" s="1452"/>
      <c r="PUQ2354" s="1452"/>
      <c r="PUR2354" s="1452"/>
      <c r="PUS2354" s="1452"/>
      <c r="PUT2354" s="1452"/>
      <c r="PUU2354" s="1452"/>
      <c r="PUV2354" s="1452"/>
      <c r="PUW2354" s="1452"/>
      <c r="PUX2354" s="1452"/>
      <c r="PUY2354" s="1452"/>
      <c r="PUZ2354" s="1452"/>
      <c r="PVA2354" s="1452"/>
      <c r="PVB2354" s="1452"/>
      <c r="PVC2354" s="1452"/>
      <c r="PVD2354" s="1452"/>
      <c r="PVE2354" s="1452"/>
      <c r="PVF2354" s="1452"/>
      <c r="PVG2354" s="1452"/>
      <c r="PVH2354" s="1452"/>
      <c r="PVI2354" s="1452"/>
      <c r="PVJ2354" s="1452"/>
      <c r="PVK2354" s="1452"/>
      <c r="PVL2354" s="1452"/>
      <c r="PVM2354" s="1452"/>
      <c r="PVN2354" s="1452"/>
      <c r="PVO2354" s="1452"/>
      <c r="PVP2354" s="1452"/>
      <c r="PVQ2354" s="1452"/>
      <c r="PVR2354" s="1452"/>
      <c r="PVS2354" s="1452"/>
      <c r="PVT2354" s="1452"/>
      <c r="PVU2354" s="1452"/>
      <c r="PVV2354" s="1452"/>
      <c r="PVW2354" s="1452"/>
      <c r="PVX2354" s="1452"/>
      <c r="PVY2354" s="1452"/>
      <c r="PVZ2354" s="1452"/>
      <c r="PWA2354" s="1452"/>
      <c r="PWB2354" s="1452"/>
      <c r="PWC2354" s="1452"/>
      <c r="PWD2354" s="1452"/>
      <c r="PWE2354" s="1452"/>
      <c r="PWF2354" s="1452"/>
      <c r="PWG2354" s="1452"/>
      <c r="PWH2354" s="1452"/>
      <c r="PWI2354" s="1452"/>
      <c r="PWJ2354" s="1452"/>
      <c r="PWK2354" s="1452"/>
      <c r="PWL2354" s="1452"/>
      <c r="PWM2354" s="1452"/>
      <c r="PWN2354" s="1452"/>
      <c r="PWO2354" s="1452"/>
      <c r="PWP2354" s="1452"/>
      <c r="PWQ2354" s="1452"/>
      <c r="PWR2354" s="1452"/>
      <c r="PWS2354" s="1452"/>
      <c r="PWT2354" s="1452"/>
      <c r="PWU2354" s="1452"/>
      <c r="PWV2354" s="1452"/>
      <c r="PWW2354" s="1452"/>
      <c r="PWX2354" s="1452"/>
      <c r="PWY2354" s="1452"/>
      <c r="PWZ2354" s="1452"/>
      <c r="PXA2354" s="1452"/>
      <c r="PXB2354" s="1452"/>
      <c r="PXC2354" s="1452"/>
      <c r="PXD2354" s="1452"/>
      <c r="PXE2354" s="1452"/>
      <c r="PXF2354" s="1452"/>
      <c r="PXG2354" s="1452"/>
      <c r="PXH2354" s="1452"/>
      <c r="PXI2354" s="1452"/>
      <c r="PXJ2354" s="1452"/>
      <c r="PXK2354" s="1452"/>
      <c r="PXL2354" s="1452"/>
      <c r="PXM2354" s="1452"/>
      <c r="PXN2354" s="1452"/>
      <c r="PXO2354" s="1452"/>
      <c r="PXP2354" s="1452"/>
      <c r="PXQ2354" s="1452"/>
      <c r="PXR2354" s="1452"/>
      <c r="PXS2354" s="1452"/>
      <c r="PXT2354" s="1452"/>
      <c r="PXU2354" s="1452"/>
      <c r="PXV2354" s="1452"/>
      <c r="PXW2354" s="1452"/>
      <c r="PXX2354" s="1452"/>
      <c r="PXY2354" s="1452"/>
      <c r="PXZ2354" s="1452"/>
      <c r="PYA2354" s="1452"/>
      <c r="PYB2354" s="1452"/>
      <c r="PYC2354" s="1452"/>
      <c r="PYD2354" s="1452"/>
      <c r="PYE2354" s="1452"/>
      <c r="PYF2354" s="1452"/>
      <c r="PYG2354" s="1452"/>
      <c r="PYH2354" s="1452"/>
      <c r="PYI2354" s="1452"/>
      <c r="PYJ2354" s="1452"/>
      <c r="PYK2354" s="1452"/>
      <c r="PYL2354" s="1452"/>
      <c r="PYM2354" s="1452"/>
      <c r="PYN2354" s="1452"/>
      <c r="PYO2354" s="1452"/>
      <c r="PYP2354" s="1452"/>
      <c r="PYQ2354" s="1452"/>
      <c r="PYR2354" s="1452"/>
      <c r="PYS2354" s="1452"/>
      <c r="PYT2354" s="1452"/>
      <c r="PYU2354" s="1452"/>
      <c r="PYV2354" s="1452"/>
      <c r="PYW2354" s="1452"/>
      <c r="PYX2354" s="1452"/>
      <c r="PYY2354" s="1452"/>
      <c r="PYZ2354" s="1452"/>
      <c r="PZA2354" s="1452"/>
      <c r="PZB2354" s="1452"/>
      <c r="PZC2354" s="1452"/>
      <c r="PZD2354" s="1452"/>
      <c r="PZE2354" s="1452"/>
      <c r="PZF2354" s="1452"/>
      <c r="PZG2354" s="1452"/>
      <c r="PZH2354" s="1452"/>
      <c r="PZI2354" s="1452"/>
      <c r="PZJ2354" s="1452"/>
      <c r="PZK2354" s="1452"/>
      <c r="PZL2354" s="1452"/>
      <c r="PZM2354" s="1452"/>
      <c r="PZN2354" s="1452"/>
      <c r="PZO2354" s="1452"/>
      <c r="PZP2354" s="1452"/>
      <c r="PZQ2354" s="1452"/>
      <c r="PZR2354" s="1452"/>
      <c r="PZS2354" s="1452"/>
      <c r="PZT2354" s="1452"/>
      <c r="PZU2354" s="1452"/>
      <c r="PZV2354" s="1452"/>
      <c r="PZW2354" s="1452"/>
      <c r="PZX2354" s="1452"/>
      <c r="PZY2354" s="1452"/>
      <c r="PZZ2354" s="1452"/>
      <c r="QAA2354" s="1452"/>
      <c r="QAB2354" s="1452"/>
      <c r="QAC2354" s="1452"/>
      <c r="QAD2354" s="1452"/>
      <c r="QAE2354" s="1452"/>
      <c r="QAF2354" s="1452"/>
      <c r="QAG2354" s="1452"/>
      <c r="QAH2354" s="1452"/>
      <c r="QAI2354" s="1452"/>
      <c r="QAJ2354" s="1452"/>
      <c r="QAK2354" s="1452"/>
      <c r="QAL2354" s="1452"/>
      <c r="QAM2354" s="1452"/>
      <c r="QAN2354" s="1452"/>
      <c r="QAO2354" s="1452"/>
      <c r="QAP2354" s="1452"/>
      <c r="QAQ2354" s="1452"/>
      <c r="QAR2354" s="1452"/>
      <c r="QAS2354" s="1452"/>
      <c r="QAT2354" s="1452"/>
      <c r="QAU2354" s="1452"/>
      <c r="QAV2354" s="1452"/>
      <c r="QAW2354" s="1452"/>
      <c r="QAX2354" s="1452"/>
      <c r="QAY2354" s="1452"/>
      <c r="QAZ2354" s="1452"/>
      <c r="QBA2354" s="1452"/>
      <c r="QBB2354" s="1452"/>
      <c r="QBC2354" s="1452"/>
      <c r="QBD2354" s="1452"/>
      <c r="QBE2354" s="1452"/>
      <c r="QBF2354" s="1452"/>
      <c r="QBG2354" s="1452"/>
      <c r="QBH2354" s="1452"/>
      <c r="QBI2354" s="1452"/>
      <c r="QBJ2354" s="1452"/>
      <c r="QBK2354" s="1452"/>
      <c r="QBL2354" s="1452"/>
      <c r="QBM2354" s="1452"/>
      <c r="QBN2354" s="1452"/>
      <c r="QBO2354" s="1452"/>
      <c r="QBP2354" s="1452"/>
      <c r="QBQ2354" s="1452"/>
      <c r="QBR2354" s="1452"/>
      <c r="QBS2354" s="1452"/>
      <c r="QBT2354" s="1452"/>
      <c r="QBU2354" s="1452"/>
      <c r="QBV2354" s="1452"/>
      <c r="QBW2354" s="1452"/>
      <c r="QBX2354" s="1452"/>
      <c r="QBY2354" s="1452"/>
      <c r="QBZ2354" s="1452"/>
      <c r="QCA2354" s="1452"/>
      <c r="QCB2354" s="1452"/>
      <c r="QCC2354" s="1452"/>
      <c r="QCD2354" s="1452"/>
      <c r="QCE2354" s="1452"/>
      <c r="QCF2354" s="1452"/>
      <c r="QCG2354" s="1452"/>
      <c r="QCH2354" s="1452"/>
      <c r="QCI2354" s="1452"/>
      <c r="QCJ2354" s="1452"/>
      <c r="QCK2354" s="1452"/>
      <c r="QCL2354" s="1452"/>
      <c r="QCM2354" s="1452"/>
      <c r="QCN2354" s="1452"/>
      <c r="QCO2354" s="1452"/>
      <c r="QCP2354" s="1452"/>
      <c r="QCQ2354" s="1452"/>
      <c r="QCR2354" s="1452"/>
      <c r="QCS2354" s="1452"/>
      <c r="QCT2354" s="1452"/>
      <c r="QCU2354" s="1452"/>
      <c r="QCV2354" s="1452"/>
      <c r="QCW2354" s="1452"/>
      <c r="QCX2354" s="1452"/>
      <c r="QCY2354" s="1452"/>
      <c r="QCZ2354" s="1452"/>
      <c r="QDA2354" s="1452"/>
      <c r="QDB2354" s="1452"/>
      <c r="QDC2354" s="1452"/>
      <c r="QDD2354" s="1452"/>
      <c r="QDE2354" s="1452"/>
      <c r="QDF2354" s="1452"/>
      <c r="QDG2354" s="1452"/>
      <c r="QDH2354" s="1452"/>
      <c r="QDI2354" s="1452"/>
      <c r="QDJ2354" s="1452"/>
      <c r="QDK2354" s="1452"/>
      <c r="QDL2354" s="1452"/>
      <c r="QDM2354" s="1452"/>
      <c r="QDN2354" s="1452"/>
      <c r="QDO2354" s="1452"/>
      <c r="QDP2354" s="1452"/>
      <c r="QDQ2354" s="1452"/>
      <c r="QDR2354" s="1452"/>
      <c r="QDS2354" s="1452"/>
      <c r="QDT2354" s="1452"/>
      <c r="QDU2354" s="1452"/>
      <c r="QDV2354" s="1452"/>
      <c r="QDW2354" s="1452"/>
      <c r="QDX2354" s="1452"/>
      <c r="QDY2354" s="1452"/>
      <c r="QDZ2354" s="1452"/>
      <c r="QEA2354" s="1452"/>
      <c r="QEB2354" s="1452"/>
      <c r="QEC2354" s="1452"/>
      <c r="QED2354" s="1452"/>
      <c r="QEE2354" s="1452"/>
      <c r="QEF2354" s="1452"/>
      <c r="QEG2354" s="1452"/>
      <c r="QEH2354" s="1452"/>
      <c r="QEI2354" s="1452"/>
      <c r="QEJ2354" s="1452"/>
      <c r="QEK2354" s="1452"/>
      <c r="QEL2354" s="1452"/>
      <c r="QEM2354" s="1452"/>
      <c r="QEN2354" s="1452"/>
      <c r="QEO2354" s="1452"/>
      <c r="QEP2354" s="1452"/>
      <c r="QEQ2354" s="1452"/>
      <c r="QER2354" s="1452"/>
      <c r="QES2354" s="1452"/>
      <c r="QET2354" s="1452"/>
      <c r="QEU2354" s="1452"/>
      <c r="QEV2354" s="1452"/>
      <c r="QEW2354" s="1452"/>
      <c r="QEX2354" s="1452"/>
      <c r="QEY2354" s="1452"/>
      <c r="QEZ2354" s="1452"/>
      <c r="QFA2354" s="1452"/>
      <c r="QFB2354" s="1452"/>
      <c r="QFC2354" s="1452"/>
      <c r="QFD2354" s="1452"/>
      <c r="QFE2354" s="1452"/>
      <c r="QFF2354" s="1452"/>
      <c r="QFG2354" s="1452"/>
      <c r="QFH2354" s="1452"/>
      <c r="QFI2354" s="1452"/>
      <c r="QFJ2354" s="1452"/>
      <c r="QFK2354" s="1452"/>
      <c r="QFL2354" s="1452"/>
      <c r="QFM2354" s="1452"/>
      <c r="QFN2354" s="1452"/>
      <c r="QFO2354" s="1452"/>
      <c r="QFP2354" s="1452"/>
      <c r="QFQ2354" s="1452"/>
      <c r="QFR2354" s="1452"/>
      <c r="QFS2354" s="1452"/>
      <c r="QFT2354" s="1452"/>
      <c r="QFU2354" s="1452"/>
      <c r="QFV2354" s="1452"/>
      <c r="QFW2354" s="1452"/>
      <c r="QFX2354" s="1452"/>
      <c r="QFY2354" s="1452"/>
      <c r="QFZ2354" s="1452"/>
      <c r="QGA2354" s="1452"/>
      <c r="QGB2354" s="1452"/>
      <c r="QGC2354" s="1452"/>
      <c r="QGD2354" s="1452"/>
      <c r="QGE2354" s="1452"/>
      <c r="QGF2354" s="1452"/>
      <c r="QGG2354" s="1452"/>
      <c r="QGH2354" s="1452"/>
      <c r="QGI2354" s="1452"/>
      <c r="QGJ2354" s="1452"/>
      <c r="QGK2354" s="1452"/>
      <c r="QGL2354" s="1452"/>
      <c r="QGM2354" s="1452"/>
      <c r="QGN2354" s="1452"/>
      <c r="QGO2354" s="1452"/>
      <c r="QGP2354" s="1452"/>
      <c r="QGQ2354" s="1452"/>
      <c r="QGR2354" s="1452"/>
      <c r="QGS2354" s="1452"/>
      <c r="QGT2354" s="1452"/>
      <c r="QGU2354" s="1452"/>
      <c r="QGV2354" s="1452"/>
      <c r="QGW2354" s="1452"/>
      <c r="QGX2354" s="1452"/>
      <c r="QGY2354" s="1452"/>
      <c r="QGZ2354" s="1452"/>
      <c r="QHA2354" s="1452"/>
      <c r="QHB2354" s="1452"/>
      <c r="QHC2354" s="1452"/>
      <c r="QHD2354" s="1452"/>
      <c r="QHE2354" s="1452"/>
      <c r="QHF2354" s="1452"/>
      <c r="QHG2354" s="1452"/>
      <c r="QHH2354" s="1452"/>
      <c r="QHI2354" s="1452"/>
      <c r="QHJ2354" s="1452"/>
      <c r="QHK2354" s="1452"/>
      <c r="QHL2354" s="1452"/>
      <c r="QHM2354" s="1452"/>
      <c r="QHN2354" s="1452"/>
      <c r="QHO2354" s="1452"/>
      <c r="QHP2354" s="1452"/>
      <c r="QHQ2354" s="1452"/>
      <c r="QHR2354" s="1452"/>
      <c r="QHS2354" s="1452"/>
      <c r="QHT2354" s="1452"/>
      <c r="QHU2354" s="1452"/>
      <c r="QHV2354" s="1452"/>
      <c r="QHW2354" s="1452"/>
      <c r="QHX2354" s="1452"/>
      <c r="QHY2354" s="1452"/>
      <c r="QHZ2354" s="1452"/>
      <c r="QIA2354" s="1452"/>
      <c r="QIB2354" s="1452"/>
      <c r="QIC2354" s="1452"/>
      <c r="QID2354" s="1452"/>
      <c r="QIE2354" s="1452"/>
      <c r="QIF2354" s="1452"/>
      <c r="QIG2354" s="1452"/>
      <c r="QIH2354" s="1452"/>
      <c r="QII2354" s="1452"/>
      <c r="QIJ2354" s="1452"/>
      <c r="QIK2354" s="1452"/>
      <c r="QIL2354" s="1452"/>
      <c r="QIM2354" s="1452"/>
      <c r="QIN2354" s="1452"/>
      <c r="QIO2354" s="1452"/>
      <c r="QIP2354" s="1452"/>
      <c r="QIQ2354" s="1452"/>
      <c r="QIR2354" s="1452"/>
      <c r="QIS2354" s="1452"/>
      <c r="QIT2354" s="1452"/>
      <c r="QIU2354" s="1452"/>
      <c r="QIV2354" s="1452"/>
      <c r="QIW2354" s="1452"/>
      <c r="QIX2354" s="1452"/>
      <c r="QIY2354" s="1452"/>
      <c r="QIZ2354" s="1452"/>
      <c r="QJA2354" s="1452"/>
      <c r="QJB2354" s="1452"/>
      <c r="QJC2354" s="1452"/>
      <c r="QJD2354" s="1452"/>
      <c r="QJE2354" s="1452"/>
      <c r="QJF2354" s="1452"/>
      <c r="QJG2354" s="1452"/>
      <c r="QJH2354" s="1452"/>
      <c r="QJI2354" s="1452"/>
      <c r="QJJ2354" s="1452"/>
      <c r="QJK2354" s="1452"/>
      <c r="QJL2354" s="1452"/>
      <c r="QJM2354" s="1452"/>
      <c r="QJN2354" s="1452"/>
      <c r="QJO2354" s="1452"/>
      <c r="QJP2354" s="1452"/>
      <c r="QJQ2354" s="1452"/>
      <c r="QJR2354" s="1452"/>
      <c r="QJS2354" s="1452"/>
      <c r="QJT2354" s="1452"/>
      <c r="QJU2354" s="1452"/>
      <c r="QJV2354" s="1452"/>
      <c r="QJW2354" s="1452"/>
      <c r="QJX2354" s="1452"/>
      <c r="QJY2354" s="1452"/>
      <c r="QJZ2354" s="1452"/>
      <c r="QKA2354" s="1452"/>
      <c r="QKB2354" s="1452"/>
      <c r="QKC2354" s="1452"/>
      <c r="QKD2354" s="1452"/>
      <c r="QKE2354" s="1452"/>
      <c r="QKF2354" s="1452"/>
      <c r="QKG2354" s="1452"/>
      <c r="QKH2354" s="1452"/>
      <c r="QKI2354" s="1452"/>
      <c r="QKJ2354" s="1452"/>
      <c r="QKK2354" s="1452"/>
      <c r="QKL2354" s="1452"/>
      <c r="QKM2354" s="1452"/>
      <c r="QKN2354" s="1452"/>
      <c r="QKO2354" s="1452"/>
      <c r="QKP2354" s="1452"/>
      <c r="QKQ2354" s="1452"/>
      <c r="QKR2354" s="1452"/>
      <c r="QKS2354" s="1452"/>
      <c r="QKT2354" s="1452"/>
      <c r="QKU2354" s="1452"/>
      <c r="QKV2354" s="1452"/>
      <c r="QKW2354" s="1452"/>
      <c r="QKX2354" s="1452"/>
      <c r="QKY2354" s="1452"/>
      <c r="QKZ2354" s="1452"/>
      <c r="QLA2354" s="1452"/>
      <c r="QLB2354" s="1452"/>
      <c r="QLC2354" s="1452"/>
      <c r="QLD2354" s="1452"/>
      <c r="QLE2354" s="1452"/>
      <c r="QLF2354" s="1452"/>
      <c r="QLG2354" s="1452"/>
      <c r="QLH2354" s="1452"/>
      <c r="QLI2354" s="1452"/>
      <c r="QLJ2354" s="1452"/>
      <c r="QLK2354" s="1452"/>
      <c r="QLL2354" s="1452"/>
      <c r="QLM2354" s="1452"/>
      <c r="QLN2354" s="1452"/>
      <c r="QLO2354" s="1452"/>
      <c r="QLP2354" s="1452"/>
      <c r="QLQ2354" s="1452"/>
      <c r="QLR2354" s="1452"/>
      <c r="QLS2354" s="1452"/>
      <c r="QLT2354" s="1452"/>
      <c r="QLU2354" s="1452"/>
      <c r="QLV2354" s="1452"/>
      <c r="QLW2354" s="1452"/>
      <c r="QLX2354" s="1452"/>
      <c r="QLY2354" s="1452"/>
      <c r="QLZ2354" s="1452"/>
      <c r="QMA2354" s="1452"/>
      <c r="QMB2354" s="1452"/>
      <c r="QMC2354" s="1452"/>
      <c r="QMD2354" s="1452"/>
      <c r="QME2354" s="1452"/>
      <c r="QMF2354" s="1452"/>
      <c r="QMG2354" s="1452"/>
      <c r="QMH2354" s="1452"/>
      <c r="QMI2354" s="1452"/>
      <c r="QMJ2354" s="1452"/>
      <c r="QMK2354" s="1452"/>
      <c r="QML2354" s="1452"/>
      <c r="QMM2354" s="1452"/>
      <c r="QMN2354" s="1452"/>
      <c r="QMO2354" s="1452"/>
      <c r="QMP2354" s="1452"/>
      <c r="QMQ2354" s="1452"/>
      <c r="QMR2354" s="1452"/>
      <c r="QMS2354" s="1452"/>
      <c r="QMT2354" s="1452"/>
      <c r="QMU2354" s="1452"/>
      <c r="QMV2354" s="1452"/>
      <c r="QMW2354" s="1452"/>
      <c r="QMX2354" s="1452"/>
      <c r="QMY2354" s="1452"/>
      <c r="QMZ2354" s="1452"/>
      <c r="QNA2354" s="1452"/>
      <c r="QNB2354" s="1452"/>
      <c r="QNC2354" s="1452"/>
      <c r="QND2354" s="1452"/>
      <c r="QNE2354" s="1452"/>
      <c r="QNF2354" s="1452"/>
      <c r="QNG2354" s="1452"/>
      <c r="QNH2354" s="1452"/>
      <c r="QNI2354" s="1452"/>
      <c r="QNJ2354" s="1452"/>
      <c r="QNK2354" s="1452"/>
      <c r="QNL2354" s="1452"/>
      <c r="QNM2354" s="1452"/>
      <c r="QNN2354" s="1452"/>
      <c r="QNO2354" s="1452"/>
      <c r="QNP2354" s="1452"/>
      <c r="QNQ2354" s="1452"/>
      <c r="QNR2354" s="1452"/>
      <c r="QNS2354" s="1452"/>
      <c r="QNT2354" s="1452"/>
      <c r="QNU2354" s="1452"/>
      <c r="QNV2354" s="1452"/>
      <c r="QNW2354" s="1452"/>
      <c r="QNX2354" s="1452"/>
      <c r="QNY2354" s="1452"/>
      <c r="QNZ2354" s="1452"/>
      <c r="QOA2354" s="1452"/>
      <c r="QOB2354" s="1452"/>
      <c r="QOC2354" s="1452"/>
      <c r="QOD2354" s="1452"/>
      <c r="QOE2354" s="1452"/>
      <c r="QOF2354" s="1452"/>
      <c r="QOG2354" s="1452"/>
      <c r="QOH2354" s="1452"/>
      <c r="QOI2354" s="1452"/>
      <c r="QOJ2354" s="1452"/>
      <c r="QOK2354" s="1452"/>
      <c r="QOL2354" s="1452"/>
      <c r="QOM2354" s="1452"/>
      <c r="QON2354" s="1452"/>
      <c r="QOO2354" s="1452"/>
      <c r="QOP2354" s="1452"/>
      <c r="QOQ2354" s="1452"/>
      <c r="QOR2354" s="1452"/>
      <c r="QOS2354" s="1452"/>
      <c r="QOT2354" s="1452"/>
      <c r="QOU2354" s="1452"/>
      <c r="QOV2354" s="1452"/>
      <c r="QOW2354" s="1452"/>
      <c r="QOX2354" s="1452"/>
      <c r="QOY2354" s="1452"/>
      <c r="QOZ2354" s="1452"/>
      <c r="QPA2354" s="1452"/>
      <c r="QPB2354" s="1452"/>
      <c r="QPC2354" s="1452"/>
      <c r="QPD2354" s="1452"/>
      <c r="QPE2354" s="1452"/>
      <c r="QPF2354" s="1452"/>
      <c r="QPG2354" s="1452"/>
      <c r="QPH2354" s="1452"/>
      <c r="QPI2354" s="1452"/>
      <c r="QPJ2354" s="1452"/>
      <c r="QPK2354" s="1452"/>
      <c r="QPL2354" s="1452"/>
      <c r="QPM2354" s="1452"/>
      <c r="QPN2354" s="1452"/>
      <c r="QPO2354" s="1452"/>
      <c r="QPP2354" s="1452"/>
      <c r="QPQ2354" s="1452"/>
      <c r="QPR2354" s="1452"/>
      <c r="QPS2354" s="1452"/>
      <c r="QPT2354" s="1452"/>
      <c r="QPU2354" s="1452"/>
      <c r="QPV2354" s="1452"/>
      <c r="QPW2354" s="1452"/>
      <c r="QPX2354" s="1452"/>
      <c r="QPY2354" s="1452"/>
      <c r="QPZ2354" s="1452"/>
      <c r="QQA2354" s="1452"/>
      <c r="QQB2354" s="1452"/>
      <c r="QQC2354" s="1452"/>
      <c r="QQD2354" s="1452"/>
      <c r="QQE2354" s="1452"/>
      <c r="QQF2354" s="1452"/>
      <c r="QQG2354" s="1452"/>
      <c r="QQH2354" s="1452"/>
      <c r="QQI2354" s="1452"/>
      <c r="QQJ2354" s="1452"/>
      <c r="QQK2354" s="1452"/>
      <c r="QQL2354" s="1452"/>
      <c r="QQM2354" s="1452"/>
      <c r="QQN2354" s="1452"/>
      <c r="QQO2354" s="1452"/>
      <c r="QQP2354" s="1452"/>
      <c r="QQQ2354" s="1452"/>
      <c r="QQR2354" s="1452"/>
      <c r="QQS2354" s="1452"/>
      <c r="QQT2354" s="1452"/>
      <c r="QQU2354" s="1452"/>
      <c r="QQV2354" s="1452"/>
      <c r="QQW2354" s="1452"/>
      <c r="QQX2354" s="1452"/>
      <c r="QQY2354" s="1452"/>
      <c r="QQZ2354" s="1452"/>
      <c r="QRA2354" s="1452"/>
      <c r="QRB2354" s="1452"/>
      <c r="QRC2354" s="1452"/>
      <c r="QRD2354" s="1452"/>
      <c r="QRE2354" s="1452"/>
      <c r="QRF2354" s="1452"/>
      <c r="QRG2354" s="1452"/>
      <c r="QRH2354" s="1452"/>
      <c r="QRI2354" s="1452"/>
      <c r="QRJ2354" s="1452"/>
      <c r="QRK2354" s="1452"/>
      <c r="QRL2354" s="1452"/>
      <c r="QRM2354" s="1452"/>
      <c r="QRN2354" s="1452"/>
      <c r="QRO2354" s="1452"/>
      <c r="QRP2354" s="1452"/>
      <c r="QRQ2354" s="1452"/>
      <c r="QRR2354" s="1452"/>
      <c r="QRS2354" s="1452"/>
      <c r="QRT2354" s="1452"/>
      <c r="QRU2354" s="1452"/>
      <c r="QRV2354" s="1452"/>
      <c r="QRW2354" s="1452"/>
      <c r="QRX2354" s="1452"/>
      <c r="QRY2354" s="1452"/>
      <c r="QRZ2354" s="1452"/>
      <c r="QSA2354" s="1452"/>
      <c r="QSB2354" s="1452"/>
      <c r="QSC2354" s="1452"/>
      <c r="QSD2354" s="1452"/>
      <c r="QSE2354" s="1452"/>
      <c r="QSF2354" s="1452"/>
      <c r="QSG2354" s="1452"/>
      <c r="QSH2354" s="1452"/>
      <c r="QSI2354" s="1452"/>
      <c r="QSJ2354" s="1452"/>
      <c r="QSK2354" s="1452"/>
      <c r="QSL2354" s="1452"/>
      <c r="QSM2354" s="1452"/>
      <c r="QSN2354" s="1452"/>
      <c r="QSO2354" s="1452"/>
      <c r="QSP2354" s="1452"/>
      <c r="QSQ2354" s="1452"/>
      <c r="QSR2354" s="1452"/>
      <c r="QSS2354" s="1452"/>
      <c r="QST2354" s="1452"/>
      <c r="QSU2354" s="1452"/>
      <c r="QSV2354" s="1452"/>
      <c r="QSW2354" s="1452"/>
      <c r="QSX2354" s="1452"/>
      <c r="QSY2354" s="1452"/>
      <c r="QSZ2354" s="1452"/>
      <c r="QTA2354" s="1452"/>
      <c r="QTB2354" s="1452"/>
      <c r="QTC2354" s="1452"/>
      <c r="QTD2354" s="1452"/>
      <c r="QTE2354" s="1452"/>
      <c r="QTF2354" s="1452"/>
      <c r="QTG2354" s="1452"/>
      <c r="QTH2354" s="1452"/>
      <c r="QTI2354" s="1452"/>
      <c r="QTJ2354" s="1452"/>
      <c r="QTK2354" s="1452"/>
      <c r="QTL2354" s="1452"/>
      <c r="QTM2354" s="1452"/>
      <c r="QTN2354" s="1452"/>
      <c r="QTO2354" s="1452"/>
      <c r="QTP2354" s="1452"/>
      <c r="QTQ2354" s="1452"/>
      <c r="QTR2354" s="1452"/>
      <c r="QTS2354" s="1452"/>
      <c r="QTT2354" s="1452"/>
      <c r="QTU2354" s="1452"/>
      <c r="QTV2354" s="1452"/>
      <c r="QTW2354" s="1452"/>
      <c r="QTX2354" s="1452"/>
      <c r="QTY2354" s="1452"/>
      <c r="QTZ2354" s="1452"/>
      <c r="QUA2354" s="1452"/>
      <c r="QUB2354" s="1452"/>
      <c r="QUC2354" s="1452"/>
      <c r="QUD2354" s="1452"/>
      <c r="QUE2354" s="1452"/>
      <c r="QUF2354" s="1452"/>
      <c r="QUG2354" s="1452"/>
      <c r="QUH2354" s="1452"/>
      <c r="QUI2354" s="1452"/>
      <c r="QUJ2354" s="1452"/>
      <c r="QUK2354" s="1452"/>
      <c r="QUL2354" s="1452"/>
      <c r="QUM2354" s="1452"/>
      <c r="QUN2354" s="1452"/>
      <c r="QUO2354" s="1452"/>
      <c r="QUP2354" s="1452"/>
      <c r="QUQ2354" s="1452"/>
      <c r="QUR2354" s="1452"/>
      <c r="QUS2354" s="1452"/>
      <c r="QUT2354" s="1452"/>
      <c r="QUU2354" s="1452"/>
      <c r="QUV2354" s="1452"/>
      <c r="QUW2354" s="1452"/>
      <c r="QUX2354" s="1452"/>
      <c r="QUY2354" s="1452"/>
      <c r="QUZ2354" s="1452"/>
      <c r="QVA2354" s="1452"/>
      <c r="QVB2354" s="1452"/>
      <c r="QVC2354" s="1452"/>
      <c r="QVD2354" s="1452"/>
      <c r="QVE2354" s="1452"/>
      <c r="QVF2354" s="1452"/>
      <c r="QVG2354" s="1452"/>
      <c r="QVH2354" s="1452"/>
      <c r="QVI2354" s="1452"/>
      <c r="QVJ2354" s="1452"/>
      <c r="QVK2354" s="1452"/>
      <c r="QVL2354" s="1452"/>
      <c r="QVM2354" s="1452"/>
      <c r="QVN2354" s="1452"/>
      <c r="QVO2354" s="1452"/>
      <c r="QVP2354" s="1452"/>
      <c r="QVQ2354" s="1452"/>
      <c r="QVR2354" s="1452"/>
      <c r="QVS2354" s="1452"/>
      <c r="QVT2354" s="1452"/>
      <c r="QVU2354" s="1452"/>
      <c r="QVV2354" s="1452"/>
      <c r="QVW2354" s="1452"/>
      <c r="QVX2354" s="1452"/>
      <c r="QVY2354" s="1452"/>
      <c r="QVZ2354" s="1452"/>
      <c r="QWA2354" s="1452"/>
      <c r="QWB2354" s="1452"/>
      <c r="QWC2354" s="1452"/>
      <c r="QWD2354" s="1452"/>
      <c r="QWE2354" s="1452"/>
      <c r="QWF2354" s="1452"/>
      <c r="QWG2354" s="1452"/>
      <c r="QWH2354" s="1452"/>
      <c r="QWI2354" s="1452"/>
      <c r="QWJ2354" s="1452"/>
      <c r="QWK2354" s="1452"/>
      <c r="QWL2354" s="1452"/>
      <c r="QWM2354" s="1452"/>
      <c r="QWN2354" s="1452"/>
      <c r="QWO2354" s="1452"/>
      <c r="QWP2354" s="1452"/>
      <c r="QWQ2354" s="1452"/>
      <c r="QWR2354" s="1452"/>
      <c r="QWS2354" s="1452"/>
      <c r="QWT2354" s="1452"/>
      <c r="QWU2354" s="1452"/>
      <c r="QWV2354" s="1452"/>
      <c r="QWW2354" s="1452"/>
      <c r="QWX2354" s="1452"/>
      <c r="QWY2354" s="1452"/>
      <c r="QWZ2354" s="1452"/>
      <c r="QXA2354" s="1452"/>
      <c r="QXB2354" s="1452"/>
      <c r="QXC2354" s="1452"/>
      <c r="QXD2354" s="1452"/>
      <c r="QXE2354" s="1452"/>
      <c r="QXF2354" s="1452"/>
      <c r="QXG2354" s="1452"/>
      <c r="QXH2354" s="1452"/>
      <c r="QXI2354" s="1452"/>
      <c r="QXJ2354" s="1452"/>
      <c r="QXK2354" s="1452"/>
      <c r="QXL2354" s="1452"/>
      <c r="QXM2354" s="1452"/>
      <c r="QXN2354" s="1452"/>
      <c r="QXO2354" s="1452"/>
      <c r="QXP2354" s="1452"/>
      <c r="QXQ2354" s="1452"/>
      <c r="QXR2354" s="1452"/>
      <c r="QXS2354" s="1452"/>
      <c r="QXT2354" s="1452"/>
      <c r="QXU2354" s="1452"/>
      <c r="QXV2354" s="1452"/>
      <c r="QXW2354" s="1452"/>
      <c r="QXX2354" s="1452"/>
      <c r="QXY2354" s="1452"/>
      <c r="QXZ2354" s="1452"/>
      <c r="QYA2354" s="1452"/>
      <c r="QYB2354" s="1452"/>
      <c r="QYC2354" s="1452"/>
      <c r="QYD2354" s="1452"/>
      <c r="QYE2354" s="1452"/>
      <c r="QYF2354" s="1452"/>
      <c r="QYG2354" s="1452"/>
      <c r="QYH2354" s="1452"/>
      <c r="QYI2354" s="1452"/>
      <c r="QYJ2354" s="1452"/>
      <c r="QYK2354" s="1452"/>
      <c r="QYL2354" s="1452"/>
      <c r="QYM2354" s="1452"/>
      <c r="QYN2354" s="1452"/>
      <c r="QYO2354" s="1452"/>
      <c r="QYP2354" s="1452"/>
      <c r="QYQ2354" s="1452"/>
      <c r="QYR2354" s="1452"/>
      <c r="QYS2354" s="1452"/>
      <c r="QYT2354" s="1452"/>
      <c r="QYU2354" s="1452"/>
      <c r="QYV2354" s="1452"/>
      <c r="QYW2354" s="1452"/>
      <c r="QYX2354" s="1452"/>
      <c r="QYY2354" s="1452"/>
      <c r="QYZ2354" s="1452"/>
      <c r="QZA2354" s="1452"/>
      <c r="QZB2354" s="1452"/>
      <c r="QZC2354" s="1452"/>
      <c r="QZD2354" s="1452"/>
      <c r="QZE2354" s="1452"/>
      <c r="QZF2354" s="1452"/>
      <c r="QZG2354" s="1452"/>
      <c r="QZH2354" s="1452"/>
      <c r="QZI2354" s="1452"/>
      <c r="QZJ2354" s="1452"/>
      <c r="QZK2354" s="1452"/>
      <c r="QZL2354" s="1452"/>
      <c r="QZM2354" s="1452"/>
      <c r="QZN2354" s="1452"/>
      <c r="QZO2354" s="1452"/>
      <c r="QZP2354" s="1452"/>
      <c r="QZQ2354" s="1452"/>
      <c r="QZR2354" s="1452"/>
      <c r="QZS2354" s="1452"/>
      <c r="QZT2354" s="1452"/>
      <c r="QZU2354" s="1452"/>
      <c r="QZV2354" s="1452"/>
      <c r="QZW2354" s="1452"/>
      <c r="QZX2354" s="1452"/>
      <c r="QZY2354" s="1452"/>
      <c r="QZZ2354" s="1452"/>
      <c r="RAA2354" s="1452"/>
      <c r="RAB2354" s="1452"/>
      <c r="RAC2354" s="1452"/>
      <c r="RAD2354" s="1452"/>
      <c r="RAE2354" s="1452"/>
      <c r="RAF2354" s="1452"/>
      <c r="RAG2354" s="1452"/>
      <c r="RAH2354" s="1452"/>
      <c r="RAI2354" s="1452"/>
      <c r="RAJ2354" s="1452"/>
      <c r="RAK2354" s="1452"/>
      <c r="RAL2354" s="1452"/>
      <c r="RAM2354" s="1452"/>
      <c r="RAN2354" s="1452"/>
      <c r="RAO2354" s="1452"/>
      <c r="RAP2354" s="1452"/>
      <c r="RAQ2354" s="1452"/>
      <c r="RAR2354" s="1452"/>
      <c r="RAS2354" s="1452"/>
      <c r="RAT2354" s="1452"/>
      <c r="RAU2354" s="1452"/>
      <c r="RAV2354" s="1452"/>
      <c r="RAW2354" s="1452"/>
      <c r="RAX2354" s="1452"/>
      <c r="RAY2354" s="1452"/>
      <c r="RAZ2354" s="1452"/>
      <c r="RBA2354" s="1452"/>
      <c r="RBB2354" s="1452"/>
      <c r="RBC2354" s="1452"/>
      <c r="RBD2354" s="1452"/>
      <c r="RBE2354" s="1452"/>
      <c r="RBF2354" s="1452"/>
      <c r="RBG2354" s="1452"/>
      <c r="RBH2354" s="1452"/>
      <c r="RBI2354" s="1452"/>
      <c r="RBJ2354" s="1452"/>
      <c r="RBK2354" s="1452"/>
      <c r="RBL2354" s="1452"/>
      <c r="RBM2354" s="1452"/>
      <c r="RBN2354" s="1452"/>
      <c r="RBO2354" s="1452"/>
      <c r="RBP2354" s="1452"/>
      <c r="RBQ2354" s="1452"/>
      <c r="RBR2354" s="1452"/>
      <c r="RBS2354" s="1452"/>
      <c r="RBT2354" s="1452"/>
      <c r="RBU2354" s="1452"/>
      <c r="RBV2354" s="1452"/>
      <c r="RBW2354" s="1452"/>
      <c r="RBX2354" s="1452"/>
      <c r="RBY2354" s="1452"/>
      <c r="RBZ2354" s="1452"/>
      <c r="RCA2354" s="1452"/>
      <c r="RCB2354" s="1452"/>
      <c r="RCC2354" s="1452"/>
      <c r="RCD2354" s="1452"/>
      <c r="RCE2354" s="1452"/>
      <c r="RCF2354" s="1452"/>
      <c r="RCG2354" s="1452"/>
      <c r="RCH2354" s="1452"/>
      <c r="RCI2354" s="1452"/>
      <c r="RCJ2354" s="1452"/>
      <c r="RCK2354" s="1452"/>
      <c r="RCL2354" s="1452"/>
      <c r="RCM2354" s="1452"/>
      <c r="RCN2354" s="1452"/>
      <c r="RCO2354" s="1452"/>
      <c r="RCP2354" s="1452"/>
      <c r="RCQ2354" s="1452"/>
      <c r="RCR2354" s="1452"/>
      <c r="RCS2354" s="1452"/>
      <c r="RCT2354" s="1452"/>
      <c r="RCU2354" s="1452"/>
      <c r="RCV2354" s="1452"/>
      <c r="RCW2354" s="1452"/>
      <c r="RCX2354" s="1452"/>
      <c r="RCY2354" s="1452"/>
      <c r="RCZ2354" s="1452"/>
      <c r="RDA2354" s="1452"/>
      <c r="RDB2354" s="1452"/>
      <c r="RDC2354" s="1452"/>
      <c r="RDD2354" s="1452"/>
      <c r="RDE2354" s="1452"/>
      <c r="RDF2354" s="1452"/>
      <c r="RDG2354" s="1452"/>
      <c r="RDH2354" s="1452"/>
      <c r="RDI2354" s="1452"/>
      <c r="RDJ2354" s="1452"/>
      <c r="RDK2354" s="1452"/>
      <c r="RDL2354" s="1452"/>
      <c r="RDM2354" s="1452"/>
      <c r="RDN2354" s="1452"/>
      <c r="RDO2354" s="1452"/>
      <c r="RDP2354" s="1452"/>
      <c r="RDQ2354" s="1452"/>
      <c r="RDR2354" s="1452"/>
      <c r="RDS2354" s="1452"/>
      <c r="RDT2354" s="1452"/>
      <c r="RDU2354" s="1452"/>
      <c r="RDV2354" s="1452"/>
      <c r="RDW2354" s="1452"/>
      <c r="RDX2354" s="1452"/>
      <c r="RDY2354" s="1452"/>
      <c r="RDZ2354" s="1452"/>
      <c r="REA2354" s="1452"/>
      <c r="REB2354" s="1452"/>
      <c r="REC2354" s="1452"/>
      <c r="RED2354" s="1452"/>
      <c r="REE2354" s="1452"/>
      <c r="REF2354" s="1452"/>
      <c r="REG2354" s="1452"/>
      <c r="REH2354" s="1452"/>
      <c r="REI2354" s="1452"/>
      <c r="REJ2354" s="1452"/>
      <c r="REK2354" s="1452"/>
      <c r="REL2354" s="1452"/>
      <c r="REM2354" s="1452"/>
      <c r="REN2354" s="1452"/>
      <c r="REO2354" s="1452"/>
      <c r="REP2354" s="1452"/>
      <c r="REQ2354" s="1452"/>
      <c r="RER2354" s="1452"/>
      <c r="RES2354" s="1452"/>
      <c r="RET2354" s="1452"/>
      <c r="REU2354" s="1452"/>
      <c r="REV2354" s="1452"/>
      <c r="REW2354" s="1452"/>
      <c r="REX2354" s="1452"/>
      <c r="REY2354" s="1452"/>
      <c r="REZ2354" s="1452"/>
      <c r="RFA2354" s="1452"/>
      <c r="RFB2354" s="1452"/>
      <c r="RFC2354" s="1452"/>
      <c r="RFD2354" s="1452"/>
      <c r="RFE2354" s="1452"/>
      <c r="RFF2354" s="1452"/>
      <c r="RFG2354" s="1452"/>
      <c r="RFH2354" s="1452"/>
      <c r="RFI2354" s="1452"/>
      <c r="RFJ2354" s="1452"/>
      <c r="RFK2354" s="1452"/>
      <c r="RFL2354" s="1452"/>
      <c r="RFM2354" s="1452"/>
      <c r="RFN2354" s="1452"/>
      <c r="RFO2354" s="1452"/>
      <c r="RFP2354" s="1452"/>
      <c r="RFQ2354" s="1452"/>
      <c r="RFR2354" s="1452"/>
      <c r="RFS2354" s="1452"/>
      <c r="RFT2354" s="1452"/>
      <c r="RFU2354" s="1452"/>
      <c r="RFV2354" s="1452"/>
      <c r="RFW2354" s="1452"/>
      <c r="RFX2354" s="1452"/>
      <c r="RFY2354" s="1452"/>
      <c r="RFZ2354" s="1452"/>
      <c r="RGA2354" s="1452"/>
      <c r="RGB2354" s="1452"/>
      <c r="RGC2354" s="1452"/>
      <c r="RGD2354" s="1452"/>
      <c r="RGE2354" s="1452"/>
      <c r="RGF2354" s="1452"/>
      <c r="RGG2354" s="1452"/>
      <c r="RGH2354" s="1452"/>
      <c r="RGI2354" s="1452"/>
      <c r="RGJ2354" s="1452"/>
      <c r="RGK2354" s="1452"/>
      <c r="RGL2354" s="1452"/>
      <c r="RGM2354" s="1452"/>
      <c r="RGN2354" s="1452"/>
      <c r="RGO2354" s="1452"/>
      <c r="RGP2354" s="1452"/>
      <c r="RGQ2354" s="1452"/>
      <c r="RGR2354" s="1452"/>
      <c r="RGS2354" s="1452"/>
      <c r="RGT2354" s="1452"/>
      <c r="RGU2354" s="1452"/>
      <c r="RGV2354" s="1452"/>
      <c r="RGW2354" s="1452"/>
      <c r="RGX2354" s="1452"/>
      <c r="RGY2354" s="1452"/>
      <c r="RGZ2354" s="1452"/>
      <c r="RHA2354" s="1452"/>
      <c r="RHB2354" s="1452"/>
      <c r="RHC2354" s="1452"/>
      <c r="RHD2354" s="1452"/>
      <c r="RHE2354" s="1452"/>
      <c r="RHF2354" s="1452"/>
      <c r="RHG2354" s="1452"/>
      <c r="RHH2354" s="1452"/>
      <c r="RHI2354" s="1452"/>
      <c r="RHJ2354" s="1452"/>
      <c r="RHK2354" s="1452"/>
      <c r="RHL2354" s="1452"/>
      <c r="RHM2354" s="1452"/>
      <c r="RHN2354" s="1452"/>
      <c r="RHO2354" s="1452"/>
      <c r="RHP2354" s="1452"/>
      <c r="RHQ2354" s="1452"/>
      <c r="RHR2354" s="1452"/>
      <c r="RHS2354" s="1452"/>
      <c r="RHT2354" s="1452"/>
      <c r="RHU2354" s="1452"/>
      <c r="RHV2354" s="1452"/>
      <c r="RHW2354" s="1452"/>
      <c r="RHX2354" s="1452"/>
      <c r="RHY2354" s="1452"/>
      <c r="RHZ2354" s="1452"/>
      <c r="RIA2354" s="1452"/>
      <c r="RIB2354" s="1452"/>
      <c r="RIC2354" s="1452"/>
      <c r="RID2354" s="1452"/>
      <c r="RIE2354" s="1452"/>
      <c r="RIF2354" s="1452"/>
      <c r="RIG2354" s="1452"/>
      <c r="RIH2354" s="1452"/>
      <c r="RII2354" s="1452"/>
      <c r="RIJ2354" s="1452"/>
      <c r="RIK2354" s="1452"/>
      <c r="RIL2354" s="1452"/>
      <c r="RIM2354" s="1452"/>
      <c r="RIN2354" s="1452"/>
      <c r="RIO2354" s="1452"/>
      <c r="RIP2354" s="1452"/>
      <c r="RIQ2354" s="1452"/>
      <c r="RIR2354" s="1452"/>
      <c r="RIS2354" s="1452"/>
      <c r="RIT2354" s="1452"/>
      <c r="RIU2354" s="1452"/>
      <c r="RIV2354" s="1452"/>
      <c r="RIW2354" s="1452"/>
      <c r="RIX2354" s="1452"/>
      <c r="RIY2354" s="1452"/>
      <c r="RIZ2354" s="1452"/>
      <c r="RJA2354" s="1452"/>
      <c r="RJB2354" s="1452"/>
      <c r="RJC2354" s="1452"/>
      <c r="RJD2354" s="1452"/>
      <c r="RJE2354" s="1452"/>
      <c r="RJF2354" s="1452"/>
      <c r="RJG2354" s="1452"/>
      <c r="RJH2354" s="1452"/>
      <c r="RJI2354" s="1452"/>
      <c r="RJJ2354" s="1452"/>
      <c r="RJK2354" s="1452"/>
      <c r="RJL2354" s="1452"/>
      <c r="RJM2354" s="1452"/>
      <c r="RJN2354" s="1452"/>
      <c r="RJO2354" s="1452"/>
      <c r="RJP2354" s="1452"/>
      <c r="RJQ2354" s="1452"/>
      <c r="RJR2354" s="1452"/>
      <c r="RJS2354" s="1452"/>
      <c r="RJT2354" s="1452"/>
      <c r="RJU2354" s="1452"/>
      <c r="RJV2354" s="1452"/>
      <c r="RJW2354" s="1452"/>
      <c r="RJX2354" s="1452"/>
      <c r="RJY2354" s="1452"/>
      <c r="RJZ2354" s="1452"/>
      <c r="RKA2354" s="1452"/>
      <c r="RKB2354" s="1452"/>
      <c r="RKC2354" s="1452"/>
      <c r="RKD2354" s="1452"/>
      <c r="RKE2354" s="1452"/>
      <c r="RKF2354" s="1452"/>
      <c r="RKG2354" s="1452"/>
      <c r="RKH2354" s="1452"/>
      <c r="RKI2354" s="1452"/>
      <c r="RKJ2354" s="1452"/>
      <c r="RKK2354" s="1452"/>
      <c r="RKL2354" s="1452"/>
      <c r="RKM2354" s="1452"/>
      <c r="RKN2354" s="1452"/>
      <c r="RKO2354" s="1452"/>
      <c r="RKP2354" s="1452"/>
      <c r="RKQ2354" s="1452"/>
      <c r="RKR2354" s="1452"/>
      <c r="RKS2354" s="1452"/>
      <c r="RKT2354" s="1452"/>
      <c r="RKU2354" s="1452"/>
      <c r="RKV2354" s="1452"/>
      <c r="RKW2354" s="1452"/>
      <c r="RKX2354" s="1452"/>
      <c r="RKY2354" s="1452"/>
      <c r="RKZ2354" s="1452"/>
      <c r="RLA2354" s="1452"/>
      <c r="RLB2354" s="1452"/>
      <c r="RLC2354" s="1452"/>
      <c r="RLD2354" s="1452"/>
      <c r="RLE2354" s="1452"/>
      <c r="RLF2354" s="1452"/>
      <c r="RLG2354" s="1452"/>
      <c r="RLH2354" s="1452"/>
      <c r="RLI2354" s="1452"/>
      <c r="RLJ2354" s="1452"/>
      <c r="RLK2354" s="1452"/>
      <c r="RLL2354" s="1452"/>
      <c r="RLM2354" s="1452"/>
      <c r="RLN2354" s="1452"/>
      <c r="RLO2354" s="1452"/>
      <c r="RLP2354" s="1452"/>
      <c r="RLQ2354" s="1452"/>
      <c r="RLR2354" s="1452"/>
      <c r="RLS2354" s="1452"/>
      <c r="RLT2354" s="1452"/>
      <c r="RLU2354" s="1452"/>
      <c r="RLV2354" s="1452"/>
      <c r="RLW2354" s="1452"/>
      <c r="RLX2354" s="1452"/>
      <c r="RLY2354" s="1452"/>
      <c r="RLZ2354" s="1452"/>
      <c r="RMA2354" s="1452"/>
      <c r="RMB2354" s="1452"/>
      <c r="RMC2354" s="1452"/>
      <c r="RMD2354" s="1452"/>
      <c r="RME2354" s="1452"/>
      <c r="RMF2354" s="1452"/>
      <c r="RMG2354" s="1452"/>
      <c r="RMH2354" s="1452"/>
      <c r="RMI2354" s="1452"/>
      <c r="RMJ2354" s="1452"/>
      <c r="RMK2354" s="1452"/>
      <c r="RML2354" s="1452"/>
      <c r="RMM2354" s="1452"/>
      <c r="RMN2354" s="1452"/>
      <c r="RMO2354" s="1452"/>
      <c r="RMP2354" s="1452"/>
      <c r="RMQ2354" s="1452"/>
      <c r="RMR2354" s="1452"/>
      <c r="RMS2354" s="1452"/>
      <c r="RMT2354" s="1452"/>
      <c r="RMU2354" s="1452"/>
      <c r="RMV2354" s="1452"/>
      <c r="RMW2354" s="1452"/>
      <c r="RMX2354" s="1452"/>
      <c r="RMY2354" s="1452"/>
      <c r="RMZ2354" s="1452"/>
      <c r="RNA2354" s="1452"/>
      <c r="RNB2354" s="1452"/>
      <c r="RNC2354" s="1452"/>
      <c r="RND2354" s="1452"/>
      <c r="RNE2354" s="1452"/>
      <c r="RNF2354" s="1452"/>
      <c r="RNG2354" s="1452"/>
      <c r="RNH2354" s="1452"/>
      <c r="RNI2354" s="1452"/>
      <c r="RNJ2354" s="1452"/>
      <c r="RNK2354" s="1452"/>
      <c r="RNL2354" s="1452"/>
      <c r="RNM2354" s="1452"/>
      <c r="RNN2354" s="1452"/>
      <c r="RNO2354" s="1452"/>
      <c r="RNP2354" s="1452"/>
      <c r="RNQ2354" s="1452"/>
      <c r="RNR2354" s="1452"/>
      <c r="RNS2354" s="1452"/>
      <c r="RNT2354" s="1452"/>
      <c r="RNU2354" s="1452"/>
      <c r="RNV2354" s="1452"/>
      <c r="RNW2354" s="1452"/>
      <c r="RNX2354" s="1452"/>
      <c r="RNY2354" s="1452"/>
      <c r="RNZ2354" s="1452"/>
      <c r="ROA2354" s="1452"/>
      <c r="ROB2354" s="1452"/>
      <c r="ROC2354" s="1452"/>
      <c r="ROD2354" s="1452"/>
      <c r="ROE2354" s="1452"/>
      <c r="ROF2354" s="1452"/>
      <c r="ROG2354" s="1452"/>
      <c r="ROH2354" s="1452"/>
      <c r="ROI2354" s="1452"/>
      <c r="ROJ2354" s="1452"/>
      <c r="ROK2354" s="1452"/>
      <c r="ROL2354" s="1452"/>
      <c r="ROM2354" s="1452"/>
      <c r="RON2354" s="1452"/>
      <c r="ROO2354" s="1452"/>
      <c r="ROP2354" s="1452"/>
      <c r="ROQ2354" s="1452"/>
      <c r="ROR2354" s="1452"/>
      <c r="ROS2354" s="1452"/>
      <c r="ROT2354" s="1452"/>
      <c r="ROU2354" s="1452"/>
      <c r="ROV2354" s="1452"/>
      <c r="ROW2354" s="1452"/>
      <c r="ROX2354" s="1452"/>
      <c r="ROY2354" s="1452"/>
      <c r="ROZ2354" s="1452"/>
      <c r="RPA2354" s="1452"/>
      <c r="RPB2354" s="1452"/>
      <c r="RPC2354" s="1452"/>
      <c r="RPD2354" s="1452"/>
      <c r="RPE2354" s="1452"/>
      <c r="RPF2354" s="1452"/>
      <c r="RPG2354" s="1452"/>
      <c r="RPH2354" s="1452"/>
      <c r="RPI2354" s="1452"/>
      <c r="RPJ2354" s="1452"/>
      <c r="RPK2354" s="1452"/>
      <c r="RPL2354" s="1452"/>
      <c r="RPM2354" s="1452"/>
      <c r="RPN2354" s="1452"/>
      <c r="RPO2354" s="1452"/>
      <c r="RPP2354" s="1452"/>
      <c r="RPQ2354" s="1452"/>
      <c r="RPR2354" s="1452"/>
      <c r="RPS2354" s="1452"/>
      <c r="RPT2354" s="1452"/>
      <c r="RPU2354" s="1452"/>
      <c r="RPV2354" s="1452"/>
      <c r="RPW2354" s="1452"/>
      <c r="RPX2354" s="1452"/>
      <c r="RPY2354" s="1452"/>
      <c r="RPZ2354" s="1452"/>
      <c r="RQA2354" s="1452"/>
      <c r="RQB2354" s="1452"/>
      <c r="RQC2354" s="1452"/>
      <c r="RQD2354" s="1452"/>
      <c r="RQE2354" s="1452"/>
      <c r="RQF2354" s="1452"/>
      <c r="RQG2354" s="1452"/>
      <c r="RQH2354" s="1452"/>
      <c r="RQI2354" s="1452"/>
      <c r="RQJ2354" s="1452"/>
      <c r="RQK2354" s="1452"/>
      <c r="RQL2354" s="1452"/>
      <c r="RQM2354" s="1452"/>
      <c r="RQN2354" s="1452"/>
      <c r="RQO2354" s="1452"/>
      <c r="RQP2354" s="1452"/>
      <c r="RQQ2354" s="1452"/>
      <c r="RQR2354" s="1452"/>
      <c r="RQS2354" s="1452"/>
      <c r="RQT2354" s="1452"/>
      <c r="RQU2354" s="1452"/>
      <c r="RQV2354" s="1452"/>
      <c r="RQW2354" s="1452"/>
      <c r="RQX2354" s="1452"/>
      <c r="RQY2354" s="1452"/>
      <c r="RQZ2354" s="1452"/>
      <c r="RRA2354" s="1452"/>
      <c r="RRB2354" s="1452"/>
      <c r="RRC2354" s="1452"/>
      <c r="RRD2354" s="1452"/>
      <c r="RRE2354" s="1452"/>
      <c r="RRF2354" s="1452"/>
      <c r="RRG2354" s="1452"/>
      <c r="RRH2354" s="1452"/>
      <c r="RRI2354" s="1452"/>
      <c r="RRJ2354" s="1452"/>
      <c r="RRK2354" s="1452"/>
      <c r="RRL2354" s="1452"/>
      <c r="RRM2354" s="1452"/>
      <c r="RRN2354" s="1452"/>
      <c r="RRO2354" s="1452"/>
      <c r="RRP2354" s="1452"/>
      <c r="RRQ2354" s="1452"/>
      <c r="RRR2354" s="1452"/>
      <c r="RRS2354" s="1452"/>
      <c r="RRT2354" s="1452"/>
      <c r="RRU2354" s="1452"/>
      <c r="RRV2354" s="1452"/>
      <c r="RRW2354" s="1452"/>
      <c r="RRX2354" s="1452"/>
      <c r="RRY2354" s="1452"/>
      <c r="RRZ2354" s="1452"/>
      <c r="RSA2354" s="1452"/>
      <c r="RSB2354" s="1452"/>
      <c r="RSC2354" s="1452"/>
      <c r="RSD2354" s="1452"/>
      <c r="RSE2354" s="1452"/>
      <c r="RSF2354" s="1452"/>
      <c r="RSG2354" s="1452"/>
      <c r="RSH2354" s="1452"/>
      <c r="RSI2354" s="1452"/>
      <c r="RSJ2354" s="1452"/>
      <c r="RSK2354" s="1452"/>
      <c r="RSL2354" s="1452"/>
      <c r="RSM2354" s="1452"/>
      <c r="RSN2354" s="1452"/>
      <c r="RSO2354" s="1452"/>
      <c r="RSP2354" s="1452"/>
      <c r="RSQ2354" s="1452"/>
      <c r="RSR2354" s="1452"/>
      <c r="RSS2354" s="1452"/>
      <c r="RST2354" s="1452"/>
      <c r="RSU2354" s="1452"/>
      <c r="RSV2354" s="1452"/>
      <c r="RSW2354" s="1452"/>
      <c r="RSX2354" s="1452"/>
      <c r="RSY2354" s="1452"/>
      <c r="RSZ2354" s="1452"/>
      <c r="RTA2354" s="1452"/>
      <c r="RTB2354" s="1452"/>
      <c r="RTC2354" s="1452"/>
      <c r="RTD2354" s="1452"/>
      <c r="RTE2354" s="1452"/>
      <c r="RTF2354" s="1452"/>
      <c r="RTG2354" s="1452"/>
      <c r="RTH2354" s="1452"/>
      <c r="RTI2354" s="1452"/>
      <c r="RTJ2354" s="1452"/>
      <c r="RTK2354" s="1452"/>
      <c r="RTL2354" s="1452"/>
      <c r="RTM2354" s="1452"/>
      <c r="RTN2354" s="1452"/>
      <c r="RTO2354" s="1452"/>
      <c r="RTP2354" s="1452"/>
      <c r="RTQ2354" s="1452"/>
      <c r="RTR2354" s="1452"/>
      <c r="RTS2354" s="1452"/>
      <c r="RTT2354" s="1452"/>
      <c r="RTU2354" s="1452"/>
      <c r="RTV2354" s="1452"/>
      <c r="RTW2354" s="1452"/>
      <c r="RTX2354" s="1452"/>
      <c r="RTY2354" s="1452"/>
      <c r="RTZ2354" s="1452"/>
      <c r="RUA2354" s="1452"/>
      <c r="RUB2354" s="1452"/>
      <c r="RUC2354" s="1452"/>
      <c r="RUD2354" s="1452"/>
      <c r="RUE2354" s="1452"/>
      <c r="RUF2354" s="1452"/>
      <c r="RUG2354" s="1452"/>
      <c r="RUH2354" s="1452"/>
      <c r="RUI2354" s="1452"/>
      <c r="RUJ2354" s="1452"/>
      <c r="RUK2354" s="1452"/>
      <c r="RUL2354" s="1452"/>
      <c r="RUM2354" s="1452"/>
      <c r="RUN2354" s="1452"/>
      <c r="RUO2354" s="1452"/>
      <c r="RUP2354" s="1452"/>
      <c r="RUQ2354" s="1452"/>
      <c r="RUR2354" s="1452"/>
      <c r="RUS2354" s="1452"/>
      <c r="RUT2354" s="1452"/>
      <c r="RUU2354" s="1452"/>
      <c r="RUV2354" s="1452"/>
      <c r="RUW2354" s="1452"/>
      <c r="RUX2354" s="1452"/>
      <c r="RUY2354" s="1452"/>
      <c r="RUZ2354" s="1452"/>
      <c r="RVA2354" s="1452"/>
      <c r="RVB2354" s="1452"/>
      <c r="RVC2354" s="1452"/>
      <c r="RVD2354" s="1452"/>
      <c r="RVE2354" s="1452"/>
      <c r="RVF2354" s="1452"/>
      <c r="RVG2354" s="1452"/>
      <c r="RVH2354" s="1452"/>
      <c r="RVI2354" s="1452"/>
      <c r="RVJ2354" s="1452"/>
      <c r="RVK2354" s="1452"/>
      <c r="RVL2354" s="1452"/>
      <c r="RVM2354" s="1452"/>
      <c r="RVN2354" s="1452"/>
      <c r="RVO2354" s="1452"/>
      <c r="RVP2354" s="1452"/>
      <c r="RVQ2354" s="1452"/>
      <c r="RVR2354" s="1452"/>
      <c r="RVS2354" s="1452"/>
      <c r="RVT2354" s="1452"/>
      <c r="RVU2354" s="1452"/>
      <c r="RVV2354" s="1452"/>
      <c r="RVW2354" s="1452"/>
      <c r="RVX2354" s="1452"/>
      <c r="RVY2354" s="1452"/>
      <c r="RVZ2354" s="1452"/>
      <c r="RWA2354" s="1452"/>
      <c r="RWB2354" s="1452"/>
      <c r="RWC2354" s="1452"/>
      <c r="RWD2354" s="1452"/>
      <c r="RWE2354" s="1452"/>
      <c r="RWF2354" s="1452"/>
      <c r="RWG2354" s="1452"/>
      <c r="RWH2354" s="1452"/>
      <c r="RWI2354" s="1452"/>
      <c r="RWJ2354" s="1452"/>
      <c r="RWK2354" s="1452"/>
      <c r="RWL2354" s="1452"/>
      <c r="RWM2354" s="1452"/>
      <c r="RWN2354" s="1452"/>
      <c r="RWO2354" s="1452"/>
      <c r="RWP2354" s="1452"/>
      <c r="RWQ2354" s="1452"/>
      <c r="RWR2354" s="1452"/>
      <c r="RWS2354" s="1452"/>
      <c r="RWT2354" s="1452"/>
      <c r="RWU2354" s="1452"/>
      <c r="RWV2354" s="1452"/>
      <c r="RWW2354" s="1452"/>
      <c r="RWX2354" s="1452"/>
      <c r="RWY2354" s="1452"/>
      <c r="RWZ2354" s="1452"/>
      <c r="RXA2354" s="1452"/>
      <c r="RXB2354" s="1452"/>
      <c r="RXC2354" s="1452"/>
      <c r="RXD2354" s="1452"/>
      <c r="RXE2354" s="1452"/>
      <c r="RXF2354" s="1452"/>
      <c r="RXG2354" s="1452"/>
      <c r="RXH2354" s="1452"/>
      <c r="RXI2354" s="1452"/>
      <c r="RXJ2354" s="1452"/>
      <c r="RXK2354" s="1452"/>
      <c r="RXL2354" s="1452"/>
      <c r="RXM2354" s="1452"/>
      <c r="RXN2354" s="1452"/>
      <c r="RXO2354" s="1452"/>
      <c r="RXP2354" s="1452"/>
      <c r="RXQ2354" s="1452"/>
      <c r="RXR2354" s="1452"/>
      <c r="RXS2354" s="1452"/>
      <c r="RXT2354" s="1452"/>
      <c r="RXU2354" s="1452"/>
      <c r="RXV2354" s="1452"/>
      <c r="RXW2354" s="1452"/>
      <c r="RXX2354" s="1452"/>
      <c r="RXY2354" s="1452"/>
      <c r="RXZ2354" s="1452"/>
      <c r="RYA2354" s="1452"/>
      <c r="RYB2354" s="1452"/>
      <c r="RYC2354" s="1452"/>
      <c r="RYD2354" s="1452"/>
      <c r="RYE2354" s="1452"/>
      <c r="RYF2354" s="1452"/>
      <c r="RYG2354" s="1452"/>
      <c r="RYH2354" s="1452"/>
      <c r="RYI2354" s="1452"/>
      <c r="RYJ2354" s="1452"/>
      <c r="RYK2354" s="1452"/>
      <c r="RYL2354" s="1452"/>
      <c r="RYM2354" s="1452"/>
      <c r="RYN2354" s="1452"/>
      <c r="RYO2354" s="1452"/>
      <c r="RYP2354" s="1452"/>
      <c r="RYQ2354" s="1452"/>
      <c r="RYR2354" s="1452"/>
      <c r="RYS2354" s="1452"/>
      <c r="RYT2354" s="1452"/>
      <c r="RYU2354" s="1452"/>
      <c r="RYV2354" s="1452"/>
      <c r="RYW2354" s="1452"/>
      <c r="RYX2354" s="1452"/>
      <c r="RYY2354" s="1452"/>
      <c r="RYZ2354" s="1452"/>
      <c r="RZA2354" s="1452"/>
      <c r="RZB2354" s="1452"/>
      <c r="RZC2354" s="1452"/>
      <c r="RZD2354" s="1452"/>
      <c r="RZE2354" s="1452"/>
      <c r="RZF2354" s="1452"/>
      <c r="RZG2354" s="1452"/>
      <c r="RZH2354" s="1452"/>
      <c r="RZI2354" s="1452"/>
      <c r="RZJ2354" s="1452"/>
      <c r="RZK2354" s="1452"/>
      <c r="RZL2354" s="1452"/>
      <c r="RZM2354" s="1452"/>
      <c r="RZN2354" s="1452"/>
      <c r="RZO2354" s="1452"/>
      <c r="RZP2354" s="1452"/>
      <c r="RZQ2354" s="1452"/>
      <c r="RZR2354" s="1452"/>
      <c r="RZS2354" s="1452"/>
      <c r="RZT2354" s="1452"/>
      <c r="RZU2354" s="1452"/>
      <c r="RZV2354" s="1452"/>
      <c r="RZW2354" s="1452"/>
      <c r="RZX2354" s="1452"/>
      <c r="RZY2354" s="1452"/>
      <c r="RZZ2354" s="1452"/>
      <c r="SAA2354" s="1452"/>
      <c r="SAB2354" s="1452"/>
      <c r="SAC2354" s="1452"/>
      <c r="SAD2354" s="1452"/>
      <c r="SAE2354" s="1452"/>
      <c r="SAF2354" s="1452"/>
      <c r="SAG2354" s="1452"/>
      <c r="SAH2354" s="1452"/>
      <c r="SAI2354" s="1452"/>
      <c r="SAJ2354" s="1452"/>
      <c r="SAK2354" s="1452"/>
      <c r="SAL2354" s="1452"/>
      <c r="SAM2354" s="1452"/>
      <c r="SAN2354" s="1452"/>
      <c r="SAO2354" s="1452"/>
      <c r="SAP2354" s="1452"/>
      <c r="SAQ2354" s="1452"/>
      <c r="SAR2354" s="1452"/>
      <c r="SAS2354" s="1452"/>
      <c r="SAT2354" s="1452"/>
      <c r="SAU2354" s="1452"/>
      <c r="SAV2354" s="1452"/>
      <c r="SAW2354" s="1452"/>
      <c r="SAX2354" s="1452"/>
      <c r="SAY2354" s="1452"/>
      <c r="SAZ2354" s="1452"/>
      <c r="SBA2354" s="1452"/>
      <c r="SBB2354" s="1452"/>
      <c r="SBC2354" s="1452"/>
      <c r="SBD2354" s="1452"/>
      <c r="SBE2354" s="1452"/>
      <c r="SBF2354" s="1452"/>
      <c r="SBG2354" s="1452"/>
      <c r="SBH2354" s="1452"/>
      <c r="SBI2354" s="1452"/>
      <c r="SBJ2354" s="1452"/>
      <c r="SBK2354" s="1452"/>
      <c r="SBL2354" s="1452"/>
      <c r="SBM2354" s="1452"/>
      <c r="SBN2354" s="1452"/>
      <c r="SBO2354" s="1452"/>
      <c r="SBP2354" s="1452"/>
      <c r="SBQ2354" s="1452"/>
      <c r="SBR2354" s="1452"/>
      <c r="SBS2354" s="1452"/>
      <c r="SBT2354" s="1452"/>
      <c r="SBU2354" s="1452"/>
      <c r="SBV2354" s="1452"/>
      <c r="SBW2354" s="1452"/>
      <c r="SBX2354" s="1452"/>
      <c r="SBY2354" s="1452"/>
      <c r="SBZ2354" s="1452"/>
      <c r="SCA2354" s="1452"/>
      <c r="SCB2354" s="1452"/>
      <c r="SCC2354" s="1452"/>
      <c r="SCD2354" s="1452"/>
      <c r="SCE2354" s="1452"/>
      <c r="SCF2354" s="1452"/>
      <c r="SCG2354" s="1452"/>
      <c r="SCH2354" s="1452"/>
      <c r="SCI2354" s="1452"/>
      <c r="SCJ2354" s="1452"/>
      <c r="SCK2354" s="1452"/>
      <c r="SCL2354" s="1452"/>
      <c r="SCM2354" s="1452"/>
      <c r="SCN2354" s="1452"/>
      <c r="SCO2354" s="1452"/>
      <c r="SCP2354" s="1452"/>
      <c r="SCQ2354" s="1452"/>
      <c r="SCR2354" s="1452"/>
      <c r="SCS2354" s="1452"/>
      <c r="SCT2354" s="1452"/>
      <c r="SCU2354" s="1452"/>
      <c r="SCV2354" s="1452"/>
      <c r="SCW2354" s="1452"/>
      <c r="SCX2354" s="1452"/>
      <c r="SCY2354" s="1452"/>
      <c r="SCZ2354" s="1452"/>
      <c r="SDA2354" s="1452"/>
      <c r="SDB2354" s="1452"/>
      <c r="SDC2354" s="1452"/>
      <c r="SDD2354" s="1452"/>
      <c r="SDE2354" s="1452"/>
      <c r="SDF2354" s="1452"/>
      <c r="SDG2354" s="1452"/>
      <c r="SDH2354" s="1452"/>
      <c r="SDI2354" s="1452"/>
      <c r="SDJ2354" s="1452"/>
      <c r="SDK2354" s="1452"/>
      <c r="SDL2354" s="1452"/>
      <c r="SDM2354" s="1452"/>
      <c r="SDN2354" s="1452"/>
      <c r="SDO2354" s="1452"/>
      <c r="SDP2354" s="1452"/>
      <c r="SDQ2354" s="1452"/>
      <c r="SDR2354" s="1452"/>
      <c r="SDS2354" s="1452"/>
      <c r="SDT2354" s="1452"/>
      <c r="SDU2354" s="1452"/>
      <c r="SDV2354" s="1452"/>
      <c r="SDW2354" s="1452"/>
      <c r="SDX2354" s="1452"/>
      <c r="SDY2354" s="1452"/>
      <c r="SDZ2354" s="1452"/>
      <c r="SEA2354" s="1452"/>
      <c r="SEB2354" s="1452"/>
      <c r="SEC2354" s="1452"/>
      <c r="SED2354" s="1452"/>
      <c r="SEE2354" s="1452"/>
      <c r="SEF2354" s="1452"/>
      <c r="SEG2354" s="1452"/>
      <c r="SEH2354" s="1452"/>
      <c r="SEI2354" s="1452"/>
      <c r="SEJ2354" s="1452"/>
      <c r="SEK2354" s="1452"/>
      <c r="SEL2354" s="1452"/>
      <c r="SEM2354" s="1452"/>
      <c r="SEN2354" s="1452"/>
      <c r="SEO2354" s="1452"/>
      <c r="SEP2354" s="1452"/>
      <c r="SEQ2354" s="1452"/>
      <c r="SER2354" s="1452"/>
      <c r="SES2354" s="1452"/>
      <c r="SET2354" s="1452"/>
      <c r="SEU2354" s="1452"/>
      <c r="SEV2354" s="1452"/>
      <c r="SEW2354" s="1452"/>
      <c r="SEX2354" s="1452"/>
      <c r="SEY2354" s="1452"/>
      <c r="SEZ2354" s="1452"/>
      <c r="SFA2354" s="1452"/>
      <c r="SFB2354" s="1452"/>
      <c r="SFC2354" s="1452"/>
      <c r="SFD2354" s="1452"/>
      <c r="SFE2354" s="1452"/>
      <c r="SFF2354" s="1452"/>
      <c r="SFG2354" s="1452"/>
      <c r="SFH2354" s="1452"/>
      <c r="SFI2354" s="1452"/>
      <c r="SFJ2354" s="1452"/>
      <c r="SFK2354" s="1452"/>
      <c r="SFL2354" s="1452"/>
      <c r="SFM2354" s="1452"/>
      <c r="SFN2354" s="1452"/>
      <c r="SFO2354" s="1452"/>
      <c r="SFP2354" s="1452"/>
      <c r="SFQ2354" s="1452"/>
      <c r="SFR2354" s="1452"/>
      <c r="SFS2354" s="1452"/>
      <c r="SFT2354" s="1452"/>
      <c r="SFU2354" s="1452"/>
      <c r="SFV2354" s="1452"/>
      <c r="SFW2354" s="1452"/>
      <c r="SFX2354" s="1452"/>
      <c r="SFY2354" s="1452"/>
      <c r="SFZ2354" s="1452"/>
      <c r="SGA2354" s="1452"/>
      <c r="SGB2354" s="1452"/>
      <c r="SGC2354" s="1452"/>
      <c r="SGD2354" s="1452"/>
      <c r="SGE2354" s="1452"/>
      <c r="SGF2354" s="1452"/>
      <c r="SGG2354" s="1452"/>
      <c r="SGH2354" s="1452"/>
      <c r="SGI2354" s="1452"/>
      <c r="SGJ2354" s="1452"/>
      <c r="SGK2354" s="1452"/>
      <c r="SGL2354" s="1452"/>
      <c r="SGM2354" s="1452"/>
      <c r="SGN2354" s="1452"/>
      <c r="SGO2354" s="1452"/>
      <c r="SGP2354" s="1452"/>
      <c r="SGQ2354" s="1452"/>
      <c r="SGR2354" s="1452"/>
      <c r="SGS2354" s="1452"/>
      <c r="SGT2354" s="1452"/>
      <c r="SGU2354" s="1452"/>
      <c r="SGV2354" s="1452"/>
      <c r="SGW2354" s="1452"/>
      <c r="SGX2354" s="1452"/>
      <c r="SGY2354" s="1452"/>
      <c r="SGZ2354" s="1452"/>
      <c r="SHA2354" s="1452"/>
      <c r="SHB2354" s="1452"/>
      <c r="SHC2354" s="1452"/>
      <c r="SHD2354" s="1452"/>
      <c r="SHE2354" s="1452"/>
      <c r="SHF2354" s="1452"/>
      <c r="SHG2354" s="1452"/>
      <c r="SHH2354" s="1452"/>
      <c r="SHI2354" s="1452"/>
      <c r="SHJ2354" s="1452"/>
      <c r="SHK2354" s="1452"/>
      <c r="SHL2354" s="1452"/>
      <c r="SHM2354" s="1452"/>
      <c r="SHN2354" s="1452"/>
      <c r="SHO2354" s="1452"/>
      <c r="SHP2354" s="1452"/>
      <c r="SHQ2354" s="1452"/>
      <c r="SHR2354" s="1452"/>
      <c r="SHS2354" s="1452"/>
      <c r="SHT2354" s="1452"/>
      <c r="SHU2354" s="1452"/>
      <c r="SHV2354" s="1452"/>
      <c r="SHW2354" s="1452"/>
      <c r="SHX2354" s="1452"/>
      <c r="SHY2354" s="1452"/>
      <c r="SHZ2354" s="1452"/>
      <c r="SIA2354" s="1452"/>
      <c r="SIB2354" s="1452"/>
      <c r="SIC2354" s="1452"/>
      <c r="SID2354" s="1452"/>
      <c r="SIE2354" s="1452"/>
      <c r="SIF2354" s="1452"/>
      <c r="SIG2354" s="1452"/>
      <c r="SIH2354" s="1452"/>
      <c r="SII2354" s="1452"/>
      <c r="SIJ2354" s="1452"/>
      <c r="SIK2354" s="1452"/>
      <c r="SIL2354" s="1452"/>
      <c r="SIM2354" s="1452"/>
      <c r="SIN2354" s="1452"/>
      <c r="SIO2354" s="1452"/>
      <c r="SIP2354" s="1452"/>
      <c r="SIQ2354" s="1452"/>
      <c r="SIR2354" s="1452"/>
      <c r="SIS2354" s="1452"/>
      <c r="SIT2354" s="1452"/>
      <c r="SIU2354" s="1452"/>
      <c r="SIV2354" s="1452"/>
      <c r="SIW2354" s="1452"/>
      <c r="SIX2354" s="1452"/>
      <c r="SIY2354" s="1452"/>
      <c r="SIZ2354" s="1452"/>
      <c r="SJA2354" s="1452"/>
      <c r="SJB2354" s="1452"/>
      <c r="SJC2354" s="1452"/>
      <c r="SJD2354" s="1452"/>
      <c r="SJE2354" s="1452"/>
      <c r="SJF2354" s="1452"/>
      <c r="SJG2354" s="1452"/>
      <c r="SJH2354" s="1452"/>
      <c r="SJI2354" s="1452"/>
      <c r="SJJ2354" s="1452"/>
      <c r="SJK2354" s="1452"/>
      <c r="SJL2354" s="1452"/>
      <c r="SJM2354" s="1452"/>
      <c r="SJN2354" s="1452"/>
      <c r="SJO2354" s="1452"/>
      <c r="SJP2354" s="1452"/>
      <c r="SJQ2354" s="1452"/>
      <c r="SJR2354" s="1452"/>
      <c r="SJS2354" s="1452"/>
      <c r="SJT2354" s="1452"/>
      <c r="SJU2354" s="1452"/>
      <c r="SJV2354" s="1452"/>
      <c r="SJW2354" s="1452"/>
      <c r="SJX2354" s="1452"/>
      <c r="SJY2354" s="1452"/>
      <c r="SJZ2354" s="1452"/>
      <c r="SKA2354" s="1452"/>
      <c r="SKB2354" s="1452"/>
      <c r="SKC2354" s="1452"/>
      <c r="SKD2354" s="1452"/>
      <c r="SKE2354" s="1452"/>
      <c r="SKF2354" s="1452"/>
      <c r="SKG2354" s="1452"/>
      <c r="SKH2354" s="1452"/>
      <c r="SKI2354" s="1452"/>
      <c r="SKJ2354" s="1452"/>
      <c r="SKK2354" s="1452"/>
      <c r="SKL2354" s="1452"/>
      <c r="SKM2354" s="1452"/>
      <c r="SKN2354" s="1452"/>
      <c r="SKO2354" s="1452"/>
      <c r="SKP2354" s="1452"/>
      <c r="SKQ2354" s="1452"/>
      <c r="SKR2354" s="1452"/>
      <c r="SKS2354" s="1452"/>
      <c r="SKT2354" s="1452"/>
      <c r="SKU2354" s="1452"/>
      <c r="SKV2354" s="1452"/>
      <c r="SKW2354" s="1452"/>
      <c r="SKX2354" s="1452"/>
      <c r="SKY2354" s="1452"/>
      <c r="SKZ2354" s="1452"/>
      <c r="SLA2354" s="1452"/>
      <c r="SLB2354" s="1452"/>
      <c r="SLC2354" s="1452"/>
      <c r="SLD2354" s="1452"/>
      <c r="SLE2354" s="1452"/>
      <c r="SLF2354" s="1452"/>
      <c r="SLG2354" s="1452"/>
      <c r="SLH2354" s="1452"/>
      <c r="SLI2354" s="1452"/>
      <c r="SLJ2354" s="1452"/>
      <c r="SLK2354" s="1452"/>
      <c r="SLL2354" s="1452"/>
      <c r="SLM2354" s="1452"/>
      <c r="SLN2354" s="1452"/>
      <c r="SLO2354" s="1452"/>
      <c r="SLP2354" s="1452"/>
      <c r="SLQ2354" s="1452"/>
      <c r="SLR2354" s="1452"/>
      <c r="SLS2354" s="1452"/>
      <c r="SLT2354" s="1452"/>
      <c r="SLU2354" s="1452"/>
      <c r="SLV2354" s="1452"/>
      <c r="SLW2354" s="1452"/>
      <c r="SLX2354" s="1452"/>
      <c r="SLY2354" s="1452"/>
      <c r="SLZ2354" s="1452"/>
      <c r="SMA2354" s="1452"/>
      <c r="SMB2354" s="1452"/>
      <c r="SMC2354" s="1452"/>
      <c r="SMD2354" s="1452"/>
      <c r="SME2354" s="1452"/>
      <c r="SMF2354" s="1452"/>
      <c r="SMG2354" s="1452"/>
      <c r="SMH2354" s="1452"/>
      <c r="SMI2354" s="1452"/>
      <c r="SMJ2354" s="1452"/>
      <c r="SMK2354" s="1452"/>
      <c r="SML2354" s="1452"/>
      <c r="SMM2354" s="1452"/>
      <c r="SMN2354" s="1452"/>
      <c r="SMO2354" s="1452"/>
      <c r="SMP2354" s="1452"/>
      <c r="SMQ2354" s="1452"/>
      <c r="SMR2354" s="1452"/>
      <c r="SMS2354" s="1452"/>
      <c r="SMT2354" s="1452"/>
      <c r="SMU2354" s="1452"/>
      <c r="SMV2354" s="1452"/>
      <c r="SMW2354" s="1452"/>
      <c r="SMX2354" s="1452"/>
      <c r="SMY2354" s="1452"/>
      <c r="SMZ2354" s="1452"/>
      <c r="SNA2354" s="1452"/>
      <c r="SNB2354" s="1452"/>
      <c r="SNC2354" s="1452"/>
      <c r="SND2354" s="1452"/>
      <c r="SNE2354" s="1452"/>
      <c r="SNF2354" s="1452"/>
      <c r="SNG2354" s="1452"/>
      <c r="SNH2354" s="1452"/>
      <c r="SNI2354" s="1452"/>
      <c r="SNJ2354" s="1452"/>
      <c r="SNK2354" s="1452"/>
      <c r="SNL2354" s="1452"/>
      <c r="SNM2354" s="1452"/>
      <c r="SNN2354" s="1452"/>
      <c r="SNO2354" s="1452"/>
      <c r="SNP2354" s="1452"/>
      <c r="SNQ2354" s="1452"/>
      <c r="SNR2354" s="1452"/>
      <c r="SNS2354" s="1452"/>
      <c r="SNT2354" s="1452"/>
      <c r="SNU2354" s="1452"/>
      <c r="SNV2354" s="1452"/>
      <c r="SNW2354" s="1452"/>
      <c r="SNX2354" s="1452"/>
      <c r="SNY2354" s="1452"/>
      <c r="SNZ2354" s="1452"/>
      <c r="SOA2354" s="1452"/>
      <c r="SOB2354" s="1452"/>
      <c r="SOC2354" s="1452"/>
      <c r="SOD2354" s="1452"/>
      <c r="SOE2354" s="1452"/>
      <c r="SOF2354" s="1452"/>
      <c r="SOG2354" s="1452"/>
      <c r="SOH2354" s="1452"/>
      <c r="SOI2354" s="1452"/>
      <c r="SOJ2354" s="1452"/>
      <c r="SOK2354" s="1452"/>
      <c r="SOL2354" s="1452"/>
      <c r="SOM2354" s="1452"/>
      <c r="SON2354" s="1452"/>
      <c r="SOO2354" s="1452"/>
      <c r="SOP2354" s="1452"/>
      <c r="SOQ2354" s="1452"/>
      <c r="SOR2354" s="1452"/>
      <c r="SOS2354" s="1452"/>
      <c r="SOT2354" s="1452"/>
      <c r="SOU2354" s="1452"/>
      <c r="SOV2354" s="1452"/>
      <c r="SOW2354" s="1452"/>
      <c r="SOX2354" s="1452"/>
      <c r="SOY2354" s="1452"/>
      <c r="SOZ2354" s="1452"/>
      <c r="SPA2354" s="1452"/>
      <c r="SPB2354" s="1452"/>
      <c r="SPC2354" s="1452"/>
      <c r="SPD2354" s="1452"/>
      <c r="SPE2354" s="1452"/>
      <c r="SPF2354" s="1452"/>
      <c r="SPG2354" s="1452"/>
      <c r="SPH2354" s="1452"/>
      <c r="SPI2354" s="1452"/>
      <c r="SPJ2354" s="1452"/>
      <c r="SPK2354" s="1452"/>
      <c r="SPL2354" s="1452"/>
      <c r="SPM2354" s="1452"/>
      <c r="SPN2354" s="1452"/>
      <c r="SPO2354" s="1452"/>
      <c r="SPP2354" s="1452"/>
      <c r="SPQ2354" s="1452"/>
      <c r="SPR2354" s="1452"/>
      <c r="SPS2354" s="1452"/>
      <c r="SPT2354" s="1452"/>
      <c r="SPU2354" s="1452"/>
      <c r="SPV2354" s="1452"/>
      <c r="SPW2354" s="1452"/>
      <c r="SPX2354" s="1452"/>
      <c r="SPY2354" s="1452"/>
      <c r="SPZ2354" s="1452"/>
      <c r="SQA2354" s="1452"/>
      <c r="SQB2354" s="1452"/>
      <c r="SQC2354" s="1452"/>
      <c r="SQD2354" s="1452"/>
      <c r="SQE2354" s="1452"/>
      <c r="SQF2354" s="1452"/>
      <c r="SQG2354" s="1452"/>
      <c r="SQH2354" s="1452"/>
      <c r="SQI2354" s="1452"/>
      <c r="SQJ2354" s="1452"/>
      <c r="SQK2354" s="1452"/>
      <c r="SQL2354" s="1452"/>
      <c r="SQM2354" s="1452"/>
      <c r="SQN2354" s="1452"/>
      <c r="SQO2354" s="1452"/>
      <c r="SQP2354" s="1452"/>
      <c r="SQQ2354" s="1452"/>
      <c r="SQR2354" s="1452"/>
      <c r="SQS2354" s="1452"/>
      <c r="SQT2354" s="1452"/>
      <c r="SQU2354" s="1452"/>
      <c r="SQV2354" s="1452"/>
      <c r="SQW2354" s="1452"/>
      <c r="SQX2354" s="1452"/>
      <c r="SQY2354" s="1452"/>
      <c r="SQZ2354" s="1452"/>
      <c r="SRA2354" s="1452"/>
      <c r="SRB2354" s="1452"/>
      <c r="SRC2354" s="1452"/>
      <c r="SRD2354" s="1452"/>
      <c r="SRE2354" s="1452"/>
      <c r="SRF2354" s="1452"/>
      <c r="SRG2354" s="1452"/>
      <c r="SRH2354" s="1452"/>
      <c r="SRI2354" s="1452"/>
      <c r="SRJ2354" s="1452"/>
      <c r="SRK2354" s="1452"/>
      <c r="SRL2354" s="1452"/>
      <c r="SRM2354" s="1452"/>
      <c r="SRN2354" s="1452"/>
      <c r="SRO2354" s="1452"/>
      <c r="SRP2354" s="1452"/>
      <c r="SRQ2354" s="1452"/>
      <c r="SRR2354" s="1452"/>
      <c r="SRS2354" s="1452"/>
      <c r="SRT2354" s="1452"/>
      <c r="SRU2354" s="1452"/>
      <c r="SRV2354" s="1452"/>
      <c r="SRW2354" s="1452"/>
      <c r="SRX2354" s="1452"/>
      <c r="SRY2354" s="1452"/>
      <c r="SRZ2354" s="1452"/>
      <c r="SSA2354" s="1452"/>
      <c r="SSB2354" s="1452"/>
      <c r="SSC2354" s="1452"/>
      <c r="SSD2354" s="1452"/>
      <c r="SSE2354" s="1452"/>
      <c r="SSF2354" s="1452"/>
      <c r="SSG2354" s="1452"/>
      <c r="SSH2354" s="1452"/>
      <c r="SSI2354" s="1452"/>
      <c r="SSJ2354" s="1452"/>
      <c r="SSK2354" s="1452"/>
      <c r="SSL2354" s="1452"/>
      <c r="SSM2354" s="1452"/>
      <c r="SSN2354" s="1452"/>
      <c r="SSO2354" s="1452"/>
      <c r="SSP2354" s="1452"/>
      <c r="SSQ2354" s="1452"/>
      <c r="SSR2354" s="1452"/>
      <c r="SSS2354" s="1452"/>
      <c r="SST2354" s="1452"/>
      <c r="SSU2354" s="1452"/>
      <c r="SSV2354" s="1452"/>
      <c r="SSW2354" s="1452"/>
      <c r="SSX2354" s="1452"/>
      <c r="SSY2354" s="1452"/>
      <c r="SSZ2354" s="1452"/>
      <c r="STA2354" s="1452"/>
      <c r="STB2354" s="1452"/>
      <c r="STC2354" s="1452"/>
      <c r="STD2354" s="1452"/>
      <c r="STE2354" s="1452"/>
      <c r="STF2354" s="1452"/>
      <c r="STG2354" s="1452"/>
      <c r="STH2354" s="1452"/>
      <c r="STI2354" s="1452"/>
      <c r="STJ2354" s="1452"/>
      <c r="STK2354" s="1452"/>
      <c r="STL2354" s="1452"/>
      <c r="STM2354" s="1452"/>
      <c r="STN2354" s="1452"/>
      <c r="STO2354" s="1452"/>
      <c r="STP2354" s="1452"/>
      <c r="STQ2354" s="1452"/>
      <c r="STR2354" s="1452"/>
      <c r="STS2354" s="1452"/>
      <c r="STT2354" s="1452"/>
      <c r="STU2354" s="1452"/>
      <c r="STV2354" s="1452"/>
      <c r="STW2354" s="1452"/>
      <c r="STX2354" s="1452"/>
      <c r="STY2354" s="1452"/>
      <c r="STZ2354" s="1452"/>
      <c r="SUA2354" s="1452"/>
      <c r="SUB2354" s="1452"/>
      <c r="SUC2354" s="1452"/>
      <c r="SUD2354" s="1452"/>
      <c r="SUE2354" s="1452"/>
      <c r="SUF2354" s="1452"/>
      <c r="SUG2354" s="1452"/>
      <c r="SUH2354" s="1452"/>
      <c r="SUI2354" s="1452"/>
      <c r="SUJ2354" s="1452"/>
      <c r="SUK2354" s="1452"/>
      <c r="SUL2354" s="1452"/>
      <c r="SUM2354" s="1452"/>
      <c r="SUN2354" s="1452"/>
      <c r="SUO2354" s="1452"/>
      <c r="SUP2354" s="1452"/>
      <c r="SUQ2354" s="1452"/>
      <c r="SUR2354" s="1452"/>
      <c r="SUS2354" s="1452"/>
      <c r="SUT2354" s="1452"/>
      <c r="SUU2354" s="1452"/>
      <c r="SUV2354" s="1452"/>
      <c r="SUW2354" s="1452"/>
      <c r="SUX2354" s="1452"/>
      <c r="SUY2354" s="1452"/>
      <c r="SUZ2354" s="1452"/>
      <c r="SVA2354" s="1452"/>
      <c r="SVB2354" s="1452"/>
      <c r="SVC2354" s="1452"/>
      <c r="SVD2354" s="1452"/>
      <c r="SVE2354" s="1452"/>
      <c r="SVF2354" s="1452"/>
      <c r="SVG2354" s="1452"/>
      <c r="SVH2354" s="1452"/>
      <c r="SVI2354" s="1452"/>
      <c r="SVJ2354" s="1452"/>
      <c r="SVK2354" s="1452"/>
      <c r="SVL2354" s="1452"/>
      <c r="SVM2354" s="1452"/>
      <c r="SVN2354" s="1452"/>
      <c r="SVO2354" s="1452"/>
      <c r="SVP2354" s="1452"/>
      <c r="SVQ2354" s="1452"/>
      <c r="SVR2354" s="1452"/>
      <c r="SVS2354" s="1452"/>
      <c r="SVT2354" s="1452"/>
      <c r="SVU2354" s="1452"/>
      <c r="SVV2354" s="1452"/>
      <c r="SVW2354" s="1452"/>
      <c r="SVX2354" s="1452"/>
      <c r="SVY2354" s="1452"/>
      <c r="SVZ2354" s="1452"/>
      <c r="SWA2354" s="1452"/>
      <c r="SWB2354" s="1452"/>
      <c r="SWC2354" s="1452"/>
      <c r="SWD2354" s="1452"/>
      <c r="SWE2354" s="1452"/>
      <c r="SWF2354" s="1452"/>
      <c r="SWG2354" s="1452"/>
      <c r="SWH2354" s="1452"/>
      <c r="SWI2354" s="1452"/>
      <c r="SWJ2354" s="1452"/>
      <c r="SWK2354" s="1452"/>
      <c r="SWL2354" s="1452"/>
      <c r="SWM2354" s="1452"/>
      <c r="SWN2354" s="1452"/>
      <c r="SWO2354" s="1452"/>
      <c r="SWP2354" s="1452"/>
      <c r="SWQ2354" s="1452"/>
      <c r="SWR2354" s="1452"/>
      <c r="SWS2354" s="1452"/>
      <c r="SWT2354" s="1452"/>
      <c r="SWU2354" s="1452"/>
      <c r="SWV2354" s="1452"/>
      <c r="SWW2354" s="1452"/>
      <c r="SWX2354" s="1452"/>
      <c r="SWY2354" s="1452"/>
      <c r="SWZ2354" s="1452"/>
      <c r="SXA2354" s="1452"/>
      <c r="SXB2354" s="1452"/>
      <c r="SXC2354" s="1452"/>
      <c r="SXD2354" s="1452"/>
      <c r="SXE2354" s="1452"/>
      <c r="SXF2354" s="1452"/>
      <c r="SXG2354" s="1452"/>
      <c r="SXH2354" s="1452"/>
      <c r="SXI2354" s="1452"/>
      <c r="SXJ2354" s="1452"/>
      <c r="SXK2354" s="1452"/>
      <c r="SXL2354" s="1452"/>
      <c r="SXM2354" s="1452"/>
      <c r="SXN2354" s="1452"/>
      <c r="SXO2354" s="1452"/>
      <c r="SXP2354" s="1452"/>
      <c r="SXQ2354" s="1452"/>
      <c r="SXR2354" s="1452"/>
      <c r="SXS2354" s="1452"/>
      <c r="SXT2354" s="1452"/>
      <c r="SXU2354" s="1452"/>
      <c r="SXV2354" s="1452"/>
      <c r="SXW2354" s="1452"/>
      <c r="SXX2354" s="1452"/>
      <c r="SXY2354" s="1452"/>
      <c r="SXZ2354" s="1452"/>
      <c r="SYA2354" s="1452"/>
      <c r="SYB2354" s="1452"/>
      <c r="SYC2354" s="1452"/>
      <c r="SYD2354" s="1452"/>
      <c r="SYE2354" s="1452"/>
      <c r="SYF2354" s="1452"/>
      <c r="SYG2354" s="1452"/>
      <c r="SYH2354" s="1452"/>
      <c r="SYI2354" s="1452"/>
      <c r="SYJ2354" s="1452"/>
      <c r="SYK2354" s="1452"/>
      <c r="SYL2354" s="1452"/>
      <c r="SYM2354" s="1452"/>
      <c r="SYN2354" s="1452"/>
      <c r="SYO2354" s="1452"/>
      <c r="SYP2354" s="1452"/>
      <c r="SYQ2354" s="1452"/>
      <c r="SYR2354" s="1452"/>
      <c r="SYS2354" s="1452"/>
      <c r="SYT2354" s="1452"/>
      <c r="SYU2354" s="1452"/>
      <c r="SYV2354" s="1452"/>
      <c r="SYW2354" s="1452"/>
      <c r="SYX2354" s="1452"/>
      <c r="SYY2354" s="1452"/>
      <c r="SYZ2354" s="1452"/>
      <c r="SZA2354" s="1452"/>
      <c r="SZB2354" s="1452"/>
      <c r="SZC2354" s="1452"/>
      <c r="SZD2354" s="1452"/>
      <c r="SZE2354" s="1452"/>
      <c r="SZF2354" s="1452"/>
      <c r="SZG2354" s="1452"/>
      <c r="SZH2354" s="1452"/>
      <c r="SZI2354" s="1452"/>
      <c r="SZJ2354" s="1452"/>
      <c r="SZK2354" s="1452"/>
      <c r="SZL2354" s="1452"/>
      <c r="SZM2354" s="1452"/>
      <c r="SZN2354" s="1452"/>
      <c r="SZO2354" s="1452"/>
      <c r="SZP2354" s="1452"/>
      <c r="SZQ2354" s="1452"/>
      <c r="SZR2354" s="1452"/>
      <c r="SZS2354" s="1452"/>
      <c r="SZT2354" s="1452"/>
      <c r="SZU2354" s="1452"/>
      <c r="SZV2354" s="1452"/>
      <c r="SZW2354" s="1452"/>
      <c r="SZX2354" s="1452"/>
      <c r="SZY2354" s="1452"/>
      <c r="SZZ2354" s="1452"/>
      <c r="TAA2354" s="1452"/>
      <c r="TAB2354" s="1452"/>
      <c r="TAC2354" s="1452"/>
      <c r="TAD2354" s="1452"/>
      <c r="TAE2354" s="1452"/>
      <c r="TAF2354" s="1452"/>
      <c r="TAG2354" s="1452"/>
      <c r="TAH2354" s="1452"/>
      <c r="TAI2354" s="1452"/>
      <c r="TAJ2354" s="1452"/>
      <c r="TAK2354" s="1452"/>
      <c r="TAL2354" s="1452"/>
      <c r="TAM2354" s="1452"/>
      <c r="TAN2354" s="1452"/>
      <c r="TAO2354" s="1452"/>
      <c r="TAP2354" s="1452"/>
      <c r="TAQ2354" s="1452"/>
      <c r="TAR2354" s="1452"/>
      <c r="TAS2354" s="1452"/>
      <c r="TAT2354" s="1452"/>
      <c r="TAU2354" s="1452"/>
      <c r="TAV2354" s="1452"/>
      <c r="TAW2354" s="1452"/>
      <c r="TAX2354" s="1452"/>
      <c r="TAY2354" s="1452"/>
      <c r="TAZ2354" s="1452"/>
      <c r="TBA2354" s="1452"/>
      <c r="TBB2354" s="1452"/>
      <c r="TBC2354" s="1452"/>
      <c r="TBD2354" s="1452"/>
      <c r="TBE2354" s="1452"/>
      <c r="TBF2354" s="1452"/>
      <c r="TBG2354" s="1452"/>
      <c r="TBH2354" s="1452"/>
      <c r="TBI2354" s="1452"/>
      <c r="TBJ2354" s="1452"/>
      <c r="TBK2354" s="1452"/>
      <c r="TBL2354" s="1452"/>
      <c r="TBM2354" s="1452"/>
      <c r="TBN2354" s="1452"/>
      <c r="TBO2354" s="1452"/>
      <c r="TBP2354" s="1452"/>
      <c r="TBQ2354" s="1452"/>
      <c r="TBR2354" s="1452"/>
      <c r="TBS2354" s="1452"/>
      <c r="TBT2354" s="1452"/>
      <c r="TBU2354" s="1452"/>
      <c r="TBV2354" s="1452"/>
      <c r="TBW2354" s="1452"/>
      <c r="TBX2354" s="1452"/>
      <c r="TBY2354" s="1452"/>
      <c r="TBZ2354" s="1452"/>
      <c r="TCA2354" s="1452"/>
      <c r="TCB2354" s="1452"/>
      <c r="TCC2354" s="1452"/>
      <c r="TCD2354" s="1452"/>
      <c r="TCE2354" s="1452"/>
      <c r="TCF2354" s="1452"/>
      <c r="TCG2354" s="1452"/>
      <c r="TCH2354" s="1452"/>
      <c r="TCI2354" s="1452"/>
      <c r="TCJ2354" s="1452"/>
      <c r="TCK2354" s="1452"/>
      <c r="TCL2354" s="1452"/>
      <c r="TCM2354" s="1452"/>
      <c r="TCN2354" s="1452"/>
      <c r="TCO2354" s="1452"/>
      <c r="TCP2354" s="1452"/>
      <c r="TCQ2354" s="1452"/>
      <c r="TCR2354" s="1452"/>
      <c r="TCS2354" s="1452"/>
      <c r="TCT2354" s="1452"/>
      <c r="TCU2354" s="1452"/>
      <c r="TCV2354" s="1452"/>
      <c r="TCW2354" s="1452"/>
      <c r="TCX2354" s="1452"/>
      <c r="TCY2354" s="1452"/>
      <c r="TCZ2354" s="1452"/>
      <c r="TDA2354" s="1452"/>
      <c r="TDB2354" s="1452"/>
      <c r="TDC2354" s="1452"/>
      <c r="TDD2354" s="1452"/>
      <c r="TDE2354" s="1452"/>
      <c r="TDF2354" s="1452"/>
      <c r="TDG2354" s="1452"/>
      <c r="TDH2354" s="1452"/>
      <c r="TDI2354" s="1452"/>
      <c r="TDJ2354" s="1452"/>
      <c r="TDK2354" s="1452"/>
      <c r="TDL2354" s="1452"/>
      <c r="TDM2354" s="1452"/>
      <c r="TDN2354" s="1452"/>
      <c r="TDO2354" s="1452"/>
      <c r="TDP2354" s="1452"/>
      <c r="TDQ2354" s="1452"/>
      <c r="TDR2354" s="1452"/>
      <c r="TDS2354" s="1452"/>
      <c r="TDT2354" s="1452"/>
      <c r="TDU2354" s="1452"/>
      <c r="TDV2354" s="1452"/>
      <c r="TDW2354" s="1452"/>
      <c r="TDX2354" s="1452"/>
      <c r="TDY2354" s="1452"/>
      <c r="TDZ2354" s="1452"/>
      <c r="TEA2354" s="1452"/>
      <c r="TEB2354" s="1452"/>
      <c r="TEC2354" s="1452"/>
      <c r="TED2354" s="1452"/>
      <c r="TEE2354" s="1452"/>
      <c r="TEF2354" s="1452"/>
      <c r="TEG2354" s="1452"/>
      <c r="TEH2354" s="1452"/>
      <c r="TEI2354" s="1452"/>
      <c r="TEJ2354" s="1452"/>
      <c r="TEK2354" s="1452"/>
      <c r="TEL2354" s="1452"/>
      <c r="TEM2354" s="1452"/>
      <c r="TEN2354" s="1452"/>
      <c r="TEO2354" s="1452"/>
      <c r="TEP2354" s="1452"/>
      <c r="TEQ2354" s="1452"/>
      <c r="TER2354" s="1452"/>
      <c r="TES2354" s="1452"/>
      <c r="TET2354" s="1452"/>
      <c r="TEU2354" s="1452"/>
      <c r="TEV2354" s="1452"/>
      <c r="TEW2354" s="1452"/>
      <c r="TEX2354" s="1452"/>
      <c r="TEY2354" s="1452"/>
      <c r="TEZ2354" s="1452"/>
      <c r="TFA2354" s="1452"/>
      <c r="TFB2354" s="1452"/>
      <c r="TFC2354" s="1452"/>
      <c r="TFD2354" s="1452"/>
      <c r="TFE2354" s="1452"/>
      <c r="TFF2354" s="1452"/>
      <c r="TFG2354" s="1452"/>
      <c r="TFH2354" s="1452"/>
      <c r="TFI2354" s="1452"/>
      <c r="TFJ2354" s="1452"/>
      <c r="TFK2354" s="1452"/>
      <c r="TFL2354" s="1452"/>
      <c r="TFM2354" s="1452"/>
      <c r="TFN2354" s="1452"/>
      <c r="TFO2354" s="1452"/>
      <c r="TFP2354" s="1452"/>
      <c r="TFQ2354" s="1452"/>
      <c r="TFR2354" s="1452"/>
      <c r="TFS2354" s="1452"/>
      <c r="TFT2354" s="1452"/>
      <c r="TFU2354" s="1452"/>
      <c r="TFV2354" s="1452"/>
      <c r="TFW2354" s="1452"/>
      <c r="TFX2354" s="1452"/>
      <c r="TFY2354" s="1452"/>
      <c r="TFZ2354" s="1452"/>
      <c r="TGA2354" s="1452"/>
      <c r="TGB2354" s="1452"/>
      <c r="TGC2354" s="1452"/>
      <c r="TGD2354" s="1452"/>
      <c r="TGE2354" s="1452"/>
      <c r="TGF2354" s="1452"/>
      <c r="TGG2354" s="1452"/>
      <c r="TGH2354" s="1452"/>
      <c r="TGI2354" s="1452"/>
      <c r="TGJ2354" s="1452"/>
      <c r="TGK2354" s="1452"/>
      <c r="TGL2354" s="1452"/>
      <c r="TGM2354" s="1452"/>
      <c r="TGN2354" s="1452"/>
      <c r="TGO2354" s="1452"/>
      <c r="TGP2354" s="1452"/>
      <c r="TGQ2354" s="1452"/>
      <c r="TGR2354" s="1452"/>
      <c r="TGS2354" s="1452"/>
      <c r="TGT2354" s="1452"/>
      <c r="TGU2354" s="1452"/>
      <c r="TGV2354" s="1452"/>
      <c r="TGW2354" s="1452"/>
      <c r="TGX2354" s="1452"/>
      <c r="TGY2354" s="1452"/>
      <c r="TGZ2354" s="1452"/>
      <c r="THA2354" s="1452"/>
      <c r="THB2354" s="1452"/>
      <c r="THC2354" s="1452"/>
      <c r="THD2354" s="1452"/>
      <c r="THE2354" s="1452"/>
      <c r="THF2354" s="1452"/>
      <c r="THG2354" s="1452"/>
      <c r="THH2354" s="1452"/>
      <c r="THI2354" s="1452"/>
      <c r="THJ2354" s="1452"/>
      <c r="THK2354" s="1452"/>
      <c r="THL2354" s="1452"/>
      <c r="THM2354" s="1452"/>
      <c r="THN2354" s="1452"/>
      <c r="THO2354" s="1452"/>
      <c r="THP2354" s="1452"/>
      <c r="THQ2354" s="1452"/>
      <c r="THR2354" s="1452"/>
      <c r="THS2354" s="1452"/>
      <c r="THT2354" s="1452"/>
      <c r="THU2354" s="1452"/>
      <c r="THV2354" s="1452"/>
      <c r="THW2354" s="1452"/>
      <c r="THX2354" s="1452"/>
      <c r="THY2354" s="1452"/>
      <c r="THZ2354" s="1452"/>
      <c r="TIA2354" s="1452"/>
      <c r="TIB2354" s="1452"/>
      <c r="TIC2354" s="1452"/>
      <c r="TID2354" s="1452"/>
      <c r="TIE2354" s="1452"/>
      <c r="TIF2354" s="1452"/>
      <c r="TIG2354" s="1452"/>
      <c r="TIH2354" s="1452"/>
      <c r="TII2354" s="1452"/>
      <c r="TIJ2354" s="1452"/>
      <c r="TIK2354" s="1452"/>
      <c r="TIL2354" s="1452"/>
      <c r="TIM2354" s="1452"/>
      <c r="TIN2354" s="1452"/>
      <c r="TIO2354" s="1452"/>
      <c r="TIP2354" s="1452"/>
      <c r="TIQ2354" s="1452"/>
      <c r="TIR2354" s="1452"/>
      <c r="TIS2354" s="1452"/>
      <c r="TIT2354" s="1452"/>
      <c r="TIU2354" s="1452"/>
      <c r="TIV2354" s="1452"/>
      <c r="TIW2354" s="1452"/>
      <c r="TIX2354" s="1452"/>
      <c r="TIY2354" s="1452"/>
      <c r="TIZ2354" s="1452"/>
      <c r="TJA2354" s="1452"/>
      <c r="TJB2354" s="1452"/>
      <c r="TJC2354" s="1452"/>
      <c r="TJD2354" s="1452"/>
      <c r="TJE2354" s="1452"/>
      <c r="TJF2354" s="1452"/>
      <c r="TJG2354" s="1452"/>
      <c r="TJH2354" s="1452"/>
      <c r="TJI2354" s="1452"/>
      <c r="TJJ2354" s="1452"/>
      <c r="TJK2354" s="1452"/>
      <c r="TJL2354" s="1452"/>
      <c r="TJM2354" s="1452"/>
      <c r="TJN2354" s="1452"/>
      <c r="TJO2354" s="1452"/>
      <c r="TJP2354" s="1452"/>
      <c r="TJQ2354" s="1452"/>
      <c r="TJR2354" s="1452"/>
      <c r="TJS2354" s="1452"/>
      <c r="TJT2354" s="1452"/>
      <c r="TJU2354" s="1452"/>
      <c r="TJV2354" s="1452"/>
      <c r="TJW2354" s="1452"/>
      <c r="TJX2354" s="1452"/>
      <c r="TJY2354" s="1452"/>
      <c r="TJZ2354" s="1452"/>
      <c r="TKA2354" s="1452"/>
      <c r="TKB2354" s="1452"/>
      <c r="TKC2354" s="1452"/>
      <c r="TKD2354" s="1452"/>
      <c r="TKE2354" s="1452"/>
      <c r="TKF2354" s="1452"/>
      <c r="TKG2354" s="1452"/>
      <c r="TKH2354" s="1452"/>
      <c r="TKI2354" s="1452"/>
      <c r="TKJ2354" s="1452"/>
      <c r="TKK2354" s="1452"/>
      <c r="TKL2354" s="1452"/>
      <c r="TKM2354" s="1452"/>
      <c r="TKN2354" s="1452"/>
      <c r="TKO2354" s="1452"/>
      <c r="TKP2354" s="1452"/>
      <c r="TKQ2354" s="1452"/>
      <c r="TKR2354" s="1452"/>
      <c r="TKS2354" s="1452"/>
      <c r="TKT2354" s="1452"/>
      <c r="TKU2354" s="1452"/>
      <c r="TKV2354" s="1452"/>
      <c r="TKW2354" s="1452"/>
      <c r="TKX2354" s="1452"/>
      <c r="TKY2354" s="1452"/>
      <c r="TKZ2354" s="1452"/>
      <c r="TLA2354" s="1452"/>
      <c r="TLB2354" s="1452"/>
      <c r="TLC2354" s="1452"/>
      <c r="TLD2354" s="1452"/>
      <c r="TLE2354" s="1452"/>
      <c r="TLF2354" s="1452"/>
      <c r="TLG2354" s="1452"/>
      <c r="TLH2354" s="1452"/>
      <c r="TLI2354" s="1452"/>
      <c r="TLJ2354" s="1452"/>
      <c r="TLK2354" s="1452"/>
      <c r="TLL2354" s="1452"/>
      <c r="TLM2354" s="1452"/>
      <c r="TLN2354" s="1452"/>
      <c r="TLO2354" s="1452"/>
      <c r="TLP2354" s="1452"/>
      <c r="TLQ2354" s="1452"/>
      <c r="TLR2354" s="1452"/>
      <c r="TLS2354" s="1452"/>
      <c r="TLT2354" s="1452"/>
      <c r="TLU2354" s="1452"/>
      <c r="TLV2354" s="1452"/>
      <c r="TLW2354" s="1452"/>
      <c r="TLX2354" s="1452"/>
      <c r="TLY2354" s="1452"/>
      <c r="TLZ2354" s="1452"/>
      <c r="TMA2354" s="1452"/>
      <c r="TMB2354" s="1452"/>
      <c r="TMC2354" s="1452"/>
      <c r="TMD2354" s="1452"/>
      <c r="TME2354" s="1452"/>
      <c r="TMF2354" s="1452"/>
      <c r="TMG2354" s="1452"/>
      <c r="TMH2354" s="1452"/>
      <c r="TMI2354" s="1452"/>
      <c r="TMJ2354" s="1452"/>
      <c r="TMK2354" s="1452"/>
      <c r="TML2354" s="1452"/>
      <c r="TMM2354" s="1452"/>
      <c r="TMN2354" s="1452"/>
      <c r="TMO2354" s="1452"/>
      <c r="TMP2354" s="1452"/>
      <c r="TMQ2354" s="1452"/>
      <c r="TMR2354" s="1452"/>
      <c r="TMS2354" s="1452"/>
      <c r="TMT2354" s="1452"/>
      <c r="TMU2354" s="1452"/>
      <c r="TMV2354" s="1452"/>
      <c r="TMW2354" s="1452"/>
      <c r="TMX2354" s="1452"/>
      <c r="TMY2354" s="1452"/>
      <c r="TMZ2354" s="1452"/>
      <c r="TNA2354" s="1452"/>
      <c r="TNB2354" s="1452"/>
      <c r="TNC2354" s="1452"/>
      <c r="TND2354" s="1452"/>
      <c r="TNE2354" s="1452"/>
      <c r="TNF2354" s="1452"/>
      <c r="TNG2354" s="1452"/>
      <c r="TNH2354" s="1452"/>
      <c r="TNI2354" s="1452"/>
      <c r="TNJ2354" s="1452"/>
      <c r="TNK2354" s="1452"/>
      <c r="TNL2354" s="1452"/>
      <c r="TNM2354" s="1452"/>
      <c r="TNN2354" s="1452"/>
      <c r="TNO2354" s="1452"/>
      <c r="TNP2354" s="1452"/>
      <c r="TNQ2354" s="1452"/>
      <c r="TNR2354" s="1452"/>
      <c r="TNS2354" s="1452"/>
      <c r="TNT2354" s="1452"/>
      <c r="TNU2354" s="1452"/>
      <c r="TNV2354" s="1452"/>
      <c r="TNW2354" s="1452"/>
      <c r="TNX2354" s="1452"/>
      <c r="TNY2354" s="1452"/>
      <c r="TNZ2354" s="1452"/>
      <c r="TOA2354" s="1452"/>
      <c r="TOB2354" s="1452"/>
      <c r="TOC2354" s="1452"/>
      <c r="TOD2354" s="1452"/>
      <c r="TOE2354" s="1452"/>
      <c r="TOF2354" s="1452"/>
      <c r="TOG2354" s="1452"/>
      <c r="TOH2354" s="1452"/>
      <c r="TOI2354" s="1452"/>
      <c r="TOJ2354" s="1452"/>
      <c r="TOK2354" s="1452"/>
      <c r="TOL2354" s="1452"/>
      <c r="TOM2354" s="1452"/>
      <c r="TON2354" s="1452"/>
      <c r="TOO2354" s="1452"/>
      <c r="TOP2354" s="1452"/>
      <c r="TOQ2354" s="1452"/>
      <c r="TOR2354" s="1452"/>
      <c r="TOS2354" s="1452"/>
      <c r="TOT2354" s="1452"/>
      <c r="TOU2354" s="1452"/>
      <c r="TOV2354" s="1452"/>
      <c r="TOW2354" s="1452"/>
      <c r="TOX2354" s="1452"/>
      <c r="TOY2354" s="1452"/>
      <c r="TOZ2354" s="1452"/>
      <c r="TPA2354" s="1452"/>
      <c r="TPB2354" s="1452"/>
      <c r="TPC2354" s="1452"/>
      <c r="TPD2354" s="1452"/>
      <c r="TPE2354" s="1452"/>
      <c r="TPF2354" s="1452"/>
      <c r="TPG2354" s="1452"/>
      <c r="TPH2354" s="1452"/>
      <c r="TPI2354" s="1452"/>
      <c r="TPJ2354" s="1452"/>
      <c r="TPK2354" s="1452"/>
      <c r="TPL2354" s="1452"/>
      <c r="TPM2354" s="1452"/>
      <c r="TPN2354" s="1452"/>
      <c r="TPO2354" s="1452"/>
      <c r="TPP2354" s="1452"/>
      <c r="TPQ2354" s="1452"/>
      <c r="TPR2354" s="1452"/>
      <c r="TPS2354" s="1452"/>
      <c r="TPT2354" s="1452"/>
      <c r="TPU2354" s="1452"/>
      <c r="TPV2354" s="1452"/>
      <c r="TPW2354" s="1452"/>
      <c r="TPX2354" s="1452"/>
      <c r="TPY2354" s="1452"/>
      <c r="TPZ2354" s="1452"/>
      <c r="TQA2354" s="1452"/>
      <c r="TQB2354" s="1452"/>
      <c r="TQC2354" s="1452"/>
      <c r="TQD2354" s="1452"/>
      <c r="TQE2354" s="1452"/>
      <c r="TQF2354" s="1452"/>
      <c r="TQG2354" s="1452"/>
      <c r="TQH2354" s="1452"/>
      <c r="TQI2354" s="1452"/>
      <c r="TQJ2354" s="1452"/>
      <c r="TQK2354" s="1452"/>
      <c r="TQL2354" s="1452"/>
      <c r="TQM2354" s="1452"/>
      <c r="TQN2354" s="1452"/>
      <c r="TQO2354" s="1452"/>
      <c r="TQP2354" s="1452"/>
      <c r="TQQ2354" s="1452"/>
      <c r="TQR2354" s="1452"/>
      <c r="TQS2354" s="1452"/>
      <c r="TQT2354" s="1452"/>
      <c r="TQU2354" s="1452"/>
      <c r="TQV2354" s="1452"/>
      <c r="TQW2354" s="1452"/>
      <c r="TQX2354" s="1452"/>
      <c r="TQY2354" s="1452"/>
      <c r="TQZ2354" s="1452"/>
      <c r="TRA2354" s="1452"/>
      <c r="TRB2354" s="1452"/>
      <c r="TRC2354" s="1452"/>
      <c r="TRD2354" s="1452"/>
      <c r="TRE2354" s="1452"/>
      <c r="TRF2354" s="1452"/>
      <c r="TRG2354" s="1452"/>
      <c r="TRH2354" s="1452"/>
      <c r="TRI2354" s="1452"/>
      <c r="TRJ2354" s="1452"/>
      <c r="TRK2354" s="1452"/>
      <c r="TRL2354" s="1452"/>
      <c r="TRM2354" s="1452"/>
      <c r="TRN2354" s="1452"/>
      <c r="TRO2354" s="1452"/>
      <c r="TRP2354" s="1452"/>
      <c r="TRQ2354" s="1452"/>
      <c r="TRR2354" s="1452"/>
      <c r="TRS2354" s="1452"/>
      <c r="TRT2354" s="1452"/>
      <c r="TRU2354" s="1452"/>
      <c r="TRV2354" s="1452"/>
      <c r="TRW2354" s="1452"/>
      <c r="TRX2354" s="1452"/>
      <c r="TRY2354" s="1452"/>
      <c r="TRZ2354" s="1452"/>
      <c r="TSA2354" s="1452"/>
      <c r="TSB2354" s="1452"/>
      <c r="TSC2354" s="1452"/>
      <c r="TSD2354" s="1452"/>
      <c r="TSE2354" s="1452"/>
      <c r="TSF2354" s="1452"/>
      <c r="TSG2354" s="1452"/>
      <c r="TSH2354" s="1452"/>
      <c r="TSI2354" s="1452"/>
      <c r="TSJ2354" s="1452"/>
      <c r="TSK2354" s="1452"/>
      <c r="TSL2354" s="1452"/>
      <c r="TSM2354" s="1452"/>
      <c r="TSN2354" s="1452"/>
      <c r="TSO2354" s="1452"/>
      <c r="TSP2354" s="1452"/>
      <c r="TSQ2354" s="1452"/>
      <c r="TSR2354" s="1452"/>
      <c r="TSS2354" s="1452"/>
      <c r="TST2354" s="1452"/>
      <c r="TSU2354" s="1452"/>
      <c r="TSV2354" s="1452"/>
      <c r="TSW2354" s="1452"/>
      <c r="TSX2354" s="1452"/>
      <c r="TSY2354" s="1452"/>
      <c r="TSZ2354" s="1452"/>
      <c r="TTA2354" s="1452"/>
      <c r="TTB2354" s="1452"/>
      <c r="TTC2354" s="1452"/>
      <c r="TTD2354" s="1452"/>
      <c r="TTE2354" s="1452"/>
      <c r="TTF2354" s="1452"/>
      <c r="TTG2354" s="1452"/>
      <c r="TTH2354" s="1452"/>
      <c r="TTI2354" s="1452"/>
      <c r="TTJ2354" s="1452"/>
      <c r="TTK2354" s="1452"/>
      <c r="TTL2354" s="1452"/>
      <c r="TTM2354" s="1452"/>
      <c r="TTN2354" s="1452"/>
      <c r="TTO2354" s="1452"/>
      <c r="TTP2354" s="1452"/>
      <c r="TTQ2354" s="1452"/>
      <c r="TTR2354" s="1452"/>
      <c r="TTS2354" s="1452"/>
      <c r="TTT2354" s="1452"/>
      <c r="TTU2354" s="1452"/>
      <c r="TTV2354" s="1452"/>
      <c r="TTW2354" s="1452"/>
      <c r="TTX2354" s="1452"/>
      <c r="TTY2354" s="1452"/>
      <c r="TTZ2354" s="1452"/>
      <c r="TUA2354" s="1452"/>
      <c r="TUB2354" s="1452"/>
      <c r="TUC2354" s="1452"/>
      <c r="TUD2354" s="1452"/>
      <c r="TUE2354" s="1452"/>
      <c r="TUF2354" s="1452"/>
      <c r="TUG2354" s="1452"/>
      <c r="TUH2354" s="1452"/>
      <c r="TUI2354" s="1452"/>
      <c r="TUJ2354" s="1452"/>
      <c r="TUK2354" s="1452"/>
      <c r="TUL2354" s="1452"/>
      <c r="TUM2354" s="1452"/>
      <c r="TUN2354" s="1452"/>
      <c r="TUO2354" s="1452"/>
      <c r="TUP2354" s="1452"/>
      <c r="TUQ2354" s="1452"/>
      <c r="TUR2354" s="1452"/>
      <c r="TUS2354" s="1452"/>
      <c r="TUT2354" s="1452"/>
      <c r="TUU2354" s="1452"/>
      <c r="TUV2354" s="1452"/>
      <c r="TUW2354" s="1452"/>
      <c r="TUX2354" s="1452"/>
      <c r="TUY2354" s="1452"/>
      <c r="TUZ2354" s="1452"/>
      <c r="TVA2354" s="1452"/>
      <c r="TVB2354" s="1452"/>
      <c r="TVC2354" s="1452"/>
      <c r="TVD2354" s="1452"/>
      <c r="TVE2354" s="1452"/>
      <c r="TVF2354" s="1452"/>
      <c r="TVG2354" s="1452"/>
      <c r="TVH2354" s="1452"/>
      <c r="TVI2354" s="1452"/>
      <c r="TVJ2354" s="1452"/>
      <c r="TVK2354" s="1452"/>
      <c r="TVL2354" s="1452"/>
      <c r="TVM2354" s="1452"/>
      <c r="TVN2354" s="1452"/>
      <c r="TVO2354" s="1452"/>
      <c r="TVP2354" s="1452"/>
      <c r="TVQ2354" s="1452"/>
      <c r="TVR2354" s="1452"/>
      <c r="TVS2354" s="1452"/>
      <c r="TVT2354" s="1452"/>
      <c r="TVU2354" s="1452"/>
      <c r="TVV2354" s="1452"/>
      <c r="TVW2354" s="1452"/>
      <c r="TVX2354" s="1452"/>
      <c r="TVY2354" s="1452"/>
      <c r="TVZ2354" s="1452"/>
      <c r="TWA2354" s="1452"/>
      <c r="TWB2354" s="1452"/>
      <c r="TWC2354" s="1452"/>
      <c r="TWD2354" s="1452"/>
      <c r="TWE2354" s="1452"/>
      <c r="TWF2354" s="1452"/>
      <c r="TWG2354" s="1452"/>
      <c r="TWH2354" s="1452"/>
      <c r="TWI2354" s="1452"/>
      <c r="TWJ2354" s="1452"/>
      <c r="TWK2354" s="1452"/>
      <c r="TWL2354" s="1452"/>
      <c r="TWM2354" s="1452"/>
      <c r="TWN2354" s="1452"/>
      <c r="TWO2354" s="1452"/>
      <c r="TWP2354" s="1452"/>
      <c r="TWQ2354" s="1452"/>
      <c r="TWR2354" s="1452"/>
      <c r="TWS2354" s="1452"/>
      <c r="TWT2354" s="1452"/>
      <c r="TWU2354" s="1452"/>
      <c r="TWV2354" s="1452"/>
      <c r="TWW2354" s="1452"/>
      <c r="TWX2354" s="1452"/>
      <c r="TWY2354" s="1452"/>
      <c r="TWZ2354" s="1452"/>
      <c r="TXA2354" s="1452"/>
      <c r="TXB2354" s="1452"/>
      <c r="TXC2354" s="1452"/>
      <c r="TXD2354" s="1452"/>
      <c r="TXE2354" s="1452"/>
      <c r="TXF2354" s="1452"/>
      <c r="TXG2354" s="1452"/>
      <c r="TXH2354" s="1452"/>
      <c r="TXI2354" s="1452"/>
      <c r="TXJ2354" s="1452"/>
      <c r="TXK2354" s="1452"/>
      <c r="TXL2354" s="1452"/>
      <c r="TXM2354" s="1452"/>
      <c r="TXN2354" s="1452"/>
      <c r="TXO2354" s="1452"/>
      <c r="TXP2354" s="1452"/>
      <c r="TXQ2354" s="1452"/>
      <c r="TXR2354" s="1452"/>
      <c r="TXS2354" s="1452"/>
      <c r="TXT2354" s="1452"/>
      <c r="TXU2354" s="1452"/>
      <c r="TXV2354" s="1452"/>
      <c r="TXW2354" s="1452"/>
      <c r="TXX2354" s="1452"/>
      <c r="TXY2354" s="1452"/>
      <c r="TXZ2354" s="1452"/>
      <c r="TYA2354" s="1452"/>
      <c r="TYB2354" s="1452"/>
      <c r="TYC2354" s="1452"/>
      <c r="TYD2354" s="1452"/>
      <c r="TYE2354" s="1452"/>
      <c r="TYF2354" s="1452"/>
      <c r="TYG2354" s="1452"/>
      <c r="TYH2354" s="1452"/>
      <c r="TYI2354" s="1452"/>
      <c r="TYJ2354" s="1452"/>
      <c r="TYK2354" s="1452"/>
      <c r="TYL2354" s="1452"/>
      <c r="TYM2354" s="1452"/>
      <c r="TYN2354" s="1452"/>
      <c r="TYO2354" s="1452"/>
      <c r="TYP2354" s="1452"/>
      <c r="TYQ2354" s="1452"/>
      <c r="TYR2354" s="1452"/>
      <c r="TYS2354" s="1452"/>
      <c r="TYT2354" s="1452"/>
      <c r="TYU2354" s="1452"/>
      <c r="TYV2354" s="1452"/>
      <c r="TYW2354" s="1452"/>
      <c r="TYX2354" s="1452"/>
      <c r="TYY2354" s="1452"/>
      <c r="TYZ2354" s="1452"/>
      <c r="TZA2354" s="1452"/>
      <c r="TZB2354" s="1452"/>
      <c r="TZC2354" s="1452"/>
      <c r="TZD2354" s="1452"/>
      <c r="TZE2354" s="1452"/>
      <c r="TZF2354" s="1452"/>
      <c r="TZG2354" s="1452"/>
      <c r="TZH2354" s="1452"/>
      <c r="TZI2354" s="1452"/>
      <c r="TZJ2354" s="1452"/>
      <c r="TZK2354" s="1452"/>
      <c r="TZL2354" s="1452"/>
      <c r="TZM2354" s="1452"/>
      <c r="TZN2354" s="1452"/>
      <c r="TZO2354" s="1452"/>
      <c r="TZP2354" s="1452"/>
      <c r="TZQ2354" s="1452"/>
      <c r="TZR2354" s="1452"/>
      <c r="TZS2354" s="1452"/>
      <c r="TZT2354" s="1452"/>
      <c r="TZU2354" s="1452"/>
      <c r="TZV2354" s="1452"/>
      <c r="TZW2354" s="1452"/>
      <c r="TZX2354" s="1452"/>
      <c r="TZY2354" s="1452"/>
      <c r="TZZ2354" s="1452"/>
      <c r="UAA2354" s="1452"/>
      <c r="UAB2354" s="1452"/>
      <c r="UAC2354" s="1452"/>
      <c r="UAD2354" s="1452"/>
      <c r="UAE2354" s="1452"/>
      <c r="UAF2354" s="1452"/>
      <c r="UAG2354" s="1452"/>
      <c r="UAH2354" s="1452"/>
      <c r="UAI2354" s="1452"/>
      <c r="UAJ2354" s="1452"/>
      <c r="UAK2354" s="1452"/>
      <c r="UAL2354" s="1452"/>
      <c r="UAM2354" s="1452"/>
      <c r="UAN2354" s="1452"/>
      <c r="UAO2354" s="1452"/>
      <c r="UAP2354" s="1452"/>
      <c r="UAQ2354" s="1452"/>
      <c r="UAR2354" s="1452"/>
      <c r="UAS2354" s="1452"/>
      <c r="UAT2354" s="1452"/>
      <c r="UAU2354" s="1452"/>
      <c r="UAV2354" s="1452"/>
      <c r="UAW2354" s="1452"/>
      <c r="UAX2354" s="1452"/>
      <c r="UAY2354" s="1452"/>
      <c r="UAZ2354" s="1452"/>
      <c r="UBA2354" s="1452"/>
      <c r="UBB2354" s="1452"/>
      <c r="UBC2354" s="1452"/>
      <c r="UBD2354" s="1452"/>
      <c r="UBE2354" s="1452"/>
      <c r="UBF2354" s="1452"/>
      <c r="UBG2354" s="1452"/>
      <c r="UBH2354" s="1452"/>
      <c r="UBI2354" s="1452"/>
      <c r="UBJ2354" s="1452"/>
      <c r="UBK2354" s="1452"/>
      <c r="UBL2354" s="1452"/>
      <c r="UBM2354" s="1452"/>
      <c r="UBN2354" s="1452"/>
      <c r="UBO2354" s="1452"/>
      <c r="UBP2354" s="1452"/>
      <c r="UBQ2354" s="1452"/>
      <c r="UBR2354" s="1452"/>
      <c r="UBS2354" s="1452"/>
      <c r="UBT2354" s="1452"/>
      <c r="UBU2354" s="1452"/>
      <c r="UBV2354" s="1452"/>
      <c r="UBW2354" s="1452"/>
      <c r="UBX2354" s="1452"/>
      <c r="UBY2354" s="1452"/>
      <c r="UBZ2354" s="1452"/>
      <c r="UCA2354" s="1452"/>
      <c r="UCB2354" s="1452"/>
      <c r="UCC2354" s="1452"/>
      <c r="UCD2354" s="1452"/>
      <c r="UCE2354" s="1452"/>
      <c r="UCF2354" s="1452"/>
      <c r="UCG2354" s="1452"/>
      <c r="UCH2354" s="1452"/>
      <c r="UCI2354" s="1452"/>
      <c r="UCJ2354" s="1452"/>
      <c r="UCK2354" s="1452"/>
      <c r="UCL2354" s="1452"/>
      <c r="UCM2354" s="1452"/>
      <c r="UCN2354" s="1452"/>
      <c r="UCO2354" s="1452"/>
      <c r="UCP2354" s="1452"/>
      <c r="UCQ2354" s="1452"/>
      <c r="UCR2354" s="1452"/>
      <c r="UCS2354" s="1452"/>
      <c r="UCT2354" s="1452"/>
      <c r="UCU2354" s="1452"/>
      <c r="UCV2354" s="1452"/>
      <c r="UCW2354" s="1452"/>
      <c r="UCX2354" s="1452"/>
      <c r="UCY2354" s="1452"/>
      <c r="UCZ2354" s="1452"/>
      <c r="UDA2354" s="1452"/>
      <c r="UDB2354" s="1452"/>
      <c r="UDC2354" s="1452"/>
      <c r="UDD2354" s="1452"/>
      <c r="UDE2354" s="1452"/>
      <c r="UDF2354" s="1452"/>
      <c r="UDG2354" s="1452"/>
      <c r="UDH2354" s="1452"/>
      <c r="UDI2354" s="1452"/>
      <c r="UDJ2354" s="1452"/>
      <c r="UDK2354" s="1452"/>
      <c r="UDL2354" s="1452"/>
      <c r="UDM2354" s="1452"/>
      <c r="UDN2354" s="1452"/>
      <c r="UDO2354" s="1452"/>
      <c r="UDP2354" s="1452"/>
      <c r="UDQ2354" s="1452"/>
      <c r="UDR2354" s="1452"/>
      <c r="UDS2354" s="1452"/>
      <c r="UDT2354" s="1452"/>
      <c r="UDU2354" s="1452"/>
      <c r="UDV2354" s="1452"/>
      <c r="UDW2354" s="1452"/>
      <c r="UDX2354" s="1452"/>
      <c r="UDY2354" s="1452"/>
      <c r="UDZ2354" s="1452"/>
      <c r="UEA2354" s="1452"/>
      <c r="UEB2354" s="1452"/>
      <c r="UEC2354" s="1452"/>
      <c r="UED2354" s="1452"/>
      <c r="UEE2354" s="1452"/>
      <c r="UEF2354" s="1452"/>
      <c r="UEG2354" s="1452"/>
      <c r="UEH2354" s="1452"/>
      <c r="UEI2354" s="1452"/>
      <c r="UEJ2354" s="1452"/>
      <c r="UEK2354" s="1452"/>
      <c r="UEL2354" s="1452"/>
      <c r="UEM2354" s="1452"/>
      <c r="UEN2354" s="1452"/>
      <c r="UEO2354" s="1452"/>
      <c r="UEP2354" s="1452"/>
      <c r="UEQ2354" s="1452"/>
      <c r="UER2354" s="1452"/>
      <c r="UES2354" s="1452"/>
      <c r="UET2354" s="1452"/>
      <c r="UEU2354" s="1452"/>
      <c r="UEV2354" s="1452"/>
      <c r="UEW2354" s="1452"/>
      <c r="UEX2354" s="1452"/>
      <c r="UEY2354" s="1452"/>
      <c r="UEZ2354" s="1452"/>
      <c r="UFA2354" s="1452"/>
      <c r="UFB2354" s="1452"/>
      <c r="UFC2354" s="1452"/>
      <c r="UFD2354" s="1452"/>
      <c r="UFE2354" s="1452"/>
      <c r="UFF2354" s="1452"/>
      <c r="UFG2354" s="1452"/>
      <c r="UFH2354" s="1452"/>
      <c r="UFI2354" s="1452"/>
      <c r="UFJ2354" s="1452"/>
      <c r="UFK2354" s="1452"/>
      <c r="UFL2354" s="1452"/>
      <c r="UFM2354" s="1452"/>
      <c r="UFN2354" s="1452"/>
      <c r="UFO2354" s="1452"/>
      <c r="UFP2354" s="1452"/>
      <c r="UFQ2354" s="1452"/>
      <c r="UFR2354" s="1452"/>
      <c r="UFS2354" s="1452"/>
      <c r="UFT2354" s="1452"/>
      <c r="UFU2354" s="1452"/>
      <c r="UFV2354" s="1452"/>
      <c r="UFW2354" s="1452"/>
      <c r="UFX2354" s="1452"/>
      <c r="UFY2354" s="1452"/>
      <c r="UFZ2354" s="1452"/>
      <c r="UGA2354" s="1452"/>
      <c r="UGB2354" s="1452"/>
      <c r="UGC2354" s="1452"/>
      <c r="UGD2354" s="1452"/>
      <c r="UGE2354" s="1452"/>
      <c r="UGF2354" s="1452"/>
      <c r="UGG2354" s="1452"/>
      <c r="UGH2354" s="1452"/>
      <c r="UGI2354" s="1452"/>
      <c r="UGJ2354" s="1452"/>
      <c r="UGK2354" s="1452"/>
      <c r="UGL2354" s="1452"/>
      <c r="UGM2354" s="1452"/>
      <c r="UGN2354" s="1452"/>
      <c r="UGO2354" s="1452"/>
      <c r="UGP2354" s="1452"/>
      <c r="UGQ2354" s="1452"/>
      <c r="UGR2354" s="1452"/>
      <c r="UGS2354" s="1452"/>
      <c r="UGT2354" s="1452"/>
      <c r="UGU2354" s="1452"/>
      <c r="UGV2354" s="1452"/>
      <c r="UGW2354" s="1452"/>
      <c r="UGX2354" s="1452"/>
      <c r="UGY2354" s="1452"/>
      <c r="UGZ2354" s="1452"/>
      <c r="UHA2354" s="1452"/>
      <c r="UHB2354" s="1452"/>
      <c r="UHC2354" s="1452"/>
      <c r="UHD2354" s="1452"/>
      <c r="UHE2354" s="1452"/>
      <c r="UHF2354" s="1452"/>
      <c r="UHG2354" s="1452"/>
      <c r="UHH2354" s="1452"/>
      <c r="UHI2354" s="1452"/>
      <c r="UHJ2354" s="1452"/>
      <c r="UHK2354" s="1452"/>
      <c r="UHL2354" s="1452"/>
      <c r="UHM2354" s="1452"/>
      <c r="UHN2354" s="1452"/>
      <c r="UHO2354" s="1452"/>
      <c r="UHP2354" s="1452"/>
      <c r="UHQ2354" s="1452"/>
      <c r="UHR2354" s="1452"/>
      <c r="UHS2354" s="1452"/>
      <c r="UHT2354" s="1452"/>
      <c r="UHU2354" s="1452"/>
      <c r="UHV2354" s="1452"/>
      <c r="UHW2354" s="1452"/>
      <c r="UHX2354" s="1452"/>
      <c r="UHY2354" s="1452"/>
      <c r="UHZ2354" s="1452"/>
      <c r="UIA2354" s="1452"/>
      <c r="UIB2354" s="1452"/>
      <c r="UIC2354" s="1452"/>
      <c r="UID2354" s="1452"/>
      <c r="UIE2354" s="1452"/>
      <c r="UIF2354" s="1452"/>
      <c r="UIG2354" s="1452"/>
      <c r="UIH2354" s="1452"/>
      <c r="UII2354" s="1452"/>
      <c r="UIJ2354" s="1452"/>
      <c r="UIK2354" s="1452"/>
      <c r="UIL2354" s="1452"/>
      <c r="UIM2354" s="1452"/>
      <c r="UIN2354" s="1452"/>
      <c r="UIO2354" s="1452"/>
      <c r="UIP2354" s="1452"/>
      <c r="UIQ2354" s="1452"/>
      <c r="UIR2354" s="1452"/>
      <c r="UIS2354" s="1452"/>
      <c r="UIT2354" s="1452"/>
      <c r="UIU2354" s="1452"/>
      <c r="UIV2354" s="1452"/>
      <c r="UIW2354" s="1452"/>
      <c r="UIX2354" s="1452"/>
      <c r="UIY2354" s="1452"/>
      <c r="UIZ2354" s="1452"/>
      <c r="UJA2354" s="1452"/>
      <c r="UJB2354" s="1452"/>
      <c r="UJC2354" s="1452"/>
      <c r="UJD2354" s="1452"/>
      <c r="UJE2354" s="1452"/>
      <c r="UJF2354" s="1452"/>
      <c r="UJG2354" s="1452"/>
      <c r="UJH2354" s="1452"/>
      <c r="UJI2354" s="1452"/>
      <c r="UJJ2354" s="1452"/>
      <c r="UJK2354" s="1452"/>
      <c r="UJL2354" s="1452"/>
      <c r="UJM2354" s="1452"/>
      <c r="UJN2354" s="1452"/>
      <c r="UJO2354" s="1452"/>
      <c r="UJP2354" s="1452"/>
      <c r="UJQ2354" s="1452"/>
      <c r="UJR2354" s="1452"/>
      <c r="UJS2354" s="1452"/>
      <c r="UJT2354" s="1452"/>
      <c r="UJU2354" s="1452"/>
      <c r="UJV2354" s="1452"/>
      <c r="UJW2354" s="1452"/>
      <c r="UJX2354" s="1452"/>
      <c r="UJY2354" s="1452"/>
      <c r="UJZ2354" s="1452"/>
      <c r="UKA2354" s="1452"/>
      <c r="UKB2354" s="1452"/>
      <c r="UKC2354" s="1452"/>
      <c r="UKD2354" s="1452"/>
      <c r="UKE2354" s="1452"/>
      <c r="UKF2354" s="1452"/>
      <c r="UKG2354" s="1452"/>
      <c r="UKH2354" s="1452"/>
      <c r="UKI2354" s="1452"/>
      <c r="UKJ2354" s="1452"/>
      <c r="UKK2354" s="1452"/>
      <c r="UKL2354" s="1452"/>
      <c r="UKM2354" s="1452"/>
      <c r="UKN2354" s="1452"/>
      <c r="UKO2354" s="1452"/>
      <c r="UKP2354" s="1452"/>
      <c r="UKQ2354" s="1452"/>
      <c r="UKR2354" s="1452"/>
      <c r="UKS2354" s="1452"/>
      <c r="UKT2354" s="1452"/>
      <c r="UKU2354" s="1452"/>
      <c r="UKV2354" s="1452"/>
      <c r="UKW2354" s="1452"/>
      <c r="UKX2354" s="1452"/>
      <c r="UKY2354" s="1452"/>
      <c r="UKZ2354" s="1452"/>
      <c r="ULA2354" s="1452"/>
      <c r="ULB2354" s="1452"/>
      <c r="ULC2354" s="1452"/>
      <c r="ULD2354" s="1452"/>
      <c r="ULE2354" s="1452"/>
      <c r="ULF2354" s="1452"/>
      <c r="ULG2354" s="1452"/>
      <c r="ULH2354" s="1452"/>
      <c r="ULI2354" s="1452"/>
      <c r="ULJ2354" s="1452"/>
      <c r="ULK2354" s="1452"/>
      <c r="ULL2354" s="1452"/>
      <c r="ULM2354" s="1452"/>
      <c r="ULN2354" s="1452"/>
      <c r="ULO2354" s="1452"/>
      <c r="ULP2354" s="1452"/>
      <c r="ULQ2354" s="1452"/>
      <c r="ULR2354" s="1452"/>
      <c r="ULS2354" s="1452"/>
      <c r="ULT2354" s="1452"/>
      <c r="ULU2354" s="1452"/>
      <c r="ULV2354" s="1452"/>
      <c r="ULW2354" s="1452"/>
      <c r="ULX2354" s="1452"/>
      <c r="ULY2354" s="1452"/>
      <c r="ULZ2354" s="1452"/>
      <c r="UMA2354" s="1452"/>
      <c r="UMB2354" s="1452"/>
      <c r="UMC2354" s="1452"/>
      <c r="UMD2354" s="1452"/>
      <c r="UME2354" s="1452"/>
      <c r="UMF2354" s="1452"/>
      <c r="UMG2354" s="1452"/>
      <c r="UMH2354" s="1452"/>
      <c r="UMI2354" s="1452"/>
      <c r="UMJ2354" s="1452"/>
      <c r="UMK2354" s="1452"/>
      <c r="UML2354" s="1452"/>
      <c r="UMM2354" s="1452"/>
      <c r="UMN2354" s="1452"/>
      <c r="UMO2354" s="1452"/>
      <c r="UMP2354" s="1452"/>
      <c r="UMQ2354" s="1452"/>
      <c r="UMR2354" s="1452"/>
      <c r="UMS2354" s="1452"/>
      <c r="UMT2354" s="1452"/>
      <c r="UMU2354" s="1452"/>
      <c r="UMV2354" s="1452"/>
      <c r="UMW2354" s="1452"/>
      <c r="UMX2354" s="1452"/>
      <c r="UMY2354" s="1452"/>
      <c r="UMZ2354" s="1452"/>
      <c r="UNA2354" s="1452"/>
      <c r="UNB2354" s="1452"/>
      <c r="UNC2354" s="1452"/>
      <c r="UND2354" s="1452"/>
      <c r="UNE2354" s="1452"/>
      <c r="UNF2354" s="1452"/>
      <c r="UNG2354" s="1452"/>
      <c r="UNH2354" s="1452"/>
      <c r="UNI2354" s="1452"/>
      <c r="UNJ2354" s="1452"/>
      <c r="UNK2354" s="1452"/>
      <c r="UNL2354" s="1452"/>
      <c r="UNM2354" s="1452"/>
      <c r="UNN2354" s="1452"/>
      <c r="UNO2354" s="1452"/>
      <c r="UNP2354" s="1452"/>
      <c r="UNQ2354" s="1452"/>
      <c r="UNR2354" s="1452"/>
      <c r="UNS2354" s="1452"/>
      <c r="UNT2354" s="1452"/>
      <c r="UNU2354" s="1452"/>
      <c r="UNV2354" s="1452"/>
      <c r="UNW2354" s="1452"/>
      <c r="UNX2354" s="1452"/>
      <c r="UNY2354" s="1452"/>
      <c r="UNZ2354" s="1452"/>
      <c r="UOA2354" s="1452"/>
      <c r="UOB2354" s="1452"/>
      <c r="UOC2354" s="1452"/>
      <c r="UOD2354" s="1452"/>
      <c r="UOE2354" s="1452"/>
      <c r="UOF2354" s="1452"/>
      <c r="UOG2354" s="1452"/>
      <c r="UOH2354" s="1452"/>
      <c r="UOI2354" s="1452"/>
      <c r="UOJ2354" s="1452"/>
      <c r="UOK2354" s="1452"/>
      <c r="UOL2354" s="1452"/>
      <c r="UOM2354" s="1452"/>
      <c r="UON2354" s="1452"/>
      <c r="UOO2354" s="1452"/>
      <c r="UOP2354" s="1452"/>
      <c r="UOQ2354" s="1452"/>
      <c r="UOR2354" s="1452"/>
      <c r="UOS2354" s="1452"/>
      <c r="UOT2354" s="1452"/>
      <c r="UOU2354" s="1452"/>
      <c r="UOV2354" s="1452"/>
      <c r="UOW2354" s="1452"/>
      <c r="UOX2354" s="1452"/>
      <c r="UOY2354" s="1452"/>
      <c r="UOZ2354" s="1452"/>
      <c r="UPA2354" s="1452"/>
      <c r="UPB2354" s="1452"/>
      <c r="UPC2354" s="1452"/>
      <c r="UPD2354" s="1452"/>
      <c r="UPE2354" s="1452"/>
      <c r="UPF2354" s="1452"/>
      <c r="UPG2354" s="1452"/>
      <c r="UPH2354" s="1452"/>
      <c r="UPI2354" s="1452"/>
      <c r="UPJ2354" s="1452"/>
      <c r="UPK2354" s="1452"/>
      <c r="UPL2354" s="1452"/>
      <c r="UPM2354" s="1452"/>
      <c r="UPN2354" s="1452"/>
      <c r="UPO2354" s="1452"/>
      <c r="UPP2354" s="1452"/>
      <c r="UPQ2354" s="1452"/>
      <c r="UPR2354" s="1452"/>
      <c r="UPS2354" s="1452"/>
      <c r="UPT2354" s="1452"/>
      <c r="UPU2354" s="1452"/>
      <c r="UPV2354" s="1452"/>
      <c r="UPW2354" s="1452"/>
      <c r="UPX2354" s="1452"/>
      <c r="UPY2354" s="1452"/>
      <c r="UPZ2354" s="1452"/>
      <c r="UQA2354" s="1452"/>
      <c r="UQB2354" s="1452"/>
      <c r="UQC2354" s="1452"/>
      <c r="UQD2354" s="1452"/>
      <c r="UQE2354" s="1452"/>
      <c r="UQF2354" s="1452"/>
      <c r="UQG2354" s="1452"/>
      <c r="UQH2354" s="1452"/>
      <c r="UQI2354" s="1452"/>
      <c r="UQJ2354" s="1452"/>
      <c r="UQK2354" s="1452"/>
      <c r="UQL2354" s="1452"/>
      <c r="UQM2354" s="1452"/>
      <c r="UQN2354" s="1452"/>
      <c r="UQO2354" s="1452"/>
      <c r="UQP2354" s="1452"/>
      <c r="UQQ2354" s="1452"/>
      <c r="UQR2354" s="1452"/>
      <c r="UQS2354" s="1452"/>
      <c r="UQT2354" s="1452"/>
      <c r="UQU2354" s="1452"/>
      <c r="UQV2354" s="1452"/>
      <c r="UQW2354" s="1452"/>
      <c r="UQX2354" s="1452"/>
      <c r="UQY2354" s="1452"/>
      <c r="UQZ2354" s="1452"/>
      <c r="URA2354" s="1452"/>
      <c r="URB2354" s="1452"/>
      <c r="URC2354" s="1452"/>
      <c r="URD2354" s="1452"/>
      <c r="URE2354" s="1452"/>
      <c r="URF2354" s="1452"/>
      <c r="URG2354" s="1452"/>
      <c r="URH2354" s="1452"/>
      <c r="URI2354" s="1452"/>
      <c r="URJ2354" s="1452"/>
      <c r="URK2354" s="1452"/>
      <c r="URL2354" s="1452"/>
      <c r="URM2354" s="1452"/>
      <c r="URN2354" s="1452"/>
      <c r="URO2354" s="1452"/>
      <c r="URP2354" s="1452"/>
      <c r="URQ2354" s="1452"/>
      <c r="URR2354" s="1452"/>
      <c r="URS2354" s="1452"/>
      <c r="URT2354" s="1452"/>
      <c r="URU2354" s="1452"/>
      <c r="URV2354" s="1452"/>
      <c r="URW2354" s="1452"/>
      <c r="URX2354" s="1452"/>
      <c r="URY2354" s="1452"/>
      <c r="URZ2354" s="1452"/>
      <c r="USA2354" s="1452"/>
      <c r="USB2354" s="1452"/>
      <c r="USC2354" s="1452"/>
      <c r="USD2354" s="1452"/>
      <c r="USE2354" s="1452"/>
      <c r="USF2354" s="1452"/>
      <c r="USG2354" s="1452"/>
      <c r="USH2354" s="1452"/>
      <c r="USI2354" s="1452"/>
      <c r="USJ2354" s="1452"/>
      <c r="USK2354" s="1452"/>
      <c r="USL2354" s="1452"/>
      <c r="USM2354" s="1452"/>
      <c r="USN2354" s="1452"/>
      <c r="USO2354" s="1452"/>
      <c r="USP2354" s="1452"/>
      <c r="USQ2354" s="1452"/>
      <c r="USR2354" s="1452"/>
      <c r="USS2354" s="1452"/>
      <c r="UST2354" s="1452"/>
      <c r="USU2354" s="1452"/>
      <c r="USV2354" s="1452"/>
      <c r="USW2354" s="1452"/>
      <c r="USX2354" s="1452"/>
      <c r="USY2354" s="1452"/>
      <c r="USZ2354" s="1452"/>
      <c r="UTA2354" s="1452"/>
      <c r="UTB2354" s="1452"/>
      <c r="UTC2354" s="1452"/>
      <c r="UTD2354" s="1452"/>
      <c r="UTE2354" s="1452"/>
      <c r="UTF2354" s="1452"/>
      <c r="UTG2354" s="1452"/>
      <c r="UTH2354" s="1452"/>
      <c r="UTI2354" s="1452"/>
      <c r="UTJ2354" s="1452"/>
      <c r="UTK2354" s="1452"/>
      <c r="UTL2354" s="1452"/>
      <c r="UTM2354" s="1452"/>
      <c r="UTN2354" s="1452"/>
      <c r="UTO2354" s="1452"/>
      <c r="UTP2354" s="1452"/>
      <c r="UTQ2354" s="1452"/>
      <c r="UTR2354" s="1452"/>
      <c r="UTS2354" s="1452"/>
      <c r="UTT2354" s="1452"/>
      <c r="UTU2354" s="1452"/>
      <c r="UTV2354" s="1452"/>
      <c r="UTW2354" s="1452"/>
      <c r="UTX2354" s="1452"/>
      <c r="UTY2354" s="1452"/>
      <c r="UTZ2354" s="1452"/>
      <c r="UUA2354" s="1452"/>
      <c r="UUB2354" s="1452"/>
      <c r="UUC2354" s="1452"/>
      <c r="UUD2354" s="1452"/>
      <c r="UUE2354" s="1452"/>
      <c r="UUF2354" s="1452"/>
      <c r="UUG2354" s="1452"/>
      <c r="UUH2354" s="1452"/>
      <c r="UUI2354" s="1452"/>
      <c r="UUJ2354" s="1452"/>
      <c r="UUK2354" s="1452"/>
      <c r="UUL2354" s="1452"/>
      <c r="UUM2354" s="1452"/>
      <c r="UUN2354" s="1452"/>
      <c r="UUO2354" s="1452"/>
      <c r="UUP2354" s="1452"/>
      <c r="UUQ2354" s="1452"/>
      <c r="UUR2354" s="1452"/>
      <c r="UUS2354" s="1452"/>
      <c r="UUT2354" s="1452"/>
      <c r="UUU2354" s="1452"/>
      <c r="UUV2354" s="1452"/>
      <c r="UUW2354" s="1452"/>
      <c r="UUX2354" s="1452"/>
      <c r="UUY2354" s="1452"/>
      <c r="UUZ2354" s="1452"/>
      <c r="UVA2354" s="1452"/>
      <c r="UVB2354" s="1452"/>
      <c r="UVC2354" s="1452"/>
      <c r="UVD2354" s="1452"/>
      <c r="UVE2354" s="1452"/>
      <c r="UVF2354" s="1452"/>
      <c r="UVG2354" s="1452"/>
      <c r="UVH2354" s="1452"/>
      <c r="UVI2354" s="1452"/>
      <c r="UVJ2354" s="1452"/>
      <c r="UVK2354" s="1452"/>
      <c r="UVL2354" s="1452"/>
      <c r="UVM2354" s="1452"/>
      <c r="UVN2354" s="1452"/>
      <c r="UVO2354" s="1452"/>
      <c r="UVP2354" s="1452"/>
      <c r="UVQ2354" s="1452"/>
      <c r="UVR2354" s="1452"/>
      <c r="UVS2354" s="1452"/>
      <c r="UVT2354" s="1452"/>
      <c r="UVU2354" s="1452"/>
      <c r="UVV2354" s="1452"/>
      <c r="UVW2354" s="1452"/>
      <c r="UVX2354" s="1452"/>
      <c r="UVY2354" s="1452"/>
      <c r="UVZ2354" s="1452"/>
      <c r="UWA2354" s="1452"/>
      <c r="UWB2354" s="1452"/>
      <c r="UWC2354" s="1452"/>
      <c r="UWD2354" s="1452"/>
      <c r="UWE2354" s="1452"/>
      <c r="UWF2354" s="1452"/>
      <c r="UWG2354" s="1452"/>
      <c r="UWH2354" s="1452"/>
      <c r="UWI2354" s="1452"/>
      <c r="UWJ2354" s="1452"/>
      <c r="UWK2354" s="1452"/>
      <c r="UWL2354" s="1452"/>
      <c r="UWM2354" s="1452"/>
      <c r="UWN2354" s="1452"/>
      <c r="UWO2354" s="1452"/>
      <c r="UWP2354" s="1452"/>
      <c r="UWQ2354" s="1452"/>
      <c r="UWR2354" s="1452"/>
      <c r="UWS2354" s="1452"/>
      <c r="UWT2354" s="1452"/>
      <c r="UWU2354" s="1452"/>
      <c r="UWV2354" s="1452"/>
      <c r="UWW2354" s="1452"/>
      <c r="UWX2354" s="1452"/>
      <c r="UWY2354" s="1452"/>
      <c r="UWZ2354" s="1452"/>
      <c r="UXA2354" s="1452"/>
      <c r="UXB2354" s="1452"/>
      <c r="UXC2354" s="1452"/>
      <c r="UXD2354" s="1452"/>
      <c r="UXE2354" s="1452"/>
      <c r="UXF2354" s="1452"/>
      <c r="UXG2354" s="1452"/>
      <c r="UXH2354" s="1452"/>
      <c r="UXI2354" s="1452"/>
      <c r="UXJ2354" s="1452"/>
      <c r="UXK2354" s="1452"/>
      <c r="UXL2354" s="1452"/>
      <c r="UXM2354" s="1452"/>
      <c r="UXN2354" s="1452"/>
      <c r="UXO2354" s="1452"/>
      <c r="UXP2354" s="1452"/>
      <c r="UXQ2354" s="1452"/>
      <c r="UXR2354" s="1452"/>
      <c r="UXS2354" s="1452"/>
      <c r="UXT2354" s="1452"/>
      <c r="UXU2354" s="1452"/>
      <c r="UXV2354" s="1452"/>
      <c r="UXW2354" s="1452"/>
      <c r="UXX2354" s="1452"/>
      <c r="UXY2354" s="1452"/>
      <c r="UXZ2354" s="1452"/>
      <c r="UYA2354" s="1452"/>
      <c r="UYB2354" s="1452"/>
      <c r="UYC2354" s="1452"/>
      <c r="UYD2354" s="1452"/>
      <c r="UYE2354" s="1452"/>
      <c r="UYF2354" s="1452"/>
      <c r="UYG2354" s="1452"/>
      <c r="UYH2354" s="1452"/>
      <c r="UYI2354" s="1452"/>
      <c r="UYJ2354" s="1452"/>
      <c r="UYK2354" s="1452"/>
      <c r="UYL2354" s="1452"/>
      <c r="UYM2354" s="1452"/>
      <c r="UYN2354" s="1452"/>
      <c r="UYO2354" s="1452"/>
      <c r="UYP2354" s="1452"/>
      <c r="UYQ2354" s="1452"/>
      <c r="UYR2354" s="1452"/>
      <c r="UYS2354" s="1452"/>
      <c r="UYT2354" s="1452"/>
      <c r="UYU2354" s="1452"/>
      <c r="UYV2354" s="1452"/>
      <c r="UYW2354" s="1452"/>
      <c r="UYX2354" s="1452"/>
      <c r="UYY2354" s="1452"/>
      <c r="UYZ2354" s="1452"/>
      <c r="UZA2354" s="1452"/>
      <c r="UZB2354" s="1452"/>
      <c r="UZC2354" s="1452"/>
      <c r="UZD2354" s="1452"/>
      <c r="UZE2354" s="1452"/>
      <c r="UZF2354" s="1452"/>
      <c r="UZG2354" s="1452"/>
      <c r="UZH2354" s="1452"/>
      <c r="UZI2354" s="1452"/>
      <c r="UZJ2354" s="1452"/>
      <c r="UZK2354" s="1452"/>
      <c r="UZL2354" s="1452"/>
      <c r="UZM2354" s="1452"/>
      <c r="UZN2354" s="1452"/>
      <c r="UZO2354" s="1452"/>
      <c r="UZP2354" s="1452"/>
      <c r="UZQ2354" s="1452"/>
      <c r="UZR2354" s="1452"/>
      <c r="UZS2354" s="1452"/>
      <c r="UZT2354" s="1452"/>
      <c r="UZU2354" s="1452"/>
      <c r="UZV2354" s="1452"/>
      <c r="UZW2354" s="1452"/>
      <c r="UZX2354" s="1452"/>
      <c r="UZY2354" s="1452"/>
      <c r="UZZ2354" s="1452"/>
      <c r="VAA2354" s="1452"/>
      <c r="VAB2354" s="1452"/>
      <c r="VAC2354" s="1452"/>
      <c r="VAD2354" s="1452"/>
      <c r="VAE2354" s="1452"/>
      <c r="VAF2354" s="1452"/>
      <c r="VAG2354" s="1452"/>
      <c r="VAH2354" s="1452"/>
      <c r="VAI2354" s="1452"/>
      <c r="VAJ2354" s="1452"/>
      <c r="VAK2354" s="1452"/>
      <c r="VAL2354" s="1452"/>
      <c r="VAM2354" s="1452"/>
      <c r="VAN2354" s="1452"/>
      <c r="VAO2354" s="1452"/>
      <c r="VAP2354" s="1452"/>
      <c r="VAQ2354" s="1452"/>
      <c r="VAR2354" s="1452"/>
      <c r="VAS2354" s="1452"/>
      <c r="VAT2354" s="1452"/>
      <c r="VAU2354" s="1452"/>
      <c r="VAV2354" s="1452"/>
      <c r="VAW2354" s="1452"/>
      <c r="VAX2354" s="1452"/>
      <c r="VAY2354" s="1452"/>
      <c r="VAZ2354" s="1452"/>
      <c r="VBA2354" s="1452"/>
      <c r="VBB2354" s="1452"/>
      <c r="VBC2354" s="1452"/>
      <c r="VBD2354" s="1452"/>
      <c r="VBE2354" s="1452"/>
      <c r="VBF2354" s="1452"/>
      <c r="VBG2354" s="1452"/>
      <c r="VBH2354" s="1452"/>
      <c r="VBI2354" s="1452"/>
      <c r="VBJ2354" s="1452"/>
      <c r="VBK2354" s="1452"/>
      <c r="VBL2354" s="1452"/>
      <c r="VBM2354" s="1452"/>
      <c r="VBN2354" s="1452"/>
      <c r="VBO2354" s="1452"/>
      <c r="VBP2354" s="1452"/>
      <c r="VBQ2354" s="1452"/>
      <c r="VBR2354" s="1452"/>
      <c r="VBS2354" s="1452"/>
      <c r="VBT2354" s="1452"/>
      <c r="VBU2354" s="1452"/>
      <c r="VBV2354" s="1452"/>
      <c r="VBW2354" s="1452"/>
      <c r="VBX2354" s="1452"/>
      <c r="VBY2354" s="1452"/>
      <c r="VBZ2354" s="1452"/>
      <c r="VCA2354" s="1452"/>
      <c r="VCB2354" s="1452"/>
      <c r="VCC2354" s="1452"/>
      <c r="VCD2354" s="1452"/>
      <c r="VCE2354" s="1452"/>
      <c r="VCF2354" s="1452"/>
      <c r="VCG2354" s="1452"/>
      <c r="VCH2354" s="1452"/>
      <c r="VCI2354" s="1452"/>
      <c r="VCJ2354" s="1452"/>
      <c r="VCK2354" s="1452"/>
      <c r="VCL2354" s="1452"/>
      <c r="VCM2354" s="1452"/>
      <c r="VCN2354" s="1452"/>
      <c r="VCO2354" s="1452"/>
      <c r="VCP2354" s="1452"/>
      <c r="VCQ2354" s="1452"/>
      <c r="VCR2354" s="1452"/>
      <c r="VCS2354" s="1452"/>
      <c r="VCT2354" s="1452"/>
      <c r="VCU2354" s="1452"/>
      <c r="VCV2354" s="1452"/>
      <c r="VCW2354" s="1452"/>
      <c r="VCX2354" s="1452"/>
      <c r="VCY2354" s="1452"/>
      <c r="VCZ2354" s="1452"/>
      <c r="VDA2354" s="1452"/>
      <c r="VDB2354" s="1452"/>
      <c r="VDC2354" s="1452"/>
      <c r="VDD2354" s="1452"/>
      <c r="VDE2354" s="1452"/>
      <c r="VDF2354" s="1452"/>
      <c r="VDG2354" s="1452"/>
      <c r="VDH2354" s="1452"/>
      <c r="VDI2354" s="1452"/>
      <c r="VDJ2354" s="1452"/>
      <c r="VDK2354" s="1452"/>
      <c r="VDL2354" s="1452"/>
      <c r="VDM2354" s="1452"/>
      <c r="VDN2354" s="1452"/>
      <c r="VDO2354" s="1452"/>
      <c r="VDP2354" s="1452"/>
      <c r="VDQ2354" s="1452"/>
      <c r="VDR2354" s="1452"/>
      <c r="VDS2354" s="1452"/>
      <c r="VDT2354" s="1452"/>
      <c r="VDU2354" s="1452"/>
      <c r="VDV2354" s="1452"/>
      <c r="VDW2354" s="1452"/>
      <c r="VDX2354" s="1452"/>
      <c r="VDY2354" s="1452"/>
      <c r="VDZ2354" s="1452"/>
      <c r="VEA2354" s="1452"/>
      <c r="VEB2354" s="1452"/>
      <c r="VEC2354" s="1452"/>
      <c r="VED2354" s="1452"/>
      <c r="VEE2354" s="1452"/>
      <c r="VEF2354" s="1452"/>
      <c r="VEG2354" s="1452"/>
      <c r="VEH2354" s="1452"/>
      <c r="VEI2354" s="1452"/>
      <c r="VEJ2354" s="1452"/>
      <c r="VEK2354" s="1452"/>
      <c r="VEL2354" s="1452"/>
      <c r="VEM2354" s="1452"/>
      <c r="VEN2354" s="1452"/>
      <c r="VEO2354" s="1452"/>
      <c r="VEP2354" s="1452"/>
      <c r="VEQ2354" s="1452"/>
      <c r="VER2354" s="1452"/>
      <c r="VES2354" s="1452"/>
      <c r="VET2354" s="1452"/>
      <c r="VEU2354" s="1452"/>
      <c r="VEV2354" s="1452"/>
      <c r="VEW2354" s="1452"/>
      <c r="VEX2354" s="1452"/>
      <c r="VEY2354" s="1452"/>
      <c r="VEZ2354" s="1452"/>
      <c r="VFA2354" s="1452"/>
      <c r="VFB2354" s="1452"/>
      <c r="VFC2354" s="1452"/>
      <c r="VFD2354" s="1452"/>
      <c r="VFE2354" s="1452"/>
      <c r="VFF2354" s="1452"/>
      <c r="VFG2354" s="1452"/>
      <c r="VFH2354" s="1452"/>
      <c r="VFI2354" s="1452"/>
      <c r="VFJ2354" s="1452"/>
      <c r="VFK2354" s="1452"/>
      <c r="VFL2354" s="1452"/>
      <c r="VFM2354" s="1452"/>
      <c r="VFN2354" s="1452"/>
      <c r="VFO2354" s="1452"/>
      <c r="VFP2354" s="1452"/>
      <c r="VFQ2354" s="1452"/>
      <c r="VFR2354" s="1452"/>
      <c r="VFS2354" s="1452"/>
      <c r="VFT2354" s="1452"/>
      <c r="VFU2354" s="1452"/>
      <c r="VFV2354" s="1452"/>
      <c r="VFW2354" s="1452"/>
      <c r="VFX2354" s="1452"/>
      <c r="VFY2354" s="1452"/>
      <c r="VFZ2354" s="1452"/>
      <c r="VGA2354" s="1452"/>
      <c r="VGB2354" s="1452"/>
      <c r="VGC2354" s="1452"/>
      <c r="VGD2354" s="1452"/>
      <c r="VGE2354" s="1452"/>
      <c r="VGF2354" s="1452"/>
      <c r="VGG2354" s="1452"/>
      <c r="VGH2354" s="1452"/>
      <c r="VGI2354" s="1452"/>
      <c r="VGJ2354" s="1452"/>
      <c r="VGK2354" s="1452"/>
      <c r="VGL2354" s="1452"/>
      <c r="VGM2354" s="1452"/>
      <c r="VGN2354" s="1452"/>
      <c r="VGO2354" s="1452"/>
      <c r="VGP2354" s="1452"/>
      <c r="VGQ2354" s="1452"/>
      <c r="VGR2354" s="1452"/>
      <c r="VGS2354" s="1452"/>
      <c r="VGT2354" s="1452"/>
      <c r="VGU2354" s="1452"/>
      <c r="VGV2354" s="1452"/>
      <c r="VGW2354" s="1452"/>
      <c r="VGX2354" s="1452"/>
      <c r="VGY2354" s="1452"/>
      <c r="VGZ2354" s="1452"/>
      <c r="VHA2354" s="1452"/>
      <c r="VHB2354" s="1452"/>
      <c r="VHC2354" s="1452"/>
      <c r="VHD2354" s="1452"/>
      <c r="VHE2354" s="1452"/>
      <c r="VHF2354" s="1452"/>
      <c r="VHG2354" s="1452"/>
      <c r="VHH2354" s="1452"/>
      <c r="VHI2354" s="1452"/>
      <c r="VHJ2354" s="1452"/>
      <c r="VHK2354" s="1452"/>
      <c r="VHL2354" s="1452"/>
      <c r="VHM2354" s="1452"/>
      <c r="VHN2354" s="1452"/>
      <c r="VHO2354" s="1452"/>
      <c r="VHP2354" s="1452"/>
      <c r="VHQ2354" s="1452"/>
      <c r="VHR2354" s="1452"/>
      <c r="VHS2354" s="1452"/>
      <c r="VHT2354" s="1452"/>
      <c r="VHU2354" s="1452"/>
      <c r="VHV2354" s="1452"/>
      <c r="VHW2354" s="1452"/>
      <c r="VHX2354" s="1452"/>
      <c r="VHY2354" s="1452"/>
      <c r="VHZ2354" s="1452"/>
      <c r="VIA2354" s="1452"/>
      <c r="VIB2354" s="1452"/>
      <c r="VIC2354" s="1452"/>
      <c r="VID2354" s="1452"/>
      <c r="VIE2354" s="1452"/>
      <c r="VIF2354" s="1452"/>
      <c r="VIG2354" s="1452"/>
      <c r="VIH2354" s="1452"/>
      <c r="VII2354" s="1452"/>
      <c r="VIJ2354" s="1452"/>
      <c r="VIK2354" s="1452"/>
      <c r="VIL2354" s="1452"/>
      <c r="VIM2354" s="1452"/>
      <c r="VIN2354" s="1452"/>
      <c r="VIO2354" s="1452"/>
      <c r="VIP2354" s="1452"/>
      <c r="VIQ2354" s="1452"/>
      <c r="VIR2354" s="1452"/>
      <c r="VIS2354" s="1452"/>
      <c r="VIT2354" s="1452"/>
      <c r="VIU2354" s="1452"/>
      <c r="VIV2354" s="1452"/>
      <c r="VIW2354" s="1452"/>
      <c r="VIX2354" s="1452"/>
      <c r="VIY2354" s="1452"/>
      <c r="VIZ2354" s="1452"/>
      <c r="VJA2354" s="1452"/>
      <c r="VJB2354" s="1452"/>
      <c r="VJC2354" s="1452"/>
      <c r="VJD2354" s="1452"/>
      <c r="VJE2354" s="1452"/>
      <c r="VJF2354" s="1452"/>
      <c r="VJG2354" s="1452"/>
      <c r="VJH2354" s="1452"/>
      <c r="VJI2354" s="1452"/>
      <c r="VJJ2354" s="1452"/>
      <c r="VJK2354" s="1452"/>
      <c r="VJL2354" s="1452"/>
      <c r="VJM2354" s="1452"/>
      <c r="VJN2354" s="1452"/>
      <c r="VJO2354" s="1452"/>
      <c r="VJP2354" s="1452"/>
      <c r="VJQ2354" s="1452"/>
      <c r="VJR2354" s="1452"/>
      <c r="VJS2354" s="1452"/>
      <c r="VJT2354" s="1452"/>
      <c r="VJU2354" s="1452"/>
      <c r="VJV2354" s="1452"/>
      <c r="VJW2354" s="1452"/>
      <c r="VJX2354" s="1452"/>
      <c r="VJY2354" s="1452"/>
      <c r="VJZ2354" s="1452"/>
      <c r="VKA2354" s="1452"/>
      <c r="VKB2354" s="1452"/>
      <c r="VKC2354" s="1452"/>
      <c r="VKD2354" s="1452"/>
      <c r="VKE2354" s="1452"/>
      <c r="VKF2354" s="1452"/>
      <c r="VKG2354" s="1452"/>
      <c r="VKH2354" s="1452"/>
      <c r="VKI2354" s="1452"/>
      <c r="VKJ2354" s="1452"/>
      <c r="VKK2354" s="1452"/>
      <c r="VKL2354" s="1452"/>
      <c r="VKM2354" s="1452"/>
      <c r="VKN2354" s="1452"/>
      <c r="VKO2354" s="1452"/>
      <c r="VKP2354" s="1452"/>
      <c r="VKQ2354" s="1452"/>
      <c r="VKR2354" s="1452"/>
      <c r="VKS2354" s="1452"/>
      <c r="VKT2354" s="1452"/>
      <c r="VKU2354" s="1452"/>
      <c r="VKV2354" s="1452"/>
      <c r="VKW2354" s="1452"/>
      <c r="VKX2354" s="1452"/>
      <c r="VKY2354" s="1452"/>
      <c r="VKZ2354" s="1452"/>
      <c r="VLA2354" s="1452"/>
      <c r="VLB2354" s="1452"/>
      <c r="VLC2354" s="1452"/>
      <c r="VLD2354" s="1452"/>
      <c r="VLE2354" s="1452"/>
      <c r="VLF2354" s="1452"/>
      <c r="VLG2354" s="1452"/>
      <c r="VLH2354" s="1452"/>
      <c r="VLI2354" s="1452"/>
      <c r="VLJ2354" s="1452"/>
      <c r="VLK2354" s="1452"/>
      <c r="VLL2354" s="1452"/>
      <c r="VLM2354" s="1452"/>
      <c r="VLN2354" s="1452"/>
      <c r="VLO2354" s="1452"/>
      <c r="VLP2354" s="1452"/>
      <c r="VLQ2354" s="1452"/>
      <c r="VLR2354" s="1452"/>
      <c r="VLS2354" s="1452"/>
      <c r="VLT2354" s="1452"/>
      <c r="VLU2354" s="1452"/>
      <c r="VLV2354" s="1452"/>
      <c r="VLW2354" s="1452"/>
      <c r="VLX2354" s="1452"/>
      <c r="VLY2354" s="1452"/>
      <c r="VLZ2354" s="1452"/>
      <c r="VMA2354" s="1452"/>
      <c r="VMB2354" s="1452"/>
      <c r="VMC2354" s="1452"/>
      <c r="VMD2354" s="1452"/>
      <c r="VME2354" s="1452"/>
      <c r="VMF2354" s="1452"/>
      <c r="VMG2354" s="1452"/>
      <c r="VMH2354" s="1452"/>
      <c r="VMI2354" s="1452"/>
      <c r="VMJ2354" s="1452"/>
      <c r="VMK2354" s="1452"/>
      <c r="VML2354" s="1452"/>
      <c r="VMM2354" s="1452"/>
      <c r="VMN2354" s="1452"/>
      <c r="VMO2354" s="1452"/>
      <c r="VMP2354" s="1452"/>
      <c r="VMQ2354" s="1452"/>
      <c r="VMR2354" s="1452"/>
      <c r="VMS2354" s="1452"/>
      <c r="VMT2354" s="1452"/>
      <c r="VMU2354" s="1452"/>
      <c r="VMV2354" s="1452"/>
      <c r="VMW2354" s="1452"/>
      <c r="VMX2354" s="1452"/>
      <c r="VMY2354" s="1452"/>
      <c r="VMZ2354" s="1452"/>
      <c r="VNA2354" s="1452"/>
      <c r="VNB2354" s="1452"/>
      <c r="VNC2354" s="1452"/>
      <c r="VND2354" s="1452"/>
      <c r="VNE2354" s="1452"/>
      <c r="VNF2354" s="1452"/>
      <c r="VNG2354" s="1452"/>
      <c r="VNH2354" s="1452"/>
      <c r="VNI2354" s="1452"/>
      <c r="VNJ2354" s="1452"/>
      <c r="VNK2354" s="1452"/>
      <c r="VNL2354" s="1452"/>
      <c r="VNM2354" s="1452"/>
      <c r="VNN2354" s="1452"/>
      <c r="VNO2354" s="1452"/>
      <c r="VNP2354" s="1452"/>
      <c r="VNQ2354" s="1452"/>
      <c r="VNR2354" s="1452"/>
      <c r="VNS2354" s="1452"/>
      <c r="VNT2354" s="1452"/>
      <c r="VNU2354" s="1452"/>
      <c r="VNV2354" s="1452"/>
      <c r="VNW2354" s="1452"/>
      <c r="VNX2354" s="1452"/>
      <c r="VNY2354" s="1452"/>
      <c r="VNZ2354" s="1452"/>
      <c r="VOA2354" s="1452"/>
      <c r="VOB2354" s="1452"/>
      <c r="VOC2354" s="1452"/>
      <c r="VOD2354" s="1452"/>
      <c r="VOE2354" s="1452"/>
      <c r="VOF2354" s="1452"/>
      <c r="VOG2354" s="1452"/>
      <c r="VOH2354" s="1452"/>
      <c r="VOI2354" s="1452"/>
      <c r="VOJ2354" s="1452"/>
      <c r="VOK2354" s="1452"/>
      <c r="VOL2354" s="1452"/>
      <c r="VOM2354" s="1452"/>
      <c r="VON2354" s="1452"/>
      <c r="VOO2354" s="1452"/>
      <c r="VOP2354" s="1452"/>
      <c r="VOQ2354" s="1452"/>
      <c r="VOR2354" s="1452"/>
      <c r="VOS2354" s="1452"/>
      <c r="VOT2354" s="1452"/>
      <c r="VOU2354" s="1452"/>
      <c r="VOV2354" s="1452"/>
      <c r="VOW2354" s="1452"/>
      <c r="VOX2354" s="1452"/>
      <c r="VOY2354" s="1452"/>
      <c r="VOZ2354" s="1452"/>
      <c r="VPA2354" s="1452"/>
      <c r="VPB2354" s="1452"/>
      <c r="VPC2354" s="1452"/>
      <c r="VPD2354" s="1452"/>
      <c r="VPE2354" s="1452"/>
      <c r="VPF2354" s="1452"/>
      <c r="VPG2354" s="1452"/>
      <c r="VPH2354" s="1452"/>
      <c r="VPI2354" s="1452"/>
      <c r="VPJ2354" s="1452"/>
      <c r="VPK2354" s="1452"/>
      <c r="VPL2354" s="1452"/>
      <c r="VPM2354" s="1452"/>
      <c r="VPN2354" s="1452"/>
      <c r="VPO2354" s="1452"/>
      <c r="VPP2354" s="1452"/>
      <c r="VPQ2354" s="1452"/>
      <c r="VPR2354" s="1452"/>
      <c r="VPS2354" s="1452"/>
      <c r="VPT2354" s="1452"/>
      <c r="VPU2354" s="1452"/>
      <c r="VPV2354" s="1452"/>
      <c r="VPW2354" s="1452"/>
      <c r="VPX2354" s="1452"/>
      <c r="VPY2354" s="1452"/>
      <c r="VPZ2354" s="1452"/>
      <c r="VQA2354" s="1452"/>
      <c r="VQB2354" s="1452"/>
      <c r="VQC2354" s="1452"/>
      <c r="VQD2354" s="1452"/>
      <c r="VQE2354" s="1452"/>
      <c r="VQF2354" s="1452"/>
      <c r="VQG2354" s="1452"/>
      <c r="VQH2354" s="1452"/>
      <c r="VQI2354" s="1452"/>
      <c r="VQJ2354" s="1452"/>
      <c r="VQK2354" s="1452"/>
      <c r="VQL2354" s="1452"/>
      <c r="VQM2354" s="1452"/>
      <c r="VQN2354" s="1452"/>
      <c r="VQO2354" s="1452"/>
      <c r="VQP2354" s="1452"/>
      <c r="VQQ2354" s="1452"/>
      <c r="VQR2354" s="1452"/>
      <c r="VQS2354" s="1452"/>
      <c r="VQT2354" s="1452"/>
      <c r="VQU2354" s="1452"/>
      <c r="VQV2354" s="1452"/>
      <c r="VQW2354" s="1452"/>
      <c r="VQX2354" s="1452"/>
      <c r="VQY2354" s="1452"/>
      <c r="VQZ2354" s="1452"/>
      <c r="VRA2354" s="1452"/>
      <c r="VRB2354" s="1452"/>
      <c r="VRC2354" s="1452"/>
      <c r="VRD2354" s="1452"/>
      <c r="VRE2354" s="1452"/>
      <c r="VRF2354" s="1452"/>
      <c r="VRG2354" s="1452"/>
      <c r="VRH2354" s="1452"/>
      <c r="VRI2354" s="1452"/>
      <c r="VRJ2354" s="1452"/>
      <c r="VRK2354" s="1452"/>
      <c r="VRL2354" s="1452"/>
      <c r="VRM2354" s="1452"/>
      <c r="VRN2354" s="1452"/>
      <c r="VRO2354" s="1452"/>
      <c r="VRP2354" s="1452"/>
      <c r="VRQ2354" s="1452"/>
      <c r="VRR2354" s="1452"/>
      <c r="VRS2354" s="1452"/>
      <c r="VRT2354" s="1452"/>
      <c r="VRU2354" s="1452"/>
      <c r="VRV2354" s="1452"/>
      <c r="VRW2354" s="1452"/>
      <c r="VRX2354" s="1452"/>
      <c r="VRY2354" s="1452"/>
      <c r="VRZ2354" s="1452"/>
      <c r="VSA2354" s="1452"/>
      <c r="VSB2354" s="1452"/>
      <c r="VSC2354" s="1452"/>
      <c r="VSD2354" s="1452"/>
      <c r="VSE2354" s="1452"/>
      <c r="VSF2354" s="1452"/>
      <c r="VSG2354" s="1452"/>
      <c r="VSH2354" s="1452"/>
      <c r="VSI2354" s="1452"/>
      <c r="VSJ2354" s="1452"/>
      <c r="VSK2354" s="1452"/>
      <c r="VSL2354" s="1452"/>
      <c r="VSM2354" s="1452"/>
      <c r="VSN2354" s="1452"/>
      <c r="VSO2354" s="1452"/>
      <c r="VSP2354" s="1452"/>
      <c r="VSQ2354" s="1452"/>
      <c r="VSR2354" s="1452"/>
      <c r="VSS2354" s="1452"/>
      <c r="VST2354" s="1452"/>
      <c r="VSU2354" s="1452"/>
      <c r="VSV2354" s="1452"/>
      <c r="VSW2354" s="1452"/>
      <c r="VSX2354" s="1452"/>
      <c r="VSY2354" s="1452"/>
      <c r="VSZ2354" s="1452"/>
      <c r="VTA2354" s="1452"/>
      <c r="VTB2354" s="1452"/>
      <c r="VTC2354" s="1452"/>
      <c r="VTD2354" s="1452"/>
      <c r="VTE2354" s="1452"/>
      <c r="VTF2354" s="1452"/>
      <c r="VTG2354" s="1452"/>
      <c r="VTH2354" s="1452"/>
      <c r="VTI2354" s="1452"/>
      <c r="VTJ2354" s="1452"/>
      <c r="VTK2354" s="1452"/>
      <c r="VTL2354" s="1452"/>
      <c r="VTM2354" s="1452"/>
      <c r="VTN2354" s="1452"/>
      <c r="VTO2354" s="1452"/>
      <c r="VTP2354" s="1452"/>
      <c r="VTQ2354" s="1452"/>
      <c r="VTR2354" s="1452"/>
      <c r="VTS2354" s="1452"/>
      <c r="VTT2354" s="1452"/>
      <c r="VTU2354" s="1452"/>
      <c r="VTV2354" s="1452"/>
      <c r="VTW2354" s="1452"/>
      <c r="VTX2354" s="1452"/>
      <c r="VTY2354" s="1452"/>
      <c r="VTZ2354" s="1452"/>
      <c r="VUA2354" s="1452"/>
      <c r="VUB2354" s="1452"/>
      <c r="VUC2354" s="1452"/>
      <c r="VUD2354" s="1452"/>
      <c r="VUE2354" s="1452"/>
      <c r="VUF2354" s="1452"/>
      <c r="VUG2354" s="1452"/>
      <c r="VUH2354" s="1452"/>
      <c r="VUI2354" s="1452"/>
      <c r="VUJ2354" s="1452"/>
      <c r="VUK2354" s="1452"/>
      <c r="VUL2354" s="1452"/>
      <c r="VUM2354" s="1452"/>
      <c r="VUN2354" s="1452"/>
      <c r="VUO2354" s="1452"/>
      <c r="VUP2354" s="1452"/>
      <c r="VUQ2354" s="1452"/>
      <c r="VUR2354" s="1452"/>
      <c r="VUS2354" s="1452"/>
      <c r="VUT2354" s="1452"/>
      <c r="VUU2354" s="1452"/>
      <c r="VUV2354" s="1452"/>
      <c r="VUW2354" s="1452"/>
      <c r="VUX2354" s="1452"/>
      <c r="VUY2354" s="1452"/>
      <c r="VUZ2354" s="1452"/>
      <c r="VVA2354" s="1452"/>
      <c r="VVB2354" s="1452"/>
      <c r="VVC2354" s="1452"/>
      <c r="VVD2354" s="1452"/>
      <c r="VVE2354" s="1452"/>
      <c r="VVF2354" s="1452"/>
      <c r="VVG2354" s="1452"/>
      <c r="VVH2354" s="1452"/>
      <c r="VVI2354" s="1452"/>
      <c r="VVJ2354" s="1452"/>
      <c r="VVK2354" s="1452"/>
      <c r="VVL2354" s="1452"/>
      <c r="VVM2354" s="1452"/>
      <c r="VVN2354" s="1452"/>
      <c r="VVO2354" s="1452"/>
      <c r="VVP2354" s="1452"/>
      <c r="VVQ2354" s="1452"/>
      <c r="VVR2354" s="1452"/>
      <c r="VVS2354" s="1452"/>
      <c r="VVT2354" s="1452"/>
      <c r="VVU2354" s="1452"/>
      <c r="VVV2354" s="1452"/>
      <c r="VVW2354" s="1452"/>
      <c r="VVX2354" s="1452"/>
      <c r="VVY2354" s="1452"/>
      <c r="VVZ2354" s="1452"/>
      <c r="VWA2354" s="1452"/>
      <c r="VWB2354" s="1452"/>
      <c r="VWC2354" s="1452"/>
      <c r="VWD2354" s="1452"/>
      <c r="VWE2354" s="1452"/>
      <c r="VWF2354" s="1452"/>
      <c r="VWG2354" s="1452"/>
      <c r="VWH2354" s="1452"/>
      <c r="VWI2354" s="1452"/>
      <c r="VWJ2354" s="1452"/>
      <c r="VWK2354" s="1452"/>
      <c r="VWL2354" s="1452"/>
      <c r="VWM2354" s="1452"/>
      <c r="VWN2354" s="1452"/>
      <c r="VWO2354" s="1452"/>
      <c r="VWP2354" s="1452"/>
      <c r="VWQ2354" s="1452"/>
      <c r="VWR2354" s="1452"/>
      <c r="VWS2354" s="1452"/>
      <c r="VWT2354" s="1452"/>
      <c r="VWU2354" s="1452"/>
      <c r="VWV2354" s="1452"/>
      <c r="VWW2354" s="1452"/>
      <c r="VWX2354" s="1452"/>
      <c r="VWY2354" s="1452"/>
      <c r="VWZ2354" s="1452"/>
      <c r="VXA2354" s="1452"/>
      <c r="VXB2354" s="1452"/>
      <c r="VXC2354" s="1452"/>
      <c r="VXD2354" s="1452"/>
      <c r="VXE2354" s="1452"/>
      <c r="VXF2354" s="1452"/>
      <c r="VXG2354" s="1452"/>
      <c r="VXH2354" s="1452"/>
      <c r="VXI2354" s="1452"/>
      <c r="VXJ2354" s="1452"/>
      <c r="VXK2354" s="1452"/>
      <c r="VXL2354" s="1452"/>
      <c r="VXM2354" s="1452"/>
      <c r="VXN2354" s="1452"/>
      <c r="VXO2354" s="1452"/>
      <c r="VXP2354" s="1452"/>
      <c r="VXQ2354" s="1452"/>
      <c r="VXR2354" s="1452"/>
      <c r="VXS2354" s="1452"/>
      <c r="VXT2354" s="1452"/>
      <c r="VXU2354" s="1452"/>
      <c r="VXV2354" s="1452"/>
      <c r="VXW2354" s="1452"/>
      <c r="VXX2354" s="1452"/>
      <c r="VXY2354" s="1452"/>
      <c r="VXZ2354" s="1452"/>
      <c r="VYA2354" s="1452"/>
      <c r="VYB2354" s="1452"/>
      <c r="VYC2354" s="1452"/>
      <c r="VYD2354" s="1452"/>
      <c r="VYE2354" s="1452"/>
      <c r="VYF2354" s="1452"/>
      <c r="VYG2354" s="1452"/>
      <c r="VYH2354" s="1452"/>
      <c r="VYI2354" s="1452"/>
      <c r="VYJ2354" s="1452"/>
      <c r="VYK2354" s="1452"/>
      <c r="VYL2354" s="1452"/>
      <c r="VYM2354" s="1452"/>
      <c r="VYN2354" s="1452"/>
      <c r="VYO2354" s="1452"/>
      <c r="VYP2354" s="1452"/>
      <c r="VYQ2354" s="1452"/>
      <c r="VYR2354" s="1452"/>
      <c r="VYS2354" s="1452"/>
      <c r="VYT2354" s="1452"/>
      <c r="VYU2354" s="1452"/>
      <c r="VYV2354" s="1452"/>
      <c r="VYW2354" s="1452"/>
      <c r="VYX2354" s="1452"/>
      <c r="VYY2354" s="1452"/>
      <c r="VYZ2354" s="1452"/>
      <c r="VZA2354" s="1452"/>
      <c r="VZB2354" s="1452"/>
      <c r="VZC2354" s="1452"/>
      <c r="VZD2354" s="1452"/>
      <c r="VZE2354" s="1452"/>
      <c r="VZF2354" s="1452"/>
      <c r="VZG2354" s="1452"/>
      <c r="VZH2354" s="1452"/>
      <c r="VZI2354" s="1452"/>
      <c r="VZJ2354" s="1452"/>
      <c r="VZK2354" s="1452"/>
      <c r="VZL2354" s="1452"/>
      <c r="VZM2354" s="1452"/>
      <c r="VZN2354" s="1452"/>
      <c r="VZO2354" s="1452"/>
      <c r="VZP2354" s="1452"/>
      <c r="VZQ2354" s="1452"/>
      <c r="VZR2354" s="1452"/>
      <c r="VZS2354" s="1452"/>
      <c r="VZT2354" s="1452"/>
      <c r="VZU2354" s="1452"/>
      <c r="VZV2354" s="1452"/>
      <c r="VZW2354" s="1452"/>
      <c r="VZX2354" s="1452"/>
      <c r="VZY2354" s="1452"/>
      <c r="VZZ2354" s="1452"/>
      <c r="WAA2354" s="1452"/>
      <c r="WAB2354" s="1452"/>
      <c r="WAC2354" s="1452"/>
      <c r="WAD2354" s="1452"/>
      <c r="WAE2354" s="1452"/>
      <c r="WAF2354" s="1452"/>
      <c r="WAG2354" s="1452"/>
      <c r="WAH2354" s="1452"/>
      <c r="WAI2354" s="1452"/>
      <c r="WAJ2354" s="1452"/>
      <c r="WAK2354" s="1452"/>
      <c r="WAL2354" s="1452"/>
      <c r="WAM2354" s="1452"/>
      <c r="WAN2354" s="1452"/>
      <c r="WAO2354" s="1452"/>
      <c r="WAP2354" s="1452"/>
      <c r="WAQ2354" s="1452"/>
      <c r="WAR2354" s="1452"/>
      <c r="WAS2354" s="1452"/>
      <c r="WAT2354" s="1452"/>
      <c r="WAU2354" s="1452"/>
      <c r="WAV2354" s="1452"/>
      <c r="WAW2354" s="1452"/>
      <c r="WAX2354" s="1452"/>
      <c r="WAY2354" s="1452"/>
      <c r="WAZ2354" s="1452"/>
      <c r="WBA2354" s="1452"/>
      <c r="WBB2354" s="1452"/>
      <c r="WBC2354" s="1452"/>
      <c r="WBD2354" s="1452"/>
      <c r="WBE2354" s="1452"/>
      <c r="WBF2354" s="1452"/>
      <c r="WBG2354" s="1452"/>
      <c r="WBH2354" s="1452"/>
      <c r="WBI2354" s="1452"/>
      <c r="WBJ2354" s="1452"/>
      <c r="WBK2354" s="1452"/>
      <c r="WBL2354" s="1452"/>
      <c r="WBM2354" s="1452"/>
      <c r="WBN2354" s="1452"/>
      <c r="WBO2354" s="1452"/>
      <c r="WBP2354" s="1452"/>
      <c r="WBQ2354" s="1452"/>
      <c r="WBR2354" s="1452"/>
      <c r="WBS2354" s="1452"/>
      <c r="WBT2354" s="1452"/>
      <c r="WBU2354" s="1452"/>
      <c r="WBV2354" s="1452"/>
      <c r="WBW2354" s="1452"/>
      <c r="WBX2354" s="1452"/>
      <c r="WBY2354" s="1452"/>
      <c r="WBZ2354" s="1452"/>
      <c r="WCA2354" s="1452"/>
      <c r="WCB2354" s="1452"/>
      <c r="WCC2354" s="1452"/>
      <c r="WCD2354" s="1452"/>
      <c r="WCE2354" s="1452"/>
      <c r="WCF2354" s="1452"/>
      <c r="WCG2354" s="1452"/>
      <c r="WCH2354" s="1452"/>
      <c r="WCI2354" s="1452"/>
      <c r="WCJ2354" s="1452"/>
      <c r="WCK2354" s="1452"/>
      <c r="WCL2354" s="1452"/>
      <c r="WCM2354" s="1452"/>
      <c r="WCN2354" s="1452"/>
      <c r="WCO2354" s="1452"/>
      <c r="WCP2354" s="1452"/>
      <c r="WCQ2354" s="1452"/>
      <c r="WCR2354" s="1452"/>
      <c r="WCS2354" s="1452"/>
      <c r="WCT2354" s="1452"/>
      <c r="WCU2354" s="1452"/>
      <c r="WCV2354" s="1452"/>
      <c r="WCW2354" s="1452"/>
      <c r="WCX2354" s="1452"/>
      <c r="WCY2354" s="1452"/>
      <c r="WCZ2354" s="1452"/>
      <c r="WDA2354" s="1452"/>
      <c r="WDB2354" s="1452"/>
      <c r="WDC2354" s="1452"/>
      <c r="WDD2354" s="1452"/>
      <c r="WDE2354" s="1452"/>
      <c r="WDF2354" s="1452"/>
      <c r="WDG2354" s="1452"/>
      <c r="WDH2354" s="1452"/>
      <c r="WDI2354" s="1452"/>
      <c r="WDJ2354" s="1452"/>
      <c r="WDK2354" s="1452"/>
      <c r="WDL2354" s="1452"/>
      <c r="WDM2354" s="1452"/>
      <c r="WDN2354" s="1452"/>
      <c r="WDO2354" s="1452"/>
      <c r="WDP2354" s="1452"/>
      <c r="WDQ2354" s="1452"/>
      <c r="WDR2354" s="1452"/>
      <c r="WDS2354" s="1452"/>
      <c r="WDT2354" s="1452"/>
      <c r="WDU2354" s="1452"/>
      <c r="WDV2354" s="1452"/>
      <c r="WDW2354" s="1452"/>
      <c r="WDX2354" s="1452"/>
      <c r="WDY2354" s="1452"/>
      <c r="WDZ2354" s="1452"/>
      <c r="WEA2354" s="1452"/>
      <c r="WEB2354" s="1452"/>
      <c r="WEC2354" s="1452"/>
      <c r="WED2354" s="1452"/>
      <c r="WEE2354" s="1452"/>
      <c r="WEF2354" s="1452"/>
      <c r="WEG2354" s="1452"/>
      <c r="WEH2354" s="1452"/>
      <c r="WEI2354" s="1452"/>
      <c r="WEJ2354" s="1452"/>
      <c r="WEK2354" s="1452"/>
      <c r="WEL2354" s="1452"/>
      <c r="WEM2354" s="1452"/>
      <c r="WEN2354" s="1452"/>
      <c r="WEO2354" s="1452"/>
      <c r="WEP2354" s="1452"/>
      <c r="WEQ2354" s="1452"/>
      <c r="WER2354" s="1452"/>
      <c r="WES2354" s="1452"/>
      <c r="WET2354" s="1452"/>
      <c r="WEU2354" s="1452"/>
      <c r="WEV2354" s="1452"/>
      <c r="WEW2354" s="1452"/>
      <c r="WEX2354" s="1452"/>
      <c r="WEY2354" s="1452"/>
      <c r="WEZ2354" s="1452"/>
      <c r="WFA2354" s="1452"/>
      <c r="WFB2354" s="1452"/>
      <c r="WFC2354" s="1452"/>
      <c r="WFD2354" s="1452"/>
      <c r="WFE2354" s="1452"/>
      <c r="WFF2354" s="1452"/>
      <c r="WFG2354" s="1452"/>
      <c r="WFH2354" s="1452"/>
      <c r="WFI2354" s="1452"/>
      <c r="WFJ2354" s="1452"/>
      <c r="WFK2354" s="1452"/>
      <c r="WFL2354" s="1452"/>
      <c r="WFM2354" s="1452"/>
      <c r="WFN2354" s="1452"/>
      <c r="WFO2354" s="1452"/>
      <c r="WFP2354" s="1452"/>
      <c r="WFQ2354" s="1452"/>
      <c r="WFR2354" s="1452"/>
      <c r="WFS2354" s="1452"/>
      <c r="WFT2354" s="1452"/>
      <c r="WFU2354" s="1452"/>
      <c r="WFV2354" s="1452"/>
      <c r="WFW2354" s="1452"/>
      <c r="WFX2354" s="1452"/>
      <c r="WFY2354" s="1452"/>
      <c r="WFZ2354" s="1452"/>
      <c r="WGA2354" s="1452"/>
      <c r="WGB2354" s="1452"/>
      <c r="WGC2354" s="1452"/>
      <c r="WGD2354" s="1452"/>
      <c r="WGE2354" s="1452"/>
      <c r="WGF2354" s="1452"/>
      <c r="WGG2354" s="1452"/>
      <c r="WGH2354" s="1452"/>
      <c r="WGI2354" s="1452"/>
      <c r="WGJ2354" s="1452"/>
      <c r="WGK2354" s="1452"/>
      <c r="WGL2354" s="1452"/>
      <c r="WGM2354" s="1452"/>
      <c r="WGN2354" s="1452"/>
      <c r="WGO2354" s="1452"/>
      <c r="WGP2354" s="1452"/>
      <c r="WGQ2354" s="1452"/>
      <c r="WGR2354" s="1452"/>
      <c r="WGS2354" s="1452"/>
      <c r="WGT2354" s="1452"/>
      <c r="WGU2354" s="1452"/>
      <c r="WGV2354" s="1452"/>
      <c r="WGW2354" s="1452"/>
      <c r="WGX2354" s="1452"/>
      <c r="WGY2354" s="1452"/>
      <c r="WGZ2354" s="1452"/>
      <c r="WHA2354" s="1452"/>
      <c r="WHB2354" s="1452"/>
      <c r="WHC2354" s="1452"/>
      <c r="WHD2354" s="1452"/>
      <c r="WHE2354" s="1452"/>
      <c r="WHF2354" s="1452"/>
      <c r="WHG2354" s="1452"/>
      <c r="WHH2354" s="1452"/>
      <c r="WHI2354" s="1452"/>
      <c r="WHJ2354" s="1452"/>
      <c r="WHK2354" s="1452"/>
      <c r="WHL2354" s="1452"/>
      <c r="WHM2354" s="1452"/>
      <c r="WHN2354" s="1452"/>
      <c r="WHO2354" s="1452"/>
      <c r="WHP2354" s="1452"/>
      <c r="WHQ2354" s="1452"/>
      <c r="WHR2354" s="1452"/>
      <c r="WHS2354" s="1452"/>
      <c r="WHT2354" s="1452"/>
      <c r="WHU2354" s="1452"/>
      <c r="WHV2354" s="1452"/>
      <c r="WHW2354" s="1452"/>
      <c r="WHX2354" s="1452"/>
      <c r="WHY2354" s="1452"/>
      <c r="WHZ2354" s="1452"/>
      <c r="WIA2354" s="1452"/>
      <c r="WIB2354" s="1452"/>
      <c r="WIC2354" s="1452"/>
      <c r="WID2354" s="1452"/>
      <c r="WIE2354" s="1452"/>
      <c r="WIF2354" s="1452"/>
      <c r="WIG2354" s="1452"/>
      <c r="WIH2354" s="1452"/>
      <c r="WII2354" s="1452"/>
      <c r="WIJ2354" s="1452"/>
      <c r="WIK2354" s="1452"/>
      <c r="WIL2354" s="1452"/>
      <c r="WIM2354" s="1452"/>
      <c r="WIN2354" s="1452"/>
      <c r="WIO2354" s="1452"/>
      <c r="WIP2354" s="1452"/>
      <c r="WIQ2354" s="1452"/>
      <c r="WIR2354" s="1452"/>
      <c r="WIS2354" s="1452"/>
      <c r="WIT2354" s="1452"/>
      <c r="WIU2354" s="1452"/>
      <c r="WIV2354" s="1452"/>
      <c r="WIW2354" s="1452"/>
      <c r="WIX2354" s="1452"/>
      <c r="WIY2354" s="1452"/>
      <c r="WIZ2354" s="1452"/>
      <c r="WJA2354" s="1452"/>
      <c r="WJB2354" s="1452"/>
      <c r="WJC2354" s="1452"/>
      <c r="WJD2354" s="1452"/>
      <c r="WJE2354" s="1452"/>
      <c r="WJF2354" s="1452"/>
      <c r="WJG2354" s="1452"/>
      <c r="WJH2354" s="1452"/>
      <c r="WJI2354" s="1452"/>
      <c r="WJJ2354" s="1452"/>
      <c r="WJK2354" s="1452"/>
      <c r="WJL2354" s="1452"/>
      <c r="WJM2354" s="1452"/>
      <c r="WJN2354" s="1452"/>
      <c r="WJO2354" s="1452"/>
      <c r="WJP2354" s="1452"/>
      <c r="WJQ2354" s="1452"/>
      <c r="WJR2354" s="1452"/>
      <c r="WJS2354" s="1452"/>
      <c r="WJT2354" s="1452"/>
      <c r="WJU2354" s="1452"/>
      <c r="WJV2354" s="1452"/>
      <c r="WJW2354" s="1452"/>
      <c r="WJX2354" s="1452"/>
      <c r="WJY2354" s="1452"/>
      <c r="WJZ2354" s="1452"/>
      <c r="WKA2354" s="1452"/>
      <c r="WKB2354" s="1452"/>
      <c r="WKC2354" s="1452"/>
      <c r="WKD2354" s="1452"/>
      <c r="WKE2354" s="1452"/>
      <c r="WKF2354" s="1452"/>
      <c r="WKG2354" s="1452"/>
      <c r="WKH2354" s="1452"/>
      <c r="WKI2354" s="1452"/>
      <c r="WKJ2354" s="1452"/>
      <c r="WKK2354" s="1452"/>
      <c r="WKL2354" s="1452"/>
      <c r="WKM2354" s="1452"/>
      <c r="WKN2354" s="1452"/>
      <c r="WKO2354" s="1452"/>
      <c r="WKP2354" s="1452"/>
      <c r="WKQ2354" s="1452"/>
      <c r="WKR2354" s="1452"/>
      <c r="WKS2354" s="1452"/>
      <c r="WKT2354" s="1452"/>
      <c r="WKU2354" s="1452"/>
      <c r="WKV2354" s="1452"/>
      <c r="WKW2354" s="1452"/>
      <c r="WKX2354" s="1452"/>
      <c r="WKY2354" s="1452"/>
      <c r="WKZ2354" s="1452"/>
      <c r="WLA2354" s="1452"/>
      <c r="WLB2354" s="1452"/>
      <c r="WLC2354" s="1452"/>
      <c r="WLD2354" s="1452"/>
      <c r="WLE2354" s="1452"/>
      <c r="WLF2354" s="1452"/>
      <c r="WLG2354" s="1452"/>
      <c r="WLH2354" s="1452"/>
      <c r="WLI2354" s="1452"/>
      <c r="WLJ2354" s="1452"/>
      <c r="WLK2354" s="1452"/>
      <c r="WLL2354" s="1452"/>
      <c r="WLM2354" s="1452"/>
      <c r="WLN2354" s="1452"/>
      <c r="WLO2354" s="1452"/>
      <c r="WLP2354" s="1452"/>
      <c r="WLQ2354" s="1452"/>
      <c r="WLR2354" s="1452"/>
      <c r="WLS2354" s="1452"/>
      <c r="WLT2354" s="1452"/>
      <c r="WLU2354" s="1452"/>
      <c r="WLV2354" s="1452"/>
      <c r="WLW2354" s="1452"/>
      <c r="WLX2354" s="1452"/>
      <c r="WLY2354" s="1452"/>
      <c r="WLZ2354" s="1452"/>
      <c r="WMA2354" s="1452"/>
      <c r="WMB2354" s="1452"/>
      <c r="WMC2354" s="1452"/>
      <c r="WMD2354" s="1452"/>
      <c r="WME2354" s="1452"/>
      <c r="WMF2354" s="1452"/>
      <c r="WMG2354" s="1452"/>
      <c r="WMH2354" s="1452"/>
      <c r="WMI2354" s="1452"/>
      <c r="WMJ2354" s="1452"/>
      <c r="WMK2354" s="1452"/>
      <c r="WML2354" s="1452"/>
      <c r="WMM2354" s="1452"/>
      <c r="WMN2354" s="1452"/>
      <c r="WMO2354" s="1452"/>
      <c r="WMP2354" s="1452"/>
      <c r="WMQ2354" s="1452"/>
      <c r="WMR2354" s="1452"/>
      <c r="WMS2354" s="1452"/>
      <c r="WMT2354" s="1452"/>
      <c r="WMU2354" s="1452"/>
      <c r="WMV2354" s="1452"/>
      <c r="WMW2354" s="1452"/>
      <c r="WMX2354" s="1452"/>
      <c r="WMY2354" s="1452"/>
      <c r="WMZ2354" s="1452"/>
      <c r="WNA2354" s="1452"/>
      <c r="WNB2354" s="1452"/>
      <c r="WNC2354" s="1452"/>
      <c r="WND2354" s="1452"/>
      <c r="WNE2354" s="1452"/>
      <c r="WNF2354" s="1452"/>
      <c r="WNG2354" s="1452"/>
      <c r="WNH2354" s="1452"/>
      <c r="WNI2354" s="1452"/>
      <c r="WNJ2354" s="1452"/>
      <c r="WNK2354" s="1452"/>
      <c r="WNL2354" s="1452"/>
      <c r="WNM2354" s="1452"/>
      <c r="WNN2354" s="1452"/>
      <c r="WNO2354" s="1452"/>
      <c r="WNP2354" s="1452"/>
      <c r="WNQ2354" s="1452"/>
      <c r="WNR2354" s="1452"/>
      <c r="WNS2354" s="1452"/>
      <c r="WNT2354" s="1452"/>
      <c r="WNU2354" s="1452"/>
      <c r="WNV2354" s="1452"/>
      <c r="WNW2354" s="1452"/>
      <c r="WNX2354" s="1452"/>
      <c r="WNY2354" s="1452"/>
      <c r="WNZ2354" s="1452"/>
      <c r="WOA2354" s="1452"/>
      <c r="WOB2354" s="1452"/>
      <c r="WOC2354" s="1452"/>
      <c r="WOD2354" s="1452"/>
      <c r="WOE2354" s="1452"/>
      <c r="WOF2354" s="1452"/>
      <c r="WOG2354" s="1452"/>
      <c r="WOH2354" s="1452"/>
      <c r="WOI2354" s="1452"/>
      <c r="WOJ2354" s="1452"/>
      <c r="WOK2354" s="1452"/>
      <c r="WOL2354" s="1452"/>
      <c r="WOM2354" s="1452"/>
      <c r="WON2354" s="1452"/>
      <c r="WOO2354" s="1452"/>
      <c r="WOP2354" s="1452"/>
      <c r="WOQ2354" s="1452"/>
      <c r="WOR2354" s="1452"/>
      <c r="WOS2354" s="1452"/>
      <c r="WOT2354" s="1452"/>
      <c r="WOU2354" s="1452"/>
      <c r="WOV2354" s="1452"/>
      <c r="WOW2354" s="1452"/>
      <c r="WOX2354" s="1452"/>
      <c r="WOY2354" s="1452"/>
      <c r="WOZ2354" s="1452"/>
      <c r="WPA2354" s="1452"/>
      <c r="WPB2354" s="1452"/>
      <c r="WPC2354" s="1452"/>
      <c r="WPD2354" s="1452"/>
      <c r="WPE2354" s="1452"/>
      <c r="WPF2354" s="1452"/>
      <c r="WPG2354" s="1452"/>
      <c r="WPH2354" s="1452"/>
      <c r="WPI2354" s="1452"/>
      <c r="WPJ2354" s="1452"/>
      <c r="WPK2354" s="1452"/>
      <c r="WPL2354" s="1452"/>
      <c r="WPM2354" s="1452"/>
      <c r="WPN2354" s="1452"/>
      <c r="WPO2354" s="1452"/>
      <c r="WPP2354" s="1452"/>
      <c r="WPQ2354" s="1452"/>
      <c r="WPR2354" s="1452"/>
      <c r="WPS2354" s="1452"/>
      <c r="WPT2354" s="1452"/>
      <c r="WPU2354" s="1452"/>
      <c r="WPV2354" s="1452"/>
      <c r="WPW2354" s="1452"/>
      <c r="WPX2354" s="1452"/>
      <c r="WPY2354" s="1452"/>
      <c r="WPZ2354" s="1452"/>
      <c r="WQA2354" s="1452"/>
      <c r="WQB2354" s="1452"/>
      <c r="WQC2354" s="1452"/>
      <c r="WQD2354" s="1452"/>
      <c r="WQE2354" s="1452"/>
      <c r="WQF2354" s="1452"/>
      <c r="WQG2354" s="1452"/>
      <c r="WQH2354" s="1452"/>
      <c r="WQI2354" s="1452"/>
      <c r="WQJ2354" s="1452"/>
      <c r="WQK2354" s="1452"/>
      <c r="WQL2354" s="1452"/>
      <c r="WQM2354" s="1452"/>
      <c r="WQN2354" s="1452"/>
      <c r="WQO2354" s="1452"/>
      <c r="WQP2354" s="1452"/>
      <c r="WQQ2354" s="1452"/>
      <c r="WQR2354" s="1452"/>
      <c r="WQS2354" s="1452"/>
      <c r="WQT2354" s="1452"/>
      <c r="WQU2354" s="1452"/>
      <c r="WQV2354" s="1452"/>
      <c r="WQW2354" s="1452"/>
      <c r="WQX2354" s="1452"/>
      <c r="WQY2354" s="1452"/>
      <c r="WQZ2354" s="1452"/>
      <c r="WRA2354" s="1452"/>
      <c r="WRB2354" s="1452"/>
      <c r="WRC2354" s="1452"/>
      <c r="WRD2354" s="1452"/>
      <c r="WRE2354" s="1452"/>
      <c r="WRF2354" s="1452"/>
      <c r="WRG2354" s="1452"/>
      <c r="WRH2354" s="1452"/>
      <c r="WRI2354" s="1452"/>
      <c r="WRJ2354" s="1452"/>
      <c r="WRK2354" s="1452"/>
      <c r="WRL2354" s="1452"/>
      <c r="WRM2354" s="1452"/>
      <c r="WRN2354" s="1452"/>
      <c r="WRO2354" s="1452"/>
      <c r="WRP2354" s="1452"/>
      <c r="WRQ2354" s="1452"/>
      <c r="WRR2354" s="1452"/>
      <c r="WRS2354" s="1452"/>
      <c r="WRT2354" s="1452"/>
      <c r="WRU2354" s="1452"/>
      <c r="WRV2354" s="1452"/>
      <c r="WRW2354" s="1452"/>
      <c r="WRX2354" s="1452"/>
      <c r="WRY2354" s="1452"/>
      <c r="WRZ2354" s="1452"/>
      <c r="WSA2354" s="1452"/>
      <c r="WSB2354" s="1452"/>
      <c r="WSC2354" s="1452"/>
      <c r="WSD2354" s="1452"/>
      <c r="WSE2354" s="1452"/>
      <c r="WSF2354" s="1452"/>
      <c r="WSG2354" s="1452"/>
      <c r="WSH2354" s="1452"/>
      <c r="WSI2354" s="1452"/>
      <c r="WSJ2354" s="1452"/>
      <c r="WSK2354" s="1452"/>
      <c r="WSL2354" s="1452"/>
      <c r="WSM2354" s="1452"/>
      <c r="WSN2354" s="1452"/>
      <c r="WSO2354" s="1452"/>
      <c r="WSP2354" s="1452"/>
      <c r="WSQ2354" s="1452"/>
      <c r="WSR2354" s="1452"/>
      <c r="WSS2354" s="1452"/>
      <c r="WST2354" s="1452"/>
      <c r="WSU2354" s="1452"/>
      <c r="WSV2354" s="1452"/>
      <c r="WSW2354" s="1452"/>
      <c r="WSX2354" s="1452"/>
      <c r="WSY2354" s="1452"/>
      <c r="WSZ2354" s="1452"/>
      <c r="WTA2354" s="1452"/>
      <c r="WTB2354" s="1452"/>
      <c r="WTC2354" s="1452"/>
      <c r="WTD2354" s="1452"/>
      <c r="WTE2354" s="1452"/>
      <c r="WTF2354" s="1452"/>
      <c r="WTG2354" s="1452"/>
      <c r="WTH2354" s="1452"/>
      <c r="WTI2354" s="1452"/>
      <c r="WTJ2354" s="1452"/>
      <c r="WTK2354" s="1452"/>
      <c r="WTL2354" s="1452"/>
      <c r="WTM2354" s="1452"/>
      <c r="WTN2354" s="1452"/>
      <c r="WTO2354" s="1452"/>
      <c r="WTP2354" s="1452"/>
      <c r="WTQ2354" s="1452"/>
      <c r="WTR2354" s="1452"/>
      <c r="WTS2354" s="1452"/>
      <c r="WTT2354" s="1452"/>
      <c r="WTU2354" s="1452"/>
      <c r="WTV2354" s="1452"/>
      <c r="WTW2354" s="1452"/>
      <c r="WTX2354" s="1452"/>
      <c r="WTY2354" s="1452"/>
      <c r="WTZ2354" s="1452"/>
      <c r="WUA2354" s="1452"/>
      <c r="WUB2354" s="1452"/>
      <c r="WUC2354" s="1452"/>
      <c r="WUD2354" s="1452"/>
      <c r="WUE2354" s="1452"/>
      <c r="WUF2354" s="1452"/>
      <c r="WUG2354" s="1452"/>
      <c r="WUH2354" s="1452"/>
      <c r="WUI2354" s="1452"/>
      <c r="WUJ2354" s="1452"/>
      <c r="WUK2354" s="1452"/>
      <c r="WUL2354" s="1452"/>
      <c r="WUM2354" s="1452"/>
      <c r="WUN2354" s="1452"/>
      <c r="WUO2354" s="1452"/>
      <c r="WUP2354" s="1452"/>
      <c r="WUQ2354" s="1452"/>
      <c r="WUR2354" s="1452"/>
      <c r="WUS2354" s="1452"/>
      <c r="WUT2354" s="1452"/>
      <c r="WUU2354" s="1452"/>
      <c r="WUV2354" s="1452"/>
      <c r="WUW2354" s="1452"/>
      <c r="WUX2354" s="1452"/>
      <c r="WUY2354" s="1452"/>
      <c r="WUZ2354" s="1452"/>
      <c r="WVA2354" s="1452"/>
      <c r="WVB2354" s="1452"/>
      <c r="WVC2354" s="1452"/>
      <c r="WVD2354" s="1452"/>
      <c r="WVE2354" s="1452"/>
      <c r="WVF2354" s="1452"/>
      <c r="WVG2354" s="1452"/>
      <c r="WVH2354" s="1452"/>
      <c r="WVI2354" s="1452"/>
      <c r="WVJ2354" s="1452"/>
      <c r="WVK2354" s="1452"/>
      <c r="WVL2354" s="1452"/>
      <c r="WVM2354" s="1452"/>
      <c r="WVN2354" s="1452"/>
      <c r="WVO2354" s="1452"/>
      <c r="WVP2354" s="1452"/>
      <c r="WVQ2354" s="1452"/>
      <c r="WVR2354" s="1452"/>
      <c r="WVS2354" s="1452"/>
      <c r="WVT2354" s="1452"/>
      <c r="WVU2354" s="1452"/>
      <c r="WVV2354" s="1452"/>
      <c r="WVW2354" s="1452"/>
      <c r="WVX2354" s="1452"/>
      <c r="WVY2354" s="1452"/>
      <c r="WVZ2354" s="1452"/>
      <c r="WWA2354" s="1452"/>
      <c r="WWB2354" s="1452"/>
      <c r="WWC2354" s="1452"/>
      <c r="WWD2354" s="1452"/>
      <c r="WWE2354" s="1452"/>
      <c r="WWF2354" s="1452"/>
      <c r="WWG2354" s="1452"/>
      <c r="WWH2354" s="1452"/>
      <c r="WWI2354" s="1452"/>
      <c r="WWJ2354" s="1452"/>
      <c r="WWK2354" s="1452"/>
      <c r="WWL2354" s="1452"/>
      <c r="WWM2354" s="1452"/>
      <c r="WWN2354" s="1452"/>
      <c r="WWO2354" s="1452"/>
      <c r="WWP2354" s="1452"/>
      <c r="WWQ2354" s="1452"/>
      <c r="WWR2354" s="1452"/>
      <c r="WWS2354" s="1452"/>
      <c r="WWT2354" s="1452"/>
      <c r="WWU2354" s="1452"/>
      <c r="WWV2354" s="1452"/>
      <c r="WWW2354" s="1452"/>
      <c r="WWX2354" s="1452"/>
      <c r="WWY2354" s="1452"/>
      <c r="WWZ2354" s="1452"/>
      <c r="WXA2354" s="1452"/>
      <c r="WXB2354" s="1452"/>
      <c r="WXC2354" s="1452"/>
      <c r="WXD2354" s="1452"/>
      <c r="WXE2354" s="1452"/>
      <c r="WXF2354" s="1452"/>
      <c r="WXG2354" s="1452"/>
      <c r="WXH2354" s="1452"/>
      <c r="WXI2354" s="1452"/>
      <c r="WXJ2354" s="1452"/>
      <c r="WXK2354" s="1452"/>
      <c r="WXL2354" s="1452"/>
      <c r="WXM2354" s="1452"/>
      <c r="WXN2354" s="1452"/>
      <c r="WXO2354" s="1452"/>
      <c r="WXP2354" s="1452"/>
      <c r="WXQ2354" s="1452"/>
      <c r="WXR2354" s="1452"/>
      <c r="WXS2354" s="1452"/>
      <c r="WXT2354" s="1452"/>
      <c r="WXU2354" s="1452"/>
      <c r="WXV2354" s="1452"/>
      <c r="WXW2354" s="1452"/>
      <c r="WXX2354" s="1452"/>
      <c r="WXY2354" s="1452"/>
      <c r="WXZ2354" s="1452"/>
      <c r="WYA2354" s="1452"/>
      <c r="WYB2354" s="1452"/>
      <c r="WYC2354" s="1452"/>
      <c r="WYD2354" s="1452"/>
      <c r="WYE2354" s="1452"/>
      <c r="WYF2354" s="1452"/>
      <c r="WYG2354" s="1452"/>
      <c r="WYH2354" s="1452"/>
      <c r="WYI2354" s="1452"/>
      <c r="WYJ2354" s="1452"/>
      <c r="WYK2354" s="1452"/>
      <c r="WYL2354" s="1452"/>
      <c r="WYM2354" s="1452"/>
      <c r="WYN2354" s="1452"/>
      <c r="WYO2354" s="1452"/>
      <c r="WYP2354" s="1452"/>
      <c r="WYQ2354" s="1452"/>
      <c r="WYR2354" s="1452"/>
      <c r="WYS2354" s="1452"/>
      <c r="WYT2354" s="1452"/>
      <c r="WYU2354" s="1452"/>
      <c r="WYV2354" s="1452"/>
      <c r="WYW2354" s="1452"/>
      <c r="WYX2354" s="1452"/>
      <c r="WYY2354" s="1452"/>
      <c r="WYZ2354" s="1452"/>
      <c r="WZA2354" s="1452"/>
      <c r="WZB2354" s="1452"/>
      <c r="WZC2354" s="1452"/>
      <c r="WZD2354" s="1452"/>
      <c r="WZE2354" s="1452"/>
      <c r="WZF2354" s="1452"/>
      <c r="WZG2354" s="1452"/>
      <c r="WZH2354" s="1452"/>
      <c r="WZI2354" s="1452"/>
      <c r="WZJ2354" s="1452"/>
      <c r="WZK2354" s="1452"/>
      <c r="WZL2354" s="1452"/>
      <c r="WZM2354" s="1452"/>
      <c r="WZN2354" s="1452"/>
      <c r="WZO2354" s="1452"/>
      <c r="WZP2354" s="1452"/>
      <c r="WZQ2354" s="1452"/>
      <c r="WZR2354" s="1452"/>
      <c r="WZS2354" s="1452"/>
      <c r="WZT2354" s="1452"/>
      <c r="WZU2354" s="1452"/>
      <c r="WZV2354" s="1452"/>
      <c r="WZW2354" s="1452"/>
      <c r="WZX2354" s="1452"/>
      <c r="WZY2354" s="1452"/>
      <c r="WZZ2354" s="1452"/>
      <c r="XAA2354" s="1452"/>
      <c r="XAB2354" s="1452"/>
      <c r="XAC2354" s="1452"/>
      <c r="XAD2354" s="1452"/>
      <c r="XAE2354" s="1452"/>
      <c r="XAF2354" s="1452"/>
      <c r="XAG2354" s="1452"/>
      <c r="XAH2354" s="1452"/>
      <c r="XAI2354" s="1452"/>
      <c r="XAJ2354" s="1452"/>
      <c r="XAK2354" s="1452"/>
      <c r="XAL2354" s="1452"/>
      <c r="XAM2354" s="1452"/>
      <c r="XAN2354" s="1452"/>
      <c r="XAO2354" s="1452"/>
      <c r="XAP2354" s="1452"/>
      <c r="XAQ2354" s="1452"/>
      <c r="XAR2354" s="1452"/>
      <c r="XAS2354" s="1452"/>
      <c r="XAT2354" s="1452"/>
      <c r="XAU2354" s="1452"/>
      <c r="XAV2354" s="1452"/>
      <c r="XAW2354" s="1452"/>
      <c r="XAX2354" s="1452"/>
      <c r="XAY2354" s="1452"/>
      <c r="XAZ2354" s="1452"/>
      <c r="XBA2354" s="1452"/>
      <c r="XBB2354" s="1452"/>
      <c r="XBC2354" s="1452"/>
      <c r="XBD2354" s="1452"/>
      <c r="XBE2354" s="1452"/>
      <c r="XBF2354" s="1452"/>
      <c r="XBG2354" s="1452"/>
      <c r="XBH2354" s="1452"/>
      <c r="XBI2354" s="1452"/>
      <c r="XBJ2354" s="1452"/>
      <c r="XBK2354" s="1452"/>
      <c r="XBL2354" s="1452"/>
      <c r="XBM2354" s="1452"/>
      <c r="XBN2354" s="1452"/>
      <c r="XBO2354" s="1452"/>
      <c r="XBP2354" s="1452"/>
      <c r="XBQ2354" s="1452"/>
      <c r="XBR2354" s="1452"/>
      <c r="XBS2354" s="1452"/>
      <c r="XBT2354" s="1452"/>
      <c r="XBU2354" s="1452"/>
      <c r="XBV2354" s="1452"/>
      <c r="XBW2354" s="1452"/>
      <c r="XBX2354" s="1452"/>
      <c r="XBY2354" s="1452"/>
      <c r="XBZ2354" s="1452"/>
      <c r="XCA2354" s="1452"/>
      <c r="XCB2354" s="1452"/>
      <c r="XCC2354" s="1452"/>
      <c r="XCD2354" s="1452"/>
      <c r="XCE2354" s="1452"/>
      <c r="XCF2354" s="1452"/>
      <c r="XCG2354" s="1452"/>
      <c r="XCH2354" s="1452"/>
      <c r="XCI2354" s="1452"/>
      <c r="XCJ2354" s="1452"/>
      <c r="XCK2354" s="1452"/>
      <c r="XCL2354" s="1452"/>
      <c r="XCM2354" s="1452"/>
      <c r="XCN2354" s="1452"/>
      <c r="XCO2354" s="1452"/>
      <c r="XCP2354" s="1452"/>
      <c r="XCQ2354" s="1452"/>
      <c r="XCR2354" s="1452"/>
      <c r="XCS2354" s="1452"/>
      <c r="XCT2354" s="1452"/>
      <c r="XCU2354" s="1452"/>
      <c r="XCV2354" s="1452"/>
      <c r="XCW2354" s="1452"/>
      <c r="XCX2354" s="1452"/>
      <c r="XCY2354" s="1452"/>
      <c r="XCZ2354" s="1452"/>
      <c r="XDA2354" s="1452"/>
      <c r="XDB2354" s="1452"/>
      <c r="XDC2354" s="1452"/>
      <c r="XDD2354" s="1452"/>
      <c r="XDE2354" s="1452"/>
      <c r="XDF2354" s="1452"/>
      <c r="XDG2354" s="1452"/>
      <c r="XDH2354" s="1452"/>
      <c r="XDI2354" s="1452"/>
      <c r="XDJ2354" s="1452"/>
      <c r="XDK2354" s="1452"/>
      <c r="XDL2354" s="1452"/>
      <c r="XDM2354" s="1452"/>
      <c r="XDN2354" s="1452"/>
      <c r="XDO2354" s="1452"/>
      <c r="XDP2354" s="1452"/>
      <c r="XDQ2354" s="1452"/>
      <c r="XDR2354" s="1452"/>
      <c r="XDS2354" s="1452"/>
      <c r="XDT2354" s="1452"/>
      <c r="XDU2354" s="1452"/>
      <c r="XDV2354" s="1452"/>
      <c r="XDW2354" s="1452"/>
      <c r="XDX2354" s="1452"/>
      <c r="XDY2354" s="1452"/>
      <c r="XDZ2354" s="1452"/>
      <c r="XEA2354" s="1452"/>
      <c r="XEB2354" s="1452"/>
      <c r="XEC2354" s="1452"/>
      <c r="XED2354" s="1452"/>
      <c r="XEE2354" s="1452"/>
      <c r="XEF2354" s="1452"/>
      <c r="XEG2354" s="1452"/>
      <c r="XEH2354" s="1452"/>
      <c r="XEI2354" s="1452"/>
      <c r="XEJ2354" s="1452"/>
      <c r="XEK2354" s="1452"/>
      <c r="XEL2354" s="1452"/>
      <c r="XEM2354" s="1452"/>
      <c r="XEN2354" s="1452"/>
      <c r="XEO2354" s="1452"/>
      <c r="XEP2354" s="1452"/>
      <c r="XEQ2354" s="1452"/>
      <c r="XER2354" s="1452"/>
      <c r="XES2354" s="1452"/>
      <c r="XET2354" s="1452"/>
      <c r="XEU2354" s="1452"/>
      <c r="XEV2354" s="1452"/>
      <c r="XEW2354" s="1452"/>
      <c r="XEX2354" s="1452"/>
      <c r="XEY2354" s="1452"/>
      <c r="XEZ2354" s="1452"/>
      <c r="XFA2354" s="1452"/>
      <c r="XFB2354" s="1452"/>
      <c r="XFC2354" s="1452"/>
    </row>
    <row r="2355" spans="1:16383" x14ac:dyDescent="0.2">
      <c r="A2355" s="1341" t="s">
        <v>4150</v>
      </c>
      <c r="B2355" s="1348" t="s">
        <v>4249</v>
      </c>
      <c r="C2355" s="1341" t="s">
        <v>4037</v>
      </c>
      <c r="D2355" s="1342" t="s">
        <v>68</v>
      </c>
      <c r="E2355" s="1342">
        <v>3</v>
      </c>
      <c r="F2355" s="1342">
        <v>24</v>
      </c>
      <c r="G2355" s="1342">
        <v>12</v>
      </c>
      <c r="H2355" s="1342">
        <v>12</v>
      </c>
      <c r="I2355" s="2624" t="s">
        <v>4261</v>
      </c>
      <c r="J2355" s="2624" t="s">
        <v>4261</v>
      </c>
      <c r="K2355" s="2624" t="s">
        <v>4261</v>
      </c>
      <c r="L2355" s="2624" t="s">
        <v>4261</v>
      </c>
      <c r="M2355" s="1339" t="s">
        <v>89</v>
      </c>
      <c r="N2355" s="1339" t="s">
        <v>89</v>
      </c>
      <c r="O2355" s="1339" t="s">
        <v>89</v>
      </c>
      <c r="P2355" s="1339" t="s">
        <v>89</v>
      </c>
      <c r="Q2355" s="1405"/>
      <c r="R2355" s="1447" t="s">
        <v>4039</v>
      </c>
      <c r="S2355" s="1329">
        <v>28</v>
      </c>
      <c r="T2355" s="1330"/>
      <c r="U2355" s="1323" t="s">
        <v>278</v>
      </c>
      <c r="V2355" s="1323" t="s">
        <v>4207</v>
      </c>
      <c r="W2355" s="2589">
        <f>E2355*31</f>
        <v>93</v>
      </c>
      <c r="X2355" s="2606"/>
      <c r="Y2355" s="2606"/>
      <c r="Z2355" s="2591">
        <v>42906</v>
      </c>
      <c r="AA2355" s="1452"/>
      <c r="AB2355" s="1453"/>
      <c r="AC2355" s="1453"/>
      <c r="AD2355" s="1453"/>
      <c r="AE2355" s="1403">
        <f>IF(A2355="","",(IFERROR(VLOOKUP(A2355,Projecten!A$4:W$2618,5,FALSE),"niet bekend")))</f>
        <v>28</v>
      </c>
      <c r="AF2355" s="2306">
        <f>IF(AE2355="","",(IF(E2355=0,AH2355,(E2355/AE2355*AH2355))))</f>
        <v>20061.250714285714</v>
      </c>
      <c r="AG2355" s="1283">
        <f>IF(A2355="","",(IFERROR(VLOOKUP(A2355,Projecten!A$4:W$2618,23,FALSE),"niet bekend")))</f>
        <v>0</v>
      </c>
      <c r="AH2355" s="2463">
        <f>IF(A2355="","",(IFERROR(VLOOKUP(A2355,Projecten!A$4:W$2618,12,FALSE),"niet bekend")))</f>
        <v>187238.34</v>
      </c>
      <c r="AI2355" s="1452"/>
      <c r="AJ2355" s="1452"/>
      <c r="AK2355" s="1452"/>
      <c r="AL2355" s="1452"/>
      <c r="AM2355" s="1452"/>
      <c r="AN2355" s="1452"/>
      <c r="AO2355" s="1452"/>
      <c r="AP2355" s="1452"/>
      <c r="AQ2355" s="1452"/>
      <c r="AR2355" s="1452"/>
      <c r="AS2355" s="1452"/>
      <c r="AT2355" s="1452"/>
      <c r="AU2355" s="1452"/>
      <c r="AV2355" s="1452"/>
      <c r="AW2355" s="1452"/>
      <c r="AX2355" s="1452"/>
      <c r="AY2355" s="1452"/>
      <c r="AZ2355" s="1452"/>
      <c r="BA2355" s="1452"/>
      <c r="BB2355" s="1452"/>
      <c r="BC2355" s="1452"/>
      <c r="BD2355" s="1452"/>
      <c r="BE2355" s="1452"/>
      <c r="BF2355" s="1452"/>
      <c r="BG2355" s="1452"/>
      <c r="BH2355" s="1452"/>
      <c r="BI2355" s="1452"/>
      <c r="BJ2355" s="1452"/>
      <c r="BK2355" s="1452"/>
      <c r="BL2355" s="1452"/>
      <c r="BM2355" s="1452"/>
      <c r="BN2355" s="1452"/>
      <c r="BO2355" s="1452"/>
      <c r="BP2355" s="1452"/>
      <c r="BQ2355" s="1452"/>
      <c r="BR2355" s="1452"/>
      <c r="BS2355" s="1452"/>
      <c r="BT2355" s="1452"/>
      <c r="BU2355" s="1452"/>
      <c r="BV2355" s="1452"/>
      <c r="BW2355" s="1452"/>
      <c r="BX2355" s="1452"/>
      <c r="BY2355" s="1452"/>
      <c r="BZ2355" s="1452"/>
      <c r="CA2355" s="1452"/>
      <c r="CB2355" s="1452"/>
      <c r="CC2355" s="1452"/>
      <c r="CD2355" s="1452"/>
      <c r="CE2355" s="1452"/>
      <c r="CF2355" s="1452"/>
      <c r="CG2355" s="1452"/>
      <c r="CH2355" s="1452"/>
      <c r="CI2355" s="1452"/>
      <c r="CJ2355" s="1452"/>
      <c r="CK2355" s="1452"/>
      <c r="CL2355" s="1452"/>
      <c r="CM2355" s="1452"/>
      <c r="CN2355" s="1452"/>
      <c r="CO2355" s="1452"/>
      <c r="CP2355" s="1452"/>
      <c r="CQ2355" s="1452"/>
      <c r="CR2355" s="1452"/>
      <c r="CS2355" s="1452"/>
      <c r="CT2355" s="1452"/>
      <c r="CU2355" s="1452"/>
      <c r="CV2355" s="1452"/>
      <c r="CW2355" s="1452"/>
      <c r="CX2355" s="1452"/>
      <c r="CY2355" s="1452"/>
      <c r="CZ2355" s="1452"/>
      <c r="DA2355" s="1452"/>
      <c r="DB2355" s="1452"/>
      <c r="DC2355" s="1452"/>
      <c r="DD2355" s="1452"/>
      <c r="DE2355" s="1452"/>
      <c r="DF2355" s="1452"/>
      <c r="DG2355" s="1452"/>
      <c r="DH2355" s="1452"/>
      <c r="DI2355" s="1452"/>
      <c r="DJ2355" s="1452"/>
      <c r="DK2355" s="1452"/>
      <c r="DL2355" s="1452"/>
      <c r="DM2355" s="1452"/>
      <c r="DN2355" s="1452"/>
      <c r="DO2355" s="1452"/>
      <c r="DP2355" s="1452"/>
      <c r="DQ2355" s="1452"/>
      <c r="DR2355" s="1452"/>
      <c r="DS2355" s="1452"/>
      <c r="DT2355" s="1452"/>
      <c r="DU2355" s="1452"/>
      <c r="DV2355" s="1452"/>
      <c r="DW2355" s="1452"/>
      <c r="DX2355" s="1452"/>
      <c r="DY2355" s="1452"/>
      <c r="DZ2355" s="1452"/>
      <c r="EA2355" s="1452"/>
      <c r="EB2355" s="1452"/>
      <c r="EC2355" s="1452"/>
      <c r="ED2355" s="1452"/>
      <c r="EE2355" s="1452"/>
      <c r="EF2355" s="1452"/>
      <c r="EG2355" s="1452"/>
      <c r="EH2355" s="1452"/>
      <c r="EI2355" s="1452"/>
      <c r="EJ2355" s="1452"/>
      <c r="EK2355" s="1452"/>
      <c r="EL2355" s="1452"/>
      <c r="EM2355" s="1452"/>
      <c r="EN2355" s="1452"/>
      <c r="EO2355" s="1452"/>
      <c r="EP2355" s="1452"/>
      <c r="EQ2355" s="1452"/>
      <c r="ER2355" s="1452"/>
      <c r="ES2355" s="1452"/>
      <c r="ET2355" s="1452"/>
      <c r="EU2355" s="1452"/>
      <c r="EV2355" s="1452"/>
      <c r="EW2355" s="1452"/>
      <c r="EX2355" s="1452"/>
      <c r="EY2355" s="1452"/>
      <c r="EZ2355" s="1452"/>
      <c r="FA2355" s="1452"/>
      <c r="FB2355" s="1452"/>
      <c r="FC2355" s="1452"/>
      <c r="FD2355" s="1452"/>
      <c r="FE2355" s="1452"/>
      <c r="FF2355" s="1452"/>
      <c r="FG2355" s="1452"/>
      <c r="FH2355" s="1452"/>
      <c r="FI2355" s="1452"/>
      <c r="FJ2355" s="1452"/>
      <c r="FK2355" s="1452"/>
      <c r="FL2355" s="1452"/>
      <c r="FM2355" s="1452"/>
      <c r="FN2355" s="1452"/>
      <c r="FO2355" s="1452"/>
      <c r="FP2355" s="1452"/>
      <c r="FQ2355" s="1452"/>
      <c r="FR2355" s="1452"/>
      <c r="FS2355" s="1452"/>
      <c r="FT2355" s="1452"/>
      <c r="FU2355" s="1452"/>
      <c r="FV2355" s="1452"/>
      <c r="FW2355" s="1452"/>
      <c r="FX2355" s="1452"/>
      <c r="FY2355" s="1452"/>
      <c r="FZ2355" s="1452"/>
      <c r="GA2355" s="1452"/>
      <c r="GB2355" s="1452"/>
      <c r="GC2355" s="1452"/>
      <c r="GD2355" s="1452"/>
      <c r="GE2355" s="1452"/>
      <c r="GF2355" s="1452"/>
      <c r="GG2355" s="1452"/>
      <c r="GH2355" s="1452"/>
      <c r="GI2355" s="1452"/>
      <c r="GJ2355" s="1452"/>
      <c r="GK2355" s="1452"/>
      <c r="GL2355" s="1452"/>
      <c r="GM2355" s="1452"/>
      <c r="GN2355" s="1452"/>
      <c r="GO2355" s="1452"/>
      <c r="GP2355" s="1452"/>
      <c r="GQ2355" s="1452"/>
      <c r="GR2355" s="1452"/>
      <c r="GS2355" s="1452"/>
      <c r="GT2355" s="1452"/>
      <c r="GU2355" s="1452"/>
      <c r="GV2355" s="1452"/>
      <c r="GW2355" s="1452"/>
      <c r="GX2355" s="1452"/>
      <c r="GY2355" s="1452"/>
      <c r="GZ2355" s="1452"/>
      <c r="HA2355" s="1452"/>
      <c r="HB2355" s="1452"/>
      <c r="HC2355" s="1452"/>
      <c r="HD2355" s="1452"/>
      <c r="HE2355" s="1452"/>
      <c r="HF2355" s="1452"/>
      <c r="HG2355" s="1452"/>
      <c r="HH2355" s="1452"/>
      <c r="HI2355" s="1452"/>
      <c r="HJ2355" s="1452"/>
      <c r="HK2355" s="1452"/>
      <c r="HL2355" s="1452"/>
      <c r="HM2355" s="1452"/>
      <c r="HN2355" s="1452"/>
      <c r="HO2355" s="1452"/>
      <c r="HP2355" s="1452"/>
      <c r="HQ2355" s="1452"/>
      <c r="HR2355" s="1452"/>
      <c r="HS2355" s="1452"/>
      <c r="HT2355" s="1452"/>
      <c r="HU2355" s="1452"/>
      <c r="HV2355" s="1452"/>
      <c r="HW2355" s="1452"/>
      <c r="HX2355" s="1452"/>
      <c r="HY2355" s="1452"/>
      <c r="HZ2355" s="1452"/>
      <c r="IA2355" s="1452"/>
      <c r="IB2355" s="1452"/>
      <c r="IC2355" s="1452"/>
      <c r="ID2355" s="1452"/>
      <c r="IE2355" s="1452"/>
      <c r="IF2355" s="1452"/>
      <c r="IG2355" s="1452"/>
      <c r="IH2355" s="1452"/>
      <c r="II2355" s="1452"/>
      <c r="IJ2355" s="1452"/>
      <c r="IK2355" s="1452"/>
      <c r="IL2355" s="1452"/>
      <c r="IM2355" s="1452"/>
      <c r="IN2355" s="1452"/>
      <c r="IO2355" s="1452"/>
      <c r="IP2355" s="1452"/>
      <c r="IQ2355" s="1452"/>
      <c r="IR2355" s="1452"/>
      <c r="IS2355" s="1452"/>
      <c r="IT2355" s="1452"/>
      <c r="IU2355" s="1452"/>
      <c r="IV2355" s="1452"/>
      <c r="IW2355" s="1452"/>
      <c r="IX2355" s="1452"/>
      <c r="IY2355" s="1452"/>
      <c r="IZ2355" s="1452"/>
      <c r="JA2355" s="1452"/>
      <c r="JB2355" s="1452"/>
      <c r="JC2355" s="1452"/>
      <c r="JD2355" s="1452"/>
      <c r="JE2355" s="1452"/>
      <c r="JF2355" s="1452"/>
      <c r="JG2355" s="1452"/>
      <c r="JH2355" s="1452"/>
      <c r="JI2355" s="1452"/>
      <c r="JJ2355" s="1452"/>
      <c r="JK2355" s="1452"/>
      <c r="JL2355" s="1452"/>
      <c r="JM2355" s="1452"/>
      <c r="JN2355" s="1452"/>
      <c r="JO2355" s="1452"/>
      <c r="JP2355" s="1452"/>
      <c r="JQ2355" s="1452"/>
      <c r="JR2355" s="1452"/>
      <c r="JS2355" s="1452"/>
      <c r="JT2355" s="1452"/>
      <c r="JU2355" s="1452"/>
      <c r="JV2355" s="1452"/>
      <c r="JW2355" s="1452"/>
      <c r="JX2355" s="1452"/>
      <c r="JY2355" s="1452"/>
      <c r="JZ2355" s="1452"/>
      <c r="KA2355" s="1452"/>
      <c r="KB2355" s="1452"/>
      <c r="KC2355" s="1452"/>
      <c r="KD2355" s="1452"/>
      <c r="KE2355" s="1452"/>
      <c r="KF2355" s="1452"/>
      <c r="KG2355" s="1452"/>
      <c r="KH2355" s="1452"/>
      <c r="KI2355" s="1452"/>
      <c r="KJ2355" s="1452"/>
      <c r="KK2355" s="1452"/>
      <c r="KL2355" s="1452"/>
      <c r="KM2355" s="1452"/>
      <c r="KN2355" s="1452"/>
      <c r="KO2355" s="1452"/>
      <c r="KP2355" s="1452"/>
      <c r="KQ2355" s="1452"/>
      <c r="KR2355" s="1452"/>
      <c r="KS2355" s="1452"/>
      <c r="KT2355" s="1452"/>
      <c r="KU2355" s="1452"/>
      <c r="KV2355" s="1452"/>
      <c r="KW2355" s="1452"/>
      <c r="KX2355" s="1452"/>
      <c r="KY2355" s="1452"/>
      <c r="KZ2355" s="1452"/>
      <c r="LA2355" s="1452"/>
      <c r="LB2355" s="1452"/>
      <c r="LC2355" s="1452"/>
      <c r="LD2355" s="1452"/>
      <c r="LE2355" s="1452"/>
      <c r="LF2355" s="1452"/>
      <c r="LG2355" s="1452"/>
      <c r="LH2355" s="1452"/>
      <c r="LI2355" s="1452"/>
      <c r="LJ2355" s="1452"/>
      <c r="LK2355" s="1452"/>
      <c r="LL2355" s="1452"/>
      <c r="LM2355" s="1452"/>
      <c r="LN2355" s="1452"/>
      <c r="LO2355" s="1452"/>
      <c r="LP2355" s="1452"/>
      <c r="LQ2355" s="1452"/>
      <c r="LR2355" s="1452"/>
      <c r="LS2355" s="1452"/>
      <c r="LT2355" s="1452"/>
      <c r="LU2355" s="1452"/>
      <c r="LV2355" s="1452"/>
      <c r="LW2355" s="1452"/>
      <c r="LX2355" s="1452"/>
      <c r="LY2355" s="1452"/>
      <c r="LZ2355" s="1452"/>
      <c r="MA2355" s="1452"/>
      <c r="MB2355" s="1452"/>
      <c r="MC2355" s="1452"/>
      <c r="MD2355" s="1452"/>
      <c r="ME2355" s="1452"/>
      <c r="MF2355" s="1452"/>
      <c r="MG2355" s="1452"/>
      <c r="MH2355" s="1452"/>
      <c r="MI2355" s="1452"/>
      <c r="MJ2355" s="1452"/>
      <c r="MK2355" s="1452"/>
      <c r="ML2355" s="1452"/>
      <c r="MM2355" s="1452"/>
      <c r="MN2355" s="1452"/>
      <c r="MO2355" s="1452"/>
      <c r="MP2355" s="1452"/>
      <c r="MQ2355" s="1452"/>
      <c r="MR2355" s="1452"/>
      <c r="MS2355" s="1452"/>
      <c r="MT2355" s="1452"/>
      <c r="MU2355" s="1452"/>
      <c r="MV2355" s="1452"/>
      <c r="MW2355" s="1452"/>
      <c r="MX2355" s="1452"/>
      <c r="MY2355" s="1452"/>
      <c r="MZ2355" s="1452"/>
      <c r="NA2355" s="1452"/>
      <c r="NB2355" s="1452"/>
      <c r="NC2355" s="1452"/>
      <c r="ND2355" s="1452"/>
      <c r="NE2355" s="1452"/>
      <c r="NF2355" s="1452"/>
      <c r="NG2355" s="1452"/>
      <c r="NH2355" s="1452"/>
      <c r="NI2355" s="1452"/>
      <c r="NJ2355" s="1452"/>
      <c r="NK2355" s="1452"/>
      <c r="NL2355" s="1452"/>
      <c r="NM2355" s="1452"/>
      <c r="NN2355" s="1452"/>
      <c r="NO2355" s="1452"/>
      <c r="NP2355" s="1452"/>
      <c r="NQ2355" s="1452"/>
      <c r="NR2355" s="1452"/>
      <c r="NS2355" s="1452"/>
      <c r="NT2355" s="1452"/>
      <c r="NU2355" s="1452"/>
      <c r="NV2355" s="1452"/>
      <c r="NW2355" s="1452"/>
      <c r="NX2355" s="1452"/>
      <c r="NY2355" s="1452"/>
      <c r="NZ2355" s="1452"/>
      <c r="OA2355" s="1452"/>
      <c r="OB2355" s="1452"/>
      <c r="OC2355" s="1452"/>
      <c r="OD2355" s="1452"/>
      <c r="OE2355" s="1452"/>
      <c r="OF2355" s="1452"/>
      <c r="OG2355" s="1452"/>
      <c r="OH2355" s="1452"/>
      <c r="OI2355" s="1452"/>
      <c r="OJ2355" s="1452"/>
      <c r="OK2355" s="1452"/>
      <c r="OL2355" s="1452"/>
      <c r="OM2355" s="1452"/>
      <c r="ON2355" s="1452"/>
      <c r="OO2355" s="1452"/>
      <c r="OP2355" s="1452"/>
      <c r="OQ2355" s="1452"/>
      <c r="OR2355" s="1452"/>
      <c r="OS2355" s="1452"/>
      <c r="OT2355" s="1452"/>
      <c r="OU2355" s="1452"/>
      <c r="OV2355" s="1452"/>
      <c r="OW2355" s="1452"/>
      <c r="OX2355" s="1452"/>
      <c r="OY2355" s="1452"/>
      <c r="OZ2355" s="1452"/>
      <c r="PA2355" s="1452"/>
      <c r="PB2355" s="1452"/>
      <c r="PC2355" s="1452"/>
      <c r="PD2355" s="1452"/>
      <c r="PE2355" s="1452"/>
      <c r="PF2355" s="1452"/>
      <c r="PG2355" s="1452"/>
      <c r="PH2355" s="1452"/>
      <c r="PI2355" s="1452"/>
      <c r="PJ2355" s="1452"/>
      <c r="PK2355" s="1452"/>
      <c r="PL2355" s="1452"/>
      <c r="PM2355" s="1452"/>
      <c r="PN2355" s="1452"/>
      <c r="PO2355" s="1452"/>
      <c r="PP2355" s="1452"/>
      <c r="PQ2355" s="1452"/>
      <c r="PR2355" s="1452"/>
      <c r="PS2355" s="1452"/>
      <c r="PT2355" s="1452"/>
      <c r="PU2355" s="1452"/>
      <c r="PV2355" s="1452"/>
      <c r="PW2355" s="1452"/>
      <c r="PX2355" s="1452"/>
      <c r="PY2355" s="1452"/>
      <c r="PZ2355" s="1452"/>
      <c r="QA2355" s="1452"/>
      <c r="QB2355" s="1452"/>
      <c r="QC2355" s="1452"/>
      <c r="QD2355" s="1452"/>
      <c r="QE2355" s="1452"/>
      <c r="QF2355" s="1452"/>
      <c r="QG2355" s="1452"/>
      <c r="QH2355" s="1452"/>
      <c r="QI2355" s="1452"/>
      <c r="QJ2355" s="1452"/>
      <c r="QK2355" s="1452"/>
      <c r="QL2355" s="1452"/>
      <c r="QM2355" s="1452"/>
      <c r="QN2355" s="1452"/>
      <c r="QO2355" s="1452"/>
      <c r="QP2355" s="1452"/>
      <c r="QQ2355" s="1452"/>
      <c r="QR2355" s="1452"/>
      <c r="QS2355" s="1452"/>
      <c r="QT2355" s="1452"/>
      <c r="QU2355" s="1452"/>
      <c r="QV2355" s="1452"/>
      <c r="QW2355" s="1452"/>
      <c r="QX2355" s="1452"/>
      <c r="QY2355" s="1452"/>
      <c r="QZ2355" s="1452"/>
      <c r="RA2355" s="1452"/>
      <c r="RB2355" s="1452"/>
      <c r="RC2355" s="1452"/>
      <c r="RD2355" s="1452"/>
      <c r="RE2355" s="1452"/>
      <c r="RF2355" s="1452"/>
      <c r="RG2355" s="1452"/>
      <c r="RH2355" s="1452"/>
      <c r="RI2355" s="1452"/>
      <c r="RJ2355" s="1452"/>
      <c r="RK2355" s="1452"/>
      <c r="RL2355" s="1452"/>
      <c r="RM2355" s="1452"/>
      <c r="RN2355" s="1452"/>
      <c r="RO2355" s="1452"/>
      <c r="RP2355" s="1452"/>
      <c r="RQ2355" s="1452"/>
      <c r="RR2355" s="1452"/>
      <c r="RS2355" s="1452"/>
      <c r="RT2355" s="1452"/>
      <c r="RU2355" s="1452"/>
      <c r="RV2355" s="1452"/>
      <c r="RW2355" s="1452"/>
      <c r="RX2355" s="1452"/>
      <c r="RY2355" s="1452"/>
      <c r="RZ2355" s="1452"/>
      <c r="SA2355" s="1452"/>
      <c r="SB2355" s="1452"/>
      <c r="SC2355" s="1452"/>
      <c r="SD2355" s="1452"/>
      <c r="SE2355" s="1452"/>
      <c r="SF2355" s="1452"/>
      <c r="SG2355" s="1452"/>
      <c r="SH2355" s="1452"/>
      <c r="SI2355" s="1452"/>
      <c r="SJ2355" s="1452"/>
      <c r="SK2355" s="1452"/>
      <c r="SL2355" s="1452"/>
      <c r="SM2355" s="1452"/>
      <c r="SN2355" s="1452"/>
      <c r="SO2355" s="1452"/>
      <c r="SP2355" s="1452"/>
      <c r="SQ2355" s="1452"/>
      <c r="SR2355" s="1452"/>
      <c r="SS2355" s="1452"/>
      <c r="ST2355" s="1452"/>
      <c r="SU2355" s="1452"/>
      <c r="SV2355" s="1452"/>
      <c r="SW2355" s="1452"/>
      <c r="SX2355" s="1452"/>
      <c r="SY2355" s="1452"/>
      <c r="SZ2355" s="1452"/>
      <c r="TA2355" s="1452"/>
      <c r="TB2355" s="1452"/>
      <c r="TC2355" s="1452"/>
      <c r="TD2355" s="1452"/>
      <c r="TE2355" s="1452"/>
      <c r="TF2355" s="1452"/>
      <c r="TG2355" s="1452"/>
      <c r="TH2355" s="1452"/>
      <c r="TI2355" s="1452"/>
      <c r="TJ2355" s="1452"/>
      <c r="TK2355" s="1452"/>
      <c r="TL2355" s="1452"/>
      <c r="TM2355" s="1452"/>
      <c r="TN2355" s="1452"/>
      <c r="TO2355" s="1452"/>
      <c r="TP2355" s="1452"/>
      <c r="TQ2355" s="1452"/>
      <c r="TR2355" s="1452"/>
      <c r="TS2355" s="1452"/>
      <c r="TT2355" s="1452"/>
      <c r="TU2355" s="1452"/>
      <c r="TV2355" s="1452"/>
      <c r="TW2355" s="1452"/>
      <c r="TX2355" s="1452"/>
      <c r="TY2355" s="1452"/>
      <c r="TZ2355" s="1452"/>
      <c r="UA2355" s="1452"/>
      <c r="UB2355" s="1452"/>
      <c r="UC2355" s="1452"/>
      <c r="UD2355" s="1452"/>
      <c r="UE2355" s="1452"/>
      <c r="UF2355" s="1452"/>
      <c r="UG2355" s="1452"/>
      <c r="UH2355" s="1452"/>
      <c r="UI2355" s="1452"/>
      <c r="UJ2355" s="1452"/>
      <c r="UK2355" s="1452"/>
      <c r="UL2355" s="1452"/>
      <c r="UM2355" s="1452"/>
      <c r="UN2355" s="1452"/>
      <c r="UO2355" s="1452"/>
      <c r="UP2355" s="1452"/>
      <c r="UQ2355" s="1452"/>
      <c r="UR2355" s="1452"/>
      <c r="US2355" s="1452"/>
      <c r="UT2355" s="1452"/>
      <c r="UU2355" s="1452"/>
      <c r="UV2355" s="1452"/>
      <c r="UW2355" s="1452"/>
      <c r="UX2355" s="1452"/>
      <c r="UY2355" s="1452"/>
      <c r="UZ2355" s="1452"/>
      <c r="VA2355" s="1452"/>
      <c r="VB2355" s="1452"/>
      <c r="VC2355" s="1452"/>
      <c r="VD2355" s="1452"/>
      <c r="VE2355" s="1452"/>
      <c r="VF2355" s="1452"/>
      <c r="VG2355" s="1452"/>
      <c r="VH2355" s="1452"/>
      <c r="VI2355" s="1452"/>
      <c r="VJ2355" s="1452"/>
      <c r="VK2355" s="1452"/>
      <c r="VL2355" s="1452"/>
      <c r="VM2355" s="1452"/>
      <c r="VN2355" s="1452"/>
      <c r="VO2355" s="1452"/>
      <c r="VP2355" s="1452"/>
      <c r="VQ2355" s="1452"/>
      <c r="VR2355" s="1452"/>
      <c r="VS2355" s="1452"/>
      <c r="VT2355" s="1452"/>
      <c r="VU2355" s="1452"/>
      <c r="VV2355" s="1452"/>
      <c r="VW2355" s="1452"/>
      <c r="VX2355" s="1452"/>
      <c r="VY2355" s="1452"/>
      <c r="VZ2355" s="1452"/>
      <c r="WA2355" s="1452"/>
      <c r="WB2355" s="1452"/>
      <c r="WC2355" s="1452"/>
      <c r="WD2355" s="1452"/>
      <c r="WE2355" s="1452"/>
      <c r="WF2355" s="1452"/>
      <c r="WG2355" s="1452"/>
      <c r="WH2355" s="1452"/>
      <c r="WI2355" s="1452"/>
      <c r="WJ2355" s="1452"/>
      <c r="WK2355" s="1452"/>
      <c r="WL2355" s="1452"/>
      <c r="WM2355" s="1452"/>
      <c r="WN2355" s="1452"/>
      <c r="WO2355" s="1452"/>
      <c r="WP2355" s="1452"/>
      <c r="WQ2355" s="1452"/>
      <c r="WR2355" s="1452"/>
      <c r="WS2355" s="1452"/>
      <c r="WT2355" s="1452"/>
      <c r="WU2355" s="1452"/>
      <c r="WV2355" s="1452"/>
      <c r="WW2355" s="1452"/>
      <c r="WX2355" s="1452"/>
      <c r="WY2355" s="1452"/>
      <c r="WZ2355" s="1452"/>
      <c r="XA2355" s="1452"/>
      <c r="XB2355" s="1452"/>
      <c r="XC2355" s="1452"/>
      <c r="XD2355" s="1452"/>
      <c r="XE2355" s="1452"/>
      <c r="XF2355" s="1452"/>
      <c r="XG2355" s="1452"/>
      <c r="XH2355" s="1452"/>
      <c r="XI2355" s="1452"/>
      <c r="XJ2355" s="1452"/>
      <c r="XK2355" s="1452"/>
      <c r="XL2355" s="1452"/>
      <c r="XM2355" s="1452"/>
      <c r="XN2355" s="1452"/>
      <c r="XO2355" s="1452"/>
      <c r="XP2355" s="1452"/>
      <c r="XQ2355" s="1452"/>
      <c r="XR2355" s="1452"/>
      <c r="XS2355" s="1452"/>
      <c r="XT2355" s="1452"/>
      <c r="XU2355" s="1452"/>
      <c r="XV2355" s="1452"/>
      <c r="XW2355" s="1452"/>
      <c r="XX2355" s="1452"/>
      <c r="XY2355" s="1452"/>
      <c r="XZ2355" s="1452"/>
      <c r="YA2355" s="1452"/>
      <c r="YB2355" s="1452"/>
      <c r="YC2355" s="1452"/>
      <c r="YD2355" s="1452"/>
      <c r="YE2355" s="1452"/>
      <c r="YF2355" s="1452"/>
      <c r="YG2355" s="1452"/>
      <c r="YH2355" s="1452"/>
      <c r="YI2355" s="1452"/>
      <c r="YJ2355" s="1452"/>
      <c r="YK2355" s="1452"/>
      <c r="YL2355" s="1452"/>
      <c r="YM2355" s="1452"/>
      <c r="YN2355" s="1452"/>
      <c r="YO2355" s="1452"/>
      <c r="YP2355" s="1452"/>
      <c r="YQ2355" s="1452"/>
      <c r="YR2355" s="1452"/>
      <c r="YS2355" s="1452"/>
      <c r="YT2355" s="1452"/>
      <c r="YU2355" s="1452"/>
      <c r="YV2355" s="1452"/>
      <c r="YW2355" s="1452"/>
      <c r="YX2355" s="1452"/>
      <c r="YY2355" s="1452"/>
      <c r="YZ2355" s="1452"/>
      <c r="ZA2355" s="1452"/>
      <c r="ZB2355" s="1452"/>
      <c r="ZC2355" s="1452"/>
      <c r="ZD2355" s="1452"/>
      <c r="ZE2355" s="1452"/>
      <c r="ZF2355" s="1452"/>
      <c r="ZG2355" s="1452"/>
      <c r="ZH2355" s="1452"/>
      <c r="ZI2355" s="1452"/>
      <c r="ZJ2355" s="1452"/>
      <c r="ZK2355" s="1452"/>
      <c r="ZL2355" s="1452"/>
      <c r="ZM2355" s="1452"/>
      <c r="ZN2355" s="1452"/>
      <c r="ZO2355" s="1452"/>
      <c r="ZP2355" s="1452"/>
      <c r="ZQ2355" s="1452"/>
      <c r="ZR2355" s="1452"/>
      <c r="ZS2355" s="1452"/>
      <c r="ZT2355" s="1452"/>
      <c r="ZU2355" s="1452"/>
      <c r="ZV2355" s="1452"/>
      <c r="ZW2355" s="1452"/>
      <c r="ZX2355" s="1452"/>
      <c r="ZY2355" s="1452"/>
      <c r="ZZ2355" s="1452"/>
      <c r="AAA2355" s="1452"/>
      <c r="AAB2355" s="1452"/>
      <c r="AAC2355" s="1452"/>
      <c r="AAD2355" s="1452"/>
      <c r="AAE2355" s="1452"/>
      <c r="AAF2355" s="1452"/>
      <c r="AAG2355" s="1452"/>
      <c r="AAH2355" s="1452"/>
      <c r="AAI2355" s="1452"/>
      <c r="AAJ2355" s="1452"/>
      <c r="AAK2355" s="1452"/>
      <c r="AAL2355" s="1452"/>
      <c r="AAM2355" s="1452"/>
      <c r="AAN2355" s="1452"/>
      <c r="AAO2355" s="1452"/>
      <c r="AAP2355" s="1452"/>
      <c r="AAQ2355" s="1452"/>
      <c r="AAR2355" s="1452"/>
      <c r="AAS2355" s="1452"/>
      <c r="AAT2355" s="1452"/>
      <c r="AAU2355" s="1452"/>
      <c r="AAV2355" s="1452"/>
      <c r="AAW2355" s="1452"/>
      <c r="AAX2355" s="1452"/>
      <c r="AAY2355" s="1452"/>
      <c r="AAZ2355" s="1452"/>
      <c r="ABA2355" s="1452"/>
      <c r="ABB2355" s="1452"/>
      <c r="ABC2355" s="1452"/>
      <c r="ABD2355" s="1452"/>
      <c r="ABE2355" s="1452"/>
      <c r="ABF2355" s="1452"/>
      <c r="ABG2355" s="1452"/>
      <c r="ABH2355" s="1452"/>
      <c r="ABI2355" s="1452"/>
      <c r="ABJ2355" s="1452"/>
      <c r="ABK2355" s="1452"/>
      <c r="ABL2355" s="1452"/>
      <c r="ABM2355" s="1452"/>
      <c r="ABN2355" s="1452"/>
      <c r="ABO2355" s="1452"/>
      <c r="ABP2355" s="1452"/>
      <c r="ABQ2355" s="1452"/>
      <c r="ABR2355" s="1452"/>
      <c r="ABS2355" s="1452"/>
      <c r="ABT2355" s="1452"/>
      <c r="ABU2355" s="1452"/>
      <c r="ABV2355" s="1452"/>
      <c r="ABW2355" s="1452"/>
      <c r="ABX2355" s="1452"/>
      <c r="ABY2355" s="1452"/>
      <c r="ABZ2355" s="1452"/>
      <c r="ACA2355" s="1452"/>
      <c r="ACB2355" s="1452"/>
      <c r="ACC2355" s="1452"/>
      <c r="ACD2355" s="1452"/>
      <c r="ACE2355" s="1452"/>
      <c r="ACF2355" s="1452"/>
      <c r="ACG2355" s="1452"/>
      <c r="ACH2355" s="1452"/>
      <c r="ACI2355" s="1452"/>
      <c r="ACJ2355" s="1452"/>
      <c r="ACK2355" s="1452"/>
      <c r="ACL2355" s="1452"/>
      <c r="ACM2355" s="1452"/>
      <c r="ACN2355" s="1452"/>
      <c r="ACO2355" s="1452"/>
      <c r="ACP2355" s="1452"/>
      <c r="ACQ2355" s="1452"/>
      <c r="ACR2355" s="1452"/>
      <c r="ACS2355" s="1452"/>
      <c r="ACT2355" s="1452"/>
      <c r="ACU2355" s="1452"/>
      <c r="ACV2355" s="1452"/>
      <c r="ACW2355" s="1452"/>
      <c r="ACX2355" s="1452"/>
      <c r="ACY2355" s="1452"/>
      <c r="ACZ2355" s="1452"/>
      <c r="ADA2355" s="1452"/>
      <c r="ADB2355" s="1452"/>
      <c r="ADC2355" s="1452"/>
      <c r="ADD2355" s="1452"/>
      <c r="ADE2355" s="1452"/>
      <c r="ADF2355" s="1452"/>
      <c r="ADG2355" s="1452"/>
      <c r="ADH2355" s="1452"/>
      <c r="ADI2355" s="1452"/>
      <c r="ADJ2355" s="1452"/>
      <c r="ADK2355" s="1452"/>
      <c r="ADL2355" s="1452"/>
      <c r="ADM2355" s="1452"/>
      <c r="ADN2355" s="1452"/>
      <c r="ADO2355" s="1452"/>
      <c r="ADP2355" s="1452"/>
      <c r="ADQ2355" s="1452"/>
      <c r="ADR2355" s="1452"/>
      <c r="ADS2355" s="1452"/>
      <c r="ADT2355" s="1452"/>
      <c r="ADU2355" s="1452"/>
      <c r="ADV2355" s="1452"/>
      <c r="ADW2355" s="1452"/>
      <c r="ADX2355" s="1452"/>
      <c r="ADY2355" s="1452"/>
      <c r="ADZ2355" s="1452"/>
      <c r="AEA2355" s="1452"/>
      <c r="AEB2355" s="1452"/>
      <c r="AEC2355" s="1452"/>
      <c r="AED2355" s="1452"/>
      <c r="AEE2355" s="1452"/>
      <c r="AEF2355" s="1452"/>
      <c r="AEG2355" s="1452"/>
      <c r="AEH2355" s="1452"/>
      <c r="AEI2355" s="1452"/>
      <c r="AEJ2355" s="1452"/>
      <c r="AEK2355" s="1452"/>
      <c r="AEL2355" s="1452"/>
      <c r="AEM2355" s="1452"/>
      <c r="AEN2355" s="1452"/>
      <c r="AEO2355" s="1452"/>
      <c r="AEP2355" s="1452"/>
      <c r="AEQ2355" s="1452"/>
      <c r="AER2355" s="1452"/>
      <c r="AES2355" s="1452"/>
      <c r="AET2355" s="1452"/>
      <c r="AEU2355" s="1452"/>
      <c r="AEV2355" s="1452"/>
      <c r="AEW2355" s="1452"/>
      <c r="AEX2355" s="1452"/>
      <c r="AEY2355" s="1452"/>
      <c r="AEZ2355" s="1452"/>
      <c r="AFA2355" s="1452"/>
      <c r="AFB2355" s="1452"/>
      <c r="AFC2355" s="1452"/>
      <c r="AFD2355" s="1452"/>
      <c r="AFE2355" s="1452"/>
      <c r="AFF2355" s="1452"/>
      <c r="AFG2355" s="1452"/>
      <c r="AFH2355" s="1452"/>
      <c r="AFI2355" s="1452"/>
      <c r="AFJ2355" s="1452"/>
      <c r="AFK2355" s="1452"/>
      <c r="AFL2355" s="1452"/>
      <c r="AFM2355" s="1452"/>
      <c r="AFN2355" s="1452"/>
      <c r="AFO2355" s="1452"/>
      <c r="AFP2355" s="1452"/>
      <c r="AFQ2355" s="1452"/>
      <c r="AFR2355" s="1452"/>
      <c r="AFS2355" s="1452"/>
      <c r="AFT2355" s="1452"/>
      <c r="AFU2355" s="1452"/>
      <c r="AFV2355" s="1452"/>
      <c r="AFW2355" s="1452"/>
      <c r="AFX2355" s="1452"/>
      <c r="AFY2355" s="1452"/>
      <c r="AFZ2355" s="1452"/>
      <c r="AGA2355" s="1452"/>
      <c r="AGB2355" s="1452"/>
      <c r="AGC2355" s="1452"/>
      <c r="AGD2355" s="1452"/>
      <c r="AGE2355" s="1452"/>
      <c r="AGF2355" s="1452"/>
      <c r="AGG2355" s="1452"/>
      <c r="AGH2355" s="1452"/>
      <c r="AGI2355" s="1452"/>
      <c r="AGJ2355" s="1452"/>
      <c r="AGK2355" s="1452"/>
      <c r="AGL2355" s="1452"/>
      <c r="AGM2355" s="1452"/>
      <c r="AGN2355" s="1452"/>
      <c r="AGO2355" s="1452"/>
      <c r="AGP2355" s="1452"/>
      <c r="AGQ2355" s="1452"/>
      <c r="AGR2355" s="1452"/>
      <c r="AGS2355" s="1452"/>
      <c r="AGT2355" s="1452"/>
      <c r="AGU2355" s="1452"/>
      <c r="AGV2355" s="1452"/>
      <c r="AGW2355" s="1452"/>
      <c r="AGX2355" s="1452"/>
      <c r="AGY2355" s="1452"/>
      <c r="AGZ2355" s="1452"/>
      <c r="AHA2355" s="1452"/>
      <c r="AHB2355" s="1452"/>
      <c r="AHC2355" s="1452"/>
      <c r="AHD2355" s="1452"/>
      <c r="AHE2355" s="1452"/>
      <c r="AHF2355" s="1452"/>
      <c r="AHG2355" s="1452"/>
      <c r="AHH2355" s="1452"/>
      <c r="AHI2355" s="1452"/>
      <c r="AHJ2355" s="1452"/>
      <c r="AHK2355" s="1452"/>
      <c r="AHL2355" s="1452"/>
      <c r="AHM2355" s="1452"/>
      <c r="AHN2355" s="1452"/>
      <c r="AHO2355" s="1452"/>
      <c r="AHP2355" s="1452"/>
      <c r="AHQ2355" s="1452"/>
      <c r="AHR2355" s="1452"/>
      <c r="AHS2355" s="1452"/>
      <c r="AHT2355" s="1452"/>
      <c r="AHU2355" s="1452"/>
      <c r="AHV2355" s="1452"/>
      <c r="AHW2355" s="1452"/>
      <c r="AHX2355" s="1452"/>
      <c r="AHY2355" s="1452"/>
      <c r="AHZ2355" s="1452"/>
      <c r="AIA2355" s="1452"/>
      <c r="AIB2355" s="1452"/>
      <c r="AIC2355" s="1452"/>
      <c r="AID2355" s="1452"/>
      <c r="AIE2355" s="1452"/>
      <c r="AIF2355" s="1452"/>
      <c r="AIG2355" s="1452"/>
      <c r="AIH2355" s="1452"/>
      <c r="AII2355" s="1452"/>
      <c r="AIJ2355" s="1452"/>
      <c r="AIK2355" s="1452"/>
      <c r="AIL2355" s="1452"/>
      <c r="AIM2355" s="1452"/>
      <c r="AIN2355" s="1452"/>
      <c r="AIO2355" s="1452"/>
      <c r="AIP2355" s="1452"/>
      <c r="AIQ2355" s="1452"/>
      <c r="AIR2355" s="1452"/>
      <c r="AIS2355" s="1452"/>
      <c r="AIT2355" s="1452"/>
      <c r="AIU2355" s="1452"/>
      <c r="AIV2355" s="1452"/>
      <c r="AIW2355" s="1452"/>
      <c r="AIX2355" s="1452"/>
      <c r="AIY2355" s="1452"/>
      <c r="AIZ2355" s="1452"/>
      <c r="AJA2355" s="1452"/>
      <c r="AJB2355" s="1452"/>
      <c r="AJC2355" s="1452"/>
      <c r="AJD2355" s="1452"/>
      <c r="AJE2355" s="1452"/>
      <c r="AJF2355" s="1452"/>
      <c r="AJG2355" s="1452"/>
      <c r="AJH2355" s="1452"/>
      <c r="AJI2355" s="1452"/>
      <c r="AJJ2355" s="1452"/>
      <c r="AJK2355" s="1452"/>
      <c r="AJL2355" s="1452"/>
      <c r="AJM2355" s="1452"/>
      <c r="AJN2355" s="1452"/>
      <c r="AJO2355" s="1452"/>
      <c r="AJP2355" s="1452"/>
      <c r="AJQ2355" s="1452"/>
      <c r="AJR2355" s="1452"/>
      <c r="AJS2355" s="1452"/>
      <c r="AJT2355" s="1452"/>
      <c r="AJU2355" s="1452"/>
      <c r="AJV2355" s="1452"/>
      <c r="AJW2355" s="1452"/>
      <c r="AJX2355" s="1452"/>
      <c r="AJY2355" s="1452"/>
      <c r="AJZ2355" s="1452"/>
      <c r="AKA2355" s="1452"/>
      <c r="AKB2355" s="1452"/>
      <c r="AKC2355" s="1452"/>
      <c r="AKD2355" s="1452"/>
      <c r="AKE2355" s="1452"/>
      <c r="AKF2355" s="1452"/>
      <c r="AKG2355" s="1452"/>
      <c r="AKH2355" s="1452"/>
      <c r="AKI2355" s="1452"/>
      <c r="AKJ2355" s="1452"/>
      <c r="AKK2355" s="1452"/>
      <c r="AKL2355" s="1452"/>
      <c r="AKM2355" s="1452"/>
      <c r="AKN2355" s="1452"/>
      <c r="AKO2355" s="1452"/>
      <c r="AKP2355" s="1452"/>
      <c r="AKQ2355" s="1452"/>
      <c r="AKR2355" s="1452"/>
      <c r="AKS2355" s="1452"/>
      <c r="AKT2355" s="1452"/>
      <c r="AKU2355" s="1452"/>
      <c r="AKV2355" s="1452"/>
      <c r="AKW2355" s="1452"/>
      <c r="AKX2355" s="1452"/>
      <c r="AKY2355" s="1452"/>
      <c r="AKZ2355" s="1452"/>
      <c r="ALA2355" s="1452"/>
      <c r="ALB2355" s="1452"/>
      <c r="ALC2355" s="1452"/>
      <c r="ALD2355" s="1452"/>
      <c r="ALE2355" s="1452"/>
      <c r="ALF2355" s="1452"/>
      <c r="ALG2355" s="1452"/>
      <c r="ALH2355" s="1452"/>
      <c r="ALI2355" s="1452"/>
      <c r="ALJ2355" s="1452"/>
      <c r="ALK2355" s="1452"/>
      <c r="ALL2355" s="1452"/>
      <c r="ALM2355" s="1452"/>
      <c r="ALN2355" s="1452"/>
      <c r="ALO2355" s="1452"/>
      <c r="ALP2355" s="1452"/>
      <c r="ALQ2355" s="1452"/>
      <c r="ALR2355" s="1452"/>
      <c r="ALS2355" s="1452"/>
      <c r="ALT2355" s="1452"/>
      <c r="ALU2355" s="1452"/>
      <c r="ALV2355" s="1452"/>
      <c r="ALW2355" s="1452"/>
      <c r="ALX2355" s="1452"/>
      <c r="ALY2355" s="1452"/>
      <c r="ALZ2355" s="1452"/>
      <c r="AMA2355" s="1452"/>
      <c r="AMB2355" s="1452"/>
      <c r="AMC2355" s="1452"/>
      <c r="AMD2355" s="1452"/>
      <c r="AME2355" s="1452"/>
      <c r="AMF2355" s="1452"/>
      <c r="AMG2355" s="1452"/>
      <c r="AMH2355" s="1452"/>
      <c r="AMI2355" s="1452"/>
      <c r="AMJ2355" s="1452"/>
      <c r="AMK2355" s="1452"/>
      <c r="AML2355" s="1452"/>
      <c r="AMM2355" s="1452"/>
      <c r="AMN2355" s="1452"/>
      <c r="AMO2355" s="1452"/>
      <c r="AMP2355" s="1452"/>
      <c r="AMQ2355" s="1452"/>
      <c r="AMR2355" s="1452"/>
      <c r="AMS2355" s="1452"/>
      <c r="AMT2355" s="1452"/>
      <c r="AMU2355" s="1452"/>
      <c r="AMV2355" s="1452"/>
      <c r="AMW2355" s="1452"/>
      <c r="AMX2355" s="1452"/>
      <c r="AMY2355" s="1452"/>
      <c r="AMZ2355" s="1452"/>
      <c r="ANA2355" s="1452"/>
      <c r="ANB2355" s="1452"/>
      <c r="ANC2355" s="1452"/>
      <c r="AND2355" s="1452"/>
      <c r="ANE2355" s="1452"/>
      <c r="ANF2355" s="1452"/>
      <c r="ANG2355" s="1452"/>
      <c r="ANH2355" s="1452"/>
      <c r="ANI2355" s="1452"/>
      <c r="ANJ2355" s="1452"/>
      <c r="ANK2355" s="1452"/>
      <c r="ANL2355" s="1452"/>
      <c r="ANM2355" s="1452"/>
      <c r="ANN2355" s="1452"/>
      <c r="ANO2355" s="1452"/>
      <c r="ANP2355" s="1452"/>
      <c r="ANQ2355" s="1452"/>
      <c r="ANR2355" s="1452"/>
      <c r="ANS2355" s="1452"/>
      <c r="ANT2355" s="1452"/>
      <c r="ANU2355" s="1452"/>
      <c r="ANV2355" s="1452"/>
      <c r="ANW2355" s="1452"/>
      <c r="ANX2355" s="1452"/>
      <c r="ANY2355" s="1452"/>
      <c r="ANZ2355" s="1452"/>
      <c r="AOA2355" s="1452"/>
      <c r="AOB2355" s="1452"/>
      <c r="AOC2355" s="1452"/>
      <c r="AOD2355" s="1452"/>
      <c r="AOE2355" s="1452"/>
      <c r="AOF2355" s="1452"/>
      <c r="AOG2355" s="1452"/>
      <c r="AOH2355" s="1452"/>
      <c r="AOI2355" s="1452"/>
      <c r="AOJ2355" s="1452"/>
      <c r="AOK2355" s="1452"/>
      <c r="AOL2355" s="1452"/>
      <c r="AOM2355" s="1452"/>
      <c r="AON2355" s="1452"/>
      <c r="AOO2355" s="1452"/>
      <c r="AOP2355" s="1452"/>
      <c r="AOQ2355" s="1452"/>
      <c r="AOR2355" s="1452"/>
      <c r="AOS2355" s="1452"/>
      <c r="AOT2355" s="1452"/>
      <c r="AOU2355" s="1452"/>
      <c r="AOV2355" s="1452"/>
      <c r="AOW2355" s="1452"/>
      <c r="AOX2355" s="1452"/>
      <c r="AOY2355" s="1452"/>
      <c r="AOZ2355" s="1452"/>
      <c r="APA2355" s="1452"/>
      <c r="APB2355" s="1452"/>
      <c r="APC2355" s="1452"/>
      <c r="APD2355" s="1452"/>
      <c r="APE2355" s="1452"/>
      <c r="APF2355" s="1452"/>
      <c r="APG2355" s="1452"/>
      <c r="APH2355" s="1452"/>
      <c r="API2355" s="1452"/>
      <c r="APJ2355" s="1452"/>
      <c r="APK2355" s="1452"/>
      <c r="APL2355" s="1452"/>
      <c r="APM2355" s="1452"/>
      <c r="APN2355" s="1452"/>
      <c r="APO2355" s="1452"/>
      <c r="APP2355" s="1452"/>
      <c r="APQ2355" s="1452"/>
      <c r="APR2355" s="1452"/>
      <c r="APS2355" s="1452"/>
      <c r="APT2355" s="1452"/>
      <c r="APU2355" s="1452"/>
      <c r="APV2355" s="1452"/>
      <c r="APW2355" s="1452"/>
      <c r="APX2355" s="1452"/>
      <c r="APY2355" s="1452"/>
      <c r="APZ2355" s="1452"/>
      <c r="AQA2355" s="1452"/>
      <c r="AQB2355" s="1452"/>
      <c r="AQC2355" s="1452"/>
      <c r="AQD2355" s="1452"/>
      <c r="AQE2355" s="1452"/>
      <c r="AQF2355" s="1452"/>
      <c r="AQG2355" s="1452"/>
      <c r="AQH2355" s="1452"/>
      <c r="AQI2355" s="1452"/>
      <c r="AQJ2355" s="1452"/>
      <c r="AQK2355" s="1452"/>
      <c r="AQL2355" s="1452"/>
      <c r="AQM2355" s="1452"/>
      <c r="AQN2355" s="1452"/>
      <c r="AQO2355" s="1452"/>
      <c r="AQP2355" s="1452"/>
      <c r="AQQ2355" s="1452"/>
      <c r="AQR2355" s="1452"/>
      <c r="AQS2355" s="1452"/>
      <c r="AQT2355" s="1452"/>
      <c r="AQU2355" s="1452"/>
      <c r="AQV2355" s="1452"/>
      <c r="AQW2355" s="1452"/>
      <c r="AQX2355" s="1452"/>
      <c r="AQY2355" s="1452"/>
      <c r="AQZ2355" s="1452"/>
      <c r="ARA2355" s="1452"/>
      <c r="ARB2355" s="1452"/>
      <c r="ARC2355" s="1452"/>
      <c r="ARD2355" s="1452"/>
      <c r="ARE2355" s="1452"/>
      <c r="ARF2355" s="1452"/>
      <c r="ARG2355" s="1452"/>
      <c r="ARH2355" s="1452"/>
      <c r="ARI2355" s="1452"/>
      <c r="ARJ2355" s="1452"/>
      <c r="ARK2355" s="1452"/>
      <c r="ARL2355" s="1452"/>
      <c r="ARM2355" s="1452"/>
      <c r="ARN2355" s="1452"/>
      <c r="ARO2355" s="1452"/>
      <c r="ARP2355" s="1452"/>
      <c r="ARQ2355" s="1452"/>
      <c r="ARR2355" s="1452"/>
      <c r="ARS2355" s="1452"/>
      <c r="ART2355" s="1452"/>
      <c r="ARU2355" s="1452"/>
      <c r="ARV2355" s="1452"/>
      <c r="ARW2355" s="1452"/>
      <c r="ARX2355" s="1452"/>
      <c r="ARY2355" s="1452"/>
      <c r="ARZ2355" s="1452"/>
      <c r="ASA2355" s="1452"/>
      <c r="ASB2355" s="1452"/>
      <c r="ASC2355" s="1452"/>
      <c r="ASD2355" s="1452"/>
      <c r="ASE2355" s="1452"/>
      <c r="ASF2355" s="1452"/>
      <c r="ASG2355" s="1452"/>
      <c r="ASH2355" s="1452"/>
      <c r="ASI2355" s="1452"/>
      <c r="ASJ2355" s="1452"/>
      <c r="ASK2355" s="1452"/>
      <c r="ASL2355" s="1452"/>
      <c r="ASM2355" s="1452"/>
      <c r="ASN2355" s="1452"/>
      <c r="ASO2355" s="1452"/>
      <c r="ASP2355" s="1452"/>
      <c r="ASQ2355" s="1452"/>
      <c r="ASR2355" s="1452"/>
      <c r="ASS2355" s="1452"/>
      <c r="AST2355" s="1452"/>
      <c r="ASU2355" s="1452"/>
      <c r="ASV2355" s="1452"/>
      <c r="ASW2355" s="1452"/>
      <c r="ASX2355" s="1452"/>
      <c r="ASY2355" s="1452"/>
      <c r="ASZ2355" s="1452"/>
      <c r="ATA2355" s="1452"/>
      <c r="ATB2355" s="1452"/>
      <c r="ATC2355" s="1452"/>
      <c r="ATD2355" s="1452"/>
      <c r="ATE2355" s="1452"/>
      <c r="ATF2355" s="1452"/>
      <c r="ATG2355" s="1452"/>
      <c r="ATH2355" s="1452"/>
      <c r="ATI2355" s="1452"/>
      <c r="ATJ2355" s="1452"/>
      <c r="ATK2355" s="1452"/>
      <c r="ATL2355" s="1452"/>
      <c r="ATM2355" s="1452"/>
      <c r="ATN2355" s="1452"/>
      <c r="ATO2355" s="1452"/>
      <c r="ATP2355" s="1452"/>
      <c r="ATQ2355" s="1452"/>
      <c r="ATR2355" s="1452"/>
      <c r="ATS2355" s="1452"/>
      <c r="ATT2355" s="1452"/>
      <c r="ATU2355" s="1452"/>
      <c r="ATV2355" s="1452"/>
      <c r="ATW2355" s="1452"/>
      <c r="ATX2355" s="1452"/>
      <c r="ATY2355" s="1452"/>
      <c r="ATZ2355" s="1452"/>
      <c r="AUA2355" s="1452"/>
      <c r="AUB2355" s="1452"/>
      <c r="AUC2355" s="1452"/>
      <c r="AUD2355" s="1452"/>
      <c r="AUE2355" s="1452"/>
      <c r="AUF2355" s="1452"/>
      <c r="AUG2355" s="1452"/>
      <c r="AUH2355" s="1452"/>
      <c r="AUI2355" s="1452"/>
      <c r="AUJ2355" s="1452"/>
      <c r="AUK2355" s="1452"/>
      <c r="AUL2355" s="1452"/>
      <c r="AUM2355" s="1452"/>
      <c r="AUN2355" s="1452"/>
      <c r="AUO2355" s="1452"/>
      <c r="AUP2355" s="1452"/>
      <c r="AUQ2355" s="1452"/>
      <c r="AUR2355" s="1452"/>
      <c r="AUS2355" s="1452"/>
      <c r="AUT2355" s="1452"/>
      <c r="AUU2355" s="1452"/>
      <c r="AUV2355" s="1452"/>
      <c r="AUW2355" s="1452"/>
      <c r="AUX2355" s="1452"/>
      <c r="AUY2355" s="1452"/>
      <c r="AUZ2355" s="1452"/>
      <c r="AVA2355" s="1452"/>
      <c r="AVB2355" s="1452"/>
      <c r="AVC2355" s="1452"/>
      <c r="AVD2355" s="1452"/>
      <c r="AVE2355" s="1452"/>
      <c r="AVF2355" s="1452"/>
      <c r="AVG2355" s="1452"/>
      <c r="AVH2355" s="1452"/>
      <c r="AVI2355" s="1452"/>
      <c r="AVJ2355" s="1452"/>
      <c r="AVK2355" s="1452"/>
      <c r="AVL2355" s="1452"/>
      <c r="AVM2355" s="1452"/>
      <c r="AVN2355" s="1452"/>
      <c r="AVO2355" s="1452"/>
      <c r="AVP2355" s="1452"/>
      <c r="AVQ2355" s="1452"/>
      <c r="AVR2355" s="1452"/>
      <c r="AVS2355" s="1452"/>
      <c r="AVT2355" s="1452"/>
      <c r="AVU2355" s="1452"/>
      <c r="AVV2355" s="1452"/>
      <c r="AVW2355" s="1452"/>
      <c r="AVX2355" s="1452"/>
      <c r="AVY2355" s="1452"/>
      <c r="AVZ2355" s="1452"/>
      <c r="AWA2355" s="1452"/>
      <c r="AWB2355" s="1452"/>
      <c r="AWC2355" s="1452"/>
      <c r="AWD2355" s="1452"/>
      <c r="AWE2355" s="1452"/>
      <c r="AWF2355" s="1452"/>
      <c r="AWG2355" s="1452"/>
      <c r="AWH2355" s="1452"/>
      <c r="AWI2355" s="1452"/>
      <c r="AWJ2355" s="1452"/>
      <c r="AWK2355" s="1452"/>
      <c r="AWL2355" s="1452"/>
      <c r="AWM2355" s="1452"/>
      <c r="AWN2355" s="1452"/>
      <c r="AWO2355" s="1452"/>
      <c r="AWP2355" s="1452"/>
      <c r="AWQ2355" s="1452"/>
      <c r="AWR2355" s="1452"/>
      <c r="AWS2355" s="1452"/>
      <c r="AWT2355" s="1452"/>
      <c r="AWU2355" s="1452"/>
      <c r="AWV2355" s="1452"/>
      <c r="AWW2355" s="1452"/>
      <c r="AWX2355" s="1452"/>
      <c r="AWY2355" s="1452"/>
      <c r="AWZ2355" s="1452"/>
      <c r="AXA2355" s="1452"/>
      <c r="AXB2355" s="1452"/>
      <c r="AXC2355" s="1452"/>
      <c r="AXD2355" s="1452"/>
      <c r="AXE2355" s="1452"/>
      <c r="AXF2355" s="1452"/>
      <c r="AXG2355" s="1452"/>
      <c r="AXH2355" s="1452"/>
      <c r="AXI2355" s="1452"/>
      <c r="AXJ2355" s="1452"/>
      <c r="AXK2355" s="1452"/>
      <c r="AXL2355" s="1452"/>
      <c r="AXM2355" s="1452"/>
      <c r="AXN2355" s="1452"/>
      <c r="AXO2355" s="1452"/>
      <c r="AXP2355" s="1452"/>
      <c r="AXQ2355" s="1452"/>
      <c r="AXR2355" s="1452"/>
      <c r="AXS2355" s="1452"/>
      <c r="AXT2355" s="1452"/>
      <c r="AXU2355" s="1452"/>
      <c r="AXV2355" s="1452"/>
      <c r="AXW2355" s="1452"/>
      <c r="AXX2355" s="1452"/>
      <c r="AXY2355" s="1452"/>
      <c r="AXZ2355" s="1452"/>
      <c r="AYA2355" s="1452"/>
      <c r="AYB2355" s="1452"/>
      <c r="AYC2355" s="1452"/>
      <c r="AYD2355" s="1452"/>
      <c r="AYE2355" s="1452"/>
      <c r="AYF2355" s="1452"/>
      <c r="AYG2355" s="1452"/>
      <c r="AYH2355" s="1452"/>
      <c r="AYI2355" s="1452"/>
      <c r="AYJ2355" s="1452"/>
      <c r="AYK2355" s="1452"/>
      <c r="AYL2355" s="1452"/>
      <c r="AYM2355" s="1452"/>
      <c r="AYN2355" s="1452"/>
      <c r="AYO2355" s="1452"/>
      <c r="AYP2355" s="1452"/>
      <c r="AYQ2355" s="1452"/>
      <c r="AYR2355" s="1452"/>
      <c r="AYS2355" s="1452"/>
      <c r="AYT2355" s="1452"/>
      <c r="AYU2355" s="1452"/>
      <c r="AYV2355" s="1452"/>
      <c r="AYW2355" s="1452"/>
      <c r="AYX2355" s="1452"/>
      <c r="AYY2355" s="1452"/>
      <c r="AYZ2355" s="1452"/>
      <c r="AZA2355" s="1452"/>
      <c r="AZB2355" s="1452"/>
      <c r="AZC2355" s="1452"/>
      <c r="AZD2355" s="1452"/>
      <c r="AZE2355" s="1452"/>
      <c r="AZF2355" s="1452"/>
      <c r="AZG2355" s="1452"/>
      <c r="AZH2355" s="1452"/>
      <c r="AZI2355" s="1452"/>
      <c r="AZJ2355" s="1452"/>
      <c r="AZK2355" s="1452"/>
      <c r="AZL2355" s="1452"/>
      <c r="AZM2355" s="1452"/>
      <c r="AZN2355" s="1452"/>
      <c r="AZO2355" s="1452"/>
      <c r="AZP2355" s="1452"/>
      <c r="AZQ2355" s="1452"/>
      <c r="AZR2355" s="1452"/>
      <c r="AZS2355" s="1452"/>
      <c r="AZT2355" s="1452"/>
      <c r="AZU2355" s="1452"/>
      <c r="AZV2355" s="1452"/>
      <c r="AZW2355" s="1452"/>
      <c r="AZX2355" s="1452"/>
      <c r="AZY2355" s="1452"/>
      <c r="AZZ2355" s="1452"/>
      <c r="BAA2355" s="1452"/>
      <c r="BAB2355" s="1452"/>
      <c r="BAC2355" s="1452"/>
      <c r="BAD2355" s="1452"/>
      <c r="BAE2355" s="1452"/>
      <c r="BAF2355" s="1452"/>
      <c r="BAG2355" s="1452"/>
      <c r="BAH2355" s="1452"/>
      <c r="BAI2355" s="1452"/>
      <c r="BAJ2355" s="1452"/>
      <c r="BAK2355" s="1452"/>
      <c r="BAL2355" s="1452"/>
      <c r="BAM2355" s="1452"/>
      <c r="BAN2355" s="1452"/>
      <c r="BAO2355" s="1452"/>
      <c r="BAP2355" s="1452"/>
      <c r="BAQ2355" s="1452"/>
      <c r="BAR2355" s="1452"/>
      <c r="BAS2355" s="1452"/>
      <c r="BAT2355" s="1452"/>
      <c r="BAU2355" s="1452"/>
      <c r="BAV2355" s="1452"/>
      <c r="BAW2355" s="1452"/>
      <c r="BAX2355" s="1452"/>
      <c r="BAY2355" s="1452"/>
      <c r="BAZ2355" s="1452"/>
      <c r="BBA2355" s="1452"/>
      <c r="BBB2355" s="1452"/>
      <c r="BBC2355" s="1452"/>
      <c r="BBD2355" s="1452"/>
      <c r="BBE2355" s="1452"/>
      <c r="BBF2355" s="1452"/>
      <c r="BBG2355" s="1452"/>
      <c r="BBH2355" s="1452"/>
      <c r="BBI2355" s="1452"/>
      <c r="BBJ2355" s="1452"/>
      <c r="BBK2355" s="1452"/>
      <c r="BBL2355" s="1452"/>
      <c r="BBM2355" s="1452"/>
      <c r="BBN2355" s="1452"/>
      <c r="BBO2355" s="1452"/>
      <c r="BBP2355" s="1452"/>
      <c r="BBQ2355" s="1452"/>
      <c r="BBR2355" s="1452"/>
      <c r="BBS2355" s="1452"/>
      <c r="BBT2355" s="1452"/>
      <c r="BBU2355" s="1452"/>
      <c r="BBV2355" s="1452"/>
      <c r="BBW2355" s="1452"/>
      <c r="BBX2355" s="1452"/>
      <c r="BBY2355" s="1452"/>
      <c r="BBZ2355" s="1452"/>
      <c r="BCA2355" s="1452"/>
      <c r="BCB2355" s="1452"/>
      <c r="BCC2355" s="1452"/>
      <c r="BCD2355" s="1452"/>
      <c r="BCE2355" s="1452"/>
      <c r="BCF2355" s="1452"/>
      <c r="BCG2355" s="1452"/>
      <c r="BCH2355" s="1452"/>
      <c r="BCI2355" s="1452"/>
      <c r="BCJ2355" s="1452"/>
      <c r="BCK2355" s="1452"/>
      <c r="BCL2355" s="1452"/>
      <c r="BCM2355" s="1452"/>
      <c r="BCN2355" s="1452"/>
      <c r="BCO2355" s="1452"/>
      <c r="BCP2355" s="1452"/>
      <c r="BCQ2355" s="1452"/>
      <c r="BCR2355" s="1452"/>
      <c r="BCS2355" s="1452"/>
      <c r="BCT2355" s="1452"/>
      <c r="BCU2355" s="1452"/>
      <c r="BCV2355" s="1452"/>
      <c r="BCW2355" s="1452"/>
      <c r="BCX2355" s="1452"/>
      <c r="BCY2355" s="1452"/>
      <c r="BCZ2355" s="1452"/>
      <c r="BDA2355" s="1452"/>
      <c r="BDB2355" s="1452"/>
      <c r="BDC2355" s="1452"/>
      <c r="BDD2355" s="1452"/>
      <c r="BDE2355" s="1452"/>
      <c r="BDF2355" s="1452"/>
      <c r="BDG2355" s="1452"/>
      <c r="BDH2355" s="1452"/>
      <c r="BDI2355" s="1452"/>
      <c r="BDJ2355" s="1452"/>
      <c r="BDK2355" s="1452"/>
      <c r="BDL2355" s="1452"/>
      <c r="BDM2355" s="1452"/>
      <c r="BDN2355" s="1452"/>
      <c r="BDO2355" s="1452"/>
      <c r="BDP2355" s="1452"/>
      <c r="BDQ2355" s="1452"/>
      <c r="BDR2355" s="1452"/>
      <c r="BDS2355" s="1452"/>
      <c r="BDT2355" s="1452"/>
      <c r="BDU2355" s="1452"/>
      <c r="BDV2355" s="1452"/>
      <c r="BDW2355" s="1452"/>
      <c r="BDX2355" s="1452"/>
      <c r="BDY2355" s="1452"/>
      <c r="BDZ2355" s="1452"/>
      <c r="BEA2355" s="1452"/>
      <c r="BEB2355" s="1452"/>
      <c r="BEC2355" s="1452"/>
      <c r="BED2355" s="1452"/>
      <c r="BEE2355" s="1452"/>
      <c r="BEF2355" s="1452"/>
      <c r="BEG2355" s="1452"/>
      <c r="BEH2355" s="1452"/>
      <c r="BEI2355" s="1452"/>
      <c r="BEJ2355" s="1452"/>
      <c r="BEK2355" s="1452"/>
      <c r="BEL2355" s="1452"/>
      <c r="BEM2355" s="1452"/>
      <c r="BEN2355" s="1452"/>
      <c r="BEO2355" s="1452"/>
      <c r="BEP2355" s="1452"/>
      <c r="BEQ2355" s="1452"/>
      <c r="BER2355" s="1452"/>
      <c r="BES2355" s="1452"/>
      <c r="BET2355" s="1452"/>
      <c r="BEU2355" s="1452"/>
      <c r="BEV2355" s="1452"/>
      <c r="BEW2355" s="1452"/>
      <c r="BEX2355" s="1452"/>
      <c r="BEY2355" s="1452"/>
      <c r="BEZ2355" s="1452"/>
      <c r="BFA2355" s="1452"/>
      <c r="BFB2355" s="1452"/>
      <c r="BFC2355" s="1452"/>
      <c r="BFD2355" s="1452"/>
      <c r="BFE2355" s="1452"/>
      <c r="BFF2355" s="1452"/>
      <c r="BFG2355" s="1452"/>
      <c r="BFH2355" s="1452"/>
      <c r="BFI2355" s="1452"/>
      <c r="BFJ2355" s="1452"/>
      <c r="BFK2355" s="1452"/>
      <c r="BFL2355" s="1452"/>
      <c r="BFM2355" s="1452"/>
      <c r="BFN2355" s="1452"/>
      <c r="BFO2355" s="1452"/>
      <c r="BFP2355" s="1452"/>
      <c r="BFQ2355" s="1452"/>
      <c r="BFR2355" s="1452"/>
      <c r="BFS2355" s="1452"/>
      <c r="BFT2355" s="1452"/>
      <c r="BFU2355" s="1452"/>
      <c r="BFV2355" s="1452"/>
      <c r="BFW2355" s="1452"/>
      <c r="BFX2355" s="1452"/>
      <c r="BFY2355" s="1452"/>
      <c r="BFZ2355" s="1452"/>
      <c r="BGA2355" s="1452"/>
      <c r="BGB2355" s="1452"/>
      <c r="BGC2355" s="1452"/>
      <c r="BGD2355" s="1452"/>
      <c r="BGE2355" s="1452"/>
      <c r="BGF2355" s="1452"/>
      <c r="BGG2355" s="1452"/>
      <c r="BGH2355" s="1452"/>
      <c r="BGI2355" s="1452"/>
      <c r="BGJ2355" s="1452"/>
      <c r="BGK2355" s="1452"/>
      <c r="BGL2355" s="1452"/>
      <c r="BGM2355" s="1452"/>
      <c r="BGN2355" s="1452"/>
      <c r="BGO2355" s="1452"/>
      <c r="BGP2355" s="1452"/>
      <c r="BGQ2355" s="1452"/>
      <c r="BGR2355" s="1452"/>
      <c r="BGS2355" s="1452"/>
      <c r="BGT2355" s="1452"/>
      <c r="BGU2355" s="1452"/>
      <c r="BGV2355" s="1452"/>
      <c r="BGW2355" s="1452"/>
      <c r="BGX2355" s="1452"/>
      <c r="BGY2355" s="1452"/>
      <c r="BGZ2355" s="1452"/>
      <c r="BHA2355" s="1452"/>
      <c r="BHB2355" s="1452"/>
      <c r="BHC2355" s="1452"/>
      <c r="BHD2355" s="1452"/>
      <c r="BHE2355" s="1452"/>
      <c r="BHF2355" s="1452"/>
      <c r="BHG2355" s="1452"/>
      <c r="BHH2355" s="1452"/>
      <c r="BHI2355" s="1452"/>
      <c r="BHJ2355" s="1452"/>
      <c r="BHK2355" s="1452"/>
      <c r="BHL2355" s="1452"/>
      <c r="BHM2355" s="1452"/>
      <c r="BHN2355" s="1452"/>
      <c r="BHO2355" s="1452"/>
      <c r="BHP2355" s="1452"/>
      <c r="BHQ2355" s="1452"/>
      <c r="BHR2355" s="1452"/>
      <c r="BHS2355" s="1452"/>
      <c r="BHT2355" s="1452"/>
      <c r="BHU2355" s="1452"/>
      <c r="BHV2355" s="1452"/>
      <c r="BHW2355" s="1452"/>
      <c r="BHX2355" s="1452"/>
      <c r="BHY2355" s="1452"/>
      <c r="BHZ2355" s="1452"/>
      <c r="BIA2355" s="1452"/>
      <c r="BIB2355" s="1452"/>
      <c r="BIC2355" s="1452"/>
      <c r="BID2355" s="1452"/>
      <c r="BIE2355" s="1452"/>
      <c r="BIF2355" s="1452"/>
      <c r="BIG2355" s="1452"/>
      <c r="BIH2355" s="1452"/>
      <c r="BII2355" s="1452"/>
      <c r="BIJ2355" s="1452"/>
      <c r="BIK2355" s="1452"/>
      <c r="BIL2355" s="1452"/>
      <c r="BIM2355" s="1452"/>
      <c r="BIN2355" s="1452"/>
      <c r="BIO2355" s="1452"/>
      <c r="BIP2355" s="1452"/>
      <c r="BIQ2355" s="1452"/>
      <c r="BIR2355" s="1452"/>
      <c r="BIS2355" s="1452"/>
      <c r="BIT2355" s="1452"/>
      <c r="BIU2355" s="1452"/>
      <c r="BIV2355" s="1452"/>
      <c r="BIW2355" s="1452"/>
      <c r="BIX2355" s="1452"/>
      <c r="BIY2355" s="1452"/>
      <c r="BIZ2355" s="1452"/>
      <c r="BJA2355" s="1452"/>
      <c r="BJB2355" s="1452"/>
      <c r="BJC2355" s="1452"/>
      <c r="BJD2355" s="1452"/>
      <c r="BJE2355" s="1452"/>
      <c r="BJF2355" s="1452"/>
      <c r="BJG2355" s="1452"/>
      <c r="BJH2355" s="1452"/>
      <c r="BJI2355" s="1452"/>
      <c r="BJJ2355" s="1452"/>
      <c r="BJK2355" s="1452"/>
      <c r="BJL2355" s="1452"/>
      <c r="BJM2355" s="1452"/>
      <c r="BJN2355" s="1452"/>
      <c r="BJO2355" s="1452"/>
      <c r="BJP2355" s="1452"/>
      <c r="BJQ2355" s="1452"/>
      <c r="BJR2355" s="1452"/>
      <c r="BJS2355" s="1452"/>
      <c r="BJT2355" s="1452"/>
      <c r="BJU2355" s="1452"/>
      <c r="BJV2355" s="1452"/>
      <c r="BJW2355" s="1452"/>
      <c r="BJX2355" s="1452"/>
      <c r="BJY2355" s="1452"/>
      <c r="BJZ2355" s="1452"/>
      <c r="BKA2355" s="1452"/>
      <c r="BKB2355" s="1452"/>
      <c r="BKC2355" s="1452"/>
      <c r="BKD2355" s="1452"/>
      <c r="BKE2355" s="1452"/>
      <c r="BKF2355" s="1452"/>
      <c r="BKG2355" s="1452"/>
      <c r="BKH2355" s="1452"/>
      <c r="BKI2355" s="1452"/>
      <c r="BKJ2355" s="1452"/>
      <c r="BKK2355" s="1452"/>
      <c r="BKL2355" s="1452"/>
      <c r="BKM2355" s="1452"/>
      <c r="BKN2355" s="1452"/>
      <c r="BKO2355" s="1452"/>
      <c r="BKP2355" s="1452"/>
      <c r="BKQ2355" s="1452"/>
      <c r="BKR2355" s="1452"/>
      <c r="BKS2355" s="1452"/>
      <c r="BKT2355" s="1452"/>
      <c r="BKU2355" s="1452"/>
      <c r="BKV2355" s="1452"/>
      <c r="BKW2355" s="1452"/>
      <c r="BKX2355" s="1452"/>
      <c r="BKY2355" s="1452"/>
      <c r="BKZ2355" s="1452"/>
      <c r="BLA2355" s="1452"/>
      <c r="BLB2355" s="1452"/>
      <c r="BLC2355" s="1452"/>
      <c r="BLD2355" s="1452"/>
      <c r="BLE2355" s="1452"/>
      <c r="BLF2355" s="1452"/>
      <c r="BLG2355" s="1452"/>
      <c r="BLH2355" s="1452"/>
      <c r="BLI2355" s="1452"/>
      <c r="BLJ2355" s="1452"/>
      <c r="BLK2355" s="1452"/>
      <c r="BLL2355" s="1452"/>
      <c r="BLM2355" s="1452"/>
      <c r="BLN2355" s="1452"/>
      <c r="BLO2355" s="1452"/>
      <c r="BLP2355" s="1452"/>
      <c r="BLQ2355" s="1452"/>
      <c r="BLR2355" s="1452"/>
      <c r="BLS2355" s="1452"/>
      <c r="BLT2355" s="1452"/>
      <c r="BLU2355" s="1452"/>
      <c r="BLV2355" s="1452"/>
      <c r="BLW2355" s="1452"/>
      <c r="BLX2355" s="1452"/>
      <c r="BLY2355" s="1452"/>
      <c r="BLZ2355" s="1452"/>
      <c r="BMA2355" s="1452"/>
      <c r="BMB2355" s="1452"/>
      <c r="BMC2355" s="1452"/>
      <c r="BMD2355" s="1452"/>
      <c r="BME2355" s="1452"/>
      <c r="BMF2355" s="1452"/>
      <c r="BMG2355" s="1452"/>
      <c r="BMH2355" s="1452"/>
      <c r="BMI2355" s="1452"/>
      <c r="BMJ2355" s="1452"/>
      <c r="BMK2355" s="1452"/>
      <c r="BML2355" s="1452"/>
      <c r="BMM2355" s="1452"/>
      <c r="BMN2355" s="1452"/>
      <c r="BMO2355" s="1452"/>
      <c r="BMP2355" s="1452"/>
      <c r="BMQ2355" s="1452"/>
      <c r="BMR2355" s="1452"/>
      <c r="BMS2355" s="1452"/>
      <c r="BMT2355" s="1452"/>
      <c r="BMU2355" s="1452"/>
      <c r="BMV2355" s="1452"/>
      <c r="BMW2355" s="1452"/>
      <c r="BMX2355" s="1452"/>
      <c r="BMY2355" s="1452"/>
      <c r="BMZ2355" s="1452"/>
      <c r="BNA2355" s="1452"/>
      <c r="BNB2355" s="1452"/>
      <c r="BNC2355" s="1452"/>
      <c r="BND2355" s="1452"/>
      <c r="BNE2355" s="1452"/>
      <c r="BNF2355" s="1452"/>
      <c r="BNG2355" s="1452"/>
      <c r="BNH2355" s="1452"/>
      <c r="BNI2355" s="1452"/>
      <c r="BNJ2355" s="1452"/>
      <c r="BNK2355" s="1452"/>
      <c r="BNL2355" s="1452"/>
      <c r="BNM2355" s="1452"/>
      <c r="BNN2355" s="1452"/>
      <c r="BNO2355" s="1452"/>
      <c r="BNP2355" s="1452"/>
      <c r="BNQ2355" s="1452"/>
      <c r="BNR2355" s="1452"/>
      <c r="BNS2355" s="1452"/>
      <c r="BNT2355" s="1452"/>
      <c r="BNU2355" s="1452"/>
      <c r="BNV2355" s="1452"/>
      <c r="BNW2355" s="1452"/>
      <c r="BNX2355" s="1452"/>
      <c r="BNY2355" s="1452"/>
      <c r="BNZ2355" s="1452"/>
      <c r="BOA2355" s="1452"/>
      <c r="BOB2355" s="1452"/>
      <c r="BOC2355" s="1452"/>
      <c r="BOD2355" s="1452"/>
      <c r="BOE2355" s="1452"/>
      <c r="BOF2355" s="1452"/>
      <c r="BOG2355" s="1452"/>
      <c r="BOH2355" s="1452"/>
      <c r="BOI2355" s="1452"/>
      <c r="BOJ2355" s="1452"/>
      <c r="BOK2355" s="1452"/>
      <c r="BOL2355" s="1452"/>
      <c r="BOM2355" s="1452"/>
      <c r="BON2355" s="1452"/>
      <c r="BOO2355" s="1452"/>
      <c r="BOP2355" s="1452"/>
      <c r="BOQ2355" s="1452"/>
      <c r="BOR2355" s="1452"/>
      <c r="BOS2355" s="1452"/>
      <c r="BOT2355" s="1452"/>
      <c r="BOU2355" s="1452"/>
      <c r="BOV2355" s="1452"/>
      <c r="BOW2355" s="1452"/>
      <c r="BOX2355" s="1452"/>
      <c r="BOY2355" s="1452"/>
      <c r="BOZ2355" s="1452"/>
      <c r="BPA2355" s="1452"/>
      <c r="BPB2355" s="1452"/>
      <c r="BPC2355" s="1452"/>
      <c r="BPD2355" s="1452"/>
      <c r="BPE2355" s="1452"/>
      <c r="BPF2355" s="1452"/>
      <c r="BPG2355" s="1452"/>
      <c r="BPH2355" s="1452"/>
      <c r="BPI2355" s="1452"/>
      <c r="BPJ2355" s="1452"/>
      <c r="BPK2355" s="1452"/>
      <c r="BPL2355" s="1452"/>
      <c r="BPM2355" s="1452"/>
      <c r="BPN2355" s="1452"/>
      <c r="BPO2355" s="1452"/>
      <c r="BPP2355" s="1452"/>
      <c r="BPQ2355" s="1452"/>
      <c r="BPR2355" s="1452"/>
      <c r="BPS2355" s="1452"/>
      <c r="BPT2355" s="1452"/>
      <c r="BPU2355" s="1452"/>
      <c r="BPV2355" s="1452"/>
      <c r="BPW2355" s="1452"/>
      <c r="BPX2355" s="1452"/>
      <c r="BPY2355" s="1452"/>
      <c r="BPZ2355" s="1452"/>
      <c r="BQA2355" s="1452"/>
      <c r="BQB2355" s="1452"/>
      <c r="BQC2355" s="1452"/>
      <c r="BQD2355" s="1452"/>
      <c r="BQE2355" s="1452"/>
      <c r="BQF2355" s="1452"/>
      <c r="BQG2355" s="1452"/>
      <c r="BQH2355" s="1452"/>
      <c r="BQI2355" s="1452"/>
      <c r="BQJ2355" s="1452"/>
      <c r="BQK2355" s="1452"/>
      <c r="BQL2355" s="1452"/>
      <c r="BQM2355" s="1452"/>
      <c r="BQN2355" s="1452"/>
      <c r="BQO2355" s="1452"/>
      <c r="BQP2355" s="1452"/>
      <c r="BQQ2355" s="1452"/>
      <c r="BQR2355" s="1452"/>
      <c r="BQS2355" s="1452"/>
      <c r="BQT2355" s="1452"/>
      <c r="BQU2355" s="1452"/>
      <c r="BQV2355" s="1452"/>
      <c r="BQW2355" s="1452"/>
      <c r="BQX2355" s="1452"/>
      <c r="BQY2355" s="1452"/>
      <c r="BQZ2355" s="1452"/>
      <c r="BRA2355" s="1452"/>
      <c r="BRB2355" s="1452"/>
      <c r="BRC2355" s="1452"/>
      <c r="BRD2355" s="1452"/>
      <c r="BRE2355" s="1452"/>
      <c r="BRF2355" s="1452"/>
      <c r="BRG2355" s="1452"/>
      <c r="BRH2355" s="1452"/>
      <c r="BRI2355" s="1452"/>
      <c r="BRJ2355" s="1452"/>
      <c r="BRK2355" s="1452"/>
      <c r="BRL2355" s="1452"/>
      <c r="BRM2355" s="1452"/>
      <c r="BRN2355" s="1452"/>
      <c r="BRO2355" s="1452"/>
      <c r="BRP2355" s="1452"/>
      <c r="BRQ2355" s="1452"/>
      <c r="BRR2355" s="1452"/>
      <c r="BRS2355" s="1452"/>
      <c r="BRT2355" s="1452"/>
      <c r="BRU2355" s="1452"/>
      <c r="BRV2355" s="1452"/>
      <c r="BRW2355" s="1452"/>
      <c r="BRX2355" s="1452"/>
      <c r="BRY2355" s="1452"/>
      <c r="BRZ2355" s="1452"/>
      <c r="BSA2355" s="1452"/>
      <c r="BSB2355" s="1452"/>
      <c r="BSC2355" s="1452"/>
      <c r="BSD2355" s="1452"/>
      <c r="BSE2355" s="1452"/>
      <c r="BSF2355" s="1452"/>
      <c r="BSG2355" s="1452"/>
      <c r="BSH2355" s="1452"/>
      <c r="BSI2355" s="1452"/>
      <c r="BSJ2355" s="1452"/>
      <c r="BSK2355" s="1452"/>
      <c r="BSL2355" s="1452"/>
      <c r="BSM2355" s="1452"/>
      <c r="BSN2355" s="1452"/>
      <c r="BSO2355" s="1452"/>
      <c r="BSP2355" s="1452"/>
      <c r="BSQ2355" s="1452"/>
      <c r="BSR2355" s="1452"/>
      <c r="BSS2355" s="1452"/>
      <c r="BST2355" s="1452"/>
      <c r="BSU2355" s="1452"/>
      <c r="BSV2355" s="1452"/>
      <c r="BSW2355" s="1452"/>
      <c r="BSX2355" s="1452"/>
      <c r="BSY2355" s="1452"/>
      <c r="BSZ2355" s="1452"/>
      <c r="BTA2355" s="1452"/>
      <c r="BTB2355" s="1452"/>
      <c r="BTC2355" s="1452"/>
      <c r="BTD2355" s="1452"/>
      <c r="BTE2355" s="1452"/>
      <c r="BTF2355" s="1452"/>
      <c r="BTG2355" s="1452"/>
      <c r="BTH2355" s="1452"/>
      <c r="BTI2355" s="1452"/>
      <c r="BTJ2355" s="1452"/>
      <c r="BTK2355" s="1452"/>
      <c r="BTL2355" s="1452"/>
      <c r="BTM2355" s="1452"/>
      <c r="BTN2355" s="1452"/>
      <c r="BTO2355" s="1452"/>
      <c r="BTP2355" s="1452"/>
      <c r="BTQ2355" s="1452"/>
      <c r="BTR2355" s="1452"/>
      <c r="BTS2355" s="1452"/>
      <c r="BTT2355" s="1452"/>
      <c r="BTU2355" s="1452"/>
      <c r="BTV2355" s="1452"/>
      <c r="BTW2355" s="1452"/>
      <c r="BTX2355" s="1452"/>
      <c r="BTY2355" s="1452"/>
      <c r="BTZ2355" s="1452"/>
      <c r="BUA2355" s="1452"/>
      <c r="BUB2355" s="1452"/>
      <c r="BUC2355" s="1452"/>
      <c r="BUD2355" s="1452"/>
      <c r="BUE2355" s="1452"/>
      <c r="BUF2355" s="1452"/>
      <c r="BUG2355" s="1452"/>
      <c r="BUH2355" s="1452"/>
      <c r="BUI2355" s="1452"/>
      <c r="BUJ2355" s="1452"/>
      <c r="BUK2355" s="1452"/>
      <c r="BUL2355" s="1452"/>
      <c r="BUM2355" s="1452"/>
      <c r="BUN2355" s="1452"/>
      <c r="BUO2355" s="1452"/>
      <c r="BUP2355" s="1452"/>
      <c r="BUQ2355" s="1452"/>
      <c r="BUR2355" s="1452"/>
      <c r="BUS2355" s="1452"/>
      <c r="BUT2355" s="1452"/>
      <c r="BUU2355" s="1452"/>
      <c r="BUV2355" s="1452"/>
      <c r="BUW2355" s="1452"/>
      <c r="BUX2355" s="1452"/>
      <c r="BUY2355" s="1452"/>
      <c r="BUZ2355" s="1452"/>
      <c r="BVA2355" s="1452"/>
      <c r="BVB2355" s="1452"/>
      <c r="BVC2355" s="1452"/>
      <c r="BVD2355" s="1452"/>
      <c r="BVE2355" s="1452"/>
      <c r="BVF2355" s="1452"/>
      <c r="BVG2355" s="1452"/>
      <c r="BVH2355" s="1452"/>
      <c r="BVI2355" s="1452"/>
      <c r="BVJ2355" s="1452"/>
      <c r="BVK2355" s="1452"/>
      <c r="BVL2355" s="1452"/>
      <c r="BVM2355" s="1452"/>
      <c r="BVN2355" s="1452"/>
      <c r="BVO2355" s="1452"/>
      <c r="BVP2355" s="1452"/>
      <c r="BVQ2355" s="1452"/>
      <c r="BVR2355" s="1452"/>
      <c r="BVS2355" s="1452"/>
      <c r="BVT2355" s="1452"/>
      <c r="BVU2355" s="1452"/>
      <c r="BVV2355" s="1452"/>
      <c r="BVW2355" s="1452"/>
      <c r="BVX2355" s="1452"/>
      <c r="BVY2355" s="1452"/>
      <c r="BVZ2355" s="1452"/>
      <c r="BWA2355" s="1452"/>
      <c r="BWB2355" s="1452"/>
      <c r="BWC2355" s="1452"/>
      <c r="BWD2355" s="1452"/>
      <c r="BWE2355" s="1452"/>
      <c r="BWF2355" s="1452"/>
      <c r="BWG2355" s="1452"/>
      <c r="BWH2355" s="1452"/>
      <c r="BWI2355" s="1452"/>
      <c r="BWJ2355" s="1452"/>
      <c r="BWK2355" s="1452"/>
      <c r="BWL2355" s="1452"/>
      <c r="BWM2355" s="1452"/>
      <c r="BWN2355" s="1452"/>
      <c r="BWO2355" s="1452"/>
      <c r="BWP2355" s="1452"/>
      <c r="BWQ2355" s="1452"/>
      <c r="BWR2355" s="1452"/>
      <c r="BWS2355" s="1452"/>
      <c r="BWT2355" s="1452"/>
      <c r="BWU2355" s="1452"/>
      <c r="BWV2355" s="1452"/>
      <c r="BWW2355" s="1452"/>
      <c r="BWX2355" s="1452"/>
      <c r="BWY2355" s="1452"/>
      <c r="BWZ2355" s="1452"/>
      <c r="BXA2355" s="1452"/>
      <c r="BXB2355" s="1452"/>
      <c r="BXC2355" s="1452"/>
      <c r="BXD2355" s="1452"/>
      <c r="BXE2355" s="1452"/>
      <c r="BXF2355" s="1452"/>
      <c r="BXG2355" s="1452"/>
      <c r="BXH2355" s="1452"/>
      <c r="BXI2355" s="1452"/>
      <c r="BXJ2355" s="1452"/>
      <c r="BXK2355" s="1452"/>
      <c r="BXL2355" s="1452"/>
      <c r="BXM2355" s="1452"/>
      <c r="BXN2355" s="1452"/>
      <c r="BXO2355" s="1452"/>
      <c r="BXP2355" s="1452"/>
      <c r="BXQ2355" s="1452"/>
      <c r="BXR2355" s="1452"/>
      <c r="BXS2355" s="1452"/>
      <c r="BXT2355" s="1452"/>
      <c r="BXU2355" s="1452"/>
      <c r="BXV2355" s="1452"/>
      <c r="BXW2355" s="1452"/>
      <c r="BXX2355" s="1452"/>
      <c r="BXY2355" s="1452"/>
      <c r="BXZ2355" s="1452"/>
      <c r="BYA2355" s="1452"/>
      <c r="BYB2355" s="1452"/>
      <c r="BYC2355" s="1452"/>
      <c r="BYD2355" s="1452"/>
      <c r="BYE2355" s="1452"/>
      <c r="BYF2355" s="1452"/>
      <c r="BYG2355" s="1452"/>
      <c r="BYH2355" s="1452"/>
      <c r="BYI2355" s="1452"/>
      <c r="BYJ2355" s="1452"/>
      <c r="BYK2355" s="1452"/>
      <c r="BYL2355" s="1452"/>
      <c r="BYM2355" s="1452"/>
      <c r="BYN2355" s="1452"/>
      <c r="BYO2355" s="1452"/>
      <c r="BYP2355" s="1452"/>
      <c r="BYQ2355" s="1452"/>
      <c r="BYR2355" s="1452"/>
      <c r="BYS2355" s="1452"/>
      <c r="BYT2355" s="1452"/>
      <c r="BYU2355" s="1452"/>
      <c r="BYV2355" s="1452"/>
      <c r="BYW2355" s="1452"/>
      <c r="BYX2355" s="1452"/>
      <c r="BYY2355" s="1452"/>
      <c r="BYZ2355" s="1452"/>
      <c r="BZA2355" s="1452"/>
      <c r="BZB2355" s="1452"/>
      <c r="BZC2355" s="1452"/>
      <c r="BZD2355" s="1452"/>
      <c r="BZE2355" s="1452"/>
      <c r="BZF2355" s="1452"/>
      <c r="BZG2355" s="1452"/>
      <c r="BZH2355" s="1452"/>
      <c r="BZI2355" s="1452"/>
      <c r="BZJ2355" s="1452"/>
      <c r="BZK2355" s="1452"/>
      <c r="BZL2355" s="1452"/>
      <c r="BZM2355" s="1452"/>
      <c r="BZN2355" s="1452"/>
      <c r="BZO2355" s="1452"/>
      <c r="BZP2355" s="1452"/>
      <c r="BZQ2355" s="1452"/>
      <c r="BZR2355" s="1452"/>
      <c r="BZS2355" s="1452"/>
      <c r="BZT2355" s="1452"/>
      <c r="BZU2355" s="1452"/>
      <c r="BZV2355" s="1452"/>
      <c r="BZW2355" s="1452"/>
      <c r="BZX2355" s="1452"/>
      <c r="BZY2355" s="1452"/>
      <c r="BZZ2355" s="1452"/>
      <c r="CAA2355" s="1452"/>
      <c r="CAB2355" s="1452"/>
      <c r="CAC2355" s="1452"/>
      <c r="CAD2355" s="1452"/>
      <c r="CAE2355" s="1452"/>
      <c r="CAF2355" s="1452"/>
      <c r="CAG2355" s="1452"/>
      <c r="CAH2355" s="1452"/>
      <c r="CAI2355" s="1452"/>
      <c r="CAJ2355" s="1452"/>
      <c r="CAK2355" s="1452"/>
      <c r="CAL2355" s="1452"/>
      <c r="CAM2355" s="1452"/>
      <c r="CAN2355" s="1452"/>
      <c r="CAO2355" s="1452"/>
      <c r="CAP2355" s="1452"/>
      <c r="CAQ2355" s="1452"/>
      <c r="CAR2355" s="1452"/>
      <c r="CAS2355" s="1452"/>
      <c r="CAT2355" s="1452"/>
      <c r="CAU2355" s="1452"/>
      <c r="CAV2355" s="1452"/>
      <c r="CAW2355" s="1452"/>
      <c r="CAX2355" s="1452"/>
      <c r="CAY2355" s="1452"/>
      <c r="CAZ2355" s="1452"/>
      <c r="CBA2355" s="1452"/>
      <c r="CBB2355" s="1452"/>
      <c r="CBC2355" s="1452"/>
      <c r="CBD2355" s="1452"/>
      <c r="CBE2355" s="1452"/>
      <c r="CBF2355" s="1452"/>
      <c r="CBG2355" s="1452"/>
      <c r="CBH2355" s="1452"/>
      <c r="CBI2355" s="1452"/>
      <c r="CBJ2355" s="1452"/>
      <c r="CBK2355" s="1452"/>
      <c r="CBL2355" s="1452"/>
      <c r="CBM2355" s="1452"/>
      <c r="CBN2355" s="1452"/>
      <c r="CBO2355" s="1452"/>
      <c r="CBP2355" s="1452"/>
      <c r="CBQ2355" s="1452"/>
      <c r="CBR2355" s="1452"/>
      <c r="CBS2355" s="1452"/>
      <c r="CBT2355" s="1452"/>
      <c r="CBU2355" s="1452"/>
      <c r="CBV2355" s="1452"/>
      <c r="CBW2355" s="1452"/>
      <c r="CBX2355" s="1452"/>
      <c r="CBY2355" s="1452"/>
      <c r="CBZ2355" s="1452"/>
      <c r="CCA2355" s="1452"/>
      <c r="CCB2355" s="1452"/>
      <c r="CCC2355" s="1452"/>
      <c r="CCD2355" s="1452"/>
      <c r="CCE2355" s="1452"/>
      <c r="CCF2355" s="1452"/>
      <c r="CCG2355" s="1452"/>
      <c r="CCH2355" s="1452"/>
      <c r="CCI2355" s="1452"/>
      <c r="CCJ2355" s="1452"/>
      <c r="CCK2355" s="1452"/>
      <c r="CCL2355" s="1452"/>
      <c r="CCM2355" s="1452"/>
      <c r="CCN2355" s="1452"/>
      <c r="CCO2355" s="1452"/>
      <c r="CCP2355" s="1452"/>
      <c r="CCQ2355" s="1452"/>
      <c r="CCR2355" s="1452"/>
      <c r="CCS2355" s="1452"/>
      <c r="CCT2355" s="1452"/>
      <c r="CCU2355" s="1452"/>
      <c r="CCV2355" s="1452"/>
      <c r="CCW2355" s="1452"/>
      <c r="CCX2355" s="1452"/>
      <c r="CCY2355" s="1452"/>
      <c r="CCZ2355" s="1452"/>
      <c r="CDA2355" s="1452"/>
      <c r="CDB2355" s="1452"/>
      <c r="CDC2355" s="1452"/>
      <c r="CDD2355" s="1452"/>
      <c r="CDE2355" s="1452"/>
      <c r="CDF2355" s="1452"/>
      <c r="CDG2355" s="1452"/>
      <c r="CDH2355" s="1452"/>
      <c r="CDI2355" s="1452"/>
      <c r="CDJ2355" s="1452"/>
      <c r="CDK2355" s="1452"/>
      <c r="CDL2355" s="1452"/>
      <c r="CDM2355" s="1452"/>
      <c r="CDN2355" s="1452"/>
      <c r="CDO2355" s="1452"/>
      <c r="CDP2355" s="1452"/>
      <c r="CDQ2355" s="1452"/>
      <c r="CDR2355" s="1452"/>
      <c r="CDS2355" s="1452"/>
      <c r="CDT2355" s="1452"/>
      <c r="CDU2355" s="1452"/>
      <c r="CDV2355" s="1452"/>
      <c r="CDW2355" s="1452"/>
      <c r="CDX2355" s="1452"/>
      <c r="CDY2355" s="1452"/>
      <c r="CDZ2355" s="1452"/>
      <c r="CEA2355" s="1452"/>
      <c r="CEB2355" s="1452"/>
      <c r="CEC2355" s="1452"/>
      <c r="CED2355" s="1452"/>
      <c r="CEE2355" s="1452"/>
      <c r="CEF2355" s="1452"/>
      <c r="CEG2355" s="1452"/>
      <c r="CEH2355" s="1452"/>
      <c r="CEI2355" s="1452"/>
      <c r="CEJ2355" s="1452"/>
      <c r="CEK2355" s="1452"/>
      <c r="CEL2355" s="1452"/>
      <c r="CEM2355" s="1452"/>
      <c r="CEN2355" s="1452"/>
      <c r="CEO2355" s="1452"/>
      <c r="CEP2355" s="1452"/>
      <c r="CEQ2355" s="1452"/>
      <c r="CER2355" s="1452"/>
      <c r="CES2355" s="1452"/>
      <c r="CET2355" s="1452"/>
      <c r="CEU2355" s="1452"/>
      <c r="CEV2355" s="1452"/>
      <c r="CEW2355" s="1452"/>
      <c r="CEX2355" s="1452"/>
      <c r="CEY2355" s="1452"/>
      <c r="CEZ2355" s="1452"/>
      <c r="CFA2355" s="1452"/>
      <c r="CFB2355" s="1452"/>
      <c r="CFC2355" s="1452"/>
      <c r="CFD2355" s="1452"/>
      <c r="CFE2355" s="1452"/>
      <c r="CFF2355" s="1452"/>
      <c r="CFG2355" s="1452"/>
      <c r="CFH2355" s="1452"/>
      <c r="CFI2355" s="1452"/>
      <c r="CFJ2355" s="1452"/>
      <c r="CFK2355" s="1452"/>
      <c r="CFL2355" s="1452"/>
      <c r="CFM2355" s="1452"/>
      <c r="CFN2355" s="1452"/>
      <c r="CFO2355" s="1452"/>
      <c r="CFP2355" s="1452"/>
      <c r="CFQ2355" s="1452"/>
      <c r="CFR2355" s="1452"/>
      <c r="CFS2355" s="1452"/>
      <c r="CFT2355" s="1452"/>
      <c r="CFU2355" s="1452"/>
      <c r="CFV2355" s="1452"/>
      <c r="CFW2355" s="1452"/>
      <c r="CFX2355" s="1452"/>
      <c r="CFY2355" s="1452"/>
      <c r="CFZ2355" s="1452"/>
      <c r="CGA2355" s="1452"/>
      <c r="CGB2355" s="1452"/>
      <c r="CGC2355" s="1452"/>
      <c r="CGD2355" s="1452"/>
      <c r="CGE2355" s="1452"/>
      <c r="CGF2355" s="1452"/>
      <c r="CGG2355" s="1452"/>
      <c r="CGH2355" s="1452"/>
      <c r="CGI2355" s="1452"/>
      <c r="CGJ2355" s="1452"/>
      <c r="CGK2355" s="1452"/>
      <c r="CGL2355" s="1452"/>
      <c r="CGM2355" s="1452"/>
      <c r="CGN2355" s="1452"/>
      <c r="CGO2355" s="1452"/>
      <c r="CGP2355" s="1452"/>
      <c r="CGQ2355" s="1452"/>
      <c r="CGR2355" s="1452"/>
      <c r="CGS2355" s="1452"/>
      <c r="CGT2355" s="1452"/>
      <c r="CGU2355" s="1452"/>
      <c r="CGV2355" s="1452"/>
      <c r="CGW2355" s="1452"/>
      <c r="CGX2355" s="1452"/>
      <c r="CGY2355" s="1452"/>
      <c r="CGZ2355" s="1452"/>
      <c r="CHA2355" s="1452"/>
      <c r="CHB2355" s="1452"/>
      <c r="CHC2355" s="1452"/>
      <c r="CHD2355" s="1452"/>
      <c r="CHE2355" s="1452"/>
      <c r="CHF2355" s="1452"/>
      <c r="CHG2355" s="1452"/>
      <c r="CHH2355" s="1452"/>
      <c r="CHI2355" s="1452"/>
      <c r="CHJ2355" s="1452"/>
      <c r="CHK2355" s="1452"/>
      <c r="CHL2355" s="1452"/>
      <c r="CHM2355" s="1452"/>
      <c r="CHN2355" s="1452"/>
      <c r="CHO2355" s="1452"/>
      <c r="CHP2355" s="1452"/>
      <c r="CHQ2355" s="1452"/>
      <c r="CHR2355" s="1452"/>
      <c r="CHS2355" s="1452"/>
      <c r="CHT2355" s="1452"/>
      <c r="CHU2355" s="1452"/>
      <c r="CHV2355" s="1452"/>
      <c r="CHW2355" s="1452"/>
      <c r="CHX2355" s="1452"/>
      <c r="CHY2355" s="1452"/>
      <c r="CHZ2355" s="1452"/>
      <c r="CIA2355" s="1452"/>
      <c r="CIB2355" s="1452"/>
      <c r="CIC2355" s="1452"/>
      <c r="CID2355" s="1452"/>
      <c r="CIE2355" s="1452"/>
      <c r="CIF2355" s="1452"/>
      <c r="CIG2355" s="1452"/>
      <c r="CIH2355" s="1452"/>
      <c r="CII2355" s="1452"/>
      <c r="CIJ2355" s="1452"/>
      <c r="CIK2355" s="1452"/>
      <c r="CIL2355" s="1452"/>
      <c r="CIM2355" s="1452"/>
      <c r="CIN2355" s="1452"/>
      <c r="CIO2355" s="1452"/>
      <c r="CIP2355" s="1452"/>
      <c r="CIQ2355" s="1452"/>
      <c r="CIR2355" s="1452"/>
      <c r="CIS2355" s="1452"/>
      <c r="CIT2355" s="1452"/>
      <c r="CIU2355" s="1452"/>
      <c r="CIV2355" s="1452"/>
      <c r="CIW2355" s="1452"/>
      <c r="CIX2355" s="1452"/>
      <c r="CIY2355" s="1452"/>
      <c r="CIZ2355" s="1452"/>
      <c r="CJA2355" s="1452"/>
      <c r="CJB2355" s="1452"/>
      <c r="CJC2355" s="1452"/>
      <c r="CJD2355" s="1452"/>
      <c r="CJE2355" s="1452"/>
      <c r="CJF2355" s="1452"/>
      <c r="CJG2355" s="1452"/>
      <c r="CJH2355" s="1452"/>
      <c r="CJI2355" s="1452"/>
      <c r="CJJ2355" s="1452"/>
      <c r="CJK2355" s="1452"/>
      <c r="CJL2355" s="1452"/>
      <c r="CJM2355" s="1452"/>
      <c r="CJN2355" s="1452"/>
      <c r="CJO2355" s="1452"/>
      <c r="CJP2355" s="1452"/>
      <c r="CJQ2355" s="1452"/>
      <c r="CJR2355" s="1452"/>
      <c r="CJS2355" s="1452"/>
      <c r="CJT2355" s="1452"/>
      <c r="CJU2355" s="1452"/>
      <c r="CJV2355" s="1452"/>
      <c r="CJW2355" s="1452"/>
      <c r="CJX2355" s="1452"/>
      <c r="CJY2355" s="1452"/>
      <c r="CJZ2355" s="1452"/>
      <c r="CKA2355" s="1452"/>
      <c r="CKB2355" s="1452"/>
      <c r="CKC2355" s="1452"/>
      <c r="CKD2355" s="1452"/>
      <c r="CKE2355" s="1452"/>
      <c r="CKF2355" s="1452"/>
      <c r="CKG2355" s="1452"/>
      <c r="CKH2355" s="1452"/>
      <c r="CKI2355" s="1452"/>
      <c r="CKJ2355" s="1452"/>
      <c r="CKK2355" s="1452"/>
      <c r="CKL2355" s="1452"/>
      <c r="CKM2355" s="1452"/>
      <c r="CKN2355" s="1452"/>
      <c r="CKO2355" s="1452"/>
      <c r="CKP2355" s="1452"/>
      <c r="CKQ2355" s="1452"/>
      <c r="CKR2355" s="1452"/>
      <c r="CKS2355" s="1452"/>
      <c r="CKT2355" s="1452"/>
      <c r="CKU2355" s="1452"/>
      <c r="CKV2355" s="1452"/>
      <c r="CKW2355" s="1452"/>
      <c r="CKX2355" s="1452"/>
      <c r="CKY2355" s="1452"/>
      <c r="CKZ2355" s="1452"/>
      <c r="CLA2355" s="1452"/>
      <c r="CLB2355" s="1452"/>
      <c r="CLC2355" s="1452"/>
      <c r="CLD2355" s="1452"/>
      <c r="CLE2355" s="1452"/>
      <c r="CLF2355" s="1452"/>
      <c r="CLG2355" s="1452"/>
      <c r="CLH2355" s="1452"/>
      <c r="CLI2355" s="1452"/>
      <c r="CLJ2355" s="1452"/>
      <c r="CLK2355" s="1452"/>
      <c r="CLL2355" s="1452"/>
      <c r="CLM2355" s="1452"/>
      <c r="CLN2355" s="1452"/>
      <c r="CLO2355" s="1452"/>
      <c r="CLP2355" s="1452"/>
      <c r="CLQ2355" s="1452"/>
      <c r="CLR2355" s="1452"/>
      <c r="CLS2355" s="1452"/>
      <c r="CLT2355" s="1452"/>
      <c r="CLU2355" s="1452"/>
      <c r="CLV2355" s="1452"/>
      <c r="CLW2355" s="1452"/>
      <c r="CLX2355" s="1452"/>
      <c r="CLY2355" s="1452"/>
      <c r="CLZ2355" s="1452"/>
      <c r="CMA2355" s="1452"/>
      <c r="CMB2355" s="1452"/>
      <c r="CMC2355" s="1452"/>
      <c r="CMD2355" s="1452"/>
      <c r="CME2355" s="1452"/>
      <c r="CMF2355" s="1452"/>
      <c r="CMG2355" s="1452"/>
      <c r="CMH2355" s="1452"/>
      <c r="CMI2355" s="1452"/>
      <c r="CMJ2355" s="1452"/>
      <c r="CMK2355" s="1452"/>
      <c r="CML2355" s="1452"/>
      <c r="CMM2355" s="1452"/>
      <c r="CMN2355" s="1452"/>
      <c r="CMO2355" s="1452"/>
      <c r="CMP2355" s="1452"/>
      <c r="CMQ2355" s="1452"/>
      <c r="CMR2355" s="1452"/>
      <c r="CMS2355" s="1452"/>
      <c r="CMT2355" s="1452"/>
      <c r="CMU2355" s="1452"/>
      <c r="CMV2355" s="1452"/>
      <c r="CMW2355" s="1452"/>
      <c r="CMX2355" s="1452"/>
      <c r="CMY2355" s="1452"/>
      <c r="CMZ2355" s="1452"/>
      <c r="CNA2355" s="1452"/>
      <c r="CNB2355" s="1452"/>
      <c r="CNC2355" s="1452"/>
      <c r="CND2355" s="1452"/>
      <c r="CNE2355" s="1452"/>
      <c r="CNF2355" s="1452"/>
      <c r="CNG2355" s="1452"/>
      <c r="CNH2355" s="1452"/>
      <c r="CNI2355" s="1452"/>
      <c r="CNJ2355" s="1452"/>
      <c r="CNK2355" s="1452"/>
      <c r="CNL2355" s="1452"/>
      <c r="CNM2355" s="1452"/>
      <c r="CNN2355" s="1452"/>
      <c r="CNO2355" s="1452"/>
      <c r="CNP2355" s="1452"/>
      <c r="CNQ2355" s="1452"/>
      <c r="CNR2355" s="1452"/>
      <c r="CNS2355" s="1452"/>
      <c r="CNT2355" s="1452"/>
      <c r="CNU2355" s="1452"/>
      <c r="CNV2355" s="1452"/>
      <c r="CNW2355" s="1452"/>
      <c r="CNX2355" s="1452"/>
      <c r="CNY2355" s="1452"/>
      <c r="CNZ2355" s="1452"/>
      <c r="COA2355" s="1452"/>
      <c r="COB2355" s="1452"/>
      <c r="COC2355" s="1452"/>
      <c r="COD2355" s="1452"/>
      <c r="COE2355" s="1452"/>
      <c r="COF2355" s="1452"/>
      <c r="COG2355" s="1452"/>
      <c r="COH2355" s="1452"/>
      <c r="COI2355" s="1452"/>
      <c r="COJ2355" s="1452"/>
      <c r="COK2355" s="1452"/>
      <c r="COL2355" s="1452"/>
      <c r="COM2355" s="1452"/>
      <c r="CON2355" s="1452"/>
      <c r="COO2355" s="1452"/>
      <c r="COP2355" s="1452"/>
      <c r="COQ2355" s="1452"/>
      <c r="COR2355" s="1452"/>
      <c r="COS2355" s="1452"/>
      <c r="COT2355" s="1452"/>
      <c r="COU2355" s="1452"/>
      <c r="COV2355" s="1452"/>
      <c r="COW2355" s="1452"/>
      <c r="COX2355" s="1452"/>
      <c r="COY2355" s="1452"/>
      <c r="COZ2355" s="1452"/>
      <c r="CPA2355" s="1452"/>
      <c r="CPB2355" s="1452"/>
      <c r="CPC2355" s="1452"/>
      <c r="CPD2355" s="1452"/>
      <c r="CPE2355" s="1452"/>
      <c r="CPF2355" s="1452"/>
      <c r="CPG2355" s="1452"/>
      <c r="CPH2355" s="1452"/>
      <c r="CPI2355" s="1452"/>
      <c r="CPJ2355" s="1452"/>
      <c r="CPK2355" s="1452"/>
      <c r="CPL2355" s="1452"/>
      <c r="CPM2355" s="1452"/>
      <c r="CPN2355" s="1452"/>
      <c r="CPO2355" s="1452"/>
      <c r="CPP2355" s="1452"/>
      <c r="CPQ2355" s="1452"/>
      <c r="CPR2355" s="1452"/>
      <c r="CPS2355" s="1452"/>
      <c r="CPT2355" s="1452"/>
      <c r="CPU2355" s="1452"/>
      <c r="CPV2355" s="1452"/>
      <c r="CPW2355" s="1452"/>
      <c r="CPX2355" s="1452"/>
      <c r="CPY2355" s="1452"/>
      <c r="CPZ2355" s="1452"/>
      <c r="CQA2355" s="1452"/>
      <c r="CQB2355" s="1452"/>
      <c r="CQC2355" s="1452"/>
      <c r="CQD2355" s="1452"/>
      <c r="CQE2355" s="1452"/>
      <c r="CQF2355" s="1452"/>
      <c r="CQG2355" s="1452"/>
      <c r="CQH2355" s="1452"/>
      <c r="CQI2355" s="1452"/>
      <c r="CQJ2355" s="1452"/>
      <c r="CQK2355" s="1452"/>
      <c r="CQL2355" s="1452"/>
      <c r="CQM2355" s="1452"/>
      <c r="CQN2355" s="1452"/>
      <c r="CQO2355" s="1452"/>
      <c r="CQP2355" s="1452"/>
      <c r="CQQ2355" s="1452"/>
      <c r="CQR2355" s="1452"/>
      <c r="CQS2355" s="1452"/>
      <c r="CQT2355" s="1452"/>
      <c r="CQU2355" s="1452"/>
      <c r="CQV2355" s="1452"/>
      <c r="CQW2355" s="1452"/>
      <c r="CQX2355" s="1452"/>
      <c r="CQY2355" s="1452"/>
      <c r="CQZ2355" s="1452"/>
      <c r="CRA2355" s="1452"/>
      <c r="CRB2355" s="1452"/>
      <c r="CRC2355" s="1452"/>
      <c r="CRD2355" s="1452"/>
      <c r="CRE2355" s="1452"/>
      <c r="CRF2355" s="1452"/>
      <c r="CRG2355" s="1452"/>
      <c r="CRH2355" s="1452"/>
      <c r="CRI2355" s="1452"/>
      <c r="CRJ2355" s="1452"/>
      <c r="CRK2355" s="1452"/>
      <c r="CRL2355" s="1452"/>
      <c r="CRM2355" s="1452"/>
      <c r="CRN2355" s="1452"/>
      <c r="CRO2355" s="1452"/>
      <c r="CRP2355" s="1452"/>
      <c r="CRQ2355" s="1452"/>
      <c r="CRR2355" s="1452"/>
      <c r="CRS2355" s="1452"/>
      <c r="CRT2355" s="1452"/>
      <c r="CRU2355" s="1452"/>
      <c r="CRV2355" s="1452"/>
      <c r="CRW2355" s="1452"/>
      <c r="CRX2355" s="1452"/>
      <c r="CRY2355" s="1452"/>
      <c r="CRZ2355" s="1452"/>
      <c r="CSA2355" s="1452"/>
      <c r="CSB2355" s="1452"/>
      <c r="CSC2355" s="1452"/>
      <c r="CSD2355" s="1452"/>
      <c r="CSE2355" s="1452"/>
      <c r="CSF2355" s="1452"/>
      <c r="CSG2355" s="1452"/>
      <c r="CSH2355" s="1452"/>
      <c r="CSI2355" s="1452"/>
      <c r="CSJ2355" s="1452"/>
      <c r="CSK2355" s="1452"/>
      <c r="CSL2355" s="1452"/>
      <c r="CSM2355" s="1452"/>
      <c r="CSN2355" s="1452"/>
      <c r="CSO2355" s="1452"/>
      <c r="CSP2355" s="1452"/>
      <c r="CSQ2355" s="1452"/>
      <c r="CSR2355" s="1452"/>
      <c r="CSS2355" s="1452"/>
      <c r="CST2355" s="1452"/>
      <c r="CSU2355" s="1452"/>
      <c r="CSV2355" s="1452"/>
      <c r="CSW2355" s="1452"/>
      <c r="CSX2355" s="1452"/>
      <c r="CSY2355" s="1452"/>
      <c r="CSZ2355" s="1452"/>
      <c r="CTA2355" s="1452"/>
      <c r="CTB2355" s="1452"/>
      <c r="CTC2355" s="1452"/>
      <c r="CTD2355" s="1452"/>
      <c r="CTE2355" s="1452"/>
      <c r="CTF2355" s="1452"/>
      <c r="CTG2355" s="1452"/>
      <c r="CTH2355" s="1452"/>
      <c r="CTI2355" s="1452"/>
      <c r="CTJ2355" s="1452"/>
      <c r="CTK2355" s="1452"/>
      <c r="CTL2355" s="1452"/>
      <c r="CTM2355" s="1452"/>
      <c r="CTN2355" s="1452"/>
      <c r="CTO2355" s="1452"/>
      <c r="CTP2355" s="1452"/>
      <c r="CTQ2355" s="1452"/>
      <c r="CTR2355" s="1452"/>
      <c r="CTS2355" s="1452"/>
      <c r="CTT2355" s="1452"/>
      <c r="CTU2355" s="1452"/>
      <c r="CTV2355" s="1452"/>
      <c r="CTW2355" s="1452"/>
      <c r="CTX2355" s="1452"/>
      <c r="CTY2355" s="1452"/>
      <c r="CTZ2355" s="1452"/>
      <c r="CUA2355" s="1452"/>
      <c r="CUB2355" s="1452"/>
      <c r="CUC2355" s="1452"/>
      <c r="CUD2355" s="1452"/>
      <c r="CUE2355" s="1452"/>
      <c r="CUF2355" s="1452"/>
      <c r="CUG2355" s="1452"/>
      <c r="CUH2355" s="1452"/>
      <c r="CUI2355" s="1452"/>
      <c r="CUJ2355" s="1452"/>
      <c r="CUK2355" s="1452"/>
      <c r="CUL2355" s="1452"/>
      <c r="CUM2355" s="1452"/>
      <c r="CUN2355" s="1452"/>
      <c r="CUO2355" s="1452"/>
      <c r="CUP2355" s="1452"/>
      <c r="CUQ2355" s="1452"/>
      <c r="CUR2355" s="1452"/>
      <c r="CUS2355" s="1452"/>
      <c r="CUT2355" s="1452"/>
      <c r="CUU2355" s="1452"/>
      <c r="CUV2355" s="1452"/>
      <c r="CUW2355" s="1452"/>
      <c r="CUX2355" s="1452"/>
      <c r="CUY2355" s="1452"/>
      <c r="CUZ2355" s="1452"/>
      <c r="CVA2355" s="1452"/>
      <c r="CVB2355" s="1452"/>
      <c r="CVC2355" s="1452"/>
      <c r="CVD2355" s="1452"/>
      <c r="CVE2355" s="1452"/>
      <c r="CVF2355" s="1452"/>
      <c r="CVG2355" s="1452"/>
      <c r="CVH2355" s="1452"/>
      <c r="CVI2355" s="1452"/>
      <c r="CVJ2355" s="1452"/>
      <c r="CVK2355" s="1452"/>
      <c r="CVL2355" s="1452"/>
      <c r="CVM2355" s="1452"/>
      <c r="CVN2355" s="1452"/>
      <c r="CVO2355" s="1452"/>
      <c r="CVP2355" s="1452"/>
      <c r="CVQ2355" s="1452"/>
      <c r="CVR2355" s="1452"/>
      <c r="CVS2355" s="1452"/>
      <c r="CVT2355" s="1452"/>
      <c r="CVU2355" s="1452"/>
      <c r="CVV2355" s="1452"/>
      <c r="CVW2355" s="1452"/>
      <c r="CVX2355" s="1452"/>
      <c r="CVY2355" s="1452"/>
      <c r="CVZ2355" s="1452"/>
      <c r="CWA2355" s="1452"/>
      <c r="CWB2355" s="1452"/>
      <c r="CWC2355" s="1452"/>
      <c r="CWD2355" s="1452"/>
      <c r="CWE2355" s="1452"/>
      <c r="CWF2355" s="1452"/>
      <c r="CWG2355" s="1452"/>
      <c r="CWH2355" s="1452"/>
      <c r="CWI2355" s="1452"/>
      <c r="CWJ2355" s="1452"/>
      <c r="CWK2355" s="1452"/>
      <c r="CWL2355" s="1452"/>
      <c r="CWM2355" s="1452"/>
      <c r="CWN2355" s="1452"/>
      <c r="CWO2355" s="1452"/>
      <c r="CWP2355" s="1452"/>
      <c r="CWQ2355" s="1452"/>
      <c r="CWR2355" s="1452"/>
      <c r="CWS2355" s="1452"/>
      <c r="CWT2355" s="1452"/>
      <c r="CWU2355" s="1452"/>
      <c r="CWV2355" s="1452"/>
      <c r="CWW2355" s="1452"/>
      <c r="CWX2355" s="1452"/>
      <c r="CWY2355" s="1452"/>
      <c r="CWZ2355" s="1452"/>
      <c r="CXA2355" s="1452"/>
      <c r="CXB2355" s="1452"/>
      <c r="CXC2355" s="1452"/>
      <c r="CXD2355" s="1452"/>
      <c r="CXE2355" s="1452"/>
      <c r="CXF2355" s="1452"/>
      <c r="CXG2355" s="1452"/>
      <c r="CXH2355" s="1452"/>
      <c r="CXI2355" s="1452"/>
      <c r="CXJ2355" s="1452"/>
      <c r="CXK2355" s="1452"/>
      <c r="CXL2355" s="1452"/>
      <c r="CXM2355" s="1452"/>
      <c r="CXN2355" s="1452"/>
      <c r="CXO2355" s="1452"/>
      <c r="CXP2355" s="1452"/>
      <c r="CXQ2355" s="1452"/>
      <c r="CXR2355" s="1452"/>
      <c r="CXS2355" s="1452"/>
      <c r="CXT2355" s="1452"/>
      <c r="CXU2355" s="1452"/>
      <c r="CXV2355" s="1452"/>
      <c r="CXW2355" s="1452"/>
      <c r="CXX2355" s="1452"/>
      <c r="CXY2355" s="1452"/>
      <c r="CXZ2355" s="1452"/>
      <c r="CYA2355" s="1452"/>
      <c r="CYB2355" s="1452"/>
      <c r="CYC2355" s="1452"/>
      <c r="CYD2355" s="1452"/>
      <c r="CYE2355" s="1452"/>
      <c r="CYF2355" s="1452"/>
      <c r="CYG2355" s="1452"/>
      <c r="CYH2355" s="1452"/>
      <c r="CYI2355" s="1452"/>
      <c r="CYJ2355" s="1452"/>
      <c r="CYK2355" s="1452"/>
      <c r="CYL2355" s="1452"/>
      <c r="CYM2355" s="1452"/>
      <c r="CYN2355" s="1452"/>
      <c r="CYO2355" s="1452"/>
      <c r="CYP2355" s="1452"/>
      <c r="CYQ2355" s="1452"/>
      <c r="CYR2355" s="1452"/>
      <c r="CYS2355" s="1452"/>
      <c r="CYT2355" s="1452"/>
      <c r="CYU2355" s="1452"/>
      <c r="CYV2355" s="1452"/>
      <c r="CYW2355" s="1452"/>
      <c r="CYX2355" s="1452"/>
      <c r="CYY2355" s="1452"/>
      <c r="CYZ2355" s="1452"/>
      <c r="CZA2355" s="1452"/>
      <c r="CZB2355" s="1452"/>
      <c r="CZC2355" s="1452"/>
      <c r="CZD2355" s="1452"/>
      <c r="CZE2355" s="1452"/>
      <c r="CZF2355" s="1452"/>
      <c r="CZG2355" s="1452"/>
      <c r="CZH2355" s="1452"/>
      <c r="CZI2355" s="1452"/>
      <c r="CZJ2355" s="1452"/>
      <c r="CZK2355" s="1452"/>
      <c r="CZL2355" s="1452"/>
      <c r="CZM2355" s="1452"/>
      <c r="CZN2355" s="1452"/>
      <c r="CZO2355" s="1452"/>
      <c r="CZP2355" s="1452"/>
      <c r="CZQ2355" s="1452"/>
      <c r="CZR2355" s="1452"/>
      <c r="CZS2355" s="1452"/>
      <c r="CZT2355" s="1452"/>
      <c r="CZU2355" s="1452"/>
      <c r="CZV2355" s="1452"/>
      <c r="CZW2355" s="1452"/>
      <c r="CZX2355" s="1452"/>
      <c r="CZY2355" s="1452"/>
      <c r="CZZ2355" s="1452"/>
      <c r="DAA2355" s="1452"/>
      <c r="DAB2355" s="1452"/>
      <c r="DAC2355" s="1452"/>
      <c r="DAD2355" s="1452"/>
      <c r="DAE2355" s="1452"/>
      <c r="DAF2355" s="1452"/>
      <c r="DAG2355" s="1452"/>
      <c r="DAH2355" s="1452"/>
      <c r="DAI2355" s="1452"/>
      <c r="DAJ2355" s="1452"/>
      <c r="DAK2355" s="1452"/>
      <c r="DAL2355" s="1452"/>
      <c r="DAM2355" s="1452"/>
      <c r="DAN2355" s="1452"/>
      <c r="DAO2355" s="1452"/>
      <c r="DAP2355" s="1452"/>
      <c r="DAQ2355" s="1452"/>
      <c r="DAR2355" s="1452"/>
      <c r="DAS2355" s="1452"/>
      <c r="DAT2355" s="1452"/>
      <c r="DAU2355" s="1452"/>
      <c r="DAV2355" s="1452"/>
      <c r="DAW2355" s="1452"/>
      <c r="DAX2355" s="1452"/>
      <c r="DAY2355" s="1452"/>
      <c r="DAZ2355" s="1452"/>
      <c r="DBA2355" s="1452"/>
      <c r="DBB2355" s="1452"/>
      <c r="DBC2355" s="1452"/>
      <c r="DBD2355" s="1452"/>
      <c r="DBE2355" s="1452"/>
      <c r="DBF2355" s="1452"/>
      <c r="DBG2355" s="1452"/>
      <c r="DBH2355" s="1452"/>
      <c r="DBI2355" s="1452"/>
      <c r="DBJ2355" s="1452"/>
      <c r="DBK2355" s="1452"/>
      <c r="DBL2355" s="1452"/>
      <c r="DBM2355" s="1452"/>
      <c r="DBN2355" s="1452"/>
      <c r="DBO2355" s="1452"/>
      <c r="DBP2355" s="1452"/>
      <c r="DBQ2355" s="1452"/>
      <c r="DBR2355" s="1452"/>
      <c r="DBS2355" s="1452"/>
      <c r="DBT2355" s="1452"/>
      <c r="DBU2355" s="1452"/>
      <c r="DBV2355" s="1452"/>
      <c r="DBW2355" s="1452"/>
      <c r="DBX2355" s="1452"/>
      <c r="DBY2355" s="1452"/>
      <c r="DBZ2355" s="1452"/>
      <c r="DCA2355" s="1452"/>
      <c r="DCB2355" s="1452"/>
      <c r="DCC2355" s="1452"/>
      <c r="DCD2355" s="1452"/>
      <c r="DCE2355" s="1452"/>
      <c r="DCF2355" s="1452"/>
      <c r="DCG2355" s="1452"/>
      <c r="DCH2355" s="1452"/>
      <c r="DCI2355" s="1452"/>
      <c r="DCJ2355" s="1452"/>
      <c r="DCK2355" s="1452"/>
      <c r="DCL2355" s="1452"/>
      <c r="DCM2355" s="1452"/>
      <c r="DCN2355" s="1452"/>
      <c r="DCO2355" s="1452"/>
      <c r="DCP2355" s="1452"/>
      <c r="DCQ2355" s="1452"/>
      <c r="DCR2355" s="1452"/>
      <c r="DCS2355" s="1452"/>
      <c r="DCT2355" s="1452"/>
      <c r="DCU2355" s="1452"/>
      <c r="DCV2355" s="1452"/>
      <c r="DCW2355" s="1452"/>
      <c r="DCX2355" s="1452"/>
      <c r="DCY2355" s="1452"/>
      <c r="DCZ2355" s="1452"/>
      <c r="DDA2355" s="1452"/>
      <c r="DDB2355" s="1452"/>
      <c r="DDC2355" s="1452"/>
      <c r="DDD2355" s="1452"/>
      <c r="DDE2355" s="1452"/>
      <c r="DDF2355" s="1452"/>
      <c r="DDG2355" s="1452"/>
      <c r="DDH2355" s="1452"/>
      <c r="DDI2355" s="1452"/>
      <c r="DDJ2355" s="1452"/>
      <c r="DDK2355" s="1452"/>
      <c r="DDL2355" s="1452"/>
      <c r="DDM2355" s="1452"/>
      <c r="DDN2355" s="1452"/>
      <c r="DDO2355" s="1452"/>
      <c r="DDP2355" s="1452"/>
      <c r="DDQ2355" s="1452"/>
      <c r="DDR2355" s="1452"/>
      <c r="DDS2355" s="1452"/>
      <c r="DDT2355" s="1452"/>
      <c r="DDU2355" s="1452"/>
      <c r="DDV2355" s="1452"/>
      <c r="DDW2355" s="1452"/>
      <c r="DDX2355" s="1452"/>
      <c r="DDY2355" s="1452"/>
      <c r="DDZ2355" s="1452"/>
      <c r="DEA2355" s="1452"/>
      <c r="DEB2355" s="1452"/>
      <c r="DEC2355" s="1452"/>
      <c r="DED2355" s="1452"/>
      <c r="DEE2355" s="1452"/>
      <c r="DEF2355" s="1452"/>
      <c r="DEG2355" s="1452"/>
      <c r="DEH2355" s="1452"/>
      <c r="DEI2355" s="1452"/>
      <c r="DEJ2355" s="1452"/>
      <c r="DEK2355" s="1452"/>
      <c r="DEL2355" s="1452"/>
      <c r="DEM2355" s="1452"/>
      <c r="DEN2355" s="1452"/>
      <c r="DEO2355" s="1452"/>
      <c r="DEP2355" s="1452"/>
      <c r="DEQ2355" s="1452"/>
      <c r="DER2355" s="1452"/>
      <c r="DES2355" s="1452"/>
      <c r="DET2355" s="1452"/>
      <c r="DEU2355" s="1452"/>
      <c r="DEV2355" s="1452"/>
      <c r="DEW2355" s="1452"/>
      <c r="DEX2355" s="1452"/>
      <c r="DEY2355" s="1452"/>
      <c r="DEZ2355" s="1452"/>
      <c r="DFA2355" s="1452"/>
      <c r="DFB2355" s="1452"/>
      <c r="DFC2355" s="1452"/>
      <c r="DFD2355" s="1452"/>
      <c r="DFE2355" s="1452"/>
      <c r="DFF2355" s="1452"/>
      <c r="DFG2355" s="1452"/>
      <c r="DFH2355" s="1452"/>
      <c r="DFI2355" s="1452"/>
      <c r="DFJ2355" s="1452"/>
      <c r="DFK2355" s="1452"/>
      <c r="DFL2355" s="1452"/>
      <c r="DFM2355" s="1452"/>
      <c r="DFN2355" s="1452"/>
      <c r="DFO2355" s="1452"/>
      <c r="DFP2355" s="1452"/>
      <c r="DFQ2355" s="1452"/>
      <c r="DFR2355" s="1452"/>
      <c r="DFS2355" s="1452"/>
      <c r="DFT2355" s="1452"/>
      <c r="DFU2355" s="1452"/>
      <c r="DFV2355" s="1452"/>
      <c r="DFW2355" s="1452"/>
      <c r="DFX2355" s="1452"/>
      <c r="DFY2355" s="1452"/>
      <c r="DFZ2355" s="1452"/>
      <c r="DGA2355" s="1452"/>
      <c r="DGB2355" s="1452"/>
      <c r="DGC2355" s="1452"/>
      <c r="DGD2355" s="1452"/>
      <c r="DGE2355" s="1452"/>
      <c r="DGF2355" s="1452"/>
      <c r="DGG2355" s="1452"/>
      <c r="DGH2355" s="1452"/>
      <c r="DGI2355" s="1452"/>
      <c r="DGJ2355" s="1452"/>
      <c r="DGK2355" s="1452"/>
      <c r="DGL2355" s="1452"/>
      <c r="DGM2355" s="1452"/>
      <c r="DGN2355" s="1452"/>
      <c r="DGO2355" s="1452"/>
      <c r="DGP2355" s="1452"/>
      <c r="DGQ2355" s="1452"/>
      <c r="DGR2355" s="1452"/>
      <c r="DGS2355" s="1452"/>
      <c r="DGT2355" s="1452"/>
      <c r="DGU2355" s="1452"/>
      <c r="DGV2355" s="1452"/>
      <c r="DGW2355" s="1452"/>
      <c r="DGX2355" s="1452"/>
      <c r="DGY2355" s="1452"/>
      <c r="DGZ2355" s="1452"/>
      <c r="DHA2355" s="1452"/>
      <c r="DHB2355" s="1452"/>
      <c r="DHC2355" s="1452"/>
      <c r="DHD2355" s="1452"/>
      <c r="DHE2355" s="1452"/>
      <c r="DHF2355" s="1452"/>
      <c r="DHG2355" s="1452"/>
      <c r="DHH2355" s="1452"/>
      <c r="DHI2355" s="1452"/>
      <c r="DHJ2355" s="1452"/>
      <c r="DHK2355" s="1452"/>
      <c r="DHL2355" s="1452"/>
      <c r="DHM2355" s="1452"/>
      <c r="DHN2355" s="1452"/>
      <c r="DHO2355" s="1452"/>
      <c r="DHP2355" s="1452"/>
      <c r="DHQ2355" s="1452"/>
      <c r="DHR2355" s="1452"/>
      <c r="DHS2355" s="1452"/>
      <c r="DHT2355" s="1452"/>
      <c r="DHU2355" s="1452"/>
      <c r="DHV2355" s="1452"/>
      <c r="DHW2355" s="1452"/>
      <c r="DHX2355" s="1452"/>
      <c r="DHY2355" s="1452"/>
      <c r="DHZ2355" s="1452"/>
      <c r="DIA2355" s="1452"/>
      <c r="DIB2355" s="1452"/>
      <c r="DIC2355" s="1452"/>
      <c r="DID2355" s="1452"/>
      <c r="DIE2355" s="1452"/>
      <c r="DIF2355" s="1452"/>
      <c r="DIG2355" s="1452"/>
      <c r="DIH2355" s="1452"/>
      <c r="DII2355" s="1452"/>
      <c r="DIJ2355" s="1452"/>
      <c r="DIK2355" s="1452"/>
      <c r="DIL2355" s="1452"/>
      <c r="DIM2355" s="1452"/>
      <c r="DIN2355" s="1452"/>
      <c r="DIO2355" s="1452"/>
      <c r="DIP2355" s="1452"/>
      <c r="DIQ2355" s="1452"/>
      <c r="DIR2355" s="1452"/>
      <c r="DIS2355" s="1452"/>
      <c r="DIT2355" s="1452"/>
      <c r="DIU2355" s="1452"/>
      <c r="DIV2355" s="1452"/>
      <c r="DIW2355" s="1452"/>
      <c r="DIX2355" s="1452"/>
      <c r="DIY2355" s="1452"/>
      <c r="DIZ2355" s="1452"/>
      <c r="DJA2355" s="1452"/>
      <c r="DJB2355" s="1452"/>
      <c r="DJC2355" s="1452"/>
      <c r="DJD2355" s="1452"/>
      <c r="DJE2355" s="1452"/>
      <c r="DJF2355" s="1452"/>
      <c r="DJG2355" s="1452"/>
      <c r="DJH2355" s="1452"/>
      <c r="DJI2355" s="1452"/>
      <c r="DJJ2355" s="1452"/>
      <c r="DJK2355" s="1452"/>
      <c r="DJL2355" s="1452"/>
      <c r="DJM2355" s="1452"/>
      <c r="DJN2355" s="1452"/>
      <c r="DJO2355" s="1452"/>
      <c r="DJP2355" s="1452"/>
      <c r="DJQ2355" s="1452"/>
      <c r="DJR2355" s="1452"/>
      <c r="DJS2355" s="1452"/>
      <c r="DJT2355" s="1452"/>
      <c r="DJU2355" s="1452"/>
      <c r="DJV2355" s="1452"/>
      <c r="DJW2355" s="1452"/>
      <c r="DJX2355" s="1452"/>
      <c r="DJY2355" s="1452"/>
      <c r="DJZ2355" s="1452"/>
      <c r="DKA2355" s="1452"/>
      <c r="DKB2355" s="1452"/>
      <c r="DKC2355" s="1452"/>
      <c r="DKD2355" s="1452"/>
      <c r="DKE2355" s="1452"/>
      <c r="DKF2355" s="1452"/>
      <c r="DKG2355" s="1452"/>
      <c r="DKH2355" s="1452"/>
      <c r="DKI2355" s="1452"/>
      <c r="DKJ2355" s="1452"/>
      <c r="DKK2355" s="1452"/>
      <c r="DKL2355" s="1452"/>
      <c r="DKM2355" s="1452"/>
      <c r="DKN2355" s="1452"/>
      <c r="DKO2355" s="1452"/>
      <c r="DKP2355" s="1452"/>
      <c r="DKQ2355" s="1452"/>
      <c r="DKR2355" s="1452"/>
      <c r="DKS2355" s="1452"/>
      <c r="DKT2355" s="1452"/>
      <c r="DKU2355" s="1452"/>
      <c r="DKV2355" s="1452"/>
      <c r="DKW2355" s="1452"/>
      <c r="DKX2355" s="1452"/>
      <c r="DKY2355" s="1452"/>
      <c r="DKZ2355" s="1452"/>
      <c r="DLA2355" s="1452"/>
      <c r="DLB2355" s="1452"/>
      <c r="DLC2355" s="1452"/>
      <c r="DLD2355" s="1452"/>
      <c r="DLE2355" s="1452"/>
      <c r="DLF2355" s="1452"/>
      <c r="DLG2355" s="1452"/>
      <c r="DLH2355" s="1452"/>
      <c r="DLI2355" s="1452"/>
      <c r="DLJ2355" s="1452"/>
      <c r="DLK2355" s="1452"/>
      <c r="DLL2355" s="1452"/>
      <c r="DLM2355" s="1452"/>
      <c r="DLN2355" s="1452"/>
      <c r="DLO2355" s="1452"/>
      <c r="DLP2355" s="1452"/>
      <c r="DLQ2355" s="1452"/>
      <c r="DLR2355" s="1452"/>
      <c r="DLS2355" s="1452"/>
      <c r="DLT2355" s="1452"/>
      <c r="DLU2355" s="1452"/>
      <c r="DLV2355" s="1452"/>
      <c r="DLW2355" s="1452"/>
      <c r="DLX2355" s="1452"/>
      <c r="DLY2355" s="1452"/>
      <c r="DLZ2355" s="1452"/>
      <c r="DMA2355" s="1452"/>
      <c r="DMB2355" s="1452"/>
      <c r="DMC2355" s="1452"/>
      <c r="DMD2355" s="1452"/>
      <c r="DME2355" s="1452"/>
      <c r="DMF2355" s="1452"/>
      <c r="DMG2355" s="1452"/>
      <c r="DMH2355" s="1452"/>
      <c r="DMI2355" s="1452"/>
      <c r="DMJ2355" s="1452"/>
      <c r="DMK2355" s="1452"/>
      <c r="DML2355" s="1452"/>
      <c r="DMM2355" s="1452"/>
      <c r="DMN2355" s="1452"/>
      <c r="DMO2355" s="1452"/>
      <c r="DMP2355" s="1452"/>
      <c r="DMQ2355" s="1452"/>
      <c r="DMR2355" s="1452"/>
      <c r="DMS2355" s="1452"/>
      <c r="DMT2355" s="1452"/>
      <c r="DMU2355" s="1452"/>
      <c r="DMV2355" s="1452"/>
      <c r="DMW2355" s="1452"/>
      <c r="DMX2355" s="1452"/>
      <c r="DMY2355" s="1452"/>
      <c r="DMZ2355" s="1452"/>
      <c r="DNA2355" s="1452"/>
      <c r="DNB2355" s="1452"/>
      <c r="DNC2355" s="1452"/>
      <c r="DND2355" s="1452"/>
      <c r="DNE2355" s="1452"/>
      <c r="DNF2355" s="1452"/>
      <c r="DNG2355" s="1452"/>
      <c r="DNH2355" s="1452"/>
      <c r="DNI2355" s="1452"/>
      <c r="DNJ2355" s="1452"/>
      <c r="DNK2355" s="1452"/>
      <c r="DNL2355" s="1452"/>
      <c r="DNM2355" s="1452"/>
      <c r="DNN2355" s="1452"/>
      <c r="DNO2355" s="1452"/>
      <c r="DNP2355" s="1452"/>
      <c r="DNQ2355" s="1452"/>
      <c r="DNR2355" s="1452"/>
      <c r="DNS2355" s="1452"/>
      <c r="DNT2355" s="1452"/>
      <c r="DNU2355" s="1452"/>
      <c r="DNV2355" s="1452"/>
      <c r="DNW2355" s="1452"/>
      <c r="DNX2355" s="1452"/>
      <c r="DNY2355" s="1452"/>
      <c r="DNZ2355" s="1452"/>
      <c r="DOA2355" s="1452"/>
      <c r="DOB2355" s="1452"/>
      <c r="DOC2355" s="1452"/>
      <c r="DOD2355" s="1452"/>
      <c r="DOE2355" s="1452"/>
      <c r="DOF2355" s="1452"/>
      <c r="DOG2355" s="1452"/>
      <c r="DOH2355" s="1452"/>
      <c r="DOI2355" s="1452"/>
      <c r="DOJ2355" s="1452"/>
      <c r="DOK2355" s="1452"/>
      <c r="DOL2355" s="1452"/>
      <c r="DOM2355" s="1452"/>
      <c r="DON2355" s="1452"/>
      <c r="DOO2355" s="1452"/>
      <c r="DOP2355" s="1452"/>
      <c r="DOQ2355" s="1452"/>
      <c r="DOR2355" s="1452"/>
      <c r="DOS2355" s="1452"/>
      <c r="DOT2355" s="1452"/>
      <c r="DOU2355" s="1452"/>
      <c r="DOV2355" s="1452"/>
      <c r="DOW2355" s="1452"/>
      <c r="DOX2355" s="1452"/>
      <c r="DOY2355" s="1452"/>
      <c r="DOZ2355" s="1452"/>
      <c r="DPA2355" s="1452"/>
      <c r="DPB2355" s="1452"/>
      <c r="DPC2355" s="1452"/>
      <c r="DPD2355" s="1452"/>
      <c r="DPE2355" s="1452"/>
      <c r="DPF2355" s="1452"/>
      <c r="DPG2355" s="1452"/>
      <c r="DPH2355" s="1452"/>
      <c r="DPI2355" s="1452"/>
      <c r="DPJ2355" s="1452"/>
      <c r="DPK2355" s="1452"/>
      <c r="DPL2355" s="1452"/>
      <c r="DPM2355" s="1452"/>
      <c r="DPN2355" s="1452"/>
      <c r="DPO2355" s="1452"/>
      <c r="DPP2355" s="1452"/>
      <c r="DPQ2355" s="1452"/>
      <c r="DPR2355" s="1452"/>
      <c r="DPS2355" s="1452"/>
      <c r="DPT2355" s="1452"/>
      <c r="DPU2355" s="1452"/>
      <c r="DPV2355" s="1452"/>
      <c r="DPW2355" s="1452"/>
      <c r="DPX2355" s="1452"/>
      <c r="DPY2355" s="1452"/>
      <c r="DPZ2355" s="1452"/>
      <c r="DQA2355" s="1452"/>
      <c r="DQB2355" s="1452"/>
      <c r="DQC2355" s="1452"/>
      <c r="DQD2355" s="1452"/>
      <c r="DQE2355" s="1452"/>
      <c r="DQF2355" s="1452"/>
      <c r="DQG2355" s="1452"/>
      <c r="DQH2355" s="1452"/>
      <c r="DQI2355" s="1452"/>
      <c r="DQJ2355" s="1452"/>
      <c r="DQK2355" s="1452"/>
      <c r="DQL2355" s="1452"/>
      <c r="DQM2355" s="1452"/>
      <c r="DQN2355" s="1452"/>
      <c r="DQO2355" s="1452"/>
      <c r="DQP2355" s="1452"/>
      <c r="DQQ2355" s="1452"/>
      <c r="DQR2355" s="1452"/>
      <c r="DQS2355" s="1452"/>
      <c r="DQT2355" s="1452"/>
      <c r="DQU2355" s="1452"/>
      <c r="DQV2355" s="1452"/>
      <c r="DQW2355" s="1452"/>
      <c r="DQX2355" s="1452"/>
      <c r="DQY2355" s="1452"/>
      <c r="DQZ2355" s="1452"/>
      <c r="DRA2355" s="1452"/>
      <c r="DRB2355" s="1452"/>
      <c r="DRC2355" s="1452"/>
      <c r="DRD2355" s="1452"/>
      <c r="DRE2355" s="1452"/>
      <c r="DRF2355" s="1452"/>
      <c r="DRG2355" s="1452"/>
      <c r="DRH2355" s="1452"/>
      <c r="DRI2355" s="1452"/>
      <c r="DRJ2355" s="1452"/>
      <c r="DRK2355" s="1452"/>
      <c r="DRL2355" s="1452"/>
      <c r="DRM2355" s="1452"/>
      <c r="DRN2355" s="1452"/>
      <c r="DRO2355" s="1452"/>
      <c r="DRP2355" s="1452"/>
      <c r="DRQ2355" s="1452"/>
      <c r="DRR2355" s="1452"/>
      <c r="DRS2355" s="1452"/>
      <c r="DRT2355" s="1452"/>
      <c r="DRU2355" s="1452"/>
      <c r="DRV2355" s="1452"/>
      <c r="DRW2355" s="1452"/>
      <c r="DRX2355" s="1452"/>
      <c r="DRY2355" s="1452"/>
      <c r="DRZ2355" s="1452"/>
      <c r="DSA2355" s="1452"/>
      <c r="DSB2355" s="1452"/>
      <c r="DSC2355" s="1452"/>
      <c r="DSD2355" s="1452"/>
      <c r="DSE2355" s="1452"/>
      <c r="DSF2355" s="1452"/>
      <c r="DSG2355" s="1452"/>
      <c r="DSH2355" s="1452"/>
      <c r="DSI2355" s="1452"/>
      <c r="DSJ2355" s="1452"/>
      <c r="DSK2355" s="1452"/>
      <c r="DSL2355" s="1452"/>
      <c r="DSM2355" s="1452"/>
      <c r="DSN2355" s="1452"/>
      <c r="DSO2355" s="1452"/>
      <c r="DSP2355" s="1452"/>
      <c r="DSQ2355" s="1452"/>
      <c r="DSR2355" s="1452"/>
      <c r="DSS2355" s="1452"/>
      <c r="DST2355" s="1452"/>
      <c r="DSU2355" s="1452"/>
      <c r="DSV2355" s="1452"/>
      <c r="DSW2355" s="1452"/>
      <c r="DSX2355" s="1452"/>
      <c r="DSY2355" s="1452"/>
      <c r="DSZ2355" s="1452"/>
      <c r="DTA2355" s="1452"/>
      <c r="DTB2355" s="1452"/>
      <c r="DTC2355" s="1452"/>
      <c r="DTD2355" s="1452"/>
      <c r="DTE2355" s="1452"/>
      <c r="DTF2355" s="1452"/>
      <c r="DTG2355" s="1452"/>
      <c r="DTH2355" s="1452"/>
      <c r="DTI2355" s="1452"/>
      <c r="DTJ2355" s="1452"/>
      <c r="DTK2355" s="1452"/>
      <c r="DTL2355" s="1452"/>
      <c r="DTM2355" s="1452"/>
      <c r="DTN2355" s="1452"/>
      <c r="DTO2355" s="1452"/>
      <c r="DTP2355" s="1452"/>
      <c r="DTQ2355" s="1452"/>
      <c r="DTR2355" s="1452"/>
      <c r="DTS2355" s="1452"/>
      <c r="DTT2355" s="1452"/>
      <c r="DTU2355" s="1452"/>
      <c r="DTV2355" s="1452"/>
      <c r="DTW2355" s="1452"/>
      <c r="DTX2355" s="1452"/>
      <c r="DTY2355" s="1452"/>
      <c r="DTZ2355" s="1452"/>
      <c r="DUA2355" s="1452"/>
      <c r="DUB2355" s="1452"/>
      <c r="DUC2355" s="1452"/>
      <c r="DUD2355" s="1452"/>
      <c r="DUE2355" s="1452"/>
      <c r="DUF2355" s="1452"/>
      <c r="DUG2355" s="1452"/>
      <c r="DUH2355" s="1452"/>
      <c r="DUI2355" s="1452"/>
      <c r="DUJ2355" s="1452"/>
      <c r="DUK2355" s="1452"/>
      <c r="DUL2355" s="1452"/>
      <c r="DUM2355" s="1452"/>
      <c r="DUN2355" s="1452"/>
      <c r="DUO2355" s="1452"/>
      <c r="DUP2355" s="1452"/>
      <c r="DUQ2355" s="1452"/>
      <c r="DUR2355" s="1452"/>
      <c r="DUS2355" s="1452"/>
      <c r="DUT2355" s="1452"/>
      <c r="DUU2355" s="1452"/>
      <c r="DUV2355" s="1452"/>
      <c r="DUW2355" s="1452"/>
      <c r="DUX2355" s="1452"/>
      <c r="DUY2355" s="1452"/>
      <c r="DUZ2355" s="1452"/>
      <c r="DVA2355" s="1452"/>
      <c r="DVB2355" s="1452"/>
      <c r="DVC2355" s="1452"/>
      <c r="DVD2355" s="1452"/>
      <c r="DVE2355" s="1452"/>
      <c r="DVF2355" s="1452"/>
      <c r="DVG2355" s="1452"/>
      <c r="DVH2355" s="1452"/>
      <c r="DVI2355" s="1452"/>
      <c r="DVJ2355" s="1452"/>
      <c r="DVK2355" s="1452"/>
      <c r="DVL2355" s="1452"/>
      <c r="DVM2355" s="1452"/>
      <c r="DVN2355" s="1452"/>
      <c r="DVO2355" s="1452"/>
      <c r="DVP2355" s="1452"/>
      <c r="DVQ2355" s="1452"/>
      <c r="DVR2355" s="1452"/>
      <c r="DVS2355" s="1452"/>
      <c r="DVT2355" s="1452"/>
      <c r="DVU2355" s="1452"/>
      <c r="DVV2355" s="1452"/>
      <c r="DVW2355" s="1452"/>
      <c r="DVX2355" s="1452"/>
      <c r="DVY2355" s="1452"/>
      <c r="DVZ2355" s="1452"/>
      <c r="DWA2355" s="1452"/>
      <c r="DWB2355" s="1452"/>
      <c r="DWC2355" s="1452"/>
      <c r="DWD2355" s="1452"/>
      <c r="DWE2355" s="1452"/>
      <c r="DWF2355" s="1452"/>
      <c r="DWG2355" s="1452"/>
      <c r="DWH2355" s="1452"/>
      <c r="DWI2355" s="1452"/>
      <c r="DWJ2355" s="1452"/>
      <c r="DWK2355" s="1452"/>
      <c r="DWL2355" s="1452"/>
      <c r="DWM2355" s="1452"/>
      <c r="DWN2355" s="1452"/>
      <c r="DWO2355" s="1452"/>
      <c r="DWP2355" s="1452"/>
      <c r="DWQ2355" s="1452"/>
      <c r="DWR2355" s="1452"/>
      <c r="DWS2355" s="1452"/>
      <c r="DWT2355" s="1452"/>
      <c r="DWU2355" s="1452"/>
      <c r="DWV2355" s="1452"/>
      <c r="DWW2355" s="1452"/>
      <c r="DWX2355" s="1452"/>
      <c r="DWY2355" s="1452"/>
      <c r="DWZ2355" s="1452"/>
      <c r="DXA2355" s="1452"/>
      <c r="DXB2355" s="1452"/>
      <c r="DXC2355" s="1452"/>
      <c r="DXD2355" s="1452"/>
      <c r="DXE2355" s="1452"/>
      <c r="DXF2355" s="1452"/>
      <c r="DXG2355" s="1452"/>
      <c r="DXH2355" s="1452"/>
      <c r="DXI2355" s="1452"/>
      <c r="DXJ2355" s="1452"/>
      <c r="DXK2355" s="1452"/>
      <c r="DXL2355" s="1452"/>
      <c r="DXM2355" s="1452"/>
      <c r="DXN2355" s="1452"/>
      <c r="DXO2355" s="1452"/>
      <c r="DXP2355" s="1452"/>
      <c r="DXQ2355" s="1452"/>
      <c r="DXR2355" s="1452"/>
      <c r="DXS2355" s="1452"/>
      <c r="DXT2355" s="1452"/>
      <c r="DXU2355" s="1452"/>
      <c r="DXV2355" s="1452"/>
      <c r="DXW2355" s="1452"/>
      <c r="DXX2355" s="1452"/>
      <c r="DXY2355" s="1452"/>
      <c r="DXZ2355" s="1452"/>
      <c r="DYA2355" s="1452"/>
      <c r="DYB2355" s="1452"/>
      <c r="DYC2355" s="1452"/>
      <c r="DYD2355" s="1452"/>
      <c r="DYE2355" s="1452"/>
      <c r="DYF2355" s="1452"/>
      <c r="DYG2355" s="1452"/>
      <c r="DYH2355" s="1452"/>
      <c r="DYI2355" s="1452"/>
      <c r="DYJ2355" s="1452"/>
      <c r="DYK2355" s="1452"/>
      <c r="DYL2355" s="1452"/>
      <c r="DYM2355" s="1452"/>
      <c r="DYN2355" s="1452"/>
      <c r="DYO2355" s="1452"/>
      <c r="DYP2355" s="1452"/>
      <c r="DYQ2355" s="1452"/>
      <c r="DYR2355" s="1452"/>
      <c r="DYS2355" s="1452"/>
      <c r="DYT2355" s="1452"/>
      <c r="DYU2355" s="1452"/>
      <c r="DYV2355" s="1452"/>
      <c r="DYW2355" s="1452"/>
      <c r="DYX2355" s="1452"/>
      <c r="DYY2355" s="1452"/>
      <c r="DYZ2355" s="1452"/>
      <c r="DZA2355" s="1452"/>
      <c r="DZB2355" s="1452"/>
      <c r="DZC2355" s="1452"/>
      <c r="DZD2355" s="1452"/>
      <c r="DZE2355" s="1452"/>
      <c r="DZF2355" s="1452"/>
      <c r="DZG2355" s="1452"/>
      <c r="DZH2355" s="1452"/>
      <c r="DZI2355" s="1452"/>
      <c r="DZJ2355" s="1452"/>
      <c r="DZK2355" s="1452"/>
      <c r="DZL2355" s="1452"/>
      <c r="DZM2355" s="1452"/>
      <c r="DZN2355" s="1452"/>
      <c r="DZO2355" s="1452"/>
      <c r="DZP2355" s="1452"/>
      <c r="DZQ2355" s="1452"/>
      <c r="DZR2355" s="1452"/>
      <c r="DZS2355" s="1452"/>
      <c r="DZT2355" s="1452"/>
      <c r="DZU2355" s="1452"/>
      <c r="DZV2355" s="1452"/>
      <c r="DZW2355" s="1452"/>
      <c r="DZX2355" s="1452"/>
      <c r="DZY2355" s="1452"/>
      <c r="DZZ2355" s="1452"/>
      <c r="EAA2355" s="1452"/>
      <c r="EAB2355" s="1452"/>
      <c r="EAC2355" s="1452"/>
      <c r="EAD2355" s="1452"/>
      <c r="EAE2355" s="1452"/>
      <c r="EAF2355" s="1452"/>
      <c r="EAG2355" s="1452"/>
      <c r="EAH2355" s="1452"/>
      <c r="EAI2355" s="1452"/>
      <c r="EAJ2355" s="1452"/>
      <c r="EAK2355" s="1452"/>
      <c r="EAL2355" s="1452"/>
      <c r="EAM2355" s="1452"/>
      <c r="EAN2355" s="1452"/>
      <c r="EAO2355" s="1452"/>
      <c r="EAP2355" s="1452"/>
      <c r="EAQ2355" s="1452"/>
      <c r="EAR2355" s="1452"/>
      <c r="EAS2355" s="1452"/>
      <c r="EAT2355" s="1452"/>
      <c r="EAU2355" s="1452"/>
      <c r="EAV2355" s="1452"/>
      <c r="EAW2355" s="1452"/>
      <c r="EAX2355" s="1452"/>
      <c r="EAY2355" s="1452"/>
      <c r="EAZ2355" s="1452"/>
      <c r="EBA2355" s="1452"/>
      <c r="EBB2355" s="1452"/>
      <c r="EBC2355" s="1452"/>
      <c r="EBD2355" s="1452"/>
      <c r="EBE2355" s="1452"/>
      <c r="EBF2355" s="1452"/>
      <c r="EBG2355" s="1452"/>
      <c r="EBH2355" s="1452"/>
      <c r="EBI2355" s="1452"/>
      <c r="EBJ2355" s="1452"/>
      <c r="EBK2355" s="1452"/>
      <c r="EBL2355" s="1452"/>
      <c r="EBM2355" s="1452"/>
      <c r="EBN2355" s="1452"/>
      <c r="EBO2355" s="1452"/>
      <c r="EBP2355" s="1452"/>
      <c r="EBQ2355" s="1452"/>
      <c r="EBR2355" s="1452"/>
      <c r="EBS2355" s="1452"/>
      <c r="EBT2355" s="1452"/>
      <c r="EBU2355" s="1452"/>
      <c r="EBV2355" s="1452"/>
      <c r="EBW2355" s="1452"/>
      <c r="EBX2355" s="1452"/>
      <c r="EBY2355" s="1452"/>
      <c r="EBZ2355" s="1452"/>
      <c r="ECA2355" s="1452"/>
      <c r="ECB2355" s="1452"/>
      <c r="ECC2355" s="1452"/>
      <c r="ECD2355" s="1452"/>
      <c r="ECE2355" s="1452"/>
      <c r="ECF2355" s="1452"/>
      <c r="ECG2355" s="1452"/>
      <c r="ECH2355" s="1452"/>
      <c r="ECI2355" s="1452"/>
      <c r="ECJ2355" s="1452"/>
      <c r="ECK2355" s="1452"/>
      <c r="ECL2355" s="1452"/>
      <c r="ECM2355" s="1452"/>
      <c r="ECN2355" s="1452"/>
      <c r="ECO2355" s="1452"/>
      <c r="ECP2355" s="1452"/>
      <c r="ECQ2355" s="1452"/>
      <c r="ECR2355" s="1452"/>
      <c r="ECS2355" s="1452"/>
      <c r="ECT2355" s="1452"/>
      <c r="ECU2355" s="1452"/>
      <c r="ECV2355" s="1452"/>
      <c r="ECW2355" s="1452"/>
      <c r="ECX2355" s="1452"/>
      <c r="ECY2355" s="1452"/>
      <c r="ECZ2355" s="1452"/>
      <c r="EDA2355" s="1452"/>
      <c r="EDB2355" s="1452"/>
      <c r="EDC2355" s="1452"/>
      <c r="EDD2355" s="1452"/>
      <c r="EDE2355" s="1452"/>
      <c r="EDF2355" s="1452"/>
      <c r="EDG2355" s="1452"/>
      <c r="EDH2355" s="1452"/>
      <c r="EDI2355" s="1452"/>
      <c r="EDJ2355" s="1452"/>
      <c r="EDK2355" s="1452"/>
      <c r="EDL2355" s="1452"/>
      <c r="EDM2355" s="1452"/>
      <c r="EDN2355" s="1452"/>
      <c r="EDO2355" s="1452"/>
      <c r="EDP2355" s="1452"/>
      <c r="EDQ2355" s="1452"/>
      <c r="EDR2355" s="1452"/>
      <c r="EDS2355" s="1452"/>
      <c r="EDT2355" s="1452"/>
      <c r="EDU2355" s="1452"/>
      <c r="EDV2355" s="1452"/>
      <c r="EDW2355" s="1452"/>
      <c r="EDX2355" s="1452"/>
      <c r="EDY2355" s="1452"/>
      <c r="EDZ2355" s="1452"/>
      <c r="EEA2355" s="1452"/>
      <c r="EEB2355" s="1452"/>
      <c r="EEC2355" s="1452"/>
      <c r="EED2355" s="1452"/>
      <c r="EEE2355" s="1452"/>
      <c r="EEF2355" s="1452"/>
      <c r="EEG2355" s="1452"/>
      <c r="EEH2355" s="1452"/>
      <c r="EEI2355" s="1452"/>
      <c r="EEJ2355" s="1452"/>
      <c r="EEK2355" s="1452"/>
      <c r="EEL2355" s="1452"/>
      <c r="EEM2355" s="1452"/>
      <c r="EEN2355" s="1452"/>
      <c r="EEO2355" s="1452"/>
      <c r="EEP2355" s="1452"/>
      <c r="EEQ2355" s="1452"/>
      <c r="EER2355" s="1452"/>
      <c r="EES2355" s="1452"/>
      <c r="EET2355" s="1452"/>
      <c r="EEU2355" s="1452"/>
      <c r="EEV2355" s="1452"/>
      <c r="EEW2355" s="1452"/>
      <c r="EEX2355" s="1452"/>
      <c r="EEY2355" s="1452"/>
      <c r="EEZ2355" s="1452"/>
      <c r="EFA2355" s="1452"/>
      <c r="EFB2355" s="1452"/>
      <c r="EFC2355" s="1452"/>
      <c r="EFD2355" s="1452"/>
      <c r="EFE2355" s="1452"/>
      <c r="EFF2355" s="1452"/>
      <c r="EFG2355" s="1452"/>
      <c r="EFH2355" s="1452"/>
      <c r="EFI2355" s="1452"/>
      <c r="EFJ2355" s="1452"/>
      <c r="EFK2355" s="1452"/>
      <c r="EFL2355" s="1452"/>
      <c r="EFM2355" s="1452"/>
      <c r="EFN2355" s="1452"/>
      <c r="EFO2355" s="1452"/>
      <c r="EFP2355" s="1452"/>
      <c r="EFQ2355" s="1452"/>
      <c r="EFR2355" s="1452"/>
      <c r="EFS2355" s="1452"/>
      <c r="EFT2355" s="1452"/>
      <c r="EFU2355" s="1452"/>
      <c r="EFV2355" s="1452"/>
      <c r="EFW2355" s="1452"/>
      <c r="EFX2355" s="1452"/>
      <c r="EFY2355" s="1452"/>
      <c r="EFZ2355" s="1452"/>
      <c r="EGA2355" s="1452"/>
      <c r="EGB2355" s="1452"/>
      <c r="EGC2355" s="1452"/>
      <c r="EGD2355" s="1452"/>
      <c r="EGE2355" s="1452"/>
      <c r="EGF2355" s="1452"/>
      <c r="EGG2355" s="1452"/>
      <c r="EGH2355" s="1452"/>
      <c r="EGI2355" s="1452"/>
      <c r="EGJ2355" s="1452"/>
      <c r="EGK2355" s="1452"/>
      <c r="EGL2355" s="1452"/>
      <c r="EGM2355" s="1452"/>
      <c r="EGN2355" s="1452"/>
      <c r="EGO2355" s="1452"/>
      <c r="EGP2355" s="1452"/>
      <c r="EGQ2355" s="1452"/>
      <c r="EGR2355" s="1452"/>
      <c r="EGS2355" s="1452"/>
      <c r="EGT2355" s="1452"/>
      <c r="EGU2355" s="1452"/>
      <c r="EGV2355" s="1452"/>
      <c r="EGW2355" s="1452"/>
      <c r="EGX2355" s="1452"/>
      <c r="EGY2355" s="1452"/>
      <c r="EGZ2355" s="1452"/>
      <c r="EHA2355" s="1452"/>
      <c r="EHB2355" s="1452"/>
      <c r="EHC2355" s="1452"/>
      <c r="EHD2355" s="1452"/>
      <c r="EHE2355" s="1452"/>
      <c r="EHF2355" s="1452"/>
      <c r="EHG2355" s="1452"/>
      <c r="EHH2355" s="1452"/>
      <c r="EHI2355" s="1452"/>
      <c r="EHJ2355" s="1452"/>
      <c r="EHK2355" s="1452"/>
      <c r="EHL2355" s="1452"/>
      <c r="EHM2355" s="1452"/>
      <c r="EHN2355" s="1452"/>
      <c r="EHO2355" s="1452"/>
      <c r="EHP2355" s="1452"/>
      <c r="EHQ2355" s="1452"/>
      <c r="EHR2355" s="1452"/>
      <c r="EHS2355" s="1452"/>
      <c r="EHT2355" s="1452"/>
      <c r="EHU2355" s="1452"/>
      <c r="EHV2355" s="1452"/>
      <c r="EHW2355" s="1452"/>
      <c r="EHX2355" s="1452"/>
      <c r="EHY2355" s="1452"/>
      <c r="EHZ2355" s="1452"/>
      <c r="EIA2355" s="1452"/>
      <c r="EIB2355" s="1452"/>
      <c r="EIC2355" s="1452"/>
      <c r="EID2355" s="1452"/>
      <c r="EIE2355" s="1452"/>
      <c r="EIF2355" s="1452"/>
      <c r="EIG2355" s="1452"/>
      <c r="EIH2355" s="1452"/>
      <c r="EII2355" s="1452"/>
      <c r="EIJ2355" s="1452"/>
      <c r="EIK2355" s="1452"/>
      <c r="EIL2355" s="1452"/>
      <c r="EIM2355" s="1452"/>
      <c r="EIN2355" s="1452"/>
      <c r="EIO2355" s="1452"/>
      <c r="EIP2355" s="1452"/>
      <c r="EIQ2355" s="1452"/>
      <c r="EIR2355" s="1452"/>
      <c r="EIS2355" s="1452"/>
      <c r="EIT2355" s="1452"/>
      <c r="EIU2355" s="1452"/>
      <c r="EIV2355" s="1452"/>
      <c r="EIW2355" s="1452"/>
      <c r="EIX2355" s="1452"/>
      <c r="EIY2355" s="1452"/>
      <c r="EIZ2355" s="1452"/>
      <c r="EJA2355" s="1452"/>
      <c r="EJB2355" s="1452"/>
      <c r="EJC2355" s="1452"/>
      <c r="EJD2355" s="1452"/>
      <c r="EJE2355" s="1452"/>
      <c r="EJF2355" s="1452"/>
      <c r="EJG2355" s="1452"/>
      <c r="EJH2355" s="1452"/>
      <c r="EJI2355" s="1452"/>
      <c r="EJJ2355" s="1452"/>
      <c r="EJK2355" s="1452"/>
      <c r="EJL2355" s="1452"/>
      <c r="EJM2355" s="1452"/>
      <c r="EJN2355" s="1452"/>
      <c r="EJO2355" s="1452"/>
      <c r="EJP2355" s="1452"/>
      <c r="EJQ2355" s="1452"/>
      <c r="EJR2355" s="1452"/>
      <c r="EJS2355" s="1452"/>
      <c r="EJT2355" s="1452"/>
      <c r="EJU2355" s="1452"/>
      <c r="EJV2355" s="1452"/>
      <c r="EJW2355" s="1452"/>
      <c r="EJX2355" s="1452"/>
      <c r="EJY2355" s="1452"/>
      <c r="EJZ2355" s="1452"/>
      <c r="EKA2355" s="1452"/>
      <c r="EKB2355" s="1452"/>
      <c r="EKC2355" s="1452"/>
      <c r="EKD2355" s="1452"/>
      <c r="EKE2355" s="1452"/>
      <c r="EKF2355" s="1452"/>
      <c r="EKG2355" s="1452"/>
      <c r="EKH2355" s="1452"/>
      <c r="EKI2355" s="1452"/>
      <c r="EKJ2355" s="1452"/>
      <c r="EKK2355" s="1452"/>
      <c r="EKL2355" s="1452"/>
      <c r="EKM2355" s="1452"/>
      <c r="EKN2355" s="1452"/>
      <c r="EKO2355" s="1452"/>
      <c r="EKP2355" s="1452"/>
      <c r="EKQ2355" s="1452"/>
      <c r="EKR2355" s="1452"/>
      <c r="EKS2355" s="1452"/>
      <c r="EKT2355" s="1452"/>
      <c r="EKU2355" s="1452"/>
      <c r="EKV2355" s="1452"/>
      <c r="EKW2355" s="1452"/>
      <c r="EKX2355" s="1452"/>
      <c r="EKY2355" s="1452"/>
      <c r="EKZ2355" s="1452"/>
      <c r="ELA2355" s="1452"/>
      <c r="ELB2355" s="1452"/>
      <c r="ELC2355" s="1452"/>
      <c r="ELD2355" s="1452"/>
      <c r="ELE2355" s="1452"/>
      <c r="ELF2355" s="1452"/>
      <c r="ELG2355" s="1452"/>
      <c r="ELH2355" s="1452"/>
      <c r="ELI2355" s="1452"/>
      <c r="ELJ2355" s="1452"/>
      <c r="ELK2355" s="1452"/>
      <c r="ELL2355" s="1452"/>
      <c r="ELM2355" s="1452"/>
      <c r="ELN2355" s="1452"/>
      <c r="ELO2355" s="1452"/>
      <c r="ELP2355" s="1452"/>
      <c r="ELQ2355" s="1452"/>
      <c r="ELR2355" s="1452"/>
      <c r="ELS2355" s="1452"/>
      <c r="ELT2355" s="1452"/>
      <c r="ELU2355" s="1452"/>
      <c r="ELV2355" s="1452"/>
      <c r="ELW2355" s="1452"/>
      <c r="ELX2355" s="1452"/>
      <c r="ELY2355" s="1452"/>
      <c r="ELZ2355" s="1452"/>
      <c r="EMA2355" s="1452"/>
      <c r="EMB2355" s="1452"/>
      <c r="EMC2355" s="1452"/>
      <c r="EMD2355" s="1452"/>
      <c r="EME2355" s="1452"/>
      <c r="EMF2355" s="1452"/>
      <c r="EMG2355" s="1452"/>
      <c r="EMH2355" s="1452"/>
      <c r="EMI2355" s="1452"/>
      <c r="EMJ2355" s="1452"/>
      <c r="EMK2355" s="1452"/>
      <c r="EML2355" s="1452"/>
      <c r="EMM2355" s="1452"/>
      <c r="EMN2355" s="1452"/>
      <c r="EMO2355" s="1452"/>
      <c r="EMP2355" s="1452"/>
      <c r="EMQ2355" s="1452"/>
      <c r="EMR2355" s="1452"/>
      <c r="EMS2355" s="1452"/>
      <c r="EMT2355" s="1452"/>
      <c r="EMU2355" s="1452"/>
      <c r="EMV2355" s="1452"/>
      <c r="EMW2355" s="1452"/>
      <c r="EMX2355" s="1452"/>
      <c r="EMY2355" s="1452"/>
      <c r="EMZ2355" s="1452"/>
      <c r="ENA2355" s="1452"/>
      <c r="ENB2355" s="1452"/>
      <c r="ENC2355" s="1452"/>
      <c r="END2355" s="1452"/>
      <c r="ENE2355" s="1452"/>
      <c r="ENF2355" s="1452"/>
      <c r="ENG2355" s="1452"/>
      <c r="ENH2355" s="1452"/>
      <c r="ENI2355" s="1452"/>
      <c r="ENJ2355" s="1452"/>
      <c r="ENK2355" s="1452"/>
      <c r="ENL2355" s="1452"/>
      <c r="ENM2355" s="1452"/>
      <c r="ENN2355" s="1452"/>
      <c r="ENO2355" s="1452"/>
      <c r="ENP2355" s="1452"/>
      <c r="ENQ2355" s="1452"/>
      <c r="ENR2355" s="1452"/>
      <c r="ENS2355" s="1452"/>
      <c r="ENT2355" s="1452"/>
      <c r="ENU2355" s="1452"/>
      <c r="ENV2355" s="1452"/>
      <c r="ENW2355" s="1452"/>
      <c r="ENX2355" s="1452"/>
      <c r="ENY2355" s="1452"/>
      <c r="ENZ2355" s="1452"/>
      <c r="EOA2355" s="1452"/>
      <c r="EOB2355" s="1452"/>
      <c r="EOC2355" s="1452"/>
      <c r="EOD2355" s="1452"/>
      <c r="EOE2355" s="1452"/>
      <c r="EOF2355" s="1452"/>
      <c r="EOG2355" s="1452"/>
      <c r="EOH2355" s="1452"/>
      <c r="EOI2355" s="1452"/>
      <c r="EOJ2355" s="1452"/>
      <c r="EOK2355" s="1452"/>
      <c r="EOL2355" s="1452"/>
      <c r="EOM2355" s="1452"/>
      <c r="EON2355" s="1452"/>
      <c r="EOO2355" s="1452"/>
      <c r="EOP2355" s="1452"/>
      <c r="EOQ2355" s="1452"/>
      <c r="EOR2355" s="1452"/>
      <c r="EOS2355" s="1452"/>
      <c r="EOT2355" s="1452"/>
      <c r="EOU2355" s="1452"/>
      <c r="EOV2355" s="1452"/>
      <c r="EOW2355" s="1452"/>
      <c r="EOX2355" s="1452"/>
      <c r="EOY2355" s="1452"/>
      <c r="EOZ2355" s="1452"/>
      <c r="EPA2355" s="1452"/>
      <c r="EPB2355" s="1452"/>
      <c r="EPC2355" s="1452"/>
      <c r="EPD2355" s="1452"/>
      <c r="EPE2355" s="1452"/>
      <c r="EPF2355" s="1452"/>
      <c r="EPG2355" s="1452"/>
      <c r="EPH2355" s="1452"/>
      <c r="EPI2355" s="1452"/>
      <c r="EPJ2355" s="1452"/>
      <c r="EPK2355" s="1452"/>
      <c r="EPL2355" s="1452"/>
      <c r="EPM2355" s="1452"/>
      <c r="EPN2355" s="1452"/>
      <c r="EPO2355" s="1452"/>
      <c r="EPP2355" s="1452"/>
      <c r="EPQ2355" s="1452"/>
      <c r="EPR2355" s="1452"/>
      <c r="EPS2355" s="1452"/>
      <c r="EPT2355" s="1452"/>
      <c r="EPU2355" s="1452"/>
      <c r="EPV2355" s="1452"/>
      <c r="EPW2355" s="1452"/>
      <c r="EPX2355" s="1452"/>
      <c r="EPY2355" s="1452"/>
      <c r="EPZ2355" s="1452"/>
      <c r="EQA2355" s="1452"/>
      <c r="EQB2355" s="1452"/>
      <c r="EQC2355" s="1452"/>
      <c r="EQD2355" s="1452"/>
      <c r="EQE2355" s="1452"/>
      <c r="EQF2355" s="1452"/>
      <c r="EQG2355" s="1452"/>
      <c r="EQH2355" s="1452"/>
      <c r="EQI2355" s="1452"/>
      <c r="EQJ2355" s="1452"/>
      <c r="EQK2355" s="1452"/>
      <c r="EQL2355" s="1452"/>
      <c r="EQM2355" s="1452"/>
      <c r="EQN2355" s="1452"/>
      <c r="EQO2355" s="1452"/>
      <c r="EQP2355" s="1452"/>
      <c r="EQQ2355" s="1452"/>
      <c r="EQR2355" s="1452"/>
      <c r="EQS2355" s="1452"/>
      <c r="EQT2355" s="1452"/>
      <c r="EQU2355" s="1452"/>
      <c r="EQV2355" s="1452"/>
      <c r="EQW2355" s="1452"/>
      <c r="EQX2355" s="1452"/>
      <c r="EQY2355" s="1452"/>
      <c r="EQZ2355" s="1452"/>
      <c r="ERA2355" s="1452"/>
      <c r="ERB2355" s="1452"/>
      <c r="ERC2355" s="1452"/>
      <c r="ERD2355" s="1452"/>
      <c r="ERE2355" s="1452"/>
      <c r="ERF2355" s="1452"/>
      <c r="ERG2355" s="1452"/>
      <c r="ERH2355" s="1452"/>
      <c r="ERI2355" s="1452"/>
      <c r="ERJ2355" s="1452"/>
      <c r="ERK2355" s="1452"/>
      <c r="ERL2355" s="1452"/>
      <c r="ERM2355" s="1452"/>
      <c r="ERN2355" s="1452"/>
      <c r="ERO2355" s="1452"/>
      <c r="ERP2355" s="1452"/>
      <c r="ERQ2355" s="1452"/>
      <c r="ERR2355" s="1452"/>
      <c r="ERS2355" s="1452"/>
      <c r="ERT2355" s="1452"/>
      <c r="ERU2355" s="1452"/>
      <c r="ERV2355" s="1452"/>
      <c r="ERW2355" s="1452"/>
      <c r="ERX2355" s="1452"/>
      <c r="ERY2355" s="1452"/>
      <c r="ERZ2355" s="1452"/>
      <c r="ESA2355" s="1452"/>
      <c r="ESB2355" s="1452"/>
      <c r="ESC2355" s="1452"/>
      <c r="ESD2355" s="1452"/>
      <c r="ESE2355" s="1452"/>
      <c r="ESF2355" s="1452"/>
      <c r="ESG2355" s="1452"/>
      <c r="ESH2355" s="1452"/>
      <c r="ESI2355" s="1452"/>
      <c r="ESJ2355" s="1452"/>
      <c r="ESK2355" s="1452"/>
      <c r="ESL2355" s="1452"/>
      <c r="ESM2355" s="1452"/>
      <c r="ESN2355" s="1452"/>
      <c r="ESO2355" s="1452"/>
      <c r="ESP2355" s="1452"/>
      <c r="ESQ2355" s="1452"/>
      <c r="ESR2355" s="1452"/>
      <c r="ESS2355" s="1452"/>
      <c r="EST2355" s="1452"/>
      <c r="ESU2355" s="1452"/>
      <c r="ESV2355" s="1452"/>
      <c r="ESW2355" s="1452"/>
      <c r="ESX2355" s="1452"/>
      <c r="ESY2355" s="1452"/>
      <c r="ESZ2355" s="1452"/>
      <c r="ETA2355" s="1452"/>
      <c r="ETB2355" s="1452"/>
      <c r="ETC2355" s="1452"/>
      <c r="ETD2355" s="1452"/>
      <c r="ETE2355" s="1452"/>
      <c r="ETF2355" s="1452"/>
      <c r="ETG2355" s="1452"/>
      <c r="ETH2355" s="1452"/>
      <c r="ETI2355" s="1452"/>
      <c r="ETJ2355" s="1452"/>
      <c r="ETK2355" s="1452"/>
      <c r="ETL2355" s="1452"/>
      <c r="ETM2355" s="1452"/>
      <c r="ETN2355" s="1452"/>
      <c r="ETO2355" s="1452"/>
      <c r="ETP2355" s="1452"/>
      <c r="ETQ2355" s="1452"/>
      <c r="ETR2355" s="1452"/>
      <c r="ETS2355" s="1452"/>
      <c r="ETT2355" s="1452"/>
      <c r="ETU2355" s="1452"/>
      <c r="ETV2355" s="1452"/>
      <c r="ETW2355" s="1452"/>
      <c r="ETX2355" s="1452"/>
      <c r="ETY2355" s="1452"/>
      <c r="ETZ2355" s="1452"/>
      <c r="EUA2355" s="1452"/>
      <c r="EUB2355" s="1452"/>
      <c r="EUC2355" s="1452"/>
      <c r="EUD2355" s="1452"/>
      <c r="EUE2355" s="1452"/>
      <c r="EUF2355" s="1452"/>
      <c r="EUG2355" s="1452"/>
      <c r="EUH2355" s="1452"/>
      <c r="EUI2355" s="1452"/>
      <c r="EUJ2355" s="1452"/>
      <c r="EUK2355" s="1452"/>
      <c r="EUL2355" s="1452"/>
      <c r="EUM2355" s="1452"/>
      <c r="EUN2355" s="1452"/>
      <c r="EUO2355" s="1452"/>
      <c r="EUP2355" s="1452"/>
      <c r="EUQ2355" s="1452"/>
      <c r="EUR2355" s="1452"/>
      <c r="EUS2355" s="1452"/>
      <c r="EUT2355" s="1452"/>
      <c r="EUU2355" s="1452"/>
      <c r="EUV2355" s="1452"/>
      <c r="EUW2355" s="1452"/>
      <c r="EUX2355" s="1452"/>
      <c r="EUY2355" s="1452"/>
      <c r="EUZ2355" s="1452"/>
      <c r="EVA2355" s="1452"/>
      <c r="EVB2355" s="1452"/>
      <c r="EVC2355" s="1452"/>
      <c r="EVD2355" s="1452"/>
      <c r="EVE2355" s="1452"/>
      <c r="EVF2355" s="1452"/>
      <c r="EVG2355" s="1452"/>
      <c r="EVH2355" s="1452"/>
      <c r="EVI2355" s="1452"/>
      <c r="EVJ2355" s="1452"/>
      <c r="EVK2355" s="1452"/>
      <c r="EVL2355" s="1452"/>
      <c r="EVM2355" s="1452"/>
      <c r="EVN2355" s="1452"/>
      <c r="EVO2355" s="1452"/>
      <c r="EVP2355" s="1452"/>
      <c r="EVQ2355" s="1452"/>
      <c r="EVR2355" s="1452"/>
      <c r="EVS2355" s="1452"/>
      <c r="EVT2355" s="1452"/>
      <c r="EVU2355" s="1452"/>
      <c r="EVV2355" s="1452"/>
      <c r="EVW2355" s="1452"/>
      <c r="EVX2355" s="1452"/>
      <c r="EVY2355" s="1452"/>
      <c r="EVZ2355" s="1452"/>
      <c r="EWA2355" s="1452"/>
      <c r="EWB2355" s="1452"/>
      <c r="EWC2355" s="1452"/>
      <c r="EWD2355" s="1452"/>
      <c r="EWE2355" s="1452"/>
      <c r="EWF2355" s="1452"/>
      <c r="EWG2355" s="1452"/>
      <c r="EWH2355" s="1452"/>
      <c r="EWI2355" s="1452"/>
      <c r="EWJ2355" s="1452"/>
      <c r="EWK2355" s="1452"/>
      <c r="EWL2355" s="1452"/>
      <c r="EWM2355" s="1452"/>
      <c r="EWN2355" s="1452"/>
      <c r="EWO2355" s="1452"/>
      <c r="EWP2355" s="1452"/>
      <c r="EWQ2355" s="1452"/>
      <c r="EWR2355" s="1452"/>
      <c r="EWS2355" s="1452"/>
      <c r="EWT2355" s="1452"/>
      <c r="EWU2355" s="1452"/>
      <c r="EWV2355" s="1452"/>
      <c r="EWW2355" s="1452"/>
      <c r="EWX2355" s="1452"/>
      <c r="EWY2355" s="1452"/>
      <c r="EWZ2355" s="1452"/>
      <c r="EXA2355" s="1452"/>
      <c r="EXB2355" s="1452"/>
      <c r="EXC2355" s="1452"/>
      <c r="EXD2355" s="1452"/>
      <c r="EXE2355" s="1452"/>
      <c r="EXF2355" s="1452"/>
      <c r="EXG2355" s="1452"/>
      <c r="EXH2355" s="1452"/>
      <c r="EXI2355" s="1452"/>
      <c r="EXJ2355" s="1452"/>
      <c r="EXK2355" s="1452"/>
      <c r="EXL2355" s="1452"/>
      <c r="EXM2355" s="1452"/>
      <c r="EXN2355" s="1452"/>
      <c r="EXO2355" s="1452"/>
      <c r="EXP2355" s="1452"/>
      <c r="EXQ2355" s="1452"/>
      <c r="EXR2355" s="1452"/>
      <c r="EXS2355" s="1452"/>
      <c r="EXT2355" s="1452"/>
      <c r="EXU2355" s="1452"/>
      <c r="EXV2355" s="1452"/>
      <c r="EXW2355" s="1452"/>
      <c r="EXX2355" s="1452"/>
      <c r="EXY2355" s="1452"/>
      <c r="EXZ2355" s="1452"/>
      <c r="EYA2355" s="1452"/>
      <c r="EYB2355" s="1452"/>
      <c r="EYC2355" s="1452"/>
      <c r="EYD2355" s="1452"/>
      <c r="EYE2355" s="1452"/>
      <c r="EYF2355" s="1452"/>
      <c r="EYG2355" s="1452"/>
      <c r="EYH2355" s="1452"/>
      <c r="EYI2355" s="1452"/>
      <c r="EYJ2355" s="1452"/>
      <c r="EYK2355" s="1452"/>
      <c r="EYL2355" s="1452"/>
      <c r="EYM2355" s="1452"/>
      <c r="EYN2355" s="1452"/>
      <c r="EYO2355" s="1452"/>
      <c r="EYP2355" s="1452"/>
      <c r="EYQ2355" s="1452"/>
      <c r="EYR2355" s="1452"/>
      <c r="EYS2355" s="1452"/>
      <c r="EYT2355" s="1452"/>
      <c r="EYU2355" s="1452"/>
      <c r="EYV2355" s="1452"/>
      <c r="EYW2355" s="1452"/>
      <c r="EYX2355" s="1452"/>
      <c r="EYY2355" s="1452"/>
      <c r="EYZ2355" s="1452"/>
      <c r="EZA2355" s="1452"/>
      <c r="EZB2355" s="1452"/>
      <c r="EZC2355" s="1452"/>
      <c r="EZD2355" s="1452"/>
      <c r="EZE2355" s="1452"/>
      <c r="EZF2355" s="1452"/>
      <c r="EZG2355" s="1452"/>
      <c r="EZH2355" s="1452"/>
      <c r="EZI2355" s="1452"/>
      <c r="EZJ2355" s="1452"/>
      <c r="EZK2355" s="1452"/>
      <c r="EZL2355" s="1452"/>
      <c r="EZM2355" s="1452"/>
      <c r="EZN2355" s="1452"/>
      <c r="EZO2355" s="1452"/>
      <c r="EZP2355" s="1452"/>
      <c r="EZQ2355" s="1452"/>
      <c r="EZR2355" s="1452"/>
      <c r="EZS2355" s="1452"/>
      <c r="EZT2355" s="1452"/>
      <c r="EZU2355" s="1452"/>
      <c r="EZV2355" s="1452"/>
      <c r="EZW2355" s="1452"/>
      <c r="EZX2355" s="1452"/>
      <c r="EZY2355" s="1452"/>
      <c r="EZZ2355" s="1452"/>
      <c r="FAA2355" s="1452"/>
      <c r="FAB2355" s="1452"/>
      <c r="FAC2355" s="1452"/>
      <c r="FAD2355" s="1452"/>
      <c r="FAE2355" s="1452"/>
      <c r="FAF2355" s="1452"/>
      <c r="FAG2355" s="1452"/>
      <c r="FAH2355" s="1452"/>
      <c r="FAI2355" s="1452"/>
      <c r="FAJ2355" s="1452"/>
      <c r="FAK2355" s="1452"/>
      <c r="FAL2355" s="1452"/>
      <c r="FAM2355" s="1452"/>
      <c r="FAN2355" s="1452"/>
      <c r="FAO2355" s="1452"/>
      <c r="FAP2355" s="1452"/>
      <c r="FAQ2355" s="1452"/>
      <c r="FAR2355" s="1452"/>
      <c r="FAS2355" s="1452"/>
      <c r="FAT2355" s="1452"/>
      <c r="FAU2355" s="1452"/>
      <c r="FAV2355" s="1452"/>
      <c r="FAW2355" s="1452"/>
      <c r="FAX2355" s="1452"/>
      <c r="FAY2355" s="1452"/>
      <c r="FAZ2355" s="1452"/>
      <c r="FBA2355" s="1452"/>
      <c r="FBB2355" s="1452"/>
      <c r="FBC2355" s="1452"/>
      <c r="FBD2355" s="1452"/>
      <c r="FBE2355" s="1452"/>
      <c r="FBF2355" s="1452"/>
      <c r="FBG2355" s="1452"/>
      <c r="FBH2355" s="1452"/>
      <c r="FBI2355" s="1452"/>
      <c r="FBJ2355" s="1452"/>
      <c r="FBK2355" s="1452"/>
      <c r="FBL2355" s="1452"/>
      <c r="FBM2355" s="1452"/>
      <c r="FBN2355" s="1452"/>
      <c r="FBO2355" s="1452"/>
      <c r="FBP2355" s="1452"/>
      <c r="FBQ2355" s="1452"/>
      <c r="FBR2355" s="1452"/>
      <c r="FBS2355" s="1452"/>
      <c r="FBT2355" s="1452"/>
      <c r="FBU2355" s="1452"/>
      <c r="FBV2355" s="1452"/>
      <c r="FBW2355" s="1452"/>
      <c r="FBX2355" s="1452"/>
      <c r="FBY2355" s="1452"/>
      <c r="FBZ2355" s="1452"/>
      <c r="FCA2355" s="1452"/>
      <c r="FCB2355" s="1452"/>
      <c r="FCC2355" s="1452"/>
      <c r="FCD2355" s="1452"/>
      <c r="FCE2355" s="1452"/>
      <c r="FCF2355" s="1452"/>
      <c r="FCG2355" s="1452"/>
      <c r="FCH2355" s="1452"/>
      <c r="FCI2355" s="1452"/>
      <c r="FCJ2355" s="1452"/>
      <c r="FCK2355" s="1452"/>
      <c r="FCL2355" s="1452"/>
      <c r="FCM2355" s="1452"/>
      <c r="FCN2355" s="1452"/>
      <c r="FCO2355" s="1452"/>
      <c r="FCP2355" s="1452"/>
      <c r="FCQ2355" s="1452"/>
      <c r="FCR2355" s="1452"/>
      <c r="FCS2355" s="1452"/>
      <c r="FCT2355" s="1452"/>
      <c r="FCU2355" s="1452"/>
      <c r="FCV2355" s="1452"/>
      <c r="FCW2355" s="1452"/>
      <c r="FCX2355" s="1452"/>
      <c r="FCY2355" s="1452"/>
      <c r="FCZ2355" s="1452"/>
      <c r="FDA2355" s="1452"/>
      <c r="FDB2355" s="1452"/>
      <c r="FDC2355" s="1452"/>
      <c r="FDD2355" s="1452"/>
      <c r="FDE2355" s="1452"/>
      <c r="FDF2355" s="1452"/>
      <c r="FDG2355" s="1452"/>
      <c r="FDH2355" s="1452"/>
      <c r="FDI2355" s="1452"/>
      <c r="FDJ2355" s="1452"/>
      <c r="FDK2355" s="1452"/>
      <c r="FDL2355" s="1452"/>
      <c r="FDM2355" s="1452"/>
      <c r="FDN2355" s="1452"/>
      <c r="FDO2355" s="1452"/>
      <c r="FDP2355" s="1452"/>
      <c r="FDQ2355" s="1452"/>
      <c r="FDR2355" s="1452"/>
      <c r="FDS2355" s="1452"/>
      <c r="FDT2355" s="1452"/>
      <c r="FDU2355" s="1452"/>
      <c r="FDV2355" s="1452"/>
      <c r="FDW2355" s="1452"/>
      <c r="FDX2355" s="1452"/>
      <c r="FDY2355" s="1452"/>
      <c r="FDZ2355" s="1452"/>
      <c r="FEA2355" s="1452"/>
      <c r="FEB2355" s="1452"/>
      <c r="FEC2355" s="1452"/>
      <c r="FED2355" s="1452"/>
      <c r="FEE2355" s="1452"/>
      <c r="FEF2355" s="1452"/>
      <c r="FEG2355" s="1452"/>
      <c r="FEH2355" s="1452"/>
      <c r="FEI2355" s="1452"/>
      <c r="FEJ2355" s="1452"/>
      <c r="FEK2355" s="1452"/>
      <c r="FEL2355" s="1452"/>
      <c r="FEM2355" s="1452"/>
      <c r="FEN2355" s="1452"/>
      <c r="FEO2355" s="1452"/>
      <c r="FEP2355" s="1452"/>
      <c r="FEQ2355" s="1452"/>
      <c r="FER2355" s="1452"/>
      <c r="FES2355" s="1452"/>
      <c r="FET2355" s="1452"/>
      <c r="FEU2355" s="1452"/>
      <c r="FEV2355" s="1452"/>
      <c r="FEW2355" s="1452"/>
      <c r="FEX2355" s="1452"/>
      <c r="FEY2355" s="1452"/>
      <c r="FEZ2355" s="1452"/>
      <c r="FFA2355" s="1452"/>
      <c r="FFB2355" s="1452"/>
      <c r="FFC2355" s="1452"/>
      <c r="FFD2355" s="1452"/>
      <c r="FFE2355" s="1452"/>
      <c r="FFF2355" s="1452"/>
      <c r="FFG2355" s="1452"/>
      <c r="FFH2355" s="1452"/>
      <c r="FFI2355" s="1452"/>
      <c r="FFJ2355" s="1452"/>
      <c r="FFK2355" s="1452"/>
      <c r="FFL2355" s="1452"/>
      <c r="FFM2355" s="1452"/>
      <c r="FFN2355" s="1452"/>
      <c r="FFO2355" s="1452"/>
      <c r="FFP2355" s="1452"/>
      <c r="FFQ2355" s="1452"/>
      <c r="FFR2355" s="1452"/>
      <c r="FFS2355" s="1452"/>
      <c r="FFT2355" s="1452"/>
      <c r="FFU2355" s="1452"/>
      <c r="FFV2355" s="1452"/>
      <c r="FFW2355" s="1452"/>
      <c r="FFX2355" s="1452"/>
      <c r="FFY2355" s="1452"/>
      <c r="FFZ2355" s="1452"/>
      <c r="FGA2355" s="1452"/>
      <c r="FGB2355" s="1452"/>
      <c r="FGC2355" s="1452"/>
      <c r="FGD2355" s="1452"/>
      <c r="FGE2355" s="1452"/>
      <c r="FGF2355" s="1452"/>
      <c r="FGG2355" s="1452"/>
      <c r="FGH2355" s="1452"/>
      <c r="FGI2355" s="1452"/>
      <c r="FGJ2355" s="1452"/>
      <c r="FGK2355" s="1452"/>
      <c r="FGL2355" s="1452"/>
      <c r="FGM2355" s="1452"/>
      <c r="FGN2355" s="1452"/>
      <c r="FGO2355" s="1452"/>
      <c r="FGP2355" s="1452"/>
      <c r="FGQ2355" s="1452"/>
      <c r="FGR2355" s="1452"/>
      <c r="FGS2355" s="1452"/>
      <c r="FGT2355" s="1452"/>
      <c r="FGU2355" s="1452"/>
      <c r="FGV2355" s="1452"/>
      <c r="FGW2355" s="1452"/>
      <c r="FGX2355" s="1452"/>
      <c r="FGY2355" s="1452"/>
      <c r="FGZ2355" s="1452"/>
      <c r="FHA2355" s="1452"/>
      <c r="FHB2355" s="1452"/>
      <c r="FHC2355" s="1452"/>
      <c r="FHD2355" s="1452"/>
      <c r="FHE2355" s="1452"/>
      <c r="FHF2355" s="1452"/>
      <c r="FHG2355" s="1452"/>
      <c r="FHH2355" s="1452"/>
      <c r="FHI2355" s="1452"/>
      <c r="FHJ2355" s="1452"/>
      <c r="FHK2355" s="1452"/>
      <c r="FHL2355" s="1452"/>
      <c r="FHM2355" s="1452"/>
      <c r="FHN2355" s="1452"/>
      <c r="FHO2355" s="1452"/>
      <c r="FHP2355" s="1452"/>
      <c r="FHQ2355" s="1452"/>
      <c r="FHR2355" s="1452"/>
      <c r="FHS2355" s="1452"/>
      <c r="FHT2355" s="1452"/>
      <c r="FHU2355" s="1452"/>
      <c r="FHV2355" s="1452"/>
      <c r="FHW2355" s="1452"/>
      <c r="FHX2355" s="1452"/>
      <c r="FHY2355" s="1452"/>
      <c r="FHZ2355" s="1452"/>
      <c r="FIA2355" s="1452"/>
      <c r="FIB2355" s="1452"/>
      <c r="FIC2355" s="1452"/>
      <c r="FID2355" s="1452"/>
      <c r="FIE2355" s="1452"/>
      <c r="FIF2355" s="1452"/>
      <c r="FIG2355" s="1452"/>
      <c r="FIH2355" s="1452"/>
      <c r="FII2355" s="1452"/>
      <c r="FIJ2355" s="1452"/>
      <c r="FIK2355" s="1452"/>
      <c r="FIL2355" s="1452"/>
      <c r="FIM2355" s="1452"/>
      <c r="FIN2355" s="1452"/>
      <c r="FIO2355" s="1452"/>
      <c r="FIP2355" s="1452"/>
      <c r="FIQ2355" s="1452"/>
      <c r="FIR2355" s="1452"/>
      <c r="FIS2355" s="1452"/>
      <c r="FIT2355" s="1452"/>
      <c r="FIU2355" s="1452"/>
      <c r="FIV2355" s="1452"/>
      <c r="FIW2355" s="1452"/>
      <c r="FIX2355" s="1452"/>
      <c r="FIY2355" s="1452"/>
      <c r="FIZ2355" s="1452"/>
      <c r="FJA2355" s="1452"/>
      <c r="FJB2355" s="1452"/>
      <c r="FJC2355" s="1452"/>
      <c r="FJD2355" s="1452"/>
      <c r="FJE2355" s="1452"/>
      <c r="FJF2355" s="1452"/>
      <c r="FJG2355" s="1452"/>
      <c r="FJH2355" s="1452"/>
      <c r="FJI2355" s="1452"/>
      <c r="FJJ2355" s="1452"/>
      <c r="FJK2355" s="1452"/>
      <c r="FJL2355" s="1452"/>
      <c r="FJM2355" s="1452"/>
      <c r="FJN2355" s="1452"/>
      <c r="FJO2355" s="1452"/>
      <c r="FJP2355" s="1452"/>
      <c r="FJQ2355" s="1452"/>
      <c r="FJR2355" s="1452"/>
      <c r="FJS2355" s="1452"/>
      <c r="FJT2355" s="1452"/>
      <c r="FJU2355" s="1452"/>
      <c r="FJV2355" s="1452"/>
      <c r="FJW2355" s="1452"/>
      <c r="FJX2355" s="1452"/>
      <c r="FJY2355" s="1452"/>
      <c r="FJZ2355" s="1452"/>
      <c r="FKA2355" s="1452"/>
      <c r="FKB2355" s="1452"/>
      <c r="FKC2355" s="1452"/>
      <c r="FKD2355" s="1452"/>
      <c r="FKE2355" s="1452"/>
      <c r="FKF2355" s="1452"/>
      <c r="FKG2355" s="1452"/>
      <c r="FKH2355" s="1452"/>
      <c r="FKI2355" s="1452"/>
      <c r="FKJ2355" s="1452"/>
      <c r="FKK2355" s="1452"/>
      <c r="FKL2355" s="1452"/>
      <c r="FKM2355" s="1452"/>
      <c r="FKN2355" s="1452"/>
      <c r="FKO2355" s="1452"/>
      <c r="FKP2355" s="1452"/>
      <c r="FKQ2355" s="1452"/>
      <c r="FKR2355" s="1452"/>
      <c r="FKS2355" s="1452"/>
      <c r="FKT2355" s="1452"/>
      <c r="FKU2355" s="1452"/>
      <c r="FKV2355" s="1452"/>
      <c r="FKW2355" s="1452"/>
      <c r="FKX2355" s="1452"/>
      <c r="FKY2355" s="1452"/>
      <c r="FKZ2355" s="1452"/>
      <c r="FLA2355" s="1452"/>
      <c r="FLB2355" s="1452"/>
      <c r="FLC2355" s="1452"/>
      <c r="FLD2355" s="1452"/>
      <c r="FLE2355" s="1452"/>
      <c r="FLF2355" s="1452"/>
      <c r="FLG2355" s="1452"/>
      <c r="FLH2355" s="1452"/>
      <c r="FLI2355" s="1452"/>
      <c r="FLJ2355" s="1452"/>
      <c r="FLK2355" s="1452"/>
      <c r="FLL2355" s="1452"/>
      <c r="FLM2355" s="1452"/>
      <c r="FLN2355" s="1452"/>
      <c r="FLO2355" s="1452"/>
      <c r="FLP2355" s="1452"/>
      <c r="FLQ2355" s="1452"/>
      <c r="FLR2355" s="1452"/>
      <c r="FLS2355" s="1452"/>
      <c r="FLT2355" s="1452"/>
      <c r="FLU2355" s="1452"/>
      <c r="FLV2355" s="1452"/>
      <c r="FLW2355" s="1452"/>
      <c r="FLX2355" s="1452"/>
      <c r="FLY2355" s="1452"/>
      <c r="FLZ2355" s="1452"/>
      <c r="FMA2355" s="1452"/>
      <c r="FMB2355" s="1452"/>
      <c r="FMC2355" s="1452"/>
      <c r="FMD2355" s="1452"/>
      <c r="FME2355" s="1452"/>
      <c r="FMF2355" s="1452"/>
      <c r="FMG2355" s="1452"/>
      <c r="FMH2355" s="1452"/>
      <c r="FMI2355" s="1452"/>
      <c r="FMJ2355" s="1452"/>
      <c r="FMK2355" s="1452"/>
      <c r="FML2355" s="1452"/>
      <c r="FMM2355" s="1452"/>
      <c r="FMN2355" s="1452"/>
      <c r="FMO2355" s="1452"/>
      <c r="FMP2355" s="1452"/>
      <c r="FMQ2355" s="1452"/>
      <c r="FMR2355" s="1452"/>
      <c r="FMS2355" s="1452"/>
      <c r="FMT2355" s="1452"/>
      <c r="FMU2355" s="1452"/>
      <c r="FMV2355" s="1452"/>
      <c r="FMW2355" s="1452"/>
      <c r="FMX2355" s="1452"/>
      <c r="FMY2355" s="1452"/>
      <c r="FMZ2355" s="1452"/>
      <c r="FNA2355" s="1452"/>
      <c r="FNB2355" s="1452"/>
      <c r="FNC2355" s="1452"/>
      <c r="FND2355" s="1452"/>
      <c r="FNE2355" s="1452"/>
      <c r="FNF2355" s="1452"/>
      <c r="FNG2355" s="1452"/>
      <c r="FNH2355" s="1452"/>
      <c r="FNI2355" s="1452"/>
      <c r="FNJ2355" s="1452"/>
      <c r="FNK2355" s="1452"/>
      <c r="FNL2355" s="1452"/>
      <c r="FNM2355" s="1452"/>
      <c r="FNN2355" s="1452"/>
      <c r="FNO2355" s="1452"/>
      <c r="FNP2355" s="1452"/>
      <c r="FNQ2355" s="1452"/>
      <c r="FNR2355" s="1452"/>
      <c r="FNS2355" s="1452"/>
      <c r="FNT2355" s="1452"/>
      <c r="FNU2355" s="1452"/>
      <c r="FNV2355" s="1452"/>
      <c r="FNW2355" s="1452"/>
      <c r="FNX2355" s="1452"/>
      <c r="FNY2355" s="1452"/>
      <c r="FNZ2355" s="1452"/>
      <c r="FOA2355" s="1452"/>
      <c r="FOB2355" s="1452"/>
      <c r="FOC2355" s="1452"/>
      <c r="FOD2355" s="1452"/>
      <c r="FOE2355" s="1452"/>
      <c r="FOF2355" s="1452"/>
      <c r="FOG2355" s="1452"/>
      <c r="FOH2355" s="1452"/>
      <c r="FOI2355" s="1452"/>
      <c r="FOJ2355" s="1452"/>
      <c r="FOK2355" s="1452"/>
      <c r="FOL2355" s="1452"/>
      <c r="FOM2355" s="1452"/>
      <c r="FON2355" s="1452"/>
      <c r="FOO2355" s="1452"/>
      <c r="FOP2355" s="1452"/>
      <c r="FOQ2355" s="1452"/>
      <c r="FOR2355" s="1452"/>
      <c r="FOS2355" s="1452"/>
      <c r="FOT2355" s="1452"/>
      <c r="FOU2355" s="1452"/>
      <c r="FOV2355" s="1452"/>
      <c r="FOW2355" s="1452"/>
      <c r="FOX2355" s="1452"/>
      <c r="FOY2355" s="1452"/>
      <c r="FOZ2355" s="1452"/>
      <c r="FPA2355" s="1452"/>
      <c r="FPB2355" s="1452"/>
      <c r="FPC2355" s="1452"/>
      <c r="FPD2355" s="1452"/>
      <c r="FPE2355" s="1452"/>
      <c r="FPF2355" s="1452"/>
      <c r="FPG2355" s="1452"/>
      <c r="FPH2355" s="1452"/>
      <c r="FPI2355" s="1452"/>
      <c r="FPJ2355" s="1452"/>
      <c r="FPK2355" s="1452"/>
      <c r="FPL2355" s="1452"/>
      <c r="FPM2355" s="1452"/>
      <c r="FPN2355" s="1452"/>
      <c r="FPO2355" s="1452"/>
      <c r="FPP2355" s="1452"/>
      <c r="FPQ2355" s="1452"/>
      <c r="FPR2355" s="1452"/>
      <c r="FPS2355" s="1452"/>
      <c r="FPT2355" s="1452"/>
      <c r="FPU2355" s="1452"/>
      <c r="FPV2355" s="1452"/>
      <c r="FPW2355" s="1452"/>
      <c r="FPX2355" s="1452"/>
      <c r="FPY2355" s="1452"/>
      <c r="FPZ2355" s="1452"/>
      <c r="FQA2355" s="1452"/>
      <c r="FQB2355" s="1452"/>
      <c r="FQC2355" s="1452"/>
      <c r="FQD2355" s="1452"/>
      <c r="FQE2355" s="1452"/>
      <c r="FQF2355" s="1452"/>
      <c r="FQG2355" s="1452"/>
      <c r="FQH2355" s="1452"/>
      <c r="FQI2355" s="1452"/>
      <c r="FQJ2355" s="1452"/>
      <c r="FQK2355" s="1452"/>
      <c r="FQL2355" s="1452"/>
      <c r="FQM2355" s="1452"/>
      <c r="FQN2355" s="1452"/>
      <c r="FQO2355" s="1452"/>
      <c r="FQP2355" s="1452"/>
      <c r="FQQ2355" s="1452"/>
      <c r="FQR2355" s="1452"/>
      <c r="FQS2355" s="1452"/>
      <c r="FQT2355" s="1452"/>
      <c r="FQU2355" s="1452"/>
      <c r="FQV2355" s="1452"/>
      <c r="FQW2355" s="1452"/>
      <c r="FQX2355" s="1452"/>
      <c r="FQY2355" s="1452"/>
      <c r="FQZ2355" s="1452"/>
      <c r="FRA2355" s="1452"/>
      <c r="FRB2355" s="1452"/>
      <c r="FRC2355" s="1452"/>
      <c r="FRD2355" s="1452"/>
      <c r="FRE2355" s="1452"/>
      <c r="FRF2355" s="1452"/>
      <c r="FRG2355" s="1452"/>
      <c r="FRH2355" s="1452"/>
      <c r="FRI2355" s="1452"/>
      <c r="FRJ2355" s="1452"/>
      <c r="FRK2355" s="1452"/>
      <c r="FRL2355" s="1452"/>
      <c r="FRM2355" s="1452"/>
      <c r="FRN2355" s="1452"/>
      <c r="FRO2355" s="1452"/>
      <c r="FRP2355" s="1452"/>
      <c r="FRQ2355" s="1452"/>
      <c r="FRR2355" s="1452"/>
      <c r="FRS2355" s="1452"/>
      <c r="FRT2355" s="1452"/>
      <c r="FRU2355" s="1452"/>
      <c r="FRV2355" s="1452"/>
      <c r="FRW2355" s="1452"/>
      <c r="FRX2355" s="1452"/>
      <c r="FRY2355" s="1452"/>
      <c r="FRZ2355" s="1452"/>
      <c r="FSA2355" s="1452"/>
      <c r="FSB2355" s="1452"/>
      <c r="FSC2355" s="1452"/>
      <c r="FSD2355" s="1452"/>
      <c r="FSE2355" s="1452"/>
      <c r="FSF2355" s="1452"/>
      <c r="FSG2355" s="1452"/>
      <c r="FSH2355" s="1452"/>
      <c r="FSI2355" s="1452"/>
      <c r="FSJ2355" s="1452"/>
      <c r="FSK2355" s="1452"/>
      <c r="FSL2355" s="1452"/>
      <c r="FSM2355" s="1452"/>
      <c r="FSN2355" s="1452"/>
      <c r="FSO2355" s="1452"/>
      <c r="FSP2355" s="1452"/>
      <c r="FSQ2355" s="1452"/>
      <c r="FSR2355" s="1452"/>
      <c r="FSS2355" s="1452"/>
      <c r="FST2355" s="1452"/>
      <c r="FSU2355" s="1452"/>
      <c r="FSV2355" s="1452"/>
      <c r="FSW2355" s="1452"/>
      <c r="FSX2355" s="1452"/>
      <c r="FSY2355" s="1452"/>
      <c r="FSZ2355" s="1452"/>
      <c r="FTA2355" s="1452"/>
      <c r="FTB2355" s="1452"/>
      <c r="FTC2355" s="1452"/>
      <c r="FTD2355" s="1452"/>
      <c r="FTE2355" s="1452"/>
      <c r="FTF2355" s="1452"/>
      <c r="FTG2355" s="1452"/>
      <c r="FTH2355" s="1452"/>
      <c r="FTI2355" s="1452"/>
      <c r="FTJ2355" s="1452"/>
      <c r="FTK2355" s="1452"/>
      <c r="FTL2355" s="1452"/>
      <c r="FTM2355" s="1452"/>
      <c r="FTN2355" s="1452"/>
      <c r="FTO2355" s="1452"/>
      <c r="FTP2355" s="1452"/>
      <c r="FTQ2355" s="1452"/>
      <c r="FTR2355" s="1452"/>
      <c r="FTS2355" s="1452"/>
      <c r="FTT2355" s="1452"/>
      <c r="FTU2355" s="1452"/>
      <c r="FTV2355" s="1452"/>
      <c r="FTW2355" s="1452"/>
      <c r="FTX2355" s="1452"/>
      <c r="FTY2355" s="1452"/>
      <c r="FTZ2355" s="1452"/>
      <c r="FUA2355" s="1452"/>
      <c r="FUB2355" s="1452"/>
      <c r="FUC2355" s="1452"/>
      <c r="FUD2355" s="1452"/>
      <c r="FUE2355" s="1452"/>
      <c r="FUF2355" s="1452"/>
      <c r="FUG2355" s="1452"/>
      <c r="FUH2355" s="1452"/>
      <c r="FUI2355" s="1452"/>
      <c r="FUJ2355" s="1452"/>
      <c r="FUK2355" s="1452"/>
      <c r="FUL2355" s="1452"/>
      <c r="FUM2355" s="1452"/>
      <c r="FUN2355" s="1452"/>
      <c r="FUO2355" s="1452"/>
      <c r="FUP2355" s="1452"/>
      <c r="FUQ2355" s="1452"/>
      <c r="FUR2355" s="1452"/>
      <c r="FUS2355" s="1452"/>
      <c r="FUT2355" s="1452"/>
      <c r="FUU2355" s="1452"/>
      <c r="FUV2355" s="1452"/>
      <c r="FUW2355" s="1452"/>
      <c r="FUX2355" s="1452"/>
      <c r="FUY2355" s="1452"/>
      <c r="FUZ2355" s="1452"/>
      <c r="FVA2355" s="1452"/>
      <c r="FVB2355" s="1452"/>
      <c r="FVC2355" s="1452"/>
      <c r="FVD2355" s="1452"/>
      <c r="FVE2355" s="1452"/>
      <c r="FVF2355" s="1452"/>
      <c r="FVG2355" s="1452"/>
      <c r="FVH2355" s="1452"/>
      <c r="FVI2355" s="1452"/>
      <c r="FVJ2355" s="1452"/>
      <c r="FVK2355" s="1452"/>
      <c r="FVL2355" s="1452"/>
      <c r="FVM2355" s="1452"/>
      <c r="FVN2355" s="1452"/>
      <c r="FVO2355" s="1452"/>
      <c r="FVP2355" s="1452"/>
      <c r="FVQ2355" s="1452"/>
      <c r="FVR2355" s="1452"/>
      <c r="FVS2355" s="1452"/>
      <c r="FVT2355" s="1452"/>
      <c r="FVU2355" s="1452"/>
      <c r="FVV2355" s="1452"/>
      <c r="FVW2355" s="1452"/>
      <c r="FVX2355" s="1452"/>
      <c r="FVY2355" s="1452"/>
      <c r="FVZ2355" s="1452"/>
      <c r="FWA2355" s="1452"/>
      <c r="FWB2355" s="1452"/>
      <c r="FWC2355" s="1452"/>
      <c r="FWD2355" s="1452"/>
      <c r="FWE2355" s="1452"/>
      <c r="FWF2355" s="1452"/>
      <c r="FWG2355" s="1452"/>
      <c r="FWH2355" s="1452"/>
      <c r="FWI2355" s="1452"/>
      <c r="FWJ2355" s="1452"/>
      <c r="FWK2355" s="1452"/>
      <c r="FWL2355" s="1452"/>
      <c r="FWM2355" s="1452"/>
      <c r="FWN2355" s="1452"/>
      <c r="FWO2355" s="1452"/>
      <c r="FWP2355" s="1452"/>
      <c r="FWQ2355" s="1452"/>
      <c r="FWR2355" s="1452"/>
      <c r="FWS2355" s="1452"/>
      <c r="FWT2355" s="1452"/>
      <c r="FWU2355" s="1452"/>
      <c r="FWV2355" s="1452"/>
      <c r="FWW2355" s="1452"/>
      <c r="FWX2355" s="1452"/>
      <c r="FWY2355" s="1452"/>
      <c r="FWZ2355" s="1452"/>
      <c r="FXA2355" s="1452"/>
      <c r="FXB2355" s="1452"/>
      <c r="FXC2355" s="1452"/>
      <c r="FXD2355" s="1452"/>
      <c r="FXE2355" s="1452"/>
      <c r="FXF2355" s="1452"/>
      <c r="FXG2355" s="1452"/>
      <c r="FXH2355" s="1452"/>
      <c r="FXI2355" s="1452"/>
      <c r="FXJ2355" s="1452"/>
      <c r="FXK2355" s="1452"/>
      <c r="FXL2355" s="1452"/>
      <c r="FXM2355" s="1452"/>
      <c r="FXN2355" s="1452"/>
      <c r="FXO2355" s="1452"/>
      <c r="FXP2355" s="1452"/>
      <c r="FXQ2355" s="1452"/>
      <c r="FXR2355" s="1452"/>
      <c r="FXS2355" s="1452"/>
      <c r="FXT2355" s="1452"/>
      <c r="FXU2355" s="1452"/>
      <c r="FXV2355" s="1452"/>
      <c r="FXW2355" s="1452"/>
      <c r="FXX2355" s="1452"/>
      <c r="FXY2355" s="1452"/>
      <c r="FXZ2355" s="1452"/>
      <c r="FYA2355" s="1452"/>
      <c r="FYB2355" s="1452"/>
      <c r="FYC2355" s="1452"/>
      <c r="FYD2355" s="1452"/>
      <c r="FYE2355" s="1452"/>
      <c r="FYF2355" s="1452"/>
      <c r="FYG2355" s="1452"/>
      <c r="FYH2355" s="1452"/>
      <c r="FYI2355" s="1452"/>
      <c r="FYJ2355" s="1452"/>
      <c r="FYK2355" s="1452"/>
      <c r="FYL2355" s="1452"/>
      <c r="FYM2355" s="1452"/>
      <c r="FYN2355" s="1452"/>
      <c r="FYO2355" s="1452"/>
      <c r="FYP2355" s="1452"/>
      <c r="FYQ2355" s="1452"/>
      <c r="FYR2355" s="1452"/>
      <c r="FYS2355" s="1452"/>
      <c r="FYT2355" s="1452"/>
      <c r="FYU2355" s="1452"/>
      <c r="FYV2355" s="1452"/>
      <c r="FYW2355" s="1452"/>
      <c r="FYX2355" s="1452"/>
      <c r="FYY2355" s="1452"/>
      <c r="FYZ2355" s="1452"/>
      <c r="FZA2355" s="1452"/>
      <c r="FZB2355" s="1452"/>
      <c r="FZC2355" s="1452"/>
      <c r="FZD2355" s="1452"/>
      <c r="FZE2355" s="1452"/>
      <c r="FZF2355" s="1452"/>
      <c r="FZG2355" s="1452"/>
      <c r="FZH2355" s="1452"/>
      <c r="FZI2355" s="1452"/>
      <c r="FZJ2355" s="1452"/>
      <c r="FZK2355" s="1452"/>
      <c r="FZL2355" s="1452"/>
      <c r="FZM2355" s="1452"/>
      <c r="FZN2355" s="1452"/>
      <c r="FZO2355" s="1452"/>
      <c r="FZP2355" s="1452"/>
      <c r="FZQ2355" s="1452"/>
      <c r="FZR2355" s="1452"/>
      <c r="FZS2355" s="1452"/>
      <c r="FZT2355" s="1452"/>
      <c r="FZU2355" s="1452"/>
      <c r="FZV2355" s="1452"/>
      <c r="FZW2355" s="1452"/>
      <c r="FZX2355" s="1452"/>
      <c r="FZY2355" s="1452"/>
      <c r="FZZ2355" s="1452"/>
      <c r="GAA2355" s="1452"/>
      <c r="GAB2355" s="1452"/>
      <c r="GAC2355" s="1452"/>
      <c r="GAD2355" s="1452"/>
      <c r="GAE2355" s="1452"/>
      <c r="GAF2355" s="1452"/>
      <c r="GAG2355" s="1452"/>
      <c r="GAH2355" s="1452"/>
      <c r="GAI2355" s="1452"/>
      <c r="GAJ2355" s="1452"/>
      <c r="GAK2355" s="1452"/>
      <c r="GAL2355" s="1452"/>
      <c r="GAM2355" s="1452"/>
      <c r="GAN2355" s="1452"/>
      <c r="GAO2355" s="1452"/>
      <c r="GAP2355" s="1452"/>
      <c r="GAQ2355" s="1452"/>
      <c r="GAR2355" s="1452"/>
      <c r="GAS2355" s="1452"/>
      <c r="GAT2355" s="1452"/>
      <c r="GAU2355" s="1452"/>
      <c r="GAV2355" s="1452"/>
      <c r="GAW2355" s="1452"/>
      <c r="GAX2355" s="1452"/>
      <c r="GAY2355" s="1452"/>
      <c r="GAZ2355" s="1452"/>
      <c r="GBA2355" s="1452"/>
      <c r="GBB2355" s="1452"/>
      <c r="GBC2355" s="1452"/>
      <c r="GBD2355" s="1452"/>
      <c r="GBE2355" s="1452"/>
      <c r="GBF2355" s="1452"/>
      <c r="GBG2355" s="1452"/>
      <c r="GBH2355" s="1452"/>
      <c r="GBI2355" s="1452"/>
      <c r="GBJ2355" s="1452"/>
      <c r="GBK2355" s="1452"/>
      <c r="GBL2355" s="1452"/>
      <c r="GBM2355" s="1452"/>
      <c r="GBN2355" s="1452"/>
      <c r="GBO2355" s="1452"/>
      <c r="GBP2355" s="1452"/>
      <c r="GBQ2355" s="1452"/>
      <c r="GBR2355" s="1452"/>
      <c r="GBS2355" s="1452"/>
      <c r="GBT2355" s="1452"/>
      <c r="GBU2355" s="1452"/>
      <c r="GBV2355" s="1452"/>
      <c r="GBW2355" s="1452"/>
      <c r="GBX2355" s="1452"/>
      <c r="GBY2355" s="1452"/>
      <c r="GBZ2355" s="1452"/>
      <c r="GCA2355" s="1452"/>
      <c r="GCB2355" s="1452"/>
      <c r="GCC2355" s="1452"/>
      <c r="GCD2355" s="1452"/>
      <c r="GCE2355" s="1452"/>
      <c r="GCF2355" s="1452"/>
      <c r="GCG2355" s="1452"/>
      <c r="GCH2355" s="1452"/>
      <c r="GCI2355" s="1452"/>
      <c r="GCJ2355" s="1452"/>
      <c r="GCK2355" s="1452"/>
      <c r="GCL2355" s="1452"/>
      <c r="GCM2355" s="1452"/>
      <c r="GCN2355" s="1452"/>
      <c r="GCO2355" s="1452"/>
      <c r="GCP2355" s="1452"/>
      <c r="GCQ2355" s="1452"/>
      <c r="GCR2355" s="1452"/>
      <c r="GCS2355" s="1452"/>
      <c r="GCT2355" s="1452"/>
      <c r="GCU2355" s="1452"/>
      <c r="GCV2355" s="1452"/>
      <c r="GCW2355" s="1452"/>
      <c r="GCX2355" s="1452"/>
      <c r="GCY2355" s="1452"/>
      <c r="GCZ2355" s="1452"/>
      <c r="GDA2355" s="1452"/>
      <c r="GDB2355" s="1452"/>
      <c r="GDC2355" s="1452"/>
      <c r="GDD2355" s="1452"/>
      <c r="GDE2355" s="1452"/>
      <c r="GDF2355" s="1452"/>
      <c r="GDG2355" s="1452"/>
      <c r="GDH2355" s="1452"/>
      <c r="GDI2355" s="1452"/>
      <c r="GDJ2355" s="1452"/>
      <c r="GDK2355" s="1452"/>
      <c r="GDL2355" s="1452"/>
      <c r="GDM2355" s="1452"/>
      <c r="GDN2355" s="1452"/>
      <c r="GDO2355" s="1452"/>
      <c r="GDP2355" s="1452"/>
      <c r="GDQ2355" s="1452"/>
      <c r="GDR2355" s="1452"/>
      <c r="GDS2355" s="1452"/>
      <c r="GDT2355" s="1452"/>
      <c r="GDU2355" s="1452"/>
      <c r="GDV2355" s="1452"/>
      <c r="GDW2355" s="1452"/>
      <c r="GDX2355" s="1452"/>
      <c r="GDY2355" s="1452"/>
      <c r="GDZ2355" s="1452"/>
      <c r="GEA2355" s="1452"/>
      <c r="GEB2355" s="1452"/>
      <c r="GEC2355" s="1452"/>
      <c r="GED2355" s="1452"/>
      <c r="GEE2355" s="1452"/>
      <c r="GEF2355" s="1452"/>
      <c r="GEG2355" s="1452"/>
      <c r="GEH2355" s="1452"/>
      <c r="GEI2355" s="1452"/>
      <c r="GEJ2355" s="1452"/>
      <c r="GEK2355" s="1452"/>
      <c r="GEL2355" s="1452"/>
      <c r="GEM2355" s="1452"/>
      <c r="GEN2355" s="1452"/>
      <c r="GEO2355" s="1452"/>
      <c r="GEP2355" s="1452"/>
      <c r="GEQ2355" s="1452"/>
      <c r="GER2355" s="1452"/>
      <c r="GES2355" s="1452"/>
      <c r="GET2355" s="1452"/>
      <c r="GEU2355" s="1452"/>
      <c r="GEV2355" s="1452"/>
      <c r="GEW2355" s="1452"/>
      <c r="GEX2355" s="1452"/>
      <c r="GEY2355" s="1452"/>
      <c r="GEZ2355" s="1452"/>
      <c r="GFA2355" s="1452"/>
      <c r="GFB2355" s="1452"/>
      <c r="GFC2355" s="1452"/>
      <c r="GFD2355" s="1452"/>
      <c r="GFE2355" s="1452"/>
      <c r="GFF2355" s="1452"/>
      <c r="GFG2355" s="1452"/>
      <c r="GFH2355" s="1452"/>
      <c r="GFI2355" s="1452"/>
      <c r="GFJ2355" s="1452"/>
      <c r="GFK2355" s="1452"/>
      <c r="GFL2355" s="1452"/>
      <c r="GFM2355" s="1452"/>
      <c r="GFN2355" s="1452"/>
      <c r="GFO2355" s="1452"/>
      <c r="GFP2355" s="1452"/>
      <c r="GFQ2355" s="1452"/>
      <c r="GFR2355" s="1452"/>
      <c r="GFS2355" s="1452"/>
      <c r="GFT2355" s="1452"/>
      <c r="GFU2355" s="1452"/>
      <c r="GFV2355" s="1452"/>
      <c r="GFW2355" s="1452"/>
      <c r="GFX2355" s="1452"/>
      <c r="GFY2355" s="1452"/>
      <c r="GFZ2355" s="1452"/>
      <c r="GGA2355" s="1452"/>
      <c r="GGB2355" s="1452"/>
      <c r="GGC2355" s="1452"/>
      <c r="GGD2355" s="1452"/>
      <c r="GGE2355" s="1452"/>
      <c r="GGF2355" s="1452"/>
      <c r="GGG2355" s="1452"/>
      <c r="GGH2355" s="1452"/>
      <c r="GGI2355" s="1452"/>
      <c r="GGJ2355" s="1452"/>
      <c r="GGK2355" s="1452"/>
      <c r="GGL2355" s="1452"/>
      <c r="GGM2355" s="1452"/>
      <c r="GGN2355" s="1452"/>
      <c r="GGO2355" s="1452"/>
      <c r="GGP2355" s="1452"/>
      <c r="GGQ2355" s="1452"/>
      <c r="GGR2355" s="1452"/>
      <c r="GGS2355" s="1452"/>
      <c r="GGT2355" s="1452"/>
      <c r="GGU2355" s="1452"/>
      <c r="GGV2355" s="1452"/>
      <c r="GGW2355" s="1452"/>
      <c r="GGX2355" s="1452"/>
      <c r="GGY2355" s="1452"/>
      <c r="GGZ2355" s="1452"/>
      <c r="GHA2355" s="1452"/>
      <c r="GHB2355" s="1452"/>
      <c r="GHC2355" s="1452"/>
      <c r="GHD2355" s="1452"/>
      <c r="GHE2355" s="1452"/>
      <c r="GHF2355" s="1452"/>
      <c r="GHG2355" s="1452"/>
      <c r="GHH2355" s="1452"/>
      <c r="GHI2355" s="1452"/>
      <c r="GHJ2355" s="1452"/>
      <c r="GHK2355" s="1452"/>
      <c r="GHL2355" s="1452"/>
      <c r="GHM2355" s="1452"/>
      <c r="GHN2355" s="1452"/>
      <c r="GHO2355" s="1452"/>
      <c r="GHP2355" s="1452"/>
      <c r="GHQ2355" s="1452"/>
      <c r="GHR2355" s="1452"/>
      <c r="GHS2355" s="1452"/>
      <c r="GHT2355" s="1452"/>
      <c r="GHU2355" s="1452"/>
      <c r="GHV2355" s="1452"/>
      <c r="GHW2355" s="1452"/>
      <c r="GHX2355" s="1452"/>
      <c r="GHY2355" s="1452"/>
      <c r="GHZ2355" s="1452"/>
      <c r="GIA2355" s="1452"/>
      <c r="GIB2355" s="1452"/>
      <c r="GIC2355" s="1452"/>
      <c r="GID2355" s="1452"/>
      <c r="GIE2355" s="1452"/>
      <c r="GIF2355" s="1452"/>
      <c r="GIG2355" s="1452"/>
      <c r="GIH2355" s="1452"/>
      <c r="GII2355" s="1452"/>
      <c r="GIJ2355" s="1452"/>
      <c r="GIK2355" s="1452"/>
      <c r="GIL2355" s="1452"/>
      <c r="GIM2355" s="1452"/>
      <c r="GIN2355" s="1452"/>
      <c r="GIO2355" s="1452"/>
      <c r="GIP2355" s="1452"/>
      <c r="GIQ2355" s="1452"/>
      <c r="GIR2355" s="1452"/>
      <c r="GIS2355" s="1452"/>
      <c r="GIT2355" s="1452"/>
      <c r="GIU2355" s="1452"/>
      <c r="GIV2355" s="1452"/>
      <c r="GIW2355" s="1452"/>
      <c r="GIX2355" s="1452"/>
      <c r="GIY2355" s="1452"/>
      <c r="GIZ2355" s="1452"/>
      <c r="GJA2355" s="1452"/>
      <c r="GJB2355" s="1452"/>
      <c r="GJC2355" s="1452"/>
      <c r="GJD2355" s="1452"/>
      <c r="GJE2355" s="1452"/>
      <c r="GJF2355" s="1452"/>
      <c r="GJG2355" s="1452"/>
      <c r="GJH2355" s="1452"/>
      <c r="GJI2355" s="1452"/>
      <c r="GJJ2355" s="1452"/>
      <c r="GJK2355" s="1452"/>
      <c r="GJL2355" s="1452"/>
      <c r="GJM2355" s="1452"/>
      <c r="GJN2355" s="1452"/>
      <c r="GJO2355" s="1452"/>
      <c r="GJP2355" s="1452"/>
      <c r="GJQ2355" s="1452"/>
      <c r="GJR2355" s="1452"/>
      <c r="GJS2355" s="1452"/>
      <c r="GJT2355" s="1452"/>
      <c r="GJU2355" s="1452"/>
      <c r="GJV2355" s="1452"/>
      <c r="GJW2355" s="1452"/>
      <c r="GJX2355" s="1452"/>
      <c r="GJY2355" s="1452"/>
      <c r="GJZ2355" s="1452"/>
      <c r="GKA2355" s="1452"/>
      <c r="GKB2355" s="1452"/>
      <c r="GKC2355" s="1452"/>
      <c r="GKD2355" s="1452"/>
      <c r="GKE2355" s="1452"/>
      <c r="GKF2355" s="1452"/>
      <c r="GKG2355" s="1452"/>
      <c r="GKH2355" s="1452"/>
      <c r="GKI2355" s="1452"/>
      <c r="GKJ2355" s="1452"/>
      <c r="GKK2355" s="1452"/>
      <c r="GKL2355" s="1452"/>
      <c r="GKM2355" s="1452"/>
      <c r="GKN2355" s="1452"/>
      <c r="GKO2355" s="1452"/>
      <c r="GKP2355" s="1452"/>
      <c r="GKQ2355" s="1452"/>
      <c r="GKR2355" s="1452"/>
      <c r="GKS2355" s="1452"/>
      <c r="GKT2355" s="1452"/>
      <c r="GKU2355" s="1452"/>
      <c r="GKV2355" s="1452"/>
      <c r="GKW2355" s="1452"/>
      <c r="GKX2355" s="1452"/>
      <c r="GKY2355" s="1452"/>
      <c r="GKZ2355" s="1452"/>
      <c r="GLA2355" s="1452"/>
      <c r="GLB2355" s="1452"/>
      <c r="GLC2355" s="1452"/>
      <c r="GLD2355" s="1452"/>
      <c r="GLE2355" s="1452"/>
      <c r="GLF2355" s="1452"/>
      <c r="GLG2355" s="1452"/>
      <c r="GLH2355" s="1452"/>
      <c r="GLI2355" s="1452"/>
      <c r="GLJ2355" s="1452"/>
      <c r="GLK2355" s="1452"/>
      <c r="GLL2355" s="1452"/>
      <c r="GLM2355" s="1452"/>
      <c r="GLN2355" s="1452"/>
      <c r="GLO2355" s="1452"/>
      <c r="GLP2355" s="1452"/>
      <c r="GLQ2355" s="1452"/>
      <c r="GLR2355" s="1452"/>
      <c r="GLS2355" s="1452"/>
      <c r="GLT2355" s="1452"/>
      <c r="GLU2355" s="1452"/>
      <c r="GLV2355" s="1452"/>
      <c r="GLW2355" s="1452"/>
      <c r="GLX2355" s="1452"/>
      <c r="GLY2355" s="1452"/>
      <c r="GLZ2355" s="1452"/>
      <c r="GMA2355" s="1452"/>
      <c r="GMB2355" s="1452"/>
      <c r="GMC2355" s="1452"/>
      <c r="GMD2355" s="1452"/>
      <c r="GME2355" s="1452"/>
      <c r="GMF2355" s="1452"/>
      <c r="GMG2355" s="1452"/>
      <c r="GMH2355" s="1452"/>
      <c r="GMI2355" s="1452"/>
      <c r="GMJ2355" s="1452"/>
      <c r="GMK2355" s="1452"/>
      <c r="GML2355" s="1452"/>
      <c r="GMM2355" s="1452"/>
      <c r="GMN2355" s="1452"/>
      <c r="GMO2355" s="1452"/>
      <c r="GMP2355" s="1452"/>
      <c r="GMQ2355" s="1452"/>
      <c r="GMR2355" s="1452"/>
      <c r="GMS2355" s="1452"/>
      <c r="GMT2355" s="1452"/>
      <c r="GMU2355" s="1452"/>
      <c r="GMV2355" s="1452"/>
      <c r="GMW2355" s="1452"/>
      <c r="GMX2355" s="1452"/>
      <c r="GMY2355" s="1452"/>
      <c r="GMZ2355" s="1452"/>
      <c r="GNA2355" s="1452"/>
      <c r="GNB2355" s="1452"/>
      <c r="GNC2355" s="1452"/>
      <c r="GND2355" s="1452"/>
      <c r="GNE2355" s="1452"/>
      <c r="GNF2355" s="1452"/>
      <c r="GNG2355" s="1452"/>
      <c r="GNH2355" s="1452"/>
      <c r="GNI2355" s="1452"/>
      <c r="GNJ2355" s="1452"/>
      <c r="GNK2355" s="1452"/>
      <c r="GNL2355" s="1452"/>
      <c r="GNM2355" s="1452"/>
      <c r="GNN2355" s="1452"/>
      <c r="GNO2355" s="1452"/>
      <c r="GNP2355" s="1452"/>
      <c r="GNQ2355" s="1452"/>
      <c r="GNR2355" s="1452"/>
      <c r="GNS2355" s="1452"/>
      <c r="GNT2355" s="1452"/>
      <c r="GNU2355" s="1452"/>
      <c r="GNV2355" s="1452"/>
      <c r="GNW2355" s="1452"/>
      <c r="GNX2355" s="1452"/>
      <c r="GNY2355" s="1452"/>
      <c r="GNZ2355" s="1452"/>
      <c r="GOA2355" s="1452"/>
      <c r="GOB2355" s="1452"/>
      <c r="GOC2355" s="1452"/>
      <c r="GOD2355" s="1452"/>
      <c r="GOE2355" s="1452"/>
      <c r="GOF2355" s="1452"/>
      <c r="GOG2355" s="1452"/>
      <c r="GOH2355" s="1452"/>
      <c r="GOI2355" s="1452"/>
      <c r="GOJ2355" s="1452"/>
      <c r="GOK2355" s="1452"/>
      <c r="GOL2355" s="1452"/>
      <c r="GOM2355" s="1452"/>
      <c r="GON2355" s="1452"/>
      <c r="GOO2355" s="1452"/>
      <c r="GOP2355" s="1452"/>
      <c r="GOQ2355" s="1452"/>
      <c r="GOR2355" s="1452"/>
      <c r="GOS2355" s="1452"/>
      <c r="GOT2355" s="1452"/>
      <c r="GOU2355" s="1452"/>
      <c r="GOV2355" s="1452"/>
      <c r="GOW2355" s="1452"/>
      <c r="GOX2355" s="1452"/>
      <c r="GOY2355" s="1452"/>
      <c r="GOZ2355" s="1452"/>
      <c r="GPA2355" s="1452"/>
      <c r="GPB2355" s="1452"/>
      <c r="GPC2355" s="1452"/>
      <c r="GPD2355" s="1452"/>
      <c r="GPE2355" s="1452"/>
      <c r="GPF2355" s="1452"/>
      <c r="GPG2355" s="1452"/>
      <c r="GPH2355" s="1452"/>
      <c r="GPI2355" s="1452"/>
      <c r="GPJ2355" s="1452"/>
      <c r="GPK2355" s="1452"/>
      <c r="GPL2355" s="1452"/>
      <c r="GPM2355" s="1452"/>
      <c r="GPN2355" s="1452"/>
      <c r="GPO2355" s="1452"/>
      <c r="GPP2355" s="1452"/>
      <c r="GPQ2355" s="1452"/>
      <c r="GPR2355" s="1452"/>
      <c r="GPS2355" s="1452"/>
      <c r="GPT2355" s="1452"/>
      <c r="GPU2355" s="1452"/>
      <c r="GPV2355" s="1452"/>
      <c r="GPW2355" s="1452"/>
      <c r="GPX2355" s="1452"/>
      <c r="GPY2355" s="1452"/>
      <c r="GPZ2355" s="1452"/>
      <c r="GQA2355" s="1452"/>
      <c r="GQB2355" s="1452"/>
      <c r="GQC2355" s="1452"/>
      <c r="GQD2355" s="1452"/>
      <c r="GQE2355" s="1452"/>
      <c r="GQF2355" s="1452"/>
      <c r="GQG2355" s="1452"/>
      <c r="GQH2355" s="1452"/>
      <c r="GQI2355" s="1452"/>
      <c r="GQJ2355" s="1452"/>
      <c r="GQK2355" s="1452"/>
      <c r="GQL2355" s="1452"/>
      <c r="GQM2355" s="1452"/>
      <c r="GQN2355" s="1452"/>
      <c r="GQO2355" s="1452"/>
      <c r="GQP2355" s="1452"/>
      <c r="GQQ2355" s="1452"/>
      <c r="GQR2355" s="1452"/>
      <c r="GQS2355" s="1452"/>
      <c r="GQT2355" s="1452"/>
      <c r="GQU2355" s="1452"/>
      <c r="GQV2355" s="1452"/>
      <c r="GQW2355" s="1452"/>
      <c r="GQX2355" s="1452"/>
      <c r="GQY2355" s="1452"/>
      <c r="GQZ2355" s="1452"/>
      <c r="GRA2355" s="1452"/>
      <c r="GRB2355" s="1452"/>
      <c r="GRC2355" s="1452"/>
      <c r="GRD2355" s="1452"/>
      <c r="GRE2355" s="1452"/>
      <c r="GRF2355" s="1452"/>
      <c r="GRG2355" s="1452"/>
      <c r="GRH2355" s="1452"/>
      <c r="GRI2355" s="1452"/>
      <c r="GRJ2355" s="1452"/>
      <c r="GRK2355" s="1452"/>
      <c r="GRL2355" s="1452"/>
      <c r="GRM2355" s="1452"/>
      <c r="GRN2355" s="1452"/>
      <c r="GRO2355" s="1452"/>
      <c r="GRP2355" s="1452"/>
      <c r="GRQ2355" s="1452"/>
      <c r="GRR2355" s="1452"/>
      <c r="GRS2355" s="1452"/>
      <c r="GRT2355" s="1452"/>
      <c r="GRU2355" s="1452"/>
      <c r="GRV2355" s="1452"/>
      <c r="GRW2355" s="1452"/>
      <c r="GRX2355" s="1452"/>
      <c r="GRY2355" s="1452"/>
      <c r="GRZ2355" s="1452"/>
      <c r="GSA2355" s="1452"/>
      <c r="GSB2355" s="1452"/>
      <c r="GSC2355" s="1452"/>
      <c r="GSD2355" s="1452"/>
      <c r="GSE2355" s="1452"/>
      <c r="GSF2355" s="1452"/>
      <c r="GSG2355" s="1452"/>
      <c r="GSH2355" s="1452"/>
      <c r="GSI2355" s="1452"/>
      <c r="GSJ2355" s="1452"/>
      <c r="GSK2355" s="1452"/>
      <c r="GSL2355" s="1452"/>
      <c r="GSM2355" s="1452"/>
      <c r="GSN2355" s="1452"/>
      <c r="GSO2355" s="1452"/>
      <c r="GSP2355" s="1452"/>
      <c r="GSQ2355" s="1452"/>
      <c r="GSR2355" s="1452"/>
      <c r="GSS2355" s="1452"/>
      <c r="GST2355" s="1452"/>
      <c r="GSU2355" s="1452"/>
      <c r="GSV2355" s="1452"/>
      <c r="GSW2355" s="1452"/>
      <c r="GSX2355" s="1452"/>
      <c r="GSY2355" s="1452"/>
      <c r="GSZ2355" s="1452"/>
      <c r="GTA2355" s="1452"/>
      <c r="GTB2355" s="1452"/>
      <c r="GTC2355" s="1452"/>
      <c r="GTD2355" s="1452"/>
      <c r="GTE2355" s="1452"/>
      <c r="GTF2355" s="1452"/>
      <c r="GTG2355" s="1452"/>
      <c r="GTH2355" s="1452"/>
      <c r="GTI2355" s="1452"/>
      <c r="GTJ2355" s="1452"/>
      <c r="GTK2355" s="1452"/>
      <c r="GTL2355" s="1452"/>
      <c r="GTM2355" s="1452"/>
      <c r="GTN2355" s="1452"/>
      <c r="GTO2355" s="1452"/>
      <c r="GTP2355" s="1452"/>
      <c r="GTQ2355" s="1452"/>
      <c r="GTR2355" s="1452"/>
      <c r="GTS2355" s="1452"/>
      <c r="GTT2355" s="1452"/>
      <c r="GTU2355" s="1452"/>
      <c r="GTV2355" s="1452"/>
      <c r="GTW2355" s="1452"/>
      <c r="GTX2355" s="1452"/>
      <c r="GTY2355" s="1452"/>
      <c r="GTZ2355" s="1452"/>
      <c r="GUA2355" s="1452"/>
      <c r="GUB2355" s="1452"/>
      <c r="GUC2355" s="1452"/>
      <c r="GUD2355" s="1452"/>
      <c r="GUE2355" s="1452"/>
      <c r="GUF2355" s="1452"/>
      <c r="GUG2355" s="1452"/>
      <c r="GUH2355" s="1452"/>
      <c r="GUI2355" s="1452"/>
      <c r="GUJ2355" s="1452"/>
      <c r="GUK2355" s="1452"/>
      <c r="GUL2355" s="1452"/>
      <c r="GUM2355" s="1452"/>
      <c r="GUN2355" s="1452"/>
      <c r="GUO2355" s="1452"/>
      <c r="GUP2355" s="1452"/>
      <c r="GUQ2355" s="1452"/>
      <c r="GUR2355" s="1452"/>
      <c r="GUS2355" s="1452"/>
      <c r="GUT2355" s="1452"/>
      <c r="GUU2355" s="1452"/>
      <c r="GUV2355" s="1452"/>
      <c r="GUW2355" s="1452"/>
      <c r="GUX2355" s="1452"/>
      <c r="GUY2355" s="1452"/>
      <c r="GUZ2355" s="1452"/>
      <c r="GVA2355" s="1452"/>
      <c r="GVB2355" s="1452"/>
      <c r="GVC2355" s="1452"/>
      <c r="GVD2355" s="1452"/>
      <c r="GVE2355" s="1452"/>
      <c r="GVF2355" s="1452"/>
      <c r="GVG2355" s="1452"/>
      <c r="GVH2355" s="1452"/>
      <c r="GVI2355" s="1452"/>
      <c r="GVJ2355" s="1452"/>
      <c r="GVK2355" s="1452"/>
      <c r="GVL2355" s="1452"/>
      <c r="GVM2355" s="1452"/>
      <c r="GVN2355" s="1452"/>
      <c r="GVO2355" s="1452"/>
      <c r="GVP2355" s="1452"/>
      <c r="GVQ2355" s="1452"/>
      <c r="GVR2355" s="1452"/>
      <c r="GVS2355" s="1452"/>
      <c r="GVT2355" s="1452"/>
      <c r="GVU2355" s="1452"/>
      <c r="GVV2355" s="1452"/>
      <c r="GVW2355" s="1452"/>
      <c r="GVX2355" s="1452"/>
      <c r="GVY2355" s="1452"/>
      <c r="GVZ2355" s="1452"/>
      <c r="GWA2355" s="1452"/>
      <c r="GWB2355" s="1452"/>
      <c r="GWC2355" s="1452"/>
      <c r="GWD2355" s="1452"/>
      <c r="GWE2355" s="1452"/>
      <c r="GWF2355" s="1452"/>
      <c r="GWG2355" s="1452"/>
      <c r="GWH2355" s="1452"/>
      <c r="GWI2355" s="1452"/>
      <c r="GWJ2355" s="1452"/>
      <c r="GWK2355" s="1452"/>
      <c r="GWL2355" s="1452"/>
      <c r="GWM2355" s="1452"/>
      <c r="GWN2355" s="1452"/>
      <c r="GWO2355" s="1452"/>
      <c r="GWP2355" s="1452"/>
      <c r="GWQ2355" s="1452"/>
      <c r="GWR2355" s="1452"/>
      <c r="GWS2355" s="1452"/>
      <c r="GWT2355" s="1452"/>
      <c r="GWU2355" s="1452"/>
      <c r="GWV2355" s="1452"/>
      <c r="GWW2355" s="1452"/>
      <c r="GWX2355" s="1452"/>
      <c r="GWY2355" s="1452"/>
      <c r="GWZ2355" s="1452"/>
      <c r="GXA2355" s="1452"/>
      <c r="GXB2355" s="1452"/>
      <c r="GXC2355" s="1452"/>
      <c r="GXD2355" s="1452"/>
      <c r="GXE2355" s="1452"/>
      <c r="GXF2355" s="1452"/>
      <c r="GXG2355" s="1452"/>
      <c r="GXH2355" s="1452"/>
      <c r="GXI2355" s="1452"/>
      <c r="GXJ2355" s="1452"/>
      <c r="GXK2355" s="1452"/>
      <c r="GXL2355" s="1452"/>
      <c r="GXM2355" s="1452"/>
      <c r="GXN2355" s="1452"/>
      <c r="GXO2355" s="1452"/>
      <c r="GXP2355" s="1452"/>
      <c r="GXQ2355" s="1452"/>
      <c r="GXR2355" s="1452"/>
      <c r="GXS2355" s="1452"/>
      <c r="GXT2355" s="1452"/>
      <c r="GXU2355" s="1452"/>
      <c r="GXV2355" s="1452"/>
      <c r="GXW2355" s="1452"/>
      <c r="GXX2355" s="1452"/>
      <c r="GXY2355" s="1452"/>
      <c r="GXZ2355" s="1452"/>
      <c r="GYA2355" s="1452"/>
      <c r="GYB2355" s="1452"/>
      <c r="GYC2355" s="1452"/>
      <c r="GYD2355" s="1452"/>
      <c r="GYE2355" s="1452"/>
      <c r="GYF2355" s="1452"/>
      <c r="GYG2355" s="1452"/>
      <c r="GYH2355" s="1452"/>
      <c r="GYI2355" s="1452"/>
      <c r="GYJ2355" s="1452"/>
      <c r="GYK2355" s="1452"/>
      <c r="GYL2355" s="1452"/>
      <c r="GYM2355" s="1452"/>
      <c r="GYN2355" s="1452"/>
      <c r="GYO2355" s="1452"/>
      <c r="GYP2355" s="1452"/>
      <c r="GYQ2355" s="1452"/>
      <c r="GYR2355" s="1452"/>
      <c r="GYS2355" s="1452"/>
      <c r="GYT2355" s="1452"/>
      <c r="GYU2355" s="1452"/>
      <c r="GYV2355" s="1452"/>
      <c r="GYW2355" s="1452"/>
      <c r="GYX2355" s="1452"/>
      <c r="GYY2355" s="1452"/>
      <c r="GYZ2355" s="1452"/>
      <c r="GZA2355" s="1452"/>
      <c r="GZB2355" s="1452"/>
      <c r="GZC2355" s="1452"/>
      <c r="GZD2355" s="1452"/>
      <c r="GZE2355" s="1452"/>
      <c r="GZF2355" s="1452"/>
      <c r="GZG2355" s="1452"/>
      <c r="GZH2355" s="1452"/>
      <c r="GZI2355" s="1452"/>
      <c r="GZJ2355" s="1452"/>
      <c r="GZK2355" s="1452"/>
      <c r="GZL2355" s="1452"/>
      <c r="GZM2355" s="1452"/>
      <c r="GZN2355" s="1452"/>
      <c r="GZO2355" s="1452"/>
      <c r="GZP2355" s="1452"/>
      <c r="GZQ2355" s="1452"/>
      <c r="GZR2355" s="1452"/>
      <c r="GZS2355" s="1452"/>
      <c r="GZT2355" s="1452"/>
      <c r="GZU2355" s="1452"/>
      <c r="GZV2355" s="1452"/>
      <c r="GZW2355" s="1452"/>
      <c r="GZX2355" s="1452"/>
      <c r="GZY2355" s="1452"/>
      <c r="GZZ2355" s="1452"/>
      <c r="HAA2355" s="1452"/>
      <c r="HAB2355" s="1452"/>
      <c r="HAC2355" s="1452"/>
      <c r="HAD2355" s="1452"/>
      <c r="HAE2355" s="1452"/>
      <c r="HAF2355" s="1452"/>
      <c r="HAG2355" s="1452"/>
      <c r="HAH2355" s="1452"/>
      <c r="HAI2355" s="1452"/>
      <c r="HAJ2355" s="1452"/>
      <c r="HAK2355" s="1452"/>
      <c r="HAL2355" s="1452"/>
      <c r="HAM2355" s="1452"/>
      <c r="HAN2355" s="1452"/>
      <c r="HAO2355" s="1452"/>
      <c r="HAP2355" s="1452"/>
      <c r="HAQ2355" s="1452"/>
      <c r="HAR2355" s="1452"/>
      <c r="HAS2355" s="1452"/>
      <c r="HAT2355" s="1452"/>
      <c r="HAU2355" s="1452"/>
      <c r="HAV2355" s="1452"/>
      <c r="HAW2355" s="1452"/>
      <c r="HAX2355" s="1452"/>
      <c r="HAY2355" s="1452"/>
      <c r="HAZ2355" s="1452"/>
      <c r="HBA2355" s="1452"/>
      <c r="HBB2355" s="1452"/>
      <c r="HBC2355" s="1452"/>
      <c r="HBD2355" s="1452"/>
      <c r="HBE2355" s="1452"/>
      <c r="HBF2355" s="1452"/>
      <c r="HBG2355" s="1452"/>
      <c r="HBH2355" s="1452"/>
      <c r="HBI2355" s="1452"/>
      <c r="HBJ2355" s="1452"/>
      <c r="HBK2355" s="1452"/>
      <c r="HBL2355" s="1452"/>
      <c r="HBM2355" s="1452"/>
      <c r="HBN2355" s="1452"/>
      <c r="HBO2355" s="1452"/>
      <c r="HBP2355" s="1452"/>
      <c r="HBQ2355" s="1452"/>
      <c r="HBR2355" s="1452"/>
      <c r="HBS2355" s="1452"/>
      <c r="HBT2355" s="1452"/>
      <c r="HBU2355" s="1452"/>
      <c r="HBV2355" s="1452"/>
      <c r="HBW2355" s="1452"/>
      <c r="HBX2355" s="1452"/>
      <c r="HBY2355" s="1452"/>
      <c r="HBZ2355" s="1452"/>
      <c r="HCA2355" s="1452"/>
      <c r="HCB2355" s="1452"/>
      <c r="HCC2355" s="1452"/>
      <c r="HCD2355" s="1452"/>
      <c r="HCE2355" s="1452"/>
      <c r="HCF2355" s="1452"/>
      <c r="HCG2355" s="1452"/>
      <c r="HCH2355" s="1452"/>
      <c r="HCI2355" s="1452"/>
      <c r="HCJ2355" s="1452"/>
      <c r="HCK2355" s="1452"/>
      <c r="HCL2355" s="1452"/>
      <c r="HCM2355" s="1452"/>
      <c r="HCN2355" s="1452"/>
      <c r="HCO2355" s="1452"/>
      <c r="HCP2355" s="1452"/>
      <c r="HCQ2355" s="1452"/>
      <c r="HCR2355" s="1452"/>
      <c r="HCS2355" s="1452"/>
      <c r="HCT2355" s="1452"/>
      <c r="HCU2355" s="1452"/>
      <c r="HCV2355" s="1452"/>
      <c r="HCW2355" s="1452"/>
      <c r="HCX2355" s="1452"/>
      <c r="HCY2355" s="1452"/>
      <c r="HCZ2355" s="1452"/>
      <c r="HDA2355" s="1452"/>
      <c r="HDB2355" s="1452"/>
      <c r="HDC2355" s="1452"/>
      <c r="HDD2355" s="1452"/>
      <c r="HDE2355" s="1452"/>
      <c r="HDF2355" s="1452"/>
      <c r="HDG2355" s="1452"/>
      <c r="HDH2355" s="1452"/>
      <c r="HDI2355" s="1452"/>
      <c r="HDJ2355" s="1452"/>
      <c r="HDK2355" s="1452"/>
      <c r="HDL2355" s="1452"/>
      <c r="HDM2355" s="1452"/>
      <c r="HDN2355" s="1452"/>
      <c r="HDO2355" s="1452"/>
      <c r="HDP2355" s="1452"/>
      <c r="HDQ2355" s="1452"/>
      <c r="HDR2355" s="1452"/>
      <c r="HDS2355" s="1452"/>
      <c r="HDT2355" s="1452"/>
      <c r="HDU2355" s="1452"/>
      <c r="HDV2355" s="1452"/>
      <c r="HDW2355" s="1452"/>
      <c r="HDX2355" s="1452"/>
      <c r="HDY2355" s="1452"/>
      <c r="HDZ2355" s="1452"/>
      <c r="HEA2355" s="1452"/>
      <c r="HEB2355" s="1452"/>
      <c r="HEC2355" s="1452"/>
      <c r="HED2355" s="1452"/>
      <c r="HEE2355" s="1452"/>
      <c r="HEF2355" s="1452"/>
      <c r="HEG2355" s="1452"/>
      <c r="HEH2355" s="1452"/>
      <c r="HEI2355" s="1452"/>
      <c r="HEJ2355" s="1452"/>
      <c r="HEK2355" s="1452"/>
      <c r="HEL2355" s="1452"/>
      <c r="HEM2355" s="1452"/>
      <c r="HEN2355" s="1452"/>
      <c r="HEO2355" s="1452"/>
      <c r="HEP2355" s="1452"/>
      <c r="HEQ2355" s="1452"/>
      <c r="HER2355" s="1452"/>
      <c r="HES2355" s="1452"/>
      <c r="HET2355" s="1452"/>
      <c r="HEU2355" s="1452"/>
      <c r="HEV2355" s="1452"/>
      <c r="HEW2355" s="1452"/>
      <c r="HEX2355" s="1452"/>
      <c r="HEY2355" s="1452"/>
      <c r="HEZ2355" s="1452"/>
      <c r="HFA2355" s="1452"/>
      <c r="HFB2355" s="1452"/>
      <c r="HFC2355" s="1452"/>
      <c r="HFD2355" s="1452"/>
      <c r="HFE2355" s="1452"/>
      <c r="HFF2355" s="1452"/>
      <c r="HFG2355" s="1452"/>
      <c r="HFH2355" s="1452"/>
      <c r="HFI2355" s="1452"/>
      <c r="HFJ2355" s="1452"/>
      <c r="HFK2355" s="1452"/>
      <c r="HFL2355" s="1452"/>
      <c r="HFM2355" s="1452"/>
      <c r="HFN2355" s="1452"/>
      <c r="HFO2355" s="1452"/>
      <c r="HFP2355" s="1452"/>
      <c r="HFQ2355" s="1452"/>
      <c r="HFR2355" s="1452"/>
      <c r="HFS2355" s="1452"/>
      <c r="HFT2355" s="1452"/>
      <c r="HFU2355" s="1452"/>
      <c r="HFV2355" s="1452"/>
      <c r="HFW2355" s="1452"/>
      <c r="HFX2355" s="1452"/>
      <c r="HFY2355" s="1452"/>
      <c r="HFZ2355" s="1452"/>
      <c r="HGA2355" s="1452"/>
      <c r="HGB2355" s="1452"/>
      <c r="HGC2355" s="1452"/>
      <c r="HGD2355" s="1452"/>
      <c r="HGE2355" s="1452"/>
      <c r="HGF2355" s="1452"/>
      <c r="HGG2355" s="1452"/>
      <c r="HGH2355" s="1452"/>
      <c r="HGI2355" s="1452"/>
      <c r="HGJ2355" s="1452"/>
      <c r="HGK2355" s="1452"/>
      <c r="HGL2355" s="1452"/>
      <c r="HGM2355" s="1452"/>
      <c r="HGN2355" s="1452"/>
      <c r="HGO2355" s="1452"/>
      <c r="HGP2355" s="1452"/>
      <c r="HGQ2355" s="1452"/>
      <c r="HGR2355" s="1452"/>
      <c r="HGS2355" s="1452"/>
      <c r="HGT2355" s="1452"/>
      <c r="HGU2355" s="1452"/>
      <c r="HGV2355" s="1452"/>
      <c r="HGW2355" s="1452"/>
      <c r="HGX2355" s="1452"/>
      <c r="HGY2355" s="1452"/>
      <c r="HGZ2355" s="1452"/>
      <c r="HHA2355" s="1452"/>
      <c r="HHB2355" s="1452"/>
      <c r="HHC2355" s="1452"/>
      <c r="HHD2355" s="1452"/>
      <c r="HHE2355" s="1452"/>
      <c r="HHF2355" s="1452"/>
      <c r="HHG2355" s="1452"/>
      <c r="HHH2355" s="1452"/>
      <c r="HHI2355" s="1452"/>
      <c r="HHJ2355" s="1452"/>
      <c r="HHK2355" s="1452"/>
      <c r="HHL2355" s="1452"/>
      <c r="HHM2355" s="1452"/>
      <c r="HHN2355" s="1452"/>
      <c r="HHO2355" s="1452"/>
      <c r="HHP2355" s="1452"/>
      <c r="HHQ2355" s="1452"/>
      <c r="HHR2355" s="1452"/>
      <c r="HHS2355" s="1452"/>
      <c r="HHT2355" s="1452"/>
      <c r="HHU2355" s="1452"/>
      <c r="HHV2355" s="1452"/>
      <c r="HHW2355" s="1452"/>
      <c r="HHX2355" s="1452"/>
      <c r="HHY2355" s="1452"/>
      <c r="HHZ2355" s="1452"/>
      <c r="HIA2355" s="1452"/>
      <c r="HIB2355" s="1452"/>
      <c r="HIC2355" s="1452"/>
      <c r="HID2355" s="1452"/>
      <c r="HIE2355" s="1452"/>
      <c r="HIF2355" s="1452"/>
      <c r="HIG2355" s="1452"/>
      <c r="HIH2355" s="1452"/>
      <c r="HII2355" s="1452"/>
      <c r="HIJ2355" s="1452"/>
      <c r="HIK2355" s="1452"/>
      <c r="HIL2355" s="1452"/>
      <c r="HIM2355" s="1452"/>
      <c r="HIN2355" s="1452"/>
      <c r="HIO2355" s="1452"/>
      <c r="HIP2355" s="1452"/>
      <c r="HIQ2355" s="1452"/>
      <c r="HIR2355" s="1452"/>
      <c r="HIS2355" s="1452"/>
      <c r="HIT2355" s="1452"/>
      <c r="HIU2355" s="1452"/>
      <c r="HIV2355" s="1452"/>
      <c r="HIW2355" s="1452"/>
      <c r="HIX2355" s="1452"/>
      <c r="HIY2355" s="1452"/>
      <c r="HIZ2355" s="1452"/>
      <c r="HJA2355" s="1452"/>
      <c r="HJB2355" s="1452"/>
      <c r="HJC2355" s="1452"/>
      <c r="HJD2355" s="1452"/>
      <c r="HJE2355" s="1452"/>
      <c r="HJF2355" s="1452"/>
      <c r="HJG2355" s="1452"/>
      <c r="HJH2355" s="1452"/>
      <c r="HJI2355" s="1452"/>
      <c r="HJJ2355" s="1452"/>
      <c r="HJK2355" s="1452"/>
      <c r="HJL2355" s="1452"/>
      <c r="HJM2355" s="1452"/>
      <c r="HJN2355" s="1452"/>
      <c r="HJO2355" s="1452"/>
      <c r="HJP2355" s="1452"/>
      <c r="HJQ2355" s="1452"/>
      <c r="HJR2355" s="1452"/>
      <c r="HJS2355" s="1452"/>
      <c r="HJT2355" s="1452"/>
      <c r="HJU2355" s="1452"/>
      <c r="HJV2355" s="1452"/>
      <c r="HJW2355" s="1452"/>
      <c r="HJX2355" s="1452"/>
      <c r="HJY2355" s="1452"/>
      <c r="HJZ2355" s="1452"/>
      <c r="HKA2355" s="1452"/>
      <c r="HKB2355" s="1452"/>
      <c r="HKC2355" s="1452"/>
      <c r="HKD2355" s="1452"/>
      <c r="HKE2355" s="1452"/>
      <c r="HKF2355" s="1452"/>
      <c r="HKG2355" s="1452"/>
      <c r="HKH2355" s="1452"/>
      <c r="HKI2355" s="1452"/>
      <c r="HKJ2355" s="1452"/>
      <c r="HKK2355" s="1452"/>
      <c r="HKL2355" s="1452"/>
      <c r="HKM2355" s="1452"/>
      <c r="HKN2355" s="1452"/>
      <c r="HKO2355" s="1452"/>
      <c r="HKP2355" s="1452"/>
      <c r="HKQ2355" s="1452"/>
      <c r="HKR2355" s="1452"/>
      <c r="HKS2355" s="1452"/>
      <c r="HKT2355" s="1452"/>
      <c r="HKU2355" s="1452"/>
      <c r="HKV2355" s="1452"/>
      <c r="HKW2355" s="1452"/>
      <c r="HKX2355" s="1452"/>
      <c r="HKY2355" s="1452"/>
      <c r="HKZ2355" s="1452"/>
      <c r="HLA2355" s="1452"/>
      <c r="HLB2355" s="1452"/>
      <c r="HLC2355" s="1452"/>
      <c r="HLD2355" s="1452"/>
      <c r="HLE2355" s="1452"/>
      <c r="HLF2355" s="1452"/>
      <c r="HLG2355" s="1452"/>
      <c r="HLH2355" s="1452"/>
      <c r="HLI2355" s="1452"/>
      <c r="HLJ2355" s="1452"/>
      <c r="HLK2355" s="1452"/>
      <c r="HLL2355" s="1452"/>
      <c r="HLM2355" s="1452"/>
      <c r="HLN2355" s="1452"/>
      <c r="HLO2355" s="1452"/>
      <c r="HLP2355" s="1452"/>
      <c r="HLQ2355" s="1452"/>
      <c r="HLR2355" s="1452"/>
      <c r="HLS2355" s="1452"/>
      <c r="HLT2355" s="1452"/>
      <c r="HLU2355" s="1452"/>
      <c r="HLV2355" s="1452"/>
      <c r="HLW2355" s="1452"/>
      <c r="HLX2355" s="1452"/>
      <c r="HLY2355" s="1452"/>
      <c r="HLZ2355" s="1452"/>
      <c r="HMA2355" s="1452"/>
      <c r="HMB2355" s="1452"/>
      <c r="HMC2355" s="1452"/>
      <c r="HMD2355" s="1452"/>
      <c r="HME2355" s="1452"/>
      <c r="HMF2355" s="1452"/>
      <c r="HMG2355" s="1452"/>
      <c r="HMH2355" s="1452"/>
      <c r="HMI2355" s="1452"/>
      <c r="HMJ2355" s="1452"/>
      <c r="HMK2355" s="1452"/>
      <c r="HML2355" s="1452"/>
      <c r="HMM2355" s="1452"/>
      <c r="HMN2355" s="1452"/>
      <c r="HMO2355" s="1452"/>
      <c r="HMP2355" s="1452"/>
      <c r="HMQ2355" s="1452"/>
      <c r="HMR2355" s="1452"/>
      <c r="HMS2355" s="1452"/>
      <c r="HMT2355" s="1452"/>
      <c r="HMU2355" s="1452"/>
      <c r="HMV2355" s="1452"/>
      <c r="HMW2355" s="1452"/>
      <c r="HMX2355" s="1452"/>
      <c r="HMY2355" s="1452"/>
      <c r="HMZ2355" s="1452"/>
      <c r="HNA2355" s="1452"/>
      <c r="HNB2355" s="1452"/>
      <c r="HNC2355" s="1452"/>
      <c r="HND2355" s="1452"/>
      <c r="HNE2355" s="1452"/>
      <c r="HNF2355" s="1452"/>
      <c r="HNG2355" s="1452"/>
      <c r="HNH2355" s="1452"/>
      <c r="HNI2355" s="1452"/>
      <c r="HNJ2355" s="1452"/>
      <c r="HNK2355" s="1452"/>
      <c r="HNL2355" s="1452"/>
      <c r="HNM2355" s="1452"/>
      <c r="HNN2355" s="1452"/>
      <c r="HNO2355" s="1452"/>
      <c r="HNP2355" s="1452"/>
      <c r="HNQ2355" s="1452"/>
      <c r="HNR2355" s="1452"/>
      <c r="HNS2355" s="1452"/>
      <c r="HNT2355" s="1452"/>
      <c r="HNU2355" s="1452"/>
      <c r="HNV2355" s="1452"/>
      <c r="HNW2355" s="1452"/>
      <c r="HNX2355" s="1452"/>
      <c r="HNY2355" s="1452"/>
      <c r="HNZ2355" s="1452"/>
      <c r="HOA2355" s="1452"/>
      <c r="HOB2355" s="1452"/>
      <c r="HOC2355" s="1452"/>
      <c r="HOD2355" s="1452"/>
      <c r="HOE2355" s="1452"/>
      <c r="HOF2355" s="1452"/>
      <c r="HOG2355" s="1452"/>
      <c r="HOH2355" s="1452"/>
      <c r="HOI2355" s="1452"/>
      <c r="HOJ2355" s="1452"/>
      <c r="HOK2355" s="1452"/>
      <c r="HOL2355" s="1452"/>
      <c r="HOM2355" s="1452"/>
      <c r="HON2355" s="1452"/>
      <c r="HOO2355" s="1452"/>
      <c r="HOP2355" s="1452"/>
      <c r="HOQ2355" s="1452"/>
      <c r="HOR2355" s="1452"/>
      <c r="HOS2355" s="1452"/>
      <c r="HOT2355" s="1452"/>
      <c r="HOU2355" s="1452"/>
      <c r="HOV2355" s="1452"/>
      <c r="HOW2355" s="1452"/>
      <c r="HOX2355" s="1452"/>
      <c r="HOY2355" s="1452"/>
      <c r="HOZ2355" s="1452"/>
      <c r="HPA2355" s="1452"/>
      <c r="HPB2355" s="1452"/>
      <c r="HPC2355" s="1452"/>
      <c r="HPD2355" s="1452"/>
      <c r="HPE2355" s="1452"/>
      <c r="HPF2355" s="1452"/>
      <c r="HPG2355" s="1452"/>
      <c r="HPH2355" s="1452"/>
      <c r="HPI2355" s="1452"/>
      <c r="HPJ2355" s="1452"/>
      <c r="HPK2355" s="1452"/>
      <c r="HPL2355" s="1452"/>
      <c r="HPM2355" s="1452"/>
      <c r="HPN2355" s="1452"/>
      <c r="HPO2355" s="1452"/>
      <c r="HPP2355" s="1452"/>
      <c r="HPQ2355" s="1452"/>
      <c r="HPR2355" s="1452"/>
      <c r="HPS2355" s="1452"/>
      <c r="HPT2355" s="1452"/>
      <c r="HPU2355" s="1452"/>
      <c r="HPV2355" s="1452"/>
      <c r="HPW2355" s="1452"/>
      <c r="HPX2355" s="1452"/>
      <c r="HPY2355" s="1452"/>
      <c r="HPZ2355" s="1452"/>
      <c r="HQA2355" s="1452"/>
      <c r="HQB2355" s="1452"/>
      <c r="HQC2355" s="1452"/>
      <c r="HQD2355" s="1452"/>
      <c r="HQE2355" s="1452"/>
      <c r="HQF2355" s="1452"/>
      <c r="HQG2355" s="1452"/>
      <c r="HQH2355" s="1452"/>
      <c r="HQI2355" s="1452"/>
      <c r="HQJ2355" s="1452"/>
      <c r="HQK2355" s="1452"/>
      <c r="HQL2355" s="1452"/>
      <c r="HQM2355" s="1452"/>
      <c r="HQN2355" s="1452"/>
      <c r="HQO2355" s="1452"/>
      <c r="HQP2355" s="1452"/>
      <c r="HQQ2355" s="1452"/>
      <c r="HQR2355" s="1452"/>
      <c r="HQS2355" s="1452"/>
      <c r="HQT2355" s="1452"/>
      <c r="HQU2355" s="1452"/>
      <c r="HQV2355" s="1452"/>
      <c r="HQW2355" s="1452"/>
      <c r="HQX2355" s="1452"/>
      <c r="HQY2355" s="1452"/>
      <c r="HQZ2355" s="1452"/>
      <c r="HRA2355" s="1452"/>
      <c r="HRB2355" s="1452"/>
      <c r="HRC2355" s="1452"/>
      <c r="HRD2355" s="1452"/>
      <c r="HRE2355" s="1452"/>
      <c r="HRF2355" s="1452"/>
      <c r="HRG2355" s="1452"/>
      <c r="HRH2355" s="1452"/>
      <c r="HRI2355" s="1452"/>
      <c r="HRJ2355" s="1452"/>
      <c r="HRK2355" s="1452"/>
      <c r="HRL2355" s="1452"/>
      <c r="HRM2355" s="1452"/>
      <c r="HRN2355" s="1452"/>
      <c r="HRO2355" s="1452"/>
      <c r="HRP2355" s="1452"/>
      <c r="HRQ2355" s="1452"/>
      <c r="HRR2355" s="1452"/>
      <c r="HRS2355" s="1452"/>
      <c r="HRT2355" s="1452"/>
      <c r="HRU2355" s="1452"/>
      <c r="HRV2355" s="1452"/>
      <c r="HRW2355" s="1452"/>
      <c r="HRX2355" s="1452"/>
      <c r="HRY2355" s="1452"/>
      <c r="HRZ2355" s="1452"/>
      <c r="HSA2355" s="1452"/>
      <c r="HSB2355" s="1452"/>
      <c r="HSC2355" s="1452"/>
      <c r="HSD2355" s="1452"/>
      <c r="HSE2355" s="1452"/>
      <c r="HSF2355" s="1452"/>
      <c r="HSG2355" s="1452"/>
      <c r="HSH2355" s="1452"/>
      <c r="HSI2355" s="1452"/>
      <c r="HSJ2355" s="1452"/>
      <c r="HSK2355" s="1452"/>
      <c r="HSL2355" s="1452"/>
      <c r="HSM2355" s="1452"/>
      <c r="HSN2355" s="1452"/>
      <c r="HSO2355" s="1452"/>
      <c r="HSP2355" s="1452"/>
      <c r="HSQ2355" s="1452"/>
      <c r="HSR2355" s="1452"/>
      <c r="HSS2355" s="1452"/>
      <c r="HST2355" s="1452"/>
      <c r="HSU2355" s="1452"/>
      <c r="HSV2355" s="1452"/>
      <c r="HSW2355" s="1452"/>
      <c r="HSX2355" s="1452"/>
      <c r="HSY2355" s="1452"/>
      <c r="HSZ2355" s="1452"/>
      <c r="HTA2355" s="1452"/>
      <c r="HTB2355" s="1452"/>
      <c r="HTC2355" s="1452"/>
      <c r="HTD2355" s="1452"/>
      <c r="HTE2355" s="1452"/>
      <c r="HTF2355" s="1452"/>
      <c r="HTG2355" s="1452"/>
      <c r="HTH2355" s="1452"/>
      <c r="HTI2355" s="1452"/>
      <c r="HTJ2355" s="1452"/>
      <c r="HTK2355" s="1452"/>
      <c r="HTL2355" s="1452"/>
      <c r="HTM2355" s="1452"/>
      <c r="HTN2355" s="1452"/>
      <c r="HTO2355" s="1452"/>
      <c r="HTP2355" s="1452"/>
      <c r="HTQ2355" s="1452"/>
      <c r="HTR2355" s="1452"/>
      <c r="HTS2355" s="1452"/>
      <c r="HTT2355" s="1452"/>
      <c r="HTU2355" s="1452"/>
      <c r="HTV2355" s="1452"/>
      <c r="HTW2355" s="1452"/>
      <c r="HTX2355" s="1452"/>
      <c r="HTY2355" s="1452"/>
      <c r="HTZ2355" s="1452"/>
      <c r="HUA2355" s="1452"/>
      <c r="HUB2355" s="1452"/>
      <c r="HUC2355" s="1452"/>
      <c r="HUD2355" s="1452"/>
      <c r="HUE2355" s="1452"/>
      <c r="HUF2355" s="1452"/>
      <c r="HUG2355" s="1452"/>
      <c r="HUH2355" s="1452"/>
      <c r="HUI2355" s="1452"/>
      <c r="HUJ2355" s="1452"/>
      <c r="HUK2355" s="1452"/>
      <c r="HUL2355" s="1452"/>
      <c r="HUM2355" s="1452"/>
      <c r="HUN2355" s="1452"/>
      <c r="HUO2355" s="1452"/>
      <c r="HUP2355" s="1452"/>
      <c r="HUQ2355" s="1452"/>
      <c r="HUR2355" s="1452"/>
      <c r="HUS2355" s="1452"/>
      <c r="HUT2355" s="1452"/>
      <c r="HUU2355" s="1452"/>
      <c r="HUV2355" s="1452"/>
      <c r="HUW2355" s="1452"/>
      <c r="HUX2355" s="1452"/>
      <c r="HUY2355" s="1452"/>
      <c r="HUZ2355" s="1452"/>
      <c r="HVA2355" s="1452"/>
      <c r="HVB2355" s="1452"/>
      <c r="HVC2355" s="1452"/>
      <c r="HVD2355" s="1452"/>
      <c r="HVE2355" s="1452"/>
      <c r="HVF2355" s="1452"/>
      <c r="HVG2355" s="1452"/>
      <c r="HVH2355" s="1452"/>
      <c r="HVI2355" s="1452"/>
      <c r="HVJ2355" s="1452"/>
      <c r="HVK2355" s="1452"/>
      <c r="HVL2355" s="1452"/>
      <c r="HVM2355" s="1452"/>
      <c r="HVN2355" s="1452"/>
      <c r="HVO2355" s="1452"/>
      <c r="HVP2355" s="1452"/>
      <c r="HVQ2355" s="1452"/>
      <c r="HVR2355" s="1452"/>
      <c r="HVS2355" s="1452"/>
      <c r="HVT2355" s="1452"/>
      <c r="HVU2355" s="1452"/>
      <c r="HVV2355" s="1452"/>
      <c r="HVW2355" s="1452"/>
      <c r="HVX2355" s="1452"/>
      <c r="HVY2355" s="1452"/>
      <c r="HVZ2355" s="1452"/>
      <c r="HWA2355" s="1452"/>
      <c r="HWB2355" s="1452"/>
      <c r="HWC2355" s="1452"/>
      <c r="HWD2355" s="1452"/>
      <c r="HWE2355" s="1452"/>
      <c r="HWF2355" s="1452"/>
      <c r="HWG2355" s="1452"/>
      <c r="HWH2355" s="1452"/>
      <c r="HWI2355" s="1452"/>
      <c r="HWJ2355" s="1452"/>
      <c r="HWK2355" s="1452"/>
      <c r="HWL2355" s="1452"/>
      <c r="HWM2355" s="1452"/>
      <c r="HWN2355" s="1452"/>
      <c r="HWO2355" s="1452"/>
      <c r="HWP2355" s="1452"/>
      <c r="HWQ2355" s="1452"/>
      <c r="HWR2355" s="1452"/>
      <c r="HWS2355" s="1452"/>
      <c r="HWT2355" s="1452"/>
      <c r="HWU2355" s="1452"/>
      <c r="HWV2355" s="1452"/>
      <c r="HWW2355" s="1452"/>
      <c r="HWX2355" s="1452"/>
      <c r="HWY2355" s="1452"/>
      <c r="HWZ2355" s="1452"/>
      <c r="HXA2355" s="1452"/>
      <c r="HXB2355" s="1452"/>
      <c r="HXC2355" s="1452"/>
      <c r="HXD2355" s="1452"/>
      <c r="HXE2355" s="1452"/>
      <c r="HXF2355" s="1452"/>
      <c r="HXG2355" s="1452"/>
      <c r="HXH2355" s="1452"/>
      <c r="HXI2355" s="1452"/>
      <c r="HXJ2355" s="1452"/>
      <c r="HXK2355" s="1452"/>
      <c r="HXL2355" s="1452"/>
      <c r="HXM2355" s="1452"/>
      <c r="HXN2355" s="1452"/>
      <c r="HXO2355" s="1452"/>
      <c r="HXP2355" s="1452"/>
      <c r="HXQ2355" s="1452"/>
      <c r="HXR2355" s="1452"/>
      <c r="HXS2355" s="1452"/>
      <c r="HXT2355" s="1452"/>
      <c r="HXU2355" s="1452"/>
      <c r="HXV2355" s="1452"/>
      <c r="HXW2355" s="1452"/>
      <c r="HXX2355" s="1452"/>
      <c r="HXY2355" s="1452"/>
      <c r="HXZ2355" s="1452"/>
      <c r="HYA2355" s="1452"/>
      <c r="HYB2355" s="1452"/>
      <c r="HYC2355" s="1452"/>
      <c r="HYD2355" s="1452"/>
      <c r="HYE2355" s="1452"/>
      <c r="HYF2355" s="1452"/>
      <c r="HYG2355" s="1452"/>
      <c r="HYH2355" s="1452"/>
      <c r="HYI2355" s="1452"/>
      <c r="HYJ2355" s="1452"/>
      <c r="HYK2355" s="1452"/>
      <c r="HYL2355" s="1452"/>
      <c r="HYM2355" s="1452"/>
      <c r="HYN2355" s="1452"/>
      <c r="HYO2355" s="1452"/>
      <c r="HYP2355" s="1452"/>
      <c r="HYQ2355" s="1452"/>
      <c r="HYR2355" s="1452"/>
      <c r="HYS2355" s="1452"/>
      <c r="HYT2355" s="1452"/>
      <c r="HYU2355" s="1452"/>
      <c r="HYV2355" s="1452"/>
      <c r="HYW2355" s="1452"/>
      <c r="HYX2355" s="1452"/>
      <c r="HYY2355" s="1452"/>
      <c r="HYZ2355" s="1452"/>
      <c r="HZA2355" s="1452"/>
      <c r="HZB2355" s="1452"/>
      <c r="HZC2355" s="1452"/>
      <c r="HZD2355" s="1452"/>
      <c r="HZE2355" s="1452"/>
      <c r="HZF2355" s="1452"/>
      <c r="HZG2355" s="1452"/>
      <c r="HZH2355" s="1452"/>
      <c r="HZI2355" s="1452"/>
      <c r="HZJ2355" s="1452"/>
      <c r="HZK2355" s="1452"/>
      <c r="HZL2355" s="1452"/>
      <c r="HZM2355" s="1452"/>
      <c r="HZN2355" s="1452"/>
      <c r="HZO2355" s="1452"/>
      <c r="HZP2355" s="1452"/>
      <c r="HZQ2355" s="1452"/>
      <c r="HZR2355" s="1452"/>
      <c r="HZS2355" s="1452"/>
      <c r="HZT2355" s="1452"/>
      <c r="HZU2355" s="1452"/>
      <c r="HZV2355" s="1452"/>
      <c r="HZW2355" s="1452"/>
      <c r="HZX2355" s="1452"/>
      <c r="HZY2355" s="1452"/>
      <c r="HZZ2355" s="1452"/>
      <c r="IAA2355" s="1452"/>
      <c r="IAB2355" s="1452"/>
      <c r="IAC2355" s="1452"/>
      <c r="IAD2355" s="1452"/>
      <c r="IAE2355" s="1452"/>
      <c r="IAF2355" s="1452"/>
      <c r="IAG2355" s="1452"/>
      <c r="IAH2355" s="1452"/>
      <c r="IAI2355" s="1452"/>
      <c r="IAJ2355" s="1452"/>
      <c r="IAK2355" s="1452"/>
      <c r="IAL2355" s="1452"/>
      <c r="IAM2355" s="1452"/>
      <c r="IAN2355" s="1452"/>
      <c r="IAO2355" s="1452"/>
      <c r="IAP2355" s="1452"/>
      <c r="IAQ2355" s="1452"/>
      <c r="IAR2355" s="1452"/>
      <c r="IAS2355" s="1452"/>
      <c r="IAT2355" s="1452"/>
      <c r="IAU2355" s="1452"/>
      <c r="IAV2355" s="1452"/>
      <c r="IAW2355" s="1452"/>
      <c r="IAX2355" s="1452"/>
      <c r="IAY2355" s="1452"/>
      <c r="IAZ2355" s="1452"/>
      <c r="IBA2355" s="1452"/>
      <c r="IBB2355" s="1452"/>
      <c r="IBC2355" s="1452"/>
      <c r="IBD2355" s="1452"/>
      <c r="IBE2355" s="1452"/>
      <c r="IBF2355" s="1452"/>
      <c r="IBG2355" s="1452"/>
      <c r="IBH2355" s="1452"/>
      <c r="IBI2355" s="1452"/>
      <c r="IBJ2355" s="1452"/>
      <c r="IBK2355" s="1452"/>
      <c r="IBL2355" s="1452"/>
      <c r="IBM2355" s="1452"/>
      <c r="IBN2355" s="1452"/>
      <c r="IBO2355" s="1452"/>
      <c r="IBP2355" s="1452"/>
      <c r="IBQ2355" s="1452"/>
      <c r="IBR2355" s="1452"/>
      <c r="IBS2355" s="1452"/>
      <c r="IBT2355" s="1452"/>
      <c r="IBU2355" s="1452"/>
      <c r="IBV2355" s="1452"/>
      <c r="IBW2355" s="1452"/>
      <c r="IBX2355" s="1452"/>
      <c r="IBY2355" s="1452"/>
      <c r="IBZ2355" s="1452"/>
      <c r="ICA2355" s="1452"/>
      <c r="ICB2355" s="1452"/>
      <c r="ICC2355" s="1452"/>
      <c r="ICD2355" s="1452"/>
      <c r="ICE2355" s="1452"/>
      <c r="ICF2355" s="1452"/>
      <c r="ICG2355" s="1452"/>
      <c r="ICH2355" s="1452"/>
      <c r="ICI2355" s="1452"/>
      <c r="ICJ2355" s="1452"/>
      <c r="ICK2355" s="1452"/>
      <c r="ICL2355" s="1452"/>
      <c r="ICM2355" s="1452"/>
      <c r="ICN2355" s="1452"/>
      <c r="ICO2355" s="1452"/>
      <c r="ICP2355" s="1452"/>
      <c r="ICQ2355" s="1452"/>
      <c r="ICR2355" s="1452"/>
      <c r="ICS2355" s="1452"/>
      <c r="ICT2355" s="1452"/>
      <c r="ICU2355" s="1452"/>
      <c r="ICV2355" s="1452"/>
      <c r="ICW2355" s="1452"/>
      <c r="ICX2355" s="1452"/>
      <c r="ICY2355" s="1452"/>
      <c r="ICZ2355" s="1452"/>
      <c r="IDA2355" s="1452"/>
      <c r="IDB2355" s="1452"/>
      <c r="IDC2355" s="1452"/>
      <c r="IDD2355" s="1452"/>
      <c r="IDE2355" s="1452"/>
      <c r="IDF2355" s="1452"/>
      <c r="IDG2355" s="1452"/>
      <c r="IDH2355" s="1452"/>
      <c r="IDI2355" s="1452"/>
      <c r="IDJ2355" s="1452"/>
      <c r="IDK2355" s="1452"/>
      <c r="IDL2355" s="1452"/>
      <c r="IDM2355" s="1452"/>
      <c r="IDN2355" s="1452"/>
      <c r="IDO2355" s="1452"/>
      <c r="IDP2355" s="1452"/>
      <c r="IDQ2355" s="1452"/>
      <c r="IDR2355" s="1452"/>
      <c r="IDS2355" s="1452"/>
      <c r="IDT2355" s="1452"/>
      <c r="IDU2355" s="1452"/>
      <c r="IDV2355" s="1452"/>
      <c r="IDW2355" s="1452"/>
      <c r="IDX2355" s="1452"/>
      <c r="IDY2355" s="1452"/>
      <c r="IDZ2355" s="1452"/>
      <c r="IEA2355" s="1452"/>
      <c r="IEB2355" s="1452"/>
      <c r="IEC2355" s="1452"/>
      <c r="IED2355" s="1452"/>
      <c r="IEE2355" s="1452"/>
      <c r="IEF2355" s="1452"/>
      <c r="IEG2355" s="1452"/>
      <c r="IEH2355" s="1452"/>
      <c r="IEI2355" s="1452"/>
      <c r="IEJ2355" s="1452"/>
      <c r="IEK2355" s="1452"/>
      <c r="IEL2355" s="1452"/>
      <c r="IEM2355" s="1452"/>
      <c r="IEN2355" s="1452"/>
      <c r="IEO2355" s="1452"/>
      <c r="IEP2355" s="1452"/>
      <c r="IEQ2355" s="1452"/>
      <c r="IER2355" s="1452"/>
      <c r="IES2355" s="1452"/>
      <c r="IET2355" s="1452"/>
      <c r="IEU2355" s="1452"/>
      <c r="IEV2355" s="1452"/>
      <c r="IEW2355" s="1452"/>
      <c r="IEX2355" s="1452"/>
      <c r="IEY2355" s="1452"/>
      <c r="IEZ2355" s="1452"/>
      <c r="IFA2355" s="1452"/>
      <c r="IFB2355" s="1452"/>
      <c r="IFC2355" s="1452"/>
      <c r="IFD2355" s="1452"/>
      <c r="IFE2355" s="1452"/>
      <c r="IFF2355" s="1452"/>
      <c r="IFG2355" s="1452"/>
      <c r="IFH2355" s="1452"/>
      <c r="IFI2355" s="1452"/>
      <c r="IFJ2355" s="1452"/>
      <c r="IFK2355" s="1452"/>
      <c r="IFL2355" s="1452"/>
      <c r="IFM2355" s="1452"/>
      <c r="IFN2355" s="1452"/>
      <c r="IFO2355" s="1452"/>
      <c r="IFP2355" s="1452"/>
      <c r="IFQ2355" s="1452"/>
      <c r="IFR2355" s="1452"/>
      <c r="IFS2355" s="1452"/>
      <c r="IFT2355" s="1452"/>
      <c r="IFU2355" s="1452"/>
      <c r="IFV2355" s="1452"/>
      <c r="IFW2355" s="1452"/>
      <c r="IFX2355" s="1452"/>
      <c r="IFY2355" s="1452"/>
      <c r="IFZ2355" s="1452"/>
      <c r="IGA2355" s="1452"/>
      <c r="IGB2355" s="1452"/>
      <c r="IGC2355" s="1452"/>
      <c r="IGD2355" s="1452"/>
      <c r="IGE2355" s="1452"/>
      <c r="IGF2355" s="1452"/>
      <c r="IGG2355" s="1452"/>
      <c r="IGH2355" s="1452"/>
      <c r="IGI2355" s="1452"/>
      <c r="IGJ2355" s="1452"/>
      <c r="IGK2355" s="1452"/>
      <c r="IGL2355" s="1452"/>
      <c r="IGM2355" s="1452"/>
      <c r="IGN2355" s="1452"/>
      <c r="IGO2355" s="1452"/>
      <c r="IGP2355" s="1452"/>
      <c r="IGQ2355" s="1452"/>
      <c r="IGR2355" s="1452"/>
      <c r="IGS2355" s="1452"/>
      <c r="IGT2355" s="1452"/>
      <c r="IGU2355" s="1452"/>
      <c r="IGV2355" s="1452"/>
      <c r="IGW2355" s="1452"/>
      <c r="IGX2355" s="1452"/>
      <c r="IGY2355" s="1452"/>
      <c r="IGZ2355" s="1452"/>
      <c r="IHA2355" s="1452"/>
      <c r="IHB2355" s="1452"/>
      <c r="IHC2355" s="1452"/>
      <c r="IHD2355" s="1452"/>
      <c r="IHE2355" s="1452"/>
      <c r="IHF2355" s="1452"/>
      <c r="IHG2355" s="1452"/>
      <c r="IHH2355" s="1452"/>
      <c r="IHI2355" s="1452"/>
      <c r="IHJ2355" s="1452"/>
      <c r="IHK2355" s="1452"/>
      <c r="IHL2355" s="1452"/>
      <c r="IHM2355" s="1452"/>
      <c r="IHN2355" s="1452"/>
      <c r="IHO2355" s="1452"/>
      <c r="IHP2355" s="1452"/>
      <c r="IHQ2355" s="1452"/>
      <c r="IHR2355" s="1452"/>
      <c r="IHS2355" s="1452"/>
      <c r="IHT2355" s="1452"/>
      <c r="IHU2355" s="1452"/>
      <c r="IHV2355" s="1452"/>
      <c r="IHW2355" s="1452"/>
      <c r="IHX2355" s="1452"/>
      <c r="IHY2355" s="1452"/>
      <c r="IHZ2355" s="1452"/>
      <c r="IIA2355" s="1452"/>
      <c r="IIB2355" s="1452"/>
      <c r="IIC2355" s="1452"/>
      <c r="IID2355" s="1452"/>
      <c r="IIE2355" s="1452"/>
      <c r="IIF2355" s="1452"/>
      <c r="IIG2355" s="1452"/>
      <c r="IIH2355" s="1452"/>
      <c r="III2355" s="1452"/>
      <c r="IIJ2355" s="1452"/>
      <c r="IIK2355" s="1452"/>
      <c r="IIL2355" s="1452"/>
      <c r="IIM2355" s="1452"/>
      <c r="IIN2355" s="1452"/>
      <c r="IIO2355" s="1452"/>
      <c r="IIP2355" s="1452"/>
      <c r="IIQ2355" s="1452"/>
      <c r="IIR2355" s="1452"/>
      <c r="IIS2355" s="1452"/>
      <c r="IIT2355" s="1452"/>
      <c r="IIU2355" s="1452"/>
      <c r="IIV2355" s="1452"/>
      <c r="IIW2355" s="1452"/>
      <c r="IIX2355" s="1452"/>
      <c r="IIY2355" s="1452"/>
      <c r="IIZ2355" s="1452"/>
      <c r="IJA2355" s="1452"/>
      <c r="IJB2355" s="1452"/>
      <c r="IJC2355" s="1452"/>
      <c r="IJD2355" s="1452"/>
      <c r="IJE2355" s="1452"/>
      <c r="IJF2355" s="1452"/>
      <c r="IJG2355" s="1452"/>
      <c r="IJH2355" s="1452"/>
      <c r="IJI2355" s="1452"/>
      <c r="IJJ2355" s="1452"/>
      <c r="IJK2355" s="1452"/>
      <c r="IJL2355" s="1452"/>
      <c r="IJM2355" s="1452"/>
      <c r="IJN2355" s="1452"/>
      <c r="IJO2355" s="1452"/>
      <c r="IJP2355" s="1452"/>
      <c r="IJQ2355" s="1452"/>
      <c r="IJR2355" s="1452"/>
      <c r="IJS2355" s="1452"/>
      <c r="IJT2355" s="1452"/>
      <c r="IJU2355" s="1452"/>
      <c r="IJV2355" s="1452"/>
      <c r="IJW2355" s="1452"/>
      <c r="IJX2355" s="1452"/>
      <c r="IJY2355" s="1452"/>
      <c r="IJZ2355" s="1452"/>
      <c r="IKA2355" s="1452"/>
      <c r="IKB2355" s="1452"/>
      <c r="IKC2355" s="1452"/>
      <c r="IKD2355" s="1452"/>
      <c r="IKE2355" s="1452"/>
      <c r="IKF2355" s="1452"/>
      <c r="IKG2355" s="1452"/>
      <c r="IKH2355" s="1452"/>
      <c r="IKI2355" s="1452"/>
      <c r="IKJ2355" s="1452"/>
      <c r="IKK2355" s="1452"/>
      <c r="IKL2355" s="1452"/>
      <c r="IKM2355" s="1452"/>
      <c r="IKN2355" s="1452"/>
      <c r="IKO2355" s="1452"/>
      <c r="IKP2355" s="1452"/>
      <c r="IKQ2355" s="1452"/>
      <c r="IKR2355" s="1452"/>
      <c r="IKS2355" s="1452"/>
      <c r="IKT2355" s="1452"/>
      <c r="IKU2355" s="1452"/>
      <c r="IKV2355" s="1452"/>
      <c r="IKW2355" s="1452"/>
      <c r="IKX2355" s="1452"/>
      <c r="IKY2355" s="1452"/>
      <c r="IKZ2355" s="1452"/>
      <c r="ILA2355" s="1452"/>
      <c r="ILB2355" s="1452"/>
      <c r="ILC2355" s="1452"/>
      <c r="ILD2355" s="1452"/>
      <c r="ILE2355" s="1452"/>
      <c r="ILF2355" s="1452"/>
      <c r="ILG2355" s="1452"/>
      <c r="ILH2355" s="1452"/>
      <c r="ILI2355" s="1452"/>
      <c r="ILJ2355" s="1452"/>
      <c r="ILK2355" s="1452"/>
      <c r="ILL2355" s="1452"/>
      <c r="ILM2355" s="1452"/>
      <c r="ILN2355" s="1452"/>
      <c r="ILO2355" s="1452"/>
      <c r="ILP2355" s="1452"/>
      <c r="ILQ2355" s="1452"/>
      <c r="ILR2355" s="1452"/>
      <c r="ILS2355" s="1452"/>
      <c r="ILT2355" s="1452"/>
      <c r="ILU2355" s="1452"/>
      <c r="ILV2355" s="1452"/>
      <c r="ILW2355" s="1452"/>
      <c r="ILX2355" s="1452"/>
      <c r="ILY2355" s="1452"/>
      <c r="ILZ2355" s="1452"/>
      <c r="IMA2355" s="1452"/>
      <c r="IMB2355" s="1452"/>
      <c r="IMC2355" s="1452"/>
      <c r="IMD2355" s="1452"/>
      <c r="IME2355" s="1452"/>
      <c r="IMF2355" s="1452"/>
      <c r="IMG2355" s="1452"/>
      <c r="IMH2355" s="1452"/>
      <c r="IMI2355" s="1452"/>
      <c r="IMJ2355" s="1452"/>
      <c r="IMK2355" s="1452"/>
      <c r="IML2355" s="1452"/>
      <c r="IMM2355" s="1452"/>
      <c r="IMN2355" s="1452"/>
      <c r="IMO2355" s="1452"/>
      <c r="IMP2355" s="1452"/>
      <c r="IMQ2355" s="1452"/>
      <c r="IMR2355" s="1452"/>
      <c r="IMS2355" s="1452"/>
      <c r="IMT2355" s="1452"/>
      <c r="IMU2355" s="1452"/>
      <c r="IMV2355" s="1452"/>
      <c r="IMW2355" s="1452"/>
      <c r="IMX2355" s="1452"/>
      <c r="IMY2355" s="1452"/>
      <c r="IMZ2355" s="1452"/>
      <c r="INA2355" s="1452"/>
      <c r="INB2355" s="1452"/>
      <c r="INC2355" s="1452"/>
      <c r="IND2355" s="1452"/>
      <c r="INE2355" s="1452"/>
      <c r="INF2355" s="1452"/>
      <c r="ING2355" s="1452"/>
      <c r="INH2355" s="1452"/>
      <c r="INI2355" s="1452"/>
      <c r="INJ2355" s="1452"/>
      <c r="INK2355" s="1452"/>
      <c r="INL2355" s="1452"/>
      <c r="INM2355" s="1452"/>
      <c r="INN2355" s="1452"/>
      <c r="INO2355" s="1452"/>
      <c r="INP2355" s="1452"/>
      <c r="INQ2355" s="1452"/>
      <c r="INR2355" s="1452"/>
      <c r="INS2355" s="1452"/>
      <c r="INT2355" s="1452"/>
      <c r="INU2355" s="1452"/>
      <c r="INV2355" s="1452"/>
      <c r="INW2355" s="1452"/>
      <c r="INX2355" s="1452"/>
      <c r="INY2355" s="1452"/>
      <c r="INZ2355" s="1452"/>
      <c r="IOA2355" s="1452"/>
      <c r="IOB2355" s="1452"/>
      <c r="IOC2355" s="1452"/>
      <c r="IOD2355" s="1452"/>
      <c r="IOE2355" s="1452"/>
      <c r="IOF2355" s="1452"/>
      <c r="IOG2355" s="1452"/>
      <c r="IOH2355" s="1452"/>
      <c r="IOI2355" s="1452"/>
      <c r="IOJ2355" s="1452"/>
      <c r="IOK2355" s="1452"/>
      <c r="IOL2355" s="1452"/>
      <c r="IOM2355" s="1452"/>
      <c r="ION2355" s="1452"/>
      <c r="IOO2355" s="1452"/>
      <c r="IOP2355" s="1452"/>
      <c r="IOQ2355" s="1452"/>
      <c r="IOR2355" s="1452"/>
      <c r="IOS2355" s="1452"/>
      <c r="IOT2355" s="1452"/>
      <c r="IOU2355" s="1452"/>
      <c r="IOV2355" s="1452"/>
      <c r="IOW2355" s="1452"/>
      <c r="IOX2355" s="1452"/>
      <c r="IOY2355" s="1452"/>
      <c r="IOZ2355" s="1452"/>
      <c r="IPA2355" s="1452"/>
      <c r="IPB2355" s="1452"/>
      <c r="IPC2355" s="1452"/>
      <c r="IPD2355" s="1452"/>
      <c r="IPE2355" s="1452"/>
      <c r="IPF2355" s="1452"/>
      <c r="IPG2355" s="1452"/>
      <c r="IPH2355" s="1452"/>
      <c r="IPI2355" s="1452"/>
      <c r="IPJ2355" s="1452"/>
      <c r="IPK2355" s="1452"/>
      <c r="IPL2355" s="1452"/>
      <c r="IPM2355" s="1452"/>
      <c r="IPN2355" s="1452"/>
      <c r="IPO2355" s="1452"/>
      <c r="IPP2355" s="1452"/>
      <c r="IPQ2355" s="1452"/>
      <c r="IPR2355" s="1452"/>
      <c r="IPS2355" s="1452"/>
      <c r="IPT2355" s="1452"/>
      <c r="IPU2355" s="1452"/>
      <c r="IPV2355" s="1452"/>
      <c r="IPW2355" s="1452"/>
      <c r="IPX2355" s="1452"/>
      <c r="IPY2355" s="1452"/>
      <c r="IPZ2355" s="1452"/>
      <c r="IQA2355" s="1452"/>
      <c r="IQB2355" s="1452"/>
      <c r="IQC2355" s="1452"/>
      <c r="IQD2355" s="1452"/>
      <c r="IQE2355" s="1452"/>
      <c r="IQF2355" s="1452"/>
      <c r="IQG2355" s="1452"/>
      <c r="IQH2355" s="1452"/>
      <c r="IQI2355" s="1452"/>
      <c r="IQJ2355" s="1452"/>
      <c r="IQK2355" s="1452"/>
      <c r="IQL2355" s="1452"/>
      <c r="IQM2355" s="1452"/>
      <c r="IQN2355" s="1452"/>
      <c r="IQO2355" s="1452"/>
      <c r="IQP2355" s="1452"/>
      <c r="IQQ2355" s="1452"/>
      <c r="IQR2355" s="1452"/>
      <c r="IQS2355" s="1452"/>
      <c r="IQT2355" s="1452"/>
      <c r="IQU2355" s="1452"/>
      <c r="IQV2355" s="1452"/>
      <c r="IQW2355" s="1452"/>
      <c r="IQX2355" s="1452"/>
      <c r="IQY2355" s="1452"/>
      <c r="IQZ2355" s="1452"/>
      <c r="IRA2355" s="1452"/>
      <c r="IRB2355" s="1452"/>
      <c r="IRC2355" s="1452"/>
      <c r="IRD2355" s="1452"/>
      <c r="IRE2355" s="1452"/>
      <c r="IRF2355" s="1452"/>
      <c r="IRG2355" s="1452"/>
      <c r="IRH2355" s="1452"/>
      <c r="IRI2355" s="1452"/>
      <c r="IRJ2355" s="1452"/>
      <c r="IRK2355" s="1452"/>
      <c r="IRL2355" s="1452"/>
      <c r="IRM2355" s="1452"/>
      <c r="IRN2355" s="1452"/>
      <c r="IRO2355" s="1452"/>
      <c r="IRP2355" s="1452"/>
      <c r="IRQ2355" s="1452"/>
      <c r="IRR2355" s="1452"/>
      <c r="IRS2355" s="1452"/>
      <c r="IRT2355" s="1452"/>
      <c r="IRU2355" s="1452"/>
      <c r="IRV2355" s="1452"/>
      <c r="IRW2355" s="1452"/>
      <c r="IRX2355" s="1452"/>
      <c r="IRY2355" s="1452"/>
      <c r="IRZ2355" s="1452"/>
      <c r="ISA2355" s="1452"/>
      <c r="ISB2355" s="1452"/>
      <c r="ISC2355" s="1452"/>
      <c r="ISD2355" s="1452"/>
      <c r="ISE2355" s="1452"/>
      <c r="ISF2355" s="1452"/>
      <c r="ISG2355" s="1452"/>
      <c r="ISH2355" s="1452"/>
      <c r="ISI2355" s="1452"/>
      <c r="ISJ2355" s="1452"/>
      <c r="ISK2355" s="1452"/>
      <c r="ISL2355" s="1452"/>
      <c r="ISM2355" s="1452"/>
      <c r="ISN2355" s="1452"/>
      <c r="ISO2355" s="1452"/>
      <c r="ISP2355" s="1452"/>
      <c r="ISQ2355" s="1452"/>
      <c r="ISR2355" s="1452"/>
      <c r="ISS2355" s="1452"/>
      <c r="IST2355" s="1452"/>
      <c r="ISU2355" s="1452"/>
      <c r="ISV2355" s="1452"/>
      <c r="ISW2355" s="1452"/>
      <c r="ISX2355" s="1452"/>
      <c r="ISY2355" s="1452"/>
      <c r="ISZ2355" s="1452"/>
      <c r="ITA2355" s="1452"/>
      <c r="ITB2355" s="1452"/>
      <c r="ITC2355" s="1452"/>
      <c r="ITD2355" s="1452"/>
      <c r="ITE2355" s="1452"/>
      <c r="ITF2355" s="1452"/>
      <c r="ITG2355" s="1452"/>
      <c r="ITH2355" s="1452"/>
      <c r="ITI2355" s="1452"/>
      <c r="ITJ2355" s="1452"/>
      <c r="ITK2355" s="1452"/>
      <c r="ITL2355" s="1452"/>
      <c r="ITM2355" s="1452"/>
      <c r="ITN2355" s="1452"/>
      <c r="ITO2355" s="1452"/>
      <c r="ITP2355" s="1452"/>
      <c r="ITQ2355" s="1452"/>
      <c r="ITR2355" s="1452"/>
      <c r="ITS2355" s="1452"/>
      <c r="ITT2355" s="1452"/>
      <c r="ITU2355" s="1452"/>
      <c r="ITV2355" s="1452"/>
      <c r="ITW2355" s="1452"/>
      <c r="ITX2355" s="1452"/>
      <c r="ITY2355" s="1452"/>
      <c r="ITZ2355" s="1452"/>
      <c r="IUA2355" s="1452"/>
      <c r="IUB2355" s="1452"/>
      <c r="IUC2355" s="1452"/>
      <c r="IUD2355" s="1452"/>
      <c r="IUE2355" s="1452"/>
      <c r="IUF2355" s="1452"/>
      <c r="IUG2355" s="1452"/>
      <c r="IUH2355" s="1452"/>
      <c r="IUI2355" s="1452"/>
      <c r="IUJ2355" s="1452"/>
      <c r="IUK2355" s="1452"/>
      <c r="IUL2355" s="1452"/>
      <c r="IUM2355" s="1452"/>
      <c r="IUN2355" s="1452"/>
      <c r="IUO2355" s="1452"/>
      <c r="IUP2355" s="1452"/>
      <c r="IUQ2355" s="1452"/>
      <c r="IUR2355" s="1452"/>
      <c r="IUS2355" s="1452"/>
      <c r="IUT2355" s="1452"/>
      <c r="IUU2355" s="1452"/>
      <c r="IUV2355" s="1452"/>
      <c r="IUW2355" s="1452"/>
      <c r="IUX2355" s="1452"/>
      <c r="IUY2355" s="1452"/>
      <c r="IUZ2355" s="1452"/>
      <c r="IVA2355" s="1452"/>
      <c r="IVB2355" s="1452"/>
      <c r="IVC2355" s="1452"/>
      <c r="IVD2355" s="1452"/>
      <c r="IVE2355" s="1452"/>
      <c r="IVF2355" s="1452"/>
      <c r="IVG2355" s="1452"/>
      <c r="IVH2355" s="1452"/>
      <c r="IVI2355" s="1452"/>
      <c r="IVJ2355" s="1452"/>
      <c r="IVK2355" s="1452"/>
      <c r="IVL2355" s="1452"/>
      <c r="IVM2355" s="1452"/>
      <c r="IVN2355" s="1452"/>
      <c r="IVO2355" s="1452"/>
      <c r="IVP2355" s="1452"/>
      <c r="IVQ2355" s="1452"/>
      <c r="IVR2355" s="1452"/>
      <c r="IVS2355" s="1452"/>
      <c r="IVT2355" s="1452"/>
      <c r="IVU2355" s="1452"/>
      <c r="IVV2355" s="1452"/>
      <c r="IVW2355" s="1452"/>
      <c r="IVX2355" s="1452"/>
      <c r="IVY2355" s="1452"/>
      <c r="IVZ2355" s="1452"/>
      <c r="IWA2355" s="1452"/>
      <c r="IWB2355" s="1452"/>
      <c r="IWC2355" s="1452"/>
      <c r="IWD2355" s="1452"/>
      <c r="IWE2355" s="1452"/>
      <c r="IWF2355" s="1452"/>
      <c r="IWG2355" s="1452"/>
      <c r="IWH2355" s="1452"/>
      <c r="IWI2355" s="1452"/>
      <c r="IWJ2355" s="1452"/>
      <c r="IWK2355" s="1452"/>
      <c r="IWL2355" s="1452"/>
      <c r="IWM2355" s="1452"/>
      <c r="IWN2355" s="1452"/>
      <c r="IWO2355" s="1452"/>
      <c r="IWP2355" s="1452"/>
      <c r="IWQ2355" s="1452"/>
      <c r="IWR2355" s="1452"/>
      <c r="IWS2355" s="1452"/>
      <c r="IWT2355" s="1452"/>
      <c r="IWU2355" s="1452"/>
      <c r="IWV2355" s="1452"/>
      <c r="IWW2355" s="1452"/>
      <c r="IWX2355" s="1452"/>
      <c r="IWY2355" s="1452"/>
      <c r="IWZ2355" s="1452"/>
      <c r="IXA2355" s="1452"/>
      <c r="IXB2355" s="1452"/>
      <c r="IXC2355" s="1452"/>
      <c r="IXD2355" s="1452"/>
      <c r="IXE2355" s="1452"/>
      <c r="IXF2355" s="1452"/>
      <c r="IXG2355" s="1452"/>
      <c r="IXH2355" s="1452"/>
      <c r="IXI2355" s="1452"/>
      <c r="IXJ2355" s="1452"/>
      <c r="IXK2355" s="1452"/>
      <c r="IXL2355" s="1452"/>
      <c r="IXM2355" s="1452"/>
      <c r="IXN2355" s="1452"/>
      <c r="IXO2355" s="1452"/>
      <c r="IXP2355" s="1452"/>
      <c r="IXQ2355" s="1452"/>
      <c r="IXR2355" s="1452"/>
      <c r="IXS2355" s="1452"/>
      <c r="IXT2355" s="1452"/>
      <c r="IXU2355" s="1452"/>
      <c r="IXV2355" s="1452"/>
      <c r="IXW2355" s="1452"/>
      <c r="IXX2355" s="1452"/>
      <c r="IXY2355" s="1452"/>
      <c r="IXZ2355" s="1452"/>
      <c r="IYA2355" s="1452"/>
      <c r="IYB2355" s="1452"/>
      <c r="IYC2355" s="1452"/>
      <c r="IYD2355" s="1452"/>
      <c r="IYE2355" s="1452"/>
      <c r="IYF2355" s="1452"/>
      <c r="IYG2355" s="1452"/>
      <c r="IYH2355" s="1452"/>
      <c r="IYI2355" s="1452"/>
      <c r="IYJ2355" s="1452"/>
      <c r="IYK2355" s="1452"/>
      <c r="IYL2355" s="1452"/>
      <c r="IYM2355" s="1452"/>
      <c r="IYN2355" s="1452"/>
      <c r="IYO2355" s="1452"/>
      <c r="IYP2355" s="1452"/>
      <c r="IYQ2355" s="1452"/>
      <c r="IYR2355" s="1452"/>
      <c r="IYS2355" s="1452"/>
      <c r="IYT2355" s="1452"/>
      <c r="IYU2355" s="1452"/>
      <c r="IYV2355" s="1452"/>
      <c r="IYW2355" s="1452"/>
      <c r="IYX2355" s="1452"/>
      <c r="IYY2355" s="1452"/>
      <c r="IYZ2355" s="1452"/>
      <c r="IZA2355" s="1452"/>
      <c r="IZB2355" s="1452"/>
      <c r="IZC2355" s="1452"/>
      <c r="IZD2355" s="1452"/>
      <c r="IZE2355" s="1452"/>
      <c r="IZF2355" s="1452"/>
      <c r="IZG2355" s="1452"/>
      <c r="IZH2355" s="1452"/>
      <c r="IZI2355" s="1452"/>
      <c r="IZJ2355" s="1452"/>
      <c r="IZK2355" s="1452"/>
      <c r="IZL2355" s="1452"/>
      <c r="IZM2355" s="1452"/>
      <c r="IZN2355" s="1452"/>
      <c r="IZO2355" s="1452"/>
      <c r="IZP2355" s="1452"/>
      <c r="IZQ2355" s="1452"/>
      <c r="IZR2355" s="1452"/>
      <c r="IZS2355" s="1452"/>
      <c r="IZT2355" s="1452"/>
      <c r="IZU2355" s="1452"/>
      <c r="IZV2355" s="1452"/>
      <c r="IZW2355" s="1452"/>
      <c r="IZX2355" s="1452"/>
      <c r="IZY2355" s="1452"/>
      <c r="IZZ2355" s="1452"/>
      <c r="JAA2355" s="1452"/>
      <c r="JAB2355" s="1452"/>
      <c r="JAC2355" s="1452"/>
      <c r="JAD2355" s="1452"/>
      <c r="JAE2355" s="1452"/>
      <c r="JAF2355" s="1452"/>
      <c r="JAG2355" s="1452"/>
      <c r="JAH2355" s="1452"/>
      <c r="JAI2355" s="1452"/>
      <c r="JAJ2355" s="1452"/>
      <c r="JAK2355" s="1452"/>
      <c r="JAL2355" s="1452"/>
      <c r="JAM2355" s="1452"/>
      <c r="JAN2355" s="1452"/>
      <c r="JAO2355" s="1452"/>
      <c r="JAP2355" s="1452"/>
      <c r="JAQ2355" s="1452"/>
      <c r="JAR2355" s="1452"/>
      <c r="JAS2355" s="1452"/>
      <c r="JAT2355" s="1452"/>
      <c r="JAU2355" s="1452"/>
      <c r="JAV2355" s="1452"/>
      <c r="JAW2355" s="1452"/>
      <c r="JAX2355" s="1452"/>
      <c r="JAY2355" s="1452"/>
      <c r="JAZ2355" s="1452"/>
      <c r="JBA2355" s="1452"/>
      <c r="JBB2355" s="1452"/>
      <c r="JBC2355" s="1452"/>
      <c r="JBD2355" s="1452"/>
      <c r="JBE2355" s="1452"/>
      <c r="JBF2355" s="1452"/>
      <c r="JBG2355" s="1452"/>
      <c r="JBH2355" s="1452"/>
      <c r="JBI2355" s="1452"/>
      <c r="JBJ2355" s="1452"/>
      <c r="JBK2355" s="1452"/>
      <c r="JBL2355" s="1452"/>
      <c r="JBM2355" s="1452"/>
      <c r="JBN2355" s="1452"/>
      <c r="JBO2355" s="1452"/>
      <c r="JBP2355" s="1452"/>
      <c r="JBQ2355" s="1452"/>
      <c r="JBR2355" s="1452"/>
      <c r="JBS2355" s="1452"/>
      <c r="JBT2355" s="1452"/>
      <c r="JBU2355" s="1452"/>
      <c r="JBV2355" s="1452"/>
      <c r="JBW2355" s="1452"/>
      <c r="JBX2355" s="1452"/>
      <c r="JBY2355" s="1452"/>
      <c r="JBZ2355" s="1452"/>
      <c r="JCA2355" s="1452"/>
      <c r="JCB2355" s="1452"/>
      <c r="JCC2355" s="1452"/>
      <c r="JCD2355" s="1452"/>
      <c r="JCE2355" s="1452"/>
      <c r="JCF2355" s="1452"/>
      <c r="JCG2355" s="1452"/>
      <c r="JCH2355" s="1452"/>
      <c r="JCI2355" s="1452"/>
      <c r="JCJ2355" s="1452"/>
      <c r="JCK2355" s="1452"/>
      <c r="JCL2355" s="1452"/>
      <c r="JCM2355" s="1452"/>
      <c r="JCN2355" s="1452"/>
      <c r="JCO2355" s="1452"/>
      <c r="JCP2355" s="1452"/>
      <c r="JCQ2355" s="1452"/>
      <c r="JCR2355" s="1452"/>
      <c r="JCS2355" s="1452"/>
      <c r="JCT2355" s="1452"/>
      <c r="JCU2355" s="1452"/>
      <c r="JCV2355" s="1452"/>
      <c r="JCW2355" s="1452"/>
      <c r="JCX2355" s="1452"/>
      <c r="JCY2355" s="1452"/>
      <c r="JCZ2355" s="1452"/>
      <c r="JDA2355" s="1452"/>
      <c r="JDB2355" s="1452"/>
      <c r="JDC2355" s="1452"/>
      <c r="JDD2355" s="1452"/>
      <c r="JDE2355" s="1452"/>
      <c r="JDF2355" s="1452"/>
      <c r="JDG2355" s="1452"/>
      <c r="JDH2355" s="1452"/>
      <c r="JDI2355" s="1452"/>
      <c r="JDJ2355" s="1452"/>
      <c r="JDK2355" s="1452"/>
      <c r="JDL2355" s="1452"/>
      <c r="JDM2355" s="1452"/>
      <c r="JDN2355" s="1452"/>
      <c r="JDO2355" s="1452"/>
      <c r="JDP2355" s="1452"/>
      <c r="JDQ2355" s="1452"/>
      <c r="JDR2355" s="1452"/>
      <c r="JDS2355" s="1452"/>
      <c r="JDT2355" s="1452"/>
      <c r="JDU2355" s="1452"/>
      <c r="JDV2355" s="1452"/>
      <c r="JDW2355" s="1452"/>
      <c r="JDX2355" s="1452"/>
      <c r="JDY2355" s="1452"/>
      <c r="JDZ2355" s="1452"/>
      <c r="JEA2355" s="1452"/>
      <c r="JEB2355" s="1452"/>
      <c r="JEC2355" s="1452"/>
      <c r="JED2355" s="1452"/>
      <c r="JEE2355" s="1452"/>
      <c r="JEF2355" s="1452"/>
      <c r="JEG2355" s="1452"/>
      <c r="JEH2355" s="1452"/>
      <c r="JEI2355" s="1452"/>
      <c r="JEJ2355" s="1452"/>
      <c r="JEK2355" s="1452"/>
      <c r="JEL2355" s="1452"/>
      <c r="JEM2355" s="1452"/>
      <c r="JEN2355" s="1452"/>
      <c r="JEO2355" s="1452"/>
      <c r="JEP2355" s="1452"/>
      <c r="JEQ2355" s="1452"/>
      <c r="JER2355" s="1452"/>
      <c r="JES2355" s="1452"/>
      <c r="JET2355" s="1452"/>
      <c r="JEU2355" s="1452"/>
      <c r="JEV2355" s="1452"/>
      <c r="JEW2355" s="1452"/>
      <c r="JEX2355" s="1452"/>
      <c r="JEY2355" s="1452"/>
      <c r="JEZ2355" s="1452"/>
      <c r="JFA2355" s="1452"/>
      <c r="JFB2355" s="1452"/>
      <c r="JFC2355" s="1452"/>
      <c r="JFD2355" s="1452"/>
      <c r="JFE2355" s="1452"/>
      <c r="JFF2355" s="1452"/>
      <c r="JFG2355" s="1452"/>
      <c r="JFH2355" s="1452"/>
      <c r="JFI2355" s="1452"/>
      <c r="JFJ2355" s="1452"/>
      <c r="JFK2355" s="1452"/>
      <c r="JFL2355" s="1452"/>
      <c r="JFM2355" s="1452"/>
      <c r="JFN2355" s="1452"/>
      <c r="JFO2355" s="1452"/>
      <c r="JFP2355" s="1452"/>
      <c r="JFQ2355" s="1452"/>
      <c r="JFR2355" s="1452"/>
      <c r="JFS2355" s="1452"/>
      <c r="JFT2355" s="1452"/>
      <c r="JFU2355" s="1452"/>
      <c r="JFV2355" s="1452"/>
      <c r="JFW2355" s="1452"/>
      <c r="JFX2355" s="1452"/>
      <c r="JFY2355" s="1452"/>
      <c r="JFZ2355" s="1452"/>
      <c r="JGA2355" s="1452"/>
      <c r="JGB2355" s="1452"/>
      <c r="JGC2355" s="1452"/>
      <c r="JGD2355" s="1452"/>
      <c r="JGE2355" s="1452"/>
      <c r="JGF2355" s="1452"/>
      <c r="JGG2355" s="1452"/>
      <c r="JGH2355" s="1452"/>
      <c r="JGI2355" s="1452"/>
      <c r="JGJ2355" s="1452"/>
      <c r="JGK2355" s="1452"/>
      <c r="JGL2355" s="1452"/>
      <c r="JGM2355" s="1452"/>
      <c r="JGN2355" s="1452"/>
      <c r="JGO2355" s="1452"/>
      <c r="JGP2355" s="1452"/>
      <c r="JGQ2355" s="1452"/>
      <c r="JGR2355" s="1452"/>
      <c r="JGS2355" s="1452"/>
      <c r="JGT2355" s="1452"/>
      <c r="JGU2355" s="1452"/>
      <c r="JGV2355" s="1452"/>
      <c r="JGW2355" s="1452"/>
      <c r="JGX2355" s="1452"/>
      <c r="JGY2355" s="1452"/>
      <c r="JGZ2355" s="1452"/>
      <c r="JHA2355" s="1452"/>
      <c r="JHB2355" s="1452"/>
      <c r="JHC2355" s="1452"/>
      <c r="JHD2355" s="1452"/>
      <c r="JHE2355" s="1452"/>
      <c r="JHF2355" s="1452"/>
      <c r="JHG2355" s="1452"/>
      <c r="JHH2355" s="1452"/>
      <c r="JHI2355" s="1452"/>
      <c r="JHJ2355" s="1452"/>
      <c r="JHK2355" s="1452"/>
      <c r="JHL2355" s="1452"/>
      <c r="JHM2355" s="1452"/>
      <c r="JHN2355" s="1452"/>
      <c r="JHO2355" s="1452"/>
      <c r="JHP2355" s="1452"/>
      <c r="JHQ2355" s="1452"/>
      <c r="JHR2355" s="1452"/>
      <c r="JHS2355" s="1452"/>
      <c r="JHT2355" s="1452"/>
      <c r="JHU2355" s="1452"/>
      <c r="JHV2355" s="1452"/>
      <c r="JHW2355" s="1452"/>
      <c r="JHX2355" s="1452"/>
      <c r="JHY2355" s="1452"/>
      <c r="JHZ2355" s="1452"/>
      <c r="JIA2355" s="1452"/>
      <c r="JIB2355" s="1452"/>
      <c r="JIC2355" s="1452"/>
      <c r="JID2355" s="1452"/>
      <c r="JIE2355" s="1452"/>
      <c r="JIF2355" s="1452"/>
      <c r="JIG2355" s="1452"/>
      <c r="JIH2355" s="1452"/>
      <c r="JII2355" s="1452"/>
      <c r="JIJ2355" s="1452"/>
      <c r="JIK2355" s="1452"/>
      <c r="JIL2355" s="1452"/>
      <c r="JIM2355" s="1452"/>
      <c r="JIN2355" s="1452"/>
      <c r="JIO2355" s="1452"/>
      <c r="JIP2355" s="1452"/>
      <c r="JIQ2355" s="1452"/>
      <c r="JIR2355" s="1452"/>
      <c r="JIS2355" s="1452"/>
      <c r="JIT2355" s="1452"/>
      <c r="JIU2355" s="1452"/>
      <c r="JIV2355" s="1452"/>
      <c r="JIW2355" s="1452"/>
      <c r="JIX2355" s="1452"/>
      <c r="JIY2355" s="1452"/>
      <c r="JIZ2355" s="1452"/>
      <c r="JJA2355" s="1452"/>
      <c r="JJB2355" s="1452"/>
      <c r="JJC2355" s="1452"/>
      <c r="JJD2355" s="1452"/>
      <c r="JJE2355" s="1452"/>
      <c r="JJF2355" s="1452"/>
      <c r="JJG2355" s="1452"/>
      <c r="JJH2355" s="1452"/>
      <c r="JJI2355" s="1452"/>
      <c r="JJJ2355" s="1452"/>
      <c r="JJK2355" s="1452"/>
      <c r="JJL2355" s="1452"/>
      <c r="JJM2355" s="1452"/>
      <c r="JJN2355" s="1452"/>
      <c r="JJO2355" s="1452"/>
      <c r="JJP2355" s="1452"/>
      <c r="JJQ2355" s="1452"/>
      <c r="JJR2355" s="1452"/>
      <c r="JJS2355" s="1452"/>
      <c r="JJT2355" s="1452"/>
      <c r="JJU2355" s="1452"/>
      <c r="JJV2355" s="1452"/>
      <c r="JJW2355" s="1452"/>
      <c r="JJX2355" s="1452"/>
      <c r="JJY2355" s="1452"/>
      <c r="JJZ2355" s="1452"/>
      <c r="JKA2355" s="1452"/>
      <c r="JKB2355" s="1452"/>
      <c r="JKC2355" s="1452"/>
      <c r="JKD2355" s="1452"/>
      <c r="JKE2355" s="1452"/>
      <c r="JKF2355" s="1452"/>
      <c r="JKG2355" s="1452"/>
      <c r="JKH2355" s="1452"/>
      <c r="JKI2355" s="1452"/>
      <c r="JKJ2355" s="1452"/>
      <c r="JKK2355" s="1452"/>
      <c r="JKL2355" s="1452"/>
      <c r="JKM2355" s="1452"/>
      <c r="JKN2355" s="1452"/>
      <c r="JKO2355" s="1452"/>
      <c r="JKP2355" s="1452"/>
      <c r="JKQ2355" s="1452"/>
      <c r="JKR2355" s="1452"/>
      <c r="JKS2355" s="1452"/>
      <c r="JKT2355" s="1452"/>
      <c r="JKU2355" s="1452"/>
      <c r="JKV2355" s="1452"/>
      <c r="JKW2355" s="1452"/>
      <c r="JKX2355" s="1452"/>
      <c r="JKY2355" s="1452"/>
      <c r="JKZ2355" s="1452"/>
      <c r="JLA2355" s="1452"/>
      <c r="JLB2355" s="1452"/>
      <c r="JLC2355" s="1452"/>
      <c r="JLD2355" s="1452"/>
      <c r="JLE2355" s="1452"/>
      <c r="JLF2355" s="1452"/>
      <c r="JLG2355" s="1452"/>
      <c r="JLH2355" s="1452"/>
      <c r="JLI2355" s="1452"/>
      <c r="JLJ2355" s="1452"/>
      <c r="JLK2355" s="1452"/>
      <c r="JLL2355" s="1452"/>
      <c r="JLM2355" s="1452"/>
      <c r="JLN2355" s="1452"/>
      <c r="JLO2355" s="1452"/>
      <c r="JLP2355" s="1452"/>
      <c r="JLQ2355" s="1452"/>
      <c r="JLR2355" s="1452"/>
      <c r="JLS2355" s="1452"/>
      <c r="JLT2355" s="1452"/>
      <c r="JLU2355" s="1452"/>
      <c r="JLV2355" s="1452"/>
      <c r="JLW2355" s="1452"/>
      <c r="JLX2355" s="1452"/>
      <c r="JLY2355" s="1452"/>
      <c r="JLZ2355" s="1452"/>
      <c r="JMA2355" s="1452"/>
      <c r="JMB2355" s="1452"/>
      <c r="JMC2355" s="1452"/>
      <c r="JMD2355" s="1452"/>
      <c r="JME2355" s="1452"/>
      <c r="JMF2355" s="1452"/>
      <c r="JMG2355" s="1452"/>
      <c r="JMH2355" s="1452"/>
      <c r="JMI2355" s="1452"/>
      <c r="JMJ2355" s="1452"/>
      <c r="JMK2355" s="1452"/>
      <c r="JML2355" s="1452"/>
      <c r="JMM2355" s="1452"/>
      <c r="JMN2355" s="1452"/>
      <c r="JMO2355" s="1452"/>
      <c r="JMP2355" s="1452"/>
      <c r="JMQ2355" s="1452"/>
      <c r="JMR2355" s="1452"/>
      <c r="JMS2355" s="1452"/>
      <c r="JMT2355" s="1452"/>
      <c r="JMU2355" s="1452"/>
      <c r="JMV2355" s="1452"/>
      <c r="JMW2355" s="1452"/>
      <c r="JMX2355" s="1452"/>
      <c r="JMY2355" s="1452"/>
      <c r="JMZ2355" s="1452"/>
      <c r="JNA2355" s="1452"/>
      <c r="JNB2355" s="1452"/>
      <c r="JNC2355" s="1452"/>
      <c r="JND2355" s="1452"/>
      <c r="JNE2355" s="1452"/>
      <c r="JNF2355" s="1452"/>
      <c r="JNG2355" s="1452"/>
      <c r="JNH2355" s="1452"/>
      <c r="JNI2355" s="1452"/>
      <c r="JNJ2355" s="1452"/>
      <c r="JNK2355" s="1452"/>
      <c r="JNL2355" s="1452"/>
      <c r="JNM2355" s="1452"/>
      <c r="JNN2355" s="1452"/>
      <c r="JNO2355" s="1452"/>
      <c r="JNP2355" s="1452"/>
      <c r="JNQ2355" s="1452"/>
      <c r="JNR2355" s="1452"/>
      <c r="JNS2355" s="1452"/>
      <c r="JNT2355" s="1452"/>
      <c r="JNU2355" s="1452"/>
      <c r="JNV2355" s="1452"/>
      <c r="JNW2355" s="1452"/>
      <c r="JNX2355" s="1452"/>
      <c r="JNY2355" s="1452"/>
      <c r="JNZ2355" s="1452"/>
      <c r="JOA2355" s="1452"/>
      <c r="JOB2355" s="1452"/>
      <c r="JOC2355" s="1452"/>
      <c r="JOD2355" s="1452"/>
      <c r="JOE2355" s="1452"/>
      <c r="JOF2355" s="1452"/>
      <c r="JOG2355" s="1452"/>
      <c r="JOH2355" s="1452"/>
      <c r="JOI2355" s="1452"/>
      <c r="JOJ2355" s="1452"/>
      <c r="JOK2355" s="1452"/>
      <c r="JOL2355" s="1452"/>
      <c r="JOM2355" s="1452"/>
      <c r="JON2355" s="1452"/>
      <c r="JOO2355" s="1452"/>
      <c r="JOP2355" s="1452"/>
      <c r="JOQ2355" s="1452"/>
      <c r="JOR2355" s="1452"/>
      <c r="JOS2355" s="1452"/>
      <c r="JOT2355" s="1452"/>
      <c r="JOU2355" s="1452"/>
      <c r="JOV2355" s="1452"/>
      <c r="JOW2355" s="1452"/>
      <c r="JOX2355" s="1452"/>
      <c r="JOY2355" s="1452"/>
      <c r="JOZ2355" s="1452"/>
      <c r="JPA2355" s="1452"/>
      <c r="JPB2355" s="1452"/>
      <c r="JPC2355" s="1452"/>
      <c r="JPD2355" s="1452"/>
      <c r="JPE2355" s="1452"/>
      <c r="JPF2355" s="1452"/>
      <c r="JPG2355" s="1452"/>
      <c r="JPH2355" s="1452"/>
      <c r="JPI2355" s="1452"/>
      <c r="JPJ2355" s="1452"/>
      <c r="JPK2355" s="1452"/>
      <c r="JPL2355" s="1452"/>
      <c r="JPM2355" s="1452"/>
      <c r="JPN2355" s="1452"/>
      <c r="JPO2355" s="1452"/>
      <c r="JPP2355" s="1452"/>
      <c r="JPQ2355" s="1452"/>
      <c r="JPR2355" s="1452"/>
      <c r="JPS2355" s="1452"/>
      <c r="JPT2355" s="1452"/>
      <c r="JPU2355" s="1452"/>
      <c r="JPV2355" s="1452"/>
      <c r="JPW2355" s="1452"/>
      <c r="JPX2355" s="1452"/>
      <c r="JPY2355" s="1452"/>
      <c r="JPZ2355" s="1452"/>
      <c r="JQA2355" s="1452"/>
      <c r="JQB2355" s="1452"/>
      <c r="JQC2355" s="1452"/>
      <c r="JQD2355" s="1452"/>
      <c r="JQE2355" s="1452"/>
      <c r="JQF2355" s="1452"/>
      <c r="JQG2355" s="1452"/>
      <c r="JQH2355" s="1452"/>
      <c r="JQI2355" s="1452"/>
      <c r="JQJ2355" s="1452"/>
      <c r="JQK2355" s="1452"/>
      <c r="JQL2355" s="1452"/>
      <c r="JQM2355" s="1452"/>
      <c r="JQN2355" s="1452"/>
      <c r="JQO2355" s="1452"/>
      <c r="JQP2355" s="1452"/>
      <c r="JQQ2355" s="1452"/>
      <c r="JQR2355" s="1452"/>
      <c r="JQS2355" s="1452"/>
      <c r="JQT2355" s="1452"/>
      <c r="JQU2355" s="1452"/>
      <c r="JQV2355" s="1452"/>
      <c r="JQW2355" s="1452"/>
      <c r="JQX2355" s="1452"/>
      <c r="JQY2355" s="1452"/>
      <c r="JQZ2355" s="1452"/>
      <c r="JRA2355" s="1452"/>
      <c r="JRB2355" s="1452"/>
      <c r="JRC2355" s="1452"/>
      <c r="JRD2355" s="1452"/>
      <c r="JRE2355" s="1452"/>
      <c r="JRF2355" s="1452"/>
      <c r="JRG2355" s="1452"/>
      <c r="JRH2355" s="1452"/>
      <c r="JRI2355" s="1452"/>
      <c r="JRJ2355" s="1452"/>
      <c r="JRK2355" s="1452"/>
      <c r="JRL2355" s="1452"/>
      <c r="JRM2355" s="1452"/>
      <c r="JRN2355" s="1452"/>
      <c r="JRO2355" s="1452"/>
      <c r="JRP2355" s="1452"/>
      <c r="JRQ2355" s="1452"/>
      <c r="JRR2355" s="1452"/>
      <c r="JRS2355" s="1452"/>
      <c r="JRT2355" s="1452"/>
      <c r="JRU2355" s="1452"/>
      <c r="JRV2355" s="1452"/>
      <c r="JRW2355" s="1452"/>
      <c r="JRX2355" s="1452"/>
      <c r="JRY2355" s="1452"/>
      <c r="JRZ2355" s="1452"/>
      <c r="JSA2355" s="1452"/>
      <c r="JSB2355" s="1452"/>
      <c r="JSC2355" s="1452"/>
      <c r="JSD2355" s="1452"/>
      <c r="JSE2355" s="1452"/>
      <c r="JSF2355" s="1452"/>
      <c r="JSG2355" s="1452"/>
      <c r="JSH2355" s="1452"/>
      <c r="JSI2355" s="1452"/>
      <c r="JSJ2355" s="1452"/>
      <c r="JSK2355" s="1452"/>
      <c r="JSL2355" s="1452"/>
      <c r="JSM2355" s="1452"/>
      <c r="JSN2355" s="1452"/>
      <c r="JSO2355" s="1452"/>
      <c r="JSP2355" s="1452"/>
      <c r="JSQ2355" s="1452"/>
      <c r="JSR2355" s="1452"/>
      <c r="JSS2355" s="1452"/>
      <c r="JST2355" s="1452"/>
      <c r="JSU2355" s="1452"/>
      <c r="JSV2355" s="1452"/>
      <c r="JSW2355" s="1452"/>
      <c r="JSX2355" s="1452"/>
      <c r="JSY2355" s="1452"/>
      <c r="JSZ2355" s="1452"/>
      <c r="JTA2355" s="1452"/>
      <c r="JTB2355" s="1452"/>
      <c r="JTC2355" s="1452"/>
      <c r="JTD2355" s="1452"/>
      <c r="JTE2355" s="1452"/>
      <c r="JTF2355" s="1452"/>
      <c r="JTG2355" s="1452"/>
      <c r="JTH2355" s="1452"/>
      <c r="JTI2355" s="1452"/>
      <c r="JTJ2355" s="1452"/>
      <c r="JTK2355" s="1452"/>
      <c r="JTL2355" s="1452"/>
      <c r="JTM2355" s="1452"/>
      <c r="JTN2355" s="1452"/>
      <c r="JTO2355" s="1452"/>
      <c r="JTP2355" s="1452"/>
      <c r="JTQ2355" s="1452"/>
      <c r="JTR2355" s="1452"/>
      <c r="JTS2355" s="1452"/>
      <c r="JTT2355" s="1452"/>
      <c r="JTU2355" s="1452"/>
      <c r="JTV2355" s="1452"/>
      <c r="JTW2355" s="1452"/>
      <c r="JTX2355" s="1452"/>
      <c r="JTY2355" s="1452"/>
      <c r="JTZ2355" s="1452"/>
      <c r="JUA2355" s="1452"/>
      <c r="JUB2355" s="1452"/>
      <c r="JUC2355" s="1452"/>
      <c r="JUD2355" s="1452"/>
      <c r="JUE2355" s="1452"/>
      <c r="JUF2355" s="1452"/>
      <c r="JUG2355" s="1452"/>
      <c r="JUH2355" s="1452"/>
      <c r="JUI2355" s="1452"/>
      <c r="JUJ2355" s="1452"/>
      <c r="JUK2355" s="1452"/>
      <c r="JUL2355" s="1452"/>
      <c r="JUM2355" s="1452"/>
      <c r="JUN2355" s="1452"/>
      <c r="JUO2355" s="1452"/>
      <c r="JUP2355" s="1452"/>
      <c r="JUQ2355" s="1452"/>
      <c r="JUR2355" s="1452"/>
      <c r="JUS2355" s="1452"/>
      <c r="JUT2355" s="1452"/>
      <c r="JUU2355" s="1452"/>
      <c r="JUV2355" s="1452"/>
      <c r="JUW2355" s="1452"/>
      <c r="JUX2355" s="1452"/>
      <c r="JUY2355" s="1452"/>
      <c r="JUZ2355" s="1452"/>
      <c r="JVA2355" s="1452"/>
      <c r="JVB2355" s="1452"/>
      <c r="JVC2355" s="1452"/>
      <c r="JVD2355" s="1452"/>
      <c r="JVE2355" s="1452"/>
      <c r="JVF2355" s="1452"/>
      <c r="JVG2355" s="1452"/>
      <c r="JVH2355" s="1452"/>
      <c r="JVI2355" s="1452"/>
      <c r="JVJ2355" s="1452"/>
      <c r="JVK2355" s="1452"/>
      <c r="JVL2355" s="1452"/>
      <c r="JVM2355" s="1452"/>
      <c r="JVN2355" s="1452"/>
      <c r="JVO2355" s="1452"/>
      <c r="JVP2355" s="1452"/>
      <c r="JVQ2355" s="1452"/>
      <c r="JVR2355" s="1452"/>
      <c r="JVS2355" s="1452"/>
      <c r="JVT2355" s="1452"/>
      <c r="JVU2355" s="1452"/>
      <c r="JVV2355" s="1452"/>
      <c r="JVW2355" s="1452"/>
      <c r="JVX2355" s="1452"/>
      <c r="JVY2355" s="1452"/>
      <c r="JVZ2355" s="1452"/>
      <c r="JWA2355" s="1452"/>
      <c r="JWB2355" s="1452"/>
      <c r="JWC2355" s="1452"/>
      <c r="JWD2355" s="1452"/>
      <c r="JWE2355" s="1452"/>
      <c r="JWF2355" s="1452"/>
      <c r="JWG2355" s="1452"/>
      <c r="JWH2355" s="1452"/>
      <c r="JWI2355" s="1452"/>
      <c r="JWJ2355" s="1452"/>
      <c r="JWK2355" s="1452"/>
      <c r="JWL2355" s="1452"/>
      <c r="JWM2355" s="1452"/>
      <c r="JWN2355" s="1452"/>
      <c r="JWO2355" s="1452"/>
      <c r="JWP2355" s="1452"/>
      <c r="JWQ2355" s="1452"/>
      <c r="JWR2355" s="1452"/>
      <c r="JWS2355" s="1452"/>
      <c r="JWT2355" s="1452"/>
      <c r="JWU2355" s="1452"/>
      <c r="JWV2355" s="1452"/>
      <c r="JWW2355" s="1452"/>
      <c r="JWX2355" s="1452"/>
      <c r="JWY2355" s="1452"/>
      <c r="JWZ2355" s="1452"/>
      <c r="JXA2355" s="1452"/>
      <c r="JXB2355" s="1452"/>
      <c r="JXC2355" s="1452"/>
      <c r="JXD2355" s="1452"/>
      <c r="JXE2355" s="1452"/>
      <c r="JXF2355" s="1452"/>
      <c r="JXG2355" s="1452"/>
      <c r="JXH2355" s="1452"/>
      <c r="JXI2355" s="1452"/>
      <c r="JXJ2355" s="1452"/>
      <c r="JXK2355" s="1452"/>
      <c r="JXL2355" s="1452"/>
      <c r="JXM2355" s="1452"/>
      <c r="JXN2355" s="1452"/>
      <c r="JXO2355" s="1452"/>
      <c r="JXP2355" s="1452"/>
      <c r="JXQ2355" s="1452"/>
      <c r="JXR2355" s="1452"/>
      <c r="JXS2355" s="1452"/>
      <c r="JXT2355" s="1452"/>
      <c r="JXU2355" s="1452"/>
      <c r="JXV2355" s="1452"/>
      <c r="JXW2355" s="1452"/>
      <c r="JXX2355" s="1452"/>
      <c r="JXY2355" s="1452"/>
      <c r="JXZ2355" s="1452"/>
      <c r="JYA2355" s="1452"/>
      <c r="JYB2355" s="1452"/>
      <c r="JYC2355" s="1452"/>
      <c r="JYD2355" s="1452"/>
      <c r="JYE2355" s="1452"/>
      <c r="JYF2355" s="1452"/>
      <c r="JYG2355" s="1452"/>
      <c r="JYH2355" s="1452"/>
      <c r="JYI2355" s="1452"/>
      <c r="JYJ2355" s="1452"/>
      <c r="JYK2355" s="1452"/>
      <c r="JYL2355" s="1452"/>
      <c r="JYM2355" s="1452"/>
      <c r="JYN2355" s="1452"/>
      <c r="JYO2355" s="1452"/>
      <c r="JYP2355" s="1452"/>
      <c r="JYQ2355" s="1452"/>
      <c r="JYR2355" s="1452"/>
      <c r="JYS2355" s="1452"/>
      <c r="JYT2355" s="1452"/>
      <c r="JYU2355" s="1452"/>
      <c r="JYV2355" s="1452"/>
      <c r="JYW2355" s="1452"/>
      <c r="JYX2355" s="1452"/>
      <c r="JYY2355" s="1452"/>
      <c r="JYZ2355" s="1452"/>
      <c r="JZA2355" s="1452"/>
      <c r="JZB2355" s="1452"/>
      <c r="JZC2355" s="1452"/>
      <c r="JZD2355" s="1452"/>
      <c r="JZE2355" s="1452"/>
      <c r="JZF2355" s="1452"/>
      <c r="JZG2355" s="1452"/>
      <c r="JZH2355" s="1452"/>
      <c r="JZI2355" s="1452"/>
      <c r="JZJ2355" s="1452"/>
      <c r="JZK2355" s="1452"/>
      <c r="JZL2355" s="1452"/>
      <c r="JZM2355" s="1452"/>
      <c r="JZN2355" s="1452"/>
      <c r="JZO2355" s="1452"/>
      <c r="JZP2355" s="1452"/>
      <c r="JZQ2355" s="1452"/>
      <c r="JZR2355" s="1452"/>
      <c r="JZS2355" s="1452"/>
      <c r="JZT2355" s="1452"/>
      <c r="JZU2355" s="1452"/>
      <c r="JZV2355" s="1452"/>
      <c r="JZW2355" s="1452"/>
      <c r="JZX2355" s="1452"/>
      <c r="JZY2355" s="1452"/>
      <c r="JZZ2355" s="1452"/>
      <c r="KAA2355" s="1452"/>
      <c r="KAB2355" s="1452"/>
      <c r="KAC2355" s="1452"/>
      <c r="KAD2355" s="1452"/>
      <c r="KAE2355" s="1452"/>
      <c r="KAF2355" s="1452"/>
      <c r="KAG2355" s="1452"/>
      <c r="KAH2355" s="1452"/>
      <c r="KAI2355" s="1452"/>
      <c r="KAJ2355" s="1452"/>
      <c r="KAK2355" s="1452"/>
      <c r="KAL2355" s="1452"/>
      <c r="KAM2355" s="1452"/>
      <c r="KAN2355" s="1452"/>
      <c r="KAO2355" s="1452"/>
      <c r="KAP2355" s="1452"/>
      <c r="KAQ2355" s="1452"/>
      <c r="KAR2355" s="1452"/>
      <c r="KAS2355" s="1452"/>
      <c r="KAT2355" s="1452"/>
      <c r="KAU2355" s="1452"/>
      <c r="KAV2355" s="1452"/>
      <c r="KAW2355" s="1452"/>
      <c r="KAX2355" s="1452"/>
      <c r="KAY2355" s="1452"/>
      <c r="KAZ2355" s="1452"/>
      <c r="KBA2355" s="1452"/>
      <c r="KBB2355" s="1452"/>
      <c r="KBC2355" s="1452"/>
      <c r="KBD2355" s="1452"/>
      <c r="KBE2355" s="1452"/>
      <c r="KBF2355" s="1452"/>
      <c r="KBG2355" s="1452"/>
      <c r="KBH2355" s="1452"/>
      <c r="KBI2355" s="1452"/>
      <c r="KBJ2355" s="1452"/>
      <c r="KBK2355" s="1452"/>
      <c r="KBL2355" s="1452"/>
      <c r="KBM2355" s="1452"/>
      <c r="KBN2355" s="1452"/>
      <c r="KBO2355" s="1452"/>
      <c r="KBP2355" s="1452"/>
      <c r="KBQ2355" s="1452"/>
      <c r="KBR2355" s="1452"/>
      <c r="KBS2355" s="1452"/>
      <c r="KBT2355" s="1452"/>
      <c r="KBU2355" s="1452"/>
      <c r="KBV2355" s="1452"/>
      <c r="KBW2355" s="1452"/>
      <c r="KBX2355" s="1452"/>
      <c r="KBY2355" s="1452"/>
      <c r="KBZ2355" s="1452"/>
      <c r="KCA2355" s="1452"/>
      <c r="KCB2355" s="1452"/>
      <c r="KCC2355" s="1452"/>
      <c r="KCD2355" s="1452"/>
      <c r="KCE2355" s="1452"/>
      <c r="KCF2355" s="1452"/>
      <c r="KCG2355" s="1452"/>
      <c r="KCH2355" s="1452"/>
      <c r="KCI2355" s="1452"/>
      <c r="KCJ2355" s="1452"/>
      <c r="KCK2355" s="1452"/>
      <c r="KCL2355" s="1452"/>
      <c r="KCM2355" s="1452"/>
      <c r="KCN2355" s="1452"/>
      <c r="KCO2355" s="1452"/>
      <c r="KCP2355" s="1452"/>
      <c r="KCQ2355" s="1452"/>
      <c r="KCR2355" s="1452"/>
      <c r="KCS2355" s="1452"/>
      <c r="KCT2355" s="1452"/>
      <c r="KCU2355" s="1452"/>
      <c r="KCV2355" s="1452"/>
      <c r="KCW2355" s="1452"/>
      <c r="KCX2355" s="1452"/>
      <c r="KCY2355" s="1452"/>
      <c r="KCZ2355" s="1452"/>
      <c r="KDA2355" s="1452"/>
      <c r="KDB2355" s="1452"/>
      <c r="KDC2355" s="1452"/>
      <c r="KDD2355" s="1452"/>
      <c r="KDE2355" s="1452"/>
      <c r="KDF2355" s="1452"/>
      <c r="KDG2355" s="1452"/>
      <c r="KDH2355" s="1452"/>
      <c r="KDI2355" s="1452"/>
      <c r="KDJ2355" s="1452"/>
      <c r="KDK2355" s="1452"/>
      <c r="KDL2355" s="1452"/>
      <c r="KDM2355" s="1452"/>
      <c r="KDN2355" s="1452"/>
      <c r="KDO2355" s="1452"/>
      <c r="KDP2355" s="1452"/>
      <c r="KDQ2355" s="1452"/>
      <c r="KDR2355" s="1452"/>
      <c r="KDS2355" s="1452"/>
      <c r="KDT2355" s="1452"/>
      <c r="KDU2355" s="1452"/>
      <c r="KDV2355" s="1452"/>
      <c r="KDW2355" s="1452"/>
      <c r="KDX2355" s="1452"/>
      <c r="KDY2355" s="1452"/>
      <c r="KDZ2355" s="1452"/>
      <c r="KEA2355" s="1452"/>
      <c r="KEB2355" s="1452"/>
      <c r="KEC2355" s="1452"/>
      <c r="KED2355" s="1452"/>
      <c r="KEE2355" s="1452"/>
      <c r="KEF2355" s="1452"/>
      <c r="KEG2355" s="1452"/>
      <c r="KEH2355" s="1452"/>
      <c r="KEI2355" s="1452"/>
      <c r="KEJ2355" s="1452"/>
      <c r="KEK2355" s="1452"/>
      <c r="KEL2355" s="1452"/>
      <c r="KEM2355" s="1452"/>
      <c r="KEN2355" s="1452"/>
      <c r="KEO2355" s="1452"/>
      <c r="KEP2355" s="1452"/>
      <c r="KEQ2355" s="1452"/>
      <c r="KER2355" s="1452"/>
      <c r="KES2355" s="1452"/>
      <c r="KET2355" s="1452"/>
      <c r="KEU2355" s="1452"/>
      <c r="KEV2355" s="1452"/>
      <c r="KEW2355" s="1452"/>
      <c r="KEX2355" s="1452"/>
      <c r="KEY2355" s="1452"/>
      <c r="KEZ2355" s="1452"/>
      <c r="KFA2355" s="1452"/>
      <c r="KFB2355" s="1452"/>
      <c r="KFC2355" s="1452"/>
      <c r="KFD2355" s="1452"/>
      <c r="KFE2355" s="1452"/>
      <c r="KFF2355" s="1452"/>
      <c r="KFG2355" s="1452"/>
      <c r="KFH2355" s="1452"/>
      <c r="KFI2355" s="1452"/>
      <c r="KFJ2355" s="1452"/>
      <c r="KFK2355" s="1452"/>
      <c r="KFL2355" s="1452"/>
      <c r="KFM2355" s="1452"/>
      <c r="KFN2355" s="1452"/>
      <c r="KFO2355" s="1452"/>
      <c r="KFP2355" s="1452"/>
      <c r="KFQ2355" s="1452"/>
      <c r="KFR2355" s="1452"/>
      <c r="KFS2355" s="1452"/>
      <c r="KFT2355" s="1452"/>
      <c r="KFU2355" s="1452"/>
      <c r="KFV2355" s="1452"/>
      <c r="KFW2355" s="1452"/>
      <c r="KFX2355" s="1452"/>
      <c r="KFY2355" s="1452"/>
      <c r="KFZ2355" s="1452"/>
      <c r="KGA2355" s="1452"/>
      <c r="KGB2355" s="1452"/>
      <c r="KGC2355" s="1452"/>
      <c r="KGD2355" s="1452"/>
      <c r="KGE2355" s="1452"/>
      <c r="KGF2355" s="1452"/>
      <c r="KGG2355" s="1452"/>
      <c r="KGH2355" s="1452"/>
      <c r="KGI2355" s="1452"/>
      <c r="KGJ2355" s="1452"/>
      <c r="KGK2355" s="1452"/>
      <c r="KGL2355" s="1452"/>
      <c r="KGM2355" s="1452"/>
      <c r="KGN2355" s="1452"/>
      <c r="KGO2355" s="1452"/>
      <c r="KGP2355" s="1452"/>
      <c r="KGQ2355" s="1452"/>
      <c r="KGR2355" s="1452"/>
      <c r="KGS2355" s="1452"/>
      <c r="KGT2355" s="1452"/>
      <c r="KGU2355" s="1452"/>
      <c r="KGV2355" s="1452"/>
      <c r="KGW2355" s="1452"/>
      <c r="KGX2355" s="1452"/>
      <c r="KGY2355" s="1452"/>
      <c r="KGZ2355" s="1452"/>
      <c r="KHA2355" s="1452"/>
      <c r="KHB2355" s="1452"/>
      <c r="KHC2355" s="1452"/>
      <c r="KHD2355" s="1452"/>
      <c r="KHE2355" s="1452"/>
      <c r="KHF2355" s="1452"/>
      <c r="KHG2355" s="1452"/>
      <c r="KHH2355" s="1452"/>
      <c r="KHI2355" s="1452"/>
      <c r="KHJ2355" s="1452"/>
      <c r="KHK2355" s="1452"/>
      <c r="KHL2355" s="1452"/>
      <c r="KHM2355" s="1452"/>
      <c r="KHN2355" s="1452"/>
      <c r="KHO2355" s="1452"/>
      <c r="KHP2355" s="1452"/>
      <c r="KHQ2355" s="1452"/>
      <c r="KHR2355" s="1452"/>
      <c r="KHS2355" s="1452"/>
      <c r="KHT2355" s="1452"/>
      <c r="KHU2355" s="1452"/>
      <c r="KHV2355" s="1452"/>
      <c r="KHW2355" s="1452"/>
      <c r="KHX2355" s="1452"/>
      <c r="KHY2355" s="1452"/>
      <c r="KHZ2355" s="1452"/>
      <c r="KIA2355" s="1452"/>
      <c r="KIB2355" s="1452"/>
      <c r="KIC2355" s="1452"/>
      <c r="KID2355" s="1452"/>
      <c r="KIE2355" s="1452"/>
      <c r="KIF2355" s="1452"/>
      <c r="KIG2355" s="1452"/>
      <c r="KIH2355" s="1452"/>
      <c r="KII2355" s="1452"/>
      <c r="KIJ2355" s="1452"/>
      <c r="KIK2355" s="1452"/>
      <c r="KIL2355" s="1452"/>
      <c r="KIM2355" s="1452"/>
      <c r="KIN2355" s="1452"/>
      <c r="KIO2355" s="1452"/>
      <c r="KIP2355" s="1452"/>
      <c r="KIQ2355" s="1452"/>
      <c r="KIR2355" s="1452"/>
      <c r="KIS2355" s="1452"/>
      <c r="KIT2355" s="1452"/>
      <c r="KIU2355" s="1452"/>
      <c r="KIV2355" s="1452"/>
      <c r="KIW2355" s="1452"/>
      <c r="KIX2355" s="1452"/>
      <c r="KIY2355" s="1452"/>
      <c r="KIZ2355" s="1452"/>
      <c r="KJA2355" s="1452"/>
      <c r="KJB2355" s="1452"/>
      <c r="KJC2355" s="1452"/>
      <c r="KJD2355" s="1452"/>
      <c r="KJE2355" s="1452"/>
      <c r="KJF2355" s="1452"/>
      <c r="KJG2355" s="1452"/>
      <c r="KJH2355" s="1452"/>
      <c r="KJI2355" s="1452"/>
      <c r="KJJ2355" s="1452"/>
      <c r="KJK2355" s="1452"/>
      <c r="KJL2355" s="1452"/>
      <c r="KJM2355" s="1452"/>
      <c r="KJN2355" s="1452"/>
      <c r="KJO2355" s="1452"/>
      <c r="KJP2355" s="1452"/>
      <c r="KJQ2355" s="1452"/>
      <c r="KJR2355" s="1452"/>
      <c r="KJS2355" s="1452"/>
      <c r="KJT2355" s="1452"/>
      <c r="KJU2355" s="1452"/>
      <c r="KJV2355" s="1452"/>
      <c r="KJW2355" s="1452"/>
      <c r="KJX2355" s="1452"/>
      <c r="KJY2355" s="1452"/>
      <c r="KJZ2355" s="1452"/>
      <c r="KKA2355" s="1452"/>
      <c r="KKB2355" s="1452"/>
      <c r="KKC2355" s="1452"/>
      <c r="KKD2355" s="1452"/>
      <c r="KKE2355" s="1452"/>
      <c r="KKF2355" s="1452"/>
      <c r="KKG2355" s="1452"/>
      <c r="KKH2355" s="1452"/>
      <c r="KKI2355" s="1452"/>
      <c r="KKJ2355" s="1452"/>
      <c r="KKK2355" s="1452"/>
      <c r="KKL2355" s="1452"/>
      <c r="KKM2355" s="1452"/>
      <c r="KKN2355" s="1452"/>
      <c r="KKO2355" s="1452"/>
      <c r="KKP2355" s="1452"/>
      <c r="KKQ2355" s="1452"/>
      <c r="KKR2355" s="1452"/>
      <c r="KKS2355" s="1452"/>
      <c r="KKT2355" s="1452"/>
      <c r="KKU2355" s="1452"/>
      <c r="KKV2355" s="1452"/>
      <c r="KKW2355" s="1452"/>
      <c r="KKX2355" s="1452"/>
      <c r="KKY2355" s="1452"/>
      <c r="KKZ2355" s="1452"/>
      <c r="KLA2355" s="1452"/>
      <c r="KLB2355" s="1452"/>
      <c r="KLC2355" s="1452"/>
      <c r="KLD2355" s="1452"/>
      <c r="KLE2355" s="1452"/>
      <c r="KLF2355" s="1452"/>
      <c r="KLG2355" s="1452"/>
      <c r="KLH2355" s="1452"/>
      <c r="KLI2355" s="1452"/>
      <c r="KLJ2355" s="1452"/>
      <c r="KLK2355" s="1452"/>
      <c r="KLL2355" s="1452"/>
      <c r="KLM2355" s="1452"/>
      <c r="KLN2355" s="1452"/>
      <c r="KLO2355" s="1452"/>
      <c r="KLP2355" s="1452"/>
      <c r="KLQ2355" s="1452"/>
      <c r="KLR2355" s="1452"/>
      <c r="KLS2355" s="1452"/>
      <c r="KLT2355" s="1452"/>
      <c r="KLU2355" s="1452"/>
      <c r="KLV2355" s="1452"/>
      <c r="KLW2355" s="1452"/>
      <c r="KLX2355" s="1452"/>
      <c r="KLY2355" s="1452"/>
      <c r="KLZ2355" s="1452"/>
      <c r="KMA2355" s="1452"/>
      <c r="KMB2355" s="1452"/>
      <c r="KMC2355" s="1452"/>
      <c r="KMD2355" s="1452"/>
      <c r="KME2355" s="1452"/>
      <c r="KMF2355" s="1452"/>
      <c r="KMG2355" s="1452"/>
      <c r="KMH2355" s="1452"/>
      <c r="KMI2355" s="1452"/>
      <c r="KMJ2355" s="1452"/>
      <c r="KMK2355" s="1452"/>
      <c r="KML2355" s="1452"/>
      <c r="KMM2355" s="1452"/>
      <c r="KMN2355" s="1452"/>
      <c r="KMO2355" s="1452"/>
      <c r="KMP2355" s="1452"/>
      <c r="KMQ2355" s="1452"/>
      <c r="KMR2355" s="1452"/>
      <c r="KMS2355" s="1452"/>
      <c r="KMT2355" s="1452"/>
      <c r="KMU2355" s="1452"/>
      <c r="KMV2355" s="1452"/>
      <c r="KMW2355" s="1452"/>
      <c r="KMX2355" s="1452"/>
      <c r="KMY2355" s="1452"/>
      <c r="KMZ2355" s="1452"/>
      <c r="KNA2355" s="1452"/>
      <c r="KNB2355" s="1452"/>
      <c r="KNC2355" s="1452"/>
      <c r="KND2355" s="1452"/>
      <c r="KNE2355" s="1452"/>
      <c r="KNF2355" s="1452"/>
      <c r="KNG2355" s="1452"/>
      <c r="KNH2355" s="1452"/>
      <c r="KNI2355" s="1452"/>
      <c r="KNJ2355" s="1452"/>
      <c r="KNK2355" s="1452"/>
      <c r="KNL2355" s="1452"/>
      <c r="KNM2355" s="1452"/>
      <c r="KNN2355" s="1452"/>
      <c r="KNO2355" s="1452"/>
      <c r="KNP2355" s="1452"/>
      <c r="KNQ2355" s="1452"/>
      <c r="KNR2355" s="1452"/>
      <c r="KNS2355" s="1452"/>
      <c r="KNT2355" s="1452"/>
      <c r="KNU2355" s="1452"/>
      <c r="KNV2355" s="1452"/>
      <c r="KNW2355" s="1452"/>
      <c r="KNX2355" s="1452"/>
      <c r="KNY2355" s="1452"/>
      <c r="KNZ2355" s="1452"/>
      <c r="KOA2355" s="1452"/>
      <c r="KOB2355" s="1452"/>
      <c r="KOC2355" s="1452"/>
      <c r="KOD2355" s="1452"/>
      <c r="KOE2355" s="1452"/>
      <c r="KOF2355" s="1452"/>
      <c r="KOG2355" s="1452"/>
      <c r="KOH2355" s="1452"/>
      <c r="KOI2355" s="1452"/>
      <c r="KOJ2355" s="1452"/>
      <c r="KOK2355" s="1452"/>
      <c r="KOL2355" s="1452"/>
      <c r="KOM2355" s="1452"/>
      <c r="KON2355" s="1452"/>
      <c r="KOO2355" s="1452"/>
      <c r="KOP2355" s="1452"/>
      <c r="KOQ2355" s="1452"/>
      <c r="KOR2355" s="1452"/>
      <c r="KOS2355" s="1452"/>
      <c r="KOT2355" s="1452"/>
      <c r="KOU2355" s="1452"/>
      <c r="KOV2355" s="1452"/>
      <c r="KOW2355" s="1452"/>
      <c r="KOX2355" s="1452"/>
      <c r="KOY2355" s="1452"/>
      <c r="KOZ2355" s="1452"/>
      <c r="KPA2355" s="1452"/>
      <c r="KPB2355" s="1452"/>
      <c r="KPC2355" s="1452"/>
      <c r="KPD2355" s="1452"/>
      <c r="KPE2355" s="1452"/>
      <c r="KPF2355" s="1452"/>
      <c r="KPG2355" s="1452"/>
      <c r="KPH2355" s="1452"/>
      <c r="KPI2355" s="1452"/>
      <c r="KPJ2355" s="1452"/>
      <c r="KPK2355" s="1452"/>
      <c r="KPL2355" s="1452"/>
      <c r="KPM2355" s="1452"/>
      <c r="KPN2355" s="1452"/>
      <c r="KPO2355" s="1452"/>
      <c r="KPP2355" s="1452"/>
      <c r="KPQ2355" s="1452"/>
      <c r="KPR2355" s="1452"/>
      <c r="KPS2355" s="1452"/>
      <c r="KPT2355" s="1452"/>
      <c r="KPU2355" s="1452"/>
      <c r="KPV2355" s="1452"/>
      <c r="KPW2355" s="1452"/>
      <c r="KPX2355" s="1452"/>
      <c r="KPY2355" s="1452"/>
      <c r="KPZ2355" s="1452"/>
      <c r="KQA2355" s="1452"/>
      <c r="KQB2355" s="1452"/>
      <c r="KQC2355" s="1452"/>
      <c r="KQD2355" s="1452"/>
      <c r="KQE2355" s="1452"/>
      <c r="KQF2355" s="1452"/>
      <c r="KQG2355" s="1452"/>
      <c r="KQH2355" s="1452"/>
      <c r="KQI2355" s="1452"/>
      <c r="KQJ2355" s="1452"/>
      <c r="KQK2355" s="1452"/>
      <c r="KQL2355" s="1452"/>
      <c r="KQM2355" s="1452"/>
      <c r="KQN2355" s="1452"/>
      <c r="KQO2355" s="1452"/>
      <c r="KQP2355" s="1452"/>
      <c r="KQQ2355" s="1452"/>
      <c r="KQR2355" s="1452"/>
      <c r="KQS2355" s="1452"/>
      <c r="KQT2355" s="1452"/>
      <c r="KQU2355" s="1452"/>
      <c r="KQV2355" s="1452"/>
      <c r="KQW2355" s="1452"/>
      <c r="KQX2355" s="1452"/>
      <c r="KQY2355" s="1452"/>
      <c r="KQZ2355" s="1452"/>
      <c r="KRA2355" s="1452"/>
      <c r="KRB2355" s="1452"/>
      <c r="KRC2355" s="1452"/>
      <c r="KRD2355" s="1452"/>
      <c r="KRE2355" s="1452"/>
      <c r="KRF2355" s="1452"/>
      <c r="KRG2355" s="1452"/>
      <c r="KRH2355" s="1452"/>
      <c r="KRI2355" s="1452"/>
      <c r="KRJ2355" s="1452"/>
      <c r="KRK2355" s="1452"/>
      <c r="KRL2355" s="1452"/>
      <c r="KRM2355" s="1452"/>
      <c r="KRN2355" s="1452"/>
      <c r="KRO2355" s="1452"/>
      <c r="KRP2355" s="1452"/>
      <c r="KRQ2355" s="1452"/>
      <c r="KRR2355" s="1452"/>
      <c r="KRS2355" s="1452"/>
      <c r="KRT2355" s="1452"/>
      <c r="KRU2355" s="1452"/>
      <c r="KRV2355" s="1452"/>
      <c r="KRW2355" s="1452"/>
      <c r="KRX2355" s="1452"/>
      <c r="KRY2355" s="1452"/>
      <c r="KRZ2355" s="1452"/>
      <c r="KSA2355" s="1452"/>
      <c r="KSB2355" s="1452"/>
      <c r="KSC2355" s="1452"/>
      <c r="KSD2355" s="1452"/>
      <c r="KSE2355" s="1452"/>
      <c r="KSF2355" s="1452"/>
      <c r="KSG2355" s="1452"/>
      <c r="KSH2355" s="1452"/>
      <c r="KSI2355" s="1452"/>
      <c r="KSJ2355" s="1452"/>
      <c r="KSK2355" s="1452"/>
      <c r="KSL2355" s="1452"/>
      <c r="KSM2355" s="1452"/>
      <c r="KSN2355" s="1452"/>
      <c r="KSO2355" s="1452"/>
      <c r="KSP2355" s="1452"/>
      <c r="KSQ2355" s="1452"/>
      <c r="KSR2355" s="1452"/>
      <c r="KSS2355" s="1452"/>
      <c r="KST2355" s="1452"/>
      <c r="KSU2355" s="1452"/>
      <c r="KSV2355" s="1452"/>
      <c r="KSW2355" s="1452"/>
      <c r="KSX2355" s="1452"/>
      <c r="KSY2355" s="1452"/>
      <c r="KSZ2355" s="1452"/>
      <c r="KTA2355" s="1452"/>
      <c r="KTB2355" s="1452"/>
      <c r="KTC2355" s="1452"/>
      <c r="KTD2355" s="1452"/>
      <c r="KTE2355" s="1452"/>
      <c r="KTF2355" s="1452"/>
      <c r="KTG2355" s="1452"/>
      <c r="KTH2355" s="1452"/>
      <c r="KTI2355" s="1452"/>
      <c r="KTJ2355" s="1452"/>
      <c r="KTK2355" s="1452"/>
      <c r="KTL2355" s="1452"/>
      <c r="KTM2355" s="1452"/>
      <c r="KTN2355" s="1452"/>
      <c r="KTO2355" s="1452"/>
      <c r="KTP2355" s="1452"/>
      <c r="KTQ2355" s="1452"/>
      <c r="KTR2355" s="1452"/>
      <c r="KTS2355" s="1452"/>
      <c r="KTT2355" s="1452"/>
      <c r="KTU2355" s="1452"/>
      <c r="KTV2355" s="1452"/>
      <c r="KTW2355" s="1452"/>
      <c r="KTX2355" s="1452"/>
      <c r="KTY2355" s="1452"/>
      <c r="KTZ2355" s="1452"/>
      <c r="KUA2355" s="1452"/>
      <c r="KUB2355" s="1452"/>
      <c r="KUC2355" s="1452"/>
      <c r="KUD2355" s="1452"/>
      <c r="KUE2355" s="1452"/>
      <c r="KUF2355" s="1452"/>
      <c r="KUG2355" s="1452"/>
      <c r="KUH2355" s="1452"/>
      <c r="KUI2355" s="1452"/>
      <c r="KUJ2355" s="1452"/>
      <c r="KUK2355" s="1452"/>
      <c r="KUL2355" s="1452"/>
      <c r="KUM2355" s="1452"/>
      <c r="KUN2355" s="1452"/>
      <c r="KUO2355" s="1452"/>
      <c r="KUP2355" s="1452"/>
      <c r="KUQ2355" s="1452"/>
      <c r="KUR2355" s="1452"/>
      <c r="KUS2355" s="1452"/>
      <c r="KUT2355" s="1452"/>
      <c r="KUU2355" s="1452"/>
      <c r="KUV2355" s="1452"/>
      <c r="KUW2355" s="1452"/>
      <c r="KUX2355" s="1452"/>
      <c r="KUY2355" s="1452"/>
      <c r="KUZ2355" s="1452"/>
      <c r="KVA2355" s="1452"/>
      <c r="KVB2355" s="1452"/>
      <c r="KVC2355" s="1452"/>
      <c r="KVD2355" s="1452"/>
      <c r="KVE2355" s="1452"/>
      <c r="KVF2355" s="1452"/>
      <c r="KVG2355" s="1452"/>
      <c r="KVH2355" s="1452"/>
      <c r="KVI2355" s="1452"/>
      <c r="KVJ2355" s="1452"/>
      <c r="KVK2355" s="1452"/>
      <c r="KVL2355" s="1452"/>
      <c r="KVM2355" s="1452"/>
      <c r="KVN2355" s="1452"/>
      <c r="KVO2355" s="1452"/>
      <c r="KVP2355" s="1452"/>
      <c r="KVQ2355" s="1452"/>
      <c r="KVR2355" s="1452"/>
      <c r="KVS2355" s="1452"/>
      <c r="KVT2355" s="1452"/>
      <c r="KVU2355" s="1452"/>
      <c r="KVV2355" s="1452"/>
      <c r="KVW2355" s="1452"/>
      <c r="KVX2355" s="1452"/>
      <c r="KVY2355" s="1452"/>
      <c r="KVZ2355" s="1452"/>
      <c r="KWA2355" s="1452"/>
      <c r="KWB2355" s="1452"/>
      <c r="KWC2355" s="1452"/>
      <c r="KWD2355" s="1452"/>
      <c r="KWE2355" s="1452"/>
      <c r="KWF2355" s="1452"/>
      <c r="KWG2355" s="1452"/>
      <c r="KWH2355" s="1452"/>
      <c r="KWI2355" s="1452"/>
      <c r="KWJ2355" s="1452"/>
      <c r="KWK2355" s="1452"/>
      <c r="KWL2355" s="1452"/>
      <c r="KWM2355" s="1452"/>
      <c r="KWN2355" s="1452"/>
      <c r="KWO2355" s="1452"/>
      <c r="KWP2355" s="1452"/>
      <c r="KWQ2355" s="1452"/>
      <c r="KWR2355" s="1452"/>
      <c r="KWS2355" s="1452"/>
      <c r="KWT2355" s="1452"/>
      <c r="KWU2355" s="1452"/>
      <c r="KWV2355" s="1452"/>
      <c r="KWW2355" s="1452"/>
      <c r="KWX2355" s="1452"/>
      <c r="KWY2355" s="1452"/>
      <c r="KWZ2355" s="1452"/>
      <c r="KXA2355" s="1452"/>
      <c r="KXB2355" s="1452"/>
      <c r="KXC2355" s="1452"/>
      <c r="KXD2355" s="1452"/>
      <c r="KXE2355" s="1452"/>
      <c r="KXF2355" s="1452"/>
      <c r="KXG2355" s="1452"/>
      <c r="KXH2355" s="1452"/>
      <c r="KXI2355" s="1452"/>
      <c r="KXJ2355" s="1452"/>
      <c r="KXK2355" s="1452"/>
      <c r="KXL2355" s="1452"/>
      <c r="KXM2355" s="1452"/>
      <c r="KXN2355" s="1452"/>
      <c r="KXO2355" s="1452"/>
      <c r="KXP2355" s="1452"/>
      <c r="KXQ2355" s="1452"/>
      <c r="KXR2355" s="1452"/>
      <c r="KXS2355" s="1452"/>
      <c r="KXT2355" s="1452"/>
      <c r="KXU2355" s="1452"/>
      <c r="KXV2355" s="1452"/>
      <c r="KXW2355" s="1452"/>
      <c r="KXX2355" s="1452"/>
      <c r="KXY2355" s="1452"/>
      <c r="KXZ2355" s="1452"/>
      <c r="KYA2355" s="1452"/>
      <c r="KYB2355" s="1452"/>
      <c r="KYC2355" s="1452"/>
      <c r="KYD2355" s="1452"/>
      <c r="KYE2355" s="1452"/>
      <c r="KYF2355" s="1452"/>
      <c r="KYG2355" s="1452"/>
      <c r="KYH2355" s="1452"/>
      <c r="KYI2355" s="1452"/>
      <c r="KYJ2355" s="1452"/>
      <c r="KYK2355" s="1452"/>
      <c r="KYL2355" s="1452"/>
      <c r="KYM2355" s="1452"/>
      <c r="KYN2355" s="1452"/>
      <c r="KYO2355" s="1452"/>
      <c r="KYP2355" s="1452"/>
      <c r="KYQ2355" s="1452"/>
      <c r="KYR2355" s="1452"/>
      <c r="KYS2355" s="1452"/>
      <c r="KYT2355" s="1452"/>
      <c r="KYU2355" s="1452"/>
      <c r="KYV2355" s="1452"/>
      <c r="KYW2355" s="1452"/>
      <c r="KYX2355" s="1452"/>
      <c r="KYY2355" s="1452"/>
      <c r="KYZ2355" s="1452"/>
      <c r="KZA2355" s="1452"/>
      <c r="KZB2355" s="1452"/>
      <c r="KZC2355" s="1452"/>
      <c r="KZD2355" s="1452"/>
      <c r="KZE2355" s="1452"/>
      <c r="KZF2355" s="1452"/>
      <c r="KZG2355" s="1452"/>
      <c r="KZH2355" s="1452"/>
      <c r="KZI2355" s="1452"/>
      <c r="KZJ2355" s="1452"/>
      <c r="KZK2355" s="1452"/>
      <c r="KZL2355" s="1452"/>
      <c r="KZM2355" s="1452"/>
      <c r="KZN2355" s="1452"/>
      <c r="KZO2355" s="1452"/>
      <c r="KZP2355" s="1452"/>
      <c r="KZQ2355" s="1452"/>
      <c r="KZR2355" s="1452"/>
      <c r="KZS2355" s="1452"/>
      <c r="KZT2355" s="1452"/>
      <c r="KZU2355" s="1452"/>
      <c r="KZV2355" s="1452"/>
      <c r="KZW2355" s="1452"/>
      <c r="KZX2355" s="1452"/>
      <c r="KZY2355" s="1452"/>
      <c r="KZZ2355" s="1452"/>
      <c r="LAA2355" s="1452"/>
      <c r="LAB2355" s="1452"/>
      <c r="LAC2355" s="1452"/>
      <c r="LAD2355" s="1452"/>
      <c r="LAE2355" s="1452"/>
      <c r="LAF2355" s="1452"/>
      <c r="LAG2355" s="1452"/>
      <c r="LAH2355" s="1452"/>
      <c r="LAI2355" s="1452"/>
      <c r="LAJ2355" s="1452"/>
      <c r="LAK2355" s="1452"/>
      <c r="LAL2355" s="1452"/>
      <c r="LAM2355" s="1452"/>
      <c r="LAN2355" s="1452"/>
      <c r="LAO2355" s="1452"/>
      <c r="LAP2355" s="1452"/>
      <c r="LAQ2355" s="1452"/>
      <c r="LAR2355" s="1452"/>
      <c r="LAS2355" s="1452"/>
      <c r="LAT2355" s="1452"/>
      <c r="LAU2355" s="1452"/>
      <c r="LAV2355" s="1452"/>
      <c r="LAW2355" s="1452"/>
      <c r="LAX2355" s="1452"/>
      <c r="LAY2355" s="1452"/>
      <c r="LAZ2355" s="1452"/>
      <c r="LBA2355" s="1452"/>
      <c r="LBB2355" s="1452"/>
      <c r="LBC2355" s="1452"/>
      <c r="LBD2355" s="1452"/>
      <c r="LBE2355" s="1452"/>
      <c r="LBF2355" s="1452"/>
      <c r="LBG2355" s="1452"/>
      <c r="LBH2355" s="1452"/>
      <c r="LBI2355" s="1452"/>
      <c r="LBJ2355" s="1452"/>
      <c r="LBK2355" s="1452"/>
      <c r="LBL2355" s="1452"/>
      <c r="LBM2355" s="1452"/>
      <c r="LBN2355" s="1452"/>
      <c r="LBO2355" s="1452"/>
      <c r="LBP2355" s="1452"/>
      <c r="LBQ2355" s="1452"/>
      <c r="LBR2355" s="1452"/>
      <c r="LBS2355" s="1452"/>
      <c r="LBT2355" s="1452"/>
      <c r="LBU2355" s="1452"/>
      <c r="LBV2355" s="1452"/>
      <c r="LBW2355" s="1452"/>
      <c r="LBX2355" s="1452"/>
      <c r="LBY2355" s="1452"/>
      <c r="LBZ2355" s="1452"/>
      <c r="LCA2355" s="1452"/>
      <c r="LCB2355" s="1452"/>
      <c r="LCC2355" s="1452"/>
      <c r="LCD2355" s="1452"/>
      <c r="LCE2355" s="1452"/>
      <c r="LCF2355" s="1452"/>
      <c r="LCG2355" s="1452"/>
      <c r="LCH2355" s="1452"/>
      <c r="LCI2355" s="1452"/>
      <c r="LCJ2355" s="1452"/>
      <c r="LCK2355" s="1452"/>
      <c r="LCL2355" s="1452"/>
      <c r="LCM2355" s="1452"/>
      <c r="LCN2355" s="1452"/>
      <c r="LCO2355" s="1452"/>
      <c r="LCP2355" s="1452"/>
      <c r="LCQ2355" s="1452"/>
      <c r="LCR2355" s="1452"/>
      <c r="LCS2355" s="1452"/>
      <c r="LCT2355" s="1452"/>
      <c r="LCU2355" s="1452"/>
      <c r="LCV2355" s="1452"/>
      <c r="LCW2355" s="1452"/>
      <c r="LCX2355" s="1452"/>
      <c r="LCY2355" s="1452"/>
      <c r="LCZ2355" s="1452"/>
      <c r="LDA2355" s="1452"/>
      <c r="LDB2355" s="1452"/>
      <c r="LDC2355" s="1452"/>
      <c r="LDD2355" s="1452"/>
      <c r="LDE2355" s="1452"/>
      <c r="LDF2355" s="1452"/>
      <c r="LDG2355" s="1452"/>
      <c r="LDH2355" s="1452"/>
      <c r="LDI2355" s="1452"/>
      <c r="LDJ2355" s="1452"/>
      <c r="LDK2355" s="1452"/>
      <c r="LDL2355" s="1452"/>
      <c r="LDM2355" s="1452"/>
      <c r="LDN2355" s="1452"/>
      <c r="LDO2355" s="1452"/>
      <c r="LDP2355" s="1452"/>
      <c r="LDQ2355" s="1452"/>
      <c r="LDR2355" s="1452"/>
      <c r="LDS2355" s="1452"/>
      <c r="LDT2355" s="1452"/>
      <c r="LDU2355" s="1452"/>
      <c r="LDV2355" s="1452"/>
      <c r="LDW2355" s="1452"/>
      <c r="LDX2355" s="1452"/>
      <c r="LDY2355" s="1452"/>
      <c r="LDZ2355" s="1452"/>
      <c r="LEA2355" s="1452"/>
      <c r="LEB2355" s="1452"/>
      <c r="LEC2355" s="1452"/>
      <c r="LED2355" s="1452"/>
      <c r="LEE2355" s="1452"/>
      <c r="LEF2355" s="1452"/>
      <c r="LEG2355" s="1452"/>
      <c r="LEH2355" s="1452"/>
      <c r="LEI2355" s="1452"/>
      <c r="LEJ2355" s="1452"/>
      <c r="LEK2355" s="1452"/>
      <c r="LEL2355" s="1452"/>
      <c r="LEM2355" s="1452"/>
      <c r="LEN2355" s="1452"/>
      <c r="LEO2355" s="1452"/>
      <c r="LEP2355" s="1452"/>
      <c r="LEQ2355" s="1452"/>
      <c r="LER2355" s="1452"/>
      <c r="LES2355" s="1452"/>
      <c r="LET2355" s="1452"/>
      <c r="LEU2355" s="1452"/>
      <c r="LEV2355" s="1452"/>
      <c r="LEW2355" s="1452"/>
      <c r="LEX2355" s="1452"/>
      <c r="LEY2355" s="1452"/>
      <c r="LEZ2355" s="1452"/>
      <c r="LFA2355" s="1452"/>
      <c r="LFB2355" s="1452"/>
      <c r="LFC2355" s="1452"/>
      <c r="LFD2355" s="1452"/>
      <c r="LFE2355" s="1452"/>
      <c r="LFF2355" s="1452"/>
      <c r="LFG2355" s="1452"/>
      <c r="LFH2355" s="1452"/>
      <c r="LFI2355" s="1452"/>
      <c r="LFJ2355" s="1452"/>
      <c r="LFK2355" s="1452"/>
      <c r="LFL2355" s="1452"/>
      <c r="LFM2355" s="1452"/>
      <c r="LFN2355" s="1452"/>
      <c r="LFO2355" s="1452"/>
      <c r="LFP2355" s="1452"/>
      <c r="LFQ2355" s="1452"/>
      <c r="LFR2355" s="1452"/>
      <c r="LFS2355" s="1452"/>
      <c r="LFT2355" s="1452"/>
      <c r="LFU2355" s="1452"/>
      <c r="LFV2355" s="1452"/>
      <c r="LFW2355" s="1452"/>
      <c r="LFX2355" s="1452"/>
      <c r="LFY2355" s="1452"/>
      <c r="LFZ2355" s="1452"/>
      <c r="LGA2355" s="1452"/>
      <c r="LGB2355" s="1452"/>
      <c r="LGC2355" s="1452"/>
      <c r="LGD2355" s="1452"/>
      <c r="LGE2355" s="1452"/>
      <c r="LGF2355" s="1452"/>
      <c r="LGG2355" s="1452"/>
      <c r="LGH2355" s="1452"/>
      <c r="LGI2355" s="1452"/>
      <c r="LGJ2355" s="1452"/>
      <c r="LGK2355" s="1452"/>
      <c r="LGL2355" s="1452"/>
      <c r="LGM2355" s="1452"/>
      <c r="LGN2355" s="1452"/>
      <c r="LGO2355" s="1452"/>
      <c r="LGP2355" s="1452"/>
      <c r="LGQ2355" s="1452"/>
      <c r="LGR2355" s="1452"/>
      <c r="LGS2355" s="1452"/>
      <c r="LGT2355" s="1452"/>
      <c r="LGU2355" s="1452"/>
      <c r="LGV2355" s="1452"/>
      <c r="LGW2355" s="1452"/>
      <c r="LGX2355" s="1452"/>
      <c r="LGY2355" s="1452"/>
      <c r="LGZ2355" s="1452"/>
      <c r="LHA2355" s="1452"/>
      <c r="LHB2355" s="1452"/>
      <c r="LHC2355" s="1452"/>
      <c r="LHD2355" s="1452"/>
      <c r="LHE2355" s="1452"/>
      <c r="LHF2355" s="1452"/>
      <c r="LHG2355" s="1452"/>
      <c r="LHH2355" s="1452"/>
      <c r="LHI2355" s="1452"/>
      <c r="LHJ2355" s="1452"/>
      <c r="LHK2355" s="1452"/>
      <c r="LHL2355" s="1452"/>
      <c r="LHM2355" s="1452"/>
      <c r="LHN2355" s="1452"/>
      <c r="LHO2355" s="1452"/>
      <c r="LHP2355" s="1452"/>
      <c r="LHQ2355" s="1452"/>
      <c r="LHR2355" s="1452"/>
      <c r="LHS2355" s="1452"/>
      <c r="LHT2355" s="1452"/>
      <c r="LHU2355" s="1452"/>
      <c r="LHV2355" s="1452"/>
      <c r="LHW2355" s="1452"/>
      <c r="LHX2355" s="1452"/>
      <c r="LHY2355" s="1452"/>
      <c r="LHZ2355" s="1452"/>
      <c r="LIA2355" s="1452"/>
      <c r="LIB2355" s="1452"/>
      <c r="LIC2355" s="1452"/>
      <c r="LID2355" s="1452"/>
      <c r="LIE2355" s="1452"/>
      <c r="LIF2355" s="1452"/>
      <c r="LIG2355" s="1452"/>
      <c r="LIH2355" s="1452"/>
      <c r="LII2355" s="1452"/>
      <c r="LIJ2355" s="1452"/>
      <c r="LIK2355" s="1452"/>
      <c r="LIL2355" s="1452"/>
      <c r="LIM2355" s="1452"/>
      <c r="LIN2355" s="1452"/>
      <c r="LIO2355" s="1452"/>
      <c r="LIP2355" s="1452"/>
      <c r="LIQ2355" s="1452"/>
      <c r="LIR2355" s="1452"/>
      <c r="LIS2355" s="1452"/>
      <c r="LIT2355" s="1452"/>
      <c r="LIU2355" s="1452"/>
      <c r="LIV2355" s="1452"/>
      <c r="LIW2355" s="1452"/>
      <c r="LIX2355" s="1452"/>
      <c r="LIY2355" s="1452"/>
      <c r="LIZ2355" s="1452"/>
      <c r="LJA2355" s="1452"/>
      <c r="LJB2355" s="1452"/>
      <c r="LJC2355" s="1452"/>
      <c r="LJD2355" s="1452"/>
      <c r="LJE2355" s="1452"/>
      <c r="LJF2355" s="1452"/>
      <c r="LJG2355" s="1452"/>
      <c r="LJH2355" s="1452"/>
      <c r="LJI2355" s="1452"/>
      <c r="LJJ2355" s="1452"/>
      <c r="LJK2355" s="1452"/>
      <c r="LJL2355" s="1452"/>
      <c r="LJM2355" s="1452"/>
      <c r="LJN2355" s="1452"/>
      <c r="LJO2355" s="1452"/>
      <c r="LJP2355" s="1452"/>
      <c r="LJQ2355" s="1452"/>
      <c r="LJR2355" s="1452"/>
      <c r="LJS2355" s="1452"/>
      <c r="LJT2355" s="1452"/>
      <c r="LJU2355" s="1452"/>
      <c r="LJV2355" s="1452"/>
      <c r="LJW2355" s="1452"/>
      <c r="LJX2355" s="1452"/>
      <c r="LJY2355" s="1452"/>
      <c r="LJZ2355" s="1452"/>
      <c r="LKA2355" s="1452"/>
      <c r="LKB2355" s="1452"/>
      <c r="LKC2355" s="1452"/>
      <c r="LKD2355" s="1452"/>
      <c r="LKE2355" s="1452"/>
      <c r="LKF2355" s="1452"/>
      <c r="LKG2355" s="1452"/>
      <c r="LKH2355" s="1452"/>
      <c r="LKI2355" s="1452"/>
      <c r="LKJ2355" s="1452"/>
      <c r="LKK2355" s="1452"/>
      <c r="LKL2355" s="1452"/>
      <c r="LKM2355" s="1452"/>
      <c r="LKN2355" s="1452"/>
      <c r="LKO2355" s="1452"/>
      <c r="LKP2355" s="1452"/>
      <c r="LKQ2355" s="1452"/>
      <c r="LKR2355" s="1452"/>
      <c r="LKS2355" s="1452"/>
      <c r="LKT2355" s="1452"/>
      <c r="LKU2355" s="1452"/>
      <c r="LKV2355" s="1452"/>
      <c r="LKW2355" s="1452"/>
      <c r="LKX2355" s="1452"/>
      <c r="LKY2355" s="1452"/>
      <c r="LKZ2355" s="1452"/>
      <c r="LLA2355" s="1452"/>
      <c r="LLB2355" s="1452"/>
      <c r="LLC2355" s="1452"/>
      <c r="LLD2355" s="1452"/>
      <c r="LLE2355" s="1452"/>
      <c r="LLF2355" s="1452"/>
      <c r="LLG2355" s="1452"/>
      <c r="LLH2355" s="1452"/>
      <c r="LLI2355" s="1452"/>
      <c r="LLJ2355" s="1452"/>
      <c r="LLK2355" s="1452"/>
      <c r="LLL2355" s="1452"/>
      <c r="LLM2355" s="1452"/>
      <c r="LLN2355" s="1452"/>
      <c r="LLO2355" s="1452"/>
      <c r="LLP2355" s="1452"/>
      <c r="LLQ2355" s="1452"/>
      <c r="LLR2355" s="1452"/>
      <c r="LLS2355" s="1452"/>
      <c r="LLT2355" s="1452"/>
      <c r="LLU2355" s="1452"/>
      <c r="LLV2355" s="1452"/>
      <c r="LLW2355" s="1452"/>
      <c r="LLX2355" s="1452"/>
      <c r="LLY2355" s="1452"/>
      <c r="LLZ2355" s="1452"/>
      <c r="LMA2355" s="1452"/>
      <c r="LMB2355" s="1452"/>
      <c r="LMC2355" s="1452"/>
      <c r="LMD2355" s="1452"/>
      <c r="LME2355" s="1452"/>
      <c r="LMF2355" s="1452"/>
      <c r="LMG2355" s="1452"/>
      <c r="LMH2355" s="1452"/>
      <c r="LMI2355" s="1452"/>
      <c r="LMJ2355" s="1452"/>
      <c r="LMK2355" s="1452"/>
      <c r="LML2355" s="1452"/>
      <c r="LMM2355" s="1452"/>
      <c r="LMN2355" s="1452"/>
      <c r="LMO2355" s="1452"/>
      <c r="LMP2355" s="1452"/>
      <c r="LMQ2355" s="1452"/>
      <c r="LMR2355" s="1452"/>
      <c r="LMS2355" s="1452"/>
      <c r="LMT2355" s="1452"/>
      <c r="LMU2355" s="1452"/>
      <c r="LMV2355" s="1452"/>
      <c r="LMW2355" s="1452"/>
      <c r="LMX2355" s="1452"/>
      <c r="LMY2355" s="1452"/>
      <c r="LMZ2355" s="1452"/>
      <c r="LNA2355" s="1452"/>
      <c r="LNB2355" s="1452"/>
      <c r="LNC2355" s="1452"/>
      <c r="LND2355" s="1452"/>
      <c r="LNE2355" s="1452"/>
      <c r="LNF2355" s="1452"/>
      <c r="LNG2355" s="1452"/>
      <c r="LNH2355" s="1452"/>
      <c r="LNI2355" s="1452"/>
      <c r="LNJ2355" s="1452"/>
      <c r="LNK2355" s="1452"/>
      <c r="LNL2355" s="1452"/>
      <c r="LNM2355" s="1452"/>
      <c r="LNN2355" s="1452"/>
      <c r="LNO2355" s="1452"/>
      <c r="LNP2355" s="1452"/>
      <c r="LNQ2355" s="1452"/>
      <c r="LNR2355" s="1452"/>
      <c r="LNS2355" s="1452"/>
      <c r="LNT2355" s="1452"/>
      <c r="LNU2355" s="1452"/>
      <c r="LNV2355" s="1452"/>
      <c r="LNW2355" s="1452"/>
      <c r="LNX2355" s="1452"/>
      <c r="LNY2355" s="1452"/>
      <c r="LNZ2355" s="1452"/>
      <c r="LOA2355" s="1452"/>
      <c r="LOB2355" s="1452"/>
      <c r="LOC2355" s="1452"/>
      <c r="LOD2355" s="1452"/>
      <c r="LOE2355" s="1452"/>
      <c r="LOF2355" s="1452"/>
      <c r="LOG2355" s="1452"/>
      <c r="LOH2355" s="1452"/>
      <c r="LOI2355" s="1452"/>
      <c r="LOJ2355" s="1452"/>
      <c r="LOK2355" s="1452"/>
      <c r="LOL2355" s="1452"/>
      <c r="LOM2355" s="1452"/>
      <c r="LON2355" s="1452"/>
      <c r="LOO2355" s="1452"/>
      <c r="LOP2355" s="1452"/>
      <c r="LOQ2355" s="1452"/>
      <c r="LOR2355" s="1452"/>
      <c r="LOS2355" s="1452"/>
      <c r="LOT2355" s="1452"/>
      <c r="LOU2355" s="1452"/>
      <c r="LOV2355" s="1452"/>
      <c r="LOW2355" s="1452"/>
      <c r="LOX2355" s="1452"/>
      <c r="LOY2355" s="1452"/>
      <c r="LOZ2355" s="1452"/>
      <c r="LPA2355" s="1452"/>
      <c r="LPB2355" s="1452"/>
      <c r="LPC2355" s="1452"/>
      <c r="LPD2355" s="1452"/>
      <c r="LPE2355" s="1452"/>
      <c r="LPF2355" s="1452"/>
      <c r="LPG2355" s="1452"/>
      <c r="LPH2355" s="1452"/>
      <c r="LPI2355" s="1452"/>
      <c r="LPJ2355" s="1452"/>
      <c r="LPK2355" s="1452"/>
      <c r="LPL2355" s="1452"/>
      <c r="LPM2355" s="1452"/>
      <c r="LPN2355" s="1452"/>
      <c r="LPO2355" s="1452"/>
      <c r="LPP2355" s="1452"/>
      <c r="LPQ2355" s="1452"/>
      <c r="LPR2355" s="1452"/>
      <c r="LPS2355" s="1452"/>
      <c r="LPT2355" s="1452"/>
      <c r="LPU2355" s="1452"/>
      <c r="LPV2355" s="1452"/>
      <c r="LPW2355" s="1452"/>
      <c r="LPX2355" s="1452"/>
      <c r="LPY2355" s="1452"/>
      <c r="LPZ2355" s="1452"/>
      <c r="LQA2355" s="1452"/>
      <c r="LQB2355" s="1452"/>
      <c r="LQC2355" s="1452"/>
      <c r="LQD2355" s="1452"/>
      <c r="LQE2355" s="1452"/>
      <c r="LQF2355" s="1452"/>
      <c r="LQG2355" s="1452"/>
      <c r="LQH2355" s="1452"/>
      <c r="LQI2355" s="1452"/>
      <c r="LQJ2355" s="1452"/>
      <c r="LQK2355" s="1452"/>
      <c r="LQL2355" s="1452"/>
      <c r="LQM2355" s="1452"/>
      <c r="LQN2355" s="1452"/>
      <c r="LQO2355" s="1452"/>
      <c r="LQP2355" s="1452"/>
      <c r="LQQ2355" s="1452"/>
      <c r="LQR2355" s="1452"/>
      <c r="LQS2355" s="1452"/>
      <c r="LQT2355" s="1452"/>
      <c r="LQU2355" s="1452"/>
      <c r="LQV2355" s="1452"/>
      <c r="LQW2355" s="1452"/>
      <c r="LQX2355" s="1452"/>
      <c r="LQY2355" s="1452"/>
      <c r="LQZ2355" s="1452"/>
      <c r="LRA2355" s="1452"/>
      <c r="LRB2355" s="1452"/>
      <c r="LRC2355" s="1452"/>
      <c r="LRD2355" s="1452"/>
      <c r="LRE2355" s="1452"/>
      <c r="LRF2355" s="1452"/>
      <c r="LRG2355" s="1452"/>
      <c r="LRH2355" s="1452"/>
      <c r="LRI2355" s="1452"/>
      <c r="LRJ2355" s="1452"/>
      <c r="LRK2355" s="1452"/>
      <c r="LRL2355" s="1452"/>
      <c r="LRM2355" s="1452"/>
      <c r="LRN2355" s="1452"/>
      <c r="LRO2355" s="1452"/>
      <c r="LRP2355" s="1452"/>
      <c r="LRQ2355" s="1452"/>
      <c r="LRR2355" s="1452"/>
      <c r="LRS2355" s="1452"/>
      <c r="LRT2355" s="1452"/>
      <c r="LRU2355" s="1452"/>
      <c r="LRV2355" s="1452"/>
      <c r="LRW2355" s="1452"/>
      <c r="LRX2355" s="1452"/>
      <c r="LRY2355" s="1452"/>
      <c r="LRZ2355" s="1452"/>
      <c r="LSA2355" s="1452"/>
      <c r="LSB2355" s="1452"/>
      <c r="LSC2355" s="1452"/>
      <c r="LSD2355" s="1452"/>
      <c r="LSE2355" s="1452"/>
      <c r="LSF2355" s="1452"/>
      <c r="LSG2355" s="1452"/>
      <c r="LSH2355" s="1452"/>
      <c r="LSI2355" s="1452"/>
      <c r="LSJ2355" s="1452"/>
      <c r="LSK2355" s="1452"/>
      <c r="LSL2355" s="1452"/>
      <c r="LSM2355" s="1452"/>
      <c r="LSN2355" s="1452"/>
      <c r="LSO2355" s="1452"/>
      <c r="LSP2355" s="1452"/>
      <c r="LSQ2355" s="1452"/>
      <c r="LSR2355" s="1452"/>
      <c r="LSS2355" s="1452"/>
      <c r="LST2355" s="1452"/>
      <c r="LSU2355" s="1452"/>
      <c r="LSV2355" s="1452"/>
      <c r="LSW2355" s="1452"/>
      <c r="LSX2355" s="1452"/>
      <c r="LSY2355" s="1452"/>
      <c r="LSZ2355" s="1452"/>
      <c r="LTA2355" s="1452"/>
      <c r="LTB2355" s="1452"/>
      <c r="LTC2355" s="1452"/>
      <c r="LTD2355" s="1452"/>
      <c r="LTE2355" s="1452"/>
      <c r="LTF2355" s="1452"/>
      <c r="LTG2355" s="1452"/>
      <c r="LTH2355" s="1452"/>
      <c r="LTI2355" s="1452"/>
      <c r="LTJ2355" s="1452"/>
      <c r="LTK2355" s="1452"/>
      <c r="LTL2355" s="1452"/>
      <c r="LTM2355" s="1452"/>
      <c r="LTN2355" s="1452"/>
      <c r="LTO2355" s="1452"/>
      <c r="LTP2355" s="1452"/>
      <c r="LTQ2355" s="1452"/>
      <c r="LTR2355" s="1452"/>
      <c r="LTS2355" s="1452"/>
      <c r="LTT2355" s="1452"/>
      <c r="LTU2355" s="1452"/>
      <c r="LTV2355" s="1452"/>
      <c r="LTW2355" s="1452"/>
      <c r="LTX2355" s="1452"/>
      <c r="LTY2355" s="1452"/>
      <c r="LTZ2355" s="1452"/>
      <c r="LUA2355" s="1452"/>
      <c r="LUB2355" s="1452"/>
      <c r="LUC2355" s="1452"/>
      <c r="LUD2355" s="1452"/>
      <c r="LUE2355" s="1452"/>
      <c r="LUF2355" s="1452"/>
      <c r="LUG2355" s="1452"/>
      <c r="LUH2355" s="1452"/>
      <c r="LUI2355" s="1452"/>
      <c r="LUJ2355" s="1452"/>
      <c r="LUK2355" s="1452"/>
      <c r="LUL2355" s="1452"/>
      <c r="LUM2355" s="1452"/>
      <c r="LUN2355" s="1452"/>
      <c r="LUO2355" s="1452"/>
      <c r="LUP2355" s="1452"/>
      <c r="LUQ2355" s="1452"/>
      <c r="LUR2355" s="1452"/>
      <c r="LUS2355" s="1452"/>
      <c r="LUT2355" s="1452"/>
      <c r="LUU2355" s="1452"/>
      <c r="LUV2355" s="1452"/>
      <c r="LUW2355" s="1452"/>
      <c r="LUX2355" s="1452"/>
      <c r="LUY2355" s="1452"/>
      <c r="LUZ2355" s="1452"/>
      <c r="LVA2355" s="1452"/>
      <c r="LVB2355" s="1452"/>
      <c r="LVC2355" s="1452"/>
      <c r="LVD2355" s="1452"/>
      <c r="LVE2355" s="1452"/>
      <c r="LVF2355" s="1452"/>
      <c r="LVG2355" s="1452"/>
      <c r="LVH2355" s="1452"/>
      <c r="LVI2355" s="1452"/>
      <c r="LVJ2355" s="1452"/>
      <c r="LVK2355" s="1452"/>
      <c r="LVL2355" s="1452"/>
      <c r="LVM2355" s="1452"/>
      <c r="LVN2355" s="1452"/>
      <c r="LVO2355" s="1452"/>
      <c r="LVP2355" s="1452"/>
      <c r="LVQ2355" s="1452"/>
      <c r="LVR2355" s="1452"/>
      <c r="LVS2355" s="1452"/>
      <c r="LVT2355" s="1452"/>
      <c r="LVU2355" s="1452"/>
      <c r="LVV2355" s="1452"/>
      <c r="LVW2355" s="1452"/>
      <c r="LVX2355" s="1452"/>
      <c r="LVY2355" s="1452"/>
      <c r="LVZ2355" s="1452"/>
      <c r="LWA2355" s="1452"/>
      <c r="LWB2355" s="1452"/>
      <c r="LWC2355" s="1452"/>
      <c r="LWD2355" s="1452"/>
      <c r="LWE2355" s="1452"/>
      <c r="LWF2355" s="1452"/>
      <c r="LWG2355" s="1452"/>
      <c r="LWH2355" s="1452"/>
      <c r="LWI2355" s="1452"/>
      <c r="LWJ2355" s="1452"/>
      <c r="LWK2355" s="1452"/>
      <c r="LWL2355" s="1452"/>
      <c r="LWM2355" s="1452"/>
      <c r="LWN2355" s="1452"/>
      <c r="LWO2355" s="1452"/>
      <c r="LWP2355" s="1452"/>
      <c r="LWQ2355" s="1452"/>
      <c r="LWR2355" s="1452"/>
      <c r="LWS2355" s="1452"/>
      <c r="LWT2355" s="1452"/>
      <c r="LWU2355" s="1452"/>
      <c r="LWV2355" s="1452"/>
      <c r="LWW2355" s="1452"/>
      <c r="LWX2355" s="1452"/>
      <c r="LWY2355" s="1452"/>
      <c r="LWZ2355" s="1452"/>
      <c r="LXA2355" s="1452"/>
      <c r="LXB2355" s="1452"/>
      <c r="LXC2355" s="1452"/>
      <c r="LXD2355" s="1452"/>
      <c r="LXE2355" s="1452"/>
      <c r="LXF2355" s="1452"/>
      <c r="LXG2355" s="1452"/>
      <c r="LXH2355" s="1452"/>
      <c r="LXI2355" s="1452"/>
      <c r="LXJ2355" s="1452"/>
      <c r="LXK2355" s="1452"/>
      <c r="LXL2355" s="1452"/>
      <c r="LXM2355" s="1452"/>
      <c r="LXN2355" s="1452"/>
      <c r="LXO2355" s="1452"/>
      <c r="LXP2355" s="1452"/>
      <c r="LXQ2355" s="1452"/>
      <c r="LXR2355" s="1452"/>
      <c r="LXS2355" s="1452"/>
      <c r="LXT2355" s="1452"/>
      <c r="LXU2355" s="1452"/>
      <c r="LXV2355" s="1452"/>
      <c r="LXW2355" s="1452"/>
      <c r="LXX2355" s="1452"/>
      <c r="LXY2355" s="1452"/>
      <c r="LXZ2355" s="1452"/>
      <c r="LYA2355" s="1452"/>
      <c r="LYB2355" s="1452"/>
      <c r="LYC2355" s="1452"/>
      <c r="LYD2355" s="1452"/>
      <c r="LYE2355" s="1452"/>
      <c r="LYF2355" s="1452"/>
      <c r="LYG2355" s="1452"/>
      <c r="LYH2355" s="1452"/>
      <c r="LYI2355" s="1452"/>
      <c r="LYJ2355" s="1452"/>
      <c r="LYK2355" s="1452"/>
      <c r="LYL2355" s="1452"/>
      <c r="LYM2355" s="1452"/>
      <c r="LYN2355" s="1452"/>
      <c r="LYO2355" s="1452"/>
      <c r="LYP2355" s="1452"/>
      <c r="LYQ2355" s="1452"/>
      <c r="LYR2355" s="1452"/>
      <c r="LYS2355" s="1452"/>
      <c r="LYT2355" s="1452"/>
      <c r="LYU2355" s="1452"/>
      <c r="LYV2355" s="1452"/>
      <c r="LYW2355" s="1452"/>
      <c r="LYX2355" s="1452"/>
      <c r="LYY2355" s="1452"/>
      <c r="LYZ2355" s="1452"/>
      <c r="LZA2355" s="1452"/>
      <c r="LZB2355" s="1452"/>
      <c r="LZC2355" s="1452"/>
      <c r="LZD2355" s="1452"/>
      <c r="LZE2355" s="1452"/>
      <c r="LZF2355" s="1452"/>
      <c r="LZG2355" s="1452"/>
      <c r="LZH2355" s="1452"/>
      <c r="LZI2355" s="1452"/>
      <c r="LZJ2355" s="1452"/>
      <c r="LZK2355" s="1452"/>
      <c r="LZL2355" s="1452"/>
      <c r="LZM2355" s="1452"/>
      <c r="LZN2355" s="1452"/>
      <c r="LZO2355" s="1452"/>
      <c r="LZP2355" s="1452"/>
      <c r="LZQ2355" s="1452"/>
      <c r="LZR2355" s="1452"/>
      <c r="LZS2355" s="1452"/>
      <c r="LZT2355" s="1452"/>
      <c r="LZU2355" s="1452"/>
      <c r="LZV2355" s="1452"/>
      <c r="LZW2355" s="1452"/>
      <c r="LZX2355" s="1452"/>
      <c r="LZY2355" s="1452"/>
      <c r="LZZ2355" s="1452"/>
      <c r="MAA2355" s="1452"/>
      <c r="MAB2355" s="1452"/>
      <c r="MAC2355" s="1452"/>
      <c r="MAD2355" s="1452"/>
      <c r="MAE2355" s="1452"/>
      <c r="MAF2355" s="1452"/>
      <c r="MAG2355" s="1452"/>
      <c r="MAH2355" s="1452"/>
      <c r="MAI2355" s="1452"/>
      <c r="MAJ2355" s="1452"/>
      <c r="MAK2355" s="1452"/>
      <c r="MAL2355" s="1452"/>
      <c r="MAM2355" s="1452"/>
      <c r="MAN2355" s="1452"/>
      <c r="MAO2355" s="1452"/>
      <c r="MAP2355" s="1452"/>
      <c r="MAQ2355" s="1452"/>
      <c r="MAR2355" s="1452"/>
      <c r="MAS2355" s="1452"/>
      <c r="MAT2355" s="1452"/>
      <c r="MAU2355" s="1452"/>
      <c r="MAV2355" s="1452"/>
      <c r="MAW2355" s="1452"/>
      <c r="MAX2355" s="1452"/>
      <c r="MAY2355" s="1452"/>
      <c r="MAZ2355" s="1452"/>
      <c r="MBA2355" s="1452"/>
      <c r="MBB2355" s="1452"/>
      <c r="MBC2355" s="1452"/>
      <c r="MBD2355" s="1452"/>
      <c r="MBE2355" s="1452"/>
      <c r="MBF2355" s="1452"/>
      <c r="MBG2355" s="1452"/>
      <c r="MBH2355" s="1452"/>
      <c r="MBI2355" s="1452"/>
      <c r="MBJ2355" s="1452"/>
      <c r="MBK2355" s="1452"/>
      <c r="MBL2355" s="1452"/>
      <c r="MBM2355" s="1452"/>
      <c r="MBN2355" s="1452"/>
      <c r="MBO2355" s="1452"/>
      <c r="MBP2355" s="1452"/>
      <c r="MBQ2355" s="1452"/>
      <c r="MBR2355" s="1452"/>
      <c r="MBS2355" s="1452"/>
      <c r="MBT2355" s="1452"/>
      <c r="MBU2355" s="1452"/>
      <c r="MBV2355" s="1452"/>
      <c r="MBW2355" s="1452"/>
      <c r="MBX2355" s="1452"/>
      <c r="MBY2355" s="1452"/>
      <c r="MBZ2355" s="1452"/>
      <c r="MCA2355" s="1452"/>
      <c r="MCB2355" s="1452"/>
      <c r="MCC2355" s="1452"/>
      <c r="MCD2355" s="1452"/>
      <c r="MCE2355" s="1452"/>
      <c r="MCF2355" s="1452"/>
      <c r="MCG2355" s="1452"/>
      <c r="MCH2355" s="1452"/>
      <c r="MCI2355" s="1452"/>
      <c r="MCJ2355" s="1452"/>
      <c r="MCK2355" s="1452"/>
      <c r="MCL2355" s="1452"/>
      <c r="MCM2355" s="1452"/>
      <c r="MCN2355" s="1452"/>
      <c r="MCO2355" s="1452"/>
      <c r="MCP2355" s="1452"/>
      <c r="MCQ2355" s="1452"/>
      <c r="MCR2355" s="1452"/>
      <c r="MCS2355" s="1452"/>
      <c r="MCT2355" s="1452"/>
      <c r="MCU2355" s="1452"/>
      <c r="MCV2355" s="1452"/>
      <c r="MCW2355" s="1452"/>
      <c r="MCX2355" s="1452"/>
      <c r="MCY2355" s="1452"/>
      <c r="MCZ2355" s="1452"/>
      <c r="MDA2355" s="1452"/>
      <c r="MDB2355" s="1452"/>
      <c r="MDC2355" s="1452"/>
      <c r="MDD2355" s="1452"/>
      <c r="MDE2355" s="1452"/>
      <c r="MDF2355" s="1452"/>
      <c r="MDG2355" s="1452"/>
      <c r="MDH2355" s="1452"/>
      <c r="MDI2355" s="1452"/>
      <c r="MDJ2355" s="1452"/>
      <c r="MDK2355" s="1452"/>
      <c r="MDL2355" s="1452"/>
      <c r="MDM2355" s="1452"/>
      <c r="MDN2355" s="1452"/>
      <c r="MDO2355" s="1452"/>
      <c r="MDP2355" s="1452"/>
      <c r="MDQ2355" s="1452"/>
      <c r="MDR2355" s="1452"/>
      <c r="MDS2355" s="1452"/>
      <c r="MDT2355" s="1452"/>
      <c r="MDU2355" s="1452"/>
      <c r="MDV2355" s="1452"/>
      <c r="MDW2355" s="1452"/>
      <c r="MDX2355" s="1452"/>
      <c r="MDY2355" s="1452"/>
      <c r="MDZ2355" s="1452"/>
      <c r="MEA2355" s="1452"/>
      <c r="MEB2355" s="1452"/>
      <c r="MEC2355" s="1452"/>
      <c r="MED2355" s="1452"/>
      <c r="MEE2355" s="1452"/>
      <c r="MEF2355" s="1452"/>
      <c r="MEG2355" s="1452"/>
      <c r="MEH2355" s="1452"/>
      <c r="MEI2355" s="1452"/>
      <c r="MEJ2355" s="1452"/>
      <c r="MEK2355" s="1452"/>
      <c r="MEL2355" s="1452"/>
      <c r="MEM2355" s="1452"/>
      <c r="MEN2355" s="1452"/>
      <c r="MEO2355" s="1452"/>
      <c r="MEP2355" s="1452"/>
      <c r="MEQ2355" s="1452"/>
      <c r="MER2355" s="1452"/>
      <c r="MES2355" s="1452"/>
      <c r="MET2355" s="1452"/>
      <c r="MEU2355" s="1452"/>
      <c r="MEV2355" s="1452"/>
      <c r="MEW2355" s="1452"/>
      <c r="MEX2355" s="1452"/>
      <c r="MEY2355" s="1452"/>
      <c r="MEZ2355" s="1452"/>
      <c r="MFA2355" s="1452"/>
      <c r="MFB2355" s="1452"/>
      <c r="MFC2355" s="1452"/>
      <c r="MFD2355" s="1452"/>
      <c r="MFE2355" s="1452"/>
      <c r="MFF2355" s="1452"/>
      <c r="MFG2355" s="1452"/>
      <c r="MFH2355" s="1452"/>
      <c r="MFI2355" s="1452"/>
      <c r="MFJ2355" s="1452"/>
      <c r="MFK2355" s="1452"/>
      <c r="MFL2355" s="1452"/>
      <c r="MFM2355" s="1452"/>
      <c r="MFN2355" s="1452"/>
      <c r="MFO2355" s="1452"/>
      <c r="MFP2355" s="1452"/>
      <c r="MFQ2355" s="1452"/>
      <c r="MFR2355" s="1452"/>
      <c r="MFS2355" s="1452"/>
      <c r="MFT2355" s="1452"/>
      <c r="MFU2355" s="1452"/>
      <c r="MFV2355" s="1452"/>
      <c r="MFW2355" s="1452"/>
      <c r="MFX2355" s="1452"/>
      <c r="MFY2355" s="1452"/>
      <c r="MFZ2355" s="1452"/>
      <c r="MGA2355" s="1452"/>
      <c r="MGB2355" s="1452"/>
      <c r="MGC2355" s="1452"/>
      <c r="MGD2355" s="1452"/>
      <c r="MGE2355" s="1452"/>
      <c r="MGF2355" s="1452"/>
      <c r="MGG2355" s="1452"/>
      <c r="MGH2355" s="1452"/>
      <c r="MGI2355" s="1452"/>
      <c r="MGJ2355" s="1452"/>
      <c r="MGK2355" s="1452"/>
      <c r="MGL2355" s="1452"/>
      <c r="MGM2355" s="1452"/>
      <c r="MGN2355" s="1452"/>
      <c r="MGO2355" s="1452"/>
      <c r="MGP2355" s="1452"/>
      <c r="MGQ2355" s="1452"/>
      <c r="MGR2355" s="1452"/>
      <c r="MGS2355" s="1452"/>
      <c r="MGT2355" s="1452"/>
      <c r="MGU2355" s="1452"/>
      <c r="MGV2355" s="1452"/>
      <c r="MGW2355" s="1452"/>
      <c r="MGX2355" s="1452"/>
      <c r="MGY2355" s="1452"/>
      <c r="MGZ2355" s="1452"/>
      <c r="MHA2355" s="1452"/>
      <c r="MHB2355" s="1452"/>
      <c r="MHC2355" s="1452"/>
      <c r="MHD2355" s="1452"/>
      <c r="MHE2355" s="1452"/>
      <c r="MHF2355" s="1452"/>
      <c r="MHG2355" s="1452"/>
      <c r="MHH2355" s="1452"/>
      <c r="MHI2355" s="1452"/>
      <c r="MHJ2355" s="1452"/>
      <c r="MHK2355" s="1452"/>
      <c r="MHL2355" s="1452"/>
      <c r="MHM2355" s="1452"/>
      <c r="MHN2355" s="1452"/>
      <c r="MHO2355" s="1452"/>
      <c r="MHP2355" s="1452"/>
      <c r="MHQ2355" s="1452"/>
      <c r="MHR2355" s="1452"/>
      <c r="MHS2355" s="1452"/>
      <c r="MHT2355" s="1452"/>
      <c r="MHU2355" s="1452"/>
      <c r="MHV2355" s="1452"/>
      <c r="MHW2355" s="1452"/>
      <c r="MHX2355" s="1452"/>
      <c r="MHY2355" s="1452"/>
      <c r="MHZ2355" s="1452"/>
      <c r="MIA2355" s="1452"/>
      <c r="MIB2355" s="1452"/>
      <c r="MIC2355" s="1452"/>
      <c r="MID2355" s="1452"/>
      <c r="MIE2355" s="1452"/>
      <c r="MIF2355" s="1452"/>
      <c r="MIG2355" s="1452"/>
      <c r="MIH2355" s="1452"/>
      <c r="MII2355" s="1452"/>
      <c r="MIJ2355" s="1452"/>
      <c r="MIK2355" s="1452"/>
      <c r="MIL2355" s="1452"/>
      <c r="MIM2355" s="1452"/>
      <c r="MIN2355" s="1452"/>
      <c r="MIO2355" s="1452"/>
      <c r="MIP2355" s="1452"/>
      <c r="MIQ2355" s="1452"/>
      <c r="MIR2355" s="1452"/>
      <c r="MIS2355" s="1452"/>
      <c r="MIT2355" s="1452"/>
      <c r="MIU2355" s="1452"/>
      <c r="MIV2355" s="1452"/>
      <c r="MIW2355" s="1452"/>
      <c r="MIX2355" s="1452"/>
      <c r="MIY2355" s="1452"/>
      <c r="MIZ2355" s="1452"/>
      <c r="MJA2355" s="1452"/>
      <c r="MJB2355" s="1452"/>
      <c r="MJC2355" s="1452"/>
      <c r="MJD2355" s="1452"/>
      <c r="MJE2355" s="1452"/>
      <c r="MJF2355" s="1452"/>
      <c r="MJG2355" s="1452"/>
      <c r="MJH2355" s="1452"/>
      <c r="MJI2355" s="1452"/>
      <c r="MJJ2355" s="1452"/>
      <c r="MJK2355" s="1452"/>
      <c r="MJL2355" s="1452"/>
      <c r="MJM2355" s="1452"/>
      <c r="MJN2355" s="1452"/>
      <c r="MJO2355" s="1452"/>
      <c r="MJP2355" s="1452"/>
      <c r="MJQ2355" s="1452"/>
      <c r="MJR2355" s="1452"/>
      <c r="MJS2355" s="1452"/>
      <c r="MJT2355" s="1452"/>
      <c r="MJU2355" s="1452"/>
      <c r="MJV2355" s="1452"/>
      <c r="MJW2355" s="1452"/>
      <c r="MJX2355" s="1452"/>
      <c r="MJY2355" s="1452"/>
      <c r="MJZ2355" s="1452"/>
      <c r="MKA2355" s="1452"/>
      <c r="MKB2355" s="1452"/>
      <c r="MKC2355" s="1452"/>
      <c r="MKD2355" s="1452"/>
      <c r="MKE2355" s="1452"/>
      <c r="MKF2355" s="1452"/>
      <c r="MKG2355" s="1452"/>
      <c r="MKH2355" s="1452"/>
      <c r="MKI2355" s="1452"/>
      <c r="MKJ2355" s="1452"/>
      <c r="MKK2355" s="1452"/>
      <c r="MKL2355" s="1452"/>
      <c r="MKM2355" s="1452"/>
      <c r="MKN2355" s="1452"/>
      <c r="MKO2355" s="1452"/>
      <c r="MKP2355" s="1452"/>
      <c r="MKQ2355" s="1452"/>
      <c r="MKR2355" s="1452"/>
      <c r="MKS2355" s="1452"/>
      <c r="MKT2355" s="1452"/>
      <c r="MKU2355" s="1452"/>
      <c r="MKV2355" s="1452"/>
      <c r="MKW2355" s="1452"/>
      <c r="MKX2355" s="1452"/>
      <c r="MKY2355" s="1452"/>
      <c r="MKZ2355" s="1452"/>
      <c r="MLA2355" s="1452"/>
      <c r="MLB2355" s="1452"/>
      <c r="MLC2355" s="1452"/>
      <c r="MLD2355" s="1452"/>
      <c r="MLE2355" s="1452"/>
      <c r="MLF2355" s="1452"/>
      <c r="MLG2355" s="1452"/>
      <c r="MLH2355" s="1452"/>
      <c r="MLI2355" s="1452"/>
      <c r="MLJ2355" s="1452"/>
      <c r="MLK2355" s="1452"/>
      <c r="MLL2355" s="1452"/>
      <c r="MLM2355" s="1452"/>
      <c r="MLN2355" s="1452"/>
      <c r="MLO2355" s="1452"/>
      <c r="MLP2355" s="1452"/>
      <c r="MLQ2355" s="1452"/>
      <c r="MLR2355" s="1452"/>
      <c r="MLS2355" s="1452"/>
      <c r="MLT2355" s="1452"/>
      <c r="MLU2355" s="1452"/>
      <c r="MLV2355" s="1452"/>
      <c r="MLW2355" s="1452"/>
      <c r="MLX2355" s="1452"/>
      <c r="MLY2355" s="1452"/>
      <c r="MLZ2355" s="1452"/>
      <c r="MMA2355" s="1452"/>
      <c r="MMB2355" s="1452"/>
      <c r="MMC2355" s="1452"/>
      <c r="MMD2355" s="1452"/>
      <c r="MME2355" s="1452"/>
      <c r="MMF2355" s="1452"/>
      <c r="MMG2355" s="1452"/>
      <c r="MMH2355" s="1452"/>
      <c r="MMI2355" s="1452"/>
      <c r="MMJ2355" s="1452"/>
      <c r="MMK2355" s="1452"/>
      <c r="MML2355" s="1452"/>
      <c r="MMM2355" s="1452"/>
      <c r="MMN2355" s="1452"/>
      <c r="MMO2355" s="1452"/>
      <c r="MMP2355" s="1452"/>
      <c r="MMQ2355" s="1452"/>
      <c r="MMR2355" s="1452"/>
      <c r="MMS2355" s="1452"/>
      <c r="MMT2355" s="1452"/>
      <c r="MMU2355" s="1452"/>
      <c r="MMV2355" s="1452"/>
      <c r="MMW2355" s="1452"/>
      <c r="MMX2355" s="1452"/>
      <c r="MMY2355" s="1452"/>
      <c r="MMZ2355" s="1452"/>
      <c r="MNA2355" s="1452"/>
      <c r="MNB2355" s="1452"/>
      <c r="MNC2355" s="1452"/>
      <c r="MND2355" s="1452"/>
      <c r="MNE2355" s="1452"/>
      <c r="MNF2355" s="1452"/>
      <c r="MNG2355" s="1452"/>
      <c r="MNH2355" s="1452"/>
      <c r="MNI2355" s="1452"/>
      <c r="MNJ2355" s="1452"/>
      <c r="MNK2355" s="1452"/>
      <c r="MNL2355" s="1452"/>
      <c r="MNM2355" s="1452"/>
      <c r="MNN2355" s="1452"/>
      <c r="MNO2355" s="1452"/>
      <c r="MNP2355" s="1452"/>
      <c r="MNQ2355" s="1452"/>
      <c r="MNR2355" s="1452"/>
      <c r="MNS2355" s="1452"/>
      <c r="MNT2355" s="1452"/>
      <c r="MNU2355" s="1452"/>
      <c r="MNV2355" s="1452"/>
      <c r="MNW2355" s="1452"/>
      <c r="MNX2355" s="1452"/>
      <c r="MNY2355" s="1452"/>
      <c r="MNZ2355" s="1452"/>
      <c r="MOA2355" s="1452"/>
      <c r="MOB2355" s="1452"/>
      <c r="MOC2355" s="1452"/>
      <c r="MOD2355" s="1452"/>
      <c r="MOE2355" s="1452"/>
      <c r="MOF2355" s="1452"/>
      <c r="MOG2355" s="1452"/>
      <c r="MOH2355" s="1452"/>
      <c r="MOI2355" s="1452"/>
      <c r="MOJ2355" s="1452"/>
      <c r="MOK2355" s="1452"/>
      <c r="MOL2355" s="1452"/>
      <c r="MOM2355" s="1452"/>
      <c r="MON2355" s="1452"/>
      <c r="MOO2355" s="1452"/>
      <c r="MOP2355" s="1452"/>
      <c r="MOQ2355" s="1452"/>
      <c r="MOR2355" s="1452"/>
      <c r="MOS2355" s="1452"/>
      <c r="MOT2355" s="1452"/>
      <c r="MOU2355" s="1452"/>
      <c r="MOV2355" s="1452"/>
      <c r="MOW2355" s="1452"/>
      <c r="MOX2355" s="1452"/>
      <c r="MOY2355" s="1452"/>
      <c r="MOZ2355" s="1452"/>
      <c r="MPA2355" s="1452"/>
      <c r="MPB2355" s="1452"/>
      <c r="MPC2355" s="1452"/>
      <c r="MPD2355" s="1452"/>
      <c r="MPE2355" s="1452"/>
      <c r="MPF2355" s="1452"/>
      <c r="MPG2355" s="1452"/>
      <c r="MPH2355" s="1452"/>
      <c r="MPI2355" s="1452"/>
      <c r="MPJ2355" s="1452"/>
      <c r="MPK2355" s="1452"/>
      <c r="MPL2355" s="1452"/>
      <c r="MPM2355" s="1452"/>
      <c r="MPN2355" s="1452"/>
      <c r="MPO2355" s="1452"/>
      <c r="MPP2355" s="1452"/>
      <c r="MPQ2355" s="1452"/>
      <c r="MPR2355" s="1452"/>
      <c r="MPS2355" s="1452"/>
      <c r="MPT2355" s="1452"/>
      <c r="MPU2355" s="1452"/>
      <c r="MPV2355" s="1452"/>
      <c r="MPW2355" s="1452"/>
      <c r="MPX2355" s="1452"/>
      <c r="MPY2355" s="1452"/>
      <c r="MPZ2355" s="1452"/>
      <c r="MQA2355" s="1452"/>
      <c r="MQB2355" s="1452"/>
      <c r="MQC2355" s="1452"/>
      <c r="MQD2355" s="1452"/>
      <c r="MQE2355" s="1452"/>
      <c r="MQF2355" s="1452"/>
      <c r="MQG2355" s="1452"/>
      <c r="MQH2355" s="1452"/>
      <c r="MQI2355" s="1452"/>
      <c r="MQJ2355" s="1452"/>
      <c r="MQK2355" s="1452"/>
      <c r="MQL2355" s="1452"/>
      <c r="MQM2355" s="1452"/>
      <c r="MQN2355" s="1452"/>
      <c r="MQO2355" s="1452"/>
      <c r="MQP2355" s="1452"/>
      <c r="MQQ2355" s="1452"/>
      <c r="MQR2355" s="1452"/>
      <c r="MQS2355" s="1452"/>
      <c r="MQT2355" s="1452"/>
      <c r="MQU2355" s="1452"/>
      <c r="MQV2355" s="1452"/>
      <c r="MQW2355" s="1452"/>
      <c r="MQX2355" s="1452"/>
      <c r="MQY2355" s="1452"/>
      <c r="MQZ2355" s="1452"/>
      <c r="MRA2355" s="1452"/>
      <c r="MRB2355" s="1452"/>
      <c r="MRC2355" s="1452"/>
      <c r="MRD2355" s="1452"/>
      <c r="MRE2355" s="1452"/>
      <c r="MRF2355" s="1452"/>
      <c r="MRG2355" s="1452"/>
      <c r="MRH2355" s="1452"/>
      <c r="MRI2355" s="1452"/>
      <c r="MRJ2355" s="1452"/>
      <c r="MRK2355" s="1452"/>
      <c r="MRL2355" s="1452"/>
      <c r="MRM2355" s="1452"/>
      <c r="MRN2355" s="1452"/>
      <c r="MRO2355" s="1452"/>
      <c r="MRP2355" s="1452"/>
      <c r="MRQ2355" s="1452"/>
      <c r="MRR2355" s="1452"/>
      <c r="MRS2355" s="1452"/>
      <c r="MRT2355" s="1452"/>
      <c r="MRU2355" s="1452"/>
      <c r="MRV2355" s="1452"/>
      <c r="MRW2355" s="1452"/>
      <c r="MRX2355" s="1452"/>
      <c r="MRY2355" s="1452"/>
      <c r="MRZ2355" s="1452"/>
      <c r="MSA2355" s="1452"/>
      <c r="MSB2355" s="1452"/>
      <c r="MSC2355" s="1452"/>
      <c r="MSD2355" s="1452"/>
      <c r="MSE2355" s="1452"/>
      <c r="MSF2355" s="1452"/>
      <c r="MSG2355" s="1452"/>
      <c r="MSH2355" s="1452"/>
      <c r="MSI2355" s="1452"/>
      <c r="MSJ2355" s="1452"/>
      <c r="MSK2355" s="1452"/>
      <c r="MSL2355" s="1452"/>
      <c r="MSM2355" s="1452"/>
      <c r="MSN2355" s="1452"/>
      <c r="MSO2355" s="1452"/>
      <c r="MSP2355" s="1452"/>
      <c r="MSQ2355" s="1452"/>
      <c r="MSR2355" s="1452"/>
      <c r="MSS2355" s="1452"/>
      <c r="MST2355" s="1452"/>
      <c r="MSU2355" s="1452"/>
      <c r="MSV2355" s="1452"/>
      <c r="MSW2355" s="1452"/>
      <c r="MSX2355" s="1452"/>
      <c r="MSY2355" s="1452"/>
      <c r="MSZ2355" s="1452"/>
      <c r="MTA2355" s="1452"/>
      <c r="MTB2355" s="1452"/>
      <c r="MTC2355" s="1452"/>
      <c r="MTD2355" s="1452"/>
      <c r="MTE2355" s="1452"/>
      <c r="MTF2355" s="1452"/>
      <c r="MTG2355" s="1452"/>
      <c r="MTH2355" s="1452"/>
      <c r="MTI2355" s="1452"/>
      <c r="MTJ2355" s="1452"/>
      <c r="MTK2355" s="1452"/>
      <c r="MTL2355" s="1452"/>
      <c r="MTM2355" s="1452"/>
      <c r="MTN2355" s="1452"/>
      <c r="MTO2355" s="1452"/>
      <c r="MTP2355" s="1452"/>
      <c r="MTQ2355" s="1452"/>
      <c r="MTR2355" s="1452"/>
      <c r="MTS2355" s="1452"/>
      <c r="MTT2355" s="1452"/>
      <c r="MTU2355" s="1452"/>
      <c r="MTV2355" s="1452"/>
      <c r="MTW2355" s="1452"/>
      <c r="MTX2355" s="1452"/>
      <c r="MTY2355" s="1452"/>
      <c r="MTZ2355" s="1452"/>
      <c r="MUA2355" s="1452"/>
      <c r="MUB2355" s="1452"/>
      <c r="MUC2355" s="1452"/>
      <c r="MUD2355" s="1452"/>
      <c r="MUE2355" s="1452"/>
      <c r="MUF2355" s="1452"/>
      <c r="MUG2355" s="1452"/>
      <c r="MUH2355" s="1452"/>
      <c r="MUI2355" s="1452"/>
      <c r="MUJ2355" s="1452"/>
      <c r="MUK2355" s="1452"/>
      <c r="MUL2355" s="1452"/>
      <c r="MUM2355" s="1452"/>
      <c r="MUN2355" s="1452"/>
      <c r="MUO2355" s="1452"/>
      <c r="MUP2355" s="1452"/>
      <c r="MUQ2355" s="1452"/>
      <c r="MUR2355" s="1452"/>
      <c r="MUS2355" s="1452"/>
      <c r="MUT2355" s="1452"/>
      <c r="MUU2355" s="1452"/>
      <c r="MUV2355" s="1452"/>
      <c r="MUW2355" s="1452"/>
      <c r="MUX2355" s="1452"/>
      <c r="MUY2355" s="1452"/>
      <c r="MUZ2355" s="1452"/>
      <c r="MVA2355" s="1452"/>
      <c r="MVB2355" s="1452"/>
      <c r="MVC2355" s="1452"/>
      <c r="MVD2355" s="1452"/>
      <c r="MVE2355" s="1452"/>
      <c r="MVF2355" s="1452"/>
      <c r="MVG2355" s="1452"/>
      <c r="MVH2355" s="1452"/>
      <c r="MVI2355" s="1452"/>
      <c r="MVJ2355" s="1452"/>
      <c r="MVK2355" s="1452"/>
      <c r="MVL2355" s="1452"/>
      <c r="MVM2355" s="1452"/>
      <c r="MVN2355" s="1452"/>
      <c r="MVO2355" s="1452"/>
      <c r="MVP2355" s="1452"/>
      <c r="MVQ2355" s="1452"/>
      <c r="MVR2355" s="1452"/>
      <c r="MVS2355" s="1452"/>
      <c r="MVT2355" s="1452"/>
      <c r="MVU2355" s="1452"/>
      <c r="MVV2355" s="1452"/>
      <c r="MVW2355" s="1452"/>
      <c r="MVX2355" s="1452"/>
      <c r="MVY2355" s="1452"/>
      <c r="MVZ2355" s="1452"/>
      <c r="MWA2355" s="1452"/>
      <c r="MWB2355" s="1452"/>
      <c r="MWC2355" s="1452"/>
      <c r="MWD2355" s="1452"/>
      <c r="MWE2355" s="1452"/>
      <c r="MWF2355" s="1452"/>
      <c r="MWG2355" s="1452"/>
      <c r="MWH2355" s="1452"/>
      <c r="MWI2355" s="1452"/>
      <c r="MWJ2355" s="1452"/>
      <c r="MWK2355" s="1452"/>
      <c r="MWL2355" s="1452"/>
      <c r="MWM2355" s="1452"/>
      <c r="MWN2355" s="1452"/>
      <c r="MWO2355" s="1452"/>
      <c r="MWP2355" s="1452"/>
      <c r="MWQ2355" s="1452"/>
      <c r="MWR2355" s="1452"/>
      <c r="MWS2355" s="1452"/>
      <c r="MWT2355" s="1452"/>
      <c r="MWU2355" s="1452"/>
      <c r="MWV2355" s="1452"/>
      <c r="MWW2355" s="1452"/>
      <c r="MWX2355" s="1452"/>
      <c r="MWY2355" s="1452"/>
      <c r="MWZ2355" s="1452"/>
      <c r="MXA2355" s="1452"/>
      <c r="MXB2355" s="1452"/>
      <c r="MXC2355" s="1452"/>
      <c r="MXD2355" s="1452"/>
      <c r="MXE2355" s="1452"/>
      <c r="MXF2355" s="1452"/>
      <c r="MXG2355" s="1452"/>
      <c r="MXH2355" s="1452"/>
      <c r="MXI2355" s="1452"/>
      <c r="MXJ2355" s="1452"/>
      <c r="MXK2355" s="1452"/>
      <c r="MXL2355" s="1452"/>
      <c r="MXM2355" s="1452"/>
      <c r="MXN2355" s="1452"/>
      <c r="MXO2355" s="1452"/>
      <c r="MXP2355" s="1452"/>
      <c r="MXQ2355" s="1452"/>
      <c r="MXR2355" s="1452"/>
      <c r="MXS2355" s="1452"/>
      <c r="MXT2355" s="1452"/>
      <c r="MXU2355" s="1452"/>
      <c r="MXV2355" s="1452"/>
      <c r="MXW2355" s="1452"/>
      <c r="MXX2355" s="1452"/>
      <c r="MXY2355" s="1452"/>
      <c r="MXZ2355" s="1452"/>
      <c r="MYA2355" s="1452"/>
      <c r="MYB2355" s="1452"/>
      <c r="MYC2355" s="1452"/>
      <c r="MYD2355" s="1452"/>
      <c r="MYE2355" s="1452"/>
      <c r="MYF2355" s="1452"/>
      <c r="MYG2355" s="1452"/>
      <c r="MYH2355" s="1452"/>
      <c r="MYI2355" s="1452"/>
      <c r="MYJ2355" s="1452"/>
      <c r="MYK2355" s="1452"/>
      <c r="MYL2355" s="1452"/>
      <c r="MYM2355" s="1452"/>
      <c r="MYN2355" s="1452"/>
      <c r="MYO2355" s="1452"/>
      <c r="MYP2355" s="1452"/>
      <c r="MYQ2355" s="1452"/>
      <c r="MYR2355" s="1452"/>
      <c r="MYS2355" s="1452"/>
      <c r="MYT2355" s="1452"/>
      <c r="MYU2355" s="1452"/>
      <c r="MYV2355" s="1452"/>
      <c r="MYW2355" s="1452"/>
      <c r="MYX2355" s="1452"/>
      <c r="MYY2355" s="1452"/>
      <c r="MYZ2355" s="1452"/>
      <c r="MZA2355" s="1452"/>
      <c r="MZB2355" s="1452"/>
      <c r="MZC2355" s="1452"/>
      <c r="MZD2355" s="1452"/>
      <c r="MZE2355" s="1452"/>
      <c r="MZF2355" s="1452"/>
      <c r="MZG2355" s="1452"/>
      <c r="MZH2355" s="1452"/>
      <c r="MZI2355" s="1452"/>
      <c r="MZJ2355" s="1452"/>
      <c r="MZK2355" s="1452"/>
      <c r="MZL2355" s="1452"/>
      <c r="MZM2355" s="1452"/>
      <c r="MZN2355" s="1452"/>
      <c r="MZO2355" s="1452"/>
      <c r="MZP2355" s="1452"/>
      <c r="MZQ2355" s="1452"/>
      <c r="MZR2355" s="1452"/>
      <c r="MZS2355" s="1452"/>
      <c r="MZT2355" s="1452"/>
      <c r="MZU2355" s="1452"/>
      <c r="MZV2355" s="1452"/>
      <c r="MZW2355" s="1452"/>
      <c r="MZX2355" s="1452"/>
      <c r="MZY2355" s="1452"/>
      <c r="MZZ2355" s="1452"/>
      <c r="NAA2355" s="1452"/>
      <c r="NAB2355" s="1452"/>
      <c r="NAC2355" s="1452"/>
      <c r="NAD2355" s="1452"/>
      <c r="NAE2355" s="1452"/>
      <c r="NAF2355" s="1452"/>
      <c r="NAG2355" s="1452"/>
      <c r="NAH2355" s="1452"/>
      <c r="NAI2355" s="1452"/>
      <c r="NAJ2355" s="1452"/>
      <c r="NAK2355" s="1452"/>
      <c r="NAL2355" s="1452"/>
      <c r="NAM2355" s="1452"/>
      <c r="NAN2355" s="1452"/>
      <c r="NAO2355" s="1452"/>
      <c r="NAP2355" s="1452"/>
      <c r="NAQ2355" s="1452"/>
      <c r="NAR2355" s="1452"/>
      <c r="NAS2355" s="1452"/>
      <c r="NAT2355" s="1452"/>
      <c r="NAU2355" s="1452"/>
      <c r="NAV2355" s="1452"/>
      <c r="NAW2355" s="1452"/>
      <c r="NAX2355" s="1452"/>
      <c r="NAY2355" s="1452"/>
      <c r="NAZ2355" s="1452"/>
      <c r="NBA2355" s="1452"/>
      <c r="NBB2355" s="1452"/>
      <c r="NBC2355" s="1452"/>
      <c r="NBD2355" s="1452"/>
      <c r="NBE2355" s="1452"/>
      <c r="NBF2355" s="1452"/>
      <c r="NBG2355" s="1452"/>
      <c r="NBH2355" s="1452"/>
      <c r="NBI2355" s="1452"/>
      <c r="NBJ2355" s="1452"/>
      <c r="NBK2355" s="1452"/>
      <c r="NBL2355" s="1452"/>
      <c r="NBM2355" s="1452"/>
      <c r="NBN2355" s="1452"/>
      <c r="NBO2355" s="1452"/>
      <c r="NBP2355" s="1452"/>
      <c r="NBQ2355" s="1452"/>
      <c r="NBR2355" s="1452"/>
      <c r="NBS2355" s="1452"/>
      <c r="NBT2355" s="1452"/>
      <c r="NBU2355" s="1452"/>
      <c r="NBV2355" s="1452"/>
      <c r="NBW2355" s="1452"/>
      <c r="NBX2355" s="1452"/>
      <c r="NBY2355" s="1452"/>
      <c r="NBZ2355" s="1452"/>
      <c r="NCA2355" s="1452"/>
      <c r="NCB2355" s="1452"/>
      <c r="NCC2355" s="1452"/>
      <c r="NCD2355" s="1452"/>
      <c r="NCE2355" s="1452"/>
      <c r="NCF2355" s="1452"/>
      <c r="NCG2355" s="1452"/>
      <c r="NCH2355" s="1452"/>
      <c r="NCI2355" s="1452"/>
      <c r="NCJ2355" s="1452"/>
      <c r="NCK2355" s="1452"/>
      <c r="NCL2355" s="1452"/>
      <c r="NCM2355" s="1452"/>
      <c r="NCN2355" s="1452"/>
      <c r="NCO2355" s="1452"/>
      <c r="NCP2355" s="1452"/>
      <c r="NCQ2355" s="1452"/>
      <c r="NCR2355" s="1452"/>
      <c r="NCS2355" s="1452"/>
      <c r="NCT2355" s="1452"/>
      <c r="NCU2355" s="1452"/>
      <c r="NCV2355" s="1452"/>
      <c r="NCW2355" s="1452"/>
      <c r="NCX2355" s="1452"/>
      <c r="NCY2355" s="1452"/>
      <c r="NCZ2355" s="1452"/>
      <c r="NDA2355" s="1452"/>
      <c r="NDB2355" s="1452"/>
      <c r="NDC2355" s="1452"/>
      <c r="NDD2355" s="1452"/>
      <c r="NDE2355" s="1452"/>
      <c r="NDF2355" s="1452"/>
      <c r="NDG2355" s="1452"/>
      <c r="NDH2355" s="1452"/>
      <c r="NDI2355" s="1452"/>
      <c r="NDJ2355" s="1452"/>
      <c r="NDK2355" s="1452"/>
      <c r="NDL2355" s="1452"/>
      <c r="NDM2355" s="1452"/>
      <c r="NDN2355" s="1452"/>
      <c r="NDO2355" s="1452"/>
      <c r="NDP2355" s="1452"/>
      <c r="NDQ2355" s="1452"/>
      <c r="NDR2355" s="1452"/>
      <c r="NDS2355" s="1452"/>
      <c r="NDT2355" s="1452"/>
      <c r="NDU2355" s="1452"/>
      <c r="NDV2355" s="1452"/>
      <c r="NDW2355" s="1452"/>
      <c r="NDX2355" s="1452"/>
      <c r="NDY2355" s="1452"/>
      <c r="NDZ2355" s="1452"/>
      <c r="NEA2355" s="1452"/>
      <c r="NEB2355" s="1452"/>
      <c r="NEC2355" s="1452"/>
      <c r="NED2355" s="1452"/>
      <c r="NEE2355" s="1452"/>
      <c r="NEF2355" s="1452"/>
      <c r="NEG2355" s="1452"/>
      <c r="NEH2355" s="1452"/>
      <c r="NEI2355" s="1452"/>
      <c r="NEJ2355" s="1452"/>
      <c r="NEK2355" s="1452"/>
      <c r="NEL2355" s="1452"/>
      <c r="NEM2355" s="1452"/>
      <c r="NEN2355" s="1452"/>
      <c r="NEO2355" s="1452"/>
      <c r="NEP2355" s="1452"/>
      <c r="NEQ2355" s="1452"/>
      <c r="NER2355" s="1452"/>
      <c r="NES2355" s="1452"/>
      <c r="NET2355" s="1452"/>
      <c r="NEU2355" s="1452"/>
      <c r="NEV2355" s="1452"/>
      <c r="NEW2355" s="1452"/>
      <c r="NEX2355" s="1452"/>
      <c r="NEY2355" s="1452"/>
      <c r="NEZ2355" s="1452"/>
      <c r="NFA2355" s="1452"/>
      <c r="NFB2355" s="1452"/>
      <c r="NFC2355" s="1452"/>
      <c r="NFD2355" s="1452"/>
      <c r="NFE2355" s="1452"/>
      <c r="NFF2355" s="1452"/>
      <c r="NFG2355" s="1452"/>
      <c r="NFH2355" s="1452"/>
      <c r="NFI2355" s="1452"/>
      <c r="NFJ2355" s="1452"/>
      <c r="NFK2355" s="1452"/>
      <c r="NFL2355" s="1452"/>
      <c r="NFM2355" s="1452"/>
      <c r="NFN2355" s="1452"/>
      <c r="NFO2355" s="1452"/>
      <c r="NFP2355" s="1452"/>
      <c r="NFQ2355" s="1452"/>
      <c r="NFR2355" s="1452"/>
      <c r="NFS2355" s="1452"/>
      <c r="NFT2355" s="1452"/>
      <c r="NFU2355" s="1452"/>
      <c r="NFV2355" s="1452"/>
      <c r="NFW2355" s="1452"/>
      <c r="NFX2355" s="1452"/>
      <c r="NFY2355" s="1452"/>
      <c r="NFZ2355" s="1452"/>
      <c r="NGA2355" s="1452"/>
      <c r="NGB2355" s="1452"/>
      <c r="NGC2355" s="1452"/>
      <c r="NGD2355" s="1452"/>
      <c r="NGE2355" s="1452"/>
      <c r="NGF2355" s="1452"/>
      <c r="NGG2355" s="1452"/>
      <c r="NGH2355" s="1452"/>
      <c r="NGI2355" s="1452"/>
      <c r="NGJ2355" s="1452"/>
      <c r="NGK2355" s="1452"/>
      <c r="NGL2355" s="1452"/>
      <c r="NGM2355" s="1452"/>
      <c r="NGN2355" s="1452"/>
      <c r="NGO2355" s="1452"/>
      <c r="NGP2355" s="1452"/>
      <c r="NGQ2355" s="1452"/>
      <c r="NGR2355" s="1452"/>
      <c r="NGS2355" s="1452"/>
      <c r="NGT2355" s="1452"/>
      <c r="NGU2355" s="1452"/>
      <c r="NGV2355" s="1452"/>
      <c r="NGW2355" s="1452"/>
      <c r="NGX2355" s="1452"/>
      <c r="NGY2355" s="1452"/>
      <c r="NGZ2355" s="1452"/>
      <c r="NHA2355" s="1452"/>
      <c r="NHB2355" s="1452"/>
      <c r="NHC2355" s="1452"/>
      <c r="NHD2355" s="1452"/>
      <c r="NHE2355" s="1452"/>
      <c r="NHF2355" s="1452"/>
      <c r="NHG2355" s="1452"/>
      <c r="NHH2355" s="1452"/>
      <c r="NHI2355" s="1452"/>
      <c r="NHJ2355" s="1452"/>
      <c r="NHK2355" s="1452"/>
      <c r="NHL2355" s="1452"/>
      <c r="NHM2355" s="1452"/>
      <c r="NHN2355" s="1452"/>
      <c r="NHO2355" s="1452"/>
      <c r="NHP2355" s="1452"/>
      <c r="NHQ2355" s="1452"/>
      <c r="NHR2355" s="1452"/>
      <c r="NHS2355" s="1452"/>
      <c r="NHT2355" s="1452"/>
      <c r="NHU2355" s="1452"/>
      <c r="NHV2355" s="1452"/>
      <c r="NHW2355" s="1452"/>
      <c r="NHX2355" s="1452"/>
      <c r="NHY2355" s="1452"/>
      <c r="NHZ2355" s="1452"/>
      <c r="NIA2355" s="1452"/>
      <c r="NIB2355" s="1452"/>
      <c r="NIC2355" s="1452"/>
      <c r="NID2355" s="1452"/>
      <c r="NIE2355" s="1452"/>
      <c r="NIF2355" s="1452"/>
      <c r="NIG2355" s="1452"/>
      <c r="NIH2355" s="1452"/>
      <c r="NII2355" s="1452"/>
      <c r="NIJ2355" s="1452"/>
      <c r="NIK2355" s="1452"/>
      <c r="NIL2355" s="1452"/>
      <c r="NIM2355" s="1452"/>
      <c r="NIN2355" s="1452"/>
      <c r="NIO2355" s="1452"/>
      <c r="NIP2355" s="1452"/>
      <c r="NIQ2355" s="1452"/>
      <c r="NIR2355" s="1452"/>
      <c r="NIS2355" s="1452"/>
      <c r="NIT2355" s="1452"/>
      <c r="NIU2355" s="1452"/>
      <c r="NIV2355" s="1452"/>
      <c r="NIW2355" s="1452"/>
      <c r="NIX2355" s="1452"/>
      <c r="NIY2355" s="1452"/>
      <c r="NIZ2355" s="1452"/>
      <c r="NJA2355" s="1452"/>
      <c r="NJB2355" s="1452"/>
      <c r="NJC2355" s="1452"/>
      <c r="NJD2355" s="1452"/>
      <c r="NJE2355" s="1452"/>
      <c r="NJF2355" s="1452"/>
      <c r="NJG2355" s="1452"/>
      <c r="NJH2355" s="1452"/>
      <c r="NJI2355" s="1452"/>
      <c r="NJJ2355" s="1452"/>
      <c r="NJK2355" s="1452"/>
      <c r="NJL2355" s="1452"/>
      <c r="NJM2355" s="1452"/>
      <c r="NJN2355" s="1452"/>
      <c r="NJO2355" s="1452"/>
      <c r="NJP2355" s="1452"/>
      <c r="NJQ2355" s="1452"/>
      <c r="NJR2355" s="1452"/>
      <c r="NJS2355" s="1452"/>
      <c r="NJT2355" s="1452"/>
      <c r="NJU2355" s="1452"/>
      <c r="NJV2355" s="1452"/>
      <c r="NJW2355" s="1452"/>
      <c r="NJX2355" s="1452"/>
      <c r="NJY2355" s="1452"/>
      <c r="NJZ2355" s="1452"/>
      <c r="NKA2355" s="1452"/>
      <c r="NKB2355" s="1452"/>
      <c r="NKC2355" s="1452"/>
      <c r="NKD2355" s="1452"/>
      <c r="NKE2355" s="1452"/>
      <c r="NKF2355" s="1452"/>
      <c r="NKG2355" s="1452"/>
      <c r="NKH2355" s="1452"/>
      <c r="NKI2355" s="1452"/>
      <c r="NKJ2355" s="1452"/>
      <c r="NKK2355" s="1452"/>
      <c r="NKL2355" s="1452"/>
      <c r="NKM2355" s="1452"/>
      <c r="NKN2355" s="1452"/>
      <c r="NKO2355" s="1452"/>
      <c r="NKP2355" s="1452"/>
      <c r="NKQ2355" s="1452"/>
      <c r="NKR2355" s="1452"/>
      <c r="NKS2355" s="1452"/>
      <c r="NKT2355" s="1452"/>
      <c r="NKU2355" s="1452"/>
      <c r="NKV2355" s="1452"/>
      <c r="NKW2355" s="1452"/>
      <c r="NKX2355" s="1452"/>
      <c r="NKY2355" s="1452"/>
      <c r="NKZ2355" s="1452"/>
      <c r="NLA2355" s="1452"/>
      <c r="NLB2355" s="1452"/>
      <c r="NLC2355" s="1452"/>
      <c r="NLD2355" s="1452"/>
      <c r="NLE2355" s="1452"/>
      <c r="NLF2355" s="1452"/>
      <c r="NLG2355" s="1452"/>
      <c r="NLH2355" s="1452"/>
      <c r="NLI2355" s="1452"/>
      <c r="NLJ2355" s="1452"/>
      <c r="NLK2355" s="1452"/>
      <c r="NLL2355" s="1452"/>
      <c r="NLM2355" s="1452"/>
      <c r="NLN2355" s="1452"/>
      <c r="NLO2355" s="1452"/>
      <c r="NLP2355" s="1452"/>
      <c r="NLQ2355" s="1452"/>
      <c r="NLR2355" s="1452"/>
      <c r="NLS2355" s="1452"/>
      <c r="NLT2355" s="1452"/>
      <c r="NLU2355" s="1452"/>
      <c r="NLV2355" s="1452"/>
      <c r="NLW2355" s="1452"/>
      <c r="NLX2355" s="1452"/>
      <c r="NLY2355" s="1452"/>
      <c r="NLZ2355" s="1452"/>
      <c r="NMA2355" s="1452"/>
      <c r="NMB2355" s="1452"/>
      <c r="NMC2355" s="1452"/>
      <c r="NMD2355" s="1452"/>
      <c r="NME2355" s="1452"/>
      <c r="NMF2355" s="1452"/>
      <c r="NMG2355" s="1452"/>
      <c r="NMH2355" s="1452"/>
      <c r="NMI2355" s="1452"/>
      <c r="NMJ2355" s="1452"/>
      <c r="NMK2355" s="1452"/>
      <c r="NML2355" s="1452"/>
      <c r="NMM2355" s="1452"/>
      <c r="NMN2355" s="1452"/>
      <c r="NMO2355" s="1452"/>
      <c r="NMP2355" s="1452"/>
      <c r="NMQ2355" s="1452"/>
      <c r="NMR2355" s="1452"/>
      <c r="NMS2355" s="1452"/>
      <c r="NMT2355" s="1452"/>
      <c r="NMU2355" s="1452"/>
      <c r="NMV2355" s="1452"/>
      <c r="NMW2355" s="1452"/>
      <c r="NMX2355" s="1452"/>
      <c r="NMY2355" s="1452"/>
      <c r="NMZ2355" s="1452"/>
      <c r="NNA2355" s="1452"/>
      <c r="NNB2355" s="1452"/>
      <c r="NNC2355" s="1452"/>
      <c r="NND2355" s="1452"/>
      <c r="NNE2355" s="1452"/>
      <c r="NNF2355" s="1452"/>
      <c r="NNG2355" s="1452"/>
      <c r="NNH2355" s="1452"/>
      <c r="NNI2355" s="1452"/>
      <c r="NNJ2355" s="1452"/>
      <c r="NNK2355" s="1452"/>
      <c r="NNL2355" s="1452"/>
      <c r="NNM2355" s="1452"/>
      <c r="NNN2355" s="1452"/>
      <c r="NNO2355" s="1452"/>
      <c r="NNP2355" s="1452"/>
      <c r="NNQ2355" s="1452"/>
      <c r="NNR2355" s="1452"/>
      <c r="NNS2355" s="1452"/>
      <c r="NNT2355" s="1452"/>
      <c r="NNU2355" s="1452"/>
      <c r="NNV2355" s="1452"/>
      <c r="NNW2355" s="1452"/>
      <c r="NNX2355" s="1452"/>
      <c r="NNY2355" s="1452"/>
      <c r="NNZ2355" s="1452"/>
      <c r="NOA2355" s="1452"/>
      <c r="NOB2355" s="1452"/>
      <c r="NOC2355" s="1452"/>
      <c r="NOD2355" s="1452"/>
      <c r="NOE2355" s="1452"/>
      <c r="NOF2355" s="1452"/>
      <c r="NOG2355" s="1452"/>
      <c r="NOH2355" s="1452"/>
      <c r="NOI2355" s="1452"/>
      <c r="NOJ2355" s="1452"/>
      <c r="NOK2355" s="1452"/>
      <c r="NOL2355" s="1452"/>
      <c r="NOM2355" s="1452"/>
      <c r="NON2355" s="1452"/>
      <c r="NOO2355" s="1452"/>
      <c r="NOP2355" s="1452"/>
      <c r="NOQ2355" s="1452"/>
      <c r="NOR2355" s="1452"/>
      <c r="NOS2355" s="1452"/>
      <c r="NOT2355" s="1452"/>
      <c r="NOU2355" s="1452"/>
      <c r="NOV2355" s="1452"/>
      <c r="NOW2355" s="1452"/>
      <c r="NOX2355" s="1452"/>
      <c r="NOY2355" s="1452"/>
      <c r="NOZ2355" s="1452"/>
      <c r="NPA2355" s="1452"/>
      <c r="NPB2355" s="1452"/>
      <c r="NPC2355" s="1452"/>
      <c r="NPD2355" s="1452"/>
      <c r="NPE2355" s="1452"/>
      <c r="NPF2355" s="1452"/>
      <c r="NPG2355" s="1452"/>
      <c r="NPH2355" s="1452"/>
      <c r="NPI2355" s="1452"/>
      <c r="NPJ2355" s="1452"/>
      <c r="NPK2355" s="1452"/>
      <c r="NPL2355" s="1452"/>
      <c r="NPM2355" s="1452"/>
      <c r="NPN2355" s="1452"/>
      <c r="NPO2355" s="1452"/>
      <c r="NPP2355" s="1452"/>
      <c r="NPQ2355" s="1452"/>
      <c r="NPR2355" s="1452"/>
      <c r="NPS2355" s="1452"/>
      <c r="NPT2355" s="1452"/>
      <c r="NPU2355" s="1452"/>
      <c r="NPV2355" s="1452"/>
      <c r="NPW2355" s="1452"/>
      <c r="NPX2355" s="1452"/>
      <c r="NPY2355" s="1452"/>
      <c r="NPZ2355" s="1452"/>
      <c r="NQA2355" s="1452"/>
      <c r="NQB2355" s="1452"/>
      <c r="NQC2355" s="1452"/>
      <c r="NQD2355" s="1452"/>
      <c r="NQE2355" s="1452"/>
      <c r="NQF2355" s="1452"/>
      <c r="NQG2355" s="1452"/>
      <c r="NQH2355" s="1452"/>
      <c r="NQI2355" s="1452"/>
      <c r="NQJ2355" s="1452"/>
      <c r="NQK2355" s="1452"/>
      <c r="NQL2355" s="1452"/>
      <c r="NQM2355" s="1452"/>
      <c r="NQN2355" s="1452"/>
      <c r="NQO2355" s="1452"/>
      <c r="NQP2355" s="1452"/>
      <c r="NQQ2355" s="1452"/>
      <c r="NQR2355" s="1452"/>
      <c r="NQS2355" s="1452"/>
      <c r="NQT2355" s="1452"/>
      <c r="NQU2355" s="1452"/>
      <c r="NQV2355" s="1452"/>
      <c r="NQW2355" s="1452"/>
      <c r="NQX2355" s="1452"/>
      <c r="NQY2355" s="1452"/>
      <c r="NQZ2355" s="1452"/>
      <c r="NRA2355" s="1452"/>
      <c r="NRB2355" s="1452"/>
      <c r="NRC2355" s="1452"/>
      <c r="NRD2355" s="1452"/>
      <c r="NRE2355" s="1452"/>
      <c r="NRF2355" s="1452"/>
      <c r="NRG2355" s="1452"/>
      <c r="NRH2355" s="1452"/>
      <c r="NRI2355" s="1452"/>
      <c r="NRJ2355" s="1452"/>
      <c r="NRK2355" s="1452"/>
      <c r="NRL2355" s="1452"/>
      <c r="NRM2355" s="1452"/>
      <c r="NRN2355" s="1452"/>
      <c r="NRO2355" s="1452"/>
      <c r="NRP2355" s="1452"/>
      <c r="NRQ2355" s="1452"/>
      <c r="NRR2355" s="1452"/>
      <c r="NRS2355" s="1452"/>
      <c r="NRT2355" s="1452"/>
      <c r="NRU2355" s="1452"/>
      <c r="NRV2355" s="1452"/>
      <c r="NRW2355" s="1452"/>
      <c r="NRX2355" s="1452"/>
      <c r="NRY2355" s="1452"/>
      <c r="NRZ2355" s="1452"/>
      <c r="NSA2355" s="1452"/>
      <c r="NSB2355" s="1452"/>
      <c r="NSC2355" s="1452"/>
      <c r="NSD2355" s="1452"/>
      <c r="NSE2355" s="1452"/>
      <c r="NSF2355" s="1452"/>
      <c r="NSG2355" s="1452"/>
      <c r="NSH2355" s="1452"/>
      <c r="NSI2355" s="1452"/>
      <c r="NSJ2355" s="1452"/>
      <c r="NSK2355" s="1452"/>
      <c r="NSL2355" s="1452"/>
      <c r="NSM2355" s="1452"/>
      <c r="NSN2355" s="1452"/>
      <c r="NSO2355" s="1452"/>
      <c r="NSP2355" s="1452"/>
      <c r="NSQ2355" s="1452"/>
      <c r="NSR2355" s="1452"/>
      <c r="NSS2355" s="1452"/>
      <c r="NST2355" s="1452"/>
      <c r="NSU2355" s="1452"/>
      <c r="NSV2355" s="1452"/>
      <c r="NSW2355" s="1452"/>
      <c r="NSX2355" s="1452"/>
      <c r="NSY2355" s="1452"/>
      <c r="NSZ2355" s="1452"/>
      <c r="NTA2355" s="1452"/>
      <c r="NTB2355" s="1452"/>
      <c r="NTC2355" s="1452"/>
      <c r="NTD2355" s="1452"/>
      <c r="NTE2355" s="1452"/>
      <c r="NTF2355" s="1452"/>
      <c r="NTG2355" s="1452"/>
      <c r="NTH2355" s="1452"/>
      <c r="NTI2355" s="1452"/>
      <c r="NTJ2355" s="1452"/>
      <c r="NTK2355" s="1452"/>
      <c r="NTL2355" s="1452"/>
      <c r="NTM2355" s="1452"/>
      <c r="NTN2355" s="1452"/>
      <c r="NTO2355" s="1452"/>
      <c r="NTP2355" s="1452"/>
      <c r="NTQ2355" s="1452"/>
      <c r="NTR2355" s="1452"/>
      <c r="NTS2355" s="1452"/>
      <c r="NTT2355" s="1452"/>
      <c r="NTU2355" s="1452"/>
      <c r="NTV2355" s="1452"/>
      <c r="NTW2355" s="1452"/>
      <c r="NTX2355" s="1452"/>
      <c r="NTY2355" s="1452"/>
      <c r="NTZ2355" s="1452"/>
      <c r="NUA2355" s="1452"/>
      <c r="NUB2355" s="1452"/>
      <c r="NUC2355" s="1452"/>
      <c r="NUD2355" s="1452"/>
      <c r="NUE2355" s="1452"/>
      <c r="NUF2355" s="1452"/>
      <c r="NUG2355" s="1452"/>
      <c r="NUH2355" s="1452"/>
      <c r="NUI2355" s="1452"/>
      <c r="NUJ2355" s="1452"/>
      <c r="NUK2355" s="1452"/>
      <c r="NUL2355" s="1452"/>
      <c r="NUM2355" s="1452"/>
      <c r="NUN2355" s="1452"/>
      <c r="NUO2355" s="1452"/>
      <c r="NUP2355" s="1452"/>
      <c r="NUQ2355" s="1452"/>
      <c r="NUR2355" s="1452"/>
      <c r="NUS2355" s="1452"/>
      <c r="NUT2355" s="1452"/>
      <c r="NUU2355" s="1452"/>
      <c r="NUV2355" s="1452"/>
      <c r="NUW2355" s="1452"/>
      <c r="NUX2355" s="1452"/>
      <c r="NUY2355" s="1452"/>
      <c r="NUZ2355" s="1452"/>
      <c r="NVA2355" s="1452"/>
      <c r="NVB2355" s="1452"/>
      <c r="NVC2355" s="1452"/>
      <c r="NVD2355" s="1452"/>
      <c r="NVE2355" s="1452"/>
      <c r="NVF2355" s="1452"/>
      <c r="NVG2355" s="1452"/>
      <c r="NVH2355" s="1452"/>
      <c r="NVI2355" s="1452"/>
      <c r="NVJ2355" s="1452"/>
      <c r="NVK2355" s="1452"/>
      <c r="NVL2355" s="1452"/>
      <c r="NVM2355" s="1452"/>
      <c r="NVN2355" s="1452"/>
      <c r="NVO2355" s="1452"/>
      <c r="NVP2355" s="1452"/>
      <c r="NVQ2355" s="1452"/>
      <c r="NVR2355" s="1452"/>
      <c r="NVS2355" s="1452"/>
      <c r="NVT2355" s="1452"/>
      <c r="NVU2355" s="1452"/>
      <c r="NVV2355" s="1452"/>
      <c r="NVW2355" s="1452"/>
      <c r="NVX2355" s="1452"/>
      <c r="NVY2355" s="1452"/>
      <c r="NVZ2355" s="1452"/>
      <c r="NWA2355" s="1452"/>
      <c r="NWB2355" s="1452"/>
      <c r="NWC2355" s="1452"/>
      <c r="NWD2355" s="1452"/>
      <c r="NWE2355" s="1452"/>
      <c r="NWF2355" s="1452"/>
      <c r="NWG2355" s="1452"/>
      <c r="NWH2355" s="1452"/>
      <c r="NWI2355" s="1452"/>
      <c r="NWJ2355" s="1452"/>
      <c r="NWK2355" s="1452"/>
      <c r="NWL2355" s="1452"/>
      <c r="NWM2355" s="1452"/>
      <c r="NWN2355" s="1452"/>
      <c r="NWO2355" s="1452"/>
      <c r="NWP2355" s="1452"/>
      <c r="NWQ2355" s="1452"/>
      <c r="NWR2355" s="1452"/>
      <c r="NWS2355" s="1452"/>
      <c r="NWT2355" s="1452"/>
      <c r="NWU2355" s="1452"/>
      <c r="NWV2355" s="1452"/>
      <c r="NWW2355" s="1452"/>
      <c r="NWX2355" s="1452"/>
      <c r="NWY2355" s="1452"/>
      <c r="NWZ2355" s="1452"/>
      <c r="NXA2355" s="1452"/>
      <c r="NXB2355" s="1452"/>
      <c r="NXC2355" s="1452"/>
      <c r="NXD2355" s="1452"/>
      <c r="NXE2355" s="1452"/>
      <c r="NXF2355" s="1452"/>
      <c r="NXG2355" s="1452"/>
      <c r="NXH2355" s="1452"/>
      <c r="NXI2355" s="1452"/>
      <c r="NXJ2355" s="1452"/>
      <c r="NXK2355" s="1452"/>
      <c r="NXL2355" s="1452"/>
      <c r="NXM2355" s="1452"/>
      <c r="NXN2355" s="1452"/>
      <c r="NXO2355" s="1452"/>
      <c r="NXP2355" s="1452"/>
      <c r="NXQ2355" s="1452"/>
      <c r="NXR2355" s="1452"/>
      <c r="NXS2355" s="1452"/>
      <c r="NXT2355" s="1452"/>
      <c r="NXU2355" s="1452"/>
      <c r="NXV2355" s="1452"/>
      <c r="NXW2355" s="1452"/>
      <c r="NXX2355" s="1452"/>
      <c r="NXY2355" s="1452"/>
      <c r="NXZ2355" s="1452"/>
      <c r="NYA2355" s="1452"/>
      <c r="NYB2355" s="1452"/>
      <c r="NYC2355" s="1452"/>
      <c r="NYD2355" s="1452"/>
      <c r="NYE2355" s="1452"/>
      <c r="NYF2355" s="1452"/>
      <c r="NYG2355" s="1452"/>
      <c r="NYH2355" s="1452"/>
      <c r="NYI2355" s="1452"/>
      <c r="NYJ2355" s="1452"/>
      <c r="NYK2355" s="1452"/>
      <c r="NYL2355" s="1452"/>
      <c r="NYM2355" s="1452"/>
      <c r="NYN2355" s="1452"/>
      <c r="NYO2355" s="1452"/>
      <c r="NYP2355" s="1452"/>
      <c r="NYQ2355" s="1452"/>
      <c r="NYR2355" s="1452"/>
      <c r="NYS2355" s="1452"/>
      <c r="NYT2355" s="1452"/>
      <c r="NYU2355" s="1452"/>
      <c r="NYV2355" s="1452"/>
      <c r="NYW2355" s="1452"/>
      <c r="NYX2355" s="1452"/>
      <c r="NYY2355" s="1452"/>
      <c r="NYZ2355" s="1452"/>
      <c r="NZA2355" s="1452"/>
      <c r="NZB2355" s="1452"/>
      <c r="NZC2355" s="1452"/>
      <c r="NZD2355" s="1452"/>
      <c r="NZE2355" s="1452"/>
      <c r="NZF2355" s="1452"/>
      <c r="NZG2355" s="1452"/>
      <c r="NZH2355" s="1452"/>
      <c r="NZI2355" s="1452"/>
      <c r="NZJ2355" s="1452"/>
      <c r="NZK2355" s="1452"/>
      <c r="NZL2355" s="1452"/>
      <c r="NZM2355" s="1452"/>
      <c r="NZN2355" s="1452"/>
      <c r="NZO2355" s="1452"/>
      <c r="NZP2355" s="1452"/>
      <c r="NZQ2355" s="1452"/>
      <c r="NZR2355" s="1452"/>
      <c r="NZS2355" s="1452"/>
      <c r="NZT2355" s="1452"/>
      <c r="NZU2355" s="1452"/>
      <c r="NZV2355" s="1452"/>
      <c r="NZW2355" s="1452"/>
      <c r="NZX2355" s="1452"/>
      <c r="NZY2355" s="1452"/>
      <c r="NZZ2355" s="1452"/>
      <c r="OAA2355" s="1452"/>
      <c r="OAB2355" s="1452"/>
      <c r="OAC2355" s="1452"/>
      <c r="OAD2355" s="1452"/>
      <c r="OAE2355" s="1452"/>
      <c r="OAF2355" s="1452"/>
      <c r="OAG2355" s="1452"/>
      <c r="OAH2355" s="1452"/>
      <c r="OAI2355" s="1452"/>
      <c r="OAJ2355" s="1452"/>
      <c r="OAK2355" s="1452"/>
      <c r="OAL2355" s="1452"/>
      <c r="OAM2355" s="1452"/>
      <c r="OAN2355" s="1452"/>
      <c r="OAO2355" s="1452"/>
      <c r="OAP2355" s="1452"/>
      <c r="OAQ2355" s="1452"/>
      <c r="OAR2355" s="1452"/>
      <c r="OAS2355" s="1452"/>
      <c r="OAT2355" s="1452"/>
      <c r="OAU2355" s="1452"/>
      <c r="OAV2355" s="1452"/>
      <c r="OAW2355" s="1452"/>
      <c r="OAX2355" s="1452"/>
      <c r="OAY2355" s="1452"/>
      <c r="OAZ2355" s="1452"/>
      <c r="OBA2355" s="1452"/>
      <c r="OBB2355" s="1452"/>
      <c r="OBC2355" s="1452"/>
      <c r="OBD2355" s="1452"/>
      <c r="OBE2355" s="1452"/>
      <c r="OBF2355" s="1452"/>
      <c r="OBG2355" s="1452"/>
      <c r="OBH2355" s="1452"/>
      <c r="OBI2355" s="1452"/>
      <c r="OBJ2355" s="1452"/>
      <c r="OBK2355" s="1452"/>
      <c r="OBL2355" s="1452"/>
      <c r="OBM2355" s="1452"/>
      <c r="OBN2355" s="1452"/>
      <c r="OBO2355" s="1452"/>
      <c r="OBP2355" s="1452"/>
      <c r="OBQ2355" s="1452"/>
      <c r="OBR2355" s="1452"/>
      <c r="OBS2355" s="1452"/>
      <c r="OBT2355" s="1452"/>
      <c r="OBU2355" s="1452"/>
      <c r="OBV2355" s="1452"/>
      <c r="OBW2355" s="1452"/>
      <c r="OBX2355" s="1452"/>
      <c r="OBY2355" s="1452"/>
      <c r="OBZ2355" s="1452"/>
      <c r="OCA2355" s="1452"/>
      <c r="OCB2355" s="1452"/>
      <c r="OCC2355" s="1452"/>
      <c r="OCD2355" s="1452"/>
      <c r="OCE2355" s="1452"/>
      <c r="OCF2355" s="1452"/>
      <c r="OCG2355" s="1452"/>
      <c r="OCH2355" s="1452"/>
      <c r="OCI2355" s="1452"/>
      <c r="OCJ2355" s="1452"/>
      <c r="OCK2355" s="1452"/>
      <c r="OCL2355" s="1452"/>
      <c r="OCM2355" s="1452"/>
      <c r="OCN2355" s="1452"/>
      <c r="OCO2355" s="1452"/>
      <c r="OCP2355" s="1452"/>
      <c r="OCQ2355" s="1452"/>
      <c r="OCR2355" s="1452"/>
      <c r="OCS2355" s="1452"/>
      <c r="OCT2355" s="1452"/>
      <c r="OCU2355" s="1452"/>
      <c r="OCV2355" s="1452"/>
      <c r="OCW2355" s="1452"/>
      <c r="OCX2355" s="1452"/>
      <c r="OCY2355" s="1452"/>
      <c r="OCZ2355" s="1452"/>
      <c r="ODA2355" s="1452"/>
      <c r="ODB2355" s="1452"/>
      <c r="ODC2355" s="1452"/>
      <c r="ODD2355" s="1452"/>
      <c r="ODE2355" s="1452"/>
      <c r="ODF2355" s="1452"/>
      <c r="ODG2355" s="1452"/>
      <c r="ODH2355" s="1452"/>
      <c r="ODI2355" s="1452"/>
      <c r="ODJ2355" s="1452"/>
      <c r="ODK2355" s="1452"/>
      <c r="ODL2355" s="1452"/>
      <c r="ODM2355" s="1452"/>
      <c r="ODN2355" s="1452"/>
      <c r="ODO2355" s="1452"/>
      <c r="ODP2355" s="1452"/>
      <c r="ODQ2355" s="1452"/>
      <c r="ODR2355" s="1452"/>
      <c r="ODS2355" s="1452"/>
      <c r="ODT2355" s="1452"/>
      <c r="ODU2355" s="1452"/>
      <c r="ODV2355" s="1452"/>
      <c r="ODW2355" s="1452"/>
      <c r="ODX2355" s="1452"/>
      <c r="ODY2355" s="1452"/>
      <c r="ODZ2355" s="1452"/>
      <c r="OEA2355" s="1452"/>
      <c r="OEB2355" s="1452"/>
      <c r="OEC2355" s="1452"/>
      <c r="OED2355" s="1452"/>
      <c r="OEE2355" s="1452"/>
      <c r="OEF2355" s="1452"/>
      <c r="OEG2355" s="1452"/>
      <c r="OEH2355" s="1452"/>
      <c r="OEI2355" s="1452"/>
      <c r="OEJ2355" s="1452"/>
      <c r="OEK2355" s="1452"/>
      <c r="OEL2355" s="1452"/>
      <c r="OEM2355" s="1452"/>
      <c r="OEN2355" s="1452"/>
      <c r="OEO2355" s="1452"/>
      <c r="OEP2355" s="1452"/>
      <c r="OEQ2355" s="1452"/>
      <c r="OER2355" s="1452"/>
      <c r="OES2355" s="1452"/>
      <c r="OET2355" s="1452"/>
      <c r="OEU2355" s="1452"/>
      <c r="OEV2355" s="1452"/>
      <c r="OEW2355" s="1452"/>
      <c r="OEX2355" s="1452"/>
      <c r="OEY2355" s="1452"/>
      <c r="OEZ2355" s="1452"/>
      <c r="OFA2355" s="1452"/>
      <c r="OFB2355" s="1452"/>
      <c r="OFC2355" s="1452"/>
      <c r="OFD2355" s="1452"/>
      <c r="OFE2355" s="1452"/>
      <c r="OFF2355" s="1452"/>
      <c r="OFG2355" s="1452"/>
      <c r="OFH2355" s="1452"/>
      <c r="OFI2355" s="1452"/>
      <c r="OFJ2355" s="1452"/>
      <c r="OFK2355" s="1452"/>
      <c r="OFL2355" s="1452"/>
      <c r="OFM2355" s="1452"/>
      <c r="OFN2355" s="1452"/>
      <c r="OFO2355" s="1452"/>
      <c r="OFP2355" s="1452"/>
      <c r="OFQ2355" s="1452"/>
      <c r="OFR2355" s="1452"/>
      <c r="OFS2355" s="1452"/>
      <c r="OFT2355" s="1452"/>
      <c r="OFU2355" s="1452"/>
      <c r="OFV2355" s="1452"/>
      <c r="OFW2355" s="1452"/>
      <c r="OFX2355" s="1452"/>
      <c r="OFY2355" s="1452"/>
      <c r="OFZ2355" s="1452"/>
      <c r="OGA2355" s="1452"/>
      <c r="OGB2355" s="1452"/>
      <c r="OGC2355" s="1452"/>
      <c r="OGD2355" s="1452"/>
      <c r="OGE2355" s="1452"/>
      <c r="OGF2355" s="1452"/>
      <c r="OGG2355" s="1452"/>
      <c r="OGH2355" s="1452"/>
      <c r="OGI2355" s="1452"/>
      <c r="OGJ2355" s="1452"/>
      <c r="OGK2355" s="1452"/>
      <c r="OGL2355" s="1452"/>
      <c r="OGM2355" s="1452"/>
      <c r="OGN2355" s="1452"/>
      <c r="OGO2355" s="1452"/>
      <c r="OGP2355" s="1452"/>
      <c r="OGQ2355" s="1452"/>
      <c r="OGR2355" s="1452"/>
      <c r="OGS2355" s="1452"/>
      <c r="OGT2355" s="1452"/>
      <c r="OGU2355" s="1452"/>
      <c r="OGV2355" s="1452"/>
      <c r="OGW2355" s="1452"/>
      <c r="OGX2355" s="1452"/>
      <c r="OGY2355" s="1452"/>
      <c r="OGZ2355" s="1452"/>
      <c r="OHA2355" s="1452"/>
      <c r="OHB2355" s="1452"/>
      <c r="OHC2355" s="1452"/>
      <c r="OHD2355" s="1452"/>
      <c r="OHE2355" s="1452"/>
      <c r="OHF2355" s="1452"/>
      <c r="OHG2355" s="1452"/>
      <c r="OHH2355" s="1452"/>
      <c r="OHI2355" s="1452"/>
      <c r="OHJ2355" s="1452"/>
      <c r="OHK2355" s="1452"/>
      <c r="OHL2355" s="1452"/>
      <c r="OHM2355" s="1452"/>
      <c r="OHN2355" s="1452"/>
      <c r="OHO2355" s="1452"/>
      <c r="OHP2355" s="1452"/>
      <c r="OHQ2355" s="1452"/>
      <c r="OHR2355" s="1452"/>
      <c r="OHS2355" s="1452"/>
      <c r="OHT2355" s="1452"/>
      <c r="OHU2355" s="1452"/>
      <c r="OHV2355" s="1452"/>
      <c r="OHW2355" s="1452"/>
      <c r="OHX2355" s="1452"/>
      <c r="OHY2355" s="1452"/>
      <c r="OHZ2355" s="1452"/>
      <c r="OIA2355" s="1452"/>
      <c r="OIB2355" s="1452"/>
      <c r="OIC2355" s="1452"/>
      <c r="OID2355" s="1452"/>
      <c r="OIE2355" s="1452"/>
      <c r="OIF2355" s="1452"/>
      <c r="OIG2355" s="1452"/>
      <c r="OIH2355" s="1452"/>
      <c r="OII2355" s="1452"/>
      <c r="OIJ2355" s="1452"/>
      <c r="OIK2355" s="1452"/>
      <c r="OIL2355" s="1452"/>
      <c r="OIM2355" s="1452"/>
      <c r="OIN2355" s="1452"/>
      <c r="OIO2355" s="1452"/>
      <c r="OIP2355" s="1452"/>
      <c r="OIQ2355" s="1452"/>
      <c r="OIR2355" s="1452"/>
      <c r="OIS2355" s="1452"/>
      <c r="OIT2355" s="1452"/>
      <c r="OIU2355" s="1452"/>
      <c r="OIV2355" s="1452"/>
      <c r="OIW2355" s="1452"/>
      <c r="OIX2355" s="1452"/>
      <c r="OIY2355" s="1452"/>
      <c r="OIZ2355" s="1452"/>
      <c r="OJA2355" s="1452"/>
      <c r="OJB2355" s="1452"/>
      <c r="OJC2355" s="1452"/>
      <c r="OJD2355" s="1452"/>
      <c r="OJE2355" s="1452"/>
      <c r="OJF2355" s="1452"/>
      <c r="OJG2355" s="1452"/>
      <c r="OJH2355" s="1452"/>
      <c r="OJI2355" s="1452"/>
      <c r="OJJ2355" s="1452"/>
      <c r="OJK2355" s="1452"/>
      <c r="OJL2355" s="1452"/>
      <c r="OJM2355" s="1452"/>
      <c r="OJN2355" s="1452"/>
      <c r="OJO2355" s="1452"/>
      <c r="OJP2355" s="1452"/>
      <c r="OJQ2355" s="1452"/>
      <c r="OJR2355" s="1452"/>
      <c r="OJS2355" s="1452"/>
      <c r="OJT2355" s="1452"/>
      <c r="OJU2355" s="1452"/>
      <c r="OJV2355" s="1452"/>
      <c r="OJW2355" s="1452"/>
      <c r="OJX2355" s="1452"/>
      <c r="OJY2355" s="1452"/>
      <c r="OJZ2355" s="1452"/>
      <c r="OKA2355" s="1452"/>
      <c r="OKB2355" s="1452"/>
      <c r="OKC2355" s="1452"/>
      <c r="OKD2355" s="1452"/>
      <c r="OKE2355" s="1452"/>
      <c r="OKF2355" s="1452"/>
      <c r="OKG2355" s="1452"/>
      <c r="OKH2355" s="1452"/>
      <c r="OKI2355" s="1452"/>
      <c r="OKJ2355" s="1452"/>
      <c r="OKK2355" s="1452"/>
      <c r="OKL2355" s="1452"/>
      <c r="OKM2355" s="1452"/>
      <c r="OKN2355" s="1452"/>
      <c r="OKO2355" s="1452"/>
      <c r="OKP2355" s="1452"/>
      <c r="OKQ2355" s="1452"/>
      <c r="OKR2355" s="1452"/>
      <c r="OKS2355" s="1452"/>
      <c r="OKT2355" s="1452"/>
      <c r="OKU2355" s="1452"/>
      <c r="OKV2355" s="1452"/>
      <c r="OKW2355" s="1452"/>
      <c r="OKX2355" s="1452"/>
      <c r="OKY2355" s="1452"/>
      <c r="OKZ2355" s="1452"/>
      <c r="OLA2355" s="1452"/>
      <c r="OLB2355" s="1452"/>
      <c r="OLC2355" s="1452"/>
      <c r="OLD2355" s="1452"/>
      <c r="OLE2355" s="1452"/>
      <c r="OLF2355" s="1452"/>
      <c r="OLG2355" s="1452"/>
      <c r="OLH2355" s="1452"/>
      <c r="OLI2355" s="1452"/>
      <c r="OLJ2355" s="1452"/>
      <c r="OLK2355" s="1452"/>
      <c r="OLL2355" s="1452"/>
      <c r="OLM2355" s="1452"/>
      <c r="OLN2355" s="1452"/>
      <c r="OLO2355" s="1452"/>
      <c r="OLP2355" s="1452"/>
      <c r="OLQ2355" s="1452"/>
      <c r="OLR2355" s="1452"/>
      <c r="OLS2355" s="1452"/>
      <c r="OLT2355" s="1452"/>
      <c r="OLU2355" s="1452"/>
      <c r="OLV2355" s="1452"/>
      <c r="OLW2355" s="1452"/>
      <c r="OLX2355" s="1452"/>
      <c r="OLY2355" s="1452"/>
      <c r="OLZ2355" s="1452"/>
      <c r="OMA2355" s="1452"/>
      <c r="OMB2355" s="1452"/>
      <c r="OMC2355" s="1452"/>
      <c r="OMD2355" s="1452"/>
      <c r="OME2355" s="1452"/>
      <c r="OMF2355" s="1452"/>
      <c r="OMG2355" s="1452"/>
      <c r="OMH2355" s="1452"/>
      <c r="OMI2355" s="1452"/>
      <c r="OMJ2355" s="1452"/>
      <c r="OMK2355" s="1452"/>
      <c r="OML2355" s="1452"/>
      <c r="OMM2355" s="1452"/>
      <c r="OMN2355" s="1452"/>
      <c r="OMO2355" s="1452"/>
      <c r="OMP2355" s="1452"/>
      <c r="OMQ2355" s="1452"/>
      <c r="OMR2355" s="1452"/>
      <c r="OMS2355" s="1452"/>
      <c r="OMT2355" s="1452"/>
      <c r="OMU2355" s="1452"/>
      <c r="OMV2355" s="1452"/>
      <c r="OMW2355" s="1452"/>
      <c r="OMX2355" s="1452"/>
      <c r="OMY2355" s="1452"/>
      <c r="OMZ2355" s="1452"/>
      <c r="ONA2355" s="1452"/>
      <c r="ONB2355" s="1452"/>
      <c r="ONC2355" s="1452"/>
      <c r="OND2355" s="1452"/>
      <c r="ONE2355" s="1452"/>
      <c r="ONF2355" s="1452"/>
      <c r="ONG2355" s="1452"/>
      <c r="ONH2355" s="1452"/>
      <c r="ONI2355" s="1452"/>
      <c r="ONJ2355" s="1452"/>
      <c r="ONK2355" s="1452"/>
      <c r="ONL2355" s="1452"/>
      <c r="ONM2355" s="1452"/>
      <c r="ONN2355" s="1452"/>
      <c r="ONO2355" s="1452"/>
      <c r="ONP2355" s="1452"/>
      <c r="ONQ2355" s="1452"/>
      <c r="ONR2355" s="1452"/>
      <c r="ONS2355" s="1452"/>
      <c r="ONT2355" s="1452"/>
      <c r="ONU2355" s="1452"/>
      <c r="ONV2355" s="1452"/>
      <c r="ONW2355" s="1452"/>
      <c r="ONX2355" s="1452"/>
      <c r="ONY2355" s="1452"/>
      <c r="ONZ2355" s="1452"/>
      <c r="OOA2355" s="1452"/>
      <c r="OOB2355" s="1452"/>
      <c r="OOC2355" s="1452"/>
      <c r="OOD2355" s="1452"/>
      <c r="OOE2355" s="1452"/>
      <c r="OOF2355" s="1452"/>
      <c r="OOG2355" s="1452"/>
      <c r="OOH2355" s="1452"/>
      <c r="OOI2355" s="1452"/>
      <c r="OOJ2355" s="1452"/>
      <c r="OOK2355" s="1452"/>
      <c r="OOL2355" s="1452"/>
      <c r="OOM2355" s="1452"/>
      <c r="OON2355" s="1452"/>
      <c r="OOO2355" s="1452"/>
      <c r="OOP2355" s="1452"/>
      <c r="OOQ2355" s="1452"/>
      <c r="OOR2355" s="1452"/>
      <c r="OOS2355" s="1452"/>
      <c r="OOT2355" s="1452"/>
      <c r="OOU2355" s="1452"/>
      <c r="OOV2355" s="1452"/>
      <c r="OOW2355" s="1452"/>
      <c r="OOX2355" s="1452"/>
      <c r="OOY2355" s="1452"/>
      <c r="OOZ2355" s="1452"/>
      <c r="OPA2355" s="1452"/>
      <c r="OPB2355" s="1452"/>
      <c r="OPC2355" s="1452"/>
      <c r="OPD2355" s="1452"/>
      <c r="OPE2355" s="1452"/>
      <c r="OPF2355" s="1452"/>
      <c r="OPG2355" s="1452"/>
      <c r="OPH2355" s="1452"/>
      <c r="OPI2355" s="1452"/>
      <c r="OPJ2355" s="1452"/>
      <c r="OPK2355" s="1452"/>
      <c r="OPL2355" s="1452"/>
      <c r="OPM2355" s="1452"/>
      <c r="OPN2355" s="1452"/>
      <c r="OPO2355" s="1452"/>
      <c r="OPP2355" s="1452"/>
      <c r="OPQ2355" s="1452"/>
      <c r="OPR2355" s="1452"/>
      <c r="OPS2355" s="1452"/>
      <c r="OPT2355" s="1452"/>
      <c r="OPU2355" s="1452"/>
      <c r="OPV2355" s="1452"/>
      <c r="OPW2355" s="1452"/>
      <c r="OPX2355" s="1452"/>
      <c r="OPY2355" s="1452"/>
      <c r="OPZ2355" s="1452"/>
      <c r="OQA2355" s="1452"/>
      <c r="OQB2355" s="1452"/>
      <c r="OQC2355" s="1452"/>
      <c r="OQD2355" s="1452"/>
      <c r="OQE2355" s="1452"/>
      <c r="OQF2355" s="1452"/>
      <c r="OQG2355" s="1452"/>
      <c r="OQH2355" s="1452"/>
      <c r="OQI2355" s="1452"/>
      <c r="OQJ2355" s="1452"/>
      <c r="OQK2355" s="1452"/>
      <c r="OQL2355" s="1452"/>
      <c r="OQM2355" s="1452"/>
      <c r="OQN2355" s="1452"/>
      <c r="OQO2355" s="1452"/>
      <c r="OQP2355" s="1452"/>
      <c r="OQQ2355" s="1452"/>
      <c r="OQR2355" s="1452"/>
      <c r="OQS2355" s="1452"/>
      <c r="OQT2355" s="1452"/>
      <c r="OQU2355" s="1452"/>
      <c r="OQV2355" s="1452"/>
      <c r="OQW2355" s="1452"/>
      <c r="OQX2355" s="1452"/>
      <c r="OQY2355" s="1452"/>
      <c r="OQZ2355" s="1452"/>
      <c r="ORA2355" s="1452"/>
      <c r="ORB2355" s="1452"/>
      <c r="ORC2355" s="1452"/>
      <c r="ORD2355" s="1452"/>
      <c r="ORE2355" s="1452"/>
      <c r="ORF2355" s="1452"/>
      <c r="ORG2355" s="1452"/>
      <c r="ORH2355" s="1452"/>
      <c r="ORI2355" s="1452"/>
      <c r="ORJ2355" s="1452"/>
      <c r="ORK2355" s="1452"/>
      <c r="ORL2355" s="1452"/>
      <c r="ORM2355" s="1452"/>
      <c r="ORN2355" s="1452"/>
      <c r="ORO2355" s="1452"/>
      <c r="ORP2355" s="1452"/>
      <c r="ORQ2355" s="1452"/>
      <c r="ORR2355" s="1452"/>
      <c r="ORS2355" s="1452"/>
      <c r="ORT2355" s="1452"/>
      <c r="ORU2355" s="1452"/>
      <c r="ORV2355" s="1452"/>
      <c r="ORW2355" s="1452"/>
      <c r="ORX2355" s="1452"/>
      <c r="ORY2355" s="1452"/>
      <c r="ORZ2355" s="1452"/>
      <c r="OSA2355" s="1452"/>
      <c r="OSB2355" s="1452"/>
      <c r="OSC2355" s="1452"/>
      <c r="OSD2355" s="1452"/>
      <c r="OSE2355" s="1452"/>
      <c r="OSF2355" s="1452"/>
      <c r="OSG2355" s="1452"/>
      <c r="OSH2355" s="1452"/>
      <c r="OSI2355" s="1452"/>
      <c r="OSJ2355" s="1452"/>
      <c r="OSK2355" s="1452"/>
      <c r="OSL2355" s="1452"/>
      <c r="OSM2355" s="1452"/>
      <c r="OSN2355" s="1452"/>
      <c r="OSO2355" s="1452"/>
      <c r="OSP2355" s="1452"/>
      <c r="OSQ2355" s="1452"/>
      <c r="OSR2355" s="1452"/>
      <c r="OSS2355" s="1452"/>
      <c r="OST2355" s="1452"/>
      <c r="OSU2355" s="1452"/>
      <c r="OSV2355" s="1452"/>
      <c r="OSW2355" s="1452"/>
      <c r="OSX2355" s="1452"/>
      <c r="OSY2355" s="1452"/>
      <c r="OSZ2355" s="1452"/>
      <c r="OTA2355" s="1452"/>
      <c r="OTB2355" s="1452"/>
      <c r="OTC2355" s="1452"/>
      <c r="OTD2355" s="1452"/>
      <c r="OTE2355" s="1452"/>
      <c r="OTF2355" s="1452"/>
      <c r="OTG2355" s="1452"/>
      <c r="OTH2355" s="1452"/>
      <c r="OTI2355" s="1452"/>
      <c r="OTJ2355" s="1452"/>
      <c r="OTK2355" s="1452"/>
      <c r="OTL2355" s="1452"/>
      <c r="OTM2355" s="1452"/>
      <c r="OTN2355" s="1452"/>
      <c r="OTO2355" s="1452"/>
      <c r="OTP2355" s="1452"/>
      <c r="OTQ2355" s="1452"/>
      <c r="OTR2355" s="1452"/>
      <c r="OTS2355" s="1452"/>
      <c r="OTT2355" s="1452"/>
      <c r="OTU2355" s="1452"/>
      <c r="OTV2355" s="1452"/>
      <c r="OTW2355" s="1452"/>
      <c r="OTX2355" s="1452"/>
      <c r="OTY2355" s="1452"/>
      <c r="OTZ2355" s="1452"/>
      <c r="OUA2355" s="1452"/>
      <c r="OUB2355" s="1452"/>
      <c r="OUC2355" s="1452"/>
      <c r="OUD2355" s="1452"/>
      <c r="OUE2355" s="1452"/>
      <c r="OUF2355" s="1452"/>
      <c r="OUG2355" s="1452"/>
      <c r="OUH2355" s="1452"/>
      <c r="OUI2355" s="1452"/>
      <c r="OUJ2355" s="1452"/>
      <c r="OUK2355" s="1452"/>
      <c r="OUL2355" s="1452"/>
      <c r="OUM2355" s="1452"/>
      <c r="OUN2355" s="1452"/>
      <c r="OUO2355" s="1452"/>
      <c r="OUP2355" s="1452"/>
      <c r="OUQ2355" s="1452"/>
      <c r="OUR2355" s="1452"/>
      <c r="OUS2355" s="1452"/>
      <c r="OUT2355" s="1452"/>
      <c r="OUU2355" s="1452"/>
      <c r="OUV2355" s="1452"/>
      <c r="OUW2355" s="1452"/>
      <c r="OUX2355" s="1452"/>
      <c r="OUY2355" s="1452"/>
      <c r="OUZ2355" s="1452"/>
      <c r="OVA2355" s="1452"/>
      <c r="OVB2355" s="1452"/>
      <c r="OVC2355" s="1452"/>
      <c r="OVD2355" s="1452"/>
      <c r="OVE2355" s="1452"/>
      <c r="OVF2355" s="1452"/>
      <c r="OVG2355" s="1452"/>
      <c r="OVH2355" s="1452"/>
      <c r="OVI2355" s="1452"/>
      <c r="OVJ2355" s="1452"/>
      <c r="OVK2355" s="1452"/>
      <c r="OVL2355" s="1452"/>
      <c r="OVM2355" s="1452"/>
      <c r="OVN2355" s="1452"/>
      <c r="OVO2355" s="1452"/>
      <c r="OVP2355" s="1452"/>
      <c r="OVQ2355" s="1452"/>
      <c r="OVR2355" s="1452"/>
      <c r="OVS2355" s="1452"/>
      <c r="OVT2355" s="1452"/>
      <c r="OVU2355" s="1452"/>
      <c r="OVV2355" s="1452"/>
      <c r="OVW2355" s="1452"/>
      <c r="OVX2355" s="1452"/>
      <c r="OVY2355" s="1452"/>
      <c r="OVZ2355" s="1452"/>
      <c r="OWA2355" s="1452"/>
      <c r="OWB2355" s="1452"/>
      <c r="OWC2355" s="1452"/>
      <c r="OWD2355" s="1452"/>
      <c r="OWE2355" s="1452"/>
      <c r="OWF2355" s="1452"/>
      <c r="OWG2355" s="1452"/>
      <c r="OWH2355" s="1452"/>
      <c r="OWI2355" s="1452"/>
      <c r="OWJ2355" s="1452"/>
      <c r="OWK2355" s="1452"/>
      <c r="OWL2355" s="1452"/>
      <c r="OWM2355" s="1452"/>
      <c r="OWN2355" s="1452"/>
      <c r="OWO2355" s="1452"/>
      <c r="OWP2355" s="1452"/>
      <c r="OWQ2355" s="1452"/>
      <c r="OWR2355" s="1452"/>
      <c r="OWS2355" s="1452"/>
      <c r="OWT2355" s="1452"/>
      <c r="OWU2355" s="1452"/>
      <c r="OWV2355" s="1452"/>
      <c r="OWW2355" s="1452"/>
      <c r="OWX2355" s="1452"/>
      <c r="OWY2355" s="1452"/>
      <c r="OWZ2355" s="1452"/>
      <c r="OXA2355" s="1452"/>
      <c r="OXB2355" s="1452"/>
      <c r="OXC2355" s="1452"/>
      <c r="OXD2355" s="1452"/>
      <c r="OXE2355" s="1452"/>
      <c r="OXF2355" s="1452"/>
      <c r="OXG2355" s="1452"/>
      <c r="OXH2355" s="1452"/>
      <c r="OXI2355" s="1452"/>
      <c r="OXJ2355" s="1452"/>
      <c r="OXK2355" s="1452"/>
      <c r="OXL2355" s="1452"/>
      <c r="OXM2355" s="1452"/>
      <c r="OXN2355" s="1452"/>
      <c r="OXO2355" s="1452"/>
      <c r="OXP2355" s="1452"/>
      <c r="OXQ2355" s="1452"/>
      <c r="OXR2355" s="1452"/>
      <c r="OXS2355" s="1452"/>
      <c r="OXT2355" s="1452"/>
      <c r="OXU2355" s="1452"/>
      <c r="OXV2355" s="1452"/>
      <c r="OXW2355" s="1452"/>
      <c r="OXX2355" s="1452"/>
      <c r="OXY2355" s="1452"/>
      <c r="OXZ2355" s="1452"/>
      <c r="OYA2355" s="1452"/>
      <c r="OYB2355" s="1452"/>
      <c r="OYC2355" s="1452"/>
      <c r="OYD2355" s="1452"/>
      <c r="OYE2355" s="1452"/>
      <c r="OYF2355" s="1452"/>
      <c r="OYG2355" s="1452"/>
      <c r="OYH2355" s="1452"/>
      <c r="OYI2355" s="1452"/>
      <c r="OYJ2355" s="1452"/>
      <c r="OYK2355" s="1452"/>
      <c r="OYL2355" s="1452"/>
      <c r="OYM2355" s="1452"/>
      <c r="OYN2355" s="1452"/>
      <c r="OYO2355" s="1452"/>
      <c r="OYP2355" s="1452"/>
      <c r="OYQ2355" s="1452"/>
      <c r="OYR2355" s="1452"/>
      <c r="OYS2355" s="1452"/>
      <c r="OYT2355" s="1452"/>
      <c r="OYU2355" s="1452"/>
      <c r="OYV2355" s="1452"/>
      <c r="OYW2355" s="1452"/>
      <c r="OYX2355" s="1452"/>
      <c r="OYY2355" s="1452"/>
      <c r="OYZ2355" s="1452"/>
      <c r="OZA2355" s="1452"/>
      <c r="OZB2355" s="1452"/>
      <c r="OZC2355" s="1452"/>
      <c r="OZD2355" s="1452"/>
      <c r="OZE2355" s="1452"/>
      <c r="OZF2355" s="1452"/>
      <c r="OZG2355" s="1452"/>
      <c r="OZH2355" s="1452"/>
      <c r="OZI2355" s="1452"/>
      <c r="OZJ2355" s="1452"/>
      <c r="OZK2355" s="1452"/>
      <c r="OZL2355" s="1452"/>
      <c r="OZM2355" s="1452"/>
      <c r="OZN2355" s="1452"/>
      <c r="OZO2355" s="1452"/>
      <c r="OZP2355" s="1452"/>
      <c r="OZQ2355" s="1452"/>
      <c r="OZR2355" s="1452"/>
      <c r="OZS2355" s="1452"/>
      <c r="OZT2355" s="1452"/>
      <c r="OZU2355" s="1452"/>
      <c r="OZV2355" s="1452"/>
      <c r="OZW2355" s="1452"/>
      <c r="OZX2355" s="1452"/>
      <c r="OZY2355" s="1452"/>
      <c r="OZZ2355" s="1452"/>
      <c r="PAA2355" s="1452"/>
      <c r="PAB2355" s="1452"/>
      <c r="PAC2355" s="1452"/>
      <c r="PAD2355" s="1452"/>
      <c r="PAE2355" s="1452"/>
      <c r="PAF2355" s="1452"/>
      <c r="PAG2355" s="1452"/>
      <c r="PAH2355" s="1452"/>
      <c r="PAI2355" s="1452"/>
      <c r="PAJ2355" s="1452"/>
      <c r="PAK2355" s="1452"/>
      <c r="PAL2355" s="1452"/>
      <c r="PAM2355" s="1452"/>
      <c r="PAN2355" s="1452"/>
      <c r="PAO2355" s="1452"/>
      <c r="PAP2355" s="1452"/>
      <c r="PAQ2355" s="1452"/>
      <c r="PAR2355" s="1452"/>
      <c r="PAS2355" s="1452"/>
      <c r="PAT2355" s="1452"/>
      <c r="PAU2355" s="1452"/>
      <c r="PAV2355" s="1452"/>
      <c r="PAW2355" s="1452"/>
      <c r="PAX2355" s="1452"/>
      <c r="PAY2355" s="1452"/>
      <c r="PAZ2355" s="1452"/>
      <c r="PBA2355" s="1452"/>
      <c r="PBB2355" s="1452"/>
      <c r="PBC2355" s="1452"/>
      <c r="PBD2355" s="1452"/>
      <c r="PBE2355" s="1452"/>
      <c r="PBF2355" s="1452"/>
      <c r="PBG2355" s="1452"/>
      <c r="PBH2355" s="1452"/>
      <c r="PBI2355" s="1452"/>
      <c r="PBJ2355" s="1452"/>
      <c r="PBK2355" s="1452"/>
      <c r="PBL2355" s="1452"/>
      <c r="PBM2355" s="1452"/>
      <c r="PBN2355" s="1452"/>
      <c r="PBO2355" s="1452"/>
      <c r="PBP2355" s="1452"/>
      <c r="PBQ2355" s="1452"/>
      <c r="PBR2355" s="1452"/>
      <c r="PBS2355" s="1452"/>
      <c r="PBT2355" s="1452"/>
      <c r="PBU2355" s="1452"/>
      <c r="PBV2355" s="1452"/>
      <c r="PBW2355" s="1452"/>
      <c r="PBX2355" s="1452"/>
      <c r="PBY2355" s="1452"/>
      <c r="PBZ2355" s="1452"/>
      <c r="PCA2355" s="1452"/>
      <c r="PCB2355" s="1452"/>
      <c r="PCC2355" s="1452"/>
      <c r="PCD2355" s="1452"/>
      <c r="PCE2355" s="1452"/>
      <c r="PCF2355" s="1452"/>
      <c r="PCG2355" s="1452"/>
      <c r="PCH2355" s="1452"/>
      <c r="PCI2355" s="1452"/>
      <c r="PCJ2355" s="1452"/>
      <c r="PCK2355" s="1452"/>
      <c r="PCL2355" s="1452"/>
      <c r="PCM2355" s="1452"/>
      <c r="PCN2355" s="1452"/>
      <c r="PCO2355" s="1452"/>
      <c r="PCP2355" s="1452"/>
      <c r="PCQ2355" s="1452"/>
      <c r="PCR2355" s="1452"/>
      <c r="PCS2355" s="1452"/>
      <c r="PCT2355" s="1452"/>
      <c r="PCU2355" s="1452"/>
      <c r="PCV2355" s="1452"/>
      <c r="PCW2355" s="1452"/>
      <c r="PCX2355" s="1452"/>
      <c r="PCY2355" s="1452"/>
      <c r="PCZ2355" s="1452"/>
      <c r="PDA2355" s="1452"/>
      <c r="PDB2355" s="1452"/>
      <c r="PDC2355" s="1452"/>
      <c r="PDD2355" s="1452"/>
      <c r="PDE2355" s="1452"/>
      <c r="PDF2355" s="1452"/>
      <c r="PDG2355" s="1452"/>
      <c r="PDH2355" s="1452"/>
      <c r="PDI2355" s="1452"/>
      <c r="PDJ2355" s="1452"/>
      <c r="PDK2355" s="1452"/>
      <c r="PDL2355" s="1452"/>
      <c r="PDM2355" s="1452"/>
      <c r="PDN2355" s="1452"/>
      <c r="PDO2355" s="1452"/>
      <c r="PDP2355" s="1452"/>
      <c r="PDQ2355" s="1452"/>
      <c r="PDR2355" s="1452"/>
      <c r="PDS2355" s="1452"/>
      <c r="PDT2355" s="1452"/>
      <c r="PDU2355" s="1452"/>
      <c r="PDV2355" s="1452"/>
      <c r="PDW2355" s="1452"/>
      <c r="PDX2355" s="1452"/>
      <c r="PDY2355" s="1452"/>
      <c r="PDZ2355" s="1452"/>
      <c r="PEA2355" s="1452"/>
      <c r="PEB2355" s="1452"/>
      <c r="PEC2355" s="1452"/>
      <c r="PED2355" s="1452"/>
      <c r="PEE2355" s="1452"/>
      <c r="PEF2355" s="1452"/>
      <c r="PEG2355" s="1452"/>
      <c r="PEH2355" s="1452"/>
      <c r="PEI2355" s="1452"/>
      <c r="PEJ2355" s="1452"/>
      <c r="PEK2355" s="1452"/>
      <c r="PEL2355" s="1452"/>
      <c r="PEM2355" s="1452"/>
      <c r="PEN2355" s="1452"/>
      <c r="PEO2355" s="1452"/>
      <c r="PEP2355" s="1452"/>
      <c r="PEQ2355" s="1452"/>
      <c r="PER2355" s="1452"/>
      <c r="PES2355" s="1452"/>
      <c r="PET2355" s="1452"/>
      <c r="PEU2355" s="1452"/>
      <c r="PEV2355" s="1452"/>
      <c r="PEW2355" s="1452"/>
      <c r="PEX2355" s="1452"/>
      <c r="PEY2355" s="1452"/>
      <c r="PEZ2355" s="1452"/>
      <c r="PFA2355" s="1452"/>
      <c r="PFB2355" s="1452"/>
      <c r="PFC2355" s="1452"/>
      <c r="PFD2355" s="1452"/>
      <c r="PFE2355" s="1452"/>
      <c r="PFF2355" s="1452"/>
      <c r="PFG2355" s="1452"/>
      <c r="PFH2355" s="1452"/>
      <c r="PFI2355" s="1452"/>
      <c r="PFJ2355" s="1452"/>
      <c r="PFK2355" s="1452"/>
      <c r="PFL2355" s="1452"/>
      <c r="PFM2355" s="1452"/>
      <c r="PFN2355" s="1452"/>
      <c r="PFO2355" s="1452"/>
      <c r="PFP2355" s="1452"/>
      <c r="PFQ2355" s="1452"/>
      <c r="PFR2355" s="1452"/>
      <c r="PFS2355" s="1452"/>
      <c r="PFT2355" s="1452"/>
      <c r="PFU2355" s="1452"/>
      <c r="PFV2355" s="1452"/>
      <c r="PFW2355" s="1452"/>
      <c r="PFX2355" s="1452"/>
      <c r="PFY2355" s="1452"/>
      <c r="PFZ2355" s="1452"/>
      <c r="PGA2355" s="1452"/>
      <c r="PGB2355" s="1452"/>
      <c r="PGC2355" s="1452"/>
      <c r="PGD2355" s="1452"/>
      <c r="PGE2355" s="1452"/>
      <c r="PGF2355" s="1452"/>
      <c r="PGG2355" s="1452"/>
      <c r="PGH2355" s="1452"/>
      <c r="PGI2355" s="1452"/>
      <c r="PGJ2355" s="1452"/>
      <c r="PGK2355" s="1452"/>
      <c r="PGL2355" s="1452"/>
      <c r="PGM2355" s="1452"/>
      <c r="PGN2355" s="1452"/>
      <c r="PGO2355" s="1452"/>
      <c r="PGP2355" s="1452"/>
      <c r="PGQ2355" s="1452"/>
      <c r="PGR2355" s="1452"/>
      <c r="PGS2355" s="1452"/>
      <c r="PGT2355" s="1452"/>
      <c r="PGU2355" s="1452"/>
      <c r="PGV2355" s="1452"/>
      <c r="PGW2355" s="1452"/>
      <c r="PGX2355" s="1452"/>
      <c r="PGY2355" s="1452"/>
      <c r="PGZ2355" s="1452"/>
      <c r="PHA2355" s="1452"/>
      <c r="PHB2355" s="1452"/>
      <c r="PHC2355" s="1452"/>
      <c r="PHD2355" s="1452"/>
      <c r="PHE2355" s="1452"/>
      <c r="PHF2355" s="1452"/>
      <c r="PHG2355" s="1452"/>
      <c r="PHH2355" s="1452"/>
      <c r="PHI2355" s="1452"/>
      <c r="PHJ2355" s="1452"/>
      <c r="PHK2355" s="1452"/>
      <c r="PHL2355" s="1452"/>
      <c r="PHM2355" s="1452"/>
      <c r="PHN2355" s="1452"/>
      <c r="PHO2355" s="1452"/>
      <c r="PHP2355" s="1452"/>
      <c r="PHQ2355" s="1452"/>
      <c r="PHR2355" s="1452"/>
      <c r="PHS2355" s="1452"/>
      <c r="PHT2355" s="1452"/>
      <c r="PHU2355" s="1452"/>
      <c r="PHV2355" s="1452"/>
      <c r="PHW2355" s="1452"/>
      <c r="PHX2355" s="1452"/>
      <c r="PHY2355" s="1452"/>
      <c r="PHZ2355" s="1452"/>
      <c r="PIA2355" s="1452"/>
      <c r="PIB2355" s="1452"/>
      <c r="PIC2355" s="1452"/>
      <c r="PID2355" s="1452"/>
      <c r="PIE2355" s="1452"/>
      <c r="PIF2355" s="1452"/>
      <c r="PIG2355" s="1452"/>
      <c r="PIH2355" s="1452"/>
      <c r="PII2355" s="1452"/>
      <c r="PIJ2355" s="1452"/>
      <c r="PIK2355" s="1452"/>
      <c r="PIL2355" s="1452"/>
      <c r="PIM2355" s="1452"/>
      <c r="PIN2355" s="1452"/>
      <c r="PIO2355" s="1452"/>
      <c r="PIP2355" s="1452"/>
      <c r="PIQ2355" s="1452"/>
      <c r="PIR2355" s="1452"/>
      <c r="PIS2355" s="1452"/>
      <c r="PIT2355" s="1452"/>
      <c r="PIU2355" s="1452"/>
      <c r="PIV2355" s="1452"/>
      <c r="PIW2355" s="1452"/>
      <c r="PIX2355" s="1452"/>
      <c r="PIY2355" s="1452"/>
      <c r="PIZ2355" s="1452"/>
      <c r="PJA2355" s="1452"/>
      <c r="PJB2355" s="1452"/>
      <c r="PJC2355" s="1452"/>
      <c r="PJD2355" s="1452"/>
      <c r="PJE2355" s="1452"/>
      <c r="PJF2355" s="1452"/>
      <c r="PJG2355" s="1452"/>
      <c r="PJH2355" s="1452"/>
      <c r="PJI2355" s="1452"/>
      <c r="PJJ2355" s="1452"/>
      <c r="PJK2355" s="1452"/>
      <c r="PJL2355" s="1452"/>
      <c r="PJM2355" s="1452"/>
      <c r="PJN2355" s="1452"/>
      <c r="PJO2355" s="1452"/>
      <c r="PJP2355" s="1452"/>
      <c r="PJQ2355" s="1452"/>
      <c r="PJR2355" s="1452"/>
      <c r="PJS2355" s="1452"/>
      <c r="PJT2355" s="1452"/>
      <c r="PJU2355" s="1452"/>
      <c r="PJV2355" s="1452"/>
      <c r="PJW2355" s="1452"/>
      <c r="PJX2355" s="1452"/>
      <c r="PJY2355" s="1452"/>
      <c r="PJZ2355" s="1452"/>
      <c r="PKA2355" s="1452"/>
      <c r="PKB2355" s="1452"/>
      <c r="PKC2355" s="1452"/>
      <c r="PKD2355" s="1452"/>
      <c r="PKE2355" s="1452"/>
      <c r="PKF2355" s="1452"/>
      <c r="PKG2355" s="1452"/>
      <c r="PKH2355" s="1452"/>
      <c r="PKI2355" s="1452"/>
      <c r="PKJ2355" s="1452"/>
      <c r="PKK2355" s="1452"/>
      <c r="PKL2355" s="1452"/>
      <c r="PKM2355" s="1452"/>
      <c r="PKN2355" s="1452"/>
      <c r="PKO2355" s="1452"/>
      <c r="PKP2355" s="1452"/>
      <c r="PKQ2355" s="1452"/>
      <c r="PKR2355" s="1452"/>
      <c r="PKS2355" s="1452"/>
      <c r="PKT2355" s="1452"/>
      <c r="PKU2355" s="1452"/>
      <c r="PKV2355" s="1452"/>
      <c r="PKW2355" s="1452"/>
      <c r="PKX2355" s="1452"/>
      <c r="PKY2355" s="1452"/>
      <c r="PKZ2355" s="1452"/>
      <c r="PLA2355" s="1452"/>
      <c r="PLB2355" s="1452"/>
      <c r="PLC2355" s="1452"/>
      <c r="PLD2355" s="1452"/>
      <c r="PLE2355" s="1452"/>
      <c r="PLF2355" s="1452"/>
      <c r="PLG2355" s="1452"/>
      <c r="PLH2355" s="1452"/>
      <c r="PLI2355" s="1452"/>
      <c r="PLJ2355" s="1452"/>
      <c r="PLK2355" s="1452"/>
      <c r="PLL2355" s="1452"/>
      <c r="PLM2355" s="1452"/>
      <c r="PLN2355" s="1452"/>
      <c r="PLO2355" s="1452"/>
      <c r="PLP2355" s="1452"/>
      <c r="PLQ2355" s="1452"/>
      <c r="PLR2355" s="1452"/>
      <c r="PLS2355" s="1452"/>
      <c r="PLT2355" s="1452"/>
      <c r="PLU2355" s="1452"/>
      <c r="PLV2355" s="1452"/>
      <c r="PLW2355" s="1452"/>
      <c r="PLX2355" s="1452"/>
      <c r="PLY2355" s="1452"/>
      <c r="PLZ2355" s="1452"/>
      <c r="PMA2355" s="1452"/>
      <c r="PMB2355" s="1452"/>
      <c r="PMC2355" s="1452"/>
      <c r="PMD2355" s="1452"/>
      <c r="PME2355" s="1452"/>
      <c r="PMF2355" s="1452"/>
      <c r="PMG2355" s="1452"/>
      <c r="PMH2355" s="1452"/>
      <c r="PMI2355" s="1452"/>
      <c r="PMJ2355" s="1452"/>
      <c r="PMK2355" s="1452"/>
      <c r="PML2355" s="1452"/>
      <c r="PMM2355" s="1452"/>
      <c r="PMN2355" s="1452"/>
      <c r="PMO2355" s="1452"/>
      <c r="PMP2355" s="1452"/>
      <c r="PMQ2355" s="1452"/>
      <c r="PMR2355" s="1452"/>
      <c r="PMS2355" s="1452"/>
      <c r="PMT2355" s="1452"/>
      <c r="PMU2355" s="1452"/>
      <c r="PMV2355" s="1452"/>
      <c r="PMW2355" s="1452"/>
      <c r="PMX2355" s="1452"/>
      <c r="PMY2355" s="1452"/>
      <c r="PMZ2355" s="1452"/>
      <c r="PNA2355" s="1452"/>
      <c r="PNB2355" s="1452"/>
      <c r="PNC2355" s="1452"/>
      <c r="PND2355" s="1452"/>
      <c r="PNE2355" s="1452"/>
      <c r="PNF2355" s="1452"/>
      <c r="PNG2355" s="1452"/>
      <c r="PNH2355" s="1452"/>
      <c r="PNI2355" s="1452"/>
      <c r="PNJ2355" s="1452"/>
      <c r="PNK2355" s="1452"/>
      <c r="PNL2355" s="1452"/>
      <c r="PNM2355" s="1452"/>
      <c r="PNN2355" s="1452"/>
      <c r="PNO2355" s="1452"/>
      <c r="PNP2355" s="1452"/>
      <c r="PNQ2355" s="1452"/>
      <c r="PNR2355" s="1452"/>
      <c r="PNS2355" s="1452"/>
      <c r="PNT2355" s="1452"/>
      <c r="PNU2355" s="1452"/>
      <c r="PNV2355" s="1452"/>
      <c r="PNW2355" s="1452"/>
      <c r="PNX2355" s="1452"/>
      <c r="PNY2355" s="1452"/>
      <c r="PNZ2355" s="1452"/>
      <c r="POA2355" s="1452"/>
      <c r="POB2355" s="1452"/>
      <c r="POC2355" s="1452"/>
      <c r="POD2355" s="1452"/>
      <c r="POE2355" s="1452"/>
      <c r="POF2355" s="1452"/>
      <c r="POG2355" s="1452"/>
      <c r="POH2355" s="1452"/>
      <c r="POI2355" s="1452"/>
      <c r="POJ2355" s="1452"/>
      <c r="POK2355" s="1452"/>
      <c r="POL2355" s="1452"/>
      <c r="POM2355" s="1452"/>
      <c r="PON2355" s="1452"/>
      <c r="POO2355" s="1452"/>
      <c r="POP2355" s="1452"/>
      <c r="POQ2355" s="1452"/>
      <c r="POR2355" s="1452"/>
      <c r="POS2355" s="1452"/>
      <c r="POT2355" s="1452"/>
      <c r="POU2355" s="1452"/>
      <c r="POV2355" s="1452"/>
      <c r="POW2355" s="1452"/>
      <c r="POX2355" s="1452"/>
      <c r="POY2355" s="1452"/>
      <c r="POZ2355" s="1452"/>
      <c r="PPA2355" s="1452"/>
      <c r="PPB2355" s="1452"/>
      <c r="PPC2355" s="1452"/>
      <c r="PPD2355" s="1452"/>
      <c r="PPE2355" s="1452"/>
      <c r="PPF2355" s="1452"/>
      <c r="PPG2355" s="1452"/>
      <c r="PPH2355" s="1452"/>
      <c r="PPI2355" s="1452"/>
      <c r="PPJ2355" s="1452"/>
      <c r="PPK2355" s="1452"/>
      <c r="PPL2355" s="1452"/>
      <c r="PPM2355" s="1452"/>
      <c r="PPN2355" s="1452"/>
      <c r="PPO2355" s="1452"/>
      <c r="PPP2355" s="1452"/>
      <c r="PPQ2355" s="1452"/>
      <c r="PPR2355" s="1452"/>
      <c r="PPS2355" s="1452"/>
      <c r="PPT2355" s="1452"/>
      <c r="PPU2355" s="1452"/>
      <c r="PPV2355" s="1452"/>
      <c r="PPW2355" s="1452"/>
      <c r="PPX2355" s="1452"/>
      <c r="PPY2355" s="1452"/>
      <c r="PPZ2355" s="1452"/>
      <c r="PQA2355" s="1452"/>
      <c r="PQB2355" s="1452"/>
      <c r="PQC2355" s="1452"/>
      <c r="PQD2355" s="1452"/>
      <c r="PQE2355" s="1452"/>
      <c r="PQF2355" s="1452"/>
      <c r="PQG2355" s="1452"/>
      <c r="PQH2355" s="1452"/>
      <c r="PQI2355" s="1452"/>
      <c r="PQJ2355" s="1452"/>
      <c r="PQK2355" s="1452"/>
      <c r="PQL2355" s="1452"/>
      <c r="PQM2355" s="1452"/>
      <c r="PQN2355" s="1452"/>
      <c r="PQO2355" s="1452"/>
      <c r="PQP2355" s="1452"/>
      <c r="PQQ2355" s="1452"/>
      <c r="PQR2355" s="1452"/>
      <c r="PQS2355" s="1452"/>
      <c r="PQT2355" s="1452"/>
      <c r="PQU2355" s="1452"/>
      <c r="PQV2355" s="1452"/>
      <c r="PQW2355" s="1452"/>
      <c r="PQX2355" s="1452"/>
      <c r="PQY2355" s="1452"/>
      <c r="PQZ2355" s="1452"/>
      <c r="PRA2355" s="1452"/>
      <c r="PRB2355" s="1452"/>
      <c r="PRC2355" s="1452"/>
      <c r="PRD2355" s="1452"/>
      <c r="PRE2355" s="1452"/>
      <c r="PRF2355" s="1452"/>
      <c r="PRG2355" s="1452"/>
      <c r="PRH2355" s="1452"/>
      <c r="PRI2355" s="1452"/>
      <c r="PRJ2355" s="1452"/>
      <c r="PRK2355" s="1452"/>
      <c r="PRL2355" s="1452"/>
      <c r="PRM2355" s="1452"/>
      <c r="PRN2355" s="1452"/>
      <c r="PRO2355" s="1452"/>
      <c r="PRP2355" s="1452"/>
      <c r="PRQ2355" s="1452"/>
      <c r="PRR2355" s="1452"/>
      <c r="PRS2355" s="1452"/>
      <c r="PRT2355" s="1452"/>
      <c r="PRU2355" s="1452"/>
      <c r="PRV2355" s="1452"/>
      <c r="PRW2355" s="1452"/>
      <c r="PRX2355" s="1452"/>
      <c r="PRY2355" s="1452"/>
      <c r="PRZ2355" s="1452"/>
      <c r="PSA2355" s="1452"/>
      <c r="PSB2355" s="1452"/>
      <c r="PSC2355" s="1452"/>
      <c r="PSD2355" s="1452"/>
      <c r="PSE2355" s="1452"/>
      <c r="PSF2355" s="1452"/>
      <c r="PSG2355" s="1452"/>
      <c r="PSH2355" s="1452"/>
      <c r="PSI2355" s="1452"/>
      <c r="PSJ2355" s="1452"/>
      <c r="PSK2355" s="1452"/>
      <c r="PSL2355" s="1452"/>
      <c r="PSM2355" s="1452"/>
      <c r="PSN2355" s="1452"/>
      <c r="PSO2355" s="1452"/>
      <c r="PSP2355" s="1452"/>
      <c r="PSQ2355" s="1452"/>
      <c r="PSR2355" s="1452"/>
      <c r="PSS2355" s="1452"/>
      <c r="PST2355" s="1452"/>
      <c r="PSU2355" s="1452"/>
      <c r="PSV2355" s="1452"/>
      <c r="PSW2355" s="1452"/>
      <c r="PSX2355" s="1452"/>
      <c r="PSY2355" s="1452"/>
      <c r="PSZ2355" s="1452"/>
      <c r="PTA2355" s="1452"/>
      <c r="PTB2355" s="1452"/>
      <c r="PTC2355" s="1452"/>
      <c r="PTD2355" s="1452"/>
      <c r="PTE2355" s="1452"/>
      <c r="PTF2355" s="1452"/>
      <c r="PTG2355" s="1452"/>
      <c r="PTH2355" s="1452"/>
      <c r="PTI2355" s="1452"/>
      <c r="PTJ2355" s="1452"/>
      <c r="PTK2355" s="1452"/>
      <c r="PTL2355" s="1452"/>
      <c r="PTM2355" s="1452"/>
      <c r="PTN2355" s="1452"/>
      <c r="PTO2355" s="1452"/>
      <c r="PTP2355" s="1452"/>
      <c r="PTQ2355" s="1452"/>
      <c r="PTR2355" s="1452"/>
      <c r="PTS2355" s="1452"/>
      <c r="PTT2355" s="1452"/>
      <c r="PTU2355" s="1452"/>
      <c r="PTV2355" s="1452"/>
      <c r="PTW2355" s="1452"/>
      <c r="PTX2355" s="1452"/>
      <c r="PTY2355" s="1452"/>
      <c r="PTZ2355" s="1452"/>
      <c r="PUA2355" s="1452"/>
      <c r="PUB2355" s="1452"/>
      <c r="PUC2355" s="1452"/>
      <c r="PUD2355" s="1452"/>
      <c r="PUE2355" s="1452"/>
      <c r="PUF2355" s="1452"/>
      <c r="PUG2355" s="1452"/>
      <c r="PUH2355" s="1452"/>
      <c r="PUI2355" s="1452"/>
      <c r="PUJ2355" s="1452"/>
      <c r="PUK2355" s="1452"/>
      <c r="PUL2355" s="1452"/>
      <c r="PUM2355" s="1452"/>
      <c r="PUN2355" s="1452"/>
      <c r="PUO2355" s="1452"/>
      <c r="PUP2355" s="1452"/>
      <c r="PUQ2355" s="1452"/>
      <c r="PUR2355" s="1452"/>
      <c r="PUS2355" s="1452"/>
      <c r="PUT2355" s="1452"/>
      <c r="PUU2355" s="1452"/>
      <c r="PUV2355" s="1452"/>
      <c r="PUW2355" s="1452"/>
      <c r="PUX2355" s="1452"/>
      <c r="PUY2355" s="1452"/>
      <c r="PUZ2355" s="1452"/>
      <c r="PVA2355" s="1452"/>
      <c r="PVB2355" s="1452"/>
      <c r="PVC2355" s="1452"/>
      <c r="PVD2355" s="1452"/>
      <c r="PVE2355" s="1452"/>
      <c r="PVF2355" s="1452"/>
      <c r="PVG2355" s="1452"/>
      <c r="PVH2355" s="1452"/>
      <c r="PVI2355" s="1452"/>
      <c r="PVJ2355" s="1452"/>
      <c r="PVK2355" s="1452"/>
      <c r="PVL2355" s="1452"/>
      <c r="PVM2355" s="1452"/>
      <c r="PVN2355" s="1452"/>
      <c r="PVO2355" s="1452"/>
      <c r="PVP2355" s="1452"/>
      <c r="PVQ2355" s="1452"/>
      <c r="PVR2355" s="1452"/>
      <c r="PVS2355" s="1452"/>
      <c r="PVT2355" s="1452"/>
      <c r="PVU2355" s="1452"/>
      <c r="PVV2355" s="1452"/>
      <c r="PVW2355" s="1452"/>
      <c r="PVX2355" s="1452"/>
      <c r="PVY2355" s="1452"/>
      <c r="PVZ2355" s="1452"/>
      <c r="PWA2355" s="1452"/>
      <c r="PWB2355" s="1452"/>
      <c r="PWC2355" s="1452"/>
      <c r="PWD2355" s="1452"/>
      <c r="PWE2355" s="1452"/>
      <c r="PWF2355" s="1452"/>
      <c r="PWG2355" s="1452"/>
      <c r="PWH2355" s="1452"/>
      <c r="PWI2355" s="1452"/>
      <c r="PWJ2355" s="1452"/>
      <c r="PWK2355" s="1452"/>
      <c r="PWL2355" s="1452"/>
      <c r="PWM2355" s="1452"/>
      <c r="PWN2355" s="1452"/>
      <c r="PWO2355" s="1452"/>
      <c r="PWP2355" s="1452"/>
      <c r="PWQ2355" s="1452"/>
      <c r="PWR2355" s="1452"/>
      <c r="PWS2355" s="1452"/>
      <c r="PWT2355" s="1452"/>
      <c r="PWU2355" s="1452"/>
      <c r="PWV2355" s="1452"/>
      <c r="PWW2355" s="1452"/>
      <c r="PWX2355" s="1452"/>
      <c r="PWY2355" s="1452"/>
      <c r="PWZ2355" s="1452"/>
      <c r="PXA2355" s="1452"/>
      <c r="PXB2355" s="1452"/>
      <c r="PXC2355" s="1452"/>
      <c r="PXD2355" s="1452"/>
      <c r="PXE2355" s="1452"/>
      <c r="PXF2355" s="1452"/>
      <c r="PXG2355" s="1452"/>
      <c r="PXH2355" s="1452"/>
      <c r="PXI2355" s="1452"/>
      <c r="PXJ2355" s="1452"/>
      <c r="PXK2355" s="1452"/>
      <c r="PXL2355" s="1452"/>
      <c r="PXM2355" s="1452"/>
      <c r="PXN2355" s="1452"/>
      <c r="PXO2355" s="1452"/>
      <c r="PXP2355" s="1452"/>
      <c r="PXQ2355" s="1452"/>
      <c r="PXR2355" s="1452"/>
      <c r="PXS2355" s="1452"/>
      <c r="PXT2355" s="1452"/>
      <c r="PXU2355" s="1452"/>
      <c r="PXV2355" s="1452"/>
      <c r="PXW2355" s="1452"/>
      <c r="PXX2355" s="1452"/>
      <c r="PXY2355" s="1452"/>
      <c r="PXZ2355" s="1452"/>
      <c r="PYA2355" s="1452"/>
      <c r="PYB2355" s="1452"/>
      <c r="PYC2355" s="1452"/>
      <c r="PYD2355" s="1452"/>
      <c r="PYE2355" s="1452"/>
      <c r="PYF2355" s="1452"/>
      <c r="PYG2355" s="1452"/>
      <c r="PYH2355" s="1452"/>
      <c r="PYI2355" s="1452"/>
      <c r="PYJ2355" s="1452"/>
      <c r="PYK2355" s="1452"/>
      <c r="PYL2355" s="1452"/>
      <c r="PYM2355" s="1452"/>
      <c r="PYN2355" s="1452"/>
      <c r="PYO2355" s="1452"/>
      <c r="PYP2355" s="1452"/>
      <c r="PYQ2355" s="1452"/>
      <c r="PYR2355" s="1452"/>
      <c r="PYS2355" s="1452"/>
      <c r="PYT2355" s="1452"/>
      <c r="PYU2355" s="1452"/>
      <c r="PYV2355" s="1452"/>
      <c r="PYW2355" s="1452"/>
      <c r="PYX2355" s="1452"/>
      <c r="PYY2355" s="1452"/>
      <c r="PYZ2355" s="1452"/>
      <c r="PZA2355" s="1452"/>
      <c r="PZB2355" s="1452"/>
      <c r="PZC2355" s="1452"/>
      <c r="PZD2355" s="1452"/>
      <c r="PZE2355" s="1452"/>
      <c r="PZF2355" s="1452"/>
      <c r="PZG2355" s="1452"/>
      <c r="PZH2355" s="1452"/>
      <c r="PZI2355" s="1452"/>
      <c r="PZJ2355" s="1452"/>
      <c r="PZK2355" s="1452"/>
      <c r="PZL2355" s="1452"/>
      <c r="PZM2355" s="1452"/>
      <c r="PZN2355" s="1452"/>
      <c r="PZO2355" s="1452"/>
      <c r="PZP2355" s="1452"/>
      <c r="PZQ2355" s="1452"/>
      <c r="PZR2355" s="1452"/>
      <c r="PZS2355" s="1452"/>
      <c r="PZT2355" s="1452"/>
      <c r="PZU2355" s="1452"/>
      <c r="PZV2355" s="1452"/>
      <c r="PZW2355" s="1452"/>
      <c r="PZX2355" s="1452"/>
      <c r="PZY2355" s="1452"/>
      <c r="PZZ2355" s="1452"/>
      <c r="QAA2355" s="1452"/>
      <c r="QAB2355" s="1452"/>
      <c r="QAC2355" s="1452"/>
      <c r="QAD2355" s="1452"/>
      <c r="QAE2355" s="1452"/>
      <c r="QAF2355" s="1452"/>
      <c r="QAG2355" s="1452"/>
      <c r="QAH2355" s="1452"/>
      <c r="QAI2355" s="1452"/>
      <c r="QAJ2355" s="1452"/>
      <c r="QAK2355" s="1452"/>
      <c r="QAL2355" s="1452"/>
      <c r="QAM2355" s="1452"/>
      <c r="QAN2355" s="1452"/>
      <c r="QAO2355" s="1452"/>
      <c r="QAP2355" s="1452"/>
      <c r="QAQ2355" s="1452"/>
      <c r="QAR2355" s="1452"/>
      <c r="QAS2355" s="1452"/>
      <c r="QAT2355" s="1452"/>
      <c r="QAU2355" s="1452"/>
      <c r="QAV2355" s="1452"/>
      <c r="QAW2355" s="1452"/>
      <c r="QAX2355" s="1452"/>
      <c r="QAY2355" s="1452"/>
      <c r="QAZ2355" s="1452"/>
      <c r="QBA2355" s="1452"/>
      <c r="QBB2355" s="1452"/>
      <c r="QBC2355" s="1452"/>
      <c r="QBD2355" s="1452"/>
      <c r="QBE2355" s="1452"/>
      <c r="QBF2355" s="1452"/>
      <c r="QBG2355" s="1452"/>
      <c r="QBH2355" s="1452"/>
      <c r="QBI2355" s="1452"/>
      <c r="QBJ2355" s="1452"/>
      <c r="QBK2355" s="1452"/>
      <c r="QBL2355" s="1452"/>
      <c r="QBM2355" s="1452"/>
      <c r="QBN2355" s="1452"/>
      <c r="QBO2355" s="1452"/>
      <c r="QBP2355" s="1452"/>
      <c r="QBQ2355" s="1452"/>
      <c r="QBR2355" s="1452"/>
      <c r="QBS2355" s="1452"/>
      <c r="QBT2355" s="1452"/>
      <c r="QBU2355" s="1452"/>
      <c r="QBV2355" s="1452"/>
      <c r="QBW2355" s="1452"/>
      <c r="QBX2355" s="1452"/>
      <c r="QBY2355" s="1452"/>
      <c r="QBZ2355" s="1452"/>
      <c r="QCA2355" s="1452"/>
      <c r="QCB2355" s="1452"/>
      <c r="QCC2355" s="1452"/>
      <c r="QCD2355" s="1452"/>
      <c r="QCE2355" s="1452"/>
      <c r="QCF2355" s="1452"/>
      <c r="QCG2355" s="1452"/>
      <c r="QCH2355" s="1452"/>
      <c r="QCI2355" s="1452"/>
      <c r="QCJ2355" s="1452"/>
      <c r="QCK2355" s="1452"/>
      <c r="QCL2355" s="1452"/>
      <c r="QCM2355" s="1452"/>
      <c r="QCN2355" s="1452"/>
      <c r="QCO2355" s="1452"/>
      <c r="QCP2355" s="1452"/>
      <c r="QCQ2355" s="1452"/>
      <c r="QCR2355" s="1452"/>
      <c r="QCS2355" s="1452"/>
      <c r="QCT2355" s="1452"/>
      <c r="QCU2355" s="1452"/>
      <c r="QCV2355" s="1452"/>
      <c r="QCW2355" s="1452"/>
      <c r="QCX2355" s="1452"/>
      <c r="QCY2355" s="1452"/>
      <c r="QCZ2355" s="1452"/>
      <c r="QDA2355" s="1452"/>
      <c r="QDB2355" s="1452"/>
      <c r="QDC2355" s="1452"/>
      <c r="QDD2355" s="1452"/>
      <c r="QDE2355" s="1452"/>
      <c r="QDF2355" s="1452"/>
      <c r="QDG2355" s="1452"/>
      <c r="QDH2355" s="1452"/>
      <c r="QDI2355" s="1452"/>
      <c r="QDJ2355" s="1452"/>
      <c r="QDK2355" s="1452"/>
      <c r="QDL2355" s="1452"/>
      <c r="QDM2355" s="1452"/>
      <c r="QDN2355" s="1452"/>
      <c r="QDO2355" s="1452"/>
      <c r="QDP2355" s="1452"/>
      <c r="QDQ2355" s="1452"/>
      <c r="QDR2355" s="1452"/>
      <c r="QDS2355" s="1452"/>
      <c r="QDT2355" s="1452"/>
      <c r="QDU2355" s="1452"/>
      <c r="QDV2355" s="1452"/>
      <c r="QDW2355" s="1452"/>
      <c r="QDX2355" s="1452"/>
      <c r="QDY2355" s="1452"/>
      <c r="QDZ2355" s="1452"/>
      <c r="QEA2355" s="1452"/>
      <c r="QEB2355" s="1452"/>
      <c r="QEC2355" s="1452"/>
      <c r="QED2355" s="1452"/>
      <c r="QEE2355" s="1452"/>
      <c r="QEF2355" s="1452"/>
      <c r="QEG2355" s="1452"/>
      <c r="QEH2355" s="1452"/>
      <c r="QEI2355" s="1452"/>
      <c r="QEJ2355" s="1452"/>
      <c r="QEK2355" s="1452"/>
      <c r="QEL2355" s="1452"/>
      <c r="QEM2355" s="1452"/>
      <c r="QEN2355" s="1452"/>
      <c r="QEO2355" s="1452"/>
      <c r="QEP2355" s="1452"/>
      <c r="QEQ2355" s="1452"/>
      <c r="QER2355" s="1452"/>
      <c r="QES2355" s="1452"/>
      <c r="QET2355" s="1452"/>
      <c r="QEU2355" s="1452"/>
      <c r="QEV2355" s="1452"/>
      <c r="QEW2355" s="1452"/>
      <c r="QEX2355" s="1452"/>
      <c r="QEY2355" s="1452"/>
      <c r="QEZ2355" s="1452"/>
      <c r="QFA2355" s="1452"/>
      <c r="QFB2355" s="1452"/>
      <c r="QFC2355" s="1452"/>
      <c r="QFD2355" s="1452"/>
      <c r="QFE2355" s="1452"/>
      <c r="QFF2355" s="1452"/>
      <c r="QFG2355" s="1452"/>
      <c r="QFH2355" s="1452"/>
      <c r="QFI2355" s="1452"/>
      <c r="QFJ2355" s="1452"/>
      <c r="QFK2355" s="1452"/>
      <c r="QFL2355" s="1452"/>
      <c r="QFM2355" s="1452"/>
      <c r="QFN2355" s="1452"/>
      <c r="QFO2355" s="1452"/>
      <c r="QFP2355" s="1452"/>
      <c r="QFQ2355" s="1452"/>
      <c r="QFR2355" s="1452"/>
      <c r="QFS2355" s="1452"/>
      <c r="QFT2355" s="1452"/>
      <c r="QFU2355" s="1452"/>
      <c r="QFV2355" s="1452"/>
      <c r="QFW2355" s="1452"/>
      <c r="QFX2355" s="1452"/>
      <c r="QFY2355" s="1452"/>
      <c r="QFZ2355" s="1452"/>
      <c r="QGA2355" s="1452"/>
      <c r="QGB2355" s="1452"/>
      <c r="QGC2355" s="1452"/>
      <c r="QGD2355" s="1452"/>
      <c r="QGE2355" s="1452"/>
      <c r="QGF2355" s="1452"/>
      <c r="QGG2355" s="1452"/>
      <c r="QGH2355" s="1452"/>
      <c r="QGI2355" s="1452"/>
      <c r="QGJ2355" s="1452"/>
      <c r="QGK2355" s="1452"/>
      <c r="QGL2355" s="1452"/>
      <c r="QGM2355" s="1452"/>
      <c r="QGN2355" s="1452"/>
      <c r="QGO2355" s="1452"/>
      <c r="QGP2355" s="1452"/>
      <c r="QGQ2355" s="1452"/>
      <c r="QGR2355" s="1452"/>
      <c r="QGS2355" s="1452"/>
      <c r="QGT2355" s="1452"/>
      <c r="QGU2355" s="1452"/>
      <c r="QGV2355" s="1452"/>
      <c r="QGW2355" s="1452"/>
      <c r="QGX2355" s="1452"/>
      <c r="QGY2355" s="1452"/>
      <c r="QGZ2355" s="1452"/>
      <c r="QHA2355" s="1452"/>
      <c r="QHB2355" s="1452"/>
      <c r="QHC2355" s="1452"/>
      <c r="QHD2355" s="1452"/>
      <c r="QHE2355" s="1452"/>
      <c r="QHF2355" s="1452"/>
      <c r="QHG2355" s="1452"/>
      <c r="QHH2355" s="1452"/>
      <c r="QHI2355" s="1452"/>
      <c r="QHJ2355" s="1452"/>
      <c r="QHK2355" s="1452"/>
      <c r="QHL2355" s="1452"/>
      <c r="QHM2355" s="1452"/>
      <c r="QHN2355" s="1452"/>
      <c r="QHO2355" s="1452"/>
      <c r="QHP2355" s="1452"/>
      <c r="QHQ2355" s="1452"/>
      <c r="QHR2355" s="1452"/>
      <c r="QHS2355" s="1452"/>
      <c r="QHT2355" s="1452"/>
      <c r="QHU2355" s="1452"/>
      <c r="QHV2355" s="1452"/>
      <c r="QHW2355" s="1452"/>
      <c r="QHX2355" s="1452"/>
      <c r="QHY2355" s="1452"/>
      <c r="QHZ2355" s="1452"/>
      <c r="QIA2355" s="1452"/>
      <c r="QIB2355" s="1452"/>
      <c r="QIC2355" s="1452"/>
      <c r="QID2355" s="1452"/>
      <c r="QIE2355" s="1452"/>
      <c r="QIF2355" s="1452"/>
      <c r="QIG2355" s="1452"/>
      <c r="QIH2355" s="1452"/>
      <c r="QII2355" s="1452"/>
      <c r="QIJ2355" s="1452"/>
      <c r="QIK2355" s="1452"/>
      <c r="QIL2355" s="1452"/>
      <c r="QIM2355" s="1452"/>
      <c r="QIN2355" s="1452"/>
      <c r="QIO2355" s="1452"/>
      <c r="QIP2355" s="1452"/>
      <c r="QIQ2355" s="1452"/>
      <c r="QIR2355" s="1452"/>
      <c r="QIS2355" s="1452"/>
      <c r="QIT2355" s="1452"/>
      <c r="QIU2355" s="1452"/>
      <c r="QIV2355" s="1452"/>
      <c r="QIW2355" s="1452"/>
      <c r="QIX2355" s="1452"/>
      <c r="QIY2355" s="1452"/>
      <c r="QIZ2355" s="1452"/>
      <c r="QJA2355" s="1452"/>
      <c r="QJB2355" s="1452"/>
      <c r="QJC2355" s="1452"/>
      <c r="QJD2355" s="1452"/>
      <c r="QJE2355" s="1452"/>
      <c r="QJF2355" s="1452"/>
      <c r="QJG2355" s="1452"/>
      <c r="QJH2355" s="1452"/>
      <c r="QJI2355" s="1452"/>
      <c r="QJJ2355" s="1452"/>
      <c r="QJK2355" s="1452"/>
      <c r="QJL2355" s="1452"/>
      <c r="QJM2355" s="1452"/>
      <c r="QJN2355" s="1452"/>
      <c r="QJO2355" s="1452"/>
      <c r="QJP2355" s="1452"/>
      <c r="QJQ2355" s="1452"/>
      <c r="QJR2355" s="1452"/>
      <c r="QJS2355" s="1452"/>
      <c r="QJT2355" s="1452"/>
      <c r="QJU2355" s="1452"/>
      <c r="QJV2355" s="1452"/>
      <c r="QJW2355" s="1452"/>
      <c r="QJX2355" s="1452"/>
      <c r="QJY2355" s="1452"/>
      <c r="QJZ2355" s="1452"/>
      <c r="QKA2355" s="1452"/>
      <c r="QKB2355" s="1452"/>
      <c r="QKC2355" s="1452"/>
      <c r="QKD2355" s="1452"/>
      <c r="QKE2355" s="1452"/>
      <c r="QKF2355" s="1452"/>
      <c r="QKG2355" s="1452"/>
      <c r="QKH2355" s="1452"/>
      <c r="QKI2355" s="1452"/>
      <c r="QKJ2355" s="1452"/>
      <c r="QKK2355" s="1452"/>
      <c r="QKL2355" s="1452"/>
      <c r="QKM2355" s="1452"/>
      <c r="QKN2355" s="1452"/>
      <c r="QKO2355" s="1452"/>
      <c r="QKP2355" s="1452"/>
      <c r="QKQ2355" s="1452"/>
      <c r="QKR2355" s="1452"/>
      <c r="QKS2355" s="1452"/>
      <c r="QKT2355" s="1452"/>
      <c r="QKU2355" s="1452"/>
      <c r="QKV2355" s="1452"/>
      <c r="QKW2355" s="1452"/>
      <c r="QKX2355" s="1452"/>
      <c r="QKY2355" s="1452"/>
      <c r="QKZ2355" s="1452"/>
      <c r="QLA2355" s="1452"/>
      <c r="QLB2355" s="1452"/>
      <c r="QLC2355" s="1452"/>
      <c r="QLD2355" s="1452"/>
      <c r="QLE2355" s="1452"/>
      <c r="QLF2355" s="1452"/>
      <c r="QLG2355" s="1452"/>
      <c r="QLH2355" s="1452"/>
      <c r="QLI2355" s="1452"/>
      <c r="QLJ2355" s="1452"/>
      <c r="QLK2355" s="1452"/>
      <c r="QLL2355" s="1452"/>
      <c r="QLM2355" s="1452"/>
      <c r="QLN2355" s="1452"/>
      <c r="QLO2355" s="1452"/>
      <c r="QLP2355" s="1452"/>
      <c r="QLQ2355" s="1452"/>
      <c r="QLR2355" s="1452"/>
      <c r="QLS2355" s="1452"/>
      <c r="QLT2355" s="1452"/>
      <c r="QLU2355" s="1452"/>
      <c r="QLV2355" s="1452"/>
      <c r="QLW2355" s="1452"/>
      <c r="QLX2355" s="1452"/>
      <c r="QLY2355" s="1452"/>
      <c r="QLZ2355" s="1452"/>
      <c r="QMA2355" s="1452"/>
      <c r="QMB2355" s="1452"/>
      <c r="QMC2355" s="1452"/>
      <c r="QMD2355" s="1452"/>
      <c r="QME2355" s="1452"/>
      <c r="QMF2355" s="1452"/>
      <c r="QMG2355" s="1452"/>
      <c r="QMH2355" s="1452"/>
      <c r="QMI2355" s="1452"/>
      <c r="QMJ2355" s="1452"/>
      <c r="QMK2355" s="1452"/>
      <c r="QML2355" s="1452"/>
      <c r="QMM2355" s="1452"/>
      <c r="QMN2355" s="1452"/>
      <c r="QMO2355" s="1452"/>
      <c r="QMP2355" s="1452"/>
      <c r="QMQ2355" s="1452"/>
      <c r="QMR2355" s="1452"/>
      <c r="QMS2355" s="1452"/>
      <c r="QMT2355" s="1452"/>
      <c r="QMU2355" s="1452"/>
      <c r="QMV2355" s="1452"/>
      <c r="QMW2355" s="1452"/>
      <c r="QMX2355" s="1452"/>
      <c r="QMY2355" s="1452"/>
      <c r="QMZ2355" s="1452"/>
      <c r="QNA2355" s="1452"/>
      <c r="QNB2355" s="1452"/>
      <c r="QNC2355" s="1452"/>
      <c r="QND2355" s="1452"/>
      <c r="QNE2355" s="1452"/>
      <c r="QNF2355" s="1452"/>
      <c r="QNG2355" s="1452"/>
      <c r="QNH2355" s="1452"/>
      <c r="QNI2355" s="1452"/>
      <c r="QNJ2355" s="1452"/>
      <c r="QNK2355" s="1452"/>
      <c r="QNL2355" s="1452"/>
      <c r="QNM2355" s="1452"/>
      <c r="QNN2355" s="1452"/>
      <c r="QNO2355" s="1452"/>
      <c r="QNP2355" s="1452"/>
      <c r="QNQ2355" s="1452"/>
      <c r="QNR2355" s="1452"/>
      <c r="QNS2355" s="1452"/>
      <c r="QNT2355" s="1452"/>
      <c r="QNU2355" s="1452"/>
      <c r="QNV2355" s="1452"/>
      <c r="QNW2355" s="1452"/>
      <c r="QNX2355" s="1452"/>
      <c r="QNY2355" s="1452"/>
      <c r="QNZ2355" s="1452"/>
      <c r="QOA2355" s="1452"/>
      <c r="QOB2355" s="1452"/>
      <c r="QOC2355" s="1452"/>
      <c r="QOD2355" s="1452"/>
      <c r="QOE2355" s="1452"/>
      <c r="QOF2355" s="1452"/>
      <c r="QOG2355" s="1452"/>
      <c r="QOH2355" s="1452"/>
      <c r="QOI2355" s="1452"/>
      <c r="QOJ2355" s="1452"/>
      <c r="QOK2355" s="1452"/>
      <c r="QOL2355" s="1452"/>
      <c r="QOM2355" s="1452"/>
      <c r="QON2355" s="1452"/>
      <c r="QOO2355" s="1452"/>
      <c r="QOP2355" s="1452"/>
      <c r="QOQ2355" s="1452"/>
      <c r="QOR2355" s="1452"/>
      <c r="QOS2355" s="1452"/>
      <c r="QOT2355" s="1452"/>
      <c r="QOU2355" s="1452"/>
      <c r="QOV2355" s="1452"/>
      <c r="QOW2355" s="1452"/>
      <c r="QOX2355" s="1452"/>
      <c r="QOY2355" s="1452"/>
      <c r="QOZ2355" s="1452"/>
      <c r="QPA2355" s="1452"/>
      <c r="QPB2355" s="1452"/>
      <c r="QPC2355" s="1452"/>
      <c r="QPD2355" s="1452"/>
      <c r="QPE2355" s="1452"/>
      <c r="QPF2355" s="1452"/>
      <c r="QPG2355" s="1452"/>
      <c r="QPH2355" s="1452"/>
      <c r="QPI2355" s="1452"/>
      <c r="QPJ2355" s="1452"/>
      <c r="QPK2355" s="1452"/>
      <c r="QPL2355" s="1452"/>
      <c r="QPM2355" s="1452"/>
      <c r="QPN2355" s="1452"/>
      <c r="QPO2355" s="1452"/>
      <c r="QPP2355" s="1452"/>
      <c r="QPQ2355" s="1452"/>
      <c r="QPR2355" s="1452"/>
      <c r="QPS2355" s="1452"/>
      <c r="QPT2355" s="1452"/>
      <c r="QPU2355" s="1452"/>
      <c r="QPV2355" s="1452"/>
      <c r="QPW2355" s="1452"/>
      <c r="QPX2355" s="1452"/>
      <c r="QPY2355" s="1452"/>
      <c r="QPZ2355" s="1452"/>
      <c r="QQA2355" s="1452"/>
      <c r="QQB2355" s="1452"/>
      <c r="QQC2355" s="1452"/>
      <c r="QQD2355" s="1452"/>
      <c r="QQE2355" s="1452"/>
      <c r="QQF2355" s="1452"/>
      <c r="QQG2355" s="1452"/>
      <c r="QQH2355" s="1452"/>
      <c r="QQI2355" s="1452"/>
      <c r="QQJ2355" s="1452"/>
      <c r="QQK2355" s="1452"/>
      <c r="QQL2355" s="1452"/>
      <c r="QQM2355" s="1452"/>
      <c r="QQN2355" s="1452"/>
      <c r="QQO2355" s="1452"/>
      <c r="QQP2355" s="1452"/>
      <c r="QQQ2355" s="1452"/>
      <c r="QQR2355" s="1452"/>
      <c r="QQS2355" s="1452"/>
      <c r="QQT2355" s="1452"/>
      <c r="QQU2355" s="1452"/>
      <c r="QQV2355" s="1452"/>
      <c r="QQW2355" s="1452"/>
      <c r="QQX2355" s="1452"/>
      <c r="QQY2355" s="1452"/>
      <c r="QQZ2355" s="1452"/>
      <c r="QRA2355" s="1452"/>
      <c r="QRB2355" s="1452"/>
      <c r="QRC2355" s="1452"/>
      <c r="QRD2355" s="1452"/>
      <c r="QRE2355" s="1452"/>
      <c r="QRF2355" s="1452"/>
      <c r="QRG2355" s="1452"/>
      <c r="QRH2355" s="1452"/>
      <c r="QRI2355" s="1452"/>
      <c r="QRJ2355" s="1452"/>
      <c r="QRK2355" s="1452"/>
      <c r="QRL2355" s="1452"/>
      <c r="QRM2355" s="1452"/>
      <c r="QRN2355" s="1452"/>
      <c r="QRO2355" s="1452"/>
      <c r="QRP2355" s="1452"/>
      <c r="QRQ2355" s="1452"/>
      <c r="QRR2355" s="1452"/>
      <c r="QRS2355" s="1452"/>
      <c r="QRT2355" s="1452"/>
      <c r="QRU2355" s="1452"/>
      <c r="QRV2355" s="1452"/>
      <c r="QRW2355" s="1452"/>
      <c r="QRX2355" s="1452"/>
      <c r="QRY2355" s="1452"/>
      <c r="QRZ2355" s="1452"/>
      <c r="QSA2355" s="1452"/>
      <c r="QSB2355" s="1452"/>
      <c r="QSC2355" s="1452"/>
      <c r="QSD2355" s="1452"/>
      <c r="QSE2355" s="1452"/>
      <c r="QSF2355" s="1452"/>
      <c r="QSG2355" s="1452"/>
      <c r="QSH2355" s="1452"/>
      <c r="QSI2355" s="1452"/>
      <c r="QSJ2355" s="1452"/>
      <c r="QSK2355" s="1452"/>
      <c r="QSL2355" s="1452"/>
      <c r="QSM2355" s="1452"/>
      <c r="QSN2355" s="1452"/>
      <c r="QSO2355" s="1452"/>
      <c r="QSP2355" s="1452"/>
      <c r="QSQ2355" s="1452"/>
      <c r="QSR2355" s="1452"/>
      <c r="QSS2355" s="1452"/>
      <c r="QST2355" s="1452"/>
      <c r="QSU2355" s="1452"/>
      <c r="QSV2355" s="1452"/>
      <c r="QSW2355" s="1452"/>
      <c r="QSX2355" s="1452"/>
      <c r="QSY2355" s="1452"/>
      <c r="QSZ2355" s="1452"/>
      <c r="QTA2355" s="1452"/>
      <c r="QTB2355" s="1452"/>
      <c r="QTC2355" s="1452"/>
      <c r="QTD2355" s="1452"/>
      <c r="QTE2355" s="1452"/>
      <c r="QTF2355" s="1452"/>
      <c r="QTG2355" s="1452"/>
      <c r="QTH2355" s="1452"/>
      <c r="QTI2355" s="1452"/>
      <c r="QTJ2355" s="1452"/>
      <c r="QTK2355" s="1452"/>
      <c r="QTL2355" s="1452"/>
      <c r="QTM2355" s="1452"/>
      <c r="QTN2355" s="1452"/>
      <c r="QTO2355" s="1452"/>
      <c r="QTP2355" s="1452"/>
      <c r="QTQ2355" s="1452"/>
      <c r="QTR2355" s="1452"/>
      <c r="QTS2355" s="1452"/>
      <c r="QTT2355" s="1452"/>
      <c r="QTU2355" s="1452"/>
      <c r="QTV2355" s="1452"/>
      <c r="QTW2355" s="1452"/>
      <c r="QTX2355" s="1452"/>
      <c r="QTY2355" s="1452"/>
      <c r="QTZ2355" s="1452"/>
      <c r="QUA2355" s="1452"/>
      <c r="QUB2355" s="1452"/>
      <c r="QUC2355" s="1452"/>
      <c r="QUD2355" s="1452"/>
      <c r="QUE2355" s="1452"/>
      <c r="QUF2355" s="1452"/>
      <c r="QUG2355" s="1452"/>
      <c r="QUH2355" s="1452"/>
      <c r="QUI2355" s="1452"/>
      <c r="QUJ2355" s="1452"/>
      <c r="QUK2355" s="1452"/>
      <c r="QUL2355" s="1452"/>
      <c r="QUM2355" s="1452"/>
      <c r="QUN2355" s="1452"/>
      <c r="QUO2355" s="1452"/>
      <c r="QUP2355" s="1452"/>
      <c r="QUQ2355" s="1452"/>
      <c r="QUR2355" s="1452"/>
      <c r="QUS2355" s="1452"/>
      <c r="QUT2355" s="1452"/>
      <c r="QUU2355" s="1452"/>
      <c r="QUV2355" s="1452"/>
      <c r="QUW2355" s="1452"/>
      <c r="QUX2355" s="1452"/>
      <c r="QUY2355" s="1452"/>
      <c r="QUZ2355" s="1452"/>
      <c r="QVA2355" s="1452"/>
      <c r="QVB2355" s="1452"/>
      <c r="QVC2355" s="1452"/>
      <c r="QVD2355" s="1452"/>
      <c r="QVE2355" s="1452"/>
      <c r="QVF2355" s="1452"/>
      <c r="QVG2355" s="1452"/>
      <c r="QVH2355" s="1452"/>
      <c r="QVI2355" s="1452"/>
      <c r="QVJ2355" s="1452"/>
      <c r="QVK2355" s="1452"/>
      <c r="QVL2355" s="1452"/>
      <c r="QVM2355" s="1452"/>
      <c r="QVN2355" s="1452"/>
      <c r="QVO2355" s="1452"/>
      <c r="QVP2355" s="1452"/>
      <c r="QVQ2355" s="1452"/>
      <c r="QVR2355" s="1452"/>
      <c r="QVS2355" s="1452"/>
      <c r="QVT2355" s="1452"/>
      <c r="QVU2355" s="1452"/>
      <c r="QVV2355" s="1452"/>
      <c r="QVW2355" s="1452"/>
      <c r="QVX2355" s="1452"/>
      <c r="QVY2355" s="1452"/>
      <c r="QVZ2355" s="1452"/>
      <c r="QWA2355" s="1452"/>
      <c r="QWB2355" s="1452"/>
      <c r="QWC2355" s="1452"/>
      <c r="QWD2355" s="1452"/>
      <c r="QWE2355" s="1452"/>
      <c r="QWF2355" s="1452"/>
      <c r="QWG2355" s="1452"/>
      <c r="QWH2355" s="1452"/>
      <c r="QWI2355" s="1452"/>
      <c r="QWJ2355" s="1452"/>
      <c r="QWK2355" s="1452"/>
      <c r="QWL2355" s="1452"/>
      <c r="QWM2355" s="1452"/>
      <c r="QWN2355" s="1452"/>
      <c r="QWO2355" s="1452"/>
      <c r="QWP2355" s="1452"/>
      <c r="QWQ2355" s="1452"/>
      <c r="QWR2355" s="1452"/>
      <c r="QWS2355" s="1452"/>
      <c r="QWT2355" s="1452"/>
      <c r="QWU2355" s="1452"/>
      <c r="QWV2355" s="1452"/>
      <c r="QWW2355" s="1452"/>
      <c r="QWX2355" s="1452"/>
      <c r="QWY2355" s="1452"/>
      <c r="QWZ2355" s="1452"/>
      <c r="QXA2355" s="1452"/>
      <c r="QXB2355" s="1452"/>
      <c r="QXC2355" s="1452"/>
      <c r="QXD2355" s="1452"/>
      <c r="QXE2355" s="1452"/>
      <c r="QXF2355" s="1452"/>
      <c r="QXG2355" s="1452"/>
      <c r="QXH2355" s="1452"/>
      <c r="QXI2355" s="1452"/>
      <c r="QXJ2355" s="1452"/>
      <c r="QXK2355" s="1452"/>
      <c r="QXL2355" s="1452"/>
      <c r="QXM2355" s="1452"/>
      <c r="QXN2355" s="1452"/>
      <c r="QXO2355" s="1452"/>
      <c r="QXP2355" s="1452"/>
      <c r="QXQ2355" s="1452"/>
      <c r="QXR2355" s="1452"/>
      <c r="QXS2355" s="1452"/>
      <c r="QXT2355" s="1452"/>
      <c r="QXU2355" s="1452"/>
      <c r="QXV2355" s="1452"/>
      <c r="QXW2355" s="1452"/>
      <c r="QXX2355" s="1452"/>
      <c r="QXY2355" s="1452"/>
      <c r="QXZ2355" s="1452"/>
      <c r="QYA2355" s="1452"/>
      <c r="QYB2355" s="1452"/>
      <c r="QYC2355" s="1452"/>
      <c r="QYD2355" s="1452"/>
      <c r="QYE2355" s="1452"/>
      <c r="QYF2355" s="1452"/>
      <c r="QYG2355" s="1452"/>
      <c r="QYH2355" s="1452"/>
      <c r="QYI2355" s="1452"/>
      <c r="QYJ2355" s="1452"/>
      <c r="QYK2355" s="1452"/>
      <c r="QYL2355" s="1452"/>
      <c r="QYM2355" s="1452"/>
      <c r="QYN2355" s="1452"/>
      <c r="QYO2355" s="1452"/>
      <c r="QYP2355" s="1452"/>
      <c r="QYQ2355" s="1452"/>
      <c r="QYR2355" s="1452"/>
      <c r="QYS2355" s="1452"/>
      <c r="QYT2355" s="1452"/>
      <c r="QYU2355" s="1452"/>
      <c r="QYV2355" s="1452"/>
      <c r="QYW2355" s="1452"/>
      <c r="QYX2355" s="1452"/>
      <c r="QYY2355" s="1452"/>
      <c r="QYZ2355" s="1452"/>
      <c r="QZA2355" s="1452"/>
      <c r="QZB2355" s="1452"/>
      <c r="QZC2355" s="1452"/>
      <c r="QZD2355" s="1452"/>
      <c r="QZE2355" s="1452"/>
      <c r="QZF2355" s="1452"/>
      <c r="QZG2355" s="1452"/>
      <c r="QZH2355" s="1452"/>
      <c r="QZI2355" s="1452"/>
      <c r="QZJ2355" s="1452"/>
      <c r="QZK2355" s="1452"/>
      <c r="QZL2355" s="1452"/>
      <c r="QZM2355" s="1452"/>
      <c r="QZN2355" s="1452"/>
      <c r="QZO2355" s="1452"/>
      <c r="QZP2355" s="1452"/>
      <c r="QZQ2355" s="1452"/>
      <c r="QZR2355" s="1452"/>
      <c r="QZS2355" s="1452"/>
      <c r="QZT2355" s="1452"/>
      <c r="QZU2355" s="1452"/>
      <c r="QZV2355" s="1452"/>
      <c r="QZW2355" s="1452"/>
      <c r="QZX2355" s="1452"/>
      <c r="QZY2355" s="1452"/>
      <c r="QZZ2355" s="1452"/>
      <c r="RAA2355" s="1452"/>
      <c r="RAB2355" s="1452"/>
      <c r="RAC2355" s="1452"/>
      <c r="RAD2355" s="1452"/>
      <c r="RAE2355" s="1452"/>
      <c r="RAF2355" s="1452"/>
      <c r="RAG2355" s="1452"/>
      <c r="RAH2355" s="1452"/>
      <c r="RAI2355" s="1452"/>
      <c r="RAJ2355" s="1452"/>
      <c r="RAK2355" s="1452"/>
      <c r="RAL2355" s="1452"/>
      <c r="RAM2355" s="1452"/>
      <c r="RAN2355" s="1452"/>
      <c r="RAO2355" s="1452"/>
      <c r="RAP2355" s="1452"/>
      <c r="RAQ2355" s="1452"/>
      <c r="RAR2355" s="1452"/>
      <c r="RAS2355" s="1452"/>
      <c r="RAT2355" s="1452"/>
      <c r="RAU2355" s="1452"/>
      <c r="RAV2355" s="1452"/>
      <c r="RAW2355" s="1452"/>
      <c r="RAX2355" s="1452"/>
      <c r="RAY2355" s="1452"/>
      <c r="RAZ2355" s="1452"/>
      <c r="RBA2355" s="1452"/>
      <c r="RBB2355" s="1452"/>
      <c r="RBC2355" s="1452"/>
      <c r="RBD2355" s="1452"/>
      <c r="RBE2355" s="1452"/>
      <c r="RBF2355" s="1452"/>
      <c r="RBG2355" s="1452"/>
      <c r="RBH2355" s="1452"/>
      <c r="RBI2355" s="1452"/>
      <c r="RBJ2355" s="1452"/>
      <c r="RBK2355" s="1452"/>
      <c r="RBL2355" s="1452"/>
      <c r="RBM2355" s="1452"/>
      <c r="RBN2355" s="1452"/>
      <c r="RBO2355" s="1452"/>
      <c r="RBP2355" s="1452"/>
      <c r="RBQ2355" s="1452"/>
      <c r="RBR2355" s="1452"/>
      <c r="RBS2355" s="1452"/>
      <c r="RBT2355" s="1452"/>
      <c r="RBU2355" s="1452"/>
      <c r="RBV2355" s="1452"/>
      <c r="RBW2355" s="1452"/>
      <c r="RBX2355" s="1452"/>
      <c r="RBY2355" s="1452"/>
      <c r="RBZ2355" s="1452"/>
      <c r="RCA2355" s="1452"/>
      <c r="RCB2355" s="1452"/>
      <c r="RCC2355" s="1452"/>
      <c r="RCD2355" s="1452"/>
      <c r="RCE2355" s="1452"/>
      <c r="RCF2355" s="1452"/>
      <c r="RCG2355" s="1452"/>
      <c r="RCH2355" s="1452"/>
      <c r="RCI2355" s="1452"/>
      <c r="RCJ2355" s="1452"/>
      <c r="RCK2355" s="1452"/>
      <c r="RCL2355" s="1452"/>
      <c r="RCM2355" s="1452"/>
      <c r="RCN2355" s="1452"/>
      <c r="RCO2355" s="1452"/>
      <c r="RCP2355" s="1452"/>
      <c r="RCQ2355" s="1452"/>
      <c r="RCR2355" s="1452"/>
      <c r="RCS2355" s="1452"/>
      <c r="RCT2355" s="1452"/>
      <c r="RCU2355" s="1452"/>
      <c r="RCV2355" s="1452"/>
      <c r="RCW2355" s="1452"/>
      <c r="RCX2355" s="1452"/>
      <c r="RCY2355" s="1452"/>
      <c r="RCZ2355" s="1452"/>
      <c r="RDA2355" s="1452"/>
      <c r="RDB2355" s="1452"/>
      <c r="RDC2355" s="1452"/>
      <c r="RDD2355" s="1452"/>
      <c r="RDE2355" s="1452"/>
      <c r="RDF2355" s="1452"/>
      <c r="RDG2355" s="1452"/>
      <c r="RDH2355" s="1452"/>
      <c r="RDI2355" s="1452"/>
      <c r="RDJ2355" s="1452"/>
      <c r="RDK2355" s="1452"/>
      <c r="RDL2355" s="1452"/>
      <c r="RDM2355" s="1452"/>
      <c r="RDN2355" s="1452"/>
      <c r="RDO2355" s="1452"/>
      <c r="RDP2355" s="1452"/>
      <c r="RDQ2355" s="1452"/>
      <c r="RDR2355" s="1452"/>
      <c r="RDS2355" s="1452"/>
      <c r="RDT2355" s="1452"/>
      <c r="RDU2355" s="1452"/>
      <c r="RDV2355" s="1452"/>
      <c r="RDW2355" s="1452"/>
      <c r="RDX2355" s="1452"/>
      <c r="RDY2355" s="1452"/>
      <c r="RDZ2355" s="1452"/>
      <c r="REA2355" s="1452"/>
      <c r="REB2355" s="1452"/>
      <c r="REC2355" s="1452"/>
      <c r="RED2355" s="1452"/>
      <c r="REE2355" s="1452"/>
      <c r="REF2355" s="1452"/>
      <c r="REG2355" s="1452"/>
      <c r="REH2355" s="1452"/>
      <c r="REI2355" s="1452"/>
      <c r="REJ2355" s="1452"/>
      <c r="REK2355" s="1452"/>
      <c r="REL2355" s="1452"/>
      <c r="REM2355" s="1452"/>
      <c r="REN2355" s="1452"/>
      <c r="REO2355" s="1452"/>
      <c r="REP2355" s="1452"/>
      <c r="REQ2355" s="1452"/>
      <c r="RER2355" s="1452"/>
      <c r="RES2355" s="1452"/>
      <c r="RET2355" s="1452"/>
      <c r="REU2355" s="1452"/>
      <c r="REV2355" s="1452"/>
      <c r="REW2355" s="1452"/>
      <c r="REX2355" s="1452"/>
      <c r="REY2355" s="1452"/>
      <c r="REZ2355" s="1452"/>
      <c r="RFA2355" s="1452"/>
      <c r="RFB2355" s="1452"/>
      <c r="RFC2355" s="1452"/>
      <c r="RFD2355" s="1452"/>
      <c r="RFE2355" s="1452"/>
      <c r="RFF2355" s="1452"/>
      <c r="RFG2355" s="1452"/>
      <c r="RFH2355" s="1452"/>
      <c r="RFI2355" s="1452"/>
      <c r="RFJ2355" s="1452"/>
      <c r="RFK2355" s="1452"/>
      <c r="RFL2355" s="1452"/>
      <c r="RFM2355" s="1452"/>
      <c r="RFN2355" s="1452"/>
      <c r="RFO2355" s="1452"/>
      <c r="RFP2355" s="1452"/>
      <c r="RFQ2355" s="1452"/>
      <c r="RFR2355" s="1452"/>
      <c r="RFS2355" s="1452"/>
      <c r="RFT2355" s="1452"/>
      <c r="RFU2355" s="1452"/>
      <c r="RFV2355" s="1452"/>
      <c r="RFW2355" s="1452"/>
      <c r="RFX2355" s="1452"/>
      <c r="RFY2355" s="1452"/>
      <c r="RFZ2355" s="1452"/>
      <c r="RGA2355" s="1452"/>
      <c r="RGB2355" s="1452"/>
      <c r="RGC2355" s="1452"/>
      <c r="RGD2355" s="1452"/>
      <c r="RGE2355" s="1452"/>
      <c r="RGF2355" s="1452"/>
      <c r="RGG2355" s="1452"/>
      <c r="RGH2355" s="1452"/>
      <c r="RGI2355" s="1452"/>
      <c r="RGJ2355" s="1452"/>
      <c r="RGK2355" s="1452"/>
      <c r="RGL2355" s="1452"/>
      <c r="RGM2355" s="1452"/>
      <c r="RGN2355" s="1452"/>
      <c r="RGO2355" s="1452"/>
      <c r="RGP2355" s="1452"/>
      <c r="RGQ2355" s="1452"/>
      <c r="RGR2355" s="1452"/>
      <c r="RGS2355" s="1452"/>
      <c r="RGT2355" s="1452"/>
      <c r="RGU2355" s="1452"/>
      <c r="RGV2355" s="1452"/>
      <c r="RGW2355" s="1452"/>
      <c r="RGX2355" s="1452"/>
      <c r="RGY2355" s="1452"/>
      <c r="RGZ2355" s="1452"/>
      <c r="RHA2355" s="1452"/>
      <c r="RHB2355" s="1452"/>
      <c r="RHC2355" s="1452"/>
      <c r="RHD2355" s="1452"/>
      <c r="RHE2355" s="1452"/>
      <c r="RHF2355" s="1452"/>
      <c r="RHG2355" s="1452"/>
      <c r="RHH2355" s="1452"/>
      <c r="RHI2355" s="1452"/>
      <c r="RHJ2355" s="1452"/>
      <c r="RHK2355" s="1452"/>
      <c r="RHL2355" s="1452"/>
      <c r="RHM2355" s="1452"/>
      <c r="RHN2355" s="1452"/>
      <c r="RHO2355" s="1452"/>
      <c r="RHP2355" s="1452"/>
      <c r="RHQ2355" s="1452"/>
      <c r="RHR2355" s="1452"/>
      <c r="RHS2355" s="1452"/>
      <c r="RHT2355" s="1452"/>
      <c r="RHU2355" s="1452"/>
      <c r="RHV2355" s="1452"/>
      <c r="RHW2355" s="1452"/>
      <c r="RHX2355" s="1452"/>
      <c r="RHY2355" s="1452"/>
      <c r="RHZ2355" s="1452"/>
      <c r="RIA2355" s="1452"/>
      <c r="RIB2355" s="1452"/>
      <c r="RIC2355" s="1452"/>
      <c r="RID2355" s="1452"/>
      <c r="RIE2355" s="1452"/>
      <c r="RIF2355" s="1452"/>
      <c r="RIG2355" s="1452"/>
      <c r="RIH2355" s="1452"/>
      <c r="RII2355" s="1452"/>
      <c r="RIJ2355" s="1452"/>
      <c r="RIK2355" s="1452"/>
      <c r="RIL2355" s="1452"/>
      <c r="RIM2355" s="1452"/>
      <c r="RIN2355" s="1452"/>
      <c r="RIO2355" s="1452"/>
      <c r="RIP2355" s="1452"/>
      <c r="RIQ2355" s="1452"/>
      <c r="RIR2355" s="1452"/>
      <c r="RIS2355" s="1452"/>
      <c r="RIT2355" s="1452"/>
      <c r="RIU2355" s="1452"/>
      <c r="RIV2355" s="1452"/>
      <c r="RIW2355" s="1452"/>
      <c r="RIX2355" s="1452"/>
      <c r="RIY2355" s="1452"/>
      <c r="RIZ2355" s="1452"/>
      <c r="RJA2355" s="1452"/>
      <c r="RJB2355" s="1452"/>
      <c r="RJC2355" s="1452"/>
      <c r="RJD2355" s="1452"/>
      <c r="RJE2355" s="1452"/>
      <c r="RJF2355" s="1452"/>
      <c r="RJG2355" s="1452"/>
      <c r="RJH2355" s="1452"/>
      <c r="RJI2355" s="1452"/>
      <c r="RJJ2355" s="1452"/>
      <c r="RJK2355" s="1452"/>
      <c r="RJL2355" s="1452"/>
      <c r="RJM2355" s="1452"/>
      <c r="RJN2355" s="1452"/>
      <c r="RJO2355" s="1452"/>
      <c r="RJP2355" s="1452"/>
      <c r="RJQ2355" s="1452"/>
      <c r="RJR2355" s="1452"/>
      <c r="RJS2355" s="1452"/>
      <c r="RJT2355" s="1452"/>
      <c r="RJU2355" s="1452"/>
      <c r="RJV2355" s="1452"/>
      <c r="RJW2355" s="1452"/>
      <c r="RJX2355" s="1452"/>
      <c r="RJY2355" s="1452"/>
      <c r="RJZ2355" s="1452"/>
      <c r="RKA2355" s="1452"/>
      <c r="RKB2355" s="1452"/>
      <c r="RKC2355" s="1452"/>
      <c r="RKD2355" s="1452"/>
      <c r="RKE2355" s="1452"/>
      <c r="RKF2355" s="1452"/>
      <c r="RKG2355" s="1452"/>
      <c r="RKH2355" s="1452"/>
      <c r="RKI2355" s="1452"/>
      <c r="RKJ2355" s="1452"/>
      <c r="RKK2355" s="1452"/>
      <c r="RKL2355" s="1452"/>
      <c r="RKM2355" s="1452"/>
      <c r="RKN2355" s="1452"/>
      <c r="RKO2355" s="1452"/>
      <c r="RKP2355" s="1452"/>
      <c r="RKQ2355" s="1452"/>
      <c r="RKR2355" s="1452"/>
      <c r="RKS2355" s="1452"/>
      <c r="RKT2355" s="1452"/>
      <c r="RKU2355" s="1452"/>
      <c r="RKV2355" s="1452"/>
      <c r="RKW2355" s="1452"/>
      <c r="RKX2355" s="1452"/>
      <c r="RKY2355" s="1452"/>
      <c r="RKZ2355" s="1452"/>
      <c r="RLA2355" s="1452"/>
      <c r="RLB2355" s="1452"/>
      <c r="RLC2355" s="1452"/>
      <c r="RLD2355" s="1452"/>
      <c r="RLE2355" s="1452"/>
      <c r="RLF2355" s="1452"/>
      <c r="RLG2355" s="1452"/>
      <c r="RLH2355" s="1452"/>
      <c r="RLI2355" s="1452"/>
      <c r="RLJ2355" s="1452"/>
      <c r="RLK2355" s="1452"/>
      <c r="RLL2355" s="1452"/>
      <c r="RLM2355" s="1452"/>
      <c r="RLN2355" s="1452"/>
      <c r="RLO2355" s="1452"/>
      <c r="RLP2355" s="1452"/>
      <c r="RLQ2355" s="1452"/>
      <c r="RLR2355" s="1452"/>
      <c r="RLS2355" s="1452"/>
      <c r="RLT2355" s="1452"/>
      <c r="RLU2355" s="1452"/>
      <c r="RLV2355" s="1452"/>
      <c r="RLW2355" s="1452"/>
      <c r="RLX2355" s="1452"/>
      <c r="RLY2355" s="1452"/>
      <c r="RLZ2355" s="1452"/>
      <c r="RMA2355" s="1452"/>
      <c r="RMB2355" s="1452"/>
      <c r="RMC2355" s="1452"/>
      <c r="RMD2355" s="1452"/>
      <c r="RME2355" s="1452"/>
      <c r="RMF2355" s="1452"/>
      <c r="RMG2355" s="1452"/>
      <c r="RMH2355" s="1452"/>
      <c r="RMI2355" s="1452"/>
      <c r="RMJ2355" s="1452"/>
      <c r="RMK2355" s="1452"/>
      <c r="RML2355" s="1452"/>
      <c r="RMM2355" s="1452"/>
      <c r="RMN2355" s="1452"/>
      <c r="RMO2355" s="1452"/>
      <c r="RMP2355" s="1452"/>
      <c r="RMQ2355" s="1452"/>
      <c r="RMR2355" s="1452"/>
      <c r="RMS2355" s="1452"/>
      <c r="RMT2355" s="1452"/>
      <c r="RMU2355" s="1452"/>
      <c r="RMV2355" s="1452"/>
      <c r="RMW2355" s="1452"/>
      <c r="RMX2355" s="1452"/>
      <c r="RMY2355" s="1452"/>
      <c r="RMZ2355" s="1452"/>
      <c r="RNA2355" s="1452"/>
      <c r="RNB2355" s="1452"/>
      <c r="RNC2355" s="1452"/>
      <c r="RND2355" s="1452"/>
      <c r="RNE2355" s="1452"/>
      <c r="RNF2355" s="1452"/>
      <c r="RNG2355" s="1452"/>
      <c r="RNH2355" s="1452"/>
      <c r="RNI2355" s="1452"/>
      <c r="RNJ2355" s="1452"/>
      <c r="RNK2355" s="1452"/>
      <c r="RNL2355" s="1452"/>
      <c r="RNM2355" s="1452"/>
      <c r="RNN2355" s="1452"/>
      <c r="RNO2355" s="1452"/>
      <c r="RNP2355" s="1452"/>
      <c r="RNQ2355" s="1452"/>
      <c r="RNR2355" s="1452"/>
      <c r="RNS2355" s="1452"/>
      <c r="RNT2355" s="1452"/>
      <c r="RNU2355" s="1452"/>
      <c r="RNV2355" s="1452"/>
      <c r="RNW2355" s="1452"/>
      <c r="RNX2355" s="1452"/>
      <c r="RNY2355" s="1452"/>
      <c r="RNZ2355" s="1452"/>
      <c r="ROA2355" s="1452"/>
      <c r="ROB2355" s="1452"/>
      <c r="ROC2355" s="1452"/>
      <c r="ROD2355" s="1452"/>
      <c r="ROE2355" s="1452"/>
      <c r="ROF2355" s="1452"/>
      <c r="ROG2355" s="1452"/>
      <c r="ROH2355" s="1452"/>
      <c r="ROI2355" s="1452"/>
      <c r="ROJ2355" s="1452"/>
      <c r="ROK2355" s="1452"/>
      <c r="ROL2355" s="1452"/>
      <c r="ROM2355" s="1452"/>
      <c r="RON2355" s="1452"/>
      <c r="ROO2355" s="1452"/>
      <c r="ROP2355" s="1452"/>
      <c r="ROQ2355" s="1452"/>
      <c r="ROR2355" s="1452"/>
      <c r="ROS2355" s="1452"/>
      <c r="ROT2355" s="1452"/>
      <c r="ROU2355" s="1452"/>
      <c r="ROV2355" s="1452"/>
      <c r="ROW2355" s="1452"/>
      <c r="ROX2355" s="1452"/>
      <c r="ROY2355" s="1452"/>
      <c r="ROZ2355" s="1452"/>
      <c r="RPA2355" s="1452"/>
      <c r="RPB2355" s="1452"/>
      <c r="RPC2355" s="1452"/>
      <c r="RPD2355" s="1452"/>
      <c r="RPE2355" s="1452"/>
      <c r="RPF2355" s="1452"/>
      <c r="RPG2355" s="1452"/>
      <c r="RPH2355" s="1452"/>
      <c r="RPI2355" s="1452"/>
      <c r="RPJ2355" s="1452"/>
      <c r="RPK2355" s="1452"/>
      <c r="RPL2355" s="1452"/>
      <c r="RPM2355" s="1452"/>
      <c r="RPN2355" s="1452"/>
      <c r="RPO2355" s="1452"/>
      <c r="RPP2355" s="1452"/>
      <c r="RPQ2355" s="1452"/>
      <c r="RPR2355" s="1452"/>
      <c r="RPS2355" s="1452"/>
      <c r="RPT2355" s="1452"/>
      <c r="RPU2355" s="1452"/>
      <c r="RPV2355" s="1452"/>
      <c r="RPW2355" s="1452"/>
      <c r="RPX2355" s="1452"/>
      <c r="RPY2355" s="1452"/>
      <c r="RPZ2355" s="1452"/>
      <c r="RQA2355" s="1452"/>
      <c r="RQB2355" s="1452"/>
      <c r="RQC2355" s="1452"/>
      <c r="RQD2355" s="1452"/>
      <c r="RQE2355" s="1452"/>
      <c r="RQF2355" s="1452"/>
      <c r="RQG2355" s="1452"/>
      <c r="RQH2355" s="1452"/>
      <c r="RQI2355" s="1452"/>
      <c r="RQJ2355" s="1452"/>
      <c r="RQK2355" s="1452"/>
      <c r="RQL2355" s="1452"/>
      <c r="RQM2355" s="1452"/>
      <c r="RQN2355" s="1452"/>
      <c r="RQO2355" s="1452"/>
      <c r="RQP2355" s="1452"/>
      <c r="RQQ2355" s="1452"/>
      <c r="RQR2355" s="1452"/>
      <c r="RQS2355" s="1452"/>
      <c r="RQT2355" s="1452"/>
      <c r="RQU2355" s="1452"/>
      <c r="RQV2355" s="1452"/>
      <c r="RQW2355" s="1452"/>
      <c r="RQX2355" s="1452"/>
      <c r="RQY2355" s="1452"/>
      <c r="RQZ2355" s="1452"/>
      <c r="RRA2355" s="1452"/>
      <c r="RRB2355" s="1452"/>
      <c r="RRC2355" s="1452"/>
      <c r="RRD2355" s="1452"/>
      <c r="RRE2355" s="1452"/>
      <c r="RRF2355" s="1452"/>
      <c r="RRG2355" s="1452"/>
      <c r="RRH2355" s="1452"/>
      <c r="RRI2355" s="1452"/>
      <c r="RRJ2355" s="1452"/>
      <c r="RRK2355" s="1452"/>
      <c r="RRL2355" s="1452"/>
      <c r="RRM2355" s="1452"/>
      <c r="RRN2355" s="1452"/>
      <c r="RRO2355" s="1452"/>
      <c r="RRP2355" s="1452"/>
      <c r="RRQ2355" s="1452"/>
      <c r="RRR2355" s="1452"/>
      <c r="RRS2355" s="1452"/>
      <c r="RRT2355" s="1452"/>
      <c r="RRU2355" s="1452"/>
      <c r="RRV2355" s="1452"/>
      <c r="RRW2355" s="1452"/>
      <c r="RRX2355" s="1452"/>
      <c r="RRY2355" s="1452"/>
      <c r="RRZ2355" s="1452"/>
      <c r="RSA2355" s="1452"/>
      <c r="RSB2355" s="1452"/>
      <c r="RSC2355" s="1452"/>
      <c r="RSD2355" s="1452"/>
      <c r="RSE2355" s="1452"/>
      <c r="RSF2355" s="1452"/>
      <c r="RSG2355" s="1452"/>
      <c r="RSH2355" s="1452"/>
      <c r="RSI2355" s="1452"/>
      <c r="RSJ2355" s="1452"/>
      <c r="RSK2355" s="1452"/>
      <c r="RSL2355" s="1452"/>
      <c r="RSM2355" s="1452"/>
      <c r="RSN2355" s="1452"/>
      <c r="RSO2355" s="1452"/>
      <c r="RSP2355" s="1452"/>
      <c r="RSQ2355" s="1452"/>
      <c r="RSR2355" s="1452"/>
      <c r="RSS2355" s="1452"/>
      <c r="RST2355" s="1452"/>
      <c r="RSU2355" s="1452"/>
      <c r="RSV2355" s="1452"/>
      <c r="RSW2355" s="1452"/>
      <c r="RSX2355" s="1452"/>
      <c r="RSY2355" s="1452"/>
      <c r="RSZ2355" s="1452"/>
      <c r="RTA2355" s="1452"/>
      <c r="RTB2355" s="1452"/>
      <c r="RTC2355" s="1452"/>
      <c r="RTD2355" s="1452"/>
      <c r="RTE2355" s="1452"/>
      <c r="RTF2355" s="1452"/>
      <c r="RTG2355" s="1452"/>
      <c r="RTH2355" s="1452"/>
      <c r="RTI2355" s="1452"/>
      <c r="RTJ2355" s="1452"/>
      <c r="RTK2355" s="1452"/>
      <c r="RTL2355" s="1452"/>
      <c r="RTM2355" s="1452"/>
      <c r="RTN2355" s="1452"/>
      <c r="RTO2355" s="1452"/>
      <c r="RTP2355" s="1452"/>
      <c r="RTQ2355" s="1452"/>
      <c r="RTR2355" s="1452"/>
      <c r="RTS2355" s="1452"/>
      <c r="RTT2355" s="1452"/>
      <c r="RTU2355" s="1452"/>
      <c r="RTV2355" s="1452"/>
      <c r="RTW2355" s="1452"/>
      <c r="RTX2355" s="1452"/>
      <c r="RTY2355" s="1452"/>
      <c r="RTZ2355" s="1452"/>
      <c r="RUA2355" s="1452"/>
      <c r="RUB2355" s="1452"/>
      <c r="RUC2355" s="1452"/>
      <c r="RUD2355" s="1452"/>
      <c r="RUE2355" s="1452"/>
      <c r="RUF2355" s="1452"/>
      <c r="RUG2355" s="1452"/>
      <c r="RUH2355" s="1452"/>
      <c r="RUI2355" s="1452"/>
      <c r="RUJ2355" s="1452"/>
      <c r="RUK2355" s="1452"/>
      <c r="RUL2355" s="1452"/>
      <c r="RUM2355" s="1452"/>
      <c r="RUN2355" s="1452"/>
      <c r="RUO2355" s="1452"/>
      <c r="RUP2355" s="1452"/>
      <c r="RUQ2355" s="1452"/>
      <c r="RUR2355" s="1452"/>
      <c r="RUS2355" s="1452"/>
      <c r="RUT2355" s="1452"/>
      <c r="RUU2355" s="1452"/>
      <c r="RUV2355" s="1452"/>
      <c r="RUW2355" s="1452"/>
      <c r="RUX2355" s="1452"/>
      <c r="RUY2355" s="1452"/>
      <c r="RUZ2355" s="1452"/>
      <c r="RVA2355" s="1452"/>
      <c r="RVB2355" s="1452"/>
      <c r="RVC2355" s="1452"/>
      <c r="RVD2355" s="1452"/>
      <c r="RVE2355" s="1452"/>
      <c r="RVF2355" s="1452"/>
      <c r="RVG2355" s="1452"/>
      <c r="RVH2355" s="1452"/>
      <c r="RVI2355" s="1452"/>
      <c r="RVJ2355" s="1452"/>
      <c r="RVK2355" s="1452"/>
      <c r="RVL2355" s="1452"/>
      <c r="RVM2355" s="1452"/>
      <c r="RVN2355" s="1452"/>
      <c r="RVO2355" s="1452"/>
      <c r="RVP2355" s="1452"/>
      <c r="RVQ2355" s="1452"/>
      <c r="RVR2355" s="1452"/>
      <c r="RVS2355" s="1452"/>
      <c r="RVT2355" s="1452"/>
      <c r="RVU2355" s="1452"/>
      <c r="RVV2355" s="1452"/>
      <c r="RVW2355" s="1452"/>
      <c r="RVX2355" s="1452"/>
      <c r="RVY2355" s="1452"/>
      <c r="RVZ2355" s="1452"/>
      <c r="RWA2355" s="1452"/>
      <c r="RWB2355" s="1452"/>
      <c r="RWC2355" s="1452"/>
      <c r="RWD2355" s="1452"/>
      <c r="RWE2355" s="1452"/>
      <c r="RWF2355" s="1452"/>
      <c r="RWG2355" s="1452"/>
      <c r="RWH2355" s="1452"/>
      <c r="RWI2355" s="1452"/>
      <c r="RWJ2355" s="1452"/>
      <c r="RWK2355" s="1452"/>
      <c r="RWL2355" s="1452"/>
      <c r="RWM2355" s="1452"/>
      <c r="RWN2355" s="1452"/>
      <c r="RWO2355" s="1452"/>
      <c r="RWP2355" s="1452"/>
      <c r="RWQ2355" s="1452"/>
      <c r="RWR2355" s="1452"/>
      <c r="RWS2355" s="1452"/>
      <c r="RWT2355" s="1452"/>
      <c r="RWU2355" s="1452"/>
      <c r="RWV2355" s="1452"/>
      <c r="RWW2355" s="1452"/>
      <c r="RWX2355" s="1452"/>
      <c r="RWY2355" s="1452"/>
      <c r="RWZ2355" s="1452"/>
      <c r="RXA2355" s="1452"/>
      <c r="RXB2355" s="1452"/>
      <c r="RXC2355" s="1452"/>
      <c r="RXD2355" s="1452"/>
      <c r="RXE2355" s="1452"/>
      <c r="RXF2355" s="1452"/>
      <c r="RXG2355" s="1452"/>
      <c r="RXH2355" s="1452"/>
      <c r="RXI2355" s="1452"/>
      <c r="RXJ2355" s="1452"/>
      <c r="RXK2355" s="1452"/>
      <c r="RXL2355" s="1452"/>
      <c r="RXM2355" s="1452"/>
      <c r="RXN2355" s="1452"/>
      <c r="RXO2355" s="1452"/>
      <c r="RXP2355" s="1452"/>
      <c r="RXQ2355" s="1452"/>
      <c r="RXR2355" s="1452"/>
      <c r="RXS2355" s="1452"/>
      <c r="RXT2355" s="1452"/>
      <c r="RXU2355" s="1452"/>
      <c r="RXV2355" s="1452"/>
      <c r="RXW2355" s="1452"/>
      <c r="RXX2355" s="1452"/>
      <c r="RXY2355" s="1452"/>
      <c r="RXZ2355" s="1452"/>
      <c r="RYA2355" s="1452"/>
      <c r="RYB2355" s="1452"/>
      <c r="RYC2355" s="1452"/>
      <c r="RYD2355" s="1452"/>
      <c r="RYE2355" s="1452"/>
      <c r="RYF2355" s="1452"/>
      <c r="RYG2355" s="1452"/>
      <c r="RYH2355" s="1452"/>
      <c r="RYI2355" s="1452"/>
      <c r="RYJ2355" s="1452"/>
      <c r="RYK2355" s="1452"/>
      <c r="RYL2355" s="1452"/>
      <c r="RYM2355" s="1452"/>
      <c r="RYN2355" s="1452"/>
      <c r="RYO2355" s="1452"/>
      <c r="RYP2355" s="1452"/>
      <c r="RYQ2355" s="1452"/>
      <c r="RYR2355" s="1452"/>
      <c r="RYS2355" s="1452"/>
      <c r="RYT2355" s="1452"/>
      <c r="RYU2355" s="1452"/>
      <c r="RYV2355" s="1452"/>
      <c r="RYW2355" s="1452"/>
      <c r="RYX2355" s="1452"/>
      <c r="RYY2355" s="1452"/>
      <c r="RYZ2355" s="1452"/>
      <c r="RZA2355" s="1452"/>
      <c r="RZB2355" s="1452"/>
      <c r="RZC2355" s="1452"/>
      <c r="RZD2355" s="1452"/>
      <c r="RZE2355" s="1452"/>
      <c r="RZF2355" s="1452"/>
      <c r="RZG2355" s="1452"/>
      <c r="RZH2355" s="1452"/>
      <c r="RZI2355" s="1452"/>
      <c r="RZJ2355" s="1452"/>
      <c r="RZK2355" s="1452"/>
      <c r="RZL2355" s="1452"/>
      <c r="RZM2355" s="1452"/>
      <c r="RZN2355" s="1452"/>
      <c r="RZO2355" s="1452"/>
      <c r="RZP2355" s="1452"/>
      <c r="RZQ2355" s="1452"/>
      <c r="RZR2355" s="1452"/>
      <c r="RZS2355" s="1452"/>
      <c r="RZT2355" s="1452"/>
      <c r="RZU2355" s="1452"/>
      <c r="RZV2355" s="1452"/>
      <c r="RZW2355" s="1452"/>
      <c r="RZX2355" s="1452"/>
      <c r="RZY2355" s="1452"/>
      <c r="RZZ2355" s="1452"/>
      <c r="SAA2355" s="1452"/>
      <c r="SAB2355" s="1452"/>
      <c r="SAC2355" s="1452"/>
      <c r="SAD2355" s="1452"/>
      <c r="SAE2355" s="1452"/>
      <c r="SAF2355" s="1452"/>
      <c r="SAG2355" s="1452"/>
      <c r="SAH2355" s="1452"/>
      <c r="SAI2355" s="1452"/>
      <c r="SAJ2355" s="1452"/>
      <c r="SAK2355" s="1452"/>
      <c r="SAL2355" s="1452"/>
      <c r="SAM2355" s="1452"/>
      <c r="SAN2355" s="1452"/>
      <c r="SAO2355" s="1452"/>
      <c r="SAP2355" s="1452"/>
      <c r="SAQ2355" s="1452"/>
      <c r="SAR2355" s="1452"/>
      <c r="SAS2355" s="1452"/>
      <c r="SAT2355" s="1452"/>
      <c r="SAU2355" s="1452"/>
      <c r="SAV2355" s="1452"/>
      <c r="SAW2355" s="1452"/>
      <c r="SAX2355" s="1452"/>
      <c r="SAY2355" s="1452"/>
      <c r="SAZ2355" s="1452"/>
      <c r="SBA2355" s="1452"/>
      <c r="SBB2355" s="1452"/>
      <c r="SBC2355" s="1452"/>
      <c r="SBD2355" s="1452"/>
      <c r="SBE2355" s="1452"/>
      <c r="SBF2355" s="1452"/>
      <c r="SBG2355" s="1452"/>
      <c r="SBH2355" s="1452"/>
      <c r="SBI2355" s="1452"/>
      <c r="SBJ2355" s="1452"/>
      <c r="SBK2355" s="1452"/>
      <c r="SBL2355" s="1452"/>
      <c r="SBM2355" s="1452"/>
      <c r="SBN2355" s="1452"/>
      <c r="SBO2355" s="1452"/>
      <c r="SBP2355" s="1452"/>
      <c r="SBQ2355" s="1452"/>
      <c r="SBR2355" s="1452"/>
      <c r="SBS2355" s="1452"/>
      <c r="SBT2355" s="1452"/>
      <c r="SBU2355" s="1452"/>
      <c r="SBV2355" s="1452"/>
      <c r="SBW2355" s="1452"/>
      <c r="SBX2355" s="1452"/>
      <c r="SBY2355" s="1452"/>
      <c r="SBZ2355" s="1452"/>
      <c r="SCA2355" s="1452"/>
      <c r="SCB2355" s="1452"/>
      <c r="SCC2355" s="1452"/>
      <c r="SCD2355" s="1452"/>
      <c r="SCE2355" s="1452"/>
      <c r="SCF2355" s="1452"/>
      <c r="SCG2355" s="1452"/>
      <c r="SCH2355" s="1452"/>
      <c r="SCI2355" s="1452"/>
      <c r="SCJ2355" s="1452"/>
      <c r="SCK2355" s="1452"/>
      <c r="SCL2355" s="1452"/>
      <c r="SCM2355" s="1452"/>
      <c r="SCN2355" s="1452"/>
      <c r="SCO2355" s="1452"/>
      <c r="SCP2355" s="1452"/>
      <c r="SCQ2355" s="1452"/>
      <c r="SCR2355" s="1452"/>
      <c r="SCS2355" s="1452"/>
      <c r="SCT2355" s="1452"/>
      <c r="SCU2355" s="1452"/>
      <c r="SCV2355" s="1452"/>
      <c r="SCW2355" s="1452"/>
      <c r="SCX2355" s="1452"/>
      <c r="SCY2355" s="1452"/>
      <c r="SCZ2355" s="1452"/>
      <c r="SDA2355" s="1452"/>
      <c r="SDB2355" s="1452"/>
      <c r="SDC2355" s="1452"/>
      <c r="SDD2355" s="1452"/>
      <c r="SDE2355" s="1452"/>
      <c r="SDF2355" s="1452"/>
      <c r="SDG2355" s="1452"/>
      <c r="SDH2355" s="1452"/>
      <c r="SDI2355" s="1452"/>
      <c r="SDJ2355" s="1452"/>
      <c r="SDK2355" s="1452"/>
      <c r="SDL2355" s="1452"/>
      <c r="SDM2355" s="1452"/>
      <c r="SDN2355" s="1452"/>
      <c r="SDO2355" s="1452"/>
      <c r="SDP2355" s="1452"/>
      <c r="SDQ2355" s="1452"/>
      <c r="SDR2355" s="1452"/>
      <c r="SDS2355" s="1452"/>
      <c r="SDT2355" s="1452"/>
      <c r="SDU2355" s="1452"/>
      <c r="SDV2355" s="1452"/>
      <c r="SDW2355" s="1452"/>
      <c r="SDX2355" s="1452"/>
      <c r="SDY2355" s="1452"/>
      <c r="SDZ2355" s="1452"/>
      <c r="SEA2355" s="1452"/>
      <c r="SEB2355" s="1452"/>
      <c r="SEC2355" s="1452"/>
      <c r="SED2355" s="1452"/>
      <c r="SEE2355" s="1452"/>
      <c r="SEF2355" s="1452"/>
      <c r="SEG2355" s="1452"/>
      <c r="SEH2355" s="1452"/>
      <c r="SEI2355" s="1452"/>
      <c r="SEJ2355" s="1452"/>
      <c r="SEK2355" s="1452"/>
      <c r="SEL2355" s="1452"/>
      <c r="SEM2355" s="1452"/>
      <c r="SEN2355" s="1452"/>
      <c r="SEO2355" s="1452"/>
      <c r="SEP2355" s="1452"/>
      <c r="SEQ2355" s="1452"/>
      <c r="SER2355" s="1452"/>
      <c r="SES2355" s="1452"/>
      <c r="SET2355" s="1452"/>
      <c r="SEU2355" s="1452"/>
      <c r="SEV2355" s="1452"/>
      <c r="SEW2355" s="1452"/>
      <c r="SEX2355" s="1452"/>
      <c r="SEY2355" s="1452"/>
      <c r="SEZ2355" s="1452"/>
      <c r="SFA2355" s="1452"/>
      <c r="SFB2355" s="1452"/>
      <c r="SFC2355" s="1452"/>
      <c r="SFD2355" s="1452"/>
      <c r="SFE2355" s="1452"/>
      <c r="SFF2355" s="1452"/>
      <c r="SFG2355" s="1452"/>
      <c r="SFH2355" s="1452"/>
      <c r="SFI2355" s="1452"/>
      <c r="SFJ2355" s="1452"/>
      <c r="SFK2355" s="1452"/>
      <c r="SFL2355" s="1452"/>
      <c r="SFM2355" s="1452"/>
      <c r="SFN2355" s="1452"/>
      <c r="SFO2355" s="1452"/>
      <c r="SFP2355" s="1452"/>
      <c r="SFQ2355" s="1452"/>
      <c r="SFR2355" s="1452"/>
      <c r="SFS2355" s="1452"/>
      <c r="SFT2355" s="1452"/>
      <c r="SFU2355" s="1452"/>
      <c r="SFV2355" s="1452"/>
      <c r="SFW2355" s="1452"/>
      <c r="SFX2355" s="1452"/>
      <c r="SFY2355" s="1452"/>
      <c r="SFZ2355" s="1452"/>
      <c r="SGA2355" s="1452"/>
      <c r="SGB2355" s="1452"/>
      <c r="SGC2355" s="1452"/>
      <c r="SGD2355" s="1452"/>
      <c r="SGE2355" s="1452"/>
      <c r="SGF2355" s="1452"/>
      <c r="SGG2355" s="1452"/>
      <c r="SGH2355" s="1452"/>
      <c r="SGI2355" s="1452"/>
      <c r="SGJ2355" s="1452"/>
      <c r="SGK2355" s="1452"/>
      <c r="SGL2355" s="1452"/>
      <c r="SGM2355" s="1452"/>
      <c r="SGN2355" s="1452"/>
      <c r="SGO2355" s="1452"/>
      <c r="SGP2355" s="1452"/>
      <c r="SGQ2355" s="1452"/>
      <c r="SGR2355" s="1452"/>
      <c r="SGS2355" s="1452"/>
      <c r="SGT2355" s="1452"/>
      <c r="SGU2355" s="1452"/>
      <c r="SGV2355" s="1452"/>
      <c r="SGW2355" s="1452"/>
      <c r="SGX2355" s="1452"/>
      <c r="SGY2355" s="1452"/>
      <c r="SGZ2355" s="1452"/>
      <c r="SHA2355" s="1452"/>
      <c r="SHB2355" s="1452"/>
      <c r="SHC2355" s="1452"/>
      <c r="SHD2355" s="1452"/>
      <c r="SHE2355" s="1452"/>
      <c r="SHF2355" s="1452"/>
      <c r="SHG2355" s="1452"/>
      <c r="SHH2355" s="1452"/>
      <c r="SHI2355" s="1452"/>
      <c r="SHJ2355" s="1452"/>
      <c r="SHK2355" s="1452"/>
      <c r="SHL2355" s="1452"/>
      <c r="SHM2355" s="1452"/>
      <c r="SHN2355" s="1452"/>
      <c r="SHO2355" s="1452"/>
      <c r="SHP2355" s="1452"/>
      <c r="SHQ2355" s="1452"/>
      <c r="SHR2355" s="1452"/>
      <c r="SHS2355" s="1452"/>
      <c r="SHT2355" s="1452"/>
      <c r="SHU2355" s="1452"/>
      <c r="SHV2355" s="1452"/>
      <c r="SHW2355" s="1452"/>
      <c r="SHX2355" s="1452"/>
      <c r="SHY2355" s="1452"/>
      <c r="SHZ2355" s="1452"/>
      <c r="SIA2355" s="1452"/>
      <c r="SIB2355" s="1452"/>
      <c r="SIC2355" s="1452"/>
      <c r="SID2355" s="1452"/>
      <c r="SIE2355" s="1452"/>
      <c r="SIF2355" s="1452"/>
      <c r="SIG2355" s="1452"/>
      <c r="SIH2355" s="1452"/>
      <c r="SII2355" s="1452"/>
      <c r="SIJ2355" s="1452"/>
      <c r="SIK2355" s="1452"/>
      <c r="SIL2355" s="1452"/>
      <c r="SIM2355" s="1452"/>
      <c r="SIN2355" s="1452"/>
      <c r="SIO2355" s="1452"/>
      <c r="SIP2355" s="1452"/>
      <c r="SIQ2355" s="1452"/>
      <c r="SIR2355" s="1452"/>
      <c r="SIS2355" s="1452"/>
      <c r="SIT2355" s="1452"/>
      <c r="SIU2355" s="1452"/>
      <c r="SIV2355" s="1452"/>
      <c r="SIW2355" s="1452"/>
      <c r="SIX2355" s="1452"/>
      <c r="SIY2355" s="1452"/>
      <c r="SIZ2355" s="1452"/>
      <c r="SJA2355" s="1452"/>
      <c r="SJB2355" s="1452"/>
      <c r="SJC2355" s="1452"/>
      <c r="SJD2355" s="1452"/>
      <c r="SJE2355" s="1452"/>
      <c r="SJF2355" s="1452"/>
      <c r="SJG2355" s="1452"/>
      <c r="SJH2355" s="1452"/>
      <c r="SJI2355" s="1452"/>
      <c r="SJJ2355" s="1452"/>
      <c r="SJK2355" s="1452"/>
      <c r="SJL2355" s="1452"/>
      <c r="SJM2355" s="1452"/>
      <c r="SJN2355" s="1452"/>
      <c r="SJO2355" s="1452"/>
      <c r="SJP2355" s="1452"/>
      <c r="SJQ2355" s="1452"/>
      <c r="SJR2355" s="1452"/>
      <c r="SJS2355" s="1452"/>
      <c r="SJT2355" s="1452"/>
      <c r="SJU2355" s="1452"/>
      <c r="SJV2355" s="1452"/>
      <c r="SJW2355" s="1452"/>
      <c r="SJX2355" s="1452"/>
      <c r="SJY2355" s="1452"/>
      <c r="SJZ2355" s="1452"/>
      <c r="SKA2355" s="1452"/>
      <c r="SKB2355" s="1452"/>
      <c r="SKC2355" s="1452"/>
      <c r="SKD2355" s="1452"/>
      <c r="SKE2355" s="1452"/>
      <c r="SKF2355" s="1452"/>
      <c r="SKG2355" s="1452"/>
      <c r="SKH2355" s="1452"/>
      <c r="SKI2355" s="1452"/>
      <c r="SKJ2355" s="1452"/>
      <c r="SKK2355" s="1452"/>
      <c r="SKL2355" s="1452"/>
      <c r="SKM2355" s="1452"/>
      <c r="SKN2355" s="1452"/>
      <c r="SKO2355" s="1452"/>
      <c r="SKP2355" s="1452"/>
      <c r="SKQ2355" s="1452"/>
      <c r="SKR2355" s="1452"/>
      <c r="SKS2355" s="1452"/>
      <c r="SKT2355" s="1452"/>
      <c r="SKU2355" s="1452"/>
      <c r="SKV2355" s="1452"/>
      <c r="SKW2355" s="1452"/>
      <c r="SKX2355" s="1452"/>
      <c r="SKY2355" s="1452"/>
      <c r="SKZ2355" s="1452"/>
      <c r="SLA2355" s="1452"/>
      <c r="SLB2355" s="1452"/>
      <c r="SLC2355" s="1452"/>
      <c r="SLD2355" s="1452"/>
      <c r="SLE2355" s="1452"/>
      <c r="SLF2355" s="1452"/>
      <c r="SLG2355" s="1452"/>
      <c r="SLH2355" s="1452"/>
      <c r="SLI2355" s="1452"/>
      <c r="SLJ2355" s="1452"/>
      <c r="SLK2355" s="1452"/>
      <c r="SLL2355" s="1452"/>
      <c r="SLM2355" s="1452"/>
      <c r="SLN2355" s="1452"/>
      <c r="SLO2355" s="1452"/>
      <c r="SLP2355" s="1452"/>
      <c r="SLQ2355" s="1452"/>
      <c r="SLR2355" s="1452"/>
      <c r="SLS2355" s="1452"/>
      <c r="SLT2355" s="1452"/>
      <c r="SLU2355" s="1452"/>
      <c r="SLV2355" s="1452"/>
      <c r="SLW2355" s="1452"/>
      <c r="SLX2355" s="1452"/>
      <c r="SLY2355" s="1452"/>
      <c r="SLZ2355" s="1452"/>
      <c r="SMA2355" s="1452"/>
      <c r="SMB2355" s="1452"/>
      <c r="SMC2355" s="1452"/>
      <c r="SMD2355" s="1452"/>
      <c r="SME2355" s="1452"/>
      <c r="SMF2355" s="1452"/>
      <c r="SMG2355" s="1452"/>
      <c r="SMH2355" s="1452"/>
      <c r="SMI2355" s="1452"/>
      <c r="SMJ2355" s="1452"/>
      <c r="SMK2355" s="1452"/>
      <c r="SML2355" s="1452"/>
      <c r="SMM2355" s="1452"/>
      <c r="SMN2355" s="1452"/>
      <c r="SMO2355" s="1452"/>
      <c r="SMP2355" s="1452"/>
      <c r="SMQ2355" s="1452"/>
      <c r="SMR2355" s="1452"/>
      <c r="SMS2355" s="1452"/>
      <c r="SMT2355" s="1452"/>
      <c r="SMU2355" s="1452"/>
      <c r="SMV2355" s="1452"/>
      <c r="SMW2355" s="1452"/>
      <c r="SMX2355" s="1452"/>
      <c r="SMY2355" s="1452"/>
      <c r="SMZ2355" s="1452"/>
      <c r="SNA2355" s="1452"/>
      <c r="SNB2355" s="1452"/>
      <c r="SNC2355" s="1452"/>
      <c r="SND2355" s="1452"/>
      <c r="SNE2355" s="1452"/>
      <c r="SNF2355" s="1452"/>
      <c r="SNG2355" s="1452"/>
      <c r="SNH2355" s="1452"/>
      <c r="SNI2355" s="1452"/>
      <c r="SNJ2355" s="1452"/>
      <c r="SNK2355" s="1452"/>
      <c r="SNL2355" s="1452"/>
      <c r="SNM2355" s="1452"/>
      <c r="SNN2355" s="1452"/>
      <c r="SNO2355" s="1452"/>
      <c r="SNP2355" s="1452"/>
      <c r="SNQ2355" s="1452"/>
      <c r="SNR2355" s="1452"/>
      <c r="SNS2355" s="1452"/>
      <c r="SNT2355" s="1452"/>
      <c r="SNU2355" s="1452"/>
      <c r="SNV2355" s="1452"/>
      <c r="SNW2355" s="1452"/>
      <c r="SNX2355" s="1452"/>
      <c r="SNY2355" s="1452"/>
      <c r="SNZ2355" s="1452"/>
      <c r="SOA2355" s="1452"/>
      <c r="SOB2355" s="1452"/>
      <c r="SOC2355" s="1452"/>
      <c r="SOD2355" s="1452"/>
      <c r="SOE2355" s="1452"/>
      <c r="SOF2355" s="1452"/>
      <c r="SOG2355" s="1452"/>
      <c r="SOH2355" s="1452"/>
      <c r="SOI2355" s="1452"/>
      <c r="SOJ2355" s="1452"/>
      <c r="SOK2355" s="1452"/>
      <c r="SOL2355" s="1452"/>
      <c r="SOM2355" s="1452"/>
      <c r="SON2355" s="1452"/>
      <c r="SOO2355" s="1452"/>
      <c r="SOP2355" s="1452"/>
      <c r="SOQ2355" s="1452"/>
      <c r="SOR2355" s="1452"/>
      <c r="SOS2355" s="1452"/>
      <c r="SOT2355" s="1452"/>
      <c r="SOU2355" s="1452"/>
      <c r="SOV2355" s="1452"/>
      <c r="SOW2355" s="1452"/>
      <c r="SOX2355" s="1452"/>
      <c r="SOY2355" s="1452"/>
      <c r="SOZ2355" s="1452"/>
      <c r="SPA2355" s="1452"/>
      <c r="SPB2355" s="1452"/>
      <c r="SPC2355" s="1452"/>
      <c r="SPD2355" s="1452"/>
      <c r="SPE2355" s="1452"/>
      <c r="SPF2355" s="1452"/>
      <c r="SPG2355" s="1452"/>
      <c r="SPH2355" s="1452"/>
      <c r="SPI2355" s="1452"/>
      <c r="SPJ2355" s="1452"/>
      <c r="SPK2355" s="1452"/>
      <c r="SPL2355" s="1452"/>
      <c r="SPM2355" s="1452"/>
      <c r="SPN2355" s="1452"/>
      <c r="SPO2355" s="1452"/>
      <c r="SPP2355" s="1452"/>
      <c r="SPQ2355" s="1452"/>
      <c r="SPR2355" s="1452"/>
      <c r="SPS2355" s="1452"/>
      <c r="SPT2355" s="1452"/>
      <c r="SPU2355" s="1452"/>
      <c r="SPV2355" s="1452"/>
      <c r="SPW2355" s="1452"/>
      <c r="SPX2355" s="1452"/>
      <c r="SPY2355" s="1452"/>
      <c r="SPZ2355" s="1452"/>
      <c r="SQA2355" s="1452"/>
      <c r="SQB2355" s="1452"/>
      <c r="SQC2355" s="1452"/>
      <c r="SQD2355" s="1452"/>
      <c r="SQE2355" s="1452"/>
      <c r="SQF2355" s="1452"/>
      <c r="SQG2355" s="1452"/>
      <c r="SQH2355" s="1452"/>
      <c r="SQI2355" s="1452"/>
      <c r="SQJ2355" s="1452"/>
      <c r="SQK2355" s="1452"/>
      <c r="SQL2355" s="1452"/>
      <c r="SQM2355" s="1452"/>
      <c r="SQN2355" s="1452"/>
      <c r="SQO2355" s="1452"/>
      <c r="SQP2355" s="1452"/>
      <c r="SQQ2355" s="1452"/>
      <c r="SQR2355" s="1452"/>
      <c r="SQS2355" s="1452"/>
      <c r="SQT2355" s="1452"/>
      <c r="SQU2355" s="1452"/>
      <c r="SQV2355" s="1452"/>
      <c r="SQW2355" s="1452"/>
      <c r="SQX2355" s="1452"/>
      <c r="SQY2355" s="1452"/>
      <c r="SQZ2355" s="1452"/>
      <c r="SRA2355" s="1452"/>
      <c r="SRB2355" s="1452"/>
      <c r="SRC2355" s="1452"/>
      <c r="SRD2355" s="1452"/>
      <c r="SRE2355" s="1452"/>
      <c r="SRF2355" s="1452"/>
      <c r="SRG2355" s="1452"/>
      <c r="SRH2355" s="1452"/>
      <c r="SRI2355" s="1452"/>
      <c r="SRJ2355" s="1452"/>
      <c r="SRK2355" s="1452"/>
      <c r="SRL2355" s="1452"/>
      <c r="SRM2355" s="1452"/>
      <c r="SRN2355" s="1452"/>
      <c r="SRO2355" s="1452"/>
      <c r="SRP2355" s="1452"/>
      <c r="SRQ2355" s="1452"/>
      <c r="SRR2355" s="1452"/>
      <c r="SRS2355" s="1452"/>
      <c r="SRT2355" s="1452"/>
      <c r="SRU2355" s="1452"/>
      <c r="SRV2355" s="1452"/>
      <c r="SRW2355" s="1452"/>
      <c r="SRX2355" s="1452"/>
      <c r="SRY2355" s="1452"/>
      <c r="SRZ2355" s="1452"/>
      <c r="SSA2355" s="1452"/>
      <c r="SSB2355" s="1452"/>
      <c r="SSC2355" s="1452"/>
      <c r="SSD2355" s="1452"/>
      <c r="SSE2355" s="1452"/>
      <c r="SSF2355" s="1452"/>
      <c r="SSG2355" s="1452"/>
      <c r="SSH2355" s="1452"/>
      <c r="SSI2355" s="1452"/>
      <c r="SSJ2355" s="1452"/>
      <c r="SSK2355" s="1452"/>
      <c r="SSL2355" s="1452"/>
      <c r="SSM2355" s="1452"/>
      <c r="SSN2355" s="1452"/>
      <c r="SSO2355" s="1452"/>
      <c r="SSP2355" s="1452"/>
      <c r="SSQ2355" s="1452"/>
      <c r="SSR2355" s="1452"/>
      <c r="SSS2355" s="1452"/>
      <c r="SST2355" s="1452"/>
      <c r="SSU2355" s="1452"/>
      <c r="SSV2355" s="1452"/>
      <c r="SSW2355" s="1452"/>
      <c r="SSX2355" s="1452"/>
      <c r="SSY2355" s="1452"/>
      <c r="SSZ2355" s="1452"/>
      <c r="STA2355" s="1452"/>
      <c r="STB2355" s="1452"/>
      <c r="STC2355" s="1452"/>
      <c r="STD2355" s="1452"/>
      <c r="STE2355" s="1452"/>
      <c r="STF2355" s="1452"/>
      <c r="STG2355" s="1452"/>
      <c r="STH2355" s="1452"/>
      <c r="STI2355" s="1452"/>
      <c r="STJ2355" s="1452"/>
      <c r="STK2355" s="1452"/>
      <c r="STL2355" s="1452"/>
      <c r="STM2355" s="1452"/>
      <c r="STN2355" s="1452"/>
      <c r="STO2355" s="1452"/>
      <c r="STP2355" s="1452"/>
      <c r="STQ2355" s="1452"/>
      <c r="STR2355" s="1452"/>
      <c r="STS2355" s="1452"/>
      <c r="STT2355" s="1452"/>
      <c r="STU2355" s="1452"/>
      <c r="STV2355" s="1452"/>
      <c r="STW2355" s="1452"/>
      <c r="STX2355" s="1452"/>
      <c r="STY2355" s="1452"/>
      <c r="STZ2355" s="1452"/>
      <c r="SUA2355" s="1452"/>
      <c r="SUB2355" s="1452"/>
      <c r="SUC2355" s="1452"/>
      <c r="SUD2355" s="1452"/>
      <c r="SUE2355" s="1452"/>
      <c r="SUF2355" s="1452"/>
      <c r="SUG2355" s="1452"/>
      <c r="SUH2355" s="1452"/>
      <c r="SUI2355" s="1452"/>
      <c r="SUJ2355" s="1452"/>
      <c r="SUK2355" s="1452"/>
      <c r="SUL2355" s="1452"/>
      <c r="SUM2355" s="1452"/>
      <c r="SUN2355" s="1452"/>
      <c r="SUO2355" s="1452"/>
      <c r="SUP2355" s="1452"/>
      <c r="SUQ2355" s="1452"/>
      <c r="SUR2355" s="1452"/>
      <c r="SUS2355" s="1452"/>
      <c r="SUT2355" s="1452"/>
      <c r="SUU2355" s="1452"/>
      <c r="SUV2355" s="1452"/>
      <c r="SUW2355" s="1452"/>
      <c r="SUX2355" s="1452"/>
      <c r="SUY2355" s="1452"/>
      <c r="SUZ2355" s="1452"/>
      <c r="SVA2355" s="1452"/>
      <c r="SVB2355" s="1452"/>
      <c r="SVC2355" s="1452"/>
      <c r="SVD2355" s="1452"/>
      <c r="SVE2355" s="1452"/>
      <c r="SVF2355" s="1452"/>
      <c r="SVG2355" s="1452"/>
      <c r="SVH2355" s="1452"/>
      <c r="SVI2355" s="1452"/>
      <c r="SVJ2355" s="1452"/>
      <c r="SVK2355" s="1452"/>
      <c r="SVL2355" s="1452"/>
      <c r="SVM2355" s="1452"/>
      <c r="SVN2355" s="1452"/>
      <c r="SVO2355" s="1452"/>
      <c r="SVP2355" s="1452"/>
      <c r="SVQ2355" s="1452"/>
      <c r="SVR2355" s="1452"/>
      <c r="SVS2355" s="1452"/>
      <c r="SVT2355" s="1452"/>
      <c r="SVU2355" s="1452"/>
      <c r="SVV2355" s="1452"/>
      <c r="SVW2355" s="1452"/>
      <c r="SVX2355" s="1452"/>
      <c r="SVY2355" s="1452"/>
      <c r="SVZ2355" s="1452"/>
      <c r="SWA2355" s="1452"/>
      <c r="SWB2355" s="1452"/>
      <c r="SWC2355" s="1452"/>
      <c r="SWD2355" s="1452"/>
      <c r="SWE2355" s="1452"/>
      <c r="SWF2355" s="1452"/>
      <c r="SWG2355" s="1452"/>
      <c r="SWH2355" s="1452"/>
      <c r="SWI2355" s="1452"/>
      <c r="SWJ2355" s="1452"/>
      <c r="SWK2355" s="1452"/>
      <c r="SWL2355" s="1452"/>
      <c r="SWM2355" s="1452"/>
      <c r="SWN2355" s="1452"/>
      <c r="SWO2355" s="1452"/>
      <c r="SWP2355" s="1452"/>
      <c r="SWQ2355" s="1452"/>
      <c r="SWR2355" s="1452"/>
      <c r="SWS2355" s="1452"/>
      <c r="SWT2355" s="1452"/>
      <c r="SWU2355" s="1452"/>
      <c r="SWV2355" s="1452"/>
      <c r="SWW2355" s="1452"/>
      <c r="SWX2355" s="1452"/>
      <c r="SWY2355" s="1452"/>
      <c r="SWZ2355" s="1452"/>
      <c r="SXA2355" s="1452"/>
      <c r="SXB2355" s="1452"/>
      <c r="SXC2355" s="1452"/>
      <c r="SXD2355" s="1452"/>
      <c r="SXE2355" s="1452"/>
      <c r="SXF2355" s="1452"/>
      <c r="SXG2355" s="1452"/>
      <c r="SXH2355" s="1452"/>
      <c r="SXI2355" s="1452"/>
      <c r="SXJ2355" s="1452"/>
      <c r="SXK2355" s="1452"/>
      <c r="SXL2355" s="1452"/>
      <c r="SXM2355" s="1452"/>
      <c r="SXN2355" s="1452"/>
      <c r="SXO2355" s="1452"/>
      <c r="SXP2355" s="1452"/>
      <c r="SXQ2355" s="1452"/>
      <c r="SXR2355" s="1452"/>
      <c r="SXS2355" s="1452"/>
      <c r="SXT2355" s="1452"/>
      <c r="SXU2355" s="1452"/>
      <c r="SXV2355" s="1452"/>
      <c r="SXW2355" s="1452"/>
      <c r="SXX2355" s="1452"/>
      <c r="SXY2355" s="1452"/>
      <c r="SXZ2355" s="1452"/>
      <c r="SYA2355" s="1452"/>
      <c r="SYB2355" s="1452"/>
      <c r="SYC2355" s="1452"/>
      <c r="SYD2355" s="1452"/>
      <c r="SYE2355" s="1452"/>
      <c r="SYF2355" s="1452"/>
      <c r="SYG2355" s="1452"/>
      <c r="SYH2355" s="1452"/>
      <c r="SYI2355" s="1452"/>
      <c r="SYJ2355" s="1452"/>
      <c r="SYK2355" s="1452"/>
      <c r="SYL2355" s="1452"/>
      <c r="SYM2355" s="1452"/>
      <c r="SYN2355" s="1452"/>
      <c r="SYO2355" s="1452"/>
      <c r="SYP2355" s="1452"/>
      <c r="SYQ2355" s="1452"/>
      <c r="SYR2355" s="1452"/>
      <c r="SYS2355" s="1452"/>
      <c r="SYT2355" s="1452"/>
      <c r="SYU2355" s="1452"/>
      <c r="SYV2355" s="1452"/>
      <c r="SYW2355" s="1452"/>
      <c r="SYX2355" s="1452"/>
      <c r="SYY2355" s="1452"/>
      <c r="SYZ2355" s="1452"/>
      <c r="SZA2355" s="1452"/>
      <c r="SZB2355" s="1452"/>
      <c r="SZC2355" s="1452"/>
      <c r="SZD2355" s="1452"/>
      <c r="SZE2355" s="1452"/>
      <c r="SZF2355" s="1452"/>
      <c r="SZG2355" s="1452"/>
      <c r="SZH2355" s="1452"/>
      <c r="SZI2355" s="1452"/>
      <c r="SZJ2355" s="1452"/>
      <c r="SZK2355" s="1452"/>
      <c r="SZL2355" s="1452"/>
      <c r="SZM2355" s="1452"/>
      <c r="SZN2355" s="1452"/>
      <c r="SZO2355" s="1452"/>
      <c r="SZP2355" s="1452"/>
      <c r="SZQ2355" s="1452"/>
      <c r="SZR2355" s="1452"/>
      <c r="SZS2355" s="1452"/>
      <c r="SZT2355" s="1452"/>
      <c r="SZU2355" s="1452"/>
      <c r="SZV2355" s="1452"/>
      <c r="SZW2355" s="1452"/>
      <c r="SZX2355" s="1452"/>
      <c r="SZY2355" s="1452"/>
      <c r="SZZ2355" s="1452"/>
      <c r="TAA2355" s="1452"/>
      <c r="TAB2355" s="1452"/>
      <c r="TAC2355" s="1452"/>
      <c r="TAD2355" s="1452"/>
      <c r="TAE2355" s="1452"/>
      <c r="TAF2355" s="1452"/>
      <c r="TAG2355" s="1452"/>
      <c r="TAH2355" s="1452"/>
      <c r="TAI2355" s="1452"/>
      <c r="TAJ2355" s="1452"/>
      <c r="TAK2355" s="1452"/>
      <c r="TAL2355" s="1452"/>
      <c r="TAM2355" s="1452"/>
      <c r="TAN2355" s="1452"/>
      <c r="TAO2355" s="1452"/>
      <c r="TAP2355" s="1452"/>
      <c r="TAQ2355" s="1452"/>
      <c r="TAR2355" s="1452"/>
      <c r="TAS2355" s="1452"/>
      <c r="TAT2355" s="1452"/>
      <c r="TAU2355" s="1452"/>
      <c r="TAV2355" s="1452"/>
      <c r="TAW2355" s="1452"/>
      <c r="TAX2355" s="1452"/>
      <c r="TAY2355" s="1452"/>
      <c r="TAZ2355" s="1452"/>
      <c r="TBA2355" s="1452"/>
      <c r="TBB2355" s="1452"/>
      <c r="TBC2355" s="1452"/>
      <c r="TBD2355" s="1452"/>
      <c r="TBE2355" s="1452"/>
      <c r="TBF2355" s="1452"/>
      <c r="TBG2355" s="1452"/>
      <c r="TBH2355" s="1452"/>
      <c r="TBI2355" s="1452"/>
      <c r="TBJ2355" s="1452"/>
      <c r="TBK2355" s="1452"/>
      <c r="TBL2355" s="1452"/>
      <c r="TBM2355" s="1452"/>
      <c r="TBN2355" s="1452"/>
      <c r="TBO2355" s="1452"/>
      <c r="TBP2355" s="1452"/>
      <c r="TBQ2355" s="1452"/>
      <c r="TBR2355" s="1452"/>
      <c r="TBS2355" s="1452"/>
      <c r="TBT2355" s="1452"/>
      <c r="TBU2355" s="1452"/>
      <c r="TBV2355" s="1452"/>
      <c r="TBW2355" s="1452"/>
      <c r="TBX2355" s="1452"/>
      <c r="TBY2355" s="1452"/>
      <c r="TBZ2355" s="1452"/>
      <c r="TCA2355" s="1452"/>
      <c r="TCB2355" s="1452"/>
      <c r="TCC2355" s="1452"/>
      <c r="TCD2355" s="1452"/>
      <c r="TCE2355" s="1452"/>
      <c r="TCF2355" s="1452"/>
      <c r="TCG2355" s="1452"/>
      <c r="TCH2355" s="1452"/>
      <c r="TCI2355" s="1452"/>
      <c r="TCJ2355" s="1452"/>
      <c r="TCK2355" s="1452"/>
      <c r="TCL2355" s="1452"/>
      <c r="TCM2355" s="1452"/>
      <c r="TCN2355" s="1452"/>
      <c r="TCO2355" s="1452"/>
      <c r="TCP2355" s="1452"/>
      <c r="TCQ2355" s="1452"/>
      <c r="TCR2355" s="1452"/>
      <c r="TCS2355" s="1452"/>
      <c r="TCT2355" s="1452"/>
      <c r="TCU2355" s="1452"/>
      <c r="TCV2355" s="1452"/>
      <c r="TCW2355" s="1452"/>
      <c r="TCX2355" s="1452"/>
      <c r="TCY2355" s="1452"/>
      <c r="TCZ2355" s="1452"/>
      <c r="TDA2355" s="1452"/>
      <c r="TDB2355" s="1452"/>
      <c r="TDC2355" s="1452"/>
      <c r="TDD2355" s="1452"/>
      <c r="TDE2355" s="1452"/>
      <c r="TDF2355" s="1452"/>
      <c r="TDG2355" s="1452"/>
      <c r="TDH2355" s="1452"/>
      <c r="TDI2355" s="1452"/>
      <c r="TDJ2355" s="1452"/>
      <c r="TDK2355" s="1452"/>
      <c r="TDL2355" s="1452"/>
      <c r="TDM2355" s="1452"/>
      <c r="TDN2355" s="1452"/>
      <c r="TDO2355" s="1452"/>
      <c r="TDP2355" s="1452"/>
      <c r="TDQ2355" s="1452"/>
      <c r="TDR2355" s="1452"/>
      <c r="TDS2355" s="1452"/>
      <c r="TDT2355" s="1452"/>
      <c r="TDU2355" s="1452"/>
      <c r="TDV2355" s="1452"/>
      <c r="TDW2355" s="1452"/>
      <c r="TDX2355" s="1452"/>
      <c r="TDY2355" s="1452"/>
      <c r="TDZ2355" s="1452"/>
      <c r="TEA2355" s="1452"/>
      <c r="TEB2355" s="1452"/>
      <c r="TEC2355" s="1452"/>
      <c r="TED2355" s="1452"/>
      <c r="TEE2355" s="1452"/>
      <c r="TEF2355" s="1452"/>
      <c r="TEG2355" s="1452"/>
      <c r="TEH2355" s="1452"/>
      <c r="TEI2355" s="1452"/>
      <c r="TEJ2355" s="1452"/>
      <c r="TEK2355" s="1452"/>
      <c r="TEL2355" s="1452"/>
      <c r="TEM2355" s="1452"/>
      <c r="TEN2355" s="1452"/>
      <c r="TEO2355" s="1452"/>
      <c r="TEP2355" s="1452"/>
      <c r="TEQ2355" s="1452"/>
      <c r="TER2355" s="1452"/>
      <c r="TES2355" s="1452"/>
      <c r="TET2355" s="1452"/>
      <c r="TEU2355" s="1452"/>
      <c r="TEV2355" s="1452"/>
      <c r="TEW2355" s="1452"/>
      <c r="TEX2355" s="1452"/>
      <c r="TEY2355" s="1452"/>
      <c r="TEZ2355" s="1452"/>
      <c r="TFA2355" s="1452"/>
      <c r="TFB2355" s="1452"/>
      <c r="TFC2355" s="1452"/>
      <c r="TFD2355" s="1452"/>
      <c r="TFE2355" s="1452"/>
      <c r="TFF2355" s="1452"/>
      <c r="TFG2355" s="1452"/>
      <c r="TFH2355" s="1452"/>
      <c r="TFI2355" s="1452"/>
      <c r="TFJ2355" s="1452"/>
      <c r="TFK2355" s="1452"/>
      <c r="TFL2355" s="1452"/>
      <c r="TFM2355" s="1452"/>
      <c r="TFN2355" s="1452"/>
      <c r="TFO2355" s="1452"/>
      <c r="TFP2355" s="1452"/>
      <c r="TFQ2355" s="1452"/>
      <c r="TFR2355" s="1452"/>
      <c r="TFS2355" s="1452"/>
      <c r="TFT2355" s="1452"/>
      <c r="TFU2355" s="1452"/>
      <c r="TFV2355" s="1452"/>
      <c r="TFW2355" s="1452"/>
      <c r="TFX2355" s="1452"/>
      <c r="TFY2355" s="1452"/>
      <c r="TFZ2355" s="1452"/>
      <c r="TGA2355" s="1452"/>
      <c r="TGB2355" s="1452"/>
      <c r="TGC2355" s="1452"/>
      <c r="TGD2355" s="1452"/>
      <c r="TGE2355" s="1452"/>
      <c r="TGF2355" s="1452"/>
      <c r="TGG2355" s="1452"/>
      <c r="TGH2355" s="1452"/>
      <c r="TGI2355" s="1452"/>
      <c r="TGJ2355" s="1452"/>
      <c r="TGK2355" s="1452"/>
      <c r="TGL2355" s="1452"/>
      <c r="TGM2355" s="1452"/>
      <c r="TGN2355" s="1452"/>
      <c r="TGO2355" s="1452"/>
      <c r="TGP2355" s="1452"/>
      <c r="TGQ2355" s="1452"/>
      <c r="TGR2355" s="1452"/>
      <c r="TGS2355" s="1452"/>
      <c r="TGT2355" s="1452"/>
      <c r="TGU2355" s="1452"/>
      <c r="TGV2355" s="1452"/>
      <c r="TGW2355" s="1452"/>
      <c r="TGX2355" s="1452"/>
      <c r="TGY2355" s="1452"/>
      <c r="TGZ2355" s="1452"/>
      <c r="THA2355" s="1452"/>
      <c r="THB2355" s="1452"/>
      <c r="THC2355" s="1452"/>
      <c r="THD2355" s="1452"/>
      <c r="THE2355" s="1452"/>
      <c r="THF2355" s="1452"/>
      <c r="THG2355" s="1452"/>
      <c r="THH2355" s="1452"/>
      <c r="THI2355" s="1452"/>
      <c r="THJ2355" s="1452"/>
      <c r="THK2355" s="1452"/>
      <c r="THL2355" s="1452"/>
      <c r="THM2355" s="1452"/>
      <c r="THN2355" s="1452"/>
      <c r="THO2355" s="1452"/>
      <c r="THP2355" s="1452"/>
      <c r="THQ2355" s="1452"/>
      <c r="THR2355" s="1452"/>
      <c r="THS2355" s="1452"/>
      <c r="THT2355" s="1452"/>
      <c r="THU2355" s="1452"/>
      <c r="THV2355" s="1452"/>
      <c r="THW2355" s="1452"/>
      <c r="THX2355" s="1452"/>
      <c r="THY2355" s="1452"/>
      <c r="THZ2355" s="1452"/>
      <c r="TIA2355" s="1452"/>
      <c r="TIB2355" s="1452"/>
      <c r="TIC2355" s="1452"/>
      <c r="TID2355" s="1452"/>
      <c r="TIE2355" s="1452"/>
      <c r="TIF2355" s="1452"/>
      <c r="TIG2355" s="1452"/>
      <c r="TIH2355" s="1452"/>
      <c r="TII2355" s="1452"/>
      <c r="TIJ2355" s="1452"/>
      <c r="TIK2355" s="1452"/>
      <c r="TIL2355" s="1452"/>
      <c r="TIM2355" s="1452"/>
      <c r="TIN2355" s="1452"/>
      <c r="TIO2355" s="1452"/>
      <c r="TIP2355" s="1452"/>
      <c r="TIQ2355" s="1452"/>
      <c r="TIR2355" s="1452"/>
      <c r="TIS2355" s="1452"/>
      <c r="TIT2355" s="1452"/>
      <c r="TIU2355" s="1452"/>
      <c r="TIV2355" s="1452"/>
      <c r="TIW2355" s="1452"/>
      <c r="TIX2355" s="1452"/>
      <c r="TIY2355" s="1452"/>
      <c r="TIZ2355" s="1452"/>
      <c r="TJA2355" s="1452"/>
      <c r="TJB2355" s="1452"/>
      <c r="TJC2355" s="1452"/>
      <c r="TJD2355" s="1452"/>
      <c r="TJE2355" s="1452"/>
      <c r="TJF2355" s="1452"/>
      <c r="TJG2355" s="1452"/>
      <c r="TJH2355" s="1452"/>
      <c r="TJI2355" s="1452"/>
      <c r="TJJ2355" s="1452"/>
      <c r="TJK2355" s="1452"/>
      <c r="TJL2355" s="1452"/>
      <c r="TJM2355" s="1452"/>
      <c r="TJN2355" s="1452"/>
      <c r="TJO2355" s="1452"/>
      <c r="TJP2355" s="1452"/>
      <c r="TJQ2355" s="1452"/>
      <c r="TJR2355" s="1452"/>
      <c r="TJS2355" s="1452"/>
      <c r="TJT2355" s="1452"/>
      <c r="TJU2355" s="1452"/>
      <c r="TJV2355" s="1452"/>
      <c r="TJW2355" s="1452"/>
      <c r="TJX2355" s="1452"/>
      <c r="TJY2355" s="1452"/>
      <c r="TJZ2355" s="1452"/>
      <c r="TKA2355" s="1452"/>
      <c r="TKB2355" s="1452"/>
      <c r="TKC2355" s="1452"/>
      <c r="TKD2355" s="1452"/>
      <c r="TKE2355" s="1452"/>
      <c r="TKF2355" s="1452"/>
      <c r="TKG2355" s="1452"/>
      <c r="TKH2355" s="1452"/>
      <c r="TKI2355" s="1452"/>
      <c r="TKJ2355" s="1452"/>
      <c r="TKK2355" s="1452"/>
      <c r="TKL2355" s="1452"/>
      <c r="TKM2355" s="1452"/>
      <c r="TKN2355" s="1452"/>
      <c r="TKO2355" s="1452"/>
      <c r="TKP2355" s="1452"/>
      <c r="TKQ2355" s="1452"/>
      <c r="TKR2355" s="1452"/>
      <c r="TKS2355" s="1452"/>
      <c r="TKT2355" s="1452"/>
      <c r="TKU2355" s="1452"/>
      <c r="TKV2355" s="1452"/>
      <c r="TKW2355" s="1452"/>
      <c r="TKX2355" s="1452"/>
      <c r="TKY2355" s="1452"/>
      <c r="TKZ2355" s="1452"/>
      <c r="TLA2355" s="1452"/>
      <c r="TLB2355" s="1452"/>
      <c r="TLC2355" s="1452"/>
      <c r="TLD2355" s="1452"/>
      <c r="TLE2355" s="1452"/>
      <c r="TLF2355" s="1452"/>
      <c r="TLG2355" s="1452"/>
      <c r="TLH2355" s="1452"/>
      <c r="TLI2355" s="1452"/>
      <c r="TLJ2355" s="1452"/>
      <c r="TLK2355" s="1452"/>
      <c r="TLL2355" s="1452"/>
      <c r="TLM2355" s="1452"/>
      <c r="TLN2355" s="1452"/>
      <c r="TLO2355" s="1452"/>
      <c r="TLP2355" s="1452"/>
      <c r="TLQ2355" s="1452"/>
      <c r="TLR2355" s="1452"/>
      <c r="TLS2355" s="1452"/>
      <c r="TLT2355" s="1452"/>
      <c r="TLU2355" s="1452"/>
      <c r="TLV2355" s="1452"/>
      <c r="TLW2355" s="1452"/>
      <c r="TLX2355" s="1452"/>
      <c r="TLY2355" s="1452"/>
      <c r="TLZ2355" s="1452"/>
      <c r="TMA2355" s="1452"/>
      <c r="TMB2355" s="1452"/>
      <c r="TMC2355" s="1452"/>
      <c r="TMD2355" s="1452"/>
      <c r="TME2355" s="1452"/>
      <c r="TMF2355" s="1452"/>
      <c r="TMG2355" s="1452"/>
      <c r="TMH2355" s="1452"/>
      <c r="TMI2355" s="1452"/>
      <c r="TMJ2355" s="1452"/>
      <c r="TMK2355" s="1452"/>
      <c r="TML2355" s="1452"/>
      <c r="TMM2355" s="1452"/>
      <c r="TMN2355" s="1452"/>
      <c r="TMO2355" s="1452"/>
      <c r="TMP2355" s="1452"/>
      <c r="TMQ2355" s="1452"/>
      <c r="TMR2355" s="1452"/>
      <c r="TMS2355" s="1452"/>
      <c r="TMT2355" s="1452"/>
      <c r="TMU2355" s="1452"/>
      <c r="TMV2355" s="1452"/>
      <c r="TMW2355" s="1452"/>
      <c r="TMX2355" s="1452"/>
      <c r="TMY2355" s="1452"/>
      <c r="TMZ2355" s="1452"/>
      <c r="TNA2355" s="1452"/>
      <c r="TNB2355" s="1452"/>
      <c r="TNC2355" s="1452"/>
      <c r="TND2355" s="1452"/>
      <c r="TNE2355" s="1452"/>
      <c r="TNF2355" s="1452"/>
      <c r="TNG2355" s="1452"/>
      <c r="TNH2355" s="1452"/>
      <c r="TNI2355" s="1452"/>
      <c r="TNJ2355" s="1452"/>
      <c r="TNK2355" s="1452"/>
      <c r="TNL2355" s="1452"/>
      <c r="TNM2355" s="1452"/>
      <c r="TNN2355" s="1452"/>
      <c r="TNO2355" s="1452"/>
      <c r="TNP2355" s="1452"/>
      <c r="TNQ2355" s="1452"/>
      <c r="TNR2355" s="1452"/>
      <c r="TNS2355" s="1452"/>
      <c r="TNT2355" s="1452"/>
      <c r="TNU2355" s="1452"/>
      <c r="TNV2355" s="1452"/>
      <c r="TNW2355" s="1452"/>
      <c r="TNX2355" s="1452"/>
      <c r="TNY2355" s="1452"/>
      <c r="TNZ2355" s="1452"/>
      <c r="TOA2355" s="1452"/>
      <c r="TOB2355" s="1452"/>
      <c r="TOC2355" s="1452"/>
      <c r="TOD2355" s="1452"/>
      <c r="TOE2355" s="1452"/>
      <c r="TOF2355" s="1452"/>
      <c r="TOG2355" s="1452"/>
      <c r="TOH2355" s="1452"/>
      <c r="TOI2355" s="1452"/>
      <c r="TOJ2355" s="1452"/>
      <c r="TOK2355" s="1452"/>
      <c r="TOL2355" s="1452"/>
      <c r="TOM2355" s="1452"/>
      <c r="TON2355" s="1452"/>
      <c r="TOO2355" s="1452"/>
      <c r="TOP2355" s="1452"/>
      <c r="TOQ2355" s="1452"/>
      <c r="TOR2355" s="1452"/>
      <c r="TOS2355" s="1452"/>
      <c r="TOT2355" s="1452"/>
      <c r="TOU2355" s="1452"/>
      <c r="TOV2355" s="1452"/>
      <c r="TOW2355" s="1452"/>
      <c r="TOX2355" s="1452"/>
      <c r="TOY2355" s="1452"/>
      <c r="TOZ2355" s="1452"/>
      <c r="TPA2355" s="1452"/>
      <c r="TPB2355" s="1452"/>
      <c r="TPC2355" s="1452"/>
      <c r="TPD2355" s="1452"/>
      <c r="TPE2355" s="1452"/>
      <c r="TPF2355" s="1452"/>
      <c r="TPG2355" s="1452"/>
      <c r="TPH2355" s="1452"/>
      <c r="TPI2355" s="1452"/>
      <c r="TPJ2355" s="1452"/>
      <c r="TPK2355" s="1452"/>
      <c r="TPL2355" s="1452"/>
      <c r="TPM2355" s="1452"/>
      <c r="TPN2355" s="1452"/>
      <c r="TPO2355" s="1452"/>
      <c r="TPP2355" s="1452"/>
      <c r="TPQ2355" s="1452"/>
      <c r="TPR2355" s="1452"/>
      <c r="TPS2355" s="1452"/>
      <c r="TPT2355" s="1452"/>
      <c r="TPU2355" s="1452"/>
      <c r="TPV2355" s="1452"/>
      <c r="TPW2355" s="1452"/>
      <c r="TPX2355" s="1452"/>
      <c r="TPY2355" s="1452"/>
      <c r="TPZ2355" s="1452"/>
      <c r="TQA2355" s="1452"/>
      <c r="TQB2355" s="1452"/>
      <c r="TQC2355" s="1452"/>
      <c r="TQD2355" s="1452"/>
      <c r="TQE2355" s="1452"/>
      <c r="TQF2355" s="1452"/>
      <c r="TQG2355" s="1452"/>
      <c r="TQH2355" s="1452"/>
      <c r="TQI2355" s="1452"/>
      <c r="TQJ2355" s="1452"/>
      <c r="TQK2355" s="1452"/>
      <c r="TQL2355" s="1452"/>
      <c r="TQM2355" s="1452"/>
      <c r="TQN2355" s="1452"/>
      <c r="TQO2355" s="1452"/>
      <c r="TQP2355" s="1452"/>
      <c r="TQQ2355" s="1452"/>
      <c r="TQR2355" s="1452"/>
      <c r="TQS2355" s="1452"/>
      <c r="TQT2355" s="1452"/>
      <c r="TQU2355" s="1452"/>
      <c r="TQV2355" s="1452"/>
      <c r="TQW2355" s="1452"/>
      <c r="TQX2355" s="1452"/>
      <c r="TQY2355" s="1452"/>
      <c r="TQZ2355" s="1452"/>
      <c r="TRA2355" s="1452"/>
      <c r="TRB2355" s="1452"/>
      <c r="TRC2355" s="1452"/>
      <c r="TRD2355" s="1452"/>
      <c r="TRE2355" s="1452"/>
      <c r="TRF2355" s="1452"/>
      <c r="TRG2355" s="1452"/>
      <c r="TRH2355" s="1452"/>
      <c r="TRI2355" s="1452"/>
      <c r="TRJ2355" s="1452"/>
      <c r="TRK2355" s="1452"/>
      <c r="TRL2355" s="1452"/>
      <c r="TRM2355" s="1452"/>
      <c r="TRN2355" s="1452"/>
      <c r="TRO2355" s="1452"/>
      <c r="TRP2355" s="1452"/>
      <c r="TRQ2355" s="1452"/>
      <c r="TRR2355" s="1452"/>
      <c r="TRS2355" s="1452"/>
      <c r="TRT2355" s="1452"/>
      <c r="TRU2355" s="1452"/>
      <c r="TRV2355" s="1452"/>
      <c r="TRW2355" s="1452"/>
      <c r="TRX2355" s="1452"/>
      <c r="TRY2355" s="1452"/>
      <c r="TRZ2355" s="1452"/>
      <c r="TSA2355" s="1452"/>
      <c r="TSB2355" s="1452"/>
      <c r="TSC2355" s="1452"/>
      <c r="TSD2355" s="1452"/>
      <c r="TSE2355" s="1452"/>
      <c r="TSF2355" s="1452"/>
      <c r="TSG2355" s="1452"/>
      <c r="TSH2355" s="1452"/>
      <c r="TSI2355" s="1452"/>
      <c r="TSJ2355" s="1452"/>
      <c r="TSK2355" s="1452"/>
      <c r="TSL2355" s="1452"/>
      <c r="TSM2355" s="1452"/>
      <c r="TSN2355" s="1452"/>
      <c r="TSO2355" s="1452"/>
      <c r="TSP2355" s="1452"/>
      <c r="TSQ2355" s="1452"/>
      <c r="TSR2355" s="1452"/>
      <c r="TSS2355" s="1452"/>
      <c r="TST2355" s="1452"/>
      <c r="TSU2355" s="1452"/>
      <c r="TSV2355" s="1452"/>
      <c r="TSW2355" s="1452"/>
      <c r="TSX2355" s="1452"/>
      <c r="TSY2355" s="1452"/>
      <c r="TSZ2355" s="1452"/>
      <c r="TTA2355" s="1452"/>
      <c r="TTB2355" s="1452"/>
      <c r="TTC2355" s="1452"/>
      <c r="TTD2355" s="1452"/>
      <c r="TTE2355" s="1452"/>
      <c r="TTF2355" s="1452"/>
      <c r="TTG2355" s="1452"/>
      <c r="TTH2355" s="1452"/>
      <c r="TTI2355" s="1452"/>
      <c r="TTJ2355" s="1452"/>
      <c r="TTK2355" s="1452"/>
      <c r="TTL2355" s="1452"/>
      <c r="TTM2355" s="1452"/>
      <c r="TTN2355" s="1452"/>
      <c r="TTO2355" s="1452"/>
      <c r="TTP2355" s="1452"/>
      <c r="TTQ2355" s="1452"/>
      <c r="TTR2355" s="1452"/>
      <c r="TTS2355" s="1452"/>
      <c r="TTT2355" s="1452"/>
      <c r="TTU2355" s="1452"/>
      <c r="TTV2355" s="1452"/>
      <c r="TTW2355" s="1452"/>
      <c r="TTX2355" s="1452"/>
      <c r="TTY2355" s="1452"/>
      <c r="TTZ2355" s="1452"/>
      <c r="TUA2355" s="1452"/>
      <c r="TUB2355" s="1452"/>
      <c r="TUC2355" s="1452"/>
      <c r="TUD2355" s="1452"/>
      <c r="TUE2355" s="1452"/>
      <c r="TUF2355" s="1452"/>
      <c r="TUG2355" s="1452"/>
      <c r="TUH2355" s="1452"/>
      <c r="TUI2355" s="1452"/>
      <c r="TUJ2355" s="1452"/>
      <c r="TUK2355" s="1452"/>
      <c r="TUL2355" s="1452"/>
      <c r="TUM2355" s="1452"/>
      <c r="TUN2355" s="1452"/>
      <c r="TUO2355" s="1452"/>
      <c r="TUP2355" s="1452"/>
      <c r="TUQ2355" s="1452"/>
      <c r="TUR2355" s="1452"/>
      <c r="TUS2355" s="1452"/>
      <c r="TUT2355" s="1452"/>
      <c r="TUU2355" s="1452"/>
      <c r="TUV2355" s="1452"/>
      <c r="TUW2355" s="1452"/>
      <c r="TUX2355" s="1452"/>
      <c r="TUY2355" s="1452"/>
      <c r="TUZ2355" s="1452"/>
      <c r="TVA2355" s="1452"/>
      <c r="TVB2355" s="1452"/>
      <c r="TVC2355" s="1452"/>
      <c r="TVD2355" s="1452"/>
      <c r="TVE2355" s="1452"/>
      <c r="TVF2355" s="1452"/>
      <c r="TVG2355" s="1452"/>
      <c r="TVH2355" s="1452"/>
      <c r="TVI2355" s="1452"/>
      <c r="TVJ2355" s="1452"/>
      <c r="TVK2355" s="1452"/>
      <c r="TVL2355" s="1452"/>
      <c r="TVM2355" s="1452"/>
      <c r="TVN2355" s="1452"/>
      <c r="TVO2355" s="1452"/>
      <c r="TVP2355" s="1452"/>
      <c r="TVQ2355" s="1452"/>
      <c r="TVR2355" s="1452"/>
      <c r="TVS2355" s="1452"/>
      <c r="TVT2355" s="1452"/>
      <c r="TVU2355" s="1452"/>
      <c r="TVV2355" s="1452"/>
      <c r="TVW2355" s="1452"/>
      <c r="TVX2355" s="1452"/>
      <c r="TVY2355" s="1452"/>
      <c r="TVZ2355" s="1452"/>
      <c r="TWA2355" s="1452"/>
      <c r="TWB2355" s="1452"/>
      <c r="TWC2355" s="1452"/>
      <c r="TWD2355" s="1452"/>
      <c r="TWE2355" s="1452"/>
      <c r="TWF2355" s="1452"/>
      <c r="TWG2355" s="1452"/>
      <c r="TWH2355" s="1452"/>
      <c r="TWI2355" s="1452"/>
      <c r="TWJ2355" s="1452"/>
      <c r="TWK2355" s="1452"/>
      <c r="TWL2355" s="1452"/>
      <c r="TWM2355" s="1452"/>
      <c r="TWN2355" s="1452"/>
      <c r="TWO2355" s="1452"/>
      <c r="TWP2355" s="1452"/>
      <c r="TWQ2355" s="1452"/>
      <c r="TWR2355" s="1452"/>
      <c r="TWS2355" s="1452"/>
      <c r="TWT2355" s="1452"/>
      <c r="TWU2355" s="1452"/>
      <c r="TWV2355" s="1452"/>
      <c r="TWW2355" s="1452"/>
      <c r="TWX2355" s="1452"/>
      <c r="TWY2355" s="1452"/>
      <c r="TWZ2355" s="1452"/>
      <c r="TXA2355" s="1452"/>
      <c r="TXB2355" s="1452"/>
      <c r="TXC2355" s="1452"/>
      <c r="TXD2355" s="1452"/>
      <c r="TXE2355" s="1452"/>
      <c r="TXF2355" s="1452"/>
      <c r="TXG2355" s="1452"/>
      <c r="TXH2355" s="1452"/>
      <c r="TXI2355" s="1452"/>
      <c r="TXJ2355" s="1452"/>
      <c r="TXK2355" s="1452"/>
      <c r="TXL2355" s="1452"/>
      <c r="TXM2355" s="1452"/>
      <c r="TXN2355" s="1452"/>
      <c r="TXO2355" s="1452"/>
      <c r="TXP2355" s="1452"/>
      <c r="TXQ2355" s="1452"/>
      <c r="TXR2355" s="1452"/>
      <c r="TXS2355" s="1452"/>
      <c r="TXT2355" s="1452"/>
      <c r="TXU2355" s="1452"/>
      <c r="TXV2355" s="1452"/>
      <c r="TXW2355" s="1452"/>
      <c r="TXX2355" s="1452"/>
      <c r="TXY2355" s="1452"/>
      <c r="TXZ2355" s="1452"/>
      <c r="TYA2355" s="1452"/>
      <c r="TYB2355" s="1452"/>
      <c r="TYC2355" s="1452"/>
      <c r="TYD2355" s="1452"/>
      <c r="TYE2355" s="1452"/>
      <c r="TYF2355" s="1452"/>
      <c r="TYG2355" s="1452"/>
      <c r="TYH2355" s="1452"/>
      <c r="TYI2355" s="1452"/>
      <c r="TYJ2355" s="1452"/>
      <c r="TYK2355" s="1452"/>
      <c r="TYL2355" s="1452"/>
      <c r="TYM2355" s="1452"/>
      <c r="TYN2355" s="1452"/>
      <c r="TYO2355" s="1452"/>
      <c r="TYP2355" s="1452"/>
      <c r="TYQ2355" s="1452"/>
      <c r="TYR2355" s="1452"/>
      <c r="TYS2355" s="1452"/>
      <c r="TYT2355" s="1452"/>
      <c r="TYU2355" s="1452"/>
      <c r="TYV2355" s="1452"/>
      <c r="TYW2355" s="1452"/>
      <c r="TYX2355" s="1452"/>
      <c r="TYY2355" s="1452"/>
      <c r="TYZ2355" s="1452"/>
      <c r="TZA2355" s="1452"/>
      <c r="TZB2355" s="1452"/>
      <c r="TZC2355" s="1452"/>
      <c r="TZD2355" s="1452"/>
      <c r="TZE2355" s="1452"/>
      <c r="TZF2355" s="1452"/>
      <c r="TZG2355" s="1452"/>
      <c r="TZH2355" s="1452"/>
      <c r="TZI2355" s="1452"/>
      <c r="TZJ2355" s="1452"/>
      <c r="TZK2355" s="1452"/>
      <c r="TZL2355" s="1452"/>
      <c r="TZM2355" s="1452"/>
      <c r="TZN2355" s="1452"/>
      <c r="TZO2355" s="1452"/>
      <c r="TZP2355" s="1452"/>
      <c r="TZQ2355" s="1452"/>
      <c r="TZR2355" s="1452"/>
      <c r="TZS2355" s="1452"/>
      <c r="TZT2355" s="1452"/>
      <c r="TZU2355" s="1452"/>
      <c r="TZV2355" s="1452"/>
      <c r="TZW2355" s="1452"/>
      <c r="TZX2355" s="1452"/>
      <c r="TZY2355" s="1452"/>
      <c r="TZZ2355" s="1452"/>
      <c r="UAA2355" s="1452"/>
      <c r="UAB2355" s="1452"/>
      <c r="UAC2355" s="1452"/>
      <c r="UAD2355" s="1452"/>
      <c r="UAE2355" s="1452"/>
      <c r="UAF2355" s="1452"/>
      <c r="UAG2355" s="1452"/>
      <c r="UAH2355" s="1452"/>
      <c r="UAI2355" s="1452"/>
      <c r="UAJ2355" s="1452"/>
      <c r="UAK2355" s="1452"/>
      <c r="UAL2355" s="1452"/>
      <c r="UAM2355" s="1452"/>
      <c r="UAN2355" s="1452"/>
      <c r="UAO2355" s="1452"/>
      <c r="UAP2355" s="1452"/>
      <c r="UAQ2355" s="1452"/>
      <c r="UAR2355" s="1452"/>
      <c r="UAS2355" s="1452"/>
      <c r="UAT2355" s="1452"/>
      <c r="UAU2355" s="1452"/>
      <c r="UAV2355" s="1452"/>
      <c r="UAW2355" s="1452"/>
      <c r="UAX2355" s="1452"/>
      <c r="UAY2355" s="1452"/>
      <c r="UAZ2355" s="1452"/>
      <c r="UBA2355" s="1452"/>
      <c r="UBB2355" s="1452"/>
      <c r="UBC2355" s="1452"/>
      <c r="UBD2355" s="1452"/>
      <c r="UBE2355" s="1452"/>
      <c r="UBF2355" s="1452"/>
      <c r="UBG2355" s="1452"/>
      <c r="UBH2355" s="1452"/>
      <c r="UBI2355" s="1452"/>
      <c r="UBJ2355" s="1452"/>
      <c r="UBK2355" s="1452"/>
      <c r="UBL2355" s="1452"/>
      <c r="UBM2355" s="1452"/>
      <c r="UBN2355" s="1452"/>
      <c r="UBO2355" s="1452"/>
      <c r="UBP2355" s="1452"/>
      <c r="UBQ2355" s="1452"/>
      <c r="UBR2355" s="1452"/>
      <c r="UBS2355" s="1452"/>
      <c r="UBT2355" s="1452"/>
      <c r="UBU2355" s="1452"/>
      <c r="UBV2355" s="1452"/>
      <c r="UBW2355" s="1452"/>
      <c r="UBX2355" s="1452"/>
      <c r="UBY2355" s="1452"/>
      <c r="UBZ2355" s="1452"/>
      <c r="UCA2355" s="1452"/>
      <c r="UCB2355" s="1452"/>
      <c r="UCC2355" s="1452"/>
      <c r="UCD2355" s="1452"/>
      <c r="UCE2355" s="1452"/>
      <c r="UCF2355" s="1452"/>
      <c r="UCG2355" s="1452"/>
      <c r="UCH2355" s="1452"/>
      <c r="UCI2355" s="1452"/>
      <c r="UCJ2355" s="1452"/>
      <c r="UCK2355" s="1452"/>
      <c r="UCL2355" s="1452"/>
      <c r="UCM2355" s="1452"/>
      <c r="UCN2355" s="1452"/>
      <c r="UCO2355" s="1452"/>
      <c r="UCP2355" s="1452"/>
      <c r="UCQ2355" s="1452"/>
      <c r="UCR2355" s="1452"/>
      <c r="UCS2355" s="1452"/>
      <c r="UCT2355" s="1452"/>
      <c r="UCU2355" s="1452"/>
      <c r="UCV2355" s="1452"/>
      <c r="UCW2355" s="1452"/>
      <c r="UCX2355" s="1452"/>
      <c r="UCY2355" s="1452"/>
      <c r="UCZ2355" s="1452"/>
      <c r="UDA2355" s="1452"/>
      <c r="UDB2355" s="1452"/>
      <c r="UDC2355" s="1452"/>
      <c r="UDD2355" s="1452"/>
      <c r="UDE2355" s="1452"/>
      <c r="UDF2355" s="1452"/>
      <c r="UDG2355" s="1452"/>
      <c r="UDH2355" s="1452"/>
      <c r="UDI2355" s="1452"/>
      <c r="UDJ2355" s="1452"/>
      <c r="UDK2355" s="1452"/>
      <c r="UDL2355" s="1452"/>
      <c r="UDM2355" s="1452"/>
      <c r="UDN2355" s="1452"/>
      <c r="UDO2355" s="1452"/>
      <c r="UDP2355" s="1452"/>
      <c r="UDQ2355" s="1452"/>
      <c r="UDR2355" s="1452"/>
      <c r="UDS2355" s="1452"/>
      <c r="UDT2355" s="1452"/>
      <c r="UDU2355" s="1452"/>
      <c r="UDV2355" s="1452"/>
      <c r="UDW2355" s="1452"/>
      <c r="UDX2355" s="1452"/>
      <c r="UDY2355" s="1452"/>
      <c r="UDZ2355" s="1452"/>
      <c r="UEA2355" s="1452"/>
      <c r="UEB2355" s="1452"/>
      <c r="UEC2355" s="1452"/>
      <c r="UED2355" s="1452"/>
      <c r="UEE2355" s="1452"/>
      <c r="UEF2355" s="1452"/>
      <c r="UEG2355" s="1452"/>
      <c r="UEH2355" s="1452"/>
      <c r="UEI2355" s="1452"/>
      <c r="UEJ2355" s="1452"/>
      <c r="UEK2355" s="1452"/>
      <c r="UEL2355" s="1452"/>
      <c r="UEM2355" s="1452"/>
      <c r="UEN2355" s="1452"/>
      <c r="UEO2355" s="1452"/>
      <c r="UEP2355" s="1452"/>
      <c r="UEQ2355" s="1452"/>
      <c r="UER2355" s="1452"/>
      <c r="UES2355" s="1452"/>
      <c r="UET2355" s="1452"/>
      <c r="UEU2355" s="1452"/>
      <c r="UEV2355" s="1452"/>
      <c r="UEW2355" s="1452"/>
      <c r="UEX2355" s="1452"/>
      <c r="UEY2355" s="1452"/>
      <c r="UEZ2355" s="1452"/>
      <c r="UFA2355" s="1452"/>
      <c r="UFB2355" s="1452"/>
      <c r="UFC2355" s="1452"/>
      <c r="UFD2355" s="1452"/>
      <c r="UFE2355" s="1452"/>
      <c r="UFF2355" s="1452"/>
      <c r="UFG2355" s="1452"/>
      <c r="UFH2355" s="1452"/>
      <c r="UFI2355" s="1452"/>
      <c r="UFJ2355" s="1452"/>
      <c r="UFK2355" s="1452"/>
      <c r="UFL2355" s="1452"/>
      <c r="UFM2355" s="1452"/>
      <c r="UFN2355" s="1452"/>
      <c r="UFO2355" s="1452"/>
      <c r="UFP2355" s="1452"/>
      <c r="UFQ2355" s="1452"/>
      <c r="UFR2355" s="1452"/>
      <c r="UFS2355" s="1452"/>
      <c r="UFT2355" s="1452"/>
      <c r="UFU2355" s="1452"/>
      <c r="UFV2355" s="1452"/>
      <c r="UFW2355" s="1452"/>
      <c r="UFX2355" s="1452"/>
      <c r="UFY2355" s="1452"/>
      <c r="UFZ2355" s="1452"/>
      <c r="UGA2355" s="1452"/>
      <c r="UGB2355" s="1452"/>
      <c r="UGC2355" s="1452"/>
      <c r="UGD2355" s="1452"/>
      <c r="UGE2355" s="1452"/>
      <c r="UGF2355" s="1452"/>
      <c r="UGG2355" s="1452"/>
      <c r="UGH2355" s="1452"/>
      <c r="UGI2355" s="1452"/>
      <c r="UGJ2355" s="1452"/>
      <c r="UGK2355" s="1452"/>
      <c r="UGL2355" s="1452"/>
      <c r="UGM2355" s="1452"/>
      <c r="UGN2355" s="1452"/>
      <c r="UGO2355" s="1452"/>
      <c r="UGP2355" s="1452"/>
      <c r="UGQ2355" s="1452"/>
      <c r="UGR2355" s="1452"/>
      <c r="UGS2355" s="1452"/>
      <c r="UGT2355" s="1452"/>
      <c r="UGU2355" s="1452"/>
      <c r="UGV2355" s="1452"/>
      <c r="UGW2355" s="1452"/>
      <c r="UGX2355" s="1452"/>
      <c r="UGY2355" s="1452"/>
      <c r="UGZ2355" s="1452"/>
      <c r="UHA2355" s="1452"/>
      <c r="UHB2355" s="1452"/>
      <c r="UHC2355" s="1452"/>
      <c r="UHD2355" s="1452"/>
      <c r="UHE2355" s="1452"/>
      <c r="UHF2355" s="1452"/>
      <c r="UHG2355" s="1452"/>
      <c r="UHH2355" s="1452"/>
      <c r="UHI2355" s="1452"/>
      <c r="UHJ2355" s="1452"/>
      <c r="UHK2355" s="1452"/>
      <c r="UHL2355" s="1452"/>
      <c r="UHM2355" s="1452"/>
      <c r="UHN2355" s="1452"/>
      <c r="UHO2355" s="1452"/>
      <c r="UHP2355" s="1452"/>
      <c r="UHQ2355" s="1452"/>
      <c r="UHR2355" s="1452"/>
      <c r="UHS2355" s="1452"/>
      <c r="UHT2355" s="1452"/>
      <c r="UHU2355" s="1452"/>
      <c r="UHV2355" s="1452"/>
      <c r="UHW2355" s="1452"/>
      <c r="UHX2355" s="1452"/>
      <c r="UHY2355" s="1452"/>
      <c r="UHZ2355" s="1452"/>
      <c r="UIA2355" s="1452"/>
      <c r="UIB2355" s="1452"/>
      <c r="UIC2355" s="1452"/>
      <c r="UID2355" s="1452"/>
      <c r="UIE2355" s="1452"/>
      <c r="UIF2355" s="1452"/>
      <c r="UIG2355" s="1452"/>
      <c r="UIH2355" s="1452"/>
      <c r="UII2355" s="1452"/>
      <c r="UIJ2355" s="1452"/>
      <c r="UIK2355" s="1452"/>
      <c r="UIL2355" s="1452"/>
      <c r="UIM2355" s="1452"/>
      <c r="UIN2355" s="1452"/>
      <c r="UIO2355" s="1452"/>
      <c r="UIP2355" s="1452"/>
      <c r="UIQ2355" s="1452"/>
      <c r="UIR2355" s="1452"/>
      <c r="UIS2355" s="1452"/>
      <c r="UIT2355" s="1452"/>
      <c r="UIU2355" s="1452"/>
      <c r="UIV2355" s="1452"/>
      <c r="UIW2355" s="1452"/>
      <c r="UIX2355" s="1452"/>
      <c r="UIY2355" s="1452"/>
      <c r="UIZ2355" s="1452"/>
      <c r="UJA2355" s="1452"/>
      <c r="UJB2355" s="1452"/>
      <c r="UJC2355" s="1452"/>
      <c r="UJD2355" s="1452"/>
      <c r="UJE2355" s="1452"/>
      <c r="UJF2355" s="1452"/>
      <c r="UJG2355" s="1452"/>
      <c r="UJH2355" s="1452"/>
      <c r="UJI2355" s="1452"/>
      <c r="UJJ2355" s="1452"/>
      <c r="UJK2355" s="1452"/>
      <c r="UJL2355" s="1452"/>
      <c r="UJM2355" s="1452"/>
      <c r="UJN2355" s="1452"/>
      <c r="UJO2355" s="1452"/>
      <c r="UJP2355" s="1452"/>
      <c r="UJQ2355" s="1452"/>
      <c r="UJR2355" s="1452"/>
      <c r="UJS2355" s="1452"/>
      <c r="UJT2355" s="1452"/>
      <c r="UJU2355" s="1452"/>
      <c r="UJV2355" s="1452"/>
      <c r="UJW2355" s="1452"/>
      <c r="UJX2355" s="1452"/>
      <c r="UJY2355" s="1452"/>
      <c r="UJZ2355" s="1452"/>
      <c r="UKA2355" s="1452"/>
      <c r="UKB2355" s="1452"/>
      <c r="UKC2355" s="1452"/>
      <c r="UKD2355" s="1452"/>
      <c r="UKE2355" s="1452"/>
      <c r="UKF2355" s="1452"/>
      <c r="UKG2355" s="1452"/>
      <c r="UKH2355" s="1452"/>
      <c r="UKI2355" s="1452"/>
      <c r="UKJ2355" s="1452"/>
      <c r="UKK2355" s="1452"/>
      <c r="UKL2355" s="1452"/>
      <c r="UKM2355" s="1452"/>
      <c r="UKN2355" s="1452"/>
      <c r="UKO2355" s="1452"/>
      <c r="UKP2355" s="1452"/>
      <c r="UKQ2355" s="1452"/>
      <c r="UKR2355" s="1452"/>
      <c r="UKS2355" s="1452"/>
      <c r="UKT2355" s="1452"/>
      <c r="UKU2355" s="1452"/>
      <c r="UKV2355" s="1452"/>
      <c r="UKW2355" s="1452"/>
      <c r="UKX2355" s="1452"/>
      <c r="UKY2355" s="1452"/>
      <c r="UKZ2355" s="1452"/>
      <c r="ULA2355" s="1452"/>
      <c r="ULB2355" s="1452"/>
      <c r="ULC2355" s="1452"/>
      <c r="ULD2355" s="1452"/>
      <c r="ULE2355" s="1452"/>
      <c r="ULF2355" s="1452"/>
      <c r="ULG2355" s="1452"/>
      <c r="ULH2355" s="1452"/>
      <c r="ULI2355" s="1452"/>
      <c r="ULJ2355" s="1452"/>
      <c r="ULK2355" s="1452"/>
      <c r="ULL2355" s="1452"/>
      <c r="ULM2355" s="1452"/>
      <c r="ULN2355" s="1452"/>
      <c r="ULO2355" s="1452"/>
      <c r="ULP2355" s="1452"/>
      <c r="ULQ2355" s="1452"/>
      <c r="ULR2355" s="1452"/>
      <c r="ULS2355" s="1452"/>
      <c r="ULT2355" s="1452"/>
      <c r="ULU2355" s="1452"/>
      <c r="ULV2355" s="1452"/>
      <c r="ULW2355" s="1452"/>
      <c r="ULX2355" s="1452"/>
      <c r="ULY2355" s="1452"/>
      <c r="ULZ2355" s="1452"/>
      <c r="UMA2355" s="1452"/>
      <c r="UMB2355" s="1452"/>
      <c r="UMC2355" s="1452"/>
      <c r="UMD2355" s="1452"/>
      <c r="UME2355" s="1452"/>
      <c r="UMF2355" s="1452"/>
      <c r="UMG2355" s="1452"/>
      <c r="UMH2355" s="1452"/>
      <c r="UMI2355" s="1452"/>
      <c r="UMJ2355" s="1452"/>
      <c r="UMK2355" s="1452"/>
      <c r="UML2355" s="1452"/>
      <c r="UMM2355" s="1452"/>
      <c r="UMN2355" s="1452"/>
      <c r="UMO2355" s="1452"/>
      <c r="UMP2355" s="1452"/>
      <c r="UMQ2355" s="1452"/>
      <c r="UMR2355" s="1452"/>
      <c r="UMS2355" s="1452"/>
      <c r="UMT2355" s="1452"/>
      <c r="UMU2355" s="1452"/>
      <c r="UMV2355" s="1452"/>
      <c r="UMW2355" s="1452"/>
      <c r="UMX2355" s="1452"/>
      <c r="UMY2355" s="1452"/>
      <c r="UMZ2355" s="1452"/>
      <c r="UNA2355" s="1452"/>
      <c r="UNB2355" s="1452"/>
      <c r="UNC2355" s="1452"/>
      <c r="UND2355" s="1452"/>
      <c r="UNE2355" s="1452"/>
      <c r="UNF2355" s="1452"/>
      <c r="UNG2355" s="1452"/>
      <c r="UNH2355" s="1452"/>
      <c r="UNI2355" s="1452"/>
      <c r="UNJ2355" s="1452"/>
      <c r="UNK2355" s="1452"/>
      <c r="UNL2355" s="1452"/>
      <c r="UNM2355" s="1452"/>
      <c r="UNN2355" s="1452"/>
      <c r="UNO2355" s="1452"/>
      <c r="UNP2355" s="1452"/>
      <c r="UNQ2355" s="1452"/>
      <c r="UNR2355" s="1452"/>
      <c r="UNS2355" s="1452"/>
      <c r="UNT2355" s="1452"/>
      <c r="UNU2355" s="1452"/>
      <c r="UNV2355" s="1452"/>
      <c r="UNW2355" s="1452"/>
      <c r="UNX2355" s="1452"/>
      <c r="UNY2355" s="1452"/>
      <c r="UNZ2355" s="1452"/>
      <c r="UOA2355" s="1452"/>
      <c r="UOB2355" s="1452"/>
      <c r="UOC2355" s="1452"/>
      <c r="UOD2355" s="1452"/>
      <c r="UOE2355" s="1452"/>
      <c r="UOF2355" s="1452"/>
      <c r="UOG2355" s="1452"/>
      <c r="UOH2355" s="1452"/>
      <c r="UOI2355" s="1452"/>
      <c r="UOJ2355" s="1452"/>
      <c r="UOK2355" s="1452"/>
      <c r="UOL2355" s="1452"/>
      <c r="UOM2355" s="1452"/>
      <c r="UON2355" s="1452"/>
      <c r="UOO2355" s="1452"/>
      <c r="UOP2355" s="1452"/>
      <c r="UOQ2355" s="1452"/>
      <c r="UOR2355" s="1452"/>
      <c r="UOS2355" s="1452"/>
      <c r="UOT2355" s="1452"/>
      <c r="UOU2355" s="1452"/>
      <c r="UOV2355" s="1452"/>
      <c r="UOW2355" s="1452"/>
      <c r="UOX2355" s="1452"/>
      <c r="UOY2355" s="1452"/>
      <c r="UOZ2355" s="1452"/>
      <c r="UPA2355" s="1452"/>
      <c r="UPB2355" s="1452"/>
      <c r="UPC2355" s="1452"/>
      <c r="UPD2355" s="1452"/>
      <c r="UPE2355" s="1452"/>
      <c r="UPF2355" s="1452"/>
      <c r="UPG2355" s="1452"/>
      <c r="UPH2355" s="1452"/>
      <c r="UPI2355" s="1452"/>
      <c r="UPJ2355" s="1452"/>
      <c r="UPK2355" s="1452"/>
      <c r="UPL2355" s="1452"/>
      <c r="UPM2355" s="1452"/>
      <c r="UPN2355" s="1452"/>
      <c r="UPO2355" s="1452"/>
      <c r="UPP2355" s="1452"/>
      <c r="UPQ2355" s="1452"/>
      <c r="UPR2355" s="1452"/>
      <c r="UPS2355" s="1452"/>
      <c r="UPT2355" s="1452"/>
      <c r="UPU2355" s="1452"/>
      <c r="UPV2355" s="1452"/>
      <c r="UPW2355" s="1452"/>
      <c r="UPX2355" s="1452"/>
      <c r="UPY2355" s="1452"/>
      <c r="UPZ2355" s="1452"/>
      <c r="UQA2355" s="1452"/>
      <c r="UQB2355" s="1452"/>
      <c r="UQC2355" s="1452"/>
      <c r="UQD2355" s="1452"/>
      <c r="UQE2355" s="1452"/>
      <c r="UQF2355" s="1452"/>
      <c r="UQG2355" s="1452"/>
      <c r="UQH2355" s="1452"/>
      <c r="UQI2355" s="1452"/>
      <c r="UQJ2355" s="1452"/>
      <c r="UQK2355" s="1452"/>
      <c r="UQL2355" s="1452"/>
      <c r="UQM2355" s="1452"/>
      <c r="UQN2355" s="1452"/>
      <c r="UQO2355" s="1452"/>
      <c r="UQP2355" s="1452"/>
      <c r="UQQ2355" s="1452"/>
      <c r="UQR2355" s="1452"/>
      <c r="UQS2355" s="1452"/>
      <c r="UQT2355" s="1452"/>
      <c r="UQU2355" s="1452"/>
      <c r="UQV2355" s="1452"/>
      <c r="UQW2355" s="1452"/>
      <c r="UQX2355" s="1452"/>
      <c r="UQY2355" s="1452"/>
      <c r="UQZ2355" s="1452"/>
      <c r="URA2355" s="1452"/>
      <c r="URB2355" s="1452"/>
      <c r="URC2355" s="1452"/>
      <c r="URD2355" s="1452"/>
      <c r="URE2355" s="1452"/>
      <c r="URF2355" s="1452"/>
      <c r="URG2355" s="1452"/>
      <c r="URH2355" s="1452"/>
      <c r="URI2355" s="1452"/>
      <c r="URJ2355" s="1452"/>
      <c r="URK2355" s="1452"/>
      <c r="URL2355" s="1452"/>
      <c r="URM2355" s="1452"/>
      <c r="URN2355" s="1452"/>
      <c r="URO2355" s="1452"/>
      <c r="URP2355" s="1452"/>
      <c r="URQ2355" s="1452"/>
      <c r="URR2355" s="1452"/>
      <c r="URS2355" s="1452"/>
      <c r="URT2355" s="1452"/>
      <c r="URU2355" s="1452"/>
      <c r="URV2355" s="1452"/>
      <c r="URW2355" s="1452"/>
      <c r="URX2355" s="1452"/>
      <c r="URY2355" s="1452"/>
      <c r="URZ2355" s="1452"/>
      <c r="USA2355" s="1452"/>
      <c r="USB2355" s="1452"/>
      <c r="USC2355" s="1452"/>
      <c r="USD2355" s="1452"/>
      <c r="USE2355" s="1452"/>
      <c r="USF2355" s="1452"/>
      <c r="USG2355" s="1452"/>
      <c r="USH2355" s="1452"/>
      <c r="USI2355" s="1452"/>
      <c r="USJ2355" s="1452"/>
      <c r="USK2355" s="1452"/>
      <c r="USL2355" s="1452"/>
      <c r="USM2355" s="1452"/>
      <c r="USN2355" s="1452"/>
      <c r="USO2355" s="1452"/>
      <c r="USP2355" s="1452"/>
      <c r="USQ2355" s="1452"/>
      <c r="USR2355" s="1452"/>
      <c r="USS2355" s="1452"/>
      <c r="UST2355" s="1452"/>
      <c r="USU2355" s="1452"/>
      <c r="USV2355" s="1452"/>
      <c r="USW2355" s="1452"/>
      <c r="USX2355" s="1452"/>
      <c r="USY2355" s="1452"/>
      <c r="USZ2355" s="1452"/>
      <c r="UTA2355" s="1452"/>
      <c r="UTB2355" s="1452"/>
      <c r="UTC2355" s="1452"/>
      <c r="UTD2355" s="1452"/>
      <c r="UTE2355" s="1452"/>
      <c r="UTF2355" s="1452"/>
      <c r="UTG2355" s="1452"/>
      <c r="UTH2355" s="1452"/>
      <c r="UTI2355" s="1452"/>
      <c r="UTJ2355" s="1452"/>
      <c r="UTK2355" s="1452"/>
      <c r="UTL2355" s="1452"/>
      <c r="UTM2355" s="1452"/>
      <c r="UTN2355" s="1452"/>
      <c r="UTO2355" s="1452"/>
      <c r="UTP2355" s="1452"/>
      <c r="UTQ2355" s="1452"/>
      <c r="UTR2355" s="1452"/>
      <c r="UTS2355" s="1452"/>
      <c r="UTT2355" s="1452"/>
      <c r="UTU2355" s="1452"/>
      <c r="UTV2355" s="1452"/>
      <c r="UTW2355" s="1452"/>
      <c r="UTX2355" s="1452"/>
      <c r="UTY2355" s="1452"/>
      <c r="UTZ2355" s="1452"/>
      <c r="UUA2355" s="1452"/>
      <c r="UUB2355" s="1452"/>
      <c r="UUC2355" s="1452"/>
      <c r="UUD2355" s="1452"/>
      <c r="UUE2355" s="1452"/>
      <c r="UUF2355" s="1452"/>
      <c r="UUG2355" s="1452"/>
      <c r="UUH2355" s="1452"/>
      <c r="UUI2355" s="1452"/>
      <c r="UUJ2355" s="1452"/>
      <c r="UUK2355" s="1452"/>
      <c r="UUL2355" s="1452"/>
      <c r="UUM2355" s="1452"/>
      <c r="UUN2355" s="1452"/>
      <c r="UUO2355" s="1452"/>
      <c r="UUP2355" s="1452"/>
      <c r="UUQ2355" s="1452"/>
      <c r="UUR2355" s="1452"/>
      <c r="UUS2355" s="1452"/>
      <c r="UUT2355" s="1452"/>
      <c r="UUU2355" s="1452"/>
      <c r="UUV2355" s="1452"/>
      <c r="UUW2355" s="1452"/>
      <c r="UUX2355" s="1452"/>
      <c r="UUY2355" s="1452"/>
      <c r="UUZ2355" s="1452"/>
      <c r="UVA2355" s="1452"/>
      <c r="UVB2355" s="1452"/>
      <c r="UVC2355" s="1452"/>
      <c r="UVD2355" s="1452"/>
      <c r="UVE2355" s="1452"/>
      <c r="UVF2355" s="1452"/>
      <c r="UVG2355" s="1452"/>
      <c r="UVH2355" s="1452"/>
      <c r="UVI2355" s="1452"/>
      <c r="UVJ2355" s="1452"/>
      <c r="UVK2355" s="1452"/>
      <c r="UVL2355" s="1452"/>
      <c r="UVM2355" s="1452"/>
      <c r="UVN2355" s="1452"/>
      <c r="UVO2355" s="1452"/>
      <c r="UVP2355" s="1452"/>
      <c r="UVQ2355" s="1452"/>
      <c r="UVR2355" s="1452"/>
      <c r="UVS2355" s="1452"/>
      <c r="UVT2355" s="1452"/>
      <c r="UVU2355" s="1452"/>
      <c r="UVV2355" s="1452"/>
      <c r="UVW2355" s="1452"/>
      <c r="UVX2355" s="1452"/>
      <c r="UVY2355" s="1452"/>
      <c r="UVZ2355" s="1452"/>
      <c r="UWA2355" s="1452"/>
      <c r="UWB2355" s="1452"/>
      <c r="UWC2355" s="1452"/>
      <c r="UWD2355" s="1452"/>
      <c r="UWE2355" s="1452"/>
      <c r="UWF2355" s="1452"/>
      <c r="UWG2355" s="1452"/>
      <c r="UWH2355" s="1452"/>
      <c r="UWI2355" s="1452"/>
      <c r="UWJ2355" s="1452"/>
      <c r="UWK2355" s="1452"/>
      <c r="UWL2355" s="1452"/>
      <c r="UWM2355" s="1452"/>
      <c r="UWN2355" s="1452"/>
      <c r="UWO2355" s="1452"/>
      <c r="UWP2355" s="1452"/>
      <c r="UWQ2355" s="1452"/>
      <c r="UWR2355" s="1452"/>
      <c r="UWS2355" s="1452"/>
      <c r="UWT2355" s="1452"/>
      <c r="UWU2355" s="1452"/>
      <c r="UWV2355" s="1452"/>
      <c r="UWW2355" s="1452"/>
      <c r="UWX2355" s="1452"/>
      <c r="UWY2355" s="1452"/>
      <c r="UWZ2355" s="1452"/>
      <c r="UXA2355" s="1452"/>
      <c r="UXB2355" s="1452"/>
      <c r="UXC2355" s="1452"/>
      <c r="UXD2355" s="1452"/>
      <c r="UXE2355" s="1452"/>
      <c r="UXF2355" s="1452"/>
      <c r="UXG2355" s="1452"/>
      <c r="UXH2355" s="1452"/>
      <c r="UXI2355" s="1452"/>
      <c r="UXJ2355" s="1452"/>
      <c r="UXK2355" s="1452"/>
      <c r="UXL2355" s="1452"/>
      <c r="UXM2355" s="1452"/>
      <c r="UXN2355" s="1452"/>
      <c r="UXO2355" s="1452"/>
      <c r="UXP2355" s="1452"/>
      <c r="UXQ2355" s="1452"/>
      <c r="UXR2355" s="1452"/>
      <c r="UXS2355" s="1452"/>
      <c r="UXT2355" s="1452"/>
      <c r="UXU2355" s="1452"/>
      <c r="UXV2355" s="1452"/>
      <c r="UXW2355" s="1452"/>
      <c r="UXX2355" s="1452"/>
      <c r="UXY2355" s="1452"/>
      <c r="UXZ2355" s="1452"/>
      <c r="UYA2355" s="1452"/>
      <c r="UYB2355" s="1452"/>
      <c r="UYC2355" s="1452"/>
      <c r="UYD2355" s="1452"/>
      <c r="UYE2355" s="1452"/>
      <c r="UYF2355" s="1452"/>
      <c r="UYG2355" s="1452"/>
      <c r="UYH2355" s="1452"/>
      <c r="UYI2355" s="1452"/>
      <c r="UYJ2355" s="1452"/>
      <c r="UYK2355" s="1452"/>
      <c r="UYL2355" s="1452"/>
      <c r="UYM2355" s="1452"/>
      <c r="UYN2355" s="1452"/>
      <c r="UYO2355" s="1452"/>
      <c r="UYP2355" s="1452"/>
      <c r="UYQ2355" s="1452"/>
      <c r="UYR2355" s="1452"/>
      <c r="UYS2355" s="1452"/>
      <c r="UYT2355" s="1452"/>
      <c r="UYU2355" s="1452"/>
      <c r="UYV2355" s="1452"/>
      <c r="UYW2355" s="1452"/>
      <c r="UYX2355" s="1452"/>
      <c r="UYY2355" s="1452"/>
      <c r="UYZ2355" s="1452"/>
      <c r="UZA2355" s="1452"/>
      <c r="UZB2355" s="1452"/>
      <c r="UZC2355" s="1452"/>
      <c r="UZD2355" s="1452"/>
      <c r="UZE2355" s="1452"/>
      <c r="UZF2355" s="1452"/>
      <c r="UZG2355" s="1452"/>
      <c r="UZH2355" s="1452"/>
      <c r="UZI2355" s="1452"/>
      <c r="UZJ2355" s="1452"/>
      <c r="UZK2355" s="1452"/>
      <c r="UZL2355" s="1452"/>
      <c r="UZM2355" s="1452"/>
      <c r="UZN2355" s="1452"/>
      <c r="UZO2355" s="1452"/>
      <c r="UZP2355" s="1452"/>
      <c r="UZQ2355" s="1452"/>
      <c r="UZR2355" s="1452"/>
      <c r="UZS2355" s="1452"/>
      <c r="UZT2355" s="1452"/>
      <c r="UZU2355" s="1452"/>
      <c r="UZV2355" s="1452"/>
      <c r="UZW2355" s="1452"/>
      <c r="UZX2355" s="1452"/>
      <c r="UZY2355" s="1452"/>
      <c r="UZZ2355" s="1452"/>
      <c r="VAA2355" s="1452"/>
      <c r="VAB2355" s="1452"/>
      <c r="VAC2355" s="1452"/>
      <c r="VAD2355" s="1452"/>
      <c r="VAE2355" s="1452"/>
      <c r="VAF2355" s="1452"/>
      <c r="VAG2355" s="1452"/>
      <c r="VAH2355" s="1452"/>
      <c r="VAI2355" s="1452"/>
      <c r="VAJ2355" s="1452"/>
      <c r="VAK2355" s="1452"/>
      <c r="VAL2355" s="1452"/>
      <c r="VAM2355" s="1452"/>
      <c r="VAN2355" s="1452"/>
      <c r="VAO2355" s="1452"/>
      <c r="VAP2355" s="1452"/>
      <c r="VAQ2355" s="1452"/>
      <c r="VAR2355" s="1452"/>
      <c r="VAS2355" s="1452"/>
      <c r="VAT2355" s="1452"/>
      <c r="VAU2355" s="1452"/>
      <c r="VAV2355" s="1452"/>
      <c r="VAW2355" s="1452"/>
      <c r="VAX2355" s="1452"/>
      <c r="VAY2355" s="1452"/>
      <c r="VAZ2355" s="1452"/>
      <c r="VBA2355" s="1452"/>
      <c r="VBB2355" s="1452"/>
      <c r="VBC2355" s="1452"/>
      <c r="VBD2355" s="1452"/>
      <c r="VBE2355" s="1452"/>
      <c r="VBF2355" s="1452"/>
      <c r="VBG2355" s="1452"/>
      <c r="VBH2355" s="1452"/>
      <c r="VBI2355" s="1452"/>
      <c r="VBJ2355" s="1452"/>
      <c r="VBK2355" s="1452"/>
      <c r="VBL2355" s="1452"/>
      <c r="VBM2355" s="1452"/>
      <c r="VBN2355" s="1452"/>
      <c r="VBO2355" s="1452"/>
      <c r="VBP2355" s="1452"/>
      <c r="VBQ2355" s="1452"/>
      <c r="VBR2355" s="1452"/>
      <c r="VBS2355" s="1452"/>
      <c r="VBT2355" s="1452"/>
      <c r="VBU2355" s="1452"/>
      <c r="VBV2355" s="1452"/>
      <c r="VBW2355" s="1452"/>
      <c r="VBX2355" s="1452"/>
      <c r="VBY2355" s="1452"/>
      <c r="VBZ2355" s="1452"/>
      <c r="VCA2355" s="1452"/>
      <c r="VCB2355" s="1452"/>
      <c r="VCC2355" s="1452"/>
      <c r="VCD2355" s="1452"/>
      <c r="VCE2355" s="1452"/>
      <c r="VCF2355" s="1452"/>
      <c r="VCG2355" s="1452"/>
      <c r="VCH2355" s="1452"/>
      <c r="VCI2355" s="1452"/>
      <c r="VCJ2355" s="1452"/>
      <c r="VCK2355" s="1452"/>
      <c r="VCL2355" s="1452"/>
      <c r="VCM2355" s="1452"/>
      <c r="VCN2355" s="1452"/>
      <c r="VCO2355" s="1452"/>
      <c r="VCP2355" s="1452"/>
      <c r="VCQ2355" s="1452"/>
      <c r="VCR2355" s="1452"/>
      <c r="VCS2355" s="1452"/>
      <c r="VCT2355" s="1452"/>
      <c r="VCU2355" s="1452"/>
      <c r="VCV2355" s="1452"/>
      <c r="VCW2355" s="1452"/>
      <c r="VCX2355" s="1452"/>
      <c r="VCY2355" s="1452"/>
      <c r="VCZ2355" s="1452"/>
      <c r="VDA2355" s="1452"/>
      <c r="VDB2355" s="1452"/>
      <c r="VDC2355" s="1452"/>
      <c r="VDD2355" s="1452"/>
      <c r="VDE2355" s="1452"/>
      <c r="VDF2355" s="1452"/>
      <c r="VDG2355" s="1452"/>
      <c r="VDH2355" s="1452"/>
      <c r="VDI2355" s="1452"/>
      <c r="VDJ2355" s="1452"/>
      <c r="VDK2355" s="1452"/>
      <c r="VDL2355" s="1452"/>
      <c r="VDM2355" s="1452"/>
      <c r="VDN2355" s="1452"/>
      <c r="VDO2355" s="1452"/>
      <c r="VDP2355" s="1452"/>
      <c r="VDQ2355" s="1452"/>
      <c r="VDR2355" s="1452"/>
      <c r="VDS2355" s="1452"/>
      <c r="VDT2355" s="1452"/>
      <c r="VDU2355" s="1452"/>
      <c r="VDV2355" s="1452"/>
      <c r="VDW2355" s="1452"/>
      <c r="VDX2355" s="1452"/>
      <c r="VDY2355" s="1452"/>
      <c r="VDZ2355" s="1452"/>
      <c r="VEA2355" s="1452"/>
      <c r="VEB2355" s="1452"/>
      <c r="VEC2355" s="1452"/>
      <c r="VED2355" s="1452"/>
      <c r="VEE2355" s="1452"/>
      <c r="VEF2355" s="1452"/>
      <c r="VEG2355" s="1452"/>
      <c r="VEH2355" s="1452"/>
      <c r="VEI2355" s="1452"/>
      <c r="VEJ2355" s="1452"/>
      <c r="VEK2355" s="1452"/>
      <c r="VEL2355" s="1452"/>
      <c r="VEM2355" s="1452"/>
      <c r="VEN2355" s="1452"/>
      <c r="VEO2355" s="1452"/>
      <c r="VEP2355" s="1452"/>
      <c r="VEQ2355" s="1452"/>
      <c r="VER2355" s="1452"/>
      <c r="VES2355" s="1452"/>
      <c r="VET2355" s="1452"/>
      <c r="VEU2355" s="1452"/>
      <c r="VEV2355" s="1452"/>
      <c r="VEW2355" s="1452"/>
      <c r="VEX2355" s="1452"/>
      <c r="VEY2355" s="1452"/>
      <c r="VEZ2355" s="1452"/>
      <c r="VFA2355" s="1452"/>
      <c r="VFB2355" s="1452"/>
      <c r="VFC2355" s="1452"/>
      <c r="VFD2355" s="1452"/>
      <c r="VFE2355" s="1452"/>
      <c r="VFF2355" s="1452"/>
      <c r="VFG2355" s="1452"/>
      <c r="VFH2355" s="1452"/>
      <c r="VFI2355" s="1452"/>
      <c r="VFJ2355" s="1452"/>
      <c r="VFK2355" s="1452"/>
      <c r="VFL2355" s="1452"/>
      <c r="VFM2355" s="1452"/>
      <c r="VFN2355" s="1452"/>
      <c r="VFO2355" s="1452"/>
      <c r="VFP2355" s="1452"/>
      <c r="VFQ2355" s="1452"/>
      <c r="VFR2355" s="1452"/>
      <c r="VFS2355" s="1452"/>
      <c r="VFT2355" s="1452"/>
      <c r="VFU2355" s="1452"/>
      <c r="VFV2355" s="1452"/>
      <c r="VFW2355" s="1452"/>
      <c r="VFX2355" s="1452"/>
      <c r="VFY2355" s="1452"/>
      <c r="VFZ2355" s="1452"/>
      <c r="VGA2355" s="1452"/>
      <c r="VGB2355" s="1452"/>
      <c r="VGC2355" s="1452"/>
      <c r="VGD2355" s="1452"/>
      <c r="VGE2355" s="1452"/>
      <c r="VGF2355" s="1452"/>
      <c r="VGG2355" s="1452"/>
      <c r="VGH2355" s="1452"/>
      <c r="VGI2355" s="1452"/>
      <c r="VGJ2355" s="1452"/>
      <c r="VGK2355" s="1452"/>
      <c r="VGL2355" s="1452"/>
      <c r="VGM2355" s="1452"/>
      <c r="VGN2355" s="1452"/>
      <c r="VGO2355" s="1452"/>
      <c r="VGP2355" s="1452"/>
      <c r="VGQ2355" s="1452"/>
      <c r="VGR2355" s="1452"/>
      <c r="VGS2355" s="1452"/>
      <c r="VGT2355" s="1452"/>
      <c r="VGU2355" s="1452"/>
      <c r="VGV2355" s="1452"/>
      <c r="VGW2355" s="1452"/>
      <c r="VGX2355" s="1452"/>
      <c r="VGY2355" s="1452"/>
      <c r="VGZ2355" s="1452"/>
      <c r="VHA2355" s="1452"/>
      <c r="VHB2355" s="1452"/>
      <c r="VHC2355" s="1452"/>
      <c r="VHD2355" s="1452"/>
      <c r="VHE2355" s="1452"/>
      <c r="VHF2355" s="1452"/>
      <c r="VHG2355" s="1452"/>
      <c r="VHH2355" s="1452"/>
      <c r="VHI2355" s="1452"/>
      <c r="VHJ2355" s="1452"/>
      <c r="VHK2355" s="1452"/>
      <c r="VHL2355" s="1452"/>
      <c r="VHM2355" s="1452"/>
      <c r="VHN2355" s="1452"/>
      <c r="VHO2355" s="1452"/>
      <c r="VHP2355" s="1452"/>
      <c r="VHQ2355" s="1452"/>
      <c r="VHR2355" s="1452"/>
      <c r="VHS2355" s="1452"/>
      <c r="VHT2355" s="1452"/>
      <c r="VHU2355" s="1452"/>
      <c r="VHV2355" s="1452"/>
      <c r="VHW2355" s="1452"/>
      <c r="VHX2355" s="1452"/>
      <c r="VHY2355" s="1452"/>
      <c r="VHZ2355" s="1452"/>
      <c r="VIA2355" s="1452"/>
      <c r="VIB2355" s="1452"/>
      <c r="VIC2355" s="1452"/>
      <c r="VID2355" s="1452"/>
      <c r="VIE2355" s="1452"/>
      <c r="VIF2355" s="1452"/>
      <c r="VIG2355" s="1452"/>
      <c r="VIH2355" s="1452"/>
      <c r="VII2355" s="1452"/>
      <c r="VIJ2355" s="1452"/>
      <c r="VIK2355" s="1452"/>
      <c r="VIL2355" s="1452"/>
      <c r="VIM2355" s="1452"/>
      <c r="VIN2355" s="1452"/>
      <c r="VIO2355" s="1452"/>
      <c r="VIP2355" s="1452"/>
      <c r="VIQ2355" s="1452"/>
      <c r="VIR2355" s="1452"/>
      <c r="VIS2355" s="1452"/>
      <c r="VIT2355" s="1452"/>
      <c r="VIU2355" s="1452"/>
      <c r="VIV2355" s="1452"/>
      <c r="VIW2355" s="1452"/>
      <c r="VIX2355" s="1452"/>
      <c r="VIY2355" s="1452"/>
      <c r="VIZ2355" s="1452"/>
      <c r="VJA2355" s="1452"/>
      <c r="VJB2355" s="1452"/>
      <c r="VJC2355" s="1452"/>
      <c r="VJD2355" s="1452"/>
      <c r="VJE2355" s="1452"/>
      <c r="VJF2355" s="1452"/>
      <c r="VJG2355" s="1452"/>
      <c r="VJH2355" s="1452"/>
      <c r="VJI2355" s="1452"/>
      <c r="VJJ2355" s="1452"/>
      <c r="VJK2355" s="1452"/>
      <c r="VJL2355" s="1452"/>
      <c r="VJM2355" s="1452"/>
      <c r="VJN2355" s="1452"/>
      <c r="VJO2355" s="1452"/>
      <c r="VJP2355" s="1452"/>
      <c r="VJQ2355" s="1452"/>
      <c r="VJR2355" s="1452"/>
      <c r="VJS2355" s="1452"/>
      <c r="VJT2355" s="1452"/>
      <c r="VJU2355" s="1452"/>
      <c r="VJV2355" s="1452"/>
      <c r="VJW2355" s="1452"/>
      <c r="VJX2355" s="1452"/>
      <c r="VJY2355" s="1452"/>
      <c r="VJZ2355" s="1452"/>
      <c r="VKA2355" s="1452"/>
      <c r="VKB2355" s="1452"/>
      <c r="VKC2355" s="1452"/>
      <c r="VKD2355" s="1452"/>
      <c r="VKE2355" s="1452"/>
      <c r="VKF2355" s="1452"/>
      <c r="VKG2355" s="1452"/>
      <c r="VKH2355" s="1452"/>
      <c r="VKI2355" s="1452"/>
      <c r="VKJ2355" s="1452"/>
      <c r="VKK2355" s="1452"/>
      <c r="VKL2355" s="1452"/>
      <c r="VKM2355" s="1452"/>
      <c r="VKN2355" s="1452"/>
      <c r="VKO2355" s="1452"/>
      <c r="VKP2355" s="1452"/>
      <c r="VKQ2355" s="1452"/>
      <c r="VKR2355" s="1452"/>
      <c r="VKS2355" s="1452"/>
      <c r="VKT2355" s="1452"/>
      <c r="VKU2355" s="1452"/>
      <c r="VKV2355" s="1452"/>
      <c r="VKW2355" s="1452"/>
      <c r="VKX2355" s="1452"/>
      <c r="VKY2355" s="1452"/>
      <c r="VKZ2355" s="1452"/>
      <c r="VLA2355" s="1452"/>
      <c r="VLB2355" s="1452"/>
      <c r="VLC2355" s="1452"/>
      <c r="VLD2355" s="1452"/>
      <c r="VLE2355" s="1452"/>
      <c r="VLF2355" s="1452"/>
      <c r="VLG2355" s="1452"/>
      <c r="VLH2355" s="1452"/>
      <c r="VLI2355" s="1452"/>
      <c r="VLJ2355" s="1452"/>
      <c r="VLK2355" s="1452"/>
      <c r="VLL2355" s="1452"/>
      <c r="VLM2355" s="1452"/>
      <c r="VLN2355" s="1452"/>
      <c r="VLO2355" s="1452"/>
      <c r="VLP2355" s="1452"/>
      <c r="VLQ2355" s="1452"/>
      <c r="VLR2355" s="1452"/>
      <c r="VLS2355" s="1452"/>
      <c r="VLT2355" s="1452"/>
      <c r="VLU2355" s="1452"/>
      <c r="VLV2355" s="1452"/>
      <c r="VLW2355" s="1452"/>
      <c r="VLX2355" s="1452"/>
      <c r="VLY2355" s="1452"/>
      <c r="VLZ2355" s="1452"/>
      <c r="VMA2355" s="1452"/>
      <c r="VMB2355" s="1452"/>
      <c r="VMC2355" s="1452"/>
      <c r="VMD2355" s="1452"/>
      <c r="VME2355" s="1452"/>
      <c r="VMF2355" s="1452"/>
      <c r="VMG2355" s="1452"/>
      <c r="VMH2355" s="1452"/>
      <c r="VMI2355" s="1452"/>
      <c r="VMJ2355" s="1452"/>
      <c r="VMK2355" s="1452"/>
      <c r="VML2355" s="1452"/>
      <c r="VMM2355" s="1452"/>
      <c r="VMN2355" s="1452"/>
      <c r="VMO2355" s="1452"/>
      <c r="VMP2355" s="1452"/>
      <c r="VMQ2355" s="1452"/>
      <c r="VMR2355" s="1452"/>
      <c r="VMS2355" s="1452"/>
      <c r="VMT2355" s="1452"/>
      <c r="VMU2355" s="1452"/>
      <c r="VMV2355" s="1452"/>
      <c r="VMW2355" s="1452"/>
      <c r="VMX2355" s="1452"/>
      <c r="VMY2355" s="1452"/>
      <c r="VMZ2355" s="1452"/>
      <c r="VNA2355" s="1452"/>
      <c r="VNB2355" s="1452"/>
      <c r="VNC2355" s="1452"/>
      <c r="VND2355" s="1452"/>
      <c r="VNE2355" s="1452"/>
      <c r="VNF2355" s="1452"/>
      <c r="VNG2355" s="1452"/>
      <c r="VNH2355" s="1452"/>
      <c r="VNI2355" s="1452"/>
      <c r="VNJ2355" s="1452"/>
      <c r="VNK2355" s="1452"/>
      <c r="VNL2355" s="1452"/>
      <c r="VNM2355" s="1452"/>
      <c r="VNN2355" s="1452"/>
      <c r="VNO2355" s="1452"/>
      <c r="VNP2355" s="1452"/>
      <c r="VNQ2355" s="1452"/>
      <c r="VNR2355" s="1452"/>
      <c r="VNS2355" s="1452"/>
      <c r="VNT2355" s="1452"/>
      <c r="VNU2355" s="1452"/>
      <c r="VNV2355" s="1452"/>
      <c r="VNW2355" s="1452"/>
      <c r="VNX2355" s="1452"/>
      <c r="VNY2355" s="1452"/>
      <c r="VNZ2355" s="1452"/>
      <c r="VOA2355" s="1452"/>
      <c r="VOB2355" s="1452"/>
      <c r="VOC2355" s="1452"/>
      <c r="VOD2355" s="1452"/>
      <c r="VOE2355" s="1452"/>
      <c r="VOF2355" s="1452"/>
      <c r="VOG2355" s="1452"/>
      <c r="VOH2355" s="1452"/>
      <c r="VOI2355" s="1452"/>
      <c r="VOJ2355" s="1452"/>
      <c r="VOK2355" s="1452"/>
      <c r="VOL2355" s="1452"/>
      <c r="VOM2355" s="1452"/>
      <c r="VON2355" s="1452"/>
      <c r="VOO2355" s="1452"/>
      <c r="VOP2355" s="1452"/>
      <c r="VOQ2355" s="1452"/>
      <c r="VOR2355" s="1452"/>
      <c r="VOS2355" s="1452"/>
      <c r="VOT2355" s="1452"/>
      <c r="VOU2355" s="1452"/>
      <c r="VOV2355" s="1452"/>
      <c r="VOW2355" s="1452"/>
      <c r="VOX2355" s="1452"/>
      <c r="VOY2355" s="1452"/>
      <c r="VOZ2355" s="1452"/>
      <c r="VPA2355" s="1452"/>
      <c r="VPB2355" s="1452"/>
      <c r="VPC2355" s="1452"/>
      <c r="VPD2355" s="1452"/>
      <c r="VPE2355" s="1452"/>
      <c r="VPF2355" s="1452"/>
      <c r="VPG2355" s="1452"/>
      <c r="VPH2355" s="1452"/>
      <c r="VPI2355" s="1452"/>
      <c r="VPJ2355" s="1452"/>
      <c r="VPK2355" s="1452"/>
      <c r="VPL2355" s="1452"/>
      <c r="VPM2355" s="1452"/>
      <c r="VPN2355" s="1452"/>
      <c r="VPO2355" s="1452"/>
      <c r="VPP2355" s="1452"/>
      <c r="VPQ2355" s="1452"/>
      <c r="VPR2355" s="1452"/>
      <c r="VPS2355" s="1452"/>
      <c r="VPT2355" s="1452"/>
      <c r="VPU2355" s="1452"/>
      <c r="VPV2355" s="1452"/>
      <c r="VPW2355" s="1452"/>
      <c r="VPX2355" s="1452"/>
      <c r="VPY2355" s="1452"/>
      <c r="VPZ2355" s="1452"/>
      <c r="VQA2355" s="1452"/>
      <c r="VQB2355" s="1452"/>
      <c r="VQC2355" s="1452"/>
      <c r="VQD2355" s="1452"/>
      <c r="VQE2355" s="1452"/>
      <c r="VQF2355" s="1452"/>
      <c r="VQG2355" s="1452"/>
      <c r="VQH2355" s="1452"/>
      <c r="VQI2355" s="1452"/>
      <c r="VQJ2355" s="1452"/>
      <c r="VQK2355" s="1452"/>
      <c r="VQL2355" s="1452"/>
      <c r="VQM2355" s="1452"/>
      <c r="VQN2355" s="1452"/>
      <c r="VQO2355" s="1452"/>
      <c r="VQP2355" s="1452"/>
      <c r="VQQ2355" s="1452"/>
      <c r="VQR2355" s="1452"/>
      <c r="VQS2355" s="1452"/>
      <c r="VQT2355" s="1452"/>
      <c r="VQU2355" s="1452"/>
      <c r="VQV2355" s="1452"/>
      <c r="VQW2355" s="1452"/>
      <c r="VQX2355" s="1452"/>
      <c r="VQY2355" s="1452"/>
      <c r="VQZ2355" s="1452"/>
      <c r="VRA2355" s="1452"/>
      <c r="VRB2355" s="1452"/>
      <c r="VRC2355" s="1452"/>
      <c r="VRD2355" s="1452"/>
      <c r="VRE2355" s="1452"/>
      <c r="VRF2355" s="1452"/>
      <c r="VRG2355" s="1452"/>
      <c r="VRH2355" s="1452"/>
      <c r="VRI2355" s="1452"/>
      <c r="VRJ2355" s="1452"/>
      <c r="VRK2355" s="1452"/>
      <c r="VRL2355" s="1452"/>
      <c r="VRM2355" s="1452"/>
      <c r="VRN2355" s="1452"/>
      <c r="VRO2355" s="1452"/>
      <c r="VRP2355" s="1452"/>
      <c r="VRQ2355" s="1452"/>
      <c r="VRR2355" s="1452"/>
      <c r="VRS2355" s="1452"/>
      <c r="VRT2355" s="1452"/>
      <c r="VRU2355" s="1452"/>
      <c r="VRV2355" s="1452"/>
      <c r="VRW2355" s="1452"/>
      <c r="VRX2355" s="1452"/>
      <c r="VRY2355" s="1452"/>
      <c r="VRZ2355" s="1452"/>
      <c r="VSA2355" s="1452"/>
      <c r="VSB2355" s="1452"/>
      <c r="VSC2355" s="1452"/>
      <c r="VSD2355" s="1452"/>
      <c r="VSE2355" s="1452"/>
      <c r="VSF2355" s="1452"/>
      <c r="VSG2355" s="1452"/>
      <c r="VSH2355" s="1452"/>
      <c r="VSI2355" s="1452"/>
      <c r="VSJ2355" s="1452"/>
      <c r="VSK2355" s="1452"/>
      <c r="VSL2355" s="1452"/>
      <c r="VSM2355" s="1452"/>
      <c r="VSN2355" s="1452"/>
      <c r="VSO2355" s="1452"/>
      <c r="VSP2355" s="1452"/>
      <c r="VSQ2355" s="1452"/>
      <c r="VSR2355" s="1452"/>
      <c r="VSS2355" s="1452"/>
      <c r="VST2355" s="1452"/>
      <c r="VSU2355" s="1452"/>
      <c r="VSV2355" s="1452"/>
      <c r="VSW2355" s="1452"/>
      <c r="VSX2355" s="1452"/>
      <c r="VSY2355" s="1452"/>
      <c r="VSZ2355" s="1452"/>
      <c r="VTA2355" s="1452"/>
      <c r="VTB2355" s="1452"/>
      <c r="VTC2355" s="1452"/>
      <c r="VTD2355" s="1452"/>
      <c r="VTE2355" s="1452"/>
      <c r="VTF2355" s="1452"/>
      <c r="VTG2355" s="1452"/>
      <c r="VTH2355" s="1452"/>
      <c r="VTI2355" s="1452"/>
      <c r="VTJ2355" s="1452"/>
      <c r="VTK2355" s="1452"/>
      <c r="VTL2355" s="1452"/>
      <c r="VTM2355" s="1452"/>
      <c r="VTN2355" s="1452"/>
      <c r="VTO2355" s="1452"/>
      <c r="VTP2355" s="1452"/>
      <c r="VTQ2355" s="1452"/>
      <c r="VTR2355" s="1452"/>
      <c r="VTS2355" s="1452"/>
      <c r="VTT2355" s="1452"/>
      <c r="VTU2355" s="1452"/>
      <c r="VTV2355" s="1452"/>
      <c r="VTW2355" s="1452"/>
      <c r="VTX2355" s="1452"/>
      <c r="VTY2355" s="1452"/>
      <c r="VTZ2355" s="1452"/>
      <c r="VUA2355" s="1452"/>
      <c r="VUB2355" s="1452"/>
      <c r="VUC2355" s="1452"/>
      <c r="VUD2355" s="1452"/>
      <c r="VUE2355" s="1452"/>
      <c r="VUF2355" s="1452"/>
      <c r="VUG2355" s="1452"/>
      <c r="VUH2355" s="1452"/>
      <c r="VUI2355" s="1452"/>
      <c r="VUJ2355" s="1452"/>
      <c r="VUK2355" s="1452"/>
      <c r="VUL2355" s="1452"/>
      <c r="VUM2355" s="1452"/>
      <c r="VUN2355" s="1452"/>
      <c r="VUO2355" s="1452"/>
      <c r="VUP2355" s="1452"/>
      <c r="VUQ2355" s="1452"/>
      <c r="VUR2355" s="1452"/>
      <c r="VUS2355" s="1452"/>
      <c r="VUT2355" s="1452"/>
      <c r="VUU2355" s="1452"/>
      <c r="VUV2355" s="1452"/>
      <c r="VUW2355" s="1452"/>
      <c r="VUX2355" s="1452"/>
      <c r="VUY2355" s="1452"/>
      <c r="VUZ2355" s="1452"/>
      <c r="VVA2355" s="1452"/>
      <c r="VVB2355" s="1452"/>
      <c r="VVC2355" s="1452"/>
      <c r="VVD2355" s="1452"/>
      <c r="VVE2355" s="1452"/>
      <c r="VVF2355" s="1452"/>
      <c r="VVG2355" s="1452"/>
      <c r="VVH2355" s="1452"/>
      <c r="VVI2355" s="1452"/>
      <c r="VVJ2355" s="1452"/>
      <c r="VVK2355" s="1452"/>
      <c r="VVL2355" s="1452"/>
      <c r="VVM2355" s="1452"/>
      <c r="VVN2355" s="1452"/>
      <c r="VVO2355" s="1452"/>
      <c r="VVP2355" s="1452"/>
      <c r="VVQ2355" s="1452"/>
      <c r="VVR2355" s="1452"/>
      <c r="VVS2355" s="1452"/>
      <c r="VVT2355" s="1452"/>
      <c r="VVU2355" s="1452"/>
      <c r="VVV2355" s="1452"/>
      <c r="VVW2355" s="1452"/>
      <c r="VVX2355" s="1452"/>
      <c r="VVY2355" s="1452"/>
      <c r="VVZ2355" s="1452"/>
      <c r="VWA2355" s="1452"/>
      <c r="VWB2355" s="1452"/>
      <c r="VWC2355" s="1452"/>
      <c r="VWD2355" s="1452"/>
      <c r="VWE2355" s="1452"/>
      <c r="VWF2355" s="1452"/>
      <c r="VWG2355" s="1452"/>
      <c r="VWH2355" s="1452"/>
      <c r="VWI2355" s="1452"/>
      <c r="VWJ2355" s="1452"/>
      <c r="VWK2355" s="1452"/>
      <c r="VWL2355" s="1452"/>
      <c r="VWM2355" s="1452"/>
      <c r="VWN2355" s="1452"/>
      <c r="VWO2355" s="1452"/>
      <c r="VWP2355" s="1452"/>
      <c r="VWQ2355" s="1452"/>
      <c r="VWR2355" s="1452"/>
      <c r="VWS2355" s="1452"/>
      <c r="VWT2355" s="1452"/>
      <c r="VWU2355" s="1452"/>
      <c r="VWV2355" s="1452"/>
      <c r="VWW2355" s="1452"/>
      <c r="VWX2355" s="1452"/>
      <c r="VWY2355" s="1452"/>
      <c r="VWZ2355" s="1452"/>
      <c r="VXA2355" s="1452"/>
      <c r="VXB2355" s="1452"/>
      <c r="VXC2355" s="1452"/>
      <c r="VXD2355" s="1452"/>
      <c r="VXE2355" s="1452"/>
      <c r="VXF2355" s="1452"/>
      <c r="VXG2355" s="1452"/>
      <c r="VXH2355" s="1452"/>
      <c r="VXI2355" s="1452"/>
      <c r="VXJ2355" s="1452"/>
      <c r="VXK2355" s="1452"/>
      <c r="VXL2355" s="1452"/>
      <c r="VXM2355" s="1452"/>
      <c r="VXN2355" s="1452"/>
      <c r="VXO2355" s="1452"/>
      <c r="VXP2355" s="1452"/>
      <c r="VXQ2355" s="1452"/>
      <c r="VXR2355" s="1452"/>
      <c r="VXS2355" s="1452"/>
      <c r="VXT2355" s="1452"/>
      <c r="VXU2355" s="1452"/>
      <c r="VXV2355" s="1452"/>
      <c r="VXW2355" s="1452"/>
      <c r="VXX2355" s="1452"/>
      <c r="VXY2355" s="1452"/>
      <c r="VXZ2355" s="1452"/>
      <c r="VYA2355" s="1452"/>
      <c r="VYB2355" s="1452"/>
      <c r="VYC2355" s="1452"/>
      <c r="VYD2355" s="1452"/>
      <c r="VYE2355" s="1452"/>
      <c r="VYF2355" s="1452"/>
      <c r="VYG2355" s="1452"/>
      <c r="VYH2355" s="1452"/>
      <c r="VYI2355" s="1452"/>
      <c r="VYJ2355" s="1452"/>
      <c r="VYK2355" s="1452"/>
      <c r="VYL2355" s="1452"/>
      <c r="VYM2355" s="1452"/>
      <c r="VYN2355" s="1452"/>
      <c r="VYO2355" s="1452"/>
      <c r="VYP2355" s="1452"/>
      <c r="VYQ2355" s="1452"/>
      <c r="VYR2355" s="1452"/>
      <c r="VYS2355" s="1452"/>
      <c r="VYT2355" s="1452"/>
      <c r="VYU2355" s="1452"/>
      <c r="VYV2355" s="1452"/>
      <c r="VYW2355" s="1452"/>
      <c r="VYX2355" s="1452"/>
      <c r="VYY2355" s="1452"/>
      <c r="VYZ2355" s="1452"/>
      <c r="VZA2355" s="1452"/>
      <c r="VZB2355" s="1452"/>
      <c r="VZC2355" s="1452"/>
      <c r="VZD2355" s="1452"/>
      <c r="VZE2355" s="1452"/>
      <c r="VZF2355" s="1452"/>
      <c r="VZG2355" s="1452"/>
      <c r="VZH2355" s="1452"/>
      <c r="VZI2355" s="1452"/>
      <c r="VZJ2355" s="1452"/>
      <c r="VZK2355" s="1452"/>
      <c r="VZL2355" s="1452"/>
      <c r="VZM2355" s="1452"/>
      <c r="VZN2355" s="1452"/>
      <c r="VZO2355" s="1452"/>
      <c r="VZP2355" s="1452"/>
      <c r="VZQ2355" s="1452"/>
      <c r="VZR2355" s="1452"/>
      <c r="VZS2355" s="1452"/>
      <c r="VZT2355" s="1452"/>
      <c r="VZU2355" s="1452"/>
      <c r="VZV2355" s="1452"/>
      <c r="VZW2355" s="1452"/>
      <c r="VZX2355" s="1452"/>
      <c r="VZY2355" s="1452"/>
      <c r="VZZ2355" s="1452"/>
      <c r="WAA2355" s="1452"/>
      <c r="WAB2355" s="1452"/>
      <c r="WAC2355" s="1452"/>
      <c r="WAD2355" s="1452"/>
      <c r="WAE2355" s="1452"/>
      <c r="WAF2355" s="1452"/>
      <c r="WAG2355" s="1452"/>
      <c r="WAH2355" s="1452"/>
      <c r="WAI2355" s="1452"/>
      <c r="WAJ2355" s="1452"/>
      <c r="WAK2355" s="1452"/>
      <c r="WAL2355" s="1452"/>
      <c r="WAM2355" s="1452"/>
      <c r="WAN2355" s="1452"/>
      <c r="WAO2355" s="1452"/>
      <c r="WAP2355" s="1452"/>
      <c r="WAQ2355" s="1452"/>
      <c r="WAR2355" s="1452"/>
      <c r="WAS2355" s="1452"/>
      <c r="WAT2355" s="1452"/>
      <c r="WAU2355" s="1452"/>
      <c r="WAV2355" s="1452"/>
      <c r="WAW2355" s="1452"/>
      <c r="WAX2355" s="1452"/>
      <c r="WAY2355" s="1452"/>
      <c r="WAZ2355" s="1452"/>
      <c r="WBA2355" s="1452"/>
      <c r="WBB2355" s="1452"/>
      <c r="WBC2355" s="1452"/>
      <c r="WBD2355" s="1452"/>
      <c r="WBE2355" s="1452"/>
      <c r="WBF2355" s="1452"/>
      <c r="WBG2355" s="1452"/>
      <c r="WBH2355" s="1452"/>
      <c r="WBI2355" s="1452"/>
      <c r="WBJ2355" s="1452"/>
      <c r="WBK2355" s="1452"/>
      <c r="WBL2355" s="1452"/>
      <c r="WBM2355" s="1452"/>
      <c r="WBN2355" s="1452"/>
      <c r="WBO2355" s="1452"/>
      <c r="WBP2355" s="1452"/>
      <c r="WBQ2355" s="1452"/>
      <c r="WBR2355" s="1452"/>
      <c r="WBS2355" s="1452"/>
      <c r="WBT2355" s="1452"/>
      <c r="WBU2355" s="1452"/>
      <c r="WBV2355" s="1452"/>
      <c r="WBW2355" s="1452"/>
      <c r="WBX2355" s="1452"/>
      <c r="WBY2355" s="1452"/>
      <c r="WBZ2355" s="1452"/>
      <c r="WCA2355" s="1452"/>
      <c r="WCB2355" s="1452"/>
      <c r="WCC2355" s="1452"/>
      <c r="WCD2355" s="1452"/>
      <c r="WCE2355" s="1452"/>
      <c r="WCF2355" s="1452"/>
      <c r="WCG2355" s="1452"/>
      <c r="WCH2355" s="1452"/>
      <c r="WCI2355" s="1452"/>
      <c r="WCJ2355" s="1452"/>
      <c r="WCK2355" s="1452"/>
      <c r="WCL2355" s="1452"/>
      <c r="WCM2355" s="1452"/>
      <c r="WCN2355" s="1452"/>
      <c r="WCO2355" s="1452"/>
      <c r="WCP2355" s="1452"/>
      <c r="WCQ2355" s="1452"/>
      <c r="WCR2355" s="1452"/>
      <c r="WCS2355" s="1452"/>
      <c r="WCT2355" s="1452"/>
      <c r="WCU2355" s="1452"/>
      <c r="WCV2355" s="1452"/>
      <c r="WCW2355" s="1452"/>
      <c r="WCX2355" s="1452"/>
      <c r="WCY2355" s="1452"/>
      <c r="WCZ2355" s="1452"/>
      <c r="WDA2355" s="1452"/>
      <c r="WDB2355" s="1452"/>
      <c r="WDC2355" s="1452"/>
      <c r="WDD2355" s="1452"/>
      <c r="WDE2355" s="1452"/>
      <c r="WDF2355" s="1452"/>
      <c r="WDG2355" s="1452"/>
      <c r="WDH2355" s="1452"/>
      <c r="WDI2355" s="1452"/>
      <c r="WDJ2355" s="1452"/>
      <c r="WDK2355" s="1452"/>
      <c r="WDL2355" s="1452"/>
      <c r="WDM2355" s="1452"/>
      <c r="WDN2355" s="1452"/>
      <c r="WDO2355" s="1452"/>
      <c r="WDP2355" s="1452"/>
      <c r="WDQ2355" s="1452"/>
      <c r="WDR2355" s="1452"/>
      <c r="WDS2355" s="1452"/>
      <c r="WDT2355" s="1452"/>
      <c r="WDU2355" s="1452"/>
      <c r="WDV2355" s="1452"/>
      <c r="WDW2355" s="1452"/>
      <c r="WDX2355" s="1452"/>
      <c r="WDY2355" s="1452"/>
      <c r="WDZ2355" s="1452"/>
      <c r="WEA2355" s="1452"/>
      <c r="WEB2355" s="1452"/>
      <c r="WEC2355" s="1452"/>
      <c r="WED2355" s="1452"/>
      <c r="WEE2355" s="1452"/>
      <c r="WEF2355" s="1452"/>
      <c r="WEG2355" s="1452"/>
      <c r="WEH2355" s="1452"/>
      <c r="WEI2355" s="1452"/>
      <c r="WEJ2355" s="1452"/>
      <c r="WEK2355" s="1452"/>
      <c r="WEL2355" s="1452"/>
      <c r="WEM2355" s="1452"/>
      <c r="WEN2355" s="1452"/>
      <c r="WEO2355" s="1452"/>
      <c r="WEP2355" s="1452"/>
      <c r="WEQ2355" s="1452"/>
      <c r="WER2355" s="1452"/>
      <c r="WES2355" s="1452"/>
      <c r="WET2355" s="1452"/>
      <c r="WEU2355" s="1452"/>
      <c r="WEV2355" s="1452"/>
      <c r="WEW2355" s="1452"/>
      <c r="WEX2355" s="1452"/>
      <c r="WEY2355" s="1452"/>
      <c r="WEZ2355" s="1452"/>
      <c r="WFA2355" s="1452"/>
      <c r="WFB2355" s="1452"/>
      <c r="WFC2355" s="1452"/>
      <c r="WFD2355" s="1452"/>
      <c r="WFE2355" s="1452"/>
      <c r="WFF2355" s="1452"/>
      <c r="WFG2355" s="1452"/>
      <c r="WFH2355" s="1452"/>
      <c r="WFI2355" s="1452"/>
      <c r="WFJ2355" s="1452"/>
      <c r="WFK2355" s="1452"/>
      <c r="WFL2355" s="1452"/>
      <c r="WFM2355" s="1452"/>
      <c r="WFN2355" s="1452"/>
      <c r="WFO2355" s="1452"/>
      <c r="WFP2355" s="1452"/>
      <c r="WFQ2355" s="1452"/>
      <c r="WFR2355" s="1452"/>
      <c r="WFS2355" s="1452"/>
      <c r="WFT2355" s="1452"/>
      <c r="WFU2355" s="1452"/>
      <c r="WFV2355" s="1452"/>
      <c r="WFW2355" s="1452"/>
      <c r="WFX2355" s="1452"/>
      <c r="WFY2355" s="1452"/>
      <c r="WFZ2355" s="1452"/>
      <c r="WGA2355" s="1452"/>
      <c r="WGB2355" s="1452"/>
      <c r="WGC2355" s="1452"/>
      <c r="WGD2355" s="1452"/>
      <c r="WGE2355" s="1452"/>
      <c r="WGF2355" s="1452"/>
      <c r="WGG2355" s="1452"/>
      <c r="WGH2355" s="1452"/>
      <c r="WGI2355" s="1452"/>
      <c r="WGJ2355" s="1452"/>
      <c r="WGK2355" s="1452"/>
      <c r="WGL2355" s="1452"/>
      <c r="WGM2355" s="1452"/>
      <c r="WGN2355" s="1452"/>
      <c r="WGO2355" s="1452"/>
      <c r="WGP2355" s="1452"/>
      <c r="WGQ2355" s="1452"/>
      <c r="WGR2355" s="1452"/>
      <c r="WGS2355" s="1452"/>
      <c r="WGT2355" s="1452"/>
      <c r="WGU2355" s="1452"/>
      <c r="WGV2355" s="1452"/>
      <c r="WGW2355" s="1452"/>
      <c r="WGX2355" s="1452"/>
      <c r="WGY2355" s="1452"/>
      <c r="WGZ2355" s="1452"/>
      <c r="WHA2355" s="1452"/>
      <c r="WHB2355" s="1452"/>
      <c r="WHC2355" s="1452"/>
      <c r="WHD2355" s="1452"/>
      <c r="WHE2355" s="1452"/>
      <c r="WHF2355" s="1452"/>
      <c r="WHG2355" s="1452"/>
      <c r="WHH2355" s="1452"/>
      <c r="WHI2355" s="1452"/>
      <c r="WHJ2355" s="1452"/>
      <c r="WHK2355" s="1452"/>
      <c r="WHL2355" s="1452"/>
      <c r="WHM2355" s="1452"/>
      <c r="WHN2355" s="1452"/>
      <c r="WHO2355" s="1452"/>
      <c r="WHP2355" s="1452"/>
      <c r="WHQ2355" s="1452"/>
      <c r="WHR2355" s="1452"/>
      <c r="WHS2355" s="1452"/>
      <c r="WHT2355" s="1452"/>
      <c r="WHU2355" s="1452"/>
      <c r="WHV2355" s="1452"/>
      <c r="WHW2355" s="1452"/>
      <c r="WHX2355" s="1452"/>
      <c r="WHY2355" s="1452"/>
      <c r="WHZ2355" s="1452"/>
      <c r="WIA2355" s="1452"/>
      <c r="WIB2355" s="1452"/>
      <c r="WIC2355" s="1452"/>
      <c r="WID2355" s="1452"/>
      <c r="WIE2355" s="1452"/>
      <c r="WIF2355" s="1452"/>
      <c r="WIG2355" s="1452"/>
      <c r="WIH2355" s="1452"/>
      <c r="WII2355" s="1452"/>
      <c r="WIJ2355" s="1452"/>
      <c r="WIK2355" s="1452"/>
      <c r="WIL2355" s="1452"/>
      <c r="WIM2355" s="1452"/>
      <c r="WIN2355" s="1452"/>
      <c r="WIO2355" s="1452"/>
      <c r="WIP2355" s="1452"/>
      <c r="WIQ2355" s="1452"/>
      <c r="WIR2355" s="1452"/>
      <c r="WIS2355" s="1452"/>
      <c r="WIT2355" s="1452"/>
      <c r="WIU2355" s="1452"/>
      <c r="WIV2355" s="1452"/>
      <c r="WIW2355" s="1452"/>
      <c r="WIX2355" s="1452"/>
      <c r="WIY2355" s="1452"/>
      <c r="WIZ2355" s="1452"/>
      <c r="WJA2355" s="1452"/>
      <c r="WJB2355" s="1452"/>
      <c r="WJC2355" s="1452"/>
      <c r="WJD2355" s="1452"/>
      <c r="WJE2355" s="1452"/>
      <c r="WJF2355" s="1452"/>
      <c r="WJG2355" s="1452"/>
      <c r="WJH2355" s="1452"/>
      <c r="WJI2355" s="1452"/>
      <c r="WJJ2355" s="1452"/>
      <c r="WJK2355" s="1452"/>
      <c r="WJL2355" s="1452"/>
      <c r="WJM2355" s="1452"/>
      <c r="WJN2355" s="1452"/>
      <c r="WJO2355" s="1452"/>
      <c r="WJP2355" s="1452"/>
      <c r="WJQ2355" s="1452"/>
      <c r="WJR2355" s="1452"/>
      <c r="WJS2355" s="1452"/>
      <c r="WJT2355" s="1452"/>
      <c r="WJU2355" s="1452"/>
      <c r="WJV2355" s="1452"/>
      <c r="WJW2355" s="1452"/>
      <c r="WJX2355" s="1452"/>
      <c r="WJY2355" s="1452"/>
      <c r="WJZ2355" s="1452"/>
      <c r="WKA2355" s="1452"/>
      <c r="WKB2355" s="1452"/>
      <c r="WKC2355" s="1452"/>
      <c r="WKD2355" s="1452"/>
      <c r="WKE2355" s="1452"/>
      <c r="WKF2355" s="1452"/>
      <c r="WKG2355" s="1452"/>
      <c r="WKH2355" s="1452"/>
      <c r="WKI2355" s="1452"/>
      <c r="WKJ2355" s="1452"/>
      <c r="WKK2355" s="1452"/>
      <c r="WKL2355" s="1452"/>
      <c r="WKM2355" s="1452"/>
      <c r="WKN2355" s="1452"/>
      <c r="WKO2355" s="1452"/>
      <c r="WKP2355" s="1452"/>
      <c r="WKQ2355" s="1452"/>
      <c r="WKR2355" s="1452"/>
      <c r="WKS2355" s="1452"/>
      <c r="WKT2355" s="1452"/>
      <c r="WKU2355" s="1452"/>
      <c r="WKV2355" s="1452"/>
      <c r="WKW2355" s="1452"/>
      <c r="WKX2355" s="1452"/>
      <c r="WKY2355" s="1452"/>
      <c r="WKZ2355" s="1452"/>
      <c r="WLA2355" s="1452"/>
      <c r="WLB2355" s="1452"/>
      <c r="WLC2355" s="1452"/>
      <c r="WLD2355" s="1452"/>
      <c r="WLE2355" s="1452"/>
      <c r="WLF2355" s="1452"/>
      <c r="WLG2355" s="1452"/>
      <c r="WLH2355" s="1452"/>
      <c r="WLI2355" s="1452"/>
      <c r="WLJ2355" s="1452"/>
      <c r="WLK2355" s="1452"/>
      <c r="WLL2355" s="1452"/>
      <c r="WLM2355" s="1452"/>
      <c r="WLN2355" s="1452"/>
      <c r="WLO2355" s="1452"/>
      <c r="WLP2355" s="1452"/>
      <c r="WLQ2355" s="1452"/>
      <c r="WLR2355" s="1452"/>
      <c r="WLS2355" s="1452"/>
      <c r="WLT2355" s="1452"/>
      <c r="WLU2355" s="1452"/>
      <c r="WLV2355" s="1452"/>
      <c r="WLW2355" s="1452"/>
      <c r="WLX2355" s="1452"/>
      <c r="WLY2355" s="1452"/>
      <c r="WLZ2355" s="1452"/>
      <c r="WMA2355" s="1452"/>
      <c r="WMB2355" s="1452"/>
      <c r="WMC2355" s="1452"/>
      <c r="WMD2355" s="1452"/>
      <c r="WME2355" s="1452"/>
      <c r="WMF2355" s="1452"/>
      <c r="WMG2355" s="1452"/>
      <c r="WMH2355" s="1452"/>
      <c r="WMI2355" s="1452"/>
      <c r="WMJ2355" s="1452"/>
      <c r="WMK2355" s="1452"/>
      <c r="WML2355" s="1452"/>
      <c r="WMM2355" s="1452"/>
      <c r="WMN2355" s="1452"/>
      <c r="WMO2355" s="1452"/>
      <c r="WMP2355" s="1452"/>
      <c r="WMQ2355" s="1452"/>
      <c r="WMR2355" s="1452"/>
      <c r="WMS2355" s="1452"/>
      <c r="WMT2355" s="1452"/>
      <c r="WMU2355" s="1452"/>
      <c r="WMV2355" s="1452"/>
      <c r="WMW2355" s="1452"/>
      <c r="WMX2355" s="1452"/>
      <c r="WMY2355" s="1452"/>
      <c r="WMZ2355" s="1452"/>
      <c r="WNA2355" s="1452"/>
      <c r="WNB2355" s="1452"/>
      <c r="WNC2355" s="1452"/>
      <c r="WND2355" s="1452"/>
      <c r="WNE2355" s="1452"/>
      <c r="WNF2355" s="1452"/>
      <c r="WNG2355" s="1452"/>
      <c r="WNH2355" s="1452"/>
      <c r="WNI2355" s="1452"/>
      <c r="WNJ2355" s="1452"/>
      <c r="WNK2355" s="1452"/>
      <c r="WNL2355" s="1452"/>
      <c r="WNM2355" s="1452"/>
      <c r="WNN2355" s="1452"/>
      <c r="WNO2355" s="1452"/>
      <c r="WNP2355" s="1452"/>
      <c r="WNQ2355" s="1452"/>
      <c r="WNR2355" s="1452"/>
      <c r="WNS2355" s="1452"/>
      <c r="WNT2355" s="1452"/>
      <c r="WNU2355" s="1452"/>
      <c r="WNV2355" s="1452"/>
      <c r="WNW2355" s="1452"/>
      <c r="WNX2355" s="1452"/>
      <c r="WNY2355" s="1452"/>
      <c r="WNZ2355" s="1452"/>
      <c r="WOA2355" s="1452"/>
      <c r="WOB2355" s="1452"/>
      <c r="WOC2355" s="1452"/>
      <c r="WOD2355" s="1452"/>
      <c r="WOE2355" s="1452"/>
      <c r="WOF2355" s="1452"/>
      <c r="WOG2355" s="1452"/>
      <c r="WOH2355" s="1452"/>
      <c r="WOI2355" s="1452"/>
      <c r="WOJ2355" s="1452"/>
      <c r="WOK2355" s="1452"/>
      <c r="WOL2355" s="1452"/>
      <c r="WOM2355" s="1452"/>
      <c r="WON2355" s="1452"/>
      <c r="WOO2355" s="1452"/>
      <c r="WOP2355" s="1452"/>
      <c r="WOQ2355" s="1452"/>
      <c r="WOR2355" s="1452"/>
      <c r="WOS2355" s="1452"/>
      <c r="WOT2355" s="1452"/>
      <c r="WOU2355" s="1452"/>
      <c r="WOV2355" s="1452"/>
      <c r="WOW2355" s="1452"/>
      <c r="WOX2355" s="1452"/>
      <c r="WOY2355" s="1452"/>
      <c r="WOZ2355" s="1452"/>
      <c r="WPA2355" s="1452"/>
      <c r="WPB2355" s="1452"/>
      <c r="WPC2355" s="1452"/>
      <c r="WPD2355" s="1452"/>
      <c r="WPE2355" s="1452"/>
      <c r="WPF2355" s="1452"/>
      <c r="WPG2355" s="1452"/>
      <c r="WPH2355" s="1452"/>
      <c r="WPI2355" s="1452"/>
      <c r="WPJ2355" s="1452"/>
      <c r="WPK2355" s="1452"/>
      <c r="WPL2355" s="1452"/>
      <c r="WPM2355" s="1452"/>
      <c r="WPN2355" s="1452"/>
      <c r="WPO2355" s="1452"/>
      <c r="WPP2355" s="1452"/>
      <c r="WPQ2355" s="1452"/>
      <c r="WPR2355" s="1452"/>
      <c r="WPS2355" s="1452"/>
      <c r="WPT2355" s="1452"/>
      <c r="WPU2355" s="1452"/>
      <c r="WPV2355" s="1452"/>
      <c r="WPW2355" s="1452"/>
      <c r="WPX2355" s="1452"/>
      <c r="WPY2355" s="1452"/>
      <c r="WPZ2355" s="1452"/>
      <c r="WQA2355" s="1452"/>
      <c r="WQB2355" s="1452"/>
      <c r="WQC2355" s="1452"/>
      <c r="WQD2355" s="1452"/>
      <c r="WQE2355" s="1452"/>
      <c r="WQF2355" s="1452"/>
      <c r="WQG2355" s="1452"/>
      <c r="WQH2355" s="1452"/>
      <c r="WQI2355" s="1452"/>
      <c r="WQJ2355" s="1452"/>
      <c r="WQK2355" s="1452"/>
      <c r="WQL2355" s="1452"/>
      <c r="WQM2355" s="1452"/>
      <c r="WQN2355" s="1452"/>
      <c r="WQO2355" s="1452"/>
      <c r="WQP2355" s="1452"/>
      <c r="WQQ2355" s="1452"/>
      <c r="WQR2355" s="1452"/>
      <c r="WQS2355" s="1452"/>
      <c r="WQT2355" s="1452"/>
      <c r="WQU2355" s="1452"/>
      <c r="WQV2355" s="1452"/>
      <c r="WQW2355" s="1452"/>
      <c r="WQX2355" s="1452"/>
      <c r="WQY2355" s="1452"/>
      <c r="WQZ2355" s="1452"/>
      <c r="WRA2355" s="1452"/>
      <c r="WRB2355" s="1452"/>
      <c r="WRC2355" s="1452"/>
      <c r="WRD2355" s="1452"/>
      <c r="WRE2355" s="1452"/>
      <c r="WRF2355" s="1452"/>
      <c r="WRG2355" s="1452"/>
      <c r="WRH2355" s="1452"/>
      <c r="WRI2355" s="1452"/>
      <c r="WRJ2355" s="1452"/>
      <c r="WRK2355" s="1452"/>
      <c r="WRL2355" s="1452"/>
      <c r="WRM2355" s="1452"/>
      <c r="WRN2355" s="1452"/>
      <c r="WRO2355" s="1452"/>
      <c r="WRP2355" s="1452"/>
      <c r="WRQ2355" s="1452"/>
      <c r="WRR2355" s="1452"/>
      <c r="WRS2355" s="1452"/>
      <c r="WRT2355" s="1452"/>
      <c r="WRU2355" s="1452"/>
      <c r="WRV2355" s="1452"/>
      <c r="WRW2355" s="1452"/>
      <c r="WRX2355" s="1452"/>
      <c r="WRY2355" s="1452"/>
      <c r="WRZ2355" s="1452"/>
      <c r="WSA2355" s="1452"/>
      <c r="WSB2355" s="1452"/>
      <c r="WSC2355" s="1452"/>
      <c r="WSD2355" s="1452"/>
      <c r="WSE2355" s="1452"/>
      <c r="WSF2355" s="1452"/>
      <c r="WSG2355" s="1452"/>
      <c r="WSH2355" s="1452"/>
      <c r="WSI2355" s="1452"/>
      <c r="WSJ2355" s="1452"/>
      <c r="WSK2355" s="1452"/>
      <c r="WSL2355" s="1452"/>
      <c r="WSM2355" s="1452"/>
      <c r="WSN2355" s="1452"/>
      <c r="WSO2355" s="1452"/>
      <c r="WSP2355" s="1452"/>
      <c r="WSQ2355" s="1452"/>
      <c r="WSR2355" s="1452"/>
      <c r="WSS2355" s="1452"/>
      <c r="WST2355" s="1452"/>
      <c r="WSU2355" s="1452"/>
      <c r="WSV2355" s="1452"/>
      <c r="WSW2355" s="1452"/>
      <c r="WSX2355" s="1452"/>
      <c r="WSY2355" s="1452"/>
      <c r="WSZ2355" s="1452"/>
      <c r="WTA2355" s="1452"/>
      <c r="WTB2355" s="1452"/>
      <c r="WTC2355" s="1452"/>
      <c r="WTD2355" s="1452"/>
      <c r="WTE2355" s="1452"/>
      <c r="WTF2355" s="1452"/>
      <c r="WTG2355" s="1452"/>
      <c r="WTH2355" s="1452"/>
      <c r="WTI2355" s="1452"/>
      <c r="WTJ2355" s="1452"/>
      <c r="WTK2355" s="1452"/>
      <c r="WTL2355" s="1452"/>
      <c r="WTM2355" s="1452"/>
      <c r="WTN2355" s="1452"/>
      <c r="WTO2355" s="1452"/>
      <c r="WTP2355" s="1452"/>
      <c r="WTQ2355" s="1452"/>
      <c r="WTR2355" s="1452"/>
      <c r="WTS2355" s="1452"/>
      <c r="WTT2355" s="1452"/>
      <c r="WTU2355" s="1452"/>
      <c r="WTV2355" s="1452"/>
      <c r="WTW2355" s="1452"/>
      <c r="WTX2355" s="1452"/>
      <c r="WTY2355" s="1452"/>
      <c r="WTZ2355" s="1452"/>
      <c r="WUA2355" s="1452"/>
      <c r="WUB2355" s="1452"/>
      <c r="WUC2355" s="1452"/>
      <c r="WUD2355" s="1452"/>
      <c r="WUE2355" s="1452"/>
      <c r="WUF2355" s="1452"/>
      <c r="WUG2355" s="1452"/>
      <c r="WUH2355" s="1452"/>
      <c r="WUI2355" s="1452"/>
      <c r="WUJ2355" s="1452"/>
      <c r="WUK2355" s="1452"/>
      <c r="WUL2355" s="1452"/>
      <c r="WUM2355" s="1452"/>
      <c r="WUN2355" s="1452"/>
      <c r="WUO2355" s="1452"/>
      <c r="WUP2355" s="1452"/>
      <c r="WUQ2355" s="1452"/>
      <c r="WUR2355" s="1452"/>
      <c r="WUS2355" s="1452"/>
      <c r="WUT2355" s="1452"/>
      <c r="WUU2355" s="1452"/>
      <c r="WUV2355" s="1452"/>
      <c r="WUW2355" s="1452"/>
      <c r="WUX2355" s="1452"/>
      <c r="WUY2355" s="1452"/>
      <c r="WUZ2355" s="1452"/>
      <c r="WVA2355" s="1452"/>
      <c r="WVB2355" s="1452"/>
      <c r="WVC2355" s="1452"/>
      <c r="WVD2355" s="1452"/>
      <c r="WVE2355" s="1452"/>
      <c r="WVF2355" s="1452"/>
      <c r="WVG2355" s="1452"/>
      <c r="WVH2355" s="1452"/>
      <c r="WVI2355" s="1452"/>
      <c r="WVJ2355" s="1452"/>
      <c r="WVK2355" s="1452"/>
      <c r="WVL2355" s="1452"/>
      <c r="WVM2355" s="1452"/>
      <c r="WVN2355" s="1452"/>
      <c r="WVO2355" s="1452"/>
      <c r="WVP2355" s="1452"/>
      <c r="WVQ2355" s="1452"/>
      <c r="WVR2355" s="1452"/>
      <c r="WVS2355" s="1452"/>
      <c r="WVT2355" s="1452"/>
      <c r="WVU2355" s="1452"/>
      <c r="WVV2355" s="1452"/>
      <c r="WVW2355" s="1452"/>
      <c r="WVX2355" s="1452"/>
      <c r="WVY2355" s="1452"/>
      <c r="WVZ2355" s="1452"/>
      <c r="WWA2355" s="1452"/>
      <c r="WWB2355" s="1452"/>
      <c r="WWC2355" s="1452"/>
      <c r="WWD2355" s="1452"/>
      <c r="WWE2355" s="1452"/>
      <c r="WWF2355" s="1452"/>
      <c r="WWG2355" s="1452"/>
      <c r="WWH2355" s="1452"/>
      <c r="WWI2355" s="1452"/>
      <c r="WWJ2355" s="1452"/>
      <c r="WWK2355" s="1452"/>
      <c r="WWL2355" s="1452"/>
      <c r="WWM2355" s="1452"/>
      <c r="WWN2355" s="1452"/>
      <c r="WWO2355" s="1452"/>
      <c r="WWP2355" s="1452"/>
      <c r="WWQ2355" s="1452"/>
      <c r="WWR2355" s="1452"/>
      <c r="WWS2355" s="1452"/>
      <c r="WWT2355" s="1452"/>
      <c r="WWU2355" s="1452"/>
      <c r="WWV2355" s="1452"/>
      <c r="WWW2355" s="1452"/>
      <c r="WWX2355" s="1452"/>
      <c r="WWY2355" s="1452"/>
      <c r="WWZ2355" s="1452"/>
      <c r="WXA2355" s="1452"/>
      <c r="WXB2355" s="1452"/>
      <c r="WXC2355" s="1452"/>
      <c r="WXD2355" s="1452"/>
      <c r="WXE2355" s="1452"/>
      <c r="WXF2355" s="1452"/>
      <c r="WXG2355" s="1452"/>
      <c r="WXH2355" s="1452"/>
      <c r="WXI2355" s="1452"/>
      <c r="WXJ2355" s="1452"/>
      <c r="WXK2355" s="1452"/>
      <c r="WXL2355" s="1452"/>
      <c r="WXM2355" s="1452"/>
      <c r="WXN2355" s="1452"/>
      <c r="WXO2355" s="1452"/>
      <c r="WXP2355" s="1452"/>
      <c r="WXQ2355" s="1452"/>
      <c r="WXR2355" s="1452"/>
      <c r="WXS2355" s="1452"/>
      <c r="WXT2355" s="1452"/>
      <c r="WXU2355" s="1452"/>
      <c r="WXV2355" s="1452"/>
      <c r="WXW2355" s="1452"/>
      <c r="WXX2355" s="1452"/>
      <c r="WXY2355" s="1452"/>
      <c r="WXZ2355" s="1452"/>
      <c r="WYA2355" s="1452"/>
      <c r="WYB2355" s="1452"/>
      <c r="WYC2355" s="1452"/>
      <c r="WYD2355" s="1452"/>
      <c r="WYE2355" s="1452"/>
      <c r="WYF2355" s="1452"/>
      <c r="WYG2355" s="1452"/>
      <c r="WYH2355" s="1452"/>
      <c r="WYI2355" s="1452"/>
      <c r="WYJ2355" s="1452"/>
      <c r="WYK2355" s="1452"/>
      <c r="WYL2355" s="1452"/>
      <c r="WYM2355" s="1452"/>
      <c r="WYN2355" s="1452"/>
      <c r="WYO2355" s="1452"/>
      <c r="WYP2355" s="1452"/>
      <c r="WYQ2355" s="1452"/>
      <c r="WYR2355" s="1452"/>
      <c r="WYS2355" s="1452"/>
      <c r="WYT2355" s="1452"/>
      <c r="WYU2355" s="1452"/>
      <c r="WYV2355" s="1452"/>
      <c r="WYW2355" s="1452"/>
      <c r="WYX2355" s="1452"/>
      <c r="WYY2355" s="1452"/>
      <c r="WYZ2355" s="1452"/>
      <c r="WZA2355" s="1452"/>
      <c r="WZB2355" s="1452"/>
      <c r="WZC2355" s="1452"/>
      <c r="WZD2355" s="1452"/>
      <c r="WZE2355" s="1452"/>
      <c r="WZF2355" s="1452"/>
      <c r="WZG2355" s="1452"/>
      <c r="WZH2355" s="1452"/>
      <c r="WZI2355" s="1452"/>
      <c r="WZJ2355" s="1452"/>
      <c r="WZK2355" s="1452"/>
      <c r="WZL2355" s="1452"/>
      <c r="WZM2355" s="1452"/>
      <c r="WZN2355" s="1452"/>
      <c r="WZO2355" s="1452"/>
      <c r="WZP2355" s="1452"/>
      <c r="WZQ2355" s="1452"/>
      <c r="WZR2355" s="1452"/>
      <c r="WZS2355" s="1452"/>
      <c r="WZT2355" s="1452"/>
      <c r="WZU2355" s="1452"/>
      <c r="WZV2355" s="1452"/>
      <c r="WZW2355" s="1452"/>
      <c r="WZX2355" s="1452"/>
      <c r="WZY2355" s="1452"/>
      <c r="WZZ2355" s="1452"/>
      <c r="XAA2355" s="1452"/>
      <c r="XAB2355" s="1452"/>
      <c r="XAC2355" s="1452"/>
      <c r="XAD2355" s="1452"/>
      <c r="XAE2355" s="1452"/>
      <c r="XAF2355" s="1452"/>
      <c r="XAG2355" s="1452"/>
      <c r="XAH2355" s="1452"/>
      <c r="XAI2355" s="1452"/>
      <c r="XAJ2355" s="1452"/>
      <c r="XAK2355" s="1452"/>
      <c r="XAL2355" s="1452"/>
      <c r="XAM2355" s="1452"/>
      <c r="XAN2355" s="1452"/>
      <c r="XAO2355" s="1452"/>
      <c r="XAP2355" s="1452"/>
      <c r="XAQ2355" s="1452"/>
      <c r="XAR2355" s="1452"/>
      <c r="XAS2355" s="1452"/>
      <c r="XAT2355" s="1452"/>
      <c r="XAU2355" s="1452"/>
      <c r="XAV2355" s="1452"/>
      <c r="XAW2355" s="1452"/>
      <c r="XAX2355" s="1452"/>
      <c r="XAY2355" s="1452"/>
      <c r="XAZ2355" s="1452"/>
      <c r="XBA2355" s="1452"/>
      <c r="XBB2355" s="1452"/>
      <c r="XBC2355" s="1452"/>
      <c r="XBD2355" s="1452"/>
      <c r="XBE2355" s="1452"/>
      <c r="XBF2355" s="1452"/>
      <c r="XBG2355" s="1452"/>
      <c r="XBH2355" s="1452"/>
      <c r="XBI2355" s="1452"/>
      <c r="XBJ2355" s="1452"/>
      <c r="XBK2355" s="1452"/>
      <c r="XBL2355" s="1452"/>
      <c r="XBM2355" s="1452"/>
      <c r="XBN2355" s="1452"/>
      <c r="XBO2355" s="1452"/>
      <c r="XBP2355" s="1452"/>
      <c r="XBQ2355" s="1452"/>
      <c r="XBR2355" s="1452"/>
      <c r="XBS2355" s="1452"/>
      <c r="XBT2355" s="1452"/>
      <c r="XBU2355" s="1452"/>
      <c r="XBV2355" s="1452"/>
      <c r="XBW2355" s="1452"/>
      <c r="XBX2355" s="1452"/>
      <c r="XBY2355" s="1452"/>
      <c r="XBZ2355" s="1452"/>
      <c r="XCA2355" s="1452"/>
      <c r="XCB2355" s="1452"/>
      <c r="XCC2355" s="1452"/>
      <c r="XCD2355" s="1452"/>
      <c r="XCE2355" s="1452"/>
      <c r="XCF2355" s="1452"/>
      <c r="XCG2355" s="1452"/>
      <c r="XCH2355" s="1452"/>
      <c r="XCI2355" s="1452"/>
      <c r="XCJ2355" s="1452"/>
      <c r="XCK2355" s="1452"/>
      <c r="XCL2355" s="1452"/>
      <c r="XCM2355" s="1452"/>
      <c r="XCN2355" s="1452"/>
      <c r="XCO2355" s="1452"/>
      <c r="XCP2355" s="1452"/>
      <c r="XCQ2355" s="1452"/>
      <c r="XCR2355" s="1452"/>
      <c r="XCS2355" s="1452"/>
      <c r="XCT2355" s="1452"/>
      <c r="XCU2355" s="1452"/>
      <c r="XCV2355" s="1452"/>
      <c r="XCW2355" s="1452"/>
      <c r="XCX2355" s="1452"/>
      <c r="XCY2355" s="1452"/>
      <c r="XCZ2355" s="1452"/>
      <c r="XDA2355" s="1452"/>
      <c r="XDB2355" s="1452"/>
      <c r="XDC2355" s="1452"/>
      <c r="XDD2355" s="1452"/>
      <c r="XDE2355" s="1452"/>
      <c r="XDF2355" s="1452"/>
      <c r="XDG2355" s="1452"/>
      <c r="XDH2355" s="1452"/>
      <c r="XDI2355" s="1452"/>
      <c r="XDJ2355" s="1452"/>
      <c r="XDK2355" s="1452"/>
      <c r="XDL2355" s="1452"/>
      <c r="XDM2355" s="1452"/>
      <c r="XDN2355" s="1452"/>
      <c r="XDO2355" s="1452"/>
      <c r="XDP2355" s="1452"/>
      <c r="XDQ2355" s="1452"/>
      <c r="XDR2355" s="1452"/>
      <c r="XDS2355" s="1452"/>
      <c r="XDT2355" s="1452"/>
      <c r="XDU2355" s="1452"/>
      <c r="XDV2355" s="1452"/>
      <c r="XDW2355" s="1452"/>
      <c r="XDX2355" s="1452"/>
      <c r="XDY2355" s="1452"/>
      <c r="XDZ2355" s="1452"/>
      <c r="XEA2355" s="1452"/>
      <c r="XEB2355" s="1452"/>
      <c r="XEC2355" s="1452"/>
      <c r="XED2355" s="1452"/>
      <c r="XEE2355" s="1452"/>
      <c r="XEF2355" s="1452"/>
      <c r="XEG2355" s="1452"/>
      <c r="XEH2355" s="1452"/>
      <c r="XEI2355" s="1452"/>
      <c r="XEJ2355" s="1452"/>
      <c r="XEK2355" s="1452"/>
      <c r="XEL2355" s="1452"/>
      <c r="XEM2355" s="1452"/>
      <c r="XEN2355" s="1452"/>
      <c r="XEO2355" s="1452"/>
      <c r="XEP2355" s="1452"/>
      <c r="XEQ2355" s="1452"/>
      <c r="XER2355" s="1452"/>
      <c r="XES2355" s="1452"/>
      <c r="XET2355" s="1452"/>
      <c r="XEU2355" s="1452"/>
      <c r="XEV2355" s="1452"/>
      <c r="XEW2355" s="1452"/>
      <c r="XEX2355" s="1452"/>
      <c r="XEY2355" s="1452"/>
      <c r="XEZ2355" s="1452"/>
      <c r="XFA2355" s="1452"/>
      <c r="XFB2355" s="1452"/>
      <c r="XFC2355" s="1452"/>
    </row>
    <row r="2356" spans="1:16383" x14ac:dyDescent="0.2">
      <c r="A2356" s="1341">
        <v>2017495</v>
      </c>
      <c r="B2356" s="1348">
        <v>121408</v>
      </c>
      <c r="C2356" s="1341">
        <v>633617</v>
      </c>
      <c r="D2356" s="1342" t="s">
        <v>68</v>
      </c>
      <c r="E2356" s="1342">
        <v>0</v>
      </c>
      <c r="F2356" s="1342">
        <v>1</v>
      </c>
      <c r="G2356" s="1342">
        <v>0</v>
      </c>
      <c r="H2356" s="1342">
        <v>4</v>
      </c>
      <c r="I2356" s="2626">
        <v>42832</v>
      </c>
      <c r="J2356" s="2626" t="s">
        <v>1737</v>
      </c>
      <c r="K2356" s="2626" t="s">
        <v>1737</v>
      </c>
      <c r="L2356" s="2626" t="s">
        <v>1737</v>
      </c>
      <c r="M2356" s="1339" t="s">
        <v>89</v>
      </c>
      <c r="N2356" s="1339" t="s">
        <v>89</v>
      </c>
      <c r="O2356" s="1339" t="s">
        <v>89</v>
      </c>
      <c r="P2356" s="1339" t="s">
        <v>89</v>
      </c>
      <c r="Q2356" s="2330"/>
      <c r="R2356" s="2331"/>
      <c r="S2356" s="2143">
        <v>28</v>
      </c>
      <c r="T2356" s="2332"/>
      <c r="U2356" s="1336" t="s">
        <v>278</v>
      </c>
      <c r="V2356" s="1336" t="s">
        <v>4193</v>
      </c>
      <c r="W2356" s="2609">
        <v>11.5</v>
      </c>
      <c r="X2356" s="2610"/>
      <c r="Y2356" s="2611"/>
      <c r="Z2356" s="2612">
        <v>42909</v>
      </c>
      <c r="AA2356" s="2323"/>
      <c r="AB2356" s="2324"/>
      <c r="AC2356" s="2324"/>
      <c r="AD2356" s="2324"/>
      <c r="AE2356" s="2377">
        <f>IF(A2356="","",(IFERROR(VLOOKUP(A2356,Projecten!A$4:W$2618,5,FALSE),"niet bekend")))</f>
        <v>0</v>
      </c>
      <c r="AF2356" s="1131">
        <f>IF(AE2356="","",(IF(E2356=0,AH2356,(E2356/AE2356*AH2356))))</f>
        <v>1831.98</v>
      </c>
      <c r="AG2356" s="2335">
        <f>IF(A2356="","",(IFERROR(VLOOKUP(A2356,Projecten!A$4:W$2618,23,FALSE),"niet bekend")))</f>
        <v>0</v>
      </c>
      <c r="AH2356" s="2381">
        <f>IF(A2356="","",(IFERROR(VLOOKUP(A2356,Projecten!A$4:W$2618,12,FALSE),"niet bekend")))</f>
        <v>1831.98</v>
      </c>
      <c r="AI2356" s="2323"/>
      <c r="AJ2356" s="2323"/>
      <c r="AK2356" s="2323"/>
      <c r="AL2356" s="2323"/>
      <c r="AM2356" s="2323"/>
      <c r="AN2356" s="2323"/>
      <c r="AO2356" s="2323"/>
      <c r="AP2356" s="2323"/>
      <c r="AQ2356" s="2323"/>
      <c r="AR2356" s="2323"/>
      <c r="AS2356" s="2323"/>
      <c r="AT2356" s="2323"/>
      <c r="AU2356" s="2323"/>
      <c r="AV2356" s="2323"/>
      <c r="AW2356" s="2323"/>
      <c r="AX2356" s="2323"/>
      <c r="AY2356" s="2323"/>
      <c r="AZ2356" s="2323"/>
      <c r="BA2356" s="2323"/>
      <c r="BB2356" s="2323"/>
      <c r="BC2356" s="2323"/>
      <c r="BD2356" s="2323"/>
      <c r="BE2356" s="2323"/>
      <c r="BF2356" s="2323"/>
      <c r="BG2356" s="2323"/>
      <c r="BH2356" s="2323"/>
      <c r="BI2356" s="2323"/>
      <c r="BJ2356" s="2323"/>
      <c r="BK2356" s="2323"/>
      <c r="BL2356" s="2323"/>
      <c r="BM2356" s="2323"/>
      <c r="BN2356" s="2323"/>
      <c r="BO2356" s="2323"/>
      <c r="BP2356" s="2323"/>
      <c r="BQ2356" s="2323"/>
      <c r="BR2356" s="2323"/>
      <c r="BS2356" s="2323"/>
      <c r="BT2356" s="2323"/>
      <c r="BU2356" s="2323"/>
      <c r="BV2356" s="2323"/>
      <c r="BW2356" s="2323"/>
      <c r="BX2356" s="2323"/>
      <c r="BY2356" s="2323"/>
      <c r="BZ2356" s="2323"/>
      <c r="CA2356" s="2323"/>
      <c r="CB2356" s="2323"/>
      <c r="CC2356" s="2323"/>
      <c r="CD2356" s="2323"/>
      <c r="CE2356" s="2323"/>
      <c r="CF2356" s="2323"/>
      <c r="CG2356" s="2323"/>
      <c r="CH2356" s="2323"/>
      <c r="CI2356" s="2323"/>
      <c r="CJ2356" s="2323"/>
      <c r="CK2356" s="2323"/>
      <c r="CL2356" s="2323"/>
      <c r="CM2356" s="2323"/>
      <c r="CN2356" s="2323"/>
      <c r="CO2356" s="2323"/>
      <c r="CP2356" s="2323"/>
      <c r="CQ2356" s="2323"/>
      <c r="CR2356" s="2323"/>
      <c r="CS2356" s="2323"/>
      <c r="CT2356" s="2323"/>
      <c r="CU2356" s="2323"/>
      <c r="CV2356" s="2323"/>
      <c r="CW2356" s="2323"/>
      <c r="CX2356" s="2323"/>
      <c r="CY2356" s="2323"/>
      <c r="CZ2356" s="2323"/>
      <c r="DA2356" s="2323"/>
      <c r="DB2356" s="2323"/>
      <c r="DC2356" s="2323"/>
      <c r="DD2356" s="2323"/>
      <c r="DE2356" s="2323"/>
      <c r="DF2356" s="2323"/>
      <c r="DG2356" s="2323"/>
      <c r="DH2356" s="2323"/>
      <c r="DI2356" s="2323"/>
      <c r="DJ2356" s="2323"/>
      <c r="DK2356" s="2323"/>
      <c r="DL2356" s="2323"/>
      <c r="DM2356" s="2323"/>
      <c r="DN2356" s="2323"/>
      <c r="DO2356" s="2323"/>
      <c r="DP2356" s="2323"/>
      <c r="DQ2356" s="2323"/>
      <c r="DR2356" s="2323"/>
      <c r="DS2356" s="2323"/>
      <c r="DT2356" s="2323"/>
      <c r="DU2356" s="2323"/>
      <c r="DV2356" s="2323"/>
      <c r="DW2356" s="2323"/>
      <c r="DX2356" s="2323"/>
      <c r="DY2356" s="2323"/>
      <c r="DZ2356" s="2323"/>
      <c r="EA2356" s="2323"/>
      <c r="EB2356" s="2323"/>
      <c r="EC2356" s="2323"/>
      <c r="ED2356" s="2323"/>
      <c r="EE2356" s="2323"/>
      <c r="EF2356" s="2323"/>
      <c r="EG2356" s="2323"/>
      <c r="EH2356" s="2323"/>
      <c r="EI2356" s="2323"/>
      <c r="EJ2356" s="2323"/>
      <c r="EK2356" s="2323"/>
      <c r="EL2356" s="2323"/>
      <c r="EM2356" s="2323"/>
      <c r="EN2356" s="2323"/>
      <c r="EO2356" s="2323"/>
      <c r="EP2356" s="2323"/>
      <c r="EQ2356" s="2323"/>
      <c r="ER2356" s="2323"/>
      <c r="ES2356" s="2323"/>
      <c r="ET2356" s="2323"/>
      <c r="EU2356" s="2323"/>
      <c r="EV2356" s="2323"/>
      <c r="EW2356" s="2323"/>
      <c r="EX2356" s="2323"/>
      <c r="EY2356" s="2323"/>
      <c r="EZ2356" s="2323"/>
      <c r="FA2356" s="2323"/>
      <c r="FB2356" s="2323"/>
      <c r="FC2356" s="2323"/>
      <c r="FD2356" s="2323"/>
      <c r="FE2356" s="2323"/>
      <c r="FF2356" s="2323"/>
      <c r="FG2356" s="2323"/>
      <c r="FH2356" s="2323"/>
      <c r="FI2356" s="2323"/>
      <c r="FJ2356" s="2323"/>
      <c r="FK2356" s="2323"/>
      <c r="FL2356" s="2323"/>
      <c r="FM2356" s="2323"/>
      <c r="FN2356" s="2323"/>
      <c r="FO2356" s="2323"/>
      <c r="FP2356" s="2323"/>
      <c r="FQ2356" s="2323"/>
      <c r="FR2356" s="2323"/>
      <c r="FS2356" s="2323"/>
      <c r="FT2356" s="2323"/>
      <c r="FU2356" s="2323"/>
      <c r="FV2356" s="2323"/>
      <c r="FW2356" s="2323"/>
      <c r="FX2356" s="2323"/>
      <c r="FY2356" s="2323"/>
      <c r="FZ2356" s="2323"/>
      <c r="GA2356" s="2323"/>
      <c r="GB2356" s="2323"/>
      <c r="GC2356" s="2323"/>
      <c r="GD2356" s="2323"/>
      <c r="GE2356" s="2323"/>
      <c r="GF2356" s="2323"/>
      <c r="GG2356" s="2323"/>
      <c r="GH2356" s="2323"/>
      <c r="GI2356" s="2323"/>
      <c r="GJ2356" s="2323"/>
      <c r="GK2356" s="2323"/>
      <c r="GL2356" s="2323"/>
      <c r="GM2356" s="2323"/>
      <c r="GN2356" s="2323"/>
      <c r="GO2356" s="2323"/>
      <c r="GP2356" s="2323"/>
      <c r="GQ2356" s="2323"/>
      <c r="GR2356" s="2323"/>
      <c r="GS2356" s="2323"/>
      <c r="GT2356" s="2323"/>
      <c r="GU2356" s="2323"/>
      <c r="GV2356" s="2323"/>
      <c r="GW2356" s="2323"/>
      <c r="GX2356" s="2323"/>
      <c r="GY2356" s="2323"/>
      <c r="GZ2356" s="2323"/>
      <c r="HA2356" s="2323"/>
      <c r="HB2356" s="2323"/>
      <c r="HC2356" s="2323"/>
      <c r="HD2356" s="2323"/>
      <c r="HE2356" s="2323"/>
      <c r="HF2356" s="2323"/>
      <c r="HG2356" s="2323"/>
      <c r="HH2356" s="2323"/>
      <c r="HI2356" s="2323"/>
      <c r="HJ2356" s="2323"/>
      <c r="HK2356" s="2323"/>
      <c r="HL2356" s="2323"/>
      <c r="HM2356" s="2323"/>
      <c r="HN2356" s="2323"/>
      <c r="HO2356" s="2323"/>
      <c r="HP2356" s="2323"/>
      <c r="HQ2356" s="2323"/>
      <c r="HR2356" s="2323"/>
      <c r="HS2356" s="2323"/>
      <c r="HT2356" s="2323"/>
      <c r="HU2356" s="2323"/>
      <c r="HV2356" s="2323"/>
      <c r="HW2356" s="2323"/>
      <c r="HX2356" s="2323"/>
      <c r="HY2356" s="2323"/>
      <c r="HZ2356" s="2323"/>
      <c r="IA2356" s="2323"/>
      <c r="IB2356" s="2323"/>
      <c r="IC2356" s="2323"/>
      <c r="ID2356" s="2323"/>
      <c r="IE2356" s="2323"/>
      <c r="IF2356" s="2323"/>
      <c r="IG2356" s="2323"/>
      <c r="IH2356" s="2323"/>
      <c r="II2356" s="2323"/>
      <c r="IJ2356" s="2323"/>
      <c r="IK2356" s="2323"/>
      <c r="IL2356" s="2323"/>
      <c r="IM2356" s="2323"/>
      <c r="IN2356" s="2323"/>
      <c r="IO2356" s="2323"/>
      <c r="IP2356" s="2323"/>
      <c r="IQ2356" s="2323"/>
      <c r="IR2356" s="2323"/>
      <c r="IS2356" s="2323"/>
      <c r="IT2356" s="2323"/>
      <c r="IU2356" s="2323"/>
      <c r="IV2356" s="2323"/>
      <c r="IW2356" s="2323"/>
      <c r="IX2356" s="2323"/>
      <c r="IY2356" s="2323"/>
      <c r="IZ2356" s="2323"/>
      <c r="JA2356" s="2323"/>
      <c r="JB2356" s="2323"/>
      <c r="JC2356" s="2323"/>
      <c r="JD2356" s="2323"/>
      <c r="JE2356" s="2323"/>
      <c r="JF2356" s="2323"/>
      <c r="JG2356" s="2323"/>
      <c r="JH2356" s="2323"/>
      <c r="JI2356" s="2323"/>
      <c r="JJ2356" s="2323"/>
      <c r="JK2356" s="2323"/>
      <c r="JL2356" s="2323"/>
      <c r="JM2356" s="2323"/>
      <c r="JN2356" s="2323"/>
      <c r="JO2356" s="2323"/>
      <c r="JP2356" s="2323"/>
      <c r="JQ2356" s="2323"/>
      <c r="JR2356" s="2323"/>
      <c r="JS2356" s="2323"/>
      <c r="JT2356" s="2323"/>
      <c r="JU2356" s="2323"/>
      <c r="JV2356" s="2323"/>
      <c r="JW2356" s="2323"/>
      <c r="JX2356" s="2323"/>
      <c r="JY2356" s="2323"/>
      <c r="JZ2356" s="2323"/>
      <c r="KA2356" s="2323"/>
      <c r="KB2356" s="2323"/>
      <c r="KC2356" s="2323"/>
      <c r="KD2356" s="2323"/>
      <c r="KE2356" s="2323"/>
      <c r="KF2356" s="2323"/>
      <c r="KG2356" s="2323"/>
      <c r="KH2356" s="2323"/>
      <c r="KI2356" s="2323"/>
      <c r="KJ2356" s="2323"/>
      <c r="KK2356" s="2323"/>
      <c r="KL2356" s="2323"/>
      <c r="KM2356" s="2323"/>
      <c r="KN2356" s="2323"/>
      <c r="KO2356" s="2323"/>
      <c r="KP2356" s="2323"/>
      <c r="KQ2356" s="2323"/>
      <c r="KR2356" s="2323"/>
      <c r="KS2356" s="2323"/>
      <c r="KT2356" s="2323"/>
      <c r="KU2356" s="2323"/>
      <c r="KV2356" s="2323"/>
      <c r="KW2356" s="2323"/>
      <c r="KX2356" s="2323"/>
      <c r="KY2356" s="2323"/>
      <c r="KZ2356" s="2323"/>
      <c r="LA2356" s="2323"/>
      <c r="LB2356" s="2323"/>
      <c r="LC2356" s="2323"/>
      <c r="LD2356" s="2323"/>
      <c r="LE2356" s="2323"/>
      <c r="LF2356" s="2323"/>
      <c r="LG2356" s="2323"/>
      <c r="LH2356" s="2323"/>
      <c r="LI2356" s="2323"/>
      <c r="LJ2356" s="2323"/>
      <c r="LK2356" s="2323"/>
      <c r="LL2356" s="2323"/>
      <c r="LM2356" s="2323"/>
      <c r="LN2356" s="2323"/>
      <c r="LO2356" s="2323"/>
      <c r="LP2356" s="2323"/>
      <c r="LQ2356" s="2323"/>
      <c r="LR2356" s="2323"/>
      <c r="LS2356" s="2323"/>
      <c r="LT2356" s="2323"/>
      <c r="LU2356" s="2323"/>
      <c r="LV2356" s="2323"/>
      <c r="LW2356" s="2323"/>
      <c r="LX2356" s="2323"/>
      <c r="LY2356" s="2323"/>
      <c r="LZ2356" s="2323"/>
      <c r="MA2356" s="2323"/>
      <c r="MB2356" s="2323"/>
      <c r="MC2356" s="2323"/>
      <c r="MD2356" s="2323"/>
      <c r="ME2356" s="2323"/>
      <c r="MF2356" s="2323"/>
      <c r="MG2356" s="2323"/>
      <c r="MH2356" s="2323"/>
      <c r="MI2356" s="2323"/>
      <c r="MJ2356" s="2323"/>
      <c r="MK2356" s="2323"/>
      <c r="ML2356" s="2323"/>
      <c r="MM2356" s="2323"/>
      <c r="MN2356" s="2323"/>
      <c r="MO2356" s="2323"/>
      <c r="MP2356" s="2323"/>
      <c r="MQ2356" s="2323"/>
      <c r="MR2356" s="2323"/>
      <c r="MS2356" s="2323"/>
      <c r="MT2356" s="2323"/>
      <c r="MU2356" s="2323"/>
      <c r="MV2356" s="2323"/>
      <c r="MW2356" s="2323"/>
      <c r="MX2356" s="2323"/>
      <c r="MY2356" s="2323"/>
      <c r="MZ2356" s="2323"/>
      <c r="NA2356" s="2323"/>
      <c r="NB2356" s="2323"/>
      <c r="NC2356" s="2323"/>
      <c r="ND2356" s="2323"/>
      <c r="NE2356" s="2323"/>
      <c r="NF2356" s="2323"/>
      <c r="NG2356" s="2323"/>
      <c r="NH2356" s="2323"/>
      <c r="NI2356" s="2323"/>
      <c r="NJ2356" s="2323"/>
      <c r="NK2356" s="2323"/>
      <c r="NL2356" s="2323"/>
      <c r="NM2356" s="2323"/>
      <c r="NN2356" s="2323"/>
      <c r="NO2356" s="2323"/>
      <c r="NP2356" s="2323"/>
      <c r="NQ2356" s="2323"/>
      <c r="NR2356" s="2323"/>
      <c r="NS2356" s="2323"/>
      <c r="NT2356" s="2323"/>
      <c r="NU2356" s="2323"/>
      <c r="NV2356" s="2323"/>
      <c r="NW2356" s="2323"/>
      <c r="NX2356" s="2323"/>
      <c r="NY2356" s="2323"/>
      <c r="NZ2356" s="2323"/>
      <c r="OA2356" s="2323"/>
      <c r="OB2356" s="2323"/>
      <c r="OC2356" s="2323"/>
      <c r="OD2356" s="2323"/>
      <c r="OE2356" s="2323"/>
      <c r="OF2356" s="2323"/>
      <c r="OG2356" s="2323"/>
      <c r="OH2356" s="2323"/>
      <c r="OI2356" s="2323"/>
      <c r="OJ2356" s="2323"/>
      <c r="OK2356" s="2323"/>
      <c r="OL2356" s="2323"/>
      <c r="OM2356" s="2323"/>
      <c r="ON2356" s="2323"/>
      <c r="OO2356" s="2323"/>
      <c r="OP2356" s="2323"/>
      <c r="OQ2356" s="2323"/>
      <c r="OR2356" s="2323"/>
      <c r="OS2356" s="2323"/>
      <c r="OT2356" s="2323"/>
      <c r="OU2356" s="2323"/>
      <c r="OV2356" s="2323"/>
      <c r="OW2356" s="2323"/>
      <c r="OX2356" s="2323"/>
      <c r="OY2356" s="2323"/>
      <c r="OZ2356" s="2323"/>
      <c r="PA2356" s="2323"/>
      <c r="PB2356" s="2323"/>
      <c r="PC2356" s="2323"/>
      <c r="PD2356" s="2323"/>
      <c r="PE2356" s="2323"/>
      <c r="PF2356" s="2323"/>
      <c r="PG2356" s="2323"/>
      <c r="PH2356" s="2323"/>
      <c r="PI2356" s="2323"/>
      <c r="PJ2356" s="2323"/>
      <c r="PK2356" s="2323"/>
      <c r="PL2356" s="2323"/>
      <c r="PM2356" s="2323"/>
      <c r="PN2356" s="2323"/>
      <c r="PO2356" s="2323"/>
      <c r="PP2356" s="2323"/>
      <c r="PQ2356" s="2323"/>
      <c r="PR2356" s="2323"/>
      <c r="PS2356" s="2323"/>
      <c r="PT2356" s="2323"/>
      <c r="PU2356" s="2323"/>
      <c r="PV2356" s="2323"/>
      <c r="PW2356" s="2323"/>
      <c r="PX2356" s="2323"/>
      <c r="PY2356" s="2323"/>
      <c r="PZ2356" s="2323"/>
      <c r="QA2356" s="2323"/>
      <c r="QB2356" s="2323"/>
      <c r="QC2356" s="2323"/>
      <c r="QD2356" s="2323"/>
      <c r="QE2356" s="2323"/>
      <c r="QF2356" s="2323"/>
      <c r="QG2356" s="2323"/>
      <c r="QH2356" s="2323"/>
      <c r="QI2356" s="2323"/>
      <c r="QJ2356" s="2323"/>
      <c r="QK2356" s="2323"/>
      <c r="QL2356" s="2323"/>
      <c r="QM2356" s="2323"/>
      <c r="QN2356" s="2323"/>
      <c r="QO2356" s="2323"/>
      <c r="QP2356" s="2323"/>
      <c r="QQ2356" s="2323"/>
      <c r="QR2356" s="2323"/>
      <c r="QS2356" s="2323"/>
      <c r="QT2356" s="2323"/>
      <c r="QU2356" s="2323"/>
      <c r="QV2356" s="2323"/>
      <c r="QW2356" s="2323"/>
      <c r="QX2356" s="2323"/>
      <c r="QY2356" s="2323"/>
      <c r="QZ2356" s="2323"/>
      <c r="RA2356" s="2323"/>
      <c r="RB2356" s="2323"/>
      <c r="RC2356" s="2323"/>
      <c r="RD2356" s="2323"/>
      <c r="RE2356" s="2323"/>
      <c r="RF2356" s="2323"/>
      <c r="RG2356" s="2323"/>
      <c r="RH2356" s="2323"/>
      <c r="RI2356" s="2323"/>
      <c r="RJ2356" s="2323"/>
      <c r="RK2356" s="2323"/>
      <c r="RL2356" s="2323"/>
      <c r="RM2356" s="2323"/>
      <c r="RN2356" s="2323"/>
      <c r="RO2356" s="2323"/>
      <c r="RP2356" s="2323"/>
      <c r="RQ2356" s="2323"/>
      <c r="RR2356" s="2323"/>
      <c r="RS2356" s="2323"/>
      <c r="RT2356" s="2323"/>
      <c r="RU2356" s="2323"/>
      <c r="RV2356" s="2323"/>
      <c r="RW2356" s="2323"/>
      <c r="RX2356" s="2323"/>
      <c r="RY2356" s="2323"/>
      <c r="RZ2356" s="2323"/>
      <c r="SA2356" s="2323"/>
      <c r="SB2356" s="2323"/>
      <c r="SC2356" s="2323"/>
      <c r="SD2356" s="2323"/>
      <c r="SE2356" s="2323"/>
      <c r="SF2356" s="2323"/>
      <c r="SG2356" s="2323"/>
      <c r="SH2356" s="2323"/>
      <c r="SI2356" s="2323"/>
      <c r="SJ2356" s="2323"/>
      <c r="SK2356" s="2323"/>
      <c r="SL2356" s="2323"/>
      <c r="SM2356" s="2323"/>
      <c r="SN2356" s="2323"/>
      <c r="SO2356" s="2323"/>
      <c r="SP2356" s="2323"/>
      <c r="SQ2356" s="2323"/>
      <c r="SR2356" s="2323"/>
      <c r="SS2356" s="2323"/>
      <c r="ST2356" s="2323"/>
      <c r="SU2356" s="2323"/>
      <c r="SV2356" s="2323"/>
      <c r="SW2356" s="2323"/>
      <c r="SX2356" s="2323"/>
      <c r="SY2356" s="2323"/>
      <c r="SZ2356" s="2323"/>
      <c r="TA2356" s="2323"/>
      <c r="TB2356" s="2323"/>
      <c r="TC2356" s="2323"/>
      <c r="TD2356" s="2323"/>
      <c r="TE2356" s="2323"/>
      <c r="TF2356" s="2323"/>
      <c r="TG2356" s="2323"/>
      <c r="TH2356" s="2323"/>
      <c r="TI2356" s="2323"/>
      <c r="TJ2356" s="2323"/>
      <c r="TK2356" s="2323"/>
      <c r="TL2356" s="2323"/>
      <c r="TM2356" s="2323"/>
      <c r="TN2356" s="2323"/>
      <c r="TO2356" s="2323"/>
      <c r="TP2356" s="2323"/>
      <c r="TQ2356" s="2323"/>
      <c r="TR2356" s="2323"/>
      <c r="TS2356" s="2323"/>
      <c r="TT2356" s="2323"/>
      <c r="TU2356" s="2323"/>
      <c r="TV2356" s="2323"/>
      <c r="TW2356" s="2323"/>
      <c r="TX2356" s="2323"/>
      <c r="TY2356" s="2323"/>
      <c r="TZ2356" s="2323"/>
      <c r="UA2356" s="2323"/>
      <c r="UB2356" s="2323"/>
      <c r="UC2356" s="2323"/>
      <c r="UD2356" s="2323"/>
      <c r="UE2356" s="2323"/>
      <c r="UF2356" s="2323"/>
      <c r="UG2356" s="2323"/>
      <c r="UH2356" s="2323"/>
      <c r="UI2356" s="2323"/>
      <c r="UJ2356" s="2323"/>
      <c r="UK2356" s="2323"/>
      <c r="UL2356" s="2323"/>
      <c r="UM2356" s="2323"/>
      <c r="UN2356" s="2323"/>
      <c r="UO2356" s="2323"/>
      <c r="UP2356" s="2323"/>
      <c r="UQ2356" s="2323"/>
      <c r="UR2356" s="2323"/>
      <c r="US2356" s="2323"/>
      <c r="UT2356" s="2323"/>
      <c r="UU2356" s="2323"/>
      <c r="UV2356" s="2323"/>
      <c r="UW2356" s="2323"/>
      <c r="UX2356" s="2323"/>
      <c r="UY2356" s="2323"/>
      <c r="UZ2356" s="2323"/>
      <c r="VA2356" s="2323"/>
      <c r="VB2356" s="2323"/>
      <c r="VC2356" s="2323"/>
      <c r="VD2356" s="2323"/>
      <c r="VE2356" s="2323"/>
      <c r="VF2356" s="2323"/>
      <c r="VG2356" s="2323"/>
      <c r="VH2356" s="2323"/>
      <c r="VI2356" s="2323"/>
      <c r="VJ2356" s="2323"/>
      <c r="VK2356" s="2323"/>
      <c r="VL2356" s="2323"/>
      <c r="VM2356" s="2323"/>
      <c r="VN2356" s="2323"/>
      <c r="VO2356" s="2323"/>
      <c r="VP2356" s="2323"/>
      <c r="VQ2356" s="2323"/>
      <c r="VR2356" s="2323"/>
      <c r="VS2356" s="2323"/>
      <c r="VT2356" s="2323"/>
      <c r="VU2356" s="2323"/>
      <c r="VV2356" s="2323"/>
      <c r="VW2356" s="2323"/>
      <c r="VX2356" s="2323"/>
      <c r="VY2356" s="2323"/>
      <c r="VZ2356" s="2323"/>
      <c r="WA2356" s="2323"/>
      <c r="WB2356" s="2323"/>
      <c r="WC2356" s="2323"/>
      <c r="WD2356" s="2323"/>
      <c r="WE2356" s="2323"/>
      <c r="WF2356" s="2323"/>
      <c r="WG2356" s="2323"/>
      <c r="WH2356" s="2323"/>
      <c r="WI2356" s="2323"/>
      <c r="WJ2356" s="2323"/>
      <c r="WK2356" s="2323"/>
      <c r="WL2356" s="2323"/>
      <c r="WM2356" s="2323"/>
      <c r="WN2356" s="2323"/>
      <c r="WO2356" s="2323"/>
      <c r="WP2356" s="2323"/>
      <c r="WQ2356" s="2323"/>
      <c r="WR2356" s="2323"/>
      <c r="WS2356" s="2323"/>
      <c r="WT2356" s="2323"/>
      <c r="WU2356" s="2323"/>
      <c r="WV2356" s="2323"/>
      <c r="WW2356" s="2323"/>
      <c r="WX2356" s="2323"/>
      <c r="WY2356" s="2323"/>
      <c r="WZ2356" s="2323"/>
      <c r="XA2356" s="2323"/>
      <c r="XB2356" s="2323"/>
      <c r="XC2356" s="2323"/>
      <c r="XD2356" s="2323"/>
      <c r="XE2356" s="2323"/>
      <c r="XF2356" s="2323"/>
      <c r="XG2356" s="2323"/>
      <c r="XH2356" s="2323"/>
      <c r="XI2356" s="2323"/>
      <c r="XJ2356" s="2323"/>
      <c r="XK2356" s="2323"/>
      <c r="XL2356" s="2323"/>
      <c r="XM2356" s="2323"/>
      <c r="XN2356" s="2323"/>
      <c r="XO2356" s="2323"/>
      <c r="XP2356" s="2323"/>
      <c r="XQ2356" s="2323"/>
      <c r="XR2356" s="2323"/>
      <c r="XS2356" s="2323"/>
      <c r="XT2356" s="2323"/>
      <c r="XU2356" s="2323"/>
      <c r="XV2356" s="2323"/>
      <c r="XW2356" s="2323"/>
      <c r="XX2356" s="2323"/>
      <c r="XY2356" s="2323"/>
      <c r="XZ2356" s="2323"/>
      <c r="YA2356" s="2323"/>
      <c r="YB2356" s="2323"/>
      <c r="YC2356" s="2323"/>
      <c r="YD2356" s="2323"/>
      <c r="YE2356" s="2323"/>
      <c r="YF2356" s="2323"/>
      <c r="YG2356" s="2323"/>
      <c r="YH2356" s="2323"/>
      <c r="YI2356" s="2323"/>
      <c r="YJ2356" s="2323"/>
      <c r="YK2356" s="2323"/>
      <c r="YL2356" s="2323"/>
      <c r="YM2356" s="2323"/>
      <c r="YN2356" s="2323"/>
      <c r="YO2356" s="2323"/>
      <c r="YP2356" s="2323"/>
      <c r="YQ2356" s="2323"/>
      <c r="YR2356" s="2323"/>
      <c r="YS2356" s="2323"/>
      <c r="YT2356" s="2323"/>
      <c r="YU2356" s="2323"/>
      <c r="YV2356" s="2323"/>
      <c r="YW2356" s="2323"/>
      <c r="YX2356" s="2323"/>
      <c r="YY2356" s="2323"/>
      <c r="YZ2356" s="2323"/>
      <c r="ZA2356" s="2323"/>
      <c r="ZB2356" s="2323"/>
      <c r="ZC2356" s="2323"/>
      <c r="ZD2356" s="2323"/>
      <c r="ZE2356" s="2323"/>
      <c r="ZF2356" s="2323"/>
      <c r="ZG2356" s="2323"/>
      <c r="ZH2356" s="2323"/>
      <c r="ZI2356" s="2323"/>
      <c r="ZJ2356" s="2323"/>
      <c r="ZK2356" s="2323"/>
      <c r="ZL2356" s="2323"/>
      <c r="ZM2356" s="2323"/>
      <c r="ZN2356" s="2323"/>
      <c r="ZO2356" s="2323"/>
      <c r="ZP2356" s="2323"/>
      <c r="ZQ2356" s="2323"/>
      <c r="ZR2356" s="2323"/>
      <c r="ZS2356" s="2323"/>
      <c r="ZT2356" s="2323"/>
      <c r="ZU2356" s="2323"/>
      <c r="ZV2356" s="2323"/>
      <c r="ZW2356" s="2323"/>
      <c r="ZX2356" s="2323"/>
      <c r="ZY2356" s="2323"/>
      <c r="ZZ2356" s="2323"/>
      <c r="AAA2356" s="2323"/>
      <c r="AAB2356" s="2323"/>
      <c r="AAC2356" s="2323"/>
      <c r="AAD2356" s="2323"/>
      <c r="AAE2356" s="2323"/>
      <c r="AAF2356" s="2323"/>
      <c r="AAG2356" s="2323"/>
      <c r="AAH2356" s="2323"/>
      <c r="AAI2356" s="2323"/>
      <c r="AAJ2356" s="2323"/>
      <c r="AAK2356" s="2323"/>
      <c r="AAL2356" s="2323"/>
      <c r="AAM2356" s="2323"/>
      <c r="AAN2356" s="2323"/>
      <c r="AAO2356" s="2323"/>
      <c r="AAP2356" s="2323"/>
      <c r="AAQ2356" s="2323"/>
      <c r="AAR2356" s="2323"/>
      <c r="AAS2356" s="2323"/>
      <c r="AAT2356" s="2323"/>
      <c r="AAU2356" s="2323"/>
      <c r="AAV2356" s="2323"/>
      <c r="AAW2356" s="2323"/>
      <c r="AAX2356" s="2323"/>
      <c r="AAY2356" s="2323"/>
      <c r="AAZ2356" s="2323"/>
      <c r="ABA2356" s="2323"/>
      <c r="ABB2356" s="2323"/>
      <c r="ABC2356" s="2323"/>
      <c r="ABD2356" s="2323"/>
      <c r="ABE2356" s="2323"/>
      <c r="ABF2356" s="2323"/>
      <c r="ABG2356" s="2323"/>
      <c r="ABH2356" s="2323"/>
      <c r="ABI2356" s="2323"/>
      <c r="ABJ2356" s="2323"/>
      <c r="ABK2356" s="2323"/>
      <c r="ABL2356" s="2323"/>
      <c r="ABM2356" s="2323"/>
      <c r="ABN2356" s="2323"/>
      <c r="ABO2356" s="2323"/>
      <c r="ABP2356" s="2323"/>
      <c r="ABQ2356" s="2323"/>
      <c r="ABR2356" s="2323"/>
      <c r="ABS2356" s="2323"/>
      <c r="ABT2356" s="2323"/>
      <c r="ABU2356" s="2323"/>
      <c r="ABV2356" s="2323"/>
      <c r="ABW2356" s="2323"/>
      <c r="ABX2356" s="2323"/>
      <c r="ABY2356" s="2323"/>
      <c r="ABZ2356" s="2323"/>
      <c r="ACA2356" s="2323"/>
      <c r="ACB2356" s="2323"/>
      <c r="ACC2356" s="2323"/>
      <c r="ACD2356" s="2323"/>
      <c r="ACE2356" s="2323"/>
      <c r="ACF2356" s="2323"/>
      <c r="ACG2356" s="2323"/>
      <c r="ACH2356" s="2323"/>
      <c r="ACI2356" s="2323"/>
      <c r="ACJ2356" s="2323"/>
      <c r="ACK2356" s="2323"/>
      <c r="ACL2356" s="2323"/>
      <c r="ACM2356" s="2323"/>
      <c r="ACN2356" s="2323"/>
      <c r="ACO2356" s="2323"/>
      <c r="ACP2356" s="2323"/>
      <c r="ACQ2356" s="2323"/>
      <c r="ACR2356" s="2323"/>
      <c r="ACS2356" s="2323"/>
      <c r="ACT2356" s="2323"/>
      <c r="ACU2356" s="2323"/>
      <c r="ACV2356" s="2323"/>
      <c r="ACW2356" s="2323"/>
      <c r="ACX2356" s="2323"/>
      <c r="ACY2356" s="2323"/>
      <c r="ACZ2356" s="2323"/>
      <c r="ADA2356" s="2323"/>
      <c r="ADB2356" s="2323"/>
      <c r="ADC2356" s="2323"/>
      <c r="ADD2356" s="2323"/>
      <c r="ADE2356" s="2323"/>
      <c r="ADF2356" s="2323"/>
      <c r="ADG2356" s="2323"/>
      <c r="ADH2356" s="2323"/>
      <c r="ADI2356" s="2323"/>
      <c r="ADJ2356" s="2323"/>
      <c r="ADK2356" s="2323"/>
      <c r="ADL2356" s="2323"/>
      <c r="ADM2356" s="2323"/>
      <c r="ADN2356" s="2323"/>
      <c r="ADO2356" s="2323"/>
      <c r="ADP2356" s="2323"/>
      <c r="ADQ2356" s="2323"/>
      <c r="ADR2356" s="2323"/>
      <c r="ADS2356" s="2323"/>
      <c r="ADT2356" s="2323"/>
      <c r="ADU2356" s="2323"/>
      <c r="ADV2356" s="2323"/>
      <c r="ADW2356" s="2323"/>
      <c r="ADX2356" s="2323"/>
      <c r="ADY2356" s="2323"/>
      <c r="ADZ2356" s="2323"/>
      <c r="AEA2356" s="2323"/>
      <c r="AEB2356" s="2323"/>
      <c r="AEC2356" s="2323"/>
      <c r="AED2356" s="2323"/>
      <c r="AEE2356" s="2323"/>
      <c r="AEF2356" s="2323"/>
      <c r="AEG2356" s="2323"/>
      <c r="AEH2356" s="2323"/>
      <c r="AEI2356" s="2323"/>
      <c r="AEJ2356" s="2323"/>
      <c r="AEK2356" s="2323"/>
      <c r="AEL2356" s="2323"/>
      <c r="AEM2356" s="2323"/>
      <c r="AEN2356" s="2323"/>
      <c r="AEO2356" s="2323"/>
      <c r="AEP2356" s="2323"/>
      <c r="AEQ2356" s="2323"/>
      <c r="AER2356" s="2323"/>
      <c r="AES2356" s="2323"/>
      <c r="AET2356" s="2323"/>
      <c r="AEU2356" s="2323"/>
      <c r="AEV2356" s="2323"/>
      <c r="AEW2356" s="2323"/>
      <c r="AEX2356" s="2323"/>
      <c r="AEY2356" s="2323"/>
      <c r="AEZ2356" s="2323"/>
      <c r="AFA2356" s="2323"/>
      <c r="AFB2356" s="2323"/>
      <c r="AFC2356" s="2323"/>
      <c r="AFD2356" s="2323"/>
      <c r="AFE2356" s="2323"/>
      <c r="AFF2356" s="2323"/>
      <c r="AFG2356" s="2323"/>
      <c r="AFH2356" s="2323"/>
      <c r="AFI2356" s="2323"/>
      <c r="AFJ2356" s="2323"/>
      <c r="AFK2356" s="2323"/>
      <c r="AFL2356" s="2323"/>
      <c r="AFM2356" s="2323"/>
      <c r="AFN2356" s="2323"/>
      <c r="AFO2356" s="2323"/>
      <c r="AFP2356" s="2323"/>
      <c r="AFQ2356" s="2323"/>
      <c r="AFR2356" s="2323"/>
      <c r="AFS2356" s="2323"/>
      <c r="AFT2356" s="2323"/>
      <c r="AFU2356" s="2323"/>
      <c r="AFV2356" s="2323"/>
      <c r="AFW2356" s="2323"/>
      <c r="AFX2356" s="2323"/>
      <c r="AFY2356" s="2323"/>
      <c r="AFZ2356" s="2323"/>
      <c r="AGA2356" s="2323"/>
      <c r="AGB2356" s="2323"/>
      <c r="AGC2356" s="2323"/>
      <c r="AGD2356" s="2323"/>
      <c r="AGE2356" s="2323"/>
      <c r="AGF2356" s="2323"/>
      <c r="AGG2356" s="2323"/>
      <c r="AGH2356" s="2323"/>
      <c r="AGI2356" s="2323"/>
      <c r="AGJ2356" s="2323"/>
      <c r="AGK2356" s="2323"/>
      <c r="AGL2356" s="2323"/>
      <c r="AGM2356" s="2323"/>
      <c r="AGN2356" s="2323"/>
      <c r="AGO2356" s="2323"/>
      <c r="AGP2356" s="2323"/>
      <c r="AGQ2356" s="2323"/>
      <c r="AGR2356" s="2323"/>
      <c r="AGS2356" s="2323"/>
      <c r="AGT2356" s="2323"/>
      <c r="AGU2356" s="2323"/>
      <c r="AGV2356" s="2323"/>
      <c r="AGW2356" s="2323"/>
      <c r="AGX2356" s="2323"/>
      <c r="AGY2356" s="2323"/>
      <c r="AGZ2356" s="2323"/>
      <c r="AHA2356" s="2323"/>
      <c r="AHB2356" s="2323"/>
      <c r="AHC2356" s="2323"/>
      <c r="AHD2356" s="2323"/>
      <c r="AHE2356" s="2323"/>
      <c r="AHF2356" s="2323"/>
      <c r="AHG2356" s="2323"/>
      <c r="AHH2356" s="2323"/>
      <c r="AHI2356" s="2323"/>
      <c r="AHJ2356" s="2323"/>
      <c r="AHK2356" s="2323"/>
      <c r="AHL2356" s="2323"/>
      <c r="AHM2356" s="2323"/>
      <c r="AHN2356" s="2323"/>
      <c r="AHO2356" s="2323"/>
      <c r="AHP2356" s="2323"/>
      <c r="AHQ2356" s="2323"/>
      <c r="AHR2356" s="2323"/>
      <c r="AHS2356" s="2323"/>
      <c r="AHT2356" s="2323"/>
      <c r="AHU2356" s="2323"/>
      <c r="AHV2356" s="2323"/>
      <c r="AHW2356" s="2323"/>
      <c r="AHX2356" s="2323"/>
      <c r="AHY2356" s="2323"/>
      <c r="AHZ2356" s="2323"/>
      <c r="AIA2356" s="2323"/>
      <c r="AIB2356" s="2323"/>
      <c r="AIC2356" s="2323"/>
      <c r="AID2356" s="2323"/>
      <c r="AIE2356" s="2323"/>
      <c r="AIF2356" s="2323"/>
      <c r="AIG2356" s="2323"/>
      <c r="AIH2356" s="2323"/>
      <c r="AII2356" s="2323"/>
      <c r="AIJ2356" s="2323"/>
      <c r="AIK2356" s="2323"/>
      <c r="AIL2356" s="2323"/>
      <c r="AIM2356" s="2323"/>
      <c r="AIN2356" s="2323"/>
      <c r="AIO2356" s="2323"/>
      <c r="AIP2356" s="2323"/>
      <c r="AIQ2356" s="2323"/>
      <c r="AIR2356" s="2323"/>
      <c r="AIS2356" s="2323"/>
      <c r="AIT2356" s="2323"/>
      <c r="AIU2356" s="2323"/>
      <c r="AIV2356" s="2323"/>
      <c r="AIW2356" s="2323"/>
      <c r="AIX2356" s="2323"/>
      <c r="AIY2356" s="2323"/>
      <c r="AIZ2356" s="2323"/>
      <c r="AJA2356" s="2323"/>
      <c r="AJB2356" s="2323"/>
      <c r="AJC2356" s="2323"/>
      <c r="AJD2356" s="2323"/>
      <c r="AJE2356" s="2323"/>
      <c r="AJF2356" s="2323"/>
      <c r="AJG2356" s="2323"/>
      <c r="AJH2356" s="2323"/>
      <c r="AJI2356" s="2323"/>
      <c r="AJJ2356" s="2323"/>
      <c r="AJK2356" s="2323"/>
      <c r="AJL2356" s="2323"/>
      <c r="AJM2356" s="2323"/>
      <c r="AJN2356" s="2323"/>
      <c r="AJO2356" s="2323"/>
      <c r="AJP2356" s="2323"/>
      <c r="AJQ2356" s="2323"/>
      <c r="AJR2356" s="2323"/>
      <c r="AJS2356" s="2323"/>
      <c r="AJT2356" s="2323"/>
      <c r="AJU2356" s="2323"/>
      <c r="AJV2356" s="2323"/>
      <c r="AJW2356" s="2323"/>
      <c r="AJX2356" s="2323"/>
      <c r="AJY2356" s="2323"/>
      <c r="AJZ2356" s="2323"/>
      <c r="AKA2356" s="2323"/>
      <c r="AKB2356" s="2323"/>
      <c r="AKC2356" s="2323"/>
      <c r="AKD2356" s="2323"/>
      <c r="AKE2356" s="2323"/>
      <c r="AKF2356" s="2323"/>
      <c r="AKG2356" s="2323"/>
      <c r="AKH2356" s="2323"/>
      <c r="AKI2356" s="2323"/>
      <c r="AKJ2356" s="2323"/>
      <c r="AKK2356" s="2323"/>
      <c r="AKL2356" s="2323"/>
      <c r="AKM2356" s="2323"/>
      <c r="AKN2356" s="2323"/>
      <c r="AKO2356" s="2323"/>
      <c r="AKP2356" s="2323"/>
      <c r="AKQ2356" s="2323"/>
      <c r="AKR2356" s="2323"/>
      <c r="AKS2356" s="2323"/>
      <c r="AKT2356" s="2323"/>
      <c r="AKU2356" s="2323"/>
      <c r="AKV2356" s="2323"/>
      <c r="AKW2356" s="2323"/>
      <c r="AKX2356" s="2323"/>
      <c r="AKY2356" s="2323"/>
      <c r="AKZ2356" s="2323"/>
      <c r="ALA2356" s="2323"/>
      <c r="ALB2356" s="2323"/>
      <c r="ALC2356" s="2323"/>
      <c r="ALD2356" s="2323"/>
      <c r="ALE2356" s="2323"/>
      <c r="ALF2356" s="2323"/>
      <c r="ALG2356" s="2323"/>
      <c r="ALH2356" s="2323"/>
      <c r="ALI2356" s="2323"/>
      <c r="ALJ2356" s="2323"/>
      <c r="ALK2356" s="2323"/>
      <c r="ALL2356" s="2323"/>
      <c r="ALM2356" s="2323"/>
      <c r="ALN2356" s="2323"/>
      <c r="ALO2356" s="2323"/>
      <c r="ALP2356" s="2323"/>
      <c r="ALQ2356" s="2323"/>
      <c r="ALR2356" s="2323"/>
      <c r="ALS2356" s="2323"/>
      <c r="ALT2356" s="2323"/>
      <c r="ALU2356" s="2323"/>
      <c r="ALV2356" s="2323"/>
      <c r="ALW2356" s="2323"/>
      <c r="ALX2356" s="2323"/>
      <c r="ALY2356" s="2323"/>
      <c r="ALZ2356" s="2323"/>
      <c r="AMA2356" s="2323"/>
      <c r="AMB2356" s="2323"/>
      <c r="AMC2356" s="2323"/>
      <c r="AMD2356" s="2323"/>
      <c r="AME2356" s="2323"/>
      <c r="AMF2356" s="2323"/>
      <c r="AMG2356" s="2323"/>
      <c r="AMH2356" s="2323"/>
      <c r="AMI2356" s="2323"/>
      <c r="AMJ2356" s="2323"/>
      <c r="AMK2356" s="2323"/>
      <c r="AML2356" s="2323"/>
      <c r="AMM2356" s="2323"/>
      <c r="AMN2356" s="2323"/>
      <c r="AMO2356" s="2323"/>
      <c r="AMP2356" s="2323"/>
      <c r="AMQ2356" s="2323"/>
      <c r="AMR2356" s="2323"/>
      <c r="AMS2356" s="2323"/>
      <c r="AMT2356" s="2323"/>
      <c r="AMU2356" s="2323"/>
      <c r="AMV2356" s="2323"/>
      <c r="AMW2356" s="2323"/>
      <c r="AMX2356" s="2323"/>
      <c r="AMY2356" s="2323"/>
      <c r="AMZ2356" s="2323"/>
      <c r="ANA2356" s="2323"/>
      <c r="ANB2356" s="2323"/>
      <c r="ANC2356" s="2323"/>
      <c r="AND2356" s="2323"/>
      <c r="ANE2356" s="2323"/>
      <c r="ANF2356" s="2323"/>
      <c r="ANG2356" s="2323"/>
      <c r="ANH2356" s="2323"/>
      <c r="ANI2356" s="2323"/>
      <c r="ANJ2356" s="2323"/>
      <c r="ANK2356" s="2323"/>
      <c r="ANL2356" s="2323"/>
      <c r="ANM2356" s="2323"/>
      <c r="ANN2356" s="2323"/>
      <c r="ANO2356" s="2323"/>
      <c r="ANP2356" s="2323"/>
      <c r="ANQ2356" s="2323"/>
      <c r="ANR2356" s="2323"/>
      <c r="ANS2356" s="2323"/>
      <c r="ANT2356" s="2323"/>
      <c r="ANU2356" s="2323"/>
      <c r="ANV2356" s="2323"/>
      <c r="ANW2356" s="2323"/>
      <c r="ANX2356" s="2323"/>
      <c r="ANY2356" s="2323"/>
      <c r="ANZ2356" s="2323"/>
      <c r="AOA2356" s="2323"/>
      <c r="AOB2356" s="2323"/>
      <c r="AOC2356" s="2323"/>
      <c r="AOD2356" s="2323"/>
      <c r="AOE2356" s="2323"/>
      <c r="AOF2356" s="2323"/>
      <c r="AOG2356" s="2323"/>
      <c r="AOH2356" s="2323"/>
      <c r="AOI2356" s="2323"/>
      <c r="AOJ2356" s="2323"/>
      <c r="AOK2356" s="2323"/>
      <c r="AOL2356" s="2323"/>
      <c r="AOM2356" s="2323"/>
      <c r="AON2356" s="2323"/>
      <c r="AOO2356" s="2323"/>
      <c r="AOP2356" s="2323"/>
      <c r="AOQ2356" s="2323"/>
      <c r="AOR2356" s="2323"/>
      <c r="AOS2356" s="2323"/>
      <c r="AOT2356" s="2323"/>
      <c r="AOU2356" s="2323"/>
      <c r="AOV2356" s="2323"/>
      <c r="AOW2356" s="2323"/>
      <c r="AOX2356" s="2323"/>
      <c r="AOY2356" s="2323"/>
      <c r="AOZ2356" s="2323"/>
      <c r="APA2356" s="2323"/>
      <c r="APB2356" s="2323"/>
      <c r="APC2356" s="2323"/>
      <c r="APD2356" s="2323"/>
      <c r="APE2356" s="2323"/>
      <c r="APF2356" s="2323"/>
      <c r="APG2356" s="2323"/>
      <c r="APH2356" s="2323"/>
      <c r="API2356" s="2323"/>
      <c r="APJ2356" s="2323"/>
      <c r="APK2356" s="2323"/>
      <c r="APL2356" s="2323"/>
      <c r="APM2356" s="2323"/>
      <c r="APN2356" s="2323"/>
      <c r="APO2356" s="2323"/>
      <c r="APP2356" s="2323"/>
      <c r="APQ2356" s="2323"/>
      <c r="APR2356" s="2323"/>
      <c r="APS2356" s="2323"/>
      <c r="APT2356" s="2323"/>
      <c r="APU2356" s="2323"/>
      <c r="APV2356" s="2323"/>
      <c r="APW2356" s="2323"/>
      <c r="APX2356" s="2323"/>
      <c r="APY2356" s="2323"/>
      <c r="APZ2356" s="2323"/>
      <c r="AQA2356" s="2323"/>
      <c r="AQB2356" s="2323"/>
      <c r="AQC2356" s="2323"/>
      <c r="AQD2356" s="2323"/>
      <c r="AQE2356" s="2323"/>
      <c r="AQF2356" s="2323"/>
      <c r="AQG2356" s="2323"/>
      <c r="AQH2356" s="2323"/>
      <c r="AQI2356" s="2323"/>
      <c r="AQJ2356" s="2323"/>
      <c r="AQK2356" s="2323"/>
      <c r="AQL2356" s="2323"/>
      <c r="AQM2356" s="2323"/>
      <c r="AQN2356" s="2323"/>
      <c r="AQO2356" s="2323"/>
      <c r="AQP2356" s="2323"/>
      <c r="AQQ2356" s="2323"/>
      <c r="AQR2356" s="2323"/>
      <c r="AQS2356" s="2323"/>
      <c r="AQT2356" s="2323"/>
      <c r="AQU2356" s="2323"/>
      <c r="AQV2356" s="2323"/>
      <c r="AQW2356" s="2323"/>
      <c r="AQX2356" s="2323"/>
      <c r="AQY2356" s="2323"/>
      <c r="AQZ2356" s="2323"/>
      <c r="ARA2356" s="2323"/>
      <c r="ARB2356" s="2323"/>
      <c r="ARC2356" s="2323"/>
      <c r="ARD2356" s="2323"/>
      <c r="ARE2356" s="2323"/>
      <c r="ARF2356" s="2323"/>
      <c r="ARG2356" s="2323"/>
      <c r="ARH2356" s="2323"/>
      <c r="ARI2356" s="2323"/>
      <c r="ARJ2356" s="2323"/>
      <c r="ARK2356" s="2323"/>
      <c r="ARL2356" s="2323"/>
      <c r="ARM2356" s="2323"/>
      <c r="ARN2356" s="2323"/>
      <c r="ARO2356" s="2323"/>
      <c r="ARP2356" s="2323"/>
      <c r="ARQ2356" s="2323"/>
      <c r="ARR2356" s="2323"/>
      <c r="ARS2356" s="2323"/>
      <c r="ART2356" s="2323"/>
      <c r="ARU2356" s="2323"/>
      <c r="ARV2356" s="2323"/>
      <c r="ARW2356" s="2323"/>
      <c r="ARX2356" s="2323"/>
      <c r="ARY2356" s="2323"/>
      <c r="ARZ2356" s="2323"/>
      <c r="ASA2356" s="2323"/>
      <c r="ASB2356" s="2323"/>
      <c r="ASC2356" s="2323"/>
      <c r="ASD2356" s="2323"/>
      <c r="ASE2356" s="2323"/>
      <c r="ASF2356" s="2323"/>
      <c r="ASG2356" s="2323"/>
      <c r="ASH2356" s="2323"/>
      <c r="ASI2356" s="2323"/>
      <c r="ASJ2356" s="2323"/>
      <c r="ASK2356" s="2323"/>
      <c r="ASL2356" s="2323"/>
      <c r="ASM2356" s="2323"/>
      <c r="ASN2356" s="2323"/>
      <c r="ASO2356" s="2323"/>
      <c r="ASP2356" s="2323"/>
      <c r="ASQ2356" s="2323"/>
      <c r="ASR2356" s="2323"/>
      <c r="ASS2356" s="2323"/>
      <c r="AST2356" s="2323"/>
      <c r="ASU2356" s="2323"/>
      <c r="ASV2356" s="2323"/>
      <c r="ASW2356" s="2323"/>
      <c r="ASX2356" s="2323"/>
      <c r="ASY2356" s="2323"/>
      <c r="ASZ2356" s="2323"/>
      <c r="ATA2356" s="2323"/>
      <c r="ATB2356" s="2323"/>
      <c r="ATC2356" s="2323"/>
      <c r="ATD2356" s="2323"/>
      <c r="ATE2356" s="2323"/>
      <c r="ATF2356" s="2323"/>
      <c r="ATG2356" s="2323"/>
      <c r="ATH2356" s="2323"/>
      <c r="ATI2356" s="2323"/>
      <c r="ATJ2356" s="2323"/>
      <c r="ATK2356" s="2323"/>
      <c r="ATL2356" s="2323"/>
      <c r="ATM2356" s="2323"/>
      <c r="ATN2356" s="2323"/>
      <c r="ATO2356" s="2323"/>
      <c r="ATP2356" s="2323"/>
      <c r="ATQ2356" s="2323"/>
      <c r="ATR2356" s="2323"/>
      <c r="ATS2356" s="2323"/>
      <c r="ATT2356" s="2323"/>
      <c r="ATU2356" s="2323"/>
      <c r="ATV2356" s="2323"/>
      <c r="ATW2356" s="2323"/>
      <c r="ATX2356" s="2323"/>
      <c r="ATY2356" s="2323"/>
      <c r="ATZ2356" s="2323"/>
      <c r="AUA2356" s="2323"/>
      <c r="AUB2356" s="2323"/>
      <c r="AUC2356" s="2323"/>
      <c r="AUD2356" s="2323"/>
      <c r="AUE2356" s="2323"/>
      <c r="AUF2356" s="2323"/>
      <c r="AUG2356" s="2323"/>
      <c r="AUH2356" s="2323"/>
      <c r="AUI2356" s="2323"/>
      <c r="AUJ2356" s="2323"/>
      <c r="AUK2356" s="2323"/>
      <c r="AUL2356" s="2323"/>
      <c r="AUM2356" s="2323"/>
      <c r="AUN2356" s="2323"/>
      <c r="AUO2356" s="2323"/>
      <c r="AUP2356" s="2323"/>
      <c r="AUQ2356" s="2323"/>
      <c r="AUR2356" s="2323"/>
      <c r="AUS2356" s="2323"/>
      <c r="AUT2356" s="2323"/>
      <c r="AUU2356" s="2323"/>
      <c r="AUV2356" s="2323"/>
      <c r="AUW2356" s="2323"/>
      <c r="AUX2356" s="2323"/>
      <c r="AUY2356" s="2323"/>
      <c r="AUZ2356" s="2323"/>
      <c r="AVA2356" s="2323"/>
      <c r="AVB2356" s="2323"/>
      <c r="AVC2356" s="2323"/>
      <c r="AVD2356" s="2323"/>
      <c r="AVE2356" s="2323"/>
      <c r="AVF2356" s="2323"/>
      <c r="AVG2356" s="2323"/>
      <c r="AVH2356" s="2323"/>
      <c r="AVI2356" s="2323"/>
      <c r="AVJ2356" s="2323"/>
      <c r="AVK2356" s="2323"/>
      <c r="AVL2356" s="2323"/>
      <c r="AVM2356" s="2323"/>
      <c r="AVN2356" s="2323"/>
      <c r="AVO2356" s="2323"/>
      <c r="AVP2356" s="2323"/>
      <c r="AVQ2356" s="2323"/>
      <c r="AVR2356" s="2323"/>
      <c r="AVS2356" s="2323"/>
      <c r="AVT2356" s="2323"/>
      <c r="AVU2356" s="2323"/>
      <c r="AVV2356" s="2323"/>
      <c r="AVW2356" s="2323"/>
      <c r="AVX2356" s="2323"/>
      <c r="AVY2356" s="2323"/>
      <c r="AVZ2356" s="2323"/>
      <c r="AWA2356" s="2323"/>
      <c r="AWB2356" s="2323"/>
      <c r="AWC2356" s="2323"/>
      <c r="AWD2356" s="2323"/>
      <c r="AWE2356" s="2323"/>
      <c r="AWF2356" s="2323"/>
      <c r="AWG2356" s="2323"/>
      <c r="AWH2356" s="2323"/>
      <c r="AWI2356" s="2323"/>
      <c r="AWJ2356" s="2323"/>
      <c r="AWK2356" s="2323"/>
      <c r="AWL2356" s="2323"/>
      <c r="AWM2356" s="2323"/>
      <c r="AWN2356" s="2323"/>
      <c r="AWO2356" s="2323"/>
      <c r="AWP2356" s="2323"/>
      <c r="AWQ2356" s="2323"/>
      <c r="AWR2356" s="2323"/>
      <c r="AWS2356" s="2323"/>
      <c r="AWT2356" s="2323"/>
      <c r="AWU2356" s="2323"/>
      <c r="AWV2356" s="2323"/>
      <c r="AWW2356" s="2323"/>
      <c r="AWX2356" s="2323"/>
      <c r="AWY2356" s="2323"/>
      <c r="AWZ2356" s="2323"/>
      <c r="AXA2356" s="2323"/>
      <c r="AXB2356" s="2323"/>
      <c r="AXC2356" s="2323"/>
      <c r="AXD2356" s="2323"/>
      <c r="AXE2356" s="2323"/>
      <c r="AXF2356" s="2323"/>
      <c r="AXG2356" s="2323"/>
      <c r="AXH2356" s="2323"/>
      <c r="AXI2356" s="2323"/>
      <c r="AXJ2356" s="2323"/>
      <c r="AXK2356" s="2323"/>
      <c r="AXL2356" s="2323"/>
      <c r="AXM2356" s="2323"/>
      <c r="AXN2356" s="2323"/>
      <c r="AXO2356" s="2323"/>
      <c r="AXP2356" s="2323"/>
      <c r="AXQ2356" s="2323"/>
      <c r="AXR2356" s="2323"/>
      <c r="AXS2356" s="2323"/>
      <c r="AXT2356" s="2323"/>
      <c r="AXU2356" s="2323"/>
      <c r="AXV2356" s="2323"/>
      <c r="AXW2356" s="2323"/>
      <c r="AXX2356" s="2323"/>
      <c r="AXY2356" s="2323"/>
      <c r="AXZ2356" s="2323"/>
      <c r="AYA2356" s="2323"/>
      <c r="AYB2356" s="2323"/>
      <c r="AYC2356" s="2323"/>
      <c r="AYD2356" s="2323"/>
      <c r="AYE2356" s="2323"/>
      <c r="AYF2356" s="2323"/>
      <c r="AYG2356" s="2323"/>
      <c r="AYH2356" s="2323"/>
      <c r="AYI2356" s="2323"/>
      <c r="AYJ2356" s="2323"/>
      <c r="AYK2356" s="2323"/>
      <c r="AYL2356" s="2323"/>
      <c r="AYM2356" s="2323"/>
      <c r="AYN2356" s="2323"/>
      <c r="AYO2356" s="2323"/>
      <c r="AYP2356" s="2323"/>
      <c r="AYQ2356" s="2323"/>
      <c r="AYR2356" s="2323"/>
      <c r="AYS2356" s="2323"/>
      <c r="AYT2356" s="2323"/>
      <c r="AYU2356" s="2323"/>
      <c r="AYV2356" s="2323"/>
      <c r="AYW2356" s="2323"/>
      <c r="AYX2356" s="2323"/>
      <c r="AYY2356" s="2323"/>
      <c r="AYZ2356" s="2323"/>
      <c r="AZA2356" s="2323"/>
      <c r="AZB2356" s="2323"/>
      <c r="AZC2356" s="2323"/>
      <c r="AZD2356" s="2323"/>
      <c r="AZE2356" s="2323"/>
      <c r="AZF2356" s="2323"/>
      <c r="AZG2356" s="2323"/>
      <c r="AZH2356" s="2323"/>
      <c r="AZI2356" s="2323"/>
      <c r="AZJ2356" s="2323"/>
      <c r="AZK2356" s="2323"/>
      <c r="AZL2356" s="2323"/>
      <c r="AZM2356" s="2323"/>
      <c r="AZN2356" s="2323"/>
      <c r="AZO2356" s="2323"/>
      <c r="AZP2356" s="2323"/>
      <c r="AZQ2356" s="2323"/>
      <c r="AZR2356" s="2323"/>
      <c r="AZS2356" s="2323"/>
      <c r="AZT2356" s="2323"/>
      <c r="AZU2356" s="2323"/>
      <c r="AZV2356" s="2323"/>
      <c r="AZW2356" s="2323"/>
      <c r="AZX2356" s="2323"/>
      <c r="AZY2356" s="2323"/>
      <c r="AZZ2356" s="2323"/>
      <c r="BAA2356" s="2323"/>
      <c r="BAB2356" s="2323"/>
      <c r="BAC2356" s="2323"/>
      <c r="BAD2356" s="2323"/>
      <c r="BAE2356" s="2323"/>
      <c r="BAF2356" s="2323"/>
      <c r="BAG2356" s="2323"/>
      <c r="BAH2356" s="2323"/>
      <c r="BAI2356" s="2323"/>
      <c r="BAJ2356" s="2323"/>
      <c r="BAK2356" s="2323"/>
      <c r="BAL2356" s="2323"/>
      <c r="BAM2356" s="2323"/>
      <c r="BAN2356" s="2323"/>
      <c r="BAO2356" s="2323"/>
      <c r="BAP2356" s="2323"/>
      <c r="BAQ2356" s="2323"/>
      <c r="BAR2356" s="2323"/>
      <c r="BAS2356" s="2323"/>
      <c r="BAT2356" s="2323"/>
      <c r="BAU2356" s="2323"/>
      <c r="BAV2356" s="2323"/>
      <c r="BAW2356" s="2323"/>
      <c r="BAX2356" s="2323"/>
      <c r="BAY2356" s="2323"/>
      <c r="BAZ2356" s="2323"/>
      <c r="BBA2356" s="2323"/>
      <c r="BBB2356" s="2323"/>
      <c r="BBC2356" s="2323"/>
      <c r="BBD2356" s="2323"/>
      <c r="BBE2356" s="2323"/>
      <c r="BBF2356" s="2323"/>
      <c r="BBG2356" s="2323"/>
      <c r="BBH2356" s="2323"/>
      <c r="BBI2356" s="2323"/>
      <c r="BBJ2356" s="2323"/>
      <c r="BBK2356" s="2323"/>
      <c r="BBL2356" s="2323"/>
      <c r="BBM2356" s="2323"/>
      <c r="BBN2356" s="2323"/>
      <c r="BBO2356" s="2323"/>
      <c r="BBP2356" s="2323"/>
      <c r="BBQ2356" s="2323"/>
      <c r="BBR2356" s="2323"/>
      <c r="BBS2356" s="2323"/>
      <c r="BBT2356" s="2323"/>
      <c r="BBU2356" s="2323"/>
      <c r="BBV2356" s="2323"/>
      <c r="BBW2356" s="2323"/>
      <c r="BBX2356" s="2323"/>
      <c r="BBY2356" s="2323"/>
      <c r="BBZ2356" s="2323"/>
      <c r="BCA2356" s="2323"/>
      <c r="BCB2356" s="2323"/>
      <c r="BCC2356" s="2323"/>
      <c r="BCD2356" s="2323"/>
      <c r="BCE2356" s="2323"/>
      <c r="BCF2356" s="2323"/>
      <c r="BCG2356" s="2323"/>
      <c r="BCH2356" s="2323"/>
      <c r="BCI2356" s="2323"/>
      <c r="BCJ2356" s="2323"/>
      <c r="BCK2356" s="2323"/>
      <c r="BCL2356" s="2323"/>
      <c r="BCM2356" s="2323"/>
      <c r="BCN2356" s="2323"/>
      <c r="BCO2356" s="2323"/>
      <c r="BCP2356" s="2323"/>
      <c r="BCQ2356" s="2323"/>
      <c r="BCR2356" s="2323"/>
      <c r="BCS2356" s="2323"/>
      <c r="BCT2356" s="2323"/>
      <c r="BCU2356" s="2323"/>
      <c r="BCV2356" s="2323"/>
      <c r="BCW2356" s="2323"/>
      <c r="BCX2356" s="2323"/>
      <c r="BCY2356" s="2323"/>
      <c r="BCZ2356" s="2323"/>
      <c r="BDA2356" s="2323"/>
      <c r="BDB2356" s="2323"/>
      <c r="BDC2356" s="2323"/>
      <c r="BDD2356" s="2323"/>
      <c r="BDE2356" s="2323"/>
      <c r="BDF2356" s="2323"/>
      <c r="BDG2356" s="2323"/>
      <c r="BDH2356" s="2323"/>
      <c r="BDI2356" s="2323"/>
      <c r="BDJ2356" s="2323"/>
      <c r="BDK2356" s="2323"/>
      <c r="BDL2356" s="2323"/>
      <c r="BDM2356" s="2323"/>
      <c r="BDN2356" s="2323"/>
      <c r="BDO2356" s="2323"/>
      <c r="BDP2356" s="2323"/>
      <c r="BDQ2356" s="2323"/>
      <c r="BDR2356" s="2323"/>
      <c r="BDS2356" s="2323"/>
      <c r="BDT2356" s="2323"/>
      <c r="BDU2356" s="2323"/>
      <c r="BDV2356" s="2323"/>
      <c r="BDW2356" s="2323"/>
      <c r="BDX2356" s="2323"/>
      <c r="BDY2356" s="2323"/>
      <c r="BDZ2356" s="2323"/>
      <c r="BEA2356" s="2323"/>
      <c r="BEB2356" s="2323"/>
      <c r="BEC2356" s="2323"/>
      <c r="BED2356" s="2323"/>
      <c r="BEE2356" s="2323"/>
      <c r="BEF2356" s="2323"/>
      <c r="BEG2356" s="2323"/>
      <c r="BEH2356" s="2323"/>
      <c r="BEI2356" s="2323"/>
      <c r="BEJ2356" s="2323"/>
      <c r="BEK2356" s="2323"/>
      <c r="BEL2356" s="2323"/>
      <c r="BEM2356" s="2323"/>
      <c r="BEN2356" s="2323"/>
      <c r="BEO2356" s="2323"/>
      <c r="BEP2356" s="2323"/>
      <c r="BEQ2356" s="2323"/>
      <c r="BER2356" s="2323"/>
      <c r="BES2356" s="2323"/>
      <c r="BET2356" s="2323"/>
      <c r="BEU2356" s="2323"/>
      <c r="BEV2356" s="2323"/>
      <c r="BEW2356" s="2323"/>
      <c r="BEX2356" s="2323"/>
      <c r="BEY2356" s="2323"/>
      <c r="BEZ2356" s="2323"/>
      <c r="BFA2356" s="2323"/>
      <c r="BFB2356" s="2323"/>
      <c r="BFC2356" s="2323"/>
      <c r="BFD2356" s="2323"/>
      <c r="BFE2356" s="2323"/>
      <c r="BFF2356" s="2323"/>
      <c r="BFG2356" s="2323"/>
      <c r="BFH2356" s="2323"/>
      <c r="BFI2356" s="2323"/>
      <c r="BFJ2356" s="2323"/>
      <c r="BFK2356" s="2323"/>
      <c r="BFL2356" s="2323"/>
      <c r="BFM2356" s="2323"/>
      <c r="BFN2356" s="2323"/>
      <c r="BFO2356" s="2323"/>
      <c r="BFP2356" s="2323"/>
      <c r="BFQ2356" s="2323"/>
      <c r="BFR2356" s="2323"/>
      <c r="BFS2356" s="2323"/>
      <c r="BFT2356" s="2323"/>
      <c r="BFU2356" s="2323"/>
      <c r="BFV2356" s="2323"/>
      <c r="BFW2356" s="2323"/>
      <c r="BFX2356" s="2323"/>
      <c r="BFY2356" s="2323"/>
      <c r="BFZ2356" s="2323"/>
      <c r="BGA2356" s="2323"/>
      <c r="BGB2356" s="2323"/>
      <c r="BGC2356" s="2323"/>
      <c r="BGD2356" s="2323"/>
      <c r="BGE2356" s="2323"/>
      <c r="BGF2356" s="2323"/>
      <c r="BGG2356" s="2323"/>
      <c r="BGH2356" s="2323"/>
      <c r="BGI2356" s="2323"/>
      <c r="BGJ2356" s="2323"/>
      <c r="BGK2356" s="2323"/>
      <c r="BGL2356" s="2323"/>
      <c r="BGM2356" s="2323"/>
      <c r="BGN2356" s="2323"/>
      <c r="BGO2356" s="2323"/>
      <c r="BGP2356" s="2323"/>
      <c r="BGQ2356" s="2323"/>
      <c r="BGR2356" s="2323"/>
      <c r="BGS2356" s="2323"/>
      <c r="BGT2356" s="2323"/>
      <c r="BGU2356" s="2323"/>
      <c r="BGV2356" s="2323"/>
      <c r="BGW2356" s="2323"/>
      <c r="BGX2356" s="2323"/>
      <c r="BGY2356" s="2323"/>
      <c r="BGZ2356" s="2323"/>
      <c r="BHA2356" s="2323"/>
      <c r="BHB2356" s="2323"/>
      <c r="BHC2356" s="2323"/>
      <c r="BHD2356" s="2323"/>
      <c r="BHE2356" s="2323"/>
      <c r="BHF2356" s="2323"/>
      <c r="BHG2356" s="2323"/>
      <c r="BHH2356" s="2323"/>
      <c r="BHI2356" s="2323"/>
      <c r="BHJ2356" s="2323"/>
      <c r="BHK2356" s="2323"/>
      <c r="BHL2356" s="2323"/>
      <c r="BHM2356" s="2323"/>
      <c r="BHN2356" s="2323"/>
      <c r="BHO2356" s="2323"/>
      <c r="BHP2356" s="2323"/>
      <c r="BHQ2356" s="2323"/>
      <c r="BHR2356" s="2323"/>
      <c r="BHS2356" s="2323"/>
      <c r="BHT2356" s="2323"/>
      <c r="BHU2356" s="2323"/>
      <c r="BHV2356" s="2323"/>
      <c r="BHW2356" s="2323"/>
      <c r="BHX2356" s="2323"/>
      <c r="BHY2356" s="2323"/>
      <c r="BHZ2356" s="2323"/>
      <c r="BIA2356" s="2323"/>
      <c r="BIB2356" s="2323"/>
      <c r="BIC2356" s="2323"/>
      <c r="BID2356" s="2323"/>
      <c r="BIE2356" s="2323"/>
      <c r="BIF2356" s="2323"/>
      <c r="BIG2356" s="2323"/>
      <c r="BIH2356" s="2323"/>
      <c r="BII2356" s="2323"/>
      <c r="BIJ2356" s="2323"/>
      <c r="BIK2356" s="2323"/>
      <c r="BIL2356" s="2323"/>
      <c r="BIM2356" s="2323"/>
      <c r="BIN2356" s="2323"/>
      <c r="BIO2356" s="2323"/>
      <c r="BIP2356" s="2323"/>
      <c r="BIQ2356" s="2323"/>
      <c r="BIR2356" s="2323"/>
      <c r="BIS2356" s="2323"/>
      <c r="BIT2356" s="2323"/>
      <c r="BIU2356" s="2323"/>
      <c r="BIV2356" s="2323"/>
      <c r="BIW2356" s="2323"/>
      <c r="BIX2356" s="2323"/>
      <c r="BIY2356" s="2323"/>
      <c r="BIZ2356" s="2323"/>
      <c r="BJA2356" s="2323"/>
      <c r="BJB2356" s="2323"/>
      <c r="BJC2356" s="2323"/>
      <c r="BJD2356" s="2323"/>
      <c r="BJE2356" s="2323"/>
      <c r="BJF2356" s="2323"/>
      <c r="BJG2356" s="2323"/>
      <c r="BJH2356" s="2323"/>
      <c r="BJI2356" s="2323"/>
      <c r="BJJ2356" s="2323"/>
      <c r="BJK2356" s="2323"/>
      <c r="BJL2356" s="2323"/>
      <c r="BJM2356" s="2323"/>
      <c r="BJN2356" s="2323"/>
      <c r="BJO2356" s="2323"/>
      <c r="BJP2356" s="2323"/>
      <c r="BJQ2356" s="2323"/>
      <c r="BJR2356" s="2323"/>
      <c r="BJS2356" s="2323"/>
      <c r="BJT2356" s="2323"/>
      <c r="BJU2356" s="2323"/>
      <c r="BJV2356" s="2323"/>
      <c r="BJW2356" s="2323"/>
      <c r="BJX2356" s="2323"/>
      <c r="BJY2356" s="2323"/>
      <c r="BJZ2356" s="2323"/>
      <c r="BKA2356" s="2323"/>
      <c r="BKB2356" s="2323"/>
      <c r="BKC2356" s="2323"/>
      <c r="BKD2356" s="2323"/>
      <c r="BKE2356" s="2323"/>
      <c r="BKF2356" s="2323"/>
      <c r="BKG2356" s="2323"/>
      <c r="BKH2356" s="2323"/>
      <c r="BKI2356" s="2323"/>
      <c r="BKJ2356" s="2323"/>
      <c r="BKK2356" s="2323"/>
      <c r="BKL2356" s="2323"/>
      <c r="BKM2356" s="2323"/>
      <c r="BKN2356" s="2323"/>
      <c r="BKO2356" s="2323"/>
      <c r="BKP2356" s="2323"/>
      <c r="BKQ2356" s="2323"/>
      <c r="BKR2356" s="2323"/>
      <c r="BKS2356" s="2323"/>
      <c r="BKT2356" s="2323"/>
      <c r="BKU2356" s="2323"/>
      <c r="BKV2356" s="2323"/>
      <c r="BKW2356" s="2323"/>
      <c r="BKX2356" s="2323"/>
      <c r="BKY2356" s="2323"/>
      <c r="BKZ2356" s="2323"/>
      <c r="BLA2356" s="2323"/>
      <c r="BLB2356" s="2323"/>
      <c r="BLC2356" s="2323"/>
      <c r="BLD2356" s="2323"/>
      <c r="BLE2356" s="2323"/>
      <c r="BLF2356" s="2323"/>
      <c r="BLG2356" s="2323"/>
      <c r="BLH2356" s="2323"/>
      <c r="BLI2356" s="2323"/>
      <c r="BLJ2356" s="2323"/>
      <c r="BLK2356" s="2323"/>
      <c r="BLL2356" s="2323"/>
      <c r="BLM2356" s="2323"/>
      <c r="BLN2356" s="2323"/>
      <c r="BLO2356" s="2323"/>
      <c r="BLP2356" s="2323"/>
      <c r="BLQ2356" s="2323"/>
      <c r="BLR2356" s="2323"/>
      <c r="BLS2356" s="2323"/>
      <c r="BLT2356" s="2323"/>
      <c r="BLU2356" s="2323"/>
      <c r="BLV2356" s="2323"/>
      <c r="BLW2356" s="2323"/>
      <c r="BLX2356" s="2323"/>
      <c r="BLY2356" s="2323"/>
      <c r="BLZ2356" s="2323"/>
      <c r="BMA2356" s="2323"/>
      <c r="BMB2356" s="2323"/>
      <c r="BMC2356" s="2323"/>
      <c r="BMD2356" s="2323"/>
      <c r="BME2356" s="2323"/>
      <c r="BMF2356" s="2323"/>
      <c r="BMG2356" s="2323"/>
      <c r="BMH2356" s="2323"/>
      <c r="BMI2356" s="2323"/>
      <c r="BMJ2356" s="2323"/>
      <c r="BMK2356" s="2323"/>
      <c r="BML2356" s="2323"/>
      <c r="BMM2356" s="2323"/>
      <c r="BMN2356" s="2323"/>
      <c r="BMO2356" s="2323"/>
      <c r="BMP2356" s="2323"/>
      <c r="BMQ2356" s="2323"/>
      <c r="BMR2356" s="2323"/>
      <c r="BMS2356" s="2323"/>
      <c r="BMT2356" s="2323"/>
      <c r="BMU2356" s="2323"/>
      <c r="BMV2356" s="2323"/>
      <c r="BMW2356" s="2323"/>
      <c r="BMX2356" s="2323"/>
      <c r="BMY2356" s="2323"/>
      <c r="BMZ2356" s="2323"/>
      <c r="BNA2356" s="2323"/>
      <c r="BNB2356" s="2323"/>
      <c r="BNC2356" s="2323"/>
      <c r="BND2356" s="2323"/>
      <c r="BNE2356" s="2323"/>
      <c r="BNF2356" s="2323"/>
      <c r="BNG2356" s="2323"/>
      <c r="BNH2356" s="2323"/>
      <c r="BNI2356" s="2323"/>
      <c r="BNJ2356" s="2323"/>
      <c r="BNK2356" s="2323"/>
      <c r="BNL2356" s="2323"/>
      <c r="BNM2356" s="2323"/>
      <c r="BNN2356" s="2323"/>
      <c r="BNO2356" s="2323"/>
      <c r="BNP2356" s="2323"/>
      <c r="BNQ2356" s="2323"/>
      <c r="BNR2356" s="2323"/>
      <c r="BNS2356" s="2323"/>
      <c r="BNT2356" s="2323"/>
      <c r="BNU2356" s="2323"/>
      <c r="BNV2356" s="2323"/>
      <c r="BNW2356" s="2323"/>
      <c r="BNX2356" s="2323"/>
      <c r="BNY2356" s="2323"/>
      <c r="BNZ2356" s="2323"/>
      <c r="BOA2356" s="2323"/>
      <c r="BOB2356" s="2323"/>
      <c r="BOC2356" s="2323"/>
      <c r="BOD2356" s="2323"/>
      <c r="BOE2356" s="2323"/>
      <c r="BOF2356" s="2323"/>
      <c r="BOG2356" s="2323"/>
      <c r="BOH2356" s="2323"/>
      <c r="BOI2356" s="2323"/>
      <c r="BOJ2356" s="2323"/>
      <c r="BOK2356" s="2323"/>
      <c r="BOL2356" s="2323"/>
      <c r="BOM2356" s="2323"/>
      <c r="BON2356" s="2323"/>
      <c r="BOO2356" s="2323"/>
      <c r="BOP2356" s="2323"/>
      <c r="BOQ2356" s="2323"/>
      <c r="BOR2356" s="2323"/>
      <c r="BOS2356" s="2323"/>
      <c r="BOT2356" s="2323"/>
      <c r="BOU2356" s="2323"/>
      <c r="BOV2356" s="2323"/>
      <c r="BOW2356" s="2323"/>
      <c r="BOX2356" s="2323"/>
      <c r="BOY2356" s="2323"/>
      <c r="BOZ2356" s="2323"/>
      <c r="BPA2356" s="2323"/>
      <c r="BPB2356" s="2323"/>
      <c r="BPC2356" s="2323"/>
      <c r="BPD2356" s="2323"/>
      <c r="BPE2356" s="2323"/>
      <c r="BPF2356" s="2323"/>
      <c r="BPG2356" s="2323"/>
      <c r="BPH2356" s="2323"/>
      <c r="BPI2356" s="2323"/>
      <c r="BPJ2356" s="2323"/>
      <c r="BPK2356" s="2323"/>
      <c r="BPL2356" s="2323"/>
      <c r="BPM2356" s="2323"/>
      <c r="BPN2356" s="2323"/>
      <c r="BPO2356" s="2323"/>
      <c r="BPP2356" s="2323"/>
      <c r="BPQ2356" s="2323"/>
      <c r="BPR2356" s="2323"/>
      <c r="BPS2356" s="2323"/>
      <c r="BPT2356" s="2323"/>
      <c r="BPU2356" s="2323"/>
      <c r="BPV2356" s="2323"/>
      <c r="BPW2356" s="2323"/>
      <c r="BPX2356" s="2323"/>
      <c r="BPY2356" s="2323"/>
      <c r="BPZ2356" s="2323"/>
      <c r="BQA2356" s="2323"/>
      <c r="BQB2356" s="2323"/>
      <c r="BQC2356" s="2323"/>
      <c r="BQD2356" s="2323"/>
      <c r="BQE2356" s="2323"/>
      <c r="BQF2356" s="2323"/>
      <c r="BQG2356" s="2323"/>
      <c r="BQH2356" s="2323"/>
      <c r="BQI2356" s="2323"/>
      <c r="BQJ2356" s="2323"/>
      <c r="BQK2356" s="2323"/>
      <c r="BQL2356" s="2323"/>
      <c r="BQM2356" s="2323"/>
      <c r="BQN2356" s="2323"/>
      <c r="BQO2356" s="2323"/>
      <c r="BQP2356" s="2323"/>
      <c r="BQQ2356" s="2323"/>
      <c r="BQR2356" s="2323"/>
      <c r="BQS2356" s="2323"/>
      <c r="BQT2356" s="2323"/>
      <c r="BQU2356" s="2323"/>
      <c r="BQV2356" s="2323"/>
      <c r="BQW2356" s="2323"/>
      <c r="BQX2356" s="2323"/>
      <c r="BQY2356" s="2323"/>
      <c r="BQZ2356" s="2323"/>
      <c r="BRA2356" s="2323"/>
      <c r="BRB2356" s="2323"/>
      <c r="BRC2356" s="2323"/>
      <c r="BRD2356" s="2323"/>
      <c r="BRE2356" s="2323"/>
      <c r="BRF2356" s="2323"/>
      <c r="BRG2356" s="2323"/>
      <c r="BRH2356" s="2323"/>
      <c r="BRI2356" s="2323"/>
      <c r="BRJ2356" s="2323"/>
      <c r="BRK2356" s="2323"/>
      <c r="BRL2356" s="2323"/>
      <c r="BRM2356" s="2323"/>
      <c r="BRN2356" s="2323"/>
      <c r="BRO2356" s="2323"/>
      <c r="BRP2356" s="2323"/>
      <c r="BRQ2356" s="2323"/>
      <c r="BRR2356" s="2323"/>
      <c r="BRS2356" s="2323"/>
      <c r="BRT2356" s="2323"/>
      <c r="BRU2356" s="2323"/>
      <c r="BRV2356" s="2323"/>
      <c r="BRW2356" s="2323"/>
      <c r="BRX2356" s="2323"/>
      <c r="BRY2356" s="2323"/>
      <c r="BRZ2356" s="2323"/>
      <c r="BSA2356" s="2323"/>
      <c r="BSB2356" s="2323"/>
      <c r="BSC2356" s="2323"/>
      <c r="BSD2356" s="2323"/>
      <c r="BSE2356" s="2323"/>
      <c r="BSF2356" s="2323"/>
      <c r="BSG2356" s="2323"/>
      <c r="BSH2356" s="2323"/>
      <c r="BSI2356" s="2323"/>
      <c r="BSJ2356" s="2323"/>
      <c r="BSK2356" s="2323"/>
      <c r="BSL2356" s="2323"/>
      <c r="BSM2356" s="2323"/>
      <c r="BSN2356" s="2323"/>
      <c r="BSO2356" s="2323"/>
      <c r="BSP2356" s="2323"/>
      <c r="BSQ2356" s="2323"/>
      <c r="BSR2356" s="2323"/>
      <c r="BSS2356" s="2323"/>
      <c r="BST2356" s="2323"/>
      <c r="BSU2356" s="2323"/>
      <c r="BSV2356" s="2323"/>
      <c r="BSW2356" s="2323"/>
      <c r="BSX2356" s="2323"/>
      <c r="BSY2356" s="2323"/>
      <c r="BSZ2356" s="2323"/>
      <c r="BTA2356" s="2323"/>
      <c r="BTB2356" s="2323"/>
      <c r="BTC2356" s="2323"/>
      <c r="BTD2356" s="2323"/>
      <c r="BTE2356" s="2323"/>
      <c r="BTF2356" s="2323"/>
      <c r="BTG2356" s="2323"/>
      <c r="BTH2356" s="2323"/>
      <c r="BTI2356" s="2323"/>
      <c r="BTJ2356" s="2323"/>
      <c r="BTK2356" s="2323"/>
      <c r="BTL2356" s="2323"/>
      <c r="BTM2356" s="2323"/>
      <c r="BTN2356" s="2323"/>
      <c r="BTO2356" s="2323"/>
      <c r="BTP2356" s="2323"/>
      <c r="BTQ2356" s="2323"/>
      <c r="BTR2356" s="2323"/>
      <c r="BTS2356" s="2323"/>
      <c r="BTT2356" s="2323"/>
      <c r="BTU2356" s="2323"/>
      <c r="BTV2356" s="2323"/>
      <c r="BTW2356" s="2323"/>
      <c r="BTX2356" s="2323"/>
      <c r="BTY2356" s="2323"/>
      <c r="BTZ2356" s="2323"/>
      <c r="BUA2356" s="2323"/>
      <c r="BUB2356" s="2323"/>
      <c r="BUC2356" s="2323"/>
      <c r="BUD2356" s="2323"/>
      <c r="BUE2356" s="2323"/>
      <c r="BUF2356" s="2323"/>
      <c r="BUG2356" s="2323"/>
      <c r="BUH2356" s="2323"/>
      <c r="BUI2356" s="2323"/>
      <c r="BUJ2356" s="2323"/>
      <c r="BUK2356" s="2323"/>
      <c r="BUL2356" s="2323"/>
      <c r="BUM2356" s="2323"/>
      <c r="BUN2356" s="2323"/>
      <c r="BUO2356" s="2323"/>
      <c r="BUP2356" s="2323"/>
      <c r="BUQ2356" s="2323"/>
      <c r="BUR2356" s="2323"/>
      <c r="BUS2356" s="2323"/>
      <c r="BUT2356" s="2323"/>
      <c r="BUU2356" s="2323"/>
      <c r="BUV2356" s="2323"/>
      <c r="BUW2356" s="2323"/>
      <c r="BUX2356" s="2323"/>
      <c r="BUY2356" s="2323"/>
      <c r="BUZ2356" s="2323"/>
      <c r="BVA2356" s="2323"/>
      <c r="BVB2356" s="2323"/>
      <c r="BVC2356" s="2323"/>
      <c r="BVD2356" s="2323"/>
      <c r="BVE2356" s="2323"/>
      <c r="BVF2356" s="2323"/>
      <c r="BVG2356" s="2323"/>
      <c r="BVH2356" s="2323"/>
      <c r="BVI2356" s="2323"/>
      <c r="BVJ2356" s="2323"/>
      <c r="BVK2356" s="2323"/>
      <c r="BVL2356" s="2323"/>
      <c r="BVM2356" s="2323"/>
      <c r="BVN2356" s="2323"/>
      <c r="BVO2356" s="2323"/>
      <c r="BVP2356" s="2323"/>
      <c r="BVQ2356" s="2323"/>
      <c r="BVR2356" s="2323"/>
      <c r="BVS2356" s="2323"/>
      <c r="BVT2356" s="2323"/>
      <c r="BVU2356" s="2323"/>
      <c r="BVV2356" s="2323"/>
      <c r="BVW2356" s="2323"/>
      <c r="BVX2356" s="2323"/>
      <c r="BVY2356" s="2323"/>
      <c r="BVZ2356" s="2323"/>
      <c r="BWA2356" s="2323"/>
      <c r="BWB2356" s="2323"/>
      <c r="BWC2356" s="2323"/>
      <c r="BWD2356" s="2323"/>
      <c r="BWE2356" s="2323"/>
      <c r="BWF2356" s="2323"/>
      <c r="BWG2356" s="2323"/>
      <c r="BWH2356" s="2323"/>
      <c r="BWI2356" s="2323"/>
      <c r="BWJ2356" s="2323"/>
      <c r="BWK2356" s="2323"/>
      <c r="BWL2356" s="2323"/>
      <c r="BWM2356" s="2323"/>
      <c r="BWN2356" s="2323"/>
      <c r="BWO2356" s="2323"/>
      <c r="BWP2356" s="2323"/>
      <c r="BWQ2356" s="2323"/>
      <c r="BWR2356" s="2323"/>
      <c r="BWS2356" s="2323"/>
      <c r="BWT2356" s="2323"/>
      <c r="BWU2356" s="2323"/>
      <c r="BWV2356" s="2323"/>
      <c r="BWW2356" s="2323"/>
      <c r="BWX2356" s="2323"/>
      <c r="BWY2356" s="2323"/>
      <c r="BWZ2356" s="2323"/>
      <c r="BXA2356" s="2323"/>
      <c r="BXB2356" s="2323"/>
      <c r="BXC2356" s="2323"/>
      <c r="BXD2356" s="2323"/>
      <c r="BXE2356" s="2323"/>
      <c r="BXF2356" s="2323"/>
      <c r="BXG2356" s="2323"/>
      <c r="BXH2356" s="2323"/>
      <c r="BXI2356" s="2323"/>
      <c r="BXJ2356" s="2323"/>
      <c r="BXK2356" s="2323"/>
      <c r="BXL2356" s="2323"/>
      <c r="BXM2356" s="2323"/>
      <c r="BXN2356" s="2323"/>
      <c r="BXO2356" s="2323"/>
      <c r="BXP2356" s="2323"/>
      <c r="BXQ2356" s="2323"/>
      <c r="BXR2356" s="2323"/>
      <c r="BXS2356" s="2323"/>
      <c r="BXT2356" s="2323"/>
      <c r="BXU2356" s="2323"/>
      <c r="BXV2356" s="2323"/>
      <c r="BXW2356" s="2323"/>
      <c r="BXX2356" s="2323"/>
      <c r="BXY2356" s="2323"/>
      <c r="BXZ2356" s="2323"/>
      <c r="BYA2356" s="2323"/>
      <c r="BYB2356" s="2323"/>
      <c r="BYC2356" s="2323"/>
      <c r="BYD2356" s="2323"/>
      <c r="BYE2356" s="2323"/>
      <c r="BYF2356" s="2323"/>
      <c r="BYG2356" s="2323"/>
      <c r="BYH2356" s="2323"/>
      <c r="BYI2356" s="2323"/>
      <c r="BYJ2356" s="2323"/>
      <c r="BYK2356" s="2323"/>
      <c r="BYL2356" s="2323"/>
      <c r="BYM2356" s="2323"/>
      <c r="BYN2356" s="2323"/>
      <c r="BYO2356" s="2323"/>
      <c r="BYP2356" s="2323"/>
      <c r="BYQ2356" s="2323"/>
      <c r="BYR2356" s="2323"/>
      <c r="BYS2356" s="2323"/>
      <c r="BYT2356" s="2323"/>
      <c r="BYU2356" s="2323"/>
      <c r="BYV2356" s="2323"/>
      <c r="BYW2356" s="2323"/>
      <c r="BYX2356" s="2323"/>
      <c r="BYY2356" s="2323"/>
      <c r="BYZ2356" s="2323"/>
      <c r="BZA2356" s="2323"/>
      <c r="BZB2356" s="2323"/>
      <c r="BZC2356" s="2323"/>
      <c r="BZD2356" s="2323"/>
      <c r="BZE2356" s="2323"/>
      <c r="BZF2356" s="2323"/>
      <c r="BZG2356" s="2323"/>
      <c r="BZH2356" s="2323"/>
      <c r="BZI2356" s="2323"/>
      <c r="BZJ2356" s="2323"/>
      <c r="BZK2356" s="2323"/>
      <c r="BZL2356" s="2323"/>
      <c r="BZM2356" s="2323"/>
      <c r="BZN2356" s="2323"/>
      <c r="BZO2356" s="2323"/>
      <c r="BZP2356" s="2323"/>
      <c r="BZQ2356" s="2323"/>
      <c r="BZR2356" s="2323"/>
      <c r="BZS2356" s="2323"/>
      <c r="BZT2356" s="2323"/>
      <c r="BZU2356" s="2323"/>
      <c r="BZV2356" s="2323"/>
      <c r="BZW2356" s="2323"/>
      <c r="BZX2356" s="2323"/>
      <c r="BZY2356" s="2323"/>
      <c r="BZZ2356" s="2323"/>
      <c r="CAA2356" s="2323"/>
      <c r="CAB2356" s="2323"/>
      <c r="CAC2356" s="2323"/>
      <c r="CAD2356" s="2323"/>
      <c r="CAE2356" s="2323"/>
      <c r="CAF2356" s="2323"/>
      <c r="CAG2356" s="2323"/>
      <c r="CAH2356" s="2323"/>
      <c r="CAI2356" s="2323"/>
      <c r="CAJ2356" s="2323"/>
      <c r="CAK2356" s="2323"/>
      <c r="CAL2356" s="2323"/>
      <c r="CAM2356" s="2323"/>
      <c r="CAN2356" s="2323"/>
      <c r="CAO2356" s="2323"/>
      <c r="CAP2356" s="2323"/>
      <c r="CAQ2356" s="2323"/>
      <c r="CAR2356" s="2323"/>
      <c r="CAS2356" s="2323"/>
      <c r="CAT2356" s="2323"/>
      <c r="CAU2356" s="2323"/>
      <c r="CAV2356" s="2323"/>
      <c r="CAW2356" s="2323"/>
      <c r="CAX2356" s="2323"/>
      <c r="CAY2356" s="2323"/>
      <c r="CAZ2356" s="2323"/>
      <c r="CBA2356" s="2323"/>
      <c r="CBB2356" s="2323"/>
      <c r="CBC2356" s="2323"/>
      <c r="CBD2356" s="2323"/>
      <c r="CBE2356" s="2323"/>
      <c r="CBF2356" s="2323"/>
      <c r="CBG2356" s="2323"/>
      <c r="CBH2356" s="2323"/>
      <c r="CBI2356" s="2323"/>
      <c r="CBJ2356" s="2323"/>
      <c r="CBK2356" s="2323"/>
      <c r="CBL2356" s="2323"/>
      <c r="CBM2356" s="2323"/>
      <c r="CBN2356" s="2323"/>
      <c r="CBO2356" s="2323"/>
      <c r="CBP2356" s="2323"/>
      <c r="CBQ2356" s="2323"/>
      <c r="CBR2356" s="2323"/>
      <c r="CBS2356" s="2323"/>
      <c r="CBT2356" s="2323"/>
      <c r="CBU2356" s="2323"/>
      <c r="CBV2356" s="2323"/>
      <c r="CBW2356" s="2323"/>
      <c r="CBX2356" s="2323"/>
      <c r="CBY2356" s="2323"/>
      <c r="CBZ2356" s="2323"/>
      <c r="CCA2356" s="2323"/>
      <c r="CCB2356" s="2323"/>
      <c r="CCC2356" s="2323"/>
      <c r="CCD2356" s="2323"/>
      <c r="CCE2356" s="2323"/>
      <c r="CCF2356" s="2323"/>
      <c r="CCG2356" s="2323"/>
      <c r="CCH2356" s="2323"/>
      <c r="CCI2356" s="2323"/>
      <c r="CCJ2356" s="2323"/>
      <c r="CCK2356" s="2323"/>
      <c r="CCL2356" s="2323"/>
      <c r="CCM2356" s="2323"/>
      <c r="CCN2356" s="2323"/>
      <c r="CCO2356" s="2323"/>
      <c r="CCP2356" s="2323"/>
      <c r="CCQ2356" s="2323"/>
      <c r="CCR2356" s="2323"/>
      <c r="CCS2356" s="2323"/>
      <c r="CCT2356" s="2323"/>
      <c r="CCU2356" s="2323"/>
      <c r="CCV2356" s="2323"/>
      <c r="CCW2356" s="2323"/>
      <c r="CCX2356" s="2323"/>
      <c r="CCY2356" s="2323"/>
      <c r="CCZ2356" s="2323"/>
      <c r="CDA2356" s="2323"/>
      <c r="CDB2356" s="2323"/>
      <c r="CDC2356" s="2323"/>
      <c r="CDD2356" s="2323"/>
      <c r="CDE2356" s="2323"/>
      <c r="CDF2356" s="2323"/>
      <c r="CDG2356" s="2323"/>
      <c r="CDH2356" s="2323"/>
      <c r="CDI2356" s="2323"/>
      <c r="CDJ2356" s="2323"/>
      <c r="CDK2356" s="2323"/>
      <c r="CDL2356" s="2323"/>
      <c r="CDM2356" s="2323"/>
      <c r="CDN2356" s="2323"/>
      <c r="CDO2356" s="2323"/>
      <c r="CDP2356" s="2323"/>
      <c r="CDQ2356" s="2323"/>
      <c r="CDR2356" s="2323"/>
      <c r="CDS2356" s="2323"/>
      <c r="CDT2356" s="2323"/>
      <c r="CDU2356" s="2323"/>
      <c r="CDV2356" s="2323"/>
      <c r="CDW2356" s="2323"/>
      <c r="CDX2356" s="2323"/>
      <c r="CDY2356" s="2323"/>
      <c r="CDZ2356" s="2323"/>
      <c r="CEA2356" s="2323"/>
      <c r="CEB2356" s="2323"/>
      <c r="CEC2356" s="2323"/>
      <c r="CED2356" s="2323"/>
      <c r="CEE2356" s="2323"/>
      <c r="CEF2356" s="2323"/>
      <c r="CEG2356" s="2323"/>
      <c r="CEH2356" s="2323"/>
      <c r="CEI2356" s="2323"/>
      <c r="CEJ2356" s="2323"/>
      <c r="CEK2356" s="2323"/>
      <c r="CEL2356" s="2323"/>
      <c r="CEM2356" s="2323"/>
      <c r="CEN2356" s="2323"/>
      <c r="CEO2356" s="2323"/>
      <c r="CEP2356" s="2323"/>
      <c r="CEQ2356" s="2323"/>
      <c r="CER2356" s="2323"/>
      <c r="CES2356" s="2323"/>
      <c r="CET2356" s="2323"/>
      <c r="CEU2356" s="2323"/>
      <c r="CEV2356" s="2323"/>
      <c r="CEW2356" s="2323"/>
      <c r="CEX2356" s="2323"/>
      <c r="CEY2356" s="2323"/>
      <c r="CEZ2356" s="2323"/>
      <c r="CFA2356" s="2323"/>
      <c r="CFB2356" s="2323"/>
      <c r="CFC2356" s="2323"/>
      <c r="CFD2356" s="2323"/>
      <c r="CFE2356" s="2323"/>
      <c r="CFF2356" s="2323"/>
      <c r="CFG2356" s="2323"/>
      <c r="CFH2356" s="2323"/>
      <c r="CFI2356" s="2323"/>
      <c r="CFJ2356" s="2323"/>
      <c r="CFK2356" s="2323"/>
      <c r="CFL2356" s="2323"/>
      <c r="CFM2356" s="2323"/>
      <c r="CFN2356" s="2323"/>
      <c r="CFO2356" s="2323"/>
      <c r="CFP2356" s="2323"/>
      <c r="CFQ2356" s="2323"/>
      <c r="CFR2356" s="2323"/>
      <c r="CFS2356" s="2323"/>
      <c r="CFT2356" s="2323"/>
      <c r="CFU2356" s="2323"/>
      <c r="CFV2356" s="2323"/>
      <c r="CFW2356" s="2323"/>
      <c r="CFX2356" s="2323"/>
      <c r="CFY2356" s="2323"/>
      <c r="CFZ2356" s="2323"/>
      <c r="CGA2356" s="2323"/>
      <c r="CGB2356" s="2323"/>
      <c r="CGC2356" s="2323"/>
      <c r="CGD2356" s="2323"/>
      <c r="CGE2356" s="2323"/>
      <c r="CGF2356" s="2323"/>
      <c r="CGG2356" s="2323"/>
      <c r="CGH2356" s="2323"/>
      <c r="CGI2356" s="2323"/>
      <c r="CGJ2356" s="2323"/>
      <c r="CGK2356" s="2323"/>
      <c r="CGL2356" s="2323"/>
      <c r="CGM2356" s="2323"/>
      <c r="CGN2356" s="2323"/>
      <c r="CGO2356" s="2323"/>
      <c r="CGP2356" s="2323"/>
      <c r="CGQ2356" s="2323"/>
      <c r="CGR2356" s="2323"/>
      <c r="CGS2356" s="2323"/>
      <c r="CGT2356" s="2323"/>
      <c r="CGU2356" s="2323"/>
      <c r="CGV2356" s="2323"/>
      <c r="CGW2356" s="2323"/>
      <c r="CGX2356" s="2323"/>
      <c r="CGY2356" s="2323"/>
      <c r="CGZ2356" s="2323"/>
      <c r="CHA2356" s="2323"/>
      <c r="CHB2356" s="2323"/>
      <c r="CHC2356" s="2323"/>
      <c r="CHD2356" s="2323"/>
      <c r="CHE2356" s="2323"/>
      <c r="CHF2356" s="2323"/>
      <c r="CHG2356" s="2323"/>
      <c r="CHH2356" s="2323"/>
      <c r="CHI2356" s="2323"/>
      <c r="CHJ2356" s="2323"/>
      <c r="CHK2356" s="2323"/>
      <c r="CHL2356" s="2323"/>
      <c r="CHM2356" s="2323"/>
      <c r="CHN2356" s="2323"/>
      <c r="CHO2356" s="2323"/>
      <c r="CHP2356" s="2323"/>
      <c r="CHQ2356" s="2323"/>
      <c r="CHR2356" s="2323"/>
      <c r="CHS2356" s="2323"/>
      <c r="CHT2356" s="2323"/>
      <c r="CHU2356" s="2323"/>
      <c r="CHV2356" s="2323"/>
      <c r="CHW2356" s="2323"/>
      <c r="CHX2356" s="2323"/>
      <c r="CHY2356" s="2323"/>
      <c r="CHZ2356" s="2323"/>
      <c r="CIA2356" s="2323"/>
      <c r="CIB2356" s="2323"/>
      <c r="CIC2356" s="2323"/>
      <c r="CID2356" s="2323"/>
      <c r="CIE2356" s="2323"/>
      <c r="CIF2356" s="2323"/>
      <c r="CIG2356" s="2323"/>
      <c r="CIH2356" s="2323"/>
      <c r="CII2356" s="2323"/>
      <c r="CIJ2356" s="2323"/>
      <c r="CIK2356" s="2323"/>
      <c r="CIL2356" s="2323"/>
      <c r="CIM2356" s="2323"/>
      <c r="CIN2356" s="2323"/>
      <c r="CIO2356" s="2323"/>
      <c r="CIP2356" s="2323"/>
      <c r="CIQ2356" s="2323"/>
      <c r="CIR2356" s="2323"/>
      <c r="CIS2356" s="2323"/>
      <c r="CIT2356" s="2323"/>
      <c r="CIU2356" s="2323"/>
      <c r="CIV2356" s="2323"/>
      <c r="CIW2356" s="2323"/>
      <c r="CIX2356" s="2323"/>
      <c r="CIY2356" s="2323"/>
      <c r="CIZ2356" s="2323"/>
      <c r="CJA2356" s="2323"/>
      <c r="CJB2356" s="2323"/>
      <c r="CJC2356" s="2323"/>
      <c r="CJD2356" s="2323"/>
      <c r="CJE2356" s="2323"/>
      <c r="CJF2356" s="2323"/>
      <c r="CJG2356" s="2323"/>
      <c r="CJH2356" s="2323"/>
      <c r="CJI2356" s="2323"/>
      <c r="CJJ2356" s="2323"/>
      <c r="CJK2356" s="2323"/>
      <c r="CJL2356" s="2323"/>
      <c r="CJM2356" s="2323"/>
      <c r="CJN2356" s="2323"/>
      <c r="CJO2356" s="2323"/>
      <c r="CJP2356" s="2323"/>
      <c r="CJQ2356" s="2323"/>
      <c r="CJR2356" s="2323"/>
      <c r="CJS2356" s="2323"/>
      <c r="CJT2356" s="2323"/>
      <c r="CJU2356" s="2323"/>
      <c r="CJV2356" s="2323"/>
      <c r="CJW2356" s="2323"/>
      <c r="CJX2356" s="2323"/>
      <c r="CJY2356" s="2323"/>
      <c r="CJZ2356" s="2323"/>
      <c r="CKA2356" s="2323"/>
      <c r="CKB2356" s="2323"/>
      <c r="CKC2356" s="2323"/>
      <c r="CKD2356" s="2323"/>
      <c r="CKE2356" s="2323"/>
      <c r="CKF2356" s="2323"/>
      <c r="CKG2356" s="2323"/>
      <c r="CKH2356" s="2323"/>
      <c r="CKI2356" s="2323"/>
      <c r="CKJ2356" s="2323"/>
      <c r="CKK2356" s="2323"/>
      <c r="CKL2356" s="2323"/>
      <c r="CKM2356" s="2323"/>
      <c r="CKN2356" s="2323"/>
      <c r="CKO2356" s="2323"/>
      <c r="CKP2356" s="2323"/>
      <c r="CKQ2356" s="2323"/>
      <c r="CKR2356" s="2323"/>
      <c r="CKS2356" s="2323"/>
      <c r="CKT2356" s="2323"/>
      <c r="CKU2356" s="2323"/>
      <c r="CKV2356" s="2323"/>
      <c r="CKW2356" s="2323"/>
      <c r="CKX2356" s="2323"/>
      <c r="CKY2356" s="2323"/>
      <c r="CKZ2356" s="2323"/>
      <c r="CLA2356" s="2323"/>
      <c r="CLB2356" s="2323"/>
      <c r="CLC2356" s="2323"/>
      <c r="CLD2356" s="2323"/>
      <c r="CLE2356" s="2323"/>
      <c r="CLF2356" s="2323"/>
      <c r="CLG2356" s="2323"/>
      <c r="CLH2356" s="2323"/>
      <c r="CLI2356" s="2323"/>
      <c r="CLJ2356" s="2323"/>
      <c r="CLK2356" s="2323"/>
      <c r="CLL2356" s="2323"/>
      <c r="CLM2356" s="2323"/>
      <c r="CLN2356" s="2323"/>
      <c r="CLO2356" s="2323"/>
      <c r="CLP2356" s="2323"/>
      <c r="CLQ2356" s="2323"/>
      <c r="CLR2356" s="2323"/>
      <c r="CLS2356" s="2323"/>
      <c r="CLT2356" s="2323"/>
      <c r="CLU2356" s="2323"/>
      <c r="CLV2356" s="2323"/>
      <c r="CLW2356" s="2323"/>
      <c r="CLX2356" s="2323"/>
      <c r="CLY2356" s="2323"/>
      <c r="CLZ2356" s="2323"/>
      <c r="CMA2356" s="2323"/>
      <c r="CMB2356" s="2323"/>
      <c r="CMC2356" s="2323"/>
      <c r="CMD2356" s="2323"/>
      <c r="CME2356" s="2323"/>
      <c r="CMF2356" s="2323"/>
      <c r="CMG2356" s="2323"/>
      <c r="CMH2356" s="2323"/>
      <c r="CMI2356" s="2323"/>
      <c r="CMJ2356" s="2323"/>
      <c r="CMK2356" s="2323"/>
      <c r="CML2356" s="2323"/>
      <c r="CMM2356" s="2323"/>
      <c r="CMN2356" s="2323"/>
      <c r="CMO2356" s="2323"/>
      <c r="CMP2356" s="2323"/>
      <c r="CMQ2356" s="2323"/>
      <c r="CMR2356" s="2323"/>
      <c r="CMS2356" s="2323"/>
      <c r="CMT2356" s="2323"/>
      <c r="CMU2356" s="2323"/>
      <c r="CMV2356" s="2323"/>
      <c r="CMW2356" s="2323"/>
      <c r="CMX2356" s="2323"/>
      <c r="CMY2356" s="2323"/>
      <c r="CMZ2356" s="2323"/>
      <c r="CNA2356" s="2323"/>
      <c r="CNB2356" s="2323"/>
      <c r="CNC2356" s="2323"/>
      <c r="CND2356" s="2323"/>
      <c r="CNE2356" s="2323"/>
      <c r="CNF2356" s="2323"/>
      <c r="CNG2356" s="2323"/>
      <c r="CNH2356" s="2323"/>
      <c r="CNI2356" s="2323"/>
      <c r="CNJ2356" s="2323"/>
      <c r="CNK2356" s="2323"/>
      <c r="CNL2356" s="2323"/>
      <c r="CNM2356" s="2323"/>
      <c r="CNN2356" s="2323"/>
      <c r="CNO2356" s="2323"/>
      <c r="CNP2356" s="2323"/>
      <c r="CNQ2356" s="2323"/>
      <c r="CNR2356" s="2323"/>
      <c r="CNS2356" s="2323"/>
      <c r="CNT2356" s="2323"/>
      <c r="CNU2356" s="2323"/>
      <c r="CNV2356" s="2323"/>
      <c r="CNW2356" s="2323"/>
      <c r="CNX2356" s="2323"/>
      <c r="CNY2356" s="2323"/>
      <c r="CNZ2356" s="2323"/>
      <c r="COA2356" s="2323"/>
      <c r="COB2356" s="2323"/>
      <c r="COC2356" s="2323"/>
      <c r="COD2356" s="2323"/>
      <c r="COE2356" s="2323"/>
      <c r="COF2356" s="2323"/>
      <c r="COG2356" s="2323"/>
      <c r="COH2356" s="2323"/>
      <c r="COI2356" s="2323"/>
      <c r="COJ2356" s="2323"/>
      <c r="COK2356" s="2323"/>
      <c r="COL2356" s="2323"/>
      <c r="COM2356" s="2323"/>
      <c r="CON2356" s="2323"/>
      <c r="COO2356" s="2323"/>
      <c r="COP2356" s="2323"/>
      <c r="COQ2356" s="2323"/>
      <c r="COR2356" s="2323"/>
      <c r="COS2356" s="2323"/>
      <c r="COT2356" s="2323"/>
      <c r="COU2356" s="2323"/>
      <c r="COV2356" s="2323"/>
      <c r="COW2356" s="2323"/>
      <c r="COX2356" s="2323"/>
      <c r="COY2356" s="2323"/>
      <c r="COZ2356" s="2323"/>
      <c r="CPA2356" s="2323"/>
      <c r="CPB2356" s="2323"/>
      <c r="CPC2356" s="2323"/>
      <c r="CPD2356" s="2323"/>
      <c r="CPE2356" s="2323"/>
      <c r="CPF2356" s="2323"/>
      <c r="CPG2356" s="2323"/>
      <c r="CPH2356" s="2323"/>
      <c r="CPI2356" s="2323"/>
      <c r="CPJ2356" s="2323"/>
      <c r="CPK2356" s="2323"/>
      <c r="CPL2356" s="2323"/>
      <c r="CPM2356" s="2323"/>
      <c r="CPN2356" s="2323"/>
      <c r="CPO2356" s="2323"/>
      <c r="CPP2356" s="2323"/>
      <c r="CPQ2356" s="2323"/>
      <c r="CPR2356" s="2323"/>
      <c r="CPS2356" s="2323"/>
      <c r="CPT2356" s="2323"/>
      <c r="CPU2356" s="2323"/>
      <c r="CPV2356" s="2323"/>
      <c r="CPW2356" s="2323"/>
      <c r="CPX2356" s="2323"/>
      <c r="CPY2356" s="2323"/>
      <c r="CPZ2356" s="2323"/>
      <c r="CQA2356" s="2323"/>
      <c r="CQB2356" s="2323"/>
      <c r="CQC2356" s="2323"/>
      <c r="CQD2356" s="2323"/>
      <c r="CQE2356" s="2323"/>
      <c r="CQF2356" s="2323"/>
      <c r="CQG2356" s="2323"/>
      <c r="CQH2356" s="2323"/>
      <c r="CQI2356" s="2323"/>
      <c r="CQJ2356" s="2323"/>
      <c r="CQK2356" s="2323"/>
      <c r="CQL2356" s="2323"/>
      <c r="CQM2356" s="2323"/>
      <c r="CQN2356" s="2323"/>
      <c r="CQO2356" s="2323"/>
      <c r="CQP2356" s="2323"/>
      <c r="CQQ2356" s="2323"/>
      <c r="CQR2356" s="2323"/>
      <c r="CQS2356" s="2323"/>
      <c r="CQT2356" s="2323"/>
      <c r="CQU2356" s="2323"/>
      <c r="CQV2356" s="2323"/>
      <c r="CQW2356" s="2323"/>
      <c r="CQX2356" s="2323"/>
      <c r="CQY2356" s="2323"/>
      <c r="CQZ2356" s="2323"/>
      <c r="CRA2356" s="2323"/>
      <c r="CRB2356" s="2323"/>
      <c r="CRC2356" s="2323"/>
      <c r="CRD2356" s="2323"/>
      <c r="CRE2356" s="2323"/>
      <c r="CRF2356" s="2323"/>
      <c r="CRG2356" s="2323"/>
      <c r="CRH2356" s="2323"/>
      <c r="CRI2356" s="2323"/>
      <c r="CRJ2356" s="2323"/>
      <c r="CRK2356" s="2323"/>
      <c r="CRL2356" s="2323"/>
      <c r="CRM2356" s="2323"/>
      <c r="CRN2356" s="2323"/>
      <c r="CRO2356" s="2323"/>
      <c r="CRP2356" s="2323"/>
      <c r="CRQ2356" s="2323"/>
      <c r="CRR2356" s="2323"/>
      <c r="CRS2356" s="2323"/>
      <c r="CRT2356" s="2323"/>
      <c r="CRU2356" s="2323"/>
      <c r="CRV2356" s="2323"/>
      <c r="CRW2356" s="2323"/>
      <c r="CRX2356" s="2323"/>
      <c r="CRY2356" s="2323"/>
      <c r="CRZ2356" s="2323"/>
      <c r="CSA2356" s="2323"/>
      <c r="CSB2356" s="2323"/>
      <c r="CSC2356" s="2323"/>
      <c r="CSD2356" s="2323"/>
      <c r="CSE2356" s="2323"/>
      <c r="CSF2356" s="2323"/>
      <c r="CSG2356" s="2323"/>
      <c r="CSH2356" s="2323"/>
      <c r="CSI2356" s="2323"/>
      <c r="CSJ2356" s="2323"/>
      <c r="CSK2356" s="2323"/>
      <c r="CSL2356" s="2323"/>
      <c r="CSM2356" s="2323"/>
      <c r="CSN2356" s="2323"/>
      <c r="CSO2356" s="2323"/>
      <c r="CSP2356" s="2323"/>
      <c r="CSQ2356" s="2323"/>
      <c r="CSR2356" s="2323"/>
      <c r="CSS2356" s="2323"/>
      <c r="CST2356" s="2323"/>
      <c r="CSU2356" s="2323"/>
      <c r="CSV2356" s="2323"/>
      <c r="CSW2356" s="2323"/>
      <c r="CSX2356" s="2323"/>
      <c r="CSY2356" s="2323"/>
      <c r="CSZ2356" s="2323"/>
      <c r="CTA2356" s="2323"/>
      <c r="CTB2356" s="2323"/>
      <c r="CTC2356" s="2323"/>
      <c r="CTD2356" s="2323"/>
      <c r="CTE2356" s="2323"/>
      <c r="CTF2356" s="2323"/>
      <c r="CTG2356" s="2323"/>
      <c r="CTH2356" s="2323"/>
      <c r="CTI2356" s="2323"/>
      <c r="CTJ2356" s="2323"/>
      <c r="CTK2356" s="2323"/>
      <c r="CTL2356" s="2323"/>
      <c r="CTM2356" s="2323"/>
      <c r="CTN2356" s="2323"/>
      <c r="CTO2356" s="2323"/>
      <c r="CTP2356" s="2323"/>
      <c r="CTQ2356" s="2323"/>
      <c r="CTR2356" s="2323"/>
      <c r="CTS2356" s="2323"/>
      <c r="CTT2356" s="2323"/>
      <c r="CTU2356" s="2323"/>
      <c r="CTV2356" s="2323"/>
      <c r="CTW2356" s="2323"/>
      <c r="CTX2356" s="2323"/>
      <c r="CTY2356" s="2323"/>
      <c r="CTZ2356" s="2323"/>
      <c r="CUA2356" s="2323"/>
      <c r="CUB2356" s="2323"/>
      <c r="CUC2356" s="2323"/>
      <c r="CUD2356" s="2323"/>
      <c r="CUE2356" s="2323"/>
      <c r="CUF2356" s="2323"/>
      <c r="CUG2356" s="2323"/>
      <c r="CUH2356" s="2323"/>
      <c r="CUI2356" s="2323"/>
      <c r="CUJ2356" s="2323"/>
      <c r="CUK2356" s="2323"/>
      <c r="CUL2356" s="2323"/>
      <c r="CUM2356" s="2323"/>
      <c r="CUN2356" s="2323"/>
      <c r="CUO2356" s="2323"/>
      <c r="CUP2356" s="2323"/>
      <c r="CUQ2356" s="2323"/>
      <c r="CUR2356" s="2323"/>
      <c r="CUS2356" s="2323"/>
      <c r="CUT2356" s="2323"/>
      <c r="CUU2356" s="2323"/>
      <c r="CUV2356" s="2323"/>
      <c r="CUW2356" s="2323"/>
      <c r="CUX2356" s="2323"/>
      <c r="CUY2356" s="2323"/>
      <c r="CUZ2356" s="2323"/>
      <c r="CVA2356" s="2323"/>
      <c r="CVB2356" s="2323"/>
      <c r="CVC2356" s="2323"/>
      <c r="CVD2356" s="2323"/>
      <c r="CVE2356" s="2323"/>
      <c r="CVF2356" s="2323"/>
      <c r="CVG2356" s="2323"/>
      <c r="CVH2356" s="2323"/>
      <c r="CVI2356" s="2323"/>
      <c r="CVJ2356" s="2323"/>
      <c r="CVK2356" s="2323"/>
      <c r="CVL2356" s="2323"/>
      <c r="CVM2356" s="2323"/>
      <c r="CVN2356" s="2323"/>
      <c r="CVO2356" s="2323"/>
      <c r="CVP2356" s="2323"/>
      <c r="CVQ2356" s="2323"/>
      <c r="CVR2356" s="2323"/>
      <c r="CVS2356" s="2323"/>
      <c r="CVT2356" s="2323"/>
      <c r="CVU2356" s="2323"/>
      <c r="CVV2356" s="2323"/>
      <c r="CVW2356" s="2323"/>
      <c r="CVX2356" s="2323"/>
      <c r="CVY2356" s="2323"/>
      <c r="CVZ2356" s="2323"/>
      <c r="CWA2356" s="2323"/>
      <c r="CWB2356" s="2323"/>
      <c r="CWC2356" s="2323"/>
      <c r="CWD2356" s="2323"/>
      <c r="CWE2356" s="2323"/>
      <c r="CWF2356" s="2323"/>
      <c r="CWG2356" s="2323"/>
      <c r="CWH2356" s="2323"/>
      <c r="CWI2356" s="2323"/>
      <c r="CWJ2356" s="2323"/>
      <c r="CWK2356" s="2323"/>
      <c r="CWL2356" s="2323"/>
      <c r="CWM2356" s="2323"/>
      <c r="CWN2356" s="2323"/>
      <c r="CWO2356" s="2323"/>
      <c r="CWP2356" s="2323"/>
      <c r="CWQ2356" s="2323"/>
      <c r="CWR2356" s="2323"/>
      <c r="CWS2356" s="2323"/>
      <c r="CWT2356" s="2323"/>
      <c r="CWU2356" s="2323"/>
      <c r="CWV2356" s="2323"/>
      <c r="CWW2356" s="2323"/>
      <c r="CWX2356" s="2323"/>
      <c r="CWY2356" s="2323"/>
      <c r="CWZ2356" s="2323"/>
      <c r="CXA2356" s="2323"/>
      <c r="CXB2356" s="2323"/>
      <c r="CXC2356" s="2323"/>
      <c r="CXD2356" s="2323"/>
      <c r="CXE2356" s="2323"/>
      <c r="CXF2356" s="2323"/>
      <c r="CXG2356" s="2323"/>
      <c r="CXH2356" s="2323"/>
      <c r="CXI2356" s="2323"/>
      <c r="CXJ2356" s="2323"/>
      <c r="CXK2356" s="2323"/>
      <c r="CXL2356" s="2323"/>
      <c r="CXM2356" s="2323"/>
      <c r="CXN2356" s="2323"/>
      <c r="CXO2356" s="2323"/>
      <c r="CXP2356" s="2323"/>
      <c r="CXQ2356" s="2323"/>
      <c r="CXR2356" s="2323"/>
      <c r="CXS2356" s="2323"/>
      <c r="CXT2356" s="2323"/>
      <c r="CXU2356" s="2323"/>
      <c r="CXV2356" s="2323"/>
      <c r="CXW2356" s="2323"/>
      <c r="CXX2356" s="2323"/>
      <c r="CXY2356" s="2323"/>
      <c r="CXZ2356" s="2323"/>
      <c r="CYA2356" s="2323"/>
      <c r="CYB2356" s="2323"/>
      <c r="CYC2356" s="2323"/>
      <c r="CYD2356" s="2323"/>
      <c r="CYE2356" s="2323"/>
      <c r="CYF2356" s="2323"/>
      <c r="CYG2356" s="2323"/>
      <c r="CYH2356" s="2323"/>
      <c r="CYI2356" s="2323"/>
      <c r="CYJ2356" s="2323"/>
      <c r="CYK2356" s="2323"/>
      <c r="CYL2356" s="2323"/>
      <c r="CYM2356" s="2323"/>
      <c r="CYN2356" s="2323"/>
      <c r="CYO2356" s="2323"/>
      <c r="CYP2356" s="2323"/>
      <c r="CYQ2356" s="2323"/>
      <c r="CYR2356" s="2323"/>
      <c r="CYS2356" s="2323"/>
      <c r="CYT2356" s="2323"/>
      <c r="CYU2356" s="2323"/>
      <c r="CYV2356" s="2323"/>
      <c r="CYW2356" s="2323"/>
      <c r="CYX2356" s="2323"/>
      <c r="CYY2356" s="2323"/>
      <c r="CYZ2356" s="2323"/>
      <c r="CZA2356" s="2323"/>
      <c r="CZB2356" s="2323"/>
      <c r="CZC2356" s="2323"/>
      <c r="CZD2356" s="2323"/>
      <c r="CZE2356" s="2323"/>
      <c r="CZF2356" s="2323"/>
      <c r="CZG2356" s="2323"/>
      <c r="CZH2356" s="2323"/>
      <c r="CZI2356" s="2323"/>
      <c r="CZJ2356" s="2323"/>
      <c r="CZK2356" s="2323"/>
      <c r="CZL2356" s="2323"/>
      <c r="CZM2356" s="2323"/>
      <c r="CZN2356" s="2323"/>
      <c r="CZO2356" s="2323"/>
      <c r="CZP2356" s="2323"/>
      <c r="CZQ2356" s="2323"/>
      <c r="CZR2356" s="2323"/>
      <c r="CZS2356" s="2323"/>
      <c r="CZT2356" s="2323"/>
      <c r="CZU2356" s="2323"/>
      <c r="CZV2356" s="2323"/>
      <c r="CZW2356" s="2323"/>
      <c r="CZX2356" s="2323"/>
      <c r="CZY2356" s="2323"/>
      <c r="CZZ2356" s="2323"/>
      <c r="DAA2356" s="2323"/>
      <c r="DAB2356" s="2323"/>
      <c r="DAC2356" s="2323"/>
      <c r="DAD2356" s="2323"/>
      <c r="DAE2356" s="2323"/>
      <c r="DAF2356" s="2323"/>
      <c r="DAG2356" s="2323"/>
      <c r="DAH2356" s="2323"/>
      <c r="DAI2356" s="2323"/>
      <c r="DAJ2356" s="2323"/>
      <c r="DAK2356" s="2323"/>
      <c r="DAL2356" s="2323"/>
      <c r="DAM2356" s="2323"/>
      <c r="DAN2356" s="2323"/>
      <c r="DAO2356" s="2323"/>
      <c r="DAP2356" s="2323"/>
      <c r="DAQ2356" s="2323"/>
      <c r="DAR2356" s="2323"/>
      <c r="DAS2356" s="2323"/>
      <c r="DAT2356" s="2323"/>
      <c r="DAU2356" s="2323"/>
      <c r="DAV2356" s="2323"/>
      <c r="DAW2356" s="2323"/>
      <c r="DAX2356" s="2323"/>
      <c r="DAY2356" s="2323"/>
      <c r="DAZ2356" s="2323"/>
      <c r="DBA2356" s="2323"/>
      <c r="DBB2356" s="2323"/>
      <c r="DBC2356" s="2323"/>
      <c r="DBD2356" s="2323"/>
      <c r="DBE2356" s="2323"/>
      <c r="DBF2356" s="2323"/>
      <c r="DBG2356" s="2323"/>
      <c r="DBH2356" s="2323"/>
      <c r="DBI2356" s="2323"/>
      <c r="DBJ2356" s="2323"/>
      <c r="DBK2356" s="2323"/>
      <c r="DBL2356" s="2323"/>
      <c r="DBM2356" s="2323"/>
      <c r="DBN2356" s="2323"/>
      <c r="DBO2356" s="2323"/>
      <c r="DBP2356" s="2323"/>
      <c r="DBQ2356" s="2323"/>
      <c r="DBR2356" s="2323"/>
      <c r="DBS2356" s="2323"/>
      <c r="DBT2356" s="2323"/>
      <c r="DBU2356" s="2323"/>
      <c r="DBV2356" s="2323"/>
      <c r="DBW2356" s="2323"/>
      <c r="DBX2356" s="2323"/>
      <c r="DBY2356" s="2323"/>
      <c r="DBZ2356" s="2323"/>
      <c r="DCA2356" s="2323"/>
      <c r="DCB2356" s="2323"/>
      <c r="DCC2356" s="2323"/>
      <c r="DCD2356" s="2323"/>
      <c r="DCE2356" s="2323"/>
      <c r="DCF2356" s="2323"/>
      <c r="DCG2356" s="2323"/>
      <c r="DCH2356" s="2323"/>
      <c r="DCI2356" s="2323"/>
      <c r="DCJ2356" s="2323"/>
      <c r="DCK2356" s="2323"/>
      <c r="DCL2356" s="2323"/>
      <c r="DCM2356" s="2323"/>
      <c r="DCN2356" s="2323"/>
      <c r="DCO2356" s="2323"/>
      <c r="DCP2356" s="2323"/>
      <c r="DCQ2356" s="2323"/>
      <c r="DCR2356" s="2323"/>
      <c r="DCS2356" s="2323"/>
      <c r="DCT2356" s="2323"/>
      <c r="DCU2356" s="2323"/>
      <c r="DCV2356" s="2323"/>
      <c r="DCW2356" s="2323"/>
      <c r="DCX2356" s="2323"/>
      <c r="DCY2356" s="2323"/>
      <c r="DCZ2356" s="2323"/>
      <c r="DDA2356" s="2323"/>
      <c r="DDB2356" s="2323"/>
      <c r="DDC2356" s="2323"/>
      <c r="DDD2356" s="2323"/>
      <c r="DDE2356" s="2323"/>
      <c r="DDF2356" s="2323"/>
      <c r="DDG2356" s="2323"/>
      <c r="DDH2356" s="2323"/>
      <c r="DDI2356" s="2323"/>
      <c r="DDJ2356" s="2323"/>
      <c r="DDK2356" s="2323"/>
      <c r="DDL2356" s="2323"/>
      <c r="DDM2356" s="2323"/>
      <c r="DDN2356" s="2323"/>
      <c r="DDO2356" s="2323"/>
      <c r="DDP2356" s="2323"/>
      <c r="DDQ2356" s="2323"/>
      <c r="DDR2356" s="2323"/>
      <c r="DDS2356" s="2323"/>
      <c r="DDT2356" s="2323"/>
      <c r="DDU2356" s="2323"/>
      <c r="DDV2356" s="2323"/>
      <c r="DDW2356" s="2323"/>
      <c r="DDX2356" s="2323"/>
      <c r="DDY2356" s="2323"/>
      <c r="DDZ2356" s="2323"/>
      <c r="DEA2356" s="2323"/>
      <c r="DEB2356" s="2323"/>
      <c r="DEC2356" s="2323"/>
      <c r="DED2356" s="2323"/>
      <c r="DEE2356" s="2323"/>
      <c r="DEF2356" s="2323"/>
      <c r="DEG2356" s="2323"/>
      <c r="DEH2356" s="2323"/>
      <c r="DEI2356" s="2323"/>
      <c r="DEJ2356" s="2323"/>
      <c r="DEK2356" s="2323"/>
      <c r="DEL2356" s="2323"/>
      <c r="DEM2356" s="2323"/>
      <c r="DEN2356" s="2323"/>
      <c r="DEO2356" s="2323"/>
      <c r="DEP2356" s="2323"/>
      <c r="DEQ2356" s="2323"/>
      <c r="DER2356" s="2323"/>
      <c r="DES2356" s="2323"/>
      <c r="DET2356" s="2323"/>
      <c r="DEU2356" s="2323"/>
      <c r="DEV2356" s="2323"/>
      <c r="DEW2356" s="2323"/>
      <c r="DEX2356" s="2323"/>
      <c r="DEY2356" s="2323"/>
      <c r="DEZ2356" s="2323"/>
      <c r="DFA2356" s="2323"/>
      <c r="DFB2356" s="2323"/>
      <c r="DFC2356" s="2323"/>
      <c r="DFD2356" s="2323"/>
      <c r="DFE2356" s="2323"/>
      <c r="DFF2356" s="2323"/>
      <c r="DFG2356" s="2323"/>
      <c r="DFH2356" s="2323"/>
      <c r="DFI2356" s="2323"/>
      <c r="DFJ2356" s="2323"/>
      <c r="DFK2356" s="2323"/>
      <c r="DFL2356" s="2323"/>
      <c r="DFM2356" s="2323"/>
      <c r="DFN2356" s="2323"/>
      <c r="DFO2356" s="2323"/>
      <c r="DFP2356" s="2323"/>
      <c r="DFQ2356" s="2323"/>
      <c r="DFR2356" s="2323"/>
      <c r="DFS2356" s="2323"/>
      <c r="DFT2356" s="2323"/>
      <c r="DFU2356" s="2323"/>
      <c r="DFV2356" s="2323"/>
      <c r="DFW2356" s="2323"/>
      <c r="DFX2356" s="2323"/>
      <c r="DFY2356" s="2323"/>
      <c r="DFZ2356" s="2323"/>
      <c r="DGA2356" s="2323"/>
      <c r="DGB2356" s="2323"/>
      <c r="DGC2356" s="2323"/>
      <c r="DGD2356" s="2323"/>
      <c r="DGE2356" s="2323"/>
      <c r="DGF2356" s="2323"/>
      <c r="DGG2356" s="2323"/>
      <c r="DGH2356" s="2323"/>
      <c r="DGI2356" s="2323"/>
      <c r="DGJ2356" s="2323"/>
      <c r="DGK2356" s="2323"/>
      <c r="DGL2356" s="2323"/>
      <c r="DGM2356" s="2323"/>
      <c r="DGN2356" s="2323"/>
      <c r="DGO2356" s="2323"/>
      <c r="DGP2356" s="2323"/>
      <c r="DGQ2356" s="2323"/>
      <c r="DGR2356" s="2323"/>
      <c r="DGS2356" s="2323"/>
      <c r="DGT2356" s="2323"/>
      <c r="DGU2356" s="2323"/>
      <c r="DGV2356" s="2323"/>
      <c r="DGW2356" s="2323"/>
      <c r="DGX2356" s="2323"/>
      <c r="DGY2356" s="2323"/>
      <c r="DGZ2356" s="2323"/>
      <c r="DHA2356" s="2323"/>
      <c r="DHB2356" s="2323"/>
      <c r="DHC2356" s="2323"/>
      <c r="DHD2356" s="2323"/>
      <c r="DHE2356" s="2323"/>
      <c r="DHF2356" s="2323"/>
      <c r="DHG2356" s="2323"/>
      <c r="DHH2356" s="2323"/>
      <c r="DHI2356" s="2323"/>
      <c r="DHJ2356" s="2323"/>
      <c r="DHK2356" s="2323"/>
      <c r="DHL2356" s="2323"/>
      <c r="DHM2356" s="2323"/>
      <c r="DHN2356" s="2323"/>
      <c r="DHO2356" s="2323"/>
      <c r="DHP2356" s="2323"/>
      <c r="DHQ2356" s="2323"/>
      <c r="DHR2356" s="2323"/>
      <c r="DHS2356" s="2323"/>
      <c r="DHT2356" s="2323"/>
      <c r="DHU2356" s="2323"/>
      <c r="DHV2356" s="2323"/>
      <c r="DHW2356" s="2323"/>
      <c r="DHX2356" s="2323"/>
      <c r="DHY2356" s="2323"/>
      <c r="DHZ2356" s="2323"/>
      <c r="DIA2356" s="2323"/>
      <c r="DIB2356" s="2323"/>
      <c r="DIC2356" s="2323"/>
      <c r="DID2356" s="2323"/>
      <c r="DIE2356" s="2323"/>
      <c r="DIF2356" s="2323"/>
      <c r="DIG2356" s="2323"/>
      <c r="DIH2356" s="2323"/>
      <c r="DII2356" s="2323"/>
      <c r="DIJ2356" s="2323"/>
      <c r="DIK2356" s="2323"/>
      <c r="DIL2356" s="2323"/>
      <c r="DIM2356" s="2323"/>
      <c r="DIN2356" s="2323"/>
      <c r="DIO2356" s="2323"/>
      <c r="DIP2356" s="2323"/>
      <c r="DIQ2356" s="2323"/>
      <c r="DIR2356" s="2323"/>
      <c r="DIS2356" s="2323"/>
      <c r="DIT2356" s="2323"/>
      <c r="DIU2356" s="2323"/>
      <c r="DIV2356" s="2323"/>
      <c r="DIW2356" s="2323"/>
      <c r="DIX2356" s="2323"/>
      <c r="DIY2356" s="2323"/>
      <c r="DIZ2356" s="2323"/>
      <c r="DJA2356" s="2323"/>
      <c r="DJB2356" s="2323"/>
      <c r="DJC2356" s="2323"/>
      <c r="DJD2356" s="2323"/>
      <c r="DJE2356" s="2323"/>
      <c r="DJF2356" s="2323"/>
      <c r="DJG2356" s="2323"/>
      <c r="DJH2356" s="2323"/>
      <c r="DJI2356" s="2323"/>
      <c r="DJJ2356" s="2323"/>
      <c r="DJK2356" s="2323"/>
      <c r="DJL2356" s="2323"/>
      <c r="DJM2356" s="2323"/>
      <c r="DJN2356" s="2323"/>
      <c r="DJO2356" s="2323"/>
      <c r="DJP2356" s="2323"/>
      <c r="DJQ2356" s="2323"/>
      <c r="DJR2356" s="2323"/>
      <c r="DJS2356" s="2323"/>
      <c r="DJT2356" s="2323"/>
      <c r="DJU2356" s="2323"/>
      <c r="DJV2356" s="2323"/>
      <c r="DJW2356" s="2323"/>
      <c r="DJX2356" s="2323"/>
      <c r="DJY2356" s="2323"/>
      <c r="DJZ2356" s="2323"/>
      <c r="DKA2356" s="2323"/>
      <c r="DKB2356" s="2323"/>
      <c r="DKC2356" s="2323"/>
      <c r="DKD2356" s="2323"/>
      <c r="DKE2356" s="2323"/>
      <c r="DKF2356" s="2323"/>
      <c r="DKG2356" s="2323"/>
      <c r="DKH2356" s="2323"/>
      <c r="DKI2356" s="2323"/>
      <c r="DKJ2356" s="2323"/>
      <c r="DKK2356" s="2323"/>
      <c r="DKL2356" s="2323"/>
      <c r="DKM2356" s="2323"/>
      <c r="DKN2356" s="2323"/>
      <c r="DKO2356" s="2323"/>
      <c r="DKP2356" s="2323"/>
      <c r="DKQ2356" s="2323"/>
      <c r="DKR2356" s="2323"/>
      <c r="DKS2356" s="2323"/>
      <c r="DKT2356" s="2323"/>
      <c r="DKU2356" s="2323"/>
      <c r="DKV2356" s="2323"/>
      <c r="DKW2356" s="2323"/>
      <c r="DKX2356" s="2323"/>
      <c r="DKY2356" s="2323"/>
      <c r="DKZ2356" s="2323"/>
      <c r="DLA2356" s="2323"/>
      <c r="DLB2356" s="2323"/>
      <c r="DLC2356" s="2323"/>
      <c r="DLD2356" s="2323"/>
      <c r="DLE2356" s="2323"/>
      <c r="DLF2356" s="2323"/>
      <c r="DLG2356" s="2323"/>
      <c r="DLH2356" s="2323"/>
      <c r="DLI2356" s="2323"/>
      <c r="DLJ2356" s="2323"/>
      <c r="DLK2356" s="2323"/>
      <c r="DLL2356" s="2323"/>
      <c r="DLM2356" s="2323"/>
      <c r="DLN2356" s="2323"/>
      <c r="DLO2356" s="2323"/>
      <c r="DLP2356" s="2323"/>
      <c r="DLQ2356" s="2323"/>
      <c r="DLR2356" s="2323"/>
      <c r="DLS2356" s="2323"/>
      <c r="DLT2356" s="2323"/>
      <c r="DLU2356" s="2323"/>
      <c r="DLV2356" s="2323"/>
      <c r="DLW2356" s="2323"/>
      <c r="DLX2356" s="2323"/>
      <c r="DLY2356" s="2323"/>
      <c r="DLZ2356" s="2323"/>
      <c r="DMA2356" s="2323"/>
      <c r="DMB2356" s="2323"/>
      <c r="DMC2356" s="2323"/>
      <c r="DMD2356" s="2323"/>
      <c r="DME2356" s="2323"/>
      <c r="DMF2356" s="2323"/>
      <c r="DMG2356" s="2323"/>
      <c r="DMH2356" s="2323"/>
      <c r="DMI2356" s="2323"/>
      <c r="DMJ2356" s="2323"/>
      <c r="DMK2356" s="2323"/>
      <c r="DML2356" s="2323"/>
      <c r="DMM2356" s="2323"/>
      <c r="DMN2356" s="2323"/>
      <c r="DMO2356" s="2323"/>
      <c r="DMP2356" s="2323"/>
      <c r="DMQ2356" s="2323"/>
      <c r="DMR2356" s="2323"/>
      <c r="DMS2356" s="2323"/>
      <c r="DMT2356" s="2323"/>
      <c r="DMU2356" s="2323"/>
      <c r="DMV2356" s="2323"/>
      <c r="DMW2356" s="2323"/>
      <c r="DMX2356" s="2323"/>
      <c r="DMY2356" s="2323"/>
      <c r="DMZ2356" s="2323"/>
      <c r="DNA2356" s="2323"/>
      <c r="DNB2356" s="2323"/>
      <c r="DNC2356" s="2323"/>
      <c r="DND2356" s="2323"/>
      <c r="DNE2356" s="2323"/>
      <c r="DNF2356" s="2323"/>
      <c r="DNG2356" s="2323"/>
      <c r="DNH2356" s="2323"/>
      <c r="DNI2356" s="2323"/>
      <c r="DNJ2356" s="2323"/>
      <c r="DNK2356" s="2323"/>
      <c r="DNL2356" s="2323"/>
      <c r="DNM2356" s="2323"/>
      <c r="DNN2356" s="2323"/>
      <c r="DNO2356" s="2323"/>
      <c r="DNP2356" s="2323"/>
      <c r="DNQ2356" s="2323"/>
      <c r="DNR2356" s="2323"/>
      <c r="DNS2356" s="2323"/>
      <c r="DNT2356" s="2323"/>
      <c r="DNU2356" s="2323"/>
      <c r="DNV2356" s="2323"/>
      <c r="DNW2356" s="2323"/>
      <c r="DNX2356" s="2323"/>
      <c r="DNY2356" s="2323"/>
      <c r="DNZ2356" s="2323"/>
      <c r="DOA2356" s="2323"/>
      <c r="DOB2356" s="2323"/>
      <c r="DOC2356" s="2323"/>
      <c r="DOD2356" s="2323"/>
      <c r="DOE2356" s="2323"/>
      <c r="DOF2356" s="2323"/>
      <c r="DOG2356" s="2323"/>
      <c r="DOH2356" s="2323"/>
      <c r="DOI2356" s="2323"/>
      <c r="DOJ2356" s="2323"/>
      <c r="DOK2356" s="2323"/>
      <c r="DOL2356" s="2323"/>
      <c r="DOM2356" s="2323"/>
      <c r="DON2356" s="2323"/>
      <c r="DOO2356" s="2323"/>
      <c r="DOP2356" s="2323"/>
      <c r="DOQ2356" s="2323"/>
      <c r="DOR2356" s="2323"/>
      <c r="DOS2356" s="2323"/>
      <c r="DOT2356" s="2323"/>
      <c r="DOU2356" s="2323"/>
      <c r="DOV2356" s="2323"/>
      <c r="DOW2356" s="2323"/>
      <c r="DOX2356" s="2323"/>
      <c r="DOY2356" s="2323"/>
      <c r="DOZ2356" s="2323"/>
      <c r="DPA2356" s="2323"/>
      <c r="DPB2356" s="2323"/>
      <c r="DPC2356" s="2323"/>
      <c r="DPD2356" s="2323"/>
      <c r="DPE2356" s="2323"/>
      <c r="DPF2356" s="2323"/>
      <c r="DPG2356" s="2323"/>
      <c r="DPH2356" s="2323"/>
      <c r="DPI2356" s="2323"/>
      <c r="DPJ2356" s="2323"/>
      <c r="DPK2356" s="2323"/>
      <c r="DPL2356" s="2323"/>
      <c r="DPM2356" s="2323"/>
      <c r="DPN2356" s="2323"/>
      <c r="DPO2356" s="2323"/>
      <c r="DPP2356" s="2323"/>
      <c r="DPQ2356" s="2323"/>
      <c r="DPR2356" s="2323"/>
      <c r="DPS2356" s="2323"/>
      <c r="DPT2356" s="2323"/>
      <c r="DPU2356" s="2323"/>
      <c r="DPV2356" s="2323"/>
      <c r="DPW2356" s="2323"/>
      <c r="DPX2356" s="2323"/>
      <c r="DPY2356" s="2323"/>
      <c r="DPZ2356" s="2323"/>
      <c r="DQA2356" s="2323"/>
      <c r="DQB2356" s="2323"/>
      <c r="DQC2356" s="2323"/>
      <c r="DQD2356" s="2323"/>
      <c r="DQE2356" s="2323"/>
      <c r="DQF2356" s="2323"/>
      <c r="DQG2356" s="2323"/>
      <c r="DQH2356" s="2323"/>
      <c r="DQI2356" s="2323"/>
      <c r="DQJ2356" s="2323"/>
      <c r="DQK2356" s="2323"/>
      <c r="DQL2356" s="2323"/>
      <c r="DQM2356" s="2323"/>
      <c r="DQN2356" s="2323"/>
      <c r="DQO2356" s="2323"/>
      <c r="DQP2356" s="2323"/>
      <c r="DQQ2356" s="2323"/>
      <c r="DQR2356" s="2323"/>
      <c r="DQS2356" s="2323"/>
      <c r="DQT2356" s="2323"/>
      <c r="DQU2356" s="2323"/>
      <c r="DQV2356" s="2323"/>
      <c r="DQW2356" s="2323"/>
      <c r="DQX2356" s="2323"/>
      <c r="DQY2356" s="2323"/>
      <c r="DQZ2356" s="2323"/>
      <c r="DRA2356" s="2323"/>
      <c r="DRB2356" s="2323"/>
      <c r="DRC2356" s="2323"/>
      <c r="DRD2356" s="2323"/>
      <c r="DRE2356" s="2323"/>
      <c r="DRF2356" s="2323"/>
      <c r="DRG2356" s="2323"/>
      <c r="DRH2356" s="2323"/>
      <c r="DRI2356" s="2323"/>
      <c r="DRJ2356" s="2323"/>
      <c r="DRK2356" s="2323"/>
      <c r="DRL2356" s="2323"/>
      <c r="DRM2356" s="2323"/>
      <c r="DRN2356" s="2323"/>
      <c r="DRO2356" s="2323"/>
      <c r="DRP2356" s="2323"/>
      <c r="DRQ2356" s="2323"/>
      <c r="DRR2356" s="2323"/>
      <c r="DRS2356" s="2323"/>
      <c r="DRT2356" s="2323"/>
      <c r="DRU2356" s="2323"/>
      <c r="DRV2356" s="2323"/>
      <c r="DRW2356" s="2323"/>
      <c r="DRX2356" s="2323"/>
      <c r="DRY2356" s="2323"/>
      <c r="DRZ2356" s="2323"/>
      <c r="DSA2356" s="2323"/>
      <c r="DSB2356" s="2323"/>
      <c r="DSC2356" s="2323"/>
      <c r="DSD2356" s="2323"/>
      <c r="DSE2356" s="2323"/>
      <c r="DSF2356" s="2323"/>
      <c r="DSG2356" s="2323"/>
      <c r="DSH2356" s="2323"/>
      <c r="DSI2356" s="2323"/>
      <c r="DSJ2356" s="2323"/>
      <c r="DSK2356" s="2323"/>
      <c r="DSL2356" s="2323"/>
      <c r="DSM2356" s="2323"/>
      <c r="DSN2356" s="2323"/>
      <c r="DSO2356" s="2323"/>
      <c r="DSP2356" s="2323"/>
      <c r="DSQ2356" s="2323"/>
      <c r="DSR2356" s="2323"/>
      <c r="DSS2356" s="2323"/>
      <c r="DST2356" s="2323"/>
      <c r="DSU2356" s="2323"/>
      <c r="DSV2356" s="2323"/>
      <c r="DSW2356" s="2323"/>
      <c r="DSX2356" s="2323"/>
      <c r="DSY2356" s="2323"/>
      <c r="DSZ2356" s="2323"/>
      <c r="DTA2356" s="2323"/>
      <c r="DTB2356" s="2323"/>
      <c r="DTC2356" s="2323"/>
      <c r="DTD2356" s="2323"/>
      <c r="DTE2356" s="2323"/>
      <c r="DTF2356" s="2323"/>
      <c r="DTG2356" s="2323"/>
      <c r="DTH2356" s="2323"/>
      <c r="DTI2356" s="2323"/>
      <c r="DTJ2356" s="2323"/>
      <c r="DTK2356" s="2323"/>
      <c r="DTL2356" s="2323"/>
      <c r="DTM2356" s="2323"/>
      <c r="DTN2356" s="2323"/>
      <c r="DTO2356" s="2323"/>
      <c r="DTP2356" s="2323"/>
      <c r="DTQ2356" s="2323"/>
      <c r="DTR2356" s="2323"/>
      <c r="DTS2356" s="2323"/>
      <c r="DTT2356" s="2323"/>
      <c r="DTU2356" s="2323"/>
      <c r="DTV2356" s="2323"/>
      <c r="DTW2356" s="2323"/>
      <c r="DTX2356" s="2323"/>
      <c r="DTY2356" s="2323"/>
      <c r="DTZ2356" s="2323"/>
      <c r="DUA2356" s="2323"/>
      <c r="DUB2356" s="2323"/>
      <c r="DUC2356" s="2323"/>
      <c r="DUD2356" s="2323"/>
      <c r="DUE2356" s="2323"/>
      <c r="DUF2356" s="2323"/>
      <c r="DUG2356" s="2323"/>
      <c r="DUH2356" s="2323"/>
      <c r="DUI2356" s="2323"/>
      <c r="DUJ2356" s="2323"/>
      <c r="DUK2356" s="2323"/>
      <c r="DUL2356" s="2323"/>
      <c r="DUM2356" s="2323"/>
      <c r="DUN2356" s="2323"/>
      <c r="DUO2356" s="2323"/>
      <c r="DUP2356" s="2323"/>
      <c r="DUQ2356" s="2323"/>
      <c r="DUR2356" s="2323"/>
      <c r="DUS2356" s="2323"/>
      <c r="DUT2356" s="2323"/>
      <c r="DUU2356" s="2323"/>
      <c r="DUV2356" s="2323"/>
      <c r="DUW2356" s="2323"/>
      <c r="DUX2356" s="2323"/>
      <c r="DUY2356" s="2323"/>
      <c r="DUZ2356" s="2323"/>
      <c r="DVA2356" s="2323"/>
      <c r="DVB2356" s="2323"/>
      <c r="DVC2356" s="2323"/>
      <c r="DVD2356" s="2323"/>
      <c r="DVE2356" s="2323"/>
      <c r="DVF2356" s="2323"/>
      <c r="DVG2356" s="2323"/>
      <c r="DVH2356" s="2323"/>
      <c r="DVI2356" s="2323"/>
      <c r="DVJ2356" s="2323"/>
      <c r="DVK2356" s="2323"/>
      <c r="DVL2356" s="2323"/>
      <c r="DVM2356" s="2323"/>
      <c r="DVN2356" s="2323"/>
      <c r="DVO2356" s="2323"/>
      <c r="DVP2356" s="2323"/>
      <c r="DVQ2356" s="2323"/>
      <c r="DVR2356" s="2323"/>
      <c r="DVS2356" s="2323"/>
      <c r="DVT2356" s="2323"/>
      <c r="DVU2356" s="2323"/>
      <c r="DVV2356" s="2323"/>
      <c r="DVW2356" s="2323"/>
      <c r="DVX2356" s="2323"/>
      <c r="DVY2356" s="2323"/>
      <c r="DVZ2356" s="2323"/>
      <c r="DWA2356" s="2323"/>
      <c r="DWB2356" s="2323"/>
      <c r="DWC2356" s="2323"/>
      <c r="DWD2356" s="2323"/>
      <c r="DWE2356" s="2323"/>
      <c r="DWF2356" s="2323"/>
      <c r="DWG2356" s="2323"/>
      <c r="DWH2356" s="2323"/>
      <c r="DWI2356" s="2323"/>
      <c r="DWJ2356" s="2323"/>
      <c r="DWK2356" s="2323"/>
      <c r="DWL2356" s="2323"/>
      <c r="DWM2356" s="2323"/>
      <c r="DWN2356" s="2323"/>
      <c r="DWO2356" s="2323"/>
      <c r="DWP2356" s="2323"/>
      <c r="DWQ2356" s="2323"/>
      <c r="DWR2356" s="2323"/>
      <c r="DWS2356" s="2323"/>
      <c r="DWT2356" s="2323"/>
      <c r="DWU2356" s="2323"/>
      <c r="DWV2356" s="2323"/>
      <c r="DWW2356" s="2323"/>
      <c r="DWX2356" s="2323"/>
      <c r="DWY2356" s="2323"/>
      <c r="DWZ2356" s="2323"/>
      <c r="DXA2356" s="2323"/>
      <c r="DXB2356" s="2323"/>
      <c r="DXC2356" s="2323"/>
      <c r="DXD2356" s="2323"/>
      <c r="DXE2356" s="2323"/>
      <c r="DXF2356" s="2323"/>
      <c r="DXG2356" s="2323"/>
      <c r="DXH2356" s="2323"/>
      <c r="DXI2356" s="2323"/>
      <c r="DXJ2356" s="2323"/>
      <c r="DXK2356" s="2323"/>
      <c r="DXL2356" s="2323"/>
      <c r="DXM2356" s="2323"/>
      <c r="DXN2356" s="2323"/>
      <c r="DXO2356" s="2323"/>
      <c r="DXP2356" s="2323"/>
      <c r="DXQ2356" s="2323"/>
      <c r="DXR2356" s="2323"/>
      <c r="DXS2356" s="2323"/>
      <c r="DXT2356" s="2323"/>
      <c r="DXU2356" s="2323"/>
      <c r="DXV2356" s="2323"/>
      <c r="DXW2356" s="2323"/>
      <c r="DXX2356" s="2323"/>
      <c r="DXY2356" s="2323"/>
      <c r="DXZ2356" s="2323"/>
      <c r="DYA2356" s="2323"/>
      <c r="DYB2356" s="2323"/>
      <c r="DYC2356" s="2323"/>
      <c r="DYD2356" s="2323"/>
      <c r="DYE2356" s="2323"/>
      <c r="DYF2356" s="2323"/>
      <c r="DYG2356" s="2323"/>
      <c r="DYH2356" s="2323"/>
      <c r="DYI2356" s="2323"/>
      <c r="DYJ2356" s="2323"/>
      <c r="DYK2356" s="2323"/>
      <c r="DYL2356" s="2323"/>
      <c r="DYM2356" s="2323"/>
      <c r="DYN2356" s="2323"/>
      <c r="DYO2356" s="2323"/>
      <c r="DYP2356" s="2323"/>
      <c r="DYQ2356" s="2323"/>
      <c r="DYR2356" s="2323"/>
      <c r="DYS2356" s="2323"/>
      <c r="DYT2356" s="2323"/>
      <c r="DYU2356" s="2323"/>
      <c r="DYV2356" s="2323"/>
      <c r="DYW2356" s="2323"/>
      <c r="DYX2356" s="2323"/>
      <c r="DYY2356" s="2323"/>
      <c r="DYZ2356" s="2323"/>
      <c r="DZA2356" s="2323"/>
      <c r="DZB2356" s="2323"/>
      <c r="DZC2356" s="2323"/>
      <c r="DZD2356" s="2323"/>
      <c r="DZE2356" s="2323"/>
      <c r="DZF2356" s="2323"/>
      <c r="DZG2356" s="2323"/>
      <c r="DZH2356" s="2323"/>
      <c r="DZI2356" s="2323"/>
      <c r="DZJ2356" s="2323"/>
      <c r="DZK2356" s="2323"/>
      <c r="DZL2356" s="2323"/>
      <c r="DZM2356" s="2323"/>
      <c r="DZN2356" s="2323"/>
      <c r="DZO2356" s="2323"/>
      <c r="DZP2356" s="2323"/>
      <c r="DZQ2356" s="2323"/>
      <c r="DZR2356" s="2323"/>
      <c r="DZS2356" s="2323"/>
      <c r="DZT2356" s="2323"/>
      <c r="DZU2356" s="2323"/>
      <c r="DZV2356" s="2323"/>
      <c r="DZW2356" s="2323"/>
      <c r="DZX2356" s="2323"/>
      <c r="DZY2356" s="2323"/>
      <c r="DZZ2356" s="2323"/>
      <c r="EAA2356" s="2323"/>
      <c r="EAB2356" s="2323"/>
      <c r="EAC2356" s="2323"/>
      <c r="EAD2356" s="2323"/>
      <c r="EAE2356" s="2323"/>
      <c r="EAF2356" s="2323"/>
      <c r="EAG2356" s="2323"/>
      <c r="EAH2356" s="2323"/>
      <c r="EAI2356" s="2323"/>
      <c r="EAJ2356" s="2323"/>
      <c r="EAK2356" s="2323"/>
      <c r="EAL2356" s="2323"/>
      <c r="EAM2356" s="2323"/>
      <c r="EAN2356" s="2323"/>
      <c r="EAO2356" s="2323"/>
      <c r="EAP2356" s="2323"/>
      <c r="EAQ2356" s="2323"/>
      <c r="EAR2356" s="2323"/>
      <c r="EAS2356" s="2323"/>
      <c r="EAT2356" s="2323"/>
      <c r="EAU2356" s="2323"/>
      <c r="EAV2356" s="2323"/>
      <c r="EAW2356" s="2323"/>
      <c r="EAX2356" s="2323"/>
      <c r="EAY2356" s="2323"/>
      <c r="EAZ2356" s="2323"/>
      <c r="EBA2356" s="2323"/>
      <c r="EBB2356" s="2323"/>
      <c r="EBC2356" s="2323"/>
      <c r="EBD2356" s="2323"/>
      <c r="EBE2356" s="2323"/>
      <c r="EBF2356" s="2323"/>
      <c r="EBG2356" s="2323"/>
      <c r="EBH2356" s="2323"/>
      <c r="EBI2356" s="2323"/>
      <c r="EBJ2356" s="2323"/>
      <c r="EBK2356" s="2323"/>
      <c r="EBL2356" s="2323"/>
      <c r="EBM2356" s="2323"/>
      <c r="EBN2356" s="2323"/>
      <c r="EBO2356" s="2323"/>
      <c r="EBP2356" s="2323"/>
      <c r="EBQ2356" s="2323"/>
      <c r="EBR2356" s="2323"/>
      <c r="EBS2356" s="2323"/>
      <c r="EBT2356" s="2323"/>
      <c r="EBU2356" s="2323"/>
      <c r="EBV2356" s="2323"/>
      <c r="EBW2356" s="2323"/>
      <c r="EBX2356" s="2323"/>
      <c r="EBY2356" s="2323"/>
      <c r="EBZ2356" s="2323"/>
      <c r="ECA2356" s="2323"/>
      <c r="ECB2356" s="2323"/>
      <c r="ECC2356" s="2323"/>
      <c r="ECD2356" s="2323"/>
      <c r="ECE2356" s="2323"/>
      <c r="ECF2356" s="2323"/>
      <c r="ECG2356" s="2323"/>
      <c r="ECH2356" s="2323"/>
      <c r="ECI2356" s="2323"/>
      <c r="ECJ2356" s="2323"/>
      <c r="ECK2356" s="2323"/>
      <c r="ECL2356" s="2323"/>
      <c r="ECM2356" s="2323"/>
      <c r="ECN2356" s="2323"/>
      <c r="ECO2356" s="2323"/>
      <c r="ECP2356" s="2323"/>
      <c r="ECQ2356" s="2323"/>
      <c r="ECR2356" s="2323"/>
      <c r="ECS2356" s="2323"/>
      <c r="ECT2356" s="2323"/>
      <c r="ECU2356" s="2323"/>
      <c r="ECV2356" s="2323"/>
      <c r="ECW2356" s="2323"/>
      <c r="ECX2356" s="2323"/>
      <c r="ECY2356" s="2323"/>
      <c r="ECZ2356" s="2323"/>
      <c r="EDA2356" s="2323"/>
      <c r="EDB2356" s="2323"/>
      <c r="EDC2356" s="2323"/>
      <c r="EDD2356" s="2323"/>
      <c r="EDE2356" s="2323"/>
      <c r="EDF2356" s="2323"/>
      <c r="EDG2356" s="2323"/>
      <c r="EDH2356" s="2323"/>
      <c r="EDI2356" s="2323"/>
      <c r="EDJ2356" s="2323"/>
      <c r="EDK2356" s="2323"/>
      <c r="EDL2356" s="2323"/>
      <c r="EDM2356" s="2323"/>
      <c r="EDN2356" s="2323"/>
      <c r="EDO2356" s="2323"/>
      <c r="EDP2356" s="2323"/>
      <c r="EDQ2356" s="2323"/>
      <c r="EDR2356" s="2323"/>
      <c r="EDS2356" s="2323"/>
      <c r="EDT2356" s="2323"/>
      <c r="EDU2356" s="2323"/>
      <c r="EDV2356" s="2323"/>
      <c r="EDW2356" s="2323"/>
      <c r="EDX2356" s="2323"/>
      <c r="EDY2356" s="2323"/>
      <c r="EDZ2356" s="2323"/>
      <c r="EEA2356" s="2323"/>
      <c r="EEB2356" s="2323"/>
      <c r="EEC2356" s="2323"/>
      <c r="EED2356" s="2323"/>
      <c r="EEE2356" s="2323"/>
      <c r="EEF2356" s="2323"/>
      <c r="EEG2356" s="2323"/>
      <c r="EEH2356" s="2323"/>
      <c r="EEI2356" s="2323"/>
      <c r="EEJ2356" s="2323"/>
      <c r="EEK2356" s="2323"/>
      <c r="EEL2356" s="2323"/>
      <c r="EEM2356" s="2323"/>
      <c r="EEN2356" s="2323"/>
      <c r="EEO2356" s="2323"/>
      <c r="EEP2356" s="2323"/>
      <c r="EEQ2356" s="2323"/>
      <c r="EER2356" s="2323"/>
      <c r="EES2356" s="2323"/>
      <c r="EET2356" s="2323"/>
      <c r="EEU2356" s="2323"/>
      <c r="EEV2356" s="2323"/>
      <c r="EEW2356" s="2323"/>
      <c r="EEX2356" s="2323"/>
      <c r="EEY2356" s="2323"/>
      <c r="EEZ2356" s="2323"/>
      <c r="EFA2356" s="2323"/>
      <c r="EFB2356" s="2323"/>
      <c r="EFC2356" s="2323"/>
      <c r="EFD2356" s="2323"/>
      <c r="EFE2356" s="2323"/>
      <c r="EFF2356" s="2323"/>
      <c r="EFG2356" s="2323"/>
      <c r="EFH2356" s="2323"/>
      <c r="EFI2356" s="2323"/>
      <c r="EFJ2356" s="2323"/>
      <c r="EFK2356" s="2323"/>
      <c r="EFL2356" s="2323"/>
      <c r="EFM2356" s="2323"/>
      <c r="EFN2356" s="2323"/>
      <c r="EFO2356" s="2323"/>
      <c r="EFP2356" s="2323"/>
      <c r="EFQ2356" s="2323"/>
      <c r="EFR2356" s="2323"/>
      <c r="EFS2356" s="2323"/>
      <c r="EFT2356" s="2323"/>
      <c r="EFU2356" s="2323"/>
      <c r="EFV2356" s="2323"/>
      <c r="EFW2356" s="2323"/>
      <c r="EFX2356" s="2323"/>
      <c r="EFY2356" s="2323"/>
      <c r="EFZ2356" s="2323"/>
      <c r="EGA2356" s="2323"/>
      <c r="EGB2356" s="2323"/>
      <c r="EGC2356" s="2323"/>
      <c r="EGD2356" s="2323"/>
      <c r="EGE2356" s="2323"/>
      <c r="EGF2356" s="2323"/>
      <c r="EGG2356" s="2323"/>
      <c r="EGH2356" s="2323"/>
      <c r="EGI2356" s="2323"/>
      <c r="EGJ2356" s="2323"/>
      <c r="EGK2356" s="2323"/>
      <c r="EGL2356" s="2323"/>
      <c r="EGM2356" s="2323"/>
      <c r="EGN2356" s="2323"/>
      <c r="EGO2356" s="2323"/>
      <c r="EGP2356" s="2323"/>
      <c r="EGQ2356" s="2323"/>
      <c r="EGR2356" s="2323"/>
      <c r="EGS2356" s="2323"/>
      <c r="EGT2356" s="2323"/>
      <c r="EGU2356" s="2323"/>
      <c r="EGV2356" s="2323"/>
      <c r="EGW2356" s="2323"/>
      <c r="EGX2356" s="2323"/>
      <c r="EGY2356" s="2323"/>
      <c r="EGZ2356" s="2323"/>
      <c r="EHA2356" s="2323"/>
      <c r="EHB2356" s="2323"/>
      <c r="EHC2356" s="2323"/>
      <c r="EHD2356" s="2323"/>
      <c r="EHE2356" s="2323"/>
      <c r="EHF2356" s="2323"/>
      <c r="EHG2356" s="2323"/>
      <c r="EHH2356" s="2323"/>
      <c r="EHI2356" s="2323"/>
      <c r="EHJ2356" s="2323"/>
      <c r="EHK2356" s="2323"/>
      <c r="EHL2356" s="2323"/>
      <c r="EHM2356" s="2323"/>
      <c r="EHN2356" s="2323"/>
      <c r="EHO2356" s="2323"/>
      <c r="EHP2356" s="2323"/>
      <c r="EHQ2356" s="2323"/>
      <c r="EHR2356" s="2323"/>
      <c r="EHS2356" s="2323"/>
      <c r="EHT2356" s="2323"/>
      <c r="EHU2356" s="2323"/>
      <c r="EHV2356" s="2323"/>
      <c r="EHW2356" s="2323"/>
      <c r="EHX2356" s="2323"/>
      <c r="EHY2356" s="2323"/>
      <c r="EHZ2356" s="2323"/>
      <c r="EIA2356" s="2323"/>
      <c r="EIB2356" s="2323"/>
      <c r="EIC2356" s="2323"/>
      <c r="EID2356" s="2323"/>
      <c r="EIE2356" s="2323"/>
      <c r="EIF2356" s="2323"/>
      <c r="EIG2356" s="2323"/>
      <c r="EIH2356" s="2323"/>
      <c r="EII2356" s="2323"/>
      <c r="EIJ2356" s="2323"/>
      <c r="EIK2356" s="2323"/>
      <c r="EIL2356" s="2323"/>
      <c r="EIM2356" s="2323"/>
      <c r="EIN2356" s="2323"/>
      <c r="EIO2356" s="2323"/>
      <c r="EIP2356" s="2323"/>
      <c r="EIQ2356" s="2323"/>
      <c r="EIR2356" s="2323"/>
      <c r="EIS2356" s="2323"/>
      <c r="EIT2356" s="2323"/>
      <c r="EIU2356" s="2323"/>
      <c r="EIV2356" s="2323"/>
      <c r="EIW2356" s="2323"/>
      <c r="EIX2356" s="2323"/>
      <c r="EIY2356" s="2323"/>
      <c r="EIZ2356" s="2323"/>
      <c r="EJA2356" s="2323"/>
      <c r="EJB2356" s="2323"/>
      <c r="EJC2356" s="2323"/>
      <c r="EJD2356" s="2323"/>
      <c r="EJE2356" s="2323"/>
      <c r="EJF2356" s="2323"/>
      <c r="EJG2356" s="2323"/>
      <c r="EJH2356" s="2323"/>
      <c r="EJI2356" s="2323"/>
      <c r="EJJ2356" s="2323"/>
      <c r="EJK2356" s="2323"/>
      <c r="EJL2356" s="2323"/>
      <c r="EJM2356" s="2323"/>
      <c r="EJN2356" s="2323"/>
      <c r="EJO2356" s="2323"/>
      <c r="EJP2356" s="2323"/>
      <c r="EJQ2356" s="2323"/>
      <c r="EJR2356" s="2323"/>
      <c r="EJS2356" s="2323"/>
      <c r="EJT2356" s="2323"/>
      <c r="EJU2356" s="2323"/>
      <c r="EJV2356" s="2323"/>
      <c r="EJW2356" s="2323"/>
      <c r="EJX2356" s="2323"/>
      <c r="EJY2356" s="2323"/>
      <c r="EJZ2356" s="2323"/>
      <c r="EKA2356" s="2323"/>
      <c r="EKB2356" s="2323"/>
      <c r="EKC2356" s="2323"/>
      <c r="EKD2356" s="2323"/>
      <c r="EKE2356" s="2323"/>
      <c r="EKF2356" s="2323"/>
      <c r="EKG2356" s="2323"/>
      <c r="EKH2356" s="2323"/>
      <c r="EKI2356" s="2323"/>
      <c r="EKJ2356" s="2323"/>
      <c r="EKK2356" s="2323"/>
      <c r="EKL2356" s="2323"/>
      <c r="EKM2356" s="2323"/>
      <c r="EKN2356" s="2323"/>
      <c r="EKO2356" s="2323"/>
      <c r="EKP2356" s="2323"/>
      <c r="EKQ2356" s="2323"/>
      <c r="EKR2356" s="2323"/>
      <c r="EKS2356" s="2323"/>
      <c r="EKT2356" s="2323"/>
      <c r="EKU2356" s="2323"/>
      <c r="EKV2356" s="2323"/>
      <c r="EKW2356" s="2323"/>
      <c r="EKX2356" s="2323"/>
      <c r="EKY2356" s="2323"/>
      <c r="EKZ2356" s="2323"/>
      <c r="ELA2356" s="2323"/>
      <c r="ELB2356" s="2323"/>
      <c r="ELC2356" s="2323"/>
      <c r="ELD2356" s="2323"/>
      <c r="ELE2356" s="2323"/>
      <c r="ELF2356" s="2323"/>
      <c r="ELG2356" s="2323"/>
      <c r="ELH2356" s="2323"/>
      <c r="ELI2356" s="2323"/>
      <c r="ELJ2356" s="2323"/>
      <c r="ELK2356" s="2323"/>
      <c r="ELL2356" s="2323"/>
      <c r="ELM2356" s="2323"/>
      <c r="ELN2356" s="2323"/>
      <c r="ELO2356" s="2323"/>
      <c r="ELP2356" s="2323"/>
      <c r="ELQ2356" s="2323"/>
      <c r="ELR2356" s="2323"/>
      <c r="ELS2356" s="2323"/>
      <c r="ELT2356" s="2323"/>
      <c r="ELU2356" s="2323"/>
      <c r="ELV2356" s="2323"/>
      <c r="ELW2356" s="2323"/>
      <c r="ELX2356" s="2323"/>
      <c r="ELY2356" s="2323"/>
      <c r="ELZ2356" s="2323"/>
      <c r="EMA2356" s="2323"/>
      <c r="EMB2356" s="2323"/>
      <c r="EMC2356" s="2323"/>
      <c r="EMD2356" s="2323"/>
      <c r="EME2356" s="2323"/>
      <c r="EMF2356" s="2323"/>
      <c r="EMG2356" s="2323"/>
      <c r="EMH2356" s="2323"/>
      <c r="EMI2356" s="2323"/>
      <c r="EMJ2356" s="2323"/>
      <c r="EMK2356" s="2323"/>
      <c r="EML2356" s="2323"/>
      <c r="EMM2356" s="2323"/>
      <c r="EMN2356" s="2323"/>
      <c r="EMO2356" s="2323"/>
      <c r="EMP2356" s="2323"/>
      <c r="EMQ2356" s="2323"/>
      <c r="EMR2356" s="2323"/>
      <c r="EMS2356" s="2323"/>
      <c r="EMT2356" s="2323"/>
      <c r="EMU2356" s="2323"/>
      <c r="EMV2356" s="2323"/>
      <c r="EMW2356" s="2323"/>
      <c r="EMX2356" s="2323"/>
      <c r="EMY2356" s="2323"/>
      <c r="EMZ2356" s="2323"/>
      <c r="ENA2356" s="2323"/>
      <c r="ENB2356" s="2323"/>
      <c r="ENC2356" s="2323"/>
      <c r="END2356" s="2323"/>
      <c r="ENE2356" s="2323"/>
      <c r="ENF2356" s="2323"/>
      <c r="ENG2356" s="2323"/>
      <c r="ENH2356" s="2323"/>
      <c r="ENI2356" s="2323"/>
      <c r="ENJ2356" s="2323"/>
      <c r="ENK2356" s="2323"/>
      <c r="ENL2356" s="2323"/>
      <c r="ENM2356" s="2323"/>
      <c r="ENN2356" s="2323"/>
      <c r="ENO2356" s="2323"/>
      <c r="ENP2356" s="2323"/>
      <c r="ENQ2356" s="2323"/>
      <c r="ENR2356" s="2323"/>
      <c r="ENS2356" s="2323"/>
      <c r="ENT2356" s="2323"/>
      <c r="ENU2356" s="2323"/>
      <c r="ENV2356" s="2323"/>
      <c r="ENW2356" s="2323"/>
      <c r="ENX2356" s="2323"/>
      <c r="ENY2356" s="2323"/>
      <c r="ENZ2356" s="2323"/>
      <c r="EOA2356" s="2323"/>
      <c r="EOB2356" s="2323"/>
      <c r="EOC2356" s="2323"/>
      <c r="EOD2356" s="2323"/>
      <c r="EOE2356" s="2323"/>
      <c r="EOF2356" s="2323"/>
      <c r="EOG2356" s="2323"/>
      <c r="EOH2356" s="2323"/>
      <c r="EOI2356" s="2323"/>
      <c r="EOJ2356" s="2323"/>
      <c r="EOK2356" s="2323"/>
      <c r="EOL2356" s="2323"/>
      <c r="EOM2356" s="2323"/>
      <c r="EON2356" s="2323"/>
      <c r="EOO2356" s="2323"/>
      <c r="EOP2356" s="2323"/>
      <c r="EOQ2356" s="2323"/>
      <c r="EOR2356" s="2323"/>
      <c r="EOS2356" s="2323"/>
      <c r="EOT2356" s="2323"/>
      <c r="EOU2356" s="2323"/>
      <c r="EOV2356" s="2323"/>
      <c r="EOW2356" s="2323"/>
      <c r="EOX2356" s="2323"/>
      <c r="EOY2356" s="2323"/>
      <c r="EOZ2356" s="2323"/>
      <c r="EPA2356" s="2323"/>
      <c r="EPB2356" s="2323"/>
      <c r="EPC2356" s="2323"/>
      <c r="EPD2356" s="2323"/>
      <c r="EPE2356" s="2323"/>
      <c r="EPF2356" s="2323"/>
      <c r="EPG2356" s="2323"/>
      <c r="EPH2356" s="2323"/>
      <c r="EPI2356" s="2323"/>
      <c r="EPJ2356" s="2323"/>
      <c r="EPK2356" s="2323"/>
      <c r="EPL2356" s="2323"/>
      <c r="EPM2356" s="2323"/>
      <c r="EPN2356" s="2323"/>
      <c r="EPO2356" s="2323"/>
      <c r="EPP2356" s="2323"/>
      <c r="EPQ2356" s="2323"/>
      <c r="EPR2356" s="2323"/>
      <c r="EPS2356" s="2323"/>
      <c r="EPT2356" s="2323"/>
      <c r="EPU2356" s="2323"/>
      <c r="EPV2356" s="2323"/>
      <c r="EPW2356" s="2323"/>
      <c r="EPX2356" s="2323"/>
      <c r="EPY2356" s="2323"/>
      <c r="EPZ2356" s="2323"/>
      <c r="EQA2356" s="2323"/>
      <c r="EQB2356" s="2323"/>
      <c r="EQC2356" s="2323"/>
      <c r="EQD2356" s="2323"/>
      <c r="EQE2356" s="2323"/>
      <c r="EQF2356" s="2323"/>
      <c r="EQG2356" s="2323"/>
      <c r="EQH2356" s="2323"/>
      <c r="EQI2356" s="2323"/>
      <c r="EQJ2356" s="2323"/>
      <c r="EQK2356" s="2323"/>
      <c r="EQL2356" s="2323"/>
      <c r="EQM2356" s="2323"/>
      <c r="EQN2356" s="2323"/>
      <c r="EQO2356" s="2323"/>
      <c r="EQP2356" s="2323"/>
      <c r="EQQ2356" s="2323"/>
      <c r="EQR2356" s="2323"/>
      <c r="EQS2356" s="2323"/>
      <c r="EQT2356" s="2323"/>
      <c r="EQU2356" s="2323"/>
      <c r="EQV2356" s="2323"/>
      <c r="EQW2356" s="2323"/>
      <c r="EQX2356" s="2323"/>
      <c r="EQY2356" s="2323"/>
      <c r="EQZ2356" s="2323"/>
      <c r="ERA2356" s="2323"/>
      <c r="ERB2356" s="2323"/>
      <c r="ERC2356" s="2323"/>
      <c r="ERD2356" s="2323"/>
      <c r="ERE2356" s="2323"/>
      <c r="ERF2356" s="2323"/>
      <c r="ERG2356" s="2323"/>
      <c r="ERH2356" s="2323"/>
      <c r="ERI2356" s="2323"/>
      <c r="ERJ2356" s="2323"/>
      <c r="ERK2356" s="2323"/>
      <c r="ERL2356" s="2323"/>
      <c r="ERM2356" s="2323"/>
      <c r="ERN2356" s="2323"/>
      <c r="ERO2356" s="2323"/>
      <c r="ERP2356" s="2323"/>
      <c r="ERQ2356" s="2323"/>
      <c r="ERR2356" s="2323"/>
      <c r="ERS2356" s="2323"/>
      <c r="ERT2356" s="2323"/>
      <c r="ERU2356" s="2323"/>
      <c r="ERV2356" s="2323"/>
      <c r="ERW2356" s="2323"/>
      <c r="ERX2356" s="2323"/>
      <c r="ERY2356" s="2323"/>
      <c r="ERZ2356" s="2323"/>
      <c r="ESA2356" s="2323"/>
      <c r="ESB2356" s="2323"/>
      <c r="ESC2356" s="2323"/>
      <c r="ESD2356" s="2323"/>
      <c r="ESE2356" s="2323"/>
      <c r="ESF2356" s="2323"/>
      <c r="ESG2356" s="2323"/>
      <c r="ESH2356" s="2323"/>
      <c r="ESI2356" s="2323"/>
      <c r="ESJ2356" s="2323"/>
      <c r="ESK2356" s="2323"/>
      <c r="ESL2356" s="2323"/>
      <c r="ESM2356" s="2323"/>
      <c r="ESN2356" s="2323"/>
      <c r="ESO2356" s="2323"/>
      <c r="ESP2356" s="2323"/>
      <c r="ESQ2356" s="2323"/>
      <c r="ESR2356" s="2323"/>
      <c r="ESS2356" s="2323"/>
      <c r="EST2356" s="2323"/>
      <c r="ESU2356" s="2323"/>
      <c r="ESV2356" s="2323"/>
      <c r="ESW2356" s="2323"/>
      <c r="ESX2356" s="2323"/>
      <c r="ESY2356" s="2323"/>
      <c r="ESZ2356" s="2323"/>
      <c r="ETA2356" s="2323"/>
      <c r="ETB2356" s="2323"/>
      <c r="ETC2356" s="2323"/>
      <c r="ETD2356" s="2323"/>
      <c r="ETE2356" s="2323"/>
      <c r="ETF2356" s="2323"/>
      <c r="ETG2356" s="2323"/>
      <c r="ETH2356" s="2323"/>
      <c r="ETI2356" s="2323"/>
      <c r="ETJ2356" s="2323"/>
      <c r="ETK2356" s="2323"/>
      <c r="ETL2356" s="2323"/>
      <c r="ETM2356" s="2323"/>
      <c r="ETN2356" s="2323"/>
      <c r="ETO2356" s="2323"/>
      <c r="ETP2356" s="2323"/>
      <c r="ETQ2356" s="2323"/>
      <c r="ETR2356" s="2323"/>
      <c r="ETS2356" s="2323"/>
      <c r="ETT2356" s="2323"/>
      <c r="ETU2356" s="2323"/>
      <c r="ETV2356" s="2323"/>
      <c r="ETW2356" s="2323"/>
      <c r="ETX2356" s="2323"/>
      <c r="ETY2356" s="2323"/>
      <c r="ETZ2356" s="2323"/>
      <c r="EUA2356" s="2323"/>
      <c r="EUB2356" s="2323"/>
      <c r="EUC2356" s="2323"/>
      <c r="EUD2356" s="2323"/>
      <c r="EUE2356" s="2323"/>
      <c r="EUF2356" s="2323"/>
      <c r="EUG2356" s="2323"/>
      <c r="EUH2356" s="2323"/>
      <c r="EUI2356" s="2323"/>
      <c r="EUJ2356" s="2323"/>
      <c r="EUK2356" s="2323"/>
      <c r="EUL2356" s="2323"/>
      <c r="EUM2356" s="2323"/>
      <c r="EUN2356" s="2323"/>
      <c r="EUO2356" s="2323"/>
      <c r="EUP2356" s="2323"/>
      <c r="EUQ2356" s="2323"/>
      <c r="EUR2356" s="2323"/>
      <c r="EUS2356" s="2323"/>
      <c r="EUT2356" s="2323"/>
      <c r="EUU2356" s="2323"/>
      <c r="EUV2356" s="2323"/>
      <c r="EUW2356" s="2323"/>
      <c r="EUX2356" s="2323"/>
      <c r="EUY2356" s="2323"/>
      <c r="EUZ2356" s="2323"/>
      <c r="EVA2356" s="2323"/>
      <c r="EVB2356" s="2323"/>
      <c r="EVC2356" s="2323"/>
      <c r="EVD2356" s="2323"/>
      <c r="EVE2356" s="2323"/>
      <c r="EVF2356" s="2323"/>
      <c r="EVG2356" s="2323"/>
      <c r="EVH2356" s="2323"/>
      <c r="EVI2356" s="2323"/>
      <c r="EVJ2356" s="2323"/>
      <c r="EVK2356" s="2323"/>
      <c r="EVL2356" s="2323"/>
      <c r="EVM2356" s="2323"/>
      <c r="EVN2356" s="2323"/>
      <c r="EVO2356" s="2323"/>
      <c r="EVP2356" s="2323"/>
      <c r="EVQ2356" s="2323"/>
      <c r="EVR2356" s="2323"/>
      <c r="EVS2356" s="2323"/>
      <c r="EVT2356" s="2323"/>
      <c r="EVU2356" s="2323"/>
      <c r="EVV2356" s="2323"/>
      <c r="EVW2356" s="2323"/>
      <c r="EVX2356" s="2323"/>
      <c r="EVY2356" s="2323"/>
      <c r="EVZ2356" s="2323"/>
      <c r="EWA2356" s="2323"/>
      <c r="EWB2356" s="2323"/>
      <c r="EWC2356" s="2323"/>
      <c r="EWD2356" s="2323"/>
      <c r="EWE2356" s="2323"/>
      <c r="EWF2356" s="2323"/>
      <c r="EWG2356" s="2323"/>
      <c r="EWH2356" s="2323"/>
      <c r="EWI2356" s="2323"/>
      <c r="EWJ2356" s="2323"/>
      <c r="EWK2356" s="2323"/>
      <c r="EWL2356" s="2323"/>
      <c r="EWM2356" s="2323"/>
      <c r="EWN2356" s="2323"/>
      <c r="EWO2356" s="2323"/>
      <c r="EWP2356" s="2323"/>
      <c r="EWQ2356" s="2323"/>
      <c r="EWR2356" s="2323"/>
      <c r="EWS2356" s="2323"/>
      <c r="EWT2356" s="2323"/>
      <c r="EWU2356" s="2323"/>
      <c r="EWV2356" s="2323"/>
      <c r="EWW2356" s="2323"/>
      <c r="EWX2356" s="2323"/>
      <c r="EWY2356" s="2323"/>
      <c r="EWZ2356" s="2323"/>
      <c r="EXA2356" s="2323"/>
      <c r="EXB2356" s="2323"/>
      <c r="EXC2356" s="2323"/>
      <c r="EXD2356" s="2323"/>
      <c r="EXE2356" s="2323"/>
      <c r="EXF2356" s="2323"/>
      <c r="EXG2356" s="2323"/>
      <c r="EXH2356" s="2323"/>
      <c r="EXI2356" s="2323"/>
      <c r="EXJ2356" s="2323"/>
      <c r="EXK2356" s="2323"/>
      <c r="EXL2356" s="2323"/>
      <c r="EXM2356" s="2323"/>
      <c r="EXN2356" s="2323"/>
      <c r="EXO2356" s="2323"/>
      <c r="EXP2356" s="2323"/>
      <c r="EXQ2356" s="2323"/>
      <c r="EXR2356" s="2323"/>
      <c r="EXS2356" s="2323"/>
      <c r="EXT2356" s="2323"/>
      <c r="EXU2356" s="2323"/>
      <c r="EXV2356" s="2323"/>
      <c r="EXW2356" s="2323"/>
      <c r="EXX2356" s="2323"/>
      <c r="EXY2356" s="2323"/>
      <c r="EXZ2356" s="2323"/>
      <c r="EYA2356" s="2323"/>
      <c r="EYB2356" s="2323"/>
      <c r="EYC2356" s="2323"/>
      <c r="EYD2356" s="2323"/>
      <c r="EYE2356" s="2323"/>
      <c r="EYF2356" s="2323"/>
      <c r="EYG2356" s="2323"/>
      <c r="EYH2356" s="2323"/>
      <c r="EYI2356" s="2323"/>
      <c r="EYJ2356" s="2323"/>
      <c r="EYK2356" s="2323"/>
      <c r="EYL2356" s="2323"/>
      <c r="EYM2356" s="2323"/>
      <c r="EYN2356" s="2323"/>
      <c r="EYO2356" s="2323"/>
      <c r="EYP2356" s="2323"/>
      <c r="EYQ2356" s="2323"/>
      <c r="EYR2356" s="2323"/>
      <c r="EYS2356" s="2323"/>
      <c r="EYT2356" s="2323"/>
      <c r="EYU2356" s="2323"/>
      <c r="EYV2356" s="2323"/>
      <c r="EYW2356" s="2323"/>
      <c r="EYX2356" s="2323"/>
      <c r="EYY2356" s="2323"/>
      <c r="EYZ2356" s="2323"/>
      <c r="EZA2356" s="2323"/>
      <c r="EZB2356" s="2323"/>
      <c r="EZC2356" s="2323"/>
      <c r="EZD2356" s="2323"/>
      <c r="EZE2356" s="2323"/>
      <c r="EZF2356" s="2323"/>
      <c r="EZG2356" s="2323"/>
      <c r="EZH2356" s="2323"/>
      <c r="EZI2356" s="2323"/>
      <c r="EZJ2356" s="2323"/>
      <c r="EZK2356" s="2323"/>
      <c r="EZL2356" s="2323"/>
      <c r="EZM2356" s="2323"/>
      <c r="EZN2356" s="2323"/>
      <c r="EZO2356" s="2323"/>
      <c r="EZP2356" s="2323"/>
      <c r="EZQ2356" s="2323"/>
      <c r="EZR2356" s="2323"/>
      <c r="EZS2356" s="2323"/>
      <c r="EZT2356" s="2323"/>
      <c r="EZU2356" s="2323"/>
      <c r="EZV2356" s="2323"/>
      <c r="EZW2356" s="2323"/>
      <c r="EZX2356" s="2323"/>
      <c r="EZY2356" s="2323"/>
      <c r="EZZ2356" s="2323"/>
      <c r="FAA2356" s="2323"/>
      <c r="FAB2356" s="2323"/>
      <c r="FAC2356" s="2323"/>
      <c r="FAD2356" s="2323"/>
      <c r="FAE2356" s="2323"/>
      <c r="FAF2356" s="2323"/>
      <c r="FAG2356" s="2323"/>
      <c r="FAH2356" s="2323"/>
      <c r="FAI2356" s="2323"/>
      <c r="FAJ2356" s="2323"/>
      <c r="FAK2356" s="2323"/>
      <c r="FAL2356" s="2323"/>
      <c r="FAM2356" s="2323"/>
      <c r="FAN2356" s="2323"/>
      <c r="FAO2356" s="2323"/>
      <c r="FAP2356" s="2323"/>
      <c r="FAQ2356" s="2323"/>
      <c r="FAR2356" s="2323"/>
      <c r="FAS2356" s="2323"/>
      <c r="FAT2356" s="2323"/>
      <c r="FAU2356" s="2323"/>
      <c r="FAV2356" s="2323"/>
      <c r="FAW2356" s="2323"/>
      <c r="FAX2356" s="2323"/>
      <c r="FAY2356" s="2323"/>
      <c r="FAZ2356" s="2323"/>
      <c r="FBA2356" s="2323"/>
      <c r="FBB2356" s="2323"/>
      <c r="FBC2356" s="2323"/>
      <c r="FBD2356" s="2323"/>
      <c r="FBE2356" s="2323"/>
      <c r="FBF2356" s="2323"/>
      <c r="FBG2356" s="2323"/>
      <c r="FBH2356" s="2323"/>
      <c r="FBI2356" s="2323"/>
      <c r="FBJ2356" s="2323"/>
      <c r="FBK2356" s="2323"/>
      <c r="FBL2356" s="2323"/>
      <c r="FBM2356" s="2323"/>
      <c r="FBN2356" s="2323"/>
      <c r="FBO2356" s="2323"/>
      <c r="FBP2356" s="2323"/>
      <c r="FBQ2356" s="2323"/>
      <c r="FBR2356" s="2323"/>
      <c r="FBS2356" s="2323"/>
      <c r="FBT2356" s="2323"/>
      <c r="FBU2356" s="2323"/>
      <c r="FBV2356" s="2323"/>
      <c r="FBW2356" s="2323"/>
      <c r="FBX2356" s="2323"/>
      <c r="FBY2356" s="2323"/>
      <c r="FBZ2356" s="2323"/>
      <c r="FCA2356" s="2323"/>
      <c r="FCB2356" s="2323"/>
      <c r="FCC2356" s="2323"/>
      <c r="FCD2356" s="2323"/>
      <c r="FCE2356" s="2323"/>
      <c r="FCF2356" s="2323"/>
      <c r="FCG2356" s="2323"/>
      <c r="FCH2356" s="2323"/>
      <c r="FCI2356" s="2323"/>
      <c r="FCJ2356" s="2323"/>
      <c r="FCK2356" s="2323"/>
      <c r="FCL2356" s="2323"/>
      <c r="FCM2356" s="2323"/>
      <c r="FCN2356" s="2323"/>
      <c r="FCO2356" s="2323"/>
      <c r="FCP2356" s="2323"/>
      <c r="FCQ2356" s="2323"/>
      <c r="FCR2356" s="2323"/>
      <c r="FCS2356" s="2323"/>
      <c r="FCT2356" s="2323"/>
      <c r="FCU2356" s="2323"/>
      <c r="FCV2356" s="2323"/>
      <c r="FCW2356" s="2323"/>
      <c r="FCX2356" s="2323"/>
      <c r="FCY2356" s="2323"/>
      <c r="FCZ2356" s="2323"/>
      <c r="FDA2356" s="2323"/>
      <c r="FDB2356" s="2323"/>
      <c r="FDC2356" s="2323"/>
      <c r="FDD2356" s="2323"/>
      <c r="FDE2356" s="2323"/>
      <c r="FDF2356" s="2323"/>
      <c r="FDG2356" s="2323"/>
      <c r="FDH2356" s="2323"/>
      <c r="FDI2356" s="2323"/>
      <c r="FDJ2356" s="2323"/>
      <c r="FDK2356" s="2323"/>
      <c r="FDL2356" s="2323"/>
      <c r="FDM2356" s="2323"/>
      <c r="FDN2356" s="2323"/>
      <c r="FDO2356" s="2323"/>
      <c r="FDP2356" s="2323"/>
      <c r="FDQ2356" s="2323"/>
      <c r="FDR2356" s="2323"/>
      <c r="FDS2356" s="2323"/>
      <c r="FDT2356" s="2323"/>
      <c r="FDU2356" s="2323"/>
      <c r="FDV2356" s="2323"/>
      <c r="FDW2356" s="2323"/>
      <c r="FDX2356" s="2323"/>
      <c r="FDY2356" s="2323"/>
      <c r="FDZ2356" s="2323"/>
      <c r="FEA2356" s="2323"/>
      <c r="FEB2356" s="2323"/>
      <c r="FEC2356" s="2323"/>
      <c r="FED2356" s="2323"/>
      <c r="FEE2356" s="2323"/>
      <c r="FEF2356" s="2323"/>
      <c r="FEG2356" s="2323"/>
      <c r="FEH2356" s="2323"/>
      <c r="FEI2356" s="2323"/>
      <c r="FEJ2356" s="2323"/>
      <c r="FEK2356" s="2323"/>
      <c r="FEL2356" s="2323"/>
      <c r="FEM2356" s="2323"/>
      <c r="FEN2356" s="2323"/>
      <c r="FEO2356" s="2323"/>
      <c r="FEP2356" s="2323"/>
      <c r="FEQ2356" s="2323"/>
      <c r="FER2356" s="2323"/>
      <c r="FES2356" s="2323"/>
      <c r="FET2356" s="2323"/>
      <c r="FEU2356" s="2323"/>
      <c r="FEV2356" s="2323"/>
      <c r="FEW2356" s="2323"/>
      <c r="FEX2356" s="2323"/>
      <c r="FEY2356" s="2323"/>
      <c r="FEZ2356" s="2323"/>
      <c r="FFA2356" s="2323"/>
      <c r="FFB2356" s="2323"/>
      <c r="FFC2356" s="2323"/>
      <c r="FFD2356" s="2323"/>
      <c r="FFE2356" s="2323"/>
      <c r="FFF2356" s="2323"/>
      <c r="FFG2356" s="2323"/>
      <c r="FFH2356" s="2323"/>
      <c r="FFI2356" s="2323"/>
      <c r="FFJ2356" s="2323"/>
      <c r="FFK2356" s="2323"/>
      <c r="FFL2356" s="2323"/>
      <c r="FFM2356" s="2323"/>
      <c r="FFN2356" s="2323"/>
      <c r="FFO2356" s="2323"/>
      <c r="FFP2356" s="2323"/>
      <c r="FFQ2356" s="2323"/>
      <c r="FFR2356" s="2323"/>
      <c r="FFS2356" s="2323"/>
      <c r="FFT2356" s="2323"/>
      <c r="FFU2356" s="2323"/>
      <c r="FFV2356" s="2323"/>
      <c r="FFW2356" s="2323"/>
      <c r="FFX2356" s="2323"/>
      <c r="FFY2356" s="2323"/>
      <c r="FFZ2356" s="2323"/>
      <c r="FGA2356" s="2323"/>
      <c r="FGB2356" s="2323"/>
      <c r="FGC2356" s="2323"/>
      <c r="FGD2356" s="2323"/>
      <c r="FGE2356" s="2323"/>
      <c r="FGF2356" s="2323"/>
      <c r="FGG2356" s="2323"/>
      <c r="FGH2356" s="2323"/>
      <c r="FGI2356" s="2323"/>
      <c r="FGJ2356" s="2323"/>
      <c r="FGK2356" s="2323"/>
      <c r="FGL2356" s="2323"/>
      <c r="FGM2356" s="2323"/>
      <c r="FGN2356" s="2323"/>
      <c r="FGO2356" s="2323"/>
      <c r="FGP2356" s="2323"/>
      <c r="FGQ2356" s="2323"/>
      <c r="FGR2356" s="2323"/>
      <c r="FGS2356" s="2323"/>
      <c r="FGT2356" s="2323"/>
      <c r="FGU2356" s="2323"/>
      <c r="FGV2356" s="2323"/>
      <c r="FGW2356" s="2323"/>
      <c r="FGX2356" s="2323"/>
      <c r="FGY2356" s="2323"/>
      <c r="FGZ2356" s="2323"/>
      <c r="FHA2356" s="2323"/>
      <c r="FHB2356" s="2323"/>
      <c r="FHC2356" s="2323"/>
      <c r="FHD2356" s="2323"/>
      <c r="FHE2356" s="2323"/>
      <c r="FHF2356" s="2323"/>
      <c r="FHG2356" s="2323"/>
      <c r="FHH2356" s="2323"/>
      <c r="FHI2356" s="2323"/>
      <c r="FHJ2356" s="2323"/>
      <c r="FHK2356" s="2323"/>
      <c r="FHL2356" s="2323"/>
      <c r="FHM2356" s="2323"/>
      <c r="FHN2356" s="2323"/>
      <c r="FHO2356" s="2323"/>
      <c r="FHP2356" s="2323"/>
      <c r="FHQ2356" s="2323"/>
      <c r="FHR2356" s="2323"/>
      <c r="FHS2356" s="2323"/>
      <c r="FHT2356" s="2323"/>
      <c r="FHU2356" s="2323"/>
      <c r="FHV2356" s="2323"/>
      <c r="FHW2356" s="2323"/>
      <c r="FHX2356" s="2323"/>
      <c r="FHY2356" s="2323"/>
      <c r="FHZ2356" s="2323"/>
      <c r="FIA2356" s="2323"/>
      <c r="FIB2356" s="2323"/>
      <c r="FIC2356" s="2323"/>
      <c r="FID2356" s="2323"/>
      <c r="FIE2356" s="2323"/>
      <c r="FIF2356" s="2323"/>
      <c r="FIG2356" s="2323"/>
      <c r="FIH2356" s="2323"/>
      <c r="FII2356" s="2323"/>
      <c r="FIJ2356" s="2323"/>
      <c r="FIK2356" s="2323"/>
      <c r="FIL2356" s="2323"/>
      <c r="FIM2356" s="2323"/>
      <c r="FIN2356" s="2323"/>
      <c r="FIO2356" s="2323"/>
      <c r="FIP2356" s="2323"/>
      <c r="FIQ2356" s="2323"/>
      <c r="FIR2356" s="2323"/>
      <c r="FIS2356" s="2323"/>
      <c r="FIT2356" s="2323"/>
      <c r="FIU2356" s="2323"/>
      <c r="FIV2356" s="2323"/>
      <c r="FIW2356" s="2323"/>
      <c r="FIX2356" s="2323"/>
      <c r="FIY2356" s="2323"/>
      <c r="FIZ2356" s="2323"/>
      <c r="FJA2356" s="2323"/>
      <c r="FJB2356" s="2323"/>
      <c r="FJC2356" s="2323"/>
      <c r="FJD2356" s="2323"/>
      <c r="FJE2356" s="2323"/>
      <c r="FJF2356" s="2323"/>
      <c r="FJG2356" s="2323"/>
      <c r="FJH2356" s="2323"/>
      <c r="FJI2356" s="2323"/>
      <c r="FJJ2356" s="2323"/>
      <c r="FJK2356" s="2323"/>
      <c r="FJL2356" s="2323"/>
      <c r="FJM2356" s="2323"/>
      <c r="FJN2356" s="2323"/>
      <c r="FJO2356" s="2323"/>
      <c r="FJP2356" s="2323"/>
      <c r="FJQ2356" s="2323"/>
      <c r="FJR2356" s="2323"/>
      <c r="FJS2356" s="2323"/>
      <c r="FJT2356" s="2323"/>
      <c r="FJU2356" s="2323"/>
      <c r="FJV2356" s="2323"/>
      <c r="FJW2356" s="2323"/>
      <c r="FJX2356" s="2323"/>
      <c r="FJY2356" s="2323"/>
      <c r="FJZ2356" s="2323"/>
      <c r="FKA2356" s="2323"/>
      <c r="FKB2356" s="2323"/>
      <c r="FKC2356" s="2323"/>
      <c r="FKD2356" s="2323"/>
      <c r="FKE2356" s="2323"/>
      <c r="FKF2356" s="2323"/>
      <c r="FKG2356" s="2323"/>
      <c r="FKH2356" s="2323"/>
      <c r="FKI2356" s="2323"/>
      <c r="FKJ2356" s="2323"/>
      <c r="FKK2356" s="2323"/>
      <c r="FKL2356" s="2323"/>
      <c r="FKM2356" s="2323"/>
      <c r="FKN2356" s="2323"/>
      <c r="FKO2356" s="2323"/>
      <c r="FKP2356" s="2323"/>
      <c r="FKQ2356" s="2323"/>
      <c r="FKR2356" s="2323"/>
      <c r="FKS2356" s="2323"/>
      <c r="FKT2356" s="2323"/>
      <c r="FKU2356" s="2323"/>
      <c r="FKV2356" s="2323"/>
      <c r="FKW2356" s="2323"/>
      <c r="FKX2356" s="2323"/>
      <c r="FKY2356" s="2323"/>
      <c r="FKZ2356" s="2323"/>
      <c r="FLA2356" s="2323"/>
      <c r="FLB2356" s="2323"/>
      <c r="FLC2356" s="2323"/>
      <c r="FLD2356" s="2323"/>
      <c r="FLE2356" s="2323"/>
      <c r="FLF2356" s="2323"/>
      <c r="FLG2356" s="2323"/>
      <c r="FLH2356" s="2323"/>
      <c r="FLI2356" s="2323"/>
      <c r="FLJ2356" s="2323"/>
      <c r="FLK2356" s="2323"/>
      <c r="FLL2356" s="2323"/>
      <c r="FLM2356" s="2323"/>
      <c r="FLN2356" s="2323"/>
      <c r="FLO2356" s="2323"/>
      <c r="FLP2356" s="2323"/>
      <c r="FLQ2356" s="2323"/>
      <c r="FLR2356" s="2323"/>
      <c r="FLS2356" s="2323"/>
      <c r="FLT2356" s="2323"/>
      <c r="FLU2356" s="2323"/>
      <c r="FLV2356" s="2323"/>
      <c r="FLW2356" s="2323"/>
      <c r="FLX2356" s="2323"/>
      <c r="FLY2356" s="2323"/>
      <c r="FLZ2356" s="2323"/>
      <c r="FMA2356" s="2323"/>
      <c r="FMB2356" s="2323"/>
      <c r="FMC2356" s="2323"/>
      <c r="FMD2356" s="2323"/>
      <c r="FME2356" s="2323"/>
      <c r="FMF2356" s="2323"/>
      <c r="FMG2356" s="2323"/>
      <c r="FMH2356" s="2323"/>
      <c r="FMI2356" s="2323"/>
      <c r="FMJ2356" s="2323"/>
      <c r="FMK2356" s="2323"/>
      <c r="FML2356" s="2323"/>
      <c r="FMM2356" s="2323"/>
      <c r="FMN2356" s="2323"/>
      <c r="FMO2356" s="2323"/>
      <c r="FMP2356" s="2323"/>
      <c r="FMQ2356" s="2323"/>
      <c r="FMR2356" s="2323"/>
      <c r="FMS2356" s="2323"/>
      <c r="FMT2356" s="2323"/>
      <c r="FMU2356" s="2323"/>
      <c r="FMV2356" s="2323"/>
      <c r="FMW2356" s="2323"/>
      <c r="FMX2356" s="2323"/>
      <c r="FMY2356" s="2323"/>
      <c r="FMZ2356" s="2323"/>
      <c r="FNA2356" s="2323"/>
      <c r="FNB2356" s="2323"/>
      <c r="FNC2356" s="2323"/>
      <c r="FND2356" s="2323"/>
      <c r="FNE2356" s="2323"/>
      <c r="FNF2356" s="2323"/>
      <c r="FNG2356" s="2323"/>
      <c r="FNH2356" s="2323"/>
      <c r="FNI2356" s="2323"/>
      <c r="FNJ2356" s="2323"/>
      <c r="FNK2356" s="2323"/>
      <c r="FNL2356" s="2323"/>
      <c r="FNM2356" s="2323"/>
      <c r="FNN2356" s="2323"/>
      <c r="FNO2356" s="2323"/>
      <c r="FNP2356" s="2323"/>
      <c r="FNQ2356" s="2323"/>
      <c r="FNR2356" s="2323"/>
      <c r="FNS2356" s="2323"/>
      <c r="FNT2356" s="2323"/>
      <c r="FNU2356" s="2323"/>
      <c r="FNV2356" s="2323"/>
      <c r="FNW2356" s="2323"/>
      <c r="FNX2356" s="2323"/>
      <c r="FNY2356" s="2323"/>
      <c r="FNZ2356" s="2323"/>
      <c r="FOA2356" s="2323"/>
      <c r="FOB2356" s="2323"/>
      <c r="FOC2356" s="2323"/>
      <c r="FOD2356" s="2323"/>
      <c r="FOE2356" s="2323"/>
      <c r="FOF2356" s="2323"/>
      <c r="FOG2356" s="2323"/>
      <c r="FOH2356" s="2323"/>
      <c r="FOI2356" s="2323"/>
      <c r="FOJ2356" s="2323"/>
      <c r="FOK2356" s="2323"/>
      <c r="FOL2356" s="2323"/>
      <c r="FOM2356" s="2323"/>
      <c r="FON2356" s="2323"/>
      <c r="FOO2356" s="2323"/>
      <c r="FOP2356" s="2323"/>
      <c r="FOQ2356" s="2323"/>
      <c r="FOR2356" s="2323"/>
      <c r="FOS2356" s="2323"/>
      <c r="FOT2356" s="2323"/>
      <c r="FOU2356" s="2323"/>
      <c r="FOV2356" s="2323"/>
      <c r="FOW2356" s="2323"/>
      <c r="FOX2356" s="2323"/>
      <c r="FOY2356" s="2323"/>
      <c r="FOZ2356" s="2323"/>
      <c r="FPA2356" s="2323"/>
      <c r="FPB2356" s="2323"/>
      <c r="FPC2356" s="2323"/>
      <c r="FPD2356" s="2323"/>
      <c r="FPE2356" s="2323"/>
      <c r="FPF2356" s="2323"/>
      <c r="FPG2356" s="2323"/>
      <c r="FPH2356" s="2323"/>
      <c r="FPI2356" s="2323"/>
      <c r="FPJ2356" s="2323"/>
      <c r="FPK2356" s="2323"/>
      <c r="FPL2356" s="2323"/>
      <c r="FPM2356" s="2323"/>
      <c r="FPN2356" s="2323"/>
      <c r="FPO2356" s="2323"/>
      <c r="FPP2356" s="2323"/>
      <c r="FPQ2356" s="2323"/>
      <c r="FPR2356" s="2323"/>
      <c r="FPS2356" s="2323"/>
      <c r="FPT2356" s="2323"/>
      <c r="FPU2356" s="2323"/>
      <c r="FPV2356" s="2323"/>
      <c r="FPW2356" s="2323"/>
      <c r="FPX2356" s="2323"/>
      <c r="FPY2356" s="2323"/>
      <c r="FPZ2356" s="2323"/>
      <c r="FQA2356" s="2323"/>
      <c r="FQB2356" s="2323"/>
      <c r="FQC2356" s="2323"/>
      <c r="FQD2356" s="2323"/>
      <c r="FQE2356" s="2323"/>
      <c r="FQF2356" s="2323"/>
      <c r="FQG2356" s="2323"/>
      <c r="FQH2356" s="2323"/>
      <c r="FQI2356" s="2323"/>
      <c r="FQJ2356" s="2323"/>
      <c r="FQK2356" s="2323"/>
      <c r="FQL2356" s="2323"/>
      <c r="FQM2356" s="2323"/>
      <c r="FQN2356" s="2323"/>
      <c r="FQO2356" s="2323"/>
      <c r="FQP2356" s="2323"/>
      <c r="FQQ2356" s="2323"/>
      <c r="FQR2356" s="2323"/>
      <c r="FQS2356" s="2323"/>
      <c r="FQT2356" s="2323"/>
      <c r="FQU2356" s="2323"/>
      <c r="FQV2356" s="2323"/>
      <c r="FQW2356" s="2323"/>
      <c r="FQX2356" s="2323"/>
      <c r="FQY2356" s="2323"/>
      <c r="FQZ2356" s="2323"/>
      <c r="FRA2356" s="2323"/>
      <c r="FRB2356" s="2323"/>
      <c r="FRC2356" s="2323"/>
      <c r="FRD2356" s="2323"/>
      <c r="FRE2356" s="2323"/>
      <c r="FRF2356" s="2323"/>
      <c r="FRG2356" s="2323"/>
      <c r="FRH2356" s="2323"/>
      <c r="FRI2356" s="2323"/>
      <c r="FRJ2356" s="2323"/>
      <c r="FRK2356" s="2323"/>
      <c r="FRL2356" s="2323"/>
      <c r="FRM2356" s="2323"/>
      <c r="FRN2356" s="2323"/>
      <c r="FRO2356" s="2323"/>
      <c r="FRP2356" s="2323"/>
      <c r="FRQ2356" s="2323"/>
      <c r="FRR2356" s="2323"/>
      <c r="FRS2356" s="2323"/>
      <c r="FRT2356" s="2323"/>
      <c r="FRU2356" s="2323"/>
      <c r="FRV2356" s="2323"/>
      <c r="FRW2356" s="2323"/>
      <c r="FRX2356" s="2323"/>
      <c r="FRY2356" s="2323"/>
      <c r="FRZ2356" s="2323"/>
      <c r="FSA2356" s="2323"/>
      <c r="FSB2356" s="2323"/>
      <c r="FSC2356" s="2323"/>
      <c r="FSD2356" s="2323"/>
      <c r="FSE2356" s="2323"/>
      <c r="FSF2356" s="2323"/>
      <c r="FSG2356" s="2323"/>
      <c r="FSH2356" s="2323"/>
      <c r="FSI2356" s="2323"/>
      <c r="FSJ2356" s="2323"/>
      <c r="FSK2356" s="2323"/>
      <c r="FSL2356" s="2323"/>
      <c r="FSM2356" s="2323"/>
      <c r="FSN2356" s="2323"/>
      <c r="FSO2356" s="2323"/>
      <c r="FSP2356" s="2323"/>
      <c r="FSQ2356" s="2323"/>
      <c r="FSR2356" s="2323"/>
      <c r="FSS2356" s="2323"/>
      <c r="FST2356" s="2323"/>
      <c r="FSU2356" s="2323"/>
      <c r="FSV2356" s="2323"/>
      <c r="FSW2356" s="2323"/>
      <c r="FSX2356" s="2323"/>
      <c r="FSY2356" s="2323"/>
      <c r="FSZ2356" s="2323"/>
      <c r="FTA2356" s="2323"/>
      <c r="FTB2356" s="2323"/>
      <c r="FTC2356" s="2323"/>
      <c r="FTD2356" s="2323"/>
      <c r="FTE2356" s="2323"/>
      <c r="FTF2356" s="2323"/>
      <c r="FTG2356" s="2323"/>
      <c r="FTH2356" s="2323"/>
      <c r="FTI2356" s="2323"/>
      <c r="FTJ2356" s="2323"/>
      <c r="FTK2356" s="2323"/>
      <c r="FTL2356" s="2323"/>
      <c r="FTM2356" s="2323"/>
      <c r="FTN2356" s="2323"/>
      <c r="FTO2356" s="2323"/>
      <c r="FTP2356" s="2323"/>
      <c r="FTQ2356" s="2323"/>
      <c r="FTR2356" s="2323"/>
      <c r="FTS2356" s="2323"/>
      <c r="FTT2356" s="2323"/>
      <c r="FTU2356" s="2323"/>
      <c r="FTV2356" s="2323"/>
      <c r="FTW2356" s="2323"/>
      <c r="FTX2356" s="2323"/>
      <c r="FTY2356" s="2323"/>
      <c r="FTZ2356" s="2323"/>
      <c r="FUA2356" s="2323"/>
      <c r="FUB2356" s="2323"/>
      <c r="FUC2356" s="2323"/>
      <c r="FUD2356" s="2323"/>
      <c r="FUE2356" s="2323"/>
      <c r="FUF2356" s="2323"/>
      <c r="FUG2356" s="2323"/>
      <c r="FUH2356" s="2323"/>
      <c r="FUI2356" s="2323"/>
      <c r="FUJ2356" s="2323"/>
      <c r="FUK2356" s="2323"/>
      <c r="FUL2356" s="2323"/>
      <c r="FUM2356" s="2323"/>
      <c r="FUN2356" s="2323"/>
      <c r="FUO2356" s="2323"/>
      <c r="FUP2356" s="2323"/>
      <c r="FUQ2356" s="2323"/>
      <c r="FUR2356" s="2323"/>
      <c r="FUS2356" s="2323"/>
      <c r="FUT2356" s="2323"/>
      <c r="FUU2356" s="2323"/>
      <c r="FUV2356" s="2323"/>
      <c r="FUW2356" s="2323"/>
      <c r="FUX2356" s="2323"/>
      <c r="FUY2356" s="2323"/>
      <c r="FUZ2356" s="2323"/>
      <c r="FVA2356" s="2323"/>
      <c r="FVB2356" s="2323"/>
      <c r="FVC2356" s="2323"/>
      <c r="FVD2356" s="2323"/>
      <c r="FVE2356" s="2323"/>
      <c r="FVF2356" s="2323"/>
      <c r="FVG2356" s="2323"/>
      <c r="FVH2356" s="2323"/>
      <c r="FVI2356" s="2323"/>
      <c r="FVJ2356" s="2323"/>
      <c r="FVK2356" s="2323"/>
      <c r="FVL2356" s="2323"/>
      <c r="FVM2356" s="2323"/>
      <c r="FVN2356" s="2323"/>
      <c r="FVO2356" s="2323"/>
      <c r="FVP2356" s="2323"/>
      <c r="FVQ2356" s="2323"/>
      <c r="FVR2356" s="2323"/>
      <c r="FVS2356" s="2323"/>
      <c r="FVT2356" s="2323"/>
      <c r="FVU2356" s="2323"/>
      <c r="FVV2356" s="2323"/>
      <c r="FVW2356" s="2323"/>
      <c r="FVX2356" s="2323"/>
      <c r="FVY2356" s="2323"/>
      <c r="FVZ2356" s="2323"/>
      <c r="FWA2356" s="2323"/>
      <c r="FWB2356" s="2323"/>
      <c r="FWC2356" s="2323"/>
      <c r="FWD2356" s="2323"/>
      <c r="FWE2356" s="2323"/>
      <c r="FWF2356" s="2323"/>
      <c r="FWG2356" s="2323"/>
      <c r="FWH2356" s="2323"/>
      <c r="FWI2356" s="2323"/>
      <c r="FWJ2356" s="2323"/>
      <c r="FWK2356" s="2323"/>
      <c r="FWL2356" s="2323"/>
      <c r="FWM2356" s="2323"/>
      <c r="FWN2356" s="2323"/>
      <c r="FWO2356" s="2323"/>
      <c r="FWP2356" s="2323"/>
      <c r="FWQ2356" s="2323"/>
      <c r="FWR2356" s="2323"/>
      <c r="FWS2356" s="2323"/>
      <c r="FWT2356" s="2323"/>
      <c r="FWU2356" s="2323"/>
      <c r="FWV2356" s="2323"/>
      <c r="FWW2356" s="2323"/>
      <c r="FWX2356" s="2323"/>
      <c r="FWY2356" s="2323"/>
      <c r="FWZ2356" s="2323"/>
      <c r="FXA2356" s="2323"/>
      <c r="FXB2356" s="2323"/>
      <c r="FXC2356" s="2323"/>
      <c r="FXD2356" s="2323"/>
      <c r="FXE2356" s="2323"/>
      <c r="FXF2356" s="2323"/>
      <c r="FXG2356" s="2323"/>
      <c r="FXH2356" s="2323"/>
      <c r="FXI2356" s="2323"/>
      <c r="FXJ2356" s="2323"/>
      <c r="FXK2356" s="2323"/>
      <c r="FXL2356" s="2323"/>
      <c r="FXM2356" s="2323"/>
      <c r="FXN2356" s="2323"/>
      <c r="FXO2356" s="2323"/>
      <c r="FXP2356" s="2323"/>
      <c r="FXQ2356" s="2323"/>
      <c r="FXR2356" s="2323"/>
      <c r="FXS2356" s="2323"/>
      <c r="FXT2356" s="2323"/>
      <c r="FXU2356" s="2323"/>
      <c r="FXV2356" s="2323"/>
      <c r="FXW2356" s="2323"/>
      <c r="FXX2356" s="2323"/>
      <c r="FXY2356" s="2323"/>
      <c r="FXZ2356" s="2323"/>
      <c r="FYA2356" s="2323"/>
      <c r="FYB2356" s="2323"/>
      <c r="FYC2356" s="2323"/>
      <c r="FYD2356" s="2323"/>
      <c r="FYE2356" s="2323"/>
      <c r="FYF2356" s="2323"/>
      <c r="FYG2356" s="2323"/>
      <c r="FYH2356" s="2323"/>
      <c r="FYI2356" s="2323"/>
      <c r="FYJ2356" s="2323"/>
      <c r="FYK2356" s="2323"/>
      <c r="FYL2356" s="2323"/>
      <c r="FYM2356" s="2323"/>
      <c r="FYN2356" s="2323"/>
      <c r="FYO2356" s="2323"/>
      <c r="FYP2356" s="2323"/>
      <c r="FYQ2356" s="2323"/>
      <c r="FYR2356" s="2323"/>
      <c r="FYS2356" s="2323"/>
      <c r="FYT2356" s="2323"/>
      <c r="FYU2356" s="2323"/>
      <c r="FYV2356" s="2323"/>
      <c r="FYW2356" s="2323"/>
      <c r="FYX2356" s="2323"/>
      <c r="FYY2356" s="2323"/>
      <c r="FYZ2356" s="2323"/>
      <c r="FZA2356" s="2323"/>
      <c r="FZB2356" s="2323"/>
      <c r="FZC2356" s="2323"/>
      <c r="FZD2356" s="2323"/>
      <c r="FZE2356" s="2323"/>
      <c r="FZF2356" s="2323"/>
      <c r="FZG2356" s="2323"/>
      <c r="FZH2356" s="2323"/>
      <c r="FZI2356" s="2323"/>
      <c r="FZJ2356" s="2323"/>
      <c r="FZK2356" s="2323"/>
      <c r="FZL2356" s="2323"/>
      <c r="FZM2356" s="2323"/>
      <c r="FZN2356" s="2323"/>
      <c r="FZO2356" s="2323"/>
      <c r="FZP2356" s="2323"/>
      <c r="FZQ2356" s="2323"/>
      <c r="FZR2356" s="2323"/>
      <c r="FZS2356" s="2323"/>
      <c r="FZT2356" s="2323"/>
      <c r="FZU2356" s="2323"/>
      <c r="FZV2356" s="2323"/>
      <c r="FZW2356" s="2323"/>
      <c r="FZX2356" s="2323"/>
      <c r="FZY2356" s="2323"/>
      <c r="FZZ2356" s="2323"/>
      <c r="GAA2356" s="2323"/>
      <c r="GAB2356" s="2323"/>
      <c r="GAC2356" s="2323"/>
      <c r="GAD2356" s="2323"/>
      <c r="GAE2356" s="2323"/>
      <c r="GAF2356" s="2323"/>
      <c r="GAG2356" s="2323"/>
      <c r="GAH2356" s="2323"/>
      <c r="GAI2356" s="2323"/>
      <c r="GAJ2356" s="2323"/>
      <c r="GAK2356" s="2323"/>
      <c r="GAL2356" s="2323"/>
      <c r="GAM2356" s="2323"/>
      <c r="GAN2356" s="2323"/>
      <c r="GAO2356" s="2323"/>
      <c r="GAP2356" s="2323"/>
      <c r="GAQ2356" s="2323"/>
      <c r="GAR2356" s="2323"/>
      <c r="GAS2356" s="2323"/>
      <c r="GAT2356" s="2323"/>
      <c r="GAU2356" s="2323"/>
      <c r="GAV2356" s="2323"/>
      <c r="GAW2356" s="2323"/>
      <c r="GAX2356" s="2323"/>
      <c r="GAY2356" s="2323"/>
      <c r="GAZ2356" s="2323"/>
      <c r="GBA2356" s="2323"/>
      <c r="GBB2356" s="2323"/>
      <c r="GBC2356" s="2323"/>
      <c r="GBD2356" s="2323"/>
      <c r="GBE2356" s="2323"/>
      <c r="GBF2356" s="2323"/>
      <c r="GBG2356" s="2323"/>
      <c r="GBH2356" s="2323"/>
      <c r="GBI2356" s="2323"/>
      <c r="GBJ2356" s="2323"/>
      <c r="GBK2356" s="2323"/>
      <c r="GBL2356" s="2323"/>
      <c r="GBM2356" s="2323"/>
      <c r="GBN2356" s="2323"/>
      <c r="GBO2356" s="2323"/>
      <c r="GBP2356" s="2323"/>
      <c r="GBQ2356" s="2323"/>
      <c r="GBR2356" s="2323"/>
      <c r="GBS2356" s="2323"/>
      <c r="GBT2356" s="2323"/>
      <c r="GBU2356" s="2323"/>
      <c r="GBV2356" s="2323"/>
      <c r="GBW2356" s="2323"/>
      <c r="GBX2356" s="2323"/>
      <c r="GBY2356" s="2323"/>
      <c r="GBZ2356" s="2323"/>
      <c r="GCA2356" s="2323"/>
      <c r="GCB2356" s="2323"/>
      <c r="GCC2356" s="2323"/>
      <c r="GCD2356" s="2323"/>
      <c r="GCE2356" s="2323"/>
      <c r="GCF2356" s="2323"/>
      <c r="GCG2356" s="2323"/>
      <c r="GCH2356" s="2323"/>
      <c r="GCI2356" s="2323"/>
      <c r="GCJ2356" s="2323"/>
      <c r="GCK2356" s="2323"/>
      <c r="GCL2356" s="2323"/>
      <c r="GCM2356" s="2323"/>
      <c r="GCN2356" s="2323"/>
      <c r="GCO2356" s="2323"/>
      <c r="GCP2356" s="2323"/>
      <c r="GCQ2356" s="2323"/>
      <c r="GCR2356" s="2323"/>
      <c r="GCS2356" s="2323"/>
      <c r="GCT2356" s="2323"/>
      <c r="GCU2356" s="2323"/>
      <c r="GCV2356" s="2323"/>
      <c r="GCW2356" s="2323"/>
      <c r="GCX2356" s="2323"/>
      <c r="GCY2356" s="2323"/>
      <c r="GCZ2356" s="2323"/>
      <c r="GDA2356" s="2323"/>
      <c r="GDB2356" s="2323"/>
      <c r="GDC2356" s="2323"/>
      <c r="GDD2356" s="2323"/>
      <c r="GDE2356" s="2323"/>
      <c r="GDF2356" s="2323"/>
      <c r="GDG2356" s="2323"/>
      <c r="GDH2356" s="2323"/>
      <c r="GDI2356" s="2323"/>
      <c r="GDJ2356" s="2323"/>
      <c r="GDK2356" s="2323"/>
      <c r="GDL2356" s="2323"/>
      <c r="GDM2356" s="2323"/>
      <c r="GDN2356" s="2323"/>
      <c r="GDO2356" s="2323"/>
      <c r="GDP2356" s="2323"/>
      <c r="GDQ2356" s="2323"/>
      <c r="GDR2356" s="2323"/>
      <c r="GDS2356" s="2323"/>
      <c r="GDT2356" s="2323"/>
      <c r="GDU2356" s="2323"/>
      <c r="GDV2356" s="2323"/>
      <c r="GDW2356" s="2323"/>
      <c r="GDX2356" s="2323"/>
      <c r="GDY2356" s="2323"/>
      <c r="GDZ2356" s="2323"/>
      <c r="GEA2356" s="2323"/>
      <c r="GEB2356" s="2323"/>
      <c r="GEC2356" s="2323"/>
      <c r="GED2356" s="2323"/>
      <c r="GEE2356" s="2323"/>
      <c r="GEF2356" s="2323"/>
      <c r="GEG2356" s="2323"/>
      <c r="GEH2356" s="2323"/>
      <c r="GEI2356" s="2323"/>
      <c r="GEJ2356" s="2323"/>
      <c r="GEK2356" s="2323"/>
      <c r="GEL2356" s="2323"/>
      <c r="GEM2356" s="2323"/>
      <c r="GEN2356" s="2323"/>
      <c r="GEO2356" s="2323"/>
      <c r="GEP2356" s="2323"/>
      <c r="GEQ2356" s="2323"/>
      <c r="GER2356" s="2323"/>
      <c r="GES2356" s="2323"/>
      <c r="GET2356" s="2323"/>
      <c r="GEU2356" s="2323"/>
      <c r="GEV2356" s="2323"/>
      <c r="GEW2356" s="2323"/>
      <c r="GEX2356" s="2323"/>
      <c r="GEY2356" s="2323"/>
      <c r="GEZ2356" s="2323"/>
      <c r="GFA2356" s="2323"/>
      <c r="GFB2356" s="2323"/>
      <c r="GFC2356" s="2323"/>
      <c r="GFD2356" s="2323"/>
      <c r="GFE2356" s="2323"/>
      <c r="GFF2356" s="2323"/>
      <c r="GFG2356" s="2323"/>
      <c r="GFH2356" s="2323"/>
      <c r="GFI2356" s="2323"/>
      <c r="GFJ2356" s="2323"/>
      <c r="GFK2356" s="2323"/>
      <c r="GFL2356" s="2323"/>
      <c r="GFM2356" s="2323"/>
      <c r="GFN2356" s="2323"/>
      <c r="GFO2356" s="2323"/>
      <c r="GFP2356" s="2323"/>
      <c r="GFQ2356" s="2323"/>
      <c r="GFR2356" s="2323"/>
      <c r="GFS2356" s="2323"/>
      <c r="GFT2356" s="2323"/>
      <c r="GFU2356" s="2323"/>
      <c r="GFV2356" s="2323"/>
      <c r="GFW2356" s="2323"/>
      <c r="GFX2356" s="2323"/>
      <c r="GFY2356" s="2323"/>
      <c r="GFZ2356" s="2323"/>
      <c r="GGA2356" s="2323"/>
      <c r="GGB2356" s="2323"/>
      <c r="GGC2356" s="2323"/>
      <c r="GGD2356" s="2323"/>
      <c r="GGE2356" s="2323"/>
      <c r="GGF2356" s="2323"/>
      <c r="GGG2356" s="2323"/>
      <c r="GGH2356" s="2323"/>
      <c r="GGI2356" s="2323"/>
      <c r="GGJ2356" s="2323"/>
      <c r="GGK2356" s="2323"/>
      <c r="GGL2356" s="2323"/>
      <c r="GGM2356" s="2323"/>
      <c r="GGN2356" s="2323"/>
      <c r="GGO2356" s="2323"/>
      <c r="GGP2356" s="2323"/>
      <c r="GGQ2356" s="2323"/>
      <c r="GGR2356" s="2323"/>
      <c r="GGS2356" s="2323"/>
      <c r="GGT2356" s="2323"/>
      <c r="GGU2356" s="2323"/>
      <c r="GGV2356" s="2323"/>
      <c r="GGW2356" s="2323"/>
      <c r="GGX2356" s="2323"/>
      <c r="GGY2356" s="2323"/>
      <c r="GGZ2356" s="2323"/>
      <c r="GHA2356" s="2323"/>
      <c r="GHB2356" s="2323"/>
      <c r="GHC2356" s="2323"/>
      <c r="GHD2356" s="2323"/>
      <c r="GHE2356" s="2323"/>
      <c r="GHF2356" s="2323"/>
      <c r="GHG2356" s="2323"/>
      <c r="GHH2356" s="2323"/>
      <c r="GHI2356" s="2323"/>
      <c r="GHJ2356" s="2323"/>
      <c r="GHK2356" s="2323"/>
      <c r="GHL2356" s="2323"/>
      <c r="GHM2356" s="2323"/>
      <c r="GHN2356" s="2323"/>
      <c r="GHO2356" s="2323"/>
      <c r="GHP2356" s="2323"/>
      <c r="GHQ2356" s="2323"/>
      <c r="GHR2356" s="2323"/>
      <c r="GHS2356" s="2323"/>
      <c r="GHT2356" s="2323"/>
      <c r="GHU2356" s="2323"/>
      <c r="GHV2356" s="2323"/>
      <c r="GHW2356" s="2323"/>
      <c r="GHX2356" s="2323"/>
      <c r="GHY2356" s="2323"/>
      <c r="GHZ2356" s="2323"/>
      <c r="GIA2356" s="2323"/>
      <c r="GIB2356" s="2323"/>
      <c r="GIC2356" s="2323"/>
      <c r="GID2356" s="2323"/>
      <c r="GIE2356" s="2323"/>
      <c r="GIF2356" s="2323"/>
      <c r="GIG2356" s="2323"/>
      <c r="GIH2356" s="2323"/>
      <c r="GII2356" s="2323"/>
      <c r="GIJ2356" s="2323"/>
      <c r="GIK2356" s="2323"/>
      <c r="GIL2356" s="2323"/>
      <c r="GIM2356" s="2323"/>
      <c r="GIN2356" s="2323"/>
      <c r="GIO2356" s="2323"/>
      <c r="GIP2356" s="2323"/>
      <c r="GIQ2356" s="2323"/>
      <c r="GIR2356" s="2323"/>
      <c r="GIS2356" s="2323"/>
      <c r="GIT2356" s="2323"/>
      <c r="GIU2356" s="2323"/>
      <c r="GIV2356" s="2323"/>
      <c r="GIW2356" s="2323"/>
      <c r="GIX2356" s="2323"/>
      <c r="GIY2356" s="2323"/>
      <c r="GIZ2356" s="2323"/>
      <c r="GJA2356" s="2323"/>
      <c r="GJB2356" s="2323"/>
      <c r="GJC2356" s="2323"/>
      <c r="GJD2356" s="2323"/>
      <c r="GJE2356" s="2323"/>
      <c r="GJF2356" s="2323"/>
      <c r="GJG2356" s="2323"/>
      <c r="GJH2356" s="2323"/>
      <c r="GJI2356" s="2323"/>
      <c r="GJJ2356" s="2323"/>
      <c r="GJK2356" s="2323"/>
      <c r="GJL2356" s="2323"/>
      <c r="GJM2356" s="2323"/>
      <c r="GJN2356" s="2323"/>
      <c r="GJO2356" s="2323"/>
      <c r="GJP2356" s="2323"/>
      <c r="GJQ2356" s="2323"/>
      <c r="GJR2356" s="2323"/>
      <c r="GJS2356" s="2323"/>
      <c r="GJT2356" s="2323"/>
      <c r="GJU2356" s="2323"/>
      <c r="GJV2356" s="2323"/>
      <c r="GJW2356" s="2323"/>
      <c r="GJX2356" s="2323"/>
      <c r="GJY2356" s="2323"/>
      <c r="GJZ2356" s="2323"/>
      <c r="GKA2356" s="2323"/>
      <c r="GKB2356" s="2323"/>
      <c r="GKC2356" s="2323"/>
      <c r="GKD2356" s="2323"/>
      <c r="GKE2356" s="2323"/>
      <c r="GKF2356" s="2323"/>
      <c r="GKG2356" s="2323"/>
      <c r="GKH2356" s="2323"/>
      <c r="GKI2356" s="2323"/>
      <c r="GKJ2356" s="2323"/>
      <c r="GKK2356" s="2323"/>
      <c r="GKL2356" s="2323"/>
      <c r="GKM2356" s="2323"/>
      <c r="GKN2356" s="2323"/>
      <c r="GKO2356" s="2323"/>
      <c r="GKP2356" s="2323"/>
      <c r="GKQ2356" s="2323"/>
      <c r="GKR2356" s="2323"/>
      <c r="GKS2356" s="2323"/>
      <c r="GKT2356" s="2323"/>
      <c r="GKU2356" s="2323"/>
      <c r="GKV2356" s="2323"/>
      <c r="GKW2356" s="2323"/>
      <c r="GKX2356" s="2323"/>
      <c r="GKY2356" s="2323"/>
      <c r="GKZ2356" s="2323"/>
      <c r="GLA2356" s="2323"/>
      <c r="GLB2356" s="2323"/>
      <c r="GLC2356" s="2323"/>
      <c r="GLD2356" s="2323"/>
      <c r="GLE2356" s="2323"/>
      <c r="GLF2356" s="2323"/>
      <c r="GLG2356" s="2323"/>
      <c r="GLH2356" s="2323"/>
      <c r="GLI2356" s="2323"/>
      <c r="GLJ2356" s="2323"/>
      <c r="GLK2356" s="2323"/>
      <c r="GLL2356" s="2323"/>
      <c r="GLM2356" s="2323"/>
      <c r="GLN2356" s="2323"/>
      <c r="GLO2356" s="2323"/>
      <c r="GLP2356" s="2323"/>
      <c r="GLQ2356" s="2323"/>
      <c r="GLR2356" s="2323"/>
      <c r="GLS2356" s="2323"/>
      <c r="GLT2356" s="2323"/>
      <c r="GLU2356" s="2323"/>
      <c r="GLV2356" s="2323"/>
      <c r="GLW2356" s="2323"/>
      <c r="GLX2356" s="2323"/>
      <c r="GLY2356" s="2323"/>
      <c r="GLZ2356" s="2323"/>
      <c r="GMA2356" s="2323"/>
      <c r="GMB2356" s="2323"/>
      <c r="GMC2356" s="2323"/>
      <c r="GMD2356" s="2323"/>
      <c r="GME2356" s="2323"/>
      <c r="GMF2356" s="2323"/>
      <c r="GMG2356" s="2323"/>
      <c r="GMH2356" s="2323"/>
      <c r="GMI2356" s="2323"/>
      <c r="GMJ2356" s="2323"/>
      <c r="GMK2356" s="2323"/>
      <c r="GML2356" s="2323"/>
      <c r="GMM2356" s="2323"/>
      <c r="GMN2356" s="2323"/>
      <c r="GMO2356" s="2323"/>
      <c r="GMP2356" s="2323"/>
      <c r="GMQ2356" s="2323"/>
      <c r="GMR2356" s="2323"/>
      <c r="GMS2356" s="2323"/>
      <c r="GMT2356" s="2323"/>
      <c r="GMU2356" s="2323"/>
      <c r="GMV2356" s="2323"/>
      <c r="GMW2356" s="2323"/>
      <c r="GMX2356" s="2323"/>
      <c r="GMY2356" s="2323"/>
      <c r="GMZ2356" s="2323"/>
      <c r="GNA2356" s="2323"/>
      <c r="GNB2356" s="2323"/>
      <c r="GNC2356" s="2323"/>
      <c r="GND2356" s="2323"/>
      <c r="GNE2356" s="2323"/>
      <c r="GNF2356" s="2323"/>
      <c r="GNG2356" s="2323"/>
      <c r="GNH2356" s="2323"/>
      <c r="GNI2356" s="2323"/>
      <c r="GNJ2356" s="2323"/>
      <c r="GNK2356" s="2323"/>
      <c r="GNL2356" s="2323"/>
      <c r="GNM2356" s="2323"/>
      <c r="GNN2356" s="2323"/>
      <c r="GNO2356" s="2323"/>
      <c r="GNP2356" s="2323"/>
      <c r="GNQ2356" s="2323"/>
      <c r="GNR2356" s="2323"/>
      <c r="GNS2356" s="2323"/>
      <c r="GNT2356" s="2323"/>
      <c r="GNU2356" s="2323"/>
      <c r="GNV2356" s="2323"/>
      <c r="GNW2356" s="2323"/>
      <c r="GNX2356" s="2323"/>
      <c r="GNY2356" s="2323"/>
      <c r="GNZ2356" s="2323"/>
      <c r="GOA2356" s="2323"/>
      <c r="GOB2356" s="2323"/>
      <c r="GOC2356" s="2323"/>
      <c r="GOD2356" s="2323"/>
      <c r="GOE2356" s="2323"/>
      <c r="GOF2356" s="2323"/>
      <c r="GOG2356" s="2323"/>
      <c r="GOH2356" s="2323"/>
      <c r="GOI2356" s="2323"/>
      <c r="GOJ2356" s="2323"/>
      <c r="GOK2356" s="2323"/>
      <c r="GOL2356" s="2323"/>
      <c r="GOM2356" s="2323"/>
      <c r="GON2356" s="2323"/>
      <c r="GOO2356" s="2323"/>
      <c r="GOP2356" s="2323"/>
      <c r="GOQ2356" s="2323"/>
      <c r="GOR2356" s="2323"/>
      <c r="GOS2356" s="2323"/>
      <c r="GOT2356" s="2323"/>
      <c r="GOU2356" s="2323"/>
      <c r="GOV2356" s="2323"/>
      <c r="GOW2356" s="2323"/>
      <c r="GOX2356" s="2323"/>
      <c r="GOY2356" s="2323"/>
      <c r="GOZ2356" s="2323"/>
      <c r="GPA2356" s="2323"/>
      <c r="GPB2356" s="2323"/>
      <c r="GPC2356" s="2323"/>
      <c r="GPD2356" s="2323"/>
      <c r="GPE2356" s="2323"/>
      <c r="GPF2356" s="2323"/>
      <c r="GPG2356" s="2323"/>
      <c r="GPH2356" s="2323"/>
      <c r="GPI2356" s="2323"/>
      <c r="GPJ2356" s="2323"/>
      <c r="GPK2356" s="2323"/>
      <c r="GPL2356" s="2323"/>
      <c r="GPM2356" s="2323"/>
      <c r="GPN2356" s="2323"/>
      <c r="GPO2356" s="2323"/>
      <c r="GPP2356" s="2323"/>
      <c r="GPQ2356" s="2323"/>
      <c r="GPR2356" s="2323"/>
      <c r="GPS2356" s="2323"/>
      <c r="GPT2356" s="2323"/>
      <c r="GPU2356" s="2323"/>
      <c r="GPV2356" s="2323"/>
      <c r="GPW2356" s="2323"/>
      <c r="GPX2356" s="2323"/>
      <c r="GPY2356" s="2323"/>
      <c r="GPZ2356" s="2323"/>
      <c r="GQA2356" s="2323"/>
      <c r="GQB2356" s="2323"/>
      <c r="GQC2356" s="2323"/>
      <c r="GQD2356" s="2323"/>
      <c r="GQE2356" s="2323"/>
      <c r="GQF2356" s="2323"/>
      <c r="GQG2356" s="2323"/>
      <c r="GQH2356" s="2323"/>
      <c r="GQI2356" s="2323"/>
      <c r="GQJ2356" s="2323"/>
      <c r="GQK2356" s="2323"/>
      <c r="GQL2356" s="2323"/>
      <c r="GQM2356" s="2323"/>
      <c r="GQN2356" s="2323"/>
      <c r="GQO2356" s="2323"/>
      <c r="GQP2356" s="2323"/>
      <c r="GQQ2356" s="2323"/>
      <c r="GQR2356" s="2323"/>
      <c r="GQS2356" s="2323"/>
      <c r="GQT2356" s="2323"/>
      <c r="GQU2356" s="2323"/>
      <c r="GQV2356" s="2323"/>
      <c r="GQW2356" s="2323"/>
      <c r="GQX2356" s="2323"/>
      <c r="GQY2356" s="2323"/>
      <c r="GQZ2356" s="2323"/>
      <c r="GRA2356" s="2323"/>
      <c r="GRB2356" s="2323"/>
      <c r="GRC2356" s="2323"/>
      <c r="GRD2356" s="2323"/>
      <c r="GRE2356" s="2323"/>
      <c r="GRF2356" s="2323"/>
      <c r="GRG2356" s="2323"/>
      <c r="GRH2356" s="2323"/>
      <c r="GRI2356" s="2323"/>
      <c r="GRJ2356" s="2323"/>
      <c r="GRK2356" s="2323"/>
      <c r="GRL2356" s="2323"/>
      <c r="GRM2356" s="2323"/>
      <c r="GRN2356" s="2323"/>
      <c r="GRO2356" s="2323"/>
      <c r="GRP2356" s="2323"/>
      <c r="GRQ2356" s="2323"/>
      <c r="GRR2356" s="2323"/>
      <c r="GRS2356" s="2323"/>
      <c r="GRT2356" s="2323"/>
      <c r="GRU2356" s="2323"/>
      <c r="GRV2356" s="2323"/>
      <c r="GRW2356" s="2323"/>
      <c r="GRX2356" s="2323"/>
      <c r="GRY2356" s="2323"/>
      <c r="GRZ2356" s="2323"/>
      <c r="GSA2356" s="2323"/>
      <c r="GSB2356" s="2323"/>
      <c r="GSC2356" s="2323"/>
      <c r="GSD2356" s="2323"/>
      <c r="GSE2356" s="2323"/>
      <c r="GSF2356" s="2323"/>
      <c r="GSG2356" s="2323"/>
      <c r="GSH2356" s="2323"/>
      <c r="GSI2356" s="2323"/>
      <c r="GSJ2356" s="2323"/>
      <c r="GSK2356" s="2323"/>
      <c r="GSL2356" s="2323"/>
      <c r="GSM2356" s="2323"/>
      <c r="GSN2356" s="2323"/>
      <c r="GSO2356" s="2323"/>
      <c r="GSP2356" s="2323"/>
      <c r="GSQ2356" s="2323"/>
      <c r="GSR2356" s="2323"/>
      <c r="GSS2356" s="2323"/>
      <c r="GST2356" s="2323"/>
      <c r="GSU2356" s="2323"/>
      <c r="GSV2356" s="2323"/>
      <c r="GSW2356" s="2323"/>
      <c r="GSX2356" s="2323"/>
      <c r="GSY2356" s="2323"/>
      <c r="GSZ2356" s="2323"/>
      <c r="GTA2356" s="2323"/>
      <c r="GTB2356" s="2323"/>
      <c r="GTC2356" s="2323"/>
      <c r="GTD2356" s="2323"/>
      <c r="GTE2356" s="2323"/>
      <c r="GTF2356" s="2323"/>
      <c r="GTG2356" s="2323"/>
      <c r="GTH2356" s="2323"/>
      <c r="GTI2356" s="2323"/>
      <c r="GTJ2356" s="2323"/>
      <c r="GTK2356" s="2323"/>
      <c r="GTL2356" s="2323"/>
      <c r="GTM2356" s="2323"/>
      <c r="GTN2356" s="2323"/>
      <c r="GTO2356" s="2323"/>
      <c r="GTP2356" s="2323"/>
      <c r="GTQ2356" s="2323"/>
      <c r="GTR2356" s="2323"/>
      <c r="GTS2356" s="2323"/>
      <c r="GTT2356" s="2323"/>
      <c r="GTU2356" s="2323"/>
      <c r="GTV2356" s="2323"/>
      <c r="GTW2356" s="2323"/>
      <c r="GTX2356" s="2323"/>
      <c r="GTY2356" s="2323"/>
      <c r="GTZ2356" s="2323"/>
      <c r="GUA2356" s="2323"/>
      <c r="GUB2356" s="2323"/>
      <c r="GUC2356" s="2323"/>
      <c r="GUD2356" s="2323"/>
      <c r="GUE2356" s="2323"/>
      <c r="GUF2356" s="2323"/>
      <c r="GUG2356" s="2323"/>
      <c r="GUH2356" s="2323"/>
      <c r="GUI2356" s="2323"/>
      <c r="GUJ2356" s="2323"/>
      <c r="GUK2356" s="2323"/>
      <c r="GUL2356" s="2323"/>
      <c r="GUM2356" s="2323"/>
      <c r="GUN2356" s="2323"/>
      <c r="GUO2356" s="2323"/>
      <c r="GUP2356" s="2323"/>
      <c r="GUQ2356" s="2323"/>
      <c r="GUR2356" s="2323"/>
      <c r="GUS2356" s="2323"/>
      <c r="GUT2356" s="2323"/>
      <c r="GUU2356" s="2323"/>
      <c r="GUV2356" s="2323"/>
      <c r="GUW2356" s="2323"/>
      <c r="GUX2356" s="2323"/>
      <c r="GUY2356" s="2323"/>
      <c r="GUZ2356" s="2323"/>
      <c r="GVA2356" s="2323"/>
      <c r="GVB2356" s="2323"/>
      <c r="GVC2356" s="2323"/>
      <c r="GVD2356" s="2323"/>
      <c r="GVE2356" s="2323"/>
      <c r="GVF2356" s="2323"/>
      <c r="GVG2356" s="2323"/>
      <c r="GVH2356" s="2323"/>
      <c r="GVI2356" s="2323"/>
      <c r="GVJ2356" s="2323"/>
      <c r="GVK2356" s="2323"/>
      <c r="GVL2356" s="2323"/>
      <c r="GVM2356" s="2323"/>
      <c r="GVN2356" s="2323"/>
      <c r="GVO2356" s="2323"/>
      <c r="GVP2356" s="2323"/>
      <c r="GVQ2356" s="2323"/>
      <c r="GVR2356" s="2323"/>
      <c r="GVS2356" s="2323"/>
      <c r="GVT2356" s="2323"/>
      <c r="GVU2356" s="2323"/>
      <c r="GVV2356" s="2323"/>
      <c r="GVW2356" s="2323"/>
      <c r="GVX2356" s="2323"/>
      <c r="GVY2356" s="2323"/>
      <c r="GVZ2356" s="2323"/>
      <c r="GWA2356" s="2323"/>
      <c r="GWB2356" s="2323"/>
      <c r="GWC2356" s="2323"/>
      <c r="GWD2356" s="2323"/>
      <c r="GWE2356" s="2323"/>
      <c r="GWF2356" s="2323"/>
      <c r="GWG2356" s="2323"/>
      <c r="GWH2356" s="2323"/>
      <c r="GWI2356" s="2323"/>
      <c r="GWJ2356" s="2323"/>
      <c r="GWK2356" s="2323"/>
      <c r="GWL2356" s="2323"/>
      <c r="GWM2356" s="2323"/>
      <c r="GWN2356" s="2323"/>
      <c r="GWO2356" s="2323"/>
      <c r="GWP2356" s="2323"/>
      <c r="GWQ2356" s="2323"/>
      <c r="GWR2356" s="2323"/>
      <c r="GWS2356" s="2323"/>
      <c r="GWT2356" s="2323"/>
      <c r="GWU2356" s="2323"/>
      <c r="GWV2356" s="2323"/>
      <c r="GWW2356" s="2323"/>
      <c r="GWX2356" s="2323"/>
      <c r="GWY2356" s="2323"/>
      <c r="GWZ2356" s="2323"/>
      <c r="GXA2356" s="2323"/>
      <c r="GXB2356" s="2323"/>
      <c r="GXC2356" s="2323"/>
      <c r="GXD2356" s="2323"/>
      <c r="GXE2356" s="2323"/>
      <c r="GXF2356" s="2323"/>
      <c r="GXG2356" s="2323"/>
      <c r="GXH2356" s="2323"/>
      <c r="GXI2356" s="2323"/>
      <c r="GXJ2356" s="2323"/>
      <c r="GXK2356" s="2323"/>
      <c r="GXL2356" s="2323"/>
      <c r="GXM2356" s="2323"/>
      <c r="GXN2356" s="2323"/>
      <c r="GXO2356" s="2323"/>
      <c r="GXP2356" s="2323"/>
      <c r="GXQ2356" s="2323"/>
      <c r="GXR2356" s="2323"/>
      <c r="GXS2356" s="2323"/>
      <c r="GXT2356" s="2323"/>
      <c r="GXU2356" s="2323"/>
      <c r="GXV2356" s="2323"/>
      <c r="GXW2356" s="2323"/>
      <c r="GXX2356" s="2323"/>
      <c r="GXY2356" s="2323"/>
      <c r="GXZ2356" s="2323"/>
      <c r="GYA2356" s="2323"/>
      <c r="GYB2356" s="2323"/>
      <c r="GYC2356" s="2323"/>
      <c r="GYD2356" s="2323"/>
      <c r="GYE2356" s="2323"/>
      <c r="GYF2356" s="2323"/>
      <c r="GYG2356" s="2323"/>
      <c r="GYH2356" s="2323"/>
      <c r="GYI2356" s="2323"/>
      <c r="GYJ2356" s="2323"/>
      <c r="GYK2356" s="2323"/>
      <c r="GYL2356" s="2323"/>
      <c r="GYM2356" s="2323"/>
      <c r="GYN2356" s="2323"/>
      <c r="GYO2356" s="2323"/>
      <c r="GYP2356" s="2323"/>
      <c r="GYQ2356" s="2323"/>
      <c r="GYR2356" s="2323"/>
      <c r="GYS2356" s="2323"/>
      <c r="GYT2356" s="2323"/>
      <c r="GYU2356" s="2323"/>
      <c r="GYV2356" s="2323"/>
      <c r="GYW2356" s="2323"/>
      <c r="GYX2356" s="2323"/>
      <c r="GYY2356" s="2323"/>
      <c r="GYZ2356" s="2323"/>
      <c r="GZA2356" s="2323"/>
      <c r="GZB2356" s="2323"/>
      <c r="GZC2356" s="2323"/>
      <c r="GZD2356" s="2323"/>
      <c r="GZE2356" s="2323"/>
      <c r="GZF2356" s="2323"/>
      <c r="GZG2356" s="2323"/>
      <c r="GZH2356" s="2323"/>
      <c r="GZI2356" s="2323"/>
      <c r="GZJ2356" s="2323"/>
      <c r="GZK2356" s="2323"/>
      <c r="GZL2356" s="2323"/>
      <c r="GZM2356" s="2323"/>
      <c r="GZN2356" s="2323"/>
      <c r="GZO2356" s="2323"/>
      <c r="GZP2356" s="2323"/>
      <c r="GZQ2356" s="2323"/>
      <c r="GZR2356" s="2323"/>
      <c r="GZS2356" s="2323"/>
      <c r="GZT2356" s="2323"/>
      <c r="GZU2356" s="2323"/>
      <c r="GZV2356" s="2323"/>
      <c r="GZW2356" s="2323"/>
      <c r="GZX2356" s="2323"/>
      <c r="GZY2356" s="2323"/>
      <c r="GZZ2356" s="2323"/>
      <c r="HAA2356" s="2323"/>
      <c r="HAB2356" s="2323"/>
      <c r="HAC2356" s="2323"/>
      <c r="HAD2356" s="2323"/>
      <c r="HAE2356" s="2323"/>
      <c r="HAF2356" s="2323"/>
      <c r="HAG2356" s="2323"/>
      <c r="HAH2356" s="2323"/>
      <c r="HAI2356" s="2323"/>
      <c r="HAJ2356" s="2323"/>
      <c r="HAK2356" s="2323"/>
      <c r="HAL2356" s="2323"/>
      <c r="HAM2356" s="2323"/>
      <c r="HAN2356" s="2323"/>
      <c r="HAO2356" s="2323"/>
      <c r="HAP2356" s="2323"/>
      <c r="HAQ2356" s="2323"/>
      <c r="HAR2356" s="2323"/>
      <c r="HAS2356" s="2323"/>
      <c r="HAT2356" s="2323"/>
      <c r="HAU2356" s="2323"/>
      <c r="HAV2356" s="2323"/>
      <c r="HAW2356" s="2323"/>
      <c r="HAX2356" s="2323"/>
      <c r="HAY2356" s="2323"/>
      <c r="HAZ2356" s="2323"/>
      <c r="HBA2356" s="2323"/>
      <c r="HBB2356" s="2323"/>
      <c r="HBC2356" s="2323"/>
      <c r="HBD2356" s="2323"/>
      <c r="HBE2356" s="2323"/>
      <c r="HBF2356" s="2323"/>
      <c r="HBG2356" s="2323"/>
      <c r="HBH2356" s="2323"/>
      <c r="HBI2356" s="2323"/>
      <c r="HBJ2356" s="2323"/>
      <c r="HBK2356" s="2323"/>
      <c r="HBL2356" s="2323"/>
      <c r="HBM2356" s="2323"/>
      <c r="HBN2356" s="2323"/>
      <c r="HBO2356" s="2323"/>
      <c r="HBP2356" s="2323"/>
      <c r="HBQ2356" s="2323"/>
      <c r="HBR2356" s="2323"/>
      <c r="HBS2356" s="2323"/>
      <c r="HBT2356" s="2323"/>
      <c r="HBU2356" s="2323"/>
      <c r="HBV2356" s="2323"/>
      <c r="HBW2356" s="2323"/>
      <c r="HBX2356" s="2323"/>
      <c r="HBY2356" s="2323"/>
      <c r="HBZ2356" s="2323"/>
      <c r="HCA2356" s="2323"/>
      <c r="HCB2356" s="2323"/>
      <c r="HCC2356" s="2323"/>
      <c r="HCD2356" s="2323"/>
      <c r="HCE2356" s="2323"/>
      <c r="HCF2356" s="2323"/>
      <c r="HCG2356" s="2323"/>
      <c r="HCH2356" s="2323"/>
      <c r="HCI2356" s="2323"/>
      <c r="HCJ2356" s="2323"/>
      <c r="HCK2356" s="2323"/>
      <c r="HCL2356" s="2323"/>
      <c r="HCM2356" s="2323"/>
      <c r="HCN2356" s="2323"/>
      <c r="HCO2356" s="2323"/>
      <c r="HCP2356" s="2323"/>
      <c r="HCQ2356" s="2323"/>
      <c r="HCR2356" s="2323"/>
      <c r="HCS2356" s="2323"/>
      <c r="HCT2356" s="2323"/>
      <c r="HCU2356" s="2323"/>
      <c r="HCV2356" s="2323"/>
      <c r="HCW2356" s="2323"/>
      <c r="HCX2356" s="2323"/>
      <c r="HCY2356" s="2323"/>
      <c r="HCZ2356" s="2323"/>
      <c r="HDA2356" s="2323"/>
      <c r="HDB2356" s="2323"/>
      <c r="HDC2356" s="2323"/>
      <c r="HDD2356" s="2323"/>
      <c r="HDE2356" s="2323"/>
      <c r="HDF2356" s="2323"/>
      <c r="HDG2356" s="2323"/>
      <c r="HDH2356" s="2323"/>
      <c r="HDI2356" s="2323"/>
      <c r="HDJ2356" s="2323"/>
      <c r="HDK2356" s="2323"/>
      <c r="HDL2356" s="2323"/>
      <c r="HDM2356" s="2323"/>
      <c r="HDN2356" s="2323"/>
      <c r="HDO2356" s="2323"/>
      <c r="HDP2356" s="2323"/>
      <c r="HDQ2356" s="2323"/>
      <c r="HDR2356" s="2323"/>
      <c r="HDS2356" s="2323"/>
      <c r="HDT2356" s="2323"/>
      <c r="HDU2356" s="2323"/>
      <c r="HDV2356" s="2323"/>
      <c r="HDW2356" s="2323"/>
      <c r="HDX2356" s="2323"/>
      <c r="HDY2356" s="2323"/>
      <c r="HDZ2356" s="2323"/>
      <c r="HEA2356" s="2323"/>
      <c r="HEB2356" s="2323"/>
      <c r="HEC2356" s="2323"/>
      <c r="HED2356" s="2323"/>
      <c r="HEE2356" s="2323"/>
      <c r="HEF2356" s="2323"/>
      <c r="HEG2356" s="2323"/>
      <c r="HEH2356" s="2323"/>
      <c r="HEI2356" s="2323"/>
      <c r="HEJ2356" s="2323"/>
      <c r="HEK2356" s="2323"/>
      <c r="HEL2356" s="2323"/>
      <c r="HEM2356" s="2323"/>
      <c r="HEN2356" s="2323"/>
      <c r="HEO2356" s="2323"/>
      <c r="HEP2356" s="2323"/>
      <c r="HEQ2356" s="2323"/>
      <c r="HER2356" s="2323"/>
      <c r="HES2356" s="2323"/>
      <c r="HET2356" s="2323"/>
      <c r="HEU2356" s="2323"/>
      <c r="HEV2356" s="2323"/>
      <c r="HEW2356" s="2323"/>
      <c r="HEX2356" s="2323"/>
      <c r="HEY2356" s="2323"/>
      <c r="HEZ2356" s="2323"/>
      <c r="HFA2356" s="2323"/>
      <c r="HFB2356" s="2323"/>
      <c r="HFC2356" s="2323"/>
      <c r="HFD2356" s="2323"/>
      <c r="HFE2356" s="2323"/>
      <c r="HFF2356" s="2323"/>
      <c r="HFG2356" s="2323"/>
      <c r="HFH2356" s="2323"/>
      <c r="HFI2356" s="2323"/>
      <c r="HFJ2356" s="2323"/>
      <c r="HFK2356" s="2323"/>
      <c r="HFL2356" s="2323"/>
      <c r="HFM2356" s="2323"/>
      <c r="HFN2356" s="2323"/>
      <c r="HFO2356" s="2323"/>
      <c r="HFP2356" s="2323"/>
      <c r="HFQ2356" s="2323"/>
      <c r="HFR2356" s="2323"/>
      <c r="HFS2356" s="2323"/>
      <c r="HFT2356" s="2323"/>
      <c r="HFU2356" s="2323"/>
      <c r="HFV2356" s="2323"/>
      <c r="HFW2356" s="2323"/>
      <c r="HFX2356" s="2323"/>
      <c r="HFY2356" s="2323"/>
      <c r="HFZ2356" s="2323"/>
      <c r="HGA2356" s="2323"/>
      <c r="HGB2356" s="2323"/>
      <c r="HGC2356" s="2323"/>
      <c r="HGD2356" s="2323"/>
      <c r="HGE2356" s="2323"/>
      <c r="HGF2356" s="2323"/>
      <c r="HGG2356" s="2323"/>
      <c r="HGH2356" s="2323"/>
      <c r="HGI2356" s="2323"/>
      <c r="HGJ2356" s="2323"/>
      <c r="HGK2356" s="2323"/>
      <c r="HGL2356" s="2323"/>
      <c r="HGM2356" s="2323"/>
      <c r="HGN2356" s="2323"/>
      <c r="HGO2356" s="2323"/>
      <c r="HGP2356" s="2323"/>
      <c r="HGQ2356" s="2323"/>
      <c r="HGR2356" s="2323"/>
      <c r="HGS2356" s="2323"/>
      <c r="HGT2356" s="2323"/>
      <c r="HGU2356" s="2323"/>
      <c r="HGV2356" s="2323"/>
      <c r="HGW2356" s="2323"/>
      <c r="HGX2356" s="2323"/>
      <c r="HGY2356" s="2323"/>
      <c r="HGZ2356" s="2323"/>
      <c r="HHA2356" s="2323"/>
      <c r="HHB2356" s="2323"/>
      <c r="HHC2356" s="2323"/>
      <c r="HHD2356" s="2323"/>
      <c r="HHE2356" s="2323"/>
      <c r="HHF2356" s="2323"/>
      <c r="HHG2356" s="2323"/>
      <c r="HHH2356" s="2323"/>
      <c r="HHI2356" s="2323"/>
      <c r="HHJ2356" s="2323"/>
      <c r="HHK2356" s="2323"/>
      <c r="HHL2356" s="2323"/>
      <c r="HHM2356" s="2323"/>
      <c r="HHN2356" s="2323"/>
      <c r="HHO2356" s="2323"/>
      <c r="HHP2356" s="2323"/>
      <c r="HHQ2356" s="2323"/>
      <c r="HHR2356" s="2323"/>
      <c r="HHS2356" s="2323"/>
      <c r="HHT2356" s="2323"/>
      <c r="HHU2356" s="2323"/>
      <c r="HHV2356" s="2323"/>
      <c r="HHW2356" s="2323"/>
      <c r="HHX2356" s="2323"/>
      <c r="HHY2356" s="2323"/>
      <c r="HHZ2356" s="2323"/>
      <c r="HIA2356" s="2323"/>
      <c r="HIB2356" s="2323"/>
      <c r="HIC2356" s="2323"/>
      <c r="HID2356" s="2323"/>
      <c r="HIE2356" s="2323"/>
      <c r="HIF2356" s="2323"/>
      <c r="HIG2356" s="2323"/>
      <c r="HIH2356" s="2323"/>
      <c r="HII2356" s="2323"/>
      <c r="HIJ2356" s="2323"/>
      <c r="HIK2356" s="2323"/>
      <c r="HIL2356" s="2323"/>
      <c r="HIM2356" s="2323"/>
      <c r="HIN2356" s="2323"/>
      <c r="HIO2356" s="2323"/>
      <c r="HIP2356" s="2323"/>
      <c r="HIQ2356" s="2323"/>
      <c r="HIR2356" s="2323"/>
      <c r="HIS2356" s="2323"/>
      <c r="HIT2356" s="2323"/>
      <c r="HIU2356" s="2323"/>
      <c r="HIV2356" s="2323"/>
      <c r="HIW2356" s="2323"/>
      <c r="HIX2356" s="2323"/>
      <c r="HIY2356" s="2323"/>
      <c r="HIZ2356" s="2323"/>
      <c r="HJA2356" s="2323"/>
      <c r="HJB2356" s="2323"/>
      <c r="HJC2356" s="2323"/>
      <c r="HJD2356" s="2323"/>
      <c r="HJE2356" s="2323"/>
      <c r="HJF2356" s="2323"/>
      <c r="HJG2356" s="2323"/>
      <c r="HJH2356" s="2323"/>
      <c r="HJI2356" s="2323"/>
      <c r="HJJ2356" s="2323"/>
      <c r="HJK2356" s="2323"/>
      <c r="HJL2356" s="2323"/>
      <c r="HJM2356" s="2323"/>
      <c r="HJN2356" s="2323"/>
      <c r="HJO2356" s="2323"/>
      <c r="HJP2356" s="2323"/>
      <c r="HJQ2356" s="2323"/>
      <c r="HJR2356" s="2323"/>
      <c r="HJS2356" s="2323"/>
      <c r="HJT2356" s="2323"/>
      <c r="HJU2356" s="2323"/>
      <c r="HJV2356" s="2323"/>
      <c r="HJW2356" s="2323"/>
      <c r="HJX2356" s="2323"/>
      <c r="HJY2356" s="2323"/>
      <c r="HJZ2356" s="2323"/>
      <c r="HKA2356" s="2323"/>
      <c r="HKB2356" s="2323"/>
      <c r="HKC2356" s="2323"/>
      <c r="HKD2356" s="2323"/>
      <c r="HKE2356" s="2323"/>
      <c r="HKF2356" s="2323"/>
      <c r="HKG2356" s="2323"/>
      <c r="HKH2356" s="2323"/>
      <c r="HKI2356" s="2323"/>
      <c r="HKJ2356" s="2323"/>
      <c r="HKK2356" s="2323"/>
      <c r="HKL2356" s="2323"/>
      <c r="HKM2356" s="2323"/>
      <c r="HKN2356" s="2323"/>
      <c r="HKO2356" s="2323"/>
      <c r="HKP2356" s="2323"/>
      <c r="HKQ2356" s="2323"/>
      <c r="HKR2356" s="2323"/>
      <c r="HKS2356" s="2323"/>
      <c r="HKT2356" s="2323"/>
      <c r="HKU2356" s="2323"/>
      <c r="HKV2356" s="2323"/>
      <c r="HKW2356" s="2323"/>
      <c r="HKX2356" s="2323"/>
      <c r="HKY2356" s="2323"/>
      <c r="HKZ2356" s="2323"/>
      <c r="HLA2356" s="2323"/>
      <c r="HLB2356" s="2323"/>
      <c r="HLC2356" s="2323"/>
      <c r="HLD2356" s="2323"/>
      <c r="HLE2356" s="2323"/>
      <c r="HLF2356" s="2323"/>
      <c r="HLG2356" s="2323"/>
      <c r="HLH2356" s="2323"/>
      <c r="HLI2356" s="2323"/>
      <c r="HLJ2356" s="2323"/>
      <c r="HLK2356" s="2323"/>
      <c r="HLL2356" s="2323"/>
      <c r="HLM2356" s="2323"/>
      <c r="HLN2356" s="2323"/>
      <c r="HLO2356" s="2323"/>
      <c r="HLP2356" s="2323"/>
      <c r="HLQ2356" s="2323"/>
      <c r="HLR2356" s="2323"/>
      <c r="HLS2356" s="2323"/>
      <c r="HLT2356" s="2323"/>
      <c r="HLU2356" s="2323"/>
      <c r="HLV2356" s="2323"/>
      <c r="HLW2356" s="2323"/>
      <c r="HLX2356" s="2323"/>
      <c r="HLY2356" s="2323"/>
      <c r="HLZ2356" s="2323"/>
      <c r="HMA2356" s="2323"/>
      <c r="HMB2356" s="2323"/>
      <c r="HMC2356" s="2323"/>
      <c r="HMD2356" s="2323"/>
      <c r="HME2356" s="2323"/>
      <c r="HMF2356" s="2323"/>
      <c r="HMG2356" s="2323"/>
      <c r="HMH2356" s="2323"/>
      <c r="HMI2356" s="2323"/>
      <c r="HMJ2356" s="2323"/>
      <c r="HMK2356" s="2323"/>
      <c r="HML2356" s="2323"/>
      <c r="HMM2356" s="2323"/>
      <c r="HMN2356" s="2323"/>
      <c r="HMO2356" s="2323"/>
      <c r="HMP2356" s="2323"/>
      <c r="HMQ2356" s="2323"/>
      <c r="HMR2356" s="2323"/>
      <c r="HMS2356" s="2323"/>
      <c r="HMT2356" s="2323"/>
      <c r="HMU2356" s="2323"/>
      <c r="HMV2356" s="2323"/>
      <c r="HMW2356" s="2323"/>
      <c r="HMX2356" s="2323"/>
      <c r="HMY2356" s="2323"/>
      <c r="HMZ2356" s="2323"/>
      <c r="HNA2356" s="2323"/>
      <c r="HNB2356" s="2323"/>
      <c r="HNC2356" s="2323"/>
      <c r="HND2356" s="2323"/>
      <c r="HNE2356" s="2323"/>
      <c r="HNF2356" s="2323"/>
      <c r="HNG2356" s="2323"/>
      <c r="HNH2356" s="2323"/>
      <c r="HNI2356" s="2323"/>
      <c r="HNJ2356" s="2323"/>
      <c r="HNK2356" s="2323"/>
      <c r="HNL2356" s="2323"/>
      <c r="HNM2356" s="2323"/>
      <c r="HNN2356" s="2323"/>
      <c r="HNO2356" s="2323"/>
      <c r="HNP2356" s="2323"/>
      <c r="HNQ2356" s="2323"/>
      <c r="HNR2356" s="2323"/>
      <c r="HNS2356" s="2323"/>
      <c r="HNT2356" s="2323"/>
      <c r="HNU2356" s="2323"/>
      <c r="HNV2356" s="2323"/>
      <c r="HNW2356" s="2323"/>
      <c r="HNX2356" s="2323"/>
      <c r="HNY2356" s="2323"/>
      <c r="HNZ2356" s="2323"/>
      <c r="HOA2356" s="2323"/>
      <c r="HOB2356" s="2323"/>
      <c r="HOC2356" s="2323"/>
      <c r="HOD2356" s="2323"/>
      <c r="HOE2356" s="2323"/>
      <c r="HOF2356" s="2323"/>
      <c r="HOG2356" s="2323"/>
      <c r="HOH2356" s="2323"/>
      <c r="HOI2356" s="2323"/>
      <c r="HOJ2356" s="2323"/>
      <c r="HOK2356" s="2323"/>
      <c r="HOL2356" s="2323"/>
      <c r="HOM2356" s="2323"/>
      <c r="HON2356" s="2323"/>
      <c r="HOO2356" s="2323"/>
      <c r="HOP2356" s="2323"/>
      <c r="HOQ2356" s="2323"/>
      <c r="HOR2356" s="2323"/>
      <c r="HOS2356" s="2323"/>
      <c r="HOT2356" s="2323"/>
      <c r="HOU2356" s="2323"/>
      <c r="HOV2356" s="2323"/>
      <c r="HOW2356" s="2323"/>
      <c r="HOX2356" s="2323"/>
      <c r="HOY2356" s="2323"/>
      <c r="HOZ2356" s="2323"/>
      <c r="HPA2356" s="2323"/>
      <c r="HPB2356" s="2323"/>
      <c r="HPC2356" s="2323"/>
      <c r="HPD2356" s="2323"/>
      <c r="HPE2356" s="2323"/>
      <c r="HPF2356" s="2323"/>
      <c r="HPG2356" s="2323"/>
      <c r="HPH2356" s="2323"/>
      <c r="HPI2356" s="2323"/>
      <c r="HPJ2356" s="2323"/>
      <c r="HPK2356" s="2323"/>
      <c r="HPL2356" s="2323"/>
      <c r="HPM2356" s="2323"/>
      <c r="HPN2356" s="2323"/>
      <c r="HPO2356" s="2323"/>
      <c r="HPP2356" s="2323"/>
      <c r="HPQ2356" s="2323"/>
      <c r="HPR2356" s="2323"/>
      <c r="HPS2356" s="2323"/>
      <c r="HPT2356" s="2323"/>
      <c r="HPU2356" s="2323"/>
      <c r="HPV2356" s="2323"/>
      <c r="HPW2356" s="2323"/>
      <c r="HPX2356" s="2323"/>
      <c r="HPY2356" s="2323"/>
      <c r="HPZ2356" s="2323"/>
      <c r="HQA2356" s="2323"/>
      <c r="HQB2356" s="2323"/>
      <c r="HQC2356" s="2323"/>
      <c r="HQD2356" s="2323"/>
      <c r="HQE2356" s="2323"/>
      <c r="HQF2356" s="2323"/>
      <c r="HQG2356" s="2323"/>
      <c r="HQH2356" s="2323"/>
      <c r="HQI2356" s="2323"/>
      <c r="HQJ2356" s="2323"/>
      <c r="HQK2356" s="2323"/>
      <c r="HQL2356" s="2323"/>
      <c r="HQM2356" s="2323"/>
      <c r="HQN2356" s="2323"/>
      <c r="HQO2356" s="2323"/>
      <c r="HQP2356" s="2323"/>
      <c r="HQQ2356" s="2323"/>
      <c r="HQR2356" s="2323"/>
      <c r="HQS2356" s="2323"/>
      <c r="HQT2356" s="2323"/>
      <c r="HQU2356" s="2323"/>
      <c r="HQV2356" s="2323"/>
      <c r="HQW2356" s="2323"/>
      <c r="HQX2356" s="2323"/>
      <c r="HQY2356" s="2323"/>
      <c r="HQZ2356" s="2323"/>
      <c r="HRA2356" s="2323"/>
      <c r="HRB2356" s="2323"/>
      <c r="HRC2356" s="2323"/>
      <c r="HRD2356" s="2323"/>
      <c r="HRE2356" s="2323"/>
      <c r="HRF2356" s="2323"/>
      <c r="HRG2356" s="2323"/>
      <c r="HRH2356" s="2323"/>
      <c r="HRI2356" s="2323"/>
      <c r="HRJ2356" s="2323"/>
      <c r="HRK2356" s="2323"/>
      <c r="HRL2356" s="2323"/>
      <c r="HRM2356" s="2323"/>
      <c r="HRN2356" s="2323"/>
      <c r="HRO2356" s="2323"/>
      <c r="HRP2356" s="2323"/>
      <c r="HRQ2356" s="2323"/>
      <c r="HRR2356" s="2323"/>
      <c r="HRS2356" s="2323"/>
      <c r="HRT2356" s="2323"/>
      <c r="HRU2356" s="2323"/>
      <c r="HRV2356" s="2323"/>
      <c r="HRW2356" s="2323"/>
      <c r="HRX2356" s="2323"/>
      <c r="HRY2356" s="2323"/>
      <c r="HRZ2356" s="2323"/>
      <c r="HSA2356" s="2323"/>
      <c r="HSB2356" s="2323"/>
      <c r="HSC2356" s="2323"/>
      <c r="HSD2356" s="2323"/>
      <c r="HSE2356" s="2323"/>
      <c r="HSF2356" s="2323"/>
      <c r="HSG2356" s="2323"/>
      <c r="HSH2356" s="2323"/>
      <c r="HSI2356" s="2323"/>
      <c r="HSJ2356" s="2323"/>
      <c r="HSK2356" s="2323"/>
      <c r="HSL2356" s="2323"/>
      <c r="HSM2356" s="2323"/>
      <c r="HSN2356" s="2323"/>
      <c r="HSO2356" s="2323"/>
      <c r="HSP2356" s="2323"/>
      <c r="HSQ2356" s="2323"/>
      <c r="HSR2356" s="2323"/>
      <c r="HSS2356" s="2323"/>
      <c r="HST2356" s="2323"/>
      <c r="HSU2356" s="2323"/>
      <c r="HSV2356" s="2323"/>
      <c r="HSW2356" s="2323"/>
      <c r="HSX2356" s="2323"/>
      <c r="HSY2356" s="2323"/>
      <c r="HSZ2356" s="2323"/>
      <c r="HTA2356" s="2323"/>
      <c r="HTB2356" s="2323"/>
      <c r="HTC2356" s="2323"/>
      <c r="HTD2356" s="2323"/>
      <c r="HTE2356" s="2323"/>
      <c r="HTF2356" s="2323"/>
      <c r="HTG2356" s="2323"/>
      <c r="HTH2356" s="2323"/>
      <c r="HTI2356" s="2323"/>
      <c r="HTJ2356" s="2323"/>
      <c r="HTK2356" s="2323"/>
      <c r="HTL2356" s="2323"/>
      <c r="HTM2356" s="2323"/>
      <c r="HTN2356" s="2323"/>
      <c r="HTO2356" s="2323"/>
      <c r="HTP2356" s="2323"/>
      <c r="HTQ2356" s="2323"/>
      <c r="HTR2356" s="2323"/>
      <c r="HTS2356" s="2323"/>
      <c r="HTT2356" s="2323"/>
      <c r="HTU2356" s="2323"/>
      <c r="HTV2356" s="2323"/>
      <c r="HTW2356" s="2323"/>
      <c r="HTX2356" s="2323"/>
      <c r="HTY2356" s="2323"/>
      <c r="HTZ2356" s="2323"/>
      <c r="HUA2356" s="2323"/>
      <c r="HUB2356" s="2323"/>
      <c r="HUC2356" s="2323"/>
      <c r="HUD2356" s="2323"/>
      <c r="HUE2356" s="2323"/>
      <c r="HUF2356" s="2323"/>
      <c r="HUG2356" s="2323"/>
      <c r="HUH2356" s="2323"/>
      <c r="HUI2356" s="2323"/>
      <c r="HUJ2356" s="2323"/>
      <c r="HUK2356" s="2323"/>
      <c r="HUL2356" s="2323"/>
      <c r="HUM2356" s="2323"/>
      <c r="HUN2356" s="2323"/>
      <c r="HUO2356" s="2323"/>
      <c r="HUP2356" s="2323"/>
      <c r="HUQ2356" s="2323"/>
      <c r="HUR2356" s="2323"/>
      <c r="HUS2356" s="2323"/>
      <c r="HUT2356" s="2323"/>
      <c r="HUU2356" s="2323"/>
      <c r="HUV2356" s="2323"/>
      <c r="HUW2356" s="2323"/>
      <c r="HUX2356" s="2323"/>
      <c r="HUY2356" s="2323"/>
      <c r="HUZ2356" s="2323"/>
      <c r="HVA2356" s="2323"/>
      <c r="HVB2356" s="2323"/>
      <c r="HVC2356" s="2323"/>
      <c r="HVD2356" s="2323"/>
      <c r="HVE2356" s="2323"/>
      <c r="HVF2356" s="2323"/>
      <c r="HVG2356" s="2323"/>
      <c r="HVH2356" s="2323"/>
      <c r="HVI2356" s="2323"/>
      <c r="HVJ2356" s="2323"/>
      <c r="HVK2356" s="2323"/>
      <c r="HVL2356" s="2323"/>
      <c r="HVM2356" s="2323"/>
      <c r="HVN2356" s="2323"/>
      <c r="HVO2356" s="2323"/>
      <c r="HVP2356" s="2323"/>
      <c r="HVQ2356" s="2323"/>
      <c r="HVR2356" s="2323"/>
      <c r="HVS2356" s="2323"/>
      <c r="HVT2356" s="2323"/>
      <c r="HVU2356" s="2323"/>
      <c r="HVV2356" s="2323"/>
      <c r="HVW2356" s="2323"/>
      <c r="HVX2356" s="2323"/>
      <c r="HVY2356" s="2323"/>
      <c r="HVZ2356" s="2323"/>
      <c r="HWA2356" s="2323"/>
      <c r="HWB2356" s="2323"/>
      <c r="HWC2356" s="2323"/>
      <c r="HWD2356" s="2323"/>
      <c r="HWE2356" s="2323"/>
      <c r="HWF2356" s="2323"/>
      <c r="HWG2356" s="2323"/>
      <c r="HWH2356" s="2323"/>
      <c r="HWI2356" s="2323"/>
      <c r="HWJ2356" s="2323"/>
      <c r="HWK2356" s="2323"/>
      <c r="HWL2356" s="2323"/>
      <c r="HWM2356" s="2323"/>
      <c r="HWN2356" s="2323"/>
      <c r="HWO2356" s="2323"/>
      <c r="HWP2356" s="2323"/>
      <c r="HWQ2356" s="2323"/>
      <c r="HWR2356" s="2323"/>
      <c r="HWS2356" s="2323"/>
      <c r="HWT2356" s="2323"/>
      <c r="HWU2356" s="2323"/>
      <c r="HWV2356" s="2323"/>
      <c r="HWW2356" s="2323"/>
      <c r="HWX2356" s="2323"/>
      <c r="HWY2356" s="2323"/>
      <c r="HWZ2356" s="2323"/>
      <c r="HXA2356" s="2323"/>
      <c r="HXB2356" s="2323"/>
      <c r="HXC2356" s="2323"/>
      <c r="HXD2356" s="2323"/>
      <c r="HXE2356" s="2323"/>
      <c r="HXF2356" s="2323"/>
      <c r="HXG2356" s="2323"/>
      <c r="HXH2356" s="2323"/>
      <c r="HXI2356" s="2323"/>
      <c r="HXJ2356" s="2323"/>
      <c r="HXK2356" s="2323"/>
      <c r="HXL2356" s="2323"/>
      <c r="HXM2356" s="2323"/>
      <c r="HXN2356" s="2323"/>
      <c r="HXO2356" s="2323"/>
      <c r="HXP2356" s="2323"/>
      <c r="HXQ2356" s="2323"/>
      <c r="HXR2356" s="2323"/>
      <c r="HXS2356" s="2323"/>
      <c r="HXT2356" s="2323"/>
      <c r="HXU2356" s="2323"/>
      <c r="HXV2356" s="2323"/>
      <c r="HXW2356" s="2323"/>
      <c r="HXX2356" s="2323"/>
      <c r="HXY2356" s="2323"/>
      <c r="HXZ2356" s="2323"/>
      <c r="HYA2356" s="2323"/>
      <c r="HYB2356" s="2323"/>
      <c r="HYC2356" s="2323"/>
      <c r="HYD2356" s="2323"/>
      <c r="HYE2356" s="2323"/>
      <c r="HYF2356" s="2323"/>
      <c r="HYG2356" s="2323"/>
      <c r="HYH2356" s="2323"/>
      <c r="HYI2356" s="2323"/>
      <c r="HYJ2356" s="2323"/>
      <c r="HYK2356" s="2323"/>
      <c r="HYL2356" s="2323"/>
      <c r="HYM2356" s="2323"/>
      <c r="HYN2356" s="2323"/>
      <c r="HYO2356" s="2323"/>
      <c r="HYP2356" s="2323"/>
      <c r="HYQ2356" s="2323"/>
      <c r="HYR2356" s="2323"/>
      <c r="HYS2356" s="2323"/>
      <c r="HYT2356" s="2323"/>
      <c r="HYU2356" s="2323"/>
      <c r="HYV2356" s="2323"/>
      <c r="HYW2356" s="2323"/>
      <c r="HYX2356" s="2323"/>
      <c r="HYY2356" s="2323"/>
      <c r="HYZ2356" s="2323"/>
      <c r="HZA2356" s="2323"/>
      <c r="HZB2356" s="2323"/>
      <c r="HZC2356" s="2323"/>
      <c r="HZD2356" s="2323"/>
      <c r="HZE2356" s="2323"/>
      <c r="HZF2356" s="2323"/>
      <c r="HZG2356" s="2323"/>
      <c r="HZH2356" s="2323"/>
      <c r="HZI2356" s="2323"/>
      <c r="HZJ2356" s="2323"/>
      <c r="HZK2356" s="2323"/>
      <c r="HZL2356" s="2323"/>
      <c r="HZM2356" s="2323"/>
      <c r="HZN2356" s="2323"/>
      <c r="HZO2356" s="2323"/>
      <c r="HZP2356" s="2323"/>
      <c r="HZQ2356" s="2323"/>
      <c r="HZR2356" s="2323"/>
      <c r="HZS2356" s="2323"/>
      <c r="HZT2356" s="2323"/>
      <c r="HZU2356" s="2323"/>
      <c r="HZV2356" s="2323"/>
      <c r="HZW2356" s="2323"/>
      <c r="HZX2356" s="2323"/>
      <c r="HZY2356" s="2323"/>
      <c r="HZZ2356" s="2323"/>
      <c r="IAA2356" s="2323"/>
      <c r="IAB2356" s="2323"/>
      <c r="IAC2356" s="2323"/>
      <c r="IAD2356" s="2323"/>
      <c r="IAE2356" s="2323"/>
      <c r="IAF2356" s="2323"/>
      <c r="IAG2356" s="2323"/>
      <c r="IAH2356" s="2323"/>
      <c r="IAI2356" s="2323"/>
      <c r="IAJ2356" s="2323"/>
      <c r="IAK2356" s="2323"/>
      <c r="IAL2356" s="2323"/>
      <c r="IAM2356" s="2323"/>
      <c r="IAN2356" s="2323"/>
      <c r="IAO2356" s="2323"/>
      <c r="IAP2356" s="2323"/>
      <c r="IAQ2356" s="2323"/>
      <c r="IAR2356" s="2323"/>
      <c r="IAS2356" s="2323"/>
      <c r="IAT2356" s="2323"/>
      <c r="IAU2356" s="2323"/>
      <c r="IAV2356" s="2323"/>
      <c r="IAW2356" s="2323"/>
      <c r="IAX2356" s="2323"/>
      <c r="IAY2356" s="2323"/>
      <c r="IAZ2356" s="2323"/>
      <c r="IBA2356" s="2323"/>
      <c r="IBB2356" s="2323"/>
      <c r="IBC2356" s="2323"/>
      <c r="IBD2356" s="2323"/>
      <c r="IBE2356" s="2323"/>
      <c r="IBF2356" s="2323"/>
      <c r="IBG2356" s="2323"/>
      <c r="IBH2356" s="2323"/>
      <c r="IBI2356" s="2323"/>
      <c r="IBJ2356" s="2323"/>
      <c r="IBK2356" s="2323"/>
      <c r="IBL2356" s="2323"/>
      <c r="IBM2356" s="2323"/>
      <c r="IBN2356" s="2323"/>
      <c r="IBO2356" s="2323"/>
      <c r="IBP2356" s="2323"/>
      <c r="IBQ2356" s="2323"/>
      <c r="IBR2356" s="2323"/>
      <c r="IBS2356" s="2323"/>
      <c r="IBT2356" s="2323"/>
      <c r="IBU2356" s="2323"/>
      <c r="IBV2356" s="2323"/>
      <c r="IBW2356" s="2323"/>
      <c r="IBX2356" s="2323"/>
      <c r="IBY2356" s="2323"/>
      <c r="IBZ2356" s="2323"/>
      <c r="ICA2356" s="2323"/>
      <c r="ICB2356" s="2323"/>
      <c r="ICC2356" s="2323"/>
      <c r="ICD2356" s="2323"/>
      <c r="ICE2356" s="2323"/>
      <c r="ICF2356" s="2323"/>
      <c r="ICG2356" s="2323"/>
      <c r="ICH2356" s="2323"/>
      <c r="ICI2356" s="2323"/>
      <c r="ICJ2356" s="2323"/>
      <c r="ICK2356" s="2323"/>
      <c r="ICL2356" s="2323"/>
      <c r="ICM2356" s="2323"/>
      <c r="ICN2356" s="2323"/>
      <c r="ICO2356" s="2323"/>
      <c r="ICP2356" s="2323"/>
      <c r="ICQ2356" s="2323"/>
      <c r="ICR2356" s="2323"/>
      <c r="ICS2356" s="2323"/>
      <c r="ICT2356" s="2323"/>
      <c r="ICU2356" s="2323"/>
      <c r="ICV2356" s="2323"/>
      <c r="ICW2356" s="2323"/>
      <c r="ICX2356" s="2323"/>
      <c r="ICY2356" s="2323"/>
      <c r="ICZ2356" s="2323"/>
      <c r="IDA2356" s="2323"/>
      <c r="IDB2356" s="2323"/>
      <c r="IDC2356" s="2323"/>
      <c r="IDD2356" s="2323"/>
      <c r="IDE2356" s="2323"/>
      <c r="IDF2356" s="2323"/>
      <c r="IDG2356" s="2323"/>
      <c r="IDH2356" s="2323"/>
      <c r="IDI2356" s="2323"/>
      <c r="IDJ2356" s="2323"/>
      <c r="IDK2356" s="2323"/>
      <c r="IDL2356" s="2323"/>
      <c r="IDM2356" s="2323"/>
      <c r="IDN2356" s="2323"/>
      <c r="IDO2356" s="2323"/>
      <c r="IDP2356" s="2323"/>
      <c r="IDQ2356" s="2323"/>
      <c r="IDR2356" s="2323"/>
      <c r="IDS2356" s="2323"/>
      <c r="IDT2356" s="2323"/>
      <c r="IDU2356" s="2323"/>
      <c r="IDV2356" s="2323"/>
      <c r="IDW2356" s="2323"/>
      <c r="IDX2356" s="2323"/>
      <c r="IDY2356" s="2323"/>
      <c r="IDZ2356" s="2323"/>
      <c r="IEA2356" s="2323"/>
      <c r="IEB2356" s="2323"/>
      <c r="IEC2356" s="2323"/>
      <c r="IED2356" s="2323"/>
      <c r="IEE2356" s="2323"/>
      <c r="IEF2356" s="2323"/>
      <c r="IEG2356" s="2323"/>
      <c r="IEH2356" s="2323"/>
      <c r="IEI2356" s="2323"/>
      <c r="IEJ2356" s="2323"/>
      <c r="IEK2356" s="2323"/>
      <c r="IEL2356" s="2323"/>
      <c r="IEM2356" s="2323"/>
      <c r="IEN2356" s="2323"/>
      <c r="IEO2356" s="2323"/>
      <c r="IEP2356" s="2323"/>
      <c r="IEQ2356" s="2323"/>
      <c r="IER2356" s="2323"/>
      <c r="IES2356" s="2323"/>
      <c r="IET2356" s="2323"/>
      <c r="IEU2356" s="2323"/>
      <c r="IEV2356" s="2323"/>
      <c r="IEW2356" s="2323"/>
      <c r="IEX2356" s="2323"/>
      <c r="IEY2356" s="2323"/>
      <c r="IEZ2356" s="2323"/>
      <c r="IFA2356" s="2323"/>
      <c r="IFB2356" s="2323"/>
      <c r="IFC2356" s="2323"/>
      <c r="IFD2356" s="2323"/>
      <c r="IFE2356" s="2323"/>
      <c r="IFF2356" s="2323"/>
      <c r="IFG2356" s="2323"/>
      <c r="IFH2356" s="2323"/>
      <c r="IFI2356" s="2323"/>
      <c r="IFJ2356" s="2323"/>
      <c r="IFK2356" s="2323"/>
      <c r="IFL2356" s="2323"/>
      <c r="IFM2356" s="2323"/>
      <c r="IFN2356" s="2323"/>
      <c r="IFO2356" s="2323"/>
      <c r="IFP2356" s="2323"/>
      <c r="IFQ2356" s="2323"/>
      <c r="IFR2356" s="2323"/>
      <c r="IFS2356" s="2323"/>
      <c r="IFT2356" s="2323"/>
      <c r="IFU2356" s="2323"/>
      <c r="IFV2356" s="2323"/>
      <c r="IFW2356" s="2323"/>
      <c r="IFX2356" s="2323"/>
      <c r="IFY2356" s="2323"/>
      <c r="IFZ2356" s="2323"/>
      <c r="IGA2356" s="2323"/>
      <c r="IGB2356" s="2323"/>
      <c r="IGC2356" s="2323"/>
      <c r="IGD2356" s="2323"/>
      <c r="IGE2356" s="2323"/>
      <c r="IGF2356" s="2323"/>
      <c r="IGG2356" s="2323"/>
      <c r="IGH2356" s="2323"/>
      <c r="IGI2356" s="2323"/>
      <c r="IGJ2356" s="2323"/>
      <c r="IGK2356" s="2323"/>
      <c r="IGL2356" s="2323"/>
      <c r="IGM2356" s="2323"/>
      <c r="IGN2356" s="2323"/>
      <c r="IGO2356" s="2323"/>
      <c r="IGP2356" s="2323"/>
      <c r="IGQ2356" s="2323"/>
      <c r="IGR2356" s="2323"/>
      <c r="IGS2356" s="2323"/>
      <c r="IGT2356" s="2323"/>
      <c r="IGU2356" s="2323"/>
      <c r="IGV2356" s="2323"/>
      <c r="IGW2356" s="2323"/>
      <c r="IGX2356" s="2323"/>
      <c r="IGY2356" s="2323"/>
      <c r="IGZ2356" s="2323"/>
      <c r="IHA2356" s="2323"/>
      <c r="IHB2356" s="2323"/>
      <c r="IHC2356" s="2323"/>
      <c r="IHD2356" s="2323"/>
      <c r="IHE2356" s="2323"/>
      <c r="IHF2356" s="2323"/>
      <c r="IHG2356" s="2323"/>
      <c r="IHH2356" s="2323"/>
      <c r="IHI2356" s="2323"/>
      <c r="IHJ2356" s="2323"/>
      <c r="IHK2356" s="2323"/>
      <c r="IHL2356" s="2323"/>
      <c r="IHM2356" s="2323"/>
      <c r="IHN2356" s="2323"/>
      <c r="IHO2356" s="2323"/>
      <c r="IHP2356" s="2323"/>
      <c r="IHQ2356" s="2323"/>
      <c r="IHR2356" s="2323"/>
      <c r="IHS2356" s="2323"/>
      <c r="IHT2356" s="2323"/>
      <c r="IHU2356" s="2323"/>
      <c r="IHV2356" s="2323"/>
      <c r="IHW2356" s="2323"/>
      <c r="IHX2356" s="2323"/>
      <c r="IHY2356" s="2323"/>
      <c r="IHZ2356" s="2323"/>
      <c r="IIA2356" s="2323"/>
      <c r="IIB2356" s="2323"/>
      <c r="IIC2356" s="2323"/>
      <c r="IID2356" s="2323"/>
      <c r="IIE2356" s="2323"/>
      <c r="IIF2356" s="2323"/>
      <c r="IIG2356" s="2323"/>
      <c r="IIH2356" s="2323"/>
      <c r="III2356" s="2323"/>
      <c r="IIJ2356" s="2323"/>
      <c r="IIK2356" s="2323"/>
      <c r="IIL2356" s="2323"/>
      <c r="IIM2356" s="2323"/>
      <c r="IIN2356" s="2323"/>
      <c r="IIO2356" s="2323"/>
      <c r="IIP2356" s="2323"/>
      <c r="IIQ2356" s="2323"/>
      <c r="IIR2356" s="2323"/>
      <c r="IIS2356" s="2323"/>
      <c r="IIT2356" s="2323"/>
      <c r="IIU2356" s="2323"/>
      <c r="IIV2356" s="2323"/>
      <c r="IIW2356" s="2323"/>
      <c r="IIX2356" s="2323"/>
      <c r="IIY2356" s="2323"/>
      <c r="IIZ2356" s="2323"/>
      <c r="IJA2356" s="2323"/>
      <c r="IJB2356" s="2323"/>
      <c r="IJC2356" s="2323"/>
      <c r="IJD2356" s="2323"/>
      <c r="IJE2356" s="2323"/>
      <c r="IJF2356" s="2323"/>
      <c r="IJG2356" s="2323"/>
      <c r="IJH2356" s="2323"/>
      <c r="IJI2356" s="2323"/>
      <c r="IJJ2356" s="2323"/>
      <c r="IJK2356" s="2323"/>
      <c r="IJL2356" s="2323"/>
      <c r="IJM2356" s="2323"/>
      <c r="IJN2356" s="2323"/>
      <c r="IJO2356" s="2323"/>
      <c r="IJP2356" s="2323"/>
      <c r="IJQ2356" s="2323"/>
      <c r="IJR2356" s="2323"/>
      <c r="IJS2356" s="2323"/>
      <c r="IJT2356" s="2323"/>
      <c r="IJU2356" s="2323"/>
      <c r="IJV2356" s="2323"/>
      <c r="IJW2356" s="2323"/>
      <c r="IJX2356" s="2323"/>
      <c r="IJY2356" s="2323"/>
      <c r="IJZ2356" s="2323"/>
      <c r="IKA2356" s="2323"/>
      <c r="IKB2356" s="2323"/>
      <c r="IKC2356" s="2323"/>
      <c r="IKD2356" s="2323"/>
      <c r="IKE2356" s="2323"/>
      <c r="IKF2356" s="2323"/>
      <c r="IKG2356" s="2323"/>
      <c r="IKH2356" s="2323"/>
      <c r="IKI2356" s="2323"/>
      <c r="IKJ2356" s="2323"/>
      <c r="IKK2356" s="2323"/>
      <c r="IKL2356" s="2323"/>
      <c r="IKM2356" s="2323"/>
      <c r="IKN2356" s="2323"/>
      <c r="IKO2356" s="2323"/>
      <c r="IKP2356" s="2323"/>
      <c r="IKQ2356" s="2323"/>
      <c r="IKR2356" s="2323"/>
      <c r="IKS2356" s="2323"/>
      <c r="IKT2356" s="2323"/>
      <c r="IKU2356" s="2323"/>
      <c r="IKV2356" s="2323"/>
      <c r="IKW2356" s="2323"/>
      <c r="IKX2356" s="2323"/>
      <c r="IKY2356" s="2323"/>
      <c r="IKZ2356" s="2323"/>
      <c r="ILA2356" s="2323"/>
      <c r="ILB2356" s="2323"/>
      <c r="ILC2356" s="2323"/>
      <c r="ILD2356" s="2323"/>
      <c r="ILE2356" s="2323"/>
      <c r="ILF2356" s="2323"/>
      <c r="ILG2356" s="2323"/>
      <c r="ILH2356" s="2323"/>
      <c r="ILI2356" s="2323"/>
      <c r="ILJ2356" s="2323"/>
      <c r="ILK2356" s="2323"/>
      <c r="ILL2356" s="2323"/>
      <c r="ILM2356" s="2323"/>
      <c r="ILN2356" s="2323"/>
      <c r="ILO2356" s="2323"/>
      <c r="ILP2356" s="2323"/>
      <c r="ILQ2356" s="2323"/>
      <c r="ILR2356" s="2323"/>
      <c r="ILS2356" s="2323"/>
      <c r="ILT2356" s="2323"/>
      <c r="ILU2356" s="2323"/>
      <c r="ILV2356" s="2323"/>
      <c r="ILW2356" s="2323"/>
      <c r="ILX2356" s="2323"/>
      <c r="ILY2356" s="2323"/>
      <c r="ILZ2356" s="2323"/>
      <c r="IMA2356" s="2323"/>
      <c r="IMB2356" s="2323"/>
      <c r="IMC2356" s="2323"/>
      <c r="IMD2356" s="2323"/>
      <c r="IME2356" s="2323"/>
      <c r="IMF2356" s="2323"/>
      <c r="IMG2356" s="2323"/>
      <c r="IMH2356" s="2323"/>
      <c r="IMI2356" s="2323"/>
      <c r="IMJ2356" s="2323"/>
      <c r="IMK2356" s="2323"/>
      <c r="IML2356" s="2323"/>
      <c r="IMM2356" s="2323"/>
      <c r="IMN2356" s="2323"/>
      <c r="IMO2356" s="2323"/>
      <c r="IMP2356" s="2323"/>
      <c r="IMQ2356" s="2323"/>
      <c r="IMR2356" s="2323"/>
      <c r="IMS2356" s="2323"/>
      <c r="IMT2356" s="2323"/>
      <c r="IMU2356" s="2323"/>
      <c r="IMV2356" s="2323"/>
      <c r="IMW2356" s="2323"/>
      <c r="IMX2356" s="2323"/>
      <c r="IMY2356" s="2323"/>
      <c r="IMZ2356" s="2323"/>
      <c r="INA2356" s="2323"/>
      <c r="INB2356" s="2323"/>
      <c r="INC2356" s="2323"/>
      <c r="IND2356" s="2323"/>
      <c r="INE2356" s="2323"/>
      <c r="INF2356" s="2323"/>
      <c r="ING2356" s="2323"/>
      <c r="INH2356" s="2323"/>
      <c r="INI2356" s="2323"/>
      <c r="INJ2356" s="2323"/>
      <c r="INK2356" s="2323"/>
      <c r="INL2356" s="2323"/>
      <c r="INM2356" s="2323"/>
      <c r="INN2356" s="2323"/>
      <c r="INO2356" s="2323"/>
      <c r="INP2356" s="2323"/>
      <c r="INQ2356" s="2323"/>
      <c r="INR2356" s="2323"/>
      <c r="INS2356" s="2323"/>
      <c r="INT2356" s="2323"/>
      <c r="INU2356" s="2323"/>
      <c r="INV2356" s="2323"/>
      <c r="INW2356" s="2323"/>
      <c r="INX2356" s="2323"/>
      <c r="INY2356" s="2323"/>
      <c r="INZ2356" s="2323"/>
      <c r="IOA2356" s="2323"/>
      <c r="IOB2356" s="2323"/>
      <c r="IOC2356" s="2323"/>
      <c r="IOD2356" s="2323"/>
      <c r="IOE2356" s="2323"/>
      <c r="IOF2356" s="2323"/>
      <c r="IOG2356" s="2323"/>
      <c r="IOH2356" s="2323"/>
      <c r="IOI2356" s="2323"/>
      <c r="IOJ2356" s="2323"/>
      <c r="IOK2356" s="2323"/>
      <c r="IOL2356" s="2323"/>
      <c r="IOM2356" s="2323"/>
      <c r="ION2356" s="2323"/>
      <c r="IOO2356" s="2323"/>
      <c r="IOP2356" s="2323"/>
      <c r="IOQ2356" s="2323"/>
      <c r="IOR2356" s="2323"/>
      <c r="IOS2356" s="2323"/>
      <c r="IOT2356" s="2323"/>
      <c r="IOU2356" s="2323"/>
      <c r="IOV2356" s="2323"/>
      <c r="IOW2356" s="2323"/>
      <c r="IOX2356" s="2323"/>
      <c r="IOY2356" s="2323"/>
      <c r="IOZ2356" s="2323"/>
      <c r="IPA2356" s="2323"/>
      <c r="IPB2356" s="2323"/>
      <c r="IPC2356" s="2323"/>
      <c r="IPD2356" s="2323"/>
      <c r="IPE2356" s="2323"/>
      <c r="IPF2356" s="2323"/>
      <c r="IPG2356" s="2323"/>
      <c r="IPH2356" s="2323"/>
      <c r="IPI2356" s="2323"/>
      <c r="IPJ2356" s="2323"/>
      <c r="IPK2356" s="2323"/>
      <c r="IPL2356" s="2323"/>
      <c r="IPM2356" s="2323"/>
      <c r="IPN2356" s="2323"/>
      <c r="IPO2356" s="2323"/>
      <c r="IPP2356" s="2323"/>
      <c r="IPQ2356" s="2323"/>
      <c r="IPR2356" s="2323"/>
      <c r="IPS2356" s="2323"/>
      <c r="IPT2356" s="2323"/>
      <c r="IPU2356" s="2323"/>
      <c r="IPV2356" s="2323"/>
      <c r="IPW2356" s="2323"/>
      <c r="IPX2356" s="2323"/>
      <c r="IPY2356" s="2323"/>
      <c r="IPZ2356" s="2323"/>
      <c r="IQA2356" s="2323"/>
      <c r="IQB2356" s="2323"/>
      <c r="IQC2356" s="2323"/>
      <c r="IQD2356" s="2323"/>
      <c r="IQE2356" s="2323"/>
      <c r="IQF2356" s="2323"/>
      <c r="IQG2356" s="2323"/>
      <c r="IQH2356" s="2323"/>
      <c r="IQI2356" s="2323"/>
      <c r="IQJ2356" s="2323"/>
      <c r="IQK2356" s="2323"/>
      <c r="IQL2356" s="2323"/>
      <c r="IQM2356" s="2323"/>
      <c r="IQN2356" s="2323"/>
      <c r="IQO2356" s="2323"/>
      <c r="IQP2356" s="2323"/>
      <c r="IQQ2356" s="2323"/>
      <c r="IQR2356" s="2323"/>
      <c r="IQS2356" s="2323"/>
      <c r="IQT2356" s="2323"/>
      <c r="IQU2356" s="2323"/>
      <c r="IQV2356" s="2323"/>
      <c r="IQW2356" s="2323"/>
      <c r="IQX2356" s="2323"/>
      <c r="IQY2356" s="2323"/>
      <c r="IQZ2356" s="2323"/>
      <c r="IRA2356" s="2323"/>
      <c r="IRB2356" s="2323"/>
      <c r="IRC2356" s="2323"/>
      <c r="IRD2356" s="2323"/>
      <c r="IRE2356" s="2323"/>
      <c r="IRF2356" s="2323"/>
      <c r="IRG2356" s="2323"/>
      <c r="IRH2356" s="2323"/>
      <c r="IRI2356" s="2323"/>
      <c r="IRJ2356" s="2323"/>
      <c r="IRK2356" s="2323"/>
      <c r="IRL2356" s="2323"/>
      <c r="IRM2356" s="2323"/>
      <c r="IRN2356" s="2323"/>
      <c r="IRO2356" s="2323"/>
      <c r="IRP2356" s="2323"/>
      <c r="IRQ2356" s="2323"/>
      <c r="IRR2356" s="2323"/>
      <c r="IRS2356" s="2323"/>
      <c r="IRT2356" s="2323"/>
      <c r="IRU2356" s="2323"/>
      <c r="IRV2356" s="2323"/>
      <c r="IRW2356" s="2323"/>
      <c r="IRX2356" s="2323"/>
      <c r="IRY2356" s="2323"/>
      <c r="IRZ2356" s="2323"/>
      <c r="ISA2356" s="2323"/>
      <c r="ISB2356" s="2323"/>
      <c r="ISC2356" s="2323"/>
      <c r="ISD2356" s="2323"/>
      <c r="ISE2356" s="2323"/>
      <c r="ISF2356" s="2323"/>
      <c r="ISG2356" s="2323"/>
      <c r="ISH2356" s="2323"/>
      <c r="ISI2356" s="2323"/>
      <c r="ISJ2356" s="2323"/>
      <c r="ISK2356" s="2323"/>
      <c r="ISL2356" s="2323"/>
      <c r="ISM2356" s="2323"/>
      <c r="ISN2356" s="2323"/>
      <c r="ISO2356" s="2323"/>
      <c r="ISP2356" s="2323"/>
      <c r="ISQ2356" s="2323"/>
      <c r="ISR2356" s="2323"/>
      <c r="ISS2356" s="2323"/>
      <c r="IST2356" s="2323"/>
      <c r="ISU2356" s="2323"/>
      <c r="ISV2356" s="2323"/>
      <c r="ISW2356" s="2323"/>
      <c r="ISX2356" s="2323"/>
      <c r="ISY2356" s="2323"/>
      <c r="ISZ2356" s="2323"/>
      <c r="ITA2356" s="2323"/>
      <c r="ITB2356" s="2323"/>
      <c r="ITC2356" s="2323"/>
      <c r="ITD2356" s="2323"/>
      <c r="ITE2356" s="2323"/>
      <c r="ITF2356" s="2323"/>
      <c r="ITG2356" s="2323"/>
      <c r="ITH2356" s="2323"/>
      <c r="ITI2356" s="2323"/>
      <c r="ITJ2356" s="2323"/>
      <c r="ITK2356" s="2323"/>
      <c r="ITL2356" s="2323"/>
      <c r="ITM2356" s="2323"/>
      <c r="ITN2356" s="2323"/>
      <c r="ITO2356" s="2323"/>
      <c r="ITP2356" s="2323"/>
      <c r="ITQ2356" s="2323"/>
      <c r="ITR2356" s="2323"/>
      <c r="ITS2356" s="2323"/>
      <c r="ITT2356" s="2323"/>
      <c r="ITU2356" s="2323"/>
      <c r="ITV2356" s="2323"/>
      <c r="ITW2356" s="2323"/>
      <c r="ITX2356" s="2323"/>
      <c r="ITY2356" s="2323"/>
      <c r="ITZ2356" s="2323"/>
      <c r="IUA2356" s="2323"/>
      <c r="IUB2356" s="2323"/>
      <c r="IUC2356" s="2323"/>
      <c r="IUD2356" s="2323"/>
      <c r="IUE2356" s="2323"/>
      <c r="IUF2356" s="2323"/>
      <c r="IUG2356" s="2323"/>
      <c r="IUH2356" s="2323"/>
      <c r="IUI2356" s="2323"/>
      <c r="IUJ2356" s="2323"/>
      <c r="IUK2356" s="2323"/>
      <c r="IUL2356" s="2323"/>
      <c r="IUM2356" s="2323"/>
      <c r="IUN2356" s="2323"/>
      <c r="IUO2356" s="2323"/>
      <c r="IUP2356" s="2323"/>
      <c r="IUQ2356" s="2323"/>
      <c r="IUR2356" s="2323"/>
      <c r="IUS2356" s="2323"/>
      <c r="IUT2356" s="2323"/>
      <c r="IUU2356" s="2323"/>
      <c r="IUV2356" s="2323"/>
      <c r="IUW2356" s="2323"/>
      <c r="IUX2356" s="2323"/>
      <c r="IUY2356" s="2323"/>
      <c r="IUZ2356" s="2323"/>
      <c r="IVA2356" s="2323"/>
      <c r="IVB2356" s="2323"/>
      <c r="IVC2356" s="2323"/>
      <c r="IVD2356" s="2323"/>
      <c r="IVE2356" s="2323"/>
      <c r="IVF2356" s="2323"/>
      <c r="IVG2356" s="2323"/>
      <c r="IVH2356" s="2323"/>
      <c r="IVI2356" s="2323"/>
      <c r="IVJ2356" s="2323"/>
      <c r="IVK2356" s="2323"/>
      <c r="IVL2356" s="2323"/>
      <c r="IVM2356" s="2323"/>
      <c r="IVN2356" s="2323"/>
      <c r="IVO2356" s="2323"/>
      <c r="IVP2356" s="2323"/>
      <c r="IVQ2356" s="2323"/>
      <c r="IVR2356" s="2323"/>
      <c r="IVS2356" s="2323"/>
      <c r="IVT2356" s="2323"/>
      <c r="IVU2356" s="2323"/>
      <c r="IVV2356" s="2323"/>
      <c r="IVW2356" s="2323"/>
      <c r="IVX2356" s="2323"/>
      <c r="IVY2356" s="2323"/>
      <c r="IVZ2356" s="2323"/>
      <c r="IWA2356" s="2323"/>
      <c r="IWB2356" s="2323"/>
      <c r="IWC2356" s="2323"/>
      <c r="IWD2356" s="2323"/>
      <c r="IWE2356" s="2323"/>
      <c r="IWF2356" s="2323"/>
      <c r="IWG2356" s="2323"/>
      <c r="IWH2356" s="2323"/>
      <c r="IWI2356" s="2323"/>
      <c r="IWJ2356" s="2323"/>
      <c r="IWK2356" s="2323"/>
      <c r="IWL2356" s="2323"/>
      <c r="IWM2356" s="2323"/>
      <c r="IWN2356" s="2323"/>
      <c r="IWO2356" s="2323"/>
      <c r="IWP2356" s="2323"/>
      <c r="IWQ2356" s="2323"/>
      <c r="IWR2356" s="2323"/>
      <c r="IWS2356" s="2323"/>
      <c r="IWT2356" s="2323"/>
      <c r="IWU2356" s="2323"/>
      <c r="IWV2356" s="2323"/>
      <c r="IWW2356" s="2323"/>
      <c r="IWX2356" s="2323"/>
      <c r="IWY2356" s="2323"/>
      <c r="IWZ2356" s="2323"/>
      <c r="IXA2356" s="2323"/>
      <c r="IXB2356" s="2323"/>
      <c r="IXC2356" s="2323"/>
      <c r="IXD2356" s="2323"/>
      <c r="IXE2356" s="2323"/>
      <c r="IXF2356" s="2323"/>
      <c r="IXG2356" s="2323"/>
      <c r="IXH2356" s="2323"/>
      <c r="IXI2356" s="2323"/>
      <c r="IXJ2356" s="2323"/>
      <c r="IXK2356" s="2323"/>
      <c r="IXL2356" s="2323"/>
      <c r="IXM2356" s="2323"/>
      <c r="IXN2356" s="2323"/>
      <c r="IXO2356" s="2323"/>
      <c r="IXP2356" s="2323"/>
      <c r="IXQ2356" s="2323"/>
      <c r="IXR2356" s="2323"/>
      <c r="IXS2356" s="2323"/>
      <c r="IXT2356" s="2323"/>
      <c r="IXU2356" s="2323"/>
      <c r="IXV2356" s="2323"/>
      <c r="IXW2356" s="2323"/>
      <c r="IXX2356" s="2323"/>
      <c r="IXY2356" s="2323"/>
      <c r="IXZ2356" s="2323"/>
      <c r="IYA2356" s="2323"/>
      <c r="IYB2356" s="2323"/>
      <c r="IYC2356" s="2323"/>
      <c r="IYD2356" s="2323"/>
      <c r="IYE2356" s="2323"/>
      <c r="IYF2356" s="2323"/>
      <c r="IYG2356" s="2323"/>
      <c r="IYH2356" s="2323"/>
      <c r="IYI2356" s="2323"/>
      <c r="IYJ2356" s="2323"/>
      <c r="IYK2356" s="2323"/>
      <c r="IYL2356" s="2323"/>
      <c r="IYM2356" s="2323"/>
      <c r="IYN2356" s="2323"/>
      <c r="IYO2356" s="2323"/>
      <c r="IYP2356" s="2323"/>
      <c r="IYQ2356" s="2323"/>
      <c r="IYR2356" s="2323"/>
      <c r="IYS2356" s="2323"/>
      <c r="IYT2356" s="2323"/>
      <c r="IYU2356" s="2323"/>
      <c r="IYV2356" s="2323"/>
      <c r="IYW2356" s="2323"/>
      <c r="IYX2356" s="2323"/>
      <c r="IYY2356" s="2323"/>
      <c r="IYZ2356" s="2323"/>
      <c r="IZA2356" s="2323"/>
      <c r="IZB2356" s="2323"/>
      <c r="IZC2356" s="2323"/>
      <c r="IZD2356" s="2323"/>
      <c r="IZE2356" s="2323"/>
      <c r="IZF2356" s="2323"/>
      <c r="IZG2356" s="2323"/>
      <c r="IZH2356" s="2323"/>
      <c r="IZI2356" s="2323"/>
      <c r="IZJ2356" s="2323"/>
      <c r="IZK2356" s="2323"/>
      <c r="IZL2356" s="2323"/>
      <c r="IZM2356" s="2323"/>
      <c r="IZN2356" s="2323"/>
      <c r="IZO2356" s="2323"/>
      <c r="IZP2356" s="2323"/>
      <c r="IZQ2356" s="2323"/>
      <c r="IZR2356" s="2323"/>
      <c r="IZS2356" s="2323"/>
      <c r="IZT2356" s="2323"/>
      <c r="IZU2356" s="2323"/>
      <c r="IZV2356" s="2323"/>
      <c r="IZW2356" s="2323"/>
      <c r="IZX2356" s="2323"/>
      <c r="IZY2356" s="2323"/>
      <c r="IZZ2356" s="2323"/>
      <c r="JAA2356" s="2323"/>
      <c r="JAB2356" s="2323"/>
      <c r="JAC2356" s="2323"/>
      <c r="JAD2356" s="2323"/>
      <c r="JAE2356" s="2323"/>
      <c r="JAF2356" s="2323"/>
      <c r="JAG2356" s="2323"/>
      <c r="JAH2356" s="2323"/>
      <c r="JAI2356" s="2323"/>
      <c r="JAJ2356" s="2323"/>
      <c r="JAK2356" s="2323"/>
      <c r="JAL2356" s="2323"/>
      <c r="JAM2356" s="2323"/>
      <c r="JAN2356" s="2323"/>
      <c r="JAO2356" s="2323"/>
      <c r="JAP2356" s="2323"/>
      <c r="JAQ2356" s="2323"/>
      <c r="JAR2356" s="2323"/>
      <c r="JAS2356" s="2323"/>
      <c r="JAT2356" s="2323"/>
      <c r="JAU2356" s="2323"/>
      <c r="JAV2356" s="2323"/>
      <c r="JAW2356" s="2323"/>
      <c r="JAX2356" s="2323"/>
      <c r="JAY2356" s="2323"/>
      <c r="JAZ2356" s="2323"/>
      <c r="JBA2356" s="2323"/>
      <c r="JBB2356" s="2323"/>
      <c r="JBC2356" s="2323"/>
      <c r="JBD2356" s="2323"/>
      <c r="JBE2356" s="2323"/>
      <c r="JBF2356" s="2323"/>
      <c r="JBG2356" s="2323"/>
      <c r="JBH2356" s="2323"/>
      <c r="JBI2356" s="2323"/>
      <c r="JBJ2356" s="2323"/>
      <c r="JBK2356" s="2323"/>
      <c r="JBL2356" s="2323"/>
      <c r="JBM2356" s="2323"/>
      <c r="JBN2356" s="2323"/>
      <c r="JBO2356" s="2323"/>
      <c r="JBP2356" s="2323"/>
      <c r="JBQ2356" s="2323"/>
      <c r="JBR2356" s="2323"/>
      <c r="JBS2356" s="2323"/>
      <c r="JBT2356" s="2323"/>
      <c r="JBU2356" s="2323"/>
      <c r="JBV2356" s="2323"/>
      <c r="JBW2356" s="2323"/>
      <c r="JBX2356" s="2323"/>
      <c r="JBY2356" s="2323"/>
      <c r="JBZ2356" s="2323"/>
      <c r="JCA2356" s="2323"/>
      <c r="JCB2356" s="2323"/>
      <c r="JCC2356" s="2323"/>
      <c r="JCD2356" s="2323"/>
      <c r="JCE2356" s="2323"/>
      <c r="JCF2356" s="2323"/>
      <c r="JCG2356" s="2323"/>
      <c r="JCH2356" s="2323"/>
      <c r="JCI2356" s="2323"/>
      <c r="JCJ2356" s="2323"/>
      <c r="JCK2356" s="2323"/>
      <c r="JCL2356" s="2323"/>
      <c r="JCM2356" s="2323"/>
      <c r="JCN2356" s="2323"/>
      <c r="JCO2356" s="2323"/>
      <c r="JCP2356" s="2323"/>
      <c r="JCQ2356" s="2323"/>
      <c r="JCR2356" s="2323"/>
      <c r="JCS2356" s="2323"/>
      <c r="JCT2356" s="2323"/>
      <c r="JCU2356" s="2323"/>
      <c r="JCV2356" s="2323"/>
      <c r="JCW2356" s="2323"/>
      <c r="JCX2356" s="2323"/>
      <c r="JCY2356" s="2323"/>
      <c r="JCZ2356" s="2323"/>
      <c r="JDA2356" s="2323"/>
      <c r="JDB2356" s="2323"/>
      <c r="JDC2356" s="2323"/>
      <c r="JDD2356" s="2323"/>
      <c r="JDE2356" s="2323"/>
      <c r="JDF2356" s="2323"/>
      <c r="JDG2356" s="2323"/>
      <c r="JDH2356" s="2323"/>
      <c r="JDI2356" s="2323"/>
      <c r="JDJ2356" s="2323"/>
      <c r="JDK2356" s="2323"/>
      <c r="JDL2356" s="2323"/>
      <c r="JDM2356" s="2323"/>
      <c r="JDN2356" s="2323"/>
      <c r="JDO2356" s="2323"/>
      <c r="JDP2356" s="2323"/>
      <c r="JDQ2356" s="2323"/>
      <c r="JDR2356" s="2323"/>
      <c r="JDS2356" s="2323"/>
      <c r="JDT2356" s="2323"/>
      <c r="JDU2356" s="2323"/>
      <c r="JDV2356" s="2323"/>
      <c r="JDW2356" s="2323"/>
      <c r="JDX2356" s="2323"/>
      <c r="JDY2356" s="2323"/>
      <c r="JDZ2356" s="2323"/>
      <c r="JEA2356" s="2323"/>
      <c r="JEB2356" s="2323"/>
      <c r="JEC2356" s="2323"/>
      <c r="JED2356" s="2323"/>
      <c r="JEE2356" s="2323"/>
      <c r="JEF2356" s="2323"/>
      <c r="JEG2356" s="2323"/>
      <c r="JEH2356" s="2323"/>
      <c r="JEI2356" s="2323"/>
      <c r="JEJ2356" s="2323"/>
      <c r="JEK2356" s="2323"/>
      <c r="JEL2356" s="2323"/>
      <c r="JEM2356" s="2323"/>
      <c r="JEN2356" s="2323"/>
      <c r="JEO2356" s="2323"/>
      <c r="JEP2356" s="2323"/>
      <c r="JEQ2356" s="2323"/>
      <c r="JER2356" s="2323"/>
      <c r="JES2356" s="2323"/>
      <c r="JET2356" s="2323"/>
      <c r="JEU2356" s="2323"/>
      <c r="JEV2356" s="2323"/>
      <c r="JEW2356" s="2323"/>
      <c r="JEX2356" s="2323"/>
      <c r="JEY2356" s="2323"/>
      <c r="JEZ2356" s="2323"/>
      <c r="JFA2356" s="2323"/>
      <c r="JFB2356" s="2323"/>
      <c r="JFC2356" s="2323"/>
      <c r="JFD2356" s="2323"/>
      <c r="JFE2356" s="2323"/>
      <c r="JFF2356" s="2323"/>
      <c r="JFG2356" s="2323"/>
      <c r="JFH2356" s="2323"/>
      <c r="JFI2356" s="2323"/>
      <c r="JFJ2356" s="2323"/>
      <c r="JFK2356" s="2323"/>
      <c r="JFL2356" s="2323"/>
      <c r="JFM2356" s="2323"/>
      <c r="JFN2356" s="2323"/>
      <c r="JFO2356" s="2323"/>
      <c r="JFP2356" s="2323"/>
      <c r="JFQ2356" s="2323"/>
      <c r="JFR2356" s="2323"/>
      <c r="JFS2356" s="2323"/>
      <c r="JFT2356" s="2323"/>
      <c r="JFU2356" s="2323"/>
      <c r="JFV2356" s="2323"/>
      <c r="JFW2356" s="2323"/>
      <c r="JFX2356" s="2323"/>
      <c r="JFY2356" s="2323"/>
      <c r="JFZ2356" s="2323"/>
      <c r="JGA2356" s="2323"/>
      <c r="JGB2356" s="2323"/>
      <c r="JGC2356" s="2323"/>
      <c r="JGD2356" s="2323"/>
      <c r="JGE2356" s="2323"/>
      <c r="JGF2356" s="2323"/>
      <c r="JGG2356" s="2323"/>
      <c r="JGH2356" s="2323"/>
      <c r="JGI2356" s="2323"/>
      <c r="JGJ2356" s="2323"/>
      <c r="JGK2356" s="2323"/>
      <c r="JGL2356" s="2323"/>
      <c r="JGM2356" s="2323"/>
      <c r="JGN2356" s="2323"/>
      <c r="JGO2356" s="2323"/>
      <c r="JGP2356" s="2323"/>
      <c r="JGQ2356" s="2323"/>
      <c r="JGR2356" s="2323"/>
      <c r="JGS2356" s="2323"/>
      <c r="JGT2356" s="2323"/>
      <c r="JGU2356" s="2323"/>
      <c r="JGV2356" s="2323"/>
      <c r="JGW2356" s="2323"/>
      <c r="JGX2356" s="2323"/>
      <c r="JGY2356" s="2323"/>
      <c r="JGZ2356" s="2323"/>
      <c r="JHA2356" s="2323"/>
      <c r="JHB2356" s="2323"/>
      <c r="JHC2356" s="2323"/>
      <c r="JHD2356" s="2323"/>
      <c r="JHE2356" s="2323"/>
      <c r="JHF2356" s="2323"/>
      <c r="JHG2356" s="2323"/>
      <c r="JHH2356" s="2323"/>
      <c r="JHI2356" s="2323"/>
      <c r="JHJ2356" s="2323"/>
      <c r="JHK2356" s="2323"/>
      <c r="JHL2356" s="2323"/>
      <c r="JHM2356" s="2323"/>
      <c r="JHN2356" s="2323"/>
      <c r="JHO2356" s="2323"/>
      <c r="JHP2356" s="2323"/>
      <c r="JHQ2356" s="2323"/>
      <c r="JHR2356" s="2323"/>
      <c r="JHS2356" s="2323"/>
      <c r="JHT2356" s="2323"/>
      <c r="JHU2356" s="2323"/>
      <c r="JHV2356" s="2323"/>
      <c r="JHW2356" s="2323"/>
      <c r="JHX2356" s="2323"/>
      <c r="JHY2356" s="2323"/>
      <c r="JHZ2356" s="2323"/>
      <c r="JIA2356" s="2323"/>
      <c r="JIB2356" s="2323"/>
      <c r="JIC2356" s="2323"/>
      <c r="JID2356" s="2323"/>
      <c r="JIE2356" s="2323"/>
      <c r="JIF2356" s="2323"/>
      <c r="JIG2356" s="2323"/>
      <c r="JIH2356" s="2323"/>
      <c r="JII2356" s="2323"/>
      <c r="JIJ2356" s="2323"/>
      <c r="JIK2356" s="2323"/>
      <c r="JIL2356" s="2323"/>
      <c r="JIM2356" s="2323"/>
      <c r="JIN2356" s="2323"/>
      <c r="JIO2356" s="2323"/>
      <c r="JIP2356" s="2323"/>
      <c r="JIQ2356" s="2323"/>
      <c r="JIR2356" s="2323"/>
      <c r="JIS2356" s="2323"/>
      <c r="JIT2356" s="2323"/>
      <c r="JIU2356" s="2323"/>
      <c r="JIV2356" s="2323"/>
      <c r="JIW2356" s="2323"/>
      <c r="JIX2356" s="2323"/>
      <c r="JIY2356" s="2323"/>
      <c r="JIZ2356" s="2323"/>
      <c r="JJA2356" s="2323"/>
      <c r="JJB2356" s="2323"/>
      <c r="JJC2356" s="2323"/>
      <c r="JJD2356" s="2323"/>
      <c r="JJE2356" s="2323"/>
      <c r="JJF2356" s="2323"/>
      <c r="JJG2356" s="2323"/>
      <c r="JJH2356" s="2323"/>
      <c r="JJI2356" s="2323"/>
      <c r="JJJ2356" s="2323"/>
      <c r="JJK2356" s="2323"/>
      <c r="JJL2356" s="2323"/>
      <c r="JJM2356" s="2323"/>
      <c r="JJN2356" s="2323"/>
      <c r="JJO2356" s="2323"/>
      <c r="JJP2356" s="2323"/>
      <c r="JJQ2356" s="2323"/>
      <c r="JJR2356" s="2323"/>
      <c r="JJS2356" s="2323"/>
      <c r="JJT2356" s="2323"/>
      <c r="JJU2356" s="2323"/>
      <c r="JJV2356" s="2323"/>
      <c r="JJW2356" s="2323"/>
      <c r="JJX2356" s="2323"/>
      <c r="JJY2356" s="2323"/>
      <c r="JJZ2356" s="2323"/>
      <c r="JKA2356" s="2323"/>
      <c r="JKB2356" s="2323"/>
      <c r="JKC2356" s="2323"/>
      <c r="JKD2356" s="2323"/>
      <c r="JKE2356" s="2323"/>
      <c r="JKF2356" s="2323"/>
      <c r="JKG2356" s="2323"/>
      <c r="JKH2356" s="2323"/>
      <c r="JKI2356" s="2323"/>
      <c r="JKJ2356" s="2323"/>
      <c r="JKK2356" s="2323"/>
      <c r="JKL2356" s="2323"/>
      <c r="JKM2356" s="2323"/>
      <c r="JKN2356" s="2323"/>
      <c r="JKO2356" s="2323"/>
      <c r="JKP2356" s="2323"/>
      <c r="JKQ2356" s="2323"/>
      <c r="JKR2356" s="2323"/>
      <c r="JKS2356" s="2323"/>
      <c r="JKT2356" s="2323"/>
      <c r="JKU2356" s="2323"/>
      <c r="JKV2356" s="2323"/>
      <c r="JKW2356" s="2323"/>
      <c r="JKX2356" s="2323"/>
      <c r="JKY2356" s="2323"/>
      <c r="JKZ2356" s="2323"/>
      <c r="JLA2356" s="2323"/>
      <c r="JLB2356" s="2323"/>
      <c r="JLC2356" s="2323"/>
      <c r="JLD2356" s="2323"/>
      <c r="JLE2356" s="2323"/>
      <c r="JLF2356" s="2323"/>
      <c r="JLG2356" s="2323"/>
      <c r="JLH2356" s="2323"/>
      <c r="JLI2356" s="2323"/>
      <c r="JLJ2356" s="2323"/>
      <c r="JLK2356" s="2323"/>
      <c r="JLL2356" s="2323"/>
      <c r="JLM2356" s="2323"/>
      <c r="JLN2356" s="2323"/>
      <c r="JLO2356" s="2323"/>
      <c r="JLP2356" s="2323"/>
      <c r="JLQ2356" s="2323"/>
      <c r="JLR2356" s="2323"/>
      <c r="JLS2356" s="2323"/>
      <c r="JLT2356" s="2323"/>
      <c r="JLU2356" s="2323"/>
      <c r="JLV2356" s="2323"/>
      <c r="JLW2356" s="2323"/>
      <c r="JLX2356" s="2323"/>
      <c r="JLY2356" s="2323"/>
      <c r="JLZ2356" s="2323"/>
      <c r="JMA2356" s="2323"/>
      <c r="JMB2356" s="2323"/>
      <c r="JMC2356" s="2323"/>
      <c r="JMD2356" s="2323"/>
      <c r="JME2356" s="2323"/>
      <c r="JMF2356" s="2323"/>
      <c r="JMG2356" s="2323"/>
      <c r="JMH2356" s="2323"/>
      <c r="JMI2356" s="2323"/>
      <c r="JMJ2356" s="2323"/>
      <c r="JMK2356" s="2323"/>
      <c r="JML2356" s="2323"/>
      <c r="JMM2356" s="2323"/>
      <c r="JMN2356" s="2323"/>
      <c r="JMO2356" s="2323"/>
      <c r="JMP2356" s="2323"/>
      <c r="JMQ2356" s="2323"/>
      <c r="JMR2356" s="2323"/>
      <c r="JMS2356" s="2323"/>
      <c r="JMT2356" s="2323"/>
      <c r="JMU2356" s="2323"/>
      <c r="JMV2356" s="2323"/>
      <c r="JMW2356" s="2323"/>
      <c r="JMX2356" s="2323"/>
      <c r="JMY2356" s="2323"/>
      <c r="JMZ2356" s="2323"/>
      <c r="JNA2356" s="2323"/>
      <c r="JNB2356" s="2323"/>
      <c r="JNC2356" s="2323"/>
      <c r="JND2356" s="2323"/>
      <c r="JNE2356" s="2323"/>
      <c r="JNF2356" s="2323"/>
      <c r="JNG2356" s="2323"/>
      <c r="JNH2356" s="2323"/>
      <c r="JNI2356" s="2323"/>
      <c r="JNJ2356" s="2323"/>
      <c r="JNK2356" s="2323"/>
      <c r="JNL2356" s="2323"/>
      <c r="JNM2356" s="2323"/>
      <c r="JNN2356" s="2323"/>
      <c r="JNO2356" s="2323"/>
      <c r="JNP2356" s="2323"/>
      <c r="JNQ2356" s="2323"/>
      <c r="JNR2356" s="2323"/>
      <c r="JNS2356" s="2323"/>
      <c r="JNT2356" s="2323"/>
      <c r="JNU2356" s="2323"/>
      <c r="JNV2356" s="2323"/>
      <c r="JNW2356" s="2323"/>
      <c r="JNX2356" s="2323"/>
      <c r="JNY2356" s="2323"/>
      <c r="JNZ2356" s="2323"/>
      <c r="JOA2356" s="2323"/>
      <c r="JOB2356" s="2323"/>
      <c r="JOC2356" s="2323"/>
      <c r="JOD2356" s="2323"/>
      <c r="JOE2356" s="2323"/>
      <c r="JOF2356" s="2323"/>
      <c r="JOG2356" s="2323"/>
      <c r="JOH2356" s="2323"/>
      <c r="JOI2356" s="2323"/>
      <c r="JOJ2356" s="2323"/>
      <c r="JOK2356" s="2323"/>
      <c r="JOL2356" s="2323"/>
      <c r="JOM2356" s="2323"/>
      <c r="JON2356" s="2323"/>
      <c r="JOO2356" s="2323"/>
      <c r="JOP2356" s="2323"/>
      <c r="JOQ2356" s="2323"/>
      <c r="JOR2356" s="2323"/>
      <c r="JOS2356" s="2323"/>
      <c r="JOT2356" s="2323"/>
      <c r="JOU2356" s="2323"/>
      <c r="JOV2356" s="2323"/>
      <c r="JOW2356" s="2323"/>
      <c r="JOX2356" s="2323"/>
      <c r="JOY2356" s="2323"/>
      <c r="JOZ2356" s="2323"/>
      <c r="JPA2356" s="2323"/>
      <c r="JPB2356" s="2323"/>
      <c r="JPC2356" s="2323"/>
      <c r="JPD2356" s="2323"/>
      <c r="JPE2356" s="2323"/>
      <c r="JPF2356" s="2323"/>
      <c r="JPG2356" s="2323"/>
      <c r="JPH2356" s="2323"/>
      <c r="JPI2356" s="2323"/>
      <c r="JPJ2356" s="2323"/>
      <c r="JPK2356" s="2323"/>
      <c r="JPL2356" s="2323"/>
      <c r="JPM2356" s="2323"/>
      <c r="JPN2356" s="2323"/>
      <c r="JPO2356" s="2323"/>
      <c r="JPP2356" s="2323"/>
      <c r="JPQ2356" s="2323"/>
      <c r="JPR2356" s="2323"/>
      <c r="JPS2356" s="2323"/>
      <c r="JPT2356" s="2323"/>
      <c r="JPU2356" s="2323"/>
      <c r="JPV2356" s="2323"/>
      <c r="JPW2356" s="2323"/>
      <c r="JPX2356" s="2323"/>
      <c r="JPY2356" s="2323"/>
      <c r="JPZ2356" s="2323"/>
      <c r="JQA2356" s="2323"/>
      <c r="JQB2356" s="2323"/>
      <c r="JQC2356" s="2323"/>
      <c r="JQD2356" s="2323"/>
      <c r="JQE2356" s="2323"/>
      <c r="JQF2356" s="2323"/>
      <c r="JQG2356" s="2323"/>
      <c r="JQH2356" s="2323"/>
      <c r="JQI2356" s="2323"/>
      <c r="JQJ2356" s="2323"/>
      <c r="JQK2356" s="2323"/>
      <c r="JQL2356" s="2323"/>
      <c r="JQM2356" s="2323"/>
      <c r="JQN2356" s="2323"/>
      <c r="JQO2356" s="2323"/>
      <c r="JQP2356" s="2323"/>
      <c r="JQQ2356" s="2323"/>
      <c r="JQR2356" s="2323"/>
      <c r="JQS2356" s="2323"/>
      <c r="JQT2356" s="2323"/>
      <c r="JQU2356" s="2323"/>
      <c r="JQV2356" s="2323"/>
      <c r="JQW2356" s="2323"/>
      <c r="JQX2356" s="2323"/>
      <c r="JQY2356" s="2323"/>
      <c r="JQZ2356" s="2323"/>
      <c r="JRA2356" s="2323"/>
      <c r="JRB2356" s="2323"/>
      <c r="JRC2356" s="2323"/>
      <c r="JRD2356" s="2323"/>
      <c r="JRE2356" s="2323"/>
      <c r="JRF2356" s="2323"/>
      <c r="JRG2356" s="2323"/>
      <c r="JRH2356" s="2323"/>
      <c r="JRI2356" s="2323"/>
      <c r="JRJ2356" s="2323"/>
      <c r="JRK2356" s="2323"/>
      <c r="JRL2356" s="2323"/>
      <c r="JRM2356" s="2323"/>
      <c r="JRN2356" s="2323"/>
      <c r="JRO2356" s="2323"/>
      <c r="JRP2356" s="2323"/>
      <c r="JRQ2356" s="2323"/>
      <c r="JRR2356" s="2323"/>
      <c r="JRS2356" s="2323"/>
      <c r="JRT2356" s="2323"/>
      <c r="JRU2356" s="2323"/>
      <c r="JRV2356" s="2323"/>
      <c r="JRW2356" s="2323"/>
      <c r="JRX2356" s="2323"/>
      <c r="JRY2356" s="2323"/>
      <c r="JRZ2356" s="2323"/>
      <c r="JSA2356" s="2323"/>
      <c r="JSB2356" s="2323"/>
      <c r="JSC2356" s="2323"/>
      <c r="JSD2356" s="2323"/>
      <c r="JSE2356" s="2323"/>
      <c r="JSF2356" s="2323"/>
      <c r="JSG2356" s="2323"/>
      <c r="JSH2356" s="2323"/>
      <c r="JSI2356" s="2323"/>
      <c r="JSJ2356" s="2323"/>
      <c r="JSK2356" s="2323"/>
      <c r="JSL2356" s="2323"/>
      <c r="JSM2356" s="2323"/>
      <c r="JSN2356" s="2323"/>
      <c r="JSO2356" s="2323"/>
      <c r="JSP2356" s="2323"/>
      <c r="JSQ2356" s="2323"/>
      <c r="JSR2356" s="2323"/>
      <c r="JSS2356" s="2323"/>
      <c r="JST2356" s="2323"/>
      <c r="JSU2356" s="2323"/>
      <c r="JSV2356" s="2323"/>
      <c r="JSW2356" s="2323"/>
      <c r="JSX2356" s="2323"/>
      <c r="JSY2356" s="2323"/>
      <c r="JSZ2356" s="2323"/>
      <c r="JTA2356" s="2323"/>
      <c r="JTB2356" s="2323"/>
      <c r="JTC2356" s="2323"/>
      <c r="JTD2356" s="2323"/>
      <c r="JTE2356" s="2323"/>
      <c r="JTF2356" s="2323"/>
      <c r="JTG2356" s="2323"/>
      <c r="JTH2356" s="2323"/>
      <c r="JTI2356" s="2323"/>
      <c r="JTJ2356" s="2323"/>
      <c r="JTK2356" s="2323"/>
      <c r="JTL2356" s="2323"/>
      <c r="JTM2356" s="2323"/>
      <c r="JTN2356" s="2323"/>
      <c r="JTO2356" s="2323"/>
      <c r="JTP2356" s="2323"/>
      <c r="JTQ2356" s="2323"/>
      <c r="JTR2356" s="2323"/>
      <c r="JTS2356" s="2323"/>
      <c r="JTT2356" s="2323"/>
      <c r="JTU2356" s="2323"/>
      <c r="JTV2356" s="2323"/>
      <c r="JTW2356" s="2323"/>
      <c r="JTX2356" s="2323"/>
      <c r="JTY2356" s="2323"/>
      <c r="JTZ2356" s="2323"/>
      <c r="JUA2356" s="2323"/>
      <c r="JUB2356" s="2323"/>
      <c r="JUC2356" s="2323"/>
      <c r="JUD2356" s="2323"/>
      <c r="JUE2356" s="2323"/>
      <c r="JUF2356" s="2323"/>
      <c r="JUG2356" s="2323"/>
      <c r="JUH2356" s="2323"/>
      <c r="JUI2356" s="2323"/>
      <c r="JUJ2356" s="2323"/>
      <c r="JUK2356" s="2323"/>
      <c r="JUL2356" s="2323"/>
      <c r="JUM2356" s="2323"/>
      <c r="JUN2356" s="2323"/>
      <c r="JUO2356" s="2323"/>
      <c r="JUP2356" s="2323"/>
      <c r="JUQ2356" s="2323"/>
      <c r="JUR2356" s="2323"/>
      <c r="JUS2356" s="2323"/>
      <c r="JUT2356" s="2323"/>
      <c r="JUU2356" s="2323"/>
      <c r="JUV2356" s="2323"/>
      <c r="JUW2356" s="2323"/>
      <c r="JUX2356" s="2323"/>
      <c r="JUY2356" s="2323"/>
      <c r="JUZ2356" s="2323"/>
      <c r="JVA2356" s="2323"/>
      <c r="JVB2356" s="2323"/>
      <c r="JVC2356" s="2323"/>
      <c r="JVD2356" s="2323"/>
      <c r="JVE2356" s="2323"/>
      <c r="JVF2356" s="2323"/>
      <c r="JVG2356" s="2323"/>
      <c r="JVH2356" s="2323"/>
      <c r="JVI2356" s="2323"/>
      <c r="JVJ2356" s="2323"/>
      <c r="JVK2356" s="2323"/>
      <c r="JVL2356" s="2323"/>
      <c r="JVM2356" s="2323"/>
      <c r="JVN2356" s="2323"/>
      <c r="JVO2356" s="2323"/>
      <c r="JVP2356" s="2323"/>
      <c r="JVQ2356" s="2323"/>
      <c r="JVR2356" s="2323"/>
      <c r="JVS2356" s="2323"/>
      <c r="JVT2356" s="2323"/>
      <c r="JVU2356" s="2323"/>
      <c r="JVV2356" s="2323"/>
      <c r="JVW2356" s="2323"/>
      <c r="JVX2356" s="2323"/>
      <c r="JVY2356" s="2323"/>
      <c r="JVZ2356" s="2323"/>
      <c r="JWA2356" s="2323"/>
      <c r="JWB2356" s="2323"/>
      <c r="JWC2356" s="2323"/>
      <c r="JWD2356" s="2323"/>
      <c r="JWE2356" s="2323"/>
      <c r="JWF2356" s="2323"/>
      <c r="JWG2356" s="2323"/>
      <c r="JWH2356" s="2323"/>
      <c r="JWI2356" s="2323"/>
      <c r="JWJ2356" s="2323"/>
      <c r="JWK2356" s="2323"/>
      <c r="JWL2356" s="2323"/>
      <c r="JWM2356" s="2323"/>
      <c r="JWN2356" s="2323"/>
      <c r="JWO2356" s="2323"/>
      <c r="JWP2356" s="2323"/>
      <c r="JWQ2356" s="2323"/>
      <c r="JWR2356" s="2323"/>
      <c r="JWS2356" s="2323"/>
      <c r="JWT2356" s="2323"/>
      <c r="JWU2356" s="2323"/>
      <c r="JWV2356" s="2323"/>
      <c r="JWW2356" s="2323"/>
      <c r="JWX2356" s="2323"/>
      <c r="JWY2356" s="2323"/>
      <c r="JWZ2356" s="2323"/>
      <c r="JXA2356" s="2323"/>
      <c r="JXB2356" s="2323"/>
      <c r="JXC2356" s="2323"/>
      <c r="JXD2356" s="2323"/>
      <c r="JXE2356" s="2323"/>
      <c r="JXF2356" s="2323"/>
      <c r="JXG2356" s="2323"/>
      <c r="JXH2356" s="2323"/>
      <c r="JXI2356" s="2323"/>
      <c r="JXJ2356" s="2323"/>
      <c r="JXK2356" s="2323"/>
      <c r="JXL2356" s="2323"/>
      <c r="JXM2356" s="2323"/>
      <c r="JXN2356" s="2323"/>
      <c r="JXO2356" s="2323"/>
      <c r="JXP2356" s="2323"/>
      <c r="JXQ2356" s="2323"/>
      <c r="JXR2356" s="2323"/>
      <c r="JXS2356" s="2323"/>
      <c r="JXT2356" s="2323"/>
      <c r="JXU2356" s="2323"/>
      <c r="JXV2356" s="2323"/>
      <c r="JXW2356" s="2323"/>
      <c r="JXX2356" s="2323"/>
      <c r="JXY2356" s="2323"/>
      <c r="JXZ2356" s="2323"/>
      <c r="JYA2356" s="2323"/>
      <c r="JYB2356" s="2323"/>
      <c r="JYC2356" s="2323"/>
      <c r="JYD2356" s="2323"/>
      <c r="JYE2356" s="2323"/>
      <c r="JYF2356" s="2323"/>
      <c r="JYG2356" s="2323"/>
      <c r="JYH2356" s="2323"/>
      <c r="JYI2356" s="2323"/>
      <c r="JYJ2356" s="2323"/>
      <c r="JYK2356" s="2323"/>
      <c r="JYL2356" s="2323"/>
      <c r="JYM2356" s="2323"/>
      <c r="JYN2356" s="2323"/>
      <c r="JYO2356" s="2323"/>
      <c r="JYP2356" s="2323"/>
      <c r="JYQ2356" s="2323"/>
      <c r="JYR2356" s="2323"/>
      <c r="JYS2356" s="2323"/>
      <c r="JYT2356" s="2323"/>
      <c r="JYU2356" s="2323"/>
      <c r="JYV2356" s="2323"/>
      <c r="JYW2356" s="2323"/>
      <c r="JYX2356" s="2323"/>
      <c r="JYY2356" s="2323"/>
      <c r="JYZ2356" s="2323"/>
      <c r="JZA2356" s="2323"/>
      <c r="JZB2356" s="2323"/>
      <c r="JZC2356" s="2323"/>
      <c r="JZD2356" s="2323"/>
      <c r="JZE2356" s="2323"/>
      <c r="JZF2356" s="2323"/>
      <c r="JZG2356" s="2323"/>
      <c r="JZH2356" s="2323"/>
      <c r="JZI2356" s="2323"/>
      <c r="JZJ2356" s="2323"/>
      <c r="JZK2356" s="2323"/>
      <c r="JZL2356" s="2323"/>
      <c r="JZM2356" s="2323"/>
      <c r="JZN2356" s="2323"/>
      <c r="JZO2356" s="2323"/>
      <c r="JZP2356" s="2323"/>
      <c r="JZQ2356" s="2323"/>
      <c r="JZR2356" s="2323"/>
      <c r="JZS2356" s="2323"/>
      <c r="JZT2356" s="2323"/>
      <c r="JZU2356" s="2323"/>
      <c r="JZV2356" s="2323"/>
      <c r="JZW2356" s="2323"/>
      <c r="JZX2356" s="2323"/>
      <c r="JZY2356" s="2323"/>
      <c r="JZZ2356" s="2323"/>
      <c r="KAA2356" s="2323"/>
      <c r="KAB2356" s="2323"/>
      <c r="KAC2356" s="2323"/>
      <c r="KAD2356" s="2323"/>
      <c r="KAE2356" s="2323"/>
      <c r="KAF2356" s="2323"/>
      <c r="KAG2356" s="2323"/>
      <c r="KAH2356" s="2323"/>
      <c r="KAI2356" s="2323"/>
      <c r="KAJ2356" s="2323"/>
      <c r="KAK2356" s="2323"/>
      <c r="KAL2356" s="2323"/>
      <c r="KAM2356" s="2323"/>
      <c r="KAN2356" s="2323"/>
      <c r="KAO2356" s="2323"/>
      <c r="KAP2356" s="2323"/>
      <c r="KAQ2356" s="2323"/>
      <c r="KAR2356" s="2323"/>
      <c r="KAS2356" s="2323"/>
      <c r="KAT2356" s="2323"/>
      <c r="KAU2356" s="2323"/>
      <c r="KAV2356" s="2323"/>
      <c r="KAW2356" s="2323"/>
      <c r="KAX2356" s="2323"/>
      <c r="KAY2356" s="2323"/>
      <c r="KAZ2356" s="2323"/>
      <c r="KBA2356" s="2323"/>
      <c r="KBB2356" s="2323"/>
      <c r="KBC2356" s="2323"/>
      <c r="KBD2356" s="2323"/>
      <c r="KBE2356" s="2323"/>
      <c r="KBF2356" s="2323"/>
      <c r="KBG2356" s="2323"/>
      <c r="KBH2356" s="2323"/>
      <c r="KBI2356" s="2323"/>
      <c r="KBJ2356" s="2323"/>
      <c r="KBK2356" s="2323"/>
      <c r="KBL2356" s="2323"/>
      <c r="KBM2356" s="2323"/>
      <c r="KBN2356" s="2323"/>
      <c r="KBO2356" s="2323"/>
      <c r="KBP2356" s="2323"/>
      <c r="KBQ2356" s="2323"/>
      <c r="KBR2356" s="2323"/>
      <c r="KBS2356" s="2323"/>
      <c r="KBT2356" s="2323"/>
      <c r="KBU2356" s="2323"/>
      <c r="KBV2356" s="2323"/>
      <c r="KBW2356" s="2323"/>
      <c r="KBX2356" s="2323"/>
      <c r="KBY2356" s="2323"/>
      <c r="KBZ2356" s="2323"/>
      <c r="KCA2356" s="2323"/>
      <c r="KCB2356" s="2323"/>
      <c r="KCC2356" s="2323"/>
      <c r="KCD2356" s="2323"/>
      <c r="KCE2356" s="2323"/>
      <c r="KCF2356" s="2323"/>
      <c r="KCG2356" s="2323"/>
      <c r="KCH2356" s="2323"/>
      <c r="KCI2356" s="2323"/>
      <c r="KCJ2356" s="2323"/>
      <c r="KCK2356" s="2323"/>
      <c r="KCL2356" s="2323"/>
      <c r="KCM2356" s="2323"/>
      <c r="KCN2356" s="2323"/>
      <c r="KCO2356" s="2323"/>
      <c r="KCP2356" s="2323"/>
      <c r="KCQ2356" s="2323"/>
      <c r="KCR2356" s="2323"/>
      <c r="KCS2356" s="2323"/>
      <c r="KCT2356" s="2323"/>
      <c r="KCU2356" s="2323"/>
      <c r="KCV2356" s="2323"/>
      <c r="KCW2356" s="2323"/>
      <c r="KCX2356" s="2323"/>
      <c r="KCY2356" s="2323"/>
      <c r="KCZ2356" s="2323"/>
      <c r="KDA2356" s="2323"/>
      <c r="KDB2356" s="2323"/>
      <c r="KDC2356" s="2323"/>
      <c r="KDD2356" s="2323"/>
      <c r="KDE2356" s="2323"/>
      <c r="KDF2356" s="2323"/>
      <c r="KDG2356" s="2323"/>
      <c r="KDH2356" s="2323"/>
      <c r="KDI2356" s="2323"/>
      <c r="KDJ2356" s="2323"/>
      <c r="KDK2356" s="2323"/>
      <c r="KDL2356" s="2323"/>
      <c r="KDM2356" s="2323"/>
      <c r="KDN2356" s="2323"/>
      <c r="KDO2356" s="2323"/>
      <c r="KDP2356" s="2323"/>
      <c r="KDQ2356" s="2323"/>
      <c r="KDR2356" s="2323"/>
      <c r="KDS2356" s="2323"/>
      <c r="KDT2356" s="2323"/>
      <c r="KDU2356" s="2323"/>
      <c r="KDV2356" s="2323"/>
      <c r="KDW2356" s="2323"/>
      <c r="KDX2356" s="2323"/>
      <c r="KDY2356" s="2323"/>
      <c r="KDZ2356" s="2323"/>
      <c r="KEA2356" s="2323"/>
      <c r="KEB2356" s="2323"/>
      <c r="KEC2356" s="2323"/>
      <c r="KED2356" s="2323"/>
      <c r="KEE2356" s="2323"/>
      <c r="KEF2356" s="2323"/>
      <c r="KEG2356" s="2323"/>
      <c r="KEH2356" s="2323"/>
      <c r="KEI2356" s="2323"/>
      <c r="KEJ2356" s="2323"/>
      <c r="KEK2356" s="2323"/>
      <c r="KEL2356" s="2323"/>
      <c r="KEM2356" s="2323"/>
      <c r="KEN2356" s="2323"/>
      <c r="KEO2356" s="2323"/>
      <c r="KEP2356" s="2323"/>
      <c r="KEQ2356" s="2323"/>
      <c r="KER2356" s="2323"/>
      <c r="KES2356" s="2323"/>
      <c r="KET2356" s="2323"/>
      <c r="KEU2356" s="2323"/>
      <c r="KEV2356" s="2323"/>
      <c r="KEW2356" s="2323"/>
      <c r="KEX2356" s="2323"/>
      <c r="KEY2356" s="2323"/>
      <c r="KEZ2356" s="2323"/>
      <c r="KFA2356" s="2323"/>
      <c r="KFB2356" s="2323"/>
      <c r="KFC2356" s="2323"/>
      <c r="KFD2356" s="2323"/>
      <c r="KFE2356" s="2323"/>
      <c r="KFF2356" s="2323"/>
      <c r="KFG2356" s="2323"/>
      <c r="KFH2356" s="2323"/>
      <c r="KFI2356" s="2323"/>
      <c r="KFJ2356" s="2323"/>
      <c r="KFK2356" s="2323"/>
      <c r="KFL2356" s="2323"/>
      <c r="KFM2356" s="2323"/>
      <c r="KFN2356" s="2323"/>
      <c r="KFO2356" s="2323"/>
      <c r="KFP2356" s="2323"/>
      <c r="KFQ2356" s="2323"/>
      <c r="KFR2356" s="2323"/>
      <c r="KFS2356" s="2323"/>
      <c r="KFT2356" s="2323"/>
      <c r="KFU2356" s="2323"/>
      <c r="KFV2356" s="2323"/>
      <c r="KFW2356" s="2323"/>
      <c r="KFX2356" s="2323"/>
      <c r="KFY2356" s="2323"/>
      <c r="KFZ2356" s="2323"/>
      <c r="KGA2356" s="2323"/>
      <c r="KGB2356" s="2323"/>
      <c r="KGC2356" s="2323"/>
      <c r="KGD2356" s="2323"/>
      <c r="KGE2356" s="2323"/>
      <c r="KGF2356" s="2323"/>
      <c r="KGG2356" s="2323"/>
      <c r="KGH2356" s="2323"/>
      <c r="KGI2356" s="2323"/>
      <c r="KGJ2356" s="2323"/>
      <c r="KGK2356" s="2323"/>
      <c r="KGL2356" s="2323"/>
      <c r="KGM2356" s="2323"/>
      <c r="KGN2356" s="2323"/>
      <c r="KGO2356" s="2323"/>
      <c r="KGP2356" s="2323"/>
      <c r="KGQ2356" s="2323"/>
      <c r="KGR2356" s="2323"/>
      <c r="KGS2356" s="2323"/>
      <c r="KGT2356" s="2323"/>
      <c r="KGU2356" s="2323"/>
      <c r="KGV2356" s="2323"/>
      <c r="KGW2356" s="2323"/>
      <c r="KGX2356" s="2323"/>
      <c r="KGY2356" s="2323"/>
      <c r="KGZ2356" s="2323"/>
      <c r="KHA2356" s="2323"/>
      <c r="KHB2356" s="2323"/>
      <c r="KHC2356" s="2323"/>
      <c r="KHD2356" s="2323"/>
      <c r="KHE2356" s="2323"/>
      <c r="KHF2356" s="2323"/>
      <c r="KHG2356" s="2323"/>
      <c r="KHH2356" s="2323"/>
      <c r="KHI2356" s="2323"/>
      <c r="KHJ2356" s="2323"/>
      <c r="KHK2356" s="2323"/>
      <c r="KHL2356" s="2323"/>
      <c r="KHM2356" s="2323"/>
      <c r="KHN2356" s="2323"/>
      <c r="KHO2356" s="2323"/>
      <c r="KHP2356" s="2323"/>
      <c r="KHQ2356" s="2323"/>
      <c r="KHR2356" s="2323"/>
      <c r="KHS2356" s="2323"/>
      <c r="KHT2356" s="2323"/>
      <c r="KHU2356" s="2323"/>
      <c r="KHV2356" s="2323"/>
      <c r="KHW2356" s="2323"/>
      <c r="KHX2356" s="2323"/>
      <c r="KHY2356" s="2323"/>
      <c r="KHZ2356" s="2323"/>
      <c r="KIA2356" s="2323"/>
      <c r="KIB2356" s="2323"/>
      <c r="KIC2356" s="2323"/>
      <c r="KID2356" s="2323"/>
      <c r="KIE2356" s="2323"/>
      <c r="KIF2356" s="2323"/>
      <c r="KIG2356" s="2323"/>
      <c r="KIH2356" s="2323"/>
      <c r="KII2356" s="2323"/>
      <c r="KIJ2356" s="2323"/>
      <c r="KIK2356" s="2323"/>
      <c r="KIL2356" s="2323"/>
      <c r="KIM2356" s="2323"/>
      <c r="KIN2356" s="2323"/>
      <c r="KIO2356" s="2323"/>
      <c r="KIP2356" s="2323"/>
      <c r="KIQ2356" s="2323"/>
      <c r="KIR2356" s="2323"/>
      <c r="KIS2356" s="2323"/>
      <c r="KIT2356" s="2323"/>
      <c r="KIU2356" s="2323"/>
      <c r="KIV2356" s="2323"/>
      <c r="KIW2356" s="2323"/>
      <c r="KIX2356" s="2323"/>
      <c r="KIY2356" s="2323"/>
      <c r="KIZ2356" s="2323"/>
      <c r="KJA2356" s="2323"/>
      <c r="KJB2356" s="2323"/>
      <c r="KJC2356" s="2323"/>
      <c r="KJD2356" s="2323"/>
      <c r="KJE2356" s="2323"/>
      <c r="KJF2356" s="2323"/>
      <c r="KJG2356" s="2323"/>
      <c r="KJH2356" s="2323"/>
      <c r="KJI2356" s="2323"/>
      <c r="KJJ2356" s="2323"/>
      <c r="KJK2356" s="2323"/>
      <c r="KJL2356" s="2323"/>
      <c r="KJM2356" s="2323"/>
      <c r="KJN2356" s="2323"/>
      <c r="KJO2356" s="2323"/>
      <c r="KJP2356" s="2323"/>
      <c r="KJQ2356" s="2323"/>
      <c r="KJR2356" s="2323"/>
      <c r="KJS2356" s="2323"/>
      <c r="KJT2356" s="2323"/>
      <c r="KJU2356" s="2323"/>
      <c r="KJV2356" s="2323"/>
      <c r="KJW2356" s="2323"/>
      <c r="KJX2356" s="2323"/>
      <c r="KJY2356" s="2323"/>
      <c r="KJZ2356" s="2323"/>
      <c r="KKA2356" s="2323"/>
      <c r="KKB2356" s="2323"/>
      <c r="KKC2356" s="2323"/>
      <c r="KKD2356" s="2323"/>
      <c r="KKE2356" s="2323"/>
      <c r="KKF2356" s="2323"/>
      <c r="KKG2356" s="2323"/>
      <c r="KKH2356" s="2323"/>
      <c r="KKI2356" s="2323"/>
      <c r="KKJ2356" s="2323"/>
      <c r="KKK2356" s="2323"/>
      <c r="KKL2356" s="2323"/>
      <c r="KKM2356" s="2323"/>
      <c r="KKN2356" s="2323"/>
      <c r="KKO2356" s="2323"/>
      <c r="KKP2356" s="2323"/>
      <c r="KKQ2356" s="2323"/>
      <c r="KKR2356" s="2323"/>
      <c r="KKS2356" s="2323"/>
      <c r="KKT2356" s="2323"/>
      <c r="KKU2356" s="2323"/>
      <c r="KKV2356" s="2323"/>
      <c r="KKW2356" s="2323"/>
      <c r="KKX2356" s="2323"/>
      <c r="KKY2356" s="2323"/>
      <c r="KKZ2356" s="2323"/>
      <c r="KLA2356" s="2323"/>
      <c r="KLB2356" s="2323"/>
      <c r="KLC2356" s="2323"/>
      <c r="KLD2356" s="2323"/>
      <c r="KLE2356" s="2323"/>
      <c r="KLF2356" s="2323"/>
      <c r="KLG2356" s="2323"/>
      <c r="KLH2356" s="2323"/>
      <c r="KLI2356" s="2323"/>
      <c r="KLJ2356" s="2323"/>
      <c r="KLK2356" s="2323"/>
      <c r="KLL2356" s="2323"/>
      <c r="KLM2356" s="2323"/>
      <c r="KLN2356" s="2323"/>
      <c r="KLO2356" s="2323"/>
      <c r="KLP2356" s="2323"/>
      <c r="KLQ2356" s="2323"/>
      <c r="KLR2356" s="2323"/>
      <c r="KLS2356" s="2323"/>
      <c r="KLT2356" s="2323"/>
      <c r="KLU2356" s="2323"/>
      <c r="KLV2356" s="2323"/>
      <c r="KLW2356" s="2323"/>
      <c r="KLX2356" s="2323"/>
      <c r="KLY2356" s="2323"/>
      <c r="KLZ2356" s="2323"/>
      <c r="KMA2356" s="2323"/>
      <c r="KMB2356" s="2323"/>
      <c r="KMC2356" s="2323"/>
      <c r="KMD2356" s="2323"/>
      <c r="KME2356" s="2323"/>
      <c r="KMF2356" s="2323"/>
      <c r="KMG2356" s="2323"/>
      <c r="KMH2356" s="2323"/>
      <c r="KMI2356" s="2323"/>
      <c r="KMJ2356" s="2323"/>
      <c r="KMK2356" s="2323"/>
      <c r="KML2356" s="2323"/>
      <c r="KMM2356" s="2323"/>
      <c r="KMN2356" s="2323"/>
      <c r="KMO2356" s="2323"/>
      <c r="KMP2356" s="2323"/>
      <c r="KMQ2356" s="2323"/>
      <c r="KMR2356" s="2323"/>
      <c r="KMS2356" s="2323"/>
      <c r="KMT2356" s="2323"/>
      <c r="KMU2356" s="2323"/>
      <c r="KMV2356" s="2323"/>
      <c r="KMW2356" s="2323"/>
      <c r="KMX2356" s="2323"/>
      <c r="KMY2356" s="2323"/>
      <c r="KMZ2356" s="2323"/>
      <c r="KNA2356" s="2323"/>
      <c r="KNB2356" s="2323"/>
      <c r="KNC2356" s="2323"/>
      <c r="KND2356" s="2323"/>
      <c r="KNE2356" s="2323"/>
      <c r="KNF2356" s="2323"/>
      <c r="KNG2356" s="2323"/>
      <c r="KNH2356" s="2323"/>
      <c r="KNI2356" s="2323"/>
      <c r="KNJ2356" s="2323"/>
      <c r="KNK2356" s="2323"/>
      <c r="KNL2356" s="2323"/>
      <c r="KNM2356" s="2323"/>
      <c r="KNN2356" s="2323"/>
      <c r="KNO2356" s="2323"/>
      <c r="KNP2356" s="2323"/>
      <c r="KNQ2356" s="2323"/>
      <c r="KNR2356" s="2323"/>
      <c r="KNS2356" s="2323"/>
      <c r="KNT2356" s="2323"/>
      <c r="KNU2356" s="2323"/>
      <c r="KNV2356" s="2323"/>
      <c r="KNW2356" s="2323"/>
      <c r="KNX2356" s="2323"/>
      <c r="KNY2356" s="2323"/>
      <c r="KNZ2356" s="2323"/>
      <c r="KOA2356" s="2323"/>
      <c r="KOB2356" s="2323"/>
      <c r="KOC2356" s="2323"/>
      <c r="KOD2356" s="2323"/>
      <c r="KOE2356" s="2323"/>
      <c r="KOF2356" s="2323"/>
      <c r="KOG2356" s="2323"/>
      <c r="KOH2356" s="2323"/>
      <c r="KOI2356" s="2323"/>
      <c r="KOJ2356" s="2323"/>
      <c r="KOK2356" s="2323"/>
      <c r="KOL2356" s="2323"/>
      <c r="KOM2356" s="2323"/>
      <c r="KON2356" s="2323"/>
      <c r="KOO2356" s="2323"/>
      <c r="KOP2356" s="2323"/>
      <c r="KOQ2356" s="2323"/>
      <c r="KOR2356" s="2323"/>
      <c r="KOS2356" s="2323"/>
      <c r="KOT2356" s="2323"/>
      <c r="KOU2356" s="2323"/>
      <c r="KOV2356" s="2323"/>
      <c r="KOW2356" s="2323"/>
      <c r="KOX2356" s="2323"/>
      <c r="KOY2356" s="2323"/>
      <c r="KOZ2356" s="2323"/>
      <c r="KPA2356" s="2323"/>
      <c r="KPB2356" s="2323"/>
      <c r="KPC2356" s="2323"/>
      <c r="KPD2356" s="2323"/>
      <c r="KPE2356" s="2323"/>
      <c r="KPF2356" s="2323"/>
      <c r="KPG2356" s="2323"/>
      <c r="KPH2356" s="2323"/>
      <c r="KPI2356" s="2323"/>
      <c r="KPJ2356" s="2323"/>
      <c r="KPK2356" s="2323"/>
      <c r="KPL2356" s="2323"/>
      <c r="KPM2356" s="2323"/>
      <c r="KPN2356" s="2323"/>
      <c r="KPO2356" s="2323"/>
      <c r="KPP2356" s="2323"/>
      <c r="KPQ2356" s="2323"/>
      <c r="KPR2356" s="2323"/>
      <c r="KPS2356" s="2323"/>
      <c r="KPT2356" s="2323"/>
      <c r="KPU2356" s="2323"/>
      <c r="KPV2356" s="2323"/>
      <c r="KPW2356" s="2323"/>
      <c r="KPX2356" s="2323"/>
      <c r="KPY2356" s="2323"/>
      <c r="KPZ2356" s="2323"/>
      <c r="KQA2356" s="2323"/>
      <c r="KQB2356" s="2323"/>
      <c r="KQC2356" s="2323"/>
      <c r="KQD2356" s="2323"/>
      <c r="KQE2356" s="2323"/>
      <c r="KQF2356" s="2323"/>
      <c r="KQG2356" s="2323"/>
      <c r="KQH2356" s="2323"/>
      <c r="KQI2356" s="2323"/>
      <c r="KQJ2356" s="2323"/>
      <c r="KQK2356" s="2323"/>
      <c r="KQL2356" s="2323"/>
      <c r="KQM2356" s="2323"/>
      <c r="KQN2356" s="2323"/>
      <c r="KQO2356" s="2323"/>
      <c r="KQP2356" s="2323"/>
      <c r="KQQ2356" s="2323"/>
      <c r="KQR2356" s="2323"/>
      <c r="KQS2356" s="2323"/>
      <c r="KQT2356" s="2323"/>
      <c r="KQU2356" s="2323"/>
      <c r="KQV2356" s="2323"/>
      <c r="KQW2356" s="2323"/>
      <c r="KQX2356" s="2323"/>
      <c r="KQY2356" s="2323"/>
      <c r="KQZ2356" s="2323"/>
      <c r="KRA2356" s="2323"/>
      <c r="KRB2356" s="2323"/>
      <c r="KRC2356" s="2323"/>
      <c r="KRD2356" s="2323"/>
      <c r="KRE2356" s="2323"/>
      <c r="KRF2356" s="2323"/>
      <c r="KRG2356" s="2323"/>
      <c r="KRH2356" s="2323"/>
      <c r="KRI2356" s="2323"/>
      <c r="KRJ2356" s="2323"/>
      <c r="KRK2356" s="2323"/>
      <c r="KRL2356" s="2323"/>
      <c r="KRM2356" s="2323"/>
      <c r="KRN2356" s="2323"/>
      <c r="KRO2356" s="2323"/>
      <c r="KRP2356" s="2323"/>
      <c r="KRQ2356" s="2323"/>
      <c r="KRR2356" s="2323"/>
      <c r="KRS2356" s="2323"/>
      <c r="KRT2356" s="2323"/>
      <c r="KRU2356" s="2323"/>
      <c r="KRV2356" s="2323"/>
      <c r="KRW2356" s="2323"/>
      <c r="KRX2356" s="2323"/>
      <c r="KRY2356" s="2323"/>
      <c r="KRZ2356" s="2323"/>
      <c r="KSA2356" s="2323"/>
      <c r="KSB2356" s="2323"/>
      <c r="KSC2356" s="2323"/>
      <c r="KSD2356" s="2323"/>
      <c r="KSE2356" s="2323"/>
      <c r="KSF2356" s="2323"/>
      <c r="KSG2356" s="2323"/>
      <c r="KSH2356" s="2323"/>
      <c r="KSI2356" s="2323"/>
      <c r="KSJ2356" s="2323"/>
      <c r="KSK2356" s="2323"/>
      <c r="KSL2356" s="2323"/>
      <c r="KSM2356" s="2323"/>
      <c r="KSN2356" s="2323"/>
      <c r="KSO2356" s="2323"/>
      <c r="KSP2356" s="2323"/>
      <c r="KSQ2356" s="2323"/>
      <c r="KSR2356" s="2323"/>
      <c r="KSS2356" s="2323"/>
      <c r="KST2356" s="2323"/>
      <c r="KSU2356" s="2323"/>
      <c r="KSV2356" s="2323"/>
      <c r="KSW2356" s="2323"/>
      <c r="KSX2356" s="2323"/>
      <c r="KSY2356" s="2323"/>
      <c r="KSZ2356" s="2323"/>
      <c r="KTA2356" s="2323"/>
      <c r="KTB2356" s="2323"/>
      <c r="KTC2356" s="2323"/>
      <c r="KTD2356" s="2323"/>
      <c r="KTE2356" s="2323"/>
      <c r="KTF2356" s="2323"/>
      <c r="KTG2356" s="2323"/>
      <c r="KTH2356" s="2323"/>
      <c r="KTI2356" s="2323"/>
      <c r="KTJ2356" s="2323"/>
      <c r="KTK2356" s="2323"/>
      <c r="KTL2356" s="2323"/>
      <c r="KTM2356" s="2323"/>
      <c r="KTN2356" s="2323"/>
      <c r="KTO2356" s="2323"/>
      <c r="KTP2356" s="2323"/>
      <c r="KTQ2356" s="2323"/>
      <c r="KTR2356" s="2323"/>
      <c r="KTS2356" s="2323"/>
      <c r="KTT2356" s="2323"/>
      <c r="KTU2356" s="2323"/>
      <c r="KTV2356" s="2323"/>
      <c r="KTW2356" s="2323"/>
      <c r="KTX2356" s="2323"/>
      <c r="KTY2356" s="2323"/>
      <c r="KTZ2356" s="2323"/>
      <c r="KUA2356" s="2323"/>
      <c r="KUB2356" s="2323"/>
      <c r="KUC2356" s="2323"/>
      <c r="KUD2356" s="2323"/>
      <c r="KUE2356" s="2323"/>
      <c r="KUF2356" s="2323"/>
      <c r="KUG2356" s="2323"/>
      <c r="KUH2356" s="2323"/>
      <c r="KUI2356" s="2323"/>
      <c r="KUJ2356" s="2323"/>
      <c r="KUK2356" s="2323"/>
      <c r="KUL2356" s="2323"/>
      <c r="KUM2356" s="2323"/>
      <c r="KUN2356" s="2323"/>
      <c r="KUO2356" s="2323"/>
      <c r="KUP2356" s="2323"/>
      <c r="KUQ2356" s="2323"/>
      <c r="KUR2356" s="2323"/>
      <c r="KUS2356" s="2323"/>
      <c r="KUT2356" s="2323"/>
      <c r="KUU2356" s="2323"/>
      <c r="KUV2356" s="2323"/>
      <c r="KUW2356" s="2323"/>
      <c r="KUX2356" s="2323"/>
      <c r="KUY2356" s="2323"/>
      <c r="KUZ2356" s="2323"/>
      <c r="KVA2356" s="2323"/>
      <c r="KVB2356" s="2323"/>
      <c r="KVC2356" s="2323"/>
      <c r="KVD2356" s="2323"/>
      <c r="KVE2356" s="2323"/>
      <c r="KVF2356" s="2323"/>
      <c r="KVG2356" s="2323"/>
      <c r="KVH2356" s="2323"/>
      <c r="KVI2356" s="2323"/>
      <c r="KVJ2356" s="2323"/>
      <c r="KVK2356" s="2323"/>
      <c r="KVL2356" s="2323"/>
      <c r="KVM2356" s="2323"/>
      <c r="KVN2356" s="2323"/>
      <c r="KVO2356" s="2323"/>
      <c r="KVP2356" s="2323"/>
      <c r="KVQ2356" s="2323"/>
      <c r="KVR2356" s="2323"/>
      <c r="KVS2356" s="2323"/>
      <c r="KVT2356" s="2323"/>
      <c r="KVU2356" s="2323"/>
      <c r="KVV2356" s="2323"/>
      <c r="KVW2356" s="2323"/>
      <c r="KVX2356" s="2323"/>
      <c r="KVY2356" s="2323"/>
      <c r="KVZ2356" s="2323"/>
      <c r="KWA2356" s="2323"/>
      <c r="KWB2356" s="2323"/>
      <c r="KWC2356" s="2323"/>
      <c r="KWD2356" s="2323"/>
      <c r="KWE2356" s="2323"/>
      <c r="KWF2356" s="2323"/>
      <c r="KWG2356" s="2323"/>
      <c r="KWH2356" s="2323"/>
      <c r="KWI2356" s="2323"/>
      <c r="KWJ2356" s="2323"/>
      <c r="KWK2356" s="2323"/>
      <c r="KWL2356" s="2323"/>
      <c r="KWM2356" s="2323"/>
      <c r="KWN2356" s="2323"/>
      <c r="KWO2356" s="2323"/>
      <c r="KWP2356" s="2323"/>
      <c r="KWQ2356" s="2323"/>
      <c r="KWR2356" s="2323"/>
      <c r="KWS2356" s="2323"/>
      <c r="KWT2356" s="2323"/>
      <c r="KWU2356" s="2323"/>
      <c r="KWV2356" s="2323"/>
      <c r="KWW2356" s="2323"/>
      <c r="KWX2356" s="2323"/>
      <c r="KWY2356" s="2323"/>
      <c r="KWZ2356" s="2323"/>
      <c r="KXA2356" s="2323"/>
      <c r="KXB2356" s="2323"/>
      <c r="KXC2356" s="2323"/>
      <c r="KXD2356" s="2323"/>
      <c r="KXE2356" s="2323"/>
      <c r="KXF2356" s="2323"/>
      <c r="KXG2356" s="2323"/>
      <c r="KXH2356" s="2323"/>
      <c r="KXI2356" s="2323"/>
      <c r="KXJ2356" s="2323"/>
      <c r="KXK2356" s="2323"/>
      <c r="KXL2356" s="2323"/>
      <c r="KXM2356" s="2323"/>
      <c r="KXN2356" s="2323"/>
      <c r="KXO2356" s="2323"/>
      <c r="KXP2356" s="2323"/>
      <c r="KXQ2356" s="2323"/>
      <c r="KXR2356" s="2323"/>
      <c r="KXS2356" s="2323"/>
      <c r="KXT2356" s="2323"/>
      <c r="KXU2356" s="2323"/>
      <c r="KXV2356" s="2323"/>
      <c r="KXW2356" s="2323"/>
      <c r="KXX2356" s="2323"/>
      <c r="KXY2356" s="2323"/>
      <c r="KXZ2356" s="2323"/>
      <c r="KYA2356" s="2323"/>
      <c r="KYB2356" s="2323"/>
      <c r="KYC2356" s="2323"/>
      <c r="KYD2356" s="2323"/>
      <c r="KYE2356" s="2323"/>
      <c r="KYF2356" s="2323"/>
      <c r="KYG2356" s="2323"/>
      <c r="KYH2356" s="2323"/>
      <c r="KYI2356" s="2323"/>
      <c r="KYJ2356" s="2323"/>
      <c r="KYK2356" s="2323"/>
      <c r="KYL2356" s="2323"/>
      <c r="KYM2356" s="2323"/>
      <c r="KYN2356" s="2323"/>
      <c r="KYO2356" s="2323"/>
      <c r="KYP2356" s="2323"/>
      <c r="KYQ2356" s="2323"/>
      <c r="KYR2356" s="2323"/>
      <c r="KYS2356" s="2323"/>
      <c r="KYT2356" s="2323"/>
      <c r="KYU2356" s="2323"/>
      <c r="KYV2356" s="2323"/>
      <c r="KYW2356" s="2323"/>
      <c r="KYX2356" s="2323"/>
      <c r="KYY2356" s="2323"/>
      <c r="KYZ2356" s="2323"/>
      <c r="KZA2356" s="2323"/>
      <c r="KZB2356" s="2323"/>
      <c r="KZC2356" s="2323"/>
      <c r="KZD2356" s="2323"/>
      <c r="KZE2356" s="2323"/>
      <c r="KZF2356" s="2323"/>
      <c r="KZG2356" s="2323"/>
      <c r="KZH2356" s="2323"/>
      <c r="KZI2356" s="2323"/>
      <c r="KZJ2356" s="2323"/>
      <c r="KZK2356" s="2323"/>
      <c r="KZL2356" s="2323"/>
      <c r="KZM2356" s="2323"/>
      <c r="KZN2356" s="2323"/>
      <c r="KZO2356" s="2323"/>
      <c r="KZP2356" s="2323"/>
      <c r="KZQ2356" s="2323"/>
      <c r="KZR2356" s="2323"/>
      <c r="KZS2356" s="2323"/>
      <c r="KZT2356" s="2323"/>
      <c r="KZU2356" s="2323"/>
      <c r="KZV2356" s="2323"/>
      <c r="KZW2356" s="2323"/>
      <c r="KZX2356" s="2323"/>
      <c r="KZY2356" s="2323"/>
      <c r="KZZ2356" s="2323"/>
      <c r="LAA2356" s="2323"/>
      <c r="LAB2356" s="2323"/>
      <c r="LAC2356" s="2323"/>
      <c r="LAD2356" s="2323"/>
      <c r="LAE2356" s="2323"/>
      <c r="LAF2356" s="2323"/>
      <c r="LAG2356" s="2323"/>
      <c r="LAH2356" s="2323"/>
      <c r="LAI2356" s="2323"/>
      <c r="LAJ2356" s="2323"/>
      <c r="LAK2356" s="2323"/>
      <c r="LAL2356" s="2323"/>
      <c r="LAM2356" s="2323"/>
      <c r="LAN2356" s="2323"/>
      <c r="LAO2356" s="2323"/>
      <c r="LAP2356" s="2323"/>
      <c r="LAQ2356" s="2323"/>
      <c r="LAR2356" s="2323"/>
      <c r="LAS2356" s="2323"/>
      <c r="LAT2356" s="2323"/>
      <c r="LAU2356" s="2323"/>
      <c r="LAV2356" s="2323"/>
      <c r="LAW2356" s="2323"/>
      <c r="LAX2356" s="2323"/>
      <c r="LAY2356" s="2323"/>
      <c r="LAZ2356" s="2323"/>
      <c r="LBA2356" s="2323"/>
      <c r="LBB2356" s="2323"/>
      <c r="LBC2356" s="2323"/>
      <c r="LBD2356" s="2323"/>
      <c r="LBE2356" s="2323"/>
      <c r="LBF2356" s="2323"/>
      <c r="LBG2356" s="2323"/>
      <c r="LBH2356" s="2323"/>
      <c r="LBI2356" s="2323"/>
      <c r="LBJ2356" s="2323"/>
      <c r="LBK2356" s="2323"/>
      <c r="LBL2356" s="2323"/>
      <c r="LBM2356" s="2323"/>
      <c r="LBN2356" s="2323"/>
      <c r="LBO2356" s="2323"/>
      <c r="LBP2356" s="2323"/>
      <c r="LBQ2356" s="2323"/>
      <c r="LBR2356" s="2323"/>
      <c r="LBS2356" s="2323"/>
      <c r="LBT2356" s="2323"/>
      <c r="LBU2356" s="2323"/>
      <c r="LBV2356" s="2323"/>
      <c r="LBW2356" s="2323"/>
      <c r="LBX2356" s="2323"/>
      <c r="LBY2356" s="2323"/>
      <c r="LBZ2356" s="2323"/>
      <c r="LCA2356" s="2323"/>
      <c r="LCB2356" s="2323"/>
      <c r="LCC2356" s="2323"/>
      <c r="LCD2356" s="2323"/>
      <c r="LCE2356" s="2323"/>
      <c r="LCF2356" s="2323"/>
      <c r="LCG2356" s="2323"/>
      <c r="LCH2356" s="2323"/>
      <c r="LCI2356" s="2323"/>
      <c r="LCJ2356" s="2323"/>
      <c r="LCK2356" s="2323"/>
      <c r="LCL2356" s="2323"/>
      <c r="LCM2356" s="2323"/>
      <c r="LCN2356" s="2323"/>
      <c r="LCO2356" s="2323"/>
      <c r="LCP2356" s="2323"/>
      <c r="LCQ2356" s="2323"/>
      <c r="LCR2356" s="2323"/>
      <c r="LCS2356" s="2323"/>
      <c r="LCT2356" s="2323"/>
      <c r="LCU2356" s="2323"/>
      <c r="LCV2356" s="2323"/>
      <c r="LCW2356" s="2323"/>
      <c r="LCX2356" s="2323"/>
      <c r="LCY2356" s="2323"/>
      <c r="LCZ2356" s="2323"/>
      <c r="LDA2356" s="2323"/>
      <c r="LDB2356" s="2323"/>
      <c r="LDC2356" s="2323"/>
      <c r="LDD2356" s="2323"/>
      <c r="LDE2356" s="2323"/>
      <c r="LDF2356" s="2323"/>
      <c r="LDG2356" s="2323"/>
      <c r="LDH2356" s="2323"/>
      <c r="LDI2356" s="2323"/>
      <c r="LDJ2356" s="2323"/>
      <c r="LDK2356" s="2323"/>
      <c r="LDL2356" s="2323"/>
      <c r="LDM2356" s="2323"/>
      <c r="LDN2356" s="2323"/>
      <c r="LDO2356" s="2323"/>
      <c r="LDP2356" s="2323"/>
      <c r="LDQ2356" s="2323"/>
      <c r="LDR2356" s="2323"/>
      <c r="LDS2356" s="2323"/>
      <c r="LDT2356" s="2323"/>
      <c r="LDU2356" s="2323"/>
      <c r="LDV2356" s="2323"/>
      <c r="LDW2356" s="2323"/>
      <c r="LDX2356" s="2323"/>
      <c r="LDY2356" s="2323"/>
      <c r="LDZ2356" s="2323"/>
      <c r="LEA2356" s="2323"/>
      <c r="LEB2356" s="2323"/>
      <c r="LEC2356" s="2323"/>
      <c r="LED2356" s="2323"/>
      <c r="LEE2356" s="2323"/>
      <c r="LEF2356" s="2323"/>
      <c r="LEG2356" s="2323"/>
      <c r="LEH2356" s="2323"/>
      <c r="LEI2356" s="2323"/>
      <c r="LEJ2356" s="2323"/>
      <c r="LEK2356" s="2323"/>
      <c r="LEL2356" s="2323"/>
      <c r="LEM2356" s="2323"/>
      <c r="LEN2356" s="2323"/>
      <c r="LEO2356" s="2323"/>
      <c r="LEP2356" s="2323"/>
      <c r="LEQ2356" s="2323"/>
      <c r="LER2356" s="2323"/>
      <c r="LES2356" s="2323"/>
      <c r="LET2356" s="2323"/>
      <c r="LEU2356" s="2323"/>
      <c r="LEV2356" s="2323"/>
      <c r="LEW2356" s="2323"/>
      <c r="LEX2356" s="2323"/>
      <c r="LEY2356" s="2323"/>
      <c r="LEZ2356" s="2323"/>
      <c r="LFA2356" s="2323"/>
      <c r="LFB2356" s="2323"/>
      <c r="LFC2356" s="2323"/>
      <c r="LFD2356" s="2323"/>
      <c r="LFE2356" s="2323"/>
      <c r="LFF2356" s="2323"/>
      <c r="LFG2356" s="2323"/>
      <c r="LFH2356" s="2323"/>
      <c r="LFI2356" s="2323"/>
      <c r="LFJ2356" s="2323"/>
      <c r="LFK2356" s="2323"/>
      <c r="LFL2356" s="2323"/>
      <c r="LFM2356" s="2323"/>
      <c r="LFN2356" s="2323"/>
      <c r="LFO2356" s="2323"/>
      <c r="LFP2356" s="2323"/>
      <c r="LFQ2356" s="2323"/>
      <c r="LFR2356" s="2323"/>
      <c r="LFS2356" s="2323"/>
      <c r="LFT2356" s="2323"/>
      <c r="LFU2356" s="2323"/>
      <c r="LFV2356" s="2323"/>
      <c r="LFW2356" s="2323"/>
      <c r="LFX2356" s="2323"/>
      <c r="LFY2356" s="2323"/>
      <c r="LFZ2356" s="2323"/>
      <c r="LGA2356" s="2323"/>
      <c r="LGB2356" s="2323"/>
      <c r="LGC2356" s="2323"/>
      <c r="LGD2356" s="2323"/>
      <c r="LGE2356" s="2323"/>
      <c r="LGF2356" s="2323"/>
      <c r="LGG2356" s="2323"/>
      <c r="LGH2356" s="2323"/>
      <c r="LGI2356" s="2323"/>
      <c r="LGJ2356" s="2323"/>
      <c r="LGK2356" s="2323"/>
      <c r="LGL2356" s="2323"/>
      <c r="LGM2356" s="2323"/>
      <c r="LGN2356" s="2323"/>
      <c r="LGO2356" s="2323"/>
      <c r="LGP2356" s="2323"/>
      <c r="LGQ2356" s="2323"/>
      <c r="LGR2356" s="2323"/>
      <c r="LGS2356" s="2323"/>
      <c r="LGT2356" s="2323"/>
      <c r="LGU2356" s="2323"/>
      <c r="LGV2356" s="2323"/>
      <c r="LGW2356" s="2323"/>
      <c r="LGX2356" s="2323"/>
      <c r="LGY2356" s="2323"/>
      <c r="LGZ2356" s="2323"/>
      <c r="LHA2356" s="2323"/>
      <c r="LHB2356" s="2323"/>
      <c r="LHC2356" s="2323"/>
      <c r="LHD2356" s="2323"/>
      <c r="LHE2356" s="2323"/>
      <c r="LHF2356" s="2323"/>
      <c r="LHG2356" s="2323"/>
      <c r="LHH2356" s="2323"/>
      <c r="LHI2356" s="2323"/>
      <c r="LHJ2356" s="2323"/>
      <c r="LHK2356" s="2323"/>
      <c r="LHL2356" s="2323"/>
      <c r="LHM2356" s="2323"/>
      <c r="LHN2356" s="2323"/>
      <c r="LHO2356" s="2323"/>
      <c r="LHP2356" s="2323"/>
      <c r="LHQ2356" s="2323"/>
      <c r="LHR2356" s="2323"/>
      <c r="LHS2356" s="2323"/>
      <c r="LHT2356" s="2323"/>
      <c r="LHU2356" s="2323"/>
      <c r="LHV2356" s="2323"/>
      <c r="LHW2356" s="2323"/>
      <c r="LHX2356" s="2323"/>
      <c r="LHY2356" s="2323"/>
      <c r="LHZ2356" s="2323"/>
      <c r="LIA2356" s="2323"/>
      <c r="LIB2356" s="2323"/>
      <c r="LIC2356" s="2323"/>
      <c r="LID2356" s="2323"/>
      <c r="LIE2356" s="2323"/>
      <c r="LIF2356" s="2323"/>
      <c r="LIG2356" s="2323"/>
      <c r="LIH2356" s="2323"/>
      <c r="LII2356" s="2323"/>
      <c r="LIJ2356" s="2323"/>
      <c r="LIK2356" s="2323"/>
      <c r="LIL2356" s="2323"/>
      <c r="LIM2356" s="2323"/>
      <c r="LIN2356" s="2323"/>
      <c r="LIO2356" s="2323"/>
      <c r="LIP2356" s="2323"/>
      <c r="LIQ2356" s="2323"/>
      <c r="LIR2356" s="2323"/>
      <c r="LIS2356" s="2323"/>
      <c r="LIT2356" s="2323"/>
      <c r="LIU2356" s="2323"/>
      <c r="LIV2356" s="2323"/>
      <c r="LIW2356" s="2323"/>
      <c r="LIX2356" s="2323"/>
      <c r="LIY2356" s="2323"/>
      <c r="LIZ2356" s="2323"/>
      <c r="LJA2356" s="2323"/>
      <c r="LJB2356" s="2323"/>
      <c r="LJC2356" s="2323"/>
      <c r="LJD2356" s="2323"/>
      <c r="LJE2356" s="2323"/>
      <c r="LJF2356" s="2323"/>
      <c r="LJG2356" s="2323"/>
      <c r="LJH2356" s="2323"/>
      <c r="LJI2356" s="2323"/>
      <c r="LJJ2356" s="2323"/>
      <c r="LJK2356" s="2323"/>
      <c r="LJL2356" s="2323"/>
      <c r="LJM2356" s="2323"/>
      <c r="LJN2356" s="2323"/>
      <c r="LJO2356" s="2323"/>
      <c r="LJP2356" s="2323"/>
      <c r="LJQ2356" s="2323"/>
      <c r="LJR2356" s="2323"/>
      <c r="LJS2356" s="2323"/>
      <c r="LJT2356" s="2323"/>
      <c r="LJU2356" s="2323"/>
      <c r="LJV2356" s="2323"/>
      <c r="LJW2356" s="2323"/>
      <c r="LJX2356" s="2323"/>
      <c r="LJY2356" s="2323"/>
      <c r="LJZ2356" s="2323"/>
      <c r="LKA2356" s="2323"/>
      <c r="LKB2356" s="2323"/>
      <c r="LKC2356" s="2323"/>
      <c r="LKD2356" s="2323"/>
      <c r="LKE2356" s="2323"/>
      <c r="LKF2356" s="2323"/>
      <c r="LKG2356" s="2323"/>
      <c r="LKH2356" s="2323"/>
      <c r="LKI2356" s="2323"/>
      <c r="LKJ2356" s="2323"/>
      <c r="LKK2356" s="2323"/>
      <c r="LKL2356" s="2323"/>
      <c r="LKM2356" s="2323"/>
      <c r="LKN2356" s="2323"/>
      <c r="LKO2356" s="2323"/>
      <c r="LKP2356" s="2323"/>
      <c r="LKQ2356" s="2323"/>
      <c r="LKR2356" s="2323"/>
      <c r="LKS2356" s="2323"/>
      <c r="LKT2356" s="2323"/>
      <c r="LKU2356" s="2323"/>
      <c r="LKV2356" s="2323"/>
      <c r="LKW2356" s="2323"/>
      <c r="LKX2356" s="2323"/>
      <c r="LKY2356" s="2323"/>
      <c r="LKZ2356" s="2323"/>
      <c r="LLA2356" s="2323"/>
      <c r="LLB2356" s="2323"/>
      <c r="LLC2356" s="2323"/>
      <c r="LLD2356" s="2323"/>
      <c r="LLE2356" s="2323"/>
      <c r="LLF2356" s="2323"/>
      <c r="LLG2356" s="2323"/>
      <c r="LLH2356" s="2323"/>
      <c r="LLI2356" s="2323"/>
      <c r="LLJ2356" s="2323"/>
      <c r="LLK2356" s="2323"/>
      <c r="LLL2356" s="2323"/>
      <c r="LLM2356" s="2323"/>
      <c r="LLN2356" s="2323"/>
      <c r="LLO2356" s="2323"/>
      <c r="LLP2356" s="2323"/>
      <c r="LLQ2356" s="2323"/>
      <c r="LLR2356" s="2323"/>
      <c r="LLS2356" s="2323"/>
      <c r="LLT2356" s="2323"/>
      <c r="LLU2356" s="2323"/>
      <c r="LLV2356" s="2323"/>
      <c r="LLW2356" s="2323"/>
      <c r="LLX2356" s="2323"/>
      <c r="LLY2356" s="2323"/>
      <c r="LLZ2356" s="2323"/>
      <c r="LMA2356" s="2323"/>
      <c r="LMB2356" s="2323"/>
      <c r="LMC2356" s="2323"/>
      <c r="LMD2356" s="2323"/>
      <c r="LME2356" s="2323"/>
      <c r="LMF2356" s="2323"/>
      <c r="LMG2356" s="2323"/>
      <c r="LMH2356" s="2323"/>
      <c r="LMI2356" s="2323"/>
      <c r="LMJ2356" s="2323"/>
      <c r="LMK2356" s="2323"/>
      <c r="LML2356" s="2323"/>
      <c r="LMM2356" s="2323"/>
      <c r="LMN2356" s="2323"/>
      <c r="LMO2356" s="2323"/>
      <c r="LMP2356" s="2323"/>
      <c r="LMQ2356" s="2323"/>
      <c r="LMR2356" s="2323"/>
      <c r="LMS2356" s="2323"/>
      <c r="LMT2356" s="2323"/>
      <c r="LMU2356" s="2323"/>
      <c r="LMV2356" s="2323"/>
      <c r="LMW2356" s="2323"/>
      <c r="LMX2356" s="2323"/>
      <c r="LMY2356" s="2323"/>
      <c r="LMZ2356" s="2323"/>
      <c r="LNA2356" s="2323"/>
      <c r="LNB2356" s="2323"/>
      <c r="LNC2356" s="2323"/>
      <c r="LND2356" s="2323"/>
      <c r="LNE2356" s="2323"/>
      <c r="LNF2356" s="2323"/>
      <c r="LNG2356" s="2323"/>
      <c r="LNH2356" s="2323"/>
      <c r="LNI2356" s="2323"/>
      <c r="LNJ2356" s="2323"/>
      <c r="LNK2356" s="2323"/>
      <c r="LNL2356" s="2323"/>
      <c r="LNM2356" s="2323"/>
      <c r="LNN2356" s="2323"/>
      <c r="LNO2356" s="2323"/>
      <c r="LNP2356" s="2323"/>
      <c r="LNQ2356" s="2323"/>
      <c r="LNR2356" s="2323"/>
      <c r="LNS2356" s="2323"/>
      <c r="LNT2356" s="2323"/>
      <c r="LNU2356" s="2323"/>
      <c r="LNV2356" s="2323"/>
      <c r="LNW2356" s="2323"/>
      <c r="LNX2356" s="2323"/>
      <c r="LNY2356" s="2323"/>
      <c r="LNZ2356" s="2323"/>
      <c r="LOA2356" s="2323"/>
      <c r="LOB2356" s="2323"/>
      <c r="LOC2356" s="2323"/>
      <c r="LOD2356" s="2323"/>
      <c r="LOE2356" s="2323"/>
      <c r="LOF2356" s="2323"/>
      <c r="LOG2356" s="2323"/>
      <c r="LOH2356" s="2323"/>
      <c r="LOI2356" s="2323"/>
      <c r="LOJ2356" s="2323"/>
      <c r="LOK2356" s="2323"/>
      <c r="LOL2356" s="2323"/>
      <c r="LOM2356" s="2323"/>
      <c r="LON2356" s="2323"/>
      <c r="LOO2356" s="2323"/>
      <c r="LOP2356" s="2323"/>
      <c r="LOQ2356" s="2323"/>
      <c r="LOR2356" s="2323"/>
      <c r="LOS2356" s="2323"/>
      <c r="LOT2356" s="2323"/>
      <c r="LOU2356" s="2323"/>
      <c r="LOV2356" s="2323"/>
      <c r="LOW2356" s="2323"/>
      <c r="LOX2356" s="2323"/>
      <c r="LOY2356" s="2323"/>
      <c r="LOZ2356" s="2323"/>
      <c r="LPA2356" s="2323"/>
      <c r="LPB2356" s="2323"/>
      <c r="LPC2356" s="2323"/>
      <c r="LPD2356" s="2323"/>
      <c r="LPE2356" s="2323"/>
      <c r="LPF2356" s="2323"/>
      <c r="LPG2356" s="2323"/>
      <c r="LPH2356" s="2323"/>
      <c r="LPI2356" s="2323"/>
      <c r="LPJ2356" s="2323"/>
      <c r="LPK2356" s="2323"/>
      <c r="LPL2356" s="2323"/>
      <c r="LPM2356" s="2323"/>
      <c r="LPN2356" s="2323"/>
      <c r="LPO2356" s="2323"/>
      <c r="LPP2356" s="2323"/>
      <c r="LPQ2356" s="2323"/>
      <c r="LPR2356" s="2323"/>
      <c r="LPS2356" s="2323"/>
      <c r="LPT2356" s="2323"/>
      <c r="LPU2356" s="2323"/>
      <c r="LPV2356" s="2323"/>
      <c r="LPW2356" s="2323"/>
      <c r="LPX2356" s="2323"/>
      <c r="LPY2356" s="2323"/>
      <c r="LPZ2356" s="2323"/>
      <c r="LQA2356" s="2323"/>
      <c r="LQB2356" s="2323"/>
      <c r="LQC2356" s="2323"/>
      <c r="LQD2356" s="2323"/>
      <c r="LQE2356" s="2323"/>
      <c r="LQF2356" s="2323"/>
      <c r="LQG2356" s="2323"/>
      <c r="LQH2356" s="2323"/>
      <c r="LQI2356" s="2323"/>
      <c r="LQJ2356" s="2323"/>
      <c r="LQK2356" s="2323"/>
      <c r="LQL2356" s="2323"/>
      <c r="LQM2356" s="2323"/>
      <c r="LQN2356" s="2323"/>
      <c r="LQO2356" s="2323"/>
      <c r="LQP2356" s="2323"/>
      <c r="LQQ2356" s="2323"/>
      <c r="LQR2356" s="2323"/>
      <c r="LQS2356" s="2323"/>
      <c r="LQT2356" s="2323"/>
      <c r="LQU2356" s="2323"/>
      <c r="LQV2356" s="2323"/>
      <c r="LQW2356" s="2323"/>
      <c r="LQX2356" s="2323"/>
      <c r="LQY2356" s="2323"/>
      <c r="LQZ2356" s="2323"/>
      <c r="LRA2356" s="2323"/>
      <c r="LRB2356" s="2323"/>
      <c r="LRC2356" s="2323"/>
      <c r="LRD2356" s="2323"/>
      <c r="LRE2356" s="2323"/>
      <c r="LRF2356" s="2323"/>
      <c r="LRG2356" s="2323"/>
      <c r="LRH2356" s="2323"/>
      <c r="LRI2356" s="2323"/>
      <c r="LRJ2356" s="2323"/>
      <c r="LRK2356" s="2323"/>
      <c r="LRL2356" s="2323"/>
      <c r="LRM2356" s="2323"/>
      <c r="LRN2356" s="2323"/>
      <c r="LRO2356" s="2323"/>
      <c r="LRP2356" s="2323"/>
      <c r="LRQ2356" s="2323"/>
      <c r="LRR2356" s="2323"/>
      <c r="LRS2356" s="2323"/>
      <c r="LRT2356" s="2323"/>
      <c r="LRU2356" s="2323"/>
      <c r="LRV2356" s="2323"/>
      <c r="LRW2356" s="2323"/>
      <c r="LRX2356" s="2323"/>
      <c r="LRY2356" s="2323"/>
      <c r="LRZ2356" s="2323"/>
      <c r="LSA2356" s="2323"/>
      <c r="LSB2356" s="2323"/>
      <c r="LSC2356" s="2323"/>
      <c r="LSD2356" s="2323"/>
      <c r="LSE2356" s="2323"/>
      <c r="LSF2356" s="2323"/>
      <c r="LSG2356" s="2323"/>
      <c r="LSH2356" s="2323"/>
      <c r="LSI2356" s="2323"/>
      <c r="LSJ2356" s="2323"/>
      <c r="LSK2356" s="2323"/>
      <c r="LSL2356" s="2323"/>
      <c r="LSM2356" s="2323"/>
      <c r="LSN2356" s="2323"/>
      <c r="LSO2356" s="2323"/>
      <c r="LSP2356" s="2323"/>
      <c r="LSQ2356" s="2323"/>
      <c r="LSR2356" s="2323"/>
      <c r="LSS2356" s="2323"/>
      <c r="LST2356" s="2323"/>
      <c r="LSU2356" s="2323"/>
      <c r="LSV2356" s="2323"/>
      <c r="LSW2356" s="2323"/>
      <c r="LSX2356" s="2323"/>
      <c r="LSY2356" s="2323"/>
      <c r="LSZ2356" s="2323"/>
      <c r="LTA2356" s="2323"/>
      <c r="LTB2356" s="2323"/>
      <c r="LTC2356" s="2323"/>
      <c r="LTD2356" s="2323"/>
      <c r="LTE2356" s="2323"/>
      <c r="LTF2356" s="2323"/>
      <c r="LTG2356" s="2323"/>
      <c r="LTH2356" s="2323"/>
      <c r="LTI2356" s="2323"/>
      <c r="LTJ2356" s="2323"/>
      <c r="LTK2356" s="2323"/>
      <c r="LTL2356" s="2323"/>
      <c r="LTM2356" s="2323"/>
      <c r="LTN2356" s="2323"/>
      <c r="LTO2356" s="2323"/>
      <c r="LTP2356" s="2323"/>
      <c r="LTQ2356" s="2323"/>
      <c r="LTR2356" s="2323"/>
      <c r="LTS2356" s="2323"/>
      <c r="LTT2356" s="2323"/>
      <c r="LTU2356" s="2323"/>
      <c r="LTV2356" s="2323"/>
      <c r="LTW2356" s="2323"/>
      <c r="LTX2356" s="2323"/>
      <c r="LTY2356" s="2323"/>
      <c r="LTZ2356" s="2323"/>
      <c r="LUA2356" s="2323"/>
      <c r="LUB2356" s="2323"/>
      <c r="LUC2356" s="2323"/>
      <c r="LUD2356" s="2323"/>
      <c r="LUE2356" s="2323"/>
      <c r="LUF2356" s="2323"/>
      <c r="LUG2356" s="2323"/>
      <c r="LUH2356" s="2323"/>
      <c r="LUI2356" s="2323"/>
      <c r="LUJ2356" s="2323"/>
      <c r="LUK2356" s="2323"/>
      <c r="LUL2356" s="2323"/>
      <c r="LUM2356" s="2323"/>
      <c r="LUN2356" s="2323"/>
      <c r="LUO2356" s="2323"/>
      <c r="LUP2356" s="2323"/>
      <c r="LUQ2356" s="2323"/>
      <c r="LUR2356" s="2323"/>
      <c r="LUS2356" s="2323"/>
      <c r="LUT2356" s="2323"/>
      <c r="LUU2356" s="2323"/>
      <c r="LUV2356" s="2323"/>
      <c r="LUW2356" s="2323"/>
      <c r="LUX2356" s="2323"/>
      <c r="LUY2356" s="2323"/>
      <c r="LUZ2356" s="2323"/>
      <c r="LVA2356" s="2323"/>
      <c r="LVB2356" s="2323"/>
      <c r="LVC2356" s="2323"/>
      <c r="LVD2356" s="2323"/>
      <c r="LVE2356" s="2323"/>
      <c r="LVF2356" s="2323"/>
      <c r="LVG2356" s="2323"/>
      <c r="LVH2356" s="2323"/>
      <c r="LVI2356" s="2323"/>
      <c r="LVJ2356" s="2323"/>
      <c r="LVK2356" s="2323"/>
      <c r="LVL2356" s="2323"/>
      <c r="LVM2356" s="2323"/>
      <c r="LVN2356" s="2323"/>
      <c r="LVO2356" s="2323"/>
      <c r="LVP2356" s="2323"/>
      <c r="LVQ2356" s="2323"/>
      <c r="LVR2356" s="2323"/>
      <c r="LVS2356" s="2323"/>
      <c r="LVT2356" s="2323"/>
      <c r="LVU2356" s="2323"/>
      <c r="LVV2356" s="2323"/>
      <c r="LVW2356" s="2323"/>
      <c r="LVX2356" s="2323"/>
      <c r="LVY2356" s="2323"/>
      <c r="LVZ2356" s="2323"/>
      <c r="LWA2356" s="2323"/>
      <c r="LWB2356" s="2323"/>
      <c r="LWC2356" s="2323"/>
      <c r="LWD2356" s="2323"/>
      <c r="LWE2356" s="2323"/>
      <c r="LWF2356" s="2323"/>
      <c r="LWG2356" s="2323"/>
      <c r="LWH2356" s="2323"/>
      <c r="LWI2356" s="2323"/>
      <c r="LWJ2356" s="2323"/>
      <c r="LWK2356" s="2323"/>
      <c r="LWL2356" s="2323"/>
      <c r="LWM2356" s="2323"/>
      <c r="LWN2356" s="2323"/>
      <c r="LWO2356" s="2323"/>
      <c r="LWP2356" s="2323"/>
      <c r="LWQ2356" s="2323"/>
      <c r="LWR2356" s="2323"/>
      <c r="LWS2356" s="2323"/>
      <c r="LWT2356" s="2323"/>
      <c r="LWU2356" s="2323"/>
      <c r="LWV2356" s="2323"/>
      <c r="LWW2356" s="2323"/>
      <c r="LWX2356" s="2323"/>
      <c r="LWY2356" s="2323"/>
      <c r="LWZ2356" s="2323"/>
      <c r="LXA2356" s="2323"/>
      <c r="LXB2356" s="2323"/>
      <c r="LXC2356" s="2323"/>
      <c r="LXD2356" s="2323"/>
      <c r="LXE2356" s="2323"/>
      <c r="LXF2356" s="2323"/>
      <c r="LXG2356" s="2323"/>
      <c r="LXH2356" s="2323"/>
      <c r="LXI2356" s="2323"/>
      <c r="LXJ2356" s="2323"/>
      <c r="LXK2356" s="2323"/>
      <c r="LXL2356" s="2323"/>
      <c r="LXM2356" s="2323"/>
      <c r="LXN2356" s="2323"/>
      <c r="LXO2356" s="2323"/>
      <c r="LXP2356" s="2323"/>
      <c r="LXQ2356" s="2323"/>
      <c r="LXR2356" s="2323"/>
      <c r="LXS2356" s="2323"/>
      <c r="LXT2356" s="2323"/>
      <c r="LXU2356" s="2323"/>
      <c r="LXV2356" s="2323"/>
      <c r="LXW2356" s="2323"/>
      <c r="LXX2356" s="2323"/>
      <c r="LXY2356" s="2323"/>
      <c r="LXZ2356" s="2323"/>
      <c r="LYA2356" s="2323"/>
      <c r="LYB2356" s="2323"/>
      <c r="LYC2356" s="2323"/>
      <c r="LYD2356" s="2323"/>
      <c r="LYE2356" s="2323"/>
      <c r="LYF2356" s="2323"/>
      <c r="LYG2356" s="2323"/>
      <c r="LYH2356" s="2323"/>
      <c r="LYI2356" s="2323"/>
      <c r="LYJ2356" s="2323"/>
      <c r="LYK2356" s="2323"/>
      <c r="LYL2356" s="2323"/>
      <c r="LYM2356" s="2323"/>
      <c r="LYN2356" s="2323"/>
      <c r="LYO2356" s="2323"/>
      <c r="LYP2356" s="2323"/>
      <c r="LYQ2356" s="2323"/>
      <c r="LYR2356" s="2323"/>
      <c r="LYS2356" s="2323"/>
      <c r="LYT2356" s="2323"/>
      <c r="LYU2356" s="2323"/>
      <c r="LYV2356" s="2323"/>
      <c r="LYW2356" s="2323"/>
      <c r="LYX2356" s="2323"/>
      <c r="LYY2356" s="2323"/>
      <c r="LYZ2356" s="2323"/>
      <c r="LZA2356" s="2323"/>
      <c r="LZB2356" s="2323"/>
      <c r="LZC2356" s="2323"/>
      <c r="LZD2356" s="2323"/>
      <c r="LZE2356" s="2323"/>
      <c r="LZF2356" s="2323"/>
      <c r="LZG2356" s="2323"/>
      <c r="LZH2356" s="2323"/>
      <c r="LZI2356" s="2323"/>
      <c r="LZJ2356" s="2323"/>
      <c r="LZK2356" s="2323"/>
      <c r="LZL2356" s="2323"/>
      <c r="LZM2356" s="2323"/>
      <c r="LZN2356" s="2323"/>
      <c r="LZO2356" s="2323"/>
      <c r="LZP2356" s="2323"/>
      <c r="LZQ2356" s="2323"/>
      <c r="LZR2356" s="2323"/>
      <c r="LZS2356" s="2323"/>
      <c r="LZT2356" s="2323"/>
      <c r="LZU2356" s="2323"/>
      <c r="LZV2356" s="2323"/>
      <c r="LZW2356" s="2323"/>
      <c r="LZX2356" s="2323"/>
      <c r="LZY2356" s="2323"/>
      <c r="LZZ2356" s="2323"/>
      <c r="MAA2356" s="2323"/>
      <c r="MAB2356" s="2323"/>
      <c r="MAC2356" s="2323"/>
      <c r="MAD2356" s="2323"/>
      <c r="MAE2356" s="2323"/>
      <c r="MAF2356" s="2323"/>
      <c r="MAG2356" s="2323"/>
      <c r="MAH2356" s="2323"/>
      <c r="MAI2356" s="2323"/>
      <c r="MAJ2356" s="2323"/>
      <c r="MAK2356" s="2323"/>
      <c r="MAL2356" s="2323"/>
      <c r="MAM2356" s="2323"/>
      <c r="MAN2356" s="2323"/>
      <c r="MAO2356" s="2323"/>
      <c r="MAP2356" s="2323"/>
      <c r="MAQ2356" s="2323"/>
      <c r="MAR2356" s="2323"/>
      <c r="MAS2356" s="2323"/>
      <c r="MAT2356" s="2323"/>
      <c r="MAU2356" s="2323"/>
      <c r="MAV2356" s="2323"/>
      <c r="MAW2356" s="2323"/>
      <c r="MAX2356" s="2323"/>
      <c r="MAY2356" s="2323"/>
      <c r="MAZ2356" s="2323"/>
      <c r="MBA2356" s="2323"/>
      <c r="MBB2356" s="2323"/>
      <c r="MBC2356" s="2323"/>
      <c r="MBD2356" s="2323"/>
      <c r="MBE2356" s="2323"/>
      <c r="MBF2356" s="2323"/>
      <c r="MBG2356" s="2323"/>
      <c r="MBH2356" s="2323"/>
      <c r="MBI2356" s="2323"/>
      <c r="MBJ2356" s="2323"/>
      <c r="MBK2356" s="2323"/>
      <c r="MBL2356" s="2323"/>
      <c r="MBM2356" s="2323"/>
      <c r="MBN2356" s="2323"/>
      <c r="MBO2356" s="2323"/>
      <c r="MBP2356" s="2323"/>
      <c r="MBQ2356" s="2323"/>
      <c r="MBR2356" s="2323"/>
      <c r="MBS2356" s="2323"/>
      <c r="MBT2356" s="2323"/>
      <c r="MBU2356" s="2323"/>
      <c r="MBV2356" s="2323"/>
      <c r="MBW2356" s="2323"/>
      <c r="MBX2356" s="2323"/>
      <c r="MBY2356" s="2323"/>
      <c r="MBZ2356" s="2323"/>
      <c r="MCA2356" s="2323"/>
      <c r="MCB2356" s="2323"/>
      <c r="MCC2356" s="2323"/>
      <c r="MCD2356" s="2323"/>
      <c r="MCE2356" s="2323"/>
      <c r="MCF2356" s="2323"/>
      <c r="MCG2356" s="2323"/>
      <c r="MCH2356" s="2323"/>
      <c r="MCI2356" s="2323"/>
      <c r="MCJ2356" s="2323"/>
      <c r="MCK2356" s="2323"/>
      <c r="MCL2356" s="2323"/>
      <c r="MCM2356" s="2323"/>
      <c r="MCN2356" s="2323"/>
      <c r="MCO2356" s="2323"/>
      <c r="MCP2356" s="2323"/>
      <c r="MCQ2356" s="2323"/>
      <c r="MCR2356" s="2323"/>
      <c r="MCS2356" s="2323"/>
      <c r="MCT2356" s="2323"/>
      <c r="MCU2356" s="2323"/>
      <c r="MCV2356" s="2323"/>
      <c r="MCW2356" s="2323"/>
      <c r="MCX2356" s="2323"/>
      <c r="MCY2356" s="2323"/>
      <c r="MCZ2356" s="2323"/>
      <c r="MDA2356" s="2323"/>
      <c r="MDB2356" s="2323"/>
      <c r="MDC2356" s="2323"/>
      <c r="MDD2356" s="2323"/>
      <c r="MDE2356" s="2323"/>
      <c r="MDF2356" s="2323"/>
      <c r="MDG2356" s="2323"/>
      <c r="MDH2356" s="2323"/>
      <c r="MDI2356" s="2323"/>
      <c r="MDJ2356" s="2323"/>
      <c r="MDK2356" s="2323"/>
      <c r="MDL2356" s="2323"/>
      <c r="MDM2356" s="2323"/>
      <c r="MDN2356" s="2323"/>
      <c r="MDO2356" s="2323"/>
      <c r="MDP2356" s="2323"/>
      <c r="MDQ2356" s="2323"/>
      <c r="MDR2356" s="2323"/>
      <c r="MDS2356" s="2323"/>
      <c r="MDT2356" s="2323"/>
      <c r="MDU2356" s="2323"/>
      <c r="MDV2356" s="2323"/>
      <c r="MDW2356" s="2323"/>
      <c r="MDX2356" s="2323"/>
      <c r="MDY2356" s="2323"/>
      <c r="MDZ2356" s="2323"/>
      <c r="MEA2356" s="2323"/>
      <c r="MEB2356" s="2323"/>
      <c r="MEC2356" s="2323"/>
      <c r="MED2356" s="2323"/>
      <c r="MEE2356" s="2323"/>
      <c r="MEF2356" s="2323"/>
      <c r="MEG2356" s="2323"/>
      <c r="MEH2356" s="2323"/>
      <c r="MEI2356" s="2323"/>
      <c r="MEJ2356" s="2323"/>
      <c r="MEK2356" s="2323"/>
      <c r="MEL2356" s="2323"/>
      <c r="MEM2356" s="2323"/>
      <c r="MEN2356" s="2323"/>
      <c r="MEO2356" s="2323"/>
      <c r="MEP2356" s="2323"/>
      <c r="MEQ2356" s="2323"/>
      <c r="MER2356" s="2323"/>
      <c r="MES2356" s="2323"/>
      <c r="MET2356" s="2323"/>
      <c r="MEU2356" s="2323"/>
      <c r="MEV2356" s="2323"/>
      <c r="MEW2356" s="2323"/>
      <c r="MEX2356" s="2323"/>
      <c r="MEY2356" s="2323"/>
      <c r="MEZ2356" s="2323"/>
      <c r="MFA2356" s="2323"/>
      <c r="MFB2356" s="2323"/>
      <c r="MFC2356" s="2323"/>
      <c r="MFD2356" s="2323"/>
      <c r="MFE2356" s="2323"/>
      <c r="MFF2356" s="2323"/>
      <c r="MFG2356" s="2323"/>
      <c r="MFH2356" s="2323"/>
      <c r="MFI2356" s="2323"/>
      <c r="MFJ2356" s="2323"/>
      <c r="MFK2356" s="2323"/>
      <c r="MFL2356" s="2323"/>
      <c r="MFM2356" s="2323"/>
      <c r="MFN2356" s="2323"/>
      <c r="MFO2356" s="2323"/>
      <c r="MFP2356" s="2323"/>
      <c r="MFQ2356" s="2323"/>
      <c r="MFR2356" s="2323"/>
      <c r="MFS2356" s="2323"/>
      <c r="MFT2356" s="2323"/>
      <c r="MFU2356" s="2323"/>
      <c r="MFV2356" s="2323"/>
      <c r="MFW2356" s="2323"/>
      <c r="MFX2356" s="2323"/>
      <c r="MFY2356" s="2323"/>
      <c r="MFZ2356" s="2323"/>
      <c r="MGA2356" s="2323"/>
      <c r="MGB2356" s="2323"/>
      <c r="MGC2356" s="2323"/>
      <c r="MGD2356" s="2323"/>
      <c r="MGE2356" s="2323"/>
      <c r="MGF2356" s="2323"/>
      <c r="MGG2356" s="2323"/>
      <c r="MGH2356" s="2323"/>
      <c r="MGI2356" s="2323"/>
      <c r="MGJ2356" s="2323"/>
      <c r="MGK2356" s="2323"/>
      <c r="MGL2356" s="2323"/>
      <c r="MGM2356" s="2323"/>
      <c r="MGN2356" s="2323"/>
      <c r="MGO2356" s="2323"/>
      <c r="MGP2356" s="2323"/>
      <c r="MGQ2356" s="2323"/>
      <c r="MGR2356" s="2323"/>
      <c r="MGS2356" s="2323"/>
      <c r="MGT2356" s="2323"/>
      <c r="MGU2356" s="2323"/>
      <c r="MGV2356" s="2323"/>
      <c r="MGW2356" s="2323"/>
      <c r="MGX2356" s="2323"/>
      <c r="MGY2356" s="2323"/>
      <c r="MGZ2356" s="2323"/>
      <c r="MHA2356" s="2323"/>
      <c r="MHB2356" s="2323"/>
      <c r="MHC2356" s="2323"/>
      <c r="MHD2356" s="2323"/>
      <c r="MHE2356" s="2323"/>
      <c r="MHF2356" s="2323"/>
      <c r="MHG2356" s="2323"/>
      <c r="MHH2356" s="2323"/>
      <c r="MHI2356" s="2323"/>
      <c r="MHJ2356" s="2323"/>
      <c r="MHK2356" s="2323"/>
      <c r="MHL2356" s="2323"/>
      <c r="MHM2356" s="2323"/>
      <c r="MHN2356" s="2323"/>
      <c r="MHO2356" s="2323"/>
      <c r="MHP2356" s="2323"/>
      <c r="MHQ2356" s="2323"/>
      <c r="MHR2356" s="2323"/>
      <c r="MHS2356" s="2323"/>
      <c r="MHT2356" s="2323"/>
      <c r="MHU2356" s="2323"/>
      <c r="MHV2356" s="2323"/>
      <c r="MHW2356" s="2323"/>
      <c r="MHX2356" s="2323"/>
      <c r="MHY2356" s="2323"/>
      <c r="MHZ2356" s="2323"/>
      <c r="MIA2356" s="2323"/>
      <c r="MIB2356" s="2323"/>
      <c r="MIC2356" s="2323"/>
      <c r="MID2356" s="2323"/>
      <c r="MIE2356" s="2323"/>
      <c r="MIF2356" s="2323"/>
      <c r="MIG2356" s="2323"/>
      <c r="MIH2356" s="2323"/>
      <c r="MII2356" s="2323"/>
      <c r="MIJ2356" s="2323"/>
      <c r="MIK2356" s="2323"/>
      <c r="MIL2356" s="2323"/>
      <c r="MIM2356" s="2323"/>
      <c r="MIN2356" s="2323"/>
      <c r="MIO2356" s="2323"/>
      <c r="MIP2356" s="2323"/>
      <c r="MIQ2356" s="2323"/>
      <c r="MIR2356" s="2323"/>
      <c r="MIS2356" s="2323"/>
      <c r="MIT2356" s="2323"/>
      <c r="MIU2356" s="2323"/>
      <c r="MIV2356" s="2323"/>
      <c r="MIW2356" s="2323"/>
      <c r="MIX2356" s="2323"/>
      <c r="MIY2356" s="2323"/>
      <c r="MIZ2356" s="2323"/>
      <c r="MJA2356" s="2323"/>
      <c r="MJB2356" s="2323"/>
      <c r="MJC2356" s="2323"/>
      <c r="MJD2356" s="2323"/>
      <c r="MJE2356" s="2323"/>
      <c r="MJF2356" s="2323"/>
      <c r="MJG2356" s="2323"/>
      <c r="MJH2356" s="2323"/>
      <c r="MJI2356" s="2323"/>
      <c r="MJJ2356" s="2323"/>
      <c r="MJK2356" s="2323"/>
      <c r="MJL2356" s="2323"/>
      <c r="MJM2356" s="2323"/>
      <c r="MJN2356" s="2323"/>
      <c r="MJO2356" s="2323"/>
      <c r="MJP2356" s="2323"/>
      <c r="MJQ2356" s="2323"/>
      <c r="MJR2356" s="2323"/>
      <c r="MJS2356" s="2323"/>
      <c r="MJT2356" s="2323"/>
      <c r="MJU2356" s="2323"/>
      <c r="MJV2356" s="2323"/>
      <c r="MJW2356" s="2323"/>
      <c r="MJX2356" s="2323"/>
      <c r="MJY2356" s="2323"/>
      <c r="MJZ2356" s="2323"/>
      <c r="MKA2356" s="2323"/>
      <c r="MKB2356" s="2323"/>
      <c r="MKC2356" s="2323"/>
      <c r="MKD2356" s="2323"/>
      <c r="MKE2356" s="2323"/>
      <c r="MKF2356" s="2323"/>
      <c r="MKG2356" s="2323"/>
      <c r="MKH2356" s="2323"/>
      <c r="MKI2356" s="2323"/>
      <c r="MKJ2356" s="2323"/>
      <c r="MKK2356" s="2323"/>
      <c r="MKL2356" s="2323"/>
      <c r="MKM2356" s="2323"/>
      <c r="MKN2356" s="2323"/>
      <c r="MKO2356" s="2323"/>
      <c r="MKP2356" s="2323"/>
      <c r="MKQ2356" s="2323"/>
      <c r="MKR2356" s="2323"/>
      <c r="MKS2356" s="2323"/>
      <c r="MKT2356" s="2323"/>
      <c r="MKU2356" s="2323"/>
      <c r="MKV2356" s="2323"/>
      <c r="MKW2356" s="2323"/>
      <c r="MKX2356" s="2323"/>
      <c r="MKY2356" s="2323"/>
      <c r="MKZ2356" s="2323"/>
      <c r="MLA2356" s="2323"/>
      <c r="MLB2356" s="2323"/>
      <c r="MLC2356" s="2323"/>
      <c r="MLD2356" s="2323"/>
      <c r="MLE2356" s="2323"/>
      <c r="MLF2356" s="2323"/>
      <c r="MLG2356" s="2323"/>
      <c r="MLH2356" s="2323"/>
      <c r="MLI2356" s="2323"/>
      <c r="MLJ2356" s="2323"/>
      <c r="MLK2356" s="2323"/>
      <c r="MLL2356" s="2323"/>
      <c r="MLM2356" s="2323"/>
      <c r="MLN2356" s="2323"/>
      <c r="MLO2356" s="2323"/>
      <c r="MLP2356" s="2323"/>
      <c r="MLQ2356" s="2323"/>
      <c r="MLR2356" s="2323"/>
      <c r="MLS2356" s="2323"/>
      <c r="MLT2356" s="2323"/>
      <c r="MLU2356" s="2323"/>
      <c r="MLV2356" s="2323"/>
      <c r="MLW2356" s="2323"/>
      <c r="MLX2356" s="2323"/>
      <c r="MLY2356" s="2323"/>
      <c r="MLZ2356" s="2323"/>
      <c r="MMA2356" s="2323"/>
      <c r="MMB2356" s="2323"/>
      <c r="MMC2356" s="2323"/>
      <c r="MMD2356" s="2323"/>
      <c r="MME2356" s="2323"/>
      <c r="MMF2356" s="2323"/>
      <c r="MMG2356" s="2323"/>
      <c r="MMH2356" s="2323"/>
      <c r="MMI2356" s="2323"/>
      <c r="MMJ2356" s="2323"/>
      <c r="MMK2356" s="2323"/>
      <c r="MML2356" s="2323"/>
      <c r="MMM2356" s="2323"/>
      <c r="MMN2356" s="2323"/>
      <c r="MMO2356" s="2323"/>
      <c r="MMP2356" s="2323"/>
      <c r="MMQ2356" s="2323"/>
      <c r="MMR2356" s="2323"/>
      <c r="MMS2356" s="2323"/>
      <c r="MMT2356" s="2323"/>
      <c r="MMU2356" s="2323"/>
      <c r="MMV2356" s="2323"/>
      <c r="MMW2356" s="2323"/>
      <c r="MMX2356" s="2323"/>
      <c r="MMY2356" s="2323"/>
      <c r="MMZ2356" s="2323"/>
      <c r="MNA2356" s="2323"/>
      <c r="MNB2356" s="2323"/>
      <c r="MNC2356" s="2323"/>
      <c r="MND2356" s="2323"/>
      <c r="MNE2356" s="2323"/>
      <c r="MNF2356" s="2323"/>
      <c r="MNG2356" s="2323"/>
      <c r="MNH2356" s="2323"/>
      <c r="MNI2356" s="2323"/>
      <c r="MNJ2356" s="2323"/>
      <c r="MNK2356" s="2323"/>
      <c r="MNL2356" s="2323"/>
      <c r="MNM2356" s="2323"/>
      <c r="MNN2356" s="2323"/>
      <c r="MNO2356" s="2323"/>
      <c r="MNP2356" s="2323"/>
      <c r="MNQ2356" s="2323"/>
      <c r="MNR2356" s="2323"/>
      <c r="MNS2356" s="2323"/>
      <c r="MNT2356" s="2323"/>
      <c r="MNU2356" s="2323"/>
      <c r="MNV2356" s="2323"/>
      <c r="MNW2356" s="2323"/>
      <c r="MNX2356" s="2323"/>
      <c r="MNY2356" s="2323"/>
      <c r="MNZ2356" s="2323"/>
      <c r="MOA2356" s="2323"/>
      <c r="MOB2356" s="2323"/>
      <c r="MOC2356" s="2323"/>
      <c r="MOD2356" s="2323"/>
      <c r="MOE2356" s="2323"/>
      <c r="MOF2356" s="2323"/>
      <c r="MOG2356" s="2323"/>
      <c r="MOH2356" s="2323"/>
      <c r="MOI2356" s="2323"/>
      <c r="MOJ2356" s="2323"/>
      <c r="MOK2356" s="2323"/>
      <c r="MOL2356" s="2323"/>
      <c r="MOM2356" s="2323"/>
      <c r="MON2356" s="2323"/>
      <c r="MOO2356" s="2323"/>
      <c r="MOP2356" s="2323"/>
      <c r="MOQ2356" s="2323"/>
      <c r="MOR2356" s="2323"/>
      <c r="MOS2356" s="2323"/>
      <c r="MOT2356" s="2323"/>
      <c r="MOU2356" s="2323"/>
      <c r="MOV2356" s="2323"/>
      <c r="MOW2356" s="2323"/>
      <c r="MOX2356" s="2323"/>
      <c r="MOY2356" s="2323"/>
      <c r="MOZ2356" s="2323"/>
      <c r="MPA2356" s="2323"/>
      <c r="MPB2356" s="2323"/>
      <c r="MPC2356" s="2323"/>
      <c r="MPD2356" s="2323"/>
      <c r="MPE2356" s="2323"/>
      <c r="MPF2356" s="2323"/>
      <c r="MPG2356" s="2323"/>
      <c r="MPH2356" s="2323"/>
      <c r="MPI2356" s="2323"/>
      <c r="MPJ2356" s="2323"/>
      <c r="MPK2356" s="2323"/>
      <c r="MPL2356" s="2323"/>
      <c r="MPM2356" s="2323"/>
      <c r="MPN2356" s="2323"/>
      <c r="MPO2356" s="2323"/>
      <c r="MPP2356" s="2323"/>
      <c r="MPQ2356" s="2323"/>
      <c r="MPR2356" s="2323"/>
      <c r="MPS2356" s="2323"/>
      <c r="MPT2356" s="2323"/>
      <c r="MPU2356" s="2323"/>
      <c r="MPV2356" s="2323"/>
      <c r="MPW2356" s="2323"/>
      <c r="MPX2356" s="2323"/>
      <c r="MPY2356" s="2323"/>
      <c r="MPZ2356" s="2323"/>
      <c r="MQA2356" s="2323"/>
      <c r="MQB2356" s="2323"/>
      <c r="MQC2356" s="2323"/>
      <c r="MQD2356" s="2323"/>
      <c r="MQE2356" s="2323"/>
      <c r="MQF2356" s="2323"/>
      <c r="MQG2356" s="2323"/>
      <c r="MQH2356" s="2323"/>
      <c r="MQI2356" s="2323"/>
      <c r="MQJ2356" s="2323"/>
      <c r="MQK2356" s="2323"/>
      <c r="MQL2356" s="2323"/>
      <c r="MQM2356" s="2323"/>
      <c r="MQN2356" s="2323"/>
      <c r="MQO2356" s="2323"/>
      <c r="MQP2356" s="2323"/>
      <c r="MQQ2356" s="2323"/>
      <c r="MQR2356" s="2323"/>
      <c r="MQS2356" s="2323"/>
      <c r="MQT2356" s="2323"/>
      <c r="MQU2356" s="2323"/>
      <c r="MQV2356" s="2323"/>
      <c r="MQW2356" s="2323"/>
      <c r="MQX2356" s="2323"/>
      <c r="MQY2356" s="2323"/>
      <c r="MQZ2356" s="2323"/>
      <c r="MRA2356" s="2323"/>
      <c r="MRB2356" s="2323"/>
      <c r="MRC2356" s="2323"/>
      <c r="MRD2356" s="2323"/>
      <c r="MRE2356" s="2323"/>
      <c r="MRF2356" s="2323"/>
      <c r="MRG2356" s="2323"/>
      <c r="MRH2356" s="2323"/>
      <c r="MRI2356" s="2323"/>
      <c r="MRJ2356" s="2323"/>
      <c r="MRK2356" s="2323"/>
      <c r="MRL2356" s="2323"/>
      <c r="MRM2356" s="2323"/>
      <c r="MRN2356" s="2323"/>
      <c r="MRO2356" s="2323"/>
      <c r="MRP2356" s="2323"/>
      <c r="MRQ2356" s="2323"/>
      <c r="MRR2356" s="2323"/>
      <c r="MRS2356" s="2323"/>
      <c r="MRT2356" s="2323"/>
      <c r="MRU2356" s="2323"/>
      <c r="MRV2356" s="2323"/>
      <c r="MRW2356" s="2323"/>
      <c r="MRX2356" s="2323"/>
      <c r="MRY2356" s="2323"/>
      <c r="MRZ2356" s="2323"/>
      <c r="MSA2356" s="2323"/>
      <c r="MSB2356" s="2323"/>
      <c r="MSC2356" s="2323"/>
      <c r="MSD2356" s="2323"/>
      <c r="MSE2356" s="2323"/>
      <c r="MSF2356" s="2323"/>
      <c r="MSG2356" s="2323"/>
      <c r="MSH2356" s="2323"/>
      <c r="MSI2356" s="2323"/>
      <c r="MSJ2356" s="2323"/>
      <c r="MSK2356" s="2323"/>
      <c r="MSL2356" s="2323"/>
      <c r="MSM2356" s="2323"/>
      <c r="MSN2356" s="2323"/>
      <c r="MSO2356" s="2323"/>
      <c r="MSP2356" s="2323"/>
      <c r="MSQ2356" s="2323"/>
      <c r="MSR2356" s="2323"/>
      <c r="MSS2356" s="2323"/>
      <c r="MST2356" s="2323"/>
      <c r="MSU2356" s="2323"/>
      <c r="MSV2356" s="2323"/>
      <c r="MSW2356" s="2323"/>
      <c r="MSX2356" s="2323"/>
      <c r="MSY2356" s="2323"/>
      <c r="MSZ2356" s="2323"/>
      <c r="MTA2356" s="2323"/>
      <c r="MTB2356" s="2323"/>
      <c r="MTC2356" s="2323"/>
      <c r="MTD2356" s="2323"/>
      <c r="MTE2356" s="2323"/>
      <c r="MTF2356" s="2323"/>
      <c r="MTG2356" s="2323"/>
      <c r="MTH2356" s="2323"/>
      <c r="MTI2356" s="2323"/>
      <c r="MTJ2356" s="2323"/>
      <c r="MTK2356" s="2323"/>
      <c r="MTL2356" s="2323"/>
      <c r="MTM2356" s="2323"/>
      <c r="MTN2356" s="2323"/>
      <c r="MTO2356" s="2323"/>
      <c r="MTP2356" s="2323"/>
      <c r="MTQ2356" s="2323"/>
      <c r="MTR2356" s="2323"/>
      <c r="MTS2356" s="2323"/>
      <c r="MTT2356" s="2323"/>
      <c r="MTU2356" s="2323"/>
      <c r="MTV2356" s="2323"/>
      <c r="MTW2356" s="2323"/>
      <c r="MTX2356" s="2323"/>
      <c r="MTY2356" s="2323"/>
      <c r="MTZ2356" s="2323"/>
      <c r="MUA2356" s="2323"/>
      <c r="MUB2356" s="2323"/>
      <c r="MUC2356" s="2323"/>
      <c r="MUD2356" s="2323"/>
      <c r="MUE2356" s="2323"/>
      <c r="MUF2356" s="2323"/>
      <c r="MUG2356" s="2323"/>
      <c r="MUH2356" s="2323"/>
      <c r="MUI2356" s="2323"/>
      <c r="MUJ2356" s="2323"/>
      <c r="MUK2356" s="2323"/>
      <c r="MUL2356" s="2323"/>
      <c r="MUM2356" s="2323"/>
      <c r="MUN2356" s="2323"/>
      <c r="MUO2356" s="2323"/>
      <c r="MUP2356" s="2323"/>
      <c r="MUQ2356" s="2323"/>
      <c r="MUR2356" s="2323"/>
      <c r="MUS2356" s="2323"/>
      <c r="MUT2356" s="2323"/>
      <c r="MUU2356" s="2323"/>
      <c r="MUV2356" s="2323"/>
      <c r="MUW2356" s="2323"/>
      <c r="MUX2356" s="2323"/>
      <c r="MUY2356" s="2323"/>
      <c r="MUZ2356" s="2323"/>
      <c r="MVA2356" s="2323"/>
      <c r="MVB2356" s="2323"/>
      <c r="MVC2356" s="2323"/>
      <c r="MVD2356" s="2323"/>
      <c r="MVE2356" s="2323"/>
      <c r="MVF2356" s="2323"/>
      <c r="MVG2356" s="2323"/>
      <c r="MVH2356" s="2323"/>
      <c r="MVI2356" s="2323"/>
      <c r="MVJ2356" s="2323"/>
      <c r="MVK2356" s="2323"/>
      <c r="MVL2356" s="2323"/>
      <c r="MVM2356" s="2323"/>
      <c r="MVN2356" s="2323"/>
      <c r="MVO2356" s="2323"/>
      <c r="MVP2356" s="2323"/>
      <c r="MVQ2356" s="2323"/>
      <c r="MVR2356" s="2323"/>
      <c r="MVS2356" s="2323"/>
      <c r="MVT2356" s="2323"/>
      <c r="MVU2356" s="2323"/>
      <c r="MVV2356" s="2323"/>
      <c r="MVW2356" s="2323"/>
      <c r="MVX2356" s="2323"/>
      <c r="MVY2356" s="2323"/>
      <c r="MVZ2356" s="2323"/>
      <c r="MWA2356" s="2323"/>
      <c r="MWB2356" s="2323"/>
      <c r="MWC2356" s="2323"/>
      <c r="MWD2356" s="2323"/>
      <c r="MWE2356" s="2323"/>
      <c r="MWF2356" s="2323"/>
      <c r="MWG2356" s="2323"/>
      <c r="MWH2356" s="2323"/>
      <c r="MWI2356" s="2323"/>
      <c r="MWJ2356" s="2323"/>
      <c r="MWK2356" s="2323"/>
      <c r="MWL2356" s="2323"/>
      <c r="MWM2356" s="2323"/>
      <c r="MWN2356" s="2323"/>
      <c r="MWO2356" s="2323"/>
      <c r="MWP2356" s="2323"/>
      <c r="MWQ2356" s="2323"/>
      <c r="MWR2356" s="2323"/>
      <c r="MWS2356" s="2323"/>
      <c r="MWT2356" s="2323"/>
      <c r="MWU2356" s="2323"/>
      <c r="MWV2356" s="2323"/>
      <c r="MWW2356" s="2323"/>
      <c r="MWX2356" s="2323"/>
      <c r="MWY2356" s="2323"/>
      <c r="MWZ2356" s="2323"/>
      <c r="MXA2356" s="2323"/>
      <c r="MXB2356" s="2323"/>
      <c r="MXC2356" s="2323"/>
      <c r="MXD2356" s="2323"/>
      <c r="MXE2356" s="2323"/>
      <c r="MXF2356" s="2323"/>
      <c r="MXG2356" s="2323"/>
      <c r="MXH2356" s="2323"/>
      <c r="MXI2356" s="2323"/>
      <c r="MXJ2356" s="2323"/>
      <c r="MXK2356" s="2323"/>
      <c r="MXL2356" s="2323"/>
      <c r="MXM2356" s="2323"/>
      <c r="MXN2356" s="2323"/>
      <c r="MXO2356" s="2323"/>
      <c r="MXP2356" s="2323"/>
      <c r="MXQ2356" s="2323"/>
      <c r="MXR2356" s="2323"/>
      <c r="MXS2356" s="2323"/>
      <c r="MXT2356" s="2323"/>
      <c r="MXU2356" s="2323"/>
      <c r="MXV2356" s="2323"/>
      <c r="MXW2356" s="2323"/>
      <c r="MXX2356" s="2323"/>
      <c r="MXY2356" s="2323"/>
      <c r="MXZ2356" s="2323"/>
      <c r="MYA2356" s="2323"/>
      <c r="MYB2356" s="2323"/>
      <c r="MYC2356" s="2323"/>
      <c r="MYD2356" s="2323"/>
      <c r="MYE2356" s="2323"/>
      <c r="MYF2356" s="2323"/>
      <c r="MYG2356" s="2323"/>
      <c r="MYH2356" s="2323"/>
      <c r="MYI2356" s="2323"/>
      <c r="MYJ2356" s="2323"/>
      <c r="MYK2356" s="2323"/>
      <c r="MYL2356" s="2323"/>
      <c r="MYM2356" s="2323"/>
      <c r="MYN2356" s="2323"/>
      <c r="MYO2356" s="2323"/>
      <c r="MYP2356" s="2323"/>
      <c r="MYQ2356" s="2323"/>
      <c r="MYR2356" s="2323"/>
      <c r="MYS2356" s="2323"/>
      <c r="MYT2356" s="2323"/>
      <c r="MYU2356" s="2323"/>
      <c r="MYV2356" s="2323"/>
      <c r="MYW2356" s="2323"/>
      <c r="MYX2356" s="2323"/>
      <c r="MYY2356" s="2323"/>
      <c r="MYZ2356" s="2323"/>
      <c r="MZA2356" s="2323"/>
      <c r="MZB2356" s="2323"/>
      <c r="MZC2356" s="2323"/>
      <c r="MZD2356" s="2323"/>
      <c r="MZE2356" s="2323"/>
      <c r="MZF2356" s="2323"/>
      <c r="MZG2356" s="2323"/>
      <c r="MZH2356" s="2323"/>
      <c r="MZI2356" s="2323"/>
      <c r="MZJ2356" s="2323"/>
      <c r="MZK2356" s="2323"/>
      <c r="MZL2356" s="2323"/>
      <c r="MZM2356" s="2323"/>
      <c r="MZN2356" s="2323"/>
      <c r="MZO2356" s="2323"/>
      <c r="MZP2356" s="2323"/>
      <c r="MZQ2356" s="2323"/>
      <c r="MZR2356" s="2323"/>
      <c r="MZS2356" s="2323"/>
      <c r="MZT2356" s="2323"/>
      <c r="MZU2356" s="2323"/>
      <c r="MZV2356" s="2323"/>
      <c r="MZW2356" s="2323"/>
      <c r="MZX2356" s="2323"/>
      <c r="MZY2356" s="2323"/>
      <c r="MZZ2356" s="2323"/>
      <c r="NAA2356" s="2323"/>
      <c r="NAB2356" s="2323"/>
      <c r="NAC2356" s="2323"/>
      <c r="NAD2356" s="2323"/>
      <c r="NAE2356" s="2323"/>
      <c r="NAF2356" s="2323"/>
      <c r="NAG2356" s="2323"/>
      <c r="NAH2356" s="2323"/>
      <c r="NAI2356" s="2323"/>
      <c r="NAJ2356" s="2323"/>
      <c r="NAK2356" s="2323"/>
      <c r="NAL2356" s="2323"/>
      <c r="NAM2356" s="2323"/>
      <c r="NAN2356" s="2323"/>
      <c r="NAO2356" s="2323"/>
      <c r="NAP2356" s="2323"/>
      <c r="NAQ2356" s="2323"/>
      <c r="NAR2356" s="2323"/>
      <c r="NAS2356" s="2323"/>
      <c r="NAT2356" s="2323"/>
      <c r="NAU2356" s="2323"/>
      <c r="NAV2356" s="2323"/>
      <c r="NAW2356" s="2323"/>
      <c r="NAX2356" s="2323"/>
      <c r="NAY2356" s="2323"/>
      <c r="NAZ2356" s="2323"/>
      <c r="NBA2356" s="2323"/>
      <c r="NBB2356" s="2323"/>
      <c r="NBC2356" s="2323"/>
      <c r="NBD2356" s="2323"/>
      <c r="NBE2356" s="2323"/>
      <c r="NBF2356" s="2323"/>
      <c r="NBG2356" s="2323"/>
      <c r="NBH2356" s="2323"/>
      <c r="NBI2356" s="2323"/>
      <c r="NBJ2356" s="2323"/>
      <c r="NBK2356" s="2323"/>
      <c r="NBL2356" s="2323"/>
      <c r="NBM2356" s="2323"/>
      <c r="NBN2356" s="2323"/>
      <c r="NBO2356" s="2323"/>
      <c r="NBP2356" s="2323"/>
      <c r="NBQ2356" s="2323"/>
      <c r="NBR2356" s="2323"/>
      <c r="NBS2356" s="2323"/>
      <c r="NBT2356" s="2323"/>
      <c r="NBU2356" s="2323"/>
      <c r="NBV2356" s="2323"/>
      <c r="NBW2356" s="2323"/>
      <c r="NBX2356" s="2323"/>
      <c r="NBY2356" s="2323"/>
      <c r="NBZ2356" s="2323"/>
      <c r="NCA2356" s="2323"/>
      <c r="NCB2356" s="2323"/>
      <c r="NCC2356" s="2323"/>
      <c r="NCD2356" s="2323"/>
      <c r="NCE2356" s="2323"/>
      <c r="NCF2356" s="2323"/>
      <c r="NCG2356" s="2323"/>
      <c r="NCH2356" s="2323"/>
      <c r="NCI2356" s="2323"/>
      <c r="NCJ2356" s="2323"/>
      <c r="NCK2356" s="2323"/>
      <c r="NCL2356" s="2323"/>
      <c r="NCM2356" s="2323"/>
      <c r="NCN2356" s="2323"/>
      <c r="NCO2356" s="2323"/>
      <c r="NCP2356" s="2323"/>
      <c r="NCQ2356" s="2323"/>
      <c r="NCR2356" s="2323"/>
      <c r="NCS2356" s="2323"/>
      <c r="NCT2356" s="2323"/>
      <c r="NCU2356" s="2323"/>
      <c r="NCV2356" s="2323"/>
      <c r="NCW2356" s="2323"/>
      <c r="NCX2356" s="2323"/>
      <c r="NCY2356" s="2323"/>
      <c r="NCZ2356" s="2323"/>
      <c r="NDA2356" s="2323"/>
      <c r="NDB2356" s="2323"/>
      <c r="NDC2356" s="2323"/>
      <c r="NDD2356" s="2323"/>
      <c r="NDE2356" s="2323"/>
      <c r="NDF2356" s="2323"/>
      <c r="NDG2356" s="2323"/>
      <c r="NDH2356" s="2323"/>
      <c r="NDI2356" s="2323"/>
      <c r="NDJ2356" s="2323"/>
      <c r="NDK2356" s="2323"/>
      <c r="NDL2356" s="2323"/>
      <c r="NDM2356" s="2323"/>
      <c r="NDN2356" s="2323"/>
      <c r="NDO2356" s="2323"/>
      <c r="NDP2356" s="2323"/>
      <c r="NDQ2356" s="2323"/>
      <c r="NDR2356" s="2323"/>
      <c r="NDS2356" s="2323"/>
      <c r="NDT2356" s="2323"/>
      <c r="NDU2356" s="2323"/>
      <c r="NDV2356" s="2323"/>
      <c r="NDW2356" s="2323"/>
      <c r="NDX2356" s="2323"/>
      <c r="NDY2356" s="2323"/>
      <c r="NDZ2356" s="2323"/>
      <c r="NEA2356" s="2323"/>
      <c r="NEB2356" s="2323"/>
      <c r="NEC2356" s="2323"/>
      <c r="NED2356" s="2323"/>
      <c r="NEE2356" s="2323"/>
      <c r="NEF2356" s="2323"/>
      <c r="NEG2356" s="2323"/>
      <c r="NEH2356" s="2323"/>
      <c r="NEI2356" s="2323"/>
      <c r="NEJ2356" s="2323"/>
      <c r="NEK2356" s="2323"/>
      <c r="NEL2356" s="2323"/>
      <c r="NEM2356" s="2323"/>
      <c r="NEN2356" s="2323"/>
      <c r="NEO2356" s="2323"/>
      <c r="NEP2356" s="2323"/>
      <c r="NEQ2356" s="2323"/>
      <c r="NER2356" s="2323"/>
      <c r="NES2356" s="2323"/>
      <c r="NET2356" s="2323"/>
      <c r="NEU2356" s="2323"/>
      <c r="NEV2356" s="2323"/>
      <c r="NEW2356" s="2323"/>
      <c r="NEX2356" s="2323"/>
      <c r="NEY2356" s="2323"/>
      <c r="NEZ2356" s="2323"/>
      <c r="NFA2356" s="2323"/>
      <c r="NFB2356" s="2323"/>
      <c r="NFC2356" s="2323"/>
      <c r="NFD2356" s="2323"/>
      <c r="NFE2356" s="2323"/>
      <c r="NFF2356" s="2323"/>
      <c r="NFG2356" s="2323"/>
      <c r="NFH2356" s="2323"/>
      <c r="NFI2356" s="2323"/>
      <c r="NFJ2356" s="2323"/>
      <c r="NFK2356" s="2323"/>
      <c r="NFL2356" s="2323"/>
      <c r="NFM2356" s="2323"/>
      <c r="NFN2356" s="2323"/>
      <c r="NFO2356" s="2323"/>
      <c r="NFP2356" s="2323"/>
      <c r="NFQ2356" s="2323"/>
      <c r="NFR2356" s="2323"/>
      <c r="NFS2356" s="2323"/>
      <c r="NFT2356" s="2323"/>
      <c r="NFU2356" s="2323"/>
      <c r="NFV2356" s="2323"/>
      <c r="NFW2356" s="2323"/>
      <c r="NFX2356" s="2323"/>
      <c r="NFY2356" s="2323"/>
      <c r="NFZ2356" s="2323"/>
      <c r="NGA2356" s="2323"/>
      <c r="NGB2356" s="2323"/>
      <c r="NGC2356" s="2323"/>
      <c r="NGD2356" s="2323"/>
      <c r="NGE2356" s="2323"/>
      <c r="NGF2356" s="2323"/>
      <c r="NGG2356" s="2323"/>
      <c r="NGH2356" s="2323"/>
      <c r="NGI2356" s="2323"/>
      <c r="NGJ2356" s="2323"/>
      <c r="NGK2356" s="2323"/>
      <c r="NGL2356" s="2323"/>
      <c r="NGM2356" s="2323"/>
      <c r="NGN2356" s="2323"/>
      <c r="NGO2356" s="2323"/>
      <c r="NGP2356" s="2323"/>
      <c r="NGQ2356" s="2323"/>
      <c r="NGR2356" s="2323"/>
      <c r="NGS2356" s="2323"/>
      <c r="NGT2356" s="2323"/>
      <c r="NGU2356" s="2323"/>
      <c r="NGV2356" s="2323"/>
      <c r="NGW2356" s="2323"/>
      <c r="NGX2356" s="2323"/>
      <c r="NGY2356" s="2323"/>
      <c r="NGZ2356" s="2323"/>
      <c r="NHA2356" s="2323"/>
      <c r="NHB2356" s="2323"/>
      <c r="NHC2356" s="2323"/>
      <c r="NHD2356" s="2323"/>
      <c r="NHE2356" s="2323"/>
      <c r="NHF2356" s="2323"/>
      <c r="NHG2356" s="2323"/>
      <c r="NHH2356" s="2323"/>
      <c r="NHI2356" s="2323"/>
      <c r="NHJ2356" s="2323"/>
      <c r="NHK2356" s="2323"/>
      <c r="NHL2356" s="2323"/>
      <c r="NHM2356" s="2323"/>
      <c r="NHN2356" s="2323"/>
      <c r="NHO2356" s="2323"/>
      <c r="NHP2356" s="2323"/>
      <c r="NHQ2356" s="2323"/>
      <c r="NHR2356" s="2323"/>
      <c r="NHS2356" s="2323"/>
      <c r="NHT2356" s="2323"/>
      <c r="NHU2356" s="2323"/>
      <c r="NHV2356" s="2323"/>
      <c r="NHW2356" s="2323"/>
      <c r="NHX2356" s="2323"/>
      <c r="NHY2356" s="2323"/>
      <c r="NHZ2356" s="2323"/>
      <c r="NIA2356" s="2323"/>
      <c r="NIB2356" s="2323"/>
      <c r="NIC2356" s="2323"/>
      <c r="NID2356" s="2323"/>
      <c r="NIE2356" s="2323"/>
      <c r="NIF2356" s="2323"/>
      <c r="NIG2356" s="2323"/>
      <c r="NIH2356" s="2323"/>
      <c r="NII2356" s="2323"/>
      <c r="NIJ2356" s="2323"/>
      <c r="NIK2356" s="2323"/>
      <c r="NIL2356" s="2323"/>
      <c r="NIM2356" s="2323"/>
      <c r="NIN2356" s="2323"/>
      <c r="NIO2356" s="2323"/>
      <c r="NIP2356" s="2323"/>
      <c r="NIQ2356" s="2323"/>
      <c r="NIR2356" s="2323"/>
      <c r="NIS2356" s="2323"/>
      <c r="NIT2356" s="2323"/>
      <c r="NIU2356" s="2323"/>
      <c r="NIV2356" s="2323"/>
      <c r="NIW2356" s="2323"/>
      <c r="NIX2356" s="2323"/>
      <c r="NIY2356" s="2323"/>
      <c r="NIZ2356" s="2323"/>
      <c r="NJA2356" s="2323"/>
      <c r="NJB2356" s="2323"/>
      <c r="NJC2356" s="2323"/>
      <c r="NJD2356" s="2323"/>
      <c r="NJE2356" s="2323"/>
      <c r="NJF2356" s="2323"/>
      <c r="NJG2356" s="2323"/>
      <c r="NJH2356" s="2323"/>
      <c r="NJI2356" s="2323"/>
      <c r="NJJ2356" s="2323"/>
      <c r="NJK2356" s="2323"/>
      <c r="NJL2356" s="2323"/>
      <c r="NJM2356" s="2323"/>
      <c r="NJN2356" s="2323"/>
      <c r="NJO2356" s="2323"/>
      <c r="NJP2356" s="2323"/>
      <c r="NJQ2356" s="2323"/>
      <c r="NJR2356" s="2323"/>
      <c r="NJS2356" s="2323"/>
      <c r="NJT2356" s="2323"/>
      <c r="NJU2356" s="2323"/>
      <c r="NJV2356" s="2323"/>
      <c r="NJW2356" s="2323"/>
      <c r="NJX2356" s="2323"/>
      <c r="NJY2356" s="2323"/>
      <c r="NJZ2356" s="2323"/>
      <c r="NKA2356" s="2323"/>
      <c r="NKB2356" s="2323"/>
      <c r="NKC2356" s="2323"/>
      <c r="NKD2356" s="2323"/>
      <c r="NKE2356" s="2323"/>
      <c r="NKF2356" s="2323"/>
      <c r="NKG2356" s="2323"/>
      <c r="NKH2356" s="2323"/>
      <c r="NKI2356" s="2323"/>
      <c r="NKJ2356" s="2323"/>
      <c r="NKK2356" s="2323"/>
      <c r="NKL2356" s="2323"/>
      <c r="NKM2356" s="2323"/>
      <c r="NKN2356" s="2323"/>
      <c r="NKO2356" s="2323"/>
      <c r="NKP2356" s="2323"/>
      <c r="NKQ2356" s="2323"/>
      <c r="NKR2356" s="2323"/>
      <c r="NKS2356" s="2323"/>
      <c r="NKT2356" s="2323"/>
      <c r="NKU2356" s="2323"/>
      <c r="NKV2356" s="2323"/>
      <c r="NKW2356" s="2323"/>
      <c r="NKX2356" s="2323"/>
      <c r="NKY2356" s="2323"/>
      <c r="NKZ2356" s="2323"/>
      <c r="NLA2356" s="2323"/>
      <c r="NLB2356" s="2323"/>
      <c r="NLC2356" s="2323"/>
      <c r="NLD2356" s="2323"/>
      <c r="NLE2356" s="2323"/>
      <c r="NLF2356" s="2323"/>
      <c r="NLG2356" s="2323"/>
      <c r="NLH2356" s="2323"/>
      <c r="NLI2356" s="2323"/>
      <c r="NLJ2356" s="2323"/>
      <c r="NLK2356" s="2323"/>
      <c r="NLL2356" s="2323"/>
      <c r="NLM2356" s="2323"/>
      <c r="NLN2356" s="2323"/>
      <c r="NLO2356" s="2323"/>
      <c r="NLP2356" s="2323"/>
      <c r="NLQ2356" s="2323"/>
      <c r="NLR2356" s="2323"/>
      <c r="NLS2356" s="2323"/>
      <c r="NLT2356" s="2323"/>
      <c r="NLU2356" s="2323"/>
      <c r="NLV2356" s="2323"/>
      <c r="NLW2356" s="2323"/>
      <c r="NLX2356" s="2323"/>
      <c r="NLY2356" s="2323"/>
      <c r="NLZ2356" s="2323"/>
      <c r="NMA2356" s="2323"/>
      <c r="NMB2356" s="2323"/>
      <c r="NMC2356" s="2323"/>
      <c r="NMD2356" s="2323"/>
      <c r="NME2356" s="2323"/>
      <c r="NMF2356" s="2323"/>
      <c r="NMG2356" s="2323"/>
      <c r="NMH2356" s="2323"/>
      <c r="NMI2356" s="2323"/>
      <c r="NMJ2356" s="2323"/>
      <c r="NMK2356" s="2323"/>
      <c r="NML2356" s="2323"/>
      <c r="NMM2356" s="2323"/>
      <c r="NMN2356" s="2323"/>
      <c r="NMO2356" s="2323"/>
      <c r="NMP2356" s="2323"/>
      <c r="NMQ2356" s="2323"/>
      <c r="NMR2356" s="2323"/>
      <c r="NMS2356" s="2323"/>
      <c r="NMT2356" s="2323"/>
      <c r="NMU2356" s="2323"/>
      <c r="NMV2356" s="2323"/>
      <c r="NMW2356" s="2323"/>
      <c r="NMX2356" s="2323"/>
      <c r="NMY2356" s="2323"/>
      <c r="NMZ2356" s="2323"/>
      <c r="NNA2356" s="2323"/>
      <c r="NNB2356" s="2323"/>
      <c r="NNC2356" s="2323"/>
      <c r="NND2356" s="2323"/>
      <c r="NNE2356" s="2323"/>
      <c r="NNF2356" s="2323"/>
      <c r="NNG2356" s="2323"/>
      <c r="NNH2356" s="2323"/>
      <c r="NNI2356" s="2323"/>
      <c r="NNJ2356" s="2323"/>
      <c r="NNK2356" s="2323"/>
      <c r="NNL2356" s="2323"/>
      <c r="NNM2356" s="2323"/>
      <c r="NNN2356" s="2323"/>
      <c r="NNO2356" s="2323"/>
      <c r="NNP2356" s="2323"/>
      <c r="NNQ2356" s="2323"/>
      <c r="NNR2356" s="2323"/>
      <c r="NNS2356" s="2323"/>
      <c r="NNT2356" s="2323"/>
      <c r="NNU2356" s="2323"/>
      <c r="NNV2356" s="2323"/>
      <c r="NNW2356" s="2323"/>
      <c r="NNX2356" s="2323"/>
      <c r="NNY2356" s="2323"/>
      <c r="NNZ2356" s="2323"/>
      <c r="NOA2356" s="2323"/>
      <c r="NOB2356" s="2323"/>
      <c r="NOC2356" s="2323"/>
      <c r="NOD2356" s="2323"/>
      <c r="NOE2356" s="2323"/>
      <c r="NOF2356" s="2323"/>
      <c r="NOG2356" s="2323"/>
      <c r="NOH2356" s="2323"/>
      <c r="NOI2356" s="2323"/>
      <c r="NOJ2356" s="2323"/>
      <c r="NOK2356" s="2323"/>
      <c r="NOL2356" s="2323"/>
      <c r="NOM2356" s="2323"/>
      <c r="NON2356" s="2323"/>
      <c r="NOO2356" s="2323"/>
      <c r="NOP2356" s="2323"/>
      <c r="NOQ2356" s="2323"/>
      <c r="NOR2356" s="2323"/>
      <c r="NOS2356" s="2323"/>
      <c r="NOT2356" s="2323"/>
      <c r="NOU2356" s="2323"/>
      <c r="NOV2356" s="2323"/>
      <c r="NOW2356" s="2323"/>
      <c r="NOX2356" s="2323"/>
      <c r="NOY2356" s="2323"/>
      <c r="NOZ2356" s="2323"/>
      <c r="NPA2356" s="2323"/>
      <c r="NPB2356" s="2323"/>
      <c r="NPC2356" s="2323"/>
      <c r="NPD2356" s="2323"/>
      <c r="NPE2356" s="2323"/>
      <c r="NPF2356" s="2323"/>
      <c r="NPG2356" s="2323"/>
      <c r="NPH2356" s="2323"/>
      <c r="NPI2356" s="2323"/>
      <c r="NPJ2356" s="2323"/>
      <c r="NPK2356" s="2323"/>
      <c r="NPL2356" s="2323"/>
      <c r="NPM2356" s="2323"/>
      <c r="NPN2356" s="2323"/>
      <c r="NPO2356" s="2323"/>
      <c r="NPP2356" s="2323"/>
      <c r="NPQ2356" s="2323"/>
      <c r="NPR2356" s="2323"/>
      <c r="NPS2356" s="2323"/>
      <c r="NPT2356" s="2323"/>
      <c r="NPU2356" s="2323"/>
      <c r="NPV2356" s="2323"/>
      <c r="NPW2356" s="2323"/>
      <c r="NPX2356" s="2323"/>
      <c r="NPY2356" s="2323"/>
      <c r="NPZ2356" s="2323"/>
      <c r="NQA2356" s="2323"/>
      <c r="NQB2356" s="2323"/>
      <c r="NQC2356" s="2323"/>
      <c r="NQD2356" s="2323"/>
      <c r="NQE2356" s="2323"/>
      <c r="NQF2356" s="2323"/>
      <c r="NQG2356" s="2323"/>
      <c r="NQH2356" s="2323"/>
      <c r="NQI2356" s="2323"/>
      <c r="NQJ2356" s="2323"/>
      <c r="NQK2356" s="2323"/>
      <c r="NQL2356" s="2323"/>
      <c r="NQM2356" s="2323"/>
      <c r="NQN2356" s="2323"/>
      <c r="NQO2356" s="2323"/>
      <c r="NQP2356" s="2323"/>
      <c r="NQQ2356" s="2323"/>
      <c r="NQR2356" s="2323"/>
      <c r="NQS2356" s="2323"/>
      <c r="NQT2356" s="2323"/>
      <c r="NQU2356" s="2323"/>
      <c r="NQV2356" s="2323"/>
      <c r="NQW2356" s="2323"/>
      <c r="NQX2356" s="2323"/>
      <c r="NQY2356" s="2323"/>
      <c r="NQZ2356" s="2323"/>
      <c r="NRA2356" s="2323"/>
      <c r="NRB2356" s="2323"/>
      <c r="NRC2356" s="2323"/>
      <c r="NRD2356" s="2323"/>
      <c r="NRE2356" s="2323"/>
      <c r="NRF2356" s="2323"/>
      <c r="NRG2356" s="2323"/>
      <c r="NRH2356" s="2323"/>
      <c r="NRI2356" s="2323"/>
      <c r="NRJ2356" s="2323"/>
      <c r="NRK2356" s="2323"/>
      <c r="NRL2356" s="2323"/>
      <c r="NRM2356" s="2323"/>
      <c r="NRN2356" s="2323"/>
      <c r="NRO2356" s="2323"/>
      <c r="NRP2356" s="2323"/>
      <c r="NRQ2356" s="2323"/>
      <c r="NRR2356" s="2323"/>
      <c r="NRS2356" s="2323"/>
      <c r="NRT2356" s="2323"/>
      <c r="NRU2356" s="2323"/>
      <c r="NRV2356" s="2323"/>
      <c r="NRW2356" s="2323"/>
      <c r="NRX2356" s="2323"/>
      <c r="NRY2356" s="2323"/>
      <c r="NRZ2356" s="2323"/>
      <c r="NSA2356" s="2323"/>
      <c r="NSB2356" s="2323"/>
      <c r="NSC2356" s="2323"/>
      <c r="NSD2356" s="2323"/>
      <c r="NSE2356" s="2323"/>
      <c r="NSF2356" s="2323"/>
      <c r="NSG2356" s="2323"/>
      <c r="NSH2356" s="2323"/>
      <c r="NSI2356" s="2323"/>
      <c r="NSJ2356" s="2323"/>
      <c r="NSK2356" s="2323"/>
      <c r="NSL2356" s="2323"/>
      <c r="NSM2356" s="2323"/>
      <c r="NSN2356" s="2323"/>
      <c r="NSO2356" s="2323"/>
      <c r="NSP2356" s="2323"/>
      <c r="NSQ2356" s="2323"/>
      <c r="NSR2356" s="2323"/>
      <c r="NSS2356" s="2323"/>
      <c r="NST2356" s="2323"/>
      <c r="NSU2356" s="2323"/>
      <c r="NSV2356" s="2323"/>
      <c r="NSW2356" s="2323"/>
      <c r="NSX2356" s="2323"/>
      <c r="NSY2356" s="2323"/>
      <c r="NSZ2356" s="2323"/>
      <c r="NTA2356" s="2323"/>
      <c r="NTB2356" s="2323"/>
      <c r="NTC2356" s="2323"/>
      <c r="NTD2356" s="2323"/>
      <c r="NTE2356" s="2323"/>
      <c r="NTF2356" s="2323"/>
      <c r="NTG2356" s="2323"/>
      <c r="NTH2356" s="2323"/>
      <c r="NTI2356" s="2323"/>
      <c r="NTJ2356" s="2323"/>
      <c r="NTK2356" s="2323"/>
      <c r="NTL2356" s="2323"/>
      <c r="NTM2356" s="2323"/>
      <c r="NTN2356" s="2323"/>
      <c r="NTO2356" s="2323"/>
      <c r="NTP2356" s="2323"/>
      <c r="NTQ2356" s="2323"/>
      <c r="NTR2356" s="2323"/>
      <c r="NTS2356" s="2323"/>
      <c r="NTT2356" s="2323"/>
      <c r="NTU2356" s="2323"/>
      <c r="NTV2356" s="2323"/>
      <c r="NTW2356" s="2323"/>
      <c r="NTX2356" s="2323"/>
      <c r="NTY2356" s="2323"/>
      <c r="NTZ2356" s="2323"/>
      <c r="NUA2356" s="2323"/>
      <c r="NUB2356" s="2323"/>
      <c r="NUC2356" s="2323"/>
      <c r="NUD2356" s="2323"/>
      <c r="NUE2356" s="2323"/>
      <c r="NUF2356" s="2323"/>
      <c r="NUG2356" s="2323"/>
      <c r="NUH2356" s="2323"/>
      <c r="NUI2356" s="2323"/>
      <c r="NUJ2356" s="2323"/>
      <c r="NUK2356" s="2323"/>
      <c r="NUL2356" s="2323"/>
      <c r="NUM2356" s="2323"/>
      <c r="NUN2356" s="2323"/>
      <c r="NUO2356" s="2323"/>
      <c r="NUP2356" s="2323"/>
      <c r="NUQ2356" s="2323"/>
      <c r="NUR2356" s="2323"/>
      <c r="NUS2356" s="2323"/>
      <c r="NUT2356" s="2323"/>
      <c r="NUU2356" s="2323"/>
      <c r="NUV2356" s="2323"/>
      <c r="NUW2356" s="2323"/>
      <c r="NUX2356" s="2323"/>
      <c r="NUY2356" s="2323"/>
      <c r="NUZ2356" s="2323"/>
      <c r="NVA2356" s="2323"/>
      <c r="NVB2356" s="2323"/>
      <c r="NVC2356" s="2323"/>
      <c r="NVD2356" s="2323"/>
      <c r="NVE2356" s="2323"/>
      <c r="NVF2356" s="2323"/>
      <c r="NVG2356" s="2323"/>
      <c r="NVH2356" s="2323"/>
      <c r="NVI2356" s="2323"/>
      <c r="NVJ2356" s="2323"/>
      <c r="NVK2356" s="2323"/>
      <c r="NVL2356" s="2323"/>
      <c r="NVM2356" s="2323"/>
      <c r="NVN2356" s="2323"/>
      <c r="NVO2356" s="2323"/>
      <c r="NVP2356" s="2323"/>
      <c r="NVQ2356" s="2323"/>
      <c r="NVR2356" s="2323"/>
      <c r="NVS2356" s="2323"/>
      <c r="NVT2356" s="2323"/>
      <c r="NVU2356" s="2323"/>
      <c r="NVV2356" s="2323"/>
      <c r="NVW2356" s="2323"/>
      <c r="NVX2356" s="2323"/>
      <c r="NVY2356" s="2323"/>
      <c r="NVZ2356" s="2323"/>
      <c r="NWA2356" s="2323"/>
      <c r="NWB2356" s="2323"/>
      <c r="NWC2356" s="2323"/>
      <c r="NWD2356" s="2323"/>
      <c r="NWE2356" s="2323"/>
      <c r="NWF2356" s="2323"/>
      <c r="NWG2356" s="2323"/>
      <c r="NWH2356" s="2323"/>
      <c r="NWI2356" s="2323"/>
      <c r="NWJ2356" s="2323"/>
      <c r="NWK2356" s="2323"/>
      <c r="NWL2356" s="2323"/>
      <c r="NWM2356" s="2323"/>
      <c r="NWN2356" s="2323"/>
      <c r="NWO2356" s="2323"/>
      <c r="NWP2356" s="2323"/>
      <c r="NWQ2356" s="2323"/>
      <c r="NWR2356" s="2323"/>
      <c r="NWS2356" s="2323"/>
      <c r="NWT2356" s="2323"/>
      <c r="NWU2356" s="2323"/>
      <c r="NWV2356" s="2323"/>
      <c r="NWW2356" s="2323"/>
      <c r="NWX2356" s="2323"/>
      <c r="NWY2356" s="2323"/>
      <c r="NWZ2356" s="2323"/>
      <c r="NXA2356" s="2323"/>
      <c r="NXB2356" s="2323"/>
      <c r="NXC2356" s="2323"/>
      <c r="NXD2356" s="2323"/>
      <c r="NXE2356" s="2323"/>
      <c r="NXF2356" s="2323"/>
      <c r="NXG2356" s="2323"/>
      <c r="NXH2356" s="2323"/>
      <c r="NXI2356" s="2323"/>
      <c r="NXJ2356" s="2323"/>
      <c r="NXK2356" s="2323"/>
      <c r="NXL2356" s="2323"/>
      <c r="NXM2356" s="2323"/>
      <c r="NXN2356" s="2323"/>
      <c r="NXO2356" s="2323"/>
      <c r="NXP2356" s="2323"/>
      <c r="NXQ2356" s="2323"/>
      <c r="NXR2356" s="2323"/>
      <c r="NXS2356" s="2323"/>
      <c r="NXT2356" s="2323"/>
      <c r="NXU2356" s="2323"/>
      <c r="NXV2356" s="2323"/>
      <c r="NXW2356" s="2323"/>
      <c r="NXX2356" s="2323"/>
      <c r="NXY2356" s="2323"/>
      <c r="NXZ2356" s="2323"/>
      <c r="NYA2356" s="2323"/>
      <c r="NYB2356" s="2323"/>
      <c r="NYC2356" s="2323"/>
      <c r="NYD2356" s="2323"/>
      <c r="NYE2356" s="2323"/>
      <c r="NYF2356" s="2323"/>
      <c r="NYG2356" s="2323"/>
      <c r="NYH2356" s="2323"/>
      <c r="NYI2356" s="2323"/>
      <c r="NYJ2356" s="2323"/>
      <c r="NYK2356" s="2323"/>
      <c r="NYL2356" s="2323"/>
      <c r="NYM2356" s="2323"/>
      <c r="NYN2356" s="2323"/>
      <c r="NYO2356" s="2323"/>
      <c r="NYP2356" s="2323"/>
      <c r="NYQ2356" s="2323"/>
      <c r="NYR2356" s="2323"/>
      <c r="NYS2356" s="2323"/>
      <c r="NYT2356" s="2323"/>
      <c r="NYU2356" s="2323"/>
      <c r="NYV2356" s="2323"/>
      <c r="NYW2356" s="2323"/>
      <c r="NYX2356" s="2323"/>
      <c r="NYY2356" s="2323"/>
      <c r="NYZ2356" s="2323"/>
      <c r="NZA2356" s="2323"/>
      <c r="NZB2356" s="2323"/>
      <c r="NZC2356" s="2323"/>
      <c r="NZD2356" s="2323"/>
      <c r="NZE2356" s="2323"/>
      <c r="NZF2356" s="2323"/>
      <c r="NZG2356" s="2323"/>
      <c r="NZH2356" s="2323"/>
      <c r="NZI2356" s="2323"/>
      <c r="NZJ2356" s="2323"/>
      <c r="NZK2356" s="2323"/>
      <c r="NZL2356" s="2323"/>
      <c r="NZM2356" s="2323"/>
      <c r="NZN2356" s="2323"/>
      <c r="NZO2356" s="2323"/>
      <c r="NZP2356" s="2323"/>
      <c r="NZQ2356" s="2323"/>
      <c r="NZR2356" s="2323"/>
      <c r="NZS2356" s="2323"/>
      <c r="NZT2356" s="2323"/>
      <c r="NZU2356" s="2323"/>
      <c r="NZV2356" s="2323"/>
      <c r="NZW2356" s="2323"/>
      <c r="NZX2356" s="2323"/>
      <c r="NZY2356" s="2323"/>
      <c r="NZZ2356" s="2323"/>
      <c r="OAA2356" s="2323"/>
      <c r="OAB2356" s="2323"/>
      <c r="OAC2356" s="2323"/>
      <c r="OAD2356" s="2323"/>
      <c r="OAE2356" s="2323"/>
      <c r="OAF2356" s="2323"/>
      <c r="OAG2356" s="2323"/>
      <c r="OAH2356" s="2323"/>
      <c r="OAI2356" s="2323"/>
      <c r="OAJ2356" s="2323"/>
      <c r="OAK2356" s="2323"/>
      <c r="OAL2356" s="2323"/>
      <c r="OAM2356" s="2323"/>
      <c r="OAN2356" s="2323"/>
      <c r="OAO2356" s="2323"/>
      <c r="OAP2356" s="2323"/>
      <c r="OAQ2356" s="2323"/>
      <c r="OAR2356" s="2323"/>
      <c r="OAS2356" s="2323"/>
      <c r="OAT2356" s="2323"/>
      <c r="OAU2356" s="2323"/>
      <c r="OAV2356" s="2323"/>
      <c r="OAW2356" s="2323"/>
      <c r="OAX2356" s="2323"/>
      <c r="OAY2356" s="2323"/>
      <c r="OAZ2356" s="2323"/>
      <c r="OBA2356" s="2323"/>
      <c r="OBB2356" s="2323"/>
      <c r="OBC2356" s="2323"/>
      <c r="OBD2356" s="2323"/>
      <c r="OBE2356" s="2323"/>
      <c r="OBF2356" s="2323"/>
      <c r="OBG2356" s="2323"/>
      <c r="OBH2356" s="2323"/>
      <c r="OBI2356" s="2323"/>
      <c r="OBJ2356" s="2323"/>
      <c r="OBK2356" s="2323"/>
      <c r="OBL2356" s="2323"/>
      <c r="OBM2356" s="2323"/>
      <c r="OBN2356" s="2323"/>
      <c r="OBO2356" s="2323"/>
      <c r="OBP2356" s="2323"/>
      <c r="OBQ2356" s="2323"/>
      <c r="OBR2356" s="2323"/>
      <c r="OBS2356" s="2323"/>
      <c r="OBT2356" s="2323"/>
      <c r="OBU2356" s="2323"/>
      <c r="OBV2356" s="2323"/>
      <c r="OBW2356" s="2323"/>
      <c r="OBX2356" s="2323"/>
      <c r="OBY2356" s="2323"/>
      <c r="OBZ2356" s="2323"/>
      <c r="OCA2356" s="2323"/>
      <c r="OCB2356" s="2323"/>
      <c r="OCC2356" s="2323"/>
      <c r="OCD2356" s="2323"/>
      <c r="OCE2356" s="2323"/>
      <c r="OCF2356" s="2323"/>
      <c r="OCG2356" s="2323"/>
      <c r="OCH2356" s="2323"/>
      <c r="OCI2356" s="2323"/>
      <c r="OCJ2356" s="2323"/>
      <c r="OCK2356" s="2323"/>
      <c r="OCL2356" s="2323"/>
      <c r="OCM2356" s="2323"/>
      <c r="OCN2356" s="2323"/>
      <c r="OCO2356" s="2323"/>
      <c r="OCP2356" s="2323"/>
      <c r="OCQ2356" s="2323"/>
      <c r="OCR2356" s="2323"/>
      <c r="OCS2356" s="2323"/>
      <c r="OCT2356" s="2323"/>
      <c r="OCU2356" s="2323"/>
      <c r="OCV2356" s="2323"/>
      <c r="OCW2356" s="2323"/>
      <c r="OCX2356" s="2323"/>
      <c r="OCY2356" s="2323"/>
      <c r="OCZ2356" s="2323"/>
      <c r="ODA2356" s="2323"/>
      <c r="ODB2356" s="2323"/>
      <c r="ODC2356" s="2323"/>
      <c r="ODD2356" s="2323"/>
      <c r="ODE2356" s="2323"/>
      <c r="ODF2356" s="2323"/>
      <c r="ODG2356" s="2323"/>
      <c r="ODH2356" s="2323"/>
      <c r="ODI2356" s="2323"/>
      <c r="ODJ2356" s="2323"/>
      <c r="ODK2356" s="2323"/>
      <c r="ODL2356" s="2323"/>
      <c r="ODM2356" s="2323"/>
      <c r="ODN2356" s="2323"/>
      <c r="ODO2356" s="2323"/>
      <c r="ODP2356" s="2323"/>
      <c r="ODQ2356" s="2323"/>
      <c r="ODR2356" s="2323"/>
      <c r="ODS2356" s="2323"/>
      <c r="ODT2356" s="2323"/>
      <c r="ODU2356" s="2323"/>
      <c r="ODV2356" s="2323"/>
      <c r="ODW2356" s="2323"/>
      <c r="ODX2356" s="2323"/>
      <c r="ODY2356" s="2323"/>
      <c r="ODZ2356" s="2323"/>
      <c r="OEA2356" s="2323"/>
      <c r="OEB2356" s="2323"/>
      <c r="OEC2356" s="2323"/>
      <c r="OED2356" s="2323"/>
      <c r="OEE2356" s="2323"/>
      <c r="OEF2356" s="2323"/>
      <c r="OEG2356" s="2323"/>
      <c r="OEH2356" s="2323"/>
      <c r="OEI2356" s="2323"/>
      <c r="OEJ2356" s="2323"/>
      <c r="OEK2356" s="2323"/>
      <c r="OEL2356" s="2323"/>
      <c r="OEM2356" s="2323"/>
      <c r="OEN2356" s="2323"/>
      <c r="OEO2356" s="2323"/>
      <c r="OEP2356" s="2323"/>
      <c r="OEQ2356" s="2323"/>
      <c r="OER2356" s="2323"/>
      <c r="OES2356" s="2323"/>
      <c r="OET2356" s="2323"/>
      <c r="OEU2356" s="2323"/>
      <c r="OEV2356" s="2323"/>
      <c r="OEW2356" s="2323"/>
      <c r="OEX2356" s="2323"/>
      <c r="OEY2356" s="2323"/>
      <c r="OEZ2356" s="2323"/>
      <c r="OFA2356" s="2323"/>
      <c r="OFB2356" s="2323"/>
      <c r="OFC2356" s="2323"/>
      <c r="OFD2356" s="2323"/>
      <c r="OFE2356" s="2323"/>
      <c r="OFF2356" s="2323"/>
      <c r="OFG2356" s="2323"/>
      <c r="OFH2356" s="2323"/>
      <c r="OFI2356" s="2323"/>
      <c r="OFJ2356" s="2323"/>
      <c r="OFK2356" s="2323"/>
      <c r="OFL2356" s="2323"/>
      <c r="OFM2356" s="2323"/>
      <c r="OFN2356" s="2323"/>
      <c r="OFO2356" s="2323"/>
      <c r="OFP2356" s="2323"/>
      <c r="OFQ2356" s="2323"/>
      <c r="OFR2356" s="2323"/>
      <c r="OFS2356" s="2323"/>
      <c r="OFT2356" s="2323"/>
      <c r="OFU2356" s="2323"/>
      <c r="OFV2356" s="2323"/>
      <c r="OFW2356" s="2323"/>
      <c r="OFX2356" s="2323"/>
      <c r="OFY2356" s="2323"/>
      <c r="OFZ2356" s="2323"/>
      <c r="OGA2356" s="2323"/>
      <c r="OGB2356" s="2323"/>
      <c r="OGC2356" s="2323"/>
      <c r="OGD2356" s="2323"/>
      <c r="OGE2356" s="2323"/>
      <c r="OGF2356" s="2323"/>
      <c r="OGG2356" s="2323"/>
      <c r="OGH2356" s="2323"/>
      <c r="OGI2356" s="2323"/>
      <c r="OGJ2356" s="2323"/>
      <c r="OGK2356" s="2323"/>
      <c r="OGL2356" s="2323"/>
      <c r="OGM2356" s="2323"/>
      <c r="OGN2356" s="2323"/>
      <c r="OGO2356" s="2323"/>
      <c r="OGP2356" s="2323"/>
      <c r="OGQ2356" s="2323"/>
      <c r="OGR2356" s="2323"/>
      <c r="OGS2356" s="2323"/>
      <c r="OGT2356" s="2323"/>
      <c r="OGU2356" s="2323"/>
      <c r="OGV2356" s="2323"/>
      <c r="OGW2356" s="2323"/>
      <c r="OGX2356" s="2323"/>
      <c r="OGY2356" s="2323"/>
      <c r="OGZ2356" s="2323"/>
      <c r="OHA2356" s="2323"/>
      <c r="OHB2356" s="2323"/>
      <c r="OHC2356" s="2323"/>
      <c r="OHD2356" s="2323"/>
      <c r="OHE2356" s="2323"/>
      <c r="OHF2356" s="2323"/>
      <c r="OHG2356" s="2323"/>
      <c r="OHH2356" s="2323"/>
      <c r="OHI2356" s="2323"/>
      <c r="OHJ2356" s="2323"/>
      <c r="OHK2356" s="2323"/>
      <c r="OHL2356" s="2323"/>
      <c r="OHM2356" s="2323"/>
      <c r="OHN2356" s="2323"/>
      <c r="OHO2356" s="2323"/>
      <c r="OHP2356" s="2323"/>
      <c r="OHQ2356" s="2323"/>
      <c r="OHR2356" s="2323"/>
      <c r="OHS2356" s="2323"/>
      <c r="OHT2356" s="2323"/>
      <c r="OHU2356" s="2323"/>
      <c r="OHV2356" s="2323"/>
      <c r="OHW2356" s="2323"/>
      <c r="OHX2356" s="2323"/>
      <c r="OHY2356" s="2323"/>
      <c r="OHZ2356" s="2323"/>
      <c r="OIA2356" s="2323"/>
      <c r="OIB2356" s="2323"/>
      <c r="OIC2356" s="2323"/>
      <c r="OID2356" s="2323"/>
      <c r="OIE2356" s="2323"/>
      <c r="OIF2356" s="2323"/>
      <c r="OIG2356" s="2323"/>
      <c r="OIH2356" s="2323"/>
      <c r="OII2356" s="2323"/>
      <c r="OIJ2356" s="2323"/>
      <c r="OIK2356" s="2323"/>
      <c r="OIL2356" s="2323"/>
      <c r="OIM2356" s="2323"/>
      <c r="OIN2356" s="2323"/>
      <c r="OIO2356" s="2323"/>
      <c r="OIP2356" s="2323"/>
      <c r="OIQ2356" s="2323"/>
      <c r="OIR2356" s="2323"/>
      <c r="OIS2356" s="2323"/>
      <c r="OIT2356" s="2323"/>
      <c r="OIU2356" s="2323"/>
      <c r="OIV2356" s="2323"/>
      <c r="OIW2356" s="2323"/>
      <c r="OIX2356" s="2323"/>
      <c r="OIY2356" s="2323"/>
      <c r="OIZ2356" s="2323"/>
      <c r="OJA2356" s="2323"/>
      <c r="OJB2356" s="2323"/>
      <c r="OJC2356" s="2323"/>
      <c r="OJD2356" s="2323"/>
      <c r="OJE2356" s="2323"/>
      <c r="OJF2356" s="2323"/>
      <c r="OJG2356" s="2323"/>
      <c r="OJH2356" s="2323"/>
      <c r="OJI2356" s="2323"/>
      <c r="OJJ2356" s="2323"/>
      <c r="OJK2356" s="2323"/>
      <c r="OJL2356" s="2323"/>
      <c r="OJM2356" s="2323"/>
      <c r="OJN2356" s="2323"/>
      <c r="OJO2356" s="2323"/>
      <c r="OJP2356" s="2323"/>
      <c r="OJQ2356" s="2323"/>
      <c r="OJR2356" s="2323"/>
      <c r="OJS2356" s="2323"/>
      <c r="OJT2356" s="2323"/>
      <c r="OJU2356" s="2323"/>
      <c r="OJV2356" s="2323"/>
      <c r="OJW2356" s="2323"/>
      <c r="OJX2356" s="2323"/>
      <c r="OJY2356" s="2323"/>
      <c r="OJZ2356" s="2323"/>
      <c r="OKA2356" s="2323"/>
      <c r="OKB2356" s="2323"/>
      <c r="OKC2356" s="2323"/>
      <c r="OKD2356" s="2323"/>
      <c r="OKE2356" s="2323"/>
      <c r="OKF2356" s="2323"/>
      <c r="OKG2356" s="2323"/>
      <c r="OKH2356" s="2323"/>
      <c r="OKI2356" s="2323"/>
      <c r="OKJ2356" s="2323"/>
      <c r="OKK2356" s="2323"/>
      <c r="OKL2356" s="2323"/>
      <c r="OKM2356" s="2323"/>
      <c r="OKN2356" s="2323"/>
      <c r="OKO2356" s="2323"/>
      <c r="OKP2356" s="2323"/>
      <c r="OKQ2356" s="2323"/>
      <c r="OKR2356" s="2323"/>
      <c r="OKS2356" s="2323"/>
      <c r="OKT2356" s="2323"/>
      <c r="OKU2356" s="2323"/>
      <c r="OKV2356" s="2323"/>
      <c r="OKW2356" s="2323"/>
      <c r="OKX2356" s="2323"/>
      <c r="OKY2356" s="2323"/>
      <c r="OKZ2356" s="2323"/>
      <c r="OLA2356" s="2323"/>
      <c r="OLB2356" s="2323"/>
      <c r="OLC2356" s="2323"/>
      <c r="OLD2356" s="2323"/>
      <c r="OLE2356" s="2323"/>
      <c r="OLF2356" s="2323"/>
      <c r="OLG2356" s="2323"/>
      <c r="OLH2356" s="2323"/>
      <c r="OLI2356" s="2323"/>
      <c r="OLJ2356" s="2323"/>
      <c r="OLK2356" s="2323"/>
      <c r="OLL2356" s="2323"/>
      <c r="OLM2356" s="2323"/>
      <c r="OLN2356" s="2323"/>
      <c r="OLO2356" s="2323"/>
      <c r="OLP2356" s="2323"/>
      <c r="OLQ2356" s="2323"/>
      <c r="OLR2356" s="2323"/>
      <c r="OLS2356" s="2323"/>
      <c r="OLT2356" s="2323"/>
      <c r="OLU2356" s="2323"/>
      <c r="OLV2356" s="2323"/>
      <c r="OLW2356" s="2323"/>
      <c r="OLX2356" s="2323"/>
      <c r="OLY2356" s="2323"/>
      <c r="OLZ2356" s="2323"/>
      <c r="OMA2356" s="2323"/>
      <c r="OMB2356" s="2323"/>
      <c r="OMC2356" s="2323"/>
      <c r="OMD2356" s="2323"/>
      <c r="OME2356" s="2323"/>
      <c r="OMF2356" s="2323"/>
      <c r="OMG2356" s="2323"/>
      <c r="OMH2356" s="2323"/>
      <c r="OMI2356" s="2323"/>
      <c r="OMJ2356" s="2323"/>
      <c r="OMK2356" s="2323"/>
      <c r="OML2356" s="2323"/>
      <c r="OMM2356" s="2323"/>
      <c r="OMN2356" s="2323"/>
      <c r="OMO2356" s="2323"/>
      <c r="OMP2356" s="2323"/>
      <c r="OMQ2356" s="2323"/>
      <c r="OMR2356" s="2323"/>
      <c r="OMS2356" s="2323"/>
      <c r="OMT2356" s="2323"/>
      <c r="OMU2356" s="2323"/>
      <c r="OMV2356" s="2323"/>
      <c r="OMW2356" s="2323"/>
      <c r="OMX2356" s="2323"/>
      <c r="OMY2356" s="2323"/>
      <c r="OMZ2356" s="2323"/>
      <c r="ONA2356" s="2323"/>
      <c r="ONB2356" s="2323"/>
      <c r="ONC2356" s="2323"/>
      <c r="OND2356" s="2323"/>
      <c r="ONE2356" s="2323"/>
      <c r="ONF2356" s="2323"/>
      <c r="ONG2356" s="2323"/>
      <c r="ONH2356" s="2323"/>
      <c r="ONI2356" s="2323"/>
      <c r="ONJ2356" s="2323"/>
      <c r="ONK2356" s="2323"/>
      <c r="ONL2356" s="2323"/>
      <c r="ONM2356" s="2323"/>
      <c r="ONN2356" s="2323"/>
      <c r="ONO2356" s="2323"/>
      <c r="ONP2356" s="2323"/>
      <c r="ONQ2356" s="2323"/>
      <c r="ONR2356" s="2323"/>
      <c r="ONS2356" s="2323"/>
      <c r="ONT2356" s="2323"/>
      <c r="ONU2356" s="2323"/>
      <c r="ONV2356" s="2323"/>
      <c r="ONW2356" s="2323"/>
      <c r="ONX2356" s="2323"/>
      <c r="ONY2356" s="2323"/>
      <c r="ONZ2356" s="2323"/>
      <c r="OOA2356" s="2323"/>
      <c r="OOB2356" s="2323"/>
      <c r="OOC2356" s="2323"/>
      <c r="OOD2356" s="2323"/>
      <c r="OOE2356" s="2323"/>
      <c r="OOF2356" s="2323"/>
      <c r="OOG2356" s="2323"/>
      <c r="OOH2356" s="2323"/>
      <c r="OOI2356" s="2323"/>
      <c r="OOJ2356" s="2323"/>
      <c r="OOK2356" s="2323"/>
      <c r="OOL2356" s="2323"/>
      <c r="OOM2356" s="2323"/>
      <c r="OON2356" s="2323"/>
      <c r="OOO2356" s="2323"/>
      <c r="OOP2356" s="2323"/>
      <c r="OOQ2356" s="2323"/>
      <c r="OOR2356" s="2323"/>
      <c r="OOS2356" s="2323"/>
      <c r="OOT2356" s="2323"/>
      <c r="OOU2356" s="2323"/>
      <c r="OOV2356" s="2323"/>
      <c r="OOW2356" s="2323"/>
      <c r="OOX2356" s="2323"/>
      <c r="OOY2356" s="2323"/>
      <c r="OOZ2356" s="2323"/>
      <c r="OPA2356" s="2323"/>
      <c r="OPB2356" s="2323"/>
      <c r="OPC2356" s="2323"/>
      <c r="OPD2356" s="2323"/>
      <c r="OPE2356" s="2323"/>
      <c r="OPF2356" s="2323"/>
      <c r="OPG2356" s="2323"/>
      <c r="OPH2356" s="2323"/>
      <c r="OPI2356" s="2323"/>
      <c r="OPJ2356" s="2323"/>
      <c r="OPK2356" s="2323"/>
      <c r="OPL2356" s="2323"/>
      <c r="OPM2356" s="2323"/>
      <c r="OPN2356" s="2323"/>
      <c r="OPO2356" s="2323"/>
      <c r="OPP2356" s="2323"/>
      <c r="OPQ2356" s="2323"/>
      <c r="OPR2356" s="2323"/>
      <c r="OPS2356" s="2323"/>
      <c r="OPT2356" s="2323"/>
      <c r="OPU2356" s="2323"/>
      <c r="OPV2356" s="2323"/>
      <c r="OPW2356" s="2323"/>
      <c r="OPX2356" s="2323"/>
      <c r="OPY2356" s="2323"/>
      <c r="OPZ2356" s="2323"/>
      <c r="OQA2356" s="2323"/>
      <c r="OQB2356" s="2323"/>
      <c r="OQC2356" s="2323"/>
      <c r="OQD2356" s="2323"/>
      <c r="OQE2356" s="2323"/>
      <c r="OQF2356" s="2323"/>
      <c r="OQG2356" s="2323"/>
      <c r="OQH2356" s="2323"/>
      <c r="OQI2356" s="2323"/>
      <c r="OQJ2356" s="2323"/>
      <c r="OQK2356" s="2323"/>
      <c r="OQL2356" s="2323"/>
      <c r="OQM2356" s="2323"/>
      <c r="OQN2356" s="2323"/>
      <c r="OQO2356" s="2323"/>
      <c r="OQP2356" s="2323"/>
      <c r="OQQ2356" s="2323"/>
      <c r="OQR2356" s="2323"/>
      <c r="OQS2356" s="2323"/>
      <c r="OQT2356" s="2323"/>
      <c r="OQU2356" s="2323"/>
      <c r="OQV2356" s="2323"/>
      <c r="OQW2356" s="2323"/>
      <c r="OQX2356" s="2323"/>
      <c r="OQY2356" s="2323"/>
      <c r="OQZ2356" s="2323"/>
      <c r="ORA2356" s="2323"/>
      <c r="ORB2356" s="2323"/>
      <c r="ORC2356" s="2323"/>
      <c r="ORD2356" s="2323"/>
      <c r="ORE2356" s="2323"/>
      <c r="ORF2356" s="2323"/>
      <c r="ORG2356" s="2323"/>
      <c r="ORH2356" s="2323"/>
      <c r="ORI2356" s="2323"/>
      <c r="ORJ2356" s="2323"/>
      <c r="ORK2356" s="2323"/>
      <c r="ORL2356" s="2323"/>
      <c r="ORM2356" s="2323"/>
      <c r="ORN2356" s="2323"/>
      <c r="ORO2356" s="2323"/>
      <c r="ORP2356" s="2323"/>
      <c r="ORQ2356" s="2323"/>
      <c r="ORR2356" s="2323"/>
      <c r="ORS2356" s="2323"/>
      <c r="ORT2356" s="2323"/>
      <c r="ORU2356" s="2323"/>
      <c r="ORV2356" s="2323"/>
      <c r="ORW2356" s="2323"/>
      <c r="ORX2356" s="2323"/>
      <c r="ORY2356" s="2323"/>
      <c r="ORZ2356" s="2323"/>
      <c r="OSA2356" s="2323"/>
      <c r="OSB2356" s="2323"/>
      <c r="OSC2356" s="2323"/>
      <c r="OSD2356" s="2323"/>
      <c r="OSE2356" s="2323"/>
      <c r="OSF2356" s="2323"/>
      <c r="OSG2356" s="2323"/>
      <c r="OSH2356" s="2323"/>
      <c r="OSI2356" s="2323"/>
      <c r="OSJ2356" s="2323"/>
      <c r="OSK2356" s="2323"/>
      <c r="OSL2356" s="2323"/>
      <c r="OSM2356" s="2323"/>
      <c r="OSN2356" s="2323"/>
      <c r="OSO2356" s="2323"/>
      <c r="OSP2356" s="2323"/>
      <c r="OSQ2356" s="2323"/>
      <c r="OSR2356" s="2323"/>
      <c r="OSS2356" s="2323"/>
      <c r="OST2356" s="2323"/>
      <c r="OSU2356" s="2323"/>
      <c r="OSV2356" s="2323"/>
      <c r="OSW2356" s="2323"/>
      <c r="OSX2356" s="2323"/>
      <c r="OSY2356" s="2323"/>
      <c r="OSZ2356" s="2323"/>
      <c r="OTA2356" s="2323"/>
      <c r="OTB2356" s="2323"/>
      <c r="OTC2356" s="2323"/>
      <c r="OTD2356" s="2323"/>
      <c r="OTE2356" s="2323"/>
      <c r="OTF2356" s="2323"/>
      <c r="OTG2356" s="2323"/>
      <c r="OTH2356" s="2323"/>
      <c r="OTI2356" s="2323"/>
      <c r="OTJ2356" s="2323"/>
      <c r="OTK2356" s="2323"/>
      <c r="OTL2356" s="2323"/>
      <c r="OTM2356" s="2323"/>
      <c r="OTN2356" s="2323"/>
      <c r="OTO2356" s="2323"/>
      <c r="OTP2356" s="2323"/>
      <c r="OTQ2356" s="2323"/>
      <c r="OTR2356" s="2323"/>
      <c r="OTS2356" s="2323"/>
      <c r="OTT2356" s="2323"/>
      <c r="OTU2356" s="2323"/>
      <c r="OTV2356" s="2323"/>
      <c r="OTW2356" s="2323"/>
      <c r="OTX2356" s="2323"/>
      <c r="OTY2356" s="2323"/>
      <c r="OTZ2356" s="2323"/>
      <c r="OUA2356" s="2323"/>
      <c r="OUB2356" s="2323"/>
      <c r="OUC2356" s="2323"/>
      <c r="OUD2356" s="2323"/>
      <c r="OUE2356" s="2323"/>
      <c r="OUF2356" s="2323"/>
      <c r="OUG2356" s="2323"/>
      <c r="OUH2356" s="2323"/>
      <c r="OUI2356" s="2323"/>
      <c r="OUJ2356" s="2323"/>
      <c r="OUK2356" s="2323"/>
      <c r="OUL2356" s="2323"/>
      <c r="OUM2356" s="2323"/>
      <c r="OUN2356" s="2323"/>
      <c r="OUO2356" s="2323"/>
      <c r="OUP2356" s="2323"/>
      <c r="OUQ2356" s="2323"/>
      <c r="OUR2356" s="2323"/>
      <c r="OUS2356" s="2323"/>
      <c r="OUT2356" s="2323"/>
      <c r="OUU2356" s="2323"/>
      <c r="OUV2356" s="2323"/>
      <c r="OUW2356" s="2323"/>
      <c r="OUX2356" s="2323"/>
      <c r="OUY2356" s="2323"/>
      <c r="OUZ2356" s="2323"/>
      <c r="OVA2356" s="2323"/>
      <c r="OVB2356" s="2323"/>
      <c r="OVC2356" s="2323"/>
      <c r="OVD2356" s="2323"/>
      <c r="OVE2356" s="2323"/>
      <c r="OVF2356" s="2323"/>
      <c r="OVG2356" s="2323"/>
      <c r="OVH2356" s="2323"/>
      <c r="OVI2356" s="2323"/>
      <c r="OVJ2356" s="2323"/>
      <c r="OVK2356" s="2323"/>
      <c r="OVL2356" s="2323"/>
      <c r="OVM2356" s="2323"/>
      <c r="OVN2356" s="2323"/>
      <c r="OVO2356" s="2323"/>
      <c r="OVP2356" s="2323"/>
      <c r="OVQ2356" s="2323"/>
      <c r="OVR2356" s="2323"/>
      <c r="OVS2356" s="2323"/>
      <c r="OVT2356" s="2323"/>
      <c r="OVU2356" s="2323"/>
      <c r="OVV2356" s="2323"/>
      <c r="OVW2356" s="2323"/>
      <c r="OVX2356" s="2323"/>
      <c r="OVY2356" s="2323"/>
      <c r="OVZ2356" s="2323"/>
      <c r="OWA2356" s="2323"/>
      <c r="OWB2356" s="2323"/>
      <c r="OWC2356" s="2323"/>
      <c r="OWD2356" s="2323"/>
      <c r="OWE2356" s="2323"/>
      <c r="OWF2356" s="2323"/>
      <c r="OWG2356" s="2323"/>
      <c r="OWH2356" s="2323"/>
      <c r="OWI2356" s="2323"/>
      <c r="OWJ2356" s="2323"/>
      <c r="OWK2356" s="2323"/>
      <c r="OWL2356" s="2323"/>
      <c r="OWM2356" s="2323"/>
      <c r="OWN2356" s="2323"/>
      <c r="OWO2356" s="2323"/>
      <c r="OWP2356" s="2323"/>
      <c r="OWQ2356" s="2323"/>
      <c r="OWR2356" s="2323"/>
      <c r="OWS2356" s="2323"/>
      <c r="OWT2356" s="2323"/>
      <c r="OWU2356" s="2323"/>
      <c r="OWV2356" s="2323"/>
      <c r="OWW2356" s="2323"/>
      <c r="OWX2356" s="2323"/>
      <c r="OWY2356" s="2323"/>
      <c r="OWZ2356" s="2323"/>
      <c r="OXA2356" s="2323"/>
      <c r="OXB2356" s="2323"/>
      <c r="OXC2356" s="2323"/>
      <c r="OXD2356" s="2323"/>
      <c r="OXE2356" s="2323"/>
      <c r="OXF2356" s="2323"/>
      <c r="OXG2356" s="2323"/>
      <c r="OXH2356" s="2323"/>
      <c r="OXI2356" s="2323"/>
      <c r="OXJ2356" s="2323"/>
      <c r="OXK2356" s="2323"/>
      <c r="OXL2356" s="2323"/>
      <c r="OXM2356" s="2323"/>
      <c r="OXN2356" s="2323"/>
      <c r="OXO2356" s="2323"/>
      <c r="OXP2356" s="2323"/>
      <c r="OXQ2356" s="2323"/>
      <c r="OXR2356" s="2323"/>
      <c r="OXS2356" s="2323"/>
      <c r="OXT2356" s="2323"/>
      <c r="OXU2356" s="2323"/>
      <c r="OXV2356" s="2323"/>
      <c r="OXW2356" s="2323"/>
      <c r="OXX2356" s="2323"/>
      <c r="OXY2356" s="2323"/>
      <c r="OXZ2356" s="2323"/>
      <c r="OYA2356" s="2323"/>
      <c r="OYB2356" s="2323"/>
      <c r="OYC2356" s="2323"/>
      <c r="OYD2356" s="2323"/>
      <c r="OYE2356" s="2323"/>
      <c r="OYF2356" s="2323"/>
      <c r="OYG2356" s="2323"/>
      <c r="OYH2356" s="2323"/>
      <c r="OYI2356" s="2323"/>
      <c r="OYJ2356" s="2323"/>
      <c r="OYK2356" s="2323"/>
      <c r="OYL2356" s="2323"/>
      <c r="OYM2356" s="2323"/>
      <c r="OYN2356" s="2323"/>
      <c r="OYO2356" s="2323"/>
      <c r="OYP2356" s="2323"/>
      <c r="OYQ2356" s="2323"/>
      <c r="OYR2356" s="2323"/>
      <c r="OYS2356" s="2323"/>
      <c r="OYT2356" s="2323"/>
      <c r="OYU2356" s="2323"/>
      <c r="OYV2356" s="2323"/>
      <c r="OYW2356" s="2323"/>
      <c r="OYX2356" s="2323"/>
      <c r="OYY2356" s="2323"/>
      <c r="OYZ2356" s="2323"/>
      <c r="OZA2356" s="2323"/>
      <c r="OZB2356" s="2323"/>
      <c r="OZC2356" s="2323"/>
      <c r="OZD2356" s="2323"/>
      <c r="OZE2356" s="2323"/>
      <c r="OZF2356" s="2323"/>
      <c r="OZG2356" s="2323"/>
      <c r="OZH2356" s="2323"/>
      <c r="OZI2356" s="2323"/>
      <c r="OZJ2356" s="2323"/>
      <c r="OZK2356" s="2323"/>
      <c r="OZL2356" s="2323"/>
      <c r="OZM2356" s="2323"/>
      <c r="OZN2356" s="2323"/>
      <c r="OZO2356" s="2323"/>
      <c r="OZP2356" s="2323"/>
      <c r="OZQ2356" s="2323"/>
      <c r="OZR2356" s="2323"/>
      <c r="OZS2356" s="2323"/>
      <c r="OZT2356" s="2323"/>
      <c r="OZU2356" s="2323"/>
      <c r="OZV2356" s="2323"/>
      <c r="OZW2356" s="2323"/>
      <c r="OZX2356" s="2323"/>
      <c r="OZY2356" s="2323"/>
      <c r="OZZ2356" s="2323"/>
      <c r="PAA2356" s="2323"/>
      <c r="PAB2356" s="2323"/>
      <c r="PAC2356" s="2323"/>
      <c r="PAD2356" s="2323"/>
      <c r="PAE2356" s="2323"/>
      <c r="PAF2356" s="2323"/>
      <c r="PAG2356" s="2323"/>
      <c r="PAH2356" s="2323"/>
      <c r="PAI2356" s="2323"/>
      <c r="PAJ2356" s="2323"/>
      <c r="PAK2356" s="2323"/>
      <c r="PAL2356" s="2323"/>
      <c r="PAM2356" s="2323"/>
      <c r="PAN2356" s="2323"/>
      <c r="PAO2356" s="2323"/>
      <c r="PAP2356" s="2323"/>
      <c r="PAQ2356" s="2323"/>
      <c r="PAR2356" s="2323"/>
      <c r="PAS2356" s="2323"/>
      <c r="PAT2356" s="2323"/>
      <c r="PAU2356" s="2323"/>
      <c r="PAV2356" s="2323"/>
      <c r="PAW2356" s="2323"/>
      <c r="PAX2356" s="2323"/>
      <c r="PAY2356" s="2323"/>
      <c r="PAZ2356" s="2323"/>
      <c r="PBA2356" s="2323"/>
      <c r="PBB2356" s="2323"/>
      <c r="PBC2356" s="2323"/>
      <c r="PBD2356" s="2323"/>
      <c r="PBE2356" s="2323"/>
      <c r="PBF2356" s="2323"/>
      <c r="PBG2356" s="2323"/>
      <c r="PBH2356" s="2323"/>
      <c r="PBI2356" s="2323"/>
      <c r="PBJ2356" s="2323"/>
      <c r="PBK2356" s="2323"/>
      <c r="PBL2356" s="2323"/>
      <c r="PBM2356" s="2323"/>
      <c r="PBN2356" s="2323"/>
      <c r="PBO2356" s="2323"/>
      <c r="PBP2356" s="2323"/>
      <c r="PBQ2356" s="2323"/>
      <c r="PBR2356" s="2323"/>
      <c r="PBS2356" s="2323"/>
      <c r="PBT2356" s="2323"/>
      <c r="PBU2356" s="2323"/>
      <c r="PBV2356" s="2323"/>
      <c r="PBW2356" s="2323"/>
      <c r="PBX2356" s="2323"/>
      <c r="PBY2356" s="2323"/>
      <c r="PBZ2356" s="2323"/>
      <c r="PCA2356" s="2323"/>
      <c r="PCB2356" s="2323"/>
      <c r="PCC2356" s="2323"/>
      <c r="PCD2356" s="2323"/>
      <c r="PCE2356" s="2323"/>
      <c r="PCF2356" s="2323"/>
      <c r="PCG2356" s="2323"/>
      <c r="PCH2356" s="2323"/>
      <c r="PCI2356" s="2323"/>
      <c r="PCJ2356" s="2323"/>
      <c r="PCK2356" s="2323"/>
      <c r="PCL2356" s="2323"/>
      <c r="PCM2356" s="2323"/>
      <c r="PCN2356" s="2323"/>
      <c r="PCO2356" s="2323"/>
      <c r="PCP2356" s="2323"/>
      <c r="PCQ2356" s="2323"/>
      <c r="PCR2356" s="2323"/>
      <c r="PCS2356" s="2323"/>
      <c r="PCT2356" s="2323"/>
      <c r="PCU2356" s="2323"/>
      <c r="PCV2356" s="2323"/>
      <c r="PCW2356" s="2323"/>
      <c r="PCX2356" s="2323"/>
      <c r="PCY2356" s="2323"/>
      <c r="PCZ2356" s="2323"/>
      <c r="PDA2356" s="2323"/>
      <c r="PDB2356" s="2323"/>
      <c r="PDC2356" s="2323"/>
      <c r="PDD2356" s="2323"/>
      <c r="PDE2356" s="2323"/>
      <c r="PDF2356" s="2323"/>
      <c r="PDG2356" s="2323"/>
      <c r="PDH2356" s="2323"/>
      <c r="PDI2356" s="2323"/>
      <c r="PDJ2356" s="2323"/>
      <c r="PDK2356" s="2323"/>
      <c r="PDL2356" s="2323"/>
      <c r="PDM2356" s="2323"/>
      <c r="PDN2356" s="2323"/>
      <c r="PDO2356" s="2323"/>
      <c r="PDP2356" s="2323"/>
      <c r="PDQ2356" s="2323"/>
      <c r="PDR2356" s="2323"/>
      <c r="PDS2356" s="2323"/>
      <c r="PDT2356" s="2323"/>
      <c r="PDU2356" s="2323"/>
      <c r="PDV2356" s="2323"/>
      <c r="PDW2356" s="2323"/>
      <c r="PDX2356" s="2323"/>
      <c r="PDY2356" s="2323"/>
      <c r="PDZ2356" s="2323"/>
      <c r="PEA2356" s="2323"/>
      <c r="PEB2356" s="2323"/>
      <c r="PEC2356" s="2323"/>
      <c r="PED2356" s="2323"/>
      <c r="PEE2356" s="2323"/>
      <c r="PEF2356" s="2323"/>
      <c r="PEG2356" s="2323"/>
      <c r="PEH2356" s="2323"/>
      <c r="PEI2356" s="2323"/>
      <c r="PEJ2356" s="2323"/>
      <c r="PEK2356" s="2323"/>
      <c r="PEL2356" s="2323"/>
      <c r="PEM2356" s="2323"/>
      <c r="PEN2356" s="2323"/>
      <c r="PEO2356" s="2323"/>
      <c r="PEP2356" s="2323"/>
      <c r="PEQ2356" s="2323"/>
      <c r="PER2356" s="2323"/>
      <c r="PES2356" s="2323"/>
      <c r="PET2356" s="2323"/>
      <c r="PEU2356" s="2323"/>
      <c r="PEV2356" s="2323"/>
      <c r="PEW2356" s="2323"/>
      <c r="PEX2356" s="2323"/>
      <c r="PEY2356" s="2323"/>
      <c r="PEZ2356" s="2323"/>
      <c r="PFA2356" s="2323"/>
      <c r="PFB2356" s="2323"/>
      <c r="PFC2356" s="2323"/>
      <c r="PFD2356" s="2323"/>
      <c r="PFE2356" s="2323"/>
      <c r="PFF2356" s="2323"/>
      <c r="PFG2356" s="2323"/>
      <c r="PFH2356" s="2323"/>
      <c r="PFI2356" s="2323"/>
      <c r="PFJ2356" s="2323"/>
      <c r="PFK2356" s="2323"/>
      <c r="PFL2356" s="2323"/>
      <c r="PFM2356" s="2323"/>
      <c r="PFN2356" s="2323"/>
      <c r="PFO2356" s="2323"/>
      <c r="PFP2356" s="2323"/>
      <c r="PFQ2356" s="2323"/>
      <c r="PFR2356" s="2323"/>
      <c r="PFS2356" s="2323"/>
      <c r="PFT2356" s="2323"/>
      <c r="PFU2356" s="2323"/>
      <c r="PFV2356" s="2323"/>
      <c r="PFW2356" s="2323"/>
      <c r="PFX2356" s="2323"/>
      <c r="PFY2356" s="2323"/>
      <c r="PFZ2356" s="2323"/>
      <c r="PGA2356" s="2323"/>
      <c r="PGB2356" s="2323"/>
      <c r="PGC2356" s="2323"/>
      <c r="PGD2356" s="2323"/>
      <c r="PGE2356" s="2323"/>
      <c r="PGF2356" s="2323"/>
      <c r="PGG2356" s="2323"/>
      <c r="PGH2356" s="2323"/>
      <c r="PGI2356" s="2323"/>
      <c r="PGJ2356" s="2323"/>
      <c r="PGK2356" s="2323"/>
      <c r="PGL2356" s="2323"/>
      <c r="PGM2356" s="2323"/>
      <c r="PGN2356" s="2323"/>
      <c r="PGO2356" s="2323"/>
      <c r="PGP2356" s="2323"/>
      <c r="PGQ2356" s="2323"/>
      <c r="PGR2356" s="2323"/>
      <c r="PGS2356" s="2323"/>
      <c r="PGT2356" s="2323"/>
      <c r="PGU2356" s="2323"/>
      <c r="PGV2356" s="2323"/>
      <c r="PGW2356" s="2323"/>
      <c r="PGX2356" s="2323"/>
      <c r="PGY2356" s="2323"/>
      <c r="PGZ2356" s="2323"/>
      <c r="PHA2356" s="2323"/>
      <c r="PHB2356" s="2323"/>
      <c r="PHC2356" s="2323"/>
      <c r="PHD2356" s="2323"/>
      <c r="PHE2356" s="2323"/>
      <c r="PHF2356" s="2323"/>
      <c r="PHG2356" s="2323"/>
      <c r="PHH2356" s="2323"/>
      <c r="PHI2356" s="2323"/>
      <c r="PHJ2356" s="2323"/>
      <c r="PHK2356" s="2323"/>
      <c r="PHL2356" s="2323"/>
      <c r="PHM2356" s="2323"/>
      <c r="PHN2356" s="2323"/>
      <c r="PHO2356" s="2323"/>
      <c r="PHP2356" s="2323"/>
      <c r="PHQ2356" s="2323"/>
      <c r="PHR2356" s="2323"/>
      <c r="PHS2356" s="2323"/>
      <c r="PHT2356" s="2323"/>
      <c r="PHU2356" s="2323"/>
      <c r="PHV2356" s="2323"/>
      <c r="PHW2356" s="2323"/>
      <c r="PHX2356" s="2323"/>
      <c r="PHY2356" s="2323"/>
      <c r="PHZ2356" s="2323"/>
      <c r="PIA2356" s="2323"/>
      <c r="PIB2356" s="2323"/>
      <c r="PIC2356" s="2323"/>
      <c r="PID2356" s="2323"/>
      <c r="PIE2356" s="2323"/>
      <c r="PIF2356" s="2323"/>
      <c r="PIG2356" s="2323"/>
      <c r="PIH2356" s="2323"/>
      <c r="PII2356" s="2323"/>
      <c r="PIJ2356" s="2323"/>
      <c r="PIK2356" s="2323"/>
      <c r="PIL2356" s="2323"/>
      <c r="PIM2356" s="2323"/>
      <c r="PIN2356" s="2323"/>
      <c r="PIO2356" s="2323"/>
      <c r="PIP2356" s="2323"/>
      <c r="PIQ2356" s="2323"/>
      <c r="PIR2356" s="2323"/>
      <c r="PIS2356" s="2323"/>
      <c r="PIT2356" s="2323"/>
      <c r="PIU2356" s="2323"/>
      <c r="PIV2356" s="2323"/>
      <c r="PIW2356" s="2323"/>
      <c r="PIX2356" s="2323"/>
      <c r="PIY2356" s="2323"/>
      <c r="PIZ2356" s="2323"/>
      <c r="PJA2356" s="2323"/>
      <c r="PJB2356" s="2323"/>
      <c r="PJC2356" s="2323"/>
      <c r="PJD2356" s="2323"/>
      <c r="PJE2356" s="2323"/>
      <c r="PJF2356" s="2323"/>
      <c r="PJG2356" s="2323"/>
      <c r="PJH2356" s="2323"/>
      <c r="PJI2356" s="2323"/>
      <c r="PJJ2356" s="2323"/>
      <c r="PJK2356" s="2323"/>
      <c r="PJL2356" s="2323"/>
      <c r="PJM2356" s="2323"/>
      <c r="PJN2356" s="2323"/>
      <c r="PJO2356" s="2323"/>
      <c r="PJP2356" s="2323"/>
      <c r="PJQ2356" s="2323"/>
      <c r="PJR2356" s="2323"/>
      <c r="PJS2356" s="2323"/>
      <c r="PJT2356" s="2323"/>
      <c r="PJU2356" s="2323"/>
      <c r="PJV2356" s="2323"/>
      <c r="PJW2356" s="2323"/>
      <c r="PJX2356" s="2323"/>
      <c r="PJY2356" s="2323"/>
      <c r="PJZ2356" s="2323"/>
      <c r="PKA2356" s="2323"/>
      <c r="PKB2356" s="2323"/>
      <c r="PKC2356" s="2323"/>
      <c r="PKD2356" s="2323"/>
      <c r="PKE2356" s="2323"/>
      <c r="PKF2356" s="2323"/>
      <c r="PKG2356" s="2323"/>
      <c r="PKH2356" s="2323"/>
      <c r="PKI2356" s="2323"/>
      <c r="PKJ2356" s="2323"/>
      <c r="PKK2356" s="2323"/>
      <c r="PKL2356" s="2323"/>
      <c r="PKM2356" s="2323"/>
      <c r="PKN2356" s="2323"/>
      <c r="PKO2356" s="2323"/>
      <c r="PKP2356" s="2323"/>
      <c r="PKQ2356" s="2323"/>
      <c r="PKR2356" s="2323"/>
      <c r="PKS2356" s="2323"/>
      <c r="PKT2356" s="2323"/>
      <c r="PKU2356" s="2323"/>
      <c r="PKV2356" s="2323"/>
      <c r="PKW2356" s="2323"/>
      <c r="PKX2356" s="2323"/>
      <c r="PKY2356" s="2323"/>
      <c r="PKZ2356" s="2323"/>
      <c r="PLA2356" s="2323"/>
      <c r="PLB2356" s="2323"/>
      <c r="PLC2356" s="2323"/>
      <c r="PLD2356" s="2323"/>
      <c r="PLE2356" s="2323"/>
      <c r="PLF2356" s="2323"/>
      <c r="PLG2356" s="2323"/>
      <c r="PLH2356" s="2323"/>
      <c r="PLI2356" s="2323"/>
      <c r="PLJ2356" s="2323"/>
      <c r="PLK2356" s="2323"/>
      <c r="PLL2356" s="2323"/>
      <c r="PLM2356" s="2323"/>
      <c r="PLN2356" s="2323"/>
      <c r="PLO2356" s="2323"/>
      <c r="PLP2356" s="2323"/>
      <c r="PLQ2356" s="2323"/>
      <c r="PLR2356" s="2323"/>
      <c r="PLS2356" s="2323"/>
      <c r="PLT2356" s="2323"/>
      <c r="PLU2356" s="2323"/>
      <c r="PLV2356" s="2323"/>
      <c r="PLW2356" s="2323"/>
      <c r="PLX2356" s="2323"/>
      <c r="PLY2356" s="2323"/>
      <c r="PLZ2356" s="2323"/>
      <c r="PMA2356" s="2323"/>
      <c r="PMB2356" s="2323"/>
      <c r="PMC2356" s="2323"/>
      <c r="PMD2356" s="2323"/>
      <c r="PME2356" s="2323"/>
      <c r="PMF2356" s="2323"/>
      <c r="PMG2356" s="2323"/>
      <c r="PMH2356" s="2323"/>
      <c r="PMI2356" s="2323"/>
      <c r="PMJ2356" s="2323"/>
      <c r="PMK2356" s="2323"/>
      <c r="PML2356" s="2323"/>
      <c r="PMM2356" s="2323"/>
      <c r="PMN2356" s="2323"/>
      <c r="PMO2356" s="2323"/>
      <c r="PMP2356" s="2323"/>
      <c r="PMQ2356" s="2323"/>
      <c r="PMR2356" s="2323"/>
      <c r="PMS2356" s="2323"/>
      <c r="PMT2356" s="2323"/>
      <c r="PMU2356" s="2323"/>
      <c r="PMV2356" s="2323"/>
      <c r="PMW2356" s="2323"/>
      <c r="PMX2356" s="2323"/>
      <c r="PMY2356" s="2323"/>
      <c r="PMZ2356" s="2323"/>
      <c r="PNA2356" s="2323"/>
      <c r="PNB2356" s="2323"/>
      <c r="PNC2356" s="2323"/>
      <c r="PND2356" s="2323"/>
      <c r="PNE2356" s="2323"/>
      <c r="PNF2356" s="2323"/>
      <c r="PNG2356" s="2323"/>
      <c r="PNH2356" s="2323"/>
      <c r="PNI2356" s="2323"/>
      <c r="PNJ2356" s="2323"/>
      <c r="PNK2356" s="2323"/>
      <c r="PNL2356" s="2323"/>
      <c r="PNM2356" s="2323"/>
      <c r="PNN2356" s="2323"/>
      <c r="PNO2356" s="2323"/>
      <c r="PNP2356" s="2323"/>
      <c r="PNQ2356" s="2323"/>
      <c r="PNR2356" s="2323"/>
      <c r="PNS2356" s="2323"/>
      <c r="PNT2356" s="2323"/>
      <c r="PNU2356" s="2323"/>
      <c r="PNV2356" s="2323"/>
      <c r="PNW2356" s="2323"/>
      <c r="PNX2356" s="2323"/>
      <c r="PNY2356" s="2323"/>
      <c r="PNZ2356" s="2323"/>
      <c r="POA2356" s="2323"/>
      <c r="POB2356" s="2323"/>
      <c r="POC2356" s="2323"/>
      <c r="POD2356" s="2323"/>
      <c r="POE2356" s="2323"/>
      <c r="POF2356" s="2323"/>
      <c r="POG2356" s="2323"/>
      <c r="POH2356" s="2323"/>
      <c r="POI2356" s="2323"/>
      <c r="POJ2356" s="2323"/>
      <c r="POK2356" s="2323"/>
      <c r="POL2356" s="2323"/>
      <c r="POM2356" s="2323"/>
      <c r="PON2356" s="2323"/>
      <c r="POO2356" s="2323"/>
      <c r="POP2356" s="2323"/>
      <c r="POQ2356" s="2323"/>
      <c r="POR2356" s="2323"/>
      <c r="POS2356" s="2323"/>
      <c r="POT2356" s="2323"/>
      <c r="POU2356" s="2323"/>
      <c r="POV2356" s="2323"/>
      <c r="POW2356" s="2323"/>
      <c r="POX2356" s="2323"/>
      <c r="POY2356" s="2323"/>
      <c r="POZ2356" s="2323"/>
      <c r="PPA2356" s="2323"/>
      <c r="PPB2356" s="2323"/>
      <c r="PPC2356" s="2323"/>
      <c r="PPD2356" s="2323"/>
      <c r="PPE2356" s="2323"/>
      <c r="PPF2356" s="2323"/>
      <c r="PPG2356" s="2323"/>
      <c r="PPH2356" s="2323"/>
      <c r="PPI2356" s="2323"/>
      <c r="PPJ2356" s="2323"/>
      <c r="PPK2356" s="2323"/>
      <c r="PPL2356" s="2323"/>
      <c r="PPM2356" s="2323"/>
      <c r="PPN2356" s="2323"/>
      <c r="PPO2356" s="2323"/>
      <c r="PPP2356" s="2323"/>
      <c r="PPQ2356" s="2323"/>
      <c r="PPR2356" s="2323"/>
      <c r="PPS2356" s="2323"/>
      <c r="PPT2356" s="2323"/>
      <c r="PPU2356" s="2323"/>
      <c r="PPV2356" s="2323"/>
      <c r="PPW2356" s="2323"/>
      <c r="PPX2356" s="2323"/>
      <c r="PPY2356" s="2323"/>
      <c r="PPZ2356" s="2323"/>
      <c r="PQA2356" s="2323"/>
      <c r="PQB2356" s="2323"/>
      <c r="PQC2356" s="2323"/>
      <c r="PQD2356" s="2323"/>
      <c r="PQE2356" s="2323"/>
      <c r="PQF2356" s="2323"/>
      <c r="PQG2356" s="2323"/>
      <c r="PQH2356" s="2323"/>
      <c r="PQI2356" s="2323"/>
      <c r="PQJ2356" s="2323"/>
      <c r="PQK2356" s="2323"/>
      <c r="PQL2356" s="2323"/>
      <c r="PQM2356" s="2323"/>
      <c r="PQN2356" s="2323"/>
      <c r="PQO2356" s="2323"/>
      <c r="PQP2356" s="2323"/>
      <c r="PQQ2356" s="2323"/>
      <c r="PQR2356" s="2323"/>
      <c r="PQS2356" s="2323"/>
      <c r="PQT2356" s="2323"/>
      <c r="PQU2356" s="2323"/>
      <c r="PQV2356" s="2323"/>
      <c r="PQW2356" s="2323"/>
      <c r="PQX2356" s="2323"/>
      <c r="PQY2356" s="2323"/>
      <c r="PQZ2356" s="2323"/>
      <c r="PRA2356" s="2323"/>
      <c r="PRB2356" s="2323"/>
      <c r="PRC2356" s="2323"/>
      <c r="PRD2356" s="2323"/>
      <c r="PRE2356" s="2323"/>
      <c r="PRF2356" s="2323"/>
      <c r="PRG2356" s="2323"/>
      <c r="PRH2356" s="2323"/>
      <c r="PRI2356" s="2323"/>
      <c r="PRJ2356" s="2323"/>
      <c r="PRK2356" s="2323"/>
      <c r="PRL2356" s="2323"/>
      <c r="PRM2356" s="2323"/>
      <c r="PRN2356" s="2323"/>
      <c r="PRO2356" s="2323"/>
      <c r="PRP2356" s="2323"/>
      <c r="PRQ2356" s="2323"/>
      <c r="PRR2356" s="2323"/>
      <c r="PRS2356" s="2323"/>
      <c r="PRT2356" s="2323"/>
      <c r="PRU2356" s="2323"/>
      <c r="PRV2356" s="2323"/>
      <c r="PRW2356" s="2323"/>
      <c r="PRX2356" s="2323"/>
      <c r="PRY2356" s="2323"/>
      <c r="PRZ2356" s="2323"/>
      <c r="PSA2356" s="2323"/>
      <c r="PSB2356" s="2323"/>
      <c r="PSC2356" s="2323"/>
      <c r="PSD2356" s="2323"/>
      <c r="PSE2356" s="2323"/>
      <c r="PSF2356" s="2323"/>
      <c r="PSG2356" s="2323"/>
      <c r="PSH2356" s="2323"/>
      <c r="PSI2356" s="2323"/>
      <c r="PSJ2356" s="2323"/>
      <c r="PSK2356" s="2323"/>
      <c r="PSL2356" s="2323"/>
      <c r="PSM2356" s="2323"/>
      <c r="PSN2356" s="2323"/>
      <c r="PSO2356" s="2323"/>
      <c r="PSP2356" s="2323"/>
      <c r="PSQ2356" s="2323"/>
      <c r="PSR2356" s="2323"/>
      <c r="PSS2356" s="2323"/>
      <c r="PST2356" s="2323"/>
      <c r="PSU2356" s="2323"/>
      <c r="PSV2356" s="2323"/>
      <c r="PSW2356" s="2323"/>
      <c r="PSX2356" s="2323"/>
      <c r="PSY2356" s="2323"/>
      <c r="PSZ2356" s="2323"/>
      <c r="PTA2356" s="2323"/>
      <c r="PTB2356" s="2323"/>
      <c r="PTC2356" s="2323"/>
      <c r="PTD2356" s="2323"/>
      <c r="PTE2356" s="2323"/>
      <c r="PTF2356" s="2323"/>
      <c r="PTG2356" s="2323"/>
      <c r="PTH2356" s="2323"/>
      <c r="PTI2356" s="2323"/>
      <c r="PTJ2356" s="2323"/>
      <c r="PTK2356" s="2323"/>
      <c r="PTL2356" s="2323"/>
      <c r="PTM2356" s="2323"/>
      <c r="PTN2356" s="2323"/>
      <c r="PTO2356" s="2323"/>
      <c r="PTP2356" s="2323"/>
      <c r="PTQ2356" s="2323"/>
      <c r="PTR2356" s="2323"/>
      <c r="PTS2356" s="2323"/>
      <c r="PTT2356" s="2323"/>
      <c r="PTU2356" s="2323"/>
      <c r="PTV2356" s="2323"/>
      <c r="PTW2356" s="2323"/>
      <c r="PTX2356" s="2323"/>
      <c r="PTY2356" s="2323"/>
      <c r="PTZ2356" s="2323"/>
      <c r="PUA2356" s="2323"/>
      <c r="PUB2356" s="2323"/>
      <c r="PUC2356" s="2323"/>
      <c r="PUD2356" s="2323"/>
      <c r="PUE2356" s="2323"/>
      <c r="PUF2356" s="2323"/>
      <c r="PUG2356" s="2323"/>
      <c r="PUH2356" s="2323"/>
      <c r="PUI2356" s="2323"/>
      <c r="PUJ2356" s="2323"/>
      <c r="PUK2356" s="2323"/>
      <c r="PUL2356" s="2323"/>
      <c r="PUM2356" s="2323"/>
      <c r="PUN2356" s="2323"/>
      <c r="PUO2356" s="2323"/>
      <c r="PUP2356" s="2323"/>
      <c r="PUQ2356" s="2323"/>
      <c r="PUR2356" s="2323"/>
      <c r="PUS2356" s="2323"/>
      <c r="PUT2356" s="2323"/>
      <c r="PUU2356" s="2323"/>
      <c r="PUV2356" s="2323"/>
      <c r="PUW2356" s="2323"/>
      <c r="PUX2356" s="2323"/>
      <c r="PUY2356" s="2323"/>
      <c r="PUZ2356" s="2323"/>
      <c r="PVA2356" s="2323"/>
      <c r="PVB2356" s="2323"/>
      <c r="PVC2356" s="2323"/>
      <c r="PVD2356" s="2323"/>
      <c r="PVE2356" s="2323"/>
      <c r="PVF2356" s="2323"/>
      <c r="PVG2356" s="2323"/>
      <c r="PVH2356" s="2323"/>
      <c r="PVI2356" s="2323"/>
      <c r="PVJ2356" s="2323"/>
      <c r="PVK2356" s="2323"/>
      <c r="PVL2356" s="2323"/>
      <c r="PVM2356" s="2323"/>
      <c r="PVN2356" s="2323"/>
      <c r="PVO2356" s="2323"/>
      <c r="PVP2356" s="2323"/>
      <c r="PVQ2356" s="2323"/>
      <c r="PVR2356" s="2323"/>
      <c r="PVS2356" s="2323"/>
      <c r="PVT2356" s="2323"/>
      <c r="PVU2356" s="2323"/>
      <c r="PVV2356" s="2323"/>
      <c r="PVW2356" s="2323"/>
      <c r="PVX2356" s="2323"/>
      <c r="PVY2356" s="2323"/>
      <c r="PVZ2356" s="2323"/>
      <c r="PWA2356" s="2323"/>
      <c r="PWB2356" s="2323"/>
      <c r="PWC2356" s="2323"/>
      <c r="PWD2356" s="2323"/>
      <c r="PWE2356" s="2323"/>
      <c r="PWF2356" s="2323"/>
      <c r="PWG2356" s="2323"/>
      <c r="PWH2356" s="2323"/>
      <c r="PWI2356" s="2323"/>
      <c r="PWJ2356" s="2323"/>
      <c r="PWK2356" s="2323"/>
      <c r="PWL2356" s="2323"/>
      <c r="PWM2356" s="2323"/>
      <c r="PWN2356" s="2323"/>
      <c r="PWO2356" s="2323"/>
      <c r="PWP2356" s="2323"/>
      <c r="PWQ2356" s="2323"/>
      <c r="PWR2356" s="2323"/>
      <c r="PWS2356" s="2323"/>
      <c r="PWT2356" s="2323"/>
      <c r="PWU2356" s="2323"/>
      <c r="PWV2356" s="2323"/>
      <c r="PWW2356" s="2323"/>
      <c r="PWX2356" s="2323"/>
      <c r="PWY2356" s="2323"/>
      <c r="PWZ2356" s="2323"/>
      <c r="PXA2356" s="2323"/>
      <c r="PXB2356" s="2323"/>
      <c r="PXC2356" s="2323"/>
      <c r="PXD2356" s="2323"/>
      <c r="PXE2356" s="2323"/>
      <c r="PXF2356" s="2323"/>
      <c r="PXG2356" s="2323"/>
      <c r="PXH2356" s="2323"/>
      <c r="PXI2356" s="2323"/>
      <c r="PXJ2356" s="2323"/>
      <c r="PXK2356" s="2323"/>
      <c r="PXL2356" s="2323"/>
      <c r="PXM2356" s="2323"/>
      <c r="PXN2356" s="2323"/>
      <c r="PXO2356" s="2323"/>
      <c r="PXP2356" s="2323"/>
      <c r="PXQ2356" s="2323"/>
      <c r="PXR2356" s="2323"/>
      <c r="PXS2356" s="2323"/>
      <c r="PXT2356" s="2323"/>
      <c r="PXU2356" s="2323"/>
      <c r="PXV2356" s="2323"/>
      <c r="PXW2356" s="2323"/>
      <c r="PXX2356" s="2323"/>
      <c r="PXY2356" s="2323"/>
      <c r="PXZ2356" s="2323"/>
      <c r="PYA2356" s="2323"/>
      <c r="PYB2356" s="2323"/>
      <c r="PYC2356" s="2323"/>
      <c r="PYD2356" s="2323"/>
      <c r="PYE2356" s="2323"/>
      <c r="PYF2356" s="2323"/>
      <c r="PYG2356" s="2323"/>
      <c r="PYH2356" s="2323"/>
      <c r="PYI2356" s="2323"/>
      <c r="PYJ2356" s="2323"/>
      <c r="PYK2356" s="2323"/>
      <c r="PYL2356" s="2323"/>
      <c r="PYM2356" s="2323"/>
      <c r="PYN2356" s="2323"/>
      <c r="PYO2356" s="2323"/>
      <c r="PYP2356" s="2323"/>
      <c r="PYQ2356" s="2323"/>
      <c r="PYR2356" s="2323"/>
      <c r="PYS2356" s="2323"/>
      <c r="PYT2356" s="2323"/>
      <c r="PYU2356" s="2323"/>
      <c r="PYV2356" s="2323"/>
      <c r="PYW2356" s="2323"/>
      <c r="PYX2356" s="2323"/>
      <c r="PYY2356" s="2323"/>
      <c r="PYZ2356" s="2323"/>
      <c r="PZA2356" s="2323"/>
      <c r="PZB2356" s="2323"/>
      <c r="PZC2356" s="2323"/>
      <c r="PZD2356" s="2323"/>
      <c r="PZE2356" s="2323"/>
      <c r="PZF2356" s="2323"/>
      <c r="PZG2356" s="2323"/>
      <c r="PZH2356" s="2323"/>
      <c r="PZI2356" s="2323"/>
      <c r="PZJ2356" s="2323"/>
      <c r="PZK2356" s="2323"/>
      <c r="PZL2356" s="2323"/>
      <c r="PZM2356" s="2323"/>
      <c r="PZN2356" s="2323"/>
      <c r="PZO2356" s="2323"/>
      <c r="PZP2356" s="2323"/>
      <c r="PZQ2356" s="2323"/>
      <c r="PZR2356" s="2323"/>
      <c r="PZS2356" s="2323"/>
      <c r="PZT2356" s="2323"/>
      <c r="PZU2356" s="2323"/>
      <c r="PZV2356" s="2323"/>
      <c r="PZW2356" s="2323"/>
      <c r="PZX2356" s="2323"/>
      <c r="PZY2356" s="2323"/>
      <c r="PZZ2356" s="2323"/>
      <c r="QAA2356" s="2323"/>
      <c r="QAB2356" s="2323"/>
      <c r="QAC2356" s="2323"/>
      <c r="QAD2356" s="2323"/>
      <c r="QAE2356" s="2323"/>
      <c r="QAF2356" s="2323"/>
      <c r="QAG2356" s="2323"/>
      <c r="QAH2356" s="2323"/>
      <c r="QAI2356" s="2323"/>
      <c r="QAJ2356" s="2323"/>
      <c r="QAK2356" s="2323"/>
      <c r="QAL2356" s="2323"/>
      <c r="QAM2356" s="2323"/>
      <c r="QAN2356" s="2323"/>
      <c r="QAO2356" s="2323"/>
      <c r="QAP2356" s="2323"/>
      <c r="QAQ2356" s="2323"/>
      <c r="QAR2356" s="2323"/>
      <c r="QAS2356" s="2323"/>
      <c r="QAT2356" s="2323"/>
      <c r="QAU2356" s="2323"/>
      <c r="QAV2356" s="2323"/>
      <c r="QAW2356" s="2323"/>
      <c r="QAX2356" s="2323"/>
      <c r="QAY2356" s="2323"/>
      <c r="QAZ2356" s="2323"/>
      <c r="QBA2356" s="2323"/>
      <c r="QBB2356" s="2323"/>
      <c r="QBC2356" s="2323"/>
      <c r="QBD2356" s="2323"/>
      <c r="QBE2356" s="2323"/>
      <c r="QBF2356" s="2323"/>
      <c r="QBG2356" s="2323"/>
      <c r="QBH2356" s="2323"/>
      <c r="QBI2356" s="2323"/>
      <c r="QBJ2356" s="2323"/>
      <c r="QBK2356" s="2323"/>
      <c r="QBL2356" s="2323"/>
      <c r="QBM2356" s="2323"/>
      <c r="QBN2356" s="2323"/>
      <c r="QBO2356" s="2323"/>
      <c r="QBP2356" s="2323"/>
      <c r="QBQ2356" s="2323"/>
      <c r="QBR2356" s="2323"/>
      <c r="QBS2356" s="2323"/>
      <c r="QBT2356" s="2323"/>
      <c r="QBU2356" s="2323"/>
      <c r="QBV2356" s="2323"/>
      <c r="QBW2356" s="2323"/>
      <c r="QBX2356" s="2323"/>
      <c r="QBY2356" s="2323"/>
      <c r="QBZ2356" s="2323"/>
      <c r="QCA2356" s="2323"/>
      <c r="QCB2356" s="2323"/>
      <c r="QCC2356" s="2323"/>
      <c r="QCD2356" s="2323"/>
      <c r="QCE2356" s="2323"/>
      <c r="QCF2356" s="2323"/>
      <c r="QCG2356" s="2323"/>
      <c r="QCH2356" s="2323"/>
      <c r="QCI2356" s="2323"/>
      <c r="QCJ2356" s="2323"/>
      <c r="QCK2356" s="2323"/>
      <c r="QCL2356" s="2323"/>
      <c r="QCM2356" s="2323"/>
      <c r="QCN2356" s="2323"/>
      <c r="QCO2356" s="2323"/>
      <c r="QCP2356" s="2323"/>
      <c r="QCQ2356" s="2323"/>
      <c r="QCR2356" s="2323"/>
      <c r="QCS2356" s="2323"/>
      <c r="QCT2356" s="2323"/>
      <c r="QCU2356" s="2323"/>
      <c r="QCV2356" s="2323"/>
      <c r="QCW2356" s="2323"/>
      <c r="QCX2356" s="2323"/>
      <c r="QCY2356" s="2323"/>
      <c r="QCZ2356" s="2323"/>
      <c r="QDA2356" s="2323"/>
      <c r="QDB2356" s="2323"/>
      <c r="QDC2356" s="2323"/>
      <c r="QDD2356" s="2323"/>
      <c r="QDE2356" s="2323"/>
      <c r="QDF2356" s="2323"/>
      <c r="QDG2356" s="2323"/>
      <c r="QDH2356" s="2323"/>
      <c r="QDI2356" s="2323"/>
      <c r="QDJ2356" s="2323"/>
      <c r="QDK2356" s="2323"/>
      <c r="QDL2356" s="2323"/>
      <c r="QDM2356" s="2323"/>
      <c r="QDN2356" s="2323"/>
      <c r="QDO2356" s="2323"/>
      <c r="QDP2356" s="2323"/>
      <c r="QDQ2356" s="2323"/>
      <c r="QDR2356" s="2323"/>
      <c r="QDS2356" s="2323"/>
      <c r="QDT2356" s="2323"/>
      <c r="QDU2356" s="2323"/>
      <c r="QDV2356" s="2323"/>
      <c r="QDW2356" s="2323"/>
      <c r="QDX2356" s="2323"/>
      <c r="QDY2356" s="2323"/>
      <c r="QDZ2356" s="2323"/>
      <c r="QEA2356" s="2323"/>
      <c r="QEB2356" s="2323"/>
      <c r="QEC2356" s="2323"/>
      <c r="QED2356" s="2323"/>
      <c r="QEE2356" s="2323"/>
      <c r="QEF2356" s="2323"/>
      <c r="QEG2356" s="2323"/>
      <c r="QEH2356" s="2323"/>
      <c r="QEI2356" s="2323"/>
      <c r="QEJ2356" s="2323"/>
      <c r="QEK2356" s="2323"/>
      <c r="QEL2356" s="2323"/>
      <c r="QEM2356" s="2323"/>
      <c r="QEN2356" s="2323"/>
      <c r="QEO2356" s="2323"/>
      <c r="QEP2356" s="2323"/>
      <c r="QEQ2356" s="2323"/>
      <c r="QER2356" s="2323"/>
      <c r="QES2356" s="2323"/>
      <c r="QET2356" s="2323"/>
      <c r="QEU2356" s="2323"/>
      <c r="QEV2356" s="2323"/>
      <c r="QEW2356" s="2323"/>
      <c r="QEX2356" s="2323"/>
      <c r="QEY2356" s="2323"/>
      <c r="QEZ2356" s="2323"/>
      <c r="QFA2356" s="2323"/>
      <c r="QFB2356" s="2323"/>
      <c r="QFC2356" s="2323"/>
      <c r="QFD2356" s="2323"/>
      <c r="QFE2356" s="2323"/>
      <c r="QFF2356" s="2323"/>
      <c r="QFG2356" s="2323"/>
      <c r="QFH2356" s="2323"/>
      <c r="QFI2356" s="2323"/>
      <c r="QFJ2356" s="2323"/>
      <c r="QFK2356" s="2323"/>
      <c r="QFL2356" s="2323"/>
      <c r="QFM2356" s="2323"/>
      <c r="QFN2356" s="2323"/>
      <c r="QFO2356" s="2323"/>
      <c r="QFP2356" s="2323"/>
      <c r="QFQ2356" s="2323"/>
      <c r="QFR2356" s="2323"/>
      <c r="QFS2356" s="2323"/>
      <c r="QFT2356" s="2323"/>
      <c r="QFU2356" s="2323"/>
      <c r="QFV2356" s="2323"/>
      <c r="QFW2356" s="2323"/>
      <c r="QFX2356" s="2323"/>
      <c r="QFY2356" s="2323"/>
      <c r="QFZ2356" s="2323"/>
      <c r="QGA2356" s="2323"/>
      <c r="QGB2356" s="2323"/>
      <c r="QGC2356" s="2323"/>
      <c r="QGD2356" s="2323"/>
      <c r="QGE2356" s="2323"/>
      <c r="QGF2356" s="2323"/>
      <c r="QGG2356" s="2323"/>
      <c r="QGH2356" s="2323"/>
      <c r="QGI2356" s="2323"/>
      <c r="QGJ2356" s="2323"/>
      <c r="QGK2356" s="2323"/>
      <c r="QGL2356" s="2323"/>
      <c r="QGM2356" s="2323"/>
      <c r="QGN2356" s="2323"/>
      <c r="QGO2356" s="2323"/>
      <c r="QGP2356" s="2323"/>
      <c r="QGQ2356" s="2323"/>
      <c r="QGR2356" s="2323"/>
      <c r="QGS2356" s="2323"/>
      <c r="QGT2356" s="2323"/>
      <c r="QGU2356" s="2323"/>
      <c r="QGV2356" s="2323"/>
      <c r="QGW2356" s="2323"/>
      <c r="QGX2356" s="2323"/>
      <c r="QGY2356" s="2323"/>
      <c r="QGZ2356" s="2323"/>
      <c r="QHA2356" s="2323"/>
      <c r="QHB2356" s="2323"/>
      <c r="QHC2356" s="2323"/>
      <c r="QHD2356" s="2323"/>
      <c r="QHE2356" s="2323"/>
      <c r="QHF2356" s="2323"/>
      <c r="QHG2356" s="2323"/>
      <c r="QHH2356" s="2323"/>
      <c r="QHI2356" s="2323"/>
      <c r="QHJ2356" s="2323"/>
      <c r="QHK2356" s="2323"/>
      <c r="QHL2356" s="2323"/>
      <c r="QHM2356" s="2323"/>
      <c r="QHN2356" s="2323"/>
      <c r="QHO2356" s="2323"/>
      <c r="QHP2356" s="2323"/>
      <c r="QHQ2356" s="2323"/>
      <c r="QHR2356" s="2323"/>
      <c r="QHS2356" s="2323"/>
      <c r="QHT2356" s="2323"/>
      <c r="QHU2356" s="2323"/>
      <c r="QHV2356" s="2323"/>
      <c r="QHW2356" s="2323"/>
      <c r="QHX2356" s="2323"/>
      <c r="QHY2356" s="2323"/>
      <c r="QHZ2356" s="2323"/>
      <c r="QIA2356" s="2323"/>
      <c r="QIB2356" s="2323"/>
      <c r="QIC2356" s="2323"/>
      <c r="QID2356" s="2323"/>
      <c r="QIE2356" s="2323"/>
      <c r="QIF2356" s="2323"/>
      <c r="QIG2356" s="2323"/>
      <c r="QIH2356" s="2323"/>
      <c r="QII2356" s="2323"/>
      <c r="QIJ2356" s="2323"/>
      <c r="QIK2356" s="2323"/>
      <c r="QIL2356" s="2323"/>
      <c r="QIM2356" s="2323"/>
      <c r="QIN2356" s="2323"/>
      <c r="QIO2356" s="2323"/>
      <c r="QIP2356" s="2323"/>
      <c r="QIQ2356" s="2323"/>
      <c r="QIR2356" s="2323"/>
      <c r="QIS2356" s="2323"/>
      <c r="QIT2356" s="2323"/>
      <c r="QIU2356" s="2323"/>
      <c r="QIV2356" s="2323"/>
      <c r="QIW2356" s="2323"/>
      <c r="QIX2356" s="2323"/>
      <c r="QIY2356" s="2323"/>
      <c r="QIZ2356" s="2323"/>
      <c r="QJA2356" s="2323"/>
      <c r="QJB2356" s="2323"/>
      <c r="QJC2356" s="2323"/>
      <c r="QJD2356" s="2323"/>
      <c r="QJE2356" s="2323"/>
      <c r="QJF2356" s="2323"/>
      <c r="QJG2356" s="2323"/>
      <c r="QJH2356" s="2323"/>
      <c r="QJI2356" s="2323"/>
      <c r="QJJ2356" s="2323"/>
      <c r="QJK2356" s="2323"/>
      <c r="QJL2356" s="2323"/>
      <c r="QJM2356" s="2323"/>
      <c r="QJN2356" s="2323"/>
      <c r="QJO2356" s="2323"/>
      <c r="QJP2356" s="2323"/>
      <c r="QJQ2356" s="2323"/>
      <c r="QJR2356" s="2323"/>
      <c r="QJS2356" s="2323"/>
      <c r="QJT2356" s="2323"/>
      <c r="QJU2356" s="2323"/>
      <c r="QJV2356" s="2323"/>
      <c r="QJW2356" s="2323"/>
      <c r="QJX2356" s="2323"/>
      <c r="QJY2356" s="2323"/>
      <c r="QJZ2356" s="2323"/>
      <c r="QKA2356" s="2323"/>
      <c r="QKB2356" s="2323"/>
      <c r="QKC2356" s="2323"/>
      <c r="QKD2356" s="2323"/>
      <c r="QKE2356" s="2323"/>
      <c r="QKF2356" s="2323"/>
      <c r="QKG2356" s="2323"/>
      <c r="QKH2356" s="2323"/>
      <c r="QKI2356" s="2323"/>
      <c r="QKJ2356" s="2323"/>
      <c r="QKK2356" s="2323"/>
      <c r="QKL2356" s="2323"/>
      <c r="QKM2356" s="2323"/>
      <c r="QKN2356" s="2323"/>
      <c r="QKO2356" s="2323"/>
      <c r="QKP2356" s="2323"/>
      <c r="QKQ2356" s="2323"/>
      <c r="QKR2356" s="2323"/>
      <c r="QKS2356" s="2323"/>
      <c r="QKT2356" s="2323"/>
      <c r="QKU2356" s="2323"/>
      <c r="QKV2356" s="2323"/>
      <c r="QKW2356" s="2323"/>
      <c r="QKX2356" s="2323"/>
      <c r="QKY2356" s="2323"/>
      <c r="QKZ2356" s="2323"/>
      <c r="QLA2356" s="2323"/>
      <c r="QLB2356" s="2323"/>
      <c r="QLC2356" s="2323"/>
      <c r="QLD2356" s="2323"/>
      <c r="QLE2356" s="2323"/>
      <c r="QLF2356" s="2323"/>
      <c r="QLG2356" s="2323"/>
      <c r="QLH2356" s="2323"/>
      <c r="QLI2356" s="2323"/>
      <c r="QLJ2356" s="2323"/>
      <c r="QLK2356" s="2323"/>
      <c r="QLL2356" s="2323"/>
      <c r="QLM2356" s="2323"/>
      <c r="QLN2356" s="2323"/>
      <c r="QLO2356" s="2323"/>
      <c r="QLP2356" s="2323"/>
      <c r="QLQ2356" s="2323"/>
      <c r="QLR2356" s="2323"/>
      <c r="QLS2356" s="2323"/>
      <c r="QLT2356" s="2323"/>
      <c r="QLU2356" s="2323"/>
      <c r="QLV2356" s="2323"/>
      <c r="QLW2356" s="2323"/>
      <c r="QLX2356" s="2323"/>
      <c r="QLY2356" s="2323"/>
      <c r="QLZ2356" s="2323"/>
      <c r="QMA2356" s="2323"/>
      <c r="QMB2356" s="2323"/>
      <c r="QMC2356" s="2323"/>
      <c r="QMD2356" s="2323"/>
      <c r="QME2356" s="2323"/>
      <c r="QMF2356" s="2323"/>
      <c r="QMG2356" s="2323"/>
      <c r="QMH2356" s="2323"/>
      <c r="QMI2356" s="2323"/>
      <c r="QMJ2356" s="2323"/>
      <c r="QMK2356" s="2323"/>
      <c r="QML2356" s="2323"/>
      <c r="QMM2356" s="2323"/>
      <c r="QMN2356" s="2323"/>
      <c r="QMO2356" s="2323"/>
      <c r="QMP2356" s="2323"/>
      <c r="QMQ2356" s="2323"/>
      <c r="QMR2356" s="2323"/>
      <c r="QMS2356" s="2323"/>
      <c r="QMT2356" s="2323"/>
      <c r="QMU2356" s="2323"/>
      <c r="QMV2356" s="2323"/>
      <c r="QMW2356" s="2323"/>
      <c r="QMX2356" s="2323"/>
      <c r="QMY2356" s="2323"/>
      <c r="QMZ2356" s="2323"/>
      <c r="QNA2356" s="2323"/>
      <c r="QNB2356" s="2323"/>
      <c r="QNC2356" s="2323"/>
      <c r="QND2356" s="2323"/>
      <c r="QNE2356" s="2323"/>
      <c r="QNF2356" s="2323"/>
      <c r="QNG2356" s="2323"/>
      <c r="QNH2356" s="2323"/>
      <c r="QNI2356" s="2323"/>
      <c r="QNJ2356" s="2323"/>
      <c r="QNK2356" s="2323"/>
      <c r="QNL2356" s="2323"/>
      <c r="QNM2356" s="2323"/>
      <c r="QNN2356" s="2323"/>
      <c r="QNO2356" s="2323"/>
      <c r="QNP2356" s="2323"/>
      <c r="QNQ2356" s="2323"/>
      <c r="QNR2356" s="2323"/>
      <c r="QNS2356" s="2323"/>
      <c r="QNT2356" s="2323"/>
      <c r="QNU2356" s="2323"/>
      <c r="QNV2356" s="2323"/>
      <c r="QNW2356" s="2323"/>
      <c r="QNX2356" s="2323"/>
      <c r="QNY2356" s="2323"/>
      <c r="QNZ2356" s="2323"/>
      <c r="QOA2356" s="2323"/>
      <c r="QOB2356" s="2323"/>
      <c r="QOC2356" s="2323"/>
      <c r="QOD2356" s="2323"/>
      <c r="QOE2356" s="2323"/>
      <c r="QOF2356" s="2323"/>
      <c r="QOG2356" s="2323"/>
      <c r="QOH2356" s="2323"/>
      <c r="QOI2356" s="2323"/>
      <c r="QOJ2356" s="2323"/>
      <c r="QOK2356" s="2323"/>
      <c r="QOL2356" s="2323"/>
      <c r="QOM2356" s="2323"/>
      <c r="QON2356" s="2323"/>
      <c r="QOO2356" s="2323"/>
      <c r="QOP2356" s="2323"/>
      <c r="QOQ2356" s="2323"/>
      <c r="QOR2356" s="2323"/>
      <c r="QOS2356" s="2323"/>
      <c r="QOT2356" s="2323"/>
      <c r="QOU2356" s="2323"/>
      <c r="QOV2356" s="2323"/>
      <c r="QOW2356" s="2323"/>
      <c r="QOX2356" s="2323"/>
      <c r="QOY2356" s="2323"/>
      <c r="QOZ2356" s="2323"/>
      <c r="QPA2356" s="2323"/>
      <c r="QPB2356" s="2323"/>
      <c r="QPC2356" s="2323"/>
      <c r="QPD2356" s="2323"/>
      <c r="QPE2356" s="2323"/>
      <c r="QPF2356" s="2323"/>
      <c r="QPG2356" s="2323"/>
      <c r="QPH2356" s="2323"/>
      <c r="QPI2356" s="2323"/>
      <c r="QPJ2356" s="2323"/>
      <c r="QPK2356" s="2323"/>
      <c r="QPL2356" s="2323"/>
      <c r="QPM2356" s="2323"/>
      <c r="QPN2356" s="2323"/>
      <c r="QPO2356" s="2323"/>
      <c r="QPP2356" s="2323"/>
      <c r="QPQ2356" s="2323"/>
      <c r="QPR2356" s="2323"/>
      <c r="QPS2356" s="2323"/>
      <c r="QPT2356" s="2323"/>
      <c r="QPU2356" s="2323"/>
      <c r="QPV2356" s="2323"/>
      <c r="QPW2356" s="2323"/>
      <c r="QPX2356" s="2323"/>
      <c r="QPY2356" s="2323"/>
      <c r="QPZ2356" s="2323"/>
      <c r="QQA2356" s="2323"/>
      <c r="QQB2356" s="2323"/>
      <c r="QQC2356" s="2323"/>
      <c r="QQD2356" s="2323"/>
      <c r="QQE2356" s="2323"/>
      <c r="QQF2356" s="2323"/>
      <c r="QQG2356" s="2323"/>
      <c r="QQH2356" s="2323"/>
      <c r="QQI2356" s="2323"/>
      <c r="QQJ2356" s="2323"/>
      <c r="QQK2356" s="2323"/>
      <c r="QQL2356" s="2323"/>
      <c r="QQM2356" s="2323"/>
      <c r="QQN2356" s="2323"/>
      <c r="QQO2356" s="2323"/>
      <c r="QQP2356" s="2323"/>
      <c r="QQQ2356" s="2323"/>
      <c r="QQR2356" s="2323"/>
      <c r="QQS2356" s="2323"/>
      <c r="QQT2356" s="2323"/>
      <c r="QQU2356" s="2323"/>
      <c r="QQV2356" s="2323"/>
      <c r="QQW2356" s="2323"/>
      <c r="QQX2356" s="2323"/>
      <c r="QQY2356" s="2323"/>
      <c r="QQZ2356" s="2323"/>
      <c r="QRA2356" s="2323"/>
      <c r="QRB2356" s="2323"/>
      <c r="QRC2356" s="2323"/>
      <c r="QRD2356" s="2323"/>
      <c r="QRE2356" s="2323"/>
      <c r="QRF2356" s="2323"/>
      <c r="QRG2356" s="2323"/>
      <c r="QRH2356" s="2323"/>
      <c r="QRI2356" s="2323"/>
      <c r="QRJ2356" s="2323"/>
      <c r="QRK2356" s="2323"/>
      <c r="QRL2356" s="2323"/>
      <c r="QRM2356" s="2323"/>
      <c r="QRN2356" s="2323"/>
      <c r="QRO2356" s="2323"/>
      <c r="QRP2356" s="2323"/>
      <c r="QRQ2356" s="2323"/>
      <c r="QRR2356" s="2323"/>
      <c r="QRS2356" s="2323"/>
      <c r="QRT2356" s="2323"/>
      <c r="QRU2356" s="2323"/>
      <c r="QRV2356" s="2323"/>
      <c r="QRW2356" s="2323"/>
      <c r="QRX2356" s="2323"/>
      <c r="QRY2356" s="2323"/>
      <c r="QRZ2356" s="2323"/>
      <c r="QSA2356" s="2323"/>
      <c r="QSB2356" s="2323"/>
      <c r="QSC2356" s="2323"/>
      <c r="QSD2356" s="2323"/>
      <c r="QSE2356" s="2323"/>
      <c r="QSF2356" s="2323"/>
      <c r="QSG2356" s="2323"/>
      <c r="QSH2356" s="2323"/>
      <c r="QSI2356" s="2323"/>
      <c r="QSJ2356" s="2323"/>
      <c r="QSK2356" s="2323"/>
      <c r="QSL2356" s="2323"/>
      <c r="QSM2356" s="2323"/>
      <c r="QSN2356" s="2323"/>
      <c r="QSO2356" s="2323"/>
      <c r="QSP2356" s="2323"/>
      <c r="QSQ2356" s="2323"/>
      <c r="QSR2356" s="2323"/>
      <c r="QSS2356" s="2323"/>
      <c r="QST2356" s="2323"/>
      <c r="QSU2356" s="2323"/>
      <c r="QSV2356" s="2323"/>
      <c r="QSW2356" s="2323"/>
      <c r="QSX2356" s="2323"/>
      <c r="QSY2356" s="2323"/>
      <c r="QSZ2356" s="2323"/>
      <c r="QTA2356" s="2323"/>
      <c r="QTB2356" s="2323"/>
      <c r="QTC2356" s="2323"/>
      <c r="QTD2356" s="2323"/>
      <c r="QTE2356" s="2323"/>
      <c r="QTF2356" s="2323"/>
      <c r="QTG2356" s="2323"/>
      <c r="QTH2356" s="2323"/>
      <c r="QTI2356" s="2323"/>
      <c r="QTJ2356" s="2323"/>
      <c r="QTK2356" s="2323"/>
      <c r="QTL2356" s="2323"/>
      <c r="QTM2356" s="2323"/>
      <c r="QTN2356" s="2323"/>
      <c r="QTO2356" s="2323"/>
      <c r="QTP2356" s="2323"/>
      <c r="QTQ2356" s="2323"/>
      <c r="QTR2356" s="2323"/>
      <c r="QTS2356" s="2323"/>
      <c r="QTT2356" s="2323"/>
      <c r="QTU2356" s="2323"/>
      <c r="QTV2356" s="2323"/>
      <c r="QTW2356" s="2323"/>
      <c r="QTX2356" s="2323"/>
      <c r="QTY2356" s="2323"/>
      <c r="QTZ2356" s="2323"/>
      <c r="QUA2356" s="2323"/>
      <c r="QUB2356" s="2323"/>
      <c r="QUC2356" s="2323"/>
      <c r="QUD2356" s="2323"/>
      <c r="QUE2356" s="2323"/>
      <c r="QUF2356" s="2323"/>
      <c r="QUG2356" s="2323"/>
      <c r="QUH2356" s="2323"/>
      <c r="QUI2356" s="2323"/>
      <c r="QUJ2356" s="2323"/>
      <c r="QUK2356" s="2323"/>
      <c r="QUL2356" s="2323"/>
      <c r="QUM2356" s="2323"/>
      <c r="QUN2356" s="2323"/>
      <c r="QUO2356" s="2323"/>
      <c r="QUP2356" s="2323"/>
      <c r="QUQ2356" s="2323"/>
      <c r="QUR2356" s="2323"/>
      <c r="QUS2356" s="2323"/>
      <c r="QUT2356" s="2323"/>
      <c r="QUU2356" s="2323"/>
      <c r="QUV2356" s="2323"/>
      <c r="QUW2356" s="2323"/>
      <c r="QUX2356" s="2323"/>
      <c r="QUY2356" s="2323"/>
      <c r="QUZ2356" s="2323"/>
      <c r="QVA2356" s="2323"/>
      <c r="QVB2356" s="2323"/>
      <c r="QVC2356" s="2323"/>
      <c r="QVD2356" s="2323"/>
      <c r="QVE2356" s="2323"/>
      <c r="QVF2356" s="2323"/>
      <c r="QVG2356" s="2323"/>
      <c r="QVH2356" s="2323"/>
      <c r="QVI2356" s="2323"/>
      <c r="QVJ2356" s="2323"/>
      <c r="QVK2356" s="2323"/>
      <c r="QVL2356" s="2323"/>
      <c r="QVM2356" s="2323"/>
      <c r="QVN2356" s="2323"/>
      <c r="QVO2356" s="2323"/>
      <c r="QVP2356" s="2323"/>
      <c r="QVQ2356" s="2323"/>
      <c r="QVR2356" s="2323"/>
      <c r="QVS2356" s="2323"/>
      <c r="QVT2356" s="2323"/>
      <c r="QVU2356" s="2323"/>
      <c r="QVV2356" s="2323"/>
      <c r="QVW2356" s="2323"/>
      <c r="QVX2356" s="2323"/>
      <c r="QVY2356" s="2323"/>
      <c r="QVZ2356" s="2323"/>
      <c r="QWA2356" s="2323"/>
      <c r="QWB2356" s="2323"/>
      <c r="QWC2356" s="2323"/>
      <c r="QWD2356" s="2323"/>
      <c r="QWE2356" s="2323"/>
      <c r="QWF2356" s="2323"/>
      <c r="QWG2356" s="2323"/>
      <c r="QWH2356" s="2323"/>
      <c r="QWI2356" s="2323"/>
      <c r="QWJ2356" s="2323"/>
      <c r="QWK2356" s="2323"/>
      <c r="QWL2356" s="2323"/>
      <c r="QWM2356" s="2323"/>
      <c r="QWN2356" s="2323"/>
      <c r="QWO2356" s="2323"/>
      <c r="QWP2356" s="2323"/>
      <c r="QWQ2356" s="2323"/>
      <c r="QWR2356" s="2323"/>
      <c r="QWS2356" s="2323"/>
      <c r="QWT2356" s="2323"/>
      <c r="QWU2356" s="2323"/>
      <c r="QWV2356" s="2323"/>
      <c r="QWW2356" s="2323"/>
      <c r="QWX2356" s="2323"/>
      <c r="QWY2356" s="2323"/>
      <c r="QWZ2356" s="2323"/>
      <c r="QXA2356" s="2323"/>
      <c r="QXB2356" s="2323"/>
      <c r="QXC2356" s="2323"/>
      <c r="QXD2356" s="2323"/>
      <c r="QXE2356" s="2323"/>
      <c r="QXF2356" s="2323"/>
      <c r="QXG2356" s="2323"/>
      <c r="QXH2356" s="2323"/>
      <c r="QXI2356" s="2323"/>
      <c r="QXJ2356" s="2323"/>
      <c r="QXK2356" s="2323"/>
      <c r="QXL2356" s="2323"/>
      <c r="QXM2356" s="2323"/>
      <c r="QXN2356" s="2323"/>
      <c r="QXO2356" s="2323"/>
      <c r="QXP2356" s="2323"/>
      <c r="QXQ2356" s="2323"/>
      <c r="QXR2356" s="2323"/>
      <c r="QXS2356" s="2323"/>
      <c r="QXT2356" s="2323"/>
      <c r="QXU2356" s="2323"/>
      <c r="QXV2356" s="2323"/>
      <c r="QXW2356" s="2323"/>
      <c r="QXX2356" s="2323"/>
      <c r="QXY2356" s="2323"/>
      <c r="QXZ2356" s="2323"/>
      <c r="QYA2356" s="2323"/>
      <c r="QYB2356" s="2323"/>
      <c r="QYC2356" s="2323"/>
      <c r="QYD2356" s="2323"/>
      <c r="QYE2356" s="2323"/>
      <c r="QYF2356" s="2323"/>
      <c r="QYG2356" s="2323"/>
      <c r="QYH2356" s="2323"/>
      <c r="QYI2356" s="2323"/>
      <c r="QYJ2356" s="2323"/>
      <c r="QYK2356" s="2323"/>
      <c r="QYL2356" s="2323"/>
      <c r="QYM2356" s="2323"/>
      <c r="QYN2356" s="2323"/>
      <c r="QYO2356" s="2323"/>
      <c r="QYP2356" s="2323"/>
      <c r="QYQ2356" s="2323"/>
      <c r="QYR2356" s="2323"/>
      <c r="QYS2356" s="2323"/>
      <c r="QYT2356" s="2323"/>
      <c r="QYU2356" s="2323"/>
      <c r="QYV2356" s="2323"/>
      <c r="QYW2356" s="2323"/>
      <c r="QYX2356" s="2323"/>
      <c r="QYY2356" s="2323"/>
      <c r="QYZ2356" s="2323"/>
      <c r="QZA2356" s="2323"/>
      <c r="QZB2356" s="2323"/>
      <c r="QZC2356" s="2323"/>
      <c r="QZD2356" s="2323"/>
      <c r="QZE2356" s="2323"/>
      <c r="QZF2356" s="2323"/>
      <c r="QZG2356" s="2323"/>
      <c r="QZH2356" s="2323"/>
      <c r="QZI2356" s="2323"/>
      <c r="QZJ2356" s="2323"/>
      <c r="QZK2356" s="2323"/>
      <c r="QZL2356" s="2323"/>
      <c r="QZM2356" s="2323"/>
      <c r="QZN2356" s="2323"/>
      <c r="QZO2356" s="2323"/>
      <c r="QZP2356" s="2323"/>
      <c r="QZQ2356" s="2323"/>
      <c r="QZR2356" s="2323"/>
      <c r="QZS2356" s="2323"/>
      <c r="QZT2356" s="2323"/>
      <c r="QZU2356" s="2323"/>
      <c r="QZV2356" s="2323"/>
      <c r="QZW2356" s="2323"/>
      <c r="QZX2356" s="2323"/>
      <c r="QZY2356" s="2323"/>
      <c r="QZZ2356" s="2323"/>
      <c r="RAA2356" s="2323"/>
      <c r="RAB2356" s="2323"/>
      <c r="RAC2356" s="2323"/>
      <c r="RAD2356" s="2323"/>
      <c r="RAE2356" s="2323"/>
      <c r="RAF2356" s="2323"/>
      <c r="RAG2356" s="2323"/>
      <c r="RAH2356" s="2323"/>
      <c r="RAI2356" s="2323"/>
      <c r="RAJ2356" s="2323"/>
      <c r="RAK2356" s="2323"/>
      <c r="RAL2356" s="2323"/>
      <c r="RAM2356" s="2323"/>
      <c r="RAN2356" s="2323"/>
      <c r="RAO2356" s="2323"/>
      <c r="RAP2356" s="2323"/>
      <c r="RAQ2356" s="2323"/>
      <c r="RAR2356" s="2323"/>
      <c r="RAS2356" s="2323"/>
      <c r="RAT2356" s="2323"/>
      <c r="RAU2356" s="2323"/>
      <c r="RAV2356" s="2323"/>
      <c r="RAW2356" s="2323"/>
      <c r="RAX2356" s="2323"/>
      <c r="RAY2356" s="2323"/>
      <c r="RAZ2356" s="2323"/>
      <c r="RBA2356" s="2323"/>
      <c r="RBB2356" s="2323"/>
      <c r="RBC2356" s="2323"/>
      <c r="RBD2356" s="2323"/>
      <c r="RBE2356" s="2323"/>
      <c r="RBF2356" s="2323"/>
      <c r="RBG2356" s="2323"/>
      <c r="RBH2356" s="2323"/>
      <c r="RBI2356" s="2323"/>
      <c r="RBJ2356" s="2323"/>
      <c r="RBK2356" s="2323"/>
      <c r="RBL2356" s="2323"/>
      <c r="RBM2356" s="2323"/>
      <c r="RBN2356" s="2323"/>
      <c r="RBO2356" s="2323"/>
      <c r="RBP2356" s="2323"/>
      <c r="RBQ2356" s="2323"/>
      <c r="RBR2356" s="2323"/>
      <c r="RBS2356" s="2323"/>
      <c r="RBT2356" s="2323"/>
      <c r="RBU2356" s="2323"/>
      <c r="RBV2356" s="2323"/>
      <c r="RBW2356" s="2323"/>
      <c r="RBX2356" s="2323"/>
      <c r="RBY2356" s="2323"/>
      <c r="RBZ2356" s="2323"/>
      <c r="RCA2356" s="2323"/>
      <c r="RCB2356" s="2323"/>
      <c r="RCC2356" s="2323"/>
      <c r="RCD2356" s="2323"/>
      <c r="RCE2356" s="2323"/>
      <c r="RCF2356" s="2323"/>
      <c r="RCG2356" s="2323"/>
      <c r="RCH2356" s="2323"/>
      <c r="RCI2356" s="2323"/>
      <c r="RCJ2356" s="2323"/>
      <c r="RCK2356" s="2323"/>
      <c r="RCL2356" s="2323"/>
      <c r="RCM2356" s="2323"/>
      <c r="RCN2356" s="2323"/>
      <c r="RCO2356" s="2323"/>
      <c r="RCP2356" s="2323"/>
      <c r="RCQ2356" s="2323"/>
      <c r="RCR2356" s="2323"/>
      <c r="RCS2356" s="2323"/>
      <c r="RCT2356" s="2323"/>
      <c r="RCU2356" s="2323"/>
      <c r="RCV2356" s="2323"/>
      <c r="RCW2356" s="2323"/>
      <c r="RCX2356" s="2323"/>
      <c r="RCY2356" s="2323"/>
      <c r="RCZ2356" s="2323"/>
      <c r="RDA2356" s="2323"/>
      <c r="RDB2356" s="2323"/>
      <c r="RDC2356" s="2323"/>
      <c r="RDD2356" s="2323"/>
      <c r="RDE2356" s="2323"/>
      <c r="RDF2356" s="2323"/>
      <c r="RDG2356" s="2323"/>
      <c r="RDH2356" s="2323"/>
      <c r="RDI2356" s="2323"/>
      <c r="RDJ2356" s="2323"/>
      <c r="RDK2356" s="2323"/>
      <c r="RDL2356" s="2323"/>
      <c r="RDM2356" s="2323"/>
      <c r="RDN2356" s="2323"/>
      <c r="RDO2356" s="2323"/>
      <c r="RDP2356" s="2323"/>
      <c r="RDQ2356" s="2323"/>
      <c r="RDR2356" s="2323"/>
      <c r="RDS2356" s="2323"/>
      <c r="RDT2356" s="2323"/>
      <c r="RDU2356" s="2323"/>
      <c r="RDV2356" s="2323"/>
      <c r="RDW2356" s="2323"/>
      <c r="RDX2356" s="2323"/>
      <c r="RDY2356" s="2323"/>
      <c r="RDZ2356" s="2323"/>
      <c r="REA2356" s="2323"/>
      <c r="REB2356" s="2323"/>
      <c r="REC2356" s="2323"/>
      <c r="RED2356" s="2323"/>
      <c r="REE2356" s="2323"/>
      <c r="REF2356" s="2323"/>
      <c r="REG2356" s="2323"/>
      <c r="REH2356" s="2323"/>
      <c r="REI2356" s="2323"/>
      <c r="REJ2356" s="2323"/>
      <c r="REK2356" s="2323"/>
      <c r="REL2356" s="2323"/>
      <c r="REM2356" s="2323"/>
      <c r="REN2356" s="2323"/>
      <c r="REO2356" s="2323"/>
      <c r="REP2356" s="2323"/>
      <c r="REQ2356" s="2323"/>
      <c r="RER2356" s="2323"/>
      <c r="RES2356" s="2323"/>
      <c r="RET2356" s="2323"/>
      <c r="REU2356" s="2323"/>
      <c r="REV2356" s="2323"/>
      <c r="REW2356" s="2323"/>
      <c r="REX2356" s="2323"/>
      <c r="REY2356" s="2323"/>
      <c r="REZ2356" s="2323"/>
      <c r="RFA2356" s="2323"/>
      <c r="RFB2356" s="2323"/>
      <c r="RFC2356" s="2323"/>
      <c r="RFD2356" s="2323"/>
      <c r="RFE2356" s="2323"/>
      <c r="RFF2356" s="2323"/>
      <c r="RFG2356" s="2323"/>
      <c r="RFH2356" s="2323"/>
      <c r="RFI2356" s="2323"/>
      <c r="RFJ2356" s="2323"/>
      <c r="RFK2356" s="2323"/>
      <c r="RFL2356" s="2323"/>
      <c r="RFM2356" s="2323"/>
      <c r="RFN2356" s="2323"/>
      <c r="RFO2356" s="2323"/>
      <c r="RFP2356" s="2323"/>
      <c r="RFQ2356" s="2323"/>
      <c r="RFR2356" s="2323"/>
      <c r="RFS2356" s="2323"/>
      <c r="RFT2356" s="2323"/>
      <c r="RFU2356" s="2323"/>
      <c r="RFV2356" s="2323"/>
      <c r="RFW2356" s="2323"/>
      <c r="RFX2356" s="2323"/>
      <c r="RFY2356" s="2323"/>
      <c r="RFZ2356" s="2323"/>
      <c r="RGA2356" s="2323"/>
      <c r="RGB2356" s="2323"/>
      <c r="RGC2356" s="2323"/>
      <c r="RGD2356" s="2323"/>
      <c r="RGE2356" s="2323"/>
      <c r="RGF2356" s="2323"/>
      <c r="RGG2356" s="2323"/>
      <c r="RGH2356" s="2323"/>
      <c r="RGI2356" s="2323"/>
      <c r="RGJ2356" s="2323"/>
      <c r="RGK2356" s="2323"/>
      <c r="RGL2356" s="2323"/>
      <c r="RGM2356" s="2323"/>
      <c r="RGN2356" s="2323"/>
      <c r="RGO2356" s="2323"/>
      <c r="RGP2356" s="2323"/>
      <c r="RGQ2356" s="2323"/>
      <c r="RGR2356" s="2323"/>
      <c r="RGS2356" s="2323"/>
      <c r="RGT2356" s="2323"/>
      <c r="RGU2356" s="2323"/>
      <c r="RGV2356" s="2323"/>
      <c r="RGW2356" s="2323"/>
      <c r="RGX2356" s="2323"/>
      <c r="RGY2356" s="2323"/>
      <c r="RGZ2356" s="2323"/>
      <c r="RHA2356" s="2323"/>
      <c r="RHB2356" s="2323"/>
      <c r="RHC2356" s="2323"/>
      <c r="RHD2356" s="2323"/>
      <c r="RHE2356" s="2323"/>
      <c r="RHF2356" s="2323"/>
      <c r="RHG2356" s="2323"/>
      <c r="RHH2356" s="2323"/>
      <c r="RHI2356" s="2323"/>
      <c r="RHJ2356" s="2323"/>
      <c r="RHK2356" s="2323"/>
      <c r="RHL2356" s="2323"/>
      <c r="RHM2356" s="2323"/>
      <c r="RHN2356" s="2323"/>
      <c r="RHO2356" s="2323"/>
      <c r="RHP2356" s="2323"/>
      <c r="RHQ2356" s="2323"/>
      <c r="RHR2356" s="2323"/>
      <c r="RHS2356" s="2323"/>
      <c r="RHT2356" s="2323"/>
      <c r="RHU2356" s="2323"/>
      <c r="RHV2356" s="2323"/>
      <c r="RHW2356" s="2323"/>
      <c r="RHX2356" s="2323"/>
      <c r="RHY2356" s="2323"/>
      <c r="RHZ2356" s="2323"/>
      <c r="RIA2356" s="2323"/>
      <c r="RIB2356" s="2323"/>
      <c r="RIC2356" s="2323"/>
      <c r="RID2356" s="2323"/>
      <c r="RIE2356" s="2323"/>
      <c r="RIF2356" s="2323"/>
      <c r="RIG2356" s="2323"/>
      <c r="RIH2356" s="2323"/>
      <c r="RII2356" s="2323"/>
      <c r="RIJ2356" s="2323"/>
      <c r="RIK2356" s="2323"/>
      <c r="RIL2356" s="2323"/>
      <c r="RIM2356" s="2323"/>
      <c r="RIN2356" s="2323"/>
      <c r="RIO2356" s="2323"/>
      <c r="RIP2356" s="2323"/>
      <c r="RIQ2356" s="2323"/>
      <c r="RIR2356" s="2323"/>
      <c r="RIS2356" s="2323"/>
      <c r="RIT2356" s="2323"/>
      <c r="RIU2356" s="2323"/>
      <c r="RIV2356" s="2323"/>
      <c r="RIW2356" s="2323"/>
      <c r="RIX2356" s="2323"/>
      <c r="RIY2356" s="2323"/>
      <c r="RIZ2356" s="2323"/>
      <c r="RJA2356" s="2323"/>
      <c r="RJB2356" s="2323"/>
      <c r="RJC2356" s="2323"/>
      <c r="RJD2356" s="2323"/>
      <c r="RJE2356" s="2323"/>
      <c r="RJF2356" s="2323"/>
      <c r="RJG2356" s="2323"/>
      <c r="RJH2356" s="2323"/>
      <c r="RJI2356" s="2323"/>
      <c r="RJJ2356" s="2323"/>
      <c r="RJK2356" s="2323"/>
      <c r="RJL2356" s="2323"/>
      <c r="RJM2356" s="2323"/>
      <c r="RJN2356" s="2323"/>
      <c r="RJO2356" s="2323"/>
      <c r="RJP2356" s="2323"/>
      <c r="RJQ2356" s="2323"/>
      <c r="RJR2356" s="2323"/>
      <c r="RJS2356" s="2323"/>
      <c r="RJT2356" s="2323"/>
      <c r="RJU2356" s="2323"/>
      <c r="RJV2356" s="2323"/>
      <c r="RJW2356" s="2323"/>
      <c r="RJX2356" s="2323"/>
      <c r="RJY2356" s="2323"/>
      <c r="RJZ2356" s="2323"/>
      <c r="RKA2356" s="2323"/>
      <c r="RKB2356" s="2323"/>
      <c r="RKC2356" s="2323"/>
      <c r="RKD2356" s="2323"/>
      <c r="RKE2356" s="2323"/>
      <c r="RKF2356" s="2323"/>
      <c r="RKG2356" s="2323"/>
      <c r="RKH2356" s="2323"/>
      <c r="RKI2356" s="2323"/>
      <c r="RKJ2356" s="2323"/>
      <c r="RKK2356" s="2323"/>
      <c r="RKL2356" s="2323"/>
      <c r="RKM2356" s="2323"/>
      <c r="RKN2356" s="2323"/>
      <c r="RKO2356" s="2323"/>
      <c r="RKP2356" s="2323"/>
      <c r="RKQ2356" s="2323"/>
      <c r="RKR2356" s="2323"/>
      <c r="RKS2356" s="2323"/>
      <c r="RKT2356" s="2323"/>
      <c r="RKU2356" s="2323"/>
      <c r="RKV2356" s="2323"/>
      <c r="RKW2356" s="2323"/>
      <c r="RKX2356" s="2323"/>
      <c r="RKY2356" s="2323"/>
      <c r="RKZ2356" s="2323"/>
      <c r="RLA2356" s="2323"/>
      <c r="RLB2356" s="2323"/>
      <c r="RLC2356" s="2323"/>
      <c r="RLD2356" s="2323"/>
      <c r="RLE2356" s="2323"/>
      <c r="RLF2356" s="2323"/>
      <c r="RLG2356" s="2323"/>
      <c r="RLH2356" s="2323"/>
      <c r="RLI2356" s="2323"/>
      <c r="RLJ2356" s="2323"/>
      <c r="RLK2356" s="2323"/>
      <c r="RLL2356" s="2323"/>
      <c r="RLM2356" s="2323"/>
      <c r="RLN2356" s="2323"/>
      <c r="RLO2356" s="2323"/>
      <c r="RLP2356" s="2323"/>
      <c r="RLQ2356" s="2323"/>
      <c r="RLR2356" s="2323"/>
      <c r="RLS2356" s="2323"/>
      <c r="RLT2356" s="2323"/>
      <c r="RLU2356" s="2323"/>
      <c r="RLV2356" s="2323"/>
      <c r="RLW2356" s="2323"/>
      <c r="RLX2356" s="2323"/>
      <c r="RLY2356" s="2323"/>
      <c r="RLZ2356" s="2323"/>
      <c r="RMA2356" s="2323"/>
      <c r="RMB2356" s="2323"/>
      <c r="RMC2356" s="2323"/>
      <c r="RMD2356" s="2323"/>
      <c r="RME2356" s="2323"/>
      <c r="RMF2356" s="2323"/>
      <c r="RMG2356" s="2323"/>
      <c r="RMH2356" s="2323"/>
      <c r="RMI2356" s="2323"/>
      <c r="RMJ2356" s="2323"/>
      <c r="RMK2356" s="2323"/>
      <c r="RML2356" s="2323"/>
      <c r="RMM2356" s="2323"/>
      <c r="RMN2356" s="2323"/>
      <c r="RMO2356" s="2323"/>
      <c r="RMP2356" s="2323"/>
      <c r="RMQ2356" s="2323"/>
      <c r="RMR2356" s="2323"/>
      <c r="RMS2356" s="2323"/>
      <c r="RMT2356" s="2323"/>
      <c r="RMU2356" s="2323"/>
      <c r="RMV2356" s="2323"/>
      <c r="RMW2356" s="2323"/>
      <c r="RMX2356" s="2323"/>
      <c r="RMY2356" s="2323"/>
      <c r="RMZ2356" s="2323"/>
      <c r="RNA2356" s="2323"/>
      <c r="RNB2356" s="2323"/>
      <c r="RNC2356" s="2323"/>
      <c r="RND2356" s="2323"/>
      <c r="RNE2356" s="2323"/>
      <c r="RNF2356" s="2323"/>
      <c r="RNG2356" s="2323"/>
      <c r="RNH2356" s="2323"/>
      <c r="RNI2356" s="2323"/>
      <c r="RNJ2356" s="2323"/>
      <c r="RNK2356" s="2323"/>
      <c r="RNL2356" s="2323"/>
      <c r="RNM2356" s="2323"/>
      <c r="RNN2356" s="2323"/>
      <c r="RNO2356" s="2323"/>
      <c r="RNP2356" s="2323"/>
      <c r="RNQ2356" s="2323"/>
      <c r="RNR2356" s="2323"/>
      <c r="RNS2356" s="2323"/>
      <c r="RNT2356" s="2323"/>
      <c r="RNU2356" s="2323"/>
      <c r="RNV2356" s="2323"/>
      <c r="RNW2356" s="2323"/>
      <c r="RNX2356" s="2323"/>
      <c r="RNY2356" s="2323"/>
      <c r="RNZ2356" s="2323"/>
      <c r="ROA2356" s="2323"/>
      <c r="ROB2356" s="2323"/>
      <c r="ROC2356" s="2323"/>
      <c r="ROD2356" s="2323"/>
      <c r="ROE2356" s="2323"/>
      <c r="ROF2356" s="2323"/>
      <c r="ROG2356" s="2323"/>
      <c r="ROH2356" s="2323"/>
      <c r="ROI2356" s="2323"/>
      <c r="ROJ2356" s="2323"/>
      <c r="ROK2356" s="2323"/>
      <c r="ROL2356" s="2323"/>
      <c r="ROM2356" s="2323"/>
      <c r="RON2356" s="2323"/>
      <c r="ROO2356" s="2323"/>
      <c r="ROP2356" s="2323"/>
      <c r="ROQ2356" s="2323"/>
      <c r="ROR2356" s="2323"/>
      <c r="ROS2356" s="2323"/>
      <c r="ROT2356" s="2323"/>
      <c r="ROU2356" s="2323"/>
      <c r="ROV2356" s="2323"/>
      <c r="ROW2356" s="2323"/>
      <c r="ROX2356" s="2323"/>
      <c r="ROY2356" s="2323"/>
      <c r="ROZ2356" s="2323"/>
      <c r="RPA2356" s="2323"/>
      <c r="RPB2356" s="2323"/>
      <c r="RPC2356" s="2323"/>
      <c r="RPD2356" s="2323"/>
      <c r="RPE2356" s="2323"/>
      <c r="RPF2356" s="2323"/>
      <c r="RPG2356" s="2323"/>
      <c r="RPH2356" s="2323"/>
      <c r="RPI2356" s="2323"/>
      <c r="RPJ2356" s="2323"/>
      <c r="RPK2356" s="2323"/>
      <c r="RPL2356" s="2323"/>
      <c r="RPM2356" s="2323"/>
      <c r="RPN2356" s="2323"/>
      <c r="RPO2356" s="2323"/>
      <c r="RPP2356" s="2323"/>
      <c r="RPQ2356" s="2323"/>
      <c r="RPR2356" s="2323"/>
      <c r="RPS2356" s="2323"/>
      <c r="RPT2356" s="2323"/>
      <c r="RPU2356" s="2323"/>
      <c r="RPV2356" s="2323"/>
      <c r="RPW2356" s="2323"/>
      <c r="RPX2356" s="2323"/>
      <c r="RPY2356" s="2323"/>
      <c r="RPZ2356" s="2323"/>
      <c r="RQA2356" s="2323"/>
      <c r="RQB2356" s="2323"/>
      <c r="RQC2356" s="2323"/>
      <c r="RQD2356" s="2323"/>
      <c r="RQE2356" s="2323"/>
      <c r="RQF2356" s="2323"/>
      <c r="RQG2356" s="2323"/>
      <c r="RQH2356" s="2323"/>
      <c r="RQI2356" s="2323"/>
      <c r="RQJ2356" s="2323"/>
      <c r="RQK2356" s="2323"/>
      <c r="RQL2356" s="2323"/>
      <c r="RQM2356" s="2323"/>
      <c r="RQN2356" s="2323"/>
      <c r="RQO2356" s="2323"/>
      <c r="RQP2356" s="2323"/>
      <c r="RQQ2356" s="2323"/>
      <c r="RQR2356" s="2323"/>
      <c r="RQS2356" s="2323"/>
      <c r="RQT2356" s="2323"/>
      <c r="RQU2356" s="2323"/>
      <c r="RQV2356" s="2323"/>
      <c r="RQW2356" s="2323"/>
      <c r="RQX2356" s="2323"/>
      <c r="RQY2356" s="2323"/>
      <c r="RQZ2356" s="2323"/>
      <c r="RRA2356" s="2323"/>
      <c r="RRB2356" s="2323"/>
      <c r="RRC2356" s="2323"/>
      <c r="RRD2356" s="2323"/>
      <c r="RRE2356" s="2323"/>
      <c r="RRF2356" s="2323"/>
      <c r="RRG2356" s="2323"/>
      <c r="RRH2356" s="2323"/>
      <c r="RRI2356" s="2323"/>
      <c r="RRJ2356" s="2323"/>
      <c r="RRK2356" s="2323"/>
      <c r="RRL2356" s="2323"/>
      <c r="RRM2356" s="2323"/>
      <c r="RRN2356" s="2323"/>
      <c r="RRO2356" s="2323"/>
      <c r="RRP2356" s="2323"/>
      <c r="RRQ2356" s="2323"/>
      <c r="RRR2356" s="2323"/>
      <c r="RRS2356" s="2323"/>
      <c r="RRT2356" s="2323"/>
      <c r="RRU2356" s="2323"/>
      <c r="RRV2356" s="2323"/>
      <c r="RRW2356" s="2323"/>
      <c r="RRX2356" s="2323"/>
      <c r="RRY2356" s="2323"/>
      <c r="RRZ2356" s="2323"/>
      <c r="RSA2356" s="2323"/>
      <c r="RSB2356" s="2323"/>
      <c r="RSC2356" s="2323"/>
      <c r="RSD2356" s="2323"/>
      <c r="RSE2356" s="2323"/>
      <c r="RSF2356" s="2323"/>
      <c r="RSG2356" s="2323"/>
      <c r="RSH2356" s="2323"/>
      <c r="RSI2356" s="2323"/>
      <c r="RSJ2356" s="2323"/>
      <c r="RSK2356" s="2323"/>
      <c r="RSL2356" s="2323"/>
      <c r="RSM2356" s="2323"/>
      <c r="RSN2356" s="2323"/>
      <c r="RSO2356" s="2323"/>
      <c r="RSP2356" s="2323"/>
      <c r="RSQ2356" s="2323"/>
      <c r="RSR2356" s="2323"/>
      <c r="RSS2356" s="2323"/>
      <c r="RST2356" s="2323"/>
      <c r="RSU2356" s="2323"/>
      <c r="RSV2356" s="2323"/>
      <c r="RSW2356" s="2323"/>
      <c r="RSX2356" s="2323"/>
      <c r="RSY2356" s="2323"/>
      <c r="RSZ2356" s="2323"/>
      <c r="RTA2356" s="2323"/>
      <c r="RTB2356" s="2323"/>
      <c r="RTC2356" s="2323"/>
      <c r="RTD2356" s="2323"/>
      <c r="RTE2356" s="2323"/>
      <c r="RTF2356" s="2323"/>
      <c r="RTG2356" s="2323"/>
      <c r="RTH2356" s="2323"/>
      <c r="RTI2356" s="2323"/>
      <c r="RTJ2356" s="2323"/>
      <c r="RTK2356" s="2323"/>
      <c r="RTL2356" s="2323"/>
      <c r="RTM2356" s="2323"/>
      <c r="RTN2356" s="2323"/>
      <c r="RTO2356" s="2323"/>
      <c r="RTP2356" s="2323"/>
      <c r="RTQ2356" s="2323"/>
      <c r="RTR2356" s="2323"/>
      <c r="RTS2356" s="2323"/>
      <c r="RTT2356" s="2323"/>
      <c r="RTU2356" s="2323"/>
      <c r="RTV2356" s="2323"/>
      <c r="RTW2356" s="2323"/>
      <c r="RTX2356" s="2323"/>
      <c r="RTY2356" s="2323"/>
      <c r="RTZ2356" s="2323"/>
      <c r="RUA2356" s="2323"/>
      <c r="RUB2356" s="2323"/>
      <c r="RUC2356" s="2323"/>
      <c r="RUD2356" s="2323"/>
      <c r="RUE2356" s="2323"/>
      <c r="RUF2356" s="2323"/>
      <c r="RUG2356" s="2323"/>
      <c r="RUH2356" s="2323"/>
      <c r="RUI2356" s="2323"/>
      <c r="RUJ2356" s="2323"/>
      <c r="RUK2356" s="2323"/>
      <c r="RUL2356" s="2323"/>
      <c r="RUM2356" s="2323"/>
      <c r="RUN2356" s="2323"/>
      <c r="RUO2356" s="2323"/>
      <c r="RUP2356" s="2323"/>
      <c r="RUQ2356" s="2323"/>
      <c r="RUR2356" s="2323"/>
      <c r="RUS2356" s="2323"/>
      <c r="RUT2356" s="2323"/>
      <c r="RUU2356" s="2323"/>
      <c r="RUV2356" s="2323"/>
      <c r="RUW2356" s="2323"/>
      <c r="RUX2356" s="2323"/>
      <c r="RUY2356" s="2323"/>
      <c r="RUZ2356" s="2323"/>
      <c r="RVA2356" s="2323"/>
      <c r="RVB2356" s="2323"/>
      <c r="RVC2356" s="2323"/>
      <c r="RVD2356" s="2323"/>
      <c r="RVE2356" s="2323"/>
      <c r="RVF2356" s="2323"/>
      <c r="RVG2356" s="2323"/>
      <c r="RVH2356" s="2323"/>
      <c r="RVI2356" s="2323"/>
      <c r="RVJ2356" s="2323"/>
      <c r="RVK2356" s="2323"/>
      <c r="RVL2356" s="2323"/>
      <c r="RVM2356" s="2323"/>
      <c r="RVN2356" s="2323"/>
      <c r="RVO2356" s="2323"/>
      <c r="RVP2356" s="2323"/>
      <c r="RVQ2356" s="2323"/>
      <c r="RVR2356" s="2323"/>
      <c r="RVS2356" s="2323"/>
      <c r="RVT2356" s="2323"/>
      <c r="RVU2356" s="2323"/>
      <c r="RVV2356" s="2323"/>
      <c r="RVW2356" s="2323"/>
      <c r="RVX2356" s="2323"/>
      <c r="RVY2356" s="2323"/>
      <c r="RVZ2356" s="2323"/>
      <c r="RWA2356" s="2323"/>
      <c r="RWB2356" s="2323"/>
      <c r="RWC2356" s="2323"/>
      <c r="RWD2356" s="2323"/>
      <c r="RWE2356" s="2323"/>
      <c r="RWF2356" s="2323"/>
      <c r="RWG2356" s="2323"/>
      <c r="RWH2356" s="2323"/>
      <c r="RWI2356" s="2323"/>
      <c r="RWJ2356" s="2323"/>
      <c r="RWK2356" s="2323"/>
      <c r="RWL2356" s="2323"/>
      <c r="RWM2356" s="2323"/>
      <c r="RWN2356" s="2323"/>
      <c r="RWO2356" s="2323"/>
      <c r="RWP2356" s="2323"/>
      <c r="RWQ2356" s="2323"/>
      <c r="RWR2356" s="2323"/>
      <c r="RWS2356" s="2323"/>
      <c r="RWT2356" s="2323"/>
      <c r="RWU2356" s="2323"/>
      <c r="RWV2356" s="2323"/>
      <c r="RWW2356" s="2323"/>
      <c r="RWX2356" s="2323"/>
      <c r="RWY2356" s="2323"/>
      <c r="RWZ2356" s="2323"/>
      <c r="RXA2356" s="2323"/>
      <c r="RXB2356" s="2323"/>
      <c r="RXC2356" s="2323"/>
      <c r="RXD2356" s="2323"/>
      <c r="RXE2356" s="2323"/>
      <c r="RXF2356" s="2323"/>
      <c r="RXG2356" s="2323"/>
      <c r="RXH2356" s="2323"/>
      <c r="RXI2356" s="2323"/>
      <c r="RXJ2356" s="2323"/>
      <c r="RXK2356" s="2323"/>
      <c r="RXL2356" s="2323"/>
      <c r="RXM2356" s="2323"/>
      <c r="RXN2356" s="2323"/>
      <c r="RXO2356" s="2323"/>
      <c r="RXP2356" s="2323"/>
      <c r="RXQ2356" s="2323"/>
      <c r="RXR2356" s="2323"/>
      <c r="RXS2356" s="2323"/>
      <c r="RXT2356" s="2323"/>
      <c r="RXU2356" s="2323"/>
      <c r="RXV2356" s="2323"/>
      <c r="RXW2356" s="2323"/>
      <c r="RXX2356" s="2323"/>
      <c r="RXY2356" s="2323"/>
      <c r="RXZ2356" s="2323"/>
      <c r="RYA2356" s="2323"/>
      <c r="RYB2356" s="2323"/>
      <c r="RYC2356" s="2323"/>
      <c r="RYD2356" s="2323"/>
      <c r="RYE2356" s="2323"/>
      <c r="RYF2356" s="2323"/>
      <c r="RYG2356" s="2323"/>
      <c r="RYH2356" s="2323"/>
      <c r="RYI2356" s="2323"/>
      <c r="RYJ2356" s="2323"/>
      <c r="RYK2356" s="2323"/>
      <c r="RYL2356" s="2323"/>
      <c r="RYM2356" s="2323"/>
      <c r="RYN2356" s="2323"/>
      <c r="RYO2356" s="2323"/>
      <c r="RYP2356" s="2323"/>
      <c r="RYQ2356" s="2323"/>
      <c r="RYR2356" s="2323"/>
      <c r="RYS2356" s="2323"/>
      <c r="RYT2356" s="2323"/>
      <c r="RYU2356" s="2323"/>
      <c r="RYV2356" s="2323"/>
      <c r="RYW2356" s="2323"/>
      <c r="RYX2356" s="2323"/>
      <c r="RYY2356" s="2323"/>
      <c r="RYZ2356" s="2323"/>
      <c r="RZA2356" s="2323"/>
      <c r="RZB2356" s="2323"/>
      <c r="RZC2356" s="2323"/>
      <c r="RZD2356" s="2323"/>
      <c r="RZE2356" s="2323"/>
      <c r="RZF2356" s="2323"/>
      <c r="RZG2356" s="2323"/>
      <c r="RZH2356" s="2323"/>
      <c r="RZI2356" s="2323"/>
      <c r="RZJ2356" s="2323"/>
      <c r="RZK2356" s="2323"/>
      <c r="RZL2356" s="2323"/>
      <c r="RZM2356" s="2323"/>
      <c r="RZN2356" s="2323"/>
      <c r="RZO2356" s="2323"/>
      <c r="RZP2356" s="2323"/>
      <c r="RZQ2356" s="2323"/>
      <c r="RZR2356" s="2323"/>
      <c r="RZS2356" s="2323"/>
      <c r="RZT2356" s="2323"/>
      <c r="RZU2356" s="2323"/>
      <c r="RZV2356" s="2323"/>
      <c r="RZW2356" s="2323"/>
      <c r="RZX2356" s="2323"/>
      <c r="RZY2356" s="2323"/>
      <c r="RZZ2356" s="2323"/>
      <c r="SAA2356" s="2323"/>
      <c r="SAB2356" s="2323"/>
      <c r="SAC2356" s="2323"/>
      <c r="SAD2356" s="2323"/>
      <c r="SAE2356" s="2323"/>
      <c r="SAF2356" s="2323"/>
      <c r="SAG2356" s="2323"/>
      <c r="SAH2356" s="2323"/>
      <c r="SAI2356" s="2323"/>
      <c r="SAJ2356" s="2323"/>
      <c r="SAK2356" s="2323"/>
      <c r="SAL2356" s="2323"/>
      <c r="SAM2356" s="2323"/>
      <c r="SAN2356" s="2323"/>
      <c r="SAO2356" s="2323"/>
      <c r="SAP2356" s="2323"/>
      <c r="SAQ2356" s="2323"/>
      <c r="SAR2356" s="2323"/>
      <c r="SAS2356" s="2323"/>
      <c r="SAT2356" s="2323"/>
      <c r="SAU2356" s="2323"/>
      <c r="SAV2356" s="2323"/>
      <c r="SAW2356" s="2323"/>
      <c r="SAX2356" s="2323"/>
      <c r="SAY2356" s="2323"/>
      <c r="SAZ2356" s="2323"/>
      <c r="SBA2356" s="2323"/>
      <c r="SBB2356" s="2323"/>
      <c r="SBC2356" s="2323"/>
      <c r="SBD2356" s="2323"/>
      <c r="SBE2356" s="2323"/>
      <c r="SBF2356" s="2323"/>
      <c r="SBG2356" s="2323"/>
      <c r="SBH2356" s="2323"/>
      <c r="SBI2356" s="2323"/>
      <c r="SBJ2356" s="2323"/>
      <c r="SBK2356" s="2323"/>
      <c r="SBL2356" s="2323"/>
      <c r="SBM2356" s="2323"/>
      <c r="SBN2356" s="2323"/>
      <c r="SBO2356" s="2323"/>
      <c r="SBP2356" s="2323"/>
      <c r="SBQ2356" s="2323"/>
      <c r="SBR2356" s="2323"/>
      <c r="SBS2356" s="2323"/>
      <c r="SBT2356" s="2323"/>
      <c r="SBU2356" s="2323"/>
      <c r="SBV2356" s="2323"/>
      <c r="SBW2356" s="2323"/>
      <c r="SBX2356" s="2323"/>
      <c r="SBY2356" s="2323"/>
      <c r="SBZ2356" s="2323"/>
      <c r="SCA2356" s="2323"/>
      <c r="SCB2356" s="2323"/>
      <c r="SCC2356" s="2323"/>
      <c r="SCD2356" s="2323"/>
      <c r="SCE2356" s="2323"/>
      <c r="SCF2356" s="2323"/>
      <c r="SCG2356" s="2323"/>
      <c r="SCH2356" s="2323"/>
      <c r="SCI2356" s="2323"/>
      <c r="SCJ2356" s="2323"/>
      <c r="SCK2356" s="2323"/>
      <c r="SCL2356" s="2323"/>
      <c r="SCM2356" s="2323"/>
      <c r="SCN2356" s="2323"/>
      <c r="SCO2356" s="2323"/>
      <c r="SCP2356" s="2323"/>
      <c r="SCQ2356" s="2323"/>
      <c r="SCR2356" s="2323"/>
      <c r="SCS2356" s="2323"/>
      <c r="SCT2356" s="2323"/>
      <c r="SCU2356" s="2323"/>
      <c r="SCV2356" s="2323"/>
      <c r="SCW2356" s="2323"/>
      <c r="SCX2356" s="2323"/>
      <c r="SCY2356" s="2323"/>
      <c r="SCZ2356" s="2323"/>
      <c r="SDA2356" s="2323"/>
      <c r="SDB2356" s="2323"/>
      <c r="SDC2356" s="2323"/>
      <c r="SDD2356" s="2323"/>
      <c r="SDE2356" s="2323"/>
      <c r="SDF2356" s="2323"/>
      <c r="SDG2356" s="2323"/>
      <c r="SDH2356" s="2323"/>
      <c r="SDI2356" s="2323"/>
      <c r="SDJ2356" s="2323"/>
      <c r="SDK2356" s="2323"/>
      <c r="SDL2356" s="2323"/>
      <c r="SDM2356" s="2323"/>
      <c r="SDN2356" s="2323"/>
      <c r="SDO2356" s="2323"/>
      <c r="SDP2356" s="2323"/>
      <c r="SDQ2356" s="2323"/>
      <c r="SDR2356" s="2323"/>
      <c r="SDS2356" s="2323"/>
      <c r="SDT2356" s="2323"/>
      <c r="SDU2356" s="2323"/>
      <c r="SDV2356" s="2323"/>
      <c r="SDW2356" s="2323"/>
      <c r="SDX2356" s="2323"/>
      <c r="SDY2356" s="2323"/>
      <c r="SDZ2356" s="2323"/>
      <c r="SEA2356" s="2323"/>
      <c r="SEB2356" s="2323"/>
      <c r="SEC2356" s="2323"/>
      <c r="SED2356" s="2323"/>
      <c r="SEE2356" s="2323"/>
      <c r="SEF2356" s="2323"/>
      <c r="SEG2356" s="2323"/>
      <c r="SEH2356" s="2323"/>
      <c r="SEI2356" s="2323"/>
      <c r="SEJ2356" s="2323"/>
      <c r="SEK2356" s="2323"/>
      <c r="SEL2356" s="2323"/>
      <c r="SEM2356" s="2323"/>
      <c r="SEN2356" s="2323"/>
      <c r="SEO2356" s="2323"/>
      <c r="SEP2356" s="2323"/>
      <c r="SEQ2356" s="2323"/>
      <c r="SER2356" s="2323"/>
      <c r="SES2356" s="2323"/>
      <c r="SET2356" s="2323"/>
      <c r="SEU2356" s="2323"/>
      <c r="SEV2356" s="2323"/>
      <c r="SEW2356" s="2323"/>
      <c r="SEX2356" s="2323"/>
      <c r="SEY2356" s="2323"/>
      <c r="SEZ2356" s="2323"/>
      <c r="SFA2356" s="2323"/>
      <c r="SFB2356" s="2323"/>
      <c r="SFC2356" s="2323"/>
      <c r="SFD2356" s="2323"/>
      <c r="SFE2356" s="2323"/>
      <c r="SFF2356" s="2323"/>
      <c r="SFG2356" s="2323"/>
      <c r="SFH2356" s="2323"/>
      <c r="SFI2356" s="2323"/>
      <c r="SFJ2356" s="2323"/>
      <c r="SFK2356" s="2323"/>
      <c r="SFL2356" s="2323"/>
      <c r="SFM2356" s="2323"/>
      <c r="SFN2356" s="2323"/>
      <c r="SFO2356" s="2323"/>
      <c r="SFP2356" s="2323"/>
      <c r="SFQ2356" s="2323"/>
      <c r="SFR2356" s="2323"/>
      <c r="SFS2356" s="2323"/>
      <c r="SFT2356" s="2323"/>
      <c r="SFU2356" s="2323"/>
      <c r="SFV2356" s="2323"/>
      <c r="SFW2356" s="2323"/>
      <c r="SFX2356" s="2323"/>
      <c r="SFY2356" s="2323"/>
      <c r="SFZ2356" s="2323"/>
      <c r="SGA2356" s="2323"/>
      <c r="SGB2356" s="2323"/>
      <c r="SGC2356" s="2323"/>
      <c r="SGD2356" s="2323"/>
      <c r="SGE2356" s="2323"/>
      <c r="SGF2356" s="2323"/>
      <c r="SGG2356" s="2323"/>
      <c r="SGH2356" s="2323"/>
      <c r="SGI2356" s="2323"/>
      <c r="SGJ2356" s="2323"/>
      <c r="SGK2356" s="2323"/>
      <c r="SGL2356" s="2323"/>
      <c r="SGM2356" s="2323"/>
      <c r="SGN2356" s="2323"/>
      <c r="SGO2356" s="2323"/>
      <c r="SGP2356" s="2323"/>
      <c r="SGQ2356" s="2323"/>
      <c r="SGR2356" s="2323"/>
      <c r="SGS2356" s="2323"/>
      <c r="SGT2356" s="2323"/>
      <c r="SGU2356" s="2323"/>
      <c r="SGV2356" s="2323"/>
      <c r="SGW2356" s="2323"/>
      <c r="SGX2356" s="2323"/>
      <c r="SGY2356" s="2323"/>
      <c r="SGZ2356" s="2323"/>
      <c r="SHA2356" s="2323"/>
      <c r="SHB2356" s="2323"/>
      <c r="SHC2356" s="2323"/>
      <c r="SHD2356" s="2323"/>
      <c r="SHE2356" s="2323"/>
      <c r="SHF2356" s="2323"/>
      <c r="SHG2356" s="2323"/>
      <c r="SHH2356" s="2323"/>
      <c r="SHI2356" s="2323"/>
      <c r="SHJ2356" s="2323"/>
      <c r="SHK2356" s="2323"/>
      <c r="SHL2356" s="2323"/>
      <c r="SHM2356" s="2323"/>
      <c r="SHN2356" s="2323"/>
      <c r="SHO2356" s="2323"/>
      <c r="SHP2356" s="2323"/>
      <c r="SHQ2356" s="2323"/>
      <c r="SHR2356" s="2323"/>
      <c r="SHS2356" s="2323"/>
      <c r="SHT2356" s="2323"/>
      <c r="SHU2356" s="2323"/>
      <c r="SHV2356" s="2323"/>
      <c r="SHW2356" s="2323"/>
      <c r="SHX2356" s="2323"/>
      <c r="SHY2356" s="2323"/>
      <c r="SHZ2356" s="2323"/>
      <c r="SIA2356" s="2323"/>
      <c r="SIB2356" s="2323"/>
      <c r="SIC2356" s="2323"/>
      <c r="SID2356" s="2323"/>
      <c r="SIE2356" s="2323"/>
      <c r="SIF2356" s="2323"/>
      <c r="SIG2356" s="2323"/>
      <c r="SIH2356" s="2323"/>
      <c r="SII2356" s="2323"/>
      <c r="SIJ2356" s="2323"/>
      <c r="SIK2356" s="2323"/>
      <c r="SIL2356" s="2323"/>
      <c r="SIM2356" s="2323"/>
      <c r="SIN2356" s="2323"/>
      <c r="SIO2356" s="2323"/>
      <c r="SIP2356" s="2323"/>
      <c r="SIQ2356" s="2323"/>
      <c r="SIR2356" s="2323"/>
      <c r="SIS2356" s="2323"/>
      <c r="SIT2356" s="2323"/>
      <c r="SIU2356" s="2323"/>
      <c r="SIV2356" s="2323"/>
      <c r="SIW2356" s="2323"/>
      <c r="SIX2356" s="2323"/>
      <c r="SIY2356" s="2323"/>
      <c r="SIZ2356" s="2323"/>
      <c r="SJA2356" s="2323"/>
      <c r="SJB2356" s="2323"/>
      <c r="SJC2356" s="2323"/>
      <c r="SJD2356" s="2323"/>
      <c r="SJE2356" s="2323"/>
      <c r="SJF2356" s="2323"/>
      <c r="SJG2356" s="2323"/>
      <c r="SJH2356" s="2323"/>
      <c r="SJI2356" s="2323"/>
      <c r="SJJ2356" s="2323"/>
      <c r="SJK2356" s="2323"/>
      <c r="SJL2356" s="2323"/>
      <c r="SJM2356" s="2323"/>
      <c r="SJN2356" s="2323"/>
      <c r="SJO2356" s="2323"/>
      <c r="SJP2356" s="2323"/>
      <c r="SJQ2356" s="2323"/>
      <c r="SJR2356" s="2323"/>
      <c r="SJS2356" s="2323"/>
      <c r="SJT2356" s="2323"/>
      <c r="SJU2356" s="2323"/>
      <c r="SJV2356" s="2323"/>
      <c r="SJW2356" s="2323"/>
      <c r="SJX2356" s="2323"/>
      <c r="SJY2356" s="2323"/>
      <c r="SJZ2356" s="2323"/>
      <c r="SKA2356" s="2323"/>
      <c r="SKB2356" s="2323"/>
      <c r="SKC2356" s="2323"/>
      <c r="SKD2356" s="2323"/>
      <c r="SKE2356" s="2323"/>
      <c r="SKF2356" s="2323"/>
      <c r="SKG2356" s="2323"/>
      <c r="SKH2356" s="2323"/>
      <c r="SKI2356" s="2323"/>
      <c r="SKJ2356" s="2323"/>
      <c r="SKK2356" s="2323"/>
      <c r="SKL2356" s="2323"/>
      <c r="SKM2356" s="2323"/>
      <c r="SKN2356" s="2323"/>
      <c r="SKO2356" s="2323"/>
      <c r="SKP2356" s="2323"/>
      <c r="SKQ2356" s="2323"/>
      <c r="SKR2356" s="2323"/>
      <c r="SKS2356" s="2323"/>
      <c r="SKT2356" s="2323"/>
      <c r="SKU2356" s="2323"/>
      <c r="SKV2356" s="2323"/>
      <c r="SKW2356" s="2323"/>
      <c r="SKX2356" s="2323"/>
      <c r="SKY2356" s="2323"/>
      <c r="SKZ2356" s="2323"/>
      <c r="SLA2356" s="2323"/>
      <c r="SLB2356" s="2323"/>
      <c r="SLC2356" s="2323"/>
      <c r="SLD2356" s="2323"/>
      <c r="SLE2356" s="2323"/>
      <c r="SLF2356" s="2323"/>
      <c r="SLG2356" s="2323"/>
      <c r="SLH2356" s="2323"/>
      <c r="SLI2356" s="2323"/>
      <c r="SLJ2356" s="2323"/>
      <c r="SLK2356" s="2323"/>
      <c r="SLL2356" s="2323"/>
      <c r="SLM2356" s="2323"/>
      <c r="SLN2356" s="2323"/>
      <c r="SLO2356" s="2323"/>
      <c r="SLP2356" s="2323"/>
      <c r="SLQ2356" s="2323"/>
      <c r="SLR2356" s="2323"/>
      <c r="SLS2356" s="2323"/>
      <c r="SLT2356" s="2323"/>
      <c r="SLU2356" s="2323"/>
      <c r="SLV2356" s="2323"/>
      <c r="SLW2356" s="2323"/>
      <c r="SLX2356" s="2323"/>
      <c r="SLY2356" s="2323"/>
      <c r="SLZ2356" s="2323"/>
      <c r="SMA2356" s="2323"/>
      <c r="SMB2356" s="2323"/>
      <c r="SMC2356" s="2323"/>
      <c r="SMD2356" s="2323"/>
      <c r="SME2356" s="2323"/>
      <c r="SMF2356" s="2323"/>
      <c r="SMG2356" s="2323"/>
      <c r="SMH2356" s="2323"/>
      <c r="SMI2356" s="2323"/>
      <c r="SMJ2356" s="2323"/>
      <c r="SMK2356" s="2323"/>
      <c r="SML2356" s="2323"/>
      <c r="SMM2356" s="2323"/>
      <c r="SMN2356" s="2323"/>
      <c r="SMO2356" s="2323"/>
      <c r="SMP2356" s="2323"/>
      <c r="SMQ2356" s="2323"/>
      <c r="SMR2356" s="2323"/>
      <c r="SMS2356" s="2323"/>
      <c r="SMT2356" s="2323"/>
      <c r="SMU2356" s="2323"/>
      <c r="SMV2356" s="2323"/>
      <c r="SMW2356" s="2323"/>
      <c r="SMX2356" s="2323"/>
      <c r="SMY2356" s="2323"/>
      <c r="SMZ2356" s="2323"/>
      <c r="SNA2356" s="2323"/>
      <c r="SNB2356" s="2323"/>
      <c r="SNC2356" s="2323"/>
      <c r="SND2356" s="2323"/>
      <c r="SNE2356" s="2323"/>
      <c r="SNF2356" s="2323"/>
      <c r="SNG2356" s="2323"/>
      <c r="SNH2356" s="2323"/>
      <c r="SNI2356" s="2323"/>
      <c r="SNJ2356" s="2323"/>
      <c r="SNK2356" s="2323"/>
      <c r="SNL2356" s="2323"/>
      <c r="SNM2356" s="2323"/>
      <c r="SNN2356" s="2323"/>
      <c r="SNO2356" s="2323"/>
      <c r="SNP2356" s="2323"/>
      <c r="SNQ2356" s="2323"/>
      <c r="SNR2356" s="2323"/>
      <c r="SNS2356" s="2323"/>
      <c r="SNT2356" s="2323"/>
      <c r="SNU2356" s="2323"/>
      <c r="SNV2356" s="2323"/>
      <c r="SNW2356" s="2323"/>
      <c r="SNX2356" s="2323"/>
      <c r="SNY2356" s="2323"/>
      <c r="SNZ2356" s="2323"/>
      <c r="SOA2356" s="2323"/>
      <c r="SOB2356" s="2323"/>
      <c r="SOC2356" s="2323"/>
      <c r="SOD2356" s="2323"/>
      <c r="SOE2356" s="2323"/>
      <c r="SOF2356" s="2323"/>
      <c r="SOG2356" s="2323"/>
      <c r="SOH2356" s="2323"/>
      <c r="SOI2356" s="2323"/>
      <c r="SOJ2356" s="2323"/>
      <c r="SOK2356" s="2323"/>
      <c r="SOL2356" s="2323"/>
      <c r="SOM2356" s="2323"/>
      <c r="SON2356" s="2323"/>
      <c r="SOO2356" s="2323"/>
      <c r="SOP2356" s="2323"/>
      <c r="SOQ2356" s="2323"/>
      <c r="SOR2356" s="2323"/>
      <c r="SOS2356" s="2323"/>
      <c r="SOT2356" s="2323"/>
      <c r="SOU2356" s="2323"/>
      <c r="SOV2356" s="2323"/>
      <c r="SOW2356" s="2323"/>
      <c r="SOX2356" s="2323"/>
      <c r="SOY2356" s="2323"/>
      <c r="SOZ2356" s="2323"/>
      <c r="SPA2356" s="2323"/>
      <c r="SPB2356" s="2323"/>
      <c r="SPC2356" s="2323"/>
      <c r="SPD2356" s="2323"/>
      <c r="SPE2356" s="2323"/>
      <c r="SPF2356" s="2323"/>
      <c r="SPG2356" s="2323"/>
      <c r="SPH2356" s="2323"/>
      <c r="SPI2356" s="2323"/>
      <c r="SPJ2356" s="2323"/>
      <c r="SPK2356" s="2323"/>
      <c r="SPL2356" s="2323"/>
      <c r="SPM2356" s="2323"/>
      <c r="SPN2356" s="2323"/>
      <c r="SPO2356" s="2323"/>
      <c r="SPP2356" s="2323"/>
      <c r="SPQ2356" s="2323"/>
      <c r="SPR2356" s="2323"/>
      <c r="SPS2356" s="2323"/>
      <c r="SPT2356" s="2323"/>
      <c r="SPU2356" s="2323"/>
      <c r="SPV2356" s="2323"/>
      <c r="SPW2356" s="2323"/>
      <c r="SPX2356" s="2323"/>
      <c r="SPY2356" s="2323"/>
      <c r="SPZ2356" s="2323"/>
      <c r="SQA2356" s="2323"/>
      <c r="SQB2356" s="2323"/>
      <c r="SQC2356" s="2323"/>
      <c r="SQD2356" s="2323"/>
      <c r="SQE2356" s="2323"/>
      <c r="SQF2356" s="2323"/>
      <c r="SQG2356" s="2323"/>
      <c r="SQH2356" s="2323"/>
      <c r="SQI2356" s="2323"/>
      <c r="SQJ2356" s="2323"/>
      <c r="SQK2356" s="2323"/>
      <c r="SQL2356" s="2323"/>
      <c r="SQM2356" s="2323"/>
      <c r="SQN2356" s="2323"/>
      <c r="SQO2356" s="2323"/>
      <c r="SQP2356" s="2323"/>
      <c r="SQQ2356" s="2323"/>
      <c r="SQR2356" s="2323"/>
      <c r="SQS2356" s="2323"/>
      <c r="SQT2356" s="2323"/>
      <c r="SQU2356" s="2323"/>
      <c r="SQV2356" s="2323"/>
      <c r="SQW2356" s="2323"/>
      <c r="SQX2356" s="2323"/>
      <c r="SQY2356" s="2323"/>
      <c r="SQZ2356" s="2323"/>
      <c r="SRA2356" s="2323"/>
      <c r="SRB2356" s="2323"/>
      <c r="SRC2356" s="2323"/>
      <c r="SRD2356" s="2323"/>
      <c r="SRE2356" s="2323"/>
      <c r="SRF2356" s="2323"/>
      <c r="SRG2356" s="2323"/>
      <c r="SRH2356" s="2323"/>
      <c r="SRI2356" s="2323"/>
      <c r="SRJ2356" s="2323"/>
      <c r="SRK2356" s="2323"/>
      <c r="SRL2356" s="2323"/>
      <c r="SRM2356" s="2323"/>
      <c r="SRN2356" s="2323"/>
      <c r="SRO2356" s="2323"/>
      <c r="SRP2356" s="2323"/>
      <c r="SRQ2356" s="2323"/>
      <c r="SRR2356" s="2323"/>
      <c r="SRS2356" s="2323"/>
      <c r="SRT2356" s="2323"/>
      <c r="SRU2356" s="2323"/>
      <c r="SRV2356" s="2323"/>
      <c r="SRW2356" s="2323"/>
      <c r="SRX2356" s="2323"/>
      <c r="SRY2356" s="2323"/>
      <c r="SRZ2356" s="2323"/>
      <c r="SSA2356" s="2323"/>
      <c r="SSB2356" s="2323"/>
      <c r="SSC2356" s="2323"/>
      <c r="SSD2356" s="2323"/>
      <c r="SSE2356" s="2323"/>
      <c r="SSF2356" s="2323"/>
      <c r="SSG2356" s="2323"/>
      <c r="SSH2356" s="2323"/>
      <c r="SSI2356" s="2323"/>
      <c r="SSJ2356" s="2323"/>
      <c r="SSK2356" s="2323"/>
      <c r="SSL2356" s="2323"/>
      <c r="SSM2356" s="2323"/>
      <c r="SSN2356" s="2323"/>
      <c r="SSO2356" s="2323"/>
      <c r="SSP2356" s="2323"/>
      <c r="SSQ2356" s="2323"/>
      <c r="SSR2356" s="2323"/>
      <c r="SSS2356" s="2323"/>
      <c r="SST2356" s="2323"/>
      <c r="SSU2356" s="2323"/>
      <c r="SSV2356" s="2323"/>
      <c r="SSW2356" s="2323"/>
      <c r="SSX2356" s="2323"/>
      <c r="SSY2356" s="2323"/>
      <c r="SSZ2356" s="2323"/>
      <c r="STA2356" s="2323"/>
      <c r="STB2356" s="2323"/>
      <c r="STC2356" s="2323"/>
      <c r="STD2356" s="2323"/>
      <c r="STE2356" s="2323"/>
      <c r="STF2356" s="2323"/>
      <c r="STG2356" s="2323"/>
      <c r="STH2356" s="2323"/>
      <c r="STI2356" s="2323"/>
      <c r="STJ2356" s="2323"/>
      <c r="STK2356" s="2323"/>
      <c r="STL2356" s="2323"/>
      <c r="STM2356" s="2323"/>
      <c r="STN2356" s="2323"/>
      <c r="STO2356" s="2323"/>
      <c r="STP2356" s="2323"/>
      <c r="STQ2356" s="2323"/>
      <c r="STR2356" s="2323"/>
      <c r="STS2356" s="2323"/>
      <c r="STT2356" s="2323"/>
      <c r="STU2356" s="2323"/>
      <c r="STV2356" s="2323"/>
      <c r="STW2356" s="2323"/>
      <c r="STX2356" s="2323"/>
      <c r="STY2356" s="2323"/>
      <c r="STZ2356" s="2323"/>
      <c r="SUA2356" s="2323"/>
      <c r="SUB2356" s="2323"/>
      <c r="SUC2356" s="2323"/>
      <c r="SUD2356" s="2323"/>
      <c r="SUE2356" s="2323"/>
      <c r="SUF2356" s="2323"/>
      <c r="SUG2356" s="2323"/>
      <c r="SUH2356" s="2323"/>
      <c r="SUI2356" s="2323"/>
      <c r="SUJ2356" s="2323"/>
      <c r="SUK2356" s="2323"/>
      <c r="SUL2356" s="2323"/>
      <c r="SUM2356" s="2323"/>
      <c r="SUN2356" s="2323"/>
      <c r="SUO2356" s="2323"/>
      <c r="SUP2356" s="2323"/>
      <c r="SUQ2356" s="2323"/>
      <c r="SUR2356" s="2323"/>
      <c r="SUS2356" s="2323"/>
      <c r="SUT2356" s="2323"/>
      <c r="SUU2356" s="2323"/>
      <c r="SUV2356" s="2323"/>
      <c r="SUW2356" s="2323"/>
      <c r="SUX2356" s="2323"/>
      <c r="SUY2356" s="2323"/>
      <c r="SUZ2356" s="2323"/>
      <c r="SVA2356" s="2323"/>
      <c r="SVB2356" s="2323"/>
      <c r="SVC2356" s="2323"/>
      <c r="SVD2356" s="2323"/>
      <c r="SVE2356" s="2323"/>
      <c r="SVF2356" s="2323"/>
      <c r="SVG2356" s="2323"/>
      <c r="SVH2356" s="2323"/>
      <c r="SVI2356" s="2323"/>
      <c r="SVJ2356" s="2323"/>
      <c r="SVK2356" s="2323"/>
      <c r="SVL2356" s="2323"/>
      <c r="SVM2356" s="2323"/>
      <c r="SVN2356" s="2323"/>
      <c r="SVO2356" s="2323"/>
      <c r="SVP2356" s="2323"/>
      <c r="SVQ2356" s="2323"/>
      <c r="SVR2356" s="2323"/>
      <c r="SVS2356" s="2323"/>
      <c r="SVT2356" s="2323"/>
      <c r="SVU2356" s="2323"/>
      <c r="SVV2356" s="2323"/>
      <c r="SVW2356" s="2323"/>
      <c r="SVX2356" s="2323"/>
      <c r="SVY2356" s="2323"/>
      <c r="SVZ2356" s="2323"/>
      <c r="SWA2356" s="2323"/>
      <c r="SWB2356" s="2323"/>
      <c r="SWC2356" s="2323"/>
      <c r="SWD2356" s="2323"/>
      <c r="SWE2356" s="2323"/>
      <c r="SWF2356" s="2323"/>
      <c r="SWG2356" s="2323"/>
      <c r="SWH2356" s="2323"/>
      <c r="SWI2356" s="2323"/>
      <c r="SWJ2356" s="2323"/>
      <c r="SWK2356" s="2323"/>
      <c r="SWL2356" s="2323"/>
      <c r="SWM2356" s="2323"/>
      <c r="SWN2356" s="2323"/>
      <c r="SWO2356" s="2323"/>
      <c r="SWP2356" s="2323"/>
      <c r="SWQ2356" s="2323"/>
      <c r="SWR2356" s="2323"/>
      <c r="SWS2356" s="2323"/>
      <c r="SWT2356" s="2323"/>
      <c r="SWU2356" s="2323"/>
      <c r="SWV2356" s="2323"/>
      <c r="SWW2356" s="2323"/>
      <c r="SWX2356" s="2323"/>
      <c r="SWY2356" s="2323"/>
      <c r="SWZ2356" s="2323"/>
      <c r="SXA2356" s="2323"/>
      <c r="SXB2356" s="2323"/>
      <c r="SXC2356" s="2323"/>
      <c r="SXD2356" s="2323"/>
      <c r="SXE2356" s="2323"/>
      <c r="SXF2356" s="2323"/>
      <c r="SXG2356" s="2323"/>
      <c r="SXH2356" s="2323"/>
      <c r="SXI2356" s="2323"/>
      <c r="SXJ2356" s="2323"/>
      <c r="SXK2356" s="2323"/>
      <c r="SXL2356" s="2323"/>
      <c r="SXM2356" s="2323"/>
      <c r="SXN2356" s="2323"/>
      <c r="SXO2356" s="2323"/>
      <c r="SXP2356" s="2323"/>
      <c r="SXQ2356" s="2323"/>
      <c r="SXR2356" s="2323"/>
      <c r="SXS2356" s="2323"/>
      <c r="SXT2356" s="2323"/>
      <c r="SXU2356" s="2323"/>
      <c r="SXV2356" s="2323"/>
      <c r="SXW2356" s="2323"/>
      <c r="SXX2356" s="2323"/>
      <c r="SXY2356" s="2323"/>
      <c r="SXZ2356" s="2323"/>
      <c r="SYA2356" s="2323"/>
      <c r="SYB2356" s="2323"/>
      <c r="SYC2356" s="2323"/>
      <c r="SYD2356" s="2323"/>
      <c r="SYE2356" s="2323"/>
      <c r="SYF2356" s="2323"/>
      <c r="SYG2356" s="2323"/>
      <c r="SYH2356" s="2323"/>
      <c r="SYI2356" s="2323"/>
      <c r="SYJ2356" s="2323"/>
      <c r="SYK2356" s="2323"/>
      <c r="SYL2356" s="2323"/>
      <c r="SYM2356" s="2323"/>
      <c r="SYN2356" s="2323"/>
      <c r="SYO2356" s="2323"/>
      <c r="SYP2356" s="2323"/>
      <c r="SYQ2356" s="2323"/>
      <c r="SYR2356" s="2323"/>
      <c r="SYS2356" s="2323"/>
      <c r="SYT2356" s="2323"/>
      <c r="SYU2356" s="2323"/>
      <c r="SYV2356" s="2323"/>
      <c r="SYW2356" s="2323"/>
      <c r="SYX2356" s="2323"/>
      <c r="SYY2356" s="2323"/>
      <c r="SYZ2356" s="2323"/>
      <c r="SZA2356" s="2323"/>
      <c r="SZB2356" s="2323"/>
      <c r="SZC2356" s="2323"/>
      <c r="SZD2356" s="2323"/>
      <c r="SZE2356" s="2323"/>
      <c r="SZF2356" s="2323"/>
      <c r="SZG2356" s="2323"/>
      <c r="SZH2356" s="2323"/>
      <c r="SZI2356" s="2323"/>
      <c r="SZJ2356" s="2323"/>
      <c r="SZK2356" s="2323"/>
      <c r="SZL2356" s="2323"/>
      <c r="SZM2356" s="2323"/>
      <c r="SZN2356" s="2323"/>
      <c r="SZO2356" s="2323"/>
      <c r="SZP2356" s="2323"/>
      <c r="SZQ2356" s="2323"/>
      <c r="SZR2356" s="2323"/>
      <c r="SZS2356" s="2323"/>
      <c r="SZT2356" s="2323"/>
      <c r="SZU2356" s="2323"/>
      <c r="SZV2356" s="2323"/>
      <c r="SZW2356" s="2323"/>
      <c r="SZX2356" s="2323"/>
      <c r="SZY2356" s="2323"/>
      <c r="SZZ2356" s="2323"/>
      <c r="TAA2356" s="2323"/>
      <c r="TAB2356" s="2323"/>
      <c r="TAC2356" s="2323"/>
      <c r="TAD2356" s="2323"/>
      <c r="TAE2356" s="2323"/>
      <c r="TAF2356" s="2323"/>
      <c r="TAG2356" s="2323"/>
      <c r="TAH2356" s="2323"/>
      <c r="TAI2356" s="2323"/>
      <c r="TAJ2356" s="2323"/>
      <c r="TAK2356" s="2323"/>
      <c r="TAL2356" s="2323"/>
      <c r="TAM2356" s="2323"/>
      <c r="TAN2356" s="2323"/>
      <c r="TAO2356" s="2323"/>
      <c r="TAP2356" s="2323"/>
      <c r="TAQ2356" s="2323"/>
      <c r="TAR2356" s="2323"/>
      <c r="TAS2356" s="2323"/>
      <c r="TAT2356" s="2323"/>
      <c r="TAU2356" s="2323"/>
      <c r="TAV2356" s="2323"/>
      <c r="TAW2356" s="2323"/>
      <c r="TAX2356" s="2323"/>
      <c r="TAY2356" s="2323"/>
      <c r="TAZ2356" s="2323"/>
      <c r="TBA2356" s="2323"/>
      <c r="TBB2356" s="2323"/>
      <c r="TBC2356" s="2323"/>
      <c r="TBD2356" s="2323"/>
      <c r="TBE2356" s="2323"/>
      <c r="TBF2356" s="2323"/>
      <c r="TBG2356" s="2323"/>
      <c r="TBH2356" s="2323"/>
      <c r="TBI2356" s="2323"/>
      <c r="TBJ2356" s="2323"/>
      <c r="TBK2356" s="2323"/>
      <c r="TBL2356" s="2323"/>
      <c r="TBM2356" s="2323"/>
      <c r="TBN2356" s="2323"/>
      <c r="TBO2356" s="2323"/>
      <c r="TBP2356" s="2323"/>
      <c r="TBQ2356" s="2323"/>
      <c r="TBR2356" s="2323"/>
      <c r="TBS2356" s="2323"/>
      <c r="TBT2356" s="2323"/>
      <c r="TBU2356" s="2323"/>
      <c r="TBV2356" s="2323"/>
      <c r="TBW2356" s="2323"/>
      <c r="TBX2356" s="2323"/>
      <c r="TBY2356" s="2323"/>
      <c r="TBZ2356" s="2323"/>
      <c r="TCA2356" s="2323"/>
      <c r="TCB2356" s="2323"/>
      <c r="TCC2356" s="2323"/>
      <c r="TCD2356" s="2323"/>
      <c r="TCE2356" s="2323"/>
      <c r="TCF2356" s="2323"/>
      <c r="TCG2356" s="2323"/>
      <c r="TCH2356" s="2323"/>
      <c r="TCI2356" s="2323"/>
      <c r="TCJ2356" s="2323"/>
      <c r="TCK2356" s="2323"/>
      <c r="TCL2356" s="2323"/>
      <c r="TCM2356" s="2323"/>
      <c r="TCN2356" s="2323"/>
      <c r="TCO2356" s="2323"/>
      <c r="TCP2356" s="2323"/>
      <c r="TCQ2356" s="2323"/>
      <c r="TCR2356" s="2323"/>
      <c r="TCS2356" s="2323"/>
      <c r="TCT2356" s="2323"/>
      <c r="TCU2356" s="2323"/>
      <c r="TCV2356" s="2323"/>
      <c r="TCW2356" s="2323"/>
      <c r="TCX2356" s="2323"/>
      <c r="TCY2356" s="2323"/>
      <c r="TCZ2356" s="2323"/>
      <c r="TDA2356" s="2323"/>
      <c r="TDB2356" s="2323"/>
      <c r="TDC2356" s="2323"/>
      <c r="TDD2356" s="2323"/>
      <c r="TDE2356" s="2323"/>
      <c r="TDF2356" s="2323"/>
      <c r="TDG2356" s="2323"/>
      <c r="TDH2356" s="2323"/>
      <c r="TDI2356" s="2323"/>
      <c r="TDJ2356" s="2323"/>
      <c r="TDK2356" s="2323"/>
      <c r="TDL2356" s="2323"/>
      <c r="TDM2356" s="2323"/>
      <c r="TDN2356" s="2323"/>
      <c r="TDO2356" s="2323"/>
      <c r="TDP2356" s="2323"/>
      <c r="TDQ2356" s="2323"/>
      <c r="TDR2356" s="2323"/>
      <c r="TDS2356" s="2323"/>
      <c r="TDT2356" s="2323"/>
      <c r="TDU2356" s="2323"/>
      <c r="TDV2356" s="2323"/>
      <c r="TDW2356" s="2323"/>
      <c r="TDX2356" s="2323"/>
      <c r="TDY2356" s="2323"/>
      <c r="TDZ2356" s="2323"/>
      <c r="TEA2356" s="2323"/>
      <c r="TEB2356" s="2323"/>
      <c r="TEC2356" s="2323"/>
      <c r="TED2356" s="2323"/>
      <c r="TEE2356" s="2323"/>
      <c r="TEF2356" s="2323"/>
      <c r="TEG2356" s="2323"/>
      <c r="TEH2356" s="2323"/>
      <c r="TEI2356" s="2323"/>
      <c r="TEJ2356" s="2323"/>
      <c r="TEK2356" s="2323"/>
      <c r="TEL2356" s="2323"/>
      <c r="TEM2356" s="2323"/>
      <c r="TEN2356" s="2323"/>
      <c r="TEO2356" s="2323"/>
      <c r="TEP2356" s="2323"/>
      <c r="TEQ2356" s="2323"/>
      <c r="TER2356" s="2323"/>
      <c r="TES2356" s="2323"/>
      <c r="TET2356" s="2323"/>
      <c r="TEU2356" s="2323"/>
      <c r="TEV2356" s="2323"/>
      <c r="TEW2356" s="2323"/>
      <c r="TEX2356" s="2323"/>
      <c r="TEY2356" s="2323"/>
      <c r="TEZ2356" s="2323"/>
      <c r="TFA2356" s="2323"/>
      <c r="TFB2356" s="2323"/>
      <c r="TFC2356" s="2323"/>
      <c r="TFD2356" s="2323"/>
      <c r="TFE2356" s="2323"/>
      <c r="TFF2356" s="2323"/>
      <c r="TFG2356" s="2323"/>
      <c r="TFH2356" s="2323"/>
      <c r="TFI2356" s="2323"/>
      <c r="TFJ2356" s="2323"/>
      <c r="TFK2356" s="2323"/>
      <c r="TFL2356" s="2323"/>
      <c r="TFM2356" s="2323"/>
      <c r="TFN2356" s="2323"/>
      <c r="TFO2356" s="2323"/>
      <c r="TFP2356" s="2323"/>
      <c r="TFQ2356" s="2323"/>
      <c r="TFR2356" s="2323"/>
      <c r="TFS2356" s="2323"/>
      <c r="TFT2356" s="2323"/>
      <c r="TFU2356" s="2323"/>
      <c r="TFV2356" s="2323"/>
      <c r="TFW2356" s="2323"/>
      <c r="TFX2356" s="2323"/>
      <c r="TFY2356" s="2323"/>
      <c r="TFZ2356" s="2323"/>
      <c r="TGA2356" s="2323"/>
      <c r="TGB2356" s="2323"/>
      <c r="TGC2356" s="2323"/>
      <c r="TGD2356" s="2323"/>
      <c r="TGE2356" s="2323"/>
      <c r="TGF2356" s="2323"/>
      <c r="TGG2356" s="2323"/>
      <c r="TGH2356" s="2323"/>
      <c r="TGI2356" s="2323"/>
      <c r="TGJ2356" s="2323"/>
      <c r="TGK2356" s="2323"/>
      <c r="TGL2356" s="2323"/>
      <c r="TGM2356" s="2323"/>
      <c r="TGN2356" s="2323"/>
      <c r="TGO2356" s="2323"/>
      <c r="TGP2356" s="2323"/>
      <c r="TGQ2356" s="2323"/>
      <c r="TGR2356" s="2323"/>
      <c r="TGS2356" s="2323"/>
      <c r="TGT2356" s="2323"/>
      <c r="TGU2356" s="2323"/>
      <c r="TGV2356" s="2323"/>
      <c r="TGW2356" s="2323"/>
      <c r="TGX2356" s="2323"/>
      <c r="TGY2356" s="2323"/>
      <c r="TGZ2356" s="2323"/>
      <c r="THA2356" s="2323"/>
      <c r="THB2356" s="2323"/>
      <c r="THC2356" s="2323"/>
      <c r="THD2356" s="2323"/>
      <c r="THE2356" s="2323"/>
      <c r="THF2356" s="2323"/>
      <c r="THG2356" s="2323"/>
      <c r="THH2356" s="2323"/>
      <c r="THI2356" s="2323"/>
      <c r="THJ2356" s="2323"/>
      <c r="THK2356" s="2323"/>
      <c r="THL2356" s="2323"/>
      <c r="THM2356" s="2323"/>
      <c r="THN2356" s="2323"/>
      <c r="THO2356" s="2323"/>
      <c r="THP2356" s="2323"/>
      <c r="THQ2356" s="2323"/>
      <c r="THR2356" s="2323"/>
      <c r="THS2356" s="2323"/>
      <c r="THT2356" s="2323"/>
      <c r="THU2356" s="2323"/>
      <c r="THV2356" s="2323"/>
      <c r="THW2356" s="2323"/>
      <c r="THX2356" s="2323"/>
      <c r="THY2356" s="2323"/>
      <c r="THZ2356" s="2323"/>
      <c r="TIA2356" s="2323"/>
      <c r="TIB2356" s="2323"/>
      <c r="TIC2356" s="2323"/>
      <c r="TID2356" s="2323"/>
      <c r="TIE2356" s="2323"/>
      <c r="TIF2356" s="2323"/>
      <c r="TIG2356" s="2323"/>
      <c r="TIH2356" s="2323"/>
      <c r="TII2356" s="2323"/>
      <c r="TIJ2356" s="2323"/>
      <c r="TIK2356" s="2323"/>
      <c r="TIL2356" s="2323"/>
      <c r="TIM2356" s="2323"/>
      <c r="TIN2356" s="2323"/>
      <c r="TIO2356" s="2323"/>
      <c r="TIP2356" s="2323"/>
      <c r="TIQ2356" s="2323"/>
      <c r="TIR2356" s="2323"/>
      <c r="TIS2356" s="2323"/>
      <c r="TIT2356" s="2323"/>
      <c r="TIU2356" s="2323"/>
      <c r="TIV2356" s="2323"/>
      <c r="TIW2356" s="2323"/>
      <c r="TIX2356" s="2323"/>
      <c r="TIY2356" s="2323"/>
      <c r="TIZ2356" s="2323"/>
      <c r="TJA2356" s="2323"/>
      <c r="TJB2356" s="2323"/>
      <c r="TJC2356" s="2323"/>
      <c r="TJD2356" s="2323"/>
      <c r="TJE2356" s="2323"/>
      <c r="TJF2356" s="2323"/>
      <c r="TJG2356" s="2323"/>
      <c r="TJH2356" s="2323"/>
      <c r="TJI2356" s="2323"/>
      <c r="TJJ2356" s="2323"/>
      <c r="TJK2356" s="2323"/>
      <c r="TJL2356" s="2323"/>
      <c r="TJM2356" s="2323"/>
      <c r="TJN2356" s="2323"/>
      <c r="TJO2356" s="2323"/>
      <c r="TJP2356" s="2323"/>
      <c r="TJQ2356" s="2323"/>
      <c r="TJR2356" s="2323"/>
      <c r="TJS2356" s="2323"/>
      <c r="TJT2356" s="2323"/>
      <c r="TJU2356" s="2323"/>
      <c r="TJV2356" s="2323"/>
      <c r="TJW2356" s="2323"/>
      <c r="TJX2356" s="2323"/>
      <c r="TJY2356" s="2323"/>
      <c r="TJZ2356" s="2323"/>
      <c r="TKA2356" s="2323"/>
      <c r="TKB2356" s="2323"/>
      <c r="TKC2356" s="2323"/>
      <c r="TKD2356" s="2323"/>
      <c r="TKE2356" s="2323"/>
      <c r="TKF2356" s="2323"/>
      <c r="TKG2356" s="2323"/>
      <c r="TKH2356" s="2323"/>
      <c r="TKI2356" s="2323"/>
      <c r="TKJ2356" s="2323"/>
      <c r="TKK2356" s="2323"/>
      <c r="TKL2356" s="2323"/>
      <c r="TKM2356" s="2323"/>
      <c r="TKN2356" s="2323"/>
      <c r="TKO2356" s="2323"/>
      <c r="TKP2356" s="2323"/>
      <c r="TKQ2356" s="2323"/>
      <c r="TKR2356" s="2323"/>
      <c r="TKS2356" s="2323"/>
      <c r="TKT2356" s="2323"/>
      <c r="TKU2356" s="2323"/>
      <c r="TKV2356" s="2323"/>
      <c r="TKW2356" s="2323"/>
      <c r="TKX2356" s="2323"/>
      <c r="TKY2356" s="2323"/>
      <c r="TKZ2356" s="2323"/>
      <c r="TLA2356" s="2323"/>
      <c r="TLB2356" s="2323"/>
      <c r="TLC2356" s="2323"/>
      <c r="TLD2356" s="2323"/>
      <c r="TLE2356" s="2323"/>
      <c r="TLF2356" s="2323"/>
      <c r="TLG2356" s="2323"/>
      <c r="TLH2356" s="2323"/>
      <c r="TLI2356" s="2323"/>
      <c r="TLJ2356" s="2323"/>
      <c r="TLK2356" s="2323"/>
      <c r="TLL2356" s="2323"/>
      <c r="TLM2356" s="2323"/>
      <c r="TLN2356" s="2323"/>
      <c r="TLO2356" s="2323"/>
      <c r="TLP2356" s="2323"/>
      <c r="TLQ2356" s="2323"/>
      <c r="TLR2356" s="2323"/>
      <c r="TLS2356" s="2323"/>
      <c r="TLT2356" s="2323"/>
      <c r="TLU2356" s="2323"/>
      <c r="TLV2356" s="2323"/>
      <c r="TLW2356" s="2323"/>
      <c r="TLX2356" s="2323"/>
      <c r="TLY2356" s="2323"/>
      <c r="TLZ2356" s="2323"/>
      <c r="TMA2356" s="2323"/>
      <c r="TMB2356" s="2323"/>
      <c r="TMC2356" s="2323"/>
      <c r="TMD2356" s="2323"/>
      <c r="TME2356" s="2323"/>
      <c r="TMF2356" s="2323"/>
      <c r="TMG2356" s="2323"/>
      <c r="TMH2356" s="2323"/>
      <c r="TMI2356" s="2323"/>
      <c r="TMJ2356" s="2323"/>
      <c r="TMK2356" s="2323"/>
      <c r="TML2356" s="2323"/>
      <c r="TMM2356" s="2323"/>
      <c r="TMN2356" s="2323"/>
      <c r="TMO2356" s="2323"/>
      <c r="TMP2356" s="2323"/>
      <c r="TMQ2356" s="2323"/>
      <c r="TMR2356" s="2323"/>
      <c r="TMS2356" s="2323"/>
      <c r="TMT2356" s="2323"/>
      <c r="TMU2356" s="2323"/>
      <c r="TMV2356" s="2323"/>
      <c r="TMW2356" s="2323"/>
      <c r="TMX2356" s="2323"/>
      <c r="TMY2356" s="2323"/>
      <c r="TMZ2356" s="2323"/>
      <c r="TNA2356" s="2323"/>
      <c r="TNB2356" s="2323"/>
      <c r="TNC2356" s="2323"/>
      <c r="TND2356" s="2323"/>
      <c r="TNE2356" s="2323"/>
      <c r="TNF2356" s="2323"/>
      <c r="TNG2356" s="2323"/>
      <c r="TNH2356" s="2323"/>
      <c r="TNI2356" s="2323"/>
      <c r="TNJ2356" s="2323"/>
      <c r="TNK2356" s="2323"/>
      <c r="TNL2356" s="2323"/>
      <c r="TNM2356" s="2323"/>
      <c r="TNN2356" s="2323"/>
      <c r="TNO2356" s="2323"/>
      <c r="TNP2356" s="2323"/>
      <c r="TNQ2356" s="2323"/>
      <c r="TNR2356" s="2323"/>
      <c r="TNS2356" s="2323"/>
      <c r="TNT2356" s="2323"/>
      <c r="TNU2356" s="2323"/>
      <c r="TNV2356" s="2323"/>
      <c r="TNW2356" s="2323"/>
      <c r="TNX2356" s="2323"/>
      <c r="TNY2356" s="2323"/>
      <c r="TNZ2356" s="2323"/>
      <c r="TOA2356" s="2323"/>
      <c r="TOB2356" s="2323"/>
      <c r="TOC2356" s="2323"/>
      <c r="TOD2356" s="2323"/>
      <c r="TOE2356" s="2323"/>
      <c r="TOF2356" s="2323"/>
      <c r="TOG2356" s="2323"/>
      <c r="TOH2356" s="2323"/>
      <c r="TOI2356" s="2323"/>
      <c r="TOJ2356" s="2323"/>
      <c r="TOK2356" s="2323"/>
      <c r="TOL2356" s="2323"/>
      <c r="TOM2356" s="2323"/>
      <c r="TON2356" s="2323"/>
      <c r="TOO2356" s="2323"/>
      <c r="TOP2356" s="2323"/>
      <c r="TOQ2356" s="2323"/>
      <c r="TOR2356" s="2323"/>
      <c r="TOS2356" s="2323"/>
      <c r="TOT2356" s="2323"/>
      <c r="TOU2356" s="2323"/>
      <c r="TOV2356" s="2323"/>
      <c r="TOW2356" s="2323"/>
      <c r="TOX2356" s="2323"/>
      <c r="TOY2356" s="2323"/>
      <c r="TOZ2356" s="2323"/>
      <c r="TPA2356" s="2323"/>
      <c r="TPB2356" s="2323"/>
      <c r="TPC2356" s="2323"/>
      <c r="TPD2356" s="2323"/>
      <c r="TPE2356" s="2323"/>
      <c r="TPF2356" s="2323"/>
      <c r="TPG2356" s="2323"/>
      <c r="TPH2356" s="2323"/>
      <c r="TPI2356" s="2323"/>
      <c r="TPJ2356" s="2323"/>
      <c r="TPK2356" s="2323"/>
      <c r="TPL2356" s="2323"/>
      <c r="TPM2356" s="2323"/>
      <c r="TPN2356" s="2323"/>
      <c r="TPO2356" s="2323"/>
      <c r="TPP2356" s="2323"/>
      <c r="TPQ2356" s="2323"/>
      <c r="TPR2356" s="2323"/>
      <c r="TPS2356" s="2323"/>
      <c r="TPT2356" s="2323"/>
      <c r="TPU2356" s="2323"/>
      <c r="TPV2356" s="2323"/>
      <c r="TPW2356" s="2323"/>
      <c r="TPX2356" s="2323"/>
      <c r="TPY2356" s="2323"/>
      <c r="TPZ2356" s="2323"/>
      <c r="TQA2356" s="2323"/>
      <c r="TQB2356" s="2323"/>
      <c r="TQC2356" s="2323"/>
      <c r="TQD2356" s="2323"/>
      <c r="TQE2356" s="2323"/>
      <c r="TQF2356" s="2323"/>
      <c r="TQG2356" s="2323"/>
      <c r="TQH2356" s="2323"/>
      <c r="TQI2356" s="2323"/>
      <c r="TQJ2356" s="2323"/>
      <c r="TQK2356" s="2323"/>
      <c r="TQL2356" s="2323"/>
      <c r="TQM2356" s="2323"/>
      <c r="TQN2356" s="2323"/>
      <c r="TQO2356" s="2323"/>
      <c r="TQP2356" s="2323"/>
      <c r="TQQ2356" s="2323"/>
      <c r="TQR2356" s="2323"/>
      <c r="TQS2356" s="2323"/>
      <c r="TQT2356" s="2323"/>
      <c r="TQU2356" s="2323"/>
      <c r="TQV2356" s="2323"/>
      <c r="TQW2356" s="2323"/>
      <c r="TQX2356" s="2323"/>
      <c r="TQY2356" s="2323"/>
      <c r="TQZ2356" s="2323"/>
      <c r="TRA2356" s="2323"/>
      <c r="TRB2356" s="2323"/>
      <c r="TRC2356" s="2323"/>
      <c r="TRD2356" s="2323"/>
      <c r="TRE2356" s="2323"/>
      <c r="TRF2356" s="2323"/>
      <c r="TRG2356" s="2323"/>
      <c r="TRH2356" s="2323"/>
      <c r="TRI2356" s="2323"/>
      <c r="TRJ2356" s="2323"/>
      <c r="TRK2356" s="2323"/>
      <c r="TRL2356" s="2323"/>
      <c r="TRM2356" s="2323"/>
      <c r="TRN2356" s="2323"/>
      <c r="TRO2356" s="2323"/>
      <c r="TRP2356" s="2323"/>
      <c r="TRQ2356" s="2323"/>
      <c r="TRR2356" s="2323"/>
      <c r="TRS2356" s="2323"/>
      <c r="TRT2356" s="2323"/>
      <c r="TRU2356" s="2323"/>
      <c r="TRV2356" s="2323"/>
      <c r="TRW2356" s="2323"/>
      <c r="TRX2356" s="2323"/>
      <c r="TRY2356" s="2323"/>
      <c r="TRZ2356" s="2323"/>
      <c r="TSA2356" s="2323"/>
      <c r="TSB2356" s="2323"/>
      <c r="TSC2356" s="2323"/>
      <c r="TSD2356" s="2323"/>
      <c r="TSE2356" s="2323"/>
      <c r="TSF2356" s="2323"/>
      <c r="TSG2356" s="2323"/>
      <c r="TSH2356" s="2323"/>
      <c r="TSI2356" s="2323"/>
      <c r="TSJ2356" s="2323"/>
      <c r="TSK2356" s="2323"/>
      <c r="TSL2356" s="2323"/>
      <c r="TSM2356" s="2323"/>
      <c r="TSN2356" s="2323"/>
      <c r="TSO2356" s="2323"/>
      <c r="TSP2356" s="2323"/>
      <c r="TSQ2356" s="2323"/>
      <c r="TSR2356" s="2323"/>
      <c r="TSS2356" s="2323"/>
      <c r="TST2356" s="2323"/>
      <c r="TSU2356" s="2323"/>
      <c r="TSV2356" s="2323"/>
      <c r="TSW2356" s="2323"/>
      <c r="TSX2356" s="2323"/>
      <c r="TSY2356" s="2323"/>
      <c r="TSZ2356" s="2323"/>
      <c r="TTA2356" s="2323"/>
      <c r="TTB2356" s="2323"/>
      <c r="TTC2356" s="2323"/>
      <c r="TTD2356" s="2323"/>
      <c r="TTE2356" s="2323"/>
      <c r="TTF2356" s="2323"/>
      <c r="TTG2356" s="2323"/>
      <c r="TTH2356" s="2323"/>
      <c r="TTI2356" s="2323"/>
      <c r="TTJ2356" s="2323"/>
      <c r="TTK2356" s="2323"/>
      <c r="TTL2356" s="2323"/>
      <c r="TTM2356" s="2323"/>
      <c r="TTN2356" s="2323"/>
      <c r="TTO2356" s="2323"/>
      <c r="TTP2356" s="2323"/>
      <c r="TTQ2356" s="2323"/>
      <c r="TTR2356" s="2323"/>
      <c r="TTS2356" s="2323"/>
      <c r="TTT2356" s="2323"/>
      <c r="TTU2356" s="2323"/>
      <c r="TTV2356" s="2323"/>
      <c r="TTW2356" s="2323"/>
      <c r="TTX2356" s="2323"/>
      <c r="TTY2356" s="2323"/>
      <c r="TTZ2356" s="2323"/>
      <c r="TUA2356" s="2323"/>
      <c r="TUB2356" s="2323"/>
      <c r="TUC2356" s="2323"/>
      <c r="TUD2356" s="2323"/>
      <c r="TUE2356" s="2323"/>
      <c r="TUF2356" s="2323"/>
      <c r="TUG2356" s="2323"/>
      <c r="TUH2356" s="2323"/>
      <c r="TUI2356" s="2323"/>
      <c r="TUJ2356" s="2323"/>
      <c r="TUK2356" s="2323"/>
      <c r="TUL2356" s="2323"/>
      <c r="TUM2356" s="2323"/>
      <c r="TUN2356" s="2323"/>
      <c r="TUO2356" s="2323"/>
      <c r="TUP2356" s="2323"/>
      <c r="TUQ2356" s="2323"/>
      <c r="TUR2356" s="2323"/>
      <c r="TUS2356" s="2323"/>
      <c r="TUT2356" s="2323"/>
      <c r="TUU2356" s="2323"/>
      <c r="TUV2356" s="2323"/>
      <c r="TUW2356" s="2323"/>
      <c r="TUX2356" s="2323"/>
      <c r="TUY2356" s="2323"/>
      <c r="TUZ2356" s="2323"/>
      <c r="TVA2356" s="2323"/>
      <c r="TVB2356" s="2323"/>
      <c r="TVC2356" s="2323"/>
      <c r="TVD2356" s="2323"/>
      <c r="TVE2356" s="2323"/>
      <c r="TVF2356" s="2323"/>
      <c r="TVG2356" s="2323"/>
      <c r="TVH2356" s="2323"/>
      <c r="TVI2356" s="2323"/>
      <c r="TVJ2356" s="2323"/>
      <c r="TVK2356" s="2323"/>
      <c r="TVL2356" s="2323"/>
      <c r="TVM2356" s="2323"/>
      <c r="TVN2356" s="2323"/>
      <c r="TVO2356" s="2323"/>
      <c r="TVP2356" s="2323"/>
      <c r="TVQ2356" s="2323"/>
      <c r="TVR2356" s="2323"/>
      <c r="TVS2356" s="2323"/>
      <c r="TVT2356" s="2323"/>
      <c r="TVU2356" s="2323"/>
      <c r="TVV2356" s="2323"/>
      <c r="TVW2356" s="2323"/>
      <c r="TVX2356" s="2323"/>
      <c r="TVY2356" s="2323"/>
      <c r="TVZ2356" s="2323"/>
      <c r="TWA2356" s="2323"/>
      <c r="TWB2356" s="2323"/>
      <c r="TWC2356" s="2323"/>
      <c r="TWD2356" s="2323"/>
      <c r="TWE2356" s="2323"/>
      <c r="TWF2356" s="2323"/>
      <c r="TWG2356" s="2323"/>
      <c r="TWH2356" s="2323"/>
      <c r="TWI2356" s="2323"/>
      <c r="TWJ2356" s="2323"/>
      <c r="TWK2356" s="2323"/>
      <c r="TWL2356" s="2323"/>
      <c r="TWM2356" s="2323"/>
      <c r="TWN2356" s="2323"/>
      <c r="TWO2356" s="2323"/>
      <c r="TWP2356" s="2323"/>
      <c r="TWQ2356" s="2323"/>
      <c r="TWR2356" s="2323"/>
      <c r="TWS2356" s="2323"/>
      <c r="TWT2356" s="2323"/>
      <c r="TWU2356" s="2323"/>
      <c r="TWV2356" s="2323"/>
      <c r="TWW2356" s="2323"/>
      <c r="TWX2356" s="2323"/>
      <c r="TWY2356" s="2323"/>
      <c r="TWZ2356" s="2323"/>
      <c r="TXA2356" s="2323"/>
      <c r="TXB2356" s="2323"/>
      <c r="TXC2356" s="2323"/>
      <c r="TXD2356" s="2323"/>
      <c r="TXE2356" s="2323"/>
      <c r="TXF2356" s="2323"/>
      <c r="TXG2356" s="2323"/>
      <c r="TXH2356" s="2323"/>
      <c r="TXI2356" s="2323"/>
      <c r="TXJ2356" s="2323"/>
      <c r="TXK2356" s="2323"/>
      <c r="TXL2356" s="2323"/>
      <c r="TXM2356" s="2323"/>
      <c r="TXN2356" s="2323"/>
      <c r="TXO2356" s="2323"/>
      <c r="TXP2356" s="2323"/>
      <c r="TXQ2356" s="2323"/>
      <c r="TXR2356" s="2323"/>
      <c r="TXS2356" s="2323"/>
      <c r="TXT2356" s="2323"/>
      <c r="TXU2356" s="2323"/>
      <c r="TXV2356" s="2323"/>
      <c r="TXW2356" s="2323"/>
      <c r="TXX2356" s="2323"/>
      <c r="TXY2356" s="2323"/>
      <c r="TXZ2356" s="2323"/>
      <c r="TYA2356" s="2323"/>
      <c r="TYB2356" s="2323"/>
      <c r="TYC2356" s="2323"/>
      <c r="TYD2356" s="2323"/>
      <c r="TYE2356" s="2323"/>
      <c r="TYF2356" s="2323"/>
      <c r="TYG2356" s="2323"/>
      <c r="TYH2356" s="2323"/>
      <c r="TYI2356" s="2323"/>
      <c r="TYJ2356" s="2323"/>
      <c r="TYK2356" s="2323"/>
      <c r="TYL2356" s="2323"/>
      <c r="TYM2356" s="2323"/>
      <c r="TYN2356" s="2323"/>
      <c r="TYO2356" s="2323"/>
      <c r="TYP2356" s="2323"/>
      <c r="TYQ2356" s="2323"/>
      <c r="TYR2356" s="2323"/>
      <c r="TYS2356" s="2323"/>
      <c r="TYT2356" s="2323"/>
      <c r="TYU2356" s="2323"/>
      <c r="TYV2356" s="2323"/>
      <c r="TYW2356" s="2323"/>
      <c r="TYX2356" s="2323"/>
      <c r="TYY2356" s="2323"/>
      <c r="TYZ2356" s="2323"/>
      <c r="TZA2356" s="2323"/>
      <c r="TZB2356" s="2323"/>
      <c r="TZC2356" s="2323"/>
      <c r="TZD2356" s="2323"/>
      <c r="TZE2356" s="2323"/>
      <c r="TZF2356" s="2323"/>
      <c r="TZG2356" s="2323"/>
      <c r="TZH2356" s="2323"/>
      <c r="TZI2356" s="2323"/>
      <c r="TZJ2356" s="2323"/>
      <c r="TZK2356" s="2323"/>
      <c r="TZL2356" s="2323"/>
      <c r="TZM2356" s="2323"/>
      <c r="TZN2356" s="2323"/>
      <c r="TZO2356" s="2323"/>
      <c r="TZP2356" s="2323"/>
      <c r="TZQ2356" s="2323"/>
      <c r="TZR2356" s="2323"/>
      <c r="TZS2356" s="2323"/>
      <c r="TZT2356" s="2323"/>
      <c r="TZU2356" s="2323"/>
      <c r="TZV2356" s="2323"/>
      <c r="TZW2356" s="2323"/>
      <c r="TZX2356" s="2323"/>
      <c r="TZY2356" s="2323"/>
      <c r="TZZ2356" s="2323"/>
      <c r="UAA2356" s="2323"/>
      <c r="UAB2356" s="2323"/>
      <c r="UAC2356" s="2323"/>
      <c r="UAD2356" s="2323"/>
      <c r="UAE2356" s="2323"/>
      <c r="UAF2356" s="2323"/>
      <c r="UAG2356" s="2323"/>
      <c r="UAH2356" s="2323"/>
      <c r="UAI2356" s="2323"/>
      <c r="UAJ2356" s="2323"/>
      <c r="UAK2356" s="2323"/>
      <c r="UAL2356" s="2323"/>
      <c r="UAM2356" s="2323"/>
      <c r="UAN2356" s="2323"/>
      <c r="UAO2356" s="2323"/>
      <c r="UAP2356" s="2323"/>
      <c r="UAQ2356" s="2323"/>
      <c r="UAR2356" s="2323"/>
      <c r="UAS2356" s="2323"/>
      <c r="UAT2356" s="2323"/>
      <c r="UAU2356" s="2323"/>
      <c r="UAV2356" s="2323"/>
      <c r="UAW2356" s="2323"/>
      <c r="UAX2356" s="2323"/>
      <c r="UAY2356" s="2323"/>
      <c r="UAZ2356" s="2323"/>
      <c r="UBA2356" s="2323"/>
      <c r="UBB2356" s="2323"/>
      <c r="UBC2356" s="2323"/>
      <c r="UBD2356" s="2323"/>
      <c r="UBE2356" s="2323"/>
      <c r="UBF2356" s="2323"/>
      <c r="UBG2356" s="2323"/>
      <c r="UBH2356" s="2323"/>
      <c r="UBI2356" s="2323"/>
      <c r="UBJ2356" s="2323"/>
      <c r="UBK2356" s="2323"/>
      <c r="UBL2356" s="2323"/>
      <c r="UBM2356" s="2323"/>
      <c r="UBN2356" s="2323"/>
      <c r="UBO2356" s="2323"/>
      <c r="UBP2356" s="2323"/>
      <c r="UBQ2356" s="2323"/>
      <c r="UBR2356" s="2323"/>
      <c r="UBS2356" s="2323"/>
      <c r="UBT2356" s="2323"/>
      <c r="UBU2356" s="2323"/>
      <c r="UBV2356" s="2323"/>
      <c r="UBW2356" s="2323"/>
      <c r="UBX2356" s="2323"/>
      <c r="UBY2356" s="2323"/>
      <c r="UBZ2356" s="2323"/>
      <c r="UCA2356" s="2323"/>
      <c r="UCB2356" s="2323"/>
      <c r="UCC2356" s="2323"/>
      <c r="UCD2356" s="2323"/>
      <c r="UCE2356" s="2323"/>
      <c r="UCF2356" s="2323"/>
      <c r="UCG2356" s="2323"/>
      <c r="UCH2356" s="2323"/>
      <c r="UCI2356" s="2323"/>
      <c r="UCJ2356" s="2323"/>
      <c r="UCK2356" s="2323"/>
      <c r="UCL2356" s="2323"/>
      <c r="UCM2356" s="2323"/>
      <c r="UCN2356" s="2323"/>
      <c r="UCO2356" s="2323"/>
      <c r="UCP2356" s="2323"/>
      <c r="UCQ2356" s="2323"/>
      <c r="UCR2356" s="2323"/>
      <c r="UCS2356" s="2323"/>
      <c r="UCT2356" s="2323"/>
      <c r="UCU2356" s="2323"/>
      <c r="UCV2356" s="2323"/>
      <c r="UCW2356" s="2323"/>
      <c r="UCX2356" s="2323"/>
      <c r="UCY2356" s="2323"/>
      <c r="UCZ2356" s="2323"/>
      <c r="UDA2356" s="2323"/>
      <c r="UDB2356" s="2323"/>
      <c r="UDC2356" s="2323"/>
      <c r="UDD2356" s="2323"/>
      <c r="UDE2356" s="2323"/>
      <c r="UDF2356" s="2323"/>
      <c r="UDG2356" s="2323"/>
      <c r="UDH2356" s="2323"/>
      <c r="UDI2356" s="2323"/>
      <c r="UDJ2356" s="2323"/>
      <c r="UDK2356" s="2323"/>
      <c r="UDL2356" s="2323"/>
      <c r="UDM2356" s="2323"/>
      <c r="UDN2356" s="2323"/>
      <c r="UDO2356" s="2323"/>
      <c r="UDP2356" s="2323"/>
      <c r="UDQ2356" s="2323"/>
      <c r="UDR2356" s="2323"/>
      <c r="UDS2356" s="2323"/>
      <c r="UDT2356" s="2323"/>
      <c r="UDU2356" s="2323"/>
      <c r="UDV2356" s="2323"/>
      <c r="UDW2356" s="2323"/>
      <c r="UDX2356" s="2323"/>
      <c r="UDY2356" s="2323"/>
      <c r="UDZ2356" s="2323"/>
      <c r="UEA2356" s="2323"/>
      <c r="UEB2356" s="2323"/>
      <c r="UEC2356" s="2323"/>
      <c r="UED2356" s="2323"/>
      <c r="UEE2356" s="2323"/>
      <c r="UEF2356" s="2323"/>
      <c r="UEG2356" s="2323"/>
      <c r="UEH2356" s="2323"/>
      <c r="UEI2356" s="2323"/>
      <c r="UEJ2356" s="2323"/>
      <c r="UEK2356" s="2323"/>
      <c r="UEL2356" s="2323"/>
      <c r="UEM2356" s="2323"/>
      <c r="UEN2356" s="2323"/>
      <c r="UEO2356" s="2323"/>
      <c r="UEP2356" s="2323"/>
      <c r="UEQ2356" s="2323"/>
      <c r="UER2356" s="2323"/>
      <c r="UES2356" s="2323"/>
      <c r="UET2356" s="2323"/>
      <c r="UEU2356" s="2323"/>
      <c r="UEV2356" s="2323"/>
      <c r="UEW2356" s="2323"/>
      <c r="UEX2356" s="2323"/>
      <c r="UEY2356" s="2323"/>
      <c r="UEZ2356" s="2323"/>
      <c r="UFA2356" s="2323"/>
      <c r="UFB2356" s="2323"/>
      <c r="UFC2356" s="2323"/>
      <c r="UFD2356" s="2323"/>
      <c r="UFE2356" s="2323"/>
      <c r="UFF2356" s="2323"/>
      <c r="UFG2356" s="2323"/>
      <c r="UFH2356" s="2323"/>
      <c r="UFI2356" s="2323"/>
      <c r="UFJ2356" s="2323"/>
      <c r="UFK2356" s="2323"/>
      <c r="UFL2356" s="2323"/>
      <c r="UFM2356" s="2323"/>
      <c r="UFN2356" s="2323"/>
      <c r="UFO2356" s="2323"/>
      <c r="UFP2356" s="2323"/>
      <c r="UFQ2356" s="2323"/>
      <c r="UFR2356" s="2323"/>
      <c r="UFS2356" s="2323"/>
      <c r="UFT2356" s="2323"/>
      <c r="UFU2356" s="2323"/>
      <c r="UFV2356" s="2323"/>
      <c r="UFW2356" s="2323"/>
      <c r="UFX2356" s="2323"/>
      <c r="UFY2356" s="2323"/>
      <c r="UFZ2356" s="2323"/>
      <c r="UGA2356" s="2323"/>
      <c r="UGB2356" s="2323"/>
      <c r="UGC2356" s="2323"/>
      <c r="UGD2356" s="2323"/>
      <c r="UGE2356" s="2323"/>
      <c r="UGF2356" s="2323"/>
      <c r="UGG2356" s="2323"/>
      <c r="UGH2356" s="2323"/>
      <c r="UGI2356" s="2323"/>
      <c r="UGJ2356" s="2323"/>
      <c r="UGK2356" s="2323"/>
      <c r="UGL2356" s="2323"/>
      <c r="UGM2356" s="2323"/>
      <c r="UGN2356" s="2323"/>
      <c r="UGO2356" s="2323"/>
      <c r="UGP2356" s="2323"/>
      <c r="UGQ2356" s="2323"/>
      <c r="UGR2356" s="2323"/>
      <c r="UGS2356" s="2323"/>
      <c r="UGT2356" s="2323"/>
      <c r="UGU2356" s="2323"/>
      <c r="UGV2356" s="2323"/>
      <c r="UGW2356" s="2323"/>
      <c r="UGX2356" s="2323"/>
      <c r="UGY2356" s="2323"/>
      <c r="UGZ2356" s="2323"/>
      <c r="UHA2356" s="2323"/>
      <c r="UHB2356" s="2323"/>
      <c r="UHC2356" s="2323"/>
      <c r="UHD2356" s="2323"/>
      <c r="UHE2356" s="2323"/>
      <c r="UHF2356" s="2323"/>
      <c r="UHG2356" s="2323"/>
      <c r="UHH2356" s="2323"/>
      <c r="UHI2356" s="2323"/>
      <c r="UHJ2356" s="2323"/>
      <c r="UHK2356" s="2323"/>
      <c r="UHL2356" s="2323"/>
      <c r="UHM2356" s="2323"/>
      <c r="UHN2356" s="2323"/>
      <c r="UHO2356" s="2323"/>
      <c r="UHP2356" s="2323"/>
      <c r="UHQ2356" s="2323"/>
      <c r="UHR2356" s="2323"/>
      <c r="UHS2356" s="2323"/>
      <c r="UHT2356" s="2323"/>
      <c r="UHU2356" s="2323"/>
      <c r="UHV2356" s="2323"/>
      <c r="UHW2356" s="2323"/>
      <c r="UHX2356" s="2323"/>
      <c r="UHY2356" s="2323"/>
      <c r="UHZ2356" s="2323"/>
      <c r="UIA2356" s="2323"/>
      <c r="UIB2356" s="2323"/>
      <c r="UIC2356" s="2323"/>
      <c r="UID2356" s="2323"/>
      <c r="UIE2356" s="2323"/>
      <c r="UIF2356" s="2323"/>
      <c r="UIG2356" s="2323"/>
      <c r="UIH2356" s="2323"/>
      <c r="UII2356" s="2323"/>
      <c r="UIJ2356" s="2323"/>
      <c r="UIK2356" s="2323"/>
      <c r="UIL2356" s="2323"/>
      <c r="UIM2356" s="2323"/>
      <c r="UIN2356" s="2323"/>
      <c r="UIO2356" s="2323"/>
      <c r="UIP2356" s="2323"/>
      <c r="UIQ2356" s="2323"/>
      <c r="UIR2356" s="2323"/>
      <c r="UIS2356" s="2323"/>
      <c r="UIT2356" s="2323"/>
      <c r="UIU2356" s="2323"/>
      <c r="UIV2356" s="2323"/>
      <c r="UIW2356" s="2323"/>
      <c r="UIX2356" s="2323"/>
      <c r="UIY2356" s="2323"/>
      <c r="UIZ2356" s="2323"/>
      <c r="UJA2356" s="2323"/>
      <c r="UJB2356" s="2323"/>
      <c r="UJC2356" s="2323"/>
      <c r="UJD2356" s="2323"/>
      <c r="UJE2356" s="2323"/>
      <c r="UJF2356" s="2323"/>
      <c r="UJG2356" s="2323"/>
      <c r="UJH2356" s="2323"/>
      <c r="UJI2356" s="2323"/>
      <c r="UJJ2356" s="2323"/>
      <c r="UJK2356" s="2323"/>
      <c r="UJL2356" s="2323"/>
      <c r="UJM2356" s="2323"/>
      <c r="UJN2356" s="2323"/>
      <c r="UJO2356" s="2323"/>
      <c r="UJP2356" s="2323"/>
      <c r="UJQ2356" s="2323"/>
      <c r="UJR2356" s="2323"/>
      <c r="UJS2356" s="2323"/>
      <c r="UJT2356" s="2323"/>
      <c r="UJU2356" s="2323"/>
      <c r="UJV2356" s="2323"/>
      <c r="UJW2356" s="2323"/>
      <c r="UJX2356" s="2323"/>
      <c r="UJY2356" s="2323"/>
      <c r="UJZ2356" s="2323"/>
      <c r="UKA2356" s="2323"/>
      <c r="UKB2356" s="2323"/>
      <c r="UKC2356" s="2323"/>
      <c r="UKD2356" s="2323"/>
      <c r="UKE2356" s="2323"/>
      <c r="UKF2356" s="2323"/>
      <c r="UKG2356" s="2323"/>
      <c r="UKH2356" s="2323"/>
      <c r="UKI2356" s="2323"/>
      <c r="UKJ2356" s="2323"/>
      <c r="UKK2356" s="2323"/>
      <c r="UKL2356" s="2323"/>
      <c r="UKM2356" s="2323"/>
      <c r="UKN2356" s="2323"/>
      <c r="UKO2356" s="2323"/>
      <c r="UKP2356" s="2323"/>
      <c r="UKQ2356" s="2323"/>
      <c r="UKR2356" s="2323"/>
      <c r="UKS2356" s="2323"/>
      <c r="UKT2356" s="2323"/>
      <c r="UKU2356" s="2323"/>
      <c r="UKV2356" s="2323"/>
      <c r="UKW2356" s="2323"/>
      <c r="UKX2356" s="2323"/>
      <c r="UKY2356" s="2323"/>
      <c r="UKZ2356" s="2323"/>
      <c r="ULA2356" s="2323"/>
      <c r="ULB2356" s="2323"/>
      <c r="ULC2356" s="2323"/>
      <c r="ULD2356" s="2323"/>
      <c r="ULE2356" s="2323"/>
      <c r="ULF2356" s="2323"/>
      <c r="ULG2356" s="2323"/>
      <c r="ULH2356" s="2323"/>
      <c r="ULI2356" s="2323"/>
      <c r="ULJ2356" s="2323"/>
      <c r="ULK2356" s="2323"/>
      <c r="ULL2356" s="2323"/>
      <c r="ULM2356" s="2323"/>
      <c r="ULN2356" s="2323"/>
      <c r="ULO2356" s="2323"/>
      <c r="ULP2356" s="2323"/>
      <c r="ULQ2356" s="2323"/>
      <c r="ULR2356" s="2323"/>
      <c r="ULS2356" s="2323"/>
      <c r="ULT2356" s="2323"/>
      <c r="ULU2356" s="2323"/>
      <c r="ULV2356" s="2323"/>
      <c r="ULW2356" s="2323"/>
      <c r="ULX2356" s="2323"/>
      <c r="ULY2356" s="2323"/>
      <c r="ULZ2356" s="2323"/>
      <c r="UMA2356" s="2323"/>
      <c r="UMB2356" s="2323"/>
      <c r="UMC2356" s="2323"/>
      <c r="UMD2356" s="2323"/>
      <c r="UME2356" s="2323"/>
      <c r="UMF2356" s="2323"/>
      <c r="UMG2356" s="2323"/>
      <c r="UMH2356" s="2323"/>
      <c r="UMI2356" s="2323"/>
      <c r="UMJ2356" s="2323"/>
      <c r="UMK2356" s="2323"/>
      <c r="UML2356" s="2323"/>
      <c r="UMM2356" s="2323"/>
      <c r="UMN2356" s="2323"/>
      <c r="UMO2356" s="2323"/>
      <c r="UMP2356" s="2323"/>
      <c r="UMQ2356" s="2323"/>
      <c r="UMR2356" s="2323"/>
      <c r="UMS2356" s="2323"/>
      <c r="UMT2356" s="2323"/>
      <c r="UMU2356" s="2323"/>
      <c r="UMV2356" s="2323"/>
      <c r="UMW2356" s="2323"/>
      <c r="UMX2356" s="2323"/>
      <c r="UMY2356" s="2323"/>
      <c r="UMZ2356" s="2323"/>
      <c r="UNA2356" s="2323"/>
      <c r="UNB2356" s="2323"/>
      <c r="UNC2356" s="2323"/>
      <c r="UND2356" s="2323"/>
      <c r="UNE2356" s="2323"/>
      <c r="UNF2356" s="2323"/>
      <c r="UNG2356" s="2323"/>
      <c r="UNH2356" s="2323"/>
      <c r="UNI2356" s="2323"/>
      <c r="UNJ2356" s="2323"/>
      <c r="UNK2356" s="2323"/>
      <c r="UNL2356" s="2323"/>
      <c r="UNM2356" s="2323"/>
      <c r="UNN2356" s="2323"/>
      <c r="UNO2356" s="2323"/>
      <c r="UNP2356" s="2323"/>
      <c r="UNQ2356" s="2323"/>
      <c r="UNR2356" s="2323"/>
      <c r="UNS2356" s="2323"/>
      <c r="UNT2356" s="2323"/>
      <c r="UNU2356" s="2323"/>
      <c r="UNV2356" s="2323"/>
      <c r="UNW2356" s="2323"/>
      <c r="UNX2356" s="2323"/>
      <c r="UNY2356" s="2323"/>
      <c r="UNZ2356" s="2323"/>
      <c r="UOA2356" s="2323"/>
      <c r="UOB2356" s="2323"/>
      <c r="UOC2356" s="2323"/>
      <c r="UOD2356" s="2323"/>
      <c r="UOE2356" s="2323"/>
      <c r="UOF2356" s="2323"/>
      <c r="UOG2356" s="2323"/>
      <c r="UOH2356" s="2323"/>
      <c r="UOI2356" s="2323"/>
      <c r="UOJ2356" s="2323"/>
      <c r="UOK2356" s="2323"/>
      <c r="UOL2356" s="2323"/>
      <c r="UOM2356" s="2323"/>
      <c r="UON2356" s="2323"/>
      <c r="UOO2356" s="2323"/>
      <c r="UOP2356" s="2323"/>
      <c r="UOQ2356" s="2323"/>
      <c r="UOR2356" s="2323"/>
      <c r="UOS2356" s="2323"/>
      <c r="UOT2356" s="2323"/>
      <c r="UOU2356" s="2323"/>
      <c r="UOV2356" s="2323"/>
      <c r="UOW2356" s="2323"/>
      <c r="UOX2356" s="2323"/>
      <c r="UOY2356" s="2323"/>
      <c r="UOZ2356" s="2323"/>
      <c r="UPA2356" s="2323"/>
      <c r="UPB2356" s="2323"/>
      <c r="UPC2356" s="2323"/>
      <c r="UPD2356" s="2323"/>
      <c r="UPE2356" s="2323"/>
      <c r="UPF2356" s="2323"/>
      <c r="UPG2356" s="2323"/>
      <c r="UPH2356" s="2323"/>
      <c r="UPI2356" s="2323"/>
      <c r="UPJ2356" s="2323"/>
      <c r="UPK2356" s="2323"/>
      <c r="UPL2356" s="2323"/>
      <c r="UPM2356" s="2323"/>
      <c r="UPN2356" s="2323"/>
      <c r="UPO2356" s="2323"/>
      <c r="UPP2356" s="2323"/>
      <c r="UPQ2356" s="2323"/>
      <c r="UPR2356" s="2323"/>
      <c r="UPS2356" s="2323"/>
      <c r="UPT2356" s="2323"/>
      <c r="UPU2356" s="2323"/>
      <c r="UPV2356" s="2323"/>
      <c r="UPW2356" s="2323"/>
      <c r="UPX2356" s="2323"/>
      <c r="UPY2356" s="2323"/>
      <c r="UPZ2356" s="2323"/>
      <c r="UQA2356" s="2323"/>
      <c r="UQB2356" s="2323"/>
      <c r="UQC2356" s="2323"/>
      <c r="UQD2356" s="2323"/>
      <c r="UQE2356" s="2323"/>
      <c r="UQF2356" s="2323"/>
      <c r="UQG2356" s="2323"/>
      <c r="UQH2356" s="2323"/>
      <c r="UQI2356" s="2323"/>
      <c r="UQJ2356" s="2323"/>
      <c r="UQK2356" s="2323"/>
      <c r="UQL2356" s="2323"/>
      <c r="UQM2356" s="2323"/>
      <c r="UQN2356" s="2323"/>
      <c r="UQO2356" s="2323"/>
      <c r="UQP2356" s="2323"/>
      <c r="UQQ2356" s="2323"/>
      <c r="UQR2356" s="2323"/>
      <c r="UQS2356" s="2323"/>
      <c r="UQT2356" s="2323"/>
      <c r="UQU2356" s="2323"/>
      <c r="UQV2356" s="2323"/>
      <c r="UQW2356" s="2323"/>
      <c r="UQX2356" s="2323"/>
      <c r="UQY2356" s="2323"/>
      <c r="UQZ2356" s="2323"/>
      <c r="URA2356" s="2323"/>
      <c r="URB2356" s="2323"/>
      <c r="URC2356" s="2323"/>
      <c r="URD2356" s="2323"/>
      <c r="URE2356" s="2323"/>
      <c r="URF2356" s="2323"/>
      <c r="URG2356" s="2323"/>
      <c r="URH2356" s="2323"/>
      <c r="URI2356" s="2323"/>
      <c r="URJ2356" s="2323"/>
      <c r="URK2356" s="2323"/>
      <c r="URL2356" s="2323"/>
      <c r="URM2356" s="2323"/>
      <c r="URN2356" s="2323"/>
      <c r="URO2356" s="2323"/>
      <c r="URP2356" s="2323"/>
      <c r="URQ2356" s="2323"/>
      <c r="URR2356" s="2323"/>
      <c r="URS2356" s="2323"/>
      <c r="URT2356" s="2323"/>
      <c r="URU2356" s="2323"/>
      <c r="URV2356" s="2323"/>
      <c r="URW2356" s="2323"/>
      <c r="URX2356" s="2323"/>
      <c r="URY2356" s="2323"/>
      <c r="URZ2356" s="2323"/>
      <c r="USA2356" s="2323"/>
      <c r="USB2356" s="2323"/>
      <c r="USC2356" s="2323"/>
      <c r="USD2356" s="2323"/>
      <c r="USE2356" s="2323"/>
      <c r="USF2356" s="2323"/>
      <c r="USG2356" s="2323"/>
      <c r="USH2356" s="2323"/>
      <c r="USI2356" s="2323"/>
      <c r="USJ2356" s="2323"/>
      <c r="USK2356" s="2323"/>
      <c r="USL2356" s="2323"/>
      <c r="USM2356" s="2323"/>
      <c r="USN2356" s="2323"/>
      <c r="USO2356" s="2323"/>
      <c r="USP2356" s="2323"/>
      <c r="USQ2356" s="2323"/>
      <c r="USR2356" s="2323"/>
      <c r="USS2356" s="2323"/>
      <c r="UST2356" s="2323"/>
      <c r="USU2356" s="2323"/>
      <c r="USV2356" s="2323"/>
      <c r="USW2356" s="2323"/>
      <c r="USX2356" s="2323"/>
      <c r="USY2356" s="2323"/>
      <c r="USZ2356" s="2323"/>
      <c r="UTA2356" s="2323"/>
      <c r="UTB2356" s="2323"/>
      <c r="UTC2356" s="2323"/>
      <c r="UTD2356" s="2323"/>
      <c r="UTE2356" s="2323"/>
      <c r="UTF2356" s="2323"/>
      <c r="UTG2356" s="2323"/>
      <c r="UTH2356" s="2323"/>
      <c r="UTI2356" s="2323"/>
      <c r="UTJ2356" s="2323"/>
      <c r="UTK2356" s="2323"/>
      <c r="UTL2356" s="2323"/>
      <c r="UTM2356" s="2323"/>
      <c r="UTN2356" s="2323"/>
      <c r="UTO2356" s="2323"/>
      <c r="UTP2356" s="2323"/>
      <c r="UTQ2356" s="2323"/>
      <c r="UTR2356" s="2323"/>
      <c r="UTS2356" s="2323"/>
      <c r="UTT2356" s="2323"/>
      <c r="UTU2356" s="2323"/>
      <c r="UTV2356" s="2323"/>
      <c r="UTW2356" s="2323"/>
      <c r="UTX2356" s="2323"/>
      <c r="UTY2356" s="2323"/>
      <c r="UTZ2356" s="2323"/>
      <c r="UUA2356" s="2323"/>
      <c r="UUB2356" s="2323"/>
      <c r="UUC2356" s="2323"/>
      <c r="UUD2356" s="2323"/>
      <c r="UUE2356" s="2323"/>
      <c r="UUF2356" s="2323"/>
      <c r="UUG2356" s="2323"/>
      <c r="UUH2356" s="2323"/>
      <c r="UUI2356" s="2323"/>
      <c r="UUJ2356" s="2323"/>
      <c r="UUK2356" s="2323"/>
      <c r="UUL2356" s="2323"/>
      <c r="UUM2356" s="2323"/>
      <c r="UUN2356" s="2323"/>
      <c r="UUO2356" s="2323"/>
      <c r="UUP2356" s="2323"/>
      <c r="UUQ2356" s="2323"/>
      <c r="UUR2356" s="2323"/>
      <c r="UUS2356" s="2323"/>
      <c r="UUT2356" s="2323"/>
      <c r="UUU2356" s="2323"/>
      <c r="UUV2356" s="2323"/>
      <c r="UUW2356" s="2323"/>
      <c r="UUX2356" s="2323"/>
      <c r="UUY2356" s="2323"/>
      <c r="UUZ2356" s="2323"/>
      <c r="UVA2356" s="2323"/>
      <c r="UVB2356" s="2323"/>
      <c r="UVC2356" s="2323"/>
      <c r="UVD2356" s="2323"/>
      <c r="UVE2356" s="2323"/>
      <c r="UVF2356" s="2323"/>
      <c r="UVG2356" s="2323"/>
      <c r="UVH2356" s="2323"/>
      <c r="UVI2356" s="2323"/>
      <c r="UVJ2356" s="2323"/>
      <c r="UVK2356" s="2323"/>
      <c r="UVL2356" s="2323"/>
      <c r="UVM2356" s="2323"/>
      <c r="UVN2356" s="2323"/>
      <c r="UVO2356" s="2323"/>
      <c r="UVP2356" s="2323"/>
      <c r="UVQ2356" s="2323"/>
      <c r="UVR2356" s="2323"/>
      <c r="UVS2356" s="2323"/>
      <c r="UVT2356" s="2323"/>
      <c r="UVU2356" s="2323"/>
      <c r="UVV2356" s="2323"/>
      <c r="UVW2356" s="2323"/>
      <c r="UVX2356" s="2323"/>
      <c r="UVY2356" s="2323"/>
      <c r="UVZ2356" s="2323"/>
      <c r="UWA2356" s="2323"/>
      <c r="UWB2356" s="2323"/>
      <c r="UWC2356" s="2323"/>
      <c r="UWD2356" s="2323"/>
      <c r="UWE2356" s="2323"/>
      <c r="UWF2356" s="2323"/>
      <c r="UWG2356" s="2323"/>
      <c r="UWH2356" s="2323"/>
      <c r="UWI2356" s="2323"/>
      <c r="UWJ2356" s="2323"/>
      <c r="UWK2356" s="2323"/>
      <c r="UWL2356" s="2323"/>
      <c r="UWM2356" s="2323"/>
      <c r="UWN2356" s="2323"/>
      <c r="UWO2356" s="2323"/>
      <c r="UWP2356" s="2323"/>
      <c r="UWQ2356" s="2323"/>
      <c r="UWR2356" s="2323"/>
      <c r="UWS2356" s="2323"/>
      <c r="UWT2356" s="2323"/>
      <c r="UWU2356" s="2323"/>
      <c r="UWV2356" s="2323"/>
      <c r="UWW2356" s="2323"/>
      <c r="UWX2356" s="2323"/>
      <c r="UWY2356" s="2323"/>
      <c r="UWZ2356" s="2323"/>
      <c r="UXA2356" s="2323"/>
      <c r="UXB2356" s="2323"/>
      <c r="UXC2356" s="2323"/>
      <c r="UXD2356" s="2323"/>
      <c r="UXE2356" s="2323"/>
      <c r="UXF2356" s="2323"/>
      <c r="UXG2356" s="2323"/>
      <c r="UXH2356" s="2323"/>
      <c r="UXI2356" s="2323"/>
      <c r="UXJ2356" s="2323"/>
      <c r="UXK2356" s="2323"/>
      <c r="UXL2356" s="2323"/>
      <c r="UXM2356" s="2323"/>
      <c r="UXN2356" s="2323"/>
      <c r="UXO2356" s="2323"/>
      <c r="UXP2356" s="2323"/>
      <c r="UXQ2356" s="2323"/>
      <c r="UXR2356" s="2323"/>
      <c r="UXS2356" s="2323"/>
      <c r="UXT2356" s="2323"/>
      <c r="UXU2356" s="2323"/>
      <c r="UXV2356" s="2323"/>
      <c r="UXW2356" s="2323"/>
      <c r="UXX2356" s="2323"/>
      <c r="UXY2356" s="2323"/>
      <c r="UXZ2356" s="2323"/>
      <c r="UYA2356" s="2323"/>
      <c r="UYB2356" s="2323"/>
      <c r="UYC2356" s="2323"/>
      <c r="UYD2356" s="2323"/>
      <c r="UYE2356" s="2323"/>
      <c r="UYF2356" s="2323"/>
      <c r="UYG2356" s="2323"/>
      <c r="UYH2356" s="2323"/>
      <c r="UYI2356" s="2323"/>
      <c r="UYJ2356" s="2323"/>
      <c r="UYK2356" s="2323"/>
      <c r="UYL2356" s="2323"/>
      <c r="UYM2356" s="2323"/>
      <c r="UYN2356" s="2323"/>
      <c r="UYO2356" s="2323"/>
      <c r="UYP2356" s="2323"/>
      <c r="UYQ2356" s="2323"/>
      <c r="UYR2356" s="2323"/>
      <c r="UYS2356" s="2323"/>
      <c r="UYT2356" s="2323"/>
      <c r="UYU2356" s="2323"/>
      <c r="UYV2356" s="2323"/>
      <c r="UYW2356" s="2323"/>
      <c r="UYX2356" s="2323"/>
      <c r="UYY2356" s="2323"/>
      <c r="UYZ2356" s="2323"/>
      <c r="UZA2356" s="2323"/>
      <c r="UZB2356" s="2323"/>
      <c r="UZC2356" s="2323"/>
      <c r="UZD2356" s="2323"/>
      <c r="UZE2356" s="2323"/>
      <c r="UZF2356" s="2323"/>
      <c r="UZG2356" s="2323"/>
      <c r="UZH2356" s="2323"/>
      <c r="UZI2356" s="2323"/>
      <c r="UZJ2356" s="2323"/>
      <c r="UZK2356" s="2323"/>
      <c r="UZL2356" s="2323"/>
      <c r="UZM2356" s="2323"/>
      <c r="UZN2356" s="2323"/>
      <c r="UZO2356" s="2323"/>
      <c r="UZP2356" s="2323"/>
      <c r="UZQ2356" s="2323"/>
      <c r="UZR2356" s="2323"/>
      <c r="UZS2356" s="2323"/>
      <c r="UZT2356" s="2323"/>
      <c r="UZU2356" s="2323"/>
      <c r="UZV2356" s="2323"/>
      <c r="UZW2356" s="2323"/>
      <c r="UZX2356" s="2323"/>
      <c r="UZY2356" s="2323"/>
      <c r="UZZ2356" s="2323"/>
      <c r="VAA2356" s="2323"/>
      <c r="VAB2356" s="2323"/>
      <c r="VAC2356" s="2323"/>
      <c r="VAD2356" s="2323"/>
      <c r="VAE2356" s="2323"/>
      <c r="VAF2356" s="2323"/>
      <c r="VAG2356" s="2323"/>
      <c r="VAH2356" s="2323"/>
      <c r="VAI2356" s="2323"/>
      <c r="VAJ2356" s="2323"/>
      <c r="VAK2356" s="2323"/>
      <c r="VAL2356" s="2323"/>
      <c r="VAM2356" s="2323"/>
      <c r="VAN2356" s="2323"/>
      <c r="VAO2356" s="2323"/>
      <c r="VAP2356" s="2323"/>
      <c r="VAQ2356" s="2323"/>
      <c r="VAR2356" s="2323"/>
      <c r="VAS2356" s="2323"/>
      <c r="VAT2356" s="2323"/>
      <c r="VAU2356" s="2323"/>
      <c r="VAV2356" s="2323"/>
      <c r="VAW2356" s="2323"/>
      <c r="VAX2356" s="2323"/>
      <c r="VAY2356" s="2323"/>
      <c r="VAZ2356" s="2323"/>
      <c r="VBA2356" s="2323"/>
      <c r="VBB2356" s="2323"/>
      <c r="VBC2356" s="2323"/>
      <c r="VBD2356" s="2323"/>
      <c r="VBE2356" s="2323"/>
      <c r="VBF2356" s="2323"/>
      <c r="VBG2356" s="2323"/>
      <c r="VBH2356" s="2323"/>
      <c r="VBI2356" s="2323"/>
      <c r="VBJ2356" s="2323"/>
      <c r="VBK2356" s="2323"/>
      <c r="VBL2356" s="2323"/>
      <c r="VBM2356" s="2323"/>
      <c r="VBN2356" s="2323"/>
      <c r="VBO2356" s="2323"/>
      <c r="VBP2356" s="2323"/>
      <c r="VBQ2356" s="2323"/>
      <c r="VBR2356" s="2323"/>
      <c r="VBS2356" s="2323"/>
      <c r="VBT2356" s="2323"/>
      <c r="VBU2356" s="2323"/>
      <c r="VBV2356" s="2323"/>
      <c r="VBW2356" s="2323"/>
      <c r="VBX2356" s="2323"/>
      <c r="VBY2356" s="2323"/>
      <c r="VBZ2356" s="2323"/>
      <c r="VCA2356" s="2323"/>
      <c r="VCB2356" s="2323"/>
      <c r="VCC2356" s="2323"/>
      <c r="VCD2356" s="2323"/>
      <c r="VCE2356" s="2323"/>
      <c r="VCF2356" s="2323"/>
      <c r="VCG2356" s="2323"/>
      <c r="VCH2356" s="2323"/>
      <c r="VCI2356" s="2323"/>
      <c r="VCJ2356" s="2323"/>
      <c r="VCK2356" s="2323"/>
      <c r="VCL2356" s="2323"/>
      <c r="VCM2356" s="2323"/>
      <c r="VCN2356" s="2323"/>
      <c r="VCO2356" s="2323"/>
      <c r="VCP2356" s="2323"/>
      <c r="VCQ2356" s="2323"/>
      <c r="VCR2356" s="2323"/>
      <c r="VCS2356" s="2323"/>
      <c r="VCT2356" s="2323"/>
      <c r="VCU2356" s="2323"/>
      <c r="VCV2356" s="2323"/>
      <c r="VCW2356" s="2323"/>
      <c r="VCX2356" s="2323"/>
      <c r="VCY2356" s="2323"/>
      <c r="VCZ2356" s="2323"/>
      <c r="VDA2356" s="2323"/>
      <c r="VDB2356" s="2323"/>
      <c r="VDC2356" s="2323"/>
      <c r="VDD2356" s="2323"/>
      <c r="VDE2356" s="2323"/>
      <c r="VDF2356" s="2323"/>
      <c r="VDG2356" s="2323"/>
      <c r="VDH2356" s="2323"/>
      <c r="VDI2356" s="2323"/>
      <c r="VDJ2356" s="2323"/>
      <c r="VDK2356" s="2323"/>
      <c r="VDL2356" s="2323"/>
      <c r="VDM2356" s="2323"/>
      <c r="VDN2356" s="2323"/>
      <c r="VDO2356" s="2323"/>
      <c r="VDP2356" s="2323"/>
      <c r="VDQ2356" s="2323"/>
      <c r="VDR2356" s="2323"/>
      <c r="VDS2356" s="2323"/>
      <c r="VDT2356" s="2323"/>
      <c r="VDU2356" s="2323"/>
      <c r="VDV2356" s="2323"/>
      <c r="VDW2356" s="2323"/>
      <c r="VDX2356" s="2323"/>
      <c r="VDY2356" s="2323"/>
      <c r="VDZ2356" s="2323"/>
      <c r="VEA2356" s="2323"/>
      <c r="VEB2356" s="2323"/>
      <c r="VEC2356" s="2323"/>
      <c r="VED2356" s="2323"/>
      <c r="VEE2356" s="2323"/>
      <c r="VEF2356" s="2323"/>
      <c r="VEG2356" s="2323"/>
      <c r="VEH2356" s="2323"/>
      <c r="VEI2356" s="2323"/>
      <c r="VEJ2356" s="2323"/>
      <c r="VEK2356" s="2323"/>
      <c r="VEL2356" s="2323"/>
      <c r="VEM2356" s="2323"/>
      <c r="VEN2356" s="2323"/>
      <c r="VEO2356" s="2323"/>
      <c r="VEP2356" s="2323"/>
      <c r="VEQ2356" s="2323"/>
      <c r="VER2356" s="2323"/>
      <c r="VES2356" s="2323"/>
      <c r="VET2356" s="2323"/>
      <c r="VEU2356" s="2323"/>
      <c r="VEV2356" s="2323"/>
      <c r="VEW2356" s="2323"/>
      <c r="VEX2356" s="2323"/>
      <c r="VEY2356" s="2323"/>
      <c r="VEZ2356" s="2323"/>
      <c r="VFA2356" s="2323"/>
      <c r="VFB2356" s="2323"/>
      <c r="VFC2356" s="2323"/>
      <c r="VFD2356" s="2323"/>
      <c r="VFE2356" s="2323"/>
      <c r="VFF2356" s="2323"/>
      <c r="VFG2356" s="2323"/>
      <c r="VFH2356" s="2323"/>
      <c r="VFI2356" s="2323"/>
      <c r="VFJ2356" s="2323"/>
      <c r="VFK2356" s="2323"/>
      <c r="VFL2356" s="2323"/>
      <c r="VFM2356" s="2323"/>
      <c r="VFN2356" s="2323"/>
      <c r="VFO2356" s="2323"/>
      <c r="VFP2356" s="2323"/>
      <c r="VFQ2356" s="2323"/>
      <c r="VFR2356" s="2323"/>
      <c r="VFS2356" s="2323"/>
      <c r="VFT2356" s="2323"/>
      <c r="VFU2356" s="2323"/>
      <c r="VFV2356" s="2323"/>
      <c r="VFW2356" s="2323"/>
      <c r="VFX2356" s="2323"/>
      <c r="VFY2356" s="2323"/>
      <c r="VFZ2356" s="2323"/>
      <c r="VGA2356" s="2323"/>
      <c r="VGB2356" s="2323"/>
      <c r="VGC2356" s="2323"/>
      <c r="VGD2356" s="2323"/>
      <c r="VGE2356" s="2323"/>
      <c r="VGF2356" s="2323"/>
      <c r="VGG2356" s="2323"/>
      <c r="VGH2356" s="2323"/>
      <c r="VGI2356" s="2323"/>
      <c r="VGJ2356" s="2323"/>
      <c r="VGK2356" s="2323"/>
      <c r="VGL2356" s="2323"/>
      <c r="VGM2356" s="2323"/>
      <c r="VGN2356" s="2323"/>
      <c r="VGO2356" s="2323"/>
      <c r="VGP2356" s="2323"/>
      <c r="VGQ2356" s="2323"/>
      <c r="VGR2356" s="2323"/>
      <c r="VGS2356" s="2323"/>
      <c r="VGT2356" s="2323"/>
      <c r="VGU2356" s="2323"/>
      <c r="VGV2356" s="2323"/>
      <c r="VGW2356" s="2323"/>
      <c r="VGX2356" s="2323"/>
      <c r="VGY2356" s="2323"/>
      <c r="VGZ2356" s="2323"/>
      <c r="VHA2356" s="2323"/>
      <c r="VHB2356" s="2323"/>
      <c r="VHC2356" s="2323"/>
      <c r="VHD2356" s="2323"/>
      <c r="VHE2356" s="2323"/>
      <c r="VHF2356" s="2323"/>
      <c r="VHG2356" s="2323"/>
      <c r="VHH2356" s="2323"/>
      <c r="VHI2356" s="2323"/>
      <c r="VHJ2356" s="2323"/>
      <c r="VHK2356" s="2323"/>
      <c r="VHL2356" s="2323"/>
      <c r="VHM2356" s="2323"/>
      <c r="VHN2356" s="2323"/>
      <c r="VHO2356" s="2323"/>
      <c r="VHP2356" s="2323"/>
      <c r="VHQ2356" s="2323"/>
      <c r="VHR2356" s="2323"/>
      <c r="VHS2356" s="2323"/>
      <c r="VHT2356" s="2323"/>
      <c r="VHU2356" s="2323"/>
      <c r="VHV2356" s="2323"/>
      <c r="VHW2356" s="2323"/>
      <c r="VHX2356" s="2323"/>
      <c r="VHY2356" s="2323"/>
      <c r="VHZ2356" s="2323"/>
      <c r="VIA2356" s="2323"/>
      <c r="VIB2356" s="2323"/>
      <c r="VIC2356" s="2323"/>
      <c r="VID2356" s="2323"/>
      <c r="VIE2356" s="2323"/>
      <c r="VIF2356" s="2323"/>
      <c r="VIG2356" s="2323"/>
      <c r="VIH2356" s="2323"/>
      <c r="VII2356" s="2323"/>
      <c r="VIJ2356" s="2323"/>
      <c r="VIK2356" s="2323"/>
      <c r="VIL2356" s="2323"/>
      <c r="VIM2356" s="2323"/>
      <c r="VIN2356" s="2323"/>
      <c r="VIO2356" s="2323"/>
      <c r="VIP2356" s="2323"/>
      <c r="VIQ2356" s="2323"/>
      <c r="VIR2356" s="2323"/>
      <c r="VIS2356" s="2323"/>
      <c r="VIT2356" s="2323"/>
      <c r="VIU2356" s="2323"/>
      <c r="VIV2356" s="2323"/>
      <c r="VIW2356" s="2323"/>
      <c r="VIX2356" s="2323"/>
      <c r="VIY2356" s="2323"/>
      <c r="VIZ2356" s="2323"/>
      <c r="VJA2356" s="2323"/>
      <c r="VJB2356" s="2323"/>
      <c r="VJC2356" s="2323"/>
      <c r="VJD2356" s="2323"/>
      <c r="VJE2356" s="2323"/>
      <c r="VJF2356" s="2323"/>
      <c r="VJG2356" s="2323"/>
      <c r="VJH2356" s="2323"/>
      <c r="VJI2356" s="2323"/>
      <c r="VJJ2356" s="2323"/>
      <c r="VJK2356" s="2323"/>
      <c r="VJL2356" s="2323"/>
      <c r="VJM2356" s="2323"/>
      <c r="VJN2356" s="2323"/>
      <c r="VJO2356" s="2323"/>
      <c r="VJP2356" s="2323"/>
      <c r="VJQ2356" s="2323"/>
      <c r="VJR2356" s="2323"/>
      <c r="VJS2356" s="2323"/>
      <c r="VJT2356" s="2323"/>
      <c r="VJU2356" s="2323"/>
      <c r="VJV2356" s="2323"/>
      <c r="VJW2356" s="2323"/>
      <c r="VJX2356" s="2323"/>
      <c r="VJY2356" s="2323"/>
      <c r="VJZ2356" s="2323"/>
      <c r="VKA2356" s="2323"/>
      <c r="VKB2356" s="2323"/>
      <c r="VKC2356" s="2323"/>
      <c r="VKD2356" s="2323"/>
      <c r="VKE2356" s="2323"/>
      <c r="VKF2356" s="2323"/>
      <c r="VKG2356" s="2323"/>
      <c r="VKH2356" s="2323"/>
      <c r="VKI2356" s="2323"/>
      <c r="VKJ2356" s="2323"/>
      <c r="VKK2356" s="2323"/>
      <c r="VKL2356" s="2323"/>
      <c r="VKM2356" s="2323"/>
      <c r="VKN2356" s="2323"/>
      <c r="VKO2356" s="2323"/>
      <c r="VKP2356" s="2323"/>
      <c r="VKQ2356" s="2323"/>
      <c r="VKR2356" s="2323"/>
      <c r="VKS2356" s="2323"/>
      <c r="VKT2356" s="2323"/>
      <c r="VKU2356" s="2323"/>
      <c r="VKV2356" s="2323"/>
      <c r="VKW2356" s="2323"/>
      <c r="VKX2356" s="2323"/>
      <c r="VKY2356" s="2323"/>
      <c r="VKZ2356" s="2323"/>
      <c r="VLA2356" s="2323"/>
      <c r="VLB2356" s="2323"/>
      <c r="VLC2356" s="2323"/>
      <c r="VLD2356" s="2323"/>
      <c r="VLE2356" s="2323"/>
      <c r="VLF2356" s="2323"/>
      <c r="VLG2356" s="2323"/>
      <c r="VLH2356" s="2323"/>
      <c r="VLI2356" s="2323"/>
      <c r="VLJ2356" s="2323"/>
      <c r="VLK2356" s="2323"/>
      <c r="VLL2356" s="2323"/>
      <c r="VLM2356" s="2323"/>
      <c r="VLN2356" s="2323"/>
      <c r="VLO2356" s="2323"/>
      <c r="VLP2356" s="2323"/>
      <c r="VLQ2356" s="2323"/>
      <c r="VLR2356" s="2323"/>
      <c r="VLS2356" s="2323"/>
      <c r="VLT2356" s="2323"/>
      <c r="VLU2356" s="2323"/>
      <c r="VLV2356" s="2323"/>
      <c r="VLW2356" s="2323"/>
      <c r="VLX2356" s="2323"/>
      <c r="VLY2356" s="2323"/>
      <c r="VLZ2356" s="2323"/>
      <c r="VMA2356" s="2323"/>
      <c r="VMB2356" s="2323"/>
      <c r="VMC2356" s="2323"/>
      <c r="VMD2356" s="2323"/>
      <c r="VME2356" s="2323"/>
      <c r="VMF2356" s="2323"/>
      <c r="VMG2356" s="2323"/>
      <c r="VMH2356" s="2323"/>
      <c r="VMI2356" s="2323"/>
      <c r="VMJ2356" s="2323"/>
      <c r="VMK2356" s="2323"/>
      <c r="VML2356" s="2323"/>
      <c r="VMM2356" s="2323"/>
      <c r="VMN2356" s="2323"/>
      <c r="VMO2356" s="2323"/>
      <c r="VMP2356" s="2323"/>
      <c r="VMQ2356" s="2323"/>
      <c r="VMR2356" s="2323"/>
      <c r="VMS2356" s="2323"/>
      <c r="VMT2356" s="2323"/>
      <c r="VMU2356" s="2323"/>
      <c r="VMV2356" s="2323"/>
      <c r="VMW2356" s="2323"/>
      <c r="VMX2356" s="2323"/>
      <c r="VMY2356" s="2323"/>
      <c r="VMZ2356" s="2323"/>
      <c r="VNA2356" s="2323"/>
      <c r="VNB2356" s="2323"/>
      <c r="VNC2356" s="2323"/>
      <c r="VND2356" s="2323"/>
      <c r="VNE2356" s="2323"/>
      <c r="VNF2356" s="2323"/>
      <c r="VNG2356" s="2323"/>
      <c r="VNH2356" s="2323"/>
      <c r="VNI2356" s="2323"/>
      <c r="VNJ2356" s="2323"/>
      <c r="VNK2356" s="2323"/>
      <c r="VNL2356" s="2323"/>
      <c r="VNM2356" s="2323"/>
      <c r="VNN2356" s="2323"/>
      <c r="VNO2356" s="2323"/>
      <c r="VNP2356" s="2323"/>
      <c r="VNQ2356" s="2323"/>
      <c r="VNR2356" s="2323"/>
      <c r="VNS2356" s="2323"/>
      <c r="VNT2356" s="2323"/>
      <c r="VNU2356" s="2323"/>
      <c r="VNV2356" s="2323"/>
      <c r="VNW2356" s="2323"/>
      <c r="VNX2356" s="2323"/>
      <c r="VNY2356" s="2323"/>
      <c r="VNZ2356" s="2323"/>
      <c r="VOA2356" s="2323"/>
      <c r="VOB2356" s="2323"/>
      <c r="VOC2356" s="2323"/>
      <c r="VOD2356" s="2323"/>
      <c r="VOE2356" s="2323"/>
      <c r="VOF2356" s="2323"/>
      <c r="VOG2356" s="2323"/>
      <c r="VOH2356" s="2323"/>
      <c r="VOI2356" s="2323"/>
      <c r="VOJ2356" s="2323"/>
      <c r="VOK2356" s="2323"/>
      <c r="VOL2356" s="2323"/>
      <c r="VOM2356" s="2323"/>
      <c r="VON2356" s="2323"/>
      <c r="VOO2356" s="2323"/>
      <c r="VOP2356" s="2323"/>
      <c r="VOQ2356" s="2323"/>
      <c r="VOR2356" s="2323"/>
      <c r="VOS2356" s="2323"/>
      <c r="VOT2356" s="2323"/>
      <c r="VOU2356" s="2323"/>
      <c r="VOV2356" s="2323"/>
      <c r="VOW2356" s="2323"/>
      <c r="VOX2356" s="2323"/>
      <c r="VOY2356" s="2323"/>
      <c r="VOZ2356" s="2323"/>
      <c r="VPA2356" s="2323"/>
      <c r="VPB2356" s="2323"/>
      <c r="VPC2356" s="2323"/>
      <c r="VPD2356" s="2323"/>
      <c r="VPE2356" s="2323"/>
      <c r="VPF2356" s="2323"/>
      <c r="VPG2356" s="2323"/>
      <c r="VPH2356" s="2323"/>
      <c r="VPI2356" s="2323"/>
      <c r="VPJ2356" s="2323"/>
      <c r="VPK2356" s="2323"/>
      <c r="VPL2356" s="2323"/>
      <c r="VPM2356" s="2323"/>
      <c r="VPN2356" s="2323"/>
      <c r="VPO2356" s="2323"/>
      <c r="VPP2356" s="2323"/>
      <c r="VPQ2356" s="2323"/>
      <c r="VPR2356" s="2323"/>
      <c r="VPS2356" s="2323"/>
      <c r="VPT2356" s="2323"/>
      <c r="VPU2356" s="2323"/>
      <c r="VPV2356" s="2323"/>
      <c r="VPW2356" s="2323"/>
      <c r="VPX2356" s="2323"/>
      <c r="VPY2356" s="2323"/>
      <c r="VPZ2356" s="2323"/>
      <c r="VQA2356" s="2323"/>
      <c r="VQB2356" s="2323"/>
      <c r="VQC2356" s="2323"/>
      <c r="VQD2356" s="2323"/>
      <c r="VQE2356" s="2323"/>
      <c r="VQF2356" s="2323"/>
      <c r="VQG2356" s="2323"/>
      <c r="VQH2356" s="2323"/>
      <c r="VQI2356" s="2323"/>
      <c r="VQJ2356" s="2323"/>
      <c r="VQK2356" s="2323"/>
      <c r="VQL2356" s="2323"/>
      <c r="VQM2356" s="2323"/>
      <c r="VQN2356" s="2323"/>
      <c r="VQO2356" s="2323"/>
      <c r="VQP2356" s="2323"/>
      <c r="VQQ2356" s="2323"/>
      <c r="VQR2356" s="2323"/>
      <c r="VQS2356" s="2323"/>
      <c r="VQT2356" s="2323"/>
      <c r="VQU2356" s="2323"/>
      <c r="VQV2356" s="2323"/>
      <c r="VQW2356" s="2323"/>
      <c r="VQX2356" s="2323"/>
      <c r="VQY2356" s="2323"/>
      <c r="VQZ2356" s="2323"/>
      <c r="VRA2356" s="2323"/>
      <c r="VRB2356" s="2323"/>
      <c r="VRC2356" s="2323"/>
      <c r="VRD2356" s="2323"/>
      <c r="VRE2356" s="2323"/>
      <c r="VRF2356" s="2323"/>
      <c r="VRG2356" s="2323"/>
      <c r="VRH2356" s="2323"/>
      <c r="VRI2356" s="2323"/>
      <c r="VRJ2356" s="2323"/>
      <c r="VRK2356" s="2323"/>
      <c r="VRL2356" s="2323"/>
      <c r="VRM2356" s="2323"/>
      <c r="VRN2356" s="2323"/>
      <c r="VRO2356" s="2323"/>
      <c r="VRP2356" s="2323"/>
      <c r="VRQ2356" s="2323"/>
      <c r="VRR2356" s="2323"/>
      <c r="VRS2356" s="2323"/>
      <c r="VRT2356" s="2323"/>
      <c r="VRU2356" s="2323"/>
      <c r="VRV2356" s="2323"/>
      <c r="VRW2356" s="2323"/>
      <c r="VRX2356" s="2323"/>
      <c r="VRY2356" s="2323"/>
      <c r="VRZ2356" s="2323"/>
      <c r="VSA2356" s="2323"/>
      <c r="VSB2356" s="2323"/>
      <c r="VSC2356" s="2323"/>
      <c r="VSD2356" s="2323"/>
      <c r="VSE2356" s="2323"/>
      <c r="VSF2356" s="2323"/>
      <c r="VSG2356" s="2323"/>
      <c r="VSH2356" s="2323"/>
      <c r="VSI2356" s="2323"/>
      <c r="VSJ2356" s="2323"/>
      <c r="VSK2356" s="2323"/>
      <c r="VSL2356" s="2323"/>
      <c r="VSM2356" s="2323"/>
      <c r="VSN2356" s="2323"/>
      <c r="VSO2356" s="2323"/>
      <c r="VSP2356" s="2323"/>
      <c r="VSQ2356" s="2323"/>
      <c r="VSR2356" s="2323"/>
      <c r="VSS2356" s="2323"/>
      <c r="VST2356" s="2323"/>
      <c r="VSU2356" s="2323"/>
      <c r="VSV2356" s="2323"/>
      <c r="VSW2356" s="2323"/>
      <c r="VSX2356" s="2323"/>
      <c r="VSY2356" s="2323"/>
      <c r="VSZ2356" s="2323"/>
      <c r="VTA2356" s="2323"/>
      <c r="VTB2356" s="2323"/>
      <c r="VTC2356" s="2323"/>
      <c r="VTD2356" s="2323"/>
      <c r="VTE2356" s="2323"/>
      <c r="VTF2356" s="2323"/>
      <c r="VTG2356" s="2323"/>
      <c r="VTH2356" s="2323"/>
      <c r="VTI2356" s="2323"/>
      <c r="VTJ2356" s="2323"/>
      <c r="VTK2356" s="2323"/>
      <c r="VTL2356" s="2323"/>
      <c r="VTM2356" s="2323"/>
      <c r="VTN2356" s="2323"/>
      <c r="VTO2356" s="2323"/>
      <c r="VTP2356" s="2323"/>
      <c r="VTQ2356" s="2323"/>
      <c r="VTR2356" s="2323"/>
      <c r="VTS2356" s="2323"/>
      <c r="VTT2356" s="2323"/>
      <c r="VTU2356" s="2323"/>
      <c r="VTV2356" s="2323"/>
      <c r="VTW2356" s="2323"/>
      <c r="VTX2356" s="2323"/>
      <c r="VTY2356" s="2323"/>
      <c r="VTZ2356" s="2323"/>
      <c r="VUA2356" s="2323"/>
      <c r="VUB2356" s="2323"/>
      <c r="VUC2356" s="2323"/>
      <c r="VUD2356" s="2323"/>
      <c r="VUE2356" s="2323"/>
      <c r="VUF2356" s="2323"/>
      <c r="VUG2356" s="2323"/>
      <c r="VUH2356" s="2323"/>
      <c r="VUI2356" s="2323"/>
      <c r="VUJ2356" s="2323"/>
      <c r="VUK2356" s="2323"/>
      <c r="VUL2356" s="2323"/>
      <c r="VUM2356" s="2323"/>
      <c r="VUN2356" s="2323"/>
      <c r="VUO2356" s="2323"/>
      <c r="VUP2356" s="2323"/>
      <c r="VUQ2356" s="2323"/>
      <c r="VUR2356" s="2323"/>
      <c r="VUS2356" s="2323"/>
      <c r="VUT2356" s="2323"/>
      <c r="VUU2356" s="2323"/>
      <c r="VUV2356" s="2323"/>
      <c r="VUW2356" s="2323"/>
      <c r="VUX2356" s="2323"/>
      <c r="VUY2356" s="2323"/>
      <c r="VUZ2356" s="2323"/>
      <c r="VVA2356" s="2323"/>
      <c r="VVB2356" s="2323"/>
      <c r="VVC2356" s="2323"/>
      <c r="VVD2356" s="2323"/>
      <c r="VVE2356" s="2323"/>
      <c r="VVF2356" s="2323"/>
      <c r="VVG2356" s="2323"/>
      <c r="VVH2356" s="2323"/>
      <c r="VVI2356" s="2323"/>
      <c r="VVJ2356" s="2323"/>
      <c r="VVK2356" s="2323"/>
      <c r="VVL2356" s="2323"/>
      <c r="VVM2356" s="2323"/>
      <c r="VVN2356" s="2323"/>
      <c r="VVO2356" s="2323"/>
      <c r="VVP2356" s="2323"/>
      <c r="VVQ2356" s="2323"/>
      <c r="VVR2356" s="2323"/>
      <c r="VVS2356" s="2323"/>
      <c r="VVT2356" s="2323"/>
      <c r="VVU2356" s="2323"/>
      <c r="VVV2356" s="2323"/>
      <c r="VVW2356" s="2323"/>
      <c r="VVX2356" s="2323"/>
      <c r="VVY2356" s="2323"/>
      <c r="VVZ2356" s="2323"/>
      <c r="VWA2356" s="2323"/>
      <c r="VWB2356" s="2323"/>
      <c r="VWC2356" s="2323"/>
      <c r="VWD2356" s="2323"/>
      <c r="VWE2356" s="2323"/>
      <c r="VWF2356" s="2323"/>
      <c r="VWG2356" s="2323"/>
      <c r="VWH2356" s="2323"/>
      <c r="VWI2356" s="2323"/>
      <c r="VWJ2356" s="2323"/>
      <c r="VWK2356" s="2323"/>
      <c r="VWL2356" s="2323"/>
      <c r="VWM2356" s="2323"/>
      <c r="VWN2356" s="2323"/>
      <c r="VWO2356" s="2323"/>
      <c r="VWP2356" s="2323"/>
      <c r="VWQ2356" s="2323"/>
      <c r="VWR2356" s="2323"/>
      <c r="VWS2356" s="2323"/>
      <c r="VWT2356" s="2323"/>
      <c r="VWU2356" s="2323"/>
      <c r="VWV2356" s="2323"/>
      <c r="VWW2356" s="2323"/>
      <c r="VWX2356" s="2323"/>
      <c r="VWY2356" s="2323"/>
      <c r="VWZ2356" s="2323"/>
      <c r="VXA2356" s="2323"/>
      <c r="VXB2356" s="2323"/>
      <c r="VXC2356" s="2323"/>
      <c r="VXD2356" s="2323"/>
      <c r="VXE2356" s="2323"/>
      <c r="VXF2356" s="2323"/>
      <c r="VXG2356" s="2323"/>
      <c r="VXH2356" s="2323"/>
      <c r="VXI2356" s="2323"/>
      <c r="VXJ2356" s="2323"/>
      <c r="VXK2356" s="2323"/>
      <c r="VXL2356" s="2323"/>
      <c r="VXM2356" s="2323"/>
      <c r="VXN2356" s="2323"/>
      <c r="VXO2356" s="2323"/>
      <c r="VXP2356" s="2323"/>
      <c r="VXQ2356" s="2323"/>
      <c r="VXR2356" s="2323"/>
      <c r="VXS2356" s="2323"/>
      <c r="VXT2356" s="2323"/>
      <c r="VXU2356" s="2323"/>
      <c r="VXV2356" s="2323"/>
      <c r="VXW2356" s="2323"/>
      <c r="VXX2356" s="2323"/>
      <c r="VXY2356" s="2323"/>
      <c r="VXZ2356" s="2323"/>
      <c r="VYA2356" s="2323"/>
      <c r="VYB2356" s="2323"/>
      <c r="VYC2356" s="2323"/>
      <c r="VYD2356" s="2323"/>
      <c r="VYE2356" s="2323"/>
      <c r="VYF2356" s="2323"/>
      <c r="VYG2356" s="2323"/>
      <c r="VYH2356" s="2323"/>
      <c r="VYI2356" s="2323"/>
      <c r="VYJ2356" s="2323"/>
      <c r="VYK2356" s="2323"/>
      <c r="VYL2356" s="2323"/>
      <c r="VYM2356" s="2323"/>
      <c r="VYN2356" s="2323"/>
      <c r="VYO2356" s="2323"/>
      <c r="VYP2356" s="2323"/>
      <c r="VYQ2356" s="2323"/>
      <c r="VYR2356" s="2323"/>
      <c r="VYS2356" s="2323"/>
      <c r="VYT2356" s="2323"/>
      <c r="VYU2356" s="2323"/>
      <c r="VYV2356" s="2323"/>
      <c r="VYW2356" s="2323"/>
      <c r="VYX2356" s="2323"/>
      <c r="VYY2356" s="2323"/>
      <c r="VYZ2356" s="2323"/>
      <c r="VZA2356" s="2323"/>
      <c r="VZB2356" s="2323"/>
      <c r="VZC2356" s="2323"/>
      <c r="VZD2356" s="2323"/>
      <c r="VZE2356" s="2323"/>
      <c r="VZF2356" s="2323"/>
      <c r="VZG2356" s="2323"/>
      <c r="VZH2356" s="2323"/>
      <c r="VZI2356" s="2323"/>
      <c r="VZJ2356" s="2323"/>
      <c r="VZK2356" s="2323"/>
      <c r="VZL2356" s="2323"/>
      <c r="VZM2356" s="2323"/>
      <c r="VZN2356" s="2323"/>
      <c r="VZO2356" s="2323"/>
      <c r="VZP2356" s="2323"/>
      <c r="VZQ2356" s="2323"/>
      <c r="VZR2356" s="2323"/>
      <c r="VZS2356" s="2323"/>
      <c r="VZT2356" s="2323"/>
      <c r="VZU2356" s="2323"/>
      <c r="VZV2356" s="2323"/>
      <c r="VZW2356" s="2323"/>
      <c r="VZX2356" s="2323"/>
      <c r="VZY2356" s="2323"/>
      <c r="VZZ2356" s="2323"/>
      <c r="WAA2356" s="2323"/>
      <c r="WAB2356" s="2323"/>
      <c r="WAC2356" s="2323"/>
      <c r="WAD2356" s="2323"/>
      <c r="WAE2356" s="2323"/>
      <c r="WAF2356" s="2323"/>
      <c r="WAG2356" s="2323"/>
      <c r="WAH2356" s="2323"/>
      <c r="WAI2356" s="2323"/>
      <c r="WAJ2356" s="2323"/>
      <c r="WAK2356" s="2323"/>
      <c r="WAL2356" s="2323"/>
      <c r="WAM2356" s="2323"/>
      <c r="WAN2356" s="2323"/>
      <c r="WAO2356" s="2323"/>
      <c r="WAP2356" s="2323"/>
      <c r="WAQ2356" s="2323"/>
      <c r="WAR2356" s="2323"/>
      <c r="WAS2356" s="2323"/>
      <c r="WAT2356" s="2323"/>
      <c r="WAU2356" s="2323"/>
      <c r="WAV2356" s="2323"/>
      <c r="WAW2356" s="2323"/>
      <c r="WAX2356" s="2323"/>
      <c r="WAY2356" s="2323"/>
      <c r="WAZ2356" s="2323"/>
      <c r="WBA2356" s="2323"/>
      <c r="WBB2356" s="2323"/>
      <c r="WBC2356" s="2323"/>
      <c r="WBD2356" s="2323"/>
      <c r="WBE2356" s="2323"/>
      <c r="WBF2356" s="2323"/>
      <c r="WBG2356" s="2323"/>
      <c r="WBH2356" s="2323"/>
      <c r="WBI2356" s="2323"/>
      <c r="WBJ2356" s="2323"/>
      <c r="WBK2356" s="2323"/>
      <c r="WBL2356" s="2323"/>
      <c r="WBM2356" s="2323"/>
      <c r="WBN2356" s="2323"/>
      <c r="WBO2356" s="2323"/>
      <c r="WBP2356" s="2323"/>
      <c r="WBQ2356" s="2323"/>
      <c r="WBR2356" s="2323"/>
      <c r="WBS2356" s="2323"/>
      <c r="WBT2356" s="2323"/>
      <c r="WBU2356" s="2323"/>
      <c r="WBV2356" s="2323"/>
      <c r="WBW2356" s="2323"/>
      <c r="WBX2356" s="2323"/>
      <c r="WBY2356" s="2323"/>
      <c r="WBZ2356" s="2323"/>
      <c r="WCA2356" s="2323"/>
      <c r="WCB2356" s="2323"/>
      <c r="WCC2356" s="2323"/>
      <c r="WCD2356" s="2323"/>
      <c r="WCE2356" s="2323"/>
      <c r="WCF2356" s="2323"/>
      <c r="WCG2356" s="2323"/>
      <c r="WCH2356" s="2323"/>
      <c r="WCI2356" s="2323"/>
      <c r="WCJ2356" s="2323"/>
      <c r="WCK2356" s="2323"/>
      <c r="WCL2356" s="2323"/>
      <c r="WCM2356" s="2323"/>
      <c r="WCN2356" s="2323"/>
      <c r="WCO2356" s="2323"/>
      <c r="WCP2356" s="2323"/>
      <c r="WCQ2356" s="2323"/>
      <c r="WCR2356" s="2323"/>
      <c r="WCS2356" s="2323"/>
      <c r="WCT2356" s="2323"/>
      <c r="WCU2356" s="2323"/>
      <c r="WCV2356" s="2323"/>
      <c r="WCW2356" s="2323"/>
      <c r="WCX2356" s="2323"/>
      <c r="WCY2356" s="2323"/>
      <c r="WCZ2356" s="2323"/>
      <c r="WDA2356" s="2323"/>
      <c r="WDB2356" s="2323"/>
      <c r="WDC2356" s="2323"/>
      <c r="WDD2356" s="2323"/>
      <c r="WDE2356" s="2323"/>
      <c r="WDF2356" s="2323"/>
      <c r="WDG2356" s="2323"/>
      <c r="WDH2356" s="2323"/>
      <c r="WDI2356" s="2323"/>
      <c r="WDJ2356" s="2323"/>
      <c r="WDK2356" s="2323"/>
      <c r="WDL2356" s="2323"/>
      <c r="WDM2356" s="2323"/>
      <c r="WDN2356" s="2323"/>
      <c r="WDO2356" s="2323"/>
      <c r="WDP2356" s="2323"/>
      <c r="WDQ2356" s="2323"/>
      <c r="WDR2356" s="2323"/>
      <c r="WDS2356" s="2323"/>
      <c r="WDT2356" s="2323"/>
      <c r="WDU2356" s="2323"/>
      <c r="WDV2356" s="2323"/>
      <c r="WDW2356" s="2323"/>
      <c r="WDX2356" s="2323"/>
      <c r="WDY2356" s="2323"/>
      <c r="WDZ2356" s="2323"/>
      <c r="WEA2356" s="2323"/>
      <c r="WEB2356" s="2323"/>
      <c r="WEC2356" s="2323"/>
      <c r="WED2356" s="2323"/>
      <c r="WEE2356" s="2323"/>
      <c r="WEF2356" s="2323"/>
      <c r="WEG2356" s="2323"/>
      <c r="WEH2356" s="2323"/>
      <c r="WEI2356" s="2323"/>
      <c r="WEJ2356" s="2323"/>
      <c r="WEK2356" s="2323"/>
      <c r="WEL2356" s="2323"/>
      <c r="WEM2356" s="2323"/>
      <c r="WEN2356" s="2323"/>
      <c r="WEO2356" s="2323"/>
      <c r="WEP2356" s="2323"/>
      <c r="WEQ2356" s="2323"/>
      <c r="WER2356" s="2323"/>
      <c r="WES2356" s="2323"/>
      <c r="WET2356" s="2323"/>
      <c r="WEU2356" s="2323"/>
      <c r="WEV2356" s="2323"/>
      <c r="WEW2356" s="2323"/>
      <c r="WEX2356" s="2323"/>
      <c r="WEY2356" s="2323"/>
      <c r="WEZ2356" s="2323"/>
      <c r="WFA2356" s="2323"/>
      <c r="WFB2356" s="2323"/>
      <c r="WFC2356" s="2323"/>
      <c r="WFD2356" s="2323"/>
      <c r="WFE2356" s="2323"/>
      <c r="WFF2356" s="2323"/>
      <c r="WFG2356" s="2323"/>
      <c r="WFH2356" s="2323"/>
      <c r="WFI2356" s="2323"/>
      <c r="WFJ2356" s="2323"/>
      <c r="WFK2356" s="2323"/>
      <c r="WFL2356" s="2323"/>
      <c r="WFM2356" s="2323"/>
      <c r="WFN2356" s="2323"/>
      <c r="WFO2356" s="2323"/>
      <c r="WFP2356" s="2323"/>
      <c r="WFQ2356" s="2323"/>
      <c r="WFR2356" s="2323"/>
      <c r="WFS2356" s="2323"/>
      <c r="WFT2356" s="2323"/>
      <c r="WFU2356" s="2323"/>
      <c r="WFV2356" s="2323"/>
      <c r="WFW2356" s="2323"/>
      <c r="WFX2356" s="2323"/>
      <c r="WFY2356" s="2323"/>
      <c r="WFZ2356" s="2323"/>
      <c r="WGA2356" s="2323"/>
      <c r="WGB2356" s="2323"/>
      <c r="WGC2356" s="2323"/>
      <c r="WGD2356" s="2323"/>
      <c r="WGE2356" s="2323"/>
      <c r="WGF2356" s="2323"/>
      <c r="WGG2356" s="2323"/>
      <c r="WGH2356" s="2323"/>
      <c r="WGI2356" s="2323"/>
      <c r="WGJ2356" s="2323"/>
      <c r="WGK2356" s="2323"/>
      <c r="WGL2356" s="2323"/>
      <c r="WGM2356" s="2323"/>
      <c r="WGN2356" s="2323"/>
      <c r="WGO2356" s="2323"/>
      <c r="WGP2356" s="2323"/>
      <c r="WGQ2356" s="2323"/>
      <c r="WGR2356" s="2323"/>
      <c r="WGS2356" s="2323"/>
      <c r="WGT2356" s="2323"/>
      <c r="WGU2356" s="2323"/>
      <c r="WGV2356" s="2323"/>
      <c r="WGW2356" s="2323"/>
      <c r="WGX2356" s="2323"/>
      <c r="WGY2356" s="2323"/>
      <c r="WGZ2356" s="2323"/>
      <c r="WHA2356" s="2323"/>
      <c r="WHB2356" s="2323"/>
      <c r="WHC2356" s="2323"/>
      <c r="WHD2356" s="2323"/>
      <c r="WHE2356" s="2323"/>
      <c r="WHF2356" s="2323"/>
      <c r="WHG2356" s="2323"/>
      <c r="WHH2356" s="2323"/>
      <c r="WHI2356" s="2323"/>
      <c r="WHJ2356" s="2323"/>
      <c r="WHK2356" s="2323"/>
      <c r="WHL2356" s="2323"/>
      <c r="WHM2356" s="2323"/>
      <c r="WHN2356" s="2323"/>
      <c r="WHO2356" s="2323"/>
      <c r="WHP2356" s="2323"/>
      <c r="WHQ2356" s="2323"/>
      <c r="WHR2356" s="2323"/>
      <c r="WHS2356" s="2323"/>
      <c r="WHT2356" s="2323"/>
      <c r="WHU2356" s="2323"/>
      <c r="WHV2356" s="2323"/>
      <c r="WHW2356" s="2323"/>
      <c r="WHX2356" s="2323"/>
      <c r="WHY2356" s="2323"/>
      <c r="WHZ2356" s="2323"/>
      <c r="WIA2356" s="2323"/>
      <c r="WIB2356" s="2323"/>
      <c r="WIC2356" s="2323"/>
      <c r="WID2356" s="2323"/>
      <c r="WIE2356" s="2323"/>
      <c r="WIF2356" s="2323"/>
      <c r="WIG2356" s="2323"/>
      <c r="WIH2356" s="2323"/>
      <c r="WII2356" s="2323"/>
      <c r="WIJ2356" s="2323"/>
      <c r="WIK2356" s="2323"/>
      <c r="WIL2356" s="2323"/>
      <c r="WIM2356" s="2323"/>
      <c r="WIN2356" s="2323"/>
      <c r="WIO2356" s="2323"/>
      <c r="WIP2356" s="2323"/>
      <c r="WIQ2356" s="2323"/>
      <c r="WIR2356" s="2323"/>
      <c r="WIS2356" s="2323"/>
      <c r="WIT2356" s="2323"/>
      <c r="WIU2356" s="2323"/>
      <c r="WIV2356" s="2323"/>
      <c r="WIW2356" s="2323"/>
      <c r="WIX2356" s="2323"/>
      <c r="WIY2356" s="2323"/>
      <c r="WIZ2356" s="2323"/>
      <c r="WJA2356" s="2323"/>
      <c r="WJB2356" s="2323"/>
      <c r="WJC2356" s="2323"/>
      <c r="WJD2356" s="2323"/>
      <c r="WJE2356" s="2323"/>
      <c r="WJF2356" s="2323"/>
      <c r="WJG2356" s="2323"/>
      <c r="WJH2356" s="2323"/>
      <c r="WJI2356" s="2323"/>
      <c r="WJJ2356" s="2323"/>
      <c r="WJK2356" s="2323"/>
      <c r="WJL2356" s="2323"/>
      <c r="WJM2356" s="2323"/>
      <c r="WJN2356" s="2323"/>
      <c r="WJO2356" s="2323"/>
      <c r="WJP2356" s="2323"/>
      <c r="WJQ2356" s="2323"/>
      <c r="WJR2356" s="2323"/>
      <c r="WJS2356" s="2323"/>
      <c r="WJT2356" s="2323"/>
      <c r="WJU2356" s="2323"/>
      <c r="WJV2356" s="2323"/>
      <c r="WJW2356" s="2323"/>
      <c r="WJX2356" s="2323"/>
      <c r="WJY2356" s="2323"/>
      <c r="WJZ2356" s="2323"/>
      <c r="WKA2356" s="2323"/>
      <c r="WKB2356" s="2323"/>
      <c r="WKC2356" s="2323"/>
      <c r="WKD2356" s="2323"/>
      <c r="WKE2356" s="2323"/>
      <c r="WKF2356" s="2323"/>
      <c r="WKG2356" s="2323"/>
      <c r="WKH2356" s="2323"/>
      <c r="WKI2356" s="2323"/>
      <c r="WKJ2356" s="2323"/>
      <c r="WKK2356" s="2323"/>
      <c r="WKL2356" s="2323"/>
      <c r="WKM2356" s="2323"/>
      <c r="WKN2356" s="2323"/>
      <c r="WKO2356" s="2323"/>
      <c r="WKP2356" s="2323"/>
      <c r="WKQ2356" s="2323"/>
      <c r="WKR2356" s="2323"/>
      <c r="WKS2356" s="2323"/>
      <c r="WKT2356" s="2323"/>
      <c r="WKU2356" s="2323"/>
      <c r="WKV2356" s="2323"/>
      <c r="WKW2356" s="2323"/>
      <c r="WKX2356" s="2323"/>
      <c r="WKY2356" s="2323"/>
      <c r="WKZ2356" s="2323"/>
      <c r="WLA2356" s="2323"/>
      <c r="WLB2356" s="2323"/>
      <c r="WLC2356" s="2323"/>
      <c r="WLD2356" s="2323"/>
      <c r="WLE2356" s="2323"/>
      <c r="WLF2356" s="2323"/>
      <c r="WLG2356" s="2323"/>
      <c r="WLH2356" s="2323"/>
      <c r="WLI2356" s="2323"/>
      <c r="WLJ2356" s="2323"/>
      <c r="WLK2356" s="2323"/>
      <c r="WLL2356" s="2323"/>
      <c r="WLM2356" s="2323"/>
      <c r="WLN2356" s="2323"/>
      <c r="WLO2356" s="2323"/>
      <c r="WLP2356" s="2323"/>
      <c r="WLQ2356" s="2323"/>
      <c r="WLR2356" s="2323"/>
      <c r="WLS2356" s="2323"/>
      <c r="WLT2356" s="2323"/>
      <c r="WLU2356" s="2323"/>
      <c r="WLV2356" s="2323"/>
      <c r="WLW2356" s="2323"/>
      <c r="WLX2356" s="2323"/>
      <c r="WLY2356" s="2323"/>
      <c r="WLZ2356" s="2323"/>
      <c r="WMA2356" s="2323"/>
      <c r="WMB2356" s="2323"/>
      <c r="WMC2356" s="2323"/>
      <c r="WMD2356" s="2323"/>
      <c r="WME2356" s="2323"/>
      <c r="WMF2356" s="2323"/>
      <c r="WMG2356" s="2323"/>
      <c r="WMH2356" s="2323"/>
      <c r="WMI2356" s="2323"/>
      <c r="WMJ2356" s="2323"/>
      <c r="WMK2356" s="2323"/>
      <c r="WML2356" s="2323"/>
      <c r="WMM2356" s="2323"/>
      <c r="WMN2356" s="2323"/>
      <c r="WMO2356" s="2323"/>
      <c r="WMP2356" s="2323"/>
      <c r="WMQ2356" s="2323"/>
      <c r="WMR2356" s="2323"/>
      <c r="WMS2356" s="2323"/>
      <c r="WMT2356" s="2323"/>
      <c r="WMU2356" s="2323"/>
      <c r="WMV2356" s="2323"/>
      <c r="WMW2356" s="2323"/>
      <c r="WMX2356" s="2323"/>
      <c r="WMY2356" s="2323"/>
      <c r="WMZ2356" s="2323"/>
      <c r="WNA2356" s="2323"/>
      <c r="WNB2356" s="2323"/>
      <c r="WNC2356" s="2323"/>
      <c r="WND2356" s="2323"/>
      <c r="WNE2356" s="2323"/>
      <c r="WNF2356" s="2323"/>
      <c r="WNG2356" s="2323"/>
      <c r="WNH2356" s="2323"/>
      <c r="WNI2356" s="2323"/>
      <c r="WNJ2356" s="2323"/>
      <c r="WNK2356" s="2323"/>
      <c r="WNL2356" s="2323"/>
      <c r="WNM2356" s="2323"/>
      <c r="WNN2356" s="2323"/>
      <c r="WNO2356" s="2323"/>
      <c r="WNP2356" s="2323"/>
      <c r="WNQ2356" s="2323"/>
      <c r="WNR2356" s="2323"/>
      <c r="WNS2356" s="2323"/>
      <c r="WNT2356" s="2323"/>
      <c r="WNU2356" s="2323"/>
      <c r="WNV2356" s="2323"/>
      <c r="WNW2356" s="2323"/>
      <c r="WNX2356" s="2323"/>
      <c r="WNY2356" s="2323"/>
      <c r="WNZ2356" s="2323"/>
      <c r="WOA2356" s="2323"/>
      <c r="WOB2356" s="2323"/>
      <c r="WOC2356" s="2323"/>
      <c r="WOD2356" s="2323"/>
      <c r="WOE2356" s="2323"/>
      <c r="WOF2356" s="2323"/>
      <c r="WOG2356" s="2323"/>
      <c r="WOH2356" s="2323"/>
      <c r="WOI2356" s="2323"/>
      <c r="WOJ2356" s="2323"/>
      <c r="WOK2356" s="2323"/>
      <c r="WOL2356" s="2323"/>
      <c r="WOM2356" s="2323"/>
      <c r="WON2356" s="2323"/>
      <c r="WOO2356" s="2323"/>
      <c r="WOP2356" s="2323"/>
      <c r="WOQ2356" s="2323"/>
      <c r="WOR2356" s="2323"/>
      <c r="WOS2356" s="2323"/>
      <c r="WOT2356" s="2323"/>
      <c r="WOU2356" s="2323"/>
      <c r="WOV2356" s="2323"/>
      <c r="WOW2356" s="2323"/>
      <c r="WOX2356" s="2323"/>
      <c r="WOY2356" s="2323"/>
      <c r="WOZ2356" s="2323"/>
      <c r="WPA2356" s="2323"/>
      <c r="WPB2356" s="2323"/>
      <c r="WPC2356" s="2323"/>
      <c r="WPD2356" s="2323"/>
      <c r="WPE2356" s="2323"/>
      <c r="WPF2356" s="2323"/>
      <c r="WPG2356" s="2323"/>
      <c r="WPH2356" s="2323"/>
      <c r="WPI2356" s="2323"/>
      <c r="WPJ2356" s="2323"/>
      <c r="WPK2356" s="2323"/>
      <c r="WPL2356" s="2323"/>
      <c r="WPM2356" s="2323"/>
      <c r="WPN2356" s="2323"/>
      <c r="WPO2356" s="2323"/>
      <c r="WPP2356" s="2323"/>
      <c r="WPQ2356" s="2323"/>
      <c r="WPR2356" s="2323"/>
      <c r="WPS2356" s="2323"/>
      <c r="WPT2356" s="2323"/>
      <c r="WPU2356" s="2323"/>
      <c r="WPV2356" s="2323"/>
      <c r="WPW2356" s="2323"/>
      <c r="WPX2356" s="2323"/>
      <c r="WPY2356" s="2323"/>
      <c r="WPZ2356" s="2323"/>
      <c r="WQA2356" s="2323"/>
      <c r="WQB2356" s="2323"/>
      <c r="WQC2356" s="2323"/>
      <c r="WQD2356" s="2323"/>
      <c r="WQE2356" s="2323"/>
      <c r="WQF2356" s="2323"/>
      <c r="WQG2356" s="2323"/>
      <c r="WQH2356" s="2323"/>
      <c r="WQI2356" s="2323"/>
      <c r="WQJ2356" s="2323"/>
      <c r="WQK2356" s="2323"/>
      <c r="WQL2356" s="2323"/>
      <c r="WQM2356" s="2323"/>
      <c r="WQN2356" s="2323"/>
      <c r="WQO2356" s="2323"/>
      <c r="WQP2356" s="2323"/>
      <c r="WQQ2356" s="2323"/>
      <c r="WQR2356" s="2323"/>
      <c r="WQS2356" s="2323"/>
      <c r="WQT2356" s="2323"/>
      <c r="WQU2356" s="2323"/>
      <c r="WQV2356" s="2323"/>
      <c r="WQW2356" s="2323"/>
      <c r="WQX2356" s="2323"/>
      <c r="WQY2356" s="2323"/>
      <c r="WQZ2356" s="2323"/>
      <c r="WRA2356" s="2323"/>
      <c r="WRB2356" s="2323"/>
      <c r="WRC2356" s="2323"/>
      <c r="WRD2356" s="2323"/>
      <c r="WRE2356" s="2323"/>
      <c r="WRF2356" s="2323"/>
      <c r="WRG2356" s="2323"/>
      <c r="WRH2356" s="2323"/>
      <c r="WRI2356" s="2323"/>
      <c r="WRJ2356" s="2323"/>
      <c r="WRK2356" s="2323"/>
      <c r="WRL2356" s="2323"/>
      <c r="WRM2356" s="2323"/>
      <c r="WRN2356" s="2323"/>
      <c r="WRO2356" s="2323"/>
      <c r="WRP2356" s="2323"/>
      <c r="WRQ2356" s="2323"/>
      <c r="WRR2356" s="2323"/>
      <c r="WRS2356" s="2323"/>
      <c r="WRT2356" s="2323"/>
      <c r="WRU2356" s="2323"/>
      <c r="WRV2356" s="2323"/>
      <c r="WRW2356" s="2323"/>
      <c r="WRX2356" s="2323"/>
      <c r="WRY2356" s="2323"/>
      <c r="WRZ2356" s="2323"/>
      <c r="WSA2356" s="2323"/>
      <c r="WSB2356" s="2323"/>
      <c r="WSC2356" s="2323"/>
      <c r="WSD2356" s="2323"/>
      <c r="WSE2356" s="2323"/>
      <c r="WSF2356" s="2323"/>
      <c r="WSG2356" s="2323"/>
      <c r="WSH2356" s="2323"/>
      <c r="WSI2356" s="2323"/>
      <c r="WSJ2356" s="2323"/>
      <c r="WSK2356" s="2323"/>
      <c r="WSL2356" s="2323"/>
      <c r="WSM2356" s="2323"/>
      <c r="WSN2356" s="2323"/>
      <c r="WSO2356" s="2323"/>
      <c r="WSP2356" s="2323"/>
      <c r="WSQ2356" s="2323"/>
      <c r="WSR2356" s="2323"/>
      <c r="WSS2356" s="2323"/>
      <c r="WST2356" s="2323"/>
      <c r="WSU2356" s="2323"/>
      <c r="WSV2356" s="2323"/>
      <c r="WSW2356" s="2323"/>
      <c r="WSX2356" s="2323"/>
      <c r="WSY2356" s="2323"/>
      <c r="WSZ2356" s="2323"/>
      <c r="WTA2356" s="2323"/>
      <c r="WTB2356" s="2323"/>
      <c r="WTC2356" s="2323"/>
      <c r="WTD2356" s="2323"/>
      <c r="WTE2356" s="2323"/>
      <c r="WTF2356" s="2323"/>
      <c r="WTG2356" s="2323"/>
      <c r="WTH2356" s="2323"/>
      <c r="WTI2356" s="2323"/>
      <c r="WTJ2356" s="2323"/>
      <c r="WTK2356" s="2323"/>
      <c r="WTL2356" s="2323"/>
      <c r="WTM2356" s="2323"/>
      <c r="WTN2356" s="2323"/>
      <c r="WTO2356" s="2323"/>
      <c r="WTP2356" s="2323"/>
      <c r="WTQ2356" s="2323"/>
      <c r="WTR2356" s="2323"/>
      <c r="WTS2356" s="2323"/>
      <c r="WTT2356" s="2323"/>
      <c r="WTU2356" s="2323"/>
      <c r="WTV2356" s="2323"/>
      <c r="WTW2356" s="2323"/>
      <c r="WTX2356" s="2323"/>
      <c r="WTY2356" s="2323"/>
      <c r="WTZ2356" s="2323"/>
      <c r="WUA2356" s="2323"/>
      <c r="WUB2356" s="2323"/>
      <c r="WUC2356" s="2323"/>
      <c r="WUD2356" s="2323"/>
      <c r="WUE2356" s="2323"/>
      <c r="WUF2356" s="2323"/>
      <c r="WUG2356" s="2323"/>
      <c r="WUH2356" s="2323"/>
      <c r="WUI2356" s="2323"/>
      <c r="WUJ2356" s="2323"/>
      <c r="WUK2356" s="2323"/>
      <c r="WUL2356" s="2323"/>
      <c r="WUM2356" s="2323"/>
      <c r="WUN2356" s="2323"/>
      <c r="WUO2356" s="2323"/>
      <c r="WUP2356" s="2323"/>
      <c r="WUQ2356" s="2323"/>
      <c r="WUR2356" s="2323"/>
      <c r="WUS2356" s="2323"/>
      <c r="WUT2356" s="2323"/>
      <c r="WUU2356" s="2323"/>
      <c r="WUV2356" s="2323"/>
      <c r="WUW2356" s="2323"/>
      <c r="WUX2356" s="2323"/>
      <c r="WUY2356" s="2323"/>
      <c r="WUZ2356" s="2323"/>
      <c r="WVA2356" s="2323"/>
      <c r="WVB2356" s="2323"/>
      <c r="WVC2356" s="2323"/>
      <c r="WVD2356" s="2323"/>
      <c r="WVE2356" s="2323"/>
      <c r="WVF2356" s="2323"/>
      <c r="WVG2356" s="2323"/>
      <c r="WVH2356" s="2323"/>
      <c r="WVI2356" s="2323"/>
      <c r="WVJ2356" s="2323"/>
      <c r="WVK2356" s="2323"/>
      <c r="WVL2356" s="2323"/>
      <c r="WVM2356" s="2323"/>
      <c r="WVN2356" s="2323"/>
      <c r="WVO2356" s="2323"/>
      <c r="WVP2356" s="2323"/>
      <c r="WVQ2356" s="2323"/>
      <c r="WVR2356" s="2323"/>
      <c r="WVS2356" s="2323"/>
      <c r="WVT2356" s="2323"/>
      <c r="WVU2356" s="2323"/>
      <c r="WVV2356" s="2323"/>
      <c r="WVW2356" s="2323"/>
      <c r="WVX2356" s="2323"/>
      <c r="WVY2356" s="2323"/>
      <c r="WVZ2356" s="2323"/>
      <c r="WWA2356" s="2323"/>
      <c r="WWB2356" s="2323"/>
      <c r="WWC2356" s="2323"/>
      <c r="WWD2356" s="2323"/>
      <c r="WWE2356" s="2323"/>
      <c r="WWF2356" s="2323"/>
      <c r="WWG2356" s="2323"/>
      <c r="WWH2356" s="2323"/>
      <c r="WWI2356" s="2323"/>
      <c r="WWJ2356" s="2323"/>
      <c r="WWK2356" s="2323"/>
      <c r="WWL2356" s="2323"/>
      <c r="WWM2356" s="2323"/>
      <c r="WWN2356" s="2323"/>
      <c r="WWO2356" s="2323"/>
      <c r="WWP2356" s="2323"/>
      <c r="WWQ2356" s="2323"/>
      <c r="WWR2356" s="2323"/>
      <c r="WWS2356" s="2323"/>
      <c r="WWT2356" s="2323"/>
      <c r="WWU2356" s="2323"/>
      <c r="WWV2356" s="2323"/>
      <c r="WWW2356" s="2323"/>
      <c r="WWX2356" s="2323"/>
      <c r="WWY2356" s="2323"/>
      <c r="WWZ2356" s="2323"/>
      <c r="WXA2356" s="2323"/>
      <c r="WXB2356" s="2323"/>
      <c r="WXC2356" s="2323"/>
      <c r="WXD2356" s="2323"/>
      <c r="WXE2356" s="2323"/>
      <c r="WXF2356" s="2323"/>
      <c r="WXG2356" s="2323"/>
      <c r="WXH2356" s="2323"/>
      <c r="WXI2356" s="2323"/>
      <c r="WXJ2356" s="2323"/>
      <c r="WXK2356" s="2323"/>
      <c r="WXL2356" s="2323"/>
      <c r="WXM2356" s="2323"/>
      <c r="WXN2356" s="2323"/>
      <c r="WXO2356" s="2323"/>
      <c r="WXP2356" s="2323"/>
      <c r="WXQ2356" s="2323"/>
      <c r="WXR2356" s="2323"/>
      <c r="WXS2356" s="2323"/>
      <c r="WXT2356" s="2323"/>
      <c r="WXU2356" s="2323"/>
      <c r="WXV2356" s="2323"/>
      <c r="WXW2356" s="2323"/>
      <c r="WXX2356" s="2323"/>
      <c r="WXY2356" s="2323"/>
      <c r="WXZ2356" s="2323"/>
      <c r="WYA2356" s="2323"/>
      <c r="WYB2356" s="2323"/>
      <c r="WYC2356" s="2323"/>
      <c r="WYD2356" s="2323"/>
      <c r="WYE2356" s="2323"/>
      <c r="WYF2356" s="2323"/>
      <c r="WYG2356" s="2323"/>
      <c r="WYH2356" s="2323"/>
      <c r="WYI2356" s="2323"/>
      <c r="WYJ2356" s="2323"/>
      <c r="WYK2356" s="2323"/>
      <c r="WYL2356" s="2323"/>
      <c r="WYM2356" s="2323"/>
      <c r="WYN2356" s="2323"/>
      <c r="WYO2356" s="2323"/>
      <c r="WYP2356" s="2323"/>
      <c r="WYQ2356" s="2323"/>
      <c r="WYR2356" s="2323"/>
      <c r="WYS2356" s="2323"/>
      <c r="WYT2356" s="2323"/>
      <c r="WYU2356" s="2323"/>
      <c r="WYV2356" s="2323"/>
      <c r="WYW2356" s="2323"/>
      <c r="WYX2356" s="2323"/>
      <c r="WYY2356" s="2323"/>
      <c r="WYZ2356" s="2323"/>
      <c r="WZA2356" s="2323"/>
      <c r="WZB2356" s="2323"/>
      <c r="WZC2356" s="2323"/>
      <c r="WZD2356" s="2323"/>
      <c r="WZE2356" s="2323"/>
      <c r="WZF2356" s="2323"/>
      <c r="WZG2356" s="2323"/>
      <c r="WZH2356" s="2323"/>
      <c r="WZI2356" s="2323"/>
      <c r="WZJ2356" s="2323"/>
      <c r="WZK2356" s="2323"/>
      <c r="WZL2356" s="2323"/>
      <c r="WZM2356" s="2323"/>
      <c r="WZN2356" s="2323"/>
      <c r="WZO2356" s="2323"/>
      <c r="WZP2356" s="2323"/>
      <c r="WZQ2356" s="2323"/>
      <c r="WZR2356" s="2323"/>
      <c r="WZS2356" s="2323"/>
      <c r="WZT2356" s="2323"/>
      <c r="WZU2356" s="2323"/>
      <c r="WZV2356" s="2323"/>
      <c r="WZW2356" s="2323"/>
      <c r="WZX2356" s="2323"/>
      <c r="WZY2356" s="2323"/>
      <c r="WZZ2356" s="2323"/>
      <c r="XAA2356" s="2323"/>
      <c r="XAB2356" s="2323"/>
      <c r="XAC2356" s="2323"/>
      <c r="XAD2356" s="2323"/>
      <c r="XAE2356" s="2323"/>
      <c r="XAF2356" s="2323"/>
      <c r="XAG2356" s="2323"/>
      <c r="XAH2356" s="2323"/>
      <c r="XAI2356" s="2323"/>
      <c r="XAJ2356" s="2323"/>
      <c r="XAK2356" s="2323"/>
      <c r="XAL2356" s="2323"/>
      <c r="XAM2356" s="2323"/>
      <c r="XAN2356" s="2323"/>
      <c r="XAO2356" s="2323"/>
      <c r="XAP2356" s="2323"/>
      <c r="XAQ2356" s="2323"/>
      <c r="XAR2356" s="2323"/>
      <c r="XAS2356" s="2323"/>
      <c r="XAT2356" s="2323"/>
      <c r="XAU2356" s="2323"/>
      <c r="XAV2356" s="2323"/>
      <c r="XAW2356" s="2323"/>
      <c r="XAX2356" s="2323"/>
      <c r="XAY2356" s="2323"/>
      <c r="XAZ2356" s="2323"/>
      <c r="XBA2356" s="2323"/>
      <c r="XBB2356" s="2323"/>
      <c r="XBC2356" s="2323"/>
      <c r="XBD2356" s="2323"/>
      <c r="XBE2356" s="2323"/>
      <c r="XBF2356" s="2323"/>
      <c r="XBG2356" s="2323"/>
      <c r="XBH2356" s="2323"/>
      <c r="XBI2356" s="2323"/>
      <c r="XBJ2356" s="2323"/>
      <c r="XBK2356" s="2323"/>
      <c r="XBL2356" s="2323"/>
      <c r="XBM2356" s="2323"/>
      <c r="XBN2356" s="2323"/>
      <c r="XBO2356" s="2323"/>
      <c r="XBP2356" s="2323"/>
      <c r="XBQ2356" s="2323"/>
      <c r="XBR2356" s="2323"/>
      <c r="XBS2356" s="2323"/>
      <c r="XBT2356" s="2323"/>
      <c r="XBU2356" s="2323"/>
      <c r="XBV2356" s="2323"/>
      <c r="XBW2356" s="2323"/>
      <c r="XBX2356" s="2323"/>
      <c r="XBY2356" s="2323"/>
      <c r="XBZ2356" s="2323"/>
      <c r="XCA2356" s="2323"/>
      <c r="XCB2356" s="2323"/>
      <c r="XCC2356" s="2323"/>
      <c r="XCD2356" s="2323"/>
      <c r="XCE2356" s="2323"/>
      <c r="XCF2356" s="2323"/>
      <c r="XCG2356" s="2323"/>
      <c r="XCH2356" s="2323"/>
      <c r="XCI2356" s="2323"/>
      <c r="XCJ2356" s="2323"/>
      <c r="XCK2356" s="2323"/>
      <c r="XCL2356" s="2323"/>
      <c r="XCM2356" s="2323"/>
      <c r="XCN2356" s="2323"/>
      <c r="XCO2356" s="2323"/>
      <c r="XCP2356" s="2323"/>
      <c r="XCQ2356" s="2323"/>
      <c r="XCR2356" s="2323"/>
      <c r="XCS2356" s="2323"/>
      <c r="XCT2356" s="2323"/>
      <c r="XCU2356" s="2323"/>
      <c r="XCV2356" s="2323"/>
      <c r="XCW2356" s="2323"/>
      <c r="XCX2356" s="2323"/>
      <c r="XCY2356" s="2323"/>
      <c r="XCZ2356" s="2323"/>
      <c r="XDA2356" s="2323"/>
      <c r="XDB2356" s="2323"/>
      <c r="XDC2356" s="2323"/>
      <c r="XDD2356" s="2323"/>
      <c r="XDE2356" s="2323"/>
      <c r="XDF2356" s="2323"/>
      <c r="XDG2356" s="2323"/>
      <c r="XDH2356" s="2323"/>
      <c r="XDI2356" s="2323"/>
      <c r="XDJ2356" s="2323"/>
      <c r="XDK2356" s="2323"/>
      <c r="XDL2356" s="2323"/>
      <c r="XDM2356" s="2323"/>
      <c r="XDN2356" s="2323"/>
      <c r="XDO2356" s="2323"/>
      <c r="XDP2356" s="2323"/>
      <c r="XDQ2356" s="2323"/>
      <c r="XDR2356" s="2323"/>
      <c r="XDS2356" s="2323"/>
      <c r="XDT2356" s="2323"/>
      <c r="XDU2356" s="2323"/>
      <c r="XDV2356" s="2323"/>
      <c r="XDW2356" s="2323"/>
      <c r="XDX2356" s="2323"/>
      <c r="XDY2356" s="2323"/>
      <c r="XDZ2356" s="2323"/>
      <c r="XEA2356" s="2323"/>
      <c r="XEB2356" s="2323"/>
      <c r="XEC2356" s="2323"/>
      <c r="XED2356" s="2323"/>
      <c r="XEE2356" s="2323"/>
      <c r="XEF2356" s="2323"/>
      <c r="XEG2356" s="2323"/>
      <c r="XEH2356" s="2323"/>
      <c r="XEI2356" s="2323"/>
      <c r="XEJ2356" s="2323"/>
      <c r="XEK2356" s="2323"/>
      <c r="XEL2356" s="2323"/>
      <c r="XEM2356" s="2323"/>
      <c r="XEN2356" s="2323"/>
      <c r="XEO2356" s="2323"/>
      <c r="XEP2356" s="2323"/>
      <c r="XEQ2356" s="2323"/>
      <c r="XER2356" s="2323"/>
      <c r="XES2356" s="2323"/>
      <c r="XET2356" s="2323"/>
      <c r="XEU2356" s="2323"/>
      <c r="XEV2356" s="2323"/>
      <c r="XEW2356" s="2323"/>
      <c r="XEX2356" s="2323"/>
      <c r="XEY2356" s="2323"/>
      <c r="XEZ2356" s="2323"/>
      <c r="XFA2356" s="2323"/>
      <c r="XFB2356" s="2323"/>
      <c r="XFC2356" s="2323"/>
    </row>
    <row r="2357" spans="1:16383" x14ac:dyDescent="0.2">
      <c r="A2357" s="1341"/>
      <c r="B2357" s="1341"/>
      <c r="C2357" s="1341"/>
      <c r="D2357" s="1342"/>
      <c r="E2357" s="1342"/>
      <c r="F2357" s="1342"/>
      <c r="G2357" s="1342"/>
      <c r="H2357" s="1342"/>
      <c r="I2357" s="2619"/>
      <c r="J2357" s="2619"/>
      <c r="K2357" s="2619"/>
      <c r="L2357" s="2620"/>
      <c r="M2357" s="2318"/>
      <c r="N2357" s="2318"/>
      <c r="O2357" s="2318"/>
      <c r="P2357" s="2318"/>
      <c r="Q2357" s="2319"/>
      <c r="R2357" s="2317"/>
      <c r="S2357" s="2320"/>
      <c r="T2357" s="2321"/>
      <c r="U2357" s="2322"/>
      <c r="V2357" s="2322"/>
      <c r="W2357" s="2613"/>
      <c r="X2357" s="2610"/>
      <c r="Y2357" s="2611"/>
      <c r="Z2357" s="2614"/>
      <c r="AA2357" s="2323"/>
      <c r="AB2357" s="2324"/>
      <c r="AC2357" s="2324"/>
      <c r="AD2357" s="2324"/>
      <c r="AE2357" s="2377"/>
      <c r="AF2357" s="1131"/>
      <c r="AG2357" s="2335"/>
      <c r="AH2357" s="2381"/>
      <c r="AI2357" s="2323"/>
      <c r="AJ2357" s="2323"/>
      <c r="AK2357" s="2323"/>
      <c r="AL2357" s="2323"/>
      <c r="AM2357" s="2323"/>
      <c r="AN2357" s="2323"/>
      <c r="AO2357" s="2323"/>
      <c r="AP2357" s="2323"/>
      <c r="AQ2357" s="2323"/>
      <c r="AR2357" s="2323"/>
      <c r="AS2357" s="2323"/>
      <c r="AT2357" s="2323"/>
      <c r="AU2357" s="2323"/>
      <c r="AV2357" s="2323"/>
      <c r="AW2357" s="2323"/>
      <c r="AX2357" s="2323"/>
      <c r="AY2357" s="2323"/>
      <c r="AZ2357" s="2323"/>
      <c r="BA2357" s="2323"/>
      <c r="BB2357" s="2323"/>
      <c r="BC2357" s="2323"/>
      <c r="BD2357" s="2323"/>
      <c r="BE2357" s="2323"/>
      <c r="BF2357" s="2323"/>
      <c r="BG2357" s="2323"/>
      <c r="BH2357" s="2323"/>
      <c r="BI2357" s="2323"/>
      <c r="BJ2357" s="2323"/>
      <c r="BK2357" s="2323"/>
      <c r="BL2357" s="2323"/>
      <c r="BM2357" s="2323"/>
      <c r="BN2357" s="2323"/>
      <c r="BO2357" s="2323"/>
      <c r="BP2357" s="2323"/>
      <c r="BQ2357" s="2323"/>
      <c r="BR2357" s="2323"/>
      <c r="BS2357" s="2323"/>
      <c r="BT2357" s="2323"/>
      <c r="BU2357" s="2323"/>
      <c r="BV2357" s="2323"/>
      <c r="BW2357" s="2323"/>
      <c r="BX2357" s="2323"/>
      <c r="BY2357" s="2323"/>
      <c r="BZ2357" s="2323"/>
      <c r="CA2357" s="2323"/>
      <c r="CB2357" s="2323"/>
      <c r="CC2357" s="2323"/>
      <c r="CD2357" s="2323"/>
      <c r="CE2357" s="2323"/>
      <c r="CF2357" s="2323"/>
      <c r="CG2357" s="2323"/>
      <c r="CH2357" s="2323"/>
      <c r="CI2357" s="2323"/>
      <c r="CJ2357" s="2323"/>
      <c r="CK2357" s="2323"/>
      <c r="CL2357" s="2323"/>
      <c r="CM2357" s="2323"/>
      <c r="CN2357" s="2323"/>
      <c r="CO2357" s="2323"/>
      <c r="CP2357" s="2323"/>
      <c r="CQ2357" s="2323"/>
      <c r="CR2357" s="2323"/>
      <c r="CS2357" s="2323"/>
      <c r="CT2357" s="2323"/>
      <c r="CU2357" s="2323"/>
      <c r="CV2357" s="2323"/>
      <c r="CW2357" s="2323"/>
      <c r="CX2357" s="2323"/>
      <c r="CY2357" s="2323"/>
      <c r="CZ2357" s="2323"/>
      <c r="DA2357" s="2323"/>
      <c r="DB2357" s="2323"/>
      <c r="DC2357" s="2323"/>
      <c r="DD2357" s="2323"/>
      <c r="DE2357" s="2323"/>
      <c r="DF2357" s="2323"/>
      <c r="DG2357" s="2323"/>
      <c r="DH2357" s="2323"/>
      <c r="DI2357" s="2323"/>
      <c r="DJ2357" s="2323"/>
      <c r="DK2357" s="2323"/>
      <c r="DL2357" s="2323"/>
      <c r="DM2357" s="2323"/>
      <c r="DN2357" s="2323"/>
      <c r="DO2357" s="2323"/>
      <c r="DP2357" s="2323"/>
      <c r="DQ2357" s="2323"/>
      <c r="DR2357" s="2323"/>
      <c r="DS2357" s="2323"/>
      <c r="DT2357" s="2323"/>
      <c r="DU2357" s="2323"/>
      <c r="DV2357" s="2323"/>
      <c r="DW2357" s="2323"/>
      <c r="DX2357" s="2323"/>
      <c r="DY2357" s="2323"/>
      <c r="DZ2357" s="2323"/>
      <c r="EA2357" s="2323"/>
      <c r="EB2357" s="2323"/>
      <c r="EC2357" s="2323"/>
      <c r="ED2357" s="2323"/>
      <c r="EE2357" s="2323"/>
      <c r="EF2357" s="2323"/>
      <c r="EG2357" s="2323"/>
      <c r="EH2357" s="2323"/>
      <c r="EI2357" s="2323"/>
      <c r="EJ2357" s="2323"/>
      <c r="EK2357" s="2323"/>
      <c r="EL2357" s="2323"/>
      <c r="EM2357" s="2323"/>
      <c r="EN2357" s="2323"/>
      <c r="EO2357" s="2323"/>
      <c r="EP2357" s="2323"/>
      <c r="EQ2357" s="2323"/>
      <c r="ER2357" s="2323"/>
      <c r="ES2357" s="2323"/>
      <c r="ET2357" s="2323"/>
      <c r="EU2357" s="2323"/>
      <c r="EV2357" s="2323"/>
      <c r="EW2357" s="2323"/>
      <c r="EX2357" s="2323"/>
      <c r="EY2357" s="2323"/>
      <c r="EZ2357" s="2323"/>
      <c r="FA2357" s="2323"/>
      <c r="FB2357" s="2323"/>
      <c r="FC2357" s="2323"/>
      <c r="FD2357" s="2323"/>
      <c r="FE2357" s="2323"/>
      <c r="FF2357" s="2323"/>
      <c r="FG2357" s="2323"/>
      <c r="FH2357" s="2323"/>
      <c r="FI2357" s="2323"/>
      <c r="FJ2357" s="2323"/>
      <c r="FK2357" s="2323"/>
      <c r="FL2357" s="2323"/>
      <c r="FM2357" s="2323"/>
      <c r="FN2357" s="2323"/>
      <c r="FO2357" s="2323"/>
      <c r="FP2357" s="2323"/>
      <c r="FQ2357" s="2323"/>
      <c r="FR2357" s="2323"/>
      <c r="FS2357" s="2323"/>
      <c r="FT2357" s="2323"/>
      <c r="FU2357" s="2323"/>
      <c r="FV2357" s="2323"/>
      <c r="FW2357" s="2323"/>
      <c r="FX2357" s="2323"/>
      <c r="FY2357" s="2323"/>
      <c r="FZ2357" s="2323"/>
      <c r="GA2357" s="2323"/>
      <c r="GB2357" s="2323"/>
      <c r="GC2357" s="2323"/>
      <c r="GD2357" s="2323"/>
      <c r="GE2357" s="2323"/>
      <c r="GF2357" s="2323"/>
      <c r="GG2357" s="2323"/>
      <c r="GH2357" s="2323"/>
      <c r="GI2357" s="2323"/>
      <c r="GJ2357" s="2323"/>
      <c r="GK2357" s="2323"/>
      <c r="GL2357" s="2323"/>
      <c r="GM2357" s="2323"/>
      <c r="GN2357" s="2323"/>
      <c r="GO2357" s="2323"/>
      <c r="GP2357" s="2323"/>
      <c r="GQ2357" s="2323"/>
      <c r="GR2357" s="2323"/>
      <c r="GS2357" s="2323"/>
      <c r="GT2357" s="2323"/>
      <c r="GU2357" s="2323"/>
      <c r="GV2357" s="2323"/>
      <c r="GW2357" s="2323"/>
      <c r="GX2357" s="2323"/>
      <c r="GY2357" s="2323"/>
      <c r="GZ2357" s="2323"/>
      <c r="HA2357" s="2323"/>
      <c r="HB2357" s="2323"/>
      <c r="HC2357" s="2323"/>
      <c r="HD2357" s="2323"/>
      <c r="HE2357" s="2323"/>
      <c r="HF2357" s="2323"/>
      <c r="HG2357" s="2323"/>
      <c r="HH2357" s="2323"/>
      <c r="HI2357" s="2323"/>
      <c r="HJ2357" s="2323"/>
      <c r="HK2357" s="2323"/>
      <c r="HL2357" s="2323"/>
      <c r="HM2357" s="2323"/>
      <c r="HN2357" s="2323"/>
      <c r="HO2357" s="2323"/>
      <c r="HP2357" s="2323"/>
      <c r="HQ2357" s="2323"/>
      <c r="HR2357" s="2323"/>
      <c r="HS2357" s="2323"/>
      <c r="HT2357" s="2323"/>
      <c r="HU2357" s="2323"/>
      <c r="HV2357" s="2323"/>
      <c r="HW2357" s="2323"/>
      <c r="HX2357" s="2323"/>
      <c r="HY2357" s="2323"/>
      <c r="HZ2357" s="2323"/>
      <c r="IA2357" s="2323"/>
      <c r="IB2357" s="2323"/>
      <c r="IC2357" s="2323"/>
      <c r="ID2357" s="2323"/>
      <c r="IE2357" s="2323"/>
      <c r="IF2357" s="2323"/>
      <c r="IG2357" s="2323"/>
      <c r="IH2357" s="2323"/>
      <c r="II2357" s="2323"/>
      <c r="IJ2357" s="2323"/>
      <c r="IK2357" s="2323"/>
      <c r="IL2357" s="2323"/>
      <c r="IM2357" s="2323"/>
      <c r="IN2357" s="2323"/>
      <c r="IO2357" s="2323"/>
      <c r="IP2357" s="2323"/>
      <c r="IQ2357" s="2323"/>
      <c r="IR2357" s="2323"/>
      <c r="IS2357" s="2323"/>
      <c r="IT2357" s="2323"/>
      <c r="IU2357" s="2323"/>
      <c r="IV2357" s="2323"/>
      <c r="IW2357" s="2323"/>
      <c r="IX2357" s="2323"/>
      <c r="IY2357" s="2323"/>
      <c r="IZ2357" s="2323"/>
      <c r="JA2357" s="2323"/>
      <c r="JB2357" s="2323"/>
      <c r="JC2357" s="2323"/>
      <c r="JD2357" s="2323"/>
      <c r="JE2357" s="2323"/>
      <c r="JF2357" s="2323"/>
      <c r="JG2357" s="2323"/>
      <c r="JH2357" s="2323"/>
      <c r="JI2357" s="2323"/>
      <c r="JJ2357" s="2323"/>
      <c r="JK2357" s="2323"/>
      <c r="JL2357" s="2323"/>
      <c r="JM2357" s="2323"/>
      <c r="JN2357" s="2323"/>
      <c r="JO2357" s="2323"/>
      <c r="JP2357" s="2323"/>
      <c r="JQ2357" s="2323"/>
      <c r="JR2357" s="2323"/>
      <c r="JS2357" s="2323"/>
      <c r="JT2357" s="2323"/>
      <c r="JU2357" s="2323"/>
      <c r="JV2357" s="2323"/>
      <c r="JW2357" s="2323"/>
      <c r="JX2357" s="2323"/>
      <c r="JY2357" s="2323"/>
      <c r="JZ2357" s="2323"/>
      <c r="KA2357" s="2323"/>
      <c r="KB2357" s="2323"/>
      <c r="KC2357" s="2323"/>
      <c r="KD2357" s="2323"/>
      <c r="KE2357" s="2323"/>
      <c r="KF2357" s="2323"/>
      <c r="KG2357" s="2323"/>
      <c r="KH2357" s="2323"/>
      <c r="KI2357" s="2323"/>
      <c r="KJ2357" s="2323"/>
      <c r="KK2357" s="2323"/>
      <c r="KL2357" s="2323"/>
      <c r="KM2357" s="2323"/>
      <c r="KN2357" s="2323"/>
      <c r="KO2357" s="2323"/>
      <c r="KP2357" s="2323"/>
      <c r="KQ2357" s="2323"/>
      <c r="KR2357" s="2323"/>
      <c r="KS2357" s="2323"/>
      <c r="KT2357" s="2323"/>
      <c r="KU2357" s="2323"/>
      <c r="KV2357" s="2323"/>
      <c r="KW2357" s="2323"/>
      <c r="KX2357" s="2323"/>
      <c r="KY2357" s="2323"/>
      <c r="KZ2357" s="2323"/>
      <c r="LA2357" s="2323"/>
      <c r="LB2357" s="2323"/>
      <c r="LC2357" s="2323"/>
      <c r="LD2357" s="2323"/>
      <c r="LE2357" s="2323"/>
      <c r="LF2357" s="2323"/>
      <c r="LG2357" s="2323"/>
      <c r="LH2357" s="2323"/>
      <c r="LI2357" s="2323"/>
      <c r="LJ2357" s="2323"/>
      <c r="LK2357" s="2323"/>
      <c r="LL2357" s="2323"/>
      <c r="LM2357" s="2323"/>
      <c r="LN2357" s="2323"/>
      <c r="LO2357" s="2323"/>
      <c r="LP2357" s="2323"/>
      <c r="LQ2357" s="2323"/>
      <c r="LR2357" s="2323"/>
      <c r="LS2357" s="2323"/>
      <c r="LT2357" s="2323"/>
      <c r="LU2357" s="2323"/>
      <c r="LV2357" s="2323"/>
      <c r="LW2357" s="2323"/>
      <c r="LX2357" s="2323"/>
      <c r="LY2357" s="2323"/>
      <c r="LZ2357" s="2323"/>
      <c r="MA2357" s="2323"/>
      <c r="MB2357" s="2323"/>
      <c r="MC2357" s="2323"/>
      <c r="MD2357" s="2323"/>
      <c r="ME2357" s="2323"/>
      <c r="MF2357" s="2323"/>
      <c r="MG2357" s="2323"/>
      <c r="MH2357" s="2323"/>
      <c r="MI2357" s="2323"/>
      <c r="MJ2357" s="2323"/>
      <c r="MK2357" s="2323"/>
      <c r="ML2357" s="2323"/>
      <c r="MM2357" s="2323"/>
      <c r="MN2357" s="2323"/>
      <c r="MO2357" s="2323"/>
      <c r="MP2357" s="2323"/>
      <c r="MQ2357" s="2323"/>
      <c r="MR2357" s="2323"/>
      <c r="MS2357" s="2323"/>
      <c r="MT2357" s="2323"/>
      <c r="MU2357" s="2323"/>
      <c r="MV2357" s="2323"/>
      <c r="MW2357" s="2323"/>
      <c r="MX2357" s="2323"/>
      <c r="MY2357" s="2323"/>
      <c r="MZ2357" s="2323"/>
      <c r="NA2357" s="2323"/>
      <c r="NB2357" s="2323"/>
      <c r="NC2357" s="2323"/>
      <c r="ND2357" s="2323"/>
      <c r="NE2357" s="2323"/>
      <c r="NF2357" s="2323"/>
      <c r="NG2357" s="2323"/>
      <c r="NH2357" s="2323"/>
      <c r="NI2357" s="2323"/>
      <c r="NJ2357" s="2323"/>
      <c r="NK2357" s="2323"/>
      <c r="NL2357" s="2323"/>
      <c r="NM2357" s="2323"/>
      <c r="NN2357" s="2323"/>
      <c r="NO2357" s="2323"/>
      <c r="NP2357" s="2323"/>
      <c r="NQ2357" s="2323"/>
      <c r="NR2357" s="2323"/>
      <c r="NS2357" s="2323"/>
      <c r="NT2357" s="2323"/>
      <c r="NU2357" s="2323"/>
      <c r="NV2357" s="2323"/>
      <c r="NW2357" s="2323"/>
      <c r="NX2357" s="2323"/>
      <c r="NY2357" s="2323"/>
      <c r="NZ2357" s="2323"/>
      <c r="OA2357" s="2323"/>
      <c r="OB2357" s="2323"/>
      <c r="OC2357" s="2323"/>
      <c r="OD2357" s="2323"/>
      <c r="OE2357" s="2323"/>
      <c r="OF2357" s="2323"/>
      <c r="OG2357" s="2323"/>
      <c r="OH2357" s="2323"/>
      <c r="OI2357" s="2323"/>
      <c r="OJ2357" s="2323"/>
      <c r="OK2357" s="2323"/>
      <c r="OL2357" s="2323"/>
      <c r="OM2357" s="2323"/>
      <c r="ON2357" s="2323"/>
      <c r="OO2357" s="2323"/>
      <c r="OP2357" s="2323"/>
      <c r="OQ2357" s="2323"/>
      <c r="OR2357" s="2323"/>
      <c r="OS2357" s="2323"/>
      <c r="OT2357" s="2323"/>
      <c r="OU2357" s="2323"/>
      <c r="OV2357" s="2323"/>
      <c r="OW2357" s="2323"/>
      <c r="OX2357" s="2323"/>
      <c r="OY2357" s="2323"/>
      <c r="OZ2357" s="2323"/>
      <c r="PA2357" s="2323"/>
      <c r="PB2357" s="2323"/>
      <c r="PC2357" s="2323"/>
      <c r="PD2357" s="2323"/>
      <c r="PE2357" s="2323"/>
      <c r="PF2357" s="2323"/>
      <c r="PG2357" s="2323"/>
      <c r="PH2357" s="2323"/>
      <c r="PI2357" s="2323"/>
      <c r="PJ2357" s="2323"/>
      <c r="PK2357" s="2323"/>
      <c r="PL2357" s="2323"/>
      <c r="PM2357" s="2323"/>
      <c r="PN2357" s="2323"/>
      <c r="PO2357" s="2323"/>
      <c r="PP2357" s="2323"/>
      <c r="PQ2357" s="2323"/>
      <c r="PR2357" s="2323"/>
      <c r="PS2357" s="2323"/>
      <c r="PT2357" s="2323"/>
      <c r="PU2357" s="2323"/>
      <c r="PV2357" s="2323"/>
      <c r="PW2357" s="2323"/>
      <c r="PX2357" s="2323"/>
      <c r="PY2357" s="2323"/>
      <c r="PZ2357" s="2323"/>
      <c r="QA2357" s="2323"/>
      <c r="QB2357" s="2323"/>
      <c r="QC2357" s="2323"/>
      <c r="QD2357" s="2323"/>
      <c r="QE2357" s="2323"/>
      <c r="QF2357" s="2323"/>
      <c r="QG2357" s="2323"/>
      <c r="QH2357" s="2323"/>
      <c r="QI2357" s="2323"/>
      <c r="QJ2357" s="2323"/>
      <c r="QK2357" s="2323"/>
      <c r="QL2357" s="2323"/>
      <c r="QM2357" s="2323"/>
      <c r="QN2357" s="2323"/>
      <c r="QO2357" s="2323"/>
      <c r="QP2357" s="2323"/>
      <c r="QQ2357" s="2323"/>
      <c r="QR2357" s="2323"/>
      <c r="QS2357" s="2323"/>
      <c r="QT2357" s="2323"/>
      <c r="QU2357" s="2323"/>
      <c r="QV2357" s="2323"/>
      <c r="QW2357" s="2323"/>
      <c r="QX2357" s="2323"/>
      <c r="QY2357" s="2323"/>
      <c r="QZ2357" s="2323"/>
      <c r="RA2357" s="2323"/>
      <c r="RB2357" s="2323"/>
      <c r="RC2357" s="2323"/>
      <c r="RD2357" s="2323"/>
      <c r="RE2357" s="2323"/>
      <c r="RF2357" s="2323"/>
      <c r="RG2357" s="2323"/>
      <c r="RH2357" s="2323"/>
      <c r="RI2357" s="2323"/>
      <c r="RJ2357" s="2323"/>
      <c r="RK2357" s="2323"/>
      <c r="RL2357" s="2323"/>
      <c r="RM2357" s="2323"/>
      <c r="RN2357" s="2323"/>
      <c r="RO2357" s="2323"/>
      <c r="RP2357" s="2323"/>
      <c r="RQ2357" s="2323"/>
      <c r="RR2357" s="2323"/>
      <c r="RS2357" s="2323"/>
      <c r="RT2357" s="2323"/>
      <c r="RU2357" s="2323"/>
      <c r="RV2357" s="2323"/>
      <c r="RW2357" s="2323"/>
      <c r="RX2357" s="2323"/>
      <c r="RY2357" s="2323"/>
      <c r="RZ2357" s="2323"/>
      <c r="SA2357" s="2323"/>
      <c r="SB2357" s="2323"/>
      <c r="SC2357" s="2323"/>
      <c r="SD2357" s="2323"/>
      <c r="SE2357" s="2323"/>
      <c r="SF2357" s="2323"/>
      <c r="SG2357" s="2323"/>
      <c r="SH2357" s="2323"/>
      <c r="SI2357" s="2323"/>
      <c r="SJ2357" s="2323"/>
      <c r="SK2357" s="2323"/>
      <c r="SL2357" s="2323"/>
      <c r="SM2357" s="2323"/>
      <c r="SN2357" s="2323"/>
      <c r="SO2357" s="2323"/>
      <c r="SP2357" s="2323"/>
      <c r="SQ2357" s="2323"/>
      <c r="SR2357" s="2323"/>
      <c r="SS2357" s="2323"/>
      <c r="ST2357" s="2323"/>
      <c r="SU2357" s="2323"/>
      <c r="SV2357" s="2323"/>
      <c r="SW2357" s="2323"/>
      <c r="SX2357" s="2323"/>
      <c r="SY2357" s="2323"/>
      <c r="SZ2357" s="2323"/>
      <c r="TA2357" s="2323"/>
      <c r="TB2357" s="2323"/>
      <c r="TC2357" s="2323"/>
      <c r="TD2357" s="2323"/>
      <c r="TE2357" s="2323"/>
      <c r="TF2357" s="2323"/>
      <c r="TG2357" s="2323"/>
      <c r="TH2357" s="2323"/>
      <c r="TI2357" s="2323"/>
      <c r="TJ2357" s="2323"/>
      <c r="TK2357" s="2323"/>
      <c r="TL2357" s="2323"/>
      <c r="TM2357" s="2323"/>
      <c r="TN2357" s="2323"/>
      <c r="TO2357" s="2323"/>
      <c r="TP2357" s="2323"/>
      <c r="TQ2357" s="2323"/>
      <c r="TR2357" s="2323"/>
      <c r="TS2357" s="2323"/>
      <c r="TT2357" s="2323"/>
      <c r="TU2357" s="2323"/>
      <c r="TV2357" s="2323"/>
      <c r="TW2357" s="2323"/>
      <c r="TX2357" s="2323"/>
      <c r="TY2357" s="2323"/>
      <c r="TZ2357" s="2323"/>
      <c r="UA2357" s="2323"/>
      <c r="UB2357" s="2323"/>
      <c r="UC2357" s="2323"/>
      <c r="UD2357" s="2323"/>
      <c r="UE2357" s="2323"/>
      <c r="UF2357" s="2323"/>
      <c r="UG2357" s="2323"/>
      <c r="UH2357" s="2323"/>
      <c r="UI2357" s="2323"/>
      <c r="UJ2357" s="2323"/>
      <c r="UK2357" s="2323"/>
      <c r="UL2357" s="2323"/>
      <c r="UM2357" s="2323"/>
      <c r="UN2357" s="2323"/>
      <c r="UO2357" s="2323"/>
      <c r="UP2357" s="2323"/>
      <c r="UQ2357" s="2323"/>
      <c r="UR2357" s="2323"/>
      <c r="US2357" s="2323"/>
      <c r="UT2357" s="2323"/>
      <c r="UU2357" s="2323"/>
      <c r="UV2357" s="2323"/>
      <c r="UW2357" s="2323"/>
      <c r="UX2357" s="2323"/>
      <c r="UY2357" s="2323"/>
      <c r="UZ2357" s="2323"/>
      <c r="VA2357" s="2323"/>
      <c r="VB2357" s="2323"/>
      <c r="VC2357" s="2323"/>
      <c r="VD2357" s="2323"/>
      <c r="VE2357" s="2323"/>
      <c r="VF2357" s="2323"/>
      <c r="VG2357" s="2323"/>
      <c r="VH2357" s="2323"/>
      <c r="VI2357" s="2323"/>
      <c r="VJ2357" s="2323"/>
      <c r="VK2357" s="2323"/>
      <c r="VL2357" s="2323"/>
      <c r="VM2357" s="2323"/>
      <c r="VN2357" s="2323"/>
      <c r="VO2357" s="2323"/>
      <c r="VP2357" s="2323"/>
      <c r="VQ2357" s="2323"/>
      <c r="VR2357" s="2323"/>
      <c r="VS2357" s="2323"/>
      <c r="VT2357" s="2323"/>
      <c r="VU2357" s="2323"/>
      <c r="VV2357" s="2323"/>
      <c r="VW2357" s="2323"/>
      <c r="VX2357" s="2323"/>
      <c r="VY2357" s="2323"/>
      <c r="VZ2357" s="2323"/>
      <c r="WA2357" s="2323"/>
      <c r="WB2357" s="2323"/>
      <c r="WC2357" s="2323"/>
      <c r="WD2357" s="2323"/>
      <c r="WE2357" s="2323"/>
      <c r="WF2357" s="2323"/>
      <c r="WG2357" s="2323"/>
      <c r="WH2357" s="2323"/>
      <c r="WI2357" s="2323"/>
      <c r="WJ2357" s="2323"/>
      <c r="WK2357" s="2323"/>
      <c r="WL2357" s="2323"/>
      <c r="WM2357" s="2323"/>
      <c r="WN2357" s="2323"/>
      <c r="WO2357" s="2323"/>
      <c r="WP2357" s="2323"/>
      <c r="WQ2357" s="2323"/>
      <c r="WR2357" s="2323"/>
      <c r="WS2357" s="2323"/>
      <c r="WT2357" s="2323"/>
      <c r="WU2357" s="2323"/>
      <c r="WV2357" s="2323"/>
      <c r="WW2357" s="2323"/>
      <c r="WX2357" s="2323"/>
      <c r="WY2357" s="2323"/>
      <c r="WZ2357" s="2323"/>
      <c r="XA2357" s="2323"/>
      <c r="XB2357" s="2323"/>
      <c r="XC2357" s="2323"/>
      <c r="XD2357" s="2323"/>
      <c r="XE2357" s="2323"/>
      <c r="XF2357" s="2323"/>
      <c r="XG2357" s="2323"/>
      <c r="XH2357" s="2323"/>
      <c r="XI2357" s="2323"/>
      <c r="XJ2357" s="2323"/>
      <c r="XK2357" s="2323"/>
      <c r="XL2357" s="2323"/>
      <c r="XM2357" s="2323"/>
      <c r="XN2357" s="2323"/>
      <c r="XO2357" s="2323"/>
      <c r="XP2357" s="2323"/>
      <c r="XQ2357" s="2323"/>
      <c r="XR2357" s="2323"/>
      <c r="XS2357" s="2323"/>
      <c r="XT2357" s="2323"/>
      <c r="XU2357" s="2323"/>
      <c r="XV2357" s="2323"/>
      <c r="XW2357" s="2323"/>
      <c r="XX2357" s="2323"/>
      <c r="XY2357" s="2323"/>
      <c r="XZ2357" s="2323"/>
      <c r="YA2357" s="2323"/>
      <c r="YB2357" s="2323"/>
      <c r="YC2357" s="2323"/>
      <c r="YD2357" s="2323"/>
      <c r="YE2357" s="2323"/>
      <c r="YF2357" s="2323"/>
      <c r="YG2357" s="2323"/>
      <c r="YH2357" s="2323"/>
      <c r="YI2357" s="2323"/>
      <c r="YJ2357" s="2323"/>
      <c r="YK2357" s="2323"/>
      <c r="YL2357" s="2323"/>
      <c r="YM2357" s="2323"/>
      <c r="YN2357" s="2323"/>
      <c r="YO2357" s="2323"/>
      <c r="YP2357" s="2323"/>
      <c r="YQ2357" s="2323"/>
      <c r="YR2357" s="2323"/>
      <c r="YS2357" s="2323"/>
      <c r="YT2357" s="2323"/>
      <c r="YU2357" s="2323"/>
      <c r="YV2357" s="2323"/>
      <c r="YW2357" s="2323"/>
      <c r="YX2357" s="2323"/>
      <c r="YY2357" s="2323"/>
      <c r="YZ2357" s="2323"/>
      <c r="ZA2357" s="2323"/>
      <c r="ZB2357" s="2323"/>
      <c r="ZC2357" s="2323"/>
      <c r="ZD2357" s="2323"/>
      <c r="ZE2357" s="2323"/>
      <c r="ZF2357" s="2323"/>
      <c r="ZG2357" s="2323"/>
      <c r="ZH2357" s="2323"/>
      <c r="ZI2357" s="2323"/>
      <c r="ZJ2357" s="2323"/>
      <c r="ZK2357" s="2323"/>
      <c r="ZL2357" s="2323"/>
      <c r="ZM2357" s="2323"/>
      <c r="ZN2357" s="2323"/>
      <c r="ZO2357" s="2323"/>
      <c r="ZP2357" s="2323"/>
      <c r="ZQ2357" s="2323"/>
      <c r="ZR2357" s="2323"/>
      <c r="ZS2357" s="2323"/>
      <c r="ZT2357" s="2323"/>
      <c r="ZU2357" s="2323"/>
      <c r="ZV2357" s="2323"/>
      <c r="ZW2357" s="2323"/>
      <c r="ZX2357" s="2323"/>
      <c r="ZY2357" s="2323"/>
      <c r="ZZ2357" s="2323"/>
      <c r="AAA2357" s="2323"/>
      <c r="AAB2357" s="2323"/>
      <c r="AAC2357" s="2323"/>
      <c r="AAD2357" s="2323"/>
      <c r="AAE2357" s="2323"/>
      <c r="AAF2357" s="2323"/>
      <c r="AAG2357" s="2323"/>
      <c r="AAH2357" s="2323"/>
      <c r="AAI2357" s="2323"/>
      <c r="AAJ2357" s="2323"/>
      <c r="AAK2357" s="2323"/>
      <c r="AAL2357" s="2323"/>
      <c r="AAM2357" s="2323"/>
      <c r="AAN2357" s="2323"/>
      <c r="AAO2357" s="2323"/>
      <c r="AAP2357" s="2323"/>
      <c r="AAQ2357" s="2323"/>
      <c r="AAR2357" s="2323"/>
      <c r="AAS2357" s="2323"/>
      <c r="AAT2357" s="2323"/>
      <c r="AAU2357" s="2323"/>
      <c r="AAV2357" s="2323"/>
      <c r="AAW2357" s="2323"/>
      <c r="AAX2357" s="2323"/>
      <c r="AAY2357" s="2323"/>
      <c r="AAZ2357" s="2323"/>
      <c r="ABA2357" s="2323"/>
      <c r="ABB2357" s="2323"/>
      <c r="ABC2357" s="2323"/>
      <c r="ABD2357" s="2323"/>
      <c r="ABE2357" s="2323"/>
      <c r="ABF2357" s="2323"/>
      <c r="ABG2357" s="2323"/>
      <c r="ABH2357" s="2323"/>
      <c r="ABI2357" s="2323"/>
      <c r="ABJ2357" s="2323"/>
      <c r="ABK2357" s="2323"/>
      <c r="ABL2357" s="2323"/>
      <c r="ABM2357" s="2323"/>
      <c r="ABN2357" s="2323"/>
      <c r="ABO2357" s="2323"/>
      <c r="ABP2357" s="2323"/>
      <c r="ABQ2357" s="2323"/>
      <c r="ABR2357" s="2323"/>
      <c r="ABS2357" s="2323"/>
      <c r="ABT2357" s="2323"/>
      <c r="ABU2357" s="2323"/>
      <c r="ABV2357" s="2323"/>
      <c r="ABW2357" s="2323"/>
      <c r="ABX2357" s="2323"/>
      <c r="ABY2357" s="2323"/>
      <c r="ABZ2357" s="2323"/>
      <c r="ACA2357" s="2323"/>
      <c r="ACB2357" s="2323"/>
      <c r="ACC2357" s="2323"/>
      <c r="ACD2357" s="2323"/>
      <c r="ACE2357" s="2323"/>
      <c r="ACF2357" s="2323"/>
      <c r="ACG2357" s="2323"/>
      <c r="ACH2357" s="2323"/>
      <c r="ACI2357" s="2323"/>
      <c r="ACJ2357" s="2323"/>
      <c r="ACK2357" s="2323"/>
      <c r="ACL2357" s="2323"/>
      <c r="ACM2357" s="2323"/>
      <c r="ACN2357" s="2323"/>
      <c r="ACO2357" s="2323"/>
      <c r="ACP2357" s="2323"/>
      <c r="ACQ2357" s="2323"/>
      <c r="ACR2357" s="2323"/>
      <c r="ACS2357" s="2323"/>
      <c r="ACT2357" s="2323"/>
      <c r="ACU2357" s="2323"/>
      <c r="ACV2357" s="2323"/>
      <c r="ACW2357" s="2323"/>
      <c r="ACX2357" s="2323"/>
      <c r="ACY2357" s="2323"/>
      <c r="ACZ2357" s="2323"/>
      <c r="ADA2357" s="2323"/>
      <c r="ADB2357" s="2323"/>
      <c r="ADC2357" s="2323"/>
      <c r="ADD2357" s="2323"/>
      <c r="ADE2357" s="2323"/>
      <c r="ADF2357" s="2323"/>
      <c r="ADG2357" s="2323"/>
      <c r="ADH2357" s="2323"/>
      <c r="ADI2357" s="2323"/>
      <c r="ADJ2357" s="2323"/>
      <c r="ADK2357" s="2323"/>
      <c r="ADL2357" s="2323"/>
      <c r="ADM2357" s="2323"/>
      <c r="ADN2357" s="2323"/>
      <c r="ADO2357" s="2323"/>
      <c r="ADP2357" s="2323"/>
      <c r="ADQ2357" s="2323"/>
      <c r="ADR2357" s="2323"/>
      <c r="ADS2357" s="2323"/>
      <c r="ADT2357" s="2323"/>
      <c r="ADU2357" s="2323"/>
      <c r="ADV2357" s="2323"/>
      <c r="ADW2357" s="2323"/>
      <c r="ADX2357" s="2323"/>
      <c r="ADY2357" s="2323"/>
      <c r="ADZ2357" s="2323"/>
      <c r="AEA2357" s="2323"/>
      <c r="AEB2357" s="2323"/>
      <c r="AEC2357" s="2323"/>
      <c r="AED2357" s="2323"/>
      <c r="AEE2357" s="2323"/>
      <c r="AEF2357" s="2323"/>
      <c r="AEG2357" s="2323"/>
      <c r="AEH2357" s="2323"/>
      <c r="AEI2357" s="2323"/>
      <c r="AEJ2357" s="2323"/>
      <c r="AEK2357" s="2323"/>
      <c r="AEL2357" s="2323"/>
      <c r="AEM2357" s="2323"/>
      <c r="AEN2357" s="2323"/>
      <c r="AEO2357" s="2323"/>
      <c r="AEP2357" s="2323"/>
      <c r="AEQ2357" s="2323"/>
      <c r="AER2357" s="2323"/>
      <c r="AES2357" s="2323"/>
      <c r="AET2357" s="2323"/>
      <c r="AEU2357" s="2323"/>
      <c r="AEV2357" s="2323"/>
      <c r="AEW2357" s="2323"/>
      <c r="AEX2357" s="2323"/>
      <c r="AEY2357" s="2323"/>
      <c r="AEZ2357" s="2323"/>
      <c r="AFA2357" s="2323"/>
      <c r="AFB2357" s="2323"/>
      <c r="AFC2357" s="2323"/>
      <c r="AFD2357" s="2323"/>
      <c r="AFE2357" s="2323"/>
      <c r="AFF2357" s="2323"/>
      <c r="AFG2357" s="2323"/>
      <c r="AFH2357" s="2323"/>
      <c r="AFI2357" s="2323"/>
      <c r="AFJ2357" s="2323"/>
      <c r="AFK2357" s="2323"/>
      <c r="AFL2357" s="2323"/>
      <c r="AFM2357" s="2323"/>
      <c r="AFN2357" s="2323"/>
      <c r="AFO2357" s="2323"/>
      <c r="AFP2357" s="2323"/>
      <c r="AFQ2357" s="2323"/>
      <c r="AFR2357" s="2323"/>
      <c r="AFS2357" s="2323"/>
      <c r="AFT2357" s="2323"/>
      <c r="AFU2357" s="2323"/>
      <c r="AFV2357" s="2323"/>
      <c r="AFW2357" s="2323"/>
      <c r="AFX2357" s="2323"/>
      <c r="AFY2357" s="2323"/>
      <c r="AFZ2357" s="2323"/>
      <c r="AGA2357" s="2323"/>
      <c r="AGB2357" s="2323"/>
      <c r="AGC2357" s="2323"/>
      <c r="AGD2357" s="2323"/>
      <c r="AGE2357" s="2323"/>
      <c r="AGF2357" s="2323"/>
      <c r="AGG2357" s="2323"/>
      <c r="AGH2357" s="2323"/>
      <c r="AGI2357" s="2323"/>
      <c r="AGJ2357" s="2323"/>
      <c r="AGK2357" s="2323"/>
      <c r="AGL2357" s="2323"/>
      <c r="AGM2357" s="2323"/>
      <c r="AGN2357" s="2323"/>
      <c r="AGO2357" s="2323"/>
      <c r="AGP2357" s="2323"/>
      <c r="AGQ2357" s="2323"/>
      <c r="AGR2357" s="2323"/>
      <c r="AGS2357" s="2323"/>
      <c r="AGT2357" s="2323"/>
      <c r="AGU2357" s="2323"/>
      <c r="AGV2357" s="2323"/>
      <c r="AGW2357" s="2323"/>
      <c r="AGX2357" s="2323"/>
      <c r="AGY2357" s="2323"/>
      <c r="AGZ2357" s="2323"/>
      <c r="AHA2357" s="2323"/>
      <c r="AHB2357" s="2323"/>
      <c r="AHC2357" s="2323"/>
      <c r="AHD2357" s="2323"/>
      <c r="AHE2357" s="2323"/>
      <c r="AHF2357" s="2323"/>
      <c r="AHG2357" s="2323"/>
      <c r="AHH2357" s="2323"/>
      <c r="AHI2357" s="2323"/>
      <c r="AHJ2357" s="2323"/>
      <c r="AHK2357" s="2323"/>
      <c r="AHL2357" s="2323"/>
      <c r="AHM2357" s="2323"/>
      <c r="AHN2357" s="2323"/>
      <c r="AHO2357" s="2323"/>
      <c r="AHP2357" s="2323"/>
      <c r="AHQ2357" s="2323"/>
      <c r="AHR2357" s="2323"/>
      <c r="AHS2357" s="2323"/>
      <c r="AHT2357" s="2323"/>
      <c r="AHU2357" s="2323"/>
      <c r="AHV2357" s="2323"/>
      <c r="AHW2357" s="2323"/>
      <c r="AHX2357" s="2323"/>
      <c r="AHY2357" s="2323"/>
      <c r="AHZ2357" s="2323"/>
      <c r="AIA2357" s="2323"/>
      <c r="AIB2357" s="2323"/>
      <c r="AIC2357" s="2323"/>
      <c r="AID2357" s="2323"/>
      <c r="AIE2357" s="2323"/>
      <c r="AIF2357" s="2323"/>
      <c r="AIG2357" s="2323"/>
      <c r="AIH2357" s="2323"/>
      <c r="AII2357" s="2323"/>
      <c r="AIJ2357" s="2323"/>
      <c r="AIK2357" s="2323"/>
      <c r="AIL2357" s="2323"/>
      <c r="AIM2357" s="2323"/>
      <c r="AIN2357" s="2323"/>
      <c r="AIO2357" s="2323"/>
      <c r="AIP2357" s="2323"/>
      <c r="AIQ2357" s="2323"/>
      <c r="AIR2357" s="2323"/>
      <c r="AIS2357" s="2323"/>
      <c r="AIT2357" s="2323"/>
      <c r="AIU2357" s="2323"/>
      <c r="AIV2357" s="2323"/>
      <c r="AIW2357" s="2323"/>
      <c r="AIX2357" s="2323"/>
      <c r="AIY2357" s="2323"/>
      <c r="AIZ2357" s="2323"/>
      <c r="AJA2357" s="2323"/>
      <c r="AJB2357" s="2323"/>
      <c r="AJC2357" s="2323"/>
      <c r="AJD2357" s="2323"/>
      <c r="AJE2357" s="2323"/>
      <c r="AJF2357" s="2323"/>
      <c r="AJG2357" s="2323"/>
      <c r="AJH2357" s="2323"/>
      <c r="AJI2357" s="2323"/>
      <c r="AJJ2357" s="2323"/>
      <c r="AJK2357" s="2323"/>
      <c r="AJL2357" s="2323"/>
      <c r="AJM2357" s="2323"/>
      <c r="AJN2357" s="2323"/>
      <c r="AJO2357" s="2323"/>
      <c r="AJP2357" s="2323"/>
      <c r="AJQ2357" s="2323"/>
      <c r="AJR2357" s="2323"/>
      <c r="AJS2357" s="2323"/>
      <c r="AJT2357" s="2323"/>
      <c r="AJU2357" s="2323"/>
      <c r="AJV2357" s="2323"/>
      <c r="AJW2357" s="2323"/>
      <c r="AJX2357" s="2323"/>
      <c r="AJY2357" s="2323"/>
      <c r="AJZ2357" s="2323"/>
      <c r="AKA2357" s="2323"/>
      <c r="AKB2357" s="2323"/>
      <c r="AKC2357" s="2323"/>
      <c r="AKD2357" s="2323"/>
      <c r="AKE2357" s="2323"/>
      <c r="AKF2357" s="2323"/>
      <c r="AKG2357" s="2323"/>
      <c r="AKH2357" s="2323"/>
      <c r="AKI2357" s="2323"/>
      <c r="AKJ2357" s="2323"/>
      <c r="AKK2357" s="2323"/>
      <c r="AKL2357" s="2323"/>
      <c r="AKM2357" s="2323"/>
      <c r="AKN2357" s="2323"/>
      <c r="AKO2357" s="2323"/>
      <c r="AKP2357" s="2323"/>
      <c r="AKQ2357" s="2323"/>
      <c r="AKR2357" s="2323"/>
      <c r="AKS2357" s="2323"/>
      <c r="AKT2357" s="2323"/>
      <c r="AKU2357" s="2323"/>
      <c r="AKV2357" s="2323"/>
      <c r="AKW2357" s="2323"/>
      <c r="AKX2357" s="2323"/>
      <c r="AKY2357" s="2323"/>
      <c r="AKZ2357" s="2323"/>
      <c r="ALA2357" s="2323"/>
      <c r="ALB2357" s="2323"/>
      <c r="ALC2357" s="2323"/>
      <c r="ALD2357" s="2323"/>
      <c r="ALE2357" s="2323"/>
      <c r="ALF2357" s="2323"/>
      <c r="ALG2357" s="2323"/>
      <c r="ALH2357" s="2323"/>
      <c r="ALI2357" s="2323"/>
      <c r="ALJ2357" s="2323"/>
      <c r="ALK2357" s="2323"/>
      <c r="ALL2357" s="2323"/>
      <c r="ALM2357" s="2323"/>
      <c r="ALN2357" s="2323"/>
      <c r="ALO2357" s="2323"/>
      <c r="ALP2357" s="2323"/>
      <c r="ALQ2357" s="2323"/>
      <c r="ALR2357" s="2323"/>
      <c r="ALS2357" s="2323"/>
      <c r="ALT2357" s="2323"/>
      <c r="ALU2357" s="2323"/>
      <c r="ALV2357" s="2323"/>
      <c r="ALW2357" s="2323"/>
      <c r="ALX2357" s="2323"/>
      <c r="ALY2357" s="2323"/>
      <c r="ALZ2357" s="2323"/>
      <c r="AMA2357" s="2323"/>
      <c r="AMB2357" s="2323"/>
      <c r="AMC2357" s="2323"/>
      <c r="AMD2357" s="2323"/>
      <c r="AME2357" s="2323"/>
      <c r="AMF2357" s="2323"/>
      <c r="AMG2357" s="2323"/>
      <c r="AMH2357" s="2323"/>
      <c r="AMI2357" s="2323"/>
      <c r="AMJ2357" s="2323"/>
      <c r="AMK2357" s="2323"/>
      <c r="AML2357" s="2323"/>
      <c r="AMM2357" s="2323"/>
      <c r="AMN2357" s="2323"/>
      <c r="AMO2357" s="2323"/>
      <c r="AMP2357" s="2323"/>
      <c r="AMQ2357" s="2323"/>
      <c r="AMR2357" s="2323"/>
      <c r="AMS2357" s="2323"/>
      <c r="AMT2357" s="2323"/>
      <c r="AMU2357" s="2323"/>
      <c r="AMV2357" s="2323"/>
      <c r="AMW2357" s="2323"/>
      <c r="AMX2357" s="2323"/>
      <c r="AMY2357" s="2323"/>
      <c r="AMZ2357" s="2323"/>
      <c r="ANA2357" s="2323"/>
      <c r="ANB2357" s="2323"/>
      <c r="ANC2357" s="2323"/>
      <c r="AND2357" s="2323"/>
      <c r="ANE2357" s="2323"/>
      <c r="ANF2357" s="2323"/>
      <c r="ANG2357" s="2323"/>
      <c r="ANH2357" s="2323"/>
      <c r="ANI2357" s="2323"/>
      <c r="ANJ2357" s="2323"/>
      <c r="ANK2357" s="2323"/>
      <c r="ANL2357" s="2323"/>
      <c r="ANM2357" s="2323"/>
      <c r="ANN2357" s="2323"/>
      <c r="ANO2357" s="2323"/>
      <c r="ANP2357" s="2323"/>
      <c r="ANQ2357" s="2323"/>
      <c r="ANR2357" s="2323"/>
      <c r="ANS2357" s="2323"/>
      <c r="ANT2357" s="2323"/>
      <c r="ANU2357" s="2323"/>
      <c r="ANV2357" s="2323"/>
      <c r="ANW2357" s="2323"/>
      <c r="ANX2357" s="2323"/>
      <c r="ANY2357" s="2323"/>
      <c r="ANZ2357" s="2323"/>
      <c r="AOA2357" s="2323"/>
      <c r="AOB2357" s="2323"/>
      <c r="AOC2357" s="2323"/>
      <c r="AOD2357" s="2323"/>
      <c r="AOE2357" s="2323"/>
      <c r="AOF2357" s="2323"/>
      <c r="AOG2357" s="2323"/>
      <c r="AOH2357" s="2323"/>
      <c r="AOI2357" s="2323"/>
      <c r="AOJ2357" s="2323"/>
      <c r="AOK2357" s="2323"/>
      <c r="AOL2357" s="2323"/>
      <c r="AOM2357" s="2323"/>
      <c r="AON2357" s="2323"/>
      <c r="AOO2357" s="2323"/>
      <c r="AOP2357" s="2323"/>
      <c r="AOQ2357" s="2323"/>
      <c r="AOR2357" s="2323"/>
      <c r="AOS2357" s="2323"/>
      <c r="AOT2357" s="2323"/>
      <c r="AOU2357" s="2323"/>
      <c r="AOV2357" s="2323"/>
      <c r="AOW2357" s="2323"/>
      <c r="AOX2357" s="2323"/>
      <c r="AOY2357" s="2323"/>
      <c r="AOZ2357" s="2323"/>
      <c r="APA2357" s="2323"/>
      <c r="APB2357" s="2323"/>
      <c r="APC2357" s="2323"/>
      <c r="APD2357" s="2323"/>
      <c r="APE2357" s="2323"/>
      <c r="APF2357" s="2323"/>
      <c r="APG2357" s="2323"/>
      <c r="APH2357" s="2323"/>
      <c r="API2357" s="2323"/>
      <c r="APJ2357" s="2323"/>
      <c r="APK2357" s="2323"/>
      <c r="APL2357" s="2323"/>
      <c r="APM2357" s="2323"/>
      <c r="APN2357" s="2323"/>
      <c r="APO2357" s="2323"/>
      <c r="APP2357" s="2323"/>
      <c r="APQ2357" s="2323"/>
      <c r="APR2357" s="2323"/>
      <c r="APS2357" s="2323"/>
      <c r="APT2357" s="2323"/>
      <c r="APU2357" s="2323"/>
      <c r="APV2357" s="2323"/>
      <c r="APW2357" s="2323"/>
      <c r="APX2357" s="2323"/>
      <c r="APY2357" s="2323"/>
      <c r="APZ2357" s="2323"/>
      <c r="AQA2357" s="2323"/>
      <c r="AQB2357" s="2323"/>
      <c r="AQC2357" s="2323"/>
      <c r="AQD2357" s="2323"/>
      <c r="AQE2357" s="2323"/>
      <c r="AQF2357" s="2323"/>
      <c r="AQG2357" s="2323"/>
      <c r="AQH2357" s="2323"/>
      <c r="AQI2357" s="2323"/>
      <c r="AQJ2357" s="2323"/>
      <c r="AQK2357" s="2323"/>
      <c r="AQL2357" s="2323"/>
      <c r="AQM2357" s="2323"/>
      <c r="AQN2357" s="2323"/>
      <c r="AQO2357" s="2323"/>
      <c r="AQP2357" s="2323"/>
      <c r="AQQ2357" s="2323"/>
      <c r="AQR2357" s="2323"/>
      <c r="AQS2357" s="2323"/>
      <c r="AQT2357" s="2323"/>
      <c r="AQU2357" s="2323"/>
      <c r="AQV2357" s="2323"/>
      <c r="AQW2357" s="2323"/>
      <c r="AQX2357" s="2323"/>
      <c r="AQY2357" s="2323"/>
      <c r="AQZ2357" s="2323"/>
      <c r="ARA2357" s="2323"/>
      <c r="ARB2357" s="2323"/>
      <c r="ARC2357" s="2323"/>
      <c r="ARD2357" s="2323"/>
      <c r="ARE2357" s="2323"/>
      <c r="ARF2357" s="2323"/>
      <c r="ARG2357" s="2323"/>
      <c r="ARH2357" s="2323"/>
      <c r="ARI2357" s="2323"/>
      <c r="ARJ2357" s="2323"/>
      <c r="ARK2357" s="2323"/>
      <c r="ARL2357" s="2323"/>
      <c r="ARM2357" s="2323"/>
      <c r="ARN2357" s="2323"/>
      <c r="ARO2357" s="2323"/>
      <c r="ARP2357" s="2323"/>
      <c r="ARQ2357" s="2323"/>
      <c r="ARR2357" s="2323"/>
      <c r="ARS2357" s="2323"/>
      <c r="ART2357" s="2323"/>
      <c r="ARU2357" s="2323"/>
      <c r="ARV2357" s="2323"/>
      <c r="ARW2357" s="2323"/>
      <c r="ARX2357" s="2323"/>
      <c r="ARY2357" s="2323"/>
      <c r="ARZ2357" s="2323"/>
      <c r="ASA2357" s="2323"/>
      <c r="ASB2357" s="2323"/>
      <c r="ASC2357" s="2323"/>
      <c r="ASD2357" s="2323"/>
      <c r="ASE2357" s="2323"/>
      <c r="ASF2357" s="2323"/>
      <c r="ASG2357" s="2323"/>
      <c r="ASH2357" s="2323"/>
      <c r="ASI2357" s="2323"/>
      <c r="ASJ2357" s="2323"/>
      <c r="ASK2357" s="2323"/>
      <c r="ASL2357" s="2323"/>
      <c r="ASM2357" s="2323"/>
      <c r="ASN2357" s="2323"/>
      <c r="ASO2357" s="2323"/>
      <c r="ASP2357" s="2323"/>
      <c r="ASQ2357" s="2323"/>
      <c r="ASR2357" s="2323"/>
      <c r="ASS2357" s="2323"/>
      <c r="AST2357" s="2323"/>
      <c r="ASU2357" s="2323"/>
      <c r="ASV2357" s="2323"/>
      <c r="ASW2357" s="2323"/>
      <c r="ASX2357" s="2323"/>
      <c r="ASY2357" s="2323"/>
      <c r="ASZ2357" s="2323"/>
      <c r="ATA2357" s="2323"/>
      <c r="ATB2357" s="2323"/>
      <c r="ATC2357" s="2323"/>
      <c r="ATD2357" s="2323"/>
      <c r="ATE2357" s="2323"/>
      <c r="ATF2357" s="2323"/>
      <c r="ATG2357" s="2323"/>
      <c r="ATH2357" s="2323"/>
      <c r="ATI2357" s="2323"/>
      <c r="ATJ2357" s="2323"/>
      <c r="ATK2357" s="2323"/>
      <c r="ATL2357" s="2323"/>
      <c r="ATM2357" s="2323"/>
      <c r="ATN2357" s="2323"/>
      <c r="ATO2357" s="2323"/>
      <c r="ATP2357" s="2323"/>
      <c r="ATQ2357" s="2323"/>
      <c r="ATR2357" s="2323"/>
      <c r="ATS2357" s="2323"/>
      <c r="ATT2357" s="2323"/>
      <c r="ATU2357" s="2323"/>
      <c r="ATV2357" s="2323"/>
      <c r="ATW2357" s="2323"/>
      <c r="ATX2357" s="2323"/>
      <c r="ATY2357" s="2323"/>
      <c r="ATZ2357" s="2323"/>
      <c r="AUA2357" s="2323"/>
      <c r="AUB2357" s="2323"/>
      <c r="AUC2357" s="2323"/>
      <c r="AUD2357" s="2323"/>
      <c r="AUE2357" s="2323"/>
      <c r="AUF2357" s="2323"/>
      <c r="AUG2357" s="2323"/>
      <c r="AUH2357" s="2323"/>
      <c r="AUI2357" s="2323"/>
      <c r="AUJ2357" s="2323"/>
      <c r="AUK2357" s="2323"/>
      <c r="AUL2357" s="2323"/>
      <c r="AUM2357" s="2323"/>
      <c r="AUN2357" s="2323"/>
      <c r="AUO2357" s="2323"/>
      <c r="AUP2357" s="2323"/>
      <c r="AUQ2357" s="2323"/>
      <c r="AUR2357" s="2323"/>
      <c r="AUS2357" s="2323"/>
      <c r="AUT2357" s="2323"/>
      <c r="AUU2357" s="2323"/>
      <c r="AUV2357" s="2323"/>
      <c r="AUW2357" s="2323"/>
      <c r="AUX2357" s="2323"/>
      <c r="AUY2357" s="2323"/>
      <c r="AUZ2357" s="2323"/>
      <c r="AVA2357" s="2323"/>
      <c r="AVB2357" s="2323"/>
      <c r="AVC2357" s="2323"/>
      <c r="AVD2357" s="2323"/>
      <c r="AVE2357" s="2323"/>
      <c r="AVF2357" s="2323"/>
      <c r="AVG2357" s="2323"/>
      <c r="AVH2357" s="2323"/>
      <c r="AVI2357" s="2323"/>
      <c r="AVJ2357" s="2323"/>
      <c r="AVK2357" s="2323"/>
      <c r="AVL2357" s="2323"/>
      <c r="AVM2357" s="2323"/>
      <c r="AVN2357" s="2323"/>
      <c r="AVO2357" s="2323"/>
      <c r="AVP2357" s="2323"/>
      <c r="AVQ2357" s="2323"/>
      <c r="AVR2357" s="2323"/>
      <c r="AVS2357" s="2323"/>
      <c r="AVT2357" s="2323"/>
      <c r="AVU2357" s="2323"/>
      <c r="AVV2357" s="2323"/>
      <c r="AVW2357" s="2323"/>
      <c r="AVX2357" s="2323"/>
      <c r="AVY2357" s="2323"/>
      <c r="AVZ2357" s="2323"/>
      <c r="AWA2357" s="2323"/>
      <c r="AWB2357" s="2323"/>
      <c r="AWC2357" s="2323"/>
      <c r="AWD2357" s="2323"/>
      <c r="AWE2357" s="2323"/>
      <c r="AWF2357" s="2323"/>
      <c r="AWG2357" s="2323"/>
      <c r="AWH2357" s="2323"/>
      <c r="AWI2357" s="2323"/>
      <c r="AWJ2357" s="2323"/>
      <c r="AWK2357" s="2323"/>
      <c r="AWL2357" s="2323"/>
      <c r="AWM2357" s="2323"/>
      <c r="AWN2357" s="2323"/>
      <c r="AWO2357" s="2323"/>
      <c r="AWP2357" s="2323"/>
      <c r="AWQ2357" s="2323"/>
      <c r="AWR2357" s="2323"/>
      <c r="AWS2357" s="2323"/>
      <c r="AWT2357" s="2323"/>
      <c r="AWU2357" s="2323"/>
      <c r="AWV2357" s="2323"/>
      <c r="AWW2357" s="2323"/>
      <c r="AWX2357" s="2323"/>
      <c r="AWY2357" s="2323"/>
      <c r="AWZ2357" s="2323"/>
      <c r="AXA2357" s="2323"/>
      <c r="AXB2357" s="2323"/>
      <c r="AXC2357" s="2323"/>
      <c r="AXD2357" s="2323"/>
      <c r="AXE2357" s="2323"/>
      <c r="AXF2357" s="2323"/>
      <c r="AXG2357" s="2323"/>
      <c r="AXH2357" s="2323"/>
      <c r="AXI2357" s="2323"/>
      <c r="AXJ2357" s="2323"/>
      <c r="AXK2357" s="2323"/>
      <c r="AXL2357" s="2323"/>
      <c r="AXM2357" s="2323"/>
      <c r="AXN2357" s="2323"/>
      <c r="AXO2357" s="2323"/>
      <c r="AXP2357" s="2323"/>
      <c r="AXQ2357" s="2323"/>
      <c r="AXR2357" s="2323"/>
      <c r="AXS2357" s="2323"/>
      <c r="AXT2357" s="2323"/>
      <c r="AXU2357" s="2323"/>
      <c r="AXV2357" s="2323"/>
      <c r="AXW2357" s="2323"/>
      <c r="AXX2357" s="2323"/>
      <c r="AXY2357" s="2323"/>
      <c r="AXZ2357" s="2323"/>
      <c r="AYA2357" s="2323"/>
      <c r="AYB2357" s="2323"/>
      <c r="AYC2357" s="2323"/>
      <c r="AYD2357" s="2323"/>
      <c r="AYE2357" s="2323"/>
      <c r="AYF2357" s="2323"/>
      <c r="AYG2357" s="2323"/>
      <c r="AYH2357" s="2323"/>
      <c r="AYI2357" s="2323"/>
      <c r="AYJ2357" s="2323"/>
      <c r="AYK2357" s="2323"/>
      <c r="AYL2357" s="2323"/>
      <c r="AYM2357" s="2323"/>
      <c r="AYN2357" s="2323"/>
      <c r="AYO2357" s="2323"/>
      <c r="AYP2357" s="2323"/>
      <c r="AYQ2357" s="2323"/>
      <c r="AYR2357" s="2323"/>
      <c r="AYS2357" s="2323"/>
      <c r="AYT2357" s="2323"/>
      <c r="AYU2357" s="2323"/>
      <c r="AYV2357" s="2323"/>
      <c r="AYW2357" s="2323"/>
      <c r="AYX2357" s="2323"/>
      <c r="AYY2357" s="2323"/>
      <c r="AYZ2357" s="2323"/>
      <c r="AZA2357" s="2323"/>
      <c r="AZB2357" s="2323"/>
      <c r="AZC2357" s="2323"/>
      <c r="AZD2357" s="2323"/>
      <c r="AZE2357" s="2323"/>
      <c r="AZF2357" s="2323"/>
      <c r="AZG2357" s="2323"/>
      <c r="AZH2357" s="2323"/>
      <c r="AZI2357" s="2323"/>
      <c r="AZJ2357" s="2323"/>
      <c r="AZK2357" s="2323"/>
      <c r="AZL2357" s="2323"/>
      <c r="AZM2357" s="2323"/>
      <c r="AZN2357" s="2323"/>
      <c r="AZO2357" s="2323"/>
      <c r="AZP2357" s="2323"/>
      <c r="AZQ2357" s="2323"/>
      <c r="AZR2357" s="2323"/>
      <c r="AZS2357" s="2323"/>
      <c r="AZT2357" s="2323"/>
      <c r="AZU2357" s="2323"/>
      <c r="AZV2357" s="2323"/>
      <c r="AZW2357" s="2323"/>
      <c r="AZX2357" s="2323"/>
      <c r="AZY2357" s="2323"/>
      <c r="AZZ2357" s="2323"/>
      <c r="BAA2357" s="2323"/>
      <c r="BAB2357" s="2323"/>
      <c r="BAC2357" s="2323"/>
      <c r="BAD2357" s="2323"/>
      <c r="BAE2357" s="2323"/>
      <c r="BAF2357" s="2323"/>
      <c r="BAG2357" s="2323"/>
      <c r="BAH2357" s="2323"/>
      <c r="BAI2357" s="2323"/>
      <c r="BAJ2357" s="2323"/>
      <c r="BAK2357" s="2323"/>
      <c r="BAL2357" s="2323"/>
      <c r="BAM2357" s="2323"/>
      <c r="BAN2357" s="2323"/>
      <c r="BAO2357" s="2323"/>
      <c r="BAP2357" s="2323"/>
      <c r="BAQ2357" s="2323"/>
      <c r="BAR2357" s="2323"/>
      <c r="BAS2357" s="2323"/>
      <c r="BAT2357" s="2323"/>
      <c r="BAU2357" s="2323"/>
      <c r="BAV2357" s="2323"/>
      <c r="BAW2357" s="2323"/>
      <c r="BAX2357" s="2323"/>
      <c r="BAY2357" s="2323"/>
      <c r="BAZ2357" s="2323"/>
      <c r="BBA2357" s="2323"/>
      <c r="BBB2357" s="2323"/>
      <c r="BBC2357" s="2323"/>
      <c r="BBD2357" s="2323"/>
      <c r="BBE2357" s="2323"/>
      <c r="BBF2357" s="2323"/>
      <c r="BBG2357" s="2323"/>
      <c r="BBH2357" s="2323"/>
      <c r="BBI2357" s="2323"/>
      <c r="BBJ2357" s="2323"/>
      <c r="BBK2357" s="2323"/>
      <c r="BBL2357" s="2323"/>
      <c r="BBM2357" s="2323"/>
      <c r="BBN2357" s="2323"/>
      <c r="BBO2357" s="2323"/>
      <c r="BBP2357" s="2323"/>
      <c r="BBQ2357" s="2323"/>
      <c r="BBR2357" s="2323"/>
      <c r="BBS2357" s="2323"/>
      <c r="BBT2357" s="2323"/>
      <c r="BBU2357" s="2323"/>
      <c r="BBV2357" s="2323"/>
      <c r="BBW2357" s="2323"/>
      <c r="BBX2357" s="2323"/>
      <c r="BBY2357" s="2323"/>
      <c r="BBZ2357" s="2323"/>
      <c r="BCA2357" s="2323"/>
      <c r="BCB2357" s="2323"/>
      <c r="BCC2357" s="2323"/>
      <c r="BCD2357" s="2323"/>
      <c r="BCE2357" s="2323"/>
      <c r="BCF2357" s="2323"/>
      <c r="BCG2357" s="2323"/>
      <c r="BCH2357" s="2323"/>
      <c r="BCI2357" s="2323"/>
      <c r="BCJ2357" s="2323"/>
      <c r="BCK2357" s="2323"/>
      <c r="BCL2357" s="2323"/>
      <c r="BCM2357" s="2323"/>
      <c r="BCN2357" s="2323"/>
      <c r="BCO2357" s="2323"/>
      <c r="BCP2357" s="2323"/>
      <c r="BCQ2357" s="2323"/>
      <c r="BCR2357" s="2323"/>
      <c r="BCS2357" s="2323"/>
      <c r="BCT2357" s="2323"/>
      <c r="BCU2357" s="2323"/>
      <c r="BCV2357" s="2323"/>
      <c r="BCW2357" s="2323"/>
      <c r="BCX2357" s="2323"/>
      <c r="BCY2357" s="2323"/>
      <c r="BCZ2357" s="2323"/>
      <c r="BDA2357" s="2323"/>
      <c r="BDB2357" s="2323"/>
      <c r="BDC2357" s="2323"/>
      <c r="BDD2357" s="2323"/>
      <c r="BDE2357" s="2323"/>
      <c r="BDF2357" s="2323"/>
      <c r="BDG2357" s="2323"/>
      <c r="BDH2357" s="2323"/>
      <c r="BDI2357" s="2323"/>
      <c r="BDJ2357" s="2323"/>
      <c r="BDK2357" s="2323"/>
      <c r="BDL2357" s="2323"/>
      <c r="BDM2357" s="2323"/>
      <c r="BDN2357" s="2323"/>
      <c r="BDO2357" s="2323"/>
      <c r="BDP2357" s="2323"/>
      <c r="BDQ2357" s="2323"/>
      <c r="BDR2357" s="2323"/>
      <c r="BDS2357" s="2323"/>
      <c r="BDT2357" s="2323"/>
      <c r="BDU2357" s="2323"/>
      <c r="BDV2357" s="2323"/>
      <c r="BDW2357" s="2323"/>
      <c r="BDX2357" s="2323"/>
      <c r="BDY2357" s="2323"/>
      <c r="BDZ2357" s="2323"/>
      <c r="BEA2357" s="2323"/>
      <c r="BEB2357" s="2323"/>
      <c r="BEC2357" s="2323"/>
      <c r="BED2357" s="2323"/>
      <c r="BEE2357" s="2323"/>
      <c r="BEF2357" s="2323"/>
      <c r="BEG2357" s="2323"/>
      <c r="BEH2357" s="2323"/>
      <c r="BEI2357" s="2323"/>
      <c r="BEJ2357" s="2323"/>
      <c r="BEK2357" s="2323"/>
      <c r="BEL2357" s="2323"/>
      <c r="BEM2357" s="2323"/>
      <c r="BEN2357" s="2323"/>
      <c r="BEO2357" s="2323"/>
      <c r="BEP2357" s="2323"/>
      <c r="BEQ2357" s="2323"/>
      <c r="BER2357" s="2323"/>
      <c r="BES2357" s="2323"/>
      <c r="BET2357" s="2323"/>
      <c r="BEU2357" s="2323"/>
      <c r="BEV2357" s="2323"/>
      <c r="BEW2357" s="2323"/>
      <c r="BEX2357" s="2323"/>
      <c r="BEY2357" s="2323"/>
      <c r="BEZ2357" s="2323"/>
      <c r="BFA2357" s="2323"/>
      <c r="BFB2357" s="2323"/>
      <c r="BFC2357" s="2323"/>
      <c r="BFD2357" s="2323"/>
      <c r="BFE2357" s="2323"/>
      <c r="BFF2357" s="2323"/>
      <c r="BFG2357" s="2323"/>
      <c r="BFH2357" s="2323"/>
      <c r="BFI2357" s="2323"/>
      <c r="BFJ2357" s="2323"/>
      <c r="BFK2357" s="2323"/>
      <c r="BFL2357" s="2323"/>
      <c r="BFM2357" s="2323"/>
      <c r="BFN2357" s="2323"/>
      <c r="BFO2357" s="2323"/>
      <c r="BFP2357" s="2323"/>
      <c r="BFQ2357" s="2323"/>
      <c r="BFR2357" s="2323"/>
      <c r="BFS2357" s="2323"/>
      <c r="BFT2357" s="2323"/>
      <c r="BFU2357" s="2323"/>
      <c r="BFV2357" s="2323"/>
      <c r="BFW2357" s="2323"/>
      <c r="BFX2357" s="2323"/>
      <c r="BFY2357" s="2323"/>
      <c r="BFZ2357" s="2323"/>
      <c r="BGA2357" s="2323"/>
      <c r="BGB2357" s="2323"/>
      <c r="BGC2357" s="2323"/>
      <c r="BGD2357" s="2323"/>
      <c r="BGE2357" s="2323"/>
      <c r="BGF2357" s="2323"/>
      <c r="BGG2357" s="2323"/>
      <c r="BGH2357" s="2323"/>
      <c r="BGI2357" s="2323"/>
      <c r="BGJ2357" s="2323"/>
      <c r="BGK2357" s="2323"/>
      <c r="BGL2357" s="2323"/>
      <c r="BGM2357" s="2323"/>
      <c r="BGN2357" s="2323"/>
      <c r="BGO2357" s="2323"/>
      <c r="BGP2357" s="2323"/>
      <c r="BGQ2357" s="2323"/>
      <c r="BGR2357" s="2323"/>
      <c r="BGS2357" s="2323"/>
      <c r="BGT2357" s="2323"/>
      <c r="BGU2357" s="2323"/>
      <c r="BGV2357" s="2323"/>
      <c r="BGW2357" s="2323"/>
      <c r="BGX2357" s="2323"/>
      <c r="BGY2357" s="2323"/>
      <c r="BGZ2357" s="2323"/>
      <c r="BHA2357" s="2323"/>
      <c r="BHB2357" s="2323"/>
      <c r="BHC2357" s="2323"/>
      <c r="BHD2357" s="2323"/>
      <c r="BHE2357" s="2323"/>
      <c r="BHF2357" s="2323"/>
      <c r="BHG2357" s="2323"/>
      <c r="BHH2357" s="2323"/>
      <c r="BHI2357" s="2323"/>
      <c r="BHJ2357" s="2323"/>
      <c r="BHK2357" s="2323"/>
      <c r="BHL2357" s="2323"/>
      <c r="BHM2357" s="2323"/>
      <c r="BHN2357" s="2323"/>
      <c r="BHO2357" s="2323"/>
      <c r="BHP2357" s="2323"/>
      <c r="BHQ2357" s="2323"/>
      <c r="BHR2357" s="2323"/>
      <c r="BHS2357" s="2323"/>
      <c r="BHT2357" s="2323"/>
      <c r="BHU2357" s="2323"/>
      <c r="BHV2357" s="2323"/>
      <c r="BHW2357" s="2323"/>
      <c r="BHX2357" s="2323"/>
      <c r="BHY2357" s="2323"/>
      <c r="BHZ2357" s="2323"/>
      <c r="BIA2357" s="2323"/>
      <c r="BIB2357" s="2323"/>
      <c r="BIC2357" s="2323"/>
      <c r="BID2357" s="2323"/>
      <c r="BIE2357" s="2323"/>
      <c r="BIF2357" s="2323"/>
      <c r="BIG2357" s="2323"/>
      <c r="BIH2357" s="2323"/>
      <c r="BII2357" s="2323"/>
      <c r="BIJ2357" s="2323"/>
      <c r="BIK2357" s="2323"/>
      <c r="BIL2357" s="2323"/>
      <c r="BIM2357" s="2323"/>
      <c r="BIN2357" s="2323"/>
      <c r="BIO2357" s="2323"/>
      <c r="BIP2357" s="2323"/>
      <c r="BIQ2357" s="2323"/>
      <c r="BIR2357" s="2323"/>
      <c r="BIS2357" s="2323"/>
      <c r="BIT2357" s="2323"/>
      <c r="BIU2357" s="2323"/>
      <c r="BIV2357" s="2323"/>
      <c r="BIW2357" s="2323"/>
      <c r="BIX2357" s="2323"/>
      <c r="BIY2357" s="2323"/>
      <c r="BIZ2357" s="2323"/>
      <c r="BJA2357" s="2323"/>
      <c r="BJB2357" s="2323"/>
      <c r="BJC2357" s="2323"/>
      <c r="BJD2357" s="2323"/>
      <c r="BJE2357" s="2323"/>
      <c r="BJF2357" s="2323"/>
      <c r="BJG2357" s="2323"/>
      <c r="BJH2357" s="2323"/>
      <c r="BJI2357" s="2323"/>
      <c r="BJJ2357" s="2323"/>
      <c r="BJK2357" s="2323"/>
      <c r="BJL2357" s="2323"/>
      <c r="BJM2357" s="2323"/>
      <c r="BJN2357" s="2323"/>
      <c r="BJO2357" s="2323"/>
      <c r="BJP2357" s="2323"/>
      <c r="BJQ2357" s="2323"/>
      <c r="BJR2357" s="2323"/>
      <c r="BJS2357" s="2323"/>
      <c r="BJT2357" s="2323"/>
      <c r="BJU2357" s="2323"/>
      <c r="BJV2357" s="2323"/>
      <c r="BJW2357" s="2323"/>
      <c r="BJX2357" s="2323"/>
      <c r="BJY2357" s="2323"/>
      <c r="BJZ2357" s="2323"/>
      <c r="BKA2357" s="2323"/>
      <c r="BKB2357" s="2323"/>
      <c r="BKC2357" s="2323"/>
      <c r="BKD2357" s="2323"/>
      <c r="BKE2357" s="2323"/>
      <c r="BKF2357" s="2323"/>
      <c r="BKG2357" s="2323"/>
      <c r="BKH2357" s="2323"/>
      <c r="BKI2357" s="2323"/>
      <c r="BKJ2357" s="2323"/>
      <c r="BKK2357" s="2323"/>
      <c r="BKL2357" s="2323"/>
      <c r="BKM2357" s="2323"/>
      <c r="BKN2357" s="2323"/>
      <c r="BKO2357" s="2323"/>
      <c r="BKP2357" s="2323"/>
      <c r="BKQ2357" s="2323"/>
      <c r="BKR2357" s="2323"/>
      <c r="BKS2357" s="2323"/>
      <c r="BKT2357" s="2323"/>
      <c r="BKU2357" s="2323"/>
      <c r="BKV2357" s="2323"/>
      <c r="BKW2357" s="2323"/>
      <c r="BKX2357" s="2323"/>
      <c r="BKY2357" s="2323"/>
      <c r="BKZ2357" s="2323"/>
      <c r="BLA2357" s="2323"/>
      <c r="BLB2357" s="2323"/>
      <c r="BLC2357" s="2323"/>
      <c r="BLD2357" s="2323"/>
      <c r="BLE2357" s="2323"/>
      <c r="BLF2357" s="2323"/>
      <c r="BLG2357" s="2323"/>
      <c r="BLH2357" s="2323"/>
      <c r="BLI2357" s="2323"/>
      <c r="BLJ2357" s="2323"/>
      <c r="BLK2357" s="2323"/>
      <c r="BLL2357" s="2323"/>
      <c r="BLM2357" s="2323"/>
      <c r="BLN2357" s="2323"/>
      <c r="BLO2357" s="2323"/>
      <c r="BLP2357" s="2323"/>
      <c r="BLQ2357" s="2323"/>
      <c r="BLR2357" s="2323"/>
      <c r="BLS2357" s="2323"/>
      <c r="BLT2357" s="2323"/>
      <c r="BLU2357" s="2323"/>
      <c r="BLV2357" s="2323"/>
      <c r="BLW2357" s="2323"/>
      <c r="BLX2357" s="2323"/>
      <c r="BLY2357" s="2323"/>
      <c r="BLZ2357" s="2323"/>
      <c r="BMA2357" s="2323"/>
      <c r="BMB2357" s="2323"/>
      <c r="BMC2357" s="2323"/>
      <c r="BMD2357" s="2323"/>
      <c r="BME2357" s="2323"/>
      <c r="BMF2357" s="2323"/>
      <c r="BMG2357" s="2323"/>
      <c r="BMH2357" s="2323"/>
      <c r="BMI2357" s="2323"/>
      <c r="BMJ2357" s="2323"/>
      <c r="BMK2357" s="2323"/>
      <c r="BML2357" s="2323"/>
      <c r="BMM2357" s="2323"/>
      <c r="BMN2357" s="2323"/>
      <c r="BMO2357" s="2323"/>
      <c r="BMP2357" s="2323"/>
      <c r="BMQ2357" s="2323"/>
      <c r="BMR2357" s="2323"/>
      <c r="BMS2357" s="2323"/>
      <c r="BMT2357" s="2323"/>
      <c r="BMU2357" s="2323"/>
      <c r="BMV2357" s="2323"/>
      <c r="BMW2357" s="2323"/>
      <c r="BMX2357" s="2323"/>
      <c r="BMY2357" s="2323"/>
      <c r="BMZ2357" s="2323"/>
      <c r="BNA2357" s="2323"/>
      <c r="BNB2357" s="2323"/>
      <c r="BNC2357" s="2323"/>
      <c r="BND2357" s="2323"/>
      <c r="BNE2357" s="2323"/>
      <c r="BNF2357" s="2323"/>
      <c r="BNG2357" s="2323"/>
      <c r="BNH2357" s="2323"/>
      <c r="BNI2357" s="2323"/>
      <c r="BNJ2357" s="2323"/>
      <c r="BNK2357" s="2323"/>
      <c r="BNL2357" s="2323"/>
      <c r="BNM2357" s="2323"/>
      <c r="BNN2357" s="2323"/>
      <c r="BNO2357" s="2323"/>
      <c r="BNP2357" s="2323"/>
      <c r="BNQ2357" s="2323"/>
      <c r="BNR2357" s="2323"/>
      <c r="BNS2357" s="2323"/>
      <c r="BNT2357" s="2323"/>
      <c r="BNU2357" s="2323"/>
      <c r="BNV2357" s="2323"/>
      <c r="BNW2357" s="2323"/>
      <c r="BNX2357" s="2323"/>
      <c r="BNY2357" s="2323"/>
      <c r="BNZ2357" s="2323"/>
      <c r="BOA2357" s="2323"/>
      <c r="BOB2357" s="2323"/>
      <c r="BOC2357" s="2323"/>
      <c r="BOD2357" s="2323"/>
      <c r="BOE2357" s="2323"/>
      <c r="BOF2357" s="2323"/>
      <c r="BOG2357" s="2323"/>
      <c r="BOH2357" s="2323"/>
      <c r="BOI2357" s="2323"/>
      <c r="BOJ2357" s="2323"/>
      <c r="BOK2357" s="2323"/>
      <c r="BOL2357" s="2323"/>
      <c r="BOM2357" s="2323"/>
      <c r="BON2357" s="2323"/>
      <c r="BOO2357" s="2323"/>
      <c r="BOP2357" s="2323"/>
      <c r="BOQ2357" s="2323"/>
      <c r="BOR2357" s="2323"/>
      <c r="BOS2357" s="2323"/>
      <c r="BOT2357" s="2323"/>
      <c r="BOU2357" s="2323"/>
      <c r="BOV2357" s="2323"/>
      <c r="BOW2357" s="2323"/>
      <c r="BOX2357" s="2323"/>
      <c r="BOY2357" s="2323"/>
      <c r="BOZ2357" s="2323"/>
      <c r="BPA2357" s="2323"/>
      <c r="BPB2357" s="2323"/>
      <c r="BPC2357" s="2323"/>
      <c r="BPD2357" s="2323"/>
      <c r="BPE2357" s="2323"/>
      <c r="BPF2357" s="2323"/>
      <c r="BPG2357" s="2323"/>
      <c r="BPH2357" s="2323"/>
      <c r="BPI2357" s="2323"/>
      <c r="BPJ2357" s="2323"/>
      <c r="BPK2357" s="2323"/>
      <c r="BPL2357" s="2323"/>
      <c r="BPM2357" s="2323"/>
      <c r="BPN2357" s="2323"/>
      <c r="BPO2357" s="2323"/>
      <c r="BPP2357" s="2323"/>
      <c r="BPQ2357" s="2323"/>
      <c r="BPR2357" s="2323"/>
      <c r="BPS2357" s="2323"/>
      <c r="BPT2357" s="2323"/>
      <c r="BPU2357" s="2323"/>
      <c r="BPV2357" s="2323"/>
      <c r="BPW2357" s="2323"/>
      <c r="BPX2357" s="2323"/>
      <c r="BPY2357" s="2323"/>
      <c r="BPZ2357" s="2323"/>
      <c r="BQA2357" s="2323"/>
      <c r="BQB2357" s="2323"/>
      <c r="BQC2357" s="2323"/>
      <c r="BQD2357" s="2323"/>
      <c r="BQE2357" s="2323"/>
      <c r="BQF2357" s="2323"/>
      <c r="BQG2357" s="2323"/>
      <c r="BQH2357" s="2323"/>
      <c r="BQI2357" s="2323"/>
      <c r="BQJ2357" s="2323"/>
      <c r="BQK2357" s="2323"/>
      <c r="BQL2357" s="2323"/>
      <c r="BQM2357" s="2323"/>
      <c r="BQN2357" s="2323"/>
      <c r="BQO2357" s="2323"/>
      <c r="BQP2357" s="2323"/>
      <c r="BQQ2357" s="2323"/>
      <c r="BQR2357" s="2323"/>
      <c r="BQS2357" s="2323"/>
      <c r="BQT2357" s="2323"/>
      <c r="BQU2357" s="2323"/>
      <c r="BQV2357" s="2323"/>
      <c r="BQW2357" s="2323"/>
      <c r="BQX2357" s="2323"/>
      <c r="BQY2357" s="2323"/>
      <c r="BQZ2357" s="2323"/>
      <c r="BRA2357" s="2323"/>
      <c r="BRB2357" s="2323"/>
      <c r="BRC2357" s="2323"/>
      <c r="BRD2357" s="2323"/>
      <c r="BRE2357" s="2323"/>
      <c r="BRF2357" s="2323"/>
      <c r="BRG2357" s="2323"/>
      <c r="BRH2357" s="2323"/>
      <c r="BRI2357" s="2323"/>
      <c r="BRJ2357" s="2323"/>
      <c r="BRK2357" s="2323"/>
      <c r="BRL2357" s="2323"/>
      <c r="BRM2357" s="2323"/>
      <c r="BRN2357" s="2323"/>
      <c r="BRO2357" s="2323"/>
      <c r="BRP2357" s="2323"/>
      <c r="BRQ2357" s="2323"/>
      <c r="BRR2357" s="2323"/>
      <c r="BRS2357" s="2323"/>
      <c r="BRT2357" s="2323"/>
      <c r="BRU2357" s="2323"/>
      <c r="BRV2357" s="2323"/>
      <c r="BRW2357" s="2323"/>
      <c r="BRX2357" s="2323"/>
      <c r="BRY2357" s="2323"/>
      <c r="BRZ2357" s="2323"/>
      <c r="BSA2357" s="2323"/>
      <c r="BSB2357" s="2323"/>
      <c r="BSC2357" s="2323"/>
      <c r="BSD2357" s="2323"/>
      <c r="BSE2357" s="2323"/>
      <c r="BSF2357" s="2323"/>
      <c r="BSG2357" s="2323"/>
      <c r="BSH2357" s="2323"/>
      <c r="BSI2357" s="2323"/>
      <c r="BSJ2357" s="2323"/>
      <c r="BSK2357" s="2323"/>
      <c r="BSL2357" s="2323"/>
      <c r="BSM2357" s="2323"/>
      <c r="BSN2357" s="2323"/>
      <c r="BSO2357" s="2323"/>
      <c r="BSP2357" s="2323"/>
      <c r="BSQ2357" s="2323"/>
      <c r="BSR2357" s="2323"/>
      <c r="BSS2357" s="2323"/>
      <c r="BST2357" s="2323"/>
      <c r="BSU2357" s="2323"/>
      <c r="BSV2357" s="2323"/>
      <c r="BSW2357" s="2323"/>
      <c r="BSX2357" s="2323"/>
      <c r="BSY2357" s="2323"/>
      <c r="BSZ2357" s="2323"/>
      <c r="BTA2357" s="2323"/>
      <c r="BTB2357" s="2323"/>
      <c r="BTC2357" s="2323"/>
      <c r="BTD2357" s="2323"/>
      <c r="BTE2357" s="2323"/>
      <c r="BTF2357" s="2323"/>
      <c r="BTG2357" s="2323"/>
      <c r="BTH2357" s="2323"/>
      <c r="BTI2357" s="2323"/>
      <c r="BTJ2357" s="2323"/>
      <c r="BTK2357" s="2323"/>
      <c r="BTL2357" s="2323"/>
      <c r="BTM2357" s="2323"/>
      <c r="BTN2357" s="2323"/>
      <c r="BTO2357" s="2323"/>
      <c r="BTP2357" s="2323"/>
      <c r="BTQ2357" s="2323"/>
      <c r="BTR2357" s="2323"/>
      <c r="BTS2357" s="2323"/>
      <c r="BTT2357" s="2323"/>
      <c r="BTU2357" s="2323"/>
      <c r="BTV2357" s="2323"/>
      <c r="BTW2357" s="2323"/>
      <c r="BTX2357" s="2323"/>
      <c r="BTY2357" s="2323"/>
      <c r="BTZ2357" s="2323"/>
      <c r="BUA2357" s="2323"/>
      <c r="BUB2357" s="2323"/>
      <c r="BUC2357" s="2323"/>
      <c r="BUD2357" s="2323"/>
      <c r="BUE2357" s="2323"/>
      <c r="BUF2357" s="2323"/>
      <c r="BUG2357" s="2323"/>
      <c r="BUH2357" s="2323"/>
      <c r="BUI2357" s="2323"/>
      <c r="BUJ2357" s="2323"/>
      <c r="BUK2357" s="2323"/>
      <c r="BUL2357" s="2323"/>
      <c r="BUM2357" s="2323"/>
      <c r="BUN2357" s="2323"/>
      <c r="BUO2357" s="2323"/>
      <c r="BUP2357" s="2323"/>
      <c r="BUQ2357" s="2323"/>
      <c r="BUR2357" s="2323"/>
      <c r="BUS2357" s="2323"/>
      <c r="BUT2357" s="2323"/>
      <c r="BUU2357" s="2323"/>
      <c r="BUV2357" s="2323"/>
      <c r="BUW2357" s="2323"/>
      <c r="BUX2357" s="2323"/>
      <c r="BUY2357" s="2323"/>
      <c r="BUZ2357" s="2323"/>
      <c r="BVA2357" s="2323"/>
      <c r="BVB2357" s="2323"/>
      <c r="BVC2357" s="2323"/>
      <c r="BVD2357" s="2323"/>
      <c r="BVE2357" s="2323"/>
      <c r="BVF2357" s="2323"/>
      <c r="BVG2357" s="2323"/>
      <c r="BVH2357" s="2323"/>
      <c r="BVI2357" s="2323"/>
      <c r="BVJ2357" s="2323"/>
      <c r="BVK2357" s="2323"/>
      <c r="BVL2357" s="2323"/>
      <c r="BVM2357" s="2323"/>
      <c r="BVN2357" s="2323"/>
      <c r="BVO2357" s="2323"/>
      <c r="BVP2357" s="2323"/>
      <c r="BVQ2357" s="2323"/>
      <c r="BVR2357" s="2323"/>
      <c r="BVS2357" s="2323"/>
      <c r="BVT2357" s="2323"/>
      <c r="BVU2357" s="2323"/>
      <c r="BVV2357" s="2323"/>
      <c r="BVW2357" s="2323"/>
      <c r="BVX2357" s="2323"/>
      <c r="BVY2357" s="2323"/>
      <c r="BVZ2357" s="2323"/>
      <c r="BWA2357" s="2323"/>
      <c r="BWB2357" s="2323"/>
      <c r="BWC2357" s="2323"/>
      <c r="BWD2357" s="2323"/>
      <c r="BWE2357" s="2323"/>
      <c r="BWF2357" s="2323"/>
      <c r="BWG2357" s="2323"/>
      <c r="BWH2357" s="2323"/>
      <c r="BWI2357" s="2323"/>
      <c r="BWJ2357" s="2323"/>
      <c r="BWK2357" s="2323"/>
      <c r="BWL2357" s="2323"/>
      <c r="BWM2357" s="2323"/>
      <c r="BWN2357" s="2323"/>
      <c r="BWO2357" s="2323"/>
      <c r="BWP2357" s="2323"/>
      <c r="BWQ2357" s="2323"/>
      <c r="BWR2357" s="2323"/>
      <c r="BWS2357" s="2323"/>
      <c r="BWT2357" s="2323"/>
      <c r="BWU2357" s="2323"/>
      <c r="BWV2357" s="2323"/>
      <c r="BWW2357" s="2323"/>
      <c r="BWX2357" s="2323"/>
      <c r="BWY2357" s="2323"/>
      <c r="BWZ2357" s="2323"/>
      <c r="BXA2357" s="2323"/>
      <c r="BXB2357" s="2323"/>
      <c r="BXC2357" s="2323"/>
      <c r="BXD2357" s="2323"/>
      <c r="BXE2357" s="2323"/>
      <c r="BXF2357" s="2323"/>
      <c r="BXG2357" s="2323"/>
      <c r="BXH2357" s="2323"/>
      <c r="BXI2357" s="2323"/>
      <c r="BXJ2357" s="2323"/>
      <c r="BXK2357" s="2323"/>
      <c r="BXL2357" s="2323"/>
      <c r="BXM2357" s="2323"/>
      <c r="BXN2357" s="2323"/>
      <c r="BXO2357" s="2323"/>
      <c r="BXP2357" s="2323"/>
      <c r="BXQ2357" s="2323"/>
      <c r="BXR2357" s="2323"/>
      <c r="BXS2357" s="2323"/>
      <c r="BXT2357" s="2323"/>
      <c r="BXU2357" s="2323"/>
      <c r="BXV2357" s="2323"/>
      <c r="BXW2357" s="2323"/>
      <c r="BXX2357" s="2323"/>
      <c r="BXY2357" s="2323"/>
      <c r="BXZ2357" s="2323"/>
      <c r="BYA2357" s="2323"/>
      <c r="BYB2357" s="2323"/>
      <c r="BYC2357" s="2323"/>
      <c r="BYD2357" s="2323"/>
      <c r="BYE2357" s="2323"/>
      <c r="BYF2357" s="2323"/>
      <c r="BYG2357" s="2323"/>
      <c r="BYH2357" s="2323"/>
      <c r="BYI2357" s="2323"/>
      <c r="BYJ2357" s="2323"/>
      <c r="BYK2357" s="2323"/>
      <c r="BYL2357" s="2323"/>
      <c r="BYM2357" s="2323"/>
      <c r="BYN2357" s="2323"/>
      <c r="BYO2357" s="2323"/>
      <c r="BYP2357" s="2323"/>
      <c r="BYQ2357" s="2323"/>
      <c r="BYR2357" s="2323"/>
      <c r="BYS2357" s="2323"/>
      <c r="BYT2357" s="2323"/>
      <c r="BYU2357" s="2323"/>
      <c r="BYV2357" s="2323"/>
      <c r="BYW2357" s="2323"/>
      <c r="BYX2357" s="2323"/>
      <c r="BYY2357" s="2323"/>
      <c r="BYZ2357" s="2323"/>
      <c r="BZA2357" s="2323"/>
      <c r="BZB2357" s="2323"/>
      <c r="BZC2357" s="2323"/>
      <c r="BZD2357" s="2323"/>
      <c r="BZE2357" s="2323"/>
      <c r="BZF2357" s="2323"/>
      <c r="BZG2357" s="2323"/>
      <c r="BZH2357" s="2323"/>
      <c r="BZI2357" s="2323"/>
      <c r="BZJ2357" s="2323"/>
      <c r="BZK2357" s="2323"/>
      <c r="BZL2357" s="2323"/>
      <c r="BZM2357" s="2323"/>
      <c r="BZN2357" s="2323"/>
      <c r="BZO2357" s="2323"/>
      <c r="BZP2357" s="2323"/>
      <c r="BZQ2357" s="2323"/>
      <c r="BZR2357" s="2323"/>
      <c r="BZS2357" s="2323"/>
      <c r="BZT2357" s="2323"/>
      <c r="BZU2357" s="2323"/>
      <c r="BZV2357" s="2323"/>
      <c r="BZW2357" s="2323"/>
      <c r="BZX2357" s="2323"/>
      <c r="BZY2357" s="2323"/>
      <c r="BZZ2357" s="2323"/>
      <c r="CAA2357" s="2323"/>
      <c r="CAB2357" s="2323"/>
      <c r="CAC2357" s="2323"/>
      <c r="CAD2357" s="2323"/>
      <c r="CAE2357" s="2323"/>
      <c r="CAF2357" s="2323"/>
      <c r="CAG2357" s="2323"/>
      <c r="CAH2357" s="2323"/>
      <c r="CAI2357" s="2323"/>
      <c r="CAJ2357" s="2323"/>
      <c r="CAK2357" s="2323"/>
      <c r="CAL2357" s="2323"/>
      <c r="CAM2357" s="2323"/>
      <c r="CAN2357" s="2323"/>
      <c r="CAO2357" s="2323"/>
      <c r="CAP2357" s="2323"/>
      <c r="CAQ2357" s="2323"/>
      <c r="CAR2357" s="2323"/>
      <c r="CAS2357" s="2323"/>
      <c r="CAT2357" s="2323"/>
      <c r="CAU2357" s="2323"/>
      <c r="CAV2357" s="2323"/>
      <c r="CAW2357" s="2323"/>
      <c r="CAX2357" s="2323"/>
      <c r="CAY2357" s="2323"/>
      <c r="CAZ2357" s="2323"/>
      <c r="CBA2357" s="2323"/>
      <c r="CBB2357" s="2323"/>
      <c r="CBC2357" s="2323"/>
      <c r="CBD2357" s="2323"/>
      <c r="CBE2357" s="2323"/>
      <c r="CBF2357" s="2323"/>
      <c r="CBG2357" s="2323"/>
      <c r="CBH2357" s="2323"/>
      <c r="CBI2357" s="2323"/>
      <c r="CBJ2357" s="2323"/>
      <c r="CBK2357" s="2323"/>
      <c r="CBL2357" s="2323"/>
      <c r="CBM2357" s="2323"/>
      <c r="CBN2357" s="2323"/>
      <c r="CBO2357" s="2323"/>
      <c r="CBP2357" s="2323"/>
      <c r="CBQ2357" s="2323"/>
      <c r="CBR2357" s="2323"/>
      <c r="CBS2357" s="2323"/>
      <c r="CBT2357" s="2323"/>
      <c r="CBU2357" s="2323"/>
      <c r="CBV2357" s="2323"/>
      <c r="CBW2357" s="2323"/>
      <c r="CBX2357" s="2323"/>
      <c r="CBY2357" s="2323"/>
      <c r="CBZ2357" s="2323"/>
      <c r="CCA2357" s="2323"/>
      <c r="CCB2357" s="2323"/>
      <c r="CCC2357" s="2323"/>
      <c r="CCD2357" s="2323"/>
      <c r="CCE2357" s="2323"/>
      <c r="CCF2357" s="2323"/>
      <c r="CCG2357" s="2323"/>
      <c r="CCH2357" s="2323"/>
      <c r="CCI2357" s="2323"/>
      <c r="CCJ2357" s="2323"/>
      <c r="CCK2357" s="2323"/>
      <c r="CCL2357" s="2323"/>
      <c r="CCM2357" s="2323"/>
      <c r="CCN2357" s="2323"/>
      <c r="CCO2357" s="2323"/>
      <c r="CCP2357" s="2323"/>
      <c r="CCQ2357" s="2323"/>
      <c r="CCR2357" s="2323"/>
      <c r="CCS2357" s="2323"/>
      <c r="CCT2357" s="2323"/>
      <c r="CCU2357" s="2323"/>
      <c r="CCV2357" s="2323"/>
      <c r="CCW2357" s="2323"/>
      <c r="CCX2357" s="2323"/>
      <c r="CCY2357" s="2323"/>
      <c r="CCZ2357" s="2323"/>
      <c r="CDA2357" s="2323"/>
      <c r="CDB2357" s="2323"/>
      <c r="CDC2357" s="2323"/>
      <c r="CDD2357" s="2323"/>
      <c r="CDE2357" s="2323"/>
      <c r="CDF2357" s="2323"/>
      <c r="CDG2357" s="2323"/>
      <c r="CDH2357" s="2323"/>
      <c r="CDI2357" s="2323"/>
      <c r="CDJ2357" s="2323"/>
      <c r="CDK2357" s="2323"/>
      <c r="CDL2357" s="2323"/>
      <c r="CDM2357" s="2323"/>
      <c r="CDN2357" s="2323"/>
      <c r="CDO2357" s="2323"/>
      <c r="CDP2357" s="2323"/>
      <c r="CDQ2357" s="2323"/>
      <c r="CDR2357" s="2323"/>
      <c r="CDS2357" s="2323"/>
      <c r="CDT2357" s="2323"/>
      <c r="CDU2357" s="2323"/>
      <c r="CDV2357" s="2323"/>
      <c r="CDW2357" s="2323"/>
      <c r="CDX2357" s="2323"/>
      <c r="CDY2357" s="2323"/>
      <c r="CDZ2357" s="2323"/>
      <c r="CEA2357" s="2323"/>
      <c r="CEB2357" s="2323"/>
      <c r="CEC2357" s="2323"/>
      <c r="CED2357" s="2323"/>
      <c r="CEE2357" s="2323"/>
      <c r="CEF2357" s="2323"/>
      <c r="CEG2357" s="2323"/>
      <c r="CEH2357" s="2323"/>
      <c r="CEI2357" s="2323"/>
      <c r="CEJ2357" s="2323"/>
      <c r="CEK2357" s="2323"/>
      <c r="CEL2357" s="2323"/>
      <c r="CEM2357" s="2323"/>
      <c r="CEN2357" s="2323"/>
      <c r="CEO2357" s="2323"/>
      <c r="CEP2357" s="2323"/>
      <c r="CEQ2357" s="2323"/>
      <c r="CER2357" s="2323"/>
      <c r="CES2357" s="2323"/>
      <c r="CET2357" s="2323"/>
      <c r="CEU2357" s="2323"/>
      <c r="CEV2357" s="2323"/>
      <c r="CEW2357" s="2323"/>
      <c r="CEX2357" s="2323"/>
      <c r="CEY2357" s="2323"/>
      <c r="CEZ2357" s="2323"/>
      <c r="CFA2357" s="2323"/>
      <c r="CFB2357" s="2323"/>
      <c r="CFC2357" s="2323"/>
      <c r="CFD2357" s="2323"/>
      <c r="CFE2357" s="2323"/>
      <c r="CFF2357" s="2323"/>
      <c r="CFG2357" s="2323"/>
      <c r="CFH2357" s="2323"/>
      <c r="CFI2357" s="2323"/>
      <c r="CFJ2357" s="2323"/>
      <c r="CFK2357" s="2323"/>
      <c r="CFL2357" s="2323"/>
      <c r="CFM2357" s="2323"/>
      <c r="CFN2357" s="2323"/>
      <c r="CFO2357" s="2323"/>
      <c r="CFP2357" s="2323"/>
      <c r="CFQ2357" s="2323"/>
      <c r="CFR2357" s="2323"/>
      <c r="CFS2357" s="2323"/>
      <c r="CFT2357" s="2323"/>
      <c r="CFU2357" s="2323"/>
      <c r="CFV2357" s="2323"/>
      <c r="CFW2357" s="2323"/>
      <c r="CFX2357" s="2323"/>
      <c r="CFY2357" s="2323"/>
      <c r="CFZ2357" s="2323"/>
      <c r="CGA2357" s="2323"/>
      <c r="CGB2357" s="2323"/>
      <c r="CGC2357" s="2323"/>
      <c r="CGD2357" s="2323"/>
      <c r="CGE2357" s="2323"/>
      <c r="CGF2357" s="2323"/>
      <c r="CGG2357" s="2323"/>
      <c r="CGH2357" s="2323"/>
      <c r="CGI2357" s="2323"/>
      <c r="CGJ2357" s="2323"/>
      <c r="CGK2357" s="2323"/>
      <c r="CGL2357" s="2323"/>
      <c r="CGM2357" s="2323"/>
      <c r="CGN2357" s="2323"/>
      <c r="CGO2357" s="2323"/>
      <c r="CGP2357" s="2323"/>
      <c r="CGQ2357" s="2323"/>
      <c r="CGR2357" s="2323"/>
      <c r="CGS2357" s="2323"/>
      <c r="CGT2357" s="2323"/>
      <c r="CGU2357" s="2323"/>
      <c r="CGV2357" s="2323"/>
      <c r="CGW2357" s="2323"/>
      <c r="CGX2357" s="2323"/>
      <c r="CGY2357" s="2323"/>
      <c r="CGZ2357" s="2323"/>
      <c r="CHA2357" s="2323"/>
      <c r="CHB2357" s="2323"/>
      <c r="CHC2357" s="2323"/>
      <c r="CHD2357" s="2323"/>
      <c r="CHE2357" s="2323"/>
      <c r="CHF2357" s="2323"/>
      <c r="CHG2357" s="2323"/>
      <c r="CHH2357" s="2323"/>
      <c r="CHI2357" s="2323"/>
      <c r="CHJ2357" s="2323"/>
      <c r="CHK2357" s="2323"/>
      <c r="CHL2357" s="2323"/>
      <c r="CHM2357" s="2323"/>
      <c r="CHN2357" s="2323"/>
      <c r="CHO2357" s="2323"/>
      <c r="CHP2357" s="2323"/>
      <c r="CHQ2357" s="2323"/>
      <c r="CHR2357" s="2323"/>
      <c r="CHS2357" s="2323"/>
      <c r="CHT2357" s="2323"/>
      <c r="CHU2357" s="2323"/>
      <c r="CHV2357" s="2323"/>
      <c r="CHW2357" s="2323"/>
      <c r="CHX2357" s="2323"/>
      <c r="CHY2357" s="2323"/>
      <c r="CHZ2357" s="2323"/>
      <c r="CIA2357" s="2323"/>
      <c r="CIB2357" s="2323"/>
      <c r="CIC2357" s="2323"/>
      <c r="CID2357" s="2323"/>
      <c r="CIE2357" s="2323"/>
      <c r="CIF2357" s="2323"/>
      <c r="CIG2357" s="2323"/>
      <c r="CIH2357" s="2323"/>
      <c r="CII2357" s="2323"/>
      <c r="CIJ2357" s="2323"/>
      <c r="CIK2357" s="2323"/>
      <c r="CIL2357" s="2323"/>
      <c r="CIM2357" s="2323"/>
      <c r="CIN2357" s="2323"/>
      <c r="CIO2357" s="2323"/>
      <c r="CIP2357" s="2323"/>
      <c r="CIQ2357" s="2323"/>
      <c r="CIR2357" s="2323"/>
      <c r="CIS2357" s="2323"/>
      <c r="CIT2357" s="2323"/>
      <c r="CIU2357" s="2323"/>
      <c r="CIV2357" s="2323"/>
      <c r="CIW2357" s="2323"/>
      <c r="CIX2357" s="2323"/>
      <c r="CIY2357" s="2323"/>
      <c r="CIZ2357" s="2323"/>
      <c r="CJA2357" s="2323"/>
      <c r="CJB2357" s="2323"/>
      <c r="CJC2357" s="2323"/>
      <c r="CJD2357" s="2323"/>
      <c r="CJE2357" s="2323"/>
      <c r="CJF2357" s="2323"/>
      <c r="CJG2357" s="2323"/>
      <c r="CJH2357" s="2323"/>
      <c r="CJI2357" s="2323"/>
      <c r="CJJ2357" s="2323"/>
      <c r="CJK2357" s="2323"/>
      <c r="CJL2357" s="2323"/>
      <c r="CJM2357" s="2323"/>
      <c r="CJN2357" s="2323"/>
      <c r="CJO2357" s="2323"/>
      <c r="CJP2357" s="2323"/>
      <c r="CJQ2357" s="2323"/>
      <c r="CJR2357" s="2323"/>
      <c r="CJS2357" s="2323"/>
      <c r="CJT2357" s="2323"/>
      <c r="CJU2357" s="2323"/>
      <c r="CJV2357" s="2323"/>
      <c r="CJW2357" s="2323"/>
      <c r="CJX2357" s="2323"/>
      <c r="CJY2357" s="2323"/>
      <c r="CJZ2357" s="2323"/>
      <c r="CKA2357" s="2323"/>
      <c r="CKB2357" s="2323"/>
      <c r="CKC2357" s="2323"/>
      <c r="CKD2357" s="2323"/>
      <c r="CKE2357" s="2323"/>
      <c r="CKF2357" s="2323"/>
      <c r="CKG2357" s="2323"/>
      <c r="CKH2357" s="2323"/>
      <c r="CKI2357" s="2323"/>
      <c r="CKJ2357" s="2323"/>
      <c r="CKK2357" s="2323"/>
      <c r="CKL2357" s="2323"/>
      <c r="CKM2357" s="2323"/>
      <c r="CKN2357" s="2323"/>
      <c r="CKO2357" s="2323"/>
      <c r="CKP2357" s="2323"/>
      <c r="CKQ2357" s="2323"/>
      <c r="CKR2357" s="2323"/>
      <c r="CKS2357" s="2323"/>
      <c r="CKT2357" s="2323"/>
      <c r="CKU2357" s="2323"/>
      <c r="CKV2357" s="2323"/>
      <c r="CKW2357" s="2323"/>
      <c r="CKX2357" s="2323"/>
      <c r="CKY2357" s="2323"/>
      <c r="CKZ2357" s="2323"/>
      <c r="CLA2357" s="2323"/>
      <c r="CLB2357" s="2323"/>
      <c r="CLC2357" s="2323"/>
      <c r="CLD2357" s="2323"/>
      <c r="CLE2357" s="2323"/>
      <c r="CLF2357" s="2323"/>
      <c r="CLG2357" s="2323"/>
      <c r="CLH2357" s="2323"/>
      <c r="CLI2357" s="2323"/>
      <c r="CLJ2357" s="2323"/>
      <c r="CLK2357" s="2323"/>
      <c r="CLL2357" s="2323"/>
      <c r="CLM2357" s="2323"/>
      <c r="CLN2357" s="2323"/>
      <c r="CLO2357" s="2323"/>
      <c r="CLP2357" s="2323"/>
      <c r="CLQ2357" s="2323"/>
      <c r="CLR2357" s="2323"/>
      <c r="CLS2357" s="2323"/>
      <c r="CLT2357" s="2323"/>
      <c r="CLU2357" s="2323"/>
      <c r="CLV2357" s="2323"/>
      <c r="CLW2357" s="2323"/>
      <c r="CLX2357" s="2323"/>
      <c r="CLY2357" s="2323"/>
      <c r="CLZ2357" s="2323"/>
      <c r="CMA2357" s="2323"/>
      <c r="CMB2357" s="2323"/>
      <c r="CMC2357" s="2323"/>
      <c r="CMD2357" s="2323"/>
      <c r="CME2357" s="2323"/>
      <c r="CMF2357" s="2323"/>
      <c r="CMG2357" s="2323"/>
      <c r="CMH2357" s="2323"/>
      <c r="CMI2357" s="2323"/>
      <c r="CMJ2357" s="2323"/>
      <c r="CMK2357" s="2323"/>
      <c r="CML2357" s="2323"/>
      <c r="CMM2357" s="2323"/>
      <c r="CMN2357" s="2323"/>
      <c r="CMO2357" s="2323"/>
      <c r="CMP2357" s="2323"/>
      <c r="CMQ2357" s="2323"/>
      <c r="CMR2357" s="2323"/>
      <c r="CMS2357" s="2323"/>
      <c r="CMT2357" s="2323"/>
      <c r="CMU2357" s="2323"/>
      <c r="CMV2357" s="2323"/>
      <c r="CMW2357" s="2323"/>
      <c r="CMX2357" s="2323"/>
      <c r="CMY2357" s="2323"/>
      <c r="CMZ2357" s="2323"/>
      <c r="CNA2357" s="2323"/>
      <c r="CNB2357" s="2323"/>
      <c r="CNC2357" s="2323"/>
      <c r="CND2357" s="2323"/>
      <c r="CNE2357" s="2323"/>
      <c r="CNF2357" s="2323"/>
      <c r="CNG2357" s="2323"/>
      <c r="CNH2357" s="2323"/>
      <c r="CNI2357" s="2323"/>
      <c r="CNJ2357" s="2323"/>
      <c r="CNK2357" s="2323"/>
      <c r="CNL2357" s="2323"/>
      <c r="CNM2357" s="2323"/>
      <c r="CNN2357" s="2323"/>
      <c r="CNO2357" s="2323"/>
      <c r="CNP2357" s="2323"/>
      <c r="CNQ2357" s="2323"/>
      <c r="CNR2357" s="2323"/>
      <c r="CNS2357" s="2323"/>
      <c r="CNT2357" s="2323"/>
      <c r="CNU2357" s="2323"/>
      <c r="CNV2357" s="2323"/>
      <c r="CNW2357" s="2323"/>
      <c r="CNX2357" s="2323"/>
      <c r="CNY2357" s="2323"/>
      <c r="CNZ2357" s="2323"/>
      <c r="COA2357" s="2323"/>
      <c r="COB2357" s="2323"/>
      <c r="COC2357" s="2323"/>
      <c r="COD2357" s="2323"/>
      <c r="COE2357" s="2323"/>
      <c r="COF2357" s="2323"/>
      <c r="COG2357" s="2323"/>
      <c r="COH2357" s="2323"/>
      <c r="COI2357" s="2323"/>
      <c r="COJ2357" s="2323"/>
      <c r="COK2357" s="2323"/>
      <c r="COL2357" s="2323"/>
      <c r="COM2357" s="2323"/>
      <c r="CON2357" s="2323"/>
      <c r="COO2357" s="2323"/>
      <c r="COP2357" s="2323"/>
      <c r="COQ2357" s="2323"/>
      <c r="COR2357" s="2323"/>
      <c r="COS2357" s="2323"/>
      <c r="COT2357" s="2323"/>
      <c r="COU2357" s="2323"/>
      <c r="COV2357" s="2323"/>
      <c r="COW2357" s="2323"/>
      <c r="COX2357" s="2323"/>
      <c r="COY2357" s="2323"/>
      <c r="COZ2357" s="2323"/>
      <c r="CPA2357" s="2323"/>
      <c r="CPB2357" s="2323"/>
      <c r="CPC2357" s="2323"/>
      <c r="CPD2357" s="2323"/>
      <c r="CPE2357" s="2323"/>
      <c r="CPF2357" s="2323"/>
      <c r="CPG2357" s="2323"/>
      <c r="CPH2357" s="2323"/>
      <c r="CPI2357" s="2323"/>
      <c r="CPJ2357" s="2323"/>
      <c r="CPK2357" s="2323"/>
      <c r="CPL2357" s="2323"/>
      <c r="CPM2357" s="2323"/>
      <c r="CPN2357" s="2323"/>
      <c r="CPO2357" s="2323"/>
      <c r="CPP2357" s="2323"/>
      <c r="CPQ2357" s="2323"/>
      <c r="CPR2357" s="2323"/>
      <c r="CPS2357" s="2323"/>
      <c r="CPT2357" s="2323"/>
      <c r="CPU2357" s="2323"/>
      <c r="CPV2357" s="2323"/>
      <c r="CPW2357" s="2323"/>
      <c r="CPX2357" s="2323"/>
      <c r="CPY2357" s="2323"/>
      <c r="CPZ2357" s="2323"/>
      <c r="CQA2357" s="2323"/>
      <c r="CQB2357" s="2323"/>
      <c r="CQC2357" s="2323"/>
      <c r="CQD2357" s="2323"/>
      <c r="CQE2357" s="2323"/>
      <c r="CQF2357" s="2323"/>
      <c r="CQG2357" s="2323"/>
      <c r="CQH2357" s="2323"/>
      <c r="CQI2357" s="2323"/>
      <c r="CQJ2357" s="2323"/>
      <c r="CQK2357" s="2323"/>
      <c r="CQL2357" s="2323"/>
      <c r="CQM2357" s="2323"/>
      <c r="CQN2357" s="2323"/>
      <c r="CQO2357" s="2323"/>
      <c r="CQP2357" s="2323"/>
      <c r="CQQ2357" s="2323"/>
      <c r="CQR2357" s="2323"/>
      <c r="CQS2357" s="2323"/>
      <c r="CQT2357" s="2323"/>
      <c r="CQU2357" s="2323"/>
      <c r="CQV2357" s="2323"/>
      <c r="CQW2357" s="2323"/>
      <c r="CQX2357" s="2323"/>
      <c r="CQY2357" s="2323"/>
      <c r="CQZ2357" s="2323"/>
      <c r="CRA2357" s="2323"/>
      <c r="CRB2357" s="2323"/>
      <c r="CRC2357" s="2323"/>
      <c r="CRD2357" s="2323"/>
      <c r="CRE2357" s="2323"/>
      <c r="CRF2357" s="2323"/>
      <c r="CRG2357" s="2323"/>
      <c r="CRH2357" s="2323"/>
      <c r="CRI2357" s="2323"/>
      <c r="CRJ2357" s="2323"/>
      <c r="CRK2357" s="2323"/>
      <c r="CRL2357" s="2323"/>
      <c r="CRM2357" s="2323"/>
      <c r="CRN2357" s="2323"/>
      <c r="CRO2357" s="2323"/>
      <c r="CRP2357" s="2323"/>
      <c r="CRQ2357" s="2323"/>
      <c r="CRR2357" s="2323"/>
      <c r="CRS2357" s="2323"/>
      <c r="CRT2357" s="2323"/>
      <c r="CRU2357" s="2323"/>
      <c r="CRV2357" s="2323"/>
      <c r="CRW2357" s="2323"/>
      <c r="CRX2357" s="2323"/>
      <c r="CRY2357" s="2323"/>
      <c r="CRZ2357" s="2323"/>
      <c r="CSA2357" s="2323"/>
      <c r="CSB2357" s="2323"/>
      <c r="CSC2357" s="2323"/>
      <c r="CSD2357" s="2323"/>
      <c r="CSE2357" s="2323"/>
      <c r="CSF2357" s="2323"/>
      <c r="CSG2357" s="2323"/>
      <c r="CSH2357" s="2323"/>
      <c r="CSI2357" s="2323"/>
      <c r="CSJ2357" s="2323"/>
      <c r="CSK2357" s="2323"/>
      <c r="CSL2357" s="2323"/>
      <c r="CSM2357" s="2323"/>
      <c r="CSN2357" s="2323"/>
      <c r="CSO2357" s="2323"/>
      <c r="CSP2357" s="2323"/>
      <c r="CSQ2357" s="2323"/>
      <c r="CSR2357" s="2323"/>
      <c r="CSS2357" s="2323"/>
      <c r="CST2357" s="2323"/>
      <c r="CSU2357" s="2323"/>
      <c r="CSV2357" s="2323"/>
      <c r="CSW2357" s="2323"/>
      <c r="CSX2357" s="2323"/>
      <c r="CSY2357" s="2323"/>
      <c r="CSZ2357" s="2323"/>
      <c r="CTA2357" s="2323"/>
      <c r="CTB2357" s="2323"/>
      <c r="CTC2357" s="2323"/>
      <c r="CTD2357" s="2323"/>
      <c r="CTE2357" s="2323"/>
      <c r="CTF2357" s="2323"/>
      <c r="CTG2357" s="2323"/>
      <c r="CTH2357" s="2323"/>
      <c r="CTI2357" s="2323"/>
      <c r="CTJ2357" s="2323"/>
      <c r="CTK2357" s="2323"/>
      <c r="CTL2357" s="2323"/>
      <c r="CTM2357" s="2323"/>
      <c r="CTN2357" s="2323"/>
      <c r="CTO2357" s="2323"/>
      <c r="CTP2357" s="2323"/>
      <c r="CTQ2357" s="2323"/>
      <c r="CTR2357" s="2323"/>
      <c r="CTS2357" s="2323"/>
      <c r="CTT2357" s="2323"/>
      <c r="CTU2357" s="2323"/>
      <c r="CTV2357" s="2323"/>
      <c r="CTW2357" s="2323"/>
      <c r="CTX2357" s="2323"/>
      <c r="CTY2357" s="2323"/>
      <c r="CTZ2357" s="2323"/>
      <c r="CUA2357" s="2323"/>
      <c r="CUB2357" s="2323"/>
      <c r="CUC2357" s="2323"/>
      <c r="CUD2357" s="2323"/>
      <c r="CUE2357" s="2323"/>
      <c r="CUF2357" s="2323"/>
      <c r="CUG2357" s="2323"/>
      <c r="CUH2357" s="2323"/>
      <c r="CUI2357" s="2323"/>
      <c r="CUJ2357" s="2323"/>
      <c r="CUK2357" s="2323"/>
      <c r="CUL2357" s="2323"/>
      <c r="CUM2357" s="2323"/>
      <c r="CUN2357" s="2323"/>
      <c r="CUO2357" s="2323"/>
      <c r="CUP2357" s="2323"/>
      <c r="CUQ2357" s="2323"/>
      <c r="CUR2357" s="2323"/>
      <c r="CUS2357" s="2323"/>
      <c r="CUT2357" s="2323"/>
      <c r="CUU2357" s="2323"/>
      <c r="CUV2357" s="2323"/>
      <c r="CUW2357" s="2323"/>
      <c r="CUX2357" s="2323"/>
      <c r="CUY2357" s="2323"/>
      <c r="CUZ2357" s="2323"/>
      <c r="CVA2357" s="2323"/>
      <c r="CVB2357" s="2323"/>
      <c r="CVC2357" s="2323"/>
      <c r="CVD2357" s="2323"/>
      <c r="CVE2357" s="2323"/>
      <c r="CVF2357" s="2323"/>
      <c r="CVG2357" s="2323"/>
      <c r="CVH2357" s="2323"/>
      <c r="CVI2357" s="2323"/>
      <c r="CVJ2357" s="2323"/>
      <c r="CVK2357" s="2323"/>
      <c r="CVL2357" s="2323"/>
      <c r="CVM2357" s="2323"/>
      <c r="CVN2357" s="2323"/>
      <c r="CVO2357" s="2323"/>
      <c r="CVP2357" s="2323"/>
      <c r="CVQ2357" s="2323"/>
      <c r="CVR2357" s="2323"/>
      <c r="CVS2357" s="2323"/>
      <c r="CVT2357" s="2323"/>
      <c r="CVU2357" s="2323"/>
      <c r="CVV2357" s="2323"/>
      <c r="CVW2357" s="2323"/>
      <c r="CVX2357" s="2323"/>
      <c r="CVY2357" s="2323"/>
      <c r="CVZ2357" s="2323"/>
      <c r="CWA2357" s="2323"/>
      <c r="CWB2357" s="2323"/>
      <c r="CWC2357" s="2323"/>
      <c r="CWD2357" s="2323"/>
      <c r="CWE2357" s="2323"/>
      <c r="CWF2357" s="2323"/>
      <c r="CWG2357" s="2323"/>
      <c r="CWH2357" s="2323"/>
      <c r="CWI2357" s="2323"/>
      <c r="CWJ2357" s="2323"/>
      <c r="CWK2357" s="2323"/>
      <c r="CWL2357" s="2323"/>
      <c r="CWM2357" s="2323"/>
      <c r="CWN2357" s="2323"/>
      <c r="CWO2357" s="2323"/>
      <c r="CWP2357" s="2323"/>
      <c r="CWQ2357" s="2323"/>
      <c r="CWR2357" s="2323"/>
      <c r="CWS2357" s="2323"/>
      <c r="CWT2357" s="2323"/>
      <c r="CWU2357" s="2323"/>
      <c r="CWV2357" s="2323"/>
      <c r="CWW2357" s="2323"/>
      <c r="CWX2357" s="2323"/>
      <c r="CWY2357" s="2323"/>
      <c r="CWZ2357" s="2323"/>
      <c r="CXA2357" s="2323"/>
      <c r="CXB2357" s="2323"/>
      <c r="CXC2357" s="2323"/>
      <c r="CXD2357" s="2323"/>
      <c r="CXE2357" s="2323"/>
      <c r="CXF2357" s="2323"/>
      <c r="CXG2357" s="2323"/>
      <c r="CXH2357" s="2323"/>
      <c r="CXI2357" s="2323"/>
      <c r="CXJ2357" s="2323"/>
      <c r="CXK2357" s="2323"/>
      <c r="CXL2357" s="2323"/>
      <c r="CXM2357" s="2323"/>
      <c r="CXN2357" s="2323"/>
      <c r="CXO2357" s="2323"/>
      <c r="CXP2357" s="2323"/>
      <c r="CXQ2357" s="2323"/>
      <c r="CXR2357" s="2323"/>
      <c r="CXS2357" s="2323"/>
      <c r="CXT2357" s="2323"/>
      <c r="CXU2357" s="2323"/>
      <c r="CXV2357" s="2323"/>
      <c r="CXW2357" s="2323"/>
      <c r="CXX2357" s="2323"/>
      <c r="CXY2357" s="2323"/>
      <c r="CXZ2357" s="2323"/>
      <c r="CYA2357" s="2323"/>
      <c r="CYB2357" s="2323"/>
      <c r="CYC2357" s="2323"/>
      <c r="CYD2357" s="2323"/>
      <c r="CYE2357" s="2323"/>
      <c r="CYF2357" s="2323"/>
      <c r="CYG2357" s="2323"/>
      <c r="CYH2357" s="2323"/>
      <c r="CYI2357" s="2323"/>
      <c r="CYJ2357" s="2323"/>
      <c r="CYK2357" s="2323"/>
      <c r="CYL2357" s="2323"/>
      <c r="CYM2357" s="2323"/>
      <c r="CYN2357" s="2323"/>
      <c r="CYO2357" s="2323"/>
      <c r="CYP2357" s="2323"/>
      <c r="CYQ2357" s="2323"/>
      <c r="CYR2357" s="2323"/>
      <c r="CYS2357" s="2323"/>
      <c r="CYT2357" s="2323"/>
      <c r="CYU2357" s="2323"/>
      <c r="CYV2357" s="2323"/>
      <c r="CYW2357" s="2323"/>
      <c r="CYX2357" s="2323"/>
      <c r="CYY2357" s="2323"/>
      <c r="CYZ2357" s="2323"/>
      <c r="CZA2357" s="2323"/>
      <c r="CZB2357" s="2323"/>
      <c r="CZC2357" s="2323"/>
      <c r="CZD2357" s="2323"/>
      <c r="CZE2357" s="2323"/>
      <c r="CZF2357" s="2323"/>
      <c r="CZG2357" s="2323"/>
      <c r="CZH2357" s="2323"/>
      <c r="CZI2357" s="2323"/>
      <c r="CZJ2357" s="2323"/>
      <c r="CZK2357" s="2323"/>
      <c r="CZL2357" s="2323"/>
      <c r="CZM2357" s="2323"/>
      <c r="CZN2357" s="2323"/>
      <c r="CZO2357" s="2323"/>
      <c r="CZP2357" s="2323"/>
      <c r="CZQ2357" s="2323"/>
      <c r="CZR2357" s="2323"/>
      <c r="CZS2357" s="2323"/>
      <c r="CZT2357" s="2323"/>
      <c r="CZU2357" s="2323"/>
      <c r="CZV2357" s="2323"/>
      <c r="CZW2357" s="2323"/>
      <c r="CZX2357" s="2323"/>
      <c r="CZY2357" s="2323"/>
      <c r="CZZ2357" s="2323"/>
      <c r="DAA2357" s="2323"/>
      <c r="DAB2357" s="2323"/>
      <c r="DAC2357" s="2323"/>
      <c r="DAD2357" s="2323"/>
      <c r="DAE2357" s="2323"/>
      <c r="DAF2357" s="2323"/>
      <c r="DAG2357" s="2323"/>
      <c r="DAH2357" s="2323"/>
      <c r="DAI2357" s="2323"/>
      <c r="DAJ2357" s="2323"/>
      <c r="DAK2357" s="2323"/>
      <c r="DAL2357" s="2323"/>
      <c r="DAM2357" s="2323"/>
      <c r="DAN2357" s="2323"/>
      <c r="DAO2357" s="2323"/>
      <c r="DAP2357" s="2323"/>
      <c r="DAQ2357" s="2323"/>
      <c r="DAR2357" s="2323"/>
      <c r="DAS2357" s="2323"/>
      <c r="DAT2357" s="2323"/>
      <c r="DAU2357" s="2323"/>
      <c r="DAV2357" s="2323"/>
      <c r="DAW2357" s="2323"/>
      <c r="DAX2357" s="2323"/>
      <c r="DAY2357" s="2323"/>
      <c r="DAZ2357" s="2323"/>
      <c r="DBA2357" s="2323"/>
      <c r="DBB2357" s="2323"/>
      <c r="DBC2357" s="2323"/>
      <c r="DBD2357" s="2323"/>
      <c r="DBE2357" s="2323"/>
      <c r="DBF2357" s="2323"/>
      <c r="DBG2357" s="2323"/>
      <c r="DBH2357" s="2323"/>
      <c r="DBI2357" s="2323"/>
      <c r="DBJ2357" s="2323"/>
      <c r="DBK2357" s="2323"/>
      <c r="DBL2357" s="2323"/>
      <c r="DBM2357" s="2323"/>
      <c r="DBN2357" s="2323"/>
      <c r="DBO2357" s="2323"/>
      <c r="DBP2357" s="2323"/>
      <c r="DBQ2357" s="2323"/>
      <c r="DBR2357" s="2323"/>
      <c r="DBS2357" s="2323"/>
      <c r="DBT2357" s="2323"/>
      <c r="DBU2357" s="2323"/>
      <c r="DBV2357" s="2323"/>
      <c r="DBW2357" s="2323"/>
      <c r="DBX2357" s="2323"/>
      <c r="DBY2357" s="2323"/>
      <c r="DBZ2357" s="2323"/>
      <c r="DCA2357" s="2323"/>
      <c r="DCB2357" s="2323"/>
      <c r="DCC2357" s="2323"/>
      <c r="DCD2357" s="2323"/>
      <c r="DCE2357" s="2323"/>
      <c r="DCF2357" s="2323"/>
      <c r="DCG2357" s="2323"/>
      <c r="DCH2357" s="2323"/>
      <c r="DCI2357" s="2323"/>
      <c r="DCJ2357" s="2323"/>
      <c r="DCK2357" s="2323"/>
      <c r="DCL2357" s="2323"/>
      <c r="DCM2357" s="2323"/>
      <c r="DCN2357" s="2323"/>
      <c r="DCO2357" s="2323"/>
      <c r="DCP2357" s="2323"/>
      <c r="DCQ2357" s="2323"/>
      <c r="DCR2357" s="2323"/>
      <c r="DCS2357" s="2323"/>
      <c r="DCT2357" s="2323"/>
      <c r="DCU2357" s="2323"/>
      <c r="DCV2357" s="2323"/>
      <c r="DCW2357" s="2323"/>
      <c r="DCX2357" s="2323"/>
      <c r="DCY2357" s="2323"/>
      <c r="DCZ2357" s="2323"/>
      <c r="DDA2357" s="2323"/>
      <c r="DDB2357" s="2323"/>
      <c r="DDC2357" s="2323"/>
      <c r="DDD2357" s="2323"/>
      <c r="DDE2357" s="2323"/>
      <c r="DDF2357" s="2323"/>
      <c r="DDG2357" s="2323"/>
      <c r="DDH2357" s="2323"/>
      <c r="DDI2357" s="2323"/>
      <c r="DDJ2357" s="2323"/>
      <c r="DDK2357" s="2323"/>
      <c r="DDL2357" s="2323"/>
      <c r="DDM2357" s="2323"/>
      <c r="DDN2357" s="2323"/>
      <c r="DDO2357" s="2323"/>
      <c r="DDP2357" s="2323"/>
      <c r="DDQ2357" s="2323"/>
      <c r="DDR2357" s="2323"/>
      <c r="DDS2357" s="2323"/>
      <c r="DDT2357" s="2323"/>
      <c r="DDU2357" s="2323"/>
      <c r="DDV2357" s="2323"/>
      <c r="DDW2357" s="2323"/>
      <c r="DDX2357" s="2323"/>
      <c r="DDY2357" s="2323"/>
      <c r="DDZ2357" s="2323"/>
      <c r="DEA2357" s="2323"/>
      <c r="DEB2357" s="2323"/>
      <c r="DEC2357" s="2323"/>
      <c r="DED2357" s="2323"/>
      <c r="DEE2357" s="2323"/>
      <c r="DEF2357" s="2323"/>
      <c r="DEG2357" s="2323"/>
      <c r="DEH2357" s="2323"/>
      <c r="DEI2357" s="2323"/>
      <c r="DEJ2357" s="2323"/>
      <c r="DEK2357" s="2323"/>
      <c r="DEL2357" s="2323"/>
      <c r="DEM2357" s="2323"/>
      <c r="DEN2357" s="2323"/>
      <c r="DEO2357" s="2323"/>
      <c r="DEP2357" s="2323"/>
      <c r="DEQ2357" s="2323"/>
      <c r="DER2357" s="2323"/>
      <c r="DES2357" s="2323"/>
      <c r="DET2357" s="2323"/>
      <c r="DEU2357" s="2323"/>
      <c r="DEV2357" s="2323"/>
      <c r="DEW2357" s="2323"/>
      <c r="DEX2357" s="2323"/>
      <c r="DEY2357" s="2323"/>
      <c r="DEZ2357" s="2323"/>
      <c r="DFA2357" s="2323"/>
      <c r="DFB2357" s="2323"/>
      <c r="DFC2357" s="2323"/>
      <c r="DFD2357" s="2323"/>
      <c r="DFE2357" s="2323"/>
      <c r="DFF2357" s="2323"/>
      <c r="DFG2357" s="2323"/>
      <c r="DFH2357" s="2323"/>
      <c r="DFI2357" s="2323"/>
      <c r="DFJ2357" s="2323"/>
      <c r="DFK2357" s="2323"/>
      <c r="DFL2357" s="2323"/>
      <c r="DFM2357" s="2323"/>
      <c r="DFN2357" s="2323"/>
      <c r="DFO2357" s="2323"/>
      <c r="DFP2357" s="2323"/>
      <c r="DFQ2357" s="2323"/>
      <c r="DFR2357" s="2323"/>
      <c r="DFS2357" s="2323"/>
      <c r="DFT2357" s="2323"/>
      <c r="DFU2357" s="2323"/>
      <c r="DFV2357" s="2323"/>
      <c r="DFW2357" s="2323"/>
      <c r="DFX2357" s="2323"/>
      <c r="DFY2357" s="2323"/>
      <c r="DFZ2357" s="2323"/>
      <c r="DGA2357" s="2323"/>
      <c r="DGB2357" s="2323"/>
      <c r="DGC2357" s="2323"/>
      <c r="DGD2357" s="2323"/>
      <c r="DGE2357" s="2323"/>
      <c r="DGF2357" s="2323"/>
      <c r="DGG2357" s="2323"/>
      <c r="DGH2357" s="2323"/>
      <c r="DGI2357" s="2323"/>
      <c r="DGJ2357" s="2323"/>
      <c r="DGK2357" s="2323"/>
      <c r="DGL2357" s="2323"/>
      <c r="DGM2357" s="2323"/>
      <c r="DGN2357" s="2323"/>
      <c r="DGO2357" s="2323"/>
      <c r="DGP2357" s="2323"/>
      <c r="DGQ2357" s="2323"/>
      <c r="DGR2357" s="2323"/>
      <c r="DGS2357" s="2323"/>
      <c r="DGT2357" s="2323"/>
      <c r="DGU2357" s="2323"/>
      <c r="DGV2357" s="2323"/>
      <c r="DGW2357" s="2323"/>
      <c r="DGX2357" s="2323"/>
      <c r="DGY2357" s="2323"/>
      <c r="DGZ2357" s="2323"/>
      <c r="DHA2357" s="2323"/>
      <c r="DHB2357" s="2323"/>
      <c r="DHC2357" s="2323"/>
      <c r="DHD2357" s="2323"/>
      <c r="DHE2357" s="2323"/>
      <c r="DHF2357" s="2323"/>
      <c r="DHG2357" s="2323"/>
      <c r="DHH2357" s="2323"/>
      <c r="DHI2357" s="2323"/>
      <c r="DHJ2357" s="2323"/>
      <c r="DHK2357" s="2323"/>
      <c r="DHL2357" s="2323"/>
      <c r="DHM2357" s="2323"/>
      <c r="DHN2357" s="2323"/>
      <c r="DHO2357" s="2323"/>
      <c r="DHP2357" s="2323"/>
      <c r="DHQ2357" s="2323"/>
      <c r="DHR2357" s="2323"/>
      <c r="DHS2357" s="2323"/>
      <c r="DHT2357" s="2323"/>
      <c r="DHU2357" s="2323"/>
      <c r="DHV2357" s="2323"/>
      <c r="DHW2357" s="2323"/>
      <c r="DHX2357" s="2323"/>
      <c r="DHY2357" s="2323"/>
      <c r="DHZ2357" s="2323"/>
      <c r="DIA2357" s="2323"/>
      <c r="DIB2357" s="2323"/>
      <c r="DIC2357" s="2323"/>
      <c r="DID2357" s="2323"/>
      <c r="DIE2357" s="2323"/>
      <c r="DIF2357" s="2323"/>
      <c r="DIG2357" s="2323"/>
      <c r="DIH2357" s="2323"/>
      <c r="DII2357" s="2323"/>
      <c r="DIJ2357" s="2323"/>
      <c r="DIK2357" s="2323"/>
      <c r="DIL2357" s="2323"/>
      <c r="DIM2357" s="2323"/>
      <c r="DIN2357" s="2323"/>
      <c r="DIO2357" s="2323"/>
      <c r="DIP2357" s="2323"/>
      <c r="DIQ2357" s="2323"/>
      <c r="DIR2357" s="2323"/>
      <c r="DIS2357" s="2323"/>
      <c r="DIT2357" s="2323"/>
      <c r="DIU2357" s="2323"/>
      <c r="DIV2357" s="2323"/>
      <c r="DIW2357" s="2323"/>
      <c r="DIX2357" s="2323"/>
      <c r="DIY2357" s="2323"/>
      <c r="DIZ2357" s="2323"/>
      <c r="DJA2357" s="2323"/>
      <c r="DJB2357" s="2323"/>
      <c r="DJC2357" s="2323"/>
      <c r="DJD2357" s="2323"/>
      <c r="DJE2357" s="2323"/>
      <c r="DJF2357" s="2323"/>
      <c r="DJG2357" s="2323"/>
      <c r="DJH2357" s="2323"/>
      <c r="DJI2357" s="2323"/>
      <c r="DJJ2357" s="2323"/>
      <c r="DJK2357" s="2323"/>
      <c r="DJL2357" s="2323"/>
      <c r="DJM2357" s="2323"/>
      <c r="DJN2357" s="2323"/>
      <c r="DJO2357" s="2323"/>
      <c r="DJP2357" s="2323"/>
      <c r="DJQ2357" s="2323"/>
      <c r="DJR2357" s="2323"/>
      <c r="DJS2357" s="2323"/>
      <c r="DJT2357" s="2323"/>
      <c r="DJU2357" s="2323"/>
      <c r="DJV2357" s="2323"/>
      <c r="DJW2357" s="2323"/>
      <c r="DJX2357" s="2323"/>
      <c r="DJY2357" s="2323"/>
      <c r="DJZ2357" s="2323"/>
      <c r="DKA2357" s="2323"/>
      <c r="DKB2357" s="2323"/>
      <c r="DKC2357" s="2323"/>
      <c r="DKD2357" s="2323"/>
      <c r="DKE2357" s="2323"/>
      <c r="DKF2357" s="2323"/>
      <c r="DKG2357" s="2323"/>
      <c r="DKH2357" s="2323"/>
      <c r="DKI2357" s="2323"/>
      <c r="DKJ2357" s="2323"/>
      <c r="DKK2357" s="2323"/>
      <c r="DKL2357" s="2323"/>
      <c r="DKM2357" s="2323"/>
      <c r="DKN2357" s="2323"/>
      <c r="DKO2357" s="2323"/>
      <c r="DKP2357" s="2323"/>
      <c r="DKQ2357" s="2323"/>
      <c r="DKR2357" s="2323"/>
      <c r="DKS2357" s="2323"/>
      <c r="DKT2357" s="2323"/>
      <c r="DKU2357" s="2323"/>
      <c r="DKV2357" s="2323"/>
      <c r="DKW2357" s="2323"/>
      <c r="DKX2357" s="2323"/>
      <c r="DKY2357" s="2323"/>
      <c r="DKZ2357" s="2323"/>
      <c r="DLA2357" s="2323"/>
      <c r="DLB2357" s="2323"/>
      <c r="DLC2357" s="2323"/>
      <c r="DLD2357" s="2323"/>
      <c r="DLE2357" s="2323"/>
      <c r="DLF2357" s="2323"/>
      <c r="DLG2357" s="2323"/>
      <c r="DLH2357" s="2323"/>
      <c r="DLI2357" s="2323"/>
      <c r="DLJ2357" s="2323"/>
      <c r="DLK2357" s="2323"/>
      <c r="DLL2357" s="2323"/>
      <c r="DLM2357" s="2323"/>
      <c r="DLN2357" s="2323"/>
      <c r="DLO2357" s="2323"/>
      <c r="DLP2357" s="2323"/>
      <c r="DLQ2357" s="2323"/>
      <c r="DLR2357" s="2323"/>
      <c r="DLS2357" s="2323"/>
      <c r="DLT2357" s="2323"/>
      <c r="DLU2357" s="2323"/>
      <c r="DLV2357" s="2323"/>
      <c r="DLW2357" s="2323"/>
      <c r="DLX2357" s="2323"/>
      <c r="DLY2357" s="2323"/>
      <c r="DLZ2357" s="2323"/>
      <c r="DMA2357" s="2323"/>
      <c r="DMB2357" s="2323"/>
      <c r="DMC2357" s="2323"/>
      <c r="DMD2357" s="2323"/>
      <c r="DME2357" s="2323"/>
      <c r="DMF2357" s="2323"/>
      <c r="DMG2357" s="2323"/>
      <c r="DMH2357" s="2323"/>
      <c r="DMI2357" s="2323"/>
      <c r="DMJ2357" s="2323"/>
      <c r="DMK2357" s="2323"/>
      <c r="DML2357" s="2323"/>
      <c r="DMM2357" s="2323"/>
      <c r="DMN2357" s="2323"/>
      <c r="DMO2357" s="2323"/>
      <c r="DMP2357" s="2323"/>
      <c r="DMQ2357" s="2323"/>
      <c r="DMR2357" s="2323"/>
      <c r="DMS2357" s="2323"/>
      <c r="DMT2357" s="2323"/>
      <c r="DMU2357" s="2323"/>
      <c r="DMV2357" s="2323"/>
      <c r="DMW2357" s="2323"/>
      <c r="DMX2357" s="2323"/>
      <c r="DMY2357" s="2323"/>
      <c r="DMZ2357" s="2323"/>
      <c r="DNA2357" s="2323"/>
      <c r="DNB2357" s="2323"/>
      <c r="DNC2357" s="2323"/>
      <c r="DND2357" s="2323"/>
      <c r="DNE2357" s="2323"/>
      <c r="DNF2357" s="2323"/>
      <c r="DNG2357" s="2323"/>
      <c r="DNH2357" s="2323"/>
      <c r="DNI2357" s="2323"/>
      <c r="DNJ2357" s="2323"/>
      <c r="DNK2357" s="2323"/>
      <c r="DNL2357" s="2323"/>
      <c r="DNM2357" s="2323"/>
      <c r="DNN2357" s="2323"/>
      <c r="DNO2357" s="2323"/>
      <c r="DNP2357" s="2323"/>
      <c r="DNQ2357" s="2323"/>
      <c r="DNR2357" s="2323"/>
      <c r="DNS2357" s="2323"/>
      <c r="DNT2357" s="2323"/>
      <c r="DNU2357" s="2323"/>
      <c r="DNV2357" s="2323"/>
      <c r="DNW2357" s="2323"/>
      <c r="DNX2357" s="2323"/>
      <c r="DNY2357" s="2323"/>
      <c r="DNZ2357" s="2323"/>
      <c r="DOA2357" s="2323"/>
      <c r="DOB2357" s="2323"/>
      <c r="DOC2357" s="2323"/>
      <c r="DOD2357" s="2323"/>
      <c r="DOE2357" s="2323"/>
      <c r="DOF2357" s="2323"/>
      <c r="DOG2357" s="2323"/>
      <c r="DOH2357" s="2323"/>
      <c r="DOI2357" s="2323"/>
      <c r="DOJ2357" s="2323"/>
      <c r="DOK2357" s="2323"/>
      <c r="DOL2357" s="2323"/>
      <c r="DOM2357" s="2323"/>
      <c r="DON2357" s="2323"/>
      <c r="DOO2357" s="2323"/>
      <c r="DOP2357" s="2323"/>
      <c r="DOQ2357" s="2323"/>
      <c r="DOR2357" s="2323"/>
      <c r="DOS2357" s="2323"/>
      <c r="DOT2357" s="2323"/>
      <c r="DOU2357" s="2323"/>
      <c r="DOV2357" s="2323"/>
      <c r="DOW2357" s="2323"/>
      <c r="DOX2357" s="2323"/>
      <c r="DOY2357" s="2323"/>
      <c r="DOZ2357" s="2323"/>
      <c r="DPA2357" s="2323"/>
      <c r="DPB2357" s="2323"/>
      <c r="DPC2357" s="2323"/>
      <c r="DPD2357" s="2323"/>
      <c r="DPE2357" s="2323"/>
      <c r="DPF2357" s="2323"/>
      <c r="DPG2357" s="2323"/>
      <c r="DPH2357" s="2323"/>
      <c r="DPI2357" s="2323"/>
      <c r="DPJ2357" s="2323"/>
      <c r="DPK2357" s="2323"/>
      <c r="DPL2357" s="2323"/>
      <c r="DPM2357" s="2323"/>
      <c r="DPN2357" s="2323"/>
      <c r="DPO2357" s="2323"/>
      <c r="DPP2357" s="2323"/>
      <c r="DPQ2357" s="2323"/>
      <c r="DPR2357" s="2323"/>
      <c r="DPS2357" s="2323"/>
      <c r="DPT2357" s="2323"/>
      <c r="DPU2357" s="2323"/>
      <c r="DPV2357" s="2323"/>
      <c r="DPW2357" s="2323"/>
      <c r="DPX2357" s="2323"/>
      <c r="DPY2357" s="2323"/>
      <c r="DPZ2357" s="2323"/>
      <c r="DQA2357" s="2323"/>
      <c r="DQB2357" s="2323"/>
      <c r="DQC2357" s="2323"/>
      <c r="DQD2357" s="2323"/>
      <c r="DQE2357" s="2323"/>
      <c r="DQF2357" s="2323"/>
      <c r="DQG2357" s="2323"/>
      <c r="DQH2357" s="2323"/>
      <c r="DQI2357" s="2323"/>
      <c r="DQJ2357" s="2323"/>
      <c r="DQK2357" s="2323"/>
      <c r="DQL2357" s="2323"/>
      <c r="DQM2357" s="2323"/>
      <c r="DQN2357" s="2323"/>
      <c r="DQO2357" s="2323"/>
      <c r="DQP2357" s="2323"/>
      <c r="DQQ2357" s="2323"/>
      <c r="DQR2357" s="2323"/>
      <c r="DQS2357" s="2323"/>
      <c r="DQT2357" s="2323"/>
      <c r="DQU2357" s="2323"/>
      <c r="DQV2357" s="2323"/>
      <c r="DQW2357" s="2323"/>
      <c r="DQX2357" s="2323"/>
      <c r="DQY2357" s="2323"/>
      <c r="DQZ2357" s="2323"/>
      <c r="DRA2357" s="2323"/>
      <c r="DRB2357" s="2323"/>
      <c r="DRC2357" s="2323"/>
      <c r="DRD2357" s="2323"/>
      <c r="DRE2357" s="2323"/>
      <c r="DRF2357" s="2323"/>
      <c r="DRG2357" s="2323"/>
      <c r="DRH2357" s="2323"/>
      <c r="DRI2357" s="2323"/>
      <c r="DRJ2357" s="2323"/>
      <c r="DRK2357" s="2323"/>
      <c r="DRL2357" s="2323"/>
      <c r="DRM2357" s="2323"/>
      <c r="DRN2357" s="2323"/>
      <c r="DRO2357" s="2323"/>
      <c r="DRP2357" s="2323"/>
      <c r="DRQ2357" s="2323"/>
      <c r="DRR2357" s="2323"/>
      <c r="DRS2357" s="2323"/>
      <c r="DRT2357" s="2323"/>
      <c r="DRU2357" s="2323"/>
      <c r="DRV2357" s="2323"/>
      <c r="DRW2357" s="2323"/>
      <c r="DRX2357" s="2323"/>
      <c r="DRY2357" s="2323"/>
      <c r="DRZ2357" s="2323"/>
      <c r="DSA2357" s="2323"/>
      <c r="DSB2357" s="2323"/>
      <c r="DSC2357" s="2323"/>
      <c r="DSD2357" s="2323"/>
      <c r="DSE2357" s="2323"/>
      <c r="DSF2357" s="2323"/>
      <c r="DSG2357" s="2323"/>
      <c r="DSH2357" s="2323"/>
      <c r="DSI2357" s="2323"/>
      <c r="DSJ2357" s="2323"/>
      <c r="DSK2357" s="2323"/>
      <c r="DSL2357" s="2323"/>
      <c r="DSM2357" s="2323"/>
      <c r="DSN2357" s="2323"/>
      <c r="DSO2357" s="2323"/>
      <c r="DSP2357" s="2323"/>
      <c r="DSQ2357" s="2323"/>
      <c r="DSR2357" s="2323"/>
      <c r="DSS2357" s="2323"/>
      <c r="DST2357" s="2323"/>
      <c r="DSU2357" s="2323"/>
      <c r="DSV2357" s="2323"/>
      <c r="DSW2357" s="2323"/>
      <c r="DSX2357" s="2323"/>
      <c r="DSY2357" s="2323"/>
      <c r="DSZ2357" s="2323"/>
      <c r="DTA2357" s="2323"/>
      <c r="DTB2357" s="2323"/>
      <c r="DTC2357" s="2323"/>
      <c r="DTD2357" s="2323"/>
      <c r="DTE2357" s="2323"/>
      <c r="DTF2357" s="2323"/>
      <c r="DTG2357" s="2323"/>
      <c r="DTH2357" s="2323"/>
      <c r="DTI2357" s="2323"/>
      <c r="DTJ2357" s="2323"/>
      <c r="DTK2357" s="2323"/>
      <c r="DTL2357" s="2323"/>
      <c r="DTM2357" s="2323"/>
      <c r="DTN2357" s="2323"/>
      <c r="DTO2357" s="2323"/>
      <c r="DTP2357" s="2323"/>
      <c r="DTQ2357" s="2323"/>
      <c r="DTR2357" s="2323"/>
      <c r="DTS2357" s="2323"/>
      <c r="DTT2357" s="2323"/>
      <c r="DTU2357" s="2323"/>
      <c r="DTV2357" s="2323"/>
      <c r="DTW2357" s="2323"/>
      <c r="DTX2357" s="2323"/>
      <c r="DTY2357" s="2323"/>
      <c r="DTZ2357" s="2323"/>
      <c r="DUA2357" s="2323"/>
      <c r="DUB2357" s="2323"/>
      <c r="DUC2357" s="2323"/>
      <c r="DUD2357" s="2323"/>
      <c r="DUE2357" s="2323"/>
      <c r="DUF2357" s="2323"/>
      <c r="DUG2357" s="2323"/>
      <c r="DUH2357" s="2323"/>
      <c r="DUI2357" s="2323"/>
      <c r="DUJ2357" s="2323"/>
      <c r="DUK2357" s="2323"/>
      <c r="DUL2357" s="2323"/>
      <c r="DUM2357" s="2323"/>
      <c r="DUN2357" s="2323"/>
      <c r="DUO2357" s="2323"/>
      <c r="DUP2357" s="2323"/>
      <c r="DUQ2357" s="2323"/>
      <c r="DUR2357" s="2323"/>
      <c r="DUS2357" s="2323"/>
      <c r="DUT2357" s="2323"/>
      <c r="DUU2357" s="2323"/>
      <c r="DUV2357" s="2323"/>
      <c r="DUW2357" s="2323"/>
      <c r="DUX2357" s="2323"/>
      <c r="DUY2357" s="2323"/>
      <c r="DUZ2357" s="2323"/>
      <c r="DVA2357" s="2323"/>
      <c r="DVB2357" s="2323"/>
      <c r="DVC2357" s="2323"/>
      <c r="DVD2357" s="2323"/>
      <c r="DVE2357" s="2323"/>
      <c r="DVF2357" s="2323"/>
      <c r="DVG2357" s="2323"/>
      <c r="DVH2357" s="2323"/>
      <c r="DVI2357" s="2323"/>
      <c r="DVJ2357" s="2323"/>
      <c r="DVK2357" s="2323"/>
      <c r="DVL2357" s="2323"/>
      <c r="DVM2357" s="2323"/>
      <c r="DVN2357" s="2323"/>
      <c r="DVO2357" s="2323"/>
      <c r="DVP2357" s="2323"/>
      <c r="DVQ2357" s="2323"/>
      <c r="DVR2357" s="2323"/>
      <c r="DVS2357" s="2323"/>
      <c r="DVT2357" s="2323"/>
      <c r="DVU2357" s="2323"/>
      <c r="DVV2357" s="2323"/>
      <c r="DVW2357" s="2323"/>
      <c r="DVX2357" s="2323"/>
      <c r="DVY2357" s="2323"/>
      <c r="DVZ2357" s="2323"/>
      <c r="DWA2357" s="2323"/>
      <c r="DWB2357" s="2323"/>
      <c r="DWC2357" s="2323"/>
      <c r="DWD2357" s="2323"/>
      <c r="DWE2357" s="2323"/>
      <c r="DWF2357" s="2323"/>
      <c r="DWG2357" s="2323"/>
      <c r="DWH2357" s="2323"/>
      <c r="DWI2357" s="2323"/>
      <c r="DWJ2357" s="2323"/>
      <c r="DWK2357" s="2323"/>
      <c r="DWL2357" s="2323"/>
      <c r="DWM2357" s="2323"/>
      <c r="DWN2357" s="2323"/>
      <c r="DWO2357" s="2323"/>
      <c r="DWP2357" s="2323"/>
      <c r="DWQ2357" s="2323"/>
      <c r="DWR2357" s="2323"/>
      <c r="DWS2357" s="2323"/>
      <c r="DWT2357" s="2323"/>
      <c r="DWU2357" s="2323"/>
      <c r="DWV2357" s="2323"/>
      <c r="DWW2357" s="2323"/>
      <c r="DWX2357" s="2323"/>
      <c r="DWY2357" s="2323"/>
      <c r="DWZ2357" s="2323"/>
      <c r="DXA2357" s="2323"/>
      <c r="DXB2357" s="2323"/>
      <c r="DXC2357" s="2323"/>
      <c r="DXD2357" s="2323"/>
      <c r="DXE2357" s="2323"/>
      <c r="DXF2357" s="2323"/>
      <c r="DXG2357" s="2323"/>
      <c r="DXH2357" s="2323"/>
      <c r="DXI2357" s="2323"/>
      <c r="DXJ2357" s="2323"/>
      <c r="DXK2357" s="2323"/>
      <c r="DXL2357" s="2323"/>
      <c r="DXM2357" s="2323"/>
      <c r="DXN2357" s="2323"/>
      <c r="DXO2357" s="2323"/>
      <c r="DXP2357" s="2323"/>
      <c r="DXQ2357" s="2323"/>
      <c r="DXR2357" s="2323"/>
      <c r="DXS2357" s="2323"/>
      <c r="DXT2357" s="2323"/>
      <c r="DXU2357" s="2323"/>
      <c r="DXV2357" s="2323"/>
      <c r="DXW2357" s="2323"/>
      <c r="DXX2357" s="2323"/>
      <c r="DXY2357" s="2323"/>
      <c r="DXZ2357" s="2323"/>
      <c r="DYA2357" s="2323"/>
      <c r="DYB2357" s="2323"/>
      <c r="DYC2357" s="2323"/>
      <c r="DYD2357" s="2323"/>
      <c r="DYE2357" s="2323"/>
      <c r="DYF2357" s="2323"/>
      <c r="DYG2357" s="2323"/>
      <c r="DYH2357" s="2323"/>
      <c r="DYI2357" s="2323"/>
      <c r="DYJ2357" s="2323"/>
      <c r="DYK2357" s="2323"/>
      <c r="DYL2357" s="2323"/>
      <c r="DYM2357" s="2323"/>
      <c r="DYN2357" s="2323"/>
      <c r="DYO2357" s="2323"/>
      <c r="DYP2357" s="2323"/>
      <c r="DYQ2357" s="2323"/>
      <c r="DYR2357" s="2323"/>
      <c r="DYS2357" s="2323"/>
      <c r="DYT2357" s="2323"/>
      <c r="DYU2357" s="2323"/>
      <c r="DYV2357" s="2323"/>
      <c r="DYW2357" s="2323"/>
      <c r="DYX2357" s="2323"/>
      <c r="DYY2357" s="2323"/>
      <c r="DYZ2357" s="2323"/>
      <c r="DZA2357" s="2323"/>
      <c r="DZB2357" s="2323"/>
      <c r="DZC2357" s="2323"/>
      <c r="DZD2357" s="2323"/>
      <c r="DZE2357" s="2323"/>
      <c r="DZF2357" s="2323"/>
      <c r="DZG2357" s="2323"/>
      <c r="DZH2357" s="2323"/>
      <c r="DZI2357" s="2323"/>
      <c r="DZJ2357" s="2323"/>
      <c r="DZK2357" s="2323"/>
      <c r="DZL2357" s="2323"/>
      <c r="DZM2357" s="2323"/>
      <c r="DZN2357" s="2323"/>
      <c r="DZO2357" s="2323"/>
      <c r="DZP2357" s="2323"/>
      <c r="DZQ2357" s="2323"/>
      <c r="DZR2357" s="2323"/>
      <c r="DZS2357" s="2323"/>
      <c r="DZT2357" s="2323"/>
      <c r="DZU2357" s="2323"/>
      <c r="DZV2357" s="2323"/>
      <c r="DZW2357" s="2323"/>
      <c r="DZX2357" s="2323"/>
      <c r="DZY2357" s="2323"/>
      <c r="DZZ2357" s="2323"/>
      <c r="EAA2357" s="2323"/>
      <c r="EAB2357" s="2323"/>
      <c r="EAC2357" s="2323"/>
      <c r="EAD2357" s="2323"/>
      <c r="EAE2357" s="2323"/>
      <c r="EAF2357" s="2323"/>
      <c r="EAG2357" s="2323"/>
      <c r="EAH2357" s="2323"/>
      <c r="EAI2357" s="2323"/>
      <c r="EAJ2357" s="2323"/>
      <c r="EAK2357" s="2323"/>
      <c r="EAL2357" s="2323"/>
      <c r="EAM2357" s="2323"/>
      <c r="EAN2357" s="2323"/>
      <c r="EAO2357" s="2323"/>
      <c r="EAP2357" s="2323"/>
      <c r="EAQ2357" s="2323"/>
      <c r="EAR2357" s="2323"/>
      <c r="EAS2357" s="2323"/>
      <c r="EAT2357" s="2323"/>
      <c r="EAU2357" s="2323"/>
      <c r="EAV2357" s="2323"/>
      <c r="EAW2357" s="2323"/>
      <c r="EAX2357" s="2323"/>
      <c r="EAY2357" s="2323"/>
      <c r="EAZ2357" s="2323"/>
      <c r="EBA2357" s="2323"/>
      <c r="EBB2357" s="2323"/>
      <c r="EBC2357" s="2323"/>
      <c r="EBD2357" s="2323"/>
      <c r="EBE2357" s="2323"/>
      <c r="EBF2357" s="2323"/>
      <c r="EBG2357" s="2323"/>
      <c r="EBH2357" s="2323"/>
      <c r="EBI2357" s="2323"/>
      <c r="EBJ2357" s="2323"/>
      <c r="EBK2357" s="2323"/>
      <c r="EBL2357" s="2323"/>
      <c r="EBM2357" s="2323"/>
      <c r="EBN2357" s="2323"/>
      <c r="EBO2357" s="2323"/>
      <c r="EBP2357" s="2323"/>
      <c r="EBQ2357" s="2323"/>
      <c r="EBR2357" s="2323"/>
      <c r="EBS2357" s="2323"/>
      <c r="EBT2357" s="2323"/>
      <c r="EBU2357" s="2323"/>
      <c r="EBV2357" s="2323"/>
      <c r="EBW2357" s="2323"/>
      <c r="EBX2357" s="2323"/>
      <c r="EBY2357" s="2323"/>
      <c r="EBZ2357" s="2323"/>
      <c r="ECA2357" s="2323"/>
      <c r="ECB2357" s="2323"/>
      <c r="ECC2357" s="2323"/>
      <c r="ECD2357" s="2323"/>
      <c r="ECE2357" s="2323"/>
      <c r="ECF2357" s="2323"/>
      <c r="ECG2357" s="2323"/>
      <c r="ECH2357" s="2323"/>
      <c r="ECI2357" s="2323"/>
      <c r="ECJ2357" s="2323"/>
      <c r="ECK2357" s="2323"/>
      <c r="ECL2357" s="2323"/>
      <c r="ECM2357" s="2323"/>
      <c r="ECN2357" s="2323"/>
      <c r="ECO2357" s="2323"/>
      <c r="ECP2357" s="2323"/>
      <c r="ECQ2357" s="2323"/>
      <c r="ECR2357" s="2323"/>
      <c r="ECS2357" s="2323"/>
      <c r="ECT2357" s="2323"/>
      <c r="ECU2357" s="2323"/>
      <c r="ECV2357" s="2323"/>
      <c r="ECW2357" s="2323"/>
      <c r="ECX2357" s="2323"/>
      <c r="ECY2357" s="2323"/>
      <c r="ECZ2357" s="2323"/>
      <c r="EDA2357" s="2323"/>
      <c r="EDB2357" s="2323"/>
      <c r="EDC2357" s="2323"/>
      <c r="EDD2357" s="2323"/>
      <c r="EDE2357" s="2323"/>
      <c r="EDF2357" s="2323"/>
      <c r="EDG2357" s="2323"/>
      <c r="EDH2357" s="2323"/>
      <c r="EDI2357" s="2323"/>
      <c r="EDJ2357" s="2323"/>
      <c r="EDK2357" s="2323"/>
      <c r="EDL2357" s="2323"/>
      <c r="EDM2357" s="2323"/>
      <c r="EDN2357" s="2323"/>
      <c r="EDO2357" s="2323"/>
      <c r="EDP2357" s="2323"/>
      <c r="EDQ2357" s="2323"/>
      <c r="EDR2357" s="2323"/>
      <c r="EDS2357" s="2323"/>
      <c r="EDT2357" s="2323"/>
      <c r="EDU2357" s="2323"/>
      <c r="EDV2357" s="2323"/>
      <c r="EDW2357" s="2323"/>
      <c r="EDX2357" s="2323"/>
      <c r="EDY2357" s="2323"/>
      <c r="EDZ2357" s="2323"/>
      <c r="EEA2357" s="2323"/>
      <c r="EEB2357" s="2323"/>
      <c r="EEC2357" s="2323"/>
      <c r="EED2357" s="2323"/>
      <c r="EEE2357" s="2323"/>
      <c r="EEF2357" s="2323"/>
      <c r="EEG2357" s="2323"/>
      <c r="EEH2357" s="2323"/>
      <c r="EEI2357" s="2323"/>
      <c r="EEJ2357" s="2323"/>
      <c r="EEK2357" s="2323"/>
      <c r="EEL2357" s="2323"/>
      <c r="EEM2357" s="2323"/>
      <c r="EEN2357" s="2323"/>
      <c r="EEO2357" s="2323"/>
      <c r="EEP2357" s="2323"/>
      <c r="EEQ2357" s="2323"/>
      <c r="EER2357" s="2323"/>
      <c r="EES2357" s="2323"/>
      <c r="EET2357" s="2323"/>
      <c r="EEU2357" s="2323"/>
      <c r="EEV2357" s="2323"/>
      <c r="EEW2357" s="2323"/>
      <c r="EEX2357" s="2323"/>
      <c r="EEY2357" s="2323"/>
      <c r="EEZ2357" s="2323"/>
      <c r="EFA2357" s="2323"/>
      <c r="EFB2357" s="2323"/>
      <c r="EFC2357" s="2323"/>
      <c r="EFD2357" s="2323"/>
      <c r="EFE2357" s="2323"/>
      <c r="EFF2357" s="2323"/>
      <c r="EFG2357" s="2323"/>
      <c r="EFH2357" s="2323"/>
      <c r="EFI2357" s="2323"/>
      <c r="EFJ2357" s="2323"/>
      <c r="EFK2357" s="2323"/>
      <c r="EFL2357" s="2323"/>
      <c r="EFM2357" s="2323"/>
      <c r="EFN2357" s="2323"/>
      <c r="EFO2357" s="2323"/>
      <c r="EFP2357" s="2323"/>
      <c r="EFQ2357" s="2323"/>
      <c r="EFR2357" s="2323"/>
      <c r="EFS2357" s="2323"/>
      <c r="EFT2357" s="2323"/>
      <c r="EFU2357" s="2323"/>
      <c r="EFV2357" s="2323"/>
      <c r="EFW2357" s="2323"/>
      <c r="EFX2357" s="2323"/>
      <c r="EFY2357" s="2323"/>
      <c r="EFZ2357" s="2323"/>
      <c r="EGA2357" s="2323"/>
      <c r="EGB2357" s="2323"/>
      <c r="EGC2357" s="2323"/>
      <c r="EGD2357" s="2323"/>
      <c r="EGE2357" s="2323"/>
      <c r="EGF2357" s="2323"/>
      <c r="EGG2357" s="2323"/>
      <c r="EGH2357" s="2323"/>
      <c r="EGI2357" s="2323"/>
      <c r="EGJ2357" s="2323"/>
      <c r="EGK2357" s="2323"/>
      <c r="EGL2357" s="2323"/>
      <c r="EGM2357" s="2323"/>
      <c r="EGN2357" s="2323"/>
      <c r="EGO2357" s="2323"/>
      <c r="EGP2357" s="2323"/>
      <c r="EGQ2357" s="2323"/>
      <c r="EGR2357" s="2323"/>
      <c r="EGS2357" s="2323"/>
      <c r="EGT2357" s="2323"/>
      <c r="EGU2357" s="2323"/>
      <c r="EGV2357" s="2323"/>
      <c r="EGW2357" s="2323"/>
      <c r="EGX2357" s="2323"/>
      <c r="EGY2357" s="2323"/>
      <c r="EGZ2357" s="2323"/>
      <c r="EHA2357" s="2323"/>
      <c r="EHB2357" s="2323"/>
      <c r="EHC2357" s="2323"/>
      <c r="EHD2357" s="2323"/>
      <c r="EHE2357" s="2323"/>
      <c r="EHF2357" s="2323"/>
      <c r="EHG2357" s="2323"/>
      <c r="EHH2357" s="2323"/>
      <c r="EHI2357" s="2323"/>
      <c r="EHJ2357" s="2323"/>
      <c r="EHK2357" s="2323"/>
      <c r="EHL2357" s="2323"/>
      <c r="EHM2357" s="2323"/>
      <c r="EHN2357" s="2323"/>
      <c r="EHO2357" s="2323"/>
      <c r="EHP2357" s="2323"/>
      <c r="EHQ2357" s="2323"/>
      <c r="EHR2357" s="2323"/>
      <c r="EHS2357" s="2323"/>
      <c r="EHT2357" s="2323"/>
      <c r="EHU2357" s="2323"/>
      <c r="EHV2357" s="2323"/>
      <c r="EHW2357" s="2323"/>
      <c r="EHX2357" s="2323"/>
      <c r="EHY2357" s="2323"/>
      <c r="EHZ2357" s="2323"/>
      <c r="EIA2357" s="2323"/>
      <c r="EIB2357" s="2323"/>
      <c r="EIC2357" s="2323"/>
      <c r="EID2357" s="2323"/>
      <c r="EIE2357" s="2323"/>
      <c r="EIF2357" s="2323"/>
      <c r="EIG2357" s="2323"/>
      <c r="EIH2357" s="2323"/>
      <c r="EII2357" s="2323"/>
      <c r="EIJ2357" s="2323"/>
      <c r="EIK2357" s="2323"/>
      <c r="EIL2357" s="2323"/>
      <c r="EIM2357" s="2323"/>
      <c r="EIN2357" s="2323"/>
      <c r="EIO2357" s="2323"/>
      <c r="EIP2357" s="2323"/>
      <c r="EIQ2357" s="2323"/>
      <c r="EIR2357" s="2323"/>
      <c r="EIS2357" s="2323"/>
      <c r="EIT2357" s="2323"/>
      <c r="EIU2357" s="2323"/>
      <c r="EIV2357" s="2323"/>
      <c r="EIW2357" s="2323"/>
      <c r="EIX2357" s="2323"/>
      <c r="EIY2357" s="2323"/>
      <c r="EIZ2357" s="2323"/>
      <c r="EJA2357" s="2323"/>
      <c r="EJB2357" s="2323"/>
      <c r="EJC2357" s="2323"/>
      <c r="EJD2357" s="2323"/>
      <c r="EJE2357" s="2323"/>
      <c r="EJF2357" s="2323"/>
      <c r="EJG2357" s="2323"/>
      <c r="EJH2357" s="2323"/>
      <c r="EJI2357" s="2323"/>
      <c r="EJJ2357" s="2323"/>
      <c r="EJK2357" s="2323"/>
      <c r="EJL2357" s="2323"/>
      <c r="EJM2357" s="2323"/>
      <c r="EJN2357" s="2323"/>
      <c r="EJO2357" s="2323"/>
      <c r="EJP2357" s="2323"/>
      <c r="EJQ2357" s="2323"/>
      <c r="EJR2357" s="2323"/>
      <c r="EJS2357" s="2323"/>
      <c r="EJT2357" s="2323"/>
      <c r="EJU2357" s="2323"/>
      <c r="EJV2357" s="2323"/>
      <c r="EJW2357" s="2323"/>
      <c r="EJX2357" s="2323"/>
      <c r="EJY2357" s="2323"/>
      <c r="EJZ2357" s="2323"/>
      <c r="EKA2357" s="2323"/>
      <c r="EKB2357" s="2323"/>
      <c r="EKC2357" s="2323"/>
      <c r="EKD2357" s="2323"/>
      <c r="EKE2357" s="2323"/>
      <c r="EKF2357" s="2323"/>
      <c r="EKG2357" s="2323"/>
      <c r="EKH2357" s="2323"/>
      <c r="EKI2357" s="2323"/>
      <c r="EKJ2357" s="2323"/>
      <c r="EKK2357" s="2323"/>
      <c r="EKL2357" s="2323"/>
      <c r="EKM2357" s="2323"/>
      <c r="EKN2357" s="2323"/>
      <c r="EKO2357" s="2323"/>
      <c r="EKP2357" s="2323"/>
      <c r="EKQ2357" s="2323"/>
      <c r="EKR2357" s="2323"/>
      <c r="EKS2357" s="2323"/>
      <c r="EKT2357" s="2323"/>
      <c r="EKU2357" s="2323"/>
      <c r="EKV2357" s="2323"/>
      <c r="EKW2357" s="2323"/>
      <c r="EKX2357" s="2323"/>
      <c r="EKY2357" s="2323"/>
      <c r="EKZ2357" s="2323"/>
      <c r="ELA2357" s="2323"/>
      <c r="ELB2357" s="2323"/>
      <c r="ELC2357" s="2323"/>
      <c r="ELD2357" s="2323"/>
      <c r="ELE2357" s="2323"/>
      <c r="ELF2357" s="2323"/>
      <c r="ELG2357" s="2323"/>
      <c r="ELH2357" s="2323"/>
      <c r="ELI2357" s="2323"/>
      <c r="ELJ2357" s="2323"/>
      <c r="ELK2357" s="2323"/>
      <c r="ELL2357" s="2323"/>
      <c r="ELM2357" s="2323"/>
      <c r="ELN2357" s="2323"/>
      <c r="ELO2357" s="2323"/>
      <c r="ELP2357" s="2323"/>
      <c r="ELQ2357" s="2323"/>
      <c r="ELR2357" s="2323"/>
      <c r="ELS2357" s="2323"/>
      <c r="ELT2357" s="2323"/>
      <c r="ELU2357" s="2323"/>
      <c r="ELV2357" s="2323"/>
      <c r="ELW2357" s="2323"/>
      <c r="ELX2357" s="2323"/>
      <c r="ELY2357" s="2323"/>
      <c r="ELZ2357" s="2323"/>
      <c r="EMA2357" s="2323"/>
      <c r="EMB2357" s="2323"/>
      <c r="EMC2357" s="2323"/>
      <c r="EMD2357" s="2323"/>
      <c r="EME2357" s="2323"/>
      <c r="EMF2357" s="2323"/>
      <c r="EMG2357" s="2323"/>
      <c r="EMH2357" s="2323"/>
      <c r="EMI2357" s="2323"/>
      <c r="EMJ2357" s="2323"/>
      <c r="EMK2357" s="2323"/>
      <c r="EML2357" s="2323"/>
      <c r="EMM2357" s="2323"/>
      <c r="EMN2357" s="2323"/>
      <c r="EMO2357" s="2323"/>
      <c r="EMP2357" s="2323"/>
      <c r="EMQ2357" s="2323"/>
      <c r="EMR2357" s="2323"/>
      <c r="EMS2357" s="2323"/>
      <c r="EMT2357" s="2323"/>
      <c r="EMU2357" s="2323"/>
      <c r="EMV2357" s="2323"/>
      <c r="EMW2357" s="2323"/>
      <c r="EMX2357" s="2323"/>
      <c r="EMY2357" s="2323"/>
      <c r="EMZ2357" s="2323"/>
      <c r="ENA2357" s="2323"/>
      <c r="ENB2357" s="2323"/>
      <c r="ENC2357" s="2323"/>
      <c r="END2357" s="2323"/>
      <c r="ENE2357" s="2323"/>
      <c r="ENF2357" s="2323"/>
      <c r="ENG2357" s="2323"/>
      <c r="ENH2357" s="2323"/>
      <c r="ENI2357" s="2323"/>
      <c r="ENJ2357" s="2323"/>
      <c r="ENK2357" s="2323"/>
      <c r="ENL2357" s="2323"/>
      <c r="ENM2357" s="2323"/>
      <c r="ENN2357" s="2323"/>
      <c r="ENO2357" s="2323"/>
      <c r="ENP2357" s="2323"/>
      <c r="ENQ2357" s="2323"/>
      <c r="ENR2357" s="2323"/>
      <c r="ENS2357" s="2323"/>
      <c r="ENT2357" s="2323"/>
      <c r="ENU2357" s="2323"/>
      <c r="ENV2357" s="2323"/>
      <c r="ENW2357" s="2323"/>
      <c r="ENX2357" s="2323"/>
      <c r="ENY2357" s="2323"/>
      <c r="ENZ2357" s="2323"/>
      <c r="EOA2357" s="2323"/>
      <c r="EOB2357" s="2323"/>
      <c r="EOC2357" s="2323"/>
      <c r="EOD2357" s="2323"/>
      <c r="EOE2357" s="2323"/>
      <c r="EOF2357" s="2323"/>
      <c r="EOG2357" s="2323"/>
      <c r="EOH2357" s="2323"/>
      <c r="EOI2357" s="2323"/>
      <c r="EOJ2357" s="2323"/>
      <c r="EOK2357" s="2323"/>
      <c r="EOL2357" s="2323"/>
      <c r="EOM2357" s="2323"/>
      <c r="EON2357" s="2323"/>
      <c r="EOO2357" s="2323"/>
      <c r="EOP2357" s="2323"/>
      <c r="EOQ2357" s="2323"/>
      <c r="EOR2357" s="2323"/>
      <c r="EOS2357" s="2323"/>
      <c r="EOT2357" s="2323"/>
      <c r="EOU2357" s="2323"/>
      <c r="EOV2357" s="2323"/>
      <c r="EOW2357" s="2323"/>
      <c r="EOX2357" s="2323"/>
      <c r="EOY2357" s="2323"/>
      <c r="EOZ2357" s="2323"/>
      <c r="EPA2357" s="2323"/>
      <c r="EPB2357" s="2323"/>
      <c r="EPC2357" s="2323"/>
      <c r="EPD2357" s="2323"/>
      <c r="EPE2357" s="2323"/>
      <c r="EPF2357" s="2323"/>
      <c r="EPG2357" s="2323"/>
      <c r="EPH2357" s="2323"/>
      <c r="EPI2357" s="2323"/>
      <c r="EPJ2357" s="2323"/>
      <c r="EPK2357" s="2323"/>
      <c r="EPL2357" s="2323"/>
      <c r="EPM2357" s="2323"/>
      <c r="EPN2357" s="2323"/>
      <c r="EPO2357" s="2323"/>
      <c r="EPP2357" s="2323"/>
      <c r="EPQ2357" s="2323"/>
      <c r="EPR2357" s="2323"/>
      <c r="EPS2357" s="2323"/>
      <c r="EPT2357" s="2323"/>
      <c r="EPU2357" s="2323"/>
      <c r="EPV2357" s="2323"/>
      <c r="EPW2357" s="2323"/>
      <c r="EPX2357" s="2323"/>
      <c r="EPY2357" s="2323"/>
      <c r="EPZ2357" s="2323"/>
      <c r="EQA2357" s="2323"/>
      <c r="EQB2357" s="2323"/>
      <c r="EQC2357" s="2323"/>
      <c r="EQD2357" s="2323"/>
      <c r="EQE2357" s="2323"/>
      <c r="EQF2357" s="2323"/>
      <c r="EQG2357" s="2323"/>
      <c r="EQH2357" s="2323"/>
      <c r="EQI2357" s="2323"/>
      <c r="EQJ2357" s="2323"/>
      <c r="EQK2357" s="2323"/>
      <c r="EQL2357" s="2323"/>
      <c r="EQM2357" s="2323"/>
      <c r="EQN2357" s="2323"/>
      <c r="EQO2357" s="2323"/>
      <c r="EQP2357" s="2323"/>
      <c r="EQQ2357" s="2323"/>
      <c r="EQR2357" s="2323"/>
      <c r="EQS2357" s="2323"/>
      <c r="EQT2357" s="2323"/>
      <c r="EQU2357" s="2323"/>
      <c r="EQV2357" s="2323"/>
      <c r="EQW2357" s="2323"/>
      <c r="EQX2357" s="2323"/>
      <c r="EQY2357" s="2323"/>
      <c r="EQZ2357" s="2323"/>
      <c r="ERA2357" s="2323"/>
      <c r="ERB2357" s="2323"/>
      <c r="ERC2357" s="2323"/>
      <c r="ERD2357" s="2323"/>
      <c r="ERE2357" s="2323"/>
      <c r="ERF2357" s="2323"/>
      <c r="ERG2357" s="2323"/>
      <c r="ERH2357" s="2323"/>
      <c r="ERI2357" s="2323"/>
      <c r="ERJ2357" s="2323"/>
      <c r="ERK2357" s="2323"/>
      <c r="ERL2357" s="2323"/>
      <c r="ERM2357" s="2323"/>
      <c r="ERN2357" s="2323"/>
      <c r="ERO2357" s="2323"/>
      <c r="ERP2357" s="2323"/>
      <c r="ERQ2357" s="2323"/>
      <c r="ERR2357" s="2323"/>
      <c r="ERS2357" s="2323"/>
      <c r="ERT2357" s="2323"/>
      <c r="ERU2357" s="2323"/>
      <c r="ERV2357" s="2323"/>
      <c r="ERW2357" s="2323"/>
      <c r="ERX2357" s="2323"/>
      <c r="ERY2357" s="2323"/>
      <c r="ERZ2357" s="2323"/>
      <c r="ESA2357" s="2323"/>
      <c r="ESB2357" s="2323"/>
      <c r="ESC2357" s="2323"/>
      <c r="ESD2357" s="2323"/>
      <c r="ESE2357" s="2323"/>
      <c r="ESF2357" s="2323"/>
      <c r="ESG2357" s="2323"/>
      <c r="ESH2357" s="2323"/>
      <c r="ESI2357" s="2323"/>
      <c r="ESJ2357" s="2323"/>
      <c r="ESK2357" s="2323"/>
      <c r="ESL2357" s="2323"/>
      <c r="ESM2357" s="2323"/>
      <c r="ESN2357" s="2323"/>
      <c r="ESO2357" s="2323"/>
      <c r="ESP2357" s="2323"/>
      <c r="ESQ2357" s="2323"/>
      <c r="ESR2357" s="2323"/>
      <c r="ESS2357" s="2323"/>
      <c r="EST2357" s="2323"/>
      <c r="ESU2357" s="2323"/>
      <c r="ESV2357" s="2323"/>
      <c r="ESW2357" s="2323"/>
      <c r="ESX2357" s="2323"/>
      <c r="ESY2357" s="2323"/>
      <c r="ESZ2357" s="2323"/>
      <c r="ETA2357" s="2323"/>
      <c r="ETB2357" s="2323"/>
      <c r="ETC2357" s="2323"/>
      <c r="ETD2357" s="2323"/>
      <c r="ETE2357" s="2323"/>
      <c r="ETF2357" s="2323"/>
      <c r="ETG2357" s="2323"/>
      <c r="ETH2357" s="2323"/>
      <c r="ETI2357" s="2323"/>
      <c r="ETJ2357" s="2323"/>
      <c r="ETK2357" s="2323"/>
      <c r="ETL2357" s="2323"/>
      <c r="ETM2357" s="2323"/>
      <c r="ETN2357" s="2323"/>
      <c r="ETO2357" s="2323"/>
      <c r="ETP2357" s="2323"/>
      <c r="ETQ2357" s="2323"/>
      <c r="ETR2357" s="2323"/>
      <c r="ETS2357" s="2323"/>
      <c r="ETT2357" s="2323"/>
      <c r="ETU2357" s="2323"/>
      <c r="ETV2357" s="2323"/>
      <c r="ETW2357" s="2323"/>
      <c r="ETX2357" s="2323"/>
      <c r="ETY2357" s="2323"/>
      <c r="ETZ2357" s="2323"/>
      <c r="EUA2357" s="2323"/>
      <c r="EUB2357" s="2323"/>
      <c r="EUC2357" s="2323"/>
      <c r="EUD2357" s="2323"/>
      <c r="EUE2357" s="2323"/>
      <c r="EUF2357" s="2323"/>
      <c r="EUG2357" s="2323"/>
      <c r="EUH2357" s="2323"/>
      <c r="EUI2357" s="2323"/>
      <c r="EUJ2357" s="2323"/>
      <c r="EUK2357" s="2323"/>
      <c r="EUL2357" s="2323"/>
      <c r="EUM2357" s="2323"/>
      <c r="EUN2357" s="2323"/>
      <c r="EUO2357" s="2323"/>
      <c r="EUP2357" s="2323"/>
      <c r="EUQ2357" s="2323"/>
      <c r="EUR2357" s="2323"/>
      <c r="EUS2357" s="2323"/>
      <c r="EUT2357" s="2323"/>
      <c r="EUU2357" s="2323"/>
      <c r="EUV2357" s="2323"/>
      <c r="EUW2357" s="2323"/>
      <c r="EUX2357" s="2323"/>
      <c r="EUY2357" s="2323"/>
      <c r="EUZ2357" s="2323"/>
      <c r="EVA2357" s="2323"/>
      <c r="EVB2357" s="2323"/>
      <c r="EVC2357" s="2323"/>
      <c r="EVD2357" s="2323"/>
      <c r="EVE2357" s="2323"/>
      <c r="EVF2357" s="2323"/>
      <c r="EVG2357" s="2323"/>
      <c r="EVH2357" s="2323"/>
      <c r="EVI2357" s="2323"/>
      <c r="EVJ2357" s="2323"/>
      <c r="EVK2357" s="2323"/>
      <c r="EVL2357" s="2323"/>
      <c r="EVM2357" s="2323"/>
      <c r="EVN2357" s="2323"/>
      <c r="EVO2357" s="2323"/>
      <c r="EVP2357" s="2323"/>
      <c r="EVQ2357" s="2323"/>
      <c r="EVR2357" s="2323"/>
      <c r="EVS2357" s="2323"/>
      <c r="EVT2357" s="2323"/>
      <c r="EVU2357" s="2323"/>
      <c r="EVV2357" s="2323"/>
      <c r="EVW2357" s="2323"/>
      <c r="EVX2357" s="2323"/>
      <c r="EVY2357" s="2323"/>
      <c r="EVZ2357" s="2323"/>
      <c r="EWA2357" s="2323"/>
      <c r="EWB2357" s="2323"/>
      <c r="EWC2357" s="2323"/>
      <c r="EWD2357" s="2323"/>
      <c r="EWE2357" s="2323"/>
      <c r="EWF2357" s="2323"/>
      <c r="EWG2357" s="2323"/>
      <c r="EWH2357" s="2323"/>
      <c r="EWI2357" s="2323"/>
      <c r="EWJ2357" s="2323"/>
      <c r="EWK2357" s="2323"/>
      <c r="EWL2357" s="2323"/>
      <c r="EWM2357" s="2323"/>
      <c r="EWN2357" s="2323"/>
      <c r="EWO2357" s="2323"/>
      <c r="EWP2357" s="2323"/>
      <c r="EWQ2357" s="2323"/>
      <c r="EWR2357" s="2323"/>
      <c r="EWS2357" s="2323"/>
      <c r="EWT2357" s="2323"/>
      <c r="EWU2357" s="2323"/>
      <c r="EWV2357" s="2323"/>
      <c r="EWW2357" s="2323"/>
      <c r="EWX2357" s="2323"/>
      <c r="EWY2357" s="2323"/>
      <c r="EWZ2357" s="2323"/>
      <c r="EXA2357" s="2323"/>
      <c r="EXB2357" s="2323"/>
      <c r="EXC2357" s="2323"/>
      <c r="EXD2357" s="2323"/>
      <c r="EXE2357" s="2323"/>
      <c r="EXF2357" s="2323"/>
      <c r="EXG2357" s="2323"/>
      <c r="EXH2357" s="2323"/>
      <c r="EXI2357" s="2323"/>
      <c r="EXJ2357" s="2323"/>
      <c r="EXK2357" s="2323"/>
      <c r="EXL2357" s="2323"/>
      <c r="EXM2357" s="2323"/>
      <c r="EXN2357" s="2323"/>
      <c r="EXO2357" s="2323"/>
      <c r="EXP2357" s="2323"/>
      <c r="EXQ2357" s="2323"/>
      <c r="EXR2357" s="2323"/>
      <c r="EXS2357" s="2323"/>
      <c r="EXT2357" s="2323"/>
      <c r="EXU2357" s="2323"/>
      <c r="EXV2357" s="2323"/>
      <c r="EXW2357" s="2323"/>
      <c r="EXX2357" s="2323"/>
      <c r="EXY2357" s="2323"/>
      <c r="EXZ2357" s="2323"/>
      <c r="EYA2357" s="2323"/>
      <c r="EYB2357" s="2323"/>
      <c r="EYC2357" s="2323"/>
      <c r="EYD2357" s="2323"/>
      <c r="EYE2357" s="2323"/>
      <c r="EYF2357" s="2323"/>
      <c r="EYG2357" s="2323"/>
      <c r="EYH2357" s="2323"/>
      <c r="EYI2357" s="2323"/>
      <c r="EYJ2357" s="2323"/>
      <c r="EYK2357" s="2323"/>
      <c r="EYL2357" s="2323"/>
      <c r="EYM2357" s="2323"/>
      <c r="EYN2357" s="2323"/>
      <c r="EYO2357" s="2323"/>
      <c r="EYP2357" s="2323"/>
      <c r="EYQ2357" s="2323"/>
      <c r="EYR2357" s="2323"/>
      <c r="EYS2357" s="2323"/>
      <c r="EYT2357" s="2323"/>
      <c r="EYU2357" s="2323"/>
      <c r="EYV2357" s="2323"/>
      <c r="EYW2357" s="2323"/>
      <c r="EYX2357" s="2323"/>
      <c r="EYY2357" s="2323"/>
      <c r="EYZ2357" s="2323"/>
      <c r="EZA2357" s="2323"/>
      <c r="EZB2357" s="2323"/>
      <c r="EZC2357" s="2323"/>
      <c r="EZD2357" s="2323"/>
      <c r="EZE2357" s="2323"/>
      <c r="EZF2357" s="2323"/>
      <c r="EZG2357" s="2323"/>
      <c r="EZH2357" s="2323"/>
      <c r="EZI2357" s="2323"/>
      <c r="EZJ2357" s="2323"/>
      <c r="EZK2357" s="2323"/>
      <c r="EZL2357" s="2323"/>
      <c r="EZM2357" s="2323"/>
      <c r="EZN2357" s="2323"/>
      <c r="EZO2357" s="2323"/>
      <c r="EZP2357" s="2323"/>
      <c r="EZQ2357" s="2323"/>
      <c r="EZR2357" s="2323"/>
      <c r="EZS2357" s="2323"/>
      <c r="EZT2357" s="2323"/>
      <c r="EZU2357" s="2323"/>
      <c r="EZV2357" s="2323"/>
      <c r="EZW2357" s="2323"/>
      <c r="EZX2357" s="2323"/>
      <c r="EZY2357" s="2323"/>
      <c r="EZZ2357" s="2323"/>
      <c r="FAA2357" s="2323"/>
      <c r="FAB2357" s="2323"/>
      <c r="FAC2357" s="2323"/>
      <c r="FAD2357" s="2323"/>
      <c r="FAE2357" s="2323"/>
      <c r="FAF2357" s="2323"/>
      <c r="FAG2357" s="2323"/>
      <c r="FAH2357" s="2323"/>
      <c r="FAI2357" s="2323"/>
      <c r="FAJ2357" s="2323"/>
      <c r="FAK2357" s="2323"/>
      <c r="FAL2357" s="2323"/>
      <c r="FAM2357" s="2323"/>
      <c r="FAN2357" s="2323"/>
      <c r="FAO2357" s="2323"/>
      <c r="FAP2357" s="2323"/>
      <c r="FAQ2357" s="2323"/>
      <c r="FAR2357" s="2323"/>
      <c r="FAS2357" s="2323"/>
      <c r="FAT2357" s="2323"/>
      <c r="FAU2357" s="2323"/>
      <c r="FAV2357" s="2323"/>
      <c r="FAW2357" s="2323"/>
      <c r="FAX2357" s="2323"/>
      <c r="FAY2357" s="2323"/>
      <c r="FAZ2357" s="2323"/>
      <c r="FBA2357" s="2323"/>
      <c r="FBB2357" s="2323"/>
      <c r="FBC2357" s="2323"/>
      <c r="FBD2357" s="2323"/>
      <c r="FBE2357" s="2323"/>
      <c r="FBF2357" s="2323"/>
      <c r="FBG2357" s="2323"/>
      <c r="FBH2357" s="2323"/>
      <c r="FBI2357" s="2323"/>
      <c r="FBJ2357" s="2323"/>
      <c r="FBK2357" s="2323"/>
      <c r="FBL2357" s="2323"/>
      <c r="FBM2357" s="2323"/>
      <c r="FBN2357" s="2323"/>
      <c r="FBO2357" s="2323"/>
      <c r="FBP2357" s="2323"/>
      <c r="FBQ2357" s="2323"/>
      <c r="FBR2357" s="2323"/>
      <c r="FBS2357" s="2323"/>
      <c r="FBT2357" s="2323"/>
      <c r="FBU2357" s="2323"/>
      <c r="FBV2357" s="2323"/>
      <c r="FBW2357" s="2323"/>
      <c r="FBX2357" s="2323"/>
      <c r="FBY2357" s="2323"/>
      <c r="FBZ2357" s="2323"/>
      <c r="FCA2357" s="2323"/>
      <c r="FCB2357" s="2323"/>
      <c r="FCC2357" s="2323"/>
      <c r="FCD2357" s="2323"/>
      <c r="FCE2357" s="2323"/>
      <c r="FCF2357" s="2323"/>
      <c r="FCG2357" s="2323"/>
      <c r="FCH2357" s="2323"/>
      <c r="FCI2357" s="2323"/>
      <c r="FCJ2357" s="2323"/>
      <c r="FCK2357" s="2323"/>
      <c r="FCL2357" s="2323"/>
      <c r="FCM2357" s="2323"/>
      <c r="FCN2357" s="2323"/>
      <c r="FCO2357" s="2323"/>
      <c r="FCP2357" s="2323"/>
      <c r="FCQ2357" s="2323"/>
      <c r="FCR2357" s="2323"/>
      <c r="FCS2357" s="2323"/>
      <c r="FCT2357" s="2323"/>
      <c r="FCU2357" s="2323"/>
      <c r="FCV2357" s="2323"/>
      <c r="FCW2357" s="2323"/>
      <c r="FCX2357" s="2323"/>
      <c r="FCY2357" s="2323"/>
      <c r="FCZ2357" s="2323"/>
      <c r="FDA2357" s="2323"/>
      <c r="FDB2357" s="2323"/>
      <c r="FDC2357" s="2323"/>
      <c r="FDD2357" s="2323"/>
      <c r="FDE2357" s="2323"/>
      <c r="FDF2357" s="2323"/>
      <c r="FDG2357" s="2323"/>
      <c r="FDH2357" s="2323"/>
      <c r="FDI2357" s="2323"/>
      <c r="FDJ2357" s="2323"/>
      <c r="FDK2357" s="2323"/>
      <c r="FDL2357" s="2323"/>
      <c r="FDM2357" s="2323"/>
      <c r="FDN2357" s="2323"/>
      <c r="FDO2357" s="2323"/>
      <c r="FDP2357" s="2323"/>
      <c r="FDQ2357" s="2323"/>
      <c r="FDR2357" s="2323"/>
      <c r="FDS2357" s="2323"/>
      <c r="FDT2357" s="2323"/>
      <c r="FDU2357" s="2323"/>
      <c r="FDV2357" s="2323"/>
      <c r="FDW2357" s="2323"/>
      <c r="FDX2357" s="2323"/>
      <c r="FDY2357" s="2323"/>
      <c r="FDZ2357" s="2323"/>
      <c r="FEA2357" s="2323"/>
      <c r="FEB2357" s="2323"/>
      <c r="FEC2357" s="2323"/>
      <c r="FED2357" s="2323"/>
      <c r="FEE2357" s="2323"/>
      <c r="FEF2357" s="2323"/>
      <c r="FEG2357" s="2323"/>
      <c r="FEH2357" s="2323"/>
      <c r="FEI2357" s="2323"/>
      <c r="FEJ2357" s="2323"/>
      <c r="FEK2357" s="2323"/>
      <c r="FEL2357" s="2323"/>
      <c r="FEM2357" s="2323"/>
      <c r="FEN2357" s="2323"/>
      <c r="FEO2357" s="2323"/>
      <c r="FEP2357" s="2323"/>
      <c r="FEQ2357" s="2323"/>
      <c r="FER2357" s="2323"/>
      <c r="FES2357" s="2323"/>
      <c r="FET2357" s="2323"/>
      <c r="FEU2357" s="2323"/>
      <c r="FEV2357" s="2323"/>
      <c r="FEW2357" s="2323"/>
      <c r="FEX2357" s="2323"/>
      <c r="FEY2357" s="2323"/>
      <c r="FEZ2357" s="2323"/>
      <c r="FFA2357" s="2323"/>
      <c r="FFB2357" s="2323"/>
      <c r="FFC2357" s="2323"/>
      <c r="FFD2357" s="2323"/>
      <c r="FFE2357" s="2323"/>
      <c r="FFF2357" s="2323"/>
      <c r="FFG2357" s="2323"/>
      <c r="FFH2357" s="2323"/>
      <c r="FFI2357" s="2323"/>
      <c r="FFJ2357" s="2323"/>
      <c r="FFK2357" s="2323"/>
      <c r="FFL2357" s="2323"/>
      <c r="FFM2357" s="2323"/>
      <c r="FFN2357" s="2323"/>
      <c r="FFO2357" s="2323"/>
      <c r="FFP2357" s="2323"/>
      <c r="FFQ2357" s="2323"/>
      <c r="FFR2357" s="2323"/>
      <c r="FFS2357" s="2323"/>
      <c r="FFT2357" s="2323"/>
      <c r="FFU2357" s="2323"/>
      <c r="FFV2357" s="2323"/>
      <c r="FFW2357" s="2323"/>
      <c r="FFX2357" s="2323"/>
      <c r="FFY2357" s="2323"/>
      <c r="FFZ2357" s="2323"/>
      <c r="FGA2357" s="2323"/>
      <c r="FGB2357" s="2323"/>
      <c r="FGC2357" s="2323"/>
      <c r="FGD2357" s="2323"/>
      <c r="FGE2357" s="2323"/>
      <c r="FGF2357" s="2323"/>
      <c r="FGG2357" s="2323"/>
      <c r="FGH2357" s="2323"/>
      <c r="FGI2357" s="2323"/>
      <c r="FGJ2357" s="2323"/>
      <c r="FGK2357" s="2323"/>
      <c r="FGL2357" s="2323"/>
      <c r="FGM2357" s="2323"/>
      <c r="FGN2357" s="2323"/>
      <c r="FGO2357" s="2323"/>
      <c r="FGP2357" s="2323"/>
      <c r="FGQ2357" s="2323"/>
      <c r="FGR2357" s="2323"/>
      <c r="FGS2357" s="2323"/>
      <c r="FGT2357" s="2323"/>
      <c r="FGU2357" s="2323"/>
      <c r="FGV2357" s="2323"/>
      <c r="FGW2357" s="2323"/>
      <c r="FGX2357" s="2323"/>
      <c r="FGY2357" s="2323"/>
      <c r="FGZ2357" s="2323"/>
      <c r="FHA2357" s="2323"/>
      <c r="FHB2357" s="2323"/>
      <c r="FHC2357" s="2323"/>
      <c r="FHD2357" s="2323"/>
      <c r="FHE2357" s="2323"/>
      <c r="FHF2357" s="2323"/>
      <c r="FHG2357" s="2323"/>
      <c r="FHH2357" s="2323"/>
      <c r="FHI2357" s="2323"/>
      <c r="FHJ2357" s="2323"/>
      <c r="FHK2357" s="2323"/>
      <c r="FHL2357" s="2323"/>
      <c r="FHM2357" s="2323"/>
      <c r="FHN2357" s="2323"/>
      <c r="FHO2357" s="2323"/>
      <c r="FHP2357" s="2323"/>
      <c r="FHQ2357" s="2323"/>
      <c r="FHR2357" s="2323"/>
      <c r="FHS2357" s="2323"/>
      <c r="FHT2357" s="2323"/>
      <c r="FHU2357" s="2323"/>
      <c r="FHV2357" s="2323"/>
      <c r="FHW2357" s="2323"/>
      <c r="FHX2357" s="2323"/>
      <c r="FHY2357" s="2323"/>
      <c r="FHZ2357" s="2323"/>
      <c r="FIA2357" s="2323"/>
      <c r="FIB2357" s="2323"/>
      <c r="FIC2357" s="2323"/>
      <c r="FID2357" s="2323"/>
      <c r="FIE2357" s="2323"/>
      <c r="FIF2357" s="2323"/>
      <c r="FIG2357" s="2323"/>
      <c r="FIH2357" s="2323"/>
      <c r="FII2357" s="2323"/>
      <c r="FIJ2357" s="2323"/>
      <c r="FIK2357" s="2323"/>
      <c r="FIL2357" s="2323"/>
      <c r="FIM2357" s="2323"/>
      <c r="FIN2357" s="2323"/>
      <c r="FIO2357" s="2323"/>
      <c r="FIP2357" s="2323"/>
      <c r="FIQ2357" s="2323"/>
      <c r="FIR2357" s="2323"/>
      <c r="FIS2357" s="2323"/>
      <c r="FIT2357" s="2323"/>
      <c r="FIU2357" s="2323"/>
      <c r="FIV2357" s="2323"/>
      <c r="FIW2357" s="2323"/>
      <c r="FIX2357" s="2323"/>
      <c r="FIY2357" s="2323"/>
      <c r="FIZ2357" s="2323"/>
      <c r="FJA2357" s="2323"/>
      <c r="FJB2357" s="2323"/>
      <c r="FJC2357" s="2323"/>
      <c r="FJD2357" s="2323"/>
      <c r="FJE2357" s="2323"/>
      <c r="FJF2357" s="2323"/>
      <c r="FJG2357" s="2323"/>
      <c r="FJH2357" s="2323"/>
      <c r="FJI2357" s="2323"/>
      <c r="FJJ2357" s="2323"/>
      <c r="FJK2357" s="2323"/>
      <c r="FJL2357" s="2323"/>
      <c r="FJM2357" s="2323"/>
      <c r="FJN2357" s="2323"/>
      <c r="FJO2357" s="2323"/>
      <c r="FJP2357" s="2323"/>
      <c r="FJQ2357" s="2323"/>
      <c r="FJR2357" s="2323"/>
      <c r="FJS2357" s="2323"/>
      <c r="FJT2357" s="2323"/>
      <c r="FJU2357" s="2323"/>
      <c r="FJV2357" s="2323"/>
      <c r="FJW2357" s="2323"/>
      <c r="FJX2357" s="2323"/>
      <c r="FJY2357" s="2323"/>
      <c r="FJZ2357" s="2323"/>
      <c r="FKA2357" s="2323"/>
      <c r="FKB2357" s="2323"/>
      <c r="FKC2357" s="2323"/>
      <c r="FKD2357" s="2323"/>
      <c r="FKE2357" s="2323"/>
      <c r="FKF2357" s="2323"/>
      <c r="FKG2357" s="2323"/>
      <c r="FKH2357" s="2323"/>
      <c r="FKI2357" s="2323"/>
      <c r="FKJ2357" s="2323"/>
      <c r="FKK2357" s="2323"/>
      <c r="FKL2357" s="2323"/>
      <c r="FKM2357" s="2323"/>
      <c r="FKN2357" s="2323"/>
      <c r="FKO2357" s="2323"/>
      <c r="FKP2357" s="2323"/>
      <c r="FKQ2357" s="2323"/>
      <c r="FKR2357" s="2323"/>
      <c r="FKS2357" s="2323"/>
      <c r="FKT2357" s="2323"/>
      <c r="FKU2357" s="2323"/>
      <c r="FKV2357" s="2323"/>
      <c r="FKW2357" s="2323"/>
      <c r="FKX2357" s="2323"/>
      <c r="FKY2357" s="2323"/>
      <c r="FKZ2357" s="2323"/>
      <c r="FLA2357" s="2323"/>
      <c r="FLB2357" s="2323"/>
      <c r="FLC2357" s="2323"/>
      <c r="FLD2357" s="2323"/>
      <c r="FLE2357" s="2323"/>
      <c r="FLF2357" s="2323"/>
      <c r="FLG2357" s="2323"/>
      <c r="FLH2357" s="2323"/>
      <c r="FLI2357" s="2323"/>
      <c r="FLJ2357" s="2323"/>
      <c r="FLK2357" s="2323"/>
      <c r="FLL2357" s="2323"/>
      <c r="FLM2357" s="2323"/>
      <c r="FLN2357" s="2323"/>
      <c r="FLO2357" s="2323"/>
      <c r="FLP2357" s="2323"/>
      <c r="FLQ2357" s="2323"/>
      <c r="FLR2357" s="2323"/>
      <c r="FLS2357" s="2323"/>
      <c r="FLT2357" s="2323"/>
      <c r="FLU2357" s="2323"/>
      <c r="FLV2357" s="2323"/>
      <c r="FLW2357" s="2323"/>
      <c r="FLX2357" s="2323"/>
      <c r="FLY2357" s="2323"/>
      <c r="FLZ2357" s="2323"/>
      <c r="FMA2357" s="2323"/>
      <c r="FMB2357" s="2323"/>
      <c r="FMC2357" s="2323"/>
      <c r="FMD2357" s="2323"/>
      <c r="FME2357" s="2323"/>
      <c r="FMF2357" s="2323"/>
      <c r="FMG2357" s="2323"/>
      <c r="FMH2357" s="2323"/>
      <c r="FMI2357" s="2323"/>
      <c r="FMJ2357" s="2323"/>
      <c r="FMK2357" s="2323"/>
      <c r="FML2357" s="2323"/>
      <c r="FMM2357" s="2323"/>
      <c r="FMN2357" s="2323"/>
      <c r="FMO2357" s="2323"/>
      <c r="FMP2357" s="2323"/>
      <c r="FMQ2357" s="2323"/>
      <c r="FMR2357" s="2323"/>
      <c r="FMS2357" s="2323"/>
      <c r="FMT2357" s="2323"/>
      <c r="FMU2357" s="2323"/>
      <c r="FMV2357" s="2323"/>
      <c r="FMW2357" s="2323"/>
      <c r="FMX2357" s="2323"/>
      <c r="FMY2357" s="2323"/>
      <c r="FMZ2357" s="2323"/>
      <c r="FNA2357" s="2323"/>
      <c r="FNB2357" s="2323"/>
      <c r="FNC2357" s="2323"/>
      <c r="FND2357" s="2323"/>
      <c r="FNE2357" s="2323"/>
      <c r="FNF2357" s="2323"/>
      <c r="FNG2357" s="2323"/>
      <c r="FNH2357" s="2323"/>
      <c r="FNI2357" s="2323"/>
      <c r="FNJ2357" s="2323"/>
      <c r="FNK2357" s="2323"/>
      <c r="FNL2357" s="2323"/>
      <c r="FNM2357" s="2323"/>
      <c r="FNN2357" s="2323"/>
      <c r="FNO2357" s="2323"/>
      <c r="FNP2357" s="2323"/>
      <c r="FNQ2357" s="2323"/>
      <c r="FNR2357" s="2323"/>
      <c r="FNS2357" s="2323"/>
      <c r="FNT2357" s="2323"/>
      <c r="FNU2357" s="2323"/>
      <c r="FNV2357" s="2323"/>
      <c r="FNW2357" s="2323"/>
      <c r="FNX2357" s="2323"/>
      <c r="FNY2357" s="2323"/>
      <c r="FNZ2357" s="2323"/>
      <c r="FOA2357" s="2323"/>
      <c r="FOB2357" s="2323"/>
      <c r="FOC2357" s="2323"/>
      <c r="FOD2357" s="2323"/>
      <c r="FOE2357" s="2323"/>
      <c r="FOF2357" s="2323"/>
      <c r="FOG2357" s="2323"/>
      <c r="FOH2357" s="2323"/>
      <c r="FOI2357" s="2323"/>
      <c r="FOJ2357" s="2323"/>
      <c r="FOK2357" s="2323"/>
      <c r="FOL2357" s="2323"/>
      <c r="FOM2357" s="2323"/>
      <c r="FON2357" s="2323"/>
      <c r="FOO2357" s="2323"/>
      <c r="FOP2357" s="2323"/>
      <c r="FOQ2357" s="2323"/>
      <c r="FOR2357" s="2323"/>
      <c r="FOS2357" s="2323"/>
      <c r="FOT2357" s="2323"/>
      <c r="FOU2357" s="2323"/>
      <c r="FOV2357" s="2323"/>
      <c r="FOW2357" s="2323"/>
      <c r="FOX2357" s="2323"/>
      <c r="FOY2357" s="2323"/>
      <c r="FOZ2357" s="2323"/>
      <c r="FPA2357" s="2323"/>
      <c r="FPB2357" s="2323"/>
      <c r="FPC2357" s="2323"/>
      <c r="FPD2357" s="2323"/>
      <c r="FPE2357" s="2323"/>
      <c r="FPF2357" s="2323"/>
      <c r="FPG2357" s="2323"/>
      <c r="FPH2357" s="2323"/>
      <c r="FPI2357" s="2323"/>
      <c r="FPJ2357" s="2323"/>
      <c r="FPK2357" s="2323"/>
      <c r="FPL2357" s="2323"/>
      <c r="FPM2357" s="2323"/>
      <c r="FPN2357" s="2323"/>
      <c r="FPO2357" s="2323"/>
      <c r="FPP2357" s="2323"/>
      <c r="FPQ2357" s="2323"/>
      <c r="FPR2357" s="2323"/>
      <c r="FPS2357" s="2323"/>
      <c r="FPT2357" s="2323"/>
      <c r="FPU2357" s="2323"/>
      <c r="FPV2357" s="2323"/>
      <c r="FPW2357" s="2323"/>
      <c r="FPX2357" s="2323"/>
      <c r="FPY2357" s="2323"/>
      <c r="FPZ2357" s="2323"/>
      <c r="FQA2357" s="2323"/>
      <c r="FQB2357" s="2323"/>
      <c r="FQC2357" s="2323"/>
      <c r="FQD2357" s="2323"/>
      <c r="FQE2357" s="2323"/>
      <c r="FQF2357" s="2323"/>
      <c r="FQG2357" s="2323"/>
      <c r="FQH2357" s="2323"/>
      <c r="FQI2357" s="2323"/>
      <c r="FQJ2357" s="2323"/>
      <c r="FQK2357" s="2323"/>
      <c r="FQL2357" s="2323"/>
      <c r="FQM2357" s="2323"/>
      <c r="FQN2357" s="2323"/>
      <c r="FQO2357" s="2323"/>
      <c r="FQP2357" s="2323"/>
      <c r="FQQ2357" s="2323"/>
      <c r="FQR2357" s="2323"/>
      <c r="FQS2357" s="2323"/>
      <c r="FQT2357" s="2323"/>
      <c r="FQU2357" s="2323"/>
      <c r="FQV2357" s="2323"/>
      <c r="FQW2357" s="2323"/>
      <c r="FQX2357" s="2323"/>
      <c r="FQY2357" s="2323"/>
      <c r="FQZ2357" s="2323"/>
      <c r="FRA2357" s="2323"/>
      <c r="FRB2357" s="2323"/>
      <c r="FRC2357" s="2323"/>
      <c r="FRD2357" s="2323"/>
      <c r="FRE2357" s="2323"/>
      <c r="FRF2357" s="2323"/>
      <c r="FRG2357" s="2323"/>
      <c r="FRH2357" s="2323"/>
      <c r="FRI2357" s="2323"/>
      <c r="FRJ2357" s="2323"/>
      <c r="FRK2357" s="2323"/>
      <c r="FRL2357" s="2323"/>
      <c r="FRM2357" s="2323"/>
      <c r="FRN2357" s="2323"/>
      <c r="FRO2357" s="2323"/>
      <c r="FRP2357" s="2323"/>
      <c r="FRQ2357" s="2323"/>
      <c r="FRR2357" s="2323"/>
      <c r="FRS2357" s="2323"/>
      <c r="FRT2357" s="2323"/>
      <c r="FRU2357" s="2323"/>
      <c r="FRV2357" s="2323"/>
      <c r="FRW2357" s="2323"/>
      <c r="FRX2357" s="2323"/>
      <c r="FRY2357" s="2323"/>
      <c r="FRZ2357" s="2323"/>
      <c r="FSA2357" s="2323"/>
      <c r="FSB2357" s="2323"/>
      <c r="FSC2357" s="2323"/>
      <c r="FSD2357" s="2323"/>
      <c r="FSE2357" s="2323"/>
      <c r="FSF2357" s="2323"/>
      <c r="FSG2357" s="2323"/>
      <c r="FSH2357" s="2323"/>
      <c r="FSI2357" s="2323"/>
      <c r="FSJ2357" s="2323"/>
      <c r="FSK2357" s="2323"/>
      <c r="FSL2357" s="2323"/>
      <c r="FSM2357" s="2323"/>
      <c r="FSN2357" s="2323"/>
      <c r="FSO2357" s="2323"/>
      <c r="FSP2357" s="2323"/>
      <c r="FSQ2357" s="2323"/>
      <c r="FSR2357" s="2323"/>
      <c r="FSS2357" s="2323"/>
      <c r="FST2357" s="2323"/>
      <c r="FSU2357" s="2323"/>
      <c r="FSV2357" s="2323"/>
      <c r="FSW2357" s="2323"/>
      <c r="FSX2357" s="2323"/>
      <c r="FSY2357" s="2323"/>
      <c r="FSZ2357" s="2323"/>
      <c r="FTA2357" s="2323"/>
      <c r="FTB2357" s="2323"/>
      <c r="FTC2357" s="2323"/>
      <c r="FTD2357" s="2323"/>
      <c r="FTE2357" s="2323"/>
      <c r="FTF2357" s="2323"/>
      <c r="FTG2357" s="2323"/>
      <c r="FTH2357" s="2323"/>
      <c r="FTI2357" s="2323"/>
      <c r="FTJ2357" s="2323"/>
      <c r="FTK2357" s="2323"/>
      <c r="FTL2357" s="2323"/>
      <c r="FTM2357" s="2323"/>
      <c r="FTN2357" s="2323"/>
      <c r="FTO2357" s="2323"/>
      <c r="FTP2357" s="2323"/>
      <c r="FTQ2357" s="2323"/>
      <c r="FTR2357" s="2323"/>
      <c r="FTS2357" s="2323"/>
      <c r="FTT2357" s="2323"/>
      <c r="FTU2357" s="2323"/>
      <c r="FTV2357" s="2323"/>
      <c r="FTW2357" s="2323"/>
      <c r="FTX2357" s="2323"/>
      <c r="FTY2357" s="2323"/>
      <c r="FTZ2357" s="2323"/>
      <c r="FUA2357" s="2323"/>
      <c r="FUB2357" s="2323"/>
      <c r="FUC2357" s="2323"/>
      <c r="FUD2357" s="2323"/>
      <c r="FUE2357" s="2323"/>
      <c r="FUF2357" s="2323"/>
      <c r="FUG2357" s="2323"/>
      <c r="FUH2357" s="2323"/>
      <c r="FUI2357" s="2323"/>
      <c r="FUJ2357" s="2323"/>
      <c r="FUK2357" s="2323"/>
      <c r="FUL2357" s="2323"/>
      <c r="FUM2357" s="2323"/>
      <c r="FUN2357" s="2323"/>
      <c r="FUO2357" s="2323"/>
      <c r="FUP2357" s="2323"/>
      <c r="FUQ2357" s="2323"/>
      <c r="FUR2357" s="2323"/>
      <c r="FUS2357" s="2323"/>
      <c r="FUT2357" s="2323"/>
      <c r="FUU2357" s="2323"/>
      <c r="FUV2357" s="2323"/>
      <c r="FUW2357" s="2323"/>
      <c r="FUX2357" s="2323"/>
      <c r="FUY2357" s="2323"/>
      <c r="FUZ2357" s="2323"/>
      <c r="FVA2357" s="2323"/>
      <c r="FVB2357" s="2323"/>
      <c r="FVC2357" s="2323"/>
      <c r="FVD2357" s="2323"/>
      <c r="FVE2357" s="2323"/>
      <c r="FVF2357" s="2323"/>
      <c r="FVG2357" s="2323"/>
      <c r="FVH2357" s="2323"/>
      <c r="FVI2357" s="2323"/>
      <c r="FVJ2357" s="2323"/>
      <c r="FVK2357" s="2323"/>
      <c r="FVL2357" s="2323"/>
      <c r="FVM2357" s="2323"/>
      <c r="FVN2357" s="2323"/>
      <c r="FVO2357" s="2323"/>
      <c r="FVP2357" s="2323"/>
      <c r="FVQ2357" s="2323"/>
      <c r="FVR2357" s="2323"/>
      <c r="FVS2357" s="2323"/>
      <c r="FVT2357" s="2323"/>
      <c r="FVU2357" s="2323"/>
      <c r="FVV2357" s="2323"/>
      <c r="FVW2357" s="2323"/>
      <c r="FVX2357" s="2323"/>
      <c r="FVY2357" s="2323"/>
      <c r="FVZ2357" s="2323"/>
      <c r="FWA2357" s="2323"/>
      <c r="FWB2357" s="2323"/>
      <c r="FWC2357" s="2323"/>
      <c r="FWD2357" s="2323"/>
      <c r="FWE2357" s="2323"/>
      <c r="FWF2357" s="2323"/>
      <c r="FWG2357" s="2323"/>
      <c r="FWH2357" s="2323"/>
      <c r="FWI2357" s="2323"/>
      <c r="FWJ2357" s="2323"/>
      <c r="FWK2357" s="2323"/>
      <c r="FWL2357" s="2323"/>
      <c r="FWM2357" s="2323"/>
      <c r="FWN2357" s="2323"/>
      <c r="FWO2357" s="2323"/>
      <c r="FWP2357" s="2323"/>
      <c r="FWQ2357" s="2323"/>
      <c r="FWR2357" s="2323"/>
      <c r="FWS2357" s="2323"/>
      <c r="FWT2357" s="2323"/>
      <c r="FWU2357" s="2323"/>
      <c r="FWV2357" s="2323"/>
      <c r="FWW2357" s="2323"/>
      <c r="FWX2357" s="2323"/>
      <c r="FWY2357" s="2323"/>
      <c r="FWZ2357" s="2323"/>
      <c r="FXA2357" s="2323"/>
      <c r="FXB2357" s="2323"/>
      <c r="FXC2357" s="2323"/>
      <c r="FXD2357" s="2323"/>
      <c r="FXE2357" s="2323"/>
      <c r="FXF2357" s="2323"/>
      <c r="FXG2357" s="2323"/>
      <c r="FXH2357" s="2323"/>
      <c r="FXI2357" s="2323"/>
      <c r="FXJ2357" s="2323"/>
      <c r="FXK2357" s="2323"/>
      <c r="FXL2357" s="2323"/>
      <c r="FXM2357" s="2323"/>
      <c r="FXN2357" s="2323"/>
      <c r="FXO2357" s="2323"/>
      <c r="FXP2357" s="2323"/>
      <c r="FXQ2357" s="2323"/>
      <c r="FXR2357" s="2323"/>
      <c r="FXS2357" s="2323"/>
      <c r="FXT2357" s="2323"/>
      <c r="FXU2357" s="2323"/>
      <c r="FXV2357" s="2323"/>
      <c r="FXW2357" s="2323"/>
      <c r="FXX2357" s="2323"/>
      <c r="FXY2357" s="2323"/>
      <c r="FXZ2357" s="2323"/>
      <c r="FYA2357" s="2323"/>
      <c r="FYB2357" s="2323"/>
      <c r="FYC2357" s="2323"/>
      <c r="FYD2357" s="2323"/>
      <c r="FYE2357" s="2323"/>
      <c r="FYF2357" s="2323"/>
      <c r="FYG2357" s="2323"/>
      <c r="FYH2357" s="2323"/>
      <c r="FYI2357" s="2323"/>
      <c r="FYJ2357" s="2323"/>
      <c r="FYK2357" s="2323"/>
      <c r="FYL2357" s="2323"/>
      <c r="FYM2357" s="2323"/>
      <c r="FYN2357" s="2323"/>
      <c r="FYO2357" s="2323"/>
      <c r="FYP2357" s="2323"/>
      <c r="FYQ2357" s="2323"/>
      <c r="FYR2357" s="2323"/>
      <c r="FYS2357" s="2323"/>
      <c r="FYT2357" s="2323"/>
      <c r="FYU2357" s="2323"/>
      <c r="FYV2357" s="2323"/>
      <c r="FYW2357" s="2323"/>
      <c r="FYX2357" s="2323"/>
      <c r="FYY2357" s="2323"/>
      <c r="FYZ2357" s="2323"/>
      <c r="FZA2357" s="2323"/>
      <c r="FZB2357" s="2323"/>
      <c r="FZC2357" s="2323"/>
      <c r="FZD2357" s="2323"/>
      <c r="FZE2357" s="2323"/>
      <c r="FZF2357" s="2323"/>
      <c r="FZG2357" s="2323"/>
      <c r="FZH2357" s="2323"/>
      <c r="FZI2357" s="2323"/>
      <c r="FZJ2357" s="2323"/>
      <c r="FZK2357" s="2323"/>
      <c r="FZL2357" s="2323"/>
      <c r="FZM2357" s="2323"/>
      <c r="FZN2357" s="2323"/>
      <c r="FZO2357" s="2323"/>
      <c r="FZP2357" s="2323"/>
      <c r="FZQ2357" s="2323"/>
      <c r="FZR2357" s="2323"/>
      <c r="FZS2357" s="2323"/>
      <c r="FZT2357" s="2323"/>
      <c r="FZU2357" s="2323"/>
      <c r="FZV2357" s="2323"/>
      <c r="FZW2357" s="2323"/>
      <c r="FZX2357" s="2323"/>
      <c r="FZY2357" s="2323"/>
      <c r="FZZ2357" s="2323"/>
      <c r="GAA2357" s="2323"/>
      <c r="GAB2357" s="2323"/>
      <c r="GAC2357" s="2323"/>
      <c r="GAD2357" s="2323"/>
      <c r="GAE2357" s="2323"/>
      <c r="GAF2357" s="2323"/>
      <c r="GAG2357" s="2323"/>
      <c r="GAH2357" s="2323"/>
      <c r="GAI2357" s="2323"/>
      <c r="GAJ2357" s="2323"/>
      <c r="GAK2357" s="2323"/>
      <c r="GAL2357" s="2323"/>
      <c r="GAM2357" s="2323"/>
      <c r="GAN2357" s="2323"/>
      <c r="GAO2357" s="2323"/>
      <c r="GAP2357" s="2323"/>
      <c r="GAQ2357" s="2323"/>
      <c r="GAR2357" s="2323"/>
      <c r="GAS2357" s="2323"/>
      <c r="GAT2357" s="2323"/>
      <c r="GAU2357" s="2323"/>
      <c r="GAV2357" s="2323"/>
      <c r="GAW2357" s="2323"/>
      <c r="GAX2357" s="2323"/>
      <c r="GAY2357" s="2323"/>
      <c r="GAZ2357" s="2323"/>
      <c r="GBA2357" s="2323"/>
      <c r="GBB2357" s="2323"/>
      <c r="GBC2357" s="2323"/>
      <c r="GBD2357" s="2323"/>
      <c r="GBE2357" s="2323"/>
      <c r="GBF2357" s="2323"/>
      <c r="GBG2357" s="2323"/>
      <c r="GBH2357" s="2323"/>
      <c r="GBI2357" s="2323"/>
      <c r="GBJ2357" s="2323"/>
      <c r="GBK2357" s="2323"/>
      <c r="GBL2357" s="2323"/>
      <c r="GBM2357" s="2323"/>
      <c r="GBN2357" s="2323"/>
      <c r="GBO2357" s="2323"/>
      <c r="GBP2357" s="2323"/>
      <c r="GBQ2357" s="2323"/>
      <c r="GBR2357" s="2323"/>
      <c r="GBS2357" s="2323"/>
      <c r="GBT2357" s="2323"/>
      <c r="GBU2357" s="2323"/>
      <c r="GBV2357" s="2323"/>
      <c r="GBW2357" s="2323"/>
      <c r="GBX2357" s="2323"/>
      <c r="GBY2357" s="2323"/>
      <c r="GBZ2357" s="2323"/>
      <c r="GCA2357" s="2323"/>
      <c r="GCB2357" s="2323"/>
      <c r="GCC2357" s="2323"/>
      <c r="GCD2357" s="2323"/>
      <c r="GCE2357" s="2323"/>
      <c r="GCF2357" s="2323"/>
      <c r="GCG2357" s="2323"/>
      <c r="GCH2357" s="2323"/>
      <c r="GCI2357" s="2323"/>
      <c r="GCJ2357" s="2323"/>
      <c r="GCK2357" s="2323"/>
      <c r="GCL2357" s="2323"/>
      <c r="GCM2357" s="2323"/>
      <c r="GCN2357" s="2323"/>
      <c r="GCO2357" s="2323"/>
      <c r="GCP2357" s="2323"/>
      <c r="GCQ2357" s="2323"/>
      <c r="GCR2357" s="2323"/>
      <c r="GCS2357" s="2323"/>
      <c r="GCT2357" s="2323"/>
      <c r="GCU2357" s="2323"/>
      <c r="GCV2357" s="2323"/>
      <c r="GCW2357" s="2323"/>
      <c r="GCX2357" s="2323"/>
      <c r="GCY2357" s="2323"/>
      <c r="GCZ2357" s="2323"/>
      <c r="GDA2357" s="2323"/>
      <c r="GDB2357" s="2323"/>
      <c r="GDC2357" s="2323"/>
      <c r="GDD2357" s="2323"/>
      <c r="GDE2357" s="2323"/>
      <c r="GDF2357" s="2323"/>
      <c r="GDG2357" s="2323"/>
      <c r="GDH2357" s="2323"/>
      <c r="GDI2357" s="2323"/>
      <c r="GDJ2357" s="2323"/>
      <c r="GDK2357" s="2323"/>
      <c r="GDL2357" s="2323"/>
      <c r="GDM2357" s="2323"/>
      <c r="GDN2357" s="2323"/>
      <c r="GDO2357" s="2323"/>
      <c r="GDP2357" s="2323"/>
      <c r="GDQ2357" s="2323"/>
      <c r="GDR2357" s="2323"/>
      <c r="GDS2357" s="2323"/>
      <c r="GDT2357" s="2323"/>
      <c r="GDU2357" s="2323"/>
      <c r="GDV2357" s="2323"/>
      <c r="GDW2357" s="2323"/>
      <c r="GDX2357" s="2323"/>
      <c r="GDY2357" s="2323"/>
      <c r="GDZ2357" s="2323"/>
      <c r="GEA2357" s="2323"/>
      <c r="GEB2357" s="2323"/>
      <c r="GEC2357" s="2323"/>
      <c r="GED2357" s="2323"/>
      <c r="GEE2357" s="2323"/>
      <c r="GEF2357" s="2323"/>
      <c r="GEG2357" s="2323"/>
      <c r="GEH2357" s="2323"/>
      <c r="GEI2357" s="2323"/>
      <c r="GEJ2357" s="2323"/>
      <c r="GEK2357" s="2323"/>
      <c r="GEL2357" s="2323"/>
      <c r="GEM2357" s="2323"/>
      <c r="GEN2357" s="2323"/>
      <c r="GEO2357" s="2323"/>
      <c r="GEP2357" s="2323"/>
      <c r="GEQ2357" s="2323"/>
      <c r="GER2357" s="2323"/>
      <c r="GES2357" s="2323"/>
      <c r="GET2357" s="2323"/>
      <c r="GEU2357" s="2323"/>
      <c r="GEV2357" s="2323"/>
      <c r="GEW2357" s="2323"/>
      <c r="GEX2357" s="2323"/>
      <c r="GEY2357" s="2323"/>
      <c r="GEZ2357" s="2323"/>
      <c r="GFA2357" s="2323"/>
      <c r="GFB2357" s="2323"/>
      <c r="GFC2357" s="2323"/>
      <c r="GFD2357" s="2323"/>
      <c r="GFE2357" s="2323"/>
      <c r="GFF2357" s="2323"/>
      <c r="GFG2357" s="2323"/>
      <c r="GFH2357" s="2323"/>
      <c r="GFI2357" s="2323"/>
      <c r="GFJ2357" s="2323"/>
      <c r="GFK2357" s="2323"/>
      <c r="GFL2357" s="2323"/>
      <c r="GFM2357" s="2323"/>
      <c r="GFN2357" s="2323"/>
      <c r="GFO2357" s="2323"/>
      <c r="GFP2357" s="2323"/>
      <c r="GFQ2357" s="2323"/>
      <c r="GFR2357" s="2323"/>
      <c r="GFS2357" s="2323"/>
      <c r="GFT2357" s="2323"/>
      <c r="GFU2357" s="2323"/>
      <c r="GFV2357" s="2323"/>
      <c r="GFW2357" s="2323"/>
      <c r="GFX2357" s="2323"/>
      <c r="GFY2357" s="2323"/>
      <c r="GFZ2357" s="2323"/>
      <c r="GGA2357" s="2323"/>
      <c r="GGB2357" s="2323"/>
      <c r="GGC2357" s="2323"/>
      <c r="GGD2357" s="2323"/>
      <c r="GGE2357" s="2323"/>
      <c r="GGF2357" s="2323"/>
      <c r="GGG2357" s="2323"/>
      <c r="GGH2357" s="2323"/>
      <c r="GGI2357" s="2323"/>
      <c r="GGJ2357" s="2323"/>
      <c r="GGK2357" s="2323"/>
      <c r="GGL2357" s="2323"/>
      <c r="GGM2357" s="2323"/>
      <c r="GGN2357" s="2323"/>
      <c r="GGO2357" s="2323"/>
      <c r="GGP2357" s="2323"/>
      <c r="GGQ2357" s="2323"/>
      <c r="GGR2357" s="2323"/>
      <c r="GGS2357" s="2323"/>
      <c r="GGT2357" s="2323"/>
      <c r="GGU2357" s="2323"/>
      <c r="GGV2357" s="2323"/>
      <c r="GGW2357" s="2323"/>
      <c r="GGX2357" s="2323"/>
      <c r="GGY2357" s="2323"/>
      <c r="GGZ2357" s="2323"/>
      <c r="GHA2357" s="2323"/>
      <c r="GHB2357" s="2323"/>
      <c r="GHC2357" s="2323"/>
      <c r="GHD2357" s="2323"/>
      <c r="GHE2357" s="2323"/>
      <c r="GHF2357" s="2323"/>
      <c r="GHG2357" s="2323"/>
      <c r="GHH2357" s="2323"/>
      <c r="GHI2357" s="2323"/>
      <c r="GHJ2357" s="2323"/>
      <c r="GHK2357" s="2323"/>
      <c r="GHL2357" s="2323"/>
      <c r="GHM2357" s="2323"/>
      <c r="GHN2357" s="2323"/>
      <c r="GHO2357" s="2323"/>
      <c r="GHP2357" s="2323"/>
      <c r="GHQ2357" s="2323"/>
      <c r="GHR2357" s="2323"/>
      <c r="GHS2357" s="2323"/>
      <c r="GHT2357" s="2323"/>
      <c r="GHU2357" s="2323"/>
      <c r="GHV2357" s="2323"/>
      <c r="GHW2357" s="2323"/>
      <c r="GHX2357" s="2323"/>
      <c r="GHY2357" s="2323"/>
      <c r="GHZ2357" s="2323"/>
      <c r="GIA2357" s="2323"/>
      <c r="GIB2357" s="2323"/>
      <c r="GIC2357" s="2323"/>
      <c r="GID2357" s="2323"/>
      <c r="GIE2357" s="2323"/>
      <c r="GIF2357" s="2323"/>
      <c r="GIG2357" s="2323"/>
      <c r="GIH2357" s="2323"/>
      <c r="GII2357" s="2323"/>
      <c r="GIJ2357" s="2323"/>
      <c r="GIK2357" s="2323"/>
      <c r="GIL2357" s="2323"/>
      <c r="GIM2357" s="2323"/>
      <c r="GIN2357" s="2323"/>
      <c r="GIO2357" s="2323"/>
      <c r="GIP2357" s="2323"/>
      <c r="GIQ2357" s="2323"/>
      <c r="GIR2357" s="2323"/>
      <c r="GIS2357" s="2323"/>
      <c r="GIT2357" s="2323"/>
      <c r="GIU2357" s="2323"/>
      <c r="GIV2357" s="2323"/>
      <c r="GIW2357" s="2323"/>
      <c r="GIX2357" s="2323"/>
      <c r="GIY2357" s="2323"/>
      <c r="GIZ2357" s="2323"/>
      <c r="GJA2357" s="2323"/>
      <c r="GJB2357" s="2323"/>
      <c r="GJC2357" s="2323"/>
      <c r="GJD2357" s="2323"/>
      <c r="GJE2357" s="2323"/>
      <c r="GJF2357" s="2323"/>
      <c r="GJG2357" s="2323"/>
      <c r="GJH2357" s="2323"/>
      <c r="GJI2357" s="2323"/>
      <c r="GJJ2357" s="2323"/>
      <c r="GJK2357" s="2323"/>
      <c r="GJL2357" s="2323"/>
      <c r="GJM2357" s="2323"/>
      <c r="GJN2357" s="2323"/>
      <c r="GJO2357" s="2323"/>
      <c r="GJP2357" s="2323"/>
      <c r="GJQ2357" s="2323"/>
      <c r="GJR2357" s="2323"/>
      <c r="GJS2357" s="2323"/>
      <c r="GJT2357" s="2323"/>
      <c r="GJU2357" s="2323"/>
      <c r="GJV2357" s="2323"/>
      <c r="GJW2357" s="2323"/>
      <c r="GJX2357" s="2323"/>
      <c r="GJY2357" s="2323"/>
      <c r="GJZ2357" s="2323"/>
      <c r="GKA2357" s="2323"/>
      <c r="GKB2357" s="2323"/>
      <c r="GKC2357" s="2323"/>
      <c r="GKD2357" s="2323"/>
      <c r="GKE2357" s="2323"/>
      <c r="GKF2357" s="2323"/>
      <c r="GKG2357" s="2323"/>
      <c r="GKH2357" s="2323"/>
      <c r="GKI2357" s="2323"/>
      <c r="GKJ2357" s="2323"/>
      <c r="GKK2357" s="2323"/>
      <c r="GKL2357" s="2323"/>
      <c r="GKM2357" s="2323"/>
      <c r="GKN2357" s="2323"/>
      <c r="GKO2357" s="2323"/>
      <c r="GKP2357" s="2323"/>
      <c r="GKQ2357" s="2323"/>
      <c r="GKR2357" s="2323"/>
      <c r="GKS2357" s="2323"/>
      <c r="GKT2357" s="2323"/>
      <c r="GKU2357" s="2323"/>
      <c r="GKV2357" s="2323"/>
      <c r="GKW2357" s="2323"/>
      <c r="GKX2357" s="2323"/>
      <c r="GKY2357" s="2323"/>
      <c r="GKZ2357" s="2323"/>
      <c r="GLA2357" s="2323"/>
      <c r="GLB2357" s="2323"/>
      <c r="GLC2357" s="2323"/>
      <c r="GLD2357" s="2323"/>
      <c r="GLE2357" s="2323"/>
      <c r="GLF2357" s="2323"/>
      <c r="GLG2357" s="2323"/>
      <c r="GLH2357" s="2323"/>
      <c r="GLI2357" s="2323"/>
      <c r="GLJ2357" s="2323"/>
      <c r="GLK2357" s="2323"/>
      <c r="GLL2357" s="2323"/>
      <c r="GLM2357" s="2323"/>
      <c r="GLN2357" s="2323"/>
      <c r="GLO2357" s="2323"/>
      <c r="GLP2357" s="2323"/>
      <c r="GLQ2357" s="2323"/>
      <c r="GLR2357" s="2323"/>
      <c r="GLS2357" s="2323"/>
      <c r="GLT2357" s="2323"/>
      <c r="GLU2357" s="2323"/>
      <c r="GLV2357" s="2323"/>
      <c r="GLW2357" s="2323"/>
      <c r="GLX2357" s="2323"/>
      <c r="GLY2357" s="2323"/>
      <c r="GLZ2357" s="2323"/>
      <c r="GMA2357" s="2323"/>
      <c r="GMB2357" s="2323"/>
      <c r="GMC2357" s="2323"/>
      <c r="GMD2357" s="2323"/>
      <c r="GME2357" s="2323"/>
      <c r="GMF2357" s="2323"/>
      <c r="GMG2357" s="2323"/>
      <c r="GMH2357" s="2323"/>
      <c r="GMI2357" s="2323"/>
      <c r="GMJ2357" s="2323"/>
      <c r="GMK2357" s="2323"/>
      <c r="GML2357" s="2323"/>
      <c r="GMM2357" s="2323"/>
      <c r="GMN2357" s="2323"/>
      <c r="GMO2357" s="2323"/>
      <c r="GMP2357" s="2323"/>
      <c r="GMQ2357" s="2323"/>
      <c r="GMR2357" s="2323"/>
      <c r="GMS2357" s="2323"/>
      <c r="GMT2357" s="2323"/>
      <c r="GMU2357" s="2323"/>
      <c r="GMV2357" s="2323"/>
      <c r="GMW2357" s="2323"/>
      <c r="GMX2357" s="2323"/>
      <c r="GMY2357" s="2323"/>
      <c r="GMZ2357" s="2323"/>
      <c r="GNA2357" s="2323"/>
      <c r="GNB2357" s="2323"/>
      <c r="GNC2357" s="2323"/>
      <c r="GND2357" s="2323"/>
      <c r="GNE2357" s="2323"/>
      <c r="GNF2357" s="2323"/>
      <c r="GNG2357" s="2323"/>
      <c r="GNH2357" s="2323"/>
      <c r="GNI2357" s="2323"/>
      <c r="GNJ2357" s="2323"/>
      <c r="GNK2357" s="2323"/>
      <c r="GNL2357" s="2323"/>
      <c r="GNM2357" s="2323"/>
      <c r="GNN2357" s="2323"/>
      <c r="GNO2357" s="2323"/>
      <c r="GNP2357" s="2323"/>
      <c r="GNQ2357" s="2323"/>
      <c r="GNR2357" s="2323"/>
      <c r="GNS2357" s="2323"/>
      <c r="GNT2357" s="2323"/>
      <c r="GNU2357" s="2323"/>
      <c r="GNV2357" s="2323"/>
      <c r="GNW2357" s="2323"/>
      <c r="GNX2357" s="2323"/>
      <c r="GNY2357" s="2323"/>
      <c r="GNZ2357" s="2323"/>
      <c r="GOA2357" s="2323"/>
      <c r="GOB2357" s="2323"/>
      <c r="GOC2357" s="2323"/>
      <c r="GOD2357" s="2323"/>
      <c r="GOE2357" s="2323"/>
      <c r="GOF2357" s="2323"/>
      <c r="GOG2357" s="2323"/>
      <c r="GOH2357" s="2323"/>
      <c r="GOI2357" s="2323"/>
      <c r="GOJ2357" s="2323"/>
      <c r="GOK2357" s="2323"/>
      <c r="GOL2357" s="2323"/>
      <c r="GOM2357" s="2323"/>
      <c r="GON2357" s="2323"/>
      <c r="GOO2357" s="2323"/>
      <c r="GOP2357" s="2323"/>
      <c r="GOQ2357" s="2323"/>
      <c r="GOR2357" s="2323"/>
      <c r="GOS2357" s="2323"/>
      <c r="GOT2357" s="2323"/>
      <c r="GOU2357" s="2323"/>
      <c r="GOV2357" s="2323"/>
      <c r="GOW2357" s="2323"/>
      <c r="GOX2357" s="2323"/>
      <c r="GOY2357" s="2323"/>
      <c r="GOZ2357" s="2323"/>
      <c r="GPA2357" s="2323"/>
      <c r="GPB2357" s="2323"/>
      <c r="GPC2357" s="2323"/>
      <c r="GPD2357" s="2323"/>
      <c r="GPE2357" s="2323"/>
      <c r="GPF2357" s="2323"/>
      <c r="GPG2357" s="2323"/>
      <c r="GPH2357" s="2323"/>
      <c r="GPI2357" s="2323"/>
      <c r="GPJ2357" s="2323"/>
      <c r="GPK2357" s="2323"/>
      <c r="GPL2357" s="2323"/>
      <c r="GPM2357" s="2323"/>
      <c r="GPN2357" s="2323"/>
      <c r="GPO2357" s="2323"/>
      <c r="GPP2357" s="2323"/>
      <c r="GPQ2357" s="2323"/>
      <c r="GPR2357" s="2323"/>
      <c r="GPS2357" s="2323"/>
      <c r="GPT2357" s="2323"/>
      <c r="GPU2357" s="2323"/>
      <c r="GPV2357" s="2323"/>
      <c r="GPW2357" s="2323"/>
      <c r="GPX2357" s="2323"/>
      <c r="GPY2357" s="2323"/>
      <c r="GPZ2357" s="2323"/>
      <c r="GQA2357" s="2323"/>
      <c r="GQB2357" s="2323"/>
      <c r="GQC2357" s="2323"/>
      <c r="GQD2357" s="2323"/>
      <c r="GQE2357" s="2323"/>
      <c r="GQF2357" s="2323"/>
      <c r="GQG2357" s="2323"/>
      <c r="GQH2357" s="2323"/>
      <c r="GQI2357" s="2323"/>
      <c r="GQJ2357" s="2323"/>
      <c r="GQK2357" s="2323"/>
      <c r="GQL2357" s="2323"/>
      <c r="GQM2357" s="2323"/>
      <c r="GQN2357" s="2323"/>
      <c r="GQO2357" s="2323"/>
      <c r="GQP2357" s="2323"/>
      <c r="GQQ2357" s="2323"/>
      <c r="GQR2357" s="2323"/>
      <c r="GQS2357" s="2323"/>
      <c r="GQT2357" s="2323"/>
      <c r="GQU2357" s="2323"/>
      <c r="GQV2357" s="2323"/>
      <c r="GQW2357" s="2323"/>
      <c r="GQX2357" s="2323"/>
      <c r="GQY2357" s="2323"/>
      <c r="GQZ2357" s="2323"/>
      <c r="GRA2357" s="2323"/>
      <c r="GRB2357" s="2323"/>
      <c r="GRC2357" s="2323"/>
      <c r="GRD2357" s="2323"/>
      <c r="GRE2357" s="2323"/>
      <c r="GRF2357" s="2323"/>
      <c r="GRG2357" s="2323"/>
      <c r="GRH2357" s="2323"/>
      <c r="GRI2357" s="2323"/>
      <c r="GRJ2357" s="2323"/>
      <c r="GRK2357" s="2323"/>
      <c r="GRL2357" s="2323"/>
      <c r="GRM2357" s="2323"/>
      <c r="GRN2357" s="2323"/>
      <c r="GRO2357" s="2323"/>
      <c r="GRP2357" s="2323"/>
      <c r="GRQ2357" s="2323"/>
      <c r="GRR2357" s="2323"/>
      <c r="GRS2357" s="2323"/>
      <c r="GRT2357" s="2323"/>
      <c r="GRU2357" s="2323"/>
      <c r="GRV2357" s="2323"/>
      <c r="GRW2357" s="2323"/>
      <c r="GRX2357" s="2323"/>
      <c r="GRY2357" s="2323"/>
      <c r="GRZ2357" s="2323"/>
      <c r="GSA2357" s="2323"/>
      <c r="GSB2357" s="2323"/>
      <c r="GSC2357" s="2323"/>
      <c r="GSD2357" s="2323"/>
      <c r="GSE2357" s="2323"/>
      <c r="GSF2357" s="2323"/>
      <c r="GSG2357" s="2323"/>
      <c r="GSH2357" s="2323"/>
      <c r="GSI2357" s="2323"/>
      <c r="GSJ2357" s="2323"/>
      <c r="GSK2357" s="2323"/>
      <c r="GSL2357" s="2323"/>
      <c r="GSM2357" s="2323"/>
      <c r="GSN2357" s="2323"/>
      <c r="GSO2357" s="2323"/>
      <c r="GSP2357" s="2323"/>
      <c r="GSQ2357" s="2323"/>
      <c r="GSR2357" s="2323"/>
      <c r="GSS2357" s="2323"/>
      <c r="GST2357" s="2323"/>
      <c r="GSU2357" s="2323"/>
      <c r="GSV2357" s="2323"/>
      <c r="GSW2357" s="2323"/>
      <c r="GSX2357" s="2323"/>
      <c r="GSY2357" s="2323"/>
      <c r="GSZ2357" s="2323"/>
      <c r="GTA2357" s="2323"/>
      <c r="GTB2357" s="2323"/>
      <c r="GTC2357" s="2323"/>
      <c r="GTD2357" s="2323"/>
      <c r="GTE2357" s="2323"/>
      <c r="GTF2357" s="2323"/>
      <c r="GTG2357" s="2323"/>
      <c r="GTH2357" s="2323"/>
      <c r="GTI2357" s="2323"/>
      <c r="GTJ2357" s="2323"/>
      <c r="GTK2357" s="2323"/>
      <c r="GTL2357" s="2323"/>
      <c r="GTM2357" s="2323"/>
      <c r="GTN2357" s="2323"/>
      <c r="GTO2357" s="2323"/>
      <c r="GTP2357" s="2323"/>
      <c r="GTQ2357" s="2323"/>
      <c r="GTR2357" s="2323"/>
      <c r="GTS2357" s="2323"/>
      <c r="GTT2357" s="2323"/>
      <c r="GTU2357" s="2323"/>
      <c r="GTV2357" s="2323"/>
      <c r="GTW2357" s="2323"/>
      <c r="GTX2357" s="2323"/>
      <c r="GTY2357" s="2323"/>
      <c r="GTZ2357" s="2323"/>
      <c r="GUA2357" s="2323"/>
      <c r="GUB2357" s="2323"/>
      <c r="GUC2357" s="2323"/>
      <c r="GUD2357" s="2323"/>
      <c r="GUE2357" s="2323"/>
      <c r="GUF2357" s="2323"/>
      <c r="GUG2357" s="2323"/>
      <c r="GUH2357" s="2323"/>
      <c r="GUI2357" s="2323"/>
      <c r="GUJ2357" s="2323"/>
      <c r="GUK2357" s="2323"/>
      <c r="GUL2357" s="2323"/>
      <c r="GUM2357" s="2323"/>
      <c r="GUN2357" s="2323"/>
      <c r="GUO2357" s="2323"/>
      <c r="GUP2357" s="2323"/>
      <c r="GUQ2357" s="2323"/>
      <c r="GUR2357" s="2323"/>
      <c r="GUS2357" s="2323"/>
      <c r="GUT2357" s="2323"/>
      <c r="GUU2357" s="2323"/>
      <c r="GUV2357" s="2323"/>
      <c r="GUW2357" s="2323"/>
      <c r="GUX2357" s="2323"/>
      <c r="GUY2357" s="2323"/>
      <c r="GUZ2357" s="2323"/>
      <c r="GVA2357" s="2323"/>
      <c r="GVB2357" s="2323"/>
      <c r="GVC2357" s="2323"/>
      <c r="GVD2357" s="2323"/>
      <c r="GVE2357" s="2323"/>
      <c r="GVF2357" s="2323"/>
      <c r="GVG2357" s="2323"/>
      <c r="GVH2357" s="2323"/>
      <c r="GVI2357" s="2323"/>
      <c r="GVJ2357" s="2323"/>
      <c r="GVK2357" s="2323"/>
      <c r="GVL2357" s="2323"/>
      <c r="GVM2357" s="2323"/>
      <c r="GVN2357" s="2323"/>
      <c r="GVO2357" s="2323"/>
      <c r="GVP2357" s="2323"/>
      <c r="GVQ2357" s="2323"/>
      <c r="GVR2357" s="2323"/>
      <c r="GVS2357" s="2323"/>
      <c r="GVT2357" s="2323"/>
      <c r="GVU2357" s="2323"/>
      <c r="GVV2357" s="2323"/>
      <c r="GVW2357" s="2323"/>
      <c r="GVX2357" s="2323"/>
      <c r="GVY2357" s="2323"/>
      <c r="GVZ2357" s="2323"/>
      <c r="GWA2357" s="2323"/>
      <c r="GWB2357" s="2323"/>
      <c r="GWC2357" s="2323"/>
      <c r="GWD2357" s="2323"/>
      <c r="GWE2357" s="2323"/>
      <c r="GWF2357" s="2323"/>
      <c r="GWG2357" s="2323"/>
      <c r="GWH2357" s="2323"/>
      <c r="GWI2357" s="2323"/>
      <c r="GWJ2357" s="2323"/>
      <c r="GWK2357" s="2323"/>
      <c r="GWL2357" s="2323"/>
      <c r="GWM2357" s="2323"/>
      <c r="GWN2357" s="2323"/>
      <c r="GWO2357" s="2323"/>
      <c r="GWP2357" s="2323"/>
      <c r="GWQ2357" s="2323"/>
      <c r="GWR2357" s="2323"/>
      <c r="GWS2357" s="2323"/>
      <c r="GWT2357" s="2323"/>
      <c r="GWU2357" s="2323"/>
      <c r="GWV2357" s="2323"/>
      <c r="GWW2357" s="2323"/>
      <c r="GWX2357" s="2323"/>
      <c r="GWY2357" s="2323"/>
      <c r="GWZ2357" s="2323"/>
      <c r="GXA2357" s="2323"/>
      <c r="GXB2357" s="2323"/>
      <c r="GXC2357" s="2323"/>
      <c r="GXD2357" s="2323"/>
      <c r="GXE2357" s="2323"/>
      <c r="GXF2357" s="2323"/>
      <c r="GXG2357" s="2323"/>
      <c r="GXH2357" s="2323"/>
      <c r="GXI2357" s="2323"/>
      <c r="GXJ2357" s="2323"/>
      <c r="GXK2357" s="2323"/>
      <c r="GXL2357" s="2323"/>
      <c r="GXM2357" s="2323"/>
      <c r="GXN2357" s="2323"/>
      <c r="GXO2357" s="2323"/>
      <c r="GXP2357" s="2323"/>
      <c r="GXQ2357" s="2323"/>
      <c r="GXR2357" s="2323"/>
      <c r="GXS2357" s="2323"/>
      <c r="GXT2357" s="2323"/>
      <c r="GXU2357" s="2323"/>
      <c r="GXV2357" s="2323"/>
      <c r="GXW2357" s="2323"/>
      <c r="GXX2357" s="2323"/>
      <c r="GXY2357" s="2323"/>
      <c r="GXZ2357" s="2323"/>
      <c r="GYA2357" s="2323"/>
      <c r="GYB2357" s="2323"/>
      <c r="GYC2357" s="2323"/>
      <c r="GYD2357" s="2323"/>
      <c r="GYE2357" s="2323"/>
      <c r="GYF2357" s="2323"/>
      <c r="GYG2357" s="2323"/>
      <c r="GYH2357" s="2323"/>
      <c r="GYI2357" s="2323"/>
      <c r="GYJ2357" s="2323"/>
      <c r="GYK2357" s="2323"/>
      <c r="GYL2357" s="2323"/>
      <c r="GYM2357" s="2323"/>
      <c r="GYN2357" s="2323"/>
      <c r="GYO2357" s="2323"/>
      <c r="GYP2357" s="2323"/>
      <c r="GYQ2357" s="2323"/>
      <c r="GYR2357" s="2323"/>
      <c r="GYS2357" s="2323"/>
      <c r="GYT2357" s="2323"/>
      <c r="GYU2357" s="2323"/>
      <c r="GYV2357" s="2323"/>
      <c r="GYW2357" s="2323"/>
      <c r="GYX2357" s="2323"/>
      <c r="GYY2357" s="2323"/>
      <c r="GYZ2357" s="2323"/>
      <c r="GZA2357" s="2323"/>
      <c r="GZB2357" s="2323"/>
      <c r="GZC2357" s="2323"/>
      <c r="GZD2357" s="2323"/>
      <c r="GZE2357" s="2323"/>
      <c r="GZF2357" s="2323"/>
      <c r="GZG2357" s="2323"/>
      <c r="GZH2357" s="2323"/>
      <c r="GZI2357" s="2323"/>
      <c r="GZJ2357" s="2323"/>
      <c r="GZK2357" s="2323"/>
      <c r="GZL2357" s="2323"/>
      <c r="GZM2357" s="2323"/>
      <c r="GZN2357" s="2323"/>
      <c r="GZO2357" s="2323"/>
      <c r="GZP2357" s="2323"/>
      <c r="GZQ2357" s="2323"/>
      <c r="GZR2357" s="2323"/>
      <c r="GZS2357" s="2323"/>
      <c r="GZT2357" s="2323"/>
      <c r="GZU2357" s="2323"/>
      <c r="GZV2357" s="2323"/>
      <c r="GZW2357" s="2323"/>
      <c r="GZX2357" s="2323"/>
      <c r="GZY2357" s="2323"/>
      <c r="GZZ2357" s="2323"/>
      <c r="HAA2357" s="2323"/>
      <c r="HAB2357" s="2323"/>
      <c r="HAC2357" s="2323"/>
      <c r="HAD2357" s="2323"/>
      <c r="HAE2357" s="2323"/>
      <c r="HAF2357" s="2323"/>
      <c r="HAG2357" s="2323"/>
      <c r="HAH2357" s="2323"/>
      <c r="HAI2357" s="2323"/>
      <c r="HAJ2357" s="2323"/>
      <c r="HAK2357" s="2323"/>
      <c r="HAL2357" s="2323"/>
      <c r="HAM2357" s="2323"/>
      <c r="HAN2357" s="2323"/>
      <c r="HAO2357" s="2323"/>
      <c r="HAP2357" s="2323"/>
      <c r="HAQ2357" s="2323"/>
      <c r="HAR2357" s="2323"/>
      <c r="HAS2357" s="2323"/>
      <c r="HAT2357" s="2323"/>
      <c r="HAU2357" s="2323"/>
      <c r="HAV2357" s="2323"/>
      <c r="HAW2357" s="2323"/>
      <c r="HAX2357" s="2323"/>
      <c r="HAY2357" s="2323"/>
      <c r="HAZ2357" s="2323"/>
      <c r="HBA2357" s="2323"/>
      <c r="HBB2357" s="2323"/>
      <c r="HBC2357" s="2323"/>
      <c r="HBD2357" s="2323"/>
      <c r="HBE2357" s="2323"/>
      <c r="HBF2357" s="2323"/>
      <c r="HBG2357" s="2323"/>
      <c r="HBH2357" s="2323"/>
      <c r="HBI2357" s="2323"/>
      <c r="HBJ2357" s="2323"/>
      <c r="HBK2357" s="2323"/>
      <c r="HBL2357" s="2323"/>
      <c r="HBM2357" s="2323"/>
      <c r="HBN2357" s="2323"/>
      <c r="HBO2357" s="2323"/>
      <c r="HBP2357" s="2323"/>
      <c r="HBQ2357" s="2323"/>
      <c r="HBR2357" s="2323"/>
      <c r="HBS2357" s="2323"/>
      <c r="HBT2357" s="2323"/>
      <c r="HBU2357" s="2323"/>
      <c r="HBV2357" s="2323"/>
      <c r="HBW2357" s="2323"/>
      <c r="HBX2357" s="2323"/>
      <c r="HBY2357" s="2323"/>
      <c r="HBZ2357" s="2323"/>
      <c r="HCA2357" s="2323"/>
      <c r="HCB2357" s="2323"/>
      <c r="HCC2357" s="2323"/>
      <c r="HCD2357" s="2323"/>
      <c r="HCE2357" s="2323"/>
      <c r="HCF2357" s="2323"/>
      <c r="HCG2357" s="2323"/>
      <c r="HCH2357" s="2323"/>
      <c r="HCI2357" s="2323"/>
      <c r="HCJ2357" s="2323"/>
      <c r="HCK2357" s="2323"/>
      <c r="HCL2357" s="2323"/>
      <c r="HCM2357" s="2323"/>
      <c r="HCN2357" s="2323"/>
      <c r="HCO2357" s="2323"/>
      <c r="HCP2357" s="2323"/>
      <c r="HCQ2357" s="2323"/>
      <c r="HCR2357" s="2323"/>
      <c r="HCS2357" s="2323"/>
      <c r="HCT2357" s="2323"/>
      <c r="HCU2357" s="2323"/>
      <c r="HCV2357" s="2323"/>
      <c r="HCW2357" s="2323"/>
      <c r="HCX2357" s="2323"/>
      <c r="HCY2357" s="2323"/>
      <c r="HCZ2357" s="2323"/>
      <c r="HDA2357" s="2323"/>
      <c r="HDB2357" s="2323"/>
      <c r="HDC2357" s="2323"/>
      <c r="HDD2357" s="2323"/>
      <c r="HDE2357" s="2323"/>
      <c r="HDF2357" s="2323"/>
      <c r="HDG2357" s="2323"/>
      <c r="HDH2357" s="2323"/>
      <c r="HDI2357" s="2323"/>
      <c r="HDJ2357" s="2323"/>
      <c r="HDK2357" s="2323"/>
      <c r="HDL2357" s="2323"/>
      <c r="HDM2357" s="2323"/>
      <c r="HDN2357" s="2323"/>
      <c r="HDO2357" s="2323"/>
      <c r="HDP2357" s="2323"/>
      <c r="HDQ2357" s="2323"/>
      <c r="HDR2357" s="2323"/>
      <c r="HDS2357" s="2323"/>
      <c r="HDT2357" s="2323"/>
      <c r="HDU2357" s="2323"/>
      <c r="HDV2357" s="2323"/>
      <c r="HDW2357" s="2323"/>
      <c r="HDX2357" s="2323"/>
      <c r="HDY2357" s="2323"/>
      <c r="HDZ2357" s="2323"/>
      <c r="HEA2357" s="2323"/>
      <c r="HEB2357" s="2323"/>
      <c r="HEC2357" s="2323"/>
      <c r="HED2357" s="2323"/>
      <c r="HEE2357" s="2323"/>
      <c r="HEF2357" s="2323"/>
      <c r="HEG2357" s="2323"/>
      <c r="HEH2357" s="2323"/>
      <c r="HEI2357" s="2323"/>
      <c r="HEJ2357" s="2323"/>
      <c r="HEK2357" s="2323"/>
      <c r="HEL2357" s="2323"/>
      <c r="HEM2357" s="2323"/>
      <c r="HEN2357" s="2323"/>
      <c r="HEO2357" s="2323"/>
      <c r="HEP2357" s="2323"/>
      <c r="HEQ2357" s="2323"/>
      <c r="HER2357" s="2323"/>
      <c r="HES2357" s="2323"/>
      <c r="HET2357" s="2323"/>
      <c r="HEU2357" s="2323"/>
      <c r="HEV2357" s="2323"/>
      <c r="HEW2357" s="2323"/>
      <c r="HEX2357" s="2323"/>
      <c r="HEY2357" s="2323"/>
      <c r="HEZ2357" s="2323"/>
      <c r="HFA2357" s="2323"/>
      <c r="HFB2357" s="2323"/>
      <c r="HFC2357" s="2323"/>
      <c r="HFD2357" s="2323"/>
      <c r="HFE2357" s="2323"/>
      <c r="HFF2357" s="2323"/>
      <c r="HFG2357" s="2323"/>
      <c r="HFH2357" s="2323"/>
      <c r="HFI2357" s="2323"/>
      <c r="HFJ2357" s="2323"/>
      <c r="HFK2357" s="2323"/>
      <c r="HFL2357" s="2323"/>
      <c r="HFM2357" s="2323"/>
      <c r="HFN2357" s="2323"/>
      <c r="HFO2357" s="2323"/>
      <c r="HFP2357" s="2323"/>
      <c r="HFQ2357" s="2323"/>
      <c r="HFR2357" s="2323"/>
      <c r="HFS2357" s="2323"/>
      <c r="HFT2357" s="2323"/>
      <c r="HFU2357" s="2323"/>
      <c r="HFV2357" s="2323"/>
      <c r="HFW2357" s="2323"/>
      <c r="HFX2357" s="2323"/>
      <c r="HFY2357" s="2323"/>
      <c r="HFZ2357" s="2323"/>
      <c r="HGA2357" s="2323"/>
      <c r="HGB2357" s="2323"/>
      <c r="HGC2357" s="2323"/>
      <c r="HGD2357" s="2323"/>
      <c r="HGE2357" s="2323"/>
      <c r="HGF2357" s="2323"/>
      <c r="HGG2357" s="2323"/>
      <c r="HGH2357" s="2323"/>
      <c r="HGI2357" s="2323"/>
      <c r="HGJ2357" s="2323"/>
      <c r="HGK2357" s="2323"/>
      <c r="HGL2357" s="2323"/>
      <c r="HGM2357" s="2323"/>
      <c r="HGN2357" s="2323"/>
      <c r="HGO2357" s="2323"/>
      <c r="HGP2357" s="2323"/>
      <c r="HGQ2357" s="2323"/>
      <c r="HGR2357" s="2323"/>
      <c r="HGS2357" s="2323"/>
      <c r="HGT2357" s="2323"/>
      <c r="HGU2357" s="2323"/>
      <c r="HGV2357" s="2323"/>
      <c r="HGW2357" s="2323"/>
      <c r="HGX2357" s="2323"/>
      <c r="HGY2357" s="2323"/>
      <c r="HGZ2357" s="2323"/>
      <c r="HHA2357" s="2323"/>
      <c r="HHB2357" s="2323"/>
      <c r="HHC2357" s="2323"/>
      <c r="HHD2357" s="2323"/>
      <c r="HHE2357" s="2323"/>
      <c r="HHF2357" s="2323"/>
      <c r="HHG2357" s="2323"/>
      <c r="HHH2357" s="2323"/>
      <c r="HHI2357" s="2323"/>
      <c r="HHJ2357" s="2323"/>
      <c r="HHK2357" s="2323"/>
      <c r="HHL2357" s="2323"/>
      <c r="HHM2357" s="2323"/>
      <c r="HHN2357" s="2323"/>
      <c r="HHO2357" s="2323"/>
      <c r="HHP2357" s="2323"/>
      <c r="HHQ2357" s="2323"/>
      <c r="HHR2357" s="2323"/>
      <c r="HHS2357" s="2323"/>
      <c r="HHT2357" s="2323"/>
      <c r="HHU2357" s="2323"/>
      <c r="HHV2357" s="2323"/>
      <c r="HHW2357" s="2323"/>
      <c r="HHX2357" s="2323"/>
      <c r="HHY2357" s="2323"/>
      <c r="HHZ2357" s="2323"/>
      <c r="HIA2357" s="2323"/>
      <c r="HIB2357" s="2323"/>
      <c r="HIC2357" s="2323"/>
      <c r="HID2357" s="2323"/>
      <c r="HIE2357" s="2323"/>
      <c r="HIF2357" s="2323"/>
      <c r="HIG2357" s="2323"/>
      <c r="HIH2357" s="2323"/>
      <c r="HII2357" s="2323"/>
      <c r="HIJ2357" s="2323"/>
      <c r="HIK2357" s="2323"/>
      <c r="HIL2357" s="2323"/>
      <c r="HIM2357" s="2323"/>
      <c r="HIN2357" s="2323"/>
      <c r="HIO2357" s="2323"/>
      <c r="HIP2357" s="2323"/>
      <c r="HIQ2357" s="2323"/>
      <c r="HIR2357" s="2323"/>
      <c r="HIS2357" s="2323"/>
      <c r="HIT2357" s="2323"/>
      <c r="HIU2357" s="2323"/>
      <c r="HIV2357" s="2323"/>
      <c r="HIW2357" s="2323"/>
      <c r="HIX2357" s="2323"/>
      <c r="HIY2357" s="2323"/>
      <c r="HIZ2357" s="2323"/>
      <c r="HJA2357" s="2323"/>
      <c r="HJB2357" s="2323"/>
      <c r="HJC2357" s="2323"/>
      <c r="HJD2357" s="2323"/>
      <c r="HJE2357" s="2323"/>
      <c r="HJF2357" s="2323"/>
      <c r="HJG2357" s="2323"/>
      <c r="HJH2357" s="2323"/>
      <c r="HJI2357" s="2323"/>
      <c r="HJJ2357" s="2323"/>
      <c r="HJK2357" s="2323"/>
      <c r="HJL2357" s="2323"/>
      <c r="HJM2357" s="2323"/>
      <c r="HJN2357" s="2323"/>
      <c r="HJO2357" s="2323"/>
      <c r="HJP2357" s="2323"/>
      <c r="HJQ2357" s="2323"/>
      <c r="HJR2357" s="2323"/>
      <c r="HJS2357" s="2323"/>
      <c r="HJT2357" s="2323"/>
      <c r="HJU2357" s="2323"/>
      <c r="HJV2357" s="2323"/>
      <c r="HJW2357" s="2323"/>
      <c r="HJX2357" s="2323"/>
      <c r="HJY2357" s="2323"/>
      <c r="HJZ2357" s="2323"/>
      <c r="HKA2357" s="2323"/>
      <c r="HKB2357" s="2323"/>
      <c r="HKC2357" s="2323"/>
      <c r="HKD2357" s="2323"/>
      <c r="HKE2357" s="2323"/>
      <c r="HKF2357" s="2323"/>
      <c r="HKG2357" s="2323"/>
      <c r="HKH2357" s="2323"/>
      <c r="HKI2357" s="2323"/>
      <c r="HKJ2357" s="2323"/>
      <c r="HKK2357" s="2323"/>
      <c r="HKL2357" s="2323"/>
      <c r="HKM2357" s="2323"/>
      <c r="HKN2357" s="2323"/>
      <c r="HKO2357" s="2323"/>
      <c r="HKP2357" s="2323"/>
      <c r="HKQ2357" s="2323"/>
      <c r="HKR2357" s="2323"/>
      <c r="HKS2357" s="2323"/>
      <c r="HKT2357" s="2323"/>
      <c r="HKU2357" s="2323"/>
      <c r="HKV2357" s="2323"/>
      <c r="HKW2357" s="2323"/>
      <c r="HKX2357" s="2323"/>
      <c r="HKY2357" s="2323"/>
      <c r="HKZ2357" s="2323"/>
      <c r="HLA2357" s="2323"/>
      <c r="HLB2357" s="2323"/>
      <c r="HLC2357" s="2323"/>
      <c r="HLD2357" s="2323"/>
      <c r="HLE2357" s="2323"/>
      <c r="HLF2357" s="2323"/>
      <c r="HLG2357" s="2323"/>
      <c r="HLH2357" s="2323"/>
      <c r="HLI2357" s="2323"/>
      <c r="HLJ2357" s="2323"/>
      <c r="HLK2357" s="2323"/>
      <c r="HLL2357" s="2323"/>
      <c r="HLM2357" s="2323"/>
      <c r="HLN2357" s="2323"/>
      <c r="HLO2357" s="2323"/>
      <c r="HLP2357" s="2323"/>
      <c r="HLQ2357" s="2323"/>
      <c r="HLR2357" s="2323"/>
      <c r="HLS2357" s="2323"/>
      <c r="HLT2357" s="2323"/>
      <c r="HLU2357" s="2323"/>
      <c r="HLV2357" s="2323"/>
      <c r="HLW2357" s="2323"/>
      <c r="HLX2357" s="2323"/>
      <c r="HLY2357" s="2323"/>
      <c r="HLZ2357" s="2323"/>
      <c r="HMA2357" s="2323"/>
      <c r="HMB2357" s="2323"/>
      <c r="HMC2357" s="2323"/>
      <c r="HMD2357" s="2323"/>
      <c r="HME2357" s="2323"/>
      <c r="HMF2357" s="2323"/>
      <c r="HMG2357" s="2323"/>
      <c r="HMH2357" s="2323"/>
      <c r="HMI2357" s="2323"/>
      <c r="HMJ2357" s="2323"/>
      <c r="HMK2357" s="2323"/>
      <c r="HML2357" s="2323"/>
      <c r="HMM2357" s="2323"/>
      <c r="HMN2357" s="2323"/>
      <c r="HMO2357" s="2323"/>
      <c r="HMP2357" s="2323"/>
      <c r="HMQ2357" s="2323"/>
      <c r="HMR2357" s="2323"/>
      <c r="HMS2357" s="2323"/>
      <c r="HMT2357" s="2323"/>
      <c r="HMU2357" s="2323"/>
      <c r="HMV2357" s="2323"/>
      <c r="HMW2357" s="2323"/>
      <c r="HMX2357" s="2323"/>
      <c r="HMY2357" s="2323"/>
      <c r="HMZ2357" s="2323"/>
      <c r="HNA2357" s="2323"/>
      <c r="HNB2357" s="2323"/>
      <c r="HNC2357" s="2323"/>
      <c r="HND2357" s="2323"/>
      <c r="HNE2357" s="2323"/>
      <c r="HNF2357" s="2323"/>
      <c r="HNG2357" s="2323"/>
      <c r="HNH2357" s="2323"/>
      <c r="HNI2357" s="2323"/>
      <c r="HNJ2357" s="2323"/>
      <c r="HNK2357" s="2323"/>
      <c r="HNL2357" s="2323"/>
      <c r="HNM2357" s="2323"/>
      <c r="HNN2357" s="2323"/>
      <c r="HNO2357" s="2323"/>
      <c r="HNP2357" s="2323"/>
      <c r="HNQ2357" s="2323"/>
      <c r="HNR2357" s="2323"/>
      <c r="HNS2357" s="2323"/>
      <c r="HNT2357" s="2323"/>
      <c r="HNU2357" s="2323"/>
      <c r="HNV2357" s="2323"/>
      <c r="HNW2357" s="2323"/>
      <c r="HNX2357" s="2323"/>
      <c r="HNY2357" s="2323"/>
      <c r="HNZ2357" s="2323"/>
      <c r="HOA2357" s="2323"/>
      <c r="HOB2357" s="2323"/>
      <c r="HOC2357" s="2323"/>
      <c r="HOD2357" s="2323"/>
      <c r="HOE2357" s="2323"/>
      <c r="HOF2357" s="2323"/>
      <c r="HOG2357" s="2323"/>
      <c r="HOH2357" s="2323"/>
      <c r="HOI2357" s="2323"/>
      <c r="HOJ2357" s="2323"/>
      <c r="HOK2357" s="2323"/>
      <c r="HOL2357" s="2323"/>
      <c r="HOM2357" s="2323"/>
      <c r="HON2357" s="2323"/>
      <c r="HOO2357" s="2323"/>
      <c r="HOP2357" s="2323"/>
      <c r="HOQ2357" s="2323"/>
      <c r="HOR2357" s="2323"/>
      <c r="HOS2357" s="2323"/>
      <c r="HOT2357" s="2323"/>
      <c r="HOU2357" s="2323"/>
      <c r="HOV2357" s="2323"/>
      <c r="HOW2357" s="2323"/>
      <c r="HOX2357" s="2323"/>
      <c r="HOY2357" s="2323"/>
      <c r="HOZ2357" s="2323"/>
      <c r="HPA2357" s="2323"/>
      <c r="HPB2357" s="2323"/>
      <c r="HPC2357" s="2323"/>
      <c r="HPD2357" s="2323"/>
      <c r="HPE2357" s="2323"/>
      <c r="HPF2357" s="2323"/>
      <c r="HPG2357" s="2323"/>
      <c r="HPH2357" s="2323"/>
      <c r="HPI2357" s="2323"/>
      <c r="HPJ2357" s="2323"/>
      <c r="HPK2357" s="2323"/>
      <c r="HPL2357" s="2323"/>
      <c r="HPM2357" s="2323"/>
      <c r="HPN2357" s="2323"/>
      <c r="HPO2357" s="2323"/>
      <c r="HPP2357" s="2323"/>
      <c r="HPQ2357" s="2323"/>
      <c r="HPR2357" s="2323"/>
      <c r="HPS2357" s="2323"/>
      <c r="HPT2357" s="2323"/>
      <c r="HPU2357" s="2323"/>
      <c r="HPV2357" s="2323"/>
      <c r="HPW2357" s="2323"/>
      <c r="HPX2357" s="2323"/>
      <c r="HPY2357" s="2323"/>
      <c r="HPZ2357" s="2323"/>
      <c r="HQA2357" s="2323"/>
      <c r="HQB2357" s="2323"/>
      <c r="HQC2357" s="2323"/>
      <c r="HQD2357" s="2323"/>
      <c r="HQE2357" s="2323"/>
      <c r="HQF2357" s="2323"/>
      <c r="HQG2357" s="2323"/>
      <c r="HQH2357" s="2323"/>
      <c r="HQI2357" s="2323"/>
      <c r="HQJ2357" s="2323"/>
      <c r="HQK2357" s="2323"/>
      <c r="HQL2357" s="2323"/>
      <c r="HQM2357" s="2323"/>
      <c r="HQN2357" s="2323"/>
      <c r="HQO2357" s="2323"/>
      <c r="HQP2357" s="2323"/>
      <c r="HQQ2357" s="2323"/>
      <c r="HQR2357" s="2323"/>
      <c r="HQS2357" s="2323"/>
      <c r="HQT2357" s="2323"/>
      <c r="HQU2357" s="2323"/>
      <c r="HQV2357" s="2323"/>
      <c r="HQW2357" s="2323"/>
      <c r="HQX2357" s="2323"/>
      <c r="HQY2357" s="2323"/>
      <c r="HQZ2357" s="2323"/>
      <c r="HRA2357" s="2323"/>
      <c r="HRB2357" s="2323"/>
      <c r="HRC2357" s="2323"/>
      <c r="HRD2357" s="2323"/>
      <c r="HRE2357" s="2323"/>
      <c r="HRF2357" s="2323"/>
      <c r="HRG2357" s="2323"/>
      <c r="HRH2357" s="2323"/>
      <c r="HRI2357" s="2323"/>
      <c r="HRJ2357" s="2323"/>
      <c r="HRK2357" s="2323"/>
      <c r="HRL2357" s="2323"/>
      <c r="HRM2357" s="2323"/>
      <c r="HRN2357" s="2323"/>
      <c r="HRO2357" s="2323"/>
      <c r="HRP2357" s="2323"/>
      <c r="HRQ2357" s="2323"/>
      <c r="HRR2357" s="2323"/>
      <c r="HRS2357" s="2323"/>
      <c r="HRT2357" s="2323"/>
      <c r="HRU2357" s="2323"/>
      <c r="HRV2357" s="2323"/>
      <c r="HRW2357" s="2323"/>
      <c r="HRX2357" s="2323"/>
      <c r="HRY2357" s="2323"/>
      <c r="HRZ2357" s="2323"/>
      <c r="HSA2357" s="2323"/>
      <c r="HSB2357" s="2323"/>
      <c r="HSC2357" s="2323"/>
      <c r="HSD2357" s="2323"/>
      <c r="HSE2357" s="2323"/>
      <c r="HSF2357" s="2323"/>
      <c r="HSG2357" s="2323"/>
      <c r="HSH2357" s="2323"/>
      <c r="HSI2357" s="2323"/>
      <c r="HSJ2357" s="2323"/>
      <c r="HSK2357" s="2323"/>
      <c r="HSL2357" s="2323"/>
      <c r="HSM2357" s="2323"/>
      <c r="HSN2357" s="2323"/>
      <c r="HSO2357" s="2323"/>
      <c r="HSP2357" s="2323"/>
      <c r="HSQ2357" s="2323"/>
      <c r="HSR2357" s="2323"/>
      <c r="HSS2357" s="2323"/>
      <c r="HST2357" s="2323"/>
      <c r="HSU2357" s="2323"/>
      <c r="HSV2357" s="2323"/>
      <c r="HSW2357" s="2323"/>
      <c r="HSX2357" s="2323"/>
      <c r="HSY2357" s="2323"/>
      <c r="HSZ2357" s="2323"/>
      <c r="HTA2357" s="2323"/>
      <c r="HTB2357" s="2323"/>
      <c r="HTC2357" s="2323"/>
      <c r="HTD2357" s="2323"/>
      <c r="HTE2357" s="2323"/>
      <c r="HTF2357" s="2323"/>
      <c r="HTG2357" s="2323"/>
      <c r="HTH2357" s="2323"/>
      <c r="HTI2357" s="2323"/>
      <c r="HTJ2357" s="2323"/>
      <c r="HTK2357" s="2323"/>
      <c r="HTL2357" s="2323"/>
      <c r="HTM2357" s="2323"/>
      <c r="HTN2357" s="2323"/>
      <c r="HTO2357" s="2323"/>
      <c r="HTP2357" s="2323"/>
      <c r="HTQ2357" s="2323"/>
      <c r="HTR2357" s="2323"/>
      <c r="HTS2357" s="2323"/>
      <c r="HTT2357" s="2323"/>
      <c r="HTU2357" s="2323"/>
      <c r="HTV2357" s="2323"/>
      <c r="HTW2357" s="2323"/>
      <c r="HTX2357" s="2323"/>
      <c r="HTY2357" s="2323"/>
      <c r="HTZ2357" s="2323"/>
      <c r="HUA2357" s="2323"/>
      <c r="HUB2357" s="2323"/>
      <c r="HUC2357" s="2323"/>
      <c r="HUD2357" s="2323"/>
      <c r="HUE2357" s="2323"/>
      <c r="HUF2357" s="2323"/>
      <c r="HUG2357" s="2323"/>
      <c r="HUH2357" s="2323"/>
      <c r="HUI2357" s="2323"/>
      <c r="HUJ2357" s="2323"/>
      <c r="HUK2357" s="2323"/>
      <c r="HUL2357" s="2323"/>
      <c r="HUM2357" s="2323"/>
      <c r="HUN2357" s="2323"/>
      <c r="HUO2357" s="2323"/>
      <c r="HUP2357" s="2323"/>
      <c r="HUQ2357" s="2323"/>
      <c r="HUR2357" s="2323"/>
      <c r="HUS2357" s="2323"/>
      <c r="HUT2357" s="2323"/>
      <c r="HUU2357" s="2323"/>
      <c r="HUV2357" s="2323"/>
      <c r="HUW2357" s="2323"/>
      <c r="HUX2357" s="2323"/>
      <c r="HUY2357" s="2323"/>
      <c r="HUZ2357" s="2323"/>
      <c r="HVA2357" s="2323"/>
      <c r="HVB2357" s="2323"/>
      <c r="HVC2357" s="2323"/>
      <c r="HVD2357" s="2323"/>
      <c r="HVE2357" s="2323"/>
      <c r="HVF2357" s="2323"/>
      <c r="HVG2357" s="2323"/>
      <c r="HVH2357" s="2323"/>
      <c r="HVI2357" s="2323"/>
      <c r="HVJ2357" s="2323"/>
      <c r="HVK2357" s="2323"/>
      <c r="HVL2357" s="2323"/>
      <c r="HVM2357" s="2323"/>
      <c r="HVN2357" s="2323"/>
      <c r="HVO2357" s="2323"/>
      <c r="HVP2357" s="2323"/>
      <c r="HVQ2357" s="2323"/>
      <c r="HVR2357" s="2323"/>
      <c r="HVS2357" s="2323"/>
      <c r="HVT2357" s="2323"/>
      <c r="HVU2357" s="2323"/>
      <c r="HVV2357" s="2323"/>
      <c r="HVW2357" s="2323"/>
      <c r="HVX2357" s="2323"/>
      <c r="HVY2357" s="2323"/>
      <c r="HVZ2357" s="2323"/>
      <c r="HWA2357" s="2323"/>
      <c r="HWB2357" s="2323"/>
      <c r="HWC2357" s="2323"/>
      <c r="HWD2357" s="2323"/>
      <c r="HWE2357" s="2323"/>
      <c r="HWF2357" s="2323"/>
      <c r="HWG2357" s="2323"/>
      <c r="HWH2357" s="2323"/>
      <c r="HWI2357" s="2323"/>
      <c r="HWJ2357" s="2323"/>
      <c r="HWK2357" s="2323"/>
      <c r="HWL2357" s="2323"/>
      <c r="HWM2357" s="2323"/>
      <c r="HWN2357" s="2323"/>
      <c r="HWO2357" s="2323"/>
      <c r="HWP2357" s="2323"/>
      <c r="HWQ2357" s="2323"/>
      <c r="HWR2357" s="2323"/>
      <c r="HWS2357" s="2323"/>
      <c r="HWT2357" s="2323"/>
      <c r="HWU2357" s="2323"/>
      <c r="HWV2357" s="2323"/>
      <c r="HWW2357" s="2323"/>
      <c r="HWX2357" s="2323"/>
      <c r="HWY2357" s="2323"/>
      <c r="HWZ2357" s="2323"/>
      <c r="HXA2357" s="2323"/>
      <c r="HXB2357" s="2323"/>
      <c r="HXC2357" s="2323"/>
      <c r="HXD2357" s="2323"/>
      <c r="HXE2357" s="2323"/>
      <c r="HXF2357" s="2323"/>
      <c r="HXG2357" s="2323"/>
      <c r="HXH2357" s="2323"/>
      <c r="HXI2357" s="2323"/>
      <c r="HXJ2357" s="2323"/>
      <c r="HXK2357" s="2323"/>
      <c r="HXL2357" s="2323"/>
      <c r="HXM2357" s="2323"/>
      <c r="HXN2357" s="2323"/>
      <c r="HXO2357" s="2323"/>
      <c r="HXP2357" s="2323"/>
      <c r="HXQ2357" s="2323"/>
      <c r="HXR2357" s="2323"/>
      <c r="HXS2357" s="2323"/>
      <c r="HXT2357" s="2323"/>
      <c r="HXU2357" s="2323"/>
      <c r="HXV2357" s="2323"/>
      <c r="HXW2357" s="2323"/>
      <c r="HXX2357" s="2323"/>
      <c r="HXY2357" s="2323"/>
      <c r="HXZ2357" s="2323"/>
      <c r="HYA2357" s="2323"/>
      <c r="HYB2357" s="2323"/>
      <c r="HYC2357" s="2323"/>
      <c r="HYD2357" s="2323"/>
      <c r="HYE2357" s="2323"/>
      <c r="HYF2357" s="2323"/>
      <c r="HYG2357" s="2323"/>
      <c r="HYH2357" s="2323"/>
      <c r="HYI2357" s="2323"/>
      <c r="HYJ2357" s="2323"/>
      <c r="HYK2357" s="2323"/>
      <c r="HYL2357" s="2323"/>
      <c r="HYM2357" s="2323"/>
      <c r="HYN2357" s="2323"/>
      <c r="HYO2357" s="2323"/>
      <c r="HYP2357" s="2323"/>
      <c r="HYQ2357" s="2323"/>
      <c r="HYR2357" s="2323"/>
      <c r="HYS2357" s="2323"/>
      <c r="HYT2357" s="2323"/>
      <c r="HYU2357" s="2323"/>
      <c r="HYV2357" s="2323"/>
      <c r="HYW2357" s="2323"/>
      <c r="HYX2357" s="2323"/>
      <c r="HYY2357" s="2323"/>
      <c r="HYZ2357" s="2323"/>
      <c r="HZA2357" s="2323"/>
      <c r="HZB2357" s="2323"/>
      <c r="HZC2357" s="2323"/>
      <c r="HZD2357" s="2323"/>
      <c r="HZE2357" s="2323"/>
      <c r="HZF2357" s="2323"/>
      <c r="HZG2357" s="2323"/>
      <c r="HZH2357" s="2323"/>
      <c r="HZI2357" s="2323"/>
      <c r="HZJ2357" s="2323"/>
      <c r="HZK2357" s="2323"/>
      <c r="HZL2357" s="2323"/>
      <c r="HZM2357" s="2323"/>
      <c r="HZN2357" s="2323"/>
      <c r="HZO2357" s="2323"/>
      <c r="HZP2357" s="2323"/>
      <c r="HZQ2357" s="2323"/>
      <c r="HZR2357" s="2323"/>
      <c r="HZS2357" s="2323"/>
      <c r="HZT2357" s="2323"/>
      <c r="HZU2357" s="2323"/>
      <c r="HZV2357" s="2323"/>
      <c r="HZW2357" s="2323"/>
      <c r="HZX2357" s="2323"/>
      <c r="HZY2357" s="2323"/>
      <c r="HZZ2357" s="2323"/>
      <c r="IAA2357" s="2323"/>
      <c r="IAB2357" s="2323"/>
      <c r="IAC2357" s="2323"/>
      <c r="IAD2357" s="2323"/>
      <c r="IAE2357" s="2323"/>
      <c r="IAF2357" s="2323"/>
      <c r="IAG2357" s="2323"/>
      <c r="IAH2357" s="2323"/>
      <c r="IAI2357" s="2323"/>
      <c r="IAJ2357" s="2323"/>
      <c r="IAK2357" s="2323"/>
      <c r="IAL2357" s="2323"/>
      <c r="IAM2357" s="2323"/>
      <c r="IAN2357" s="2323"/>
      <c r="IAO2357" s="2323"/>
      <c r="IAP2357" s="2323"/>
      <c r="IAQ2357" s="2323"/>
      <c r="IAR2357" s="2323"/>
      <c r="IAS2357" s="2323"/>
      <c r="IAT2357" s="2323"/>
      <c r="IAU2357" s="2323"/>
      <c r="IAV2357" s="2323"/>
      <c r="IAW2357" s="2323"/>
      <c r="IAX2357" s="2323"/>
      <c r="IAY2357" s="2323"/>
      <c r="IAZ2357" s="2323"/>
      <c r="IBA2357" s="2323"/>
      <c r="IBB2357" s="2323"/>
      <c r="IBC2357" s="2323"/>
      <c r="IBD2357" s="2323"/>
      <c r="IBE2357" s="2323"/>
      <c r="IBF2357" s="2323"/>
      <c r="IBG2357" s="2323"/>
      <c r="IBH2357" s="2323"/>
      <c r="IBI2357" s="2323"/>
      <c r="IBJ2357" s="2323"/>
      <c r="IBK2357" s="2323"/>
      <c r="IBL2357" s="2323"/>
      <c r="IBM2357" s="2323"/>
      <c r="IBN2357" s="2323"/>
      <c r="IBO2357" s="2323"/>
      <c r="IBP2357" s="2323"/>
      <c r="IBQ2357" s="2323"/>
      <c r="IBR2357" s="2323"/>
      <c r="IBS2357" s="2323"/>
      <c r="IBT2357" s="2323"/>
      <c r="IBU2357" s="2323"/>
      <c r="IBV2357" s="2323"/>
      <c r="IBW2357" s="2323"/>
      <c r="IBX2357" s="2323"/>
      <c r="IBY2357" s="2323"/>
      <c r="IBZ2357" s="2323"/>
      <c r="ICA2357" s="2323"/>
      <c r="ICB2357" s="2323"/>
      <c r="ICC2357" s="2323"/>
      <c r="ICD2357" s="2323"/>
      <c r="ICE2357" s="2323"/>
      <c r="ICF2357" s="2323"/>
      <c r="ICG2357" s="2323"/>
      <c r="ICH2357" s="2323"/>
      <c r="ICI2357" s="2323"/>
      <c r="ICJ2357" s="2323"/>
      <c r="ICK2357" s="2323"/>
      <c r="ICL2357" s="2323"/>
      <c r="ICM2357" s="2323"/>
      <c r="ICN2357" s="2323"/>
      <c r="ICO2357" s="2323"/>
      <c r="ICP2357" s="2323"/>
      <c r="ICQ2357" s="2323"/>
      <c r="ICR2357" s="2323"/>
      <c r="ICS2357" s="2323"/>
      <c r="ICT2357" s="2323"/>
      <c r="ICU2357" s="2323"/>
      <c r="ICV2357" s="2323"/>
      <c r="ICW2357" s="2323"/>
      <c r="ICX2357" s="2323"/>
      <c r="ICY2357" s="2323"/>
      <c r="ICZ2357" s="2323"/>
      <c r="IDA2357" s="2323"/>
      <c r="IDB2357" s="2323"/>
      <c r="IDC2357" s="2323"/>
      <c r="IDD2357" s="2323"/>
      <c r="IDE2357" s="2323"/>
      <c r="IDF2357" s="2323"/>
      <c r="IDG2357" s="2323"/>
      <c r="IDH2357" s="2323"/>
      <c r="IDI2357" s="2323"/>
      <c r="IDJ2357" s="2323"/>
      <c r="IDK2357" s="2323"/>
      <c r="IDL2357" s="2323"/>
      <c r="IDM2357" s="2323"/>
      <c r="IDN2357" s="2323"/>
      <c r="IDO2357" s="2323"/>
      <c r="IDP2357" s="2323"/>
      <c r="IDQ2357" s="2323"/>
      <c r="IDR2357" s="2323"/>
      <c r="IDS2357" s="2323"/>
      <c r="IDT2357" s="2323"/>
      <c r="IDU2357" s="2323"/>
      <c r="IDV2357" s="2323"/>
      <c r="IDW2357" s="2323"/>
      <c r="IDX2357" s="2323"/>
      <c r="IDY2357" s="2323"/>
      <c r="IDZ2357" s="2323"/>
      <c r="IEA2357" s="2323"/>
      <c r="IEB2357" s="2323"/>
      <c r="IEC2357" s="2323"/>
      <c r="IED2357" s="2323"/>
      <c r="IEE2357" s="2323"/>
      <c r="IEF2357" s="2323"/>
      <c r="IEG2357" s="2323"/>
      <c r="IEH2357" s="2323"/>
      <c r="IEI2357" s="2323"/>
      <c r="IEJ2357" s="2323"/>
      <c r="IEK2357" s="2323"/>
      <c r="IEL2357" s="2323"/>
      <c r="IEM2357" s="2323"/>
      <c r="IEN2357" s="2323"/>
      <c r="IEO2357" s="2323"/>
      <c r="IEP2357" s="2323"/>
      <c r="IEQ2357" s="2323"/>
      <c r="IER2357" s="2323"/>
      <c r="IES2357" s="2323"/>
      <c r="IET2357" s="2323"/>
      <c r="IEU2357" s="2323"/>
      <c r="IEV2357" s="2323"/>
      <c r="IEW2357" s="2323"/>
      <c r="IEX2357" s="2323"/>
      <c r="IEY2357" s="2323"/>
      <c r="IEZ2357" s="2323"/>
      <c r="IFA2357" s="2323"/>
      <c r="IFB2357" s="2323"/>
      <c r="IFC2357" s="2323"/>
      <c r="IFD2357" s="2323"/>
      <c r="IFE2357" s="2323"/>
      <c r="IFF2357" s="2323"/>
      <c r="IFG2357" s="2323"/>
      <c r="IFH2357" s="2323"/>
      <c r="IFI2357" s="2323"/>
      <c r="IFJ2357" s="2323"/>
      <c r="IFK2357" s="2323"/>
      <c r="IFL2357" s="2323"/>
      <c r="IFM2357" s="2323"/>
      <c r="IFN2357" s="2323"/>
      <c r="IFO2357" s="2323"/>
      <c r="IFP2357" s="2323"/>
      <c r="IFQ2357" s="2323"/>
      <c r="IFR2357" s="2323"/>
      <c r="IFS2357" s="2323"/>
      <c r="IFT2357" s="2323"/>
      <c r="IFU2357" s="2323"/>
      <c r="IFV2357" s="2323"/>
      <c r="IFW2357" s="2323"/>
      <c r="IFX2357" s="2323"/>
      <c r="IFY2357" s="2323"/>
      <c r="IFZ2357" s="2323"/>
      <c r="IGA2357" s="2323"/>
      <c r="IGB2357" s="2323"/>
      <c r="IGC2357" s="2323"/>
      <c r="IGD2357" s="2323"/>
      <c r="IGE2357" s="2323"/>
      <c r="IGF2357" s="2323"/>
      <c r="IGG2357" s="2323"/>
      <c r="IGH2357" s="2323"/>
      <c r="IGI2357" s="2323"/>
      <c r="IGJ2357" s="2323"/>
      <c r="IGK2357" s="2323"/>
      <c r="IGL2357" s="2323"/>
      <c r="IGM2357" s="2323"/>
      <c r="IGN2357" s="2323"/>
      <c r="IGO2357" s="2323"/>
      <c r="IGP2357" s="2323"/>
      <c r="IGQ2357" s="2323"/>
      <c r="IGR2357" s="2323"/>
      <c r="IGS2357" s="2323"/>
      <c r="IGT2357" s="2323"/>
      <c r="IGU2357" s="2323"/>
      <c r="IGV2357" s="2323"/>
      <c r="IGW2357" s="2323"/>
      <c r="IGX2357" s="2323"/>
      <c r="IGY2357" s="2323"/>
      <c r="IGZ2357" s="2323"/>
      <c r="IHA2357" s="2323"/>
      <c r="IHB2357" s="2323"/>
      <c r="IHC2357" s="2323"/>
      <c r="IHD2357" s="2323"/>
      <c r="IHE2357" s="2323"/>
      <c r="IHF2357" s="2323"/>
      <c r="IHG2357" s="2323"/>
      <c r="IHH2357" s="2323"/>
      <c r="IHI2357" s="2323"/>
      <c r="IHJ2357" s="2323"/>
      <c r="IHK2357" s="2323"/>
      <c r="IHL2357" s="2323"/>
      <c r="IHM2357" s="2323"/>
      <c r="IHN2357" s="2323"/>
      <c r="IHO2357" s="2323"/>
      <c r="IHP2357" s="2323"/>
      <c r="IHQ2357" s="2323"/>
      <c r="IHR2357" s="2323"/>
      <c r="IHS2357" s="2323"/>
      <c r="IHT2357" s="2323"/>
      <c r="IHU2357" s="2323"/>
      <c r="IHV2357" s="2323"/>
      <c r="IHW2357" s="2323"/>
      <c r="IHX2357" s="2323"/>
      <c r="IHY2357" s="2323"/>
      <c r="IHZ2357" s="2323"/>
      <c r="IIA2357" s="2323"/>
      <c r="IIB2357" s="2323"/>
      <c r="IIC2357" s="2323"/>
      <c r="IID2357" s="2323"/>
      <c r="IIE2357" s="2323"/>
      <c r="IIF2357" s="2323"/>
      <c r="IIG2357" s="2323"/>
      <c r="IIH2357" s="2323"/>
      <c r="III2357" s="2323"/>
      <c r="IIJ2357" s="2323"/>
      <c r="IIK2357" s="2323"/>
      <c r="IIL2357" s="2323"/>
      <c r="IIM2357" s="2323"/>
      <c r="IIN2357" s="2323"/>
      <c r="IIO2357" s="2323"/>
      <c r="IIP2357" s="2323"/>
      <c r="IIQ2357" s="2323"/>
      <c r="IIR2357" s="2323"/>
      <c r="IIS2357" s="2323"/>
      <c r="IIT2357" s="2323"/>
      <c r="IIU2357" s="2323"/>
      <c r="IIV2357" s="2323"/>
      <c r="IIW2357" s="2323"/>
      <c r="IIX2357" s="2323"/>
      <c r="IIY2357" s="2323"/>
      <c r="IIZ2357" s="2323"/>
      <c r="IJA2357" s="2323"/>
      <c r="IJB2357" s="2323"/>
      <c r="IJC2357" s="2323"/>
      <c r="IJD2357" s="2323"/>
      <c r="IJE2357" s="2323"/>
      <c r="IJF2357" s="2323"/>
      <c r="IJG2357" s="2323"/>
      <c r="IJH2357" s="2323"/>
      <c r="IJI2357" s="2323"/>
      <c r="IJJ2357" s="2323"/>
      <c r="IJK2357" s="2323"/>
      <c r="IJL2357" s="2323"/>
      <c r="IJM2357" s="2323"/>
      <c r="IJN2357" s="2323"/>
      <c r="IJO2357" s="2323"/>
      <c r="IJP2357" s="2323"/>
      <c r="IJQ2357" s="2323"/>
      <c r="IJR2357" s="2323"/>
      <c r="IJS2357" s="2323"/>
      <c r="IJT2357" s="2323"/>
      <c r="IJU2357" s="2323"/>
      <c r="IJV2357" s="2323"/>
      <c r="IJW2357" s="2323"/>
      <c r="IJX2357" s="2323"/>
      <c r="IJY2357" s="2323"/>
      <c r="IJZ2357" s="2323"/>
      <c r="IKA2357" s="2323"/>
      <c r="IKB2357" s="2323"/>
      <c r="IKC2357" s="2323"/>
      <c r="IKD2357" s="2323"/>
      <c r="IKE2357" s="2323"/>
      <c r="IKF2357" s="2323"/>
      <c r="IKG2357" s="2323"/>
      <c r="IKH2357" s="2323"/>
      <c r="IKI2357" s="2323"/>
      <c r="IKJ2357" s="2323"/>
      <c r="IKK2357" s="2323"/>
      <c r="IKL2357" s="2323"/>
      <c r="IKM2357" s="2323"/>
      <c r="IKN2357" s="2323"/>
      <c r="IKO2357" s="2323"/>
      <c r="IKP2357" s="2323"/>
      <c r="IKQ2357" s="2323"/>
      <c r="IKR2357" s="2323"/>
      <c r="IKS2357" s="2323"/>
      <c r="IKT2357" s="2323"/>
      <c r="IKU2357" s="2323"/>
      <c r="IKV2357" s="2323"/>
      <c r="IKW2357" s="2323"/>
      <c r="IKX2357" s="2323"/>
      <c r="IKY2357" s="2323"/>
      <c r="IKZ2357" s="2323"/>
      <c r="ILA2357" s="2323"/>
      <c r="ILB2357" s="2323"/>
      <c r="ILC2357" s="2323"/>
      <c r="ILD2357" s="2323"/>
      <c r="ILE2357" s="2323"/>
      <c r="ILF2357" s="2323"/>
      <c r="ILG2357" s="2323"/>
      <c r="ILH2357" s="2323"/>
      <c r="ILI2357" s="2323"/>
      <c r="ILJ2357" s="2323"/>
      <c r="ILK2357" s="2323"/>
      <c r="ILL2357" s="2323"/>
      <c r="ILM2357" s="2323"/>
      <c r="ILN2357" s="2323"/>
      <c r="ILO2357" s="2323"/>
      <c r="ILP2357" s="2323"/>
      <c r="ILQ2357" s="2323"/>
      <c r="ILR2357" s="2323"/>
      <c r="ILS2357" s="2323"/>
      <c r="ILT2357" s="2323"/>
      <c r="ILU2357" s="2323"/>
      <c r="ILV2357" s="2323"/>
      <c r="ILW2357" s="2323"/>
      <c r="ILX2357" s="2323"/>
      <c r="ILY2357" s="2323"/>
      <c r="ILZ2357" s="2323"/>
      <c r="IMA2357" s="2323"/>
      <c r="IMB2357" s="2323"/>
      <c r="IMC2357" s="2323"/>
      <c r="IMD2357" s="2323"/>
      <c r="IME2357" s="2323"/>
      <c r="IMF2357" s="2323"/>
      <c r="IMG2357" s="2323"/>
      <c r="IMH2357" s="2323"/>
      <c r="IMI2357" s="2323"/>
      <c r="IMJ2357" s="2323"/>
      <c r="IMK2357" s="2323"/>
      <c r="IML2357" s="2323"/>
      <c r="IMM2357" s="2323"/>
      <c r="IMN2357" s="2323"/>
      <c r="IMO2357" s="2323"/>
      <c r="IMP2357" s="2323"/>
      <c r="IMQ2357" s="2323"/>
      <c r="IMR2357" s="2323"/>
      <c r="IMS2357" s="2323"/>
      <c r="IMT2357" s="2323"/>
      <c r="IMU2357" s="2323"/>
      <c r="IMV2357" s="2323"/>
      <c r="IMW2357" s="2323"/>
      <c r="IMX2357" s="2323"/>
      <c r="IMY2357" s="2323"/>
      <c r="IMZ2357" s="2323"/>
      <c r="INA2357" s="2323"/>
      <c r="INB2357" s="2323"/>
      <c r="INC2357" s="2323"/>
      <c r="IND2357" s="2323"/>
      <c r="INE2357" s="2323"/>
      <c r="INF2357" s="2323"/>
      <c r="ING2357" s="2323"/>
      <c r="INH2357" s="2323"/>
      <c r="INI2357" s="2323"/>
      <c r="INJ2357" s="2323"/>
      <c r="INK2357" s="2323"/>
      <c r="INL2357" s="2323"/>
      <c r="INM2357" s="2323"/>
      <c r="INN2357" s="2323"/>
      <c r="INO2357" s="2323"/>
      <c r="INP2357" s="2323"/>
      <c r="INQ2357" s="2323"/>
      <c r="INR2357" s="2323"/>
      <c r="INS2357" s="2323"/>
      <c r="INT2357" s="2323"/>
      <c r="INU2357" s="2323"/>
      <c r="INV2357" s="2323"/>
      <c r="INW2357" s="2323"/>
      <c r="INX2357" s="2323"/>
      <c r="INY2357" s="2323"/>
      <c r="INZ2357" s="2323"/>
      <c r="IOA2357" s="2323"/>
      <c r="IOB2357" s="2323"/>
      <c r="IOC2357" s="2323"/>
      <c r="IOD2357" s="2323"/>
      <c r="IOE2357" s="2323"/>
      <c r="IOF2357" s="2323"/>
      <c r="IOG2357" s="2323"/>
      <c r="IOH2357" s="2323"/>
      <c r="IOI2357" s="2323"/>
      <c r="IOJ2357" s="2323"/>
      <c r="IOK2357" s="2323"/>
      <c r="IOL2357" s="2323"/>
      <c r="IOM2357" s="2323"/>
      <c r="ION2357" s="2323"/>
      <c r="IOO2357" s="2323"/>
      <c r="IOP2357" s="2323"/>
      <c r="IOQ2357" s="2323"/>
      <c r="IOR2357" s="2323"/>
      <c r="IOS2357" s="2323"/>
      <c r="IOT2357" s="2323"/>
      <c r="IOU2357" s="2323"/>
      <c r="IOV2357" s="2323"/>
      <c r="IOW2357" s="2323"/>
      <c r="IOX2357" s="2323"/>
      <c r="IOY2357" s="2323"/>
      <c r="IOZ2357" s="2323"/>
      <c r="IPA2357" s="2323"/>
      <c r="IPB2357" s="2323"/>
      <c r="IPC2357" s="2323"/>
      <c r="IPD2357" s="2323"/>
      <c r="IPE2357" s="2323"/>
      <c r="IPF2357" s="2323"/>
      <c r="IPG2357" s="2323"/>
      <c r="IPH2357" s="2323"/>
      <c r="IPI2357" s="2323"/>
      <c r="IPJ2357" s="2323"/>
      <c r="IPK2357" s="2323"/>
      <c r="IPL2357" s="2323"/>
      <c r="IPM2357" s="2323"/>
      <c r="IPN2357" s="2323"/>
      <c r="IPO2357" s="2323"/>
      <c r="IPP2357" s="2323"/>
      <c r="IPQ2357" s="2323"/>
      <c r="IPR2357" s="2323"/>
      <c r="IPS2357" s="2323"/>
      <c r="IPT2357" s="2323"/>
      <c r="IPU2357" s="2323"/>
      <c r="IPV2357" s="2323"/>
      <c r="IPW2357" s="2323"/>
      <c r="IPX2357" s="2323"/>
      <c r="IPY2357" s="2323"/>
      <c r="IPZ2357" s="2323"/>
      <c r="IQA2357" s="2323"/>
      <c r="IQB2357" s="2323"/>
      <c r="IQC2357" s="2323"/>
      <c r="IQD2357" s="2323"/>
      <c r="IQE2357" s="2323"/>
      <c r="IQF2357" s="2323"/>
      <c r="IQG2357" s="2323"/>
      <c r="IQH2357" s="2323"/>
      <c r="IQI2357" s="2323"/>
      <c r="IQJ2357" s="2323"/>
      <c r="IQK2357" s="2323"/>
      <c r="IQL2357" s="2323"/>
      <c r="IQM2357" s="2323"/>
      <c r="IQN2357" s="2323"/>
      <c r="IQO2357" s="2323"/>
      <c r="IQP2357" s="2323"/>
      <c r="IQQ2357" s="2323"/>
      <c r="IQR2357" s="2323"/>
      <c r="IQS2357" s="2323"/>
      <c r="IQT2357" s="2323"/>
      <c r="IQU2357" s="2323"/>
      <c r="IQV2357" s="2323"/>
      <c r="IQW2357" s="2323"/>
      <c r="IQX2357" s="2323"/>
      <c r="IQY2357" s="2323"/>
      <c r="IQZ2357" s="2323"/>
      <c r="IRA2357" s="2323"/>
      <c r="IRB2357" s="2323"/>
      <c r="IRC2357" s="2323"/>
      <c r="IRD2357" s="2323"/>
      <c r="IRE2357" s="2323"/>
      <c r="IRF2357" s="2323"/>
      <c r="IRG2357" s="2323"/>
      <c r="IRH2357" s="2323"/>
      <c r="IRI2357" s="2323"/>
      <c r="IRJ2357" s="2323"/>
      <c r="IRK2357" s="2323"/>
      <c r="IRL2357" s="2323"/>
      <c r="IRM2357" s="2323"/>
      <c r="IRN2357" s="2323"/>
      <c r="IRO2357" s="2323"/>
      <c r="IRP2357" s="2323"/>
      <c r="IRQ2357" s="2323"/>
      <c r="IRR2357" s="2323"/>
      <c r="IRS2357" s="2323"/>
      <c r="IRT2357" s="2323"/>
      <c r="IRU2357" s="2323"/>
      <c r="IRV2357" s="2323"/>
      <c r="IRW2357" s="2323"/>
      <c r="IRX2357" s="2323"/>
      <c r="IRY2357" s="2323"/>
      <c r="IRZ2357" s="2323"/>
      <c r="ISA2357" s="2323"/>
      <c r="ISB2357" s="2323"/>
      <c r="ISC2357" s="2323"/>
      <c r="ISD2357" s="2323"/>
      <c r="ISE2357" s="2323"/>
      <c r="ISF2357" s="2323"/>
      <c r="ISG2357" s="2323"/>
      <c r="ISH2357" s="2323"/>
      <c r="ISI2357" s="2323"/>
      <c r="ISJ2357" s="2323"/>
      <c r="ISK2357" s="2323"/>
      <c r="ISL2357" s="2323"/>
      <c r="ISM2357" s="2323"/>
      <c r="ISN2357" s="2323"/>
      <c r="ISO2357" s="2323"/>
      <c r="ISP2357" s="2323"/>
      <c r="ISQ2357" s="2323"/>
      <c r="ISR2357" s="2323"/>
      <c r="ISS2357" s="2323"/>
      <c r="IST2357" s="2323"/>
      <c r="ISU2357" s="2323"/>
      <c r="ISV2357" s="2323"/>
      <c r="ISW2357" s="2323"/>
      <c r="ISX2357" s="2323"/>
      <c r="ISY2357" s="2323"/>
      <c r="ISZ2357" s="2323"/>
      <c r="ITA2357" s="2323"/>
      <c r="ITB2357" s="2323"/>
      <c r="ITC2357" s="2323"/>
      <c r="ITD2357" s="2323"/>
      <c r="ITE2357" s="2323"/>
      <c r="ITF2357" s="2323"/>
      <c r="ITG2357" s="2323"/>
      <c r="ITH2357" s="2323"/>
      <c r="ITI2357" s="2323"/>
      <c r="ITJ2357" s="2323"/>
      <c r="ITK2357" s="2323"/>
      <c r="ITL2357" s="2323"/>
      <c r="ITM2357" s="2323"/>
      <c r="ITN2357" s="2323"/>
      <c r="ITO2357" s="2323"/>
      <c r="ITP2357" s="2323"/>
      <c r="ITQ2357" s="2323"/>
      <c r="ITR2357" s="2323"/>
      <c r="ITS2357" s="2323"/>
      <c r="ITT2357" s="2323"/>
      <c r="ITU2357" s="2323"/>
      <c r="ITV2357" s="2323"/>
      <c r="ITW2357" s="2323"/>
      <c r="ITX2357" s="2323"/>
      <c r="ITY2357" s="2323"/>
      <c r="ITZ2357" s="2323"/>
      <c r="IUA2357" s="2323"/>
      <c r="IUB2357" s="2323"/>
      <c r="IUC2357" s="2323"/>
      <c r="IUD2357" s="2323"/>
      <c r="IUE2357" s="2323"/>
      <c r="IUF2357" s="2323"/>
      <c r="IUG2357" s="2323"/>
      <c r="IUH2357" s="2323"/>
      <c r="IUI2357" s="2323"/>
      <c r="IUJ2357" s="2323"/>
      <c r="IUK2357" s="2323"/>
      <c r="IUL2357" s="2323"/>
      <c r="IUM2357" s="2323"/>
      <c r="IUN2357" s="2323"/>
      <c r="IUO2357" s="2323"/>
      <c r="IUP2357" s="2323"/>
      <c r="IUQ2357" s="2323"/>
      <c r="IUR2357" s="2323"/>
      <c r="IUS2357" s="2323"/>
      <c r="IUT2357" s="2323"/>
      <c r="IUU2357" s="2323"/>
      <c r="IUV2357" s="2323"/>
      <c r="IUW2357" s="2323"/>
      <c r="IUX2357" s="2323"/>
      <c r="IUY2357" s="2323"/>
      <c r="IUZ2357" s="2323"/>
      <c r="IVA2357" s="2323"/>
      <c r="IVB2357" s="2323"/>
      <c r="IVC2357" s="2323"/>
      <c r="IVD2357" s="2323"/>
      <c r="IVE2357" s="2323"/>
      <c r="IVF2357" s="2323"/>
      <c r="IVG2357" s="2323"/>
      <c r="IVH2357" s="2323"/>
      <c r="IVI2357" s="2323"/>
      <c r="IVJ2357" s="2323"/>
      <c r="IVK2357" s="2323"/>
      <c r="IVL2357" s="2323"/>
      <c r="IVM2357" s="2323"/>
      <c r="IVN2357" s="2323"/>
      <c r="IVO2357" s="2323"/>
      <c r="IVP2357" s="2323"/>
      <c r="IVQ2357" s="2323"/>
      <c r="IVR2357" s="2323"/>
      <c r="IVS2357" s="2323"/>
      <c r="IVT2357" s="2323"/>
      <c r="IVU2357" s="2323"/>
      <c r="IVV2357" s="2323"/>
      <c r="IVW2357" s="2323"/>
      <c r="IVX2357" s="2323"/>
      <c r="IVY2357" s="2323"/>
      <c r="IVZ2357" s="2323"/>
      <c r="IWA2357" s="2323"/>
      <c r="IWB2357" s="2323"/>
      <c r="IWC2357" s="2323"/>
      <c r="IWD2357" s="2323"/>
      <c r="IWE2357" s="2323"/>
      <c r="IWF2357" s="2323"/>
      <c r="IWG2357" s="2323"/>
      <c r="IWH2357" s="2323"/>
      <c r="IWI2357" s="2323"/>
      <c r="IWJ2357" s="2323"/>
      <c r="IWK2357" s="2323"/>
      <c r="IWL2357" s="2323"/>
      <c r="IWM2357" s="2323"/>
      <c r="IWN2357" s="2323"/>
      <c r="IWO2357" s="2323"/>
      <c r="IWP2357" s="2323"/>
      <c r="IWQ2357" s="2323"/>
      <c r="IWR2357" s="2323"/>
      <c r="IWS2357" s="2323"/>
      <c r="IWT2357" s="2323"/>
      <c r="IWU2357" s="2323"/>
      <c r="IWV2357" s="2323"/>
      <c r="IWW2357" s="2323"/>
      <c r="IWX2357" s="2323"/>
      <c r="IWY2357" s="2323"/>
      <c r="IWZ2357" s="2323"/>
      <c r="IXA2357" s="2323"/>
      <c r="IXB2357" s="2323"/>
      <c r="IXC2357" s="2323"/>
      <c r="IXD2357" s="2323"/>
      <c r="IXE2357" s="2323"/>
      <c r="IXF2357" s="2323"/>
      <c r="IXG2357" s="2323"/>
      <c r="IXH2357" s="2323"/>
      <c r="IXI2357" s="2323"/>
      <c r="IXJ2357" s="2323"/>
      <c r="IXK2357" s="2323"/>
      <c r="IXL2357" s="2323"/>
      <c r="IXM2357" s="2323"/>
      <c r="IXN2357" s="2323"/>
      <c r="IXO2357" s="2323"/>
      <c r="IXP2357" s="2323"/>
      <c r="IXQ2357" s="2323"/>
      <c r="IXR2357" s="2323"/>
      <c r="IXS2357" s="2323"/>
      <c r="IXT2357" s="2323"/>
      <c r="IXU2357" s="2323"/>
      <c r="IXV2357" s="2323"/>
      <c r="IXW2357" s="2323"/>
      <c r="IXX2357" s="2323"/>
      <c r="IXY2357" s="2323"/>
      <c r="IXZ2357" s="2323"/>
      <c r="IYA2357" s="2323"/>
      <c r="IYB2357" s="2323"/>
      <c r="IYC2357" s="2323"/>
      <c r="IYD2357" s="2323"/>
      <c r="IYE2357" s="2323"/>
      <c r="IYF2357" s="2323"/>
      <c r="IYG2357" s="2323"/>
      <c r="IYH2357" s="2323"/>
      <c r="IYI2357" s="2323"/>
      <c r="IYJ2357" s="2323"/>
      <c r="IYK2357" s="2323"/>
      <c r="IYL2357" s="2323"/>
      <c r="IYM2357" s="2323"/>
      <c r="IYN2357" s="2323"/>
      <c r="IYO2357" s="2323"/>
      <c r="IYP2357" s="2323"/>
      <c r="IYQ2357" s="2323"/>
      <c r="IYR2357" s="2323"/>
      <c r="IYS2357" s="2323"/>
      <c r="IYT2357" s="2323"/>
      <c r="IYU2357" s="2323"/>
      <c r="IYV2357" s="2323"/>
      <c r="IYW2357" s="2323"/>
      <c r="IYX2357" s="2323"/>
      <c r="IYY2357" s="2323"/>
      <c r="IYZ2357" s="2323"/>
      <c r="IZA2357" s="2323"/>
      <c r="IZB2357" s="2323"/>
      <c r="IZC2357" s="2323"/>
      <c r="IZD2357" s="2323"/>
      <c r="IZE2357" s="2323"/>
      <c r="IZF2357" s="2323"/>
      <c r="IZG2357" s="2323"/>
      <c r="IZH2357" s="2323"/>
      <c r="IZI2357" s="2323"/>
      <c r="IZJ2357" s="2323"/>
      <c r="IZK2357" s="2323"/>
      <c r="IZL2357" s="2323"/>
      <c r="IZM2357" s="2323"/>
      <c r="IZN2357" s="2323"/>
      <c r="IZO2357" s="2323"/>
      <c r="IZP2357" s="2323"/>
      <c r="IZQ2357" s="2323"/>
      <c r="IZR2357" s="2323"/>
      <c r="IZS2357" s="2323"/>
      <c r="IZT2357" s="2323"/>
      <c r="IZU2357" s="2323"/>
      <c r="IZV2357" s="2323"/>
      <c r="IZW2357" s="2323"/>
      <c r="IZX2357" s="2323"/>
      <c r="IZY2357" s="2323"/>
      <c r="IZZ2357" s="2323"/>
      <c r="JAA2357" s="2323"/>
      <c r="JAB2357" s="2323"/>
      <c r="JAC2357" s="2323"/>
      <c r="JAD2357" s="2323"/>
      <c r="JAE2357" s="2323"/>
      <c r="JAF2357" s="2323"/>
      <c r="JAG2357" s="2323"/>
      <c r="JAH2357" s="2323"/>
      <c r="JAI2357" s="2323"/>
      <c r="JAJ2357" s="2323"/>
      <c r="JAK2357" s="2323"/>
      <c r="JAL2357" s="2323"/>
      <c r="JAM2357" s="2323"/>
      <c r="JAN2357" s="2323"/>
      <c r="JAO2357" s="2323"/>
      <c r="JAP2357" s="2323"/>
      <c r="JAQ2357" s="2323"/>
      <c r="JAR2357" s="2323"/>
      <c r="JAS2357" s="2323"/>
      <c r="JAT2357" s="2323"/>
      <c r="JAU2357" s="2323"/>
      <c r="JAV2357" s="2323"/>
      <c r="JAW2357" s="2323"/>
      <c r="JAX2357" s="2323"/>
      <c r="JAY2357" s="2323"/>
      <c r="JAZ2357" s="2323"/>
      <c r="JBA2357" s="2323"/>
      <c r="JBB2357" s="2323"/>
      <c r="JBC2357" s="2323"/>
      <c r="JBD2357" s="2323"/>
      <c r="JBE2357" s="2323"/>
      <c r="JBF2357" s="2323"/>
      <c r="JBG2357" s="2323"/>
      <c r="JBH2357" s="2323"/>
      <c r="JBI2357" s="2323"/>
      <c r="JBJ2357" s="2323"/>
      <c r="JBK2357" s="2323"/>
      <c r="JBL2357" s="2323"/>
      <c r="JBM2357" s="2323"/>
      <c r="JBN2357" s="2323"/>
      <c r="JBO2357" s="2323"/>
      <c r="JBP2357" s="2323"/>
      <c r="JBQ2357" s="2323"/>
      <c r="JBR2357" s="2323"/>
      <c r="JBS2357" s="2323"/>
      <c r="JBT2357" s="2323"/>
      <c r="JBU2357" s="2323"/>
      <c r="JBV2357" s="2323"/>
      <c r="JBW2357" s="2323"/>
      <c r="JBX2357" s="2323"/>
      <c r="JBY2357" s="2323"/>
      <c r="JBZ2357" s="2323"/>
      <c r="JCA2357" s="2323"/>
      <c r="JCB2357" s="2323"/>
      <c r="JCC2357" s="2323"/>
      <c r="JCD2357" s="2323"/>
      <c r="JCE2357" s="2323"/>
      <c r="JCF2357" s="2323"/>
      <c r="JCG2357" s="2323"/>
      <c r="JCH2357" s="2323"/>
      <c r="JCI2357" s="2323"/>
      <c r="JCJ2357" s="2323"/>
      <c r="JCK2357" s="2323"/>
      <c r="JCL2357" s="2323"/>
      <c r="JCM2357" s="2323"/>
      <c r="JCN2357" s="2323"/>
      <c r="JCO2357" s="2323"/>
      <c r="JCP2357" s="2323"/>
      <c r="JCQ2357" s="2323"/>
      <c r="JCR2357" s="2323"/>
      <c r="JCS2357" s="2323"/>
      <c r="JCT2357" s="2323"/>
      <c r="JCU2357" s="2323"/>
      <c r="JCV2357" s="2323"/>
      <c r="JCW2357" s="2323"/>
      <c r="JCX2357" s="2323"/>
      <c r="JCY2357" s="2323"/>
      <c r="JCZ2357" s="2323"/>
      <c r="JDA2357" s="2323"/>
      <c r="JDB2357" s="2323"/>
      <c r="JDC2357" s="2323"/>
      <c r="JDD2357" s="2323"/>
      <c r="JDE2357" s="2323"/>
      <c r="JDF2357" s="2323"/>
      <c r="JDG2357" s="2323"/>
      <c r="JDH2357" s="2323"/>
      <c r="JDI2357" s="2323"/>
      <c r="JDJ2357" s="2323"/>
      <c r="JDK2357" s="2323"/>
      <c r="JDL2357" s="2323"/>
      <c r="JDM2357" s="2323"/>
      <c r="JDN2357" s="2323"/>
      <c r="JDO2357" s="2323"/>
      <c r="JDP2357" s="2323"/>
      <c r="JDQ2357" s="2323"/>
      <c r="JDR2357" s="2323"/>
      <c r="JDS2357" s="2323"/>
      <c r="JDT2357" s="2323"/>
      <c r="JDU2357" s="2323"/>
      <c r="JDV2357" s="2323"/>
      <c r="JDW2357" s="2323"/>
      <c r="JDX2357" s="2323"/>
      <c r="JDY2357" s="2323"/>
      <c r="JDZ2357" s="2323"/>
      <c r="JEA2357" s="2323"/>
      <c r="JEB2357" s="2323"/>
      <c r="JEC2357" s="2323"/>
      <c r="JED2357" s="2323"/>
      <c r="JEE2357" s="2323"/>
      <c r="JEF2357" s="2323"/>
      <c r="JEG2357" s="2323"/>
      <c r="JEH2357" s="2323"/>
      <c r="JEI2357" s="2323"/>
      <c r="JEJ2357" s="2323"/>
      <c r="JEK2357" s="2323"/>
      <c r="JEL2357" s="2323"/>
      <c r="JEM2357" s="2323"/>
      <c r="JEN2357" s="2323"/>
      <c r="JEO2357" s="2323"/>
      <c r="JEP2357" s="2323"/>
      <c r="JEQ2357" s="2323"/>
      <c r="JER2357" s="2323"/>
      <c r="JES2357" s="2323"/>
      <c r="JET2357" s="2323"/>
      <c r="JEU2357" s="2323"/>
      <c r="JEV2357" s="2323"/>
      <c r="JEW2357" s="2323"/>
      <c r="JEX2357" s="2323"/>
      <c r="JEY2357" s="2323"/>
      <c r="JEZ2357" s="2323"/>
      <c r="JFA2357" s="2323"/>
      <c r="JFB2357" s="2323"/>
      <c r="JFC2357" s="2323"/>
      <c r="JFD2357" s="2323"/>
      <c r="JFE2357" s="2323"/>
      <c r="JFF2357" s="2323"/>
      <c r="JFG2357" s="2323"/>
      <c r="JFH2357" s="2323"/>
      <c r="JFI2357" s="2323"/>
      <c r="JFJ2357" s="2323"/>
      <c r="JFK2357" s="2323"/>
      <c r="JFL2357" s="2323"/>
      <c r="JFM2357" s="2323"/>
      <c r="JFN2357" s="2323"/>
      <c r="JFO2357" s="2323"/>
      <c r="JFP2357" s="2323"/>
      <c r="JFQ2357" s="2323"/>
      <c r="JFR2357" s="2323"/>
      <c r="JFS2357" s="2323"/>
      <c r="JFT2357" s="2323"/>
      <c r="JFU2357" s="2323"/>
      <c r="JFV2357" s="2323"/>
      <c r="JFW2357" s="2323"/>
      <c r="JFX2357" s="2323"/>
      <c r="JFY2357" s="2323"/>
      <c r="JFZ2357" s="2323"/>
      <c r="JGA2357" s="2323"/>
      <c r="JGB2357" s="2323"/>
      <c r="JGC2357" s="2323"/>
      <c r="JGD2357" s="2323"/>
      <c r="JGE2357" s="2323"/>
      <c r="JGF2357" s="2323"/>
      <c r="JGG2357" s="2323"/>
      <c r="JGH2357" s="2323"/>
      <c r="JGI2357" s="2323"/>
      <c r="JGJ2357" s="2323"/>
      <c r="JGK2357" s="2323"/>
      <c r="JGL2357" s="2323"/>
      <c r="JGM2357" s="2323"/>
      <c r="JGN2357" s="2323"/>
      <c r="JGO2357" s="2323"/>
      <c r="JGP2357" s="2323"/>
      <c r="JGQ2357" s="2323"/>
      <c r="JGR2357" s="2323"/>
      <c r="JGS2357" s="2323"/>
      <c r="JGT2357" s="2323"/>
      <c r="JGU2357" s="2323"/>
      <c r="JGV2357" s="2323"/>
      <c r="JGW2357" s="2323"/>
      <c r="JGX2357" s="2323"/>
      <c r="JGY2357" s="2323"/>
      <c r="JGZ2357" s="2323"/>
      <c r="JHA2357" s="2323"/>
      <c r="JHB2357" s="2323"/>
      <c r="JHC2357" s="2323"/>
      <c r="JHD2357" s="2323"/>
      <c r="JHE2357" s="2323"/>
      <c r="JHF2357" s="2323"/>
      <c r="JHG2357" s="2323"/>
      <c r="JHH2357" s="2323"/>
      <c r="JHI2357" s="2323"/>
      <c r="JHJ2357" s="2323"/>
      <c r="JHK2357" s="2323"/>
      <c r="JHL2357" s="2323"/>
      <c r="JHM2357" s="2323"/>
      <c r="JHN2357" s="2323"/>
      <c r="JHO2357" s="2323"/>
      <c r="JHP2357" s="2323"/>
      <c r="JHQ2357" s="2323"/>
      <c r="JHR2357" s="2323"/>
      <c r="JHS2357" s="2323"/>
      <c r="JHT2357" s="2323"/>
      <c r="JHU2357" s="2323"/>
      <c r="JHV2357" s="2323"/>
      <c r="JHW2357" s="2323"/>
      <c r="JHX2357" s="2323"/>
      <c r="JHY2357" s="2323"/>
      <c r="JHZ2357" s="2323"/>
      <c r="JIA2357" s="2323"/>
      <c r="JIB2357" s="2323"/>
      <c r="JIC2357" s="2323"/>
      <c r="JID2357" s="2323"/>
      <c r="JIE2357" s="2323"/>
      <c r="JIF2357" s="2323"/>
      <c r="JIG2357" s="2323"/>
      <c r="JIH2357" s="2323"/>
      <c r="JII2357" s="2323"/>
      <c r="JIJ2357" s="2323"/>
      <c r="JIK2357" s="2323"/>
      <c r="JIL2357" s="2323"/>
      <c r="JIM2357" s="2323"/>
      <c r="JIN2357" s="2323"/>
      <c r="JIO2357" s="2323"/>
      <c r="JIP2357" s="2323"/>
      <c r="JIQ2357" s="2323"/>
      <c r="JIR2357" s="2323"/>
      <c r="JIS2357" s="2323"/>
      <c r="JIT2357" s="2323"/>
      <c r="JIU2357" s="2323"/>
      <c r="JIV2357" s="2323"/>
      <c r="JIW2357" s="2323"/>
      <c r="JIX2357" s="2323"/>
      <c r="JIY2357" s="2323"/>
      <c r="JIZ2357" s="2323"/>
      <c r="JJA2357" s="2323"/>
      <c r="JJB2357" s="2323"/>
      <c r="JJC2357" s="2323"/>
      <c r="JJD2357" s="2323"/>
      <c r="JJE2357" s="2323"/>
      <c r="JJF2357" s="2323"/>
      <c r="JJG2357" s="2323"/>
      <c r="JJH2357" s="2323"/>
      <c r="JJI2357" s="2323"/>
      <c r="JJJ2357" s="2323"/>
      <c r="JJK2357" s="2323"/>
      <c r="JJL2357" s="2323"/>
      <c r="JJM2357" s="2323"/>
      <c r="JJN2357" s="2323"/>
      <c r="JJO2357" s="2323"/>
      <c r="JJP2357" s="2323"/>
      <c r="JJQ2357" s="2323"/>
      <c r="JJR2357" s="2323"/>
      <c r="JJS2357" s="2323"/>
      <c r="JJT2357" s="2323"/>
      <c r="JJU2357" s="2323"/>
      <c r="JJV2357" s="2323"/>
      <c r="JJW2357" s="2323"/>
      <c r="JJX2357" s="2323"/>
      <c r="JJY2357" s="2323"/>
      <c r="JJZ2357" s="2323"/>
      <c r="JKA2357" s="2323"/>
      <c r="JKB2357" s="2323"/>
      <c r="JKC2357" s="2323"/>
      <c r="JKD2357" s="2323"/>
      <c r="JKE2357" s="2323"/>
      <c r="JKF2357" s="2323"/>
      <c r="JKG2357" s="2323"/>
      <c r="JKH2357" s="2323"/>
      <c r="JKI2357" s="2323"/>
      <c r="JKJ2357" s="2323"/>
      <c r="JKK2357" s="2323"/>
      <c r="JKL2357" s="2323"/>
      <c r="JKM2357" s="2323"/>
      <c r="JKN2357" s="2323"/>
      <c r="JKO2357" s="2323"/>
      <c r="JKP2357" s="2323"/>
      <c r="JKQ2357" s="2323"/>
      <c r="JKR2357" s="2323"/>
      <c r="JKS2357" s="2323"/>
      <c r="JKT2357" s="2323"/>
      <c r="JKU2357" s="2323"/>
      <c r="JKV2357" s="2323"/>
      <c r="JKW2357" s="2323"/>
      <c r="JKX2357" s="2323"/>
      <c r="JKY2357" s="2323"/>
      <c r="JKZ2357" s="2323"/>
      <c r="JLA2357" s="2323"/>
      <c r="JLB2357" s="2323"/>
      <c r="JLC2357" s="2323"/>
      <c r="JLD2357" s="2323"/>
      <c r="JLE2357" s="2323"/>
      <c r="JLF2357" s="2323"/>
      <c r="JLG2357" s="2323"/>
      <c r="JLH2357" s="2323"/>
      <c r="JLI2357" s="2323"/>
      <c r="JLJ2357" s="2323"/>
      <c r="JLK2357" s="2323"/>
      <c r="JLL2357" s="2323"/>
      <c r="JLM2357" s="2323"/>
      <c r="JLN2357" s="2323"/>
      <c r="JLO2357" s="2323"/>
      <c r="JLP2357" s="2323"/>
      <c r="JLQ2357" s="2323"/>
      <c r="JLR2357" s="2323"/>
      <c r="JLS2357" s="2323"/>
      <c r="JLT2357" s="2323"/>
      <c r="JLU2357" s="2323"/>
      <c r="JLV2357" s="2323"/>
      <c r="JLW2357" s="2323"/>
      <c r="JLX2357" s="2323"/>
      <c r="JLY2357" s="2323"/>
      <c r="JLZ2357" s="2323"/>
      <c r="JMA2357" s="2323"/>
      <c r="JMB2357" s="2323"/>
      <c r="JMC2357" s="2323"/>
      <c r="JMD2357" s="2323"/>
      <c r="JME2357" s="2323"/>
      <c r="JMF2357" s="2323"/>
      <c r="JMG2357" s="2323"/>
      <c r="JMH2357" s="2323"/>
      <c r="JMI2357" s="2323"/>
      <c r="JMJ2357" s="2323"/>
      <c r="JMK2357" s="2323"/>
      <c r="JML2357" s="2323"/>
      <c r="JMM2357" s="2323"/>
      <c r="JMN2357" s="2323"/>
      <c r="JMO2357" s="2323"/>
      <c r="JMP2357" s="2323"/>
      <c r="JMQ2357" s="2323"/>
      <c r="JMR2357" s="2323"/>
      <c r="JMS2357" s="2323"/>
      <c r="JMT2357" s="2323"/>
      <c r="JMU2357" s="2323"/>
      <c r="JMV2357" s="2323"/>
      <c r="JMW2357" s="2323"/>
      <c r="JMX2357" s="2323"/>
      <c r="JMY2357" s="2323"/>
      <c r="JMZ2357" s="2323"/>
      <c r="JNA2357" s="2323"/>
      <c r="JNB2357" s="2323"/>
      <c r="JNC2357" s="2323"/>
      <c r="JND2357" s="2323"/>
      <c r="JNE2357" s="2323"/>
      <c r="JNF2357" s="2323"/>
      <c r="JNG2357" s="2323"/>
      <c r="JNH2357" s="2323"/>
      <c r="JNI2357" s="2323"/>
      <c r="JNJ2357" s="2323"/>
      <c r="JNK2357" s="2323"/>
      <c r="JNL2357" s="2323"/>
      <c r="JNM2357" s="2323"/>
      <c r="JNN2357" s="2323"/>
      <c r="JNO2357" s="2323"/>
      <c r="JNP2357" s="2323"/>
      <c r="JNQ2357" s="2323"/>
      <c r="JNR2357" s="2323"/>
      <c r="JNS2357" s="2323"/>
      <c r="JNT2357" s="2323"/>
      <c r="JNU2357" s="2323"/>
      <c r="JNV2357" s="2323"/>
      <c r="JNW2357" s="2323"/>
      <c r="JNX2357" s="2323"/>
      <c r="JNY2357" s="2323"/>
      <c r="JNZ2357" s="2323"/>
      <c r="JOA2357" s="2323"/>
      <c r="JOB2357" s="2323"/>
      <c r="JOC2357" s="2323"/>
      <c r="JOD2357" s="2323"/>
      <c r="JOE2357" s="2323"/>
      <c r="JOF2357" s="2323"/>
      <c r="JOG2357" s="2323"/>
      <c r="JOH2357" s="2323"/>
      <c r="JOI2357" s="2323"/>
      <c r="JOJ2357" s="2323"/>
      <c r="JOK2357" s="2323"/>
      <c r="JOL2357" s="2323"/>
      <c r="JOM2357" s="2323"/>
      <c r="JON2357" s="2323"/>
      <c r="JOO2357" s="2323"/>
      <c r="JOP2357" s="2323"/>
      <c r="JOQ2357" s="2323"/>
      <c r="JOR2357" s="2323"/>
      <c r="JOS2357" s="2323"/>
      <c r="JOT2357" s="2323"/>
      <c r="JOU2357" s="2323"/>
      <c r="JOV2357" s="2323"/>
      <c r="JOW2357" s="2323"/>
      <c r="JOX2357" s="2323"/>
      <c r="JOY2357" s="2323"/>
      <c r="JOZ2357" s="2323"/>
      <c r="JPA2357" s="2323"/>
      <c r="JPB2357" s="2323"/>
      <c r="JPC2357" s="2323"/>
      <c r="JPD2357" s="2323"/>
      <c r="JPE2357" s="2323"/>
      <c r="JPF2357" s="2323"/>
      <c r="JPG2357" s="2323"/>
      <c r="JPH2357" s="2323"/>
      <c r="JPI2357" s="2323"/>
      <c r="JPJ2357" s="2323"/>
      <c r="JPK2357" s="2323"/>
      <c r="JPL2357" s="2323"/>
      <c r="JPM2357" s="2323"/>
      <c r="JPN2357" s="2323"/>
      <c r="JPO2357" s="2323"/>
      <c r="JPP2357" s="2323"/>
      <c r="JPQ2357" s="2323"/>
      <c r="JPR2357" s="2323"/>
      <c r="JPS2357" s="2323"/>
      <c r="JPT2357" s="2323"/>
      <c r="JPU2357" s="2323"/>
      <c r="JPV2357" s="2323"/>
      <c r="JPW2357" s="2323"/>
      <c r="JPX2357" s="2323"/>
      <c r="JPY2357" s="2323"/>
      <c r="JPZ2357" s="2323"/>
      <c r="JQA2357" s="2323"/>
      <c r="JQB2357" s="2323"/>
      <c r="JQC2357" s="2323"/>
      <c r="JQD2357" s="2323"/>
      <c r="JQE2357" s="2323"/>
      <c r="JQF2357" s="2323"/>
      <c r="JQG2357" s="2323"/>
      <c r="JQH2357" s="2323"/>
      <c r="JQI2357" s="2323"/>
      <c r="JQJ2357" s="2323"/>
      <c r="JQK2357" s="2323"/>
      <c r="JQL2357" s="2323"/>
      <c r="JQM2357" s="2323"/>
      <c r="JQN2357" s="2323"/>
      <c r="JQO2357" s="2323"/>
      <c r="JQP2357" s="2323"/>
      <c r="JQQ2357" s="2323"/>
      <c r="JQR2357" s="2323"/>
      <c r="JQS2357" s="2323"/>
      <c r="JQT2357" s="2323"/>
      <c r="JQU2357" s="2323"/>
      <c r="JQV2357" s="2323"/>
      <c r="JQW2357" s="2323"/>
      <c r="JQX2357" s="2323"/>
      <c r="JQY2357" s="2323"/>
      <c r="JQZ2357" s="2323"/>
      <c r="JRA2357" s="2323"/>
      <c r="JRB2357" s="2323"/>
      <c r="JRC2357" s="2323"/>
      <c r="JRD2357" s="2323"/>
      <c r="JRE2357" s="2323"/>
      <c r="JRF2357" s="2323"/>
      <c r="JRG2357" s="2323"/>
      <c r="JRH2357" s="2323"/>
      <c r="JRI2357" s="2323"/>
      <c r="JRJ2357" s="2323"/>
      <c r="JRK2357" s="2323"/>
      <c r="JRL2357" s="2323"/>
      <c r="JRM2357" s="2323"/>
      <c r="JRN2357" s="2323"/>
      <c r="JRO2357" s="2323"/>
      <c r="JRP2357" s="2323"/>
      <c r="JRQ2357" s="2323"/>
      <c r="JRR2357" s="2323"/>
      <c r="JRS2357" s="2323"/>
      <c r="JRT2357" s="2323"/>
      <c r="JRU2357" s="2323"/>
      <c r="JRV2357" s="2323"/>
      <c r="JRW2357" s="2323"/>
      <c r="JRX2357" s="2323"/>
      <c r="JRY2357" s="2323"/>
      <c r="JRZ2357" s="2323"/>
      <c r="JSA2357" s="2323"/>
      <c r="JSB2357" s="2323"/>
      <c r="JSC2357" s="2323"/>
      <c r="JSD2357" s="2323"/>
      <c r="JSE2357" s="2323"/>
      <c r="JSF2357" s="2323"/>
      <c r="JSG2357" s="2323"/>
      <c r="JSH2357" s="2323"/>
      <c r="JSI2357" s="2323"/>
      <c r="JSJ2357" s="2323"/>
      <c r="JSK2357" s="2323"/>
      <c r="JSL2357" s="2323"/>
      <c r="JSM2357" s="2323"/>
      <c r="JSN2357" s="2323"/>
      <c r="JSO2357" s="2323"/>
      <c r="JSP2357" s="2323"/>
      <c r="JSQ2357" s="2323"/>
      <c r="JSR2357" s="2323"/>
      <c r="JSS2357" s="2323"/>
      <c r="JST2357" s="2323"/>
      <c r="JSU2357" s="2323"/>
      <c r="JSV2357" s="2323"/>
      <c r="JSW2357" s="2323"/>
      <c r="JSX2357" s="2323"/>
      <c r="JSY2357" s="2323"/>
      <c r="JSZ2357" s="2323"/>
      <c r="JTA2357" s="2323"/>
      <c r="JTB2357" s="2323"/>
      <c r="JTC2357" s="2323"/>
      <c r="JTD2357" s="2323"/>
      <c r="JTE2357" s="2323"/>
      <c r="JTF2357" s="2323"/>
      <c r="JTG2357" s="2323"/>
      <c r="JTH2357" s="2323"/>
      <c r="JTI2357" s="2323"/>
      <c r="JTJ2357" s="2323"/>
      <c r="JTK2357" s="2323"/>
      <c r="JTL2357" s="2323"/>
      <c r="JTM2357" s="2323"/>
      <c r="JTN2357" s="2323"/>
      <c r="JTO2357" s="2323"/>
      <c r="JTP2357" s="2323"/>
      <c r="JTQ2357" s="2323"/>
      <c r="JTR2357" s="2323"/>
      <c r="JTS2357" s="2323"/>
      <c r="JTT2357" s="2323"/>
      <c r="JTU2357" s="2323"/>
      <c r="JTV2357" s="2323"/>
      <c r="JTW2357" s="2323"/>
      <c r="JTX2357" s="2323"/>
      <c r="JTY2357" s="2323"/>
      <c r="JTZ2357" s="2323"/>
      <c r="JUA2357" s="2323"/>
      <c r="JUB2357" s="2323"/>
      <c r="JUC2357" s="2323"/>
      <c r="JUD2357" s="2323"/>
      <c r="JUE2357" s="2323"/>
      <c r="JUF2357" s="2323"/>
      <c r="JUG2357" s="2323"/>
      <c r="JUH2357" s="2323"/>
      <c r="JUI2357" s="2323"/>
      <c r="JUJ2357" s="2323"/>
      <c r="JUK2357" s="2323"/>
      <c r="JUL2357" s="2323"/>
      <c r="JUM2357" s="2323"/>
      <c r="JUN2357" s="2323"/>
      <c r="JUO2357" s="2323"/>
      <c r="JUP2357" s="2323"/>
      <c r="JUQ2357" s="2323"/>
      <c r="JUR2357" s="2323"/>
      <c r="JUS2357" s="2323"/>
      <c r="JUT2357" s="2323"/>
      <c r="JUU2357" s="2323"/>
      <c r="JUV2357" s="2323"/>
      <c r="JUW2357" s="2323"/>
      <c r="JUX2357" s="2323"/>
      <c r="JUY2357" s="2323"/>
      <c r="JUZ2357" s="2323"/>
      <c r="JVA2357" s="2323"/>
      <c r="JVB2357" s="2323"/>
      <c r="JVC2357" s="2323"/>
      <c r="JVD2357" s="2323"/>
      <c r="JVE2357" s="2323"/>
      <c r="JVF2357" s="2323"/>
      <c r="JVG2357" s="2323"/>
      <c r="JVH2357" s="2323"/>
      <c r="JVI2357" s="2323"/>
      <c r="JVJ2357" s="2323"/>
      <c r="JVK2357" s="2323"/>
      <c r="JVL2357" s="2323"/>
      <c r="JVM2357" s="2323"/>
      <c r="JVN2357" s="2323"/>
      <c r="JVO2357" s="2323"/>
      <c r="JVP2357" s="2323"/>
      <c r="JVQ2357" s="2323"/>
      <c r="JVR2357" s="2323"/>
      <c r="JVS2357" s="2323"/>
      <c r="JVT2357" s="2323"/>
      <c r="JVU2357" s="2323"/>
      <c r="JVV2357" s="2323"/>
      <c r="JVW2357" s="2323"/>
      <c r="JVX2357" s="2323"/>
      <c r="JVY2357" s="2323"/>
      <c r="JVZ2357" s="2323"/>
      <c r="JWA2357" s="2323"/>
      <c r="JWB2357" s="2323"/>
      <c r="JWC2357" s="2323"/>
      <c r="JWD2357" s="2323"/>
      <c r="JWE2357" s="2323"/>
      <c r="JWF2357" s="2323"/>
      <c r="JWG2357" s="2323"/>
      <c r="JWH2357" s="2323"/>
      <c r="JWI2357" s="2323"/>
      <c r="JWJ2357" s="2323"/>
      <c r="JWK2357" s="2323"/>
      <c r="JWL2357" s="2323"/>
      <c r="JWM2357" s="2323"/>
      <c r="JWN2357" s="2323"/>
      <c r="JWO2357" s="2323"/>
      <c r="JWP2357" s="2323"/>
      <c r="JWQ2357" s="2323"/>
      <c r="JWR2357" s="2323"/>
      <c r="JWS2357" s="2323"/>
      <c r="JWT2357" s="2323"/>
      <c r="JWU2357" s="2323"/>
      <c r="JWV2357" s="2323"/>
      <c r="JWW2357" s="2323"/>
      <c r="JWX2357" s="2323"/>
      <c r="JWY2357" s="2323"/>
      <c r="JWZ2357" s="2323"/>
      <c r="JXA2357" s="2323"/>
      <c r="JXB2357" s="2323"/>
      <c r="JXC2357" s="2323"/>
      <c r="JXD2357" s="2323"/>
      <c r="JXE2357" s="2323"/>
      <c r="JXF2357" s="2323"/>
      <c r="JXG2357" s="2323"/>
      <c r="JXH2357" s="2323"/>
      <c r="JXI2357" s="2323"/>
      <c r="JXJ2357" s="2323"/>
      <c r="JXK2357" s="2323"/>
      <c r="JXL2357" s="2323"/>
      <c r="JXM2357" s="2323"/>
      <c r="JXN2357" s="2323"/>
      <c r="JXO2357" s="2323"/>
      <c r="JXP2357" s="2323"/>
      <c r="JXQ2357" s="2323"/>
      <c r="JXR2357" s="2323"/>
      <c r="JXS2357" s="2323"/>
      <c r="JXT2357" s="2323"/>
      <c r="JXU2357" s="2323"/>
      <c r="JXV2357" s="2323"/>
      <c r="JXW2357" s="2323"/>
      <c r="JXX2357" s="2323"/>
      <c r="JXY2357" s="2323"/>
      <c r="JXZ2357" s="2323"/>
      <c r="JYA2357" s="2323"/>
      <c r="JYB2357" s="2323"/>
      <c r="JYC2357" s="2323"/>
      <c r="JYD2357" s="2323"/>
      <c r="JYE2357" s="2323"/>
      <c r="JYF2357" s="2323"/>
      <c r="JYG2357" s="2323"/>
      <c r="JYH2357" s="2323"/>
      <c r="JYI2357" s="2323"/>
      <c r="JYJ2357" s="2323"/>
      <c r="JYK2357" s="2323"/>
      <c r="JYL2357" s="2323"/>
      <c r="JYM2357" s="2323"/>
      <c r="JYN2357" s="2323"/>
      <c r="JYO2357" s="2323"/>
      <c r="JYP2357" s="2323"/>
      <c r="JYQ2357" s="2323"/>
      <c r="JYR2357" s="2323"/>
      <c r="JYS2357" s="2323"/>
      <c r="JYT2357" s="2323"/>
      <c r="JYU2357" s="2323"/>
      <c r="JYV2357" s="2323"/>
      <c r="JYW2357" s="2323"/>
      <c r="JYX2357" s="2323"/>
      <c r="JYY2357" s="2323"/>
      <c r="JYZ2357" s="2323"/>
      <c r="JZA2357" s="2323"/>
      <c r="JZB2357" s="2323"/>
      <c r="JZC2357" s="2323"/>
      <c r="JZD2357" s="2323"/>
      <c r="JZE2357" s="2323"/>
      <c r="JZF2357" s="2323"/>
      <c r="JZG2357" s="2323"/>
      <c r="JZH2357" s="2323"/>
      <c r="JZI2357" s="2323"/>
      <c r="JZJ2357" s="2323"/>
      <c r="JZK2357" s="2323"/>
      <c r="JZL2357" s="2323"/>
      <c r="JZM2357" s="2323"/>
      <c r="JZN2357" s="2323"/>
      <c r="JZO2357" s="2323"/>
      <c r="JZP2357" s="2323"/>
      <c r="JZQ2357" s="2323"/>
      <c r="JZR2357" s="2323"/>
      <c r="JZS2357" s="2323"/>
      <c r="JZT2357" s="2323"/>
      <c r="JZU2357" s="2323"/>
      <c r="JZV2357" s="2323"/>
      <c r="JZW2357" s="2323"/>
      <c r="JZX2357" s="2323"/>
      <c r="JZY2357" s="2323"/>
      <c r="JZZ2357" s="2323"/>
      <c r="KAA2357" s="2323"/>
      <c r="KAB2357" s="2323"/>
      <c r="KAC2357" s="2323"/>
      <c r="KAD2357" s="2323"/>
      <c r="KAE2357" s="2323"/>
      <c r="KAF2357" s="2323"/>
      <c r="KAG2357" s="2323"/>
      <c r="KAH2357" s="2323"/>
      <c r="KAI2357" s="2323"/>
      <c r="KAJ2357" s="2323"/>
      <c r="KAK2357" s="2323"/>
      <c r="KAL2357" s="2323"/>
      <c r="KAM2357" s="2323"/>
      <c r="KAN2357" s="2323"/>
      <c r="KAO2357" s="2323"/>
      <c r="KAP2357" s="2323"/>
      <c r="KAQ2357" s="2323"/>
      <c r="KAR2357" s="2323"/>
      <c r="KAS2357" s="2323"/>
      <c r="KAT2357" s="2323"/>
      <c r="KAU2357" s="2323"/>
      <c r="KAV2357" s="2323"/>
      <c r="KAW2357" s="2323"/>
      <c r="KAX2357" s="2323"/>
      <c r="KAY2357" s="2323"/>
      <c r="KAZ2357" s="2323"/>
      <c r="KBA2357" s="2323"/>
      <c r="KBB2357" s="2323"/>
      <c r="KBC2357" s="2323"/>
      <c r="KBD2357" s="2323"/>
      <c r="KBE2357" s="2323"/>
      <c r="KBF2357" s="2323"/>
      <c r="KBG2357" s="2323"/>
      <c r="KBH2357" s="2323"/>
      <c r="KBI2357" s="2323"/>
      <c r="KBJ2357" s="2323"/>
      <c r="KBK2357" s="2323"/>
      <c r="KBL2357" s="2323"/>
      <c r="KBM2357" s="2323"/>
      <c r="KBN2357" s="2323"/>
      <c r="KBO2357" s="2323"/>
      <c r="KBP2357" s="2323"/>
      <c r="KBQ2357" s="2323"/>
      <c r="KBR2357" s="2323"/>
      <c r="KBS2357" s="2323"/>
      <c r="KBT2357" s="2323"/>
      <c r="KBU2357" s="2323"/>
      <c r="KBV2357" s="2323"/>
      <c r="KBW2357" s="2323"/>
      <c r="KBX2357" s="2323"/>
      <c r="KBY2357" s="2323"/>
      <c r="KBZ2357" s="2323"/>
      <c r="KCA2357" s="2323"/>
      <c r="KCB2357" s="2323"/>
      <c r="KCC2357" s="2323"/>
      <c r="KCD2357" s="2323"/>
      <c r="KCE2357" s="2323"/>
      <c r="KCF2357" s="2323"/>
      <c r="KCG2357" s="2323"/>
      <c r="KCH2357" s="2323"/>
      <c r="KCI2357" s="2323"/>
      <c r="KCJ2357" s="2323"/>
      <c r="KCK2357" s="2323"/>
      <c r="KCL2357" s="2323"/>
      <c r="KCM2357" s="2323"/>
      <c r="KCN2357" s="2323"/>
      <c r="KCO2357" s="2323"/>
      <c r="KCP2357" s="2323"/>
      <c r="KCQ2357" s="2323"/>
      <c r="KCR2357" s="2323"/>
      <c r="KCS2357" s="2323"/>
      <c r="KCT2357" s="2323"/>
      <c r="KCU2357" s="2323"/>
      <c r="KCV2357" s="2323"/>
      <c r="KCW2357" s="2323"/>
      <c r="KCX2357" s="2323"/>
      <c r="KCY2357" s="2323"/>
      <c r="KCZ2357" s="2323"/>
      <c r="KDA2357" s="2323"/>
      <c r="KDB2357" s="2323"/>
      <c r="KDC2357" s="2323"/>
      <c r="KDD2357" s="2323"/>
      <c r="KDE2357" s="2323"/>
      <c r="KDF2357" s="2323"/>
      <c r="KDG2357" s="2323"/>
      <c r="KDH2357" s="2323"/>
      <c r="KDI2357" s="2323"/>
      <c r="KDJ2357" s="2323"/>
      <c r="KDK2357" s="2323"/>
      <c r="KDL2357" s="2323"/>
      <c r="KDM2357" s="2323"/>
      <c r="KDN2357" s="2323"/>
      <c r="KDO2357" s="2323"/>
      <c r="KDP2357" s="2323"/>
      <c r="KDQ2357" s="2323"/>
      <c r="KDR2357" s="2323"/>
      <c r="KDS2357" s="2323"/>
      <c r="KDT2357" s="2323"/>
      <c r="KDU2357" s="2323"/>
      <c r="KDV2357" s="2323"/>
      <c r="KDW2357" s="2323"/>
      <c r="KDX2357" s="2323"/>
      <c r="KDY2357" s="2323"/>
      <c r="KDZ2357" s="2323"/>
      <c r="KEA2357" s="2323"/>
      <c r="KEB2357" s="2323"/>
      <c r="KEC2357" s="2323"/>
      <c r="KED2357" s="2323"/>
      <c r="KEE2357" s="2323"/>
      <c r="KEF2357" s="2323"/>
      <c r="KEG2357" s="2323"/>
      <c r="KEH2357" s="2323"/>
      <c r="KEI2357" s="2323"/>
      <c r="KEJ2357" s="2323"/>
      <c r="KEK2357" s="2323"/>
      <c r="KEL2357" s="2323"/>
      <c r="KEM2357" s="2323"/>
      <c r="KEN2357" s="2323"/>
      <c r="KEO2357" s="2323"/>
      <c r="KEP2357" s="2323"/>
      <c r="KEQ2357" s="2323"/>
      <c r="KER2357" s="2323"/>
      <c r="KES2357" s="2323"/>
      <c r="KET2357" s="2323"/>
      <c r="KEU2357" s="2323"/>
      <c r="KEV2357" s="2323"/>
      <c r="KEW2357" s="2323"/>
      <c r="KEX2357" s="2323"/>
      <c r="KEY2357" s="2323"/>
      <c r="KEZ2357" s="2323"/>
      <c r="KFA2357" s="2323"/>
      <c r="KFB2357" s="2323"/>
      <c r="KFC2357" s="2323"/>
      <c r="KFD2357" s="2323"/>
      <c r="KFE2357" s="2323"/>
      <c r="KFF2357" s="2323"/>
      <c r="KFG2357" s="2323"/>
      <c r="KFH2357" s="2323"/>
      <c r="KFI2357" s="2323"/>
      <c r="KFJ2357" s="2323"/>
      <c r="KFK2357" s="2323"/>
      <c r="KFL2357" s="2323"/>
      <c r="KFM2357" s="2323"/>
      <c r="KFN2357" s="2323"/>
      <c r="KFO2357" s="2323"/>
      <c r="KFP2357" s="2323"/>
      <c r="KFQ2357" s="2323"/>
      <c r="KFR2357" s="2323"/>
      <c r="KFS2357" s="2323"/>
      <c r="KFT2357" s="2323"/>
      <c r="KFU2357" s="2323"/>
      <c r="KFV2357" s="2323"/>
      <c r="KFW2357" s="2323"/>
      <c r="KFX2357" s="2323"/>
      <c r="KFY2357" s="2323"/>
      <c r="KFZ2357" s="2323"/>
      <c r="KGA2357" s="2323"/>
      <c r="KGB2357" s="2323"/>
      <c r="KGC2357" s="2323"/>
      <c r="KGD2357" s="2323"/>
      <c r="KGE2357" s="2323"/>
      <c r="KGF2357" s="2323"/>
      <c r="KGG2357" s="2323"/>
      <c r="KGH2357" s="2323"/>
      <c r="KGI2357" s="2323"/>
      <c r="KGJ2357" s="2323"/>
      <c r="KGK2357" s="2323"/>
      <c r="KGL2357" s="2323"/>
      <c r="KGM2357" s="2323"/>
      <c r="KGN2357" s="2323"/>
      <c r="KGO2357" s="2323"/>
      <c r="KGP2357" s="2323"/>
      <c r="KGQ2357" s="2323"/>
      <c r="KGR2357" s="2323"/>
      <c r="KGS2357" s="2323"/>
      <c r="KGT2357" s="2323"/>
      <c r="KGU2357" s="2323"/>
      <c r="KGV2357" s="2323"/>
      <c r="KGW2357" s="2323"/>
      <c r="KGX2357" s="2323"/>
      <c r="KGY2357" s="2323"/>
      <c r="KGZ2357" s="2323"/>
      <c r="KHA2357" s="2323"/>
      <c r="KHB2357" s="2323"/>
      <c r="KHC2357" s="2323"/>
      <c r="KHD2357" s="2323"/>
      <c r="KHE2357" s="2323"/>
      <c r="KHF2357" s="2323"/>
      <c r="KHG2357" s="2323"/>
      <c r="KHH2357" s="2323"/>
      <c r="KHI2357" s="2323"/>
      <c r="KHJ2357" s="2323"/>
      <c r="KHK2357" s="2323"/>
      <c r="KHL2357" s="2323"/>
      <c r="KHM2357" s="2323"/>
      <c r="KHN2357" s="2323"/>
      <c r="KHO2357" s="2323"/>
      <c r="KHP2357" s="2323"/>
      <c r="KHQ2357" s="2323"/>
      <c r="KHR2357" s="2323"/>
      <c r="KHS2357" s="2323"/>
      <c r="KHT2357" s="2323"/>
      <c r="KHU2357" s="2323"/>
      <c r="KHV2357" s="2323"/>
      <c r="KHW2357" s="2323"/>
      <c r="KHX2357" s="2323"/>
      <c r="KHY2357" s="2323"/>
      <c r="KHZ2357" s="2323"/>
      <c r="KIA2357" s="2323"/>
      <c r="KIB2357" s="2323"/>
      <c r="KIC2357" s="2323"/>
      <c r="KID2357" s="2323"/>
      <c r="KIE2357" s="2323"/>
      <c r="KIF2357" s="2323"/>
      <c r="KIG2357" s="2323"/>
      <c r="KIH2357" s="2323"/>
      <c r="KII2357" s="2323"/>
      <c r="KIJ2357" s="2323"/>
      <c r="KIK2357" s="2323"/>
      <c r="KIL2357" s="2323"/>
      <c r="KIM2357" s="2323"/>
      <c r="KIN2357" s="2323"/>
      <c r="KIO2357" s="2323"/>
      <c r="KIP2357" s="2323"/>
      <c r="KIQ2357" s="2323"/>
      <c r="KIR2357" s="2323"/>
      <c r="KIS2357" s="2323"/>
      <c r="KIT2357" s="2323"/>
      <c r="KIU2357" s="2323"/>
      <c r="KIV2357" s="2323"/>
      <c r="KIW2357" s="2323"/>
      <c r="KIX2357" s="2323"/>
      <c r="KIY2357" s="2323"/>
      <c r="KIZ2357" s="2323"/>
      <c r="KJA2357" s="2323"/>
      <c r="KJB2357" s="2323"/>
      <c r="KJC2357" s="2323"/>
      <c r="KJD2357" s="2323"/>
      <c r="KJE2357" s="2323"/>
      <c r="KJF2357" s="2323"/>
      <c r="KJG2357" s="2323"/>
      <c r="KJH2357" s="2323"/>
      <c r="KJI2357" s="2323"/>
      <c r="KJJ2357" s="2323"/>
      <c r="KJK2357" s="2323"/>
      <c r="KJL2357" s="2323"/>
      <c r="KJM2357" s="2323"/>
      <c r="KJN2357" s="2323"/>
      <c r="KJO2357" s="2323"/>
      <c r="KJP2357" s="2323"/>
      <c r="KJQ2357" s="2323"/>
      <c r="KJR2357" s="2323"/>
      <c r="KJS2357" s="2323"/>
      <c r="KJT2357" s="2323"/>
      <c r="KJU2357" s="2323"/>
      <c r="KJV2357" s="2323"/>
      <c r="KJW2357" s="2323"/>
      <c r="KJX2357" s="2323"/>
      <c r="KJY2357" s="2323"/>
      <c r="KJZ2357" s="2323"/>
      <c r="KKA2357" s="2323"/>
      <c r="KKB2357" s="2323"/>
      <c r="KKC2357" s="2323"/>
      <c r="KKD2357" s="2323"/>
      <c r="KKE2357" s="2323"/>
      <c r="KKF2357" s="2323"/>
      <c r="KKG2357" s="2323"/>
      <c r="KKH2357" s="2323"/>
      <c r="KKI2357" s="2323"/>
      <c r="KKJ2357" s="2323"/>
      <c r="KKK2357" s="2323"/>
      <c r="KKL2357" s="2323"/>
      <c r="KKM2357" s="2323"/>
      <c r="KKN2357" s="2323"/>
      <c r="KKO2357" s="2323"/>
      <c r="KKP2357" s="2323"/>
      <c r="KKQ2357" s="2323"/>
      <c r="KKR2357" s="2323"/>
      <c r="KKS2357" s="2323"/>
      <c r="KKT2357" s="2323"/>
      <c r="KKU2357" s="2323"/>
      <c r="KKV2357" s="2323"/>
      <c r="KKW2357" s="2323"/>
      <c r="KKX2357" s="2323"/>
      <c r="KKY2357" s="2323"/>
      <c r="KKZ2357" s="2323"/>
      <c r="KLA2357" s="2323"/>
      <c r="KLB2357" s="2323"/>
      <c r="KLC2357" s="2323"/>
      <c r="KLD2357" s="2323"/>
      <c r="KLE2357" s="2323"/>
      <c r="KLF2357" s="2323"/>
      <c r="KLG2357" s="2323"/>
      <c r="KLH2357" s="2323"/>
      <c r="KLI2357" s="2323"/>
      <c r="KLJ2357" s="2323"/>
      <c r="KLK2357" s="2323"/>
      <c r="KLL2357" s="2323"/>
      <c r="KLM2357" s="2323"/>
      <c r="KLN2357" s="2323"/>
      <c r="KLO2357" s="2323"/>
      <c r="KLP2357" s="2323"/>
      <c r="KLQ2357" s="2323"/>
      <c r="KLR2357" s="2323"/>
      <c r="KLS2357" s="2323"/>
      <c r="KLT2357" s="2323"/>
      <c r="KLU2357" s="2323"/>
      <c r="KLV2357" s="2323"/>
      <c r="KLW2357" s="2323"/>
      <c r="KLX2357" s="2323"/>
      <c r="KLY2357" s="2323"/>
      <c r="KLZ2357" s="2323"/>
      <c r="KMA2357" s="2323"/>
      <c r="KMB2357" s="2323"/>
      <c r="KMC2357" s="2323"/>
      <c r="KMD2357" s="2323"/>
      <c r="KME2357" s="2323"/>
      <c r="KMF2357" s="2323"/>
      <c r="KMG2357" s="2323"/>
      <c r="KMH2357" s="2323"/>
      <c r="KMI2357" s="2323"/>
      <c r="KMJ2357" s="2323"/>
      <c r="KMK2357" s="2323"/>
      <c r="KML2357" s="2323"/>
      <c r="KMM2357" s="2323"/>
      <c r="KMN2357" s="2323"/>
      <c r="KMO2357" s="2323"/>
      <c r="KMP2357" s="2323"/>
      <c r="KMQ2357" s="2323"/>
      <c r="KMR2357" s="2323"/>
      <c r="KMS2357" s="2323"/>
      <c r="KMT2357" s="2323"/>
      <c r="KMU2357" s="2323"/>
      <c r="KMV2357" s="2323"/>
      <c r="KMW2357" s="2323"/>
      <c r="KMX2357" s="2323"/>
      <c r="KMY2357" s="2323"/>
      <c r="KMZ2357" s="2323"/>
      <c r="KNA2357" s="2323"/>
      <c r="KNB2357" s="2323"/>
      <c r="KNC2357" s="2323"/>
      <c r="KND2357" s="2323"/>
      <c r="KNE2357" s="2323"/>
      <c r="KNF2357" s="2323"/>
      <c r="KNG2357" s="2323"/>
      <c r="KNH2357" s="2323"/>
      <c r="KNI2357" s="2323"/>
      <c r="KNJ2357" s="2323"/>
      <c r="KNK2357" s="2323"/>
      <c r="KNL2357" s="2323"/>
      <c r="KNM2357" s="2323"/>
      <c r="KNN2357" s="2323"/>
      <c r="KNO2357" s="2323"/>
      <c r="KNP2357" s="2323"/>
      <c r="KNQ2357" s="2323"/>
      <c r="KNR2357" s="2323"/>
      <c r="KNS2357" s="2323"/>
      <c r="KNT2357" s="2323"/>
      <c r="KNU2357" s="2323"/>
      <c r="KNV2357" s="2323"/>
      <c r="KNW2357" s="2323"/>
      <c r="KNX2357" s="2323"/>
      <c r="KNY2357" s="2323"/>
      <c r="KNZ2357" s="2323"/>
      <c r="KOA2357" s="2323"/>
      <c r="KOB2357" s="2323"/>
      <c r="KOC2357" s="2323"/>
      <c r="KOD2357" s="2323"/>
      <c r="KOE2357" s="2323"/>
      <c r="KOF2357" s="2323"/>
      <c r="KOG2357" s="2323"/>
      <c r="KOH2357" s="2323"/>
      <c r="KOI2357" s="2323"/>
      <c r="KOJ2357" s="2323"/>
      <c r="KOK2357" s="2323"/>
      <c r="KOL2357" s="2323"/>
      <c r="KOM2357" s="2323"/>
      <c r="KON2357" s="2323"/>
      <c r="KOO2357" s="2323"/>
      <c r="KOP2357" s="2323"/>
      <c r="KOQ2357" s="2323"/>
      <c r="KOR2357" s="2323"/>
      <c r="KOS2357" s="2323"/>
      <c r="KOT2357" s="2323"/>
      <c r="KOU2357" s="2323"/>
      <c r="KOV2357" s="2323"/>
      <c r="KOW2357" s="2323"/>
      <c r="KOX2357" s="2323"/>
      <c r="KOY2357" s="2323"/>
      <c r="KOZ2357" s="2323"/>
      <c r="KPA2357" s="2323"/>
      <c r="KPB2357" s="2323"/>
      <c r="KPC2357" s="2323"/>
      <c r="KPD2357" s="2323"/>
      <c r="KPE2357" s="2323"/>
      <c r="KPF2357" s="2323"/>
      <c r="KPG2357" s="2323"/>
      <c r="KPH2357" s="2323"/>
      <c r="KPI2357" s="2323"/>
      <c r="KPJ2357" s="2323"/>
      <c r="KPK2357" s="2323"/>
      <c r="KPL2357" s="2323"/>
      <c r="KPM2357" s="2323"/>
      <c r="KPN2357" s="2323"/>
      <c r="KPO2357" s="2323"/>
      <c r="KPP2357" s="2323"/>
      <c r="KPQ2357" s="2323"/>
      <c r="KPR2357" s="2323"/>
      <c r="KPS2357" s="2323"/>
      <c r="KPT2357" s="2323"/>
      <c r="KPU2357" s="2323"/>
      <c r="KPV2357" s="2323"/>
      <c r="KPW2357" s="2323"/>
      <c r="KPX2357" s="2323"/>
      <c r="KPY2357" s="2323"/>
      <c r="KPZ2357" s="2323"/>
      <c r="KQA2357" s="2323"/>
      <c r="KQB2357" s="2323"/>
      <c r="KQC2357" s="2323"/>
      <c r="KQD2357" s="2323"/>
      <c r="KQE2357" s="2323"/>
      <c r="KQF2357" s="2323"/>
      <c r="KQG2357" s="2323"/>
      <c r="KQH2357" s="2323"/>
      <c r="KQI2357" s="2323"/>
      <c r="KQJ2357" s="2323"/>
      <c r="KQK2357" s="2323"/>
      <c r="KQL2357" s="2323"/>
      <c r="KQM2357" s="2323"/>
      <c r="KQN2357" s="2323"/>
      <c r="KQO2357" s="2323"/>
      <c r="KQP2357" s="2323"/>
      <c r="KQQ2357" s="2323"/>
      <c r="KQR2357" s="2323"/>
      <c r="KQS2357" s="2323"/>
      <c r="KQT2357" s="2323"/>
      <c r="KQU2357" s="2323"/>
      <c r="KQV2357" s="2323"/>
      <c r="KQW2357" s="2323"/>
      <c r="KQX2357" s="2323"/>
      <c r="KQY2357" s="2323"/>
      <c r="KQZ2357" s="2323"/>
      <c r="KRA2357" s="2323"/>
      <c r="KRB2357" s="2323"/>
      <c r="KRC2357" s="2323"/>
      <c r="KRD2357" s="2323"/>
      <c r="KRE2357" s="2323"/>
      <c r="KRF2357" s="2323"/>
      <c r="KRG2357" s="2323"/>
      <c r="KRH2357" s="2323"/>
      <c r="KRI2357" s="2323"/>
      <c r="KRJ2357" s="2323"/>
      <c r="KRK2357" s="2323"/>
      <c r="KRL2357" s="2323"/>
      <c r="KRM2357" s="2323"/>
      <c r="KRN2357" s="2323"/>
      <c r="KRO2357" s="2323"/>
      <c r="KRP2357" s="2323"/>
      <c r="KRQ2357" s="2323"/>
      <c r="KRR2357" s="2323"/>
      <c r="KRS2357" s="2323"/>
      <c r="KRT2357" s="2323"/>
      <c r="KRU2357" s="2323"/>
      <c r="KRV2357" s="2323"/>
      <c r="KRW2357" s="2323"/>
      <c r="KRX2357" s="2323"/>
      <c r="KRY2357" s="2323"/>
      <c r="KRZ2357" s="2323"/>
      <c r="KSA2357" s="2323"/>
      <c r="KSB2357" s="2323"/>
      <c r="KSC2357" s="2323"/>
      <c r="KSD2357" s="2323"/>
      <c r="KSE2357" s="2323"/>
      <c r="KSF2357" s="2323"/>
      <c r="KSG2357" s="2323"/>
      <c r="KSH2357" s="2323"/>
      <c r="KSI2357" s="2323"/>
      <c r="KSJ2357" s="2323"/>
      <c r="KSK2357" s="2323"/>
      <c r="KSL2357" s="2323"/>
      <c r="KSM2357" s="2323"/>
      <c r="KSN2357" s="2323"/>
      <c r="KSO2357" s="2323"/>
      <c r="KSP2357" s="2323"/>
      <c r="KSQ2357" s="2323"/>
      <c r="KSR2357" s="2323"/>
      <c r="KSS2357" s="2323"/>
      <c r="KST2357" s="2323"/>
      <c r="KSU2357" s="2323"/>
      <c r="KSV2357" s="2323"/>
      <c r="KSW2357" s="2323"/>
      <c r="KSX2357" s="2323"/>
      <c r="KSY2357" s="2323"/>
      <c r="KSZ2357" s="2323"/>
      <c r="KTA2357" s="2323"/>
      <c r="KTB2357" s="2323"/>
      <c r="KTC2357" s="2323"/>
      <c r="KTD2357" s="2323"/>
      <c r="KTE2357" s="2323"/>
      <c r="KTF2357" s="2323"/>
      <c r="KTG2357" s="2323"/>
      <c r="KTH2357" s="2323"/>
      <c r="KTI2357" s="2323"/>
      <c r="KTJ2357" s="2323"/>
      <c r="KTK2357" s="2323"/>
      <c r="KTL2357" s="2323"/>
      <c r="KTM2357" s="2323"/>
      <c r="KTN2357" s="2323"/>
      <c r="KTO2357" s="2323"/>
      <c r="KTP2357" s="2323"/>
      <c r="KTQ2357" s="2323"/>
      <c r="KTR2357" s="2323"/>
      <c r="KTS2357" s="2323"/>
      <c r="KTT2357" s="2323"/>
      <c r="KTU2357" s="2323"/>
      <c r="KTV2357" s="2323"/>
      <c r="KTW2357" s="2323"/>
      <c r="KTX2357" s="2323"/>
      <c r="KTY2357" s="2323"/>
      <c r="KTZ2357" s="2323"/>
      <c r="KUA2357" s="2323"/>
      <c r="KUB2357" s="2323"/>
      <c r="KUC2357" s="2323"/>
      <c r="KUD2357" s="2323"/>
      <c r="KUE2357" s="2323"/>
      <c r="KUF2357" s="2323"/>
      <c r="KUG2357" s="2323"/>
      <c r="KUH2357" s="2323"/>
      <c r="KUI2357" s="2323"/>
      <c r="KUJ2357" s="2323"/>
      <c r="KUK2357" s="2323"/>
      <c r="KUL2357" s="2323"/>
      <c r="KUM2357" s="2323"/>
      <c r="KUN2357" s="2323"/>
      <c r="KUO2357" s="2323"/>
      <c r="KUP2357" s="2323"/>
      <c r="KUQ2357" s="2323"/>
      <c r="KUR2357" s="2323"/>
      <c r="KUS2357" s="2323"/>
      <c r="KUT2357" s="2323"/>
      <c r="KUU2357" s="2323"/>
      <c r="KUV2357" s="2323"/>
      <c r="KUW2357" s="2323"/>
      <c r="KUX2357" s="2323"/>
      <c r="KUY2357" s="2323"/>
      <c r="KUZ2357" s="2323"/>
      <c r="KVA2357" s="2323"/>
      <c r="KVB2357" s="2323"/>
      <c r="KVC2357" s="2323"/>
      <c r="KVD2357" s="2323"/>
      <c r="KVE2357" s="2323"/>
      <c r="KVF2357" s="2323"/>
      <c r="KVG2357" s="2323"/>
      <c r="KVH2357" s="2323"/>
      <c r="KVI2357" s="2323"/>
      <c r="KVJ2357" s="2323"/>
      <c r="KVK2357" s="2323"/>
      <c r="KVL2357" s="2323"/>
      <c r="KVM2357" s="2323"/>
      <c r="KVN2357" s="2323"/>
      <c r="KVO2357" s="2323"/>
      <c r="KVP2357" s="2323"/>
      <c r="KVQ2357" s="2323"/>
      <c r="KVR2357" s="2323"/>
      <c r="KVS2357" s="2323"/>
      <c r="KVT2357" s="2323"/>
      <c r="KVU2357" s="2323"/>
      <c r="KVV2357" s="2323"/>
      <c r="KVW2357" s="2323"/>
      <c r="KVX2357" s="2323"/>
      <c r="KVY2357" s="2323"/>
      <c r="KVZ2357" s="2323"/>
      <c r="KWA2357" s="2323"/>
      <c r="KWB2357" s="2323"/>
      <c r="KWC2357" s="2323"/>
      <c r="KWD2357" s="2323"/>
      <c r="KWE2357" s="2323"/>
      <c r="KWF2357" s="2323"/>
      <c r="KWG2357" s="2323"/>
      <c r="KWH2357" s="2323"/>
      <c r="KWI2357" s="2323"/>
      <c r="KWJ2357" s="2323"/>
      <c r="KWK2357" s="2323"/>
      <c r="KWL2357" s="2323"/>
      <c r="KWM2357" s="2323"/>
      <c r="KWN2357" s="2323"/>
      <c r="KWO2357" s="2323"/>
      <c r="KWP2357" s="2323"/>
      <c r="KWQ2357" s="2323"/>
      <c r="KWR2357" s="2323"/>
      <c r="KWS2357" s="2323"/>
      <c r="KWT2357" s="2323"/>
      <c r="KWU2357" s="2323"/>
      <c r="KWV2357" s="2323"/>
      <c r="KWW2357" s="2323"/>
      <c r="KWX2357" s="2323"/>
      <c r="KWY2357" s="2323"/>
      <c r="KWZ2357" s="2323"/>
      <c r="KXA2357" s="2323"/>
      <c r="KXB2357" s="2323"/>
      <c r="KXC2357" s="2323"/>
      <c r="KXD2357" s="2323"/>
      <c r="KXE2357" s="2323"/>
      <c r="KXF2357" s="2323"/>
      <c r="KXG2357" s="2323"/>
      <c r="KXH2357" s="2323"/>
      <c r="KXI2357" s="2323"/>
      <c r="KXJ2357" s="2323"/>
      <c r="KXK2357" s="2323"/>
      <c r="KXL2357" s="2323"/>
      <c r="KXM2357" s="2323"/>
      <c r="KXN2357" s="2323"/>
      <c r="KXO2357" s="2323"/>
      <c r="KXP2357" s="2323"/>
      <c r="KXQ2357" s="2323"/>
      <c r="KXR2357" s="2323"/>
      <c r="KXS2357" s="2323"/>
      <c r="KXT2357" s="2323"/>
      <c r="KXU2357" s="2323"/>
      <c r="KXV2357" s="2323"/>
      <c r="KXW2357" s="2323"/>
      <c r="KXX2357" s="2323"/>
      <c r="KXY2357" s="2323"/>
      <c r="KXZ2357" s="2323"/>
      <c r="KYA2357" s="2323"/>
      <c r="KYB2357" s="2323"/>
      <c r="KYC2357" s="2323"/>
      <c r="KYD2357" s="2323"/>
      <c r="KYE2357" s="2323"/>
      <c r="KYF2357" s="2323"/>
      <c r="KYG2357" s="2323"/>
      <c r="KYH2357" s="2323"/>
      <c r="KYI2357" s="2323"/>
      <c r="KYJ2357" s="2323"/>
      <c r="KYK2357" s="2323"/>
      <c r="KYL2357" s="2323"/>
      <c r="KYM2357" s="2323"/>
      <c r="KYN2357" s="2323"/>
      <c r="KYO2357" s="2323"/>
      <c r="KYP2357" s="2323"/>
      <c r="KYQ2357" s="2323"/>
      <c r="KYR2357" s="2323"/>
      <c r="KYS2357" s="2323"/>
      <c r="KYT2357" s="2323"/>
      <c r="KYU2357" s="2323"/>
      <c r="KYV2357" s="2323"/>
      <c r="KYW2357" s="2323"/>
      <c r="KYX2357" s="2323"/>
      <c r="KYY2357" s="2323"/>
      <c r="KYZ2357" s="2323"/>
      <c r="KZA2357" s="2323"/>
      <c r="KZB2357" s="2323"/>
      <c r="KZC2357" s="2323"/>
      <c r="KZD2357" s="2323"/>
      <c r="KZE2357" s="2323"/>
      <c r="KZF2357" s="2323"/>
      <c r="KZG2357" s="2323"/>
      <c r="KZH2357" s="2323"/>
      <c r="KZI2357" s="2323"/>
      <c r="KZJ2357" s="2323"/>
      <c r="KZK2357" s="2323"/>
      <c r="KZL2357" s="2323"/>
      <c r="KZM2357" s="2323"/>
      <c r="KZN2357" s="2323"/>
      <c r="KZO2357" s="2323"/>
      <c r="KZP2357" s="2323"/>
      <c r="KZQ2357" s="2323"/>
      <c r="KZR2357" s="2323"/>
      <c r="KZS2357" s="2323"/>
      <c r="KZT2357" s="2323"/>
      <c r="KZU2357" s="2323"/>
      <c r="KZV2357" s="2323"/>
      <c r="KZW2357" s="2323"/>
      <c r="KZX2357" s="2323"/>
      <c r="KZY2357" s="2323"/>
      <c r="KZZ2357" s="2323"/>
      <c r="LAA2357" s="2323"/>
      <c r="LAB2357" s="2323"/>
      <c r="LAC2357" s="2323"/>
      <c r="LAD2357" s="2323"/>
      <c r="LAE2357" s="2323"/>
      <c r="LAF2357" s="2323"/>
      <c r="LAG2357" s="2323"/>
      <c r="LAH2357" s="2323"/>
      <c r="LAI2357" s="2323"/>
      <c r="LAJ2357" s="2323"/>
      <c r="LAK2357" s="2323"/>
      <c r="LAL2357" s="2323"/>
      <c r="LAM2357" s="2323"/>
      <c r="LAN2357" s="2323"/>
      <c r="LAO2357" s="2323"/>
      <c r="LAP2357" s="2323"/>
      <c r="LAQ2357" s="2323"/>
      <c r="LAR2357" s="2323"/>
      <c r="LAS2357" s="2323"/>
      <c r="LAT2357" s="2323"/>
      <c r="LAU2357" s="2323"/>
      <c r="LAV2357" s="2323"/>
      <c r="LAW2357" s="2323"/>
      <c r="LAX2357" s="2323"/>
      <c r="LAY2357" s="2323"/>
      <c r="LAZ2357" s="2323"/>
      <c r="LBA2357" s="2323"/>
      <c r="LBB2357" s="2323"/>
      <c r="LBC2357" s="2323"/>
      <c r="LBD2357" s="2323"/>
      <c r="LBE2357" s="2323"/>
      <c r="LBF2357" s="2323"/>
      <c r="LBG2357" s="2323"/>
      <c r="LBH2357" s="2323"/>
      <c r="LBI2357" s="2323"/>
      <c r="LBJ2357" s="2323"/>
      <c r="LBK2357" s="2323"/>
      <c r="LBL2357" s="2323"/>
      <c r="LBM2357" s="2323"/>
      <c r="LBN2357" s="2323"/>
      <c r="LBO2357" s="2323"/>
      <c r="LBP2357" s="2323"/>
      <c r="LBQ2357" s="2323"/>
      <c r="LBR2357" s="2323"/>
      <c r="LBS2357" s="2323"/>
      <c r="LBT2357" s="2323"/>
      <c r="LBU2357" s="2323"/>
      <c r="LBV2357" s="2323"/>
      <c r="LBW2357" s="2323"/>
      <c r="LBX2357" s="2323"/>
      <c r="LBY2357" s="2323"/>
      <c r="LBZ2357" s="2323"/>
      <c r="LCA2357" s="2323"/>
      <c r="LCB2357" s="2323"/>
      <c r="LCC2357" s="2323"/>
      <c r="LCD2357" s="2323"/>
      <c r="LCE2357" s="2323"/>
      <c r="LCF2357" s="2323"/>
      <c r="LCG2357" s="2323"/>
      <c r="LCH2357" s="2323"/>
      <c r="LCI2357" s="2323"/>
      <c r="LCJ2357" s="2323"/>
      <c r="LCK2357" s="2323"/>
      <c r="LCL2357" s="2323"/>
      <c r="LCM2357" s="2323"/>
      <c r="LCN2357" s="2323"/>
      <c r="LCO2357" s="2323"/>
      <c r="LCP2357" s="2323"/>
      <c r="LCQ2357" s="2323"/>
      <c r="LCR2357" s="2323"/>
      <c r="LCS2357" s="2323"/>
      <c r="LCT2357" s="2323"/>
      <c r="LCU2357" s="2323"/>
      <c r="LCV2357" s="2323"/>
      <c r="LCW2357" s="2323"/>
      <c r="LCX2357" s="2323"/>
      <c r="LCY2357" s="2323"/>
      <c r="LCZ2357" s="2323"/>
      <c r="LDA2357" s="2323"/>
      <c r="LDB2357" s="2323"/>
      <c r="LDC2357" s="2323"/>
      <c r="LDD2357" s="2323"/>
      <c r="LDE2357" s="2323"/>
      <c r="LDF2357" s="2323"/>
      <c r="LDG2357" s="2323"/>
      <c r="LDH2357" s="2323"/>
      <c r="LDI2357" s="2323"/>
      <c r="LDJ2357" s="2323"/>
      <c r="LDK2357" s="2323"/>
      <c r="LDL2357" s="2323"/>
      <c r="LDM2357" s="2323"/>
      <c r="LDN2357" s="2323"/>
      <c r="LDO2357" s="2323"/>
      <c r="LDP2357" s="2323"/>
      <c r="LDQ2357" s="2323"/>
      <c r="LDR2357" s="2323"/>
      <c r="LDS2357" s="2323"/>
      <c r="LDT2357" s="2323"/>
      <c r="LDU2357" s="2323"/>
      <c r="LDV2357" s="2323"/>
      <c r="LDW2357" s="2323"/>
      <c r="LDX2357" s="2323"/>
      <c r="LDY2357" s="2323"/>
      <c r="LDZ2357" s="2323"/>
      <c r="LEA2357" s="2323"/>
      <c r="LEB2357" s="2323"/>
      <c r="LEC2357" s="2323"/>
      <c r="LED2357" s="2323"/>
      <c r="LEE2357" s="2323"/>
      <c r="LEF2357" s="2323"/>
      <c r="LEG2357" s="2323"/>
      <c r="LEH2357" s="2323"/>
      <c r="LEI2357" s="2323"/>
      <c r="LEJ2357" s="2323"/>
      <c r="LEK2357" s="2323"/>
      <c r="LEL2357" s="2323"/>
      <c r="LEM2357" s="2323"/>
      <c r="LEN2357" s="2323"/>
      <c r="LEO2357" s="2323"/>
      <c r="LEP2357" s="2323"/>
      <c r="LEQ2357" s="2323"/>
      <c r="LER2357" s="2323"/>
      <c r="LES2357" s="2323"/>
      <c r="LET2357" s="2323"/>
      <c r="LEU2357" s="2323"/>
      <c r="LEV2357" s="2323"/>
      <c r="LEW2357" s="2323"/>
      <c r="LEX2357" s="2323"/>
      <c r="LEY2357" s="2323"/>
      <c r="LEZ2357" s="2323"/>
      <c r="LFA2357" s="2323"/>
      <c r="LFB2357" s="2323"/>
      <c r="LFC2357" s="2323"/>
      <c r="LFD2357" s="2323"/>
      <c r="LFE2357" s="2323"/>
      <c r="LFF2357" s="2323"/>
      <c r="LFG2357" s="2323"/>
      <c r="LFH2357" s="2323"/>
      <c r="LFI2357" s="2323"/>
      <c r="LFJ2357" s="2323"/>
      <c r="LFK2357" s="2323"/>
      <c r="LFL2357" s="2323"/>
      <c r="LFM2357" s="2323"/>
      <c r="LFN2357" s="2323"/>
      <c r="LFO2357" s="2323"/>
      <c r="LFP2357" s="2323"/>
      <c r="LFQ2357" s="2323"/>
      <c r="LFR2357" s="2323"/>
      <c r="LFS2357" s="2323"/>
      <c r="LFT2357" s="2323"/>
      <c r="LFU2357" s="2323"/>
      <c r="LFV2357" s="2323"/>
      <c r="LFW2357" s="2323"/>
      <c r="LFX2357" s="2323"/>
      <c r="LFY2357" s="2323"/>
      <c r="LFZ2357" s="2323"/>
      <c r="LGA2357" s="2323"/>
      <c r="LGB2357" s="2323"/>
      <c r="LGC2357" s="2323"/>
      <c r="LGD2357" s="2323"/>
      <c r="LGE2357" s="2323"/>
      <c r="LGF2357" s="2323"/>
      <c r="LGG2357" s="2323"/>
      <c r="LGH2357" s="2323"/>
      <c r="LGI2357" s="2323"/>
      <c r="LGJ2357" s="2323"/>
      <c r="LGK2357" s="2323"/>
      <c r="LGL2357" s="2323"/>
      <c r="LGM2357" s="2323"/>
      <c r="LGN2357" s="2323"/>
      <c r="LGO2357" s="2323"/>
      <c r="LGP2357" s="2323"/>
      <c r="LGQ2357" s="2323"/>
      <c r="LGR2357" s="2323"/>
      <c r="LGS2357" s="2323"/>
      <c r="LGT2357" s="2323"/>
      <c r="LGU2357" s="2323"/>
      <c r="LGV2357" s="2323"/>
      <c r="LGW2357" s="2323"/>
      <c r="LGX2357" s="2323"/>
      <c r="LGY2357" s="2323"/>
      <c r="LGZ2357" s="2323"/>
      <c r="LHA2357" s="2323"/>
      <c r="LHB2357" s="2323"/>
      <c r="LHC2357" s="2323"/>
      <c r="LHD2357" s="2323"/>
      <c r="LHE2357" s="2323"/>
      <c r="LHF2357" s="2323"/>
      <c r="LHG2357" s="2323"/>
      <c r="LHH2357" s="2323"/>
      <c r="LHI2357" s="2323"/>
      <c r="LHJ2357" s="2323"/>
      <c r="LHK2357" s="2323"/>
      <c r="LHL2357" s="2323"/>
      <c r="LHM2357" s="2323"/>
      <c r="LHN2357" s="2323"/>
      <c r="LHO2357" s="2323"/>
      <c r="LHP2357" s="2323"/>
      <c r="LHQ2357" s="2323"/>
      <c r="LHR2357" s="2323"/>
      <c r="LHS2357" s="2323"/>
      <c r="LHT2357" s="2323"/>
      <c r="LHU2357" s="2323"/>
      <c r="LHV2357" s="2323"/>
      <c r="LHW2357" s="2323"/>
      <c r="LHX2357" s="2323"/>
      <c r="LHY2357" s="2323"/>
      <c r="LHZ2357" s="2323"/>
      <c r="LIA2357" s="2323"/>
      <c r="LIB2357" s="2323"/>
      <c r="LIC2357" s="2323"/>
      <c r="LID2357" s="2323"/>
      <c r="LIE2357" s="2323"/>
      <c r="LIF2357" s="2323"/>
      <c r="LIG2357" s="2323"/>
      <c r="LIH2357" s="2323"/>
      <c r="LII2357" s="2323"/>
      <c r="LIJ2357" s="2323"/>
      <c r="LIK2357" s="2323"/>
      <c r="LIL2357" s="2323"/>
      <c r="LIM2357" s="2323"/>
      <c r="LIN2357" s="2323"/>
      <c r="LIO2357" s="2323"/>
      <c r="LIP2357" s="2323"/>
      <c r="LIQ2357" s="2323"/>
      <c r="LIR2357" s="2323"/>
      <c r="LIS2357" s="2323"/>
      <c r="LIT2357" s="2323"/>
      <c r="LIU2357" s="2323"/>
      <c r="LIV2357" s="2323"/>
      <c r="LIW2357" s="2323"/>
      <c r="LIX2357" s="2323"/>
      <c r="LIY2357" s="2323"/>
      <c r="LIZ2357" s="2323"/>
      <c r="LJA2357" s="2323"/>
      <c r="LJB2357" s="2323"/>
      <c r="LJC2357" s="2323"/>
      <c r="LJD2357" s="2323"/>
      <c r="LJE2357" s="2323"/>
      <c r="LJF2357" s="2323"/>
      <c r="LJG2357" s="2323"/>
      <c r="LJH2357" s="2323"/>
      <c r="LJI2357" s="2323"/>
      <c r="LJJ2357" s="2323"/>
      <c r="LJK2357" s="2323"/>
      <c r="LJL2357" s="2323"/>
      <c r="LJM2357" s="2323"/>
      <c r="LJN2357" s="2323"/>
      <c r="LJO2357" s="2323"/>
      <c r="LJP2357" s="2323"/>
      <c r="LJQ2357" s="2323"/>
      <c r="LJR2357" s="2323"/>
      <c r="LJS2357" s="2323"/>
      <c r="LJT2357" s="2323"/>
      <c r="LJU2357" s="2323"/>
      <c r="LJV2357" s="2323"/>
      <c r="LJW2357" s="2323"/>
      <c r="LJX2357" s="2323"/>
      <c r="LJY2357" s="2323"/>
      <c r="LJZ2357" s="2323"/>
      <c r="LKA2357" s="2323"/>
      <c r="LKB2357" s="2323"/>
      <c r="LKC2357" s="2323"/>
      <c r="LKD2357" s="2323"/>
      <c r="LKE2357" s="2323"/>
      <c r="LKF2357" s="2323"/>
      <c r="LKG2357" s="2323"/>
      <c r="LKH2357" s="2323"/>
      <c r="LKI2357" s="2323"/>
      <c r="LKJ2357" s="2323"/>
      <c r="LKK2357" s="2323"/>
      <c r="LKL2357" s="2323"/>
      <c r="LKM2357" s="2323"/>
      <c r="LKN2357" s="2323"/>
      <c r="LKO2357" s="2323"/>
      <c r="LKP2357" s="2323"/>
      <c r="LKQ2357" s="2323"/>
      <c r="LKR2357" s="2323"/>
      <c r="LKS2357" s="2323"/>
      <c r="LKT2357" s="2323"/>
      <c r="LKU2357" s="2323"/>
      <c r="LKV2357" s="2323"/>
      <c r="LKW2357" s="2323"/>
      <c r="LKX2357" s="2323"/>
      <c r="LKY2357" s="2323"/>
      <c r="LKZ2357" s="2323"/>
      <c r="LLA2357" s="2323"/>
      <c r="LLB2357" s="2323"/>
      <c r="LLC2357" s="2323"/>
      <c r="LLD2357" s="2323"/>
      <c r="LLE2357" s="2323"/>
      <c r="LLF2357" s="2323"/>
      <c r="LLG2357" s="2323"/>
      <c r="LLH2357" s="2323"/>
      <c r="LLI2357" s="2323"/>
      <c r="LLJ2357" s="2323"/>
      <c r="LLK2357" s="2323"/>
      <c r="LLL2357" s="2323"/>
      <c r="LLM2357" s="2323"/>
      <c r="LLN2357" s="2323"/>
      <c r="LLO2357" s="2323"/>
      <c r="LLP2357" s="2323"/>
      <c r="LLQ2357" s="2323"/>
      <c r="LLR2357" s="2323"/>
      <c r="LLS2357" s="2323"/>
      <c r="LLT2357" s="2323"/>
      <c r="LLU2357" s="2323"/>
      <c r="LLV2357" s="2323"/>
      <c r="LLW2357" s="2323"/>
      <c r="LLX2357" s="2323"/>
      <c r="LLY2357" s="2323"/>
      <c r="LLZ2357" s="2323"/>
      <c r="LMA2357" s="2323"/>
      <c r="LMB2357" s="2323"/>
      <c r="LMC2357" s="2323"/>
      <c r="LMD2357" s="2323"/>
      <c r="LME2357" s="2323"/>
      <c r="LMF2357" s="2323"/>
      <c r="LMG2357" s="2323"/>
      <c r="LMH2357" s="2323"/>
      <c r="LMI2357" s="2323"/>
      <c r="LMJ2357" s="2323"/>
      <c r="LMK2357" s="2323"/>
      <c r="LML2357" s="2323"/>
      <c r="LMM2357" s="2323"/>
      <c r="LMN2357" s="2323"/>
      <c r="LMO2357" s="2323"/>
      <c r="LMP2357" s="2323"/>
      <c r="LMQ2357" s="2323"/>
      <c r="LMR2357" s="2323"/>
      <c r="LMS2357" s="2323"/>
      <c r="LMT2357" s="2323"/>
      <c r="LMU2357" s="2323"/>
      <c r="LMV2357" s="2323"/>
      <c r="LMW2357" s="2323"/>
      <c r="LMX2357" s="2323"/>
      <c r="LMY2357" s="2323"/>
      <c r="LMZ2357" s="2323"/>
      <c r="LNA2357" s="2323"/>
      <c r="LNB2357" s="2323"/>
      <c r="LNC2357" s="2323"/>
      <c r="LND2357" s="2323"/>
      <c r="LNE2357" s="2323"/>
      <c r="LNF2357" s="2323"/>
      <c r="LNG2357" s="2323"/>
      <c r="LNH2357" s="2323"/>
      <c r="LNI2357" s="2323"/>
      <c r="LNJ2357" s="2323"/>
      <c r="LNK2357" s="2323"/>
      <c r="LNL2357" s="2323"/>
      <c r="LNM2357" s="2323"/>
      <c r="LNN2357" s="2323"/>
      <c r="LNO2357" s="2323"/>
      <c r="LNP2357" s="2323"/>
      <c r="LNQ2357" s="2323"/>
      <c r="LNR2357" s="2323"/>
      <c r="LNS2357" s="2323"/>
      <c r="LNT2357" s="2323"/>
      <c r="LNU2357" s="2323"/>
      <c r="LNV2357" s="2323"/>
      <c r="LNW2357" s="2323"/>
      <c r="LNX2357" s="2323"/>
      <c r="LNY2357" s="2323"/>
      <c r="LNZ2357" s="2323"/>
      <c r="LOA2357" s="2323"/>
      <c r="LOB2357" s="2323"/>
      <c r="LOC2357" s="2323"/>
      <c r="LOD2357" s="2323"/>
      <c r="LOE2357" s="2323"/>
      <c r="LOF2357" s="2323"/>
      <c r="LOG2357" s="2323"/>
      <c r="LOH2357" s="2323"/>
      <c r="LOI2357" s="2323"/>
      <c r="LOJ2357" s="2323"/>
      <c r="LOK2357" s="2323"/>
      <c r="LOL2357" s="2323"/>
      <c r="LOM2357" s="2323"/>
      <c r="LON2357" s="2323"/>
      <c r="LOO2357" s="2323"/>
      <c r="LOP2357" s="2323"/>
      <c r="LOQ2357" s="2323"/>
      <c r="LOR2357" s="2323"/>
      <c r="LOS2357" s="2323"/>
      <c r="LOT2357" s="2323"/>
      <c r="LOU2357" s="2323"/>
      <c r="LOV2357" s="2323"/>
      <c r="LOW2357" s="2323"/>
      <c r="LOX2357" s="2323"/>
      <c r="LOY2357" s="2323"/>
      <c r="LOZ2357" s="2323"/>
      <c r="LPA2357" s="2323"/>
      <c r="LPB2357" s="2323"/>
      <c r="LPC2357" s="2323"/>
      <c r="LPD2357" s="2323"/>
      <c r="LPE2357" s="2323"/>
      <c r="LPF2357" s="2323"/>
      <c r="LPG2357" s="2323"/>
      <c r="LPH2357" s="2323"/>
      <c r="LPI2357" s="2323"/>
      <c r="LPJ2357" s="2323"/>
      <c r="LPK2357" s="2323"/>
      <c r="LPL2357" s="2323"/>
      <c r="LPM2357" s="2323"/>
      <c r="LPN2357" s="2323"/>
      <c r="LPO2357" s="2323"/>
      <c r="LPP2357" s="2323"/>
      <c r="LPQ2357" s="2323"/>
      <c r="LPR2357" s="2323"/>
      <c r="LPS2357" s="2323"/>
      <c r="LPT2357" s="2323"/>
      <c r="LPU2357" s="2323"/>
      <c r="LPV2357" s="2323"/>
      <c r="LPW2357" s="2323"/>
      <c r="LPX2357" s="2323"/>
      <c r="LPY2357" s="2323"/>
      <c r="LPZ2357" s="2323"/>
      <c r="LQA2357" s="2323"/>
      <c r="LQB2357" s="2323"/>
      <c r="LQC2357" s="2323"/>
      <c r="LQD2357" s="2323"/>
      <c r="LQE2357" s="2323"/>
      <c r="LQF2357" s="2323"/>
      <c r="LQG2357" s="2323"/>
      <c r="LQH2357" s="2323"/>
      <c r="LQI2357" s="2323"/>
      <c r="LQJ2357" s="2323"/>
      <c r="LQK2357" s="2323"/>
      <c r="LQL2357" s="2323"/>
      <c r="LQM2357" s="2323"/>
      <c r="LQN2357" s="2323"/>
      <c r="LQO2357" s="2323"/>
      <c r="LQP2357" s="2323"/>
      <c r="LQQ2357" s="2323"/>
      <c r="LQR2357" s="2323"/>
      <c r="LQS2357" s="2323"/>
      <c r="LQT2357" s="2323"/>
      <c r="LQU2357" s="2323"/>
      <c r="LQV2357" s="2323"/>
      <c r="LQW2357" s="2323"/>
      <c r="LQX2357" s="2323"/>
      <c r="LQY2357" s="2323"/>
      <c r="LQZ2357" s="2323"/>
      <c r="LRA2357" s="2323"/>
      <c r="LRB2357" s="2323"/>
      <c r="LRC2357" s="2323"/>
      <c r="LRD2357" s="2323"/>
      <c r="LRE2357" s="2323"/>
      <c r="LRF2357" s="2323"/>
      <c r="LRG2357" s="2323"/>
      <c r="LRH2357" s="2323"/>
      <c r="LRI2357" s="2323"/>
      <c r="LRJ2357" s="2323"/>
      <c r="LRK2357" s="2323"/>
      <c r="LRL2357" s="2323"/>
      <c r="LRM2357" s="2323"/>
      <c r="LRN2357" s="2323"/>
      <c r="LRO2357" s="2323"/>
      <c r="LRP2357" s="2323"/>
      <c r="LRQ2357" s="2323"/>
      <c r="LRR2357" s="2323"/>
      <c r="LRS2357" s="2323"/>
      <c r="LRT2357" s="2323"/>
      <c r="LRU2357" s="2323"/>
      <c r="LRV2357" s="2323"/>
      <c r="LRW2357" s="2323"/>
      <c r="LRX2357" s="2323"/>
      <c r="LRY2357" s="2323"/>
      <c r="LRZ2357" s="2323"/>
      <c r="LSA2357" s="2323"/>
      <c r="LSB2357" s="2323"/>
      <c r="LSC2357" s="2323"/>
      <c r="LSD2357" s="2323"/>
      <c r="LSE2357" s="2323"/>
      <c r="LSF2357" s="2323"/>
      <c r="LSG2357" s="2323"/>
      <c r="LSH2357" s="2323"/>
      <c r="LSI2357" s="2323"/>
      <c r="LSJ2357" s="2323"/>
      <c r="LSK2357" s="2323"/>
      <c r="LSL2357" s="2323"/>
      <c r="LSM2357" s="2323"/>
      <c r="LSN2357" s="2323"/>
      <c r="LSO2357" s="2323"/>
      <c r="LSP2357" s="2323"/>
      <c r="LSQ2357" s="2323"/>
      <c r="LSR2357" s="2323"/>
      <c r="LSS2357" s="2323"/>
      <c r="LST2357" s="2323"/>
      <c r="LSU2357" s="2323"/>
      <c r="LSV2357" s="2323"/>
      <c r="LSW2357" s="2323"/>
      <c r="LSX2357" s="2323"/>
      <c r="LSY2357" s="2323"/>
      <c r="LSZ2357" s="2323"/>
      <c r="LTA2357" s="2323"/>
      <c r="LTB2357" s="2323"/>
      <c r="LTC2357" s="2323"/>
      <c r="LTD2357" s="2323"/>
      <c r="LTE2357" s="2323"/>
      <c r="LTF2357" s="2323"/>
      <c r="LTG2357" s="2323"/>
      <c r="LTH2357" s="2323"/>
      <c r="LTI2357" s="2323"/>
      <c r="LTJ2357" s="2323"/>
      <c r="LTK2357" s="2323"/>
      <c r="LTL2357" s="2323"/>
      <c r="LTM2357" s="2323"/>
      <c r="LTN2357" s="2323"/>
      <c r="LTO2357" s="2323"/>
      <c r="LTP2357" s="2323"/>
      <c r="LTQ2357" s="2323"/>
      <c r="LTR2357" s="2323"/>
      <c r="LTS2357" s="2323"/>
      <c r="LTT2357" s="2323"/>
      <c r="LTU2357" s="2323"/>
      <c r="LTV2357" s="2323"/>
      <c r="LTW2357" s="2323"/>
      <c r="LTX2357" s="2323"/>
      <c r="LTY2357" s="2323"/>
      <c r="LTZ2357" s="2323"/>
      <c r="LUA2357" s="2323"/>
      <c r="LUB2357" s="2323"/>
      <c r="LUC2357" s="2323"/>
      <c r="LUD2357" s="2323"/>
      <c r="LUE2357" s="2323"/>
      <c r="LUF2357" s="2323"/>
      <c r="LUG2357" s="2323"/>
      <c r="LUH2357" s="2323"/>
      <c r="LUI2357" s="2323"/>
      <c r="LUJ2357" s="2323"/>
      <c r="LUK2357" s="2323"/>
      <c r="LUL2357" s="2323"/>
      <c r="LUM2357" s="2323"/>
      <c r="LUN2357" s="2323"/>
      <c r="LUO2357" s="2323"/>
      <c r="LUP2357" s="2323"/>
      <c r="LUQ2357" s="2323"/>
      <c r="LUR2357" s="2323"/>
      <c r="LUS2357" s="2323"/>
      <c r="LUT2357" s="2323"/>
      <c r="LUU2357" s="2323"/>
      <c r="LUV2357" s="2323"/>
      <c r="LUW2357" s="2323"/>
      <c r="LUX2357" s="2323"/>
      <c r="LUY2357" s="2323"/>
      <c r="LUZ2357" s="2323"/>
      <c r="LVA2357" s="2323"/>
      <c r="LVB2357" s="2323"/>
      <c r="LVC2357" s="2323"/>
      <c r="LVD2357" s="2323"/>
      <c r="LVE2357" s="2323"/>
      <c r="LVF2357" s="2323"/>
      <c r="LVG2357" s="2323"/>
      <c r="LVH2357" s="2323"/>
      <c r="LVI2357" s="2323"/>
      <c r="LVJ2357" s="2323"/>
      <c r="LVK2357" s="2323"/>
      <c r="LVL2357" s="2323"/>
      <c r="LVM2357" s="2323"/>
      <c r="LVN2357" s="2323"/>
      <c r="LVO2357" s="2323"/>
      <c r="LVP2357" s="2323"/>
      <c r="LVQ2357" s="2323"/>
      <c r="LVR2357" s="2323"/>
      <c r="LVS2357" s="2323"/>
      <c r="LVT2357" s="2323"/>
      <c r="LVU2357" s="2323"/>
      <c r="LVV2357" s="2323"/>
      <c r="LVW2357" s="2323"/>
      <c r="LVX2357" s="2323"/>
      <c r="LVY2357" s="2323"/>
      <c r="LVZ2357" s="2323"/>
      <c r="LWA2357" s="2323"/>
      <c r="LWB2357" s="2323"/>
      <c r="LWC2357" s="2323"/>
      <c r="LWD2357" s="2323"/>
      <c r="LWE2357" s="2323"/>
      <c r="LWF2357" s="2323"/>
      <c r="LWG2357" s="2323"/>
      <c r="LWH2357" s="2323"/>
      <c r="LWI2357" s="2323"/>
      <c r="LWJ2357" s="2323"/>
      <c r="LWK2357" s="2323"/>
      <c r="LWL2357" s="2323"/>
      <c r="LWM2357" s="2323"/>
      <c r="LWN2357" s="2323"/>
      <c r="LWO2357" s="2323"/>
      <c r="LWP2357" s="2323"/>
      <c r="LWQ2357" s="2323"/>
      <c r="LWR2357" s="2323"/>
      <c r="LWS2357" s="2323"/>
      <c r="LWT2357" s="2323"/>
      <c r="LWU2357" s="2323"/>
      <c r="LWV2357" s="2323"/>
      <c r="LWW2357" s="2323"/>
      <c r="LWX2357" s="2323"/>
      <c r="LWY2357" s="2323"/>
      <c r="LWZ2357" s="2323"/>
      <c r="LXA2357" s="2323"/>
      <c r="LXB2357" s="2323"/>
      <c r="LXC2357" s="2323"/>
      <c r="LXD2357" s="2323"/>
      <c r="LXE2357" s="2323"/>
      <c r="LXF2357" s="2323"/>
      <c r="LXG2357" s="2323"/>
      <c r="LXH2357" s="2323"/>
      <c r="LXI2357" s="2323"/>
      <c r="LXJ2357" s="2323"/>
      <c r="LXK2357" s="2323"/>
      <c r="LXL2357" s="2323"/>
      <c r="LXM2357" s="2323"/>
      <c r="LXN2357" s="2323"/>
      <c r="LXO2357" s="2323"/>
      <c r="LXP2357" s="2323"/>
      <c r="LXQ2357" s="2323"/>
      <c r="LXR2357" s="2323"/>
      <c r="LXS2357" s="2323"/>
      <c r="LXT2357" s="2323"/>
      <c r="LXU2357" s="2323"/>
      <c r="LXV2357" s="2323"/>
      <c r="LXW2357" s="2323"/>
      <c r="LXX2357" s="2323"/>
      <c r="LXY2357" s="2323"/>
      <c r="LXZ2357" s="2323"/>
      <c r="LYA2357" s="2323"/>
      <c r="LYB2357" s="2323"/>
      <c r="LYC2357" s="2323"/>
      <c r="LYD2357" s="2323"/>
      <c r="LYE2357" s="2323"/>
      <c r="LYF2357" s="2323"/>
      <c r="LYG2357" s="2323"/>
      <c r="LYH2357" s="2323"/>
      <c r="LYI2357" s="2323"/>
      <c r="LYJ2357" s="2323"/>
      <c r="LYK2357" s="2323"/>
      <c r="LYL2357" s="2323"/>
      <c r="LYM2357" s="2323"/>
      <c r="LYN2357" s="2323"/>
      <c r="LYO2357" s="2323"/>
      <c r="LYP2357" s="2323"/>
      <c r="LYQ2357" s="2323"/>
      <c r="LYR2357" s="2323"/>
      <c r="LYS2357" s="2323"/>
      <c r="LYT2357" s="2323"/>
      <c r="LYU2357" s="2323"/>
      <c r="LYV2357" s="2323"/>
      <c r="LYW2357" s="2323"/>
      <c r="LYX2357" s="2323"/>
      <c r="LYY2357" s="2323"/>
      <c r="LYZ2357" s="2323"/>
      <c r="LZA2357" s="2323"/>
      <c r="LZB2357" s="2323"/>
      <c r="LZC2357" s="2323"/>
      <c r="LZD2357" s="2323"/>
      <c r="LZE2357" s="2323"/>
      <c r="LZF2357" s="2323"/>
      <c r="LZG2357" s="2323"/>
      <c r="LZH2357" s="2323"/>
      <c r="LZI2357" s="2323"/>
      <c r="LZJ2357" s="2323"/>
      <c r="LZK2357" s="2323"/>
      <c r="LZL2357" s="2323"/>
      <c r="LZM2357" s="2323"/>
      <c r="LZN2357" s="2323"/>
      <c r="LZO2357" s="2323"/>
      <c r="LZP2357" s="2323"/>
      <c r="LZQ2357" s="2323"/>
      <c r="LZR2357" s="2323"/>
      <c r="LZS2357" s="2323"/>
      <c r="LZT2357" s="2323"/>
      <c r="LZU2357" s="2323"/>
      <c r="LZV2357" s="2323"/>
      <c r="LZW2357" s="2323"/>
      <c r="LZX2357" s="2323"/>
      <c r="LZY2357" s="2323"/>
      <c r="LZZ2357" s="2323"/>
      <c r="MAA2357" s="2323"/>
      <c r="MAB2357" s="2323"/>
      <c r="MAC2357" s="2323"/>
      <c r="MAD2357" s="2323"/>
      <c r="MAE2357" s="2323"/>
      <c r="MAF2357" s="2323"/>
      <c r="MAG2357" s="2323"/>
      <c r="MAH2357" s="2323"/>
      <c r="MAI2357" s="2323"/>
      <c r="MAJ2357" s="2323"/>
      <c r="MAK2357" s="2323"/>
      <c r="MAL2357" s="2323"/>
      <c r="MAM2357" s="2323"/>
      <c r="MAN2357" s="2323"/>
      <c r="MAO2357" s="2323"/>
      <c r="MAP2357" s="2323"/>
      <c r="MAQ2357" s="2323"/>
      <c r="MAR2357" s="2323"/>
      <c r="MAS2357" s="2323"/>
      <c r="MAT2357" s="2323"/>
      <c r="MAU2357" s="2323"/>
      <c r="MAV2357" s="2323"/>
      <c r="MAW2357" s="2323"/>
      <c r="MAX2357" s="2323"/>
      <c r="MAY2357" s="2323"/>
      <c r="MAZ2357" s="2323"/>
      <c r="MBA2357" s="2323"/>
      <c r="MBB2357" s="2323"/>
      <c r="MBC2357" s="2323"/>
      <c r="MBD2357" s="2323"/>
      <c r="MBE2357" s="2323"/>
      <c r="MBF2357" s="2323"/>
      <c r="MBG2357" s="2323"/>
      <c r="MBH2357" s="2323"/>
      <c r="MBI2357" s="2323"/>
      <c r="MBJ2357" s="2323"/>
      <c r="MBK2357" s="2323"/>
      <c r="MBL2357" s="2323"/>
      <c r="MBM2357" s="2323"/>
      <c r="MBN2357" s="2323"/>
      <c r="MBO2357" s="2323"/>
      <c r="MBP2357" s="2323"/>
      <c r="MBQ2357" s="2323"/>
      <c r="MBR2357" s="2323"/>
      <c r="MBS2357" s="2323"/>
      <c r="MBT2357" s="2323"/>
      <c r="MBU2357" s="2323"/>
      <c r="MBV2357" s="2323"/>
      <c r="MBW2357" s="2323"/>
      <c r="MBX2357" s="2323"/>
      <c r="MBY2357" s="2323"/>
      <c r="MBZ2357" s="2323"/>
      <c r="MCA2357" s="2323"/>
      <c r="MCB2357" s="2323"/>
      <c r="MCC2357" s="2323"/>
      <c r="MCD2357" s="2323"/>
      <c r="MCE2357" s="2323"/>
      <c r="MCF2357" s="2323"/>
      <c r="MCG2357" s="2323"/>
      <c r="MCH2357" s="2323"/>
      <c r="MCI2357" s="2323"/>
      <c r="MCJ2357" s="2323"/>
      <c r="MCK2357" s="2323"/>
      <c r="MCL2357" s="2323"/>
      <c r="MCM2357" s="2323"/>
      <c r="MCN2357" s="2323"/>
      <c r="MCO2357" s="2323"/>
      <c r="MCP2357" s="2323"/>
      <c r="MCQ2357" s="2323"/>
      <c r="MCR2357" s="2323"/>
      <c r="MCS2357" s="2323"/>
      <c r="MCT2357" s="2323"/>
      <c r="MCU2357" s="2323"/>
      <c r="MCV2357" s="2323"/>
      <c r="MCW2357" s="2323"/>
      <c r="MCX2357" s="2323"/>
      <c r="MCY2357" s="2323"/>
      <c r="MCZ2357" s="2323"/>
      <c r="MDA2357" s="2323"/>
      <c r="MDB2357" s="2323"/>
      <c r="MDC2357" s="2323"/>
      <c r="MDD2357" s="2323"/>
      <c r="MDE2357" s="2323"/>
      <c r="MDF2357" s="2323"/>
      <c r="MDG2357" s="2323"/>
      <c r="MDH2357" s="2323"/>
      <c r="MDI2357" s="2323"/>
      <c r="MDJ2357" s="2323"/>
      <c r="MDK2357" s="2323"/>
      <c r="MDL2357" s="2323"/>
      <c r="MDM2357" s="2323"/>
      <c r="MDN2357" s="2323"/>
      <c r="MDO2357" s="2323"/>
      <c r="MDP2357" s="2323"/>
      <c r="MDQ2357" s="2323"/>
      <c r="MDR2357" s="2323"/>
      <c r="MDS2357" s="2323"/>
      <c r="MDT2357" s="2323"/>
      <c r="MDU2357" s="2323"/>
      <c r="MDV2357" s="2323"/>
      <c r="MDW2357" s="2323"/>
      <c r="MDX2357" s="2323"/>
      <c r="MDY2357" s="2323"/>
      <c r="MDZ2357" s="2323"/>
      <c r="MEA2357" s="2323"/>
      <c r="MEB2357" s="2323"/>
      <c r="MEC2357" s="2323"/>
      <c r="MED2357" s="2323"/>
      <c r="MEE2357" s="2323"/>
      <c r="MEF2357" s="2323"/>
      <c r="MEG2357" s="2323"/>
      <c r="MEH2357" s="2323"/>
      <c r="MEI2357" s="2323"/>
      <c r="MEJ2357" s="2323"/>
      <c r="MEK2357" s="2323"/>
      <c r="MEL2357" s="2323"/>
      <c r="MEM2357" s="2323"/>
      <c r="MEN2357" s="2323"/>
      <c r="MEO2357" s="2323"/>
      <c r="MEP2357" s="2323"/>
      <c r="MEQ2357" s="2323"/>
      <c r="MER2357" s="2323"/>
      <c r="MES2357" s="2323"/>
      <c r="MET2357" s="2323"/>
      <c r="MEU2357" s="2323"/>
      <c r="MEV2357" s="2323"/>
      <c r="MEW2357" s="2323"/>
      <c r="MEX2357" s="2323"/>
      <c r="MEY2357" s="2323"/>
      <c r="MEZ2357" s="2323"/>
      <c r="MFA2357" s="2323"/>
      <c r="MFB2357" s="2323"/>
      <c r="MFC2357" s="2323"/>
      <c r="MFD2357" s="2323"/>
      <c r="MFE2357" s="2323"/>
      <c r="MFF2357" s="2323"/>
      <c r="MFG2357" s="2323"/>
      <c r="MFH2357" s="2323"/>
      <c r="MFI2357" s="2323"/>
      <c r="MFJ2357" s="2323"/>
      <c r="MFK2357" s="2323"/>
      <c r="MFL2357" s="2323"/>
      <c r="MFM2357" s="2323"/>
      <c r="MFN2357" s="2323"/>
      <c r="MFO2357" s="2323"/>
      <c r="MFP2357" s="2323"/>
      <c r="MFQ2357" s="2323"/>
      <c r="MFR2357" s="2323"/>
      <c r="MFS2357" s="2323"/>
      <c r="MFT2357" s="2323"/>
      <c r="MFU2357" s="2323"/>
      <c r="MFV2357" s="2323"/>
      <c r="MFW2357" s="2323"/>
      <c r="MFX2357" s="2323"/>
      <c r="MFY2357" s="2323"/>
      <c r="MFZ2357" s="2323"/>
      <c r="MGA2357" s="2323"/>
      <c r="MGB2357" s="2323"/>
      <c r="MGC2357" s="2323"/>
      <c r="MGD2357" s="2323"/>
      <c r="MGE2357" s="2323"/>
      <c r="MGF2357" s="2323"/>
      <c r="MGG2357" s="2323"/>
      <c r="MGH2357" s="2323"/>
      <c r="MGI2357" s="2323"/>
      <c r="MGJ2357" s="2323"/>
      <c r="MGK2357" s="2323"/>
      <c r="MGL2357" s="2323"/>
      <c r="MGM2357" s="2323"/>
      <c r="MGN2357" s="2323"/>
      <c r="MGO2357" s="2323"/>
      <c r="MGP2357" s="2323"/>
      <c r="MGQ2357" s="2323"/>
      <c r="MGR2357" s="2323"/>
      <c r="MGS2357" s="2323"/>
      <c r="MGT2357" s="2323"/>
      <c r="MGU2357" s="2323"/>
      <c r="MGV2357" s="2323"/>
      <c r="MGW2357" s="2323"/>
      <c r="MGX2357" s="2323"/>
      <c r="MGY2357" s="2323"/>
      <c r="MGZ2357" s="2323"/>
      <c r="MHA2357" s="2323"/>
      <c r="MHB2357" s="2323"/>
      <c r="MHC2357" s="2323"/>
      <c r="MHD2357" s="2323"/>
      <c r="MHE2357" s="2323"/>
      <c r="MHF2357" s="2323"/>
      <c r="MHG2357" s="2323"/>
      <c r="MHH2357" s="2323"/>
      <c r="MHI2357" s="2323"/>
      <c r="MHJ2357" s="2323"/>
      <c r="MHK2357" s="2323"/>
      <c r="MHL2357" s="2323"/>
      <c r="MHM2357" s="2323"/>
      <c r="MHN2357" s="2323"/>
      <c r="MHO2357" s="2323"/>
      <c r="MHP2357" s="2323"/>
      <c r="MHQ2357" s="2323"/>
      <c r="MHR2357" s="2323"/>
      <c r="MHS2357" s="2323"/>
      <c r="MHT2357" s="2323"/>
      <c r="MHU2357" s="2323"/>
      <c r="MHV2357" s="2323"/>
      <c r="MHW2357" s="2323"/>
      <c r="MHX2357" s="2323"/>
      <c r="MHY2357" s="2323"/>
      <c r="MHZ2357" s="2323"/>
      <c r="MIA2357" s="2323"/>
      <c r="MIB2357" s="2323"/>
      <c r="MIC2357" s="2323"/>
      <c r="MID2357" s="2323"/>
      <c r="MIE2357" s="2323"/>
      <c r="MIF2357" s="2323"/>
      <c r="MIG2357" s="2323"/>
      <c r="MIH2357" s="2323"/>
      <c r="MII2357" s="2323"/>
      <c r="MIJ2357" s="2323"/>
      <c r="MIK2357" s="2323"/>
      <c r="MIL2357" s="2323"/>
      <c r="MIM2357" s="2323"/>
      <c r="MIN2357" s="2323"/>
      <c r="MIO2357" s="2323"/>
      <c r="MIP2357" s="2323"/>
      <c r="MIQ2357" s="2323"/>
      <c r="MIR2357" s="2323"/>
      <c r="MIS2357" s="2323"/>
      <c r="MIT2357" s="2323"/>
      <c r="MIU2357" s="2323"/>
      <c r="MIV2357" s="2323"/>
      <c r="MIW2357" s="2323"/>
      <c r="MIX2357" s="2323"/>
      <c r="MIY2357" s="2323"/>
      <c r="MIZ2357" s="2323"/>
      <c r="MJA2357" s="2323"/>
      <c r="MJB2357" s="2323"/>
      <c r="MJC2357" s="2323"/>
      <c r="MJD2357" s="2323"/>
      <c r="MJE2357" s="2323"/>
      <c r="MJF2357" s="2323"/>
      <c r="MJG2357" s="2323"/>
      <c r="MJH2357" s="2323"/>
      <c r="MJI2357" s="2323"/>
      <c r="MJJ2357" s="2323"/>
      <c r="MJK2357" s="2323"/>
      <c r="MJL2357" s="2323"/>
      <c r="MJM2357" s="2323"/>
      <c r="MJN2357" s="2323"/>
      <c r="MJO2357" s="2323"/>
      <c r="MJP2357" s="2323"/>
      <c r="MJQ2357" s="2323"/>
      <c r="MJR2357" s="2323"/>
      <c r="MJS2357" s="2323"/>
      <c r="MJT2357" s="2323"/>
      <c r="MJU2357" s="2323"/>
      <c r="MJV2357" s="2323"/>
      <c r="MJW2357" s="2323"/>
      <c r="MJX2357" s="2323"/>
      <c r="MJY2357" s="2323"/>
      <c r="MJZ2357" s="2323"/>
      <c r="MKA2357" s="2323"/>
      <c r="MKB2357" s="2323"/>
      <c r="MKC2357" s="2323"/>
      <c r="MKD2357" s="2323"/>
      <c r="MKE2357" s="2323"/>
      <c r="MKF2357" s="2323"/>
      <c r="MKG2357" s="2323"/>
      <c r="MKH2357" s="2323"/>
      <c r="MKI2357" s="2323"/>
      <c r="MKJ2357" s="2323"/>
      <c r="MKK2357" s="2323"/>
      <c r="MKL2357" s="2323"/>
      <c r="MKM2357" s="2323"/>
      <c r="MKN2357" s="2323"/>
      <c r="MKO2357" s="2323"/>
      <c r="MKP2357" s="2323"/>
      <c r="MKQ2357" s="2323"/>
      <c r="MKR2357" s="2323"/>
      <c r="MKS2357" s="2323"/>
      <c r="MKT2357" s="2323"/>
      <c r="MKU2357" s="2323"/>
      <c r="MKV2357" s="2323"/>
      <c r="MKW2357" s="2323"/>
      <c r="MKX2357" s="2323"/>
      <c r="MKY2357" s="2323"/>
      <c r="MKZ2357" s="2323"/>
      <c r="MLA2357" s="2323"/>
      <c r="MLB2357" s="2323"/>
      <c r="MLC2357" s="2323"/>
      <c r="MLD2357" s="2323"/>
      <c r="MLE2357" s="2323"/>
      <c r="MLF2357" s="2323"/>
      <c r="MLG2357" s="2323"/>
      <c r="MLH2357" s="2323"/>
      <c r="MLI2357" s="2323"/>
      <c r="MLJ2357" s="2323"/>
      <c r="MLK2357" s="2323"/>
      <c r="MLL2357" s="2323"/>
      <c r="MLM2357" s="2323"/>
      <c r="MLN2357" s="2323"/>
      <c r="MLO2357" s="2323"/>
      <c r="MLP2357" s="2323"/>
      <c r="MLQ2357" s="2323"/>
      <c r="MLR2357" s="2323"/>
      <c r="MLS2357" s="2323"/>
      <c r="MLT2357" s="2323"/>
      <c r="MLU2357" s="2323"/>
      <c r="MLV2357" s="2323"/>
      <c r="MLW2357" s="2323"/>
      <c r="MLX2357" s="2323"/>
      <c r="MLY2357" s="2323"/>
      <c r="MLZ2357" s="2323"/>
      <c r="MMA2357" s="2323"/>
      <c r="MMB2357" s="2323"/>
      <c r="MMC2357" s="2323"/>
      <c r="MMD2357" s="2323"/>
      <c r="MME2357" s="2323"/>
      <c r="MMF2357" s="2323"/>
      <c r="MMG2357" s="2323"/>
      <c r="MMH2357" s="2323"/>
      <c r="MMI2357" s="2323"/>
      <c r="MMJ2357" s="2323"/>
      <c r="MMK2357" s="2323"/>
      <c r="MML2357" s="2323"/>
      <c r="MMM2357" s="2323"/>
      <c r="MMN2357" s="2323"/>
      <c r="MMO2357" s="2323"/>
      <c r="MMP2357" s="2323"/>
      <c r="MMQ2357" s="2323"/>
      <c r="MMR2357" s="2323"/>
      <c r="MMS2357" s="2323"/>
      <c r="MMT2357" s="2323"/>
      <c r="MMU2357" s="2323"/>
      <c r="MMV2357" s="2323"/>
      <c r="MMW2357" s="2323"/>
      <c r="MMX2357" s="2323"/>
      <c r="MMY2357" s="2323"/>
      <c r="MMZ2357" s="2323"/>
      <c r="MNA2357" s="2323"/>
      <c r="MNB2357" s="2323"/>
      <c r="MNC2357" s="2323"/>
      <c r="MND2357" s="2323"/>
      <c r="MNE2357" s="2323"/>
      <c r="MNF2357" s="2323"/>
      <c r="MNG2357" s="2323"/>
      <c r="MNH2357" s="2323"/>
      <c r="MNI2357" s="2323"/>
      <c r="MNJ2357" s="2323"/>
      <c r="MNK2357" s="2323"/>
      <c r="MNL2357" s="2323"/>
      <c r="MNM2357" s="2323"/>
      <c r="MNN2357" s="2323"/>
      <c r="MNO2357" s="2323"/>
      <c r="MNP2357" s="2323"/>
      <c r="MNQ2357" s="2323"/>
      <c r="MNR2357" s="2323"/>
      <c r="MNS2357" s="2323"/>
      <c r="MNT2357" s="2323"/>
      <c r="MNU2357" s="2323"/>
      <c r="MNV2357" s="2323"/>
      <c r="MNW2357" s="2323"/>
      <c r="MNX2357" s="2323"/>
      <c r="MNY2357" s="2323"/>
      <c r="MNZ2357" s="2323"/>
      <c r="MOA2357" s="2323"/>
      <c r="MOB2357" s="2323"/>
      <c r="MOC2357" s="2323"/>
      <c r="MOD2357" s="2323"/>
      <c r="MOE2357" s="2323"/>
      <c r="MOF2357" s="2323"/>
      <c r="MOG2357" s="2323"/>
      <c r="MOH2357" s="2323"/>
      <c r="MOI2357" s="2323"/>
      <c r="MOJ2357" s="2323"/>
      <c r="MOK2357" s="2323"/>
      <c r="MOL2357" s="2323"/>
      <c r="MOM2357" s="2323"/>
      <c r="MON2357" s="2323"/>
      <c r="MOO2357" s="2323"/>
      <c r="MOP2357" s="2323"/>
      <c r="MOQ2357" s="2323"/>
      <c r="MOR2357" s="2323"/>
      <c r="MOS2357" s="2323"/>
      <c r="MOT2357" s="2323"/>
      <c r="MOU2357" s="2323"/>
      <c r="MOV2357" s="2323"/>
      <c r="MOW2357" s="2323"/>
      <c r="MOX2357" s="2323"/>
      <c r="MOY2357" s="2323"/>
      <c r="MOZ2357" s="2323"/>
      <c r="MPA2357" s="2323"/>
      <c r="MPB2357" s="2323"/>
      <c r="MPC2357" s="2323"/>
      <c r="MPD2357" s="2323"/>
      <c r="MPE2357" s="2323"/>
      <c r="MPF2357" s="2323"/>
      <c r="MPG2357" s="2323"/>
      <c r="MPH2357" s="2323"/>
      <c r="MPI2357" s="2323"/>
      <c r="MPJ2357" s="2323"/>
      <c r="MPK2357" s="2323"/>
      <c r="MPL2357" s="2323"/>
      <c r="MPM2357" s="2323"/>
      <c r="MPN2357" s="2323"/>
      <c r="MPO2357" s="2323"/>
      <c r="MPP2357" s="2323"/>
      <c r="MPQ2357" s="2323"/>
      <c r="MPR2357" s="2323"/>
      <c r="MPS2357" s="2323"/>
      <c r="MPT2357" s="2323"/>
      <c r="MPU2357" s="2323"/>
      <c r="MPV2357" s="2323"/>
      <c r="MPW2357" s="2323"/>
      <c r="MPX2357" s="2323"/>
      <c r="MPY2357" s="2323"/>
      <c r="MPZ2357" s="2323"/>
      <c r="MQA2357" s="2323"/>
      <c r="MQB2357" s="2323"/>
      <c r="MQC2357" s="2323"/>
      <c r="MQD2357" s="2323"/>
      <c r="MQE2357" s="2323"/>
      <c r="MQF2357" s="2323"/>
      <c r="MQG2357" s="2323"/>
      <c r="MQH2357" s="2323"/>
      <c r="MQI2357" s="2323"/>
      <c r="MQJ2357" s="2323"/>
      <c r="MQK2357" s="2323"/>
      <c r="MQL2357" s="2323"/>
      <c r="MQM2357" s="2323"/>
      <c r="MQN2357" s="2323"/>
      <c r="MQO2357" s="2323"/>
      <c r="MQP2357" s="2323"/>
      <c r="MQQ2357" s="2323"/>
      <c r="MQR2357" s="2323"/>
      <c r="MQS2357" s="2323"/>
      <c r="MQT2357" s="2323"/>
      <c r="MQU2357" s="2323"/>
      <c r="MQV2357" s="2323"/>
      <c r="MQW2357" s="2323"/>
      <c r="MQX2357" s="2323"/>
      <c r="MQY2357" s="2323"/>
      <c r="MQZ2357" s="2323"/>
      <c r="MRA2357" s="2323"/>
      <c r="MRB2357" s="2323"/>
      <c r="MRC2357" s="2323"/>
      <c r="MRD2357" s="2323"/>
      <c r="MRE2357" s="2323"/>
      <c r="MRF2357" s="2323"/>
      <c r="MRG2357" s="2323"/>
      <c r="MRH2357" s="2323"/>
      <c r="MRI2357" s="2323"/>
      <c r="MRJ2357" s="2323"/>
      <c r="MRK2357" s="2323"/>
      <c r="MRL2357" s="2323"/>
      <c r="MRM2357" s="2323"/>
      <c r="MRN2357" s="2323"/>
      <c r="MRO2357" s="2323"/>
      <c r="MRP2357" s="2323"/>
      <c r="MRQ2357" s="2323"/>
      <c r="MRR2357" s="2323"/>
      <c r="MRS2357" s="2323"/>
      <c r="MRT2357" s="2323"/>
      <c r="MRU2357" s="2323"/>
      <c r="MRV2357" s="2323"/>
      <c r="MRW2357" s="2323"/>
      <c r="MRX2357" s="2323"/>
      <c r="MRY2357" s="2323"/>
      <c r="MRZ2357" s="2323"/>
      <c r="MSA2357" s="2323"/>
      <c r="MSB2357" s="2323"/>
      <c r="MSC2357" s="2323"/>
      <c r="MSD2357" s="2323"/>
      <c r="MSE2357" s="2323"/>
      <c r="MSF2357" s="2323"/>
      <c r="MSG2357" s="2323"/>
      <c r="MSH2357" s="2323"/>
      <c r="MSI2357" s="2323"/>
      <c r="MSJ2357" s="2323"/>
      <c r="MSK2357" s="2323"/>
      <c r="MSL2357" s="2323"/>
      <c r="MSM2357" s="2323"/>
      <c r="MSN2357" s="2323"/>
      <c r="MSO2357" s="2323"/>
      <c r="MSP2357" s="2323"/>
      <c r="MSQ2357" s="2323"/>
      <c r="MSR2357" s="2323"/>
      <c r="MSS2357" s="2323"/>
      <c r="MST2357" s="2323"/>
      <c r="MSU2357" s="2323"/>
      <c r="MSV2357" s="2323"/>
      <c r="MSW2357" s="2323"/>
      <c r="MSX2357" s="2323"/>
      <c r="MSY2357" s="2323"/>
      <c r="MSZ2357" s="2323"/>
      <c r="MTA2357" s="2323"/>
      <c r="MTB2357" s="2323"/>
      <c r="MTC2357" s="2323"/>
      <c r="MTD2357" s="2323"/>
      <c r="MTE2357" s="2323"/>
      <c r="MTF2357" s="2323"/>
      <c r="MTG2357" s="2323"/>
      <c r="MTH2357" s="2323"/>
      <c r="MTI2357" s="2323"/>
      <c r="MTJ2357" s="2323"/>
      <c r="MTK2357" s="2323"/>
      <c r="MTL2357" s="2323"/>
      <c r="MTM2357" s="2323"/>
      <c r="MTN2357" s="2323"/>
      <c r="MTO2357" s="2323"/>
      <c r="MTP2357" s="2323"/>
      <c r="MTQ2357" s="2323"/>
      <c r="MTR2357" s="2323"/>
      <c r="MTS2357" s="2323"/>
      <c r="MTT2357" s="2323"/>
      <c r="MTU2357" s="2323"/>
      <c r="MTV2357" s="2323"/>
      <c r="MTW2357" s="2323"/>
      <c r="MTX2357" s="2323"/>
      <c r="MTY2357" s="2323"/>
      <c r="MTZ2357" s="2323"/>
      <c r="MUA2357" s="2323"/>
      <c r="MUB2357" s="2323"/>
      <c r="MUC2357" s="2323"/>
      <c r="MUD2357" s="2323"/>
      <c r="MUE2357" s="2323"/>
      <c r="MUF2357" s="2323"/>
      <c r="MUG2357" s="2323"/>
      <c r="MUH2357" s="2323"/>
      <c r="MUI2357" s="2323"/>
      <c r="MUJ2357" s="2323"/>
      <c r="MUK2357" s="2323"/>
      <c r="MUL2357" s="2323"/>
      <c r="MUM2357" s="2323"/>
      <c r="MUN2357" s="2323"/>
      <c r="MUO2357" s="2323"/>
      <c r="MUP2357" s="2323"/>
      <c r="MUQ2357" s="2323"/>
      <c r="MUR2357" s="2323"/>
      <c r="MUS2357" s="2323"/>
      <c r="MUT2357" s="2323"/>
      <c r="MUU2357" s="2323"/>
      <c r="MUV2357" s="2323"/>
      <c r="MUW2357" s="2323"/>
      <c r="MUX2357" s="2323"/>
      <c r="MUY2357" s="2323"/>
      <c r="MUZ2357" s="2323"/>
      <c r="MVA2357" s="2323"/>
      <c r="MVB2357" s="2323"/>
      <c r="MVC2357" s="2323"/>
      <c r="MVD2357" s="2323"/>
      <c r="MVE2357" s="2323"/>
      <c r="MVF2357" s="2323"/>
      <c r="MVG2357" s="2323"/>
      <c r="MVH2357" s="2323"/>
      <c r="MVI2357" s="2323"/>
      <c r="MVJ2357" s="2323"/>
      <c r="MVK2357" s="2323"/>
      <c r="MVL2357" s="2323"/>
      <c r="MVM2357" s="2323"/>
      <c r="MVN2357" s="2323"/>
      <c r="MVO2357" s="2323"/>
      <c r="MVP2357" s="2323"/>
      <c r="MVQ2357" s="2323"/>
      <c r="MVR2357" s="2323"/>
      <c r="MVS2357" s="2323"/>
      <c r="MVT2357" s="2323"/>
      <c r="MVU2357" s="2323"/>
      <c r="MVV2357" s="2323"/>
      <c r="MVW2357" s="2323"/>
      <c r="MVX2357" s="2323"/>
      <c r="MVY2357" s="2323"/>
      <c r="MVZ2357" s="2323"/>
      <c r="MWA2357" s="2323"/>
      <c r="MWB2357" s="2323"/>
      <c r="MWC2357" s="2323"/>
      <c r="MWD2357" s="2323"/>
      <c r="MWE2357" s="2323"/>
      <c r="MWF2357" s="2323"/>
      <c r="MWG2357" s="2323"/>
      <c r="MWH2357" s="2323"/>
      <c r="MWI2357" s="2323"/>
      <c r="MWJ2357" s="2323"/>
      <c r="MWK2357" s="2323"/>
      <c r="MWL2357" s="2323"/>
      <c r="MWM2357" s="2323"/>
      <c r="MWN2357" s="2323"/>
      <c r="MWO2357" s="2323"/>
      <c r="MWP2357" s="2323"/>
      <c r="MWQ2357" s="2323"/>
      <c r="MWR2357" s="2323"/>
      <c r="MWS2357" s="2323"/>
      <c r="MWT2357" s="2323"/>
      <c r="MWU2357" s="2323"/>
      <c r="MWV2357" s="2323"/>
      <c r="MWW2357" s="2323"/>
      <c r="MWX2357" s="2323"/>
      <c r="MWY2357" s="2323"/>
      <c r="MWZ2357" s="2323"/>
      <c r="MXA2357" s="2323"/>
      <c r="MXB2357" s="2323"/>
      <c r="MXC2357" s="2323"/>
      <c r="MXD2357" s="2323"/>
      <c r="MXE2357" s="2323"/>
      <c r="MXF2357" s="2323"/>
      <c r="MXG2357" s="2323"/>
      <c r="MXH2357" s="2323"/>
      <c r="MXI2357" s="2323"/>
      <c r="MXJ2357" s="2323"/>
      <c r="MXK2357" s="2323"/>
      <c r="MXL2357" s="2323"/>
      <c r="MXM2357" s="2323"/>
      <c r="MXN2357" s="2323"/>
      <c r="MXO2357" s="2323"/>
      <c r="MXP2357" s="2323"/>
      <c r="MXQ2357" s="2323"/>
      <c r="MXR2357" s="2323"/>
      <c r="MXS2357" s="2323"/>
      <c r="MXT2357" s="2323"/>
      <c r="MXU2357" s="2323"/>
      <c r="MXV2357" s="2323"/>
      <c r="MXW2357" s="2323"/>
      <c r="MXX2357" s="2323"/>
      <c r="MXY2357" s="2323"/>
      <c r="MXZ2357" s="2323"/>
      <c r="MYA2357" s="2323"/>
      <c r="MYB2357" s="2323"/>
      <c r="MYC2357" s="2323"/>
      <c r="MYD2357" s="2323"/>
      <c r="MYE2357" s="2323"/>
      <c r="MYF2357" s="2323"/>
      <c r="MYG2357" s="2323"/>
      <c r="MYH2357" s="2323"/>
      <c r="MYI2357" s="2323"/>
      <c r="MYJ2357" s="2323"/>
      <c r="MYK2357" s="2323"/>
      <c r="MYL2357" s="2323"/>
      <c r="MYM2357" s="2323"/>
      <c r="MYN2357" s="2323"/>
      <c r="MYO2357" s="2323"/>
      <c r="MYP2357" s="2323"/>
      <c r="MYQ2357" s="2323"/>
      <c r="MYR2357" s="2323"/>
      <c r="MYS2357" s="2323"/>
      <c r="MYT2357" s="2323"/>
      <c r="MYU2357" s="2323"/>
      <c r="MYV2357" s="2323"/>
      <c r="MYW2357" s="2323"/>
      <c r="MYX2357" s="2323"/>
      <c r="MYY2357" s="2323"/>
      <c r="MYZ2357" s="2323"/>
      <c r="MZA2357" s="2323"/>
      <c r="MZB2357" s="2323"/>
      <c r="MZC2357" s="2323"/>
      <c r="MZD2357" s="2323"/>
      <c r="MZE2357" s="2323"/>
      <c r="MZF2357" s="2323"/>
      <c r="MZG2357" s="2323"/>
      <c r="MZH2357" s="2323"/>
      <c r="MZI2357" s="2323"/>
      <c r="MZJ2357" s="2323"/>
      <c r="MZK2357" s="2323"/>
      <c r="MZL2357" s="2323"/>
      <c r="MZM2357" s="2323"/>
      <c r="MZN2357" s="2323"/>
      <c r="MZO2357" s="2323"/>
      <c r="MZP2357" s="2323"/>
      <c r="MZQ2357" s="2323"/>
      <c r="MZR2357" s="2323"/>
      <c r="MZS2357" s="2323"/>
      <c r="MZT2357" s="2323"/>
      <c r="MZU2357" s="2323"/>
      <c r="MZV2357" s="2323"/>
      <c r="MZW2357" s="2323"/>
      <c r="MZX2357" s="2323"/>
      <c r="MZY2357" s="2323"/>
      <c r="MZZ2357" s="2323"/>
      <c r="NAA2357" s="2323"/>
      <c r="NAB2357" s="2323"/>
      <c r="NAC2357" s="2323"/>
      <c r="NAD2357" s="2323"/>
      <c r="NAE2357" s="2323"/>
      <c r="NAF2357" s="2323"/>
      <c r="NAG2357" s="2323"/>
      <c r="NAH2357" s="2323"/>
      <c r="NAI2357" s="2323"/>
      <c r="NAJ2357" s="2323"/>
      <c r="NAK2357" s="2323"/>
      <c r="NAL2357" s="2323"/>
      <c r="NAM2357" s="2323"/>
      <c r="NAN2357" s="2323"/>
      <c r="NAO2357" s="2323"/>
      <c r="NAP2357" s="2323"/>
      <c r="NAQ2357" s="2323"/>
      <c r="NAR2357" s="2323"/>
      <c r="NAS2357" s="2323"/>
      <c r="NAT2357" s="2323"/>
      <c r="NAU2357" s="2323"/>
      <c r="NAV2357" s="2323"/>
      <c r="NAW2357" s="2323"/>
      <c r="NAX2357" s="2323"/>
      <c r="NAY2357" s="2323"/>
      <c r="NAZ2357" s="2323"/>
      <c r="NBA2357" s="2323"/>
      <c r="NBB2357" s="2323"/>
      <c r="NBC2357" s="2323"/>
      <c r="NBD2357" s="2323"/>
      <c r="NBE2357" s="2323"/>
      <c r="NBF2357" s="2323"/>
      <c r="NBG2357" s="2323"/>
      <c r="NBH2357" s="2323"/>
      <c r="NBI2357" s="2323"/>
      <c r="NBJ2357" s="2323"/>
      <c r="NBK2357" s="2323"/>
      <c r="NBL2357" s="2323"/>
      <c r="NBM2357" s="2323"/>
      <c r="NBN2357" s="2323"/>
      <c r="NBO2357" s="2323"/>
      <c r="NBP2357" s="2323"/>
      <c r="NBQ2357" s="2323"/>
      <c r="NBR2357" s="2323"/>
      <c r="NBS2357" s="2323"/>
      <c r="NBT2357" s="2323"/>
      <c r="NBU2357" s="2323"/>
      <c r="NBV2357" s="2323"/>
      <c r="NBW2357" s="2323"/>
      <c r="NBX2357" s="2323"/>
      <c r="NBY2357" s="2323"/>
      <c r="NBZ2357" s="2323"/>
      <c r="NCA2357" s="2323"/>
      <c r="NCB2357" s="2323"/>
      <c r="NCC2357" s="2323"/>
      <c r="NCD2357" s="2323"/>
      <c r="NCE2357" s="2323"/>
      <c r="NCF2357" s="2323"/>
      <c r="NCG2357" s="2323"/>
      <c r="NCH2357" s="2323"/>
      <c r="NCI2357" s="2323"/>
      <c r="NCJ2357" s="2323"/>
      <c r="NCK2357" s="2323"/>
      <c r="NCL2357" s="2323"/>
      <c r="NCM2357" s="2323"/>
      <c r="NCN2357" s="2323"/>
      <c r="NCO2357" s="2323"/>
      <c r="NCP2357" s="2323"/>
      <c r="NCQ2357" s="2323"/>
      <c r="NCR2357" s="2323"/>
      <c r="NCS2357" s="2323"/>
      <c r="NCT2357" s="2323"/>
      <c r="NCU2357" s="2323"/>
      <c r="NCV2357" s="2323"/>
      <c r="NCW2357" s="2323"/>
      <c r="NCX2357" s="2323"/>
      <c r="NCY2357" s="2323"/>
      <c r="NCZ2357" s="2323"/>
      <c r="NDA2357" s="2323"/>
      <c r="NDB2357" s="2323"/>
      <c r="NDC2357" s="2323"/>
      <c r="NDD2357" s="2323"/>
      <c r="NDE2357" s="2323"/>
      <c r="NDF2357" s="2323"/>
      <c r="NDG2357" s="2323"/>
      <c r="NDH2357" s="2323"/>
      <c r="NDI2357" s="2323"/>
      <c r="NDJ2357" s="2323"/>
      <c r="NDK2357" s="2323"/>
      <c r="NDL2357" s="2323"/>
      <c r="NDM2357" s="2323"/>
      <c r="NDN2357" s="2323"/>
      <c r="NDO2357" s="2323"/>
      <c r="NDP2357" s="2323"/>
      <c r="NDQ2357" s="2323"/>
      <c r="NDR2357" s="2323"/>
      <c r="NDS2357" s="2323"/>
      <c r="NDT2357" s="2323"/>
      <c r="NDU2357" s="2323"/>
      <c r="NDV2357" s="2323"/>
      <c r="NDW2357" s="2323"/>
      <c r="NDX2357" s="2323"/>
      <c r="NDY2357" s="2323"/>
      <c r="NDZ2357" s="2323"/>
      <c r="NEA2357" s="2323"/>
      <c r="NEB2357" s="2323"/>
      <c r="NEC2357" s="2323"/>
      <c r="NED2357" s="2323"/>
      <c r="NEE2357" s="2323"/>
      <c r="NEF2357" s="2323"/>
      <c r="NEG2357" s="2323"/>
      <c r="NEH2357" s="2323"/>
      <c r="NEI2357" s="2323"/>
      <c r="NEJ2357" s="2323"/>
      <c r="NEK2357" s="2323"/>
      <c r="NEL2357" s="2323"/>
      <c r="NEM2357" s="2323"/>
      <c r="NEN2357" s="2323"/>
      <c r="NEO2357" s="2323"/>
      <c r="NEP2357" s="2323"/>
      <c r="NEQ2357" s="2323"/>
      <c r="NER2357" s="2323"/>
      <c r="NES2357" s="2323"/>
      <c r="NET2357" s="2323"/>
      <c r="NEU2357" s="2323"/>
      <c r="NEV2357" s="2323"/>
      <c r="NEW2357" s="2323"/>
      <c r="NEX2357" s="2323"/>
      <c r="NEY2357" s="2323"/>
      <c r="NEZ2357" s="2323"/>
      <c r="NFA2357" s="2323"/>
      <c r="NFB2357" s="2323"/>
      <c r="NFC2357" s="2323"/>
      <c r="NFD2357" s="2323"/>
      <c r="NFE2357" s="2323"/>
      <c r="NFF2357" s="2323"/>
      <c r="NFG2357" s="2323"/>
      <c r="NFH2357" s="2323"/>
      <c r="NFI2357" s="2323"/>
      <c r="NFJ2357" s="2323"/>
      <c r="NFK2357" s="2323"/>
      <c r="NFL2357" s="2323"/>
      <c r="NFM2357" s="2323"/>
      <c r="NFN2357" s="2323"/>
      <c r="NFO2357" s="2323"/>
      <c r="NFP2357" s="2323"/>
      <c r="NFQ2357" s="2323"/>
      <c r="NFR2357" s="2323"/>
      <c r="NFS2357" s="2323"/>
      <c r="NFT2357" s="2323"/>
      <c r="NFU2357" s="2323"/>
      <c r="NFV2357" s="2323"/>
      <c r="NFW2357" s="2323"/>
      <c r="NFX2357" s="2323"/>
      <c r="NFY2357" s="2323"/>
      <c r="NFZ2357" s="2323"/>
      <c r="NGA2357" s="2323"/>
      <c r="NGB2357" s="2323"/>
      <c r="NGC2357" s="2323"/>
      <c r="NGD2357" s="2323"/>
      <c r="NGE2357" s="2323"/>
      <c r="NGF2357" s="2323"/>
      <c r="NGG2357" s="2323"/>
      <c r="NGH2357" s="2323"/>
      <c r="NGI2357" s="2323"/>
      <c r="NGJ2357" s="2323"/>
      <c r="NGK2357" s="2323"/>
      <c r="NGL2357" s="2323"/>
      <c r="NGM2357" s="2323"/>
      <c r="NGN2357" s="2323"/>
      <c r="NGO2357" s="2323"/>
      <c r="NGP2357" s="2323"/>
      <c r="NGQ2357" s="2323"/>
      <c r="NGR2357" s="2323"/>
      <c r="NGS2357" s="2323"/>
      <c r="NGT2357" s="2323"/>
      <c r="NGU2357" s="2323"/>
      <c r="NGV2357" s="2323"/>
      <c r="NGW2357" s="2323"/>
      <c r="NGX2357" s="2323"/>
      <c r="NGY2357" s="2323"/>
      <c r="NGZ2357" s="2323"/>
      <c r="NHA2357" s="2323"/>
      <c r="NHB2357" s="2323"/>
      <c r="NHC2357" s="2323"/>
      <c r="NHD2357" s="2323"/>
      <c r="NHE2357" s="2323"/>
      <c r="NHF2357" s="2323"/>
      <c r="NHG2357" s="2323"/>
      <c r="NHH2357" s="2323"/>
      <c r="NHI2357" s="2323"/>
      <c r="NHJ2357" s="2323"/>
      <c r="NHK2357" s="2323"/>
      <c r="NHL2357" s="2323"/>
      <c r="NHM2357" s="2323"/>
      <c r="NHN2357" s="2323"/>
      <c r="NHO2357" s="2323"/>
      <c r="NHP2357" s="2323"/>
      <c r="NHQ2357" s="2323"/>
      <c r="NHR2357" s="2323"/>
      <c r="NHS2357" s="2323"/>
      <c r="NHT2357" s="2323"/>
      <c r="NHU2357" s="2323"/>
      <c r="NHV2357" s="2323"/>
      <c r="NHW2357" s="2323"/>
      <c r="NHX2357" s="2323"/>
      <c r="NHY2357" s="2323"/>
      <c r="NHZ2357" s="2323"/>
      <c r="NIA2357" s="2323"/>
      <c r="NIB2357" s="2323"/>
      <c r="NIC2357" s="2323"/>
      <c r="NID2357" s="2323"/>
      <c r="NIE2357" s="2323"/>
      <c r="NIF2357" s="2323"/>
      <c r="NIG2357" s="2323"/>
      <c r="NIH2357" s="2323"/>
      <c r="NII2357" s="2323"/>
      <c r="NIJ2357" s="2323"/>
      <c r="NIK2357" s="2323"/>
      <c r="NIL2357" s="2323"/>
      <c r="NIM2357" s="2323"/>
      <c r="NIN2357" s="2323"/>
      <c r="NIO2357" s="2323"/>
      <c r="NIP2357" s="2323"/>
      <c r="NIQ2357" s="2323"/>
      <c r="NIR2357" s="2323"/>
      <c r="NIS2357" s="2323"/>
      <c r="NIT2357" s="2323"/>
      <c r="NIU2357" s="2323"/>
      <c r="NIV2357" s="2323"/>
      <c r="NIW2357" s="2323"/>
      <c r="NIX2357" s="2323"/>
      <c r="NIY2357" s="2323"/>
      <c r="NIZ2357" s="2323"/>
      <c r="NJA2357" s="2323"/>
      <c r="NJB2357" s="2323"/>
      <c r="NJC2357" s="2323"/>
      <c r="NJD2357" s="2323"/>
      <c r="NJE2357" s="2323"/>
      <c r="NJF2357" s="2323"/>
      <c r="NJG2357" s="2323"/>
      <c r="NJH2357" s="2323"/>
      <c r="NJI2357" s="2323"/>
      <c r="NJJ2357" s="2323"/>
      <c r="NJK2357" s="2323"/>
      <c r="NJL2357" s="2323"/>
      <c r="NJM2357" s="2323"/>
      <c r="NJN2357" s="2323"/>
      <c r="NJO2357" s="2323"/>
      <c r="NJP2357" s="2323"/>
      <c r="NJQ2357" s="2323"/>
      <c r="NJR2357" s="2323"/>
      <c r="NJS2357" s="2323"/>
      <c r="NJT2357" s="2323"/>
      <c r="NJU2357" s="2323"/>
      <c r="NJV2357" s="2323"/>
      <c r="NJW2357" s="2323"/>
      <c r="NJX2357" s="2323"/>
      <c r="NJY2357" s="2323"/>
      <c r="NJZ2357" s="2323"/>
      <c r="NKA2357" s="2323"/>
      <c r="NKB2357" s="2323"/>
      <c r="NKC2357" s="2323"/>
      <c r="NKD2357" s="2323"/>
      <c r="NKE2357" s="2323"/>
      <c r="NKF2357" s="2323"/>
      <c r="NKG2357" s="2323"/>
      <c r="NKH2357" s="2323"/>
      <c r="NKI2357" s="2323"/>
      <c r="NKJ2357" s="2323"/>
      <c r="NKK2357" s="2323"/>
      <c r="NKL2357" s="2323"/>
      <c r="NKM2357" s="2323"/>
      <c r="NKN2357" s="2323"/>
      <c r="NKO2357" s="2323"/>
      <c r="NKP2357" s="2323"/>
      <c r="NKQ2357" s="2323"/>
      <c r="NKR2357" s="2323"/>
      <c r="NKS2357" s="2323"/>
      <c r="NKT2357" s="2323"/>
      <c r="NKU2357" s="2323"/>
      <c r="NKV2357" s="2323"/>
      <c r="NKW2357" s="2323"/>
      <c r="NKX2357" s="2323"/>
      <c r="NKY2357" s="2323"/>
      <c r="NKZ2357" s="2323"/>
      <c r="NLA2357" s="2323"/>
      <c r="NLB2357" s="2323"/>
      <c r="NLC2357" s="2323"/>
      <c r="NLD2357" s="2323"/>
      <c r="NLE2357" s="2323"/>
      <c r="NLF2357" s="2323"/>
      <c r="NLG2357" s="2323"/>
      <c r="NLH2357" s="2323"/>
      <c r="NLI2357" s="2323"/>
      <c r="NLJ2357" s="2323"/>
      <c r="NLK2357" s="2323"/>
      <c r="NLL2357" s="2323"/>
      <c r="NLM2357" s="2323"/>
      <c r="NLN2357" s="2323"/>
      <c r="NLO2357" s="2323"/>
      <c r="NLP2357" s="2323"/>
      <c r="NLQ2357" s="2323"/>
      <c r="NLR2357" s="2323"/>
      <c r="NLS2357" s="2323"/>
      <c r="NLT2357" s="2323"/>
      <c r="NLU2357" s="2323"/>
      <c r="NLV2357" s="2323"/>
      <c r="NLW2357" s="2323"/>
      <c r="NLX2357" s="2323"/>
      <c r="NLY2357" s="2323"/>
      <c r="NLZ2357" s="2323"/>
      <c r="NMA2357" s="2323"/>
      <c r="NMB2357" s="2323"/>
      <c r="NMC2357" s="2323"/>
      <c r="NMD2357" s="2323"/>
      <c r="NME2357" s="2323"/>
      <c r="NMF2357" s="2323"/>
      <c r="NMG2357" s="2323"/>
      <c r="NMH2357" s="2323"/>
      <c r="NMI2357" s="2323"/>
      <c r="NMJ2357" s="2323"/>
      <c r="NMK2357" s="2323"/>
      <c r="NML2357" s="2323"/>
      <c r="NMM2357" s="2323"/>
      <c r="NMN2357" s="2323"/>
      <c r="NMO2357" s="2323"/>
      <c r="NMP2357" s="2323"/>
      <c r="NMQ2357" s="2323"/>
      <c r="NMR2357" s="2323"/>
      <c r="NMS2357" s="2323"/>
      <c r="NMT2357" s="2323"/>
      <c r="NMU2357" s="2323"/>
      <c r="NMV2357" s="2323"/>
      <c r="NMW2357" s="2323"/>
      <c r="NMX2357" s="2323"/>
      <c r="NMY2357" s="2323"/>
      <c r="NMZ2357" s="2323"/>
      <c r="NNA2357" s="2323"/>
      <c r="NNB2357" s="2323"/>
      <c r="NNC2357" s="2323"/>
      <c r="NND2357" s="2323"/>
      <c r="NNE2357" s="2323"/>
      <c r="NNF2357" s="2323"/>
      <c r="NNG2357" s="2323"/>
      <c r="NNH2357" s="2323"/>
      <c r="NNI2357" s="2323"/>
      <c r="NNJ2357" s="2323"/>
      <c r="NNK2357" s="2323"/>
      <c r="NNL2357" s="2323"/>
      <c r="NNM2357" s="2323"/>
      <c r="NNN2357" s="2323"/>
      <c r="NNO2357" s="2323"/>
      <c r="NNP2357" s="2323"/>
      <c r="NNQ2357" s="2323"/>
      <c r="NNR2357" s="2323"/>
      <c r="NNS2357" s="2323"/>
      <c r="NNT2357" s="2323"/>
      <c r="NNU2357" s="2323"/>
      <c r="NNV2357" s="2323"/>
      <c r="NNW2357" s="2323"/>
      <c r="NNX2357" s="2323"/>
      <c r="NNY2357" s="2323"/>
      <c r="NNZ2357" s="2323"/>
      <c r="NOA2357" s="2323"/>
      <c r="NOB2357" s="2323"/>
      <c r="NOC2357" s="2323"/>
      <c r="NOD2357" s="2323"/>
      <c r="NOE2357" s="2323"/>
      <c r="NOF2357" s="2323"/>
      <c r="NOG2357" s="2323"/>
      <c r="NOH2357" s="2323"/>
      <c r="NOI2357" s="2323"/>
      <c r="NOJ2357" s="2323"/>
      <c r="NOK2357" s="2323"/>
      <c r="NOL2357" s="2323"/>
      <c r="NOM2357" s="2323"/>
      <c r="NON2357" s="2323"/>
      <c r="NOO2357" s="2323"/>
      <c r="NOP2357" s="2323"/>
      <c r="NOQ2357" s="2323"/>
      <c r="NOR2357" s="2323"/>
      <c r="NOS2357" s="2323"/>
      <c r="NOT2357" s="2323"/>
      <c r="NOU2357" s="2323"/>
      <c r="NOV2357" s="2323"/>
      <c r="NOW2357" s="2323"/>
      <c r="NOX2357" s="2323"/>
      <c r="NOY2357" s="2323"/>
      <c r="NOZ2357" s="2323"/>
      <c r="NPA2357" s="2323"/>
      <c r="NPB2357" s="2323"/>
      <c r="NPC2357" s="2323"/>
      <c r="NPD2357" s="2323"/>
      <c r="NPE2357" s="2323"/>
      <c r="NPF2357" s="2323"/>
      <c r="NPG2357" s="2323"/>
      <c r="NPH2357" s="2323"/>
      <c r="NPI2357" s="2323"/>
      <c r="NPJ2357" s="2323"/>
      <c r="NPK2357" s="2323"/>
      <c r="NPL2357" s="2323"/>
      <c r="NPM2357" s="2323"/>
      <c r="NPN2357" s="2323"/>
      <c r="NPO2357" s="2323"/>
      <c r="NPP2357" s="2323"/>
      <c r="NPQ2357" s="2323"/>
      <c r="NPR2357" s="2323"/>
      <c r="NPS2357" s="2323"/>
      <c r="NPT2357" s="2323"/>
      <c r="NPU2357" s="2323"/>
      <c r="NPV2357" s="2323"/>
      <c r="NPW2357" s="2323"/>
      <c r="NPX2357" s="2323"/>
      <c r="NPY2357" s="2323"/>
      <c r="NPZ2357" s="2323"/>
      <c r="NQA2357" s="2323"/>
      <c r="NQB2357" s="2323"/>
      <c r="NQC2357" s="2323"/>
      <c r="NQD2357" s="2323"/>
      <c r="NQE2357" s="2323"/>
      <c r="NQF2357" s="2323"/>
      <c r="NQG2357" s="2323"/>
      <c r="NQH2357" s="2323"/>
      <c r="NQI2357" s="2323"/>
      <c r="NQJ2357" s="2323"/>
      <c r="NQK2357" s="2323"/>
      <c r="NQL2357" s="2323"/>
      <c r="NQM2357" s="2323"/>
      <c r="NQN2357" s="2323"/>
      <c r="NQO2357" s="2323"/>
      <c r="NQP2357" s="2323"/>
      <c r="NQQ2357" s="2323"/>
      <c r="NQR2357" s="2323"/>
      <c r="NQS2357" s="2323"/>
      <c r="NQT2357" s="2323"/>
      <c r="NQU2357" s="2323"/>
      <c r="NQV2357" s="2323"/>
      <c r="NQW2357" s="2323"/>
      <c r="NQX2357" s="2323"/>
      <c r="NQY2357" s="2323"/>
      <c r="NQZ2357" s="2323"/>
      <c r="NRA2357" s="2323"/>
      <c r="NRB2357" s="2323"/>
      <c r="NRC2357" s="2323"/>
      <c r="NRD2357" s="2323"/>
      <c r="NRE2357" s="2323"/>
      <c r="NRF2357" s="2323"/>
      <c r="NRG2357" s="2323"/>
      <c r="NRH2357" s="2323"/>
      <c r="NRI2357" s="2323"/>
      <c r="NRJ2357" s="2323"/>
      <c r="NRK2357" s="2323"/>
      <c r="NRL2357" s="2323"/>
      <c r="NRM2357" s="2323"/>
      <c r="NRN2357" s="2323"/>
      <c r="NRO2357" s="2323"/>
      <c r="NRP2357" s="2323"/>
      <c r="NRQ2357" s="2323"/>
      <c r="NRR2357" s="2323"/>
      <c r="NRS2357" s="2323"/>
      <c r="NRT2357" s="2323"/>
      <c r="NRU2357" s="2323"/>
      <c r="NRV2357" s="2323"/>
      <c r="NRW2357" s="2323"/>
      <c r="NRX2357" s="2323"/>
      <c r="NRY2357" s="2323"/>
      <c r="NRZ2357" s="2323"/>
      <c r="NSA2357" s="2323"/>
      <c r="NSB2357" s="2323"/>
      <c r="NSC2357" s="2323"/>
      <c r="NSD2357" s="2323"/>
      <c r="NSE2357" s="2323"/>
      <c r="NSF2357" s="2323"/>
      <c r="NSG2357" s="2323"/>
      <c r="NSH2357" s="2323"/>
      <c r="NSI2357" s="2323"/>
      <c r="NSJ2357" s="2323"/>
      <c r="NSK2357" s="2323"/>
      <c r="NSL2357" s="2323"/>
      <c r="NSM2357" s="2323"/>
      <c r="NSN2357" s="2323"/>
      <c r="NSO2357" s="2323"/>
      <c r="NSP2357" s="2323"/>
      <c r="NSQ2357" s="2323"/>
      <c r="NSR2357" s="2323"/>
      <c r="NSS2357" s="2323"/>
      <c r="NST2357" s="2323"/>
      <c r="NSU2357" s="2323"/>
      <c r="NSV2357" s="2323"/>
      <c r="NSW2357" s="2323"/>
      <c r="NSX2357" s="2323"/>
      <c r="NSY2357" s="2323"/>
      <c r="NSZ2357" s="2323"/>
      <c r="NTA2357" s="2323"/>
      <c r="NTB2357" s="2323"/>
      <c r="NTC2357" s="2323"/>
      <c r="NTD2357" s="2323"/>
      <c r="NTE2357" s="2323"/>
      <c r="NTF2357" s="2323"/>
      <c r="NTG2357" s="2323"/>
      <c r="NTH2357" s="2323"/>
      <c r="NTI2357" s="2323"/>
      <c r="NTJ2357" s="2323"/>
      <c r="NTK2357" s="2323"/>
      <c r="NTL2357" s="2323"/>
      <c r="NTM2357" s="2323"/>
      <c r="NTN2357" s="2323"/>
      <c r="NTO2357" s="2323"/>
      <c r="NTP2357" s="2323"/>
      <c r="NTQ2357" s="2323"/>
      <c r="NTR2357" s="2323"/>
      <c r="NTS2357" s="2323"/>
      <c r="NTT2357" s="2323"/>
      <c r="NTU2357" s="2323"/>
      <c r="NTV2357" s="2323"/>
      <c r="NTW2357" s="2323"/>
      <c r="NTX2357" s="2323"/>
      <c r="NTY2357" s="2323"/>
      <c r="NTZ2357" s="2323"/>
      <c r="NUA2357" s="2323"/>
      <c r="NUB2357" s="2323"/>
      <c r="NUC2357" s="2323"/>
      <c r="NUD2357" s="2323"/>
      <c r="NUE2357" s="2323"/>
      <c r="NUF2357" s="2323"/>
      <c r="NUG2357" s="2323"/>
      <c r="NUH2357" s="2323"/>
      <c r="NUI2357" s="2323"/>
      <c r="NUJ2357" s="2323"/>
      <c r="NUK2357" s="2323"/>
      <c r="NUL2357" s="2323"/>
      <c r="NUM2357" s="2323"/>
      <c r="NUN2357" s="2323"/>
      <c r="NUO2357" s="2323"/>
      <c r="NUP2357" s="2323"/>
      <c r="NUQ2357" s="2323"/>
      <c r="NUR2357" s="2323"/>
      <c r="NUS2357" s="2323"/>
      <c r="NUT2357" s="2323"/>
      <c r="NUU2357" s="2323"/>
      <c r="NUV2357" s="2323"/>
      <c r="NUW2357" s="2323"/>
      <c r="NUX2357" s="2323"/>
      <c r="NUY2357" s="2323"/>
      <c r="NUZ2357" s="2323"/>
      <c r="NVA2357" s="2323"/>
      <c r="NVB2357" s="2323"/>
      <c r="NVC2357" s="2323"/>
      <c r="NVD2357" s="2323"/>
      <c r="NVE2357" s="2323"/>
      <c r="NVF2357" s="2323"/>
      <c r="NVG2357" s="2323"/>
      <c r="NVH2357" s="2323"/>
      <c r="NVI2357" s="2323"/>
      <c r="NVJ2357" s="2323"/>
      <c r="NVK2357" s="2323"/>
      <c r="NVL2357" s="2323"/>
      <c r="NVM2357" s="2323"/>
      <c r="NVN2357" s="2323"/>
      <c r="NVO2357" s="2323"/>
      <c r="NVP2357" s="2323"/>
      <c r="NVQ2357" s="2323"/>
      <c r="NVR2357" s="2323"/>
      <c r="NVS2357" s="2323"/>
      <c r="NVT2357" s="2323"/>
      <c r="NVU2357" s="2323"/>
      <c r="NVV2357" s="2323"/>
      <c r="NVW2357" s="2323"/>
      <c r="NVX2357" s="2323"/>
      <c r="NVY2357" s="2323"/>
      <c r="NVZ2357" s="2323"/>
      <c r="NWA2357" s="2323"/>
      <c r="NWB2357" s="2323"/>
      <c r="NWC2357" s="2323"/>
      <c r="NWD2357" s="2323"/>
      <c r="NWE2357" s="2323"/>
      <c r="NWF2357" s="2323"/>
      <c r="NWG2357" s="2323"/>
      <c r="NWH2357" s="2323"/>
      <c r="NWI2357" s="2323"/>
      <c r="NWJ2357" s="2323"/>
      <c r="NWK2357" s="2323"/>
      <c r="NWL2357" s="2323"/>
      <c r="NWM2357" s="2323"/>
      <c r="NWN2357" s="2323"/>
      <c r="NWO2357" s="2323"/>
      <c r="NWP2357" s="2323"/>
      <c r="NWQ2357" s="2323"/>
      <c r="NWR2357" s="2323"/>
      <c r="NWS2357" s="2323"/>
      <c r="NWT2357" s="2323"/>
      <c r="NWU2357" s="2323"/>
      <c r="NWV2357" s="2323"/>
      <c r="NWW2357" s="2323"/>
      <c r="NWX2357" s="2323"/>
      <c r="NWY2357" s="2323"/>
      <c r="NWZ2357" s="2323"/>
      <c r="NXA2357" s="2323"/>
      <c r="NXB2357" s="2323"/>
      <c r="NXC2357" s="2323"/>
      <c r="NXD2357" s="2323"/>
      <c r="NXE2357" s="2323"/>
      <c r="NXF2357" s="2323"/>
      <c r="NXG2357" s="2323"/>
      <c r="NXH2357" s="2323"/>
      <c r="NXI2357" s="2323"/>
      <c r="NXJ2357" s="2323"/>
      <c r="NXK2357" s="2323"/>
      <c r="NXL2357" s="2323"/>
      <c r="NXM2357" s="2323"/>
      <c r="NXN2357" s="2323"/>
      <c r="NXO2357" s="2323"/>
      <c r="NXP2357" s="2323"/>
      <c r="NXQ2357" s="2323"/>
      <c r="NXR2357" s="2323"/>
      <c r="NXS2357" s="2323"/>
      <c r="NXT2357" s="2323"/>
      <c r="NXU2357" s="2323"/>
      <c r="NXV2357" s="2323"/>
      <c r="NXW2357" s="2323"/>
      <c r="NXX2357" s="2323"/>
      <c r="NXY2357" s="2323"/>
      <c r="NXZ2357" s="2323"/>
      <c r="NYA2357" s="2323"/>
      <c r="NYB2357" s="2323"/>
      <c r="NYC2357" s="2323"/>
      <c r="NYD2357" s="2323"/>
      <c r="NYE2357" s="2323"/>
      <c r="NYF2357" s="2323"/>
      <c r="NYG2357" s="2323"/>
      <c r="NYH2357" s="2323"/>
      <c r="NYI2357" s="2323"/>
      <c r="NYJ2357" s="2323"/>
      <c r="NYK2357" s="2323"/>
      <c r="NYL2357" s="2323"/>
      <c r="NYM2357" s="2323"/>
      <c r="NYN2357" s="2323"/>
      <c r="NYO2357" s="2323"/>
      <c r="NYP2357" s="2323"/>
      <c r="NYQ2357" s="2323"/>
      <c r="NYR2357" s="2323"/>
      <c r="NYS2357" s="2323"/>
      <c r="NYT2357" s="2323"/>
      <c r="NYU2357" s="2323"/>
      <c r="NYV2357" s="2323"/>
      <c r="NYW2357" s="2323"/>
      <c r="NYX2357" s="2323"/>
      <c r="NYY2357" s="2323"/>
      <c r="NYZ2357" s="2323"/>
      <c r="NZA2357" s="2323"/>
      <c r="NZB2357" s="2323"/>
      <c r="NZC2357" s="2323"/>
      <c r="NZD2357" s="2323"/>
      <c r="NZE2357" s="2323"/>
      <c r="NZF2357" s="2323"/>
      <c r="NZG2357" s="2323"/>
      <c r="NZH2357" s="2323"/>
      <c r="NZI2357" s="2323"/>
      <c r="NZJ2357" s="2323"/>
      <c r="NZK2357" s="2323"/>
      <c r="NZL2357" s="2323"/>
      <c r="NZM2357" s="2323"/>
      <c r="NZN2357" s="2323"/>
      <c r="NZO2357" s="2323"/>
      <c r="NZP2357" s="2323"/>
      <c r="NZQ2357" s="2323"/>
      <c r="NZR2357" s="2323"/>
      <c r="NZS2357" s="2323"/>
      <c r="NZT2357" s="2323"/>
      <c r="NZU2357" s="2323"/>
      <c r="NZV2357" s="2323"/>
      <c r="NZW2357" s="2323"/>
      <c r="NZX2357" s="2323"/>
      <c r="NZY2357" s="2323"/>
      <c r="NZZ2357" s="2323"/>
      <c r="OAA2357" s="2323"/>
      <c r="OAB2357" s="2323"/>
      <c r="OAC2357" s="2323"/>
      <c r="OAD2357" s="2323"/>
      <c r="OAE2357" s="2323"/>
      <c r="OAF2357" s="2323"/>
      <c r="OAG2357" s="2323"/>
      <c r="OAH2357" s="2323"/>
      <c r="OAI2357" s="2323"/>
      <c r="OAJ2357" s="2323"/>
      <c r="OAK2357" s="2323"/>
      <c r="OAL2357" s="2323"/>
      <c r="OAM2357" s="2323"/>
      <c r="OAN2357" s="2323"/>
      <c r="OAO2357" s="2323"/>
      <c r="OAP2357" s="2323"/>
      <c r="OAQ2357" s="2323"/>
      <c r="OAR2357" s="2323"/>
      <c r="OAS2357" s="2323"/>
      <c r="OAT2357" s="2323"/>
      <c r="OAU2357" s="2323"/>
      <c r="OAV2357" s="2323"/>
      <c r="OAW2357" s="2323"/>
      <c r="OAX2357" s="2323"/>
      <c r="OAY2357" s="2323"/>
      <c r="OAZ2357" s="2323"/>
      <c r="OBA2357" s="2323"/>
      <c r="OBB2357" s="2323"/>
      <c r="OBC2357" s="2323"/>
      <c r="OBD2357" s="2323"/>
      <c r="OBE2357" s="2323"/>
      <c r="OBF2357" s="2323"/>
      <c r="OBG2357" s="2323"/>
      <c r="OBH2357" s="2323"/>
      <c r="OBI2357" s="2323"/>
      <c r="OBJ2357" s="2323"/>
      <c r="OBK2357" s="2323"/>
      <c r="OBL2357" s="2323"/>
      <c r="OBM2357" s="2323"/>
      <c r="OBN2357" s="2323"/>
      <c r="OBO2357" s="2323"/>
      <c r="OBP2357" s="2323"/>
      <c r="OBQ2357" s="2323"/>
      <c r="OBR2357" s="2323"/>
      <c r="OBS2357" s="2323"/>
      <c r="OBT2357" s="2323"/>
      <c r="OBU2357" s="2323"/>
      <c r="OBV2357" s="2323"/>
      <c r="OBW2357" s="2323"/>
      <c r="OBX2357" s="2323"/>
      <c r="OBY2357" s="2323"/>
      <c r="OBZ2357" s="2323"/>
      <c r="OCA2357" s="2323"/>
      <c r="OCB2357" s="2323"/>
      <c r="OCC2357" s="2323"/>
      <c r="OCD2357" s="2323"/>
      <c r="OCE2357" s="2323"/>
      <c r="OCF2357" s="2323"/>
      <c r="OCG2357" s="2323"/>
      <c r="OCH2357" s="2323"/>
      <c r="OCI2357" s="2323"/>
      <c r="OCJ2357" s="2323"/>
      <c r="OCK2357" s="2323"/>
      <c r="OCL2357" s="2323"/>
      <c r="OCM2357" s="2323"/>
      <c r="OCN2357" s="2323"/>
      <c r="OCO2357" s="2323"/>
      <c r="OCP2357" s="2323"/>
      <c r="OCQ2357" s="2323"/>
      <c r="OCR2357" s="2323"/>
      <c r="OCS2357" s="2323"/>
      <c r="OCT2357" s="2323"/>
      <c r="OCU2357" s="2323"/>
      <c r="OCV2357" s="2323"/>
      <c r="OCW2357" s="2323"/>
      <c r="OCX2357" s="2323"/>
      <c r="OCY2357" s="2323"/>
      <c r="OCZ2357" s="2323"/>
      <c r="ODA2357" s="2323"/>
      <c r="ODB2357" s="2323"/>
      <c r="ODC2357" s="2323"/>
      <c r="ODD2357" s="2323"/>
      <c r="ODE2357" s="2323"/>
      <c r="ODF2357" s="2323"/>
      <c r="ODG2357" s="2323"/>
      <c r="ODH2357" s="2323"/>
      <c r="ODI2357" s="2323"/>
      <c r="ODJ2357" s="2323"/>
      <c r="ODK2357" s="2323"/>
      <c r="ODL2357" s="2323"/>
      <c r="ODM2357" s="2323"/>
      <c r="ODN2357" s="2323"/>
      <c r="ODO2357" s="2323"/>
      <c r="ODP2357" s="2323"/>
      <c r="ODQ2357" s="2323"/>
      <c r="ODR2357" s="2323"/>
      <c r="ODS2357" s="2323"/>
      <c r="ODT2357" s="2323"/>
      <c r="ODU2357" s="2323"/>
      <c r="ODV2357" s="2323"/>
      <c r="ODW2357" s="2323"/>
      <c r="ODX2357" s="2323"/>
      <c r="ODY2357" s="2323"/>
      <c r="ODZ2357" s="2323"/>
      <c r="OEA2357" s="2323"/>
      <c r="OEB2357" s="2323"/>
      <c r="OEC2357" s="2323"/>
      <c r="OED2357" s="2323"/>
      <c r="OEE2357" s="2323"/>
      <c r="OEF2357" s="2323"/>
      <c r="OEG2357" s="2323"/>
      <c r="OEH2357" s="2323"/>
      <c r="OEI2357" s="2323"/>
      <c r="OEJ2357" s="2323"/>
      <c r="OEK2357" s="2323"/>
      <c r="OEL2357" s="2323"/>
      <c r="OEM2357" s="2323"/>
      <c r="OEN2357" s="2323"/>
      <c r="OEO2357" s="2323"/>
      <c r="OEP2357" s="2323"/>
      <c r="OEQ2357" s="2323"/>
      <c r="OER2357" s="2323"/>
      <c r="OES2357" s="2323"/>
      <c r="OET2357" s="2323"/>
      <c r="OEU2357" s="2323"/>
      <c r="OEV2357" s="2323"/>
      <c r="OEW2357" s="2323"/>
      <c r="OEX2357" s="2323"/>
      <c r="OEY2357" s="2323"/>
      <c r="OEZ2357" s="2323"/>
      <c r="OFA2357" s="2323"/>
      <c r="OFB2357" s="2323"/>
      <c r="OFC2357" s="2323"/>
      <c r="OFD2357" s="2323"/>
      <c r="OFE2357" s="2323"/>
      <c r="OFF2357" s="2323"/>
      <c r="OFG2357" s="2323"/>
      <c r="OFH2357" s="2323"/>
      <c r="OFI2357" s="2323"/>
      <c r="OFJ2357" s="2323"/>
      <c r="OFK2357" s="2323"/>
      <c r="OFL2357" s="2323"/>
      <c r="OFM2357" s="2323"/>
      <c r="OFN2357" s="2323"/>
      <c r="OFO2357" s="2323"/>
      <c r="OFP2357" s="2323"/>
      <c r="OFQ2357" s="2323"/>
      <c r="OFR2357" s="2323"/>
      <c r="OFS2357" s="2323"/>
      <c r="OFT2357" s="2323"/>
      <c r="OFU2357" s="2323"/>
      <c r="OFV2357" s="2323"/>
      <c r="OFW2357" s="2323"/>
      <c r="OFX2357" s="2323"/>
      <c r="OFY2357" s="2323"/>
      <c r="OFZ2357" s="2323"/>
      <c r="OGA2357" s="2323"/>
      <c r="OGB2357" s="2323"/>
      <c r="OGC2357" s="2323"/>
      <c r="OGD2357" s="2323"/>
      <c r="OGE2357" s="2323"/>
      <c r="OGF2357" s="2323"/>
      <c r="OGG2357" s="2323"/>
      <c r="OGH2357" s="2323"/>
      <c r="OGI2357" s="2323"/>
      <c r="OGJ2357" s="2323"/>
      <c r="OGK2357" s="2323"/>
      <c r="OGL2357" s="2323"/>
      <c r="OGM2357" s="2323"/>
      <c r="OGN2357" s="2323"/>
      <c r="OGO2357" s="2323"/>
      <c r="OGP2357" s="2323"/>
      <c r="OGQ2357" s="2323"/>
      <c r="OGR2357" s="2323"/>
      <c r="OGS2357" s="2323"/>
      <c r="OGT2357" s="2323"/>
      <c r="OGU2357" s="2323"/>
      <c r="OGV2357" s="2323"/>
      <c r="OGW2357" s="2323"/>
      <c r="OGX2357" s="2323"/>
      <c r="OGY2357" s="2323"/>
      <c r="OGZ2357" s="2323"/>
      <c r="OHA2357" s="2323"/>
      <c r="OHB2357" s="2323"/>
      <c r="OHC2357" s="2323"/>
      <c r="OHD2357" s="2323"/>
      <c r="OHE2357" s="2323"/>
      <c r="OHF2357" s="2323"/>
      <c r="OHG2357" s="2323"/>
      <c r="OHH2357" s="2323"/>
      <c r="OHI2357" s="2323"/>
      <c r="OHJ2357" s="2323"/>
      <c r="OHK2357" s="2323"/>
      <c r="OHL2357" s="2323"/>
      <c r="OHM2357" s="2323"/>
      <c r="OHN2357" s="2323"/>
      <c r="OHO2357" s="2323"/>
      <c r="OHP2357" s="2323"/>
      <c r="OHQ2357" s="2323"/>
      <c r="OHR2357" s="2323"/>
      <c r="OHS2357" s="2323"/>
      <c r="OHT2357" s="2323"/>
      <c r="OHU2357" s="2323"/>
      <c r="OHV2357" s="2323"/>
      <c r="OHW2357" s="2323"/>
      <c r="OHX2357" s="2323"/>
      <c r="OHY2357" s="2323"/>
      <c r="OHZ2357" s="2323"/>
      <c r="OIA2357" s="2323"/>
      <c r="OIB2357" s="2323"/>
      <c r="OIC2357" s="2323"/>
      <c r="OID2357" s="2323"/>
      <c r="OIE2357" s="2323"/>
      <c r="OIF2357" s="2323"/>
      <c r="OIG2357" s="2323"/>
      <c r="OIH2357" s="2323"/>
      <c r="OII2357" s="2323"/>
      <c r="OIJ2357" s="2323"/>
      <c r="OIK2357" s="2323"/>
      <c r="OIL2357" s="2323"/>
      <c r="OIM2357" s="2323"/>
      <c r="OIN2357" s="2323"/>
      <c r="OIO2357" s="2323"/>
      <c r="OIP2357" s="2323"/>
      <c r="OIQ2357" s="2323"/>
      <c r="OIR2357" s="2323"/>
      <c r="OIS2357" s="2323"/>
      <c r="OIT2357" s="2323"/>
      <c r="OIU2357" s="2323"/>
      <c r="OIV2357" s="2323"/>
      <c r="OIW2357" s="2323"/>
      <c r="OIX2357" s="2323"/>
      <c r="OIY2357" s="2323"/>
      <c r="OIZ2357" s="2323"/>
      <c r="OJA2357" s="2323"/>
      <c r="OJB2357" s="2323"/>
      <c r="OJC2357" s="2323"/>
      <c r="OJD2357" s="2323"/>
      <c r="OJE2357" s="2323"/>
      <c r="OJF2357" s="2323"/>
      <c r="OJG2357" s="2323"/>
      <c r="OJH2357" s="2323"/>
      <c r="OJI2357" s="2323"/>
      <c r="OJJ2357" s="2323"/>
      <c r="OJK2357" s="2323"/>
      <c r="OJL2357" s="2323"/>
      <c r="OJM2357" s="2323"/>
      <c r="OJN2357" s="2323"/>
      <c r="OJO2357" s="2323"/>
      <c r="OJP2357" s="2323"/>
      <c r="OJQ2357" s="2323"/>
      <c r="OJR2357" s="2323"/>
      <c r="OJS2357" s="2323"/>
      <c r="OJT2357" s="2323"/>
      <c r="OJU2357" s="2323"/>
      <c r="OJV2357" s="2323"/>
      <c r="OJW2357" s="2323"/>
      <c r="OJX2357" s="2323"/>
      <c r="OJY2357" s="2323"/>
      <c r="OJZ2357" s="2323"/>
      <c r="OKA2357" s="2323"/>
      <c r="OKB2357" s="2323"/>
      <c r="OKC2357" s="2323"/>
      <c r="OKD2357" s="2323"/>
      <c r="OKE2357" s="2323"/>
      <c r="OKF2357" s="2323"/>
      <c r="OKG2357" s="2323"/>
      <c r="OKH2357" s="2323"/>
      <c r="OKI2357" s="2323"/>
      <c r="OKJ2357" s="2323"/>
      <c r="OKK2357" s="2323"/>
      <c r="OKL2357" s="2323"/>
      <c r="OKM2357" s="2323"/>
      <c r="OKN2357" s="2323"/>
      <c r="OKO2357" s="2323"/>
      <c r="OKP2357" s="2323"/>
      <c r="OKQ2357" s="2323"/>
      <c r="OKR2357" s="2323"/>
      <c r="OKS2357" s="2323"/>
      <c r="OKT2357" s="2323"/>
      <c r="OKU2357" s="2323"/>
      <c r="OKV2357" s="2323"/>
      <c r="OKW2357" s="2323"/>
      <c r="OKX2357" s="2323"/>
      <c r="OKY2357" s="2323"/>
      <c r="OKZ2357" s="2323"/>
      <c r="OLA2357" s="2323"/>
      <c r="OLB2357" s="2323"/>
      <c r="OLC2357" s="2323"/>
      <c r="OLD2357" s="2323"/>
      <c r="OLE2357" s="2323"/>
      <c r="OLF2357" s="2323"/>
      <c r="OLG2357" s="2323"/>
      <c r="OLH2357" s="2323"/>
      <c r="OLI2357" s="2323"/>
      <c r="OLJ2357" s="2323"/>
      <c r="OLK2357" s="2323"/>
      <c r="OLL2357" s="2323"/>
      <c r="OLM2357" s="2323"/>
      <c r="OLN2357" s="2323"/>
      <c r="OLO2357" s="2323"/>
      <c r="OLP2357" s="2323"/>
      <c r="OLQ2357" s="2323"/>
      <c r="OLR2357" s="2323"/>
      <c r="OLS2357" s="2323"/>
      <c r="OLT2357" s="2323"/>
      <c r="OLU2357" s="2323"/>
      <c r="OLV2357" s="2323"/>
      <c r="OLW2357" s="2323"/>
      <c r="OLX2357" s="2323"/>
      <c r="OLY2357" s="2323"/>
      <c r="OLZ2357" s="2323"/>
      <c r="OMA2357" s="2323"/>
      <c r="OMB2357" s="2323"/>
      <c r="OMC2357" s="2323"/>
      <c r="OMD2357" s="2323"/>
      <c r="OME2357" s="2323"/>
      <c r="OMF2357" s="2323"/>
      <c r="OMG2357" s="2323"/>
      <c r="OMH2357" s="2323"/>
      <c r="OMI2357" s="2323"/>
      <c r="OMJ2357" s="2323"/>
      <c r="OMK2357" s="2323"/>
      <c r="OML2357" s="2323"/>
      <c r="OMM2357" s="2323"/>
      <c r="OMN2357" s="2323"/>
      <c r="OMO2357" s="2323"/>
      <c r="OMP2357" s="2323"/>
      <c r="OMQ2357" s="2323"/>
      <c r="OMR2357" s="2323"/>
      <c r="OMS2357" s="2323"/>
      <c r="OMT2357" s="2323"/>
      <c r="OMU2357" s="2323"/>
      <c r="OMV2357" s="2323"/>
      <c r="OMW2357" s="2323"/>
      <c r="OMX2357" s="2323"/>
      <c r="OMY2357" s="2323"/>
      <c r="OMZ2357" s="2323"/>
      <c r="ONA2357" s="2323"/>
      <c r="ONB2357" s="2323"/>
      <c r="ONC2357" s="2323"/>
      <c r="OND2357" s="2323"/>
      <c r="ONE2357" s="2323"/>
      <c r="ONF2357" s="2323"/>
      <c r="ONG2357" s="2323"/>
      <c r="ONH2357" s="2323"/>
      <c r="ONI2357" s="2323"/>
      <c r="ONJ2357" s="2323"/>
      <c r="ONK2357" s="2323"/>
      <c r="ONL2357" s="2323"/>
      <c r="ONM2357" s="2323"/>
      <c r="ONN2357" s="2323"/>
      <c r="ONO2357" s="2323"/>
      <c r="ONP2357" s="2323"/>
      <c r="ONQ2357" s="2323"/>
      <c r="ONR2357" s="2323"/>
      <c r="ONS2357" s="2323"/>
      <c r="ONT2357" s="2323"/>
      <c r="ONU2357" s="2323"/>
      <c r="ONV2357" s="2323"/>
      <c r="ONW2357" s="2323"/>
      <c r="ONX2357" s="2323"/>
      <c r="ONY2357" s="2323"/>
      <c r="ONZ2357" s="2323"/>
      <c r="OOA2357" s="2323"/>
      <c r="OOB2357" s="2323"/>
      <c r="OOC2357" s="2323"/>
      <c r="OOD2357" s="2323"/>
      <c r="OOE2357" s="2323"/>
      <c r="OOF2357" s="2323"/>
      <c r="OOG2357" s="2323"/>
      <c r="OOH2357" s="2323"/>
      <c r="OOI2357" s="2323"/>
      <c r="OOJ2357" s="2323"/>
      <c r="OOK2357" s="2323"/>
      <c r="OOL2357" s="2323"/>
      <c r="OOM2357" s="2323"/>
      <c r="OON2357" s="2323"/>
      <c r="OOO2357" s="2323"/>
      <c r="OOP2357" s="2323"/>
      <c r="OOQ2357" s="2323"/>
      <c r="OOR2357" s="2323"/>
      <c r="OOS2357" s="2323"/>
      <c r="OOT2357" s="2323"/>
      <c r="OOU2357" s="2323"/>
      <c r="OOV2357" s="2323"/>
      <c r="OOW2357" s="2323"/>
      <c r="OOX2357" s="2323"/>
      <c r="OOY2357" s="2323"/>
      <c r="OOZ2357" s="2323"/>
      <c r="OPA2357" s="2323"/>
      <c r="OPB2357" s="2323"/>
      <c r="OPC2357" s="2323"/>
      <c r="OPD2357" s="2323"/>
      <c r="OPE2357" s="2323"/>
      <c r="OPF2357" s="2323"/>
      <c r="OPG2357" s="2323"/>
      <c r="OPH2357" s="2323"/>
      <c r="OPI2357" s="2323"/>
      <c r="OPJ2357" s="2323"/>
      <c r="OPK2357" s="2323"/>
      <c r="OPL2357" s="2323"/>
      <c r="OPM2357" s="2323"/>
      <c r="OPN2357" s="2323"/>
      <c r="OPO2357" s="2323"/>
      <c r="OPP2357" s="2323"/>
      <c r="OPQ2357" s="2323"/>
      <c r="OPR2357" s="2323"/>
      <c r="OPS2357" s="2323"/>
      <c r="OPT2357" s="2323"/>
      <c r="OPU2357" s="2323"/>
      <c r="OPV2357" s="2323"/>
      <c r="OPW2357" s="2323"/>
      <c r="OPX2357" s="2323"/>
      <c r="OPY2357" s="2323"/>
      <c r="OPZ2357" s="2323"/>
      <c r="OQA2357" s="2323"/>
      <c r="OQB2357" s="2323"/>
      <c r="OQC2357" s="2323"/>
      <c r="OQD2357" s="2323"/>
      <c r="OQE2357" s="2323"/>
      <c r="OQF2357" s="2323"/>
      <c r="OQG2357" s="2323"/>
      <c r="OQH2357" s="2323"/>
      <c r="OQI2357" s="2323"/>
      <c r="OQJ2357" s="2323"/>
      <c r="OQK2357" s="2323"/>
      <c r="OQL2357" s="2323"/>
      <c r="OQM2357" s="2323"/>
      <c r="OQN2357" s="2323"/>
      <c r="OQO2357" s="2323"/>
      <c r="OQP2357" s="2323"/>
      <c r="OQQ2357" s="2323"/>
      <c r="OQR2357" s="2323"/>
      <c r="OQS2357" s="2323"/>
      <c r="OQT2357" s="2323"/>
      <c r="OQU2357" s="2323"/>
      <c r="OQV2357" s="2323"/>
      <c r="OQW2357" s="2323"/>
      <c r="OQX2357" s="2323"/>
      <c r="OQY2357" s="2323"/>
      <c r="OQZ2357" s="2323"/>
      <c r="ORA2357" s="2323"/>
      <c r="ORB2357" s="2323"/>
      <c r="ORC2357" s="2323"/>
      <c r="ORD2357" s="2323"/>
      <c r="ORE2357" s="2323"/>
      <c r="ORF2357" s="2323"/>
      <c r="ORG2357" s="2323"/>
      <c r="ORH2357" s="2323"/>
      <c r="ORI2357" s="2323"/>
      <c r="ORJ2357" s="2323"/>
      <c r="ORK2357" s="2323"/>
      <c r="ORL2357" s="2323"/>
      <c r="ORM2357" s="2323"/>
      <c r="ORN2357" s="2323"/>
      <c r="ORO2357" s="2323"/>
      <c r="ORP2357" s="2323"/>
      <c r="ORQ2357" s="2323"/>
      <c r="ORR2357" s="2323"/>
      <c r="ORS2357" s="2323"/>
      <c r="ORT2357" s="2323"/>
      <c r="ORU2357" s="2323"/>
      <c r="ORV2357" s="2323"/>
      <c r="ORW2357" s="2323"/>
      <c r="ORX2357" s="2323"/>
      <c r="ORY2357" s="2323"/>
      <c r="ORZ2357" s="2323"/>
      <c r="OSA2357" s="2323"/>
      <c r="OSB2357" s="2323"/>
      <c r="OSC2357" s="2323"/>
      <c r="OSD2357" s="2323"/>
      <c r="OSE2357" s="2323"/>
      <c r="OSF2357" s="2323"/>
      <c r="OSG2357" s="2323"/>
      <c r="OSH2357" s="2323"/>
      <c r="OSI2357" s="2323"/>
      <c r="OSJ2357" s="2323"/>
      <c r="OSK2357" s="2323"/>
      <c r="OSL2357" s="2323"/>
      <c r="OSM2357" s="2323"/>
      <c r="OSN2357" s="2323"/>
      <c r="OSO2357" s="2323"/>
      <c r="OSP2357" s="2323"/>
      <c r="OSQ2357" s="2323"/>
      <c r="OSR2357" s="2323"/>
      <c r="OSS2357" s="2323"/>
      <c r="OST2357" s="2323"/>
      <c r="OSU2357" s="2323"/>
      <c r="OSV2357" s="2323"/>
      <c r="OSW2357" s="2323"/>
      <c r="OSX2357" s="2323"/>
      <c r="OSY2357" s="2323"/>
      <c r="OSZ2357" s="2323"/>
      <c r="OTA2357" s="2323"/>
      <c r="OTB2357" s="2323"/>
      <c r="OTC2357" s="2323"/>
      <c r="OTD2357" s="2323"/>
      <c r="OTE2357" s="2323"/>
      <c r="OTF2357" s="2323"/>
      <c r="OTG2357" s="2323"/>
      <c r="OTH2357" s="2323"/>
      <c r="OTI2357" s="2323"/>
      <c r="OTJ2357" s="2323"/>
      <c r="OTK2357" s="2323"/>
      <c r="OTL2357" s="2323"/>
      <c r="OTM2357" s="2323"/>
      <c r="OTN2357" s="2323"/>
      <c r="OTO2357" s="2323"/>
      <c r="OTP2357" s="2323"/>
      <c r="OTQ2357" s="2323"/>
      <c r="OTR2357" s="2323"/>
      <c r="OTS2357" s="2323"/>
      <c r="OTT2357" s="2323"/>
      <c r="OTU2357" s="2323"/>
      <c r="OTV2357" s="2323"/>
      <c r="OTW2357" s="2323"/>
      <c r="OTX2357" s="2323"/>
      <c r="OTY2357" s="2323"/>
      <c r="OTZ2357" s="2323"/>
      <c r="OUA2357" s="2323"/>
      <c r="OUB2357" s="2323"/>
      <c r="OUC2357" s="2323"/>
      <c r="OUD2357" s="2323"/>
      <c r="OUE2357" s="2323"/>
      <c r="OUF2357" s="2323"/>
      <c r="OUG2357" s="2323"/>
      <c r="OUH2357" s="2323"/>
      <c r="OUI2357" s="2323"/>
      <c r="OUJ2357" s="2323"/>
      <c r="OUK2357" s="2323"/>
      <c r="OUL2357" s="2323"/>
      <c r="OUM2357" s="2323"/>
      <c r="OUN2357" s="2323"/>
      <c r="OUO2357" s="2323"/>
      <c r="OUP2357" s="2323"/>
      <c r="OUQ2357" s="2323"/>
      <c r="OUR2357" s="2323"/>
      <c r="OUS2357" s="2323"/>
      <c r="OUT2357" s="2323"/>
      <c r="OUU2357" s="2323"/>
      <c r="OUV2357" s="2323"/>
      <c r="OUW2357" s="2323"/>
      <c r="OUX2357" s="2323"/>
      <c r="OUY2357" s="2323"/>
      <c r="OUZ2357" s="2323"/>
      <c r="OVA2357" s="2323"/>
      <c r="OVB2357" s="2323"/>
      <c r="OVC2357" s="2323"/>
      <c r="OVD2357" s="2323"/>
      <c r="OVE2357" s="2323"/>
      <c r="OVF2357" s="2323"/>
      <c r="OVG2357" s="2323"/>
      <c r="OVH2357" s="2323"/>
      <c r="OVI2357" s="2323"/>
      <c r="OVJ2357" s="2323"/>
      <c r="OVK2357" s="2323"/>
      <c r="OVL2357" s="2323"/>
      <c r="OVM2357" s="2323"/>
      <c r="OVN2357" s="2323"/>
      <c r="OVO2357" s="2323"/>
      <c r="OVP2357" s="2323"/>
      <c r="OVQ2357" s="2323"/>
      <c r="OVR2357" s="2323"/>
      <c r="OVS2357" s="2323"/>
      <c r="OVT2357" s="2323"/>
      <c r="OVU2357" s="2323"/>
      <c r="OVV2357" s="2323"/>
      <c r="OVW2357" s="2323"/>
      <c r="OVX2357" s="2323"/>
      <c r="OVY2357" s="2323"/>
      <c r="OVZ2357" s="2323"/>
      <c r="OWA2357" s="2323"/>
      <c r="OWB2357" s="2323"/>
      <c r="OWC2357" s="2323"/>
      <c r="OWD2357" s="2323"/>
      <c r="OWE2357" s="2323"/>
      <c r="OWF2357" s="2323"/>
      <c r="OWG2357" s="2323"/>
      <c r="OWH2357" s="2323"/>
      <c r="OWI2357" s="2323"/>
      <c r="OWJ2357" s="2323"/>
      <c r="OWK2357" s="2323"/>
      <c r="OWL2357" s="2323"/>
      <c r="OWM2357" s="2323"/>
      <c r="OWN2357" s="2323"/>
      <c r="OWO2357" s="2323"/>
      <c r="OWP2357" s="2323"/>
      <c r="OWQ2357" s="2323"/>
      <c r="OWR2357" s="2323"/>
      <c r="OWS2357" s="2323"/>
      <c r="OWT2357" s="2323"/>
      <c r="OWU2357" s="2323"/>
      <c r="OWV2357" s="2323"/>
      <c r="OWW2357" s="2323"/>
      <c r="OWX2357" s="2323"/>
      <c r="OWY2357" s="2323"/>
      <c r="OWZ2357" s="2323"/>
      <c r="OXA2357" s="2323"/>
      <c r="OXB2357" s="2323"/>
      <c r="OXC2357" s="2323"/>
      <c r="OXD2357" s="2323"/>
      <c r="OXE2357" s="2323"/>
      <c r="OXF2357" s="2323"/>
      <c r="OXG2357" s="2323"/>
      <c r="OXH2357" s="2323"/>
      <c r="OXI2357" s="2323"/>
      <c r="OXJ2357" s="2323"/>
      <c r="OXK2357" s="2323"/>
      <c r="OXL2357" s="2323"/>
      <c r="OXM2357" s="2323"/>
      <c r="OXN2357" s="2323"/>
      <c r="OXO2357" s="2323"/>
      <c r="OXP2357" s="2323"/>
      <c r="OXQ2357" s="2323"/>
      <c r="OXR2357" s="2323"/>
      <c r="OXS2357" s="2323"/>
      <c r="OXT2357" s="2323"/>
      <c r="OXU2357" s="2323"/>
      <c r="OXV2357" s="2323"/>
      <c r="OXW2357" s="2323"/>
      <c r="OXX2357" s="2323"/>
      <c r="OXY2357" s="2323"/>
      <c r="OXZ2357" s="2323"/>
      <c r="OYA2357" s="2323"/>
      <c r="OYB2357" s="2323"/>
      <c r="OYC2357" s="2323"/>
      <c r="OYD2357" s="2323"/>
      <c r="OYE2357" s="2323"/>
      <c r="OYF2357" s="2323"/>
      <c r="OYG2357" s="2323"/>
      <c r="OYH2357" s="2323"/>
      <c r="OYI2357" s="2323"/>
      <c r="OYJ2357" s="2323"/>
      <c r="OYK2357" s="2323"/>
      <c r="OYL2357" s="2323"/>
      <c r="OYM2357" s="2323"/>
      <c r="OYN2357" s="2323"/>
      <c r="OYO2357" s="2323"/>
      <c r="OYP2357" s="2323"/>
      <c r="OYQ2357" s="2323"/>
      <c r="OYR2357" s="2323"/>
      <c r="OYS2357" s="2323"/>
      <c r="OYT2357" s="2323"/>
      <c r="OYU2357" s="2323"/>
      <c r="OYV2357" s="2323"/>
      <c r="OYW2357" s="2323"/>
      <c r="OYX2357" s="2323"/>
      <c r="OYY2357" s="2323"/>
      <c r="OYZ2357" s="2323"/>
      <c r="OZA2357" s="2323"/>
      <c r="OZB2357" s="2323"/>
      <c r="OZC2357" s="2323"/>
      <c r="OZD2357" s="2323"/>
      <c r="OZE2357" s="2323"/>
      <c r="OZF2357" s="2323"/>
      <c r="OZG2357" s="2323"/>
      <c r="OZH2357" s="2323"/>
      <c r="OZI2357" s="2323"/>
      <c r="OZJ2357" s="2323"/>
      <c r="OZK2357" s="2323"/>
      <c r="OZL2357" s="2323"/>
      <c r="OZM2357" s="2323"/>
      <c r="OZN2357" s="2323"/>
      <c r="OZO2357" s="2323"/>
      <c r="OZP2357" s="2323"/>
      <c r="OZQ2357" s="2323"/>
      <c r="OZR2357" s="2323"/>
      <c r="OZS2357" s="2323"/>
      <c r="OZT2357" s="2323"/>
      <c r="OZU2357" s="2323"/>
      <c r="OZV2357" s="2323"/>
      <c r="OZW2357" s="2323"/>
      <c r="OZX2357" s="2323"/>
      <c r="OZY2357" s="2323"/>
      <c r="OZZ2357" s="2323"/>
      <c r="PAA2357" s="2323"/>
      <c r="PAB2357" s="2323"/>
      <c r="PAC2357" s="2323"/>
      <c r="PAD2357" s="2323"/>
      <c r="PAE2357" s="2323"/>
      <c r="PAF2357" s="2323"/>
      <c r="PAG2357" s="2323"/>
      <c r="PAH2357" s="2323"/>
      <c r="PAI2357" s="2323"/>
      <c r="PAJ2357" s="2323"/>
      <c r="PAK2357" s="2323"/>
      <c r="PAL2357" s="2323"/>
      <c r="PAM2357" s="2323"/>
      <c r="PAN2357" s="2323"/>
      <c r="PAO2357" s="2323"/>
      <c r="PAP2357" s="2323"/>
      <c r="PAQ2357" s="2323"/>
      <c r="PAR2357" s="2323"/>
      <c r="PAS2357" s="2323"/>
      <c r="PAT2357" s="2323"/>
      <c r="PAU2357" s="2323"/>
      <c r="PAV2357" s="2323"/>
      <c r="PAW2357" s="2323"/>
      <c r="PAX2357" s="2323"/>
      <c r="PAY2357" s="2323"/>
      <c r="PAZ2357" s="2323"/>
      <c r="PBA2357" s="2323"/>
      <c r="PBB2357" s="2323"/>
      <c r="PBC2357" s="2323"/>
      <c r="PBD2357" s="2323"/>
      <c r="PBE2357" s="2323"/>
      <c r="PBF2357" s="2323"/>
      <c r="PBG2357" s="2323"/>
      <c r="PBH2357" s="2323"/>
      <c r="PBI2357" s="2323"/>
      <c r="PBJ2357" s="2323"/>
      <c r="PBK2357" s="2323"/>
      <c r="PBL2357" s="2323"/>
      <c r="PBM2357" s="2323"/>
      <c r="PBN2357" s="2323"/>
      <c r="PBO2357" s="2323"/>
      <c r="PBP2357" s="2323"/>
      <c r="PBQ2357" s="2323"/>
      <c r="PBR2357" s="2323"/>
      <c r="PBS2357" s="2323"/>
      <c r="PBT2357" s="2323"/>
      <c r="PBU2357" s="2323"/>
      <c r="PBV2357" s="2323"/>
      <c r="PBW2357" s="2323"/>
      <c r="PBX2357" s="2323"/>
      <c r="PBY2357" s="2323"/>
      <c r="PBZ2357" s="2323"/>
      <c r="PCA2357" s="2323"/>
      <c r="PCB2357" s="2323"/>
      <c r="PCC2357" s="2323"/>
      <c r="PCD2357" s="2323"/>
      <c r="PCE2357" s="2323"/>
      <c r="PCF2357" s="2323"/>
      <c r="PCG2357" s="2323"/>
      <c r="PCH2357" s="2323"/>
      <c r="PCI2357" s="2323"/>
      <c r="PCJ2357" s="2323"/>
      <c r="PCK2357" s="2323"/>
      <c r="PCL2357" s="2323"/>
      <c r="PCM2357" s="2323"/>
      <c r="PCN2357" s="2323"/>
      <c r="PCO2357" s="2323"/>
      <c r="PCP2357" s="2323"/>
      <c r="PCQ2357" s="2323"/>
      <c r="PCR2357" s="2323"/>
      <c r="PCS2357" s="2323"/>
      <c r="PCT2357" s="2323"/>
      <c r="PCU2357" s="2323"/>
      <c r="PCV2357" s="2323"/>
      <c r="PCW2357" s="2323"/>
      <c r="PCX2357" s="2323"/>
      <c r="PCY2357" s="2323"/>
      <c r="PCZ2357" s="2323"/>
      <c r="PDA2357" s="2323"/>
      <c r="PDB2357" s="2323"/>
      <c r="PDC2357" s="2323"/>
      <c r="PDD2357" s="2323"/>
      <c r="PDE2357" s="2323"/>
      <c r="PDF2357" s="2323"/>
      <c r="PDG2357" s="2323"/>
      <c r="PDH2357" s="2323"/>
      <c r="PDI2357" s="2323"/>
      <c r="PDJ2357" s="2323"/>
      <c r="PDK2357" s="2323"/>
      <c r="PDL2357" s="2323"/>
      <c r="PDM2357" s="2323"/>
      <c r="PDN2357" s="2323"/>
      <c r="PDO2357" s="2323"/>
      <c r="PDP2357" s="2323"/>
      <c r="PDQ2357" s="2323"/>
      <c r="PDR2357" s="2323"/>
      <c r="PDS2357" s="2323"/>
      <c r="PDT2357" s="2323"/>
      <c r="PDU2357" s="2323"/>
      <c r="PDV2357" s="2323"/>
      <c r="PDW2357" s="2323"/>
      <c r="PDX2357" s="2323"/>
      <c r="PDY2357" s="2323"/>
      <c r="PDZ2357" s="2323"/>
      <c r="PEA2357" s="2323"/>
      <c r="PEB2357" s="2323"/>
      <c r="PEC2357" s="2323"/>
      <c r="PED2357" s="2323"/>
      <c r="PEE2357" s="2323"/>
      <c r="PEF2357" s="2323"/>
      <c r="PEG2357" s="2323"/>
      <c r="PEH2357" s="2323"/>
      <c r="PEI2357" s="2323"/>
      <c r="PEJ2357" s="2323"/>
      <c r="PEK2357" s="2323"/>
      <c r="PEL2357" s="2323"/>
      <c r="PEM2357" s="2323"/>
      <c r="PEN2357" s="2323"/>
      <c r="PEO2357" s="2323"/>
      <c r="PEP2357" s="2323"/>
      <c r="PEQ2357" s="2323"/>
      <c r="PER2357" s="2323"/>
      <c r="PES2357" s="2323"/>
      <c r="PET2357" s="2323"/>
      <c r="PEU2357" s="2323"/>
      <c r="PEV2357" s="2323"/>
      <c r="PEW2357" s="2323"/>
      <c r="PEX2357" s="2323"/>
      <c r="PEY2357" s="2323"/>
      <c r="PEZ2357" s="2323"/>
      <c r="PFA2357" s="2323"/>
      <c r="PFB2357" s="2323"/>
      <c r="PFC2357" s="2323"/>
      <c r="PFD2357" s="2323"/>
      <c r="PFE2357" s="2323"/>
      <c r="PFF2357" s="2323"/>
      <c r="PFG2357" s="2323"/>
      <c r="PFH2357" s="2323"/>
      <c r="PFI2357" s="2323"/>
      <c r="PFJ2357" s="2323"/>
      <c r="PFK2357" s="2323"/>
      <c r="PFL2357" s="2323"/>
      <c r="PFM2357" s="2323"/>
      <c r="PFN2357" s="2323"/>
      <c r="PFO2357" s="2323"/>
      <c r="PFP2357" s="2323"/>
      <c r="PFQ2357" s="2323"/>
      <c r="PFR2357" s="2323"/>
      <c r="PFS2357" s="2323"/>
      <c r="PFT2357" s="2323"/>
      <c r="PFU2357" s="2323"/>
      <c r="PFV2357" s="2323"/>
      <c r="PFW2357" s="2323"/>
      <c r="PFX2357" s="2323"/>
      <c r="PFY2357" s="2323"/>
      <c r="PFZ2357" s="2323"/>
      <c r="PGA2357" s="2323"/>
      <c r="PGB2357" s="2323"/>
      <c r="PGC2357" s="2323"/>
      <c r="PGD2357" s="2323"/>
      <c r="PGE2357" s="2323"/>
      <c r="PGF2357" s="2323"/>
      <c r="PGG2357" s="2323"/>
      <c r="PGH2357" s="2323"/>
      <c r="PGI2357" s="2323"/>
      <c r="PGJ2357" s="2323"/>
      <c r="PGK2357" s="2323"/>
      <c r="PGL2357" s="2323"/>
      <c r="PGM2357" s="2323"/>
      <c r="PGN2357" s="2323"/>
      <c r="PGO2357" s="2323"/>
      <c r="PGP2357" s="2323"/>
      <c r="PGQ2357" s="2323"/>
      <c r="PGR2357" s="2323"/>
      <c r="PGS2357" s="2323"/>
      <c r="PGT2357" s="2323"/>
      <c r="PGU2357" s="2323"/>
      <c r="PGV2357" s="2323"/>
      <c r="PGW2357" s="2323"/>
      <c r="PGX2357" s="2323"/>
      <c r="PGY2357" s="2323"/>
      <c r="PGZ2357" s="2323"/>
      <c r="PHA2357" s="2323"/>
      <c r="PHB2357" s="2323"/>
      <c r="PHC2357" s="2323"/>
      <c r="PHD2357" s="2323"/>
      <c r="PHE2357" s="2323"/>
      <c r="PHF2357" s="2323"/>
      <c r="PHG2357" s="2323"/>
      <c r="PHH2357" s="2323"/>
      <c r="PHI2357" s="2323"/>
      <c r="PHJ2357" s="2323"/>
      <c r="PHK2357" s="2323"/>
      <c r="PHL2357" s="2323"/>
      <c r="PHM2357" s="2323"/>
      <c r="PHN2357" s="2323"/>
      <c r="PHO2357" s="2323"/>
      <c r="PHP2357" s="2323"/>
      <c r="PHQ2357" s="2323"/>
      <c r="PHR2357" s="2323"/>
      <c r="PHS2357" s="2323"/>
      <c r="PHT2357" s="2323"/>
      <c r="PHU2357" s="2323"/>
      <c r="PHV2357" s="2323"/>
      <c r="PHW2357" s="2323"/>
      <c r="PHX2357" s="2323"/>
      <c r="PHY2357" s="2323"/>
      <c r="PHZ2357" s="2323"/>
      <c r="PIA2357" s="2323"/>
      <c r="PIB2357" s="2323"/>
      <c r="PIC2357" s="2323"/>
      <c r="PID2357" s="2323"/>
      <c r="PIE2357" s="2323"/>
      <c r="PIF2357" s="2323"/>
      <c r="PIG2357" s="2323"/>
      <c r="PIH2357" s="2323"/>
      <c r="PII2357" s="2323"/>
      <c r="PIJ2357" s="2323"/>
      <c r="PIK2357" s="2323"/>
      <c r="PIL2357" s="2323"/>
      <c r="PIM2357" s="2323"/>
      <c r="PIN2357" s="2323"/>
      <c r="PIO2357" s="2323"/>
      <c r="PIP2357" s="2323"/>
      <c r="PIQ2357" s="2323"/>
      <c r="PIR2357" s="2323"/>
      <c r="PIS2357" s="2323"/>
      <c r="PIT2357" s="2323"/>
      <c r="PIU2357" s="2323"/>
      <c r="PIV2357" s="2323"/>
      <c r="PIW2357" s="2323"/>
      <c r="PIX2357" s="2323"/>
      <c r="PIY2357" s="2323"/>
      <c r="PIZ2357" s="2323"/>
      <c r="PJA2357" s="2323"/>
      <c r="PJB2357" s="2323"/>
      <c r="PJC2357" s="2323"/>
      <c r="PJD2357" s="2323"/>
      <c r="PJE2357" s="2323"/>
      <c r="PJF2357" s="2323"/>
      <c r="PJG2357" s="2323"/>
      <c r="PJH2357" s="2323"/>
      <c r="PJI2357" s="2323"/>
      <c r="PJJ2357" s="2323"/>
      <c r="PJK2357" s="2323"/>
      <c r="PJL2357" s="2323"/>
      <c r="PJM2357" s="2323"/>
      <c r="PJN2357" s="2323"/>
      <c r="PJO2357" s="2323"/>
      <c r="PJP2357" s="2323"/>
      <c r="PJQ2357" s="2323"/>
      <c r="PJR2357" s="2323"/>
      <c r="PJS2357" s="2323"/>
      <c r="PJT2357" s="2323"/>
      <c r="PJU2357" s="2323"/>
      <c r="PJV2357" s="2323"/>
      <c r="PJW2357" s="2323"/>
      <c r="PJX2357" s="2323"/>
      <c r="PJY2357" s="2323"/>
      <c r="PJZ2357" s="2323"/>
      <c r="PKA2357" s="2323"/>
      <c r="PKB2357" s="2323"/>
      <c r="PKC2357" s="2323"/>
      <c r="PKD2357" s="2323"/>
      <c r="PKE2357" s="2323"/>
      <c r="PKF2357" s="2323"/>
      <c r="PKG2357" s="2323"/>
      <c r="PKH2357" s="2323"/>
      <c r="PKI2357" s="2323"/>
      <c r="PKJ2357" s="2323"/>
      <c r="PKK2357" s="2323"/>
      <c r="PKL2357" s="2323"/>
      <c r="PKM2357" s="2323"/>
      <c r="PKN2357" s="2323"/>
      <c r="PKO2357" s="2323"/>
      <c r="PKP2357" s="2323"/>
      <c r="PKQ2357" s="2323"/>
      <c r="PKR2357" s="2323"/>
      <c r="PKS2357" s="2323"/>
      <c r="PKT2357" s="2323"/>
      <c r="PKU2357" s="2323"/>
      <c r="PKV2357" s="2323"/>
      <c r="PKW2357" s="2323"/>
      <c r="PKX2357" s="2323"/>
      <c r="PKY2357" s="2323"/>
      <c r="PKZ2357" s="2323"/>
      <c r="PLA2357" s="2323"/>
      <c r="PLB2357" s="2323"/>
      <c r="PLC2357" s="2323"/>
      <c r="PLD2357" s="2323"/>
      <c r="PLE2357" s="2323"/>
      <c r="PLF2357" s="2323"/>
      <c r="PLG2357" s="2323"/>
      <c r="PLH2357" s="2323"/>
      <c r="PLI2357" s="2323"/>
      <c r="PLJ2357" s="2323"/>
      <c r="PLK2357" s="2323"/>
      <c r="PLL2357" s="2323"/>
      <c r="PLM2357" s="2323"/>
      <c r="PLN2357" s="2323"/>
      <c r="PLO2357" s="2323"/>
      <c r="PLP2357" s="2323"/>
      <c r="PLQ2357" s="2323"/>
      <c r="PLR2357" s="2323"/>
      <c r="PLS2357" s="2323"/>
      <c r="PLT2357" s="2323"/>
      <c r="PLU2357" s="2323"/>
      <c r="PLV2357" s="2323"/>
      <c r="PLW2357" s="2323"/>
      <c r="PLX2357" s="2323"/>
      <c r="PLY2357" s="2323"/>
      <c r="PLZ2357" s="2323"/>
      <c r="PMA2357" s="2323"/>
      <c r="PMB2357" s="2323"/>
      <c r="PMC2357" s="2323"/>
      <c r="PMD2357" s="2323"/>
      <c r="PME2357" s="2323"/>
      <c r="PMF2357" s="2323"/>
      <c r="PMG2357" s="2323"/>
      <c r="PMH2357" s="2323"/>
      <c r="PMI2357" s="2323"/>
      <c r="PMJ2357" s="2323"/>
      <c r="PMK2357" s="2323"/>
      <c r="PML2357" s="2323"/>
      <c r="PMM2357" s="2323"/>
      <c r="PMN2357" s="2323"/>
      <c r="PMO2357" s="2323"/>
      <c r="PMP2357" s="2323"/>
      <c r="PMQ2357" s="2323"/>
      <c r="PMR2357" s="2323"/>
      <c r="PMS2357" s="2323"/>
      <c r="PMT2357" s="2323"/>
      <c r="PMU2357" s="2323"/>
      <c r="PMV2357" s="2323"/>
      <c r="PMW2357" s="2323"/>
      <c r="PMX2357" s="2323"/>
      <c r="PMY2357" s="2323"/>
      <c r="PMZ2357" s="2323"/>
      <c r="PNA2357" s="2323"/>
      <c r="PNB2357" s="2323"/>
      <c r="PNC2357" s="2323"/>
      <c r="PND2357" s="2323"/>
      <c r="PNE2357" s="2323"/>
      <c r="PNF2357" s="2323"/>
      <c r="PNG2357" s="2323"/>
      <c r="PNH2357" s="2323"/>
      <c r="PNI2357" s="2323"/>
      <c r="PNJ2357" s="2323"/>
      <c r="PNK2357" s="2323"/>
      <c r="PNL2357" s="2323"/>
      <c r="PNM2357" s="2323"/>
      <c r="PNN2357" s="2323"/>
      <c r="PNO2357" s="2323"/>
      <c r="PNP2357" s="2323"/>
      <c r="PNQ2357" s="2323"/>
      <c r="PNR2357" s="2323"/>
      <c r="PNS2357" s="2323"/>
      <c r="PNT2357" s="2323"/>
      <c r="PNU2357" s="2323"/>
      <c r="PNV2357" s="2323"/>
      <c r="PNW2357" s="2323"/>
      <c r="PNX2357" s="2323"/>
      <c r="PNY2357" s="2323"/>
      <c r="PNZ2357" s="2323"/>
      <c r="POA2357" s="2323"/>
      <c r="POB2357" s="2323"/>
      <c r="POC2357" s="2323"/>
      <c r="POD2357" s="2323"/>
      <c r="POE2357" s="2323"/>
      <c r="POF2357" s="2323"/>
      <c r="POG2357" s="2323"/>
      <c r="POH2357" s="2323"/>
      <c r="POI2357" s="2323"/>
      <c r="POJ2357" s="2323"/>
      <c r="POK2357" s="2323"/>
      <c r="POL2357" s="2323"/>
      <c r="POM2357" s="2323"/>
      <c r="PON2357" s="2323"/>
      <c r="POO2357" s="2323"/>
      <c r="POP2357" s="2323"/>
      <c r="POQ2357" s="2323"/>
      <c r="POR2357" s="2323"/>
      <c r="POS2357" s="2323"/>
      <c r="POT2357" s="2323"/>
      <c r="POU2357" s="2323"/>
      <c r="POV2357" s="2323"/>
      <c r="POW2357" s="2323"/>
      <c r="POX2357" s="2323"/>
      <c r="POY2357" s="2323"/>
      <c r="POZ2357" s="2323"/>
      <c r="PPA2357" s="2323"/>
      <c r="PPB2357" s="2323"/>
      <c r="PPC2357" s="2323"/>
      <c r="PPD2357" s="2323"/>
      <c r="PPE2357" s="2323"/>
      <c r="PPF2357" s="2323"/>
      <c r="PPG2357" s="2323"/>
      <c r="PPH2357" s="2323"/>
      <c r="PPI2357" s="2323"/>
      <c r="PPJ2357" s="2323"/>
      <c r="PPK2357" s="2323"/>
      <c r="PPL2357" s="2323"/>
      <c r="PPM2357" s="2323"/>
      <c r="PPN2357" s="2323"/>
      <c r="PPO2357" s="2323"/>
      <c r="PPP2357" s="2323"/>
      <c r="PPQ2357" s="2323"/>
      <c r="PPR2357" s="2323"/>
      <c r="PPS2357" s="2323"/>
      <c r="PPT2357" s="2323"/>
      <c r="PPU2357" s="2323"/>
      <c r="PPV2357" s="2323"/>
      <c r="PPW2357" s="2323"/>
      <c r="PPX2357" s="2323"/>
      <c r="PPY2357" s="2323"/>
      <c r="PPZ2357" s="2323"/>
      <c r="PQA2357" s="2323"/>
      <c r="PQB2357" s="2323"/>
      <c r="PQC2357" s="2323"/>
      <c r="PQD2357" s="2323"/>
      <c r="PQE2357" s="2323"/>
      <c r="PQF2357" s="2323"/>
      <c r="PQG2357" s="2323"/>
      <c r="PQH2357" s="2323"/>
      <c r="PQI2357" s="2323"/>
      <c r="PQJ2357" s="2323"/>
      <c r="PQK2357" s="2323"/>
      <c r="PQL2357" s="2323"/>
      <c r="PQM2357" s="2323"/>
      <c r="PQN2357" s="2323"/>
      <c r="PQO2357" s="2323"/>
      <c r="PQP2357" s="2323"/>
      <c r="PQQ2357" s="2323"/>
      <c r="PQR2357" s="2323"/>
      <c r="PQS2357" s="2323"/>
      <c r="PQT2357" s="2323"/>
      <c r="PQU2357" s="2323"/>
      <c r="PQV2357" s="2323"/>
      <c r="PQW2357" s="2323"/>
      <c r="PQX2357" s="2323"/>
      <c r="PQY2357" s="2323"/>
      <c r="PQZ2357" s="2323"/>
      <c r="PRA2357" s="2323"/>
      <c r="PRB2357" s="2323"/>
      <c r="PRC2357" s="2323"/>
      <c r="PRD2357" s="2323"/>
      <c r="PRE2357" s="2323"/>
      <c r="PRF2357" s="2323"/>
      <c r="PRG2357" s="2323"/>
      <c r="PRH2357" s="2323"/>
      <c r="PRI2357" s="2323"/>
      <c r="PRJ2357" s="2323"/>
      <c r="PRK2357" s="2323"/>
      <c r="PRL2357" s="2323"/>
      <c r="PRM2357" s="2323"/>
      <c r="PRN2357" s="2323"/>
      <c r="PRO2357" s="2323"/>
      <c r="PRP2357" s="2323"/>
      <c r="PRQ2357" s="2323"/>
      <c r="PRR2357" s="2323"/>
      <c r="PRS2357" s="2323"/>
      <c r="PRT2357" s="2323"/>
      <c r="PRU2357" s="2323"/>
      <c r="PRV2357" s="2323"/>
      <c r="PRW2357" s="2323"/>
      <c r="PRX2357" s="2323"/>
      <c r="PRY2357" s="2323"/>
      <c r="PRZ2357" s="2323"/>
      <c r="PSA2357" s="2323"/>
      <c r="PSB2357" s="2323"/>
      <c r="PSC2357" s="2323"/>
      <c r="PSD2357" s="2323"/>
      <c r="PSE2357" s="2323"/>
      <c r="PSF2357" s="2323"/>
      <c r="PSG2357" s="2323"/>
      <c r="PSH2357" s="2323"/>
      <c r="PSI2357" s="2323"/>
      <c r="PSJ2357" s="2323"/>
      <c r="PSK2357" s="2323"/>
      <c r="PSL2357" s="2323"/>
      <c r="PSM2357" s="2323"/>
      <c r="PSN2357" s="2323"/>
      <c r="PSO2357" s="2323"/>
      <c r="PSP2357" s="2323"/>
      <c r="PSQ2357" s="2323"/>
      <c r="PSR2357" s="2323"/>
      <c r="PSS2357" s="2323"/>
      <c r="PST2357" s="2323"/>
      <c r="PSU2357" s="2323"/>
      <c r="PSV2357" s="2323"/>
      <c r="PSW2357" s="2323"/>
      <c r="PSX2357" s="2323"/>
      <c r="PSY2357" s="2323"/>
      <c r="PSZ2357" s="2323"/>
      <c r="PTA2357" s="2323"/>
      <c r="PTB2357" s="2323"/>
      <c r="PTC2357" s="2323"/>
      <c r="PTD2357" s="2323"/>
      <c r="PTE2357" s="2323"/>
      <c r="PTF2357" s="2323"/>
      <c r="PTG2357" s="2323"/>
      <c r="PTH2357" s="2323"/>
      <c r="PTI2357" s="2323"/>
      <c r="PTJ2357" s="2323"/>
      <c r="PTK2357" s="2323"/>
      <c r="PTL2357" s="2323"/>
      <c r="PTM2357" s="2323"/>
      <c r="PTN2357" s="2323"/>
      <c r="PTO2357" s="2323"/>
      <c r="PTP2357" s="2323"/>
      <c r="PTQ2357" s="2323"/>
      <c r="PTR2357" s="2323"/>
      <c r="PTS2357" s="2323"/>
      <c r="PTT2357" s="2323"/>
      <c r="PTU2357" s="2323"/>
      <c r="PTV2357" s="2323"/>
      <c r="PTW2357" s="2323"/>
      <c r="PTX2357" s="2323"/>
      <c r="PTY2357" s="2323"/>
      <c r="PTZ2357" s="2323"/>
      <c r="PUA2357" s="2323"/>
      <c r="PUB2357" s="2323"/>
      <c r="PUC2357" s="2323"/>
      <c r="PUD2357" s="2323"/>
      <c r="PUE2357" s="2323"/>
      <c r="PUF2357" s="2323"/>
      <c r="PUG2357" s="2323"/>
      <c r="PUH2357" s="2323"/>
      <c r="PUI2357" s="2323"/>
      <c r="PUJ2357" s="2323"/>
      <c r="PUK2357" s="2323"/>
      <c r="PUL2357" s="2323"/>
      <c r="PUM2357" s="2323"/>
      <c r="PUN2357" s="2323"/>
      <c r="PUO2357" s="2323"/>
      <c r="PUP2357" s="2323"/>
      <c r="PUQ2357" s="2323"/>
      <c r="PUR2357" s="2323"/>
      <c r="PUS2357" s="2323"/>
      <c r="PUT2357" s="2323"/>
      <c r="PUU2357" s="2323"/>
      <c r="PUV2357" s="2323"/>
      <c r="PUW2357" s="2323"/>
      <c r="PUX2357" s="2323"/>
      <c r="PUY2357" s="2323"/>
      <c r="PUZ2357" s="2323"/>
      <c r="PVA2357" s="2323"/>
      <c r="PVB2357" s="2323"/>
      <c r="PVC2357" s="2323"/>
      <c r="PVD2357" s="2323"/>
      <c r="PVE2357" s="2323"/>
      <c r="PVF2357" s="2323"/>
      <c r="PVG2357" s="2323"/>
      <c r="PVH2357" s="2323"/>
      <c r="PVI2357" s="2323"/>
      <c r="PVJ2357" s="2323"/>
      <c r="PVK2357" s="2323"/>
      <c r="PVL2357" s="2323"/>
      <c r="PVM2357" s="2323"/>
      <c r="PVN2357" s="2323"/>
      <c r="PVO2357" s="2323"/>
      <c r="PVP2357" s="2323"/>
      <c r="PVQ2357" s="2323"/>
      <c r="PVR2357" s="2323"/>
      <c r="PVS2357" s="2323"/>
      <c r="PVT2357" s="2323"/>
      <c r="PVU2357" s="2323"/>
      <c r="PVV2357" s="2323"/>
      <c r="PVW2357" s="2323"/>
      <c r="PVX2357" s="2323"/>
      <c r="PVY2357" s="2323"/>
      <c r="PVZ2357" s="2323"/>
      <c r="PWA2357" s="2323"/>
      <c r="PWB2357" s="2323"/>
      <c r="PWC2357" s="2323"/>
      <c r="PWD2357" s="2323"/>
      <c r="PWE2357" s="2323"/>
      <c r="PWF2357" s="2323"/>
      <c r="PWG2357" s="2323"/>
      <c r="PWH2357" s="2323"/>
      <c r="PWI2357" s="2323"/>
      <c r="PWJ2357" s="2323"/>
      <c r="PWK2357" s="2323"/>
      <c r="PWL2357" s="2323"/>
      <c r="PWM2357" s="2323"/>
      <c r="PWN2357" s="2323"/>
      <c r="PWO2357" s="2323"/>
      <c r="PWP2357" s="2323"/>
      <c r="PWQ2357" s="2323"/>
      <c r="PWR2357" s="2323"/>
      <c r="PWS2357" s="2323"/>
      <c r="PWT2357" s="2323"/>
      <c r="PWU2357" s="2323"/>
      <c r="PWV2357" s="2323"/>
      <c r="PWW2357" s="2323"/>
      <c r="PWX2357" s="2323"/>
      <c r="PWY2357" s="2323"/>
      <c r="PWZ2357" s="2323"/>
      <c r="PXA2357" s="2323"/>
      <c r="PXB2357" s="2323"/>
      <c r="PXC2357" s="2323"/>
      <c r="PXD2357" s="2323"/>
      <c r="PXE2357" s="2323"/>
      <c r="PXF2357" s="2323"/>
      <c r="PXG2357" s="2323"/>
      <c r="PXH2357" s="2323"/>
      <c r="PXI2357" s="2323"/>
      <c r="PXJ2357" s="2323"/>
      <c r="PXK2357" s="2323"/>
      <c r="PXL2357" s="2323"/>
      <c r="PXM2357" s="2323"/>
      <c r="PXN2357" s="2323"/>
      <c r="PXO2357" s="2323"/>
      <c r="PXP2357" s="2323"/>
      <c r="PXQ2357" s="2323"/>
      <c r="PXR2357" s="2323"/>
      <c r="PXS2357" s="2323"/>
      <c r="PXT2357" s="2323"/>
      <c r="PXU2357" s="2323"/>
      <c r="PXV2357" s="2323"/>
      <c r="PXW2357" s="2323"/>
      <c r="PXX2357" s="2323"/>
      <c r="PXY2357" s="2323"/>
      <c r="PXZ2357" s="2323"/>
      <c r="PYA2357" s="2323"/>
      <c r="PYB2357" s="2323"/>
      <c r="PYC2357" s="2323"/>
      <c r="PYD2357" s="2323"/>
      <c r="PYE2357" s="2323"/>
      <c r="PYF2357" s="2323"/>
      <c r="PYG2357" s="2323"/>
      <c r="PYH2357" s="2323"/>
      <c r="PYI2357" s="2323"/>
      <c r="PYJ2357" s="2323"/>
      <c r="PYK2357" s="2323"/>
      <c r="PYL2357" s="2323"/>
      <c r="PYM2357" s="2323"/>
      <c r="PYN2357" s="2323"/>
      <c r="PYO2357" s="2323"/>
      <c r="PYP2357" s="2323"/>
      <c r="PYQ2357" s="2323"/>
      <c r="PYR2357" s="2323"/>
      <c r="PYS2357" s="2323"/>
      <c r="PYT2357" s="2323"/>
      <c r="PYU2357" s="2323"/>
      <c r="PYV2357" s="2323"/>
      <c r="PYW2357" s="2323"/>
      <c r="PYX2357" s="2323"/>
      <c r="PYY2357" s="2323"/>
      <c r="PYZ2357" s="2323"/>
      <c r="PZA2357" s="2323"/>
      <c r="PZB2357" s="2323"/>
      <c r="PZC2357" s="2323"/>
      <c r="PZD2357" s="2323"/>
      <c r="PZE2357" s="2323"/>
      <c r="PZF2357" s="2323"/>
      <c r="PZG2357" s="2323"/>
      <c r="PZH2357" s="2323"/>
      <c r="PZI2357" s="2323"/>
      <c r="PZJ2357" s="2323"/>
      <c r="PZK2357" s="2323"/>
      <c r="PZL2357" s="2323"/>
      <c r="PZM2357" s="2323"/>
      <c r="PZN2357" s="2323"/>
      <c r="PZO2357" s="2323"/>
      <c r="PZP2357" s="2323"/>
      <c r="PZQ2357" s="2323"/>
      <c r="PZR2357" s="2323"/>
      <c r="PZS2357" s="2323"/>
      <c r="PZT2357" s="2323"/>
      <c r="PZU2357" s="2323"/>
      <c r="PZV2357" s="2323"/>
      <c r="PZW2357" s="2323"/>
      <c r="PZX2357" s="2323"/>
      <c r="PZY2357" s="2323"/>
      <c r="PZZ2357" s="2323"/>
      <c r="QAA2357" s="2323"/>
      <c r="QAB2357" s="2323"/>
      <c r="QAC2357" s="2323"/>
      <c r="QAD2357" s="2323"/>
      <c r="QAE2357" s="2323"/>
      <c r="QAF2357" s="2323"/>
      <c r="QAG2357" s="2323"/>
      <c r="QAH2357" s="2323"/>
      <c r="QAI2357" s="2323"/>
      <c r="QAJ2357" s="2323"/>
      <c r="QAK2357" s="2323"/>
      <c r="QAL2357" s="2323"/>
      <c r="QAM2357" s="2323"/>
      <c r="QAN2357" s="2323"/>
      <c r="QAO2357" s="2323"/>
      <c r="QAP2357" s="2323"/>
      <c r="QAQ2357" s="2323"/>
      <c r="QAR2357" s="2323"/>
      <c r="QAS2357" s="2323"/>
      <c r="QAT2357" s="2323"/>
      <c r="QAU2357" s="2323"/>
      <c r="QAV2357" s="2323"/>
      <c r="QAW2357" s="2323"/>
      <c r="QAX2357" s="2323"/>
      <c r="QAY2357" s="2323"/>
      <c r="QAZ2357" s="2323"/>
      <c r="QBA2357" s="2323"/>
      <c r="QBB2357" s="2323"/>
      <c r="QBC2357" s="2323"/>
      <c r="QBD2357" s="2323"/>
      <c r="QBE2357" s="2323"/>
      <c r="QBF2357" s="2323"/>
      <c r="QBG2357" s="2323"/>
      <c r="QBH2357" s="2323"/>
      <c r="QBI2357" s="2323"/>
      <c r="QBJ2357" s="2323"/>
      <c r="QBK2357" s="2323"/>
      <c r="QBL2357" s="2323"/>
      <c r="QBM2357" s="2323"/>
      <c r="QBN2357" s="2323"/>
      <c r="QBO2357" s="2323"/>
      <c r="QBP2357" s="2323"/>
      <c r="QBQ2357" s="2323"/>
      <c r="QBR2357" s="2323"/>
      <c r="QBS2357" s="2323"/>
      <c r="QBT2357" s="2323"/>
      <c r="QBU2357" s="2323"/>
      <c r="QBV2357" s="2323"/>
      <c r="QBW2357" s="2323"/>
      <c r="QBX2357" s="2323"/>
      <c r="QBY2357" s="2323"/>
      <c r="QBZ2357" s="2323"/>
      <c r="QCA2357" s="2323"/>
      <c r="QCB2357" s="2323"/>
      <c r="QCC2357" s="2323"/>
      <c r="QCD2357" s="2323"/>
      <c r="QCE2357" s="2323"/>
      <c r="QCF2357" s="2323"/>
      <c r="QCG2357" s="2323"/>
      <c r="QCH2357" s="2323"/>
      <c r="QCI2357" s="2323"/>
      <c r="QCJ2357" s="2323"/>
      <c r="QCK2357" s="2323"/>
      <c r="QCL2357" s="2323"/>
      <c r="QCM2357" s="2323"/>
      <c r="QCN2357" s="2323"/>
      <c r="QCO2357" s="2323"/>
      <c r="QCP2357" s="2323"/>
      <c r="QCQ2357" s="2323"/>
      <c r="QCR2357" s="2323"/>
      <c r="QCS2357" s="2323"/>
      <c r="QCT2357" s="2323"/>
      <c r="QCU2357" s="2323"/>
      <c r="QCV2357" s="2323"/>
      <c r="QCW2357" s="2323"/>
      <c r="QCX2357" s="2323"/>
      <c r="QCY2357" s="2323"/>
      <c r="QCZ2357" s="2323"/>
      <c r="QDA2357" s="2323"/>
      <c r="QDB2357" s="2323"/>
      <c r="QDC2357" s="2323"/>
      <c r="QDD2357" s="2323"/>
      <c r="QDE2357" s="2323"/>
      <c r="QDF2357" s="2323"/>
      <c r="QDG2357" s="2323"/>
      <c r="QDH2357" s="2323"/>
      <c r="QDI2357" s="2323"/>
      <c r="QDJ2357" s="2323"/>
      <c r="QDK2357" s="2323"/>
      <c r="QDL2357" s="2323"/>
      <c r="QDM2357" s="2323"/>
      <c r="QDN2357" s="2323"/>
      <c r="QDO2357" s="2323"/>
      <c r="QDP2357" s="2323"/>
      <c r="QDQ2357" s="2323"/>
      <c r="QDR2357" s="2323"/>
      <c r="QDS2357" s="2323"/>
      <c r="QDT2357" s="2323"/>
      <c r="QDU2357" s="2323"/>
      <c r="QDV2357" s="2323"/>
      <c r="QDW2357" s="2323"/>
      <c r="QDX2357" s="2323"/>
      <c r="QDY2357" s="2323"/>
      <c r="QDZ2357" s="2323"/>
      <c r="QEA2357" s="2323"/>
      <c r="QEB2357" s="2323"/>
      <c r="QEC2357" s="2323"/>
      <c r="QED2357" s="2323"/>
      <c r="QEE2357" s="2323"/>
      <c r="QEF2357" s="2323"/>
      <c r="QEG2357" s="2323"/>
      <c r="QEH2357" s="2323"/>
      <c r="QEI2357" s="2323"/>
      <c r="QEJ2357" s="2323"/>
      <c r="QEK2357" s="2323"/>
      <c r="QEL2357" s="2323"/>
      <c r="QEM2357" s="2323"/>
      <c r="QEN2357" s="2323"/>
      <c r="QEO2357" s="2323"/>
      <c r="QEP2357" s="2323"/>
      <c r="QEQ2357" s="2323"/>
      <c r="QER2357" s="2323"/>
      <c r="QES2357" s="2323"/>
      <c r="QET2357" s="2323"/>
      <c r="QEU2357" s="2323"/>
      <c r="QEV2357" s="2323"/>
      <c r="QEW2357" s="2323"/>
      <c r="QEX2357" s="2323"/>
      <c r="QEY2357" s="2323"/>
      <c r="QEZ2357" s="2323"/>
      <c r="QFA2357" s="2323"/>
      <c r="QFB2357" s="2323"/>
      <c r="QFC2357" s="2323"/>
      <c r="QFD2357" s="2323"/>
      <c r="QFE2357" s="2323"/>
      <c r="QFF2357" s="2323"/>
      <c r="QFG2357" s="2323"/>
      <c r="QFH2357" s="2323"/>
      <c r="QFI2357" s="2323"/>
      <c r="QFJ2357" s="2323"/>
      <c r="QFK2357" s="2323"/>
      <c r="QFL2357" s="2323"/>
      <c r="QFM2357" s="2323"/>
      <c r="QFN2357" s="2323"/>
      <c r="QFO2357" s="2323"/>
      <c r="QFP2357" s="2323"/>
      <c r="QFQ2357" s="2323"/>
      <c r="QFR2357" s="2323"/>
      <c r="QFS2357" s="2323"/>
      <c r="QFT2357" s="2323"/>
      <c r="QFU2357" s="2323"/>
      <c r="QFV2357" s="2323"/>
      <c r="QFW2357" s="2323"/>
      <c r="QFX2357" s="2323"/>
      <c r="QFY2357" s="2323"/>
      <c r="QFZ2357" s="2323"/>
      <c r="QGA2357" s="2323"/>
      <c r="QGB2357" s="2323"/>
      <c r="QGC2357" s="2323"/>
      <c r="QGD2357" s="2323"/>
      <c r="QGE2357" s="2323"/>
      <c r="QGF2357" s="2323"/>
      <c r="QGG2357" s="2323"/>
      <c r="QGH2357" s="2323"/>
      <c r="QGI2357" s="2323"/>
      <c r="QGJ2357" s="2323"/>
      <c r="QGK2357" s="2323"/>
      <c r="QGL2357" s="2323"/>
      <c r="QGM2357" s="2323"/>
      <c r="QGN2357" s="2323"/>
      <c r="QGO2357" s="2323"/>
      <c r="QGP2357" s="2323"/>
      <c r="QGQ2357" s="2323"/>
      <c r="QGR2357" s="2323"/>
      <c r="QGS2357" s="2323"/>
      <c r="QGT2357" s="2323"/>
      <c r="QGU2357" s="2323"/>
      <c r="QGV2357" s="2323"/>
      <c r="QGW2357" s="2323"/>
      <c r="QGX2357" s="2323"/>
      <c r="QGY2357" s="2323"/>
      <c r="QGZ2357" s="2323"/>
      <c r="QHA2357" s="2323"/>
      <c r="QHB2357" s="2323"/>
      <c r="QHC2357" s="2323"/>
      <c r="QHD2357" s="2323"/>
      <c r="QHE2357" s="2323"/>
      <c r="QHF2357" s="2323"/>
      <c r="QHG2357" s="2323"/>
      <c r="QHH2357" s="2323"/>
      <c r="QHI2357" s="2323"/>
      <c r="QHJ2357" s="2323"/>
      <c r="QHK2357" s="2323"/>
      <c r="QHL2357" s="2323"/>
      <c r="QHM2357" s="2323"/>
      <c r="QHN2357" s="2323"/>
      <c r="QHO2357" s="2323"/>
      <c r="QHP2357" s="2323"/>
      <c r="QHQ2357" s="2323"/>
      <c r="QHR2357" s="2323"/>
      <c r="QHS2357" s="2323"/>
      <c r="QHT2357" s="2323"/>
      <c r="QHU2357" s="2323"/>
      <c r="QHV2357" s="2323"/>
      <c r="QHW2357" s="2323"/>
      <c r="QHX2357" s="2323"/>
      <c r="QHY2357" s="2323"/>
      <c r="QHZ2357" s="2323"/>
      <c r="QIA2357" s="2323"/>
      <c r="QIB2357" s="2323"/>
      <c r="QIC2357" s="2323"/>
      <c r="QID2357" s="2323"/>
      <c r="QIE2357" s="2323"/>
      <c r="QIF2357" s="2323"/>
      <c r="QIG2357" s="2323"/>
      <c r="QIH2357" s="2323"/>
      <c r="QII2357" s="2323"/>
      <c r="QIJ2357" s="2323"/>
      <c r="QIK2357" s="2323"/>
      <c r="QIL2357" s="2323"/>
      <c r="QIM2357" s="2323"/>
      <c r="QIN2357" s="2323"/>
      <c r="QIO2357" s="2323"/>
      <c r="QIP2357" s="2323"/>
      <c r="QIQ2357" s="2323"/>
      <c r="QIR2357" s="2323"/>
      <c r="QIS2357" s="2323"/>
      <c r="QIT2357" s="2323"/>
      <c r="QIU2357" s="2323"/>
      <c r="QIV2357" s="2323"/>
      <c r="QIW2357" s="2323"/>
      <c r="QIX2357" s="2323"/>
      <c r="QIY2357" s="2323"/>
      <c r="QIZ2357" s="2323"/>
      <c r="QJA2357" s="2323"/>
      <c r="QJB2357" s="2323"/>
      <c r="QJC2357" s="2323"/>
      <c r="QJD2357" s="2323"/>
      <c r="QJE2357" s="2323"/>
      <c r="QJF2357" s="2323"/>
      <c r="QJG2357" s="2323"/>
      <c r="QJH2357" s="2323"/>
      <c r="QJI2357" s="2323"/>
      <c r="QJJ2357" s="2323"/>
      <c r="QJK2357" s="2323"/>
      <c r="QJL2357" s="2323"/>
      <c r="QJM2357" s="2323"/>
      <c r="QJN2357" s="2323"/>
      <c r="QJO2357" s="2323"/>
      <c r="QJP2357" s="2323"/>
      <c r="QJQ2357" s="2323"/>
      <c r="QJR2357" s="2323"/>
      <c r="QJS2357" s="2323"/>
      <c r="QJT2357" s="2323"/>
      <c r="QJU2357" s="2323"/>
      <c r="QJV2357" s="2323"/>
      <c r="QJW2357" s="2323"/>
      <c r="QJX2357" s="2323"/>
      <c r="QJY2357" s="2323"/>
      <c r="QJZ2357" s="2323"/>
      <c r="QKA2357" s="2323"/>
      <c r="QKB2357" s="2323"/>
      <c r="QKC2357" s="2323"/>
      <c r="QKD2357" s="2323"/>
      <c r="QKE2357" s="2323"/>
      <c r="QKF2357" s="2323"/>
      <c r="QKG2357" s="2323"/>
      <c r="QKH2357" s="2323"/>
      <c r="QKI2357" s="2323"/>
      <c r="QKJ2357" s="2323"/>
      <c r="QKK2357" s="2323"/>
      <c r="QKL2357" s="2323"/>
      <c r="QKM2357" s="2323"/>
      <c r="QKN2357" s="2323"/>
      <c r="QKO2357" s="2323"/>
      <c r="QKP2357" s="2323"/>
      <c r="QKQ2357" s="2323"/>
      <c r="QKR2357" s="2323"/>
      <c r="QKS2357" s="2323"/>
      <c r="QKT2357" s="2323"/>
      <c r="QKU2357" s="2323"/>
      <c r="QKV2357" s="2323"/>
      <c r="QKW2357" s="2323"/>
      <c r="QKX2357" s="2323"/>
      <c r="QKY2357" s="2323"/>
      <c r="QKZ2357" s="2323"/>
      <c r="QLA2357" s="2323"/>
      <c r="QLB2357" s="2323"/>
      <c r="QLC2357" s="2323"/>
      <c r="QLD2357" s="2323"/>
      <c r="QLE2357" s="2323"/>
      <c r="QLF2357" s="2323"/>
      <c r="QLG2357" s="2323"/>
      <c r="QLH2357" s="2323"/>
      <c r="QLI2357" s="2323"/>
      <c r="QLJ2357" s="2323"/>
      <c r="QLK2357" s="2323"/>
      <c r="QLL2357" s="2323"/>
      <c r="QLM2357" s="2323"/>
      <c r="QLN2357" s="2323"/>
      <c r="QLO2357" s="2323"/>
      <c r="QLP2357" s="2323"/>
      <c r="QLQ2357" s="2323"/>
      <c r="QLR2357" s="2323"/>
      <c r="QLS2357" s="2323"/>
      <c r="QLT2357" s="2323"/>
      <c r="QLU2357" s="2323"/>
      <c r="QLV2357" s="2323"/>
      <c r="QLW2357" s="2323"/>
      <c r="QLX2357" s="2323"/>
      <c r="QLY2357" s="2323"/>
      <c r="QLZ2357" s="2323"/>
      <c r="QMA2357" s="2323"/>
      <c r="QMB2357" s="2323"/>
      <c r="QMC2357" s="2323"/>
      <c r="QMD2357" s="2323"/>
      <c r="QME2357" s="2323"/>
      <c r="QMF2357" s="2323"/>
      <c r="QMG2357" s="2323"/>
      <c r="QMH2357" s="2323"/>
      <c r="QMI2357" s="2323"/>
      <c r="QMJ2357" s="2323"/>
      <c r="QMK2357" s="2323"/>
      <c r="QML2357" s="2323"/>
      <c r="QMM2357" s="2323"/>
      <c r="QMN2357" s="2323"/>
      <c r="QMO2357" s="2323"/>
      <c r="QMP2357" s="2323"/>
      <c r="QMQ2357" s="2323"/>
      <c r="QMR2357" s="2323"/>
      <c r="QMS2357" s="2323"/>
      <c r="QMT2357" s="2323"/>
      <c r="QMU2357" s="2323"/>
      <c r="QMV2357" s="2323"/>
      <c r="QMW2357" s="2323"/>
      <c r="QMX2357" s="2323"/>
      <c r="QMY2357" s="2323"/>
      <c r="QMZ2357" s="2323"/>
      <c r="QNA2357" s="2323"/>
      <c r="QNB2357" s="2323"/>
      <c r="QNC2357" s="2323"/>
      <c r="QND2357" s="2323"/>
      <c r="QNE2357" s="2323"/>
      <c r="QNF2357" s="2323"/>
      <c r="QNG2357" s="2323"/>
      <c r="QNH2357" s="2323"/>
      <c r="QNI2357" s="2323"/>
      <c r="QNJ2357" s="2323"/>
      <c r="QNK2357" s="2323"/>
      <c r="QNL2357" s="2323"/>
      <c r="QNM2357" s="2323"/>
      <c r="QNN2357" s="2323"/>
      <c r="QNO2357" s="2323"/>
      <c r="QNP2357" s="2323"/>
      <c r="QNQ2357" s="2323"/>
      <c r="QNR2357" s="2323"/>
      <c r="QNS2357" s="2323"/>
      <c r="QNT2357" s="2323"/>
      <c r="QNU2357" s="2323"/>
      <c r="QNV2357" s="2323"/>
      <c r="QNW2357" s="2323"/>
      <c r="QNX2357" s="2323"/>
      <c r="QNY2357" s="2323"/>
      <c r="QNZ2357" s="2323"/>
      <c r="QOA2357" s="2323"/>
      <c r="QOB2357" s="2323"/>
      <c r="QOC2357" s="2323"/>
      <c r="QOD2357" s="2323"/>
      <c r="QOE2357" s="2323"/>
      <c r="QOF2357" s="2323"/>
      <c r="QOG2357" s="2323"/>
      <c r="QOH2357" s="2323"/>
      <c r="QOI2357" s="2323"/>
      <c r="QOJ2357" s="2323"/>
      <c r="QOK2357" s="2323"/>
      <c r="QOL2357" s="2323"/>
      <c r="QOM2357" s="2323"/>
      <c r="QON2357" s="2323"/>
      <c r="QOO2357" s="2323"/>
      <c r="QOP2357" s="2323"/>
      <c r="QOQ2357" s="2323"/>
      <c r="QOR2357" s="2323"/>
      <c r="QOS2357" s="2323"/>
      <c r="QOT2357" s="2323"/>
      <c r="QOU2357" s="2323"/>
      <c r="QOV2357" s="2323"/>
      <c r="QOW2357" s="2323"/>
      <c r="QOX2357" s="2323"/>
      <c r="QOY2357" s="2323"/>
      <c r="QOZ2357" s="2323"/>
      <c r="QPA2357" s="2323"/>
      <c r="QPB2357" s="2323"/>
      <c r="QPC2357" s="2323"/>
      <c r="QPD2357" s="2323"/>
      <c r="QPE2357" s="2323"/>
      <c r="QPF2357" s="2323"/>
      <c r="QPG2357" s="2323"/>
      <c r="QPH2357" s="2323"/>
      <c r="QPI2357" s="2323"/>
      <c r="QPJ2357" s="2323"/>
      <c r="QPK2357" s="2323"/>
      <c r="QPL2357" s="2323"/>
      <c r="QPM2357" s="2323"/>
      <c r="QPN2357" s="2323"/>
      <c r="QPO2357" s="2323"/>
      <c r="QPP2357" s="2323"/>
      <c r="QPQ2357" s="2323"/>
      <c r="QPR2357" s="2323"/>
      <c r="QPS2357" s="2323"/>
      <c r="QPT2357" s="2323"/>
      <c r="QPU2357" s="2323"/>
      <c r="QPV2357" s="2323"/>
      <c r="QPW2357" s="2323"/>
      <c r="QPX2357" s="2323"/>
      <c r="QPY2357" s="2323"/>
      <c r="QPZ2357" s="2323"/>
      <c r="QQA2357" s="2323"/>
      <c r="QQB2357" s="2323"/>
      <c r="QQC2357" s="2323"/>
      <c r="QQD2357" s="2323"/>
      <c r="QQE2357" s="2323"/>
      <c r="QQF2357" s="2323"/>
      <c r="QQG2357" s="2323"/>
      <c r="QQH2357" s="2323"/>
      <c r="QQI2357" s="2323"/>
      <c r="QQJ2357" s="2323"/>
      <c r="QQK2357" s="2323"/>
      <c r="QQL2357" s="2323"/>
      <c r="QQM2357" s="2323"/>
      <c r="QQN2357" s="2323"/>
      <c r="QQO2357" s="2323"/>
      <c r="QQP2357" s="2323"/>
      <c r="QQQ2357" s="2323"/>
      <c r="QQR2357" s="2323"/>
      <c r="QQS2357" s="2323"/>
      <c r="QQT2357" s="2323"/>
      <c r="QQU2357" s="2323"/>
      <c r="QQV2357" s="2323"/>
      <c r="QQW2357" s="2323"/>
      <c r="QQX2357" s="2323"/>
      <c r="QQY2357" s="2323"/>
      <c r="QQZ2357" s="2323"/>
      <c r="QRA2357" s="2323"/>
      <c r="QRB2357" s="2323"/>
      <c r="QRC2357" s="2323"/>
      <c r="QRD2357" s="2323"/>
      <c r="QRE2357" s="2323"/>
      <c r="QRF2357" s="2323"/>
      <c r="QRG2357" s="2323"/>
      <c r="QRH2357" s="2323"/>
      <c r="QRI2357" s="2323"/>
      <c r="QRJ2357" s="2323"/>
      <c r="QRK2357" s="2323"/>
      <c r="QRL2357" s="2323"/>
      <c r="QRM2357" s="2323"/>
      <c r="QRN2357" s="2323"/>
      <c r="QRO2357" s="2323"/>
      <c r="QRP2357" s="2323"/>
      <c r="QRQ2357" s="2323"/>
      <c r="QRR2357" s="2323"/>
      <c r="QRS2357" s="2323"/>
      <c r="QRT2357" s="2323"/>
      <c r="QRU2357" s="2323"/>
      <c r="QRV2357" s="2323"/>
      <c r="QRW2357" s="2323"/>
      <c r="QRX2357" s="2323"/>
      <c r="QRY2357" s="2323"/>
      <c r="QRZ2357" s="2323"/>
      <c r="QSA2357" s="2323"/>
      <c r="QSB2357" s="2323"/>
      <c r="QSC2357" s="2323"/>
      <c r="QSD2357" s="2323"/>
      <c r="QSE2357" s="2323"/>
      <c r="QSF2357" s="2323"/>
      <c r="QSG2357" s="2323"/>
      <c r="QSH2357" s="2323"/>
      <c r="QSI2357" s="2323"/>
      <c r="QSJ2357" s="2323"/>
      <c r="QSK2357" s="2323"/>
      <c r="QSL2357" s="2323"/>
      <c r="QSM2357" s="2323"/>
      <c r="QSN2357" s="2323"/>
      <c r="QSO2357" s="2323"/>
      <c r="QSP2357" s="2323"/>
      <c r="QSQ2357" s="2323"/>
      <c r="QSR2357" s="2323"/>
      <c r="QSS2357" s="2323"/>
      <c r="QST2357" s="2323"/>
      <c r="QSU2357" s="2323"/>
      <c r="QSV2357" s="2323"/>
      <c r="QSW2357" s="2323"/>
      <c r="QSX2357" s="2323"/>
      <c r="QSY2357" s="2323"/>
      <c r="QSZ2357" s="2323"/>
      <c r="QTA2357" s="2323"/>
      <c r="QTB2357" s="2323"/>
      <c r="QTC2357" s="2323"/>
      <c r="QTD2357" s="2323"/>
      <c r="QTE2357" s="2323"/>
      <c r="QTF2357" s="2323"/>
      <c r="QTG2357" s="2323"/>
      <c r="QTH2357" s="2323"/>
      <c r="QTI2357" s="2323"/>
      <c r="QTJ2357" s="2323"/>
      <c r="QTK2357" s="2323"/>
      <c r="QTL2357" s="2323"/>
      <c r="QTM2357" s="2323"/>
      <c r="QTN2357" s="2323"/>
      <c r="QTO2357" s="2323"/>
      <c r="QTP2357" s="2323"/>
      <c r="QTQ2357" s="2323"/>
      <c r="QTR2357" s="2323"/>
      <c r="QTS2357" s="2323"/>
      <c r="QTT2357" s="2323"/>
      <c r="QTU2357" s="2323"/>
      <c r="QTV2357" s="2323"/>
      <c r="QTW2357" s="2323"/>
      <c r="QTX2357" s="2323"/>
      <c r="QTY2357" s="2323"/>
      <c r="QTZ2357" s="2323"/>
      <c r="QUA2357" s="2323"/>
      <c r="QUB2357" s="2323"/>
      <c r="QUC2357" s="2323"/>
      <c r="QUD2357" s="2323"/>
      <c r="QUE2357" s="2323"/>
      <c r="QUF2357" s="2323"/>
      <c r="QUG2357" s="2323"/>
      <c r="QUH2357" s="2323"/>
      <c r="QUI2357" s="2323"/>
      <c r="QUJ2357" s="2323"/>
      <c r="QUK2357" s="2323"/>
      <c r="QUL2357" s="2323"/>
      <c r="QUM2357" s="2323"/>
      <c r="QUN2357" s="2323"/>
      <c r="QUO2357" s="2323"/>
      <c r="QUP2357" s="2323"/>
      <c r="QUQ2357" s="2323"/>
      <c r="QUR2357" s="2323"/>
      <c r="QUS2357" s="2323"/>
      <c r="QUT2357" s="2323"/>
      <c r="QUU2357" s="2323"/>
      <c r="QUV2357" s="2323"/>
      <c r="QUW2357" s="2323"/>
      <c r="QUX2357" s="2323"/>
      <c r="QUY2357" s="2323"/>
      <c r="QUZ2357" s="2323"/>
      <c r="QVA2357" s="2323"/>
      <c r="QVB2357" s="2323"/>
      <c r="QVC2357" s="2323"/>
      <c r="QVD2357" s="2323"/>
      <c r="QVE2357" s="2323"/>
      <c r="QVF2357" s="2323"/>
      <c r="QVG2357" s="2323"/>
      <c r="QVH2357" s="2323"/>
      <c r="QVI2357" s="2323"/>
      <c r="QVJ2357" s="2323"/>
      <c r="QVK2357" s="2323"/>
      <c r="QVL2357" s="2323"/>
      <c r="QVM2357" s="2323"/>
      <c r="QVN2357" s="2323"/>
      <c r="QVO2357" s="2323"/>
      <c r="QVP2357" s="2323"/>
      <c r="QVQ2357" s="2323"/>
      <c r="QVR2357" s="2323"/>
      <c r="QVS2357" s="2323"/>
      <c r="QVT2357" s="2323"/>
      <c r="QVU2357" s="2323"/>
      <c r="QVV2357" s="2323"/>
      <c r="QVW2357" s="2323"/>
      <c r="QVX2357" s="2323"/>
      <c r="QVY2357" s="2323"/>
      <c r="QVZ2357" s="2323"/>
      <c r="QWA2357" s="2323"/>
      <c r="QWB2357" s="2323"/>
      <c r="QWC2357" s="2323"/>
      <c r="QWD2357" s="2323"/>
      <c r="QWE2357" s="2323"/>
      <c r="QWF2357" s="2323"/>
      <c r="QWG2357" s="2323"/>
      <c r="QWH2357" s="2323"/>
      <c r="QWI2357" s="2323"/>
      <c r="QWJ2357" s="2323"/>
      <c r="QWK2357" s="2323"/>
      <c r="QWL2357" s="2323"/>
      <c r="QWM2357" s="2323"/>
      <c r="QWN2357" s="2323"/>
      <c r="QWO2357" s="2323"/>
      <c r="QWP2357" s="2323"/>
      <c r="QWQ2357" s="2323"/>
      <c r="QWR2357" s="2323"/>
      <c r="QWS2357" s="2323"/>
      <c r="QWT2357" s="2323"/>
      <c r="QWU2357" s="2323"/>
      <c r="QWV2357" s="2323"/>
      <c r="QWW2357" s="2323"/>
      <c r="QWX2357" s="2323"/>
      <c r="QWY2357" s="2323"/>
      <c r="QWZ2357" s="2323"/>
      <c r="QXA2357" s="2323"/>
      <c r="QXB2357" s="2323"/>
      <c r="QXC2357" s="2323"/>
      <c r="QXD2357" s="2323"/>
      <c r="QXE2357" s="2323"/>
      <c r="QXF2357" s="2323"/>
      <c r="QXG2357" s="2323"/>
      <c r="QXH2357" s="2323"/>
      <c r="QXI2357" s="2323"/>
      <c r="QXJ2357" s="2323"/>
      <c r="QXK2357" s="2323"/>
      <c r="QXL2357" s="2323"/>
      <c r="QXM2357" s="2323"/>
      <c r="QXN2357" s="2323"/>
      <c r="QXO2357" s="2323"/>
      <c r="QXP2357" s="2323"/>
      <c r="QXQ2357" s="2323"/>
      <c r="QXR2357" s="2323"/>
      <c r="QXS2357" s="2323"/>
      <c r="QXT2357" s="2323"/>
      <c r="QXU2357" s="2323"/>
      <c r="QXV2357" s="2323"/>
      <c r="QXW2357" s="2323"/>
      <c r="QXX2357" s="2323"/>
      <c r="QXY2357" s="2323"/>
      <c r="QXZ2357" s="2323"/>
      <c r="QYA2357" s="2323"/>
      <c r="QYB2357" s="2323"/>
      <c r="QYC2357" s="2323"/>
      <c r="QYD2357" s="2323"/>
      <c r="QYE2357" s="2323"/>
      <c r="QYF2357" s="2323"/>
      <c r="QYG2357" s="2323"/>
      <c r="QYH2357" s="2323"/>
      <c r="QYI2357" s="2323"/>
      <c r="QYJ2357" s="2323"/>
      <c r="QYK2357" s="2323"/>
      <c r="QYL2357" s="2323"/>
      <c r="QYM2357" s="2323"/>
      <c r="QYN2357" s="2323"/>
      <c r="QYO2357" s="2323"/>
      <c r="QYP2357" s="2323"/>
      <c r="QYQ2357" s="2323"/>
      <c r="QYR2357" s="2323"/>
      <c r="QYS2357" s="2323"/>
      <c r="QYT2357" s="2323"/>
      <c r="QYU2357" s="2323"/>
      <c r="QYV2357" s="2323"/>
      <c r="QYW2357" s="2323"/>
      <c r="QYX2357" s="2323"/>
      <c r="QYY2357" s="2323"/>
      <c r="QYZ2357" s="2323"/>
      <c r="QZA2357" s="2323"/>
      <c r="QZB2357" s="2323"/>
      <c r="QZC2357" s="2323"/>
      <c r="QZD2357" s="2323"/>
      <c r="QZE2357" s="2323"/>
      <c r="QZF2357" s="2323"/>
      <c r="QZG2357" s="2323"/>
      <c r="QZH2357" s="2323"/>
      <c r="QZI2357" s="2323"/>
      <c r="QZJ2357" s="2323"/>
      <c r="QZK2357" s="2323"/>
      <c r="QZL2357" s="2323"/>
      <c r="QZM2357" s="2323"/>
      <c r="QZN2357" s="2323"/>
      <c r="QZO2357" s="2323"/>
      <c r="QZP2357" s="2323"/>
      <c r="QZQ2357" s="2323"/>
      <c r="QZR2357" s="2323"/>
      <c r="QZS2357" s="2323"/>
      <c r="QZT2357" s="2323"/>
      <c r="QZU2357" s="2323"/>
      <c r="QZV2357" s="2323"/>
      <c r="QZW2357" s="2323"/>
      <c r="QZX2357" s="2323"/>
      <c r="QZY2357" s="2323"/>
      <c r="QZZ2357" s="2323"/>
      <c r="RAA2357" s="2323"/>
      <c r="RAB2357" s="2323"/>
      <c r="RAC2357" s="2323"/>
      <c r="RAD2357" s="2323"/>
      <c r="RAE2357" s="2323"/>
      <c r="RAF2357" s="2323"/>
      <c r="RAG2357" s="2323"/>
      <c r="RAH2357" s="2323"/>
      <c r="RAI2357" s="2323"/>
      <c r="RAJ2357" s="2323"/>
      <c r="RAK2357" s="2323"/>
      <c r="RAL2357" s="2323"/>
      <c r="RAM2357" s="2323"/>
      <c r="RAN2357" s="2323"/>
      <c r="RAO2357" s="2323"/>
      <c r="RAP2357" s="2323"/>
      <c r="RAQ2357" s="2323"/>
      <c r="RAR2357" s="2323"/>
      <c r="RAS2357" s="2323"/>
      <c r="RAT2357" s="2323"/>
      <c r="RAU2357" s="2323"/>
      <c r="RAV2357" s="2323"/>
      <c r="RAW2357" s="2323"/>
      <c r="RAX2357" s="2323"/>
      <c r="RAY2357" s="2323"/>
      <c r="RAZ2357" s="2323"/>
      <c r="RBA2357" s="2323"/>
      <c r="RBB2357" s="2323"/>
      <c r="RBC2357" s="2323"/>
      <c r="RBD2357" s="2323"/>
      <c r="RBE2357" s="2323"/>
      <c r="RBF2357" s="2323"/>
      <c r="RBG2357" s="2323"/>
      <c r="RBH2357" s="2323"/>
      <c r="RBI2357" s="2323"/>
      <c r="RBJ2357" s="2323"/>
      <c r="RBK2357" s="2323"/>
      <c r="RBL2357" s="2323"/>
      <c r="RBM2357" s="2323"/>
      <c r="RBN2357" s="2323"/>
      <c r="RBO2357" s="2323"/>
      <c r="RBP2357" s="2323"/>
      <c r="RBQ2357" s="2323"/>
      <c r="RBR2357" s="2323"/>
      <c r="RBS2357" s="2323"/>
      <c r="RBT2357" s="2323"/>
      <c r="RBU2357" s="2323"/>
      <c r="RBV2357" s="2323"/>
      <c r="RBW2357" s="2323"/>
      <c r="RBX2357" s="2323"/>
      <c r="RBY2357" s="2323"/>
      <c r="RBZ2357" s="2323"/>
      <c r="RCA2357" s="2323"/>
      <c r="RCB2357" s="2323"/>
      <c r="RCC2357" s="2323"/>
      <c r="RCD2357" s="2323"/>
      <c r="RCE2357" s="2323"/>
      <c r="RCF2357" s="2323"/>
      <c r="RCG2357" s="2323"/>
      <c r="RCH2357" s="2323"/>
      <c r="RCI2357" s="2323"/>
      <c r="RCJ2357" s="2323"/>
      <c r="RCK2357" s="2323"/>
      <c r="RCL2357" s="2323"/>
      <c r="RCM2357" s="2323"/>
      <c r="RCN2357" s="2323"/>
      <c r="RCO2357" s="2323"/>
      <c r="RCP2357" s="2323"/>
      <c r="RCQ2357" s="2323"/>
      <c r="RCR2357" s="2323"/>
      <c r="RCS2357" s="2323"/>
      <c r="RCT2357" s="2323"/>
      <c r="RCU2357" s="2323"/>
      <c r="RCV2357" s="2323"/>
      <c r="RCW2357" s="2323"/>
      <c r="RCX2357" s="2323"/>
      <c r="RCY2357" s="2323"/>
      <c r="RCZ2357" s="2323"/>
      <c r="RDA2357" s="2323"/>
      <c r="RDB2357" s="2323"/>
      <c r="RDC2357" s="2323"/>
      <c r="RDD2357" s="2323"/>
      <c r="RDE2357" s="2323"/>
      <c r="RDF2357" s="2323"/>
      <c r="RDG2357" s="2323"/>
      <c r="RDH2357" s="2323"/>
      <c r="RDI2357" s="2323"/>
      <c r="RDJ2357" s="2323"/>
      <c r="RDK2357" s="2323"/>
      <c r="RDL2357" s="2323"/>
      <c r="RDM2357" s="2323"/>
      <c r="RDN2357" s="2323"/>
      <c r="RDO2357" s="2323"/>
      <c r="RDP2357" s="2323"/>
      <c r="RDQ2357" s="2323"/>
      <c r="RDR2357" s="2323"/>
      <c r="RDS2357" s="2323"/>
      <c r="RDT2357" s="2323"/>
      <c r="RDU2357" s="2323"/>
      <c r="RDV2357" s="2323"/>
      <c r="RDW2357" s="2323"/>
      <c r="RDX2357" s="2323"/>
      <c r="RDY2357" s="2323"/>
      <c r="RDZ2357" s="2323"/>
      <c r="REA2357" s="2323"/>
      <c r="REB2357" s="2323"/>
      <c r="REC2357" s="2323"/>
      <c r="RED2357" s="2323"/>
      <c r="REE2357" s="2323"/>
      <c r="REF2357" s="2323"/>
      <c r="REG2357" s="2323"/>
      <c r="REH2357" s="2323"/>
      <c r="REI2357" s="2323"/>
      <c r="REJ2357" s="2323"/>
      <c r="REK2357" s="2323"/>
      <c r="REL2357" s="2323"/>
      <c r="REM2357" s="2323"/>
      <c r="REN2357" s="2323"/>
      <c r="REO2357" s="2323"/>
      <c r="REP2357" s="2323"/>
      <c r="REQ2357" s="2323"/>
      <c r="RER2357" s="2323"/>
      <c r="RES2357" s="2323"/>
      <c r="RET2357" s="2323"/>
      <c r="REU2357" s="2323"/>
      <c r="REV2357" s="2323"/>
      <c r="REW2357" s="2323"/>
      <c r="REX2357" s="2323"/>
      <c r="REY2357" s="2323"/>
      <c r="REZ2357" s="2323"/>
      <c r="RFA2357" s="2323"/>
      <c r="RFB2357" s="2323"/>
      <c r="RFC2357" s="2323"/>
      <c r="RFD2357" s="2323"/>
      <c r="RFE2357" s="2323"/>
      <c r="RFF2357" s="2323"/>
      <c r="RFG2357" s="2323"/>
      <c r="RFH2357" s="2323"/>
      <c r="RFI2357" s="2323"/>
      <c r="RFJ2357" s="2323"/>
      <c r="RFK2357" s="2323"/>
      <c r="RFL2357" s="2323"/>
      <c r="RFM2357" s="2323"/>
      <c r="RFN2357" s="2323"/>
      <c r="RFO2357" s="2323"/>
      <c r="RFP2357" s="2323"/>
      <c r="RFQ2357" s="2323"/>
      <c r="RFR2357" s="2323"/>
      <c r="RFS2357" s="2323"/>
      <c r="RFT2357" s="2323"/>
      <c r="RFU2357" s="2323"/>
      <c r="RFV2357" s="2323"/>
      <c r="RFW2357" s="2323"/>
      <c r="RFX2357" s="2323"/>
      <c r="RFY2357" s="2323"/>
      <c r="RFZ2357" s="2323"/>
      <c r="RGA2357" s="2323"/>
      <c r="RGB2357" s="2323"/>
      <c r="RGC2357" s="2323"/>
      <c r="RGD2357" s="2323"/>
      <c r="RGE2357" s="2323"/>
      <c r="RGF2357" s="2323"/>
      <c r="RGG2357" s="2323"/>
      <c r="RGH2357" s="2323"/>
      <c r="RGI2357" s="2323"/>
      <c r="RGJ2357" s="2323"/>
      <c r="RGK2357" s="2323"/>
      <c r="RGL2357" s="2323"/>
      <c r="RGM2357" s="2323"/>
      <c r="RGN2357" s="2323"/>
      <c r="RGO2357" s="2323"/>
      <c r="RGP2357" s="2323"/>
      <c r="RGQ2357" s="2323"/>
      <c r="RGR2357" s="2323"/>
      <c r="RGS2357" s="2323"/>
      <c r="RGT2357" s="2323"/>
      <c r="RGU2357" s="2323"/>
      <c r="RGV2357" s="2323"/>
      <c r="RGW2357" s="2323"/>
      <c r="RGX2357" s="2323"/>
      <c r="RGY2357" s="2323"/>
      <c r="RGZ2357" s="2323"/>
      <c r="RHA2357" s="2323"/>
      <c r="RHB2357" s="2323"/>
      <c r="RHC2357" s="2323"/>
      <c r="RHD2357" s="2323"/>
      <c r="RHE2357" s="2323"/>
      <c r="RHF2357" s="2323"/>
      <c r="RHG2357" s="2323"/>
      <c r="RHH2357" s="2323"/>
      <c r="RHI2357" s="2323"/>
      <c r="RHJ2357" s="2323"/>
      <c r="RHK2357" s="2323"/>
      <c r="RHL2357" s="2323"/>
      <c r="RHM2357" s="2323"/>
      <c r="RHN2357" s="2323"/>
      <c r="RHO2357" s="2323"/>
      <c r="RHP2357" s="2323"/>
      <c r="RHQ2357" s="2323"/>
      <c r="RHR2357" s="2323"/>
      <c r="RHS2357" s="2323"/>
      <c r="RHT2357" s="2323"/>
      <c r="RHU2357" s="2323"/>
      <c r="RHV2357" s="2323"/>
      <c r="RHW2357" s="2323"/>
      <c r="RHX2357" s="2323"/>
      <c r="RHY2357" s="2323"/>
      <c r="RHZ2357" s="2323"/>
      <c r="RIA2357" s="2323"/>
      <c r="RIB2357" s="2323"/>
      <c r="RIC2357" s="2323"/>
      <c r="RID2357" s="2323"/>
      <c r="RIE2357" s="2323"/>
      <c r="RIF2357" s="2323"/>
      <c r="RIG2357" s="2323"/>
      <c r="RIH2357" s="2323"/>
      <c r="RII2357" s="2323"/>
      <c r="RIJ2357" s="2323"/>
      <c r="RIK2357" s="2323"/>
      <c r="RIL2357" s="2323"/>
      <c r="RIM2357" s="2323"/>
      <c r="RIN2357" s="2323"/>
      <c r="RIO2357" s="2323"/>
      <c r="RIP2357" s="2323"/>
      <c r="RIQ2357" s="2323"/>
      <c r="RIR2357" s="2323"/>
      <c r="RIS2357" s="2323"/>
      <c r="RIT2357" s="2323"/>
      <c r="RIU2357" s="2323"/>
      <c r="RIV2357" s="2323"/>
      <c r="RIW2357" s="2323"/>
      <c r="RIX2357" s="2323"/>
      <c r="RIY2357" s="2323"/>
      <c r="RIZ2357" s="2323"/>
      <c r="RJA2357" s="2323"/>
      <c r="RJB2357" s="2323"/>
      <c r="RJC2357" s="2323"/>
      <c r="RJD2357" s="2323"/>
      <c r="RJE2357" s="2323"/>
      <c r="RJF2357" s="2323"/>
      <c r="RJG2357" s="2323"/>
      <c r="RJH2357" s="2323"/>
      <c r="RJI2357" s="2323"/>
      <c r="RJJ2357" s="2323"/>
      <c r="RJK2357" s="2323"/>
      <c r="RJL2357" s="2323"/>
      <c r="RJM2357" s="2323"/>
      <c r="RJN2357" s="2323"/>
      <c r="RJO2357" s="2323"/>
      <c r="RJP2357" s="2323"/>
      <c r="RJQ2357" s="2323"/>
      <c r="RJR2357" s="2323"/>
      <c r="RJS2357" s="2323"/>
      <c r="RJT2357" s="2323"/>
      <c r="RJU2357" s="2323"/>
      <c r="RJV2357" s="2323"/>
      <c r="RJW2357" s="2323"/>
      <c r="RJX2357" s="2323"/>
      <c r="RJY2357" s="2323"/>
      <c r="RJZ2357" s="2323"/>
      <c r="RKA2357" s="2323"/>
      <c r="RKB2357" s="2323"/>
      <c r="RKC2357" s="2323"/>
      <c r="RKD2357" s="2323"/>
      <c r="RKE2357" s="2323"/>
      <c r="RKF2357" s="2323"/>
      <c r="RKG2357" s="2323"/>
      <c r="RKH2357" s="2323"/>
      <c r="RKI2357" s="2323"/>
      <c r="RKJ2357" s="2323"/>
      <c r="RKK2357" s="2323"/>
      <c r="RKL2357" s="2323"/>
      <c r="RKM2357" s="2323"/>
      <c r="RKN2357" s="2323"/>
      <c r="RKO2357" s="2323"/>
      <c r="RKP2357" s="2323"/>
      <c r="RKQ2357" s="2323"/>
      <c r="RKR2357" s="2323"/>
      <c r="RKS2357" s="2323"/>
      <c r="RKT2357" s="2323"/>
      <c r="RKU2357" s="2323"/>
      <c r="RKV2357" s="2323"/>
      <c r="RKW2357" s="2323"/>
      <c r="RKX2357" s="2323"/>
      <c r="RKY2357" s="2323"/>
      <c r="RKZ2357" s="2323"/>
      <c r="RLA2357" s="2323"/>
      <c r="RLB2357" s="2323"/>
      <c r="RLC2357" s="2323"/>
      <c r="RLD2357" s="2323"/>
      <c r="RLE2357" s="2323"/>
      <c r="RLF2357" s="2323"/>
      <c r="RLG2357" s="2323"/>
      <c r="RLH2357" s="2323"/>
      <c r="RLI2357" s="2323"/>
      <c r="RLJ2357" s="2323"/>
      <c r="RLK2357" s="2323"/>
      <c r="RLL2357" s="2323"/>
      <c r="RLM2357" s="2323"/>
      <c r="RLN2357" s="2323"/>
      <c r="RLO2357" s="2323"/>
      <c r="RLP2357" s="2323"/>
      <c r="RLQ2357" s="2323"/>
      <c r="RLR2357" s="2323"/>
      <c r="RLS2357" s="2323"/>
      <c r="RLT2357" s="2323"/>
      <c r="RLU2357" s="2323"/>
      <c r="RLV2357" s="2323"/>
      <c r="RLW2357" s="2323"/>
      <c r="RLX2357" s="2323"/>
      <c r="RLY2357" s="2323"/>
      <c r="RLZ2357" s="2323"/>
      <c r="RMA2357" s="2323"/>
      <c r="RMB2357" s="2323"/>
      <c r="RMC2357" s="2323"/>
      <c r="RMD2357" s="2323"/>
      <c r="RME2357" s="2323"/>
      <c r="RMF2357" s="2323"/>
      <c r="RMG2357" s="2323"/>
      <c r="RMH2357" s="2323"/>
      <c r="RMI2357" s="2323"/>
      <c r="RMJ2357" s="2323"/>
      <c r="RMK2357" s="2323"/>
      <c r="RML2357" s="2323"/>
      <c r="RMM2357" s="2323"/>
      <c r="RMN2357" s="2323"/>
      <c r="RMO2357" s="2323"/>
      <c r="RMP2357" s="2323"/>
      <c r="RMQ2357" s="2323"/>
      <c r="RMR2357" s="2323"/>
      <c r="RMS2357" s="2323"/>
      <c r="RMT2357" s="2323"/>
      <c r="RMU2357" s="2323"/>
      <c r="RMV2357" s="2323"/>
      <c r="RMW2357" s="2323"/>
      <c r="RMX2357" s="2323"/>
      <c r="RMY2357" s="2323"/>
      <c r="RMZ2357" s="2323"/>
      <c r="RNA2357" s="2323"/>
      <c r="RNB2357" s="2323"/>
      <c r="RNC2357" s="2323"/>
      <c r="RND2357" s="2323"/>
      <c r="RNE2357" s="2323"/>
      <c r="RNF2357" s="2323"/>
      <c r="RNG2357" s="2323"/>
      <c r="RNH2357" s="2323"/>
      <c r="RNI2357" s="2323"/>
      <c r="RNJ2357" s="2323"/>
      <c r="RNK2357" s="2323"/>
      <c r="RNL2357" s="2323"/>
      <c r="RNM2357" s="2323"/>
      <c r="RNN2357" s="2323"/>
      <c r="RNO2357" s="2323"/>
      <c r="RNP2357" s="2323"/>
      <c r="RNQ2357" s="2323"/>
      <c r="RNR2357" s="2323"/>
      <c r="RNS2357" s="2323"/>
      <c r="RNT2357" s="2323"/>
      <c r="RNU2357" s="2323"/>
      <c r="RNV2357" s="2323"/>
      <c r="RNW2357" s="2323"/>
      <c r="RNX2357" s="2323"/>
      <c r="RNY2357" s="2323"/>
      <c r="RNZ2357" s="2323"/>
      <c r="ROA2357" s="2323"/>
      <c r="ROB2357" s="2323"/>
      <c r="ROC2357" s="2323"/>
      <c r="ROD2357" s="2323"/>
      <c r="ROE2357" s="2323"/>
      <c r="ROF2357" s="2323"/>
      <c r="ROG2357" s="2323"/>
      <c r="ROH2357" s="2323"/>
      <c r="ROI2357" s="2323"/>
      <c r="ROJ2357" s="2323"/>
      <c r="ROK2357" s="2323"/>
      <c r="ROL2357" s="2323"/>
      <c r="ROM2357" s="2323"/>
      <c r="RON2357" s="2323"/>
      <c r="ROO2357" s="2323"/>
      <c r="ROP2357" s="2323"/>
      <c r="ROQ2357" s="2323"/>
      <c r="ROR2357" s="2323"/>
      <c r="ROS2357" s="2323"/>
      <c r="ROT2357" s="2323"/>
      <c r="ROU2357" s="2323"/>
      <c r="ROV2357" s="2323"/>
      <c r="ROW2357" s="2323"/>
      <c r="ROX2357" s="2323"/>
      <c r="ROY2357" s="2323"/>
      <c r="ROZ2357" s="2323"/>
      <c r="RPA2357" s="2323"/>
      <c r="RPB2357" s="2323"/>
      <c r="RPC2357" s="2323"/>
      <c r="RPD2357" s="2323"/>
      <c r="RPE2357" s="2323"/>
      <c r="RPF2357" s="2323"/>
      <c r="RPG2357" s="2323"/>
      <c r="RPH2357" s="2323"/>
      <c r="RPI2357" s="2323"/>
      <c r="RPJ2357" s="2323"/>
      <c r="RPK2357" s="2323"/>
      <c r="RPL2357" s="2323"/>
      <c r="RPM2357" s="2323"/>
      <c r="RPN2357" s="2323"/>
      <c r="RPO2357" s="2323"/>
      <c r="RPP2357" s="2323"/>
      <c r="RPQ2357" s="2323"/>
      <c r="RPR2357" s="2323"/>
      <c r="RPS2357" s="2323"/>
      <c r="RPT2357" s="2323"/>
      <c r="RPU2357" s="2323"/>
      <c r="RPV2357" s="2323"/>
      <c r="RPW2357" s="2323"/>
      <c r="RPX2357" s="2323"/>
      <c r="RPY2357" s="2323"/>
      <c r="RPZ2357" s="2323"/>
      <c r="RQA2357" s="2323"/>
      <c r="RQB2357" s="2323"/>
      <c r="RQC2357" s="2323"/>
      <c r="RQD2357" s="2323"/>
      <c r="RQE2357" s="2323"/>
      <c r="RQF2357" s="2323"/>
      <c r="RQG2357" s="2323"/>
      <c r="RQH2357" s="2323"/>
      <c r="RQI2357" s="2323"/>
      <c r="RQJ2357" s="2323"/>
      <c r="RQK2357" s="2323"/>
      <c r="RQL2357" s="2323"/>
      <c r="RQM2357" s="2323"/>
      <c r="RQN2357" s="2323"/>
      <c r="RQO2357" s="2323"/>
      <c r="RQP2357" s="2323"/>
      <c r="RQQ2357" s="2323"/>
      <c r="RQR2357" s="2323"/>
      <c r="RQS2357" s="2323"/>
      <c r="RQT2357" s="2323"/>
      <c r="RQU2357" s="2323"/>
      <c r="RQV2357" s="2323"/>
      <c r="RQW2357" s="2323"/>
      <c r="RQX2357" s="2323"/>
      <c r="RQY2357" s="2323"/>
      <c r="RQZ2357" s="2323"/>
      <c r="RRA2357" s="2323"/>
      <c r="RRB2357" s="2323"/>
      <c r="RRC2357" s="2323"/>
      <c r="RRD2357" s="2323"/>
      <c r="RRE2357" s="2323"/>
      <c r="RRF2357" s="2323"/>
      <c r="RRG2357" s="2323"/>
      <c r="RRH2357" s="2323"/>
      <c r="RRI2357" s="2323"/>
      <c r="RRJ2357" s="2323"/>
      <c r="RRK2357" s="2323"/>
      <c r="RRL2357" s="2323"/>
      <c r="RRM2357" s="2323"/>
      <c r="RRN2357" s="2323"/>
      <c r="RRO2357" s="2323"/>
      <c r="RRP2357" s="2323"/>
      <c r="RRQ2357" s="2323"/>
      <c r="RRR2357" s="2323"/>
      <c r="RRS2357" s="2323"/>
      <c r="RRT2357" s="2323"/>
      <c r="RRU2357" s="2323"/>
      <c r="RRV2357" s="2323"/>
      <c r="RRW2357" s="2323"/>
      <c r="RRX2357" s="2323"/>
      <c r="RRY2357" s="2323"/>
      <c r="RRZ2357" s="2323"/>
      <c r="RSA2357" s="2323"/>
      <c r="RSB2357" s="2323"/>
      <c r="RSC2357" s="2323"/>
      <c r="RSD2357" s="2323"/>
      <c r="RSE2357" s="2323"/>
      <c r="RSF2357" s="2323"/>
      <c r="RSG2357" s="2323"/>
      <c r="RSH2357" s="2323"/>
      <c r="RSI2357" s="2323"/>
      <c r="RSJ2357" s="2323"/>
      <c r="RSK2357" s="2323"/>
      <c r="RSL2357" s="2323"/>
      <c r="RSM2357" s="2323"/>
      <c r="RSN2357" s="2323"/>
      <c r="RSO2357" s="2323"/>
      <c r="RSP2357" s="2323"/>
      <c r="RSQ2357" s="2323"/>
      <c r="RSR2357" s="2323"/>
      <c r="RSS2357" s="2323"/>
      <c r="RST2357" s="2323"/>
      <c r="RSU2357" s="2323"/>
      <c r="RSV2357" s="2323"/>
      <c r="RSW2357" s="2323"/>
      <c r="RSX2357" s="2323"/>
      <c r="RSY2357" s="2323"/>
      <c r="RSZ2357" s="2323"/>
      <c r="RTA2357" s="2323"/>
      <c r="RTB2357" s="2323"/>
      <c r="RTC2357" s="2323"/>
      <c r="RTD2357" s="2323"/>
      <c r="RTE2357" s="2323"/>
      <c r="RTF2357" s="2323"/>
      <c r="RTG2357" s="2323"/>
      <c r="RTH2357" s="2323"/>
      <c r="RTI2357" s="2323"/>
      <c r="RTJ2357" s="2323"/>
      <c r="RTK2357" s="2323"/>
      <c r="RTL2357" s="2323"/>
      <c r="RTM2357" s="2323"/>
      <c r="RTN2357" s="2323"/>
      <c r="RTO2357" s="2323"/>
      <c r="RTP2357" s="2323"/>
      <c r="RTQ2357" s="2323"/>
      <c r="RTR2357" s="2323"/>
      <c r="RTS2357" s="2323"/>
      <c r="RTT2357" s="2323"/>
      <c r="RTU2357" s="2323"/>
      <c r="RTV2357" s="2323"/>
      <c r="RTW2357" s="2323"/>
      <c r="RTX2357" s="2323"/>
      <c r="RTY2357" s="2323"/>
      <c r="RTZ2357" s="2323"/>
      <c r="RUA2357" s="2323"/>
      <c r="RUB2357" s="2323"/>
      <c r="RUC2357" s="2323"/>
      <c r="RUD2357" s="2323"/>
      <c r="RUE2357" s="2323"/>
      <c r="RUF2357" s="2323"/>
      <c r="RUG2357" s="2323"/>
      <c r="RUH2357" s="2323"/>
      <c r="RUI2357" s="2323"/>
      <c r="RUJ2357" s="2323"/>
      <c r="RUK2357" s="2323"/>
      <c r="RUL2357" s="2323"/>
      <c r="RUM2357" s="2323"/>
      <c r="RUN2357" s="2323"/>
      <c r="RUO2357" s="2323"/>
      <c r="RUP2357" s="2323"/>
      <c r="RUQ2357" s="2323"/>
      <c r="RUR2357" s="2323"/>
      <c r="RUS2357" s="2323"/>
      <c r="RUT2357" s="2323"/>
      <c r="RUU2357" s="2323"/>
      <c r="RUV2357" s="2323"/>
      <c r="RUW2357" s="2323"/>
      <c r="RUX2357" s="2323"/>
      <c r="RUY2357" s="2323"/>
      <c r="RUZ2357" s="2323"/>
      <c r="RVA2357" s="2323"/>
      <c r="RVB2357" s="2323"/>
      <c r="RVC2357" s="2323"/>
      <c r="RVD2357" s="2323"/>
      <c r="RVE2357" s="2323"/>
      <c r="RVF2357" s="2323"/>
      <c r="RVG2357" s="2323"/>
      <c r="RVH2357" s="2323"/>
      <c r="RVI2357" s="2323"/>
      <c r="RVJ2357" s="2323"/>
      <c r="RVK2357" s="2323"/>
      <c r="RVL2357" s="2323"/>
      <c r="RVM2357" s="2323"/>
      <c r="RVN2357" s="2323"/>
      <c r="RVO2357" s="2323"/>
      <c r="RVP2357" s="2323"/>
      <c r="RVQ2357" s="2323"/>
      <c r="RVR2357" s="2323"/>
      <c r="RVS2357" s="2323"/>
      <c r="RVT2357" s="2323"/>
      <c r="RVU2357" s="2323"/>
      <c r="RVV2357" s="2323"/>
      <c r="RVW2357" s="2323"/>
      <c r="RVX2357" s="2323"/>
      <c r="RVY2357" s="2323"/>
      <c r="RVZ2357" s="2323"/>
      <c r="RWA2357" s="2323"/>
      <c r="RWB2357" s="2323"/>
      <c r="RWC2357" s="2323"/>
      <c r="RWD2357" s="2323"/>
      <c r="RWE2357" s="2323"/>
      <c r="RWF2357" s="2323"/>
      <c r="RWG2357" s="2323"/>
      <c r="RWH2357" s="2323"/>
      <c r="RWI2357" s="2323"/>
      <c r="RWJ2357" s="2323"/>
      <c r="RWK2357" s="2323"/>
      <c r="RWL2357" s="2323"/>
      <c r="RWM2357" s="2323"/>
      <c r="RWN2357" s="2323"/>
      <c r="RWO2357" s="2323"/>
      <c r="RWP2357" s="2323"/>
      <c r="RWQ2357" s="2323"/>
      <c r="RWR2357" s="2323"/>
      <c r="RWS2357" s="2323"/>
      <c r="RWT2357" s="2323"/>
      <c r="RWU2357" s="2323"/>
      <c r="RWV2357" s="2323"/>
      <c r="RWW2357" s="2323"/>
      <c r="RWX2357" s="2323"/>
      <c r="RWY2357" s="2323"/>
      <c r="RWZ2357" s="2323"/>
      <c r="RXA2357" s="2323"/>
      <c r="RXB2357" s="2323"/>
      <c r="RXC2357" s="2323"/>
      <c r="RXD2357" s="2323"/>
      <c r="RXE2357" s="2323"/>
      <c r="RXF2357" s="2323"/>
      <c r="RXG2357" s="2323"/>
      <c r="RXH2357" s="2323"/>
      <c r="RXI2357" s="2323"/>
      <c r="RXJ2357" s="2323"/>
      <c r="RXK2357" s="2323"/>
      <c r="RXL2357" s="2323"/>
      <c r="RXM2357" s="2323"/>
      <c r="RXN2357" s="2323"/>
      <c r="RXO2357" s="2323"/>
      <c r="RXP2357" s="2323"/>
      <c r="RXQ2357" s="2323"/>
      <c r="RXR2357" s="2323"/>
      <c r="RXS2357" s="2323"/>
      <c r="RXT2357" s="2323"/>
      <c r="RXU2357" s="2323"/>
      <c r="RXV2357" s="2323"/>
      <c r="RXW2357" s="2323"/>
      <c r="RXX2357" s="2323"/>
      <c r="RXY2357" s="2323"/>
      <c r="RXZ2357" s="2323"/>
      <c r="RYA2357" s="2323"/>
      <c r="RYB2357" s="2323"/>
      <c r="RYC2357" s="2323"/>
      <c r="RYD2357" s="2323"/>
      <c r="RYE2357" s="2323"/>
      <c r="RYF2357" s="2323"/>
      <c r="RYG2357" s="2323"/>
      <c r="RYH2357" s="2323"/>
      <c r="RYI2357" s="2323"/>
      <c r="RYJ2357" s="2323"/>
      <c r="RYK2357" s="2323"/>
      <c r="RYL2357" s="2323"/>
      <c r="RYM2357" s="2323"/>
      <c r="RYN2357" s="2323"/>
      <c r="RYO2357" s="2323"/>
      <c r="RYP2357" s="2323"/>
      <c r="RYQ2357" s="2323"/>
      <c r="RYR2357" s="2323"/>
      <c r="RYS2357" s="2323"/>
      <c r="RYT2357" s="2323"/>
      <c r="RYU2357" s="2323"/>
      <c r="RYV2357" s="2323"/>
      <c r="RYW2357" s="2323"/>
      <c r="RYX2357" s="2323"/>
      <c r="RYY2357" s="2323"/>
      <c r="RYZ2357" s="2323"/>
      <c r="RZA2357" s="2323"/>
      <c r="RZB2357" s="2323"/>
      <c r="RZC2357" s="2323"/>
      <c r="RZD2357" s="2323"/>
      <c r="RZE2357" s="2323"/>
      <c r="RZF2357" s="2323"/>
      <c r="RZG2357" s="2323"/>
      <c r="RZH2357" s="2323"/>
      <c r="RZI2357" s="2323"/>
      <c r="RZJ2357" s="2323"/>
      <c r="RZK2357" s="2323"/>
      <c r="RZL2357" s="2323"/>
      <c r="RZM2357" s="2323"/>
      <c r="RZN2357" s="2323"/>
      <c r="RZO2357" s="2323"/>
      <c r="RZP2357" s="2323"/>
      <c r="RZQ2357" s="2323"/>
      <c r="RZR2357" s="2323"/>
      <c r="RZS2357" s="2323"/>
      <c r="RZT2357" s="2323"/>
      <c r="RZU2357" s="2323"/>
      <c r="RZV2357" s="2323"/>
      <c r="RZW2357" s="2323"/>
      <c r="RZX2357" s="2323"/>
      <c r="RZY2357" s="2323"/>
      <c r="RZZ2357" s="2323"/>
      <c r="SAA2357" s="2323"/>
      <c r="SAB2357" s="2323"/>
      <c r="SAC2357" s="2323"/>
      <c r="SAD2357" s="2323"/>
      <c r="SAE2357" s="2323"/>
      <c r="SAF2357" s="2323"/>
      <c r="SAG2357" s="2323"/>
      <c r="SAH2357" s="2323"/>
      <c r="SAI2357" s="2323"/>
      <c r="SAJ2357" s="2323"/>
      <c r="SAK2357" s="2323"/>
      <c r="SAL2357" s="2323"/>
      <c r="SAM2357" s="2323"/>
      <c r="SAN2357" s="2323"/>
      <c r="SAO2357" s="2323"/>
      <c r="SAP2357" s="2323"/>
      <c r="SAQ2357" s="2323"/>
      <c r="SAR2357" s="2323"/>
      <c r="SAS2357" s="2323"/>
      <c r="SAT2357" s="2323"/>
      <c r="SAU2357" s="2323"/>
      <c r="SAV2357" s="2323"/>
      <c r="SAW2357" s="2323"/>
      <c r="SAX2357" s="2323"/>
      <c r="SAY2357" s="2323"/>
      <c r="SAZ2357" s="2323"/>
      <c r="SBA2357" s="2323"/>
      <c r="SBB2357" s="2323"/>
      <c r="SBC2357" s="2323"/>
      <c r="SBD2357" s="2323"/>
      <c r="SBE2357" s="2323"/>
      <c r="SBF2357" s="2323"/>
      <c r="SBG2357" s="2323"/>
      <c r="SBH2357" s="2323"/>
      <c r="SBI2357" s="2323"/>
      <c r="SBJ2357" s="2323"/>
      <c r="SBK2357" s="2323"/>
      <c r="SBL2357" s="2323"/>
      <c r="SBM2357" s="2323"/>
      <c r="SBN2357" s="2323"/>
      <c r="SBO2357" s="2323"/>
      <c r="SBP2357" s="2323"/>
      <c r="SBQ2357" s="2323"/>
      <c r="SBR2357" s="2323"/>
      <c r="SBS2357" s="2323"/>
      <c r="SBT2357" s="2323"/>
      <c r="SBU2357" s="2323"/>
      <c r="SBV2357" s="2323"/>
      <c r="SBW2357" s="2323"/>
      <c r="SBX2357" s="2323"/>
      <c r="SBY2357" s="2323"/>
      <c r="SBZ2357" s="2323"/>
      <c r="SCA2357" s="2323"/>
      <c r="SCB2357" s="2323"/>
      <c r="SCC2357" s="2323"/>
      <c r="SCD2357" s="2323"/>
      <c r="SCE2357" s="2323"/>
      <c r="SCF2357" s="2323"/>
      <c r="SCG2357" s="2323"/>
      <c r="SCH2357" s="2323"/>
      <c r="SCI2357" s="2323"/>
      <c r="SCJ2357" s="2323"/>
      <c r="SCK2357" s="2323"/>
      <c r="SCL2357" s="2323"/>
      <c r="SCM2357" s="2323"/>
      <c r="SCN2357" s="2323"/>
      <c r="SCO2357" s="2323"/>
      <c r="SCP2357" s="2323"/>
      <c r="SCQ2357" s="2323"/>
      <c r="SCR2357" s="2323"/>
      <c r="SCS2357" s="2323"/>
      <c r="SCT2357" s="2323"/>
      <c r="SCU2357" s="2323"/>
      <c r="SCV2357" s="2323"/>
      <c r="SCW2357" s="2323"/>
      <c r="SCX2357" s="2323"/>
      <c r="SCY2357" s="2323"/>
      <c r="SCZ2357" s="2323"/>
      <c r="SDA2357" s="2323"/>
      <c r="SDB2357" s="2323"/>
      <c r="SDC2357" s="2323"/>
      <c r="SDD2357" s="2323"/>
      <c r="SDE2357" s="2323"/>
      <c r="SDF2357" s="2323"/>
      <c r="SDG2357" s="2323"/>
      <c r="SDH2357" s="2323"/>
      <c r="SDI2357" s="2323"/>
      <c r="SDJ2357" s="2323"/>
      <c r="SDK2357" s="2323"/>
      <c r="SDL2357" s="2323"/>
      <c r="SDM2357" s="2323"/>
      <c r="SDN2357" s="2323"/>
      <c r="SDO2357" s="2323"/>
      <c r="SDP2357" s="2323"/>
      <c r="SDQ2357" s="2323"/>
      <c r="SDR2357" s="2323"/>
      <c r="SDS2357" s="2323"/>
      <c r="SDT2357" s="2323"/>
      <c r="SDU2357" s="2323"/>
      <c r="SDV2357" s="2323"/>
      <c r="SDW2357" s="2323"/>
      <c r="SDX2357" s="2323"/>
      <c r="SDY2357" s="2323"/>
      <c r="SDZ2357" s="2323"/>
      <c r="SEA2357" s="2323"/>
      <c r="SEB2357" s="2323"/>
      <c r="SEC2357" s="2323"/>
      <c r="SED2357" s="2323"/>
      <c r="SEE2357" s="2323"/>
      <c r="SEF2357" s="2323"/>
      <c r="SEG2357" s="2323"/>
      <c r="SEH2357" s="2323"/>
      <c r="SEI2357" s="2323"/>
      <c r="SEJ2357" s="2323"/>
      <c r="SEK2357" s="2323"/>
      <c r="SEL2357" s="2323"/>
      <c r="SEM2357" s="2323"/>
      <c r="SEN2357" s="2323"/>
      <c r="SEO2357" s="2323"/>
      <c r="SEP2357" s="2323"/>
      <c r="SEQ2357" s="2323"/>
      <c r="SER2357" s="2323"/>
      <c r="SES2357" s="2323"/>
      <c r="SET2357" s="2323"/>
      <c r="SEU2357" s="2323"/>
      <c r="SEV2357" s="2323"/>
      <c r="SEW2357" s="2323"/>
      <c r="SEX2357" s="2323"/>
      <c r="SEY2357" s="2323"/>
      <c r="SEZ2357" s="2323"/>
      <c r="SFA2357" s="2323"/>
      <c r="SFB2357" s="2323"/>
      <c r="SFC2357" s="2323"/>
      <c r="SFD2357" s="2323"/>
      <c r="SFE2357" s="2323"/>
      <c r="SFF2357" s="2323"/>
      <c r="SFG2357" s="2323"/>
      <c r="SFH2357" s="2323"/>
      <c r="SFI2357" s="2323"/>
      <c r="SFJ2357" s="2323"/>
      <c r="SFK2357" s="2323"/>
      <c r="SFL2357" s="2323"/>
      <c r="SFM2357" s="2323"/>
      <c r="SFN2357" s="2323"/>
      <c r="SFO2357" s="2323"/>
      <c r="SFP2357" s="2323"/>
      <c r="SFQ2357" s="2323"/>
      <c r="SFR2357" s="2323"/>
      <c r="SFS2357" s="2323"/>
      <c r="SFT2357" s="2323"/>
      <c r="SFU2357" s="2323"/>
      <c r="SFV2357" s="2323"/>
      <c r="SFW2357" s="2323"/>
      <c r="SFX2357" s="2323"/>
      <c r="SFY2357" s="2323"/>
      <c r="SFZ2357" s="2323"/>
      <c r="SGA2357" s="2323"/>
      <c r="SGB2357" s="2323"/>
      <c r="SGC2357" s="2323"/>
      <c r="SGD2357" s="2323"/>
      <c r="SGE2357" s="2323"/>
      <c r="SGF2357" s="2323"/>
      <c r="SGG2357" s="2323"/>
      <c r="SGH2357" s="2323"/>
      <c r="SGI2357" s="2323"/>
      <c r="SGJ2357" s="2323"/>
      <c r="SGK2357" s="2323"/>
      <c r="SGL2357" s="2323"/>
      <c r="SGM2357" s="2323"/>
      <c r="SGN2357" s="2323"/>
      <c r="SGO2357" s="2323"/>
      <c r="SGP2357" s="2323"/>
      <c r="SGQ2357" s="2323"/>
      <c r="SGR2357" s="2323"/>
      <c r="SGS2357" s="2323"/>
      <c r="SGT2357" s="2323"/>
      <c r="SGU2357" s="2323"/>
      <c r="SGV2357" s="2323"/>
      <c r="SGW2357" s="2323"/>
      <c r="SGX2357" s="2323"/>
      <c r="SGY2357" s="2323"/>
      <c r="SGZ2357" s="2323"/>
      <c r="SHA2357" s="2323"/>
      <c r="SHB2357" s="2323"/>
      <c r="SHC2357" s="2323"/>
      <c r="SHD2357" s="2323"/>
      <c r="SHE2357" s="2323"/>
      <c r="SHF2357" s="2323"/>
      <c r="SHG2357" s="2323"/>
      <c r="SHH2357" s="2323"/>
      <c r="SHI2357" s="2323"/>
      <c r="SHJ2357" s="2323"/>
      <c r="SHK2357" s="2323"/>
      <c r="SHL2357" s="2323"/>
      <c r="SHM2357" s="2323"/>
      <c r="SHN2357" s="2323"/>
      <c r="SHO2357" s="2323"/>
      <c r="SHP2357" s="2323"/>
      <c r="SHQ2357" s="2323"/>
      <c r="SHR2357" s="2323"/>
      <c r="SHS2357" s="2323"/>
      <c r="SHT2357" s="2323"/>
      <c r="SHU2357" s="2323"/>
      <c r="SHV2357" s="2323"/>
      <c r="SHW2357" s="2323"/>
      <c r="SHX2357" s="2323"/>
      <c r="SHY2357" s="2323"/>
      <c r="SHZ2357" s="2323"/>
      <c r="SIA2357" s="2323"/>
      <c r="SIB2357" s="2323"/>
      <c r="SIC2357" s="2323"/>
      <c r="SID2357" s="2323"/>
      <c r="SIE2357" s="2323"/>
      <c r="SIF2357" s="2323"/>
      <c r="SIG2357" s="2323"/>
      <c r="SIH2357" s="2323"/>
      <c r="SII2357" s="2323"/>
      <c r="SIJ2357" s="2323"/>
      <c r="SIK2357" s="2323"/>
      <c r="SIL2357" s="2323"/>
      <c r="SIM2357" s="2323"/>
      <c r="SIN2357" s="2323"/>
      <c r="SIO2357" s="2323"/>
      <c r="SIP2357" s="2323"/>
      <c r="SIQ2357" s="2323"/>
      <c r="SIR2357" s="2323"/>
      <c r="SIS2357" s="2323"/>
      <c r="SIT2357" s="2323"/>
      <c r="SIU2357" s="2323"/>
      <c r="SIV2357" s="2323"/>
      <c r="SIW2357" s="2323"/>
      <c r="SIX2357" s="2323"/>
      <c r="SIY2357" s="2323"/>
      <c r="SIZ2357" s="2323"/>
      <c r="SJA2357" s="2323"/>
      <c r="SJB2357" s="2323"/>
      <c r="SJC2357" s="2323"/>
      <c r="SJD2357" s="2323"/>
      <c r="SJE2357" s="2323"/>
      <c r="SJF2357" s="2323"/>
      <c r="SJG2357" s="2323"/>
      <c r="SJH2357" s="2323"/>
      <c r="SJI2357" s="2323"/>
      <c r="SJJ2357" s="2323"/>
      <c r="SJK2357" s="2323"/>
      <c r="SJL2357" s="2323"/>
      <c r="SJM2357" s="2323"/>
      <c r="SJN2357" s="2323"/>
      <c r="SJO2357" s="2323"/>
      <c r="SJP2357" s="2323"/>
      <c r="SJQ2357" s="2323"/>
      <c r="SJR2357" s="2323"/>
      <c r="SJS2357" s="2323"/>
      <c r="SJT2357" s="2323"/>
      <c r="SJU2357" s="2323"/>
      <c r="SJV2357" s="2323"/>
      <c r="SJW2357" s="2323"/>
      <c r="SJX2357" s="2323"/>
      <c r="SJY2357" s="2323"/>
      <c r="SJZ2357" s="2323"/>
      <c r="SKA2357" s="2323"/>
      <c r="SKB2357" s="2323"/>
      <c r="SKC2357" s="2323"/>
      <c r="SKD2357" s="2323"/>
      <c r="SKE2357" s="2323"/>
      <c r="SKF2357" s="2323"/>
      <c r="SKG2357" s="2323"/>
      <c r="SKH2357" s="2323"/>
      <c r="SKI2357" s="2323"/>
      <c r="SKJ2357" s="2323"/>
      <c r="SKK2357" s="2323"/>
      <c r="SKL2357" s="2323"/>
      <c r="SKM2357" s="2323"/>
      <c r="SKN2357" s="2323"/>
      <c r="SKO2357" s="2323"/>
      <c r="SKP2357" s="2323"/>
      <c r="SKQ2357" s="2323"/>
      <c r="SKR2357" s="2323"/>
      <c r="SKS2357" s="2323"/>
      <c r="SKT2357" s="2323"/>
      <c r="SKU2357" s="2323"/>
      <c r="SKV2357" s="2323"/>
      <c r="SKW2357" s="2323"/>
      <c r="SKX2357" s="2323"/>
      <c r="SKY2357" s="2323"/>
      <c r="SKZ2357" s="2323"/>
      <c r="SLA2357" s="2323"/>
      <c r="SLB2357" s="2323"/>
      <c r="SLC2357" s="2323"/>
      <c r="SLD2357" s="2323"/>
      <c r="SLE2357" s="2323"/>
      <c r="SLF2357" s="2323"/>
      <c r="SLG2357" s="2323"/>
      <c r="SLH2357" s="2323"/>
      <c r="SLI2357" s="2323"/>
      <c r="SLJ2357" s="2323"/>
      <c r="SLK2357" s="2323"/>
      <c r="SLL2357" s="2323"/>
      <c r="SLM2357" s="2323"/>
      <c r="SLN2357" s="2323"/>
      <c r="SLO2357" s="2323"/>
      <c r="SLP2357" s="2323"/>
      <c r="SLQ2357" s="2323"/>
      <c r="SLR2357" s="2323"/>
      <c r="SLS2357" s="2323"/>
      <c r="SLT2357" s="2323"/>
      <c r="SLU2357" s="2323"/>
      <c r="SLV2357" s="2323"/>
      <c r="SLW2357" s="2323"/>
      <c r="SLX2357" s="2323"/>
      <c r="SLY2357" s="2323"/>
      <c r="SLZ2357" s="2323"/>
      <c r="SMA2357" s="2323"/>
      <c r="SMB2357" s="2323"/>
      <c r="SMC2357" s="2323"/>
      <c r="SMD2357" s="2323"/>
      <c r="SME2357" s="2323"/>
      <c r="SMF2357" s="2323"/>
      <c r="SMG2357" s="2323"/>
      <c r="SMH2357" s="2323"/>
      <c r="SMI2357" s="2323"/>
      <c r="SMJ2357" s="2323"/>
      <c r="SMK2357" s="2323"/>
      <c r="SML2357" s="2323"/>
      <c r="SMM2357" s="2323"/>
      <c r="SMN2357" s="2323"/>
      <c r="SMO2357" s="2323"/>
      <c r="SMP2357" s="2323"/>
      <c r="SMQ2357" s="2323"/>
      <c r="SMR2357" s="2323"/>
      <c r="SMS2357" s="2323"/>
      <c r="SMT2357" s="2323"/>
      <c r="SMU2357" s="2323"/>
      <c r="SMV2357" s="2323"/>
      <c r="SMW2357" s="2323"/>
      <c r="SMX2357" s="2323"/>
      <c r="SMY2357" s="2323"/>
      <c r="SMZ2357" s="2323"/>
      <c r="SNA2357" s="2323"/>
      <c r="SNB2357" s="2323"/>
      <c r="SNC2357" s="2323"/>
      <c r="SND2357" s="2323"/>
      <c r="SNE2357" s="2323"/>
      <c r="SNF2357" s="2323"/>
      <c r="SNG2357" s="2323"/>
      <c r="SNH2357" s="2323"/>
      <c r="SNI2357" s="2323"/>
      <c r="SNJ2357" s="2323"/>
      <c r="SNK2357" s="2323"/>
      <c r="SNL2357" s="2323"/>
      <c r="SNM2357" s="2323"/>
      <c r="SNN2357" s="2323"/>
      <c r="SNO2357" s="2323"/>
      <c r="SNP2357" s="2323"/>
      <c r="SNQ2357" s="2323"/>
      <c r="SNR2357" s="2323"/>
      <c r="SNS2357" s="2323"/>
      <c r="SNT2357" s="2323"/>
      <c r="SNU2357" s="2323"/>
      <c r="SNV2357" s="2323"/>
      <c r="SNW2357" s="2323"/>
      <c r="SNX2357" s="2323"/>
      <c r="SNY2357" s="2323"/>
      <c r="SNZ2357" s="2323"/>
      <c r="SOA2357" s="2323"/>
      <c r="SOB2357" s="2323"/>
      <c r="SOC2357" s="2323"/>
      <c r="SOD2357" s="2323"/>
      <c r="SOE2357" s="2323"/>
      <c r="SOF2357" s="2323"/>
      <c r="SOG2357" s="2323"/>
      <c r="SOH2357" s="2323"/>
      <c r="SOI2357" s="2323"/>
      <c r="SOJ2357" s="2323"/>
      <c r="SOK2357" s="2323"/>
      <c r="SOL2357" s="2323"/>
      <c r="SOM2357" s="2323"/>
      <c r="SON2357" s="2323"/>
      <c r="SOO2357" s="2323"/>
      <c r="SOP2357" s="2323"/>
      <c r="SOQ2357" s="2323"/>
      <c r="SOR2357" s="2323"/>
      <c r="SOS2357" s="2323"/>
      <c r="SOT2357" s="2323"/>
      <c r="SOU2357" s="2323"/>
      <c r="SOV2357" s="2323"/>
      <c r="SOW2357" s="2323"/>
      <c r="SOX2357" s="2323"/>
      <c r="SOY2357" s="2323"/>
      <c r="SOZ2357" s="2323"/>
      <c r="SPA2357" s="2323"/>
      <c r="SPB2357" s="2323"/>
      <c r="SPC2357" s="2323"/>
      <c r="SPD2357" s="2323"/>
      <c r="SPE2357" s="2323"/>
      <c r="SPF2357" s="2323"/>
      <c r="SPG2357" s="2323"/>
      <c r="SPH2357" s="2323"/>
      <c r="SPI2357" s="2323"/>
      <c r="SPJ2357" s="2323"/>
      <c r="SPK2357" s="2323"/>
      <c r="SPL2357" s="2323"/>
      <c r="SPM2357" s="2323"/>
      <c r="SPN2357" s="2323"/>
      <c r="SPO2357" s="2323"/>
      <c r="SPP2357" s="2323"/>
      <c r="SPQ2357" s="2323"/>
      <c r="SPR2357" s="2323"/>
      <c r="SPS2357" s="2323"/>
      <c r="SPT2357" s="2323"/>
      <c r="SPU2357" s="2323"/>
      <c r="SPV2357" s="2323"/>
      <c r="SPW2357" s="2323"/>
      <c r="SPX2357" s="2323"/>
      <c r="SPY2357" s="2323"/>
      <c r="SPZ2357" s="2323"/>
      <c r="SQA2357" s="2323"/>
      <c r="SQB2357" s="2323"/>
      <c r="SQC2357" s="2323"/>
      <c r="SQD2357" s="2323"/>
      <c r="SQE2357" s="2323"/>
      <c r="SQF2357" s="2323"/>
      <c r="SQG2357" s="2323"/>
      <c r="SQH2357" s="2323"/>
      <c r="SQI2357" s="2323"/>
      <c r="SQJ2357" s="2323"/>
      <c r="SQK2357" s="2323"/>
      <c r="SQL2357" s="2323"/>
      <c r="SQM2357" s="2323"/>
      <c r="SQN2357" s="2323"/>
      <c r="SQO2357" s="2323"/>
      <c r="SQP2357" s="2323"/>
      <c r="SQQ2357" s="2323"/>
      <c r="SQR2357" s="2323"/>
      <c r="SQS2357" s="2323"/>
      <c r="SQT2357" s="2323"/>
      <c r="SQU2357" s="2323"/>
      <c r="SQV2357" s="2323"/>
      <c r="SQW2357" s="2323"/>
      <c r="SQX2357" s="2323"/>
      <c r="SQY2357" s="2323"/>
      <c r="SQZ2357" s="2323"/>
      <c r="SRA2357" s="2323"/>
      <c r="SRB2357" s="2323"/>
      <c r="SRC2357" s="2323"/>
      <c r="SRD2357" s="2323"/>
      <c r="SRE2357" s="2323"/>
      <c r="SRF2357" s="2323"/>
      <c r="SRG2357" s="2323"/>
      <c r="SRH2357" s="2323"/>
      <c r="SRI2357" s="2323"/>
      <c r="SRJ2357" s="2323"/>
      <c r="SRK2357" s="2323"/>
      <c r="SRL2357" s="2323"/>
      <c r="SRM2357" s="2323"/>
      <c r="SRN2357" s="2323"/>
      <c r="SRO2357" s="2323"/>
      <c r="SRP2357" s="2323"/>
      <c r="SRQ2357" s="2323"/>
      <c r="SRR2357" s="2323"/>
      <c r="SRS2357" s="2323"/>
      <c r="SRT2357" s="2323"/>
      <c r="SRU2357" s="2323"/>
      <c r="SRV2357" s="2323"/>
      <c r="SRW2357" s="2323"/>
      <c r="SRX2357" s="2323"/>
      <c r="SRY2357" s="2323"/>
      <c r="SRZ2357" s="2323"/>
      <c r="SSA2357" s="2323"/>
      <c r="SSB2357" s="2323"/>
      <c r="SSC2357" s="2323"/>
      <c r="SSD2357" s="2323"/>
      <c r="SSE2357" s="2323"/>
      <c r="SSF2357" s="2323"/>
      <c r="SSG2357" s="2323"/>
      <c r="SSH2357" s="2323"/>
      <c r="SSI2357" s="2323"/>
      <c r="SSJ2357" s="2323"/>
      <c r="SSK2357" s="2323"/>
      <c r="SSL2357" s="2323"/>
      <c r="SSM2357" s="2323"/>
      <c r="SSN2357" s="2323"/>
      <c r="SSO2357" s="2323"/>
      <c r="SSP2357" s="2323"/>
      <c r="SSQ2357" s="2323"/>
      <c r="SSR2357" s="2323"/>
      <c r="SSS2357" s="2323"/>
      <c r="SST2357" s="2323"/>
      <c r="SSU2357" s="2323"/>
      <c r="SSV2357" s="2323"/>
      <c r="SSW2357" s="2323"/>
      <c r="SSX2357" s="2323"/>
      <c r="SSY2357" s="2323"/>
      <c r="SSZ2357" s="2323"/>
      <c r="STA2357" s="2323"/>
      <c r="STB2357" s="2323"/>
      <c r="STC2357" s="2323"/>
      <c r="STD2357" s="2323"/>
      <c r="STE2357" s="2323"/>
      <c r="STF2357" s="2323"/>
      <c r="STG2357" s="2323"/>
      <c r="STH2357" s="2323"/>
      <c r="STI2357" s="2323"/>
      <c r="STJ2357" s="2323"/>
      <c r="STK2357" s="2323"/>
      <c r="STL2357" s="2323"/>
      <c r="STM2357" s="2323"/>
      <c r="STN2357" s="2323"/>
      <c r="STO2357" s="2323"/>
      <c r="STP2357" s="2323"/>
      <c r="STQ2357" s="2323"/>
      <c r="STR2357" s="2323"/>
      <c r="STS2357" s="2323"/>
      <c r="STT2357" s="2323"/>
      <c r="STU2357" s="2323"/>
      <c r="STV2357" s="2323"/>
      <c r="STW2357" s="2323"/>
      <c r="STX2357" s="2323"/>
      <c r="STY2357" s="2323"/>
      <c r="STZ2357" s="2323"/>
      <c r="SUA2357" s="2323"/>
      <c r="SUB2357" s="2323"/>
      <c r="SUC2357" s="2323"/>
      <c r="SUD2357" s="2323"/>
      <c r="SUE2357" s="2323"/>
      <c r="SUF2357" s="2323"/>
      <c r="SUG2357" s="2323"/>
      <c r="SUH2357" s="2323"/>
      <c r="SUI2357" s="2323"/>
      <c r="SUJ2357" s="2323"/>
      <c r="SUK2357" s="2323"/>
      <c r="SUL2357" s="2323"/>
      <c r="SUM2357" s="2323"/>
      <c r="SUN2357" s="2323"/>
      <c r="SUO2357" s="2323"/>
      <c r="SUP2357" s="2323"/>
      <c r="SUQ2357" s="2323"/>
      <c r="SUR2357" s="2323"/>
      <c r="SUS2357" s="2323"/>
      <c r="SUT2357" s="2323"/>
      <c r="SUU2357" s="2323"/>
      <c r="SUV2357" s="2323"/>
      <c r="SUW2357" s="2323"/>
      <c r="SUX2357" s="2323"/>
      <c r="SUY2357" s="2323"/>
      <c r="SUZ2357" s="2323"/>
      <c r="SVA2357" s="2323"/>
      <c r="SVB2357" s="2323"/>
      <c r="SVC2357" s="2323"/>
      <c r="SVD2357" s="2323"/>
      <c r="SVE2357" s="2323"/>
      <c r="SVF2357" s="2323"/>
      <c r="SVG2357" s="2323"/>
      <c r="SVH2357" s="2323"/>
      <c r="SVI2357" s="2323"/>
      <c r="SVJ2357" s="2323"/>
      <c r="SVK2357" s="2323"/>
      <c r="SVL2357" s="2323"/>
      <c r="SVM2357" s="2323"/>
      <c r="SVN2357" s="2323"/>
      <c r="SVO2357" s="2323"/>
      <c r="SVP2357" s="2323"/>
      <c r="SVQ2357" s="2323"/>
      <c r="SVR2357" s="2323"/>
      <c r="SVS2357" s="2323"/>
      <c r="SVT2357" s="2323"/>
      <c r="SVU2357" s="2323"/>
      <c r="SVV2357" s="2323"/>
      <c r="SVW2357" s="2323"/>
      <c r="SVX2357" s="2323"/>
      <c r="SVY2357" s="2323"/>
      <c r="SVZ2357" s="2323"/>
      <c r="SWA2357" s="2323"/>
      <c r="SWB2357" s="2323"/>
      <c r="SWC2357" s="2323"/>
      <c r="SWD2357" s="2323"/>
      <c r="SWE2357" s="2323"/>
      <c r="SWF2357" s="2323"/>
      <c r="SWG2357" s="2323"/>
      <c r="SWH2357" s="2323"/>
      <c r="SWI2357" s="2323"/>
      <c r="SWJ2357" s="2323"/>
      <c r="SWK2357" s="2323"/>
      <c r="SWL2357" s="2323"/>
      <c r="SWM2357" s="2323"/>
      <c r="SWN2357" s="2323"/>
      <c r="SWO2357" s="2323"/>
      <c r="SWP2357" s="2323"/>
      <c r="SWQ2357" s="2323"/>
      <c r="SWR2357" s="2323"/>
      <c r="SWS2357" s="2323"/>
      <c r="SWT2357" s="2323"/>
      <c r="SWU2357" s="2323"/>
      <c r="SWV2357" s="2323"/>
      <c r="SWW2357" s="2323"/>
      <c r="SWX2357" s="2323"/>
      <c r="SWY2357" s="2323"/>
      <c r="SWZ2357" s="2323"/>
      <c r="SXA2357" s="2323"/>
      <c r="SXB2357" s="2323"/>
      <c r="SXC2357" s="2323"/>
      <c r="SXD2357" s="2323"/>
      <c r="SXE2357" s="2323"/>
      <c r="SXF2357" s="2323"/>
      <c r="SXG2357" s="2323"/>
      <c r="SXH2357" s="2323"/>
      <c r="SXI2357" s="2323"/>
      <c r="SXJ2357" s="2323"/>
      <c r="SXK2357" s="2323"/>
      <c r="SXL2357" s="2323"/>
      <c r="SXM2357" s="2323"/>
      <c r="SXN2357" s="2323"/>
      <c r="SXO2357" s="2323"/>
      <c r="SXP2357" s="2323"/>
      <c r="SXQ2357" s="2323"/>
      <c r="SXR2357" s="2323"/>
      <c r="SXS2357" s="2323"/>
      <c r="SXT2357" s="2323"/>
      <c r="SXU2357" s="2323"/>
      <c r="SXV2357" s="2323"/>
      <c r="SXW2357" s="2323"/>
      <c r="SXX2357" s="2323"/>
      <c r="SXY2357" s="2323"/>
      <c r="SXZ2357" s="2323"/>
      <c r="SYA2357" s="2323"/>
      <c r="SYB2357" s="2323"/>
      <c r="SYC2357" s="2323"/>
      <c r="SYD2357" s="2323"/>
      <c r="SYE2357" s="2323"/>
      <c r="SYF2357" s="2323"/>
      <c r="SYG2357" s="2323"/>
      <c r="SYH2357" s="2323"/>
      <c r="SYI2357" s="2323"/>
      <c r="SYJ2357" s="2323"/>
      <c r="SYK2357" s="2323"/>
      <c r="SYL2357" s="2323"/>
      <c r="SYM2357" s="2323"/>
      <c r="SYN2357" s="2323"/>
      <c r="SYO2357" s="2323"/>
      <c r="SYP2357" s="2323"/>
      <c r="SYQ2357" s="2323"/>
      <c r="SYR2357" s="2323"/>
      <c r="SYS2357" s="2323"/>
      <c r="SYT2357" s="2323"/>
      <c r="SYU2357" s="2323"/>
      <c r="SYV2357" s="2323"/>
      <c r="SYW2357" s="2323"/>
      <c r="SYX2357" s="2323"/>
      <c r="SYY2357" s="2323"/>
      <c r="SYZ2357" s="2323"/>
      <c r="SZA2357" s="2323"/>
      <c r="SZB2357" s="2323"/>
      <c r="SZC2357" s="2323"/>
      <c r="SZD2357" s="2323"/>
      <c r="SZE2357" s="2323"/>
      <c r="SZF2357" s="2323"/>
      <c r="SZG2357" s="2323"/>
      <c r="SZH2357" s="2323"/>
      <c r="SZI2357" s="2323"/>
      <c r="SZJ2357" s="2323"/>
      <c r="SZK2357" s="2323"/>
      <c r="SZL2357" s="2323"/>
      <c r="SZM2357" s="2323"/>
      <c r="SZN2357" s="2323"/>
      <c r="SZO2357" s="2323"/>
      <c r="SZP2357" s="2323"/>
      <c r="SZQ2357" s="2323"/>
      <c r="SZR2357" s="2323"/>
      <c r="SZS2357" s="2323"/>
      <c r="SZT2357" s="2323"/>
      <c r="SZU2357" s="2323"/>
      <c r="SZV2357" s="2323"/>
      <c r="SZW2357" s="2323"/>
      <c r="SZX2357" s="2323"/>
      <c r="SZY2357" s="2323"/>
      <c r="SZZ2357" s="2323"/>
      <c r="TAA2357" s="2323"/>
      <c r="TAB2357" s="2323"/>
      <c r="TAC2357" s="2323"/>
      <c r="TAD2357" s="2323"/>
      <c r="TAE2357" s="2323"/>
      <c r="TAF2357" s="2323"/>
      <c r="TAG2357" s="2323"/>
      <c r="TAH2357" s="2323"/>
      <c r="TAI2357" s="2323"/>
      <c r="TAJ2357" s="2323"/>
      <c r="TAK2357" s="2323"/>
      <c r="TAL2357" s="2323"/>
      <c r="TAM2357" s="2323"/>
      <c r="TAN2357" s="2323"/>
      <c r="TAO2357" s="2323"/>
      <c r="TAP2357" s="2323"/>
      <c r="TAQ2357" s="2323"/>
      <c r="TAR2357" s="2323"/>
      <c r="TAS2357" s="2323"/>
      <c r="TAT2357" s="2323"/>
      <c r="TAU2357" s="2323"/>
      <c r="TAV2357" s="2323"/>
      <c r="TAW2357" s="2323"/>
      <c r="TAX2357" s="2323"/>
      <c r="TAY2357" s="2323"/>
      <c r="TAZ2357" s="2323"/>
      <c r="TBA2357" s="2323"/>
      <c r="TBB2357" s="2323"/>
      <c r="TBC2357" s="2323"/>
      <c r="TBD2357" s="2323"/>
      <c r="TBE2357" s="2323"/>
      <c r="TBF2357" s="2323"/>
      <c r="TBG2357" s="2323"/>
      <c r="TBH2357" s="2323"/>
      <c r="TBI2357" s="2323"/>
      <c r="TBJ2357" s="2323"/>
      <c r="TBK2357" s="2323"/>
      <c r="TBL2357" s="2323"/>
      <c r="TBM2357" s="2323"/>
      <c r="TBN2357" s="2323"/>
      <c r="TBO2357" s="2323"/>
      <c r="TBP2357" s="2323"/>
      <c r="TBQ2357" s="2323"/>
      <c r="TBR2357" s="2323"/>
      <c r="TBS2357" s="2323"/>
      <c r="TBT2357" s="2323"/>
      <c r="TBU2357" s="2323"/>
      <c r="TBV2357" s="2323"/>
      <c r="TBW2357" s="2323"/>
      <c r="TBX2357" s="2323"/>
      <c r="TBY2357" s="2323"/>
      <c r="TBZ2357" s="2323"/>
      <c r="TCA2357" s="2323"/>
      <c r="TCB2357" s="2323"/>
      <c r="TCC2357" s="2323"/>
      <c r="TCD2357" s="2323"/>
      <c r="TCE2357" s="2323"/>
      <c r="TCF2357" s="2323"/>
      <c r="TCG2357" s="2323"/>
      <c r="TCH2357" s="2323"/>
      <c r="TCI2357" s="2323"/>
      <c r="TCJ2357" s="2323"/>
      <c r="TCK2357" s="2323"/>
      <c r="TCL2357" s="2323"/>
      <c r="TCM2357" s="2323"/>
      <c r="TCN2357" s="2323"/>
      <c r="TCO2357" s="2323"/>
      <c r="TCP2357" s="2323"/>
      <c r="TCQ2357" s="2323"/>
      <c r="TCR2357" s="2323"/>
      <c r="TCS2357" s="2323"/>
      <c r="TCT2357" s="2323"/>
      <c r="TCU2357" s="2323"/>
      <c r="TCV2357" s="2323"/>
      <c r="TCW2357" s="2323"/>
      <c r="TCX2357" s="2323"/>
      <c r="TCY2357" s="2323"/>
      <c r="TCZ2357" s="2323"/>
      <c r="TDA2357" s="2323"/>
      <c r="TDB2357" s="2323"/>
      <c r="TDC2357" s="2323"/>
      <c r="TDD2357" s="2323"/>
      <c r="TDE2357" s="2323"/>
      <c r="TDF2357" s="2323"/>
      <c r="TDG2357" s="2323"/>
      <c r="TDH2357" s="2323"/>
      <c r="TDI2357" s="2323"/>
      <c r="TDJ2357" s="2323"/>
      <c r="TDK2357" s="2323"/>
      <c r="TDL2357" s="2323"/>
      <c r="TDM2357" s="2323"/>
      <c r="TDN2357" s="2323"/>
      <c r="TDO2357" s="2323"/>
      <c r="TDP2357" s="2323"/>
      <c r="TDQ2357" s="2323"/>
      <c r="TDR2357" s="2323"/>
      <c r="TDS2357" s="2323"/>
      <c r="TDT2357" s="2323"/>
      <c r="TDU2357" s="2323"/>
      <c r="TDV2357" s="2323"/>
      <c r="TDW2357" s="2323"/>
      <c r="TDX2357" s="2323"/>
      <c r="TDY2357" s="2323"/>
      <c r="TDZ2357" s="2323"/>
      <c r="TEA2357" s="2323"/>
      <c r="TEB2357" s="2323"/>
      <c r="TEC2357" s="2323"/>
      <c r="TED2357" s="2323"/>
      <c r="TEE2357" s="2323"/>
      <c r="TEF2357" s="2323"/>
      <c r="TEG2357" s="2323"/>
      <c r="TEH2357" s="2323"/>
      <c r="TEI2357" s="2323"/>
      <c r="TEJ2357" s="2323"/>
      <c r="TEK2357" s="2323"/>
      <c r="TEL2357" s="2323"/>
      <c r="TEM2357" s="2323"/>
      <c r="TEN2357" s="2323"/>
      <c r="TEO2357" s="2323"/>
      <c r="TEP2357" s="2323"/>
      <c r="TEQ2357" s="2323"/>
      <c r="TER2357" s="2323"/>
      <c r="TES2357" s="2323"/>
      <c r="TET2357" s="2323"/>
      <c r="TEU2357" s="2323"/>
      <c r="TEV2357" s="2323"/>
      <c r="TEW2357" s="2323"/>
      <c r="TEX2357" s="2323"/>
      <c r="TEY2357" s="2323"/>
      <c r="TEZ2357" s="2323"/>
      <c r="TFA2357" s="2323"/>
      <c r="TFB2357" s="2323"/>
      <c r="TFC2357" s="2323"/>
      <c r="TFD2357" s="2323"/>
      <c r="TFE2357" s="2323"/>
      <c r="TFF2357" s="2323"/>
      <c r="TFG2357" s="2323"/>
      <c r="TFH2357" s="2323"/>
      <c r="TFI2357" s="2323"/>
      <c r="TFJ2357" s="2323"/>
      <c r="TFK2357" s="2323"/>
      <c r="TFL2357" s="2323"/>
      <c r="TFM2357" s="2323"/>
      <c r="TFN2357" s="2323"/>
      <c r="TFO2357" s="2323"/>
      <c r="TFP2357" s="2323"/>
      <c r="TFQ2357" s="2323"/>
      <c r="TFR2357" s="2323"/>
      <c r="TFS2357" s="2323"/>
      <c r="TFT2357" s="2323"/>
      <c r="TFU2357" s="2323"/>
      <c r="TFV2357" s="2323"/>
      <c r="TFW2357" s="2323"/>
      <c r="TFX2357" s="2323"/>
      <c r="TFY2357" s="2323"/>
      <c r="TFZ2357" s="2323"/>
      <c r="TGA2357" s="2323"/>
      <c r="TGB2357" s="2323"/>
      <c r="TGC2357" s="2323"/>
      <c r="TGD2357" s="2323"/>
      <c r="TGE2357" s="2323"/>
      <c r="TGF2357" s="2323"/>
      <c r="TGG2357" s="2323"/>
      <c r="TGH2357" s="2323"/>
      <c r="TGI2357" s="2323"/>
      <c r="TGJ2357" s="2323"/>
      <c r="TGK2357" s="2323"/>
      <c r="TGL2357" s="2323"/>
      <c r="TGM2357" s="2323"/>
      <c r="TGN2357" s="2323"/>
      <c r="TGO2357" s="2323"/>
      <c r="TGP2357" s="2323"/>
      <c r="TGQ2357" s="2323"/>
      <c r="TGR2357" s="2323"/>
      <c r="TGS2357" s="2323"/>
      <c r="TGT2357" s="2323"/>
      <c r="TGU2357" s="2323"/>
      <c r="TGV2357" s="2323"/>
      <c r="TGW2357" s="2323"/>
      <c r="TGX2357" s="2323"/>
      <c r="TGY2357" s="2323"/>
      <c r="TGZ2357" s="2323"/>
      <c r="THA2357" s="2323"/>
      <c r="THB2357" s="2323"/>
      <c r="THC2357" s="2323"/>
      <c r="THD2357" s="2323"/>
      <c r="THE2357" s="2323"/>
      <c r="THF2357" s="2323"/>
      <c r="THG2357" s="2323"/>
      <c r="THH2357" s="2323"/>
      <c r="THI2357" s="2323"/>
      <c r="THJ2357" s="2323"/>
      <c r="THK2357" s="2323"/>
      <c r="THL2357" s="2323"/>
      <c r="THM2357" s="2323"/>
      <c r="THN2357" s="2323"/>
      <c r="THO2357" s="2323"/>
      <c r="THP2357" s="2323"/>
      <c r="THQ2357" s="2323"/>
      <c r="THR2357" s="2323"/>
      <c r="THS2357" s="2323"/>
      <c r="THT2357" s="2323"/>
      <c r="THU2357" s="2323"/>
      <c r="THV2357" s="2323"/>
      <c r="THW2357" s="2323"/>
      <c r="THX2357" s="2323"/>
      <c r="THY2357" s="2323"/>
      <c r="THZ2357" s="2323"/>
      <c r="TIA2357" s="2323"/>
      <c r="TIB2357" s="2323"/>
      <c r="TIC2357" s="2323"/>
      <c r="TID2357" s="2323"/>
      <c r="TIE2357" s="2323"/>
      <c r="TIF2357" s="2323"/>
      <c r="TIG2357" s="2323"/>
      <c r="TIH2357" s="2323"/>
      <c r="TII2357" s="2323"/>
      <c r="TIJ2357" s="2323"/>
      <c r="TIK2357" s="2323"/>
      <c r="TIL2357" s="2323"/>
      <c r="TIM2357" s="2323"/>
      <c r="TIN2357" s="2323"/>
      <c r="TIO2357" s="2323"/>
      <c r="TIP2357" s="2323"/>
      <c r="TIQ2357" s="2323"/>
      <c r="TIR2357" s="2323"/>
      <c r="TIS2357" s="2323"/>
      <c r="TIT2357" s="2323"/>
      <c r="TIU2357" s="2323"/>
      <c r="TIV2357" s="2323"/>
      <c r="TIW2357" s="2323"/>
      <c r="TIX2357" s="2323"/>
      <c r="TIY2357" s="2323"/>
      <c r="TIZ2357" s="2323"/>
      <c r="TJA2357" s="2323"/>
      <c r="TJB2357" s="2323"/>
      <c r="TJC2357" s="2323"/>
      <c r="TJD2357" s="2323"/>
      <c r="TJE2357" s="2323"/>
      <c r="TJF2357" s="2323"/>
      <c r="TJG2357" s="2323"/>
      <c r="TJH2357" s="2323"/>
      <c r="TJI2357" s="2323"/>
      <c r="TJJ2357" s="2323"/>
      <c r="TJK2357" s="2323"/>
      <c r="TJL2357" s="2323"/>
      <c r="TJM2357" s="2323"/>
      <c r="TJN2357" s="2323"/>
      <c r="TJO2357" s="2323"/>
      <c r="TJP2357" s="2323"/>
      <c r="TJQ2357" s="2323"/>
      <c r="TJR2357" s="2323"/>
      <c r="TJS2357" s="2323"/>
      <c r="TJT2357" s="2323"/>
      <c r="TJU2357" s="2323"/>
      <c r="TJV2357" s="2323"/>
      <c r="TJW2357" s="2323"/>
      <c r="TJX2357" s="2323"/>
      <c r="TJY2357" s="2323"/>
      <c r="TJZ2357" s="2323"/>
      <c r="TKA2357" s="2323"/>
      <c r="TKB2357" s="2323"/>
      <c r="TKC2357" s="2323"/>
      <c r="TKD2357" s="2323"/>
      <c r="TKE2357" s="2323"/>
      <c r="TKF2357" s="2323"/>
      <c r="TKG2357" s="2323"/>
      <c r="TKH2357" s="2323"/>
      <c r="TKI2357" s="2323"/>
      <c r="TKJ2357" s="2323"/>
      <c r="TKK2357" s="2323"/>
      <c r="TKL2357" s="2323"/>
      <c r="TKM2357" s="2323"/>
      <c r="TKN2357" s="2323"/>
      <c r="TKO2357" s="2323"/>
      <c r="TKP2357" s="2323"/>
      <c r="TKQ2357" s="2323"/>
      <c r="TKR2357" s="2323"/>
      <c r="TKS2357" s="2323"/>
      <c r="TKT2357" s="2323"/>
      <c r="TKU2357" s="2323"/>
      <c r="TKV2357" s="2323"/>
      <c r="TKW2357" s="2323"/>
      <c r="TKX2357" s="2323"/>
      <c r="TKY2357" s="2323"/>
      <c r="TKZ2357" s="2323"/>
      <c r="TLA2357" s="2323"/>
      <c r="TLB2357" s="2323"/>
      <c r="TLC2357" s="2323"/>
      <c r="TLD2357" s="2323"/>
      <c r="TLE2357" s="2323"/>
      <c r="TLF2357" s="2323"/>
      <c r="TLG2357" s="2323"/>
      <c r="TLH2357" s="2323"/>
      <c r="TLI2357" s="2323"/>
      <c r="TLJ2357" s="2323"/>
      <c r="TLK2357" s="2323"/>
      <c r="TLL2357" s="2323"/>
      <c r="TLM2357" s="2323"/>
      <c r="TLN2357" s="2323"/>
      <c r="TLO2357" s="2323"/>
      <c r="TLP2357" s="2323"/>
      <c r="TLQ2357" s="2323"/>
      <c r="TLR2357" s="2323"/>
      <c r="TLS2357" s="2323"/>
      <c r="TLT2357" s="2323"/>
      <c r="TLU2357" s="2323"/>
      <c r="TLV2357" s="2323"/>
      <c r="TLW2357" s="2323"/>
      <c r="TLX2357" s="2323"/>
      <c r="TLY2357" s="2323"/>
      <c r="TLZ2357" s="2323"/>
      <c r="TMA2357" s="2323"/>
      <c r="TMB2357" s="2323"/>
      <c r="TMC2357" s="2323"/>
      <c r="TMD2357" s="2323"/>
      <c r="TME2357" s="2323"/>
      <c r="TMF2357" s="2323"/>
      <c r="TMG2357" s="2323"/>
      <c r="TMH2357" s="2323"/>
      <c r="TMI2357" s="2323"/>
      <c r="TMJ2357" s="2323"/>
      <c r="TMK2357" s="2323"/>
      <c r="TML2357" s="2323"/>
      <c r="TMM2357" s="2323"/>
      <c r="TMN2357" s="2323"/>
      <c r="TMO2357" s="2323"/>
      <c r="TMP2357" s="2323"/>
      <c r="TMQ2357" s="2323"/>
      <c r="TMR2357" s="2323"/>
      <c r="TMS2357" s="2323"/>
      <c r="TMT2357" s="2323"/>
      <c r="TMU2357" s="2323"/>
      <c r="TMV2357" s="2323"/>
      <c r="TMW2357" s="2323"/>
      <c r="TMX2357" s="2323"/>
      <c r="TMY2357" s="2323"/>
      <c r="TMZ2357" s="2323"/>
      <c r="TNA2357" s="2323"/>
      <c r="TNB2357" s="2323"/>
      <c r="TNC2357" s="2323"/>
      <c r="TND2357" s="2323"/>
      <c r="TNE2357" s="2323"/>
      <c r="TNF2357" s="2323"/>
      <c r="TNG2357" s="2323"/>
      <c r="TNH2357" s="2323"/>
      <c r="TNI2357" s="2323"/>
      <c r="TNJ2357" s="2323"/>
      <c r="TNK2357" s="2323"/>
      <c r="TNL2357" s="2323"/>
      <c r="TNM2357" s="2323"/>
      <c r="TNN2357" s="2323"/>
      <c r="TNO2357" s="2323"/>
      <c r="TNP2357" s="2323"/>
      <c r="TNQ2357" s="2323"/>
      <c r="TNR2357" s="2323"/>
      <c r="TNS2357" s="2323"/>
      <c r="TNT2357" s="2323"/>
      <c r="TNU2357" s="2323"/>
      <c r="TNV2357" s="2323"/>
      <c r="TNW2357" s="2323"/>
      <c r="TNX2357" s="2323"/>
      <c r="TNY2357" s="2323"/>
      <c r="TNZ2357" s="2323"/>
      <c r="TOA2357" s="2323"/>
      <c r="TOB2357" s="2323"/>
      <c r="TOC2357" s="2323"/>
      <c r="TOD2357" s="2323"/>
      <c r="TOE2357" s="2323"/>
      <c r="TOF2357" s="2323"/>
      <c r="TOG2357" s="2323"/>
      <c r="TOH2357" s="2323"/>
      <c r="TOI2357" s="2323"/>
      <c r="TOJ2357" s="2323"/>
      <c r="TOK2357" s="2323"/>
      <c r="TOL2357" s="2323"/>
      <c r="TOM2357" s="2323"/>
      <c r="TON2357" s="2323"/>
      <c r="TOO2357" s="2323"/>
      <c r="TOP2357" s="2323"/>
      <c r="TOQ2357" s="2323"/>
      <c r="TOR2357" s="2323"/>
      <c r="TOS2357" s="2323"/>
      <c r="TOT2357" s="2323"/>
      <c r="TOU2357" s="2323"/>
      <c r="TOV2357" s="2323"/>
      <c r="TOW2357" s="2323"/>
      <c r="TOX2357" s="2323"/>
      <c r="TOY2357" s="2323"/>
      <c r="TOZ2357" s="2323"/>
      <c r="TPA2357" s="2323"/>
      <c r="TPB2357" s="2323"/>
      <c r="TPC2357" s="2323"/>
      <c r="TPD2357" s="2323"/>
      <c r="TPE2357" s="2323"/>
      <c r="TPF2357" s="2323"/>
      <c r="TPG2357" s="2323"/>
      <c r="TPH2357" s="2323"/>
      <c r="TPI2357" s="2323"/>
      <c r="TPJ2357" s="2323"/>
      <c r="TPK2357" s="2323"/>
      <c r="TPL2357" s="2323"/>
      <c r="TPM2357" s="2323"/>
      <c r="TPN2357" s="2323"/>
      <c r="TPO2357" s="2323"/>
      <c r="TPP2357" s="2323"/>
      <c r="TPQ2357" s="2323"/>
      <c r="TPR2357" s="2323"/>
      <c r="TPS2357" s="2323"/>
      <c r="TPT2357" s="2323"/>
      <c r="TPU2357" s="2323"/>
      <c r="TPV2357" s="2323"/>
      <c r="TPW2357" s="2323"/>
      <c r="TPX2357" s="2323"/>
      <c r="TPY2357" s="2323"/>
      <c r="TPZ2357" s="2323"/>
      <c r="TQA2357" s="2323"/>
      <c r="TQB2357" s="2323"/>
      <c r="TQC2357" s="2323"/>
      <c r="TQD2357" s="2323"/>
      <c r="TQE2357" s="2323"/>
      <c r="TQF2357" s="2323"/>
      <c r="TQG2357" s="2323"/>
      <c r="TQH2357" s="2323"/>
      <c r="TQI2357" s="2323"/>
      <c r="TQJ2357" s="2323"/>
      <c r="TQK2357" s="2323"/>
      <c r="TQL2357" s="2323"/>
      <c r="TQM2357" s="2323"/>
      <c r="TQN2357" s="2323"/>
      <c r="TQO2357" s="2323"/>
      <c r="TQP2357" s="2323"/>
      <c r="TQQ2357" s="2323"/>
      <c r="TQR2357" s="2323"/>
      <c r="TQS2357" s="2323"/>
      <c r="TQT2357" s="2323"/>
      <c r="TQU2357" s="2323"/>
      <c r="TQV2357" s="2323"/>
      <c r="TQW2357" s="2323"/>
      <c r="TQX2357" s="2323"/>
      <c r="TQY2357" s="2323"/>
      <c r="TQZ2357" s="2323"/>
      <c r="TRA2357" s="2323"/>
      <c r="TRB2357" s="2323"/>
      <c r="TRC2357" s="2323"/>
      <c r="TRD2357" s="2323"/>
      <c r="TRE2357" s="2323"/>
      <c r="TRF2357" s="2323"/>
      <c r="TRG2357" s="2323"/>
      <c r="TRH2357" s="2323"/>
      <c r="TRI2357" s="2323"/>
      <c r="TRJ2357" s="2323"/>
      <c r="TRK2357" s="2323"/>
      <c r="TRL2357" s="2323"/>
      <c r="TRM2357" s="2323"/>
      <c r="TRN2357" s="2323"/>
      <c r="TRO2357" s="2323"/>
      <c r="TRP2357" s="2323"/>
      <c r="TRQ2357" s="2323"/>
      <c r="TRR2357" s="2323"/>
      <c r="TRS2357" s="2323"/>
      <c r="TRT2357" s="2323"/>
      <c r="TRU2357" s="2323"/>
      <c r="TRV2357" s="2323"/>
      <c r="TRW2357" s="2323"/>
      <c r="TRX2357" s="2323"/>
      <c r="TRY2357" s="2323"/>
      <c r="TRZ2357" s="2323"/>
      <c r="TSA2357" s="2323"/>
      <c r="TSB2357" s="2323"/>
      <c r="TSC2357" s="2323"/>
      <c r="TSD2357" s="2323"/>
      <c r="TSE2357" s="2323"/>
      <c r="TSF2357" s="2323"/>
      <c r="TSG2357" s="2323"/>
      <c r="TSH2357" s="2323"/>
      <c r="TSI2357" s="2323"/>
      <c r="TSJ2357" s="2323"/>
      <c r="TSK2357" s="2323"/>
      <c r="TSL2357" s="2323"/>
      <c r="TSM2357" s="2323"/>
      <c r="TSN2357" s="2323"/>
      <c r="TSO2357" s="2323"/>
      <c r="TSP2357" s="2323"/>
      <c r="TSQ2357" s="2323"/>
      <c r="TSR2357" s="2323"/>
      <c r="TSS2357" s="2323"/>
      <c r="TST2357" s="2323"/>
      <c r="TSU2357" s="2323"/>
      <c r="TSV2357" s="2323"/>
      <c r="TSW2357" s="2323"/>
      <c r="TSX2357" s="2323"/>
      <c r="TSY2357" s="2323"/>
      <c r="TSZ2357" s="2323"/>
      <c r="TTA2357" s="2323"/>
      <c r="TTB2357" s="2323"/>
      <c r="TTC2357" s="2323"/>
      <c r="TTD2357" s="2323"/>
      <c r="TTE2357" s="2323"/>
      <c r="TTF2357" s="2323"/>
      <c r="TTG2357" s="2323"/>
      <c r="TTH2357" s="2323"/>
      <c r="TTI2357" s="2323"/>
      <c r="TTJ2357" s="2323"/>
      <c r="TTK2357" s="2323"/>
      <c r="TTL2357" s="2323"/>
      <c r="TTM2357" s="2323"/>
      <c r="TTN2357" s="2323"/>
      <c r="TTO2357" s="2323"/>
      <c r="TTP2357" s="2323"/>
      <c r="TTQ2357" s="2323"/>
      <c r="TTR2357" s="2323"/>
      <c r="TTS2357" s="2323"/>
      <c r="TTT2357" s="2323"/>
      <c r="TTU2357" s="2323"/>
      <c r="TTV2357" s="2323"/>
      <c r="TTW2357" s="2323"/>
      <c r="TTX2357" s="2323"/>
      <c r="TTY2357" s="2323"/>
      <c r="TTZ2357" s="2323"/>
      <c r="TUA2357" s="2323"/>
      <c r="TUB2357" s="2323"/>
      <c r="TUC2357" s="2323"/>
      <c r="TUD2357" s="2323"/>
      <c r="TUE2357" s="2323"/>
      <c r="TUF2357" s="2323"/>
      <c r="TUG2357" s="2323"/>
      <c r="TUH2357" s="2323"/>
      <c r="TUI2357" s="2323"/>
      <c r="TUJ2357" s="2323"/>
      <c r="TUK2357" s="2323"/>
      <c r="TUL2357" s="2323"/>
      <c r="TUM2357" s="2323"/>
      <c r="TUN2357" s="2323"/>
      <c r="TUO2357" s="2323"/>
      <c r="TUP2357" s="2323"/>
      <c r="TUQ2357" s="2323"/>
      <c r="TUR2357" s="2323"/>
      <c r="TUS2357" s="2323"/>
      <c r="TUT2357" s="2323"/>
      <c r="TUU2357" s="2323"/>
      <c r="TUV2357" s="2323"/>
      <c r="TUW2357" s="2323"/>
      <c r="TUX2357" s="2323"/>
      <c r="TUY2357" s="2323"/>
      <c r="TUZ2357" s="2323"/>
      <c r="TVA2357" s="2323"/>
      <c r="TVB2357" s="2323"/>
      <c r="TVC2357" s="2323"/>
      <c r="TVD2357" s="2323"/>
      <c r="TVE2357" s="2323"/>
      <c r="TVF2357" s="2323"/>
      <c r="TVG2357" s="2323"/>
      <c r="TVH2357" s="2323"/>
      <c r="TVI2357" s="2323"/>
      <c r="TVJ2357" s="2323"/>
      <c r="TVK2357" s="2323"/>
      <c r="TVL2357" s="2323"/>
      <c r="TVM2357" s="2323"/>
      <c r="TVN2357" s="2323"/>
      <c r="TVO2357" s="2323"/>
      <c r="TVP2357" s="2323"/>
      <c r="TVQ2357" s="2323"/>
      <c r="TVR2357" s="2323"/>
      <c r="TVS2357" s="2323"/>
      <c r="TVT2357" s="2323"/>
      <c r="TVU2357" s="2323"/>
      <c r="TVV2357" s="2323"/>
      <c r="TVW2357" s="2323"/>
      <c r="TVX2357" s="2323"/>
      <c r="TVY2357" s="2323"/>
      <c r="TVZ2357" s="2323"/>
      <c r="TWA2357" s="2323"/>
      <c r="TWB2357" s="2323"/>
      <c r="TWC2357" s="2323"/>
      <c r="TWD2357" s="2323"/>
      <c r="TWE2357" s="2323"/>
      <c r="TWF2357" s="2323"/>
      <c r="TWG2357" s="2323"/>
      <c r="TWH2357" s="2323"/>
      <c r="TWI2357" s="2323"/>
      <c r="TWJ2357" s="2323"/>
      <c r="TWK2357" s="2323"/>
      <c r="TWL2357" s="2323"/>
      <c r="TWM2357" s="2323"/>
      <c r="TWN2357" s="2323"/>
      <c r="TWO2357" s="2323"/>
      <c r="TWP2357" s="2323"/>
      <c r="TWQ2357" s="2323"/>
      <c r="TWR2357" s="2323"/>
      <c r="TWS2357" s="2323"/>
      <c r="TWT2357" s="2323"/>
      <c r="TWU2357" s="2323"/>
      <c r="TWV2357" s="2323"/>
      <c r="TWW2357" s="2323"/>
      <c r="TWX2357" s="2323"/>
      <c r="TWY2357" s="2323"/>
      <c r="TWZ2357" s="2323"/>
      <c r="TXA2357" s="2323"/>
      <c r="TXB2357" s="2323"/>
      <c r="TXC2357" s="2323"/>
      <c r="TXD2357" s="2323"/>
      <c r="TXE2357" s="2323"/>
      <c r="TXF2357" s="2323"/>
      <c r="TXG2357" s="2323"/>
      <c r="TXH2357" s="2323"/>
      <c r="TXI2357" s="2323"/>
      <c r="TXJ2357" s="2323"/>
      <c r="TXK2357" s="2323"/>
      <c r="TXL2357" s="2323"/>
      <c r="TXM2357" s="2323"/>
      <c r="TXN2357" s="2323"/>
      <c r="TXO2357" s="2323"/>
      <c r="TXP2357" s="2323"/>
      <c r="TXQ2357" s="2323"/>
      <c r="TXR2357" s="2323"/>
      <c r="TXS2357" s="2323"/>
      <c r="TXT2357" s="2323"/>
      <c r="TXU2357" s="2323"/>
      <c r="TXV2357" s="2323"/>
      <c r="TXW2357" s="2323"/>
      <c r="TXX2357" s="2323"/>
      <c r="TXY2357" s="2323"/>
      <c r="TXZ2357" s="2323"/>
      <c r="TYA2357" s="2323"/>
      <c r="TYB2357" s="2323"/>
      <c r="TYC2357" s="2323"/>
      <c r="TYD2357" s="2323"/>
      <c r="TYE2357" s="2323"/>
      <c r="TYF2357" s="2323"/>
      <c r="TYG2357" s="2323"/>
      <c r="TYH2357" s="2323"/>
      <c r="TYI2357" s="2323"/>
      <c r="TYJ2357" s="2323"/>
      <c r="TYK2357" s="2323"/>
      <c r="TYL2357" s="2323"/>
      <c r="TYM2357" s="2323"/>
      <c r="TYN2357" s="2323"/>
      <c r="TYO2357" s="2323"/>
      <c r="TYP2357" s="2323"/>
      <c r="TYQ2357" s="2323"/>
      <c r="TYR2357" s="2323"/>
      <c r="TYS2357" s="2323"/>
      <c r="TYT2357" s="2323"/>
      <c r="TYU2357" s="2323"/>
      <c r="TYV2357" s="2323"/>
      <c r="TYW2357" s="2323"/>
      <c r="TYX2357" s="2323"/>
      <c r="TYY2357" s="2323"/>
      <c r="TYZ2357" s="2323"/>
      <c r="TZA2357" s="2323"/>
      <c r="TZB2357" s="2323"/>
      <c r="TZC2357" s="2323"/>
      <c r="TZD2357" s="2323"/>
      <c r="TZE2357" s="2323"/>
      <c r="TZF2357" s="2323"/>
      <c r="TZG2357" s="2323"/>
      <c r="TZH2357" s="2323"/>
      <c r="TZI2357" s="2323"/>
      <c r="TZJ2357" s="2323"/>
      <c r="TZK2357" s="2323"/>
      <c r="TZL2357" s="2323"/>
      <c r="TZM2357" s="2323"/>
      <c r="TZN2357" s="2323"/>
      <c r="TZO2357" s="2323"/>
      <c r="TZP2357" s="2323"/>
      <c r="TZQ2357" s="2323"/>
      <c r="TZR2357" s="2323"/>
      <c r="TZS2357" s="2323"/>
      <c r="TZT2357" s="2323"/>
      <c r="TZU2357" s="2323"/>
      <c r="TZV2357" s="2323"/>
      <c r="TZW2357" s="2323"/>
      <c r="TZX2357" s="2323"/>
      <c r="TZY2357" s="2323"/>
      <c r="TZZ2357" s="2323"/>
      <c r="UAA2357" s="2323"/>
      <c r="UAB2357" s="2323"/>
      <c r="UAC2357" s="2323"/>
      <c r="UAD2357" s="2323"/>
      <c r="UAE2357" s="2323"/>
      <c r="UAF2357" s="2323"/>
      <c r="UAG2357" s="2323"/>
      <c r="UAH2357" s="2323"/>
      <c r="UAI2357" s="2323"/>
      <c r="UAJ2357" s="2323"/>
      <c r="UAK2357" s="2323"/>
      <c r="UAL2357" s="2323"/>
      <c r="UAM2357" s="2323"/>
      <c r="UAN2357" s="2323"/>
      <c r="UAO2357" s="2323"/>
      <c r="UAP2357" s="2323"/>
      <c r="UAQ2357" s="2323"/>
      <c r="UAR2357" s="2323"/>
      <c r="UAS2357" s="2323"/>
      <c r="UAT2357" s="2323"/>
      <c r="UAU2357" s="2323"/>
      <c r="UAV2357" s="2323"/>
      <c r="UAW2357" s="2323"/>
      <c r="UAX2357" s="2323"/>
      <c r="UAY2357" s="2323"/>
      <c r="UAZ2357" s="2323"/>
      <c r="UBA2357" s="2323"/>
      <c r="UBB2357" s="2323"/>
      <c r="UBC2357" s="2323"/>
      <c r="UBD2357" s="2323"/>
      <c r="UBE2357" s="2323"/>
      <c r="UBF2357" s="2323"/>
      <c r="UBG2357" s="2323"/>
      <c r="UBH2357" s="2323"/>
      <c r="UBI2357" s="2323"/>
      <c r="UBJ2357" s="2323"/>
      <c r="UBK2357" s="2323"/>
      <c r="UBL2357" s="2323"/>
      <c r="UBM2357" s="2323"/>
      <c r="UBN2357" s="2323"/>
      <c r="UBO2357" s="2323"/>
      <c r="UBP2357" s="2323"/>
      <c r="UBQ2357" s="2323"/>
      <c r="UBR2357" s="2323"/>
      <c r="UBS2357" s="2323"/>
      <c r="UBT2357" s="2323"/>
      <c r="UBU2357" s="2323"/>
      <c r="UBV2357" s="2323"/>
      <c r="UBW2357" s="2323"/>
      <c r="UBX2357" s="2323"/>
      <c r="UBY2357" s="2323"/>
      <c r="UBZ2357" s="2323"/>
      <c r="UCA2357" s="2323"/>
      <c r="UCB2357" s="2323"/>
      <c r="UCC2357" s="2323"/>
      <c r="UCD2357" s="2323"/>
      <c r="UCE2357" s="2323"/>
      <c r="UCF2357" s="2323"/>
      <c r="UCG2357" s="2323"/>
      <c r="UCH2357" s="2323"/>
      <c r="UCI2357" s="2323"/>
      <c r="UCJ2357" s="2323"/>
      <c r="UCK2357" s="2323"/>
      <c r="UCL2357" s="2323"/>
      <c r="UCM2357" s="2323"/>
      <c r="UCN2357" s="2323"/>
      <c r="UCO2357" s="2323"/>
      <c r="UCP2357" s="2323"/>
      <c r="UCQ2357" s="2323"/>
      <c r="UCR2357" s="2323"/>
      <c r="UCS2357" s="2323"/>
      <c r="UCT2357" s="2323"/>
      <c r="UCU2357" s="2323"/>
      <c r="UCV2357" s="2323"/>
      <c r="UCW2357" s="2323"/>
      <c r="UCX2357" s="2323"/>
      <c r="UCY2357" s="2323"/>
      <c r="UCZ2357" s="2323"/>
      <c r="UDA2357" s="2323"/>
      <c r="UDB2357" s="2323"/>
      <c r="UDC2357" s="2323"/>
      <c r="UDD2357" s="2323"/>
      <c r="UDE2357" s="2323"/>
      <c r="UDF2357" s="2323"/>
      <c r="UDG2357" s="2323"/>
      <c r="UDH2357" s="2323"/>
      <c r="UDI2357" s="2323"/>
      <c r="UDJ2357" s="2323"/>
      <c r="UDK2357" s="2323"/>
      <c r="UDL2357" s="2323"/>
      <c r="UDM2357" s="2323"/>
      <c r="UDN2357" s="2323"/>
      <c r="UDO2357" s="2323"/>
      <c r="UDP2357" s="2323"/>
      <c r="UDQ2357" s="2323"/>
      <c r="UDR2357" s="2323"/>
      <c r="UDS2357" s="2323"/>
      <c r="UDT2357" s="2323"/>
      <c r="UDU2357" s="2323"/>
      <c r="UDV2357" s="2323"/>
      <c r="UDW2357" s="2323"/>
      <c r="UDX2357" s="2323"/>
      <c r="UDY2357" s="2323"/>
      <c r="UDZ2357" s="2323"/>
      <c r="UEA2357" s="2323"/>
      <c r="UEB2357" s="2323"/>
      <c r="UEC2357" s="2323"/>
      <c r="UED2357" s="2323"/>
      <c r="UEE2357" s="2323"/>
      <c r="UEF2357" s="2323"/>
      <c r="UEG2357" s="2323"/>
      <c r="UEH2357" s="2323"/>
      <c r="UEI2357" s="2323"/>
      <c r="UEJ2357" s="2323"/>
      <c r="UEK2357" s="2323"/>
      <c r="UEL2357" s="2323"/>
      <c r="UEM2357" s="2323"/>
      <c r="UEN2357" s="2323"/>
      <c r="UEO2357" s="2323"/>
      <c r="UEP2357" s="2323"/>
      <c r="UEQ2357" s="2323"/>
      <c r="UER2357" s="2323"/>
      <c r="UES2357" s="2323"/>
      <c r="UET2357" s="2323"/>
      <c r="UEU2357" s="2323"/>
      <c r="UEV2357" s="2323"/>
      <c r="UEW2357" s="2323"/>
      <c r="UEX2357" s="2323"/>
      <c r="UEY2357" s="2323"/>
      <c r="UEZ2357" s="2323"/>
      <c r="UFA2357" s="2323"/>
      <c r="UFB2357" s="2323"/>
      <c r="UFC2357" s="2323"/>
      <c r="UFD2357" s="2323"/>
      <c r="UFE2357" s="2323"/>
      <c r="UFF2357" s="2323"/>
      <c r="UFG2357" s="2323"/>
      <c r="UFH2357" s="2323"/>
      <c r="UFI2357" s="2323"/>
      <c r="UFJ2357" s="2323"/>
      <c r="UFK2357" s="2323"/>
      <c r="UFL2357" s="2323"/>
      <c r="UFM2357" s="2323"/>
      <c r="UFN2357" s="2323"/>
      <c r="UFO2357" s="2323"/>
      <c r="UFP2357" s="2323"/>
      <c r="UFQ2357" s="2323"/>
      <c r="UFR2357" s="2323"/>
      <c r="UFS2357" s="2323"/>
      <c r="UFT2357" s="2323"/>
      <c r="UFU2357" s="2323"/>
      <c r="UFV2357" s="2323"/>
      <c r="UFW2357" s="2323"/>
      <c r="UFX2357" s="2323"/>
      <c r="UFY2357" s="2323"/>
      <c r="UFZ2357" s="2323"/>
      <c r="UGA2357" s="2323"/>
      <c r="UGB2357" s="2323"/>
      <c r="UGC2357" s="2323"/>
      <c r="UGD2357" s="2323"/>
      <c r="UGE2357" s="2323"/>
      <c r="UGF2357" s="2323"/>
      <c r="UGG2357" s="2323"/>
      <c r="UGH2357" s="2323"/>
      <c r="UGI2357" s="2323"/>
      <c r="UGJ2357" s="2323"/>
      <c r="UGK2357" s="2323"/>
      <c r="UGL2357" s="2323"/>
      <c r="UGM2357" s="2323"/>
      <c r="UGN2357" s="2323"/>
      <c r="UGO2357" s="2323"/>
      <c r="UGP2357" s="2323"/>
      <c r="UGQ2357" s="2323"/>
      <c r="UGR2357" s="2323"/>
      <c r="UGS2357" s="2323"/>
      <c r="UGT2357" s="2323"/>
      <c r="UGU2357" s="2323"/>
      <c r="UGV2357" s="2323"/>
      <c r="UGW2357" s="2323"/>
      <c r="UGX2357" s="2323"/>
      <c r="UGY2357" s="2323"/>
      <c r="UGZ2357" s="2323"/>
      <c r="UHA2357" s="2323"/>
      <c r="UHB2357" s="2323"/>
      <c r="UHC2357" s="2323"/>
      <c r="UHD2357" s="2323"/>
      <c r="UHE2357" s="2323"/>
      <c r="UHF2357" s="2323"/>
      <c r="UHG2357" s="2323"/>
      <c r="UHH2357" s="2323"/>
      <c r="UHI2357" s="2323"/>
      <c r="UHJ2357" s="2323"/>
      <c r="UHK2357" s="2323"/>
      <c r="UHL2357" s="2323"/>
      <c r="UHM2357" s="2323"/>
      <c r="UHN2357" s="2323"/>
      <c r="UHO2357" s="2323"/>
      <c r="UHP2357" s="2323"/>
      <c r="UHQ2357" s="2323"/>
      <c r="UHR2357" s="2323"/>
      <c r="UHS2357" s="2323"/>
      <c r="UHT2357" s="2323"/>
      <c r="UHU2357" s="2323"/>
      <c r="UHV2357" s="2323"/>
      <c r="UHW2357" s="2323"/>
      <c r="UHX2357" s="2323"/>
      <c r="UHY2357" s="2323"/>
      <c r="UHZ2357" s="2323"/>
      <c r="UIA2357" s="2323"/>
      <c r="UIB2357" s="2323"/>
      <c r="UIC2357" s="2323"/>
      <c r="UID2357" s="2323"/>
      <c r="UIE2357" s="2323"/>
      <c r="UIF2357" s="2323"/>
      <c r="UIG2357" s="2323"/>
      <c r="UIH2357" s="2323"/>
      <c r="UII2357" s="2323"/>
      <c r="UIJ2357" s="2323"/>
      <c r="UIK2357" s="2323"/>
      <c r="UIL2357" s="2323"/>
      <c r="UIM2357" s="2323"/>
      <c r="UIN2357" s="2323"/>
      <c r="UIO2357" s="2323"/>
      <c r="UIP2357" s="2323"/>
      <c r="UIQ2357" s="2323"/>
      <c r="UIR2357" s="2323"/>
      <c r="UIS2357" s="2323"/>
      <c r="UIT2357" s="2323"/>
      <c r="UIU2357" s="2323"/>
      <c r="UIV2357" s="2323"/>
      <c r="UIW2357" s="2323"/>
      <c r="UIX2357" s="2323"/>
      <c r="UIY2357" s="2323"/>
      <c r="UIZ2357" s="2323"/>
      <c r="UJA2357" s="2323"/>
      <c r="UJB2357" s="2323"/>
      <c r="UJC2357" s="2323"/>
      <c r="UJD2357" s="2323"/>
      <c r="UJE2357" s="2323"/>
      <c r="UJF2357" s="2323"/>
      <c r="UJG2357" s="2323"/>
      <c r="UJH2357" s="2323"/>
      <c r="UJI2357" s="2323"/>
      <c r="UJJ2357" s="2323"/>
      <c r="UJK2357" s="2323"/>
      <c r="UJL2357" s="2323"/>
      <c r="UJM2357" s="2323"/>
      <c r="UJN2357" s="2323"/>
      <c r="UJO2357" s="2323"/>
      <c r="UJP2357" s="2323"/>
      <c r="UJQ2357" s="2323"/>
      <c r="UJR2357" s="2323"/>
      <c r="UJS2357" s="2323"/>
      <c r="UJT2357" s="2323"/>
      <c r="UJU2357" s="2323"/>
      <c r="UJV2357" s="2323"/>
      <c r="UJW2357" s="2323"/>
      <c r="UJX2357" s="2323"/>
      <c r="UJY2357" s="2323"/>
      <c r="UJZ2357" s="2323"/>
      <c r="UKA2357" s="2323"/>
      <c r="UKB2357" s="2323"/>
      <c r="UKC2357" s="2323"/>
      <c r="UKD2357" s="2323"/>
      <c r="UKE2357" s="2323"/>
      <c r="UKF2357" s="2323"/>
      <c r="UKG2357" s="2323"/>
      <c r="UKH2357" s="2323"/>
      <c r="UKI2357" s="2323"/>
      <c r="UKJ2357" s="2323"/>
      <c r="UKK2357" s="2323"/>
      <c r="UKL2357" s="2323"/>
      <c r="UKM2357" s="2323"/>
      <c r="UKN2357" s="2323"/>
      <c r="UKO2357" s="2323"/>
      <c r="UKP2357" s="2323"/>
      <c r="UKQ2357" s="2323"/>
      <c r="UKR2357" s="2323"/>
      <c r="UKS2357" s="2323"/>
      <c r="UKT2357" s="2323"/>
      <c r="UKU2357" s="2323"/>
      <c r="UKV2357" s="2323"/>
      <c r="UKW2357" s="2323"/>
      <c r="UKX2357" s="2323"/>
      <c r="UKY2357" s="2323"/>
      <c r="UKZ2357" s="2323"/>
      <c r="ULA2357" s="2323"/>
      <c r="ULB2357" s="2323"/>
      <c r="ULC2357" s="2323"/>
      <c r="ULD2357" s="2323"/>
      <c r="ULE2357" s="2323"/>
      <c r="ULF2357" s="2323"/>
      <c r="ULG2357" s="2323"/>
      <c r="ULH2357" s="2323"/>
      <c r="ULI2357" s="2323"/>
      <c r="ULJ2357" s="2323"/>
      <c r="ULK2357" s="2323"/>
      <c r="ULL2357" s="2323"/>
      <c r="ULM2357" s="2323"/>
      <c r="ULN2357" s="2323"/>
      <c r="ULO2357" s="2323"/>
      <c r="ULP2357" s="2323"/>
      <c r="ULQ2357" s="2323"/>
      <c r="ULR2357" s="2323"/>
      <c r="ULS2357" s="2323"/>
      <c r="ULT2357" s="2323"/>
      <c r="ULU2357" s="2323"/>
      <c r="ULV2357" s="2323"/>
      <c r="ULW2357" s="2323"/>
      <c r="ULX2357" s="2323"/>
      <c r="ULY2357" s="2323"/>
      <c r="ULZ2357" s="2323"/>
      <c r="UMA2357" s="2323"/>
      <c r="UMB2357" s="2323"/>
      <c r="UMC2357" s="2323"/>
      <c r="UMD2357" s="2323"/>
      <c r="UME2357" s="2323"/>
      <c r="UMF2357" s="2323"/>
      <c r="UMG2357" s="2323"/>
      <c r="UMH2357" s="2323"/>
      <c r="UMI2357" s="2323"/>
      <c r="UMJ2357" s="2323"/>
      <c r="UMK2357" s="2323"/>
      <c r="UML2357" s="2323"/>
      <c r="UMM2357" s="2323"/>
      <c r="UMN2357" s="2323"/>
      <c r="UMO2357" s="2323"/>
      <c r="UMP2357" s="2323"/>
      <c r="UMQ2357" s="2323"/>
      <c r="UMR2357" s="2323"/>
      <c r="UMS2357" s="2323"/>
      <c r="UMT2357" s="2323"/>
      <c r="UMU2357" s="2323"/>
      <c r="UMV2357" s="2323"/>
      <c r="UMW2357" s="2323"/>
      <c r="UMX2357" s="2323"/>
      <c r="UMY2357" s="2323"/>
      <c r="UMZ2357" s="2323"/>
      <c r="UNA2357" s="2323"/>
      <c r="UNB2357" s="2323"/>
      <c r="UNC2357" s="2323"/>
      <c r="UND2357" s="2323"/>
      <c r="UNE2357" s="2323"/>
      <c r="UNF2357" s="2323"/>
      <c r="UNG2357" s="2323"/>
      <c r="UNH2357" s="2323"/>
      <c r="UNI2357" s="2323"/>
      <c r="UNJ2357" s="2323"/>
      <c r="UNK2357" s="2323"/>
      <c r="UNL2357" s="2323"/>
      <c r="UNM2357" s="2323"/>
      <c r="UNN2357" s="2323"/>
      <c r="UNO2357" s="2323"/>
      <c r="UNP2357" s="2323"/>
      <c r="UNQ2357" s="2323"/>
      <c r="UNR2357" s="2323"/>
      <c r="UNS2357" s="2323"/>
      <c r="UNT2357" s="2323"/>
      <c r="UNU2357" s="2323"/>
      <c r="UNV2357" s="2323"/>
      <c r="UNW2357" s="2323"/>
      <c r="UNX2357" s="2323"/>
      <c r="UNY2357" s="2323"/>
      <c r="UNZ2357" s="2323"/>
      <c r="UOA2357" s="2323"/>
      <c r="UOB2357" s="2323"/>
      <c r="UOC2357" s="2323"/>
      <c r="UOD2357" s="2323"/>
      <c r="UOE2357" s="2323"/>
      <c r="UOF2357" s="2323"/>
      <c r="UOG2357" s="2323"/>
      <c r="UOH2357" s="2323"/>
      <c r="UOI2357" s="2323"/>
      <c r="UOJ2357" s="2323"/>
      <c r="UOK2357" s="2323"/>
      <c r="UOL2357" s="2323"/>
      <c r="UOM2357" s="2323"/>
      <c r="UON2357" s="2323"/>
      <c r="UOO2357" s="2323"/>
      <c r="UOP2357" s="2323"/>
      <c r="UOQ2357" s="2323"/>
      <c r="UOR2357" s="2323"/>
      <c r="UOS2357" s="2323"/>
      <c r="UOT2357" s="2323"/>
      <c r="UOU2357" s="2323"/>
      <c r="UOV2357" s="2323"/>
      <c r="UOW2357" s="2323"/>
      <c r="UOX2357" s="2323"/>
      <c r="UOY2357" s="2323"/>
      <c r="UOZ2357" s="2323"/>
      <c r="UPA2357" s="2323"/>
      <c r="UPB2357" s="2323"/>
      <c r="UPC2357" s="2323"/>
      <c r="UPD2357" s="2323"/>
      <c r="UPE2357" s="2323"/>
      <c r="UPF2357" s="2323"/>
      <c r="UPG2357" s="2323"/>
      <c r="UPH2357" s="2323"/>
      <c r="UPI2357" s="2323"/>
      <c r="UPJ2357" s="2323"/>
      <c r="UPK2357" s="2323"/>
      <c r="UPL2357" s="2323"/>
      <c r="UPM2357" s="2323"/>
      <c r="UPN2357" s="2323"/>
      <c r="UPO2357" s="2323"/>
      <c r="UPP2357" s="2323"/>
      <c r="UPQ2357" s="2323"/>
      <c r="UPR2357" s="2323"/>
      <c r="UPS2357" s="2323"/>
      <c r="UPT2357" s="2323"/>
      <c r="UPU2357" s="2323"/>
      <c r="UPV2357" s="2323"/>
      <c r="UPW2357" s="2323"/>
      <c r="UPX2357" s="2323"/>
      <c r="UPY2357" s="2323"/>
      <c r="UPZ2357" s="2323"/>
      <c r="UQA2357" s="2323"/>
      <c r="UQB2357" s="2323"/>
      <c r="UQC2357" s="2323"/>
      <c r="UQD2357" s="2323"/>
      <c r="UQE2357" s="2323"/>
      <c r="UQF2357" s="2323"/>
      <c r="UQG2357" s="2323"/>
      <c r="UQH2357" s="2323"/>
      <c r="UQI2357" s="2323"/>
      <c r="UQJ2357" s="2323"/>
      <c r="UQK2357" s="2323"/>
      <c r="UQL2357" s="2323"/>
      <c r="UQM2357" s="2323"/>
      <c r="UQN2357" s="2323"/>
      <c r="UQO2357" s="2323"/>
      <c r="UQP2357" s="2323"/>
      <c r="UQQ2357" s="2323"/>
      <c r="UQR2357" s="2323"/>
      <c r="UQS2357" s="2323"/>
      <c r="UQT2357" s="2323"/>
      <c r="UQU2357" s="2323"/>
      <c r="UQV2357" s="2323"/>
      <c r="UQW2357" s="2323"/>
      <c r="UQX2357" s="2323"/>
      <c r="UQY2357" s="2323"/>
      <c r="UQZ2357" s="2323"/>
      <c r="URA2357" s="2323"/>
      <c r="URB2357" s="2323"/>
      <c r="URC2357" s="2323"/>
      <c r="URD2357" s="2323"/>
      <c r="URE2357" s="2323"/>
      <c r="URF2357" s="2323"/>
      <c r="URG2357" s="2323"/>
      <c r="URH2357" s="2323"/>
      <c r="URI2357" s="2323"/>
      <c r="URJ2357" s="2323"/>
      <c r="URK2357" s="2323"/>
      <c r="URL2357" s="2323"/>
      <c r="URM2357" s="2323"/>
      <c r="URN2357" s="2323"/>
      <c r="URO2357" s="2323"/>
      <c r="URP2357" s="2323"/>
      <c r="URQ2357" s="2323"/>
      <c r="URR2357" s="2323"/>
      <c r="URS2357" s="2323"/>
      <c r="URT2357" s="2323"/>
      <c r="URU2357" s="2323"/>
      <c r="URV2357" s="2323"/>
      <c r="URW2357" s="2323"/>
      <c r="URX2357" s="2323"/>
      <c r="URY2357" s="2323"/>
      <c r="URZ2357" s="2323"/>
      <c r="USA2357" s="2323"/>
      <c r="USB2357" s="2323"/>
      <c r="USC2357" s="2323"/>
      <c r="USD2357" s="2323"/>
      <c r="USE2357" s="2323"/>
      <c r="USF2357" s="2323"/>
      <c r="USG2357" s="2323"/>
      <c r="USH2357" s="2323"/>
      <c r="USI2357" s="2323"/>
      <c r="USJ2357" s="2323"/>
      <c r="USK2357" s="2323"/>
      <c r="USL2357" s="2323"/>
      <c r="USM2357" s="2323"/>
      <c r="USN2357" s="2323"/>
      <c r="USO2357" s="2323"/>
      <c r="USP2357" s="2323"/>
      <c r="USQ2357" s="2323"/>
      <c r="USR2357" s="2323"/>
      <c r="USS2357" s="2323"/>
      <c r="UST2357" s="2323"/>
      <c r="USU2357" s="2323"/>
      <c r="USV2357" s="2323"/>
      <c r="USW2357" s="2323"/>
      <c r="USX2357" s="2323"/>
      <c r="USY2357" s="2323"/>
      <c r="USZ2357" s="2323"/>
      <c r="UTA2357" s="2323"/>
      <c r="UTB2357" s="2323"/>
      <c r="UTC2357" s="2323"/>
      <c r="UTD2357" s="2323"/>
      <c r="UTE2357" s="2323"/>
      <c r="UTF2357" s="2323"/>
      <c r="UTG2357" s="2323"/>
      <c r="UTH2357" s="2323"/>
      <c r="UTI2357" s="2323"/>
      <c r="UTJ2357" s="2323"/>
      <c r="UTK2357" s="2323"/>
      <c r="UTL2357" s="2323"/>
      <c r="UTM2357" s="2323"/>
      <c r="UTN2357" s="2323"/>
      <c r="UTO2357" s="2323"/>
      <c r="UTP2357" s="2323"/>
      <c r="UTQ2357" s="2323"/>
      <c r="UTR2357" s="2323"/>
      <c r="UTS2357" s="2323"/>
      <c r="UTT2357" s="2323"/>
      <c r="UTU2357" s="2323"/>
      <c r="UTV2357" s="2323"/>
      <c r="UTW2357" s="2323"/>
      <c r="UTX2357" s="2323"/>
      <c r="UTY2357" s="2323"/>
      <c r="UTZ2357" s="2323"/>
      <c r="UUA2357" s="2323"/>
      <c r="UUB2357" s="2323"/>
      <c r="UUC2357" s="2323"/>
      <c r="UUD2357" s="2323"/>
      <c r="UUE2357" s="2323"/>
      <c r="UUF2357" s="2323"/>
      <c r="UUG2357" s="2323"/>
      <c r="UUH2357" s="2323"/>
      <c r="UUI2357" s="2323"/>
      <c r="UUJ2357" s="2323"/>
      <c r="UUK2357" s="2323"/>
      <c r="UUL2357" s="2323"/>
      <c r="UUM2357" s="2323"/>
      <c r="UUN2357" s="2323"/>
      <c r="UUO2357" s="2323"/>
      <c r="UUP2357" s="2323"/>
      <c r="UUQ2357" s="2323"/>
      <c r="UUR2357" s="2323"/>
      <c r="UUS2357" s="2323"/>
      <c r="UUT2357" s="2323"/>
      <c r="UUU2357" s="2323"/>
      <c r="UUV2357" s="2323"/>
      <c r="UUW2357" s="2323"/>
      <c r="UUX2357" s="2323"/>
      <c r="UUY2357" s="2323"/>
      <c r="UUZ2357" s="2323"/>
      <c r="UVA2357" s="2323"/>
      <c r="UVB2357" s="2323"/>
      <c r="UVC2357" s="2323"/>
      <c r="UVD2357" s="2323"/>
      <c r="UVE2357" s="2323"/>
      <c r="UVF2357" s="2323"/>
      <c r="UVG2357" s="2323"/>
      <c r="UVH2357" s="2323"/>
      <c r="UVI2357" s="2323"/>
      <c r="UVJ2357" s="2323"/>
      <c r="UVK2357" s="2323"/>
      <c r="UVL2357" s="2323"/>
      <c r="UVM2357" s="2323"/>
      <c r="UVN2357" s="2323"/>
      <c r="UVO2357" s="2323"/>
      <c r="UVP2357" s="2323"/>
      <c r="UVQ2357" s="2323"/>
      <c r="UVR2357" s="2323"/>
      <c r="UVS2357" s="2323"/>
      <c r="UVT2357" s="2323"/>
      <c r="UVU2357" s="2323"/>
      <c r="UVV2357" s="2323"/>
      <c r="UVW2357" s="2323"/>
      <c r="UVX2357" s="2323"/>
      <c r="UVY2357" s="2323"/>
      <c r="UVZ2357" s="2323"/>
      <c r="UWA2357" s="2323"/>
      <c r="UWB2357" s="2323"/>
      <c r="UWC2357" s="2323"/>
      <c r="UWD2357" s="2323"/>
      <c r="UWE2357" s="2323"/>
      <c r="UWF2357" s="2323"/>
      <c r="UWG2357" s="2323"/>
      <c r="UWH2357" s="2323"/>
      <c r="UWI2357" s="2323"/>
      <c r="UWJ2357" s="2323"/>
      <c r="UWK2357" s="2323"/>
      <c r="UWL2357" s="2323"/>
      <c r="UWM2357" s="2323"/>
      <c r="UWN2357" s="2323"/>
      <c r="UWO2357" s="2323"/>
      <c r="UWP2357" s="2323"/>
      <c r="UWQ2357" s="2323"/>
      <c r="UWR2357" s="2323"/>
      <c r="UWS2357" s="2323"/>
      <c r="UWT2357" s="2323"/>
      <c r="UWU2357" s="2323"/>
      <c r="UWV2357" s="2323"/>
      <c r="UWW2357" s="2323"/>
      <c r="UWX2357" s="2323"/>
      <c r="UWY2357" s="2323"/>
      <c r="UWZ2357" s="2323"/>
      <c r="UXA2357" s="2323"/>
      <c r="UXB2357" s="2323"/>
      <c r="UXC2357" s="2323"/>
      <c r="UXD2357" s="2323"/>
      <c r="UXE2357" s="2323"/>
      <c r="UXF2357" s="2323"/>
      <c r="UXG2357" s="2323"/>
      <c r="UXH2357" s="2323"/>
      <c r="UXI2357" s="2323"/>
      <c r="UXJ2357" s="2323"/>
      <c r="UXK2357" s="2323"/>
      <c r="UXL2357" s="2323"/>
      <c r="UXM2357" s="2323"/>
      <c r="UXN2357" s="2323"/>
      <c r="UXO2357" s="2323"/>
      <c r="UXP2357" s="2323"/>
      <c r="UXQ2357" s="2323"/>
      <c r="UXR2357" s="2323"/>
      <c r="UXS2357" s="2323"/>
      <c r="UXT2357" s="2323"/>
      <c r="UXU2357" s="2323"/>
      <c r="UXV2357" s="2323"/>
      <c r="UXW2357" s="2323"/>
      <c r="UXX2357" s="2323"/>
      <c r="UXY2357" s="2323"/>
      <c r="UXZ2357" s="2323"/>
      <c r="UYA2357" s="2323"/>
      <c r="UYB2357" s="2323"/>
      <c r="UYC2357" s="2323"/>
      <c r="UYD2357" s="2323"/>
      <c r="UYE2357" s="2323"/>
      <c r="UYF2357" s="2323"/>
      <c r="UYG2357" s="2323"/>
      <c r="UYH2357" s="2323"/>
      <c r="UYI2357" s="2323"/>
      <c r="UYJ2357" s="2323"/>
      <c r="UYK2357" s="2323"/>
      <c r="UYL2357" s="2323"/>
      <c r="UYM2357" s="2323"/>
      <c r="UYN2357" s="2323"/>
      <c r="UYO2357" s="2323"/>
      <c r="UYP2357" s="2323"/>
      <c r="UYQ2357" s="2323"/>
      <c r="UYR2357" s="2323"/>
      <c r="UYS2357" s="2323"/>
      <c r="UYT2357" s="2323"/>
      <c r="UYU2357" s="2323"/>
      <c r="UYV2357" s="2323"/>
      <c r="UYW2357" s="2323"/>
      <c r="UYX2357" s="2323"/>
      <c r="UYY2357" s="2323"/>
      <c r="UYZ2357" s="2323"/>
      <c r="UZA2357" s="2323"/>
      <c r="UZB2357" s="2323"/>
      <c r="UZC2357" s="2323"/>
      <c r="UZD2357" s="2323"/>
      <c r="UZE2357" s="2323"/>
      <c r="UZF2357" s="2323"/>
      <c r="UZG2357" s="2323"/>
      <c r="UZH2357" s="2323"/>
      <c r="UZI2357" s="2323"/>
      <c r="UZJ2357" s="2323"/>
      <c r="UZK2357" s="2323"/>
      <c r="UZL2357" s="2323"/>
      <c r="UZM2357" s="2323"/>
      <c r="UZN2357" s="2323"/>
      <c r="UZO2357" s="2323"/>
      <c r="UZP2357" s="2323"/>
      <c r="UZQ2357" s="2323"/>
      <c r="UZR2357" s="2323"/>
      <c r="UZS2357" s="2323"/>
      <c r="UZT2357" s="2323"/>
      <c r="UZU2357" s="2323"/>
      <c r="UZV2357" s="2323"/>
      <c r="UZW2357" s="2323"/>
      <c r="UZX2357" s="2323"/>
      <c r="UZY2357" s="2323"/>
      <c r="UZZ2357" s="2323"/>
      <c r="VAA2357" s="2323"/>
      <c r="VAB2357" s="2323"/>
      <c r="VAC2357" s="2323"/>
      <c r="VAD2357" s="2323"/>
      <c r="VAE2357" s="2323"/>
      <c r="VAF2357" s="2323"/>
      <c r="VAG2357" s="2323"/>
      <c r="VAH2357" s="2323"/>
      <c r="VAI2357" s="2323"/>
      <c r="VAJ2357" s="2323"/>
      <c r="VAK2357" s="2323"/>
      <c r="VAL2357" s="2323"/>
      <c r="VAM2357" s="2323"/>
      <c r="VAN2357" s="2323"/>
      <c r="VAO2357" s="2323"/>
      <c r="VAP2357" s="2323"/>
      <c r="VAQ2357" s="2323"/>
      <c r="VAR2357" s="2323"/>
      <c r="VAS2357" s="2323"/>
      <c r="VAT2357" s="2323"/>
      <c r="VAU2357" s="2323"/>
      <c r="VAV2357" s="2323"/>
      <c r="VAW2357" s="2323"/>
      <c r="VAX2357" s="2323"/>
      <c r="VAY2357" s="2323"/>
      <c r="VAZ2357" s="2323"/>
      <c r="VBA2357" s="2323"/>
      <c r="VBB2357" s="2323"/>
      <c r="VBC2357" s="2323"/>
      <c r="VBD2357" s="2323"/>
      <c r="VBE2357" s="2323"/>
      <c r="VBF2357" s="2323"/>
      <c r="VBG2357" s="2323"/>
      <c r="VBH2357" s="2323"/>
      <c r="VBI2357" s="2323"/>
      <c r="VBJ2357" s="2323"/>
      <c r="VBK2357" s="2323"/>
      <c r="VBL2357" s="2323"/>
      <c r="VBM2357" s="2323"/>
      <c r="VBN2357" s="2323"/>
      <c r="VBO2357" s="2323"/>
      <c r="VBP2357" s="2323"/>
      <c r="VBQ2357" s="2323"/>
      <c r="VBR2357" s="2323"/>
      <c r="VBS2357" s="2323"/>
      <c r="VBT2357" s="2323"/>
      <c r="VBU2357" s="2323"/>
      <c r="VBV2357" s="2323"/>
      <c r="VBW2357" s="2323"/>
      <c r="VBX2357" s="2323"/>
      <c r="VBY2357" s="2323"/>
      <c r="VBZ2357" s="2323"/>
      <c r="VCA2357" s="2323"/>
      <c r="VCB2357" s="2323"/>
      <c r="VCC2357" s="2323"/>
      <c r="VCD2357" s="2323"/>
      <c r="VCE2357" s="2323"/>
      <c r="VCF2357" s="2323"/>
      <c r="VCG2357" s="2323"/>
      <c r="VCH2357" s="2323"/>
      <c r="VCI2357" s="2323"/>
      <c r="VCJ2357" s="2323"/>
      <c r="VCK2357" s="2323"/>
      <c r="VCL2357" s="2323"/>
      <c r="VCM2357" s="2323"/>
      <c r="VCN2357" s="2323"/>
      <c r="VCO2357" s="2323"/>
      <c r="VCP2357" s="2323"/>
      <c r="VCQ2357" s="2323"/>
      <c r="VCR2357" s="2323"/>
      <c r="VCS2357" s="2323"/>
      <c r="VCT2357" s="2323"/>
      <c r="VCU2357" s="2323"/>
      <c r="VCV2357" s="2323"/>
      <c r="VCW2357" s="2323"/>
      <c r="VCX2357" s="2323"/>
      <c r="VCY2357" s="2323"/>
      <c r="VCZ2357" s="2323"/>
      <c r="VDA2357" s="2323"/>
      <c r="VDB2357" s="2323"/>
      <c r="VDC2357" s="2323"/>
      <c r="VDD2357" s="2323"/>
      <c r="VDE2357" s="2323"/>
      <c r="VDF2357" s="2323"/>
      <c r="VDG2357" s="2323"/>
      <c r="VDH2357" s="2323"/>
      <c r="VDI2357" s="2323"/>
      <c r="VDJ2357" s="2323"/>
      <c r="VDK2357" s="2323"/>
      <c r="VDL2357" s="2323"/>
      <c r="VDM2357" s="2323"/>
      <c r="VDN2357" s="2323"/>
      <c r="VDO2357" s="2323"/>
      <c r="VDP2357" s="2323"/>
      <c r="VDQ2357" s="2323"/>
      <c r="VDR2357" s="2323"/>
      <c r="VDS2357" s="2323"/>
      <c r="VDT2357" s="2323"/>
      <c r="VDU2357" s="2323"/>
      <c r="VDV2357" s="2323"/>
      <c r="VDW2357" s="2323"/>
      <c r="VDX2357" s="2323"/>
      <c r="VDY2357" s="2323"/>
      <c r="VDZ2357" s="2323"/>
      <c r="VEA2357" s="2323"/>
      <c r="VEB2357" s="2323"/>
      <c r="VEC2357" s="2323"/>
      <c r="VED2357" s="2323"/>
      <c r="VEE2357" s="2323"/>
      <c r="VEF2357" s="2323"/>
      <c r="VEG2357" s="2323"/>
      <c r="VEH2357" s="2323"/>
      <c r="VEI2357" s="2323"/>
      <c r="VEJ2357" s="2323"/>
      <c r="VEK2357" s="2323"/>
      <c r="VEL2357" s="2323"/>
      <c r="VEM2357" s="2323"/>
      <c r="VEN2357" s="2323"/>
      <c r="VEO2357" s="2323"/>
      <c r="VEP2357" s="2323"/>
      <c r="VEQ2357" s="2323"/>
      <c r="VER2357" s="2323"/>
      <c r="VES2357" s="2323"/>
      <c r="VET2357" s="2323"/>
      <c r="VEU2357" s="2323"/>
      <c r="VEV2357" s="2323"/>
      <c r="VEW2357" s="2323"/>
      <c r="VEX2357" s="2323"/>
      <c r="VEY2357" s="2323"/>
      <c r="VEZ2357" s="2323"/>
      <c r="VFA2357" s="2323"/>
      <c r="VFB2357" s="2323"/>
      <c r="VFC2357" s="2323"/>
      <c r="VFD2357" s="2323"/>
      <c r="VFE2357" s="2323"/>
      <c r="VFF2357" s="2323"/>
      <c r="VFG2357" s="2323"/>
      <c r="VFH2357" s="2323"/>
      <c r="VFI2357" s="2323"/>
      <c r="VFJ2357" s="2323"/>
      <c r="VFK2357" s="2323"/>
      <c r="VFL2357" s="2323"/>
      <c r="VFM2357" s="2323"/>
      <c r="VFN2357" s="2323"/>
      <c r="VFO2357" s="2323"/>
      <c r="VFP2357" s="2323"/>
      <c r="VFQ2357" s="2323"/>
      <c r="VFR2357" s="2323"/>
      <c r="VFS2357" s="2323"/>
      <c r="VFT2357" s="2323"/>
      <c r="VFU2357" s="2323"/>
      <c r="VFV2357" s="2323"/>
      <c r="VFW2357" s="2323"/>
      <c r="VFX2357" s="2323"/>
      <c r="VFY2357" s="2323"/>
      <c r="VFZ2357" s="2323"/>
      <c r="VGA2357" s="2323"/>
      <c r="VGB2357" s="2323"/>
      <c r="VGC2357" s="2323"/>
      <c r="VGD2357" s="2323"/>
      <c r="VGE2357" s="2323"/>
      <c r="VGF2357" s="2323"/>
      <c r="VGG2357" s="2323"/>
      <c r="VGH2357" s="2323"/>
      <c r="VGI2357" s="2323"/>
      <c r="VGJ2357" s="2323"/>
      <c r="VGK2357" s="2323"/>
      <c r="VGL2357" s="2323"/>
      <c r="VGM2357" s="2323"/>
      <c r="VGN2357" s="2323"/>
      <c r="VGO2357" s="2323"/>
      <c r="VGP2357" s="2323"/>
      <c r="VGQ2357" s="2323"/>
      <c r="VGR2357" s="2323"/>
      <c r="VGS2357" s="2323"/>
      <c r="VGT2357" s="2323"/>
      <c r="VGU2357" s="2323"/>
      <c r="VGV2357" s="2323"/>
      <c r="VGW2357" s="2323"/>
      <c r="VGX2357" s="2323"/>
      <c r="VGY2357" s="2323"/>
      <c r="VGZ2357" s="2323"/>
      <c r="VHA2357" s="2323"/>
      <c r="VHB2357" s="2323"/>
      <c r="VHC2357" s="2323"/>
      <c r="VHD2357" s="2323"/>
      <c r="VHE2357" s="2323"/>
      <c r="VHF2357" s="2323"/>
      <c r="VHG2357" s="2323"/>
      <c r="VHH2357" s="2323"/>
      <c r="VHI2357" s="2323"/>
      <c r="VHJ2357" s="2323"/>
      <c r="VHK2357" s="2323"/>
      <c r="VHL2357" s="2323"/>
      <c r="VHM2357" s="2323"/>
      <c r="VHN2357" s="2323"/>
      <c r="VHO2357" s="2323"/>
      <c r="VHP2357" s="2323"/>
      <c r="VHQ2357" s="2323"/>
      <c r="VHR2357" s="2323"/>
      <c r="VHS2357" s="2323"/>
      <c r="VHT2357" s="2323"/>
      <c r="VHU2357" s="2323"/>
      <c r="VHV2357" s="2323"/>
      <c r="VHW2357" s="2323"/>
      <c r="VHX2357" s="2323"/>
      <c r="VHY2357" s="2323"/>
      <c r="VHZ2357" s="2323"/>
      <c r="VIA2357" s="2323"/>
      <c r="VIB2357" s="2323"/>
      <c r="VIC2357" s="2323"/>
      <c r="VID2357" s="2323"/>
      <c r="VIE2357" s="2323"/>
      <c r="VIF2357" s="2323"/>
      <c r="VIG2357" s="2323"/>
      <c r="VIH2357" s="2323"/>
      <c r="VII2357" s="2323"/>
      <c r="VIJ2357" s="2323"/>
      <c r="VIK2357" s="2323"/>
      <c r="VIL2357" s="2323"/>
      <c r="VIM2357" s="2323"/>
      <c r="VIN2357" s="2323"/>
      <c r="VIO2357" s="2323"/>
      <c r="VIP2357" s="2323"/>
      <c r="VIQ2357" s="2323"/>
      <c r="VIR2357" s="2323"/>
      <c r="VIS2357" s="2323"/>
      <c r="VIT2357" s="2323"/>
      <c r="VIU2357" s="2323"/>
      <c r="VIV2357" s="2323"/>
      <c r="VIW2357" s="2323"/>
      <c r="VIX2357" s="2323"/>
      <c r="VIY2357" s="2323"/>
      <c r="VIZ2357" s="2323"/>
      <c r="VJA2357" s="2323"/>
      <c r="VJB2357" s="2323"/>
      <c r="VJC2357" s="2323"/>
      <c r="VJD2357" s="2323"/>
      <c r="VJE2357" s="2323"/>
      <c r="VJF2357" s="2323"/>
      <c r="VJG2357" s="2323"/>
      <c r="VJH2357" s="2323"/>
      <c r="VJI2357" s="2323"/>
      <c r="VJJ2357" s="2323"/>
      <c r="VJK2357" s="2323"/>
      <c r="VJL2357" s="2323"/>
      <c r="VJM2357" s="2323"/>
      <c r="VJN2357" s="2323"/>
      <c r="VJO2357" s="2323"/>
      <c r="VJP2357" s="2323"/>
      <c r="VJQ2357" s="2323"/>
      <c r="VJR2357" s="2323"/>
      <c r="VJS2357" s="2323"/>
      <c r="VJT2357" s="2323"/>
      <c r="VJU2357" s="2323"/>
      <c r="VJV2357" s="2323"/>
      <c r="VJW2357" s="2323"/>
      <c r="VJX2357" s="2323"/>
      <c r="VJY2357" s="2323"/>
      <c r="VJZ2357" s="2323"/>
      <c r="VKA2357" s="2323"/>
      <c r="VKB2357" s="2323"/>
      <c r="VKC2357" s="2323"/>
      <c r="VKD2357" s="2323"/>
      <c r="VKE2357" s="2323"/>
      <c r="VKF2357" s="2323"/>
      <c r="VKG2357" s="2323"/>
      <c r="VKH2357" s="2323"/>
      <c r="VKI2357" s="2323"/>
      <c r="VKJ2357" s="2323"/>
      <c r="VKK2357" s="2323"/>
      <c r="VKL2357" s="2323"/>
      <c r="VKM2357" s="2323"/>
      <c r="VKN2357" s="2323"/>
      <c r="VKO2357" s="2323"/>
      <c r="VKP2357" s="2323"/>
      <c r="VKQ2357" s="2323"/>
      <c r="VKR2357" s="2323"/>
      <c r="VKS2357" s="2323"/>
      <c r="VKT2357" s="2323"/>
      <c r="VKU2357" s="2323"/>
      <c r="VKV2357" s="2323"/>
      <c r="VKW2357" s="2323"/>
      <c r="VKX2357" s="2323"/>
      <c r="VKY2357" s="2323"/>
      <c r="VKZ2357" s="2323"/>
      <c r="VLA2357" s="2323"/>
      <c r="VLB2357" s="2323"/>
      <c r="VLC2357" s="2323"/>
      <c r="VLD2357" s="2323"/>
      <c r="VLE2357" s="2323"/>
      <c r="VLF2357" s="2323"/>
      <c r="VLG2357" s="2323"/>
      <c r="VLH2357" s="2323"/>
      <c r="VLI2357" s="2323"/>
      <c r="VLJ2357" s="2323"/>
      <c r="VLK2357" s="2323"/>
      <c r="VLL2357" s="2323"/>
      <c r="VLM2357" s="2323"/>
      <c r="VLN2357" s="2323"/>
      <c r="VLO2357" s="2323"/>
      <c r="VLP2357" s="2323"/>
      <c r="VLQ2357" s="2323"/>
      <c r="VLR2357" s="2323"/>
      <c r="VLS2357" s="2323"/>
      <c r="VLT2357" s="2323"/>
      <c r="VLU2357" s="2323"/>
      <c r="VLV2357" s="2323"/>
      <c r="VLW2357" s="2323"/>
      <c r="VLX2357" s="2323"/>
      <c r="VLY2357" s="2323"/>
      <c r="VLZ2357" s="2323"/>
      <c r="VMA2357" s="2323"/>
      <c r="VMB2357" s="2323"/>
      <c r="VMC2357" s="2323"/>
      <c r="VMD2357" s="2323"/>
      <c r="VME2357" s="2323"/>
      <c r="VMF2357" s="2323"/>
      <c r="VMG2357" s="2323"/>
      <c r="VMH2357" s="2323"/>
      <c r="VMI2357" s="2323"/>
      <c r="VMJ2357" s="2323"/>
      <c r="VMK2357" s="2323"/>
      <c r="VML2357" s="2323"/>
      <c r="VMM2357" s="2323"/>
      <c r="VMN2357" s="2323"/>
      <c r="VMO2357" s="2323"/>
      <c r="VMP2357" s="2323"/>
      <c r="VMQ2357" s="2323"/>
      <c r="VMR2357" s="2323"/>
      <c r="VMS2357" s="2323"/>
      <c r="VMT2357" s="2323"/>
      <c r="VMU2357" s="2323"/>
      <c r="VMV2357" s="2323"/>
      <c r="VMW2357" s="2323"/>
      <c r="VMX2357" s="2323"/>
      <c r="VMY2357" s="2323"/>
      <c r="VMZ2357" s="2323"/>
      <c r="VNA2357" s="2323"/>
      <c r="VNB2357" s="2323"/>
      <c r="VNC2357" s="2323"/>
      <c r="VND2357" s="2323"/>
      <c r="VNE2357" s="2323"/>
      <c r="VNF2357" s="2323"/>
      <c r="VNG2357" s="2323"/>
      <c r="VNH2357" s="2323"/>
      <c r="VNI2357" s="2323"/>
      <c r="VNJ2357" s="2323"/>
      <c r="VNK2357" s="2323"/>
      <c r="VNL2357" s="2323"/>
      <c r="VNM2357" s="2323"/>
      <c r="VNN2357" s="2323"/>
      <c r="VNO2357" s="2323"/>
      <c r="VNP2357" s="2323"/>
      <c r="VNQ2357" s="2323"/>
      <c r="VNR2357" s="2323"/>
      <c r="VNS2357" s="2323"/>
      <c r="VNT2357" s="2323"/>
      <c r="VNU2357" s="2323"/>
      <c r="VNV2357" s="2323"/>
      <c r="VNW2357" s="2323"/>
      <c r="VNX2357" s="2323"/>
      <c r="VNY2357" s="2323"/>
      <c r="VNZ2357" s="2323"/>
      <c r="VOA2357" s="2323"/>
      <c r="VOB2357" s="2323"/>
      <c r="VOC2357" s="2323"/>
      <c r="VOD2357" s="2323"/>
      <c r="VOE2357" s="2323"/>
      <c r="VOF2357" s="2323"/>
      <c r="VOG2357" s="2323"/>
      <c r="VOH2357" s="2323"/>
      <c r="VOI2357" s="2323"/>
      <c r="VOJ2357" s="2323"/>
      <c r="VOK2357" s="2323"/>
      <c r="VOL2357" s="2323"/>
      <c r="VOM2357" s="2323"/>
      <c r="VON2357" s="2323"/>
      <c r="VOO2357" s="2323"/>
      <c r="VOP2357" s="2323"/>
      <c r="VOQ2357" s="2323"/>
      <c r="VOR2357" s="2323"/>
      <c r="VOS2357" s="2323"/>
      <c r="VOT2357" s="2323"/>
      <c r="VOU2357" s="2323"/>
      <c r="VOV2357" s="2323"/>
      <c r="VOW2357" s="2323"/>
      <c r="VOX2357" s="2323"/>
      <c r="VOY2357" s="2323"/>
      <c r="VOZ2357" s="2323"/>
      <c r="VPA2357" s="2323"/>
      <c r="VPB2357" s="2323"/>
      <c r="VPC2357" s="2323"/>
      <c r="VPD2357" s="2323"/>
      <c r="VPE2357" s="2323"/>
      <c r="VPF2357" s="2323"/>
      <c r="VPG2357" s="2323"/>
      <c r="VPH2357" s="2323"/>
      <c r="VPI2357" s="2323"/>
      <c r="VPJ2357" s="2323"/>
      <c r="VPK2357" s="2323"/>
      <c r="VPL2357" s="2323"/>
      <c r="VPM2357" s="2323"/>
      <c r="VPN2357" s="2323"/>
      <c r="VPO2357" s="2323"/>
      <c r="VPP2357" s="2323"/>
      <c r="VPQ2357" s="2323"/>
      <c r="VPR2357" s="2323"/>
      <c r="VPS2357" s="2323"/>
      <c r="VPT2357" s="2323"/>
      <c r="VPU2357" s="2323"/>
      <c r="VPV2357" s="2323"/>
      <c r="VPW2357" s="2323"/>
      <c r="VPX2357" s="2323"/>
      <c r="VPY2357" s="2323"/>
      <c r="VPZ2357" s="2323"/>
      <c r="VQA2357" s="2323"/>
      <c r="VQB2357" s="2323"/>
      <c r="VQC2357" s="2323"/>
      <c r="VQD2357" s="2323"/>
      <c r="VQE2357" s="2323"/>
      <c r="VQF2357" s="2323"/>
      <c r="VQG2357" s="2323"/>
      <c r="VQH2357" s="2323"/>
      <c r="VQI2357" s="2323"/>
      <c r="VQJ2357" s="2323"/>
      <c r="VQK2357" s="2323"/>
      <c r="VQL2357" s="2323"/>
      <c r="VQM2357" s="2323"/>
      <c r="VQN2357" s="2323"/>
      <c r="VQO2357" s="2323"/>
      <c r="VQP2357" s="2323"/>
      <c r="VQQ2357" s="2323"/>
      <c r="VQR2357" s="2323"/>
      <c r="VQS2357" s="2323"/>
      <c r="VQT2357" s="2323"/>
      <c r="VQU2357" s="2323"/>
      <c r="VQV2357" s="2323"/>
      <c r="VQW2357" s="2323"/>
      <c r="VQX2357" s="2323"/>
      <c r="VQY2357" s="2323"/>
      <c r="VQZ2357" s="2323"/>
      <c r="VRA2357" s="2323"/>
      <c r="VRB2357" s="2323"/>
      <c r="VRC2357" s="2323"/>
      <c r="VRD2357" s="2323"/>
      <c r="VRE2357" s="2323"/>
      <c r="VRF2357" s="2323"/>
      <c r="VRG2357" s="2323"/>
      <c r="VRH2357" s="2323"/>
      <c r="VRI2357" s="2323"/>
      <c r="VRJ2357" s="2323"/>
      <c r="VRK2357" s="2323"/>
      <c r="VRL2357" s="2323"/>
      <c r="VRM2357" s="2323"/>
      <c r="VRN2357" s="2323"/>
      <c r="VRO2357" s="2323"/>
      <c r="VRP2357" s="2323"/>
      <c r="VRQ2357" s="2323"/>
      <c r="VRR2357" s="2323"/>
      <c r="VRS2357" s="2323"/>
      <c r="VRT2357" s="2323"/>
      <c r="VRU2357" s="2323"/>
      <c r="VRV2357" s="2323"/>
      <c r="VRW2357" s="2323"/>
      <c r="VRX2357" s="2323"/>
      <c r="VRY2357" s="2323"/>
      <c r="VRZ2357" s="2323"/>
      <c r="VSA2357" s="2323"/>
      <c r="VSB2357" s="2323"/>
      <c r="VSC2357" s="2323"/>
      <c r="VSD2357" s="2323"/>
      <c r="VSE2357" s="2323"/>
      <c r="VSF2357" s="2323"/>
      <c r="VSG2357" s="2323"/>
      <c r="VSH2357" s="2323"/>
      <c r="VSI2357" s="2323"/>
      <c r="VSJ2357" s="2323"/>
      <c r="VSK2357" s="2323"/>
      <c r="VSL2357" s="2323"/>
      <c r="VSM2357" s="2323"/>
      <c r="VSN2357" s="2323"/>
      <c r="VSO2357" s="2323"/>
      <c r="VSP2357" s="2323"/>
      <c r="VSQ2357" s="2323"/>
      <c r="VSR2357" s="2323"/>
      <c r="VSS2357" s="2323"/>
      <c r="VST2357" s="2323"/>
      <c r="VSU2357" s="2323"/>
      <c r="VSV2357" s="2323"/>
      <c r="VSW2357" s="2323"/>
      <c r="VSX2357" s="2323"/>
      <c r="VSY2357" s="2323"/>
      <c r="VSZ2357" s="2323"/>
      <c r="VTA2357" s="2323"/>
      <c r="VTB2357" s="2323"/>
      <c r="VTC2357" s="2323"/>
      <c r="VTD2357" s="2323"/>
      <c r="VTE2357" s="2323"/>
      <c r="VTF2357" s="2323"/>
      <c r="VTG2357" s="2323"/>
      <c r="VTH2357" s="2323"/>
      <c r="VTI2357" s="2323"/>
      <c r="VTJ2357" s="2323"/>
      <c r="VTK2357" s="2323"/>
      <c r="VTL2357" s="2323"/>
      <c r="VTM2357" s="2323"/>
      <c r="VTN2357" s="2323"/>
      <c r="VTO2357" s="2323"/>
      <c r="VTP2357" s="2323"/>
      <c r="VTQ2357" s="2323"/>
      <c r="VTR2357" s="2323"/>
      <c r="VTS2357" s="2323"/>
      <c r="VTT2357" s="2323"/>
      <c r="VTU2357" s="2323"/>
      <c r="VTV2357" s="2323"/>
      <c r="VTW2357" s="2323"/>
      <c r="VTX2357" s="2323"/>
      <c r="VTY2357" s="2323"/>
      <c r="VTZ2357" s="2323"/>
      <c r="VUA2357" s="2323"/>
      <c r="VUB2357" s="2323"/>
      <c r="VUC2357" s="2323"/>
      <c r="VUD2357" s="2323"/>
      <c r="VUE2357" s="2323"/>
      <c r="VUF2357" s="2323"/>
      <c r="VUG2357" s="2323"/>
      <c r="VUH2357" s="2323"/>
      <c r="VUI2357" s="2323"/>
      <c r="VUJ2357" s="2323"/>
      <c r="VUK2357" s="2323"/>
      <c r="VUL2357" s="2323"/>
      <c r="VUM2357" s="2323"/>
      <c r="VUN2357" s="2323"/>
      <c r="VUO2357" s="2323"/>
      <c r="VUP2357" s="2323"/>
      <c r="VUQ2357" s="2323"/>
      <c r="VUR2357" s="2323"/>
      <c r="VUS2357" s="2323"/>
      <c r="VUT2357" s="2323"/>
      <c r="VUU2357" s="2323"/>
      <c r="VUV2357" s="2323"/>
      <c r="VUW2357" s="2323"/>
      <c r="VUX2357" s="2323"/>
      <c r="VUY2357" s="2323"/>
      <c r="VUZ2357" s="2323"/>
      <c r="VVA2357" s="2323"/>
      <c r="VVB2357" s="2323"/>
      <c r="VVC2357" s="2323"/>
      <c r="VVD2357" s="2323"/>
      <c r="VVE2357" s="2323"/>
      <c r="VVF2357" s="2323"/>
      <c r="VVG2357" s="2323"/>
      <c r="VVH2357" s="2323"/>
      <c r="VVI2357" s="2323"/>
      <c r="VVJ2357" s="2323"/>
      <c r="VVK2357" s="2323"/>
      <c r="VVL2357" s="2323"/>
      <c r="VVM2357" s="2323"/>
      <c r="VVN2357" s="2323"/>
      <c r="VVO2357" s="2323"/>
      <c r="VVP2357" s="2323"/>
      <c r="VVQ2357" s="2323"/>
      <c r="VVR2357" s="2323"/>
      <c r="VVS2357" s="2323"/>
      <c r="VVT2357" s="2323"/>
      <c r="VVU2357" s="2323"/>
      <c r="VVV2357" s="2323"/>
      <c r="VVW2357" s="2323"/>
      <c r="VVX2357" s="2323"/>
      <c r="VVY2357" s="2323"/>
      <c r="VVZ2357" s="2323"/>
      <c r="VWA2357" s="2323"/>
      <c r="VWB2357" s="2323"/>
      <c r="VWC2357" s="2323"/>
      <c r="VWD2357" s="2323"/>
      <c r="VWE2357" s="2323"/>
      <c r="VWF2357" s="2323"/>
      <c r="VWG2357" s="2323"/>
      <c r="VWH2357" s="2323"/>
      <c r="VWI2357" s="2323"/>
      <c r="VWJ2357" s="2323"/>
      <c r="VWK2357" s="2323"/>
      <c r="VWL2357" s="2323"/>
      <c r="VWM2357" s="2323"/>
      <c r="VWN2357" s="2323"/>
      <c r="VWO2357" s="2323"/>
      <c r="VWP2357" s="2323"/>
      <c r="VWQ2357" s="2323"/>
      <c r="VWR2357" s="2323"/>
      <c r="VWS2357" s="2323"/>
      <c r="VWT2357" s="2323"/>
      <c r="VWU2357" s="2323"/>
      <c r="VWV2357" s="2323"/>
      <c r="VWW2357" s="2323"/>
      <c r="VWX2357" s="2323"/>
      <c r="VWY2357" s="2323"/>
      <c r="VWZ2357" s="2323"/>
      <c r="VXA2357" s="2323"/>
      <c r="VXB2357" s="2323"/>
      <c r="VXC2357" s="2323"/>
      <c r="VXD2357" s="2323"/>
      <c r="VXE2357" s="2323"/>
      <c r="VXF2357" s="2323"/>
      <c r="VXG2357" s="2323"/>
      <c r="VXH2357" s="2323"/>
      <c r="VXI2357" s="2323"/>
      <c r="VXJ2357" s="2323"/>
      <c r="VXK2357" s="2323"/>
      <c r="VXL2357" s="2323"/>
      <c r="VXM2357" s="2323"/>
      <c r="VXN2357" s="2323"/>
      <c r="VXO2357" s="2323"/>
      <c r="VXP2357" s="2323"/>
      <c r="VXQ2357" s="2323"/>
      <c r="VXR2357" s="2323"/>
      <c r="VXS2357" s="2323"/>
      <c r="VXT2357" s="2323"/>
      <c r="VXU2357" s="2323"/>
      <c r="VXV2357" s="2323"/>
      <c r="VXW2357" s="2323"/>
      <c r="VXX2357" s="2323"/>
      <c r="VXY2357" s="2323"/>
      <c r="VXZ2357" s="2323"/>
      <c r="VYA2357" s="2323"/>
      <c r="VYB2357" s="2323"/>
      <c r="VYC2357" s="2323"/>
      <c r="VYD2357" s="2323"/>
      <c r="VYE2357" s="2323"/>
      <c r="VYF2357" s="2323"/>
      <c r="VYG2357" s="2323"/>
      <c r="VYH2357" s="2323"/>
      <c r="VYI2357" s="2323"/>
      <c r="VYJ2357" s="2323"/>
      <c r="VYK2357" s="2323"/>
      <c r="VYL2357" s="2323"/>
      <c r="VYM2357" s="2323"/>
      <c r="VYN2357" s="2323"/>
      <c r="VYO2357" s="2323"/>
      <c r="VYP2357" s="2323"/>
      <c r="VYQ2357" s="2323"/>
      <c r="VYR2357" s="2323"/>
      <c r="VYS2357" s="2323"/>
      <c r="VYT2357" s="2323"/>
      <c r="VYU2357" s="2323"/>
      <c r="VYV2357" s="2323"/>
      <c r="VYW2357" s="2323"/>
      <c r="VYX2357" s="2323"/>
      <c r="VYY2357" s="2323"/>
      <c r="VYZ2357" s="2323"/>
      <c r="VZA2357" s="2323"/>
      <c r="VZB2357" s="2323"/>
      <c r="VZC2357" s="2323"/>
      <c r="VZD2357" s="2323"/>
      <c r="VZE2357" s="2323"/>
      <c r="VZF2357" s="2323"/>
      <c r="VZG2357" s="2323"/>
      <c r="VZH2357" s="2323"/>
      <c r="VZI2357" s="2323"/>
      <c r="VZJ2357" s="2323"/>
      <c r="VZK2357" s="2323"/>
      <c r="VZL2357" s="2323"/>
      <c r="VZM2357" s="2323"/>
      <c r="VZN2357" s="2323"/>
      <c r="VZO2357" s="2323"/>
      <c r="VZP2357" s="2323"/>
      <c r="VZQ2357" s="2323"/>
      <c r="VZR2357" s="2323"/>
      <c r="VZS2357" s="2323"/>
      <c r="VZT2357" s="2323"/>
      <c r="VZU2357" s="2323"/>
      <c r="VZV2357" s="2323"/>
      <c r="VZW2357" s="2323"/>
      <c r="VZX2357" s="2323"/>
      <c r="VZY2357" s="2323"/>
      <c r="VZZ2357" s="2323"/>
      <c r="WAA2357" s="2323"/>
      <c r="WAB2357" s="2323"/>
      <c r="WAC2357" s="2323"/>
      <c r="WAD2357" s="2323"/>
      <c r="WAE2357" s="2323"/>
      <c r="WAF2357" s="2323"/>
      <c r="WAG2357" s="2323"/>
      <c r="WAH2357" s="2323"/>
      <c r="WAI2357" s="2323"/>
      <c r="WAJ2357" s="2323"/>
      <c r="WAK2357" s="2323"/>
      <c r="WAL2357" s="2323"/>
      <c r="WAM2357" s="2323"/>
      <c r="WAN2357" s="2323"/>
      <c r="WAO2357" s="2323"/>
      <c r="WAP2357" s="2323"/>
      <c r="WAQ2357" s="2323"/>
      <c r="WAR2357" s="2323"/>
      <c r="WAS2357" s="2323"/>
      <c r="WAT2357" s="2323"/>
      <c r="WAU2357" s="2323"/>
      <c r="WAV2357" s="2323"/>
      <c r="WAW2357" s="2323"/>
      <c r="WAX2357" s="2323"/>
      <c r="WAY2357" s="2323"/>
      <c r="WAZ2357" s="2323"/>
      <c r="WBA2357" s="2323"/>
      <c r="WBB2357" s="2323"/>
      <c r="WBC2357" s="2323"/>
      <c r="WBD2357" s="2323"/>
      <c r="WBE2357" s="2323"/>
      <c r="WBF2357" s="2323"/>
      <c r="WBG2357" s="2323"/>
      <c r="WBH2357" s="2323"/>
      <c r="WBI2357" s="2323"/>
      <c r="WBJ2357" s="2323"/>
      <c r="WBK2357" s="2323"/>
      <c r="WBL2357" s="2323"/>
      <c r="WBM2357" s="2323"/>
      <c r="WBN2357" s="2323"/>
      <c r="WBO2357" s="2323"/>
      <c r="WBP2357" s="2323"/>
      <c r="WBQ2357" s="2323"/>
      <c r="WBR2357" s="2323"/>
      <c r="WBS2357" s="2323"/>
      <c r="WBT2357" s="2323"/>
      <c r="WBU2357" s="2323"/>
      <c r="WBV2357" s="2323"/>
      <c r="WBW2357" s="2323"/>
      <c r="WBX2357" s="2323"/>
      <c r="WBY2357" s="2323"/>
      <c r="WBZ2357" s="2323"/>
      <c r="WCA2357" s="2323"/>
      <c r="WCB2357" s="2323"/>
      <c r="WCC2357" s="2323"/>
      <c r="WCD2357" s="2323"/>
      <c r="WCE2357" s="2323"/>
      <c r="WCF2357" s="2323"/>
      <c r="WCG2357" s="2323"/>
      <c r="WCH2357" s="2323"/>
      <c r="WCI2357" s="2323"/>
      <c r="WCJ2357" s="2323"/>
      <c r="WCK2357" s="2323"/>
      <c r="WCL2357" s="2323"/>
      <c r="WCM2357" s="2323"/>
      <c r="WCN2357" s="2323"/>
      <c r="WCO2357" s="2323"/>
      <c r="WCP2357" s="2323"/>
      <c r="WCQ2357" s="2323"/>
      <c r="WCR2357" s="2323"/>
      <c r="WCS2357" s="2323"/>
      <c r="WCT2357" s="2323"/>
      <c r="WCU2357" s="2323"/>
      <c r="WCV2357" s="2323"/>
      <c r="WCW2357" s="2323"/>
      <c r="WCX2357" s="2323"/>
      <c r="WCY2357" s="2323"/>
      <c r="WCZ2357" s="2323"/>
      <c r="WDA2357" s="2323"/>
      <c r="WDB2357" s="2323"/>
      <c r="WDC2357" s="2323"/>
      <c r="WDD2357" s="2323"/>
      <c r="WDE2357" s="2323"/>
      <c r="WDF2357" s="2323"/>
      <c r="WDG2357" s="2323"/>
      <c r="WDH2357" s="2323"/>
      <c r="WDI2357" s="2323"/>
      <c r="WDJ2357" s="2323"/>
      <c r="WDK2357" s="2323"/>
      <c r="WDL2357" s="2323"/>
      <c r="WDM2357" s="2323"/>
      <c r="WDN2357" s="2323"/>
      <c r="WDO2357" s="2323"/>
      <c r="WDP2357" s="2323"/>
      <c r="WDQ2357" s="2323"/>
      <c r="WDR2357" s="2323"/>
      <c r="WDS2357" s="2323"/>
      <c r="WDT2357" s="2323"/>
      <c r="WDU2357" s="2323"/>
      <c r="WDV2357" s="2323"/>
      <c r="WDW2357" s="2323"/>
      <c r="WDX2357" s="2323"/>
      <c r="WDY2357" s="2323"/>
      <c r="WDZ2357" s="2323"/>
      <c r="WEA2357" s="2323"/>
      <c r="WEB2357" s="2323"/>
      <c r="WEC2357" s="2323"/>
      <c r="WED2357" s="2323"/>
      <c r="WEE2357" s="2323"/>
      <c r="WEF2357" s="2323"/>
      <c r="WEG2357" s="2323"/>
      <c r="WEH2357" s="2323"/>
      <c r="WEI2357" s="2323"/>
      <c r="WEJ2357" s="2323"/>
      <c r="WEK2357" s="2323"/>
      <c r="WEL2357" s="2323"/>
      <c r="WEM2357" s="2323"/>
      <c r="WEN2357" s="2323"/>
      <c r="WEO2357" s="2323"/>
      <c r="WEP2357" s="2323"/>
      <c r="WEQ2357" s="2323"/>
      <c r="WER2357" s="2323"/>
      <c r="WES2357" s="2323"/>
      <c r="WET2357" s="2323"/>
      <c r="WEU2357" s="2323"/>
      <c r="WEV2357" s="2323"/>
      <c r="WEW2357" s="2323"/>
      <c r="WEX2357" s="2323"/>
      <c r="WEY2357" s="2323"/>
      <c r="WEZ2357" s="2323"/>
      <c r="WFA2357" s="2323"/>
      <c r="WFB2357" s="2323"/>
      <c r="WFC2357" s="2323"/>
      <c r="WFD2357" s="2323"/>
      <c r="WFE2357" s="2323"/>
      <c r="WFF2357" s="2323"/>
      <c r="WFG2357" s="2323"/>
      <c r="WFH2357" s="2323"/>
      <c r="WFI2357" s="2323"/>
      <c r="WFJ2357" s="2323"/>
      <c r="WFK2357" s="2323"/>
      <c r="WFL2357" s="2323"/>
      <c r="WFM2357" s="2323"/>
      <c r="WFN2357" s="2323"/>
      <c r="WFO2357" s="2323"/>
      <c r="WFP2357" s="2323"/>
      <c r="WFQ2357" s="2323"/>
      <c r="WFR2357" s="2323"/>
      <c r="WFS2357" s="2323"/>
      <c r="WFT2357" s="2323"/>
      <c r="WFU2357" s="2323"/>
      <c r="WFV2357" s="2323"/>
      <c r="WFW2357" s="2323"/>
      <c r="WFX2357" s="2323"/>
      <c r="WFY2357" s="2323"/>
      <c r="WFZ2357" s="2323"/>
      <c r="WGA2357" s="2323"/>
      <c r="WGB2357" s="2323"/>
      <c r="WGC2357" s="2323"/>
      <c r="WGD2357" s="2323"/>
      <c r="WGE2357" s="2323"/>
      <c r="WGF2357" s="2323"/>
      <c r="WGG2357" s="2323"/>
      <c r="WGH2357" s="2323"/>
      <c r="WGI2357" s="2323"/>
      <c r="WGJ2357" s="2323"/>
      <c r="WGK2357" s="2323"/>
      <c r="WGL2357" s="2323"/>
      <c r="WGM2357" s="2323"/>
      <c r="WGN2357" s="2323"/>
      <c r="WGO2357" s="2323"/>
      <c r="WGP2357" s="2323"/>
      <c r="WGQ2357" s="2323"/>
      <c r="WGR2357" s="2323"/>
      <c r="WGS2357" s="2323"/>
      <c r="WGT2357" s="2323"/>
      <c r="WGU2357" s="2323"/>
      <c r="WGV2357" s="2323"/>
      <c r="WGW2357" s="2323"/>
      <c r="WGX2357" s="2323"/>
      <c r="WGY2357" s="2323"/>
      <c r="WGZ2357" s="2323"/>
      <c r="WHA2357" s="2323"/>
      <c r="WHB2357" s="2323"/>
      <c r="WHC2357" s="2323"/>
      <c r="WHD2357" s="2323"/>
      <c r="WHE2357" s="2323"/>
      <c r="WHF2357" s="2323"/>
      <c r="WHG2357" s="2323"/>
      <c r="WHH2357" s="2323"/>
      <c r="WHI2357" s="2323"/>
      <c r="WHJ2357" s="2323"/>
      <c r="WHK2357" s="2323"/>
      <c r="WHL2357" s="2323"/>
      <c r="WHM2357" s="2323"/>
      <c r="WHN2357" s="2323"/>
      <c r="WHO2357" s="2323"/>
      <c r="WHP2357" s="2323"/>
      <c r="WHQ2357" s="2323"/>
      <c r="WHR2357" s="2323"/>
      <c r="WHS2357" s="2323"/>
      <c r="WHT2357" s="2323"/>
      <c r="WHU2357" s="2323"/>
      <c r="WHV2357" s="2323"/>
      <c r="WHW2357" s="2323"/>
      <c r="WHX2357" s="2323"/>
      <c r="WHY2357" s="2323"/>
      <c r="WHZ2357" s="2323"/>
      <c r="WIA2357" s="2323"/>
      <c r="WIB2357" s="2323"/>
      <c r="WIC2357" s="2323"/>
      <c r="WID2357" s="2323"/>
      <c r="WIE2357" s="2323"/>
      <c r="WIF2357" s="2323"/>
      <c r="WIG2357" s="2323"/>
      <c r="WIH2357" s="2323"/>
      <c r="WII2357" s="2323"/>
      <c r="WIJ2357" s="2323"/>
      <c r="WIK2357" s="2323"/>
      <c r="WIL2357" s="2323"/>
      <c r="WIM2357" s="2323"/>
      <c r="WIN2357" s="2323"/>
      <c r="WIO2357" s="2323"/>
      <c r="WIP2357" s="2323"/>
      <c r="WIQ2357" s="2323"/>
      <c r="WIR2357" s="2323"/>
      <c r="WIS2357" s="2323"/>
      <c r="WIT2357" s="2323"/>
      <c r="WIU2357" s="2323"/>
      <c r="WIV2357" s="2323"/>
      <c r="WIW2357" s="2323"/>
      <c r="WIX2357" s="2323"/>
      <c r="WIY2357" s="2323"/>
      <c r="WIZ2357" s="2323"/>
      <c r="WJA2357" s="2323"/>
      <c r="WJB2357" s="2323"/>
      <c r="WJC2357" s="2323"/>
      <c r="WJD2357" s="2323"/>
      <c r="WJE2357" s="2323"/>
      <c r="WJF2357" s="2323"/>
      <c r="WJG2357" s="2323"/>
      <c r="WJH2357" s="2323"/>
      <c r="WJI2357" s="2323"/>
      <c r="WJJ2357" s="2323"/>
      <c r="WJK2357" s="2323"/>
      <c r="WJL2357" s="2323"/>
      <c r="WJM2357" s="2323"/>
      <c r="WJN2357" s="2323"/>
      <c r="WJO2357" s="2323"/>
      <c r="WJP2357" s="2323"/>
      <c r="WJQ2357" s="2323"/>
      <c r="WJR2357" s="2323"/>
      <c r="WJS2357" s="2323"/>
      <c r="WJT2357" s="2323"/>
      <c r="WJU2357" s="2323"/>
      <c r="WJV2357" s="2323"/>
      <c r="WJW2357" s="2323"/>
      <c r="WJX2357" s="2323"/>
      <c r="WJY2357" s="2323"/>
      <c r="WJZ2357" s="2323"/>
      <c r="WKA2357" s="2323"/>
      <c r="WKB2357" s="2323"/>
      <c r="WKC2357" s="2323"/>
      <c r="WKD2357" s="2323"/>
      <c r="WKE2357" s="2323"/>
      <c r="WKF2357" s="2323"/>
      <c r="WKG2357" s="2323"/>
      <c r="WKH2357" s="2323"/>
      <c r="WKI2357" s="2323"/>
      <c r="WKJ2357" s="2323"/>
      <c r="WKK2357" s="2323"/>
      <c r="WKL2357" s="2323"/>
      <c r="WKM2357" s="2323"/>
      <c r="WKN2357" s="2323"/>
      <c r="WKO2357" s="2323"/>
      <c r="WKP2357" s="2323"/>
      <c r="WKQ2357" s="2323"/>
      <c r="WKR2357" s="2323"/>
      <c r="WKS2357" s="2323"/>
      <c r="WKT2357" s="2323"/>
      <c r="WKU2357" s="2323"/>
      <c r="WKV2357" s="2323"/>
      <c r="WKW2357" s="2323"/>
      <c r="WKX2357" s="2323"/>
      <c r="WKY2357" s="2323"/>
      <c r="WKZ2357" s="2323"/>
      <c r="WLA2357" s="2323"/>
      <c r="WLB2357" s="2323"/>
      <c r="WLC2357" s="2323"/>
      <c r="WLD2357" s="2323"/>
      <c r="WLE2357" s="2323"/>
      <c r="WLF2357" s="2323"/>
      <c r="WLG2357" s="2323"/>
      <c r="WLH2357" s="2323"/>
      <c r="WLI2357" s="2323"/>
      <c r="WLJ2357" s="2323"/>
      <c r="WLK2357" s="2323"/>
      <c r="WLL2357" s="2323"/>
      <c r="WLM2357" s="2323"/>
      <c r="WLN2357" s="2323"/>
      <c r="WLO2357" s="2323"/>
      <c r="WLP2357" s="2323"/>
      <c r="WLQ2357" s="2323"/>
      <c r="WLR2357" s="2323"/>
      <c r="WLS2357" s="2323"/>
      <c r="WLT2357" s="2323"/>
      <c r="WLU2357" s="2323"/>
      <c r="WLV2357" s="2323"/>
      <c r="WLW2357" s="2323"/>
      <c r="WLX2357" s="2323"/>
      <c r="WLY2357" s="2323"/>
      <c r="WLZ2357" s="2323"/>
      <c r="WMA2357" s="2323"/>
      <c r="WMB2357" s="2323"/>
      <c r="WMC2357" s="2323"/>
      <c r="WMD2357" s="2323"/>
      <c r="WME2357" s="2323"/>
      <c r="WMF2357" s="2323"/>
      <c r="WMG2357" s="2323"/>
      <c r="WMH2357" s="2323"/>
      <c r="WMI2357" s="2323"/>
      <c r="WMJ2357" s="2323"/>
      <c r="WMK2357" s="2323"/>
      <c r="WML2357" s="2323"/>
      <c r="WMM2357" s="2323"/>
      <c r="WMN2357" s="2323"/>
      <c r="WMO2357" s="2323"/>
      <c r="WMP2357" s="2323"/>
      <c r="WMQ2357" s="2323"/>
      <c r="WMR2357" s="2323"/>
      <c r="WMS2357" s="2323"/>
      <c r="WMT2357" s="2323"/>
      <c r="WMU2357" s="2323"/>
      <c r="WMV2357" s="2323"/>
      <c r="WMW2357" s="2323"/>
      <c r="WMX2357" s="2323"/>
      <c r="WMY2357" s="2323"/>
      <c r="WMZ2357" s="2323"/>
      <c r="WNA2357" s="2323"/>
      <c r="WNB2357" s="2323"/>
      <c r="WNC2357" s="2323"/>
      <c r="WND2357" s="2323"/>
      <c r="WNE2357" s="2323"/>
      <c r="WNF2357" s="2323"/>
      <c r="WNG2357" s="2323"/>
      <c r="WNH2357" s="2323"/>
      <c r="WNI2357" s="2323"/>
      <c r="WNJ2357" s="2323"/>
      <c r="WNK2357" s="2323"/>
      <c r="WNL2357" s="2323"/>
      <c r="WNM2357" s="2323"/>
      <c r="WNN2357" s="2323"/>
      <c r="WNO2357" s="2323"/>
      <c r="WNP2357" s="2323"/>
      <c r="WNQ2357" s="2323"/>
      <c r="WNR2357" s="2323"/>
      <c r="WNS2357" s="2323"/>
      <c r="WNT2357" s="2323"/>
      <c r="WNU2357" s="2323"/>
      <c r="WNV2357" s="2323"/>
      <c r="WNW2357" s="2323"/>
      <c r="WNX2357" s="2323"/>
      <c r="WNY2357" s="2323"/>
      <c r="WNZ2357" s="2323"/>
      <c r="WOA2357" s="2323"/>
      <c r="WOB2357" s="2323"/>
      <c r="WOC2357" s="2323"/>
      <c r="WOD2357" s="2323"/>
      <c r="WOE2357" s="2323"/>
      <c r="WOF2357" s="2323"/>
      <c r="WOG2357" s="2323"/>
      <c r="WOH2357" s="2323"/>
      <c r="WOI2357" s="2323"/>
      <c r="WOJ2357" s="2323"/>
      <c r="WOK2357" s="2323"/>
      <c r="WOL2357" s="2323"/>
      <c r="WOM2357" s="2323"/>
      <c r="WON2357" s="2323"/>
      <c r="WOO2357" s="2323"/>
      <c r="WOP2357" s="2323"/>
      <c r="WOQ2357" s="2323"/>
      <c r="WOR2357" s="2323"/>
      <c r="WOS2357" s="2323"/>
      <c r="WOT2357" s="2323"/>
      <c r="WOU2357" s="2323"/>
      <c r="WOV2357" s="2323"/>
      <c r="WOW2357" s="2323"/>
      <c r="WOX2357" s="2323"/>
      <c r="WOY2357" s="2323"/>
      <c r="WOZ2357" s="2323"/>
      <c r="WPA2357" s="2323"/>
      <c r="WPB2357" s="2323"/>
      <c r="WPC2357" s="2323"/>
      <c r="WPD2357" s="2323"/>
      <c r="WPE2357" s="2323"/>
      <c r="WPF2357" s="2323"/>
      <c r="WPG2357" s="2323"/>
      <c r="WPH2357" s="2323"/>
      <c r="WPI2357" s="2323"/>
      <c r="WPJ2357" s="2323"/>
      <c r="WPK2357" s="2323"/>
      <c r="WPL2357" s="2323"/>
      <c r="WPM2357" s="2323"/>
      <c r="WPN2357" s="2323"/>
      <c r="WPO2357" s="2323"/>
      <c r="WPP2357" s="2323"/>
      <c r="WPQ2357" s="2323"/>
      <c r="WPR2357" s="2323"/>
      <c r="WPS2357" s="2323"/>
      <c r="WPT2357" s="2323"/>
      <c r="WPU2357" s="2323"/>
      <c r="WPV2357" s="2323"/>
      <c r="WPW2357" s="2323"/>
      <c r="WPX2357" s="2323"/>
      <c r="WPY2357" s="2323"/>
      <c r="WPZ2357" s="2323"/>
      <c r="WQA2357" s="2323"/>
      <c r="WQB2357" s="2323"/>
      <c r="WQC2357" s="2323"/>
      <c r="WQD2357" s="2323"/>
      <c r="WQE2357" s="2323"/>
      <c r="WQF2357" s="2323"/>
      <c r="WQG2357" s="2323"/>
      <c r="WQH2357" s="2323"/>
      <c r="WQI2357" s="2323"/>
      <c r="WQJ2357" s="2323"/>
      <c r="WQK2357" s="2323"/>
      <c r="WQL2357" s="2323"/>
      <c r="WQM2357" s="2323"/>
      <c r="WQN2357" s="2323"/>
      <c r="WQO2357" s="2323"/>
      <c r="WQP2357" s="2323"/>
      <c r="WQQ2357" s="2323"/>
      <c r="WQR2357" s="2323"/>
      <c r="WQS2357" s="2323"/>
      <c r="WQT2357" s="2323"/>
      <c r="WQU2357" s="2323"/>
      <c r="WQV2357" s="2323"/>
      <c r="WQW2357" s="2323"/>
      <c r="WQX2357" s="2323"/>
      <c r="WQY2357" s="2323"/>
      <c r="WQZ2357" s="2323"/>
      <c r="WRA2357" s="2323"/>
      <c r="WRB2357" s="2323"/>
      <c r="WRC2357" s="2323"/>
      <c r="WRD2357" s="2323"/>
      <c r="WRE2357" s="2323"/>
      <c r="WRF2357" s="2323"/>
      <c r="WRG2357" s="2323"/>
      <c r="WRH2357" s="2323"/>
      <c r="WRI2357" s="2323"/>
      <c r="WRJ2357" s="2323"/>
      <c r="WRK2357" s="2323"/>
      <c r="WRL2357" s="2323"/>
      <c r="WRM2357" s="2323"/>
      <c r="WRN2357" s="2323"/>
      <c r="WRO2357" s="2323"/>
      <c r="WRP2357" s="2323"/>
      <c r="WRQ2357" s="2323"/>
      <c r="WRR2357" s="2323"/>
      <c r="WRS2357" s="2323"/>
      <c r="WRT2357" s="2323"/>
      <c r="WRU2357" s="2323"/>
      <c r="WRV2357" s="2323"/>
      <c r="WRW2357" s="2323"/>
      <c r="WRX2357" s="2323"/>
      <c r="WRY2357" s="2323"/>
      <c r="WRZ2357" s="2323"/>
      <c r="WSA2357" s="2323"/>
      <c r="WSB2357" s="2323"/>
      <c r="WSC2357" s="2323"/>
      <c r="WSD2357" s="2323"/>
      <c r="WSE2357" s="2323"/>
      <c r="WSF2357" s="2323"/>
      <c r="WSG2357" s="2323"/>
      <c r="WSH2357" s="2323"/>
      <c r="WSI2357" s="2323"/>
      <c r="WSJ2357" s="2323"/>
      <c r="WSK2357" s="2323"/>
      <c r="WSL2357" s="2323"/>
      <c r="WSM2357" s="2323"/>
      <c r="WSN2357" s="2323"/>
      <c r="WSO2357" s="2323"/>
      <c r="WSP2357" s="2323"/>
      <c r="WSQ2357" s="2323"/>
      <c r="WSR2357" s="2323"/>
      <c r="WSS2357" s="2323"/>
      <c r="WST2357" s="2323"/>
      <c r="WSU2357" s="2323"/>
      <c r="WSV2357" s="2323"/>
      <c r="WSW2357" s="2323"/>
      <c r="WSX2357" s="2323"/>
      <c r="WSY2357" s="2323"/>
      <c r="WSZ2357" s="2323"/>
      <c r="WTA2357" s="2323"/>
      <c r="WTB2357" s="2323"/>
      <c r="WTC2357" s="2323"/>
      <c r="WTD2357" s="2323"/>
      <c r="WTE2357" s="2323"/>
      <c r="WTF2357" s="2323"/>
      <c r="WTG2357" s="2323"/>
      <c r="WTH2357" s="2323"/>
      <c r="WTI2357" s="2323"/>
      <c r="WTJ2357" s="2323"/>
      <c r="WTK2357" s="2323"/>
      <c r="WTL2357" s="2323"/>
      <c r="WTM2357" s="2323"/>
      <c r="WTN2357" s="2323"/>
      <c r="WTO2357" s="2323"/>
      <c r="WTP2357" s="2323"/>
      <c r="WTQ2357" s="2323"/>
      <c r="WTR2357" s="2323"/>
      <c r="WTS2357" s="2323"/>
      <c r="WTT2357" s="2323"/>
      <c r="WTU2357" s="2323"/>
      <c r="WTV2357" s="2323"/>
      <c r="WTW2357" s="2323"/>
      <c r="WTX2357" s="2323"/>
      <c r="WTY2357" s="2323"/>
      <c r="WTZ2357" s="2323"/>
      <c r="WUA2357" s="2323"/>
      <c r="WUB2357" s="2323"/>
      <c r="WUC2357" s="2323"/>
      <c r="WUD2357" s="2323"/>
      <c r="WUE2357" s="2323"/>
      <c r="WUF2357" s="2323"/>
      <c r="WUG2357" s="2323"/>
      <c r="WUH2357" s="2323"/>
      <c r="WUI2357" s="2323"/>
      <c r="WUJ2357" s="2323"/>
      <c r="WUK2357" s="2323"/>
      <c r="WUL2357" s="2323"/>
      <c r="WUM2357" s="2323"/>
      <c r="WUN2357" s="2323"/>
      <c r="WUO2357" s="2323"/>
      <c r="WUP2357" s="2323"/>
      <c r="WUQ2357" s="2323"/>
      <c r="WUR2357" s="2323"/>
      <c r="WUS2357" s="2323"/>
      <c r="WUT2357" s="2323"/>
      <c r="WUU2357" s="2323"/>
      <c r="WUV2357" s="2323"/>
      <c r="WUW2357" s="2323"/>
      <c r="WUX2357" s="2323"/>
      <c r="WUY2357" s="2323"/>
      <c r="WUZ2357" s="2323"/>
      <c r="WVA2357" s="2323"/>
      <c r="WVB2357" s="2323"/>
      <c r="WVC2357" s="2323"/>
      <c r="WVD2357" s="2323"/>
      <c r="WVE2357" s="2323"/>
      <c r="WVF2357" s="2323"/>
      <c r="WVG2357" s="2323"/>
      <c r="WVH2357" s="2323"/>
      <c r="WVI2357" s="2323"/>
      <c r="WVJ2357" s="2323"/>
      <c r="WVK2357" s="2323"/>
      <c r="WVL2357" s="2323"/>
      <c r="WVM2357" s="2323"/>
      <c r="WVN2357" s="2323"/>
      <c r="WVO2357" s="2323"/>
      <c r="WVP2357" s="2323"/>
      <c r="WVQ2357" s="2323"/>
      <c r="WVR2357" s="2323"/>
      <c r="WVS2357" s="2323"/>
      <c r="WVT2357" s="2323"/>
      <c r="WVU2357" s="2323"/>
      <c r="WVV2357" s="2323"/>
      <c r="WVW2357" s="2323"/>
      <c r="WVX2357" s="2323"/>
      <c r="WVY2357" s="2323"/>
      <c r="WVZ2357" s="2323"/>
      <c r="WWA2357" s="2323"/>
      <c r="WWB2357" s="2323"/>
      <c r="WWC2357" s="2323"/>
      <c r="WWD2357" s="2323"/>
      <c r="WWE2357" s="2323"/>
      <c r="WWF2357" s="2323"/>
      <c r="WWG2357" s="2323"/>
      <c r="WWH2357" s="2323"/>
      <c r="WWI2357" s="2323"/>
      <c r="WWJ2357" s="2323"/>
      <c r="WWK2357" s="2323"/>
      <c r="WWL2357" s="2323"/>
      <c r="WWM2357" s="2323"/>
      <c r="WWN2357" s="2323"/>
      <c r="WWO2357" s="2323"/>
      <c r="WWP2357" s="2323"/>
      <c r="WWQ2357" s="2323"/>
      <c r="WWR2357" s="2323"/>
      <c r="WWS2357" s="2323"/>
      <c r="WWT2357" s="2323"/>
      <c r="WWU2357" s="2323"/>
      <c r="WWV2357" s="2323"/>
      <c r="WWW2357" s="2323"/>
      <c r="WWX2357" s="2323"/>
      <c r="WWY2357" s="2323"/>
      <c r="WWZ2357" s="2323"/>
      <c r="WXA2357" s="2323"/>
      <c r="WXB2357" s="2323"/>
      <c r="WXC2357" s="2323"/>
      <c r="WXD2357" s="2323"/>
      <c r="WXE2357" s="2323"/>
      <c r="WXF2357" s="2323"/>
      <c r="WXG2357" s="2323"/>
      <c r="WXH2357" s="2323"/>
      <c r="WXI2357" s="2323"/>
      <c r="WXJ2357" s="2323"/>
      <c r="WXK2357" s="2323"/>
      <c r="WXL2357" s="2323"/>
      <c r="WXM2357" s="2323"/>
      <c r="WXN2357" s="2323"/>
      <c r="WXO2357" s="2323"/>
      <c r="WXP2357" s="2323"/>
      <c r="WXQ2357" s="2323"/>
      <c r="WXR2357" s="2323"/>
      <c r="WXS2357" s="2323"/>
      <c r="WXT2357" s="2323"/>
      <c r="WXU2357" s="2323"/>
      <c r="WXV2357" s="2323"/>
      <c r="WXW2357" s="2323"/>
      <c r="WXX2357" s="2323"/>
      <c r="WXY2357" s="2323"/>
      <c r="WXZ2357" s="2323"/>
      <c r="WYA2357" s="2323"/>
      <c r="WYB2357" s="2323"/>
      <c r="WYC2357" s="2323"/>
      <c r="WYD2357" s="2323"/>
      <c r="WYE2357" s="2323"/>
      <c r="WYF2357" s="2323"/>
      <c r="WYG2357" s="2323"/>
      <c r="WYH2357" s="2323"/>
      <c r="WYI2357" s="2323"/>
      <c r="WYJ2357" s="2323"/>
      <c r="WYK2357" s="2323"/>
      <c r="WYL2357" s="2323"/>
      <c r="WYM2357" s="2323"/>
      <c r="WYN2357" s="2323"/>
      <c r="WYO2357" s="2323"/>
      <c r="WYP2357" s="2323"/>
      <c r="WYQ2357" s="2323"/>
      <c r="WYR2357" s="2323"/>
      <c r="WYS2357" s="2323"/>
      <c r="WYT2357" s="2323"/>
      <c r="WYU2357" s="2323"/>
      <c r="WYV2357" s="2323"/>
      <c r="WYW2357" s="2323"/>
      <c r="WYX2357" s="2323"/>
      <c r="WYY2357" s="2323"/>
      <c r="WYZ2357" s="2323"/>
      <c r="WZA2357" s="2323"/>
      <c r="WZB2357" s="2323"/>
      <c r="WZC2357" s="2323"/>
      <c r="WZD2357" s="2323"/>
      <c r="WZE2357" s="2323"/>
      <c r="WZF2357" s="2323"/>
      <c r="WZG2357" s="2323"/>
      <c r="WZH2357" s="2323"/>
      <c r="WZI2357" s="2323"/>
      <c r="WZJ2357" s="2323"/>
      <c r="WZK2357" s="2323"/>
      <c r="WZL2357" s="2323"/>
      <c r="WZM2357" s="2323"/>
      <c r="WZN2357" s="2323"/>
      <c r="WZO2357" s="2323"/>
      <c r="WZP2357" s="2323"/>
      <c r="WZQ2357" s="2323"/>
      <c r="WZR2357" s="2323"/>
      <c r="WZS2357" s="2323"/>
      <c r="WZT2357" s="2323"/>
      <c r="WZU2357" s="2323"/>
      <c r="WZV2357" s="2323"/>
      <c r="WZW2357" s="2323"/>
      <c r="WZX2357" s="2323"/>
      <c r="WZY2357" s="2323"/>
      <c r="WZZ2357" s="2323"/>
      <c r="XAA2357" s="2323"/>
      <c r="XAB2357" s="2323"/>
      <c r="XAC2357" s="2323"/>
      <c r="XAD2357" s="2323"/>
      <c r="XAE2357" s="2323"/>
      <c r="XAF2357" s="2323"/>
      <c r="XAG2357" s="2323"/>
      <c r="XAH2357" s="2323"/>
      <c r="XAI2357" s="2323"/>
      <c r="XAJ2357" s="2323"/>
      <c r="XAK2357" s="2323"/>
      <c r="XAL2357" s="2323"/>
      <c r="XAM2357" s="2323"/>
      <c r="XAN2357" s="2323"/>
      <c r="XAO2357" s="2323"/>
      <c r="XAP2357" s="2323"/>
      <c r="XAQ2357" s="2323"/>
      <c r="XAR2357" s="2323"/>
      <c r="XAS2357" s="2323"/>
      <c r="XAT2357" s="2323"/>
      <c r="XAU2357" s="2323"/>
      <c r="XAV2357" s="2323"/>
      <c r="XAW2357" s="2323"/>
      <c r="XAX2357" s="2323"/>
      <c r="XAY2357" s="2323"/>
      <c r="XAZ2357" s="2323"/>
      <c r="XBA2357" s="2323"/>
      <c r="XBB2357" s="2323"/>
      <c r="XBC2357" s="2323"/>
      <c r="XBD2357" s="2323"/>
      <c r="XBE2357" s="2323"/>
      <c r="XBF2357" s="2323"/>
      <c r="XBG2357" s="2323"/>
      <c r="XBH2357" s="2323"/>
      <c r="XBI2357" s="2323"/>
      <c r="XBJ2357" s="2323"/>
      <c r="XBK2357" s="2323"/>
      <c r="XBL2357" s="2323"/>
      <c r="XBM2357" s="2323"/>
      <c r="XBN2357" s="2323"/>
      <c r="XBO2357" s="2323"/>
      <c r="XBP2357" s="2323"/>
      <c r="XBQ2357" s="2323"/>
      <c r="XBR2357" s="2323"/>
      <c r="XBS2357" s="2323"/>
      <c r="XBT2357" s="2323"/>
      <c r="XBU2357" s="2323"/>
      <c r="XBV2357" s="2323"/>
      <c r="XBW2357" s="2323"/>
      <c r="XBX2357" s="2323"/>
      <c r="XBY2357" s="2323"/>
      <c r="XBZ2357" s="2323"/>
      <c r="XCA2357" s="2323"/>
      <c r="XCB2357" s="2323"/>
      <c r="XCC2357" s="2323"/>
      <c r="XCD2357" s="2323"/>
      <c r="XCE2357" s="2323"/>
      <c r="XCF2357" s="2323"/>
      <c r="XCG2357" s="2323"/>
      <c r="XCH2357" s="2323"/>
      <c r="XCI2357" s="2323"/>
      <c r="XCJ2357" s="2323"/>
      <c r="XCK2357" s="2323"/>
      <c r="XCL2357" s="2323"/>
      <c r="XCM2357" s="2323"/>
      <c r="XCN2357" s="2323"/>
      <c r="XCO2357" s="2323"/>
      <c r="XCP2357" s="2323"/>
      <c r="XCQ2357" s="2323"/>
      <c r="XCR2357" s="2323"/>
      <c r="XCS2357" s="2323"/>
      <c r="XCT2357" s="2323"/>
      <c r="XCU2357" s="2323"/>
      <c r="XCV2357" s="2323"/>
      <c r="XCW2357" s="2323"/>
      <c r="XCX2357" s="2323"/>
      <c r="XCY2357" s="2323"/>
      <c r="XCZ2357" s="2323"/>
      <c r="XDA2357" s="2323"/>
      <c r="XDB2357" s="2323"/>
      <c r="XDC2357" s="2323"/>
      <c r="XDD2357" s="2323"/>
      <c r="XDE2357" s="2323"/>
      <c r="XDF2357" s="2323"/>
      <c r="XDG2357" s="2323"/>
      <c r="XDH2357" s="2323"/>
      <c r="XDI2357" s="2323"/>
      <c r="XDJ2357" s="2323"/>
      <c r="XDK2357" s="2323"/>
      <c r="XDL2357" s="2323"/>
      <c r="XDM2357" s="2323"/>
      <c r="XDN2357" s="2323"/>
      <c r="XDO2357" s="2323"/>
      <c r="XDP2357" s="2323"/>
      <c r="XDQ2357" s="2323"/>
      <c r="XDR2357" s="2323"/>
      <c r="XDS2357" s="2323"/>
      <c r="XDT2357" s="2323"/>
      <c r="XDU2357" s="2323"/>
      <c r="XDV2357" s="2323"/>
      <c r="XDW2357" s="2323"/>
      <c r="XDX2357" s="2323"/>
      <c r="XDY2357" s="2323"/>
      <c r="XDZ2357" s="2323"/>
      <c r="XEA2357" s="2323"/>
      <c r="XEB2357" s="2323"/>
      <c r="XEC2357" s="2323"/>
      <c r="XED2357" s="2323"/>
      <c r="XEE2357" s="2323"/>
      <c r="XEF2357" s="2323"/>
      <c r="XEG2357" s="2323"/>
      <c r="XEH2357" s="2323"/>
      <c r="XEI2357" s="2323"/>
      <c r="XEJ2357" s="2323"/>
      <c r="XEK2357" s="2323"/>
      <c r="XEL2357" s="2323"/>
      <c r="XEM2357" s="2323"/>
      <c r="XEN2357" s="2323"/>
      <c r="XEO2357" s="2323"/>
      <c r="XEP2357" s="2323"/>
      <c r="XEQ2357" s="2323"/>
      <c r="XER2357" s="2323"/>
      <c r="XES2357" s="2323"/>
      <c r="XET2357" s="2323"/>
      <c r="XEU2357" s="2323"/>
      <c r="XEV2357" s="2323"/>
      <c r="XEW2357" s="2323"/>
      <c r="XEX2357" s="2323"/>
      <c r="XEY2357" s="2323"/>
      <c r="XEZ2357" s="2323"/>
      <c r="XFA2357" s="2323"/>
      <c r="XFB2357" s="2323"/>
      <c r="XFC2357" s="2323"/>
    </row>
    <row r="2358" spans="1:16383" x14ac:dyDescent="0.2">
      <c r="A2358" s="1348" t="s">
        <v>3610</v>
      </c>
      <c r="B2358" s="1348">
        <v>121413</v>
      </c>
      <c r="C2358" s="1486" t="s">
        <v>3820</v>
      </c>
      <c r="D2358" s="90" t="s">
        <v>68</v>
      </c>
      <c r="E2358" s="1911">
        <v>5</v>
      </c>
      <c r="F2358" s="2109">
        <v>55</v>
      </c>
      <c r="G2358" s="2109">
        <v>30</v>
      </c>
      <c r="H2358" s="2109">
        <v>20</v>
      </c>
      <c r="I2358" s="2624" t="s">
        <v>4261</v>
      </c>
      <c r="J2358" s="2624" t="s">
        <v>4261</v>
      </c>
      <c r="K2358" s="2624" t="s">
        <v>4261</v>
      </c>
      <c r="L2358" s="2624" t="s">
        <v>4261</v>
      </c>
      <c r="M2358" s="1351"/>
      <c r="N2358" s="1351"/>
      <c r="O2358" s="1351"/>
      <c r="P2358" s="1351"/>
      <c r="Q2358" s="2304"/>
      <c r="R2358" s="1612" t="s">
        <v>3823</v>
      </c>
      <c r="S2358" s="1353">
        <v>28</v>
      </c>
      <c r="T2358" s="1354"/>
      <c r="U2358" s="1600" t="s">
        <v>2739</v>
      </c>
      <c r="V2358" s="1355" t="s">
        <v>3509</v>
      </c>
      <c r="W2358" s="2589">
        <v>193</v>
      </c>
      <c r="X2358" s="2588"/>
      <c r="Y2358" s="2590"/>
      <c r="Z2358" s="2585"/>
      <c r="AA2358" s="1359"/>
      <c r="AB2358" s="1360"/>
      <c r="AC2358" s="1360"/>
      <c r="AD2358" s="1360"/>
      <c r="AE2358" s="1403">
        <f>IF(A2358="","",(IFERROR(VLOOKUP(A2358,Projecten!A$4:W$2618,5,FALSE),"niet bekend")))</f>
        <v>10</v>
      </c>
      <c r="AF2358" s="2306">
        <f>IF(AE2358="","",(IF(E2358=0,AH2358,(E2358/AE2358*AH2358))))</f>
        <v>40861.4</v>
      </c>
      <c r="AG2358" s="1283">
        <f>IF(A2358="","",(IFERROR(VLOOKUP(A2358,Projecten!A$4:W$2618,23,FALSE),"niet bekend")))</f>
        <v>0</v>
      </c>
      <c r="AH2358" s="2463">
        <f>IF(A2358="","",(IFERROR(VLOOKUP(A2358,Projecten!A$4:W$2618,12,FALSE),"niet bekend")))</f>
        <v>81722.8</v>
      </c>
      <c r="AI2358" s="2463"/>
      <c r="AJ2358" s="1359"/>
      <c r="AK2358" s="1359"/>
      <c r="AL2358" s="1359"/>
      <c r="AM2358" s="1359"/>
      <c r="AN2358" s="1359"/>
      <c r="AO2358" s="1359"/>
      <c r="AP2358" s="1359"/>
      <c r="AQ2358" s="1359"/>
      <c r="AR2358" s="1359"/>
      <c r="AS2358" s="1359"/>
      <c r="AT2358" s="1359"/>
      <c r="AU2358" s="1359"/>
      <c r="AV2358" s="1359"/>
      <c r="AW2358" s="1359"/>
      <c r="AX2358" s="1359"/>
      <c r="AY2358" s="1359"/>
      <c r="AZ2358" s="1359"/>
      <c r="BA2358" s="1359"/>
      <c r="BB2358" s="1359"/>
      <c r="BC2358" s="1359"/>
      <c r="BD2358" s="1359"/>
      <c r="BE2358" s="1359"/>
      <c r="BF2358" s="1359"/>
      <c r="BG2358" s="1359"/>
      <c r="BH2358" s="1359"/>
      <c r="BI2358" s="1359"/>
      <c r="BJ2358" s="1359"/>
      <c r="BK2358" s="1359"/>
      <c r="BL2358" s="1359"/>
      <c r="BM2358" s="1359"/>
      <c r="BN2358" s="1359"/>
      <c r="BO2358" s="1359"/>
      <c r="BP2358" s="1359"/>
      <c r="BQ2358" s="1359"/>
      <c r="BR2358" s="1359"/>
      <c r="BS2358" s="1359"/>
      <c r="BT2358" s="1359"/>
      <c r="BU2358" s="1359"/>
      <c r="BV2358" s="1359"/>
      <c r="BW2358" s="1359"/>
      <c r="BX2358" s="1359"/>
      <c r="BY2358" s="1359"/>
      <c r="BZ2358" s="1359"/>
      <c r="CA2358" s="1359"/>
      <c r="CB2358" s="1359"/>
      <c r="CC2358" s="1359"/>
      <c r="CD2358" s="1359"/>
      <c r="CE2358" s="1359"/>
      <c r="CF2358" s="1359"/>
      <c r="CG2358" s="1359"/>
      <c r="CH2358" s="1359"/>
      <c r="CI2358" s="1359"/>
      <c r="CJ2358" s="1359"/>
      <c r="CK2358" s="1359"/>
      <c r="CL2358" s="1359"/>
      <c r="CM2358" s="1359"/>
      <c r="CN2358" s="1359"/>
      <c r="CO2358" s="1359"/>
      <c r="CP2358" s="1359"/>
      <c r="CQ2358" s="1359"/>
      <c r="CR2358" s="1359"/>
      <c r="CS2358" s="1359"/>
      <c r="CT2358" s="1359"/>
      <c r="CU2358" s="1359"/>
      <c r="CV2358" s="1359"/>
      <c r="CW2358" s="1359"/>
      <c r="CX2358" s="1359"/>
      <c r="CY2358" s="1359"/>
      <c r="CZ2358" s="1359"/>
      <c r="DA2358" s="1359"/>
      <c r="DB2358" s="1359"/>
      <c r="DC2358" s="1359"/>
      <c r="DD2358" s="1359"/>
      <c r="DE2358" s="1359"/>
      <c r="DF2358" s="1359"/>
      <c r="DG2358" s="1359"/>
      <c r="DH2358" s="1359"/>
      <c r="DI2358" s="1359"/>
      <c r="DJ2358" s="1359"/>
      <c r="DK2358" s="1359"/>
      <c r="DL2358" s="1359"/>
      <c r="DM2358" s="1359"/>
      <c r="DN2358" s="1359"/>
      <c r="DO2358" s="1359"/>
      <c r="DP2358" s="1359"/>
      <c r="DQ2358" s="1359"/>
      <c r="DR2358" s="1359"/>
      <c r="DS2358" s="1359"/>
      <c r="DT2358" s="1359"/>
      <c r="DU2358" s="1359"/>
      <c r="DV2358" s="1359"/>
      <c r="DW2358" s="1359"/>
      <c r="DX2358" s="1359"/>
      <c r="DY2358" s="1359"/>
      <c r="DZ2358" s="1359"/>
      <c r="EA2358" s="1359"/>
      <c r="EB2358" s="1359"/>
      <c r="EC2358" s="1359"/>
      <c r="ED2358" s="1359"/>
      <c r="EE2358" s="1359"/>
      <c r="EF2358" s="1359"/>
      <c r="EG2358" s="1359"/>
      <c r="EH2358" s="1359"/>
      <c r="EI2358" s="1359"/>
      <c r="EJ2358" s="1359"/>
      <c r="EK2358" s="1359"/>
      <c r="EL2358" s="1359"/>
      <c r="EM2358" s="1359"/>
      <c r="EN2358" s="1359"/>
      <c r="EO2358" s="1359"/>
      <c r="EP2358" s="1359"/>
      <c r="EQ2358" s="1359"/>
      <c r="ER2358" s="1359"/>
      <c r="ES2358" s="1359"/>
      <c r="ET2358" s="1359"/>
      <c r="EU2358" s="1359"/>
      <c r="EV2358" s="1359"/>
      <c r="EW2358" s="1359"/>
      <c r="EX2358" s="1359"/>
      <c r="EY2358" s="1359"/>
      <c r="EZ2358" s="1359"/>
      <c r="FA2358" s="1359"/>
      <c r="FB2358" s="1359"/>
      <c r="FC2358" s="1359"/>
      <c r="FD2358" s="1359"/>
      <c r="FE2358" s="1359"/>
      <c r="FF2358" s="1359"/>
      <c r="FG2358" s="1359"/>
      <c r="FH2358" s="1359"/>
      <c r="FI2358" s="1359"/>
      <c r="FJ2358" s="1359"/>
      <c r="FK2358" s="1359"/>
      <c r="FL2358" s="1359"/>
      <c r="FM2358" s="1359"/>
      <c r="FN2358" s="1359"/>
      <c r="FO2358" s="1359"/>
      <c r="FP2358" s="1359"/>
      <c r="FQ2358" s="1359"/>
      <c r="FR2358" s="1359"/>
      <c r="FS2358" s="1359"/>
      <c r="FT2358" s="1359"/>
      <c r="FU2358" s="1359"/>
      <c r="FV2358" s="1359"/>
      <c r="FW2358" s="1359"/>
      <c r="FX2358" s="1359"/>
      <c r="FY2358" s="1359"/>
      <c r="FZ2358" s="1359"/>
      <c r="GA2358" s="1359"/>
      <c r="GB2358" s="1359"/>
      <c r="GC2358" s="1359"/>
      <c r="GD2358" s="1359"/>
      <c r="GE2358" s="1359"/>
      <c r="GF2358" s="1359"/>
      <c r="GG2358" s="1359"/>
      <c r="GH2358" s="1359"/>
      <c r="GI2358" s="1359"/>
      <c r="GJ2358" s="1359"/>
      <c r="GK2358" s="1359"/>
      <c r="GL2358" s="1359"/>
      <c r="GM2358" s="1359"/>
      <c r="GN2358" s="1359"/>
      <c r="GO2358" s="1359"/>
      <c r="GP2358" s="1359"/>
      <c r="GQ2358" s="1359"/>
      <c r="GR2358" s="1359"/>
      <c r="GS2358" s="1359"/>
      <c r="GT2358" s="1359"/>
      <c r="GU2358" s="1359"/>
      <c r="GV2358" s="1359"/>
      <c r="GW2358" s="1359"/>
      <c r="GX2358" s="1359"/>
      <c r="GY2358" s="1359"/>
      <c r="GZ2358" s="1359"/>
      <c r="HA2358" s="1359"/>
      <c r="HB2358" s="1359"/>
      <c r="HC2358" s="1359"/>
      <c r="HD2358" s="1359"/>
      <c r="HE2358" s="1359"/>
      <c r="HF2358" s="1359"/>
      <c r="HG2358" s="1359"/>
      <c r="HH2358" s="1359"/>
      <c r="HI2358" s="1359"/>
      <c r="HJ2358" s="1359"/>
      <c r="HK2358" s="1359"/>
      <c r="HL2358" s="1359"/>
      <c r="HM2358" s="1359"/>
      <c r="HN2358" s="1359"/>
      <c r="HO2358" s="1359"/>
      <c r="HP2358" s="1359"/>
      <c r="HQ2358" s="1359"/>
      <c r="HR2358" s="1359"/>
      <c r="HS2358" s="1359"/>
      <c r="HT2358" s="1359"/>
      <c r="HU2358" s="1359"/>
      <c r="HV2358" s="1359"/>
      <c r="HW2358" s="1359"/>
      <c r="HX2358" s="1359"/>
      <c r="HY2358" s="1359"/>
      <c r="HZ2358" s="1359"/>
      <c r="IA2358" s="1359"/>
      <c r="IB2358" s="1359"/>
      <c r="IC2358" s="1359"/>
      <c r="ID2358" s="1359"/>
      <c r="IE2358" s="1359"/>
      <c r="IF2358" s="1359"/>
      <c r="IG2358" s="1359"/>
      <c r="IH2358" s="1359"/>
      <c r="II2358" s="1359"/>
      <c r="IJ2358" s="1359"/>
      <c r="IK2358" s="1359"/>
      <c r="IL2358" s="1359"/>
      <c r="IM2358" s="1359"/>
      <c r="IN2358" s="1359"/>
      <c r="IO2358" s="1359"/>
      <c r="IP2358" s="1359"/>
      <c r="IQ2358" s="1359"/>
      <c r="IR2358" s="1359"/>
      <c r="IS2358" s="1359"/>
      <c r="IT2358" s="1359"/>
      <c r="IU2358" s="1359"/>
      <c r="IV2358" s="1359"/>
      <c r="IW2358" s="1359"/>
      <c r="IX2358" s="1359"/>
      <c r="IY2358" s="1359"/>
      <c r="IZ2358" s="1359"/>
      <c r="JA2358" s="1359"/>
      <c r="JB2358" s="1359"/>
      <c r="JC2358" s="1359"/>
      <c r="JD2358" s="1359"/>
      <c r="JE2358" s="1359"/>
      <c r="JF2358" s="1359"/>
      <c r="JG2358" s="1359"/>
      <c r="JH2358" s="1359"/>
      <c r="JI2358" s="1359"/>
      <c r="JJ2358" s="1359"/>
      <c r="JK2358" s="1359"/>
      <c r="JL2358" s="1359"/>
      <c r="JM2358" s="1359"/>
      <c r="JN2358" s="1359"/>
      <c r="JO2358" s="1359"/>
      <c r="JP2358" s="1359"/>
      <c r="JQ2358" s="1359"/>
      <c r="JR2358" s="1359"/>
      <c r="JS2358" s="1359"/>
      <c r="JT2358" s="1359"/>
      <c r="JU2358" s="1359"/>
      <c r="JV2358" s="1359"/>
      <c r="JW2358" s="1359"/>
      <c r="JX2358" s="1359"/>
      <c r="JY2358" s="1359"/>
      <c r="JZ2358" s="1359"/>
      <c r="KA2358" s="1359"/>
      <c r="KB2358" s="1359"/>
      <c r="KC2358" s="1359"/>
      <c r="KD2358" s="1359"/>
      <c r="KE2358" s="1359"/>
      <c r="KF2358" s="1359"/>
      <c r="KG2358" s="1359"/>
      <c r="KH2358" s="1359"/>
      <c r="KI2358" s="1359"/>
      <c r="KJ2358" s="1359"/>
      <c r="KK2358" s="1359"/>
      <c r="KL2358" s="1359"/>
      <c r="KM2358" s="1359"/>
      <c r="KN2358" s="1359"/>
      <c r="KO2358" s="1359"/>
      <c r="KP2358" s="1359"/>
      <c r="KQ2358" s="1359"/>
      <c r="KR2358" s="1359"/>
      <c r="KS2358" s="1359"/>
      <c r="KT2358" s="1359"/>
      <c r="KU2358" s="1359"/>
      <c r="KV2358" s="1359"/>
      <c r="KW2358" s="1359"/>
      <c r="KX2358" s="1359"/>
      <c r="KY2358" s="1359"/>
      <c r="KZ2358" s="1359"/>
      <c r="LA2358" s="1359"/>
      <c r="LB2358" s="1359"/>
      <c r="LC2358" s="1359"/>
      <c r="LD2358" s="1359"/>
      <c r="LE2358" s="1359"/>
      <c r="LF2358" s="1359"/>
      <c r="LG2358" s="1359"/>
      <c r="LH2358" s="1359"/>
      <c r="LI2358" s="1359"/>
      <c r="LJ2358" s="1359"/>
      <c r="LK2358" s="1359"/>
      <c r="LL2358" s="1359"/>
      <c r="LM2358" s="1359"/>
      <c r="LN2358" s="1359"/>
      <c r="LO2358" s="1359"/>
      <c r="LP2358" s="1359"/>
      <c r="LQ2358" s="1359"/>
      <c r="LR2358" s="1359"/>
      <c r="LS2358" s="1359"/>
      <c r="LT2358" s="1359"/>
      <c r="LU2358" s="1359"/>
      <c r="LV2358" s="1359"/>
      <c r="LW2358" s="1359"/>
      <c r="LX2358" s="1359"/>
      <c r="LY2358" s="1359"/>
      <c r="LZ2358" s="1359"/>
      <c r="MA2358" s="1359"/>
      <c r="MB2358" s="1359"/>
      <c r="MC2358" s="1359"/>
      <c r="MD2358" s="1359"/>
      <c r="ME2358" s="1359"/>
      <c r="MF2358" s="1359"/>
      <c r="MG2358" s="1359"/>
      <c r="MH2358" s="1359"/>
      <c r="MI2358" s="1359"/>
      <c r="MJ2358" s="1359"/>
      <c r="MK2358" s="1359"/>
      <c r="ML2358" s="1359"/>
      <c r="MM2358" s="1359"/>
      <c r="MN2358" s="1359"/>
      <c r="MO2358" s="1359"/>
      <c r="MP2358" s="1359"/>
      <c r="MQ2358" s="1359"/>
      <c r="MR2358" s="1359"/>
      <c r="MS2358" s="1359"/>
      <c r="MT2358" s="1359"/>
      <c r="MU2358" s="1359"/>
      <c r="MV2358" s="1359"/>
      <c r="MW2358" s="1359"/>
      <c r="MX2358" s="1359"/>
      <c r="MY2358" s="1359"/>
      <c r="MZ2358" s="1359"/>
      <c r="NA2358" s="1359"/>
      <c r="NB2358" s="1359"/>
      <c r="NC2358" s="1359"/>
      <c r="ND2358" s="1359"/>
      <c r="NE2358" s="1359"/>
      <c r="NF2358" s="1359"/>
      <c r="NG2358" s="1359"/>
      <c r="NH2358" s="1359"/>
      <c r="NI2358" s="1359"/>
      <c r="NJ2358" s="1359"/>
      <c r="NK2358" s="1359"/>
      <c r="NL2358" s="1359"/>
      <c r="NM2358" s="1359"/>
      <c r="NN2358" s="1359"/>
      <c r="NO2358" s="1359"/>
      <c r="NP2358" s="1359"/>
      <c r="NQ2358" s="1359"/>
      <c r="NR2358" s="1359"/>
      <c r="NS2358" s="1359"/>
      <c r="NT2358" s="1359"/>
      <c r="NU2358" s="1359"/>
      <c r="NV2358" s="1359"/>
      <c r="NW2358" s="1359"/>
      <c r="NX2358" s="1359"/>
      <c r="NY2358" s="1359"/>
      <c r="NZ2358" s="1359"/>
      <c r="OA2358" s="1359"/>
      <c r="OB2358" s="1359"/>
      <c r="OC2358" s="1359"/>
      <c r="OD2358" s="1359"/>
      <c r="OE2358" s="1359"/>
      <c r="OF2358" s="1359"/>
      <c r="OG2358" s="1359"/>
      <c r="OH2358" s="1359"/>
      <c r="OI2358" s="1359"/>
      <c r="OJ2358" s="1359"/>
      <c r="OK2358" s="1359"/>
      <c r="OL2358" s="1359"/>
      <c r="OM2358" s="1359"/>
      <c r="ON2358" s="1359"/>
      <c r="OO2358" s="1359"/>
      <c r="OP2358" s="1359"/>
      <c r="OQ2358" s="1359"/>
      <c r="OR2358" s="1359"/>
      <c r="OS2358" s="1359"/>
      <c r="OT2358" s="1359"/>
      <c r="OU2358" s="1359"/>
      <c r="OV2358" s="1359"/>
      <c r="OW2358" s="1359"/>
      <c r="OX2358" s="1359"/>
      <c r="OY2358" s="1359"/>
      <c r="OZ2358" s="1359"/>
      <c r="PA2358" s="1359"/>
      <c r="PB2358" s="1359"/>
      <c r="PC2358" s="1359"/>
      <c r="PD2358" s="1359"/>
      <c r="PE2358" s="1359"/>
      <c r="PF2358" s="1359"/>
      <c r="PG2358" s="1359"/>
      <c r="PH2358" s="1359"/>
      <c r="PI2358" s="1359"/>
      <c r="PJ2358" s="1359"/>
      <c r="PK2358" s="1359"/>
      <c r="PL2358" s="1359"/>
      <c r="PM2358" s="1359"/>
      <c r="PN2358" s="1359"/>
      <c r="PO2358" s="1359"/>
      <c r="PP2358" s="1359"/>
      <c r="PQ2358" s="1359"/>
      <c r="PR2358" s="1359"/>
      <c r="PS2358" s="1359"/>
      <c r="PT2358" s="1359"/>
      <c r="PU2358" s="1359"/>
      <c r="PV2358" s="1359"/>
      <c r="PW2358" s="1359"/>
      <c r="PX2358" s="1359"/>
      <c r="PY2358" s="1359"/>
      <c r="PZ2358" s="1359"/>
      <c r="QA2358" s="1359"/>
      <c r="QB2358" s="1359"/>
      <c r="QC2358" s="1359"/>
      <c r="QD2358" s="1359"/>
      <c r="QE2358" s="1359"/>
      <c r="QF2358" s="1359"/>
      <c r="QG2358" s="1359"/>
      <c r="QH2358" s="1359"/>
      <c r="QI2358" s="1359"/>
      <c r="QJ2358" s="1359"/>
      <c r="QK2358" s="1359"/>
      <c r="QL2358" s="1359"/>
      <c r="QM2358" s="1359"/>
      <c r="QN2358" s="1359"/>
      <c r="QO2358" s="1359"/>
      <c r="QP2358" s="1359"/>
      <c r="QQ2358" s="1359"/>
      <c r="QR2358" s="1359"/>
      <c r="QS2358" s="1359"/>
      <c r="QT2358" s="1359"/>
      <c r="QU2358" s="1359"/>
      <c r="QV2358" s="1359"/>
      <c r="QW2358" s="1359"/>
      <c r="QX2358" s="1359"/>
      <c r="QY2358" s="1359"/>
      <c r="QZ2358" s="1359"/>
      <c r="RA2358" s="1359"/>
      <c r="RB2358" s="1359"/>
      <c r="RC2358" s="1359"/>
      <c r="RD2358" s="1359"/>
      <c r="RE2358" s="1359"/>
      <c r="RF2358" s="1359"/>
      <c r="RG2358" s="1359"/>
      <c r="RH2358" s="1359"/>
      <c r="RI2358" s="1359"/>
      <c r="RJ2358" s="1359"/>
      <c r="RK2358" s="1359"/>
      <c r="RL2358" s="1359"/>
      <c r="RM2358" s="1359"/>
      <c r="RN2358" s="1359"/>
      <c r="RO2358" s="1359"/>
      <c r="RP2358" s="1359"/>
      <c r="RQ2358" s="1359"/>
      <c r="RR2358" s="1359"/>
      <c r="RS2358" s="1359"/>
      <c r="RT2358" s="1359"/>
      <c r="RU2358" s="1359"/>
      <c r="RV2358" s="1359"/>
      <c r="RW2358" s="1359"/>
      <c r="RX2358" s="1359"/>
      <c r="RY2358" s="1359"/>
      <c r="RZ2358" s="1359"/>
      <c r="SA2358" s="1359"/>
      <c r="SB2358" s="1359"/>
      <c r="SC2358" s="1359"/>
      <c r="SD2358" s="1359"/>
      <c r="SE2358" s="1359"/>
      <c r="SF2358" s="1359"/>
      <c r="SG2358" s="1359"/>
      <c r="SH2358" s="1359"/>
      <c r="SI2358" s="1359"/>
      <c r="SJ2358" s="1359"/>
      <c r="SK2358" s="1359"/>
      <c r="SL2358" s="1359"/>
      <c r="SM2358" s="1359"/>
      <c r="SN2358" s="1359"/>
      <c r="SO2358" s="1359"/>
      <c r="SP2358" s="1359"/>
      <c r="SQ2358" s="1359"/>
      <c r="SR2358" s="1359"/>
      <c r="SS2358" s="1359"/>
      <c r="ST2358" s="1359"/>
      <c r="SU2358" s="1359"/>
      <c r="SV2358" s="1359"/>
      <c r="SW2358" s="1359"/>
      <c r="SX2358" s="1359"/>
      <c r="SY2358" s="1359"/>
      <c r="SZ2358" s="1359"/>
      <c r="TA2358" s="1359"/>
      <c r="TB2358" s="1359"/>
      <c r="TC2358" s="1359"/>
      <c r="TD2358" s="1359"/>
      <c r="TE2358" s="1359"/>
      <c r="TF2358" s="1359"/>
      <c r="TG2358" s="1359"/>
      <c r="TH2358" s="1359"/>
      <c r="TI2358" s="1359"/>
      <c r="TJ2358" s="1359"/>
      <c r="TK2358" s="1359"/>
      <c r="TL2358" s="1359"/>
      <c r="TM2358" s="1359"/>
      <c r="TN2358" s="1359"/>
      <c r="TO2358" s="1359"/>
      <c r="TP2358" s="1359"/>
      <c r="TQ2358" s="1359"/>
      <c r="TR2358" s="1359"/>
      <c r="TS2358" s="1359"/>
      <c r="TT2358" s="1359"/>
      <c r="TU2358" s="1359"/>
      <c r="TV2358" s="1359"/>
      <c r="TW2358" s="1359"/>
      <c r="TX2358" s="1359"/>
      <c r="TY2358" s="1359"/>
      <c r="TZ2358" s="1359"/>
      <c r="UA2358" s="1359"/>
      <c r="UB2358" s="1359"/>
      <c r="UC2358" s="1359"/>
      <c r="UD2358" s="1359"/>
      <c r="UE2358" s="1359"/>
      <c r="UF2358" s="1359"/>
      <c r="UG2358" s="1359"/>
      <c r="UH2358" s="1359"/>
      <c r="UI2358" s="1359"/>
      <c r="UJ2358" s="1359"/>
      <c r="UK2358" s="1359"/>
      <c r="UL2358" s="1359"/>
      <c r="UM2358" s="1359"/>
      <c r="UN2358" s="1359"/>
      <c r="UO2358" s="1359"/>
      <c r="UP2358" s="1359"/>
      <c r="UQ2358" s="1359"/>
      <c r="UR2358" s="1359"/>
      <c r="US2358" s="1359"/>
      <c r="UT2358" s="1359"/>
      <c r="UU2358" s="1359"/>
      <c r="UV2358" s="1359"/>
      <c r="UW2358" s="1359"/>
      <c r="UX2358" s="1359"/>
      <c r="UY2358" s="1359"/>
      <c r="UZ2358" s="1359"/>
      <c r="VA2358" s="1359"/>
      <c r="VB2358" s="1359"/>
      <c r="VC2358" s="1359"/>
      <c r="VD2358" s="1359"/>
      <c r="VE2358" s="1359"/>
      <c r="VF2358" s="1359"/>
      <c r="VG2358" s="1359"/>
      <c r="VH2358" s="1359"/>
      <c r="VI2358" s="1359"/>
      <c r="VJ2358" s="1359"/>
      <c r="VK2358" s="1359"/>
      <c r="VL2358" s="1359"/>
      <c r="VM2358" s="1359"/>
      <c r="VN2358" s="1359"/>
      <c r="VO2358" s="1359"/>
      <c r="VP2358" s="1359"/>
      <c r="VQ2358" s="1359"/>
      <c r="VR2358" s="1359"/>
      <c r="VS2358" s="1359"/>
      <c r="VT2358" s="1359"/>
      <c r="VU2358" s="1359"/>
      <c r="VV2358" s="1359"/>
      <c r="VW2358" s="1359"/>
      <c r="VX2358" s="1359"/>
      <c r="VY2358" s="1359"/>
      <c r="VZ2358" s="1359"/>
      <c r="WA2358" s="1359"/>
      <c r="WB2358" s="1359"/>
      <c r="WC2358" s="1359"/>
      <c r="WD2358" s="1359"/>
      <c r="WE2358" s="1359"/>
      <c r="WF2358" s="1359"/>
      <c r="WG2358" s="1359"/>
      <c r="WH2358" s="1359"/>
      <c r="WI2358" s="1359"/>
      <c r="WJ2358" s="1359"/>
      <c r="WK2358" s="1359"/>
      <c r="WL2358" s="1359"/>
      <c r="WM2358" s="1359"/>
      <c r="WN2358" s="1359"/>
      <c r="WO2358" s="1359"/>
      <c r="WP2358" s="1359"/>
      <c r="WQ2358" s="1359"/>
      <c r="WR2358" s="1359"/>
      <c r="WS2358" s="1359"/>
      <c r="WT2358" s="1359"/>
      <c r="WU2358" s="1359"/>
      <c r="WV2358" s="1359"/>
      <c r="WW2358" s="1359"/>
      <c r="WX2358" s="1359"/>
      <c r="WY2358" s="1359"/>
      <c r="WZ2358" s="1359"/>
      <c r="XA2358" s="1359"/>
      <c r="XB2358" s="1359"/>
      <c r="XC2358" s="1359"/>
      <c r="XD2358" s="1359"/>
      <c r="XE2358" s="1359"/>
      <c r="XF2358" s="1359"/>
      <c r="XG2358" s="1359"/>
      <c r="XH2358" s="1359"/>
      <c r="XI2358" s="1359"/>
      <c r="XJ2358" s="1359"/>
      <c r="XK2358" s="1359"/>
      <c r="XL2358" s="1359"/>
      <c r="XM2358" s="1359"/>
      <c r="XN2358" s="1359"/>
      <c r="XO2358" s="1359"/>
      <c r="XP2358" s="1359"/>
      <c r="XQ2358" s="1359"/>
      <c r="XR2358" s="1359"/>
      <c r="XS2358" s="1359"/>
      <c r="XT2358" s="1359"/>
      <c r="XU2358" s="1359"/>
      <c r="XV2358" s="1359"/>
      <c r="XW2358" s="1359"/>
      <c r="XX2358" s="1359"/>
      <c r="XY2358" s="1359"/>
      <c r="XZ2358" s="1359"/>
      <c r="YA2358" s="1359"/>
      <c r="YB2358" s="1359"/>
      <c r="YC2358" s="1359"/>
      <c r="YD2358" s="1359"/>
      <c r="YE2358" s="1359"/>
      <c r="YF2358" s="1359"/>
      <c r="YG2358" s="1359"/>
      <c r="YH2358" s="1359"/>
      <c r="YI2358" s="1359"/>
      <c r="YJ2358" s="1359"/>
      <c r="YK2358" s="1359"/>
      <c r="YL2358" s="1359"/>
      <c r="YM2358" s="1359"/>
      <c r="YN2358" s="1359"/>
      <c r="YO2358" s="1359"/>
      <c r="YP2358" s="1359"/>
      <c r="YQ2358" s="1359"/>
      <c r="YR2358" s="1359"/>
      <c r="YS2358" s="1359"/>
      <c r="YT2358" s="1359"/>
      <c r="YU2358" s="1359"/>
      <c r="YV2358" s="1359"/>
      <c r="YW2358" s="1359"/>
      <c r="YX2358" s="1359"/>
      <c r="YY2358" s="1359"/>
      <c r="YZ2358" s="1359"/>
      <c r="ZA2358" s="1359"/>
      <c r="ZB2358" s="1359"/>
      <c r="ZC2358" s="1359"/>
      <c r="ZD2358" s="1359"/>
      <c r="ZE2358" s="1359"/>
      <c r="ZF2358" s="1359"/>
      <c r="ZG2358" s="1359"/>
      <c r="ZH2358" s="1359"/>
      <c r="ZI2358" s="1359"/>
      <c r="ZJ2358" s="1359"/>
      <c r="ZK2358" s="1359"/>
      <c r="ZL2358" s="1359"/>
      <c r="ZM2358" s="1359"/>
      <c r="ZN2358" s="1359"/>
      <c r="ZO2358" s="1359"/>
      <c r="ZP2358" s="1359"/>
      <c r="ZQ2358" s="1359"/>
      <c r="ZR2358" s="1359"/>
      <c r="ZS2358" s="1359"/>
      <c r="ZT2358" s="1359"/>
      <c r="ZU2358" s="1359"/>
      <c r="ZV2358" s="1359"/>
      <c r="ZW2358" s="1359"/>
      <c r="ZX2358" s="1359"/>
      <c r="ZY2358" s="1359"/>
      <c r="ZZ2358" s="1359"/>
      <c r="AAA2358" s="1359"/>
      <c r="AAB2358" s="1359"/>
      <c r="AAC2358" s="1359"/>
      <c r="AAD2358" s="1359"/>
      <c r="AAE2358" s="1359"/>
      <c r="AAF2358" s="1359"/>
      <c r="AAG2358" s="1359"/>
      <c r="AAH2358" s="1359"/>
      <c r="AAI2358" s="1359"/>
      <c r="AAJ2358" s="1359"/>
      <c r="AAK2358" s="1359"/>
      <c r="AAL2358" s="1359"/>
      <c r="AAM2358" s="1359"/>
      <c r="AAN2358" s="1359"/>
      <c r="AAO2358" s="1359"/>
      <c r="AAP2358" s="1359"/>
      <c r="AAQ2358" s="1359"/>
      <c r="AAR2358" s="1359"/>
      <c r="AAS2358" s="1359"/>
      <c r="AAT2358" s="1359"/>
      <c r="AAU2358" s="1359"/>
      <c r="AAV2358" s="1359"/>
      <c r="AAW2358" s="1359"/>
      <c r="AAX2358" s="1359"/>
      <c r="AAY2358" s="1359"/>
      <c r="AAZ2358" s="1359"/>
      <c r="ABA2358" s="1359"/>
      <c r="ABB2358" s="1359"/>
      <c r="ABC2358" s="1359"/>
      <c r="ABD2358" s="1359"/>
      <c r="ABE2358" s="1359"/>
      <c r="ABF2358" s="1359"/>
      <c r="ABG2358" s="1359"/>
      <c r="ABH2358" s="1359"/>
      <c r="ABI2358" s="1359"/>
      <c r="ABJ2358" s="1359"/>
      <c r="ABK2358" s="1359"/>
      <c r="ABL2358" s="1359"/>
      <c r="ABM2358" s="1359"/>
      <c r="ABN2358" s="1359"/>
      <c r="ABO2358" s="1359"/>
      <c r="ABP2358" s="1359"/>
      <c r="ABQ2358" s="1359"/>
      <c r="ABR2358" s="1359"/>
      <c r="ABS2358" s="1359"/>
      <c r="ABT2358" s="1359"/>
      <c r="ABU2358" s="1359"/>
      <c r="ABV2358" s="1359"/>
      <c r="ABW2358" s="1359"/>
      <c r="ABX2358" s="1359"/>
      <c r="ABY2358" s="1359"/>
      <c r="ABZ2358" s="1359"/>
      <c r="ACA2358" s="1359"/>
      <c r="ACB2358" s="1359"/>
      <c r="ACC2358" s="1359"/>
      <c r="ACD2358" s="1359"/>
      <c r="ACE2358" s="1359"/>
      <c r="ACF2358" s="1359"/>
      <c r="ACG2358" s="1359"/>
      <c r="ACH2358" s="1359"/>
      <c r="ACI2358" s="1359"/>
      <c r="ACJ2358" s="1359"/>
      <c r="ACK2358" s="1359"/>
      <c r="ACL2358" s="1359"/>
      <c r="ACM2358" s="1359"/>
      <c r="ACN2358" s="1359"/>
      <c r="ACO2358" s="1359"/>
      <c r="ACP2358" s="1359"/>
      <c r="ACQ2358" s="1359"/>
      <c r="ACR2358" s="1359"/>
      <c r="ACS2358" s="1359"/>
      <c r="ACT2358" s="1359"/>
      <c r="ACU2358" s="1359"/>
      <c r="ACV2358" s="1359"/>
      <c r="ACW2358" s="1359"/>
      <c r="ACX2358" s="1359"/>
      <c r="ACY2358" s="1359"/>
      <c r="ACZ2358" s="1359"/>
      <c r="ADA2358" s="1359"/>
      <c r="ADB2358" s="1359"/>
      <c r="ADC2358" s="1359"/>
      <c r="ADD2358" s="1359"/>
      <c r="ADE2358" s="1359"/>
      <c r="ADF2358" s="1359"/>
      <c r="ADG2358" s="1359"/>
      <c r="ADH2358" s="1359"/>
      <c r="ADI2358" s="1359"/>
      <c r="ADJ2358" s="1359"/>
      <c r="ADK2358" s="1359"/>
      <c r="ADL2358" s="1359"/>
      <c r="ADM2358" s="1359"/>
      <c r="ADN2358" s="1359"/>
      <c r="ADO2358" s="1359"/>
      <c r="ADP2358" s="1359"/>
      <c r="ADQ2358" s="1359"/>
      <c r="ADR2358" s="1359"/>
      <c r="ADS2358" s="1359"/>
      <c r="ADT2358" s="1359"/>
      <c r="ADU2358" s="1359"/>
      <c r="ADV2358" s="1359"/>
      <c r="ADW2358" s="1359"/>
      <c r="ADX2358" s="1359"/>
      <c r="ADY2358" s="1359"/>
      <c r="ADZ2358" s="1359"/>
      <c r="AEA2358" s="1359"/>
      <c r="AEB2358" s="1359"/>
      <c r="AEC2358" s="1359"/>
      <c r="AED2358" s="1359"/>
      <c r="AEE2358" s="1359"/>
      <c r="AEF2358" s="1359"/>
      <c r="AEG2358" s="1359"/>
      <c r="AEH2358" s="1359"/>
      <c r="AEI2358" s="1359"/>
      <c r="AEJ2358" s="1359"/>
      <c r="AEK2358" s="1359"/>
      <c r="AEL2358" s="1359"/>
      <c r="AEM2358" s="1359"/>
      <c r="AEN2358" s="1359"/>
      <c r="AEO2358" s="1359"/>
      <c r="AEP2358" s="1359"/>
      <c r="AEQ2358" s="1359"/>
      <c r="AER2358" s="1359"/>
      <c r="AES2358" s="1359"/>
      <c r="AET2358" s="1359"/>
      <c r="AEU2358" s="1359"/>
      <c r="AEV2358" s="1359"/>
      <c r="AEW2358" s="1359"/>
      <c r="AEX2358" s="1359"/>
      <c r="AEY2358" s="1359"/>
      <c r="AEZ2358" s="1359"/>
      <c r="AFA2358" s="1359"/>
      <c r="AFB2358" s="1359"/>
      <c r="AFC2358" s="1359"/>
      <c r="AFD2358" s="1359"/>
      <c r="AFE2358" s="1359"/>
      <c r="AFF2358" s="1359"/>
      <c r="AFG2358" s="1359"/>
      <c r="AFH2358" s="1359"/>
      <c r="AFI2358" s="1359"/>
      <c r="AFJ2358" s="1359"/>
      <c r="AFK2358" s="1359"/>
      <c r="AFL2358" s="1359"/>
      <c r="AFM2358" s="1359"/>
      <c r="AFN2358" s="1359"/>
      <c r="AFO2358" s="1359"/>
      <c r="AFP2358" s="1359"/>
      <c r="AFQ2358" s="1359"/>
      <c r="AFR2358" s="1359"/>
      <c r="AFS2358" s="1359"/>
      <c r="AFT2358" s="1359"/>
      <c r="AFU2358" s="1359"/>
      <c r="AFV2358" s="1359"/>
      <c r="AFW2358" s="1359"/>
      <c r="AFX2358" s="1359"/>
      <c r="AFY2358" s="1359"/>
      <c r="AFZ2358" s="1359"/>
      <c r="AGA2358" s="1359"/>
      <c r="AGB2358" s="1359"/>
      <c r="AGC2358" s="1359"/>
      <c r="AGD2358" s="1359"/>
      <c r="AGE2358" s="1359"/>
      <c r="AGF2358" s="1359"/>
      <c r="AGG2358" s="1359"/>
      <c r="AGH2358" s="1359"/>
      <c r="AGI2358" s="1359"/>
      <c r="AGJ2358" s="1359"/>
      <c r="AGK2358" s="1359"/>
      <c r="AGL2358" s="1359"/>
      <c r="AGM2358" s="1359"/>
      <c r="AGN2358" s="1359"/>
      <c r="AGO2358" s="1359"/>
      <c r="AGP2358" s="1359"/>
      <c r="AGQ2358" s="1359"/>
      <c r="AGR2358" s="1359"/>
      <c r="AGS2358" s="1359"/>
      <c r="AGT2358" s="1359"/>
      <c r="AGU2358" s="1359"/>
      <c r="AGV2358" s="1359"/>
      <c r="AGW2358" s="1359"/>
      <c r="AGX2358" s="1359"/>
      <c r="AGY2358" s="1359"/>
      <c r="AGZ2358" s="1359"/>
      <c r="AHA2358" s="1359"/>
      <c r="AHB2358" s="1359"/>
      <c r="AHC2358" s="1359"/>
      <c r="AHD2358" s="1359"/>
      <c r="AHE2358" s="1359"/>
      <c r="AHF2358" s="1359"/>
      <c r="AHG2358" s="1359"/>
      <c r="AHH2358" s="1359"/>
      <c r="AHI2358" s="1359"/>
      <c r="AHJ2358" s="1359"/>
      <c r="AHK2358" s="1359"/>
      <c r="AHL2358" s="1359"/>
      <c r="AHM2358" s="1359"/>
      <c r="AHN2358" s="1359"/>
      <c r="AHO2358" s="1359"/>
      <c r="AHP2358" s="1359"/>
      <c r="AHQ2358" s="1359"/>
      <c r="AHR2358" s="1359"/>
      <c r="AHS2358" s="1359"/>
      <c r="AHT2358" s="1359"/>
      <c r="AHU2358" s="1359"/>
      <c r="AHV2358" s="1359"/>
      <c r="AHW2358" s="1359"/>
      <c r="AHX2358" s="1359"/>
      <c r="AHY2358" s="1359"/>
      <c r="AHZ2358" s="1359"/>
      <c r="AIA2358" s="1359"/>
      <c r="AIB2358" s="1359"/>
      <c r="AIC2358" s="1359"/>
      <c r="AID2358" s="1359"/>
      <c r="AIE2358" s="1359"/>
      <c r="AIF2358" s="1359"/>
      <c r="AIG2358" s="1359"/>
      <c r="AIH2358" s="1359"/>
      <c r="AII2358" s="1359"/>
      <c r="AIJ2358" s="1359"/>
      <c r="AIK2358" s="1359"/>
      <c r="AIL2358" s="1359"/>
      <c r="AIM2358" s="1359"/>
      <c r="AIN2358" s="1359"/>
      <c r="AIO2358" s="1359"/>
      <c r="AIP2358" s="1359"/>
      <c r="AIQ2358" s="1359"/>
      <c r="AIR2358" s="1359"/>
      <c r="AIS2358" s="1359"/>
      <c r="AIT2358" s="1359"/>
      <c r="AIU2358" s="1359"/>
      <c r="AIV2358" s="1359"/>
      <c r="AIW2358" s="1359"/>
      <c r="AIX2358" s="1359"/>
      <c r="AIY2358" s="1359"/>
      <c r="AIZ2358" s="1359"/>
      <c r="AJA2358" s="1359"/>
      <c r="AJB2358" s="1359"/>
      <c r="AJC2358" s="1359"/>
      <c r="AJD2358" s="1359"/>
      <c r="AJE2358" s="1359"/>
      <c r="AJF2358" s="1359"/>
      <c r="AJG2358" s="1359"/>
      <c r="AJH2358" s="1359"/>
      <c r="AJI2358" s="1359"/>
      <c r="AJJ2358" s="1359"/>
      <c r="AJK2358" s="1359"/>
      <c r="AJL2358" s="1359"/>
      <c r="AJM2358" s="1359"/>
      <c r="AJN2358" s="1359"/>
      <c r="AJO2358" s="1359"/>
      <c r="AJP2358" s="1359"/>
      <c r="AJQ2358" s="1359"/>
      <c r="AJR2358" s="1359"/>
      <c r="AJS2358" s="1359"/>
      <c r="AJT2358" s="1359"/>
      <c r="AJU2358" s="1359"/>
      <c r="AJV2358" s="1359"/>
      <c r="AJW2358" s="1359"/>
      <c r="AJX2358" s="1359"/>
      <c r="AJY2358" s="1359"/>
      <c r="AJZ2358" s="1359"/>
      <c r="AKA2358" s="1359"/>
      <c r="AKB2358" s="1359"/>
      <c r="AKC2358" s="1359"/>
      <c r="AKD2358" s="1359"/>
      <c r="AKE2358" s="1359"/>
      <c r="AKF2358" s="1359"/>
      <c r="AKG2358" s="1359"/>
      <c r="AKH2358" s="1359"/>
      <c r="AKI2358" s="1359"/>
      <c r="AKJ2358" s="1359"/>
      <c r="AKK2358" s="1359"/>
      <c r="AKL2358" s="1359"/>
      <c r="AKM2358" s="1359"/>
      <c r="AKN2358" s="1359"/>
      <c r="AKO2358" s="1359"/>
      <c r="AKP2358" s="1359"/>
      <c r="AKQ2358" s="1359"/>
      <c r="AKR2358" s="1359"/>
      <c r="AKS2358" s="1359"/>
      <c r="AKT2358" s="1359"/>
      <c r="AKU2358" s="1359"/>
      <c r="AKV2358" s="1359"/>
      <c r="AKW2358" s="1359"/>
      <c r="AKX2358" s="1359"/>
      <c r="AKY2358" s="1359"/>
      <c r="AKZ2358" s="1359"/>
      <c r="ALA2358" s="1359"/>
      <c r="ALB2358" s="1359"/>
      <c r="ALC2358" s="1359"/>
      <c r="ALD2358" s="1359"/>
      <c r="ALE2358" s="1359"/>
      <c r="ALF2358" s="1359"/>
      <c r="ALG2358" s="1359"/>
      <c r="ALH2358" s="1359"/>
      <c r="ALI2358" s="1359"/>
      <c r="ALJ2358" s="1359"/>
      <c r="ALK2358" s="1359"/>
      <c r="ALL2358" s="1359"/>
      <c r="ALM2358" s="1359"/>
      <c r="ALN2358" s="1359"/>
      <c r="ALO2358" s="1359"/>
      <c r="ALP2358" s="1359"/>
      <c r="ALQ2358" s="1359"/>
      <c r="ALR2358" s="1359"/>
      <c r="ALS2358" s="1359"/>
      <c r="ALT2358" s="1359"/>
      <c r="ALU2358" s="1359"/>
      <c r="ALV2358" s="1359"/>
      <c r="ALW2358" s="1359"/>
      <c r="ALX2358" s="1359"/>
      <c r="ALY2358" s="1359"/>
      <c r="ALZ2358" s="1359"/>
      <c r="AMA2358" s="1359"/>
      <c r="AMB2358" s="1359"/>
      <c r="AMC2358" s="1359"/>
      <c r="AMD2358" s="1359"/>
      <c r="AME2358" s="1359"/>
      <c r="AMF2358" s="1359"/>
      <c r="AMG2358" s="1359"/>
      <c r="AMH2358" s="1359"/>
      <c r="AMI2358" s="1359"/>
      <c r="AMJ2358" s="1359"/>
      <c r="AMK2358" s="1359"/>
      <c r="AML2358" s="1359"/>
      <c r="AMM2358" s="1359"/>
      <c r="AMN2358" s="1359"/>
      <c r="AMO2358" s="1359"/>
      <c r="AMP2358" s="1359"/>
      <c r="AMQ2358" s="1359"/>
      <c r="AMR2358" s="1359"/>
      <c r="AMS2358" s="1359"/>
      <c r="AMT2358" s="1359"/>
      <c r="AMU2358" s="1359"/>
      <c r="AMV2358" s="1359"/>
      <c r="AMW2358" s="1359"/>
      <c r="AMX2358" s="1359"/>
      <c r="AMY2358" s="1359"/>
      <c r="AMZ2358" s="1359"/>
      <c r="ANA2358" s="1359"/>
      <c r="ANB2358" s="1359"/>
      <c r="ANC2358" s="1359"/>
      <c r="AND2358" s="1359"/>
      <c r="ANE2358" s="1359"/>
      <c r="ANF2358" s="1359"/>
      <c r="ANG2358" s="1359"/>
      <c r="ANH2358" s="1359"/>
      <c r="ANI2358" s="1359"/>
      <c r="ANJ2358" s="1359"/>
      <c r="ANK2358" s="1359"/>
      <c r="ANL2358" s="1359"/>
      <c r="ANM2358" s="1359"/>
      <c r="ANN2358" s="1359"/>
      <c r="ANO2358" s="1359"/>
      <c r="ANP2358" s="1359"/>
      <c r="ANQ2358" s="1359"/>
      <c r="ANR2358" s="1359"/>
      <c r="ANS2358" s="1359"/>
      <c r="ANT2358" s="1359"/>
      <c r="ANU2358" s="1359"/>
      <c r="ANV2358" s="1359"/>
      <c r="ANW2358" s="1359"/>
      <c r="ANX2358" s="1359"/>
      <c r="ANY2358" s="1359"/>
      <c r="ANZ2358" s="1359"/>
      <c r="AOA2358" s="1359"/>
      <c r="AOB2358" s="1359"/>
      <c r="AOC2358" s="1359"/>
      <c r="AOD2358" s="1359"/>
      <c r="AOE2358" s="1359"/>
      <c r="AOF2358" s="1359"/>
      <c r="AOG2358" s="1359"/>
      <c r="AOH2358" s="1359"/>
      <c r="AOI2358" s="1359"/>
      <c r="AOJ2358" s="1359"/>
      <c r="AOK2358" s="1359"/>
      <c r="AOL2358" s="1359"/>
      <c r="AOM2358" s="1359"/>
      <c r="AON2358" s="1359"/>
      <c r="AOO2358" s="1359"/>
      <c r="AOP2358" s="1359"/>
      <c r="AOQ2358" s="1359"/>
      <c r="AOR2358" s="1359"/>
      <c r="AOS2358" s="1359"/>
      <c r="AOT2358" s="1359"/>
      <c r="AOU2358" s="1359"/>
      <c r="AOV2358" s="1359"/>
      <c r="AOW2358" s="1359"/>
      <c r="AOX2358" s="1359"/>
      <c r="AOY2358" s="1359"/>
      <c r="AOZ2358" s="1359"/>
      <c r="APA2358" s="1359"/>
      <c r="APB2358" s="1359"/>
      <c r="APC2358" s="1359"/>
      <c r="APD2358" s="1359"/>
      <c r="APE2358" s="1359"/>
      <c r="APF2358" s="1359"/>
      <c r="APG2358" s="1359"/>
      <c r="APH2358" s="1359"/>
      <c r="API2358" s="1359"/>
      <c r="APJ2358" s="1359"/>
      <c r="APK2358" s="1359"/>
      <c r="APL2358" s="1359"/>
      <c r="APM2358" s="1359"/>
      <c r="APN2358" s="1359"/>
      <c r="APO2358" s="1359"/>
      <c r="APP2358" s="1359"/>
      <c r="APQ2358" s="1359"/>
      <c r="APR2358" s="1359"/>
      <c r="APS2358" s="1359"/>
      <c r="APT2358" s="1359"/>
      <c r="APU2358" s="1359"/>
      <c r="APV2358" s="1359"/>
      <c r="APW2358" s="1359"/>
      <c r="APX2358" s="1359"/>
      <c r="APY2358" s="1359"/>
      <c r="APZ2358" s="1359"/>
      <c r="AQA2358" s="1359"/>
      <c r="AQB2358" s="1359"/>
      <c r="AQC2358" s="1359"/>
      <c r="AQD2358" s="1359"/>
      <c r="AQE2358" s="1359"/>
      <c r="AQF2358" s="1359"/>
      <c r="AQG2358" s="1359"/>
      <c r="AQH2358" s="1359"/>
      <c r="AQI2358" s="1359"/>
      <c r="AQJ2358" s="1359"/>
      <c r="AQK2358" s="1359"/>
      <c r="AQL2358" s="1359"/>
      <c r="AQM2358" s="1359"/>
      <c r="AQN2358" s="1359"/>
      <c r="AQO2358" s="1359"/>
      <c r="AQP2358" s="1359"/>
      <c r="AQQ2358" s="1359"/>
      <c r="AQR2358" s="1359"/>
      <c r="AQS2358" s="1359"/>
      <c r="AQT2358" s="1359"/>
      <c r="AQU2358" s="1359"/>
      <c r="AQV2358" s="1359"/>
      <c r="AQW2358" s="1359"/>
      <c r="AQX2358" s="1359"/>
      <c r="AQY2358" s="1359"/>
      <c r="AQZ2358" s="1359"/>
      <c r="ARA2358" s="1359"/>
      <c r="ARB2358" s="1359"/>
      <c r="ARC2358" s="1359"/>
      <c r="ARD2358" s="1359"/>
      <c r="ARE2358" s="1359"/>
      <c r="ARF2358" s="1359"/>
      <c r="ARG2358" s="1359"/>
      <c r="ARH2358" s="1359"/>
      <c r="ARI2358" s="1359"/>
      <c r="ARJ2358" s="1359"/>
      <c r="ARK2358" s="1359"/>
      <c r="ARL2358" s="1359"/>
      <c r="ARM2358" s="1359"/>
      <c r="ARN2358" s="1359"/>
      <c r="ARO2358" s="1359"/>
      <c r="ARP2358" s="1359"/>
      <c r="ARQ2358" s="1359"/>
      <c r="ARR2358" s="1359"/>
      <c r="ARS2358" s="1359"/>
      <c r="ART2358" s="1359"/>
      <c r="ARU2358" s="1359"/>
      <c r="ARV2358" s="1359"/>
      <c r="ARW2358" s="1359"/>
      <c r="ARX2358" s="1359"/>
      <c r="ARY2358" s="1359"/>
      <c r="ARZ2358" s="1359"/>
      <c r="ASA2358" s="1359"/>
      <c r="ASB2358" s="1359"/>
      <c r="ASC2358" s="1359"/>
      <c r="ASD2358" s="1359"/>
      <c r="ASE2358" s="1359"/>
      <c r="ASF2358" s="1359"/>
      <c r="ASG2358" s="1359"/>
      <c r="ASH2358" s="1359"/>
      <c r="ASI2358" s="1359"/>
      <c r="ASJ2358" s="1359"/>
      <c r="ASK2358" s="1359"/>
      <c r="ASL2358" s="1359"/>
      <c r="ASM2358" s="1359"/>
      <c r="ASN2358" s="1359"/>
      <c r="ASO2358" s="1359"/>
      <c r="ASP2358" s="1359"/>
      <c r="ASQ2358" s="1359"/>
      <c r="ASR2358" s="1359"/>
      <c r="ASS2358" s="1359"/>
      <c r="AST2358" s="1359"/>
      <c r="ASU2358" s="1359"/>
      <c r="ASV2358" s="1359"/>
      <c r="ASW2358" s="1359"/>
      <c r="ASX2358" s="1359"/>
      <c r="ASY2358" s="1359"/>
      <c r="ASZ2358" s="1359"/>
      <c r="ATA2358" s="1359"/>
      <c r="ATB2358" s="1359"/>
      <c r="ATC2358" s="1359"/>
      <c r="ATD2358" s="1359"/>
      <c r="ATE2358" s="1359"/>
      <c r="ATF2358" s="1359"/>
      <c r="ATG2358" s="1359"/>
      <c r="ATH2358" s="1359"/>
      <c r="ATI2358" s="1359"/>
      <c r="ATJ2358" s="1359"/>
      <c r="ATK2358" s="1359"/>
      <c r="ATL2358" s="1359"/>
      <c r="ATM2358" s="1359"/>
      <c r="ATN2358" s="1359"/>
      <c r="ATO2358" s="1359"/>
      <c r="ATP2358" s="1359"/>
      <c r="ATQ2358" s="1359"/>
      <c r="ATR2358" s="1359"/>
      <c r="ATS2358" s="1359"/>
      <c r="ATT2358" s="1359"/>
      <c r="ATU2358" s="1359"/>
      <c r="ATV2358" s="1359"/>
      <c r="ATW2358" s="1359"/>
      <c r="ATX2358" s="1359"/>
      <c r="ATY2358" s="1359"/>
      <c r="ATZ2358" s="1359"/>
      <c r="AUA2358" s="1359"/>
      <c r="AUB2358" s="1359"/>
      <c r="AUC2358" s="1359"/>
      <c r="AUD2358" s="1359"/>
      <c r="AUE2358" s="1359"/>
      <c r="AUF2358" s="1359"/>
      <c r="AUG2358" s="1359"/>
      <c r="AUH2358" s="1359"/>
      <c r="AUI2358" s="1359"/>
      <c r="AUJ2358" s="1359"/>
      <c r="AUK2358" s="1359"/>
      <c r="AUL2358" s="1359"/>
      <c r="AUM2358" s="1359"/>
      <c r="AUN2358" s="1359"/>
      <c r="AUO2358" s="1359"/>
      <c r="AUP2358" s="1359"/>
      <c r="AUQ2358" s="1359"/>
      <c r="AUR2358" s="1359"/>
      <c r="AUS2358" s="1359"/>
      <c r="AUT2358" s="1359"/>
      <c r="AUU2358" s="1359"/>
      <c r="AUV2358" s="1359"/>
      <c r="AUW2358" s="1359"/>
      <c r="AUX2358" s="1359"/>
      <c r="AUY2358" s="1359"/>
      <c r="AUZ2358" s="1359"/>
      <c r="AVA2358" s="1359"/>
      <c r="AVB2358" s="1359"/>
      <c r="AVC2358" s="1359"/>
      <c r="AVD2358" s="1359"/>
      <c r="AVE2358" s="1359"/>
      <c r="AVF2358" s="1359"/>
      <c r="AVG2358" s="1359"/>
      <c r="AVH2358" s="1359"/>
      <c r="AVI2358" s="1359"/>
      <c r="AVJ2358" s="1359"/>
      <c r="AVK2358" s="1359"/>
      <c r="AVL2358" s="1359"/>
      <c r="AVM2358" s="1359"/>
      <c r="AVN2358" s="1359"/>
      <c r="AVO2358" s="1359"/>
      <c r="AVP2358" s="1359"/>
      <c r="AVQ2358" s="1359"/>
      <c r="AVR2358" s="1359"/>
      <c r="AVS2358" s="1359"/>
      <c r="AVT2358" s="1359"/>
      <c r="AVU2358" s="1359"/>
      <c r="AVV2358" s="1359"/>
      <c r="AVW2358" s="1359"/>
      <c r="AVX2358" s="1359"/>
      <c r="AVY2358" s="1359"/>
      <c r="AVZ2358" s="1359"/>
      <c r="AWA2358" s="1359"/>
      <c r="AWB2358" s="1359"/>
      <c r="AWC2358" s="1359"/>
      <c r="AWD2358" s="1359"/>
      <c r="AWE2358" s="1359"/>
      <c r="AWF2358" s="1359"/>
      <c r="AWG2358" s="1359"/>
      <c r="AWH2358" s="1359"/>
      <c r="AWI2358" s="1359"/>
      <c r="AWJ2358" s="1359"/>
      <c r="AWK2358" s="1359"/>
      <c r="AWL2358" s="1359"/>
      <c r="AWM2358" s="1359"/>
      <c r="AWN2358" s="1359"/>
      <c r="AWO2358" s="1359"/>
      <c r="AWP2358" s="1359"/>
      <c r="AWQ2358" s="1359"/>
      <c r="AWR2358" s="1359"/>
      <c r="AWS2358" s="1359"/>
      <c r="AWT2358" s="1359"/>
      <c r="AWU2358" s="1359"/>
      <c r="AWV2358" s="1359"/>
      <c r="AWW2358" s="1359"/>
      <c r="AWX2358" s="1359"/>
      <c r="AWY2358" s="1359"/>
      <c r="AWZ2358" s="1359"/>
      <c r="AXA2358" s="1359"/>
      <c r="AXB2358" s="1359"/>
      <c r="AXC2358" s="1359"/>
      <c r="AXD2358" s="1359"/>
      <c r="AXE2358" s="1359"/>
      <c r="AXF2358" s="1359"/>
      <c r="AXG2358" s="1359"/>
      <c r="AXH2358" s="1359"/>
      <c r="AXI2358" s="1359"/>
      <c r="AXJ2358" s="1359"/>
      <c r="AXK2358" s="1359"/>
      <c r="AXL2358" s="1359"/>
      <c r="AXM2358" s="1359"/>
      <c r="AXN2358" s="1359"/>
      <c r="AXO2358" s="1359"/>
      <c r="AXP2358" s="1359"/>
      <c r="AXQ2358" s="1359"/>
      <c r="AXR2358" s="1359"/>
      <c r="AXS2358" s="1359"/>
      <c r="AXT2358" s="1359"/>
      <c r="AXU2358" s="1359"/>
      <c r="AXV2358" s="1359"/>
      <c r="AXW2358" s="1359"/>
      <c r="AXX2358" s="1359"/>
      <c r="AXY2358" s="1359"/>
      <c r="AXZ2358" s="1359"/>
      <c r="AYA2358" s="1359"/>
      <c r="AYB2358" s="1359"/>
      <c r="AYC2358" s="1359"/>
      <c r="AYD2358" s="1359"/>
      <c r="AYE2358" s="1359"/>
      <c r="AYF2358" s="1359"/>
      <c r="AYG2358" s="1359"/>
      <c r="AYH2358" s="1359"/>
      <c r="AYI2358" s="1359"/>
      <c r="AYJ2358" s="1359"/>
      <c r="AYK2358" s="1359"/>
      <c r="AYL2358" s="1359"/>
      <c r="AYM2358" s="1359"/>
      <c r="AYN2358" s="1359"/>
      <c r="AYO2358" s="1359"/>
      <c r="AYP2358" s="1359"/>
      <c r="AYQ2358" s="1359"/>
      <c r="AYR2358" s="1359"/>
      <c r="AYS2358" s="1359"/>
      <c r="AYT2358" s="1359"/>
      <c r="AYU2358" s="1359"/>
      <c r="AYV2358" s="1359"/>
      <c r="AYW2358" s="1359"/>
      <c r="AYX2358" s="1359"/>
      <c r="AYY2358" s="1359"/>
      <c r="AYZ2358" s="1359"/>
      <c r="AZA2358" s="1359"/>
      <c r="AZB2358" s="1359"/>
      <c r="AZC2358" s="1359"/>
      <c r="AZD2358" s="1359"/>
      <c r="AZE2358" s="1359"/>
      <c r="AZF2358" s="1359"/>
      <c r="AZG2358" s="1359"/>
      <c r="AZH2358" s="1359"/>
      <c r="AZI2358" s="1359"/>
      <c r="AZJ2358" s="1359"/>
      <c r="AZK2358" s="1359"/>
      <c r="AZL2358" s="1359"/>
      <c r="AZM2358" s="1359"/>
      <c r="AZN2358" s="1359"/>
      <c r="AZO2358" s="1359"/>
      <c r="AZP2358" s="1359"/>
      <c r="AZQ2358" s="1359"/>
      <c r="AZR2358" s="1359"/>
      <c r="AZS2358" s="1359"/>
      <c r="AZT2358" s="1359"/>
      <c r="AZU2358" s="1359"/>
      <c r="AZV2358" s="1359"/>
      <c r="AZW2358" s="1359"/>
      <c r="AZX2358" s="1359"/>
      <c r="AZY2358" s="1359"/>
      <c r="AZZ2358" s="1359"/>
      <c r="BAA2358" s="1359"/>
      <c r="BAB2358" s="1359"/>
      <c r="BAC2358" s="1359"/>
      <c r="BAD2358" s="1359"/>
      <c r="BAE2358" s="1359"/>
      <c r="BAF2358" s="1359"/>
      <c r="BAG2358" s="1359"/>
      <c r="BAH2358" s="1359"/>
      <c r="BAI2358" s="1359"/>
      <c r="BAJ2358" s="1359"/>
      <c r="BAK2358" s="1359"/>
      <c r="BAL2358" s="1359"/>
      <c r="BAM2358" s="1359"/>
      <c r="BAN2358" s="1359"/>
      <c r="BAO2358" s="1359"/>
      <c r="BAP2358" s="1359"/>
      <c r="BAQ2358" s="1359"/>
      <c r="BAR2358" s="1359"/>
      <c r="BAS2358" s="1359"/>
      <c r="BAT2358" s="1359"/>
      <c r="BAU2358" s="1359"/>
      <c r="BAV2358" s="1359"/>
      <c r="BAW2358" s="1359"/>
      <c r="BAX2358" s="1359"/>
      <c r="BAY2358" s="1359"/>
      <c r="BAZ2358" s="1359"/>
      <c r="BBA2358" s="1359"/>
      <c r="BBB2358" s="1359"/>
      <c r="BBC2358" s="1359"/>
      <c r="BBD2358" s="1359"/>
      <c r="BBE2358" s="1359"/>
      <c r="BBF2358" s="1359"/>
      <c r="BBG2358" s="1359"/>
      <c r="BBH2358" s="1359"/>
      <c r="BBI2358" s="1359"/>
      <c r="BBJ2358" s="1359"/>
      <c r="BBK2358" s="1359"/>
      <c r="BBL2358" s="1359"/>
      <c r="BBM2358" s="1359"/>
      <c r="BBN2358" s="1359"/>
      <c r="BBO2358" s="1359"/>
      <c r="BBP2358" s="1359"/>
      <c r="BBQ2358" s="1359"/>
      <c r="BBR2358" s="1359"/>
      <c r="BBS2358" s="1359"/>
      <c r="BBT2358" s="1359"/>
      <c r="BBU2358" s="1359"/>
      <c r="BBV2358" s="1359"/>
      <c r="BBW2358" s="1359"/>
      <c r="BBX2358" s="1359"/>
      <c r="BBY2358" s="1359"/>
      <c r="BBZ2358" s="1359"/>
      <c r="BCA2358" s="1359"/>
      <c r="BCB2358" s="1359"/>
      <c r="BCC2358" s="1359"/>
      <c r="BCD2358" s="1359"/>
      <c r="BCE2358" s="1359"/>
      <c r="BCF2358" s="1359"/>
      <c r="BCG2358" s="1359"/>
      <c r="BCH2358" s="1359"/>
      <c r="BCI2358" s="1359"/>
      <c r="BCJ2358" s="1359"/>
      <c r="BCK2358" s="1359"/>
      <c r="BCL2358" s="1359"/>
      <c r="BCM2358" s="1359"/>
      <c r="BCN2358" s="1359"/>
      <c r="BCO2358" s="1359"/>
      <c r="BCP2358" s="1359"/>
      <c r="BCQ2358" s="1359"/>
      <c r="BCR2358" s="1359"/>
      <c r="BCS2358" s="1359"/>
      <c r="BCT2358" s="1359"/>
      <c r="BCU2358" s="1359"/>
      <c r="BCV2358" s="1359"/>
      <c r="BCW2358" s="1359"/>
      <c r="BCX2358" s="1359"/>
      <c r="BCY2358" s="1359"/>
      <c r="BCZ2358" s="1359"/>
      <c r="BDA2358" s="1359"/>
      <c r="BDB2358" s="1359"/>
      <c r="BDC2358" s="1359"/>
      <c r="BDD2358" s="1359"/>
      <c r="BDE2358" s="1359"/>
      <c r="BDF2358" s="1359"/>
      <c r="BDG2358" s="1359"/>
      <c r="BDH2358" s="1359"/>
      <c r="BDI2358" s="1359"/>
      <c r="BDJ2358" s="1359"/>
      <c r="BDK2358" s="1359"/>
      <c r="BDL2358" s="1359"/>
      <c r="BDM2358" s="1359"/>
      <c r="BDN2358" s="1359"/>
      <c r="BDO2358" s="1359"/>
      <c r="BDP2358" s="1359"/>
      <c r="BDQ2358" s="1359"/>
      <c r="BDR2358" s="1359"/>
      <c r="BDS2358" s="1359"/>
      <c r="BDT2358" s="1359"/>
      <c r="BDU2358" s="1359"/>
      <c r="BDV2358" s="1359"/>
      <c r="BDW2358" s="1359"/>
      <c r="BDX2358" s="1359"/>
      <c r="BDY2358" s="1359"/>
      <c r="BDZ2358" s="1359"/>
      <c r="BEA2358" s="1359"/>
      <c r="BEB2358" s="1359"/>
      <c r="BEC2358" s="1359"/>
      <c r="BED2358" s="1359"/>
      <c r="BEE2358" s="1359"/>
      <c r="BEF2358" s="1359"/>
      <c r="BEG2358" s="1359"/>
      <c r="BEH2358" s="1359"/>
      <c r="BEI2358" s="1359"/>
      <c r="BEJ2358" s="1359"/>
      <c r="BEK2358" s="1359"/>
      <c r="BEL2358" s="1359"/>
      <c r="BEM2358" s="1359"/>
      <c r="BEN2358" s="1359"/>
      <c r="BEO2358" s="1359"/>
      <c r="BEP2358" s="1359"/>
      <c r="BEQ2358" s="1359"/>
      <c r="BER2358" s="1359"/>
      <c r="BES2358" s="1359"/>
      <c r="BET2358" s="1359"/>
      <c r="BEU2358" s="1359"/>
      <c r="BEV2358" s="1359"/>
      <c r="BEW2358" s="1359"/>
      <c r="BEX2358" s="1359"/>
      <c r="BEY2358" s="1359"/>
      <c r="BEZ2358" s="1359"/>
      <c r="BFA2358" s="1359"/>
      <c r="BFB2358" s="1359"/>
      <c r="BFC2358" s="1359"/>
      <c r="BFD2358" s="1359"/>
      <c r="BFE2358" s="1359"/>
      <c r="BFF2358" s="1359"/>
      <c r="BFG2358" s="1359"/>
      <c r="BFH2358" s="1359"/>
      <c r="BFI2358" s="1359"/>
      <c r="BFJ2358" s="1359"/>
      <c r="BFK2358" s="1359"/>
      <c r="BFL2358" s="1359"/>
      <c r="BFM2358" s="1359"/>
      <c r="BFN2358" s="1359"/>
      <c r="BFO2358" s="1359"/>
      <c r="BFP2358" s="1359"/>
      <c r="BFQ2358" s="1359"/>
      <c r="BFR2358" s="1359"/>
      <c r="BFS2358" s="1359"/>
      <c r="BFT2358" s="1359"/>
      <c r="BFU2358" s="1359"/>
      <c r="BFV2358" s="1359"/>
      <c r="BFW2358" s="1359"/>
      <c r="BFX2358" s="1359"/>
      <c r="BFY2358" s="1359"/>
      <c r="BFZ2358" s="1359"/>
      <c r="BGA2358" s="1359"/>
      <c r="BGB2358" s="1359"/>
      <c r="BGC2358" s="1359"/>
      <c r="BGD2358" s="1359"/>
      <c r="BGE2358" s="1359"/>
      <c r="BGF2358" s="1359"/>
      <c r="BGG2358" s="1359"/>
      <c r="BGH2358" s="1359"/>
      <c r="BGI2358" s="1359"/>
      <c r="BGJ2358" s="1359"/>
      <c r="BGK2358" s="1359"/>
      <c r="BGL2358" s="1359"/>
      <c r="BGM2358" s="1359"/>
      <c r="BGN2358" s="1359"/>
      <c r="BGO2358" s="1359"/>
      <c r="BGP2358" s="1359"/>
      <c r="BGQ2358" s="1359"/>
      <c r="BGR2358" s="1359"/>
      <c r="BGS2358" s="1359"/>
      <c r="BGT2358" s="1359"/>
      <c r="BGU2358" s="1359"/>
      <c r="BGV2358" s="1359"/>
      <c r="BGW2358" s="1359"/>
      <c r="BGX2358" s="1359"/>
      <c r="BGY2358" s="1359"/>
      <c r="BGZ2358" s="1359"/>
      <c r="BHA2358" s="1359"/>
      <c r="BHB2358" s="1359"/>
      <c r="BHC2358" s="1359"/>
      <c r="BHD2358" s="1359"/>
      <c r="BHE2358" s="1359"/>
      <c r="BHF2358" s="1359"/>
      <c r="BHG2358" s="1359"/>
      <c r="BHH2358" s="1359"/>
      <c r="BHI2358" s="1359"/>
      <c r="BHJ2358" s="1359"/>
      <c r="BHK2358" s="1359"/>
      <c r="BHL2358" s="1359"/>
      <c r="BHM2358" s="1359"/>
      <c r="BHN2358" s="1359"/>
      <c r="BHO2358" s="1359"/>
      <c r="BHP2358" s="1359"/>
      <c r="BHQ2358" s="1359"/>
      <c r="BHR2358" s="1359"/>
      <c r="BHS2358" s="1359"/>
      <c r="BHT2358" s="1359"/>
      <c r="BHU2358" s="1359"/>
      <c r="BHV2358" s="1359"/>
      <c r="BHW2358" s="1359"/>
      <c r="BHX2358" s="1359"/>
      <c r="BHY2358" s="1359"/>
      <c r="BHZ2358" s="1359"/>
      <c r="BIA2358" s="1359"/>
      <c r="BIB2358" s="1359"/>
      <c r="BIC2358" s="1359"/>
      <c r="BID2358" s="1359"/>
      <c r="BIE2358" s="1359"/>
      <c r="BIF2358" s="1359"/>
      <c r="BIG2358" s="1359"/>
      <c r="BIH2358" s="1359"/>
      <c r="BII2358" s="1359"/>
      <c r="BIJ2358" s="1359"/>
      <c r="BIK2358" s="1359"/>
      <c r="BIL2358" s="1359"/>
      <c r="BIM2358" s="1359"/>
      <c r="BIN2358" s="1359"/>
      <c r="BIO2358" s="1359"/>
      <c r="BIP2358" s="1359"/>
      <c r="BIQ2358" s="1359"/>
      <c r="BIR2358" s="1359"/>
      <c r="BIS2358" s="1359"/>
      <c r="BIT2358" s="1359"/>
      <c r="BIU2358" s="1359"/>
      <c r="BIV2358" s="1359"/>
      <c r="BIW2358" s="1359"/>
      <c r="BIX2358" s="1359"/>
      <c r="BIY2358" s="1359"/>
      <c r="BIZ2358" s="1359"/>
      <c r="BJA2358" s="1359"/>
      <c r="BJB2358" s="1359"/>
      <c r="BJC2358" s="1359"/>
      <c r="BJD2358" s="1359"/>
      <c r="BJE2358" s="1359"/>
      <c r="BJF2358" s="1359"/>
      <c r="BJG2358" s="1359"/>
      <c r="BJH2358" s="1359"/>
      <c r="BJI2358" s="1359"/>
      <c r="BJJ2358" s="1359"/>
      <c r="BJK2358" s="1359"/>
      <c r="BJL2358" s="1359"/>
      <c r="BJM2358" s="1359"/>
      <c r="BJN2358" s="1359"/>
      <c r="BJO2358" s="1359"/>
      <c r="BJP2358" s="1359"/>
      <c r="BJQ2358" s="1359"/>
      <c r="BJR2358" s="1359"/>
      <c r="BJS2358" s="1359"/>
      <c r="BJT2358" s="1359"/>
      <c r="BJU2358" s="1359"/>
      <c r="BJV2358" s="1359"/>
      <c r="BJW2358" s="1359"/>
      <c r="BJX2358" s="1359"/>
      <c r="BJY2358" s="1359"/>
      <c r="BJZ2358" s="1359"/>
      <c r="BKA2358" s="1359"/>
      <c r="BKB2358" s="1359"/>
      <c r="BKC2358" s="1359"/>
      <c r="BKD2358" s="1359"/>
      <c r="BKE2358" s="1359"/>
      <c r="BKF2358" s="1359"/>
      <c r="BKG2358" s="1359"/>
      <c r="BKH2358" s="1359"/>
      <c r="BKI2358" s="1359"/>
      <c r="BKJ2358" s="1359"/>
      <c r="BKK2358" s="1359"/>
      <c r="BKL2358" s="1359"/>
      <c r="BKM2358" s="1359"/>
      <c r="BKN2358" s="1359"/>
      <c r="BKO2358" s="1359"/>
      <c r="BKP2358" s="1359"/>
      <c r="BKQ2358" s="1359"/>
      <c r="BKR2358" s="1359"/>
      <c r="BKS2358" s="1359"/>
      <c r="BKT2358" s="1359"/>
      <c r="BKU2358" s="1359"/>
      <c r="BKV2358" s="1359"/>
      <c r="BKW2358" s="1359"/>
      <c r="BKX2358" s="1359"/>
      <c r="BKY2358" s="1359"/>
      <c r="BKZ2358" s="1359"/>
      <c r="BLA2358" s="1359"/>
      <c r="BLB2358" s="1359"/>
      <c r="BLC2358" s="1359"/>
      <c r="BLD2358" s="1359"/>
      <c r="BLE2358" s="1359"/>
      <c r="BLF2358" s="1359"/>
      <c r="BLG2358" s="1359"/>
      <c r="BLH2358" s="1359"/>
      <c r="BLI2358" s="1359"/>
      <c r="BLJ2358" s="1359"/>
      <c r="BLK2358" s="1359"/>
      <c r="BLL2358" s="1359"/>
      <c r="BLM2358" s="1359"/>
      <c r="BLN2358" s="1359"/>
      <c r="BLO2358" s="1359"/>
      <c r="BLP2358" s="1359"/>
      <c r="BLQ2358" s="1359"/>
      <c r="BLR2358" s="1359"/>
      <c r="BLS2358" s="1359"/>
      <c r="BLT2358" s="1359"/>
      <c r="BLU2358" s="1359"/>
      <c r="BLV2358" s="1359"/>
      <c r="BLW2358" s="1359"/>
      <c r="BLX2358" s="1359"/>
      <c r="BLY2358" s="1359"/>
      <c r="BLZ2358" s="1359"/>
      <c r="BMA2358" s="1359"/>
      <c r="BMB2358" s="1359"/>
      <c r="BMC2358" s="1359"/>
      <c r="BMD2358" s="1359"/>
      <c r="BME2358" s="1359"/>
      <c r="BMF2358" s="1359"/>
      <c r="BMG2358" s="1359"/>
      <c r="BMH2358" s="1359"/>
      <c r="BMI2358" s="1359"/>
      <c r="BMJ2358" s="1359"/>
      <c r="BMK2358" s="1359"/>
      <c r="BML2358" s="1359"/>
      <c r="BMM2358" s="1359"/>
      <c r="BMN2358" s="1359"/>
      <c r="BMO2358" s="1359"/>
      <c r="BMP2358" s="1359"/>
      <c r="BMQ2358" s="1359"/>
      <c r="BMR2358" s="1359"/>
      <c r="BMS2358" s="1359"/>
      <c r="BMT2358" s="1359"/>
      <c r="BMU2358" s="1359"/>
      <c r="BMV2358" s="1359"/>
      <c r="BMW2358" s="1359"/>
      <c r="BMX2358" s="1359"/>
      <c r="BMY2358" s="1359"/>
      <c r="BMZ2358" s="1359"/>
      <c r="BNA2358" s="1359"/>
      <c r="BNB2358" s="1359"/>
      <c r="BNC2358" s="1359"/>
      <c r="BND2358" s="1359"/>
      <c r="BNE2358" s="1359"/>
      <c r="BNF2358" s="1359"/>
      <c r="BNG2358" s="1359"/>
      <c r="BNH2358" s="1359"/>
      <c r="BNI2358" s="1359"/>
      <c r="BNJ2358" s="1359"/>
      <c r="BNK2358" s="1359"/>
      <c r="BNL2358" s="1359"/>
      <c r="BNM2358" s="1359"/>
      <c r="BNN2358" s="1359"/>
      <c r="BNO2358" s="1359"/>
      <c r="BNP2358" s="1359"/>
      <c r="BNQ2358" s="1359"/>
      <c r="BNR2358" s="1359"/>
      <c r="BNS2358" s="1359"/>
      <c r="BNT2358" s="1359"/>
      <c r="BNU2358" s="1359"/>
      <c r="BNV2358" s="1359"/>
      <c r="BNW2358" s="1359"/>
      <c r="BNX2358" s="1359"/>
      <c r="BNY2358" s="1359"/>
      <c r="BNZ2358" s="1359"/>
      <c r="BOA2358" s="1359"/>
      <c r="BOB2358" s="1359"/>
      <c r="BOC2358" s="1359"/>
      <c r="BOD2358" s="1359"/>
      <c r="BOE2358" s="1359"/>
      <c r="BOF2358" s="1359"/>
      <c r="BOG2358" s="1359"/>
      <c r="BOH2358" s="1359"/>
      <c r="BOI2358" s="1359"/>
      <c r="BOJ2358" s="1359"/>
      <c r="BOK2358" s="1359"/>
      <c r="BOL2358" s="1359"/>
      <c r="BOM2358" s="1359"/>
      <c r="BON2358" s="1359"/>
      <c r="BOO2358" s="1359"/>
      <c r="BOP2358" s="1359"/>
      <c r="BOQ2358" s="1359"/>
      <c r="BOR2358" s="1359"/>
      <c r="BOS2358" s="1359"/>
      <c r="BOT2358" s="1359"/>
      <c r="BOU2358" s="1359"/>
      <c r="BOV2358" s="1359"/>
      <c r="BOW2358" s="1359"/>
      <c r="BOX2358" s="1359"/>
      <c r="BOY2358" s="1359"/>
      <c r="BOZ2358" s="1359"/>
      <c r="BPA2358" s="1359"/>
      <c r="BPB2358" s="1359"/>
      <c r="BPC2358" s="1359"/>
      <c r="BPD2358" s="1359"/>
      <c r="BPE2358" s="1359"/>
      <c r="BPF2358" s="1359"/>
      <c r="BPG2358" s="1359"/>
      <c r="BPH2358" s="1359"/>
      <c r="BPI2358" s="1359"/>
      <c r="BPJ2358" s="1359"/>
      <c r="BPK2358" s="1359"/>
      <c r="BPL2358" s="1359"/>
      <c r="BPM2358" s="1359"/>
      <c r="BPN2358" s="1359"/>
      <c r="BPO2358" s="1359"/>
      <c r="BPP2358" s="1359"/>
      <c r="BPQ2358" s="1359"/>
      <c r="BPR2358" s="1359"/>
      <c r="BPS2358" s="1359"/>
      <c r="BPT2358" s="1359"/>
      <c r="BPU2358" s="1359"/>
      <c r="BPV2358" s="1359"/>
      <c r="BPW2358" s="1359"/>
      <c r="BPX2358" s="1359"/>
      <c r="BPY2358" s="1359"/>
      <c r="BPZ2358" s="1359"/>
      <c r="BQA2358" s="1359"/>
      <c r="BQB2358" s="1359"/>
      <c r="BQC2358" s="1359"/>
      <c r="BQD2358" s="1359"/>
      <c r="BQE2358" s="1359"/>
      <c r="BQF2358" s="1359"/>
      <c r="BQG2358" s="1359"/>
      <c r="BQH2358" s="1359"/>
      <c r="BQI2358" s="1359"/>
      <c r="BQJ2358" s="1359"/>
      <c r="BQK2358" s="1359"/>
      <c r="BQL2358" s="1359"/>
      <c r="BQM2358" s="1359"/>
      <c r="BQN2358" s="1359"/>
      <c r="BQO2358" s="1359"/>
      <c r="BQP2358" s="1359"/>
      <c r="BQQ2358" s="1359"/>
      <c r="BQR2358" s="1359"/>
      <c r="BQS2358" s="1359"/>
      <c r="BQT2358" s="1359"/>
      <c r="BQU2358" s="1359"/>
      <c r="BQV2358" s="1359"/>
      <c r="BQW2358" s="1359"/>
      <c r="BQX2358" s="1359"/>
      <c r="BQY2358" s="1359"/>
      <c r="BQZ2358" s="1359"/>
      <c r="BRA2358" s="1359"/>
      <c r="BRB2358" s="1359"/>
      <c r="BRC2358" s="1359"/>
      <c r="BRD2358" s="1359"/>
      <c r="BRE2358" s="1359"/>
      <c r="BRF2358" s="1359"/>
      <c r="BRG2358" s="1359"/>
      <c r="BRH2358" s="1359"/>
      <c r="BRI2358" s="1359"/>
      <c r="BRJ2358" s="1359"/>
      <c r="BRK2358" s="1359"/>
      <c r="BRL2358" s="1359"/>
      <c r="BRM2358" s="1359"/>
      <c r="BRN2358" s="1359"/>
      <c r="BRO2358" s="1359"/>
      <c r="BRP2358" s="1359"/>
      <c r="BRQ2358" s="1359"/>
      <c r="BRR2358" s="1359"/>
      <c r="BRS2358" s="1359"/>
      <c r="BRT2358" s="1359"/>
      <c r="BRU2358" s="1359"/>
      <c r="BRV2358" s="1359"/>
      <c r="BRW2358" s="1359"/>
      <c r="BRX2358" s="1359"/>
      <c r="BRY2358" s="1359"/>
      <c r="BRZ2358" s="1359"/>
      <c r="BSA2358" s="1359"/>
      <c r="BSB2358" s="1359"/>
      <c r="BSC2358" s="1359"/>
      <c r="BSD2358" s="1359"/>
      <c r="BSE2358" s="1359"/>
      <c r="BSF2358" s="1359"/>
      <c r="BSG2358" s="1359"/>
      <c r="BSH2358" s="1359"/>
      <c r="BSI2358" s="1359"/>
      <c r="BSJ2358" s="1359"/>
      <c r="BSK2358" s="1359"/>
      <c r="BSL2358" s="1359"/>
      <c r="BSM2358" s="1359"/>
      <c r="BSN2358" s="1359"/>
      <c r="BSO2358" s="1359"/>
      <c r="BSP2358" s="1359"/>
      <c r="BSQ2358" s="1359"/>
      <c r="BSR2358" s="1359"/>
      <c r="BSS2358" s="1359"/>
      <c r="BST2358" s="1359"/>
      <c r="BSU2358" s="1359"/>
      <c r="BSV2358" s="1359"/>
      <c r="BSW2358" s="1359"/>
      <c r="BSX2358" s="1359"/>
      <c r="BSY2358" s="1359"/>
      <c r="BSZ2358" s="1359"/>
      <c r="BTA2358" s="1359"/>
      <c r="BTB2358" s="1359"/>
      <c r="BTC2358" s="1359"/>
      <c r="BTD2358" s="1359"/>
      <c r="BTE2358" s="1359"/>
      <c r="BTF2358" s="1359"/>
      <c r="BTG2358" s="1359"/>
      <c r="BTH2358" s="1359"/>
      <c r="BTI2358" s="1359"/>
      <c r="BTJ2358" s="1359"/>
      <c r="BTK2358" s="1359"/>
      <c r="BTL2358" s="1359"/>
      <c r="BTM2358" s="1359"/>
      <c r="BTN2358" s="1359"/>
      <c r="BTO2358" s="1359"/>
      <c r="BTP2358" s="1359"/>
      <c r="BTQ2358" s="1359"/>
      <c r="BTR2358" s="1359"/>
      <c r="BTS2358" s="1359"/>
      <c r="BTT2358" s="1359"/>
      <c r="BTU2358" s="1359"/>
      <c r="BTV2358" s="1359"/>
      <c r="BTW2358" s="1359"/>
      <c r="BTX2358" s="1359"/>
      <c r="BTY2358" s="1359"/>
      <c r="BTZ2358" s="1359"/>
      <c r="BUA2358" s="1359"/>
      <c r="BUB2358" s="1359"/>
      <c r="BUC2358" s="1359"/>
      <c r="BUD2358" s="1359"/>
      <c r="BUE2358" s="1359"/>
      <c r="BUF2358" s="1359"/>
      <c r="BUG2358" s="1359"/>
      <c r="BUH2358" s="1359"/>
      <c r="BUI2358" s="1359"/>
      <c r="BUJ2358" s="1359"/>
      <c r="BUK2358" s="1359"/>
      <c r="BUL2358" s="1359"/>
      <c r="BUM2358" s="1359"/>
      <c r="BUN2358" s="1359"/>
      <c r="BUO2358" s="1359"/>
      <c r="BUP2358" s="1359"/>
      <c r="BUQ2358" s="1359"/>
      <c r="BUR2358" s="1359"/>
      <c r="BUS2358" s="1359"/>
      <c r="BUT2358" s="1359"/>
      <c r="BUU2358" s="1359"/>
      <c r="BUV2358" s="1359"/>
      <c r="BUW2358" s="1359"/>
      <c r="BUX2358" s="1359"/>
      <c r="BUY2358" s="1359"/>
      <c r="BUZ2358" s="1359"/>
      <c r="BVA2358" s="1359"/>
      <c r="BVB2358" s="1359"/>
      <c r="BVC2358" s="1359"/>
      <c r="BVD2358" s="1359"/>
      <c r="BVE2358" s="1359"/>
      <c r="BVF2358" s="1359"/>
      <c r="BVG2358" s="1359"/>
      <c r="BVH2358" s="1359"/>
      <c r="BVI2358" s="1359"/>
      <c r="BVJ2358" s="1359"/>
      <c r="BVK2358" s="1359"/>
      <c r="BVL2358" s="1359"/>
      <c r="BVM2358" s="1359"/>
      <c r="BVN2358" s="1359"/>
      <c r="BVO2358" s="1359"/>
      <c r="BVP2358" s="1359"/>
      <c r="BVQ2358" s="1359"/>
      <c r="BVR2358" s="1359"/>
      <c r="BVS2358" s="1359"/>
      <c r="BVT2358" s="1359"/>
      <c r="BVU2358" s="1359"/>
      <c r="BVV2358" s="1359"/>
      <c r="BVW2358" s="1359"/>
      <c r="BVX2358" s="1359"/>
      <c r="BVY2358" s="1359"/>
      <c r="BVZ2358" s="1359"/>
      <c r="BWA2358" s="1359"/>
      <c r="BWB2358" s="1359"/>
      <c r="BWC2358" s="1359"/>
      <c r="BWD2358" s="1359"/>
      <c r="BWE2358" s="1359"/>
      <c r="BWF2358" s="1359"/>
      <c r="BWG2358" s="1359"/>
      <c r="BWH2358" s="1359"/>
      <c r="BWI2358" s="1359"/>
      <c r="BWJ2358" s="1359"/>
      <c r="BWK2358" s="1359"/>
      <c r="BWL2358" s="1359"/>
      <c r="BWM2358" s="1359"/>
      <c r="BWN2358" s="1359"/>
      <c r="BWO2358" s="1359"/>
      <c r="BWP2358" s="1359"/>
      <c r="BWQ2358" s="1359"/>
      <c r="BWR2358" s="1359"/>
      <c r="BWS2358" s="1359"/>
      <c r="BWT2358" s="1359"/>
      <c r="BWU2358" s="1359"/>
      <c r="BWV2358" s="1359"/>
      <c r="BWW2358" s="1359"/>
      <c r="BWX2358" s="1359"/>
      <c r="BWY2358" s="1359"/>
      <c r="BWZ2358" s="1359"/>
      <c r="BXA2358" s="1359"/>
      <c r="BXB2358" s="1359"/>
      <c r="BXC2358" s="1359"/>
      <c r="BXD2358" s="1359"/>
      <c r="BXE2358" s="1359"/>
      <c r="BXF2358" s="1359"/>
      <c r="BXG2358" s="1359"/>
      <c r="BXH2358" s="1359"/>
      <c r="BXI2358" s="1359"/>
      <c r="BXJ2358" s="1359"/>
      <c r="BXK2358" s="1359"/>
      <c r="BXL2358" s="1359"/>
      <c r="BXM2358" s="1359"/>
      <c r="BXN2358" s="1359"/>
      <c r="BXO2358" s="1359"/>
      <c r="BXP2358" s="1359"/>
      <c r="BXQ2358" s="1359"/>
      <c r="BXR2358" s="1359"/>
      <c r="BXS2358" s="1359"/>
      <c r="BXT2358" s="1359"/>
      <c r="BXU2358" s="1359"/>
      <c r="BXV2358" s="1359"/>
      <c r="BXW2358" s="1359"/>
      <c r="BXX2358" s="1359"/>
      <c r="BXY2358" s="1359"/>
      <c r="BXZ2358" s="1359"/>
      <c r="BYA2358" s="1359"/>
      <c r="BYB2358" s="1359"/>
      <c r="BYC2358" s="1359"/>
      <c r="BYD2358" s="1359"/>
      <c r="BYE2358" s="1359"/>
      <c r="BYF2358" s="1359"/>
      <c r="BYG2358" s="1359"/>
      <c r="BYH2358" s="1359"/>
      <c r="BYI2358" s="1359"/>
      <c r="BYJ2358" s="1359"/>
      <c r="BYK2358" s="1359"/>
      <c r="BYL2358" s="1359"/>
      <c r="BYM2358" s="1359"/>
      <c r="BYN2358" s="1359"/>
      <c r="BYO2358" s="1359"/>
      <c r="BYP2358" s="1359"/>
      <c r="BYQ2358" s="1359"/>
      <c r="BYR2358" s="1359"/>
      <c r="BYS2358" s="1359"/>
      <c r="BYT2358" s="1359"/>
      <c r="BYU2358" s="1359"/>
      <c r="BYV2358" s="1359"/>
      <c r="BYW2358" s="1359"/>
      <c r="BYX2358" s="1359"/>
      <c r="BYY2358" s="1359"/>
      <c r="BYZ2358" s="1359"/>
      <c r="BZA2358" s="1359"/>
      <c r="BZB2358" s="1359"/>
      <c r="BZC2358" s="1359"/>
      <c r="BZD2358" s="1359"/>
      <c r="BZE2358" s="1359"/>
      <c r="BZF2358" s="1359"/>
      <c r="BZG2358" s="1359"/>
      <c r="BZH2358" s="1359"/>
      <c r="BZI2358" s="1359"/>
      <c r="BZJ2358" s="1359"/>
      <c r="BZK2358" s="1359"/>
      <c r="BZL2358" s="1359"/>
      <c r="BZM2358" s="1359"/>
      <c r="BZN2358" s="1359"/>
      <c r="BZO2358" s="1359"/>
      <c r="BZP2358" s="1359"/>
      <c r="BZQ2358" s="1359"/>
      <c r="BZR2358" s="1359"/>
      <c r="BZS2358" s="1359"/>
      <c r="BZT2358" s="1359"/>
      <c r="BZU2358" s="1359"/>
      <c r="BZV2358" s="1359"/>
      <c r="BZW2358" s="1359"/>
      <c r="BZX2358" s="1359"/>
      <c r="BZY2358" s="1359"/>
      <c r="BZZ2358" s="1359"/>
      <c r="CAA2358" s="1359"/>
      <c r="CAB2358" s="1359"/>
      <c r="CAC2358" s="1359"/>
      <c r="CAD2358" s="1359"/>
      <c r="CAE2358" s="1359"/>
      <c r="CAF2358" s="1359"/>
      <c r="CAG2358" s="1359"/>
      <c r="CAH2358" s="1359"/>
      <c r="CAI2358" s="1359"/>
      <c r="CAJ2358" s="1359"/>
      <c r="CAK2358" s="1359"/>
      <c r="CAL2358" s="1359"/>
      <c r="CAM2358" s="1359"/>
      <c r="CAN2358" s="1359"/>
      <c r="CAO2358" s="1359"/>
      <c r="CAP2358" s="1359"/>
      <c r="CAQ2358" s="1359"/>
      <c r="CAR2358" s="1359"/>
      <c r="CAS2358" s="1359"/>
      <c r="CAT2358" s="1359"/>
      <c r="CAU2358" s="1359"/>
      <c r="CAV2358" s="1359"/>
      <c r="CAW2358" s="1359"/>
      <c r="CAX2358" s="1359"/>
      <c r="CAY2358" s="1359"/>
      <c r="CAZ2358" s="1359"/>
      <c r="CBA2358" s="1359"/>
      <c r="CBB2358" s="1359"/>
      <c r="CBC2358" s="1359"/>
      <c r="CBD2358" s="1359"/>
      <c r="CBE2358" s="1359"/>
      <c r="CBF2358" s="1359"/>
      <c r="CBG2358" s="1359"/>
      <c r="CBH2358" s="1359"/>
      <c r="CBI2358" s="1359"/>
      <c r="CBJ2358" s="1359"/>
      <c r="CBK2358" s="1359"/>
      <c r="CBL2358" s="1359"/>
      <c r="CBM2358" s="1359"/>
      <c r="CBN2358" s="1359"/>
      <c r="CBO2358" s="1359"/>
      <c r="CBP2358" s="1359"/>
      <c r="CBQ2358" s="1359"/>
      <c r="CBR2358" s="1359"/>
      <c r="CBS2358" s="1359"/>
      <c r="CBT2358" s="1359"/>
      <c r="CBU2358" s="1359"/>
      <c r="CBV2358" s="1359"/>
      <c r="CBW2358" s="1359"/>
      <c r="CBX2358" s="1359"/>
      <c r="CBY2358" s="1359"/>
      <c r="CBZ2358" s="1359"/>
      <c r="CCA2358" s="1359"/>
      <c r="CCB2358" s="1359"/>
      <c r="CCC2358" s="1359"/>
      <c r="CCD2358" s="1359"/>
      <c r="CCE2358" s="1359"/>
      <c r="CCF2358" s="1359"/>
      <c r="CCG2358" s="1359"/>
      <c r="CCH2358" s="1359"/>
      <c r="CCI2358" s="1359"/>
      <c r="CCJ2358" s="1359"/>
      <c r="CCK2358" s="1359"/>
      <c r="CCL2358" s="1359"/>
      <c r="CCM2358" s="1359"/>
      <c r="CCN2358" s="1359"/>
      <c r="CCO2358" s="1359"/>
      <c r="CCP2358" s="1359"/>
      <c r="CCQ2358" s="1359"/>
      <c r="CCR2358" s="1359"/>
      <c r="CCS2358" s="1359"/>
      <c r="CCT2358" s="1359"/>
      <c r="CCU2358" s="1359"/>
      <c r="CCV2358" s="1359"/>
      <c r="CCW2358" s="1359"/>
      <c r="CCX2358" s="1359"/>
      <c r="CCY2358" s="1359"/>
      <c r="CCZ2358" s="1359"/>
      <c r="CDA2358" s="1359"/>
      <c r="CDB2358" s="1359"/>
      <c r="CDC2358" s="1359"/>
      <c r="CDD2358" s="1359"/>
      <c r="CDE2358" s="1359"/>
      <c r="CDF2358" s="1359"/>
      <c r="CDG2358" s="1359"/>
      <c r="CDH2358" s="1359"/>
      <c r="CDI2358" s="1359"/>
      <c r="CDJ2358" s="1359"/>
      <c r="CDK2358" s="1359"/>
      <c r="CDL2358" s="1359"/>
      <c r="CDM2358" s="1359"/>
      <c r="CDN2358" s="1359"/>
      <c r="CDO2358" s="1359"/>
      <c r="CDP2358" s="1359"/>
      <c r="CDQ2358" s="1359"/>
      <c r="CDR2358" s="1359"/>
      <c r="CDS2358" s="1359"/>
      <c r="CDT2358" s="1359"/>
      <c r="CDU2358" s="1359"/>
      <c r="CDV2358" s="1359"/>
      <c r="CDW2358" s="1359"/>
      <c r="CDX2358" s="1359"/>
      <c r="CDY2358" s="1359"/>
      <c r="CDZ2358" s="1359"/>
      <c r="CEA2358" s="1359"/>
      <c r="CEB2358" s="1359"/>
      <c r="CEC2358" s="1359"/>
      <c r="CED2358" s="1359"/>
      <c r="CEE2358" s="1359"/>
      <c r="CEF2358" s="1359"/>
      <c r="CEG2358" s="1359"/>
      <c r="CEH2358" s="1359"/>
      <c r="CEI2358" s="1359"/>
      <c r="CEJ2358" s="1359"/>
      <c r="CEK2358" s="1359"/>
      <c r="CEL2358" s="1359"/>
      <c r="CEM2358" s="1359"/>
      <c r="CEN2358" s="1359"/>
      <c r="CEO2358" s="1359"/>
      <c r="CEP2358" s="1359"/>
      <c r="CEQ2358" s="1359"/>
      <c r="CER2358" s="1359"/>
      <c r="CES2358" s="1359"/>
      <c r="CET2358" s="1359"/>
      <c r="CEU2358" s="1359"/>
      <c r="CEV2358" s="1359"/>
      <c r="CEW2358" s="1359"/>
      <c r="CEX2358" s="1359"/>
      <c r="CEY2358" s="1359"/>
      <c r="CEZ2358" s="1359"/>
      <c r="CFA2358" s="1359"/>
      <c r="CFB2358" s="1359"/>
      <c r="CFC2358" s="1359"/>
      <c r="CFD2358" s="1359"/>
      <c r="CFE2358" s="1359"/>
      <c r="CFF2358" s="1359"/>
      <c r="CFG2358" s="1359"/>
      <c r="CFH2358" s="1359"/>
      <c r="CFI2358" s="1359"/>
      <c r="CFJ2358" s="1359"/>
      <c r="CFK2358" s="1359"/>
      <c r="CFL2358" s="1359"/>
      <c r="CFM2358" s="1359"/>
      <c r="CFN2358" s="1359"/>
      <c r="CFO2358" s="1359"/>
      <c r="CFP2358" s="1359"/>
      <c r="CFQ2358" s="1359"/>
      <c r="CFR2358" s="1359"/>
      <c r="CFS2358" s="1359"/>
      <c r="CFT2358" s="1359"/>
      <c r="CFU2358" s="1359"/>
      <c r="CFV2358" s="1359"/>
      <c r="CFW2358" s="1359"/>
      <c r="CFX2358" s="1359"/>
      <c r="CFY2358" s="1359"/>
      <c r="CFZ2358" s="1359"/>
      <c r="CGA2358" s="1359"/>
      <c r="CGB2358" s="1359"/>
      <c r="CGC2358" s="1359"/>
      <c r="CGD2358" s="1359"/>
      <c r="CGE2358" s="1359"/>
      <c r="CGF2358" s="1359"/>
      <c r="CGG2358" s="1359"/>
      <c r="CGH2358" s="1359"/>
      <c r="CGI2358" s="1359"/>
      <c r="CGJ2358" s="1359"/>
      <c r="CGK2358" s="1359"/>
      <c r="CGL2358" s="1359"/>
      <c r="CGM2358" s="1359"/>
      <c r="CGN2358" s="1359"/>
      <c r="CGO2358" s="1359"/>
      <c r="CGP2358" s="1359"/>
      <c r="CGQ2358" s="1359"/>
      <c r="CGR2358" s="1359"/>
      <c r="CGS2358" s="1359"/>
      <c r="CGT2358" s="1359"/>
      <c r="CGU2358" s="1359"/>
      <c r="CGV2358" s="1359"/>
      <c r="CGW2358" s="1359"/>
      <c r="CGX2358" s="1359"/>
      <c r="CGY2358" s="1359"/>
      <c r="CGZ2358" s="1359"/>
      <c r="CHA2358" s="1359"/>
      <c r="CHB2358" s="1359"/>
      <c r="CHC2358" s="1359"/>
      <c r="CHD2358" s="1359"/>
      <c r="CHE2358" s="1359"/>
      <c r="CHF2358" s="1359"/>
      <c r="CHG2358" s="1359"/>
      <c r="CHH2358" s="1359"/>
      <c r="CHI2358" s="1359"/>
      <c r="CHJ2358" s="1359"/>
      <c r="CHK2358" s="1359"/>
      <c r="CHL2358" s="1359"/>
      <c r="CHM2358" s="1359"/>
      <c r="CHN2358" s="1359"/>
      <c r="CHO2358" s="1359"/>
      <c r="CHP2358" s="1359"/>
      <c r="CHQ2358" s="1359"/>
      <c r="CHR2358" s="1359"/>
      <c r="CHS2358" s="1359"/>
      <c r="CHT2358" s="1359"/>
      <c r="CHU2358" s="1359"/>
      <c r="CHV2358" s="1359"/>
      <c r="CHW2358" s="1359"/>
      <c r="CHX2358" s="1359"/>
      <c r="CHY2358" s="1359"/>
      <c r="CHZ2358" s="1359"/>
      <c r="CIA2358" s="1359"/>
      <c r="CIB2358" s="1359"/>
      <c r="CIC2358" s="1359"/>
      <c r="CID2358" s="1359"/>
      <c r="CIE2358" s="1359"/>
      <c r="CIF2358" s="1359"/>
      <c r="CIG2358" s="1359"/>
      <c r="CIH2358" s="1359"/>
      <c r="CII2358" s="1359"/>
      <c r="CIJ2358" s="1359"/>
      <c r="CIK2358" s="1359"/>
      <c r="CIL2358" s="1359"/>
      <c r="CIM2358" s="1359"/>
      <c r="CIN2358" s="1359"/>
      <c r="CIO2358" s="1359"/>
      <c r="CIP2358" s="1359"/>
      <c r="CIQ2358" s="1359"/>
      <c r="CIR2358" s="1359"/>
      <c r="CIS2358" s="1359"/>
      <c r="CIT2358" s="1359"/>
      <c r="CIU2358" s="1359"/>
      <c r="CIV2358" s="1359"/>
      <c r="CIW2358" s="1359"/>
      <c r="CIX2358" s="1359"/>
      <c r="CIY2358" s="1359"/>
      <c r="CIZ2358" s="1359"/>
      <c r="CJA2358" s="1359"/>
      <c r="CJB2358" s="1359"/>
      <c r="CJC2358" s="1359"/>
      <c r="CJD2358" s="1359"/>
      <c r="CJE2358" s="1359"/>
      <c r="CJF2358" s="1359"/>
      <c r="CJG2358" s="1359"/>
      <c r="CJH2358" s="1359"/>
      <c r="CJI2358" s="1359"/>
      <c r="CJJ2358" s="1359"/>
      <c r="CJK2358" s="1359"/>
      <c r="CJL2358" s="1359"/>
      <c r="CJM2358" s="1359"/>
      <c r="CJN2358" s="1359"/>
      <c r="CJO2358" s="1359"/>
      <c r="CJP2358" s="1359"/>
      <c r="CJQ2358" s="1359"/>
      <c r="CJR2358" s="1359"/>
      <c r="CJS2358" s="1359"/>
      <c r="CJT2358" s="1359"/>
      <c r="CJU2358" s="1359"/>
      <c r="CJV2358" s="1359"/>
      <c r="CJW2358" s="1359"/>
      <c r="CJX2358" s="1359"/>
      <c r="CJY2358" s="1359"/>
      <c r="CJZ2358" s="1359"/>
      <c r="CKA2358" s="1359"/>
      <c r="CKB2358" s="1359"/>
      <c r="CKC2358" s="1359"/>
      <c r="CKD2358" s="1359"/>
      <c r="CKE2358" s="1359"/>
      <c r="CKF2358" s="1359"/>
      <c r="CKG2358" s="1359"/>
      <c r="CKH2358" s="1359"/>
      <c r="CKI2358" s="1359"/>
      <c r="CKJ2358" s="1359"/>
      <c r="CKK2358" s="1359"/>
      <c r="CKL2358" s="1359"/>
      <c r="CKM2358" s="1359"/>
      <c r="CKN2358" s="1359"/>
      <c r="CKO2358" s="1359"/>
      <c r="CKP2358" s="1359"/>
      <c r="CKQ2358" s="1359"/>
      <c r="CKR2358" s="1359"/>
      <c r="CKS2358" s="1359"/>
      <c r="CKT2358" s="1359"/>
      <c r="CKU2358" s="1359"/>
      <c r="CKV2358" s="1359"/>
      <c r="CKW2358" s="1359"/>
      <c r="CKX2358" s="1359"/>
      <c r="CKY2358" s="1359"/>
      <c r="CKZ2358" s="1359"/>
      <c r="CLA2358" s="1359"/>
      <c r="CLB2358" s="1359"/>
      <c r="CLC2358" s="1359"/>
      <c r="CLD2358" s="1359"/>
      <c r="CLE2358" s="1359"/>
      <c r="CLF2358" s="1359"/>
      <c r="CLG2358" s="1359"/>
      <c r="CLH2358" s="1359"/>
      <c r="CLI2358" s="1359"/>
      <c r="CLJ2358" s="1359"/>
      <c r="CLK2358" s="1359"/>
      <c r="CLL2358" s="1359"/>
      <c r="CLM2358" s="1359"/>
      <c r="CLN2358" s="1359"/>
      <c r="CLO2358" s="1359"/>
      <c r="CLP2358" s="1359"/>
      <c r="CLQ2358" s="1359"/>
      <c r="CLR2358" s="1359"/>
      <c r="CLS2358" s="1359"/>
      <c r="CLT2358" s="1359"/>
      <c r="CLU2358" s="1359"/>
      <c r="CLV2358" s="1359"/>
      <c r="CLW2358" s="1359"/>
      <c r="CLX2358" s="1359"/>
      <c r="CLY2358" s="1359"/>
      <c r="CLZ2358" s="1359"/>
      <c r="CMA2358" s="1359"/>
      <c r="CMB2358" s="1359"/>
      <c r="CMC2358" s="1359"/>
      <c r="CMD2358" s="1359"/>
      <c r="CME2358" s="1359"/>
      <c r="CMF2358" s="1359"/>
      <c r="CMG2358" s="1359"/>
      <c r="CMH2358" s="1359"/>
      <c r="CMI2358" s="1359"/>
      <c r="CMJ2358" s="1359"/>
      <c r="CMK2358" s="1359"/>
      <c r="CML2358" s="1359"/>
      <c r="CMM2358" s="1359"/>
      <c r="CMN2358" s="1359"/>
      <c r="CMO2358" s="1359"/>
      <c r="CMP2358" s="1359"/>
      <c r="CMQ2358" s="1359"/>
      <c r="CMR2358" s="1359"/>
      <c r="CMS2358" s="1359"/>
      <c r="CMT2358" s="1359"/>
      <c r="CMU2358" s="1359"/>
      <c r="CMV2358" s="1359"/>
      <c r="CMW2358" s="1359"/>
      <c r="CMX2358" s="1359"/>
      <c r="CMY2358" s="1359"/>
      <c r="CMZ2358" s="1359"/>
      <c r="CNA2358" s="1359"/>
      <c r="CNB2358" s="1359"/>
      <c r="CNC2358" s="1359"/>
      <c r="CND2358" s="1359"/>
      <c r="CNE2358" s="1359"/>
      <c r="CNF2358" s="1359"/>
      <c r="CNG2358" s="1359"/>
      <c r="CNH2358" s="1359"/>
      <c r="CNI2358" s="1359"/>
      <c r="CNJ2358" s="1359"/>
      <c r="CNK2358" s="1359"/>
      <c r="CNL2358" s="1359"/>
      <c r="CNM2358" s="1359"/>
      <c r="CNN2358" s="1359"/>
      <c r="CNO2358" s="1359"/>
      <c r="CNP2358" s="1359"/>
      <c r="CNQ2358" s="1359"/>
      <c r="CNR2358" s="1359"/>
      <c r="CNS2358" s="1359"/>
      <c r="CNT2358" s="1359"/>
      <c r="CNU2358" s="1359"/>
      <c r="CNV2358" s="1359"/>
      <c r="CNW2358" s="1359"/>
      <c r="CNX2358" s="1359"/>
      <c r="CNY2358" s="1359"/>
      <c r="CNZ2358" s="1359"/>
      <c r="COA2358" s="1359"/>
      <c r="COB2358" s="1359"/>
      <c r="COC2358" s="1359"/>
      <c r="COD2358" s="1359"/>
      <c r="COE2358" s="1359"/>
      <c r="COF2358" s="1359"/>
      <c r="COG2358" s="1359"/>
      <c r="COH2358" s="1359"/>
      <c r="COI2358" s="1359"/>
      <c r="COJ2358" s="1359"/>
      <c r="COK2358" s="1359"/>
      <c r="COL2358" s="1359"/>
      <c r="COM2358" s="1359"/>
      <c r="CON2358" s="1359"/>
      <c r="COO2358" s="1359"/>
      <c r="COP2358" s="1359"/>
      <c r="COQ2358" s="1359"/>
      <c r="COR2358" s="1359"/>
      <c r="COS2358" s="1359"/>
      <c r="COT2358" s="1359"/>
      <c r="COU2358" s="1359"/>
      <c r="COV2358" s="1359"/>
      <c r="COW2358" s="1359"/>
      <c r="COX2358" s="1359"/>
      <c r="COY2358" s="1359"/>
      <c r="COZ2358" s="1359"/>
      <c r="CPA2358" s="1359"/>
      <c r="CPB2358" s="1359"/>
      <c r="CPC2358" s="1359"/>
      <c r="CPD2358" s="1359"/>
      <c r="CPE2358" s="1359"/>
      <c r="CPF2358" s="1359"/>
      <c r="CPG2358" s="1359"/>
      <c r="CPH2358" s="1359"/>
      <c r="CPI2358" s="1359"/>
      <c r="CPJ2358" s="1359"/>
      <c r="CPK2358" s="1359"/>
      <c r="CPL2358" s="1359"/>
      <c r="CPM2358" s="1359"/>
      <c r="CPN2358" s="1359"/>
      <c r="CPO2358" s="1359"/>
      <c r="CPP2358" s="1359"/>
      <c r="CPQ2358" s="1359"/>
      <c r="CPR2358" s="1359"/>
      <c r="CPS2358" s="1359"/>
      <c r="CPT2358" s="1359"/>
      <c r="CPU2358" s="1359"/>
      <c r="CPV2358" s="1359"/>
      <c r="CPW2358" s="1359"/>
      <c r="CPX2358" s="1359"/>
      <c r="CPY2358" s="1359"/>
      <c r="CPZ2358" s="1359"/>
      <c r="CQA2358" s="1359"/>
      <c r="CQB2358" s="1359"/>
      <c r="CQC2358" s="1359"/>
      <c r="CQD2358" s="1359"/>
      <c r="CQE2358" s="1359"/>
      <c r="CQF2358" s="1359"/>
      <c r="CQG2358" s="1359"/>
      <c r="CQH2358" s="1359"/>
      <c r="CQI2358" s="1359"/>
      <c r="CQJ2358" s="1359"/>
      <c r="CQK2358" s="1359"/>
      <c r="CQL2358" s="1359"/>
      <c r="CQM2358" s="1359"/>
      <c r="CQN2358" s="1359"/>
      <c r="CQO2358" s="1359"/>
      <c r="CQP2358" s="1359"/>
      <c r="CQQ2358" s="1359"/>
      <c r="CQR2358" s="1359"/>
      <c r="CQS2358" s="1359"/>
      <c r="CQT2358" s="1359"/>
      <c r="CQU2358" s="1359"/>
      <c r="CQV2358" s="1359"/>
      <c r="CQW2358" s="1359"/>
      <c r="CQX2358" s="1359"/>
      <c r="CQY2358" s="1359"/>
      <c r="CQZ2358" s="1359"/>
      <c r="CRA2358" s="1359"/>
      <c r="CRB2358" s="1359"/>
      <c r="CRC2358" s="1359"/>
      <c r="CRD2358" s="1359"/>
      <c r="CRE2358" s="1359"/>
      <c r="CRF2358" s="1359"/>
      <c r="CRG2358" s="1359"/>
      <c r="CRH2358" s="1359"/>
      <c r="CRI2358" s="1359"/>
      <c r="CRJ2358" s="1359"/>
      <c r="CRK2358" s="1359"/>
      <c r="CRL2358" s="1359"/>
      <c r="CRM2358" s="1359"/>
      <c r="CRN2358" s="1359"/>
      <c r="CRO2358" s="1359"/>
      <c r="CRP2358" s="1359"/>
      <c r="CRQ2358" s="1359"/>
      <c r="CRR2358" s="1359"/>
      <c r="CRS2358" s="1359"/>
      <c r="CRT2358" s="1359"/>
      <c r="CRU2358" s="1359"/>
      <c r="CRV2358" s="1359"/>
      <c r="CRW2358" s="1359"/>
      <c r="CRX2358" s="1359"/>
      <c r="CRY2358" s="1359"/>
      <c r="CRZ2358" s="1359"/>
      <c r="CSA2358" s="1359"/>
      <c r="CSB2358" s="1359"/>
      <c r="CSC2358" s="1359"/>
      <c r="CSD2358" s="1359"/>
      <c r="CSE2358" s="1359"/>
      <c r="CSF2358" s="1359"/>
      <c r="CSG2358" s="1359"/>
      <c r="CSH2358" s="1359"/>
      <c r="CSI2358" s="1359"/>
      <c r="CSJ2358" s="1359"/>
      <c r="CSK2358" s="1359"/>
      <c r="CSL2358" s="1359"/>
      <c r="CSM2358" s="1359"/>
      <c r="CSN2358" s="1359"/>
      <c r="CSO2358" s="1359"/>
      <c r="CSP2358" s="1359"/>
      <c r="CSQ2358" s="1359"/>
      <c r="CSR2358" s="1359"/>
      <c r="CSS2358" s="1359"/>
      <c r="CST2358" s="1359"/>
      <c r="CSU2358" s="1359"/>
      <c r="CSV2358" s="1359"/>
      <c r="CSW2358" s="1359"/>
      <c r="CSX2358" s="1359"/>
      <c r="CSY2358" s="1359"/>
      <c r="CSZ2358" s="1359"/>
      <c r="CTA2358" s="1359"/>
      <c r="CTB2358" s="1359"/>
      <c r="CTC2358" s="1359"/>
      <c r="CTD2358" s="1359"/>
      <c r="CTE2358" s="1359"/>
      <c r="CTF2358" s="1359"/>
      <c r="CTG2358" s="1359"/>
      <c r="CTH2358" s="1359"/>
      <c r="CTI2358" s="1359"/>
      <c r="CTJ2358" s="1359"/>
      <c r="CTK2358" s="1359"/>
      <c r="CTL2358" s="1359"/>
      <c r="CTM2358" s="1359"/>
      <c r="CTN2358" s="1359"/>
      <c r="CTO2358" s="1359"/>
      <c r="CTP2358" s="1359"/>
      <c r="CTQ2358" s="1359"/>
      <c r="CTR2358" s="1359"/>
      <c r="CTS2358" s="1359"/>
      <c r="CTT2358" s="1359"/>
      <c r="CTU2358" s="1359"/>
      <c r="CTV2358" s="1359"/>
      <c r="CTW2358" s="1359"/>
      <c r="CTX2358" s="1359"/>
      <c r="CTY2358" s="1359"/>
      <c r="CTZ2358" s="1359"/>
      <c r="CUA2358" s="1359"/>
      <c r="CUB2358" s="1359"/>
      <c r="CUC2358" s="1359"/>
      <c r="CUD2358" s="1359"/>
      <c r="CUE2358" s="1359"/>
      <c r="CUF2358" s="1359"/>
      <c r="CUG2358" s="1359"/>
      <c r="CUH2358" s="1359"/>
      <c r="CUI2358" s="1359"/>
      <c r="CUJ2358" s="1359"/>
      <c r="CUK2358" s="1359"/>
      <c r="CUL2358" s="1359"/>
      <c r="CUM2358" s="1359"/>
      <c r="CUN2358" s="1359"/>
      <c r="CUO2358" s="1359"/>
      <c r="CUP2358" s="1359"/>
      <c r="CUQ2358" s="1359"/>
      <c r="CUR2358" s="1359"/>
      <c r="CUS2358" s="1359"/>
      <c r="CUT2358" s="1359"/>
      <c r="CUU2358" s="1359"/>
      <c r="CUV2358" s="1359"/>
      <c r="CUW2358" s="1359"/>
      <c r="CUX2358" s="1359"/>
      <c r="CUY2358" s="1359"/>
      <c r="CUZ2358" s="1359"/>
      <c r="CVA2358" s="1359"/>
      <c r="CVB2358" s="1359"/>
      <c r="CVC2358" s="1359"/>
      <c r="CVD2358" s="1359"/>
      <c r="CVE2358" s="1359"/>
      <c r="CVF2358" s="1359"/>
      <c r="CVG2358" s="1359"/>
      <c r="CVH2358" s="1359"/>
      <c r="CVI2358" s="1359"/>
      <c r="CVJ2358" s="1359"/>
      <c r="CVK2358" s="1359"/>
      <c r="CVL2358" s="1359"/>
      <c r="CVM2358" s="1359"/>
      <c r="CVN2358" s="1359"/>
      <c r="CVO2358" s="1359"/>
      <c r="CVP2358" s="1359"/>
      <c r="CVQ2358" s="1359"/>
      <c r="CVR2358" s="1359"/>
      <c r="CVS2358" s="1359"/>
      <c r="CVT2358" s="1359"/>
      <c r="CVU2358" s="1359"/>
      <c r="CVV2358" s="1359"/>
      <c r="CVW2358" s="1359"/>
      <c r="CVX2358" s="1359"/>
      <c r="CVY2358" s="1359"/>
      <c r="CVZ2358" s="1359"/>
      <c r="CWA2358" s="1359"/>
      <c r="CWB2358" s="1359"/>
      <c r="CWC2358" s="1359"/>
      <c r="CWD2358" s="1359"/>
      <c r="CWE2358" s="1359"/>
      <c r="CWF2358" s="1359"/>
      <c r="CWG2358" s="1359"/>
      <c r="CWH2358" s="1359"/>
      <c r="CWI2358" s="1359"/>
      <c r="CWJ2358" s="1359"/>
      <c r="CWK2358" s="1359"/>
      <c r="CWL2358" s="1359"/>
      <c r="CWM2358" s="1359"/>
      <c r="CWN2358" s="1359"/>
      <c r="CWO2358" s="1359"/>
      <c r="CWP2358" s="1359"/>
      <c r="CWQ2358" s="1359"/>
      <c r="CWR2358" s="1359"/>
      <c r="CWS2358" s="1359"/>
      <c r="CWT2358" s="1359"/>
      <c r="CWU2358" s="1359"/>
      <c r="CWV2358" s="1359"/>
      <c r="CWW2358" s="1359"/>
      <c r="CWX2358" s="1359"/>
      <c r="CWY2358" s="1359"/>
      <c r="CWZ2358" s="1359"/>
      <c r="CXA2358" s="1359"/>
      <c r="CXB2358" s="1359"/>
      <c r="CXC2358" s="1359"/>
      <c r="CXD2358" s="1359"/>
      <c r="CXE2358" s="1359"/>
      <c r="CXF2358" s="1359"/>
      <c r="CXG2358" s="1359"/>
      <c r="CXH2358" s="1359"/>
      <c r="CXI2358" s="1359"/>
      <c r="CXJ2358" s="1359"/>
      <c r="CXK2358" s="1359"/>
      <c r="CXL2358" s="1359"/>
      <c r="CXM2358" s="1359"/>
      <c r="CXN2358" s="1359"/>
      <c r="CXO2358" s="1359"/>
      <c r="CXP2358" s="1359"/>
      <c r="CXQ2358" s="1359"/>
      <c r="CXR2358" s="1359"/>
      <c r="CXS2358" s="1359"/>
      <c r="CXT2358" s="1359"/>
      <c r="CXU2358" s="1359"/>
      <c r="CXV2358" s="1359"/>
      <c r="CXW2358" s="1359"/>
      <c r="CXX2358" s="1359"/>
      <c r="CXY2358" s="1359"/>
      <c r="CXZ2358" s="1359"/>
      <c r="CYA2358" s="1359"/>
      <c r="CYB2358" s="1359"/>
      <c r="CYC2358" s="1359"/>
      <c r="CYD2358" s="1359"/>
      <c r="CYE2358" s="1359"/>
      <c r="CYF2358" s="1359"/>
      <c r="CYG2358" s="1359"/>
      <c r="CYH2358" s="1359"/>
      <c r="CYI2358" s="1359"/>
      <c r="CYJ2358" s="1359"/>
      <c r="CYK2358" s="1359"/>
      <c r="CYL2358" s="1359"/>
      <c r="CYM2358" s="1359"/>
      <c r="CYN2358" s="1359"/>
      <c r="CYO2358" s="1359"/>
      <c r="CYP2358" s="1359"/>
      <c r="CYQ2358" s="1359"/>
      <c r="CYR2358" s="1359"/>
      <c r="CYS2358" s="1359"/>
      <c r="CYT2358" s="1359"/>
      <c r="CYU2358" s="1359"/>
      <c r="CYV2358" s="1359"/>
      <c r="CYW2358" s="1359"/>
      <c r="CYX2358" s="1359"/>
      <c r="CYY2358" s="1359"/>
      <c r="CYZ2358" s="1359"/>
      <c r="CZA2358" s="1359"/>
      <c r="CZB2358" s="1359"/>
      <c r="CZC2358" s="1359"/>
      <c r="CZD2358" s="1359"/>
      <c r="CZE2358" s="1359"/>
      <c r="CZF2358" s="1359"/>
      <c r="CZG2358" s="1359"/>
      <c r="CZH2358" s="1359"/>
      <c r="CZI2358" s="1359"/>
      <c r="CZJ2358" s="1359"/>
      <c r="CZK2358" s="1359"/>
      <c r="CZL2358" s="1359"/>
      <c r="CZM2358" s="1359"/>
      <c r="CZN2358" s="1359"/>
      <c r="CZO2358" s="1359"/>
      <c r="CZP2358" s="1359"/>
      <c r="CZQ2358" s="1359"/>
      <c r="CZR2358" s="1359"/>
      <c r="CZS2358" s="1359"/>
      <c r="CZT2358" s="1359"/>
      <c r="CZU2358" s="1359"/>
      <c r="CZV2358" s="1359"/>
      <c r="CZW2358" s="1359"/>
      <c r="CZX2358" s="1359"/>
      <c r="CZY2358" s="1359"/>
      <c r="CZZ2358" s="1359"/>
      <c r="DAA2358" s="1359"/>
      <c r="DAB2358" s="1359"/>
      <c r="DAC2358" s="1359"/>
      <c r="DAD2358" s="1359"/>
      <c r="DAE2358" s="1359"/>
      <c r="DAF2358" s="1359"/>
      <c r="DAG2358" s="1359"/>
      <c r="DAH2358" s="1359"/>
      <c r="DAI2358" s="1359"/>
      <c r="DAJ2358" s="1359"/>
      <c r="DAK2358" s="1359"/>
      <c r="DAL2358" s="1359"/>
      <c r="DAM2358" s="1359"/>
      <c r="DAN2358" s="1359"/>
      <c r="DAO2358" s="1359"/>
      <c r="DAP2358" s="1359"/>
      <c r="DAQ2358" s="1359"/>
      <c r="DAR2358" s="1359"/>
      <c r="DAS2358" s="1359"/>
      <c r="DAT2358" s="1359"/>
      <c r="DAU2358" s="1359"/>
      <c r="DAV2358" s="1359"/>
      <c r="DAW2358" s="1359"/>
      <c r="DAX2358" s="1359"/>
      <c r="DAY2358" s="1359"/>
      <c r="DAZ2358" s="1359"/>
      <c r="DBA2358" s="1359"/>
      <c r="DBB2358" s="1359"/>
      <c r="DBC2358" s="1359"/>
      <c r="DBD2358" s="1359"/>
      <c r="DBE2358" s="1359"/>
      <c r="DBF2358" s="1359"/>
      <c r="DBG2358" s="1359"/>
      <c r="DBH2358" s="1359"/>
      <c r="DBI2358" s="1359"/>
      <c r="DBJ2358" s="1359"/>
      <c r="DBK2358" s="1359"/>
      <c r="DBL2358" s="1359"/>
      <c r="DBM2358" s="1359"/>
      <c r="DBN2358" s="1359"/>
      <c r="DBO2358" s="1359"/>
      <c r="DBP2358" s="1359"/>
      <c r="DBQ2358" s="1359"/>
      <c r="DBR2358" s="1359"/>
      <c r="DBS2358" s="1359"/>
      <c r="DBT2358" s="1359"/>
      <c r="DBU2358" s="1359"/>
      <c r="DBV2358" s="1359"/>
      <c r="DBW2358" s="1359"/>
      <c r="DBX2358" s="1359"/>
      <c r="DBY2358" s="1359"/>
      <c r="DBZ2358" s="1359"/>
      <c r="DCA2358" s="1359"/>
      <c r="DCB2358" s="1359"/>
      <c r="DCC2358" s="1359"/>
      <c r="DCD2358" s="1359"/>
      <c r="DCE2358" s="1359"/>
      <c r="DCF2358" s="1359"/>
      <c r="DCG2358" s="1359"/>
      <c r="DCH2358" s="1359"/>
      <c r="DCI2358" s="1359"/>
      <c r="DCJ2358" s="1359"/>
      <c r="DCK2358" s="1359"/>
      <c r="DCL2358" s="1359"/>
      <c r="DCM2358" s="1359"/>
      <c r="DCN2358" s="1359"/>
      <c r="DCO2358" s="1359"/>
      <c r="DCP2358" s="1359"/>
      <c r="DCQ2358" s="1359"/>
      <c r="DCR2358" s="1359"/>
      <c r="DCS2358" s="1359"/>
      <c r="DCT2358" s="1359"/>
      <c r="DCU2358" s="1359"/>
      <c r="DCV2358" s="1359"/>
      <c r="DCW2358" s="1359"/>
      <c r="DCX2358" s="1359"/>
      <c r="DCY2358" s="1359"/>
      <c r="DCZ2358" s="1359"/>
      <c r="DDA2358" s="1359"/>
      <c r="DDB2358" s="1359"/>
      <c r="DDC2358" s="1359"/>
      <c r="DDD2358" s="1359"/>
      <c r="DDE2358" s="1359"/>
      <c r="DDF2358" s="1359"/>
      <c r="DDG2358" s="1359"/>
      <c r="DDH2358" s="1359"/>
      <c r="DDI2358" s="1359"/>
      <c r="DDJ2358" s="1359"/>
      <c r="DDK2358" s="1359"/>
      <c r="DDL2358" s="1359"/>
      <c r="DDM2358" s="1359"/>
      <c r="DDN2358" s="1359"/>
      <c r="DDO2358" s="1359"/>
      <c r="DDP2358" s="1359"/>
      <c r="DDQ2358" s="1359"/>
      <c r="DDR2358" s="1359"/>
      <c r="DDS2358" s="1359"/>
      <c r="DDT2358" s="1359"/>
      <c r="DDU2358" s="1359"/>
      <c r="DDV2358" s="1359"/>
      <c r="DDW2358" s="1359"/>
      <c r="DDX2358" s="1359"/>
      <c r="DDY2358" s="1359"/>
      <c r="DDZ2358" s="1359"/>
      <c r="DEA2358" s="1359"/>
      <c r="DEB2358" s="1359"/>
      <c r="DEC2358" s="1359"/>
      <c r="DED2358" s="1359"/>
      <c r="DEE2358" s="1359"/>
      <c r="DEF2358" s="1359"/>
      <c r="DEG2358" s="1359"/>
      <c r="DEH2358" s="1359"/>
      <c r="DEI2358" s="1359"/>
      <c r="DEJ2358" s="1359"/>
      <c r="DEK2358" s="1359"/>
      <c r="DEL2358" s="1359"/>
      <c r="DEM2358" s="1359"/>
      <c r="DEN2358" s="1359"/>
      <c r="DEO2358" s="1359"/>
      <c r="DEP2358" s="1359"/>
      <c r="DEQ2358" s="1359"/>
      <c r="DER2358" s="1359"/>
      <c r="DES2358" s="1359"/>
      <c r="DET2358" s="1359"/>
      <c r="DEU2358" s="1359"/>
      <c r="DEV2358" s="1359"/>
      <c r="DEW2358" s="1359"/>
      <c r="DEX2358" s="1359"/>
      <c r="DEY2358" s="1359"/>
      <c r="DEZ2358" s="1359"/>
      <c r="DFA2358" s="1359"/>
      <c r="DFB2358" s="1359"/>
      <c r="DFC2358" s="1359"/>
      <c r="DFD2358" s="1359"/>
      <c r="DFE2358" s="1359"/>
      <c r="DFF2358" s="1359"/>
      <c r="DFG2358" s="1359"/>
      <c r="DFH2358" s="1359"/>
      <c r="DFI2358" s="1359"/>
      <c r="DFJ2358" s="1359"/>
      <c r="DFK2358" s="1359"/>
      <c r="DFL2358" s="1359"/>
      <c r="DFM2358" s="1359"/>
      <c r="DFN2358" s="1359"/>
      <c r="DFO2358" s="1359"/>
      <c r="DFP2358" s="1359"/>
      <c r="DFQ2358" s="1359"/>
      <c r="DFR2358" s="1359"/>
      <c r="DFS2358" s="1359"/>
      <c r="DFT2358" s="1359"/>
      <c r="DFU2358" s="1359"/>
      <c r="DFV2358" s="1359"/>
      <c r="DFW2358" s="1359"/>
      <c r="DFX2358" s="1359"/>
      <c r="DFY2358" s="1359"/>
      <c r="DFZ2358" s="1359"/>
      <c r="DGA2358" s="1359"/>
      <c r="DGB2358" s="1359"/>
      <c r="DGC2358" s="1359"/>
      <c r="DGD2358" s="1359"/>
      <c r="DGE2358" s="1359"/>
      <c r="DGF2358" s="1359"/>
      <c r="DGG2358" s="1359"/>
      <c r="DGH2358" s="1359"/>
      <c r="DGI2358" s="1359"/>
      <c r="DGJ2358" s="1359"/>
      <c r="DGK2358" s="1359"/>
      <c r="DGL2358" s="1359"/>
      <c r="DGM2358" s="1359"/>
      <c r="DGN2358" s="1359"/>
      <c r="DGO2358" s="1359"/>
      <c r="DGP2358" s="1359"/>
      <c r="DGQ2358" s="1359"/>
      <c r="DGR2358" s="1359"/>
      <c r="DGS2358" s="1359"/>
      <c r="DGT2358" s="1359"/>
      <c r="DGU2358" s="1359"/>
      <c r="DGV2358" s="1359"/>
      <c r="DGW2358" s="1359"/>
      <c r="DGX2358" s="1359"/>
      <c r="DGY2358" s="1359"/>
      <c r="DGZ2358" s="1359"/>
      <c r="DHA2358" s="1359"/>
      <c r="DHB2358" s="1359"/>
      <c r="DHC2358" s="1359"/>
      <c r="DHD2358" s="1359"/>
      <c r="DHE2358" s="1359"/>
      <c r="DHF2358" s="1359"/>
      <c r="DHG2358" s="1359"/>
      <c r="DHH2358" s="1359"/>
      <c r="DHI2358" s="1359"/>
      <c r="DHJ2358" s="1359"/>
      <c r="DHK2358" s="1359"/>
      <c r="DHL2358" s="1359"/>
      <c r="DHM2358" s="1359"/>
      <c r="DHN2358" s="1359"/>
      <c r="DHO2358" s="1359"/>
      <c r="DHP2358" s="1359"/>
      <c r="DHQ2358" s="1359"/>
      <c r="DHR2358" s="1359"/>
      <c r="DHS2358" s="1359"/>
      <c r="DHT2358" s="1359"/>
      <c r="DHU2358" s="1359"/>
      <c r="DHV2358" s="1359"/>
      <c r="DHW2358" s="1359"/>
      <c r="DHX2358" s="1359"/>
      <c r="DHY2358" s="1359"/>
      <c r="DHZ2358" s="1359"/>
      <c r="DIA2358" s="1359"/>
      <c r="DIB2358" s="1359"/>
      <c r="DIC2358" s="1359"/>
      <c r="DID2358" s="1359"/>
      <c r="DIE2358" s="1359"/>
      <c r="DIF2358" s="1359"/>
      <c r="DIG2358" s="1359"/>
      <c r="DIH2358" s="1359"/>
      <c r="DII2358" s="1359"/>
      <c r="DIJ2358" s="1359"/>
      <c r="DIK2358" s="1359"/>
      <c r="DIL2358" s="1359"/>
      <c r="DIM2358" s="1359"/>
      <c r="DIN2358" s="1359"/>
      <c r="DIO2358" s="1359"/>
      <c r="DIP2358" s="1359"/>
      <c r="DIQ2358" s="1359"/>
      <c r="DIR2358" s="1359"/>
      <c r="DIS2358" s="1359"/>
      <c r="DIT2358" s="1359"/>
      <c r="DIU2358" s="1359"/>
      <c r="DIV2358" s="1359"/>
      <c r="DIW2358" s="1359"/>
      <c r="DIX2358" s="1359"/>
      <c r="DIY2358" s="1359"/>
      <c r="DIZ2358" s="1359"/>
      <c r="DJA2358" s="1359"/>
      <c r="DJB2358" s="1359"/>
      <c r="DJC2358" s="1359"/>
      <c r="DJD2358" s="1359"/>
      <c r="DJE2358" s="1359"/>
      <c r="DJF2358" s="1359"/>
      <c r="DJG2358" s="1359"/>
      <c r="DJH2358" s="1359"/>
      <c r="DJI2358" s="1359"/>
      <c r="DJJ2358" s="1359"/>
      <c r="DJK2358" s="1359"/>
      <c r="DJL2358" s="1359"/>
      <c r="DJM2358" s="1359"/>
      <c r="DJN2358" s="1359"/>
      <c r="DJO2358" s="1359"/>
      <c r="DJP2358" s="1359"/>
      <c r="DJQ2358" s="1359"/>
      <c r="DJR2358" s="1359"/>
      <c r="DJS2358" s="1359"/>
      <c r="DJT2358" s="1359"/>
      <c r="DJU2358" s="1359"/>
      <c r="DJV2358" s="1359"/>
      <c r="DJW2358" s="1359"/>
      <c r="DJX2358" s="1359"/>
      <c r="DJY2358" s="1359"/>
      <c r="DJZ2358" s="1359"/>
      <c r="DKA2358" s="1359"/>
      <c r="DKB2358" s="1359"/>
      <c r="DKC2358" s="1359"/>
      <c r="DKD2358" s="1359"/>
      <c r="DKE2358" s="1359"/>
      <c r="DKF2358" s="1359"/>
      <c r="DKG2358" s="1359"/>
      <c r="DKH2358" s="1359"/>
      <c r="DKI2358" s="1359"/>
      <c r="DKJ2358" s="1359"/>
      <c r="DKK2358" s="1359"/>
      <c r="DKL2358" s="1359"/>
      <c r="DKM2358" s="1359"/>
      <c r="DKN2358" s="1359"/>
      <c r="DKO2358" s="1359"/>
      <c r="DKP2358" s="1359"/>
      <c r="DKQ2358" s="1359"/>
      <c r="DKR2358" s="1359"/>
      <c r="DKS2358" s="1359"/>
      <c r="DKT2358" s="1359"/>
      <c r="DKU2358" s="1359"/>
      <c r="DKV2358" s="1359"/>
      <c r="DKW2358" s="1359"/>
      <c r="DKX2358" s="1359"/>
      <c r="DKY2358" s="1359"/>
      <c r="DKZ2358" s="1359"/>
      <c r="DLA2358" s="1359"/>
      <c r="DLB2358" s="1359"/>
      <c r="DLC2358" s="1359"/>
      <c r="DLD2358" s="1359"/>
      <c r="DLE2358" s="1359"/>
      <c r="DLF2358" s="1359"/>
      <c r="DLG2358" s="1359"/>
      <c r="DLH2358" s="1359"/>
      <c r="DLI2358" s="1359"/>
      <c r="DLJ2358" s="1359"/>
      <c r="DLK2358" s="1359"/>
      <c r="DLL2358" s="1359"/>
      <c r="DLM2358" s="1359"/>
      <c r="DLN2358" s="1359"/>
      <c r="DLO2358" s="1359"/>
      <c r="DLP2358" s="1359"/>
      <c r="DLQ2358" s="1359"/>
      <c r="DLR2358" s="1359"/>
      <c r="DLS2358" s="1359"/>
      <c r="DLT2358" s="1359"/>
      <c r="DLU2358" s="1359"/>
      <c r="DLV2358" s="1359"/>
      <c r="DLW2358" s="1359"/>
      <c r="DLX2358" s="1359"/>
      <c r="DLY2358" s="1359"/>
      <c r="DLZ2358" s="1359"/>
      <c r="DMA2358" s="1359"/>
      <c r="DMB2358" s="1359"/>
      <c r="DMC2358" s="1359"/>
      <c r="DMD2358" s="1359"/>
      <c r="DME2358" s="1359"/>
      <c r="DMF2358" s="1359"/>
      <c r="DMG2358" s="1359"/>
      <c r="DMH2358" s="1359"/>
      <c r="DMI2358" s="1359"/>
      <c r="DMJ2358" s="1359"/>
      <c r="DMK2358" s="1359"/>
      <c r="DML2358" s="1359"/>
      <c r="DMM2358" s="1359"/>
      <c r="DMN2358" s="1359"/>
      <c r="DMO2358" s="1359"/>
      <c r="DMP2358" s="1359"/>
      <c r="DMQ2358" s="1359"/>
      <c r="DMR2358" s="1359"/>
      <c r="DMS2358" s="1359"/>
      <c r="DMT2358" s="1359"/>
      <c r="DMU2358" s="1359"/>
      <c r="DMV2358" s="1359"/>
      <c r="DMW2358" s="1359"/>
      <c r="DMX2358" s="1359"/>
      <c r="DMY2358" s="1359"/>
      <c r="DMZ2358" s="1359"/>
      <c r="DNA2358" s="1359"/>
      <c r="DNB2358" s="1359"/>
      <c r="DNC2358" s="1359"/>
      <c r="DND2358" s="1359"/>
      <c r="DNE2358" s="1359"/>
      <c r="DNF2358" s="1359"/>
      <c r="DNG2358" s="1359"/>
      <c r="DNH2358" s="1359"/>
      <c r="DNI2358" s="1359"/>
      <c r="DNJ2358" s="1359"/>
      <c r="DNK2358" s="1359"/>
      <c r="DNL2358" s="1359"/>
      <c r="DNM2358" s="1359"/>
      <c r="DNN2358" s="1359"/>
      <c r="DNO2358" s="1359"/>
      <c r="DNP2358" s="1359"/>
      <c r="DNQ2358" s="1359"/>
      <c r="DNR2358" s="1359"/>
      <c r="DNS2358" s="1359"/>
      <c r="DNT2358" s="1359"/>
      <c r="DNU2358" s="1359"/>
      <c r="DNV2358" s="1359"/>
      <c r="DNW2358" s="1359"/>
      <c r="DNX2358" s="1359"/>
      <c r="DNY2358" s="1359"/>
      <c r="DNZ2358" s="1359"/>
      <c r="DOA2358" s="1359"/>
      <c r="DOB2358" s="1359"/>
      <c r="DOC2358" s="1359"/>
      <c r="DOD2358" s="1359"/>
      <c r="DOE2358" s="1359"/>
      <c r="DOF2358" s="1359"/>
      <c r="DOG2358" s="1359"/>
      <c r="DOH2358" s="1359"/>
      <c r="DOI2358" s="1359"/>
      <c r="DOJ2358" s="1359"/>
      <c r="DOK2358" s="1359"/>
      <c r="DOL2358" s="1359"/>
      <c r="DOM2358" s="1359"/>
      <c r="DON2358" s="1359"/>
      <c r="DOO2358" s="1359"/>
      <c r="DOP2358" s="1359"/>
      <c r="DOQ2358" s="1359"/>
      <c r="DOR2358" s="1359"/>
      <c r="DOS2358" s="1359"/>
      <c r="DOT2358" s="1359"/>
      <c r="DOU2358" s="1359"/>
      <c r="DOV2358" s="1359"/>
      <c r="DOW2358" s="1359"/>
      <c r="DOX2358" s="1359"/>
      <c r="DOY2358" s="1359"/>
      <c r="DOZ2358" s="1359"/>
      <c r="DPA2358" s="1359"/>
      <c r="DPB2358" s="1359"/>
      <c r="DPC2358" s="1359"/>
      <c r="DPD2358" s="1359"/>
      <c r="DPE2358" s="1359"/>
      <c r="DPF2358" s="1359"/>
      <c r="DPG2358" s="1359"/>
      <c r="DPH2358" s="1359"/>
      <c r="DPI2358" s="1359"/>
      <c r="DPJ2358" s="1359"/>
      <c r="DPK2358" s="1359"/>
      <c r="DPL2358" s="1359"/>
      <c r="DPM2358" s="1359"/>
      <c r="DPN2358" s="1359"/>
      <c r="DPO2358" s="1359"/>
      <c r="DPP2358" s="1359"/>
      <c r="DPQ2358" s="1359"/>
      <c r="DPR2358" s="1359"/>
      <c r="DPS2358" s="1359"/>
      <c r="DPT2358" s="1359"/>
      <c r="DPU2358" s="1359"/>
      <c r="DPV2358" s="1359"/>
      <c r="DPW2358" s="1359"/>
      <c r="DPX2358" s="1359"/>
      <c r="DPY2358" s="1359"/>
      <c r="DPZ2358" s="1359"/>
      <c r="DQA2358" s="1359"/>
      <c r="DQB2358" s="1359"/>
      <c r="DQC2358" s="1359"/>
      <c r="DQD2358" s="1359"/>
      <c r="DQE2358" s="1359"/>
      <c r="DQF2358" s="1359"/>
      <c r="DQG2358" s="1359"/>
      <c r="DQH2358" s="1359"/>
      <c r="DQI2358" s="1359"/>
      <c r="DQJ2358" s="1359"/>
      <c r="DQK2358" s="1359"/>
      <c r="DQL2358" s="1359"/>
      <c r="DQM2358" s="1359"/>
      <c r="DQN2358" s="1359"/>
      <c r="DQO2358" s="1359"/>
      <c r="DQP2358" s="1359"/>
      <c r="DQQ2358" s="1359"/>
      <c r="DQR2358" s="1359"/>
      <c r="DQS2358" s="1359"/>
      <c r="DQT2358" s="1359"/>
      <c r="DQU2358" s="1359"/>
      <c r="DQV2358" s="1359"/>
      <c r="DQW2358" s="1359"/>
      <c r="DQX2358" s="1359"/>
      <c r="DQY2358" s="1359"/>
      <c r="DQZ2358" s="1359"/>
      <c r="DRA2358" s="1359"/>
      <c r="DRB2358" s="1359"/>
      <c r="DRC2358" s="1359"/>
      <c r="DRD2358" s="1359"/>
      <c r="DRE2358" s="1359"/>
      <c r="DRF2358" s="1359"/>
      <c r="DRG2358" s="1359"/>
      <c r="DRH2358" s="1359"/>
      <c r="DRI2358" s="1359"/>
      <c r="DRJ2358" s="1359"/>
      <c r="DRK2358" s="1359"/>
      <c r="DRL2358" s="1359"/>
      <c r="DRM2358" s="1359"/>
      <c r="DRN2358" s="1359"/>
      <c r="DRO2358" s="1359"/>
      <c r="DRP2358" s="1359"/>
      <c r="DRQ2358" s="1359"/>
      <c r="DRR2358" s="1359"/>
      <c r="DRS2358" s="1359"/>
      <c r="DRT2358" s="1359"/>
      <c r="DRU2358" s="1359"/>
      <c r="DRV2358" s="1359"/>
      <c r="DRW2358" s="1359"/>
      <c r="DRX2358" s="1359"/>
      <c r="DRY2358" s="1359"/>
      <c r="DRZ2358" s="1359"/>
      <c r="DSA2358" s="1359"/>
      <c r="DSB2358" s="1359"/>
      <c r="DSC2358" s="1359"/>
      <c r="DSD2358" s="1359"/>
      <c r="DSE2358" s="1359"/>
      <c r="DSF2358" s="1359"/>
      <c r="DSG2358" s="1359"/>
      <c r="DSH2358" s="1359"/>
      <c r="DSI2358" s="1359"/>
      <c r="DSJ2358" s="1359"/>
      <c r="DSK2358" s="1359"/>
      <c r="DSL2358" s="1359"/>
      <c r="DSM2358" s="1359"/>
      <c r="DSN2358" s="1359"/>
      <c r="DSO2358" s="1359"/>
      <c r="DSP2358" s="1359"/>
      <c r="DSQ2358" s="1359"/>
      <c r="DSR2358" s="1359"/>
      <c r="DSS2358" s="1359"/>
      <c r="DST2358" s="1359"/>
      <c r="DSU2358" s="1359"/>
      <c r="DSV2358" s="1359"/>
      <c r="DSW2358" s="1359"/>
      <c r="DSX2358" s="1359"/>
      <c r="DSY2358" s="1359"/>
      <c r="DSZ2358" s="1359"/>
      <c r="DTA2358" s="1359"/>
      <c r="DTB2358" s="1359"/>
      <c r="DTC2358" s="1359"/>
      <c r="DTD2358" s="1359"/>
      <c r="DTE2358" s="1359"/>
      <c r="DTF2358" s="1359"/>
      <c r="DTG2358" s="1359"/>
      <c r="DTH2358" s="1359"/>
      <c r="DTI2358" s="1359"/>
      <c r="DTJ2358" s="1359"/>
      <c r="DTK2358" s="1359"/>
      <c r="DTL2358" s="1359"/>
      <c r="DTM2358" s="1359"/>
      <c r="DTN2358" s="1359"/>
      <c r="DTO2358" s="1359"/>
      <c r="DTP2358" s="1359"/>
      <c r="DTQ2358" s="1359"/>
      <c r="DTR2358" s="1359"/>
      <c r="DTS2358" s="1359"/>
      <c r="DTT2358" s="1359"/>
      <c r="DTU2358" s="1359"/>
      <c r="DTV2358" s="1359"/>
      <c r="DTW2358" s="1359"/>
      <c r="DTX2358" s="1359"/>
      <c r="DTY2358" s="1359"/>
      <c r="DTZ2358" s="1359"/>
      <c r="DUA2358" s="1359"/>
      <c r="DUB2358" s="1359"/>
      <c r="DUC2358" s="1359"/>
      <c r="DUD2358" s="1359"/>
      <c r="DUE2358" s="1359"/>
      <c r="DUF2358" s="1359"/>
      <c r="DUG2358" s="1359"/>
      <c r="DUH2358" s="1359"/>
      <c r="DUI2358" s="1359"/>
      <c r="DUJ2358" s="1359"/>
      <c r="DUK2358" s="1359"/>
      <c r="DUL2358" s="1359"/>
      <c r="DUM2358" s="1359"/>
      <c r="DUN2358" s="1359"/>
      <c r="DUO2358" s="1359"/>
      <c r="DUP2358" s="1359"/>
      <c r="DUQ2358" s="1359"/>
      <c r="DUR2358" s="1359"/>
      <c r="DUS2358" s="1359"/>
      <c r="DUT2358" s="1359"/>
      <c r="DUU2358" s="1359"/>
      <c r="DUV2358" s="1359"/>
      <c r="DUW2358" s="1359"/>
      <c r="DUX2358" s="1359"/>
      <c r="DUY2358" s="1359"/>
      <c r="DUZ2358" s="1359"/>
      <c r="DVA2358" s="1359"/>
      <c r="DVB2358" s="1359"/>
      <c r="DVC2358" s="1359"/>
      <c r="DVD2358" s="1359"/>
      <c r="DVE2358" s="1359"/>
      <c r="DVF2358" s="1359"/>
      <c r="DVG2358" s="1359"/>
      <c r="DVH2358" s="1359"/>
      <c r="DVI2358" s="1359"/>
      <c r="DVJ2358" s="1359"/>
      <c r="DVK2358" s="1359"/>
      <c r="DVL2358" s="1359"/>
      <c r="DVM2358" s="1359"/>
      <c r="DVN2358" s="1359"/>
      <c r="DVO2358" s="1359"/>
      <c r="DVP2358" s="1359"/>
      <c r="DVQ2358" s="1359"/>
      <c r="DVR2358" s="1359"/>
      <c r="DVS2358" s="1359"/>
      <c r="DVT2358" s="1359"/>
      <c r="DVU2358" s="1359"/>
      <c r="DVV2358" s="1359"/>
      <c r="DVW2358" s="1359"/>
      <c r="DVX2358" s="1359"/>
      <c r="DVY2358" s="1359"/>
      <c r="DVZ2358" s="1359"/>
      <c r="DWA2358" s="1359"/>
      <c r="DWB2358" s="1359"/>
      <c r="DWC2358" s="1359"/>
      <c r="DWD2358" s="1359"/>
      <c r="DWE2358" s="1359"/>
      <c r="DWF2358" s="1359"/>
      <c r="DWG2358" s="1359"/>
      <c r="DWH2358" s="1359"/>
      <c r="DWI2358" s="1359"/>
      <c r="DWJ2358" s="1359"/>
      <c r="DWK2358" s="1359"/>
      <c r="DWL2358" s="1359"/>
      <c r="DWM2358" s="1359"/>
      <c r="DWN2358" s="1359"/>
      <c r="DWO2358" s="1359"/>
      <c r="DWP2358" s="1359"/>
      <c r="DWQ2358" s="1359"/>
      <c r="DWR2358" s="1359"/>
      <c r="DWS2358" s="1359"/>
      <c r="DWT2358" s="1359"/>
      <c r="DWU2358" s="1359"/>
      <c r="DWV2358" s="1359"/>
      <c r="DWW2358" s="1359"/>
      <c r="DWX2358" s="1359"/>
      <c r="DWY2358" s="1359"/>
      <c r="DWZ2358" s="1359"/>
      <c r="DXA2358" s="1359"/>
      <c r="DXB2358" s="1359"/>
      <c r="DXC2358" s="1359"/>
      <c r="DXD2358" s="1359"/>
      <c r="DXE2358" s="1359"/>
      <c r="DXF2358" s="1359"/>
      <c r="DXG2358" s="1359"/>
      <c r="DXH2358" s="1359"/>
      <c r="DXI2358" s="1359"/>
      <c r="DXJ2358" s="1359"/>
      <c r="DXK2358" s="1359"/>
      <c r="DXL2358" s="1359"/>
      <c r="DXM2358" s="1359"/>
      <c r="DXN2358" s="1359"/>
      <c r="DXO2358" s="1359"/>
      <c r="DXP2358" s="1359"/>
      <c r="DXQ2358" s="1359"/>
      <c r="DXR2358" s="1359"/>
      <c r="DXS2358" s="1359"/>
      <c r="DXT2358" s="1359"/>
      <c r="DXU2358" s="1359"/>
      <c r="DXV2358" s="1359"/>
      <c r="DXW2358" s="1359"/>
      <c r="DXX2358" s="1359"/>
      <c r="DXY2358" s="1359"/>
      <c r="DXZ2358" s="1359"/>
      <c r="DYA2358" s="1359"/>
      <c r="DYB2358" s="1359"/>
      <c r="DYC2358" s="1359"/>
      <c r="DYD2358" s="1359"/>
      <c r="DYE2358" s="1359"/>
      <c r="DYF2358" s="1359"/>
      <c r="DYG2358" s="1359"/>
      <c r="DYH2358" s="1359"/>
      <c r="DYI2358" s="1359"/>
      <c r="DYJ2358" s="1359"/>
      <c r="DYK2358" s="1359"/>
      <c r="DYL2358" s="1359"/>
      <c r="DYM2358" s="1359"/>
      <c r="DYN2358" s="1359"/>
      <c r="DYO2358" s="1359"/>
      <c r="DYP2358" s="1359"/>
      <c r="DYQ2358" s="1359"/>
      <c r="DYR2358" s="1359"/>
      <c r="DYS2358" s="1359"/>
      <c r="DYT2358" s="1359"/>
      <c r="DYU2358" s="1359"/>
      <c r="DYV2358" s="1359"/>
      <c r="DYW2358" s="1359"/>
      <c r="DYX2358" s="1359"/>
      <c r="DYY2358" s="1359"/>
      <c r="DYZ2358" s="1359"/>
      <c r="DZA2358" s="1359"/>
      <c r="DZB2358" s="1359"/>
      <c r="DZC2358" s="1359"/>
      <c r="DZD2358" s="1359"/>
      <c r="DZE2358" s="1359"/>
      <c r="DZF2358" s="1359"/>
      <c r="DZG2358" s="1359"/>
      <c r="DZH2358" s="1359"/>
      <c r="DZI2358" s="1359"/>
      <c r="DZJ2358" s="1359"/>
      <c r="DZK2358" s="1359"/>
      <c r="DZL2358" s="1359"/>
      <c r="DZM2358" s="1359"/>
      <c r="DZN2358" s="1359"/>
      <c r="DZO2358" s="1359"/>
      <c r="DZP2358" s="1359"/>
      <c r="DZQ2358" s="1359"/>
      <c r="DZR2358" s="1359"/>
      <c r="DZS2358" s="1359"/>
      <c r="DZT2358" s="1359"/>
      <c r="DZU2358" s="1359"/>
      <c r="DZV2358" s="1359"/>
      <c r="DZW2358" s="1359"/>
      <c r="DZX2358" s="1359"/>
      <c r="DZY2358" s="1359"/>
      <c r="DZZ2358" s="1359"/>
      <c r="EAA2358" s="1359"/>
      <c r="EAB2358" s="1359"/>
      <c r="EAC2358" s="1359"/>
      <c r="EAD2358" s="1359"/>
      <c r="EAE2358" s="1359"/>
      <c r="EAF2358" s="1359"/>
      <c r="EAG2358" s="1359"/>
      <c r="EAH2358" s="1359"/>
      <c r="EAI2358" s="1359"/>
      <c r="EAJ2358" s="1359"/>
      <c r="EAK2358" s="1359"/>
      <c r="EAL2358" s="1359"/>
      <c r="EAM2358" s="1359"/>
      <c r="EAN2358" s="1359"/>
      <c r="EAO2358" s="1359"/>
      <c r="EAP2358" s="1359"/>
      <c r="EAQ2358" s="1359"/>
      <c r="EAR2358" s="1359"/>
      <c r="EAS2358" s="1359"/>
      <c r="EAT2358" s="1359"/>
      <c r="EAU2358" s="1359"/>
      <c r="EAV2358" s="1359"/>
      <c r="EAW2358" s="1359"/>
      <c r="EAX2358" s="1359"/>
      <c r="EAY2358" s="1359"/>
      <c r="EAZ2358" s="1359"/>
      <c r="EBA2358" s="1359"/>
      <c r="EBB2358" s="1359"/>
      <c r="EBC2358" s="1359"/>
      <c r="EBD2358" s="1359"/>
      <c r="EBE2358" s="1359"/>
      <c r="EBF2358" s="1359"/>
      <c r="EBG2358" s="1359"/>
      <c r="EBH2358" s="1359"/>
      <c r="EBI2358" s="1359"/>
      <c r="EBJ2358" s="1359"/>
      <c r="EBK2358" s="1359"/>
      <c r="EBL2358" s="1359"/>
      <c r="EBM2358" s="1359"/>
      <c r="EBN2358" s="1359"/>
      <c r="EBO2358" s="1359"/>
      <c r="EBP2358" s="1359"/>
      <c r="EBQ2358" s="1359"/>
      <c r="EBR2358" s="1359"/>
      <c r="EBS2358" s="1359"/>
      <c r="EBT2358" s="1359"/>
      <c r="EBU2358" s="1359"/>
      <c r="EBV2358" s="1359"/>
      <c r="EBW2358" s="1359"/>
      <c r="EBX2358" s="1359"/>
      <c r="EBY2358" s="1359"/>
      <c r="EBZ2358" s="1359"/>
      <c r="ECA2358" s="1359"/>
      <c r="ECB2358" s="1359"/>
      <c r="ECC2358" s="1359"/>
      <c r="ECD2358" s="1359"/>
      <c r="ECE2358" s="1359"/>
      <c r="ECF2358" s="1359"/>
      <c r="ECG2358" s="1359"/>
      <c r="ECH2358" s="1359"/>
      <c r="ECI2358" s="1359"/>
      <c r="ECJ2358" s="1359"/>
      <c r="ECK2358" s="1359"/>
      <c r="ECL2358" s="1359"/>
      <c r="ECM2358" s="1359"/>
      <c r="ECN2358" s="1359"/>
      <c r="ECO2358" s="1359"/>
      <c r="ECP2358" s="1359"/>
      <c r="ECQ2358" s="1359"/>
      <c r="ECR2358" s="1359"/>
      <c r="ECS2358" s="1359"/>
      <c r="ECT2358" s="1359"/>
      <c r="ECU2358" s="1359"/>
      <c r="ECV2358" s="1359"/>
      <c r="ECW2358" s="1359"/>
      <c r="ECX2358" s="1359"/>
      <c r="ECY2358" s="1359"/>
      <c r="ECZ2358" s="1359"/>
      <c r="EDA2358" s="1359"/>
      <c r="EDB2358" s="1359"/>
      <c r="EDC2358" s="1359"/>
      <c r="EDD2358" s="1359"/>
      <c r="EDE2358" s="1359"/>
      <c r="EDF2358" s="1359"/>
      <c r="EDG2358" s="1359"/>
      <c r="EDH2358" s="1359"/>
      <c r="EDI2358" s="1359"/>
      <c r="EDJ2358" s="1359"/>
      <c r="EDK2358" s="1359"/>
      <c r="EDL2358" s="1359"/>
      <c r="EDM2358" s="1359"/>
      <c r="EDN2358" s="1359"/>
      <c r="EDO2358" s="1359"/>
      <c r="EDP2358" s="1359"/>
      <c r="EDQ2358" s="1359"/>
      <c r="EDR2358" s="1359"/>
      <c r="EDS2358" s="1359"/>
      <c r="EDT2358" s="1359"/>
      <c r="EDU2358" s="1359"/>
      <c r="EDV2358" s="1359"/>
      <c r="EDW2358" s="1359"/>
      <c r="EDX2358" s="1359"/>
      <c r="EDY2358" s="1359"/>
      <c r="EDZ2358" s="1359"/>
      <c r="EEA2358" s="1359"/>
      <c r="EEB2358" s="1359"/>
      <c r="EEC2358" s="1359"/>
      <c r="EED2358" s="1359"/>
      <c r="EEE2358" s="1359"/>
      <c r="EEF2358" s="1359"/>
      <c r="EEG2358" s="1359"/>
      <c r="EEH2358" s="1359"/>
      <c r="EEI2358" s="1359"/>
      <c r="EEJ2358" s="1359"/>
      <c r="EEK2358" s="1359"/>
      <c r="EEL2358" s="1359"/>
      <c r="EEM2358" s="1359"/>
      <c r="EEN2358" s="1359"/>
      <c r="EEO2358" s="1359"/>
      <c r="EEP2358" s="1359"/>
      <c r="EEQ2358" s="1359"/>
      <c r="EER2358" s="1359"/>
      <c r="EES2358" s="1359"/>
      <c r="EET2358" s="1359"/>
      <c r="EEU2358" s="1359"/>
      <c r="EEV2358" s="1359"/>
      <c r="EEW2358" s="1359"/>
      <c r="EEX2358" s="1359"/>
      <c r="EEY2358" s="1359"/>
      <c r="EEZ2358" s="1359"/>
      <c r="EFA2358" s="1359"/>
      <c r="EFB2358" s="1359"/>
      <c r="EFC2358" s="1359"/>
      <c r="EFD2358" s="1359"/>
      <c r="EFE2358" s="1359"/>
      <c r="EFF2358" s="1359"/>
      <c r="EFG2358" s="1359"/>
      <c r="EFH2358" s="1359"/>
      <c r="EFI2358" s="1359"/>
      <c r="EFJ2358" s="1359"/>
      <c r="EFK2358" s="1359"/>
      <c r="EFL2358" s="1359"/>
      <c r="EFM2358" s="1359"/>
      <c r="EFN2358" s="1359"/>
      <c r="EFO2358" s="1359"/>
      <c r="EFP2358" s="1359"/>
      <c r="EFQ2358" s="1359"/>
      <c r="EFR2358" s="1359"/>
      <c r="EFS2358" s="1359"/>
      <c r="EFT2358" s="1359"/>
      <c r="EFU2358" s="1359"/>
      <c r="EFV2358" s="1359"/>
      <c r="EFW2358" s="1359"/>
      <c r="EFX2358" s="1359"/>
      <c r="EFY2358" s="1359"/>
      <c r="EFZ2358" s="1359"/>
      <c r="EGA2358" s="1359"/>
      <c r="EGB2358" s="1359"/>
      <c r="EGC2358" s="1359"/>
      <c r="EGD2358" s="1359"/>
      <c r="EGE2358" s="1359"/>
      <c r="EGF2358" s="1359"/>
      <c r="EGG2358" s="1359"/>
      <c r="EGH2358" s="1359"/>
      <c r="EGI2358" s="1359"/>
      <c r="EGJ2358" s="1359"/>
      <c r="EGK2358" s="1359"/>
      <c r="EGL2358" s="1359"/>
      <c r="EGM2358" s="1359"/>
      <c r="EGN2358" s="1359"/>
      <c r="EGO2358" s="1359"/>
      <c r="EGP2358" s="1359"/>
      <c r="EGQ2358" s="1359"/>
      <c r="EGR2358" s="1359"/>
      <c r="EGS2358" s="1359"/>
      <c r="EGT2358" s="1359"/>
      <c r="EGU2358" s="1359"/>
      <c r="EGV2358" s="1359"/>
      <c r="EGW2358" s="1359"/>
      <c r="EGX2358" s="1359"/>
      <c r="EGY2358" s="1359"/>
      <c r="EGZ2358" s="1359"/>
      <c r="EHA2358" s="1359"/>
      <c r="EHB2358" s="1359"/>
      <c r="EHC2358" s="1359"/>
      <c r="EHD2358" s="1359"/>
      <c r="EHE2358" s="1359"/>
      <c r="EHF2358" s="1359"/>
      <c r="EHG2358" s="1359"/>
      <c r="EHH2358" s="1359"/>
      <c r="EHI2358" s="1359"/>
      <c r="EHJ2358" s="1359"/>
      <c r="EHK2358" s="1359"/>
      <c r="EHL2358" s="1359"/>
      <c r="EHM2358" s="1359"/>
      <c r="EHN2358" s="1359"/>
      <c r="EHO2358" s="1359"/>
      <c r="EHP2358" s="1359"/>
      <c r="EHQ2358" s="1359"/>
      <c r="EHR2358" s="1359"/>
      <c r="EHS2358" s="1359"/>
      <c r="EHT2358" s="1359"/>
      <c r="EHU2358" s="1359"/>
      <c r="EHV2358" s="1359"/>
      <c r="EHW2358" s="1359"/>
      <c r="EHX2358" s="1359"/>
      <c r="EHY2358" s="1359"/>
      <c r="EHZ2358" s="1359"/>
      <c r="EIA2358" s="1359"/>
      <c r="EIB2358" s="1359"/>
      <c r="EIC2358" s="1359"/>
      <c r="EID2358" s="1359"/>
      <c r="EIE2358" s="1359"/>
      <c r="EIF2358" s="1359"/>
      <c r="EIG2358" s="1359"/>
      <c r="EIH2358" s="1359"/>
      <c r="EII2358" s="1359"/>
      <c r="EIJ2358" s="1359"/>
      <c r="EIK2358" s="1359"/>
      <c r="EIL2358" s="1359"/>
      <c r="EIM2358" s="1359"/>
      <c r="EIN2358" s="1359"/>
      <c r="EIO2358" s="1359"/>
      <c r="EIP2358" s="1359"/>
      <c r="EIQ2358" s="1359"/>
      <c r="EIR2358" s="1359"/>
      <c r="EIS2358" s="1359"/>
      <c r="EIT2358" s="1359"/>
      <c r="EIU2358" s="1359"/>
      <c r="EIV2358" s="1359"/>
      <c r="EIW2358" s="1359"/>
      <c r="EIX2358" s="1359"/>
      <c r="EIY2358" s="1359"/>
      <c r="EIZ2358" s="1359"/>
      <c r="EJA2358" s="1359"/>
      <c r="EJB2358" s="1359"/>
      <c r="EJC2358" s="1359"/>
      <c r="EJD2358" s="1359"/>
      <c r="EJE2358" s="1359"/>
      <c r="EJF2358" s="1359"/>
      <c r="EJG2358" s="1359"/>
      <c r="EJH2358" s="1359"/>
      <c r="EJI2358" s="1359"/>
      <c r="EJJ2358" s="1359"/>
      <c r="EJK2358" s="1359"/>
      <c r="EJL2358" s="1359"/>
      <c r="EJM2358" s="1359"/>
      <c r="EJN2358" s="1359"/>
      <c r="EJO2358" s="1359"/>
      <c r="EJP2358" s="1359"/>
      <c r="EJQ2358" s="1359"/>
      <c r="EJR2358" s="1359"/>
      <c r="EJS2358" s="1359"/>
      <c r="EJT2358" s="1359"/>
      <c r="EJU2358" s="1359"/>
      <c r="EJV2358" s="1359"/>
      <c r="EJW2358" s="1359"/>
      <c r="EJX2358" s="1359"/>
      <c r="EJY2358" s="1359"/>
      <c r="EJZ2358" s="1359"/>
      <c r="EKA2358" s="1359"/>
      <c r="EKB2358" s="1359"/>
      <c r="EKC2358" s="1359"/>
      <c r="EKD2358" s="1359"/>
      <c r="EKE2358" s="1359"/>
      <c r="EKF2358" s="1359"/>
      <c r="EKG2358" s="1359"/>
      <c r="EKH2358" s="1359"/>
      <c r="EKI2358" s="1359"/>
      <c r="EKJ2358" s="1359"/>
      <c r="EKK2358" s="1359"/>
      <c r="EKL2358" s="1359"/>
      <c r="EKM2358" s="1359"/>
      <c r="EKN2358" s="1359"/>
      <c r="EKO2358" s="1359"/>
      <c r="EKP2358" s="1359"/>
      <c r="EKQ2358" s="1359"/>
      <c r="EKR2358" s="1359"/>
      <c r="EKS2358" s="1359"/>
      <c r="EKT2358" s="1359"/>
      <c r="EKU2358" s="1359"/>
      <c r="EKV2358" s="1359"/>
      <c r="EKW2358" s="1359"/>
      <c r="EKX2358" s="1359"/>
      <c r="EKY2358" s="1359"/>
      <c r="EKZ2358" s="1359"/>
      <c r="ELA2358" s="1359"/>
      <c r="ELB2358" s="1359"/>
      <c r="ELC2358" s="1359"/>
      <c r="ELD2358" s="1359"/>
      <c r="ELE2358" s="1359"/>
      <c r="ELF2358" s="1359"/>
      <c r="ELG2358" s="1359"/>
      <c r="ELH2358" s="1359"/>
      <c r="ELI2358" s="1359"/>
      <c r="ELJ2358" s="1359"/>
      <c r="ELK2358" s="1359"/>
      <c r="ELL2358" s="1359"/>
      <c r="ELM2358" s="1359"/>
      <c r="ELN2358" s="1359"/>
      <c r="ELO2358" s="1359"/>
      <c r="ELP2358" s="1359"/>
      <c r="ELQ2358" s="1359"/>
      <c r="ELR2358" s="1359"/>
      <c r="ELS2358" s="1359"/>
      <c r="ELT2358" s="1359"/>
      <c r="ELU2358" s="1359"/>
      <c r="ELV2358" s="1359"/>
      <c r="ELW2358" s="1359"/>
      <c r="ELX2358" s="1359"/>
      <c r="ELY2358" s="1359"/>
      <c r="ELZ2358" s="1359"/>
      <c r="EMA2358" s="1359"/>
      <c r="EMB2358" s="1359"/>
      <c r="EMC2358" s="1359"/>
      <c r="EMD2358" s="1359"/>
      <c r="EME2358" s="1359"/>
      <c r="EMF2358" s="1359"/>
      <c r="EMG2358" s="1359"/>
      <c r="EMH2358" s="1359"/>
      <c r="EMI2358" s="1359"/>
      <c r="EMJ2358" s="1359"/>
      <c r="EMK2358" s="1359"/>
      <c r="EML2358" s="1359"/>
      <c r="EMM2358" s="1359"/>
      <c r="EMN2358" s="1359"/>
      <c r="EMO2358" s="1359"/>
      <c r="EMP2358" s="1359"/>
      <c r="EMQ2358" s="1359"/>
      <c r="EMR2358" s="1359"/>
      <c r="EMS2358" s="1359"/>
      <c r="EMT2358" s="1359"/>
      <c r="EMU2358" s="1359"/>
      <c r="EMV2358" s="1359"/>
      <c r="EMW2358" s="1359"/>
      <c r="EMX2358" s="1359"/>
      <c r="EMY2358" s="1359"/>
      <c r="EMZ2358" s="1359"/>
      <c r="ENA2358" s="1359"/>
      <c r="ENB2358" s="1359"/>
      <c r="ENC2358" s="1359"/>
      <c r="END2358" s="1359"/>
      <c r="ENE2358" s="1359"/>
      <c r="ENF2358" s="1359"/>
      <c r="ENG2358" s="1359"/>
      <c r="ENH2358" s="1359"/>
      <c r="ENI2358" s="1359"/>
      <c r="ENJ2358" s="1359"/>
      <c r="ENK2358" s="1359"/>
      <c r="ENL2358" s="1359"/>
      <c r="ENM2358" s="1359"/>
      <c r="ENN2358" s="1359"/>
      <c r="ENO2358" s="1359"/>
      <c r="ENP2358" s="1359"/>
      <c r="ENQ2358" s="1359"/>
      <c r="ENR2358" s="1359"/>
      <c r="ENS2358" s="1359"/>
      <c r="ENT2358" s="1359"/>
      <c r="ENU2358" s="1359"/>
      <c r="ENV2358" s="1359"/>
      <c r="ENW2358" s="1359"/>
      <c r="ENX2358" s="1359"/>
      <c r="ENY2358" s="1359"/>
      <c r="ENZ2358" s="1359"/>
      <c r="EOA2358" s="1359"/>
      <c r="EOB2358" s="1359"/>
      <c r="EOC2358" s="1359"/>
      <c r="EOD2358" s="1359"/>
      <c r="EOE2358" s="1359"/>
      <c r="EOF2358" s="1359"/>
      <c r="EOG2358" s="1359"/>
      <c r="EOH2358" s="1359"/>
      <c r="EOI2358" s="1359"/>
      <c r="EOJ2358" s="1359"/>
      <c r="EOK2358" s="1359"/>
      <c r="EOL2358" s="1359"/>
      <c r="EOM2358" s="1359"/>
      <c r="EON2358" s="1359"/>
      <c r="EOO2358" s="1359"/>
      <c r="EOP2358" s="1359"/>
      <c r="EOQ2358" s="1359"/>
      <c r="EOR2358" s="1359"/>
      <c r="EOS2358" s="1359"/>
      <c r="EOT2358" s="1359"/>
      <c r="EOU2358" s="1359"/>
      <c r="EOV2358" s="1359"/>
      <c r="EOW2358" s="1359"/>
      <c r="EOX2358" s="1359"/>
      <c r="EOY2358" s="1359"/>
      <c r="EOZ2358" s="1359"/>
      <c r="EPA2358" s="1359"/>
      <c r="EPB2358" s="1359"/>
      <c r="EPC2358" s="1359"/>
      <c r="EPD2358" s="1359"/>
      <c r="EPE2358" s="1359"/>
      <c r="EPF2358" s="1359"/>
      <c r="EPG2358" s="1359"/>
      <c r="EPH2358" s="1359"/>
      <c r="EPI2358" s="1359"/>
      <c r="EPJ2358" s="1359"/>
      <c r="EPK2358" s="1359"/>
      <c r="EPL2358" s="1359"/>
      <c r="EPM2358" s="1359"/>
      <c r="EPN2358" s="1359"/>
      <c r="EPO2358" s="1359"/>
      <c r="EPP2358" s="1359"/>
      <c r="EPQ2358" s="1359"/>
      <c r="EPR2358" s="1359"/>
      <c r="EPS2358" s="1359"/>
      <c r="EPT2358" s="1359"/>
      <c r="EPU2358" s="1359"/>
      <c r="EPV2358" s="1359"/>
      <c r="EPW2358" s="1359"/>
      <c r="EPX2358" s="1359"/>
      <c r="EPY2358" s="1359"/>
      <c r="EPZ2358" s="1359"/>
      <c r="EQA2358" s="1359"/>
      <c r="EQB2358" s="1359"/>
      <c r="EQC2358" s="1359"/>
      <c r="EQD2358" s="1359"/>
      <c r="EQE2358" s="1359"/>
      <c r="EQF2358" s="1359"/>
      <c r="EQG2358" s="1359"/>
      <c r="EQH2358" s="1359"/>
      <c r="EQI2358" s="1359"/>
      <c r="EQJ2358" s="1359"/>
      <c r="EQK2358" s="1359"/>
      <c r="EQL2358" s="1359"/>
      <c r="EQM2358" s="1359"/>
      <c r="EQN2358" s="1359"/>
      <c r="EQO2358" s="1359"/>
      <c r="EQP2358" s="1359"/>
      <c r="EQQ2358" s="1359"/>
      <c r="EQR2358" s="1359"/>
      <c r="EQS2358" s="1359"/>
      <c r="EQT2358" s="1359"/>
      <c r="EQU2358" s="1359"/>
      <c r="EQV2358" s="1359"/>
      <c r="EQW2358" s="1359"/>
      <c r="EQX2358" s="1359"/>
      <c r="EQY2358" s="1359"/>
      <c r="EQZ2358" s="1359"/>
      <c r="ERA2358" s="1359"/>
      <c r="ERB2358" s="1359"/>
      <c r="ERC2358" s="1359"/>
      <c r="ERD2358" s="1359"/>
      <c r="ERE2358" s="1359"/>
      <c r="ERF2358" s="1359"/>
      <c r="ERG2358" s="1359"/>
      <c r="ERH2358" s="1359"/>
      <c r="ERI2358" s="1359"/>
      <c r="ERJ2358" s="1359"/>
      <c r="ERK2358" s="1359"/>
      <c r="ERL2358" s="1359"/>
      <c r="ERM2358" s="1359"/>
      <c r="ERN2358" s="1359"/>
      <c r="ERO2358" s="1359"/>
      <c r="ERP2358" s="1359"/>
      <c r="ERQ2358" s="1359"/>
      <c r="ERR2358" s="1359"/>
      <c r="ERS2358" s="1359"/>
      <c r="ERT2358" s="1359"/>
      <c r="ERU2358" s="1359"/>
      <c r="ERV2358" s="1359"/>
      <c r="ERW2358" s="1359"/>
      <c r="ERX2358" s="1359"/>
      <c r="ERY2358" s="1359"/>
      <c r="ERZ2358" s="1359"/>
      <c r="ESA2358" s="1359"/>
      <c r="ESB2358" s="1359"/>
      <c r="ESC2358" s="1359"/>
      <c r="ESD2358" s="1359"/>
      <c r="ESE2358" s="1359"/>
      <c r="ESF2358" s="1359"/>
      <c r="ESG2358" s="1359"/>
      <c r="ESH2358" s="1359"/>
      <c r="ESI2358" s="1359"/>
      <c r="ESJ2358" s="1359"/>
      <c r="ESK2358" s="1359"/>
      <c r="ESL2358" s="1359"/>
      <c r="ESM2358" s="1359"/>
      <c r="ESN2358" s="1359"/>
      <c r="ESO2358" s="1359"/>
      <c r="ESP2358" s="1359"/>
      <c r="ESQ2358" s="1359"/>
      <c r="ESR2358" s="1359"/>
      <c r="ESS2358" s="1359"/>
      <c r="EST2358" s="1359"/>
      <c r="ESU2358" s="1359"/>
      <c r="ESV2358" s="1359"/>
      <c r="ESW2358" s="1359"/>
      <c r="ESX2358" s="1359"/>
      <c r="ESY2358" s="1359"/>
      <c r="ESZ2358" s="1359"/>
      <c r="ETA2358" s="1359"/>
      <c r="ETB2358" s="1359"/>
      <c r="ETC2358" s="1359"/>
      <c r="ETD2358" s="1359"/>
      <c r="ETE2358" s="1359"/>
      <c r="ETF2358" s="1359"/>
      <c r="ETG2358" s="1359"/>
      <c r="ETH2358" s="1359"/>
      <c r="ETI2358" s="1359"/>
      <c r="ETJ2358" s="1359"/>
      <c r="ETK2358" s="1359"/>
      <c r="ETL2358" s="1359"/>
      <c r="ETM2358" s="1359"/>
      <c r="ETN2358" s="1359"/>
      <c r="ETO2358" s="1359"/>
      <c r="ETP2358" s="1359"/>
      <c r="ETQ2358" s="1359"/>
      <c r="ETR2358" s="1359"/>
      <c r="ETS2358" s="1359"/>
      <c r="ETT2358" s="1359"/>
      <c r="ETU2358" s="1359"/>
      <c r="ETV2358" s="1359"/>
      <c r="ETW2358" s="1359"/>
      <c r="ETX2358" s="1359"/>
      <c r="ETY2358" s="1359"/>
      <c r="ETZ2358" s="1359"/>
      <c r="EUA2358" s="1359"/>
      <c r="EUB2358" s="1359"/>
      <c r="EUC2358" s="1359"/>
      <c r="EUD2358" s="1359"/>
      <c r="EUE2358" s="1359"/>
      <c r="EUF2358" s="1359"/>
      <c r="EUG2358" s="1359"/>
      <c r="EUH2358" s="1359"/>
      <c r="EUI2358" s="1359"/>
      <c r="EUJ2358" s="1359"/>
      <c r="EUK2358" s="1359"/>
      <c r="EUL2358" s="1359"/>
      <c r="EUM2358" s="1359"/>
      <c r="EUN2358" s="1359"/>
      <c r="EUO2358" s="1359"/>
      <c r="EUP2358" s="1359"/>
      <c r="EUQ2358" s="1359"/>
      <c r="EUR2358" s="1359"/>
      <c r="EUS2358" s="1359"/>
      <c r="EUT2358" s="1359"/>
      <c r="EUU2358" s="1359"/>
      <c r="EUV2358" s="1359"/>
      <c r="EUW2358" s="1359"/>
      <c r="EUX2358" s="1359"/>
      <c r="EUY2358" s="1359"/>
      <c r="EUZ2358" s="1359"/>
      <c r="EVA2358" s="1359"/>
      <c r="EVB2358" s="1359"/>
      <c r="EVC2358" s="1359"/>
      <c r="EVD2358" s="1359"/>
      <c r="EVE2358" s="1359"/>
      <c r="EVF2358" s="1359"/>
      <c r="EVG2358" s="1359"/>
      <c r="EVH2358" s="1359"/>
      <c r="EVI2358" s="1359"/>
      <c r="EVJ2358" s="1359"/>
      <c r="EVK2358" s="1359"/>
      <c r="EVL2358" s="1359"/>
      <c r="EVM2358" s="1359"/>
      <c r="EVN2358" s="1359"/>
      <c r="EVO2358" s="1359"/>
      <c r="EVP2358" s="1359"/>
      <c r="EVQ2358" s="1359"/>
      <c r="EVR2358" s="1359"/>
      <c r="EVS2358" s="1359"/>
      <c r="EVT2358" s="1359"/>
      <c r="EVU2358" s="1359"/>
      <c r="EVV2358" s="1359"/>
      <c r="EVW2358" s="1359"/>
      <c r="EVX2358" s="1359"/>
      <c r="EVY2358" s="1359"/>
      <c r="EVZ2358" s="1359"/>
      <c r="EWA2358" s="1359"/>
      <c r="EWB2358" s="1359"/>
      <c r="EWC2358" s="1359"/>
      <c r="EWD2358" s="1359"/>
      <c r="EWE2358" s="1359"/>
      <c r="EWF2358" s="1359"/>
      <c r="EWG2358" s="1359"/>
      <c r="EWH2358" s="1359"/>
      <c r="EWI2358" s="1359"/>
      <c r="EWJ2358" s="1359"/>
      <c r="EWK2358" s="1359"/>
      <c r="EWL2358" s="1359"/>
      <c r="EWM2358" s="1359"/>
      <c r="EWN2358" s="1359"/>
      <c r="EWO2358" s="1359"/>
      <c r="EWP2358" s="1359"/>
      <c r="EWQ2358" s="1359"/>
      <c r="EWR2358" s="1359"/>
      <c r="EWS2358" s="1359"/>
      <c r="EWT2358" s="1359"/>
      <c r="EWU2358" s="1359"/>
      <c r="EWV2358" s="1359"/>
      <c r="EWW2358" s="1359"/>
      <c r="EWX2358" s="1359"/>
      <c r="EWY2358" s="1359"/>
      <c r="EWZ2358" s="1359"/>
      <c r="EXA2358" s="1359"/>
      <c r="EXB2358" s="1359"/>
      <c r="EXC2358" s="1359"/>
      <c r="EXD2358" s="1359"/>
      <c r="EXE2358" s="1359"/>
      <c r="EXF2358" s="1359"/>
      <c r="EXG2358" s="1359"/>
      <c r="EXH2358" s="1359"/>
      <c r="EXI2358" s="1359"/>
      <c r="EXJ2358" s="1359"/>
      <c r="EXK2358" s="1359"/>
      <c r="EXL2358" s="1359"/>
      <c r="EXM2358" s="1359"/>
      <c r="EXN2358" s="1359"/>
      <c r="EXO2358" s="1359"/>
      <c r="EXP2358" s="1359"/>
      <c r="EXQ2358" s="1359"/>
      <c r="EXR2358" s="1359"/>
      <c r="EXS2358" s="1359"/>
      <c r="EXT2358" s="1359"/>
      <c r="EXU2358" s="1359"/>
      <c r="EXV2358" s="1359"/>
      <c r="EXW2358" s="1359"/>
      <c r="EXX2358" s="1359"/>
      <c r="EXY2358" s="1359"/>
      <c r="EXZ2358" s="1359"/>
      <c r="EYA2358" s="1359"/>
      <c r="EYB2358" s="1359"/>
      <c r="EYC2358" s="1359"/>
      <c r="EYD2358" s="1359"/>
      <c r="EYE2358" s="1359"/>
      <c r="EYF2358" s="1359"/>
      <c r="EYG2358" s="1359"/>
      <c r="EYH2358" s="1359"/>
      <c r="EYI2358" s="1359"/>
      <c r="EYJ2358" s="1359"/>
      <c r="EYK2358" s="1359"/>
      <c r="EYL2358" s="1359"/>
      <c r="EYM2358" s="1359"/>
      <c r="EYN2358" s="1359"/>
      <c r="EYO2358" s="1359"/>
      <c r="EYP2358" s="1359"/>
      <c r="EYQ2358" s="1359"/>
      <c r="EYR2358" s="1359"/>
      <c r="EYS2358" s="1359"/>
      <c r="EYT2358" s="1359"/>
      <c r="EYU2358" s="1359"/>
      <c r="EYV2358" s="1359"/>
      <c r="EYW2358" s="1359"/>
      <c r="EYX2358" s="1359"/>
      <c r="EYY2358" s="1359"/>
      <c r="EYZ2358" s="1359"/>
      <c r="EZA2358" s="1359"/>
      <c r="EZB2358" s="1359"/>
      <c r="EZC2358" s="1359"/>
      <c r="EZD2358" s="1359"/>
      <c r="EZE2358" s="1359"/>
      <c r="EZF2358" s="1359"/>
      <c r="EZG2358" s="1359"/>
      <c r="EZH2358" s="1359"/>
      <c r="EZI2358" s="1359"/>
      <c r="EZJ2358" s="1359"/>
      <c r="EZK2358" s="1359"/>
      <c r="EZL2358" s="1359"/>
      <c r="EZM2358" s="1359"/>
      <c r="EZN2358" s="1359"/>
      <c r="EZO2358" s="1359"/>
      <c r="EZP2358" s="1359"/>
      <c r="EZQ2358" s="1359"/>
      <c r="EZR2358" s="1359"/>
      <c r="EZS2358" s="1359"/>
      <c r="EZT2358" s="1359"/>
      <c r="EZU2358" s="1359"/>
      <c r="EZV2358" s="1359"/>
      <c r="EZW2358" s="1359"/>
      <c r="EZX2358" s="1359"/>
      <c r="EZY2358" s="1359"/>
      <c r="EZZ2358" s="1359"/>
      <c r="FAA2358" s="1359"/>
      <c r="FAB2358" s="1359"/>
      <c r="FAC2358" s="1359"/>
      <c r="FAD2358" s="1359"/>
      <c r="FAE2358" s="1359"/>
      <c r="FAF2358" s="1359"/>
      <c r="FAG2358" s="1359"/>
      <c r="FAH2358" s="1359"/>
      <c r="FAI2358" s="1359"/>
      <c r="FAJ2358" s="1359"/>
      <c r="FAK2358" s="1359"/>
      <c r="FAL2358" s="1359"/>
      <c r="FAM2358" s="1359"/>
      <c r="FAN2358" s="1359"/>
      <c r="FAO2358" s="1359"/>
      <c r="FAP2358" s="1359"/>
      <c r="FAQ2358" s="1359"/>
      <c r="FAR2358" s="1359"/>
      <c r="FAS2358" s="1359"/>
      <c r="FAT2358" s="1359"/>
      <c r="FAU2358" s="1359"/>
      <c r="FAV2358" s="1359"/>
      <c r="FAW2358" s="1359"/>
      <c r="FAX2358" s="1359"/>
      <c r="FAY2358" s="1359"/>
      <c r="FAZ2358" s="1359"/>
      <c r="FBA2358" s="1359"/>
      <c r="FBB2358" s="1359"/>
      <c r="FBC2358" s="1359"/>
      <c r="FBD2358" s="1359"/>
      <c r="FBE2358" s="1359"/>
      <c r="FBF2358" s="1359"/>
      <c r="FBG2358" s="1359"/>
      <c r="FBH2358" s="1359"/>
      <c r="FBI2358" s="1359"/>
      <c r="FBJ2358" s="1359"/>
      <c r="FBK2358" s="1359"/>
      <c r="FBL2358" s="1359"/>
      <c r="FBM2358" s="1359"/>
      <c r="FBN2358" s="1359"/>
      <c r="FBO2358" s="1359"/>
      <c r="FBP2358" s="1359"/>
      <c r="FBQ2358" s="1359"/>
      <c r="FBR2358" s="1359"/>
      <c r="FBS2358" s="1359"/>
      <c r="FBT2358" s="1359"/>
      <c r="FBU2358" s="1359"/>
      <c r="FBV2358" s="1359"/>
      <c r="FBW2358" s="1359"/>
      <c r="FBX2358" s="1359"/>
      <c r="FBY2358" s="1359"/>
      <c r="FBZ2358" s="1359"/>
      <c r="FCA2358" s="1359"/>
      <c r="FCB2358" s="1359"/>
      <c r="FCC2358" s="1359"/>
      <c r="FCD2358" s="1359"/>
      <c r="FCE2358" s="1359"/>
      <c r="FCF2358" s="1359"/>
      <c r="FCG2358" s="1359"/>
      <c r="FCH2358" s="1359"/>
      <c r="FCI2358" s="1359"/>
      <c r="FCJ2358" s="1359"/>
      <c r="FCK2358" s="1359"/>
      <c r="FCL2358" s="1359"/>
      <c r="FCM2358" s="1359"/>
      <c r="FCN2358" s="1359"/>
      <c r="FCO2358" s="1359"/>
      <c r="FCP2358" s="1359"/>
      <c r="FCQ2358" s="1359"/>
      <c r="FCR2358" s="1359"/>
      <c r="FCS2358" s="1359"/>
      <c r="FCT2358" s="1359"/>
      <c r="FCU2358" s="1359"/>
      <c r="FCV2358" s="1359"/>
      <c r="FCW2358" s="1359"/>
      <c r="FCX2358" s="1359"/>
      <c r="FCY2358" s="1359"/>
      <c r="FCZ2358" s="1359"/>
      <c r="FDA2358" s="1359"/>
      <c r="FDB2358" s="1359"/>
      <c r="FDC2358" s="1359"/>
      <c r="FDD2358" s="1359"/>
      <c r="FDE2358" s="1359"/>
      <c r="FDF2358" s="1359"/>
      <c r="FDG2358" s="1359"/>
      <c r="FDH2358" s="1359"/>
      <c r="FDI2358" s="1359"/>
      <c r="FDJ2358" s="1359"/>
      <c r="FDK2358" s="1359"/>
      <c r="FDL2358" s="1359"/>
      <c r="FDM2358" s="1359"/>
      <c r="FDN2358" s="1359"/>
      <c r="FDO2358" s="1359"/>
      <c r="FDP2358" s="1359"/>
      <c r="FDQ2358" s="1359"/>
      <c r="FDR2358" s="1359"/>
      <c r="FDS2358" s="1359"/>
      <c r="FDT2358" s="1359"/>
      <c r="FDU2358" s="1359"/>
      <c r="FDV2358" s="1359"/>
      <c r="FDW2358" s="1359"/>
      <c r="FDX2358" s="1359"/>
      <c r="FDY2358" s="1359"/>
      <c r="FDZ2358" s="1359"/>
      <c r="FEA2358" s="1359"/>
      <c r="FEB2358" s="1359"/>
      <c r="FEC2358" s="1359"/>
      <c r="FED2358" s="1359"/>
      <c r="FEE2358" s="1359"/>
      <c r="FEF2358" s="1359"/>
      <c r="FEG2358" s="1359"/>
      <c r="FEH2358" s="1359"/>
      <c r="FEI2358" s="1359"/>
      <c r="FEJ2358" s="1359"/>
      <c r="FEK2358" s="1359"/>
      <c r="FEL2358" s="1359"/>
      <c r="FEM2358" s="1359"/>
      <c r="FEN2358" s="1359"/>
      <c r="FEO2358" s="1359"/>
      <c r="FEP2358" s="1359"/>
      <c r="FEQ2358" s="1359"/>
      <c r="FER2358" s="1359"/>
      <c r="FES2358" s="1359"/>
      <c r="FET2358" s="1359"/>
      <c r="FEU2358" s="1359"/>
      <c r="FEV2358" s="1359"/>
      <c r="FEW2358" s="1359"/>
      <c r="FEX2358" s="1359"/>
      <c r="FEY2358" s="1359"/>
      <c r="FEZ2358" s="1359"/>
      <c r="FFA2358" s="1359"/>
      <c r="FFB2358" s="1359"/>
      <c r="FFC2358" s="1359"/>
      <c r="FFD2358" s="1359"/>
      <c r="FFE2358" s="1359"/>
      <c r="FFF2358" s="1359"/>
      <c r="FFG2358" s="1359"/>
      <c r="FFH2358" s="1359"/>
      <c r="FFI2358" s="1359"/>
      <c r="FFJ2358" s="1359"/>
      <c r="FFK2358" s="1359"/>
      <c r="FFL2358" s="1359"/>
      <c r="FFM2358" s="1359"/>
      <c r="FFN2358" s="1359"/>
      <c r="FFO2358" s="1359"/>
      <c r="FFP2358" s="1359"/>
      <c r="FFQ2358" s="1359"/>
      <c r="FFR2358" s="1359"/>
      <c r="FFS2358" s="1359"/>
      <c r="FFT2358" s="1359"/>
      <c r="FFU2358" s="1359"/>
      <c r="FFV2358" s="1359"/>
      <c r="FFW2358" s="1359"/>
      <c r="FFX2358" s="1359"/>
      <c r="FFY2358" s="1359"/>
      <c r="FFZ2358" s="1359"/>
      <c r="FGA2358" s="1359"/>
      <c r="FGB2358" s="1359"/>
      <c r="FGC2358" s="1359"/>
      <c r="FGD2358" s="1359"/>
      <c r="FGE2358" s="1359"/>
      <c r="FGF2358" s="1359"/>
      <c r="FGG2358" s="1359"/>
      <c r="FGH2358" s="1359"/>
      <c r="FGI2358" s="1359"/>
      <c r="FGJ2358" s="1359"/>
      <c r="FGK2358" s="1359"/>
      <c r="FGL2358" s="1359"/>
      <c r="FGM2358" s="1359"/>
      <c r="FGN2358" s="1359"/>
      <c r="FGO2358" s="1359"/>
      <c r="FGP2358" s="1359"/>
      <c r="FGQ2358" s="1359"/>
      <c r="FGR2358" s="1359"/>
      <c r="FGS2358" s="1359"/>
      <c r="FGT2358" s="1359"/>
      <c r="FGU2358" s="1359"/>
      <c r="FGV2358" s="1359"/>
      <c r="FGW2358" s="1359"/>
      <c r="FGX2358" s="1359"/>
      <c r="FGY2358" s="1359"/>
      <c r="FGZ2358" s="1359"/>
      <c r="FHA2358" s="1359"/>
      <c r="FHB2358" s="1359"/>
      <c r="FHC2358" s="1359"/>
      <c r="FHD2358" s="1359"/>
      <c r="FHE2358" s="1359"/>
      <c r="FHF2358" s="1359"/>
      <c r="FHG2358" s="1359"/>
      <c r="FHH2358" s="1359"/>
      <c r="FHI2358" s="1359"/>
      <c r="FHJ2358" s="1359"/>
      <c r="FHK2358" s="1359"/>
      <c r="FHL2358" s="1359"/>
      <c r="FHM2358" s="1359"/>
      <c r="FHN2358" s="1359"/>
      <c r="FHO2358" s="1359"/>
      <c r="FHP2358" s="1359"/>
      <c r="FHQ2358" s="1359"/>
      <c r="FHR2358" s="1359"/>
      <c r="FHS2358" s="1359"/>
      <c r="FHT2358" s="1359"/>
      <c r="FHU2358" s="1359"/>
      <c r="FHV2358" s="1359"/>
      <c r="FHW2358" s="1359"/>
      <c r="FHX2358" s="1359"/>
      <c r="FHY2358" s="1359"/>
      <c r="FHZ2358" s="1359"/>
      <c r="FIA2358" s="1359"/>
      <c r="FIB2358" s="1359"/>
      <c r="FIC2358" s="1359"/>
      <c r="FID2358" s="1359"/>
      <c r="FIE2358" s="1359"/>
      <c r="FIF2358" s="1359"/>
      <c r="FIG2358" s="1359"/>
      <c r="FIH2358" s="1359"/>
      <c r="FII2358" s="1359"/>
      <c r="FIJ2358" s="1359"/>
      <c r="FIK2358" s="1359"/>
      <c r="FIL2358" s="1359"/>
      <c r="FIM2358" s="1359"/>
      <c r="FIN2358" s="1359"/>
      <c r="FIO2358" s="1359"/>
      <c r="FIP2358" s="1359"/>
      <c r="FIQ2358" s="1359"/>
      <c r="FIR2358" s="1359"/>
      <c r="FIS2358" s="1359"/>
      <c r="FIT2358" s="1359"/>
      <c r="FIU2358" s="1359"/>
      <c r="FIV2358" s="1359"/>
      <c r="FIW2358" s="1359"/>
      <c r="FIX2358" s="1359"/>
      <c r="FIY2358" s="1359"/>
      <c r="FIZ2358" s="1359"/>
      <c r="FJA2358" s="1359"/>
      <c r="FJB2358" s="1359"/>
      <c r="FJC2358" s="1359"/>
      <c r="FJD2358" s="1359"/>
      <c r="FJE2358" s="1359"/>
      <c r="FJF2358" s="1359"/>
      <c r="FJG2358" s="1359"/>
      <c r="FJH2358" s="1359"/>
      <c r="FJI2358" s="1359"/>
      <c r="FJJ2358" s="1359"/>
      <c r="FJK2358" s="1359"/>
      <c r="FJL2358" s="1359"/>
      <c r="FJM2358" s="1359"/>
      <c r="FJN2358" s="1359"/>
      <c r="FJO2358" s="1359"/>
      <c r="FJP2358" s="1359"/>
      <c r="FJQ2358" s="1359"/>
      <c r="FJR2358" s="1359"/>
      <c r="FJS2358" s="1359"/>
      <c r="FJT2358" s="1359"/>
      <c r="FJU2358" s="1359"/>
      <c r="FJV2358" s="1359"/>
      <c r="FJW2358" s="1359"/>
      <c r="FJX2358" s="1359"/>
      <c r="FJY2358" s="1359"/>
      <c r="FJZ2358" s="1359"/>
      <c r="FKA2358" s="1359"/>
      <c r="FKB2358" s="1359"/>
      <c r="FKC2358" s="1359"/>
      <c r="FKD2358" s="1359"/>
      <c r="FKE2358" s="1359"/>
      <c r="FKF2358" s="1359"/>
      <c r="FKG2358" s="1359"/>
      <c r="FKH2358" s="1359"/>
      <c r="FKI2358" s="1359"/>
      <c r="FKJ2358" s="1359"/>
      <c r="FKK2358" s="1359"/>
      <c r="FKL2358" s="1359"/>
      <c r="FKM2358" s="1359"/>
      <c r="FKN2358" s="1359"/>
      <c r="FKO2358" s="1359"/>
      <c r="FKP2358" s="1359"/>
      <c r="FKQ2358" s="1359"/>
      <c r="FKR2358" s="1359"/>
      <c r="FKS2358" s="1359"/>
      <c r="FKT2358" s="1359"/>
      <c r="FKU2358" s="1359"/>
      <c r="FKV2358" s="1359"/>
      <c r="FKW2358" s="1359"/>
      <c r="FKX2358" s="1359"/>
      <c r="FKY2358" s="1359"/>
      <c r="FKZ2358" s="1359"/>
      <c r="FLA2358" s="1359"/>
      <c r="FLB2358" s="1359"/>
      <c r="FLC2358" s="1359"/>
      <c r="FLD2358" s="1359"/>
      <c r="FLE2358" s="1359"/>
      <c r="FLF2358" s="1359"/>
      <c r="FLG2358" s="1359"/>
      <c r="FLH2358" s="1359"/>
      <c r="FLI2358" s="1359"/>
      <c r="FLJ2358" s="1359"/>
      <c r="FLK2358" s="1359"/>
      <c r="FLL2358" s="1359"/>
      <c r="FLM2358" s="1359"/>
      <c r="FLN2358" s="1359"/>
      <c r="FLO2358" s="1359"/>
      <c r="FLP2358" s="1359"/>
      <c r="FLQ2358" s="1359"/>
      <c r="FLR2358" s="1359"/>
      <c r="FLS2358" s="1359"/>
      <c r="FLT2358" s="1359"/>
      <c r="FLU2358" s="1359"/>
      <c r="FLV2358" s="1359"/>
      <c r="FLW2358" s="1359"/>
      <c r="FLX2358" s="1359"/>
      <c r="FLY2358" s="1359"/>
      <c r="FLZ2358" s="1359"/>
      <c r="FMA2358" s="1359"/>
      <c r="FMB2358" s="1359"/>
      <c r="FMC2358" s="1359"/>
      <c r="FMD2358" s="1359"/>
      <c r="FME2358" s="1359"/>
      <c r="FMF2358" s="1359"/>
      <c r="FMG2358" s="1359"/>
      <c r="FMH2358" s="1359"/>
      <c r="FMI2358" s="1359"/>
      <c r="FMJ2358" s="1359"/>
      <c r="FMK2358" s="1359"/>
      <c r="FML2358" s="1359"/>
      <c r="FMM2358" s="1359"/>
      <c r="FMN2358" s="1359"/>
      <c r="FMO2358" s="1359"/>
      <c r="FMP2358" s="1359"/>
      <c r="FMQ2358" s="1359"/>
      <c r="FMR2358" s="1359"/>
      <c r="FMS2358" s="1359"/>
      <c r="FMT2358" s="1359"/>
      <c r="FMU2358" s="1359"/>
      <c r="FMV2358" s="1359"/>
      <c r="FMW2358" s="1359"/>
      <c r="FMX2358" s="1359"/>
      <c r="FMY2358" s="1359"/>
      <c r="FMZ2358" s="1359"/>
      <c r="FNA2358" s="1359"/>
      <c r="FNB2358" s="1359"/>
      <c r="FNC2358" s="1359"/>
      <c r="FND2358" s="1359"/>
      <c r="FNE2358" s="1359"/>
      <c r="FNF2358" s="1359"/>
      <c r="FNG2358" s="1359"/>
      <c r="FNH2358" s="1359"/>
      <c r="FNI2358" s="1359"/>
      <c r="FNJ2358" s="1359"/>
      <c r="FNK2358" s="1359"/>
      <c r="FNL2358" s="1359"/>
      <c r="FNM2358" s="1359"/>
      <c r="FNN2358" s="1359"/>
      <c r="FNO2358" s="1359"/>
      <c r="FNP2358" s="1359"/>
      <c r="FNQ2358" s="1359"/>
      <c r="FNR2358" s="1359"/>
      <c r="FNS2358" s="1359"/>
      <c r="FNT2358" s="1359"/>
      <c r="FNU2358" s="1359"/>
      <c r="FNV2358" s="1359"/>
      <c r="FNW2358" s="1359"/>
      <c r="FNX2358" s="1359"/>
      <c r="FNY2358" s="1359"/>
      <c r="FNZ2358" s="1359"/>
      <c r="FOA2358" s="1359"/>
      <c r="FOB2358" s="1359"/>
      <c r="FOC2358" s="1359"/>
      <c r="FOD2358" s="1359"/>
      <c r="FOE2358" s="1359"/>
      <c r="FOF2358" s="1359"/>
      <c r="FOG2358" s="1359"/>
      <c r="FOH2358" s="1359"/>
      <c r="FOI2358" s="1359"/>
      <c r="FOJ2358" s="1359"/>
      <c r="FOK2358" s="1359"/>
      <c r="FOL2358" s="1359"/>
      <c r="FOM2358" s="1359"/>
      <c r="FON2358" s="1359"/>
      <c r="FOO2358" s="1359"/>
      <c r="FOP2358" s="1359"/>
      <c r="FOQ2358" s="1359"/>
      <c r="FOR2358" s="1359"/>
      <c r="FOS2358" s="1359"/>
      <c r="FOT2358" s="1359"/>
      <c r="FOU2358" s="1359"/>
      <c r="FOV2358" s="1359"/>
      <c r="FOW2358" s="1359"/>
      <c r="FOX2358" s="1359"/>
      <c r="FOY2358" s="1359"/>
      <c r="FOZ2358" s="1359"/>
      <c r="FPA2358" s="1359"/>
      <c r="FPB2358" s="1359"/>
      <c r="FPC2358" s="1359"/>
      <c r="FPD2358" s="1359"/>
      <c r="FPE2358" s="1359"/>
      <c r="FPF2358" s="1359"/>
      <c r="FPG2358" s="1359"/>
      <c r="FPH2358" s="1359"/>
      <c r="FPI2358" s="1359"/>
      <c r="FPJ2358" s="1359"/>
      <c r="FPK2358" s="1359"/>
      <c r="FPL2358" s="1359"/>
      <c r="FPM2358" s="1359"/>
      <c r="FPN2358" s="1359"/>
      <c r="FPO2358" s="1359"/>
      <c r="FPP2358" s="1359"/>
      <c r="FPQ2358" s="1359"/>
      <c r="FPR2358" s="1359"/>
      <c r="FPS2358" s="1359"/>
      <c r="FPT2358" s="1359"/>
      <c r="FPU2358" s="1359"/>
      <c r="FPV2358" s="1359"/>
      <c r="FPW2358" s="1359"/>
      <c r="FPX2358" s="1359"/>
      <c r="FPY2358" s="1359"/>
      <c r="FPZ2358" s="1359"/>
      <c r="FQA2358" s="1359"/>
      <c r="FQB2358" s="1359"/>
      <c r="FQC2358" s="1359"/>
      <c r="FQD2358" s="1359"/>
      <c r="FQE2358" s="1359"/>
      <c r="FQF2358" s="1359"/>
      <c r="FQG2358" s="1359"/>
      <c r="FQH2358" s="1359"/>
      <c r="FQI2358" s="1359"/>
      <c r="FQJ2358" s="1359"/>
      <c r="FQK2358" s="1359"/>
      <c r="FQL2358" s="1359"/>
      <c r="FQM2358" s="1359"/>
      <c r="FQN2358" s="1359"/>
      <c r="FQO2358" s="1359"/>
      <c r="FQP2358" s="1359"/>
      <c r="FQQ2358" s="1359"/>
      <c r="FQR2358" s="1359"/>
      <c r="FQS2358" s="1359"/>
      <c r="FQT2358" s="1359"/>
      <c r="FQU2358" s="1359"/>
      <c r="FQV2358" s="1359"/>
      <c r="FQW2358" s="1359"/>
      <c r="FQX2358" s="1359"/>
      <c r="FQY2358" s="1359"/>
      <c r="FQZ2358" s="1359"/>
      <c r="FRA2358" s="1359"/>
      <c r="FRB2358" s="1359"/>
      <c r="FRC2358" s="1359"/>
      <c r="FRD2358" s="1359"/>
      <c r="FRE2358" s="1359"/>
      <c r="FRF2358" s="1359"/>
      <c r="FRG2358" s="1359"/>
      <c r="FRH2358" s="1359"/>
      <c r="FRI2358" s="1359"/>
      <c r="FRJ2358" s="1359"/>
      <c r="FRK2358" s="1359"/>
      <c r="FRL2358" s="1359"/>
      <c r="FRM2358" s="1359"/>
      <c r="FRN2358" s="1359"/>
      <c r="FRO2358" s="1359"/>
      <c r="FRP2358" s="1359"/>
      <c r="FRQ2358" s="1359"/>
      <c r="FRR2358" s="1359"/>
      <c r="FRS2358" s="1359"/>
      <c r="FRT2358" s="1359"/>
      <c r="FRU2358" s="1359"/>
      <c r="FRV2358" s="1359"/>
      <c r="FRW2358" s="1359"/>
      <c r="FRX2358" s="1359"/>
      <c r="FRY2358" s="1359"/>
      <c r="FRZ2358" s="1359"/>
      <c r="FSA2358" s="1359"/>
      <c r="FSB2358" s="1359"/>
      <c r="FSC2358" s="1359"/>
      <c r="FSD2358" s="1359"/>
      <c r="FSE2358" s="1359"/>
      <c r="FSF2358" s="1359"/>
      <c r="FSG2358" s="1359"/>
      <c r="FSH2358" s="1359"/>
      <c r="FSI2358" s="1359"/>
      <c r="FSJ2358" s="1359"/>
      <c r="FSK2358" s="1359"/>
      <c r="FSL2358" s="1359"/>
      <c r="FSM2358" s="1359"/>
      <c r="FSN2358" s="1359"/>
      <c r="FSO2358" s="1359"/>
      <c r="FSP2358" s="1359"/>
      <c r="FSQ2358" s="1359"/>
      <c r="FSR2358" s="1359"/>
      <c r="FSS2358" s="1359"/>
      <c r="FST2358" s="1359"/>
      <c r="FSU2358" s="1359"/>
      <c r="FSV2358" s="1359"/>
      <c r="FSW2358" s="1359"/>
      <c r="FSX2358" s="1359"/>
      <c r="FSY2358" s="1359"/>
      <c r="FSZ2358" s="1359"/>
      <c r="FTA2358" s="1359"/>
      <c r="FTB2358" s="1359"/>
      <c r="FTC2358" s="1359"/>
      <c r="FTD2358" s="1359"/>
      <c r="FTE2358" s="1359"/>
      <c r="FTF2358" s="1359"/>
      <c r="FTG2358" s="1359"/>
      <c r="FTH2358" s="1359"/>
      <c r="FTI2358" s="1359"/>
      <c r="FTJ2358" s="1359"/>
      <c r="FTK2358" s="1359"/>
      <c r="FTL2358" s="1359"/>
      <c r="FTM2358" s="1359"/>
      <c r="FTN2358" s="1359"/>
      <c r="FTO2358" s="1359"/>
      <c r="FTP2358" s="1359"/>
      <c r="FTQ2358" s="1359"/>
      <c r="FTR2358" s="1359"/>
      <c r="FTS2358" s="1359"/>
      <c r="FTT2358" s="1359"/>
      <c r="FTU2358" s="1359"/>
      <c r="FTV2358" s="1359"/>
      <c r="FTW2358" s="1359"/>
      <c r="FTX2358" s="1359"/>
      <c r="FTY2358" s="1359"/>
      <c r="FTZ2358" s="1359"/>
      <c r="FUA2358" s="1359"/>
      <c r="FUB2358" s="1359"/>
      <c r="FUC2358" s="1359"/>
      <c r="FUD2358" s="1359"/>
      <c r="FUE2358" s="1359"/>
      <c r="FUF2358" s="1359"/>
      <c r="FUG2358" s="1359"/>
      <c r="FUH2358" s="1359"/>
      <c r="FUI2358" s="1359"/>
      <c r="FUJ2358" s="1359"/>
      <c r="FUK2358" s="1359"/>
      <c r="FUL2358" s="1359"/>
      <c r="FUM2358" s="1359"/>
      <c r="FUN2358" s="1359"/>
      <c r="FUO2358" s="1359"/>
      <c r="FUP2358" s="1359"/>
      <c r="FUQ2358" s="1359"/>
      <c r="FUR2358" s="1359"/>
      <c r="FUS2358" s="1359"/>
      <c r="FUT2358" s="1359"/>
      <c r="FUU2358" s="1359"/>
      <c r="FUV2358" s="1359"/>
      <c r="FUW2358" s="1359"/>
      <c r="FUX2358" s="1359"/>
      <c r="FUY2358" s="1359"/>
      <c r="FUZ2358" s="1359"/>
      <c r="FVA2358" s="1359"/>
      <c r="FVB2358" s="1359"/>
      <c r="FVC2358" s="1359"/>
      <c r="FVD2358" s="1359"/>
      <c r="FVE2358" s="1359"/>
      <c r="FVF2358" s="1359"/>
      <c r="FVG2358" s="1359"/>
      <c r="FVH2358" s="1359"/>
      <c r="FVI2358" s="1359"/>
      <c r="FVJ2358" s="1359"/>
      <c r="FVK2358" s="1359"/>
      <c r="FVL2358" s="1359"/>
      <c r="FVM2358" s="1359"/>
      <c r="FVN2358" s="1359"/>
      <c r="FVO2358" s="1359"/>
      <c r="FVP2358" s="1359"/>
      <c r="FVQ2358" s="1359"/>
      <c r="FVR2358" s="1359"/>
      <c r="FVS2358" s="1359"/>
      <c r="FVT2358" s="1359"/>
      <c r="FVU2358" s="1359"/>
      <c r="FVV2358" s="1359"/>
      <c r="FVW2358" s="1359"/>
      <c r="FVX2358" s="1359"/>
      <c r="FVY2358" s="1359"/>
      <c r="FVZ2358" s="1359"/>
      <c r="FWA2358" s="1359"/>
      <c r="FWB2358" s="1359"/>
      <c r="FWC2358" s="1359"/>
      <c r="FWD2358" s="1359"/>
      <c r="FWE2358" s="1359"/>
      <c r="FWF2358" s="1359"/>
      <c r="FWG2358" s="1359"/>
      <c r="FWH2358" s="1359"/>
      <c r="FWI2358" s="1359"/>
      <c r="FWJ2358" s="1359"/>
      <c r="FWK2358" s="1359"/>
      <c r="FWL2358" s="1359"/>
      <c r="FWM2358" s="1359"/>
      <c r="FWN2358" s="1359"/>
      <c r="FWO2358" s="1359"/>
      <c r="FWP2358" s="1359"/>
      <c r="FWQ2358" s="1359"/>
      <c r="FWR2358" s="1359"/>
      <c r="FWS2358" s="1359"/>
      <c r="FWT2358" s="1359"/>
      <c r="FWU2358" s="1359"/>
      <c r="FWV2358" s="1359"/>
      <c r="FWW2358" s="1359"/>
      <c r="FWX2358" s="1359"/>
      <c r="FWY2358" s="1359"/>
      <c r="FWZ2358" s="1359"/>
      <c r="FXA2358" s="1359"/>
      <c r="FXB2358" s="1359"/>
      <c r="FXC2358" s="1359"/>
      <c r="FXD2358" s="1359"/>
      <c r="FXE2358" s="1359"/>
      <c r="FXF2358" s="1359"/>
      <c r="FXG2358" s="1359"/>
      <c r="FXH2358" s="1359"/>
      <c r="FXI2358" s="1359"/>
      <c r="FXJ2358" s="1359"/>
      <c r="FXK2358" s="1359"/>
      <c r="FXL2358" s="1359"/>
      <c r="FXM2358" s="1359"/>
      <c r="FXN2358" s="1359"/>
      <c r="FXO2358" s="1359"/>
      <c r="FXP2358" s="1359"/>
      <c r="FXQ2358" s="1359"/>
      <c r="FXR2358" s="1359"/>
      <c r="FXS2358" s="1359"/>
      <c r="FXT2358" s="1359"/>
      <c r="FXU2358" s="1359"/>
      <c r="FXV2358" s="1359"/>
      <c r="FXW2358" s="1359"/>
      <c r="FXX2358" s="1359"/>
      <c r="FXY2358" s="1359"/>
      <c r="FXZ2358" s="1359"/>
      <c r="FYA2358" s="1359"/>
      <c r="FYB2358" s="1359"/>
      <c r="FYC2358" s="1359"/>
      <c r="FYD2358" s="1359"/>
      <c r="FYE2358" s="1359"/>
      <c r="FYF2358" s="1359"/>
      <c r="FYG2358" s="1359"/>
      <c r="FYH2358" s="1359"/>
      <c r="FYI2358" s="1359"/>
      <c r="FYJ2358" s="1359"/>
      <c r="FYK2358" s="1359"/>
      <c r="FYL2358" s="1359"/>
      <c r="FYM2358" s="1359"/>
      <c r="FYN2358" s="1359"/>
      <c r="FYO2358" s="1359"/>
      <c r="FYP2358" s="1359"/>
      <c r="FYQ2358" s="1359"/>
      <c r="FYR2358" s="1359"/>
      <c r="FYS2358" s="1359"/>
      <c r="FYT2358" s="1359"/>
      <c r="FYU2358" s="1359"/>
      <c r="FYV2358" s="1359"/>
      <c r="FYW2358" s="1359"/>
      <c r="FYX2358" s="1359"/>
      <c r="FYY2358" s="1359"/>
      <c r="FYZ2358" s="1359"/>
      <c r="FZA2358" s="1359"/>
      <c r="FZB2358" s="1359"/>
      <c r="FZC2358" s="1359"/>
      <c r="FZD2358" s="1359"/>
      <c r="FZE2358" s="1359"/>
      <c r="FZF2358" s="1359"/>
      <c r="FZG2358" s="1359"/>
      <c r="FZH2358" s="1359"/>
      <c r="FZI2358" s="1359"/>
      <c r="FZJ2358" s="1359"/>
      <c r="FZK2358" s="1359"/>
      <c r="FZL2358" s="1359"/>
      <c r="FZM2358" s="1359"/>
      <c r="FZN2358" s="1359"/>
      <c r="FZO2358" s="1359"/>
      <c r="FZP2358" s="1359"/>
      <c r="FZQ2358" s="1359"/>
      <c r="FZR2358" s="1359"/>
      <c r="FZS2358" s="1359"/>
      <c r="FZT2358" s="1359"/>
      <c r="FZU2358" s="1359"/>
      <c r="FZV2358" s="1359"/>
      <c r="FZW2358" s="1359"/>
      <c r="FZX2358" s="1359"/>
      <c r="FZY2358" s="1359"/>
      <c r="FZZ2358" s="1359"/>
      <c r="GAA2358" s="1359"/>
      <c r="GAB2358" s="1359"/>
      <c r="GAC2358" s="1359"/>
      <c r="GAD2358" s="1359"/>
      <c r="GAE2358" s="1359"/>
      <c r="GAF2358" s="1359"/>
      <c r="GAG2358" s="1359"/>
      <c r="GAH2358" s="1359"/>
      <c r="GAI2358" s="1359"/>
      <c r="GAJ2358" s="1359"/>
      <c r="GAK2358" s="1359"/>
      <c r="GAL2358" s="1359"/>
      <c r="GAM2358" s="1359"/>
      <c r="GAN2358" s="1359"/>
      <c r="GAO2358" s="1359"/>
      <c r="GAP2358" s="1359"/>
      <c r="GAQ2358" s="1359"/>
      <c r="GAR2358" s="1359"/>
      <c r="GAS2358" s="1359"/>
      <c r="GAT2358" s="1359"/>
      <c r="GAU2358" s="1359"/>
      <c r="GAV2358" s="1359"/>
      <c r="GAW2358" s="1359"/>
      <c r="GAX2358" s="1359"/>
      <c r="GAY2358" s="1359"/>
      <c r="GAZ2358" s="1359"/>
      <c r="GBA2358" s="1359"/>
      <c r="GBB2358" s="1359"/>
      <c r="GBC2358" s="1359"/>
      <c r="GBD2358" s="1359"/>
      <c r="GBE2358" s="1359"/>
      <c r="GBF2358" s="1359"/>
      <c r="GBG2358" s="1359"/>
      <c r="GBH2358" s="1359"/>
      <c r="GBI2358" s="1359"/>
      <c r="GBJ2358" s="1359"/>
      <c r="GBK2358" s="1359"/>
      <c r="GBL2358" s="1359"/>
      <c r="GBM2358" s="1359"/>
      <c r="GBN2358" s="1359"/>
      <c r="GBO2358" s="1359"/>
      <c r="GBP2358" s="1359"/>
      <c r="GBQ2358" s="1359"/>
      <c r="GBR2358" s="1359"/>
      <c r="GBS2358" s="1359"/>
      <c r="GBT2358" s="1359"/>
      <c r="GBU2358" s="1359"/>
      <c r="GBV2358" s="1359"/>
      <c r="GBW2358" s="1359"/>
      <c r="GBX2358" s="1359"/>
      <c r="GBY2358" s="1359"/>
      <c r="GBZ2358" s="1359"/>
      <c r="GCA2358" s="1359"/>
      <c r="GCB2358" s="1359"/>
      <c r="GCC2358" s="1359"/>
      <c r="GCD2358" s="1359"/>
      <c r="GCE2358" s="1359"/>
      <c r="GCF2358" s="1359"/>
      <c r="GCG2358" s="1359"/>
      <c r="GCH2358" s="1359"/>
      <c r="GCI2358" s="1359"/>
      <c r="GCJ2358" s="1359"/>
      <c r="GCK2358" s="1359"/>
      <c r="GCL2358" s="1359"/>
      <c r="GCM2358" s="1359"/>
      <c r="GCN2358" s="1359"/>
      <c r="GCO2358" s="1359"/>
      <c r="GCP2358" s="1359"/>
      <c r="GCQ2358" s="1359"/>
      <c r="GCR2358" s="1359"/>
      <c r="GCS2358" s="1359"/>
      <c r="GCT2358" s="1359"/>
      <c r="GCU2358" s="1359"/>
      <c r="GCV2358" s="1359"/>
      <c r="GCW2358" s="1359"/>
      <c r="GCX2358" s="1359"/>
      <c r="GCY2358" s="1359"/>
      <c r="GCZ2358" s="1359"/>
      <c r="GDA2358" s="1359"/>
      <c r="GDB2358" s="1359"/>
      <c r="GDC2358" s="1359"/>
      <c r="GDD2358" s="1359"/>
      <c r="GDE2358" s="1359"/>
      <c r="GDF2358" s="1359"/>
      <c r="GDG2358" s="1359"/>
      <c r="GDH2358" s="1359"/>
      <c r="GDI2358" s="1359"/>
      <c r="GDJ2358" s="1359"/>
      <c r="GDK2358" s="1359"/>
      <c r="GDL2358" s="1359"/>
      <c r="GDM2358" s="1359"/>
      <c r="GDN2358" s="1359"/>
      <c r="GDO2358" s="1359"/>
      <c r="GDP2358" s="1359"/>
      <c r="GDQ2358" s="1359"/>
      <c r="GDR2358" s="1359"/>
      <c r="GDS2358" s="1359"/>
      <c r="GDT2358" s="1359"/>
      <c r="GDU2358" s="1359"/>
      <c r="GDV2358" s="1359"/>
      <c r="GDW2358" s="1359"/>
      <c r="GDX2358" s="1359"/>
      <c r="GDY2358" s="1359"/>
      <c r="GDZ2358" s="1359"/>
      <c r="GEA2358" s="1359"/>
      <c r="GEB2358" s="1359"/>
      <c r="GEC2358" s="1359"/>
      <c r="GED2358" s="1359"/>
      <c r="GEE2358" s="1359"/>
      <c r="GEF2358" s="1359"/>
      <c r="GEG2358" s="1359"/>
      <c r="GEH2358" s="1359"/>
      <c r="GEI2358" s="1359"/>
      <c r="GEJ2358" s="1359"/>
      <c r="GEK2358" s="1359"/>
      <c r="GEL2358" s="1359"/>
      <c r="GEM2358" s="1359"/>
      <c r="GEN2358" s="1359"/>
      <c r="GEO2358" s="1359"/>
      <c r="GEP2358" s="1359"/>
      <c r="GEQ2358" s="1359"/>
      <c r="GER2358" s="1359"/>
      <c r="GES2358" s="1359"/>
      <c r="GET2358" s="1359"/>
      <c r="GEU2358" s="1359"/>
      <c r="GEV2358" s="1359"/>
      <c r="GEW2358" s="1359"/>
      <c r="GEX2358" s="1359"/>
      <c r="GEY2358" s="1359"/>
      <c r="GEZ2358" s="1359"/>
      <c r="GFA2358" s="1359"/>
      <c r="GFB2358" s="1359"/>
      <c r="GFC2358" s="1359"/>
      <c r="GFD2358" s="1359"/>
      <c r="GFE2358" s="1359"/>
      <c r="GFF2358" s="1359"/>
      <c r="GFG2358" s="1359"/>
      <c r="GFH2358" s="1359"/>
      <c r="GFI2358" s="1359"/>
      <c r="GFJ2358" s="1359"/>
      <c r="GFK2358" s="1359"/>
      <c r="GFL2358" s="1359"/>
      <c r="GFM2358" s="1359"/>
      <c r="GFN2358" s="1359"/>
      <c r="GFO2358" s="1359"/>
      <c r="GFP2358" s="1359"/>
      <c r="GFQ2358" s="1359"/>
      <c r="GFR2358" s="1359"/>
      <c r="GFS2358" s="1359"/>
      <c r="GFT2358" s="1359"/>
      <c r="GFU2358" s="1359"/>
      <c r="GFV2358" s="1359"/>
      <c r="GFW2358" s="1359"/>
      <c r="GFX2358" s="1359"/>
      <c r="GFY2358" s="1359"/>
      <c r="GFZ2358" s="1359"/>
      <c r="GGA2358" s="1359"/>
      <c r="GGB2358" s="1359"/>
      <c r="GGC2358" s="1359"/>
      <c r="GGD2358" s="1359"/>
      <c r="GGE2358" s="1359"/>
      <c r="GGF2358" s="1359"/>
      <c r="GGG2358" s="1359"/>
      <c r="GGH2358" s="1359"/>
      <c r="GGI2358" s="1359"/>
      <c r="GGJ2358" s="1359"/>
      <c r="GGK2358" s="1359"/>
      <c r="GGL2358" s="1359"/>
      <c r="GGM2358" s="1359"/>
      <c r="GGN2358" s="1359"/>
      <c r="GGO2358" s="1359"/>
      <c r="GGP2358" s="1359"/>
      <c r="GGQ2358" s="1359"/>
      <c r="GGR2358" s="1359"/>
      <c r="GGS2358" s="1359"/>
      <c r="GGT2358" s="1359"/>
      <c r="GGU2358" s="1359"/>
      <c r="GGV2358" s="1359"/>
      <c r="GGW2358" s="1359"/>
      <c r="GGX2358" s="1359"/>
      <c r="GGY2358" s="1359"/>
      <c r="GGZ2358" s="1359"/>
      <c r="GHA2358" s="1359"/>
      <c r="GHB2358" s="1359"/>
      <c r="GHC2358" s="1359"/>
      <c r="GHD2358" s="1359"/>
      <c r="GHE2358" s="1359"/>
      <c r="GHF2358" s="1359"/>
      <c r="GHG2358" s="1359"/>
      <c r="GHH2358" s="1359"/>
      <c r="GHI2358" s="1359"/>
      <c r="GHJ2358" s="1359"/>
      <c r="GHK2358" s="1359"/>
      <c r="GHL2358" s="1359"/>
      <c r="GHM2358" s="1359"/>
      <c r="GHN2358" s="1359"/>
      <c r="GHO2358" s="1359"/>
      <c r="GHP2358" s="1359"/>
      <c r="GHQ2358" s="1359"/>
      <c r="GHR2358" s="1359"/>
      <c r="GHS2358" s="1359"/>
      <c r="GHT2358" s="1359"/>
      <c r="GHU2358" s="1359"/>
      <c r="GHV2358" s="1359"/>
      <c r="GHW2358" s="1359"/>
      <c r="GHX2358" s="1359"/>
      <c r="GHY2358" s="1359"/>
      <c r="GHZ2358" s="1359"/>
      <c r="GIA2358" s="1359"/>
      <c r="GIB2358" s="1359"/>
      <c r="GIC2358" s="1359"/>
      <c r="GID2358" s="1359"/>
      <c r="GIE2358" s="1359"/>
      <c r="GIF2358" s="1359"/>
      <c r="GIG2358" s="1359"/>
      <c r="GIH2358" s="1359"/>
      <c r="GII2358" s="1359"/>
      <c r="GIJ2358" s="1359"/>
      <c r="GIK2358" s="1359"/>
      <c r="GIL2358" s="1359"/>
      <c r="GIM2358" s="1359"/>
      <c r="GIN2358" s="1359"/>
      <c r="GIO2358" s="1359"/>
      <c r="GIP2358" s="1359"/>
      <c r="GIQ2358" s="1359"/>
      <c r="GIR2358" s="1359"/>
      <c r="GIS2358" s="1359"/>
      <c r="GIT2358" s="1359"/>
      <c r="GIU2358" s="1359"/>
      <c r="GIV2358" s="1359"/>
      <c r="GIW2358" s="1359"/>
      <c r="GIX2358" s="1359"/>
      <c r="GIY2358" s="1359"/>
      <c r="GIZ2358" s="1359"/>
      <c r="GJA2358" s="1359"/>
      <c r="GJB2358" s="1359"/>
      <c r="GJC2358" s="1359"/>
      <c r="GJD2358" s="1359"/>
      <c r="GJE2358" s="1359"/>
      <c r="GJF2358" s="1359"/>
      <c r="GJG2358" s="1359"/>
      <c r="GJH2358" s="1359"/>
      <c r="GJI2358" s="1359"/>
      <c r="GJJ2358" s="1359"/>
      <c r="GJK2358" s="1359"/>
      <c r="GJL2358" s="1359"/>
      <c r="GJM2358" s="1359"/>
      <c r="GJN2358" s="1359"/>
      <c r="GJO2358" s="1359"/>
      <c r="GJP2358" s="1359"/>
      <c r="GJQ2358" s="1359"/>
      <c r="GJR2358" s="1359"/>
      <c r="GJS2358" s="1359"/>
      <c r="GJT2358" s="1359"/>
      <c r="GJU2358" s="1359"/>
      <c r="GJV2358" s="1359"/>
      <c r="GJW2358" s="1359"/>
      <c r="GJX2358" s="1359"/>
      <c r="GJY2358" s="1359"/>
      <c r="GJZ2358" s="1359"/>
      <c r="GKA2358" s="1359"/>
      <c r="GKB2358" s="1359"/>
      <c r="GKC2358" s="1359"/>
      <c r="GKD2358" s="1359"/>
      <c r="GKE2358" s="1359"/>
      <c r="GKF2358" s="1359"/>
      <c r="GKG2358" s="1359"/>
      <c r="GKH2358" s="1359"/>
      <c r="GKI2358" s="1359"/>
      <c r="GKJ2358" s="1359"/>
      <c r="GKK2358" s="1359"/>
      <c r="GKL2358" s="1359"/>
      <c r="GKM2358" s="1359"/>
      <c r="GKN2358" s="1359"/>
      <c r="GKO2358" s="1359"/>
      <c r="GKP2358" s="1359"/>
      <c r="GKQ2358" s="1359"/>
      <c r="GKR2358" s="1359"/>
      <c r="GKS2358" s="1359"/>
      <c r="GKT2358" s="1359"/>
      <c r="GKU2358" s="1359"/>
      <c r="GKV2358" s="1359"/>
      <c r="GKW2358" s="1359"/>
      <c r="GKX2358" s="1359"/>
      <c r="GKY2358" s="1359"/>
      <c r="GKZ2358" s="1359"/>
      <c r="GLA2358" s="1359"/>
      <c r="GLB2358" s="1359"/>
      <c r="GLC2358" s="1359"/>
      <c r="GLD2358" s="1359"/>
      <c r="GLE2358" s="1359"/>
      <c r="GLF2358" s="1359"/>
      <c r="GLG2358" s="1359"/>
      <c r="GLH2358" s="1359"/>
      <c r="GLI2358" s="1359"/>
      <c r="GLJ2358" s="1359"/>
      <c r="GLK2358" s="1359"/>
      <c r="GLL2358" s="1359"/>
      <c r="GLM2358" s="1359"/>
      <c r="GLN2358" s="1359"/>
      <c r="GLO2358" s="1359"/>
      <c r="GLP2358" s="1359"/>
      <c r="GLQ2358" s="1359"/>
      <c r="GLR2358" s="1359"/>
      <c r="GLS2358" s="1359"/>
      <c r="GLT2358" s="1359"/>
      <c r="GLU2358" s="1359"/>
      <c r="GLV2358" s="1359"/>
      <c r="GLW2358" s="1359"/>
      <c r="GLX2358" s="1359"/>
      <c r="GLY2358" s="1359"/>
      <c r="GLZ2358" s="1359"/>
      <c r="GMA2358" s="1359"/>
      <c r="GMB2358" s="1359"/>
      <c r="GMC2358" s="1359"/>
      <c r="GMD2358" s="1359"/>
      <c r="GME2358" s="1359"/>
      <c r="GMF2358" s="1359"/>
      <c r="GMG2358" s="1359"/>
      <c r="GMH2358" s="1359"/>
      <c r="GMI2358" s="1359"/>
      <c r="GMJ2358" s="1359"/>
      <c r="GMK2358" s="1359"/>
      <c r="GML2358" s="1359"/>
      <c r="GMM2358" s="1359"/>
      <c r="GMN2358" s="1359"/>
      <c r="GMO2358" s="1359"/>
      <c r="GMP2358" s="1359"/>
      <c r="GMQ2358" s="1359"/>
      <c r="GMR2358" s="1359"/>
      <c r="GMS2358" s="1359"/>
      <c r="GMT2358" s="1359"/>
      <c r="GMU2358" s="1359"/>
      <c r="GMV2358" s="1359"/>
      <c r="GMW2358" s="1359"/>
      <c r="GMX2358" s="1359"/>
      <c r="GMY2358" s="1359"/>
      <c r="GMZ2358" s="1359"/>
      <c r="GNA2358" s="1359"/>
      <c r="GNB2358" s="1359"/>
      <c r="GNC2358" s="1359"/>
      <c r="GND2358" s="1359"/>
      <c r="GNE2358" s="1359"/>
      <c r="GNF2358" s="1359"/>
      <c r="GNG2358" s="1359"/>
      <c r="GNH2358" s="1359"/>
      <c r="GNI2358" s="1359"/>
      <c r="GNJ2358" s="1359"/>
      <c r="GNK2358" s="1359"/>
      <c r="GNL2358" s="1359"/>
      <c r="GNM2358" s="1359"/>
      <c r="GNN2358" s="1359"/>
      <c r="GNO2358" s="1359"/>
      <c r="GNP2358" s="1359"/>
      <c r="GNQ2358" s="1359"/>
      <c r="GNR2358" s="1359"/>
      <c r="GNS2358" s="1359"/>
      <c r="GNT2358" s="1359"/>
      <c r="GNU2358" s="1359"/>
      <c r="GNV2358" s="1359"/>
      <c r="GNW2358" s="1359"/>
      <c r="GNX2358" s="1359"/>
      <c r="GNY2358" s="1359"/>
      <c r="GNZ2358" s="1359"/>
      <c r="GOA2358" s="1359"/>
      <c r="GOB2358" s="1359"/>
      <c r="GOC2358" s="1359"/>
      <c r="GOD2358" s="1359"/>
      <c r="GOE2358" s="1359"/>
      <c r="GOF2358" s="1359"/>
      <c r="GOG2358" s="1359"/>
      <c r="GOH2358" s="1359"/>
      <c r="GOI2358" s="1359"/>
      <c r="GOJ2358" s="1359"/>
      <c r="GOK2358" s="1359"/>
      <c r="GOL2358" s="1359"/>
      <c r="GOM2358" s="1359"/>
      <c r="GON2358" s="1359"/>
      <c r="GOO2358" s="1359"/>
      <c r="GOP2358" s="1359"/>
      <c r="GOQ2358" s="1359"/>
      <c r="GOR2358" s="1359"/>
      <c r="GOS2358" s="1359"/>
      <c r="GOT2358" s="1359"/>
      <c r="GOU2358" s="1359"/>
      <c r="GOV2358" s="1359"/>
      <c r="GOW2358" s="1359"/>
      <c r="GOX2358" s="1359"/>
      <c r="GOY2358" s="1359"/>
      <c r="GOZ2358" s="1359"/>
      <c r="GPA2358" s="1359"/>
      <c r="GPB2358" s="1359"/>
      <c r="GPC2358" s="1359"/>
      <c r="GPD2358" s="1359"/>
      <c r="GPE2358" s="1359"/>
      <c r="GPF2358" s="1359"/>
      <c r="GPG2358" s="1359"/>
      <c r="GPH2358" s="1359"/>
      <c r="GPI2358" s="1359"/>
      <c r="GPJ2358" s="1359"/>
      <c r="GPK2358" s="1359"/>
      <c r="GPL2358" s="1359"/>
      <c r="GPM2358" s="1359"/>
      <c r="GPN2358" s="1359"/>
      <c r="GPO2358" s="1359"/>
      <c r="GPP2358" s="1359"/>
      <c r="GPQ2358" s="1359"/>
      <c r="GPR2358" s="1359"/>
      <c r="GPS2358" s="1359"/>
      <c r="GPT2358" s="1359"/>
      <c r="GPU2358" s="1359"/>
      <c r="GPV2358" s="1359"/>
      <c r="GPW2358" s="1359"/>
      <c r="GPX2358" s="1359"/>
      <c r="GPY2358" s="1359"/>
      <c r="GPZ2358" s="1359"/>
      <c r="GQA2358" s="1359"/>
      <c r="GQB2358" s="1359"/>
      <c r="GQC2358" s="1359"/>
      <c r="GQD2358" s="1359"/>
      <c r="GQE2358" s="1359"/>
      <c r="GQF2358" s="1359"/>
      <c r="GQG2358" s="1359"/>
      <c r="GQH2358" s="1359"/>
      <c r="GQI2358" s="1359"/>
      <c r="GQJ2358" s="1359"/>
      <c r="GQK2358" s="1359"/>
      <c r="GQL2358" s="1359"/>
      <c r="GQM2358" s="1359"/>
      <c r="GQN2358" s="1359"/>
      <c r="GQO2358" s="1359"/>
      <c r="GQP2358" s="1359"/>
      <c r="GQQ2358" s="1359"/>
      <c r="GQR2358" s="1359"/>
      <c r="GQS2358" s="1359"/>
      <c r="GQT2358" s="1359"/>
      <c r="GQU2358" s="1359"/>
      <c r="GQV2358" s="1359"/>
      <c r="GQW2358" s="1359"/>
      <c r="GQX2358" s="1359"/>
      <c r="GQY2358" s="1359"/>
      <c r="GQZ2358" s="1359"/>
      <c r="GRA2358" s="1359"/>
      <c r="GRB2358" s="1359"/>
      <c r="GRC2358" s="1359"/>
      <c r="GRD2358" s="1359"/>
      <c r="GRE2358" s="1359"/>
      <c r="GRF2358" s="1359"/>
      <c r="GRG2358" s="1359"/>
      <c r="GRH2358" s="1359"/>
      <c r="GRI2358" s="1359"/>
      <c r="GRJ2358" s="1359"/>
      <c r="GRK2358" s="1359"/>
      <c r="GRL2358" s="1359"/>
      <c r="GRM2358" s="1359"/>
      <c r="GRN2358" s="1359"/>
      <c r="GRO2358" s="1359"/>
      <c r="GRP2358" s="1359"/>
      <c r="GRQ2358" s="1359"/>
      <c r="GRR2358" s="1359"/>
      <c r="GRS2358" s="1359"/>
      <c r="GRT2358" s="1359"/>
      <c r="GRU2358" s="1359"/>
      <c r="GRV2358" s="1359"/>
      <c r="GRW2358" s="1359"/>
      <c r="GRX2358" s="1359"/>
      <c r="GRY2358" s="1359"/>
      <c r="GRZ2358" s="1359"/>
      <c r="GSA2358" s="1359"/>
      <c r="GSB2358" s="1359"/>
      <c r="GSC2358" s="1359"/>
      <c r="GSD2358" s="1359"/>
      <c r="GSE2358" s="1359"/>
      <c r="GSF2358" s="1359"/>
      <c r="GSG2358" s="1359"/>
      <c r="GSH2358" s="1359"/>
      <c r="GSI2358" s="1359"/>
      <c r="GSJ2358" s="1359"/>
      <c r="GSK2358" s="1359"/>
      <c r="GSL2358" s="1359"/>
      <c r="GSM2358" s="1359"/>
      <c r="GSN2358" s="1359"/>
      <c r="GSO2358" s="1359"/>
      <c r="GSP2358" s="1359"/>
      <c r="GSQ2358" s="1359"/>
      <c r="GSR2358" s="1359"/>
      <c r="GSS2358" s="1359"/>
      <c r="GST2358" s="1359"/>
      <c r="GSU2358" s="1359"/>
      <c r="GSV2358" s="1359"/>
      <c r="GSW2358" s="1359"/>
      <c r="GSX2358" s="1359"/>
      <c r="GSY2358" s="1359"/>
      <c r="GSZ2358" s="1359"/>
      <c r="GTA2358" s="1359"/>
      <c r="GTB2358" s="1359"/>
      <c r="GTC2358" s="1359"/>
      <c r="GTD2358" s="1359"/>
      <c r="GTE2358" s="1359"/>
      <c r="GTF2358" s="1359"/>
      <c r="GTG2358" s="1359"/>
      <c r="GTH2358" s="1359"/>
      <c r="GTI2358" s="1359"/>
      <c r="GTJ2358" s="1359"/>
      <c r="GTK2358" s="1359"/>
      <c r="GTL2358" s="1359"/>
      <c r="GTM2358" s="1359"/>
      <c r="GTN2358" s="1359"/>
      <c r="GTO2358" s="1359"/>
      <c r="GTP2358" s="1359"/>
      <c r="GTQ2358" s="1359"/>
      <c r="GTR2358" s="1359"/>
      <c r="GTS2358" s="1359"/>
      <c r="GTT2358" s="1359"/>
      <c r="GTU2358" s="1359"/>
      <c r="GTV2358" s="1359"/>
      <c r="GTW2358" s="1359"/>
      <c r="GTX2358" s="1359"/>
      <c r="GTY2358" s="1359"/>
      <c r="GTZ2358" s="1359"/>
      <c r="GUA2358" s="1359"/>
      <c r="GUB2358" s="1359"/>
      <c r="GUC2358" s="1359"/>
      <c r="GUD2358" s="1359"/>
      <c r="GUE2358" s="1359"/>
      <c r="GUF2358" s="1359"/>
      <c r="GUG2358" s="1359"/>
      <c r="GUH2358" s="1359"/>
      <c r="GUI2358" s="1359"/>
      <c r="GUJ2358" s="1359"/>
      <c r="GUK2358" s="1359"/>
      <c r="GUL2358" s="1359"/>
      <c r="GUM2358" s="1359"/>
      <c r="GUN2358" s="1359"/>
      <c r="GUO2358" s="1359"/>
      <c r="GUP2358" s="1359"/>
      <c r="GUQ2358" s="1359"/>
      <c r="GUR2358" s="1359"/>
      <c r="GUS2358" s="1359"/>
      <c r="GUT2358" s="1359"/>
      <c r="GUU2358" s="1359"/>
      <c r="GUV2358" s="1359"/>
      <c r="GUW2358" s="1359"/>
      <c r="GUX2358" s="1359"/>
      <c r="GUY2358" s="1359"/>
      <c r="GUZ2358" s="1359"/>
      <c r="GVA2358" s="1359"/>
      <c r="GVB2358" s="1359"/>
      <c r="GVC2358" s="1359"/>
      <c r="GVD2358" s="1359"/>
      <c r="GVE2358" s="1359"/>
      <c r="GVF2358" s="1359"/>
      <c r="GVG2358" s="1359"/>
      <c r="GVH2358" s="1359"/>
      <c r="GVI2358" s="1359"/>
      <c r="GVJ2358" s="1359"/>
      <c r="GVK2358" s="1359"/>
      <c r="GVL2358" s="1359"/>
      <c r="GVM2358" s="1359"/>
      <c r="GVN2358" s="1359"/>
      <c r="GVO2358" s="1359"/>
      <c r="GVP2358" s="1359"/>
      <c r="GVQ2358" s="1359"/>
      <c r="GVR2358" s="1359"/>
      <c r="GVS2358" s="1359"/>
      <c r="GVT2358" s="1359"/>
      <c r="GVU2358" s="1359"/>
      <c r="GVV2358" s="1359"/>
      <c r="GVW2358" s="1359"/>
      <c r="GVX2358" s="1359"/>
      <c r="GVY2358" s="1359"/>
      <c r="GVZ2358" s="1359"/>
      <c r="GWA2358" s="1359"/>
      <c r="GWB2358" s="1359"/>
      <c r="GWC2358" s="1359"/>
      <c r="GWD2358" s="1359"/>
      <c r="GWE2358" s="1359"/>
      <c r="GWF2358" s="1359"/>
      <c r="GWG2358" s="1359"/>
      <c r="GWH2358" s="1359"/>
      <c r="GWI2358" s="1359"/>
      <c r="GWJ2358" s="1359"/>
      <c r="GWK2358" s="1359"/>
      <c r="GWL2358" s="1359"/>
      <c r="GWM2358" s="1359"/>
      <c r="GWN2358" s="1359"/>
      <c r="GWO2358" s="1359"/>
      <c r="GWP2358" s="1359"/>
      <c r="GWQ2358" s="1359"/>
      <c r="GWR2358" s="1359"/>
      <c r="GWS2358" s="1359"/>
      <c r="GWT2358" s="1359"/>
      <c r="GWU2358" s="1359"/>
      <c r="GWV2358" s="1359"/>
      <c r="GWW2358" s="1359"/>
      <c r="GWX2358" s="1359"/>
      <c r="GWY2358" s="1359"/>
      <c r="GWZ2358" s="1359"/>
      <c r="GXA2358" s="1359"/>
      <c r="GXB2358" s="1359"/>
      <c r="GXC2358" s="1359"/>
      <c r="GXD2358" s="1359"/>
      <c r="GXE2358" s="1359"/>
      <c r="GXF2358" s="1359"/>
      <c r="GXG2358" s="1359"/>
      <c r="GXH2358" s="1359"/>
      <c r="GXI2358" s="1359"/>
      <c r="GXJ2358" s="1359"/>
      <c r="GXK2358" s="1359"/>
      <c r="GXL2358" s="1359"/>
      <c r="GXM2358" s="1359"/>
      <c r="GXN2358" s="1359"/>
      <c r="GXO2358" s="1359"/>
      <c r="GXP2358" s="1359"/>
      <c r="GXQ2358" s="1359"/>
      <c r="GXR2358" s="1359"/>
      <c r="GXS2358" s="1359"/>
      <c r="GXT2358" s="1359"/>
      <c r="GXU2358" s="1359"/>
      <c r="GXV2358" s="1359"/>
      <c r="GXW2358" s="1359"/>
      <c r="GXX2358" s="1359"/>
      <c r="GXY2358" s="1359"/>
      <c r="GXZ2358" s="1359"/>
      <c r="GYA2358" s="1359"/>
      <c r="GYB2358" s="1359"/>
      <c r="GYC2358" s="1359"/>
      <c r="GYD2358" s="1359"/>
      <c r="GYE2358" s="1359"/>
      <c r="GYF2358" s="1359"/>
      <c r="GYG2358" s="1359"/>
      <c r="GYH2358" s="1359"/>
      <c r="GYI2358" s="1359"/>
      <c r="GYJ2358" s="1359"/>
      <c r="GYK2358" s="1359"/>
      <c r="GYL2358" s="1359"/>
      <c r="GYM2358" s="1359"/>
      <c r="GYN2358" s="1359"/>
      <c r="GYO2358" s="1359"/>
      <c r="GYP2358" s="1359"/>
      <c r="GYQ2358" s="1359"/>
      <c r="GYR2358" s="1359"/>
      <c r="GYS2358" s="1359"/>
      <c r="GYT2358" s="1359"/>
      <c r="GYU2358" s="1359"/>
      <c r="GYV2358" s="1359"/>
      <c r="GYW2358" s="1359"/>
      <c r="GYX2358" s="1359"/>
      <c r="GYY2358" s="1359"/>
      <c r="GYZ2358" s="1359"/>
      <c r="GZA2358" s="1359"/>
      <c r="GZB2358" s="1359"/>
      <c r="GZC2358" s="1359"/>
      <c r="GZD2358" s="1359"/>
      <c r="GZE2358" s="1359"/>
      <c r="GZF2358" s="1359"/>
      <c r="GZG2358" s="1359"/>
      <c r="GZH2358" s="1359"/>
      <c r="GZI2358" s="1359"/>
      <c r="GZJ2358" s="1359"/>
      <c r="GZK2358" s="1359"/>
      <c r="GZL2358" s="1359"/>
      <c r="GZM2358" s="1359"/>
      <c r="GZN2358" s="1359"/>
      <c r="GZO2358" s="1359"/>
      <c r="GZP2358" s="1359"/>
      <c r="GZQ2358" s="1359"/>
      <c r="GZR2358" s="1359"/>
      <c r="GZS2358" s="1359"/>
      <c r="GZT2358" s="1359"/>
      <c r="GZU2358" s="1359"/>
      <c r="GZV2358" s="1359"/>
      <c r="GZW2358" s="1359"/>
      <c r="GZX2358" s="1359"/>
      <c r="GZY2358" s="1359"/>
      <c r="GZZ2358" s="1359"/>
      <c r="HAA2358" s="1359"/>
      <c r="HAB2358" s="1359"/>
      <c r="HAC2358" s="1359"/>
      <c r="HAD2358" s="1359"/>
      <c r="HAE2358" s="1359"/>
      <c r="HAF2358" s="1359"/>
      <c r="HAG2358" s="1359"/>
      <c r="HAH2358" s="1359"/>
      <c r="HAI2358" s="1359"/>
      <c r="HAJ2358" s="1359"/>
      <c r="HAK2358" s="1359"/>
      <c r="HAL2358" s="1359"/>
      <c r="HAM2358" s="1359"/>
      <c r="HAN2358" s="1359"/>
      <c r="HAO2358" s="1359"/>
      <c r="HAP2358" s="1359"/>
      <c r="HAQ2358" s="1359"/>
      <c r="HAR2358" s="1359"/>
      <c r="HAS2358" s="1359"/>
      <c r="HAT2358" s="1359"/>
      <c r="HAU2358" s="1359"/>
      <c r="HAV2358" s="1359"/>
      <c r="HAW2358" s="1359"/>
      <c r="HAX2358" s="1359"/>
      <c r="HAY2358" s="1359"/>
      <c r="HAZ2358" s="1359"/>
      <c r="HBA2358" s="1359"/>
      <c r="HBB2358" s="1359"/>
      <c r="HBC2358" s="1359"/>
      <c r="HBD2358" s="1359"/>
      <c r="HBE2358" s="1359"/>
      <c r="HBF2358" s="1359"/>
      <c r="HBG2358" s="1359"/>
      <c r="HBH2358" s="1359"/>
      <c r="HBI2358" s="1359"/>
      <c r="HBJ2358" s="1359"/>
      <c r="HBK2358" s="1359"/>
      <c r="HBL2358" s="1359"/>
      <c r="HBM2358" s="1359"/>
      <c r="HBN2358" s="1359"/>
      <c r="HBO2358" s="1359"/>
      <c r="HBP2358" s="1359"/>
      <c r="HBQ2358" s="1359"/>
      <c r="HBR2358" s="1359"/>
      <c r="HBS2358" s="1359"/>
      <c r="HBT2358" s="1359"/>
      <c r="HBU2358" s="1359"/>
      <c r="HBV2358" s="1359"/>
      <c r="HBW2358" s="1359"/>
      <c r="HBX2358" s="1359"/>
      <c r="HBY2358" s="1359"/>
      <c r="HBZ2358" s="1359"/>
      <c r="HCA2358" s="1359"/>
      <c r="HCB2358" s="1359"/>
      <c r="HCC2358" s="1359"/>
      <c r="HCD2358" s="1359"/>
      <c r="HCE2358" s="1359"/>
      <c r="HCF2358" s="1359"/>
      <c r="HCG2358" s="1359"/>
      <c r="HCH2358" s="1359"/>
      <c r="HCI2358" s="1359"/>
      <c r="HCJ2358" s="1359"/>
      <c r="HCK2358" s="1359"/>
      <c r="HCL2358" s="1359"/>
      <c r="HCM2358" s="1359"/>
      <c r="HCN2358" s="1359"/>
      <c r="HCO2358" s="1359"/>
      <c r="HCP2358" s="1359"/>
      <c r="HCQ2358" s="1359"/>
      <c r="HCR2358" s="1359"/>
      <c r="HCS2358" s="1359"/>
      <c r="HCT2358" s="1359"/>
      <c r="HCU2358" s="1359"/>
      <c r="HCV2358" s="1359"/>
      <c r="HCW2358" s="1359"/>
      <c r="HCX2358" s="1359"/>
      <c r="HCY2358" s="1359"/>
      <c r="HCZ2358" s="1359"/>
      <c r="HDA2358" s="1359"/>
      <c r="HDB2358" s="1359"/>
      <c r="HDC2358" s="1359"/>
      <c r="HDD2358" s="1359"/>
      <c r="HDE2358" s="1359"/>
      <c r="HDF2358" s="1359"/>
      <c r="HDG2358" s="1359"/>
      <c r="HDH2358" s="1359"/>
      <c r="HDI2358" s="1359"/>
      <c r="HDJ2358" s="1359"/>
      <c r="HDK2358" s="1359"/>
      <c r="HDL2358" s="1359"/>
      <c r="HDM2358" s="1359"/>
      <c r="HDN2358" s="1359"/>
      <c r="HDO2358" s="1359"/>
      <c r="HDP2358" s="1359"/>
      <c r="HDQ2358" s="1359"/>
      <c r="HDR2358" s="1359"/>
      <c r="HDS2358" s="1359"/>
      <c r="HDT2358" s="1359"/>
      <c r="HDU2358" s="1359"/>
      <c r="HDV2358" s="1359"/>
      <c r="HDW2358" s="1359"/>
      <c r="HDX2358" s="1359"/>
      <c r="HDY2358" s="1359"/>
      <c r="HDZ2358" s="1359"/>
      <c r="HEA2358" s="1359"/>
      <c r="HEB2358" s="1359"/>
      <c r="HEC2358" s="1359"/>
      <c r="HED2358" s="1359"/>
      <c r="HEE2358" s="1359"/>
      <c r="HEF2358" s="1359"/>
      <c r="HEG2358" s="1359"/>
      <c r="HEH2358" s="1359"/>
      <c r="HEI2358" s="1359"/>
      <c r="HEJ2358" s="1359"/>
      <c r="HEK2358" s="1359"/>
      <c r="HEL2358" s="1359"/>
      <c r="HEM2358" s="1359"/>
      <c r="HEN2358" s="1359"/>
      <c r="HEO2358" s="1359"/>
      <c r="HEP2358" s="1359"/>
      <c r="HEQ2358" s="1359"/>
      <c r="HER2358" s="1359"/>
      <c r="HES2358" s="1359"/>
      <c r="HET2358" s="1359"/>
      <c r="HEU2358" s="1359"/>
      <c r="HEV2358" s="1359"/>
      <c r="HEW2358" s="1359"/>
      <c r="HEX2358" s="1359"/>
      <c r="HEY2358" s="1359"/>
      <c r="HEZ2358" s="1359"/>
      <c r="HFA2358" s="1359"/>
      <c r="HFB2358" s="1359"/>
      <c r="HFC2358" s="1359"/>
      <c r="HFD2358" s="1359"/>
      <c r="HFE2358" s="1359"/>
      <c r="HFF2358" s="1359"/>
      <c r="HFG2358" s="1359"/>
      <c r="HFH2358" s="1359"/>
      <c r="HFI2358" s="1359"/>
      <c r="HFJ2358" s="1359"/>
      <c r="HFK2358" s="1359"/>
      <c r="HFL2358" s="1359"/>
      <c r="HFM2358" s="1359"/>
      <c r="HFN2358" s="1359"/>
      <c r="HFO2358" s="1359"/>
      <c r="HFP2358" s="1359"/>
      <c r="HFQ2358" s="1359"/>
      <c r="HFR2358" s="1359"/>
      <c r="HFS2358" s="1359"/>
      <c r="HFT2358" s="1359"/>
      <c r="HFU2358" s="1359"/>
      <c r="HFV2358" s="1359"/>
      <c r="HFW2358" s="1359"/>
      <c r="HFX2358" s="1359"/>
      <c r="HFY2358" s="1359"/>
      <c r="HFZ2358" s="1359"/>
      <c r="HGA2358" s="1359"/>
      <c r="HGB2358" s="1359"/>
      <c r="HGC2358" s="1359"/>
      <c r="HGD2358" s="1359"/>
      <c r="HGE2358" s="1359"/>
      <c r="HGF2358" s="1359"/>
      <c r="HGG2358" s="1359"/>
      <c r="HGH2358" s="1359"/>
      <c r="HGI2358" s="1359"/>
      <c r="HGJ2358" s="1359"/>
      <c r="HGK2358" s="1359"/>
      <c r="HGL2358" s="1359"/>
      <c r="HGM2358" s="1359"/>
      <c r="HGN2358" s="1359"/>
      <c r="HGO2358" s="1359"/>
      <c r="HGP2358" s="1359"/>
      <c r="HGQ2358" s="1359"/>
      <c r="HGR2358" s="1359"/>
      <c r="HGS2358" s="1359"/>
      <c r="HGT2358" s="1359"/>
      <c r="HGU2358" s="1359"/>
      <c r="HGV2358" s="1359"/>
      <c r="HGW2358" s="1359"/>
      <c r="HGX2358" s="1359"/>
      <c r="HGY2358" s="1359"/>
      <c r="HGZ2358" s="1359"/>
      <c r="HHA2358" s="1359"/>
      <c r="HHB2358" s="1359"/>
      <c r="HHC2358" s="1359"/>
      <c r="HHD2358" s="1359"/>
      <c r="HHE2358" s="1359"/>
      <c r="HHF2358" s="1359"/>
      <c r="HHG2358" s="1359"/>
      <c r="HHH2358" s="1359"/>
      <c r="HHI2358" s="1359"/>
      <c r="HHJ2358" s="1359"/>
      <c r="HHK2358" s="1359"/>
      <c r="HHL2358" s="1359"/>
      <c r="HHM2358" s="1359"/>
      <c r="HHN2358" s="1359"/>
      <c r="HHO2358" s="1359"/>
      <c r="HHP2358" s="1359"/>
      <c r="HHQ2358" s="1359"/>
      <c r="HHR2358" s="1359"/>
      <c r="HHS2358" s="1359"/>
      <c r="HHT2358" s="1359"/>
      <c r="HHU2358" s="1359"/>
      <c r="HHV2358" s="1359"/>
      <c r="HHW2358" s="1359"/>
      <c r="HHX2358" s="1359"/>
      <c r="HHY2358" s="1359"/>
      <c r="HHZ2358" s="1359"/>
      <c r="HIA2358" s="1359"/>
      <c r="HIB2358" s="1359"/>
      <c r="HIC2358" s="1359"/>
      <c r="HID2358" s="1359"/>
      <c r="HIE2358" s="1359"/>
      <c r="HIF2358" s="1359"/>
      <c r="HIG2358" s="1359"/>
      <c r="HIH2358" s="1359"/>
      <c r="HII2358" s="1359"/>
      <c r="HIJ2358" s="1359"/>
      <c r="HIK2358" s="1359"/>
      <c r="HIL2358" s="1359"/>
      <c r="HIM2358" s="1359"/>
      <c r="HIN2358" s="1359"/>
      <c r="HIO2358" s="1359"/>
      <c r="HIP2358" s="1359"/>
      <c r="HIQ2358" s="1359"/>
      <c r="HIR2358" s="1359"/>
      <c r="HIS2358" s="1359"/>
      <c r="HIT2358" s="1359"/>
      <c r="HIU2358" s="1359"/>
      <c r="HIV2358" s="1359"/>
      <c r="HIW2358" s="1359"/>
      <c r="HIX2358" s="1359"/>
      <c r="HIY2358" s="1359"/>
      <c r="HIZ2358" s="1359"/>
      <c r="HJA2358" s="1359"/>
      <c r="HJB2358" s="1359"/>
      <c r="HJC2358" s="1359"/>
      <c r="HJD2358" s="1359"/>
      <c r="HJE2358" s="1359"/>
      <c r="HJF2358" s="1359"/>
      <c r="HJG2358" s="1359"/>
      <c r="HJH2358" s="1359"/>
      <c r="HJI2358" s="1359"/>
      <c r="HJJ2358" s="1359"/>
      <c r="HJK2358" s="1359"/>
      <c r="HJL2358" s="1359"/>
      <c r="HJM2358" s="1359"/>
      <c r="HJN2358" s="1359"/>
      <c r="HJO2358" s="1359"/>
      <c r="HJP2358" s="1359"/>
      <c r="HJQ2358" s="1359"/>
      <c r="HJR2358" s="1359"/>
      <c r="HJS2358" s="1359"/>
      <c r="HJT2358" s="1359"/>
      <c r="HJU2358" s="1359"/>
      <c r="HJV2358" s="1359"/>
      <c r="HJW2358" s="1359"/>
      <c r="HJX2358" s="1359"/>
      <c r="HJY2358" s="1359"/>
      <c r="HJZ2358" s="1359"/>
      <c r="HKA2358" s="1359"/>
      <c r="HKB2358" s="1359"/>
      <c r="HKC2358" s="1359"/>
      <c r="HKD2358" s="1359"/>
      <c r="HKE2358" s="1359"/>
      <c r="HKF2358" s="1359"/>
      <c r="HKG2358" s="1359"/>
      <c r="HKH2358" s="1359"/>
      <c r="HKI2358" s="1359"/>
      <c r="HKJ2358" s="1359"/>
      <c r="HKK2358" s="1359"/>
      <c r="HKL2358" s="1359"/>
      <c r="HKM2358" s="1359"/>
      <c r="HKN2358" s="1359"/>
      <c r="HKO2358" s="1359"/>
      <c r="HKP2358" s="1359"/>
      <c r="HKQ2358" s="1359"/>
      <c r="HKR2358" s="1359"/>
      <c r="HKS2358" s="1359"/>
      <c r="HKT2358" s="1359"/>
      <c r="HKU2358" s="1359"/>
      <c r="HKV2358" s="1359"/>
      <c r="HKW2358" s="1359"/>
      <c r="HKX2358" s="1359"/>
      <c r="HKY2358" s="1359"/>
      <c r="HKZ2358" s="1359"/>
      <c r="HLA2358" s="1359"/>
      <c r="HLB2358" s="1359"/>
      <c r="HLC2358" s="1359"/>
      <c r="HLD2358" s="1359"/>
      <c r="HLE2358" s="1359"/>
      <c r="HLF2358" s="1359"/>
      <c r="HLG2358" s="1359"/>
      <c r="HLH2358" s="1359"/>
      <c r="HLI2358" s="1359"/>
      <c r="HLJ2358" s="1359"/>
      <c r="HLK2358" s="1359"/>
      <c r="HLL2358" s="1359"/>
      <c r="HLM2358" s="1359"/>
      <c r="HLN2358" s="1359"/>
      <c r="HLO2358" s="1359"/>
      <c r="HLP2358" s="1359"/>
      <c r="HLQ2358" s="1359"/>
      <c r="HLR2358" s="1359"/>
      <c r="HLS2358" s="1359"/>
      <c r="HLT2358" s="1359"/>
      <c r="HLU2358" s="1359"/>
      <c r="HLV2358" s="1359"/>
      <c r="HLW2358" s="1359"/>
      <c r="HLX2358" s="1359"/>
      <c r="HLY2358" s="1359"/>
      <c r="HLZ2358" s="1359"/>
      <c r="HMA2358" s="1359"/>
      <c r="HMB2358" s="1359"/>
      <c r="HMC2358" s="1359"/>
      <c r="HMD2358" s="1359"/>
      <c r="HME2358" s="1359"/>
      <c r="HMF2358" s="1359"/>
      <c r="HMG2358" s="1359"/>
      <c r="HMH2358" s="1359"/>
      <c r="HMI2358" s="1359"/>
      <c r="HMJ2358" s="1359"/>
      <c r="HMK2358" s="1359"/>
      <c r="HML2358" s="1359"/>
      <c r="HMM2358" s="1359"/>
      <c r="HMN2358" s="1359"/>
      <c r="HMO2358" s="1359"/>
      <c r="HMP2358" s="1359"/>
      <c r="HMQ2358" s="1359"/>
      <c r="HMR2358" s="1359"/>
      <c r="HMS2358" s="1359"/>
      <c r="HMT2358" s="1359"/>
      <c r="HMU2358" s="1359"/>
      <c r="HMV2358" s="1359"/>
      <c r="HMW2358" s="1359"/>
      <c r="HMX2358" s="1359"/>
      <c r="HMY2358" s="1359"/>
      <c r="HMZ2358" s="1359"/>
      <c r="HNA2358" s="1359"/>
      <c r="HNB2358" s="1359"/>
      <c r="HNC2358" s="1359"/>
      <c r="HND2358" s="1359"/>
      <c r="HNE2358" s="1359"/>
      <c r="HNF2358" s="1359"/>
      <c r="HNG2358" s="1359"/>
      <c r="HNH2358" s="1359"/>
      <c r="HNI2358" s="1359"/>
      <c r="HNJ2358" s="1359"/>
      <c r="HNK2358" s="1359"/>
      <c r="HNL2358" s="1359"/>
      <c r="HNM2358" s="1359"/>
      <c r="HNN2358" s="1359"/>
      <c r="HNO2358" s="1359"/>
      <c r="HNP2358" s="1359"/>
      <c r="HNQ2358" s="1359"/>
      <c r="HNR2358" s="1359"/>
      <c r="HNS2358" s="1359"/>
      <c r="HNT2358" s="1359"/>
      <c r="HNU2358" s="1359"/>
      <c r="HNV2358" s="1359"/>
      <c r="HNW2358" s="1359"/>
      <c r="HNX2358" s="1359"/>
      <c r="HNY2358" s="1359"/>
      <c r="HNZ2358" s="1359"/>
      <c r="HOA2358" s="1359"/>
      <c r="HOB2358" s="1359"/>
      <c r="HOC2358" s="1359"/>
      <c r="HOD2358" s="1359"/>
      <c r="HOE2358" s="1359"/>
      <c r="HOF2358" s="1359"/>
      <c r="HOG2358" s="1359"/>
      <c r="HOH2358" s="1359"/>
      <c r="HOI2358" s="1359"/>
      <c r="HOJ2358" s="1359"/>
      <c r="HOK2358" s="1359"/>
      <c r="HOL2358" s="1359"/>
      <c r="HOM2358" s="1359"/>
      <c r="HON2358" s="1359"/>
      <c r="HOO2358" s="1359"/>
      <c r="HOP2358" s="1359"/>
      <c r="HOQ2358" s="1359"/>
      <c r="HOR2358" s="1359"/>
      <c r="HOS2358" s="1359"/>
      <c r="HOT2358" s="1359"/>
      <c r="HOU2358" s="1359"/>
      <c r="HOV2358" s="1359"/>
      <c r="HOW2358" s="1359"/>
      <c r="HOX2358" s="1359"/>
      <c r="HOY2358" s="1359"/>
      <c r="HOZ2358" s="1359"/>
      <c r="HPA2358" s="1359"/>
      <c r="HPB2358" s="1359"/>
      <c r="HPC2358" s="1359"/>
      <c r="HPD2358" s="1359"/>
      <c r="HPE2358" s="1359"/>
      <c r="HPF2358" s="1359"/>
      <c r="HPG2358" s="1359"/>
      <c r="HPH2358" s="1359"/>
      <c r="HPI2358" s="1359"/>
      <c r="HPJ2358" s="1359"/>
      <c r="HPK2358" s="1359"/>
      <c r="HPL2358" s="1359"/>
      <c r="HPM2358" s="1359"/>
      <c r="HPN2358" s="1359"/>
      <c r="HPO2358" s="1359"/>
      <c r="HPP2358" s="1359"/>
      <c r="HPQ2358" s="1359"/>
      <c r="HPR2358" s="1359"/>
      <c r="HPS2358" s="1359"/>
      <c r="HPT2358" s="1359"/>
      <c r="HPU2358" s="1359"/>
      <c r="HPV2358" s="1359"/>
      <c r="HPW2358" s="1359"/>
      <c r="HPX2358" s="1359"/>
      <c r="HPY2358" s="1359"/>
      <c r="HPZ2358" s="1359"/>
      <c r="HQA2358" s="1359"/>
      <c r="HQB2358" s="1359"/>
      <c r="HQC2358" s="1359"/>
      <c r="HQD2358" s="1359"/>
      <c r="HQE2358" s="1359"/>
      <c r="HQF2358" s="1359"/>
      <c r="HQG2358" s="1359"/>
      <c r="HQH2358" s="1359"/>
      <c r="HQI2358" s="1359"/>
      <c r="HQJ2358" s="1359"/>
      <c r="HQK2358" s="1359"/>
      <c r="HQL2358" s="1359"/>
      <c r="HQM2358" s="1359"/>
      <c r="HQN2358" s="1359"/>
      <c r="HQO2358" s="1359"/>
      <c r="HQP2358" s="1359"/>
      <c r="HQQ2358" s="1359"/>
      <c r="HQR2358" s="1359"/>
      <c r="HQS2358" s="1359"/>
      <c r="HQT2358" s="1359"/>
      <c r="HQU2358" s="1359"/>
      <c r="HQV2358" s="1359"/>
      <c r="HQW2358" s="1359"/>
      <c r="HQX2358" s="1359"/>
      <c r="HQY2358" s="1359"/>
      <c r="HQZ2358" s="1359"/>
      <c r="HRA2358" s="1359"/>
      <c r="HRB2358" s="1359"/>
      <c r="HRC2358" s="1359"/>
      <c r="HRD2358" s="1359"/>
      <c r="HRE2358" s="1359"/>
      <c r="HRF2358" s="1359"/>
      <c r="HRG2358" s="1359"/>
      <c r="HRH2358" s="1359"/>
      <c r="HRI2358" s="1359"/>
      <c r="HRJ2358" s="1359"/>
      <c r="HRK2358" s="1359"/>
      <c r="HRL2358" s="1359"/>
      <c r="HRM2358" s="1359"/>
      <c r="HRN2358" s="1359"/>
      <c r="HRO2358" s="1359"/>
      <c r="HRP2358" s="1359"/>
      <c r="HRQ2358" s="1359"/>
      <c r="HRR2358" s="1359"/>
      <c r="HRS2358" s="1359"/>
      <c r="HRT2358" s="1359"/>
      <c r="HRU2358" s="1359"/>
      <c r="HRV2358" s="1359"/>
      <c r="HRW2358" s="1359"/>
      <c r="HRX2358" s="1359"/>
      <c r="HRY2358" s="1359"/>
      <c r="HRZ2358" s="1359"/>
      <c r="HSA2358" s="1359"/>
      <c r="HSB2358" s="1359"/>
      <c r="HSC2358" s="1359"/>
      <c r="HSD2358" s="1359"/>
      <c r="HSE2358" s="1359"/>
      <c r="HSF2358" s="1359"/>
      <c r="HSG2358" s="1359"/>
      <c r="HSH2358" s="1359"/>
      <c r="HSI2358" s="1359"/>
      <c r="HSJ2358" s="1359"/>
      <c r="HSK2358" s="1359"/>
      <c r="HSL2358" s="1359"/>
      <c r="HSM2358" s="1359"/>
      <c r="HSN2358" s="1359"/>
      <c r="HSO2358" s="1359"/>
      <c r="HSP2358" s="1359"/>
      <c r="HSQ2358" s="1359"/>
      <c r="HSR2358" s="1359"/>
      <c r="HSS2358" s="1359"/>
      <c r="HST2358" s="1359"/>
      <c r="HSU2358" s="1359"/>
      <c r="HSV2358" s="1359"/>
      <c r="HSW2358" s="1359"/>
      <c r="HSX2358" s="1359"/>
      <c r="HSY2358" s="1359"/>
      <c r="HSZ2358" s="1359"/>
      <c r="HTA2358" s="1359"/>
      <c r="HTB2358" s="1359"/>
      <c r="HTC2358" s="1359"/>
      <c r="HTD2358" s="1359"/>
      <c r="HTE2358" s="1359"/>
      <c r="HTF2358" s="1359"/>
      <c r="HTG2358" s="1359"/>
      <c r="HTH2358" s="1359"/>
      <c r="HTI2358" s="1359"/>
      <c r="HTJ2358" s="1359"/>
      <c r="HTK2358" s="1359"/>
      <c r="HTL2358" s="1359"/>
      <c r="HTM2358" s="1359"/>
      <c r="HTN2358" s="1359"/>
      <c r="HTO2358" s="1359"/>
      <c r="HTP2358" s="1359"/>
      <c r="HTQ2358" s="1359"/>
      <c r="HTR2358" s="1359"/>
      <c r="HTS2358" s="1359"/>
      <c r="HTT2358" s="1359"/>
      <c r="HTU2358" s="1359"/>
      <c r="HTV2358" s="1359"/>
      <c r="HTW2358" s="1359"/>
      <c r="HTX2358" s="1359"/>
      <c r="HTY2358" s="1359"/>
      <c r="HTZ2358" s="1359"/>
      <c r="HUA2358" s="1359"/>
      <c r="HUB2358" s="1359"/>
      <c r="HUC2358" s="1359"/>
      <c r="HUD2358" s="1359"/>
      <c r="HUE2358" s="1359"/>
      <c r="HUF2358" s="1359"/>
      <c r="HUG2358" s="1359"/>
      <c r="HUH2358" s="1359"/>
      <c r="HUI2358" s="1359"/>
      <c r="HUJ2358" s="1359"/>
      <c r="HUK2358" s="1359"/>
      <c r="HUL2358" s="1359"/>
      <c r="HUM2358" s="1359"/>
      <c r="HUN2358" s="1359"/>
      <c r="HUO2358" s="1359"/>
      <c r="HUP2358" s="1359"/>
      <c r="HUQ2358" s="1359"/>
      <c r="HUR2358" s="1359"/>
      <c r="HUS2358" s="1359"/>
      <c r="HUT2358" s="1359"/>
      <c r="HUU2358" s="1359"/>
      <c r="HUV2358" s="1359"/>
      <c r="HUW2358" s="1359"/>
      <c r="HUX2358" s="1359"/>
      <c r="HUY2358" s="1359"/>
      <c r="HUZ2358" s="1359"/>
      <c r="HVA2358" s="1359"/>
      <c r="HVB2358" s="1359"/>
      <c r="HVC2358" s="1359"/>
      <c r="HVD2358" s="1359"/>
      <c r="HVE2358" s="1359"/>
      <c r="HVF2358" s="1359"/>
      <c r="HVG2358" s="1359"/>
      <c r="HVH2358" s="1359"/>
      <c r="HVI2358" s="1359"/>
      <c r="HVJ2358" s="1359"/>
      <c r="HVK2358" s="1359"/>
      <c r="HVL2358" s="1359"/>
      <c r="HVM2358" s="1359"/>
      <c r="HVN2358" s="1359"/>
      <c r="HVO2358" s="1359"/>
      <c r="HVP2358" s="1359"/>
      <c r="HVQ2358" s="1359"/>
      <c r="HVR2358" s="1359"/>
      <c r="HVS2358" s="1359"/>
      <c r="HVT2358" s="1359"/>
      <c r="HVU2358" s="1359"/>
      <c r="HVV2358" s="1359"/>
      <c r="HVW2358" s="1359"/>
      <c r="HVX2358" s="1359"/>
      <c r="HVY2358" s="1359"/>
      <c r="HVZ2358" s="1359"/>
      <c r="HWA2358" s="1359"/>
      <c r="HWB2358" s="1359"/>
      <c r="HWC2358" s="1359"/>
      <c r="HWD2358" s="1359"/>
      <c r="HWE2358" s="1359"/>
      <c r="HWF2358" s="1359"/>
      <c r="HWG2358" s="1359"/>
      <c r="HWH2358" s="1359"/>
      <c r="HWI2358" s="1359"/>
      <c r="HWJ2358" s="1359"/>
      <c r="HWK2358" s="1359"/>
      <c r="HWL2358" s="1359"/>
      <c r="HWM2358" s="1359"/>
      <c r="HWN2358" s="1359"/>
      <c r="HWO2358" s="1359"/>
      <c r="HWP2358" s="1359"/>
      <c r="HWQ2358" s="1359"/>
      <c r="HWR2358" s="1359"/>
      <c r="HWS2358" s="1359"/>
      <c r="HWT2358" s="1359"/>
      <c r="HWU2358" s="1359"/>
      <c r="HWV2358" s="1359"/>
      <c r="HWW2358" s="1359"/>
      <c r="HWX2358" s="1359"/>
      <c r="HWY2358" s="1359"/>
      <c r="HWZ2358" s="1359"/>
      <c r="HXA2358" s="1359"/>
      <c r="HXB2358" s="1359"/>
      <c r="HXC2358" s="1359"/>
      <c r="HXD2358" s="1359"/>
      <c r="HXE2358" s="1359"/>
      <c r="HXF2358" s="1359"/>
      <c r="HXG2358" s="1359"/>
      <c r="HXH2358" s="1359"/>
      <c r="HXI2358" s="1359"/>
      <c r="HXJ2358" s="1359"/>
      <c r="HXK2358" s="1359"/>
      <c r="HXL2358" s="1359"/>
      <c r="HXM2358" s="1359"/>
      <c r="HXN2358" s="1359"/>
      <c r="HXO2358" s="1359"/>
      <c r="HXP2358" s="1359"/>
      <c r="HXQ2358" s="1359"/>
      <c r="HXR2358" s="1359"/>
      <c r="HXS2358" s="1359"/>
      <c r="HXT2358" s="1359"/>
      <c r="HXU2358" s="1359"/>
      <c r="HXV2358" s="1359"/>
      <c r="HXW2358" s="1359"/>
      <c r="HXX2358" s="1359"/>
      <c r="HXY2358" s="1359"/>
      <c r="HXZ2358" s="1359"/>
      <c r="HYA2358" s="1359"/>
      <c r="HYB2358" s="1359"/>
      <c r="HYC2358" s="1359"/>
      <c r="HYD2358" s="1359"/>
      <c r="HYE2358" s="1359"/>
      <c r="HYF2358" s="1359"/>
      <c r="HYG2358" s="1359"/>
      <c r="HYH2358" s="1359"/>
      <c r="HYI2358" s="1359"/>
      <c r="HYJ2358" s="1359"/>
      <c r="HYK2358" s="1359"/>
      <c r="HYL2358" s="1359"/>
      <c r="HYM2358" s="1359"/>
      <c r="HYN2358" s="1359"/>
      <c r="HYO2358" s="1359"/>
      <c r="HYP2358" s="1359"/>
      <c r="HYQ2358" s="1359"/>
      <c r="HYR2358" s="1359"/>
      <c r="HYS2358" s="1359"/>
      <c r="HYT2358" s="1359"/>
      <c r="HYU2358" s="1359"/>
      <c r="HYV2358" s="1359"/>
      <c r="HYW2358" s="1359"/>
      <c r="HYX2358" s="1359"/>
      <c r="HYY2358" s="1359"/>
      <c r="HYZ2358" s="1359"/>
      <c r="HZA2358" s="1359"/>
      <c r="HZB2358" s="1359"/>
      <c r="HZC2358" s="1359"/>
      <c r="HZD2358" s="1359"/>
      <c r="HZE2358" s="1359"/>
      <c r="HZF2358" s="1359"/>
      <c r="HZG2358" s="1359"/>
      <c r="HZH2358" s="1359"/>
      <c r="HZI2358" s="1359"/>
      <c r="HZJ2358" s="1359"/>
      <c r="HZK2358" s="1359"/>
      <c r="HZL2358" s="1359"/>
      <c r="HZM2358" s="1359"/>
      <c r="HZN2358" s="1359"/>
      <c r="HZO2358" s="1359"/>
      <c r="HZP2358" s="1359"/>
      <c r="HZQ2358" s="1359"/>
      <c r="HZR2358" s="1359"/>
      <c r="HZS2358" s="1359"/>
      <c r="HZT2358" s="1359"/>
      <c r="HZU2358" s="1359"/>
      <c r="HZV2358" s="1359"/>
      <c r="HZW2358" s="1359"/>
      <c r="HZX2358" s="1359"/>
      <c r="HZY2358" s="1359"/>
      <c r="HZZ2358" s="1359"/>
      <c r="IAA2358" s="1359"/>
      <c r="IAB2358" s="1359"/>
      <c r="IAC2358" s="1359"/>
      <c r="IAD2358" s="1359"/>
      <c r="IAE2358" s="1359"/>
      <c r="IAF2358" s="1359"/>
      <c r="IAG2358" s="1359"/>
      <c r="IAH2358" s="1359"/>
      <c r="IAI2358" s="1359"/>
      <c r="IAJ2358" s="1359"/>
      <c r="IAK2358" s="1359"/>
      <c r="IAL2358" s="1359"/>
      <c r="IAM2358" s="1359"/>
      <c r="IAN2358" s="1359"/>
      <c r="IAO2358" s="1359"/>
      <c r="IAP2358" s="1359"/>
      <c r="IAQ2358" s="1359"/>
      <c r="IAR2358" s="1359"/>
      <c r="IAS2358" s="1359"/>
      <c r="IAT2358" s="1359"/>
      <c r="IAU2358" s="1359"/>
      <c r="IAV2358" s="1359"/>
      <c r="IAW2358" s="1359"/>
      <c r="IAX2358" s="1359"/>
      <c r="IAY2358" s="1359"/>
      <c r="IAZ2358" s="1359"/>
      <c r="IBA2358" s="1359"/>
      <c r="IBB2358" s="1359"/>
      <c r="IBC2358" s="1359"/>
      <c r="IBD2358" s="1359"/>
      <c r="IBE2358" s="1359"/>
      <c r="IBF2358" s="1359"/>
      <c r="IBG2358" s="1359"/>
      <c r="IBH2358" s="1359"/>
      <c r="IBI2358" s="1359"/>
      <c r="IBJ2358" s="1359"/>
      <c r="IBK2358" s="1359"/>
      <c r="IBL2358" s="1359"/>
      <c r="IBM2358" s="1359"/>
      <c r="IBN2358" s="1359"/>
      <c r="IBO2358" s="1359"/>
      <c r="IBP2358" s="1359"/>
      <c r="IBQ2358" s="1359"/>
      <c r="IBR2358" s="1359"/>
      <c r="IBS2358" s="1359"/>
      <c r="IBT2358" s="1359"/>
      <c r="IBU2358" s="1359"/>
      <c r="IBV2358" s="1359"/>
      <c r="IBW2358" s="1359"/>
      <c r="IBX2358" s="1359"/>
      <c r="IBY2358" s="1359"/>
      <c r="IBZ2358" s="1359"/>
      <c r="ICA2358" s="1359"/>
      <c r="ICB2358" s="1359"/>
      <c r="ICC2358" s="1359"/>
      <c r="ICD2358" s="1359"/>
      <c r="ICE2358" s="1359"/>
      <c r="ICF2358" s="1359"/>
      <c r="ICG2358" s="1359"/>
      <c r="ICH2358" s="1359"/>
      <c r="ICI2358" s="1359"/>
      <c r="ICJ2358" s="1359"/>
      <c r="ICK2358" s="1359"/>
      <c r="ICL2358" s="1359"/>
      <c r="ICM2358" s="1359"/>
      <c r="ICN2358" s="1359"/>
      <c r="ICO2358" s="1359"/>
      <c r="ICP2358" s="1359"/>
      <c r="ICQ2358" s="1359"/>
      <c r="ICR2358" s="1359"/>
      <c r="ICS2358" s="1359"/>
      <c r="ICT2358" s="1359"/>
      <c r="ICU2358" s="1359"/>
      <c r="ICV2358" s="1359"/>
      <c r="ICW2358" s="1359"/>
      <c r="ICX2358" s="1359"/>
      <c r="ICY2358" s="1359"/>
      <c r="ICZ2358" s="1359"/>
      <c r="IDA2358" s="1359"/>
      <c r="IDB2358" s="1359"/>
      <c r="IDC2358" s="1359"/>
      <c r="IDD2358" s="1359"/>
      <c r="IDE2358" s="1359"/>
      <c r="IDF2358" s="1359"/>
      <c r="IDG2358" s="1359"/>
      <c r="IDH2358" s="1359"/>
      <c r="IDI2358" s="1359"/>
      <c r="IDJ2358" s="1359"/>
      <c r="IDK2358" s="1359"/>
      <c r="IDL2358" s="1359"/>
      <c r="IDM2358" s="1359"/>
      <c r="IDN2358" s="1359"/>
      <c r="IDO2358" s="1359"/>
      <c r="IDP2358" s="1359"/>
      <c r="IDQ2358" s="1359"/>
      <c r="IDR2358" s="1359"/>
      <c r="IDS2358" s="1359"/>
      <c r="IDT2358" s="1359"/>
      <c r="IDU2358" s="1359"/>
      <c r="IDV2358" s="1359"/>
      <c r="IDW2358" s="1359"/>
      <c r="IDX2358" s="1359"/>
      <c r="IDY2358" s="1359"/>
      <c r="IDZ2358" s="1359"/>
      <c r="IEA2358" s="1359"/>
      <c r="IEB2358" s="1359"/>
      <c r="IEC2358" s="1359"/>
      <c r="IED2358" s="1359"/>
      <c r="IEE2358" s="1359"/>
      <c r="IEF2358" s="1359"/>
      <c r="IEG2358" s="1359"/>
      <c r="IEH2358" s="1359"/>
      <c r="IEI2358" s="1359"/>
      <c r="IEJ2358" s="1359"/>
      <c r="IEK2358" s="1359"/>
      <c r="IEL2358" s="1359"/>
      <c r="IEM2358" s="1359"/>
      <c r="IEN2358" s="1359"/>
      <c r="IEO2358" s="1359"/>
      <c r="IEP2358" s="1359"/>
      <c r="IEQ2358" s="1359"/>
      <c r="IER2358" s="1359"/>
      <c r="IES2358" s="1359"/>
      <c r="IET2358" s="1359"/>
      <c r="IEU2358" s="1359"/>
      <c r="IEV2358" s="1359"/>
      <c r="IEW2358" s="1359"/>
      <c r="IEX2358" s="1359"/>
      <c r="IEY2358" s="1359"/>
      <c r="IEZ2358" s="1359"/>
      <c r="IFA2358" s="1359"/>
      <c r="IFB2358" s="1359"/>
      <c r="IFC2358" s="1359"/>
      <c r="IFD2358" s="1359"/>
      <c r="IFE2358" s="1359"/>
      <c r="IFF2358" s="1359"/>
      <c r="IFG2358" s="1359"/>
      <c r="IFH2358" s="1359"/>
      <c r="IFI2358" s="1359"/>
      <c r="IFJ2358" s="1359"/>
      <c r="IFK2358" s="1359"/>
      <c r="IFL2358" s="1359"/>
      <c r="IFM2358" s="1359"/>
      <c r="IFN2358" s="1359"/>
      <c r="IFO2358" s="1359"/>
      <c r="IFP2358" s="1359"/>
      <c r="IFQ2358" s="1359"/>
      <c r="IFR2358" s="1359"/>
      <c r="IFS2358" s="1359"/>
      <c r="IFT2358" s="1359"/>
      <c r="IFU2358" s="1359"/>
      <c r="IFV2358" s="1359"/>
      <c r="IFW2358" s="1359"/>
      <c r="IFX2358" s="1359"/>
      <c r="IFY2358" s="1359"/>
      <c r="IFZ2358" s="1359"/>
      <c r="IGA2358" s="1359"/>
      <c r="IGB2358" s="1359"/>
      <c r="IGC2358" s="1359"/>
      <c r="IGD2358" s="1359"/>
      <c r="IGE2358" s="1359"/>
      <c r="IGF2358" s="1359"/>
      <c r="IGG2358" s="1359"/>
      <c r="IGH2358" s="1359"/>
      <c r="IGI2358" s="1359"/>
      <c r="IGJ2358" s="1359"/>
      <c r="IGK2358" s="1359"/>
      <c r="IGL2358" s="1359"/>
      <c r="IGM2358" s="1359"/>
      <c r="IGN2358" s="1359"/>
      <c r="IGO2358" s="1359"/>
      <c r="IGP2358" s="1359"/>
      <c r="IGQ2358" s="1359"/>
      <c r="IGR2358" s="1359"/>
      <c r="IGS2358" s="1359"/>
      <c r="IGT2358" s="1359"/>
      <c r="IGU2358" s="1359"/>
      <c r="IGV2358" s="1359"/>
      <c r="IGW2358" s="1359"/>
      <c r="IGX2358" s="1359"/>
      <c r="IGY2358" s="1359"/>
      <c r="IGZ2358" s="1359"/>
      <c r="IHA2358" s="1359"/>
      <c r="IHB2358" s="1359"/>
      <c r="IHC2358" s="1359"/>
      <c r="IHD2358" s="1359"/>
      <c r="IHE2358" s="1359"/>
      <c r="IHF2358" s="1359"/>
      <c r="IHG2358" s="1359"/>
      <c r="IHH2358" s="1359"/>
      <c r="IHI2358" s="1359"/>
      <c r="IHJ2358" s="1359"/>
      <c r="IHK2358" s="1359"/>
      <c r="IHL2358" s="1359"/>
      <c r="IHM2358" s="1359"/>
      <c r="IHN2358" s="1359"/>
      <c r="IHO2358" s="1359"/>
      <c r="IHP2358" s="1359"/>
      <c r="IHQ2358" s="1359"/>
      <c r="IHR2358" s="1359"/>
      <c r="IHS2358" s="1359"/>
      <c r="IHT2358" s="1359"/>
      <c r="IHU2358" s="1359"/>
      <c r="IHV2358" s="1359"/>
      <c r="IHW2358" s="1359"/>
      <c r="IHX2358" s="1359"/>
      <c r="IHY2358" s="1359"/>
      <c r="IHZ2358" s="1359"/>
      <c r="IIA2358" s="1359"/>
      <c r="IIB2358" s="1359"/>
      <c r="IIC2358" s="1359"/>
      <c r="IID2358" s="1359"/>
      <c r="IIE2358" s="1359"/>
      <c r="IIF2358" s="1359"/>
      <c r="IIG2358" s="1359"/>
      <c r="IIH2358" s="1359"/>
      <c r="III2358" s="1359"/>
      <c r="IIJ2358" s="1359"/>
      <c r="IIK2358" s="1359"/>
      <c r="IIL2358" s="1359"/>
      <c r="IIM2358" s="1359"/>
      <c r="IIN2358" s="1359"/>
      <c r="IIO2358" s="1359"/>
      <c r="IIP2358" s="1359"/>
      <c r="IIQ2358" s="1359"/>
      <c r="IIR2358" s="1359"/>
      <c r="IIS2358" s="1359"/>
      <c r="IIT2358" s="1359"/>
      <c r="IIU2358" s="1359"/>
      <c r="IIV2358" s="1359"/>
      <c r="IIW2358" s="1359"/>
      <c r="IIX2358" s="1359"/>
      <c r="IIY2358" s="1359"/>
      <c r="IIZ2358" s="1359"/>
      <c r="IJA2358" s="1359"/>
      <c r="IJB2358" s="1359"/>
      <c r="IJC2358" s="1359"/>
      <c r="IJD2358" s="1359"/>
      <c r="IJE2358" s="1359"/>
      <c r="IJF2358" s="1359"/>
      <c r="IJG2358" s="1359"/>
      <c r="IJH2358" s="1359"/>
      <c r="IJI2358" s="1359"/>
      <c r="IJJ2358" s="1359"/>
      <c r="IJK2358" s="1359"/>
      <c r="IJL2358" s="1359"/>
      <c r="IJM2358" s="1359"/>
      <c r="IJN2358" s="1359"/>
      <c r="IJO2358" s="1359"/>
      <c r="IJP2358" s="1359"/>
      <c r="IJQ2358" s="1359"/>
      <c r="IJR2358" s="1359"/>
      <c r="IJS2358" s="1359"/>
      <c r="IJT2358" s="1359"/>
      <c r="IJU2358" s="1359"/>
      <c r="IJV2358" s="1359"/>
      <c r="IJW2358" s="1359"/>
      <c r="IJX2358" s="1359"/>
      <c r="IJY2358" s="1359"/>
      <c r="IJZ2358" s="1359"/>
      <c r="IKA2358" s="1359"/>
      <c r="IKB2358" s="1359"/>
      <c r="IKC2358" s="1359"/>
      <c r="IKD2358" s="1359"/>
      <c r="IKE2358" s="1359"/>
      <c r="IKF2358" s="1359"/>
      <c r="IKG2358" s="1359"/>
      <c r="IKH2358" s="1359"/>
      <c r="IKI2358" s="1359"/>
      <c r="IKJ2358" s="1359"/>
      <c r="IKK2358" s="1359"/>
      <c r="IKL2358" s="1359"/>
      <c r="IKM2358" s="1359"/>
      <c r="IKN2358" s="1359"/>
      <c r="IKO2358" s="1359"/>
      <c r="IKP2358" s="1359"/>
      <c r="IKQ2358" s="1359"/>
      <c r="IKR2358" s="1359"/>
      <c r="IKS2358" s="1359"/>
      <c r="IKT2358" s="1359"/>
      <c r="IKU2358" s="1359"/>
      <c r="IKV2358" s="1359"/>
      <c r="IKW2358" s="1359"/>
      <c r="IKX2358" s="1359"/>
      <c r="IKY2358" s="1359"/>
      <c r="IKZ2358" s="1359"/>
      <c r="ILA2358" s="1359"/>
      <c r="ILB2358" s="1359"/>
      <c r="ILC2358" s="1359"/>
      <c r="ILD2358" s="1359"/>
      <c r="ILE2358" s="1359"/>
      <c r="ILF2358" s="1359"/>
      <c r="ILG2358" s="1359"/>
      <c r="ILH2358" s="1359"/>
      <c r="ILI2358" s="1359"/>
      <c r="ILJ2358" s="1359"/>
      <c r="ILK2358" s="1359"/>
      <c r="ILL2358" s="1359"/>
      <c r="ILM2358" s="1359"/>
      <c r="ILN2358" s="1359"/>
      <c r="ILO2358" s="1359"/>
      <c r="ILP2358" s="1359"/>
      <c r="ILQ2358" s="1359"/>
      <c r="ILR2358" s="1359"/>
      <c r="ILS2358" s="1359"/>
      <c r="ILT2358" s="1359"/>
      <c r="ILU2358" s="1359"/>
      <c r="ILV2358" s="1359"/>
      <c r="ILW2358" s="1359"/>
      <c r="ILX2358" s="1359"/>
      <c r="ILY2358" s="1359"/>
      <c r="ILZ2358" s="1359"/>
      <c r="IMA2358" s="1359"/>
      <c r="IMB2358" s="1359"/>
      <c r="IMC2358" s="1359"/>
      <c r="IMD2358" s="1359"/>
      <c r="IME2358" s="1359"/>
      <c r="IMF2358" s="1359"/>
      <c r="IMG2358" s="1359"/>
      <c r="IMH2358" s="1359"/>
      <c r="IMI2358" s="1359"/>
      <c r="IMJ2358" s="1359"/>
      <c r="IMK2358" s="1359"/>
      <c r="IML2358" s="1359"/>
      <c r="IMM2358" s="1359"/>
      <c r="IMN2358" s="1359"/>
      <c r="IMO2358" s="1359"/>
      <c r="IMP2358" s="1359"/>
      <c r="IMQ2358" s="1359"/>
      <c r="IMR2358" s="1359"/>
      <c r="IMS2358" s="1359"/>
      <c r="IMT2358" s="1359"/>
      <c r="IMU2358" s="1359"/>
      <c r="IMV2358" s="1359"/>
      <c r="IMW2358" s="1359"/>
      <c r="IMX2358" s="1359"/>
      <c r="IMY2358" s="1359"/>
      <c r="IMZ2358" s="1359"/>
      <c r="INA2358" s="1359"/>
      <c r="INB2358" s="1359"/>
      <c r="INC2358" s="1359"/>
      <c r="IND2358" s="1359"/>
      <c r="INE2358" s="1359"/>
      <c r="INF2358" s="1359"/>
      <c r="ING2358" s="1359"/>
      <c r="INH2358" s="1359"/>
      <c r="INI2358" s="1359"/>
      <c r="INJ2358" s="1359"/>
      <c r="INK2358" s="1359"/>
      <c r="INL2358" s="1359"/>
      <c r="INM2358" s="1359"/>
      <c r="INN2358" s="1359"/>
      <c r="INO2358" s="1359"/>
      <c r="INP2358" s="1359"/>
      <c r="INQ2358" s="1359"/>
      <c r="INR2358" s="1359"/>
      <c r="INS2358" s="1359"/>
      <c r="INT2358" s="1359"/>
      <c r="INU2358" s="1359"/>
      <c r="INV2358" s="1359"/>
      <c r="INW2358" s="1359"/>
      <c r="INX2358" s="1359"/>
      <c r="INY2358" s="1359"/>
      <c r="INZ2358" s="1359"/>
      <c r="IOA2358" s="1359"/>
      <c r="IOB2358" s="1359"/>
      <c r="IOC2358" s="1359"/>
      <c r="IOD2358" s="1359"/>
      <c r="IOE2358" s="1359"/>
      <c r="IOF2358" s="1359"/>
      <c r="IOG2358" s="1359"/>
      <c r="IOH2358" s="1359"/>
      <c r="IOI2358" s="1359"/>
      <c r="IOJ2358" s="1359"/>
      <c r="IOK2358" s="1359"/>
      <c r="IOL2358" s="1359"/>
      <c r="IOM2358" s="1359"/>
      <c r="ION2358" s="1359"/>
      <c r="IOO2358" s="1359"/>
      <c r="IOP2358" s="1359"/>
      <c r="IOQ2358" s="1359"/>
      <c r="IOR2358" s="1359"/>
      <c r="IOS2358" s="1359"/>
      <c r="IOT2358" s="1359"/>
      <c r="IOU2358" s="1359"/>
      <c r="IOV2358" s="1359"/>
      <c r="IOW2358" s="1359"/>
      <c r="IOX2358" s="1359"/>
      <c r="IOY2358" s="1359"/>
      <c r="IOZ2358" s="1359"/>
      <c r="IPA2358" s="1359"/>
      <c r="IPB2358" s="1359"/>
      <c r="IPC2358" s="1359"/>
      <c r="IPD2358" s="1359"/>
      <c r="IPE2358" s="1359"/>
      <c r="IPF2358" s="1359"/>
      <c r="IPG2358" s="1359"/>
      <c r="IPH2358" s="1359"/>
      <c r="IPI2358" s="1359"/>
      <c r="IPJ2358" s="1359"/>
      <c r="IPK2358" s="1359"/>
      <c r="IPL2358" s="1359"/>
      <c r="IPM2358" s="1359"/>
      <c r="IPN2358" s="1359"/>
      <c r="IPO2358" s="1359"/>
      <c r="IPP2358" s="1359"/>
      <c r="IPQ2358" s="1359"/>
      <c r="IPR2358" s="1359"/>
      <c r="IPS2358" s="1359"/>
      <c r="IPT2358" s="1359"/>
      <c r="IPU2358" s="1359"/>
      <c r="IPV2358" s="1359"/>
      <c r="IPW2358" s="1359"/>
      <c r="IPX2358" s="1359"/>
      <c r="IPY2358" s="1359"/>
      <c r="IPZ2358" s="1359"/>
      <c r="IQA2358" s="1359"/>
      <c r="IQB2358" s="1359"/>
      <c r="IQC2358" s="1359"/>
      <c r="IQD2358" s="1359"/>
      <c r="IQE2358" s="1359"/>
      <c r="IQF2358" s="1359"/>
      <c r="IQG2358" s="1359"/>
      <c r="IQH2358" s="1359"/>
      <c r="IQI2358" s="1359"/>
      <c r="IQJ2358" s="1359"/>
      <c r="IQK2358" s="1359"/>
      <c r="IQL2358" s="1359"/>
      <c r="IQM2358" s="1359"/>
      <c r="IQN2358" s="1359"/>
      <c r="IQO2358" s="1359"/>
      <c r="IQP2358" s="1359"/>
      <c r="IQQ2358" s="1359"/>
      <c r="IQR2358" s="1359"/>
      <c r="IQS2358" s="1359"/>
      <c r="IQT2358" s="1359"/>
      <c r="IQU2358" s="1359"/>
      <c r="IQV2358" s="1359"/>
      <c r="IQW2358" s="1359"/>
      <c r="IQX2358" s="1359"/>
      <c r="IQY2358" s="1359"/>
      <c r="IQZ2358" s="1359"/>
      <c r="IRA2358" s="1359"/>
      <c r="IRB2358" s="1359"/>
      <c r="IRC2358" s="1359"/>
      <c r="IRD2358" s="1359"/>
      <c r="IRE2358" s="1359"/>
      <c r="IRF2358" s="1359"/>
      <c r="IRG2358" s="1359"/>
      <c r="IRH2358" s="1359"/>
      <c r="IRI2358" s="1359"/>
      <c r="IRJ2358" s="1359"/>
      <c r="IRK2358" s="1359"/>
      <c r="IRL2358" s="1359"/>
      <c r="IRM2358" s="1359"/>
      <c r="IRN2358" s="1359"/>
      <c r="IRO2358" s="1359"/>
      <c r="IRP2358" s="1359"/>
      <c r="IRQ2358" s="1359"/>
      <c r="IRR2358" s="1359"/>
      <c r="IRS2358" s="1359"/>
      <c r="IRT2358" s="1359"/>
      <c r="IRU2358" s="1359"/>
      <c r="IRV2358" s="1359"/>
      <c r="IRW2358" s="1359"/>
      <c r="IRX2358" s="1359"/>
      <c r="IRY2358" s="1359"/>
      <c r="IRZ2358" s="1359"/>
      <c r="ISA2358" s="1359"/>
      <c r="ISB2358" s="1359"/>
      <c r="ISC2358" s="1359"/>
      <c r="ISD2358" s="1359"/>
      <c r="ISE2358" s="1359"/>
      <c r="ISF2358" s="1359"/>
      <c r="ISG2358" s="1359"/>
      <c r="ISH2358" s="1359"/>
      <c r="ISI2358" s="1359"/>
      <c r="ISJ2358" s="1359"/>
      <c r="ISK2358" s="1359"/>
      <c r="ISL2358" s="1359"/>
      <c r="ISM2358" s="1359"/>
      <c r="ISN2358" s="1359"/>
      <c r="ISO2358" s="1359"/>
      <c r="ISP2358" s="1359"/>
      <c r="ISQ2358" s="1359"/>
      <c r="ISR2358" s="1359"/>
      <c r="ISS2358" s="1359"/>
      <c r="IST2358" s="1359"/>
      <c r="ISU2358" s="1359"/>
      <c r="ISV2358" s="1359"/>
      <c r="ISW2358" s="1359"/>
      <c r="ISX2358" s="1359"/>
      <c r="ISY2358" s="1359"/>
      <c r="ISZ2358" s="1359"/>
      <c r="ITA2358" s="1359"/>
      <c r="ITB2358" s="1359"/>
      <c r="ITC2358" s="1359"/>
      <c r="ITD2358" s="1359"/>
      <c r="ITE2358" s="1359"/>
      <c r="ITF2358" s="1359"/>
      <c r="ITG2358" s="1359"/>
      <c r="ITH2358" s="1359"/>
      <c r="ITI2358" s="1359"/>
      <c r="ITJ2358" s="1359"/>
      <c r="ITK2358" s="1359"/>
      <c r="ITL2358" s="1359"/>
      <c r="ITM2358" s="1359"/>
      <c r="ITN2358" s="1359"/>
      <c r="ITO2358" s="1359"/>
      <c r="ITP2358" s="1359"/>
      <c r="ITQ2358" s="1359"/>
      <c r="ITR2358" s="1359"/>
      <c r="ITS2358" s="1359"/>
      <c r="ITT2358" s="1359"/>
      <c r="ITU2358" s="1359"/>
      <c r="ITV2358" s="1359"/>
      <c r="ITW2358" s="1359"/>
      <c r="ITX2358" s="1359"/>
      <c r="ITY2358" s="1359"/>
      <c r="ITZ2358" s="1359"/>
      <c r="IUA2358" s="1359"/>
      <c r="IUB2358" s="1359"/>
      <c r="IUC2358" s="1359"/>
      <c r="IUD2358" s="1359"/>
      <c r="IUE2358" s="1359"/>
      <c r="IUF2358" s="1359"/>
      <c r="IUG2358" s="1359"/>
      <c r="IUH2358" s="1359"/>
      <c r="IUI2358" s="1359"/>
      <c r="IUJ2358" s="1359"/>
      <c r="IUK2358" s="1359"/>
      <c r="IUL2358" s="1359"/>
      <c r="IUM2358" s="1359"/>
      <c r="IUN2358" s="1359"/>
      <c r="IUO2358" s="1359"/>
      <c r="IUP2358" s="1359"/>
      <c r="IUQ2358" s="1359"/>
      <c r="IUR2358" s="1359"/>
      <c r="IUS2358" s="1359"/>
      <c r="IUT2358" s="1359"/>
      <c r="IUU2358" s="1359"/>
      <c r="IUV2358" s="1359"/>
      <c r="IUW2358" s="1359"/>
      <c r="IUX2358" s="1359"/>
      <c r="IUY2358" s="1359"/>
      <c r="IUZ2358" s="1359"/>
      <c r="IVA2358" s="1359"/>
      <c r="IVB2358" s="1359"/>
      <c r="IVC2358" s="1359"/>
      <c r="IVD2358" s="1359"/>
      <c r="IVE2358" s="1359"/>
      <c r="IVF2358" s="1359"/>
      <c r="IVG2358" s="1359"/>
      <c r="IVH2358" s="1359"/>
      <c r="IVI2358" s="1359"/>
      <c r="IVJ2358" s="1359"/>
      <c r="IVK2358" s="1359"/>
      <c r="IVL2358" s="1359"/>
      <c r="IVM2358" s="1359"/>
      <c r="IVN2358" s="1359"/>
      <c r="IVO2358" s="1359"/>
      <c r="IVP2358" s="1359"/>
      <c r="IVQ2358" s="1359"/>
      <c r="IVR2358" s="1359"/>
      <c r="IVS2358" s="1359"/>
      <c r="IVT2358" s="1359"/>
      <c r="IVU2358" s="1359"/>
      <c r="IVV2358" s="1359"/>
      <c r="IVW2358" s="1359"/>
      <c r="IVX2358" s="1359"/>
      <c r="IVY2358" s="1359"/>
      <c r="IVZ2358" s="1359"/>
      <c r="IWA2358" s="1359"/>
      <c r="IWB2358" s="1359"/>
      <c r="IWC2358" s="1359"/>
      <c r="IWD2358" s="1359"/>
      <c r="IWE2358" s="1359"/>
      <c r="IWF2358" s="1359"/>
      <c r="IWG2358" s="1359"/>
      <c r="IWH2358" s="1359"/>
      <c r="IWI2358" s="1359"/>
      <c r="IWJ2358" s="1359"/>
      <c r="IWK2358" s="1359"/>
      <c r="IWL2358" s="1359"/>
      <c r="IWM2358" s="1359"/>
      <c r="IWN2358" s="1359"/>
      <c r="IWO2358" s="1359"/>
      <c r="IWP2358" s="1359"/>
      <c r="IWQ2358" s="1359"/>
      <c r="IWR2358" s="1359"/>
      <c r="IWS2358" s="1359"/>
      <c r="IWT2358" s="1359"/>
      <c r="IWU2358" s="1359"/>
      <c r="IWV2358" s="1359"/>
      <c r="IWW2358" s="1359"/>
      <c r="IWX2358" s="1359"/>
      <c r="IWY2358" s="1359"/>
      <c r="IWZ2358" s="1359"/>
      <c r="IXA2358" s="1359"/>
      <c r="IXB2358" s="1359"/>
      <c r="IXC2358" s="1359"/>
      <c r="IXD2358" s="1359"/>
      <c r="IXE2358" s="1359"/>
      <c r="IXF2358" s="1359"/>
      <c r="IXG2358" s="1359"/>
      <c r="IXH2358" s="1359"/>
      <c r="IXI2358" s="1359"/>
      <c r="IXJ2358" s="1359"/>
      <c r="IXK2358" s="1359"/>
      <c r="IXL2358" s="1359"/>
      <c r="IXM2358" s="1359"/>
      <c r="IXN2358" s="1359"/>
      <c r="IXO2358" s="1359"/>
      <c r="IXP2358" s="1359"/>
      <c r="IXQ2358" s="1359"/>
      <c r="IXR2358" s="1359"/>
      <c r="IXS2358" s="1359"/>
      <c r="IXT2358" s="1359"/>
      <c r="IXU2358" s="1359"/>
      <c r="IXV2358" s="1359"/>
      <c r="IXW2358" s="1359"/>
      <c r="IXX2358" s="1359"/>
      <c r="IXY2358" s="1359"/>
      <c r="IXZ2358" s="1359"/>
      <c r="IYA2358" s="1359"/>
      <c r="IYB2358" s="1359"/>
      <c r="IYC2358" s="1359"/>
      <c r="IYD2358" s="1359"/>
      <c r="IYE2358" s="1359"/>
      <c r="IYF2358" s="1359"/>
      <c r="IYG2358" s="1359"/>
      <c r="IYH2358" s="1359"/>
      <c r="IYI2358" s="1359"/>
      <c r="IYJ2358" s="1359"/>
      <c r="IYK2358" s="1359"/>
      <c r="IYL2358" s="1359"/>
      <c r="IYM2358" s="1359"/>
      <c r="IYN2358" s="1359"/>
      <c r="IYO2358" s="1359"/>
      <c r="IYP2358" s="1359"/>
      <c r="IYQ2358" s="1359"/>
      <c r="IYR2358" s="1359"/>
      <c r="IYS2358" s="1359"/>
      <c r="IYT2358" s="1359"/>
      <c r="IYU2358" s="1359"/>
      <c r="IYV2358" s="1359"/>
      <c r="IYW2358" s="1359"/>
      <c r="IYX2358" s="1359"/>
      <c r="IYY2358" s="1359"/>
      <c r="IYZ2358" s="1359"/>
      <c r="IZA2358" s="1359"/>
      <c r="IZB2358" s="1359"/>
      <c r="IZC2358" s="1359"/>
      <c r="IZD2358" s="1359"/>
      <c r="IZE2358" s="1359"/>
      <c r="IZF2358" s="1359"/>
      <c r="IZG2358" s="1359"/>
      <c r="IZH2358" s="1359"/>
      <c r="IZI2358" s="1359"/>
      <c r="IZJ2358" s="1359"/>
      <c r="IZK2358" s="1359"/>
      <c r="IZL2358" s="1359"/>
      <c r="IZM2358" s="1359"/>
      <c r="IZN2358" s="1359"/>
      <c r="IZO2358" s="1359"/>
      <c r="IZP2358" s="1359"/>
      <c r="IZQ2358" s="1359"/>
      <c r="IZR2358" s="1359"/>
      <c r="IZS2358" s="1359"/>
      <c r="IZT2358" s="1359"/>
      <c r="IZU2358" s="1359"/>
      <c r="IZV2358" s="1359"/>
      <c r="IZW2358" s="1359"/>
      <c r="IZX2358" s="1359"/>
      <c r="IZY2358" s="1359"/>
      <c r="IZZ2358" s="1359"/>
      <c r="JAA2358" s="1359"/>
      <c r="JAB2358" s="1359"/>
      <c r="JAC2358" s="1359"/>
      <c r="JAD2358" s="1359"/>
      <c r="JAE2358" s="1359"/>
      <c r="JAF2358" s="1359"/>
      <c r="JAG2358" s="1359"/>
      <c r="JAH2358" s="1359"/>
      <c r="JAI2358" s="1359"/>
      <c r="JAJ2358" s="1359"/>
      <c r="JAK2358" s="1359"/>
      <c r="JAL2358" s="1359"/>
      <c r="JAM2358" s="1359"/>
      <c r="JAN2358" s="1359"/>
      <c r="JAO2358" s="1359"/>
      <c r="JAP2358" s="1359"/>
      <c r="JAQ2358" s="1359"/>
      <c r="JAR2358" s="1359"/>
      <c r="JAS2358" s="1359"/>
      <c r="JAT2358" s="1359"/>
      <c r="JAU2358" s="1359"/>
      <c r="JAV2358" s="1359"/>
      <c r="JAW2358" s="1359"/>
      <c r="JAX2358" s="1359"/>
      <c r="JAY2358" s="1359"/>
      <c r="JAZ2358" s="1359"/>
      <c r="JBA2358" s="1359"/>
      <c r="JBB2358" s="1359"/>
      <c r="JBC2358" s="1359"/>
      <c r="JBD2358" s="1359"/>
      <c r="JBE2358" s="1359"/>
      <c r="JBF2358" s="1359"/>
      <c r="JBG2358" s="1359"/>
      <c r="JBH2358" s="1359"/>
      <c r="JBI2358" s="1359"/>
      <c r="JBJ2358" s="1359"/>
      <c r="JBK2358" s="1359"/>
      <c r="JBL2358" s="1359"/>
      <c r="JBM2358" s="1359"/>
      <c r="JBN2358" s="1359"/>
      <c r="JBO2358" s="1359"/>
      <c r="JBP2358" s="1359"/>
      <c r="JBQ2358" s="1359"/>
      <c r="JBR2358" s="1359"/>
      <c r="JBS2358" s="1359"/>
      <c r="JBT2358" s="1359"/>
      <c r="JBU2358" s="1359"/>
      <c r="JBV2358" s="1359"/>
      <c r="JBW2358" s="1359"/>
      <c r="JBX2358" s="1359"/>
      <c r="JBY2358" s="1359"/>
      <c r="JBZ2358" s="1359"/>
      <c r="JCA2358" s="1359"/>
      <c r="JCB2358" s="1359"/>
      <c r="JCC2358" s="1359"/>
      <c r="JCD2358" s="1359"/>
      <c r="JCE2358" s="1359"/>
      <c r="JCF2358" s="1359"/>
      <c r="JCG2358" s="1359"/>
      <c r="JCH2358" s="1359"/>
      <c r="JCI2358" s="1359"/>
      <c r="JCJ2358" s="1359"/>
      <c r="JCK2358" s="1359"/>
      <c r="JCL2358" s="1359"/>
      <c r="JCM2358" s="1359"/>
      <c r="JCN2358" s="1359"/>
      <c r="JCO2358" s="1359"/>
      <c r="JCP2358" s="1359"/>
      <c r="JCQ2358" s="1359"/>
      <c r="JCR2358" s="1359"/>
      <c r="JCS2358" s="1359"/>
      <c r="JCT2358" s="1359"/>
      <c r="JCU2358" s="1359"/>
      <c r="JCV2358" s="1359"/>
      <c r="JCW2358" s="1359"/>
      <c r="JCX2358" s="1359"/>
      <c r="JCY2358" s="1359"/>
      <c r="JCZ2358" s="1359"/>
      <c r="JDA2358" s="1359"/>
      <c r="JDB2358" s="1359"/>
      <c r="JDC2358" s="1359"/>
      <c r="JDD2358" s="1359"/>
      <c r="JDE2358" s="1359"/>
      <c r="JDF2358" s="1359"/>
      <c r="JDG2358" s="1359"/>
      <c r="JDH2358" s="1359"/>
      <c r="JDI2358" s="1359"/>
      <c r="JDJ2358" s="1359"/>
      <c r="JDK2358" s="1359"/>
      <c r="JDL2358" s="1359"/>
      <c r="JDM2358" s="1359"/>
      <c r="JDN2358" s="1359"/>
      <c r="JDO2358" s="1359"/>
      <c r="JDP2358" s="1359"/>
      <c r="JDQ2358" s="1359"/>
      <c r="JDR2358" s="1359"/>
      <c r="JDS2358" s="1359"/>
      <c r="JDT2358" s="1359"/>
      <c r="JDU2358" s="1359"/>
      <c r="JDV2358" s="1359"/>
      <c r="JDW2358" s="1359"/>
      <c r="JDX2358" s="1359"/>
      <c r="JDY2358" s="1359"/>
      <c r="JDZ2358" s="1359"/>
      <c r="JEA2358" s="1359"/>
      <c r="JEB2358" s="1359"/>
      <c r="JEC2358" s="1359"/>
      <c r="JED2358" s="1359"/>
      <c r="JEE2358" s="1359"/>
      <c r="JEF2358" s="1359"/>
      <c r="JEG2358" s="1359"/>
      <c r="JEH2358" s="1359"/>
      <c r="JEI2358" s="1359"/>
      <c r="JEJ2358" s="1359"/>
      <c r="JEK2358" s="1359"/>
      <c r="JEL2358" s="1359"/>
      <c r="JEM2358" s="1359"/>
      <c r="JEN2358" s="1359"/>
      <c r="JEO2358" s="1359"/>
      <c r="JEP2358" s="1359"/>
      <c r="JEQ2358" s="1359"/>
      <c r="JER2358" s="1359"/>
      <c r="JES2358" s="1359"/>
      <c r="JET2358" s="1359"/>
      <c r="JEU2358" s="1359"/>
      <c r="JEV2358" s="1359"/>
      <c r="JEW2358" s="1359"/>
      <c r="JEX2358" s="1359"/>
      <c r="JEY2358" s="1359"/>
      <c r="JEZ2358" s="1359"/>
      <c r="JFA2358" s="1359"/>
      <c r="JFB2358" s="1359"/>
      <c r="JFC2358" s="1359"/>
      <c r="JFD2358" s="1359"/>
      <c r="JFE2358" s="1359"/>
      <c r="JFF2358" s="1359"/>
      <c r="JFG2358" s="1359"/>
      <c r="JFH2358" s="1359"/>
      <c r="JFI2358" s="1359"/>
      <c r="JFJ2358" s="1359"/>
      <c r="JFK2358" s="1359"/>
      <c r="JFL2358" s="1359"/>
      <c r="JFM2358" s="1359"/>
      <c r="JFN2358" s="1359"/>
      <c r="JFO2358" s="1359"/>
      <c r="JFP2358" s="1359"/>
      <c r="JFQ2358" s="1359"/>
      <c r="JFR2358" s="1359"/>
      <c r="JFS2358" s="1359"/>
      <c r="JFT2358" s="1359"/>
      <c r="JFU2358" s="1359"/>
      <c r="JFV2358" s="1359"/>
      <c r="JFW2358" s="1359"/>
      <c r="JFX2358" s="1359"/>
      <c r="JFY2358" s="1359"/>
      <c r="JFZ2358" s="1359"/>
      <c r="JGA2358" s="1359"/>
      <c r="JGB2358" s="1359"/>
      <c r="JGC2358" s="1359"/>
      <c r="JGD2358" s="1359"/>
      <c r="JGE2358" s="1359"/>
      <c r="JGF2358" s="1359"/>
      <c r="JGG2358" s="1359"/>
      <c r="JGH2358" s="1359"/>
      <c r="JGI2358" s="1359"/>
      <c r="JGJ2358" s="1359"/>
      <c r="JGK2358" s="1359"/>
      <c r="JGL2358" s="1359"/>
      <c r="JGM2358" s="1359"/>
      <c r="JGN2358" s="1359"/>
      <c r="JGO2358" s="1359"/>
      <c r="JGP2358" s="1359"/>
      <c r="JGQ2358" s="1359"/>
      <c r="JGR2358" s="1359"/>
      <c r="JGS2358" s="1359"/>
      <c r="JGT2358" s="1359"/>
      <c r="JGU2358" s="1359"/>
      <c r="JGV2358" s="1359"/>
      <c r="JGW2358" s="1359"/>
      <c r="JGX2358" s="1359"/>
      <c r="JGY2358" s="1359"/>
      <c r="JGZ2358" s="1359"/>
      <c r="JHA2358" s="1359"/>
      <c r="JHB2358" s="1359"/>
      <c r="JHC2358" s="1359"/>
      <c r="JHD2358" s="1359"/>
      <c r="JHE2358" s="1359"/>
      <c r="JHF2358" s="1359"/>
      <c r="JHG2358" s="1359"/>
      <c r="JHH2358" s="1359"/>
      <c r="JHI2358" s="1359"/>
      <c r="JHJ2358" s="1359"/>
      <c r="JHK2358" s="1359"/>
      <c r="JHL2358" s="1359"/>
      <c r="JHM2358" s="1359"/>
      <c r="JHN2358" s="1359"/>
      <c r="JHO2358" s="1359"/>
      <c r="JHP2358" s="1359"/>
      <c r="JHQ2358" s="1359"/>
      <c r="JHR2358" s="1359"/>
      <c r="JHS2358" s="1359"/>
      <c r="JHT2358" s="1359"/>
      <c r="JHU2358" s="1359"/>
      <c r="JHV2358" s="1359"/>
      <c r="JHW2358" s="1359"/>
      <c r="JHX2358" s="1359"/>
      <c r="JHY2358" s="1359"/>
      <c r="JHZ2358" s="1359"/>
      <c r="JIA2358" s="1359"/>
      <c r="JIB2358" s="1359"/>
      <c r="JIC2358" s="1359"/>
      <c r="JID2358" s="1359"/>
      <c r="JIE2358" s="1359"/>
      <c r="JIF2358" s="1359"/>
      <c r="JIG2358" s="1359"/>
      <c r="JIH2358" s="1359"/>
      <c r="JII2358" s="1359"/>
      <c r="JIJ2358" s="1359"/>
      <c r="JIK2358" s="1359"/>
      <c r="JIL2358" s="1359"/>
      <c r="JIM2358" s="1359"/>
      <c r="JIN2358" s="1359"/>
      <c r="JIO2358" s="1359"/>
      <c r="JIP2358" s="1359"/>
      <c r="JIQ2358" s="1359"/>
      <c r="JIR2358" s="1359"/>
      <c r="JIS2358" s="1359"/>
      <c r="JIT2358" s="1359"/>
      <c r="JIU2358" s="1359"/>
      <c r="JIV2358" s="1359"/>
      <c r="JIW2358" s="1359"/>
      <c r="JIX2358" s="1359"/>
      <c r="JIY2358" s="1359"/>
      <c r="JIZ2358" s="1359"/>
      <c r="JJA2358" s="1359"/>
      <c r="JJB2358" s="1359"/>
      <c r="JJC2358" s="1359"/>
      <c r="JJD2358" s="1359"/>
      <c r="JJE2358" s="1359"/>
      <c r="JJF2358" s="1359"/>
      <c r="JJG2358" s="1359"/>
      <c r="JJH2358" s="1359"/>
      <c r="JJI2358" s="1359"/>
      <c r="JJJ2358" s="1359"/>
      <c r="JJK2358" s="1359"/>
      <c r="JJL2358" s="1359"/>
      <c r="JJM2358" s="1359"/>
      <c r="JJN2358" s="1359"/>
      <c r="JJO2358" s="1359"/>
      <c r="JJP2358" s="1359"/>
      <c r="JJQ2358" s="1359"/>
      <c r="JJR2358" s="1359"/>
      <c r="JJS2358" s="1359"/>
      <c r="JJT2358" s="1359"/>
      <c r="JJU2358" s="1359"/>
      <c r="JJV2358" s="1359"/>
      <c r="JJW2358" s="1359"/>
      <c r="JJX2358" s="1359"/>
      <c r="JJY2358" s="1359"/>
      <c r="JJZ2358" s="1359"/>
      <c r="JKA2358" s="1359"/>
      <c r="JKB2358" s="1359"/>
      <c r="JKC2358" s="1359"/>
      <c r="JKD2358" s="1359"/>
      <c r="JKE2358" s="1359"/>
      <c r="JKF2358" s="1359"/>
      <c r="JKG2358" s="1359"/>
      <c r="JKH2358" s="1359"/>
      <c r="JKI2358" s="1359"/>
      <c r="JKJ2358" s="1359"/>
      <c r="JKK2358" s="1359"/>
      <c r="JKL2358" s="1359"/>
      <c r="JKM2358" s="1359"/>
      <c r="JKN2358" s="1359"/>
      <c r="JKO2358" s="1359"/>
      <c r="JKP2358" s="1359"/>
      <c r="JKQ2358" s="1359"/>
      <c r="JKR2358" s="1359"/>
      <c r="JKS2358" s="1359"/>
      <c r="JKT2358" s="1359"/>
      <c r="JKU2358" s="1359"/>
      <c r="JKV2358" s="1359"/>
      <c r="JKW2358" s="1359"/>
      <c r="JKX2358" s="1359"/>
      <c r="JKY2358" s="1359"/>
      <c r="JKZ2358" s="1359"/>
      <c r="JLA2358" s="1359"/>
      <c r="JLB2358" s="1359"/>
      <c r="JLC2358" s="1359"/>
      <c r="JLD2358" s="1359"/>
      <c r="JLE2358" s="1359"/>
      <c r="JLF2358" s="1359"/>
      <c r="JLG2358" s="1359"/>
      <c r="JLH2358" s="1359"/>
      <c r="JLI2358" s="1359"/>
      <c r="JLJ2358" s="1359"/>
      <c r="JLK2358" s="1359"/>
      <c r="JLL2358" s="1359"/>
      <c r="JLM2358" s="1359"/>
      <c r="JLN2358" s="1359"/>
      <c r="JLO2358" s="1359"/>
      <c r="JLP2358" s="1359"/>
      <c r="JLQ2358" s="1359"/>
      <c r="JLR2358" s="1359"/>
      <c r="JLS2358" s="1359"/>
      <c r="JLT2358" s="1359"/>
      <c r="JLU2358" s="1359"/>
      <c r="JLV2358" s="1359"/>
      <c r="JLW2358" s="1359"/>
      <c r="JLX2358" s="1359"/>
      <c r="JLY2358" s="1359"/>
      <c r="JLZ2358" s="1359"/>
      <c r="JMA2358" s="1359"/>
      <c r="JMB2358" s="1359"/>
      <c r="JMC2358" s="1359"/>
      <c r="JMD2358" s="1359"/>
      <c r="JME2358" s="1359"/>
      <c r="JMF2358" s="1359"/>
      <c r="JMG2358" s="1359"/>
      <c r="JMH2358" s="1359"/>
      <c r="JMI2358" s="1359"/>
      <c r="JMJ2358" s="1359"/>
      <c r="JMK2358" s="1359"/>
      <c r="JML2358" s="1359"/>
      <c r="JMM2358" s="1359"/>
      <c r="JMN2358" s="1359"/>
      <c r="JMO2358" s="1359"/>
      <c r="JMP2358" s="1359"/>
      <c r="JMQ2358" s="1359"/>
      <c r="JMR2358" s="1359"/>
      <c r="JMS2358" s="1359"/>
      <c r="JMT2358" s="1359"/>
      <c r="JMU2358" s="1359"/>
      <c r="JMV2358" s="1359"/>
      <c r="JMW2358" s="1359"/>
      <c r="JMX2358" s="1359"/>
      <c r="JMY2358" s="1359"/>
      <c r="JMZ2358" s="1359"/>
      <c r="JNA2358" s="1359"/>
      <c r="JNB2358" s="1359"/>
      <c r="JNC2358" s="1359"/>
      <c r="JND2358" s="1359"/>
      <c r="JNE2358" s="1359"/>
      <c r="JNF2358" s="1359"/>
      <c r="JNG2358" s="1359"/>
      <c r="JNH2358" s="1359"/>
      <c r="JNI2358" s="1359"/>
      <c r="JNJ2358" s="1359"/>
      <c r="JNK2358" s="1359"/>
      <c r="JNL2358" s="1359"/>
      <c r="JNM2358" s="1359"/>
      <c r="JNN2358" s="1359"/>
      <c r="JNO2358" s="1359"/>
      <c r="JNP2358" s="1359"/>
      <c r="JNQ2358" s="1359"/>
      <c r="JNR2358" s="1359"/>
      <c r="JNS2358" s="1359"/>
      <c r="JNT2358" s="1359"/>
      <c r="JNU2358" s="1359"/>
      <c r="JNV2358" s="1359"/>
      <c r="JNW2358" s="1359"/>
      <c r="JNX2358" s="1359"/>
      <c r="JNY2358" s="1359"/>
      <c r="JNZ2358" s="1359"/>
      <c r="JOA2358" s="1359"/>
      <c r="JOB2358" s="1359"/>
      <c r="JOC2358" s="1359"/>
      <c r="JOD2358" s="1359"/>
      <c r="JOE2358" s="1359"/>
      <c r="JOF2358" s="1359"/>
      <c r="JOG2358" s="1359"/>
      <c r="JOH2358" s="1359"/>
      <c r="JOI2358" s="1359"/>
      <c r="JOJ2358" s="1359"/>
      <c r="JOK2358" s="1359"/>
      <c r="JOL2358" s="1359"/>
      <c r="JOM2358" s="1359"/>
      <c r="JON2358" s="1359"/>
      <c r="JOO2358" s="1359"/>
      <c r="JOP2358" s="1359"/>
      <c r="JOQ2358" s="1359"/>
      <c r="JOR2358" s="1359"/>
      <c r="JOS2358" s="1359"/>
      <c r="JOT2358" s="1359"/>
      <c r="JOU2358" s="1359"/>
      <c r="JOV2358" s="1359"/>
      <c r="JOW2358" s="1359"/>
      <c r="JOX2358" s="1359"/>
      <c r="JOY2358" s="1359"/>
      <c r="JOZ2358" s="1359"/>
      <c r="JPA2358" s="1359"/>
      <c r="JPB2358" s="1359"/>
      <c r="JPC2358" s="1359"/>
      <c r="JPD2358" s="1359"/>
      <c r="JPE2358" s="1359"/>
      <c r="JPF2358" s="1359"/>
      <c r="JPG2358" s="1359"/>
      <c r="JPH2358" s="1359"/>
      <c r="JPI2358" s="1359"/>
      <c r="JPJ2358" s="1359"/>
      <c r="JPK2358" s="1359"/>
      <c r="JPL2358" s="1359"/>
      <c r="JPM2358" s="1359"/>
      <c r="JPN2358" s="1359"/>
      <c r="JPO2358" s="1359"/>
      <c r="JPP2358" s="1359"/>
      <c r="JPQ2358" s="1359"/>
      <c r="JPR2358" s="1359"/>
      <c r="JPS2358" s="1359"/>
      <c r="JPT2358" s="1359"/>
      <c r="JPU2358" s="1359"/>
      <c r="JPV2358" s="1359"/>
      <c r="JPW2358" s="1359"/>
      <c r="JPX2358" s="1359"/>
      <c r="JPY2358" s="1359"/>
      <c r="JPZ2358" s="1359"/>
      <c r="JQA2358" s="1359"/>
      <c r="JQB2358" s="1359"/>
      <c r="JQC2358" s="1359"/>
      <c r="JQD2358" s="1359"/>
      <c r="JQE2358" s="1359"/>
      <c r="JQF2358" s="1359"/>
      <c r="JQG2358" s="1359"/>
      <c r="JQH2358" s="1359"/>
      <c r="JQI2358" s="1359"/>
      <c r="JQJ2358" s="1359"/>
      <c r="JQK2358" s="1359"/>
      <c r="JQL2358" s="1359"/>
      <c r="JQM2358" s="1359"/>
      <c r="JQN2358" s="1359"/>
      <c r="JQO2358" s="1359"/>
      <c r="JQP2358" s="1359"/>
      <c r="JQQ2358" s="1359"/>
      <c r="JQR2358" s="1359"/>
      <c r="JQS2358" s="1359"/>
      <c r="JQT2358" s="1359"/>
      <c r="JQU2358" s="1359"/>
      <c r="JQV2358" s="1359"/>
      <c r="JQW2358" s="1359"/>
      <c r="JQX2358" s="1359"/>
      <c r="JQY2358" s="1359"/>
      <c r="JQZ2358" s="1359"/>
      <c r="JRA2358" s="1359"/>
      <c r="JRB2358" s="1359"/>
      <c r="JRC2358" s="1359"/>
      <c r="JRD2358" s="1359"/>
      <c r="JRE2358" s="1359"/>
      <c r="JRF2358" s="1359"/>
      <c r="JRG2358" s="1359"/>
      <c r="JRH2358" s="1359"/>
      <c r="JRI2358" s="1359"/>
      <c r="JRJ2358" s="1359"/>
      <c r="JRK2358" s="1359"/>
      <c r="JRL2358" s="1359"/>
      <c r="JRM2358" s="1359"/>
      <c r="JRN2358" s="1359"/>
      <c r="JRO2358" s="1359"/>
      <c r="JRP2358" s="1359"/>
      <c r="JRQ2358" s="1359"/>
      <c r="JRR2358" s="1359"/>
      <c r="JRS2358" s="1359"/>
      <c r="JRT2358" s="1359"/>
      <c r="JRU2358" s="1359"/>
      <c r="JRV2358" s="1359"/>
      <c r="JRW2358" s="1359"/>
      <c r="JRX2358" s="1359"/>
      <c r="JRY2358" s="1359"/>
      <c r="JRZ2358" s="1359"/>
      <c r="JSA2358" s="1359"/>
      <c r="JSB2358" s="1359"/>
      <c r="JSC2358" s="1359"/>
      <c r="JSD2358" s="1359"/>
      <c r="JSE2358" s="1359"/>
      <c r="JSF2358" s="1359"/>
      <c r="JSG2358" s="1359"/>
      <c r="JSH2358" s="1359"/>
      <c r="JSI2358" s="1359"/>
      <c r="JSJ2358" s="1359"/>
      <c r="JSK2358" s="1359"/>
      <c r="JSL2358" s="1359"/>
      <c r="JSM2358" s="1359"/>
      <c r="JSN2358" s="1359"/>
      <c r="JSO2358" s="1359"/>
      <c r="JSP2358" s="1359"/>
      <c r="JSQ2358" s="1359"/>
      <c r="JSR2358" s="1359"/>
      <c r="JSS2358" s="1359"/>
      <c r="JST2358" s="1359"/>
      <c r="JSU2358" s="1359"/>
      <c r="JSV2358" s="1359"/>
      <c r="JSW2358" s="1359"/>
      <c r="JSX2358" s="1359"/>
      <c r="JSY2358" s="1359"/>
      <c r="JSZ2358" s="1359"/>
      <c r="JTA2358" s="1359"/>
      <c r="JTB2358" s="1359"/>
      <c r="JTC2358" s="1359"/>
      <c r="JTD2358" s="1359"/>
      <c r="JTE2358" s="1359"/>
      <c r="JTF2358" s="1359"/>
      <c r="JTG2358" s="1359"/>
      <c r="JTH2358" s="1359"/>
      <c r="JTI2358" s="1359"/>
      <c r="JTJ2358" s="1359"/>
      <c r="JTK2358" s="1359"/>
      <c r="JTL2358" s="1359"/>
      <c r="JTM2358" s="1359"/>
      <c r="JTN2358" s="1359"/>
      <c r="JTO2358" s="1359"/>
      <c r="JTP2358" s="1359"/>
      <c r="JTQ2358" s="1359"/>
      <c r="JTR2358" s="1359"/>
      <c r="JTS2358" s="1359"/>
      <c r="JTT2358" s="1359"/>
      <c r="JTU2358" s="1359"/>
      <c r="JTV2358" s="1359"/>
      <c r="JTW2358" s="1359"/>
      <c r="JTX2358" s="1359"/>
      <c r="JTY2358" s="1359"/>
      <c r="JTZ2358" s="1359"/>
      <c r="JUA2358" s="1359"/>
      <c r="JUB2358" s="1359"/>
      <c r="JUC2358" s="1359"/>
      <c r="JUD2358" s="1359"/>
      <c r="JUE2358" s="1359"/>
      <c r="JUF2358" s="1359"/>
      <c r="JUG2358" s="1359"/>
      <c r="JUH2358" s="1359"/>
      <c r="JUI2358" s="1359"/>
      <c r="JUJ2358" s="1359"/>
      <c r="JUK2358" s="1359"/>
      <c r="JUL2358" s="1359"/>
      <c r="JUM2358" s="1359"/>
      <c r="JUN2358" s="1359"/>
      <c r="JUO2358" s="1359"/>
      <c r="JUP2358" s="1359"/>
      <c r="JUQ2358" s="1359"/>
      <c r="JUR2358" s="1359"/>
      <c r="JUS2358" s="1359"/>
      <c r="JUT2358" s="1359"/>
      <c r="JUU2358" s="1359"/>
      <c r="JUV2358" s="1359"/>
      <c r="JUW2358" s="1359"/>
      <c r="JUX2358" s="1359"/>
      <c r="JUY2358" s="1359"/>
      <c r="JUZ2358" s="1359"/>
      <c r="JVA2358" s="1359"/>
      <c r="JVB2358" s="1359"/>
      <c r="JVC2358" s="1359"/>
      <c r="JVD2358" s="1359"/>
      <c r="JVE2358" s="1359"/>
      <c r="JVF2358" s="1359"/>
      <c r="JVG2358" s="1359"/>
      <c r="JVH2358" s="1359"/>
      <c r="JVI2358" s="1359"/>
      <c r="JVJ2358" s="1359"/>
      <c r="JVK2358" s="1359"/>
      <c r="JVL2358" s="1359"/>
      <c r="JVM2358" s="1359"/>
      <c r="JVN2358" s="1359"/>
      <c r="JVO2358" s="1359"/>
      <c r="JVP2358" s="1359"/>
      <c r="JVQ2358" s="1359"/>
      <c r="JVR2358" s="1359"/>
      <c r="JVS2358" s="1359"/>
      <c r="JVT2358" s="1359"/>
      <c r="JVU2358" s="1359"/>
      <c r="JVV2358" s="1359"/>
      <c r="JVW2358" s="1359"/>
      <c r="JVX2358" s="1359"/>
      <c r="JVY2358" s="1359"/>
      <c r="JVZ2358" s="1359"/>
      <c r="JWA2358" s="1359"/>
      <c r="JWB2358" s="1359"/>
      <c r="JWC2358" s="1359"/>
      <c r="JWD2358" s="1359"/>
      <c r="JWE2358" s="1359"/>
      <c r="JWF2358" s="1359"/>
      <c r="JWG2358" s="1359"/>
      <c r="JWH2358" s="1359"/>
      <c r="JWI2358" s="1359"/>
      <c r="JWJ2358" s="1359"/>
      <c r="JWK2358" s="1359"/>
      <c r="JWL2358" s="1359"/>
      <c r="JWM2358" s="1359"/>
      <c r="JWN2358" s="1359"/>
      <c r="JWO2358" s="1359"/>
      <c r="JWP2358" s="1359"/>
      <c r="JWQ2358" s="1359"/>
      <c r="JWR2358" s="1359"/>
      <c r="JWS2358" s="1359"/>
      <c r="JWT2358" s="1359"/>
      <c r="JWU2358" s="1359"/>
      <c r="JWV2358" s="1359"/>
      <c r="JWW2358" s="1359"/>
      <c r="JWX2358" s="1359"/>
      <c r="JWY2358" s="1359"/>
      <c r="JWZ2358" s="1359"/>
      <c r="JXA2358" s="1359"/>
      <c r="JXB2358" s="1359"/>
      <c r="JXC2358" s="1359"/>
      <c r="JXD2358" s="1359"/>
      <c r="JXE2358" s="1359"/>
      <c r="JXF2358" s="1359"/>
      <c r="JXG2358" s="1359"/>
      <c r="JXH2358" s="1359"/>
      <c r="JXI2358" s="1359"/>
      <c r="JXJ2358" s="1359"/>
      <c r="JXK2358" s="1359"/>
      <c r="JXL2358" s="1359"/>
      <c r="JXM2358" s="1359"/>
      <c r="JXN2358" s="1359"/>
      <c r="JXO2358" s="1359"/>
      <c r="JXP2358" s="1359"/>
      <c r="JXQ2358" s="1359"/>
      <c r="JXR2358" s="1359"/>
      <c r="JXS2358" s="1359"/>
      <c r="JXT2358" s="1359"/>
      <c r="JXU2358" s="1359"/>
      <c r="JXV2358" s="1359"/>
      <c r="JXW2358" s="1359"/>
      <c r="JXX2358" s="1359"/>
      <c r="JXY2358" s="1359"/>
      <c r="JXZ2358" s="1359"/>
      <c r="JYA2358" s="1359"/>
      <c r="JYB2358" s="1359"/>
      <c r="JYC2358" s="1359"/>
      <c r="JYD2358" s="1359"/>
      <c r="JYE2358" s="1359"/>
      <c r="JYF2358" s="1359"/>
      <c r="JYG2358" s="1359"/>
      <c r="JYH2358" s="1359"/>
      <c r="JYI2358" s="1359"/>
      <c r="JYJ2358" s="1359"/>
      <c r="JYK2358" s="1359"/>
      <c r="JYL2358" s="1359"/>
      <c r="JYM2358" s="1359"/>
      <c r="JYN2358" s="1359"/>
      <c r="JYO2358" s="1359"/>
      <c r="JYP2358" s="1359"/>
      <c r="JYQ2358" s="1359"/>
      <c r="JYR2358" s="1359"/>
      <c r="JYS2358" s="1359"/>
      <c r="JYT2358" s="1359"/>
      <c r="JYU2358" s="1359"/>
      <c r="JYV2358" s="1359"/>
      <c r="JYW2358" s="1359"/>
      <c r="JYX2358" s="1359"/>
      <c r="JYY2358" s="1359"/>
      <c r="JYZ2358" s="1359"/>
      <c r="JZA2358" s="1359"/>
      <c r="JZB2358" s="1359"/>
      <c r="JZC2358" s="1359"/>
      <c r="JZD2358" s="1359"/>
      <c r="JZE2358" s="1359"/>
      <c r="JZF2358" s="1359"/>
      <c r="JZG2358" s="1359"/>
      <c r="JZH2358" s="1359"/>
      <c r="JZI2358" s="1359"/>
      <c r="JZJ2358" s="1359"/>
      <c r="JZK2358" s="1359"/>
      <c r="JZL2358" s="1359"/>
      <c r="JZM2358" s="1359"/>
      <c r="JZN2358" s="1359"/>
      <c r="JZO2358" s="1359"/>
      <c r="JZP2358" s="1359"/>
      <c r="JZQ2358" s="1359"/>
      <c r="JZR2358" s="1359"/>
      <c r="JZS2358" s="1359"/>
      <c r="JZT2358" s="1359"/>
      <c r="JZU2358" s="1359"/>
      <c r="JZV2358" s="1359"/>
      <c r="JZW2358" s="1359"/>
      <c r="JZX2358" s="1359"/>
      <c r="JZY2358" s="1359"/>
      <c r="JZZ2358" s="1359"/>
      <c r="KAA2358" s="1359"/>
      <c r="KAB2358" s="1359"/>
      <c r="KAC2358" s="1359"/>
      <c r="KAD2358" s="1359"/>
      <c r="KAE2358" s="1359"/>
      <c r="KAF2358" s="1359"/>
      <c r="KAG2358" s="1359"/>
      <c r="KAH2358" s="1359"/>
      <c r="KAI2358" s="1359"/>
      <c r="KAJ2358" s="1359"/>
      <c r="KAK2358" s="1359"/>
      <c r="KAL2358" s="1359"/>
      <c r="KAM2358" s="1359"/>
      <c r="KAN2358" s="1359"/>
      <c r="KAO2358" s="1359"/>
      <c r="KAP2358" s="1359"/>
      <c r="KAQ2358" s="1359"/>
      <c r="KAR2358" s="1359"/>
      <c r="KAS2358" s="1359"/>
      <c r="KAT2358" s="1359"/>
      <c r="KAU2358" s="1359"/>
      <c r="KAV2358" s="1359"/>
      <c r="KAW2358" s="1359"/>
      <c r="KAX2358" s="1359"/>
      <c r="KAY2358" s="1359"/>
      <c r="KAZ2358" s="1359"/>
      <c r="KBA2358" s="1359"/>
      <c r="KBB2358" s="1359"/>
      <c r="KBC2358" s="1359"/>
      <c r="KBD2358" s="1359"/>
      <c r="KBE2358" s="1359"/>
      <c r="KBF2358" s="1359"/>
      <c r="KBG2358" s="1359"/>
      <c r="KBH2358" s="1359"/>
      <c r="KBI2358" s="1359"/>
      <c r="KBJ2358" s="1359"/>
      <c r="KBK2358" s="1359"/>
      <c r="KBL2358" s="1359"/>
      <c r="KBM2358" s="1359"/>
      <c r="KBN2358" s="1359"/>
      <c r="KBO2358" s="1359"/>
      <c r="KBP2358" s="1359"/>
      <c r="KBQ2358" s="1359"/>
      <c r="KBR2358" s="1359"/>
      <c r="KBS2358" s="1359"/>
      <c r="KBT2358" s="1359"/>
      <c r="KBU2358" s="1359"/>
      <c r="KBV2358" s="1359"/>
      <c r="KBW2358" s="1359"/>
      <c r="KBX2358" s="1359"/>
      <c r="KBY2358" s="1359"/>
      <c r="KBZ2358" s="1359"/>
      <c r="KCA2358" s="1359"/>
      <c r="KCB2358" s="1359"/>
      <c r="KCC2358" s="1359"/>
      <c r="KCD2358" s="1359"/>
      <c r="KCE2358" s="1359"/>
      <c r="KCF2358" s="1359"/>
      <c r="KCG2358" s="1359"/>
      <c r="KCH2358" s="1359"/>
      <c r="KCI2358" s="1359"/>
      <c r="KCJ2358" s="1359"/>
      <c r="KCK2358" s="1359"/>
      <c r="KCL2358" s="1359"/>
      <c r="KCM2358" s="1359"/>
      <c r="KCN2358" s="1359"/>
      <c r="KCO2358" s="1359"/>
      <c r="KCP2358" s="1359"/>
      <c r="KCQ2358" s="1359"/>
      <c r="KCR2358" s="1359"/>
      <c r="KCS2358" s="1359"/>
      <c r="KCT2358" s="1359"/>
      <c r="KCU2358" s="1359"/>
      <c r="KCV2358" s="1359"/>
      <c r="KCW2358" s="1359"/>
      <c r="KCX2358" s="1359"/>
      <c r="KCY2358" s="1359"/>
      <c r="KCZ2358" s="1359"/>
      <c r="KDA2358" s="1359"/>
      <c r="KDB2358" s="1359"/>
      <c r="KDC2358" s="1359"/>
      <c r="KDD2358" s="1359"/>
      <c r="KDE2358" s="1359"/>
      <c r="KDF2358" s="1359"/>
      <c r="KDG2358" s="1359"/>
      <c r="KDH2358" s="1359"/>
      <c r="KDI2358" s="1359"/>
      <c r="KDJ2358" s="1359"/>
      <c r="KDK2358" s="1359"/>
      <c r="KDL2358" s="1359"/>
      <c r="KDM2358" s="1359"/>
      <c r="KDN2358" s="1359"/>
      <c r="KDO2358" s="1359"/>
      <c r="KDP2358" s="1359"/>
      <c r="KDQ2358" s="1359"/>
      <c r="KDR2358" s="1359"/>
      <c r="KDS2358" s="1359"/>
      <c r="KDT2358" s="1359"/>
      <c r="KDU2358" s="1359"/>
      <c r="KDV2358" s="1359"/>
      <c r="KDW2358" s="1359"/>
      <c r="KDX2358" s="1359"/>
      <c r="KDY2358" s="1359"/>
      <c r="KDZ2358" s="1359"/>
      <c r="KEA2358" s="1359"/>
      <c r="KEB2358" s="1359"/>
      <c r="KEC2358" s="1359"/>
      <c r="KED2358" s="1359"/>
      <c r="KEE2358" s="1359"/>
      <c r="KEF2358" s="1359"/>
      <c r="KEG2358" s="1359"/>
      <c r="KEH2358" s="1359"/>
      <c r="KEI2358" s="1359"/>
      <c r="KEJ2358" s="1359"/>
      <c r="KEK2358" s="1359"/>
      <c r="KEL2358" s="1359"/>
      <c r="KEM2358" s="1359"/>
      <c r="KEN2358" s="1359"/>
      <c r="KEO2358" s="1359"/>
      <c r="KEP2358" s="1359"/>
      <c r="KEQ2358" s="1359"/>
      <c r="KER2358" s="1359"/>
      <c r="KES2358" s="1359"/>
      <c r="KET2358" s="1359"/>
      <c r="KEU2358" s="1359"/>
      <c r="KEV2358" s="1359"/>
      <c r="KEW2358" s="1359"/>
      <c r="KEX2358" s="1359"/>
      <c r="KEY2358" s="1359"/>
      <c r="KEZ2358" s="1359"/>
      <c r="KFA2358" s="1359"/>
      <c r="KFB2358" s="1359"/>
      <c r="KFC2358" s="1359"/>
      <c r="KFD2358" s="1359"/>
      <c r="KFE2358" s="1359"/>
      <c r="KFF2358" s="1359"/>
      <c r="KFG2358" s="1359"/>
      <c r="KFH2358" s="1359"/>
      <c r="KFI2358" s="1359"/>
      <c r="KFJ2358" s="1359"/>
      <c r="KFK2358" s="1359"/>
      <c r="KFL2358" s="1359"/>
      <c r="KFM2358" s="1359"/>
      <c r="KFN2358" s="1359"/>
      <c r="KFO2358" s="1359"/>
      <c r="KFP2358" s="1359"/>
      <c r="KFQ2358" s="1359"/>
      <c r="KFR2358" s="1359"/>
      <c r="KFS2358" s="1359"/>
      <c r="KFT2358" s="1359"/>
      <c r="KFU2358" s="1359"/>
      <c r="KFV2358" s="1359"/>
      <c r="KFW2358" s="1359"/>
      <c r="KFX2358" s="1359"/>
      <c r="KFY2358" s="1359"/>
      <c r="KFZ2358" s="1359"/>
      <c r="KGA2358" s="1359"/>
      <c r="KGB2358" s="1359"/>
      <c r="KGC2358" s="1359"/>
      <c r="KGD2358" s="1359"/>
      <c r="KGE2358" s="1359"/>
      <c r="KGF2358" s="1359"/>
      <c r="KGG2358" s="1359"/>
      <c r="KGH2358" s="1359"/>
      <c r="KGI2358" s="1359"/>
      <c r="KGJ2358" s="1359"/>
      <c r="KGK2358" s="1359"/>
      <c r="KGL2358" s="1359"/>
      <c r="KGM2358" s="1359"/>
      <c r="KGN2358" s="1359"/>
      <c r="KGO2358" s="1359"/>
      <c r="KGP2358" s="1359"/>
      <c r="KGQ2358" s="1359"/>
      <c r="KGR2358" s="1359"/>
      <c r="KGS2358" s="1359"/>
      <c r="KGT2358" s="1359"/>
      <c r="KGU2358" s="1359"/>
      <c r="KGV2358" s="1359"/>
      <c r="KGW2358" s="1359"/>
      <c r="KGX2358" s="1359"/>
      <c r="KGY2358" s="1359"/>
      <c r="KGZ2358" s="1359"/>
      <c r="KHA2358" s="1359"/>
      <c r="KHB2358" s="1359"/>
      <c r="KHC2358" s="1359"/>
      <c r="KHD2358" s="1359"/>
      <c r="KHE2358" s="1359"/>
      <c r="KHF2358" s="1359"/>
      <c r="KHG2358" s="1359"/>
      <c r="KHH2358" s="1359"/>
      <c r="KHI2358" s="1359"/>
      <c r="KHJ2358" s="1359"/>
      <c r="KHK2358" s="1359"/>
      <c r="KHL2358" s="1359"/>
      <c r="KHM2358" s="1359"/>
      <c r="KHN2358" s="1359"/>
      <c r="KHO2358" s="1359"/>
      <c r="KHP2358" s="1359"/>
      <c r="KHQ2358" s="1359"/>
      <c r="KHR2358" s="1359"/>
      <c r="KHS2358" s="1359"/>
      <c r="KHT2358" s="1359"/>
      <c r="KHU2358" s="1359"/>
      <c r="KHV2358" s="1359"/>
      <c r="KHW2358" s="1359"/>
      <c r="KHX2358" s="1359"/>
      <c r="KHY2358" s="1359"/>
      <c r="KHZ2358" s="1359"/>
      <c r="KIA2358" s="1359"/>
      <c r="KIB2358" s="1359"/>
      <c r="KIC2358" s="1359"/>
      <c r="KID2358" s="1359"/>
      <c r="KIE2358" s="1359"/>
      <c r="KIF2358" s="1359"/>
      <c r="KIG2358" s="1359"/>
      <c r="KIH2358" s="1359"/>
      <c r="KII2358" s="1359"/>
      <c r="KIJ2358" s="1359"/>
      <c r="KIK2358" s="1359"/>
      <c r="KIL2358" s="1359"/>
      <c r="KIM2358" s="1359"/>
      <c r="KIN2358" s="1359"/>
      <c r="KIO2358" s="1359"/>
      <c r="KIP2358" s="1359"/>
      <c r="KIQ2358" s="1359"/>
      <c r="KIR2358" s="1359"/>
      <c r="KIS2358" s="1359"/>
      <c r="KIT2358" s="1359"/>
      <c r="KIU2358" s="1359"/>
      <c r="KIV2358" s="1359"/>
      <c r="KIW2358" s="1359"/>
      <c r="KIX2358" s="1359"/>
      <c r="KIY2358" s="1359"/>
      <c r="KIZ2358" s="1359"/>
      <c r="KJA2358" s="1359"/>
      <c r="KJB2358" s="1359"/>
      <c r="KJC2358" s="1359"/>
      <c r="KJD2358" s="1359"/>
      <c r="KJE2358" s="1359"/>
      <c r="KJF2358" s="1359"/>
      <c r="KJG2358" s="1359"/>
      <c r="KJH2358" s="1359"/>
      <c r="KJI2358" s="1359"/>
      <c r="KJJ2358" s="1359"/>
      <c r="KJK2358" s="1359"/>
      <c r="KJL2358" s="1359"/>
      <c r="KJM2358" s="1359"/>
      <c r="KJN2358" s="1359"/>
      <c r="KJO2358" s="1359"/>
      <c r="KJP2358" s="1359"/>
      <c r="KJQ2358" s="1359"/>
      <c r="KJR2358" s="1359"/>
      <c r="KJS2358" s="1359"/>
      <c r="KJT2358" s="1359"/>
      <c r="KJU2358" s="1359"/>
      <c r="KJV2358" s="1359"/>
      <c r="KJW2358" s="1359"/>
      <c r="KJX2358" s="1359"/>
      <c r="KJY2358" s="1359"/>
      <c r="KJZ2358" s="1359"/>
      <c r="KKA2358" s="1359"/>
      <c r="KKB2358" s="1359"/>
      <c r="KKC2358" s="1359"/>
      <c r="KKD2358" s="1359"/>
      <c r="KKE2358" s="1359"/>
      <c r="KKF2358" s="1359"/>
      <c r="KKG2358" s="1359"/>
      <c r="KKH2358" s="1359"/>
      <c r="KKI2358" s="1359"/>
      <c r="KKJ2358" s="1359"/>
      <c r="KKK2358" s="1359"/>
      <c r="KKL2358" s="1359"/>
      <c r="KKM2358" s="1359"/>
      <c r="KKN2358" s="1359"/>
      <c r="KKO2358" s="1359"/>
      <c r="KKP2358" s="1359"/>
      <c r="KKQ2358" s="1359"/>
      <c r="KKR2358" s="1359"/>
      <c r="KKS2358" s="1359"/>
      <c r="KKT2358" s="1359"/>
      <c r="KKU2358" s="1359"/>
      <c r="KKV2358" s="1359"/>
      <c r="KKW2358" s="1359"/>
      <c r="KKX2358" s="1359"/>
      <c r="KKY2358" s="1359"/>
      <c r="KKZ2358" s="1359"/>
      <c r="KLA2358" s="1359"/>
      <c r="KLB2358" s="1359"/>
      <c r="KLC2358" s="1359"/>
      <c r="KLD2358" s="1359"/>
      <c r="KLE2358" s="1359"/>
      <c r="KLF2358" s="1359"/>
      <c r="KLG2358" s="1359"/>
      <c r="KLH2358" s="1359"/>
      <c r="KLI2358" s="1359"/>
      <c r="KLJ2358" s="1359"/>
      <c r="KLK2358" s="1359"/>
      <c r="KLL2358" s="1359"/>
      <c r="KLM2358" s="1359"/>
      <c r="KLN2358" s="1359"/>
      <c r="KLO2358" s="1359"/>
      <c r="KLP2358" s="1359"/>
      <c r="KLQ2358" s="1359"/>
      <c r="KLR2358" s="1359"/>
      <c r="KLS2358" s="1359"/>
      <c r="KLT2358" s="1359"/>
      <c r="KLU2358" s="1359"/>
      <c r="KLV2358" s="1359"/>
      <c r="KLW2358" s="1359"/>
      <c r="KLX2358" s="1359"/>
      <c r="KLY2358" s="1359"/>
      <c r="KLZ2358" s="1359"/>
      <c r="KMA2358" s="1359"/>
      <c r="KMB2358" s="1359"/>
      <c r="KMC2358" s="1359"/>
      <c r="KMD2358" s="1359"/>
      <c r="KME2358" s="1359"/>
      <c r="KMF2358" s="1359"/>
      <c r="KMG2358" s="1359"/>
      <c r="KMH2358" s="1359"/>
      <c r="KMI2358" s="1359"/>
      <c r="KMJ2358" s="1359"/>
      <c r="KMK2358" s="1359"/>
      <c r="KML2358" s="1359"/>
      <c r="KMM2358" s="1359"/>
      <c r="KMN2358" s="1359"/>
      <c r="KMO2358" s="1359"/>
      <c r="KMP2358" s="1359"/>
      <c r="KMQ2358" s="1359"/>
      <c r="KMR2358" s="1359"/>
      <c r="KMS2358" s="1359"/>
      <c r="KMT2358" s="1359"/>
      <c r="KMU2358" s="1359"/>
      <c r="KMV2358" s="1359"/>
      <c r="KMW2358" s="1359"/>
      <c r="KMX2358" s="1359"/>
      <c r="KMY2358" s="1359"/>
      <c r="KMZ2358" s="1359"/>
      <c r="KNA2358" s="1359"/>
      <c r="KNB2358" s="1359"/>
      <c r="KNC2358" s="1359"/>
      <c r="KND2358" s="1359"/>
      <c r="KNE2358" s="1359"/>
      <c r="KNF2358" s="1359"/>
      <c r="KNG2358" s="1359"/>
      <c r="KNH2358" s="1359"/>
      <c r="KNI2358" s="1359"/>
      <c r="KNJ2358" s="1359"/>
      <c r="KNK2358" s="1359"/>
      <c r="KNL2358" s="1359"/>
      <c r="KNM2358" s="1359"/>
      <c r="KNN2358" s="1359"/>
      <c r="KNO2358" s="1359"/>
      <c r="KNP2358" s="1359"/>
      <c r="KNQ2358" s="1359"/>
      <c r="KNR2358" s="1359"/>
      <c r="KNS2358" s="1359"/>
      <c r="KNT2358" s="1359"/>
      <c r="KNU2358" s="1359"/>
      <c r="KNV2358" s="1359"/>
      <c r="KNW2358" s="1359"/>
      <c r="KNX2358" s="1359"/>
      <c r="KNY2358" s="1359"/>
      <c r="KNZ2358" s="1359"/>
      <c r="KOA2358" s="1359"/>
      <c r="KOB2358" s="1359"/>
      <c r="KOC2358" s="1359"/>
      <c r="KOD2358" s="1359"/>
      <c r="KOE2358" s="1359"/>
      <c r="KOF2358" s="1359"/>
      <c r="KOG2358" s="1359"/>
      <c r="KOH2358" s="1359"/>
      <c r="KOI2358" s="1359"/>
      <c r="KOJ2358" s="1359"/>
      <c r="KOK2358" s="1359"/>
      <c r="KOL2358" s="1359"/>
      <c r="KOM2358" s="1359"/>
      <c r="KON2358" s="1359"/>
      <c r="KOO2358" s="1359"/>
      <c r="KOP2358" s="1359"/>
      <c r="KOQ2358" s="1359"/>
      <c r="KOR2358" s="1359"/>
      <c r="KOS2358" s="1359"/>
      <c r="KOT2358" s="1359"/>
      <c r="KOU2358" s="1359"/>
      <c r="KOV2358" s="1359"/>
      <c r="KOW2358" s="1359"/>
      <c r="KOX2358" s="1359"/>
      <c r="KOY2358" s="1359"/>
      <c r="KOZ2358" s="1359"/>
      <c r="KPA2358" s="1359"/>
      <c r="KPB2358" s="1359"/>
      <c r="KPC2358" s="1359"/>
      <c r="KPD2358" s="1359"/>
      <c r="KPE2358" s="1359"/>
      <c r="KPF2358" s="1359"/>
      <c r="KPG2358" s="1359"/>
      <c r="KPH2358" s="1359"/>
      <c r="KPI2358" s="1359"/>
      <c r="KPJ2358" s="1359"/>
      <c r="KPK2358" s="1359"/>
      <c r="KPL2358" s="1359"/>
      <c r="KPM2358" s="1359"/>
      <c r="KPN2358" s="1359"/>
      <c r="KPO2358" s="1359"/>
      <c r="KPP2358" s="1359"/>
      <c r="KPQ2358" s="1359"/>
      <c r="KPR2358" s="1359"/>
      <c r="KPS2358" s="1359"/>
      <c r="KPT2358" s="1359"/>
      <c r="KPU2358" s="1359"/>
      <c r="KPV2358" s="1359"/>
      <c r="KPW2358" s="1359"/>
      <c r="KPX2358" s="1359"/>
      <c r="KPY2358" s="1359"/>
      <c r="KPZ2358" s="1359"/>
      <c r="KQA2358" s="1359"/>
      <c r="KQB2358" s="1359"/>
      <c r="KQC2358" s="1359"/>
      <c r="KQD2358" s="1359"/>
      <c r="KQE2358" s="1359"/>
      <c r="KQF2358" s="1359"/>
      <c r="KQG2358" s="1359"/>
      <c r="KQH2358" s="1359"/>
      <c r="KQI2358" s="1359"/>
      <c r="KQJ2358" s="1359"/>
      <c r="KQK2358" s="1359"/>
      <c r="KQL2358" s="1359"/>
      <c r="KQM2358" s="1359"/>
      <c r="KQN2358" s="1359"/>
      <c r="KQO2358" s="1359"/>
      <c r="KQP2358" s="1359"/>
      <c r="KQQ2358" s="1359"/>
      <c r="KQR2358" s="1359"/>
      <c r="KQS2358" s="1359"/>
      <c r="KQT2358" s="1359"/>
      <c r="KQU2358" s="1359"/>
      <c r="KQV2358" s="1359"/>
      <c r="KQW2358" s="1359"/>
      <c r="KQX2358" s="1359"/>
      <c r="KQY2358" s="1359"/>
      <c r="KQZ2358" s="1359"/>
      <c r="KRA2358" s="1359"/>
      <c r="KRB2358" s="1359"/>
      <c r="KRC2358" s="1359"/>
      <c r="KRD2358" s="1359"/>
      <c r="KRE2358" s="1359"/>
      <c r="KRF2358" s="1359"/>
      <c r="KRG2358" s="1359"/>
      <c r="KRH2358" s="1359"/>
      <c r="KRI2358" s="1359"/>
      <c r="KRJ2358" s="1359"/>
      <c r="KRK2358" s="1359"/>
      <c r="KRL2358" s="1359"/>
      <c r="KRM2358" s="1359"/>
      <c r="KRN2358" s="1359"/>
      <c r="KRO2358" s="1359"/>
      <c r="KRP2358" s="1359"/>
      <c r="KRQ2358" s="1359"/>
      <c r="KRR2358" s="1359"/>
      <c r="KRS2358" s="1359"/>
      <c r="KRT2358" s="1359"/>
      <c r="KRU2358" s="1359"/>
      <c r="KRV2358" s="1359"/>
      <c r="KRW2358" s="1359"/>
      <c r="KRX2358" s="1359"/>
      <c r="KRY2358" s="1359"/>
      <c r="KRZ2358" s="1359"/>
      <c r="KSA2358" s="1359"/>
      <c r="KSB2358" s="1359"/>
      <c r="KSC2358" s="1359"/>
      <c r="KSD2358" s="1359"/>
      <c r="KSE2358" s="1359"/>
      <c r="KSF2358" s="1359"/>
      <c r="KSG2358" s="1359"/>
      <c r="KSH2358" s="1359"/>
      <c r="KSI2358" s="1359"/>
      <c r="KSJ2358" s="1359"/>
      <c r="KSK2358" s="1359"/>
      <c r="KSL2358" s="1359"/>
      <c r="KSM2358" s="1359"/>
      <c r="KSN2358" s="1359"/>
      <c r="KSO2358" s="1359"/>
      <c r="KSP2358" s="1359"/>
      <c r="KSQ2358" s="1359"/>
      <c r="KSR2358" s="1359"/>
      <c r="KSS2358" s="1359"/>
      <c r="KST2358" s="1359"/>
      <c r="KSU2358" s="1359"/>
      <c r="KSV2358" s="1359"/>
      <c r="KSW2358" s="1359"/>
      <c r="KSX2358" s="1359"/>
      <c r="KSY2358" s="1359"/>
      <c r="KSZ2358" s="1359"/>
      <c r="KTA2358" s="1359"/>
      <c r="KTB2358" s="1359"/>
      <c r="KTC2358" s="1359"/>
      <c r="KTD2358" s="1359"/>
      <c r="KTE2358" s="1359"/>
      <c r="KTF2358" s="1359"/>
      <c r="KTG2358" s="1359"/>
      <c r="KTH2358" s="1359"/>
      <c r="KTI2358" s="1359"/>
      <c r="KTJ2358" s="1359"/>
      <c r="KTK2358" s="1359"/>
      <c r="KTL2358" s="1359"/>
      <c r="KTM2358" s="1359"/>
      <c r="KTN2358" s="1359"/>
      <c r="KTO2358" s="1359"/>
      <c r="KTP2358" s="1359"/>
      <c r="KTQ2358" s="1359"/>
      <c r="KTR2358" s="1359"/>
      <c r="KTS2358" s="1359"/>
      <c r="KTT2358" s="1359"/>
      <c r="KTU2358" s="1359"/>
      <c r="KTV2358" s="1359"/>
      <c r="KTW2358" s="1359"/>
      <c r="KTX2358" s="1359"/>
      <c r="KTY2358" s="1359"/>
      <c r="KTZ2358" s="1359"/>
      <c r="KUA2358" s="1359"/>
      <c r="KUB2358" s="1359"/>
      <c r="KUC2358" s="1359"/>
      <c r="KUD2358" s="1359"/>
      <c r="KUE2358" s="1359"/>
      <c r="KUF2358" s="1359"/>
      <c r="KUG2358" s="1359"/>
      <c r="KUH2358" s="1359"/>
      <c r="KUI2358" s="1359"/>
      <c r="KUJ2358" s="1359"/>
      <c r="KUK2358" s="1359"/>
      <c r="KUL2358" s="1359"/>
      <c r="KUM2358" s="1359"/>
      <c r="KUN2358" s="1359"/>
      <c r="KUO2358" s="1359"/>
      <c r="KUP2358" s="1359"/>
      <c r="KUQ2358" s="1359"/>
      <c r="KUR2358" s="1359"/>
      <c r="KUS2358" s="1359"/>
      <c r="KUT2358" s="1359"/>
      <c r="KUU2358" s="1359"/>
      <c r="KUV2358" s="1359"/>
      <c r="KUW2358" s="1359"/>
      <c r="KUX2358" s="1359"/>
      <c r="KUY2358" s="1359"/>
      <c r="KUZ2358" s="1359"/>
      <c r="KVA2358" s="1359"/>
      <c r="KVB2358" s="1359"/>
      <c r="KVC2358" s="1359"/>
      <c r="KVD2358" s="1359"/>
      <c r="KVE2358" s="1359"/>
      <c r="KVF2358" s="1359"/>
      <c r="KVG2358" s="1359"/>
      <c r="KVH2358" s="1359"/>
      <c r="KVI2358" s="1359"/>
      <c r="KVJ2358" s="1359"/>
      <c r="KVK2358" s="1359"/>
      <c r="KVL2358" s="1359"/>
      <c r="KVM2358" s="1359"/>
      <c r="KVN2358" s="1359"/>
      <c r="KVO2358" s="1359"/>
      <c r="KVP2358" s="1359"/>
      <c r="KVQ2358" s="1359"/>
      <c r="KVR2358" s="1359"/>
      <c r="KVS2358" s="1359"/>
      <c r="KVT2358" s="1359"/>
      <c r="KVU2358" s="1359"/>
      <c r="KVV2358" s="1359"/>
      <c r="KVW2358" s="1359"/>
      <c r="KVX2358" s="1359"/>
      <c r="KVY2358" s="1359"/>
      <c r="KVZ2358" s="1359"/>
      <c r="KWA2358" s="1359"/>
      <c r="KWB2358" s="1359"/>
      <c r="KWC2358" s="1359"/>
      <c r="KWD2358" s="1359"/>
      <c r="KWE2358" s="1359"/>
      <c r="KWF2358" s="1359"/>
      <c r="KWG2358" s="1359"/>
      <c r="KWH2358" s="1359"/>
      <c r="KWI2358" s="1359"/>
      <c r="KWJ2358" s="1359"/>
      <c r="KWK2358" s="1359"/>
      <c r="KWL2358" s="1359"/>
      <c r="KWM2358" s="1359"/>
      <c r="KWN2358" s="1359"/>
      <c r="KWO2358" s="1359"/>
      <c r="KWP2358" s="1359"/>
      <c r="KWQ2358" s="1359"/>
      <c r="KWR2358" s="1359"/>
      <c r="KWS2358" s="1359"/>
      <c r="KWT2358" s="1359"/>
      <c r="KWU2358" s="1359"/>
      <c r="KWV2358" s="1359"/>
      <c r="KWW2358" s="1359"/>
      <c r="KWX2358" s="1359"/>
      <c r="KWY2358" s="1359"/>
      <c r="KWZ2358" s="1359"/>
      <c r="KXA2358" s="1359"/>
      <c r="KXB2358" s="1359"/>
      <c r="KXC2358" s="1359"/>
      <c r="KXD2358" s="1359"/>
      <c r="KXE2358" s="1359"/>
      <c r="KXF2358" s="1359"/>
      <c r="KXG2358" s="1359"/>
      <c r="KXH2358" s="1359"/>
      <c r="KXI2358" s="1359"/>
      <c r="KXJ2358" s="1359"/>
      <c r="KXK2358" s="1359"/>
      <c r="KXL2358" s="1359"/>
      <c r="KXM2358" s="1359"/>
      <c r="KXN2358" s="1359"/>
      <c r="KXO2358" s="1359"/>
      <c r="KXP2358" s="1359"/>
      <c r="KXQ2358" s="1359"/>
      <c r="KXR2358" s="1359"/>
      <c r="KXS2358" s="1359"/>
      <c r="KXT2358" s="1359"/>
      <c r="KXU2358" s="1359"/>
      <c r="KXV2358" s="1359"/>
      <c r="KXW2358" s="1359"/>
      <c r="KXX2358" s="1359"/>
      <c r="KXY2358" s="1359"/>
      <c r="KXZ2358" s="1359"/>
      <c r="KYA2358" s="1359"/>
      <c r="KYB2358" s="1359"/>
      <c r="KYC2358" s="1359"/>
      <c r="KYD2358" s="1359"/>
      <c r="KYE2358" s="1359"/>
      <c r="KYF2358" s="1359"/>
      <c r="KYG2358" s="1359"/>
      <c r="KYH2358" s="1359"/>
      <c r="KYI2358" s="1359"/>
      <c r="KYJ2358" s="1359"/>
      <c r="KYK2358" s="1359"/>
      <c r="KYL2358" s="1359"/>
      <c r="KYM2358" s="1359"/>
      <c r="KYN2358" s="1359"/>
      <c r="KYO2358" s="1359"/>
      <c r="KYP2358" s="1359"/>
      <c r="KYQ2358" s="1359"/>
      <c r="KYR2358" s="1359"/>
      <c r="KYS2358" s="1359"/>
      <c r="KYT2358" s="1359"/>
      <c r="KYU2358" s="1359"/>
      <c r="KYV2358" s="1359"/>
      <c r="KYW2358" s="1359"/>
      <c r="KYX2358" s="1359"/>
      <c r="KYY2358" s="1359"/>
      <c r="KYZ2358" s="1359"/>
      <c r="KZA2358" s="1359"/>
      <c r="KZB2358" s="1359"/>
      <c r="KZC2358" s="1359"/>
      <c r="KZD2358" s="1359"/>
      <c r="KZE2358" s="1359"/>
      <c r="KZF2358" s="1359"/>
      <c r="KZG2358" s="1359"/>
      <c r="KZH2358" s="1359"/>
      <c r="KZI2358" s="1359"/>
      <c r="KZJ2358" s="1359"/>
      <c r="KZK2358" s="1359"/>
      <c r="KZL2358" s="1359"/>
      <c r="KZM2358" s="1359"/>
      <c r="KZN2358" s="1359"/>
      <c r="KZO2358" s="1359"/>
      <c r="KZP2358" s="1359"/>
      <c r="KZQ2358" s="1359"/>
      <c r="KZR2358" s="1359"/>
      <c r="KZS2358" s="1359"/>
      <c r="KZT2358" s="1359"/>
      <c r="KZU2358" s="1359"/>
      <c r="KZV2358" s="1359"/>
      <c r="KZW2358" s="1359"/>
      <c r="KZX2358" s="1359"/>
      <c r="KZY2358" s="1359"/>
      <c r="KZZ2358" s="1359"/>
      <c r="LAA2358" s="1359"/>
      <c r="LAB2358" s="1359"/>
      <c r="LAC2358" s="1359"/>
      <c r="LAD2358" s="1359"/>
      <c r="LAE2358" s="1359"/>
      <c r="LAF2358" s="1359"/>
      <c r="LAG2358" s="1359"/>
      <c r="LAH2358" s="1359"/>
      <c r="LAI2358" s="1359"/>
      <c r="LAJ2358" s="1359"/>
      <c r="LAK2358" s="1359"/>
      <c r="LAL2358" s="1359"/>
      <c r="LAM2358" s="1359"/>
      <c r="LAN2358" s="1359"/>
      <c r="LAO2358" s="1359"/>
      <c r="LAP2358" s="1359"/>
      <c r="LAQ2358" s="1359"/>
      <c r="LAR2358" s="1359"/>
      <c r="LAS2358" s="1359"/>
      <c r="LAT2358" s="1359"/>
      <c r="LAU2358" s="1359"/>
      <c r="LAV2358" s="1359"/>
      <c r="LAW2358" s="1359"/>
      <c r="LAX2358" s="1359"/>
      <c r="LAY2358" s="1359"/>
      <c r="LAZ2358" s="1359"/>
      <c r="LBA2358" s="1359"/>
      <c r="LBB2358" s="1359"/>
      <c r="LBC2358" s="1359"/>
      <c r="LBD2358" s="1359"/>
      <c r="LBE2358" s="1359"/>
      <c r="LBF2358" s="1359"/>
      <c r="LBG2358" s="1359"/>
      <c r="LBH2358" s="1359"/>
      <c r="LBI2358" s="1359"/>
      <c r="LBJ2358" s="1359"/>
      <c r="LBK2358" s="1359"/>
      <c r="LBL2358" s="1359"/>
      <c r="LBM2358" s="1359"/>
      <c r="LBN2358" s="1359"/>
      <c r="LBO2358" s="1359"/>
      <c r="LBP2358" s="1359"/>
      <c r="LBQ2358" s="1359"/>
      <c r="LBR2358" s="1359"/>
      <c r="LBS2358" s="1359"/>
      <c r="LBT2358" s="1359"/>
      <c r="LBU2358" s="1359"/>
      <c r="LBV2358" s="1359"/>
      <c r="LBW2358" s="1359"/>
      <c r="LBX2358" s="1359"/>
      <c r="LBY2358" s="1359"/>
      <c r="LBZ2358" s="1359"/>
      <c r="LCA2358" s="1359"/>
      <c r="LCB2358" s="1359"/>
      <c r="LCC2358" s="1359"/>
      <c r="LCD2358" s="1359"/>
      <c r="LCE2358" s="1359"/>
      <c r="LCF2358" s="1359"/>
      <c r="LCG2358" s="1359"/>
      <c r="LCH2358" s="1359"/>
      <c r="LCI2358" s="1359"/>
      <c r="LCJ2358" s="1359"/>
      <c r="LCK2358" s="1359"/>
      <c r="LCL2358" s="1359"/>
      <c r="LCM2358" s="1359"/>
      <c r="LCN2358" s="1359"/>
      <c r="LCO2358" s="1359"/>
      <c r="LCP2358" s="1359"/>
      <c r="LCQ2358" s="1359"/>
      <c r="LCR2358" s="1359"/>
      <c r="LCS2358" s="1359"/>
      <c r="LCT2358" s="1359"/>
      <c r="LCU2358" s="1359"/>
      <c r="LCV2358" s="1359"/>
      <c r="LCW2358" s="1359"/>
      <c r="LCX2358" s="1359"/>
      <c r="LCY2358" s="1359"/>
      <c r="LCZ2358" s="1359"/>
      <c r="LDA2358" s="1359"/>
      <c r="LDB2358" s="1359"/>
      <c r="LDC2358" s="1359"/>
      <c r="LDD2358" s="1359"/>
      <c r="LDE2358" s="1359"/>
      <c r="LDF2358" s="1359"/>
      <c r="LDG2358" s="1359"/>
      <c r="LDH2358" s="1359"/>
      <c r="LDI2358" s="1359"/>
      <c r="LDJ2358" s="1359"/>
      <c r="LDK2358" s="1359"/>
      <c r="LDL2358" s="1359"/>
      <c r="LDM2358" s="1359"/>
      <c r="LDN2358" s="1359"/>
      <c r="LDO2358" s="1359"/>
      <c r="LDP2358" s="1359"/>
      <c r="LDQ2358" s="1359"/>
      <c r="LDR2358" s="1359"/>
      <c r="LDS2358" s="1359"/>
      <c r="LDT2358" s="1359"/>
      <c r="LDU2358" s="1359"/>
      <c r="LDV2358" s="1359"/>
      <c r="LDW2358" s="1359"/>
      <c r="LDX2358" s="1359"/>
      <c r="LDY2358" s="1359"/>
      <c r="LDZ2358" s="1359"/>
      <c r="LEA2358" s="1359"/>
      <c r="LEB2358" s="1359"/>
      <c r="LEC2358" s="1359"/>
      <c r="LED2358" s="1359"/>
      <c r="LEE2358" s="1359"/>
      <c r="LEF2358" s="1359"/>
      <c r="LEG2358" s="1359"/>
      <c r="LEH2358" s="1359"/>
      <c r="LEI2358" s="1359"/>
      <c r="LEJ2358" s="1359"/>
      <c r="LEK2358" s="1359"/>
      <c r="LEL2358" s="1359"/>
      <c r="LEM2358" s="1359"/>
      <c r="LEN2358" s="1359"/>
      <c r="LEO2358" s="1359"/>
      <c r="LEP2358" s="1359"/>
      <c r="LEQ2358" s="1359"/>
      <c r="LER2358" s="1359"/>
      <c r="LES2358" s="1359"/>
      <c r="LET2358" s="1359"/>
      <c r="LEU2358" s="1359"/>
      <c r="LEV2358" s="1359"/>
      <c r="LEW2358" s="1359"/>
      <c r="LEX2358" s="1359"/>
      <c r="LEY2358" s="1359"/>
      <c r="LEZ2358" s="1359"/>
      <c r="LFA2358" s="1359"/>
      <c r="LFB2358" s="1359"/>
      <c r="LFC2358" s="1359"/>
      <c r="LFD2358" s="1359"/>
      <c r="LFE2358" s="1359"/>
      <c r="LFF2358" s="1359"/>
      <c r="LFG2358" s="1359"/>
      <c r="LFH2358" s="1359"/>
      <c r="LFI2358" s="1359"/>
      <c r="LFJ2358" s="1359"/>
      <c r="LFK2358" s="1359"/>
      <c r="LFL2358" s="1359"/>
      <c r="LFM2358" s="1359"/>
      <c r="LFN2358" s="1359"/>
      <c r="LFO2358" s="1359"/>
      <c r="LFP2358" s="1359"/>
      <c r="LFQ2358" s="1359"/>
      <c r="LFR2358" s="1359"/>
      <c r="LFS2358" s="1359"/>
      <c r="LFT2358" s="1359"/>
      <c r="LFU2358" s="1359"/>
      <c r="LFV2358" s="1359"/>
      <c r="LFW2358" s="1359"/>
      <c r="LFX2358" s="1359"/>
      <c r="LFY2358" s="1359"/>
      <c r="LFZ2358" s="1359"/>
      <c r="LGA2358" s="1359"/>
      <c r="LGB2358" s="1359"/>
      <c r="LGC2358" s="1359"/>
      <c r="LGD2358" s="1359"/>
      <c r="LGE2358" s="1359"/>
      <c r="LGF2358" s="1359"/>
      <c r="LGG2358" s="1359"/>
      <c r="LGH2358" s="1359"/>
      <c r="LGI2358" s="1359"/>
      <c r="LGJ2358" s="1359"/>
      <c r="LGK2358" s="1359"/>
      <c r="LGL2358" s="1359"/>
      <c r="LGM2358" s="1359"/>
      <c r="LGN2358" s="1359"/>
      <c r="LGO2358" s="1359"/>
      <c r="LGP2358" s="1359"/>
      <c r="LGQ2358" s="1359"/>
      <c r="LGR2358" s="1359"/>
      <c r="LGS2358" s="1359"/>
      <c r="LGT2358" s="1359"/>
      <c r="LGU2358" s="1359"/>
      <c r="LGV2358" s="1359"/>
      <c r="LGW2358" s="1359"/>
      <c r="LGX2358" s="1359"/>
      <c r="LGY2358" s="1359"/>
      <c r="LGZ2358" s="1359"/>
      <c r="LHA2358" s="1359"/>
      <c r="LHB2358" s="1359"/>
      <c r="LHC2358" s="1359"/>
      <c r="LHD2358" s="1359"/>
      <c r="LHE2358" s="1359"/>
      <c r="LHF2358" s="1359"/>
      <c r="LHG2358" s="1359"/>
      <c r="LHH2358" s="1359"/>
      <c r="LHI2358" s="1359"/>
      <c r="LHJ2358" s="1359"/>
      <c r="LHK2358" s="1359"/>
      <c r="LHL2358" s="1359"/>
      <c r="LHM2358" s="1359"/>
      <c r="LHN2358" s="1359"/>
      <c r="LHO2358" s="1359"/>
      <c r="LHP2358" s="1359"/>
      <c r="LHQ2358" s="1359"/>
      <c r="LHR2358" s="1359"/>
      <c r="LHS2358" s="1359"/>
      <c r="LHT2358" s="1359"/>
      <c r="LHU2358" s="1359"/>
      <c r="LHV2358" s="1359"/>
      <c r="LHW2358" s="1359"/>
      <c r="LHX2358" s="1359"/>
      <c r="LHY2358" s="1359"/>
      <c r="LHZ2358" s="1359"/>
      <c r="LIA2358" s="1359"/>
      <c r="LIB2358" s="1359"/>
      <c r="LIC2358" s="1359"/>
      <c r="LID2358" s="1359"/>
      <c r="LIE2358" s="1359"/>
      <c r="LIF2358" s="1359"/>
      <c r="LIG2358" s="1359"/>
      <c r="LIH2358" s="1359"/>
      <c r="LII2358" s="1359"/>
      <c r="LIJ2358" s="1359"/>
      <c r="LIK2358" s="1359"/>
      <c r="LIL2358" s="1359"/>
      <c r="LIM2358" s="1359"/>
      <c r="LIN2358" s="1359"/>
      <c r="LIO2358" s="1359"/>
      <c r="LIP2358" s="1359"/>
      <c r="LIQ2358" s="1359"/>
      <c r="LIR2358" s="1359"/>
      <c r="LIS2358" s="1359"/>
      <c r="LIT2358" s="1359"/>
      <c r="LIU2358" s="1359"/>
      <c r="LIV2358" s="1359"/>
      <c r="LIW2358" s="1359"/>
      <c r="LIX2358" s="1359"/>
      <c r="LIY2358" s="1359"/>
      <c r="LIZ2358" s="1359"/>
      <c r="LJA2358" s="1359"/>
      <c r="LJB2358" s="1359"/>
      <c r="LJC2358" s="1359"/>
      <c r="LJD2358" s="1359"/>
      <c r="LJE2358" s="1359"/>
      <c r="LJF2358" s="1359"/>
      <c r="LJG2358" s="1359"/>
      <c r="LJH2358" s="1359"/>
      <c r="LJI2358" s="1359"/>
      <c r="LJJ2358" s="1359"/>
      <c r="LJK2358" s="1359"/>
      <c r="LJL2358" s="1359"/>
      <c r="LJM2358" s="1359"/>
      <c r="LJN2358" s="1359"/>
      <c r="LJO2358" s="1359"/>
      <c r="LJP2358" s="1359"/>
      <c r="LJQ2358" s="1359"/>
      <c r="LJR2358" s="1359"/>
      <c r="LJS2358" s="1359"/>
      <c r="LJT2358" s="1359"/>
      <c r="LJU2358" s="1359"/>
      <c r="LJV2358" s="1359"/>
      <c r="LJW2358" s="1359"/>
      <c r="LJX2358" s="1359"/>
      <c r="LJY2358" s="1359"/>
      <c r="LJZ2358" s="1359"/>
      <c r="LKA2358" s="1359"/>
      <c r="LKB2358" s="1359"/>
      <c r="LKC2358" s="1359"/>
      <c r="LKD2358" s="1359"/>
      <c r="LKE2358" s="1359"/>
      <c r="LKF2358" s="1359"/>
      <c r="LKG2358" s="1359"/>
      <c r="LKH2358" s="1359"/>
      <c r="LKI2358" s="1359"/>
      <c r="LKJ2358" s="1359"/>
      <c r="LKK2358" s="1359"/>
      <c r="LKL2358" s="1359"/>
      <c r="LKM2358" s="1359"/>
      <c r="LKN2358" s="1359"/>
      <c r="LKO2358" s="1359"/>
      <c r="LKP2358" s="1359"/>
      <c r="LKQ2358" s="1359"/>
      <c r="LKR2358" s="1359"/>
      <c r="LKS2358" s="1359"/>
      <c r="LKT2358" s="1359"/>
      <c r="LKU2358" s="1359"/>
      <c r="LKV2358" s="1359"/>
      <c r="LKW2358" s="1359"/>
      <c r="LKX2358" s="1359"/>
      <c r="LKY2358" s="1359"/>
      <c r="LKZ2358" s="1359"/>
      <c r="LLA2358" s="1359"/>
      <c r="LLB2358" s="1359"/>
      <c r="LLC2358" s="1359"/>
      <c r="LLD2358" s="1359"/>
      <c r="LLE2358" s="1359"/>
      <c r="LLF2358" s="1359"/>
      <c r="LLG2358" s="1359"/>
      <c r="LLH2358" s="1359"/>
      <c r="LLI2358" s="1359"/>
      <c r="LLJ2358" s="1359"/>
      <c r="LLK2358" s="1359"/>
      <c r="LLL2358" s="1359"/>
      <c r="LLM2358" s="1359"/>
      <c r="LLN2358" s="1359"/>
      <c r="LLO2358" s="1359"/>
      <c r="LLP2358" s="1359"/>
      <c r="LLQ2358" s="1359"/>
      <c r="LLR2358" s="1359"/>
      <c r="LLS2358" s="1359"/>
      <c r="LLT2358" s="1359"/>
      <c r="LLU2358" s="1359"/>
      <c r="LLV2358" s="1359"/>
      <c r="LLW2358" s="1359"/>
      <c r="LLX2358" s="1359"/>
      <c r="LLY2358" s="1359"/>
      <c r="LLZ2358" s="1359"/>
      <c r="LMA2358" s="1359"/>
      <c r="LMB2358" s="1359"/>
      <c r="LMC2358" s="1359"/>
      <c r="LMD2358" s="1359"/>
      <c r="LME2358" s="1359"/>
      <c r="LMF2358" s="1359"/>
      <c r="LMG2358" s="1359"/>
      <c r="LMH2358" s="1359"/>
      <c r="LMI2358" s="1359"/>
      <c r="LMJ2358" s="1359"/>
      <c r="LMK2358" s="1359"/>
      <c r="LML2358" s="1359"/>
      <c r="LMM2358" s="1359"/>
      <c r="LMN2358" s="1359"/>
      <c r="LMO2358" s="1359"/>
      <c r="LMP2358" s="1359"/>
      <c r="LMQ2358" s="1359"/>
      <c r="LMR2358" s="1359"/>
      <c r="LMS2358" s="1359"/>
      <c r="LMT2358" s="1359"/>
      <c r="LMU2358" s="1359"/>
      <c r="LMV2358" s="1359"/>
      <c r="LMW2358" s="1359"/>
      <c r="LMX2358" s="1359"/>
      <c r="LMY2358" s="1359"/>
      <c r="LMZ2358" s="1359"/>
      <c r="LNA2358" s="1359"/>
      <c r="LNB2358" s="1359"/>
      <c r="LNC2358" s="1359"/>
      <c r="LND2358" s="1359"/>
      <c r="LNE2358" s="1359"/>
      <c r="LNF2358" s="1359"/>
      <c r="LNG2358" s="1359"/>
      <c r="LNH2358" s="1359"/>
      <c r="LNI2358" s="1359"/>
      <c r="LNJ2358" s="1359"/>
      <c r="LNK2358" s="1359"/>
      <c r="LNL2358" s="1359"/>
      <c r="LNM2358" s="1359"/>
      <c r="LNN2358" s="1359"/>
      <c r="LNO2358" s="1359"/>
      <c r="LNP2358" s="1359"/>
      <c r="LNQ2358" s="1359"/>
      <c r="LNR2358" s="1359"/>
      <c r="LNS2358" s="1359"/>
      <c r="LNT2358" s="1359"/>
      <c r="LNU2358" s="1359"/>
      <c r="LNV2358" s="1359"/>
      <c r="LNW2358" s="1359"/>
      <c r="LNX2358" s="1359"/>
      <c r="LNY2358" s="1359"/>
      <c r="LNZ2358" s="1359"/>
      <c r="LOA2358" s="1359"/>
      <c r="LOB2358" s="1359"/>
      <c r="LOC2358" s="1359"/>
      <c r="LOD2358" s="1359"/>
      <c r="LOE2358" s="1359"/>
      <c r="LOF2358" s="1359"/>
      <c r="LOG2358" s="1359"/>
      <c r="LOH2358" s="1359"/>
      <c r="LOI2358" s="1359"/>
      <c r="LOJ2358" s="1359"/>
      <c r="LOK2358" s="1359"/>
      <c r="LOL2358" s="1359"/>
      <c r="LOM2358" s="1359"/>
      <c r="LON2358" s="1359"/>
      <c r="LOO2358" s="1359"/>
      <c r="LOP2358" s="1359"/>
      <c r="LOQ2358" s="1359"/>
      <c r="LOR2358" s="1359"/>
      <c r="LOS2358" s="1359"/>
      <c r="LOT2358" s="1359"/>
      <c r="LOU2358" s="1359"/>
      <c r="LOV2358" s="1359"/>
      <c r="LOW2358" s="1359"/>
      <c r="LOX2358" s="1359"/>
      <c r="LOY2358" s="1359"/>
      <c r="LOZ2358" s="1359"/>
      <c r="LPA2358" s="1359"/>
      <c r="LPB2358" s="1359"/>
      <c r="LPC2358" s="1359"/>
      <c r="LPD2358" s="1359"/>
      <c r="LPE2358" s="1359"/>
      <c r="LPF2358" s="1359"/>
      <c r="LPG2358" s="1359"/>
      <c r="LPH2358" s="1359"/>
      <c r="LPI2358" s="1359"/>
      <c r="LPJ2358" s="1359"/>
      <c r="LPK2358" s="1359"/>
      <c r="LPL2358" s="1359"/>
      <c r="LPM2358" s="1359"/>
      <c r="LPN2358" s="1359"/>
      <c r="LPO2358" s="1359"/>
      <c r="LPP2358" s="1359"/>
      <c r="LPQ2358" s="1359"/>
      <c r="LPR2358" s="1359"/>
      <c r="LPS2358" s="1359"/>
      <c r="LPT2358" s="1359"/>
      <c r="LPU2358" s="1359"/>
      <c r="LPV2358" s="1359"/>
      <c r="LPW2358" s="1359"/>
      <c r="LPX2358" s="1359"/>
      <c r="LPY2358" s="1359"/>
      <c r="LPZ2358" s="1359"/>
      <c r="LQA2358" s="1359"/>
      <c r="LQB2358" s="1359"/>
      <c r="LQC2358" s="1359"/>
      <c r="LQD2358" s="1359"/>
      <c r="LQE2358" s="1359"/>
      <c r="LQF2358" s="1359"/>
      <c r="LQG2358" s="1359"/>
      <c r="LQH2358" s="1359"/>
      <c r="LQI2358" s="1359"/>
      <c r="LQJ2358" s="1359"/>
      <c r="LQK2358" s="1359"/>
      <c r="LQL2358" s="1359"/>
      <c r="LQM2358" s="1359"/>
      <c r="LQN2358" s="1359"/>
      <c r="LQO2358" s="1359"/>
      <c r="LQP2358" s="1359"/>
      <c r="LQQ2358" s="1359"/>
      <c r="LQR2358" s="1359"/>
      <c r="LQS2358" s="1359"/>
      <c r="LQT2358" s="1359"/>
      <c r="LQU2358" s="1359"/>
      <c r="LQV2358" s="1359"/>
      <c r="LQW2358" s="1359"/>
      <c r="LQX2358" s="1359"/>
      <c r="LQY2358" s="1359"/>
      <c r="LQZ2358" s="1359"/>
      <c r="LRA2358" s="1359"/>
      <c r="LRB2358" s="1359"/>
      <c r="LRC2358" s="1359"/>
      <c r="LRD2358" s="1359"/>
      <c r="LRE2358" s="1359"/>
      <c r="LRF2358" s="1359"/>
      <c r="LRG2358" s="1359"/>
      <c r="LRH2358" s="1359"/>
      <c r="LRI2358" s="1359"/>
      <c r="LRJ2358" s="1359"/>
      <c r="LRK2358" s="1359"/>
      <c r="LRL2358" s="1359"/>
      <c r="LRM2358" s="1359"/>
      <c r="LRN2358" s="1359"/>
      <c r="LRO2358" s="1359"/>
      <c r="LRP2358" s="1359"/>
      <c r="LRQ2358" s="1359"/>
      <c r="LRR2358" s="1359"/>
      <c r="LRS2358" s="1359"/>
      <c r="LRT2358" s="1359"/>
      <c r="LRU2358" s="1359"/>
      <c r="LRV2358" s="1359"/>
      <c r="LRW2358" s="1359"/>
      <c r="LRX2358" s="1359"/>
      <c r="LRY2358" s="1359"/>
      <c r="LRZ2358" s="1359"/>
      <c r="LSA2358" s="1359"/>
      <c r="LSB2358" s="1359"/>
      <c r="LSC2358" s="1359"/>
      <c r="LSD2358" s="1359"/>
      <c r="LSE2358" s="1359"/>
      <c r="LSF2358" s="1359"/>
      <c r="LSG2358" s="1359"/>
      <c r="LSH2358" s="1359"/>
      <c r="LSI2358" s="1359"/>
      <c r="LSJ2358" s="1359"/>
      <c r="LSK2358" s="1359"/>
      <c r="LSL2358" s="1359"/>
      <c r="LSM2358" s="1359"/>
      <c r="LSN2358" s="1359"/>
      <c r="LSO2358" s="1359"/>
      <c r="LSP2358" s="1359"/>
      <c r="LSQ2358" s="1359"/>
      <c r="LSR2358" s="1359"/>
      <c r="LSS2358" s="1359"/>
      <c r="LST2358" s="1359"/>
      <c r="LSU2358" s="1359"/>
      <c r="LSV2358" s="1359"/>
      <c r="LSW2358" s="1359"/>
      <c r="LSX2358" s="1359"/>
      <c r="LSY2358" s="1359"/>
      <c r="LSZ2358" s="1359"/>
      <c r="LTA2358" s="1359"/>
      <c r="LTB2358" s="1359"/>
      <c r="LTC2358" s="1359"/>
      <c r="LTD2358" s="1359"/>
      <c r="LTE2358" s="1359"/>
      <c r="LTF2358" s="1359"/>
      <c r="LTG2358" s="1359"/>
      <c r="LTH2358" s="1359"/>
      <c r="LTI2358" s="1359"/>
      <c r="LTJ2358" s="1359"/>
      <c r="LTK2358" s="1359"/>
      <c r="LTL2358" s="1359"/>
      <c r="LTM2358" s="1359"/>
      <c r="LTN2358" s="1359"/>
      <c r="LTO2358" s="1359"/>
      <c r="LTP2358" s="1359"/>
      <c r="LTQ2358" s="1359"/>
      <c r="LTR2358" s="1359"/>
      <c r="LTS2358" s="1359"/>
      <c r="LTT2358" s="1359"/>
      <c r="LTU2358" s="1359"/>
      <c r="LTV2358" s="1359"/>
      <c r="LTW2358" s="1359"/>
      <c r="LTX2358" s="1359"/>
      <c r="LTY2358" s="1359"/>
      <c r="LTZ2358" s="1359"/>
      <c r="LUA2358" s="1359"/>
      <c r="LUB2358" s="1359"/>
      <c r="LUC2358" s="1359"/>
      <c r="LUD2358" s="1359"/>
      <c r="LUE2358" s="1359"/>
      <c r="LUF2358" s="1359"/>
      <c r="LUG2358" s="1359"/>
      <c r="LUH2358" s="1359"/>
      <c r="LUI2358" s="1359"/>
      <c r="LUJ2358" s="1359"/>
      <c r="LUK2358" s="1359"/>
      <c r="LUL2358" s="1359"/>
      <c r="LUM2358" s="1359"/>
      <c r="LUN2358" s="1359"/>
      <c r="LUO2358" s="1359"/>
      <c r="LUP2358" s="1359"/>
      <c r="LUQ2358" s="1359"/>
      <c r="LUR2358" s="1359"/>
      <c r="LUS2358" s="1359"/>
      <c r="LUT2358" s="1359"/>
      <c r="LUU2358" s="1359"/>
      <c r="LUV2358" s="1359"/>
      <c r="LUW2358" s="1359"/>
      <c r="LUX2358" s="1359"/>
      <c r="LUY2358" s="1359"/>
      <c r="LUZ2358" s="1359"/>
      <c r="LVA2358" s="1359"/>
      <c r="LVB2358" s="1359"/>
      <c r="LVC2358" s="1359"/>
      <c r="LVD2358" s="1359"/>
      <c r="LVE2358" s="1359"/>
      <c r="LVF2358" s="1359"/>
      <c r="LVG2358" s="1359"/>
      <c r="LVH2358" s="1359"/>
      <c r="LVI2358" s="1359"/>
      <c r="LVJ2358" s="1359"/>
      <c r="LVK2358" s="1359"/>
      <c r="LVL2358" s="1359"/>
      <c r="LVM2358" s="1359"/>
      <c r="LVN2358" s="1359"/>
      <c r="LVO2358" s="1359"/>
      <c r="LVP2358" s="1359"/>
      <c r="LVQ2358" s="1359"/>
      <c r="LVR2358" s="1359"/>
      <c r="LVS2358" s="1359"/>
      <c r="LVT2358" s="1359"/>
      <c r="LVU2358" s="1359"/>
      <c r="LVV2358" s="1359"/>
      <c r="LVW2358" s="1359"/>
      <c r="LVX2358" s="1359"/>
      <c r="LVY2358" s="1359"/>
      <c r="LVZ2358" s="1359"/>
      <c r="LWA2358" s="1359"/>
      <c r="LWB2358" s="1359"/>
      <c r="LWC2358" s="1359"/>
      <c r="LWD2358" s="1359"/>
      <c r="LWE2358" s="1359"/>
      <c r="LWF2358" s="1359"/>
      <c r="LWG2358" s="1359"/>
      <c r="LWH2358" s="1359"/>
      <c r="LWI2358" s="1359"/>
      <c r="LWJ2358" s="1359"/>
      <c r="LWK2358" s="1359"/>
      <c r="LWL2358" s="1359"/>
      <c r="LWM2358" s="1359"/>
      <c r="LWN2358" s="1359"/>
      <c r="LWO2358" s="1359"/>
      <c r="LWP2358" s="1359"/>
      <c r="LWQ2358" s="1359"/>
      <c r="LWR2358" s="1359"/>
      <c r="LWS2358" s="1359"/>
      <c r="LWT2358" s="1359"/>
      <c r="LWU2358" s="1359"/>
      <c r="LWV2358" s="1359"/>
      <c r="LWW2358" s="1359"/>
      <c r="LWX2358" s="1359"/>
      <c r="LWY2358" s="1359"/>
      <c r="LWZ2358" s="1359"/>
      <c r="LXA2358" s="1359"/>
      <c r="LXB2358" s="1359"/>
      <c r="LXC2358" s="1359"/>
      <c r="LXD2358" s="1359"/>
      <c r="LXE2358" s="1359"/>
      <c r="LXF2358" s="1359"/>
      <c r="LXG2358" s="1359"/>
      <c r="LXH2358" s="1359"/>
      <c r="LXI2358" s="1359"/>
      <c r="LXJ2358" s="1359"/>
      <c r="LXK2358" s="1359"/>
      <c r="LXL2358" s="1359"/>
      <c r="LXM2358" s="1359"/>
      <c r="LXN2358" s="1359"/>
      <c r="LXO2358" s="1359"/>
      <c r="LXP2358" s="1359"/>
      <c r="LXQ2358" s="1359"/>
      <c r="LXR2358" s="1359"/>
      <c r="LXS2358" s="1359"/>
      <c r="LXT2358" s="1359"/>
      <c r="LXU2358" s="1359"/>
      <c r="LXV2358" s="1359"/>
      <c r="LXW2358" s="1359"/>
      <c r="LXX2358" s="1359"/>
      <c r="LXY2358" s="1359"/>
      <c r="LXZ2358" s="1359"/>
      <c r="LYA2358" s="1359"/>
      <c r="LYB2358" s="1359"/>
      <c r="LYC2358" s="1359"/>
      <c r="LYD2358" s="1359"/>
      <c r="LYE2358" s="1359"/>
      <c r="LYF2358" s="1359"/>
      <c r="LYG2358" s="1359"/>
      <c r="LYH2358" s="1359"/>
      <c r="LYI2358" s="1359"/>
      <c r="LYJ2358" s="1359"/>
      <c r="LYK2358" s="1359"/>
      <c r="LYL2358" s="1359"/>
      <c r="LYM2358" s="1359"/>
      <c r="LYN2358" s="1359"/>
      <c r="LYO2358" s="1359"/>
      <c r="LYP2358" s="1359"/>
      <c r="LYQ2358" s="1359"/>
      <c r="LYR2358" s="1359"/>
      <c r="LYS2358" s="1359"/>
      <c r="LYT2358" s="1359"/>
      <c r="LYU2358" s="1359"/>
      <c r="LYV2358" s="1359"/>
      <c r="LYW2358" s="1359"/>
      <c r="LYX2358" s="1359"/>
      <c r="LYY2358" s="1359"/>
      <c r="LYZ2358" s="1359"/>
      <c r="LZA2358" s="1359"/>
      <c r="LZB2358" s="1359"/>
      <c r="LZC2358" s="1359"/>
      <c r="LZD2358" s="1359"/>
      <c r="LZE2358" s="1359"/>
      <c r="LZF2358" s="1359"/>
      <c r="LZG2358" s="1359"/>
      <c r="LZH2358" s="1359"/>
      <c r="LZI2358" s="1359"/>
      <c r="LZJ2358" s="1359"/>
      <c r="LZK2358" s="1359"/>
      <c r="LZL2358" s="1359"/>
      <c r="LZM2358" s="1359"/>
      <c r="LZN2358" s="1359"/>
      <c r="LZO2358" s="1359"/>
      <c r="LZP2358" s="1359"/>
      <c r="LZQ2358" s="1359"/>
      <c r="LZR2358" s="1359"/>
      <c r="LZS2358" s="1359"/>
      <c r="LZT2358" s="1359"/>
      <c r="LZU2358" s="1359"/>
      <c r="LZV2358" s="1359"/>
      <c r="LZW2358" s="1359"/>
      <c r="LZX2358" s="1359"/>
      <c r="LZY2358" s="1359"/>
      <c r="LZZ2358" s="1359"/>
      <c r="MAA2358" s="1359"/>
      <c r="MAB2358" s="1359"/>
      <c r="MAC2358" s="1359"/>
      <c r="MAD2358" s="1359"/>
      <c r="MAE2358" s="1359"/>
      <c r="MAF2358" s="1359"/>
      <c r="MAG2358" s="1359"/>
      <c r="MAH2358" s="1359"/>
      <c r="MAI2358" s="1359"/>
      <c r="MAJ2358" s="1359"/>
      <c r="MAK2358" s="1359"/>
      <c r="MAL2358" s="1359"/>
      <c r="MAM2358" s="1359"/>
      <c r="MAN2358" s="1359"/>
      <c r="MAO2358" s="1359"/>
      <c r="MAP2358" s="1359"/>
      <c r="MAQ2358" s="1359"/>
      <c r="MAR2358" s="1359"/>
      <c r="MAS2358" s="1359"/>
      <c r="MAT2358" s="1359"/>
      <c r="MAU2358" s="1359"/>
      <c r="MAV2358" s="1359"/>
      <c r="MAW2358" s="1359"/>
      <c r="MAX2358" s="1359"/>
      <c r="MAY2358" s="1359"/>
      <c r="MAZ2358" s="1359"/>
      <c r="MBA2358" s="1359"/>
      <c r="MBB2358" s="1359"/>
      <c r="MBC2358" s="1359"/>
      <c r="MBD2358" s="1359"/>
      <c r="MBE2358" s="1359"/>
      <c r="MBF2358" s="1359"/>
      <c r="MBG2358" s="1359"/>
      <c r="MBH2358" s="1359"/>
      <c r="MBI2358" s="1359"/>
      <c r="MBJ2358" s="1359"/>
      <c r="MBK2358" s="1359"/>
      <c r="MBL2358" s="1359"/>
      <c r="MBM2358" s="1359"/>
      <c r="MBN2358" s="1359"/>
      <c r="MBO2358" s="1359"/>
      <c r="MBP2358" s="1359"/>
      <c r="MBQ2358" s="1359"/>
      <c r="MBR2358" s="1359"/>
      <c r="MBS2358" s="1359"/>
      <c r="MBT2358" s="1359"/>
      <c r="MBU2358" s="1359"/>
      <c r="MBV2358" s="1359"/>
      <c r="MBW2358" s="1359"/>
      <c r="MBX2358" s="1359"/>
      <c r="MBY2358" s="1359"/>
      <c r="MBZ2358" s="1359"/>
      <c r="MCA2358" s="1359"/>
      <c r="MCB2358" s="1359"/>
      <c r="MCC2358" s="1359"/>
      <c r="MCD2358" s="1359"/>
      <c r="MCE2358" s="1359"/>
      <c r="MCF2358" s="1359"/>
      <c r="MCG2358" s="1359"/>
      <c r="MCH2358" s="1359"/>
      <c r="MCI2358" s="1359"/>
      <c r="MCJ2358" s="1359"/>
      <c r="MCK2358" s="1359"/>
      <c r="MCL2358" s="1359"/>
      <c r="MCM2358" s="1359"/>
      <c r="MCN2358" s="1359"/>
      <c r="MCO2358" s="1359"/>
      <c r="MCP2358" s="1359"/>
      <c r="MCQ2358" s="1359"/>
      <c r="MCR2358" s="1359"/>
      <c r="MCS2358" s="1359"/>
      <c r="MCT2358" s="1359"/>
      <c r="MCU2358" s="1359"/>
      <c r="MCV2358" s="1359"/>
      <c r="MCW2358" s="1359"/>
      <c r="MCX2358" s="1359"/>
      <c r="MCY2358" s="1359"/>
      <c r="MCZ2358" s="1359"/>
      <c r="MDA2358" s="1359"/>
      <c r="MDB2358" s="1359"/>
      <c r="MDC2358" s="1359"/>
      <c r="MDD2358" s="1359"/>
      <c r="MDE2358" s="1359"/>
      <c r="MDF2358" s="1359"/>
      <c r="MDG2358" s="1359"/>
      <c r="MDH2358" s="1359"/>
      <c r="MDI2358" s="1359"/>
      <c r="MDJ2358" s="1359"/>
      <c r="MDK2358" s="1359"/>
      <c r="MDL2358" s="1359"/>
      <c r="MDM2358" s="1359"/>
      <c r="MDN2358" s="1359"/>
      <c r="MDO2358" s="1359"/>
      <c r="MDP2358" s="1359"/>
      <c r="MDQ2358" s="1359"/>
      <c r="MDR2358" s="1359"/>
      <c r="MDS2358" s="1359"/>
      <c r="MDT2358" s="1359"/>
      <c r="MDU2358" s="1359"/>
      <c r="MDV2358" s="1359"/>
      <c r="MDW2358" s="1359"/>
      <c r="MDX2358" s="1359"/>
      <c r="MDY2358" s="1359"/>
      <c r="MDZ2358" s="1359"/>
      <c r="MEA2358" s="1359"/>
      <c r="MEB2358" s="1359"/>
      <c r="MEC2358" s="1359"/>
      <c r="MED2358" s="1359"/>
      <c r="MEE2358" s="1359"/>
      <c r="MEF2358" s="1359"/>
      <c r="MEG2358" s="1359"/>
      <c r="MEH2358" s="1359"/>
      <c r="MEI2358" s="1359"/>
      <c r="MEJ2358" s="1359"/>
      <c r="MEK2358" s="1359"/>
      <c r="MEL2358" s="1359"/>
      <c r="MEM2358" s="1359"/>
      <c r="MEN2358" s="1359"/>
      <c r="MEO2358" s="1359"/>
      <c r="MEP2358" s="1359"/>
      <c r="MEQ2358" s="1359"/>
      <c r="MER2358" s="1359"/>
      <c r="MES2358" s="1359"/>
      <c r="MET2358" s="1359"/>
      <c r="MEU2358" s="1359"/>
      <c r="MEV2358" s="1359"/>
      <c r="MEW2358" s="1359"/>
      <c r="MEX2358" s="1359"/>
      <c r="MEY2358" s="1359"/>
      <c r="MEZ2358" s="1359"/>
      <c r="MFA2358" s="1359"/>
      <c r="MFB2358" s="1359"/>
      <c r="MFC2358" s="1359"/>
      <c r="MFD2358" s="1359"/>
      <c r="MFE2358" s="1359"/>
      <c r="MFF2358" s="1359"/>
      <c r="MFG2358" s="1359"/>
      <c r="MFH2358" s="1359"/>
      <c r="MFI2358" s="1359"/>
      <c r="MFJ2358" s="1359"/>
      <c r="MFK2358" s="1359"/>
      <c r="MFL2358" s="1359"/>
      <c r="MFM2358" s="1359"/>
      <c r="MFN2358" s="1359"/>
      <c r="MFO2358" s="1359"/>
      <c r="MFP2358" s="1359"/>
      <c r="MFQ2358" s="1359"/>
      <c r="MFR2358" s="1359"/>
      <c r="MFS2358" s="1359"/>
      <c r="MFT2358" s="1359"/>
      <c r="MFU2358" s="1359"/>
      <c r="MFV2358" s="1359"/>
      <c r="MFW2358" s="1359"/>
      <c r="MFX2358" s="1359"/>
      <c r="MFY2358" s="1359"/>
      <c r="MFZ2358" s="1359"/>
      <c r="MGA2358" s="1359"/>
      <c r="MGB2358" s="1359"/>
      <c r="MGC2358" s="1359"/>
      <c r="MGD2358" s="1359"/>
      <c r="MGE2358" s="1359"/>
      <c r="MGF2358" s="1359"/>
      <c r="MGG2358" s="1359"/>
      <c r="MGH2358" s="1359"/>
      <c r="MGI2358" s="1359"/>
      <c r="MGJ2358" s="1359"/>
      <c r="MGK2358" s="1359"/>
      <c r="MGL2358" s="1359"/>
      <c r="MGM2358" s="1359"/>
      <c r="MGN2358" s="1359"/>
      <c r="MGO2358" s="1359"/>
      <c r="MGP2358" s="1359"/>
      <c r="MGQ2358" s="1359"/>
      <c r="MGR2358" s="1359"/>
      <c r="MGS2358" s="1359"/>
      <c r="MGT2358" s="1359"/>
      <c r="MGU2358" s="1359"/>
      <c r="MGV2358" s="1359"/>
      <c r="MGW2358" s="1359"/>
      <c r="MGX2358" s="1359"/>
      <c r="MGY2358" s="1359"/>
      <c r="MGZ2358" s="1359"/>
      <c r="MHA2358" s="1359"/>
      <c r="MHB2358" s="1359"/>
      <c r="MHC2358" s="1359"/>
      <c r="MHD2358" s="1359"/>
      <c r="MHE2358" s="1359"/>
      <c r="MHF2358" s="1359"/>
      <c r="MHG2358" s="1359"/>
      <c r="MHH2358" s="1359"/>
      <c r="MHI2358" s="1359"/>
      <c r="MHJ2358" s="1359"/>
      <c r="MHK2358" s="1359"/>
      <c r="MHL2358" s="1359"/>
      <c r="MHM2358" s="1359"/>
      <c r="MHN2358" s="1359"/>
      <c r="MHO2358" s="1359"/>
      <c r="MHP2358" s="1359"/>
      <c r="MHQ2358" s="1359"/>
      <c r="MHR2358" s="1359"/>
      <c r="MHS2358" s="1359"/>
      <c r="MHT2358" s="1359"/>
      <c r="MHU2358" s="1359"/>
      <c r="MHV2358" s="1359"/>
      <c r="MHW2358" s="1359"/>
      <c r="MHX2358" s="1359"/>
      <c r="MHY2358" s="1359"/>
      <c r="MHZ2358" s="1359"/>
      <c r="MIA2358" s="1359"/>
      <c r="MIB2358" s="1359"/>
      <c r="MIC2358" s="1359"/>
      <c r="MID2358" s="1359"/>
      <c r="MIE2358" s="1359"/>
      <c r="MIF2358" s="1359"/>
      <c r="MIG2358" s="1359"/>
      <c r="MIH2358" s="1359"/>
      <c r="MII2358" s="1359"/>
      <c r="MIJ2358" s="1359"/>
      <c r="MIK2358" s="1359"/>
      <c r="MIL2358" s="1359"/>
      <c r="MIM2358" s="1359"/>
      <c r="MIN2358" s="1359"/>
      <c r="MIO2358" s="1359"/>
      <c r="MIP2358" s="1359"/>
      <c r="MIQ2358" s="1359"/>
      <c r="MIR2358" s="1359"/>
      <c r="MIS2358" s="1359"/>
      <c r="MIT2358" s="1359"/>
      <c r="MIU2358" s="1359"/>
      <c r="MIV2358" s="1359"/>
      <c r="MIW2358" s="1359"/>
      <c r="MIX2358" s="1359"/>
      <c r="MIY2358" s="1359"/>
      <c r="MIZ2358" s="1359"/>
      <c r="MJA2358" s="1359"/>
      <c r="MJB2358" s="1359"/>
      <c r="MJC2358" s="1359"/>
      <c r="MJD2358" s="1359"/>
      <c r="MJE2358" s="1359"/>
      <c r="MJF2358" s="1359"/>
      <c r="MJG2358" s="1359"/>
      <c r="MJH2358" s="1359"/>
      <c r="MJI2358" s="1359"/>
      <c r="MJJ2358" s="1359"/>
      <c r="MJK2358" s="1359"/>
      <c r="MJL2358" s="1359"/>
      <c r="MJM2358" s="1359"/>
      <c r="MJN2358" s="1359"/>
      <c r="MJO2358" s="1359"/>
      <c r="MJP2358" s="1359"/>
      <c r="MJQ2358" s="1359"/>
      <c r="MJR2358" s="1359"/>
      <c r="MJS2358" s="1359"/>
      <c r="MJT2358" s="1359"/>
      <c r="MJU2358" s="1359"/>
      <c r="MJV2358" s="1359"/>
      <c r="MJW2358" s="1359"/>
      <c r="MJX2358" s="1359"/>
      <c r="MJY2358" s="1359"/>
      <c r="MJZ2358" s="1359"/>
      <c r="MKA2358" s="1359"/>
      <c r="MKB2358" s="1359"/>
      <c r="MKC2358" s="1359"/>
      <c r="MKD2358" s="1359"/>
      <c r="MKE2358" s="1359"/>
      <c r="MKF2358" s="1359"/>
      <c r="MKG2358" s="1359"/>
      <c r="MKH2358" s="1359"/>
      <c r="MKI2358" s="1359"/>
      <c r="MKJ2358" s="1359"/>
      <c r="MKK2358" s="1359"/>
      <c r="MKL2358" s="1359"/>
      <c r="MKM2358" s="1359"/>
      <c r="MKN2358" s="1359"/>
      <c r="MKO2358" s="1359"/>
      <c r="MKP2358" s="1359"/>
      <c r="MKQ2358" s="1359"/>
      <c r="MKR2358" s="1359"/>
      <c r="MKS2358" s="1359"/>
      <c r="MKT2358" s="1359"/>
      <c r="MKU2358" s="1359"/>
      <c r="MKV2358" s="1359"/>
      <c r="MKW2358" s="1359"/>
      <c r="MKX2358" s="1359"/>
      <c r="MKY2358" s="1359"/>
      <c r="MKZ2358" s="1359"/>
      <c r="MLA2358" s="1359"/>
      <c r="MLB2358" s="1359"/>
      <c r="MLC2358" s="1359"/>
      <c r="MLD2358" s="1359"/>
      <c r="MLE2358" s="1359"/>
      <c r="MLF2358" s="1359"/>
      <c r="MLG2358" s="1359"/>
      <c r="MLH2358" s="1359"/>
      <c r="MLI2358" s="1359"/>
      <c r="MLJ2358" s="1359"/>
      <c r="MLK2358" s="1359"/>
      <c r="MLL2358" s="1359"/>
      <c r="MLM2358" s="1359"/>
      <c r="MLN2358" s="1359"/>
      <c r="MLO2358" s="1359"/>
      <c r="MLP2358" s="1359"/>
      <c r="MLQ2358" s="1359"/>
      <c r="MLR2358" s="1359"/>
      <c r="MLS2358" s="1359"/>
      <c r="MLT2358" s="1359"/>
      <c r="MLU2358" s="1359"/>
      <c r="MLV2358" s="1359"/>
      <c r="MLW2358" s="1359"/>
      <c r="MLX2358" s="1359"/>
      <c r="MLY2358" s="1359"/>
      <c r="MLZ2358" s="1359"/>
      <c r="MMA2358" s="1359"/>
      <c r="MMB2358" s="1359"/>
      <c r="MMC2358" s="1359"/>
      <c r="MMD2358" s="1359"/>
      <c r="MME2358" s="1359"/>
      <c r="MMF2358" s="1359"/>
      <c r="MMG2358" s="1359"/>
      <c r="MMH2358" s="1359"/>
      <c r="MMI2358" s="1359"/>
      <c r="MMJ2358" s="1359"/>
      <c r="MMK2358" s="1359"/>
      <c r="MML2358" s="1359"/>
      <c r="MMM2358" s="1359"/>
      <c r="MMN2358" s="1359"/>
      <c r="MMO2358" s="1359"/>
      <c r="MMP2358" s="1359"/>
      <c r="MMQ2358" s="1359"/>
      <c r="MMR2358" s="1359"/>
      <c r="MMS2358" s="1359"/>
      <c r="MMT2358" s="1359"/>
      <c r="MMU2358" s="1359"/>
      <c r="MMV2358" s="1359"/>
      <c r="MMW2358" s="1359"/>
      <c r="MMX2358" s="1359"/>
      <c r="MMY2358" s="1359"/>
      <c r="MMZ2358" s="1359"/>
      <c r="MNA2358" s="1359"/>
      <c r="MNB2358" s="1359"/>
      <c r="MNC2358" s="1359"/>
      <c r="MND2358" s="1359"/>
      <c r="MNE2358" s="1359"/>
      <c r="MNF2358" s="1359"/>
      <c r="MNG2358" s="1359"/>
      <c r="MNH2358" s="1359"/>
      <c r="MNI2358" s="1359"/>
      <c r="MNJ2358" s="1359"/>
      <c r="MNK2358" s="1359"/>
      <c r="MNL2358" s="1359"/>
      <c r="MNM2358" s="1359"/>
      <c r="MNN2358" s="1359"/>
      <c r="MNO2358" s="1359"/>
      <c r="MNP2358" s="1359"/>
      <c r="MNQ2358" s="1359"/>
      <c r="MNR2358" s="1359"/>
      <c r="MNS2358" s="1359"/>
      <c r="MNT2358" s="1359"/>
      <c r="MNU2358" s="1359"/>
      <c r="MNV2358" s="1359"/>
      <c r="MNW2358" s="1359"/>
      <c r="MNX2358" s="1359"/>
      <c r="MNY2358" s="1359"/>
      <c r="MNZ2358" s="1359"/>
      <c r="MOA2358" s="1359"/>
      <c r="MOB2358" s="1359"/>
      <c r="MOC2358" s="1359"/>
      <c r="MOD2358" s="1359"/>
      <c r="MOE2358" s="1359"/>
      <c r="MOF2358" s="1359"/>
      <c r="MOG2358" s="1359"/>
      <c r="MOH2358" s="1359"/>
      <c r="MOI2358" s="1359"/>
      <c r="MOJ2358" s="1359"/>
      <c r="MOK2358" s="1359"/>
      <c r="MOL2358" s="1359"/>
      <c r="MOM2358" s="1359"/>
      <c r="MON2358" s="1359"/>
      <c r="MOO2358" s="1359"/>
      <c r="MOP2358" s="1359"/>
      <c r="MOQ2358" s="1359"/>
      <c r="MOR2358" s="1359"/>
      <c r="MOS2358" s="1359"/>
      <c r="MOT2358" s="1359"/>
      <c r="MOU2358" s="1359"/>
      <c r="MOV2358" s="1359"/>
      <c r="MOW2358" s="1359"/>
      <c r="MOX2358" s="1359"/>
      <c r="MOY2358" s="1359"/>
      <c r="MOZ2358" s="1359"/>
      <c r="MPA2358" s="1359"/>
      <c r="MPB2358" s="1359"/>
      <c r="MPC2358" s="1359"/>
      <c r="MPD2358" s="1359"/>
      <c r="MPE2358" s="1359"/>
      <c r="MPF2358" s="1359"/>
      <c r="MPG2358" s="1359"/>
      <c r="MPH2358" s="1359"/>
      <c r="MPI2358" s="1359"/>
      <c r="MPJ2358" s="1359"/>
      <c r="MPK2358" s="1359"/>
      <c r="MPL2358" s="1359"/>
      <c r="MPM2358" s="1359"/>
      <c r="MPN2358" s="1359"/>
      <c r="MPO2358" s="1359"/>
      <c r="MPP2358" s="1359"/>
      <c r="MPQ2358" s="1359"/>
      <c r="MPR2358" s="1359"/>
      <c r="MPS2358" s="1359"/>
      <c r="MPT2358" s="1359"/>
      <c r="MPU2358" s="1359"/>
      <c r="MPV2358" s="1359"/>
      <c r="MPW2358" s="1359"/>
      <c r="MPX2358" s="1359"/>
      <c r="MPY2358" s="1359"/>
      <c r="MPZ2358" s="1359"/>
      <c r="MQA2358" s="1359"/>
      <c r="MQB2358" s="1359"/>
      <c r="MQC2358" s="1359"/>
      <c r="MQD2358" s="1359"/>
      <c r="MQE2358" s="1359"/>
      <c r="MQF2358" s="1359"/>
      <c r="MQG2358" s="1359"/>
      <c r="MQH2358" s="1359"/>
      <c r="MQI2358" s="1359"/>
      <c r="MQJ2358" s="1359"/>
      <c r="MQK2358" s="1359"/>
      <c r="MQL2358" s="1359"/>
      <c r="MQM2358" s="1359"/>
      <c r="MQN2358" s="1359"/>
      <c r="MQO2358" s="1359"/>
      <c r="MQP2358" s="1359"/>
      <c r="MQQ2358" s="1359"/>
      <c r="MQR2358" s="1359"/>
      <c r="MQS2358" s="1359"/>
      <c r="MQT2358" s="1359"/>
      <c r="MQU2358" s="1359"/>
      <c r="MQV2358" s="1359"/>
      <c r="MQW2358" s="1359"/>
      <c r="MQX2358" s="1359"/>
      <c r="MQY2358" s="1359"/>
      <c r="MQZ2358" s="1359"/>
      <c r="MRA2358" s="1359"/>
      <c r="MRB2358" s="1359"/>
      <c r="MRC2358" s="1359"/>
      <c r="MRD2358" s="1359"/>
      <c r="MRE2358" s="1359"/>
      <c r="MRF2358" s="1359"/>
      <c r="MRG2358" s="1359"/>
      <c r="MRH2358" s="1359"/>
      <c r="MRI2358" s="1359"/>
      <c r="MRJ2358" s="1359"/>
      <c r="MRK2358" s="1359"/>
      <c r="MRL2358" s="1359"/>
      <c r="MRM2358" s="1359"/>
      <c r="MRN2358" s="1359"/>
      <c r="MRO2358" s="1359"/>
      <c r="MRP2358" s="1359"/>
      <c r="MRQ2358" s="1359"/>
      <c r="MRR2358" s="1359"/>
      <c r="MRS2358" s="1359"/>
      <c r="MRT2358" s="1359"/>
      <c r="MRU2358" s="1359"/>
      <c r="MRV2358" s="1359"/>
      <c r="MRW2358" s="1359"/>
      <c r="MRX2358" s="1359"/>
      <c r="MRY2358" s="1359"/>
      <c r="MRZ2358" s="1359"/>
      <c r="MSA2358" s="1359"/>
      <c r="MSB2358" s="1359"/>
      <c r="MSC2358" s="1359"/>
      <c r="MSD2358" s="1359"/>
      <c r="MSE2358" s="1359"/>
      <c r="MSF2358" s="1359"/>
      <c r="MSG2358" s="1359"/>
      <c r="MSH2358" s="1359"/>
      <c r="MSI2358" s="1359"/>
      <c r="MSJ2358" s="1359"/>
      <c r="MSK2358" s="1359"/>
      <c r="MSL2358" s="1359"/>
      <c r="MSM2358" s="1359"/>
      <c r="MSN2358" s="1359"/>
      <c r="MSO2358" s="1359"/>
      <c r="MSP2358" s="1359"/>
      <c r="MSQ2358" s="1359"/>
      <c r="MSR2358" s="1359"/>
      <c r="MSS2358" s="1359"/>
      <c r="MST2358" s="1359"/>
      <c r="MSU2358" s="1359"/>
      <c r="MSV2358" s="1359"/>
      <c r="MSW2358" s="1359"/>
      <c r="MSX2358" s="1359"/>
      <c r="MSY2358" s="1359"/>
      <c r="MSZ2358" s="1359"/>
      <c r="MTA2358" s="1359"/>
      <c r="MTB2358" s="1359"/>
      <c r="MTC2358" s="1359"/>
      <c r="MTD2358" s="1359"/>
      <c r="MTE2358" s="1359"/>
      <c r="MTF2358" s="1359"/>
      <c r="MTG2358" s="1359"/>
      <c r="MTH2358" s="1359"/>
      <c r="MTI2358" s="1359"/>
      <c r="MTJ2358" s="1359"/>
      <c r="MTK2358" s="1359"/>
      <c r="MTL2358" s="1359"/>
      <c r="MTM2358" s="1359"/>
      <c r="MTN2358" s="1359"/>
      <c r="MTO2358" s="1359"/>
      <c r="MTP2358" s="1359"/>
      <c r="MTQ2358" s="1359"/>
      <c r="MTR2358" s="1359"/>
      <c r="MTS2358" s="1359"/>
      <c r="MTT2358" s="1359"/>
      <c r="MTU2358" s="1359"/>
      <c r="MTV2358" s="1359"/>
      <c r="MTW2358" s="1359"/>
      <c r="MTX2358" s="1359"/>
      <c r="MTY2358" s="1359"/>
      <c r="MTZ2358" s="1359"/>
      <c r="MUA2358" s="1359"/>
      <c r="MUB2358" s="1359"/>
      <c r="MUC2358" s="1359"/>
      <c r="MUD2358" s="1359"/>
      <c r="MUE2358" s="1359"/>
      <c r="MUF2358" s="1359"/>
      <c r="MUG2358" s="1359"/>
      <c r="MUH2358" s="1359"/>
      <c r="MUI2358" s="1359"/>
      <c r="MUJ2358" s="1359"/>
      <c r="MUK2358" s="1359"/>
      <c r="MUL2358" s="1359"/>
      <c r="MUM2358" s="1359"/>
      <c r="MUN2358" s="1359"/>
      <c r="MUO2358" s="1359"/>
      <c r="MUP2358" s="1359"/>
      <c r="MUQ2358" s="1359"/>
      <c r="MUR2358" s="1359"/>
      <c r="MUS2358" s="1359"/>
      <c r="MUT2358" s="1359"/>
      <c r="MUU2358" s="1359"/>
      <c r="MUV2358" s="1359"/>
      <c r="MUW2358" s="1359"/>
      <c r="MUX2358" s="1359"/>
      <c r="MUY2358" s="1359"/>
      <c r="MUZ2358" s="1359"/>
      <c r="MVA2358" s="1359"/>
      <c r="MVB2358" s="1359"/>
      <c r="MVC2358" s="1359"/>
      <c r="MVD2358" s="1359"/>
      <c r="MVE2358" s="1359"/>
      <c r="MVF2358" s="1359"/>
      <c r="MVG2358" s="1359"/>
      <c r="MVH2358" s="1359"/>
      <c r="MVI2358" s="1359"/>
      <c r="MVJ2358" s="1359"/>
      <c r="MVK2358" s="1359"/>
      <c r="MVL2358" s="1359"/>
      <c r="MVM2358" s="1359"/>
      <c r="MVN2358" s="1359"/>
      <c r="MVO2358" s="1359"/>
      <c r="MVP2358" s="1359"/>
      <c r="MVQ2358" s="1359"/>
      <c r="MVR2358" s="1359"/>
      <c r="MVS2358" s="1359"/>
      <c r="MVT2358" s="1359"/>
      <c r="MVU2358" s="1359"/>
      <c r="MVV2358" s="1359"/>
      <c r="MVW2358" s="1359"/>
      <c r="MVX2358" s="1359"/>
      <c r="MVY2358" s="1359"/>
      <c r="MVZ2358" s="1359"/>
      <c r="MWA2358" s="1359"/>
      <c r="MWB2358" s="1359"/>
      <c r="MWC2358" s="1359"/>
      <c r="MWD2358" s="1359"/>
      <c r="MWE2358" s="1359"/>
      <c r="MWF2358" s="1359"/>
      <c r="MWG2358" s="1359"/>
      <c r="MWH2358" s="1359"/>
      <c r="MWI2358" s="1359"/>
      <c r="MWJ2358" s="1359"/>
      <c r="MWK2358" s="1359"/>
      <c r="MWL2358" s="1359"/>
      <c r="MWM2358" s="1359"/>
      <c r="MWN2358" s="1359"/>
      <c r="MWO2358" s="1359"/>
      <c r="MWP2358" s="1359"/>
      <c r="MWQ2358" s="1359"/>
      <c r="MWR2358" s="1359"/>
      <c r="MWS2358" s="1359"/>
      <c r="MWT2358" s="1359"/>
      <c r="MWU2358" s="1359"/>
      <c r="MWV2358" s="1359"/>
      <c r="MWW2358" s="1359"/>
      <c r="MWX2358" s="1359"/>
      <c r="MWY2358" s="1359"/>
      <c r="MWZ2358" s="1359"/>
      <c r="MXA2358" s="1359"/>
      <c r="MXB2358" s="1359"/>
      <c r="MXC2358" s="1359"/>
      <c r="MXD2358" s="1359"/>
      <c r="MXE2358" s="1359"/>
      <c r="MXF2358" s="1359"/>
      <c r="MXG2358" s="1359"/>
      <c r="MXH2358" s="1359"/>
      <c r="MXI2358" s="1359"/>
      <c r="MXJ2358" s="1359"/>
      <c r="MXK2358" s="1359"/>
      <c r="MXL2358" s="1359"/>
      <c r="MXM2358" s="1359"/>
      <c r="MXN2358" s="1359"/>
      <c r="MXO2358" s="1359"/>
      <c r="MXP2358" s="1359"/>
      <c r="MXQ2358" s="1359"/>
      <c r="MXR2358" s="1359"/>
      <c r="MXS2358" s="1359"/>
      <c r="MXT2358" s="1359"/>
      <c r="MXU2358" s="1359"/>
      <c r="MXV2358" s="1359"/>
      <c r="MXW2358" s="1359"/>
      <c r="MXX2358" s="1359"/>
      <c r="MXY2358" s="1359"/>
      <c r="MXZ2358" s="1359"/>
      <c r="MYA2358" s="1359"/>
      <c r="MYB2358" s="1359"/>
      <c r="MYC2358" s="1359"/>
      <c r="MYD2358" s="1359"/>
      <c r="MYE2358" s="1359"/>
      <c r="MYF2358" s="1359"/>
      <c r="MYG2358" s="1359"/>
      <c r="MYH2358" s="1359"/>
      <c r="MYI2358" s="1359"/>
      <c r="MYJ2358" s="1359"/>
      <c r="MYK2358" s="1359"/>
      <c r="MYL2358" s="1359"/>
      <c r="MYM2358" s="1359"/>
      <c r="MYN2358" s="1359"/>
      <c r="MYO2358" s="1359"/>
      <c r="MYP2358" s="1359"/>
      <c r="MYQ2358" s="1359"/>
      <c r="MYR2358" s="1359"/>
      <c r="MYS2358" s="1359"/>
      <c r="MYT2358" s="1359"/>
      <c r="MYU2358" s="1359"/>
      <c r="MYV2358" s="1359"/>
      <c r="MYW2358" s="1359"/>
      <c r="MYX2358" s="1359"/>
      <c r="MYY2358" s="1359"/>
      <c r="MYZ2358" s="1359"/>
      <c r="MZA2358" s="1359"/>
      <c r="MZB2358" s="1359"/>
      <c r="MZC2358" s="1359"/>
      <c r="MZD2358" s="1359"/>
      <c r="MZE2358" s="1359"/>
      <c r="MZF2358" s="1359"/>
      <c r="MZG2358" s="1359"/>
      <c r="MZH2358" s="1359"/>
      <c r="MZI2358" s="1359"/>
      <c r="MZJ2358" s="1359"/>
      <c r="MZK2358" s="1359"/>
      <c r="MZL2358" s="1359"/>
      <c r="MZM2358" s="1359"/>
      <c r="MZN2358" s="1359"/>
      <c r="MZO2358" s="1359"/>
      <c r="MZP2358" s="1359"/>
      <c r="MZQ2358" s="1359"/>
      <c r="MZR2358" s="1359"/>
      <c r="MZS2358" s="1359"/>
      <c r="MZT2358" s="1359"/>
      <c r="MZU2358" s="1359"/>
      <c r="MZV2358" s="1359"/>
      <c r="MZW2358" s="1359"/>
      <c r="MZX2358" s="1359"/>
      <c r="MZY2358" s="1359"/>
      <c r="MZZ2358" s="1359"/>
      <c r="NAA2358" s="1359"/>
      <c r="NAB2358" s="1359"/>
      <c r="NAC2358" s="1359"/>
      <c r="NAD2358" s="1359"/>
      <c r="NAE2358" s="1359"/>
      <c r="NAF2358" s="1359"/>
      <c r="NAG2358" s="1359"/>
      <c r="NAH2358" s="1359"/>
      <c r="NAI2358" s="1359"/>
      <c r="NAJ2358" s="1359"/>
      <c r="NAK2358" s="1359"/>
      <c r="NAL2358" s="1359"/>
      <c r="NAM2358" s="1359"/>
      <c r="NAN2358" s="1359"/>
      <c r="NAO2358" s="1359"/>
      <c r="NAP2358" s="1359"/>
      <c r="NAQ2358" s="1359"/>
      <c r="NAR2358" s="1359"/>
      <c r="NAS2358" s="1359"/>
      <c r="NAT2358" s="1359"/>
      <c r="NAU2358" s="1359"/>
      <c r="NAV2358" s="1359"/>
      <c r="NAW2358" s="1359"/>
      <c r="NAX2358" s="1359"/>
      <c r="NAY2358" s="1359"/>
      <c r="NAZ2358" s="1359"/>
      <c r="NBA2358" s="1359"/>
      <c r="NBB2358" s="1359"/>
      <c r="NBC2358" s="1359"/>
      <c r="NBD2358" s="1359"/>
      <c r="NBE2358" s="1359"/>
      <c r="NBF2358" s="1359"/>
      <c r="NBG2358" s="1359"/>
      <c r="NBH2358" s="1359"/>
      <c r="NBI2358" s="1359"/>
      <c r="NBJ2358" s="1359"/>
      <c r="NBK2358" s="1359"/>
      <c r="NBL2358" s="1359"/>
      <c r="NBM2358" s="1359"/>
      <c r="NBN2358" s="1359"/>
      <c r="NBO2358" s="1359"/>
      <c r="NBP2358" s="1359"/>
      <c r="NBQ2358" s="1359"/>
      <c r="NBR2358" s="1359"/>
      <c r="NBS2358" s="1359"/>
      <c r="NBT2358" s="1359"/>
      <c r="NBU2358" s="1359"/>
      <c r="NBV2358" s="1359"/>
      <c r="NBW2358" s="1359"/>
      <c r="NBX2358" s="1359"/>
      <c r="NBY2358" s="1359"/>
      <c r="NBZ2358" s="1359"/>
      <c r="NCA2358" s="1359"/>
      <c r="NCB2358" s="1359"/>
      <c r="NCC2358" s="1359"/>
      <c r="NCD2358" s="1359"/>
      <c r="NCE2358" s="1359"/>
      <c r="NCF2358" s="1359"/>
      <c r="NCG2358" s="1359"/>
      <c r="NCH2358" s="1359"/>
      <c r="NCI2358" s="1359"/>
      <c r="NCJ2358" s="1359"/>
      <c r="NCK2358" s="1359"/>
      <c r="NCL2358" s="1359"/>
      <c r="NCM2358" s="1359"/>
      <c r="NCN2358" s="1359"/>
      <c r="NCO2358" s="1359"/>
      <c r="NCP2358" s="1359"/>
      <c r="NCQ2358" s="1359"/>
      <c r="NCR2358" s="1359"/>
      <c r="NCS2358" s="1359"/>
      <c r="NCT2358" s="1359"/>
      <c r="NCU2358" s="1359"/>
      <c r="NCV2358" s="1359"/>
      <c r="NCW2358" s="1359"/>
      <c r="NCX2358" s="1359"/>
      <c r="NCY2358" s="1359"/>
      <c r="NCZ2358" s="1359"/>
      <c r="NDA2358" s="1359"/>
      <c r="NDB2358" s="1359"/>
      <c r="NDC2358" s="1359"/>
      <c r="NDD2358" s="1359"/>
      <c r="NDE2358" s="1359"/>
      <c r="NDF2358" s="1359"/>
      <c r="NDG2358" s="1359"/>
      <c r="NDH2358" s="1359"/>
      <c r="NDI2358" s="1359"/>
      <c r="NDJ2358" s="1359"/>
      <c r="NDK2358" s="1359"/>
      <c r="NDL2358" s="1359"/>
      <c r="NDM2358" s="1359"/>
      <c r="NDN2358" s="1359"/>
      <c r="NDO2358" s="1359"/>
      <c r="NDP2358" s="1359"/>
      <c r="NDQ2358" s="1359"/>
      <c r="NDR2358" s="1359"/>
      <c r="NDS2358" s="1359"/>
      <c r="NDT2358" s="1359"/>
      <c r="NDU2358" s="1359"/>
      <c r="NDV2358" s="1359"/>
      <c r="NDW2358" s="1359"/>
      <c r="NDX2358" s="1359"/>
      <c r="NDY2358" s="1359"/>
      <c r="NDZ2358" s="1359"/>
      <c r="NEA2358" s="1359"/>
      <c r="NEB2358" s="1359"/>
      <c r="NEC2358" s="1359"/>
      <c r="NED2358" s="1359"/>
      <c r="NEE2358" s="1359"/>
      <c r="NEF2358" s="1359"/>
      <c r="NEG2358" s="1359"/>
      <c r="NEH2358" s="1359"/>
      <c r="NEI2358" s="1359"/>
      <c r="NEJ2358" s="1359"/>
      <c r="NEK2358" s="1359"/>
      <c r="NEL2358" s="1359"/>
      <c r="NEM2358" s="1359"/>
      <c r="NEN2358" s="1359"/>
      <c r="NEO2358" s="1359"/>
      <c r="NEP2358" s="1359"/>
      <c r="NEQ2358" s="1359"/>
      <c r="NER2358" s="1359"/>
      <c r="NES2358" s="1359"/>
      <c r="NET2358" s="1359"/>
      <c r="NEU2358" s="1359"/>
      <c r="NEV2358" s="1359"/>
      <c r="NEW2358" s="1359"/>
      <c r="NEX2358" s="1359"/>
      <c r="NEY2358" s="1359"/>
      <c r="NEZ2358" s="1359"/>
      <c r="NFA2358" s="1359"/>
      <c r="NFB2358" s="1359"/>
      <c r="NFC2358" s="1359"/>
      <c r="NFD2358" s="1359"/>
      <c r="NFE2358" s="1359"/>
      <c r="NFF2358" s="1359"/>
      <c r="NFG2358" s="1359"/>
      <c r="NFH2358" s="1359"/>
      <c r="NFI2358" s="1359"/>
      <c r="NFJ2358" s="1359"/>
      <c r="NFK2358" s="1359"/>
      <c r="NFL2358" s="1359"/>
      <c r="NFM2358" s="1359"/>
      <c r="NFN2358" s="1359"/>
      <c r="NFO2358" s="1359"/>
      <c r="NFP2358" s="1359"/>
      <c r="NFQ2358" s="1359"/>
      <c r="NFR2358" s="1359"/>
      <c r="NFS2358" s="1359"/>
      <c r="NFT2358" s="1359"/>
      <c r="NFU2358" s="1359"/>
      <c r="NFV2358" s="1359"/>
      <c r="NFW2358" s="1359"/>
      <c r="NFX2358" s="1359"/>
      <c r="NFY2358" s="1359"/>
      <c r="NFZ2358" s="1359"/>
      <c r="NGA2358" s="1359"/>
      <c r="NGB2358" s="1359"/>
      <c r="NGC2358" s="1359"/>
      <c r="NGD2358" s="1359"/>
      <c r="NGE2358" s="1359"/>
      <c r="NGF2358" s="1359"/>
      <c r="NGG2358" s="1359"/>
      <c r="NGH2358" s="1359"/>
      <c r="NGI2358" s="1359"/>
      <c r="NGJ2358" s="1359"/>
      <c r="NGK2358" s="1359"/>
      <c r="NGL2358" s="1359"/>
      <c r="NGM2358" s="1359"/>
      <c r="NGN2358" s="1359"/>
      <c r="NGO2358" s="1359"/>
      <c r="NGP2358" s="1359"/>
      <c r="NGQ2358" s="1359"/>
      <c r="NGR2358" s="1359"/>
      <c r="NGS2358" s="1359"/>
      <c r="NGT2358" s="1359"/>
      <c r="NGU2358" s="1359"/>
      <c r="NGV2358" s="1359"/>
      <c r="NGW2358" s="1359"/>
      <c r="NGX2358" s="1359"/>
      <c r="NGY2358" s="1359"/>
      <c r="NGZ2358" s="1359"/>
      <c r="NHA2358" s="1359"/>
      <c r="NHB2358" s="1359"/>
      <c r="NHC2358" s="1359"/>
      <c r="NHD2358" s="1359"/>
      <c r="NHE2358" s="1359"/>
      <c r="NHF2358" s="1359"/>
      <c r="NHG2358" s="1359"/>
      <c r="NHH2358" s="1359"/>
      <c r="NHI2358" s="1359"/>
      <c r="NHJ2358" s="1359"/>
      <c r="NHK2358" s="1359"/>
      <c r="NHL2358" s="1359"/>
      <c r="NHM2358" s="1359"/>
      <c r="NHN2358" s="1359"/>
      <c r="NHO2358" s="1359"/>
      <c r="NHP2358" s="1359"/>
      <c r="NHQ2358" s="1359"/>
      <c r="NHR2358" s="1359"/>
      <c r="NHS2358" s="1359"/>
      <c r="NHT2358" s="1359"/>
      <c r="NHU2358" s="1359"/>
      <c r="NHV2358" s="1359"/>
      <c r="NHW2358" s="1359"/>
      <c r="NHX2358" s="1359"/>
      <c r="NHY2358" s="1359"/>
      <c r="NHZ2358" s="1359"/>
      <c r="NIA2358" s="1359"/>
      <c r="NIB2358" s="1359"/>
      <c r="NIC2358" s="1359"/>
      <c r="NID2358" s="1359"/>
      <c r="NIE2358" s="1359"/>
      <c r="NIF2358" s="1359"/>
      <c r="NIG2358" s="1359"/>
      <c r="NIH2358" s="1359"/>
      <c r="NII2358" s="1359"/>
      <c r="NIJ2358" s="1359"/>
      <c r="NIK2358" s="1359"/>
      <c r="NIL2358" s="1359"/>
      <c r="NIM2358" s="1359"/>
      <c r="NIN2358" s="1359"/>
      <c r="NIO2358" s="1359"/>
      <c r="NIP2358" s="1359"/>
      <c r="NIQ2358" s="1359"/>
      <c r="NIR2358" s="1359"/>
      <c r="NIS2358" s="1359"/>
      <c r="NIT2358" s="1359"/>
      <c r="NIU2358" s="1359"/>
      <c r="NIV2358" s="1359"/>
      <c r="NIW2358" s="1359"/>
      <c r="NIX2358" s="1359"/>
      <c r="NIY2358" s="1359"/>
      <c r="NIZ2358" s="1359"/>
      <c r="NJA2358" s="1359"/>
      <c r="NJB2358" s="1359"/>
      <c r="NJC2358" s="1359"/>
      <c r="NJD2358" s="1359"/>
      <c r="NJE2358" s="1359"/>
      <c r="NJF2358" s="1359"/>
      <c r="NJG2358" s="1359"/>
      <c r="NJH2358" s="1359"/>
      <c r="NJI2358" s="1359"/>
      <c r="NJJ2358" s="1359"/>
      <c r="NJK2358" s="1359"/>
      <c r="NJL2358" s="1359"/>
      <c r="NJM2358" s="1359"/>
      <c r="NJN2358" s="1359"/>
      <c r="NJO2358" s="1359"/>
      <c r="NJP2358" s="1359"/>
      <c r="NJQ2358" s="1359"/>
      <c r="NJR2358" s="1359"/>
      <c r="NJS2358" s="1359"/>
      <c r="NJT2358" s="1359"/>
      <c r="NJU2358" s="1359"/>
      <c r="NJV2358" s="1359"/>
      <c r="NJW2358" s="1359"/>
      <c r="NJX2358" s="1359"/>
      <c r="NJY2358" s="1359"/>
      <c r="NJZ2358" s="1359"/>
      <c r="NKA2358" s="1359"/>
      <c r="NKB2358" s="1359"/>
      <c r="NKC2358" s="1359"/>
      <c r="NKD2358" s="1359"/>
      <c r="NKE2358" s="1359"/>
      <c r="NKF2358" s="1359"/>
      <c r="NKG2358" s="1359"/>
      <c r="NKH2358" s="1359"/>
      <c r="NKI2358" s="1359"/>
      <c r="NKJ2358" s="1359"/>
      <c r="NKK2358" s="1359"/>
      <c r="NKL2358" s="1359"/>
      <c r="NKM2358" s="1359"/>
      <c r="NKN2358" s="1359"/>
      <c r="NKO2358" s="1359"/>
      <c r="NKP2358" s="1359"/>
      <c r="NKQ2358" s="1359"/>
      <c r="NKR2358" s="1359"/>
      <c r="NKS2358" s="1359"/>
      <c r="NKT2358" s="1359"/>
      <c r="NKU2358" s="1359"/>
      <c r="NKV2358" s="1359"/>
      <c r="NKW2358" s="1359"/>
      <c r="NKX2358" s="1359"/>
      <c r="NKY2358" s="1359"/>
      <c r="NKZ2358" s="1359"/>
      <c r="NLA2358" s="1359"/>
      <c r="NLB2358" s="1359"/>
      <c r="NLC2358" s="1359"/>
      <c r="NLD2358" s="1359"/>
      <c r="NLE2358" s="1359"/>
      <c r="NLF2358" s="1359"/>
      <c r="NLG2358" s="1359"/>
      <c r="NLH2358" s="1359"/>
      <c r="NLI2358" s="1359"/>
      <c r="NLJ2358" s="1359"/>
      <c r="NLK2358" s="1359"/>
      <c r="NLL2358" s="1359"/>
      <c r="NLM2358" s="1359"/>
      <c r="NLN2358" s="1359"/>
      <c r="NLO2358" s="1359"/>
      <c r="NLP2358" s="1359"/>
      <c r="NLQ2358" s="1359"/>
      <c r="NLR2358" s="1359"/>
      <c r="NLS2358" s="1359"/>
      <c r="NLT2358" s="1359"/>
      <c r="NLU2358" s="1359"/>
      <c r="NLV2358" s="1359"/>
      <c r="NLW2358" s="1359"/>
      <c r="NLX2358" s="1359"/>
      <c r="NLY2358" s="1359"/>
      <c r="NLZ2358" s="1359"/>
      <c r="NMA2358" s="1359"/>
      <c r="NMB2358" s="1359"/>
      <c r="NMC2358" s="1359"/>
      <c r="NMD2358" s="1359"/>
      <c r="NME2358" s="1359"/>
      <c r="NMF2358" s="1359"/>
      <c r="NMG2358" s="1359"/>
      <c r="NMH2358" s="1359"/>
      <c r="NMI2358" s="1359"/>
      <c r="NMJ2358" s="1359"/>
      <c r="NMK2358" s="1359"/>
      <c r="NML2358" s="1359"/>
      <c r="NMM2358" s="1359"/>
      <c r="NMN2358" s="1359"/>
      <c r="NMO2358" s="1359"/>
      <c r="NMP2358" s="1359"/>
      <c r="NMQ2358" s="1359"/>
      <c r="NMR2358" s="1359"/>
      <c r="NMS2358" s="1359"/>
      <c r="NMT2358" s="1359"/>
      <c r="NMU2358" s="1359"/>
      <c r="NMV2358" s="1359"/>
      <c r="NMW2358" s="1359"/>
      <c r="NMX2358" s="1359"/>
      <c r="NMY2358" s="1359"/>
      <c r="NMZ2358" s="1359"/>
      <c r="NNA2358" s="1359"/>
      <c r="NNB2358" s="1359"/>
      <c r="NNC2358" s="1359"/>
      <c r="NND2358" s="1359"/>
      <c r="NNE2358" s="1359"/>
      <c r="NNF2358" s="1359"/>
      <c r="NNG2358" s="1359"/>
      <c r="NNH2358" s="1359"/>
      <c r="NNI2358" s="1359"/>
      <c r="NNJ2358" s="1359"/>
      <c r="NNK2358" s="1359"/>
      <c r="NNL2358" s="1359"/>
      <c r="NNM2358" s="1359"/>
      <c r="NNN2358" s="1359"/>
      <c r="NNO2358" s="1359"/>
      <c r="NNP2358" s="1359"/>
      <c r="NNQ2358" s="1359"/>
      <c r="NNR2358" s="1359"/>
      <c r="NNS2358" s="1359"/>
      <c r="NNT2358" s="1359"/>
      <c r="NNU2358" s="1359"/>
      <c r="NNV2358" s="1359"/>
      <c r="NNW2358" s="1359"/>
      <c r="NNX2358" s="1359"/>
      <c r="NNY2358" s="1359"/>
      <c r="NNZ2358" s="1359"/>
      <c r="NOA2358" s="1359"/>
      <c r="NOB2358" s="1359"/>
      <c r="NOC2358" s="1359"/>
      <c r="NOD2358" s="1359"/>
      <c r="NOE2358" s="1359"/>
      <c r="NOF2358" s="1359"/>
      <c r="NOG2358" s="1359"/>
      <c r="NOH2358" s="1359"/>
      <c r="NOI2358" s="1359"/>
      <c r="NOJ2358" s="1359"/>
      <c r="NOK2358" s="1359"/>
      <c r="NOL2358" s="1359"/>
      <c r="NOM2358" s="1359"/>
      <c r="NON2358" s="1359"/>
      <c r="NOO2358" s="1359"/>
      <c r="NOP2358" s="1359"/>
      <c r="NOQ2358" s="1359"/>
      <c r="NOR2358" s="1359"/>
      <c r="NOS2358" s="1359"/>
      <c r="NOT2358" s="1359"/>
      <c r="NOU2358" s="1359"/>
      <c r="NOV2358" s="1359"/>
      <c r="NOW2358" s="1359"/>
      <c r="NOX2358" s="1359"/>
      <c r="NOY2358" s="1359"/>
      <c r="NOZ2358" s="1359"/>
      <c r="NPA2358" s="1359"/>
      <c r="NPB2358" s="1359"/>
      <c r="NPC2358" s="1359"/>
      <c r="NPD2358" s="1359"/>
      <c r="NPE2358" s="1359"/>
      <c r="NPF2358" s="1359"/>
      <c r="NPG2358" s="1359"/>
      <c r="NPH2358" s="1359"/>
      <c r="NPI2358" s="1359"/>
      <c r="NPJ2358" s="1359"/>
      <c r="NPK2358" s="1359"/>
      <c r="NPL2358" s="1359"/>
      <c r="NPM2358" s="1359"/>
      <c r="NPN2358" s="1359"/>
      <c r="NPO2358" s="1359"/>
      <c r="NPP2358" s="1359"/>
      <c r="NPQ2358" s="1359"/>
      <c r="NPR2358" s="1359"/>
      <c r="NPS2358" s="1359"/>
      <c r="NPT2358" s="1359"/>
      <c r="NPU2358" s="1359"/>
      <c r="NPV2358" s="1359"/>
      <c r="NPW2358" s="1359"/>
      <c r="NPX2358" s="1359"/>
      <c r="NPY2358" s="1359"/>
      <c r="NPZ2358" s="1359"/>
      <c r="NQA2358" s="1359"/>
      <c r="NQB2358" s="1359"/>
      <c r="NQC2358" s="1359"/>
      <c r="NQD2358" s="1359"/>
      <c r="NQE2358" s="1359"/>
      <c r="NQF2358" s="1359"/>
      <c r="NQG2358" s="1359"/>
      <c r="NQH2358" s="1359"/>
      <c r="NQI2358" s="1359"/>
      <c r="NQJ2358" s="1359"/>
      <c r="NQK2358" s="1359"/>
      <c r="NQL2358" s="1359"/>
      <c r="NQM2358" s="1359"/>
      <c r="NQN2358" s="1359"/>
      <c r="NQO2358" s="1359"/>
      <c r="NQP2358" s="1359"/>
      <c r="NQQ2358" s="1359"/>
      <c r="NQR2358" s="1359"/>
      <c r="NQS2358" s="1359"/>
      <c r="NQT2358" s="1359"/>
      <c r="NQU2358" s="1359"/>
      <c r="NQV2358" s="1359"/>
      <c r="NQW2358" s="1359"/>
      <c r="NQX2358" s="1359"/>
      <c r="NQY2358" s="1359"/>
      <c r="NQZ2358" s="1359"/>
      <c r="NRA2358" s="1359"/>
      <c r="NRB2358" s="1359"/>
      <c r="NRC2358" s="1359"/>
      <c r="NRD2358" s="1359"/>
      <c r="NRE2358" s="1359"/>
      <c r="NRF2358" s="1359"/>
      <c r="NRG2358" s="1359"/>
      <c r="NRH2358" s="1359"/>
      <c r="NRI2358" s="1359"/>
      <c r="NRJ2358" s="1359"/>
      <c r="NRK2358" s="1359"/>
      <c r="NRL2358" s="1359"/>
      <c r="NRM2358" s="1359"/>
      <c r="NRN2358" s="1359"/>
      <c r="NRO2358" s="1359"/>
      <c r="NRP2358" s="1359"/>
      <c r="NRQ2358" s="1359"/>
      <c r="NRR2358" s="1359"/>
      <c r="NRS2358" s="1359"/>
      <c r="NRT2358" s="1359"/>
      <c r="NRU2358" s="1359"/>
      <c r="NRV2358" s="1359"/>
      <c r="NRW2358" s="1359"/>
      <c r="NRX2358" s="1359"/>
      <c r="NRY2358" s="1359"/>
      <c r="NRZ2358" s="1359"/>
      <c r="NSA2358" s="1359"/>
      <c r="NSB2358" s="1359"/>
      <c r="NSC2358" s="1359"/>
      <c r="NSD2358" s="1359"/>
      <c r="NSE2358" s="1359"/>
      <c r="NSF2358" s="1359"/>
      <c r="NSG2358" s="1359"/>
      <c r="NSH2358" s="1359"/>
      <c r="NSI2358" s="1359"/>
      <c r="NSJ2358" s="1359"/>
      <c r="NSK2358" s="1359"/>
      <c r="NSL2358" s="1359"/>
      <c r="NSM2358" s="1359"/>
      <c r="NSN2358" s="1359"/>
      <c r="NSO2358" s="1359"/>
      <c r="NSP2358" s="1359"/>
      <c r="NSQ2358" s="1359"/>
      <c r="NSR2358" s="1359"/>
      <c r="NSS2358" s="1359"/>
      <c r="NST2358" s="1359"/>
      <c r="NSU2358" s="1359"/>
      <c r="NSV2358" s="1359"/>
      <c r="NSW2358" s="1359"/>
      <c r="NSX2358" s="1359"/>
      <c r="NSY2358" s="1359"/>
      <c r="NSZ2358" s="1359"/>
      <c r="NTA2358" s="1359"/>
      <c r="NTB2358" s="1359"/>
      <c r="NTC2358" s="1359"/>
      <c r="NTD2358" s="1359"/>
      <c r="NTE2358" s="1359"/>
      <c r="NTF2358" s="1359"/>
      <c r="NTG2358" s="1359"/>
      <c r="NTH2358" s="1359"/>
      <c r="NTI2358" s="1359"/>
      <c r="NTJ2358" s="1359"/>
      <c r="NTK2358" s="1359"/>
      <c r="NTL2358" s="1359"/>
      <c r="NTM2358" s="1359"/>
      <c r="NTN2358" s="1359"/>
      <c r="NTO2358" s="1359"/>
      <c r="NTP2358" s="1359"/>
      <c r="NTQ2358" s="1359"/>
      <c r="NTR2358" s="1359"/>
      <c r="NTS2358" s="1359"/>
      <c r="NTT2358" s="1359"/>
      <c r="NTU2358" s="1359"/>
      <c r="NTV2358" s="1359"/>
      <c r="NTW2358" s="1359"/>
      <c r="NTX2358" s="1359"/>
      <c r="NTY2358" s="1359"/>
      <c r="NTZ2358" s="1359"/>
      <c r="NUA2358" s="1359"/>
      <c r="NUB2358" s="1359"/>
      <c r="NUC2358" s="1359"/>
      <c r="NUD2358" s="1359"/>
      <c r="NUE2358" s="1359"/>
      <c r="NUF2358" s="1359"/>
      <c r="NUG2358" s="1359"/>
      <c r="NUH2358" s="1359"/>
      <c r="NUI2358" s="1359"/>
      <c r="NUJ2358" s="1359"/>
      <c r="NUK2358" s="1359"/>
      <c r="NUL2358" s="1359"/>
      <c r="NUM2358" s="1359"/>
      <c r="NUN2358" s="1359"/>
      <c r="NUO2358" s="1359"/>
      <c r="NUP2358" s="1359"/>
      <c r="NUQ2358" s="1359"/>
      <c r="NUR2358" s="1359"/>
      <c r="NUS2358" s="1359"/>
      <c r="NUT2358" s="1359"/>
      <c r="NUU2358" s="1359"/>
      <c r="NUV2358" s="1359"/>
      <c r="NUW2358" s="1359"/>
      <c r="NUX2358" s="1359"/>
      <c r="NUY2358" s="1359"/>
      <c r="NUZ2358" s="1359"/>
      <c r="NVA2358" s="1359"/>
      <c r="NVB2358" s="1359"/>
      <c r="NVC2358" s="1359"/>
      <c r="NVD2358" s="1359"/>
      <c r="NVE2358" s="1359"/>
      <c r="NVF2358" s="1359"/>
      <c r="NVG2358" s="1359"/>
      <c r="NVH2358" s="1359"/>
      <c r="NVI2358" s="1359"/>
      <c r="NVJ2358" s="1359"/>
      <c r="NVK2358" s="1359"/>
      <c r="NVL2358" s="1359"/>
      <c r="NVM2358" s="1359"/>
      <c r="NVN2358" s="1359"/>
      <c r="NVO2358" s="1359"/>
      <c r="NVP2358" s="1359"/>
      <c r="NVQ2358" s="1359"/>
      <c r="NVR2358" s="1359"/>
      <c r="NVS2358" s="1359"/>
      <c r="NVT2358" s="1359"/>
      <c r="NVU2358" s="1359"/>
      <c r="NVV2358" s="1359"/>
      <c r="NVW2358" s="1359"/>
      <c r="NVX2358" s="1359"/>
      <c r="NVY2358" s="1359"/>
      <c r="NVZ2358" s="1359"/>
      <c r="NWA2358" s="1359"/>
      <c r="NWB2358" s="1359"/>
      <c r="NWC2358" s="1359"/>
      <c r="NWD2358" s="1359"/>
      <c r="NWE2358" s="1359"/>
      <c r="NWF2358" s="1359"/>
      <c r="NWG2358" s="1359"/>
      <c r="NWH2358" s="1359"/>
      <c r="NWI2358" s="1359"/>
      <c r="NWJ2358" s="1359"/>
      <c r="NWK2358" s="1359"/>
      <c r="NWL2358" s="1359"/>
      <c r="NWM2358" s="1359"/>
      <c r="NWN2358" s="1359"/>
      <c r="NWO2358" s="1359"/>
      <c r="NWP2358" s="1359"/>
      <c r="NWQ2358" s="1359"/>
      <c r="NWR2358" s="1359"/>
      <c r="NWS2358" s="1359"/>
      <c r="NWT2358" s="1359"/>
      <c r="NWU2358" s="1359"/>
      <c r="NWV2358" s="1359"/>
      <c r="NWW2358" s="1359"/>
      <c r="NWX2358" s="1359"/>
      <c r="NWY2358" s="1359"/>
      <c r="NWZ2358" s="1359"/>
      <c r="NXA2358" s="1359"/>
      <c r="NXB2358" s="1359"/>
      <c r="NXC2358" s="1359"/>
      <c r="NXD2358" s="1359"/>
      <c r="NXE2358" s="1359"/>
      <c r="NXF2358" s="1359"/>
      <c r="NXG2358" s="1359"/>
      <c r="NXH2358" s="1359"/>
      <c r="NXI2358" s="1359"/>
      <c r="NXJ2358" s="1359"/>
      <c r="NXK2358" s="1359"/>
      <c r="NXL2358" s="1359"/>
      <c r="NXM2358" s="1359"/>
      <c r="NXN2358" s="1359"/>
      <c r="NXO2358" s="1359"/>
      <c r="NXP2358" s="1359"/>
      <c r="NXQ2358" s="1359"/>
      <c r="NXR2358" s="1359"/>
      <c r="NXS2358" s="1359"/>
      <c r="NXT2358" s="1359"/>
      <c r="NXU2358" s="1359"/>
      <c r="NXV2358" s="1359"/>
      <c r="NXW2358" s="1359"/>
      <c r="NXX2358" s="1359"/>
      <c r="NXY2358" s="1359"/>
      <c r="NXZ2358" s="1359"/>
      <c r="NYA2358" s="1359"/>
      <c r="NYB2358" s="1359"/>
      <c r="NYC2358" s="1359"/>
      <c r="NYD2358" s="1359"/>
      <c r="NYE2358" s="1359"/>
      <c r="NYF2358" s="1359"/>
      <c r="NYG2358" s="1359"/>
      <c r="NYH2358" s="1359"/>
      <c r="NYI2358" s="1359"/>
      <c r="NYJ2358" s="1359"/>
      <c r="NYK2358" s="1359"/>
      <c r="NYL2358" s="1359"/>
      <c r="NYM2358" s="1359"/>
      <c r="NYN2358" s="1359"/>
      <c r="NYO2358" s="1359"/>
      <c r="NYP2358" s="1359"/>
      <c r="NYQ2358" s="1359"/>
      <c r="NYR2358" s="1359"/>
      <c r="NYS2358" s="1359"/>
      <c r="NYT2358" s="1359"/>
      <c r="NYU2358" s="1359"/>
      <c r="NYV2358" s="1359"/>
      <c r="NYW2358" s="1359"/>
      <c r="NYX2358" s="1359"/>
      <c r="NYY2358" s="1359"/>
      <c r="NYZ2358" s="1359"/>
      <c r="NZA2358" s="1359"/>
      <c r="NZB2358" s="1359"/>
      <c r="NZC2358" s="1359"/>
      <c r="NZD2358" s="1359"/>
      <c r="NZE2358" s="1359"/>
      <c r="NZF2358" s="1359"/>
      <c r="NZG2358" s="1359"/>
      <c r="NZH2358" s="1359"/>
      <c r="NZI2358" s="1359"/>
      <c r="NZJ2358" s="1359"/>
      <c r="NZK2358" s="1359"/>
      <c r="NZL2358" s="1359"/>
      <c r="NZM2358" s="1359"/>
      <c r="NZN2358" s="1359"/>
      <c r="NZO2358" s="1359"/>
      <c r="NZP2358" s="1359"/>
      <c r="NZQ2358" s="1359"/>
      <c r="NZR2358" s="1359"/>
      <c r="NZS2358" s="1359"/>
      <c r="NZT2358" s="1359"/>
      <c r="NZU2358" s="1359"/>
      <c r="NZV2358" s="1359"/>
      <c r="NZW2358" s="1359"/>
      <c r="NZX2358" s="1359"/>
      <c r="NZY2358" s="1359"/>
      <c r="NZZ2358" s="1359"/>
      <c r="OAA2358" s="1359"/>
      <c r="OAB2358" s="1359"/>
      <c r="OAC2358" s="1359"/>
      <c r="OAD2358" s="1359"/>
      <c r="OAE2358" s="1359"/>
      <c r="OAF2358" s="1359"/>
      <c r="OAG2358" s="1359"/>
      <c r="OAH2358" s="1359"/>
      <c r="OAI2358" s="1359"/>
      <c r="OAJ2358" s="1359"/>
      <c r="OAK2358" s="1359"/>
      <c r="OAL2358" s="1359"/>
      <c r="OAM2358" s="1359"/>
      <c r="OAN2358" s="1359"/>
      <c r="OAO2358" s="1359"/>
      <c r="OAP2358" s="1359"/>
      <c r="OAQ2358" s="1359"/>
      <c r="OAR2358" s="1359"/>
      <c r="OAS2358" s="1359"/>
      <c r="OAT2358" s="1359"/>
      <c r="OAU2358" s="1359"/>
      <c r="OAV2358" s="1359"/>
      <c r="OAW2358" s="1359"/>
      <c r="OAX2358" s="1359"/>
      <c r="OAY2358" s="1359"/>
      <c r="OAZ2358" s="1359"/>
      <c r="OBA2358" s="1359"/>
      <c r="OBB2358" s="1359"/>
      <c r="OBC2358" s="1359"/>
      <c r="OBD2358" s="1359"/>
      <c r="OBE2358" s="1359"/>
      <c r="OBF2358" s="1359"/>
      <c r="OBG2358" s="1359"/>
      <c r="OBH2358" s="1359"/>
      <c r="OBI2358" s="1359"/>
      <c r="OBJ2358" s="1359"/>
      <c r="OBK2358" s="1359"/>
      <c r="OBL2358" s="1359"/>
      <c r="OBM2358" s="1359"/>
      <c r="OBN2358" s="1359"/>
      <c r="OBO2358" s="1359"/>
      <c r="OBP2358" s="1359"/>
      <c r="OBQ2358" s="1359"/>
      <c r="OBR2358" s="1359"/>
      <c r="OBS2358" s="1359"/>
      <c r="OBT2358" s="1359"/>
      <c r="OBU2358" s="1359"/>
      <c r="OBV2358" s="1359"/>
      <c r="OBW2358" s="1359"/>
      <c r="OBX2358" s="1359"/>
      <c r="OBY2358" s="1359"/>
      <c r="OBZ2358" s="1359"/>
      <c r="OCA2358" s="1359"/>
      <c r="OCB2358" s="1359"/>
      <c r="OCC2358" s="1359"/>
      <c r="OCD2358" s="1359"/>
      <c r="OCE2358" s="1359"/>
      <c r="OCF2358" s="1359"/>
      <c r="OCG2358" s="1359"/>
      <c r="OCH2358" s="1359"/>
      <c r="OCI2358" s="1359"/>
      <c r="OCJ2358" s="1359"/>
      <c r="OCK2358" s="1359"/>
      <c r="OCL2358" s="1359"/>
      <c r="OCM2358" s="1359"/>
      <c r="OCN2358" s="1359"/>
      <c r="OCO2358" s="1359"/>
      <c r="OCP2358" s="1359"/>
      <c r="OCQ2358" s="1359"/>
      <c r="OCR2358" s="1359"/>
      <c r="OCS2358" s="1359"/>
      <c r="OCT2358" s="1359"/>
      <c r="OCU2358" s="1359"/>
      <c r="OCV2358" s="1359"/>
      <c r="OCW2358" s="1359"/>
      <c r="OCX2358" s="1359"/>
      <c r="OCY2358" s="1359"/>
      <c r="OCZ2358" s="1359"/>
      <c r="ODA2358" s="1359"/>
      <c r="ODB2358" s="1359"/>
      <c r="ODC2358" s="1359"/>
      <c r="ODD2358" s="1359"/>
      <c r="ODE2358" s="1359"/>
      <c r="ODF2358" s="1359"/>
      <c r="ODG2358" s="1359"/>
      <c r="ODH2358" s="1359"/>
      <c r="ODI2358" s="1359"/>
      <c r="ODJ2358" s="1359"/>
      <c r="ODK2358" s="1359"/>
      <c r="ODL2358" s="1359"/>
      <c r="ODM2358" s="1359"/>
      <c r="ODN2358" s="1359"/>
      <c r="ODO2358" s="1359"/>
      <c r="ODP2358" s="1359"/>
      <c r="ODQ2358" s="1359"/>
      <c r="ODR2358" s="1359"/>
      <c r="ODS2358" s="1359"/>
      <c r="ODT2358" s="1359"/>
      <c r="ODU2358" s="1359"/>
      <c r="ODV2358" s="1359"/>
      <c r="ODW2358" s="1359"/>
      <c r="ODX2358" s="1359"/>
      <c r="ODY2358" s="1359"/>
      <c r="ODZ2358" s="1359"/>
      <c r="OEA2358" s="1359"/>
      <c r="OEB2358" s="1359"/>
      <c r="OEC2358" s="1359"/>
      <c r="OED2358" s="1359"/>
      <c r="OEE2358" s="1359"/>
      <c r="OEF2358" s="1359"/>
      <c r="OEG2358" s="1359"/>
      <c r="OEH2358" s="1359"/>
      <c r="OEI2358" s="1359"/>
      <c r="OEJ2358" s="1359"/>
      <c r="OEK2358" s="1359"/>
      <c r="OEL2358" s="1359"/>
      <c r="OEM2358" s="1359"/>
      <c r="OEN2358" s="1359"/>
      <c r="OEO2358" s="1359"/>
      <c r="OEP2358" s="1359"/>
      <c r="OEQ2358" s="1359"/>
      <c r="OER2358" s="1359"/>
      <c r="OES2358" s="1359"/>
      <c r="OET2358" s="1359"/>
      <c r="OEU2358" s="1359"/>
      <c r="OEV2358" s="1359"/>
      <c r="OEW2358" s="1359"/>
      <c r="OEX2358" s="1359"/>
      <c r="OEY2358" s="1359"/>
      <c r="OEZ2358" s="1359"/>
      <c r="OFA2358" s="1359"/>
      <c r="OFB2358" s="1359"/>
      <c r="OFC2358" s="1359"/>
      <c r="OFD2358" s="1359"/>
      <c r="OFE2358" s="1359"/>
      <c r="OFF2358" s="1359"/>
      <c r="OFG2358" s="1359"/>
      <c r="OFH2358" s="1359"/>
      <c r="OFI2358" s="1359"/>
      <c r="OFJ2358" s="1359"/>
      <c r="OFK2358" s="1359"/>
      <c r="OFL2358" s="1359"/>
      <c r="OFM2358" s="1359"/>
      <c r="OFN2358" s="1359"/>
      <c r="OFO2358" s="1359"/>
      <c r="OFP2358" s="1359"/>
      <c r="OFQ2358" s="1359"/>
      <c r="OFR2358" s="1359"/>
      <c r="OFS2358" s="1359"/>
      <c r="OFT2358" s="1359"/>
      <c r="OFU2358" s="1359"/>
      <c r="OFV2358" s="1359"/>
      <c r="OFW2358" s="1359"/>
      <c r="OFX2358" s="1359"/>
      <c r="OFY2358" s="1359"/>
      <c r="OFZ2358" s="1359"/>
      <c r="OGA2358" s="1359"/>
      <c r="OGB2358" s="1359"/>
      <c r="OGC2358" s="1359"/>
      <c r="OGD2358" s="1359"/>
      <c r="OGE2358" s="1359"/>
      <c r="OGF2358" s="1359"/>
      <c r="OGG2358" s="1359"/>
      <c r="OGH2358" s="1359"/>
      <c r="OGI2358" s="1359"/>
      <c r="OGJ2358" s="1359"/>
      <c r="OGK2358" s="1359"/>
      <c r="OGL2358" s="1359"/>
      <c r="OGM2358" s="1359"/>
      <c r="OGN2358" s="1359"/>
      <c r="OGO2358" s="1359"/>
      <c r="OGP2358" s="1359"/>
      <c r="OGQ2358" s="1359"/>
      <c r="OGR2358" s="1359"/>
      <c r="OGS2358" s="1359"/>
      <c r="OGT2358" s="1359"/>
      <c r="OGU2358" s="1359"/>
      <c r="OGV2358" s="1359"/>
      <c r="OGW2358" s="1359"/>
      <c r="OGX2358" s="1359"/>
      <c r="OGY2358" s="1359"/>
      <c r="OGZ2358" s="1359"/>
      <c r="OHA2358" s="1359"/>
      <c r="OHB2358" s="1359"/>
      <c r="OHC2358" s="1359"/>
      <c r="OHD2358" s="1359"/>
      <c r="OHE2358" s="1359"/>
      <c r="OHF2358" s="1359"/>
      <c r="OHG2358" s="1359"/>
      <c r="OHH2358" s="1359"/>
      <c r="OHI2358" s="1359"/>
      <c r="OHJ2358" s="1359"/>
      <c r="OHK2358" s="1359"/>
      <c r="OHL2358" s="1359"/>
      <c r="OHM2358" s="1359"/>
      <c r="OHN2358" s="1359"/>
      <c r="OHO2358" s="1359"/>
      <c r="OHP2358" s="1359"/>
      <c r="OHQ2358" s="1359"/>
      <c r="OHR2358" s="1359"/>
      <c r="OHS2358" s="1359"/>
      <c r="OHT2358" s="1359"/>
      <c r="OHU2358" s="1359"/>
      <c r="OHV2358" s="1359"/>
      <c r="OHW2358" s="1359"/>
      <c r="OHX2358" s="1359"/>
      <c r="OHY2358" s="1359"/>
      <c r="OHZ2358" s="1359"/>
      <c r="OIA2358" s="1359"/>
      <c r="OIB2358" s="1359"/>
      <c r="OIC2358" s="1359"/>
      <c r="OID2358" s="1359"/>
      <c r="OIE2358" s="1359"/>
      <c r="OIF2358" s="1359"/>
      <c r="OIG2358" s="1359"/>
      <c r="OIH2358" s="1359"/>
      <c r="OII2358" s="1359"/>
      <c r="OIJ2358" s="1359"/>
      <c r="OIK2358" s="1359"/>
      <c r="OIL2358" s="1359"/>
      <c r="OIM2358" s="1359"/>
      <c r="OIN2358" s="1359"/>
      <c r="OIO2358" s="1359"/>
      <c r="OIP2358" s="1359"/>
      <c r="OIQ2358" s="1359"/>
      <c r="OIR2358" s="1359"/>
      <c r="OIS2358" s="1359"/>
      <c r="OIT2358" s="1359"/>
      <c r="OIU2358" s="1359"/>
      <c r="OIV2358" s="1359"/>
      <c r="OIW2358" s="1359"/>
      <c r="OIX2358" s="1359"/>
      <c r="OIY2358" s="1359"/>
      <c r="OIZ2358" s="1359"/>
      <c r="OJA2358" s="1359"/>
      <c r="OJB2358" s="1359"/>
      <c r="OJC2358" s="1359"/>
      <c r="OJD2358" s="1359"/>
      <c r="OJE2358" s="1359"/>
      <c r="OJF2358" s="1359"/>
      <c r="OJG2358" s="1359"/>
      <c r="OJH2358" s="1359"/>
      <c r="OJI2358" s="1359"/>
      <c r="OJJ2358" s="1359"/>
      <c r="OJK2358" s="1359"/>
      <c r="OJL2358" s="1359"/>
      <c r="OJM2358" s="1359"/>
      <c r="OJN2358" s="1359"/>
      <c r="OJO2358" s="1359"/>
      <c r="OJP2358" s="1359"/>
      <c r="OJQ2358" s="1359"/>
      <c r="OJR2358" s="1359"/>
      <c r="OJS2358" s="1359"/>
      <c r="OJT2358" s="1359"/>
      <c r="OJU2358" s="1359"/>
      <c r="OJV2358" s="1359"/>
      <c r="OJW2358" s="1359"/>
      <c r="OJX2358" s="1359"/>
      <c r="OJY2358" s="1359"/>
      <c r="OJZ2358" s="1359"/>
      <c r="OKA2358" s="1359"/>
      <c r="OKB2358" s="1359"/>
      <c r="OKC2358" s="1359"/>
      <c r="OKD2358" s="1359"/>
      <c r="OKE2358" s="1359"/>
      <c r="OKF2358" s="1359"/>
      <c r="OKG2358" s="1359"/>
      <c r="OKH2358" s="1359"/>
      <c r="OKI2358" s="1359"/>
      <c r="OKJ2358" s="1359"/>
      <c r="OKK2358" s="1359"/>
      <c r="OKL2358" s="1359"/>
      <c r="OKM2358" s="1359"/>
      <c r="OKN2358" s="1359"/>
      <c r="OKO2358" s="1359"/>
      <c r="OKP2358" s="1359"/>
      <c r="OKQ2358" s="1359"/>
      <c r="OKR2358" s="1359"/>
      <c r="OKS2358" s="1359"/>
      <c r="OKT2358" s="1359"/>
      <c r="OKU2358" s="1359"/>
      <c r="OKV2358" s="1359"/>
      <c r="OKW2358" s="1359"/>
      <c r="OKX2358" s="1359"/>
      <c r="OKY2358" s="1359"/>
      <c r="OKZ2358" s="1359"/>
      <c r="OLA2358" s="1359"/>
      <c r="OLB2358" s="1359"/>
      <c r="OLC2358" s="1359"/>
      <c r="OLD2358" s="1359"/>
      <c r="OLE2358" s="1359"/>
      <c r="OLF2358" s="1359"/>
      <c r="OLG2358" s="1359"/>
      <c r="OLH2358" s="1359"/>
      <c r="OLI2358" s="1359"/>
      <c r="OLJ2358" s="1359"/>
      <c r="OLK2358" s="1359"/>
      <c r="OLL2358" s="1359"/>
      <c r="OLM2358" s="1359"/>
      <c r="OLN2358" s="1359"/>
      <c r="OLO2358" s="1359"/>
      <c r="OLP2358" s="1359"/>
      <c r="OLQ2358" s="1359"/>
      <c r="OLR2358" s="1359"/>
      <c r="OLS2358" s="1359"/>
      <c r="OLT2358" s="1359"/>
      <c r="OLU2358" s="1359"/>
      <c r="OLV2358" s="1359"/>
      <c r="OLW2358" s="1359"/>
      <c r="OLX2358" s="1359"/>
      <c r="OLY2358" s="1359"/>
      <c r="OLZ2358" s="1359"/>
      <c r="OMA2358" s="1359"/>
      <c r="OMB2358" s="1359"/>
      <c r="OMC2358" s="1359"/>
      <c r="OMD2358" s="1359"/>
      <c r="OME2358" s="1359"/>
      <c r="OMF2358" s="1359"/>
      <c r="OMG2358" s="1359"/>
      <c r="OMH2358" s="1359"/>
      <c r="OMI2358" s="1359"/>
      <c r="OMJ2358" s="1359"/>
      <c r="OMK2358" s="1359"/>
      <c r="OML2358" s="1359"/>
      <c r="OMM2358" s="1359"/>
      <c r="OMN2358" s="1359"/>
      <c r="OMO2358" s="1359"/>
      <c r="OMP2358" s="1359"/>
      <c r="OMQ2358" s="1359"/>
      <c r="OMR2358" s="1359"/>
      <c r="OMS2358" s="1359"/>
      <c r="OMT2358" s="1359"/>
      <c r="OMU2358" s="1359"/>
      <c r="OMV2358" s="1359"/>
      <c r="OMW2358" s="1359"/>
      <c r="OMX2358" s="1359"/>
      <c r="OMY2358" s="1359"/>
      <c r="OMZ2358" s="1359"/>
      <c r="ONA2358" s="1359"/>
      <c r="ONB2358" s="1359"/>
      <c r="ONC2358" s="1359"/>
      <c r="OND2358" s="1359"/>
      <c r="ONE2358" s="1359"/>
      <c r="ONF2358" s="1359"/>
      <c r="ONG2358" s="1359"/>
      <c r="ONH2358" s="1359"/>
      <c r="ONI2358" s="1359"/>
      <c r="ONJ2358" s="1359"/>
      <c r="ONK2358" s="1359"/>
      <c r="ONL2358" s="1359"/>
      <c r="ONM2358" s="1359"/>
      <c r="ONN2358" s="1359"/>
      <c r="ONO2358" s="1359"/>
      <c r="ONP2358" s="1359"/>
      <c r="ONQ2358" s="1359"/>
      <c r="ONR2358" s="1359"/>
      <c r="ONS2358" s="1359"/>
      <c r="ONT2358" s="1359"/>
      <c r="ONU2358" s="1359"/>
      <c r="ONV2358" s="1359"/>
      <c r="ONW2358" s="1359"/>
      <c r="ONX2358" s="1359"/>
      <c r="ONY2358" s="1359"/>
      <c r="ONZ2358" s="1359"/>
      <c r="OOA2358" s="1359"/>
      <c r="OOB2358" s="1359"/>
      <c r="OOC2358" s="1359"/>
      <c r="OOD2358" s="1359"/>
      <c r="OOE2358" s="1359"/>
      <c r="OOF2358" s="1359"/>
      <c r="OOG2358" s="1359"/>
      <c r="OOH2358" s="1359"/>
      <c r="OOI2358" s="1359"/>
      <c r="OOJ2358" s="1359"/>
      <c r="OOK2358" s="1359"/>
      <c r="OOL2358" s="1359"/>
      <c r="OOM2358" s="1359"/>
      <c r="OON2358" s="1359"/>
      <c r="OOO2358" s="1359"/>
      <c r="OOP2358" s="1359"/>
      <c r="OOQ2358" s="1359"/>
      <c r="OOR2358" s="1359"/>
      <c r="OOS2358" s="1359"/>
      <c r="OOT2358" s="1359"/>
      <c r="OOU2358" s="1359"/>
      <c r="OOV2358" s="1359"/>
      <c r="OOW2358" s="1359"/>
      <c r="OOX2358" s="1359"/>
      <c r="OOY2358" s="1359"/>
      <c r="OOZ2358" s="1359"/>
      <c r="OPA2358" s="1359"/>
      <c r="OPB2358" s="1359"/>
      <c r="OPC2358" s="1359"/>
      <c r="OPD2358" s="1359"/>
      <c r="OPE2358" s="1359"/>
      <c r="OPF2358" s="1359"/>
      <c r="OPG2358" s="1359"/>
      <c r="OPH2358" s="1359"/>
      <c r="OPI2358" s="1359"/>
      <c r="OPJ2358" s="1359"/>
      <c r="OPK2358" s="1359"/>
      <c r="OPL2358" s="1359"/>
      <c r="OPM2358" s="1359"/>
      <c r="OPN2358" s="1359"/>
      <c r="OPO2358" s="1359"/>
      <c r="OPP2358" s="1359"/>
      <c r="OPQ2358" s="1359"/>
      <c r="OPR2358" s="1359"/>
      <c r="OPS2358" s="1359"/>
      <c r="OPT2358" s="1359"/>
      <c r="OPU2358" s="1359"/>
      <c r="OPV2358" s="1359"/>
      <c r="OPW2358" s="1359"/>
      <c r="OPX2358" s="1359"/>
      <c r="OPY2358" s="1359"/>
      <c r="OPZ2358" s="1359"/>
      <c r="OQA2358" s="1359"/>
      <c r="OQB2358" s="1359"/>
      <c r="OQC2358" s="1359"/>
      <c r="OQD2358" s="1359"/>
      <c r="OQE2358" s="1359"/>
      <c r="OQF2358" s="1359"/>
      <c r="OQG2358" s="1359"/>
      <c r="OQH2358" s="1359"/>
      <c r="OQI2358" s="1359"/>
      <c r="OQJ2358" s="1359"/>
      <c r="OQK2358" s="1359"/>
      <c r="OQL2358" s="1359"/>
      <c r="OQM2358" s="1359"/>
      <c r="OQN2358" s="1359"/>
      <c r="OQO2358" s="1359"/>
      <c r="OQP2358" s="1359"/>
      <c r="OQQ2358" s="1359"/>
      <c r="OQR2358" s="1359"/>
      <c r="OQS2358" s="1359"/>
      <c r="OQT2358" s="1359"/>
      <c r="OQU2358" s="1359"/>
      <c r="OQV2358" s="1359"/>
      <c r="OQW2358" s="1359"/>
      <c r="OQX2358" s="1359"/>
      <c r="OQY2358" s="1359"/>
      <c r="OQZ2358" s="1359"/>
      <c r="ORA2358" s="1359"/>
      <c r="ORB2358" s="1359"/>
      <c r="ORC2358" s="1359"/>
      <c r="ORD2358" s="1359"/>
      <c r="ORE2358" s="1359"/>
      <c r="ORF2358" s="1359"/>
      <c r="ORG2358" s="1359"/>
      <c r="ORH2358" s="1359"/>
      <c r="ORI2358" s="1359"/>
      <c r="ORJ2358" s="1359"/>
      <c r="ORK2358" s="1359"/>
      <c r="ORL2358" s="1359"/>
      <c r="ORM2358" s="1359"/>
      <c r="ORN2358" s="1359"/>
      <c r="ORO2358" s="1359"/>
      <c r="ORP2358" s="1359"/>
      <c r="ORQ2358" s="1359"/>
      <c r="ORR2358" s="1359"/>
      <c r="ORS2358" s="1359"/>
      <c r="ORT2358" s="1359"/>
      <c r="ORU2358" s="1359"/>
      <c r="ORV2358" s="1359"/>
      <c r="ORW2358" s="1359"/>
      <c r="ORX2358" s="1359"/>
      <c r="ORY2358" s="1359"/>
      <c r="ORZ2358" s="1359"/>
      <c r="OSA2358" s="1359"/>
      <c r="OSB2358" s="1359"/>
      <c r="OSC2358" s="1359"/>
      <c r="OSD2358" s="1359"/>
      <c r="OSE2358" s="1359"/>
      <c r="OSF2358" s="1359"/>
      <c r="OSG2358" s="1359"/>
      <c r="OSH2358" s="1359"/>
      <c r="OSI2358" s="1359"/>
      <c r="OSJ2358" s="1359"/>
      <c r="OSK2358" s="1359"/>
      <c r="OSL2358" s="1359"/>
      <c r="OSM2358" s="1359"/>
      <c r="OSN2358" s="1359"/>
      <c r="OSO2358" s="1359"/>
      <c r="OSP2358" s="1359"/>
      <c r="OSQ2358" s="1359"/>
      <c r="OSR2358" s="1359"/>
      <c r="OSS2358" s="1359"/>
      <c r="OST2358" s="1359"/>
      <c r="OSU2358" s="1359"/>
      <c r="OSV2358" s="1359"/>
      <c r="OSW2358" s="1359"/>
      <c r="OSX2358" s="1359"/>
      <c r="OSY2358" s="1359"/>
      <c r="OSZ2358" s="1359"/>
      <c r="OTA2358" s="1359"/>
      <c r="OTB2358" s="1359"/>
      <c r="OTC2358" s="1359"/>
      <c r="OTD2358" s="1359"/>
      <c r="OTE2358" s="1359"/>
      <c r="OTF2358" s="1359"/>
      <c r="OTG2358" s="1359"/>
      <c r="OTH2358" s="1359"/>
      <c r="OTI2358" s="1359"/>
      <c r="OTJ2358" s="1359"/>
      <c r="OTK2358" s="1359"/>
      <c r="OTL2358" s="1359"/>
      <c r="OTM2358" s="1359"/>
      <c r="OTN2358" s="1359"/>
      <c r="OTO2358" s="1359"/>
      <c r="OTP2358" s="1359"/>
      <c r="OTQ2358" s="1359"/>
      <c r="OTR2358" s="1359"/>
      <c r="OTS2358" s="1359"/>
      <c r="OTT2358" s="1359"/>
      <c r="OTU2358" s="1359"/>
      <c r="OTV2358" s="1359"/>
      <c r="OTW2358" s="1359"/>
      <c r="OTX2358" s="1359"/>
      <c r="OTY2358" s="1359"/>
      <c r="OTZ2358" s="1359"/>
      <c r="OUA2358" s="1359"/>
      <c r="OUB2358" s="1359"/>
      <c r="OUC2358" s="1359"/>
      <c r="OUD2358" s="1359"/>
      <c r="OUE2358" s="1359"/>
      <c r="OUF2358" s="1359"/>
      <c r="OUG2358" s="1359"/>
      <c r="OUH2358" s="1359"/>
      <c r="OUI2358" s="1359"/>
      <c r="OUJ2358" s="1359"/>
      <c r="OUK2358" s="1359"/>
      <c r="OUL2358" s="1359"/>
      <c r="OUM2358" s="1359"/>
      <c r="OUN2358" s="1359"/>
      <c r="OUO2358" s="1359"/>
      <c r="OUP2358" s="1359"/>
      <c r="OUQ2358" s="1359"/>
      <c r="OUR2358" s="1359"/>
      <c r="OUS2358" s="1359"/>
      <c r="OUT2358" s="1359"/>
      <c r="OUU2358" s="1359"/>
      <c r="OUV2358" s="1359"/>
      <c r="OUW2358" s="1359"/>
      <c r="OUX2358" s="1359"/>
      <c r="OUY2358" s="1359"/>
      <c r="OUZ2358" s="1359"/>
      <c r="OVA2358" s="1359"/>
      <c r="OVB2358" s="1359"/>
      <c r="OVC2358" s="1359"/>
      <c r="OVD2358" s="1359"/>
      <c r="OVE2358" s="1359"/>
      <c r="OVF2358" s="1359"/>
      <c r="OVG2358" s="1359"/>
      <c r="OVH2358" s="1359"/>
      <c r="OVI2358" s="1359"/>
      <c r="OVJ2358" s="1359"/>
      <c r="OVK2358" s="1359"/>
      <c r="OVL2358" s="1359"/>
      <c r="OVM2358" s="1359"/>
      <c r="OVN2358" s="1359"/>
      <c r="OVO2358" s="1359"/>
      <c r="OVP2358" s="1359"/>
      <c r="OVQ2358" s="1359"/>
      <c r="OVR2358" s="1359"/>
      <c r="OVS2358" s="1359"/>
      <c r="OVT2358" s="1359"/>
      <c r="OVU2358" s="1359"/>
      <c r="OVV2358" s="1359"/>
      <c r="OVW2358" s="1359"/>
      <c r="OVX2358" s="1359"/>
      <c r="OVY2358" s="1359"/>
      <c r="OVZ2358" s="1359"/>
      <c r="OWA2358" s="1359"/>
      <c r="OWB2358" s="1359"/>
      <c r="OWC2358" s="1359"/>
      <c r="OWD2358" s="1359"/>
      <c r="OWE2358" s="1359"/>
      <c r="OWF2358" s="1359"/>
      <c r="OWG2358" s="1359"/>
      <c r="OWH2358" s="1359"/>
      <c r="OWI2358" s="1359"/>
      <c r="OWJ2358" s="1359"/>
      <c r="OWK2358" s="1359"/>
      <c r="OWL2358" s="1359"/>
      <c r="OWM2358" s="1359"/>
      <c r="OWN2358" s="1359"/>
      <c r="OWO2358" s="1359"/>
      <c r="OWP2358" s="1359"/>
      <c r="OWQ2358" s="1359"/>
      <c r="OWR2358" s="1359"/>
      <c r="OWS2358" s="1359"/>
      <c r="OWT2358" s="1359"/>
      <c r="OWU2358" s="1359"/>
      <c r="OWV2358" s="1359"/>
      <c r="OWW2358" s="1359"/>
      <c r="OWX2358" s="1359"/>
      <c r="OWY2358" s="1359"/>
      <c r="OWZ2358" s="1359"/>
      <c r="OXA2358" s="1359"/>
      <c r="OXB2358" s="1359"/>
      <c r="OXC2358" s="1359"/>
      <c r="OXD2358" s="1359"/>
      <c r="OXE2358" s="1359"/>
      <c r="OXF2358" s="1359"/>
      <c r="OXG2358" s="1359"/>
      <c r="OXH2358" s="1359"/>
      <c r="OXI2358" s="1359"/>
      <c r="OXJ2358" s="1359"/>
      <c r="OXK2358" s="1359"/>
      <c r="OXL2358" s="1359"/>
      <c r="OXM2358" s="1359"/>
      <c r="OXN2358" s="1359"/>
      <c r="OXO2358" s="1359"/>
      <c r="OXP2358" s="1359"/>
      <c r="OXQ2358" s="1359"/>
      <c r="OXR2358" s="1359"/>
      <c r="OXS2358" s="1359"/>
      <c r="OXT2358" s="1359"/>
      <c r="OXU2358" s="1359"/>
      <c r="OXV2358" s="1359"/>
      <c r="OXW2358" s="1359"/>
      <c r="OXX2358" s="1359"/>
      <c r="OXY2358" s="1359"/>
      <c r="OXZ2358" s="1359"/>
      <c r="OYA2358" s="1359"/>
      <c r="OYB2358" s="1359"/>
      <c r="OYC2358" s="1359"/>
      <c r="OYD2358" s="1359"/>
      <c r="OYE2358" s="1359"/>
      <c r="OYF2358" s="1359"/>
      <c r="OYG2358" s="1359"/>
      <c r="OYH2358" s="1359"/>
      <c r="OYI2358" s="1359"/>
      <c r="OYJ2358" s="1359"/>
      <c r="OYK2358" s="1359"/>
      <c r="OYL2358" s="1359"/>
      <c r="OYM2358" s="1359"/>
      <c r="OYN2358" s="1359"/>
      <c r="OYO2358" s="1359"/>
      <c r="OYP2358" s="1359"/>
      <c r="OYQ2358" s="1359"/>
      <c r="OYR2358" s="1359"/>
      <c r="OYS2358" s="1359"/>
      <c r="OYT2358" s="1359"/>
      <c r="OYU2358" s="1359"/>
      <c r="OYV2358" s="1359"/>
      <c r="OYW2358" s="1359"/>
      <c r="OYX2358" s="1359"/>
      <c r="OYY2358" s="1359"/>
      <c r="OYZ2358" s="1359"/>
      <c r="OZA2358" s="1359"/>
      <c r="OZB2358" s="1359"/>
      <c r="OZC2358" s="1359"/>
      <c r="OZD2358" s="1359"/>
      <c r="OZE2358" s="1359"/>
      <c r="OZF2358" s="1359"/>
      <c r="OZG2358" s="1359"/>
      <c r="OZH2358" s="1359"/>
      <c r="OZI2358" s="1359"/>
      <c r="OZJ2358" s="1359"/>
      <c r="OZK2358" s="1359"/>
      <c r="OZL2358" s="1359"/>
      <c r="OZM2358" s="1359"/>
      <c r="OZN2358" s="1359"/>
      <c r="OZO2358" s="1359"/>
      <c r="OZP2358" s="1359"/>
      <c r="OZQ2358" s="1359"/>
      <c r="OZR2358" s="1359"/>
      <c r="OZS2358" s="1359"/>
      <c r="OZT2358" s="1359"/>
      <c r="OZU2358" s="1359"/>
      <c r="OZV2358" s="1359"/>
      <c r="OZW2358" s="1359"/>
      <c r="OZX2358" s="1359"/>
      <c r="OZY2358" s="1359"/>
      <c r="OZZ2358" s="1359"/>
      <c r="PAA2358" s="1359"/>
      <c r="PAB2358" s="1359"/>
      <c r="PAC2358" s="1359"/>
      <c r="PAD2358" s="1359"/>
      <c r="PAE2358" s="1359"/>
      <c r="PAF2358" s="1359"/>
      <c r="PAG2358" s="1359"/>
      <c r="PAH2358" s="1359"/>
      <c r="PAI2358" s="1359"/>
      <c r="PAJ2358" s="1359"/>
      <c r="PAK2358" s="1359"/>
      <c r="PAL2358" s="1359"/>
      <c r="PAM2358" s="1359"/>
      <c r="PAN2358" s="1359"/>
      <c r="PAO2358" s="1359"/>
      <c r="PAP2358" s="1359"/>
      <c r="PAQ2358" s="1359"/>
      <c r="PAR2358" s="1359"/>
      <c r="PAS2358" s="1359"/>
      <c r="PAT2358" s="1359"/>
      <c r="PAU2358" s="1359"/>
      <c r="PAV2358" s="1359"/>
      <c r="PAW2358" s="1359"/>
      <c r="PAX2358" s="1359"/>
      <c r="PAY2358" s="1359"/>
      <c r="PAZ2358" s="1359"/>
      <c r="PBA2358" s="1359"/>
      <c r="PBB2358" s="1359"/>
      <c r="PBC2358" s="1359"/>
      <c r="PBD2358" s="1359"/>
      <c r="PBE2358" s="1359"/>
      <c r="PBF2358" s="1359"/>
      <c r="PBG2358" s="1359"/>
      <c r="PBH2358" s="1359"/>
      <c r="PBI2358" s="1359"/>
      <c r="PBJ2358" s="1359"/>
      <c r="PBK2358" s="1359"/>
      <c r="PBL2358" s="1359"/>
      <c r="PBM2358" s="1359"/>
      <c r="PBN2358" s="1359"/>
      <c r="PBO2358" s="1359"/>
      <c r="PBP2358" s="1359"/>
      <c r="PBQ2358" s="1359"/>
      <c r="PBR2358" s="1359"/>
      <c r="PBS2358" s="1359"/>
      <c r="PBT2358" s="1359"/>
      <c r="PBU2358" s="1359"/>
      <c r="PBV2358" s="1359"/>
      <c r="PBW2358" s="1359"/>
      <c r="PBX2358" s="1359"/>
      <c r="PBY2358" s="1359"/>
      <c r="PBZ2358" s="1359"/>
      <c r="PCA2358" s="1359"/>
      <c r="PCB2358" s="1359"/>
      <c r="PCC2358" s="1359"/>
      <c r="PCD2358" s="1359"/>
      <c r="PCE2358" s="1359"/>
      <c r="PCF2358" s="1359"/>
      <c r="PCG2358" s="1359"/>
      <c r="PCH2358" s="1359"/>
      <c r="PCI2358" s="1359"/>
      <c r="PCJ2358" s="1359"/>
      <c r="PCK2358" s="1359"/>
      <c r="PCL2358" s="1359"/>
      <c r="PCM2358" s="1359"/>
      <c r="PCN2358" s="1359"/>
      <c r="PCO2358" s="1359"/>
      <c r="PCP2358" s="1359"/>
      <c r="PCQ2358" s="1359"/>
      <c r="PCR2358" s="1359"/>
      <c r="PCS2358" s="1359"/>
      <c r="PCT2358" s="1359"/>
      <c r="PCU2358" s="1359"/>
      <c r="PCV2358" s="1359"/>
      <c r="PCW2358" s="1359"/>
      <c r="PCX2358" s="1359"/>
      <c r="PCY2358" s="1359"/>
      <c r="PCZ2358" s="1359"/>
      <c r="PDA2358" s="1359"/>
      <c r="PDB2358" s="1359"/>
      <c r="PDC2358" s="1359"/>
      <c r="PDD2358" s="1359"/>
      <c r="PDE2358" s="1359"/>
      <c r="PDF2358" s="1359"/>
      <c r="PDG2358" s="1359"/>
      <c r="PDH2358" s="1359"/>
      <c r="PDI2358" s="1359"/>
      <c r="PDJ2358" s="1359"/>
      <c r="PDK2358" s="1359"/>
      <c r="PDL2358" s="1359"/>
      <c r="PDM2358" s="1359"/>
      <c r="PDN2358" s="1359"/>
      <c r="PDO2358" s="1359"/>
      <c r="PDP2358" s="1359"/>
      <c r="PDQ2358" s="1359"/>
      <c r="PDR2358" s="1359"/>
      <c r="PDS2358" s="1359"/>
      <c r="PDT2358" s="1359"/>
      <c r="PDU2358" s="1359"/>
      <c r="PDV2358" s="1359"/>
      <c r="PDW2358" s="1359"/>
      <c r="PDX2358" s="1359"/>
      <c r="PDY2358" s="1359"/>
      <c r="PDZ2358" s="1359"/>
      <c r="PEA2358" s="1359"/>
      <c r="PEB2358" s="1359"/>
      <c r="PEC2358" s="1359"/>
      <c r="PED2358" s="1359"/>
      <c r="PEE2358" s="1359"/>
      <c r="PEF2358" s="1359"/>
      <c r="PEG2358" s="1359"/>
      <c r="PEH2358" s="1359"/>
      <c r="PEI2358" s="1359"/>
      <c r="PEJ2358" s="1359"/>
      <c r="PEK2358" s="1359"/>
      <c r="PEL2358" s="1359"/>
      <c r="PEM2358" s="1359"/>
      <c r="PEN2358" s="1359"/>
      <c r="PEO2358" s="1359"/>
      <c r="PEP2358" s="1359"/>
      <c r="PEQ2358" s="1359"/>
      <c r="PER2358" s="1359"/>
      <c r="PES2358" s="1359"/>
      <c r="PET2358" s="1359"/>
      <c r="PEU2358" s="1359"/>
      <c r="PEV2358" s="1359"/>
      <c r="PEW2358" s="1359"/>
      <c r="PEX2358" s="1359"/>
      <c r="PEY2358" s="1359"/>
      <c r="PEZ2358" s="1359"/>
      <c r="PFA2358" s="1359"/>
      <c r="PFB2358" s="1359"/>
      <c r="PFC2358" s="1359"/>
      <c r="PFD2358" s="1359"/>
      <c r="PFE2358" s="1359"/>
      <c r="PFF2358" s="1359"/>
      <c r="PFG2358" s="1359"/>
      <c r="PFH2358" s="1359"/>
      <c r="PFI2358" s="1359"/>
      <c r="PFJ2358" s="1359"/>
      <c r="PFK2358" s="1359"/>
      <c r="PFL2358" s="1359"/>
      <c r="PFM2358" s="1359"/>
      <c r="PFN2358" s="1359"/>
      <c r="PFO2358" s="1359"/>
      <c r="PFP2358" s="1359"/>
      <c r="PFQ2358" s="1359"/>
      <c r="PFR2358" s="1359"/>
      <c r="PFS2358" s="1359"/>
      <c r="PFT2358" s="1359"/>
      <c r="PFU2358" s="1359"/>
      <c r="PFV2358" s="1359"/>
      <c r="PFW2358" s="1359"/>
      <c r="PFX2358" s="1359"/>
      <c r="PFY2358" s="1359"/>
      <c r="PFZ2358" s="1359"/>
      <c r="PGA2358" s="1359"/>
      <c r="PGB2358" s="1359"/>
      <c r="PGC2358" s="1359"/>
      <c r="PGD2358" s="1359"/>
      <c r="PGE2358" s="1359"/>
      <c r="PGF2358" s="1359"/>
      <c r="PGG2358" s="1359"/>
      <c r="PGH2358" s="1359"/>
      <c r="PGI2358" s="1359"/>
      <c r="PGJ2358" s="1359"/>
      <c r="PGK2358" s="1359"/>
      <c r="PGL2358" s="1359"/>
      <c r="PGM2358" s="1359"/>
      <c r="PGN2358" s="1359"/>
      <c r="PGO2358" s="1359"/>
      <c r="PGP2358" s="1359"/>
      <c r="PGQ2358" s="1359"/>
      <c r="PGR2358" s="1359"/>
      <c r="PGS2358" s="1359"/>
      <c r="PGT2358" s="1359"/>
      <c r="PGU2358" s="1359"/>
      <c r="PGV2358" s="1359"/>
      <c r="PGW2358" s="1359"/>
      <c r="PGX2358" s="1359"/>
      <c r="PGY2358" s="1359"/>
      <c r="PGZ2358" s="1359"/>
      <c r="PHA2358" s="1359"/>
      <c r="PHB2358" s="1359"/>
      <c r="PHC2358" s="1359"/>
      <c r="PHD2358" s="1359"/>
      <c r="PHE2358" s="1359"/>
      <c r="PHF2358" s="1359"/>
      <c r="PHG2358" s="1359"/>
      <c r="PHH2358" s="1359"/>
      <c r="PHI2358" s="1359"/>
      <c r="PHJ2358" s="1359"/>
      <c r="PHK2358" s="1359"/>
      <c r="PHL2358" s="1359"/>
      <c r="PHM2358" s="1359"/>
      <c r="PHN2358" s="1359"/>
      <c r="PHO2358" s="1359"/>
      <c r="PHP2358" s="1359"/>
      <c r="PHQ2358" s="1359"/>
      <c r="PHR2358" s="1359"/>
      <c r="PHS2358" s="1359"/>
      <c r="PHT2358" s="1359"/>
      <c r="PHU2358" s="1359"/>
      <c r="PHV2358" s="1359"/>
      <c r="PHW2358" s="1359"/>
      <c r="PHX2358" s="1359"/>
      <c r="PHY2358" s="1359"/>
      <c r="PHZ2358" s="1359"/>
      <c r="PIA2358" s="1359"/>
      <c r="PIB2358" s="1359"/>
      <c r="PIC2358" s="1359"/>
      <c r="PID2358" s="1359"/>
      <c r="PIE2358" s="1359"/>
      <c r="PIF2358" s="1359"/>
      <c r="PIG2358" s="1359"/>
      <c r="PIH2358" s="1359"/>
      <c r="PII2358" s="1359"/>
      <c r="PIJ2358" s="1359"/>
      <c r="PIK2358" s="1359"/>
      <c r="PIL2358" s="1359"/>
      <c r="PIM2358" s="1359"/>
      <c r="PIN2358" s="1359"/>
      <c r="PIO2358" s="1359"/>
      <c r="PIP2358" s="1359"/>
      <c r="PIQ2358" s="1359"/>
      <c r="PIR2358" s="1359"/>
      <c r="PIS2358" s="1359"/>
      <c r="PIT2358" s="1359"/>
      <c r="PIU2358" s="1359"/>
      <c r="PIV2358" s="1359"/>
      <c r="PIW2358" s="1359"/>
      <c r="PIX2358" s="1359"/>
      <c r="PIY2358" s="1359"/>
      <c r="PIZ2358" s="1359"/>
      <c r="PJA2358" s="1359"/>
      <c r="PJB2358" s="1359"/>
      <c r="PJC2358" s="1359"/>
      <c r="PJD2358" s="1359"/>
      <c r="PJE2358" s="1359"/>
      <c r="PJF2358" s="1359"/>
      <c r="PJG2358" s="1359"/>
      <c r="PJH2358" s="1359"/>
      <c r="PJI2358" s="1359"/>
      <c r="PJJ2358" s="1359"/>
      <c r="PJK2358" s="1359"/>
      <c r="PJL2358" s="1359"/>
      <c r="PJM2358" s="1359"/>
      <c r="PJN2358" s="1359"/>
      <c r="PJO2358" s="1359"/>
      <c r="PJP2358" s="1359"/>
      <c r="PJQ2358" s="1359"/>
      <c r="PJR2358" s="1359"/>
      <c r="PJS2358" s="1359"/>
      <c r="PJT2358" s="1359"/>
      <c r="PJU2358" s="1359"/>
      <c r="PJV2358" s="1359"/>
      <c r="PJW2358" s="1359"/>
      <c r="PJX2358" s="1359"/>
      <c r="PJY2358" s="1359"/>
      <c r="PJZ2358" s="1359"/>
      <c r="PKA2358" s="1359"/>
      <c r="PKB2358" s="1359"/>
      <c r="PKC2358" s="1359"/>
      <c r="PKD2358" s="1359"/>
      <c r="PKE2358" s="1359"/>
      <c r="PKF2358" s="1359"/>
      <c r="PKG2358" s="1359"/>
      <c r="PKH2358" s="1359"/>
      <c r="PKI2358" s="1359"/>
      <c r="PKJ2358" s="1359"/>
      <c r="PKK2358" s="1359"/>
      <c r="PKL2358" s="1359"/>
      <c r="PKM2358" s="1359"/>
      <c r="PKN2358" s="1359"/>
      <c r="PKO2358" s="1359"/>
      <c r="PKP2358" s="1359"/>
      <c r="PKQ2358" s="1359"/>
      <c r="PKR2358" s="1359"/>
      <c r="PKS2358" s="1359"/>
      <c r="PKT2358" s="1359"/>
      <c r="PKU2358" s="1359"/>
      <c r="PKV2358" s="1359"/>
      <c r="PKW2358" s="1359"/>
      <c r="PKX2358" s="1359"/>
      <c r="PKY2358" s="1359"/>
      <c r="PKZ2358" s="1359"/>
      <c r="PLA2358" s="1359"/>
      <c r="PLB2358" s="1359"/>
      <c r="PLC2358" s="1359"/>
      <c r="PLD2358" s="1359"/>
      <c r="PLE2358" s="1359"/>
      <c r="PLF2358" s="1359"/>
      <c r="PLG2358" s="1359"/>
      <c r="PLH2358" s="1359"/>
      <c r="PLI2358" s="1359"/>
      <c r="PLJ2358" s="1359"/>
      <c r="PLK2358" s="1359"/>
      <c r="PLL2358" s="1359"/>
      <c r="PLM2358" s="1359"/>
      <c r="PLN2358" s="1359"/>
      <c r="PLO2358" s="1359"/>
      <c r="PLP2358" s="1359"/>
      <c r="PLQ2358" s="1359"/>
      <c r="PLR2358" s="1359"/>
      <c r="PLS2358" s="1359"/>
      <c r="PLT2358" s="1359"/>
      <c r="PLU2358" s="1359"/>
      <c r="PLV2358" s="1359"/>
      <c r="PLW2358" s="1359"/>
      <c r="PLX2358" s="1359"/>
      <c r="PLY2358" s="1359"/>
      <c r="PLZ2358" s="1359"/>
      <c r="PMA2358" s="1359"/>
      <c r="PMB2358" s="1359"/>
      <c r="PMC2358" s="1359"/>
      <c r="PMD2358" s="1359"/>
      <c r="PME2358" s="1359"/>
      <c r="PMF2358" s="1359"/>
      <c r="PMG2358" s="1359"/>
      <c r="PMH2358" s="1359"/>
      <c r="PMI2358" s="1359"/>
      <c r="PMJ2358" s="1359"/>
      <c r="PMK2358" s="1359"/>
      <c r="PML2358" s="1359"/>
      <c r="PMM2358" s="1359"/>
      <c r="PMN2358" s="1359"/>
      <c r="PMO2358" s="1359"/>
      <c r="PMP2358" s="1359"/>
      <c r="PMQ2358" s="1359"/>
      <c r="PMR2358" s="1359"/>
      <c r="PMS2358" s="1359"/>
      <c r="PMT2358" s="1359"/>
      <c r="PMU2358" s="1359"/>
      <c r="PMV2358" s="1359"/>
      <c r="PMW2358" s="1359"/>
      <c r="PMX2358" s="1359"/>
      <c r="PMY2358" s="1359"/>
      <c r="PMZ2358" s="1359"/>
      <c r="PNA2358" s="1359"/>
      <c r="PNB2358" s="1359"/>
      <c r="PNC2358" s="1359"/>
      <c r="PND2358" s="1359"/>
      <c r="PNE2358" s="1359"/>
      <c r="PNF2358" s="1359"/>
      <c r="PNG2358" s="1359"/>
      <c r="PNH2358" s="1359"/>
      <c r="PNI2358" s="1359"/>
      <c r="PNJ2358" s="1359"/>
      <c r="PNK2358" s="1359"/>
      <c r="PNL2358" s="1359"/>
      <c r="PNM2358" s="1359"/>
      <c r="PNN2358" s="1359"/>
      <c r="PNO2358" s="1359"/>
      <c r="PNP2358" s="1359"/>
      <c r="PNQ2358" s="1359"/>
      <c r="PNR2358" s="1359"/>
      <c r="PNS2358" s="1359"/>
      <c r="PNT2358" s="1359"/>
      <c r="PNU2358" s="1359"/>
      <c r="PNV2358" s="1359"/>
      <c r="PNW2358" s="1359"/>
      <c r="PNX2358" s="1359"/>
      <c r="PNY2358" s="1359"/>
      <c r="PNZ2358" s="1359"/>
      <c r="POA2358" s="1359"/>
      <c r="POB2358" s="1359"/>
      <c r="POC2358" s="1359"/>
      <c r="POD2358" s="1359"/>
      <c r="POE2358" s="1359"/>
      <c r="POF2358" s="1359"/>
      <c r="POG2358" s="1359"/>
      <c r="POH2358" s="1359"/>
      <c r="POI2358" s="1359"/>
      <c r="POJ2358" s="1359"/>
      <c r="POK2358" s="1359"/>
      <c r="POL2358" s="1359"/>
      <c r="POM2358" s="1359"/>
      <c r="PON2358" s="1359"/>
      <c r="POO2358" s="1359"/>
      <c r="POP2358" s="1359"/>
      <c r="POQ2358" s="1359"/>
      <c r="POR2358" s="1359"/>
      <c r="POS2358" s="1359"/>
      <c r="POT2358" s="1359"/>
      <c r="POU2358" s="1359"/>
      <c r="POV2358" s="1359"/>
      <c r="POW2358" s="1359"/>
      <c r="POX2358" s="1359"/>
      <c r="POY2358" s="1359"/>
      <c r="POZ2358" s="1359"/>
      <c r="PPA2358" s="1359"/>
      <c r="PPB2358" s="1359"/>
      <c r="PPC2358" s="1359"/>
      <c r="PPD2358" s="1359"/>
      <c r="PPE2358" s="1359"/>
      <c r="PPF2358" s="1359"/>
      <c r="PPG2358" s="1359"/>
      <c r="PPH2358" s="1359"/>
      <c r="PPI2358" s="1359"/>
      <c r="PPJ2358" s="1359"/>
      <c r="PPK2358" s="1359"/>
      <c r="PPL2358" s="1359"/>
      <c r="PPM2358" s="1359"/>
      <c r="PPN2358" s="1359"/>
      <c r="PPO2358" s="1359"/>
      <c r="PPP2358" s="1359"/>
      <c r="PPQ2358" s="1359"/>
      <c r="PPR2358" s="1359"/>
      <c r="PPS2358" s="1359"/>
      <c r="PPT2358" s="1359"/>
      <c r="PPU2358" s="1359"/>
      <c r="PPV2358" s="1359"/>
      <c r="PPW2358" s="1359"/>
      <c r="PPX2358" s="1359"/>
      <c r="PPY2358" s="1359"/>
      <c r="PPZ2358" s="1359"/>
      <c r="PQA2358" s="1359"/>
      <c r="PQB2358" s="1359"/>
      <c r="PQC2358" s="1359"/>
      <c r="PQD2358" s="1359"/>
      <c r="PQE2358" s="1359"/>
      <c r="PQF2358" s="1359"/>
      <c r="PQG2358" s="1359"/>
      <c r="PQH2358" s="1359"/>
      <c r="PQI2358" s="1359"/>
      <c r="PQJ2358" s="1359"/>
      <c r="PQK2358" s="1359"/>
      <c r="PQL2358" s="1359"/>
      <c r="PQM2358" s="1359"/>
      <c r="PQN2358" s="1359"/>
      <c r="PQO2358" s="1359"/>
      <c r="PQP2358" s="1359"/>
      <c r="PQQ2358" s="1359"/>
      <c r="PQR2358" s="1359"/>
      <c r="PQS2358" s="1359"/>
      <c r="PQT2358" s="1359"/>
      <c r="PQU2358" s="1359"/>
      <c r="PQV2358" s="1359"/>
      <c r="PQW2358" s="1359"/>
      <c r="PQX2358" s="1359"/>
      <c r="PQY2358" s="1359"/>
      <c r="PQZ2358" s="1359"/>
      <c r="PRA2358" s="1359"/>
      <c r="PRB2358" s="1359"/>
      <c r="PRC2358" s="1359"/>
      <c r="PRD2358" s="1359"/>
      <c r="PRE2358" s="1359"/>
      <c r="PRF2358" s="1359"/>
      <c r="PRG2358" s="1359"/>
      <c r="PRH2358" s="1359"/>
      <c r="PRI2358" s="1359"/>
      <c r="PRJ2358" s="1359"/>
      <c r="PRK2358" s="1359"/>
      <c r="PRL2358" s="1359"/>
      <c r="PRM2358" s="1359"/>
      <c r="PRN2358" s="1359"/>
      <c r="PRO2358" s="1359"/>
      <c r="PRP2358" s="1359"/>
      <c r="PRQ2358" s="1359"/>
      <c r="PRR2358" s="1359"/>
      <c r="PRS2358" s="1359"/>
      <c r="PRT2358" s="1359"/>
      <c r="PRU2358" s="1359"/>
      <c r="PRV2358" s="1359"/>
      <c r="PRW2358" s="1359"/>
      <c r="PRX2358" s="1359"/>
      <c r="PRY2358" s="1359"/>
      <c r="PRZ2358" s="1359"/>
      <c r="PSA2358" s="1359"/>
      <c r="PSB2358" s="1359"/>
      <c r="PSC2358" s="1359"/>
      <c r="PSD2358" s="1359"/>
      <c r="PSE2358" s="1359"/>
      <c r="PSF2358" s="1359"/>
      <c r="PSG2358" s="1359"/>
      <c r="PSH2358" s="1359"/>
      <c r="PSI2358" s="1359"/>
      <c r="PSJ2358" s="1359"/>
      <c r="PSK2358" s="1359"/>
      <c r="PSL2358" s="1359"/>
      <c r="PSM2358" s="1359"/>
      <c r="PSN2358" s="1359"/>
      <c r="PSO2358" s="1359"/>
      <c r="PSP2358" s="1359"/>
      <c r="PSQ2358" s="1359"/>
      <c r="PSR2358" s="1359"/>
      <c r="PSS2358" s="1359"/>
      <c r="PST2358" s="1359"/>
      <c r="PSU2358" s="1359"/>
      <c r="PSV2358" s="1359"/>
      <c r="PSW2358" s="1359"/>
      <c r="PSX2358" s="1359"/>
      <c r="PSY2358" s="1359"/>
      <c r="PSZ2358" s="1359"/>
      <c r="PTA2358" s="1359"/>
      <c r="PTB2358" s="1359"/>
      <c r="PTC2358" s="1359"/>
      <c r="PTD2358" s="1359"/>
      <c r="PTE2358" s="1359"/>
      <c r="PTF2358" s="1359"/>
      <c r="PTG2358" s="1359"/>
      <c r="PTH2358" s="1359"/>
      <c r="PTI2358" s="1359"/>
      <c r="PTJ2358" s="1359"/>
      <c r="PTK2358" s="1359"/>
      <c r="PTL2358" s="1359"/>
      <c r="PTM2358" s="1359"/>
      <c r="PTN2358" s="1359"/>
      <c r="PTO2358" s="1359"/>
      <c r="PTP2358" s="1359"/>
      <c r="PTQ2358" s="1359"/>
      <c r="PTR2358" s="1359"/>
      <c r="PTS2358" s="1359"/>
      <c r="PTT2358" s="1359"/>
      <c r="PTU2358" s="1359"/>
      <c r="PTV2358" s="1359"/>
      <c r="PTW2358" s="1359"/>
      <c r="PTX2358" s="1359"/>
      <c r="PTY2358" s="1359"/>
      <c r="PTZ2358" s="1359"/>
      <c r="PUA2358" s="1359"/>
      <c r="PUB2358" s="1359"/>
      <c r="PUC2358" s="1359"/>
      <c r="PUD2358" s="1359"/>
      <c r="PUE2358" s="1359"/>
      <c r="PUF2358" s="1359"/>
      <c r="PUG2358" s="1359"/>
      <c r="PUH2358" s="1359"/>
      <c r="PUI2358" s="1359"/>
      <c r="PUJ2358" s="1359"/>
      <c r="PUK2358" s="1359"/>
      <c r="PUL2358" s="1359"/>
      <c r="PUM2358" s="1359"/>
      <c r="PUN2358" s="1359"/>
      <c r="PUO2358" s="1359"/>
      <c r="PUP2358" s="1359"/>
      <c r="PUQ2358" s="1359"/>
      <c r="PUR2358" s="1359"/>
      <c r="PUS2358" s="1359"/>
      <c r="PUT2358" s="1359"/>
      <c r="PUU2358" s="1359"/>
      <c r="PUV2358" s="1359"/>
      <c r="PUW2358" s="1359"/>
      <c r="PUX2358" s="1359"/>
      <c r="PUY2358" s="1359"/>
      <c r="PUZ2358" s="1359"/>
      <c r="PVA2358" s="1359"/>
      <c r="PVB2358" s="1359"/>
      <c r="PVC2358" s="1359"/>
      <c r="PVD2358" s="1359"/>
      <c r="PVE2358" s="1359"/>
      <c r="PVF2358" s="1359"/>
      <c r="PVG2358" s="1359"/>
      <c r="PVH2358" s="1359"/>
      <c r="PVI2358" s="1359"/>
      <c r="PVJ2358" s="1359"/>
      <c r="PVK2358" s="1359"/>
      <c r="PVL2358" s="1359"/>
      <c r="PVM2358" s="1359"/>
      <c r="PVN2358" s="1359"/>
      <c r="PVO2358" s="1359"/>
      <c r="PVP2358" s="1359"/>
      <c r="PVQ2358" s="1359"/>
      <c r="PVR2358" s="1359"/>
      <c r="PVS2358" s="1359"/>
      <c r="PVT2358" s="1359"/>
      <c r="PVU2358" s="1359"/>
      <c r="PVV2358" s="1359"/>
      <c r="PVW2358" s="1359"/>
      <c r="PVX2358" s="1359"/>
      <c r="PVY2358" s="1359"/>
      <c r="PVZ2358" s="1359"/>
      <c r="PWA2358" s="1359"/>
      <c r="PWB2358" s="1359"/>
      <c r="PWC2358" s="1359"/>
      <c r="PWD2358" s="1359"/>
      <c r="PWE2358" s="1359"/>
      <c r="PWF2358" s="1359"/>
      <c r="PWG2358" s="1359"/>
      <c r="PWH2358" s="1359"/>
      <c r="PWI2358" s="1359"/>
      <c r="PWJ2358" s="1359"/>
      <c r="PWK2358" s="1359"/>
      <c r="PWL2358" s="1359"/>
      <c r="PWM2358" s="1359"/>
      <c r="PWN2358" s="1359"/>
      <c r="PWO2358" s="1359"/>
      <c r="PWP2358" s="1359"/>
      <c r="PWQ2358" s="1359"/>
      <c r="PWR2358" s="1359"/>
      <c r="PWS2358" s="1359"/>
      <c r="PWT2358" s="1359"/>
      <c r="PWU2358" s="1359"/>
      <c r="PWV2358" s="1359"/>
      <c r="PWW2358" s="1359"/>
      <c r="PWX2358" s="1359"/>
      <c r="PWY2358" s="1359"/>
      <c r="PWZ2358" s="1359"/>
      <c r="PXA2358" s="1359"/>
      <c r="PXB2358" s="1359"/>
      <c r="PXC2358" s="1359"/>
      <c r="PXD2358" s="1359"/>
      <c r="PXE2358" s="1359"/>
      <c r="PXF2358" s="1359"/>
      <c r="PXG2358" s="1359"/>
      <c r="PXH2358" s="1359"/>
      <c r="PXI2358" s="1359"/>
      <c r="PXJ2358" s="1359"/>
      <c r="PXK2358" s="1359"/>
      <c r="PXL2358" s="1359"/>
      <c r="PXM2358" s="1359"/>
      <c r="PXN2358" s="1359"/>
      <c r="PXO2358" s="1359"/>
      <c r="PXP2358" s="1359"/>
      <c r="PXQ2358" s="1359"/>
      <c r="PXR2358" s="1359"/>
      <c r="PXS2358" s="1359"/>
      <c r="PXT2358" s="1359"/>
      <c r="PXU2358" s="1359"/>
      <c r="PXV2358" s="1359"/>
      <c r="PXW2358" s="1359"/>
      <c r="PXX2358" s="1359"/>
      <c r="PXY2358" s="1359"/>
      <c r="PXZ2358" s="1359"/>
      <c r="PYA2358" s="1359"/>
      <c r="PYB2358" s="1359"/>
      <c r="PYC2358" s="1359"/>
      <c r="PYD2358" s="1359"/>
      <c r="PYE2358" s="1359"/>
      <c r="PYF2358" s="1359"/>
      <c r="PYG2358" s="1359"/>
      <c r="PYH2358" s="1359"/>
      <c r="PYI2358" s="1359"/>
      <c r="PYJ2358" s="1359"/>
      <c r="PYK2358" s="1359"/>
      <c r="PYL2358" s="1359"/>
      <c r="PYM2358" s="1359"/>
      <c r="PYN2358" s="1359"/>
      <c r="PYO2358" s="1359"/>
      <c r="PYP2358" s="1359"/>
      <c r="PYQ2358" s="1359"/>
      <c r="PYR2358" s="1359"/>
      <c r="PYS2358" s="1359"/>
      <c r="PYT2358" s="1359"/>
      <c r="PYU2358" s="1359"/>
      <c r="PYV2358" s="1359"/>
      <c r="PYW2358" s="1359"/>
      <c r="PYX2358" s="1359"/>
      <c r="PYY2358" s="1359"/>
      <c r="PYZ2358" s="1359"/>
      <c r="PZA2358" s="1359"/>
      <c r="PZB2358" s="1359"/>
      <c r="PZC2358" s="1359"/>
      <c r="PZD2358" s="1359"/>
      <c r="PZE2358" s="1359"/>
      <c r="PZF2358" s="1359"/>
      <c r="PZG2358" s="1359"/>
      <c r="PZH2358" s="1359"/>
      <c r="PZI2358" s="1359"/>
      <c r="PZJ2358" s="1359"/>
      <c r="PZK2358" s="1359"/>
      <c r="PZL2358" s="1359"/>
      <c r="PZM2358" s="1359"/>
      <c r="PZN2358" s="1359"/>
      <c r="PZO2358" s="1359"/>
      <c r="PZP2358" s="1359"/>
      <c r="PZQ2358" s="1359"/>
      <c r="PZR2358" s="1359"/>
      <c r="PZS2358" s="1359"/>
      <c r="PZT2358" s="1359"/>
      <c r="PZU2358" s="1359"/>
      <c r="PZV2358" s="1359"/>
      <c r="PZW2358" s="1359"/>
      <c r="PZX2358" s="1359"/>
      <c r="PZY2358" s="1359"/>
      <c r="PZZ2358" s="1359"/>
      <c r="QAA2358" s="1359"/>
      <c r="QAB2358" s="1359"/>
      <c r="QAC2358" s="1359"/>
      <c r="QAD2358" s="1359"/>
      <c r="QAE2358" s="1359"/>
      <c r="QAF2358" s="1359"/>
      <c r="QAG2358" s="1359"/>
      <c r="QAH2358" s="1359"/>
      <c r="QAI2358" s="1359"/>
      <c r="QAJ2358" s="1359"/>
      <c r="QAK2358" s="1359"/>
      <c r="QAL2358" s="1359"/>
      <c r="QAM2358" s="1359"/>
      <c r="QAN2358" s="1359"/>
      <c r="QAO2358" s="1359"/>
      <c r="QAP2358" s="1359"/>
      <c r="QAQ2358" s="1359"/>
      <c r="QAR2358" s="1359"/>
      <c r="QAS2358" s="1359"/>
      <c r="QAT2358" s="1359"/>
      <c r="QAU2358" s="1359"/>
      <c r="QAV2358" s="1359"/>
      <c r="QAW2358" s="1359"/>
      <c r="QAX2358" s="1359"/>
      <c r="QAY2358" s="1359"/>
      <c r="QAZ2358" s="1359"/>
      <c r="QBA2358" s="1359"/>
      <c r="QBB2358" s="1359"/>
      <c r="QBC2358" s="1359"/>
      <c r="QBD2358" s="1359"/>
      <c r="QBE2358" s="1359"/>
      <c r="QBF2358" s="1359"/>
      <c r="QBG2358" s="1359"/>
      <c r="QBH2358" s="1359"/>
      <c r="QBI2358" s="1359"/>
      <c r="QBJ2358" s="1359"/>
      <c r="QBK2358" s="1359"/>
      <c r="QBL2358" s="1359"/>
      <c r="QBM2358" s="1359"/>
      <c r="QBN2358" s="1359"/>
      <c r="QBO2358" s="1359"/>
      <c r="QBP2358" s="1359"/>
      <c r="QBQ2358" s="1359"/>
      <c r="QBR2358" s="1359"/>
      <c r="QBS2358" s="1359"/>
      <c r="QBT2358" s="1359"/>
      <c r="QBU2358" s="1359"/>
      <c r="QBV2358" s="1359"/>
      <c r="QBW2358" s="1359"/>
      <c r="QBX2358" s="1359"/>
      <c r="QBY2358" s="1359"/>
      <c r="QBZ2358" s="1359"/>
      <c r="QCA2358" s="1359"/>
      <c r="QCB2358" s="1359"/>
      <c r="QCC2358" s="1359"/>
      <c r="QCD2358" s="1359"/>
      <c r="QCE2358" s="1359"/>
      <c r="QCF2358" s="1359"/>
      <c r="QCG2358" s="1359"/>
      <c r="QCH2358" s="1359"/>
      <c r="QCI2358" s="1359"/>
      <c r="QCJ2358" s="1359"/>
      <c r="QCK2358" s="1359"/>
      <c r="QCL2358" s="1359"/>
      <c r="QCM2358" s="1359"/>
      <c r="QCN2358" s="1359"/>
      <c r="QCO2358" s="1359"/>
      <c r="QCP2358" s="1359"/>
      <c r="QCQ2358" s="1359"/>
      <c r="QCR2358" s="1359"/>
      <c r="QCS2358" s="1359"/>
      <c r="QCT2358" s="1359"/>
      <c r="QCU2358" s="1359"/>
      <c r="QCV2358" s="1359"/>
      <c r="QCW2358" s="1359"/>
      <c r="QCX2358" s="1359"/>
      <c r="QCY2358" s="1359"/>
      <c r="QCZ2358" s="1359"/>
      <c r="QDA2358" s="1359"/>
      <c r="QDB2358" s="1359"/>
      <c r="QDC2358" s="1359"/>
      <c r="QDD2358" s="1359"/>
      <c r="QDE2358" s="1359"/>
      <c r="QDF2358" s="1359"/>
      <c r="QDG2358" s="1359"/>
      <c r="QDH2358" s="1359"/>
      <c r="QDI2358" s="1359"/>
      <c r="QDJ2358" s="1359"/>
      <c r="QDK2358" s="1359"/>
      <c r="QDL2358" s="1359"/>
      <c r="QDM2358" s="1359"/>
      <c r="QDN2358" s="1359"/>
      <c r="QDO2358" s="1359"/>
      <c r="QDP2358" s="1359"/>
      <c r="QDQ2358" s="1359"/>
      <c r="QDR2358" s="1359"/>
      <c r="QDS2358" s="1359"/>
      <c r="QDT2358" s="1359"/>
      <c r="QDU2358" s="1359"/>
      <c r="QDV2358" s="1359"/>
      <c r="QDW2358" s="1359"/>
      <c r="QDX2358" s="1359"/>
      <c r="QDY2358" s="1359"/>
      <c r="QDZ2358" s="1359"/>
      <c r="QEA2358" s="1359"/>
      <c r="QEB2358" s="1359"/>
      <c r="QEC2358" s="1359"/>
      <c r="QED2358" s="1359"/>
      <c r="QEE2358" s="1359"/>
      <c r="QEF2358" s="1359"/>
      <c r="QEG2358" s="1359"/>
      <c r="QEH2358" s="1359"/>
      <c r="QEI2358" s="1359"/>
      <c r="QEJ2358" s="1359"/>
      <c r="QEK2358" s="1359"/>
      <c r="QEL2358" s="1359"/>
      <c r="QEM2358" s="1359"/>
      <c r="QEN2358" s="1359"/>
      <c r="QEO2358" s="1359"/>
      <c r="QEP2358" s="1359"/>
      <c r="QEQ2358" s="1359"/>
      <c r="QER2358" s="1359"/>
      <c r="QES2358" s="1359"/>
      <c r="QET2358" s="1359"/>
      <c r="QEU2358" s="1359"/>
      <c r="QEV2358" s="1359"/>
      <c r="QEW2358" s="1359"/>
      <c r="QEX2358" s="1359"/>
      <c r="QEY2358" s="1359"/>
      <c r="QEZ2358" s="1359"/>
      <c r="QFA2358" s="1359"/>
      <c r="QFB2358" s="1359"/>
      <c r="QFC2358" s="1359"/>
      <c r="QFD2358" s="1359"/>
      <c r="QFE2358" s="1359"/>
      <c r="QFF2358" s="1359"/>
      <c r="QFG2358" s="1359"/>
      <c r="QFH2358" s="1359"/>
      <c r="QFI2358" s="1359"/>
      <c r="QFJ2358" s="1359"/>
      <c r="QFK2358" s="1359"/>
      <c r="QFL2358" s="1359"/>
      <c r="QFM2358" s="1359"/>
      <c r="QFN2358" s="1359"/>
      <c r="QFO2358" s="1359"/>
      <c r="QFP2358" s="1359"/>
      <c r="QFQ2358" s="1359"/>
      <c r="QFR2358" s="1359"/>
      <c r="QFS2358" s="1359"/>
      <c r="QFT2358" s="1359"/>
      <c r="QFU2358" s="1359"/>
      <c r="QFV2358" s="1359"/>
      <c r="QFW2358" s="1359"/>
      <c r="QFX2358" s="1359"/>
      <c r="QFY2358" s="1359"/>
      <c r="QFZ2358" s="1359"/>
      <c r="QGA2358" s="1359"/>
      <c r="QGB2358" s="1359"/>
      <c r="QGC2358" s="1359"/>
      <c r="QGD2358" s="1359"/>
      <c r="QGE2358" s="1359"/>
      <c r="QGF2358" s="1359"/>
      <c r="QGG2358" s="1359"/>
      <c r="QGH2358" s="1359"/>
      <c r="QGI2358" s="1359"/>
      <c r="QGJ2358" s="1359"/>
      <c r="QGK2358" s="1359"/>
      <c r="QGL2358" s="1359"/>
      <c r="QGM2358" s="1359"/>
      <c r="QGN2358" s="1359"/>
      <c r="QGO2358" s="1359"/>
      <c r="QGP2358" s="1359"/>
      <c r="QGQ2358" s="1359"/>
      <c r="QGR2358" s="1359"/>
      <c r="QGS2358" s="1359"/>
      <c r="QGT2358" s="1359"/>
      <c r="QGU2358" s="1359"/>
      <c r="QGV2358" s="1359"/>
      <c r="QGW2358" s="1359"/>
      <c r="QGX2358" s="1359"/>
      <c r="QGY2358" s="1359"/>
      <c r="QGZ2358" s="1359"/>
      <c r="QHA2358" s="1359"/>
      <c r="QHB2358" s="1359"/>
      <c r="QHC2358" s="1359"/>
      <c r="QHD2358" s="1359"/>
      <c r="QHE2358" s="1359"/>
      <c r="QHF2358" s="1359"/>
      <c r="QHG2358" s="1359"/>
      <c r="QHH2358" s="1359"/>
      <c r="QHI2358" s="1359"/>
      <c r="QHJ2358" s="1359"/>
      <c r="QHK2358" s="1359"/>
      <c r="QHL2358" s="1359"/>
      <c r="QHM2358" s="1359"/>
      <c r="QHN2358" s="1359"/>
      <c r="QHO2358" s="1359"/>
      <c r="QHP2358" s="1359"/>
      <c r="QHQ2358" s="1359"/>
      <c r="QHR2358" s="1359"/>
      <c r="QHS2358" s="1359"/>
      <c r="QHT2358" s="1359"/>
      <c r="QHU2358" s="1359"/>
      <c r="QHV2358" s="1359"/>
      <c r="QHW2358" s="1359"/>
      <c r="QHX2358" s="1359"/>
      <c r="QHY2358" s="1359"/>
      <c r="QHZ2358" s="1359"/>
      <c r="QIA2358" s="1359"/>
      <c r="QIB2358" s="1359"/>
      <c r="QIC2358" s="1359"/>
      <c r="QID2358" s="1359"/>
      <c r="QIE2358" s="1359"/>
      <c r="QIF2358" s="1359"/>
      <c r="QIG2358" s="1359"/>
      <c r="QIH2358" s="1359"/>
      <c r="QII2358" s="1359"/>
      <c r="QIJ2358" s="1359"/>
      <c r="QIK2358" s="1359"/>
      <c r="QIL2358" s="1359"/>
      <c r="QIM2358" s="1359"/>
      <c r="QIN2358" s="1359"/>
      <c r="QIO2358" s="1359"/>
      <c r="QIP2358" s="1359"/>
      <c r="QIQ2358" s="1359"/>
      <c r="QIR2358" s="1359"/>
      <c r="QIS2358" s="1359"/>
      <c r="QIT2358" s="1359"/>
      <c r="QIU2358" s="1359"/>
      <c r="QIV2358" s="1359"/>
      <c r="QIW2358" s="1359"/>
      <c r="QIX2358" s="1359"/>
      <c r="QIY2358" s="1359"/>
      <c r="QIZ2358" s="1359"/>
      <c r="QJA2358" s="1359"/>
      <c r="QJB2358" s="1359"/>
      <c r="QJC2358" s="1359"/>
      <c r="QJD2358" s="1359"/>
      <c r="QJE2358" s="1359"/>
      <c r="QJF2358" s="1359"/>
      <c r="QJG2358" s="1359"/>
      <c r="QJH2358" s="1359"/>
      <c r="QJI2358" s="1359"/>
      <c r="QJJ2358" s="1359"/>
      <c r="QJK2358" s="1359"/>
      <c r="QJL2358" s="1359"/>
      <c r="QJM2358" s="1359"/>
      <c r="QJN2358" s="1359"/>
      <c r="QJO2358" s="1359"/>
      <c r="QJP2358" s="1359"/>
      <c r="QJQ2358" s="1359"/>
      <c r="QJR2358" s="1359"/>
      <c r="QJS2358" s="1359"/>
      <c r="QJT2358" s="1359"/>
      <c r="QJU2358" s="1359"/>
      <c r="QJV2358" s="1359"/>
      <c r="QJW2358" s="1359"/>
      <c r="QJX2358" s="1359"/>
      <c r="QJY2358" s="1359"/>
      <c r="QJZ2358" s="1359"/>
      <c r="QKA2358" s="1359"/>
      <c r="QKB2358" s="1359"/>
      <c r="QKC2358" s="1359"/>
      <c r="QKD2358" s="1359"/>
      <c r="QKE2358" s="1359"/>
      <c r="QKF2358" s="1359"/>
      <c r="QKG2358" s="1359"/>
      <c r="QKH2358" s="1359"/>
      <c r="QKI2358" s="1359"/>
      <c r="QKJ2358" s="1359"/>
      <c r="QKK2358" s="1359"/>
      <c r="QKL2358" s="1359"/>
      <c r="QKM2358" s="1359"/>
      <c r="QKN2358" s="1359"/>
      <c r="QKO2358" s="1359"/>
      <c r="QKP2358" s="1359"/>
      <c r="QKQ2358" s="1359"/>
      <c r="QKR2358" s="1359"/>
      <c r="QKS2358" s="1359"/>
      <c r="QKT2358" s="1359"/>
      <c r="QKU2358" s="1359"/>
      <c r="QKV2358" s="1359"/>
      <c r="QKW2358" s="1359"/>
      <c r="QKX2358" s="1359"/>
      <c r="QKY2358" s="1359"/>
      <c r="QKZ2358" s="1359"/>
      <c r="QLA2358" s="1359"/>
      <c r="QLB2358" s="1359"/>
      <c r="QLC2358" s="1359"/>
      <c r="QLD2358" s="1359"/>
      <c r="QLE2358" s="1359"/>
      <c r="QLF2358" s="1359"/>
      <c r="QLG2358" s="1359"/>
      <c r="QLH2358" s="1359"/>
      <c r="QLI2358" s="1359"/>
      <c r="QLJ2358" s="1359"/>
      <c r="QLK2358" s="1359"/>
      <c r="QLL2358" s="1359"/>
      <c r="QLM2358" s="1359"/>
      <c r="QLN2358" s="1359"/>
      <c r="QLO2358" s="1359"/>
      <c r="QLP2358" s="1359"/>
      <c r="QLQ2358" s="1359"/>
      <c r="QLR2358" s="1359"/>
      <c r="QLS2358" s="1359"/>
      <c r="QLT2358" s="1359"/>
      <c r="QLU2358" s="1359"/>
      <c r="QLV2358" s="1359"/>
      <c r="QLW2358" s="1359"/>
      <c r="QLX2358" s="1359"/>
      <c r="QLY2358" s="1359"/>
      <c r="QLZ2358" s="1359"/>
      <c r="QMA2358" s="1359"/>
      <c r="QMB2358" s="1359"/>
      <c r="QMC2358" s="1359"/>
      <c r="QMD2358" s="1359"/>
      <c r="QME2358" s="1359"/>
      <c r="QMF2358" s="1359"/>
      <c r="QMG2358" s="1359"/>
      <c r="QMH2358" s="1359"/>
      <c r="QMI2358" s="1359"/>
      <c r="QMJ2358" s="1359"/>
      <c r="QMK2358" s="1359"/>
      <c r="QML2358" s="1359"/>
      <c r="QMM2358" s="1359"/>
      <c r="QMN2358" s="1359"/>
      <c r="QMO2358" s="1359"/>
      <c r="QMP2358" s="1359"/>
      <c r="QMQ2358" s="1359"/>
      <c r="QMR2358" s="1359"/>
      <c r="QMS2358" s="1359"/>
      <c r="QMT2358" s="1359"/>
      <c r="QMU2358" s="1359"/>
      <c r="QMV2358" s="1359"/>
      <c r="QMW2358" s="1359"/>
      <c r="QMX2358" s="1359"/>
      <c r="QMY2358" s="1359"/>
      <c r="QMZ2358" s="1359"/>
      <c r="QNA2358" s="1359"/>
      <c r="QNB2358" s="1359"/>
      <c r="QNC2358" s="1359"/>
      <c r="QND2358" s="1359"/>
      <c r="QNE2358" s="1359"/>
      <c r="QNF2358" s="1359"/>
      <c r="QNG2358" s="1359"/>
      <c r="QNH2358" s="1359"/>
      <c r="QNI2358" s="1359"/>
      <c r="QNJ2358" s="1359"/>
      <c r="QNK2358" s="1359"/>
      <c r="QNL2358" s="1359"/>
      <c r="QNM2358" s="1359"/>
      <c r="QNN2358" s="1359"/>
      <c r="QNO2358" s="1359"/>
      <c r="QNP2358" s="1359"/>
      <c r="QNQ2358" s="1359"/>
      <c r="QNR2358" s="1359"/>
      <c r="QNS2358" s="1359"/>
      <c r="QNT2358" s="1359"/>
      <c r="QNU2358" s="1359"/>
      <c r="QNV2358" s="1359"/>
      <c r="QNW2358" s="1359"/>
      <c r="QNX2358" s="1359"/>
      <c r="QNY2358" s="1359"/>
      <c r="QNZ2358" s="1359"/>
      <c r="QOA2358" s="1359"/>
      <c r="QOB2358" s="1359"/>
      <c r="QOC2358" s="1359"/>
      <c r="QOD2358" s="1359"/>
      <c r="QOE2358" s="1359"/>
      <c r="QOF2358" s="1359"/>
      <c r="QOG2358" s="1359"/>
      <c r="QOH2358" s="1359"/>
      <c r="QOI2358" s="1359"/>
      <c r="QOJ2358" s="1359"/>
      <c r="QOK2358" s="1359"/>
      <c r="QOL2358" s="1359"/>
      <c r="QOM2358" s="1359"/>
      <c r="QON2358" s="1359"/>
      <c r="QOO2358" s="1359"/>
      <c r="QOP2358" s="1359"/>
      <c r="QOQ2358" s="1359"/>
      <c r="QOR2358" s="1359"/>
      <c r="QOS2358" s="1359"/>
      <c r="QOT2358" s="1359"/>
      <c r="QOU2358" s="1359"/>
      <c r="QOV2358" s="1359"/>
      <c r="QOW2358" s="1359"/>
      <c r="QOX2358" s="1359"/>
      <c r="QOY2358" s="1359"/>
      <c r="QOZ2358" s="1359"/>
      <c r="QPA2358" s="1359"/>
      <c r="QPB2358" s="1359"/>
      <c r="QPC2358" s="1359"/>
      <c r="QPD2358" s="1359"/>
      <c r="QPE2358" s="1359"/>
      <c r="QPF2358" s="1359"/>
      <c r="QPG2358" s="1359"/>
      <c r="QPH2358" s="1359"/>
      <c r="QPI2358" s="1359"/>
      <c r="QPJ2358" s="1359"/>
      <c r="QPK2358" s="1359"/>
      <c r="QPL2358" s="1359"/>
      <c r="QPM2358" s="1359"/>
      <c r="QPN2358" s="1359"/>
      <c r="QPO2358" s="1359"/>
      <c r="QPP2358" s="1359"/>
      <c r="QPQ2358" s="1359"/>
      <c r="QPR2358" s="1359"/>
      <c r="QPS2358" s="1359"/>
      <c r="QPT2358" s="1359"/>
      <c r="QPU2358" s="1359"/>
      <c r="QPV2358" s="1359"/>
      <c r="QPW2358" s="1359"/>
      <c r="QPX2358" s="1359"/>
      <c r="QPY2358" s="1359"/>
      <c r="QPZ2358" s="1359"/>
      <c r="QQA2358" s="1359"/>
      <c r="QQB2358" s="1359"/>
      <c r="QQC2358" s="1359"/>
      <c r="QQD2358" s="1359"/>
      <c r="QQE2358" s="1359"/>
      <c r="QQF2358" s="1359"/>
      <c r="QQG2358" s="1359"/>
      <c r="QQH2358" s="1359"/>
      <c r="QQI2358" s="1359"/>
      <c r="QQJ2358" s="1359"/>
      <c r="QQK2358" s="1359"/>
      <c r="QQL2358" s="1359"/>
      <c r="QQM2358" s="1359"/>
      <c r="QQN2358" s="1359"/>
      <c r="QQO2358" s="1359"/>
      <c r="QQP2358" s="1359"/>
      <c r="QQQ2358" s="1359"/>
      <c r="QQR2358" s="1359"/>
      <c r="QQS2358" s="1359"/>
      <c r="QQT2358" s="1359"/>
      <c r="QQU2358" s="1359"/>
      <c r="QQV2358" s="1359"/>
      <c r="QQW2358" s="1359"/>
      <c r="QQX2358" s="1359"/>
      <c r="QQY2358" s="1359"/>
      <c r="QQZ2358" s="1359"/>
      <c r="QRA2358" s="1359"/>
      <c r="QRB2358" s="1359"/>
      <c r="QRC2358" s="1359"/>
      <c r="QRD2358" s="1359"/>
      <c r="QRE2358" s="1359"/>
      <c r="QRF2358" s="1359"/>
      <c r="QRG2358" s="1359"/>
      <c r="QRH2358" s="1359"/>
      <c r="QRI2358" s="1359"/>
      <c r="QRJ2358" s="1359"/>
      <c r="QRK2358" s="1359"/>
      <c r="QRL2358" s="1359"/>
      <c r="QRM2358" s="1359"/>
      <c r="QRN2358" s="1359"/>
      <c r="QRO2358" s="1359"/>
      <c r="QRP2358" s="1359"/>
      <c r="QRQ2358" s="1359"/>
      <c r="QRR2358" s="1359"/>
      <c r="QRS2358" s="1359"/>
      <c r="QRT2358" s="1359"/>
      <c r="QRU2358" s="1359"/>
      <c r="QRV2358" s="1359"/>
      <c r="QRW2358" s="1359"/>
      <c r="QRX2358" s="1359"/>
      <c r="QRY2358" s="1359"/>
      <c r="QRZ2358" s="1359"/>
      <c r="QSA2358" s="1359"/>
      <c r="QSB2358" s="1359"/>
      <c r="QSC2358" s="1359"/>
      <c r="QSD2358" s="1359"/>
      <c r="QSE2358" s="1359"/>
      <c r="QSF2358" s="1359"/>
      <c r="QSG2358" s="1359"/>
      <c r="QSH2358" s="1359"/>
      <c r="QSI2358" s="1359"/>
      <c r="QSJ2358" s="1359"/>
      <c r="QSK2358" s="1359"/>
      <c r="QSL2358" s="1359"/>
      <c r="QSM2358" s="1359"/>
      <c r="QSN2358" s="1359"/>
      <c r="QSO2358" s="1359"/>
      <c r="QSP2358" s="1359"/>
      <c r="QSQ2358" s="1359"/>
      <c r="QSR2358" s="1359"/>
      <c r="QSS2358" s="1359"/>
      <c r="QST2358" s="1359"/>
      <c r="QSU2358" s="1359"/>
      <c r="QSV2358" s="1359"/>
      <c r="QSW2358" s="1359"/>
      <c r="QSX2358" s="1359"/>
      <c r="QSY2358" s="1359"/>
      <c r="QSZ2358" s="1359"/>
      <c r="QTA2358" s="1359"/>
      <c r="QTB2358" s="1359"/>
      <c r="QTC2358" s="1359"/>
      <c r="QTD2358" s="1359"/>
      <c r="QTE2358" s="1359"/>
      <c r="QTF2358" s="1359"/>
      <c r="QTG2358" s="1359"/>
      <c r="QTH2358" s="1359"/>
      <c r="QTI2358" s="1359"/>
      <c r="QTJ2358" s="1359"/>
      <c r="QTK2358" s="1359"/>
      <c r="QTL2358" s="1359"/>
      <c r="QTM2358" s="1359"/>
      <c r="QTN2358" s="1359"/>
      <c r="QTO2358" s="1359"/>
      <c r="QTP2358" s="1359"/>
      <c r="QTQ2358" s="1359"/>
      <c r="QTR2358" s="1359"/>
      <c r="QTS2358" s="1359"/>
      <c r="QTT2358" s="1359"/>
      <c r="QTU2358" s="1359"/>
      <c r="QTV2358" s="1359"/>
      <c r="QTW2358" s="1359"/>
      <c r="QTX2358" s="1359"/>
      <c r="QTY2358" s="1359"/>
      <c r="QTZ2358" s="1359"/>
      <c r="QUA2358" s="1359"/>
      <c r="QUB2358" s="1359"/>
      <c r="QUC2358" s="1359"/>
      <c r="QUD2358" s="1359"/>
      <c r="QUE2358" s="1359"/>
      <c r="QUF2358" s="1359"/>
      <c r="QUG2358" s="1359"/>
      <c r="QUH2358" s="1359"/>
      <c r="QUI2358" s="1359"/>
      <c r="QUJ2358" s="1359"/>
      <c r="QUK2358" s="1359"/>
      <c r="QUL2358" s="1359"/>
      <c r="QUM2358" s="1359"/>
      <c r="QUN2358" s="1359"/>
      <c r="QUO2358" s="1359"/>
      <c r="QUP2358" s="1359"/>
      <c r="QUQ2358" s="1359"/>
      <c r="QUR2358" s="1359"/>
      <c r="QUS2358" s="1359"/>
      <c r="QUT2358" s="1359"/>
      <c r="QUU2358" s="1359"/>
      <c r="QUV2358" s="1359"/>
      <c r="QUW2358" s="1359"/>
      <c r="QUX2358" s="1359"/>
      <c r="QUY2358" s="1359"/>
      <c r="QUZ2358" s="1359"/>
      <c r="QVA2358" s="1359"/>
      <c r="QVB2358" s="1359"/>
      <c r="QVC2358" s="1359"/>
      <c r="QVD2358" s="1359"/>
      <c r="QVE2358" s="1359"/>
      <c r="QVF2358" s="1359"/>
      <c r="QVG2358" s="1359"/>
      <c r="QVH2358" s="1359"/>
      <c r="QVI2358" s="1359"/>
      <c r="QVJ2358" s="1359"/>
      <c r="QVK2358" s="1359"/>
      <c r="QVL2358" s="1359"/>
      <c r="QVM2358" s="1359"/>
      <c r="QVN2358" s="1359"/>
      <c r="QVO2358" s="1359"/>
      <c r="QVP2358" s="1359"/>
      <c r="QVQ2358" s="1359"/>
      <c r="QVR2358" s="1359"/>
      <c r="QVS2358" s="1359"/>
      <c r="QVT2358" s="1359"/>
      <c r="QVU2358" s="1359"/>
      <c r="QVV2358" s="1359"/>
      <c r="QVW2358" s="1359"/>
      <c r="QVX2358" s="1359"/>
      <c r="QVY2358" s="1359"/>
      <c r="QVZ2358" s="1359"/>
      <c r="QWA2358" s="1359"/>
      <c r="QWB2358" s="1359"/>
      <c r="QWC2358" s="1359"/>
      <c r="QWD2358" s="1359"/>
      <c r="QWE2358" s="1359"/>
      <c r="QWF2358" s="1359"/>
      <c r="QWG2358" s="1359"/>
      <c r="QWH2358" s="1359"/>
      <c r="QWI2358" s="1359"/>
      <c r="QWJ2358" s="1359"/>
      <c r="QWK2358" s="1359"/>
      <c r="QWL2358" s="1359"/>
      <c r="QWM2358" s="1359"/>
      <c r="QWN2358" s="1359"/>
      <c r="QWO2358" s="1359"/>
      <c r="QWP2358" s="1359"/>
      <c r="QWQ2358" s="1359"/>
      <c r="QWR2358" s="1359"/>
      <c r="QWS2358" s="1359"/>
      <c r="QWT2358" s="1359"/>
      <c r="QWU2358" s="1359"/>
      <c r="QWV2358" s="1359"/>
      <c r="QWW2358" s="1359"/>
      <c r="QWX2358" s="1359"/>
      <c r="QWY2358" s="1359"/>
      <c r="QWZ2358" s="1359"/>
      <c r="QXA2358" s="1359"/>
      <c r="QXB2358" s="1359"/>
      <c r="QXC2358" s="1359"/>
      <c r="QXD2358" s="1359"/>
      <c r="QXE2358" s="1359"/>
      <c r="QXF2358" s="1359"/>
      <c r="QXG2358" s="1359"/>
      <c r="QXH2358" s="1359"/>
      <c r="QXI2358" s="1359"/>
      <c r="QXJ2358" s="1359"/>
      <c r="QXK2358" s="1359"/>
      <c r="QXL2358" s="1359"/>
      <c r="QXM2358" s="1359"/>
      <c r="QXN2358" s="1359"/>
      <c r="QXO2358" s="1359"/>
      <c r="QXP2358" s="1359"/>
      <c r="QXQ2358" s="1359"/>
      <c r="QXR2358" s="1359"/>
      <c r="QXS2358" s="1359"/>
      <c r="QXT2358" s="1359"/>
      <c r="QXU2358" s="1359"/>
      <c r="QXV2358" s="1359"/>
      <c r="QXW2358" s="1359"/>
      <c r="QXX2358" s="1359"/>
      <c r="QXY2358" s="1359"/>
      <c r="QXZ2358" s="1359"/>
      <c r="QYA2358" s="1359"/>
      <c r="QYB2358" s="1359"/>
      <c r="QYC2358" s="1359"/>
      <c r="QYD2358" s="1359"/>
      <c r="QYE2358" s="1359"/>
      <c r="QYF2358" s="1359"/>
      <c r="QYG2358" s="1359"/>
      <c r="QYH2358" s="1359"/>
      <c r="QYI2358" s="1359"/>
      <c r="QYJ2358" s="1359"/>
      <c r="QYK2358" s="1359"/>
      <c r="QYL2358" s="1359"/>
      <c r="QYM2358" s="1359"/>
      <c r="QYN2358" s="1359"/>
      <c r="QYO2358" s="1359"/>
      <c r="QYP2358" s="1359"/>
      <c r="QYQ2358" s="1359"/>
      <c r="QYR2358" s="1359"/>
      <c r="QYS2358" s="1359"/>
      <c r="QYT2358" s="1359"/>
      <c r="QYU2358" s="1359"/>
      <c r="QYV2358" s="1359"/>
      <c r="QYW2358" s="1359"/>
      <c r="QYX2358" s="1359"/>
      <c r="QYY2358" s="1359"/>
      <c r="QYZ2358" s="1359"/>
      <c r="QZA2358" s="1359"/>
      <c r="QZB2358" s="1359"/>
      <c r="QZC2358" s="1359"/>
      <c r="QZD2358" s="1359"/>
      <c r="QZE2358" s="1359"/>
      <c r="QZF2358" s="1359"/>
      <c r="QZG2358" s="1359"/>
      <c r="QZH2358" s="1359"/>
      <c r="QZI2358" s="1359"/>
      <c r="QZJ2358" s="1359"/>
      <c r="QZK2358" s="1359"/>
      <c r="QZL2358" s="1359"/>
      <c r="QZM2358" s="1359"/>
      <c r="QZN2358" s="1359"/>
      <c r="QZO2358" s="1359"/>
      <c r="QZP2358" s="1359"/>
      <c r="QZQ2358" s="1359"/>
      <c r="QZR2358" s="1359"/>
      <c r="QZS2358" s="1359"/>
      <c r="QZT2358" s="1359"/>
      <c r="QZU2358" s="1359"/>
      <c r="QZV2358" s="1359"/>
      <c r="QZW2358" s="1359"/>
      <c r="QZX2358" s="1359"/>
      <c r="QZY2358" s="1359"/>
      <c r="QZZ2358" s="1359"/>
      <c r="RAA2358" s="1359"/>
      <c r="RAB2358" s="1359"/>
      <c r="RAC2358" s="1359"/>
      <c r="RAD2358" s="1359"/>
      <c r="RAE2358" s="1359"/>
      <c r="RAF2358" s="1359"/>
      <c r="RAG2358" s="1359"/>
      <c r="RAH2358" s="1359"/>
      <c r="RAI2358" s="1359"/>
      <c r="RAJ2358" s="1359"/>
      <c r="RAK2358" s="1359"/>
      <c r="RAL2358" s="1359"/>
      <c r="RAM2358" s="1359"/>
      <c r="RAN2358" s="1359"/>
      <c r="RAO2358" s="1359"/>
      <c r="RAP2358" s="1359"/>
      <c r="RAQ2358" s="1359"/>
      <c r="RAR2358" s="1359"/>
      <c r="RAS2358" s="1359"/>
      <c r="RAT2358" s="1359"/>
      <c r="RAU2358" s="1359"/>
      <c r="RAV2358" s="1359"/>
      <c r="RAW2358" s="1359"/>
      <c r="RAX2358" s="1359"/>
      <c r="RAY2358" s="1359"/>
      <c r="RAZ2358" s="1359"/>
      <c r="RBA2358" s="1359"/>
      <c r="RBB2358" s="1359"/>
      <c r="RBC2358" s="1359"/>
      <c r="RBD2358" s="1359"/>
      <c r="RBE2358" s="1359"/>
      <c r="RBF2358" s="1359"/>
      <c r="RBG2358" s="1359"/>
      <c r="RBH2358" s="1359"/>
      <c r="RBI2358" s="1359"/>
      <c r="RBJ2358" s="1359"/>
      <c r="RBK2358" s="1359"/>
      <c r="RBL2358" s="1359"/>
      <c r="RBM2358" s="1359"/>
      <c r="RBN2358" s="1359"/>
      <c r="RBO2358" s="1359"/>
      <c r="RBP2358" s="1359"/>
      <c r="RBQ2358" s="1359"/>
      <c r="RBR2358" s="1359"/>
      <c r="RBS2358" s="1359"/>
      <c r="RBT2358" s="1359"/>
      <c r="RBU2358" s="1359"/>
      <c r="RBV2358" s="1359"/>
      <c r="RBW2358" s="1359"/>
      <c r="RBX2358" s="1359"/>
      <c r="RBY2358" s="1359"/>
      <c r="RBZ2358" s="1359"/>
      <c r="RCA2358" s="1359"/>
      <c r="RCB2358" s="1359"/>
      <c r="RCC2358" s="1359"/>
      <c r="RCD2358" s="1359"/>
      <c r="RCE2358" s="1359"/>
      <c r="RCF2358" s="1359"/>
      <c r="RCG2358" s="1359"/>
      <c r="RCH2358" s="1359"/>
      <c r="RCI2358" s="1359"/>
      <c r="RCJ2358" s="1359"/>
      <c r="RCK2358" s="1359"/>
      <c r="RCL2358" s="1359"/>
      <c r="RCM2358" s="1359"/>
      <c r="RCN2358" s="1359"/>
      <c r="RCO2358" s="1359"/>
      <c r="RCP2358" s="1359"/>
      <c r="RCQ2358" s="1359"/>
      <c r="RCR2358" s="1359"/>
      <c r="RCS2358" s="1359"/>
      <c r="RCT2358" s="1359"/>
      <c r="RCU2358" s="1359"/>
      <c r="RCV2358" s="1359"/>
      <c r="RCW2358" s="1359"/>
      <c r="RCX2358" s="1359"/>
      <c r="RCY2358" s="1359"/>
      <c r="RCZ2358" s="1359"/>
      <c r="RDA2358" s="1359"/>
      <c r="RDB2358" s="1359"/>
      <c r="RDC2358" s="1359"/>
      <c r="RDD2358" s="1359"/>
      <c r="RDE2358" s="1359"/>
      <c r="RDF2358" s="1359"/>
      <c r="RDG2358" s="1359"/>
      <c r="RDH2358" s="1359"/>
      <c r="RDI2358" s="1359"/>
      <c r="RDJ2358" s="1359"/>
      <c r="RDK2358" s="1359"/>
      <c r="RDL2358" s="1359"/>
      <c r="RDM2358" s="1359"/>
      <c r="RDN2358" s="1359"/>
      <c r="RDO2358" s="1359"/>
      <c r="RDP2358" s="1359"/>
      <c r="RDQ2358" s="1359"/>
      <c r="RDR2358" s="1359"/>
      <c r="RDS2358" s="1359"/>
      <c r="RDT2358" s="1359"/>
      <c r="RDU2358" s="1359"/>
      <c r="RDV2358" s="1359"/>
      <c r="RDW2358" s="1359"/>
      <c r="RDX2358" s="1359"/>
      <c r="RDY2358" s="1359"/>
      <c r="RDZ2358" s="1359"/>
      <c r="REA2358" s="1359"/>
      <c r="REB2358" s="1359"/>
      <c r="REC2358" s="1359"/>
      <c r="RED2358" s="1359"/>
      <c r="REE2358" s="1359"/>
      <c r="REF2358" s="1359"/>
      <c r="REG2358" s="1359"/>
      <c r="REH2358" s="1359"/>
      <c r="REI2358" s="1359"/>
      <c r="REJ2358" s="1359"/>
      <c r="REK2358" s="1359"/>
      <c r="REL2358" s="1359"/>
      <c r="REM2358" s="1359"/>
      <c r="REN2358" s="1359"/>
      <c r="REO2358" s="1359"/>
      <c r="REP2358" s="1359"/>
      <c r="REQ2358" s="1359"/>
      <c r="RER2358" s="1359"/>
      <c r="RES2358" s="1359"/>
      <c r="RET2358" s="1359"/>
      <c r="REU2358" s="1359"/>
      <c r="REV2358" s="1359"/>
      <c r="REW2358" s="1359"/>
      <c r="REX2358" s="1359"/>
      <c r="REY2358" s="1359"/>
      <c r="REZ2358" s="1359"/>
      <c r="RFA2358" s="1359"/>
      <c r="RFB2358" s="1359"/>
      <c r="RFC2358" s="1359"/>
      <c r="RFD2358" s="1359"/>
      <c r="RFE2358" s="1359"/>
      <c r="RFF2358" s="1359"/>
      <c r="RFG2358" s="1359"/>
      <c r="RFH2358" s="1359"/>
      <c r="RFI2358" s="1359"/>
      <c r="RFJ2358" s="1359"/>
      <c r="RFK2358" s="1359"/>
      <c r="RFL2358" s="1359"/>
      <c r="RFM2358" s="1359"/>
      <c r="RFN2358" s="1359"/>
      <c r="RFO2358" s="1359"/>
      <c r="RFP2358" s="1359"/>
      <c r="RFQ2358" s="1359"/>
      <c r="RFR2358" s="1359"/>
      <c r="RFS2358" s="1359"/>
      <c r="RFT2358" s="1359"/>
      <c r="RFU2358" s="1359"/>
      <c r="RFV2358" s="1359"/>
      <c r="RFW2358" s="1359"/>
      <c r="RFX2358" s="1359"/>
      <c r="RFY2358" s="1359"/>
      <c r="RFZ2358" s="1359"/>
      <c r="RGA2358" s="1359"/>
      <c r="RGB2358" s="1359"/>
      <c r="RGC2358" s="1359"/>
      <c r="RGD2358" s="1359"/>
      <c r="RGE2358" s="1359"/>
      <c r="RGF2358" s="1359"/>
      <c r="RGG2358" s="1359"/>
      <c r="RGH2358" s="1359"/>
      <c r="RGI2358" s="1359"/>
      <c r="RGJ2358" s="1359"/>
      <c r="RGK2358" s="1359"/>
      <c r="RGL2358" s="1359"/>
      <c r="RGM2358" s="1359"/>
      <c r="RGN2358" s="1359"/>
      <c r="RGO2358" s="1359"/>
      <c r="RGP2358" s="1359"/>
      <c r="RGQ2358" s="1359"/>
      <c r="RGR2358" s="1359"/>
      <c r="RGS2358" s="1359"/>
      <c r="RGT2358" s="1359"/>
      <c r="RGU2358" s="1359"/>
      <c r="RGV2358" s="1359"/>
      <c r="RGW2358" s="1359"/>
      <c r="RGX2358" s="1359"/>
      <c r="RGY2358" s="1359"/>
      <c r="RGZ2358" s="1359"/>
      <c r="RHA2358" s="1359"/>
      <c r="RHB2358" s="1359"/>
      <c r="RHC2358" s="1359"/>
      <c r="RHD2358" s="1359"/>
      <c r="RHE2358" s="1359"/>
      <c r="RHF2358" s="1359"/>
      <c r="RHG2358" s="1359"/>
      <c r="RHH2358" s="1359"/>
      <c r="RHI2358" s="1359"/>
      <c r="RHJ2358" s="1359"/>
      <c r="RHK2358" s="1359"/>
      <c r="RHL2358" s="1359"/>
      <c r="RHM2358" s="1359"/>
      <c r="RHN2358" s="1359"/>
      <c r="RHO2358" s="1359"/>
      <c r="RHP2358" s="1359"/>
      <c r="RHQ2358" s="1359"/>
      <c r="RHR2358" s="1359"/>
      <c r="RHS2358" s="1359"/>
      <c r="RHT2358" s="1359"/>
      <c r="RHU2358" s="1359"/>
      <c r="RHV2358" s="1359"/>
      <c r="RHW2358" s="1359"/>
      <c r="RHX2358" s="1359"/>
      <c r="RHY2358" s="1359"/>
      <c r="RHZ2358" s="1359"/>
      <c r="RIA2358" s="1359"/>
      <c r="RIB2358" s="1359"/>
      <c r="RIC2358" s="1359"/>
      <c r="RID2358" s="1359"/>
      <c r="RIE2358" s="1359"/>
      <c r="RIF2358" s="1359"/>
      <c r="RIG2358" s="1359"/>
      <c r="RIH2358" s="1359"/>
      <c r="RII2358" s="1359"/>
      <c r="RIJ2358" s="1359"/>
      <c r="RIK2358" s="1359"/>
      <c r="RIL2358" s="1359"/>
      <c r="RIM2358" s="1359"/>
      <c r="RIN2358" s="1359"/>
      <c r="RIO2358" s="1359"/>
      <c r="RIP2358" s="1359"/>
      <c r="RIQ2358" s="1359"/>
      <c r="RIR2358" s="1359"/>
      <c r="RIS2358" s="1359"/>
      <c r="RIT2358" s="1359"/>
      <c r="RIU2358" s="1359"/>
      <c r="RIV2358" s="1359"/>
      <c r="RIW2358" s="1359"/>
      <c r="RIX2358" s="1359"/>
      <c r="RIY2358" s="1359"/>
      <c r="RIZ2358" s="1359"/>
      <c r="RJA2358" s="1359"/>
      <c r="RJB2358" s="1359"/>
      <c r="RJC2358" s="1359"/>
      <c r="RJD2358" s="1359"/>
      <c r="RJE2358" s="1359"/>
      <c r="RJF2358" s="1359"/>
      <c r="RJG2358" s="1359"/>
      <c r="RJH2358" s="1359"/>
      <c r="RJI2358" s="1359"/>
      <c r="RJJ2358" s="1359"/>
      <c r="RJK2358" s="1359"/>
      <c r="RJL2358" s="1359"/>
      <c r="RJM2358" s="1359"/>
      <c r="RJN2358" s="1359"/>
      <c r="RJO2358" s="1359"/>
      <c r="RJP2358" s="1359"/>
      <c r="RJQ2358" s="1359"/>
      <c r="RJR2358" s="1359"/>
      <c r="RJS2358" s="1359"/>
      <c r="RJT2358" s="1359"/>
      <c r="RJU2358" s="1359"/>
      <c r="RJV2358" s="1359"/>
      <c r="RJW2358" s="1359"/>
      <c r="RJX2358" s="1359"/>
      <c r="RJY2358" s="1359"/>
      <c r="RJZ2358" s="1359"/>
      <c r="RKA2358" s="1359"/>
      <c r="RKB2358" s="1359"/>
      <c r="RKC2358" s="1359"/>
      <c r="RKD2358" s="1359"/>
      <c r="RKE2358" s="1359"/>
      <c r="RKF2358" s="1359"/>
      <c r="RKG2358" s="1359"/>
      <c r="RKH2358" s="1359"/>
      <c r="RKI2358" s="1359"/>
      <c r="RKJ2358" s="1359"/>
      <c r="RKK2358" s="1359"/>
      <c r="RKL2358" s="1359"/>
      <c r="RKM2358" s="1359"/>
      <c r="RKN2358" s="1359"/>
      <c r="RKO2358" s="1359"/>
      <c r="RKP2358" s="1359"/>
      <c r="RKQ2358" s="1359"/>
      <c r="RKR2358" s="1359"/>
      <c r="RKS2358" s="1359"/>
      <c r="RKT2358" s="1359"/>
      <c r="RKU2358" s="1359"/>
      <c r="RKV2358" s="1359"/>
      <c r="RKW2358" s="1359"/>
      <c r="RKX2358" s="1359"/>
      <c r="RKY2358" s="1359"/>
      <c r="RKZ2358" s="1359"/>
      <c r="RLA2358" s="1359"/>
      <c r="RLB2358" s="1359"/>
      <c r="RLC2358" s="1359"/>
      <c r="RLD2358" s="1359"/>
      <c r="RLE2358" s="1359"/>
      <c r="RLF2358" s="1359"/>
      <c r="RLG2358" s="1359"/>
      <c r="RLH2358" s="1359"/>
      <c r="RLI2358" s="1359"/>
      <c r="RLJ2358" s="1359"/>
      <c r="RLK2358" s="1359"/>
      <c r="RLL2358" s="1359"/>
      <c r="RLM2358" s="1359"/>
      <c r="RLN2358" s="1359"/>
      <c r="RLO2358" s="1359"/>
      <c r="RLP2358" s="1359"/>
      <c r="RLQ2358" s="1359"/>
      <c r="RLR2358" s="1359"/>
      <c r="RLS2358" s="1359"/>
      <c r="RLT2358" s="1359"/>
      <c r="RLU2358" s="1359"/>
      <c r="RLV2358" s="1359"/>
      <c r="RLW2358" s="1359"/>
      <c r="RLX2358" s="1359"/>
      <c r="RLY2358" s="1359"/>
      <c r="RLZ2358" s="1359"/>
      <c r="RMA2358" s="1359"/>
      <c r="RMB2358" s="1359"/>
      <c r="RMC2358" s="1359"/>
      <c r="RMD2358" s="1359"/>
      <c r="RME2358" s="1359"/>
      <c r="RMF2358" s="1359"/>
      <c r="RMG2358" s="1359"/>
      <c r="RMH2358" s="1359"/>
      <c r="RMI2358" s="1359"/>
      <c r="RMJ2358" s="1359"/>
      <c r="RMK2358" s="1359"/>
      <c r="RML2358" s="1359"/>
      <c r="RMM2358" s="1359"/>
      <c r="RMN2358" s="1359"/>
      <c r="RMO2358" s="1359"/>
      <c r="RMP2358" s="1359"/>
      <c r="RMQ2358" s="1359"/>
      <c r="RMR2358" s="1359"/>
      <c r="RMS2358" s="1359"/>
      <c r="RMT2358" s="1359"/>
      <c r="RMU2358" s="1359"/>
      <c r="RMV2358" s="1359"/>
      <c r="RMW2358" s="1359"/>
      <c r="RMX2358" s="1359"/>
      <c r="RMY2358" s="1359"/>
      <c r="RMZ2358" s="1359"/>
      <c r="RNA2358" s="1359"/>
      <c r="RNB2358" s="1359"/>
      <c r="RNC2358" s="1359"/>
      <c r="RND2358" s="1359"/>
      <c r="RNE2358" s="1359"/>
      <c r="RNF2358" s="1359"/>
      <c r="RNG2358" s="1359"/>
      <c r="RNH2358" s="1359"/>
      <c r="RNI2358" s="1359"/>
      <c r="RNJ2358" s="1359"/>
      <c r="RNK2358" s="1359"/>
      <c r="RNL2358" s="1359"/>
      <c r="RNM2358" s="1359"/>
      <c r="RNN2358" s="1359"/>
      <c r="RNO2358" s="1359"/>
      <c r="RNP2358" s="1359"/>
      <c r="RNQ2358" s="1359"/>
      <c r="RNR2358" s="1359"/>
      <c r="RNS2358" s="1359"/>
      <c r="RNT2358" s="1359"/>
      <c r="RNU2358" s="1359"/>
      <c r="RNV2358" s="1359"/>
      <c r="RNW2358" s="1359"/>
      <c r="RNX2358" s="1359"/>
      <c r="RNY2358" s="1359"/>
      <c r="RNZ2358" s="1359"/>
      <c r="ROA2358" s="1359"/>
      <c r="ROB2358" s="1359"/>
      <c r="ROC2358" s="1359"/>
      <c r="ROD2358" s="1359"/>
      <c r="ROE2358" s="1359"/>
      <c r="ROF2358" s="1359"/>
      <c r="ROG2358" s="1359"/>
      <c r="ROH2358" s="1359"/>
      <c r="ROI2358" s="1359"/>
      <c r="ROJ2358" s="1359"/>
      <c r="ROK2358" s="1359"/>
      <c r="ROL2358" s="1359"/>
      <c r="ROM2358" s="1359"/>
      <c r="RON2358" s="1359"/>
      <c r="ROO2358" s="1359"/>
      <c r="ROP2358" s="1359"/>
      <c r="ROQ2358" s="1359"/>
      <c r="ROR2358" s="1359"/>
      <c r="ROS2358" s="1359"/>
      <c r="ROT2358" s="1359"/>
      <c r="ROU2358" s="1359"/>
      <c r="ROV2358" s="1359"/>
      <c r="ROW2358" s="1359"/>
      <c r="ROX2358" s="1359"/>
      <c r="ROY2358" s="1359"/>
      <c r="ROZ2358" s="1359"/>
      <c r="RPA2358" s="1359"/>
      <c r="RPB2358" s="1359"/>
      <c r="RPC2358" s="1359"/>
      <c r="RPD2358" s="1359"/>
      <c r="RPE2358" s="1359"/>
      <c r="RPF2358" s="1359"/>
      <c r="RPG2358" s="1359"/>
      <c r="RPH2358" s="1359"/>
      <c r="RPI2358" s="1359"/>
      <c r="RPJ2358" s="1359"/>
      <c r="RPK2358" s="1359"/>
      <c r="RPL2358" s="1359"/>
      <c r="RPM2358" s="1359"/>
      <c r="RPN2358" s="1359"/>
      <c r="RPO2358" s="1359"/>
      <c r="RPP2358" s="1359"/>
      <c r="RPQ2358" s="1359"/>
      <c r="RPR2358" s="1359"/>
      <c r="RPS2358" s="1359"/>
      <c r="RPT2358" s="1359"/>
      <c r="RPU2358" s="1359"/>
      <c r="RPV2358" s="1359"/>
      <c r="RPW2358" s="1359"/>
      <c r="RPX2358" s="1359"/>
      <c r="RPY2358" s="1359"/>
      <c r="RPZ2358" s="1359"/>
      <c r="RQA2358" s="1359"/>
      <c r="RQB2358" s="1359"/>
      <c r="RQC2358" s="1359"/>
      <c r="RQD2358" s="1359"/>
      <c r="RQE2358" s="1359"/>
      <c r="RQF2358" s="1359"/>
      <c r="RQG2358" s="1359"/>
      <c r="RQH2358" s="1359"/>
      <c r="RQI2358" s="1359"/>
      <c r="RQJ2358" s="1359"/>
      <c r="RQK2358" s="1359"/>
      <c r="RQL2358" s="1359"/>
      <c r="RQM2358" s="1359"/>
      <c r="RQN2358" s="1359"/>
      <c r="RQO2358" s="1359"/>
      <c r="RQP2358" s="1359"/>
      <c r="RQQ2358" s="1359"/>
      <c r="RQR2358" s="1359"/>
      <c r="RQS2358" s="1359"/>
      <c r="RQT2358" s="1359"/>
      <c r="RQU2358" s="1359"/>
      <c r="RQV2358" s="1359"/>
      <c r="RQW2358" s="1359"/>
      <c r="RQX2358" s="1359"/>
      <c r="RQY2358" s="1359"/>
      <c r="RQZ2358" s="1359"/>
      <c r="RRA2358" s="1359"/>
      <c r="RRB2358" s="1359"/>
      <c r="RRC2358" s="1359"/>
      <c r="RRD2358" s="1359"/>
      <c r="RRE2358" s="1359"/>
      <c r="RRF2358" s="1359"/>
      <c r="RRG2358" s="1359"/>
      <c r="RRH2358" s="1359"/>
      <c r="RRI2358" s="1359"/>
      <c r="RRJ2358" s="1359"/>
      <c r="RRK2358" s="1359"/>
      <c r="RRL2358" s="1359"/>
      <c r="RRM2358" s="1359"/>
      <c r="RRN2358" s="1359"/>
      <c r="RRO2358" s="1359"/>
      <c r="RRP2358" s="1359"/>
      <c r="RRQ2358" s="1359"/>
      <c r="RRR2358" s="1359"/>
      <c r="RRS2358" s="1359"/>
      <c r="RRT2358" s="1359"/>
      <c r="RRU2358" s="1359"/>
      <c r="RRV2358" s="1359"/>
      <c r="RRW2358" s="1359"/>
      <c r="RRX2358" s="1359"/>
      <c r="RRY2358" s="1359"/>
      <c r="RRZ2358" s="1359"/>
      <c r="RSA2358" s="1359"/>
      <c r="RSB2358" s="1359"/>
      <c r="RSC2358" s="1359"/>
      <c r="RSD2358" s="1359"/>
      <c r="RSE2358" s="1359"/>
      <c r="RSF2358" s="1359"/>
      <c r="RSG2358" s="1359"/>
      <c r="RSH2358" s="1359"/>
      <c r="RSI2358" s="1359"/>
      <c r="RSJ2358" s="1359"/>
      <c r="RSK2358" s="1359"/>
      <c r="RSL2358" s="1359"/>
      <c r="RSM2358" s="1359"/>
      <c r="RSN2358" s="1359"/>
      <c r="RSO2358" s="1359"/>
      <c r="RSP2358" s="1359"/>
      <c r="RSQ2358" s="1359"/>
      <c r="RSR2358" s="1359"/>
      <c r="RSS2358" s="1359"/>
      <c r="RST2358" s="1359"/>
      <c r="RSU2358" s="1359"/>
      <c r="RSV2358" s="1359"/>
      <c r="RSW2358" s="1359"/>
      <c r="RSX2358" s="1359"/>
      <c r="RSY2358" s="1359"/>
      <c r="RSZ2358" s="1359"/>
      <c r="RTA2358" s="1359"/>
      <c r="RTB2358" s="1359"/>
      <c r="RTC2358" s="1359"/>
      <c r="RTD2358" s="1359"/>
      <c r="RTE2358" s="1359"/>
      <c r="RTF2358" s="1359"/>
      <c r="RTG2358" s="1359"/>
      <c r="RTH2358" s="1359"/>
      <c r="RTI2358" s="1359"/>
      <c r="RTJ2358" s="1359"/>
      <c r="RTK2358" s="1359"/>
      <c r="RTL2358" s="1359"/>
      <c r="RTM2358" s="1359"/>
      <c r="RTN2358" s="1359"/>
      <c r="RTO2358" s="1359"/>
      <c r="RTP2358" s="1359"/>
      <c r="RTQ2358" s="1359"/>
      <c r="RTR2358" s="1359"/>
      <c r="RTS2358" s="1359"/>
      <c r="RTT2358" s="1359"/>
      <c r="RTU2358" s="1359"/>
      <c r="RTV2358" s="1359"/>
      <c r="RTW2358" s="1359"/>
      <c r="RTX2358" s="1359"/>
      <c r="RTY2358" s="1359"/>
      <c r="RTZ2358" s="1359"/>
      <c r="RUA2358" s="1359"/>
      <c r="RUB2358" s="1359"/>
      <c r="RUC2358" s="1359"/>
      <c r="RUD2358" s="1359"/>
      <c r="RUE2358" s="1359"/>
      <c r="RUF2358" s="1359"/>
      <c r="RUG2358" s="1359"/>
      <c r="RUH2358" s="1359"/>
      <c r="RUI2358" s="1359"/>
      <c r="RUJ2358" s="1359"/>
      <c r="RUK2358" s="1359"/>
      <c r="RUL2358" s="1359"/>
      <c r="RUM2358" s="1359"/>
      <c r="RUN2358" s="1359"/>
      <c r="RUO2358" s="1359"/>
      <c r="RUP2358" s="1359"/>
      <c r="RUQ2358" s="1359"/>
      <c r="RUR2358" s="1359"/>
      <c r="RUS2358" s="1359"/>
      <c r="RUT2358" s="1359"/>
      <c r="RUU2358" s="1359"/>
      <c r="RUV2358" s="1359"/>
      <c r="RUW2358" s="1359"/>
      <c r="RUX2358" s="1359"/>
      <c r="RUY2358" s="1359"/>
      <c r="RUZ2358" s="1359"/>
      <c r="RVA2358" s="1359"/>
      <c r="RVB2358" s="1359"/>
      <c r="RVC2358" s="1359"/>
      <c r="RVD2358" s="1359"/>
      <c r="RVE2358" s="1359"/>
      <c r="RVF2358" s="1359"/>
      <c r="RVG2358" s="1359"/>
      <c r="RVH2358" s="1359"/>
      <c r="RVI2358" s="1359"/>
      <c r="RVJ2358" s="1359"/>
      <c r="RVK2358" s="1359"/>
      <c r="RVL2358" s="1359"/>
      <c r="RVM2358" s="1359"/>
      <c r="RVN2358" s="1359"/>
      <c r="RVO2358" s="1359"/>
      <c r="RVP2358" s="1359"/>
      <c r="RVQ2358" s="1359"/>
      <c r="RVR2358" s="1359"/>
      <c r="RVS2358" s="1359"/>
      <c r="RVT2358" s="1359"/>
      <c r="RVU2358" s="1359"/>
      <c r="RVV2358" s="1359"/>
      <c r="RVW2358" s="1359"/>
      <c r="RVX2358" s="1359"/>
      <c r="RVY2358" s="1359"/>
      <c r="RVZ2358" s="1359"/>
      <c r="RWA2358" s="1359"/>
      <c r="RWB2358" s="1359"/>
      <c r="RWC2358" s="1359"/>
      <c r="RWD2358" s="1359"/>
      <c r="RWE2358" s="1359"/>
      <c r="RWF2358" s="1359"/>
      <c r="RWG2358" s="1359"/>
      <c r="RWH2358" s="1359"/>
      <c r="RWI2358" s="1359"/>
      <c r="RWJ2358" s="1359"/>
      <c r="RWK2358" s="1359"/>
      <c r="RWL2358" s="1359"/>
      <c r="RWM2358" s="1359"/>
      <c r="RWN2358" s="1359"/>
      <c r="RWO2358" s="1359"/>
      <c r="RWP2358" s="1359"/>
      <c r="RWQ2358" s="1359"/>
      <c r="RWR2358" s="1359"/>
      <c r="RWS2358" s="1359"/>
      <c r="RWT2358" s="1359"/>
      <c r="RWU2358" s="1359"/>
      <c r="RWV2358" s="1359"/>
      <c r="RWW2358" s="1359"/>
      <c r="RWX2358" s="1359"/>
      <c r="RWY2358" s="1359"/>
      <c r="RWZ2358" s="1359"/>
      <c r="RXA2358" s="1359"/>
      <c r="RXB2358" s="1359"/>
      <c r="RXC2358" s="1359"/>
      <c r="RXD2358" s="1359"/>
      <c r="RXE2358" s="1359"/>
      <c r="RXF2358" s="1359"/>
      <c r="RXG2358" s="1359"/>
      <c r="RXH2358" s="1359"/>
      <c r="RXI2358" s="1359"/>
      <c r="RXJ2358" s="1359"/>
      <c r="RXK2358" s="1359"/>
      <c r="RXL2358" s="1359"/>
      <c r="RXM2358" s="1359"/>
      <c r="RXN2358" s="1359"/>
      <c r="RXO2358" s="1359"/>
      <c r="RXP2358" s="1359"/>
      <c r="RXQ2358" s="1359"/>
      <c r="RXR2358" s="1359"/>
      <c r="RXS2358" s="1359"/>
      <c r="RXT2358" s="1359"/>
      <c r="RXU2358" s="1359"/>
      <c r="RXV2358" s="1359"/>
      <c r="RXW2358" s="1359"/>
      <c r="RXX2358" s="1359"/>
      <c r="RXY2358" s="1359"/>
      <c r="RXZ2358" s="1359"/>
      <c r="RYA2358" s="1359"/>
      <c r="RYB2358" s="1359"/>
      <c r="RYC2358" s="1359"/>
      <c r="RYD2358" s="1359"/>
      <c r="RYE2358" s="1359"/>
      <c r="RYF2358" s="1359"/>
      <c r="RYG2358" s="1359"/>
      <c r="RYH2358" s="1359"/>
      <c r="RYI2358" s="1359"/>
      <c r="RYJ2358" s="1359"/>
      <c r="RYK2358" s="1359"/>
      <c r="RYL2358" s="1359"/>
      <c r="RYM2358" s="1359"/>
      <c r="RYN2358" s="1359"/>
      <c r="RYO2358" s="1359"/>
      <c r="RYP2358" s="1359"/>
      <c r="RYQ2358" s="1359"/>
      <c r="RYR2358" s="1359"/>
      <c r="RYS2358" s="1359"/>
      <c r="RYT2358" s="1359"/>
      <c r="RYU2358" s="1359"/>
      <c r="RYV2358" s="1359"/>
      <c r="RYW2358" s="1359"/>
      <c r="RYX2358" s="1359"/>
      <c r="RYY2358" s="1359"/>
      <c r="RYZ2358" s="1359"/>
      <c r="RZA2358" s="1359"/>
      <c r="RZB2358" s="1359"/>
      <c r="RZC2358" s="1359"/>
      <c r="RZD2358" s="1359"/>
      <c r="RZE2358" s="1359"/>
      <c r="RZF2358" s="1359"/>
      <c r="RZG2358" s="1359"/>
      <c r="RZH2358" s="1359"/>
      <c r="RZI2358" s="1359"/>
      <c r="RZJ2358" s="1359"/>
      <c r="RZK2358" s="1359"/>
      <c r="RZL2358" s="1359"/>
      <c r="RZM2358" s="1359"/>
      <c r="RZN2358" s="1359"/>
      <c r="RZO2358" s="1359"/>
      <c r="RZP2358" s="1359"/>
      <c r="RZQ2358" s="1359"/>
      <c r="RZR2358" s="1359"/>
      <c r="RZS2358" s="1359"/>
      <c r="RZT2358" s="1359"/>
      <c r="RZU2358" s="1359"/>
      <c r="RZV2358" s="1359"/>
      <c r="RZW2358" s="1359"/>
      <c r="RZX2358" s="1359"/>
      <c r="RZY2358" s="1359"/>
      <c r="RZZ2358" s="1359"/>
      <c r="SAA2358" s="1359"/>
      <c r="SAB2358" s="1359"/>
      <c r="SAC2358" s="1359"/>
      <c r="SAD2358" s="1359"/>
      <c r="SAE2358" s="1359"/>
      <c r="SAF2358" s="1359"/>
      <c r="SAG2358" s="1359"/>
      <c r="SAH2358" s="1359"/>
      <c r="SAI2358" s="1359"/>
      <c r="SAJ2358" s="1359"/>
      <c r="SAK2358" s="1359"/>
      <c r="SAL2358" s="1359"/>
      <c r="SAM2358" s="1359"/>
      <c r="SAN2358" s="1359"/>
      <c r="SAO2358" s="1359"/>
      <c r="SAP2358" s="1359"/>
      <c r="SAQ2358" s="1359"/>
      <c r="SAR2358" s="1359"/>
      <c r="SAS2358" s="1359"/>
      <c r="SAT2358" s="1359"/>
      <c r="SAU2358" s="1359"/>
      <c r="SAV2358" s="1359"/>
      <c r="SAW2358" s="1359"/>
      <c r="SAX2358" s="1359"/>
      <c r="SAY2358" s="1359"/>
      <c r="SAZ2358" s="1359"/>
      <c r="SBA2358" s="1359"/>
      <c r="SBB2358" s="1359"/>
      <c r="SBC2358" s="1359"/>
      <c r="SBD2358" s="1359"/>
      <c r="SBE2358" s="1359"/>
      <c r="SBF2358" s="1359"/>
      <c r="SBG2358" s="1359"/>
      <c r="SBH2358" s="1359"/>
      <c r="SBI2358" s="1359"/>
      <c r="SBJ2358" s="1359"/>
      <c r="SBK2358" s="1359"/>
      <c r="SBL2358" s="1359"/>
      <c r="SBM2358" s="1359"/>
      <c r="SBN2358" s="1359"/>
      <c r="SBO2358" s="1359"/>
      <c r="SBP2358" s="1359"/>
      <c r="SBQ2358" s="1359"/>
      <c r="SBR2358" s="1359"/>
      <c r="SBS2358" s="1359"/>
      <c r="SBT2358" s="1359"/>
      <c r="SBU2358" s="1359"/>
      <c r="SBV2358" s="1359"/>
      <c r="SBW2358" s="1359"/>
      <c r="SBX2358" s="1359"/>
      <c r="SBY2358" s="1359"/>
      <c r="SBZ2358" s="1359"/>
      <c r="SCA2358" s="1359"/>
      <c r="SCB2358" s="1359"/>
      <c r="SCC2358" s="1359"/>
      <c r="SCD2358" s="1359"/>
      <c r="SCE2358" s="1359"/>
      <c r="SCF2358" s="1359"/>
      <c r="SCG2358" s="1359"/>
      <c r="SCH2358" s="1359"/>
      <c r="SCI2358" s="1359"/>
      <c r="SCJ2358" s="1359"/>
      <c r="SCK2358" s="1359"/>
      <c r="SCL2358" s="1359"/>
      <c r="SCM2358" s="1359"/>
      <c r="SCN2358" s="1359"/>
      <c r="SCO2358" s="1359"/>
      <c r="SCP2358" s="1359"/>
      <c r="SCQ2358" s="1359"/>
      <c r="SCR2358" s="1359"/>
      <c r="SCS2358" s="1359"/>
      <c r="SCT2358" s="1359"/>
      <c r="SCU2358" s="1359"/>
      <c r="SCV2358" s="1359"/>
      <c r="SCW2358" s="1359"/>
      <c r="SCX2358" s="1359"/>
      <c r="SCY2358" s="1359"/>
      <c r="SCZ2358" s="1359"/>
      <c r="SDA2358" s="1359"/>
      <c r="SDB2358" s="1359"/>
      <c r="SDC2358" s="1359"/>
      <c r="SDD2358" s="1359"/>
      <c r="SDE2358" s="1359"/>
      <c r="SDF2358" s="1359"/>
      <c r="SDG2358" s="1359"/>
      <c r="SDH2358" s="1359"/>
      <c r="SDI2358" s="1359"/>
      <c r="SDJ2358" s="1359"/>
      <c r="SDK2358" s="1359"/>
      <c r="SDL2358" s="1359"/>
      <c r="SDM2358" s="1359"/>
      <c r="SDN2358" s="1359"/>
      <c r="SDO2358" s="1359"/>
      <c r="SDP2358" s="1359"/>
      <c r="SDQ2358" s="1359"/>
      <c r="SDR2358" s="1359"/>
      <c r="SDS2358" s="1359"/>
      <c r="SDT2358" s="1359"/>
      <c r="SDU2358" s="1359"/>
      <c r="SDV2358" s="1359"/>
      <c r="SDW2358" s="1359"/>
      <c r="SDX2358" s="1359"/>
      <c r="SDY2358" s="1359"/>
      <c r="SDZ2358" s="1359"/>
      <c r="SEA2358" s="1359"/>
      <c r="SEB2358" s="1359"/>
      <c r="SEC2358" s="1359"/>
      <c r="SED2358" s="1359"/>
      <c r="SEE2358" s="1359"/>
      <c r="SEF2358" s="1359"/>
      <c r="SEG2358" s="1359"/>
      <c r="SEH2358" s="1359"/>
      <c r="SEI2358" s="1359"/>
      <c r="SEJ2358" s="1359"/>
      <c r="SEK2358" s="1359"/>
      <c r="SEL2358" s="1359"/>
      <c r="SEM2358" s="1359"/>
      <c r="SEN2358" s="1359"/>
      <c r="SEO2358" s="1359"/>
      <c r="SEP2358" s="1359"/>
      <c r="SEQ2358" s="1359"/>
      <c r="SER2358" s="1359"/>
      <c r="SES2358" s="1359"/>
      <c r="SET2358" s="1359"/>
      <c r="SEU2358" s="1359"/>
      <c r="SEV2358" s="1359"/>
      <c r="SEW2358" s="1359"/>
      <c r="SEX2358" s="1359"/>
      <c r="SEY2358" s="1359"/>
      <c r="SEZ2358" s="1359"/>
      <c r="SFA2358" s="1359"/>
      <c r="SFB2358" s="1359"/>
      <c r="SFC2358" s="1359"/>
      <c r="SFD2358" s="1359"/>
      <c r="SFE2358" s="1359"/>
      <c r="SFF2358" s="1359"/>
      <c r="SFG2358" s="1359"/>
      <c r="SFH2358" s="1359"/>
      <c r="SFI2358" s="1359"/>
      <c r="SFJ2358" s="1359"/>
      <c r="SFK2358" s="1359"/>
      <c r="SFL2358" s="1359"/>
      <c r="SFM2358" s="1359"/>
      <c r="SFN2358" s="1359"/>
      <c r="SFO2358" s="1359"/>
      <c r="SFP2358" s="1359"/>
      <c r="SFQ2358" s="1359"/>
      <c r="SFR2358" s="1359"/>
      <c r="SFS2358" s="1359"/>
      <c r="SFT2358" s="1359"/>
      <c r="SFU2358" s="1359"/>
      <c r="SFV2358" s="1359"/>
      <c r="SFW2358" s="1359"/>
      <c r="SFX2358" s="1359"/>
      <c r="SFY2358" s="1359"/>
      <c r="SFZ2358" s="1359"/>
      <c r="SGA2358" s="1359"/>
      <c r="SGB2358" s="1359"/>
      <c r="SGC2358" s="1359"/>
      <c r="SGD2358" s="1359"/>
      <c r="SGE2358" s="1359"/>
      <c r="SGF2358" s="1359"/>
      <c r="SGG2358" s="1359"/>
      <c r="SGH2358" s="1359"/>
      <c r="SGI2358" s="1359"/>
      <c r="SGJ2358" s="1359"/>
      <c r="SGK2358" s="1359"/>
      <c r="SGL2358" s="1359"/>
      <c r="SGM2358" s="1359"/>
      <c r="SGN2358" s="1359"/>
      <c r="SGO2358" s="1359"/>
      <c r="SGP2358" s="1359"/>
      <c r="SGQ2358" s="1359"/>
      <c r="SGR2358" s="1359"/>
      <c r="SGS2358" s="1359"/>
      <c r="SGT2358" s="1359"/>
      <c r="SGU2358" s="1359"/>
      <c r="SGV2358" s="1359"/>
      <c r="SGW2358" s="1359"/>
      <c r="SGX2358" s="1359"/>
      <c r="SGY2358" s="1359"/>
      <c r="SGZ2358" s="1359"/>
      <c r="SHA2358" s="1359"/>
      <c r="SHB2358" s="1359"/>
      <c r="SHC2358" s="1359"/>
      <c r="SHD2358" s="1359"/>
      <c r="SHE2358" s="1359"/>
      <c r="SHF2358" s="1359"/>
      <c r="SHG2358" s="1359"/>
      <c r="SHH2358" s="1359"/>
      <c r="SHI2358" s="1359"/>
      <c r="SHJ2358" s="1359"/>
      <c r="SHK2358" s="1359"/>
      <c r="SHL2358" s="1359"/>
      <c r="SHM2358" s="1359"/>
      <c r="SHN2358" s="1359"/>
      <c r="SHO2358" s="1359"/>
      <c r="SHP2358" s="1359"/>
      <c r="SHQ2358" s="1359"/>
      <c r="SHR2358" s="1359"/>
      <c r="SHS2358" s="1359"/>
      <c r="SHT2358" s="1359"/>
      <c r="SHU2358" s="1359"/>
      <c r="SHV2358" s="1359"/>
      <c r="SHW2358" s="1359"/>
      <c r="SHX2358" s="1359"/>
      <c r="SHY2358" s="1359"/>
      <c r="SHZ2358" s="1359"/>
      <c r="SIA2358" s="1359"/>
      <c r="SIB2358" s="1359"/>
      <c r="SIC2358" s="1359"/>
      <c r="SID2358" s="1359"/>
      <c r="SIE2358" s="1359"/>
      <c r="SIF2358" s="1359"/>
      <c r="SIG2358" s="1359"/>
      <c r="SIH2358" s="1359"/>
      <c r="SII2358" s="1359"/>
      <c r="SIJ2358" s="1359"/>
      <c r="SIK2358" s="1359"/>
      <c r="SIL2358" s="1359"/>
      <c r="SIM2358" s="1359"/>
      <c r="SIN2358" s="1359"/>
      <c r="SIO2358" s="1359"/>
      <c r="SIP2358" s="1359"/>
      <c r="SIQ2358" s="1359"/>
      <c r="SIR2358" s="1359"/>
      <c r="SIS2358" s="1359"/>
      <c r="SIT2358" s="1359"/>
      <c r="SIU2358" s="1359"/>
      <c r="SIV2358" s="1359"/>
      <c r="SIW2358" s="1359"/>
      <c r="SIX2358" s="1359"/>
      <c r="SIY2358" s="1359"/>
      <c r="SIZ2358" s="1359"/>
      <c r="SJA2358" s="1359"/>
      <c r="SJB2358" s="1359"/>
      <c r="SJC2358" s="1359"/>
      <c r="SJD2358" s="1359"/>
      <c r="SJE2358" s="1359"/>
      <c r="SJF2358" s="1359"/>
      <c r="SJG2358" s="1359"/>
      <c r="SJH2358" s="1359"/>
      <c r="SJI2358" s="1359"/>
      <c r="SJJ2358" s="1359"/>
      <c r="SJK2358" s="1359"/>
      <c r="SJL2358" s="1359"/>
      <c r="SJM2358" s="1359"/>
      <c r="SJN2358" s="1359"/>
      <c r="SJO2358" s="1359"/>
      <c r="SJP2358" s="1359"/>
      <c r="SJQ2358" s="1359"/>
      <c r="SJR2358" s="1359"/>
      <c r="SJS2358" s="1359"/>
      <c r="SJT2358" s="1359"/>
      <c r="SJU2358" s="1359"/>
      <c r="SJV2358" s="1359"/>
      <c r="SJW2358" s="1359"/>
      <c r="SJX2358" s="1359"/>
      <c r="SJY2358" s="1359"/>
      <c r="SJZ2358" s="1359"/>
      <c r="SKA2358" s="1359"/>
      <c r="SKB2358" s="1359"/>
      <c r="SKC2358" s="1359"/>
      <c r="SKD2358" s="1359"/>
      <c r="SKE2358" s="1359"/>
      <c r="SKF2358" s="1359"/>
      <c r="SKG2358" s="1359"/>
      <c r="SKH2358" s="1359"/>
      <c r="SKI2358" s="1359"/>
      <c r="SKJ2358" s="1359"/>
      <c r="SKK2358" s="1359"/>
      <c r="SKL2358" s="1359"/>
      <c r="SKM2358" s="1359"/>
      <c r="SKN2358" s="1359"/>
      <c r="SKO2358" s="1359"/>
      <c r="SKP2358" s="1359"/>
      <c r="SKQ2358" s="1359"/>
      <c r="SKR2358" s="1359"/>
      <c r="SKS2358" s="1359"/>
      <c r="SKT2358" s="1359"/>
      <c r="SKU2358" s="1359"/>
      <c r="SKV2358" s="1359"/>
      <c r="SKW2358" s="1359"/>
      <c r="SKX2358" s="1359"/>
      <c r="SKY2358" s="1359"/>
      <c r="SKZ2358" s="1359"/>
      <c r="SLA2358" s="1359"/>
      <c r="SLB2358" s="1359"/>
      <c r="SLC2358" s="1359"/>
      <c r="SLD2358" s="1359"/>
      <c r="SLE2358" s="1359"/>
      <c r="SLF2358" s="1359"/>
      <c r="SLG2358" s="1359"/>
      <c r="SLH2358" s="1359"/>
      <c r="SLI2358" s="1359"/>
      <c r="SLJ2358" s="1359"/>
      <c r="SLK2358" s="1359"/>
      <c r="SLL2358" s="1359"/>
      <c r="SLM2358" s="1359"/>
      <c r="SLN2358" s="1359"/>
      <c r="SLO2358" s="1359"/>
      <c r="SLP2358" s="1359"/>
      <c r="SLQ2358" s="1359"/>
      <c r="SLR2358" s="1359"/>
      <c r="SLS2358" s="1359"/>
      <c r="SLT2358" s="1359"/>
      <c r="SLU2358" s="1359"/>
      <c r="SLV2358" s="1359"/>
      <c r="SLW2358" s="1359"/>
      <c r="SLX2358" s="1359"/>
      <c r="SLY2358" s="1359"/>
      <c r="SLZ2358" s="1359"/>
      <c r="SMA2358" s="1359"/>
      <c r="SMB2358" s="1359"/>
      <c r="SMC2358" s="1359"/>
      <c r="SMD2358" s="1359"/>
      <c r="SME2358" s="1359"/>
      <c r="SMF2358" s="1359"/>
      <c r="SMG2358" s="1359"/>
      <c r="SMH2358" s="1359"/>
      <c r="SMI2358" s="1359"/>
      <c r="SMJ2358" s="1359"/>
      <c r="SMK2358" s="1359"/>
      <c r="SML2358" s="1359"/>
      <c r="SMM2358" s="1359"/>
      <c r="SMN2358" s="1359"/>
      <c r="SMO2358" s="1359"/>
      <c r="SMP2358" s="1359"/>
      <c r="SMQ2358" s="1359"/>
      <c r="SMR2358" s="1359"/>
      <c r="SMS2358" s="1359"/>
      <c r="SMT2358" s="1359"/>
      <c r="SMU2358" s="1359"/>
      <c r="SMV2358" s="1359"/>
      <c r="SMW2358" s="1359"/>
      <c r="SMX2358" s="1359"/>
      <c r="SMY2358" s="1359"/>
      <c r="SMZ2358" s="1359"/>
      <c r="SNA2358" s="1359"/>
      <c r="SNB2358" s="1359"/>
      <c r="SNC2358" s="1359"/>
      <c r="SND2358" s="1359"/>
      <c r="SNE2358" s="1359"/>
      <c r="SNF2358" s="1359"/>
      <c r="SNG2358" s="1359"/>
      <c r="SNH2358" s="1359"/>
      <c r="SNI2358" s="1359"/>
      <c r="SNJ2358" s="1359"/>
      <c r="SNK2358" s="1359"/>
      <c r="SNL2358" s="1359"/>
      <c r="SNM2358" s="1359"/>
      <c r="SNN2358" s="1359"/>
      <c r="SNO2358" s="1359"/>
      <c r="SNP2358" s="1359"/>
      <c r="SNQ2358" s="1359"/>
      <c r="SNR2358" s="1359"/>
      <c r="SNS2358" s="1359"/>
      <c r="SNT2358" s="1359"/>
      <c r="SNU2358" s="1359"/>
      <c r="SNV2358" s="1359"/>
      <c r="SNW2358" s="1359"/>
      <c r="SNX2358" s="1359"/>
      <c r="SNY2358" s="1359"/>
      <c r="SNZ2358" s="1359"/>
      <c r="SOA2358" s="1359"/>
      <c r="SOB2358" s="1359"/>
      <c r="SOC2358" s="1359"/>
      <c r="SOD2358" s="1359"/>
      <c r="SOE2358" s="1359"/>
      <c r="SOF2358" s="1359"/>
      <c r="SOG2358" s="1359"/>
      <c r="SOH2358" s="1359"/>
      <c r="SOI2358" s="1359"/>
      <c r="SOJ2358" s="1359"/>
      <c r="SOK2358" s="1359"/>
      <c r="SOL2358" s="1359"/>
      <c r="SOM2358" s="1359"/>
      <c r="SON2358" s="1359"/>
      <c r="SOO2358" s="1359"/>
      <c r="SOP2358" s="1359"/>
      <c r="SOQ2358" s="1359"/>
      <c r="SOR2358" s="1359"/>
      <c r="SOS2358" s="1359"/>
      <c r="SOT2358" s="1359"/>
      <c r="SOU2358" s="1359"/>
      <c r="SOV2358" s="1359"/>
      <c r="SOW2358" s="1359"/>
      <c r="SOX2358" s="1359"/>
      <c r="SOY2358" s="1359"/>
      <c r="SOZ2358" s="1359"/>
      <c r="SPA2358" s="1359"/>
      <c r="SPB2358" s="1359"/>
      <c r="SPC2358" s="1359"/>
      <c r="SPD2358" s="1359"/>
      <c r="SPE2358" s="1359"/>
      <c r="SPF2358" s="1359"/>
      <c r="SPG2358" s="1359"/>
      <c r="SPH2358" s="1359"/>
      <c r="SPI2358" s="1359"/>
      <c r="SPJ2358" s="1359"/>
      <c r="SPK2358" s="1359"/>
      <c r="SPL2358" s="1359"/>
      <c r="SPM2358" s="1359"/>
      <c r="SPN2358" s="1359"/>
      <c r="SPO2358" s="1359"/>
      <c r="SPP2358" s="1359"/>
      <c r="SPQ2358" s="1359"/>
      <c r="SPR2358" s="1359"/>
      <c r="SPS2358" s="1359"/>
      <c r="SPT2358" s="1359"/>
      <c r="SPU2358" s="1359"/>
      <c r="SPV2358" s="1359"/>
      <c r="SPW2358" s="1359"/>
      <c r="SPX2358" s="1359"/>
      <c r="SPY2358" s="1359"/>
      <c r="SPZ2358" s="1359"/>
      <c r="SQA2358" s="1359"/>
      <c r="SQB2358" s="1359"/>
      <c r="SQC2358" s="1359"/>
      <c r="SQD2358" s="1359"/>
      <c r="SQE2358" s="1359"/>
      <c r="SQF2358" s="1359"/>
      <c r="SQG2358" s="1359"/>
      <c r="SQH2358" s="1359"/>
      <c r="SQI2358" s="1359"/>
      <c r="SQJ2358" s="1359"/>
      <c r="SQK2358" s="1359"/>
      <c r="SQL2358" s="1359"/>
      <c r="SQM2358" s="1359"/>
      <c r="SQN2358" s="1359"/>
      <c r="SQO2358" s="1359"/>
      <c r="SQP2358" s="1359"/>
      <c r="SQQ2358" s="1359"/>
      <c r="SQR2358" s="1359"/>
      <c r="SQS2358" s="1359"/>
      <c r="SQT2358" s="1359"/>
      <c r="SQU2358" s="1359"/>
      <c r="SQV2358" s="1359"/>
      <c r="SQW2358" s="1359"/>
      <c r="SQX2358" s="1359"/>
      <c r="SQY2358" s="1359"/>
      <c r="SQZ2358" s="1359"/>
      <c r="SRA2358" s="1359"/>
      <c r="SRB2358" s="1359"/>
      <c r="SRC2358" s="1359"/>
      <c r="SRD2358" s="1359"/>
      <c r="SRE2358" s="1359"/>
      <c r="SRF2358" s="1359"/>
      <c r="SRG2358" s="1359"/>
      <c r="SRH2358" s="1359"/>
      <c r="SRI2358" s="1359"/>
      <c r="SRJ2358" s="1359"/>
      <c r="SRK2358" s="1359"/>
      <c r="SRL2358" s="1359"/>
      <c r="SRM2358" s="1359"/>
      <c r="SRN2358" s="1359"/>
      <c r="SRO2358" s="1359"/>
      <c r="SRP2358" s="1359"/>
      <c r="SRQ2358" s="1359"/>
      <c r="SRR2358" s="1359"/>
      <c r="SRS2358" s="1359"/>
      <c r="SRT2358" s="1359"/>
      <c r="SRU2358" s="1359"/>
      <c r="SRV2358" s="1359"/>
      <c r="SRW2358" s="1359"/>
      <c r="SRX2358" s="1359"/>
      <c r="SRY2358" s="1359"/>
      <c r="SRZ2358" s="1359"/>
      <c r="SSA2358" s="1359"/>
      <c r="SSB2358" s="1359"/>
      <c r="SSC2358" s="1359"/>
      <c r="SSD2358" s="1359"/>
      <c r="SSE2358" s="1359"/>
      <c r="SSF2358" s="1359"/>
      <c r="SSG2358" s="1359"/>
      <c r="SSH2358" s="1359"/>
      <c r="SSI2358" s="1359"/>
      <c r="SSJ2358" s="1359"/>
      <c r="SSK2358" s="1359"/>
      <c r="SSL2358" s="1359"/>
      <c r="SSM2358" s="1359"/>
      <c r="SSN2358" s="1359"/>
      <c r="SSO2358" s="1359"/>
      <c r="SSP2358" s="1359"/>
      <c r="SSQ2358" s="1359"/>
      <c r="SSR2358" s="1359"/>
      <c r="SSS2358" s="1359"/>
      <c r="SST2358" s="1359"/>
      <c r="SSU2358" s="1359"/>
      <c r="SSV2358" s="1359"/>
      <c r="SSW2358" s="1359"/>
      <c r="SSX2358" s="1359"/>
      <c r="SSY2358" s="1359"/>
      <c r="SSZ2358" s="1359"/>
      <c r="STA2358" s="1359"/>
      <c r="STB2358" s="1359"/>
      <c r="STC2358" s="1359"/>
      <c r="STD2358" s="1359"/>
      <c r="STE2358" s="1359"/>
      <c r="STF2358" s="1359"/>
      <c r="STG2358" s="1359"/>
      <c r="STH2358" s="1359"/>
      <c r="STI2358" s="1359"/>
      <c r="STJ2358" s="1359"/>
      <c r="STK2358" s="1359"/>
      <c r="STL2358" s="1359"/>
      <c r="STM2358" s="1359"/>
      <c r="STN2358" s="1359"/>
      <c r="STO2358" s="1359"/>
      <c r="STP2358" s="1359"/>
      <c r="STQ2358" s="1359"/>
      <c r="STR2358" s="1359"/>
      <c r="STS2358" s="1359"/>
      <c r="STT2358" s="1359"/>
      <c r="STU2358" s="1359"/>
      <c r="STV2358" s="1359"/>
      <c r="STW2358" s="1359"/>
      <c r="STX2358" s="1359"/>
      <c r="STY2358" s="1359"/>
      <c r="STZ2358" s="1359"/>
      <c r="SUA2358" s="1359"/>
      <c r="SUB2358" s="1359"/>
      <c r="SUC2358" s="1359"/>
      <c r="SUD2358" s="1359"/>
      <c r="SUE2358" s="1359"/>
      <c r="SUF2358" s="1359"/>
      <c r="SUG2358" s="1359"/>
      <c r="SUH2358" s="1359"/>
      <c r="SUI2358" s="1359"/>
      <c r="SUJ2358" s="1359"/>
      <c r="SUK2358" s="1359"/>
      <c r="SUL2358" s="1359"/>
      <c r="SUM2358" s="1359"/>
      <c r="SUN2358" s="1359"/>
      <c r="SUO2358" s="1359"/>
      <c r="SUP2358" s="1359"/>
      <c r="SUQ2358" s="1359"/>
      <c r="SUR2358" s="1359"/>
      <c r="SUS2358" s="1359"/>
      <c r="SUT2358" s="1359"/>
      <c r="SUU2358" s="1359"/>
      <c r="SUV2358" s="1359"/>
      <c r="SUW2358" s="1359"/>
      <c r="SUX2358" s="1359"/>
      <c r="SUY2358" s="1359"/>
      <c r="SUZ2358" s="1359"/>
      <c r="SVA2358" s="1359"/>
      <c r="SVB2358" s="1359"/>
      <c r="SVC2358" s="1359"/>
      <c r="SVD2358" s="1359"/>
      <c r="SVE2358" s="1359"/>
      <c r="SVF2358" s="1359"/>
      <c r="SVG2358" s="1359"/>
      <c r="SVH2358" s="1359"/>
      <c r="SVI2358" s="1359"/>
      <c r="SVJ2358" s="1359"/>
      <c r="SVK2358" s="1359"/>
      <c r="SVL2358" s="1359"/>
      <c r="SVM2358" s="1359"/>
      <c r="SVN2358" s="1359"/>
      <c r="SVO2358" s="1359"/>
      <c r="SVP2358" s="1359"/>
      <c r="SVQ2358" s="1359"/>
      <c r="SVR2358" s="1359"/>
      <c r="SVS2358" s="1359"/>
      <c r="SVT2358" s="1359"/>
      <c r="SVU2358" s="1359"/>
      <c r="SVV2358" s="1359"/>
      <c r="SVW2358" s="1359"/>
      <c r="SVX2358" s="1359"/>
      <c r="SVY2358" s="1359"/>
      <c r="SVZ2358" s="1359"/>
      <c r="SWA2358" s="1359"/>
      <c r="SWB2358" s="1359"/>
      <c r="SWC2358" s="1359"/>
      <c r="SWD2358" s="1359"/>
      <c r="SWE2358" s="1359"/>
      <c r="SWF2358" s="1359"/>
      <c r="SWG2358" s="1359"/>
      <c r="SWH2358" s="1359"/>
      <c r="SWI2358" s="1359"/>
      <c r="SWJ2358" s="1359"/>
      <c r="SWK2358" s="1359"/>
      <c r="SWL2358" s="1359"/>
      <c r="SWM2358" s="1359"/>
      <c r="SWN2358" s="1359"/>
      <c r="SWO2358" s="1359"/>
      <c r="SWP2358" s="1359"/>
      <c r="SWQ2358" s="1359"/>
      <c r="SWR2358" s="1359"/>
      <c r="SWS2358" s="1359"/>
      <c r="SWT2358" s="1359"/>
      <c r="SWU2358" s="1359"/>
      <c r="SWV2358" s="1359"/>
      <c r="SWW2358" s="1359"/>
      <c r="SWX2358" s="1359"/>
      <c r="SWY2358" s="1359"/>
      <c r="SWZ2358" s="1359"/>
      <c r="SXA2358" s="1359"/>
      <c r="SXB2358" s="1359"/>
      <c r="SXC2358" s="1359"/>
      <c r="SXD2358" s="1359"/>
      <c r="SXE2358" s="1359"/>
      <c r="SXF2358" s="1359"/>
      <c r="SXG2358" s="1359"/>
      <c r="SXH2358" s="1359"/>
      <c r="SXI2358" s="1359"/>
      <c r="SXJ2358" s="1359"/>
      <c r="SXK2358" s="1359"/>
      <c r="SXL2358" s="1359"/>
      <c r="SXM2358" s="1359"/>
      <c r="SXN2358" s="1359"/>
      <c r="SXO2358" s="1359"/>
      <c r="SXP2358" s="1359"/>
      <c r="SXQ2358" s="1359"/>
      <c r="SXR2358" s="1359"/>
      <c r="SXS2358" s="1359"/>
      <c r="SXT2358" s="1359"/>
      <c r="SXU2358" s="1359"/>
      <c r="SXV2358" s="1359"/>
      <c r="SXW2358" s="1359"/>
      <c r="SXX2358" s="1359"/>
      <c r="SXY2358" s="1359"/>
      <c r="SXZ2358" s="1359"/>
      <c r="SYA2358" s="1359"/>
      <c r="SYB2358" s="1359"/>
      <c r="SYC2358" s="1359"/>
      <c r="SYD2358" s="1359"/>
      <c r="SYE2358" s="1359"/>
      <c r="SYF2358" s="1359"/>
      <c r="SYG2358" s="1359"/>
      <c r="SYH2358" s="1359"/>
      <c r="SYI2358" s="1359"/>
      <c r="SYJ2358" s="1359"/>
      <c r="SYK2358" s="1359"/>
      <c r="SYL2358" s="1359"/>
      <c r="SYM2358" s="1359"/>
      <c r="SYN2358" s="1359"/>
      <c r="SYO2358" s="1359"/>
      <c r="SYP2358" s="1359"/>
      <c r="SYQ2358" s="1359"/>
      <c r="SYR2358" s="1359"/>
      <c r="SYS2358" s="1359"/>
      <c r="SYT2358" s="1359"/>
      <c r="SYU2358" s="1359"/>
      <c r="SYV2358" s="1359"/>
      <c r="SYW2358" s="1359"/>
      <c r="SYX2358" s="1359"/>
      <c r="SYY2358" s="1359"/>
      <c r="SYZ2358" s="1359"/>
      <c r="SZA2358" s="1359"/>
      <c r="SZB2358" s="1359"/>
      <c r="SZC2358" s="1359"/>
      <c r="SZD2358" s="1359"/>
      <c r="SZE2358" s="1359"/>
      <c r="SZF2358" s="1359"/>
      <c r="SZG2358" s="1359"/>
      <c r="SZH2358" s="1359"/>
      <c r="SZI2358" s="1359"/>
      <c r="SZJ2358" s="1359"/>
      <c r="SZK2358" s="1359"/>
      <c r="SZL2358" s="1359"/>
      <c r="SZM2358" s="1359"/>
      <c r="SZN2358" s="1359"/>
      <c r="SZO2358" s="1359"/>
      <c r="SZP2358" s="1359"/>
      <c r="SZQ2358" s="1359"/>
      <c r="SZR2358" s="1359"/>
      <c r="SZS2358" s="1359"/>
      <c r="SZT2358" s="1359"/>
      <c r="SZU2358" s="1359"/>
      <c r="SZV2358" s="1359"/>
      <c r="SZW2358" s="1359"/>
      <c r="SZX2358" s="1359"/>
      <c r="SZY2358" s="1359"/>
      <c r="SZZ2358" s="1359"/>
      <c r="TAA2358" s="1359"/>
      <c r="TAB2358" s="1359"/>
      <c r="TAC2358" s="1359"/>
      <c r="TAD2358" s="1359"/>
      <c r="TAE2358" s="1359"/>
      <c r="TAF2358" s="1359"/>
      <c r="TAG2358" s="1359"/>
      <c r="TAH2358" s="1359"/>
      <c r="TAI2358" s="1359"/>
      <c r="TAJ2358" s="1359"/>
      <c r="TAK2358" s="1359"/>
      <c r="TAL2358" s="1359"/>
      <c r="TAM2358" s="1359"/>
      <c r="TAN2358" s="1359"/>
      <c r="TAO2358" s="1359"/>
      <c r="TAP2358" s="1359"/>
      <c r="TAQ2358" s="1359"/>
      <c r="TAR2358" s="1359"/>
      <c r="TAS2358" s="1359"/>
      <c r="TAT2358" s="1359"/>
      <c r="TAU2358" s="1359"/>
      <c r="TAV2358" s="1359"/>
      <c r="TAW2358" s="1359"/>
      <c r="TAX2358" s="1359"/>
      <c r="TAY2358" s="1359"/>
      <c r="TAZ2358" s="1359"/>
      <c r="TBA2358" s="1359"/>
      <c r="TBB2358" s="1359"/>
      <c r="TBC2358" s="1359"/>
      <c r="TBD2358" s="1359"/>
      <c r="TBE2358" s="1359"/>
      <c r="TBF2358" s="1359"/>
      <c r="TBG2358" s="1359"/>
      <c r="TBH2358" s="1359"/>
      <c r="TBI2358" s="1359"/>
      <c r="TBJ2358" s="1359"/>
      <c r="TBK2358" s="1359"/>
      <c r="TBL2358" s="1359"/>
      <c r="TBM2358" s="1359"/>
      <c r="TBN2358" s="1359"/>
      <c r="TBO2358" s="1359"/>
      <c r="TBP2358" s="1359"/>
      <c r="TBQ2358" s="1359"/>
      <c r="TBR2358" s="1359"/>
      <c r="TBS2358" s="1359"/>
      <c r="TBT2358" s="1359"/>
      <c r="TBU2358" s="1359"/>
      <c r="TBV2358" s="1359"/>
      <c r="TBW2358" s="1359"/>
      <c r="TBX2358" s="1359"/>
      <c r="TBY2358" s="1359"/>
      <c r="TBZ2358" s="1359"/>
      <c r="TCA2358" s="1359"/>
      <c r="TCB2358" s="1359"/>
      <c r="TCC2358" s="1359"/>
      <c r="TCD2358" s="1359"/>
      <c r="TCE2358" s="1359"/>
      <c r="TCF2358" s="1359"/>
      <c r="TCG2358" s="1359"/>
      <c r="TCH2358" s="1359"/>
      <c r="TCI2358" s="1359"/>
      <c r="TCJ2358" s="1359"/>
      <c r="TCK2358" s="1359"/>
      <c r="TCL2358" s="1359"/>
      <c r="TCM2358" s="1359"/>
      <c r="TCN2358" s="1359"/>
      <c r="TCO2358" s="1359"/>
      <c r="TCP2358" s="1359"/>
      <c r="TCQ2358" s="1359"/>
      <c r="TCR2358" s="1359"/>
      <c r="TCS2358" s="1359"/>
      <c r="TCT2358" s="1359"/>
      <c r="TCU2358" s="1359"/>
      <c r="TCV2358" s="1359"/>
      <c r="TCW2358" s="1359"/>
      <c r="TCX2358" s="1359"/>
      <c r="TCY2358" s="1359"/>
      <c r="TCZ2358" s="1359"/>
      <c r="TDA2358" s="1359"/>
      <c r="TDB2358" s="1359"/>
      <c r="TDC2358" s="1359"/>
      <c r="TDD2358" s="1359"/>
      <c r="TDE2358" s="1359"/>
      <c r="TDF2358" s="1359"/>
      <c r="TDG2358" s="1359"/>
      <c r="TDH2358" s="1359"/>
      <c r="TDI2358" s="1359"/>
      <c r="TDJ2358" s="1359"/>
      <c r="TDK2358" s="1359"/>
      <c r="TDL2358" s="1359"/>
      <c r="TDM2358" s="1359"/>
      <c r="TDN2358" s="1359"/>
      <c r="TDO2358" s="1359"/>
      <c r="TDP2358" s="1359"/>
      <c r="TDQ2358" s="1359"/>
      <c r="TDR2358" s="1359"/>
      <c r="TDS2358" s="1359"/>
      <c r="TDT2358" s="1359"/>
      <c r="TDU2358" s="1359"/>
      <c r="TDV2358" s="1359"/>
      <c r="TDW2358" s="1359"/>
      <c r="TDX2358" s="1359"/>
      <c r="TDY2358" s="1359"/>
      <c r="TDZ2358" s="1359"/>
      <c r="TEA2358" s="1359"/>
      <c r="TEB2358" s="1359"/>
      <c r="TEC2358" s="1359"/>
      <c r="TED2358" s="1359"/>
      <c r="TEE2358" s="1359"/>
      <c r="TEF2358" s="1359"/>
      <c r="TEG2358" s="1359"/>
      <c r="TEH2358" s="1359"/>
      <c r="TEI2358" s="1359"/>
      <c r="TEJ2358" s="1359"/>
      <c r="TEK2358" s="1359"/>
      <c r="TEL2358" s="1359"/>
      <c r="TEM2358" s="1359"/>
      <c r="TEN2358" s="1359"/>
      <c r="TEO2358" s="1359"/>
      <c r="TEP2358" s="1359"/>
      <c r="TEQ2358" s="1359"/>
      <c r="TER2358" s="1359"/>
      <c r="TES2358" s="1359"/>
      <c r="TET2358" s="1359"/>
      <c r="TEU2358" s="1359"/>
      <c r="TEV2358" s="1359"/>
      <c r="TEW2358" s="1359"/>
      <c r="TEX2358" s="1359"/>
      <c r="TEY2358" s="1359"/>
      <c r="TEZ2358" s="1359"/>
      <c r="TFA2358" s="1359"/>
      <c r="TFB2358" s="1359"/>
      <c r="TFC2358" s="1359"/>
      <c r="TFD2358" s="1359"/>
      <c r="TFE2358" s="1359"/>
      <c r="TFF2358" s="1359"/>
      <c r="TFG2358" s="1359"/>
      <c r="TFH2358" s="1359"/>
      <c r="TFI2358" s="1359"/>
      <c r="TFJ2358" s="1359"/>
      <c r="TFK2358" s="1359"/>
      <c r="TFL2358" s="1359"/>
      <c r="TFM2358" s="1359"/>
      <c r="TFN2358" s="1359"/>
      <c r="TFO2358" s="1359"/>
      <c r="TFP2358" s="1359"/>
      <c r="TFQ2358" s="1359"/>
      <c r="TFR2358" s="1359"/>
      <c r="TFS2358" s="1359"/>
      <c r="TFT2358" s="1359"/>
      <c r="TFU2358" s="1359"/>
      <c r="TFV2358" s="1359"/>
      <c r="TFW2358" s="1359"/>
      <c r="TFX2358" s="1359"/>
      <c r="TFY2358" s="1359"/>
      <c r="TFZ2358" s="1359"/>
      <c r="TGA2358" s="1359"/>
      <c r="TGB2358" s="1359"/>
      <c r="TGC2358" s="1359"/>
      <c r="TGD2358" s="1359"/>
      <c r="TGE2358" s="1359"/>
      <c r="TGF2358" s="1359"/>
      <c r="TGG2358" s="1359"/>
      <c r="TGH2358" s="1359"/>
      <c r="TGI2358" s="1359"/>
      <c r="TGJ2358" s="1359"/>
      <c r="TGK2358" s="1359"/>
      <c r="TGL2358" s="1359"/>
      <c r="TGM2358" s="1359"/>
      <c r="TGN2358" s="1359"/>
      <c r="TGO2358" s="1359"/>
      <c r="TGP2358" s="1359"/>
      <c r="TGQ2358" s="1359"/>
      <c r="TGR2358" s="1359"/>
      <c r="TGS2358" s="1359"/>
      <c r="TGT2358" s="1359"/>
      <c r="TGU2358" s="1359"/>
      <c r="TGV2358" s="1359"/>
      <c r="TGW2358" s="1359"/>
      <c r="TGX2358" s="1359"/>
      <c r="TGY2358" s="1359"/>
      <c r="TGZ2358" s="1359"/>
      <c r="THA2358" s="1359"/>
      <c r="THB2358" s="1359"/>
      <c r="THC2358" s="1359"/>
      <c r="THD2358" s="1359"/>
      <c r="THE2358" s="1359"/>
      <c r="THF2358" s="1359"/>
      <c r="THG2358" s="1359"/>
      <c r="THH2358" s="1359"/>
      <c r="THI2358" s="1359"/>
      <c r="THJ2358" s="1359"/>
      <c r="THK2358" s="1359"/>
      <c r="THL2358" s="1359"/>
      <c r="THM2358" s="1359"/>
      <c r="THN2358" s="1359"/>
      <c r="THO2358" s="1359"/>
      <c r="THP2358" s="1359"/>
      <c r="THQ2358" s="1359"/>
      <c r="THR2358" s="1359"/>
      <c r="THS2358" s="1359"/>
      <c r="THT2358" s="1359"/>
      <c r="THU2358" s="1359"/>
      <c r="THV2358" s="1359"/>
      <c r="THW2358" s="1359"/>
      <c r="THX2358" s="1359"/>
      <c r="THY2358" s="1359"/>
      <c r="THZ2358" s="1359"/>
      <c r="TIA2358" s="1359"/>
      <c r="TIB2358" s="1359"/>
      <c r="TIC2358" s="1359"/>
      <c r="TID2358" s="1359"/>
      <c r="TIE2358" s="1359"/>
      <c r="TIF2358" s="1359"/>
      <c r="TIG2358" s="1359"/>
      <c r="TIH2358" s="1359"/>
      <c r="TII2358" s="1359"/>
      <c r="TIJ2358" s="1359"/>
      <c r="TIK2358" s="1359"/>
      <c r="TIL2358" s="1359"/>
      <c r="TIM2358" s="1359"/>
      <c r="TIN2358" s="1359"/>
      <c r="TIO2358" s="1359"/>
      <c r="TIP2358" s="1359"/>
      <c r="TIQ2358" s="1359"/>
      <c r="TIR2358" s="1359"/>
      <c r="TIS2358" s="1359"/>
      <c r="TIT2358" s="1359"/>
      <c r="TIU2358" s="1359"/>
      <c r="TIV2358" s="1359"/>
      <c r="TIW2358" s="1359"/>
      <c r="TIX2358" s="1359"/>
      <c r="TIY2358" s="1359"/>
      <c r="TIZ2358" s="1359"/>
      <c r="TJA2358" s="1359"/>
      <c r="TJB2358" s="1359"/>
      <c r="TJC2358" s="1359"/>
      <c r="TJD2358" s="1359"/>
      <c r="TJE2358" s="1359"/>
      <c r="TJF2358" s="1359"/>
      <c r="TJG2358" s="1359"/>
      <c r="TJH2358" s="1359"/>
      <c r="TJI2358" s="1359"/>
      <c r="TJJ2358" s="1359"/>
      <c r="TJK2358" s="1359"/>
      <c r="TJL2358" s="1359"/>
      <c r="TJM2358" s="1359"/>
      <c r="TJN2358" s="1359"/>
      <c r="TJO2358" s="1359"/>
      <c r="TJP2358" s="1359"/>
      <c r="TJQ2358" s="1359"/>
      <c r="TJR2358" s="1359"/>
      <c r="TJS2358" s="1359"/>
      <c r="TJT2358" s="1359"/>
      <c r="TJU2358" s="1359"/>
      <c r="TJV2358" s="1359"/>
      <c r="TJW2358" s="1359"/>
      <c r="TJX2358" s="1359"/>
      <c r="TJY2358" s="1359"/>
      <c r="TJZ2358" s="1359"/>
      <c r="TKA2358" s="1359"/>
      <c r="TKB2358" s="1359"/>
      <c r="TKC2358" s="1359"/>
      <c r="TKD2358" s="1359"/>
      <c r="TKE2358" s="1359"/>
      <c r="TKF2358" s="1359"/>
      <c r="TKG2358" s="1359"/>
      <c r="TKH2358" s="1359"/>
      <c r="TKI2358" s="1359"/>
      <c r="TKJ2358" s="1359"/>
      <c r="TKK2358" s="1359"/>
      <c r="TKL2358" s="1359"/>
      <c r="TKM2358" s="1359"/>
      <c r="TKN2358" s="1359"/>
      <c r="TKO2358" s="1359"/>
      <c r="TKP2358" s="1359"/>
      <c r="TKQ2358" s="1359"/>
      <c r="TKR2358" s="1359"/>
      <c r="TKS2358" s="1359"/>
      <c r="TKT2358" s="1359"/>
      <c r="TKU2358" s="1359"/>
      <c r="TKV2358" s="1359"/>
      <c r="TKW2358" s="1359"/>
      <c r="TKX2358" s="1359"/>
      <c r="TKY2358" s="1359"/>
      <c r="TKZ2358" s="1359"/>
      <c r="TLA2358" s="1359"/>
      <c r="TLB2358" s="1359"/>
      <c r="TLC2358" s="1359"/>
      <c r="TLD2358" s="1359"/>
      <c r="TLE2358" s="1359"/>
      <c r="TLF2358" s="1359"/>
      <c r="TLG2358" s="1359"/>
      <c r="TLH2358" s="1359"/>
      <c r="TLI2358" s="1359"/>
      <c r="TLJ2358" s="1359"/>
      <c r="TLK2358" s="1359"/>
      <c r="TLL2358" s="1359"/>
      <c r="TLM2358" s="1359"/>
      <c r="TLN2358" s="1359"/>
      <c r="TLO2358" s="1359"/>
      <c r="TLP2358" s="1359"/>
      <c r="TLQ2358" s="1359"/>
      <c r="TLR2358" s="1359"/>
      <c r="TLS2358" s="1359"/>
      <c r="TLT2358" s="1359"/>
      <c r="TLU2358" s="1359"/>
      <c r="TLV2358" s="1359"/>
      <c r="TLW2358" s="1359"/>
      <c r="TLX2358" s="1359"/>
      <c r="TLY2358" s="1359"/>
      <c r="TLZ2358" s="1359"/>
      <c r="TMA2358" s="1359"/>
      <c r="TMB2358" s="1359"/>
      <c r="TMC2358" s="1359"/>
      <c r="TMD2358" s="1359"/>
      <c r="TME2358" s="1359"/>
      <c r="TMF2358" s="1359"/>
      <c r="TMG2358" s="1359"/>
      <c r="TMH2358" s="1359"/>
      <c r="TMI2358" s="1359"/>
      <c r="TMJ2358" s="1359"/>
      <c r="TMK2358" s="1359"/>
      <c r="TML2358" s="1359"/>
      <c r="TMM2358" s="1359"/>
      <c r="TMN2358" s="1359"/>
      <c r="TMO2358" s="1359"/>
      <c r="TMP2358" s="1359"/>
      <c r="TMQ2358" s="1359"/>
      <c r="TMR2358" s="1359"/>
      <c r="TMS2358" s="1359"/>
      <c r="TMT2358" s="1359"/>
      <c r="TMU2358" s="1359"/>
      <c r="TMV2358" s="1359"/>
      <c r="TMW2358" s="1359"/>
      <c r="TMX2358" s="1359"/>
      <c r="TMY2358" s="1359"/>
      <c r="TMZ2358" s="1359"/>
      <c r="TNA2358" s="1359"/>
      <c r="TNB2358" s="1359"/>
      <c r="TNC2358" s="1359"/>
      <c r="TND2358" s="1359"/>
      <c r="TNE2358" s="1359"/>
      <c r="TNF2358" s="1359"/>
      <c r="TNG2358" s="1359"/>
      <c r="TNH2358" s="1359"/>
      <c r="TNI2358" s="1359"/>
      <c r="TNJ2358" s="1359"/>
      <c r="TNK2358" s="1359"/>
      <c r="TNL2358" s="1359"/>
      <c r="TNM2358" s="1359"/>
      <c r="TNN2358" s="1359"/>
      <c r="TNO2358" s="1359"/>
      <c r="TNP2358" s="1359"/>
      <c r="TNQ2358" s="1359"/>
      <c r="TNR2358" s="1359"/>
      <c r="TNS2358" s="1359"/>
      <c r="TNT2358" s="1359"/>
      <c r="TNU2358" s="1359"/>
      <c r="TNV2358" s="1359"/>
      <c r="TNW2358" s="1359"/>
      <c r="TNX2358" s="1359"/>
      <c r="TNY2358" s="1359"/>
      <c r="TNZ2358" s="1359"/>
      <c r="TOA2358" s="1359"/>
      <c r="TOB2358" s="1359"/>
      <c r="TOC2358" s="1359"/>
      <c r="TOD2358" s="1359"/>
      <c r="TOE2358" s="1359"/>
      <c r="TOF2358" s="1359"/>
      <c r="TOG2358" s="1359"/>
      <c r="TOH2358" s="1359"/>
      <c r="TOI2358" s="1359"/>
      <c r="TOJ2358" s="1359"/>
      <c r="TOK2358" s="1359"/>
      <c r="TOL2358" s="1359"/>
      <c r="TOM2358" s="1359"/>
      <c r="TON2358" s="1359"/>
      <c r="TOO2358" s="1359"/>
      <c r="TOP2358" s="1359"/>
      <c r="TOQ2358" s="1359"/>
      <c r="TOR2358" s="1359"/>
      <c r="TOS2358" s="1359"/>
      <c r="TOT2358" s="1359"/>
      <c r="TOU2358" s="1359"/>
      <c r="TOV2358" s="1359"/>
      <c r="TOW2358" s="1359"/>
      <c r="TOX2358" s="1359"/>
      <c r="TOY2358" s="1359"/>
      <c r="TOZ2358" s="1359"/>
      <c r="TPA2358" s="1359"/>
      <c r="TPB2358" s="1359"/>
      <c r="TPC2358" s="1359"/>
      <c r="TPD2358" s="1359"/>
      <c r="TPE2358" s="1359"/>
      <c r="TPF2358" s="1359"/>
      <c r="TPG2358" s="1359"/>
      <c r="TPH2358" s="1359"/>
      <c r="TPI2358" s="1359"/>
      <c r="TPJ2358" s="1359"/>
      <c r="TPK2358" s="1359"/>
      <c r="TPL2358" s="1359"/>
      <c r="TPM2358" s="1359"/>
      <c r="TPN2358" s="1359"/>
      <c r="TPO2358" s="1359"/>
      <c r="TPP2358" s="1359"/>
      <c r="TPQ2358" s="1359"/>
      <c r="TPR2358" s="1359"/>
      <c r="TPS2358" s="1359"/>
      <c r="TPT2358" s="1359"/>
      <c r="TPU2358" s="1359"/>
      <c r="TPV2358" s="1359"/>
      <c r="TPW2358" s="1359"/>
      <c r="TPX2358" s="1359"/>
      <c r="TPY2358" s="1359"/>
      <c r="TPZ2358" s="1359"/>
      <c r="TQA2358" s="1359"/>
      <c r="TQB2358" s="1359"/>
      <c r="TQC2358" s="1359"/>
      <c r="TQD2358" s="1359"/>
      <c r="TQE2358" s="1359"/>
      <c r="TQF2358" s="1359"/>
      <c r="TQG2358" s="1359"/>
      <c r="TQH2358" s="1359"/>
      <c r="TQI2358" s="1359"/>
      <c r="TQJ2358" s="1359"/>
      <c r="TQK2358" s="1359"/>
      <c r="TQL2358" s="1359"/>
      <c r="TQM2358" s="1359"/>
      <c r="TQN2358" s="1359"/>
      <c r="TQO2358" s="1359"/>
      <c r="TQP2358" s="1359"/>
      <c r="TQQ2358" s="1359"/>
      <c r="TQR2358" s="1359"/>
      <c r="TQS2358" s="1359"/>
      <c r="TQT2358" s="1359"/>
      <c r="TQU2358" s="1359"/>
      <c r="TQV2358" s="1359"/>
      <c r="TQW2358" s="1359"/>
      <c r="TQX2358" s="1359"/>
      <c r="TQY2358" s="1359"/>
      <c r="TQZ2358" s="1359"/>
      <c r="TRA2358" s="1359"/>
      <c r="TRB2358" s="1359"/>
      <c r="TRC2358" s="1359"/>
      <c r="TRD2358" s="1359"/>
      <c r="TRE2358" s="1359"/>
      <c r="TRF2358" s="1359"/>
      <c r="TRG2358" s="1359"/>
      <c r="TRH2358" s="1359"/>
      <c r="TRI2358" s="1359"/>
      <c r="TRJ2358" s="1359"/>
      <c r="TRK2358" s="1359"/>
      <c r="TRL2358" s="1359"/>
      <c r="TRM2358" s="1359"/>
      <c r="TRN2358" s="1359"/>
      <c r="TRO2358" s="1359"/>
      <c r="TRP2358" s="1359"/>
      <c r="TRQ2358" s="1359"/>
      <c r="TRR2358" s="1359"/>
      <c r="TRS2358" s="1359"/>
      <c r="TRT2358" s="1359"/>
      <c r="TRU2358" s="1359"/>
      <c r="TRV2358" s="1359"/>
      <c r="TRW2358" s="1359"/>
      <c r="TRX2358" s="1359"/>
      <c r="TRY2358" s="1359"/>
      <c r="TRZ2358" s="1359"/>
      <c r="TSA2358" s="1359"/>
      <c r="TSB2358" s="1359"/>
      <c r="TSC2358" s="1359"/>
      <c r="TSD2358" s="1359"/>
      <c r="TSE2358" s="1359"/>
      <c r="TSF2358" s="1359"/>
      <c r="TSG2358" s="1359"/>
      <c r="TSH2358" s="1359"/>
      <c r="TSI2358" s="1359"/>
      <c r="TSJ2358" s="1359"/>
      <c r="TSK2358" s="1359"/>
      <c r="TSL2358" s="1359"/>
      <c r="TSM2358" s="1359"/>
      <c r="TSN2358" s="1359"/>
      <c r="TSO2358" s="1359"/>
      <c r="TSP2358" s="1359"/>
      <c r="TSQ2358" s="1359"/>
      <c r="TSR2358" s="1359"/>
      <c r="TSS2358" s="1359"/>
      <c r="TST2358" s="1359"/>
      <c r="TSU2358" s="1359"/>
      <c r="TSV2358" s="1359"/>
      <c r="TSW2358" s="1359"/>
      <c r="TSX2358" s="1359"/>
      <c r="TSY2358" s="1359"/>
      <c r="TSZ2358" s="1359"/>
      <c r="TTA2358" s="1359"/>
      <c r="TTB2358" s="1359"/>
      <c r="TTC2358" s="1359"/>
      <c r="TTD2358" s="1359"/>
      <c r="TTE2358" s="1359"/>
      <c r="TTF2358" s="1359"/>
      <c r="TTG2358" s="1359"/>
      <c r="TTH2358" s="1359"/>
      <c r="TTI2358" s="1359"/>
      <c r="TTJ2358" s="1359"/>
      <c r="TTK2358" s="1359"/>
      <c r="TTL2358" s="1359"/>
      <c r="TTM2358" s="1359"/>
      <c r="TTN2358" s="1359"/>
      <c r="TTO2358" s="1359"/>
      <c r="TTP2358" s="1359"/>
      <c r="TTQ2358" s="1359"/>
      <c r="TTR2358" s="1359"/>
      <c r="TTS2358" s="1359"/>
      <c r="TTT2358" s="1359"/>
      <c r="TTU2358" s="1359"/>
      <c r="TTV2358" s="1359"/>
      <c r="TTW2358" s="1359"/>
      <c r="TTX2358" s="1359"/>
      <c r="TTY2358" s="1359"/>
      <c r="TTZ2358" s="1359"/>
      <c r="TUA2358" s="1359"/>
      <c r="TUB2358" s="1359"/>
      <c r="TUC2358" s="1359"/>
      <c r="TUD2358" s="1359"/>
      <c r="TUE2358" s="1359"/>
      <c r="TUF2358" s="1359"/>
      <c r="TUG2358" s="1359"/>
      <c r="TUH2358" s="1359"/>
      <c r="TUI2358" s="1359"/>
      <c r="TUJ2358" s="1359"/>
      <c r="TUK2358" s="1359"/>
      <c r="TUL2358" s="1359"/>
      <c r="TUM2358" s="1359"/>
      <c r="TUN2358" s="1359"/>
      <c r="TUO2358" s="1359"/>
      <c r="TUP2358" s="1359"/>
      <c r="TUQ2358" s="1359"/>
      <c r="TUR2358" s="1359"/>
      <c r="TUS2358" s="1359"/>
      <c r="TUT2358" s="1359"/>
      <c r="TUU2358" s="1359"/>
      <c r="TUV2358" s="1359"/>
      <c r="TUW2358" s="1359"/>
      <c r="TUX2358" s="1359"/>
      <c r="TUY2358" s="1359"/>
      <c r="TUZ2358" s="1359"/>
      <c r="TVA2358" s="1359"/>
      <c r="TVB2358" s="1359"/>
      <c r="TVC2358" s="1359"/>
      <c r="TVD2358" s="1359"/>
      <c r="TVE2358" s="1359"/>
      <c r="TVF2358" s="1359"/>
      <c r="TVG2358" s="1359"/>
      <c r="TVH2358" s="1359"/>
      <c r="TVI2358" s="1359"/>
      <c r="TVJ2358" s="1359"/>
      <c r="TVK2358" s="1359"/>
      <c r="TVL2358" s="1359"/>
      <c r="TVM2358" s="1359"/>
      <c r="TVN2358" s="1359"/>
      <c r="TVO2358" s="1359"/>
      <c r="TVP2358" s="1359"/>
      <c r="TVQ2358" s="1359"/>
      <c r="TVR2358" s="1359"/>
      <c r="TVS2358" s="1359"/>
      <c r="TVT2358" s="1359"/>
      <c r="TVU2358" s="1359"/>
      <c r="TVV2358" s="1359"/>
      <c r="TVW2358" s="1359"/>
      <c r="TVX2358" s="1359"/>
      <c r="TVY2358" s="1359"/>
      <c r="TVZ2358" s="1359"/>
      <c r="TWA2358" s="1359"/>
      <c r="TWB2358" s="1359"/>
      <c r="TWC2358" s="1359"/>
      <c r="TWD2358" s="1359"/>
      <c r="TWE2358" s="1359"/>
      <c r="TWF2358" s="1359"/>
      <c r="TWG2358" s="1359"/>
      <c r="TWH2358" s="1359"/>
      <c r="TWI2358" s="1359"/>
      <c r="TWJ2358" s="1359"/>
      <c r="TWK2358" s="1359"/>
      <c r="TWL2358" s="1359"/>
      <c r="TWM2358" s="1359"/>
      <c r="TWN2358" s="1359"/>
      <c r="TWO2358" s="1359"/>
      <c r="TWP2358" s="1359"/>
      <c r="TWQ2358" s="1359"/>
      <c r="TWR2358" s="1359"/>
      <c r="TWS2358" s="1359"/>
      <c r="TWT2358" s="1359"/>
      <c r="TWU2358" s="1359"/>
      <c r="TWV2358" s="1359"/>
      <c r="TWW2358" s="1359"/>
      <c r="TWX2358" s="1359"/>
      <c r="TWY2358" s="1359"/>
      <c r="TWZ2358" s="1359"/>
      <c r="TXA2358" s="1359"/>
      <c r="TXB2358" s="1359"/>
      <c r="TXC2358" s="1359"/>
      <c r="TXD2358" s="1359"/>
      <c r="TXE2358" s="1359"/>
      <c r="TXF2358" s="1359"/>
      <c r="TXG2358" s="1359"/>
      <c r="TXH2358" s="1359"/>
      <c r="TXI2358" s="1359"/>
      <c r="TXJ2358" s="1359"/>
      <c r="TXK2358" s="1359"/>
      <c r="TXL2358" s="1359"/>
      <c r="TXM2358" s="1359"/>
      <c r="TXN2358" s="1359"/>
      <c r="TXO2358" s="1359"/>
      <c r="TXP2358" s="1359"/>
      <c r="TXQ2358" s="1359"/>
      <c r="TXR2358" s="1359"/>
      <c r="TXS2358" s="1359"/>
      <c r="TXT2358" s="1359"/>
      <c r="TXU2358" s="1359"/>
      <c r="TXV2358" s="1359"/>
      <c r="TXW2358" s="1359"/>
      <c r="TXX2358" s="1359"/>
      <c r="TXY2358" s="1359"/>
      <c r="TXZ2358" s="1359"/>
      <c r="TYA2358" s="1359"/>
      <c r="TYB2358" s="1359"/>
      <c r="TYC2358" s="1359"/>
      <c r="TYD2358" s="1359"/>
      <c r="TYE2358" s="1359"/>
      <c r="TYF2358" s="1359"/>
      <c r="TYG2358" s="1359"/>
      <c r="TYH2358" s="1359"/>
      <c r="TYI2358" s="1359"/>
      <c r="TYJ2358" s="1359"/>
      <c r="TYK2358" s="1359"/>
      <c r="TYL2358" s="1359"/>
      <c r="TYM2358" s="1359"/>
      <c r="TYN2358" s="1359"/>
      <c r="TYO2358" s="1359"/>
      <c r="TYP2358" s="1359"/>
      <c r="TYQ2358" s="1359"/>
      <c r="TYR2358" s="1359"/>
      <c r="TYS2358" s="1359"/>
      <c r="TYT2358" s="1359"/>
      <c r="TYU2358" s="1359"/>
      <c r="TYV2358" s="1359"/>
      <c r="TYW2358" s="1359"/>
      <c r="TYX2358" s="1359"/>
      <c r="TYY2358" s="1359"/>
      <c r="TYZ2358" s="1359"/>
      <c r="TZA2358" s="1359"/>
      <c r="TZB2358" s="1359"/>
      <c r="TZC2358" s="1359"/>
      <c r="TZD2358" s="1359"/>
      <c r="TZE2358" s="1359"/>
      <c r="TZF2358" s="1359"/>
      <c r="TZG2358" s="1359"/>
      <c r="TZH2358" s="1359"/>
      <c r="TZI2358" s="1359"/>
      <c r="TZJ2358" s="1359"/>
      <c r="TZK2358" s="1359"/>
      <c r="TZL2358" s="1359"/>
      <c r="TZM2358" s="1359"/>
      <c r="TZN2358" s="1359"/>
      <c r="TZO2358" s="1359"/>
      <c r="TZP2358" s="1359"/>
      <c r="TZQ2358" s="1359"/>
      <c r="TZR2358" s="1359"/>
      <c r="TZS2358" s="1359"/>
      <c r="TZT2358" s="1359"/>
      <c r="TZU2358" s="1359"/>
      <c r="TZV2358" s="1359"/>
      <c r="TZW2358" s="1359"/>
      <c r="TZX2358" s="1359"/>
      <c r="TZY2358" s="1359"/>
      <c r="TZZ2358" s="1359"/>
      <c r="UAA2358" s="1359"/>
      <c r="UAB2358" s="1359"/>
      <c r="UAC2358" s="1359"/>
      <c r="UAD2358" s="1359"/>
      <c r="UAE2358" s="1359"/>
      <c r="UAF2358" s="1359"/>
      <c r="UAG2358" s="1359"/>
      <c r="UAH2358" s="1359"/>
      <c r="UAI2358" s="1359"/>
      <c r="UAJ2358" s="1359"/>
      <c r="UAK2358" s="1359"/>
      <c r="UAL2358" s="1359"/>
      <c r="UAM2358" s="1359"/>
      <c r="UAN2358" s="1359"/>
      <c r="UAO2358" s="1359"/>
      <c r="UAP2358" s="1359"/>
      <c r="UAQ2358" s="1359"/>
      <c r="UAR2358" s="1359"/>
      <c r="UAS2358" s="1359"/>
      <c r="UAT2358" s="1359"/>
      <c r="UAU2358" s="1359"/>
      <c r="UAV2358" s="1359"/>
      <c r="UAW2358" s="1359"/>
      <c r="UAX2358" s="1359"/>
      <c r="UAY2358" s="1359"/>
      <c r="UAZ2358" s="1359"/>
      <c r="UBA2358" s="1359"/>
      <c r="UBB2358" s="1359"/>
      <c r="UBC2358" s="1359"/>
      <c r="UBD2358" s="1359"/>
      <c r="UBE2358" s="1359"/>
      <c r="UBF2358" s="1359"/>
      <c r="UBG2358" s="1359"/>
      <c r="UBH2358" s="1359"/>
      <c r="UBI2358" s="1359"/>
      <c r="UBJ2358" s="1359"/>
      <c r="UBK2358" s="1359"/>
      <c r="UBL2358" s="1359"/>
      <c r="UBM2358" s="1359"/>
      <c r="UBN2358" s="1359"/>
      <c r="UBO2358" s="1359"/>
      <c r="UBP2358" s="1359"/>
      <c r="UBQ2358" s="1359"/>
      <c r="UBR2358" s="1359"/>
      <c r="UBS2358" s="1359"/>
      <c r="UBT2358" s="1359"/>
      <c r="UBU2358" s="1359"/>
      <c r="UBV2358" s="1359"/>
      <c r="UBW2358" s="1359"/>
      <c r="UBX2358" s="1359"/>
      <c r="UBY2358" s="1359"/>
      <c r="UBZ2358" s="1359"/>
      <c r="UCA2358" s="1359"/>
      <c r="UCB2358" s="1359"/>
      <c r="UCC2358" s="1359"/>
      <c r="UCD2358" s="1359"/>
      <c r="UCE2358" s="1359"/>
      <c r="UCF2358" s="1359"/>
      <c r="UCG2358" s="1359"/>
      <c r="UCH2358" s="1359"/>
      <c r="UCI2358" s="1359"/>
      <c r="UCJ2358" s="1359"/>
      <c r="UCK2358" s="1359"/>
      <c r="UCL2358" s="1359"/>
      <c r="UCM2358" s="1359"/>
      <c r="UCN2358" s="1359"/>
      <c r="UCO2358" s="1359"/>
      <c r="UCP2358" s="1359"/>
      <c r="UCQ2358" s="1359"/>
      <c r="UCR2358" s="1359"/>
      <c r="UCS2358" s="1359"/>
      <c r="UCT2358" s="1359"/>
      <c r="UCU2358" s="1359"/>
      <c r="UCV2358" s="1359"/>
      <c r="UCW2358" s="1359"/>
      <c r="UCX2358" s="1359"/>
      <c r="UCY2358" s="1359"/>
      <c r="UCZ2358" s="1359"/>
      <c r="UDA2358" s="1359"/>
      <c r="UDB2358" s="1359"/>
      <c r="UDC2358" s="1359"/>
      <c r="UDD2358" s="1359"/>
      <c r="UDE2358" s="1359"/>
      <c r="UDF2358" s="1359"/>
      <c r="UDG2358" s="1359"/>
      <c r="UDH2358" s="1359"/>
      <c r="UDI2358" s="1359"/>
      <c r="UDJ2358" s="1359"/>
      <c r="UDK2358" s="1359"/>
      <c r="UDL2358" s="1359"/>
      <c r="UDM2358" s="1359"/>
      <c r="UDN2358" s="1359"/>
      <c r="UDO2358" s="1359"/>
      <c r="UDP2358" s="1359"/>
      <c r="UDQ2358" s="1359"/>
      <c r="UDR2358" s="1359"/>
      <c r="UDS2358" s="1359"/>
      <c r="UDT2358" s="1359"/>
      <c r="UDU2358" s="1359"/>
      <c r="UDV2358" s="1359"/>
      <c r="UDW2358" s="1359"/>
      <c r="UDX2358" s="1359"/>
      <c r="UDY2358" s="1359"/>
      <c r="UDZ2358" s="1359"/>
      <c r="UEA2358" s="1359"/>
      <c r="UEB2358" s="1359"/>
      <c r="UEC2358" s="1359"/>
      <c r="UED2358" s="1359"/>
      <c r="UEE2358" s="1359"/>
      <c r="UEF2358" s="1359"/>
      <c r="UEG2358" s="1359"/>
      <c r="UEH2358" s="1359"/>
      <c r="UEI2358" s="1359"/>
      <c r="UEJ2358" s="1359"/>
      <c r="UEK2358" s="1359"/>
      <c r="UEL2358" s="1359"/>
      <c r="UEM2358" s="1359"/>
      <c r="UEN2358" s="1359"/>
      <c r="UEO2358" s="1359"/>
      <c r="UEP2358" s="1359"/>
      <c r="UEQ2358" s="1359"/>
      <c r="UER2358" s="1359"/>
      <c r="UES2358" s="1359"/>
      <c r="UET2358" s="1359"/>
      <c r="UEU2358" s="1359"/>
      <c r="UEV2358" s="1359"/>
      <c r="UEW2358" s="1359"/>
      <c r="UEX2358" s="1359"/>
      <c r="UEY2358" s="1359"/>
      <c r="UEZ2358" s="1359"/>
      <c r="UFA2358" s="1359"/>
      <c r="UFB2358" s="1359"/>
      <c r="UFC2358" s="1359"/>
      <c r="UFD2358" s="1359"/>
      <c r="UFE2358" s="1359"/>
      <c r="UFF2358" s="1359"/>
      <c r="UFG2358" s="1359"/>
      <c r="UFH2358" s="1359"/>
      <c r="UFI2358" s="1359"/>
      <c r="UFJ2358" s="1359"/>
      <c r="UFK2358" s="1359"/>
      <c r="UFL2358" s="1359"/>
      <c r="UFM2358" s="1359"/>
      <c r="UFN2358" s="1359"/>
      <c r="UFO2358" s="1359"/>
      <c r="UFP2358" s="1359"/>
      <c r="UFQ2358" s="1359"/>
      <c r="UFR2358" s="1359"/>
      <c r="UFS2358" s="1359"/>
      <c r="UFT2358" s="1359"/>
      <c r="UFU2358" s="1359"/>
      <c r="UFV2358" s="1359"/>
      <c r="UFW2358" s="1359"/>
      <c r="UFX2358" s="1359"/>
      <c r="UFY2358" s="1359"/>
      <c r="UFZ2358" s="1359"/>
      <c r="UGA2358" s="1359"/>
      <c r="UGB2358" s="1359"/>
      <c r="UGC2358" s="1359"/>
      <c r="UGD2358" s="1359"/>
      <c r="UGE2358" s="1359"/>
      <c r="UGF2358" s="1359"/>
      <c r="UGG2358" s="1359"/>
      <c r="UGH2358" s="1359"/>
      <c r="UGI2358" s="1359"/>
      <c r="UGJ2358" s="1359"/>
      <c r="UGK2358" s="1359"/>
      <c r="UGL2358" s="1359"/>
      <c r="UGM2358" s="1359"/>
      <c r="UGN2358" s="1359"/>
      <c r="UGO2358" s="1359"/>
      <c r="UGP2358" s="1359"/>
      <c r="UGQ2358" s="1359"/>
      <c r="UGR2358" s="1359"/>
      <c r="UGS2358" s="1359"/>
      <c r="UGT2358" s="1359"/>
      <c r="UGU2358" s="1359"/>
      <c r="UGV2358" s="1359"/>
      <c r="UGW2358" s="1359"/>
      <c r="UGX2358" s="1359"/>
      <c r="UGY2358" s="1359"/>
      <c r="UGZ2358" s="1359"/>
      <c r="UHA2358" s="1359"/>
      <c r="UHB2358" s="1359"/>
      <c r="UHC2358" s="1359"/>
      <c r="UHD2358" s="1359"/>
      <c r="UHE2358" s="1359"/>
      <c r="UHF2358" s="1359"/>
      <c r="UHG2358" s="1359"/>
      <c r="UHH2358" s="1359"/>
      <c r="UHI2358" s="1359"/>
      <c r="UHJ2358" s="1359"/>
      <c r="UHK2358" s="1359"/>
      <c r="UHL2358" s="1359"/>
      <c r="UHM2358" s="1359"/>
      <c r="UHN2358" s="1359"/>
      <c r="UHO2358" s="1359"/>
      <c r="UHP2358" s="1359"/>
      <c r="UHQ2358" s="1359"/>
      <c r="UHR2358" s="1359"/>
      <c r="UHS2358" s="1359"/>
      <c r="UHT2358" s="1359"/>
      <c r="UHU2358" s="1359"/>
      <c r="UHV2358" s="1359"/>
      <c r="UHW2358" s="1359"/>
      <c r="UHX2358" s="1359"/>
      <c r="UHY2358" s="1359"/>
      <c r="UHZ2358" s="1359"/>
      <c r="UIA2358" s="1359"/>
      <c r="UIB2358" s="1359"/>
      <c r="UIC2358" s="1359"/>
      <c r="UID2358" s="1359"/>
      <c r="UIE2358" s="1359"/>
      <c r="UIF2358" s="1359"/>
      <c r="UIG2358" s="1359"/>
      <c r="UIH2358" s="1359"/>
      <c r="UII2358" s="1359"/>
      <c r="UIJ2358" s="1359"/>
      <c r="UIK2358" s="1359"/>
      <c r="UIL2358" s="1359"/>
      <c r="UIM2358" s="1359"/>
      <c r="UIN2358" s="1359"/>
      <c r="UIO2358" s="1359"/>
      <c r="UIP2358" s="1359"/>
      <c r="UIQ2358" s="1359"/>
      <c r="UIR2358" s="1359"/>
      <c r="UIS2358" s="1359"/>
      <c r="UIT2358" s="1359"/>
      <c r="UIU2358" s="1359"/>
      <c r="UIV2358" s="1359"/>
      <c r="UIW2358" s="1359"/>
      <c r="UIX2358" s="1359"/>
      <c r="UIY2358" s="1359"/>
      <c r="UIZ2358" s="1359"/>
      <c r="UJA2358" s="1359"/>
      <c r="UJB2358" s="1359"/>
      <c r="UJC2358" s="1359"/>
      <c r="UJD2358" s="1359"/>
      <c r="UJE2358" s="1359"/>
      <c r="UJF2358" s="1359"/>
      <c r="UJG2358" s="1359"/>
      <c r="UJH2358" s="1359"/>
      <c r="UJI2358" s="1359"/>
      <c r="UJJ2358" s="1359"/>
      <c r="UJK2358" s="1359"/>
      <c r="UJL2358" s="1359"/>
      <c r="UJM2358" s="1359"/>
      <c r="UJN2358" s="1359"/>
      <c r="UJO2358" s="1359"/>
      <c r="UJP2358" s="1359"/>
      <c r="UJQ2358" s="1359"/>
      <c r="UJR2358" s="1359"/>
      <c r="UJS2358" s="1359"/>
      <c r="UJT2358" s="1359"/>
      <c r="UJU2358" s="1359"/>
      <c r="UJV2358" s="1359"/>
      <c r="UJW2358" s="1359"/>
      <c r="UJX2358" s="1359"/>
      <c r="UJY2358" s="1359"/>
      <c r="UJZ2358" s="1359"/>
      <c r="UKA2358" s="1359"/>
      <c r="UKB2358" s="1359"/>
      <c r="UKC2358" s="1359"/>
      <c r="UKD2358" s="1359"/>
      <c r="UKE2358" s="1359"/>
      <c r="UKF2358" s="1359"/>
      <c r="UKG2358" s="1359"/>
      <c r="UKH2358" s="1359"/>
      <c r="UKI2358" s="1359"/>
      <c r="UKJ2358" s="1359"/>
      <c r="UKK2358" s="1359"/>
      <c r="UKL2358" s="1359"/>
      <c r="UKM2358" s="1359"/>
      <c r="UKN2358" s="1359"/>
      <c r="UKO2358" s="1359"/>
      <c r="UKP2358" s="1359"/>
      <c r="UKQ2358" s="1359"/>
      <c r="UKR2358" s="1359"/>
      <c r="UKS2358" s="1359"/>
      <c r="UKT2358" s="1359"/>
      <c r="UKU2358" s="1359"/>
      <c r="UKV2358" s="1359"/>
      <c r="UKW2358" s="1359"/>
      <c r="UKX2358" s="1359"/>
      <c r="UKY2358" s="1359"/>
      <c r="UKZ2358" s="1359"/>
      <c r="ULA2358" s="1359"/>
      <c r="ULB2358" s="1359"/>
      <c r="ULC2358" s="1359"/>
      <c r="ULD2358" s="1359"/>
      <c r="ULE2358" s="1359"/>
      <c r="ULF2358" s="1359"/>
      <c r="ULG2358" s="1359"/>
      <c r="ULH2358" s="1359"/>
      <c r="ULI2358" s="1359"/>
      <c r="ULJ2358" s="1359"/>
      <c r="ULK2358" s="1359"/>
      <c r="ULL2358" s="1359"/>
      <c r="ULM2358" s="1359"/>
      <c r="ULN2358" s="1359"/>
      <c r="ULO2358" s="1359"/>
      <c r="ULP2358" s="1359"/>
      <c r="ULQ2358" s="1359"/>
      <c r="ULR2358" s="1359"/>
      <c r="ULS2358" s="1359"/>
      <c r="ULT2358" s="1359"/>
      <c r="ULU2358" s="1359"/>
      <c r="ULV2358" s="1359"/>
      <c r="ULW2358" s="1359"/>
      <c r="ULX2358" s="1359"/>
      <c r="ULY2358" s="1359"/>
      <c r="ULZ2358" s="1359"/>
      <c r="UMA2358" s="1359"/>
      <c r="UMB2358" s="1359"/>
      <c r="UMC2358" s="1359"/>
      <c r="UMD2358" s="1359"/>
      <c r="UME2358" s="1359"/>
      <c r="UMF2358" s="1359"/>
      <c r="UMG2358" s="1359"/>
      <c r="UMH2358" s="1359"/>
      <c r="UMI2358" s="1359"/>
      <c r="UMJ2358" s="1359"/>
      <c r="UMK2358" s="1359"/>
      <c r="UML2358" s="1359"/>
      <c r="UMM2358" s="1359"/>
      <c r="UMN2358" s="1359"/>
      <c r="UMO2358" s="1359"/>
      <c r="UMP2358" s="1359"/>
      <c r="UMQ2358" s="1359"/>
      <c r="UMR2358" s="1359"/>
      <c r="UMS2358" s="1359"/>
      <c r="UMT2358" s="1359"/>
      <c r="UMU2358" s="1359"/>
      <c r="UMV2358" s="1359"/>
      <c r="UMW2358" s="1359"/>
      <c r="UMX2358" s="1359"/>
      <c r="UMY2358" s="1359"/>
      <c r="UMZ2358" s="1359"/>
      <c r="UNA2358" s="1359"/>
      <c r="UNB2358" s="1359"/>
      <c r="UNC2358" s="1359"/>
      <c r="UND2358" s="1359"/>
      <c r="UNE2358" s="1359"/>
      <c r="UNF2358" s="1359"/>
      <c r="UNG2358" s="1359"/>
      <c r="UNH2358" s="1359"/>
      <c r="UNI2358" s="1359"/>
      <c r="UNJ2358" s="1359"/>
      <c r="UNK2358" s="1359"/>
      <c r="UNL2358" s="1359"/>
      <c r="UNM2358" s="1359"/>
      <c r="UNN2358" s="1359"/>
      <c r="UNO2358" s="1359"/>
      <c r="UNP2358" s="1359"/>
      <c r="UNQ2358" s="1359"/>
      <c r="UNR2358" s="1359"/>
      <c r="UNS2358" s="1359"/>
      <c r="UNT2358" s="1359"/>
      <c r="UNU2358" s="1359"/>
      <c r="UNV2358" s="1359"/>
      <c r="UNW2358" s="1359"/>
      <c r="UNX2358" s="1359"/>
      <c r="UNY2358" s="1359"/>
      <c r="UNZ2358" s="1359"/>
      <c r="UOA2358" s="1359"/>
      <c r="UOB2358" s="1359"/>
      <c r="UOC2358" s="1359"/>
      <c r="UOD2358" s="1359"/>
      <c r="UOE2358" s="1359"/>
      <c r="UOF2358" s="1359"/>
      <c r="UOG2358" s="1359"/>
      <c r="UOH2358" s="1359"/>
      <c r="UOI2358" s="1359"/>
      <c r="UOJ2358" s="1359"/>
      <c r="UOK2358" s="1359"/>
      <c r="UOL2358" s="1359"/>
      <c r="UOM2358" s="1359"/>
      <c r="UON2358" s="1359"/>
      <c r="UOO2358" s="1359"/>
      <c r="UOP2358" s="1359"/>
      <c r="UOQ2358" s="1359"/>
      <c r="UOR2358" s="1359"/>
      <c r="UOS2358" s="1359"/>
      <c r="UOT2358" s="1359"/>
      <c r="UOU2358" s="1359"/>
      <c r="UOV2358" s="1359"/>
      <c r="UOW2358" s="1359"/>
      <c r="UOX2358" s="1359"/>
      <c r="UOY2358" s="1359"/>
      <c r="UOZ2358" s="1359"/>
      <c r="UPA2358" s="1359"/>
      <c r="UPB2358" s="1359"/>
      <c r="UPC2358" s="1359"/>
      <c r="UPD2358" s="1359"/>
      <c r="UPE2358" s="1359"/>
      <c r="UPF2358" s="1359"/>
      <c r="UPG2358" s="1359"/>
      <c r="UPH2358" s="1359"/>
      <c r="UPI2358" s="1359"/>
      <c r="UPJ2358" s="1359"/>
      <c r="UPK2358" s="1359"/>
      <c r="UPL2358" s="1359"/>
      <c r="UPM2358" s="1359"/>
      <c r="UPN2358" s="1359"/>
      <c r="UPO2358" s="1359"/>
      <c r="UPP2358" s="1359"/>
      <c r="UPQ2358" s="1359"/>
      <c r="UPR2358" s="1359"/>
      <c r="UPS2358" s="1359"/>
      <c r="UPT2358" s="1359"/>
      <c r="UPU2358" s="1359"/>
      <c r="UPV2358" s="1359"/>
      <c r="UPW2358" s="1359"/>
      <c r="UPX2358" s="1359"/>
      <c r="UPY2358" s="1359"/>
      <c r="UPZ2358" s="1359"/>
      <c r="UQA2358" s="1359"/>
      <c r="UQB2358" s="1359"/>
      <c r="UQC2358" s="1359"/>
      <c r="UQD2358" s="1359"/>
      <c r="UQE2358" s="1359"/>
      <c r="UQF2358" s="1359"/>
      <c r="UQG2358" s="1359"/>
      <c r="UQH2358" s="1359"/>
      <c r="UQI2358" s="1359"/>
      <c r="UQJ2358" s="1359"/>
      <c r="UQK2358" s="1359"/>
      <c r="UQL2358" s="1359"/>
      <c r="UQM2358" s="1359"/>
      <c r="UQN2358" s="1359"/>
      <c r="UQO2358" s="1359"/>
      <c r="UQP2358" s="1359"/>
      <c r="UQQ2358" s="1359"/>
      <c r="UQR2358" s="1359"/>
      <c r="UQS2358" s="1359"/>
      <c r="UQT2358" s="1359"/>
      <c r="UQU2358" s="1359"/>
      <c r="UQV2358" s="1359"/>
      <c r="UQW2358" s="1359"/>
      <c r="UQX2358" s="1359"/>
      <c r="UQY2358" s="1359"/>
      <c r="UQZ2358" s="1359"/>
      <c r="URA2358" s="1359"/>
      <c r="URB2358" s="1359"/>
      <c r="URC2358" s="1359"/>
      <c r="URD2358" s="1359"/>
      <c r="URE2358" s="1359"/>
      <c r="URF2358" s="1359"/>
      <c r="URG2358" s="1359"/>
      <c r="URH2358" s="1359"/>
      <c r="URI2358" s="1359"/>
      <c r="URJ2358" s="1359"/>
      <c r="URK2358" s="1359"/>
      <c r="URL2358" s="1359"/>
      <c r="URM2358" s="1359"/>
      <c r="URN2358" s="1359"/>
      <c r="URO2358" s="1359"/>
      <c r="URP2358" s="1359"/>
      <c r="URQ2358" s="1359"/>
      <c r="URR2358" s="1359"/>
      <c r="URS2358" s="1359"/>
      <c r="URT2358" s="1359"/>
      <c r="URU2358" s="1359"/>
      <c r="URV2358" s="1359"/>
      <c r="URW2358" s="1359"/>
      <c r="URX2358" s="1359"/>
      <c r="URY2358" s="1359"/>
      <c r="URZ2358" s="1359"/>
      <c r="USA2358" s="1359"/>
      <c r="USB2358" s="1359"/>
      <c r="USC2358" s="1359"/>
      <c r="USD2358" s="1359"/>
      <c r="USE2358" s="1359"/>
      <c r="USF2358" s="1359"/>
      <c r="USG2358" s="1359"/>
      <c r="USH2358" s="1359"/>
      <c r="USI2358" s="1359"/>
      <c r="USJ2358" s="1359"/>
      <c r="USK2358" s="1359"/>
      <c r="USL2358" s="1359"/>
      <c r="USM2358" s="1359"/>
      <c r="USN2358" s="1359"/>
      <c r="USO2358" s="1359"/>
      <c r="USP2358" s="1359"/>
      <c r="USQ2358" s="1359"/>
      <c r="USR2358" s="1359"/>
      <c r="USS2358" s="1359"/>
      <c r="UST2358" s="1359"/>
      <c r="USU2358" s="1359"/>
      <c r="USV2358" s="1359"/>
      <c r="USW2358" s="1359"/>
      <c r="USX2358" s="1359"/>
      <c r="USY2358" s="1359"/>
      <c r="USZ2358" s="1359"/>
      <c r="UTA2358" s="1359"/>
      <c r="UTB2358" s="1359"/>
      <c r="UTC2358" s="1359"/>
      <c r="UTD2358" s="1359"/>
      <c r="UTE2358" s="1359"/>
      <c r="UTF2358" s="1359"/>
      <c r="UTG2358" s="1359"/>
      <c r="UTH2358" s="1359"/>
      <c r="UTI2358" s="1359"/>
      <c r="UTJ2358" s="1359"/>
      <c r="UTK2358" s="1359"/>
      <c r="UTL2358" s="1359"/>
      <c r="UTM2358" s="1359"/>
      <c r="UTN2358" s="1359"/>
      <c r="UTO2358" s="1359"/>
      <c r="UTP2358" s="1359"/>
      <c r="UTQ2358" s="1359"/>
      <c r="UTR2358" s="1359"/>
      <c r="UTS2358" s="1359"/>
      <c r="UTT2358" s="1359"/>
      <c r="UTU2358" s="1359"/>
      <c r="UTV2358" s="1359"/>
      <c r="UTW2358" s="1359"/>
      <c r="UTX2358" s="1359"/>
      <c r="UTY2358" s="1359"/>
      <c r="UTZ2358" s="1359"/>
      <c r="UUA2358" s="1359"/>
      <c r="UUB2358" s="1359"/>
      <c r="UUC2358" s="1359"/>
      <c r="UUD2358" s="1359"/>
      <c r="UUE2358" s="1359"/>
      <c r="UUF2358" s="1359"/>
      <c r="UUG2358" s="1359"/>
      <c r="UUH2358" s="1359"/>
      <c r="UUI2358" s="1359"/>
      <c r="UUJ2358" s="1359"/>
      <c r="UUK2358" s="1359"/>
      <c r="UUL2358" s="1359"/>
      <c r="UUM2358" s="1359"/>
      <c r="UUN2358" s="1359"/>
      <c r="UUO2358" s="1359"/>
      <c r="UUP2358" s="1359"/>
      <c r="UUQ2358" s="1359"/>
      <c r="UUR2358" s="1359"/>
      <c r="UUS2358" s="1359"/>
      <c r="UUT2358" s="1359"/>
      <c r="UUU2358" s="1359"/>
      <c r="UUV2358" s="1359"/>
      <c r="UUW2358" s="1359"/>
      <c r="UUX2358" s="1359"/>
      <c r="UUY2358" s="1359"/>
      <c r="UUZ2358" s="1359"/>
      <c r="UVA2358" s="1359"/>
      <c r="UVB2358" s="1359"/>
      <c r="UVC2358" s="1359"/>
      <c r="UVD2358" s="1359"/>
      <c r="UVE2358" s="1359"/>
      <c r="UVF2358" s="1359"/>
      <c r="UVG2358" s="1359"/>
      <c r="UVH2358" s="1359"/>
      <c r="UVI2358" s="1359"/>
      <c r="UVJ2358" s="1359"/>
      <c r="UVK2358" s="1359"/>
      <c r="UVL2358" s="1359"/>
      <c r="UVM2358" s="1359"/>
      <c r="UVN2358" s="1359"/>
      <c r="UVO2358" s="1359"/>
      <c r="UVP2358" s="1359"/>
      <c r="UVQ2358" s="1359"/>
      <c r="UVR2358" s="1359"/>
      <c r="UVS2358" s="1359"/>
      <c r="UVT2358" s="1359"/>
      <c r="UVU2358" s="1359"/>
      <c r="UVV2358" s="1359"/>
      <c r="UVW2358" s="1359"/>
      <c r="UVX2358" s="1359"/>
      <c r="UVY2358" s="1359"/>
      <c r="UVZ2358" s="1359"/>
      <c r="UWA2358" s="1359"/>
      <c r="UWB2358" s="1359"/>
      <c r="UWC2358" s="1359"/>
      <c r="UWD2358" s="1359"/>
      <c r="UWE2358" s="1359"/>
      <c r="UWF2358" s="1359"/>
      <c r="UWG2358" s="1359"/>
      <c r="UWH2358" s="1359"/>
      <c r="UWI2358" s="1359"/>
      <c r="UWJ2358" s="1359"/>
      <c r="UWK2358" s="1359"/>
      <c r="UWL2358" s="1359"/>
      <c r="UWM2358" s="1359"/>
      <c r="UWN2358" s="1359"/>
      <c r="UWO2358" s="1359"/>
      <c r="UWP2358" s="1359"/>
      <c r="UWQ2358" s="1359"/>
      <c r="UWR2358" s="1359"/>
      <c r="UWS2358" s="1359"/>
      <c r="UWT2358" s="1359"/>
      <c r="UWU2358" s="1359"/>
      <c r="UWV2358" s="1359"/>
      <c r="UWW2358" s="1359"/>
      <c r="UWX2358" s="1359"/>
      <c r="UWY2358" s="1359"/>
      <c r="UWZ2358" s="1359"/>
      <c r="UXA2358" s="1359"/>
      <c r="UXB2358" s="1359"/>
      <c r="UXC2358" s="1359"/>
      <c r="UXD2358" s="1359"/>
      <c r="UXE2358" s="1359"/>
      <c r="UXF2358" s="1359"/>
      <c r="UXG2358" s="1359"/>
      <c r="UXH2358" s="1359"/>
      <c r="UXI2358" s="1359"/>
      <c r="UXJ2358" s="1359"/>
      <c r="UXK2358" s="1359"/>
      <c r="UXL2358" s="1359"/>
      <c r="UXM2358" s="1359"/>
      <c r="UXN2358" s="1359"/>
      <c r="UXO2358" s="1359"/>
      <c r="UXP2358" s="1359"/>
      <c r="UXQ2358" s="1359"/>
      <c r="UXR2358" s="1359"/>
      <c r="UXS2358" s="1359"/>
      <c r="UXT2358" s="1359"/>
      <c r="UXU2358" s="1359"/>
      <c r="UXV2358" s="1359"/>
      <c r="UXW2358" s="1359"/>
      <c r="UXX2358" s="1359"/>
      <c r="UXY2358" s="1359"/>
      <c r="UXZ2358" s="1359"/>
      <c r="UYA2358" s="1359"/>
      <c r="UYB2358" s="1359"/>
      <c r="UYC2358" s="1359"/>
      <c r="UYD2358" s="1359"/>
      <c r="UYE2358" s="1359"/>
      <c r="UYF2358" s="1359"/>
      <c r="UYG2358" s="1359"/>
      <c r="UYH2358" s="1359"/>
      <c r="UYI2358" s="1359"/>
      <c r="UYJ2358" s="1359"/>
      <c r="UYK2358" s="1359"/>
      <c r="UYL2358" s="1359"/>
      <c r="UYM2358" s="1359"/>
      <c r="UYN2358" s="1359"/>
      <c r="UYO2358" s="1359"/>
      <c r="UYP2358" s="1359"/>
      <c r="UYQ2358" s="1359"/>
      <c r="UYR2358" s="1359"/>
      <c r="UYS2358" s="1359"/>
      <c r="UYT2358" s="1359"/>
      <c r="UYU2358" s="1359"/>
      <c r="UYV2358" s="1359"/>
      <c r="UYW2358" s="1359"/>
      <c r="UYX2358" s="1359"/>
      <c r="UYY2358" s="1359"/>
      <c r="UYZ2358" s="1359"/>
      <c r="UZA2358" s="1359"/>
      <c r="UZB2358" s="1359"/>
      <c r="UZC2358" s="1359"/>
      <c r="UZD2358" s="1359"/>
      <c r="UZE2358" s="1359"/>
      <c r="UZF2358" s="1359"/>
      <c r="UZG2358" s="1359"/>
      <c r="UZH2358" s="1359"/>
      <c r="UZI2358" s="1359"/>
      <c r="UZJ2358" s="1359"/>
      <c r="UZK2358" s="1359"/>
      <c r="UZL2358" s="1359"/>
      <c r="UZM2358" s="1359"/>
      <c r="UZN2358" s="1359"/>
      <c r="UZO2358" s="1359"/>
      <c r="UZP2358" s="1359"/>
      <c r="UZQ2358" s="1359"/>
      <c r="UZR2358" s="1359"/>
      <c r="UZS2358" s="1359"/>
      <c r="UZT2358" s="1359"/>
      <c r="UZU2358" s="1359"/>
      <c r="UZV2358" s="1359"/>
      <c r="UZW2358" s="1359"/>
      <c r="UZX2358" s="1359"/>
      <c r="UZY2358" s="1359"/>
      <c r="UZZ2358" s="1359"/>
      <c r="VAA2358" s="1359"/>
      <c r="VAB2358" s="1359"/>
      <c r="VAC2358" s="1359"/>
      <c r="VAD2358" s="1359"/>
      <c r="VAE2358" s="1359"/>
      <c r="VAF2358" s="1359"/>
      <c r="VAG2358" s="1359"/>
      <c r="VAH2358" s="1359"/>
      <c r="VAI2358" s="1359"/>
      <c r="VAJ2358" s="1359"/>
      <c r="VAK2358" s="1359"/>
      <c r="VAL2358" s="1359"/>
      <c r="VAM2358" s="1359"/>
      <c r="VAN2358" s="1359"/>
      <c r="VAO2358" s="1359"/>
      <c r="VAP2358" s="1359"/>
      <c r="VAQ2358" s="1359"/>
      <c r="VAR2358" s="1359"/>
      <c r="VAS2358" s="1359"/>
      <c r="VAT2358" s="1359"/>
      <c r="VAU2358" s="1359"/>
      <c r="VAV2358" s="1359"/>
      <c r="VAW2358" s="1359"/>
      <c r="VAX2358" s="1359"/>
      <c r="VAY2358" s="1359"/>
      <c r="VAZ2358" s="1359"/>
      <c r="VBA2358" s="1359"/>
      <c r="VBB2358" s="1359"/>
      <c r="VBC2358" s="1359"/>
      <c r="VBD2358" s="1359"/>
      <c r="VBE2358" s="1359"/>
      <c r="VBF2358" s="1359"/>
      <c r="VBG2358" s="1359"/>
      <c r="VBH2358" s="1359"/>
      <c r="VBI2358" s="1359"/>
      <c r="VBJ2358" s="1359"/>
      <c r="VBK2358" s="1359"/>
      <c r="VBL2358" s="1359"/>
      <c r="VBM2358" s="1359"/>
      <c r="VBN2358" s="1359"/>
      <c r="VBO2358" s="1359"/>
      <c r="VBP2358" s="1359"/>
      <c r="VBQ2358" s="1359"/>
      <c r="VBR2358" s="1359"/>
      <c r="VBS2358" s="1359"/>
      <c r="VBT2358" s="1359"/>
      <c r="VBU2358" s="1359"/>
      <c r="VBV2358" s="1359"/>
      <c r="VBW2358" s="1359"/>
      <c r="VBX2358" s="1359"/>
      <c r="VBY2358" s="1359"/>
      <c r="VBZ2358" s="1359"/>
      <c r="VCA2358" s="1359"/>
      <c r="VCB2358" s="1359"/>
      <c r="VCC2358" s="1359"/>
      <c r="VCD2358" s="1359"/>
      <c r="VCE2358" s="1359"/>
      <c r="VCF2358" s="1359"/>
      <c r="VCG2358" s="1359"/>
      <c r="VCH2358" s="1359"/>
      <c r="VCI2358" s="1359"/>
      <c r="VCJ2358" s="1359"/>
      <c r="VCK2358" s="1359"/>
      <c r="VCL2358" s="1359"/>
      <c r="VCM2358" s="1359"/>
      <c r="VCN2358" s="1359"/>
      <c r="VCO2358" s="1359"/>
      <c r="VCP2358" s="1359"/>
      <c r="VCQ2358" s="1359"/>
      <c r="VCR2358" s="1359"/>
      <c r="VCS2358" s="1359"/>
      <c r="VCT2358" s="1359"/>
      <c r="VCU2358" s="1359"/>
      <c r="VCV2358" s="1359"/>
      <c r="VCW2358" s="1359"/>
      <c r="VCX2358" s="1359"/>
      <c r="VCY2358" s="1359"/>
      <c r="VCZ2358" s="1359"/>
      <c r="VDA2358" s="1359"/>
      <c r="VDB2358" s="1359"/>
      <c r="VDC2358" s="1359"/>
      <c r="VDD2358" s="1359"/>
      <c r="VDE2358" s="1359"/>
      <c r="VDF2358" s="1359"/>
      <c r="VDG2358" s="1359"/>
      <c r="VDH2358" s="1359"/>
      <c r="VDI2358" s="1359"/>
      <c r="VDJ2358" s="1359"/>
      <c r="VDK2358" s="1359"/>
      <c r="VDL2358" s="1359"/>
      <c r="VDM2358" s="1359"/>
      <c r="VDN2358" s="1359"/>
      <c r="VDO2358" s="1359"/>
      <c r="VDP2358" s="1359"/>
      <c r="VDQ2358" s="1359"/>
      <c r="VDR2358" s="1359"/>
      <c r="VDS2358" s="1359"/>
      <c r="VDT2358" s="1359"/>
      <c r="VDU2358" s="1359"/>
      <c r="VDV2358" s="1359"/>
      <c r="VDW2358" s="1359"/>
      <c r="VDX2358" s="1359"/>
      <c r="VDY2358" s="1359"/>
      <c r="VDZ2358" s="1359"/>
      <c r="VEA2358" s="1359"/>
      <c r="VEB2358" s="1359"/>
      <c r="VEC2358" s="1359"/>
      <c r="VED2358" s="1359"/>
      <c r="VEE2358" s="1359"/>
      <c r="VEF2358" s="1359"/>
      <c r="VEG2358" s="1359"/>
      <c r="VEH2358" s="1359"/>
      <c r="VEI2358" s="1359"/>
      <c r="VEJ2358" s="1359"/>
      <c r="VEK2358" s="1359"/>
      <c r="VEL2358" s="1359"/>
      <c r="VEM2358" s="1359"/>
      <c r="VEN2358" s="1359"/>
      <c r="VEO2358" s="1359"/>
      <c r="VEP2358" s="1359"/>
      <c r="VEQ2358" s="1359"/>
      <c r="VER2358" s="1359"/>
      <c r="VES2358" s="1359"/>
      <c r="VET2358" s="1359"/>
      <c r="VEU2358" s="1359"/>
      <c r="VEV2358" s="1359"/>
      <c r="VEW2358" s="1359"/>
      <c r="VEX2358" s="1359"/>
      <c r="VEY2358" s="1359"/>
      <c r="VEZ2358" s="1359"/>
      <c r="VFA2358" s="1359"/>
      <c r="VFB2358" s="1359"/>
      <c r="VFC2358" s="1359"/>
      <c r="VFD2358" s="1359"/>
      <c r="VFE2358" s="1359"/>
      <c r="VFF2358" s="1359"/>
      <c r="VFG2358" s="1359"/>
      <c r="VFH2358" s="1359"/>
      <c r="VFI2358" s="1359"/>
      <c r="VFJ2358" s="1359"/>
      <c r="VFK2358" s="1359"/>
      <c r="VFL2358" s="1359"/>
      <c r="VFM2358" s="1359"/>
      <c r="VFN2358" s="1359"/>
      <c r="VFO2358" s="1359"/>
      <c r="VFP2358" s="1359"/>
      <c r="VFQ2358" s="1359"/>
      <c r="VFR2358" s="1359"/>
      <c r="VFS2358" s="1359"/>
      <c r="VFT2358" s="1359"/>
      <c r="VFU2358" s="1359"/>
      <c r="VFV2358" s="1359"/>
      <c r="VFW2358" s="1359"/>
      <c r="VFX2358" s="1359"/>
      <c r="VFY2358" s="1359"/>
      <c r="VFZ2358" s="1359"/>
      <c r="VGA2358" s="1359"/>
      <c r="VGB2358" s="1359"/>
      <c r="VGC2358" s="1359"/>
      <c r="VGD2358" s="1359"/>
      <c r="VGE2358" s="1359"/>
      <c r="VGF2358" s="1359"/>
      <c r="VGG2358" s="1359"/>
      <c r="VGH2358" s="1359"/>
      <c r="VGI2358" s="1359"/>
      <c r="VGJ2358" s="1359"/>
      <c r="VGK2358" s="1359"/>
      <c r="VGL2358" s="1359"/>
      <c r="VGM2358" s="1359"/>
      <c r="VGN2358" s="1359"/>
      <c r="VGO2358" s="1359"/>
      <c r="VGP2358" s="1359"/>
      <c r="VGQ2358" s="1359"/>
      <c r="VGR2358" s="1359"/>
      <c r="VGS2358" s="1359"/>
      <c r="VGT2358" s="1359"/>
      <c r="VGU2358" s="1359"/>
      <c r="VGV2358" s="1359"/>
      <c r="VGW2358" s="1359"/>
      <c r="VGX2358" s="1359"/>
      <c r="VGY2358" s="1359"/>
      <c r="VGZ2358" s="1359"/>
      <c r="VHA2358" s="1359"/>
      <c r="VHB2358" s="1359"/>
      <c r="VHC2358" s="1359"/>
      <c r="VHD2358" s="1359"/>
      <c r="VHE2358" s="1359"/>
      <c r="VHF2358" s="1359"/>
      <c r="VHG2358" s="1359"/>
      <c r="VHH2358" s="1359"/>
      <c r="VHI2358" s="1359"/>
      <c r="VHJ2358" s="1359"/>
      <c r="VHK2358" s="1359"/>
      <c r="VHL2358" s="1359"/>
      <c r="VHM2358" s="1359"/>
      <c r="VHN2358" s="1359"/>
      <c r="VHO2358" s="1359"/>
      <c r="VHP2358" s="1359"/>
      <c r="VHQ2358" s="1359"/>
      <c r="VHR2358" s="1359"/>
      <c r="VHS2358" s="1359"/>
      <c r="VHT2358" s="1359"/>
      <c r="VHU2358" s="1359"/>
      <c r="VHV2358" s="1359"/>
      <c r="VHW2358" s="1359"/>
      <c r="VHX2358" s="1359"/>
      <c r="VHY2358" s="1359"/>
      <c r="VHZ2358" s="1359"/>
      <c r="VIA2358" s="1359"/>
      <c r="VIB2358" s="1359"/>
      <c r="VIC2358" s="1359"/>
      <c r="VID2358" s="1359"/>
      <c r="VIE2358" s="1359"/>
      <c r="VIF2358" s="1359"/>
      <c r="VIG2358" s="1359"/>
      <c r="VIH2358" s="1359"/>
      <c r="VII2358" s="1359"/>
      <c r="VIJ2358" s="1359"/>
      <c r="VIK2358" s="1359"/>
      <c r="VIL2358" s="1359"/>
      <c r="VIM2358" s="1359"/>
      <c r="VIN2358" s="1359"/>
      <c r="VIO2358" s="1359"/>
      <c r="VIP2358" s="1359"/>
      <c r="VIQ2358" s="1359"/>
      <c r="VIR2358" s="1359"/>
      <c r="VIS2358" s="1359"/>
      <c r="VIT2358" s="1359"/>
      <c r="VIU2358" s="1359"/>
      <c r="VIV2358" s="1359"/>
      <c r="VIW2358" s="1359"/>
      <c r="VIX2358" s="1359"/>
      <c r="VIY2358" s="1359"/>
      <c r="VIZ2358" s="1359"/>
      <c r="VJA2358" s="1359"/>
      <c r="VJB2358" s="1359"/>
      <c r="VJC2358" s="1359"/>
      <c r="VJD2358" s="1359"/>
      <c r="VJE2358" s="1359"/>
      <c r="VJF2358" s="1359"/>
      <c r="VJG2358" s="1359"/>
      <c r="VJH2358" s="1359"/>
      <c r="VJI2358" s="1359"/>
      <c r="VJJ2358" s="1359"/>
      <c r="VJK2358" s="1359"/>
      <c r="VJL2358" s="1359"/>
      <c r="VJM2358" s="1359"/>
      <c r="VJN2358" s="1359"/>
      <c r="VJO2358" s="1359"/>
      <c r="VJP2358" s="1359"/>
      <c r="VJQ2358" s="1359"/>
      <c r="VJR2358" s="1359"/>
      <c r="VJS2358" s="1359"/>
      <c r="VJT2358" s="1359"/>
      <c r="VJU2358" s="1359"/>
      <c r="VJV2358" s="1359"/>
      <c r="VJW2358" s="1359"/>
      <c r="VJX2358" s="1359"/>
      <c r="VJY2358" s="1359"/>
      <c r="VJZ2358" s="1359"/>
      <c r="VKA2358" s="1359"/>
      <c r="VKB2358" s="1359"/>
      <c r="VKC2358" s="1359"/>
      <c r="VKD2358" s="1359"/>
      <c r="VKE2358" s="1359"/>
      <c r="VKF2358" s="1359"/>
      <c r="VKG2358" s="1359"/>
      <c r="VKH2358" s="1359"/>
      <c r="VKI2358" s="1359"/>
      <c r="VKJ2358" s="1359"/>
      <c r="VKK2358" s="1359"/>
      <c r="VKL2358" s="1359"/>
      <c r="VKM2358" s="1359"/>
      <c r="VKN2358" s="1359"/>
      <c r="VKO2358" s="1359"/>
      <c r="VKP2358" s="1359"/>
      <c r="VKQ2358" s="1359"/>
      <c r="VKR2358" s="1359"/>
      <c r="VKS2358" s="1359"/>
      <c r="VKT2358" s="1359"/>
      <c r="VKU2358" s="1359"/>
      <c r="VKV2358" s="1359"/>
      <c r="VKW2358" s="1359"/>
      <c r="VKX2358" s="1359"/>
      <c r="VKY2358" s="1359"/>
      <c r="VKZ2358" s="1359"/>
      <c r="VLA2358" s="1359"/>
      <c r="VLB2358" s="1359"/>
      <c r="VLC2358" s="1359"/>
      <c r="VLD2358" s="1359"/>
      <c r="VLE2358" s="1359"/>
      <c r="VLF2358" s="1359"/>
      <c r="VLG2358" s="1359"/>
      <c r="VLH2358" s="1359"/>
      <c r="VLI2358" s="1359"/>
      <c r="VLJ2358" s="1359"/>
      <c r="VLK2358" s="1359"/>
      <c r="VLL2358" s="1359"/>
      <c r="VLM2358" s="1359"/>
      <c r="VLN2358" s="1359"/>
      <c r="VLO2358" s="1359"/>
      <c r="VLP2358" s="1359"/>
      <c r="VLQ2358" s="1359"/>
      <c r="VLR2358" s="1359"/>
      <c r="VLS2358" s="1359"/>
      <c r="VLT2358" s="1359"/>
      <c r="VLU2358" s="1359"/>
      <c r="VLV2358" s="1359"/>
      <c r="VLW2358" s="1359"/>
      <c r="VLX2358" s="1359"/>
      <c r="VLY2358" s="1359"/>
      <c r="VLZ2358" s="1359"/>
      <c r="VMA2358" s="1359"/>
      <c r="VMB2358" s="1359"/>
      <c r="VMC2358" s="1359"/>
      <c r="VMD2358" s="1359"/>
      <c r="VME2358" s="1359"/>
      <c r="VMF2358" s="1359"/>
      <c r="VMG2358" s="1359"/>
      <c r="VMH2358" s="1359"/>
      <c r="VMI2358" s="1359"/>
      <c r="VMJ2358" s="1359"/>
      <c r="VMK2358" s="1359"/>
      <c r="VML2358" s="1359"/>
      <c r="VMM2358" s="1359"/>
      <c r="VMN2358" s="1359"/>
      <c r="VMO2358" s="1359"/>
      <c r="VMP2358" s="1359"/>
      <c r="VMQ2358" s="1359"/>
      <c r="VMR2358" s="1359"/>
      <c r="VMS2358" s="1359"/>
      <c r="VMT2358" s="1359"/>
      <c r="VMU2358" s="1359"/>
      <c r="VMV2358" s="1359"/>
      <c r="VMW2358" s="1359"/>
      <c r="VMX2358" s="1359"/>
      <c r="VMY2358" s="1359"/>
      <c r="VMZ2358" s="1359"/>
      <c r="VNA2358" s="1359"/>
      <c r="VNB2358" s="1359"/>
      <c r="VNC2358" s="1359"/>
      <c r="VND2358" s="1359"/>
      <c r="VNE2358" s="1359"/>
      <c r="VNF2358" s="1359"/>
      <c r="VNG2358" s="1359"/>
      <c r="VNH2358" s="1359"/>
      <c r="VNI2358" s="1359"/>
      <c r="VNJ2358" s="1359"/>
      <c r="VNK2358" s="1359"/>
      <c r="VNL2358" s="1359"/>
      <c r="VNM2358" s="1359"/>
      <c r="VNN2358" s="1359"/>
      <c r="VNO2358" s="1359"/>
      <c r="VNP2358" s="1359"/>
      <c r="VNQ2358" s="1359"/>
      <c r="VNR2358" s="1359"/>
      <c r="VNS2358" s="1359"/>
      <c r="VNT2358" s="1359"/>
      <c r="VNU2358" s="1359"/>
      <c r="VNV2358" s="1359"/>
      <c r="VNW2358" s="1359"/>
      <c r="VNX2358" s="1359"/>
      <c r="VNY2358" s="1359"/>
      <c r="VNZ2358" s="1359"/>
      <c r="VOA2358" s="1359"/>
      <c r="VOB2358" s="1359"/>
      <c r="VOC2358" s="1359"/>
      <c r="VOD2358" s="1359"/>
      <c r="VOE2358" s="1359"/>
      <c r="VOF2358" s="1359"/>
      <c r="VOG2358" s="1359"/>
      <c r="VOH2358" s="1359"/>
      <c r="VOI2358" s="1359"/>
      <c r="VOJ2358" s="1359"/>
      <c r="VOK2358" s="1359"/>
      <c r="VOL2358" s="1359"/>
      <c r="VOM2358" s="1359"/>
      <c r="VON2358" s="1359"/>
      <c r="VOO2358" s="1359"/>
      <c r="VOP2358" s="1359"/>
      <c r="VOQ2358" s="1359"/>
      <c r="VOR2358" s="1359"/>
      <c r="VOS2358" s="1359"/>
      <c r="VOT2358" s="1359"/>
      <c r="VOU2358" s="1359"/>
      <c r="VOV2358" s="1359"/>
      <c r="VOW2358" s="1359"/>
      <c r="VOX2358" s="1359"/>
      <c r="VOY2358" s="1359"/>
      <c r="VOZ2358" s="1359"/>
      <c r="VPA2358" s="1359"/>
      <c r="VPB2358" s="1359"/>
      <c r="VPC2358" s="1359"/>
      <c r="VPD2358" s="1359"/>
      <c r="VPE2358" s="1359"/>
      <c r="VPF2358" s="1359"/>
      <c r="VPG2358" s="1359"/>
      <c r="VPH2358" s="1359"/>
      <c r="VPI2358" s="1359"/>
      <c r="VPJ2358" s="1359"/>
      <c r="VPK2358" s="1359"/>
      <c r="VPL2358" s="1359"/>
      <c r="VPM2358" s="1359"/>
      <c r="VPN2358" s="1359"/>
      <c r="VPO2358" s="1359"/>
      <c r="VPP2358" s="1359"/>
      <c r="VPQ2358" s="1359"/>
      <c r="VPR2358" s="1359"/>
      <c r="VPS2358" s="1359"/>
      <c r="VPT2358" s="1359"/>
      <c r="VPU2358" s="1359"/>
      <c r="VPV2358" s="1359"/>
      <c r="VPW2358" s="1359"/>
      <c r="VPX2358" s="1359"/>
      <c r="VPY2358" s="1359"/>
      <c r="VPZ2358" s="1359"/>
      <c r="VQA2358" s="1359"/>
      <c r="VQB2358" s="1359"/>
      <c r="VQC2358" s="1359"/>
      <c r="VQD2358" s="1359"/>
      <c r="VQE2358" s="1359"/>
      <c r="VQF2358" s="1359"/>
      <c r="VQG2358" s="1359"/>
      <c r="VQH2358" s="1359"/>
      <c r="VQI2358" s="1359"/>
      <c r="VQJ2358" s="1359"/>
      <c r="VQK2358" s="1359"/>
      <c r="VQL2358" s="1359"/>
      <c r="VQM2358" s="1359"/>
      <c r="VQN2358" s="1359"/>
      <c r="VQO2358" s="1359"/>
      <c r="VQP2358" s="1359"/>
      <c r="VQQ2358" s="1359"/>
      <c r="VQR2358" s="1359"/>
      <c r="VQS2358" s="1359"/>
      <c r="VQT2358" s="1359"/>
      <c r="VQU2358" s="1359"/>
      <c r="VQV2358" s="1359"/>
      <c r="VQW2358" s="1359"/>
      <c r="VQX2358" s="1359"/>
      <c r="VQY2358" s="1359"/>
      <c r="VQZ2358" s="1359"/>
      <c r="VRA2358" s="1359"/>
      <c r="VRB2358" s="1359"/>
      <c r="VRC2358" s="1359"/>
      <c r="VRD2358" s="1359"/>
      <c r="VRE2358" s="1359"/>
      <c r="VRF2358" s="1359"/>
      <c r="VRG2358" s="1359"/>
      <c r="VRH2358" s="1359"/>
      <c r="VRI2358" s="1359"/>
      <c r="VRJ2358" s="1359"/>
      <c r="VRK2358" s="1359"/>
      <c r="VRL2358" s="1359"/>
      <c r="VRM2358" s="1359"/>
      <c r="VRN2358" s="1359"/>
      <c r="VRO2358" s="1359"/>
      <c r="VRP2358" s="1359"/>
      <c r="VRQ2358" s="1359"/>
      <c r="VRR2358" s="1359"/>
      <c r="VRS2358" s="1359"/>
      <c r="VRT2358" s="1359"/>
      <c r="VRU2358" s="1359"/>
      <c r="VRV2358" s="1359"/>
      <c r="VRW2358" s="1359"/>
      <c r="VRX2358" s="1359"/>
      <c r="VRY2358" s="1359"/>
      <c r="VRZ2358" s="1359"/>
      <c r="VSA2358" s="1359"/>
      <c r="VSB2358" s="1359"/>
      <c r="VSC2358" s="1359"/>
      <c r="VSD2358" s="1359"/>
      <c r="VSE2358" s="1359"/>
      <c r="VSF2358" s="1359"/>
      <c r="VSG2358" s="1359"/>
      <c r="VSH2358" s="1359"/>
      <c r="VSI2358" s="1359"/>
      <c r="VSJ2358" s="1359"/>
      <c r="VSK2358" s="1359"/>
      <c r="VSL2358" s="1359"/>
      <c r="VSM2358" s="1359"/>
      <c r="VSN2358" s="1359"/>
      <c r="VSO2358" s="1359"/>
      <c r="VSP2358" s="1359"/>
      <c r="VSQ2358" s="1359"/>
      <c r="VSR2358" s="1359"/>
      <c r="VSS2358" s="1359"/>
      <c r="VST2358" s="1359"/>
      <c r="VSU2358" s="1359"/>
      <c r="VSV2358" s="1359"/>
      <c r="VSW2358" s="1359"/>
      <c r="VSX2358" s="1359"/>
      <c r="VSY2358" s="1359"/>
      <c r="VSZ2358" s="1359"/>
      <c r="VTA2358" s="1359"/>
      <c r="VTB2358" s="1359"/>
      <c r="VTC2358" s="1359"/>
      <c r="VTD2358" s="1359"/>
      <c r="VTE2358" s="1359"/>
      <c r="VTF2358" s="1359"/>
      <c r="VTG2358" s="1359"/>
      <c r="VTH2358" s="1359"/>
      <c r="VTI2358" s="1359"/>
      <c r="VTJ2358" s="1359"/>
      <c r="VTK2358" s="1359"/>
      <c r="VTL2358" s="1359"/>
      <c r="VTM2358" s="1359"/>
      <c r="VTN2358" s="1359"/>
      <c r="VTO2358" s="1359"/>
      <c r="VTP2358" s="1359"/>
      <c r="VTQ2358" s="1359"/>
      <c r="VTR2358" s="1359"/>
      <c r="VTS2358" s="1359"/>
      <c r="VTT2358" s="1359"/>
      <c r="VTU2358" s="1359"/>
      <c r="VTV2358" s="1359"/>
      <c r="VTW2358" s="1359"/>
      <c r="VTX2358" s="1359"/>
      <c r="VTY2358" s="1359"/>
      <c r="VTZ2358" s="1359"/>
      <c r="VUA2358" s="1359"/>
      <c r="VUB2358" s="1359"/>
      <c r="VUC2358" s="1359"/>
      <c r="VUD2358" s="1359"/>
      <c r="VUE2358" s="1359"/>
      <c r="VUF2358" s="1359"/>
      <c r="VUG2358" s="1359"/>
      <c r="VUH2358" s="1359"/>
      <c r="VUI2358" s="1359"/>
      <c r="VUJ2358" s="1359"/>
      <c r="VUK2358" s="1359"/>
      <c r="VUL2358" s="1359"/>
      <c r="VUM2358" s="1359"/>
      <c r="VUN2358" s="1359"/>
      <c r="VUO2358" s="1359"/>
      <c r="VUP2358" s="1359"/>
      <c r="VUQ2358" s="1359"/>
      <c r="VUR2358" s="1359"/>
      <c r="VUS2358" s="1359"/>
      <c r="VUT2358" s="1359"/>
      <c r="VUU2358" s="1359"/>
      <c r="VUV2358" s="1359"/>
      <c r="VUW2358" s="1359"/>
      <c r="VUX2358" s="1359"/>
      <c r="VUY2358" s="1359"/>
      <c r="VUZ2358" s="1359"/>
      <c r="VVA2358" s="1359"/>
      <c r="VVB2358" s="1359"/>
      <c r="VVC2358" s="1359"/>
      <c r="VVD2358" s="1359"/>
      <c r="VVE2358" s="1359"/>
      <c r="VVF2358" s="1359"/>
      <c r="VVG2358" s="1359"/>
      <c r="VVH2358" s="1359"/>
      <c r="VVI2358" s="1359"/>
      <c r="VVJ2358" s="1359"/>
      <c r="VVK2358" s="1359"/>
      <c r="VVL2358" s="1359"/>
      <c r="VVM2358" s="1359"/>
      <c r="VVN2358" s="1359"/>
      <c r="VVO2358" s="1359"/>
      <c r="VVP2358" s="1359"/>
      <c r="VVQ2358" s="1359"/>
      <c r="VVR2358" s="1359"/>
      <c r="VVS2358" s="1359"/>
      <c r="VVT2358" s="1359"/>
      <c r="VVU2358" s="1359"/>
      <c r="VVV2358" s="1359"/>
      <c r="VVW2358" s="1359"/>
      <c r="VVX2358" s="1359"/>
      <c r="VVY2358" s="1359"/>
      <c r="VVZ2358" s="1359"/>
      <c r="VWA2358" s="1359"/>
      <c r="VWB2358" s="1359"/>
      <c r="VWC2358" s="1359"/>
      <c r="VWD2358" s="1359"/>
      <c r="VWE2358" s="1359"/>
      <c r="VWF2358" s="1359"/>
      <c r="VWG2358" s="1359"/>
      <c r="VWH2358" s="1359"/>
      <c r="VWI2358" s="1359"/>
      <c r="VWJ2358" s="1359"/>
      <c r="VWK2358" s="1359"/>
      <c r="VWL2358" s="1359"/>
      <c r="VWM2358" s="1359"/>
      <c r="VWN2358" s="1359"/>
      <c r="VWO2358" s="1359"/>
      <c r="VWP2358" s="1359"/>
      <c r="VWQ2358" s="1359"/>
      <c r="VWR2358" s="1359"/>
      <c r="VWS2358" s="1359"/>
      <c r="VWT2358" s="1359"/>
      <c r="VWU2358" s="1359"/>
      <c r="VWV2358" s="1359"/>
      <c r="VWW2358" s="1359"/>
      <c r="VWX2358" s="1359"/>
      <c r="VWY2358" s="1359"/>
      <c r="VWZ2358" s="1359"/>
      <c r="VXA2358" s="1359"/>
      <c r="VXB2358" s="1359"/>
      <c r="VXC2358" s="1359"/>
      <c r="VXD2358" s="1359"/>
      <c r="VXE2358" s="1359"/>
      <c r="VXF2358" s="1359"/>
      <c r="VXG2358" s="1359"/>
      <c r="VXH2358" s="1359"/>
      <c r="VXI2358" s="1359"/>
      <c r="VXJ2358" s="1359"/>
      <c r="VXK2358" s="1359"/>
      <c r="VXL2358" s="1359"/>
      <c r="VXM2358" s="1359"/>
      <c r="VXN2358" s="1359"/>
      <c r="VXO2358" s="1359"/>
      <c r="VXP2358" s="1359"/>
      <c r="VXQ2358" s="1359"/>
      <c r="VXR2358" s="1359"/>
      <c r="VXS2358" s="1359"/>
      <c r="VXT2358" s="1359"/>
      <c r="VXU2358" s="1359"/>
      <c r="VXV2358" s="1359"/>
      <c r="VXW2358" s="1359"/>
      <c r="VXX2358" s="1359"/>
      <c r="VXY2358" s="1359"/>
      <c r="VXZ2358" s="1359"/>
      <c r="VYA2358" s="1359"/>
      <c r="VYB2358" s="1359"/>
      <c r="VYC2358" s="1359"/>
      <c r="VYD2358" s="1359"/>
      <c r="VYE2358" s="1359"/>
      <c r="VYF2358" s="1359"/>
      <c r="VYG2358" s="1359"/>
      <c r="VYH2358" s="1359"/>
      <c r="VYI2358" s="1359"/>
      <c r="VYJ2358" s="1359"/>
      <c r="VYK2358" s="1359"/>
      <c r="VYL2358" s="1359"/>
      <c r="VYM2358" s="1359"/>
      <c r="VYN2358" s="1359"/>
      <c r="VYO2358" s="1359"/>
      <c r="VYP2358" s="1359"/>
      <c r="VYQ2358" s="1359"/>
      <c r="VYR2358" s="1359"/>
      <c r="VYS2358" s="1359"/>
      <c r="VYT2358" s="1359"/>
      <c r="VYU2358" s="1359"/>
      <c r="VYV2358" s="1359"/>
      <c r="VYW2358" s="1359"/>
      <c r="VYX2358" s="1359"/>
      <c r="VYY2358" s="1359"/>
      <c r="VYZ2358" s="1359"/>
      <c r="VZA2358" s="1359"/>
      <c r="VZB2358" s="1359"/>
      <c r="VZC2358" s="1359"/>
      <c r="VZD2358" s="1359"/>
      <c r="VZE2358" s="1359"/>
      <c r="VZF2358" s="1359"/>
      <c r="VZG2358" s="1359"/>
      <c r="VZH2358" s="1359"/>
      <c r="VZI2358" s="1359"/>
      <c r="VZJ2358" s="1359"/>
      <c r="VZK2358" s="1359"/>
      <c r="VZL2358" s="1359"/>
      <c r="VZM2358" s="1359"/>
      <c r="VZN2358" s="1359"/>
      <c r="VZO2358" s="1359"/>
      <c r="VZP2358" s="1359"/>
      <c r="VZQ2358" s="1359"/>
      <c r="VZR2358" s="1359"/>
      <c r="VZS2358" s="1359"/>
      <c r="VZT2358" s="1359"/>
      <c r="VZU2358" s="1359"/>
      <c r="VZV2358" s="1359"/>
      <c r="VZW2358" s="1359"/>
      <c r="VZX2358" s="1359"/>
      <c r="VZY2358" s="1359"/>
      <c r="VZZ2358" s="1359"/>
      <c r="WAA2358" s="1359"/>
      <c r="WAB2358" s="1359"/>
      <c r="WAC2358" s="1359"/>
      <c r="WAD2358" s="1359"/>
      <c r="WAE2358" s="1359"/>
      <c r="WAF2358" s="1359"/>
      <c r="WAG2358" s="1359"/>
      <c r="WAH2358" s="1359"/>
      <c r="WAI2358" s="1359"/>
      <c r="WAJ2358" s="1359"/>
      <c r="WAK2358" s="1359"/>
      <c r="WAL2358" s="1359"/>
      <c r="WAM2358" s="1359"/>
      <c r="WAN2358" s="1359"/>
      <c r="WAO2358" s="1359"/>
      <c r="WAP2358" s="1359"/>
      <c r="WAQ2358" s="1359"/>
      <c r="WAR2358" s="1359"/>
      <c r="WAS2358" s="1359"/>
      <c r="WAT2358" s="1359"/>
      <c r="WAU2358" s="1359"/>
      <c r="WAV2358" s="1359"/>
      <c r="WAW2358" s="1359"/>
      <c r="WAX2358" s="1359"/>
      <c r="WAY2358" s="1359"/>
      <c r="WAZ2358" s="1359"/>
      <c r="WBA2358" s="1359"/>
      <c r="WBB2358" s="1359"/>
      <c r="WBC2358" s="1359"/>
      <c r="WBD2358" s="1359"/>
      <c r="WBE2358" s="1359"/>
      <c r="WBF2358" s="1359"/>
      <c r="WBG2358" s="1359"/>
      <c r="WBH2358" s="1359"/>
      <c r="WBI2358" s="1359"/>
      <c r="WBJ2358" s="1359"/>
      <c r="WBK2358" s="1359"/>
      <c r="WBL2358" s="1359"/>
      <c r="WBM2358" s="1359"/>
      <c r="WBN2358" s="1359"/>
      <c r="WBO2358" s="1359"/>
      <c r="WBP2358" s="1359"/>
      <c r="WBQ2358" s="1359"/>
      <c r="WBR2358" s="1359"/>
      <c r="WBS2358" s="1359"/>
      <c r="WBT2358" s="1359"/>
      <c r="WBU2358" s="1359"/>
      <c r="WBV2358" s="1359"/>
      <c r="WBW2358" s="1359"/>
      <c r="WBX2358" s="1359"/>
      <c r="WBY2358" s="1359"/>
      <c r="WBZ2358" s="1359"/>
      <c r="WCA2358" s="1359"/>
      <c r="WCB2358" s="1359"/>
      <c r="WCC2358" s="1359"/>
      <c r="WCD2358" s="1359"/>
      <c r="WCE2358" s="1359"/>
      <c r="WCF2358" s="1359"/>
      <c r="WCG2358" s="1359"/>
      <c r="WCH2358" s="1359"/>
      <c r="WCI2358" s="1359"/>
      <c r="WCJ2358" s="1359"/>
      <c r="WCK2358" s="1359"/>
      <c r="WCL2358" s="1359"/>
      <c r="WCM2358" s="1359"/>
      <c r="WCN2358" s="1359"/>
      <c r="WCO2358" s="1359"/>
      <c r="WCP2358" s="1359"/>
      <c r="WCQ2358" s="1359"/>
      <c r="WCR2358" s="1359"/>
      <c r="WCS2358" s="1359"/>
      <c r="WCT2358" s="1359"/>
      <c r="WCU2358" s="1359"/>
      <c r="WCV2358" s="1359"/>
      <c r="WCW2358" s="1359"/>
      <c r="WCX2358" s="1359"/>
      <c r="WCY2358" s="1359"/>
      <c r="WCZ2358" s="1359"/>
      <c r="WDA2358" s="1359"/>
      <c r="WDB2358" s="1359"/>
      <c r="WDC2358" s="1359"/>
      <c r="WDD2358" s="1359"/>
      <c r="WDE2358" s="1359"/>
      <c r="WDF2358" s="1359"/>
      <c r="WDG2358" s="1359"/>
      <c r="WDH2358" s="1359"/>
      <c r="WDI2358" s="1359"/>
      <c r="WDJ2358" s="1359"/>
      <c r="WDK2358" s="1359"/>
      <c r="WDL2358" s="1359"/>
      <c r="WDM2358" s="1359"/>
      <c r="WDN2358" s="1359"/>
      <c r="WDO2358" s="1359"/>
      <c r="WDP2358" s="1359"/>
      <c r="WDQ2358" s="1359"/>
      <c r="WDR2358" s="1359"/>
      <c r="WDS2358" s="1359"/>
      <c r="WDT2358" s="1359"/>
      <c r="WDU2358" s="1359"/>
      <c r="WDV2358" s="1359"/>
      <c r="WDW2358" s="1359"/>
      <c r="WDX2358" s="1359"/>
      <c r="WDY2358" s="1359"/>
      <c r="WDZ2358" s="1359"/>
      <c r="WEA2358" s="1359"/>
      <c r="WEB2358" s="1359"/>
      <c r="WEC2358" s="1359"/>
      <c r="WED2358" s="1359"/>
      <c r="WEE2358" s="1359"/>
      <c r="WEF2358" s="1359"/>
      <c r="WEG2358" s="1359"/>
      <c r="WEH2358" s="1359"/>
      <c r="WEI2358" s="1359"/>
      <c r="WEJ2358" s="1359"/>
      <c r="WEK2358" s="1359"/>
      <c r="WEL2358" s="1359"/>
      <c r="WEM2358" s="1359"/>
      <c r="WEN2358" s="1359"/>
      <c r="WEO2358" s="1359"/>
      <c r="WEP2358" s="1359"/>
      <c r="WEQ2358" s="1359"/>
      <c r="WER2358" s="1359"/>
      <c r="WES2358" s="1359"/>
      <c r="WET2358" s="1359"/>
      <c r="WEU2358" s="1359"/>
      <c r="WEV2358" s="1359"/>
      <c r="WEW2358" s="1359"/>
      <c r="WEX2358" s="1359"/>
      <c r="WEY2358" s="1359"/>
      <c r="WEZ2358" s="1359"/>
      <c r="WFA2358" s="1359"/>
      <c r="WFB2358" s="1359"/>
      <c r="WFC2358" s="1359"/>
      <c r="WFD2358" s="1359"/>
      <c r="WFE2358" s="1359"/>
      <c r="WFF2358" s="1359"/>
      <c r="WFG2358" s="1359"/>
      <c r="WFH2358" s="1359"/>
      <c r="WFI2358" s="1359"/>
      <c r="WFJ2358" s="1359"/>
      <c r="WFK2358" s="1359"/>
      <c r="WFL2358" s="1359"/>
      <c r="WFM2358" s="1359"/>
      <c r="WFN2358" s="1359"/>
      <c r="WFO2358" s="1359"/>
      <c r="WFP2358" s="1359"/>
      <c r="WFQ2358" s="1359"/>
      <c r="WFR2358" s="1359"/>
      <c r="WFS2358" s="1359"/>
      <c r="WFT2358" s="1359"/>
      <c r="WFU2358" s="1359"/>
      <c r="WFV2358" s="1359"/>
      <c r="WFW2358" s="1359"/>
      <c r="WFX2358" s="1359"/>
      <c r="WFY2358" s="1359"/>
      <c r="WFZ2358" s="1359"/>
      <c r="WGA2358" s="1359"/>
      <c r="WGB2358" s="1359"/>
      <c r="WGC2358" s="1359"/>
      <c r="WGD2358" s="1359"/>
      <c r="WGE2358" s="1359"/>
      <c r="WGF2358" s="1359"/>
      <c r="WGG2358" s="1359"/>
      <c r="WGH2358" s="1359"/>
      <c r="WGI2358" s="1359"/>
      <c r="WGJ2358" s="1359"/>
      <c r="WGK2358" s="1359"/>
      <c r="WGL2358" s="1359"/>
      <c r="WGM2358" s="1359"/>
      <c r="WGN2358" s="1359"/>
      <c r="WGO2358" s="1359"/>
      <c r="WGP2358" s="1359"/>
      <c r="WGQ2358" s="1359"/>
      <c r="WGR2358" s="1359"/>
      <c r="WGS2358" s="1359"/>
      <c r="WGT2358" s="1359"/>
      <c r="WGU2358" s="1359"/>
      <c r="WGV2358" s="1359"/>
      <c r="WGW2358" s="1359"/>
      <c r="WGX2358" s="1359"/>
      <c r="WGY2358" s="1359"/>
      <c r="WGZ2358" s="1359"/>
      <c r="WHA2358" s="1359"/>
      <c r="WHB2358" s="1359"/>
      <c r="WHC2358" s="1359"/>
      <c r="WHD2358" s="1359"/>
      <c r="WHE2358" s="1359"/>
      <c r="WHF2358" s="1359"/>
      <c r="WHG2358" s="1359"/>
      <c r="WHH2358" s="1359"/>
      <c r="WHI2358" s="1359"/>
      <c r="WHJ2358" s="1359"/>
      <c r="WHK2358" s="1359"/>
      <c r="WHL2358" s="1359"/>
      <c r="WHM2358" s="1359"/>
      <c r="WHN2358" s="1359"/>
      <c r="WHO2358" s="1359"/>
      <c r="WHP2358" s="1359"/>
      <c r="WHQ2358" s="1359"/>
      <c r="WHR2358" s="1359"/>
      <c r="WHS2358" s="1359"/>
      <c r="WHT2358" s="1359"/>
      <c r="WHU2358" s="1359"/>
      <c r="WHV2358" s="1359"/>
      <c r="WHW2358" s="1359"/>
      <c r="WHX2358" s="1359"/>
      <c r="WHY2358" s="1359"/>
      <c r="WHZ2358" s="1359"/>
      <c r="WIA2358" s="1359"/>
      <c r="WIB2358" s="1359"/>
      <c r="WIC2358" s="1359"/>
      <c r="WID2358" s="1359"/>
      <c r="WIE2358" s="1359"/>
      <c r="WIF2358" s="1359"/>
      <c r="WIG2358" s="1359"/>
      <c r="WIH2358" s="1359"/>
      <c r="WII2358" s="1359"/>
      <c r="WIJ2358" s="1359"/>
      <c r="WIK2358" s="1359"/>
      <c r="WIL2358" s="1359"/>
      <c r="WIM2358" s="1359"/>
      <c r="WIN2358" s="1359"/>
      <c r="WIO2358" s="1359"/>
      <c r="WIP2358" s="1359"/>
      <c r="WIQ2358" s="1359"/>
      <c r="WIR2358" s="1359"/>
      <c r="WIS2358" s="1359"/>
      <c r="WIT2358" s="1359"/>
      <c r="WIU2358" s="1359"/>
      <c r="WIV2358" s="1359"/>
      <c r="WIW2358" s="1359"/>
      <c r="WIX2358" s="1359"/>
      <c r="WIY2358" s="1359"/>
      <c r="WIZ2358" s="1359"/>
      <c r="WJA2358" s="1359"/>
      <c r="WJB2358" s="1359"/>
      <c r="WJC2358" s="1359"/>
      <c r="WJD2358" s="1359"/>
      <c r="WJE2358" s="1359"/>
      <c r="WJF2358" s="1359"/>
      <c r="WJG2358" s="1359"/>
      <c r="WJH2358" s="1359"/>
      <c r="WJI2358" s="1359"/>
      <c r="WJJ2358" s="1359"/>
      <c r="WJK2358" s="1359"/>
      <c r="WJL2358" s="1359"/>
      <c r="WJM2358" s="1359"/>
      <c r="WJN2358" s="1359"/>
      <c r="WJO2358" s="1359"/>
      <c r="WJP2358" s="1359"/>
      <c r="WJQ2358" s="1359"/>
      <c r="WJR2358" s="1359"/>
      <c r="WJS2358" s="1359"/>
      <c r="WJT2358" s="1359"/>
      <c r="WJU2358" s="1359"/>
      <c r="WJV2358" s="1359"/>
      <c r="WJW2358" s="1359"/>
      <c r="WJX2358" s="1359"/>
      <c r="WJY2358" s="1359"/>
      <c r="WJZ2358" s="1359"/>
      <c r="WKA2358" s="1359"/>
      <c r="WKB2358" s="1359"/>
      <c r="WKC2358" s="1359"/>
      <c r="WKD2358" s="1359"/>
      <c r="WKE2358" s="1359"/>
      <c r="WKF2358" s="1359"/>
      <c r="WKG2358" s="1359"/>
      <c r="WKH2358" s="1359"/>
      <c r="WKI2358" s="1359"/>
      <c r="WKJ2358" s="1359"/>
      <c r="WKK2358" s="1359"/>
      <c r="WKL2358" s="1359"/>
      <c r="WKM2358" s="1359"/>
      <c r="WKN2358" s="1359"/>
      <c r="WKO2358" s="1359"/>
      <c r="WKP2358" s="1359"/>
      <c r="WKQ2358" s="1359"/>
      <c r="WKR2358" s="1359"/>
      <c r="WKS2358" s="1359"/>
      <c r="WKT2358" s="1359"/>
      <c r="WKU2358" s="1359"/>
      <c r="WKV2358" s="1359"/>
      <c r="WKW2358" s="1359"/>
      <c r="WKX2358" s="1359"/>
      <c r="WKY2358" s="1359"/>
      <c r="WKZ2358" s="1359"/>
      <c r="WLA2358" s="1359"/>
      <c r="WLB2358" s="1359"/>
      <c r="WLC2358" s="1359"/>
      <c r="WLD2358" s="1359"/>
      <c r="WLE2358" s="1359"/>
      <c r="WLF2358" s="1359"/>
      <c r="WLG2358" s="1359"/>
      <c r="WLH2358" s="1359"/>
      <c r="WLI2358" s="1359"/>
      <c r="WLJ2358" s="1359"/>
      <c r="WLK2358" s="1359"/>
      <c r="WLL2358" s="1359"/>
      <c r="WLM2358" s="1359"/>
      <c r="WLN2358" s="1359"/>
      <c r="WLO2358" s="1359"/>
      <c r="WLP2358" s="1359"/>
      <c r="WLQ2358" s="1359"/>
      <c r="WLR2358" s="1359"/>
      <c r="WLS2358" s="1359"/>
      <c r="WLT2358" s="1359"/>
      <c r="WLU2358" s="1359"/>
      <c r="WLV2358" s="1359"/>
      <c r="WLW2358" s="1359"/>
      <c r="WLX2358" s="1359"/>
      <c r="WLY2358" s="1359"/>
      <c r="WLZ2358" s="1359"/>
      <c r="WMA2358" s="1359"/>
      <c r="WMB2358" s="1359"/>
      <c r="WMC2358" s="1359"/>
      <c r="WMD2358" s="1359"/>
      <c r="WME2358" s="1359"/>
      <c r="WMF2358" s="1359"/>
      <c r="WMG2358" s="1359"/>
      <c r="WMH2358" s="1359"/>
      <c r="WMI2358" s="1359"/>
      <c r="WMJ2358" s="1359"/>
      <c r="WMK2358" s="1359"/>
      <c r="WML2358" s="1359"/>
      <c r="WMM2358" s="1359"/>
      <c r="WMN2358" s="1359"/>
      <c r="WMO2358" s="1359"/>
      <c r="WMP2358" s="1359"/>
      <c r="WMQ2358" s="1359"/>
      <c r="WMR2358" s="1359"/>
      <c r="WMS2358" s="1359"/>
      <c r="WMT2358" s="1359"/>
      <c r="WMU2358" s="1359"/>
      <c r="WMV2358" s="1359"/>
      <c r="WMW2358" s="1359"/>
      <c r="WMX2358" s="1359"/>
      <c r="WMY2358" s="1359"/>
      <c r="WMZ2358" s="1359"/>
      <c r="WNA2358" s="1359"/>
      <c r="WNB2358" s="1359"/>
      <c r="WNC2358" s="1359"/>
      <c r="WND2358" s="1359"/>
      <c r="WNE2358" s="1359"/>
      <c r="WNF2358" s="1359"/>
      <c r="WNG2358" s="1359"/>
      <c r="WNH2358" s="1359"/>
      <c r="WNI2358" s="1359"/>
      <c r="WNJ2358" s="1359"/>
      <c r="WNK2358" s="1359"/>
      <c r="WNL2358" s="1359"/>
      <c r="WNM2358" s="1359"/>
      <c r="WNN2358" s="1359"/>
      <c r="WNO2358" s="1359"/>
      <c r="WNP2358" s="1359"/>
      <c r="WNQ2358" s="1359"/>
      <c r="WNR2358" s="1359"/>
      <c r="WNS2358" s="1359"/>
      <c r="WNT2358" s="1359"/>
      <c r="WNU2358" s="1359"/>
      <c r="WNV2358" s="1359"/>
      <c r="WNW2358" s="1359"/>
      <c r="WNX2358" s="1359"/>
      <c r="WNY2358" s="1359"/>
      <c r="WNZ2358" s="1359"/>
      <c r="WOA2358" s="1359"/>
      <c r="WOB2358" s="1359"/>
      <c r="WOC2358" s="1359"/>
      <c r="WOD2358" s="1359"/>
      <c r="WOE2358" s="1359"/>
      <c r="WOF2358" s="1359"/>
      <c r="WOG2358" s="1359"/>
      <c r="WOH2358" s="1359"/>
      <c r="WOI2358" s="1359"/>
      <c r="WOJ2358" s="1359"/>
      <c r="WOK2358" s="1359"/>
      <c r="WOL2358" s="1359"/>
      <c r="WOM2358" s="1359"/>
      <c r="WON2358" s="1359"/>
      <c r="WOO2358" s="1359"/>
      <c r="WOP2358" s="1359"/>
      <c r="WOQ2358" s="1359"/>
      <c r="WOR2358" s="1359"/>
      <c r="WOS2358" s="1359"/>
      <c r="WOT2358" s="1359"/>
      <c r="WOU2358" s="1359"/>
      <c r="WOV2358" s="1359"/>
      <c r="WOW2358" s="1359"/>
      <c r="WOX2358" s="1359"/>
      <c r="WOY2358" s="1359"/>
      <c r="WOZ2358" s="1359"/>
      <c r="WPA2358" s="1359"/>
      <c r="WPB2358" s="1359"/>
      <c r="WPC2358" s="1359"/>
      <c r="WPD2358" s="1359"/>
      <c r="WPE2358" s="1359"/>
      <c r="WPF2358" s="1359"/>
      <c r="WPG2358" s="1359"/>
      <c r="WPH2358" s="1359"/>
      <c r="WPI2358" s="1359"/>
      <c r="WPJ2358" s="1359"/>
      <c r="WPK2358" s="1359"/>
      <c r="WPL2358" s="1359"/>
      <c r="WPM2358" s="1359"/>
      <c r="WPN2358" s="1359"/>
      <c r="WPO2358" s="1359"/>
      <c r="WPP2358" s="1359"/>
      <c r="WPQ2358" s="1359"/>
      <c r="WPR2358" s="1359"/>
      <c r="WPS2358" s="1359"/>
      <c r="WPT2358" s="1359"/>
      <c r="WPU2358" s="1359"/>
      <c r="WPV2358" s="1359"/>
      <c r="WPW2358" s="1359"/>
      <c r="WPX2358" s="1359"/>
      <c r="WPY2358" s="1359"/>
      <c r="WPZ2358" s="1359"/>
      <c r="WQA2358" s="1359"/>
      <c r="WQB2358" s="1359"/>
      <c r="WQC2358" s="1359"/>
      <c r="WQD2358" s="1359"/>
      <c r="WQE2358" s="1359"/>
      <c r="WQF2358" s="1359"/>
      <c r="WQG2358" s="1359"/>
      <c r="WQH2358" s="1359"/>
      <c r="WQI2358" s="1359"/>
      <c r="WQJ2358" s="1359"/>
      <c r="WQK2358" s="1359"/>
      <c r="WQL2358" s="1359"/>
      <c r="WQM2358" s="1359"/>
      <c r="WQN2358" s="1359"/>
      <c r="WQO2358" s="1359"/>
      <c r="WQP2358" s="1359"/>
      <c r="WQQ2358" s="1359"/>
      <c r="WQR2358" s="1359"/>
      <c r="WQS2358" s="1359"/>
      <c r="WQT2358" s="1359"/>
      <c r="WQU2358" s="1359"/>
      <c r="WQV2358" s="1359"/>
      <c r="WQW2358" s="1359"/>
      <c r="WQX2358" s="1359"/>
      <c r="WQY2358" s="1359"/>
      <c r="WQZ2358" s="1359"/>
      <c r="WRA2358" s="1359"/>
      <c r="WRB2358" s="1359"/>
      <c r="WRC2358" s="1359"/>
      <c r="WRD2358" s="1359"/>
      <c r="WRE2358" s="1359"/>
      <c r="WRF2358" s="1359"/>
      <c r="WRG2358" s="1359"/>
      <c r="WRH2358" s="1359"/>
      <c r="WRI2358" s="1359"/>
      <c r="WRJ2358" s="1359"/>
      <c r="WRK2358" s="1359"/>
      <c r="WRL2358" s="1359"/>
      <c r="WRM2358" s="1359"/>
      <c r="WRN2358" s="1359"/>
      <c r="WRO2358" s="1359"/>
      <c r="WRP2358" s="1359"/>
      <c r="WRQ2358" s="1359"/>
      <c r="WRR2358" s="1359"/>
      <c r="WRS2358" s="1359"/>
      <c r="WRT2358" s="1359"/>
      <c r="WRU2358" s="1359"/>
      <c r="WRV2358" s="1359"/>
      <c r="WRW2358" s="1359"/>
      <c r="WRX2358" s="1359"/>
      <c r="WRY2358" s="1359"/>
      <c r="WRZ2358" s="1359"/>
      <c r="WSA2358" s="1359"/>
      <c r="WSB2358" s="1359"/>
      <c r="WSC2358" s="1359"/>
      <c r="WSD2358" s="1359"/>
      <c r="WSE2358" s="1359"/>
      <c r="WSF2358" s="1359"/>
      <c r="WSG2358" s="1359"/>
      <c r="WSH2358" s="1359"/>
      <c r="WSI2358" s="1359"/>
      <c r="WSJ2358" s="1359"/>
      <c r="WSK2358" s="1359"/>
      <c r="WSL2358" s="1359"/>
      <c r="WSM2358" s="1359"/>
      <c r="WSN2358" s="1359"/>
      <c r="WSO2358" s="1359"/>
      <c r="WSP2358" s="1359"/>
      <c r="WSQ2358" s="1359"/>
      <c r="WSR2358" s="1359"/>
      <c r="WSS2358" s="1359"/>
      <c r="WST2358" s="1359"/>
      <c r="WSU2358" s="1359"/>
      <c r="WSV2358" s="1359"/>
      <c r="WSW2358" s="1359"/>
      <c r="WSX2358" s="1359"/>
      <c r="WSY2358" s="1359"/>
      <c r="WSZ2358" s="1359"/>
      <c r="WTA2358" s="1359"/>
      <c r="WTB2358" s="1359"/>
      <c r="WTC2358" s="1359"/>
      <c r="WTD2358" s="1359"/>
      <c r="WTE2358" s="1359"/>
      <c r="WTF2358" s="1359"/>
      <c r="WTG2358" s="1359"/>
      <c r="WTH2358" s="1359"/>
      <c r="WTI2358" s="1359"/>
      <c r="WTJ2358" s="1359"/>
      <c r="WTK2358" s="1359"/>
      <c r="WTL2358" s="1359"/>
      <c r="WTM2358" s="1359"/>
      <c r="WTN2358" s="1359"/>
      <c r="WTO2358" s="1359"/>
      <c r="WTP2358" s="1359"/>
      <c r="WTQ2358" s="1359"/>
      <c r="WTR2358" s="1359"/>
      <c r="WTS2358" s="1359"/>
      <c r="WTT2358" s="1359"/>
      <c r="WTU2358" s="1359"/>
      <c r="WTV2358" s="1359"/>
      <c r="WTW2358" s="1359"/>
      <c r="WTX2358" s="1359"/>
      <c r="WTY2358" s="1359"/>
      <c r="WTZ2358" s="1359"/>
      <c r="WUA2358" s="1359"/>
      <c r="WUB2358" s="1359"/>
      <c r="WUC2358" s="1359"/>
      <c r="WUD2358" s="1359"/>
      <c r="WUE2358" s="1359"/>
      <c r="WUF2358" s="1359"/>
      <c r="WUG2358" s="1359"/>
      <c r="WUH2358" s="1359"/>
      <c r="WUI2358" s="1359"/>
      <c r="WUJ2358" s="1359"/>
      <c r="WUK2358" s="1359"/>
      <c r="WUL2358" s="1359"/>
      <c r="WUM2358" s="1359"/>
      <c r="WUN2358" s="1359"/>
      <c r="WUO2358" s="1359"/>
      <c r="WUP2358" s="1359"/>
      <c r="WUQ2358" s="1359"/>
      <c r="WUR2358" s="1359"/>
      <c r="WUS2358" s="1359"/>
      <c r="WUT2358" s="1359"/>
      <c r="WUU2358" s="1359"/>
      <c r="WUV2358" s="1359"/>
      <c r="WUW2358" s="1359"/>
      <c r="WUX2358" s="1359"/>
      <c r="WUY2358" s="1359"/>
      <c r="WUZ2358" s="1359"/>
      <c r="WVA2358" s="1359"/>
      <c r="WVB2358" s="1359"/>
      <c r="WVC2358" s="1359"/>
      <c r="WVD2358" s="1359"/>
      <c r="WVE2358" s="1359"/>
      <c r="WVF2358" s="1359"/>
      <c r="WVG2358" s="1359"/>
      <c r="WVH2358" s="1359"/>
      <c r="WVI2358" s="1359"/>
      <c r="WVJ2358" s="1359"/>
      <c r="WVK2358" s="1359"/>
      <c r="WVL2358" s="1359"/>
      <c r="WVM2358" s="1359"/>
      <c r="WVN2358" s="1359"/>
      <c r="WVO2358" s="1359"/>
      <c r="WVP2358" s="1359"/>
      <c r="WVQ2358" s="1359"/>
      <c r="WVR2358" s="1359"/>
      <c r="WVS2358" s="1359"/>
      <c r="WVT2358" s="1359"/>
      <c r="WVU2358" s="1359"/>
      <c r="WVV2358" s="1359"/>
      <c r="WVW2358" s="1359"/>
      <c r="WVX2358" s="1359"/>
      <c r="WVY2358" s="1359"/>
      <c r="WVZ2358" s="1359"/>
      <c r="WWA2358" s="1359"/>
      <c r="WWB2358" s="1359"/>
      <c r="WWC2358" s="1359"/>
      <c r="WWD2358" s="1359"/>
      <c r="WWE2358" s="1359"/>
      <c r="WWF2358" s="1359"/>
      <c r="WWG2358" s="1359"/>
      <c r="WWH2358" s="1359"/>
      <c r="WWI2358" s="1359"/>
      <c r="WWJ2358" s="1359"/>
      <c r="WWK2358" s="1359"/>
      <c r="WWL2358" s="1359"/>
      <c r="WWM2358" s="1359"/>
      <c r="WWN2358" s="1359"/>
      <c r="WWO2358" s="1359"/>
      <c r="WWP2358" s="1359"/>
      <c r="WWQ2358" s="1359"/>
      <c r="WWR2358" s="1359"/>
      <c r="WWS2358" s="1359"/>
      <c r="WWT2358" s="1359"/>
      <c r="WWU2358" s="1359"/>
      <c r="WWV2358" s="1359"/>
      <c r="WWW2358" s="1359"/>
      <c r="WWX2358" s="1359"/>
      <c r="WWY2358" s="1359"/>
      <c r="WWZ2358" s="1359"/>
      <c r="WXA2358" s="1359"/>
      <c r="WXB2358" s="1359"/>
      <c r="WXC2358" s="1359"/>
      <c r="WXD2358" s="1359"/>
      <c r="WXE2358" s="1359"/>
      <c r="WXF2358" s="1359"/>
      <c r="WXG2358" s="1359"/>
      <c r="WXH2358" s="1359"/>
      <c r="WXI2358" s="1359"/>
      <c r="WXJ2358" s="1359"/>
      <c r="WXK2358" s="1359"/>
      <c r="WXL2358" s="1359"/>
      <c r="WXM2358" s="1359"/>
      <c r="WXN2358" s="1359"/>
      <c r="WXO2358" s="1359"/>
      <c r="WXP2358" s="1359"/>
      <c r="WXQ2358" s="1359"/>
      <c r="WXR2358" s="1359"/>
      <c r="WXS2358" s="1359"/>
      <c r="WXT2358" s="1359"/>
      <c r="WXU2358" s="1359"/>
      <c r="WXV2358" s="1359"/>
      <c r="WXW2358" s="1359"/>
      <c r="WXX2358" s="1359"/>
      <c r="WXY2358" s="1359"/>
      <c r="WXZ2358" s="1359"/>
      <c r="WYA2358" s="1359"/>
      <c r="WYB2358" s="1359"/>
      <c r="WYC2358" s="1359"/>
      <c r="WYD2358" s="1359"/>
      <c r="WYE2358" s="1359"/>
      <c r="WYF2358" s="1359"/>
      <c r="WYG2358" s="1359"/>
      <c r="WYH2358" s="1359"/>
      <c r="WYI2358" s="1359"/>
      <c r="WYJ2358" s="1359"/>
      <c r="WYK2358" s="1359"/>
      <c r="WYL2358" s="1359"/>
      <c r="WYM2358" s="1359"/>
      <c r="WYN2358" s="1359"/>
      <c r="WYO2358" s="1359"/>
      <c r="WYP2358" s="1359"/>
      <c r="WYQ2358" s="1359"/>
      <c r="WYR2358" s="1359"/>
      <c r="WYS2358" s="1359"/>
      <c r="WYT2358" s="1359"/>
      <c r="WYU2358" s="1359"/>
      <c r="WYV2358" s="1359"/>
      <c r="WYW2358" s="1359"/>
      <c r="WYX2358" s="1359"/>
      <c r="WYY2358" s="1359"/>
      <c r="WYZ2358" s="1359"/>
      <c r="WZA2358" s="1359"/>
      <c r="WZB2358" s="1359"/>
      <c r="WZC2358" s="1359"/>
      <c r="WZD2358" s="1359"/>
      <c r="WZE2358" s="1359"/>
      <c r="WZF2358" s="1359"/>
      <c r="WZG2358" s="1359"/>
      <c r="WZH2358" s="1359"/>
      <c r="WZI2358" s="1359"/>
      <c r="WZJ2358" s="1359"/>
      <c r="WZK2358" s="1359"/>
      <c r="WZL2358" s="1359"/>
      <c r="WZM2358" s="1359"/>
      <c r="WZN2358" s="1359"/>
      <c r="WZO2358" s="1359"/>
      <c r="WZP2358" s="1359"/>
      <c r="WZQ2358" s="1359"/>
      <c r="WZR2358" s="1359"/>
      <c r="WZS2358" s="1359"/>
      <c r="WZT2358" s="1359"/>
      <c r="WZU2358" s="1359"/>
      <c r="WZV2358" s="1359"/>
      <c r="WZW2358" s="1359"/>
      <c r="WZX2358" s="1359"/>
      <c r="WZY2358" s="1359"/>
      <c r="WZZ2358" s="1359"/>
      <c r="XAA2358" s="1359"/>
      <c r="XAB2358" s="1359"/>
      <c r="XAC2358" s="1359"/>
      <c r="XAD2358" s="1359"/>
      <c r="XAE2358" s="1359"/>
      <c r="XAF2358" s="1359"/>
      <c r="XAG2358" s="1359"/>
      <c r="XAH2358" s="1359"/>
      <c r="XAI2358" s="1359"/>
      <c r="XAJ2358" s="1359"/>
      <c r="XAK2358" s="1359"/>
      <c r="XAL2358" s="1359"/>
      <c r="XAM2358" s="1359"/>
      <c r="XAN2358" s="1359"/>
      <c r="XAO2358" s="1359"/>
      <c r="XAP2358" s="1359"/>
      <c r="XAQ2358" s="1359"/>
      <c r="XAR2358" s="1359"/>
      <c r="XAS2358" s="1359"/>
      <c r="XAT2358" s="1359"/>
      <c r="XAU2358" s="1359"/>
      <c r="XAV2358" s="1359"/>
      <c r="XAW2358" s="1359"/>
      <c r="XAX2358" s="1359"/>
      <c r="XAY2358" s="1359"/>
      <c r="XAZ2358" s="1359"/>
      <c r="XBA2358" s="1359"/>
      <c r="XBB2358" s="1359"/>
      <c r="XBC2358" s="1359"/>
      <c r="XBD2358" s="1359"/>
      <c r="XBE2358" s="1359"/>
      <c r="XBF2358" s="1359"/>
      <c r="XBG2358" s="1359"/>
      <c r="XBH2358" s="1359"/>
      <c r="XBI2358" s="1359"/>
      <c r="XBJ2358" s="1359"/>
      <c r="XBK2358" s="1359"/>
      <c r="XBL2358" s="1359"/>
      <c r="XBM2358" s="1359"/>
      <c r="XBN2358" s="1359"/>
      <c r="XBO2358" s="1359"/>
      <c r="XBP2358" s="1359"/>
      <c r="XBQ2358" s="1359"/>
      <c r="XBR2358" s="1359"/>
      <c r="XBS2358" s="1359"/>
      <c r="XBT2358" s="1359"/>
      <c r="XBU2358" s="1359"/>
      <c r="XBV2358" s="1359"/>
      <c r="XBW2358" s="1359"/>
      <c r="XBX2358" s="1359"/>
      <c r="XBY2358" s="1359"/>
      <c r="XBZ2358" s="1359"/>
      <c r="XCA2358" s="1359"/>
      <c r="XCB2358" s="1359"/>
      <c r="XCC2358" s="1359"/>
      <c r="XCD2358" s="1359"/>
      <c r="XCE2358" s="1359"/>
      <c r="XCF2358" s="1359"/>
      <c r="XCG2358" s="1359"/>
      <c r="XCH2358" s="1359"/>
      <c r="XCI2358" s="1359"/>
      <c r="XCJ2358" s="1359"/>
      <c r="XCK2358" s="1359"/>
      <c r="XCL2358" s="1359"/>
      <c r="XCM2358" s="1359"/>
      <c r="XCN2358" s="1359"/>
      <c r="XCO2358" s="1359"/>
      <c r="XCP2358" s="1359"/>
      <c r="XCQ2358" s="1359"/>
      <c r="XCR2358" s="1359"/>
      <c r="XCS2358" s="1359"/>
      <c r="XCT2358" s="1359"/>
      <c r="XCU2358" s="1359"/>
      <c r="XCV2358" s="1359"/>
      <c r="XCW2358" s="1359"/>
      <c r="XCX2358" s="1359"/>
      <c r="XCY2358" s="1359"/>
      <c r="XCZ2358" s="1359"/>
      <c r="XDA2358" s="1359"/>
      <c r="XDB2358" s="1359"/>
      <c r="XDC2358" s="1359"/>
      <c r="XDD2358" s="1359"/>
      <c r="XDE2358" s="1359"/>
      <c r="XDF2358" s="1359"/>
      <c r="XDG2358" s="1359"/>
      <c r="XDH2358" s="1359"/>
      <c r="XDI2358" s="1359"/>
      <c r="XDJ2358" s="1359"/>
      <c r="XDK2358" s="1359"/>
      <c r="XDL2358" s="1359"/>
      <c r="XDM2358" s="1359"/>
      <c r="XDN2358" s="1359"/>
      <c r="XDO2358" s="1359"/>
      <c r="XDP2358" s="1359"/>
      <c r="XDQ2358" s="1359"/>
      <c r="XDR2358" s="1359"/>
      <c r="XDS2358" s="1359"/>
      <c r="XDT2358" s="1359"/>
      <c r="XDU2358" s="1359"/>
      <c r="XDV2358" s="1359"/>
      <c r="XDW2358" s="1359"/>
      <c r="XDX2358" s="1359"/>
      <c r="XDY2358" s="1359"/>
      <c r="XDZ2358" s="1359"/>
      <c r="XEA2358" s="1359"/>
      <c r="XEB2358" s="1359"/>
      <c r="XEC2358" s="1359"/>
      <c r="XED2358" s="1359"/>
      <c r="XEE2358" s="1359"/>
      <c r="XEF2358" s="1359"/>
      <c r="XEG2358" s="1359"/>
      <c r="XEH2358" s="1359"/>
      <c r="XEI2358" s="1359"/>
      <c r="XEJ2358" s="1359"/>
      <c r="XEK2358" s="1359"/>
      <c r="XEL2358" s="1359"/>
      <c r="XEM2358" s="1359"/>
      <c r="XEN2358" s="1359"/>
      <c r="XEO2358" s="1359"/>
      <c r="XEP2358" s="1359"/>
      <c r="XEQ2358" s="1359"/>
      <c r="XER2358" s="1359"/>
      <c r="XES2358" s="1359"/>
      <c r="XET2358" s="1359"/>
      <c r="XEU2358" s="1359"/>
      <c r="XEV2358" s="1359"/>
      <c r="XEW2358" s="1359"/>
      <c r="XEX2358" s="1359"/>
      <c r="XEY2358" s="1359"/>
      <c r="XEZ2358" s="1359"/>
      <c r="XFA2358" s="1359"/>
      <c r="XFB2358" s="1359"/>
      <c r="XFC2358" s="1359"/>
    </row>
    <row r="2359" spans="1:16383" x14ac:dyDescent="0.2">
      <c r="A2359" s="1917"/>
      <c r="B2359" s="1438"/>
      <c r="C2359" s="1438"/>
      <c r="D2359" s="1444"/>
      <c r="E2359" s="1445"/>
      <c r="F2359" s="1445"/>
      <c r="G2359" s="1445"/>
      <c r="H2359" s="1445"/>
      <c r="I2359" s="2621"/>
      <c r="J2359" s="2621"/>
      <c r="K2359" s="2621"/>
      <c r="L2359" s="2622"/>
      <c r="M2359" s="1327"/>
      <c r="N2359" s="1327"/>
      <c r="O2359" s="1327"/>
      <c r="P2359" s="1327"/>
      <c r="Q2359" s="1282"/>
      <c r="R2359" s="1328"/>
      <c r="S2359" s="1329"/>
      <c r="T2359" s="1330"/>
      <c r="U2359" s="1323"/>
      <c r="V2359" s="1323"/>
      <c r="W2359" s="2605"/>
      <c r="X2359" s="2588"/>
      <c r="Y2359" s="2588"/>
      <c r="Z2359" s="2585"/>
      <c r="AA2359" s="1279"/>
      <c r="AB2359" s="1283"/>
      <c r="AC2359" s="1283"/>
      <c r="AD2359" s="1283"/>
      <c r="AE2359" s="1403" t="str">
        <f>IF(A2359="","",(IFERROR(VLOOKUP(A2359,Projecten!A$4:W$2618,5,FALSE),"niet bekend")))</f>
        <v/>
      </c>
      <c r="AF2359" s="2306" t="str">
        <f>IF(AE2359="","",(IF(E2359=0,AH2359,(E2359/AE2359*AH2359))))</f>
        <v/>
      </c>
      <c r="AG2359" s="1283" t="str">
        <f>IF(A2359="","",(IFERROR(VLOOKUP(A2359,Projecten!A$4:W$2618,23,FALSE),"niet bekend")))</f>
        <v/>
      </c>
      <c r="AH2359" s="2463" t="str">
        <f>IF(A2359="","",(IFERROR(VLOOKUP(A2359,Projecten!A$4:W$2618,12,FALSE),"niet bekend")))</f>
        <v/>
      </c>
      <c r="AI2359" s="1279"/>
      <c r="AJ2359" s="1279"/>
      <c r="AK2359" s="1279"/>
      <c r="AL2359" s="1279"/>
      <c r="AM2359" s="1279"/>
      <c r="AN2359" s="1279"/>
      <c r="AO2359" s="1279"/>
      <c r="AP2359" s="1279"/>
      <c r="AQ2359" s="1279"/>
      <c r="AR2359" s="1279"/>
      <c r="AS2359" s="1279"/>
      <c r="AT2359" s="1279"/>
      <c r="AU2359" s="1279"/>
      <c r="AV2359" s="1279"/>
      <c r="AW2359" s="1279"/>
      <c r="AX2359" s="1279"/>
      <c r="AY2359" s="1279"/>
      <c r="AZ2359" s="1279"/>
      <c r="BA2359" s="1279"/>
      <c r="BB2359" s="1279"/>
      <c r="BC2359" s="1279"/>
      <c r="BD2359" s="1279"/>
      <c r="BE2359" s="1279"/>
      <c r="BF2359" s="1279"/>
      <c r="BG2359" s="1279"/>
      <c r="BH2359" s="1279"/>
      <c r="BI2359" s="1279"/>
      <c r="BJ2359" s="1279"/>
      <c r="BK2359" s="1279"/>
      <c r="BL2359" s="1279"/>
      <c r="BM2359" s="1279"/>
      <c r="BN2359" s="1279"/>
      <c r="BO2359" s="1279"/>
      <c r="BP2359" s="1279"/>
      <c r="BQ2359" s="1279"/>
      <c r="BR2359" s="1279"/>
      <c r="BS2359" s="1279"/>
      <c r="BT2359" s="1279"/>
      <c r="BU2359" s="1279"/>
      <c r="BV2359" s="1279"/>
      <c r="BW2359" s="1279"/>
      <c r="BX2359" s="1279"/>
      <c r="BY2359" s="1279"/>
      <c r="BZ2359" s="1279"/>
      <c r="CA2359" s="1279"/>
      <c r="CB2359" s="1279"/>
      <c r="CC2359" s="1279"/>
      <c r="CD2359" s="1279"/>
      <c r="CE2359" s="1279"/>
      <c r="CF2359" s="1279"/>
      <c r="CG2359" s="1279"/>
      <c r="CH2359" s="1279"/>
      <c r="CI2359" s="1279"/>
      <c r="CJ2359" s="1279"/>
      <c r="CK2359" s="1279"/>
      <c r="CL2359" s="1279"/>
      <c r="CM2359" s="1279"/>
      <c r="CN2359" s="1279"/>
      <c r="CO2359" s="1279"/>
      <c r="CP2359" s="1279"/>
      <c r="CQ2359" s="1279"/>
      <c r="CR2359" s="1279"/>
      <c r="CS2359" s="1279"/>
      <c r="CT2359" s="1279"/>
      <c r="CU2359" s="1279"/>
      <c r="CV2359" s="1279"/>
      <c r="CW2359" s="1279"/>
      <c r="CX2359" s="1279"/>
      <c r="CY2359" s="1279"/>
      <c r="CZ2359" s="1279"/>
      <c r="DA2359" s="1279"/>
      <c r="DB2359" s="1279"/>
      <c r="DC2359" s="1279"/>
      <c r="DD2359" s="1279"/>
      <c r="DE2359" s="1279"/>
      <c r="DF2359" s="1279"/>
      <c r="DG2359" s="1279"/>
      <c r="DH2359" s="1279"/>
      <c r="DI2359" s="1279"/>
      <c r="DJ2359" s="1279"/>
      <c r="DK2359" s="1279"/>
      <c r="DL2359" s="1279"/>
      <c r="DM2359" s="1279"/>
      <c r="DN2359" s="1279"/>
      <c r="DO2359" s="1279"/>
      <c r="DP2359" s="1279"/>
      <c r="DQ2359" s="1279"/>
      <c r="DR2359" s="1279"/>
      <c r="DS2359" s="1279"/>
      <c r="DT2359" s="1279"/>
      <c r="DU2359" s="1279"/>
      <c r="DV2359" s="1279"/>
      <c r="DW2359" s="1279"/>
      <c r="DX2359" s="1279"/>
      <c r="DY2359" s="1279"/>
      <c r="DZ2359" s="1279"/>
      <c r="EA2359" s="1279"/>
      <c r="EB2359" s="1279"/>
      <c r="EC2359" s="1279"/>
      <c r="ED2359" s="1279"/>
      <c r="EE2359" s="1279"/>
      <c r="EF2359" s="1279"/>
      <c r="EG2359" s="1279"/>
      <c r="EH2359" s="1279"/>
      <c r="EI2359" s="1279"/>
      <c r="EJ2359" s="1279"/>
      <c r="EK2359" s="1279"/>
      <c r="EL2359" s="1279"/>
      <c r="EM2359" s="1279"/>
      <c r="EN2359" s="1279"/>
      <c r="EO2359" s="1279"/>
      <c r="EP2359" s="1279"/>
      <c r="EQ2359" s="1279"/>
      <c r="ER2359" s="1279"/>
      <c r="ES2359" s="1279"/>
      <c r="ET2359" s="1279"/>
      <c r="EU2359" s="1279"/>
      <c r="EV2359" s="1279"/>
      <c r="EW2359" s="1279"/>
      <c r="EX2359" s="1279"/>
      <c r="EY2359" s="1279"/>
      <c r="EZ2359" s="1279"/>
      <c r="FA2359" s="1279"/>
      <c r="FB2359" s="1279"/>
      <c r="FC2359" s="1279"/>
      <c r="FD2359" s="1279"/>
      <c r="FE2359" s="1279"/>
      <c r="FF2359" s="1279"/>
      <c r="FG2359" s="1279"/>
      <c r="FH2359" s="1279"/>
      <c r="FI2359" s="1279"/>
      <c r="FJ2359" s="1279"/>
      <c r="FK2359" s="1279"/>
      <c r="FL2359" s="1279"/>
      <c r="FM2359" s="1279"/>
      <c r="FN2359" s="1279"/>
      <c r="FO2359" s="1279"/>
      <c r="FP2359" s="1279"/>
      <c r="FQ2359" s="1279"/>
      <c r="FR2359" s="1279"/>
      <c r="FS2359" s="1279"/>
      <c r="FT2359" s="1279"/>
      <c r="FU2359" s="1279"/>
      <c r="FV2359" s="1279"/>
      <c r="FW2359" s="1279"/>
      <c r="FX2359" s="1279"/>
      <c r="FY2359" s="1279"/>
      <c r="FZ2359" s="1279"/>
      <c r="GA2359" s="1279"/>
      <c r="GB2359" s="1279"/>
      <c r="GC2359" s="1279"/>
      <c r="GD2359" s="1279"/>
      <c r="GE2359" s="1279"/>
      <c r="GF2359" s="1279"/>
      <c r="GG2359" s="1279"/>
      <c r="GH2359" s="1279"/>
      <c r="GI2359" s="1279"/>
      <c r="GJ2359" s="1279"/>
      <c r="GK2359" s="1279"/>
      <c r="GL2359" s="1279"/>
      <c r="GM2359" s="1279"/>
      <c r="GN2359" s="1279"/>
      <c r="GO2359" s="1279"/>
      <c r="GP2359" s="1279"/>
      <c r="GQ2359" s="1279"/>
      <c r="GR2359" s="1279"/>
      <c r="GS2359" s="1279"/>
      <c r="GT2359" s="1279"/>
      <c r="GU2359" s="1279"/>
      <c r="GV2359" s="1279"/>
      <c r="GW2359" s="1279"/>
      <c r="GX2359" s="1279"/>
      <c r="GY2359" s="1279"/>
      <c r="GZ2359" s="1279"/>
      <c r="HA2359" s="1279"/>
      <c r="HB2359" s="1279"/>
      <c r="HC2359" s="1279"/>
      <c r="HD2359" s="1279"/>
      <c r="HE2359" s="1279"/>
      <c r="HF2359" s="1279"/>
      <c r="HG2359" s="1279"/>
      <c r="HH2359" s="1279"/>
      <c r="HI2359" s="1279"/>
      <c r="HJ2359" s="1279"/>
      <c r="HK2359" s="1279"/>
      <c r="HL2359" s="1279"/>
      <c r="HM2359" s="1279"/>
      <c r="HN2359" s="1279"/>
      <c r="HO2359" s="1279"/>
      <c r="HP2359" s="1279"/>
      <c r="HQ2359" s="1279"/>
      <c r="HR2359" s="1279"/>
      <c r="HS2359" s="1279"/>
      <c r="HT2359" s="1279"/>
      <c r="HU2359" s="1279"/>
      <c r="HV2359" s="1279"/>
      <c r="HW2359" s="1279"/>
      <c r="HX2359" s="1279"/>
      <c r="HY2359" s="1279"/>
      <c r="HZ2359" s="1279"/>
      <c r="IA2359" s="1279"/>
      <c r="IB2359" s="1279"/>
      <c r="IC2359" s="1279"/>
      <c r="ID2359" s="1279"/>
      <c r="IE2359" s="1279"/>
      <c r="IF2359" s="1279"/>
      <c r="IG2359" s="1279"/>
      <c r="IH2359" s="1279"/>
      <c r="II2359" s="1279"/>
      <c r="IJ2359" s="1279"/>
      <c r="IK2359" s="1279"/>
      <c r="IL2359" s="1279"/>
      <c r="IM2359" s="1279"/>
      <c r="IN2359" s="1279"/>
      <c r="IO2359" s="1279"/>
      <c r="IP2359" s="1279"/>
      <c r="IQ2359" s="1279"/>
      <c r="IR2359" s="1279"/>
      <c r="IS2359" s="1279"/>
      <c r="IT2359" s="1279"/>
      <c r="IU2359" s="1279"/>
      <c r="IV2359" s="1279"/>
      <c r="IW2359" s="1279"/>
      <c r="IX2359" s="1279"/>
      <c r="IY2359" s="1279"/>
      <c r="IZ2359" s="1279"/>
      <c r="JA2359" s="1279"/>
      <c r="JB2359" s="1279"/>
      <c r="JC2359" s="1279"/>
      <c r="JD2359" s="1279"/>
      <c r="JE2359" s="1279"/>
      <c r="JF2359" s="1279"/>
      <c r="JG2359" s="1279"/>
      <c r="JH2359" s="1279"/>
      <c r="JI2359" s="1279"/>
      <c r="JJ2359" s="1279"/>
      <c r="JK2359" s="1279"/>
      <c r="JL2359" s="1279"/>
      <c r="JM2359" s="1279"/>
      <c r="JN2359" s="1279"/>
      <c r="JO2359" s="1279"/>
      <c r="JP2359" s="1279"/>
      <c r="JQ2359" s="1279"/>
      <c r="JR2359" s="1279"/>
      <c r="JS2359" s="1279"/>
      <c r="JT2359" s="1279"/>
      <c r="JU2359" s="1279"/>
      <c r="JV2359" s="1279"/>
      <c r="JW2359" s="1279"/>
      <c r="JX2359" s="1279"/>
      <c r="JY2359" s="1279"/>
      <c r="JZ2359" s="1279"/>
      <c r="KA2359" s="1279"/>
      <c r="KB2359" s="1279"/>
      <c r="KC2359" s="1279"/>
      <c r="KD2359" s="1279"/>
      <c r="KE2359" s="1279"/>
      <c r="KF2359" s="1279"/>
      <c r="KG2359" s="1279"/>
      <c r="KH2359" s="1279"/>
      <c r="KI2359" s="1279"/>
      <c r="KJ2359" s="1279"/>
      <c r="KK2359" s="1279"/>
      <c r="KL2359" s="1279"/>
      <c r="KM2359" s="1279"/>
      <c r="KN2359" s="1279"/>
      <c r="KO2359" s="1279"/>
      <c r="KP2359" s="1279"/>
      <c r="KQ2359" s="1279"/>
      <c r="KR2359" s="1279"/>
      <c r="KS2359" s="1279"/>
      <c r="KT2359" s="1279"/>
      <c r="KU2359" s="1279"/>
      <c r="KV2359" s="1279"/>
      <c r="KW2359" s="1279"/>
      <c r="KX2359" s="1279"/>
      <c r="KY2359" s="1279"/>
      <c r="KZ2359" s="1279"/>
      <c r="LA2359" s="1279"/>
      <c r="LB2359" s="1279"/>
      <c r="LC2359" s="1279"/>
      <c r="LD2359" s="1279"/>
      <c r="LE2359" s="1279"/>
      <c r="LF2359" s="1279"/>
      <c r="LG2359" s="1279"/>
      <c r="LH2359" s="1279"/>
      <c r="LI2359" s="1279"/>
      <c r="LJ2359" s="1279"/>
      <c r="LK2359" s="1279"/>
      <c r="LL2359" s="1279"/>
      <c r="LM2359" s="1279"/>
      <c r="LN2359" s="1279"/>
      <c r="LO2359" s="1279"/>
      <c r="LP2359" s="1279"/>
      <c r="LQ2359" s="1279"/>
      <c r="LR2359" s="1279"/>
      <c r="LS2359" s="1279"/>
      <c r="LT2359" s="1279"/>
      <c r="LU2359" s="1279"/>
      <c r="LV2359" s="1279"/>
      <c r="LW2359" s="1279"/>
      <c r="LX2359" s="1279"/>
      <c r="LY2359" s="1279"/>
      <c r="LZ2359" s="1279"/>
      <c r="MA2359" s="1279"/>
      <c r="MB2359" s="1279"/>
      <c r="MC2359" s="1279"/>
      <c r="MD2359" s="1279"/>
      <c r="ME2359" s="1279"/>
      <c r="MF2359" s="1279"/>
      <c r="MG2359" s="1279"/>
      <c r="MH2359" s="1279"/>
      <c r="MI2359" s="1279"/>
      <c r="MJ2359" s="1279"/>
      <c r="MK2359" s="1279"/>
      <c r="ML2359" s="1279"/>
      <c r="MM2359" s="1279"/>
      <c r="MN2359" s="1279"/>
      <c r="MO2359" s="1279"/>
      <c r="MP2359" s="1279"/>
      <c r="MQ2359" s="1279"/>
      <c r="MR2359" s="1279"/>
      <c r="MS2359" s="1279"/>
      <c r="MT2359" s="1279"/>
      <c r="MU2359" s="1279"/>
      <c r="MV2359" s="1279"/>
      <c r="MW2359" s="1279"/>
      <c r="MX2359" s="1279"/>
      <c r="MY2359" s="1279"/>
      <c r="MZ2359" s="1279"/>
      <c r="NA2359" s="1279"/>
      <c r="NB2359" s="1279"/>
      <c r="NC2359" s="1279"/>
      <c r="ND2359" s="1279"/>
      <c r="NE2359" s="1279"/>
      <c r="NF2359" s="1279"/>
      <c r="NG2359" s="1279"/>
      <c r="NH2359" s="1279"/>
      <c r="NI2359" s="1279"/>
      <c r="NJ2359" s="1279"/>
      <c r="NK2359" s="1279"/>
      <c r="NL2359" s="1279"/>
      <c r="NM2359" s="1279"/>
      <c r="NN2359" s="1279"/>
      <c r="NO2359" s="1279"/>
      <c r="NP2359" s="1279"/>
      <c r="NQ2359" s="1279"/>
      <c r="NR2359" s="1279"/>
      <c r="NS2359" s="1279"/>
      <c r="NT2359" s="1279"/>
      <c r="NU2359" s="1279"/>
      <c r="NV2359" s="1279"/>
      <c r="NW2359" s="1279"/>
      <c r="NX2359" s="1279"/>
      <c r="NY2359" s="1279"/>
      <c r="NZ2359" s="1279"/>
      <c r="OA2359" s="1279"/>
      <c r="OB2359" s="1279"/>
      <c r="OC2359" s="1279"/>
      <c r="OD2359" s="1279"/>
      <c r="OE2359" s="1279"/>
      <c r="OF2359" s="1279"/>
      <c r="OG2359" s="1279"/>
      <c r="OH2359" s="1279"/>
      <c r="OI2359" s="1279"/>
      <c r="OJ2359" s="1279"/>
      <c r="OK2359" s="1279"/>
      <c r="OL2359" s="1279"/>
      <c r="OM2359" s="1279"/>
      <c r="ON2359" s="1279"/>
      <c r="OO2359" s="1279"/>
      <c r="OP2359" s="1279"/>
      <c r="OQ2359" s="1279"/>
      <c r="OR2359" s="1279"/>
      <c r="OS2359" s="1279"/>
      <c r="OT2359" s="1279"/>
      <c r="OU2359" s="1279"/>
      <c r="OV2359" s="1279"/>
      <c r="OW2359" s="1279"/>
      <c r="OX2359" s="1279"/>
      <c r="OY2359" s="1279"/>
      <c r="OZ2359" s="1279"/>
      <c r="PA2359" s="1279"/>
      <c r="PB2359" s="1279"/>
      <c r="PC2359" s="1279"/>
      <c r="PD2359" s="1279"/>
      <c r="PE2359" s="1279"/>
      <c r="PF2359" s="1279"/>
      <c r="PG2359" s="1279"/>
      <c r="PH2359" s="1279"/>
      <c r="PI2359" s="1279"/>
      <c r="PJ2359" s="1279"/>
      <c r="PK2359" s="1279"/>
      <c r="PL2359" s="1279"/>
      <c r="PM2359" s="1279"/>
      <c r="PN2359" s="1279"/>
      <c r="PO2359" s="1279"/>
      <c r="PP2359" s="1279"/>
      <c r="PQ2359" s="1279"/>
      <c r="PR2359" s="1279"/>
      <c r="PS2359" s="1279"/>
      <c r="PT2359" s="1279"/>
      <c r="PU2359" s="1279"/>
      <c r="PV2359" s="1279"/>
      <c r="PW2359" s="1279"/>
      <c r="PX2359" s="1279"/>
      <c r="PY2359" s="1279"/>
      <c r="PZ2359" s="1279"/>
      <c r="QA2359" s="1279"/>
      <c r="QB2359" s="1279"/>
      <c r="QC2359" s="1279"/>
      <c r="QD2359" s="1279"/>
      <c r="QE2359" s="1279"/>
      <c r="QF2359" s="1279"/>
      <c r="QG2359" s="1279"/>
      <c r="QH2359" s="1279"/>
      <c r="QI2359" s="1279"/>
      <c r="QJ2359" s="1279"/>
      <c r="QK2359" s="1279"/>
      <c r="QL2359" s="1279"/>
      <c r="QM2359" s="1279"/>
      <c r="QN2359" s="1279"/>
      <c r="QO2359" s="1279"/>
      <c r="QP2359" s="1279"/>
      <c r="QQ2359" s="1279"/>
      <c r="QR2359" s="1279"/>
      <c r="QS2359" s="1279"/>
      <c r="QT2359" s="1279"/>
      <c r="QU2359" s="1279"/>
      <c r="QV2359" s="1279"/>
      <c r="QW2359" s="1279"/>
      <c r="QX2359" s="1279"/>
      <c r="QY2359" s="1279"/>
      <c r="QZ2359" s="1279"/>
      <c r="RA2359" s="1279"/>
      <c r="RB2359" s="1279"/>
      <c r="RC2359" s="1279"/>
      <c r="RD2359" s="1279"/>
      <c r="RE2359" s="1279"/>
      <c r="RF2359" s="1279"/>
      <c r="RG2359" s="1279"/>
      <c r="RH2359" s="1279"/>
      <c r="RI2359" s="1279"/>
      <c r="RJ2359" s="1279"/>
      <c r="RK2359" s="1279"/>
      <c r="RL2359" s="1279"/>
      <c r="RM2359" s="1279"/>
      <c r="RN2359" s="1279"/>
      <c r="RO2359" s="1279"/>
      <c r="RP2359" s="1279"/>
      <c r="RQ2359" s="1279"/>
      <c r="RR2359" s="1279"/>
      <c r="RS2359" s="1279"/>
      <c r="RT2359" s="1279"/>
      <c r="RU2359" s="1279"/>
      <c r="RV2359" s="1279"/>
      <c r="RW2359" s="1279"/>
      <c r="RX2359" s="1279"/>
      <c r="RY2359" s="1279"/>
      <c r="RZ2359" s="1279"/>
      <c r="SA2359" s="1279"/>
      <c r="SB2359" s="1279"/>
      <c r="SC2359" s="1279"/>
      <c r="SD2359" s="1279"/>
      <c r="SE2359" s="1279"/>
      <c r="SF2359" s="1279"/>
      <c r="SG2359" s="1279"/>
      <c r="SH2359" s="1279"/>
      <c r="SI2359" s="1279"/>
      <c r="SJ2359" s="1279"/>
      <c r="SK2359" s="1279"/>
      <c r="SL2359" s="1279"/>
      <c r="SM2359" s="1279"/>
      <c r="SN2359" s="1279"/>
      <c r="SO2359" s="1279"/>
      <c r="SP2359" s="1279"/>
      <c r="SQ2359" s="1279"/>
      <c r="SR2359" s="1279"/>
      <c r="SS2359" s="1279"/>
      <c r="ST2359" s="1279"/>
      <c r="SU2359" s="1279"/>
      <c r="SV2359" s="1279"/>
      <c r="SW2359" s="1279"/>
      <c r="SX2359" s="1279"/>
      <c r="SY2359" s="1279"/>
      <c r="SZ2359" s="1279"/>
      <c r="TA2359" s="1279"/>
      <c r="TB2359" s="1279"/>
      <c r="TC2359" s="1279"/>
      <c r="TD2359" s="1279"/>
      <c r="TE2359" s="1279"/>
      <c r="TF2359" s="1279"/>
      <c r="TG2359" s="1279"/>
      <c r="TH2359" s="1279"/>
      <c r="TI2359" s="1279"/>
      <c r="TJ2359" s="1279"/>
      <c r="TK2359" s="1279"/>
      <c r="TL2359" s="1279"/>
      <c r="TM2359" s="1279"/>
      <c r="TN2359" s="1279"/>
      <c r="TO2359" s="1279"/>
      <c r="TP2359" s="1279"/>
      <c r="TQ2359" s="1279"/>
      <c r="TR2359" s="1279"/>
      <c r="TS2359" s="1279"/>
      <c r="TT2359" s="1279"/>
      <c r="TU2359" s="1279"/>
      <c r="TV2359" s="1279"/>
      <c r="TW2359" s="1279"/>
      <c r="TX2359" s="1279"/>
      <c r="TY2359" s="1279"/>
      <c r="TZ2359" s="1279"/>
      <c r="UA2359" s="1279"/>
      <c r="UB2359" s="1279"/>
      <c r="UC2359" s="1279"/>
      <c r="UD2359" s="1279"/>
      <c r="UE2359" s="1279"/>
      <c r="UF2359" s="1279"/>
      <c r="UG2359" s="1279"/>
      <c r="UH2359" s="1279"/>
      <c r="UI2359" s="1279"/>
      <c r="UJ2359" s="1279"/>
      <c r="UK2359" s="1279"/>
      <c r="UL2359" s="1279"/>
      <c r="UM2359" s="1279"/>
      <c r="UN2359" s="1279"/>
      <c r="UO2359" s="1279"/>
      <c r="UP2359" s="1279"/>
      <c r="UQ2359" s="1279"/>
      <c r="UR2359" s="1279"/>
      <c r="US2359" s="1279"/>
      <c r="UT2359" s="1279"/>
      <c r="UU2359" s="1279"/>
      <c r="UV2359" s="1279"/>
      <c r="UW2359" s="1279"/>
      <c r="UX2359" s="1279"/>
      <c r="UY2359" s="1279"/>
      <c r="UZ2359" s="1279"/>
      <c r="VA2359" s="1279"/>
      <c r="VB2359" s="1279"/>
      <c r="VC2359" s="1279"/>
      <c r="VD2359" s="1279"/>
      <c r="VE2359" s="1279"/>
      <c r="VF2359" s="1279"/>
      <c r="VG2359" s="1279"/>
      <c r="VH2359" s="1279"/>
      <c r="VI2359" s="1279"/>
      <c r="VJ2359" s="1279"/>
      <c r="VK2359" s="1279"/>
      <c r="VL2359" s="1279"/>
      <c r="VM2359" s="1279"/>
      <c r="VN2359" s="1279"/>
      <c r="VO2359" s="1279"/>
      <c r="VP2359" s="1279"/>
      <c r="VQ2359" s="1279"/>
      <c r="VR2359" s="1279"/>
      <c r="VS2359" s="1279"/>
      <c r="VT2359" s="1279"/>
      <c r="VU2359" s="1279"/>
      <c r="VV2359" s="1279"/>
      <c r="VW2359" s="1279"/>
      <c r="VX2359" s="1279"/>
      <c r="VY2359" s="1279"/>
      <c r="VZ2359" s="1279"/>
      <c r="WA2359" s="1279"/>
      <c r="WB2359" s="1279"/>
      <c r="WC2359" s="1279"/>
      <c r="WD2359" s="1279"/>
      <c r="WE2359" s="1279"/>
      <c r="WF2359" s="1279"/>
      <c r="WG2359" s="1279"/>
      <c r="WH2359" s="1279"/>
      <c r="WI2359" s="1279"/>
      <c r="WJ2359" s="1279"/>
      <c r="WK2359" s="1279"/>
      <c r="WL2359" s="1279"/>
      <c r="WM2359" s="1279"/>
      <c r="WN2359" s="1279"/>
      <c r="WO2359" s="1279"/>
      <c r="WP2359" s="1279"/>
      <c r="WQ2359" s="1279"/>
      <c r="WR2359" s="1279"/>
      <c r="WS2359" s="1279"/>
      <c r="WT2359" s="1279"/>
      <c r="WU2359" s="1279"/>
      <c r="WV2359" s="1279"/>
      <c r="WW2359" s="1279"/>
      <c r="WX2359" s="1279"/>
      <c r="WY2359" s="1279"/>
      <c r="WZ2359" s="1279"/>
      <c r="XA2359" s="1279"/>
      <c r="XB2359" s="1279"/>
      <c r="XC2359" s="1279"/>
      <c r="XD2359" s="1279"/>
      <c r="XE2359" s="1279"/>
      <c r="XF2359" s="1279"/>
      <c r="XG2359" s="1279"/>
      <c r="XH2359" s="1279"/>
      <c r="XI2359" s="1279"/>
      <c r="XJ2359" s="1279"/>
      <c r="XK2359" s="1279"/>
      <c r="XL2359" s="1279"/>
      <c r="XM2359" s="1279"/>
      <c r="XN2359" s="1279"/>
      <c r="XO2359" s="1279"/>
      <c r="XP2359" s="1279"/>
      <c r="XQ2359" s="1279"/>
      <c r="XR2359" s="1279"/>
      <c r="XS2359" s="1279"/>
      <c r="XT2359" s="1279"/>
      <c r="XU2359" s="1279"/>
      <c r="XV2359" s="1279"/>
      <c r="XW2359" s="1279"/>
      <c r="XX2359" s="1279"/>
      <c r="XY2359" s="1279"/>
      <c r="XZ2359" s="1279"/>
      <c r="YA2359" s="1279"/>
      <c r="YB2359" s="1279"/>
      <c r="YC2359" s="1279"/>
      <c r="YD2359" s="1279"/>
      <c r="YE2359" s="1279"/>
      <c r="YF2359" s="1279"/>
      <c r="YG2359" s="1279"/>
      <c r="YH2359" s="1279"/>
      <c r="YI2359" s="1279"/>
      <c r="YJ2359" s="1279"/>
      <c r="YK2359" s="1279"/>
      <c r="YL2359" s="1279"/>
      <c r="YM2359" s="1279"/>
      <c r="YN2359" s="1279"/>
      <c r="YO2359" s="1279"/>
      <c r="YP2359" s="1279"/>
      <c r="YQ2359" s="1279"/>
      <c r="YR2359" s="1279"/>
      <c r="YS2359" s="1279"/>
      <c r="YT2359" s="1279"/>
      <c r="YU2359" s="1279"/>
      <c r="YV2359" s="1279"/>
      <c r="YW2359" s="1279"/>
      <c r="YX2359" s="1279"/>
      <c r="YY2359" s="1279"/>
      <c r="YZ2359" s="1279"/>
      <c r="ZA2359" s="1279"/>
      <c r="ZB2359" s="1279"/>
      <c r="ZC2359" s="1279"/>
      <c r="ZD2359" s="1279"/>
      <c r="ZE2359" s="1279"/>
      <c r="ZF2359" s="1279"/>
      <c r="ZG2359" s="1279"/>
      <c r="ZH2359" s="1279"/>
      <c r="ZI2359" s="1279"/>
      <c r="ZJ2359" s="1279"/>
      <c r="ZK2359" s="1279"/>
      <c r="ZL2359" s="1279"/>
      <c r="ZM2359" s="1279"/>
      <c r="ZN2359" s="1279"/>
      <c r="ZO2359" s="1279"/>
      <c r="ZP2359" s="1279"/>
      <c r="ZQ2359" s="1279"/>
      <c r="ZR2359" s="1279"/>
      <c r="ZS2359" s="1279"/>
      <c r="ZT2359" s="1279"/>
      <c r="ZU2359" s="1279"/>
      <c r="ZV2359" s="1279"/>
      <c r="ZW2359" s="1279"/>
      <c r="ZX2359" s="1279"/>
      <c r="ZY2359" s="1279"/>
      <c r="ZZ2359" s="1279"/>
      <c r="AAA2359" s="1279"/>
      <c r="AAB2359" s="1279"/>
      <c r="AAC2359" s="1279"/>
      <c r="AAD2359" s="1279"/>
      <c r="AAE2359" s="1279"/>
      <c r="AAF2359" s="1279"/>
      <c r="AAG2359" s="1279"/>
      <c r="AAH2359" s="1279"/>
      <c r="AAI2359" s="1279"/>
      <c r="AAJ2359" s="1279"/>
      <c r="AAK2359" s="1279"/>
      <c r="AAL2359" s="1279"/>
      <c r="AAM2359" s="1279"/>
      <c r="AAN2359" s="1279"/>
      <c r="AAO2359" s="1279"/>
      <c r="AAP2359" s="1279"/>
      <c r="AAQ2359" s="1279"/>
      <c r="AAR2359" s="1279"/>
      <c r="AAS2359" s="1279"/>
      <c r="AAT2359" s="1279"/>
      <c r="AAU2359" s="1279"/>
      <c r="AAV2359" s="1279"/>
      <c r="AAW2359" s="1279"/>
      <c r="AAX2359" s="1279"/>
      <c r="AAY2359" s="1279"/>
      <c r="AAZ2359" s="1279"/>
      <c r="ABA2359" s="1279"/>
      <c r="ABB2359" s="1279"/>
      <c r="ABC2359" s="1279"/>
      <c r="ABD2359" s="1279"/>
      <c r="ABE2359" s="1279"/>
      <c r="ABF2359" s="1279"/>
      <c r="ABG2359" s="1279"/>
      <c r="ABH2359" s="1279"/>
      <c r="ABI2359" s="1279"/>
      <c r="ABJ2359" s="1279"/>
      <c r="ABK2359" s="1279"/>
      <c r="ABL2359" s="1279"/>
      <c r="ABM2359" s="1279"/>
      <c r="ABN2359" s="1279"/>
      <c r="ABO2359" s="1279"/>
      <c r="ABP2359" s="1279"/>
      <c r="ABQ2359" s="1279"/>
      <c r="ABR2359" s="1279"/>
      <c r="ABS2359" s="1279"/>
      <c r="ABT2359" s="1279"/>
      <c r="ABU2359" s="1279"/>
      <c r="ABV2359" s="1279"/>
      <c r="ABW2359" s="1279"/>
      <c r="ABX2359" s="1279"/>
      <c r="ABY2359" s="1279"/>
      <c r="ABZ2359" s="1279"/>
      <c r="ACA2359" s="1279"/>
      <c r="ACB2359" s="1279"/>
      <c r="ACC2359" s="1279"/>
      <c r="ACD2359" s="1279"/>
      <c r="ACE2359" s="1279"/>
      <c r="ACF2359" s="1279"/>
      <c r="ACG2359" s="1279"/>
      <c r="ACH2359" s="1279"/>
      <c r="ACI2359" s="1279"/>
      <c r="ACJ2359" s="1279"/>
      <c r="ACK2359" s="1279"/>
      <c r="ACL2359" s="1279"/>
      <c r="ACM2359" s="1279"/>
      <c r="ACN2359" s="1279"/>
      <c r="ACO2359" s="1279"/>
      <c r="ACP2359" s="1279"/>
      <c r="ACQ2359" s="1279"/>
      <c r="ACR2359" s="1279"/>
      <c r="ACS2359" s="1279"/>
      <c r="ACT2359" s="1279"/>
      <c r="ACU2359" s="1279"/>
      <c r="ACV2359" s="1279"/>
      <c r="ACW2359" s="1279"/>
      <c r="ACX2359" s="1279"/>
      <c r="ACY2359" s="1279"/>
      <c r="ACZ2359" s="1279"/>
      <c r="ADA2359" s="1279"/>
      <c r="ADB2359" s="1279"/>
      <c r="ADC2359" s="1279"/>
      <c r="ADD2359" s="1279"/>
      <c r="ADE2359" s="1279"/>
      <c r="ADF2359" s="1279"/>
      <c r="ADG2359" s="1279"/>
      <c r="ADH2359" s="1279"/>
      <c r="ADI2359" s="1279"/>
      <c r="ADJ2359" s="1279"/>
      <c r="ADK2359" s="1279"/>
      <c r="ADL2359" s="1279"/>
      <c r="ADM2359" s="1279"/>
      <c r="ADN2359" s="1279"/>
      <c r="ADO2359" s="1279"/>
      <c r="ADP2359" s="1279"/>
      <c r="ADQ2359" s="1279"/>
      <c r="ADR2359" s="1279"/>
      <c r="ADS2359" s="1279"/>
      <c r="ADT2359" s="1279"/>
      <c r="ADU2359" s="1279"/>
      <c r="ADV2359" s="1279"/>
      <c r="ADW2359" s="1279"/>
      <c r="ADX2359" s="1279"/>
      <c r="ADY2359" s="1279"/>
      <c r="ADZ2359" s="1279"/>
      <c r="AEA2359" s="1279"/>
      <c r="AEB2359" s="1279"/>
      <c r="AEC2359" s="1279"/>
      <c r="AED2359" s="1279"/>
      <c r="AEE2359" s="1279"/>
      <c r="AEF2359" s="1279"/>
      <c r="AEG2359" s="1279"/>
      <c r="AEH2359" s="1279"/>
      <c r="AEI2359" s="1279"/>
      <c r="AEJ2359" s="1279"/>
      <c r="AEK2359" s="1279"/>
      <c r="AEL2359" s="1279"/>
      <c r="AEM2359" s="1279"/>
      <c r="AEN2359" s="1279"/>
      <c r="AEO2359" s="1279"/>
      <c r="AEP2359" s="1279"/>
      <c r="AEQ2359" s="1279"/>
      <c r="AER2359" s="1279"/>
      <c r="AES2359" s="1279"/>
      <c r="AET2359" s="1279"/>
      <c r="AEU2359" s="1279"/>
      <c r="AEV2359" s="1279"/>
      <c r="AEW2359" s="1279"/>
      <c r="AEX2359" s="1279"/>
      <c r="AEY2359" s="1279"/>
      <c r="AEZ2359" s="1279"/>
      <c r="AFA2359" s="1279"/>
      <c r="AFB2359" s="1279"/>
      <c r="AFC2359" s="1279"/>
      <c r="AFD2359" s="1279"/>
      <c r="AFE2359" s="1279"/>
      <c r="AFF2359" s="1279"/>
      <c r="AFG2359" s="1279"/>
      <c r="AFH2359" s="1279"/>
      <c r="AFI2359" s="1279"/>
      <c r="AFJ2359" s="1279"/>
      <c r="AFK2359" s="1279"/>
      <c r="AFL2359" s="1279"/>
      <c r="AFM2359" s="1279"/>
      <c r="AFN2359" s="1279"/>
      <c r="AFO2359" s="1279"/>
      <c r="AFP2359" s="1279"/>
      <c r="AFQ2359" s="1279"/>
      <c r="AFR2359" s="1279"/>
      <c r="AFS2359" s="1279"/>
      <c r="AFT2359" s="1279"/>
      <c r="AFU2359" s="1279"/>
      <c r="AFV2359" s="1279"/>
      <c r="AFW2359" s="1279"/>
      <c r="AFX2359" s="1279"/>
      <c r="AFY2359" s="1279"/>
      <c r="AFZ2359" s="1279"/>
      <c r="AGA2359" s="1279"/>
      <c r="AGB2359" s="1279"/>
      <c r="AGC2359" s="1279"/>
      <c r="AGD2359" s="1279"/>
      <c r="AGE2359" s="1279"/>
      <c r="AGF2359" s="1279"/>
      <c r="AGG2359" s="1279"/>
      <c r="AGH2359" s="1279"/>
      <c r="AGI2359" s="1279"/>
      <c r="AGJ2359" s="1279"/>
      <c r="AGK2359" s="1279"/>
      <c r="AGL2359" s="1279"/>
      <c r="AGM2359" s="1279"/>
      <c r="AGN2359" s="1279"/>
      <c r="AGO2359" s="1279"/>
      <c r="AGP2359" s="1279"/>
      <c r="AGQ2359" s="1279"/>
      <c r="AGR2359" s="1279"/>
      <c r="AGS2359" s="1279"/>
      <c r="AGT2359" s="1279"/>
      <c r="AGU2359" s="1279"/>
      <c r="AGV2359" s="1279"/>
      <c r="AGW2359" s="1279"/>
      <c r="AGX2359" s="1279"/>
      <c r="AGY2359" s="1279"/>
      <c r="AGZ2359" s="1279"/>
      <c r="AHA2359" s="1279"/>
      <c r="AHB2359" s="1279"/>
      <c r="AHC2359" s="1279"/>
      <c r="AHD2359" s="1279"/>
      <c r="AHE2359" s="1279"/>
      <c r="AHF2359" s="1279"/>
      <c r="AHG2359" s="1279"/>
      <c r="AHH2359" s="1279"/>
      <c r="AHI2359" s="1279"/>
      <c r="AHJ2359" s="1279"/>
      <c r="AHK2359" s="1279"/>
      <c r="AHL2359" s="1279"/>
      <c r="AHM2359" s="1279"/>
      <c r="AHN2359" s="1279"/>
      <c r="AHO2359" s="1279"/>
      <c r="AHP2359" s="1279"/>
      <c r="AHQ2359" s="1279"/>
      <c r="AHR2359" s="1279"/>
      <c r="AHS2359" s="1279"/>
      <c r="AHT2359" s="1279"/>
      <c r="AHU2359" s="1279"/>
      <c r="AHV2359" s="1279"/>
      <c r="AHW2359" s="1279"/>
      <c r="AHX2359" s="1279"/>
      <c r="AHY2359" s="1279"/>
      <c r="AHZ2359" s="1279"/>
      <c r="AIA2359" s="1279"/>
      <c r="AIB2359" s="1279"/>
      <c r="AIC2359" s="1279"/>
      <c r="AID2359" s="1279"/>
      <c r="AIE2359" s="1279"/>
      <c r="AIF2359" s="1279"/>
      <c r="AIG2359" s="1279"/>
      <c r="AIH2359" s="1279"/>
      <c r="AII2359" s="1279"/>
      <c r="AIJ2359" s="1279"/>
      <c r="AIK2359" s="1279"/>
      <c r="AIL2359" s="1279"/>
      <c r="AIM2359" s="1279"/>
      <c r="AIN2359" s="1279"/>
      <c r="AIO2359" s="1279"/>
      <c r="AIP2359" s="1279"/>
      <c r="AIQ2359" s="1279"/>
      <c r="AIR2359" s="1279"/>
      <c r="AIS2359" s="1279"/>
      <c r="AIT2359" s="1279"/>
      <c r="AIU2359" s="1279"/>
      <c r="AIV2359" s="1279"/>
      <c r="AIW2359" s="1279"/>
      <c r="AIX2359" s="1279"/>
      <c r="AIY2359" s="1279"/>
      <c r="AIZ2359" s="1279"/>
      <c r="AJA2359" s="1279"/>
      <c r="AJB2359" s="1279"/>
      <c r="AJC2359" s="1279"/>
      <c r="AJD2359" s="1279"/>
      <c r="AJE2359" s="1279"/>
      <c r="AJF2359" s="1279"/>
      <c r="AJG2359" s="1279"/>
      <c r="AJH2359" s="1279"/>
      <c r="AJI2359" s="1279"/>
      <c r="AJJ2359" s="1279"/>
      <c r="AJK2359" s="1279"/>
      <c r="AJL2359" s="1279"/>
      <c r="AJM2359" s="1279"/>
      <c r="AJN2359" s="1279"/>
      <c r="AJO2359" s="1279"/>
      <c r="AJP2359" s="1279"/>
      <c r="AJQ2359" s="1279"/>
      <c r="AJR2359" s="1279"/>
      <c r="AJS2359" s="1279"/>
      <c r="AJT2359" s="1279"/>
      <c r="AJU2359" s="1279"/>
      <c r="AJV2359" s="1279"/>
      <c r="AJW2359" s="1279"/>
      <c r="AJX2359" s="1279"/>
      <c r="AJY2359" s="1279"/>
      <c r="AJZ2359" s="1279"/>
      <c r="AKA2359" s="1279"/>
      <c r="AKB2359" s="1279"/>
      <c r="AKC2359" s="1279"/>
      <c r="AKD2359" s="1279"/>
      <c r="AKE2359" s="1279"/>
      <c r="AKF2359" s="1279"/>
      <c r="AKG2359" s="1279"/>
      <c r="AKH2359" s="1279"/>
      <c r="AKI2359" s="1279"/>
      <c r="AKJ2359" s="1279"/>
      <c r="AKK2359" s="1279"/>
      <c r="AKL2359" s="1279"/>
      <c r="AKM2359" s="1279"/>
      <c r="AKN2359" s="1279"/>
      <c r="AKO2359" s="1279"/>
      <c r="AKP2359" s="1279"/>
      <c r="AKQ2359" s="1279"/>
      <c r="AKR2359" s="1279"/>
      <c r="AKS2359" s="1279"/>
      <c r="AKT2359" s="1279"/>
      <c r="AKU2359" s="1279"/>
      <c r="AKV2359" s="1279"/>
      <c r="AKW2359" s="1279"/>
      <c r="AKX2359" s="1279"/>
      <c r="AKY2359" s="1279"/>
      <c r="AKZ2359" s="1279"/>
      <c r="ALA2359" s="1279"/>
      <c r="ALB2359" s="1279"/>
      <c r="ALC2359" s="1279"/>
      <c r="ALD2359" s="1279"/>
      <c r="ALE2359" s="1279"/>
      <c r="ALF2359" s="1279"/>
      <c r="ALG2359" s="1279"/>
      <c r="ALH2359" s="1279"/>
      <c r="ALI2359" s="1279"/>
      <c r="ALJ2359" s="1279"/>
      <c r="ALK2359" s="1279"/>
      <c r="ALL2359" s="1279"/>
      <c r="ALM2359" s="1279"/>
      <c r="ALN2359" s="1279"/>
      <c r="ALO2359" s="1279"/>
      <c r="ALP2359" s="1279"/>
      <c r="ALQ2359" s="1279"/>
      <c r="ALR2359" s="1279"/>
      <c r="ALS2359" s="1279"/>
      <c r="ALT2359" s="1279"/>
      <c r="ALU2359" s="1279"/>
      <c r="ALV2359" s="1279"/>
      <c r="ALW2359" s="1279"/>
      <c r="ALX2359" s="1279"/>
      <c r="ALY2359" s="1279"/>
      <c r="ALZ2359" s="1279"/>
      <c r="AMA2359" s="1279"/>
      <c r="AMB2359" s="1279"/>
      <c r="AMC2359" s="1279"/>
      <c r="AMD2359" s="1279"/>
      <c r="AME2359" s="1279"/>
      <c r="AMF2359" s="1279"/>
      <c r="AMG2359" s="1279"/>
      <c r="AMH2359" s="1279"/>
      <c r="AMI2359" s="1279"/>
      <c r="AMJ2359" s="1279"/>
      <c r="AMK2359" s="1279"/>
      <c r="AML2359" s="1279"/>
      <c r="AMM2359" s="1279"/>
      <c r="AMN2359" s="1279"/>
      <c r="AMO2359" s="1279"/>
      <c r="AMP2359" s="1279"/>
      <c r="AMQ2359" s="1279"/>
      <c r="AMR2359" s="1279"/>
      <c r="AMS2359" s="1279"/>
      <c r="AMT2359" s="1279"/>
      <c r="AMU2359" s="1279"/>
      <c r="AMV2359" s="1279"/>
      <c r="AMW2359" s="1279"/>
      <c r="AMX2359" s="1279"/>
      <c r="AMY2359" s="1279"/>
      <c r="AMZ2359" s="1279"/>
      <c r="ANA2359" s="1279"/>
      <c r="ANB2359" s="1279"/>
      <c r="ANC2359" s="1279"/>
      <c r="AND2359" s="1279"/>
      <c r="ANE2359" s="1279"/>
      <c r="ANF2359" s="1279"/>
      <c r="ANG2359" s="1279"/>
      <c r="ANH2359" s="1279"/>
      <c r="ANI2359" s="1279"/>
      <c r="ANJ2359" s="1279"/>
      <c r="ANK2359" s="1279"/>
      <c r="ANL2359" s="1279"/>
      <c r="ANM2359" s="1279"/>
      <c r="ANN2359" s="1279"/>
      <c r="ANO2359" s="1279"/>
      <c r="ANP2359" s="1279"/>
      <c r="ANQ2359" s="1279"/>
      <c r="ANR2359" s="1279"/>
      <c r="ANS2359" s="1279"/>
      <c r="ANT2359" s="1279"/>
      <c r="ANU2359" s="1279"/>
      <c r="ANV2359" s="1279"/>
      <c r="ANW2359" s="1279"/>
      <c r="ANX2359" s="1279"/>
      <c r="ANY2359" s="1279"/>
      <c r="ANZ2359" s="1279"/>
      <c r="AOA2359" s="1279"/>
      <c r="AOB2359" s="1279"/>
      <c r="AOC2359" s="1279"/>
      <c r="AOD2359" s="1279"/>
      <c r="AOE2359" s="1279"/>
      <c r="AOF2359" s="1279"/>
      <c r="AOG2359" s="1279"/>
      <c r="AOH2359" s="1279"/>
      <c r="AOI2359" s="1279"/>
      <c r="AOJ2359" s="1279"/>
      <c r="AOK2359" s="1279"/>
      <c r="AOL2359" s="1279"/>
      <c r="AOM2359" s="1279"/>
      <c r="AON2359" s="1279"/>
      <c r="AOO2359" s="1279"/>
      <c r="AOP2359" s="1279"/>
      <c r="AOQ2359" s="1279"/>
      <c r="AOR2359" s="1279"/>
      <c r="AOS2359" s="1279"/>
      <c r="AOT2359" s="1279"/>
      <c r="AOU2359" s="1279"/>
      <c r="AOV2359" s="1279"/>
      <c r="AOW2359" s="1279"/>
      <c r="AOX2359" s="1279"/>
      <c r="AOY2359" s="1279"/>
      <c r="AOZ2359" s="1279"/>
      <c r="APA2359" s="1279"/>
      <c r="APB2359" s="1279"/>
      <c r="APC2359" s="1279"/>
      <c r="APD2359" s="1279"/>
      <c r="APE2359" s="1279"/>
      <c r="APF2359" s="1279"/>
      <c r="APG2359" s="1279"/>
      <c r="APH2359" s="1279"/>
      <c r="API2359" s="1279"/>
      <c r="APJ2359" s="1279"/>
      <c r="APK2359" s="1279"/>
      <c r="APL2359" s="1279"/>
      <c r="APM2359" s="1279"/>
      <c r="APN2359" s="1279"/>
      <c r="APO2359" s="1279"/>
      <c r="APP2359" s="1279"/>
      <c r="APQ2359" s="1279"/>
      <c r="APR2359" s="1279"/>
      <c r="APS2359" s="1279"/>
      <c r="APT2359" s="1279"/>
      <c r="APU2359" s="1279"/>
      <c r="APV2359" s="1279"/>
      <c r="APW2359" s="1279"/>
      <c r="APX2359" s="1279"/>
      <c r="APY2359" s="1279"/>
      <c r="APZ2359" s="1279"/>
      <c r="AQA2359" s="1279"/>
      <c r="AQB2359" s="1279"/>
      <c r="AQC2359" s="1279"/>
      <c r="AQD2359" s="1279"/>
      <c r="AQE2359" s="1279"/>
      <c r="AQF2359" s="1279"/>
      <c r="AQG2359" s="1279"/>
      <c r="AQH2359" s="1279"/>
      <c r="AQI2359" s="1279"/>
      <c r="AQJ2359" s="1279"/>
      <c r="AQK2359" s="1279"/>
      <c r="AQL2359" s="1279"/>
      <c r="AQM2359" s="1279"/>
      <c r="AQN2359" s="1279"/>
      <c r="AQO2359" s="1279"/>
      <c r="AQP2359" s="1279"/>
      <c r="AQQ2359" s="1279"/>
      <c r="AQR2359" s="1279"/>
      <c r="AQS2359" s="1279"/>
      <c r="AQT2359" s="1279"/>
      <c r="AQU2359" s="1279"/>
      <c r="AQV2359" s="1279"/>
      <c r="AQW2359" s="1279"/>
      <c r="AQX2359" s="1279"/>
      <c r="AQY2359" s="1279"/>
      <c r="AQZ2359" s="1279"/>
      <c r="ARA2359" s="1279"/>
      <c r="ARB2359" s="1279"/>
      <c r="ARC2359" s="1279"/>
      <c r="ARD2359" s="1279"/>
      <c r="ARE2359" s="1279"/>
      <c r="ARF2359" s="1279"/>
      <c r="ARG2359" s="1279"/>
      <c r="ARH2359" s="1279"/>
      <c r="ARI2359" s="1279"/>
      <c r="ARJ2359" s="1279"/>
      <c r="ARK2359" s="1279"/>
      <c r="ARL2359" s="1279"/>
      <c r="ARM2359" s="1279"/>
      <c r="ARN2359" s="1279"/>
      <c r="ARO2359" s="1279"/>
      <c r="ARP2359" s="1279"/>
      <c r="ARQ2359" s="1279"/>
      <c r="ARR2359" s="1279"/>
      <c r="ARS2359" s="1279"/>
      <c r="ART2359" s="1279"/>
      <c r="ARU2359" s="1279"/>
      <c r="ARV2359" s="1279"/>
      <c r="ARW2359" s="1279"/>
      <c r="ARX2359" s="1279"/>
      <c r="ARY2359" s="1279"/>
      <c r="ARZ2359" s="1279"/>
      <c r="ASA2359" s="1279"/>
      <c r="ASB2359" s="1279"/>
      <c r="ASC2359" s="1279"/>
      <c r="ASD2359" s="1279"/>
      <c r="ASE2359" s="1279"/>
      <c r="ASF2359" s="1279"/>
      <c r="ASG2359" s="1279"/>
      <c r="ASH2359" s="1279"/>
      <c r="ASI2359" s="1279"/>
      <c r="ASJ2359" s="1279"/>
      <c r="ASK2359" s="1279"/>
      <c r="ASL2359" s="1279"/>
      <c r="ASM2359" s="1279"/>
      <c r="ASN2359" s="1279"/>
      <c r="ASO2359" s="1279"/>
      <c r="ASP2359" s="1279"/>
      <c r="ASQ2359" s="1279"/>
      <c r="ASR2359" s="1279"/>
      <c r="ASS2359" s="1279"/>
      <c r="AST2359" s="1279"/>
      <c r="ASU2359" s="1279"/>
      <c r="ASV2359" s="1279"/>
      <c r="ASW2359" s="1279"/>
      <c r="ASX2359" s="1279"/>
      <c r="ASY2359" s="1279"/>
      <c r="ASZ2359" s="1279"/>
      <c r="ATA2359" s="1279"/>
      <c r="ATB2359" s="1279"/>
      <c r="ATC2359" s="1279"/>
      <c r="ATD2359" s="1279"/>
      <c r="ATE2359" s="1279"/>
      <c r="ATF2359" s="1279"/>
      <c r="ATG2359" s="1279"/>
      <c r="ATH2359" s="1279"/>
      <c r="ATI2359" s="1279"/>
      <c r="ATJ2359" s="1279"/>
      <c r="ATK2359" s="1279"/>
      <c r="ATL2359" s="1279"/>
      <c r="ATM2359" s="1279"/>
      <c r="ATN2359" s="1279"/>
      <c r="ATO2359" s="1279"/>
      <c r="ATP2359" s="1279"/>
      <c r="ATQ2359" s="1279"/>
      <c r="ATR2359" s="1279"/>
      <c r="ATS2359" s="1279"/>
      <c r="ATT2359" s="1279"/>
      <c r="ATU2359" s="1279"/>
      <c r="ATV2359" s="1279"/>
      <c r="ATW2359" s="1279"/>
      <c r="ATX2359" s="1279"/>
      <c r="ATY2359" s="1279"/>
      <c r="ATZ2359" s="1279"/>
      <c r="AUA2359" s="1279"/>
      <c r="AUB2359" s="1279"/>
      <c r="AUC2359" s="1279"/>
      <c r="AUD2359" s="1279"/>
      <c r="AUE2359" s="1279"/>
      <c r="AUF2359" s="1279"/>
      <c r="AUG2359" s="1279"/>
      <c r="AUH2359" s="1279"/>
      <c r="AUI2359" s="1279"/>
      <c r="AUJ2359" s="1279"/>
      <c r="AUK2359" s="1279"/>
      <c r="AUL2359" s="1279"/>
      <c r="AUM2359" s="1279"/>
      <c r="AUN2359" s="1279"/>
      <c r="AUO2359" s="1279"/>
      <c r="AUP2359" s="1279"/>
      <c r="AUQ2359" s="1279"/>
      <c r="AUR2359" s="1279"/>
      <c r="AUS2359" s="1279"/>
      <c r="AUT2359" s="1279"/>
      <c r="AUU2359" s="1279"/>
      <c r="AUV2359" s="1279"/>
      <c r="AUW2359" s="1279"/>
      <c r="AUX2359" s="1279"/>
      <c r="AUY2359" s="1279"/>
      <c r="AUZ2359" s="1279"/>
      <c r="AVA2359" s="1279"/>
      <c r="AVB2359" s="1279"/>
      <c r="AVC2359" s="1279"/>
      <c r="AVD2359" s="1279"/>
      <c r="AVE2359" s="1279"/>
      <c r="AVF2359" s="1279"/>
      <c r="AVG2359" s="1279"/>
      <c r="AVH2359" s="1279"/>
      <c r="AVI2359" s="1279"/>
      <c r="AVJ2359" s="1279"/>
      <c r="AVK2359" s="1279"/>
      <c r="AVL2359" s="1279"/>
      <c r="AVM2359" s="1279"/>
      <c r="AVN2359" s="1279"/>
      <c r="AVO2359" s="1279"/>
      <c r="AVP2359" s="1279"/>
      <c r="AVQ2359" s="1279"/>
      <c r="AVR2359" s="1279"/>
      <c r="AVS2359" s="1279"/>
      <c r="AVT2359" s="1279"/>
      <c r="AVU2359" s="1279"/>
      <c r="AVV2359" s="1279"/>
      <c r="AVW2359" s="1279"/>
      <c r="AVX2359" s="1279"/>
      <c r="AVY2359" s="1279"/>
      <c r="AVZ2359" s="1279"/>
      <c r="AWA2359" s="1279"/>
      <c r="AWB2359" s="1279"/>
      <c r="AWC2359" s="1279"/>
      <c r="AWD2359" s="1279"/>
      <c r="AWE2359" s="1279"/>
      <c r="AWF2359" s="1279"/>
      <c r="AWG2359" s="1279"/>
      <c r="AWH2359" s="1279"/>
      <c r="AWI2359" s="1279"/>
      <c r="AWJ2359" s="1279"/>
      <c r="AWK2359" s="1279"/>
      <c r="AWL2359" s="1279"/>
      <c r="AWM2359" s="1279"/>
      <c r="AWN2359" s="1279"/>
      <c r="AWO2359" s="1279"/>
      <c r="AWP2359" s="1279"/>
      <c r="AWQ2359" s="1279"/>
      <c r="AWR2359" s="1279"/>
      <c r="AWS2359" s="1279"/>
      <c r="AWT2359" s="1279"/>
      <c r="AWU2359" s="1279"/>
      <c r="AWV2359" s="1279"/>
      <c r="AWW2359" s="1279"/>
      <c r="AWX2359" s="1279"/>
      <c r="AWY2359" s="1279"/>
      <c r="AWZ2359" s="1279"/>
      <c r="AXA2359" s="1279"/>
      <c r="AXB2359" s="1279"/>
      <c r="AXC2359" s="1279"/>
      <c r="AXD2359" s="1279"/>
      <c r="AXE2359" s="1279"/>
      <c r="AXF2359" s="1279"/>
      <c r="AXG2359" s="1279"/>
      <c r="AXH2359" s="1279"/>
      <c r="AXI2359" s="1279"/>
      <c r="AXJ2359" s="1279"/>
      <c r="AXK2359" s="1279"/>
      <c r="AXL2359" s="1279"/>
      <c r="AXM2359" s="1279"/>
      <c r="AXN2359" s="1279"/>
      <c r="AXO2359" s="1279"/>
      <c r="AXP2359" s="1279"/>
      <c r="AXQ2359" s="1279"/>
      <c r="AXR2359" s="1279"/>
      <c r="AXS2359" s="1279"/>
      <c r="AXT2359" s="1279"/>
      <c r="AXU2359" s="1279"/>
      <c r="AXV2359" s="1279"/>
      <c r="AXW2359" s="1279"/>
      <c r="AXX2359" s="1279"/>
      <c r="AXY2359" s="1279"/>
      <c r="AXZ2359" s="1279"/>
      <c r="AYA2359" s="1279"/>
      <c r="AYB2359" s="1279"/>
      <c r="AYC2359" s="1279"/>
      <c r="AYD2359" s="1279"/>
      <c r="AYE2359" s="1279"/>
      <c r="AYF2359" s="1279"/>
      <c r="AYG2359" s="1279"/>
      <c r="AYH2359" s="1279"/>
      <c r="AYI2359" s="1279"/>
      <c r="AYJ2359" s="1279"/>
      <c r="AYK2359" s="1279"/>
      <c r="AYL2359" s="1279"/>
      <c r="AYM2359" s="1279"/>
      <c r="AYN2359" s="1279"/>
      <c r="AYO2359" s="1279"/>
      <c r="AYP2359" s="1279"/>
      <c r="AYQ2359" s="1279"/>
      <c r="AYR2359" s="1279"/>
      <c r="AYS2359" s="1279"/>
      <c r="AYT2359" s="1279"/>
      <c r="AYU2359" s="1279"/>
      <c r="AYV2359" s="1279"/>
      <c r="AYW2359" s="1279"/>
      <c r="AYX2359" s="1279"/>
      <c r="AYY2359" s="1279"/>
      <c r="AYZ2359" s="1279"/>
      <c r="AZA2359" s="1279"/>
      <c r="AZB2359" s="1279"/>
      <c r="AZC2359" s="1279"/>
      <c r="AZD2359" s="1279"/>
      <c r="AZE2359" s="1279"/>
      <c r="AZF2359" s="1279"/>
      <c r="AZG2359" s="1279"/>
      <c r="AZH2359" s="1279"/>
      <c r="AZI2359" s="1279"/>
      <c r="AZJ2359" s="1279"/>
      <c r="AZK2359" s="1279"/>
      <c r="AZL2359" s="1279"/>
      <c r="AZM2359" s="1279"/>
      <c r="AZN2359" s="1279"/>
      <c r="AZO2359" s="1279"/>
      <c r="AZP2359" s="1279"/>
      <c r="AZQ2359" s="1279"/>
      <c r="AZR2359" s="1279"/>
      <c r="AZS2359" s="1279"/>
      <c r="AZT2359" s="1279"/>
      <c r="AZU2359" s="1279"/>
      <c r="AZV2359" s="1279"/>
      <c r="AZW2359" s="1279"/>
      <c r="AZX2359" s="1279"/>
      <c r="AZY2359" s="1279"/>
      <c r="AZZ2359" s="1279"/>
      <c r="BAA2359" s="1279"/>
      <c r="BAB2359" s="1279"/>
      <c r="BAC2359" s="1279"/>
      <c r="BAD2359" s="1279"/>
      <c r="BAE2359" s="1279"/>
      <c r="BAF2359" s="1279"/>
      <c r="BAG2359" s="1279"/>
      <c r="BAH2359" s="1279"/>
      <c r="BAI2359" s="1279"/>
      <c r="BAJ2359" s="1279"/>
      <c r="BAK2359" s="1279"/>
      <c r="BAL2359" s="1279"/>
      <c r="BAM2359" s="1279"/>
      <c r="BAN2359" s="1279"/>
      <c r="BAO2359" s="1279"/>
      <c r="BAP2359" s="1279"/>
      <c r="BAQ2359" s="1279"/>
      <c r="BAR2359" s="1279"/>
      <c r="BAS2359" s="1279"/>
      <c r="BAT2359" s="1279"/>
      <c r="BAU2359" s="1279"/>
      <c r="BAV2359" s="1279"/>
      <c r="BAW2359" s="1279"/>
      <c r="BAX2359" s="1279"/>
      <c r="BAY2359" s="1279"/>
      <c r="BAZ2359" s="1279"/>
      <c r="BBA2359" s="1279"/>
      <c r="BBB2359" s="1279"/>
      <c r="BBC2359" s="1279"/>
      <c r="BBD2359" s="1279"/>
      <c r="BBE2359" s="1279"/>
      <c r="BBF2359" s="1279"/>
      <c r="BBG2359" s="1279"/>
      <c r="BBH2359" s="1279"/>
      <c r="BBI2359" s="1279"/>
      <c r="BBJ2359" s="1279"/>
      <c r="BBK2359" s="1279"/>
      <c r="BBL2359" s="1279"/>
      <c r="BBM2359" s="1279"/>
      <c r="BBN2359" s="1279"/>
      <c r="BBO2359" s="1279"/>
      <c r="BBP2359" s="1279"/>
      <c r="BBQ2359" s="1279"/>
      <c r="BBR2359" s="1279"/>
      <c r="BBS2359" s="1279"/>
      <c r="BBT2359" s="1279"/>
      <c r="BBU2359" s="1279"/>
      <c r="BBV2359" s="1279"/>
      <c r="BBW2359" s="1279"/>
      <c r="BBX2359" s="1279"/>
      <c r="BBY2359" s="1279"/>
      <c r="BBZ2359" s="1279"/>
      <c r="BCA2359" s="1279"/>
      <c r="BCB2359" s="1279"/>
      <c r="BCC2359" s="1279"/>
      <c r="BCD2359" s="1279"/>
      <c r="BCE2359" s="1279"/>
      <c r="BCF2359" s="1279"/>
      <c r="BCG2359" s="1279"/>
      <c r="BCH2359" s="1279"/>
      <c r="BCI2359" s="1279"/>
      <c r="BCJ2359" s="1279"/>
      <c r="BCK2359" s="1279"/>
      <c r="BCL2359" s="1279"/>
      <c r="BCM2359" s="1279"/>
      <c r="BCN2359" s="1279"/>
      <c r="BCO2359" s="1279"/>
      <c r="BCP2359" s="1279"/>
      <c r="BCQ2359" s="1279"/>
      <c r="BCR2359" s="1279"/>
      <c r="BCS2359" s="1279"/>
      <c r="BCT2359" s="1279"/>
      <c r="BCU2359" s="1279"/>
      <c r="BCV2359" s="1279"/>
      <c r="BCW2359" s="1279"/>
      <c r="BCX2359" s="1279"/>
      <c r="BCY2359" s="1279"/>
      <c r="BCZ2359" s="1279"/>
      <c r="BDA2359" s="1279"/>
      <c r="BDB2359" s="1279"/>
      <c r="BDC2359" s="1279"/>
      <c r="BDD2359" s="1279"/>
      <c r="BDE2359" s="1279"/>
      <c r="BDF2359" s="1279"/>
      <c r="BDG2359" s="1279"/>
      <c r="BDH2359" s="1279"/>
      <c r="BDI2359" s="1279"/>
      <c r="BDJ2359" s="1279"/>
      <c r="BDK2359" s="1279"/>
      <c r="BDL2359" s="1279"/>
      <c r="BDM2359" s="1279"/>
      <c r="BDN2359" s="1279"/>
      <c r="BDO2359" s="1279"/>
      <c r="BDP2359" s="1279"/>
      <c r="BDQ2359" s="1279"/>
      <c r="BDR2359" s="1279"/>
      <c r="BDS2359" s="1279"/>
      <c r="BDT2359" s="1279"/>
      <c r="BDU2359" s="1279"/>
      <c r="BDV2359" s="1279"/>
      <c r="BDW2359" s="1279"/>
      <c r="BDX2359" s="1279"/>
      <c r="BDY2359" s="1279"/>
      <c r="BDZ2359" s="1279"/>
      <c r="BEA2359" s="1279"/>
      <c r="BEB2359" s="1279"/>
      <c r="BEC2359" s="1279"/>
      <c r="BED2359" s="1279"/>
      <c r="BEE2359" s="1279"/>
      <c r="BEF2359" s="1279"/>
      <c r="BEG2359" s="1279"/>
      <c r="BEH2359" s="1279"/>
      <c r="BEI2359" s="1279"/>
      <c r="BEJ2359" s="1279"/>
      <c r="BEK2359" s="1279"/>
      <c r="BEL2359" s="1279"/>
      <c r="BEM2359" s="1279"/>
      <c r="BEN2359" s="1279"/>
      <c r="BEO2359" s="1279"/>
      <c r="BEP2359" s="1279"/>
      <c r="BEQ2359" s="1279"/>
      <c r="BER2359" s="1279"/>
      <c r="BES2359" s="1279"/>
      <c r="BET2359" s="1279"/>
      <c r="BEU2359" s="1279"/>
      <c r="BEV2359" s="1279"/>
      <c r="BEW2359" s="1279"/>
      <c r="BEX2359" s="1279"/>
      <c r="BEY2359" s="1279"/>
      <c r="BEZ2359" s="1279"/>
      <c r="BFA2359" s="1279"/>
      <c r="BFB2359" s="1279"/>
      <c r="BFC2359" s="1279"/>
      <c r="BFD2359" s="1279"/>
      <c r="BFE2359" s="1279"/>
      <c r="BFF2359" s="1279"/>
      <c r="BFG2359" s="1279"/>
      <c r="BFH2359" s="1279"/>
      <c r="BFI2359" s="1279"/>
      <c r="BFJ2359" s="1279"/>
      <c r="BFK2359" s="1279"/>
      <c r="BFL2359" s="1279"/>
      <c r="BFM2359" s="1279"/>
      <c r="BFN2359" s="1279"/>
      <c r="BFO2359" s="1279"/>
      <c r="BFP2359" s="1279"/>
      <c r="BFQ2359" s="1279"/>
      <c r="BFR2359" s="1279"/>
      <c r="BFS2359" s="1279"/>
      <c r="BFT2359" s="1279"/>
      <c r="BFU2359" s="1279"/>
      <c r="BFV2359" s="1279"/>
      <c r="BFW2359" s="1279"/>
      <c r="BFX2359" s="1279"/>
      <c r="BFY2359" s="1279"/>
      <c r="BFZ2359" s="1279"/>
      <c r="BGA2359" s="1279"/>
      <c r="BGB2359" s="1279"/>
      <c r="BGC2359" s="1279"/>
      <c r="BGD2359" s="1279"/>
      <c r="BGE2359" s="1279"/>
      <c r="BGF2359" s="1279"/>
      <c r="BGG2359" s="1279"/>
      <c r="BGH2359" s="1279"/>
      <c r="BGI2359" s="1279"/>
      <c r="BGJ2359" s="1279"/>
      <c r="BGK2359" s="1279"/>
      <c r="BGL2359" s="1279"/>
      <c r="BGM2359" s="1279"/>
      <c r="BGN2359" s="1279"/>
      <c r="BGO2359" s="1279"/>
      <c r="BGP2359" s="1279"/>
      <c r="BGQ2359" s="1279"/>
      <c r="BGR2359" s="1279"/>
      <c r="BGS2359" s="1279"/>
      <c r="BGT2359" s="1279"/>
      <c r="BGU2359" s="1279"/>
      <c r="BGV2359" s="1279"/>
      <c r="BGW2359" s="1279"/>
      <c r="BGX2359" s="1279"/>
      <c r="BGY2359" s="1279"/>
      <c r="BGZ2359" s="1279"/>
      <c r="BHA2359" s="1279"/>
      <c r="BHB2359" s="1279"/>
      <c r="BHC2359" s="1279"/>
      <c r="BHD2359" s="1279"/>
      <c r="BHE2359" s="1279"/>
      <c r="BHF2359" s="1279"/>
      <c r="BHG2359" s="1279"/>
      <c r="BHH2359" s="1279"/>
      <c r="BHI2359" s="1279"/>
      <c r="BHJ2359" s="1279"/>
      <c r="BHK2359" s="1279"/>
      <c r="BHL2359" s="1279"/>
      <c r="BHM2359" s="1279"/>
      <c r="BHN2359" s="1279"/>
      <c r="BHO2359" s="1279"/>
      <c r="BHP2359" s="1279"/>
      <c r="BHQ2359" s="1279"/>
      <c r="BHR2359" s="1279"/>
      <c r="BHS2359" s="1279"/>
      <c r="BHT2359" s="1279"/>
      <c r="BHU2359" s="1279"/>
      <c r="BHV2359" s="1279"/>
      <c r="BHW2359" s="1279"/>
      <c r="BHX2359" s="1279"/>
      <c r="BHY2359" s="1279"/>
      <c r="BHZ2359" s="1279"/>
      <c r="BIA2359" s="1279"/>
      <c r="BIB2359" s="1279"/>
      <c r="BIC2359" s="1279"/>
      <c r="BID2359" s="1279"/>
      <c r="BIE2359" s="1279"/>
      <c r="BIF2359" s="1279"/>
      <c r="BIG2359" s="1279"/>
      <c r="BIH2359" s="1279"/>
      <c r="BII2359" s="1279"/>
      <c r="BIJ2359" s="1279"/>
      <c r="BIK2359" s="1279"/>
      <c r="BIL2359" s="1279"/>
      <c r="BIM2359" s="1279"/>
      <c r="BIN2359" s="1279"/>
      <c r="BIO2359" s="1279"/>
      <c r="BIP2359" s="1279"/>
      <c r="BIQ2359" s="1279"/>
      <c r="BIR2359" s="1279"/>
      <c r="BIS2359" s="1279"/>
      <c r="BIT2359" s="1279"/>
      <c r="BIU2359" s="1279"/>
      <c r="BIV2359" s="1279"/>
      <c r="BIW2359" s="1279"/>
      <c r="BIX2359" s="1279"/>
      <c r="BIY2359" s="1279"/>
      <c r="BIZ2359" s="1279"/>
      <c r="BJA2359" s="1279"/>
      <c r="BJB2359" s="1279"/>
      <c r="BJC2359" s="1279"/>
      <c r="BJD2359" s="1279"/>
      <c r="BJE2359" s="1279"/>
      <c r="BJF2359" s="1279"/>
      <c r="BJG2359" s="1279"/>
      <c r="BJH2359" s="1279"/>
      <c r="BJI2359" s="1279"/>
      <c r="BJJ2359" s="1279"/>
      <c r="BJK2359" s="1279"/>
      <c r="BJL2359" s="1279"/>
      <c r="BJM2359" s="1279"/>
      <c r="BJN2359" s="1279"/>
      <c r="BJO2359" s="1279"/>
      <c r="BJP2359" s="1279"/>
      <c r="BJQ2359" s="1279"/>
      <c r="BJR2359" s="1279"/>
      <c r="BJS2359" s="1279"/>
      <c r="BJT2359" s="1279"/>
      <c r="BJU2359" s="1279"/>
      <c r="BJV2359" s="1279"/>
      <c r="BJW2359" s="1279"/>
      <c r="BJX2359" s="1279"/>
      <c r="BJY2359" s="1279"/>
      <c r="BJZ2359" s="1279"/>
      <c r="BKA2359" s="1279"/>
      <c r="BKB2359" s="1279"/>
      <c r="BKC2359" s="1279"/>
      <c r="BKD2359" s="1279"/>
      <c r="BKE2359" s="1279"/>
      <c r="BKF2359" s="1279"/>
      <c r="BKG2359" s="1279"/>
      <c r="BKH2359" s="1279"/>
      <c r="BKI2359" s="1279"/>
      <c r="BKJ2359" s="1279"/>
      <c r="BKK2359" s="1279"/>
      <c r="BKL2359" s="1279"/>
      <c r="BKM2359" s="1279"/>
      <c r="BKN2359" s="1279"/>
      <c r="BKO2359" s="1279"/>
      <c r="BKP2359" s="1279"/>
      <c r="BKQ2359" s="1279"/>
      <c r="BKR2359" s="1279"/>
      <c r="BKS2359" s="1279"/>
      <c r="BKT2359" s="1279"/>
      <c r="BKU2359" s="1279"/>
      <c r="BKV2359" s="1279"/>
      <c r="BKW2359" s="1279"/>
      <c r="BKX2359" s="1279"/>
      <c r="BKY2359" s="1279"/>
      <c r="BKZ2359" s="1279"/>
      <c r="BLA2359" s="1279"/>
      <c r="BLB2359" s="1279"/>
      <c r="BLC2359" s="1279"/>
      <c r="BLD2359" s="1279"/>
      <c r="BLE2359" s="1279"/>
      <c r="BLF2359" s="1279"/>
      <c r="BLG2359" s="1279"/>
      <c r="BLH2359" s="1279"/>
      <c r="BLI2359" s="1279"/>
      <c r="BLJ2359" s="1279"/>
      <c r="BLK2359" s="1279"/>
      <c r="BLL2359" s="1279"/>
      <c r="BLM2359" s="1279"/>
      <c r="BLN2359" s="1279"/>
      <c r="BLO2359" s="1279"/>
      <c r="BLP2359" s="1279"/>
      <c r="BLQ2359" s="1279"/>
      <c r="BLR2359" s="1279"/>
      <c r="BLS2359" s="1279"/>
      <c r="BLT2359" s="1279"/>
      <c r="BLU2359" s="1279"/>
      <c r="BLV2359" s="1279"/>
      <c r="BLW2359" s="1279"/>
      <c r="BLX2359" s="1279"/>
      <c r="BLY2359" s="1279"/>
      <c r="BLZ2359" s="1279"/>
      <c r="BMA2359" s="1279"/>
      <c r="BMB2359" s="1279"/>
      <c r="BMC2359" s="1279"/>
      <c r="BMD2359" s="1279"/>
      <c r="BME2359" s="1279"/>
      <c r="BMF2359" s="1279"/>
      <c r="BMG2359" s="1279"/>
      <c r="BMH2359" s="1279"/>
      <c r="BMI2359" s="1279"/>
      <c r="BMJ2359" s="1279"/>
      <c r="BMK2359" s="1279"/>
      <c r="BML2359" s="1279"/>
      <c r="BMM2359" s="1279"/>
      <c r="BMN2359" s="1279"/>
      <c r="BMO2359" s="1279"/>
      <c r="BMP2359" s="1279"/>
      <c r="BMQ2359" s="1279"/>
      <c r="BMR2359" s="1279"/>
      <c r="BMS2359" s="1279"/>
      <c r="BMT2359" s="1279"/>
      <c r="BMU2359" s="1279"/>
      <c r="BMV2359" s="1279"/>
      <c r="BMW2359" s="1279"/>
      <c r="BMX2359" s="1279"/>
      <c r="BMY2359" s="1279"/>
      <c r="BMZ2359" s="1279"/>
      <c r="BNA2359" s="1279"/>
      <c r="BNB2359" s="1279"/>
      <c r="BNC2359" s="1279"/>
      <c r="BND2359" s="1279"/>
      <c r="BNE2359" s="1279"/>
      <c r="BNF2359" s="1279"/>
      <c r="BNG2359" s="1279"/>
      <c r="BNH2359" s="1279"/>
      <c r="BNI2359" s="1279"/>
      <c r="BNJ2359" s="1279"/>
      <c r="BNK2359" s="1279"/>
      <c r="BNL2359" s="1279"/>
      <c r="BNM2359" s="1279"/>
      <c r="BNN2359" s="1279"/>
      <c r="BNO2359" s="1279"/>
      <c r="BNP2359" s="1279"/>
      <c r="BNQ2359" s="1279"/>
      <c r="BNR2359" s="1279"/>
      <c r="BNS2359" s="1279"/>
      <c r="BNT2359" s="1279"/>
      <c r="BNU2359" s="1279"/>
      <c r="BNV2359" s="1279"/>
      <c r="BNW2359" s="1279"/>
      <c r="BNX2359" s="1279"/>
      <c r="BNY2359" s="1279"/>
      <c r="BNZ2359" s="1279"/>
      <c r="BOA2359" s="1279"/>
      <c r="BOB2359" s="1279"/>
      <c r="BOC2359" s="1279"/>
      <c r="BOD2359" s="1279"/>
      <c r="BOE2359" s="1279"/>
      <c r="BOF2359" s="1279"/>
      <c r="BOG2359" s="1279"/>
      <c r="BOH2359" s="1279"/>
      <c r="BOI2359" s="1279"/>
      <c r="BOJ2359" s="1279"/>
      <c r="BOK2359" s="1279"/>
      <c r="BOL2359" s="1279"/>
      <c r="BOM2359" s="1279"/>
      <c r="BON2359" s="1279"/>
      <c r="BOO2359" s="1279"/>
      <c r="BOP2359" s="1279"/>
      <c r="BOQ2359" s="1279"/>
      <c r="BOR2359" s="1279"/>
      <c r="BOS2359" s="1279"/>
      <c r="BOT2359" s="1279"/>
      <c r="BOU2359" s="1279"/>
      <c r="BOV2359" s="1279"/>
      <c r="BOW2359" s="1279"/>
      <c r="BOX2359" s="1279"/>
      <c r="BOY2359" s="1279"/>
      <c r="BOZ2359" s="1279"/>
      <c r="BPA2359" s="1279"/>
      <c r="BPB2359" s="1279"/>
      <c r="BPC2359" s="1279"/>
      <c r="BPD2359" s="1279"/>
      <c r="BPE2359" s="1279"/>
      <c r="BPF2359" s="1279"/>
      <c r="BPG2359" s="1279"/>
      <c r="BPH2359" s="1279"/>
      <c r="BPI2359" s="1279"/>
      <c r="BPJ2359" s="1279"/>
      <c r="BPK2359" s="1279"/>
      <c r="BPL2359" s="1279"/>
      <c r="BPM2359" s="1279"/>
      <c r="BPN2359" s="1279"/>
      <c r="BPO2359" s="1279"/>
      <c r="BPP2359" s="1279"/>
      <c r="BPQ2359" s="1279"/>
      <c r="BPR2359" s="1279"/>
      <c r="BPS2359" s="1279"/>
      <c r="BPT2359" s="1279"/>
      <c r="BPU2359" s="1279"/>
      <c r="BPV2359" s="1279"/>
      <c r="BPW2359" s="1279"/>
      <c r="BPX2359" s="1279"/>
      <c r="BPY2359" s="1279"/>
      <c r="BPZ2359" s="1279"/>
      <c r="BQA2359" s="1279"/>
      <c r="BQB2359" s="1279"/>
      <c r="BQC2359" s="1279"/>
      <c r="BQD2359" s="1279"/>
      <c r="BQE2359" s="1279"/>
      <c r="BQF2359" s="1279"/>
      <c r="BQG2359" s="1279"/>
      <c r="BQH2359" s="1279"/>
      <c r="BQI2359" s="1279"/>
      <c r="BQJ2359" s="1279"/>
      <c r="BQK2359" s="1279"/>
      <c r="BQL2359" s="1279"/>
      <c r="BQM2359" s="1279"/>
      <c r="BQN2359" s="1279"/>
      <c r="BQO2359" s="1279"/>
      <c r="BQP2359" s="1279"/>
      <c r="BQQ2359" s="1279"/>
      <c r="BQR2359" s="1279"/>
      <c r="BQS2359" s="1279"/>
      <c r="BQT2359" s="1279"/>
      <c r="BQU2359" s="1279"/>
      <c r="BQV2359" s="1279"/>
      <c r="BQW2359" s="1279"/>
      <c r="BQX2359" s="1279"/>
      <c r="BQY2359" s="1279"/>
      <c r="BQZ2359" s="1279"/>
      <c r="BRA2359" s="1279"/>
      <c r="BRB2359" s="1279"/>
      <c r="BRC2359" s="1279"/>
      <c r="BRD2359" s="1279"/>
      <c r="BRE2359" s="1279"/>
      <c r="BRF2359" s="1279"/>
      <c r="BRG2359" s="1279"/>
      <c r="BRH2359" s="1279"/>
      <c r="BRI2359" s="1279"/>
      <c r="BRJ2359" s="1279"/>
      <c r="BRK2359" s="1279"/>
      <c r="BRL2359" s="1279"/>
      <c r="BRM2359" s="1279"/>
      <c r="BRN2359" s="1279"/>
      <c r="BRO2359" s="1279"/>
      <c r="BRP2359" s="1279"/>
      <c r="BRQ2359" s="1279"/>
      <c r="BRR2359" s="1279"/>
      <c r="BRS2359" s="1279"/>
      <c r="BRT2359" s="1279"/>
      <c r="BRU2359" s="1279"/>
      <c r="BRV2359" s="1279"/>
      <c r="BRW2359" s="1279"/>
      <c r="BRX2359" s="1279"/>
      <c r="BRY2359" s="1279"/>
      <c r="BRZ2359" s="1279"/>
      <c r="BSA2359" s="1279"/>
      <c r="BSB2359" s="1279"/>
      <c r="BSC2359" s="1279"/>
      <c r="BSD2359" s="1279"/>
      <c r="BSE2359" s="1279"/>
      <c r="BSF2359" s="1279"/>
      <c r="BSG2359" s="1279"/>
      <c r="BSH2359" s="1279"/>
      <c r="BSI2359" s="1279"/>
      <c r="BSJ2359" s="1279"/>
      <c r="BSK2359" s="1279"/>
      <c r="BSL2359" s="1279"/>
      <c r="BSM2359" s="1279"/>
      <c r="BSN2359" s="1279"/>
      <c r="BSO2359" s="1279"/>
      <c r="BSP2359" s="1279"/>
      <c r="BSQ2359" s="1279"/>
      <c r="BSR2359" s="1279"/>
      <c r="BSS2359" s="1279"/>
      <c r="BST2359" s="1279"/>
      <c r="BSU2359" s="1279"/>
      <c r="BSV2359" s="1279"/>
      <c r="BSW2359" s="1279"/>
      <c r="BSX2359" s="1279"/>
      <c r="BSY2359" s="1279"/>
      <c r="BSZ2359" s="1279"/>
      <c r="BTA2359" s="1279"/>
      <c r="BTB2359" s="1279"/>
      <c r="BTC2359" s="1279"/>
      <c r="BTD2359" s="1279"/>
      <c r="BTE2359" s="1279"/>
      <c r="BTF2359" s="1279"/>
      <c r="BTG2359" s="1279"/>
      <c r="BTH2359" s="1279"/>
      <c r="BTI2359" s="1279"/>
      <c r="BTJ2359" s="1279"/>
      <c r="BTK2359" s="1279"/>
      <c r="BTL2359" s="1279"/>
      <c r="BTM2359" s="1279"/>
      <c r="BTN2359" s="1279"/>
      <c r="BTO2359" s="1279"/>
      <c r="BTP2359" s="1279"/>
      <c r="BTQ2359" s="1279"/>
      <c r="BTR2359" s="1279"/>
      <c r="BTS2359" s="1279"/>
      <c r="BTT2359" s="1279"/>
      <c r="BTU2359" s="1279"/>
      <c r="BTV2359" s="1279"/>
      <c r="BTW2359" s="1279"/>
      <c r="BTX2359" s="1279"/>
      <c r="BTY2359" s="1279"/>
      <c r="BTZ2359" s="1279"/>
      <c r="BUA2359" s="1279"/>
      <c r="BUB2359" s="1279"/>
      <c r="BUC2359" s="1279"/>
      <c r="BUD2359" s="1279"/>
      <c r="BUE2359" s="1279"/>
      <c r="BUF2359" s="1279"/>
      <c r="BUG2359" s="1279"/>
      <c r="BUH2359" s="1279"/>
      <c r="BUI2359" s="1279"/>
      <c r="BUJ2359" s="1279"/>
      <c r="BUK2359" s="1279"/>
      <c r="BUL2359" s="1279"/>
      <c r="BUM2359" s="1279"/>
      <c r="BUN2359" s="1279"/>
      <c r="BUO2359" s="1279"/>
      <c r="BUP2359" s="1279"/>
      <c r="BUQ2359" s="1279"/>
      <c r="BUR2359" s="1279"/>
      <c r="BUS2359" s="1279"/>
      <c r="BUT2359" s="1279"/>
      <c r="BUU2359" s="1279"/>
      <c r="BUV2359" s="1279"/>
      <c r="BUW2359" s="1279"/>
      <c r="BUX2359" s="1279"/>
      <c r="BUY2359" s="1279"/>
      <c r="BUZ2359" s="1279"/>
      <c r="BVA2359" s="1279"/>
      <c r="BVB2359" s="1279"/>
      <c r="BVC2359" s="1279"/>
      <c r="BVD2359" s="1279"/>
      <c r="BVE2359" s="1279"/>
      <c r="BVF2359" s="1279"/>
      <c r="BVG2359" s="1279"/>
      <c r="BVH2359" s="1279"/>
      <c r="BVI2359" s="1279"/>
      <c r="BVJ2359" s="1279"/>
      <c r="BVK2359" s="1279"/>
      <c r="BVL2359" s="1279"/>
      <c r="BVM2359" s="1279"/>
      <c r="BVN2359" s="1279"/>
      <c r="BVO2359" s="1279"/>
      <c r="BVP2359" s="1279"/>
      <c r="BVQ2359" s="1279"/>
      <c r="BVR2359" s="1279"/>
      <c r="BVS2359" s="1279"/>
      <c r="BVT2359" s="1279"/>
      <c r="BVU2359" s="1279"/>
      <c r="BVV2359" s="1279"/>
      <c r="BVW2359" s="1279"/>
      <c r="BVX2359" s="1279"/>
      <c r="BVY2359" s="1279"/>
      <c r="BVZ2359" s="1279"/>
      <c r="BWA2359" s="1279"/>
      <c r="BWB2359" s="1279"/>
      <c r="BWC2359" s="1279"/>
      <c r="BWD2359" s="1279"/>
      <c r="BWE2359" s="1279"/>
      <c r="BWF2359" s="1279"/>
      <c r="BWG2359" s="1279"/>
      <c r="BWH2359" s="1279"/>
      <c r="BWI2359" s="1279"/>
      <c r="BWJ2359" s="1279"/>
      <c r="BWK2359" s="1279"/>
      <c r="BWL2359" s="1279"/>
      <c r="BWM2359" s="1279"/>
      <c r="BWN2359" s="1279"/>
      <c r="BWO2359" s="1279"/>
      <c r="BWP2359" s="1279"/>
      <c r="BWQ2359" s="1279"/>
      <c r="BWR2359" s="1279"/>
      <c r="BWS2359" s="1279"/>
      <c r="BWT2359" s="1279"/>
      <c r="BWU2359" s="1279"/>
      <c r="BWV2359" s="1279"/>
      <c r="BWW2359" s="1279"/>
      <c r="BWX2359" s="1279"/>
      <c r="BWY2359" s="1279"/>
      <c r="BWZ2359" s="1279"/>
      <c r="BXA2359" s="1279"/>
      <c r="BXB2359" s="1279"/>
      <c r="BXC2359" s="1279"/>
      <c r="BXD2359" s="1279"/>
      <c r="BXE2359" s="1279"/>
      <c r="BXF2359" s="1279"/>
      <c r="BXG2359" s="1279"/>
      <c r="BXH2359" s="1279"/>
      <c r="BXI2359" s="1279"/>
      <c r="BXJ2359" s="1279"/>
      <c r="BXK2359" s="1279"/>
      <c r="BXL2359" s="1279"/>
      <c r="BXM2359" s="1279"/>
      <c r="BXN2359" s="1279"/>
      <c r="BXO2359" s="1279"/>
      <c r="BXP2359" s="1279"/>
      <c r="BXQ2359" s="1279"/>
      <c r="BXR2359" s="1279"/>
      <c r="BXS2359" s="1279"/>
      <c r="BXT2359" s="1279"/>
      <c r="BXU2359" s="1279"/>
      <c r="BXV2359" s="1279"/>
      <c r="BXW2359" s="1279"/>
      <c r="BXX2359" s="1279"/>
      <c r="BXY2359" s="1279"/>
      <c r="BXZ2359" s="1279"/>
      <c r="BYA2359" s="1279"/>
      <c r="BYB2359" s="1279"/>
      <c r="BYC2359" s="1279"/>
      <c r="BYD2359" s="1279"/>
      <c r="BYE2359" s="1279"/>
      <c r="BYF2359" s="1279"/>
      <c r="BYG2359" s="1279"/>
      <c r="BYH2359" s="1279"/>
      <c r="BYI2359" s="1279"/>
      <c r="BYJ2359" s="1279"/>
      <c r="BYK2359" s="1279"/>
      <c r="BYL2359" s="1279"/>
      <c r="BYM2359" s="1279"/>
      <c r="BYN2359" s="1279"/>
      <c r="BYO2359" s="1279"/>
      <c r="BYP2359" s="1279"/>
      <c r="BYQ2359" s="1279"/>
      <c r="BYR2359" s="1279"/>
      <c r="BYS2359" s="1279"/>
      <c r="BYT2359" s="1279"/>
      <c r="BYU2359" s="1279"/>
      <c r="BYV2359" s="1279"/>
      <c r="BYW2359" s="1279"/>
      <c r="BYX2359" s="1279"/>
      <c r="BYY2359" s="1279"/>
      <c r="BYZ2359" s="1279"/>
      <c r="BZA2359" s="1279"/>
      <c r="BZB2359" s="1279"/>
      <c r="BZC2359" s="1279"/>
      <c r="BZD2359" s="1279"/>
      <c r="BZE2359" s="1279"/>
      <c r="BZF2359" s="1279"/>
      <c r="BZG2359" s="1279"/>
      <c r="BZH2359" s="1279"/>
      <c r="BZI2359" s="1279"/>
      <c r="BZJ2359" s="1279"/>
      <c r="BZK2359" s="1279"/>
      <c r="BZL2359" s="1279"/>
      <c r="BZM2359" s="1279"/>
      <c r="BZN2359" s="1279"/>
      <c r="BZO2359" s="1279"/>
      <c r="BZP2359" s="1279"/>
      <c r="BZQ2359" s="1279"/>
      <c r="BZR2359" s="1279"/>
      <c r="BZS2359" s="1279"/>
      <c r="BZT2359" s="1279"/>
      <c r="BZU2359" s="1279"/>
      <c r="BZV2359" s="1279"/>
      <c r="BZW2359" s="1279"/>
      <c r="BZX2359" s="1279"/>
      <c r="BZY2359" s="1279"/>
      <c r="BZZ2359" s="1279"/>
      <c r="CAA2359" s="1279"/>
      <c r="CAB2359" s="1279"/>
      <c r="CAC2359" s="1279"/>
      <c r="CAD2359" s="1279"/>
      <c r="CAE2359" s="1279"/>
      <c r="CAF2359" s="1279"/>
      <c r="CAG2359" s="1279"/>
      <c r="CAH2359" s="1279"/>
      <c r="CAI2359" s="1279"/>
      <c r="CAJ2359" s="1279"/>
      <c r="CAK2359" s="1279"/>
      <c r="CAL2359" s="1279"/>
      <c r="CAM2359" s="1279"/>
      <c r="CAN2359" s="1279"/>
      <c r="CAO2359" s="1279"/>
      <c r="CAP2359" s="1279"/>
      <c r="CAQ2359" s="1279"/>
      <c r="CAR2359" s="1279"/>
      <c r="CAS2359" s="1279"/>
      <c r="CAT2359" s="1279"/>
      <c r="CAU2359" s="1279"/>
      <c r="CAV2359" s="1279"/>
      <c r="CAW2359" s="1279"/>
      <c r="CAX2359" s="1279"/>
      <c r="CAY2359" s="1279"/>
      <c r="CAZ2359" s="1279"/>
      <c r="CBA2359" s="1279"/>
      <c r="CBB2359" s="1279"/>
      <c r="CBC2359" s="1279"/>
      <c r="CBD2359" s="1279"/>
      <c r="CBE2359" s="1279"/>
      <c r="CBF2359" s="1279"/>
      <c r="CBG2359" s="1279"/>
      <c r="CBH2359" s="1279"/>
      <c r="CBI2359" s="1279"/>
      <c r="CBJ2359" s="1279"/>
      <c r="CBK2359" s="1279"/>
      <c r="CBL2359" s="1279"/>
      <c r="CBM2359" s="1279"/>
      <c r="CBN2359" s="1279"/>
      <c r="CBO2359" s="1279"/>
      <c r="CBP2359" s="1279"/>
      <c r="CBQ2359" s="1279"/>
      <c r="CBR2359" s="1279"/>
      <c r="CBS2359" s="1279"/>
      <c r="CBT2359" s="1279"/>
      <c r="CBU2359" s="1279"/>
      <c r="CBV2359" s="1279"/>
      <c r="CBW2359" s="1279"/>
      <c r="CBX2359" s="1279"/>
      <c r="CBY2359" s="1279"/>
      <c r="CBZ2359" s="1279"/>
      <c r="CCA2359" s="1279"/>
      <c r="CCB2359" s="1279"/>
      <c r="CCC2359" s="1279"/>
      <c r="CCD2359" s="1279"/>
      <c r="CCE2359" s="1279"/>
      <c r="CCF2359" s="1279"/>
      <c r="CCG2359" s="1279"/>
      <c r="CCH2359" s="1279"/>
      <c r="CCI2359" s="1279"/>
      <c r="CCJ2359" s="1279"/>
      <c r="CCK2359" s="1279"/>
      <c r="CCL2359" s="1279"/>
      <c r="CCM2359" s="1279"/>
      <c r="CCN2359" s="1279"/>
      <c r="CCO2359" s="1279"/>
      <c r="CCP2359" s="1279"/>
      <c r="CCQ2359" s="1279"/>
      <c r="CCR2359" s="1279"/>
      <c r="CCS2359" s="1279"/>
      <c r="CCT2359" s="1279"/>
      <c r="CCU2359" s="1279"/>
      <c r="CCV2359" s="1279"/>
      <c r="CCW2359" s="1279"/>
      <c r="CCX2359" s="1279"/>
      <c r="CCY2359" s="1279"/>
      <c r="CCZ2359" s="1279"/>
      <c r="CDA2359" s="1279"/>
      <c r="CDB2359" s="1279"/>
      <c r="CDC2359" s="1279"/>
      <c r="CDD2359" s="1279"/>
      <c r="CDE2359" s="1279"/>
      <c r="CDF2359" s="1279"/>
      <c r="CDG2359" s="1279"/>
      <c r="CDH2359" s="1279"/>
      <c r="CDI2359" s="1279"/>
      <c r="CDJ2359" s="1279"/>
      <c r="CDK2359" s="1279"/>
      <c r="CDL2359" s="1279"/>
      <c r="CDM2359" s="1279"/>
      <c r="CDN2359" s="1279"/>
      <c r="CDO2359" s="1279"/>
      <c r="CDP2359" s="1279"/>
      <c r="CDQ2359" s="1279"/>
      <c r="CDR2359" s="1279"/>
      <c r="CDS2359" s="1279"/>
      <c r="CDT2359" s="1279"/>
      <c r="CDU2359" s="1279"/>
      <c r="CDV2359" s="1279"/>
      <c r="CDW2359" s="1279"/>
      <c r="CDX2359" s="1279"/>
      <c r="CDY2359" s="1279"/>
      <c r="CDZ2359" s="1279"/>
      <c r="CEA2359" s="1279"/>
      <c r="CEB2359" s="1279"/>
      <c r="CEC2359" s="1279"/>
      <c r="CED2359" s="1279"/>
      <c r="CEE2359" s="1279"/>
      <c r="CEF2359" s="1279"/>
      <c r="CEG2359" s="1279"/>
      <c r="CEH2359" s="1279"/>
      <c r="CEI2359" s="1279"/>
      <c r="CEJ2359" s="1279"/>
      <c r="CEK2359" s="1279"/>
      <c r="CEL2359" s="1279"/>
      <c r="CEM2359" s="1279"/>
      <c r="CEN2359" s="1279"/>
      <c r="CEO2359" s="1279"/>
      <c r="CEP2359" s="1279"/>
      <c r="CEQ2359" s="1279"/>
      <c r="CER2359" s="1279"/>
      <c r="CES2359" s="1279"/>
      <c r="CET2359" s="1279"/>
      <c r="CEU2359" s="1279"/>
      <c r="CEV2359" s="1279"/>
      <c r="CEW2359" s="1279"/>
      <c r="CEX2359" s="1279"/>
      <c r="CEY2359" s="1279"/>
      <c r="CEZ2359" s="1279"/>
      <c r="CFA2359" s="1279"/>
      <c r="CFB2359" s="1279"/>
      <c r="CFC2359" s="1279"/>
      <c r="CFD2359" s="1279"/>
      <c r="CFE2359" s="1279"/>
      <c r="CFF2359" s="1279"/>
      <c r="CFG2359" s="1279"/>
      <c r="CFH2359" s="1279"/>
      <c r="CFI2359" s="1279"/>
      <c r="CFJ2359" s="1279"/>
      <c r="CFK2359" s="1279"/>
      <c r="CFL2359" s="1279"/>
      <c r="CFM2359" s="1279"/>
      <c r="CFN2359" s="1279"/>
      <c r="CFO2359" s="1279"/>
      <c r="CFP2359" s="1279"/>
      <c r="CFQ2359" s="1279"/>
      <c r="CFR2359" s="1279"/>
      <c r="CFS2359" s="1279"/>
      <c r="CFT2359" s="1279"/>
      <c r="CFU2359" s="1279"/>
      <c r="CFV2359" s="1279"/>
      <c r="CFW2359" s="1279"/>
      <c r="CFX2359" s="1279"/>
      <c r="CFY2359" s="1279"/>
      <c r="CFZ2359" s="1279"/>
      <c r="CGA2359" s="1279"/>
      <c r="CGB2359" s="1279"/>
      <c r="CGC2359" s="1279"/>
      <c r="CGD2359" s="1279"/>
      <c r="CGE2359" s="1279"/>
      <c r="CGF2359" s="1279"/>
      <c r="CGG2359" s="1279"/>
      <c r="CGH2359" s="1279"/>
      <c r="CGI2359" s="1279"/>
      <c r="CGJ2359" s="1279"/>
      <c r="CGK2359" s="1279"/>
      <c r="CGL2359" s="1279"/>
      <c r="CGM2359" s="1279"/>
      <c r="CGN2359" s="1279"/>
      <c r="CGO2359" s="1279"/>
      <c r="CGP2359" s="1279"/>
      <c r="CGQ2359" s="1279"/>
      <c r="CGR2359" s="1279"/>
      <c r="CGS2359" s="1279"/>
      <c r="CGT2359" s="1279"/>
      <c r="CGU2359" s="1279"/>
      <c r="CGV2359" s="1279"/>
      <c r="CGW2359" s="1279"/>
      <c r="CGX2359" s="1279"/>
      <c r="CGY2359" s="1279"/>
      <c r="CGZ2359" s="1279"/>
      <c r="CHA2359" s="1279"/>
      <c r="CHB2359" s="1279"/>
      <c r="CHC2359" s="1279"/>
      <c r="CHD2359" s="1279"/>
      <c r="CHE2359" s="1279"/>
      <c r="CHF2359" s="1279"/>
      <c r="CHG2359" s="1279"/>
      <c r="CHH2359" s="1279"/>
      <c r="CHI2359" s="1279"/>
      <c r="CHJ2359" s="1279"/>
      <c r="CHK2359" s="1279"/>
      <c r="CHL2359" s="1279"/>
      <c r="CHM2359" s="1279"/>
      <c r="CHN2359" s="1279"/>
      <c r="CHO2359" s="1279"/>
      <c r="CHP2359" s="1279"/>
      <c r="CHQ2359" s="1279"/>
      <c r="CHR2359" s="1279"/>
      <c r="CHS2359" s="1279"/>
      <c r="CHT2359" s="1279"/>
      <c r="CHU2359" s="1279"/>
      <c r="CHV2359" s="1279"/>
      <c r="CHW2359" s="1279"/>
      <c r="CHX2359" s="1279"/>
      <c r="CHY2359" s="1279"/>
      <c r="CHZ2359" s="1279"/>
      <c r="CIA2359" s="1279"/>
      <c r="CIB2359" s="1279"/>
      <c r="CIC2359" s="1279"/>
      <c r="CID2359" s="1279"/>
      <c r="CIE2359" s="1279"/>
      <c r="CIF2359" s="1279"/>
      <c r="CIG2359" s="1279"/>
      <c r="CIH2359" s="1279"/>
      <c r="CII2359" s="1279"/>
      <c r="CIJ2359" s="1279"/>
      <c r="CIK2359" s="1279"/>
      <c r="CIL2359" s="1279"/>
      <c r="CIM2359" s="1279"/>
      <c r="CIN2359" s="1279"/>
      <c r="CIO2359" s="1279"/>
      <c r="CIP2359" s="1279"/>
      <c r="CIQ2359" s="1279"/>
      <c r="CIR2359" s="1279"/>
      <c r="CIS2359" s="1279"/>
      <c r="CIT2359" s="1279"/>
      <c r="CIU2359" s="1279"/>
      <c r="CIV2359" s="1279"/>
      <c r="CIW2359" s="1279"/>
      <c r="CIX2359" s="1279"/>
      <c r="CIY2359" s="1279"/>
      <c r="CIZ2359" s="1279"/>
      <c r="CJA2359" s="1279"/>
      <c r="CJB2359" s="1279"/>
      <c r="CJC2359" s="1279"/>
      <c r="CJD2359" s="1279"/>
      <c r="CJE2359" s="1279"/>
      <c r="CJF2359" s="1279"/>
      <c r="CJG2359" s="1279"/>
      <c r="CJH2359" s="1279"/>
      <c r="CJI2359" s="1279"/>
      <c r="CJJ2359" s="1279"/>
      <c r="CJK2359" s="1279"/>
      <c r="CJL2359" s="1279"/>
      <c r="CJM2359" s="1279"/>
      <c r="CJN2359" s="1279"/>
      <c r="CJO2359" s="1279"/>
      <c r="CJP2359" s="1279"/>
      <c r="CJQ2359" s="1279"/>
      <c r="CJR2359" s="1279"/>
      <c r="CJS2359" s="1279"/>
      <c r="CJT2359" s="1279"/>
      <c r="CJU2359" s="1279"/>
      <c r="CJV2359" s="1279"/>
      <c r="CJW2359" s="1279"/>
      <c r="CJX2359" s="1279"/>
      <c r="CJY2359" s="1279"/>
      <c r="CJZ2359" s="1279"/>
      <c r="CKA2359" s="1279"/>
      <c r="CKB2359" s="1279"/>
      <c r="CKC2359" s="1279"/>
      <c r="CKD2359" s="1279"/>
      <c r="CKE2359" s="1279"/>
      <c r="CKF2359" s="1279"/>
      <c r="CKG2359" s="1279"/>
      <c r="CKH2359" s="1279"/>
      <c r="CKI2359" s="1279"/>
      <c r="CKJ2359" s="1279"/>
      <c r="CKK2359" s="1279"/>
      <c r="CKL2359" s="1279"/>
      <c r="CKM2359" s="1279"/>
      <c r="CKN2359" s="1279"/>
      <c r="CKO2359" s="1279"/>
      <c r="CKP2359" s="1279"/>
      <c r="CKQ2359" s="1279"/>
      <c r="CKR2359" s="1279"/>
      <c r="CKS2359" s="1279"/>
      <c r="CKT2359" s="1279"/>
      <c r="CKU2359" s="1279"/>
      <c r="CKV2359" s="1279"/>
      <c r="CKW2359" s="1279"/>
      <c r="CKX2359" s="1279"/>
      <c r="CKY2359" s="1279"/>
      <c r="CKZ2359" s="1279"/>
      <c r="CLA2359" s="1279"/>
      <c r="CLB2359" s="1279"/>
      <c r="CLC2359" s="1279"/>
      <c r="CLD2359" s="1279"/>
      <c r="CLE2359" s="1279"/>
      <c r="CLF2359" s="1279"/>
      <c r="CLG2359" s="1279"/>
      <c r="CLH2359" s="1279"/>
      <c r="CLI2359" s="1279"/>
      <c r="CLJ2359" s="1279"/>
      <c r="CLK2359" s="1279"/>
      <c r="CLL2359" s="1279"/>
      <c r="CLM2359" s="1279"/>
      <c r="CLN2359" s="1279"/>
      <c r="CLO2359" s="1279"/>
      <c r="CLP2359" s="1279"/>
      <c r="CLQ2359" s="1279"/>
      <c r="CLR2359" s="1279"/>
      <c r="CLS2359" s="1279"/>
      <c r="CLT2359" s="1279"/>
      <c r="CLU2359" s="1279"/>
      <c r="CLV2359" s="1279"/>
      <c r="CLW2359" s="1279"/>
      <c r="CLX2359" s="1279"/>
      <c r="CLY2359" s="1279"/>
      <c r="CLZ2359" s="1279"/>
      <c r="CMA2359" s="1279"/>
      <c r="CMB2359" s="1279"/>
      <c r="CMC2359" s="1279"/>
      <c r="CMD2359" s="1279"/>
      <c r="CME2359" s="1279"/>
      <c r="CMF2359" s="1279"/>
      <c r="CMG2359" s="1279"/>
      <c r="CMH2359" s="1279"/>
      <c r="CMI2359" s="1279"/>
      <c r="CMJ2359" s="1279"/>
      <c r="CMK2359" s="1279"/>
      <c r="CML2359" s="1279"/>
      <c r="CMM2359" s="1279"/>
      <c r="CMN2359" s="1279"/>
      <c r="CMO2359" s="1279"/>
      <c r="CMP2359" s="1279"/>
      <c r="CMQ2359" s="1279"/>
      <c r="CMR2359" s="1279"/>
      <c r="CMS2359" s="1279"/>
      <c r="CMT2359" s="1279"/>
      <c r="CMU2359" s="1279"/>
      <c r="CMV2359" s="1279"/>
      <c r="CMW2359" s="1279"/>
      <c r="CMX2359" s="1279"/>
      <c r="CMY2359" s="1279"/>
      <c r="CMZ2359" s="1279"/>
      <c r="CNA2359" s="1279"/>
      <c r="CNB2359" s="1279"/>
      <c r="CNC2359" s="1279"/>
      <c r="CND2359" s="1279"/>
      <c r="CNE2359" s="1279"/>
      <c r="CNF2359" s="1279"/>
      <c r="CNG2359" s="1279"/>
      <c r="CNH2359" s="1279"/>
      <c r="CNI2359" s="1279"/>
      <c r="CNJ2359" s="1279"/>
      <c r="CNK2359" s="1279"/>
      <c r="CNL2359" s="1279"/>
      <c r="CNM2359" s="1279"/>
      <c r="CNN2359" s="1279"/>
      <c r="CNO2359" s="1279"/>
      <c r="CNP2359" s="1279"/>
      <c r="CNQ2359" s="1279"/>
      <c r="CNR2359" s="1279"/>
      <c r="CNS2359" s="1279"/>
      <c r="CNT2359" s="1279"/>
      <c r="CNU2359" s="1279"/>
      <c r="CNV2359" s="1279"/>
      <c r="CNW2359" s="1279"/>
      <c r="CNX2359" s="1279"/>
      <c r="CNY2359" s="1279"/>
      <c r="CNZ2359" s="1279"/>
      <c r="COA2359" s="1279"/>
      <c r="COB2359" s="1279"/>
      <c r="COC2359" s="1279"/>
      <c r="COD2359" s="1279"/>
      <c r="COE2359" s="1279"/>
      <c r="COF2359" s="1279"/>
      <c r="COG2359" s="1279"/>
      <c r="COH2359" s="1279"/>
      <c r="COI2359" s="1279"/>
      <c r="COJ2359" s="1279"/>
      <c r="COK2359" s="1279"/>
      <c r="COL2359" s="1279"/>
      <c r="COM2359" s="1279"/>
      <c r="CON2359" s="1279"/>
      <c r="COO2359" s="1279"/>
      <c r="COP2359" s="1279"/>
      <c r="COQ2359" s="1279"/>
      <c r="COR2359" s="1279"/>
      <c r="COS2359" s="1279"/>
      <c r="COT2359" s="1279"/>
      <c r="COU2359" s="1279"/>
      <c r="COV2359" s="1279"/>
      <c r="COW2359" s="1279"/>
      <c r="COX2359" s="1279"/>
      <c r="COY2359" s="1279"/>
      <c r="COZ2359" s="1279"/>
      <c r="CPA2359" s="1279"/>
      <c r="CPB2359" s="1279"/>
      <c r="CPC2359" s="1279"/>
      <c r="CPD2359" s="1279"/>
      <c r="CPE2359" s="1279"/>
      <c r="CPF2359" s="1279"/>
      <c r="CPG2359" s="1279"/>
      <c r="CPH2359" s="1279"/>
      <c r="CPI2359" s="1279"/>
      <c r="CPJ2359" s="1279"/>
      <c r="CPK2359" s="1279"/>
      <c r="CPL2359" s="1279"/>
      <c r="CPM2359" s="1279"/>
      <c r="CPN2359" s="1279"/>
      <c r="CPO2359" s="1279"/>
      <c r="CPP2359" s="1279"/>
      <c r="CPQ2359" s="1279"/>
      <c r="CPR2359" s="1279"/>
      <c r="CPS2359" s="1279"/>
      <c r="CPT2359" s="1279"/>
      <c r="CPU2359" s="1279"/>
      <c r="CPV2359" s="1279"/>
      <c r="CPW2359" s="1279"/>
      <c r="CPX2359" s="1279"/>
      <c r="CPY2359" s="1279"/>
      <c r="CPZ2359" s="1279"/>
      <c r="CQA2359" s="1279"/>
      <c r="CQB2359" s="1279"/>
      <c r="CQC2359" s="1279"/>
      <c r="CQD2359" s="1279"/>
      <c r="CQE2359" s="1279"/>
      <c r="CQF2359" s="1279"/>
      <c r="CQG2359" s="1279"/>
      <c r="CQH2359" s="1279"/>
      <c r="CQI2359" s="1279"/>
      <c r="CQJ2359" s="1279"/>
      <c r="CQK2359" s="1279"/>
      <c r="CQL2359" s="1279"/>
      <c r="CQM2359" s="1279"/>
      <c r="CQN2359" s="1279"/>
      <c r="CQO2359" s="1279"/>
      <c r="CQP2359" s="1279"/>
      <c r="CQQ2359" s="1279"/>
      <c r="CQR2359" s="1279"/>
      <c r="CQS2359" s="1279"/>
      <c r="CQT2359" s="1279"/>
      <c r="CQU2359" s="1279"/>
      <c r="CQV2359" s="1279"/>
      <c r="CQW2359" s="1279"/>
      <c r="CQX2359" s="1279"/>
      <c r="CQY2359" s="1279"/>
      <c r="CQZ2359" s="1279"/>
      <c r="CRA2359" s="1279"/>
      <c r="CRB2359" s="1279"/>
      <c r="CRC2359" s="1279"/>
      <c r="CRD2359" s="1279"/>
      <c r="CRE2359" s="1279"/>
      <c r="CRF2359" s="1279"/>
      <c r="CRG2359" s="1279"/>
      <c r="CRH2359" s="1279"/>
      <c r="CRI2359" s="1279"/>
      <c r="CRJ2359" s="1279"/>
      <c r="CRK2359" s="1279"/>
      <c r="CRL2359" s="1279"/>
      <c r="CRM2359" s="1279"/>
      <c r="CRN2359" s="1279"/>
      <c r="CRO2359" s="1279"/>
      <c r="CRP2359" s="1279"/>
      <c r="CRQ2359" s="1279"/>
      <c r="CRR2359" s="1279"/>
      <c r="CRS2359" s="1279"/>
      <c r="CRT2359" s="1279"/>
      <c r="CRU2359" s="1279"/>
      <c r="CRV2359" s="1279"/>
      <c r="CRW2359" s="1279"/>
      <c r="CRX2359" s="1279"/>
      <c r="CRY2359" s="1279"/>
      <c r="CRZ2359" s="1279"/>
      <c r="CSA2359" s="1279"/>
      <c r="CSB2359" s="1279"/>
      <c r="CSC2359" s="1279"/>
      <c r="CSD2359" s="1279"/>
      <c r="CSE2359" s="1279"/>
      <c r="CSF2359" s="1279"/>
      <c r="CSG2359" s="1279"/>
      <c r="CSH2359" s="1279"/>
      <c r="CSI2359" s="1279"/>
      <c r="CSJ2359" s="1279"/>
      <c r="CSK2359" s="1279"/>
      <c r="CSL2359" s="1279"/>
      <c r="CSM2359" s="1279"/>
      <c r="CSN2359" s="1279"/>
      <c r="CSO2359" s="1279"/>
      <c r="CSP2359" s="1279"/>
      <c r="CSQ2359" s="1279"/>
      <c r="CSR2359" s="1279"/>
      <c r="CSS2359" s="1279"/>
      <c r="CST2359" s="1279"/>
      <c r="CSU2359" s="1279"/>
      <c r="CSV2359" s="1279"/>
      <c r="CSW2359" s="1279"/>
      <c r="CSX2359" s="1279"/>
      <c r="CSY2359" s="1279"/>
      <c r="CSZ2359" s="1279"/>
      <c r="CTA2359" s="1279"/>
      <c r="CTB2359" s="1279"/>
      <c r="CTC2359" s="1279"/>
      <c r="CTD2359" s="1279"/>
      <c r="CTE2359" s="1279"/>
      <c r="CTF2359" s="1279"/>
      <c r="CTG2359" s="1279"/>
      <c r="CTH2359" s="1279"/>
      <c r="CTI2359" s="1279"/>
      <c r="CTJ2359" s="1279"/>
      <c r="CTK2359" s="1279"/>
      <c r="CTL2359" s="1279"/>
      <c r="CTM2359" s="1279"/>
      <c r="CTN2359" s="1279"/>
      <c r="CTO2359" s="1279"/>
      <c r="CTP2359" s="1279"/>
      <c r="CTQ2359" s="1279"/>
      <c r="CTR2359" s="1279"/>
      <c r="CTS2359" s="1279"/>
      <c r="CTT2359" s="1279"/>
      <c r="CTU2359" s="1279"/>
      <c r="CTV2359" s="1279"/>
      <c r="CTW2359" s="1279"/>
      <c r="CTX2359" s="1279"/>
      <c r="CTY2359" s="1279"/>
      <c r="CTZ2359" s="1279"/>
      <c r="CUA2359" s="1279"/>
      <c r="CUB2359" s="1279"/>
      <c r="CUC2359" s="1279"/>
      <c r="CUD2359" s="1279"/>
      <c r="CUE2359" s="1279"/>
      <c r="CUF2359" s="1279"/>
      <c r="CUG2359" s="1279"/>
      <c r="CUH2359" s="1279"/>
      <c r="CUI2359" s="1279"/>
      <c r="CUJ2359" s="1279"/>
      <c r="CUK2359" s="1279"/>
      <c r="CUL2359" s="1279"/>
      <c r="CUM2359" s="1279"/>
      <c r="CUN2359" s="1279"/>
      <c r="CUO2359" s="1279"/>
      <c r="CUP2359" s="1279"/>
      <c r="CUQ2359" s="1279"/>
      <c r="CUR2359" s="1279"/>
      <c r="CUS2359" s="1279"/>
      <c r="CUT2359" s="1279"/>
      <c r="CUU2359" s="1279"/>
      <c r="CUV2359" s="1279"/>
      <c r="CUW2359" s="1279"/>
      <c r="CUX2359" s="1279"/>
      <c r="CUY2359" s="1279"/>
      <c r="CUZ2359" s="1279"/>
      <c r="CVA2359" s="1279"/>
      <c r="CVB2359" s="1279"/>
      <c r="CVC2359" s="1279"/>
      <c r="CVD2359" s="1279"/>
      <c r="CVE2359" s="1279"/>
      <c r="CVF2359" s="1279"/>
      <c r="CVG2359" s="1279"/>
      <c r="CVH2359" s="1279"/>
      <c r="CVI2359" s="1279"/>
      <c r="CVJ2359" s="1279"/>
      <c r="CVK2359" s="1279"/>
      <c r="CVL2359" s="1279"/>
      <c r="CVM2359" s="1279"/>
      <c r="CVN2359" s="1279"/>
      <c r="CVO2359" s="1279"/>
      <c r="CVP2359" s="1279"/>
      <c r="CVQ2359" s="1279"/>
      <c r="CVR2359" s="1279"/>
      <c r="CVS2359" s="1279"/>
      <c r="CVT2359" s="1279"/>
      <c r="CVU2359" s="1279"/>
      <c r="CVV2359" s="1279"/>
      <c r="CVW2359" s="1279"/>
      <c r="CVX2359" s="1279"/>
      <c r="CVY2359" s="1279"/>
      <c r="CVZ2359" s="1279"/>
      <c r="CWA2359" s="1279"/>
      <c r="CWB2359" s="1279"/>
      <c r="CWC2359" s="1279"/>
      <c r="CWD2359" s="1279"/>
      <c r="CWE2359" s="1279"/>
      <c r="CWF2359" s="1279"/>
      <c r="CWG2359" s="1279"/>
      <c r="CWH2359" s="1279"/>
      <c r="CWI2359" s="1279"/>
      <c r="CWJ2359" s="1279"/>
      <c r="CWK2359" s="1279"/>
      <c r="CWL2359" s="1279"/>
      <c r="CWM2359" s="1279"/>
      <c r="CWN2359" s="1279"/>
      <c r="CWO2359" s="1279"/>
      <c r="CWP2359" s="1279"/>
      <c r="CWQ2359" s="1279"/>
      <c r="CWR2359" s="1279"/>
      <c r="CWS2359" s="1279"/>
      <c r="CWT2359" s="1279"/>
      <c r="CWU2359" s="1279"/>
      <c r="CWV2359" s="1279"/>
      <c r="CWW2359" s="1279"/>
      <c r="CWX2359" s="1279"/>
      <c r="CWY2359" s="1279"/>
      <c r="CWZ2359" s="1279"/>
      <c r="CXA2359" s="1279"/>
      <c r="CXB2359" s="1279"/>
      <c r="CXC2359" s="1279"/>
      <c r="CXD2359" s="1279"/>
      <c r="CXE2359" s="1279"/>
      <c r="CXF2359" s="1279"/>
      <c r="CXG2359" s="1279"/>
      <c r="CXH2359" s="1279"/>
      <c r="CXI2359" s="1279"/>
      <c r="CXJ2359" s="1279"/>
      <c r="CXK2359" s="1279"/>
      <c r="CXL2359" s="1279"/>
      <c r="CXM2359" s="1279"/>
      <c r="CXN2359" s="1279"/>
      <c r="CXO2359" s="1279"/>
      <c r="CXP2359" s="1279"/>
      <c r="CXQ2359" s="1279"/>
      <c r="CXR2359" s="1279"/>
      <c r="CXS2359" s="1279"/>
      <c r="CXT2359" s="1279"/>
      <c r="CXU2359" s="1279"/>
      <c r="CXV2359" s="1279"/>
      <c r="CXW2359" s="1279"/>
      <c r="CXX2359" s="1279"/>
      <c r="CXY2359" s="1279"/>
      <c r="CXZ2359" s="1279"/>
      <c r="CYA2359" s="1279"/>
      <c r="CYB2359" s="1279"/>
      <c r="CYC2359" s="1279"/>
      <c r="CYD2359" s="1279"/>
      <c r="CYE2359" s="1279"/>
      <c r="CYF2359" s="1279"/>
      <c r="CYG2359" s="1279"/>
      <c r="CYH2359" s="1279"/>
      <c r="CYI2359" s="1279"/>
      <c r="CYJ2359" s="1279"/>
      <c r="CYK2359" s="1279"/>
      <c r="CYL2359" s="1279"/>
      <c r="CYM2359" s="1279"/>
      <c r="CYN2359" s="1279"/>
      <c r="CYO2359" s="1279"/>
      <c r="CYP2359" s="1279"/>
      <c r="CYQ2359" s="1279"/>
      <c r="CYR2359" s="1279"/>
      <c r="CYS2359" s="1279"/>
      <c r="CYT2359" s="1279"/>
      <c r="CYU2359" s="1279"/>
      <c r="CYV2359" s="1279"/>
      <c r="CYW2359" s="1279"/>
      <c r="CYX2359" s="1279"/>
      <c r="CYY2359" s="1279"/>
      <c r="CYZ2359" s="1279"/>
      <c r="CZA2359" s="1279"/>
      <c r="CZB2359" s="1279"/>
      <c r="CZC2359" s="1279"/>
      <c r="CZD2359" s="1279"/>
      <c r="CZE2359" s="1279"/>
      <c r="CZF2359" s="1279"/>
      <c r="CZG2359" s="1279"/>
      <c r="CZH2359" s="1279"/>
      <c r="CZI2359" s="1279"/>
      <c r="CZJ2359" s="1279"/>
      <c r="CZK2359" s="1279"/>
      <c r="CZL2359" s="1279"/>
      <c r="CZM2359" s="1279"/>
      <c r="CZN2359" s="1279"/>
      <c r="CZO2359" s="1279"/>
      <c r="CZP2359" s="1279"/>
      <c r="CZQ2359" s="1279"/>
      <c r="CZR2359" s="1279"/>
      <c r="CZS2359" s="1279"/>
      <c r="CZT2359" s="1279"/>
      <c r="CZU2359" s="1279"/>
      <c r="CZV2359" s="1279"/>
      <c r="CZW2359" s="1279"/>
      <c r="CZX2359" s="1279"/>
      <c r="CZY2359" s="1279"/>
      <c r="CZZ2359" s="1279"/>
      <c r="DAA2359" s="1279"/>
      <c r="DAB2359" s="1279"/>
      <c r="DAC2359" s="1279"/>
      <c r="DAD2359" s="1279"/>
      <c r="DAE2359" s="1279"/>
      <c r="DAF2359" s="1279"/>
      <c r="DAG2359" s="1279"/>
      <c r="DAH2359" s="1279"/>
      <c r="DAI2359" s="1279"/>
      <c r="DAJ2359" s="1279"/>
      <c r="DAK2359" s="1279"/>
      <c r="DAL2359" s="1279"/>
      <c r="DAM2359" s="1279"/>
      <c r="DAN2359" s="1279"/>
      <c r="DAO2359" s="1279"/>
      <c r="DAP2359" s="1279"/>
      <c r="DAQ2359" s="1279"/>
      <c r="DAR2359" s="1279"/>
      <c r="DAS2359" s="1279"/>
      <c r="DAT2359" s="1279"/>
      <c r="DAU2359" s="1279"/>
      <c r="DAV2359" s="1279"/>
      <c r="DAW2359" s="1279"/>
      <c r="DAX2359" s="1279"/>
      <c r="DAY2359" s="1279"/>
      <c r="DAZ2359" s="1279"/>
      <c r="DBA2359" s="1279"/>
      <c r="DBB2359" s="1279"/>
      <c r="DBC2359" s="1279"/>
      <c r="DBD2359" s="1279"/>
      <c r="DBE2359" s="1279"/>
      <c r="DBF2359" s="1279"/>
      <c r="DBG2359" s="1279"/>
      <c r="DBH2359" s="1279"/>
      <c r="DBI2359" s="1279"/>
      <c r="DBJ2359" s="1279"/>
      <c r="DBK2359" s="1279"/>
      <c r="DBL2359" s="1279"/>
      <c r="DBM2359" s="1279"/>
      <c r="DBN2359" s="1279"/>
      <c r="DBO2359" s="1279"/>
      <c r="DBP2359" s="1279"/>
      <c r="DBQ2359" s="1279"/>
      <c r="DBR2359" s="1279"/>
      <c r="DBS2359" s="1279"/>
      <c r="DBT2359" s="1279"/>
      <c r="DBU2359" s="1279"/>
      <c r="DBV2359" s="1279"/>
      <c r="DBW2359" s="1279"/>
      <c r="DBX2359" s="1279"/>
      <c r="DBY2359" s="1279"/>
      <c r="DBZ2359" s="1279"/>
      <c r="DCA2359" s="1279"/>
      <c r="DCB2359" s="1279"/>
      <c r="DCC2359" s="1279"/>
      <c r="DCD2359" s="1279"/>
      <c r="DCE2359" s="1279"/>
      <c r="DCF2359" s="1279"/>
      <c r="DCG2359" s="1279"/>
      <c r="DCH2359" s="1279"/>
      <c r="DCI2359" s="1279"/>
      <c r="DCJ2359" s="1279"/>
      <c r="DCK2359" s="1279"/>
      <c r="DCL2359" s="1279"/>
      <c r="DCM2359" s="1279"/>
      <c r="DCN2359" s="1279"/>
      <c r="DCO2359" s="1279"/>
      <c r="DCP2359" s="1279"/>
      <c r="DCQ2359" s="1279"/>
      <c r="DCR2359" s="1279"/>
      <c r="DCS2359" s="1279"/>
      <c r="DCT2359" s="1279"/>
      <c r="DCU2359" s="1279"/>
      <c r="DCV2359" s="1279"/>
      <c r="DCW2359" s="1279"/>
      <c r="DCX2359" s="1279"/>
      <c r="DCY2359" s="1279"/>
      <c r="DCZ2359" s="1279"/>
      <c r="DDA2359" s="1279"/>
      <c r="DDB2359" s="1279"/>
      <c r="DDC2359" s="1279"/>
      <c r="DDD2359" s="1279"/>
      <c r="DDE2359" s="1279"/>
      <c r="DDF2359" s="1279"/>
      <c r="DDG2359" s="1279"/>
      <c r="DDH2359" s="1279"/>
      <c r="DDI2359" s="1279"/>
      <c r="DDJ2359" s="1279"/>
      <c r="DDK2359" s="1279"/>
      <c r="DDL2359" s="1279"/>
      <c r="DDM2359" s="1279"/>
      <c r="DDN2359" s="1279"/>
      <c r="DDO2359" s="1279"/>
      <c r="DDP2359" s="1279"/>
      <c r="DDQ2359" s="1279"/>
      <c r="DDR2359" s="1279"/>
      <c r="DDS2359" s="1279"/>
      <c r="DDT2359" s="1279"/>
      <c r="DDU2359" s="1279"/>
      <c r="DDV2359" s="1279"/>
      <c r="DDW2359" s="1279"/>
      <c r="DDX2359" s="1279"/>
      <c r="DDY2359" s="1279"/>
      <c r="DDZ2359" s="1279"/>
      <c r="DEA2359" s="1279"/>
      <c r="DEB2359" s="1279"/>
      <c r="DEC2359" s="1279"/>
      <c r="DED2359" s="1279"/>
      <c r="DEE2359" s="1279"/>
      <c r="DEF2359" s="1279"/>
      <c r="DEG2359" s="1279"/>
      <c r="DEH2359" s="1279"/>
      <c r="DEI2359" s="1279"/>
      <c r="DEJ2359" s="1279"/>
      <c r="DEK2359" s="1279"/>
      <c r="DEL2359" s="1279"/>
      <c r="DEM2359" s="1279"/>
      <c r="DEN2359" s="1279"/>
      <c r="DEO2359" s="1279"/>
      <c r="DEP2359" s="1279"/>
      <c r="DEQ2359" s="1279"/>
      <c r="DER2359" s="1279"/>
      <c r="DES2359" s="1279"/>
      <c r="DET2359" s="1279"/>
      <c r="DEU2359" s="1279"/>
      <c r="DEV2359" s="1279"/>
      <c r="DEW2359" s="1279"/>
      <c r="DEX2359" s="1279"/>
      <c r="DEY2359" s="1279"/>
      <c r="DEZ2359" s="1279"/>
      <c r="DFA2359" s="1279"/>
      <c r="DFB2359" s="1279"/>
      <c r="DFC2359" s="1279"/>
      <c r="DFD2359" s="1279"/>
      <c r="DFE2359" s="1279"/>
      <c r="DFF2359" s="1279"/>
      <c r="DFG2359" s="1279"/>
      <c r="DFH2359" s="1279"/>
      <c r="DFI2359" s="1279"/>
      <c r="DFJ2359" s="1279"/>
      <c r="DFK2359" s="1279"/>
      <c r="DFL2359" s="1279"/>
      <c r="DFM2359" s="1279"/>
      <c r="DFN2359" s="1279"/>
      <c r="DFO2359" s="1279"/>
      <c r="DFP2359" s="1279"/>
      <c r="DFQ2359" s="1279"/>
      <c r="DFR2359" s="1279"/>
      <c r="DFS2359" s="1279"/>
      <c r="DFT2359" s="1279"/>
      <c r="DFU2359" s="1279"/>
      <c r="DFV2359" s="1279"/>
      <c r="DFW2359" s="1279"/>
      <c r="DFX2359" s="1279"/>
      <c r="DFY2359" s="1279"/>
      <c r="DFZ2359" s="1279"/>
      <c r="DGA2359" s="1279"/>
      <c r="DGB2359" s="1279"/>
      <c r="DGC2359" s="1279"/>
      <c r="DGD2359" s="1279"/>
      <c r="DGE2359" s="1279"/>
      <c r="DGF2359" s="1279"/>
      <c r="DGG2359" s="1279"/>
      <c r="DGH2359" s="1279"/>
      <c r="DGI2359" s="1279"/>
      <c r="DGJ2359" s="1279"/>
      <c r="DGK2359" s="1279"/>
      <c r="DGL2359" s="1279"/>
      <c r="DGM2359" s="1279"/>
      <c r="DGN2359" s="1279"/>
      <c r="DGO2359" s="1279"/>
      <c r="DGP2359" s="1279"/>
      <c r="DGQ2359" s="1279"/>
      <c r="DGR2359" s="1279"/>
      <c r="DGS2359" s="1279"/>
      <c r="DGT2359" s="1279"/>
      <c r="DGU2359" s="1279"/>
      <c r="DGV2359" s="1279"/>
      <c r="DGW2359" s="1279"/>
      <c r="DGX2359" s="1279"/>
      <c r="DGY2359" s="1279"/>
      <c r="DGZ2359" s="1279"/>
      <c r="DHA2359" s="1279"/>
      <c r="DHB2359" s="1279"/>
      <c r="DHC2359" s="1279"/>
      <c r="DHD2359" s="1279"/>
      <c r="DHE2359" s="1279"/>
      <c r="DHF2359" s="1279"/>
      <c r="DHG2359" s="1279"/>
      <c r="DHH2359" s="1279"/>
      <c r="DHI2359" s="1279"/>
      <c r="DHJ2359" s="1279"/>
      <c r="DHK2359" s="1279"/>
      <c r="DHL2359" s="1279"/>
      <c r="DHM2359" s="1279"/>
      <c r="DHN2359" s="1279"/>
      <c r="DHO2359" s="1279"/>
      <c r="DHP2359" s="1279"/>
      <c r="DHQ2359" s="1279"/>
      <c r="DHR2359" s="1279"/>
      <c r="DHS2359" s="1279"/>
      <c r="DHT2359" s="1279"/>
      <c r="DHU2359" s="1279"/>
      <c r="DHV2359" s="1279"/>
      <c r="DHW2359" s="1279"/>
      <c r="DHX2359" s="1279"/>
      <c r="DHY2359" s="1279"/>
      <c r="DHZ2359" s="1279"/>
      <c r="DIA2359" s="1279"/>
      <c r="DIB2359" s="1279"/>
      <c r="DIC2359" s="1279"/>
      <c r="DID2359" s="1279"/>
      <c r="DIE2359" s="1279"/>
      <c r="DIF2359" s="1279"/>
      <c r="DIG2359" s="1279"/>
      <c r="DIH2359" s="1279"/>
      <c r="DII2359" s="1279"/>
      <c r="DIJ2359" s="1279"/>
      <c r="DIK2359" s="1279"/>
      <c r="DIL2359" s="1279"/>
      <c r="DIM2359" s="1279"/>
      <c r="DIN2359" s="1279"/>
      <c r="DIO2359" s="1279"/>
      <c r="DIP2359" s="1279"/>
      <c r="DIQ2359" s="1279"/>
      <c r="DIR2359" s="1279"/>
      <c r="DIS2359" s="1279"/>
      <c r="DIT2359" s="1279"/>
      <c r="DIU2359" s="1279"/>
      <c r="DIV2359" s="1279"/>
      <c r="DIW2359" s="1279"/>
      <c r="DIX2359" s="1279"/>
      <c r="DIY2359" s="1279"/>
      <c r="DIZ2359" s="1279"/>
      <c r="DJA2359" s="1279"/>
      <c r="DJB2359" s="1279"/>
      <c r="DJC2359" s="1279"/>
      <c r="DJD2359" s="1279"/>
      <c r="DJE2359" s="1279"/>
      <c r="DJF2359" s="1279"/>
      <c r="DJG2359" s="1279"/>
      <c r="DJH2359" s="1279"/>
      <c r="DJI2359" s="1279"/>
      <c r="DJJ2359" s="1279"/>
      <c r="DJK2359" s="1279"/>
      <c r="DJL2359" s="1279"/>
      <c r="DJM2359" s="1279"/>
      <c r="DJN2359" s="1279"/>
      <c r="DJO2359" s="1279"/>
      <c r="DJP2359" s="1279"/>
      <c r="DJQ2359" s="1279"/>
      <c r="DJR2359" s="1279"/>
      <c r="DJS2359" s="1279"/>
      <c r="DJT2359" s="1279"/>
      <c r="DJU2359" s="1279"/>
      <c r="DJV2359" s="1279"/>
      <c r="DJW2359" s="1279"/>
      <c r="DJX2359" s="1279"/>
      <c r="DJY2359" s="1279"/>
      <c r="DJZ2359" s="1279"/>
      <c r="DKA2359" s="1279"/>
      <c r="DKB2359" s="1279"/>
      <c r="DKC2359" s="1279"/>
      <c r="DKD2359" s="1279"/>
      <c r="DKE2359" s="1279"/>
      <c r="DKF2359" s="1279"/>
      <c r="DKG2359" s="1279"/>
      <c r="DKH2359" s="1279"/>
      <c r="DKI2359" s="1279"/>
      <c r="DKJ2359" s="1279"/>
      <c r="DKK2359" s="1279"/>
      <c r="DKL2359" s="1279"/>
      <c r="DKM2359" s="1279"/>
      <c r="DKN2359" s="1279"/>
      <c r="DKO2359" s="1279"/>
      <c r="DKP2359" s="1279"/>
      <c r="DKQ2359" s="1279"/>
      <c r="DKR2359" s="1279"/>
      <c r="DKS2359" s="1279"/>
      <c r="DKT2359" s="1279"/>
      <c r="DKU2359" s="1279"/>
      <c r="DKV2359" s="1279"/>
      <c r="DKW2359" s="1279"/>
      <c r="DKX2359" s="1279"/>
      <c r="DKY2359" s="1279"/>
      <c r="DKZ2359" s="1279"/>
      <c r="DLA2359" s="1279"/>
      <c r="DLB2359" s="1279"/>
      <c r="DLC2359" s="1279"/>
      <c r="DLD2359" s="1279"/>
      <c r="DLE2359" s="1279"/>
      <c r="DLF2359" s="1279"/>
      <c r="DLG2359" s="1279"/>
      <c r="DLH2359" s="1279"/>
      <c r="DLI2359" s="1279"/>
      <c r="DLJ2359" s="1279"/>
      <c r="DLK2359" s="1279"/>
      <c r="DLL2359" s="1279"/>
      <c r="DLM2359" s="1279"/>
      <c r="DLN2359" s="1279"/>
      <c r="DLO2359" s="1279"/>
      <c r="DLP2359" s="1279"/>
      <c r="DLQ2359" s="1279"/>
      <c r="DLR2359" s="1279"/>
      <c r="DLS2359" s="1279"/>
      <c r="DLT2359" s="1279"/>
      <c r="DLU2359" s="1279"/>
      <c r="DLV2359" s="1279"/>
      <c r="DLW2359" s="1279"/>
      <c r="DLX2359" s="1279"/>
      <c r="DLY2359" s="1279"/>
      <c r="DLZ2359" s="1279"/>
      <c r="DMA2359" s="1279"/>
      <c r="DMB2359" s="1279"/>
      <c r="DMC2359" s="1279"/>
      <c r="DMD2359" s="1279"/>
      <c r="DME2359" s="1279"/>
      <c r="DMF2359" s="1279"/>
      <c r="DMG2359" s="1279"/>
      <c r="DMH2359" s="1279"/>
      <c r="DMI2359" s="1279"/>
      <c r="DMJ2359" s="1279"/>
      <c r="DMK2359" s="1279"/>
      <c r="DML2359" s="1279"/>
      <c r="DMM2359" s="1279"/>
      <c r="DMN2359" s="1279"/>
      <c r="DMO2359" s="1279"/>
      <c r="DMP2359" s="1279"/>
      <c r="DMQ2359" s="1279"/>
      <c r="DMR2359" s="1279"/>
      <c r="DMS2359" s="1279"/>
      <c r="DMT2359" s="1279"/>
      <c r="DMU2359" s="1279"/>
      <c r="DMV2359" s="1279"/>
      <c r="DMW2359" s="1279"/>
      <c r="DMX2359" s="1279"/>
      <c r="DMY2359" s="1279"/>
      <c r="DMZ2359" s="1279"/>
      <c r="DNA2359" s="1279"/>
      <c r="DNB2359" s="1279"/>
      <c r="DNC2359" s="1279"/>
      <c r="DND2359" s="1279"/>
      <c r="DNE2359" s="1279"/>
      <c r="DNF2359" s="1279"/>
      <c r="DNG2359" s="1279"/>
      <c r="DNH2359" s="1279"/>
      <c r="DNI2359" s="1279"/>
      <c r="DNJ2359" s="1279"/>
      <c r="DNK2359" s="1279"/>
      <c r="DNL2359" s="1279"/>
      <c r="DNM2359" s="1279"/>
      <c r="DNN2359" s="1279"/>
      <c r="DNO2359" s="1279"/>
      <c r="DNP2359" s="1279"/>
      <c r="DNQ2359" s="1279"/>
      <c r="DNR2359" s="1279"/>
      <c r="DNS2359" s="1279"/>
      <c r="DNT2359" s="1279"/>
      <c r="DNU2359" s="1279"/>
      <c r="DNV2359" s="1279"/>
      <c r="DNW2359" s="1279"/>
      <c r="DNX2359" s="1279"/>
      <c r="DNY2359" s="1279"/>
      <c r="DNZ2359" s="1279"/>
      <c r="DOA2359" s="1279"/>
      <c r="DOB2359" s="1279"/>
      <c r="DOC2359" s="1279"/>
      <c r="DOD2359" s="1279"/>
      <c r="DOE2359" s="1279"/>
      <c r="DOF2359" s="1279"/>
      <c r="DOG2359" s="1279"/>
      <c r="DOH2359" s="1279"/>
      <c r="DOI2359" s="1279"/>
      <c r="DOJ2359" s="1279"/>
      <c r="DOK2359" s="1279"/>
      <c r="DOL2359" s="1279"/>
      <c r="DOM2359" s="1279"/>
      <c r="DON2359" s="1279"/>
      <c r="DOO2359" s="1279"/>
      <c r="DOP2359" s="1279"/>
      <c r="DOQ2359" s="1279"/>
      <c r="DOR2359" s="1279"/>
      <c r="DOS2359" s="1279"/>
      <c r="DOT2359" s="1279"/>
      <c r="DOU2359" s="1279"/>
      <c r="DOV2359" s="1279"/>
      <c r="DOW2359" s="1279"/>
      <c r="DOX2359" s="1279"/>
      <c r="DOY2359" s="1279"/>
      <c r="DOZ2359" s="1279"/>
      <c r="DPA2359" s="1279"/>
      <c r="DPB2359" s="1279"/>
      <c r="DPC2359" s="1279"/>
      <c r="DPD2359" s="1279"/>
      <c r="DPE2359" s="1279"/>
      <c r="DPF2359" s="1279"/>
      <c r="DPG2359" s="1279"/>
      <c r="DPH2359" s="1279"/>
      <c r="DPI2359" s="1279"/>
      <c r="DPJ2359" s="1279"/>
      <c r="DPK2359" s="1279"/>
      <c r="DPL2359" s="1279"/>
      <c r="DPM2359" s="1279"/>
      <c r="DPN2359" s="1279"/>
      <c r="DPO2359" s="1279"/>
      <c r="DPP2359" s="1279"/>
      <c r="DPQ2359" s="1279"/>
      <c r="DPR2359" s="1279"/>
      <c r="DPS2359" s="1279"/>
      <c r="DPT2359" s="1279"/>
      <c r="DPU2359" s="1279"/>
      <c r="DPV2359" s="1279"/>
      <c r="DPW2359" s="1279"/>
      <c r="DPX2359" s="1279"/>
      <c r="DPY2359" s="1279"/>
      <c r="DPZ2359" s="1279"/>
      <c r="DQA2359" s="1279"/>
      <c r="DQB2359" s="1279"/>
      <c r="DQC2359" s="1279"/>
      <c r="DQD2359" s="1279"/>
      <c r="DQE2359" s="1279"/>
      <c r="DQF2359" s="1279"/>
      <c r="DQG2359" s="1279"/>
      <c r="DQH2359" s="1279"/>
      <c r="DQI2359" s="1279"/>
      <c r="DQJ2359" s="1279"/>
      <c r="DQK2359" s="1279"/>
      <c r="DQL2359" s="1279"/>
      <c r="DQM2359" s="1279"/>
      <c r="DQN2359" s="1279"/>
      <c r="DQO2359" s="1279"/>
      <c r="DQP2359" s="1279"/>
      <c r="DQQ2359" s="1279"/>
      <c r="DQR2359" s="1279"/>
      <c r="DQS2359" s="1279"/>
      <c r="DQT2359" s="1279"/>
      <c r="DQU2359" s="1279"/>
      <c r="DQV2359" s="1279"/>
      <c r="DQW2359" s="1279"/>
      <c r="DQX2359" s="1279"/>
      <c r="DQY2359" s="1279"/>
      <c r="DQZ2359" s="1279"/>
      <c r="DRA2359" s="1279"/>
      <c r="DRB2359" s="1279"/>
      <c r="DRC2359" s="1279"/>
      <c r="DRD2359" s="1279"/>
      <c r="DRE2359" s="1279"/>
      <c r="DRF2359" s="1279"/>
      <c r="DRG2359" s="1279"/>
      <c r="DRH2359" s="1279"/>
      <c r="DRI2359" s="1279"/>
      <c r="DRJ2359" s="1279"/>
      <c r="DRK2359" s="1279"/>
      <c r="DRL2359" s="1279"/>
      <c r="DRM2359" s="1279"/>
      <c r="DRN2359" s="1279"/>
      <c r="DRO2359" s="1279"/>
      <c r="DRP2359" s="1279"/>
      <c r="DRQ2359" s="1279"/>
      <c r="DRR2359" s="1279"/>
      <c r="DRS2359" s="1279"/>
      <c r="DRT2359" s="1279"/>
      <c r="DRU2359" s="1279"/>
      <c r="DRV2359" s="1279"/>
      <c r="DRW2359" s="1279"/>
      <c r="DRX2359" s="1279"/>
      <c r="DRY2359" s="1279"/>
      <c r="DRZ2359" s="1279"/>
      <c r="DSA2359" s="1279"/>
      <c r="DSB2359" s="1279"/>
      <c r="DSC2359" s="1279"/>
      <c r="DSD2359" s="1279"/>
      <c r="DSE2359" s="1279"/>
      <c r="DSF2359" s="1279"/>
      <c r="DSG2359" s="1279"/>
      <c r="DSH2359" s="1279"/>
      <c r="DSI2359" s="1279"/>
      <c r="DSJ2359" s="1279"/>
      <c r="DSK2359" s="1279"/>
      <c r="DSL2359" s="1279"/>
      <c r="DSM2359" s="1279"/>
      <c r="DSN2359" s="1279"/>
      <c r="DSO2359" s="1279"/>
      <c r="DSP2359" s="1279"/>
      <c r="DSQ2359" s="1279"/>
      <c r="DSR2359" s="1279"/>
      <c r="DSS2359" s="1279"/>
      <c r="DST2359" s="1279"/>
      <c r="DSU2359" s="1279"/>
      <c r="DSV2359" s="1279"/>
      <c r="DSW2359" s="1279"/>
      <c r="DSX2359" s="1279"/>
      <c r="DSY2359" s="1279"/>
      <c r="DSZ2359" s="1279"/>
      <c r="DTA2359" s="1279"/>
      <c r="DTB2359" s="1279"/>
      <c r="DTC2359" s="1279"/>
      <c r="DTD2359" s="1279"/>
      <c r="DTE2359" s="1279"/>
      <c r="DTF2359" s="1279"/>
      <c r="DTG2359" s="1279"/>
      <c r="DTH2359" s="1279"/>
      <c r="DTI2359" s="1279"/>
      <c r="DTJ2359" s="1279"/>
      <c r="DTK2359" s="1279"/>
      <c r="DTL2359" s="1279"/>
      <c r="DTM2359" s="1279"/>
      <c r="DTN2359" s="1279"/>
      <c r="DTO2359" s="1279"/>
      <c r="DTP2359" s="1279"/>
      <c r="DTQ2359" s="1279"/>
      <c r="DTR2359" s="1279"/>
      <c r="DTS2359" s="1279"/>
      <c r="DTT2359" s="1279"/>
      <c r="DTU2359" s="1279"/>
      <c r="DTV2359" s="1279"/>
      <c r="DTW2359" s="1279"/>
      <c r="DTX2359" s="1279"/>
      <c r="DTY2359" s="1279"/>
      <c r="DTZ2359" s="1279"/>
      <c r="DUA2359" s="1279"/>
      <c r="DUB2359" s="1279"/>
      <c r="DUC2359" s="1279"/>
      <c r="DUD2359" s="1279"/>
      <c r="DUE2359" s="1279"/>
      <c r="DUF2359" s="1279"/>
      <c r="DUG2359" s="1279"/>
      <c r="DUH2359" s="1279"/>
      <c r="DUI2359" s="1279"/>
      <c r="DUJ2359" s="1279"/>
      <c r="DUK2359" s="1279"/>
      <c r="DUL2359" s="1279"/>
      <c r="DUM2359" s="1279"/>
      <c r="DUN2359" s="1279"/>
      <c r="DUO2359" s="1279"/>
      <c r="DUP2359" s="1279"/>
      <c r="DUQ2359" s="1279"/>
      <c r="DUR2359" s="1279"/>
      <c r="DUS2359" s="1279"/>
      <c r="DUT2359" s="1279"/>
      <c r="DUU2359" s="1279"/>
      <c r="DUV2359" s="1279"/>
      <c r="DUW2359" s="1279"/>
      <c r="DUX2359" s="1279"/>
      <c r="DUY2359" s="1279"/>
      <c r="DUZ2359" s="1279"/>
      <c r="DVA2359" s="1279"/>
      <c r="DVB2359" s="1279"/>
      <c r="DVC2359" s="1279"/>
      <c r="DVD2359" s="1279"/>
      <c r="DVE2359" s="1279"/>
      <c r="DVF2359" s="1279"/>
      <c r="DVG2359" s="1279"/>
      <c r="DVH2359" s="1279"/>
      <c r="DVI2359" s="1279"/>
      <c r="DVJ2359" s="1279"/>
      <c r="DVK2359" s="1279"/>
      <c r="DVL2359" s="1279"/>
      <c r="DVM2359" s="1279"/>
      <c r="DVN2359" s="1279"/>
      <c r="DVO2359" s="1279"/>
      <c r="DVP2359" s="1279"/>
      <c r="DVQ2359" s="1279"/>
      <c r="DVR2359" s="1279"/>
      <c r="DVS2359" s="1279"/>
      <c r="DVT2359" s="1279"/>
      <c r="DVU2359" s="1279"/>
      <c r="DVV2359" s="1279"/>
      <c r="DVW2359" s="1279"/>
      <c r="DVX2359" s="1279"/>
      <c r="DVY2359" s="1279"/>
      <c r="DVZ2359" s="1279"/>
      <c r="DWA2359" s="1279"/>
      <c r="DWB2359" s="1279"/>
      <c r="DWC2359" s="1279"/>
      <c r="DWD2359" s="1279"/>
      <c r="DWE2359" s="1279"/>
      <c r="DWF2359" s="1279"/>
      <c r="DWG2359" s="1279"/>
      <c r="DWH2359" s="1279"/>
      <c r="DWI2359" s="1279"/>
      <c r="DWJ2359" s="1279"/>
      <c r="DWK2359" s="1279"/>
      <c r="DWL2359" s="1279"/>
      <c r="DWM2359" s="1279"/>
      <c r="DWN2359" s="1279"/>
      <c r="DWO2359" s="1279"/>
      <c r="DWP2359" s="1279"/>
      <c r="DWQ2359" s="1279"/>
      <c r="DWR2359" s="1279"/>
      <c r="DWS2359" s="1279"/>
      <c r="DWT2359" s="1279"/>
      <c r="DWU2359" s="1279"/>
      <c r="DWV2359" s="1279"/>
      <c r="DWW2359" s="1279"/>
      <c r="DWX2359" s="1279"/>
      <c r="DWY2359" s="1279"/>
      <c r="DWZ2359" s="1279"/>
      <c r="DXA2359" s="1279"/>
      <c r="DXB2359" s="1279"/>
      <c r="DXC2359" s="1279"/>
      <c r="DXD2359" s="1279"/>
      <c r="DXE2359" s="1279"/>
      <c r="DXF2359" s="1279"/>
      <c r="DXG2359" s="1279"/>
      <c r="DXH2359" s="1279"/>
      <c r="DXI2359" s="1279"/>
      <c r="DXJ2359" s="1279"/>
      <c r="DXK2359" s="1279"/>
      <c r="DXL2359" s="1279"/>
      <c r="DXM2359" s="1279"/>
      <c r="DXN2359" s="1279"/>
      <c r="DXO2359" s="1279"/>
      <c r="DXP2359" s="1279"/>
      <c r="DXQ2359" s="1279"/>
      <c r="DXR2359" s="1279"/>
      <c r="DXS2359" s="1279"/>
      <c r="DXT2359" s="1279"/>
      <c r="DXU2359" s="1279"/>
      <c r="DXV2359" s="1279"/>
      <c r="DXW2359" s="1279"/>
      <c r="DXX2359" s="1279"/>
      <c r="DXY2359" s="1279"/>
      <c r="DXZ2359" s="1279"/>
      <c r="DYA2359" s="1279"/>
      <c r="DYB2359" s="1279"/>
      <c r="DYC2359" s="1279"/>
      <c r="DYD2359" s="1279"/>
      <c r="DYE2359" s="1279"/>
      <c r="DYF2359" s="1279"/>
      <c r="DYG2359" s="1279"/>
      <c r="DYH2359" s="1279"/>
      <c r="DYI2359" s="1279"/>
      <c r="DYJ2359" s="1279"/>
      <c r="DYK2359" s="1279"/>
      <c r="DYL2359" s="1279"/>
      <c r="DYM2359" s="1279"/>
      <c r="DYN2359" s="1279"/>
      <c r="DYO2359" s="1279"/>
      <c r="DYP2359" s="1279"/>
      <c r="DYQ2359" s="1279"/>
      <c r="DYR2359" s="1279"/>
      <c r="DYS2359" s="1279"/>
      <c r="DYT2359" s="1279"/>
      <c r="DYU2359" s="1279"/>
      <c r="DYV2359" s="1279"/>
      <c r="DYW2359" s="1279"/>
      <c r="DYX2359" s="1279"/>
      <c r="DYY2359" s="1279"/>
      <c r="DYZ2359" s="1279"/>
      <c r="DZA2359" s="1279"/>
      <c r="DZB2359" s="1279"/>
      <c r="DZC2359" s="1279"/>
      <c r="DZD2359" s="1279"/>
      <c r="DZE2359" s="1279"/>
      <c r="DZF2359" s="1279"/>
      <c r="DZG2359" s="1279"/>
      <c r="DZH2359" s="1279"/>
      <c r="DZI2359" s="1279"/>
      <c r="DZJ2359" s="1279"/>
      <c r="DZK2359" s="1279"/>
      <c r="DZL2359" s="1279"/>
      <c r="DZM2359" s="1279"/>
      <c r="DZN2359" s="1279"/>
      <c r="DZO2359" s="1279"/>
      <c r="DZP2359" s="1279"/>
      <c r="DZQ2359" s="1279"/>
      <c r="DZR2359" s="1279"/>
      <c r="DZS2359" s="1279"/>
      <c r="DZT2359" s="1279"/>
      <c r="DZU2359" s="1279"/>
      <c r="DZV2359" s="1279"/>
      <c r="DZW2359" s="1279"/>
      <c r="DZX2359" s="1279"/>
      <c r="DZY2359" s="1279"/>
      <c r="DZZ2359" s="1279"/>
      <c r="EAA2359" s="1279"/>
      <c r="EAB2359" s="1279"/>
      <c r="EAC2359" s="1279"/>
      <c r="EAD2359" s="1279"/>
      <c r="EAE2359" s="1279"/>
      <c r="EAF2359" s="1279"/>
      <c r="EAG2359" s="1279"/>
      <c r="EAH2359" s="1279"/>
      <c r="EAI2359" s="1279"/>
      <c r="EAJ2359" s="1279"/>
      <c r="EAK2359" s="1279"/>
      <c r="EAL2359" s="1279"/>
      <c r="EAM2359" s="1279"/>
      <c r="EAN2359" s="1279"/>
      <c r="EAO2359" s="1279"/>
      <c r="EAP2359" s="1279"/>
      <c r="EAQ2359" s="1279"/>
      <c r="EAR2359" s="1279"/>
      <c r="EAS2359" s="1279"/>
      <c r="EAT2359" s="1279"/>
      <c r="EAU2359" s="1279"/>
      <c r="EAV2359" s="1279"/>
      <c r="EAW2359" s="1279"/>
      <c r="EAX2359" s="1279"/>
      <c r="EAY2359" s="1279"/>
      <c r="EAZ2359" s="1279"/>
      <c r="EBA2359" s="1279"/>
      <c r="EBB2359" s="1279"/>
      <c r="EBC2359" s="1279"/>
      <c r="EBD2359" s="1279"/>
      <c r="EBE2359" s="1279"/>
      <c r="EBF2359" s="1279"/>
      <c r="EBG2359" s="1279"/>
      <c r="EBH2359" s="1279"/>
      <c r="EBI2359" s="1279"/>
      <c r="EBJ2359" s="1279"/>
      <c r="EBK2359" s="1279"/>
      <c r="EBL2359" s="1279"/>
      <c r="EBM2359" s="1279"/>
      <c r="EBN2359" s="1279"/>
      <c r="EBO2359" s="1279"/>
      <c r="EBP2359" s="1279"/>
      <c r="EBQ2359" s="1279"/>
      <c r="EBR2359" s="1279"/>
      <c r="EBS2359" s="1279"/>
      <c r="EBT2359" s="1279"/>
      <c r="EBU2359" s="1279"/>
      <c r="EBV2359" s="1279"/>
      <c r="EBW2359" s="1279"/>
      <c r="EBX2359" s="1279"/>
      <c r="EBY2359" s="1279"/>
      <c r="EBZ2359" s="1279"/>
      <c r="ECA2359" s="1279"/>
      <c r="ECB2359" s="1279"/>
      <c r="ECC2359" s="1279"/>
      <c r="ECD2359" s="1279"/>
      <c r="ECE2359" s="1279"/>
      <c r="ECF2359" s="1279"/>
      <c r="ECG2359" s="1279"/>
      <c r="ECH2359" s="1279"/>
      <c r="ECI2359" s="1279"/>
      <c r="ECJ2359" s="1279"/>
      <c r="ECK2359" s="1279"/>
      <c r="ECL2359" s="1279"/>
      <c r="ECM2359" s="1279"/>
      <c r="ECN2359" s="1279"/>
      <c r="ECO2359" s="1279"/>
      <c r="ECP2359" s="1279"/>
      <c r="ECQ2359" s="1279"/>
      <c r="ECR2359" s="1279"/>
      <c r="ECS2359" s="1279"/>
      <c r="ECT2359" s="1279"/>
      <c r="ECU2359" s="1279"/>
      <c r="ECV2359" s="1279"/>
      <c r="ECW2359" s="1279"/>
      <c r="ECX2359" s="1279"/>
      <c r="ECY2359" s="1279"/>
      <c r="ECZ2359" s="1279"/>
      <c r="EDA2359" s="1279"/>
      <c r="EDB2359" s="1279"/>
      <c r="EDC2359" s="1279"/>
      <c r="EDD2359" s="1279"/>
      <c r="EDE2359" s="1279"/>
      <c r="EDF2359" s="1279"/>
      <c r="EDG2359" s="1279"/>
      <c r="EDH2359" s="1279"/>
      <c r="EDI2359" s="1279"/>
      <c r="EDJ2359" s="1279"/>
      <c r="EDK2359" s="1279"/>
      <c r="EDL2359" s="1279"/>
      <c r="EDM2359" s="1279"/>
      <c r="EDN2359" s="1279"/>
      <c r="EDO2359" s="1279"/>
      <c r="EDP2359" s="1279"/>
      <c r="EDQ2359" s="1279"/>
      <c r="EDR2359" s="1279"/>
      <c r="EDS2359" s="1279"/>
      <c r="EDT2359" s="1279"/>
      <c r="EDU2359" s="1279"/>
      <c r="EDV2359" s="1279"/>
      <c r="EDW2359" s="1279"/>
      <c r="EDX2359" s="1279"/>
      <c r="EDY2359" s="1279"/>
      <c r="EDZ2359" s="1279"/>
      <c r="EEA2359" s="1279"/>
      <c r="EEB2359" s="1279"/>
      <c r="EEC2359" s="1279"/>
      <c r="EED2359" s="1279"/>
      <c r="EEE2359" s="1279"/>
      <c r="EEF2359" s="1279"/>
      <c r="EEG2359" s="1279"/>
      <c r="EEH2359" s="1279"/>
      <c r="EEI2359" s="1279"/>
      <c r="EEJ2359" s="1279"/>
      <c r="EEK2359" s="1279"/>
      <c r="EEL2359" s="1279"/>
      <c r="EEM2359" s="1279"/>
      <c r="EEN2359" s="1279"/>
      <c r="EEO2359" s="1279"/>
      <c r="EEP2359" s="1279"/>
      <c r="EEQ2359" s="1279"/>
      <c r="EER2359" s="1279"/>
      <c r="EES2359" s="1279"/>
      <c r="EET2359" s="1279"/>
      <c r="EEU2359" s="1279"/>
      <c r="EEV2359" s="1279"/>
      <c r="EEW2359" s="1279"/>
      <c r="EEX2359" s="1279"/>
      <c r="EEY2359" s="1279"/>
      <c r="EEZ2359" s="1279"/>
      <c r="EFA2359" s="1279"/>
      <c r="EFB2359" s="1279"/>
      <c r="EFC2359" s="1279"/>
      <c r="EFD2359" s="1279"/>
      <c r="EFE2359" s="1279"/>
      <c r="EFF2359" s="1279"/>
      <c r="EFG2359" s="1279"/>
      <c r="EFH2359" s="1279"/>
      <c r="EFI2359" s="1279"/>
      <c r="EFJ2359" s="1279"/>
      <c r="EFK2359" s="1279"/>
      <c r="EFL2359" s="1279"/>
      <c r="EFM2359" s="1279"/>
      <c r="EFN2359" s="1279"/>
      <c r="EFO2359" s="1279"/>
      <c r="EFP2359" s="1279"/>
      <c r="EFQ2359" s="1279"/>
      <c r="EFR2359" s="1279"/>
      <c r="EFS2359" s="1279"/>
      <c r="EFT2359" s="1279"/>
      <c r="EFU2359" s="1279"/>
      <c r="EFV2359" s="1279"/>
      <c r="EFW2359" s="1279"/>
      <c r="EFX2359" s="1279"/>
      <c r="EFY2359" s="1279"/>
      <c r="EFZ2359" s="1279"/>
      <c r="EGA2359" s="1279"/>
      <c r="EGB2359" s="1279"/>
      <c r="EGC2359" s="1279"/>
      <c r="EGD2359" s="1279"/>
      <c r="EGE2359" s="1279"/>
      <c r="EGF2359" s="1279"/>
      <c r="EGG2359" s="1279"/>
      <c r="EGH2359" s="1279"/>
      <c r="EGI2359" s="1279"/>
      <c r="EGJ2359" s="1279"/>
      <c r="EGK2359" s="1279"/>
      <c r="EGL2359" s="1279"/>
      <c r="EGM2359" s="1279"/>
      <c r="EGN2359" s="1279"/>
      <c r="EGO2359" s="1279"/>
      <c r="EGP2359" s="1279"/>
      <c r="EGQ2359" s="1279"/>
      <c r="EGR2359" s="1279"/>
      <c r="EGS2359" s="1279"/>
      <c r="EGT2359" s="1279"/>
      <c r="EGU2359" s="1279"/>
      <c r="EGV2359" s="1279"/>
      <c r="EGW2359" s="1279"/>
      <c r="EGX2359" s="1279"/>
      <c r="EGY2359" s="1279"/>
      <c r="EGZ2359" s="1279"/>
      <c r="EHA2359" s="1279"/>
      <c r="EHB2359" s="1279"/>
      <c r="EHC2359" s="1279"/>
      <c r="EHD2359" s="1279"/>
      <c r="EHE2359" s="1279"/>
      <c r="EHF2359" s="1279"/>
      <c r="EHG2359" s="1279"/>
      <c r="EHH2359" s="1279"/>
      <c r="EHI2359" s="1279"/>
      <c r="EHJ2359" s="1279"/>
      <c r="EHK2359" s="1279"/>
      <c r="EHL2359" s="1279"/>
      <c r="EHM2359" s="1279"/>
      <c r="EHN2359" s="1279"/>
      <c r="EHO2359" s="1279"/>
      <c r="EHP2359" s="1279"/>
      <c r="EHQ2359" s="1279"/>
      <c r="EHR2359" s="1279"/>
      <c r="EHS2359" s="1279"/>
      <c r="EHT2359" s="1279"/>
      <c r="EHU2359" s="1279"/>
      <c r="EHV2359" s="1279"/>
      <c r="EHW2359" s="1279"/>
      <c r="EHX2359" s="1279"/>
      <c r="EHY2359" s="1279"/>
      <c r="EHZ2359" s="1279"/>
      <c r="EIA2359" s="1279"/>
      <c r="EIB2359" s="1279"/>
      <c r="EIC2359" s="1279"/>
      <c r="EID2359" s="1279"/>
      <c r="EIE2359" s="1279"/>
      <c r="EIF2359" s="1279"/>
      <c r="EIG2359" s="1279"/>
      <c r="EIH2359" s="1279"/>
      <c r="EII2359" s="1279"/>
      <c r="EIJ2359" s="1279"/>
      <c r="EIK2359" s="1279"/>
      <c r="EIL2359" s="1279"/>
      <c r="EIM2359" s="1279"/>
      <c r="EIN2359" s="1279"/>
      <c r="EIO2359" s="1279"/>
      <c r="EIP2359" s="1279"/>
      <c r="EIQ2359" s="1279"/>
      <c r="EIR2359" s="1279"/>
      <c r="EIS2359" s="1279"/>
      <c r="EIT2359" s="1279"/>
      <c r="EIU2359" s="1279"/>
      <c r="EIV2359" s="1279"/>
      <c r="EIW2359" s="1279"/>
      <c r="EIX2359" s="1279"/>
      <c r="EIY2359" s="1279"/>
      <c r="EIZ2359" s="1279"/>
      <c r="EJA2359" s="1279"/>
      <c r="EJB2359" s="1279"/>
      <c r="EJC2359" s="1279"/>
      <c r="EJD2359" s="1279"/>
      <c r="EJE2359" s="1279"/>
      <c r="EJF2359" s="1279"/>
      <c r="EJG2359" s="1279"/>
      <c r="EJH2359" s="1279"/>
      <c r="EJI2359" s="1279"/>
      <c r="EJJ2359" s="1279"/>
      <c r="EJK2359" s="1279"/>
      <c r="EJL2359" s="1279"/>
      <c r="EJM2359" s="1279"/>
      <c r="EJN2359" s="1279"/>
      <c r="EJO2359" s="1279"/>
      <c r="EJP2359" s="1279"/>
      <c r="EJQ2359" s="1279"/>
      <c r="EJR2359" s="1279"/>
      <c r="EJS2359" s="1279"/>
      <c r="EJT2359" s="1279"/>
      <c r="EJU2359" s="1279"/>
      <c r="EJV2359" s="1279"/>
      <c r="EJW2359" s="1279"/>
      <c r="EJX2359" s="1279"/>
      <c r="EJY2359" s="1279"/>
      <c r="EJZ2359" s="1279"/>
      <c r="EKA2359" s="1279"/>
      <c r="EKB2359" s="1279"/>
      <c r="EKC2359" s="1279"/>
      <c r="EKD2359" s="1279"/>
      <c r="EKE2359" s="1279"/>
      <c r="EKF2359" s="1279"/>
      <c r="EKG2359" s="1279"/>
      <c r="EKH2359" s="1279"/>
      <c r="EKI2359" s="1279"/>
      <c r="EKJ2359" s="1279"/>
      <c r="EKK2359" s="1279"/>
      <c r="EKL2359" s="1279"/>
      <c r="EKM2359" s="1279"/>
      <c r="EKN2359" s="1279"/>
      <c r="EKO2359" s="1279"/>
      <c r="EKP2359" s="1279"/>
      <c r="EKQ2359" s="1279"/>
      <c r="EKR2359" s="1279"/>
      <c r="EKS2359" s="1279"/>
      <c r="EKT2359" s="1279"/>
      <c r="EKU2359" s="1279"/>
      <c r="EKV2359" s="1279"/>
      <c r="EKW2359" s="1279"/>
      <c r="EKX2359" s="1279"/>
      <c r="EKY2359" s="1279"/>
      <c r="EKZ2359" s="1279"/>
      <c r="ELA2359" s="1279"/>
      <c r="ELB2359" s="1279"/>
      <c r="ELC2359" s="1279"/>
      <c r="ELD2359" s="1279"/>
      <c r="ELE2359" s="1279"/>
      <c r="ELF2359" s="1279"/>
      <c r="ELG2359" s="1279"/>
      <c r="ELH2359" s="1279"/>
      <c r="ELI2359" s="1279"/>
      <c r="ELJ2359" s="1279"/>
      <c r="ELK2359" s="1279"/>
      <c r="ELL2359" s="1279"/>
      <c r="ELM2359" s="1279"/>
      <c r="ELN2359" s="1279"/>
      <c r="ELO2359" s="1279"/>
      <c r="ELP2359" s="1279"/>
      <c r="ELQ2359" s="1279"/>
      <c r="ELR2359" s="1279"/>
      <c r="ELS2359" s="1279"/>
      <c r="ELT2359" s="1279"/>
      <c r="ELU2359" s="1279"/>
      <c r="ELV2359" s="1279"/>
      <c r="ELW2359" s="1279"/>
      <c r="ELX2359" s="1279"/>
      <c r="ELY2359" s="1279"/>
      <c r="ELZ2359" s="1279"/>
      <c r="EMA2359" s="1279"/>
      <c r="EMB2359" s="1279"/>
      <c r="EMC2359" s="1279"/>
      <c r="EMD2359" s="1279"/>
      <c r="EME2359" s="1279"/>
      <c r="EMF2359" s="1279"/>
      <c r="EMG2359" s="1279"/>
      <c r="EMH2359" s="1279"/>
      <c r="EMI2359" s="1279"/>
      <c r="EMJ2359" s="1279"/>
      <c r="EMK2359" s="1279"/>
      <c r="EML2359" s="1279"/>
      <c r="EMM2359" s="1279"/>
      <c r="EMN2359" s="1279"/>
      <c r="EMO2359" s="1279"/>
      <c r="EMP2359" s="1279"/>
      <c r="EMQ2359" s="1279"/>
      <c r="EMR2359" s="1279"/>
      <c r="EMS2359" s="1279"/>
      <c r="EMT2359" s="1279"/>
      <c r="EMU2359" s="1279"/>
      <c r="EMV2359" s="1279"/>
      <c r="EMW2359" s="1279"/>
      <c r="EMX2359" s="1279"/>
      <c r="EMY2359" s="1279"/>
      <c r="EMZ2359" s="1279"/>
      <c r="ENA2359" s="1279"/>
      <c r="ENB2359" s="1279"/>
      <c r="ENC2359" s="1279"/>
      <c r="END2359" s="1279"/>
      <c r="ENE2359" s="1279"/>
      <c r="ENF2359" s="1279"/>
      <c r="ENG2359" s="1279"/>
      <c r="ENH2359" s="1279"/>
      <c r="ENI2359" s="1279"/>
      <c r="ENJ2359" s="1279"/>
      <c r="ENK2359" s="1279"/>
      <c r="ENL2359" s="1279"/>
      <c r="ENM2359" s="1279"/>
      <c r="ENN2359" s="1279"/>
      <c r="ENO2359" s="1279"/>
      <c r="ENP2359" s="1279"/>
      <c r="ENQ2359" s="1279"/>
      <c r="ENR2359" s="1279"/>
      <c r="ENS2359" s="1279"/>
      <c r="ENT2359" s="1279"/>
      <c r="ENU2359" s="1279"/>
      <c r="ENV2359" s="1279"/>
      <c r="ENW2359" s="1279"/>
      <c r="ENX2359" s="1279"/>
      <c r="ENY2359" s="1279"/>
      <c r="ENZ2359" s="1279"/>
      <c r="EOA2359" s="1279"/>
      <c r="EOB2359" s="1279"/>
      <c r="EOC2359" s="1279"/>
      <c r="EOD2359" s="1279"/>
      <c r="EOE2359" s="1279"/>
      <c r="EOF2359" s="1279"/>
      <c r="EOG2359" s="1279"/>
      <c r="EOH2359" s="1279"/>
      <c r="EOI2359" s="1279"/>
      <c r="EOJ2359" s="1279"/>
      <c r="EOK2359" s="1279"/>
      <c r="EOL2359" s="1279"/>
      <c r="EOM2359" s="1279"/>
      <c r="EON2359" s="1279"/>
      <c r="EOO2359" s="1279"/>
      <c r="EOP2359" s="1279"/>
      <c r="EOQ2359" s="1279"/>
      <c r="EOR2359" s="1279"/>
      <c r="EOS2359" s="1279"/>
      <c r="EOT2359" s="1279"/>
      <c r="EOU2359" s="1279"/>
      <c r="EOV2359" s="1279"/>
      <c r="EOW2359" s="1279"/>
      <c r="EOX2359" s="1279"/>
      <c r="EOY2359" s="1279"/>
      <c r="EOZ2359" s="1279"/>
      <c r="EPA2359" s="1279"/>
      <c r="EPB2359" s="1279"/>
      <c r="EPC2359" s="1279"/>
      <c r="EPD2359" s="1279"/>
      <c r="EPE2359" s="1279"/>
      <c r="EPF2359" s="1279"/>
      <c r="EPG2359" s="1279"/>
      <c r="EPH2359" s="1279"/>
      <c r="EPI2359" s="1279"/>
      <c r="EPJ2359" s="1279"/>
      <c r="EPK2359" s="1279"/>
      <c r="EPL2359" s="1279"/>
      <c r="EPM2359" s="1279"/>
      <c r="EPN2359" s="1279"/>
      <c r="EPO2359" s="1279"/>
      <c r="EPP2359" s="1279"/>
      <c r="EPQ2359" s="1279"/>
      <c r="EPR2359" s="1279"/>
      <c r="EPS2359" s="1279"/>
      <c r="EPT2359" s="1279"/>
      <c r="EPU2359" s="1279"/>
      <c r="EPV2359" s="1279"/>
      <c r="EPW2359" s="1279"/>
      <c r="EPX2359" s="1279"/>
      <c r="EPY2359" s="1279"/>
      <c r="EPZ2359" s="1279"/>
      <c r="EQA2359" s="1279"/>
      <c r="EQB2359" s="1279"/>
      <c r="EQC2359" s="1279"/>
      <c r="EQD2359" s="1279"/>
      <c r="EQE2359" s="1279"/>
      <c r="EQF2359" s="1279"/>
      <c r="EQG2359" s="1279"/>
      <c r="EQH2359" s="1279"/>
      <c r="EQI2359" s="1279"/>
      <c r="EQJ2359" s="1279"/>
      <c r="EQK2359" s="1279"/>
      <c r="EQL2359" s="1279"/>
      <c r="EQM2359" s="1279"/>
      <c r="EQN2359" s="1279"/>
      <c r="EQO2359" s="1279"/>
      <c r="EQP2359" s="1279"/>
      <c r="EQQ2359" s="1279"/>
      <c r="EQR2359" s="1279"/>
      <c r="EQS2359" s="1279"/>
      <c r="EQT2359" s="1279"/>
      <c r="EQU2359" s="1279"/>
      <c r="EQV2359" s="1279"/>
      <c r="EQW2359" s="1279"/>
      <c r="EQX2359" s="1279"/>
      <c r="EQY2359" s="1279"/>
      <c r="EQZ2359" s="1279"/>
      <c r="ERA2359" s="1279"/>
      <c r="ERB2359" s="1279"/>
      <c r="ERC2359" s="1279"/>
      <c r="ERD2359" s="1279"/>
      <c r="ERE2359" s="1279"/>
      <c r="ERF2359" s="1279"/>
      <c r="ERG2359" s="1279"/>
      <c r="ERH2359" s="1279"/>
      <c r="ERI2359" s="1279"/>
      <c r="ERJ2359" s="1279"/>
      <c r="ERK2359" s="1279"/>
      <c r="ERL2359" s="1279"/>
      <c r="ERM2359" s="1279"/>
      <c r="ERN2359" s="1279"/>
      <c r="ERO2359" s="1279"/>
      <c r="ERP2359" s="1279"/>
      <c r="ERQ2359" s="1279"/>
      <c r="ERR2359" s="1279"/>
      <c r="ERS2359" s="1279"/>
      <c r="ERT2359" s="1279"/>
      <c r="ERU2359" s="1279"/>
      <c r="ERV2359" s="1279"/>
      <c r="ERW2359" s="1279"/>
      <c r="ERX2359" s="1279"/>
      <c r="ERY2359" s="1279"/>
      <c r="ERZ2359" s="1279"/>
      <c r="ESA2359" s="1279"/>
      <c r="ESB2359" s="1279"/>
      <c r="ESC2359" s="1279"/>
      <c r="ESD2359" s="1279"/>
      <c r="ESE2359" s="1279"/>
      <c r="ESF2359" s="1279"/>
      <c r="ESG2359" s="1279"/>
      <c r="ESH2359" s="1279"/>
      <c r="ESI2359" s="1279"/>
      <c r="ESJ2359" s="1279"/>
      <c r="ESK2359" s="1279"/>
      <c r="ESL2359" s="1279"/>
      <c r="ESM2359" s="1279"/>
      <c r="ESN2359" s="1279"/>
      <c r="ESO2359" s="1279"/>
      <c r="ESP2359" s="1279"/>
      <c r="ESQ2359" s="1279"/>
      <c r="ESR2359" s="1279"/>
      <c r="ESS2359" s="1279"/>
      <c r="EST2359" s="1279"/>
      <c r="ESU2359" s="1279"/>
      <c r="ESV2359" s="1279"/>
      <c r="ESW2359" s="1279"/>
      <c r="ESX2359" s="1279"/>
      <c r="ESY2359" s="1279"/>
      <c r="ESZ2359" s="1279"/>
      <c r="ETA2359" s="1279"/>
      <c r="ETB2359" s="1279"/>
      <c r="ETC2359" s="1279"/>
      <c r="ETD2359" s="1279"/>
      <c r="ETE2359" s="1279"/>
      <c r="ETF2359" s="1279"/>
      <c r="ETG2359" s="1279"/>
      <c r="ETH2359" s="1279"/>
      <c r="ETI2359" s="1279"/>
      <c r="ETJ2359" s="1279"/>
      <c r="ETK2359" s="1279"/>
      <c r="ETL2359" s="1279"/>
      <c r="ETM2359" s="1279"/>
      <c r="ETN2359" s="1279"/>
      <c r="ETO2359" s="1279"/>
      <c r="ETP2359" s="1279"/>
      <c r="ETQ2359" s="1279"/>
      <c r="ETR2359" s="1279"/>
      <c r="ETS2359" s="1279"/>
      <c r="ETT2359" s="1279"/>
      <c r="ETU2359" s="1279"/>
      <c r="ETV2359" s="1279"/>
      <c r="ETW2359" s="1279"/>
      <c r="ETX2359" s="1279"/>
      <c r="ETY2359" s="1279"/>
      <c r="ETZ2359" s="1279"/>
      <c r="EUA2359" s="1279"/>
      <c r="EUB2359" s="1279"/>
      <c r="EUC2359" s="1279"/>
      <c r="EUD2359" s="1279"/>
      <c r="EUE2359" s="1279"/>
      <c r="EUF2359" s="1279"/>
      <c r="EUG2359" s="1279"/>
      <c r="EUH2359" s="1279"/>
      <c r="EUI2359" s="1279"/>
      <c r="EUJ2359" s="1279"/>
      <c r="EUK2359" s="1279"/>
      <c r="EUL2359" s="1279"/>
      <c r="EUM2359" s="1279"/>
      <c r="EUN2359" s="1279"/>
      <c r="EUO2359" s="1279"/>
      <c r="EUP2359" s="1279"/>
      <c r="EUQ2359" s="1279"/>
      <c r="EUR2359" s="1279"/>
      <c r="EUS2359" s="1279"/>
      <c r="EUT2359" s="1279"/>
      <c r="EUU2359" s="1279"/>
      <c r="EUV2359" s="1279"/>
      <c r="EUW2359" s="1279"/>
      <c r="EUX2359" s="1279"/>
      <c r="EUY2359" s="1279"/>
      <c r="EUZ2359" s="1279"/>
      <c r="EVA2359" s="1279"/>
      <c r="EVB2359" s="1279"/>
      <c r="EVC2359" s="1279"/>
      <c r="EVD2359" s="1279"/>
      <c r="EVE2359" s="1279"/>
      <c r="EVF2359" s="1279"/>
      <c r="EVG2359" s="1279"/>
      <c r="EVH2359" s="1279"/>
      <c r="EVI2359" s="1279"/>
      <c r="EVJ2359" s="1279"/>
      <c r="EVK2359" s="1279"/>
      <c r="EVL2359" s="1279"/>
      <c r="EVM2359" s="1279"/>
      <c r="EVN2359" s="1279"/>
      <c r="EVO2359" s="1279"/>
      <c r="EVP2359" s="1279"/>
      <c r="EVQ2359" s="1279"/>
      <c r="EVR2359" s="1279"/>
      <c r="EVS2359" s="1279"/>
      <c r="EVT2359" s="1279"/>
      <c r="EVU2359" s="1279"/>
      <c r="EVV2359" s="1279"/>
      <c r="EVW2359" s="1279"/>
      <c r="EVX2359" s="1279"/>
      <c r="EVY2359" s="1279"/>
      <c r="EVZ2359" s="1279"/>
      <c r="EWA2359" s="1279"/>
      <c r="EWB2359" s="1279"/>
      <c r="EWC2359" s="1279"/>
      <c r="EWD2359" s="1279"/>
      <c r="EWE2359" s="1279"/>
      <c r="EWF2359" s="1279"/>
      <c r="EWG2359" s="1279"/>
      <c r="EWH2359" s="1279"/>
      <c r="EWI2359" s="1279"/>
      <c r="EWJ2359" s="1279"/>
      <c r="EWK2359" s="1279"/>
      <c r="EWL2359" s="1279"/>
      <c r="EWM2359" s="1279"/>
      <c r="EWN2359" s="1279"/>
      <c r="EWO2359" s="1279"/>
      <c r="EWP2359" s="1279"/>
      <c r="EWQ2359" s="1279"/>
      <c r="EWR2359" s="1279"/>
      <c r="EWS2359" s="1279"/>
      <c r="EWT2359" s="1279"/>
      <c r="EWU2359" s="1279"/>
      <c r="EWV2359" s="1279"/>
      <c r="EWW2359" s="1279"/>
      <c r="EWX2359" s="1279"/>
      <c r="EWY2359" s="1279"/>
      <c r="EWZ2359" s="1279"/>
      <c r="EXA2359" s="1279"/>
      <c r="EXB2359" s="1279"/>
      <c r="EXC2359" s="1279"/>
      <c r="EXD2359" s="1279"/>
      <c r="EXE2359" s="1279"/>
      <c r="EXF2359" s="1279"/>
      <c r="EXG2359" s="1279"/>
      <c r="EXH2359" s="1279"/>
      <c r="EXI2359" s="1279"/>
      <c r="EXJ2359" s="1279"/>
      <c r="EXK2359" s="1279"/>
      <c r="EXL2359" s="1279"/>
      <c r="EXM2359" s="1279"/>
      <c r="EXN2359" s="1279"/>
      <c r="EXO2359" s="1279"/>
      <c r="EXP2359" s="1279"/>
      <c r="EXQ2359" s="1279"/>
      <c r="EXR2359" s="1279"/>
      <c r="EXS2359" s="1279"/>
      <c r="EXT2359" s="1279"/>
      <c r="EXU2359" s="1279"/>
      <c r="EXV2359" s="1279"/>
      <c r="EXW2359" s="1279"/>
      <c r="EXX2359" s="1279"/>
      <c r="EXY2359" s="1279"/>
      <c r="EXZ2359" s="1279"/>
      <c r="EYA2359" s="1279"/>
      <c r="EYB2359" s="1279"/>
      <c r="EYC2359" s="1279"/>
      <c r="EYD2359" s="1279"/>
      <c r="EYE2359" s="1279"/>
      <c r="EYF2359" s="1279"/>
      <c r="EYG2359" s="1279"/>
      <c r="EYH2359" s="1279"/>
      <c r="EYI2359" s="1279"/>
      <c r="EYJ2359" s="1279"/>
      <c r="EYK2359" s="1279"/>
      <c r="EYL2359" s="1279"/>
      <c r="EYM2359" s="1279"/>
      <c r="EYN2359" s="1279"/>
      <c r="EYO2359" s="1279"/>
      <c r="EYP2359" s="1279"/>
      <c r="EYQ2359" s="1279"/>
      <c r="EYR2359" s="1279"/>
      <c r="EYS2359" s="1279"/>
      <c r="EYT2359" s="1279"/>
      <c r="EYU2359" s="1279"/>
      <c r="EYV2359" s="1279"/>
      <c r="EYW2359" s="1279"/>
      <c r="EYX2359" s="1279"/>
      <c r="EYY2359" s="1279"/>
      <c r="EYZ2359" s="1279"/>
      <c r="EZA2359" s="1279"/>
      <c r="EZB2359" s="1279"/>
      <c r="EZC2359" s="1279"/>
      <c r="EZD2359" s="1279"/>
      <c r="EZE2359" s="1279"/>
      <c r="EZF2359" s="1279"/>
      <c r="EZG2359" s="1279"/>
      <c r="EZH2359" s="1279"/>
      <c r="EZI2359" s="1279"/>
      <c r="EZJ2359" s="1279"/>
      <c r="EZK2359" s="1279"/>
      <c r="EZL2359" s="1279"/>
      <c r="EZM2359" s="1279"/>
      <c r="EZN2359" s="1279"/>
      <c r="EZO2359" s="1279"/>
      <c r="EZP2359" s="1279"/>
      <c r="EZQ2359" s="1279"/>
      <c r="EZR2359" s="1279"/>
      <c r="EZS2359" s="1279"/>
      <c r="EZT2359" s="1279"/>
      <c r="EZU2359" s="1279"/>
      <c r="EZV2359" s="1279"/>
      <c r="EZW2359" s="1279"/>
      <c r="EZX2359" s="1279"/>
      <c r="EZY2359" s="1279"/>
      <c r="EZZ2359" s="1279"/>
      <c r="FAA2359" s="1279"/>
      <c r="FAB2359" s="1279"/>
      <c r="FAC2359" s="1279"/>
      <c r="FAD2359" s="1279"/>
      <c r="FAE2359" s="1279"/>
      <c r="FAF2359" s="1279"/>
      <c r="FAG2359" s="1279"/>
      <c r="FAH2359" s="1279"/>
      <c r="FAI2359" s="1279"/>
      <c r="FAJ2359" s="1279"/>
      <c r="FAK2359" s="1279"/>
      <c r="FAL2359" s="1279"/>
      <c r="FAM2359" s="1279"/>
      <c r="FAN2359" s="1279"/>
      <c r="FAO2359" s="1279"/>
      <c r="FAP2359" s="1279"/>
      <c r="FAQ2359" s="1279"/>
      <c r="FAR2359" s="1279"/>
      <c r="FAS2359" s="1279"/>
      <c r="FAT2359" s="1279"/>
      <c r="FAU2359" s="1279"/>
      <c r="FAV2359" s="1279"/>
      <c r="FAW2359" s="1279"/>
      <c r="FAX2359" s="1279"/>
      <c r="FAY2359" s="1279"/>
      <c r="FAZ2359" s="1279"/>
      <c r="FBA2359" s="1279"/>
      <c r="FBB2359" s="1279"/>
      <c r="FBC2359" s="1279"/>
      <c r="FBD2359" s="1279"/>
      <c r="FBE2359" s="1279"/>
      <c r="FBF2359" s="1279"/>
      <c r="FBG2359" s="1279"/>
      <c r="FBH2359" s="1279"/>
      <c r="FBI2359" s="1279"/>
      <c r="FBJ2359" s="1279"/>
      <c r="FBK2359" s="1279"/>
      <c r="FBL2359" s="1279"/>
      <c r="FBM2359" s="1279"/>
      <c r="FBN2359" s="1279"/>
      <c r="FBO2359" s="1279"/>
      <c r="FBP2359" s="1279"/>
      <c r="FBQ2359" s="1279"/>
      <c r="FBR2359" s="1279"/>
      <c r="FBS2359" s="1279"/>
      <c r="FBT2359" s="1279"/>
      <c r="FBU2359" s="1279"/>
      <c r="FBV2359" s="1279"/>
      <c r="FBW2359" s="1279"/>
      <c r="FBX2359" s="1279"/>
      <c r="FBY2359" s="1279"/>
      <c r="FBZ2359" s="1279"/>
      <c r="FCA2359" s="1279"/>
      <c r="FCB2359" s="1279"/>
      <c r="FCC2359" s="1279"/>
      <c r="FCD2359" s="1279"/>
      <c r="FCE2359" s="1279"/>
      <c r="FCF2359" s="1279"/>
      <c r="FCG2359" s="1279"/>
      <c r="FCH2359" s="1279"/>
      <c r="FCI2359" s="1279"/>
      <c r="FCJ2359" s="1279"/>
      <c r="FCK2359" s="1279"/>
      <c r="FCL2359" s="1279"/>
      <c r="FCM2359" s="1279"/>
      <c r="FCN2359" s="1279"/>
      <c r="FCO2359" s="1279"/>
      <c r="FCP2359" s="1279"/>
      <c r="FCQ2359" s="1279"/>
      <c r="FCR2359" s="1279"/>
      <c r="FCS2359" s="1279"/>
      <c r="FCT2359" s="1279"/>
      <c r="FCU2359" s="1279"/>
      <c r="FCV2359" s="1279"/>
      <c r="FCW2359" s="1279"/>
      <c r="FCX2359" s="1279"/>
      <c r="FCY2359" s="1279"/>
      <c r="FCZ2359" s="1279"/>
      <c r="FDA2359" s="1279"/>
      <c r="FDB2359" s="1279"/>
      <c r="FDC2359" s="1279"/>
      <c r="FDD2359" s="1279"/>
      <c r="FDE2359" s="1279"/>
      <c r="FDF2359" s="1279"/>
      <c r="FDG2359" s="1279"/>
      <c r="FDH2359" s="1279"/>
      <c r="FDI2359" s="1279"/>
      <c r="FDJ2359" s="1279"/>
      <c r="FDK2359" s="1279"/>
      <c r="FDL2359" s="1279"/>
      <c r="FDM2359" s="1279"/>
      <c r="FDN2359" s="1279"/>
      <c r="FDO2359" s="1279"/>
      <c r="FDP2359" s="1279"/>
      <c r="FDQ2359" s="1279"/>
      <c r="FDR2359" s="1279"/>
      <c r="FDS2359" s="1279"/>
      <c r="FDT2359" s="1279"/>
      <c r="FDU2359" s="1279"/>
      <c r="FDV2359" s="1279"/>
      <c r="FDW2359" s="1279"/>
      <c r="FDX2359" s="1279"/>
      <c r="FDY2359" s="1279"/>
      <c r="FDZ2359" s="1279"/>
      <c r="FEA2359" s="1279"/>
      <c r="FEB2359" s="1279"/>
      <c r="FEC2359" s="1279"/>
      <c r="FED2359" s="1279"/>
      <c r="FEE2359" s="1279"/>
      <c r="FEF2359" s="1279"/>
      <c r="FEG2359" s="1279"/>
      <c r="FEH2359" s="1279"/>
      <c r="FEI2359" s="1279"/>
      <c r="FEJ2359" s="1279"/>
      <c r="FEK2359" s="1279"/>
      <c r="FEL2359" s="1279"/>
      <c r="FEM2359" s="1279"/>
      <c r="FEN2359" s="1279"/>
      <c r="FEO2359" s="1279"/>
      <c r="FEP2359" s="1279"/>
      <c r="FEQ2359" s="1279"/>
      <c r="FER2359" s="1279"/>
      <c r="FES2359" s="1279"/>
      <c r="FET2359" s="1279"/>
      <c r="FEU2359" s="1279"/>
      <c r="FEV2359" s="1279"/>
      <c r="FEW2359" s="1279"/>
      <c r="FEX2359" s="1279"/>
      <c r="FEY2359" s="1279"/>
      <c r="FEZ2359" s="1279"/>
      <c r="FFA2359" s="1279"/>
      <c r="FFB2359" s="1279"/>
      <c r="FFC2359" s="1279"/>
      <c r="FFD2359" s="1279"/>
      <c r="FFE2359" s="1279"/>
      <c r="FFF2359" s="1279"/>
      <c r="FFG2359" s="1279"/>
      <c r="FFH2359" s="1279"/>
      <c r="FFI2359" s="1279"/>
      <c r="FFJ2359" s="1279"/>
      <c r="FFK2359" s="1279"/>
      <c r="FFL2359" s="1279"/>
      <c r="FFM2359" s="1279"/>
      <c r="FFN2359" s="1279"/>
      <c r="FFO2359" s="1279"/>
      <c r="FFP2359" s="1279"/>
      <c r="FFQ2359" s="1279"/>
      <c r="FFR2359" s="1279"/>
      <c r="FFS2359" s="1279"/>
      <c r="FFT2359" s="1279"/>
      <c r="FFU2359" s="1279"/>
      <c r="FFV2359" s="1279"/>
      <c r="FFW2359" s="1279"/>
      <c r="FFX2359" s="1279"/>
      <c r="FFY2359" s="1279"/>
      <c r="FFZ2359" s="1279"/>
      <c r="FGA2359" s="1279"/>
      <c r="FGB2359" s="1279"/>
      <c r="FGC2359" s="1279"/>
      <c r="FGD2359" s="1279"/>
      <c r="FGE2359" s="1279"/>
      <c r="FGF2359" s="1279"/>
      <c r="FGG2359" s="1279"/>
      <c r="FGH2359" s="1279"/>
      <c r="FGI2359" s="1279"/>
      <c r="FGJ2359" s="1279"/>
      <c r="FGK2359" s="1279"/>
      <c r="FGL2359" s="1279"/>
      <c r="FGM2359" s="1279"/>
      <c r="FGN2359" s="1279"/>
      <c r="FGO2359" s="1279"/>
      <c r="FGP2359" s="1279"/>
      <c r="FGQ2359" s="1279"/>
      <c r="FGR2359" s="1279"/>
      <c r="FGS2359" s="1279"/>
      <c r="FGT2359" s="1279"/>
      <c r="FGU2359" s="1279"/>
      <c r="FGV2359" s="1279"/>
      <c r="FGW2359" s="1279"/>
      <c r="FGX2359" s="1279"/>
      <c r="FGY2359" s="1279"/>
      <c r="FGZ2359" s="1279"/>
      <c r="FHA2359" s="1279"/>
      <c r="FHB2359" s="1279"/>
      <c r="FHC2359" s="1279"/>
      <c r="FHD2359" s="1279"/>
      <c r="FHE2359" s="1279"/>
      <c r="FHF2359" s="1279"/>
      <c r="FHG2359" s="1279"/>
      <c r="FHH2359" s="1279"/>
      <c r="FHI2359" s="1279"/>
      <c r="FHJ2359" s="1279"/>
      <c r="FHK2359" s="1279"/>
      <c r="FHL2359" s="1279"/>
      <c r="FHM2359" s="1279"/>
      <c r="FHN2359" s="1279"/>
      <c r="FHO2359" s="1279"/>
      <c r="FHP2359" s="1279"/>
      <c r="FHQ2359" s="1279"/>
      <c r="FHR2359" s="1279"/>
      <c r="FHS2359" s="1279"/>
      <c r="FHT2359" s="1279"/>
      <c r="FHU2359" s="1279"/>
      <c r="FHV2359" s="1279"/>
      <c r="FHW2359" s="1279"/>
      <c r="FHX2359" s="1279"/>
      <c r="FHY2359" s="1279"/>
      <c r="FHZ2359" s="1279"/>
      <c r="FIA2359" s="1279"/>
      <c r="FIB2359" s="1279"/>
      <c r="FIC2359" s="1279"/>
      <c r="FID2359" s="1279"/>
      <c r="FIE2359" s="1279"/>
      <c r="FIF2359" s="1279"/>
      <c r="FIG2359" s="1279"/>
      <c r="FIH2359" s="1279"/>
      <c r="FII2359" s="1279"/>
      <c r="FIJ2359" s="1279"/>
      <c r="FIK2359" s="1279"/>
      <c r="FIL2359" s="1279"/>
      <c r="FIM2359" s="1279"/>
      <c r="FIN2359" s="1279"/>
      <c r="FIO2359" s="1279"/>
      <c r="FIP2359" s="1279"/>
      <c r="FIQ2359" s="1279"/>
      <c r="FIR2359" s="1279"/>
      <c r="FIS2359" s="1279"/>
      <c r="FIT2359" s="1279"/>
      <c r="FIU2359" s="1279"/>
      <c r="FIV2359" s="1279"/>
      <c r="FIW2359" s="1279"/>
      <c r="FIX2359" s="1279"/>
      <c r="FIY2359" s="1279"/>
      <c r="FIZ2359" s="1279"/>
      <c r="FJA2359" s="1279"/>
      <c r="FJB2359" s="1279"/>
      <c r="FJC2359" s="1279"/>
      <c r="FJD2359" s="1279"/>
      <c r="FJE2359" s="1279"/>
      <c r="FJF2359" s="1279"/>
      <c r="FJG2359" s="1279"/>
      <c r="FJH2359" s="1279"/>
      <c r="FJI2359" s="1279"/>
      <c r="FJJ2359" s="1279"/>
      <c r="FJK2359" s="1279"/>
      <c r="FJL2359" s="1279"/>
      <c r="FJM2359" s="1279"/>
      <c r="FJN2359" s="1279"/>
      <c r="FJO2359" s="1279"/>
      <c r="FJP2359" s="1279"/>
      <c r="FJQ2359" s="1279"/>
      <c r="FJR2359" s="1279"/>
      <c r="FJS2359" s="1279"/>
      <c r="FJT2359" s="1279"/>
      <c r="FJU2359" s="1279"/>
      <c r="FJV2359" s="1279"/>
      <c r="FJW2359" s="1279"/>
      <c r="FJX2359" s="1279"/>
      <c r="FJY2359" s="1279"/>
      <c r="FJZ2359" s="1279"/>
      <c r="FKA2359" s="1279"/>
      <c r="FKB2359" s="1279"/>
      <c r="FKC2359" s="1279"/>
      <c r="FKD2359" s="1279"/>
      <c r="FKE2359" s="1279"/>
      <c r="FKF2359" s="1279"/>
      <c r="FKG2359" s="1279"/>
      <c r="FKH2359" s="1279"/>
      <c r="FKI2359" s="1279"/>
      <c r="FKJ2359" s="1279"/>
      <c r="FKK2359" s="1279"/>
      <c r="FKL2359" s="1279"/>
      <c r="FKM2359" s="1279"/>
      <c r="FKN2359" s="1279"/>
      <c r="FKO2359" s="1279"/>
      <c r="FKP2359" s="1279"/>
      <c r="FKQ2359" s="1279"/>
      <c r="FKR2359" s="1279"/>
      <c r="FKS2359" s="1279"/>
      <c r="FKT2359" s="1279"/>
      <c r="FKU2359" s="1279"/>
      <c r="FKV2359" s="1279"/>
      <c r="FKW2359" s="1279"/>
      <c r="FKX2359" s="1279"/>
      <c r="FKY2359" s="1279"/>
      <c r="FKZ2359" s="1279"/>
      <c r="FLA2359" s="1279"/>
      <c r="FLB2359" s="1279"/>
      <c r="FLC2359" s="1279"/>
      <c r="FLD2359" s="1279"/>
      <c r="FLE2359" s="1279"/>
      <c r="FLF2359" s="1279"/>
      <c r="FLG2359" s="1279"/>
      <c r="FLH2359" s="1279"/>
      <c r="FLI2359" s="1279"/>
      <c r="FLJ2359" s="1279"/>
      <c r="FLK2359" s="1279"/>
      <c r="FLL2359" s="1279"/>
      <c r="FLM2359" s="1279"/>
      <c r="FLN2359" s="1279"/>
      <c r="FLO2359" s="1279"/>
      <c r="FLP2359" s="1279"/>
      <c r="FLQ2359" s="1279"/>
      <c r="FLR2359" s="1279"/>
      <c r="FLS2359" s="1279"/>
      <c r="FLT2359" s="1279"/>
      <c r="FLU2359" s="1279"/>
      <c r="FLV2359" s="1279"/>
      <c r="FLW2359" s="1279"/>
      <c r="FLX2359" s="1279"/>
      <c r="FLY2359" s="1279"/>
      <c r="FLZ2359" s="1279"/>
      <c r="FMA2359" s="1279"/>
      <c r="FMB2359" s="1279"/>
      <c r="FMC2359" s="1279"/>
      <c r="FMD2359" s="1279"/>
      <c r="FME2359" s="1279"/>
      <c r="FMF2359" s="1279"/>
      <c r="FMG2359" s="1279"/>
      <c r="FMH2359" s="1279"/>
      <c r="FMI2359" s="1279"/>
      <c r="FMJ2359" s="1279"/>
      <c r="FMK2359" s="1279"/>
      <c r="FML2359" s="1279"/>
      <c r="FMM2359" s="1279"/>
      <c r="FMN2359" s="1279"/>
      <c r="FMO2359" s="1279"/>
      <c r="FMP2359" s="1279"/>
      <c r="FMQ2359" s="1279"/>
      <c r="FMR2359" s="1279"/>
      <c r="FMS2359" s="1279"/>
      <c r="FMT2359" s="1279"/>
      <c r="FMU2359" s="1279"/>
      <c r="FMV2359" s="1279"/>
      <c r="FMW2359" s="1279"/>
      <c r="FMX2359" s="1279"/>
      <c r="FMY2359" s="1279"/>
      <c r="FMZ2359" s="1279"/>
      <c r="FNA2359" s="1279"/>
      <c r="FNB2359" s="1279"/>
      <c r="FNC2359" s="1279"/>
      <c r="FND2359" s="1279"/>
      <c r="FNE2359" s="1279"/>
      <c r="FNF2359" s="1279"/>
      <c r="FNG2359" s="1279"/>
      <c r="FNH2359" s="1279"/>
      <c r="FNI2359" s="1279"/>
      <c r="FNJ2359" s="1279"/>
      <c r="FNK2359" s="1279"/>
      <c r="FNL2359" s="1279"/>
      <c r="FNM2359" s="1279"/>
      <c r="FNN2359" s="1279"/>
      <c r="FNO2359" s="1279"/>
      <c r="FNP2359" s="1279"/>
      <c r="FNQ2359" s="1279"/>
      <c r="FNR2359" s="1279"/>
      <c r="FNS2359" s="1279"/>
      <c r="FNT2359" s="1279"/>
      <c r="FNU2359" s="1279"/>
      <c r="FNV2359" s="1279"/>
      <c r="FNW2359" s="1279"/>
      <c r="FNX2359" s="1279"/>
      <c r="FNY2359" s="1279"/>
      <c r="FNZ2359" s="1279"/>
      <c r="FOA2359" s="1279"/>
      <c r="FOB2359" s="1279"/>
      <c r="FOC2359" s="1279"/>
      <c r="FOD2359" s="1279"/>
      <c r="FOE2359" s="1279"/>
      <c r="FOF2359" s="1279"/>
      <c r="FOG2359" s="1279"/>
      <c r="FOH2359" s="1279"/>
      <c r="FOI2359" s="1279"/>
      <c r="FOJ2359" s="1279"/>
      <c r="FOK2359" s="1279"/>
      <c r="FOL2359" s="1279"/>
      <c r="FOM2359" s="1279"/>
      <c r="FON2359" s="1279"/>
      <c r="FOO2359" s="1279"/>
      <c r="FOP2359" s="1279"/>
      <c r="FOQ2359" s="1279"/>
      <c r="FOR2359" s="1279"/>
      <c r="FOS2359" s="1279"/>
      <c r="FOT2359" s="1279"/>
      <c r="FOU2359" s="1279"/>
      <c r="FOV2359" s="1279"/>
      <c r="FOW2359" s="1279"/>
      <c r="FOX2359" s="1279"/>
      <c r="FOY2359" s="1279"/>
      <c r="FOZ2359" s="1279"/>
      <c r="FPA2359" s="1279"/>
      <c r="FPB2359" s="1279"/>
      <c r="FPC2359" s="1279"/>
      <c r="FPD2359" s="1279"/>
      <c r="FPE2359" s="1279"/>
      <c r="FPF2359" s="1279"/>
      <c r="FPG2359" s="1279"/>
      <c r="FPH2359" s="1279"/>
      <c r="FPI2359" s="1279"/>
      <c r="FPJ2359" s="1279"/>
      <c r="FPK2359" s="1279"/>
      <c r="FPL2359" s="1279"/>
      <c r="FPM2359" s="1279"/>
      <c r="FPN2359" s="1279"/>
      <c r="FPO2359" s="1279"/>
      <c r="FPP2359" s="1279"/>
      <c r="FPQ2359" s="1279"/>
      <c r="FPR2359" s="1279"/>
      <c r="FPS2359" s="1279"/>
      <c r="FPT2359" s="1279"/>
      <c r="FPU2359" s="1279"/>
      <c r="FPV2359" s="1279"/>
      <c r="FPW2359" s="1279"/>
      <c r="FPX2359" s="1279"/>
      <c r="FPY2359" s="1279"/>
      <c r="FPZ2359" s="1279"/>
      <c r="FQA2359" s="1279"/>
      <c r="FQB2359" s="1279"/>
      <c r="FQC2359" s="1279"/>
      <c r="FQD2359" s="1279"/>
      <c r="FQE2359" s="1279"/>
      <c r="FQF2359" s="1279"/>
      <c r="FQG2359" s="1279"/>
      <c r="FQH2359" s="1279"/>
      <c r="FQI2359" s="1279"/>
      <c r="FQJ2359" s="1279"/>
      <c r="FQK2359" s="1279"/>
      <c r="FQL2359" s="1279"/>
      <c r="FQM2359" s="1279"/>
      <c r="FQN2359" s="1279"/>
      <c r="FQO2359" s="1279"/>
      <c r="FQP2359" s="1279"/>
      <c r="FQQ2359" s="1279"/>
      <c r="FQR2359" s="1279"/>
      <c r="FQS2359" s="1279"/>
      <c r="FQT2359" s="1279"/>
      <c r="FQU2359" s="1279"/>
      <c r="FQV2359" s="1279"/>
      <c r="FQW2359" s="1279"/>
      <c r="FQX2359" s="1279"/>
      <c r="FQY2359" s="1279"/>
      <c r="FQZ2359" s="1279"/>
      <c r="FRA2359" s="1279"/>
      <c r="FRB2359" s="1279"/>
      <c r="FRC2359" s="1279"/>
      <c r="FRD2359" s="1279"/>
      <c r="FRE2359" s="1279"/>
      <c r="FRF2359" s="1279"/>
      <c r="FRG2359" s="1279"/>
      <c r="FRH2359" s="1279"/>
      <c r="FRI2359" s="1279"/>
      <c r="FRJ2359" s="1279"/>
      <c r="FRK2359" s="1279"/>
      <c r="FRL2359" s="1279"/>
      <c r="FRM2359" s="1279"/>
      <c r="FRN2359" s="1279"/>
      <c r="FRO2359" s="1279"/>
      <c r="FRP2359" s="1279"/>
      <c r="FRQ2359" s="1279"/>
      <c r="FRR2359" s="1279"/>
      <c r="FRS2359" s="1279"/>
      <c r="FRT2359" s="1279"/>
      <c r="FRU2359" s="1279"/>
      <c r="FRV2359" s="1279"/>
      <c r="FRW2359" s="1279"/>
      <c r="FRX2359" s="1279"/>
      <c r="FRY2359" s="1279"/>
      <c r="FRZ2359" s="1279"/>
      <c r="FSA2359" s="1279"/>
      <c r="FSB2359" s="1279"/>
      <c r="FSC2359" s="1279"/>
      <c r="FSD2359" s="1279"/>
      <c r="FSE2359" s="1279"/>
      <c r="FSF2359" s="1279"/>
      <c r="FSG2359" s="1279"/>
      <c r="FSH2359" s="1279"/>
      <c r="FSI2359" s="1279"/>
      <c r="FSJ2359" s="1279"/>
      <c r="FSK2359" s="1279"/>
      <c r="FSL2359" s="1279"/>
      <c r="FSM2359" s="1279"/>
      <c r="FSN2359" s="1279"/>
      <c r="FSO2359" s="1279"/>
      <c r="FSP2359" s="1279"/>
      <c r="FSQ2359" s="1279"/>
      <c r="FSR2359" s="1279"/>
      <c r="FSS2359" s="1279"/>
      <c r="FST2359" s="1279"/>
      <c r="FSU2359" s="1279"/>
      <c r="FSV2359" s="1279"/>
      <c r="FSW2359" s="1279"/>
      <c r="FSX2359" s="1279"/>
      <c r="FSY2359" s="1279"/>
      <c r="FSZ2359" s="1279"/>
      <c r="FTA2359" s="1279"/>
      <c r="FTB2359" s="1279"/>
      <c r="FTC2359" s="1279"/>
      <c r="FTD2359" s="1279"/>
      <c r="FTE2359" s="1279"/>
      <c r="FTF2359" s="1279"/>
      <c r="FTG2359" s="1279"/>
      <c r="FTH2359" s="1279"/>
      <c r="FTI2359" s="1279"/>
      <c r="FTJ2359" s="1279"/>
      <c r="FTK2359" s="1279"/>
      <c r="FTL2359" s="1279"/>
      <c r="FTM2359" s="1279"/>
      <c r="FTN2359" s="1279"/>
      <c r="FTO2359" s="1279"/>
      <c r="FTP2359" s="1279"/>
      <c r="FTQ2359" s="1279"/>
      <c r="FTR2359" s="1279"/>
      <c r="FTS2359" s="1279"/>
      <c r="FTT2359" s="1279"/>
      <c r="FTU2359" s="1279"/>
      <c r="FTV2359" s="1279"/>
      <c r="FTW2359" s="1279"/>
      <c r="FTX2359" s="1279"/>
      <c r="FTY2359" s="1279"/>
      <c r="FTZ2359" s="1279"/>
      <c r="FUA2359" s="1279"/>
      <c r="FUB2359" s="1279"/>
      <c r="FUC2359" s="1279"/>
      <c r="FUD2359" s="1279"/>
      <c r="FUE2359" s="1279"/>
      <c r="FUF2359" s="1279"/>
      <c r="FUG2359" s="1279"/>
      <c r="FUH2359" s="1279"/>
      <c r="FUI2359" s="1279"/>
      <c r="FUJ2359" s="1279"/>
      <c r="FUK2359" s="1279"/>
      <c r="FUL2359" s="1279"/>
      <c r="FUM2359" s="1279"/>
      <c r="FUN2359" s="1279"/>
      <c r="FUO2359" s="1279"/>
      <c r="FUP2359" s="1279"/>
      <c r="FUQ2359" s="1279"/>
      <c r="FUR2359" s="1279"/>
      <c r="FUS2359" s="1279"/>
      <c r="FUT2359" s="1279"/>
      <c r="FUU2359" s="1279"/>
      <c r="FUV2359" s="1279"/>
      <c r="FUW2359" s="1279"/>
      <c r="FUX2359" s="1279"/>
      <c r="FUY2359" s="1279"/>
      <c r="FUZ2359" s="1279"/>
      <c r="FVA2359" s="1279"/>
      <c r="FVB2359" s="1279"/>
      <c r="FVC2359" s="1279"/>
      <c r="FVD2359" s="1279"/>
      <c r="FVE2359" s="1279"/>
      <c r="FVF2359" s="1279"/>
      <c r="FVG2359" s="1279"/>
      <c r="FVH2359" s="1279"/>
      <c r="FVI2359" s="1279"/>
      <c r="FVJ2359" s="1279"/>
      <c r="FVK2359" s="1279"/>
      <c r="FVL2359" s="1279"/>
      <c r="FVM2359" s="1279"/>
      <c r="FVN2359" s="1279"/>
      <c r="FVO2359" s="1279"/>
      <c r="FVP2359" s="1279"/>
      <c r="FVQ2359" s="1279"/>
      <c r="FVR2359" s="1279"/>
      <c r="FVS2359" s="1279"/>
      <c r="FVT2359" s="1279"/>
      <c r="FVU2359" s="1279"/>
      <c r="FVV2359" s="1279"/>
      <c r="FVW2359" s="1279"/>
      <c r="FVX2359" s="1279"/>
      <c r="FVY2359" s="1279"/>
      <c r="FVZ2359" s="1279"/>
      <c r="FWA2359" s="1279"/>
      <c r="FWB2359" s="1279"/>
      <c r="FWC2359" s="1279"/>
      <c r="FWD2359" s="1279"/>
      <c r="FWE2359" s="1279"/>
      <c r="FWF2359" s="1279"/>
      <c r="FWG2359" s="1279"/>
      <c r="FWH2359" s="1279"/>
      <c r="FWI2359" s="1279"/>
      <c r="FWJ2359" s="1279"/>
      <c r="FWK2359" s="1279"/>
      <c r="FWL2359" s="1279"/>
      <c r="FWM2359" s="1279"/>
      <c r="FWN2359" s="1279"/>
      <c r="FWO2359" s="1279"/>
      <c r="FWP2359" s="1279"/>
      <c r="FWQ2359" s="1279"/>
      <c r="FWR2359" s="1279"/>
      <c r="FWS2359" s="1279"/>
      <c r="FWT2359" s="1279"/>
      <c r="FWU2359" s="1279"/>
      <c r="FWV2359" s="1279"/>
      <c r="FWW2359" s="1279"/>
      <c r="FWX2359" s="1279"/>
      <c r="FWY2359" s="1279"/>
      <c r="FWZ2359" s="1279"/>
      <c r="FXA2359" s="1279"/>
      <c r="FXB2359" s="1279"/>
      <c r="FXC2359" s="1279"/>
      <c r="FXD2359" s="1279"/>
      <c r="FXE2359" s="1279"/>
      <c r="FXF2359" s="1279"/>
      <c r="FXG2359" s="1279"/>
      <c r="FXH2359" s="1279"/>
      <c r="FXI2359" s="1279"/>
      <c r="FXJ2359" s="1279"/>
      <c r="FXK2359" s="1279"/>
      <c r="FXL2359" s="1279"/>
      <c r="FXM2359" s="1279"/>
      <c r="FXN2359" s="1279"/>
      <c r="FXO2359" s="1279"/>
      <c r="FXP2359" s="1279"/>
      <c r="FXQ2359" s="1279"/>
      <c r="FXR2359" s="1279"/>
      <c r="FXS2359" s="1279"/>
      <c r="FXT2359" s="1279"/>
      <c r="FXU2359" s="1279"/>
      <c r="FXV2359" s="1279"/>
      <c r="FXW2359" s="1279"/>
      <c r="FXX2359" s="1279"/>
      <c r="FXY2359" s="1279"/>
      <c r="FXZ2359" s="1279"/>
      <c r="FYA2359" s="1279"/>
      <c r="FYB2359" s="1279"/>
      <c r="FYC2359" s="1279"/>
      <c r="FYD2359" s="1279"/>
      <c r="FYE2359" s="1279"/>
      <c r="FYF2359" s="1279"/>
      <c r="FYG2359" s="1279"/>
      <c r="FYH2359" s="1279"/>
      <c r="FYI2359" s="1279"/>
      <c r="FYJ2359" s="1279"/>
      <c r="FYK2359" s="1279"/>
      <c r="FYL2359" s="1279"/>
      <c r="FYM2359" s="1279"/>
      <c r="FYN2359" s="1279"/>
      <c r="FYO2359" s="1279"/>
      <c r="FYP2359" s="1279"/>
      <c r="FYQ2359" s="1279"/>
      <c r="FYR2359" s="1279"/>
      <c r="FYS2359" s="1279"/>
      <c r="FYT2359" s="1279"/>
      <c r="FYU2359" s="1279"/>
      <c r="FYV2359" s="1279"/>
      <c r="FYW2359" s="1279"/>
      <c r="FYX2359" s="1279"/>
      <c r="FYY2359" s="1279"/>
      <c r="FYZ2359" s="1279"/>
      <c r="FZA2359" s="1279"/>
      <c r="FZB2359" s="1279"/>
      <c r="FZC2359" s="1279"/>
      <c r="FZD2359" s="1279"/>
      <c r="FZE2359" s="1279"/>
      <c r="FZF2359" s="1279"/>
      <c r="FZG2359" s="1279"/>
      <c r="FZH2359" s="1279"/>
      <c r="FZI2359" s="1279"/>
      <c r="FZJ2359" s="1279"/>
      <c r="FZK2359" s="1279"/>
      <c r="FZL2359" s="1279"/>
      <c r="FZM2359" s="1279"/>
      <c r="FZN2359" s="1279"/>
      <c r="FZO2359" s="1279"/>
      <c r="FZP2359" s="1279"/>
      <c r="FZQ2359" s="1279"/>
      <c r="FZR2359" s="1279"/>
      <c r="FZS2359" s="1279"/>
      <c r="FZT2359" s="1279"/>
      <c r="FZU2359" s="1279"/>
      <c r="FZV2359" s="1279"/>
      <c r="FZW2359" s="1279"/>
      <c r="FZX2359" s="1279"/>
      <c r="FZY2359" s="1279"/>
      <c r="FZZ2359" s="1279"/>
      <c r="GAA2359" s="1279"/>
      <c r="GAB2359" s="1279"/>
      <c r="GAC2359" s="1279"/>
      <c r="GAD2359" s="1279"/>
      <c r="GAE2359" s="1279"/>
      <c r="GAF2359" s="1279"/>
      <c r="GAG2359" s="1279"/>
      <c r="GAH2359" s="1279"/>
      <c r="GAI2359" s="1279"/>
      <c r="GAJ2359" s="1279"/>
      <c r="GAK2359" s="1279"/>
      <c r="GAL2359" s="1279"/>
      <c r="GAM2359" s="1279"/>
      <c r="GAN2359" s="1279"/>
      <c r="GAO2359" s="1279"/>
      <c r="GAP2359" s="1279"/>
      <c r="GAQ2359" s="1279"/>
      <c r="GAR2359" s="1279"/>
      <c r="GAS2359" s="1279"/>
      <c r="GAT2359" s="1279"/>
      <c r="GAU2359" s="1279"/>
      <c r="GAV2359" s="1279"/>
      <c r="GAW2359" s="1279"/>
      <c r="GAX2359" s="1279"/>
      <c r="GAY2359" s="1279"/>
      <c r="GAZ2359" s="1279"/>
      <c r="GBA2359" s="1279"/>
      <c r="GBB2359" s="1279"/>
      <c r="GBC2359" s="1279"/>
      <c r="GBD2359" s="1279"/>
      <c r="GBE2359" s="1279"/>
      <c r="GBF2359" s="1279"/>
      <c r="GBG2359" s="1279"/>
      <c r="GBH2359" s="1279"/>
      <c r="GBI2359" s="1279"/>
      <c r="GBJ2359" s="1279"/>
      <c r="GBK2359" s="1279"/>
      <c r="GBL2359" s="1279"/>
      <c r="GBM2359" s="1279"/>
      <c r="GBN2359" s="1279"/>
      <c r="GBO2359" s="1279"/>
      <c r="GBP2359" s="1279"/>
      <c r="GBQ2359" s="1279"/>
      <c r="GBR2359" s="1279"/>
      <c r="GBS2359" s="1279"/>
      <c r="GBT2359" s="1279"/>
      <c r="GBU2359" s="1279"/>
      <c r="GBV2359" s="1279"/>
      <c r="GBW2359" s="1279"/>
      <c r="GBX2359" s="1279"/>
      <c r="GBY2359" s="1279"/>
      <c r="GBZ2359" s="1279"/>
      <c r="GCA2359" s="1279"/>
      <c r="GCB2359" s="1279"/>
      <c r="GCC2359" s="1279"/>
      <c r="GCD2359" s="1279"/>
      <c r="GCE2359" s="1279"/>
      <c r="GCF2359" s="1279"/>
      <c r="GCG2359" s="1279"/>
      <c r="GCH2359" s="1279"/>
      <c r="GCI2359" s="1279"/>
      <c r="GCJ2359" s="1279"/>
      <c r="GCK2359" s="1279"/>
      <c r="GCL2359" s="1279"/>
      <c r="GCM2359" s="1279"/>
      <c r="GCN2359" s="1279"/>
      <c r="GCO2359" s="1279"/>
      <c r="GCP2359" s="1279"/>
      <c r="GCQ2359" s="1279"/>
      <c r="GCR2359" s="1279"/>
      <c r="GCS2359" s="1279"/>
      <c r="GCT2359" s="1279"/>
      <c r="GCU2359" s="1279"/>
      <c r="GCV2359" s="1279"/>
      <c r="GCW2359" s="1279"/>
      <c r="GCX2359" s="1279"/>
      <c r="GCY2359" s="1279"/>
      <c r="GCZ2359" s="1279"/>
      <c r="GDA2359" s="1279"/>
      <c r="GDB2359" s="1279"/>
      <c r="GDC2359" s="1279"/>
      <c r="GDD2359" s="1279"/>
      <c r="GDE2359" s="1279"/>
      <c r="GDF2359" s="1279"/>
      <c r="GDG2359" s="1279"/>
      <c r="GDH2359" s="1279"/>
      <c r="GDI2359" s="1279"/>
      <c r="GDJ2359" s="1279"/>
      <c r="GDK2359" s="1279"/>
      <c r="GDL2359" s="1279"/>
      <c r="GDM2359" s="1279"/>
      <c r="GDN2359" s="1279"/>
      <c r="GDO2359" s="1279"/>
      <c r="GDP2359" s="1279"/>
      <c r="GDQ2359" s="1279"/>
      <c r="GDR2359" s="1279"/>
      <c r="GDS2359" s="1279"/>
      <c r="GDT2359" s="1279"/>
      <c r="GDU2359" s="1279"/>
      <c r="GDV2359" s="1279"/>
      <c r="GDW2359" s="1279"/>
      <c r="GDX2359" s="1279"/>
      <c r="GDY2359" s="1279"/>
      <c r="GDZ2359" s="1279"/>
      <c r="GEA2359" s="1279"/>
      <c r="GEB2359" s="1279"/>
      <c r="GEC2359" s="1279"/>
      <c r="GED2359" s="1279"/>
      <c r="GEE2359" s="1279"/>
      <c r="GEF2359" s="1279"/>
      <c r="GEG2359" s="1279"/>
      <c r="GEH2359" s="1279"/>
      <c r="GEI2359" s="1279"/>
      <c r="GEJ2359" s="1279"/>
      <c r="GEK2359" s="1279"/>
      <c r="GEL2359" s="1279"/>
      <c r="GEM2359" s="1279"/>
      <c r="GEN2359" s="1279"/>
      <c r="GEO2359" s="1279"/>
      <c r="GEP2359" s="1279"/>
      <c r="GEQ2359" s="1279"/>
      <c r="GER2359" s="1279"/>
      <c r="GES2359" s="1279"/>
      <c r="GET2359" s="1279"/>
      <c r="GEU2359" s="1279"/>
      <c r="GEV2359" s="1279"/>
      <c r="GEW2359" s="1279"/>
      <c r="GEX2359" s="1279"/>
      <c r="GEY2359" s="1279"/>
      <c r="GEZ2359" s="1279"/>
      <c r="GFA2359" s="1279"/>
      <c r="GFB2359" s="1279"/>
      <c r="GFC2359" s="1279"/>
      <c r="GFD2359" s="1279"/>
      <c r="GFE2359" s="1279"/>
      <c r="GFF2359" s="1279"/>
      <c r="GFG2359" s="1279"/>
      <c r="GFH2359" s="1279"/>
      <c r="GFI2359" s="1279"/>
      <c r="GFJ2359" s="1279"/>
      <c r="GFK2359" s="1279"/>
      <c r="GFL2359" s="1279"/>
      <c r="GFM2359" s="1279"/>
      <c r="GFN2359" s="1279"/>
      <c r="GFO2359" s="1279"/>
      <c r="GFP2359" s="1279"/>
      <c r="GFQ2359" s="1279"/>
      <c r="GFR2359" s="1279"/>
      <c r="GFS2359" s="1279"/>
      <c r="GFT2359" s="1279"/>
      <c r="GFU2359" s="1279"/>
      <c r="GFV2359" s="1279"/>
      <c r="GFW2359" s="1279"/>
      <c r="GFX2359" s="1279"/>
      <c r="GFY2359" s="1279"/>
      <c r="GFZ2359" s="1279"/>
      <c r="GGA2359" s="1279"/>
      <c r="GGB2359" s="1279"/>
      <c r="GGC2359" s="1279"/>
      <c r="GGD2359" s="1279"/>
      <c r="GGE2359" s="1279"/>
      <c r="GGF2359" s="1279"/>
      <c r="GGG2359" s="1279"/>
      <c r="GGH2359" s="1279"/>
      <c r="GGI2359" s="1279"/>
      <c r="GGJ2359" s="1279"/>
      <c r="GGK2359" s="1279"/>
      <c r="GGL2359" s="1279"/>
      <c r="GGM2359" s="1279"/>
      <c r="GGN2359" s="1279"/>
      <c r="GGO2359" s="1279"/>
      <c r="GGP2359" s="1279"/>
      <c r="GGQ2359" s="1279"/>
      <c r="GGR2359" s="1279"/>
      <c r="GGS2359" s="1279"/>
      <c r="GGT2359" s="1279"/>
      <c r="GGU2359" s="1279"/>
      <c r="GGV2359" s="1279"/>
      <c r="GGW2359" s="1279"/>
      <c r="GGX2359" s="1279"/>
      <c r="GGY2359" s="1279"/>
      <c r="GGZ2359" s="1279"/>
      <c r="GHA2359" s="1279"/>
      <c r="GHB2359" s="1279"/>
      <c r="GHC2359" s="1279"/>
      <c r="GHD2359" s="1279"/>
      <c r="GHE2359" s="1279"/>
      <c r="GHF2359" s="1279"/>
      <c r="GHG2359" s="1279"/>
      <c r="GHH2359" s="1279"/>
      <c r="GHI2359" s="1279"/>
      <c r="GHJ2359" s="1279"/>
      <c r="GHK2359" s="1279"/>
      <c r="GHL2359" s="1279"/>
      <c r="GHM2359" s="1279"/>
      <c r="GHN2359" s="1279"/>
      <c r="GHO2359" s="1279"/>
      <c r="GHP2359" s="1279"/>
      <c r="GHQ2359" s="1279"/>
      <c r="GHR2359" s="1279"/>
      <c r="GHS2359" s="1279"/>
      <c r="GHT2359" s="1279"/>
      <c r="GHU2359" s="1279"/>
      <c r="GHV2359" s="1279"/>
      <c r="GHW2359" s="1279"/>
      <c r="GHX2359" s="1279"/>
      <c r="GHY2359" s="1279"/>
      <c r="GHZ2359" s="1279"/>
      <c r="GIA2359" s="1279"/>
      <c r="GIB2359" s="1279"/>
      <c r="GIC2359" s="1279"/>
      <c r="GID2359" s="1279"/>
      <c r="GIE2359" s="1279"/>
      <c r="GIF2359" s="1279"/>
      <c r="GIG2359" s="1279"/>
      <c r="GIH2359" s="1279"/>
      <c r="GII2359" s="1279"/>
      <c r="GIJ2359" s="1279"/>
      <c r="GIK2359" s="1279"/>
      <c r="GIL2359" s="1279"/>
      <c r="GIM2359" s="1279"/>
      <c r="GIN2359" s="1279"/>
      <c r="GIO2359" s="1279"/>
      <c r="GIP2359" s="1279"/>
      <c r="GIQ2359" s="1279"/>
      <c r="GIR2359" s="1279"/>
      <c r="GIS2359" s="1279"/>
      <c r="GIT2359" s="1279"/>
      <c r="GIU2359" s="1279"/>
      <c r="GIV2359" s="1279"/>
      <c r="GIW2359" s="1279"/>
      <c r="GIX2359" s="1279"/>
      <c r="GIY2359" s="1279"/>
      <c r="GIZ2359" s="1279"/>
      <c r="GJA2359" s="1279"/>
      <c r="GJB2359" s="1279"/>
      <c r="GJC2359" s="1279"/>
      <c r="GJD2359" s="1279"/>
      <c r="GJE2359" s="1279"/>
      <c r="GJF2359" s="1279"/>
      <c r="GJG2359" s="1279"/>
      <c r="GJH2359" s="1279"/>
      <c r="GJI2359" s="1279"/>
      <c r="GJJ2359" s="1279"/>
      <c r="GJK2359" s="1279"/>
      <c r="GJL2359" s="1279"/>
      <c r="GJM2359" s="1279"/>
      <c r="GJN2359" s="1279"/>
      <c r="GJO2359" s="1279"/>
      <c r="GJP2359" s="1279"/>
      <c r="GJQ2359" s="1279"/>
      <c r="GJR2359" s="1279"/>
      <c r="GJS2359" s="1279"/>
      <c r="GJT2359" s="1279"/>
      <c r="GJU2359" s="1279"/>
      <c r="GJV2359" s="1279"/>
      <c r="GJW2359" s="1279"/>
      <c r="GJX2359" s="1279"/>
      <c r="GJY2359" s="1279"/>
      <c r="GJZ2359" s="1279"/>
      <c r="GKA2359" s="1279"/>
      <c r="GKB2359" s="1279"/>
      <c r="GKC2359" s="1279"/>
      <c r="GKD2359" s="1279"/>
      <c r="GKE2359" s="1279"/>
      <c r="GKF2359" s="1279"/>
      <c r="GKG2359" s="1279"/>
      <c r="GKH2359" s="1279"/>
      <c r="GKI2359" s="1279"/>
      <c r="GKJ2359" s="1279"/>
      <c r="GKK2359" s="1279"/>
      <c r="GKL2359" s="1279"/>
      <c r="GKM2359" s="1279"/>
      <c r="GKN2359" s="1279"/>
      <c r="GKO2359" s="1279"/>
      <c r="GKP2359" s="1279"/>
      <c r="GKQ2359" s="1279"/>
      <c r="GKR2359" s="1279"/>
      <c r="GKS2359" s="1279"/>
      <c r="GKT2359" s="1279"/>
      <c r="GKU2359" s="1279"/>
      <c r="GKV2359" s="1279"/>
      <c r="GKW2359" s="1279"/>
      <c r="GKX2359" s="1279"/>
      <c r="GKY2359" s="1279"/>
      <c r="GKZ2359" s="1279"/>
      <c r="GLA2359" s="1279"/>
      <c r="GLB2359" s="1279"/>
      <c r="GLC2359" s="1279"/>
      <c r="GLD2359" s="1279"/>
      <c r="GLE2359" s="1279"/>
      <c r="GLF2359" s="1279"/>
      <c r="GLG2359" s="1279"/>
      <c r="GLH2359" s="1279"/>
      <c r="GLI2359" s="1279"/>
      <c r="GLJ2359" s="1279"/>
      <c r="GLK2359" s="1279"/>
      <c r="GLL2359" s="1279"/>
      <c r="GLM2359" s="1279"/>
      <c r="GLN2359" s="1279"/>
      <c r="GLO2359" s="1279"/>
      <c r="GLP2359" s="1279"/>
      <c r="GLQ2359" s="1279"/>
      <c r="GLR2359" s="1279"/>
      <c r="GLS2359" s="1279"/>
      <c r="GLT2359" s="1279"/>
      <c r="GLU2359" s="1279"/>
      <c r="GLV2359" s="1279"/>
      <c r="GLW2359" s="1279"/>
      <c r="GLX2359" s="1279"/>
      <c r="GLY2359" s="1279"/>
      <c r="GLZ2359" s="1279"/>
      <c r="GMA2359" s="1279"/>
      <c r="GMB2359" s="1279"/>
      <c r="GMC2359" s="1279"/>
      <c r="GMD2359" s="1279"/>
      <c r="GME2359" s="1279"/>
      <c r="GMF2359" s="1279"/>
      <c r="GMG2359" s="1279"/>
      <c r="GMH2359" s="1279"/>
      <c r="GMI2359" s="1279"/>
      <c r="GMJ2359" s="1279"/>
      <c r="GMK2359" s="1279"/>
      <c r="GML2359" s="1279"/>
      <c r="GMM2359" s="1279"/>
      <c r="GMN2359" s="1279"/>
      <c r="GMO2359" s="1279"/>
      <c r="GMP2359" s="1279"/>
      <c r="GMQ2359" s="1279"/>
      <c r="GMR2359" s="1279"/>
      <c r="GMS2359" s="1279"/>
      <c r="GMT2359" s="1279"/>
      <c r="GMU2359" s="1279"/>
      <c r="GMV2359" s="1279"/>
      <c r="GMW2359" s="1279"/>
      <c r="GMX2359" s="1279"/>
      <c r="GMY2359" s="1279"/>
      <c r="GMZ2359" s="1279"/>
      <c r="GNA2359" s="1279"/>
      <c r="GNB2359" s="1279"/>
      <c r="GNC2359" s="1279"/>
      <c r="GND2359" s="1279"/>
      <c r="GNE2359" s="1279"/>
      <c r="GNF2359" s="1279"/>
      <c r="GNG2359" s="1279"/>
      <c r="GNH2359" s="1279"/>
      <c r="GNI2359" s="1279"/>
      <c r="GNJ2359" s="1279"/>
      <c r="GNK2359" s="1279"/>
      <c r="GNL2359" s="1279"/>
      <c r="GNM2359" s="1279"/>
      <c r="GNN2359" s="1279"/>
      <c r="GNO2359" s="1279"/>
      <c r="GNP2359" s="1279"/>
      <c r="GNQ2359" s="1279"/>
      <c r="GNR2359" s="1279"/>
      <c r="GNS2359" s="1279"/>
      <c r="GNT2359" s="1279"/>
      <c r="GNU2359" s="1279"/>
      <c r="GNV2359" s="1279"/>
      <c r="GNW2359" s="1279"/>
      <c r="GNX2359" s="1279"/>
      <c r="GNY2359" s="1279"/>
      <c r="GNZ2359" s="1279"/>
      <c r="GOA2359" s="1279"/>
      <c r="GOB2359" s="1279"/>
      <c r="GOC2359" s="1279"/>
      <c r="GOD2359" s="1279"/>
      <c r="GOE2359" s="1279"/>
      <c r="GOF2359" s="1279"/>
      <c r="GOG2359" s="1279"/>
      <c r="GOH2359" s="1279"/>
      <c r="GOI2359" s="1279"/>
      <c r="GOJ2359" s="1279"/>
      <c r="GOK2359" s="1279"/>
      <c r="GOL2359" s="1279"/>
      <c r="GOM2359" s="1279"/>
      <c r="GON2359" s="1279"/>
      <c r="GOO2359" s="1279"/>
      <c r="GOP2359" s="1279"/>
      <c r="GOQ2359" s="1279"/>
      <c r="GOR2359" s="1279"/>
      <c r="GOS2359" s="1279"/>
      <c r="GOT2359" s="1279"/>
      <c r="GOU2359" s="1279"/>
      <c r="GOV2359" s="1279"/>
      <c r="GOW2359" s="1279"/>
      <c r="GOX2359" s="1279"/>
      <c r="GOY2359" s="1279"/>
      <c r="GOZ2359" s="1279"/>
      <c r="GPA2359" s="1279"/>
      <c r="GPB2359" s="1279"/>
      <c r="GPC2359" s="1279"/>
      <c r="GPD2359" s="1279"/>
      <c r="GPE2359" s="1279"/>
      <c r="GPF2359" s="1279"/>
      <c r="GPG2359" s="1279"/>
      <c r="GPH2359" s="1279"/>
      <c r="GPI2359" s="1279"/>
      <c r="GPJ2359" s="1279"/>
      <c r="GPK2359" s="1279"/>
      <c r="GPL2359" s="1279"/>
      <c r="GPM2359" s="1279"/>
      <c r="GPN2359" s="1279"/>
      <c r="GPO2359" s="1279"/>
      <c r="GPP2359" s="1279"/>
      <c r="GPQ2359" s="1279"/>
      <c r="GPR2359" s="1279"/>
      <c r="GPS2359" s="1279"/>
      <c r="GPT2359" s="1279"/>
      <c r="GPU2359" s="1279"/>
      <c r="GPV2359" s="1279"/>
      <c r="GPW2359" s="1279"/>
      <c r="GPX2359" s="1279"/>
      <c r="GPY2359" s="1279"/>
      <c r="GPZ2359" s="1279"/>
      <c r="GQA2359" s="1279"/>
      <c r="GQB2359" s="1279"/>
      <c r="GQC2359" s="1279"/>
      <c r="GQD2359" s="1279"/>
      <c r="GQE2359" s="1279"/>
      <c r="GQF2359" s="1279"/>
      <c r="GQG2359" s="1279"/>
      <c r="GQH2359" s="1279"/>
      <c r="GQI2359" s="1279"/>
      <c r="GQJ2359" s="1279"/>
      <c r="GQK2359" s="1279"/>
      <c r="GQL2359" s="1279"/>
      <c r="GQM2359" s="1279"/>
      <c r="GQN2359" s="1279"/>
      <c r="GQO2359" s="1279"/>
      <c r="GQP2359" s="1279"/>
      <c r="GQQ2359" s="1279"/>
      <c r="GQR2359" s="1279"/>
      <c r="GQS2359" s="1279"/>
      <c r="GQT2359" s="1279"/>
      <c r="GQU2359" s="1279"/>
      <c r="GQV2359" s="1279"/>
      <c r="GQW2359" s="1279"/>
      <c r="GQX2359" s="1279"/>
      <c r="GQY2359" s="1279"/>
      <c r="GQZ2359" s="1279"/>
      <c r="GRA2359" s="1279"/>
      <c r="GRB2359" s="1279"/>
      <c r="GRC2359" s="1279"/>
      <c r="GRD2359" s="1279"/>
      <c r="GRE2359" s="1279"/>
      <c r="GRF2359" s="1279"/>
      <c r="GRG2359" s="1279"/>
      <c r="GRH2359" s="1279"/>
      <c r="GRI2359" s="1279"/>
      <c r="GRJ2359" s="1279"/>
      <c r="GRK2359" s="1279"/>
      <c r="GRL2359" s="1279"/>
      <c r="GRM2359" s="1279"/>
      <c r="GRN2359" s="1279"/>
      <c r="GRO2359" s="1279"/>
      <c r="GRP2359" s="1279"/>
      <c r="GRQ2359" s="1279"/>
      <c r="GRR2359" s="1279"/>
      <c r="GRS2359" s="1279"/>
      <c r="GRT2359" s="1279"/>
      <c r="GRU2359" s="1279"/>
      <c r="GRV2359" s="1279"/>
      <c r="GRW2359" s="1279"/>
      <c r="GRX2359" s="1279"/>
      <c r="GRY2359" s="1279"/>
      <c r="GRZ2359" s="1279"/>
      <c r="GSA2359" s="1279"/>
      <c r="GSB2359" s="1279"/>
      <c r="GSC2359" s="1279"/>
      <c r="GSD2359" s="1279"/>
      <c r="GSE2359" s="1279"/>
      <c r="GSF2359" s="1279"/>
      <c r="GSG2359" s="1279"/>
      <c r="GSH2359" s="1279"/>
      <c r="GSI2359" s="1279"/>
      <c r="GSJ2359" s="1279"/>
      <c r="GSK2359" s="1279"/>
      <c r="GSL2359" s="1279"/>
      <c r="GSM2359" s="1279"/>
      <c r="GSN2359" s="1279"/>
      <c r="GSO2359" s="1279"/>
      <c r="GSP2359" s="1279"/>
      <c r="GSQ2359" s="1279"/>
      <c r="GSR2359" s="1279"/>
      <c r="GSS2359" s="1279"/>
      <c r="GST2359" s="1279"/>
      <c r="GSU2359" s="1279"/>
      <c r="GSV2359" s="1279"/>
      <c r="GSW2359" s="1279"/>
      <c r="GSX2359" s="1279"/>
      <c r="GSY2359" s="1279"/>
      <c r="GSZ2359" s="1279"/>
      <c r="GTA2359" s="1279"/>
      <c r="GTB2359" s="1279"/>
      <c r="GTC2359" s="1279"/>
      <c r="GTD2359" s="1279"/>
      <c r="GTE2359" s="1279"/>
      <c r="GTF2359" s="1279"/>
      <c r="GTG2359" s="1279"/>
      <c r="GTH2359" s="1279"/>
      <c r="GTI2359" s="1279"/>
      <c r="GTJ2359" s="1279"/>
      <c r="GTK2359" s="1279"/>
      <c r="GTL2359" s="1279"/>
      <c r="GTM2359" s="1279"/>
      <c r="GTN2359" s="1279"/>
      <c r="GTO2359" s="1279"/>
      <c r="GTP2359" s="1279"/>
      <c r="GTQ2359" s="1279"/>
      <c r="GTR2359" s="1279"/>
      <c r="GTS2359" s="1279"/>
      <c r="GTT2359" s="1279"/>
      <c r="GTU2359" s="1279"/>
      <c r="GTV2359" s="1279"/>
      <c r="GTW2359" s="1279"/>
      <c r="GTX2359" s="1279"/>
      <c r="GTY2359" s="1279"/>
      <c r="GTZ2359" s="1279"/>
      <c r="GUA2359" s="1279"/>
      <c r="GUB2359" s="1279"/>
      <c r="GUC2359" s="1279"/>
      <c r="GUD2359" s="1279"/>
      <c r="GUE2359" s="1279"/>
      <c r="GUF2359" s="1279"/>
      <c r="GUG2359" s="1279"/>
      <c r="GUH2359" s="1279"/>
      <c r="GUI2359" s="1279"/>
      <c r="GUJ2359" s="1279"/>
      <c r="GUK2359" s="1279"/>
      <c r="GUL2359" s="1279"/>
      <c r="GUM2359" s="1279"/>
      <c r="GUN2359" s="1279"/>
      <c r="GUO2359" s="1279"/>
      <c r="GUP2359" s="1279"/>
      <c r="GUQ2359" s="1279"/>
      <c r="GUR2359" s="1279"/>
      <c r="GUS2359" s="1279"/>
      <c r="GUT2359" s="1279"/>
      <c r="GUU2359" s="1279"/>
      <c r="GUV2359" s="1279"/>
      <c r="GUW2359" s="1279"/>
      <c r="GUX2359" s="1279"/>
      <c r="GUY2359" s="1279"/>
      <c r="GUZ2359" s="1279"/>
      <c r="GVA2359" s="1279"/>
      <c r="GVB2359" s="1279"/>
      <c r="GVC2359" s="1279"/>
      <c r="GVD2359" s="1279"/>
      <c r="GVE2359" s="1279"/>
      <c r="GVF2359" s="1279"/>
      <c r="GVG2359" s="1279"/>
      <c r="GVH2359" s="1279"/>
      <c r="GVI2359" s="1279"/>
      <c r="GVJ2359" s="1279"/>
      <c r="GVK2359" s="1279"/>
      <c r="GVL2359" s="1279"/>
      <c r="GVM2359" s="1279"/>
      <c r="GVN2359" s="1279"/>
      <c r="GVO2359" s="1279"/>
      <c r="GVP2359" s="1279"/>
      <c r="GVQ2359" s="1279"/>
      <c r="GVR2359" s="1279"/>
      <c r="GVS2359" s="1279"/>
      <c r="GVT2359" s="1279"/>
      <c r="GVU2359" s="1279"/>
      <c r="GVV2359" s="1279"/>
      <c r="GVW2359" s="1279"/>
      <c r="GVX2359" s="1279"/>
      <c r="GVY2359" s="1279"/>
      <c r="GVZ2359" s="1279"/>
      <c r="GWA2359" s="1279"/>
      <c r="GWB2359" s="1279"/>
      <c r="GWC2359" s="1279"/>
      <c r="GWD2359" s="1279"/>
      <c r="GWE2359" s="1279"/>
      <c r="GWF2359" s="1279"/>
      <c r="GWG2359" s="1279"/>
      <c r="GWH2359" s="1279"/>
      <c r="GWI2359" s="1279"/>
      <c r="GWJ2359" s="1279"/>
      <c r="GWK2359" s="1279"/>
      <c r="GWL2359" s="1279"/>
      <c r="GWM2359" s="1279"/>
      <c r="GWN2359" s="1279"/>
      <c r="GWO2359" s="1279"/>
      <c r="GWP2359" s="1279"/>
      <c r="GWQ2359" s="1279"/>
      <c r="GWR2359" s="1279"/>
      <c r="GWS2359" s="1279"/>
      <c r="GWT2359" s="1279"/>
      <c r="GWU2359" s="1279"/>
      <c r="GWV2359" s="1279"/>
      <c r="GWW2359" s="1279"/>
      <c r="GWX2359" s="1279"/>
      <c r="GWY2359" s="1279"/>
      <c r="GWZ2359" s="1279"/>
      <c r="GXA2359" s="1279"/>
      <c r="GXB2359" s="1279"/>
      <c r="GXC2359" s="1279"/>
      <c r="GXD2359" s="1279"/>
      <c r="GXE2359" s="1279"/>
      <c r="GXF2359" s="1279"/>
      <c r="GXG2359" s="1279"/>
      <c r="GXH2359" s="1279"/>
      <c r="GXI2359" s="1279"/>
      <c r="GXJ2359" s="1279"/>
      <c r="GXK2359" s="1279"/>
      <c r="GXL2359" s="1279"/>
      <c r="GXM2359" s="1279"/>
      <c r="GXN2359" s="1279"/>
      <c r="GXO2359" s="1279"/>
      <c r="GXP2359" s="1279"/>
      <c r="GXQ2359" s="1279"/>
      <c r="GXR2359" s="1279"/>
      <c r="GXS2359" s="1279"/>
      <c r="GXT2359" s="1279"/>
      <c r="GXU2359" s="1279"/>
      <c r="GXV2359" s="1279"/>
      <c r="GXW2359" s="1279"/>
      <c r="GXX2359" s="1279"/>
      <c r="GXY2359" s="1279"/>
      <c r="GXZ2359" s="1279"/>
      <c r="GYA2359" s="1279"/>
      <c r="GYB2359" s="1279"/>
      <c r="GYC2359" s="1279"/>
      <c r="GYD2359" s="1279"/>
      <c r="GYE2359" s="1279"/>
      <c r="GYF2359" s="1279"/>
      <c r="GYG2359" s="1279"/>
      <c r="GYH2359" s="1279"/>
      <c r="GYI2359" s="1279"/>
      <c r="GYJ2359" s="1279"/>
      <c r="GYK2359" s="1279"/>
      <c r="GYL2359" s="1279"/>
      <c r="GYM2359" s="1279"/>
      <c r="GYN2359" s="1279"/>
      <c r="GYO2359" s="1279"/>
      <c r="GYP2359" s="1279"/>
      <c r="GYQ2359" s="1279"/>
      <c r="GYR2359" s="1279"/>
      <c r="GYS2359" s="1279"/>
      <c r="GYT2359" s="1279"/>
      <c r="GYU2359" s="1279"/>
      <c r="GYV2359" s="1279"/>
      <c r="GYW2359" s="1279"/>
      <c r="GYX2359" s="1279"/>
      <c r="GYY2359" s="1279"/>
      <c r="GYZ2359" s="1279"/>
      <c r="GZA2359" s="1279"/>
      <c r="GZB2359" s="1279"/>
      <c r="GZC2359" s="1279"/>
      <c r="GZD2359" s="1279"/>
      <c r="GZE2359" s="1279"/>
      <c r="GZF2359" s="1279"/>
      <c r="GZG2359" s="1279"/>
      <c r="GZH2359" s="1279"/>
      <c r="GZI2359" s="1279"/>
      <c r="GZJ2359" s="1279"/>
      <c r="GZK2359" s="1279"/>
      <c r="GZL2359" s="1279"/>
      <c r="GZM2359" s="1279"/>
      <c r="GZN2359" s="1279"/>
      <c r="GZO2359" s="1279"/>
      <c r="GZP2359" s="1279"/>
      <c r="GZQ2359" s="1279"/>
      <c r="GZR2359" s="1279"/>
      <c r="GZS2359" s="1279"/>
      <c r="GZT2359" s="1279"/>
      <c r="GZU2359" s="1279"/>
      <c r="GZV2359" s="1279"/>
      <c r="GZW2359" s="1279"/>
      <c r="GZX2359" s="1279"/>
      <c r="GZY2359" s="1279"/>
      <c r="GZZ2359" s="1279"/>
      <c r="HAA2359" s="1279"/>
      <c r="HAB2359" s="1279"/>
      <c r="HAC2359" s="1279"/>
      <c r="HAD2359" s="1279"/>
      <c r="HAE2359" s="1279"/>
      <c r="HAF2359" s="1279"/>
      <c r="HAG2359" s="1279"/>
      <c r="HAH2359" s="1279"/>
      <c r="HAI2359" s="1279"/>
      <c r="HAJ2359" s="1279"/>
      <c r="HAK2359" s="1279"/>
      <c r="HAL2359" s="1279"/>
      <c r="HAM2359" s="1279"/>
      <c r="HAN2359" s="1279"/>
      <c r="HAO2359" s="1279"/>
      <c r="HAP2359" s="1279"/>
      <c r="HAQ2359" s="1279"/>
      <c r="HAR2359" s="1279"/>
      <c r="HAS2359" s="1279"/>
      <c r="HAT2359" s="1279"/>
      <c r="HAU2359" s="1279"/>
      <c r="HAV2359" s="1279"/>
      <c r="HAW2359" s="1279"/>
      <c r="HAX2359" s="1279"/>
      <c r="HAY2359" s="1279"/>
      <c r="HAZ2359" s="1279"/>
      <c r="HBA2359" s="1279"/>
      <c r="HBB2359" s="1279"/>
      <c r="HBC2359" s="1279"/>
      <c r="HBD2359" s="1279"/>
      <c r="HBE2359" s="1279"/>
      <c r="HBF2359" s="1279"/>
      <c r="HBG2359" s="1279"/>
      <c r="HBH2359" s="1279"/>
      <c r="HBI2359" s="1279"/>
      <c r="HBJ2359" s="1279"/>
      <c r="HBK2359" s="1279"/>
      <c r="HBL2359" s="1279"/>
      <c r="HBM2359" s="1279"/>
      <c r="HBN2359" s="1279"/>
      <c r="HBO2359" s="1279"/>
      <c r="HBP2359" s="1279"/>
      <c r="HBQ2359" s="1279"/>
      <c r="HBR2359" s="1279"/>
      <c r="HBS2359" s="1279"/>
      <c r="HBT2359" s="1279"/>
      <c r="HBU2359" s="1279"/>
      <c r="HBV2359" s="1279"/>
      <c r="HBW2359" s="1279"/>
      <c r="HBX2359" s="1279"/>
      <c r="HBY2359" s="1279"/>
      <c r="HBZ2359" s="1279"/>
      <c r="HCA2359" s="1279"/>
      <c r="HCB2359" s="1279"/>
      <c r="HCC2359" s="1279"/>
      <c r="HCD2359" s="1279"/>
      <c r="HCE2359" s="1279"/>
      <c r="HCF2359" s="1279"/>
      <c r="HCG2359" s="1279"/>
      <c r="HCH2359" s="1279"/>
      <c r="HCI2359" s="1279"/>
      <c r="HCJ2359" s="1279"/>
      <c r="HCK2359" s="1279"/>
      <c r="HCL2359" s="1279"/>
      <c r="HCM2359" s="1279"/>
      <c r="HCN2359" s="1279"/>
      <c r="HCO2359" s="1279"/>
      <c r="HCP2359" s="1279"/>
      <c r="HCQ2359" s="1279"/>
      <c r="HCR2359" s="1279"/>
      <c r="HCS2359" s="1279"/>
      <c r="HCT2359" s="1279"/>
      <c r="HCU2359" s="1279"/>
      <c r="HCV2359" s="1279"/>
      <c r="HCW2359" s="1279"/>
      <c r="HCX2359" s="1279"/>
      <c r="HCY2359" s="1279"/>
      <c r="HCZ2359" s="1279"/>
      <c r="HDA2359" s="1279"/>
      <c r="HDB2359" s="1279"/>
      <c r="HDC2359" s="1279"/>
      <c r="HDD2359" s="1279"/>
      <c r="HDE2359" s="1279"/>
      <c r="HDF2359" s="1279"/>
      <c r="HDG2359" s="1279"/>
      <c r="HDH2359" s="1279"/>
      <c r="HDI2359" s="1279"/>
      <c r="HDJ2359" s="1279"/>
      <c r="HDK2359" s="1279"/>
      <c r="HDL2359" s="1279"/>
      <c r="HDM2359" s="1279"/>
      <c r="HDN2359" s="1279"/>
      <c r="HDO2359" s="1279"/>
      <c r="HDP2359" s="1279"/>
      <c r="HDQ2359" s="1279"/>
      <c r="HDR2359" s="1279"/>
      <c r="HDS2359" s="1279"/>
      <c r="HDT2359" s="1279"/>
      <c r="HDU2359" s="1279"/>
      <c r="HDV2359" s="1279"/>
      <c r="HDW2359" s="1279"/>
      <c r="HDX2359" s="1279"/>
      <c r="HDY2359" s="1279"/>
      <c r="HDZ2359" s="1279"/>
      <c r="HEA2359" s="1279"/>
      <c r="HEB2359" s="1279"/>
      <c r="HEC2359" s="1279"/>
      <c r="HED2359" s="1279"/>
      <c r="HEE2359" s="1279"/>
      <c r="HEF2359" s="1279"/>
      <c r="HEG2359" s="1279"/>
      <c r="HEH2359" s="1279"/>
      <c r="HEI2359" s="1279"/>
      <c r="HEJ2359" s="1279"/>
      <c r="HEK2359" s="1279"/>
      <c r="HEL2359" s="1279"/>
      <c r="HEM2359" s="1279"/>
      <c r="HEN2359" s="1279"/>
      <c r="HEO2359" s="1279"/>
      <c r="HEP2359" s="1279"/>
      <c r="HEQ2359" s="1279"/>
      <c r="HER2359" s="1279"/>
      <c r="HES2359" s="1279"/>
      <c r="HET2359" s="1279"/>
      <c r="HEU2359" s="1279"/>
      <c r="HEV2359" s="1279"/>
      <c r="HEW2359" s="1279"/>
      <c r="HEX2359" s="1279"/>
      <c r="HEY2359" s="1279"/>
      <c r="HEZ2359" s="1279"/>
      <c r="HFA2359" s="1279"/>
      <c r="HFB2359" s="1279"/>
      <c r="HFC2359" s="1279"/>
      <c r="HFD2359" s="1279"/>
      <c r="HFE2359" s="1279"/>
      <c r="HFF2359" s="1279"/>
      <c r="HFG2359" s="1279"/>
      <c r="HFH2359" s="1279"/>
      <c r="HFI2359" s="1279"/>
      <c r="HFJ2359" s="1279"/>
      <c r="HFK2359" s="1279"/>
      <c r="HFL2359" s="1279"/>
      <c r="HFM2359" s="1279"/>
      <c r="HFN2359" s="1279"/>
      <c r="HFO2359" s="1279"/>
      <c r="HFP2359" s="1279"/>
      <c r="HFQ2359" s="1279"/>
      <c r="HFR2359" s="1279"/>
      <c r="HFS2359" s="1279"/>
      <c r="HFT2359" s="1279"/>
      <c r="HFU2359" s="1279"/>
      <c r="HFV2359" s="1279"/>
      <c r="HFW2359" s="1279"/>
      <c r="HFX2359" s="1279"/>
      <c r="HFY2359" s="1279"/>
      <c r="HFZ2359" s="1279"/>
      <c r="HGA2359" s="1279"/>
      <c r="HGB2359" s="1279"/>
      <c r="HGC2359" s="1279"/>
      <c r="HGD2359" s="1279"/>
      <c r="HGE2359" s="1279"/>
      <c r="HGF2359" s="1279"/>
      <c r="HGG2359" s="1279"/>
      <c r="HGH2359" s="1279"/>
      <c r="HGI2359" s="1279"/>
      <c r="HGJ2359" s="1279"/>
      <c r="HGK2359" s="1279"/>
      <c r="HGL2359" s="1279"/>
      <c r="HGM2359" s="1279"/>
      <c r="HGN2359" s="1279"/>
      <c r="HGO2359" s="1279"/>
      <c r="HGP2359" s="1279"/>
      <c r="HGQ2359" s="1279"/>
      <c r="HGR2359" s="1279"/>
      <c r="HGS2359" s="1279"/>
      <c r="HGT2359" s="1279"/>
      <c r="HGU2359" s="1279"/>
      <c r="HGV2359" s="1279"/>
      <c r="HGW2359" s="1279"/>
      <c r="HGX2359" s="1279"/>
      <c r="HGY2359" s="1279"/>
      <c r="HGZ2359" s="1279"/>
      <c r="HHA2359" s="1279"/>
      <c r="HHB2359" s="1279"/>
      <c r="HHC2359" s="1279"/>
      <c r="HHD2359" s="1279"/>
      <c r="HHE2359" s="1279"/>
      <c r="HHF2359" s="1279"/>
      <c r="HHG2359" s="1279"/>
      <c r="HHH2359" s="1279"/>
      <c r="HHI2359" s="1279"/>
      <c r="HHJ2359" s="1279"/>
      <c r="HHK2359" s="1279"/>
      <c r="HHL2359" s="1279"/>
      <c r="HHM2359" s="1279"/>
      <c r="HHN2359" s="1279"/>
      <c r="HHO2359" s="1279"/>
      <c r="HHP2359" s="1279"/>
      <c r="HHQ2359" s="1279"/>
      <c r="HHR2359" s="1279"/>
      <c r="HHS2359" s="1279"/>
      <c r="HHT2359" s="1279"/>
      <c r="HHU2359" s="1279"/>
      <c r="HHV2359" s="1279"/>
      <c r="HHW2359" s="1279"/>
      <c r="HHX2359" s="1279"/>
      <c r="HHY2359" s="1279"/>
      <c r="HHZ2359" s="1279"/>
      <c r="HIA2359" s="1279"/>
      <c r="HIB2359" s="1279"/>
      <c r="HIC2359" s="1279"/>
      <c r="HID2359" s="1279"/>
      <c r="HIE2359" s="1279"/>
      <c r="HIF2359" s="1279"/>
      <c r="HIG2359" s="1279"/>
      <c r="HIH2359" s="1279"/>
      <c r="HII2359" s="1279"/>
      <c r="HIJ2359" s="1279"/>
      <c r="HIK2359" s="1279"/>
      <c r="HIL2359" s="1279"/>
      <c r="HIM2359" s="1279"/>
      <c r="HIN2359" s="1279"/>
      <c r="HIO2359" s="1279"/>
      <c r="HIP2359" s="1279"/>
      <c r="HIQ2359" s="1279"/>
      <c r="HIR2359" s="1279"/>
      <c r="HIS2359" s="1279"/>
      <c r="HIT2359" s="1279"/>
      <c r="HIU2359" s="1279"/>
      <c r="HIV2359" s="1279"/>
      <c r="HIW2359" s="1279"/>
      <c r="HIX2359" s="1279"/>
      <c r="HIY2359" s="1279"/>
      <c r="HIZ2359" s="1279"/>
      <c r="HJA2359" s="1279"/>
      <c r="HJB2359" s="1279"/>
      <c r="HJC2359" s="1279"/>
      <c r="HJD2359" s="1279"/>
      <c r="HJE2359" s="1279"/>
      <c r="HJF2359" s="1279"/>
      <c r="HJG2359" s="1279"/>
      <c r="HJH2359" s="1279"/>
      <c r="HJI2359" s="1279"/>
      <c r="HJJ2359" s="1279"/>
      <c r="HJK2359" s="1279"/>
      <c r="HJL2359" s="1279"/>
      <c r="HJM2359" s="1279"/>
      <c r="HJN2359" s="1279"/>
      <c r="HJO2359" s="1279"/>
      <c r="HJP2359" s="1279"/>
      <c r="HJQ2359" s="1279"/>
      <c r="HJR2359" s="1279"/>
      <c r="HJS2359" s="1279"/>
      <c r="HJT2359" s="1279"/>
      <c r="HJU2359" s="1279"/>
      <c r="HJV2359" s="1279"/>
      <c r="HJW2359" s="1279"/>
      <c r="HJX2359" s="1279"/>
      <c r="HJY2359" s="1279"/>
      <c r="HJZ2359" s="1279"/>
      <c r="HKA2359" s="1279"/>
      <c r="HKB2359" s="1279"/>
      <c r="HKC2359" s="1279"/>
      <c r="HKD2359" s="1279"/>
      <c r="HKE2359" s="1279"/>
      <c r="HKF2359" s="1279"/>
      <c r="HKG2359" s="1279"/>
      <c r="HKH2359" s="1279"/>
      <c r="HKI2359" s="1279"/>
      <c r="HKJ2359" s="1279"/>
      <c r="HKK2359" s="1279"/>
      <c r="HKL2359" s="1279"/>
      <c r="HKM2359" s="1279"/>
      <c r="HKN2359" s="1279"/>
      <c r="HKO2359" s="1279"/>
      <c r="HKP2359" s="1279"/>
      <c r="HKQ2359" s="1279"/>
      <c r="HKR2359" s="1279"/>
      <c r="HKS2359" s="1279"/>
      <c r="HKT2359" s="1279"/>
      <c r="HKU2359" s="1279"/>
      <c r="HKV2359" s="1279"/>
      <c r="HKW2359" s="1279"/>
      <c r="HKX2359" s="1279"/>
      <c r="HKY2359" s="1279"/>
      <c r="HKZ2359" s="1279"/>
      <c r="HLA2359" s="1279"/>
      <c r="HLB2359" s="1279"/>
      <c r="HLC2359" s="1279"/>
      <c r="HLD2359" s="1279"/>
      <c r="HLE2359" s="1279"/>
      <c r="HLF2359" s="1279"/>
      <c r="HLG2359" s="1279"/>
      <c r="HLH2359" s="1279"/>
      <c r="HLI2359" s="1279"/>
      <c r="HLJ2359" s="1279"/>
      <c r="HLK2359" s="1279"/>
      <c r="HLL2359" s="1279"/>
      <c r="HLM2359" s="1279"/>
      <c r="HLN2359" s="1279"/>
      <c r="HLO2359" s="1279"/>
      <c r="HLP2359" s="1279"/>
      <c r="HLQ2359" s="1279"/>
      <c r="HLR2359" s="1279"/>
      <c r="HLS2359" s="1279"/>
      <c r="HLT2359" s="1279"/>
      <c r="HLU2359" s="1279"/>
      <c r="HLV2359" s="1279"/>
      <c r="HLW2359" s="1279"/>
      <c r="HLX2359" s="1279"/>
      <c r="HLY2359" s="1279"/>
      <c r="HLZ2359" s="1279"/>
      <c r="HMA2359" s="1279"/>
      <c r="HMB2359" s="1279"/>
      <c r="HMC2359" s="1279"/>
      <c r="HMD2359" s="1279"/>
      <c r="HME2359" s="1279"/>
      <c r="HMF2359" s="1279"/>
      <c r="HMG2359" s="1279"/>
      <c r="HMH2359" s="1279"/>
      <c r="HMI2359" s="1279"/>
      <c r="HMJ2359" s="1279"/>
      <c r="HMK2359" s="1279"/>
      <c r="HML2359" s="1279"/>
      <c r="HMM2359" s="1279"/>
      <c r="HMN2359" s="1279"/>
      <c r="HMO2359" s="1279"/>
      <c r="HMP2359" s="1279"/>
      <c r="HMQ2359" s="1279"/>
      <c r="HMR2359" s="1279"/>
      <c r="HMS2359" s="1279"/>
      <c r="HMT2359" s="1279"/>
      <c r="HMU2359" s="1279"/>
      <c r="HMV2359" s="1279"/>
      <c r="HMW2359" s="1279"/>
      <c r="HMX2359" s="1279"/>
      <c r="HMY2359" s="1279"/>
      <c r="HMZ2359" s="1279"/>
      <c r="HNA2359" s="1279"/>
      <c r="HNB2359" s="1279"/>
      <c r="HNC2359" s="1279"/>
      <c r="HND2359" s="1279"/>
      <c r="HNE2359" s="1279"/>
      <c r="HNF2359" s="1279"/>
      <c r="HNG2359" s="1279"/>
      <c r="HNH2359" s="1279"/>
      <c r="HNI2359" s="1279"/>
      <c r="HNJ2359" s="1279"/>
      <c r="HNK2359" s="1279"/>
      <c r="HNL2359" s="1279"/>
      <c r="HNM2359" s="1279"/>
      <c r="HNN2359" s="1279"/>
      <c r="HNO2359" s="1279"/>
      <c r="HNP2359" s="1279"/>
      <c r="HNQ2359" s="1279"/>
      <c r="HNR2359" s="1279"/>
      <c r="HNS2359" s="1279"/>
      <c r="HNT2359" s="1279"/>
      <c r="HNU2359" s="1279"/>
      <c r="HNV2359" s="1279"/>
      <c r="HNW2359" s="1279"/>
      <c r="HNX2359" s="1279"/>
      <c r="HNY2359" s="1279"/>
      <c r="HNZ2359" s="1279"/>
      <c r="HOA2359" s="1279"/>
      <c r="HOB2359" s="1279"/>
      <c r="HOC2359" s="1279"/>
      <c r="HOD2359" s="1279"/>
      <c r="HOE2359" s="1279"/>
      <c r="HOF2359" s="1279"/>
      <c r="HOG2359" s="1279"/>
      <c r="HOH2359" s="1279"/>
      <c r="HOI2359" s="1279"/>
      <c r="HOJ2359" s="1279"/>
      <c r="HOK2359" s="1279"/>
      <c r="HOL2359" s="1279"/>
      <c r="HOM2359" s="1279"/>
      <c r="HON2359" s="1279"/>
      <c r="HOO2359" s="1279"/>
      <c r="HOP2359" s="1279"/>
      <c r="HOQ2359" s="1279"/>
      <c r="HOR2359" s="1279"/>
      <c r="HOS2359" s="1279"/>
      <c r="HOT2359" s="1279"/>
      <c r="HOU2359" s="1279"/>
      <c r="HOV2359" s="1279"/>
      <c r="HOW2359" s="1279"/>
      <c r="HOX2359" s="1279"/>
      <c r="HOY2359" s="1279"/>
      <c r="HOZ2359" s="1279"/>
      <c r="HPA2359" s="1279"/>
      <c r="HPB2359" s="1279"/>
      <c r="HPC2359" s="1279"/>
      <c r="HPD2359" s="1279"/>
      <c r="HPE2359" s="1279"/>
      <c r="HPF2359" s="1279"/>
      <c r="HPG2359" s="1279"/>
      <c r="HPH2359" s="1279"/>
      <c r="HPI2359" s="1279"/>
      <c r="HPJ2359" s="1279"/>
      <c r="HPK2359" s="1279"/>
      <c r="HPL2359" s="1279"/>
      <c r="HPM2359" s="1279"/>
      <c r="HPN2359" s="1279"/>
      <c r="HPO2359" s="1279"/>
      <c r="HPP2359" s="1279"/>
      <c r="HPQ2359" s="1279"/>
      <c r="HPR2359" s="1279"/>
      <c r="HPS2359" s="1279"/>
      <c r="HPT2359" s="1279"/>
      <c r="HPU2359" s="1279"/>
      <c r="HPV2359" s="1279"/>
      <c r="HPW2359" s="1279"/>
      <c r="HPX2359" s="1279"/>
      <c r="HPY2359" s="1279"/>
      <c r="HPZ2359" s="1279"/>
      <c r="HQA2359" s="1279"/>
      <c r="HQB2359" s="1279"/>
      <c r="HQC2359" s="1279"/>
      <c r="HQD2359" s="1279"/>
      <c r="HQE2359" s="1279"/>
      <c r="HQF2359" s="1279"/>
      <c r="HQG2359" s="1279"/>
      <c r="HQH2359" s="1279"/>
      <c r="HQI2359" s="1279"/>
      <c r="HQJ2359" s="1279"/>
      <c r="HQK2359" s="1279"/>
      <c r="HQL2359" s="1279"/>
      <c r="HQM2359" s="1279"/>
      <c r="HQN2359" s="1279"/>
      <c r="HQO2359" s="1279"/>
      <c r="HQP2359" s="1279"/>
      <c r="HQQ2359" s="1279"/>
      <c r="HQR2359" s="1279"/>
      <c r="HQS2359" s="1279"/>
      <c r="HQT2359" s="1279"/>
      <c r="HQU2359" s="1279"/>
      <c r="HQV2359" s="1279"/>
      <c r="HQW2359" s="1279"/>
      <c r="HQX2359" s="1279"/>
      <c r="HQY2359" s="1279"/>
      <c r="HQZ2359" s="1279"/>
      <c r="HRA2359" s="1279"/>
      <c r="HRB2359" s="1279"/>
      <c r="HRC2359" s="1279"/>
      <c r="HRD2359" s="1279"/>
      <c r="HRE2359" s="1279"/>
      <c r="HRF2359" s="1279"/>
      <c r="HRG2359" s="1279"/>
      <c r="HRH2359" s="1279"/>
      <c r="HRI2359" s="1279"/>
      <c r="HRJ2359" s="1279"/>
      <c r="HRK2359" s="1279"/>
      <c r="HRL2359" s="1279"/>
      <c r="HRM2359" s="1279"/>
      <c r="HRN2359" s="1279"/>
      <c r="HRO2359" s="1279"/>
      <c r="HRP2359" s="1279"/>
      <c r="HRQ2359" s="1279"/>
      <c r="HRR2359" s="1279"/>
      <c r="HRS2359" s="1279"/>
      <c r="HRT2359" s="1279"/>
      <c r="HRU2359" s="1279"/>
      <c r="HRV2359" s="1279"/>
      <c r="HRW2359" s="1279"/>
      <c r="HRX2359" s="1279"/>
      <c r="HRY2359" s="1279"/>
      <c r="HRZ2359" s="1279"/>
      <c r="HSA2359" s="1279"/>
      <c r="HSB2359" s="1279"/>
      <c r="HSC2359" s="1279"/>
      <c r="HSD2359" s="1279"/>
      <c r="HSE2359" s="1279"/>
      <c r="HSF2359" s="1279"/>
      <c r="HSG2359" s="1279"/>
      <c r="HSH2359" s="1279"/>
      <c r="HSI2359" s="1279"/>
      <c r="HSJ2359" s="1279"/>
      <c r="HSK2359" s="1279"/>
      <c r="HSL2359" s="1279"/>
      <c r="HSM2359" s="1279"/>
      <c r="HSN2359" s="1279"/>
      <c r="HSO2359" s="1279"/>
      <c r="HSP2359" s="1279"/>
      <c r="HSQ2359" s="1279"/>
      <c r="HSR2359" s="1279"/>
      <c r="HSS2359" s="1279"/>
      <c r="HST2359" s="1279"/>
      <c r="HSU2359" s="1279"/>
      <c r="HSV2359" s="1279"/>
      <c r="HSW2359" s="1279"/>
      <c r="HSX2359" s="1279"/>
      <c r="HSY2359" s="1279"/>
      <c r="HSZ2359" s="1279"/>
      <c r="HTA2359" s="1279"/>
      <c r="HTB2359" s="1279"/>
      <c r="HTC2359" s="1279"/>
      <c r="HTD2359" s="1279"/>
      <c r="HTE2359" s="1279"/>
      <c r="HTF2359" s="1279"/>
      <c r="HTG2359" s="1279"/>
      <c r="HTH2359" s="1279"/>
      <c r="HTI2359" s="1279"/>
      <c r="HTJ2359" s="1279"/>
      <c r="HTK2359" s="1279"/>
      <c r="HTL2359" s="1279"/>
      <c r="HTM2359" s="1279"/>
      <c r="HTN2359" s="1279"/>
      <c r="HTO2359" s="1279"/>
      <c r="HTP2359" s="1279"/>
      <c r="HTQ2359" s="1279"/>
      <c r="HTR2359" s="1279"/>
      <c r="HTS2359" s="1279"/>
      <c r="HTT2359" s="1279"/>
      <c r="HTU2359" s="1279"/>
      <c r="HTV2359" s="1279"/>
      <c r="HTW2359" s="1279"/>
      <c r="HTX2359" s="1279"/>
      <c r="HTY2359" s="1279"/>
      <c r="HTZ2359" s="1279"/>
      <c r="HUA2359" s="1279"/>
      <c r="HUB2359" s="1279"/>
      <c r="HUC2359" s="1279"/>
      <c r="HUD2359" s="1279"/>
      <c r="HUE2359" s="1279"/>
      <c r="HUF2359" s="1279"/>
      <c r="HUG2359" s="1279"/>
      <c r="HUH2359" s="1279"/>
      <c r="HUI2359" s="1279"/>
      <c r="HUJ2359" s="1279"/>
      <c r="HUK2359" s="1279"/>
      <c r="HUL2359" s="1279"/>
      <c r="HUM2359" s="1279"/>
      <c r="HUN2359" s="1279"/>
      <c r="HUO2359" s="1279"/>
      <c r="HUP2359" s="1279"/>
      <c r="HUQ2359" s="1279"/>
      <c r="HUR2359" s="1279"/>
      <c r="HUS2359" s="1279"/>
      <c r="HUT2359" s="1279"/>
      <c r="HUU2359" s="1279"/>
      <c r="HUV2359" s="1279"/>
      <c r="HUW2359" s="1279"/>
      <c r="HUX2359" s="1279"/>
      <c r="HUY2359" s="1279"/>
      <c r="HUZ2359" s="1279"/>
      <c r="HVA2359" s="1279"/>
      <c r="HVB2359" s="1279"/>
      <c r="HVC2359" s="1279"/>
      <c r="HVD2359" s="1279"/>
      <c r="HVE2359" s="1279"/>
      <c r="HVF2359" s="1279"/>
      <c r="HVG2359" s="1279"/>
      <c r="HVH2359" s="1279"/>
      <c r="HVI2359" s="1279"/>
      <c r="HVJ2359" s="1279"/>
      <c r="HVK2359" s="1279"/>
      <c r="HVL2359" s="1279"/>
      <c r="HVM2359" s="1279"/>
      <c r="HVN2359" s="1279"/>
      <c r="HVO2359" s="1279"/>
      <c r="HVP2359" s="1279"/>
      <c r="HVQ2359" s="1279"/>
      <c r="HVR2359" s="1279"/>
      <c r="HVS2359" s="1279"/>
      <c r="HVT2359" s="1279"/>
      <c r="HVU2359" s="1279"/>
      <c r="HVV2359" s="1279"/>
      <c r="HVW2359" s="1279"/>
      <c r="HVX2359" s="1279"/>
      <c r="HVY2359" s="1279"/>
      <c r="HVZ2359" s="1279"/>
      <c r="HWA2359" s="1279"/>
      <c r="HWB2359" s="1279"/>
      <c r="HWC2359" s="1279"/>
      <c r="HWD2359" s="1279"/>
      <c r="HWE2359" s="1279"/>
      <c r="HWF2359" s="1279"/>
      <c r="HWG2359" s="1279"/>
      <c r="HWH2359" s="1279"/>
      <c r="HWI2359" s="1279"/>
      <c r="HWJ2359" s="1279"/>
      <c r="HWK2359" s="1279"/>
      <c r="HWL2359" s="1279"/>
      <c r="HWM2359" s="1279"/>
      <c r="HWN2359" s="1279"/>
      <c r="HWO2359" s="1279"/>
      <c r="HWP2359" s="1279"/>
      <c r="HWQ2359" s="1279"/>
      <c r="HWR2359" s="1279"/>
      <c r="HWS2359" s="1279"/>
      <c r="HWT2359" s="1279"/>
      <c r="HWU2359" s="1279"/>
      <c r="HWV2359" s="1279"/>
      <c r="HWW2359" s="1279"/>
      <c r="HWX2359" s="1279"/>
      <c r="HWY2359" s="1279"/>
      <c r="HWZ2359" s="1279"/>
      <c r="HXA2359" s="1279"/>
      <c r="HXB2359" s="1279"/>
      <c r="HXC2359" s="1279"/>
      <c r="HXD2359" s="1279"/>
      <c r="HXE2359" s="1279"/>
      <c r="HXF2359" s="1279"/>
      <c r="HXG2359" s="1279"/>
      <c r="HXH2359" s="1279"/>
      <c r="HXI2359" s="1279"/>
      <c r="HXJ2359" s="1279"/>
      <c r="HXK2359" s="1279"/>
      <c r="HXL2359" s="1279"/>
      <c r="HXM2359" s="1279"/>
      <c r="HXN2359" s="1279"/>
      <c r="HXO2359" s="1279"/>
      <c r="HXP2359" s="1279"/>
      <c r="HXQ2359" s="1279"/>
      <c r="HXR2359" s="1279"/>
      <c r="HXS2359" s="1279"/>
      <c r="HXT2359" s="1279"/>
      <c r="HXU2359" s="1279"/>
      <c r="HXV2359" s="1279"/>
      <c r="HXW2359" s="1279"/>
      <c r="HXX2359" s="1279"/>
      <c r="HXY2359" s="1279"/>
      <c r="HXZ2359" s="1279"/>
      <c r="HYA2359" s="1279"/>
      <c r="HYB2359" s="1279"/>
      <c r="HYC2359" s="1279"/>
      <c r="HYD2359" s="1279"/>
      <c r="HYE2359" s="1279"/>
      <c r="HYF2359" s="1279"/>
      <c r="HYG2359" s="1279"/>
      <c r="HYH2359" s="1279"/>
      <c r="HYI2359" s="1279"/>
      <c r="HYJ2359" s="1279"/>
      <c r="HYK2359" s="1279"/>
      <c r="HYL2359" s="1279"/>
      <c r="HYM2359" s="1279"/>
      <c r="HYN2359" s="1279"/>
      <c r="HYO2359" s="1279"/>
      <c r="HYP2359" s="1279"/>
      <c r="HYQ2359" s="1279"/>
      <c r="HYR2359" s="1279"/>
      <c r="HYS2359" s="1279"/>
      <c r="HYT2359" s="1279"/>
      <c r="HYU2359" s="1279"/>
      <c r="HYV2359" s="1279"/>
      <c r="HYW2359" s="1279"/>
      <c r="HYX2359" s="1279"/>
      <c r="HYY2359" s="1279"/>
      <c r="HYZ2359" s="1279"/>
      <c r="HZA2359" s="1279"/>
      <c r="HZB2359" s="1279"/>
      <c r="HZC2359" s="1279"/>
      <c r="HZD2359" s="1279"/>
      <c r="HZE2359" s="1279"/>
      <c r="HZF2359" s="1279"/>
      <c r="HZG2359" s="1279"/>
      <c r="HZH2359" s="1279"/>
      <c r="HZI2359" s="1279"/>
      <c r="HZJ2359" s="1279"/>
      <c r="HZK2359" s="1279"/>
      <c r="HZL2359" s="1279"/>
      <c r="HZM2359" s="1279"/>
      <c r="HZN2359" s="1279"/>
      <c r="HZO2359" s="1279"/>
      <c r="HZP2359" s="1279"/>
      <c r="HZQ2359" s="1279"/>
      <c r="HZR2359" s="1279"/>
      <c r="HZS2359" s="1279"/>
      <c r="HZT2359" s="1279"/>
      <c r="HZU2359" s="1279"/>
      <c r="HZV2359" s="1279"/>
      <c r="HZW2359" s="1279"/>
      <c r="HZX2359" s="1279"/>
      <c r="HZY2359" s="1279"/>
      <c r="HZZ2359" s="1279"/>
      <c r="IAA2359" s="1279"/>
      <c r="IAB2359" s="1279"/>
      <c r="IAC2359" s="1279"/>
      <c r="IAD2359" s="1279"/>
      <c r="IAE2359" s="1279"/>
      <c r="IAF2359" s="1279"/>
      <c r="IAG2359" s="1279"/>
      <c r="IAH2359" s="1279"/>
      <c r="IAI2359" s="1279"/>
      <c r="IAJ2359" s="1279"/>
      <c r="IAK2359" s="1279"/>
      <c r="IAL2359" s="1279"/>
      <c r="IAM2359" s="1279"/>
      <c r="IAN2359" s="1279"/>
      <c r="IAO2359" s="1279"/>
      <c r="IAP2359" s="1279"/>
      <c r="IAQ2359" s="1279"/>
      <c r="IAR2359" s="1279"/>
      <c r="IAS2359" s="1279"/>
      <c r="IAT2359" s="1279"/>
      <c r="IAU2359" s="1279"/>
      <c r="IAV2359" s="1279"/>
      <c r="IAW2359" s="1279"/>
      <c r="IAX2359" s="1279"/>
      <c r="IAY2359" s="1279"/>
      <c r="IAZ2359" s="1279"/>
      <c r="IBA2359" s="1279"/>
      <c r="IBB2359" s="1279"/>
      <c r="IBC2359" s="1279"/>
      <c r="IBD2359" s="1279"/>
      <c r="IBE2359" s="1279"/>
      <c r="IBF2359" s="1279"/>
      <c r="IBG2359" s="1279"/>
      <c r="IBH2359" s="1279"/>
      <c r="IBI2359" s="1279"/>
      <c r="IBJ2359" s="1279"/>
      <c r="IBK2359" s="1279"/>
      <c r="IBL2359" s="1279"/>
      <c r="IBM2359" s="1279"/>
      <c r="IBN2359" s="1279"/>
      <c r="IBO2359" s="1279"/>
      <c r="IBP2359" s="1279"/>
      <c r="IBQ2359" s="1279"/>
      <c r="IBR2359" s="1279"/>
      <c r="IBS2359" s="1279"/>
      <c r="IBT2359" s="1279"/>
      <c r="IBU2359" s="1279"/>
      <c r="IBV2359" s="1279"/>
      <c r="IBW2359" s="1279"/>
      <c r="IBX2359" s="1279"/>
      <c r="IBY2359" s="1279"/>
      <c r="IBZ2359" s="1279"/>
      <c r="ICA2359" s="1279"/>
      <c r="ICB2359" s="1279"/>
      <c r="ICC2359" s="1279"/>
      <c r="ICD2359" s="1279"/>
      <c r="ICE2359" s="1279"/>
      <c r="ICF2359" s="1279"/>
      <c r="ICG2359" s="1279"/>
      <c r="ICH2359" s="1279"/>
      <c r="ICI2359" s="1279"/>
      <c r="ICJ2359" s="1279"/>
      <c r="ICK2359" s="1279"/>
      <c r="ICL2359" s="1279"/>
      <c r="ICM2359" s="1279"/>
      <c r="ICN2359" s="1279"/>
      <c r="ICO2359" s="1279"/>
      <c r="ICP2359" s="1279"/>
      <c r="ICQ2359" s="1279"/>
      <c r="ICR2359" s="1279"/>
      <c r="ICS2359" s="1279"/>
      <c r="ICT2359" s="1279"/>
      <c r="ICU2359" s="1279"/>
      <c r="ICV2359" s="1279"/>
      <c r="ICW2359" s="1279"/>
      <c r="ICX2359" s="1279"/>
      <c r="ICY2359" s="1279"/>
      <c r="ICZ2359" s="1279"/>
      <c r="IDA2359" s="1279"/>
      <c r="IDB2359" s="1279"/>
      <c r="IDC2359" s="1279"/>
      <c r="IDD2359" s="1279"/>
      <c r="IDE2359" s="1279"/>
      <c r="IDF2359" s="1279"/>
      <c r="IDG2359" s="1279"/>
      <c r="IDH2359" s="1279"/>
      <c r="IDI2359" s="1279"/>
      <c r="IDJ2359" s="1279"/>
      <c r="IDK2359" s="1279"/>
      <c r="IDL2359" s="1279"/>
      <c r="IDM2359" s="1279"/>
      <c r="IDN2359" s="1279"/>
      <c r="IDO2359" s="1279"/>
      <c r="IDP2359" s="1279"/>
      <c r="IDQ2359" s="1279"/>
      <c r="IDR2359" s="1279"/>
      <c r="IDS2359" s="1279"/>
      <c r="IDT2359" s="1279"/>
      <c r="IDU2359" s="1279"/>
      <c r="IDV2359" s="1279"/>
      <c r="IDW2359" s="1279"/>
      <c r="IDX2359" s="1279"/>
      <c r="IDY2359" s="1279"/>
      <c r="IDZ2359" s="1279"/>
      <c r="IEA2359" s="1279"/>
      <c r="IEB2359" s="1279"/>
      <c r="IEC2359" s="1279"/>
      <c r="IED2359" s="1279"/>
      <c r="IEE2359" s="1279"/>
      <c r="IEF2359" s="1279"/>
      <c r="IEG2359" s="1279"/>
      <c r="IEH2359" s="1279"/>
      <c r="IEI2359" s="1279"/>
      <c r="IEJ2359" s="1279"/>
      <c r="IEK2359" s="1279"/>
      <c r="IEL2359" s="1279"/>
      <c r="IEM2359" s="1279"/>
      <c r="IEN2359" s="1279"/>
      <c r="IEO2359" s="1279"/>
      <c r="IEP2359" s="1279"/>
      <c r="IEQ2359" s="1279"/>
      <c r="IER2359" s="1279"/>
      <c r="IES2359" s="1279"/>
      <c r="IET2359" s="1279"/>
      <c r="IEU2359" s="1279"/>
      <c r="IEV2359" s="1279"/>
      <c r="IEW2359" s="1279"/>
      <c r="IEX2359" s="1279"/>
      <c r="IEY2359" s="1279"/>
      <c r="IEZ2359" s="1279"/>
      <c r="IFA2359" s="1279"/>
      <c r="IFB2359" s="1279"/>
      <c r="IFC2359" s="1279"/>
      <c r="IFD2359" s="1279"/>
      <c r="IFE2359" s="1279"/>
      <c r="IFF2359" s="1279"/>
      <c r="IFG2359" s="1279"/>
      <c r="IFH2359" s="1279"/>
      <c r="IFI2359" s="1279"/>
      <c r="IFJ2359" s="1279"/>
      <c r="IFK2359" s="1279"/>
      <c r="IFL2359" s="1279"/>
      <c r="IFM2359" s="1279"/>
      <c r="IFN2359" s="1279"/>
      <c r="IFO2359" s="1279"/>
      <c r="IFP2359" s="1279"/>
      <c r="IFQ2359" s="1279"/>
      <c r="IFR2359" s="1279"/>
      <c r="IFS2359" s="1279"/>
      <c r="IFT2359" s="1279"/>
      <c r="IFU2359" s="1279"/>
      <c r="IFV2359" s="1279"/>
      <c r="IFW2359" s="1279"/>
      <c r="IFX2359" s="1279"/>
      <c r="IFY2359" s="1279"/>
      <c r="IFZ2359" s="1279"/>
      <c r="IGA2359" s="1279"/>
      <c r="IGB2359" s="1279"/>
      <c r="IGC2359" s="1279"/>
      <c r="IGD2359" s="1279"/>
      <c r="IGE2359" s="1279"/>
      <c r="IGF2359" s="1279"/>
      <c r="IGG2359" s="1279"/>
      <c r="IGH2359" s="1279"/>
      <c r="IGI2359" s="1279"/>
      <c r="IGJ2359" s="1279"/>
      <c r="IGK2359" s="1279"/>
      <c r="IGL2359" s="1279"/>
      <c r="IGM2359" s="1279"/>
      <c r="IGN2359" s="1279"/>
      <c r="IGO2359" s="1279"/>
      <c r="IGP2359" s="1279"/>
      <c r="IGQ2359" s="1279"/>
      <c r="IGR2359" s="1279"/>
      <c r="IGS2359" s="1279"/>
      <c r="IGT2359" s="1279"/>
      <c r="IGU2359" s="1279"/>
      <c r="IGV2359" s="1279"/>
      <c r="IGW2359" s="1279"/>
      <c r="IGX2359" s="1279"/>
      <c r="IGY2359" s="1279"/>
      <c r="IGZ2359" s="1279"/>
      <c r="IHA2359" s="1279"/>
      <c r="IHB2359" s="1279"/>
      <c r="IHC2359" s="1279"/>
      <c r="IHD2359" s="1279"/>
      <c r="IHE2359" s="1279"/>
      <c r="IHF2359" s="1279"/>
      <c r="IHG2359" s="1279"/>
      <c r="IHH2359" s="1279"/>
      <c r="IHI2359" s="1279"/>
      <c r="IHJ2359" s="1279"/>
      <c r="IHK2359" s="1279"/>
      <c r="IHL2359" s="1279"/>
      <c r="IHM2359" s="1279"/>
      <c r="IHN2359" s="1279"/>
      <c r="IHO2359" s="1279"/>
      <c r="IHP2359" s="1279"/>
      <c r="IHQ2359" s="1279"/>
      <c r="IHR2359" s="1279"/>
      <c r="IHS2359" s="1279"/>
      <c r="IHT2359" s="1279"/>
      <c r="IHU2359" s="1279"/>
      <c r="IHV2359" s="1279"/>
      <c r="IHW2359" s="1279"/>
      <c r="IHX2359" s="1279"/>
      <c r="IHY2359" s="1279"/>
      <c r="IHZ2359" s="1279"/>
      <c r="IIA2359" s="1279"/>
      <c r="IIB2359" s="1279"/>
      <c r="IIC2359" s="1279"/>
      <c r="IID2359" s="1279"/>
      <c r="IIE2359" s="1279"/>
      <c r="IIF2359" s="1279"/>
      <c r="IIG2359" s="1279"/>
      <c r="IIH2359" s="1279"/>
      <c r="III2359" s="1279"/>
      <c r="IIJ2359" s="1279"/>
      <c r="IIK2359" s="1279"/>
      <c r="IIL2359" s="1279"/>
      <c r="IIM2359" s="1279"/>
      <c r="IIN2359" s="1279"/>
      <c r="IIO2359" s="1279"/>
      <c r="IIP2359" s="1279"/>
      <c r="IIQ2359" s="1279"/>
      <c r="IIR2359" s="1279"/>
      <c r="IIS2359" s="1279"/>
      <c r="IIT2359" s="1279"/>
      <c r="IIU2359" s="1279"/>
      <c r="IIV2359" s="1279"/>
      <c r="IIW2359" s="1279"/>
      <c r="IIX2359" s="1279"/>
      <c r="IIY2359" s="1279"/>
      <c r="IIZ2359" s="1279"/>
      <c r="IJA2359" s="1279"/>
      <c r="IJB2359" s="1279"/>
      <c r="IJC2359" s="1279"/>
      <c r="IJD2359" s="1279"/>
      <c r="IJE2359" s="1279"/>
      <c r="IJF2359" s="1279"/>
      <c r="IJG2359" s="1279"/>
      <c r="IJH2359" s="1279"/>
      <c r="IJI2359" s="1279"/>
      <c r="IJJ2359" s="1279"/>
      <c r="IJK2359" s="1279"/>
      <c r="IJL2359" s="1279"/>
      <c r="IJM2359" s="1279"/>
      <c r="IJN2359" s="1279"/>
      <c r="IJO2359" s="1279"/>
      <c r="IJP2359" s="1279"/>
      <c r="IJQ2359" s="1279"/>
      <c r="IJR2359" s="1279"/>
      <c r="IJS2359" s="1279"/>
      <c r="IJT2359" s="1279"/>
      <c r="IJU2359" s="1279"/>
      <c r="IJV2359" s="1279"/>
      <c r="IJW2359" s="1279"/>
      <c r="IJX2359" s="1279"/>
      <c r="IJY2359" s="1279"/>
      <c r="IJZ2359" s="1279"/>
      <c r="IKA2359" s="1279"/>
      <c r="IKB2359" s="1279"/>
      <c r="IKC2359" s="1279"/>
      <c r="IKD2359" s="1279"/>
      <c r="IKE2359" s="1279"/>
      <c r="IKF2359" s="1279"/>
      <c r="IKG2359" s="1279"/>
      <c r="IKH2359" s="1279"/>
      <c r="IKI2359" s="1279"/>
      <c r="IKJ2359" s="1279"/>
      <c r="IKK2359" s="1279"/>
      <c r="IKL2359" s="1279"/>
      <c r="IKM2359" s="1279"/>
      <c r="IKN2359" s="1279"/>
      <c r="IKO2359" s="1279"/>
      <c r="IKP2359" s="1279"/>
      <c r="IKQ2359" s="1279"/>
      <c r="IKR2359" s="1279"/>
      <c r="IKS2359" s="1279"/>
      <c r="IKT2359" s="1279"/>
      <c r="IKU2359" s="1279"/>
      <c r="IKV2359" s="1279"/>
      <c r="IKW2359" s="1279"/>
      <c r="IKX2359" s="1279"/>
      <c r="IKY2359" s="1279"/>
      <c r="IKZ2359" s="1279"/>
      <c r="ILA2359" s="1279"/>
      <c r="ILB2359" s="1279"/>
      <c r="ILC2359" s="1279"/>
      <c r="ILD2359" s="1279"/>
      <c r="ILE2359" s="1279"/>
      <c r="ILF2359" s="1279"/>
      <c r="ILG2359" s="1279"/>
      <c r="ILH2359" s="1279"/>
      <c r="ILI2359" s="1279"/>
      <c r="ILJ2359" s="1279"/>
      <c r="ILK2359" s="1279"/>
      <c r="ILL2359" s="1279"/>
      <c r="ILM2359" s="1279"/>
      <c r="ILN2359" s="1279"/>
      <c r="ILO2359" s="1279"/>
      <c r="ILP2359" s="1279"/>
      <c r="ILQ2359" s="1279"/>
      <c r="ILR2359" s="1279"/>
      <c r="ILS2359" s="1279"/>
      <c r="ILT2359" s="1279"/>
      <c r="ILU2359" s="1279"/>
      <c r="ILV2359" s="1279"/>
      <c r="ILW2359" s="1279"/>
      <c r="ILX2359" s="1279"/>
      <c r="ILY2359" s="1279"/>
      <c r="ILZ2359" s="1279"/>
      <c r="IMA2359" s="1279"/>
      <c r="IMB2359" s="1279"/>
      <c r="IMC2359" s="1279"/>
      <c r="IMD2359" s="1279"/>
      <c r="IME2359" s="1279"/>
      <c r="IMF2359" s="1279"/>
      <c r="IMG2359" s="1279"/>
      <c r="IMH2359" s="1279"/>
      <c r="IMI2359" s="1279"/>
      <c r="IMJ2359" s="1279"/>
      <c r="IMK2359" s="1279"/>
      <c r="IML2359" s="1279"/>
      <c r="IMM2359" s="1279"/>
      <c r="IMN2359" s="1279"/>
      <c r="IMO2359" s="1279"/>
      <c r="IMP2359" s="1279"/>
      <c r="IMQ2359" s="1279"/>
      <c r="IMR2359" s="1279"/>
      <c r="IMS2359" s="1279"/>
      <c r="IMT2359" s="1279"/>
      <c r="IMU2359" s="1279"/>
      <c r="IMV2359" s="1279"/>
      <c r="IMW2359" s="1279"/>
      <c r="IMX2359" s="1279"/>
      <c r="IMY2359" s="1279"/>
      <c r="IMZ2359" s="1279"/>
      <c r="INA2359" s="1279"/>
      <c r="INB2359" s="1279"/>
      <c r="INC2359" s="1279"/>
      <c r="IND2359" s="1279"/>
      <c r="INE2359" s="1279"/>
      <c r="INF2359" s="1279"/>
      <c r="ING2359" s="1279"/>
      <c r="INH2359" s="1279"/>
      <c r="INI2359" s="1279"/>
      <c r="INJ2359" s="1279"/>
      <c r="INK2359" s="1279"/>
      <c r="INL2359" s="1279"/>
      <c r="INM2359" s="1279"/>
      <c r="INN2359" s="1279"/>
      <c r="INO2359" s="1279"/>
      <c r="INP2359" s="1279"/>
      <c r="INQ2359" s="1279"/>
      <c r="INR2359" s="1279"/>
      <c r="INS2359" s="1279"/>
      <c r="INT2359" s="1279"/>
      <c r="INU2359" s="1279"/>
      <c r="INV2359" s="1279"/>
      <c r="INW2359" s="1279"/>
      <c r="INX2359" s="1279"/>
      <c r="INY2359" s="1279"/>
      <c r="INZ2359" s="1279"/>
      <c r="IOA2359" s="1279"/>
      <c r="IOB2359" s="1279"/>
      <c r="IOC2359" s="1279"/>
      <c r="IOD2359" s="1279"/>
      <c r="IOE2359" s="1279"/>
      <c r="IOF2359" s="1279"/>
      <c r="IOG2359" s="1279"/>
      <c r="IOH2359" s="1279"/>
      <c r="IOI2359" s="1279"/>
      <c r="IOJ2359" s="1279"/>
      <c r="IOK2359" s="1279"/>
      <c r="IOL2359" s="1279"/>
      <c r="IOM2359" s="1279"/>
      <c r="ION2359" s="1279"/>
      <c r="IOO2359" s="1279"/>
      <c r="IOP2359" s="1279"/>
      <c r="IOQ2359" s="1279"/>
      <c r="IOR2359" s="1279"/>
      <c r="IOS2359" s="1279"/>
      <c r="IOT2359" s="1279"/>
      <c r="IOU2359" s="1279"/>
      <c r="IOV2359" s="1279"/>
      <c r="IOW2359" s="1279"/>
      <c r="IOX2359" s="1279"/>
      <c r="IOY2359" s="1279"/>
      <c r="IOZ2359" s="1279"/>
      <c r="IPA2359" s="1279"/>
      <c r="IPB2359" s="1279"/>
      <c r="IPC2359" s="1279"/>
      <c r="IPD2359" s="1279"/>
      <c r="IPE2359" s="1279"/>
      <c r="IPF2359" s="1279"/>
      <c r="IPG2359" s="1279"/>
      <c r="IPH2359" s="1279"/>
      <c r="IPI2359" s="1279"/>
      <c r="IPJ2359" s="1279"/>
      <c r="IPK2359" s="1279"/>
      <c r="IPL2359" s="1279"/>
      <c r="IPM2359" s="1279"/>
      <c r="IPN2359" s="1279"/>
      <c r="IPO2359" s="1279"/>
      <c r="IPP2359" s="1279"/>
      <c r="IPQ2359" s="1279"/>
      <c r="IPR2359" s="1279"/>
      <c r="IPS2359" s="1279"/>
      <c r="IPT2359" s="1279"/>
      <c r="IPU2359" s="1279"/>
      <c r="IPV2359" s="1279"/>
      <c r="IPW2359" s="1279"/>
      <c r="IPX2359" s="1279"/>
      <c r="IPY2359" s="1279"/>
      <c r="IPZ2359" s="1279"/>
      <c r="IQA2359" s="1279"/>
      <c r="IQB2359" s="1279"/>
      <c r="IQC2359" s="1279"/>
      <c r="IQD2359" s="1279"/>
      <c r="IQE2359" s="1279"/>
      <c r="IQF2359" s="1279"/>
      <c r="IQG2359" s="1279"/>
      <c r="IQH2359" s="1279"/>
      <c r="IQI2359" s="1279"/>
      <c r="IQJ2359" s="1279"/>
      <c r="IQK2359" s="1279"/>
      <c r="IQL2359" s="1279"/>
      <c r="IQM2359" s="1279"/>
      <c r="IQN2359" s="1279"/>
      <c r="IQO2359" s="1279"/>
      <c r="IQP2359" s="1279"/>
      <c r="IQQ2359" s="1279"/>
      <c r="IQR2359" s="1279"/>
      <c r="IQS2359" s="1279"/>
      <c r="IQT2359" s="1279"/>
      <c r="IQU2359" s="1279"/>
      <c r="IQV2359" s="1279"/>
      <c r="IQW2359" s="1279"/>
      <c r="IQX2359" s="1279"/>
      <c r="IQY2359" s="1279"/>
      <c r="IQZ2359" s="1279"/>
      <c r="IRA2359" s="1279"/>
      <c r="IRB2359" s="1279"/>
      <c r="IRC2359" s="1279"/>
      <c r="IRD2359" s="1279"/>
      <c r="IRE2359" s="1279"/>
      <c r="IRF2359" s="1279"/>
      <c r="IRG2359" s="1279"/>
      <c r="IRH2359" s="1279"/>
      <c r="IRI2359" s="1279"/>
      <c r="IRJ2359" s="1279"/>
      <c r="IRK2359" s="1279"/>
      <c r="IRL2359" s="1279"/>
      <c r="IRM2359" s="1279"/>
      <c r="IRN2359" s="1279"/>
      <c r="IRO2359" s="1279"/>
      <c r="IRP2359" s="1279"/>
      <c r="IRQ2359" s="1279"/>
      <c r="IRR2359" s="1279"/>
      <c r="IRS2359" s="1279"/>
      <c r="IRT2359" s="1279"/>
      <c r="IRU2359" s="1279"/>
      <c r="IRV2359" s="1279"/>
      <c r="IRW2359" s="1279"/>
      <c r="IRX2359" s="1279"/>
      <c r="IRY2359" s="1279"/>
      <c r="IRZ2359" s="1279"/>
      <c r="ISA2359" s="1279"/>
      <c r="ISB2359" s="1279"/>
      <c r="ISC2359" s="1279"/>
      <c r="ISD2359" s="1279"/>
      <c r="ISE2359" s="1279"/>
      <c r="ISF2359" s="1279"/>
      <c r="ISG2359" s="1279"/>
      <c r="ISH2359" s="1279"/>
      <c r="ISI2359" s="1279"/>
      <c r="ISJ2359" s="1279"/>
      <c r="ISK2359" s="1279"/>
      <c r="ISL2359" s="1279"/>
      <c r="ISM2359" s="1279"/>
      <c r="ISN2359" s="1279"/>
      <c r="ISO2359" s="1279"/>
      <c r="ISP2359" s="1279"/>
      <c r="ISQ2359" s="1279"/>
      <c r="ISR2359" s="1279"/>
      <c r="ISS2359" s="1279"/>
      <c r="IST2359" s="1279"/>
      <c r="ISU2359" s="1279"/>
      <c r="ISV2359" s="1279"/>
      <c r="ISW2359" s="1279"/>
      <c r="ISX2359" s="1279"/>
      <c r="ISY2359" s="1279"/>
      <c r="ISZ2359" s="1279"/>
      <c r="ITA2359" s="1279"/>
      <c r="ITB2359" s="1279"/>
      <c r="ITC2359" s="1279"/>
      <c r="ITD2359" s="1279"/>
      <c r="ITE2359" s="1279"/>
      <c r="ITF2359" s="1279"/>
      <c r="ITG2359" s="1279"/>
      <c r="ITH2359" s="1279"/>
      <c r="ITI2359" s="1279"/>
      <c r="ITJ2359" s="1279"/>
      <c r="ITK2359" s="1279"/>
      <c r="ITL2359" s="1279"/>
      <c r="ITM2359" s="1279"/>
      <c r="ITN2359" s="1279"/>
      <c r="ITO2359" s="1279"/>
      <c r="ITP2359" s="1279"/>
      <c r="ITQ2359" s="1279"/>
      <c r="ITR2359" s="1279"/>
      <c r="ITS2359" s="1279"/>
      <c r="ITT2359" s="1279"/>
      <c r="ITU2359" s="1279"/>
      <c r="ITV2359" s="1279"/>
      <c r="ITW2359" s="1279"/>
      <c r="ITX2359" s="1279"/>
      <c r="ITY2359" s="1279"/>
      <c r="ITZ2359" s="1279"/>
      <c r="IUA2359" s="1279"/>
      <c r="IUB2359" s="1279"/>
      <c r="IUC2359" s="1279"/>
      <c r="IUD2359" s="1279"/>
      <c r="IUE2359" s="1279"/>
      <c r="IUF2359" s="1279"/>
      <c r="IUG2359" s="1279"/>
      <c r="IUH2359" s="1279"/>
      <c r="IUI2359" s="1279"/>
      <c r="IUJ2359" s="1279"/>
      <c r="IUK2359" s="1279"/>
      <c r="IUL2359" s="1279"/>
      <c r="IUM2359" s="1279"/>
      <c r="IUN2359" s="1279"/>
      <c r="IUO2359" s="1279"/>
      <c r="IUP2359" s="1279"/>
      <c r="IUQ2359" s="1279"/>
      <c r="IUR2359" s="1279"/>
      <c r="IUS2359" s="1279"/>
      <c r="IUT2359" s="1279"/>
      <c r="IUU2359" s="1279"/>
      <c r="IUV2359" s="1279"/>
      <c r="IUW2359" s="1279"/>
      <c r="IUX2359" s="1279"/>
      <c r="IUY2359" s="1279"/>
      <c r="IUZ2359" s="1279"/>
      <c r="IVA2359" s="1279"/>
      <c r="IVB2359" s="1279"/>
      <c r="IVC2359" s="1279"/>
      <c r="IVD2359" s="1279"/>
      <c r="IVE2359" s="1279"/>
      <c r="IVF2359" s="1279"/>
      <c r="IVG2359" s="1279"/>
      <c r="IVH2359" s="1279"/>
      <c r="IVI2359" s="1279"/>
      <c r="IVJ2359" s="1279"/>
      <c r="IVK2359" s="1279"/>
      <c r="IVL2359" s="1279"/>
      <c r="IVM2359" s="1279"/>
      <c r="IVN2359" s="1279"/>
      <c r="IVO2359" s="1279"/>
      <c r="IVP2359" s="1279"/>
      <c r="IVQ2359" s="1279"/>
      <c r="IVR2359" s="1279"/>
      <c r="IVS2359" s="1279"/>
      <c r="IVT2359" s="1279"/>
      <c r="IVU2359" s="1279"/>
      <c r="IVV2359" s="1279"/>
      <c r="IVW2359" s="1279"/>
      <c r="IVX2359" s="1279"/>
      <c r="IVY2359" s="1279"/>
      <c r="IVZ2359" s="1279"/>
      <c r="IWA2359" s="1279"/>
      <c r="IWB2359" s="1279"/>
      <c r="IWC2359" s="1279"/>
      <c r="IWD2359" s="1279"/>
      <c r="IWE2359" s="1279"/>
      <c r="IWF2359" s="1279"/>
      <c r="IWG2359" s="1279"/>
      <c r="IWH2359" s="1279"/>
      <c r="IWI2359" s="1279"/>
      <c r="IWJ2359" s="1279"/>
      <c r="IWK2359" s="1279"/>
      <c r="IWL2359" s="1279"/>
      <c r="IWM2359" s="1279"/>
      <c r="IWN2359" s="1279"/>
      <c r="IWO2359" s="1279"/>
      <c r="IWP2359" s="1279"/>
      <c r="IWQ2359" s="1279"/>
      <c r="IWR2359" s="1279"/>
      <c r="IWS2359" s="1279"/>
      <c r="IWT2359" s="1279"/>
      <c r="IWU2359" s="1279"/>
      <c r="IWV2359" s="1279"/>
      <c r="IWW2359" s="1279"/>
      <c r="IWX2359" s="1279"/>
      <c r="IWY2359" s="1279"/>
      <c r="IWZ2359" s="1279"/>
      <c r="IXA2359" s="1279"/>
      <c r="IXB2359" s="1279"/>
      <c r="IXC2359" s="1279"/>
      <c r="IXD2359" s="1279"/>
      <c r="IXE2359" s="1279"/>
      <c r="IXF2359" s="1279"/>
      <c r="IXG2359" s="1279"/>
      <c r="IXH2359" s="1279"/>
      <c r="IXI2359" s="1279"/>
      <c r="IXJ2359" s="1279"/>
      <c r="IXK2359" s="1279"/>
      <c r="IXL2359" s="1279"/>
      <c r="IXM2359" s="1279"/>
      <c r="IXN2359" s="1279"/>
      <c r="IXO2359" s="1279"/>
      <c r="IXP2359" s="1279"/>
      <c r="IXQ2359" s="1279"/>
      <c r="IXR2359" s="1279"/>
      <c r="IXS2359" s="1279"/>
      <c r="IXT2359" s="1279"/>
      <c r="IXU2359" s="1279"/>
      <c r="IXV2359" s="1279"/>
      <c r="IXW2359" s="1279"/>
      <c r="IXX2359" s="1279"/>
      <c r="IXY2359" s="1279"/>
      <c r="IXZ2359" s="1279"/>
      <c r="IYA2359" s="1279"/>
      <c r="IYB2359" s="1279"/>
      <c r="IYC2359" s="1279"/>
      <c r="IYD2359" s="1279"/>
      <c r="IYE2359" s="1279"/>
      <c r="IYF2359" s="1279"/>
      <c r="IYG2359" s="1279"/>
      <c r="IYH2359" s="1279"/>
      <c r="IYI2359" s="1279"/>
      <c r="IYJ2359" s="1279"/>
      <c r="IYK2359" s="1279"/>
      <c r="IYL2359" s="1279"/>
      <c r="IYM2359" s="1279"/>
      <c r="IYN2359" s="1279"/>
      <c r="IYO2359" s="1279"/>
      <c r="IYP2359" s="1279"/>
      <c r="IYQ2359" s="1279"/>
      <c r="IYR2359" s="1279"/>
      <c r="IYS2359" s="1279"/>
      <c r="IYT2359" s="1279"/>
      <c r="IYU2359" s="1279"/>
      <c r="IYV2359" s="1279"/>
      <c r="IYW2359" s="1279"/>
      <c r="IYX2359" s="1279"/>
      <c r="IYY2359" s="1279"/>
      <c r="IYZ2359" s="1279"/>
      <c r="IZA2359" s="1279"/>
      <c r="IZB2359" s="1279"/>
      <c r="IZC2359" s="1279"/>
      <c r="IZD2359" s="1279"/>
      <c r="IZE2359" s="1279"/>
      <c r="IZF2359" s="1279"/>
      <c r="IZG2359" s="1279"/>
      <c r="IZH2359" s="1279"/>
      <c r="IZI2359" s="1279"/>
      <c r="IZJ2359" s="1279"/>
      <c r="IZK2359" s="1279"/>
      <c r="IZL2359" s="1279"/>
      <c r="IZM2359" s="1279"/>
      <c r="IZN2359" s="1279"/>
      <c r="IZO2359" s="1279"/>
      <c r="IZP2359" s="1279"/>
      <c r="IZQ2359" s="1279"/>
      <c r="IZR2359" s="1279"/>
      <c r="IZS2359" s="1279"/>
      <c r="IZT2359" s="1279"/>
      <c r="IZU2359" s="1279"/>
      <c r="IZV2359" s="1279"/>
      <c r="IZW2359" s="1279"/>
      <c r="IZX2359" s="1279"/>
      <c r="IZY2359" s="1279"/>
      <c r="IZZ2359" s="1279"/>
      <c r="JAA2359" s="1279"/>
      <c r="JAB2359" s="1279"/>
      <c r="JAC2359" s="1279"/>
      <c r="JAD2359" s="1279"/>
      <c r="JAE2359" s="1279"/>
      <c r="JAF2359" s="1279"/>
      <c r="JAG2359" s="1279"/>
      <c r="JAH2359" s="1279"/>
      <c r="JAI2359" s="1279"/>
      <c r="JAJ2359" s="1279"/>
      <c r="JAK2359" s="1279"/>
      <c r="JAL2359" s="1279"/>
      <c r="JAM2359" s="1279"/>
      <c r="JAN2359" s="1279"/>
      <c r="JAO2359" s="1279"/>
      <c r="JAP2359" s="1279"/>
      <c r="JAQ2359" s="1279"/>
      <c r="JAR2359" s="1279"/>
      <c r="JAS2359" s="1279"/>
      <c r="JAT2359" s="1279"/>
      <c r="JAU2359" s="1279"/>
      <c r="JAV2359" s="1279"/>
      <c r="JAW2359" s="1279"/>
      <c r="JAX2359" s="1279"/>
      <c r="JAY2359" s="1279"/>
      <c r="JAZ2359" s="1279"/>
      <c r="JBA2359" s="1279"/>
      <c r="JBB2359" s="1279"/>
      <c r="JBC2359" s="1279"/>
      <c r="JBD2359" s="1279"/>
      <c r="JBE2359" s="1279"/>
      <c r="JBF2359" s="1279"/>
      <c r="JBG2359" s="1279"/>
      <c r="JBH2359" s="1279"/>
      <c r="JBI2359" s="1279"/>
      <c r="JBJ2359" s="1279"/>
      <c r="JBK2359" s="1279"/>
      <c r="JBL2359" s="1279"/>
      <c r="JBM2359" s="1279"/>
      <c r="JBN2359" s="1279"/>
      <c r="JBO2359" s="1279"/>
      <c r="JBP2359" s="1279"/>
      <c r="JBQ2359" s="1279"/>
      <c r="JBR2359" s="1279"/>
      <c r="JBS2359" s="1279"/>
      <c r="JBT2359" s="1279"/>
      <c r="JBU2359" s="1279"/>
      <c r="JBV2359" s="1279"/>
      <c r="JBW2359" s="1279"/>
      <c r="JBX2359" s="1279"/>
      <c r="JBY2359" s="1279"/>
      <c r="JBZ2359" s="1279"/>
      <c r="JCA2359" s="1279"/>
      <c r="JCB2359" s="1279"/>
      <c r="JCC2359" s="1279"/>
      <c r="JCD2359" s="1279"/>
      <c r="JCE2359" s="1279"/>
      <c r="JCF2359" s="1279"/>
      <c r="JCG2359" s="1279"/>
      <c r="JCH2359" s="1279"/>
      <c r="JCI2359" s="1279"/>
      <c r="JCJ2359" s="1279"/>
      <c r="JCK2359" s="1279"/>
      <c r="JCL2359" s="1279"/>
      <c r="JCM2359" s="1279"/>
      <c r="JCN2359" s="1279"/>
      <c r="JCO2359" s="1279"/>
      <c r="JCP2359" s="1279"/>
      <c r="JCQ2359" s="1279"/>
      <c r="JCR2359" s="1279"/>
      <c r="JCS2359" s="1279"/>
      <c r="JCT2359" s="1279"/>
      <c r="JCU2359" s="1279"/>
      <c r="JCV2359" s="1279"/>
      <c r="JCW2359" s="1279"/>
      <c r="JCX2359" s="1279"/>
      <c r="JCY2359" s="1279"/>
      <c r="JCZ2359" s="1279"/>
      <c r="JDA2359" s="1279"/>
      <c r="JDB2359" s="1279"/>
      <c r="JDC2359" s="1279"/>
      <c r="JDD2359" s="1279"/>
      <c r="JDE2359" s="1279"/>
      <c r="JDF2359" s="1279"/>
      <c r="JDG2359" s="1279"/>
      <c r="JDH2359" s="1279"/>
      <c r="JDI2359" s="1279"/>
      <c r="JDJ2359" s="1279"/>
      <c r="JDK2359" s="1279"/>
      <c r="JDL2359" s="1279"/>
      <c r="JDM2359" s="1279"/>
      <c r="JDN2359" s="1279"/>
      <c r="JDO2359" s="1279"/>
      <c r="JDP2359" s="1279"/>
      <c r="JDQ2359" s="1279"/>
      <c r="JDR2359" s="1279"/>
      <c r="JDS2359" s="1279"/>
      <c r="JDT2359" s="1279"/>
      <c r="JDU2359" s="1279"/>
      <c r="JDV2359" s="1279"/>
      <c r="JDW2359" s="1279"/>
      <c r="JDX2359" s="1279"/>
      <c r="JDY2359" s="1279"/>
      <c r="JDZ2359" s="1279"/>
      <c r="JEA2359" s="1279"/>
      <c r="JEB2359" s="1279"/>
      <c r="JEC2359" s="1279"/>
      <c r="JED2359" s="1279"/>
      <c r="JEE2359" s="1279"/>
      <c r="JEF2359" s="1279"/>
      <c r="JEG2359" s="1279"/>
      <c r="JEH2359" s="1279"/>
      <c r="JEI2359" s="1279"/>
      <c r="JEJ2359" s="1279"/>
      <c r="JEK2359" s="1279"/>
      <c r="JEL2359" s="1279"/>
      <c r="JEM2359" s="1279"/>
      <c r="JEN2359" s="1279"/>
      <c r="JEO2359" s="1279"/>
      <c r="JEP2359" s="1279"/>
      <c r="JEQ2359" s="1279"/>
      <c r="JER2359" s="1279"/>
      <c r="JES2359" s="1279"/>
      <c r="JET2359" s="1279"/>
      <c r="JEU2359" s="1279"/>
      <c r="JEV2359" s="1279"/>
      <c r="JEW2359" s="1279"/>
      <c r="JEX2359" s="1279"/>
      <c r="JEY2359" s="1279"/>
      <c r="JEZ2359" s="1279"/>
      <c r="JFA2359" s="1279"/>
      <c r="JFB2359" s="1279"/>
      <c r="JFC2359" s="1279"/>
      <c r="JFD2359" s="1279"/>
      <c r="JFE2359" s="1279"/>
      <c r="JFF2359" s="1279"/>
      <c r="JFG2359" s="1279"/>
      <c r="JFH2359" s="1279"/>
      <c r="JFI2359" s="1279"/>
      <c r="JFJ2359" s="1279"/>
      <c r="JFK2359" s="1279"/>
      <c r="JFL2359" s="1279"/>
      <c r="JFM2359" s="1279"/>
      <c r="JFN2359" s="1279"/>
      <c r="JFO2359" s="1279"/>
      <c r="JFP2359" s="1279"/>
      <c r="JFQ2359" s="1279"/>
      <c r="JFR2359" s="1279"/>
      <c r="JFS2359" s="1279"/>
      <c r="JFT2359" s="1279"/>
      <c r="JFU2359" s="1279"/>
      <c r="JFV2359" s="1279"/>
      <c r="JFW2359" s="1279"/>
      <c r="JFX2359" s="1279"/>
      <c r="JFY2359" s="1279"/>
      <c r="JFZ2359" s="1279"/>
      <c r="JGA2359" s="1279"/>
      <c r="JGB2359" s="1279"/>
      <c r="JGC2359" s="1279"/>
      <c r="JGD2359" s="1279"/>
      <c r="JGE2359" s="1279"/>
      <c r="JGF2359" s="1279"/>
      <c r="JGG2359" s="1279"/>
      <c r="JGH2359" s="1279"/>
      <c r="JGI2359" s="1279"/>
      <c r="JGJ2359" s="1279"/>
      <c r="JGK2359" s="1279"/>
      <c r="JGL2359" s="1279"/>
      <c r="JGM2359" s="1279"/>
      <c r="JGN2359" s="1279"/>
      <c r="JGO2359" s="1279"/>
      <c r="JGP2359" s="1279"/>
      <c r="JGQ2359" s="1279"/>
      <c r="JGR2359" s="1279"/>
      <c r="JGS2359" s="1279"/>
      <c r="JGT2359" s="1279"/>
      <c r="JGU2359" s="1279"/>
      <c r="JGV2359" s="1279"/>
      <c r="JGW2359" s="1279"/>
      <c r="JGX2359" s="1279"/>
      <c r="JGY2359" s="1279"/>
      <c r="JGZ2359" s="1279"/>
      <c r="JHA2359" s="1279"/>
      <c r="JHB2359" s="1279"/>
      <c r="JHC2359" s="1279"/>
      <c r="JHD2359" s="1279"/>
      <c r="JHE2359" s="1279"/>
      <c r="JHF2359" s="1279"/>
      <c r="JHG2359" s="1279"/>
      <c r="JHH2359" s="1279"/>
      <c r="JHI2359" s="1279"/>
      <c r="JHJ2359" s="1279"/>
      <c r="JHK2359" s="1279"/>
      <c r="JHL2359" s="1279"/>
      <c r="JHM2359" s="1279"/>
      <c r="JHN2359" s="1279"/>
      <c r="JHO2359" s="1279"/>
      <c r="JHP2359" s="1279"/>
      <c r="JHQ2359" s="1279"/>
      <c r="JHR2359" s="1279"/>
      <c r="JHS2359" s="1279"/>
      <c r="JHT2359" s="1279"/>
      <c r="JHU2359" s="1279"/>
      <c r="JHV2359" s="1279"/>
      <c r="JHW2359" s="1279"/>
      <c r="JHX2359" s="1279"/>
      <c r="JHY2359" s="1279"/>
      <c r="JHZ2359" s="1279"/>
      <c r="JIA2359" s="1279"/>
      <c r="JIB2359" s="1279"/>
      <c r="JIC2359" s="1279"/>
      <c r="JID2359" s="1279"/>
      <c r="JIE2359" s="1279"/>
      <c r="JIF2359" s="1279"/>
      <c r="JIG2359" s="1279"/>
      <c r="JIH2359" s="1279"/>
      <c r="JII2359" s="1279"/>
      <c r="JIJ2359" s="1279"/>
      <c r="JIK2359" s="1279"/>
      <c r="JIL2359" s="1279"/>
      <c r="JIM2359" s="1279"/>
      <c r="JIN2359" s="1279"/>
      <c r="JIO2359" s="1279"/>
      <c r="JIP2359" s="1279"/>
      <c r="JIQ2359" s="1279"/>
      <c r="JIR2359" s="1279"/>
      <c r="JIS2359" s="1279"/>
      <c r="JIT2359" s="1279"/>
      <c r="JIU2359" s="1279"/>
      <c r="JIV2359" s="1279"/>
      <c r="JIW2359" s="1279"/>
      <c r="JIX2359" s="1279"/>
      <c r="JIY2359" s="1279"/>
      <c r="JIZ2359" s="1279"/>
      <c r="JJA2359" s="1279"/>
      <c r="JJB2359" s="1279"/>
      <c r="JJC2359" s="1279"/>
      <c r="JJD2359" s="1279"/>
      <c r="JJE2359" s="1279"/>
      <c r="JJF2359" s="1279"/>
      <c r="JJG2359" s="1279"/>
      <c r="JJH2359" s="1279"/>
      <c r="JJI2359" s="1279"/>
      <c r="JJJ2359" s="1279"/>
      <c r="JJK2359" s="1279"/>
      <c r="JJL2359" s="1279"/>
      <c r="JJM2359" s="1279"/>
      <c r="JJN2359" s="1279"/>
      <c r="JJO2359" s="1279"/>
      <c r="JJP2359" s="1279"/>
      <c r="JJQ2359" s="1279"/>
      <c r="JJR2359" s="1279"/>
      <c r="JJS2359" s="1279"/>
      <c r="JJT2359" s="1279"/>
      <c r="JJU2359" s="1279"/>
      <c r="JJV2359" s="1279"/>
      <c r="JJW2359" s="1279"/>
      <c r="JJX2359" s="1279"/>
      <c r="JJY2359" s="1279"/>
      <c r="JJZ2359" s="1279"/>
      <c r="JKA2359" s="1279"/>
      <c r="JKB2359" s="1279"/>
      <c r="JKC2359" s="1279"/>
      <c r="JKD2359" s="1279"/>
      <c r="JKE2359" s="1279"/>
      <c r="JKF2359" s="1279"/>
      <c r="JKG2359" s="1279"/>
      <c r="JKH2359" s="1279"/>
      <c r="JKI2359" s="1279"/>
      <c r="JKJ2359" s="1279"/>
      <c r="JKK2359" s="1279"/>
      <c r="JKL2359" s="1279"/>
      <c r="JKM2359" s="1279"/>
      <c r="JKN2359" s="1279"/>
      <c r="JKO2359" s="1279"/>
      <c r="JKP2359" s="1279"/>
      <c r="JKQ2359" s="1279"/>
      <c r="JKR2359" s="1279"/>
      <c r="JKS2359" s="1279"/>
      <c r="JKT2359" s="1279"/>
      <c r="JKU2359" s="1279"/>
      <c r="JKV2359" s="1279"/>
      <c r="JKW2359" s="1279"/>
      <c r="JKX2359" s="1279"/>
      <c r="JKY2359" s="1279"/>
      <c r="JKZ2359" s="1279"/>
      <c r="JLA2359" s="1279"/>
      <c r="JLB2359" s="1279"/>
      <c r="JLC2359" s="1279"/>
      <c r="JLD2359" s="1279"/>
      <c r="JLE2359" s="1279"/>
      <c r="JLF2359" s="1279"/>
      <c r="JLG2359" s="1279"/>
      <c r="JLH2359" s="1279"/>
      <c r="JLI2359" s="1279"/>
      <c r="JLJ2359" s="1279"/>
      <c r="JLK2359" s="1279"/>
      <c r="JLL2359" s="1279"/>
      <c r="JLM2359" s="1279"/>
      <c r="JLN2359" s="1279"/>
      <c r="JLO2359" s="1279"/>
      <c r="JLP2359" s="1279"/>
      <c r="JLQ2359" s="1279"/>
      <c r="JLR2359" s="1279"/>
      <c r="JLS2359" s="1279"/>
      <c r="JLT2359" s="1279"/>
      <c r="JLU2359" s="1279"/>
      <c r="JLV2359" s="1279"/>
      <c r="JLW2359" s="1279"/>
      <c r="JLX2359" s="1279"/>
      <c r="JLY2359" s="1279"/>
      <c r="JLZ2359" s="1279"/>
      <c r="JMA2359" s="1279"/>
      <c r="JMB2359" s="1279"/>
      <c r="JMC2359" s="1279"/>
      <c r="JMD2359" s="1279"/>
      <c r="JME2359" s="1279"/>
      <c r="JMF2359" s="1279"/>
      <c r="JMG2359" s="1279"/>
      <c r="JMH2359" s="1279"/>
      <c r="JMI2359" s="1279"/>
      <c r="JMJ2359" s="1279"/>
      <c r="JMK2359" s="1279"/>
      <c r="JML2359" s="1279"/>
      <c r="JMM2359" s="1279"/>
      <c r="JMN2359" s="1279"/>
      <c r="JMO2359" s="1279"/>
      <c r="JMP2359" s="1279"/>
      <c r="JMQ2359" s="1279"/>
      <c r="JMR2359" s="1279"/>
      <c r="JMS2359" s="1279"/>
      <c r="JMT2359" s="1279"/>
      <c r="JMU2359" s="1279"/>
      <c r="JMV2359" s="1279"/>
      <c r="JMW2359" s="1279"/>
      <c r="JMX2359" s="1279"/>
      <c r="JMY2359" s="1279"/>
      <c r="JMZ2359" s="1279"/>
      <c r="JNA2359" s="1279"/>
      <c r="JNB2359" s="1279"/>
      <c r="JNC2359" s="1279"/>
      <c r="JND2359" s="1279"/>
      <c r="JNE2359" s="1279"/>
      <c r="JNF2359" s="1279"/>
      <c r="JNG2359" s="1279"/>
      <c r="JNH2359" s="1279"/>
      <c r="JNI2359" s="1279"/>
      <c r="JNJ2359" s="1279"/>
      <c r="JNK2359" s="1279"/>
      <c r="JNL2359" s="1279"/>
      <c r="JNM2359" s="1279"/>
      <c r="JNN2359" s="1279"/>
      <c r="JNO2359" s="1279"/>
      <c r="JNP2359" s="1279"/>
      <c r="JNQ2359" s="1279"/>
      <c r="JNR2359" s="1279"/>
      <c r="JNS2359" s="1279"/>
      <c r="JNT2359" s="1279"/>
      <c r="JNU2359" s="1279"/>
      <c r="JNV2359" s="1279"/>
      <c r="JNW2359" s="1279"/>
      <c r="JNX2359" s="1279"/>
      <c r="JNY2359" s="1279"/>
      <c r="JNZ2359" s="1279"/>
      <c r="JOA2359" s="1279"/>
      <c r="JOB2359" s="1279"/>
      <c r="JOC2359" s="1279"/>
      <c r="JOD2359" s="1279"/>
      <c r="JOE2359" s="1279"/>
      <c r="JOF2359" s="1279"/>
      <c r="JOG2359" s="1279"/>
      <c r="JOH2359" s="1279"/>
      <c r="JOI2359" s="1279"/>
      <c r="JOJ2359" s="1279"/>
      <c r="JOK2359" s="1279"/>
      <c r="JOL2359" s="1279"/>
      <c r="JOM2359" s="1279"/>
      <c r="JON2359" s="1279"/>
      <c r="JOO2359" s="1279"/>
      <c r="JOP2359" s="1279"/>
      <c r="JOQ2359" s="1279"/>
      <c r="JOR2359" s="1279"/>
      <c r="JOS2359" s="1279"/>
      <c r="JOT2359" s="1279"/>
      <c r="JOU2359" s="1279"/>
      <c r="JOV2359" s="1279"/>
      <c r="JOW2359" s="1279"/>
      <c r="JOX2359" s="1279"/>
      <c r="JOY2359" s="1279"/>
      <c r="JOZ2359" s="1279"/>
      <c r="JPA2359" s="1279"/>
      <c r="JPB2359" s="1279"/>
      <c r="JPC2359" s="1279"/>
      <c r="JPD2359" s="1279"/>
      <c r="JPE2359" s="1279"/>
      <c r="JPF2359" s="1279"/>
      <c r="JPG2359" s="1279"/>
      <c r="JPH2359" s="1279"/>
      <c r="JPI2359" s="1279"/>
      <c r="JPJ2359" s="1279"/>
      <c r="JPK2359" s="1279"/>
      <c r="JPL2359" s="1279"/>
      <c r="JPM2359" s="1279"/>
      <c r="JPN2359" s="1279"/>
      <c r="JPO2359" s="1279"/>
      <c r="JPP2359" s="1279"/>
      <c r="JPQ2359" s="1279"/>
      <c r="JPR2359" s="1279"/>
      <c r="JPS2359" s="1279"/>
      <c r="JPT2359" s="1279"/>
      <c r="JPU2359" s="1279"/>
      <c r="JPV2359" s="1279"/>
      <c r="JPW2359" s="1279"/>
      <c r="JPX2359" s="1279"/>
      <c r="JPY2359" s="1279"/>
      <c r="JPZ2359" s="1279"/>
      <c r="JQA2359" s="1279"/>
      <c r="JQB2359" s="1279"/>
      <c r="JQC2359" s="1279"/>
      <c r="JQD2359" s="1279"/>
      <c r="JQE2359" s="1279"/>
      <c r="JQF2359" s="1279"/>
      <c r="JQG2359" s="1279"/>
      <c r="JQH2359" s="1279"/>
      <c r="JQI2359" s="1279"/>
      <c r="JQJ2359" s="1279"/>
      <c r="JQK2359" s="1279"/>
      <c r="JQL2359" s="1279"/>
      <c r="JQM2359" s="1279"/>
      <c r="JQN2359" s="1279"/>
      <c r="JQO2359" s="1279"/>
      <c r="JQP2359" s="1279"/>
      <c r="JQQ2359" s="1279"/>
      <c r="JQR2359" s="1279"/>
      <c r="JQS2359" s="1279"/>
      <c r="JQT2359" s="1279"/>
      <c r="JQU2359" s="1279"/>
      <c r="JQV2359" s="1279"/>
      <c r="JQW2359" s="1279"/>
      <c r="JQX2359" s="1279"/>
      <c r="JQY2359" s="1279"/>
      <c r="JQZ2359" s="1279"/>
      <c r="JRA2359" s="1279"/>
      <c r="JRB2359" s="1279"/>
      <c r="JRC2359" s="1279"/>
      <c r="JRD2359" s="1279"/>
      <c r="JRE2359" s="1279"/>
      <c r="JRF2359" s="1279"/>
      <c r="JRG2359" s="1279"/>
      <c r="JRH2359" s="1279"/>
      <c r="JRI2359" s="1279"/>
      <c r="JRJ2359" s="1279"/>
      <c r="JRK2359" s="1279"/>
      <c r="JRL2359" s="1279"/>
      <c r="JRM2359" s="1279"/>
      <c r="JRN2359" s="1279"/>
      <c r="JRO2359" s="1279"/>
      <c r="JRP2359" s="1279"/>
      <c r="JRQ2359" s="1279"/>
      <c r="JRR2359" s="1279"/>
      <c r="JRS2359" s="1279"/>
      <c r="JRT2359" s="1279"/>
      <c r="JRU2359" s="1279"/>
      <c r="JRV2359" s="1279"/>
      <c r="JRW2359" s="1279"/>
      <c r="JRX2359" s="1279"/>
      <c r="JRY2359" s="1279"/>
      <c r="JRZ2359" s="1279"/>
      <c r="JSA2359" s="1279"/>
      <c r="JSB2359" s="1279"/>
      <c r="JSC2359" s="1279"/>
      <c r="JSD2359" s="1279"/>
      <c r="JSE2359" s="1279"/>
      <c r="JSF2359" s="1279"/>
      <c r="JSG2359" s="1279"/>
      <c r="JSH2359" s="1279"/>
      <c r="JSI2359" s="1279"/>
      <c r="JSJ2359" s="1279"/>
      <c r="JSK2359" s="1279"/>
      <c r="JSL2359" s="1279"/>
      <c r="JSM2359" s="1279"/>
      <c r="JSN2359" s="1279"/>
      <c r="JSO2359" s="1279"/>
      <c r="JSP2359" s="1279"/>
      <c r="JSQ2359" s="1279"/>
      <c r="JSR2359" s="1279"/>
      <c r="JSS2359" s="1279"/>
      <c r="JST2359" s="1279"/>
      <c r="JSU2359" s="1279"/>
      <c r="JSV2359" s="1279"/>
      <c r="JSW2359" s="1279"/>
      <c r="JSX2359" s="1279"/>
      <c r="JSY2359" s="1279"/>
      <c r="JSZ2359" s="1279"/>
      <c r="JTA2359" s="1279"/>
      <c r="JTB2359" s="1279"/>
      <c r="JTC2359" s="1279"/>
      <c r="JTD2359" s="1279"/>
      <c r="JTE2359" s="1279"/>
      <c r="JTF2359" s="1279"/>
      <c r="JTG2359" s="1279"/>
      <c r="JTH2359" s="1279"/>
      <c r="JTI2359" s="1279"/>
      <c r="JTJ2359" s="1279"/>
      <c r="JTK2359" s="1279"/>
      <c r="JTL2359" s="1279"/>
      <c r="JTM2359" s="1279"/>
      <c r="JTN2359" s="1279"/>
      <c r="JTO2359" s="1279"/>
      <c r="JTP2359" s="1279"/>
      <c r="JTQ2359" s="1279"/>
      <c r="JTR2359" s="1279"/>
      <c r="JTS2359" s="1279"/>
      <c r="JTT2359" s="1279"/>
      <c r="JTU2359" s="1279"/>
      <c r="JTV2359" s="1279"/>
      <c r="JTW2359" s="1279"/>
      <c r="JTX2359" s="1279"/>
      <c r="JTY2359" s="1279"/>
      <c r="JTZ2359" s="1279"/>
      <c r="JUA2359" s="1279"/>
      <c r="JUB2359" s="1279"/>
      <c r="JUC2359" s="1279"/>
      <c r="JUD2359" s="1279"/>
      <c r="JUE2359" s="1279"/>
      <c r="JUF2359" s="1279"/>
      <c r="JUG2359" s="1279"/>
      <c r="JUH2359" s="1279"/>
      <c r="JUI2359" s="1279"/>
      <c r="JUJ2359" s="1279"/>
      <c r="JUK2359" s="1279"/>
      <c r="JUL2359" s="1279"/>
      <c r="JUM2359" s="1279"/>
      <c r="JUN2359" s="1279"/>
      <c r="JUO2359" s="1279"/>
      <c r="JUP2359" s="1279"/>
      <c r="JUQ2359" s="1279"/>
      <c r="JUR2359" s="1279"/>
      <c r="JUS2359" s="1279"/>
      <c r="JUT2359" s="1279"/>
      <c r="JUU2359" s="1279"/>
      <c r="JUV2359" s="1279"/>
      <c r="JUW2359" s="1279"/>
      <c r="JUX2359" s="1279"/>
      <c r="JUY2359" s="1279"/>
      <c r="JUZ2359" s="1279"/>
      <c r="JVA2359" s="1279"/>
      <c r="JVB2359" s="1279"/>
      <c r="JVC2359" s="1279"/>
      <c r="JVD2359" s="1279"/>
      <c r="JVE2359" s="1279"/>
      <c r="JVF2359" s="1279"/>
      <c r="JVG2359" s="1279"/>
      <c r="JVH2359" s="1279"/>
      <c r="JVI2359" s="1279"/>
      <c r="JVJ2359" s="1279"/>
      <c r="JVK2359" s="1279"/>
      <c r="JVL2359" s="1279"/>
      <c r="JVM2359" s="1279"/>
      <c r="JVN2359" s="1279"/>
      <c r="JVO2359" s="1279"/>
      <c r="JVP2359" s="1279"/>
      <c r="JVQ2359" s="1279"/>
      <c r="JVR2359" s="1279"/>
      <c r="JVS2359" s="1279"/>
      <c r="JVT2359" s="1279"/>
      <c r="JVU2359" s="1279"/>
      <c r="JVV2359" s="1279"/>
      <c r="JVW2359" s="1279"/>
      <c r="JVX2359" s="1279"/>
      <c r="JVY2359" s="1279"/>
      <c r="JVZ2359" s="1279"/>
      <c r="JWA2359" s="1279"/>
      <c r="JWB2359" s="1279"/>
      <c r="JWC2359" s="1279"/>
      <c r="JWD2359" s="1279"/>
      <c r="JWE2359" s="1279"/>
      <c r="JWF2359" s="1279"/>
      <c r="JWG2359" s="1279"/>
      <c r="JWH2359" s="1279"/>
      <c r="JWI2359" s="1279"/>
      <c r="JWJ2359" s="1279"/>
      <c r="JWK2359" s="1279"/>
      <c r="JWL2359" s="1279"/>
      <c r="JWM2359" s="1279"/>
      <c r="JWN2359" s="1279"/>
      <c r="JWO2359" s="1279"/>
      <c r="JWP2359" s="1279"/>
      <c r="JWQ2359" s="1279"/>
      <c r="JWR2359" s="1279"/>
      <c r="JWS2359" s="1279"/>
      <c r="JWT2359" s="1279"/>
      <c r="JWU2359" s="1279"/>
      <c r="JWV2359" s="1279"/>
      <c r="JWW2359" s="1279"/>
      <c r="JWX2359" s="1279"/>
      <c r="JWY2359" s="1279"/>
      <c r="JWZ2359" s="1279"/>
      <c r="JXA2359" s="1279"/>
      <c r="JXB2359" s="1279"/>
      <c r="JXC2359" s="1279"/>
      <c r="JXD2359" s="1279"/>
      <c r="JXE2359" s="1279"/>
      <c r="JXF2359" s="1279"/>
      <c r="JXG2359" s="1279"/>
      <c r="JXH2359" s="1279"/>
      <c r="JXI2359" s="1279"/>
      <c r="JXJ2359" s="1279"/>
      <c r="JXK2359" s="1279"/>
      <c r="JXL2359" s="1279"/>
      <c r="JXM2359" s="1279"/>
      <c r="JXN2359" s="1279"/>
      <c r="JXO2359" s="1279"/>
      <c r="JXP2359" s="1279"/>
      <c r="JXQ2359" s="1279"/>
      <c r="JXR2359" s="1279"/>
      <c r="JXS2359" s="1279"/>
      <c r="JXT2359" s="1279"/>
      <c r="JXU2359" s="1279"/>
      <c r="JXV2359" s="1279"/>
      <c r="JXW2359" s="1279"/>
      <c r="JXX2359" s="1279"/>
      <c r="JXY2359" s="1279"/>
      <c r="JXZ2359" s="1279"/>
      <c r="JYA2359" s="1279"/>
      <c r="JYB2359" s="1279"/>
      <c r="JYC2359" s="1279"/>
      <c r="JYD2359" s="1279"/>
      <c r="JYE2359" s="1279"/>
      <c r="JYF2359" s="1279"/>
      <c r="JYG2359" s="1279"/>
      <c r="JYH2359" s="1279"/>
      <c r="JYI2359" s="1279"/>
      <c r="JYJ2359" s="1279"/>
      <c r="JYK2359" s="1279"/>
      <c r="JYL2359" s="1279"/>
      <c r="JYM2359" s="1279"/>
      <c r="JYN2359" s="1279"/>
      <c r="JYO2359" s="1279"/>
      <c r="JYP2359" s="1279"/>
      <c r="JYQ2359" s="1279"/>
      <c r="JYR2359" s="1279"/>
      <c r="JYS2359" s="1279"/>
      <c r="JYT2359" s="1279"/>
      <c r="JYU2359" s="1279"/>
      <c r="JYV2359" s="1279"/>
      <c r="JYW2359" s="1279"/>
      <c r="JYX2359" s="1279"/>
      <c r="JYY2359" s="1279"/>
      <c r="JYZ2359" s="1279"/>
      <c r="JZA2359" s="1279"/>
      <c r="JZB2359" s="1279"/>
      <c r="JZC2359" s="1279"/>
      <c r="JZD2359" s="1279"/>
      <c r="JZE2359" s="1279"/>
      <c r="JZF2359" s="1279"/>
      <c r="JZG2359" s="1279"/>
      <c r="JZH2359" s="1279"/>
      <c r="JZI2359" s="1279"/>
      <c r="JZJ2359" s="1279"/>
      <c r="JZK2359" s="1279"/>
      <c r="JZL2359" s="1279"/>
      <c r="JZM2359" s="1279"/>
      <c r="JZN2359" s="1279"/>
      <c r="JZO2359" s="1279"/>
      <c r="JZP2359" s="1279"/>
      <c r="JZQ2359" s="1279"/>
      <c r="JZR2359" s="1279"/>
      <c r="JZS2359" s="1279"/>
      <c r="JZT2359" s="1279"/>
      <c r="JZU2359" s="1279"/>
      <c r="JZV2359" s="1279"/>
      <c r="JZW2359" s="1279"/>
      <c r="JZX2359" s="1279"/>
      <c r="JZY2359" s="1279"/>
      <c r="JZZ2359" s="1279"/>
      <c r="KAA2359" s="1279"/>
      <c r="KAB2359" s="1279"/>
      <c r="KAC2359" s="1279"/>
      <c r="KAD2359" s="1279"/>
      <c r="KAE2359" s="1279"/>
      <c r="KAF2359" s="1279"/>
      <c r="KAG2359" s="1279"/>
      <c r="KAH2359" s="1279"/>
      <c r="KAI2359" s="1279"/>
      <c r="KAJ2359" s="1279"/>
      <c r="KAK2359" s="1279"/>
      <c r="KAL2359" s="1279"/>
      <c r="KAM2359" s="1279"/>
      <c r="KAN2359" s="1279"/>
      <c r="KAO2359" s="1279"/>
      <c r="KAP2359" s="1279"/>
      <c r="KAQ2359" s="1279"/>
      <c r="KAR2359" s="1279"/>
      <c r="KAS2359" s="1279"/>
      <c r="KAT2359" s="1279"/>
      <c r="KAU2359" s="1279"/>
      <c r="KAV2359" s="1279"/>
      <c r="KAW2359" s="1279"/>
      <c r="KAX2359" s="1279"/>
      <c r="KAY2359" s="1279"/>
      <c r="KAZ2359" s="1279"/>
      <c r="KBA2359" s="1279"/>
      <c r="KBB2359" s="1279"/>
      <c r="KBC2359" s="1279"/>
      <c r="KBD2359" s="1279"/>
      <c r="KBE2359" s="1279"/>
      <c r="KBF2359" s="1279"/>
      <c r="KBG2359" s="1279"/>
      <c r="KBH2359" s="1279"/>
      <c r="KBI2359" s="1279"/>
      <c r="KBJ2359" s="1279"/>
      <c r="KBK2359" s="1279"/>
      <c r="KBL2359" s="1279"/>
      <c r="KBM2359" s="1279"/>
      <c r="KBN2359" s="1279"/>
      <c r="KBO2359" s="1279"/>
      <c r="KBP2359" s="1279"/>
      <c r="KBQ2359" s="1279"/>
      <c r="KBR2359" s="1279"/>
      <c r="KBS2359" s="1279"/>
      <c r="KBT2359" s="1279"/>
      <c r="KBU2359" s="1279"/>
      <c r="KBV2359" s="1279"/>
      <c r="KBW2359" s="1279"/>
      <c r="KBX2359" s="1279"/>
      <c r="KBY2359" s="1279"/>
      <c r="KBZ2359" s="1279"/>
      <c r="KCA2359" s="1279"/>
      <c r="KCB2359" s="1279"/>
      <c r="KCC2359" s="1279"/>
      <c r="KCD2359" s="1279"/>
      <c r="KCE2359" s="1279"/>
      <c r="KCF2359" s="1279"/>
      <c r="KCG2359" s="1279"/>
      <c r="KCH2359" s="1279"/>
      <c r="KCI2359" s="1279"/>
      <c r="KCJ2359" s="1279"/>
      <c r="KCK2359" s="1279"/>
      <c r="KCL2359" s="1279"/>
      <c r="KCM2359" s="1279"/>
      <c r="KCN2359" s="1279"/>
      <c r="KCO2359" s="1279"/>
      <c r="KCP2359" s="1279"/>
      <c r="KCQ2359" s="1279"/>
      <c r="KCR2359" s="1279"/>
      <c r="KCS2359" s="1279"/>
      <c r="KCT2359" s="1279"/>
      <c r="KCU2359" s="1279"/>
      <c r="KCV2359" s="1279"/>
      <c r="KCW2359" s="1279"/>
      <c r="KCX2359" s="1279"/>
      <c r="KCY2359" s="1279"/>
      <c r="KCZ2359" s="1279"/>
      <c r="KDA2359" s="1279"/>
      <c r="KDB2359" s="1279"/>
      <c r="KDC2359" s="1279"/>
      <c r="KDD2359" s="1279"/>
      <c r="KDE2359" s="1279"/>
      <c r="KDF2359" s="1279"/>
      <c r="KDG2359" s="1279"/>
      <c r="KDH2359" s="1279"/>
      <c r="KDI2359" s="1279"/>
      <c r="KDJ2359" s="1279"/>
      <c r="KDK2359" s="1279"/>
      <c r="KDL2359" s="1279"/>
      <c r="KDM2359" s="1279"/>
      <c r="KDN2359" s="1279"/>
      <c r="KDO2359" s="1279"/>
      <c r="KDP2359" s="1279"/>
      <c r="KDQ2359" s="1279"/>
      <c r="KDR2359" s="1279"/>
      <c r="KDS2359" s="1279"/>
      <c r="KDT2359" s="1279"/>
      <c r="KDU2359" s="1279"/>
      <c r="KDV2359" s="1279"/>
      <c r="KDW2359" s="1279"/>
      <c r="KDX2359" s="1279"/>
      <c r="KDY2359" s="1279"/>
      <c r="KDZ2359" s="1279"/>
      <c r="KEA2359" s="1279"/>
      <c r="KEB2359" s="1279"/>
      <c r="KEC2359" s="1279"/>
      <c r="KED2359" s="1279"/>
      <c r="KEE2359" s="1279"/>
      <c r="KEF2359" s="1279"/>
      <c r="KEG2359" s="1279"/>
      <c r="KEH2359" s="1279"/>
      <c r="KEI2359" s="1279"/>
      <c r="KEJ2359" s="1279"/>
      <c r="KEK2359" s="1279"/>
      <c r="KEL2359" s="1279"/>
      <c r="KEM2359" s="1279"/>
      <c r="KEN2359" s="1279"/>
      <c r="KEO2359" s="1279"/>
      <c r="KEP2359" s="1279"/>
      <c r="KEQ2359" s="1279"/>
      <c r="KER2359" s="1279"/>
      <c r="KES2359" s="1279"/>
      <c r="KET2359" s="1279"/>
      <c r="KEU2359" s="1279"/>
      <c r="KEV2359" s="1279"/>
      <c r="KEW2359" s="1279"/>
      <c r="KEX2359" s="1279"/>
      <c r="KEY2359" s="1279"/>
      <c r="KEZ2359" s="1279"/>
      <c r="KFA2359" s="1279"/>
      <c r="KFB2359" s="1279"/>
      <c r="KFC2359" s="1279"/>
      <c r="KFD2359" s="1279"/>
      <c r="KFE2359" s="1279"/>
      <c r="KFF2359" s="1279"/>
      <c r="KFG2359" s="1279"/>
      <c r="KFH2359" s="1279"/>
      <c r="KFI2359" s="1279"/>
      <c r="KFJ2359" s="1279"/>
      <c r="KFK2359" s="1279"/>
      <c r="KFL2359" s="1279"/>
      <c r="KFM2359" s="1279"/>
      <c r="KFN2359" s="1279"/>
      <c r="KFO2359" s="1279"/>
      <c r="KFP2359" s="1279"/>
      <c r="KFQ2359" s="1279"/>
      <c r="KFR2359" s="1279"/>
      <c r="KFS2359" s="1279"/>
      <c r="KFT2359" s="1279"/>
      <c r="KFU2359" s="1279"/>
      <c r="KFV2359" s="1279"/>
      <c r="KFW2359" s="1279"/>
      <c r="KFX2359" s="1279"/>
      <c r="KFY2359" s="1279"/>
      <c r="KFZ2359" s="1279"/>
      <c r="KGA2359" s="1279"/>
      <c r="KGB2359" s="1279"/>
      <c r="KGC2359" s="1279"/>
      <c r="KGD2359" s="1279"/>
      <c r="KGE2359" s="1279"/>
      <c r="KGF2359" s="1279"/>
      <c r="KGG2359" s="1279"/>
      <c r="KGH2359" s="1279"/>
      <c r="KGI2359" s="1279"/>
      <c r="KGJ2359" s="1279"/>
      <c r="KGK2359" s="1279"/>
      <c r="KGL2359" s="1279"/>
      <c r="KGM2359" s="1279"/>
      <c r="KGN2359" s="1279"/>
      <c r="KGO2359" s="1279"/>
      <c r="KGP2359" s="1279"/>
      <c r="KGQ2359" s="1279"/>
      <c r="KGR2359" s="1279"/>
      <c r="KGS2359" s="1279"/>
      <c r="KGT2359" s="1279"/>
      <c r="KGU2359" s="1279"/>
      <c r="KGV2359" s="1279"/>
      <c r="KGW2359" s="1279"/>
      <c r="KGX2359" s="1279"/>
      <c r="KGY2359" s="1279"/>
      <c r="KGZ2359" s="1279"/>
      <c r="KHA2359" s="1279"/>
      <c r="KHB2359" s="1279"/>
      <c r="KHC2359" s="1279"/>
      <c r="KHD2359" s="1279"/>
      <c r="KHE2359" s="1279"/>
      <c r="KHF2359" s="1279"/>
      <c r="KHG2359" s="1279"/>
      <c r="KHH2359" s="1279"/>
      <c r="KHI2359" s="1279"/>
      <c r="KHJ2359" s="1279"/>
      <c r="KHK2359" s="1279"/>
      <c r="KHL2359" s="1279"/>
      <c r="KHM2359" s="1279"/>
      <c r="KHN2359" s="1279"/>
      <c r="KHO2359" s="1279"/>
      <c r="KHP2359" s="1279"/>
      <c r="KHQ2359" s="1279"/>
      <c r="KHR2359" s="1279"/>
      <c r="KHS2359" s="1279"/>
      <c r="KHT2359" s="1279"/>
      <c r="KHU2359" s="1279"/>
      <c r="KHV2359" s="1279"/>
      <c r="KHW2359" s="1279"/>
      <c r="KHX2359" s="1279"/>
      <c r="KHY2359" s="1279"/>
      <c r="KHZ2359" s="1279"/>
      <c r="KIA2359" s="1279"/>
      <c r="KIB2359" s="1279"/>
      <c r="KIC2359" s="1279"/>
      <c r="KID2359" s="1279"/>
      <c r="KIE2359" s="1279"/>
      <c r="KIF2359" s="1279"/>
      <c r="KIG2359" s="1279"/>
      <c r="KIH2359" s="1279"/>
      <c r="KII2359" s="1279"/>
      <c r="KIJ2359" s="1279"/>
      <c r="KIK2359" s="1279"/>
      <c r="KIL2359" s="1279"/>
      <c r="KIM2359" s="1279"/>
      <c r="KIN2359" s="1279"/>
      <c r="KIO2359" s="1279"/>
      <c r="KIP2359" s="1279"/>
      <c r="KIQ2359" s="1279"/>
      <c r="KIR2359" s="1279"/>
      <c r="KIS2359" s="1279"/>
      <c r="KIT2359" s="1279"/>
      <c r="KIU2359" s="1279"/>
      <c r="KIV2359" s="1279"/>
      <c r="KIW2359" s="1279"/>
      <c r="KIX2359" s="1279"/>
      <c r="KIY2359" s="1279"/>
      <c r="KIZ2359" s="1279"/>
      <c r="KJA2359" s="1279"/>
      <c r="KJB2359" s="1279"/>
      <c r="KJC2359" s="1279"/>
      <c r="KJD2359" s="1279"/>
      <c r="KJE2359" s="1279"/>
      <c r="KJF2359" s="1279"/>
      <c r="KJG2359" s="1279"/>
      <c r="KJH2359" s="1279"/>
      <c r="KJI2359" s="1279"/>
      <c r="KJJ2359" s="1279"/>
      <c r="KJK2359" s="1279"/>
      <c r="KJL2359" s="1279"/>
      <c r="KJM2359" s="1279"/>
      <c r="KJN2359" s="1279"/>
      <c r="KJO2359" s="1279"/>
      <c r="KJP2359" s="1279"/>
      <c r="KJQ2359" s="1279"/>
      <c r="KJR2359" s="1279"/>
      <c r="KJS2359" s="1279"/>
      <c r="KJT2359" s="1279"/>
      <c r="KJU2359" s="1279"/>
      <c r="KJV2359" s="1279"/>
      <c r="KJW2359" s="1279"/>
      <c r="KJX2359" s="1279"/>
      <c r="KJY2359" s="1279"/>
      <c r="KJZ2359" s="1279"/>
      <c r="KKA2359" s="1279"/>
      <c r="KKB2359" s="1279"/>
      <c r="KKC2359" s="1279"/>
      <c r="KKD2359" s="1279"/>
      <c r="KKE2359" s="1279"/>
      <c r="KKF2359" s="1279"/>
      <c r="KKG2359" s="1279"/>
      <c r="KKH2359" s="1279"/>
      <c r="KKI2359" s="1279"/>
      <c r="KKJ2359" s="1279"/>
      <c r="KKK2359" s="1279"/>
      <c r="KKL2359" s="1279"/>
      <c r="KKM2359" s="1279"/>
      <c r="KKN2359" s="1279"/>
      <c r="KKO2359" s="1279"/>
      <c r="KKP2359" s="1279"/>
      <c r="KKQ2359" s="1279"/>
      <c r="KKR2359" s="1279"/>
      <c r="KKS2359" s="1279"/>
      <c r="KKT2359" s="1279"/>
      <c r="KKU2359" s="1279"/>
      <c r="KKV2359" s="1279"/>
      <c r="KKW2359" s="1279"/>
      <c r="KKX2359" s="1279"/>
      <c r="KKY2359" s="1279"/>
      <c r="KKZ2359" s="1279"/>
      <c r="KLA2359" s="1279"/>
      <c r="KLB2359" s="1279"/>
      <c r="KLC2359" s="1279"/>
      <c r="KLD2359" s="1279"/>
      <c r="KLE2359" s="1279"/>
      <c r="KLF2359" s="1279"/>
      <c r="KLG2359" s="1279"/>
      <c r="KLH2359" s="1279"/>
      <c r="KLI2359" s="1279"/>
      <c r="KLJ2359" s="1279"/>
      <c r="KLK2359" s="1279"/>
      <c r="KLL2359" s="1279"/>
      <c r="KLM2359" s="1279"/>
      <c r="KLN2359" s="1279"/>
      <c r="KLO2359" s="1279"/>
      <c r="KLP2359" s="1279"/>
      <c r="KLQ2359" s="1279"/>
      <c r="KLR2359" s="1279"/>
      <c r="KLS2359" s="1279"/>
      <c r="KLT2359" s="1279"/>
      <c r="KLU2359" s="1279"/>
      <c r="KLV2359" s="1279"/>
      <c r="KLW2359" s="1279"/>
      <c r="KLX2359" s="1279"/>
      <c r="KLY2359" s="1279"/>
      <c r="KLZ2359" s="1279"/>
      <c r="KMA2359" s="1279"/>
      <c r="KMB2359" s="1279"/>
      <c r="KMC2359" s="1279"/>
      <c r="KMD2359" s="1279"/>
      <c r="KME2359" s="1279"/>
      <c r="KMF2359" s="1279"/>
      <c r="KMG2359" s="1279"/>
      <c r="KMH2359" s="1279"/>
      <c r="KMI2359" s="1279"/>
      <c r="KMJ2359" s="1279"/>
      <c r="KMK2359" s="1279"/>
      <c r="KML2359" s="1279"/>
      <c r="KMM2359" s="1279"/>
      <c r="KMN2359" s="1279"/>
      <c r="KMO2359" s="1279"/>
      <c r="KMP2359" s="1279"/>
      <c r="KMQ2359" s="1279"/>
      <c r="KMR2359" s="1279"/>
      <c r="KMS2359" s="1279"/>
      <c r="KMT2359" s="1279"/>
      <c r="KMU2359" s="1279"/>
      <c r="KMV2359" s="1279"/>
      <c r="KMW2359" s="1279"/>
      <c r="KMX2359" s="1279"/>
      <c r="KMY2359" s="1279"/>
      <c r="KMZ2359" s="1279"/>
      <c r="KNA2359" s="1279"/>
      <c r="KNB2359" s="1279"/>
      <c r="KNC2359" s="1279"/>
      <c r="KND2359" s="1279"/>
      <c r="KNE2359" s="1279"/>
      <c r="KNF2359" s="1279"/>
      <c r="KNG2359" s="1279"/>
      <c r="KNH2359" s="1279"/>
      <c r="KNI2359" s="1279"/>
      <c r="KNJ2359" s="1279"/>
      <c r="KNK2359" s="1279"/>
      <c r="KNL2359" s="1279"/>
      <c r="KNM2359" s="1279"/>
      <c r="KNN2359" s="1279"/>
      <c r="KNO2359" s="1279"/>
      <c r="KNP2359" s="1279"/>
      <c r="KNQ2359" s="1279"/>
      <c r="KNR2359" s="1279"/>
      <c r="KNS2359" s="1279"/>
      <c r="KNT2359" s="1279"/>
      <c r="KNU2359" s="1279"/>
      <c r="KNV2359" s="1279"/>
      <c r="KNW2359" s="1279"/>
      <c r="KNX2359" s="1279"/>
      <c r="KNY2359" s="1279"/>
      <c r="KNZ2359" s="1279"/>
      <c r="KOA2359" s="1279"/>
      <c r="KOB2359" s="1279"/>
      <c r="KOC2359" s="1279"/>
      <c r="KOD2359" s="1279"/>
      <c r="KOE2359" s="1279"/>
      <c r="KOF2359" s="1279"/>
      <c r="KOG2359" s="1279"/>
      <c r="KOH2359" s="1279"/>
      <c r="KOI2359" s="1279"/>
      <c r="KOJ2359" s="1279"/>
      <c r="KOK2359" s="1279"/>
      <c r="KOL2359" s="1279"/>
      <c r="KOM2359" s="1279"/>
      <c r="KON2359" s="1279"/>
      <c r="KOO2359" s="1279"/>
      <c r="KOP2359" s="1279"/>
      <c r="KOQ2359" s="1279"/>
      <c r="KOR2359" s="1279"/>
      <c r="KOS2359" s="1279"/>
      <c r="KOT2359" s="1279"/>
      <c r="KOU2359" s="1279"/>
      <c r="KOV2359" s="1279"/>
      <c r="KOW2359" s="1279"/>
      <c r="KOX2359" s="1279"/>
      <c r="KOY2359" s="1279"/>
      <c r="KOZ2359" s="1279"/>
      <c r="KPA2359" s="1279"/>
      <c r="KPB2359" s="1279"/>
      <c r="KPC2359" s="1279"/>
      <c r="KPD2359" s="1279"/>
      <c r="KPE2359" s="1279"/>
      <c r="KPF2359" s="1279"/>
      <c r="KPG2359" s="1279"/>
      <c r="KPH2359" s="1279"/>
      <c r="KPI2359" s="1279"/>
      <c r="KPJ2359" s="1279"/>
      <c r="KPK2359" s="1279"/>
      <c r="KPL2359" s="1279"/>
      <c r="KPM2359" s="1279"/>
      <c r="KPN2359" s="1279"/>
      <c r="KPO2359" s="1279"/>
      <c r="KPP2359" s="1279"/>
      <c r="KPQ2359" s="1279"/>
      <c r="KPR2359" s="1279"/>
      <c r="KPS2359" s="1279"/>
      <c r="KPT2359" s="1279"/>
      <c r="KPU2359" s="1279"/>
      <c r="KPV2359" s="1279"/>
      <c r="KPW2359" s="1279"/>
      <c r="KPX2359" s="1279"/>
      <c r="KPY2359" s="1279"/>
      <c r="KPZ2359" s="1279"/>
      <c r="KQA2359" s="1279"/>
      <c r="KQB2359" s="1279"/>
      <c r="KQC2359" s="1279"/>
      <c r="KQD2359" s="1279"/>
      <c r="KQE2359" s="1279"/>
      <c r="KQF2359" s="1279"/>
      <c r="KQG2359" s="1279"/>
      <c r="KQH2359" s="1279"/>
      <c r="KQI2359" s="1279"/>
      <c r="KQJ2359" s="1279"/>
      <c r="KQK2359" s="1279"/>
      <c r="KQL2359" s="1279"/>
      <c r="KQM2359" s="1279"/>
      <c r="KQN2359" s="1279"/>
      <c r="KQO2359" s="1279"/>
      <c r="KQP2359" s="1279"/>
      <c r="KQQ2359" s="1279"/>
      <c r="KQR2359" s="1279"/>
      <c r="KQS2359" s="1279"/>
      <c r="KQT2359" s="1279"/>
      <c r="KQU2359" s="1279"/>
      <c r="KQV2359" s="1279"/>
      <c r="KQW2359" s="1279"/>
      <c r="KQX2359" s="1279"/>
      <c r="KQY2359" s="1279"/>
      <c r="KQZ2359" s="1279"/>
      <c r="KRA2359" s="1279"/>
      <c r="KRB2359" s="1279"/>
      <c r="KRC2359" s="1279"/>
      <c r="KRD2359" s="1279"/>
      <c r="KRE2359" s="1279"/>
      <c r="KRF2359" s="1279"/>
      <c r="KRG2359" s="1279"/>
      <c r="KRH2359" s="1279"/>
      <c r="KRI2359" s="1279"/>
      <c r="KRJ2359" s="1279"/>
      <c r="KRK2359" s="1279"/>
      <c r="KRL2359" s="1279"/>
      <c r="KRM2359" s="1279"/>
      <c r="KRN2359" s="1279"/>
      <c r="KRO2359" s="1279"/>
      <c r="KRP2359" s="1279"/>
      <c r="KRQ2359" s="1279"/>
      <c r="KRR2359" s="1279"/>
      <c r="KRS2359" s="1279"/>
      <c r="KRT2359" s="1279"/>
      <c r="KRU2359" s="1279"/>
      <c r="KRV2359" s="1279"/>
      <c r="KRW2359" s="1279"/>
      <c r="KRX2359" s="1279"/>
      <c r="KRY2359" s="1279"/>
      <c r="KRZ2359" s="1279"/>
      <c r="KSA2359" s="1279"/>
      <c r="KSB2359" s="1279"/>
      <c r="KSC2359" s="1279"/>
      <c r="KSD2359" s="1279"/>
      <c r="KSE2359" s="1279"/>
      <c r="KSF2359" s="1279"/>
      <c r="KSG2359" s="1279"/>
      <c r="KSH2359" s="1279"/>
      <c r="KSI2359" s="1279"/>
      <c r="KSJ2359" s="1279"/>
      <c r="KSK2359" s="1279"/>
      <c r="KSL2359" s="1279"/>
      <c r="KSM2359" s="1279"/>
      <c r="KSN2359" s="1279"/>
      <c r="KSO2359" s="1279"/>
      <c r="KSP2359" s="1279"/>
      <c r="KSQ2359" s="1279"/>
      <c r="KSR2359" s="1279"/>
      <c r="KSS2359" s="1279"/>
      <c r="KST2359" s="1279"/>
      <c r="KSU2359" s="1279"/>
      <c r="KSV2359" s="1279"/>
      <c r="KSW2359" s="1279"/>
      <c r="KSX2359" s="1279"/>
      <c r="KSY2359" s="1279"/>
      <c r="KSZ2359" s="1279"/>
      <c r="KTA2359" s="1279"/>
      <c r="KTB2359" s="1279"/>
      <c r="KTC2359" s="1279"/>
      <c r="KTD2359" s="1279"/>
      <c r="KTE2359" s="1279"/>
      <c r="KTF2359" s="1279"/>
      <c r="KTG2359" s="1279"/>
      <c r="KTH2359" s="1279"/>
      <c r="KTI2359" s="1279"/>
      <c r="KTJ2359" s="1279"/>
      <c r="KTK2359" s="1279"/>
      <c r="KTL2359" s="1279"/>
      <c r="KTM2359" s="1279"/>
      <c r="KTN2359" s="1279"/>
      <c r="KTO2359" s="1279"/>
      <c r="KTP2359" s="1279"/>
      <c r="KTQ2359" s="1279"/>
      <c r="KTR2359" s="1279"/>
      <c r="KTS2359" s="1279"/>
      <c r="KTT2359" s="1279"/>
      <c r="KTU2359" s="1279"/>
      <c r="KTV2359" s="1279"/>
      <c r="KTW2359" s="1279"/>
      <c r="KTX2359" s="1279"/>
      <c r="KTY2359" s="1279"/>
      <c r="KTZ2359" s="1279"/>
      <c r="KUA2359" s="1279"/>
      <c r="KUB2359" s="1279"/>
      <c r="KUC2359" s="1279"/>
      <c r="KUD2359" s="1279"/>
      <c r="KUE2359" s="1279"/>
      <c r="KUF2359" s="1279"/>
      <c r="KUG2359" s="1279"/>
      <c r="KUH2359" s="1279"/>
      <c r="KUI2359" s="1279"/>
      <c r="KUJ2359" s="1279"/>
      <c r="KUK2359" s="1279"/>
      <c r="KUL2359" s="1279"/>
      <c r="KUM2359" s="1279"/>
      <c r="KUN2359" s="1279"/>
      <c r="KUO2359" s="1279"/>
      <c r="KUP2359" s="1279"/>
      <c r="KUQ2359" s="1279"/>
      <c r="KUR2359" s="1279"/>
      <c r="KUS2359" s="1279"/>
      <c r="KUT2359" s="1279"/>
      <c r="KUU2359" s="1279"/>
      <c r="KUV2359" s="1279"/>
      <c r="KUW2359" s="1279"/>
      <c r="KUX2359" s="1279"/>
      <c r="KUY2359" s="1279"/>
      <c r="KUZ2359" s="1279"/>
      <c r="KVA2359" s="1279"/>
      <c r="KVB2359" s="1279"/>
      <c r="KVC2359" s="1279"/>
      <c r="KVD2359" s="1279"/>
      <c r="KVE2359" s="1279"/>
      <c r="KVF2359" s="1279"/>
      <c r="KVG2359" s="1279"/>
      <c r="KVH2359" s="1279"/>
      <c r="KVI2359" s="1279"/>
      <c r="KVJ2359" s="1279"/>
      <c r="KVK2359" s="1279"/>
      <c r="KVL2359" s="1279"/>
      <c r="KVM2359" s="1279"/>
      <c r="KVN2359" s="1279"/>
      <c r="KVO2359" s="1279"/>
      <c r="KVP2359" s="1279"/>
      <c r="KVQ2359" s="1279"/>
      <c r="KVR2359" s="1279"/>
      <c r="KVS2359" s="1279"/>
      <c r="KVT2359" s="1279"/>
      <c r="KVU2359" s="1279"/>
      <c r="KVV2359" s="1279"/>
      <c r="KVW2359" s="1279"/>
      <c r="KVX2359" s="1279"/>
      <c r="KVY2359" s="1279"/>
      <c r="KVZ2359" s="1279"/>
      <c r="KWA2359" s="1279"/>
      <c r="KWB2359" s="1279"/>
      <c r="KWC2359" s="1279"/>
      <c r="KWD2359" s="1279"/>
      <c r="KWE2359" s="1279"/>
      <c r="KWF2359" s="1279"/>
      <c r="KWG2359" s="1279"/>
      <c r="KWH2359" s="1279"/>
      <c r="KWI2359" s="1279"/>
      <c r="KWJ2359" s="1279"/>
      <c r="KWK2359" s="1279"/>
      <c r="KWL2359" s="1279"/>
      <c r="KWM2359" s="1279"/>
      <c r="KWN2359" s="1279"/>
      <c r="KWO2359" s="1279"/>
      <c r="KWP2359" s="1279"/>
      <c r="KWQ2359" s="1279"/>
      <c r="KWR2359" s="1279"/>
      <c r="KWS2359" s="1279"/>
      <c r="KWT2359" s="1279"/>
      <c r="KWU2359" s="1279"/>
      <c r="KWV2359" s="1279"/>
      <c r="KWW2359" s="1279"/>
      <c r="KWX2359" s="1279"/>
      <c r="KWY2359" s="1279"/>
      <c r="KWZ2359" s="1279"/>
      <c r="KXA2359" s="1279"/>
      <c r="KXB2359" s="1279"/>
      <c r="KXC2359" s="1279"/>
      <c r="KXD2359" s="1279"/>
      <c r="KXE2359" s="1279"/>
      <c r="KXF2359" s="1279"/>
      <c r="KXG2359" s="1279"/>
      <c r="KXH2359" s="1279"/>
      <c r="KXI2359" s="1279"/>
      <c r="KXJ2359" s="1279"/>
      <c r="KXK2359" s="1279"/>
      <c r="KXL2359" s="1279"/>
      <c r="KXM2359" s="1279"/>
      <c r="KXN2359" s="1279"/>
      <c r="KXO2359" s="1279"/>
      <c r="KXP2359" s="1279"/>
      <c r="KXQ2359" s="1279"/>
      <c r="KXR2359" s="1279"/>
      <c r="KXS2359" s="1279"/>
      <c r="KXT2359" s="1279"/>
      <c r="KXU2359" s="1279"/>
      <c r="KXV2359" s="1279"/>
      <c r="KXW2359" s="1279"/>
      <c r="KXX2359" s="1279"/>
      <c r="KXY2359" s="1279"/>
      <c r="KXZ2359" s="1279"/>
      <c r="KYA2359" s="1279"/>
      <c r="KYB2359" s="1279"/>
      <c r="KYC2359" s="1279"/>
      <c r="KYD2359" s="1279"/>
      <c r="KYE2359" s="1279"/>
      <c r="KYF2359" s="1279"/>
      <c r="KYG2359" s="1279"/>
      <c r="KYH2359" s="1279"/>
      <c r="KYI2359" s="1279"/>
      <c r="KYJ2359" s="1279"/>
      <c r="KYK2359" s="1279"/>
      <c r="KYL2359" s="1279"/>
      <c r="KYM2359" s="1279"/>
      <c r="KYN2359" s="1279"/>
      <c r="KYO2359" s="1279"/>
      <c r="KYP2359" s="1279"/>
      <c r="KYQ2359" s="1279"/>
      <c r="KYR2359" s="1279"/>
      <c r="KYS2359" s="1279"/>
      <c r="KYT2359" s="1279"/>
      <c r="KYU2359" s="1279"/>
      <c r="KYV2359" s="1279"/>
      <c r="KYW2359" s="1279"/>
      <c r="KYX2359" s="1279"/>
      <c r="KYY2359" s="1279"/>
      <c r="KYZ2359" s="1279"/>
      <c r="KZA2359" s="1279"/>
      <c r="KZB2359" s="1279"/>
      <c r="KZC2359" s="1279"/>
      <c r="KZD2359" s="1279"/>
      <c r="KZE2359" s="1279"/>
      <c r="KZF2359" s="1279"/>
      <c r="KZG2359" s="1279"/>
      <c r="KZH2359" s="1279"/>
      <c r="KZI2359" s="1279"/>
      <c r="KZJ2359" s="1279"/>
      <c r="KZK2359" s="1279"/>
      <c r="KZL2359" s="1279"/>
      <c r="KZM2359" s="1279"/>
      <c r="KZN2359" s="1279"/>
      <c r="KZO2359" s="1279"/>
      <c r="KZP2359" s="1279"/>
      <c r="KZQ2359" s="1279"/>
      <c r="KZR2359" s="1279"/>
      <c r="KZS2359" s="1279"/>
      <c r="KZT2359" s="1279"/>
      <c r="KZU2359" s="1279"/>
      <c r="KZV2359" s="1279"/>
      <c r="KZW2359" s="1279"/>
      <c r="KZX2359" s="1279"/>
      <c r="KZY2359" s="1279"/>
      <c r="KZZ2359" s="1279"/>
      <c r="LAA2359" s="1279"/>
      <c r="LAB2359" s="1279"/>
      <c r="LAC2359" s="1279"/>
      <c r="LAD2359" s="1279"/>
      <c r="LAE2359" s="1279"/>
      <c r="LAF2359" s="1279"/>
      <c r="LAG2359" s="1279"/>
      <c r="LAH2359" s="1279"/>
      <c r="LAI2359" s="1279"/>
      <c r="LAJ2359" s="1279"/>
      <c r="LAK2359" s="1279"/>
      <c r="LAL2359" s="1279"/>
      <c r="LAM2359" s="1279"/>
      <c r="LAN2359" s="1279"/>
      <c r="LAO2359" s="1279"/>
      <c r="LAP2359" s="1279"/>
      <c r="LAQ2359" s="1279"/>
      <c r="LAR2359" s="1279"/>
      <c r="LAS2359" s="1279"/>
      <c r="LAT2359" s="1279"/>
      <c r="LAU2359" s="1279"/>
      <c r="LAV2359" s="1279"/>
      <c r="LAW2359" s="1279"/>
      <c r="LAX2359" s="1279"/>
      <c r="LAY2359" s="1279"/>
      <c r="LAZ2359" s="1279"/>
      <c r="LBA2359" s="1279"/>
      <c r="LBB2359" s="1279"/>
      <c r="LBC2359" s="1279"/>
      <c r="LBD2359" s="1279"/>
      <c r="LBE2359" s="1279"/>
      <c r="LBF2359" s="1279"/>
      <c r="LBG2359" s="1279"/>
      <c r="LBH2359" s="1279"/>
      <c r="LBI2359" s="1279"/>
      <c r="LBJ2359" s="1279"/>
      <c r="LBK2359" s="1279"/>
      <c r="LBL2359" s="1279"/>
      <c r="LBM2359" s="1279"/>
      <c r="LBN2359" s="1279"/>
      <c r="LBO2359" s="1279"/>
      <c r="LBP2359" s="1279"/>
      <c r="LBQ2359" s="1279"/>
      <c r="LBR2359" s="1279"/>
      <c r="LBS2359" s="1279"/>
      <c r="LBT2359" s="1279"/>
      <c r="LBU2359" s="1279"/>
      <c r="LBV2359" s="1279"/>
      <c r="LBW2359" s="1279"/>
      <c r="LBX2359" s="1279"/>
      <c r="LBY2359" s="1279"/>
      <c r="LBZ2359" s="1279"/>
      <c r="LCA2359" s="1279"/>
      <c r="LCB2359" s="1279"/>
      <c r="LCC2359" s="1279"/>
      <c r="LCD2359" s="1279"/>
      <c r="LCE2359" s="1279"/>
      <c r="LCF2359" s="1279"/>
      <c r="LCG2359" s="1279"/>
      <c r="LCH2359" s="1279"/>
      <c r="LCI2359" s="1279"/>
      <c r="LCJ2359" s="1279"/>
      <c r="LCK2359" s="1279"/>
      <c r="LCL2359" s="1279"/>
      <c r="LCM2359" s="1279"/>
      <c r="LCN2359" s="1279"/>
      <c r="LCO2359" s="1279"/>
      <c r="LCP2359" s="1279"/>
      <c r="LCQ2359" s="1279"/>
      <c r="LCR2359" s="1279"/>
      <c r="LCS2359" s="1279"/>
      <c r="LCT2359" s="1279"/>
      <c r="LCU2359" s="1279"/>
      <c r="LCV2359" s="1279"/>
      <c r="LCW2359" s="1279"/>
      <c r="LCX2359" s="1279"/>
      <c r="LCY2359" s="1279"/>
      <c r="LCZ2359" s="1279"/>
      <c r="LDA2359" s="1279"/>
      <c r="LDB2359" s="1279"/>
      <c r="LDC2359" s="1279"/>
      <c r="LDD2359" s="1279"/>
      <c r="LDE2359" s="1279"/>
      <c r="LDF2359" s="1279"/>
      <c r="LDG2359" s="1279"/>
      <c r="LDH2359" s="1279"/>
      <c r="LDI2359" s="1279"/>
      <c r="LDJ2359" s="1279"/>
      <c r="LDK2359" s="1279"/>
      <c r="LDL2359" s="1279"/>
      <c r="LDM2359" s="1279"/>
      <c r="LDN2359" s="1279"/>
      <c r="LDO2359" s="1279"/>
      <c r="LDP2359" s="1279"/>
      <c r="LDQ2359" s="1279"/>
      <c r="LDR2359" s="1279"/>
      <c r="LDS2359" s="1279"/>
      <c r="LDT2359" s="1279"/>
      <c r="LDU2359" s="1279"/>
      <c r="LDV2359" s="1279"/>
      <c r="LDW2359" s="1279"/>
      <c r="LDX2359" s="1279"/>
      <c r="LDY2359" s="1279"/>
      <c r="LDZ2359" s="1279"/>
      <c r="LEA2359" s="1279"/>
      <c r="LEB2359" s="1279"/>
      <c r="LEC2359" s="1279"/>
      <c r="LED2359" s="1279"/>
      <c r="LEE2359" s="1279"/>
      <c r="LEF2359" s="1279"/>
      <c r="LEG2359" s="1279"/>
      <c r="LEH2359" s="1279"/>
      <c r="LEI2359" s="1279"/>
      <c r="LEJ2359" s="1279"/>
      <c r="LEK2359" s="1279"/>
      <c r="LEL2359" s="1279"/>
      <c r="LEM2359" s="1279"/>
      <c r="LEN2359" s="1279"/>
      <c r="LEO2359" s="1279"/>
      <c r="LEP2359" s="1279"/>
      <c r="LEQ2359" s="1279"/>
      <c r="LER2359" s="1279"/>
      <c r="LES2359" s="1279"/>
      <c r="LET2359" s="1279"/>
      <c r="LEU2359" s="1279"/>
      <c r="LEV2359" s="1279"/>
      <c r="LEW2359" s="1279"/>
      <c r="LEX2359" s="1279"/>
      <c r="LEY2359" s="1279"/>
      <c r="LEZ2359" s="1279"/>
      <c r="LFA2359" s="1279"/>
      <c r="LFB2359" s="1279"/>
      <c r="LFC2359" s="1279"/>
      <c r="LFD2359" s="1279"/>
      <c r="LFE2359" s="1279"/>
      <c r="LFF2359" s="1279"/>
      <c r="LFG2359" s="1279"/>
      <c r="LFH2359" s="1279"/>
      <c r="LFI2359" s="1279"/>
      <c r="LFJ2359" s="1279"/>
      <c r="LFK2359" s="1279"/>
      <c r="LFL2359" s="1279"/>
      <c r="LFM2359" s="1279"/>
      <c r="LFN2359" s="1279"/>
      <c r="LFO2359" s="1279"/>
      <c r="LFP2359" s="1279"/>
      <c r="LFQ2359" s="1279"/>
      <c r="LFR2359" s="1279"/>
      <c r="LFS2359" s="1279"/>
      <c r="LFT2359" s="1279"/>
      <c r="LFU2359" s="1279"/>
      <c r="LFV2359" s="1279"/>
      <c r="LFW2359" s="1279"/>
      <c r="LFX2359" s="1279"/>
      <c r="LFY2359" s="1279"/>
      <c r="LFZ2359" s="1279"/>
      <c r="LGA2359" s="1279"/>
      <c r="LGB2359" s="1279"/>
      <c r="LGC2359" s="1279"/>
      <c r="LGD2359" s="1279"/>
      <c r="LGE2359" s="1279"/>
      <c r="LGF2359" s="1279"/>
      <c r="LGG2359" s="1279"/>
      <c r="LGH2359" s="1279"/>
      <c r="LGI2359" s="1279"/>
      <c r="LGJ2359" s="1279"/>
      <c r="LGK2359" s="1279"/>
      <c r="LGL2359" s="1279"/>
      <c r="LGM2359" s="1279"/>
      <c r="LGN2359" s="1279"/>
      <c r="LGO2359" s="1279"/>
      <c r="LGP2359" s="1279"/>
      <c r="LGQ2359" s="1279"/>
      <c r="LGR2359" s="1279"/>
      <c r="LGS2359" s="1279"/>
      <c r="LGT2359" s="1279"/>
      <c r="LGU2359" s="1279"/>
      <c r="LGV2359" s="1279"/>
      <c r="LGW2359" s="1279"/>
      <c r="LGX2359" s="1279"/>
      <c r="LGY2359" s="1279"/>
      <c r="LGZ2359" s="1279"/>
      <c r="LHA2359" s="1279"/>
      <c r="LHB2359" s="1279"/>
      <c r="LHC2359" s="1279"/>
      <c r="LHD2359" s="1279"/>
      <c r="LHE2359" s="1279"/>
      <c r="LHF2359" s="1279"/>
      <c r="LHG2359" s="1279"/>
      <c r="LHH2359" s="1279"/>
      <c r="LHI2359" s="1279"/>
      <c r="LHJ2359" s="1279"/>
      <c r="LHK2359" s="1279"/>
      <c r="LHL2359" s="1279"/>
      <c r="LHM2359" s="1279"/>
      <c r="LHN2359" s="1279"/>
      <c r="LHO2359" s="1279"/>
      <c r="LHP2359" s="1279"/>
      <c r="LHQ2359" s="1279"/>
      <c r="LHR2359" s="1279"/>
      <c r="LHS2359" s="1279"/>
      <c r="LHT2359" s="1279"/>
      <c r="LHU2359" s="1279"/>
      <c r="LHV2359" s="1279"/>
      <c r="LHW2359" s="1279"/>
      <c r="LHX2359" s="1279"/>
      <c r="LHY2359" s="1279"/>
      <c r="LHZ2359" s="1279"/>
      <c r="LIA2359" s="1279"/>
      <c r="LIB2359" s="1279"/>
      <c r="LIC2359" s="1279"/>
      <c r="LID2359" s="1279"/>
      <c r="LIE2359" s="1279"/>
      <c r="LIF2359" s="1279"/>
      <c r="LIG2359" s="1279"/>
      <c r="LIH2359" s="1279"/>
      <c r="LII2359" s="1279"/>
      <c r="LIJ2359" s="1279"/>
      <c r="LIK2359" s="1279"/>
      <c r="LIL2359" s="1279"/>
      <c r="LIM2359" s="1279"/>
      <c r="LIN2359" s="1279"/>
      <c r="LIO2359" s="1279"/>
      <c r="LIP2359" s="1279"/>
      <c r="LIQ2359" s="1279"/>
      <c r="LIR2359" s="1279"/>
      <c r="LIS2359" s="1279"/>
      <c r="LIT2359" s="1279"/>
      <c r="LIU2359" s="1279"/>
      <c r="LIV2359" s="1279"/>
      <c r="LIW2359" s="1279"/>
      <c r="LIX2359" s="1279"/>
      <c r="LIY2359" s="1279"/>
      <c r="LIZ2359" s="1279"/>
      <c r="LJA2359" s="1279"/>
      <c r="LJB2359" s="1279"/>
      <c r="LJC2359" s="1279"/>
      <c r="LJD2359" s="1279"/>
      <c r="LJE2359" s="1279"/>
      <c r="LJF2359" s="1279"/>
      <c r="LJG2359" s="1279"/>
      <c r="LJH2359" s="1279"/>
      <c r="LJI2359" s="1279"/>
      <c r="LJJ2359" s="1279"/>
      <c r="LJK2359" s="1279"/>
      <c r="LJL2359" s="1279"/>
      <c r="LJM2359" s="1279"/>
      <c r="LJN2359" s="1279"/>
      <c r="LJO2359" s="1279"/>
      <c r="LJP2359" s="1279"/>
      <c r="LJQ2359" s="1279"/>
      <c r="LJR2359" s="1279"/>
      <c r="LJS2359" s="1279"/>
      <c r="LJT2359" s="1279"/>
      <c r="LJU2359" s="1279"/>
      <c r="LJV2359" s="1279"/>
      <c r="LJW2359" s="1279"/>
      <c r="LJX2359" s="1279"/>
      <c r="LJY2359" s="1279"/>
      <c r="LJZ2359" s="1279"/>
      <c r="LKA2359" s="1279"/>
      <c r="LKB2359" s="1279"/>
      <c r="LKC2359" s="1279"/>
      <c r="LKD2359" s="1279"/>
      <c r="LKE2359" s="1279"/>
      <c r="LKF2359" s="1279"/>
      <c r="LKG2359" s="1279"/>
      <c r="LKH2359" s="1279"/>
      <c r="LKI2359" s="1279"/>
      <c r="LKJ2359" s="1279"/>
      <c r="LKK2359" s="1279"/>
      <c r="LKL2359" s="1279"/>
      <c r="LKM2359" s="1279"/>
      <c r="LKN2359" s="1279"/>
      <c r="LKO2359" s="1279"/>
      <c r="LKP2359" s="1279"/>
      <c r="LKQ2359" s="1279"/>
      <c r="LKR2359" s="1279"/>
      <c r="LKS2359" s="1279"/>
      <c r="LKT2359" s="1279"/>
      <c r="LKU2359" s="1279"/>
      <c r="LKV2359" s="1279"/>
      <c r="LKW2359" s="1279"/>
      <c r="LKX2359" s="1279"/>
      <c r="LKY2359" s="1279"/>
      <c r="LKZ2359" s="1279"/>
      <c r="LLA2359" s="1279"/>
      <c r="LLB2359" s="1279"/>
      <c r="LLC2359" s="1279"/>
      <c r="LLD2359" s="1279"/>
      <c r="LLE2359" s="1279"/>
      <c r="LLF2359" s="1279"/>
      <c r="LLG2359" s="1279"/>
      <c r="LLH2359" s="1279"/>
      <c r="LLI2359" s="1279"/>
      <c r="LLJ2359" s="1279"/>
      <c r="LLK2359" s="1279"/>
      <c r="LLL2359" s="1279"/>
      <c r="LLM2359" s="1279"/>
      <c r="LLN2359" s="1279"/>
      <c r="LLO2359" s="1279"/>
      <c r="LLP2359" s="1279"/>
      <c r="LLQ2359" s="1279"/>
      <c r="LLR2359" s="1279"/>
      <c r="LLS2359" s="1279"/>
      <c r="LLT2359" s="1279"/>
      <c r="LLU2359" s="1279"/>
      <c r="LLV2359" s="1279"/>
      <c r="LLW2359" s="1279"/>
      <c r="LLX2359" s="1279"/>
      <c r="LLY2359" s="1279"/>
      <c r="LLZ2359" s="1279"/>
      <c r="LMA2359" s="1279"/>
      <c r="LMB2359" s="1279"/>
      <c r="LMC2359" s="1279"/>
      <c r="LMD2359" s="1279"/>
      <c r="LME2359" s="1279"/>
      <c r="LMF2359" s="1279"/>
      <c r="LMG2359" s="1279"/>
      <c r="LMH2359" s="1279"/>
      <c r="LMI2359" s="1279"/>
      <c r="LMJ2359" s="1279"/>
      <c r="LMK2359" s="1279"/>
      <c r="LML2359" s="1279"/>
      <c r="LMM2359" s="1279"/>
      <c r="LMN2359" s="1279"/>
      <c r="LMO2359" s="1279"/>
      <c r="LMP2359" s="1279"/>
      <c r="LMQ2359" s="1279"/>
      <c r="LMR2359" s="1279"/>
      <c r="LMS2359" s="1279"/>
      <c r="LMT2359" s="1279"/>
      <c r="LMU2359" s="1279"/>
      <c r="LMV2359" s="1279"/>
      <c r="LMW2359" s="1279"/>
      <c r="LMX2359" s="1279"/>
      <c r="LMY2359" s="1279"/>
      <c r="LMZ2359" s="1279"/>
      <c r="LNA2359" s="1279"/>
      <c r="LNB2359" s="1279"/>
      <c r="LNC2359" s="1279"/>
      <c r="LND2359" s="1279"/>
      <c r="LNE2359" s="1279"/>
      <c r="LNF2359" s="1279"/>
      <c r="LNG2359" s="1279"/>
      <c r="LNH2359" s="1279"/>
      <c r="LNI2359" s="1279"/>
      <c r="LNJ2359" s="1279"/>
      <c r="LNK2359" s="1279"/>
      <c r="LNL2359" s="1279"/>
      <c r="LNM2359" s="1279"/>
      <c r="LNN2359" s="1279"/>
      <c r="LNO2359" s="1279"/>
      <c r="LNP2359" s="1279"/>
      <c r="LNQ2359" s="1279"/>
      <c r="LNR2359" s="1279"/>
      <c r="LNS2359" s="1279"/>
      <c r="LNT2359" s="1279"/>
      <c r="LNU2359" s="1279"/>
      <c r="LNV2359" s="1279"/>
      <c r="LNW2359" s="1279"/>
      <c r="LNX2359" s="1279"/>
      <c r="LNY2359" s="1279"/>
      <c r="LNZ2359" s="1279"/>
      <c r="LOA2359" s="1279"/>
      <c r="LOB2359" s="1279"/>
      <c r="LOC2359" s="1279"/>
      <c r="LOD2359" s="1279"/>
      <c r="LOE2359" s="1279"/>
      <c r="LOF2359" s="1279"/>
      <c r="LOG2359" s="1279"/>
      <c r="LOH2359" s="1279"/>
      <c r="LOI2359" s="1279"/>
      <c r="LOJ2359" s="1279"/>
      <c r="LOK2359" s="1279"/>
      <c r="LOL2359" s="1279"/>
      <c r="LOM2359" s="1279"/>
      <c r="LON2359" s="1279"/>
      <c r="LOO2359" s="1279"/>
      <c r="LOP2359" s="1279"/>
      <c r="LOQ2359" s="1279"/>
      <c r="LOR2359" s="1279"/>
      <c r="LOS2359" s="1279"/>
      <c r="LOT2359" s="1279"/>
      <c r="LOU2359" s="1279"/>
      <c r="LOV2359" s="1279"/>
      <c r="LOW2359" s="1279"/>
      <c r="LOX2359" s="1279"/>
      <c r="LOY2359" s="1279"/>
      <c r="LOZ2359" s="1279"/>
      <c r="LPA2359" s="1279"/>
      <c r="LPB2359" s="1279"/>
      <c r="LPC2359" s="1279"/>
      <c r="LPD2359" s="1279"/>
      <c r="LPE2359" s="1279"/>
      <c r="LPF2359" s="1279"/>
      <c r="LPG2359" s="1279"/>
      <c r="LPH2359" s="1279"/>
      <c r="LPI2359" s="1279"/>
      <c r="LPJ2359" s="1279"/>
      <c r="LPK2359" s="1279"/>
      <c r="LPL2359" s="1279"/>
      <c r="LPM2359" s="1279"/>
      <c r="LPN2359" s="1279"/>
      <c r="LPO2359" s="1279"/>
      <c r="LPP2359" s="1279"/>
      <c r="LPQ2359" s="1279"/>
      <c r="LPR2359" s="1279"/>
      <c r="LPS2359" s="1279"/>
      <c r="LPT2359" s="1279"/>
      <c r="LPU2359" s="1279"/>
      <c r="LPV2359" s="1279"/>
      <c r="LPW2359" s="1279"/>
      <c r="LPX2359" s="1279"/>
      <c r="LPY2359" s="1279"/>
      <c r="LPZ2359" s="1279"/>
      <c r="LQA2359" s="1279"/>
      <c r="LQB2359" s="1279"/>
      <c r="LQC2359" s="1279"/>
      <c r="LQD2359" s="1279"/>
      <c r="LQE2359" s="1279"/>
      <c r="LQF2359" s="1279"/>
      <c r="LQG2359" s="1279"/>
      <c r="LQH2359" s="1279"/>
      <c r="LQI2359" s="1279"/>
      <c r="LQJ2359" s="1279"/>
      <c r="LQK2359" s="1279"/>
      <c r="LQL2359" s="1279"/>
      <c r="LQM2359" s="1279"/>
      <c r="LQN2359" s="1279"/>
      <c r="LQO2359" s="1279"/>
      <c r="LQP2359" s="1279"/>
      <c r="LQQ2359" s="1279"/>
      <c r="LQR2359" s="1279"/>
      <c r="LQS2359" s="1279"/>
      <c r="LQT2359" s="1279"/>
      <c r="LQU2359" s="1279"/>
      <c r="LQV2359" s="1279"/>
      <c r="LQW2359" s="1279"/>
      <c r="LQX2359" s="1279"/>
      <c r="LQY2359" s="1279"/>
      <c r="LQZ2359" s="1279"/>
      <c r="LRA2359" s="1279"/>
      <c r="LRB2359" s="1279"/>
      <c r="LRC2359" s="1279"/>
      <c r="LRD2359" s="1279"/>
      <c r="LRE2359" s="1279"/>
      <c r="LRF2359" s="1279"/>
      <c r="LRG2359" s="1279"/>
      <c r="LRH2359" s="1279"/>
      <c r="LRI2359" s="1279"/>
      <c r="LRJ2359" s="1279"/>
      <c r="LRK2359" s="1279"/>
      <c r="LRL2359" s="1279"/>
      <c r="LRM2359" s="1279"/>
      <c r="LRN2359" s="1279"/>
      <c r="LRO2359" s="1279"/>
      <c r="LRP2359" s="1279"/>
      <c r="LRQ2359" s="1279"/>
      <c r="LRR2359" s="1279"/>
      <c r="LRS2359" s="1279"/>
      <c r="LRT2359" s="1279"/>
      <c r="LRU2359" s="1279"/>
      <c r="LRV2359" s="1279"/>
      <c r="LRW2359" s="1279"/>
      <c r="LRX2359" s="1279"/>
      <c r="LRY2359" s="1279"/>
      <c r="LRZ2359" s="1279"/>
      <c r="LSA2359" s="1279"/>
      <c r="LSB2359" s="1279"/>
      <c r="LSC2359" s="1279"/>
      <c r="LSD2359" s="1279"/>
      <c r="LSE2359" s="1279"/>
      <c r="LSF2359" s="1279"/>
      <c r="LSG2359" s="1279"/>
      <c r="LSH2359" s="1279"/>
      <c r="LSI2359" s="1279"/>
      <c r="LSJ2359" s="1279"/>
      <c r="LSK2359" s="1279"/>
      <c r="LSL2359" s="1279"/>
      <c r="LSM2359" s="1279"/>
      <c r="LSN2359" s="1279"/>
      <c r="LSO2359" s="1279"/>
      <c r="LSP2359" s="1279"/>
      <c r="LSQ2359" s="1279"/>
      <c r="LSR2359" s="1279"/>
      <c r="LSS2359" s="1279"/>
      <c r="LST2359" s="1279"/>
      <c r="LSU2359" s="1279"/>
      <c r="LSV2359" s="1279"/>
      <c r="LSW2359" s="1279"/>
      <c r="LSX2359" s="1279"/>
      <c r="LSY2359" s="1279"/>
      <c r="LSZ2359" s="1279"/>
      <c r="LTA2359" s="1279"/>
      <c r="LTB2359" s="1279"/>
      <c r="LTC2359" s="1279"/>
      <c r="LTD2359" s="1279"/>
      <c r="LTE2359" s="1279"/>
      <c r="LTF2359" s="1279"/>
      <c r="LTG2359" s="1279"/>
      <c r="LTH2359" s="1279"/>
      <c r="LTI2359" s="1279"/>
      <c r="LTJ2359" s="1279"/>
      <c r="LTK2359" s="1279"/>
      <c r="LTL2359" s="1279"/>
      <c r="LTM2359" s="1279"/>
      <c r="LTN2359" s="1279"/>
      <c r="LTO2359" s="1279"/>
      <c r="LTP2359" s="1279"/>
      <c r="LTQ2359" s="1279"/>
      <c r="LTR2359" s="1279"/>
      <c r="LTS2359" s="1279"/>
      <c r="LTT2359" s="1279"/>
      <c r="LTU2359" s="1279"/>
      <c r="LTV2359" s="1279"/>
      <c r="LTW2359" s="1279"/>
      <c r="LTX2359" s="1279"/>
      <c r="LTY2359" s="1279"/>
      <c r="LTZ2359" s="1279"/>
      <c r="LUA2359" s="1279"/>
      <c r="LUB2359" s="1279"/>
      <c r="LUC2359" s="1279"/>
      <c r="LUD2359" s="1279"/>
      <c r="LUE2359" s="1279"/>
      <c r="LUF2359" s="1279"/>
      <c r="LUG2359" s="1279"/>
      <c r="LUH2359" s="1279"/>
      <c r="LUI2359" s="1279"/>
      <c r="LUJ2359" s="1279"/>
      <c r="LUK2359" s="1279"/>
      <c r="LUL2359" s="1279"/>
      <c r="LUM2359" s="1279"/>
      <c r="LUN2359" s="1279"/>
      <c r="LUO2359" s="1279"/>
      <c r="LUP2359" s="1279"/>
      <c r="LUQ2359" s="1279"/>
      <c r="LUR2359" s="1279"/>
      <c r="LUS2359" s="1279"/>
      <c r="LUT2359" s="1279"/>
      <c r="LUU2359" s="1279"/>
      <c r="LUV2359" s="1279"/>
      <c r="LUW2359" s="1279"/>
      <c r="LUX2359" s="1279"/>
      <c r="LUY2359" s="1279"/>
      <c r="LUZ2359" s="1279"/>
      <c r="LVA2359" s="1279"/>
      <c r="LVB2359" s="1279"/>
      <c r="LVC2359" s="1279"/>
      <c r="LVD2359" s="1279"/>
      <c r="LVE2359" s="1279"/>
      <c r="LVF2359" s="1279"/>
      <c r="LVG2359" s="1279"/>
      <c r="LVH2359" s="1279"/>
      <c r="LVI2359" s="1279"/>
      <c r="LVJ2359" s="1279"/>
      <c r="LVK2359" s="1279"/>
      <c r="LVL2359" s="1279"/>
      <c r="LVM2359" s="1279"/>
      <c r="LVN2359" s="1279"/>
      <c r="LVO2359" s="1279"/>
      <c r="LVP2359" s="1279"/>
      <c r="LVQ2359" s="1279"/>
      <c r="LVR2359" s="1279"/>
      <c r="LVS2359" s="1279"/>
      <c r="LVT2359" s="1279"/>
      <c r="LVU2359" s="1279"/>
      <c r="LVV2359" s="1279"/>
      <c r="LVW2359" s="1279"/>
      <c r="LVX2359" s="1279"/>
      <c r="LVY2359" s="1279"/>
      <c r="LVZ2359" s="1279"/>
      <c r="LWA2359" s="1279"/>
      <c r="LWB2359" s="1279"/>
      <c r="LWC2359" s="1279"/>
      <c r="LWD2359" s="1279"/>
      <c r="LWE2359" s="1279"/>
      <c r="LWF2359" s="1279"/>
      <c r="LWG2359" s="1279"/>
      <c r="LWH2359" s="1279"/>
      <c r="LWI2359" s="1279"/>
      <c r="LWJ2359" s="1279"/>
      <c r="LWK2359" s="1279"/>
      <c r="LWL2359" s="1279"/>
      <c r="LWM2359" s="1279"/>
      <c r="LWN2359" s="1279"/>
      <c r="LWO2359" s="1279"/>
      <c r="LWP2359" s="1279"/>
      <c r="LWQ2359" s="1279"/>
      <c r="LWR2359" s="1279"/>
      <c r="LWS2359" s="1279"/>
      <c r="LWT2359" s="1279"/>
      <c r="LWU2359" s="1279"/>
      <c r="LWV2359" s="1279"/>
      <c r="LWW2359" s="1279"/>
      <c r="LWX2359" s="1279"/>
      <c r="LWY2359" s="1279"/>
      <c r="LWZ2359" s="1279"/>
      <c r="LXA2359" s="1279"/>
      <c r="LXB2359" s="1279"/>
      <c r="LXC2359" s="1279"/>
      <c r="LXD2359" s="1279"/>
      <c r="LXE2359" s="1279"/>
      <c r="LXF2359" s="1279"/>
      <c r="LXG2359" s="1279"/>
      <c r="LXH2359" s="1279"/>
      <c r="LXI2359" s="1279"/>
      <c r="LXJ2359" s="1279"/>
      <c r="LXK2359" s="1279"/>
      <c r="LXL2359" s="1279"/>
      <c r="LXM2359" s="1279"/>
      <c r="LXN2359" s="1279"/>
      <c r="LXO2359" s="1279"/>
      <c r="LXP2359" s="1279"/>
      <c r="LXQ2359" s="1279"/>
      <c r="LXR2359" s="1279"/>
      <c r="LXS2359" s="1279"/>
      <c r="LXT2359" s="1279"/>
      <c r="LXU2359" s="1279"/>
      <c r="LXV2359" s="1279"/>
      <c r="LXW2359" s="1279"/>
      <c r="LXX2359" s="1279"/>
      <c r="LXY2359" s="1279"/>
      <c r="LXZ2359" s="1279"/>
      <c r="LYA2359" s="1279"/>
      <c r="LYB2359" s="1279"/>
      <c r="LYC2359" s="1279"/>
      <c r="LYD2359" s="1279"/>
      <c r="LYE2359" s="1279"/>
      <c r="LYF2359" s="1279"/>
      <c r="LYG2359" s="1279"/>
      <c r="LYH2359" s="1279"/>
      <c r="LYI2359" s="1279"/>
      <c r="LYJ2359" s="1279"/>
      <c r="LYK2359" s="1279"/>
      <c r="LYL2359" s="1279"/>
      <c r="LYM2359" s="1279"/>
      <c r="LYN2359" s="1279"/>
      <c r="LYO2359" s="1279"/>
      <c r="LYP2359" s="1279"/>
      <c r="LYQ2359" s="1279"/>
      <c r="LYR2359" s="1279"/>
      <c r="LYS2359" s="1279"/>
      <c r="LYT2359" s="1279"/>
      <c r="LYU2359" s="1279"/>
      <c r="LYV2359" s="1279"/>
      <c r="LYW2359" s="1279"/>
      <c r="LYX2359" s="1279"/>
      <c r="LYY2359" s="1279"/>
      <c r="LYZ2359" s="1279"/>
      <c r="LZA2359" s="1279"/>
      <c r="LZB2359" s="1279"/>
      <c r="LZC2359" s="1279"/>
      <c r="LZD2359" s="1279"/>
      <c r="LZE2359" s="1279"/>
      <c r="LZF2359" s="1279"/>
      <c r="LZG2359" s="1279"/>
      <c r="LZH2359" s="1279"/>
      <c r="LZI2359" s="1279"/>
      <c r="LZJ2359" s="1279"/>
      <c r="LZK2359" s="1279"/>
      <c r="LZL2359" s="1279"/>
      <c r="LZM2359" s="1279"/>
      <c r="LZN2359" s="1279"/>
      <c r="LZO2359" s="1279"/>
      <c r="LZP2359" s="1279"/>
      <c r="LZQ2359" s="1279"/>
      <c r="LZR2359" s="1279"/>
      <c r="LZS2359" s="1279"/>
      <c r="LZT2359" s="1279"/>
      <c r="LZU2359" s="1279"/>
      <c r="LZV2359" s="1279"/>
      <c r="LZW2359" s="1279"/>
      <c r="LZX2359" s="1279"/>
      <c r="LZY2359" s="1279"/>
      <c r="LZZ2359" s="1279"/>
      <c r="MAA2359" s="1279"/>
      <c r="MAB2359" s="1279"/>
      <c r="MAC2359" s="1279"/>
      <c r="MAD2359" s="1279"/>
      <c r="MAE2359" s="1279"/>
      <c r="MAF2359" s="1279"/>
      <c r="MAG2359" s="1279"/>
      <c r="MAH2359" s="1279"/>
      <c r="MAI2359" s="1279"/>
      <c r="MAJ2359" s="1279"/>
      <c r="MAK2359" s="1279"/>
      <c r="MAL2359" s="1279"/>
      <c r="MAM2359" s="1279"/>
      <c r="MAN2359" s="1279"/>
      <c r="MAO2359" s="1279"/>
      <c r="MAP2359" s="1279"/>
      <c r="MAQ2359" s="1279"/>
      <c r="MAR2359" s="1279"/>
      <c r="MAS2359" s="1279"/>
      <c r="MAT2359" s="1279"/>
      <c r="MAU2359" s="1279"/>
      <c r="MAV2359" s="1279"/>
      <c r="MAW2359" s="1279"/>
      <c r="MAX2359" s="1279"/>
      <c r="MAY2359" s="1279"/>
      <c r="MAZ2359" s="1279"/>
      <c r="MBA2359" s="1279"/>
      <c r="MBB2359" s="1279"/>
      <c r="MBC2359" s="1279"/>
      <c r="MBD2359" s="1279"/>
      <c r="MBE2359" s="1279"/>
      <c r="MBF2359" s="1279"/>
      <c r="MBG2359" s="1279"/>
      <c r="MBH2359" s="1279"/>
      <c r="MBI2359" s="1279"/>
      <c r="MBJ2359" s="1279"/>
      <c r="MBK2359" s="1279"/>
      <c r="MBL2359" s="1279"/>
      <c r="MBM2359" s="1279"/>
      <c r="MBN2359" s="1279"/>
      <c r="MBO2359" s="1279"/>
      <c r="MBP2359" s="1279"/>
      <c r="MBQ2359" s="1279"/>
      <c r="MBR2359" s="1279"/>
      <c r="MBS2359" s="1279"/>
      <c r="MBT2359" s="1279"/>
      <c r="MBU2359" s="1279"/>
      <c r="MBV2359" s="1279"/>
      <c r="MBW2359" s="1279"/>
      <c r="MBX2359" s="1279"/>
      <c r="MBY2359" s="1279"/>
      <c r="MBZ2359" s="1279"/>
      <c r="MCA2359" s="1279"/>
      <c r="MCB2359" s="1279"/>
      <c r="MCC2359" s="1279"/>
      <c r="MCD2359" s="1279"/>
      <c r="MCE2359" s="1279"/>
      <c r="MCF2359" s="1279"/>
      <c r="MCG2359" s="1279"/>
      <c r="MCH2359" s="1279"/>
      <c r="MCI2359" s="1279"/>
      <c r="MCJ2359" s="1279"/>
      <c r="MCK2359" s="1279"/>
      <c r="MCL2359" s="1279"/>
      <c r="MCM2359" s="1279"/>
      <c r="MCN2359" s="1279"/>
      <c r="MCO2359" s="1279"/>
      <c r="MCP2359" s="1279"/>
      <c r="MCQ2359" s="1279"/>
      <c r="MCR2359" s="1279"/>
      <c r="MCS2359" s="1279"/>
      <c r="MCT2359" s="1279"/>
      <c r="MCU2359" s="1279"/>
      <c r="MCV2359" s="1279"/>
      <c r="MCW2359" s="1279"/>
      <c r="MCX2359" s="1279"/>
      <c r="MCY2359" s="1279"/>
      <c r="MCZ2359" s="1279"/>
      <c r="MDA2359" s="1279"/>
      <c r="MDB2359" s="1279"/>
      <c r="MDC2359" s="1279"/>
      <c r="MDD2359" s="1279"/>
      <c r="MDE2359" s="1279"/>
      <c r="MDF2359" s="1279"/>
      <c r="MDG2359" s="1279"/>
      <c r="MDH2359" s="1279"/>
      <c r="MDI2359" s="1279"/>
      <c r="MDJ2359" s="1279"/>
      <c r="MDK2359" s="1279"/>
      <c r="MDL2359" s="1279"/>
      <c r="MDM2359" s="1279"/>
      <c r="MDN2359" s="1279"/>
      <c r="MDO2359" s="1279"/>
      <c r="MDP2359" s="1279"/>
      <c r="MDQ2359" s="1279"/>
      <c r="MDR2359" s="1279"/>
      <c r="MDS2359" s="1279"/>
      <c r="MDT2359" s="1279"/>
      <c r="MDU2359" s="1279"/>
      <c r="MDV2359" s="1279"/>
      <c r="MDW2359" s="1279"/>
      <c r="MDX2359" s="1279"/>
      <c r="MDY2359" s="1279"/>
      <c r="MDZ2359" s="1279"/>
      <c r="MEA2359" s="1279"/>
      <c r="MEB2359" s="1279"/>
      <c r="MEC2359" s="1279"/>
      <c r="MED2359" s="1279"/>
      <c r="MEE2359" s="1279"/>
      <c r="MEF2359" s="1279"/>
      <c r="MEG2359" s="1279"/>
      <c r="MEH2359" s="1279"/>
      <c r="MEI2359" s="1279"/>
      <c r="MEJ2359" s="1279"/>
      <c r="MEK2359" s="1279"/>
      <c r="MEL2359" s="1279"/>
      <c r="MEM2359" s="1279"/>
      <c r="MEN2359" s="1279"/>
      <c r="MEO2359" s="1279"/>
      <c r="MEP2359" s="1279"/>
      <c r="MEQ2359" s="1279"/>
      <c r="MER2359" s="1279"/>
      <c r="MES2359" s="1279"/>
      <c r="MET2359" s="1279"/>
      <c r="MEU2359" s="1279"/>
      <c r="MEV2359" s="1279"/>
      <c r="MEW2359" s="1279"/>
      <c r="MEX2359" s="1279"/>
      <c r="MEY2359" s="1279"/>
      <c r="MEZ2359" s="1279"/>
      <c r="MFA2359" s="1279"/>
      <c r="MFB2359" s="1279"/>
      <c r="MFC2359" s="1279"/>
      <c r="MFD2359" s="1279"/>
      <c r="MFE2359" s="1279"/>
      <c r="MFF2359" s="1279"/>
      <c r="MFG2359" s="1279"/>
      <c r="MFH2359" s="1279"/>
      <c r="MFI2359" s="1279"/>
      <c r="MFJ2359" s="1279"/>
      <c r="MFK2359" s="1279"/>
      <c r="MFL2359" s="1279"/>
      <c r="MFM2359" s="1279"/>
      <c r="MFN2359" s="1279"/>
      <c r="MFO2359" s="1279"/>
      <c r="MFP2359" s="1279"/>
      <c r="MFQ2359" s="1279"/>
      <c r="MFR2359" s="1279"/>
      <c r="MFS2359" s="1279"/>
      <c r="MFT2359" s="1279"/>
      <c r="MFU2359" s="1279"/>
      <c r="MFV2359" s="1279"/>
      <c r="MFW2359" s="1279"/>
      <c r="MFX2359" s="1279"/>
      <c r="MFY2359" s="1279"/>
      <c r="MFZ2359" s="1279"/>
      <c r="MGA2359" s="1279"/>
      <c r="MGB2359" s="1279"/>
      <c r="MGC2359" s="1279"/>
      <c r="MGD2359" s="1279"/>
      <c r="MGE2359" s="1279"/>
      <c r="MGF2359" s="1279"/>
      <c r="MGG2359" s="1279"/>
      <c r="MGH2359" s="1279"/>
      <c r="MGI2359" s="1279"/>
      <c r="MGJ2359" s="1279"/>
      <c r="MGK2359" s="1279"/>
      <c r="MGL2359" s="1279"/>
      <c r="MGM2359" s="1279"/>
      <c r="MGN2359" s="1279"/>
      <c r="MGO2359" s="1279"/>
      <c r="MGP2359" s="1279"/>
      <c r="MGQ2359" s="1279"/>
      <c r="MGR2359" s="1279"/>
      <c r="MGS2359" s="1279"/>
      <c r="MGT2359" s="1279"/>
      <c r="MGU2359" s="1279"/>
      <c r="MGV2359" s="1279"/>
      <c r="MGW2359" s="1279"/>
      <c r="MGX2359" s="1279"/>
      <c r="MGY2359" s="1279"/>
      <c r="MGZ2359" s="1279"/>
      <c r="MHA2359" s="1279"/>
      <c r="MHB2359" s="1279"/>
      <c r="MHC2359" s="1279"/>
      <c r="MHD2359" s="1279"/>
      <c r="MHE2359" s="1279"/>
      <c r="MHF2359" s="1279"/>
      <c r="MHG2359" s="1279"/>
      <c r="MHH2359" s="1279"/>
      <c r="MHI2359" s="1279"/>
      <c r="MHJ2359" s="1279"/>
      <c r="MHK2359" s="1279"/>
      <c r="MHL2359" s="1279"/>
      <c r="MHM2359" s="1279"/>
      <c r="MHN2359" s="1279"/>
      <c r="MHO2359" s="1279"/>
      <c r="MHP2359" s="1279"/>
      <c r="MHQ2359" s="1279"/>
      <c r="MHR2359" s="1279"/>
      <c r="MHS2359" s="1279"/>
      <c r="MHT2359" s="1279"/>
      <c r="MHU2359" s="1279"/>
      <c r="MHV2359" s="1279"/>
      <c r="MHW2359" s="1279"/>
      <c r="MHX2359" s="1279"/>
      <c r="MHY2359" s="1279"/>
      <c r="MHZ2359" s="1279"/>
      <c r="MIA2359" s="1279"/>
      <c r="MIB2359" s="1279"/>
      <c r="MIC2359" s="1279"/>
      <c r="MID2359" s="1279"/>
      <c r="MIE2359" s="1279"/>
      <c r="MIF2359" s="1279"/>
      <c r="MIG2359" s="1279"/>
      <c r="MIH2359" s="1279"/>
      <c r="MII2359" s="1279"/>
      <c r="MIJ2359" s="1279"/>
      <c r="MIK2359" s="1279"/>
      <c r="MIL2359" s="1279"/>
      <c r="MIM2359" s="1279"/>
      <c r="MIN2359" s="1279"/>
      <c r="MIO2359" s="1279"/>
      <c r="MIP2359" s="1279"/>
      <c r="MIQ2359" s="1279"/>
      <c r="MIR2359" s="1279"/>
      <c r="MIS2359" s="1279"/>
      <c r="MIT2359" s="1279"/>
      <c r="MIU2359" s="1279"/>
      <c r="MIV2359" s="1279"/>
      <c r="MIW2359" s="1279"/>
      <c r="MIX2359" s="1279"/>
      <c r="MIY2359" s="1279"/>
      <c r="MIZ2359" s="1279"/>
      <c r="MJA2359" s="1279"/>
      <c r="MJB2359" s="1279"/>
      <c r="MJC2359" s="1279"/>
      <c r="MJD2359" s="1279"/>
      <c r="MJE2359" s="1279"/>
      <c r="MJF2359" s="1279"/>
      <c r="MJG2359" s="1279"/>
      <c r="MJH2359" s="1279"/>
      <c r="MJI2359" s="1279"/>
      <c r="MJJ2359" s="1279"/>
      <c r="MJK2359" s="1279"/>
      <c r="MJL2359" s="1279"/>
      <c r="MJM2359" s="1279"/>
      <c r="MJN2359" s="1279"/>
      <c r="MJO2359" s="1279"/>
      <c r="MJP2359" s="1279"/>
      <c r="MJQ2359" s="1279"/>
      <c r="MJR2359" s="1279"/>
      <c r="MJS2359" s="1279"/>
      <c r="MJT2359" s="1279"/>
      <c r="MJU2359" s="1279"/>
      <c r="MJV2359" s="1279"/>
      <c r="MJW2359" s="1279"/>
      <c r="MJX2359" s="1279"/>
      <c r="MJY2359" s="1279"/>
      <c r="MJZ2359" s="1279"/>
      <c r="MKA2359" s="1279"/>
      <c r="MKB2359" s="1279"/>
      <c r="MKC2359" s="1279"/>
      <c r="MKD2359" s="1279"/>
      <c r="MKE2359" s="1279"/>
      <c r="MKF2359" s="1279"/>
      <c r="MKG2359" s="1279"/>
      <c r="MKH2359" s="1279"/>
      <c r="MKI2359" s="1279"/>
      <c r="MKJ2359" s="1279"/>
      <c r="MKK2359" s="1279"/>
      <c r="MKL2359" s="1279"/>
      <c r="MKM2359" s="1279"/>
      <c r="MKN2359" s="1279"/>
      <c r="MKO2359" s="1279"/>
      <c r="MKP2359" s="1279"/>
      <c r="MKQ2359" s="1279"/>
      <c r="MKR2359" s="1279"/>
      <c r="MKS2359" s="1279"/>
      <c r="MKT2359" s="1279"/>
      <c r="MKU2359" s="1279"/>
      <c r="MKV2359" s="1279"/>
      <c r="MKW2359" s="1279"/>
      <c r="MKX2359" s="1279"/>
      <c r="MKY2359" s="1279"/>
      <c r="MKZ2359" s="1279"/>
      <c r="MLA2359" s="1279"/>
      <c r="MLB2359" s="1279"/>
      <c r="MLC2359" s="1279"/>
      <c r="MLD2359" s="1279"/>
      <c r="MLE2359" s="1279"/>
      <c r="MLF2359" s="1279"/>
      <c r="MLG2359" s="1279"/>
      <c r="MLH2359" s="1279"/>
      <c r="MLI2359" s="1279"/>
      <c r="MLJ2359" s="1279"/>
      <c r="MLK2359" s="1279"/>
      <c r="MLL2359" s="1279"/>
      <c r="MLM2359" s="1279"/>
      <c r="MLN2359" s="1279"/>
      <c r="MLO2359" s="1279"/>
      <c r="MLP2359" s="1279"/>
      <c r="MLQ2359" s="1279"/>
      <c r="MLR2359" s="1279"/>
      <c r="MLS2359" s="1279"/>
      <c r="MLT2359" s="1279"/>
      <c r="MLU2359" s="1279"/>
      <c r="MLV2359" s="1279"/>
      <c r="MLW2359" s="1279"/>
      <c r="MLX2359" s="1279"/>
      <c r="MLY2359" s="1279"/>
      <c r="MLZ2359" s="1279"/>
      <c r="MMA2359" s="1279"/>
      <c r="MMB2359" s="1279"/>
      <c r="MMC2359" s="1279"/>
      <c r="MMD2359" s="1279"/>
      <c r="MME2359" s="1279"/>
      <c r="MMF2359" s="1279"/>
      <c r="MMG2359" s="1279"/>
      <c r="MMH2359" s="1279"/>
      <c r="MMI2359" s="1279"/>
      <c r="MMJ2359" s="1279"/>
      <c r="MMK2359" s="1279"/>
      <c r="MML2359" s="1279"/>
      <c r="MMM2359" s="1279"/>
      <c r="MMN2359" s="1279"/>
      <c r="MMO2359" s="1279"/>
      <c r="MMP2359" s="1279"/>
      <c r="MMQ2359" s="1279"/>
      <c r="MMR2359" s="1279"/>
      <c r="MMS2359" s="1279"/>
      <c r="MMT2359" s="1279"/>
      <c r="MMU2359" s="1279"/>
      <c r="MMV2359" s="1279"/>
      <c r="MMW2359" s="1279"/>
      <c r="MMX2359" s="1279"/>
      <c r="MMY2359" s="1279"/>
      <c r="MMZ2359" s="1279"/>
      <c r="MNA2359" s="1279"/>
      <c r="MNB2359" s="1279"/>
      <c r="MNC2359" s="1279"/>
      <c r="MND2359" s="1279"/>
      <c r="MNE2359" s="1279"/>
      <c r="MNF2359" s="1279"/>
      <c r="MNG2359" s="1279"/>
      <c r="MNH2359" s="1279"/>
      <c r="MNI2359" s="1279"/>
      <c r="MNJ2359" s="1279"/>
      <c r="MNK2359" s="1279"/>
      <c r="MNL2359" s="1279"/>
      <c r="MNM2359" s="1279"/>
      <c r="MNN2359" s="1279"/>
      <c r="MNO2359" s="1279"/>
      <c r="MNP2359" s="1279"/>
      <c r="MNQ2359" s="1279"/>
      <c r="MNR2359" s="1279"/>
      <c r="MNS2359" s="1279"/>
      <c r="MNT2359" s="1279"/>
      <c r="MNU2359" s="1279"/>
      <c r="MNV2359" s="1279"/>
      <c r="MNW2359" s="1279"/>
      <c r="MNX2359" s="1279"/>
      <c r="MNY2359" s="1279"/>
      <c r="MNZ2359" s="1279"/>
      <c r="MOA2359" s="1279"/>
      <c r="MOB2359" s="1279"/>
      <c r="MOC2359" s="1279"/>
      <c r="MOD2359" s="1279"/>
      <c r="MOE2359" s="1279"/>
      <c r="MOF2359" s="1279"/>
      <c r="MOG2359" s="1279"/>
      <c r="MOH2359" s="1279"/>
      <c r="MOI2359" s="1279"/>
      <c r="MOJ2359" s="1279"/>
      <c r="MOK2359" s="1279"/>
      <c r="MOL2359" s="1279"/>
      <c r="MOM2359" s="1279"/>
      <c r="MON2359" s="1279"/>
      <c r="MOO2359" s="1279"/>
      <c r="MOP2359" s="1279"/>
      <c r="MOQ2359" s="1279"/>
      <c r="MOR2359" s="1279"/>
      <c r="MOS2359" s="1279"/>
      <c r="MOT2359" s="1279"/>
      <c r="MOU2359" s="1279"/>
      <c r="MOV2359" s="1279"/>
      <c r="MOW2359" s="1279"/>
      <c r="MOX2359" s="1279"/>
      <c r="MOY2359" s="1279"/>
      <c r="MOZ2359" s="1279"/>
      <c r="MPA2359" s="1279"/>
      <c r="MPB2359" s="1279"/>
      <c r="MPC2359" s="1279"/>
      <c r="MPD2359" s="1279"/>
      <c r="MPE2359" s="1279"/>
      <c r="MPF2359" s="1279"/>
      <c r="MPG2359" s="1279"/>
      <c r="MPH2359" s="1279"/>
      <c r="MPI2359" s="1279"/>
      <c r="MPJ2359" s="1279"/>
      <c r="MPK2359" s="1279"/>
      <c r="MPL2359" s="1279"/>
      <c r="MPM2359" s="1279"/>
      <c r="MPN2359" s="1279"/>
      <c r="MPO2359" s="1279"/>
      <c r="MPP2359" s="1279"/>
      <c r="MPQ2359" s="1279"/>
      <c r="MPR2359" s="1279"/>
      <c r="MPS2359" s="1279"/>
      <c r="MPT2359" s="1279"/>
      <c r="MPU2359" s="1279"/>
      <c r="MPV2359" s="1279"/>
      <c r="MPW2359" s="1279"/>
      <c r="MPX2359" s="1279"/>
      <c r="MPY2359" s="1279"/>
      <c r="MPZ2359" s="1279"/>
      <c r="MQA2359" s="1279"/>
      <c r="MQB2359" s="1279"/>
      <c r="MQC2359" s="1279"/>
      <c r="MQD2359" s="1279"/>
      <c r="MQE2359" s="1279"/>
      <c r="MQF2359" s="1279"/>
      <c r="MQG2359" s="1279"/>
      <c r="MQH2359" s="1279"/>
      <c r="MQI2359" s="1279"/>
      <c r="MQJ2359" s="1279"/>
      <c r="MQK2359" s="1279"/>
      <c r="MQL2359" s="1279"/>
      <c r="MQM2359" s="1279"/>
      <c r="MQN2359" s="1279"/>
      <c r="MQO2359" s="1279"/>
      <c r="MQP2359" s="1279"/>
      <c r="MQQ2359" s="1279"/>
      <c r="MQR2359" s="1279"/>
      <c r="MQS2359" s="1279"/>
      <c r="MQT2359" s="1279"/>
      <c r="MQU2359" s="1279"/>
      <c r="MQV2359" s="1279"/>
      <c r="MQW2359" s="1279"/>
      <c r="MQX2359" s="1279"/>
      <c r="MQY2359" s="1279"/>
      <c r="MQZ2359" s="1279"/>
      <c r="MRA2359" s="1279"/>
      <c r="MRB2359" s="1279"/>
      <c r="MRC2359" s="1279"/>
      <c r="MRD2359" s="1279"/>
      <c r="MRE2359" s="1279"/>
      <c r="MRF2359" s="1279"/>
      <c r="MRG2359" s="1279"/>
      <c r="MRH2359" s="1279"/>
      <c r="MRI2359" s="1279"/>
      <c r="MRJ2359" s="1279"/>
      <c r="MRK2359" s="1279"/>
      <c r="MRL2359" s="1279"/>
      <c r="MRM2359" s="1279"/>
      <c r="MRN2359" s="1279"/>
      <c r="MRO2359" s="1279"/>
      <c r="MRP2359" s="1279"/>
      <c r="MRQ2359" s="1279"/>
      <c r="MRR2359" s="1279"/>
      <c r="MRS2359" s="1279"/>
      <c r="MRT2359" s="1279"/>
      <c r="MRU2359" s="1279"/>
      <c r="MRV2359" s="1279"/>
      <c r="MRW2359" s="1279"/>
      <c r="MRX2359" s="1279"/>
      <c r="MRY2359" s="1279"/>
      <c r="MRZ2359" s="1279"/>
      <c r="MSA2359" s="1279"/>
      <c r="MSB2359" s="1279"/>
      <c r="MSC2359" s="1279"/>
      <c r="MSD2359" s="1279"/>
      <c r="MSE2359" s="1279"/>
      <c r="MSF2359" s="1279"/>
      <c r="MSG2359" s="1279"/>
      <c r="MSH2359" s="1279"/>
      <c r="MSI2359" s="1279"/>
      <c r="MSJ2359" s="1279"/>
      <c r="MSK2359" s="1279"/>
      <c r="MSL2359" s="1279"/>
      <c r="MSM2359" s="1279"/>
      <c r="MSN2359" s="1279"/>
      <c r="MSO2359" s="1279"/>
      <c r="MSP2359" s="1279"/>
      <c r="MSQ2359" s="1279"/>
      <c r="MSR2359" s="1279"/>
      <c r="MSS2359" s="1279"/>
      <c r="MST2359" s="1279"/>
      <c r="MSU2359" s="1279"/>
      <c r="MSV2359" s="1279"/>
      <c r="MSW2359" s="1279"/>
      <c r="MSX2359" s="1279"/>
      <c r="MSY2359" s="1279"/>
      <c r="MSZ2359" s="1279"/>
      <c r="MTA2359" s="1279"/>
      <c r="MTB2359" s="1279"/>
      <c r="MTC2359" s="1279"/>
      <c r="MTD2359" s="1279"/>
      <c r="MTE2359" s="1279"/>
      <c r="MTF2359" s="1279"/>
      <c r="MTG2359" s="1279"/>
      <c r="MTH2359" s="1279"/>
      <c r="MTI2359" s="1279"/>
      <c r="MTJ2359" s="1279"/>
      <c r="MTK2359" s="1279"/>
      <c r="MTL2359" s="1279"/>
      <c r="MTM2359" s="1279"/>
      <c r="MTN2359" s="1279"/>
      <c r="MTO2359" s="1279"/>
      <c r="MTP2359" s="1279"/>
      <c r="MTQ2359" s="1279"/>
      <c r="MTR2359" s="1279"/>
      <c r="MTS2359" s="1279"/>
      <c r="MTT2359" s="1279"/>
      <c r="MTU2359" s="1279"/>
      <c r="MTV2359" s="1279"/>
      <c r="MTW2359" s="1279"/>
      <c r="MTX2359" s="1279"/>
      <c r="MTY2359" s="1279"/>
      <c r="MTZ2359" s="1279"/>
      <c r="MUA2359" s="1279"/>
      <c r="MUB2359" s="1279"/>
      <c r="MUC2359" s="1279"/>
      <c r="MUD2359" s="1279"/>
      <c r="MUE2359" s="1279"/>
      <c r="MUF2359" s="1279"/>
      <c r="MUG2359" s="1279"/>
      <c r="MUH2359" s="1279"/>
      <c r="MUI2359" s="1279"/>
      <c r="MUJ2359" s="1279"/>
      <c r="MUK2359" s="1279"/>
      <c r="MUL2359" s="1279"/>
      <c r="MUM2359" s="1279"/>
      <c r="MUN2359" s="1279"/>
      <c r="MUO2359" s="1279"/>
      <c r="MUP2359" s="1279"/>
      <c r="MUQ2359" s="1279"/>
      <c r="MUR2359" s="1279"/>
      <c r="MUS2359" s="1279"/>
      <c r="MUT2359" s="1279"/>
      <c r="MUU2359" s="1279"/>
      <c r="MUV2359" s="1279"/>
      <c r="MUW2359" s="1279"/>
      <c r="MUX2359" s="1279"/>
      <c r="MUY2359" s="1279"/>
      <c r="MUZ2359" s="1279"/>
      <c r="MVA2359" s="1279"/>
      <c r="MVB2359" s="1279"/>
      <c r="MVC2359" s="1279"/>
      <c r="MVD2359" s="1279"/>
      <c r="MVE2359" s="1279"/>
      <c r="MVF2359" s="1279"/>
      <c r="MVG2359" s="1279"/>
      <c r="MVH2359" s="1279"/>
      <c r="MVI2359" s="1279"/>
      <c r="MVJ2359" s="1279"/>
      <c r="MVK2359" s="1279"/>
      <c r="MVL2359" s="1279"/>
      <c r="MVM2359" s="1279"/>
      <c r="MVN2359" s="1279"/>
      <c r="MVO2359" s="1279"/>
      <c r="MVP2359" s="1279"/>
      <c r="MVQ2359" s="1279"/>
      <c r="MVR2359" s="1279"/>
      <c r="MVS2359" s="1279"/>
      <c r="MVT2359" s="1279"/>
      <c r="MVU2359" s="1279"/>
      <c r="MVV2359" s="1279"/>
      <c r="MVW2359" s="1279"/>
      <c r="MVX2359" s="1279"/>
      <c r="MVY2359" s="1279"/>
      <c r="MVZ2359" s="1279"/>
      <c r="MWA2359" s="1279"/>
      <c r="MWB2359" s="1279"/>
      <c r="MWC2359" s="1279"/>
      <c r="MWD2359" s="1279"/>
      <c r="MWE2359" s="1279"/>
      <c r="MWF2359" s="1279"/>
      <c r="MWG2359" s="1279"/>
      <c r="MWH2359" s="1279"/>
      <c r="MWI2359" s="1279"/>
      <c r="MWJ2359" s="1279"/>
      <c r="MWK2359" s="1279"/>
      <c r="MWL2359" s="1279"/>
      <c r="MWM2359" s="1279"/>
      <c r="MWN2359" s="1279"/>
      <c r="MWO2359" s="1279"/>
      <c r="MWP2359" s="1279"/>
      <c r="MWQ2359" s="1279"/>
      <c r="MWR2359" s="1279"/>
      <c r="MWS2359" s="1279"/>
      <c r="MWT2359" s="1279"/>
      <c r="MWU2359" s="1279"/>
      <c r="MWV2359" s="1279"/>
      <c r="MWW2359" s="1279"/>
      <c r="MWX2359" s="1279"/>
      <c r="MWY2359" s="1279"/>
      <c r="MWZ2359" s="1279"/>
      <c r="MXA2359" s="1279"/>
      <c r="MXB2359" s="1279"/>
      <c r="MXC2359" s="1279"/>
      <c r="MXD2359" s="1279"/>
      <c r="MXE2359" s="1279"/>
      <c r="MXF2359" s="1279"/>
      <c r="MXG2359" s="1279"/>
      <c r="MXH2359" s="1279"/>
      <c r="MXI2359" s="1279"/>
      <c r="MXJ2359" s="1279"/>
      <c r="MXK2359" s="1279"/>
      <c r="MXL2359" s="1279"/>
      <c r="MXM2359" s="1279"/>
      <c r="MXN2359" s="1279"/>
      <c r="MXO2359" s="1279"/>
      <c r="MXP2359" s="1279"/>
      <c r="MXQ2359" s="1279"/>
      <c r="MXR2359" s="1279"/>
      <c r="MXS2359" s="1279"/>
      <c r="MXT2359" s="1279"/>
      <c r="MXU2359" s="1279"/>
      <c r="MXV2359" s="1279"/>
      <c r="MXW2359" s="1279"/>
      <c r="MXX2359" s="1279"/>
      <c r="MXY2359" s="1279"/>
      <c r="MXZ2359" s="1279"/>
      <c r="MYA2359" s="1279"/>
      <c r="MYB2359" s="1279"/>
      <c r="MYC2359" s="1279"/>
      <c r="MYD2359" s="1279"/>
      <c r="MYE2359" s="1279"/>
      <c r="MYF2359" s="1279"/>
      <c r="MYG2359" s="1279"/>
      <c r="MYH2359" s="1279"/>
      <c r="MYI2359" s="1279"/>
      <c r="MYJ2359" s="1279"/>
      <c r="MYK2359" s="1279"/>
      <c r="MYL2359" s="1279"/>
      <c r="MYM2359" s="1279"/>
      <c r="MYN2359" s="1279"/>
      <c r="MYO2359" s="1279"/>
      <c r="MYP2359" s="1279"/>
      <c r="MYQ2359" s="1279"/>
      <c r="MYR2359" s="1279"/>
      <c r="MYS2359" s="1279"/>
      <c r="MYT2359" s="1279"/>
      <c r="MYU2359" s="1279"/>
      <c r="MYV2359" s="1279"/>
      <c r="MYW2359" s="1279"/>
      <c r="MYX2359" s="1279"/>
      <c r="MYY2359" s="1279"/>
      <c r="MYZ2359" s="1279"/>
      <c r="MZA2359" s="1279"/>
      <c r="MZB2359" s="1279"/>
      <c r="MZC2359" s="1279"/>
      <c r="MZD2359" s="1279"/>
      <c r="MZE2359" s="1279"/>
      <c r="MZF2359" s="1279"/>
      <c r="MZG2359" s="1279"/>
      <c r="MZH2359" s="1279"/>
      <c r="MZI2359" s="1279"/>
      <c r="MZJ2359" s="1279"/>
      <c r="MZK2359" s="1279"/>
      <c r="MZL2359" s="1279"/>
      <c r="MZM2359" s="1279"/>
      <c r="MZN2359" s="1279"/>
      <c r="MZO2359" s="1279"/>
      <c r="MZP2359" s="1279"/>
      <c r="MZQ2359" s="1279"/>
      <c r="MZR2359" s="1279"/>
      <c r="MZS2359" s="1279"/>
      <c r="MZT2359" s="1279"/>
      <c r="MZU2359" s="1279"/>
      <c r="MZV2359" s="1279"/>
      <c r="MZW2359" s="1279"/>
      <c r="MZX2359" s="1279"/>
      <c r="MZY2359" s="1279"/>
      <c r="MZZ2359" s="1279"/>
      <c r="NAA2359" s="1279"/>
      <c r="NAB2359" s="1279"/>
      <c r="NAC2359" s="1279"/>
      <c r="NAD2359" s="1279"/>
      <c r="NAE2359" s="1279"/>
      <c r="NAF2359" s="1279"/>
      <c r="NAG2359" s="1279"/>
      <c r="NAH2359" s="1279"/>
      <c r="NAI2359" s="1279"/>
      <c r="NAJ2359" s="1279"/>
      <c r="NAK2359" s="1279"/>
      <c r="NAL2359" s="1279"/>
      <c r="NAM2359" s="1279"/>
      <c r="NAN2359" s="1279"/>
      <c r="NAO2359" s="1279"/>
      <c r="NAP2359" s="1279"/>
      <c r="NAQ2359" s="1279"/>
      <c r="NAR2359" s="1279"/>
      <c r="NAS2359" s="1279"/>
      <c r="NAT2359" s="1279"/>
      <c r="NAU2359" s="1279"/>
      <c r="NAV2359" s="1279"/>
      <c r="NAW2359" s="1279"/>
      <c r="NAX2359" s="1279"/>
      <c r="NAY2359" s="1279"/>
      <c r="NAZ2359" s="1279"/>
      <c r="NBA2359" s="1279"/>
      <c r="NBB2359" s="1279"/>
      <c r="NBC2359" s="1279"/>
      <c r="NBD2359" s="1279"/>
      <c r="NBE2359" s="1279"/>
      <c r="NBF2359" s="1279"/>
      <c r="NBG2359" s="1279"/>
      <c r="NBH2359" s="1279"/>
      <c r="NBI2359" s="1279"/>
      <c r="NBJ2359" s="1279"/>
      <c r="NBK2359" s="1279"/>
      <c r="NBL2359" s="1279"/>
      <c r="NBM2359" s="1279"/>
      <c r="NBN2359" s="1279"/>
      <c r="NBO2359" s="1279"/>
      <c r="NBP2359" s="1279"/>
      <c r="NBQ2359" s="1279"/>
      <c r="NBR2359" s="1279"/>
      <c r="NBS2359" s="1279"/>
      <c r="NBT2359" s="1279"/>
      <c r="NBU2359" s="1279"/>
      <c r="NBV2359" s="1279"/>
      <c r="NBW2359" s="1279"/>
      <c r="NBX2359" s="1279"/>
      <c r="NBY2359" s="1279"/>
      <c r="NBZ2359" s="1279"/>
      <c r="NCA2359" s="1279"/>
      <c r="NCB2359" s="1279"/>
      <c r="NCC2359" s="1279"/>
      <c r="NCD2359" s="1279"/>
      <c r="NCE2359" s="1279"/>
      <c r="NCF2359" s="1279"/>
      <c r="NCG2359" s="1279"/>
      <c r="NCH2359" s="1279"/>
      <c r="NCI2359" s="1279"/>
      <c r="NCJ2359" s="1279"/>
      <c r="NCK2359" s="1279"/>
      <c r="NCL2359" s="1279"/>
      <c r="NCM2359" s="1279"/>
      <c r="NCN2359" s="1279"/>
      <c r="NCO2359" s="1279"/>
      <c r="NCP2359" s="1279"/>
      <c r="NCQ2359" s="1279"/>
      <c r="NCR2359" s="1279"/>
      <c r="NCS2359" s="1279"/>
      <c r="NCT2359" s="1279"/>
      <c r="NCU2359" s="1279"/>
      <c r="NCV2359" s="1279"/>
      <c r="NCW2359" s="1279"/>
      <c r="NCX2359" s="1279"/>
      <c r="NCY2359" s="1279"/>
      <c r="NCZ2359" s="1279"/>
      <c r="NDA2359" s="1279"/>
      <c r="NDB2359" s="1279"/>
      <c r="NDC2359" s="1279"/>
      <c r="NDD2359" s="1279"/>
      <c r="NDE2359" s="1279"/>
      <c r="NDF2359" s="1279"/>
      <c r="NDG2359" s="1279"/>
      <c r="NDH2359" s="1279"/>
      <c r="NDI2359" s="1279"/>
      <c r="NDJ2359" s="1279"/>
      <c r="NDK2359" s="1279"/>
      <c r="NDL2359" s="1279"/>
      <c r="NDM2359" s="1279"/>
      <c r="NDN2359" s="1279"/>
      <c r="NDO2359" s="1279"/>
      <c r="NDP2359" s="1279"/>
      <c r="NDQ2359" s="1279"/>
      <c r="NDR2359" s="1279"/>
      <c r="NDS2359" s="1279"/>
      <c r="NDT2359" s="1279"/>
      <c r="NDU2359" s="1279"/>
      <c r="NDV2359" s="1279"/>
      <c r="NDW2359" s="1279"/>
      <c r="NDX2359" s="1279"/>
      <c r="NDY2359" s="1279"/>
      <c r="NDZ2359" s="1279"/>
      <c r="NEA2359" s="1279"/>
      <c r="NEB2359" s="1279"/>
      <c r="NEC2359" s="1279"/>
      <c r="NED2359" s="1279"/>
      <c r="NEE2359" s="1279"/>
      <c r="NEF2359" s="1279"/>
      <c r="NEG2359" s="1279"/>
      <c r="NEH2359" s="1279"/>
      <c r="NEI2359" s="1279"/>
      <c r="NEJ2359" s="1279"/>
      <c r="NEK2359" s="1279"/>
      <c r="NEL2359" s="1279"/>
      <c r="NEM2359" s="1279"/>
      <c r="NEN2359" s="1279"/>
      <c r="NEO2359" s="1279"/>
      <c r="NEP2359" s="1279"/>
      <c r="NEQ2359" s="1279"/>
      <c r="NER2359" s="1279"/>
      <c r="NES2359" s="1279"/>
      <c r="NET2359" s="1279"/>
      <c r="NEU2359" s="1279"/>
      <c r="NEV2359" s="1279"/>
      <c r="NEW2359" s="1279"/>
      <c r="NEX2359" s="1279"/>
      <c r="NEY2359" s="1279"/>
      <c r="NEZ2359" s="1279"/>
      <c r="NFA2359" s="1279"/>
      <c r="NFB2359" s="1279"/>
      <c r="NFC2359" s="1279"/>
      <c r="NFD2359" s="1279"/>
      <c r="NFE2359" s="1279"/>
      <c r="NFF2359" s="1279"/>
      <c r="NFG2359" s="1279"/>
      <c r="NFH2359" s="1279"/>
      <c r="NFI2359" s="1279"/>
      <c r="NFJ2359" s="1279"/>
      <c r="NFK2359" s="1279"/>
      <c r="NFL2359" s="1279"/>
      <c r="NFM2359" s="1279"/>
      <c r="NFN2359" s="1279"/>
      <c r="NFO2359" s="1279"/>
      <c r="NFP2359" s="1279"/>
      <c r="NFQ2359" s="1279"/>
      <c r="NFR2359" s="1279"/>
      <c r="NFS2359" s="1279"/>
      <c r="NFT2359" s="1279"/>
      <c r="NFU2359" s="1279"/>
      <c r="NFV2359" s="1279"/>
      <c r="NFW2359" s="1279"/>
      <c r="NFX2359" s="1279"/>
      <c r="NFY2359" s="1279"/>
      <c r="NFZ2359" s="1279"/>
      <c r="NGA2359" s="1279"/>
      <c r="NGB2359" s="1279"/>
      <c r="NGC2359" s="1279"/>
      <c r="NGD2359" s="1279"/>
      <c r="NGE2359" s="1279"/>
      <c r="NGF2359" s="1279"/>
      <c r="NGG2359" s="1279"/>
      <c r="NGH2359" s="1279"/>
      <c r="NGI2359" s="1279"/>
      <c r="NGJ2359" s="1279"/>
      <c r="NGK2359" s="1279"/>
      <c r="NGL2359" s="1279"/>
      <c r="NGM2359" s="1279"/>
      <c r="NGN2359" s="1279"/>
      <c r="NGO2359" s="1279"/>
      <c r="NGP2359" s="1279"/>
      <c r="NGQ2359" s="1279"/>
      <c r="NGR2359" s="1279"/>
      <c r="NGS2359" s="1279"/>
      <c r="NGT2359" s="1279"/>
      <c r="NGU2359" s="1279"/>
      <c r="NGV2359" s="1279"/>
      <c r="NGW2359" s="1279"/>
      <c r="NGX2359" s="1279"/>
      <c r="NGY2359" s="1279"/>
      <c r="NGZ2359" s="1279"/>
      <c r="NHA2359" s="1279"/>
      <c r="NHB2359" s="1279"/>
      <c r="NHC2359" s="1279"/>
      <c r="NHD2359" s="1279"/>
      <c r="NHE2359" s="1279"/>
      <c r="NHF2359" s="1279"/>
      <c r="NHG2359" s="1279"/>
      <c r="NHH2359" s="1279"/>
      <c r="NHI2359" s="1279"/>
      <c r="NHJ2359" s="1279"/>
      <c r="NHK2359" s="1279"/>
      <c r="NHL2359" s="1279"/>
      <c r="NHM2359" s="1279"/>
      <c r="NHN2359" s="1279"/>
      <c r="NHO2359" s="1279"/>
      <c r="NHP2359" s="1279"/>
      <c r="NHQ2359" s="1279"/>
      <c r="NHR2359" s="1279"/>
      <c r="NHS2359" s="1279"/>
      <c r="NHT2359" s="1279"/>
      <c r="NHU2359" s="1279"/>
      <c r="NHV2359" s="1279"/>
      <c r="NHW2359" s="1279"/>
      <c r="NHX2359" s="1279"/>
      <c r="NHY2359" s="1279"/>
      <c r="NHZ2359" s="1279"/>
      <c r="NIA2359" s="1279"/>
      <c r="NIB2359" s="1279"/>
      <c r="NIC2359" s="1279"/>
      <c r="NID2359" s="1279"/>
      <c r="NIE2359" s="1279"/>
      <c r="NIF2359" s="1279"/>
      <c r="NIG2359" s="1279"/>
      <c r="NIH2359" s="1279"/>
      <c r="NII2359" s="1279"/>
      <c r="NIJ2359" s="1279"/>
      <c r="NIK2359" s="1279"/>
      <c r="NIL2359" s="1279"/>
      <c r="NIM2359" s="1279"/>
      <c r="NIN2359" s="1279"/>
      <c r="NIO2359" s="1279"/>
      <c r="NIP2359" s="1279"/>
      <c r="NIQ2359" s="1279"/>
      <c r="NIR2359" s="1279"/>
      <c r="NIS2359" s="1279"/>
      <c r="NIT2359" s="1279"/>
      <c r="NIU2359" s="1279"/>
      <c r="NIV2359" s="1279"/>
      <c r="NIW2359" s="1279"/>
      <c r="NIX2359" s="1279"/>
      <c r="NIY2359" s="1279"/>
      <c r="NIZ2359" s="1279"/>
      <c r="NJA2359" s="1279"/>
      <c r="NJB2359" s="1279"/>
      <c r="NJC2359" s="1279"/>
      <c r="NJD2359" s="1279"/>
      <c r="NJE2359" s="1279"/>
      <c r="NJF2359" s="1279"/>
      <c r="NJG2359" s="1279"/>
      <c r="NJH2359" s="1279"/>
      <c r="NJI2359" s="1279"/>
      <c r="NJJ2359" s="1279"/>
      <c r="NJK2359" s="1279"/>
      <c r="NJL2359" s="1279"/>
      <c r="NJM2359" s="1279"/>
      <c r="NJN2359" s="1279"/>
      <c r="NJO2359" s="1279"/>
      <c r="NJP2359" s="1279"/>
      <c r="NJQ2359" s="1279"/>
      <c r="NJR2359" s="1279"/>
      <c r="NJS2359" s="1279"/>
      <c r="NJT2359" s="1279"/>
      <c r="NJU2359" s="1279"/>
      <c r="NJV2359" s="1279"/>
      <c r="NJW2359" s="1279"/>
      <c r="NJX2359" s="1279"/>
      <c r="NJY2359" s="1279"/>
      <c r="NJZ2359" s="1279"/>
      <c r="NKA2359" s="1279"/>
      <c r="NKB2359" s="1279"/>
      <c r="NKC2359" s="1279"/>
      <c r="NKD2359" s="1279"/>
      <c r="NKE2359" s="1279"/>
      <c r="NKF2359" s="1279"/>
      <c r="NKG2359" s="1279"/>
      <c r="NKH2359" s="1279"/>
      <c r="NKI2359" s="1279"/>
      <c r="NKJ2359" s="1279"/>
      <c r="NKK2359" s="1279"/>
      <c r="NKL2359" s="1279"/>
      <c r="NKM2359" s="1279"/>
      <c r="NKN2359" s="1279"/>
      <c r="NKO2359" s="1279"/>
      <c r="NKP2359" s="1279"/>
      <c r="NKQ2359" s="1279"/>
      <c r="NKR2359" s="1279"/>
      <c r="NKS2359" s="1279"/>
      <c r="NKT2359" s="1279"/>
      <c r="NKU2359" s="1279"/>
      <c r="NKV2359" s="1279"/>
      <c r="NKW2359" s="1279"/>
      <c r="NKX2359" s="1279"/>
      <c r="NKY2359" s="1279"/>
      <c r="NKZ2359" s="1279"/>
      <c r="NLA2359" s="1279"/>
      <c r="NLB2359" s="1279"/>
      <c r="NLC2359" s="1279"/>
      <c r="NLD2359" s="1279"/>
      <c r="NLE2359" s="1279"/>
      <c r="NLF2359" s="1279"/>
      <c r="NLG2359" s="1279"/>
      <c r="NLH2359" s="1279"/>
      <c r="NLI2359" s="1279"/>
      <c r="NLJ2359" s="1279"/>
      <c r="NLK2359" s="1279"/>
      <c r="NLL2359" s="1279"/>
      <c r="NLM2359" s="1279"/>
      <c r="NLN2359" s="1279"/>
      <c r="NLO2359" s="1279"/>
      <c r="NLP2359" s="1279"/>
      <c r="NLQ2359" s="1279"/>
      <c r="NLR2359" s="1279"/>
      <c r="NLS2359" s="1279"/>
      <c r="NLT2359" s="1279"/>
      <c r="NLU2359" s="1279"/>
      <c r="NLV2359" s="1279"/>
      <c r="NLW2359" s="1279"/>
      <c r="NLX2359" s="1279"/>
      <c r="NLY2359" s="1279"/>
      <c r="NLZ2359" s="1279"/>
      <c r="NMA2359" s="1279"/>
      <c r="NMB2359" s="1279"/>
      <c r="NMC2359" s="1279"/>
      <c r="NMD2359" s="1279"/>
      <c r="NME2359" s="1279"/>
      <c r="NMF2359" s="1279"/>
      <c r="NMG2359" s="1279"/>
      <c r="NMH2359" s="1279"/>
      <c r="NMI2359" s="1279"/>
      <c r="NMJ2359" s="1279"/>
      <c r="NMK2359" s="1279"/>
      <c r="NML2359" s="1279"/>
      <c r="NMM2359" s="1279"/>
      <c r="NMN2359" s="1279"/>
      <c r="NMO2359" s="1279"/>
      <c r="NMP2359" s="1279"/>
      <c r="NMQ2359" s="1279"/>
      <c r="NMR2359" s="1279"/>
      <c r="NMS2359" s="1279"/>
      <c r="NMT2359" s="1279"/>
      <c r="NMU2359" s="1279"/>
      <c r="NMV2359" s="1279"/>
      <c r="NMW2359" s="1279"/>
      <c r="NMX2359" s="1279"/>
      <c r="NMY2359" s="1279"/>
      <c r="NMZ2359" s="1279"/>
      <c r="NNA2359" s="1279"/>
      <c r="NNB2359" s="1279"/>
      <c r="NNC2359" s="1279"/>
      <c r="NND2359" s="1279"/>
      <c r="NNE2359" s="1279"/>
      <c r="NNF2359" s="1279"/>
      <c r="NNG2359" s="1279"/>
      <c r="NNH2359" s="1279"/>
      <c r="NNI2359" s="1279"/>
      <c r="NNJ2359" s="1279"/>
      <c r="NNK2359" s="1279"/>
      <c r="NNL2359" s="1279"/>
      <c r="NNM2359" s="1279"/>
      <c r="NNN2359" s="1279"/>
      <c r="NNO2359" s="1279"/>
      <c r="NNP2359" s="1279"/>
      <c r="NNQ2359" s="1279"/>
      <c r="NNR2359" s="1279"/>
      <c r="NNS2359" s="1279"/>
      <c r="NNT2359" s="1279"/>
      <c r="NNU2359" s="1279"/>
      <c r="NNV2359" s="1279"/>
      <c r="NNW2359" s="1279"/>
      <c r="NNX2359" s="1279"/>
      <c r="NNY2359" s="1279"/>
      <c r="NNZ2359" s="1279"/>
      <c r="NOA2359" s="1279"/>
      <c r="NOB2359" s="1279"/>
      <c r="NOC2359" s="1279"/>
      <c r="NOD2359" s="1279"/>
      <c r="NOE2359" s="1279"/>
      <c r="NOF2359" s="1279"/>
      <c r="NOG2359" s="1279"/>
      <c r="NOH2359" s="1279"/>
      <c r="NOI2359" s="1279"/>
      <c r="NOJ2359" s="1279"/>
      <c r="NOK2359" s="1279"/>
      <c r="NOL2359" s="1279"/>
      <c r="NOM2359" s="1279"/>
      <c r="NON2359" s="1279"/>
      <c r="NOO2359" s="1279"/>
      <c r="NOP2359" s="1279"/>
      <c r="NOQ2359" s="1279"/>
      <c r="NOR2359" s="1279"/>
      <c r="NOS2359" s="1279"/>
      <c r="NOT2359" s="1279"/>
      <c r="NOU2359" s="1279"/>
      <c r="NOV2359" s="1279"/>
      <c r="NOW2359" s="1279"/>
      <c r="NOX2359" s="1279"/>
      <c r="NOY2359" s="1279"/>
      <c r="NOZ2359" s="1279"/>
      <c r="NPA2359" s="1279"/>
      <c r="NPB2359" s="1279"/>
      <c r="NPC2359" s="1279"/>
      <c r="NPD2359" s="1279"/>
      <c r="NPE2359" s="1279"/>
      <c r="NPF2359" s="1279"/>
      <c r="NPG2359" s="1279"/>
      <c r="NPH2359" s="1279"/>
      <c r="NPI2359" s="1279"/>
      <c r="NPJ2359" s="1279"/>
      <c r="NPK2359" s="1279"/>
      <c r="NPL2359" s="1279"/>
      <c r="NPM2359" s="1279"/>
      <c r="NPN2359" s="1279"/>
      <c r="NPO2359" s="1279"/>
      <c r="NPP2359" s="1279"/>
      <c r="NPQ2359" s="1279"/>
      <c r="NPR2359" s="1279"/>
      <c r="NPS2359" s="1279"/>
      <c r="NPT2359" s="1279"/>
      <c r="NPU2359" s="1279"/>
      <c r="NPV2359" s="1279"/>
      <c r="NPW2359" s="1279"/>
      <c r="NPX2359" s="1279"/>
      <c r="NPY2359" s="1279"/>
      <c r="NPZ2359" s="1279"/>
      <c r="NQA2359" s="1279"/>
      <c r="NQB2359" s="1279"/>
      <c r="NQC2359" s="1279"/>
      <c r="NQD2359" s="1279"/>
      <c r="NQE2359" s="1279"/>
      <c r="NQF2359" s="1279"/>
      <c r="NQG2359" s="1279"/>
      <c r="NQH2359" s="1279"/>
      <c r="NQI2359" s="1279"/>
      <c r="NQJ2359" s="1279"/>
      <c r="NQK2359" s="1279"/>
      <c r="NQL2359" s="1279"/>
      <c r="NQM2359" s="1279"/>
      <c r="NQN2359" s="1279"/>
      <c r="NQO2359" s="1279"/>
      <c r="NQP2359" s="1279"/>
      <c r="NQQ2359" s="1279"/>
      <c r="NQR2359" s="1279"/>
      <c r="NQS2359" s="1279"/>
      <c r="NQT2359" s="1279"/>
      <c r="NQU2359" s="1279"/>
      <c r="NQV2359" s="1279"/>
      <c r="NQW2359" s="1279"/>
      <c r="NQX2359" s="1279"/>
      <c r="NQY2359" s="1279"/>
      <c r="NQZ2359" s="1279"/>
      <c r="NRA2359" s="1279"/>
      <c r="NRB2359" s="1279"/>
      <c r="NRC2359" s="1279"/>
      <c r="NRD2359" s="1279"/>
      <c r="NRE2359" s="1279"/>
      <c r="NRF2359" s="1279"/>
      <c r="NRG2359" s="1279"/>
      <c r="NRH2359" s="1279"/>
      <c r="NRI2359" s="1279"/>
      <c r="NRJ2359" s="1279"/>
      <c r="NRK2359" s="1279"/>
      <c r="NRL2359" s="1279"/>
      <c r="NRM2359" s="1279"/>
      <c r="NRN2359" s="1279"/>
      <c r="NRO2359" s="1279"/>
      <c r="NRP2359" s="1279"/>
      <c r="NRQ2359" s="1279"/>
      <c r="NRR2359" s="1279"/>
      <c r="NRS2359" s="1279"/>
      <c r="NRT2359" s="1279"/>
      <c r="NRU2359" s="1279"/>
      <c r="NRV2359" s="1279"/>
      <c r="NRW2359" s="1279"/>
      <c r="NRX2359" s="1279"/>
      <c r="NRY2359" s="1279"/>
      <c r="NRZ2359" s="1279"/>
      <c r="NSA2359" s="1279"/>
      <c r="NSB2359" s="1279"/>
      <c r="NSC2359" s="1279"/>
      <c r="NSD2359" s="1279"/>
      <c r="NSE2359" s="1279"/>
      <c r="NSF2359" s="1279"/>
      <c r="NSG2359" s="1279"/>
      <c r="NSH2359" s="1279"/>
      <c r="NSI2359" s="1279"/>
      <c r="NSJ2359" s="1279"/>
      <c r="NSK2359" s="1279"/>
      <c r="NSL2359" s="1279"/>
      <c r="NSM2359" s="1279"/>
      <c r="NSN2359" s="1279"/>
      <c r="NSO2359" s="1279"/>
      <c r="NSP2359" s="1279"/>
      <c r="NSQ2359" s="1279"/>
      <c r="NSR2359" s="1279"/>
      <c r="NSS2359" s="1279"/>
      <c r="NST2359" s="1279"/>
      <c r="NSU2359" s="1279"/>
      <c r="NSV2359" s="1279"/>
      <c r="NSW2359" s="1279"/>
      <c r="NSX2359" s="1279"/>
      <c r="NSY2359" s="1279"/>
      <c r="NSZ2359" s="1279"/>
      <c r="NTA2359" s="1279"/>
      <c r="NTB2359" s="1279"/>
      <c r="NTC2359" s="1279"/>
      <c r="NTD2359" s="1279"/>
      <c r="NTE2359" s="1279"/>
      <c r="NTF2359" s="1279"/>
      <c r="NTG2359" s="1279"/>
      <c r="NTH2359" s="1279"/>
      <c r="NTI2359" s="1279"/>
      <c r="NTJ2359" s="1279"/>
      <c r="NTK2359" s="1279"/>
      <c r="NTL2359" s="1279"/>
      <c r="NTM2359" s="1279"/>
      <c r="NTN2359" s="1279"/>
      <c r="NTO2359" s="1279"/>
      <c r="NTP2359" s="1279"/>
      <c r="NTQ2359" s="1279"/>
      <c r="NTR2359" s="1279"/>
      <c r="NTS2359" s="1279"/>
      <c r="NTT2359" s="1279"/>
      <c r="NTU2359" s="1279"/>
      <c r="NTV2359" s="1279"/>
      <c r="NTW2359" s="1279"/>
      <c r="NTX2359" s="1279"/>
      <c r="NTY2359" s="1279"/>
      <c r="NTZ2359" s="1279"/>
      <c r="NUA2359" s="1279"/>
      <c r="NUB2359" s="1279"/>
      <c r="NUC2359" s="1279"/>
      <c r="NUD2359" s="1279"/>
      <c r="NUE2359" s="1279"/>
      <c r="NUF2359" s="1279"/>
      <c r="NUG2359" s="1279"/>
      <c r="NUH2359" s="1279"/>
      <c r="NUI2359" s="1279"/>
      <c r="NUJ2359" s="1279"/>
      <c r="NUK2359" s="1279"/>
      <c r="NUL2359" s="1279"/>
      <c r="NUM2359" s="1279"/>
      <c r="NUN2359" s="1279"/>
      <c r="NUO2359" s="1279"/>
      <c r="NUP2359" s="1279"/>
      <c r="NUQ2359" s="1279"/>
      <c r="NUR2359" s="1279"/>
      <c r="NUS2359" s="1279"/>
      <c r="NUT2359" s="1279"/>
      <c r="NUU2359" s="1279"/>
      <c r="NUV2359" s="1279"/>
      <c r="NUW2359" s="1279"/>
      <c r="NUX2359" s="1279"/>
      <c r="NUY2359" s="1279"/>
      <c r="NUZ2359" s="1279"/>
      <c r="NVA2359" s="1279"/>
      <c r="NVB2359" s="1279"/>
      <c r="NVC2359" s="1279"/>
      <c r="NVD2359" s="1279"/>
      <c r="NVE2359" s="1279"/>
      <c r="NVF2359" s="1279"/>
      <c r="NVG2359" s="1279"/>
      <c r="NVH2359" s="1279"/>
      <c r="NVI2359" s="1279"/>
      <c r="NVJ2359" s="1279"/>
      <c r="NVK2359" s="1279"/>
      <c r="NVL2359" s="1279"/>
      <c r="NVM2359" s="1279"/>
      <c r="NVN2359" s="1279"/>
      <c r="NVO2359" s="1279"/>
      <c r="NVP2359" s="1279"/>
      <c r="NVQ2359" s="1279"/>
      <c r="NVR2359" s="1279"/>
      <c r="NVS2359" s="1279"/>
      <c r="NVT2359" s="1279"/>
      <c r="NVU2359" s="1279"/>
      <c r="NVV2359" s="1279"/>
      <c r="NVW2359" s="1279"/>
      <c r="NVX2359" s="1279"/>
      <c r="NVY2359" s="1279"/>
      <c r="NVZ2359" s="1279"/>
      <c r="NWA2359" s="1279"/>
      <c r="NWB2359" s="1279"/>
      <c r="NWC2359" s="1279"/>
      <c r="NWD2359" s="1279"/>
      <c r="NWE2359" s="1279"/>
      <c r="NWF2359" s="1279"/>
      <c r="NWG2359" s="1279"/>
      <c r="NWH2359" s="1279"/>
      <c r="NWI2359" s="1279"/>
      <c r="NWJ2359" s="1279"/>
      <c r="NWK2359" s="1279"/>
      <c r="NWL2359" s="1279"/>
      <c r="NWM2359" s="1279"/>
      <c r="NWN2359" s="1279"/>
      <c r="NWO2359" s="1279"/>
      <c r="NWP2359" s="1279"/>
      <c r="NWQ2359" s="1279"/>
      <c r="NWR2359" s="1279"/>
      <c r="NWS2359" s="1279"/>
      <c r="NWT2359" s="1279"/>
      <c r="NWU2359" s="1279"/>
      <c r="NWV2359" s="1279"/>
      <c r="NWW2359" s="1279"/>
      <c r="NWX2359" s="1279"/>
      <c r="NWY2359" s="1279"/>
      <c r="NWZ2359" s="1279"/>
      <c r="NXA2359" s="1279"/>
      <c r="NXB2359" s="1279"/>
      <c r="NXC2359" s="1279"/>
      <c r="NXD2359" s="1279"/>
      <c r="NXE2359" s="1279"/>
      <c r="NXF2359" s="1279"/>
      <c r="NXG2359" s="1279"/>
      <c r="NXH2359" s="1279"/>
      <c r="NXI2359" s="1279"/>
      <c r="NXJ2359" s="1279"/>
      <c r="NXK2359" s="1279"/>
      <c r="NXL2359" s="1279"/>
      <c r="NXM2359" s="1279"/>
      <c r="NXN2359" s="1279"/>
      <c r="NXO2359" s="1279"/>
      <c r="NXP2359" s="1279"/>
      <c r="NXQ2359" s="1279"/>
      <c r="NXR2359" s="1279"/>
      <c r="NXS2359" s="1279"/>
      <c r="NXT2359" s="1279"/>
      <c r="NXU2359" s="1279"/>
      <c r="NXV2359" s="1279"/>
      <c r="NXW2359" s="1279"/>
      <c r="NXX2359" s="1279"/>
      <c r="NXY2359" s="1279"/>
      <c r="NXZ2359" s="1279"/>
      <c r="NYA2359" s="1279"/>
      <c r="NYB2359" s="1279"/>
      <c r="NYC2359" s="1279"/>
      <c r="NYD2359" s="1279"/>
      <c r="NYE2359" s="1279"/>
      <c r="NYF2359" s="1279"/>
      <c r="NYG2359" s="1279"/>
      <c r="NYH2359" s="1279"/>
      <c r="NYI2359" s="1279"/>
      <c r="NYJ2359" s="1279"/>
      <c r="NYK2359" s="1279"/>
      <c r="NYL2359" s="1279"/>
      <c r="NYM2359" s="1279"/>
      <c r="NYN2359" s="1279"/>
      <c r="NYO2359" s="1279"/>
      <c r="NYP2359" s="1279"/>
      <c r="NYQ2359" s="1279"/>
      <c r="NYR2359" s="1279"/>
      <c r="NYS2359" s="1279"/>
      <c r="NYT2359" s="1279"/>
      <c r="NYU2359" s="1279"/>
      <c r="NYV2359" s="1279"/>
      <c r="NYW2359" s="1279"/>
      <c r="NYX2359" s="1279"/>
      <c r="NYY2359" s="1279"/>
      <c r="NYZ2359" s="1279"/>
      <c r="NZA2359" s="1279"/>
      <c r="NZB2359" s="1279"/>
      <c r="NZC2359" s="1279"/>
      <c r="NZD2359" s="1279"/>
      <c r="NZE2359" s="1279"/>
      <c r="NZF2359" s="1279"/>
      <c r="NZG2359" s="1279"/>
      <c r="NZH2359" s="1279"/>
      <c r="NZI2359" s="1279"/>
      <c r="NZJ2359" s="1279"/>
      <c r="NZK2359" s="1279"/>
      <c r="NZL2359" s="1279"/>
      <c r="NZM2359" s="1279"/>
      <c r="NZN2359" s="1279"/>
      <c r="NZO2359" s="1279"/>
      <c r="NZP2359" s="1279"/>
      <c r="NZQ2359" s="1279"/>
      <c r="NZR2359" s="1279"/>
      <c r="NZS2359" s="1279"/>
      <c r="NZT2359" s="1279"/>
      <c r="NZU2359" s="1279"/>
      <c r="NZV2359" s="1279"/>
      <c r="NZW2359" s="1279"/>
      <c r="NZX2359" s="1279"/>
      <c r="NZY2359" s="1279"/>
      <c r="NZZ2359" s="1279"/>
      <c r="OAA2359" s="1279"/>
      <c r="OAB2359" s="1279"/>
      <c r="OAC2359" s="1279"/>
      <c r="OAD2359" s="1279"/>
      <c r="OAE2359" s="1279"/>
      <c r="OAF2359" s="1279"/>
      <c r="OAG2359" s="1279"/>
      <c r="OAH2359" s="1279"/>
      <c r="OAI2359" s="1279"/>
      <c r="OAJ2359" s="1279"/>
      <c r="OAK2359" s="1279"/>
      <c r="OAL2359" s="1279"/>
      <c r="OAM2359" s="1279"/>
      <c r="OAN2359" s="1279"/>
      <c r="OAO2359" s="1279"/>
      <c r="OAP2359" s="1279"/>
      <c r="OAQ2359" s="1279"/>
      <c r="OAR2359" s="1279"/>
      <c r="OAS2359" s="1279"/>
      <c r="OAT2359" s="1279"/>
      <c r="OAU2359" s="1279"/>
      <c r="OAV2359" s="1279"/>
      <c r="OAW2359" s="1279"/>
      <c r="OAX2359" s="1279"/>
      <c r="OAY2359" s="1279"/>
      <c r="OAZ2359" s="1279"/>
      <c r="OBA2359" s="1279"/>
      <c r="OBB2359" s="1279"/>
      <c r="OBC2359" s="1279"/>
      <c r="OBD2359" s="1279"/>
      <c r="OBE2359" s="1279"/>
      <c r="OBF2359" s="1279"/>
      <c r="OBG2359" s="1279"/>
      <c r="OBH2359" s="1279"/>
      <c r="OBI2359" s="1279"/>
      <c r="OBJ2359" s="1279"/>
      <c r="OBK2359" s="1279"/>
      <c r="OBL2359" s="1279"/>
      <c r="OBM2359" s="1279"/>
      <c r="OBN2359" s="1279"/>
      <c r="OBO2359" s="1279"/>
      <c r="OBP2359" s="1279"/>
      <c r="OBQ2359" s="1279"/>
      <c r="OBR2359" s="1279"/>
      <c r="OBS2359" s="1279"/>
      <c r="OBT2359" s="1279"/>
      <c r="OBU2359" s="1279"/>
      <c r="OBV2359" s="1279"/>
      <c r="OBW2359" s="1279"/>
      <c r="OBX2359" s="1279"/>
      <c r="OBY2359" s="1279"/>
      <c r="OBZ2359" s="1279"/>
      <c r="OCA2359" s="1279"/>
      <c r="OCB2359" s="1279"/>
      <c r="OCC2359" s="1279"/>
      <c r="OCD2359" s="1279"/>
      <c r="OCE2359" s="1279"/>
      <c r="OCF2359" s="1279"/>
      <c r="OCG2359" s="1279"/>
      <c r="OCH2359" s="1279"/>
      <c r="OCI2359" s="1279"/>
      <c r="OCJ2359" s="1279"/>
      <c r="OCK2359" s="1279"/>
      <c r="OCL2359" s="1279"/>
      <c r="OCM2359" s="1279"/>
      <c r="OCN2359" s="1279"/>
      <c r="OCO2359" s="1279"/>
      <c r="OCP2359" s="1279"/>
      <c r="OCQ2359" s="1279"/>
      <c r="OCR2359" s="1279"/>
      <c r="OCS2359" s="1279"/>
      <c r="OCT2359" s="1279"/>
      <c r="OCU2359" s="1279"/>
      <c r="OCV2359" s="1279"/>
      <c r="OCW2359" s="1279"/>
      <c r="OCX2359" s="1279"/>
      <c r="OCY2359" s="1279"/>
      <c r="OCZ2359" s="1279"/>
      <c r="ODA2359" s="1279"/>
      <c r="ODB2359" s="1279"/>
      <c r="ODC2359" s="1279"/>
      <c r="ODD2359" s="1279"/>
      <c r="ODE2359" s="1279"/>
      <c r="ODF2359" s="1279"/>
      <c r="ODG2359" s="1279"/>
      <c r="ODH2359" s="1279"/>
      <c r="ODI2359" s="1279"/>
      <c r="ODJ2359" s="1279"/>
      <c r="ODK2359" s="1279"/>
      <c r="ODL2359" s="1279"/>
      <c r="ODM2359" s="1279"/>
      <c r="ODN2359" s="1279"/>
      <c r="ODO2359" s="1279"/>
      <c r="ODP2359" s="1279"/>
      <c r="ODQ2359" s="1279"/>
      <c r="ODR2359" s="1279"/>
      <c r="ODS2359" s="1279"/>
      <c r="ODT2359" s="1279"/>
      <c r="ODU2359" s="1279"/>
      <c r="ODV2359" s="1279"/>
      <c r="ODW2359" s="1279"/>
      <c r="ODX2359" s="1279"/>
      <c r="ODY2359" s="1279"/>
      <c r="ODZ2359" s="1279"/>
      <c r="OEA2359" s="1279"/>
      <c r="OEB2359" s="1279"/>
      <c r="OEC2359" s="1279"/>
      <c r="OED2359" s="1279"/>
      <c r="OEE2359" s="1279"/>
      <c r="OEF2359" s="1279"/>
      <c r="OEG2359" s="1279"/>
      <c r="OEH2359" s="1279"/>
      <c r="OEI2359" s="1279"/>
      <c r="OEJ2359" s="1279"/>
      <c r="OEK2359" s="1279"/>
      <c r="OEL2359" s="1279"/>
      <c r="OEM2359" s="1279"/>
      <c r="OEN2359" s="1279"/>
      <c r="OEO2359" s="1279"/>
      <c r="OEP2359" s="1279"/>
      <c r="OEQ2359" s="1279"/>
      <c r="OER2359" s="1279"/>
      <c r="OES2359" s="1279"/>
      <c r="OET2359" s="1279"/>
      <c r="OEU2359" s="1279"/>
      <c r="OEV2359" s="1279"/>
      <c r="OEW2359" s="1279"/>
      <c r="OEX2359" s="1279"/>
      <c r="OEY2359" s="1279"/>
      <c r="OEZ2359" s="1279"/>
      <c r="OFA2359" s="1279"/>
      <c r="OFB2359" s="1279"/>
      <c r="OFC2359" s="1279"/>
      <c r="OFD2359" s="1279"/>
      <c r="OFE2359" s="1279"/>
      <c r="OFF2359" s="1279"/>
      <c r="OFG2359" s="1279"/>
      <c r="OFH2359" s="1279"/>
      <c r="OFI2359" s="1279"/>
      <c r="OFJ2359" s="1279"/>
      <c r="OFK2359" s="1279"/>
      <c r="OFL2359" s="1279"/>
      <c r="OFM2359" s="1279"/>
      <c r="OFN2359" s="1279"/>
      <c r="OFO2359" s="1279"/>
      <c r="OFP2359" s="1279"/>
      <c r="OFQ2359" s="1279"/>
      <c r="OFR2359" s="1279"/>
      <c r="OFS2359" s="1279"/>
      <c r="OFT2359" s="1279"/>
      <c r="OFU2359" s="1279"/>
      <c r="OFV2359" s="1279"/>
      <c r="OFW2359" s="1279"/>
      <c r="OFX2359" s="1279"/>
      <c r="OFY2359" s="1279"/>
      <c r="OFZ2359" s="1279"/>
      <c r="OGA2359" s="1279"/>
      <c r="OGB2359" s="1279"/>
      <c r="OGC2359" s="1279"/>
      <c r="OGD2359" s="1279"/>
      <c r="OGE2359" s="1279"/>
      <c r="OGF2359" s="1279"/>
      <c r="OGG2359" s="1279"/>
      <c r="OGH2359" s="1279"/>
      <c r="OGI2359" s="1279"/>
      <c r="OGJ2359" s="1279"/>
      <c r="OGK2359" s="1279"/>
      <c r="OGL2359" s="1279"/>
      <c r="OGM2359" s="1279"/>
      <c r="OGN2359" s="1279"/>
      <c r="OGO2359" s="1279"/>
      <c r="OGP2359" s="1279"/>
      <c r="OGQ2359" s="1279"/>
      <c r="OGR2359" s="1279"/>
      <c r="OGS2359" s="1279"/>
      <c r="OGT2359" s="1279"/>
      <c r="OGU2359" s="1279"/>
      <c r="OGV2359" s="1279"/>
      <c r="OGW2359" s="1279"/>
      <c r="OGX2359" s="1279"/>
      <c r="OGY2359" s="1279"/>
      <c r="OGZ2359" s="1279"/>
      <c r="OHA2359" s="1279"/>
      <c r="OHB2359" s="1279"/>
      <c r="OHC2359" s="1279"/>
      <c r="OHD2359" s="1279"/>
      <c r="OHE2359" s="1279"/>
      <c r="OHF2359" s="1279"/>
      <c r="OHG2359" s="1279"/>
      <c r="OHH2359" s="1279"/>
      <c r="OHI2359" s="1279"/>
      <c r="OHJ2359" s="1279"/>
      <c r="OHK2359" s="1279"/>
      <c r="OHL2359" s="1279"/>
      <c r="OHM2359" s="1279"/>
      <c r="OHN2359" s="1279"/>
      <c r="OHO2359" s="1279"/>
      <c r="OHP2359" s="1279"/>
      <c r="OHQ2359" s="1279"/>
      <c r="OHR2359" s="1279"/>
      <c r="OHS2359" s="1279"/>
      <c r="OHT2359" s="1279"/>
      <c r="OHU2359" s="1279"/>
      <c r="OHV2359" s="1279"/>
      <c r="OHW2359" s="1279"/>
      <c r="OHX2359" s="1279"/>
      <c r="OHY2359" s="1279"/>
      <c r="OHZ2359" s="1279"/>
      <c r="OIA2359" s="1279"/>
      <c r="OIB2359" s="1279"/>
      <c r="OIC2359" s="1279"/>
      <c r="OID2359" s="1279"/>
      <c r="OIE2359" s="1279"/>
      <c r="OIF2359" s="1279"/>
      <c r="OIG2359" s="1279"/>
      <c r="OIH2359" s="1279"/>
      <c r="OII2359" s="1279"/>
      <c r="OIJ2359" s="1279"/>
      <c r="OIK2359" s="1279"/>
      <c r="OIL2359" s="1279"/>
      <c r="OIM2359" s="1279"/>
      <c r="OIN2359" s="1279"/>
      <c r="OIO2359" s="1279"/>
      <c r="OIP2359" s="1279"/>
      <c r="OIQ2359" s="1279"/>
      <c r="OIR2359" s="1279"/>
      <c r="OIS2359" s="1279"/>
      <c r="OIT2359" s="1279"/>
      <c r="OIU2359" s="1279"/>
      <c r="OIV2359" s="1279"/>
      <c r="OIW2359" s="1279"/>
      <c r="OIX2359" s="1279"/>
      <c r="OIY2359" s="1279"/>
      <c r="OIZ2359" s="1279"/>
      <c r="OJA2359" s="1279"/>
      <c r="OJB2359" s="1279"/>
      <c r="OJC2359" s="1279"/>
      <c r="OJD2359" s="1279"/>
      <c r="OJE2359" s="1279"/>
      <c r="OJF2359" s="1279"/>
      <c r="OJG2359" s="1279"/>
      <c r="OJH2359" s="1279"/>
      <c r="OJI2359" s="1279"/>
      <c r="OJJ2359" s="1279"/>
      <c r="OJK2359" s="1279"/>
      <c r="OJL2359" s="1279"/>
      <c r="OJM2359" s="1279"/>
      <c r="OJN2359" s="1279"/>
      <c r="OJO2359" s="1279"/>
      <c r="OJP2359" s="1279"/>
      <c r="OJQ2359" s="1279"/>
      <c r="OJR2359" s="1279"/>
      <c r="OJS2359" s="1279"/>
      <c r="OJT2359" s="1279"/>
      <c r="OJU2359" s="1279"/>
      <c r="OJV2359" s="1279"/>
      <c r="OJW2359" s="1279"/>
      <c r="OJX2359" s="1279"/>
      <c r="OJY2359" s="1279"/>
      <c r="OJZ2359" s="1279"/>
      <c r="OKA2359" s="1279"/>
      <c r="OKB2359" s="1279"/>
      <c r="OKC2359" s="1279"/>
      <c r="OKD2359" s="1279"/>
      <c r="OKE2359" s="1279"/>
      <c r="OKF2359" s="1279"/>
      <c r="OKG2359" s="1279"/>
      <c r="OKH2359" s="1279"/>
      <c r="OKI2359" s="1279"/>
      <c r="OKJ2359" s="1279"/>
      <c r="OKK2359" s="1279"/>
      <c r="OKL2359" s="1279"/>
      <c r="OKM2359" s="1279"/>
      <c r="OKN2359" s="1279"/>
      <c r="OKO2359" s="1279"/>
      <c r="OKP2359" s="1279"/>
      <c r="OKQ2359" s="1279"/>
      <c r="OKR2359" s="1279"/>
      <c r="OKS2359" s="1279"/>
      <c r="OKT2359" s="1279"/>
      <c r="OKU2359" s="1279"/>
      <c r="OKV2359" s="1279"/>
      <c r="OKW2359" s="1279"/>
      <c r="OKX2359" s="1279"/>
      <c r="OKY2359" s="1279"/>
      <c r="OKZ2359" s="1279"/>
      <c r="OLA2359" s="1279"/>
      <c r="OLB2359" s="1279"/>
      <c r="OLC2359" s="1279"/>
      <c r="OLD2359" s="1279"/>
      <c r="OLE2359" s="1279"/>
      <c r="OLF2359" s="1279"/>
      <c r="OLG2359" s="1279"/>
      <c r="OLH2359" s="1279"/>
      <c r="OLI2359" s="1279"/>
      <c r="OLJ2359" s="1279"/>
      <c r="OLK2359" s="1279"/>
      <c r="OLL2359" s="1279"/>
      <c r="OLM2359" s="1279"/>
      <c r="OLN2359" s="1279"/>
      <c r="OLO2359" s="1279"/>
      <c r="OLP2359" s="1279"/>
      <c r="OLQ2359" s="1279"/>
      <c r="OLR2359" s="1279"/>
      <c r="OLS2359" s="1279"/>
      <c r="OLT2359" s="1279"/>
      <c r="OLU2359" s="1279"/>
      <c r="OLV2359" s="1279"/>
      <c r="OLW2359" s="1279"/>
      <c r="OLX2359" s="1279"/>
      <c r="OLY2359" s="1279"/>
      <c r="OLZ2359" s="1279"/>
      <c r="OMA2359" s="1279"/>
      <c r="OMB2359" s="1279"/>
      <c r="OMC2359" s="1279"/>
      <c r="OMD2359" s="1279"/>
      <c r="OME2359" s="1279"/>
      <c r="OMF2359" s="1279"/>
      <c r="OMG2359" s="1279"/>
      <c r="OMH2359" s="1279"/>
      <c r="OMI2359" s="1279"/>
      <c r="OMJ2359" s="1279"/>
      <c r="OMK2359" s="1279"/>
      <c r="OML2359" s="1279"/>
      <c r="OMM2359" s="1279"/>
      <c r="OMN2359" s="1279"/>
      <c r="OMO2359" s="1279"/>
      <c r="OMP2359" s="1279"/>
      <c r="OMQ2359" s="1279"/>
      <c r="OMR2359" s="1279"/>
      <c r="OMS2359" s="1279"/>
      <c r="OMT2359" s="1279"/>
      <c r="OMU2359" s="1279"/>
      <c r="OMV2359" s="1279"/>
      <c r="OMW2359" s="1279"/>
      <c r="OMX2359" s="1279"/>
      <c r="OMY2359" s="1279"/>
      <c r="OMZ2359" s="1279"/>
      <c r="ONA2359" s="1279"/>
      <c r="ONB2359" s="1279"/>
      <c r="ONC2359" s="1279"/>
      <c r="OND2359" s="1279"/>
      <c r="ONE2359" s="1279"/>
      <c r="ONF2359" s="1279"/>
      <c r="ONG2359" s="1279"/>
      <c r="ONH2359" s="1279"/>
      <c r="ONI2359" s="1279"/>
      <c r="ONJ2359" s="1279"/>
      <c r="ONK2359" s="1279"/>
      <c r="ONL2359" s="1279"/>
      <c r="ONM2359" s="1279"/>
      <c r="ONN2359" s="1279"/>
      <c r="ONO2359" s="1279"/>
      <c r="ONP2359" s="1279"/>
      <c r="ONQ2359" s="1279"/>
      <c r="ONR2359" s="1279"/>
      <c r="ONS2359" s="1279"/>
      <c r="ONT2359" s="1279"/>
      <c r="ONU2359" s="1279"/>
      <c r="ONV2359" s="1279"/>
      <c r="ONW2359" s="1279"/>
      <c r="ONX2359" s="1279"/>
      <c r="ONY2359" s="1279"/>
      <c r="ONZ2359" s="1279"/>
      <c r="OOA2359" s="1279"/>
      <c r="OOB2359" s="1279"/>
      <c r="OOC2359" s="1279"/>
      <c r="OOD2359" s="1279"/>
      <c r="OOE2359" s="1279"/>
      <c r="OOF2359" s="1279"/>
      <c r="OOG2359" s="1279"/>
      <c r="OOH2359" s="1279"/>
      <c r="OOI2359" s="1279"/>
      <c r="OOJ2359" s="1279"/>
      <c r="OOK2359" s="1279"/>
      <c r="OOL2359" s="1279"/>
      <c r="OOM2359" s="1279"/>
      <c r="OON2359" s="1279"/>
      <c r="OOO2359" s="1279"/>
      <c r="OOP2359" s="1279"/>
      <c r="OOQ2359" s="1279"/>
      <c r="OOR2359" s="1279"/>
      <c r="OOS2359" s="1279"/>
      <c r="OOT2359" s="1279"/>
      <c r="OOU2359" s="1279"/>
      <c r="OOV2359" s="1279"/>
      <c r="OOW2359" s="1279"/>
      <c r="OOX2359" s="1279"/>
      <c r="OOY2359" s="1279"/>
      <c r="OOZ2359" s="1279"/>
      <c r="OPA2359" s="1279"/>
      <c r="OPB2359" s="1279"/>
      <c r="OPC2359" s="1279"/>
      <c r="OPD2359" s="1279"/>
      <c r="OPE2359" s="1279"/>
      <c r="OPF2359" s="1279"/>
      <c r="OPG2359" s="1279"/>
      <c r="OPH2359" s="1279"/>
      <c r="OPI2359" s="1279"/>
      <c r="OPJ2359" s="1279"/>
      <c r="OPK2359" s="1279"/>
      <c r="OPL2359" s="1279"/>
      <c r="OPM2359" s="1279"/>
      <c r="OPN2359" s="1279"/>
      <c r="OPO2359" s="1279"/>
      <c r="OPP2359" s="1279"/>
      <c r="OPQ2359" s="1279"/>
      <c r="OPR2359" s="1279"/>
      <c r="OPS2359" s="1279"/>
      <c r="OPT2359" s="1279"/>
      <c r="OPU2359" s="1279"/>
      <c r="OPV2359" s="1279"/>
      <c r="OPW2359" s="1279"/>
      <c r="OPX2359" s="1279"/>
      <c r="OPY2359" s="1279"/>
      <c r="OPZ2359" s="1279"/>
      <c r="OQA2359" s="1279"/>
      <c r="OQB2359" s="1279"/>
      <c r="OQC2359" s="1279"/>
      <c r="OQD2359" s="1279"/>
      <c r="OQE2359" s="1279"/>
      <c r="OQF2359" s="1279"/>
      <c r="OQG2359" s="1279"/>
      <c r="OQH2359" s="1279"/>
      <c r="OQI2359" s="1279"/>
      <c r="OQJ2359" s="1279"/>
      <c r="OQK2359" s="1279"/>
      <c r="OQL2359" s="1279"/>
      <c r="OQM2359" s="1279"/>
      <c r="OQN2359" s="1279"/>
      <c r="OQO2359" s="1279"/>
      <c r="OQP2359" s="1279"/>
      <c r="OQQ2359" s="1279"/>
      <c r="OQR2359" s="1279"/>
      <c r="OQS2359" s="1279"/>
      <c r="OQT2359" s="1279"/>
      <c r="OQU2359" s="1279"/>
      <c r="OQV2359" s="1279"/>
      <c r="OQW2359" s="1279"/>
      <c r="OQX2359" s="1279"/>
      <c r="OQY2359" s="1279"/>
      <c r="OQZ2359" s="1279"/>
      <c r="ORA2359" s="1279"/>
      <c r="ORB2359" s="1279"/>
      <c r="ORC2359" s="1279"/>
      <c r="ORD2359" s="1279"/>
      <c r="ORE2359" s="1279"/>
      <c r="ORF2359" s="1279"/>
      <c r="ORG2359" s="1279"/>
      <c r="ORH2359" s="1279"/>
      <c r="ORI2359" s="1279"/>
      <c r="ORJ2359" s="1279"/>
      <c r="ORK2359" s="1279"/>
      <c r="ORL2359" s="1279"/>
      <c r="ORM2359" s="1279"/>
      <c r="ORN2359" s="1279"/>
      <c r="ORO2359" s="1279"/>
      <c r="ORP2359" s="1279"/>
      <c r="ORQ2359" s="1279"/>
      <c r="ORR2359" s="1279"/>
      <c r="ORS2359" s="1279"/>
      <c r="ORT2359" s="1279"/>
      <c r="ORU2359" s="1279"/>
      <c r="ORV2359" s="1279"/>
      <c r="ORW2359" s="1279"/>
      <c r="ORX2359" s="1279"/>
      <c r="ORY2359" s="1279"/>
      <c r="ORZ2359" s="1279"/>
      <c r="OSA2359" s="1279"/>
      <c r="OSB2359" s="1279"/>
      <c r="OSC2359" s="1279"/>
      <c r="OSD2359" s="1279"/>
      <c r="OSE2359" s="1279"/>
      <c r="OSF2359" s="1279"/>
      <c r="OSG2359" s="1279"/>
      <c r="OSH2359" s="1279"/>
      <c r="OSI2359" s="1279"/>
      <c r="OSJ2359" s="1279"/>
      <c r="OSK2359" s="1279"/>
      <c r="OSL2359" s="1279"/>
      <c r="OSM2359" s="1279"/>
      <c r="OSN2359" s="1279"/>
      <c r="OSO2359" s="1279"/>
      <c r="OSP2359" s="1279"/>
      <c r="OSQ2359" s="1279"/>
      <c r="OSR2359" s="1279"/>
      <c r="OSS2359" s="1279"/>
      <c r="OST2359" s="1279"/>
      <c r="OSU2359" s="1279"/>
      <c r="OSV2359" s="1279"/>
      <c r="OSW2359" s="1279"/>
      <c r="OSX2359" s="1279"/>
      <c r="OSY2359" s="1279"/>
      <c r="OSZ2359" s="1279"/>
      <c r="OTA2359" s="1279"/>
      <c r="OTB2359" s="1279"/>
      <c r="OTC2359" s="1279"/>
      <c r="OTD2359" s="1279"/>
      <c r="OTE2359" s="1279"/>
      <c r="OTF2359" s="1279"/>
      <c r="OTG2359" s="1279"/>
      <c r="OTH2359" s="1279"/>
      <c r="OTI2359" s="1279"/>
      <c r="OTJ2359" s="1279"/>
      <c r="OTK2359" s="1279"/>
      <c r="OTL2359" s="1279"/>
      <c r="OTM2359" s="1279"/>
      <c r="OTN2359" s="1279"/>
      <c r="OTO2359" s="1279"/>
      <c r="OTP2359" s="1279"/>
      <c r="OTQ2359" s="1279"/>
      <c r="OTR2359" s="1279"/>
      <c r="OTS2359" s="1279"/>
      <c r="OTT2359" s="1279"/>
      <c r="OTU2359" s="1279"/>
      <c r="OTV2359" s="1279"/>
      <c r="OTW2359" s="1279"/>
      <c r="OTX2359" s="1279"/>
      <c r="OTY2359" s="1279"/>
      <c r="OTZ2359" s="1279"/>
      <c r="OUA2359" s="1279"/>
      <c r="OUB2359" s="1279"/>
      <c r="OUC2359" s="1279"/>
      <c r="OUD2359" s="1279"/>
      <c r="OUE2359" s="1279"/>
      <c r="OUF2359" s="1279"/>
      <c r="OUG2359" s="1279"/>
      <c r="OUH2359" s="1279"/>
      <c r="OUI2359" s="1279"/>
      <c r="OUJ2359" s="1279"/>
      <c r="OUK2359" s="1279"/>
      <c r="OUL2359" s="1279"/>
      <c r="OUM2359" s="1279"/>
      <c r="OUN2359" s="1279"/>
      <c r="OUO2359" s="1279"/>
      <c r="OUP2359" s="1279"/>
      <c r="OUQ2359" s="1279"/>
      <c r="OUR2359" s="1279"/>
      <c r="OUS2359" s="1279"/>
      <c r="OUT2359" s="1279"/>
      <c r="OUU2359" s="1279"/>
      <c r="OUV2359" s="1279"/>
      <c r="OUW2359" s="1279"/>
      <c r="OUX2359" s="1279"/>
      <c r="OUY2359" s="1279"/>
      <c r="OUZ2359" s="1279"/>
      <c r="OVA2359" s="1279"/>
      <c r="OVB2359" s="1279"/>
      <c r="OVC2359" s="1279"/>
      <c r="OVD2359" s="1279"/>
      <c r="OVE2359" s="1279"/>
      <c r="OVF2359" s="1279"/>
      <c r="OVG2359" s="1279"/>
      <c r="OVH2359" s="1279"/>
      <c r="OVI2359" s="1279"/>
      <c r="OVJ2359" s="1279"/>
      <c r="OVK2359" s="1279"/>
      <c r="OVL2359" s="1279"/>
      <c r="OVM2359" s="1279"/>
      <c r="OVN2359" s="1279"/>
      <c r="OVO2359" s="1279"/>
      <c r="OVP2359" s="1279"/>
      <c r="OVQ2359" s="1279"/>
      <c r="OVR2359" s="1279"/>
      <c r="OVS2359" s="1279"/>
      <c r="OVT2359" s="1279"/>
      <c r="OVU2359" s="1279"/>
      <c r="OVV2359" s="1279"/>
      <c r="OVW2359" s="1279"/>
      <c r="OVX2359" s="1279"/>
      <c r="OVY2359" s="1279"/>
      <c r="OVZ2359" s="1279"/>
      <c r="OWA2359" s="1279"/>
      <c r="OWB2359" s="1279"/>
      <c r="OWC2359" s="1279"/>
      <c r="OWD2359" s="1279"/>
      <c r="OWE2359" s="1279"/>
      <c r="OWF2359" s="1279"/>
      <c r="OWG2359" s="1279"/>
      <c r="OWH2359" s="1279"/>
      <c r="OWI2359" s="1279"/>
      <c r="OWJ2359" s="1279"/>
      <c r="OWK2359" s="1279"/>
      <c r="OWL2359" s="1279"/>
      <c r="OWM2359" s="1279"/>
      <c r="OWN2359" s="1279"/>
      <c r="OWO2359" s="1279"/>
      <c r="OWP2359" s="1279"/>
      <c r="OWQ2359" s="1279"/>
      <c r="OWR2359" s="1279"/>
      <c r="OWS2359" s="1279"/>
      <c r="OWT2359" s="1279"/>
      <c r="OWU2359" s="1279"/>
      <c r="OWV2359" s="1279"/>
      <c r="OWW2359" s="1279"/>
      <c r="OWX2359" s="1279"/>
      <c r="OWY2359" s="1279"/>
      <c r="OWZ2359" s="1279"/>
      <c r="OXA2359" s="1279"/>
      <c r="OXB2359" s="1279"/>
      <c r="OXC2359" s="1279"/>
      <c r="OXD2359" s="1279"/>
      <c r="OXE2359" s="1279"/>
      <c r="OXF2359" s="1279"/>
      <c r="OXG2359" s="1279"/>
      <c r="OXH2359" s="1279"/>
      <c r="OXI2359" s="1279"/>
      <c r="OXJ2359" s="1279"/>
      <c r="OXK2359" s="1279"/>
      <c r="OXL2359" s="1279"/>
      <c r="OXM2359" s="1279"/>
      <c r="OXN2359" s="1279"/>
      <c r="OXO2359" s="1279"/>
      <c r="OXP2359" s="1279"/>
      <c r="OXQ2359" s="1279"/>
      <c r="OXR2359" s="1279"/>
      <c r="OXS2359" s="1279"/>
      <c r="OXT2359" s="1279"/>
      <c r="OXU2359" s="1279"/>
      <c r="OXV2359" s="1279"/>
      <c r="OXW2359" s="1279"/>
      <c r="OXX2359" s="1279"/>
      <c r="OXY2359" s="1279"/>
      <c r="OXZ2359" s="1279"/>
      <c r="OYA2359" s="1279"/>
      <c r="OYB2359" s="1279"/>
      <c r="OYC2359" s="1279"/>
      <c r="OYD2359" s="1279"/>
      <c r="OYE2359" s="1279"/>
      <c r="OYF2359" s="1279"/>
      <c r="OYG2359" s="1279"/>
      <c r="OYH2359" s="1279"/>
      <c r="OYI2359" s="1279"/>
      <c r="OYJ2359" s="1279"/>
      <c r="OYK2359" s="1279"/>
      <c r="OYL2359" s="1279"/>
      <c r="OYM2359" s="1279"/>
      <c r="OYN2359" s="1279"/>
      <c r="OYO2359" s="1279"/>
      <c r="OYP2359" s="1279"/>
      <c r="OYQ2359" s="1279"/>
      <c r="OYR2359" s="1279"/>
      <c r="OYS2359" s="1279"/>
      <c r="OYT2359" s="1279"/>
      <c r="OYU2359" s="1279"/>
      <c r="OYV2359" s="1279"/>
      <c r="OYW2359" s="1279"/>
      <c r="OYX2359" s="1279"/>
      <c r="OYY2359" s="1279"/>
      <c r="OYZ2359" s="1279"/>
      <c r="OZA2359" s="1279"/>
      <c r="OZB2359" s="1279"/>
      <c r="OZC2359" s="1279"/>
      <c r="OZD2359" s="1279"/>
      <c r="OZE2359" s="1279"/>
      <c r="OZF2359" s="1279"/>
      <c r="OZG2359" s="1279"/>
      <c r="OZH2359" s="1279"/>
      <c r="OZI2359" s="1279"/>
      <c r="OZJ2359" s="1279"/>
      <c r="OZK2359" s="1279"/>
      <c r="OZL2359" s="1279"/>
      <c r="OZM2359" s="1279"/>
      <c r="OZN2359" s="1279"/>
      <c r="OZO2359" s="1279"/>
      <c r="OZP2359" s="1279"/>
      <c r="OZQ2359" s="1279"/>
      <c r="OZR2359" s="1279"/>
      <c r="OZS2359" s="1279"/>
      <c r="OZT2359" s="1279"/>
      <c r="OZU2359" s="1279"/>
      <c r="OZV2359" s="1279"/>
      <c r="OZW2359" s="1279"/>
      <c r="OZX2359" s="1279"/>
      <c r="OZY2359" s="1279"/>
      <c r="OZZ2359" s="1279"/>
      <c r="PAA2359" s="1279"/>
      <c r="PAB2359" s="1279"/>
      <c r="PAC2359" s="1279"/>
      <c r="PAD2359" s="1279"/>
      <c r="PAE2359" s="1279"/>
      <c r="PAF2359" s="1279"/>
      <c r="PAG2359" s="1279"/>
      <c r="PAH2359" s="1279"/>
      <c r="PAI2359" s="1279"/>
      <c r="PAJ2359" s="1279"/>
      <c r="PAK2359" s="1279"/>
      <c r="PAL2359" s="1279"/>
      <c r="PAM2359" s="1279"/>
      <c r="PAN2359" s="1279"/>
      <c r="PAO2359" s="1279"/>
      <c r="PAP2359" s="1279"/>
      <c r="PAQ2359" s="1279"/>
      <c r="PAR2359" s="1279"/>
      <c r="PAS2359" s="1279"/>
      <c r="PAT2359" s="1279"/>
      <c r="PAU2359" s="1279"/>
      <c r="PAV2359" s="1279"/>
      <c r="PAW2359" s="1279"/>
      <c r="PAX2359" s="1279"/>
      <c r="PAY2359" s="1279"/>
      <c r="PAZ2359" s="1279"/>
      <c r="PBA2359" s="1279"/>
      <c r="PBB2359" s="1279"/>
      <c r="PBC2359" s="1279"/>
      <c r="PBD2359" s="1279"/>
      <c r="PBE2359" s="1279"/>
      <c r="PBF2359" s="1279"/>
      <c r="PBG2359" s="1279"/>
      <c r="PBH2359" s="1279"/>
      <c r="PBI2359" s="1279"/>
      <c r="PBJ2359" s="1279"/>
      <c r="PBK2359" s="1279"/>
      <c r="PBL2359" s="1279"/>
      <c r="PBM2359" s="1279"/>
      <c r="PBN2359" s="1279"/>
      <c r="PBO2359" s="1279"/>
      <c r="PBP2359" s="1279"/>
      <c r="PBQ2359" s="1279"/>
      <c r="PBR2359" s="1279"/>
      <c r="PBS2359" s="1279"/>
      <c r="PBT2359" s="1279"/>
      <c r="PBU2359" s="1279"/>
      <c r="PBV2359" s="1279"/>
      <c r="PBW2359" s="1279"/>
      <c r="PBX2359" s="1279"/>
      <c r="PBY2359" s="1279"/>
      <c r="PBZ2359" s="1279"/>
      <c r="PCA2359" s="1279"/>
      <c r="PCB2359" s="1279"/>
      <c r="PCC2359" s="1279"/>
      <c r="PCD2359" s="1279"/>
      <c r="PCE2359" s="1279"/>
      <c r="PCF2359" s="1279"/>
      <c r="PCG2359" s="1279"/>
      <c r="PCH2359" s="1279"/>
      <c r="PCI2359" s="1279"/>
      <c r="PCJ2359" s="1279"/>
      <c r="PCK2359" s="1279"/>
      <c r="PCL2359" s="1279"/>
      <c r="PCM2359" s="1279"/>
      <c r="PCN2359" s="1279"/>
      <c r="PCO2359" s="1279"/>
      <c r="PCP2359" s="1279"/>
      <c r="PCQ2359" s="1279"/>
      <c r="PCR2359" s="1279"/>
      <c r="PCS2359" s="1279"/>
      <c r="PCT2359" s="1279"/>
      <c r="PCU2359" s="1279"/>
      <c r="PCV2359" s="1279"/>
      <c r="PCW2359" s="1279"/>
      <c r="PCX2359" s="1279"/>
      <c r="PCY2359" s="1279"/>
      <c r="PCZ2359" s="1279"/>
      <c r="PDA2359" s="1279"/>
      <c r="PDB2359" s="1279"/>
      <c r="PDC2359" s="1279"/>
      <c r="PDD2359" s="1279"/>
      <c r="PDE2359" s="1279"/>
      <c r="PDF2359" s="1279"/>
      <c r="PDG2359" s="1279"/>
      <c r="PDH2359" s="1279"/>
      <c r="PDI2359" s="1279"/>
      <c r="PDJ2359" s="1279"/>
      <c r="PDK2359" s="1279"/>
      <c r="PDL2359" s="1279"/>
      <c r="PDM2359" s="1279"/>
      <c r="PDN2359" s="1279"/>
      <c r="PDO2359" s="1279"/>
      <c r="PDP2359" s="1279"/>
      <c r="PDQ2359" s="1279"/>
      <c r="PDR2359" s="1279"/>
      <c r="PDS2359" s="1279"/>
      <c r="PDT2359" s="1279"/>
      <c r="PDU2359" s="1279"/>
      <c r="PDV2359" s="1279"/>
      <c r="PDW2359" s="1279"/>
      <c r="PDX2359" s="1279"/>
      <c r="PDY2359" s="1279"/>
      <c r="PDZ2359" s="1279"/>
      <c r="PEA2359" s="1279"/>
      <c r="PEB2359" s="1279"/>
      <c r="PEC2359" s="1279"/>
      <c r="PED2359" s="1279"/>
      <c r="PEE2359" s="1279"/>
      <c r="PEF2359" s="1279"/>
      <c r="PEG2359" s="1279"/>
      <c r="PEH2359" s="1279"/>
      <c r="PEI2359" s="1279"/>
      <c r="PEJ2359" s="1279"/>
      <c r="PEK2359" s="1279"/>
      <c r="PEL2359" s="1279"/>
      <c r="PEM2359" s="1279"/>
      <c r="PEN2359" s="1279"/>
      <c r="PEO2359" s="1279"/>
      <c r="PEP2359" s="1279"/>
      <c r="PEQ2359" s="1279"/>
      <c r="PER2359" s="1279"/>
      <c r="PES2359" s="1279"/>
      <c r="PET2359" s="1279"/>
      <c r="PEU2359" s="1279"/>
      <c r="PEV2359" s="1279"/>
      <c r="PEW2359" s="1279"/>
      <c r="PEX2359" s="1279"/>
      <c r="PEY2359" s="1279"/>
      <c r="PEZ2359" s="1279"/>
      <c r="PFA2359" s="1279"/>
      <c r="PFB2359" s="1279"/>
      <c r="PFC2359" s="1279"/>
      <c r="PFD2359" s="1279"/>
      <c r="PFE2359" s="1279"/>
      <c r="PFF2359" s="1279"/>
      <c r="PFG2359" s="1279"/>
      <c r="PFH2359" s="1279"/>
      <c r="PFI2359" s="1279"/>
      <c r="PFJ2359" s="1279"/>
      <c r="PFK2359" s="1279"/>
      <c r="PFL2359" s="1279"/>
      <c r="PFM2359" s="1279"/>
      <c r="PFN2359" s="1279"/>
      <c r="PFO2359" s="1279"/>
      <c r="PFP2359" s="1279"/>
      <c r="PFQ2359" s="1279"/>
      <c r="PFR2359" s="1279"/>
      <c r="PFS2359" s="1279"/>
      <c r="PFT2359" s="1279"/>
      <c r="PFU2359" s="1279"/>
      <c r="PFV2359" s="1279"/>
      <c r="PFW2359" s="1279"/>
      <c r="PFX2359" s="1279"/>
      <c r="PFY2359" s="1279"/>
      <c r="PFZ2359" s="1279"/>
      <c r="PGA2359" s="1279"/>
      <c r="PGB2359" s="1279"/>
      <c r="PGC2359" s="1279"/>
      <c r="PGD2359" s="1279"/>
      <c r="PGE2359" s="1279"/>
      <c r="PGF2359" s="1279"/>
      <c r="PGG2359" s="1279"/>
      <c r="PGH2359" s="1279"/>
      <c r="PGI2359" s="1279"/>
      <c r="PGJ2359" s="1279"/>
      <c r="PGK2359" s="1279"/>
      <c r="PGL2359" s="1279"/>
      <c r="PGM2359" s="1279"/>
      <c r="PGN2359" s="1279"/>
      <c r="PGO2359" s="1279"/>
      <c r="PGP2359" s="1279"/>
      <c r="PGQ2359" s="1279"/>
      <c r="PGR2359" s="1279"/>
      <c r="PGS2359" s="1279"/>
      <c r="PGT2359" s="1279"/>
      <c r="PGU2359" s="1279"/>
      <c r="PGV2359" s="1279"/>
      <c r="PGW2359" s="1279"/>
      <c r="PGX2359" s="1279"/>
      <c r="PGY2359" s="1279"/>
      <c r="PGZ2359" s="1279"/>
      <c r="PHA2359" s="1279"/>
      <c r="PHB2359" s="1279"/>
      <c r="PHC2359" s="1279"/>
      <c r="PHD2359" s="1279"/>
      <c r="PHE2359" s="1279"/>
      <c r="PHF2359" s="1279"/>
      <c r="PHG2359" s="1279"/>
      <c r="PHH2359" s="1279"/>
      <c r="PHI2359" s="1279"/>
      <c r="PHJ2359" s="1279"/>
      <c r="PHK2359" s="1279"/>
      <c r="PHL2359" s="1279"/>
      <c r="PHM2359" s="1279"/>
      <c r="PHN2359" s="1279"/>
      <c r="PHO2359" s="1279"/>
      <c r="PHP2359" s="1279"/>
      <c r="PHQ2359" s="1279"/>
      <c r="PHR2359" s="1279"/>
      <c r="PHS2359" s="1279"/>
      <c r="PHT2359" s="1279"/>
      <c r="PHU2359" s="1279"/>
      <c r="PHV2359" s="1279"/>
      <c r="PHW2359" s="1279"/>
      <c r="PHX2359" s="1279"/>
      <c r="PHY2359" s="1279"/>
      <c r="PHZ2359" s="1279"/>
      <c r="PIA2359" s="1279"/>
      <c r="PIB2359" s="1279"/>
      <c r="PIC2359" s="1279"/>
      <c r="PID2359" s="1279"/>
      <c r="PIE2359" s="1279"/>
      <c r="PIF2359" s="1279"/>
      <c r="PIG2359" s="1279"/>
      <c r="PIH2359" s="1279"/>
      <c r="PII2359" s="1279"/>
      <c r="PIJ2359" s="1279"/>
      <c r="PIK2359" s="1279"/>
      <c r="PIL2359" s="1279"/>
      <c r="PIM2359" s="1279"/>
      <c r="PIN2359" s="1279"/>
      <c r="PIO2359" s="1279"/>
      <c r="PIP2359" s="1279"/>
      <c r="PIQ2359" s="1279"/>
      <c r="PIR2359" s="1279"/>
      <c r="PIS2359" s="1279"/>
      <c r="PIT2359" s="1279"/>
      <c r="PIU2359" s="1279"/>
      <c r="PIV2359" s="1279"/>
      <c r="PIW2359" s="1279"/>
      <c r="PIX2359" s="1279"/>
      <c r="PIY2359" s="1279"/>
      <c r="PIZ2359" s="1279"/>
      <c r="PJA2359" s="1279"/>
      <c r="PJB2359" s="1279"/>
      <c r="PJC2359" s="1279"/>
      <c r="PJD2359" s="1279"/>
      <c r="PJE2359" s="1279"/>
      <c r="PJF2359" s="1279"/>
      <c r="PJG2359" s="1279"/>
      <c r="PJH2359" s="1279"/>
      <c r="PJI2359" s="1279"/>
      <c r="PJJ2359" s="1279"/>
      <c r="PJK2359" s="1279"/>
      <c r="PJL2359" s="1279"/>
      <c r="PJM2359" s="1279"/>
      <c r="PJN2359" s="1279"/>
      <c r="PJO2359" s="1279"/>
      <c r="PJP2359" s="1279"/>
      <c r="PJQ2359" s="1279"/>
      <c r="PJR2359" s="1279"/>
      <c r="PJS2359" s="1279"/>
      <c r="PJT2359" s="1279"/>
      <c r="PJU2359" s="1279"/>
      <c r="PJV2359" s="1279"/>
      <c r="PJW2359" s="1279"/>
      <c r="PJX2359" s="1279"/>
      <c r="PJY2359" s="1279"/>
      <c r="PJZ2359" s="1279"/>
      <c r="PKA2359" s="1279"/>
      <c r="PKB2359" s="1279"/>
      <c r="PKC2359" s="1279"/>
      <c r="PKD2359" s="1279"/>
      <c r="PKE2359" s="1279"/>
      <c r="PKF2359" s="1279"/>
      <c r="PKG2359" s="1279"/>
      <c r="PKH2359" s="1279"/>
      <c r="PKI2359" s="1279"/>
      <c r="PKJ2359" s="1279"/>
      <c r="PKK2359" s="1279"/>
      <c r="PKL2359" s="1279"/>
      <c r="PKM2359" s="1279"/>
      <c r="PKN2359" s="1279"/>
      <c r="PKO2359" s="1279"/>
      <c r="PKP2359" s="1279"/>
      <c r="PKQ2359" s="1279"/>
      <c r="PKR2359" s="1279"/>
      <c r="PKS2359" s="1279"/>
      <c r="PKT2359" s="1279"/>
      <c r="PKU2359" s="1279"/>
      <c r="PKV2359" s="1279"/>
      <c r="PKW2359" s="1279"/>
      <c r="PKX2359" s="1279"/>
      <c r="PKY2359" s="1279"/>
      <c r="PKZ2359" s="1279"/>
      <c r="PLA2359" s="1279"/>
      <c r="PLB2359" s="1279"/>
      <c r="PLC2359" s="1279"/>
      <c r="PLD2359" s="1279"/>
      <c r="PLE2359" s="1279"/>
      <c r="PLF2359" s="1279"/>
      <c r="PLG2359" s="1279"/>
      <c r="PLH2359" s="1279"/>
      <c r="PLI2359" s="1279"/>
      <c r="PLJ2359" s="1279"/>
      <c r="PLK2359" s="1279"/>
      <c r="PLL2359" s="1279"/>
      <c r="PLM2359" s="1279"/>
      <c r="PLN2359" s="1279"/>
      <c r="PLO2359" s="1279"/>
      <c r="PLP2359" s="1279"/>
      <c r="PLQ2359" s="1279"/>
      <c r="PLR2359" s="1279"/>
      <c r="PLS2359" s="1279"/>
      <c r="PLT2359" s="1279"/>
      <c r="PLU2359" s="1279"/>
      <c r="PLV2359" s="1279"/>
      <c r="PLW2359" s="1279"/>
      <c r="PLX2359" s="1279"/>
      <c r="PLY2359" s="1279"/>
      <c r="PLZ2359" s="1279"/>
      <c r="PMA2359" s="1279"/>
      <c r="PMB2359" s="1279"/>
      <c r="PMC2359" s="1279"/>
      <c r="PMD2359" s="1279"/>
      <c r="PME2359" s="1279"/>
      <c r="PMF2359" s="1279"/>
      <c r="PMG2359" s="1279"/>
      <c r="PMH2359" s="1279"/>
      <c r="PMI2359" s="1279"/>
      <c r="PMJ2359" s="1279"/>
      <c r="PMK2359" s="1279"/>
      <c r="PML2359" s="1279"/>
      <c r="PMM2359" s="1279"/>
      <c r="PMN2359" s="1279"/>
      <c r="PMO2359" s="1279"/>
      <c r="PMP2359" s="1279"/>
      <c r="PMQ2359" s="1279"/>
      <c r="PMR2359" s="1279"/>
      <c r="PMS2359" s="1279"/>
      <c r="PMT2359" s="1279"/>
      <c r="PMU2359" s="1279"/>
      <c r="PMV2359" s="1279"/>
      <c r="PMW2359" s="1279"/>
      <c r="PMX2359" s="1279"/>
      <c r="PMY2359" s="1279"/>
      <c r="PMZ2359" s="1279"/>
      <c r="PNA2359" s="1279"/>
      <c r="PNB2359" s="1279"/>
      <c r="PNC2359" s="1279"/>
      <c r="PND2359" s="1279"/>
      <c r="PNE2359" s="1279"/>
      <c r="PNF2359" s="1279"/>
      <c r="PNG2359" s="1279"/>
      <c r="PNH2359" s="1279"/>
      <c r="PNI2359" s="1279"/>
      <c r="PNJ2359" s="1279"/>
      <c r="PNK2359" s="1279"/>
      <c r="PNL2359" s="1279"/>
      <c r="PNM2359" s="1279"/>
      <c r="PNN2359" s="1279"/>
      <c r="PNO2359" s="1279"/>
      <c r="PNP2359" s="1279"/>
      <c r="PNQ2359" s="1279"/>
      <c r="PNR2359" s="1279"/>
      <c r="PNS2359" s="1279"/>
      <c r="PNT2359" s="1279"/>
      <c r="PNU2359" s="1279"/>
      <c r="PNV2359" s="1279"/>
      <c r="PNW2359" s="1279"/>
      <c r="PNX2359" s="1279"/>
      <c r="PNY2359" s="1279"/>
      <c r="PNZ2359" s="1279"/>
      <c r="POA2359" s="1279"/>
      <c r="POB2359" s="1279"/>
      <c r="POC2359" s="1279"/>
      <c r="POD2359" s="1279"/>
      <c r="POE2359" s="1279"/>
      <c r="POF2359" s="1279"/>
      <c r="POG2359" s="1279"/>
      <c r="POH2359" s="1279"/>
      <c r="POI2359" s="1279"/>
      <c r="POJ2359" s="1279"/>
      <c r="POK2359" s="1279"/>
      <c r="POL2359" s="1279"/>
      <c r="POM2359" s="1279"/>
      <c r="PON2359" s="1279"/>
      <c r="POO2359" s="1279"/>
      <c r="POP2359" s="1279"/>
      <c r="POQ2359" s="1279"/>
      <c r="POR2359" s="1279"/>
      <c r="POS2359" s="1279"/>
      <c r="POT2359" s="1279"/>
      <c r="POU2359" s="1279"/>
      <c r="POV2359" s="1279"/>
      <c r="POW2359" s="1279"/>
      <c r="POX2359" s="1279"/>
      <c r="POY2359" s="1279"/>
      <c r="POZ2359" s="1279"/>
      <c r="PPA2359" s="1279"/>
      <c r="PPB2359" s="1279"/>
      <c r="PPC2359" s="1279"/>
      <c r="PPD2359" s="1279"/>
      <c r="PPE2359" s="1279"/>
      <c r="PPF2359" s="1279"/>
      <c r="PPG2359" s="1279"/>
      <c r="PPH2359" s="1279"/>
      <c r="PPI2359" s="1279"/>
      <c r="PPJ2359" s="1279"/>
      <c r="PPK2359" s="1279"/>
      <c r="PPL2359" s="1279"/>
      <c r="PPM2359" s="1279"/>
      <c r="PPN2359" s="1279"/>
      <c r="PPO2359" s="1279"/>
      <c r="PPP2359" s="1279"/>
      <c r="PPQ2359" s="1279"/>
      <c r="PPR2359" s="1279"/>
      <c r="PPS2359" s="1279"/>
      <c r="PPT2359" s="1279"/>
      <c r="PPU2359" s="1279"/>
      <c r="PPV2359" s="1279"/>
      <c r="PPW2359" s="1279"/>
      <c r="PPX2359" s="1279"/>
      <c r="PPY2359" s="1279"/>
      <c r="PPZ2359" s="1279"/>
      <c r="PQA2359" s="1279"/>
      <c r="PQB2359" s="1279"/>
      <c r="PQC2359" s="1279"/>
      <c r="PQD2359" s="1279"/>
      <c r="PQE2359" s="1279"/>
      <c r="PQF2359" s="1279"/>
      <c r="PQG2359" s="1279"/>
      <c r="PQH2359" s="1279"/>
      <c r="PQI2359" s="1279"/>
      <c r="PQJ2359" s="1279"/>
      <c r="PQK2359" s="1279"/>
      <c r="PQL2359" s="1279"/>
      <c r="PQM2359" s="1279"/>
      <c r="PQN2359" s="1279"/>
      <c r="PQO2359" s="1279"/>
      <c r="PQP2359" s="1279"/>
      <c r="PQQ2359" s="1279"/>
      <c r="PQR2359" s="1279"/>
      <c r="PQS2359" s="1279"/>
      <c r="PQT2359" s="1279"/>
      <c r="PQU2359" s="1279"/>
      <c r="PQV2359" s="1279"/>
      <c r="PQW2359" s="1279"/>
      <c r="PQX2359" s="1279"/>
      <c r="PQY2359" s="1279"/>
      <c r="PQZ2359" s="1279"/>
      <c r="PRA2359" s="1279"/>
      <c r="PRB2359" s="1279"/>
      <c r="PRC2359" s="1279"/>
      <c r="PRD2359" s="1279"/>
      <c r="PRE2359" s="1279"/>
      <c r="PRF2359" s="1279"/>
      <c r="PRG2359" s="1279"/>
      <c r="PRH2359" s="1279"/>
      <c r="PRI2359" s="1279"/>
      <c r="PRJ2359" s="1279"/>
      <c r="PRK2359" s="1279"/>
      <c r="PRL2359" s="1279"/>
      <c r="PRM2359" s="1279"/>
      <c r="PRN2359" s="1279"/>
      <c r="PRO2359" s="1279"/>
      <c r="PRP2359" s="1279"/>
      <c r="PRQ2359" s="1279"/>
      <c r="PRR2359" s="1279"/>
      <c r="PRS2359" s="1279"/>
      <c r="PRT2359" s="1279"/>
      <c r="PRU2359" s="1279"/>
      <c r="PRV2359" s="1279"/>
      <c r="PRW2359" s="1279"/>
      <c r="PRX2359" s="1279"/>
      <c r="PRY2359" s="1279"/>
      <c r="PRZ2359" s="1279"/>
      <c r="PSA2359" s="1279"/>
      <c r="PSB2359" s="1279"/>
      <c r="PSC2359" s="1279"/>
      <c r="PSD2359" s="1279"/>
      <c r="PSE2359" s="1279"/>
      <c r="PSF2359" s="1279"/>
      <c r="PSG2359" s="1279"/>
      <c r="PSH2359" s="1279"/>
      <c r="PSI2359" s="1279"/>
      <c r="PSJ2359" s="1279"/>
      <c r="PSK2359" s="1279"/>
      <c r="PSL2359" s="1279"/>
      <c r="PSM2359" s="1279"/>
      <c r="PSN2359" s="1279"/>
      <c r="PSO2359" s="1279"/>
      <c r="PSP2359" s="1279"/>
      <c r="PSQ2359" s="1279"/>
      <c r="PSR2359" s="1279"/>
      <c r="PSS2359" s="1279"/>
      <c r="PST2359" s="1279"/>
      <c r="PSU2359" s="1279"/>
      <c r="PSV2359" s="1279"/>
      <c r="PSW2359" s="1279"/>
      <c r="PSX2359" s="1279"/>
      <c r="PSY2359" s="1279"/>
      <c r="PSZ2359" s="1279"/>
      <c r="PTA2359" s="1279"/>
      <c r="PTB2359" s="1279"/>
      <c r="PTC2359" s="1279"/>
      <c r="PTD2359" s="1279"/>
      <c r="PTE2359" s="1279"/>
      <c r="PTF2359" s="1279"/>
      <c r="PTG2359" s="1279"/>
      <c r="PTH2359" s="1279"/>
      <c r="PTI2359" s="1279"/>
      <c r="PTJ2359" s="1279"/>
      <c r="PTK2359" s="1279"/>
      <c r="PTL2359" s="1279"/>
      <c r="PTM2359" s="1279"/>
      <c r="PTN2359" s="1279"/>
      <c r="PTO2359" s="1279"/>
      <c r="PTP2359" s="1279"/>
      <c r="PTQ2359" s="1279"/>
      <c r="PTR2359" s="1279"/>
      <c r="PTS2359" s="1279"/>
      <c r="PTT2359" s="1279"/>
      <c r="PTU2359" s="1279"/>
      <c r="PTV2359" s="1279"/>
      <c r="PTW2359" s="1279"/>
      <c r="PTX2359" s="1279"/>
      <c r="PTY2359" s="1279"/>
      <c r="PTZ2359" s="1279"/>
      <c r="PUA2359" s="1279"/>
      <c r="PUB2359" s="1279"/>
      <c r="PUC2359" s="1279"/>
      <c r="PUD2359" s="1279"/>
      <c r="PUE2359" s="1279"/>
      <c r="PUF2359" s="1279"/>
      <c r="PUG2359" s="1279"/>
      <c r="PUH2359" s="1279"/>
      <c r="PUI2359" s="1279"/>
      <c r="PUJ2359" s="1279"/>
      <c r="PUK2359" s="1279"/>
      <c r="PUL2359" s="1279"/>
      <c r="PUM2359" s="1279"/>
      <c r="PUN2359" s="1279"/>
      <c r="PUO2359" s="1279"/>
      <c r="PUP2359" s="1279"/>
      <c r="PUQ2359" s="1279"/>
      <c r="PUR2359" s="1279"/>
      <c r="PUS2359" s="1279"/>
      <c r="PUT2359" s="1279"/>
      <c r="PUU2359" s="1279"/>
      <c r="PUV2359" s="1279"/>
      <c r="PUW2359" s="1279"/>
      <c r="PUX2359" s="1279"/>
      <c r="PUY2359" s="1279"/>
      <c r="PUZ2359" s="1279"/>
      <c r="PVA2359" s="1279"/>
      <c r="PVB2359" s="1279"/>
      <c r="PVC2359" s="1279"/>
      <c r="PVD2359" s="1279"/>
      <c r="PVE2359" s="1279"/>
      <c r="PVF2359" s="1279"/>
      <c r="PVG2359" s="1279"/>
      <c r="PVH2359" s="1279"/>
      <c r="PVI2359" s="1279"/>
      <c r="PVJ2359" s="1279"/>
      <c r="PVK2359" s="1279"/>
      <c r="PVL2359" s="1279"/>
      <c r="PVM2359" s="1279"/>
      <c r="PVN2359" s="1279"/>
      <c r="PVO2359" s="1279"/>
      <c r="PVP2359" s="1279"/>
      <c r="PVQ2359" s="1279"/>
      <c r="PVR2359" s="1279"/>
      <c r="PVS2359" s="1279"/>
      <c r="PVT2359" s="1279"/>
      <c r="PVU2359" s="1279"/>
      <c r="PVV2359" s="1279"/>
      <c r="PVW2359" s="1279"/>
      <c r="PVX2359" s="1279"/>
      <c r="PVY2359" s="1279"/>
      <c r="PVZ2359" s="1279"/>
      <c r="PWA2359" s="1279"/>
      <c r="PWB2359" s="1279"/>
      <c r="PWC2359" s="1279"/>
      <c r="PWD2359" s="1279"/>
      <c r="PWE2359" s="1279"/>
      <c r="PWF2359" s="1279"/>
      <c r="PWG2359" s="1279"/>
      <c r="PWH2359" s="1279"/>
      <c r="PWI2359" s="1279"/>
      <c r="PWJ2359" s="1279"/>
      <c r="PWK2359" s="1279"/>
      <c r="PWL2359" s="1279"/>
      <c r="PWM2359" s="1279"/>
      <c r="PWN2359" s="1279"/>
      <c r="PWO2359" s="1279"/>
      <c r="PWP2359" s="1279"/>
      <c r="PWQ2359" s="1279"/>
      <c r="PWR2359" s="1279"/>
      <c r="PWS2359" s="1279"/>
      <c r="PWT2359" s="1279"/>
      <c r="PWU2359" s="1279"/>
      <c r="PWV2359" s="1279"/>
      <c r="PWW2359" s="1279"/>
      <c r="PWX2359" s="1279"/>
      <c r="PWY2359" s="1279"/>
      <c r="PWZ2359" s="1279"/>
      <c r="PXA2359" s="1279"/>
      <c r="PXB2359" s="1279"/>
      <c r="PXC2359" s="1279"/>
      <c r="PXD2359" s="1279"/>
      <c r="PXE2359" s="1279"/>
      <c r="PXF2359" s="1279"/>
      <c r="PXG2359" s="1279"/>
      <c r="PXH2359" s="1279"/>
      <c r="PXI2359" s="1279"/>
      <c r="PXJ2359" s="1279"/>
      <c r="PXK2359" s="1279"/>
      <c r="PXL2359" s="1279"/>
      <c r="PXM2359" s="1279"/>
      <c r="PXN2359" s="1279"/>
      <c r="PXO2359" s="1279"/>
      <c r="PXP2359" s="1279"/>
      <c r="PXQ2359" s="1279"/>
      <c r="PXR2359" s="1279"/>
      <c r="PXS2359" s="1279"/>
      <c r="PXT2359" s="1279"/>
      <c r="PXU2359" s="1279"/>
      <c r="PXV2359" s="1279"/>
      <c r="PXW2359" s="1279"/>
      <c r="PXX2359" s="1279"/>
      <c r="PXY2359" s="1279"/>
      <c r="PXZ2359" s="1279"/>
      <c r="PYA2359" s="1279"/>
      <c r="PYB2359" s="1279"/>
      <c r="PYC2359" s="1279"/>
      <c r="PYD2359" s="1279"/>
      <c r="PYE2359" s="1279"/>
      <c r="PYF2359" s="1279"/>
      <c r="PYG2359" s="1279"/>
      <c r="PYH2359" s="1279"/>
      <c r="PYI2359" s="1279"/>
      <c r="PYJ2359" s="1279"/>
      <c r="PYK2359" s="1279"/>
      <c r="PYL2359" s="1279"/>
      <c r="PYM2359" s="1279"/>
      <c r="PYN2359" s="1279"/>
      <c r="PYO2359" s="1279"/>
      <c r="PYP2359" s="1279"/>
      <c r="PYQ2359" s="1279"/>
      <c r="PYR2359" s="1279"/>
      <c r="PYS2359" s="1279"/>
      <c r="PYT2359" s="1279"/>
      <c r="PYU2359" s="1279"/>
      <c r="PYV2359" s="1279"/>
      <c r="PYW2359" s="1279"/>
      <c r="PYX2359" s="1279"/>
      <c r="PYY2359" s="1279"/>
      <c r="PYZ2359" s="1279"/>
      <c r="PZA2359" s="1279"/>
      <c r="PZB2359" s="1279"/>
      <c r="PZC2359" s="1279"/>
      <c r="PZD2359" s="1279"/>
      <c r="PZE2359" s="1279"/>
      <c r="PZF2359" s="1279"/>
      <c r="PZG2359" s="1279"/>
      <c r="PZH2359" s="1279"/>
      <c r="PZI2359" s="1279"/>
      <c r="PZJ2359" s="1279"/>
      <c r="PZK2359" s="1279"/>
      <c r="PZL2359" s="1279"/>
      <c r="PZM2359" s="1279"/>
      <c r="PZN2359" s="1279"/>
      <c r="PZO2359" s="1279"/>
      <c r="PZP2359" s="1279"/>
      <c r="PZQ2359" s="1279"/>
      <c r="PZR2359" s="1279"/>
      <c r="PZS2359" s="1279"/>
      <c r="PZT2359" s="1279"/>
      <c r="PZU2359" s="1279"/>
      <c r="PZV2359" s="1279"/>
      <c r="PZW2359" s="1279"/>
      <c r="PZX2359" s="1279"/>
      <c r="PZY2359" s="1279"/>
      <c r="PZZ2359" s="1279"/>
      <c r="QAA2359" s="1279"/>
      <c r="QAB2359" s="1279"/>
      <c r="QAC2359" s="1279"/>
      <c r="QAD2359" s="1279"/>
      <c r="QAE2359" s="1279"/>
      <c r="QAF2359" s="1279"/>
      <c r="QAG2359" s="1279"/>
      <c r="QAH2359" s="1279"/>
      <c r="QAI2359" s="1279"/>
      <c r="QAJ2359" s="1279"/>
      <c r="QAK2359" s="1279"/>
      <c r="QAL2359" s="1279"/>
      <c r="QAM2359" s="1279"/>
      <c r="QAN2359" s="1279"/>
      <c r="QAO2359" s="1279"/>
      <c r="QAP2359" s="1279"/>
      <c r="QAQ2359" s="1279"/>
      <c r="QAR2359" s="1279"/>
      <c r="QAS2359" s="1279"/>
      <c r="QAT2359" s="1279"/>
      <c r="QAU2359" s="1279"/>
      <c r="QAV2359" s="1279"/>
      <c r="QAW2359" s="1279"/>
      <c r="QAX2359" s="1279"/>
      <c r="QAY2359" s="1279"/>
      <c r="QAZ2359" s="1279"/>
      <c r="QBA2359" s="1279"/>
      <c r="QBB2359" s="1279"/>
      <c r="QBC2359" s="1279"/>
      <c r="QBD2359" s="1279"/>
      <c r="QBE2359" s="1279"/>
      <c r="QBF2359" s="1279"/>
      <c r="QBG2359" s="1279"/>
      <c r="QBH2359" s="1279"/>
      <c r="QBI2359" s="1279"/>
      <c r="QBJ2359" s="1279"/>
      <c r="QBK2359" s="1279"/>
      <c r="QBL2359" s="1279"/>
      <c r="QBM2359" s="1279"/>
      <c r="QBN2359" s="1279"/>
      <c r="QBO2359" s="1279"/>
      <c r="QBP2359" s="1279"/>
      <c r="QBQ2359" s="1279"/>
      <c r="QBR2359" s="1279"/>
      <c r="QBS2359" s="1279"/>
      <c r="QBT2359" s="1279"/>
      <c r="QBU2359" s="1279"/>
      <c r="QBV2359" s="1279"/>
      <c r="QBW2359" s="1279"/>
      <c r="QBX2359" s="1279"/>
      <c r="QBY2359" s="1279"/>
      <c r="QBZ2359" s="1279"/>
      <c r="QCA2359" s="1279"/>
      <c r="QCB2359" s="1279"/>
      <c r="QCC2359" s="1279"/>
      <c r="QCD2359" s="1279"/>
      <c r="QCE2359" s="1279"/>
      <c r="QCF2359" s="1279"/>
      <c r="QCG2359" s="1279"/>
      <c r="QCH2359" s="1279"/>
      <c r="QCI2359" s="1279"/>
      <c r="QCJ2359" s="1279"/>
      <c r="QCK2359" s="1279"/>
      <c r="QCL2359" s="1279"/>
      <c r="QCM2359" s="1279"/>
      <c r="QCN2359" s="1279"/>
      <c r="QCO2359" s="1279"/>
      <c r="QCP2359" s="1279"/>
      <c r="QCQ2359" s="1279"/>
      <c r="QCR2359" s="1279"/>
      <c r="QCS2359" s="1279"/>
      <c r="QCT2359" s="1279"/>
      <c r="QCU2359" s="1279"/>
      <c r="QCV2359" s="1279"/>
      <c r="QCW2359" s="1279"/>
      <c r="QCX2359" s="1279"/>
      <c r="QCY2359" s="1279"/>
      <c r="QCZ2359" s="1279"/>
      <c r="QDA2359" s="1279"/>
      <c r="QDB2359" s="1279"/>
      <c r="QDC2359" s="1279"/>
      <c r="QDD2359" s="1279"/>
      <c r="QDE2359" s="1279"/>
      <c r="QDF2359" s="1279"/>
      <c r="QDG2359" s="1279"/>
      <c r="QDH2359" s="1279"/>
      <c r="QDI2359" s="1279"/>
      <c r="QDJ2359" s="1279"/>
      <c r="QDK2359" s="1279"/>
      <c r="QDL2359" s="1279"/>
      <c r="QDM2359" s="1279"/>
      <c r="QDN2359" s="1279"/>
      <c r="QDO2359" s="1279"/>
      <c r="QDP2359" s="1279"/>
      <c r="QDQ2359" s="1279"/>
      <c r="QDR2359" s="1279"/>
      <c r="QDS2359" s="1279"/>
      <c r="QDT2359" s="1279"/>
      <c r="QDU2359" s="1279"/>
      <c r="QDV2359" s="1279"/>
      <c r="QDW2359" s="1279"/>
      <c r="QDX2359" s="1279"/>
      <c r="QDY2359" s="1279"/>
      <c r="QDZ2359" s="1279"/>
      <c r="QEA2359" s="1279"/>
      <c r="QEB2359" s="1279"/>
      <c r="QEC2359" s="1279"/>
      <c r="QED2359" s="1279"/>
      <c r="QEE2359" s="1279"/>
      <c r="QEF2359" s="1279"/>
      <c r="QEG2359" s="1279"/>
      <c r="QEH2359" s="1279"/>
      <c r="QEI2359" s="1279"/>
      <c r="QEJ2359" s="1279"/>
      <c r="QEK2359" s="1279"/>
      <c r="QEL2359" s="1279"/>
      <c r="QEM2359" s="1279"/>
      <c r="QEN2359" s="1279"/>
      <c r="QEO2359" s="1279"/>
      <c r="QEP2359" s="1279"/>
      <c r="QEQ2359" s="1279"/>
      <c r="QER2359" s="1279"/>
      <c r="QES2359" s="1279"/>
      <c r="QET2359" s="1279"/>
      <c r="QEU2359" s="1279"/>
      <c r="QEV2359" s="1279"/>
      <c r="QEW2359" s="1279"/>
      <c r="QEX2359" s="1279"/>
      <c r="QEY2359" s="1279"/>
      <c r="QEZ2359" s="1279"/>
      <c r="QFA2359" s="1279"/>
      <c r="QFB2359" s="1279"/>
      <c r="QFC2359" s="1279"/>
      <c r="QFD2359" s="1279"/>
      <c r="QFE2359" s="1279"/>
      <c r="QFF2359" s="1279"/>
      <c r="QFG2359" s="1279"/>
      <c r="QFH2359" s="1279"/>
      <c r="QFI2359" s="1279"/>
      <c r="QFJ2359" s="1279"/>
      <c r="QFK2359" s="1279"/>
      <c r="QFL2359" s="1279"/>
      <c r="QFM2359" s="1279"/>
      <c r="QFN2359" s="1279"/>
      <c r="QFO2359" s="1279"/>
      <c r="QFP2359" s="1279"/>
      <c r="QFQ2359" s="1279"/>
      <c r="QFR2359" s="1279"/>
      <c r="QFS2359" s="1279"/>
      <c r="QFT2359" s="1279"/>
      <c r="QFU2359" s="1279"/>
      <c r="QFV2359" s="1279"/>
      <c r="QFW2359" s="1279"/>
      <c r="QFX2359" s="1279"/>
      <c r="QFY2359" s="1279"/>
      <c r="QFZ2359" s="1279"/>
      <c r="QGA2359" s="1279"/>
      <c r="QGB2359" s="1279"/>
      <c r="QGC2359" s="1279"/>
      <c r="QGD2359" s="1279"/>
      <c r="QGE2359" s="1279"/>
      <c r="QGF2359" s="1279"/>
      <c r="QGG2359" s="1279"/>
      <c r="QGH2359" s="1279"/>
      <c r="QGI2359" s="1279"/>
      <c r="QGJ2359" s="1279"/>
      <c r="QGK2359" s="1279"/>
      <c r="QGL2359" s="1279"/>
      <c r="QGM2359" s="1279"/>
      <c r="QGN2359" s="1279"/>
      <c r="QGO2359" s="1279"/>
      <c r="QGP2359" s="1279"/>
      <c r="QGQ2359" s="1279"/>
      <c r="QGR2359" s="1279"/>
      <c r="QGS2359" s="1279"/>
      <c r="QGT2359" s="1279"/>
      <c r="QGU2359" s="1279"/>
      <c r="QGV2359" s="1279"/>
      <c r="QGW2359" s="1279"/>
      <c r="QGX2359" s="1279"/>
      <c r="QGY2359" s="1279"/>
      <c r="QGZ2359" s="1279"/>
      <c r="QHA2359" s="1279"/>
      <c r="QHB2359" s="1279"/>
      <c r="QHC2359" s="1279"/>
      <c r="QHD2359" s="1279"/>
      <c r="QHE2359" s="1279"/>
      <c r="QHF2359" s="1279"/>
      <c r="QHG2359" s="1279"/>
      <c r="QHH2359" s="1279"/>
      <c r="QHI2359" s="1279"/>
      <c r="QHJ2359" s="1279"/>
      <c r="QHK2359" s="1279"/>
      <c r="QHL2359" s="1279"/>
      <c r="QHM2359" s="1279"/>
      <c r="QHN2359" s="1279"/>
      <c r="QHO2359" s="1279"/>
      <c r="QHP2359" s="1279"/>
      <c r="QHQ2359" s="1279"/>
      <c r="QHR2359" s="1279"/>
      <c r="QHS2359" s="1279"/>
      <c r="QHT2359" s="1279"/>
      <c r="QHU2359" s="1279"/>
      <c r="QHV2359" s="1279"/>
      <c r="QHW2359" s="1279"/>
      <c r="QHX2359" s="1279"/>
      <c r="QHY2359" s="1279"/>
      <c r="QHZ2359" s="1279"/>
      <c r="QIA2359" s="1279"/>
      <c r="QIB2359" s="1279"/>
      <c r="QIC2359" s="1279"/>
      <c r="QID2359" s="1279"/>
      <c r="QIE2359" s="1279"/>
      <c r="QIF2359" s="1279"/>
      <c r="QIG2359" s="1279"/>
      <c r="QIH2359" s="1279"/>
      <c r="QII2359" s="1279"/>
      <c r="QIJ2359" s="1279"/>
      <c r="QIK2359" s="1279"/>
      <c r="QIL2359" s="1279"/>
      <c r="QIM2359" s="1279"/>
      <c r="QIN2359" s="1279"/>
      <c r="QIO2359" s="1279"/>
      <c r="QIP2359" s="1279"/>
      <c r="QIQ2359" s="1279"/>
      <c r="QIR2359" s="1279"/>
      <c r="QIS2359" s="1279"/>
      <c r="QIT2359" s="1279"/>
      <c r="QIU2359" s="1279"/>
      <c r="QIV2359" s="1279"/>
      <c r="QIW2359" s="1279"/>
      <c r="QIX2359" s="1279"/>
      <c r="QIY2359" s="1279"/>
      <c r="QIZ2359" s="1279"/>
      <c r="QJA2359" s="1279"/>
      <c r="QJB2359" s="1279"/>
      <c r="QJC2359" s="1279"/>
      <c r="QJD2359" s="1279"/>
      <c r="QJE2359" s="1279"/>
      <c r="QJF2359" s="1279"/>
      <c r="QJG2359" s="1279"/>
      <c r="QJH2359" s="1279"/>
      <c r="QJI2359" s="1279"/>
      <c r="QJJ2359" s="1279"/>
      <c r="QJK2359" s="1279"/>
      <c r="QJL2359" s="1279"/>
      <c r="QJM2359" s="1279"/>
      <c r="QJN2359" s="1279"/>
      <c r="QJO2359" s="1279"/>
      <c r="QJP2359" s="1279"/>
      <c r="QJQ2359" s="1279"/>
      <c r="QJR2359" s="1279"/>
      <c r="QJS2359" s="1279"/>
      <c r="QJT2359" s="1279"/>
      <c r="QJU2359" s="1279"/>
      <c r="QJV2359" s="1279"/>
      <c r="QJW2359" s="1279"/>
      <c r="QJX2359" s="1279"/>
      <c r="QJY2359" s="1279"/>
      <c r="QJZ2359" s="1279"/>
      <c r="QKA2359" s="1279"/>
      <c r="QKB2359" s="1279"/>
      <c r="QKC2359" s="1279"/>
      <c r="QKD2359" s="1279"/>
      <c r="QKE2359" s="1279"/>
      <c r="QKF2359" s="1279"/>
      <c r="QKG2359" s="1279"/>
      <c r="QKH2359" s="1279"/>
      <c r="QKI2359" s="1279"/>
      <c r="QKJ2359" s="1279"/>
      <c r="QKK2359" s="1279"/>
      <c r="QKL2359" s="1279"/>
      <c r="QKM2359" s="1279"/>
      <c r="QKN2359" s="1279"/>
      <c r="QKO2359" s="1279"/>
      <c r="QKP2359" s="1279"/>
      <c r="QKQ2359" s="1279"/>
      <c r="QKR2359" s="1279"/>
      <c r="QKS2359" s="1279"/>
      <c r="QKT2359" s="1279"/>
      <c r="QKU2359" s="1279"/>
      <c r="QKV2359" s="1279"/>
      <c r="QKW2359" s="1279"/>
      <c r="QKX2359" s="1279"/>
      <c r="QKY2359" s="1279"/>
      <c r="QKZ2359" s="1279"/>
      <c r="QLA2359" s="1279"/>
      <c r="QLB2359" s="1279"/>
      <c r="QLC2359" s="1279"/>
      <c r="QLD2359" s="1279"/>
      <c r="QLE2359" s="1279"/>
      <c r="QLF2359" s="1279"/>
      <c r="QLG2359" s="1279"/>
      <c r="QLH2359" s="1279"/>
      <c r="QLI2359" s="1279"/>
      <c r="QLJ2359" s="1279"/>
      <c r="QLK2359" s="1279"/>
      <c r="QLL2359" s="1279"/>
      <c r="QLM2359" s="1279"/>
      <c r="QLN2359" s="1279"/>
      <c r="QLO2359" s="1279"/>
      <c r="QLP2359" s="1279"/>
      <c r="QLQ2359" s="1279"/>
      <c r="QLR2359" s="1279"/>
      <c r="QLS2359" s="1279"/>
      <c r="QLT2359" s="1279"/>
      <c r="QLU2359" s="1279"/>
      <c r="QLV2359" s="1279"/>
      <c r="QLW2359" s="1279"/>
      <c r="QLX2359" s="1279"/>
      <c r="QLY2359" s="1279"/>
      <c r="QLZ2359" s="1279"/>
      <c r="QMA2359" s="1279"/>
      <c r="QMB2359" s="1279"/>
      <c r="QMC2359" s="1279"/>
      <c r="QMD2359" s="1279"/>
      <c r="QME2359" s="1279"/>
      <c r="QMF2359" s="1279"/>
      <c r="QMG2359" s="1279"/>
      <c r="QMH2359" s="1279"/>
      <c r="QMI2359" s="1279"/>
      <c r="QMJ2359" s="1279"/>
      <c r="QMK2359" s="1279"/>
      <c r="QML2359" s="1279"/>
      <c r="QMM2359" s="1279"/>
      <c r="QMN2359" s="1279"/>
      <c r="QMO2359" s="1279"/>
      <c r="QMP2359" s="1279"/>
      <c r="QMQ2359" s="1279"/>
      <c r="QMR2359" s="1279"/>
      <c r="QMS2359" s="1279"/>
      <c r="QMT2359" s="1279"/>
      <c r="QMU2359" s="1279"/>
      <c r="QMV2359" s="1279"/>
      <c r="QMW2359" s="1279"/>
      <c r="QMX2359" s="1279"/>
      <c r="QMY2359" s="1279"/>
      <c r="QMZ2359" s="1279"/>
      <c r="QNA2359" s="1279"/>
      <c r="QNB2359" s="1279"/>
      <c r="QNC2359" s="1279"/>
      <c r="QND2359" s="1279"/>
      <c r="QNE2359" s="1279"/>
      <c r="QNF2359" s="1279"/>
      <c r="QNG2359" s="1279"/>
      <c r="QNH2359" s="1279"/>
      <c r="QNI2359" s="1279"/>
      <c r="QNJ2359" s="1279"/>
      <c r="QNK2359" s="1279"/>
      <c r="QNL2359" s="1279"/>
      <c r="QNM2359" s="1279"/>
      <c r="QNN2359" s="1279"/>
      <c r="QNO2359" s="1279"/>
      <c r="QNP2359" s="1279"/>
      <c r="QNQ2359" s="1279"/>
      <c r="QNR2359" s="1279"/>
      <c r="QNS2359" s="1279"/>
      <c r="QNT2359" s="1279"/>
      <c r="QNU2359" s="1279"/>
      <c r="QNV2359" s="1279"/>
      <c r="QNW2359" s="1279"/>
      <c r="QNX2359" s="1279"/>
      <c r="QNY2359" s="1279"/>
      <c r="QNZ2359" s="1279"/>
      <c r="QOA2359" s="1279"/>
      <c r="QOB2359" s="1279"/>
      <c r="QOC2359" s="1279"/>
      <c r="QOD2359" s="1279"/>
      <c r="QOE2359" s="1279"/>
      <c r="QOF2359" s="1279"/>
      <c r="QOG2359" s="1279"/>
      <c r="QOH2359" s="1279"/>
      <c r="QOI2359" s="1279"/>
      <c r="QOJ2359" s="1279"/>
      <c r="QOK2359" s="1279"/>
      <c r="QOL2359" s="1279"/>
      <c r="QOM2359" s="1279"/>
      <c r="QON2359" s="1279"/>
      <c r="QOO2359" s="1279"/>
      <c r="QOP2359" s="1279"/>
      <c r="QOQ2359" s="1279"/>
      <c r="QOR2359" s="1279"/>
      <c r="QOS2359" s="1279"/>
      <c r="QOT2359" s="1279"/>
      <c r="QOU2359" s="1279"/>
      <c r="QOV2359" s="1279"/>
      <c r="QOW2359" s="1279"/>
      <c r="QOX2359" s="1279"/>
      <c r="QOY2359" s="1279"/>
      <c r="QOZ2359" s="1279"/>
      <c r="QPA2359" s="1279"/>
      <c r="QPB2359" s="1279"/>
      <c r="QPC2359" s="1279"/>
      <c r="QPD2359" s="1279"/>
      <c r="QPE2359" s="1279"/>
      <c r="QPF2359" s="1279"/>
      <c r="QPG2359" s="1279"/>
      <c r="QPH2359" s="1279"/>
      <c r="QPI2359" s="1279"/>
      <c r="QPJ2359" s="1279"/>
      <c r="QPK2359" s="1279"/>
      <c r="QPL2359" s="1279"/>
      <c r="QPM2359" s="1279"/>
      <c r="QPN2359" s="1279"/>
      <c r="QPO2359" s="1279"/>
      <c r="QPP2359" s="1279"/>
      <c r="QPQ2359" s="1279"/>
      <c r="QPR2359" s="1279"/>
      <c r="QPS2359" s="1279"/>
      <c r="QPT2359" s="1279"/>
      <c r="QPU2359" s="1279"/>
      <c r="QPV2359" s="1279"/>
      <c r="QPW2359" s="1279"/>
      <c r="QPX2359" s="1279"/>
      <c r="QPY2359" s="1279"/>
      <c r="QPZ2359" s="1279"/>
      <c r="QQA2359" s="1279"/>
      <c r="QQB2359" s="1279"/>
      <c r="QQC2359" s="1279"/>
      <c r="QQD2359" s="1279"/>
      <c r="QQE2359" s="1279"/>
      <c r="QQF2359" s="1279"/>
      <c r="QQG2359" s="1279"/>
      <c r="QQH2359" s="1279"/>
      <c r="QQI2359" s="1279"/>
      <c r="QQJ2359" s="1279"/>
      <c r="QQK2359" s="1279"/>
      <c r="QQL2359" s="1279"/>
      <c r="QQM2359" s="1279"/>
      <c r="QQN2359" s="1279"/>
      <c r="QQO2359" s="1279"/>
      <c r="QQP2359" s="1279"/>
      <c r="QQQ2359" s="1279"/>
      <c r="QQR2359" s="1279"/>
      <c r="QQS2359" s="1279"/>
      <c r="QQT2359" s="1279"/>
      <c r="QQU2359" s="1279"/>
      <c r="QQV2359" s="1279"/>
      <c r="QQW2359" s="1279"/>
      <c r="QQX2359" s="1279"/>
      <c r="QQY2359" s="1279"/>
      <c r="QQZ2359" s="1279"/>
      <c r="QRA2359" s="1279"/>
      <c r="QRB2359" s="1279"/>
      <c r="QRC2359" s="1279"/>
      <c r="QRD2359" s="1279"/>
      <c r="QRE2359" s="1279"/>
      <c r="QRF2359" s="1279"/>
      <c r="QRG2359" s="1279"/>
      <c r="QRH2359" s="1279"/>
      <c r="QRI2359" s="1279"/>
      <c r="QRJ2359" s="1279"/>
      <c r="QRK2359" s="1279"/>
      <c r="QRL2359" s="1279"/>
      <c r="QRM2359" s="1279"/>
      <c r="QRN2359" s="1279"/>
      <c r="QRO2359" s="1279"/>
      <c r="QRP2359" s="1279"/>
      <c r="QRQ2359" s="1279"/>
      <c r="QRR2359" s="1279"/>
      <c r="QRS2359" s="1279"/>
      <c r="QRT2359" s="1279"/>
      <c r="QRU2359" s="1279"/>
      <c r="QRV2359" s="1279"/>
      <c r="QRW2359" s="1279"/>
      <c r="QRX2359" s="1279"/>
      <c r="QRY2359" s="1279"/>
      <c r="QRZ2359" s="1279"/>
      <c r="QSA2359" s="1279"/>
      <c r="QSB2359" s="1279"/>
      <c r="QSC2359" s="1279"/>
      <c r="QSD2359" s="1279"/>
      <c r="QSE2359" s="1279"/>
      <c r="QSF2359" s="1279"/>
      <c r="QSG2359" s="1279"/>
      <c r="QSH2359" s="1279"/>
      <c r="QSI2359" s="1279"/>
      <c r="QSJ2359" s="1279"/>
      <c r="QSK2359" s="1279"/>
      <c r="QSL2359" s="1279"/>
      <c r="QSM2359" s="1279"/>
      <c r="QSN2359" s="1279"/>
      <c r="QSO2359" s="1279"/>
      <c r="QSP2359" s="1279"/>
      <c r="QSQ2359" s="1279"/>
      <c r="QSR2359" s="1279"/>
      <c r="QSS2359" s="1279"/>
      <c r="QST2359" s="1279"/>
      <c r="QSU2359" s="1279"/>
      <c r="QSV2359" s="1279"/>
      <c r="QSW2359" s="1279"/>
      <c r="QSX2359" s="1279"/>
      <c r="QSY2359" s="1279"/>
      <c r="QSZ2359" s="1279"/>
      <c r="QTA2359" s="1279"/>
      <c r="QTB2359" s="1279"/>
      <c r="QTC2359" s="1279"/>
      <c r="QTD2359" s="1279"/>
      <c r="QTE2359" s="1279"/>
      <c r="QTF2359" s="1279"/>
      <c r="QTG2359" s="1279"/>
      <c r="QTH2359" s="1279"/>
      <c r="QTI2359" s="1279"/>
      <c r="QTJ2359" s="1279"/>
      <c r="QTK2359" s="1279"/>
      <c r="QTL2359" s="1279"/>
      <c r="QTM2359" s="1279"/>
      <c r="QTN2359" s="1279"/>
      <c r="QTO2359" s="1279"/>
      <c r="QTP2359" s="1279"/>
      <c r="QTQ2359" s="1279"/>
      <c r="QTR2359" s="1279"/>
      <c r="QTS2359" s="1279"/>
      <c r="QTT2359" s="1279"/>
      <c r="QTU2359" s="1279"/>
      <c r="QTV2359" s="1279"/>
      <c r="QTW2359" s="1279"/>
      <c r="QTX2359" s="1279"/>
      <c r="QTY2359" s="1279"/>
      <c r="QTZ2359" s="1279"/>
      <c r="QUA2359" s="1279"/>
      <c r="QUB2359" s="1279"/>
      <c r="QUC2359" s="1279"/>
      <c r="QUD2359" s="1279"/>
      <c r="QUE2359" s="1279"/>
      <c r="QUF2359" s="1279"/>
      <c r="QUG2359" s="1279"/>
      <c r="QUH2359" s="1279"/>
      <c r="QUI2359" s="1279"/>
      <c r="QUJ2359" s="1279"/>
      <c r="QUK2359" s="1279"/>
      <c r="QUL2359" s="1279"/>
      <c r="QUM2359" s="1279"/>
      <c r="QUN2359" s="1279"/>
      <c r="QUO2359" s="1279"/>
      <c r="QUP2359" s="1279"/>
      <c r="QUQ2359" s="1279"/>
      <c r="QUR2359" s="1279"/>
      <c r="QUS2359" s="1279"/>
      <c r="QUT2359" s="1279"/>
      <c r="QUU2359" s="1279"/>
      <c r="QUV2359" s="1279"/>
      <c r="QUW2359" s="1279"/>
      <c r="QUX2359" s="1279"/>
      <c r="QUY2359" s="1279"/>
      <c r="QUZ2359" s="1279"/>
      <c r="QVA2359" s="1279"/>
      <c r="QVB2359" s="1279"/>
      <c r="QVC2359" s="1279"/>
      <c r="QVD2359" s="1279"/>
      <c r="QVE2359" s="1279"/>
      <c r="QVF2359" s="1279"/>
      <c r="QVG2359" s="1279"/>
      <c r="QVH2359" s="1279"/>
      <c r="QVI2359" s="1279"/>
      <c r="QVJ2359" s="1279"/>
      <c r="QVK2359" s="1279"/>
      <c r="QVL2359" s="1279"/>
      <c r="QVM2359" s="1279"/>
      <c r="QVN2359" s="1279"/>
      <c r="QVO2359" s="1279"/>
      <c r="QVP2359" s="1279"/>
      <c r="QVQ2359" s="1279"/>
      <c r="QVR2359" s="1279"/>
      <c r="QVS2359" s="1279"/>
      <c r="QVT2359" s="1279"/>
      <c r="QVU2359" s="1279"/>
      <c r="QVV2359" s="1279"/>
      <c r="QVW2359" s="1279"/>
      <c r="QVX2359" s="1279"/>
      <c r="QVY2359" s="1279"/>
      <c r="QVZ2359" s="1279"/>
      <c r="QWA2359" s="1279"/>
      <c r="QWB2359" s="1279"/>
      <c r="QWC2359" s="1279"/>
      <c r="QWD2359" s="1279"/>
      <c r="QWE2359" s="1279"/>
      <c r="QWF2359" s="1279"/>
      <c r="QWG2359" s="1279"/>
      <c r="QWH2359" s="1279"/>
      <c r="QWI2359" s="1279"/>
      <c r="QWJ2359" s="1279"/>
      <c r="QWK2359" s="1279"/>
      <c r="QWL2359" s="1279"/>
      <c r="QWM2359" s="1279"/>
      <c r="QWN2359" s="1279"/>
      <c r="QWO2359" s="1279"/>
      <c r="QWP2359" s="1279"/>
      <c r="QWQ2359" s="1279"/>
      <c r="QWR2359" s="1279"/>
      <c r="QWS2359" s="1279"/>
      <c r="QWT2359" s="1279"/>
      <c r="QWU2359" s="1279"/>
      <c r="QWV2359" s="1279"/>
      <c r="QWW2359" s="1279"/>
      <c r="QWX2359" s="1279"/>
      <c r="QWY2359" s="1279"/>
      <c r="QWZ2359" s="1279"/>
      <c r="QXA2359" s="1279"/>
      <c r="QXB2359" s="1279"/>
      <c r="QXC2359" s="1279"/>
      <c r="QXD2359" s="1279"/>
      <c r="QXE2359" s="1279"/>
      <c r="QXF2359" s="1279"/>
      <c r="QXG2359" s="1279"/>
      <c r="QXH2359" s="1279"/>
      <c r="QXI2359" s="1279"/>
      <c r="QXJ2359" s="1279"/>
      <c r="QXK2359" s="1279"/>
      <c r="QXL2359" s="1279"/>
      <c r="QXM2359" s="1279"/>
      <c r="QXN2359" s="1279"/>
      <c r="QXO2359" s="1279"/>
      <c r="QXP2359" s="1279"/>
      <c r="QXQ2359" s="1279"/>
      <c r="QXR2359" s="1279"/>
      <c r="QXS2359" s="1279"/>
      <c r="QXT2359" s="1279"/>
      <c r="QXU2359" s="1279"/>
      <c r="QXV2359" s="1279"/>
      <c r="QXW2359" s="1279"/>
      <c r="QXX2359" s="1279"/>
      <c r="QXY2359" s="1279"/>
      <c r="QXZ2359" s="1279"/>
      <c r="QYA2359" s="1279"/>
      <c r="QYB2359" s="1279"/>
      <c r="QYC2359" s="1279"/>
      <c r="QYD2359" s="1279"/>
      <c r="QYE2359" s="1279"/>
      <c r="QYF2359" s="1279"/>
      <c r="QYG2359" s="1279"/>
      <c r="QYH2359" s="1279"/>
      <c r="QYI2359" s="1279"/>
      <c r="QYJ2359" s="1279"/>
      <c r="QYK2359" s="1279"/>
      <c r="QYL2359" s="1279"/>
      <c r="QYM2359" s="1279"/>
      <c r="QYN2359" s="1279"/>
      <c r="QYO2359" s="1279"/>
      <c r="QYP2359" s="1279"/>
      <c r="QYQ2359" s="1279"/>
      <c r="QYR2359" s="1279"/>
      <c r="QYS2359" s="1279"/>
      <c r="QYT2359" s="1279"/>
      <c r="QYU2359" s="1279"/>
      <c r="QYV2359" s="1279"/>
      <c r="QYW2359" s="1279"/>
      <c r="QYX2359" s="1279"/>
      <c r="QYY2359" s="1279"/>
      <c r="QYZ2359" s="1279"/>
      <c r="QZA2359" s="1279"/>
      <c r="QZB2359" s="1279"/>
      <c r="QZC2359" s="1279"/>
      <c r="QZD2359" s="1279"/>
      <c r="QZE2359" s="1279"/>
      <c r="QZF2359" s="1279"/>
      <c r="QZG2359" s="1279"/>
      <c r="QZH2359" s="1279"/>
      <c r="QZI2359" s="1279"/>
      <c r="QZJ2359" s="1279"/>
      <c r="QZK2359" s="1279"/>
      <c r="QZL2359" s="1279"/>
      <c r="QZM2359" s="1279"/>
      <c r="QZN2359" s="1279"/>
      <c r="QZO2359" s="1279"/>
      <c r="QZP2359" s="1279"/>
      <c r="QZQ2359" s="1279"/>
      <c r="QZR2359" s="1279"/>
      <c r="QZS2359" s="1279"/>
      <c r="QZT2359" s="1279"/>
      <c r="QZU2359" s="1279"/>
      <c r="QZV2359" s="1279"/>
      <c r="QZW2359" s="1279"/>
      <c r="QZX2359" s="1279"/>
      <c r="QZY2359" s="1279"/>
      <c r="QZZ2359" s="1279"/>
      <c r="RAA2359" s="1279"/>
      <c r="RAB2359" s="1279"/>
      <c r="RAC2359" s="1279"/>
      <c r="RAD2359" s="1279"/>
      <c r="RAE2359" s="1279"/>
      <c r="RAF2359" s="1279"/>
      <c r="RAG2359" s="1279"/>
      <c r="RAH2359" s="1279"/>
      <c r="RAI2359" s="1279"/>
      <c r="RAJ2359" s="1279"/>
      <c r="RAK2359" s="1279"/>
      <c r="RAL2359" s="1279"/>
      <c r="RAM2359" s="1279"/>
      <c r="RAN2359" s="1279"/>
      <c r="RAO2359" s="1279"/>
      <c r="RAP2359" s="1279"/>
      <c r="RAQ2359" s="1279"/>
      <c r="RAR2359" s="1279"/>
      <c r="RAS2359" s="1279"/>
      <c r="RAT2359" s="1279"/>
      <c r="RAU2359" s="1279"/>
      <c r="RAV2359" s="1279"/>
      <c r="RAW2359" s="1279"/>
      <c r="RAX2359" s="1279"/>
      <c r="RAY2359" s="1279"/>
      <c r="RAZ2359" s="1279"/>
      <c r="RBA2359" s="1279"/>
      <c r="RBB2359" s="1279"/>
      <c r="RBC2359" s="1279"/>
      <c r="RBD2359" s="1279"/>
      <c r="RBE2359" s="1279"/>
      <c r="RBF2359" s="1279"/>
      <c r="RBG2359" s="1279"/>
      <c r="RBH2359" s="1279"/>
      <c r="RBI2359" s="1279"/>
      <c r="RBJ2359" s="1279"/>
      <c r="RBK2359" s="1279"/>
      <c r="RBL2359" s="1279"/>
      <c r="RBM2359" s="1279"/>
      <c r="RBN2359" s="1279"/>
      <c r="RBO2359" s="1279"/>
      <c r="RBP2359" s="1279"/>
      <c r="RBQ2359" s="1279"/>
      <c r="RBR2359" s="1279"/>
      <c r="RBS2359" s="1279"/>
      <c r="RBT2359" s="1279"/>
      <c r="RBU2359" s="1279"/>
      <c r="RBV2359" s="1279"/>
      <c r="RBW2359" s="1279"/>
      <c r="RBX2359" s="1279"/>
      <c r="RBY2359" s="1279"/>
      <c r="RBZ2359" s="1279"/>
      <c r="RCA2359" s="1279"/>
      <c r="RCB2359" s="1279"/>
      <c r="RCC2359" s="1279"/>
      <c r="RCD2359" s="1279"/>
      <c r="RCE2359" s="1279"/>
      <c r="RCF2359" s="1279"/>
      <c r="RCG2359" s="1279"/>
      <c r="RCH2359" s="1279"/>
      <c r="RCI2359" s="1279"/>
      <c r="RCJ2359" s="1279"/>
      <c r="RCK2359" s="1279"/>
      <c r="RCL2359" s="1279"/>
      <c r="RCM2359" s="1279"/>
      <c r="RCN2359" s="1279"/>
      <c r="RCO2359" s="1279"/>
      <c r="RCP2359" s="1279"/>
      <c r="RCQ2359" s="1279"/>
      <c r="RCR2359" s="1279"/>
      <c r="RCS2359" s="1279"/>
      <c r="RCT2359" s="1279"/>
      <c r="RCU2359" s="1279"/>
      <c r="RCV2359" s="1279"/>
      <c r="RCW2359" s="1279"/>
      <c r="RCX2359" s="1279"/>
      <c r="RCY2359" s="1279"/>
      <c r="RCZ2359" s="1279"/>
      <c r="RDA2359" s="1279"/>
      <c r="RDB2359" s="1279"/>
      <c r="RDC2359" s="1279"/>
      <c r="RDD2359" s="1279"/>
      <c r="RDE2359" s="1279"/>
      <c r="RDF2359" s="1279"/>
      <c r="RDG2359" s="1279"/>
      <c r="RDH2359" s="1279"/>
      <c r="RDI2359" s="1279"/>
      <c r="RDJ2359" s="1279"/>
      <c r="RDK2359" s="1279"/>
      <c r="RDL2359" s="1279"/>
      <c r="RDM2359" s="1279"/>
      <c r="RDN2359" s="1279"/>
      <c r="RDO2359" s="1279"/>
      <c r="RDP2359" s="1279"/>
      <c r="RDQ2359" s="1279"/>
      <c r="RDR2359" s="1279"/>
      <c r="RDS2359" s="1279"/>
      <c r="RDT2359" s="1279"/>
      <c r="RDU2359" s="1279"/>
      <c r="RDV2359" s="1279"/>
      <c r="RDW2359" s="1279"/>
      <c r="RDX2359" s="1279"/>
      <c r="RDY2359" s="1279"/>
      <c r="RDZ2359" s="1279"/>
      <c r="REA2359" s="1279"/>
      <c r="REB2359" s="1279"/>
      <c r="REC2359" s="1279"/>
      <c r="RED2359" s="1279"/>
      <c r="REE2359" s="1279"/>
      <c r="REF2359" s="1279"/>
      <c r="REG2359" s="1279"/>
      <c r="REH2359" s="1279"/>
      <c r="REI2359" s="1279"/>
      <c r="REJ2359" s="1279"/>
      <c r="REK2359" s="1279"/>
      <c r="REL2359" s="1279"/>
      <c r="REM2359" s="1279"/>
      <c r="REN2359" s="1279"/>
      <c r="REO2359" s="1279"/>
      <c r="REP2359" s="1279"/>
      <c r="REQ2359" s="1279"/>
      <c r="RER2359" s="1279"/>
      <c r="RES2359" s="1279"/>
      <c r="RET2359" s="1279"/>
      <c r="REU2359" s="1279"/>
      <c r="REV2359" s="1279"/>
      <c r="REW2359" s="1279"/>
      <c r="REX2359" s="1279"/>
      <c r="REY2359" s="1279"/>
      <c r="REZ2359" s="1279"/>
      <c r="RFA2359" s="1279"/>
      <c r="RFB2359" s="1279"/>
      <c r="RFC2359" s="1279"/>
      <c r="RFD2359" s="1279"/>
      <c r="RFE2359" s="1279"/>
      <c r="RFF2359" s="1279"/>
      <c r="RFG2359" s="1279"/>
      <c r="RFH2359" s="1279"/>
      <c r="RFI2359" s="1279"/>
      <c r="RFJ2359" s="1279"/>
      <c r="RFK2359" s="1279"/>
      <c r="RFL2359" s="1279"/>
      <c r="RFM2359" s="1279"/>
      <c r="RFN2359" s="1279"/>
      <c r="RFO2359" s="1279"/>
      <c r="RFP2359" s="1279"/>
      <c r="RFQ2359" s="1279"/>
      <c r="RFR2359" s="1279"/>
      <c r="RFS2359" s="1279"/>
      <c r="RFT2359" s="1279"/>
      <c r="RFU2359" s="1279"/>
      <c r="RFV2359" s="1279"/>
      <c r="RFW2359" s="1279"/>
      <c r="RFX2359" s="1279"/>
      <c r="RFY2359" s="1279"/>
      <c r="RFZ2359" s="1279"/>
      <c r="RGA2359" s="1279"/>
      <c r="RGB2359" s="1279"/>
      <c r="RGC2359" s="1279"/>
      <c r="RGD2359" s="1279"/>
      <c r="RGE2359" s="1279"/>
      <c r="RGF2359" s="1279"/>
      <c r="RGG2359" s="1279"/>
      <c r="RGH2359" s="1279"/>
      <c r="RGI2359" s="1279"/>
      <c r="RGJ2359" s="1279"/>
      <c r="RGK2359" s="1279"/>
      <c r="RGL2359" s="1279"/>
      <c r="RGM2359" s="1279"/>
      <c r="RGN2359" s="1279"/>
      <c r="RGO2359" s="1279"/>
      <c r="RGP2359" s="1279"/>
      <c r="RGQ2359" s="1279"/>
      <c r="RGR2359" s="1279"/>
      <c r="RGS2359" s="1279"/>
      <c r="RGT2359" s="1279"/>
      <c r="RGU2359" s="1279"/>
      <c r="RGV2359" s="1279"/>
      <c r="RGW2359" s="1279"/>
      <c r="RGX2359" s="1279"/>
      <c r="RGY2359" s="1279"/>
      <c r="RGZ2359" s="1279"/>
      <c r="RHA2359" s="1279"/>
      <c r="RHB2359" s="1279"/>
      <c r="RHC2359" s="1279"/>
      <c r="RHD2359" s="1279"/>
      <c r="RHE2359" s="1279"/>
      <c r="RHF2359" s="1279"/>
      <c r="RHG2359" s="1279"/>
      <c r="RHH2359" s="1279"/>
      <c r="RHI2359" s="1279"/>
      <c r="RHJ2359" s="1279"/>
      <c r="RHK2359" s="1279"/>
      <c r="RHL2359" s="1279"/>
      <c r="RHM2359" s="1279"/>
      <c r="RHN2359" s="1279"/>
      <c r="RHO2359" s="1279"/>
      <c r="RHP2359" s="1279"/>
      <c r="RHQ2359" s="1279"/>
      <c r="RHR2359" s="1279"/>
      <c r="RHS2359" s="1279"/>
      <c r="RHT2359" s="1279"/>
      <c r="RHU2359" s="1279"/>
      <c r="RHV2359" s="1279"/>
      <c r="RHW2359" s="1279"/>
      <c r="RHX2359" s="1279"/>
      <c r="RHY2359" s="1279"/>
      <c r="RHZ2359" s="1279"/>
      <c r="RIA2359" s="1279"/>
      <c r="RIB2359" s="1279"/>
      <c r="RIC2359" s="1279"/>
      <c r="RID2359" s="1279"/>
      <c r="RIE2359" s="1279"/>
      <c r="RIF2359" s="1279"/>
      <c r="RIG2359" s="1279"/>
      <c r="RIH2359" s="1279"/>
      <c r="RII2359" s="1279"/>
      <c r="RIJ2359" s="1279"/>
      <c r="RIK2359" s="1279"/>
      <c r="RIL2359" s="1279"/>
      <c r="RIM2359" s="1279"/>
      <c r="RIN2359" s="1279"/>
      <c r="RIO2359" s="1279"/>
      <c r="RIP2359" s="1279"/>
      <c r="RIQ2359" s="1279"/>
      <c r="RIR2359" s="1279"/>
      <c r="RIS2359" s="1279"/>
      <c r="RIT2359" s="1279"/>
      <c r="RIU2359" s="1279"/>
      <c r="RIV2359" s="1279"/>
      <c r="RIW2359" s="1279"/>
      <c r="RIX2359" s="1279"/>
      <c r="RIY2359" s="1279"/>
      <c r="RIZ2359" s="1279"/>
      <c r="RJA2359" s="1279"/>
      <c r="RJB2359" s="1279"/>
      <c r="RJC2359" s="1279"/>
      <c r="RJD2359" s="1279"/>
      <c r="RJE2359" s="1279"/>
      <c r="RJF2359" s="1279"/>
      <c r="RJG2359" s="1279"/>
      <c r="RJH2359" s="1279"/>
      <c r="RJI2359" s="1279"/>
      <c r="RJJ2359" s="1279"/>
      <c r="RJK2359" s="1279"/>
      <c r="RJL2359" s="1279"/>
      <c r="RJM2359" s="1279"/>
      <c r="RJN2359" s="1279"/>
      <c r="RJO2359" s="1279"/>
      <c r="RJP2359" s="1279"/>
      <c r="RJQ2359" s="1279"/>
      <c r="RJR2359" s="1279"/>
      <c r="RJS2359" s="1279"/>
      <c r="RJT2359" s="1279"/>
      <c r="RJU2359" s="1279"/>
      <c r="RJV2359" s="1279"/>
      <c r="RJW2359" s="1279"/>
      <c r="RJX2359" s="1279"/>
      <c r="RJY2359" s="1279"/>
      <c r="RJZ2359" s="1279"/>
      <c r="RKA2359" s="1279"/>
      <c r="RKB2359" s="1279"/>
      <c r="RKC2359" s="1279"/>
      <c r="RKD2359" s="1279"/>
      <c r="RKE2359" s="1279"/>
      <c r="RKF2359" s="1279"/>
      <c r="RKG2359" s="1279"/>
      <c r="RKH2359" s="1279"/>
      <c r="RKI2359" s="1279"/>
      <c r="RKJ2359" s="1279"/>
      <c r="RKK2359" s="1279"/>
      <c r="RKL2359" s="1279"/>
      <c r="RKM2359" s="1279"/>
      <c r="RKN2359" s="1279"/>
      <c r="RKO2359" s="1279"/>
      <c r="RKP2359" s="1279"/>
      <c r="RKQ2359" s="1279"/>
      <c r="RKR2359" s="1279"/>
      <c r="RKS2359" s="1279"/>
      <c r="RKT2359" s="1279"/>
      <c r="RKU2359" s="1279"/>
      <c r="RKV2359" s="1279"/>
      <c r="RKW2359" s="1279"/>
      <c r="RKX2359" s="1279"/>
      <c r="RKY2359" s="1279"/>
      <c r="RKZ2359" s="1279"/>
      <c r="RLA2359" s="1279"/>
      <c r="RLB2359" s="1279"/>
      <c r="RLC2359" s="1279"/>
      <c r="RLD2359" s="1279"/>
      <c r="RLE2359" s="1279"/>
      <c r="RLF2359" s="1279"/>
      <c r="RLG2359" s="1279"/>
      <c r="RLH2359" s="1279"/>
      <c r="RLI2359" s="1279"/>
      <c r="RLJ2359" s="1279"/>
      <c r="RLK2359" s="1279"/>
      <c r="RLL2359" s="1279"/>
      <c r="RLM2359" s="1279"/>
      <c r="RLN2359" s="1279"/>
      <c r="RLO2359" s="1279"/>
      <c r="RLP2359" s="1279"/>
      <c r="RLQ2359" s="1279"/>
      <c r="RLR2359" s="1279"/>
      <c r="RLS2359" s="1279"/>
      <c r="RLT2359" s="1279"/>
      <c r="RLU2359" s="1279"/>
      <c r="RLV2359" s="1279"/>
      <c r="RLW2359" s="1279"/>
      <c r="RLX2359" s="1279"/>
      <c r="RLY2359" s="1279"/>
      <c r="RLZ2359" s="1279"/>
      <c r="RMA2359" s="1279"/>
      <c r="RMB2359" s="1279"/>
      <c r="RMC2359" s="1279"/>
      <c r="RMD2359" s="1279"/>
      <c r="RME2359" s="1279"/>
      <c r="RMF2359" s="1279"/>
      <c r="RMG2359" s="1279"/>
      <c r="RMH2359" s="1279"/>
      <c r="RMI2359" s="1279"/>
      <c r="RMJ2359" s="1279"/>
      <c r="RMK2359" s="1279"/>
      <c r="RML2359" s="1279"/>
      <c r="RMM2359" s="1279"/>
      <c r="RMN2359" s="1279"/>
      <c r="RMO2359" s="1279"/>
      <c r="RMP2359" s="1279"/>
      <c r="RMQ2359" s="1279"/>
      <c r="RMR2359" s="1279"/>
      <c r="RMS2359" s="1279"/>
      <c r="RMT2359" s="1279"/>
      <c r="RMU2359" s="1279"/>
      <c r="RMV2359" s="1279"/>
      <c r="RMW2359" s="1279"/>
      <c r="RMX2359" s="1279"/>
      <c r="RMY2359" s="1279"/>
      <c r="RMZ2359" s="1279"/>
      <c r="RNA2359" s="1279"/>
      <c r="RNB2359" s="1279"/>
      <c r="RNC2359" s="1279"/>
      <c r="RND2359" s="1279"/>
      <c r="RNE2359" s="1279"/>
      <c r="RNF2359" s="1279"/>
      <c r="RNG2359" s="1279"/>
      <c r="RNH2359" s="1279"/>
      <c r="RNI2359" s="1279"/>
      <c r="RNJ2359" s="1279"/>
      <c r="RNK2359" s="1279"/>
      <c r="RNL2359" s="1279"/>
      <c r="RNM2359" s="1279"/>
      <c r="RNN2359" s="1279"/>
      <c r="RNO2359" s="1279"/>
      <c r="RNP2359" s="1279"/>
      <c r="RNQ2359" s="1279"/>
      <c r="RNR2359" s="1279"/>
      <c r="RNS2359" s="1279"/>
      <c r="RNT2359" s="1279"/>
      <c r="RNU2359" s="1279"/>
      <c r="RNV2359" s="1279"/>
      <c r="RNW2359" s="1279"/>
      <c r="RNX2359" s="1279"/>
      <c r="RNY2359" s="1279"/>
      <c r="RNZ2359" s="1279"/>
      <c r="ROA2359" s="1279"/>
      <c r="ROB2359" s="1279"/>
      <c r="ROC2359" s="1279"/>
      <c r="ROD2359" s="1279"/>
      <c r="ROE2359" s="1279"/>
      <c r="ROF2359" s="1279"/>
      <c r="ROG2359" s="1279"/>
      <c r="ROH2359" s="1279"/>
      <c r="ROI2359" s="1279"/>
      <c r="ROJ2359" s="1279"/>
      <c r="ROK2359" s="1279"/>
      <c r="ROL2359" s="1279"/>
      <c r="ROM2359" s="1279"/>
      <c r="RON2359" s="1279"/>
      <c r="ROO2359" s="1279"/>
      <c r="ROP2359" s="1279"/>
      <c r="ROQ2359" s="1279"/>
      <c r="ROR2359" s="1279"/>
      <c r="ROS2359" s="1279"/>
      <c r="ROT2359" s="1279"/>
      <c r="ROU2359" s="1279"/>
      <c r="ROV2359" s="1279"/>
      <c r="ROW2359" s="1279"/>
      <c r="ROX2359" s="1279"/>
      <c r="ROY2359" s="1279"/>
      <c r="ROZ2359" s="1279"/>
      <c r="RPA2359" s="1279"/>
      <c r="RPB2359" s="1279"/>
      <c r="RPC2359" s="1279"/>
      <c r="RPD2359" s="1279"/>
      <c r="RPE2359" s="1279"/>
      <c r="RPF2359" s="1279"/>
      <c r="RPG2359" s="1279"/>
      <c r="RPH2359" s="1279"/>
      <c r="RPI2359" s="1279"/>
      <c r="RPJ2359" s="1279"/>
      <c r="RPK2359" s="1279"/>
      <c r="RPL2359" s="1279"/>
      <c r="RPM2359" s="1279"/>
      <c r="RPN2359" s="1279"/>
      <c r="RPO2359" s="1279"/>
      <c r="RPP2359" s="1279"/>
      <c r="RPQ2359" s="1279"/>
      <c r="RPR2359" s="1279"/>
      <c r="RPS2359" s="1279"/>
      <c r="RPT2359" s="1279"/>
      <c r="RPU2359" s="1279"/>
      <c r="RPV2359" s="1279"/>
      <c r="RPW2359" s="1279"/>
      <c r="RPX2359" s="1279"/>
      <c r="RPY2359" s="1279"/>
      <c r="RPZ2359" s="1279"/>
      <c r="RQA2359" s="1279"/>
      <c r="RQB2359" s="1279"/>
      <c r="RQC2359" s="1279"/>
      <c r="RQD2359" s="1279"/>
      <c r="RQE2359" s="1279"/>
      <c r="RQF2359" s="1279"/>
      <c r="RQG2359" s="1279"/>
      <c r="RQH2359" s="1279"/>
      <c r="RQI2359" s="1279"/>
      <c r="RQJ2359" s="1279"/>
      <c r="RQK2359" s="1279"/>
      <c r="RQL2359" s="1279"/>
      <c r="RQM2359" s="1279"/>
      <c r="RQN2359" s="1279"/>
      <c r="RQO2359" s="1279"/>
      <c r="RQP2359" s="1279"/>
      <c r="RQQ2359" s="1279"/>
      <c r="RQR2359" s="1279"/>
      <c r="RQS2359" s="1279"/>
      <c r="RQT2359" s="1279"/>
      <c r="RQU2359" s="1279"/>
      <c r="RQV2359" s="1279"/>
      <c r="RQW2359" s="1279"/>
      <c r="RQX2359" s="1279"/>
      <c r="RQY2359" s="1279"/>
      <c r="RQZ2359" s="1279"/>
      <c r="RRA2359" s="1279"/>
      <c r="RRB2359" s="1279"/>
      <c r="RRC2359" s="1279"/>
      <c r="RRD2359" s="1279"/>
      <c r="RRE2359" s="1279"/>
      <c r="RRF2359" s="1279"/>
      <c r="RRG2359" s="1279"/>
      <c r="RRH2359" s="1279"/>
      <c r="RRI2359" s="1279"/>
      <c r="RRJ2359" s="1279"/>
      <c r="RRK2359" s="1279"/>
      <c r="RRL2359" s="1279"/>
      <c r="RRM2359" s="1279"/>
      <c r="RRN2359" s="1279"/>
      <c r="RRO2359" s="1279"/>
      <c r="RRP2359" s="1279"/>
      <c r="RRQ2359" s="1279"/>
      <c r="RRR2359" s="1279"/>
      <c r="RRS2359" s="1279"/>
      <c r="RRT2359" s="1279"/>
      <c r="RRU2359" s="1279"/>
      <c r="RRV2359" s="1279"/>
      <c r="RRW2359" s="1279"/>
      <c r="RRX2359" s="1279"/>
      <c r="RRY2359" s="1279"/>
      <c r="RRZ2359" s="1279"/>
      <c r="RSA2359" s="1279"/>
      <c r="RSB2359" s="1279"/>
      <c r="RSC2359" s="1279"/>
      <c r="RSD2359" s="1279"/>
      <c r="RSE2359" s="1279"/>
      <c r="RSF2359" s="1279"/>
      <c r="RSG2359" s="1279"/>
      <c r="RSH2359" s="1279"/>
      <c r="RSI2359" s="1279"/>
      <c r="RSJ2359" s="1279"/>
      <c r="RSK2359" s="1279"/>
      <c r="RSL2359" s="1279"/>
      <c r="RSM2359" s="1279"/>
      <c r="RSN2359" s="1279"/>
      <c r="RSO2359" s="1279"/>
      <c r="RSP2359" s="1279"/>
      <c r="RSQ2359" s="1279"/>
      <c r="RSR2359" s="1279"/>
      <c r="RSS2359" s="1279"/>
      <c r="RST2359" s="1279"/>
      <c r="RSU2359" s="1279"/>
      <c r="RSV2359" s="1279"/>
      <c r="RSW2359" s="1279"/>
      <c r="RSX2359" s="1279"/>
      <c r="RSY2359" s="1279"/>
      <c r="RSZ2359" s="1279"/>
      <c r="RTA2359" s="1279"/>
      <c r="RTB2359" s="1279"/>
      <c r="RTC2359" s="1279"/>
      <c r="RTD2359" s="1279"/>
      <c r="RTE2359" s="1279"/>
      <c r="RTF2359" s="1279"/>
      <c r="RTG2359" s="1279"/>
      <c r="RTH2359" s="1279"/>
      <c r="RTI2359" s="1279"/>
      <c r="RTJ2359" s="1279"/>
      <c r="RTK2359" s="1279"/>
      <c r="RTL2359" s="1279"/>
      <c r="RTM2359" s="1279"/>
      <c r="RTN2359" s="1279"/>
      <c r="RTO2359" s="1279"/>
      <c r="RTP2359" s="1279"/>
      <c r="RTQ2359" s="1279"/>
      <c r="RTR2359" s="1279"/>
      <c r="RTS2359" s="1279"/>
      <c r="RTT2359" s="1279"/>
      <c r="RTU2359" s="1279"/>
      <c r="RTV2359" s="1279"/>
      <c r="RTW2359" s="1279"/>
      <c r="RTX2359" s="1279"/>
      <c r="RTY2359" s="1279"/>
      <c r="RTZ2359" s="1279"/>
      <c r="RUA2359" s="1279"/>
      <c r="RUB2359" s="1279"/>
      <c r="RUC2359" s="1279"/>
      <c r="RUD2359" s="1279"/>
      <c r="RUE2359" s="1279"/>
      <c r="RUF2359" s="1279"/>
      <c r="RUG2359" s="1279"/>
      <c r="RUH2359" s="1279"/>
      <c r="RUI2359" s="1279"/>
      <c r="RUJ2359" s="1279"/>
      <c r="RUK2359" s="1279"/>
      <c r="RUL2359" s="1279"/>
      <c r="RUM2359" s="1279"/>
      <c r="RUN2359" s="1279"/>
      <c r="RUO2359" s="1279"/>
      <c r="RUP2359" s="1279"/>
      <c r="RUQ2359" s="1279"/>
      <c r="RUR2359" s="1279"/>
      <c r="RUS2359" s="1279"/>
      <c r="RUT2359" s="1279"/>
      <c r="RUU2359" s="1279"/>
      <c r="RUV2359" s="1279"/>
      <c r="RUW2359" s="1279"/>
      <c r="RUX2359" s="1279"/>
      <c r="RUY2359" s="1279"/>
      <c r="RUZ2359" s="1279"/>
      <c r="RVA2359" s="1279"/>
      <c r="RVB2359" s="1279"/>
      <c r="RVC2359" s="1279"/>
      <c r="RVD2359" s="1279"/>
      <c r="RVE2359" s="1279"/>
      <c r="RVF2359" s="1279"/>
      <c r="RVG2359" s="1279"/>
      <c r="RVH2359" s="1279"/>
      <c r="RVI2359" s="1279"/>
      <c r="RVJ2359" s="1279"/>
      <c r="RVK2359" s="1279"/>
      <c r="RVL2359" s="1279"/>
      <c r="RVM2359" s="1279"/>
      <c r="RVN2359" s="1279"/>
      <c r="RVO2359" s="1279"/>
      <c r="RVP2359" s="1279"/>
      <c r="RVQ2359" s="1279"/>
      <c r="RVR2359" s="1279"/>
      <c r="RVS2359" s="1279"/>
      <c r="RVT2359" s="1279"/>
      <c r="RVU2359" s="1279"/>
      <c r="RVV2359" s="1279"/>
      <c r="RVW2359" s="1279"/>
      <c r="RVX2359" s="1279"/>
      <c r="RVY2359" s="1279"/>
      <c r="RVZ2359" s="1279"/>
      <c r="RWA2359" s="1279"/>
      <c r="RWB2359" s="1279"/>
      <c r="RWC2359" s="1279"/>
      <c r="RWD2359" s="1279"/>
      <c r="RWE2359" s="1279"/>
      <c r="RWF2359" s="1279"/>
      <c r="RWG2359" s="1279"/>
      <c r="RWH2359" s="1279"/>
      <c r="RWI2359" s="1279"/>
      <c r="RWJ2359" s="1279"/>
      <c r="RWK2359" s="1279"/>
      <c r="RWL2359" s="1279"/>
      <c r="RWM2359" s="1279"/>
      <c r="RWN2359" s="1279"/>
      <c r="RWO2359" s="1279"/>
      <c r="RWP2359" s="1279"/>
      <c r="RWQ2359" s="1279"/>
      <c r="RWR2359" s="1279"/>
      <c r="RWS2359" s="1279"/>
      <c r="RWT2359" s="1279"/>
      <c r="RWU2359" s="1279"/>
      <c r="RWV2359" s="1279"/>
      <c r="RWW2359" s="1279"/>
      <c r="RWX2359" s="1279"/>
      <c r="RWY2359" s="1279"/>
      <c r="RWZ2359" s="1279"/>
      <c r="RXA2359" s="1279"/>
      <c r="RXB2359" s="1279"/>
      <c r="RXC2359" s="1279"/>
      <c r="RXD2359" s="1279"/>
      <c r="RXE2359" s="1279"/>
      <c r="RXF2359" s="1279"/>
      <c r="RXG2359" s="1279"/>
      <c r="RXH2359" s="1279"/>
      <c r="RXI2359" s="1279"/>
      <c r="RXJ2359" s="1279"/>
      <c r="RXK2359" s="1279"/>
      <c r="RXL2359" s="1279"/>
      <c r="RXM2359" s="1279"/>
      <c r="RXN2359" s="1279"/>
      <c r="RXO2359" s="1279"/>
      <c r="RXP2359" s="1279"/>
      <c r="RXQ2359" s="1279"/>
      <c r="RXR2359" s="1279"/>
      <c r="RXS2359" s="1279"/>
      <c r="RXT2359" s="1279"/>
      <c r="RXU2359" s="1279"/>
      <c r="RXV2359" s="1279"/>
      <c r="RXW2359" s="1279"/>
      <c r="RXX2359" s="1279"/>
      <c r="RXY2359" s="1279"/>
      <c r="RXZ2359" s="1279"/>
      <c r="RYA2359" s="1279"/>
      <c r="RYB2359" s="1279"/>
      <c r="RYC2359" s="1279"/>
      <c r="RYD2359" s="1279"/>
      <c r="RYE2359" s="1279"/>
      <c r="RYF2359" s="1279"/>
      <c r="RYG2359" s="1279"/>
      <c r="RYH2359" s="1279"/>
      <c r="RYI2359" s="1279"/>
      <c r="RYJ2359" s="1279"/>
      <c r="RYK2359" s="1279"/>
      <c r="RYL2359" s="1279"/>
      <c r="RYM2359" s="1279"/>
      <c r="RYN2359" s="1279"/>
      <c r="RYO2359" s="1279"/>
      <c r="RYP2359" s="1279"/>
      <c r="RYQ2359" s="1279"/>
      <c r="RYR2359" s="1279"/>
      <c r="RYS2359" s="1279"/>
      <c r="RYT2359" s="1279"/>
      <c r="RYU2359" s="1279"/>
      <c r="RYV2359" s="1279"/>
      <c r="RYW2359" s="1279"/>
      <c r="RYX2359" s="1279"/>
      <c r="RYY2359" s="1279"/>
      <c r="RYZ2359" s="1279"/>
      <c r="RZA2359" s="1279"/>
      <c r="RZB2359" s="1279"/>
      <c r="RZC2359" s="1279"/>
      <c r="RZD2359" s="1279"/>
      <c r="RZE2359" s="1279"/>
      <c r="RZF2359" s="1279"/>
      <c r="RZG2359" s="1279"/>
      <c r="RZH2359" s="1279"/>
      <c r="RZI2359" s="1279"/>
      <c r="RZJ2359" s="1279"/>
      <c r="RZK2359" s="1279"/>
      <c r="RZL2359" s="1279"/>
      <c r="RZM2359" s="1279"/>
      <c r="RZN2359" s="1279"/>
      <c r="RZO2359" s="1279"/>
      <c r="RZP2359" s="1279"/>
      <c r="RZQ2359" s="1279"/>
      <c r="RZR2359" s="1279"/>
      <c r="RZS2359" s="1279"/>
      <c r="RZT2359" s="1279"/>
      <c r="RZU2359" s="1279"/>
      <c r="RZV2359" s="1279"/>
      <c r="RZW2359" s="1279"/>
      <c r="RZX2359" s="1279"/>
      <c r="RZY2359" s="1279"/>
      <c r="RZZ2359" s="1279"/>
      <c r="SAA2359" s="1279"/>
      <c r="SAB2359" s="1279"/>
      <c r="SAC2359" s="1279"/>
      <c r="SAD2359" s="1279"/>
      <c r="SAE2359" s="1279"/>
      <c r="SAF2359" s="1279"/>
      <c r="SAG2359" s="1279"/>
      <c r="SAH2359" s="1279"/>
      <c r="SAI2359" s="1279"/>
      <c r="SAJ2359" s="1279"/>
      <c r="SAK2359" s="1279"/>
      <c r="SAL2359" s="1279"/>
      <c r="SAM2359" s="1279"/>
      <c r="SAN2359" s="1279"/>
      <c r="SAO2359" s="1279"/>
      <c r="SAP2359" s="1279"/>
      <c r="SAQ2359" s="1279"/>
      <c r="SAR2359" s="1279"/>
      <c r="SAS2359" s="1279"/>
      <c r="SAT2359" s="1279"/>
      <c r="SAU2359" s="1279"/>
      <c r="SAV2359" s="1279"/>
      <c r="SAW2359" s="1279"/>
      <c r="SAX2359" s="1279"/>
      <c r="SAY2359" s="1279"/>
      <c r="SAZ2359" s="1279"/>
      <c r="SBA2359" s="1279"/>
      <c r="SBB2359" s="1279"/>
      <c r="SBC2359" s="1279"/>
      <c r="SBD2359" s="1279"/>
      <c r="SBE2359" s="1279"/>
      <c r="SBF2359" s="1279"/>
      <c r="SBG2359" s="1279"/>
      <c r="SBH2359" s="1279"/>
      <c r="SBI2359" s="1279"/>
      <c r="SBJ2359" s="1279"/>
      <c r="SBK2359" s="1279"/>
      <c r="SBL2359" s="1279"/>
      <c r="SBM2359" s="1279"/>
      <c r="SBN2359" s="1279"/>
      <c r="SBO2359" s="1279"/>
      <c r="SBP2359" s="1279"/>
      <c r="SBQ2359" s="1279"/>
      <c r="SBR2359" s="1279"/>
      <c r="SBS2359" s="1279"/>
      <c r="SBT2359" s="1279"/>
      <c r="SBU2359" s="1279"/>
      <c r="SBV2359" s="1279"/>
      <c r="SBW2359" s="1279"/>
      <c r="SBX2359" s="1279"/>
      <c r="SBY2359" s="1279"/>
      <c r="SBZ2359" s="1279"/>
      <c r="SCA2359" s="1279"/>
      <c r="SCB2359" s="1279"/>
      <c r="SCC2359" s="1279"/>
      <c r="SCD2359" s="1279"/>
      <c r="SCE2359" s="1279"/>
      <c r="SCF2359" s="1279"/>
      <c r="SCG2359" s="1279"/>
      <c r="SCH2359" s="1279"/>
      <c r="SCI2359" s="1279"/>
      <c r="SCJ2359" s="1279"/>
      <c r="SCK2359" s="1279"/>
      <c r="SCL2359" s="1279"/>
      <c r="SCM2359" s="1279"/>
      <c r="SCN2359" s="1279"/>
      <c r="SCO2359" s="1279"/>
      <c r="SCP2359" s="1279"/>
      <c r="SCQ2359" s="1279"/>
      <c r="SCR2359" s="1279"/>
      <c r="SCS2359" s="1279"/>
      <c r="SCT2359" s="1279"/>
      <c r="SCU2359" s="1279"/>
      <c r="SCV2359" s="1279"/>
      <c r="SCW2359" s="1279"/>
      <c r="SCX2359" s="1279"/>
      <c r="SCY2359" s="1279"/>
      <c r="SCZ2359" s="1279"/>
      <c r="SDA2359" s="1279"/>
      <c r="SDB2359" s="1279"/>
      <c r="SDC2359" s="1279"/>
      <c r="SDD2359" s="1279"/>
      <c r="SDE2359" s="1279"/>
      <c r="SDF2359" s="1279"/>
      <c r="SDG2359" s="1279"/>
      <c r="SDH2359" s="1279"/>
      <c r="SDI2359" s="1279"/>
      <c r="SDJ2359" s="1279"/>
      <c r="SDK2359" s="1279"/>
      <c r="SDL2359" s="1279"/>
      <c r="SDM2359" s="1279"/>
      <c r="SDN2359" s="1279"/>
      <c r="SDO2359" s="1279"/>
      <c r="SDP2359" s="1279"/>
      <c r="SDQ2359" s="1279"/>
      <c r="SDR2359" s="1279"/>
      <c r="SDS2359" s="1279"/>
      <c r="SDT2359" s="1279"/>
      <c r="SDU2359" s="1279"/>
      <c r="SDV2359" s="1279"/>
      <c r="SDW2359" s="1279"/>
      <c r="SDX2359" s="1279"/>
      <c r="SDY2359" s="1279"/>
      <c r="SDZ2359" s="1279"/>
      <c r="SEA2359" s="1279"/>
      <c r="SEB2359" s="1279"/>
      <c r="SEC2359" s="1279"/>
      <c r="SED2359" s="1279"/>
      <c r="SEE2359" s="1279"/>
      <c r="SEF2359" s="1279"/>
      <c r="SEG2359" s="1279"/>
      <c r="SEH2359" s="1279"/>
      <c r="SEI2359" s="1279"/>
      <c r="SEJ2359" s="1279"/>
      <c r="SEK2359" s="1279"/>
      <c r="SEL2359" s="1279"/>
      <c r="SEM2359" s="1279"/>
      <c r="SEN2359" s="1279"/>
      <c r="SEO2359" s="1279"/>
      <c r="SEP2359" s="1279"/>
      <c r="SEQ2359" s="1279"/>
      <c r="SER2359" s="1279"/>
      <c r="SES2359" s="1279"/>
      <c r="SET2359" s="1279"/>
      <c r="SEU2359" s="1279"/>
      <c r="SEV2359" s="1279"/>
      <c r="SEW2359" s="1279"/>
      <c r="SEX2359" s="1279"/>
      <c r="SEY2359" s="1279"/>
      <c r="SEZ2359" s="1279"/>
      <c r="SFA2359" s="1279"/>
      <c r="SFB2359" s="1279"/>
      <c r="SFC2359" s="1279"/>
      <c r="SFD2359" s="1279"/>
      <c r="SFE2359" s="1279"/>
      <c r="SFF2359" s="1279"/>
      <c r="SFG2359" s="1279"/>
      <c r="SFH2359" s="1279"/>
      <c r="SFI2359" s="1279"/>
      <c r="SFJ2359" s="1279"/>
      <c r="SFK2359" s="1279"/>
      <c r="SFL2359" s="1279"/>
      <c r="SFM2359" s="1279"/>
      <c r="SFN2359" s="1279"/>
      <c r="SFO2359" s="1279"/>
      <c r="SFP2359" s="1279"/>
      <c r="SFQ2359" s="1279"/>
      <c r="SFR2359" s="1279"/>
      <c r="SFS2359" s="1279"/>
      <c r="SFT2359" s="1279"/>
      <c r="SFU2359" s="1279"/>
      <c r="SFV2359" s="1279"/>
      <c r="SFW2359" s="1279"/>
      <c r="SFX2359" s="1279"/>
      <c r="SFY2359" s="1279"/>
      <c r="SFZ2359" s="1279"/>
      <c r="SGA2359" s="1279"/>
      <c r="SGB2359" s="1279"/>
      <c r="SGC2359" s="1279"/>
      <c r="SGD2359" s="1279"/>
      <c r="SGE2359" s="1279"/>
      <c r="SGF2359" s="1279"/>
      <c r="SGG2359" s="1279"/>
      <c r="SGH2359" s="1279"/>
      <c r="SGI2359" s="1279"/>
      <c r="SGJ2359" s="1279"/>
      <c r="SGK2359" s="1279"/>
      <c r="SGL2359" s="1279"/>
      <c r="SGM2359" s="1279"/>
      <c r="SGN2359" s="1279"/>
      <c r="SGO2359" s="1279"/>
      <c r="SGP2359" s="1279"/>
      <c r="SGQ2359" s="1279"/>
      <c r="SGR2359" s="1279"/>
      <c r="SGS2359" s="1279"/>
      <c r="SGT2359" s="1279"/>
      <c r="SGU2359" s="1279"/>
      <c r="SGV2359" s="1279"/>
      <c r="SGW2359" s="1279"/>
      <c r="SGX2359" s="1279"/>
      <c r="SGY2359" s="1279"/>
      <c r="SGZ2359" s="1279"/>
      <c r="SHA2359" s="1279"/>
      <c r="SHB2359" s="1279"/>
      <c r="SHC2359" s="1279"/>
      <c r="SHD2359" s="1279"/>
      <c r="SHE2359" s="1279"/>
      <c r="SHF2359" s="1279"/>
      <c r="SHG2359" s="1279"/>
      <c r="SHH2359" s="1279"/>
      <c r="SHI2359" s="1279"/>
      <c r="SHJ2359" s="1279"/>
      <c r="SHK2359" s="1279"/>
      <c r="SHL2359" s="1279"/>
      <c r="SHM2359" s="1279"/>
      <c r="SHN2359" s="1279"/>
      <c r="SHO2359" s="1279"/>
      <c r="SHP2359" s="1279"/>
      <c r="SHQ2359" s="1279"/>
      <c r="SHR2359" s="1279"/>
      <c r="SHS2359" s="1279"/>
      <c r="SHT2359" s="1279"/>
      <c r="SHU2359" s="1279"/>
      <c r="SHV2359" s="1279"/>
      <c r="SHW2359" s="1279"/>
      <c r="SHX2359" s="1279"/>
      <c r="SHY2359" s="1279"/>
      <c r="SHZ2359" s="1279"/>
      <c r="SIA2359" s="1279"/>
      <c r="SIB2359" s="1279"/>
      <c r="SIC2359" s="1279"/>
      <c r="SID2359" s="1279"/>
      <c r="SIE2359" s="1279"/>
      <c r="SIF2359" s="1279"/>
      <c r="SIG2359" s="1279"/>
      <c r="SIH2359" s="1279"/>
      <c r="SII2359" s="1279"/>
      <c r="SIJ2359" s="1279"/>
      <c r="SIK2359" s="1279"/>
      <c r="SIL2359" s="1279"/>
      <c r="SIM2359" s="1279"/>
      <c r="SIN2359" s="1279"/>
      <c r="SIO2359" s="1279"/>
      <c r="SIP2359" s="1279"/>
      <c r="SIQ2359" s="1279"/>
      <c r="SIR2359" s="1279"/>
      <c r="SIS2359" s="1279"/>
      <c r="SIT2359" s="1279"/>
      <c r="SIU2359" s="1279"/>
      <c r="SIV2359" s="1279"/>
      <c r="SIW2359" s="1279"/>
      <c r="SIX2359" s="1279"/>
      <c r="SIY2359" s="1279"/>
      <c r="SIZ2359" s="1279"/>
      <c r="SJA2359" s="1279"/>
      <c r="SJB2359" s="1279"/>
      <c r="SJC2359" s="1279"/>
      <c r="SJD2359" s="1279"/>
      <c r="SJE2359" s="1279"/>
      <c r="SJF2359" s="1279"/>
      <c r="SJG2359" s="1279"/>
      <c r="SJH2359" s="1279"/>
      <c r="SJI2359" s="1279"/>
      <c r="SJJ2359" s="1279"/>
      <c r="SJK2359" s="1279"/>
      <c r="SJL2359" s="1279"/>
      <c r="SJM2359" s="1279"/>
      <c r="SJN2359" s="1279"/>
      <c r="SJO2359" s="1279"/>
      <c r="SJP2359" s="1279"/>
      <c r="SJQ2359" s="1279"/>
      <c r="SJR2359" s="1279"/>
      <c r="SJS2359" s="1279"/>
      <c r="SJT2359" s="1279"/>
      <c r="SJU2359" s="1279"/>
      <c r="SJV2359" s="1279"/>
      <c r="SJW2359" s="1279"/>
      <c r="SJX2359" s="1279"/>
      <c r="SJY2359" s="1279"/>
      <c r="SJZ2359" s="1279"/>
      <c r="SKA2359" s="1279"/>
      <c r="SKB2359" s="1279"/>
      <c r="SKC2359" s="1279"/>
      <c r="SKD2359" s="1279"/>
      <c r="SKE2359" s="1279"/>
      <c r="SKF2359" s="1279"/>
      <c r="SKG2359" s="1279"/>
      <c r="SKH2359" s="1279"/>
      <c r="SKI2359" s="1279"/>
      <c r="SKJ2359" s="1279"/>
      <c r="SKK2359" s="1279"/>
      <c r="SKL2359" s="1279"/>
      <c r="SKM2359" s="1279"/>
      <c r="SKN2359" s="1279"/>
      <c r="SKO2359" s="1279"/>
      <c r="SKP2359" s="1279"/>
      <c r="SKQ2359" s="1279"/>
      <c r="SKR2359" s="1279"/>
      <c r="SKS2359" s="1279"/>
      <c r="SKT2359" s="1279"/>
      <c r="SKU2359" s="1279"/>
      <c r="SKV2359" s="1279"/>
      <c r="SKW2359" s="1279"/>
      <c r="SKX2359" s="1279"/>
      <c r="SKY2359" s="1279"/>
      <c r="SKZ2359" s="1279"/>
      <c r="SLA2359" s="1279"/>
      <c r="SLB2359" s="1279"/>
      <c r="SLC2359" s="1279"/>
      <c r="SLD2359" s="1279"/>
      <c r="SLE2359" s="1279"/>
      <c r="SLF2359" s="1279"/>
      <c r="SLG2359" s="1279"/>
      <c r="SLH2359" s="1279"/>
      <c r="SLI2359" s="1279"/>
      <c r="SLJ2359" s="1279"/>
      <c r="SLK2359" s="1279"/>
      <c r="SLL2359" s="1279"/>
      <c r="SLM2359" s="1279"/>
      <c r="SLN2359" s="1279"/>
      <c r="SLO2359" s="1279"/>
      <c r="SLP2359" s="1279"/>
      <c r="SLQ2359" s="1279"/>
      <c r="SLR2359" s="1279"/>
      <c r="SLS2359" s="1279"/>
      <c r="SLT2359" s="1279"/>
      <c r="SLU2359" s="1279"/>
      <c r="SLV2359" s="1279"/>
      <c r="SLW2359" s="1279"/>
      <c r="SLX2359" s="1279"/>
      <c r="SLY2359" s="1279"/>
      <c r="SLZ2359" s="1279"/>
      <c r="SMA2359" s="1279"/>
      <c r="SMB2359" s="1279"/>
      <c r="SMC2359" s="1279"/>
      <c r="SMD2359" s="1279"/>
      <c r="SME2359" s="1279"/>
      <c r="SMF2359" s="1279"/>
      <c r="SMG2359" s="1279"/>
      <c r="SMH2359" s="1279"/>
      <c r="SMI2359" s="1279"/>
      <c r="SMJ2359" s="1279"/>
      <c r="SMK2359" s="1279"/>
      <c r="SML2359" s="1279"/>
      <c r="SMM2359" s="1279"/>
      <c r="SMN2359" s="1279"/>
      <c r="SMO2359" s="1279"/>
      <c r="SMP2359" s="1279"/>
      <c r="SMQ2359" s="1279"/>
      <c r="SMR2359" s="1279"/>
      <c r="SMS2359" s="1279"/>
      <c r="SMT2359" s="1279"/>
      <c r="SMU2359" s="1279"/>
      <c r="SMV2359" s="1279"/>
      <c r="SMW2359" s="1279"/>
      <c r="SMX2359" s="1279"/>
      <c r="SMY2359" s="1279"/>
      <c r="SMZ2359" s="1279"/>
      <c r="SNA2359" s="1279"/>
      <c r="SNB2359" s="1279"/>
      <c r="SNC2359" s="1279"/>
      <c r="SND2359" s="1279"/>
      <c r="SNE2359" s="1279"/>
      <c r="SNF2359" s="1279"/>
      <c r="SNG2359" s="1279"/>
      <c r="SNH2359" s="1279"/>
      <c r="SNI2359" s="1279"/>
      <c r="SNJ2359" s="1279"/>
      <c r="SNK2359" s="1279"/>
      <c r="SNL2359" s="1279"/>
      <c r="SNM2359" s="1279"/>
      <c r="SNN2359" s="1279"/>
      <c r="SNO2359" s="1279"/>
      <c r="SNP2359" s="1279"/>
      <c r="SNQ2359" s="1279"/>
      <c r="SNR2359" s="1279"/>
      <c r="SNS2359" s="1279"/>
      <c r="SNT2359" s="1279"/>
      <c r="SNU2359" s="1279"/>
      <c r="SNV2359" s="1279"/>
      <c r="SNW2359" s="1279"/>
      <c r="SNX2359" s="1279"/>
      <c r="SNY2359" s="1279"/>
      <c r="SNZ2359" s="1279"/>
      <c r="SOA2359" s="1279"/>
      <c r="SOB2359" s="1279"/>
      <c r="SOC2359" s="1279"/>
      <c r="SOD2359" s="1279"/>
      <c r="SOE2359" s="1279"/>
      <c r="SOF2359" s="1279"/>
      <c r="SOG2359" s="1279"/>
      <c r="SOH2359" s="1279"/>
      <c r="SOI2359" s="1279"/>
      <c r="SOJ2359" s="1279"/>
      <c r="SOK2359" s="1279"/>
      <c r="SOL2359" s="1279"/>
      <c r="SOM2359" s="1279"/>
      <c r="SON2359" s="1279"/>
      <c r="SOO2359" s="1279"/>
      <c r="SOP2359" s="1279"/>
      <c r="SOQ2359" s="1279"/>
      <c r="SOR2359" s="1279"/>
      <c r="SOS2359" s="1279"/>
      <c r="SOT2359" s="1279"/>
      <c r="SOU2359" s="1279"/>
      <c r="SOV2359" s="1279"/>
      <c r="SOW2359" s="1279"/>
      <c r="SOX2359" s="1279"/>
      <c r="SOY2359" s="1279"/>
      <c r="SOZ2359" s="1279"/>
      <c r="SPA2359" s="1279"/>
      <c r="SPB2359" s="1279"/>
      <c r="SPC2359" s="1279"/>
      <c r="SPD2359" s="1279"/>
      <c r="SPE2359" s="1279"/>
      <c r="SPF2359" s="1279"/>
      <c r="SPG2359" s="1279"/>
      <c r="SPH2359" s="1279"/>
      <c r="SPI2359" s="1279"/>
      <c r="SPJ2359" s="1279"/>
      <c r="SPK2359" s="1279"/>
      <c r="SPL2359" s="1279"/>
      <c r="SPM2359" s="1279"/>
      <c r="SPN2359" s="1279"/>
      <c r="SPO2359" s="1279"/>
      <c r="SPP2359" s="1279"/>
      <c r="SPQ2359" s="1279"/>
      <c r="SPR2359" s="1279"/>
      <c r="SPS2359" s="1279"/>
      <c r="SPT2359" s="1279"/>
      <c r="SPU2359" s="1279"/>
      <c r="SPV2359" s="1279"/>
      <c r="SPW2359" s="1279"/>
      <c r="SPX2359" s="1279"/>
      <c r="SPY2359" s="1279"/>
      <c r="SPZ2359" s="1279"/>
      <c r="SQA2359" s="1279"/>
      <c r="SQB2359" s="1279"/>
      <c r="SQC2359" s="1279"/>
      <c r="SQD2359" s="1279"/>
      <c r="SQE2359" s="1279"/>
      <c r="SQF2359" s="1279"/>
      <c r="SQG2359" s="1279"/>
      <c r="SQH2359" s="1279"/>
      <c r="SQI2359" s="1279"/>
      <c r="SQJ2359" s="1279"/>
      <c r="SQK2359" s="1279"/>
      <c r="SQL2359" s="1279"/>
      <c r="SQM2359" s="1279"/>
      <c r="SQN2359" s="1279"/>
      <c r="SQO2359" s="1279"/>
      <c r="SQP2359" s="1279"/>
      <c r="SQQ2359" s="1279"/>
      <c r="SQR2359" s="1279"/>
      <c r="SQS2359" s="1279"/>
      <c r="SQT2359" s="1279"/>
      <c r="SQU2359" s="1279"/>
      <c r="SQV2359" s="1279"/>
      <c r="SQW2359" s="1279"/>
      <c r="SQX2359" s="1279"/>
      <c r="SQY2359" s="1279"/>
      <c r="SQZ2359" s="1279"/>
      <c r="SRA2359" s="1279"/>
      <c r="SRB2359" s="1279"/>
      <c r="SRC2359" s="1279"/>
      <c r="SRD2359" s="1279"/>
      <c r="SRE2359" s="1279"/>
      <c r="SRF2359" s="1279"/>
      <c r="SRG2359" s="1279"/>
      <c r="SRH2359" s="1279"/>
      <c r="SRI2359" s="1279"/>
      <c r="SRJ2359" s="1279"/>
      <c r="SRK2359" s="1279"/>
      <c r="SRL2359" s="1279"/>
      <c r="SRM2359" s="1279"/>
      <c r="SRN2359" s="1279"/>
      <c r="SRO2359" s="1279"/>
      <c r="SRP2359" s="1279"/>
      <c r="SRQ2359" s="1279"/>
      <c r="SRR2359" s="1279"/>
      <c r="SRS2359" s="1279"/>
      <c r="SRT2359" s="1279"/>
      <c r="SRU2359" s="1279"/>
      <c r="SRV2359" s="1279"/>
      <c r="SRW2359" s="1279"/>
      <c r="SRX2359" s="1279"/>
      <c r="SRY2359" s="1279"/>
      <c r="SRZ2359" s="1279"/>
      <c r="SSA2359" s="1279"/>
      <c r="SSB2359" s="1279"/>
      <c r="SSC2359" s="1279"/>
      <c r="SSD2359" s="1279"/>
      <c r="SSE2359" s="1279"/>
      <c r="SSF2359" s="1279"/>
      <c r="SSG2359" s="1279"/>
      <c r="SSH2359" s="1279"/>
      <c r="SSI2359" s="1279"/>
      <c r="SSJ2359" s="1279"/>
      <c r="SSK2359" s="1279"/>
      <c r="SSL2359" s="1279"/>
      <c r="SSM2359" s="1279"/>
      <c r="SSN2359" s="1279"/>
      <c r="SSO2359" s="1279"/>
      <c r="SSP2359" s="1279"/>
      <c r="SSQ2359" s="1279"/>
      <c r="SSR2359" s="1279"/>
      <c r="SSS2359" s="1279"/>
      <c r="SST2359" s="1279"/>
      <c r="SSU2359" s="1279"/>
      <c r="SSV2359" s="1279"/>
      <c r="SSW2359" s="1279"/>
      <c r="SSX2359" s="1279"/>
      <c r="SSY2359" s="1279"/>
      <c r="SSZ2359" s="1279"/>
      <c r="STA2359" s="1279"/>
      <c r="STB2359" s="1279"/>
      <c r="STC2359" s="1279"/>
      <c r="STD2359" s="1279"/>
      <c r="STE2359" s="1279"/>
      <c r="STF2359" s="1279"/>
      <c r="STG2359" s="1279"/>
      <c r="STH2359" s="1279"/>
      <c r="STI2359" s="1279"/>
      <c r="STJ2359" s="1279"/>
      <c r="STK2359" s="1279"/>
      <c r="STL2359" s="1279"/>
      <c r="STM2359" s="1279"/>
      <c r="STN2359" s="1279"/>
      <c r="STO2359" s="1279"/>
      <c r="STP2359" s="1279"/>
      <c r="STQ2359" s="1279"/>
      <c r="STR2359" s="1279"/>
      <c r="STS2359" s="1279"/>
      <c r="STT2359" s="1279"/>
      <c r="STU2359" s="1279"/>
      <c r="STV2359" s="1279"/>
      <c r="STW2359" s="1279"/>
      <c r="STX2359" s="1279"/>
      <c r="STY2359" s="1279"/>
      <c r="STZ2359" s="1279"/>
      <c r="SUA2359" s="1279"/>
      <c r="SUB2359" s="1279"/>
      <c r="SUC2359" s="1279"/>
      <c r="SUD2359" s="1279"/>
      <c r="SUE2359" s="1279"/>
      <c r="SUF2359" s="1279"/>
      <c r="SUG2359" s="1279"/>
      <c r="SUH2359" s="1279"/>
      <c r="SUI2359" s="1279"/>
      <c r="SUJ2359" s="1279"/>
      <c r="SUK2359" s="1279"/>
      <c r="SUL2359" s="1279"/>
      <c r="SUM2359" s="1279"/>
      <c r="SUN2359" s="1279"/>
      <c r="SUO2359" s="1279"/>
      <c r="SUP2359" s="1279"/>
      <c r="SUQ2359" s="1279"/>
      <c r="SUR2359" s="1279"/>
      <c r="SUS2359" s="1279"/>
      <c r="SUT2359" s="1279"/>
      <c r="SUU2359" s="1279"/>
      <c r="SUV2359" s="1279"/>
      <c r="SUW2359" s="1279"/>
      <c r="SUX2359" s="1279"/>
      <c r="SUY2359" s="1279"/>
      <c r="SUZ2359" s="1279"/>
      <c r="SVA2359" s="1279"/>
      <c r="SVB2359" s="1279"/>
      <c r="SVC2359" s="1279"/>
      <c r="SVD2359" s="1279"/>
      <c r="SVE2359" s="1279"/>
      <c r="SVF2359" s="1279"/>
      <c r="SVG2359" s="1279"/>
      <c r="SVH2359" s="1279"/>
      <c r="SVI2359" s="1279"/>
      <c r="SVJ2359" s="1279"/>
      <c r="SVK2359" s="1279"/>
      <c r="SVL2359" s="1279"/>
      <c r="SVM2359" s="1279"/>
      <c r="SVN2359" s="1279"/>
      <c r="SVO2359" s="1279"/>
      <c r="SVP2359" s="1279"/>
      <c r="SVQ2359" s="1279"/>
      <c r="SVR2359" s="1279"/>
      <c r="SVS2359" s="1279"/>
      <c r="SVT2359" s="1279"/>
      <c r="SVU2359" s="1279"/>
      <c r="SVV2359" s="1279"/>
      <c r="SVW2359" s="1279"/>
      <c r="SVX2359" s="1279"/>
      <c r="SVY2359" s="1279"/>
      <c r="SVZ2359" s="1279"/>
      <c r="SWA2359" s="1279"/>
      <c r="SWB2359" s="1279"/>
      <c r="SWC2359" s="1279"/>
      <c r="SWD2359" s="1279"/>
      <c r="SWE2359" s="1279"/>
      <c r="SWF2359" s="1279"/>
      <c r="SWG2359" s="1279"/>
      <c r="SWH2359" s="1279"/>
      <c r="SWI2359" s="1279"/>
      <c r="SWJ2359" s="1279"/>
      <c r="SWK2359" s="1279"/>
      <c r="SWL2359" s="1279"/>
      <c r="SWM2359" s="1279"/>
      <c r="SWN2359" s="1279"/>
      <c r="SWO2359" s="1279"/>
      <c r="SWP2359" s="1279"/>
      <c r="SWQ2359" s="1279"/>
      <c r="SWR2359" s="1279"/>
      <c r="SWS2359" s="1279"/>
      <c r="SWT2359" s="1279"/>
      <c r="SWU2359" s="1279"/>
      <c r="SWV2359" s="1279"/>
      <c r="SWW2359" s="1279"/>
      <c r="SWX2359" s="1279"/>
      <c r="SWY2359" s="1279"/>
      <c r="SWZ2359" s="1279"/>
      <c r="SXA2359" s="1279"/>
      <c r="SXB2359" s="1279"/>
      <c r="SXC2359" s="1279"/>
      <c r="SXD2359" s="1279"/>
      <c r="SXE2359" s="1279"/>
      <c r="SXF2359" s="1279"/>
      <c r="SXG2359" s="1279"/>
      <c r="SXH2359" s="1279"/>
      <c r="SXI2359" s="1279"/>
      <c r="SXJ2359" s="1279"/>
      <c r="SXK2359" s="1279"/>
      <c r="SXL2359" s="1279"/>
      <c r="SXM2359" s="1279"/>
      <c r="SXN2359" s="1279"/>
      <c r="SXO2359" s="1279"/>
      <c r="SXP2359" s="1279"/>
      <c r="SXQ2359" s="1279"/>
      <c r="SXR2359" s="1279"/>
      <c r="SXS2359" s="1279"/>
      <c r="SXT2359" s="1279"/>
      <c r="SXU2359" s="1279"/>
      <c r="SXV2359" s="1279"/>
      <c r="SXW2359" s="1279"/>
      <c r="SXX2359" s="1279"/>
      <c r="SXY2359" s="1279"/>
      <c r="SXZ2359" s="1279"/>
      <c r="SYA2359" s="1279"/>
      <c r="SYB2359" s="1279"/>
      <c r="SYC2359" s="1279"/>
      <c r="SYD2359" s="1279"/>
      <c r="SYE2359" s="1279"/>
      <c r="SYF2359" s="1279"/>
      <c r="SYG2359" s="1279"/>
      <c r="SYH2359" s="1279"/>
      <c r="SYI2359" s="1279"/>
      <c r="SYJ2359" s="1279"/>
      <c r="SYK2359" s="1279"/>
      <c r="SYL2359" s="1279"/>
      <c r="SYM2359" s="1279"/>
      <c r="SYN2359" s="1279"/>
      <c r="SYO2359" s="1279"/>
      <c r="SYP2359" s="1279"/>
      <c r="SYQ2359" s="1279"/>
      <c r="SYR2359" s="1279"/>
      <c r="SYS2359" s="1279"/>
      <c r="SYT2359" s="1279"/>
      <c r="SYU2359" s="1279"/>
      <c r="SYV2359" s="1279"/>
      <c r="SYW2359" s="1279"/>
      <c r="SYX2359" s="1279"/>
      <c r="SYY2359" s="1279"/>
      <c r="SYZ2359" s="1279"/>
      <c r="SZA2359" s="1279"/>
      <c r="SZB2359" s="1279"/>
      <c r="SZC2359" s="1279"/>
      <c r="SZD2359" s="1279"/>
      <c r="SZE2359" s="1279"/>
      <c r="SZF2359" s="1279"/>
      <c r="SZG2359" s="1279"/>
      <c r="SZH2359" s="1279"/>
      <c r="SZI2359" s="1279"/>
      <c r="SZJ2359" s="1279"/>
      <c r="SZK2359" s="1279"/>
      <c r="SZL2359" s="1279"/>
      <c r="SZM2359" s="1279"/>
      <c r="SZN2359" s="1279"/>
      <c r="SZO2359" s="1279"/>
      <c r="SZP2359" s="1279"/>
      <c r="SZQ2359" s="1279"/>
      <c r="SZR2359" s="1279"/>
      <c r="SZS2359" s="1279"/>
      <c r="SZT2359" s="1279"/>
      <c r="SZU2359" s="1279"/>
      <c r="SZV2359" s="1279"/>
      <c r="SZW2359" s="1279"/>
      <c r="SZX2359" s="1279"/>
      <c r="SZY2359" s="1279"/>
      <c r="SZZ2359" s="1279"/>
      <c r="TAA2359" s="1279"/>
      <c r="TAB2359" s="1279"/>
      <c r="TAC2359" s="1279"/>
      <c r="TAD2359" s="1279"/>
      <c r="TAE2359" s="1279"/>
      <c r="TAF2359" s="1279"/>
      <c r="TAG2359" s="1279"/>
      <c r="TAH2359" s="1279"/>
      <c r="TAI2359" s="1279"/>
      <c r="TAJ2359" s="1279"/>
      <c r="TAK2359" s="1279"/>
      <c r="TAL2359" s="1279"/>
      <c r="TAM2359" s="1279"/>
      <c r="TAN2359" s="1279"/>
      <c r="TAO2359" s="1279"/>
      <c r="TAP2359" s="1279"/>
      <c r="TAQ2359" s="1279"/>
      <c r="TAR2359" s="1279"/>
      <c r="TAS2359" s="1279"/>
      <c r="TAT2359" s="1279"/>
      <c r="TAU2359" s="1279"/>
      <c r="TAV2359" s="1279"/>
      <c r="TAW2359" s="1279"/>
      <c r="TAX2359" s="1279"/>
      <c r="TAY2359" s="1279"/>
      <c r="TAZ2359" s="1279"/>
      <c r="TBA2359" s="1279"/>
      <c r="TBB2359" s="1279"/>
      <c r="TBC2359" s="1279"/>
      <c r="TBD2359" s="1279"/>
      <c r="TBE2359" s="1279"/>
      <c r="TBF2359" s="1279"/>
      <c r="TBG2359" s="1279"/>
      <c r="TBH2359" s="1279"/>
      <c r="TBI2359" s="1279"/>
      <c r="TBJ2359" s="1279"/>
      <c r="TBK2359" s="1279"/>
      <c r="TBL2359" s="1279"/>
      <c r="TBM2359" s="1279"/>
      <c r="TBN2359" s="1279"/>
      <c r="TBO2359" s="1279"/>
      <c r="TBP2359" s="1279"/>
      <c r="TBQ2359" s="1279"/>
      <c r="TBR2359" s="1279"/>
      <c r="TBS2359" s="1279"/>
      <c r="TBT2359" s="1279"/>
      <c r="TBU2359" s="1279"/>
      <c r="TBV2359" s="1279"/>
      <c r="TBW2359" s="1279"/>
      <c r="TBX2359" s="1279"/>
      <c r="TBY2359" s="1279"/>
      <c r="TBZ2359" s="1279"/>
      <c r="TCA2359" s="1279"/>
      <c r="TCB2359" s="1279"/>
      <c r="TCC2359" s="1279"/>
      <c r="TCD2359" s="1279"/>
      <c r="TCE2359" s="1279"/>
      <c r="TCF2359" s="1279"/>
      <c r="TCG2359" s="1279"/>
      <c r="TCH2359" s="1279"/>
      <c r="TCI2359" s="1279"/>
      <c r="TCJ2359" s="1279"/>
      <c r="TCK2359" s="1279"/>
      <c r="TCL2359" s="1279"/>
      <c r="TCM2359" s="1279"/>
      <c r="TCN2359" s="1279"/>
      <c r="TCO2359" s="1279"/>
      <c r="TCP2359" s="1279"/>
      <c r="TCQ2359" s="1279"/>
      <c r="TCR2359" s="1279"/>
      <c r="TCS2359" s="1279"/>
      <c r="TCT2359" s="1279"/>
      <c r="TCU2359" s="1279"/>
      <c r="TCV2359" s="1279"/>
      <c r="TCW2359" s="1279"/>
      <c r="TCX2359" s="1279"/>
      <c r="TCY2359" s="1279"/>
      <c r="TCZ2359" s="1279"/>
      <c r="TDA2359" s="1279"/>
      <c r="TDB2359" s="1279"/>
      <c r="TDC2359" s="1279"/>
      <c r="TDD2359" s="1279"/>
      <c r="TDE2359" s="1279"/>
      <c r="TDF2359" s="1279"/>
      <c r="TDG2359" s="1279"/>
      <c r="TDH2359" s="1279"/>
      <c r="TDI2359" s="1279"/>
      <c r="TDJ2359" s="1279"/>
      <c r="TDK2359" s="1279"/>
      <c r="TDL2359" s="1279"/>
      <c r="TDM2359" s="1279"/>
      <c r="TDN2359" s="1279"/>
      <c r="TDO2359" s="1279"/>
      <c r="TDP2359" s="1279"/>
      <c r="TDQ2359" s="1279"/>
      <c r="TDR2359" s="1279"/>
      <c r="TDS2359" s="1279"/>
      <c r="TDT2359" s="1279"/>
      <c r="TDU2359" s="1279"/>
      <c r="TDV2359" s="1279"/>
      <c r="TDW2359" s="1279"/>
      <c r="TDX2359" s="1279"/>
      <c r="TDY2359" s="1279"/>
      <c r="TDZ2359" s="1279"/>
      <c r="TEA2359" s="1279"/>
      <c r="TEB2359" s="1279"/>
      <c r="TEC2359" s="1279"/>
      <c r="TED2359" s="1279"/>
      <c r="TEE2359" s="1279"/>
      <c r="TEF2359" s="1279"/>
      <c r="TEG2359" s="1279"/>
      <c r="TEH2359" s="1279"/>
      <c r="TEI2359" s="1279"/>
      <c r="TEJ2359" s="1279"/>
      <c r="TEK2359" s="1279"/>
      <c r="TEL2359" s="1279"/>
      <c r="TEM2359" s="1279"/>
      <c r="TEN2359" s="1279"/>
      <c r="TEO2359" s="1279"/>
      <c r="TEP2359" s="1279"/>
      <c r="TEQ2359" s="1279"/>
      <c r="TER2359" s="1279"/>
      <c r="TES2359" s="1279"/>
      <c r="TET2359" s="1279"/>
      <c r="TEU2359" s="1279"/>
      <c r="TEV2359" s="1279"/>
      <c r="TEW2359" s="1279"/>
      <c r="TEX2359" s="1279"/>
      <c r="TEY2359" s="1279"/>
      <c r="TEZ2359" s="1279"/>
      <c r="TFA2359" s="1279"/>
      <c r="TFB2359" s="1279"/>
      <c r="TFC2359" s="1279"/>
      <c r="TFD2359" s="1279"/>
      <c r="TFE2359" s="1279"/>
      <c r="TFF2359" s="1279"/>
      <c r="TFG2359" s="1279"/>
      <c r="TFH2359" s="1279"/>
      <c r="TFI2359" s="1279"/>
      <c r="TFJ2359" s="1279"/>
      <c r="TFK2359" s="1279"/>
      <c r="TFL2359" s="1279"/>
      <c r="TFM2359" s="1279"/>
      <c r="TFN2359" s="1279"/>
      <c r="TFO2359" s="1279"/>
      <c r="TFP2359" s="1279"/>
      <c r="TFQ2359" s="1279"/>
      <c r="TFR2359" s="1279"/>
      <c r="TFS2359" s="1279"/>
      <c r="TFT2359" s="1279"/>
      <c r="TFU2359" s="1279"/>
      <c r="TFV2359" s="1279"/>
      <c r="TFW2359" s="1279"/>
      <c r="TFX2359" s="1279"/>
      <c r="TFY2359" s="1279"/>
      <c r="TFZ2359" s="1279"/>
      <c r="TGA2359" s="1279"/>
      <c r="TGB2359" s="1279"/>
      <c r="TGC2359" s="1279"/>
      <c r="TGD2359" s="1279"/>
      <c r="TGE2359" s="1279"/>
      <c r="TGF2359" s="1279"/>
      <c r="TGG2359" s="1279"/>
      <c r="TGH2359" s="1279"/>
      <c r="TGI2359" s="1279"/>
      <c r="TGJ2359" s="1279"/>
      <c r="TGK2359" s="1279"/>
      <c r="TGL2359" s="1279"/>
      <c r="TGM2359" s="1279"/>
      <c r="TGN2359" s="1279"/>
      <c r="TGO2359" s="1279"/>
      <c r="TGP2359" s="1279"/>
      <c r="TGQ2359" s="1279"/>
      <c r="TGR2359" s="1279"/>
      <c r="TGS2359" s="1279"/>
      <c r="TGT2359" s="1279"/>
      <c r="TGU2359" s="1279"/>
      <c r="TGV2359" s="1279"/>
      <c r="TGW2359" s="1279"/>
      <c r="TGX2359" s="1279"/>
      <c r="TGY2359" s="1279"/>
      <c r="TGZ2359" s="1279"/>
      <c r="THA2359" s="1279"/>
      <c r="THB2359" s="1279"/>
      <c r="THC2359" s="1279"/>
      <c r="THD2359" s="1279"/>
      <c r="THE2359" s="1279"/>
      <c r="THF2359" s="1279"/>
      <c r="THG2359" s="1279"/>
      <c r="THH2359" s="1279"/>
      <c r="THI2359" s="1279"/>
      <c r="THJ2359" s="1279"/>
      <c r="THK2359" s="1279"/>
      <c r="THL2359" s="1279"/>
      <c r="THM2359" s="1279"/>
      <c r="THN2359" s="1279"/>
      <c r="THO2359" s="1279"/>
      <c r="THP2359" s="1279"/>
      <c r="THQ2359" s="1279"/>
      <c r="THR2359" s="1279"/>
      <c r="THS2359" s="1279"/>
      <c r="THT2359" s="1279"/>
      <c r="THU2359" s="1279"/>
      <c r="THV2359" s="1279"/>
      <c r="THW2359" s="1279"/>
      <c r="THX2359" s="1279"/>
      <c r="THY2359" s="1279"/>
      <c r="THZ2359" s="1279"/>
      <c r="TIA2359" s="1279"/>
      <c r="TIB2359" s="1279"/>
      <c r="TIC2359" s="1279"/>
      <c r="TID2359" s="1279"/>
      <c r="TIE2359" s="1279"/>
      <c r="TIF2359" s="1279"/>
      <c r="TIG2359" s="1279"/>
      <c r="TIH2359" s="1279"/>
      <c r="TII2359" s="1279"/>
      <c r="TIJ2359" s="1279"/>
      <c r="TIK2359" s="1279"/>
      <c r="TIL2359" s="1279"/>
      <c r="TIM2359" s="1279"/>
      <c r="TIN2359" s="1279"/>
      <c r="TIO2359" s="1279"/>
      <c r="TIP2359" s="1279"/>
      <c r="TIQ2359" s="1279"/>
      <c r="TIR2359" s="1279"/>
      <c r="TIS2359" s="1279"/>
      <c r="TIT2359" s="1279"/>
      <c r="TIU2359" s="1279"/>
      <c r="TIV2359" s="1279"/>
      <c r="TIW2359" s="1279"/>
      <c r="TIX2359" s="1279"/>
      <c r="TIY2359" s="1279"/>
      <c r="TIZ2359" s="1279"/>
      <c r="TJA2359" s="1279"/>
      <c r="TJB2359" s="1279"/>
      <c r="TJC2359" s="1279"/>
      <c r="TJD2359" s="1279"/>
      <c r="TJE2359" s="1279"/>
      <c r="TJF2359" s="1279"/>
      <c r="TJG2359" s="1279"/>
      <c r="TJH2359" s="1279"/>
      <c r="TJI2359" s="1279"/>
      <c r="TJJ2359" s="1279"/>
      <c r="TJK2359" s="1279"/>
      <c r="TJL2359" s="1279"/>
      <c r="TJM2359" s="1279"/>
      <c r="TJN2359" s="1279"/>
      <c r="TJO2359" s="1279"/>
      <c r="TJP2359" s="1279"/>
      <c r="TJQ2359" s="1279"/>
      <c r="TJR2359" s="1279"/>
      <c r="TJS2359" s="1279"/>
      <c r="TJT2359" s="1279"/>
      <c r="TJU2359" s="1279"/>
      <c r="TJV2359" s="1279"/>
      <c r="TJW2359" s="1279"/>
      <c r="TJX2359" s="1279"/>
      <c r="TJY2359" s="1279"/>
      <c r="TJZ2359" s="1279"/>
      <c r="TKA2359" s="1279"/>
      <c r="TKB2359" s="1279"/>
      <c r="TKC2359" s="1279"/>
      <c r="TKD2359" s="1279"/>
      <c r="TKE2359" s="1279"/>
      <c r="TKF2359" s="1279"/>
      <c r="TKG2359" s="1279"/>
      <c r="TKH2359" s="1279"/>
      <c r="TKI2359" s="1279"/>
      <c r="TKJ2359" s="1279"/>
      <c r="TKK2359" s="1279"/>
      <c r="TKL2359" s="1279"/>
      <c r="TKM2359" s="1279"/>
      <c r="TKN2359" s="1279"/>
      <c r="TKO2359" s="1279"/>
      <c r="TKP2359" s="1279"/>
      <c r="TKQ2359" s="1279"/>
      <c r="TKR2359" s="1279"/>
      <c r="TKS2359" s="1279"/>
      <c r="TKT2359" s="1279"/>
      <c r="TKU2359" s="1279"/>
      <c r="TKV2359" s="1279"/>
      <c r="TKW2359" s="1279"/>
      <c r="TKX2359" s="1279"/>
      <c r="TKY2359" s="1279"/>
      <c r="TKZ2359" s="1279"/>
      <c r="TLA2359" s="1279"/>
      <c r="TLB2359" s="1279"/>
      <c r="TLC2359" s="1279"/>
      <c r="TLD2359" s="1279"/>
      <c r="TLE2359" s="1279"/>
      <c r="TLF2359" s="1279"/>
      <c r="TLG2359" s="1279"/>
      <c r="TLH2359" s="1279"/>
      <c r="TLI2359" s="1279"/>
      <c r="TLJ2359" s="1279"/>
      <c r="TLK2359" s="1279"/>
      <c r="TLL2359" s="1279"/>
      <c r="TLM2359" s="1279"/>
      <c r="TLN2359" s="1279"/>
      <c r="TLO2359" s="1279"/>
      <c r="TLP2359" s="1279"/>
      <c r="TLQ2359" s="1279"/>
      <c r="TLR2359" s="1279"/>
      <c r="TLS2359" s="1279"/>
      <c r="TLT2359" s="1279"/>
      <c r="TLU2359" s="1279"/>
      <c r="TLV2359" s="1279"/>
      <c r="TLW2359" s="1279"/>
      <c r="TLX2359" s="1279"/>
      <c r="TLY2359" s="1279"/>
      <c r="TLZ2359" s="1279"/>
      <c r="TMA2359" s="1279"/>
      <c r="TMB2359" s="1279"/>
      <c r="TMC2359" s="1279"/>
      <c r="TMD2359" s="1279"/>
      <c r="TME2359" s="1279"/>
      <c r="TMF2359" s="1279"/>
      <c r="TMG2359" s="1279"/>
      <c r="TMH2359" s="1279"/>
      <c r="TMI2359" s="1279"/>
      <c r="TMJ2359" s="1279"/>
      <c r="TMK2359" s="1279"/>
      <c r="TML2359" s="1279"/>
      <c r="TMM2359" s="1279"/>
      <c r="TMN2359" s="1279"/>
      <c r="TMO2359" s="1279"/>
      <c r="TMP2359" s="1279"/>
      <c r="TMQ2359" s="1279"/>
      <c r="TMR2359" s="1279"/>
      <c r="TMS2359" s="1279"/>
      <c r="TMT2359" s="1279"/>
      <c r="TMU2359" s="1279"/>
      <c r="TMV2359" s="1279"/>
      <c r="TMW2359" s="1279"/>
      <c r="TMX2359" s="1279"/>
      <c r="TMY2359" s="1279"/>
      <c r="TMZ2359" s="1279"/>
      <c r="TNA2359" s="1279"/>
      <c r="TNB2359" s="1279"/>
      <c r="TNC2359" s="1279"/>
      <c r="TND2359" s="1279"/>
      <c r="TNE2359" s="1279"/>
      <c r="TNF2359" s="1279"/>
      <c r="TNG2359" s="1279"/>
      <c r="TNH2359" s="1279"/>
      <c r="TNI2359" s="1279"/>
      <c r="TNJ2359" s="1279"/>
      <c r="TNK2359" s="1279"/>
      <c r="TNL2359" s="1279"/>
      <c r="TNM2359" s="1279"/>
      <c r="TNN2359" s="1279"/>
      <c r="TNO2359" s="1279"/>
      <c r="TNP2359" s="1279"/>
      <c r="TNQ2359" s="1279"/>
      <c r="TNR2359" s="1279"/>
      <c r="TNS2359" s="1279"/>
      <c r="TNT2359" s="1279"/>
      <c r="TNU2359" s="1279"/>
      <c r="TNV2359" s="1279"/>
      <c r="TNW2359" s="1279"/>
      <c r="TNX2359" s="1279"/>
      <c r="TNY2359" s="1279"/>
      <c r="TNZ2359" s="1279"/>
      <c r="TOA2359" s="1279"/>
      <c r="TOB2359" s="1279"/>
      <c r="TOC2359" s="1279"/>
      <c r="TOD2359" s="1279"/>
      <c r="TOE2359" s="1279"/>
      <c r="TOF2359" s="1279"/>
      <c r="TOG2359" s="1279"/>
      <c r="TOH2359" s="1279"/>
      <c r="TOI2359" s="1279"/>
      <c r="TOJ2359" s="1279"/>
      <c r="TOK2359" s="1279"/>
      <c r="TOL2359" s="1279"/>
      <c r="TOM2359" s="1279"/>
      <c r="TON2359" s="1279"/>
      <c r="TOO2359" s="1279"/>
      <c r="TOP2359" s="1279"/>
      <c r="TOQ2359" s="1279"/>
      <c r="TOR2359" s="1279"/>
      <c r="TOS2359" s="1279"/>
      <c r="TOT2359" s="1279"/>
      <c r="TOU2359" s="1279"/>
      <c r="TOV2359" s="1279"/>
      <c r="TOW2359" s="1279"/>
      <c r="TOX2359" s="1279"/>
      <c r="TOY2359" s="1279"/>
      <c r="TOZ2359" s="1279"/>
      <c r="TPA2359" s="1279"/>
      <c r="TPB2359" s="1279"/>
      <c r="TPC2359" s="1279"/>
      <c r="TPD2359" s="1279"/>
      <c r="TPE2359" s="1279"/>
      <c r="TPF2359" s="1279"/>
      <c r="TPG2359" s="1279"/>
      <c r="TPH2359" s="1279"/>
      <c r="TPI2359" s="1279"/>
      <c r="TPJ2359" s="1279"/>
      <c r="TPK2359" s="1279"/>
      <c r="TPL2359" s="1279"/>
      <c r="TPM2359" s="1279"/>
      <c r="TPN2359" s="1279"/>
      <c r="TPO2359" s="1279"/>
      <c r="TPP2359" s="1279"/>
      <c r="TPQ2359" s="1279"/>
      <c r="TPR2359" s="1279"/>
      <c r="TPS2359" s="1279"/>
      <c r="TPT2359" s="1279"/>
      <c r="TPU2359" s="1279"/>
      <c r="TPV2359" s="1279"/>
      <c r="TPW2359" s="1279"/>
      <c r="TPX2359" s="1279"/>
      <c r="TPY2359" s="1279"/>
      <c r="TPZ2359" s="1279"/>
      <c r="TQA2359" s="1279"/>
      <c r="TQB2359" s="1279"/>
      <c r="TQC2359" s="1279"/>
      <c r="TQD2359" s="1279"/>
      <c r="TQE2359" s="1279"/>
      <c r="TQF2359" s="1279"/>
      <c r="TQG2359" s="1279"/>
      <c r="TQH2359" s="1279"/>
      <c r="TQI2359" s="1279"/>
      <c r="TQJ2359" s="1279"/>
      <c r="TQK2359" s="1279"/>
      <c r="TQL2359" s="1279"/>
      <c r="TQM2359" s="1279"/>
      <c r="TQN2359" s="1279"/>
      <c r="TQO2359" s="1279"/>
      <c r="TQP2359" s="1279"/>
      <c r="TQQ2359" s="1279"/>
      <c r="TQR2359" s="1279"/>
      <c r="TQS2359" s="1279"/>
      <c r="TQT2359" s="1279"/>
      <c r="TQU2359" s="1279"/>
      <c r="TQV2359" s="1279"/>
      <c r="TQW2359" s="1279"/>
      <c r="TQX2359" s="1279"/>
      <c r="TQY2359" s="1279"/>
      <c r="TQZ2359" s="1279"/>
      <c r="TRA2359" s="1279"/>
      <c r="TRB2359" s="1279"/>
      <c r="TRC2359" s="1279"/>
      <c r="TRD2359" s="1279"/>
      <c r="TRE2359" s="1279"/>
      <c r="TRF2359" s="1279"/>
      <c r="TRG2359" s="1279"/>
      <c r="TRH2359" s="1279"/>
      <c r="TRI2359" s="1279"/>
      <c r="TRJ2359" s="1279"/>
      <c r="TRK2359" s="1279"/>
      <c r="TRL2359" s="1279"/>
      <c r="TRM2359" s="1279"/>
      <c r="TRN2359" s="1279"/>
      <c r="TRO2359" s="1279"/>
      <c r="TRP2359" s="1279"/>
      <c r="TRQ2359" s="1279"/>
      <c r="TRR2359" s="1279"/>
      <c r="TRS2359" s="1279"/>
      <c r="TRT2359" s="1279"/>
      <c r="TRU2359" s="1279"/>
      <c r="TRV2359" s="1279"/>
      <c r="TRW2359" s="1279"/>
      <c r="TRX2359" s="1279"/>
      <c r="TRY2359" s="1279"/>
      <c r="TRZ2359" s="1279"/>
      <c r="TSA2359" s="1279"/>
      <c r="TSB2359" s="1279"/>
      <c r="TSC2359" s="1279"/>
      <c r="TSD2359" s="1279"/>
      <c r="TSE2359" s="1279"/>
      <c r="TSF2359" s="1279"/>
      <c r="TSG2359" s="1279"/>
      <c r="TSH2359" s="1279"/>
      <c r="TSI2359" s="1279"/>
      <c r="TSJ2359" s="1279"/>
      <c r="TSK2359" s="1279"/>
      <c r="TSL2359" s="1279"/>
      <c r="TSM2359" s="1279"/>
      <c r="TSN2359" s="1279"/>
      <c r="TSO2359" s="1279"/>
      <c r="TSP2359" s="1279"/>
      <c r="TSQ2359" s="1279"/>
      <c r="TSR2359" s="1279"/>
      <c r="TSS2359" s="1279"/>
      <c r="TST2359" s="1279"/>
      <c r="TSU2359" s="1279"/>
      <c r="TSV2359" s="1279"/>
      <c r="TSW2359" s="1279"/>
      <c r="TSX2359" s="1279"/>
      <c r="TSY2359" s="1279"/>
      <c r="TSZ2359" s="1279"/>
      <c r="TTA2359" s="1279"/>
      <c r="TTB2359" s="1279"/>
      <c r="TTC2359" s="1279"/>
      <c r="TTD2359" s="1279"/>
      <c r="TTE2359" s="1279"/>
      <c r="TTF2359" s="1279"/>
      <c r="TTG2359" s="1279"/>
      <c r="TTH2359" s="1279"/>
      <c r="TTI2359" s="1279"/>
      <c r="TTJ2359" s="1279"/>
      <c r="TTK2359" s="1279"/>
      <c r="TTL2359" s="1279"/>
      <c r="TTM2359" s="1279"/>
      <c r="TTN2359" s="1279"/>
      <c r="TTO2359" s="1279"/>
      <c r="TTP2359" s="1279"/>
      <c r="TTQ2359" s="1279"/>
      <c r="TTR2359" s="1279"/>
      <c r="TTS2359" s="1279"/>
      <c r="TTT2359" s="1279"/>
      <c r="TTU2359" s="1279"/>
      <c r="TTV2359" s="1279"/>
      <c r="TTW2359" s="1279"/>
      <c r="TTX2359" s="1279"/>
      <c r="TTY2359" s="1279"/>
      <c r="TTZ2359" s="1279"/>
      <c r="TUA2359" s="1279"/>
      <c r="TUB2359" s="1279"/>
      <c r="TUC2359" s="1279"/>
      <c r="TUD2359" s="1279"/>
      <c r="TUE2359" s="1279"/>
      <c r="TUF2359" s="1279"/>
      <c r="TUG2359" s="1279"/>
      <c r="TUH2359" s="1279"/>
      <c r="TUI2359" s="1279"/>
      <c r="TUJ2359" s="1279"/>
      <c r="TUK2359" s="1279"/>
      <c r="TUL2359" s="1279"/>
      <c r="TUM2359" s="1279"/>
      <c r="TUN2359" s="1279"/>
      <c r="TUO2359" s="1279"/>
      <c r="TUP2359" s="1279"/>
      <c r="TUQ2359" s="1279"/>
      <c r="TUR2359" s="1279"/>
      <c r="TUS2359" s="1279"/>
      <c r="TUT2359" s="1279"/>
      <c r="TUU2359" s="1279"/>
      <c r="TUV2359" s="1279"/>
      <c r="TUW2359" s="1279"/>
      <c r="TUX2359" s="1279"/>
      <c r="TUY2359" s="1279"/>
      <c r="TUZ2359" s="1279"/>
      <c r="TVA2359" s="1279"/>
      <c r="TVB2359" s="1279"/>
      <c r="TVC2359" s="1279"/>
      <c r="TVD2359" s="1279"/>
      <c r="TVE2359" s="1279"/>
      <c r="TVF2359" s="1279"/>
      <c r="TVG2359" s="1279"/>
      <c r="TVH2359" s="1279"/>
      <c r="TVI2359" s="1279"/>
      <c r="TVJ2359" s="1279"/>
      <c r="TVK2359" s="1279"/>
      <c r="TVL2359" s="1279"/>
      <c r="TVM2359" s="1279"/>
      <c r="TVN2359" s="1279"/>
      <c r="TVO2359" s="1279"/>
      <c r="TVP2359" s="1279"/>
      <c r="TVQ2359" s="1279"/>
      <c r="TVR2359" s="1279"/>
      <c r="TVS2359" s="1279"/>
      <c r="TVT2359" s="1279"/>
      <c r="TVU2359" s="1279"/>
      <c r="TVV2359" s="1279"/>
      <c r="TVW2359" s="1279"/>
      <c r="TVX2359" s="1279"/>
      <c r="TVY2359" s="1279"/>
      <c r="TVZ2359" s="1279"/>
      <c r="TWA2359" s="1279"/>
      <c r="TWB2359" s="1279"/>
      <c r="TWC2359" s="1279"/>
      <c r="TWD2359" s="1279"/>
      <c r="TWE2359" s="1279"/>
      <c r="TWF2359" s="1279"/>
      <c r="TWG2359" s="1279"/>
      <c r="TWH2359" s="1279"/>
      <c r="TWI2359" s="1279"/>
      <c r="TWJ2359" s="1279"/>
      <c r="TWK2359" s="1279"/>
      <c r="TWL2359" s="1279"/>
      <c r="TWM2359" s="1279"/>
      <c r="TWN2359" s="1279"/>
      <c r="TWO2359" s="1279"/>
      <c r="TWP2359" s="1279"/>
      <c r="TWQ2359" s="1279"/>
      <c r="TWR2359" s="1279"/>
      <c r="TWS2359" s="1279"/>
      <c r="TWT2359" s="1279"/>
      <c r="TWU2359" s="1279"/>
      <c r="TWV2359" s="1279"/>
      <c r="TWW2359" s="1279"/>
      <c r="TWX2359" s="1279"/>
      <c r="TWY2359" s="1279"/>
      <c r="TWZ2359" s="1279"/>
      <c r="TXA2359" s="1279"/>
      <c r="TXB2359" s="1279"/>
      <c r="TXC2359" s="1279"/>
      <c r="TXD2359" s="1279"/>
      <c r="TXE2359" s="1279"/>
      <c r="TXF2359" s="1279"/>
      <c r="TXG2359" s="1279"/>
      <c r="TXH2359" s="1279"/>
      <c r="TXI2359" s="1279"/>
      <c r="TXJ2359" s="1279"/>
      <c r="TXK2359" s="1279"/>
      <c r="TXL2359" s="1279"/>
      <c r="TXM2359" s="1279"/>
      <c r="TXN2359" s="1279"/>
      <c r="TXO2359" s="1279"/>
      <c r="TXP2359" s="1279"/>
      <c r="TXQ2359" s="1279"/>
      <c r="TXR2359" s="1279"/>
      <c r="TXS2359" s="1279"/>
      <c r="TXT2359" s="1279"/>
      <c r="TXU2359" s="1279"/>
      <c r="TXV2359" s="1279"/>
      <c r="TXW2359" s="1279"/>
      <c r="TXX2359" s="1279"/>
      <c r="TXY2359" s="1279"/>
      <c r="TXZ2359" s="1279"/>
      <c r="TYA2359" s="1279"/>
      <c r="TYB2359" s="1279"/>
      <c r="TYC2359" s="1279"/>
      <c r="TYD2359" s="1279"/>
      <c r="TYE2359" s="1279"/>
      <c r="TYF2359" s="1279"/>
      <c r="TYG2359" s="1279"/>
      <c r="TYH2359" s="1279"/>
      <c r="TYI2359" s="1279"/>
      <c r="TYJ2359" s="1279"/>
      <c r="TYK2359" s="1279"/>
      <c r="TYL2359" s="1279"/>
      <c r="TYM2359" s="1279"/>
      <c r="TYN2359" s="1279"/>
      <c r="TYO2359" s="1279"/>
      <c r="TYP2359" s="1279"/>
      <c r="TYQ2359" s="1279"/>
      <c r="TYR2359" s="1279"/>
      <c r="TYS2359" s="1279"/>
      <c r="TYT2359" s="1279"/>
      <c r="TYU2359" s="1279"/>
      <c r="TYV2359" s="1279"/>
      <c r="TYW2359" s="1279"/>
      <c r="TYX2359" s="1279"/>
      <c r="TYY2359" s="1279"/>
      <c r="TYZ2359" s="1279"/>
      <c r="TZA2359" s="1279"/>
      <c r="TZB2359" s="1279"/>
      <c r="TZC2359" s="1279"/>
      <c r="TZD2359" s="1279"/>
      <c r="TZE2359" s="1279"/>
      <c r="TZF2359" s="1279"/>
      <c r="TZG2359" s="1279"/>
      <c r="TZH2359" s="1279"/>
      <c r="TZI2359" s="1279"/>
      <c r="TZJ2359" s="1279"/>
      <c r="TZK2359" s="1279"/>
      <c r="TZL2359" s="1279"/>
      <c r="TZM2359" s="1279"/>
      <c r="TZN2359" s="1279"/>
      <c r="TZO2359" s="1279"/>
      <c r="TZP2359" s="1279"/>
      <c r="TZQ2359" s="1279"/>
      <c r="TZR2359" s="1279"/>
      <c r="TZS2359" s="1279"/>
      <c r="TZT2359" s="1279"/>
      <c r="TZU2359" s="1279"/>
      <c r="TZV2359" s="1279"/>
      <c r="TZW2359" s="1279"/>
      <c r="TZX2359" s="1279"/>
      <c r="TZY2359" s="1279"/>
      <c r="TZZ2359" s="1279"/>
      <c r="UAA2359" s="1279"/>
      <c r="UAB2359" s="1279"/>
      <c r="UAC2359" s="1279"/>
      <c r="UAD2359" s="1279"/>
      <c r="UAE2359" s="1279"/>
      <c r="UAF2359" s="1279"/>
      <c r="UAG2359" s="1279"/>
      <c r="UAH2359" s="1279"/>
      <c r="UAI2359" s="1279"/>
      <c r="UAJ2359" s="1279"/>
      <c r="UAK2359" s="1279"/>
      <c r="UAL2359" s="1279"/>
      <c r="UAM2359" s="1279"/>
      <c r="UAN2359" s="1279"/>
      <c r="UAO2359" s="1279"/>
      <c r="UAP2359" s="1279"/>
      <c r="UAQ2359" s="1279"/>
      <c r="UAR2359" s="1279"/>
      <c r="UAS2359" s="1279"/>
      <c r="UAT2359" s="1279"/>
      <c r="UAU2359" s="1279"/>
      <c r="UAV2359" s="1279"/>
      <c r="UAW2359" s="1279"/>
      <c r="UAX2359" s="1279"/>
      <c r="UAY2359" s="1279"/>
      <c r="UAZ2359" s="1279"/>
      <c r="UBA2359" s="1279"/>
      <c r="UBB2359" s="1279"/>
      <c r="UBC2359" s="1279"/>
      <c r="UBD2359" s="1279"/>
      <c r="UBE2359" s="1279"/>
      <c r="UBF2359" s="1279"/>
      <c r="UBG2359" s="1279"/>
      <c r="UBH2359" s="1279"/>
      <c r="UBI2359" s="1279"/>
      <c r="UBJ2359" s="1279"/>
      <c r="UBK2359" s="1279"/>
      <c r="UBL2359" s="1279"/>
      <c r="UBM2359" s="1279"/>
      <c r="UBN2359" s="1279"/>
      <c r="UBO2359" s="1279"/>
      <c r="UBP2359" s="1279"/>
      <c r="UBQ2359" s="1279"/>
      <c r="UBR2359" s="1279"/>
      <c r="UBS2359" s="1279"/>
      <c r="UBT2359" s="1279"/>
      <c r="UBU2359" s="1279"/>
      <c r="UBV2359" s="1279"/>
      <c r="UBW2359" s="1279"/>
      <c r="UBX2359" s="1279"/>
      <c r="UBY2359" s="1279"/>
      <c r="UBZ2359" s="1279"/>
      <c r="UCA2359" s="1279"/>
      <c r="UCB2359" s="1279"/>
      <c r="UCC2359" s="1279"/>
      <c r="UCD2359" s="1279"/>
      <c r="UCE2359" s="1279"/>
      <c r="UCF2359" s="1279"/>
      <c r="UCG2359" s="1279"/>
      <c r="UCH2359" s="1279"/>
      <c r="UCI2359" s="1279"/>
      <c r="UCJ2359" s="1279"/>
      <c r="UCK2359" s="1279"/>
      <c r="UCL2359" s="1279"/>
      <c r="UCM2359" s="1279"/>
      <c r="UCN2359" s="1279"/>
      <c r="UCO2359" s="1279"/>
      <c r="UCP2359" s="1279"/>
      <c r="UCQ2359" s="1279"/>
      <c r="UCR2359" s="1279"/>
      <c r="UCS2359" s="1279"/>
      <c r="UCT2359" s="1279"/>
      <c r="UCU2359" s="1279"/>
      <c r="UCV2359" s="1279"/>
      <c r="UCW2359" s="1279"/>
      <c r="UCX2359" s="1279"/>
      <c r="UCY2359" s="1279"/>
      <c r="UCZ2359" s="1279"/>
      <c r="UDA2359" s="1279"/>
      <c r="UDB2359" s="1279"/>
      <c r="UDC2359" s="1279"/>
      <c r="UDD2359" s="1279"/>
      <c r="UDE2359" s="1279"/>
      <c r="UDF2359" s="1279"/>
      <c r="UDG2359" s="1279"/>
      <c r="UDH2359" s="1279"/>
      <c r="UDI2359" s="1279"/>
      <c r="UDJ2359" s="1279"/>
      <c r="UDK2359" s="1279"/>
      <c r="UDL2359" s="1279"/>
      <c r="UDM2359" s="1279"/>
      <c r="UDN2359" s="1279"/>
      <c r="UDO2359" s="1279"/>
      <c r="UDP2359" s="1279"/>
      <c r="UDQ2359" s="1279"/>
      <c r="UDR2359" s="1279"/>
      <c r="UDS2359" s="1279"/>
      <c r="UDT2359" s="1279"/>
      <c r="UDU2359" s="1279"/>
      <c r="UDV2359" s="1279"/>
      <c r="UDW2359" s="1279"/>
      <c r="UDX2359" s="1279"/>
      <c r="UDY2359" s="1279"/>
      <c r="UDZ2359" s="1279"/>
      <c r="UEA2359" s="1279"/>
      <c r="UEB2359" s="1279"/>
      <c r="UEC2359" s="1279"/>
      <c r="UED2359" s="1279"/>
      <c r="UEE2359" s="1279"/>
      <c r="UEF2359" s="1279"/>
      <c r="UEG2359" s="1279"/>
      <c r="UEH2359" s="1279"/>
      <c r="UEI2359" s="1279"/>
      <c r="UEJ2359" s="1279"/>
      <c r="UEK2359" s="1279"/>
      <c r="UEL2359" s="1279"/>
      <c r="UEM2359" s="1279"/>
      <c r="UEN2359" s="1279"/>
      <c r="UEO2359" s="1279"/>
      <c r="UEP2359" s="1279"/>
      <c r="UEQ2359" s="1279"/>
      <c r="UER2359" s="1279"/>
      <c r="UES2359" s="1279"/>
      <c r="UET2359" s="1279"/>
      <c r="UEU2359" s="1279"/>
      <c r="UEV2359" s="1279"/>
      <c r="UEW2359" s="1279"/>
      <c r="UEX2359" s="1279"/>
      <c r="UEY2359" s="1279"/>
      <c r="UEZ2359" s="1279"/>
      <c r="UFA2359" s="1279"/>
      <c r="UFB2359" s="1279"/>
      <c r="UFC2359" s="1279"/>
      <c r="UFD2359" s="1279"/>
      <c r="UFE2359" s="1279"/>
      <c r="UFF2359" s="1279"/>
      <c r="UFG2359" s="1279"/>
      <c r="UFH2359" s="1279"/>
      <c r="UFI2359" s="1279"/>
      <c r="UFJ2359" s="1279"/>
      <c r="UFK2359" s="1279"/>
      <c r="UFL2359" s="1279"/>
      <c r="UFM2359" s="1279"/>
      <c r="UFN2359" s="1279"/>
      <c r="UFO2359" s="1279"/>
      <c r="UFP2359" s="1279"/>
      <c r="UFQ2359" s="1279"/>
      <c r="UFR2359" s="1279"/>
      <c r="UFS2359" s="1279"/>
      <c r="UFT2359" s="1279"/>
      <c r="UFU2359" s="1279"/>
      <c r="UFV2359" s="1279"/>
      <c r="UFW2359" s="1279"/>
      <c r="UFX2359" s="1279"/>
      <c r="UFY2359" s="1279"/>
      <c r="UFZ2359" s="1279"/>
      <c r="UGA2359" s="1279"/>
      <c r="UGB2359" s="1279"/>
      <c r="UGC2359" s="1279"/>
      <c r="UGD2359" s="1279"/>
      <c r="UGE2359" s="1279"/>
      <c r="UGF2359" s="1279"/>
      <c r="UGG2359" s="1279"/>
      <c r="UGH2359" s="1279"/>
      <c r="UGI2359" s="1279"/>
      <c r="UGJ2359" s="1279"/>
      <c r="UGK2359" s="1279"/>
      <c r="UGL2359" s="1279"/>
      <c r="UGM2359" s="1279"/>
      <c r="UGN2359" s="1279"/>
      <c r="UGO2359" s="1279"/>
      <c r="UGP2359" s="1279"/>
      <c r="UGQ2359" s="1279"/>
      <c r="UGR2359" s="1279"/>
      <c r="UGS2359" s="1279"/>
      <c r="UGT2359" s="1279"/>
      <c r="UGU2359" s="1279"/>
      <c r="UGV2359" s="1279"/>
      <c r="UGW2359" s="1279"/>
      <c r="UGX2359" s="1279"/>
      <c r="UGY2359" s="1279"/>
      <c r="UGZ2359" s="1279"/>
      <c r="UHA2359" s="1279"/>
      <c r="UHB2359" s="1279"/>
      <c r="UHC2359" s="1279"/>
      <c r="UHD2359" s="1279"/>
      <c r="UHE2359" s="1279"/>
      <c r="UHF2359" s="1279"/>
      <c r="UHG2359" s="1279"/>
      <c r="UHH2359" s="1279"/>
      <c r="UHI2359" s="1279"/>
      <c r="UHJ2359" s="1279"/>
      <c r="UHK2359" s="1279"/>
      <c r="UHL2359" s="1279"/>
      <c r="UHM2359" s="1279"/>
      <c r="UHN2359" s="1279"/>
      <c r="UHO2359" s="1279"/>
      <c r="UHP2359" s="1279"/>
      <c r="UHQ2359" s="1279"/>
      <c r="UHR2359" s="1279"/>
      <c r="UHS2359" s="1279"/>
      <c r="UHT2359" s="1279"/>
      <c r="UHU2359" s="1279"/>
      <c r="UHV2359" s="1279"/>
      <c r="UHW2359" s="1279"/>
      <c r="UHX2359" s="1279"/>
      <c r="UHY2359" s="1279"/>
      <c r="UHZ2359" s="1279"/>
      <c r="UIA2359" s="1279"/>
      <c r="UIB2359" s="1279"/>
      <c r="UIC2359" s="1279"/>
      <c r="UID2359" s="1279"/>
      <c r="UIE2359" s="1279"/>
      <c r="UIF2359" s="1279"/>
      <c r="UIG2359" s="1279"/>
      <c r="UIH2359" s="1279"/>
      <c r="UII2359" s="1279"/>
      <c r="UIJ2359" s="1279"/>
      <c r="UIK2359" s="1279"/>
      <c r="UIL2359" s="1279"/>
      <c r="UIM2359" s="1279"/>
      <c r="UIN2359" s="1279"/>
      <c r="UIO2359" s="1279"/>
      <c r="UIP2359" s="1279"/>
      <c r="UIQ2359" s="1279"/>
      <c r="UIR2359" s="1279"/>
      <c r="UIS2359" s="1279"/>
      <c r="UIT2359" s="1279"/>
      <c r="UIU2359" s="1279"/>
      <c r="UIV2359" s="1279"/>
      <c r="UIW2359" s="1279"/>
      <c r="UIX2359" s="1279"/>
      <c r="UIY2359" s="1279"/>
      <c r="UIZ2359" s="1279"/>
      <c r="UJA2359" s="1279"/>
      <c r="UJB2359" s="1279"/>
      <c r="UJC2359" s="1279"/>
      <c r="UJD2359" s="1279"/>
      <c r="UJE2359" s="1279"/>
      <c r="UJF2359" s="1279"/>
      <c r="UJG2359" s="1279"/>
      <c r="UJH2359" s="1279"/>
      <c r="UJI2359" s="1279"/>
      <c r="UJJ2359" s="1279"/>
      <c r="UJK2359" s="1279"/>
      <c r="UJL2359" s="1279"/>
      <c r="UJM2359" s="1279"/>
      <c r="UJN2359" s="1279"/>
      <c r="UJO2359" s="1279"/>
      <c r="UJP2359" s="1279"/>
      <c r="UJQ2359" s="1279"/>
      <c r="UJR2359" s="1279"/>
      <c r="UJS2359" s="1279"/>
      <c r="UJT2359" s="1279"/>
      <c r="UJU2359" s="1279"/>
      <c r="UJV2359" s="1279"/>
      <c r="UJW2359" s="1279"/>
      <c r="UJX2359" s="1279"/>
      <c r="UJY2359" s="1279"/>
      <c r="UJZ2359" s="1279"/>
      <c r="UKA2359" s="1279"/>
      <c r="UKB2359" s="1279"/>
      <c r="UKC2359" s="1279"/>
      <c r="UKD2359" s="1279"/>
      <c r="UKE2359" s="1279"/>
      <c r="UKF2359" s="1279"/>
      <c r="UKG2359" s="1279"/>
      <c r="UKH2359" s="1279"/>
      <c r="UKI2359" s="1279"/>
      <c r="UKJ2359" s="1279"/>
      <c r="UKK2359" s="1279"/>
      <c r="UKL2359" s="1279"/>
      <c r="UKM2359" s="1279"/>
      <c r="UKN2359" s="1279"/>
      <c r="UKO2359" s="1279"/>
      <c r="UKP2359" s="1279"/>
      <c r="UKQ2359" s="1279"/>
      <c r="UKR2359" s="1279"/>
      <c r="UKS2359" s="1279"/>
      <c r="UKT2359" s="1279"/>
      <c r="UKU2359" s="1279"/>
      <c r="UKV2359" s="1279"/>
      <c r="UKW2359" s="1279"/>
      <c r="UKX2359" s="1279"/>
      <c r="UKY2359" s="1279"/>
      <c r="UKZ2359" s="1279"/>
      <c r="ULA2359" s="1279"/>
      <c r="ULB2359" s="1279"/>
      <c r="ULC2359" s="1279"/>
      <c r="ULD2359" s="1279"/>
      <c r="ULE2359" s="1279"/>
      <c r="ULF2359" s="1279"/>
      <c r="ULG2359" s="1279"/>
      <c r="ULH2359" s="1279"/>
      <c r="ULI2359" s="1279"/>
      <c r="ULJ2359" s="1279"/>
      <c r="ULK2359" s="1279"/>
      <c r="ULL2359" s="1279"/>
      <c r="ULM2359" s="1279"/>
      <c r="ULN2359" s="1279"/>
      <c r="ULO2359" s="1279"/>
      <c r="ULP2359" s="1279"/>
      <c r="ULQ2359" s="1279"/>
      <c r="ULR2359" s="1279"/>
      <c r="ULS2359" s="1279"/>
      <c r="ULT2359" s="1279"/>
      <c r="ULU2359" s="1279"/>
      <c r="ULV2359" s="1279"/>
      <c r="ULW2359" s="1279"/>
      <c r="ULX2359" s="1279"/>
      <c r="ULY2359" s="1279"/>
      <c r="ULZ2359" s="1279"/>
      <c r="UMA2359" s="1279"/>
      <c r="UMB2359" s="1279"/>
      <c r="UMC2359" s="1279"/>
      <c r="UMD2359" s="1279"/>
      <c r="UME2359" s="1279"/>
      <c r="UMF2359" s="1279"/>
      <c r="UMG2359" s="1279"/>
      <c r="UMH2359" s="1279"/>
      <c r="UMI2359" s="1279"/>
      <c r="UMJ2359" s="1279"/>
      <c r="UMK2359" s="1279"/>
      <c r="UML2359" s="1279"/>
      <c r="UMM2359" s="1279"/>
      <c r="UMN2359" s="1279"/>
      <c r="UMO2359" s="1279"/>
      <c r="UMP2359" s="1279"/>
      <c r="UMQ2359" s="1279"/>
      <c r="UMR2359" s="1279"/>
      <c r="UMS2359" s="1279"/>
      <c r="UMT2359" s="1279"/>
      <c r="UMU2359" s="1279"/>
      <c r="UMV2359" s="1279"/>
      <c r="UMW2359" s="1279"/>
      <c r="UMX2359" s="1279"/>
      <c r="UMY2359" s="1279"/>
      <c r="UMZ2359" s="1279"/>
      <c r="UNA2359" s="1279"/>
      <c r="UNB2359" s="1279"/>
      <c r="UNC2359" s="1279"/>
      <c r="UND2359" s="1279"/>
      <c r="UNE2359" s="1279"/>
      <c r="UNF2359" s="1279"/>
      <c r="UNG2359" s="1279"/>
      <c r="UNH2359" s="1279"/>
      <c r="UNI2359" s="1279"/>
      <c r="UNJ2359" s="1279"/>
      <c r="UNK2359" s="1279"/>
      <c r="UNL2359" s="1279"/>
      <c r="UNM2359" s="1279"/>
      <c r="UNN2359" s="1279"/>
      <c r="UNO2359" s="1279"/>
      <c r="UNP2359" s="1279"/>
      <c r="UNQ2359" s="1279"/>
      <c r="UNR2359" s="1279"/>
      <c r="UNS2359" s="1279"/>
      <c r="UNT2359" s="1279"/>
      <c r="UNU2359" s="1279"/>
      <c r="UNV2359" s="1279"/>
      <c r="UNW2359" s="1279"/>
      <c r="UNX2359" s="1279"/>
      <c r="UNY2359" s="1279"/>
      <c r="UNZ2359" s="1279"/>
      <c r="UOA2359" s="1279"/>
      <c r="UOB2359" s="1279"/>
      <c r="UOC2359" s="1279"/>
      <c r="UOD2359" s="1279"/>
      <c r="UOE2359" s="1279"/>
      <c r="UOF2359" s="1279"/>
      <c r="UOG2359" s="1279"/>
      <c r="UOH2359" s="1279"/>
      <c r="UOI2359" s="1279"/>
      <c r="UOJ2359" s="1279"/>
      <c r="UOK2359" s="1279"/>
      <c r="UOL2359" s="1279"/>
      <c r="UOM2359" s="1279"/>
      <c r="UON2359" s="1279"/>
      <c r="UOO2359" s="1279"/>
      <c r="UOP2359" s="1279"/>
      <c r="UOQ2359" s="1279"/>
      <c r="UOR2359" s="1279"/>
      <c r="UOS2359" s="1279"/>
      <c r="UOT2359" s="1279"/>
      <c r="UOU2359" s="1279"/>
      <c r="UOV2359" s="1279"/>
      <c r="UOW2359" s="1279"/>
      <c r="UOX2359" s="1279"/>
      <c r="UOY2359" s="1279"/>
      <c r="UOZ2359" s="1279"/>
      <c r="UPA2359" s="1279"/>
      <c r="UPB2359" s="1279"/>
      <c r="UPC2359" s="1279"/>
      <c r="UPD2359" s="1279"/>
      <c r="UPE2359" s="1279"/>
      <c r="UPF2359" s="1279"/>
      <c r="UPG2359" s="1279"/>
      <c r="UPH2359" s="1279"/>
      <c r="UPI2359" s="1279"/>
      <c r="UPJ2359" s="1279"/>
      <c r="UPK2359" s="1279"/>
      <c r="UPL2359" s="1279"/>
      <c r="UPM2359" s="1279"/>
      <c r="UPN2359" s="1279"/>
      <c r="UPO2359" s="1279"/>
      <c r="UPP2359" s="1279"/>
      <c r="UPQ2359" s="1279"/>
      <c r="UPR2359" s="1279"/>
      <c r="UPS2359" s="1279"/>
      <c r="UPT2359" s="1279"/>
      <c r="UPU2359" s="1279"/>
      <c r="UPV2359" s="1279"/>
      <c r="UPW2359" s="1279"/>
      <c r="UPX2359" s="1279"/>
      <c r="UPY2359" s="1279"/>
      <c r="UPZ2359" s="1279"/>
      <c r="UQA2359" s="1279"/>
      <c r="UQB2359" s="1279"/>
      <c r="UQC2359" s="1279"/>
      <c r="UQD2359" s="1279"/>
      <c r="UQE2359" s="1279"/>
      <c r="UQF2359" s="1279"/>
      <c r="UQG2359" s="1279"/>
      <c r="UQH2359" s="1279"/>
      <c r="UQI2359" s="1279"/>
      <c r="UQJ2359" s="1279"/>
      <c r="UQK2359" s="1279"/>
      <c r="UQL2359" s="1279"/>
      <c r="UQM2359" s="1279"/>
      <c r="UQN2359" s="1279"/>
      <c r="UQO2359" s="1279"/>
      <c r="UQP2359" s="1279"/>
      <c r="UQQ2359" s="1279"/>
      <c r="UQR2359" s="1279"/>
      <c r="UQS2359" s="1279"/>
      <c r="UQT2359" s="1279"/>
      <c r="UQU2359" s="1279"/>
      <c r="UQV2359" s="1279"/>
      <c r="UQW2359" s="1279"/>
      <c r="UQX2359" s="1279"/>
      <c r="UQY2359" s="1279"/>
      <c r="UQZ2359" s="1279"/>
      <c r="URA2359" s="1279"/>
      <c r="URB2359" s="1279"/>
      <c r="URC2359" s="1279"/>
      <c r="URD2359" s="1279"/>
      <c r="URE2359" s="1279"/>
      <c r="URF2359" s="1279"/>
      <c r="URG2359" s="1279"/>
      <c r="URH2359" s="1279"/>
      <c r="URI2359" s="1279"/>
      <c r="URJ2359" s="1279"/>
      <c r="URK2359" s="1279"/>
      <c r="URL2359" s="1279"/>
      <c r="URM2359" s="1279"/>
      <c r="URN2359" s="1279"/>
      <c r="URO2359" s="1279"/>
      <c r="URP2359" s="1279"/>
      <c r="URQ2359" s="1279"/>
      <c r="URR2359" s="1279"/>
      <c r="URS2359" s="1279"/>
      <c r="URT2359" s="1279"/>
      <c r="URU2359" s="1279"/>
      <c r="URV2359" s="1279"/>
      <c r="URW2359" s="1279"/>
      <c r="URX2359" s="1279"/>
      <c r="URY2359" s="1279"/>
      <c r="URZ2359" s="1279"/>
      <c r="USA2359" s="1279"/>
      <c r="USB2359" s="1279"/>
      <c r="USC2359" s="1279"/>
      <c r="USD2359" s="1279"/>
      <c r="USE2359" s="1279"/>
      <c r="USF2359" s="1279"/>
      <c r="USG2359" s="1279"/>
      <c r="USH2359" s="1279"/>
      <c r="USI2359" s="1279"/>
      <c r="USJ2359" s="1279"/>
      <c r="USK2359" s="1279"/>
      <c r="USL2359" s="1279"/>
      <c r="USM2359" s="1279"/>
      <c r="USN2359" s="1279"/>
      <c r="USO2359" s="1279"/>
      <c r="USP2359" s="1279"/>
      <c r="USQ2359" s="1279"/>
      <c r="USR2359" s="1279"/>
      <c r="USS2359" s="1279"/>
      <c r="UST2359" s="1279"/>
      <c r="USU2359" s="1279"/>
      <c r="USV2359" s="1279"/>
      <c r="USW2359" s="1279"/>
      <c r="USX2359" s="1279"/>
      <c r="USY2359" s="1279"/>
      <c r="USZ2359" s="1279"/>
      <c r="UTA2359" s="1279"/>
      <c r="UTB2359" s="1279"/>
      <c r="UTC2359" s="1279"/>
      <c r="UTD2359" s="1279"/>
      <c r="UTE2359" s="1279"/>
      <c r="UTF2359" s="1279"/>
      <c r="UTG2359" s="1279"/>
      <c r="UTH2359" s="1279"/>
      <c r="UTI2359" s="1279"/>
      <c r="UTJ2359" s="1279"/>
      <c r="UTK2359" s="1279"/>
      <c r="UTL2359" s="1279"/>
      <c r="UTM2359" s="1279"/>
      <c r="UTN2359" s="1279"/>
      <c r="UTO2359" s="1279"/>
      <c r="UTP2359" s="1279"/>
      <c r="UTQ2359" s="1279"/>
      <c r="UTR2359" s="1279"/>
      <c r="UTS2359" s="1279"/>
      <c r="UTT2359" s="1279"/>
      <c r="UTU2359" s="1279"/>
      <c r="UTV2359" s="1279"/>
      <c r="UTW2359" s="1279"/>
      <c r="UTX2359" s="1279"/>
      <c r="UTY2359" s="1279"/>
      <c r="UTZ2359" s="1279"/>
      <c r="UUA2359" s="1279"/>
      <c r="UUB2359" s="1279"/>
      <c r="UUC2359" s="1279"/>
      <c r="UUD2359" s="1279"/>
      <c r="UUE2359" s="1279"/>
      <c r="UUF2359" s="1279"/>
      <c r="UUG2359" s="1279"/>
      <c r="UUH2359" s="1279"/>
      <c r="UUI2359" s="1279"/>
      <c r="UUJ2359" s="1279"/>
      <c r="UUK2359" s="1279"/>
      <c r="UUL2359" s="1279"/>
      <c r="UUM2359" s="1279"/>
      <c r="UUN2359" s="1279"/>
      <c r="UUO2359" s="1279"/>
      <c r="UUP2359" s="1279"/>
      <c r="UUQ2359" s="1279"/>
      <c r="UUR2359" s="1279"/>
      <c r="UUS2359" s="1279"/>
      <c r="UUT2359" s="1279"/>
      <c r="UUU2359" s="1279"/>
      <c r="UUV2359" s="1279"/>
      <c r="UUW2359" s="1279"/>
      <c r="UUX2359" s="1279"/>
      <c r="UUY2359" s="1279"/>
      <c r="UUZ2359" s="1279"/>
      <c r="UVA2359" s="1279"/>
      <c r="UVB2359" s="1279"/>
      <c r="UVC2359" s="1279"/>
      <c r="UVD2359" s="1279"/>
      <c r="UVE2359" s="1279"/>
      <c r="UVF2359" s="1279"/>
      <c r="UVG2359" s="1279"/>
      <c r="UVH2359" s="1279"/>
      <c r="UVI2359" s="1279"/>
      <c r="UVJ2359" s="1279"/>
      <c r="UVK2359" s="1279"/>
      <c r="UVL2359" s="1279"/>
      <c r="UVM2359" s="1279"/>
      <c r="UVN2359" s="1279"/>
      <c r="UVO2359" s="1279"/>
      <c r="UVP2359" s="1279"/>
      <c r="UVQ2359" s="1279"/>
      <c r="UVR2359" s="1279"/>
      <c r="UVS2359" s="1279"/>
      <c r="UVT2359" s="1279"/>
      <c r="UVU2359" s="1279"/>
      <c r="UVV2359" s="1279"/>
      <c r="UVW2359" s="1279"/>
      <c r="UVX2359" s="1279"/>
      <c r="UVY2359" s="1279"/>
      <c r="UVZ2359" s="1279"/>
      <c r="UWA2359" s="1279"/>
      <c r="UWB2359" s="1279"/>
      <c r="UWC2359" s="1279"/>
      <c r="UWD2359" s="1279"/>
      <c r="UWE2359" s="1279"/>
      <c r="UWF2359" s="1279"/>
      <c r="UWG2359" s="1279"/>
      <c r="UWH2359" s="1279"/>
      <c r="UWI2359" s="1279"/>
      <c r="UWJ2359" s="1279"/>
      <c r="UWK2359" s="1279"/>
      <c r="UWL2359" s="1279"/>
      <c r="UWM2359" s="1279"/>
      <c r="UWN2359" s="1279"/>
      <c r="UWO2359" s="1279"/>
      <c r="UWP2359" s="1279"/>
      <c r="UWQ2359" s="1279"/>
      <c r="UWR2359" s="1279"/>
      <c r="UWS2359" s="1279"/>
      <c r="UWT2359" s="1279"/>
      <c r="UWU2359" s="1279"/>
      <c r="UWV2359" s="1279"/>
      <c r="UWW2359" s="1279"/>
      <c r="UWX2359" s="1279"/>
      <c r="UWY2359" s="1279"/>
      <c r="UWZ2359" s="1279"/>
      <c r="UXA2359" s="1279"/>
      <c r="UXB2359" s="1279"/>
      <c r="UXC2359" s="1279"/>
      <c r="UXD2359" s="1279"/>
      <c r="UXE2359" s="1279"/>
      <c r="UXF2359" s="1279"/>
      <c r="UXG2359" s="1279"/>
      <c r="UXH2359" s="1279"/>
      <c r="UXI2359" s="1279"/>
      <c r="UXJ2359" s="1279"/>
      <c r="UXK2359" s="1279"/>
      <c r="UXL2359" s="1279"/>
      <c r="UXM2359" s="1279"/>
      <c r="UXN2359" s="1279"/>
      <c r="UXO2359" s="1279"/>
      <c r="UXP2359" s="1279"/>
      <c r="UXQ2359" s="1279"/>
      <c r="UXR2359" s="1279"/>
      <c r="UXS2359" s="1279"/>
      <c r="UXT2359" s="1279"/>
      <c r="UXU2359" s="1279"/>
      <c r="UXV2359" s="1279"/>
      <c r="UXW2359" s="1279"/>
      <c r="UXX2359" s="1279"/>
      <c r="UXY2359" s="1279"/>
      <c r="UXZ2359" s="1279"/>
      <c r="UYA2359" s="1279"/>
      <c r="UYB2359" s="1279"/>
      <c r="UYC2359" s="1279"/>
      <c r="UYD2359" s="1279"/>
      <c r="UYE2359" s="1279"/>
      <c r="UYF2359" s="1279"/>
      <c r="UYG2359" s="1279"/>
      <c r="UYH2359" s="1279"/>
      <c r="UYI2359" s="1279"/>
      <c r="UYJ2359" s="1279"/>
      <c r="UYK2359" s="1279"/>
      <c r="UYL2359" s="1279"/>
      <c r="UYM2359" s="1279"/>
      <c r="UYN2359" s="1279"/>
      <c r="UYO2359" s="1279"/>
      <c r="UYP2359" s="1279"/>
      <c r="UYQ2359" s="1279"/>
      <c r="UYR2359" s="1279"/>
      <c r="UYS2359" s="1279"/>
      <c r="UYT2359" s="1279"/>
      <c r="UYU2359" s="1279"/>
      <c r="UYV2359" s="1279"/>
      <c r="UYW2359" s="1279"/>
      <c r="UYX2359" s="1279"/>
      <c r="UYY2359" s="1279"/>
      <c r="UYZ2359" s="1279"/>
      <c r="UZA2359" s="1279"/>
      <c r="UZB2359" s="1279"/>
      <c r="UZC2359" s="1279"/>
      <c r="UZD2359" s="1279"/>
      <c r="UZE2359" s="1279"/>
      <c r="UZF2359" s="1279"/>
      <c r="UZG2359" s="1279"/>
      <c r="UZH2359" s="1279"/>
      <c r="UZI2359" s="1279"/>
      <c r="UZJ2359" s="1279"/>
      <c r="UZK2359" s="1279"/>
      <c r="UZL2359" s="1279"/>
      <c r="UZM2359" s="1279"/>
      <c r="UZN2359" s="1279"/>
      <c r="UZO2359" s="1279"/>
      <c r="UZP2359" s="1279"/>
      <c r="UZQ2359" s="1279"/>
      <c r="UZR2359" s="1279"/>
      <c r="UZS2359" s="1279"/>
      <c r="UZT2359" s="1279"/>
      <c r="UZU2359" s="1279"/>
      <c r="UZV2359" s="1279"/>
      <c r="UZW2359" s="1279"/>
      <c r="UZX2359" s="1279"/>
      <c r="UZY2359" s="1279"/>
      <c r="UZZ2359" s="1279"/>
      <c r="VAA2359" s="1279"/>
      <c r="VAB2359" s="1279"/>
      <c r="VAC2359" s="1279"/>
      <c r="VAD2359" s="1279"/>
      <c r="VAE2359" s="1279"/>
      <c r="VAF2359" s="1279"/>
      <c r="VAG2359" s="1279"/>
      <c r="VAH2359" s="1279"/>
      <c r="VAI2359" s="1279"/>
      <c r="VAJ2359" s="1279"/>
      <c r="VAK2359" s="1279"/>
      <c r="VAL2359" s="1279"/>
      <c r="VAM2359" s="1279"/>
      <c r="VAN2359" s="1279"/>
      <c r="VAO2359" s="1279"/>
      <c r="VAP2359" s="1279"/>
      <c r="VAQ2359" s="1279"/>
      <c r="VAR2359" s="1279"/>
      <c r="VAS2359" s="1279"/>
      <c r="VAT2359" s="1279"/>
      <c r="VAU2359" s="1279"/>
      <c r="VAV2359" s="1279"/>
      <c r="VAW2359" s="1279"/>
      <c r="VAX2359" s="1279"/>
      <c r="VAY2359" s="1279"/>
      <c r="VAZ2359" s="1279"/>
      <c r="VBA2359" s="1279"/>
      <c r="VBB2359" s="1279"/>
      <c r="VBC2359" s="1279"/>
      <c r="VBD2359" s="1279"/>
      <c r="VBE2359" s="1279"/>
      <c r="VBF2359" s="1279"/>
      <c r="VBG2359" s="1279"/>
      <c r="VBH2359" s="1279"/>
      <c r="VBI2359" s="1279"/>
      <c r="VBJ2359" s="1279"/>
      <c r="VBK2359" s="1279"/>
      <c r="VBL2359" s="1279"/>
      <c r="VBM2359" s="1279"/>
      <c r="VBN2359" s="1279"/>
      <c r="VBO2359" s="1279"/>
      <c r="VBP2359" s="1279"/>
      <c r="VBQ2359" s="1279"/>
      <c r="VBR2359" s="1279"/>
      <c r="VBS2359" s="1279"/>
      <c r="VBT2359" s="1279"/>
      <c r="VBU2359" s="1279"/>
      <c r="VBV2359" s="1279"/>
      <c r="VBW2359" s="1279"/>
      <c r="VBX2359" s="1279"/>
      <c r="VBY2359" s="1279"/>
      <c r="VBZ2359" s="1279"/>
      <c r="VCA2359" s="1279"/>
      <c r="VCB2359" s="1279"/>
      <c r="VCC2359" s="1279"/>
      <c r="VCD2359" s="1279"/>
      <c r="VCE2359" s="1279"/>
      <c r="VCF2359" s="1279"/>
      <c r="VCG2359" s="1279"/>
      <c r="VCH2359" s="1279"/>
      <c r="VCI2359" s="1279"/>
      <c r="VCJ2359" s="1279"/>
      <c r="VCK2359" s="1279"/>
      <c r="VCL2359" s="1279"/>
      <c r="VCM2359" s="1279"/>
      <c r="VCN2359" s="1279"/>
      <c r="VCO2359" s="1279"/>
      <c r="VCP2359" s="1279"/>
      <c r="VCQ2359" s="1279"/>
      <c r="VCR2359" s="1279"/>
      <c r="VCS2359" s="1279"/>
      <c r="VCT2359" s="1279"/>
      <c r="VCU2359" s="1279"/>
      <c r="VCV2359" s="1279"/>
      <c r="VCW2359" s="1279"/>
      <c r="VCX2359" s="1279"/>
      <c r="VCY2359" s="1279"/>
      <c r="VCZ2359" s="1279"/>
      <c r="VDA2359" s="1279"/>
      <c r="VDB2359" s="1279"/>
      <c r="VDC2359" s="1279"/>
      <c r="VDD2359" s="1279"/>
      <c r="VDE2359" s="1279"/>
      <c r="VDF2359" s="1279"/>
      <c r="VDG2359" s="1279"/>
      <c r="VDH2359" s="1279"/>
      <c r="VDI2359" s="1279"/>
      <c r="VDJ2359" s="1279"/>
      <c r="VDK2359" s="1279"/>
      <c r="VDL2359" s="1279"/>
      <c r="VDM2359" s="1279"/>
      <c r="VDN2359" s="1279"/>
      <c r="VDO2359" s="1279"/>
      <c r="VDP2359" s="1279"/>
      <c r="VDQ2359" s="1279"/>
      <c r="VDR2359" s="1279"/>
      <c r="VDS2359" s="1279"/>
      <c r="VDT2359" s="1279"/>
      <c r="VDU2359" s="1279"/>
      <c r="VDV2359" s="1279"/>
      <c r="VDW2359" s="1279"/>
      <c r="VDX2359" s="1279"/>
      <c r="VDY2359" s="1279"/>
      <c r="VDZ2359" s="1279"/>
      <c r="VEA2359" s="1279"/>
      <c r="VEB2359" s="1279"/>
      <c r="VEC2359" s="1279"/>
      <c r="VED2359" s="1279"/>
      <c r="VEE2359" s="1279"/>
      <c r="VEF2359" s="1279"/>
      <c r="VEG2359" s="1279"/>
      <c r="VEH2359" s="1279"/>
      <c r="VEI2359" s="1279"/>
      <c r="VEJ2359" s="1279"/>
      <c r="VEK2359" s="1279"/>
      <c r="VEL2359" s="1279"/>
      <c r="VEM2359" s="1279"/>
      <c r="VEN2359" s="1279"/>
      <c r="VEO2359" s="1279"/>
      <c r="VEP2359" s="1279"/>
      <c r="VEQ2359" s="1279"/>
      <c r="VER2359" s="1279"/>
      <c r="VES2359" s="1279"/>
      <c r="VET2359" s="1279"/>
      <c r="VEU2359" s="1279"/>
      <c r="VEV2359" s="1279"/>
      <c r="VEW2359" s="1279"/>
      <c r="VEX2359" s="1279"/>
      <c r="VEY2359" s="1279"/>
      <c r="VEZ2359" s="1279"/>
      <c r="VFA2359" s="1279"/>
      <c r="VFB2359" s="1279"/>
      <c r="VFC2359" s="1279"/>
      <c r="VFD2359" s="1279"/>
      <c r="VFE2359" s="1279"/>
      <c r="VFF2359" s="1279"/>
      <c r="VFG2359" s="1279"/>
      <c r="VFH2359" s="1279"/>
      <c r="VFI2359" s="1279"/>
      <c r="VFJ2359" s="1279"/>
      <c r="VFK2359" s="1279"/>
      <c r="VFL2359" s="1279"/>
      <c r="VFM2359" s="1279"/>
      <c r="VFN2359" s="1279"/>
      <c r="VFO2359" s="1279"/>
      <c r="VFP2359" s="1279"/>
      <c r="VFQ2359" s="1279"/>
      <c r="VFR2359" s="1279"/>
      <c r="VFS2359" s="1279"/>
      <c r="VFT2359" s="1279"/>
      <c r="VFU2359" s="1279"/>
      <c r="VFV2359" s="1279"/>
      <c r="VFW2359" s="1279"/>
      <c r="VFX2359" s="1279"/>
      <c r="VFY2359" s="1279"/>
      <c r="VFZ2359" s="1279"/>
      <c r="VGA2359" s="1279"/>
      <c r="VGB2359" s="1279"/>
      <c r="VGC2359" s="1279"/>
      <c r="VGD2359" s="1279"/>
      <c r="VGE2359" s="1279"/>
      <c r="VGF2359" s="1279"/>
      <c r="VGG2359" s="1279"/>
      <c r="VGH2359" s="1279"/>
      <c r="VGI2359" s="1279"/>
      <c r="VGJ2359" s="1279"/>
      <c r="VGK2359" s="1279"/>
      <c r="VGL2359" s="1279"/>
      <c r="VGM2359" s="1279"/>
      <c r="VGN2359" s="1279"/>
      <c r="VGO2359" s="1279"/>
      <c r="VGP2359" s="1279"/>
      <c r="VGQ2359" s="1279"/>
      <c r="VGR2359" s="1279"/>
      <c r="VGS2359" s="1279"/>
      <c r="VGT2359" s="1279"/>
      <c r="VGU2359" s="1279"/>
      <c r="VGV2359" s="1279"/>
      <c r="VGW2359" s="1279"/>
      <c r="VGX2359" s="1279"/>
      <c r="VGY2359" s="1279"/>
      <c r="VGZ2359" s="1279"/>
      <c r="VHA2359" s="1279"/>
      <c r="VHB2359" s="1279"/>
      <c r="VHC2359" s="1279"/>
      <c r="VHD2359" s="1279"/>
      <c r="VHE2359" s="1279"/>
      <c r="VHF2359" s="1279"/>
      <c r="VHG2359" s="1279"/>
      <c r="VHH2359" s="1279"/>
      <c r="VHI2359" s="1279"/>
      <c r="VHJ2359" s="1279"/>
      <c r="VHK2359" s="1279"/>
      <c r="VHL2359" s="1279"/>
      <c r="VHM2359" s="1279"/>
      <c r="VHN2359" s="1279"/>
      <c r="VHO2359" s="1279"/>
      <c r="VHP2359" s="1279"/>
      <c r="VHQ2359" s="1279"/>
      <c r="VHR2359" s="1279"/>
      <c r="VHS2359" s="1279"/>
      <c r="VHT2359" s="1279"/>
      <c r="VHU2359" s="1279"/>
      <c r="VHV2359" s="1279"/>
      <c r="VHW2359" s="1279"/>
      <c r="VHX2359" s="1279"/>
      <c r="VHY2359" s="1279"/>
      <c r="VHZ2359" s="1279"/>
      <c r="VIA2359" s="1279"/>
      <c r="VIB2359" s="1279"/>
      <c r="VIC2359" s="1279"/>
      <c r="VID2359" s="1279"/>
      <c r="VIE2359" s="1279"/>
      <c r="VIF2359" s="1279"/>
      <c r="VIG2359" s="1279"/>
      <c r="VIH2359" s="1279"/>
      <c r="VII2359" s="1279"/>
      <c r="VIJ2359" s="1279"/>
      <c r="VIK2359" s="1279"/>
      <c r="VIL2359" s="1279"/>
      <c r="VIM2359" s="1279"/>
      <c r="VIN2359" s="1279"/>
      <c r="VIO2359" s="1279"/>
      <c r="VIP2359" s="1279"/>
      <c r="VIQ2359" s="1279"/>
      <c r="VIR2359" s="1279"/>
      <c r="VIS2359" s="1279"/>
      <c r="VIT2359" s="1279"/>
      <c r="VIU2359" s="1279"/>
      <c r="VIV2359" s="1279"/>
      <c r="VIW2359" s="1279"/>
      <c r="VIX2359" s="1279"/>
      <c r="VIY2359" s="1279"/>
      <c r="VIZ2359" s="1279"/>
      <c r="VJA2359" s="1279"/>
      <c r="VJB2359" s="1279"/>
      <c r="VJC2359" s="1279"/>
      <c r="VJD2359" s="1279"/>
      <c r="VJE2359" s="1279"/>
      <c r="VJF2359" s="1279"/>
      <c r="VJG2359" s="1279"/>
      <c r="VJH2359" s="1279"/>
      <c r="VJI2359" s="1279"/>
      <c r="VJJ2359" s="1279"/>
      <c r="VJK2359" s="1279"/>
      <c r="VJL2359" s="1279"/>
      <c r="VJM2359" s="1279"/>
      <c r="VJN2359" s="1279"/>
      <c r="VJO2359" s="1279"/>
      <c r="VJP2359" s="1279"/>
      <c r="VJQ2359" s="1279"/>
      <c r="VJR2359" s="1279"/>
      <c r="VJS2359" s="1279"/>
      <c r="VJT2359" s="1279"/>
      <c r="VJU2359" s="1279"/>
      <c r="VJV2359" s="1279"/>
      <c r="VJW2359" s="1279"/>
      <c r="VJX2359" s="1279"/>
      <c r="VJY2359" s="1279"/>
      <c r="VJZ2359" s="1279"/>
      <c r="VKA2359" s="1279"/>
      <c r="VKB2359" s="1279"/>
      <c r="VKC2359" s="1279"/>
      <c r="VKD2359" s="1279"/>
      <c r="VKE2359" s="1279"/>
      <c r="VKF2359" s="1279"/>
      <c r="VKG2359" s="1279"/>
      <c r="VKH2359" s="1279"/>
      <c r="VKI2359" s="1279"/>
      <c r="VKJ2359" s="1279"/>
      <c r="VKK2359" s="1279"/>
      <c r="VKL2359" s="1279"/>
      <c r="VKM2359" s="1279"/>
      <c r="VKN2359" s="1279"/>
      <c r="VKO2359" s="1279"/>
      <c r="VKP2359" s="1279"/>
      <c r="VKQ2359" s="1279"/>
      <c r="VKR2359" s="1279"/>
      <c r="VKS2359" s="1279"/>
      <c r="VKT2359" s="1279"/>
      <c r="VKU2359" s="1279"/>
      <c r="VKV2359" s="1279"/>
      <c r="VKW2359" s="1279"/>
      <c r="VKX2359" s="1279"/>
      <c r="VKY2359" s="1279"/>
      <c r="VKZ2359" s="1279"/>
      <c r="VLA2359" s="1279"/>
      <c r="VLB2359" s="1279"/>
      <c r="VLC2359" s="1279"/>
      <c r="VLD2359" s="1279"/>
      <c r="VLE2359" s="1279"/>
      <c r="VLF2359" s="1279"/>
      <c r="VLG2359" s="1279"/>
      <c r="VLH2359" s="1279"/>
      <c r="VLI2359" s="1279"/>
      <c r="VLJ2359" s="1279"/>
      <c r="VLK2359" s="1279"/>
      <c r="VLL2359" s="1279"/>
      <c r="VLM2359" s="1279"/>
      <c r="VLN2359" s="1279"/>
      <c r="VLO2359" s="1279"/>
      <c r="VLP2359" s="1279"/>
      <c r="VLQ2359" s="1279"/>
      <c r="VLR2359" s="1279"/>
      <c r="VLS2359" s="1279"/>
      <c r="VLT2359" s="1279"/>
      <c r="VLU2359" s="1279"/>
      <c r="VLV2359" s="1279"/>
      <c r="VLW2359" s="1279"/>
      <c r="VLX2359" s="1279"/>
      <c r="VLY2359" s="1279"/>
      <c r="VLZ2359" s="1279"/>
      <c r="VMA2359" s="1279"/>
      <c r="VMB2359" s="1279"/>
      <c r="VMC2359" s="1279"/>
      <c r="VMD2359" s="1279"/>
      <c r="VME2359" s="1279"/>
      <c r="VMF2359" s="1279"/>
      <c r="VMG2359" s="1279"/>
      <c r="VMH2359" s="1279"/>
      <c r="VMI2359" s="1279"/>
      <c r="VMJ2359" s="1279"/>
      <c r="VMK2359" s="1279"/>
      <c r="VML2359" s="1279"/>
      <c r="VMM2359" s="1279"/>
      <c r="VMN2359" s="1279"/>
      <c r="VMO2359" s="1279"/>
      <c r="VMP2359" s="1279"/>
      <c r="VMQ2359" s="1279"/>
      <c r="VMR2359" s="1279"/>
      <c r="VMS2359" s="1279"/>
      <c r="VMT2359" s="1279"/>
      <c r="VMU2359" s="1279"/>
      <c r="VMV2359" s="1279"/>
      <c r="VMW2359" s="1279"/>
      <c r="VMX2359" s="1279"/>
      <c r="VMY2359" s="1279"/>
      <c r="VMZ2359" s="1279"/>
      <c r="VNA2359" s="1279"/>
      <c r="VNB2359" s="1279"/>
      <c r="VNC2359" s="1279"/>
      <c r="VND2359" s="1279"/>
      <c r="VNE2359" s="1279"/>
      <c r="VNF2359" s="1279"/>
      <c r="VNG2359" s="1279"/>
      <c r="VNH2359" s="1279"/>
      <c r="VNI2359" s="1279"/>
      <c r="VNJ2359" s="1279"/>
      <c r="VNK2359" s="1279"/>
      <c r="VNL2359" s="1279"/>
      <c r="VNM2359" s="1279"/>
      <c r="VNN2359" s="1279"/>
      <c r="VNO2359" s="1279"/>
      <c r="VNP2359" s="1279"/>
      <c r="VNQ2359" s="1279"/>
      <c r="VNR2359" s="1279"/>
      <c r="VNS2359" s="1279"/>
      <c r="VNT2359" s="1279"/>
      <c r="VNU2359" s="1279"/>
      <c r="VNV2359" s="1279"/>
      <c r="VNW2359" s="1279"/>
      <c r="VNX2359" s="1279"/>
      <c r="VNY2359" s="1279"/>
      <c r="VNZ2359" s="1279"/>
      <c r="VOA2359" s="1279"/>
      <c r="VOB2359" s="1279"/>
      <c r="VOC2359" s="1279"/>
      <c r="VOD2359" s="1279"/>
      <c r="VOE2359" s="1279"/>
      <c r="VOF2359" s="1279"/>
      <c r="VOG2359" s="1279"/>
      <c r="VOH2359" s="1279"/>
      <c r="VOI2359" s="1279"/>
      <c r="VOJ2359" s="1279"/>
      <c r="VOK2359" s="1279"/>
      <c r="VOL2359" s="1279"/>
      <c r="VOM2359" s="1279"/>
      <c r="VON2359" s="1279"/>
      <c r="VOO2359" s="1279"/>
      <c r="VOP2359" s="1279"/>
      <c r="VOQ2359" s="1279"/>
      <c r="VOR2359" s="1279"/>
      <c r="VOS2359" s="1279"/>
      <c r="VOT2359" s="1279"/>
      <c r="VOU2359" s="1279"/>
      <c r="VOV2359" s="1279"/>
      <c r="VOW2359" s="1279"/>
      <c r="VOX2359" s="1279"/>
      <c r="VOY2359" s="1279"/>
      <c r="VOZ2359" s="1279"/>
      <c r="VPA2359" s="1279"/>
      <c r="VPB2359" s="1279"/>
      <c r="VPC2359" s="1279"/>
      <c r="VPD2359" s="1279"/>
      <c r="VPE2359" s="1279"/>
      <c r="VPF2359" s="1279"/>
      <c r="VPG2359" s="1279"/>
      <c r="VPH2359" s="1279"/>
      <c r="VPI2359" s="1279"/>
      <c r="VPJ2359" s="1279"/>
      <c r="VPK2359" s="1279"/>
      <c r="VPL2359" s="1279"/>
      <c r="VPM2359" s="1279"/>
      <c r="VPN2359" s="1279"/>
      <c r="VPO2359" s="1279"/>
      <c r="VPP2359" s="1279"/>
      <c r="VPQ2359" s="1279"/>
      <c r="VPR2359" s="1279"/>
      <c r="VPS2359" s="1279"/>
      <c r="VPT2359" s="1279"/>
      <c r="VPU2359" s="1279"/>
      <c r="VPV2359" s="1279"/>
      <c r="VPW2359" s="1279"/>
      <c r="VPX2359" s="1279"/>
      <c r="VPY2359" s="1279"/>
      <c r="VPZ2359" s="1279"/>
      <c r="VQA2359" s="1279"/>
      <c r="VQB2359" s="1279"/>
      <c r="VQC2359" s="1279"/>
      <c r="VQD2359" s="1279"/>
      <c r="VQE2359" s="1279"/>
      <c r="VQF2359" s="1279"/>
      <c r="VQG2359" s="1279"/>
      <c r="VQH2359" s="1279"/>
      <c r="VQI2359" s="1279"/>
      <c r="VQJ2359" s="1279"/>
      <c r="VQK2359" s="1279"/>
      <c r="VQL2359" s="1279"/>
      <c r="VQM2359" s="1279"/>
      <c r="VQN2359" s="1279"/>
      <c r="VQO2359" s="1279"/>
      <c r="VQP2359" s="1279"/>
      <c r="VQQ2359" s="1279"/>
      <c r="VQR2359" s="1279"/>
      <c r="VQS2359" s="1279"/>
      <c r="VQT2359" s="1279"/>
      <c r="VQU2359" s="1279"/>
      <c r="VQV2359" s="1279"/>
      <c r="VQW2359" s="1279"/>
      <c r="VQX2359" s="1279"/>
      <c r="VQY2359" s="1279"/>
      <c r="VQZ2359" s="1279"/>
      <c r="VRA2359" s="1279"/>
      <c r="VRB2359" s="1279"/>
      <c r="VRC2359" s="1279"/>
      <c r="VRD2359" s="1279"/>
      <c r="VRE2359" s="1279"/>
      <c r="VRF2359" s="1279"/>
      <c r="VRG2359" s="1279"/>
      <c r="VRH2359" s="1279"/>
      <c r="VRI2359" s="1279"/>
      <c r="VRJ2359" s="1279"/>
      <c r="VRK2359" s="1279"/>
      <c r="VRL2359" s="1279"/>
      <c r="VRM2359" s="1279"/>
      <c r="VRN2359" s="1279"/>
      <c r="VRO2359" s="1279"/>
      <c r="VRP2359" s="1279"/>
      <c r="VRQ2359" s="1279"/>
      <c r="VRR2359" s="1279"/>
      <c r="VRS2359" s="1279"/>
      <c r="VRT2359" s="1279"/>
      <c r="VRU2359" s="1279"/>
      <c r="VRV2359" s="1279"/>
      <c r="VRW2359" s="1279"/>
      <c r="VRX2359" s="1279"/>
      <c r="VRY2359" s="1279"/>
      <c r="VRZ2359" s="1279"/>
      <c r="VSA2359" s="1279"/>
      <c r="VSB2359" s="1279"/>
      <c r="VSC2359" s="1279"/>
      <c r="VSD2359" s="1279"/>
      <c r="VSE2359" s="1279"/>
      <c r="VSF2359" s="1279"/>
      <c r="VSG2359" s="1279"/>
      <c r="VSH2359" s="1279"/>
      <c r="VSI2359" s="1279"/>
      <c r="VSJ2359" s="1279"/>
      <c r="VSK2359" s="1279"/>
      <c r="VSL2359" s="1279"/>
      <c r="VSM2359" s="1279"/>
      <c r="VSN2359" s="1279"/>
      <c r="VSO2359" s="1279"/>
      <c r="VSP2359" s="1279"/>
      <c r="VSQ2359" s="1279"/>
      <c r="VSR2359" s="1279"/>
      <c r="VSS2359" s="1279"/>
      <c r="VST2359" s="1279"/>
      <c r="VSU2359" s="1279"/>
      <c r="VSV2359" s="1279"/>
      <c r="VSW2359" s="1279"/>
      <c r="VSX2359" s="1279"/>
      <c r="VSY2359" s="1279"/>
      <c r="VSZ2359" s="1279"/>
      <c r="VTA2359" s="1279"/>
      <c r="VTB2359" s="1279"/>
      <c r="VTC2359" s="1279"/>
      <c r="VTD2359" s="1279"/>
      <c r="VTE2359" s="1279"/>
      <c r="VTF2359" s="1279"/>
      <c r="VTG2359" s="1279"/>
      <c r="VTH2359" s="1279"/>
      <c r="VTI2359" s="1279"/>
      <c r="VTJ2359" s="1279"/>
      <c r="VTK2359" s="1279"/>
      <c r="VTL2359" s="1279"/>
      <c r="VTM2359" s="1279"/>
      <c r="VTN2359" s="1279"/>
      <c r="VTO2359" s="1279"/>
      <c r="VTP2359" s="1279"/>
      <c r="VTQ2359" s="1279"/>
      <c r="VTR2359" s="1279"/>
      <c r="VTS2359" s="1279"/>
      <c r="VTT2359" s="1279"/>
      <c r="VTU2359" s="1279"/>
      <c r="VTV2359" s="1279"/>
      <c r="VTW2359" s="1279"/>
      <c r="VTX2359" s="1279"/>
      <c r="VTY2359" s="1279"/>
      <c r="VTZ2359" s="1279"/>
      <c r="VUA2359" s="1279"/>
      <c r="VUB2359" s="1279"/>
      <c r="VUC2359" s="1279"/>
      <c r="VUD2359" s="1279"/>
      <c r="VUE2359" s="1279"/>
      <c r="VUF2359" s="1279"/>
      <c r="VUG2359" s="1279"/>
      <c r="VUH2359" s="1279"/>
      <c r="VUI2359" s="1279"/>
      <c r="VUJ2359" s="1279"/>
      <c r="VUK2359" s="1279"/>
      <c r="VUL2359" s="1279"/>
      <c r="VUM2359" s="1279"/>
      <c r="VUN2359" s="1279"/>
      <c r="VUO2359" s="1279"/>
      <c r="VUP2359" s="1279"/>
      <c r="VUQ2359" s="1279"/>
      <c r="VUR2359" s="1279"/>
      <c r="VUS2359" s="1279"/>
      <c r="VUT2359" s="1279"/>
      <c r="VUU2359" s="1279"/>
      <c r="VUV2359" s="1279"/>
      <c r="VUW2359" s="1279"/>
      <c r="VUX2359" s="1279"/>
      <c r="VUY2359" s="1279"/>
      <c r="VUZ2359" s="1279"/>
      <c r="VVA2359" s="1279"/>
      <c r="VVB2359" s="1279"/>
      <c r="VVC2359" s="1279"/>
      <c r="VVD2359" s="1279"/>
      <c r="VVE2359" s="1279"/>
      <c r="VVF2359" s="1279"/>
      <c r="VVG2359" s="1279"/>
      <c r="VVH2359" s="1279"/>
      <c r="VVI2359" s="1279"/>
      <c r="VVJ2359" s="1279"/>
      <c r="VVK2359" s="1279"/>
      <c r="VVL2359" s="1279"/>
      <c r="VVM2359" s="1279"/>
      <c r="VVN2359" s="1279"/>
      <c r="VVO2359" s="1279"/>
      <c r="VVP2359" s="1279"/>
      <c r="VVQ2359" s="1279"/>
      <c r="VVR2359" s="1279"/>
      <c r="VVS2359" s="1279"/>
      <c r="VVT2359" s="1279"/>
      <c r="VVU2359" s="1279"/>
      <c r="VVV2359" s="1279"/>
      <c r="VVW2359" s="1279"/>
      <c r="VVX2359" s="1279"/>
      <c r="VVY2359" s="1279"/>
      <c r="VVZ2359" s="1279"/>
      <c r="VWA2359" s="1279"/>
      <c r="VWB2359" s="1279"/>
      <c r="VWC2359" s="1279"/>
      <c r="VWD2359" s="1279"/>
      <c r="VWE2359" s="1279"/>
      <c r="VWF2359" s="1279"/>
      <c r="VWG2359" s="1279"/>
      <c r="VWH2359" s="1279"/>
      <c r="VWI2359" s="1279"/>
      <c r="VWJ2359" s="1279"/>
      <c r="VWK2359" s="1279"/>
      <c r="VWL2359" s="1279"/>
      <c r="VWM2359" s="1279"/>
      <c r="VWN2359" s="1279"/>
      <c r="VWO2359" s="1279"/>
      <c r="VWP2359" s="1279"/>
      <c r="VWQ2359" s="1279"/>
      <c r="VWR2359" s="1279"/>
      <c r="VWS2359" s="1279"/>
      <c r="VWT2359" s="1279"/>
      <c r="VWU2359" s="1279"/>
      <c r="VWV2359" s="1279"/>
      <c r="VWW2359" s="1279"/>
      <c r="VWX2359" s="1279"/>
      <c r="VWY2359" s="1279"/>
      <c r="VWZ2359" s="1279"/>
      <c r="VXA2359" s="1279"/>
      <c r="VXB2359" s="1279"/>
      <c r="VXC2359" s="1279"/>
      <c r="VXD2359" s="1279"/>
      <c r="VXE2359" s="1279"/>
      <c r="VXF2359" s="1279"/>
      <c r="VXG2359" s="1279"/>
      <c r="VXH2359" s="1279"/>
      <c r="VXI2359" s="1279"/>
      <c r="VXJ2359" s="1279"/>
      <c r="VXK2359" s="1279"/>
      <c r="VXL2359" s="1279"/>
      <c r="VXM2359" s="1279"/>
      <c r="VXN2359" s="1279"/>
      <c r="VXO2359" s="1279"/>
      <c r="VXP2359" s="1279"/>
      <c r="VXQ2359" s="1279"/>
      <c r="VXR2359" s="1279"/>
      <c r="VXS2359" s="1279"/>
      <c r="VXT2359" s="1279"/>
      <c r="VXU2359" s="1279"/>
      <c r="VXV2359" s="1279"/>
      <c r="VXW2359" s="1279"/>
      <c r="VXX2359" s="1279"/>
      <c r="VXY2359" s="1279"/>
      <c r="VXZ2359" s="1279"/>
      <c r="VYA2359" s="1279"/>
      <c r="VYB2359" s="1279"/>
      <c r="VYC2359" s="1279"/>
      <c r="VYD2359" s="1279"/>
      <c r="VYE2359" s="1279"/>
      <c r="VYF2359" s="1279"/>
      <c r="VYG2359" s="1279"/>
      <c r="VYH2359" s="1279"/>
      <c r="VYI2359" s="1279"/>
      <c r="VYJ2359" s="1279"/>
      <c r="VYK2359" s="1279"/>
      <c r="VYL2359" s="1279"/>
      <c r="VYM2359" s="1279"/>
      <c r="VYN2359" s="1279"/>
      <c r="VYO2359" s="1279"/>
      <c r="VYP2359" s="1279"/>
      <c r="VYQ2359" s="1279"/>
      <c r="VYR2359" s="1279"/>
      <c r="VYS2359" s="1279"/>
      <c r="VYT2359" s="1279"/>
      <c r="VYU2359" s="1279"/>
      <c r="VYV2359" s="1279"/>
      <c r="VYW2359" s="1279"/>
      <c r="VYX2359" s="1279"/>
      <c r="VYY2359" s="1279"/>
      <c r="VYZ2359" s="1279"/>
      <c r="VZA2359" s="1279"/>
      <c r="VZB2359" s="1279"/>
      <c r="VZC2359" s="1279"/>
      <c r="VZD2359" s="1279"/>
      <c r="VZE2359" s="1279"/>
      <c r="VZF2359" s="1279"/>
      <c r="VZG2359" s="1279"/>
      <c r="VZH2359" s="1279"/>
      <c r="VZI2359" s="1279"/>
      <c r="VZJ2359" s="1279"/>
      <c r="VZK2359" s="1279"/>
      <c r="VZL2359" s="1279"/>
      <c r="VZM2359" s="1279"/>
      <c r="VZN2359" s="1279"/>
      <c r="VZO2359" s="1279"/>
      <c r="VZP2359" s="1279"/>
      <c r="VZQ2359" s="1279"/>
      <c r="VZR2359" s="1279"/>
      <c r="VZS2359" s="1279"/>
      <c r="VZT2359" s="1279"/>
      <c r="VZU2359" s="1279"/>
      <c r="VZV2359" s="1279"/>
      <c r="VZW2359" s="1279"/>
      <c r="VZX2359" s="1279"/>
      <c r="VZY2359" s="1279"/>
      <c r="VZZ2359" s="1279"/>
      <c r="WAA2359" s="1279"/>
      <c r="WAB2359" s="1279"/>
      <c r="WAC2359" s="1279"/>
      <c r="WAD2359" s="1279"/>
      <c r="WAE2359" s="1279"/>
      <c r="WAF2359" s="1279"/>
      <c r="WAG2359" s="1279"/>
      <c r="WAH2359" s="1279"/>
      <c r="WAI2359" s="1279"/>
      <c r="WAJ2359" s="1279"/>
      <c r="WAK2359" s="1279"/>
      <c r="WAL2359" s="1279"/>
      <c r="WAM2359" s="1279"/>
      <c r="WAN2359" s="1279"/>
      <c r="WAO2359" s="1279"/>
      <c r="WAP2359" s="1279"/>
      <c r="WAQ2359" s="1279"/>
      <c r="WAR2359" s="1279"/>
      <c r="WAS2359" s="1279"/>
      <c r="WAT2359" s="1279"/>
      <c r="WAU2359" s="1279"/>
      <c r="WAV2359" s="1279"/>
      <c r="WAW2359" s="1279"/>
      <c r="WAX2359" s="1279"/>
      <c r="WAY2359" s="1279"/>
      <c r="WAZ2359" s="1279"/>
      <c r="WBA2359" s="1279"/>
      <c r="WBB2359" s="1279"/>
      <c r="WBC2359" s="1279"/>
      <c r="WBD2359" s="1279"/>
      <c r="WBE2359" s="1279"/>
      <c r="WBF2359" s="1279"/>
      <c r="WBG2359" s="1279"/>
      <c r="WBH2359" s="1279"/>
      <c r="WBI2359" s="1279"/>
      <c r="WBJ2359" s="1279"/>
      <c r="WBK2359" s="1279"/>
      <c r="WBL2359" s="1279"/>
      <c r="WBM2359" s="1279"/>
      <c r="WBN2359" s="1279"/>
      <c r="WBO2359" s="1279"/>
      <c r="WBP2359" s="1279"/>
      <c r="WBQ2359" s="1279"/>
      <c r="WBR2359" s="1279"/>
      <c r="WBS2359" s="1279"/>
      <c r="WBT2359" s="1279"/>
      <c r="WBU2359" s="1279"/>
      <c r="WBV2359" s="1279"/>
      <c r="WBW2359" s="1279"/>
      <c r="WBX2359" s="1279"/>
      <c r="WBY2359" s="1279"/>
      <c r="WBZ2359" s="1279"/>
      <c r="WCA2359" s="1279"/>
      <c r="WCB2359" s="1279"/>
      <c r="WCC2359" s="1279"/>
      <c r="WCD2359" s="1279"/>
      <c r="WCE2359" s="1279"/>
      <c r="WCF2359" s="1279"/>
      <c r="WCG2359" s="1279"/>
      <c r="WCH2359" s="1279"/>
      <c r="WCI2359" s="1279"/>
      <c r="WCJ2359" s="1279"/>
      <c r="WCK2359" s="1279"/>
      <c r="WCL2359" s="1279"/>
      <c r="WCM2359" s="1279"/>
      <c r="WCN2359" s="1279"/>
      <c r="WCO2359" s="1279"/>
      <c r="WCP2359" s="1279"/>
      <c r="WCQ2359" s="1279"/>
      <c r="WCR2359" s="1279"/>
      <c r="WCS2359" s="1279"/>
      <c r="WCT2359" s="1279"/>
      <c r="WCU2359" s="1279"/>
      <c r="WCV2359" s="1279"/>
      <c r="WCW2359" s="1279"/>
      <c r="WCX2359" s="1279"/>
      <c r="WCY2359" s="1279"/>
      <c r="WCZ2359" s="1279"/>
      <c r="WDA2359" s="1279"/>
      <c r="WDB2359" s="1279"/>
      <c r="WDC2359" s="1279"/>
      <c r="WDD2359" s="1279"/>
      <c r="WDE2359" s="1279"/>
      <c r="WDF2359" s="1279"/>
      <c r="WDG2359" s="1279"/>
      <c r="WDH2359" s="1279"/>
      <c r="WDI2359" s="1279"/>
      <c r="WDJ2359" s="1279"/>
      <c r="WDK2359" s="1279"/>
      <c r="WDL2359" s="1279"/>
      <c r="WDM2359" s="1279"/>
      <c r="WDN2359" s="1279"/>
      <c r="WDO2359" s="1279"/>
      <c r="WDP2359" s="1279"/>
      <c r="WDQ2359" s="1279"/>
      <c r="WDR2359" s="1279"/>
      <c r="WDS2359" s="1279"/>
      <c r="WDT2359" s="1279"/>
      <c r="WDU2359" s="1279"/>
      <c r="WDV2359" s="1279"/>
      <c r="WDW2359" s="1279"/>
      <c r="WDX2359" s="1279"/>
      <c r="WDY2359" s="1279"/>
      <c r="WDZ2359" s="1279"/>
      <c r="WEA2359" s="1279"/>
      <c r="WEB2359" s="1279"/>
      <c r="WEC2359" s="1279"/>
      <c r="WED2359" s="1279"/>
      <c r="WEE2359" s="1279"/>
      <c r="WEF2359" s="1279"/>
      <c r="WEG2359" s="1279"/>
      <c r="WEH2359" s="1279"/>
      <c r="WEI2359" s="1279"/>
      <c r="WEJ2359" s="1279"/>
      <c r="WEK2359" s="1279"/>
      <c r="WEL2359" s="1279"/>
      <c r="WEM2359" s="1279"/>
      <c r="WEN2359" s="1279"/>
      <c r="WEO2359" s="1279"/>
      <c r="WEP2359" s="1279"/>
      <c r="WEQ2359" s="1279"/>
      <c r="WER2359" s="1279"/>
      <c r="WES2359" s="1279"/>
      <c r="WET2359" s="1279"/>
      <c r="WEU2359" s="1279"/>
      <c r="WEV2359" s="1279"/>
      <c r="WEW2359" s="1279"/>
      <c r="WEX2359" s="1279"/>
      <c r="WEY2359" s="1279"/>
      <c r="WEZ2359" s="1279"/>
      <c r="WFA2359" s="1279"/>
      <c r="WFB2359" s="1279"/>
      <c r="WFC2359" s="1279"/>
      <c r="WFD2359" s="1279"/>
      <c r="WFE2359" s="1279"/>
      <c r="WFF2359" s="1279"/>
      <c r="WFG2359" s="1279"/>
      <c r="WFH2359" s="1279"/>
      <c r="WFI2359" s="1279"/>
      <c r="WFJ2359" s="1279"/>
      <c r="WFK2359" s="1279"/>
      <c r="WFL2359" s="1279"/>
      <c r="WFM2359" s="1279"/>
      <c r="WFN2359" s="1279"/>
      <c r="WFO2359" s="1279"/>
      <c r="WFP2359" s="1279"/>
      <c r="WFQ2359" s="1279"/>
      <c r="WFR2359" s="1279"/>
      <c r="WFS2359" s="1279"/>
      <c r="WFT2359" s="1279"/>
      <c r="WFU2359" s="1279"/>
      <c r="WFV2359" s="1279"/>
      <c r="WFW2359" s="1279"/>
      <c r="WFX2359" s="1279"/>
      <c r="WFY2359" s="1279"/>
      <c r="WFZ2359" s="1279"/>
      <c r="WGA2359" s="1279"/>
      <c r="WGB2359" s="1279"/>
      <c r="WGC2359" s="1279"/>
      <c r="WGD2359" s="1279"/>
      <c r="WGE2359" s="1279"/>
      <c r="WGF2359" s="1279"/>
      <c r="WGG2359" s="1279"/>
      <c r="WGH2359" s="1279"/>
      <c r="WGI2359" s="1279"/>
      <c r="WGJ2359" s="1279"/>
      <c r="WGK2359" s="1279"/>
      <c r="WGL2359" s="1279"/>
      <c r="WGM2359" s="1279"/>
      <c r="WGN2359" s="1279"/>
      <c r="WGO2359" s="1279"/>
      <c r="WGP2359" s="1279"/>
      <c r="WGQ2359" s="1279"/>
      <c r="WGR2359" s="1279"/>
      <c r="WGS2359" s="1279"/>
      <c r="WGT2359" s="1279"/>
      <c r="WGU2359" s="1279"/>
      <c r="WGV2359" s="1279"/>
      <c r="WGW2359" s="1279"/>
      <c r="WGX2359" s="1279"/>
      <c r="WGY2359" s="1279"/>
      <c r="WGZ2359" s="1279"/>
      <c r="WHA2359" s="1279"/>
      <c r="WHB2359" s="1279"/>
      <c r="WHC2359" s="1279"/>
      <c r="WHD2359" s="1279"/>
      <c r="WHE2359" s="1279"/>
      <c r="WHF2359" s="1279"/>
      <c r="WHG2359" s="1279"/>
      <c r="WHH2359" s="1279"/>
      <c r="WHI2359" s="1279"/>
      <c r="WHJ2359" s="1279"/>
      <c r="WHK2359" s="1279"/>
      <c r="WHL2359" s="1279"/>
      <c r="WHM2359" s="1279"/>
      <c r="WHN2359" s="1279"/>
      <c r="WHO2359" s="1279"/>
      <c r="WHP2359" s="1279"/>
      <c r="WHQ2359" s="1279"/>
      <c r="WHR2359" s="1279"/>
      <c r="WHS2359" s="1279"/>
      <c r="WHT2359" s="1279"/>
      <c r="WHU2359" s="1279"/>
      <c r="WHV2359" s="1279"/>
      <c r="WHW2359" s="1279"/>
      <c r="WHX2359" s="1279"/>
      <c r="WHY2359" s="1279"/>
      <c r="WHZ2359" s="1279"/>
      <c r="WIA2359" s="1279"/>
      <c r="WIB2359" s="1279"/>
      <c r="WIC2359" s="1279"/>
      <c r="WID2359" s="1279"/>
      <c r="WIE2359" s="1279"/>
      <c r="WIF2359" s="1279"/>
      <c r="WIG2359" s="1279"/>
      <c r="WIH2359" s="1279"/>
      <c r="WII2359" s="1279"/>
      <c r="WIJ2359" s="1279"/>
      <c r="WIK2359" s="1279"/>
      <c r="WIL2359" s="1279"/>
      <c r="WIM2359" s="1279"/>
      <c r="WIN2359" s="1279"/>
      <c r="WIO2359" s="1279"/>
      <c r="WIP2359" s="1279"/>
      <c r="WIQ2359" s="1279"/>
      <c r="WIR2359" s="1279"/>
      <c r="WIS2359" s="1279"/>
      <c r="WIT2359" s="1279"/>
      <c r="WIU2359" s="1279"/>
      <c r="WIV2359" s="1279"/>
      <c r="WIW2359" s="1279"/>
      <c r="WIX2359" s="1279"/>
      <c r="WIY2359" s="1279"/>
      <c r="WIZ2359" s="1279"/>
      <c r="WJA2359" s="1279"/>
      <c r="WJB2359" s="1279"/>
      <c r="WJC2359" s="1279"/>
      <c r="WJD2359" s="1279"/>
      <c r="WJE2359" s="1279"/>
      <c r="WJF2359" s="1279"/>
      <c r="WJG2359" s="1279"/>
      <c r="WJH2359" s="1279"/>
      <c r="WJI2359" s="1279"/>
      <c r="WJJ2359" s="1279"/>
      <c r="WJK2359" s="1279"/>
      <c r="WJL2359" s="1279"/>
      <c r="WJM2359" s="1279"/>
      <c r="WJN2359" s="1279"/>
      <c r="WJO2359" s="1279"/>
      <c r="WJP2359" s="1279"/>
      <c r="WJQ2359" s="1279"/>
      <c r="WJR2359" s="1279"/>
      <c r="WJS2359" s="1279"/>
      <c r="WJT2359" s="1279"/>
      <c r="WJU2359" s="1279"/>
      <c r="WJV2359" s="1279"/>
      <c r="WJW2359" s="1279"/>
      <c r="WJX2359" s="1279"/>
      <c r="WJY2359" s="1279"/>
      <c r="WJZ2359" s="1279"/>
      <c r="WKA2359" s="1279"/>
      <c r="WKB2359" s="1279"/>
      <c r="WKC2359" s="1279"/>
      <c r="WKD2359" s="1279"/>
      <c r="WKE2359" s="1279"/>
      <c r="WKF2359" s="1279"/>
      <c r="WKG2359" s="1279"/>
      <c r="WKH2359" s="1279"/>
      <c r="WKI2359" s="1279"/>
      <c r="WKJ2359" s="1279"/>
      <c r="WKK2359" s="1279"/>
      <c r="WKL2359" s="1279"/>
      <c r="WKM2359" s="1279"/>
      <c r="WKN2359" s="1279"/>
      <c r="WKO2359" s="1279"/>
      <c r="WKP2359" s="1279"/>
      <c r="WKQ2359" s="1279"/>
      <c r="WKR2359" s="1279"/>
      <c r="WKS2359" s="1279"/>
      <c r="WKT2359" s="1279"/>
      <c r="WKU2359" s="1279"/>
      <c r="WKV2359" s="1279"/>
      <c r="WKW2359" s="1279"/>
      <c r="WKX2359" s="1279"/>
      <c r="WKY2359" s="1279"/>
      <c r="WKZ2359" s="1279"/>
      <c r="WLA2359" s="1279"/>
      <c r="WLB2359" s="1279"/>
      <c r="WLC2359" s="1279"/>
      <c r="WLD2359" s="1279"/>
      <c r="WLE2359" s="1279"/>
      <c r="WLF2359" s="1279"/>
      <c r="WLG2359" s="1279"/>
      <c r="WLH2359" s="1279"/>
      <c r="WLI2359" s="1279"/>
      <c r="WLJ2359" s="1279"/>
      <c r="WLK2359" s="1279"/>
      <c r="WLL2359" s="1279"/>
      <c r="WLM2359" s="1279"/>
      <c r="WLN2359" s="1279"/>
      <c r="WLO2359" s="1279"/>
      <c r="WLP2359" s="1279"/>
      <c r="WLQ2359" s="1279"/>
      <c r="WLR2359" s="1279"/>
      <c r="WLS2359" s="1279"/>
      <c r="WLT2359" s="1279"/>
      <c r="WLU2359" s="1279"/>
      <c r="WLV2359" s="1279"/>
      <c r="WLW2359" s="1279"/>
      <c r="WLX2359" s="1279"/>
      <c r="WLY2359" s="1279"/>
      <c r="WLZ2359" s="1279"/>
      <c r="WMA2359" s="1279"/>
      <c r="WMB2359" s="1279"/>
      <c r="WMC2359" s="1279"/>
      <c r="WMD2359" s="1279"/>
      <c r="WME2359" s="1279"/>
      <c r="WMF2359" s="1279"/>
      <c r="WMG2359" s="1279"/>
      <c r="WMH2359" s="1279"/>
      <c r="WMI2359" s="1279"/>
      <c r="WMJ2359" s="1279"/>
      <c r="WMK2359" s="1279"/>
      <c r="WML2359" s="1279"/>
      <c r="WMM2359" s="1279"/>
      <c r="WMN2359" s="1279"/>
      <c r="WMO2359" s="1279"/>
      <c r="WMP2359" s="1279"/>
      <c r="WMQ2359" s="1279"/>
      <c r="WMR2359" s="1279"/>
      <c r="WMS2359" s="1279"/>
      <c r="WMT2359" s="1279"/>
      <c r="WMU2359" s="1279"/>
      <c r="WMV2359" s="1279"/>
      <c r="WMW2359" s="1279"/>
      <c r="WMX2359" s="1279"/>
      <c r="WMY2359" s="1279"/>
      <c r="WMZ2359" s="1279"/>
      <c r="WNA2359" s="1279"/>
      <c r="WNB2359" s="1279"/>
      <c r="WNC2359" s="1279"/>
      <c r="WND2359" s="1279"/>
      <c r="WNE2359" s="1279"/>
      <c r="WNF2359" s="1279"/>
      <c r="WNG2359" s="1279"/>
      <c r="WNH2359" s="1279"/>
      <c r="WNI2359" s="1279"/>
      <c r="WNJ2359" s="1279"/>
      <c r="WNK2359" s="1279"/>
      <c r="WNL2359" s="1279"/>
      <c r="WNM2359" s="1279"/>
      <c r="WNN2359" s="1279"/>
      <c r="WNO2359" s="1279"/>
      <c r="WNP2359" s="1279"/>
      <c r="WNQ2359" s="1279"/>
      <c r="WNR2359" s="1279"/>
      <c r="WNS2359" s="1279"/>
      <c r="WNT2359" s="1279"/>
      <c r="WNU2359" s="1279"/>
      <c r="WNV2359" s="1279"/>
      <c r="WNW2359" s="1279"/>
      <c r="WNX2359" s="1279"/>
      <c r="WNY2359" s="1279"/>
      <c r="WNZ2359" s="1279"/>
      <c r="WOA2359" s="1279"/>
      <c r="WOB2359" s="1279"/>
      <c r="WOC2359" s="1279"/>
      <c r="WOD2359" s="1279"/>
      <c r="WOE2359" s="1279"/>
      <c r="WOF2359" s="1279"/>
      <c r="WOG2359" s="1279"/>
      <c r="WOH2359" s="1279"/>
      <c r="WOI2359" s="1279"/>
      <c r="WOJ2359" s="1279"/>
      <c r="WOK2359" s="1279"/>
      <c r="WOL2359" s="1279"/>
      <c r="WOM2359" s="1279"/>
      <c r="WON2359" s="1279"/>
      <c r="WOO2359" s="1279"/>
      <c r="WOP2359" s="1279"/>
      <c r="WOQ2359" s="1279"/>
      <c r="WOR2359" s="1279"/>
      <c r="WOS2359" s="1279"/>
      <c r="WOT2359" s="1279"/>
      <c r="WOU2359" s="1279"/>
      <c r="WOV2359" s="1279"/>
      <c r="WOW2359" s="1279"/>
      <c r="WOX2359" s="1279"/>
      <c r="WOY2359" s="1279"/>
      <c r="WOZ2359" s="1279"/>
      <c r="WPA2359" s="1279"/>
      <c r="WPB2359" s="1279"/>
      <c r="WPC2359" s="1279"/>
      <c r="WPD2359" s="1279"/>
      <c r="WPE2359" s="1279"/>
      <c r="WPF2359" s="1279"/>
      <c r="WPG2359" s="1279"/>
      <c r="WPH2359" s="1279"/>
      <c r="WPI2359" s="1279"/>
      <c r="WPJ2359" s="1279"/>
      <c r="WPK2359" s="1279"/>
      <c r="WPL2359" s="1279"/>
      <c r="WPM2359" s="1279"/>
      <c r="WPN2359" s="1279"/>
      <c r="WPO2359" s="1279"/>
      <c r="WPP2359" s="1279"/>
      <c r="WPQ2359" s="1279"/>
      <c r="WPR2359" s="1279"/>
      <c r="WPS2359" s="1279"/>
      <c r="WPT2359" s="1279"/>
      <c r="WPU2359" s="1279"/>
      <c r="WPV2359" s="1279"/>
      <c r="WPW2359" s="1279"/>
      <c r="WPX2359" s="1279"/>
      <c r="WPY2359" s="1279"/>
      <c r="WPZ2359" s="1279"/>
      <c r="WQA2359" s="1279"/>
      <c r="WQB2359" s="1279"/>
      <c r="WQC2359" s="1279"/>
      <c r="WQD2359" s="1279"/>
      <c r="WQE2359" s="1279"/>
      <c r="WQF2359" s="1279"/>
      <c r="WQG2359" s="1279"/>
      <c r="WQH2359" s="1279"/>
      <c r="WQI2359" s="1279"/>
      <c r="WQJ2359" s="1279"/>
      <c r="WQK2359" s="1279"/>
      <c r="WQL2359" s="1279"/>
      <c r="WQM2359" s="1279"/>
      <c r="WQN2359" s="1279"/>
      <c r="WQO2359" s="1279"/>
      <c r="WQP2359" s="1279"/>
      <c r="WQQ2359" s="1279"/>
      <c r="WQR2359" s="1279"/>
      <c r="WQS2359" s="1279"/>
      <c r="WQT2359" s="1279"/>
      <c r="WQU2359" s="1279"/>
      <c r="WQV2359" s="1279"/>
      <c r="WQW2359" s="1279"/>
      <c r="WQX2359" s="1279"/>
      <c r="WQY2359" s="1279"/>
      <c r="WQZ2359" s="1279"/>
      <c r="WRA2359" s="1279"/>
      <c r="WRB2359" s="1279"/>
      <c r="WRC2359" s="1279"/>
      <c r="WRD2359" s="1279"/>
      <c r="WRE2359" s="1279"/>
      <c r="WRF2359" s="1279"/>
      <c r="WRG2359" s="1279"/>
      <c r="WRH2359" s="1279"/>
      <c r="WRI2359" s="1279"/>
      <c r="WRJ2359" s="1279"/>
      <c r="WRK2359" s="1279"/>
      <c r="WRL2359" s="1279"/>
      <c r="WRM2359" s="1279"/>
      <c r="WRN2359" s="1279"/>
      <c r="WRO2359" s="1279"/>
      <c r="WRP2359" s="1279"/>
      <c r="WRQ2359" s="1279"/>
      <c r="WRR2359" s="1279"/>
      <c r="WRS2359" s="1279"/>
      <c r="WRT2359" s="1279"/>
      <c r="WRU2359" s="1279"/>
      <c r="WRV2359" s="1279"/>
      <c r="WRW2359" s="1279"/>
      <c r="WRX2359" s="1279"/>
      <c r="WRY2359" s="1279"/>
      <c r="WRZ2359" s="1279"/>
      <c r="WSA2359" s="1279"/>
      <c r="WSB2359" s="1279"/>
      <c r="WSC2359" s="1279"/>
      <c r="WSD2359" s="1279"/>
      <c r="WSE2359" s="1279"/>
      <c r="WSF2359" s="1279"/>
      <c r="WSG2359" s="1279"/>
      <c r="WSH2359" s="1279"/>
      <c r="WSI2359" s="1279"/>
      <c r="WSJ2359" s="1279"/>
      <c r="WSK2359" s="1279"/>
      <c r="WSL2359" s="1279"/>
      <c r="WSM2359" s="1279"/>
      <c r="WSN2359" s="1279"/>
      <c r="WSO2359" s="1279"/>
      <c r="WSP2359" s="1279"/>
      <c r="WSQ2359" s="1279"/>
      <c r="WSR2359" s="1279"/>
      <c r="WSS2359" s="1279"/>
      <c r="WST2359" s="1279"/>
      <c r="WSU2359" s="1279"/>
      <c r="WSV2359" s="1279"/>
      <c r="WSW2359" s="1279"/>
      <c r="WSX2359" s="1279"/>
      <c r="WSY2359" s="1279"/>
      <c r="WSZ2359" s="1279"/>
      <c r="WTA2359" s="1279"/>
      <c r="WTB2359" s="1279"/>
      <c r="WTC2359" s="1279"/>
      <c r="WTD2359" s="1279"/>
      <c r="WTE2359" s="1279"/>
      <c r="WTF2359" s="1279"/>
      <c r="WTG2359" s="1279"/>
      <c r="WTH2359" s="1279"/>
      <c r="WTI2359" s="1279"/>
      <c r="WTJ2359" s="1279"/>
      <c r="WTK2359" s="1279"/>
      <c r="WTL2359" s="1279"/>
      <c r="WTM2359" s="1279"/>
      <c r="WTN2359" s="1279"/>
      <c r="WTO2359" s="1279"/>
      <c r="WTP2359" s="1279"/>
      <c r="WTQ2359" s="1279"/>
      <c r="WTR2359" s="1279"/>
      <c r="WTS2359" s="1279"/>
      <c r="WTT2359" s="1279"/>
      <c r="WTU2359" s="1279"/>
      <c r="WTV2359" s="1279"/>
      <c r="WTW2359" s="1279"/>
      <c r="WTX2359" s="1279"/>
      <c r="WTY2359" s="1279"/>
      <c r="WTZ2359" s="1279"/>
      <c r="WUA2359" s="1279"/>
      <c r="WUB2359" s="1279"/>
      <c r="WUC2359" s="1279"/>
      <c r="WUD2359" s="1279"/>
      <c r="WUE2359" s="1279"/>
      <c r="WUF2359" s="1279"/>
      <c r="WUG2359" s="1279"/>
      <c r="WUH2359" s="1279"/>
      <c r="WUI2359" s="1279"/>
      <c r="WUJ2359" s="1279"/>
      <c r="WUK2359" s="1279"/>
      <c r="WUL2359" s="1279"/>
      <c r="WUM2359" s="1279"/>
      <c r="WUN2359" s="1279"/>
      <c r="WUO2359" s="1279"/>
      <c r="WUP2359" s="1279"/>
      <c r="WUQ2359" s="1279"/>
      <c r="WUR2359" s="1279"/>
      <c r="WUS2359" s="1279"/>
      <c r="WUT2359" s="1279"/>
      <c r="WUU2359" s="1279"/>
      <c r="WUV2359" s="1279"/>
      <c r="WUW2359" s="1279"/>
      <c r="WUX2359" s="1279"/>
      <c r="WUY2359" s="1279"/>
      <c r="WUZ2359" s="1279"/>
      <c r="WVA2359" s="1279"/>
      <c r="WVB2359" s="1279"/>
      <c r="WVC2359" s="1279"/>
      <c r="WVD2359" s="1279"/>
      <c r="WVE2359" s="1279"/>
      <c r="WVF2359" s="1279"/>
      <c r="WVG2359" s="1279"/>
      <c r="WVH2359" s="1279"/>
      <c r="WVI2359" s="1279"/>
      <c r="WVJ2359" s="1279"/>
      <c r="WVK2359" s="1279"/>
      <c r="WVL2359" s="1279"/>
      <c r="WVM2359" s="1279"/>
      <c r="WVN2359" s="1279"/>
      <c r="WVO2359" s="1279"/>
      <c r="WVP2359" s="1279"/>
      <c r="WVQ2359" s="1279"/>
      <c r="WVR2359" s="1279"/>
      <c r="WVS2359" s="1279"/>
      <c r="WVT2359" s="1279"/>
      <c r="WVU2359" s="1279"/>
      <c r="WVV2359" s="1279"/>
      <c r="WVW2359" s="1279"/>
      <c r="WVX2359" s="1279"/>
      <c r="WVY2359" s="1279"/>
      <c r="WVZ2359" s="1279"/>
      <c r="WWA2359" s="1279"/>
      <c r="WWB2359" s="1279"/>
      <c r="WWC2359" s="1279"/>
      <c r="WWD2359" s="1279"/>
      <c r="WWE2359" s="1279"/>
      <c r="WWF2359" s="1279"/>
      <c r="WWG2359" s="1279"/>
      <c r="WWH2359" s="1279"/>
      <c r="WWI2359" s="1279"/>
      <c r="WWJ2359" s="1279"/>
      <c r="WWK2359" s="1279"/>
      <c r="WWL2359" s="1279"/>
      <c r="WWM2359" s="1279"/>
      <c r="WWN2359" s="1279"/>
      <c r="WWO2359" s="1279"/>
      <c r="WWP2359" s="1279"/>
      <c r="WWQ2359" s="1279"/>
      <c r="WWR2359" s="1279"/>
      <c r="WWS2359" s="1279"/>
      <c r="WWT2359" s="1279"/>
      <c r="WWU2359" s="1279"/>
      <c r="WWV2359" s="1279"/>
      <c r="WWW2359" s="1279"/>
      <c r="WWX2359" s="1279"/>
      <c r="WWY2359" s="1279"/>
      <c r="WWZ2359" s="1279"/>
      <c r="WXA2359" s="1279"/>
      <c r="WXB2359" s="1279"/>
      <c r="WXC2359" s="1279"/>
      <c r="WXD2359" s="1279"/>
      <c r="WXE2359" s="1279"/>
      <c r="WXF2359" s="1279"/>
      <c r="WXG2359" s="1279"/>
      <c r="WXH2359" s="1279"/>
      <c r="WXI2359" s="1279"/>
      <c r="WXJ2359" s="1279"/>
      <c r="WXK2359" s="1279"/>
      <c r="WXL2359" s="1279"/>
      <c r="WXM2359" s="1279"/>
      <c r="WXN2359" s="1279"/>
      <c r="WXO2359" s="1279"/>
      <c r="WXP2359" s="1279"/>
      <c r="WXQ2359" s="1279"/>
      <c r="WXR2359" s="1279"/>
      <c r="WXS2359" s="1279"/>
      <c r="WXT2359" s="1279"/>
      <c r="WXU2359" s="1279"/>
      <c r="WXV2359" s="1279"/>
      <c r="WXW2359" s="1279"/>
      <c r="WXX2359" s="1279"/>
      <c r="WXY2359" s="1279"/>
      <c r="WXZ2359" s="1279"/>
      <c r="WYA2359" s="1279"/>
      <c r="WYB2359" s="1279"/>
      <c r="WYC2359" s="1279"/>
      <c r="WYD2359" s="1279"/>
      <c r="WYE2359" s="1279"/>
      <c r="WYF2359" s="1279"/>
      <c r="WYG2359" s="1279"/>
      <c r="WYH2359" s="1279"/>
      <c r="WYI2359" s="1279"/>
      <c r="WYJ2359" s="1279"/>
      <c r="WYK2359" s="1279"/>
      <c r="WYL2359" s="1279"/>
      <c r="WYM2359" s="1279"/>
      <c r="WYN2359" s="1279"/>
      <c r="WYO2359" s="1279"/>
      <c r="WYP2359" s="1279"/>
      <c r="WYQ2359" s="1279"/>
      <c r="WYR2359" s="1279"/>
      <c r="WYS2359" s="1279"/>
      <c r="WYT2359" s="1279"/>
      <c r="WYU2359" s="1279"/>
      <c r="WYV2359" s="1279"/>
      <c r="WYW2359" s="1279"/>
      <c r="WYX2359" s="1279"/>
      <c r="WYY2359" s="1279"/>
      <c r="WYZ2359" s="1279"/>
      <c r="WZA2359" s="1279"/>
      <c r="WZB2359" s="1279"/>
      <c r="WZC2359" s="1279"/>
      <c r="WZD2359" s="1279"/>
      <c r="WZE2359" s="1279"/>
      <c r="WZF2359" s="1279"/>
      <c r="WZG2359" s="1279"/>
      <c r="WZH2359" s="1279"/>
      <c r="WZI2359" s="1279"/>
      <c r="WZJ2359" s="1279"/>
      <c r="WZK2359" s="1279"/>
      <c r="WZL2359" s="1279"/>
      <c r="WZM2359" s="1279"/>
      <c r="WZN2359" s="1279"/>
      <c r="WZO2359" s="1279"/>
      <c r="WZP2359" s="1279"/>
      <c r="WZQ2359" s="1279"/>
      <c r="WZR2359" s="1279"/>
      <c r="WZS2359" s="1279"/>
      <c r="WZT2359" s="1279"/>
      <c r="WZU2359" s="1279"/>
      <c r="WZV2359" s="1279"/>
      <c r="WZW2359" s="1279"/>
      <c r="WZX2359" s="1279"/>
      <c r="WZY2359" s="1279"/>
      <c r="WZZ2359" s="1279"/>
      <c r="XAA2359" s="1279"/>
      <c r="XAB2359" s="1279"/>
      <c r="XAC2359" s="1279"/>
      <c r="XAD2359" s="1279"/>
      <c r="XAE2359" s="1279"/>
      <c r="XAF2359" s="1279"/>
      <c r="XAG2359" s="1279"/>
      <c r="XAH2359" s="1279"/>
      <c r="XAI2359" s="1279"/>
      <c r="XAJ2359" s="1279"/>
      <c r="XAK2359" s="1279"/>
      <c r="XAL2359" s="1279"/>
      <c r="XAM2359" s="1279"/>
      <c r="XAN2359" s="1279"/>
      <c r="XAO2359" s="1279"/>
      <c r="XAP2359" s="1279"/>
      <c r="XAQ2359" s="1279"/>
      <c r="XAR2359" s="1279"/>
      <c r="XAS2359" s="1279"/>
      <c r="XAT2359" s="1279"/>
      <c r="XAU2359" s="1279"/>
      <c r="XAV2359" s="1279"/>
      <c r="XAW2359" s="1279"/>
      <c r="XAX2359" s="1279"/>
      <c r="XAY2359" s="1279"/>
      <c r="XAZ2359" s="1279"/>
      <c r="XBA2359" s="1279"/>
      <c r="XBB2359" s="1279"/>
      <c r="XBC2359" s="1279"/>
      <c r="XBD2359" s="1279"/>
      <c r="XBE2359" s="1279"/>
      <c r="XBF2359" s="1279"/>
      <c r="XBG2359" s="1279"/>
      <c r="XBH2359" s="1279"/>
      <c r="XBI2359" s="1279"/>
      <c r="XBJ2359" s="1279"/>
      <c r="XBK2359" s="1279"/>
      <c r="XBL2359" s="1279"/>
      <c r="XBM2359" s="1279"/>
      <c r="XBN2359" s="1279"/>
      <c r="XBO2359" s="1279"/>
      <c r="XBP2359" s="1279"/>
      <c r="XBQ2359" s="1279"/>
      <c r="XBR2359" s="1279"/>
      <c r="XBS2359" s="1279"/>
      <c r="XBT2359" s="1279"/>
      <c r="XBU2359" s="1279"/>
      <c r="XBV2359" s="1279"/>
      <c r="XBW2359" s="1279"/>
      <c r="XBX2359" s="1279"/>
      <c r="XBY2359" s="1279"/>
      <c r="XBZ2359" s="1279"/>
      <c r="XCA2359" s="1279"/>
      <c r="XCB2359" s="1279"/>
      <c r="XCC2359" s="1279"/>
      <c r="XCD2359" s="1279"/>
      <c r="XCE2359" s="1279"/>
      <c r="XCF2359" s="1279"/>
      <c r="XCG2359" s="1279"/>
      <c r="XCH2359" s="1279"/>
      <c r="XCI2359" s="1279"/>
      <c r="XCJ2359" s="1279"/>
      <c r="XCK2359" s="1279"/>
      <c r="XCL2359" s="1279"/>
      <c r="XCM2359" s="1279"/>
      <c r="XCN2359" s="1279"/>
      <c r="XCO2359" s="1279"/>
      <c r="XCP2359" s="1279"/>
      <c r="XCQ2359" s="1279"/>
      <c r="XCR2359" s="1279"/>
      <c r="XCS2359" s="1279"/>
      <c r="XCT2359" s="1279"/>
      <c r="XCU2359" s="1279"/>
      <c r="XCV2359" s="1279"/>
      <c r="XCW2359" s="1279"/>
      <c r="XCX2359" s="1279"/>
      <c r="XCY2359" s="1279"/>
      <c r="XCZ2359" s="1279"/>
      <c r="XDA2359" s="1279"/>
      <c r="XDB2359" s="1279"/>
      <c r="XDC2359" s="1279"/>
      <c r="XDD2359" s="1279"/>
      <c r="XDE2359" s="1279"/>
      <c r="XDF2359" s="1279"/>
      <c r="XDG2359" s="1279"/>
      <c r="XDH2359" s="1279"/>
      <c r="XDI2359" s="1279"/>
      <c r="XDJ2359" s="1279"/>
      <c r="XDK2359" s="1279"/>
      <c r="XDL2359" s="1279"/>
      <c r="XDM2359" s="1279"/>
      <c r="XDN2359" s="1279"/>
      <c r="XDO2359" s="1279"/>
      <c r="XDP2359" s="1279"/>
      <c r="XDQ2359" s="1279"/>
      <c r="XDR2359" s="1279"/>
      <c r="XDS2359" s="1279"/>
      <c r="XDT2359" s="1279"/>
      <c r="XDU2359" s="1279"/>
      <c r="XDV2359" s="1279"/>
      <c r="XDW2359" s="1279"/>
      <c r="XDX2359" s="1279"/>
      <c r="XDY2359" s="1279"/>
      <c r="XDZ2359" s="1279"/>
      <c r="XEA2359" s="1279"/>
      <c r="XEB2359" s="1279"/>
      <c r="XEC2359" s="1279"/>
      <c r="XED2359" s="1279"/>
      <c r="XEE2359" s="1279"/>
      <c r="XEF2359" s="1279"/>
      <c r="XEG2359" s="1279"/>
      <c r="XEH2359" s="1279"/>
      <c r="XEI2359" s="1279"/>
      <c r="XEJ2359" s="1279"/>
      <c r="XEK2359" s="1279"/>
      <c r="XEL2359" s="1279"/>
      <c r="XEM2359" s="1279"/>
      <c r="XEN2359" s="1279"/>
      <c r="XEO2359" s="1279"/>
      <c r="XEP2359" s="1279"/>
      <c r="XEQ2359" s="1279"/>
      <c r="XER2359" s="1279"/>
      <c r="XES2359" s="1279"/>
      <c r="XET2359" s="1279"/>
      <c r="XEU2359" s="1279"/>
      <c r="XEV2359" s="1279"/>
      <c r="XEW2359" s="1279"/>
      <c r="XEX2359" s="1279"/>
      <c r="XEY2359" s="1279"/>
      <c r="XEZ2359" s="1279"/>
      <c r="XFA2359" s="1279"/>
      <c r="XFB2359" s="1279"/>
      <c r="XFC2359" s="1279"/>
    </row>
    <row r="2360" spans="1:16383" x14ac:dyDescent="0.2">
      <c r="A2360" s="1341">
        <v>2017462</v>
      </c>
      <c r="B2360" s="1348">
        <v>121404</v>
      </c>
      <c r="C2360" s="1341" t="s">
        <v>4026</v>
      </c>
      <c r="D2360" s="1342" t="s">
        <v>489</v>
      </c>
      <c r="E2360" s="1342">
        <v>1</v>
      </c>
      <c r="F2360" s="1342">
        <v>1</v>
      </c>
      <c r="G2360" s="1342">
        <v>0</v>
      </c>
      <c r="H2360" s="1342">
        <v>2</v>
      </c>
      <c r="I2360" s="2627" t="s">
        <v>4256</v>
      </c>
      <c r="J2360" s="2624" t="s">
        <v>1737</v>
      </c>
      <c r="K2360" s="2624" t="s">
        <v>1737</v>
      </c>
      <c r="L2360" s="2624" t="s">
        <v>1737</v>
      </c>
      <c r="M2360" s="1339" t="s">
        <v>89</v>
      </c>
      <c r="N2360" s="1339" t="s">
        <v>89</v>
      </c>
      <c r="O2360" s="1339" t="s">
        <v>89</v>
      </c>
      <c r="P2360" s="1339" t="s">
        <v>89</v>
      </c>
      <c r="Q2360" s="1282"/>
      <c r="R2360" s="1328"/>
      <c r="S2360" s="1329">
        <v>28</v>
      </c>
      <c r="T2360" s="1330"/>
      <c r="U2360" s="1323" t="s">
        <v>681</v>
      </c>
      <c r="V2360" s="1323"/>
      <c r="W2360" s="2589">
        <v>5</v>
      </c>
      <c r="X2360" s="2588"/>
      <c r="Y2360" s="2588"/>
      <c r="Z2360" s="2591">
        <v>42894</v>
      </c>
      <c r="AA2360" s="1279"/>
      <c r="AB2360" s="1283"/>
      <c r="AC2360" s="1283"/>
      <c r="AD2360" s="1283"/>
      <c r="AE2360" s="1403">
        <f>IF(A2360="","",(IFERROR(VLOOKUP(A2360,Projecten!A$4:W$2618,5,FALSE),"niet bekend")))</f>
        <v>1</v>
      </c>
      <c r="AF2360" s="2306">
        <f>IF(AE2360="","",(IF(E2360=0,AH2360,(E2360/AE2360*AH2360))))</f>
        <v>929.34</v>
      </c>
      <c r="AG2360" s="1283">
        <f>IF(A2360="","",(IFERROR(VLOOKUP(A2360,Projecten!A$4:W$2618,23,FALSE),"niet bekend")))</f>
        <v>0</v>
      </c>
      <c r="AH2360" s="2463">
        <f>IF(A2360="","",(IFERROR(VLOOKUP(A2360,Projecten!A$4:W$2618,12,FALSE),"niet bekend")))</f>
        <v>929.34</v>
      </c>
      <c r="AI2360" s="1279"/>
      <c r="AJ2360" s="1279"/>
      <c r="AK2360" s="1279"/>
      <c r="AL2360" s="1279"/>
      <c r="AM2360" s="1279"/>
      <c r="AN2360" s="1279"/>
      <c r="AO2360" s="1279"/>
      <c r="AP2360" s="1279"/>
      <c r="AQ2360" s="1279"/>
      <c r="AR2360" s="1279"/>
      <c r="AS2360" s="1279"/>
      <c r="AT2360" s="1279"/>
      <c r="AU2360" s="1279"/>
      <c r="AV2360" s="1279"/>
      <c r="AW2360" s="1279"/>
      <c r="AX2360" s="1279"/>
      <c r="AY2360" s="1279"/>
      <c r="AZ2360" s="1279"/>
      <c r="BA2360" s="1279"/>
      <c r="BB2360" s="1279"/>
      <c r="BC2360" s="1279"/>
      <c r="BD2360" s="1279"/>
      <c r="BE2360" s="1279"/>
      <c r="BF2360" s="1279"/>
      <c r="BG2360" s="1279"/>
      <c r="BH2360" s="1279"/>
      <c r="BI2360" s="1279"/>
      <c r="BJ2360" s="1279"/>
      <c r="BK2360" s="1279"/>
      <c r="BL2360" s="1279"/>
      <c r="BM2360" s="1279"/>
      <c r="BN2360" s="1279"/>
      <c r="BO2360" s="1279"/>
      <c r="BP2360" s="1279"/>
      <c r="BQ2360" s="1279"/>
      <c r="BR2360" s="1279"/>
      <c r="BS2360" s="1279"/>
      <c r="BT2360" s="1279"/>
      <c r="BU2360" s="1279"/>
      <c r="BV2360" s="1279"/>
      <c r="BW2360" s="1279"/>
      <c r="BX2360" s="1279"/>
      <c r="BY2360" s="1279"/>
      <c r="BZ2360" s="1279"/>
      <c r="CA2360" s="1279"/>
      <c r="CB2360" s="1279"/>
      <c r="CC2360" s="1279"/>
      <c r="CD2360" s="1279"/>
      <c r="CE2360" s="1279"/>
      <c r="CF2360" s="1279"/>
      <c r="CG2360" s="1279"/>
      <c r="CH2360" s="1279"/>
      <c r="CI2360" s="1279"/>
      <c r="CJ2360" s="1279"/>
      <c r="CK2360" s="1279"/>
      <c r="CL2360" s="1279"/>
      <c r="CM2360" s="1279"/>
      <c r="CN2360" s="1279"/>
      <c r="CO2360" s="1279"/>
      <c r="CP2360" s="1279"/>
      <c r="CQ2360" s="1279"/>
      <c r="CR2360" s="1279"/>
      <c r="CS2360" s="1279"/>
      <c r="CT2360" s="1279"/>
      <c r="CU2360" s="1279"/>
      <c r="CV2360" s="1279"/>
      <c r="CW2360" s="1279"/>
      <c r="CX2360" s="1279"/>
      <c r="CY2360" s="1279"/>
      <c r="CZ2360" s="1279"/>
      <c r="DA2360" s="1279"/>
      <c r="DB2360" s="1279"/>
      <c r="DC2360" s="1279"/>
      <c r="DD2360" s="1279"/>
      <c r="DE2360" s="1279"/>
      <c r="DF2360" s="1279"/>
      <c r="DG2360" s="1279"/>
      <c r="DH2360" s="1279"/>
      <c r="DI2360" s="1279"/>
      <c r="DJ2360" s="1279"/>
      <c r="DK2360" s="1279"/>
      <c r="DL2360" s="1279"/>
      <c r="DM2360" s="1279"/>
      <c r="DN2360" s="1279"/>
      <c r="DO2360" s="1279"/>
      <c r="DP2360" s="1279"/>
      <c r="DQ2360" s="1279"/>
      <c r="DR2360" s="1279"/>
      <c r="DS2360" s="1279"/>
      <c r="DT2360" s="1279"/>
      <c r="DU2360" s="1279"/>
      <c r="DV2360" s="1279"/>
      <c r="DW2360" s="1279"/>
      <c r="DX2360" s="1279"/>
      <c r="DY2360" s="1279"/>
      <c r="DZ2360" s="1279"/>
      <c r="EA2360" s="1279"/>
      <c r="EB2360" s="1279"/>
      <c r="EC2360" s="1279"/>
      <c r="ED2360" s="1279"/>
      <c r="EE2360" s="1279"/>
      <c r="EF2360" s="1279"/>
      <c r="EG2360" s="1279"/>
      <c r="EH2360" s="1279"/>
      <c r="EI2360" s="1279"/>
      <c r="EJ2360" s="1279"/>
      <c r="EK2360" s="1279"/>
      <c r="EL2360" s="1279"/>
      <c r="EM2360" s="1279"/>
      <c r="EN2360" s="1279"/>
      <c r="EO2360" s="1279"/>
      <c r="EP2360" s="1279"/>
      <c r="EQ2360" s="1279"/>
      <c r="ER2360" s="1279"/>
      <c r="ES2360" s="1279"/>
      <c r="ET2360" s="1279"/>
      <c r="EU2360" s="1279"/>
      <c r="EV2360" s="1279"/>
      <c r="EW2360" s="1279"/>
      <c r="EX2360" s="1279"/>
      <c r="EY2360" s="1279"/>
      <c r="EZ2360" s="1279"/>
      <c r="FA2360" s="1279"/>
      <c r="FB2360" s="1279"/>
      <c r="FC2360" s="1279"/>
      <c r="FD2360" s="1279"/>
      <c r="FE2360" s="1279"/>
      <c r="FF2360" s="1279"/>
      <c r="FG2360" s="1279"/>
      <c r="FH2360" s="1279"/>
      <c r="FI2360" s="1279"/>
      <c r="FJ2360" s="1279"/>
      <c r="FK2360" s="1279"/>
      <c r="FL2360" s="1279"/>
      <c r="FM2360" s="1279"/>
      <c r="FN2360" s="1279"/>
      <c r="FO2360" s="1279"/>
      <c r="FP2360" s="1279"/>
      <c r="FQ2360" s="1279"/>
      <c r="FR2360" s="1279"/>
      <c r="FS2360" s="1279"/>
      <c r="FT2360" s="1279"/>
      <c r="FU2360" s="1279"/>
      <c r="FV2360" s="1279"/>
      <c r="FW2360" s="1279"/>
      <c r="FX2360" s="1279"/>
      <c r="FY2360" s="1279"/>
      <c r="FZ2360" s="1279"/>
      <c r="GA2360" s="1279"/>
      <c r="GB2360" s="1279"/>
      <c r="GC2360" s="1279"/>
      <c r="GD2360" s="1279"/>
      <c r="GE2360" s="1279"/>
      <c r="GF2360" s="1279"/>
      <c r="GG2360" s="1279"/>
      <c r="GH2360" s="1279"/>
      <c r="GI2360" s="1279"/>
      <c r="GJ2360" s="1279"/>
      <c r="GK2360" s="1279"/>
      <c r="GL2360" s="1279"/>
      <c r="GM2360" s="1279"/>
      <c r="GN2360" s="1279"/>
      <c r="GO2360" s="1279"/>
      <c r="GP2360" s="1279"/>
      <c r="GQ2360" s="1279"/>
      <c r="GR2360" s="1279"/>
      <c r="GS2360" s="1279"/>
      <c r="GT2360" s="1279"/>
      <c r="GU2360" s="1279"/>
      <c r="GV2360" s="1279"/>
      <c r="GW2360" s="1279"/>
      <c r="GX2360" s="1279"/>
      <c r="GY2360" s="1279"/>
      <c r="GZ2360" s="1279"/>
      <c r="HA2360" s="1279"/>
      <c r="HB2360" s="1279"/>
      <c r="HC2360" s="1279"/>
      <c r="HD2360" s="1279"/>
      <c r="HE2360" s="1279"/>
      <c r="HF2360" s="1279"/>
      <c r="HG2360" s="1279"/>
      <c r="HH2360" s="1279"/>
      <c r="HI2360" s="1279"/>
      <c r="HJ2360" s="1279"/>
      <c r="HK2360" s="1279"/>
      <c r="HL2360" s="1279"/>
      <c r="HM2360" s="1279"/>
      <c r="HN2360" s="1279"/>
      <c r="HO2360" s="1279"/>
      <c r="HP2360" s="1279"/>
      <c r="HQ2360" s="1279"/>
      <c r="HR2360" s="1279"/>
      <c r="HS2360" s="1279"/>
      <c r="HT2360" s="1279"/>
      <c r="HU2360" s="1279"/>
      <c r="HV2360" s="1279"/>
      <c r="HW2360" s="1279"/>
      <c r="HX2360" s="1279"/>
      <c r="HY2360" s="1279"/>
      <c r="HZ2360" s="1279"/>
      <c r="IA2360" s="1279"/>
      <c r="IB2360" s="1279"/>
      <c r="IC2360" s="1279"/>
      <c r="ID2360" s="1279"/>
      <c r="IE2360" s="1279"/>
      <c r="IF2360" s="1279"/>
      <c r="IG2360" s="1279"/>
      <c r="IH2360" s="1279"/>
      <c r="II2360" s="1279"/>
      <c r="IJ2360" s="1279"/>
      <c r="IK2360" s="1279"/>
      <c r="IL2360" s="1279"/>
      <c r="IM2360" s="1279"/>
      <c r="IN2360" s="1279"/>
      <c r="IO2360" s="1279"/>
      <c r="IP2360" s="1279"/>
      <c r="IQ2360" s="1279"/>
      <c r="IR2360" s="1279"/>
      <c r="IS2360" s="1279"/>
      <c r="IT2360" s="1279"/>
      <c r="IU2360" s="1279"/>
      <c r="IV2360" s="1279"/>
      <c r="IW2360" s="1279"/>
      <c r="IX2360" s="1279"/>
      <c r="IY2360" s="1279"/>
      <c r="IZ2360" s="1279"/>
      <c r="JA2360" s="1279"/>
      <c r="JB2360" s="1279"/>
      <c r="JC2360" s="1279"/>
      <c r="JD2360" s="1279"/>
      <c r="JE2360" s="1279"/>
      <c r="JF2360" s="1279"/>
      <c r="JG2360" s="1279"/>
      <c r="JH2360" s="1279"/>
      <c r="JI2360" s="1279"/>
      <c r="JJ2360" s="1279"/>
      <c r="JK2360" s="1279"/>
      <c r="JL2360" s="1279"/>
      <c r="JM2360" s="1279"/>
      <c r="JN2360" s="1279"/>
      <c r="JO2360" s="1279"/>
      <c r="JP2360" s="1279"/>
      <c r="JQ2360" s="1279"/>
      <c r="JR2360" s="1279"/>
      <c r="JS2360" s="1279"/>
      <c r="JT2360" s="1279"/>
      <c r="JU2360" s="1279"/>
      <c r="JV2360" s="1279"/>
      <c r="JW2360" s="1279"/>
      <c r="JX2360" s="1279"/>
      <c r="JY2360" s="1279"/>
      <c r="JZ2360" s="1279"/>
      <c r="KA2360" s="1279"/>
      <c r="KB2360" s="1279"/>
      <c r="KC2360" s="1279"/>
      <c r="KD2360" s="1279"/>
      <c r="KE2360" s="1279"/>
      <c r="KF2360" s="1279"/>
      <c r="KG2360" s="1279"/>
      <c r="KH2360" s="1279"/>
      <c r="KI2360" s="1279"/>
      <c r="KJ2360" s="1279"/>
      <c r="KK2360" s="1279"/>
      <c r="KL2360" s="1279"/>
      <c r="KM2360" s="1279"/>
      <c r="KN2360" s="1279"/>
      <c r="KO2360" s="1279"/>
      <c r="KP2360" s="1279"/>
      <c r="KQ2360" s="1279"/>
      <c r="KR2360" s="1279"/>
      <c r="KS2360" s="1279"/>
      <c r="KT2360" s="1279"/>
      <c r="KU2360" s="1279"/>
      <c r="KV2360" s="1279"/>
      <c r="KW2360" s="1279"/>
      <c r="KX2360" s="1279"/>
      <c r="KY2360" s="1279"/>
      <c r="KZ2360" s="1279"/>
      <c r="LA2360" s="1279"/>
      <c r="LB2360" s="1279"/>
      <c r="LC2360" s="1279"/>
      <c r="LD2360" s="1279"/>
      <c r="LE2360" s="1279"/>
      <c r="LF2360" s="1279"/>
      <c r="LG2360" s="1279"/>
      <c r="LH2360" s="1279"/>
      <c r="LI2360" s="1279"/>
      <c r="LJ2360" s="1279"/>
      <c r="LK2360" s="1279"/>
      <c r="LL2360" s="1279"/>
      <c r="LM2360" s="1279"/>
      <c r="LN2360" s="1279"/>
      <c r="LO2360" s="1279"/>
      <c r="LP2360" s="1279"/>
      <c r="LQ2360" s="1279"/>
      <c r="LR2360" s="1279"/>
      <c r="LS2360" s="1279"/>
      <c r="LT2360" s="1279"/>
      <c r="LU2360" s="1279"/>
      <c r="LV2360" s="1279"/>
      <c r="LW2360" s="1279"/>
      <c r="LX2360" s="1279"/>
      <c r="LY2360" s="1279"/>
      <c r="LZ2360" s="1279"/>
      <c r="MA2360" s="1279"/>
      <c r="MB2360" s="1279"/>
      <c r="MC2360" s="1279"/>
      <c r="MD2360" s="1279"/>
      <c r="ME2360" s="1279"/>
      <c r="MF2360" s="1279"/>
      <c r="MG2360" s="1279"/>
      <c r="MH2360" s="1279"/>
      <c r="MI2360" s="1279"/>
      <c r="MJ2360" s="1279"/>
      <c r="MK2360" s="1279"/>
      <c r="ML2360" s="1279"/>
      <c r="MM2360" s="1279"/>
      <c r="MN2360" s="1279"/>
      <c r="MO2360" s="1279"/>
      <c r="MP2360" s="1279"/>
      <c r="MQ2360" s="1279"/>
      <c r="MR2360" s="1279"/>
      <c r="MS2360" s="1279"/>
      <c r="MT2360" s="1279"/>
      <c r="MU2360" s="1279"/>
      <c r="MV2360" s="1279"/>
      <c r="MW2360" s="1279"/>
      <c r="MX2360" s="1279"/>
      <c r="MY2360" s="1279"/>
      <c r="MZ2360" s="1279"/>
      <c r="NA2360" s="1279"/>
      <c r="NB2360" s="1279"/>
      <c r="NC2360" s="1279"/>
      <c r="ND2360" s="1279"/>
      <c r="NE2360" s="1279"/>
      <c r="NF2360" s="1279"/>
      <c r="NG2360" s="1279"/>
      <c r="NH2360" s="1279"/>
      <c r="NI2360" s="1279"/>
      <c r="NJ2360" s="1279"/>
      <c r="NK2360" s="1279"/>
      <c r="NL2360" s="1279"/>
      <c r="NM2360" s="1279"/>
      <c r="NN2360" s="1279"/>
      <c r="NO2360" s="1279"/>
      <c r="NP2360" s="1279"/>
      <c r="NQ2360" s="1279"/>
      <c r="NR2360" s="1279"/>
      <c r="NS2360" s="1279"/>
      <c r="NT2360" s="1279"/>
      <c r="NU2360" s="1279"/>
      <c r="NV2360" s="1279"/>
      <c r="NW2360" s="1279"/>
      <c r="NX2360" s="1279"/>
      <c r="NY2360" s="1279"/>
      <c r="NZ2360" s="1279"/>
      <c r="OA2360" s="1279"/>
      <c r="OB2360" s="1279"/>
      <c r="OC2360" s="1279"/>
      <c r="OD2360" s="1279"/>
      <c r="OE2360" s="1279"/>
      <c r="OF2360" s="1279"/>
      <c r="OG2360" s="1279"/>
      <c r="OH2360" s="1279"/>
      <c r="OI2360" s="1279"/>
      <c r="OJ2360" s="1279"/>
      <c r="OK2360" s="1279"/>
      <c r="OL2360" s="1279"/>
      <c r="OM2360" s="1279"/>
      <c r="ON2360" s="1279"/>
      <c r="OO2360" s="1279"/>
      <c r="OP2360" s="1279"/>
      <c r="OQ2360" s="1279"/>
      <c r="OR2360" s="1279"/>
      <c r="OS2360" s="1279"/>
      <c r="OT2360" s="1279"/>
      <c r="OU2360" s="1279"/>
      <c r="OV2360" s="1279"/>
      <c r="OW2360" s="1279"/>
      <c r="OX2360" s="1279"/>
      <c r="OY2360" s="1279"/>
      <c r="OZ2360" s="1279"/>
      <c r="PA2360" s="1279"/>
      <c r="PB2360" s="1279"/>
      <c r="PC2360" s="1279"/>
      <c r="PD2360" s="1279"/>
      <c r="PE2360" s="1279"/>
      <c r="PF2360" s="1279"/>
      <c r="PG2360" s="1279"/>
      <c r="PH2360" s="1279"/>
      <c r="PI2360" s="1279"/>
      <c r="PJ2360" s="1279"/>
      <c r="PK2360" s="1279"/>
      <c r="PL2360" s="1279"/>
      <c r="PM2360" s="1279"/>
      <c r="PN2360" s="1279"/>
      <c r="PO2360" s="1279"/>
      <c r="PP2360" s="1279"/>
      <c r="PQ2360" s="1279"/>
      <c r="PR2360" s="1279"/>
      <c r="PS2360" s="1279"/>
      <c r="PT2360" s="1279"/>
      <c r="PU2360" s="1279"/>
      <c r="PV2360" s="1279"/>
      <c r="PW2360" s="1279"/>
      <c r="PX2360" s="1279"/>
      <c r="PY2360" s="1279"/>
      <c r="PZ2360" s="1279"/>
      <c r="QA2360" s="1279"/>
      <c r="QB2360" s="1279"/>
      <c r="QC2360" s="1279"/>
      <c r="QD2360" s="1279"/>
      <c r="QE2360" s="1279"/>
      <c r="QF2360" s="1279"/>
      <c r="QG2360" s="1279"/>
      <c r="QH2360" s="1279"/>
      <c r="QI2360" s="1279"/>
      <c r="QJ2360" s="1279"/>
      <c r="QK2360" s="1279"/>
      <c r="QL2360" s="1279"/>
      <c r="QM2360" s="1279"/>
      <c r="QN2360" s="1279"/>
      <c r="QO2360" s="1279"/>
      <c r="QP2360" s="1279"/>
      <c r="QQ2360" s="1279"/>
      <c r="QR2360" s="1279"/>
      <c r="QS2360" s="1279"/>
      <c r="QT2360" s="1279"/>
      <c r="QU2360" s="1279"/>
      <c r="QV2360" s="1279"/>
      <c r="QW2360" s="1279"/>
      <c r="QX2360" s="1279"/>
      <c r="QY2360" s="1279"/>
      <c r="QZ2360" s="1279"/>
      <c r="RA2360" s="1279"/>
      <c r="RB2360" s="1279"/>
      <c r="RC2360" s="1279"/>
      <c r="RD2360" s="1279"/>
      <c r="RE2360" s="1279"/>
      <c r="RF2360" s="1279"/>
      <c r="RG2360" s="1279"/>
      <c r="RH2360" s="1279"/>
      <c r="RI2360" s="1279"/>
      <c r="RJ2360" s="1279"/>
      <c r="RK2360" s="1279"/>
      <c r="RL2360" s="1279"/>
      <c r="RM2360" s="1279"/>
      <c r="RN2360" s="1279"/>
      <c r="RO2360" s="1279"/>
      <c r="RP2360" s="1279"/>
      <c r="RQ2360" s="1279"/>
      <c r="RR2360" s="1279"/>
      <c r="RS2360" s="1279"/>
      <c r="RT2360" s="1279"/>
      <c r="RU2360" s="1279"/>
      <c r="RV2360" s="1279"/>
      <c r="RW2360" s="1279"/>
      <c r="RX2360" s="1279"/>
      <c r="RY2360" s="1279"/>
      <c r="RZ2360" s="1279"/>
      <c r="SA2360" s="1279"/>
      <c r="SB2360" s="1279"/>
      <c r="SC2360" s="1279"/>
      <c r="SD2360" s="1279"/>
      <c r="SE2360" s="1279"/>
      <c r="SF2360" s="1279"/>
      <c r="SG2360" s="1279"/>
      <c r="SH2360" s="1279"/>
      <c r="SI2360" s="1279"/>
      <c r="SJ2360" s="1279"/>
      <c r="SK2360" s="1279"/>
      <c r="SL2360" s="1279"/>
      <c r="SM2360" s="1279"/>
      <c r="SN2360" s="1279"/>
      <c r="SO2360" s="1279"/>
      <c r="SP2360" s="1279"/>
      <c r="SQ2360" s="1279"/>
      <c r="SR2360" s="1279"/>
      <c r="SS2360" s="1279"/>
      <c r="ST2360" s="1279"/>
      <c r="SU2360" s="1279"/>
      <c r="SV2360" s="1279"/>
      <c r="SW2360" s="1279"/>
      <c r="SX2360" s="1279"/>
      <c r="SY2360" s="1279"/>
      <c r="SZ2360" s="1279"/>
      <c r="TA2360" s="1279"/>
      <c r="TB2360" s="1279"/>
      <c r="TC2360" s="1279"/>
      <c r="TD2360" s="1279"/>
      <c r="TE2360" s="1279"/>
      <c r="TF2360" s="1279"/>
      <c r="TG2360" s="1279"/>
      <c r="TH2360" s="1279"/>
      <c r="TI2360" s="1279"/>
      <c r="TJ2360" s="1279"/>
      <c r="TK2360" s="1279"/>
      <c r="TL2360" s="1279"/>
      <c r="TM2360" s="1279"/>
      <c r="TN2360" s="1279"/>
      <c r="TO2360" s="1279"/>
      <c r="TP2360" s="1279"/>
      <c r="TQ2360" s="1279"/>
      <c r="TR2360" s="1279"/>
      <c r="TS2360" s="1279"/>
      <c r="TT2360" s="1279"/>
      <c r="TU2360" s="1279"/>
      <c r="TV2360" s="1279"/>
      <c r="TW2360" s="1279"/>
      <c r="TX2360" s="1279"/>
      <c r="TY2360" s="1279"/>
      <c r="TZ2360" s="1279"/>
      <c r="UA2360" s="1279"/>
      <c r="UB2360" s="1279"/>
      <c r="UC2360" s="1279"/>
      <c r="UD2360" s="1279"/>
      <c r="UE2360" s="1279"/>
      <c r="UF2360" s="1279"/>
      <c r="UG2360" s="1279"/>
      <c r="UH2360" s="1279"/>
      <c r="UI2360" s="1279"/>
      <c r="UJ2360" s="1279"/>
      <c r="UK2360" s="1279"/>
      <c r="UL2360" s="1279"/>
      <c r="UM2360" s="1279"/>
      <c r="UN2360" s="1279"/>
      <c r="UO2360" s="1279"/>
      <c r="UP2360" s="1279"/>
      <c r="UQ2360" s="1279"/>
      <c r="UR2360" s="1279"/>
      <c r="US2360" s="1279"/>
      <c r="UT2360" s="1279"/>
      <c r="UU2360" s="1279"/>
      <c r="UV2360" s="1279"/>
      <c r="UW2360" s="1279"/>
      <c r="UX2360" s="1279"/>
      <c r="UY2360" s="1279"/>
      <c r="UZ2360" s="1279"/>
      <c r="VA2360" s="1279"/>
      <c r="VB2360" s="1279"/>
      <c r="VC2360" s="1279"/>
      <c r="VD2360" s="1279"/>
      <c r="VE2360" s="1279"/>
      <c r="VF2360" s="1279"/>
      <c r="VG2360" s="1279"/>
      <c r="VH2360" s="1279"/>
      <c r="VI2360" s="1279"/>
      <c r="VJ2360" s="1279"/>
      <c r="VK2360" s="1279"/>
      <c r="VL2360" s="1279"/>
      <c r="VM2360" s="1279"/>
      <c r="VN2360" s="1279"/>
      <c r="VO2360" s="1279"/>
      <c r="VP2360" s="1279"/>
      <c r="VQ2360" s="1279"/>
      <c r="VR2360" s="1279"/>
      <c r="VS2360" s="1279"/>
      <c r="VT2360" s="1279"/>
      <c r="VU2360" s="1279"/>
      <c r="VV2360" s="1279"/>
      <c r="VW2360" s="1279"/>
      <c r="VX2360" s="1279"/>
      <c r="VY2360" s="1279"/>
      <c r="VZ2360" s="1279"/>
      <c r="WA2360" s="1279"/>
      <c r="WB2360" s="1279"/>
      <c r="WC2360" s="1279"/>
      <c r="WD2360" s="1279"/>
      <c r="WE2360" s="1279"/>
      <c r="WF2360" s="1279"/>
      <c r="WG2360" s="1279"/>
      <c r="WH2360" s="1279"/>
      <c r="WI2360" s="1279"/>
      <c r="WJ2360" s="1279"/>
      <c r="WK2360" s="1279"/>
      <c r="WL2360" s="1279"/>
      <c r="WM2360" s="1279"/>
      <c r="WN2360" s="1279"/>
      <c r="WO2360" s="1279"/>
      <c r="WP2360" s="1279"/>
      <c r="WQ2360" s="1279"/>
      <c r="WR2360" s="1279"/>
      <c r="WS2360" s="1279"/>
      <c r="WT2360" s="1279"/>
      <c r="WU2360" s="1279"/>
      <c r="WV2360" s="1279"/>
      <c r="WW2360" s="1279"/>
      <c r="WX2360" s="1279"/>
      <c r="WY2360" s="1279"/>
      <c r="WZ2360" s="1279"/>
      <c r="XA2360" s="1279"/>
      <c r="XB2360" s="1279"/>
      <c r="XC2360" s="1279"/>
      <c r="XD2360" s="1279"/>
      <c r="XE2360" s="1279"/>
      <c r="XF2360" s="1279"/>
      <c r="XG2360" s="1279"/>
      <c r="XH2360" s="1279"/>
      <c r="XI2360" s="1279"/>
      <c r="XJ2360" s="1279"/>
      <c r="XK2360" s="1279"/>
      <c r="XL2360" s="1279"/>
      <c r="XM2360" s="1279"/>
      <c r="XN2360" s="1279"/>
      <c r="XO2360" s="1279"/>
      <c r="XP2360" s="1279"/>
      <c r="XQ2360" s="1279"/>
      <c r="XR2360" s="1279"/>
      <c r="XS2360" s="1279"/>
      <c r="XT2360" s="1279"/>
      <c r="XU2360" s="1279"/>
      <c r="XV2360" s="1279"/>
      <c r="XW2360" s="1279"/>
      <c r="XX2360" s="1279"/>
      <c r="XY2360" s="1279"/>
      <c r="XZ2360" s="1279"/>
      <c r="YA2360" s="1279"/>
      <c r="YB2360" s="1279"/>
      <c r="YC2360" s="1279"/>
      <c r="YD2360" s="1279"/>
      <c r="YE2360" s="1279"/>
      <c r="YF2360" s="1279"/>
      <c r="YG2360" s="1279"/>
      <c r="YH2360" s="1279"/>
      <c r="YI2360" s="1279"/>
      <c r="YJ2360" s="1279"/>
      <c r="YK2360" s="1279"/>
      <c r="YL2360" s="1279"/>
      <c r="YM2360" s="1279"/>
      <c r="YN2360" s="1279"/>
      <c r="YO2360" s="1279"/>
      <c r="YP2360" s="1279"/>
      <c r="YQ2360" s="1279"/>
      <c r="YR2360" s="1279"/>
      <c r="YS2360" s="1279"/>
      <c r="YT2360" s="1279"/>
      <c r="YU2360" s="1279"/>
      <c r="YV2360" s="1279"/>
      <c r="YW2360" s="1279"/>
      <c r="YX2360" s="1279"/>
      <c r="YY2360" s="1279"/>
      <c r="YZ2360" s="1279"/>
      <c r="ZA2360" s="1279"/>
      <c r="ZB2360" s="1279"/>
      <c r="ZC2360" s="1279"/>
      <c r="ZD2360" s="1279"/>
      <c r="ZE2360" s="1279"/>
      <c r="ZF2360" s="1279"/>
      <c r="ZG2360" s="1279"/>
      <c r="ZH2360" s="1279"/>
      <c r="ZI2360" s="1279"/>
      <c r="ZJ2360" s="1279"/>
      <c r="ZK2360" s="1279"/>
      <c r="ZL2360" s="1279"/>
      <c r="ZM2360" s="1279"/>
      <c r="ZN2360" s="1279"/>
      <c r="ZO2360" s="1279"/>
      <c r="ZP2360" s="1279"/>
      <c r="ZQ2360" s="1279"/>
      <c r="ZR2360" s="1279"/>
      <c r="ZS2360" s="1279"/>
      <c r="ZT2360" s="1279"/>
      <c r="ZU2360" s="1279"/>
      <c r="ZV2360" s="1279"/>
      <c r="ZW2360" s="1279"/>
      <c r="ZX2360" s="1279"/>
      <c r="ZY2360" s="1279"/>
      <c r="ZZ2360" s="1279"/>
      <c r="AAA2360" s="1279"/>
      <c r="AAB2360" s="1279"/>
      <c r="AAC2360" s="1279"/>
      <c r="AAD2360" s="1279"/>
      <c r="AAE2360" s="1279"/>
      <c r="AAF2360" s="1279"/>
      <c r="AAG2360" s="1279"/>
      <c r="AAH2360" s="1279"/>
      <c r="AAI2360" s="1279"/>
      <c r="AAJ2360" s="1279"/>
      <c r="AAK2360" s="1279"/>
      <c r="AAL2360" s="1279"/>
      <c r="AAM2360" s="1279"/>
      <c r="AAN2360" s="1279"/>
      <c r="AAO2360" s="1279"/>
      <c r="AAP2360" s="1279"/>
      <c r="AAQ2360" s="1279"/>
      <c r="AAR2360" s="1279"/>
      <c r="AAS2360" s="1279"/>
      <c r="AAT2360" s="1279"/>
      <c r="AAU2360" s="1279"/>
      <c r="AAV2360" s="1279"/>
      <c r="AAW2360" s="1279"/>
      <c r="AAX2360" s="1279"/>
      <c r="AAY2360" s="1279"/>
      <c r="AAZ2360" s="1279"/>
      <c r="ABA2360" s="1279"/>
      <c r="ABB2360" s="1279"/>
      <c r="ABC2360" s="1279"/>
      <c r="ABD2360" s="1279"/>
      <c r="ABE2360" s="1279"/>
      <c r="ABF2360" s="1279"/>
      <c r="ABG2360" s="1279"/>
      <c r="ABH2360" s="1279"/>
      <c r="ABI2360" s="1279"/>
      <c r="ABJ2360" s="1279"/>
      <c r="ABK2360" s="1279"/>
      <c r="ABL2360" s="1279"/>
      <c r="ABM2360" s="1279"/>
      <c r="ABN2360" s="1279"/>
      <c r="ABO2360" s="1279"/>
      <c r="ABP2360" s="1279"/>
      <c r="ABQ2360" s="1279"/>
      <c r="ABR2360" s="1279"/>
      <c r="ABS2360" s="1279"/>
      <c r="ABT2360" s="1279"/>
      <c r="ABU2360" s="1279"/>
      <c r="ABV2360" s="1279"/>
      <c r="ABW2360" s="1279"/>
      <c r="ABX2360" s="1279"/>
      <c r="ABY2360" s="1279"/>
      <c r="ABZ2360" s="1279"/>
      <c r="ACA2360" s="1279"/>
      <c r="ACB2360" s="1279"/>
      <c r="ACC2360" s="1279"/>
      <c r="ACD2360" s="1279"/>
      <c r="ACE2360" s="1279"/>
      <c r="ACF2360" s="1279"/>
      <c r="ACG2360" s="1279"/>
      <c r="ACH2360" s="1279"/>
      <c r="ACI2360" s="1279"/>
      <c r="ACJ2360" s="1279"/>
      <c r="ACK2360" s="1279"/>
      <c r="ACL2360" s="1279"/>
      <c r="ACM2360" s="1279"/>
      <c r="ACN2360" s="1279"/>
      <c r="ACO2360" s="1279"/>
      <c r="ACP2360" s="1279"/>
      <c r="ACQ2360" s="1279"/>
      <c r="ACR2360" s="1279"/>
      <c r="ACS2360" s="1279"/>
      <c r="ACT2360" s="1279"/>
      <c r="ACU2360" s="1279"/>
      <c r="ACV2360" s="1279"/>
      <c r="ACW2360" s="1279"/>
      <c r="ACX2360" s="1279"/>
      <c r="ACY2360" s="1279"/>
      <c r="ACZ2360" s="1279"/>
      <c r="ADA2360" s="1279"/>
      <c r="ADB2360" s="1279"/>
      <c r="ADC2360" s="1279"/>
      <c r="ADD2360" s="1279"/>
      <c r="ADE2360" s="1279"/>
      <c r="ADF2360" s="1279"/>
      <c r="ADG2360" s="1279"/>
      <c r="ADH2360" s="1279"/>
      <c r="ADI2360" s="1279"/>
      <c r="ADJ2360" s="1279"/>
      <c r="ADK2360" s="1279"/>
      <c r="ADL2360" s="1279"/>
      <c r="ADM2360" s="1279"/>
      <c r="ADN2360" s="1279"/>
      <c r="ADO2360" s="1279"/>
      <c r="ADP2360" s="1279"/>
      <c r="ADQ2360" s="1279"/>
      <c r="ADR2360" s="1279"/>
      <c r="ADS2360" s="1279"/>
      <c r="ADT2360" s="1279"/>
      <c r="ADU2360" s="1279"/>
      <c r="ADV2360" s="1279"/>
      <c r="ADW2360" s="1279"/>
      <c r="ADX2360" s="1279"/>
      <c r="ADY2360" s="1279"/>
      <c r="ADZ2360" s="1279"/>
      <c r="AEA2360" s="1279"/>
      <c r="AEB2360" s="1279"/>
      <c r="AEC2360" s="1279"/>
      <c r="AED2360" s="1279"/>
      <c r="AEE2360" s="1279"/>
      <c r="AEF2360" s="1279"/>
      <c r="AEG2360" s="1279"/>
      <c r="AEH2360" s="1279"/>
      <c r="AEI2360" s="1279"/>
      <c r="AEJ2360" s="1279"/>
      <c r="AEK2360" s="1279"/>
      <c r="AEL2360" s="1279"/>
      <c r="AEM2360" s="1279"/>
      <c r="AEN2360" s="1279"/>
      <c r="AEO2360" s="1279"/>
      <c r="AEP2360" s="1279"/>
      <c r="AEQ2360" s="1279"/>
      <c r="AER2360" s="1279"/>
      <c r="AES2360" s="1279"/>
      <c r="AET2360" s="1279"/>
      <c r="AEU2360" s="1279"/>
      <c r="AEV2360" s="1279"/>
      <c r="AEW2360" s="1279"/>
      <c r="AEX2360" s="1279"/>
      <c r="AEY2360" s="1279"/>
      <c r="AEZ2360" s="1279"/>
      <c r="AFA2360" s="1279"/>
      <c r="AFB2360" s="1279"/>
      <c r="AFC2360" s="1279"/>
      <c r="AFD2360" s="1279"/>
      <c r="AFE2360" s="1279"/>
      <c r="AFF2360" s="1279"/>
      <c r="AFG2360" s="1279"/>
      <c r="AFH2360" s="1279"/>
      <c r="AFI2360" s="1279"/>
      <c r="AFJ2360" s="1279"/>
      <c r="AFK2360" s="1279"/>
      <c r="AFL2360" s="1279"/>
      <c r="AFM2360" s="1279"/>
      <c r="AFN2360" s="1279"/>
      <c r="AFO2360" s="1279"/>
      <c r="AFP2360" s="1279"/>
      <c r="AFQ2360" s="1279"/>
      <c r="AFR2360" s="1279"/>
      <c r="AFS2360" s="1279"/>
      <c r="AFT2360" s="1279"/>
      <c r="AFU2360" s="1279"/>
      <c r="AFV2360" s="1279"/>
      <c r="AFW2360" s="1279"/>
      <c r="AFX2360" s="1279"/>
      <c r="AFY2360" s="1279"/>
      <c r="AFZ2360" s="1279"/>
      <c r="AGA2360" s="1279"/>
      <c r="AGB2360" s="1279"/>
      <c r="AGC2360" s="1279"/>
      <c r="AGD2360" s="1279"/>
      <c r="AGE2360" s="1279"/>
      <c r="AGF2360" s="1279"/>
      <c r="AGG2360" s="1279"/>
      <c r="AGH2360" s="1279"/>
      <c r="AGI2360" s="1279"/>
      <c r="AGJ2360" s="1279"/>
      <c r="AGK2360" s="1279"/>
      <c r="AGL2360" s="1279"/>
      <c r="AGM2360" s="1279"/>
      <c r="AGN2360" s="1279"/>
      <c r="AGO2360" s="1279"/>
      <c r="AGP2360" s="1279"/>
      <c r="AGQ2360" s="1279"/>
      <c r="AGR2360" s="1279"/>
      <c r="AGS2360" s="1279"/>
      <c r="AGT2360" s="1279"/>
      <c r="AGU2360" s="1279"/>
      <c r="AGV2360" s="1279"/>
      <c r="AGW2360" s="1279"/>
      <c r="AGX2360" s="1279"/>
      <c r="AGY2360" s="1279"/>
      <c r="AGZ2360" s="1279"/>
      <c r="AHA2360" s="1279"/>
      <c r="AHB2360" s="1279"/>
      <c r="AHC2360" s="1279"/>
      <c r="AHD2360" s="1279"/>
      <c r="AHE2360" s="1279"/>
      <c r="AHF2360" s="1279"/>
      <c r="AHG2360" s="1279"/>
      <c r="AHH2360" s="1279"/>
      <c r="AHI2360" s="1279"/>
      <c r="AHJ2360" s="1279"/>
      <c r="AHK2360" s="1279"/>
      <c r="AHL2360" s="1279"/>
      <c r="AHM2360" s="1279"/>
      <c r="AHN2360" s="1279"/>
      <c r="AHO2360" s="1279"/>
      <c r="AHP2360" s="1279"/>
      <c r="AHQ2360" s="1279"/>
      <c r="AHR2360" s="1279"/>
      <c r="AHS2360" s="1279"/>
      <c r="AHT2360" s="1279"/>
      <c r="AHU2360" s="1279"/>
      <c r="AHV2360" s="1279"/>
      <c r="AHW2360" s="1279"/>
      <c r="AHX2360" s="1279"/>
      <c r="AHY2360" s="1279"/>
      <c r="AHZ2360" s="1279"/>
      <c r="AIA2360" s="1279"/>
      <c r="AIB2360" s="1279"/>
      <c r="AIC2360" s="1279"/>
      <c r="AID2360" s="1279"/>
      <c r="AIE2360" s="1279"/>
      <c r="AIF2360" s="1279"/>
      <c r="AIG2360" s="1279"/>
      <c r="AIH2360" s="1279"/>
      <c r="AII2360" s="1279"/>
      <c r="AIJ2360" s="1279"/>
      <c r="AIK2360" s="1279"/>
      <c r="AIL2360" s="1279"/>
      <c r="AIM2360" s="1279"/>
      <c r="AIN2360" s="1279"/>
      <c r="AIO2360" s="1279"/>
      <c r="AIP2360" s="1279"/>
      <c r="AIQ2360" s="1279"/>
      <c r="AIR2360" s="1279"/>
      <c r="AIS2360" s="1279"/>
      <c r="AIT2360" s="1279"/>
      <c r="AIU2360" s="1279"/>
      <c r="AIV2360" s="1279"/>
      <c r="AIW2360" s="1279"/>
      <c r="AIX2360" s="1279"/>
      <c r="AIY2360" s="1279"/>
      <c r="AIZ2360" s="1279"/>
      <c r="AJA2360" s="1279"/>
      <c r="AJB2360" s="1279"/>
      <c r="AJC2360" s="1279"/>
      <c r="AJD2360" s="1279"/>
      <c r="AJE2360" s="1279"/>
      <c r="AJF2360" s="1279"/>
      <c r="AJG2360" s="1279"/>
      <c r="AJH2360" s="1279"/>
      <c r="AJI2360" s="1279"/>
      <c r="AJJ2360" s="1279"/>
      <c r="AJK2360" s="1279"/>
      <c r="AJL2360" s="1279"/>
      <c r="AJM2360" s="1279"/>
      <c r="AJN2360" s="1279"/>
      <c r="AJO2360" s="1279"/>
      <c r="AJP2360" s="1279"/>
      <c r="AJQ2360" s="1279"/>
      <c r="AJR2360" s="1279"/>
      <c r="AJS2360" s="1279"/>
      <c r="AJT2360" s="1279"/>
      <c r="AJU2360" s="1279"/>
      <c r="AJV2360" s="1279"/>
      <c r="AJW2360" s="1279"/>
      <c r="AJX2360" s="1279"/>
      <c r="AJY2360" s="1279"/>
      <c r="AJZ2360" s="1279"/>
      <c r="AKA2360" s="1279"/>
      <c r="AKB2360" s="1279"/>
      <c r="AKC2360" s="1279"/>
      <c r="AKD2360" s="1279"/>
      <c r="AKE2360" s="1279"/>
      <c r="AKF2360" s="1279"/>
      <c r="AKG2360" s="1279"/>
      <c r="AKH2360" s="1279"/>
      <c r="AKI2360" s="1279"/>
      <c r="AKJ2360" s="1279"/>
      <c r="AKK2360" s="1279"/>
      <c r="AKL2360" s="1279"/>
      <c r="AKM2360" s="1279"/>
      <c r="AKN2360" s="1279"/>
      <c r="AKO2360" s="1279"/>
      <c r="AKP2360" s="1279"/>
      <c r="AKQ2360" s="1279"/>
      <c r="AKR2360" s="1279"/>
      <c r="AKS2360" s="1279"/>
      <c r="AKT2360" s="1279"/>
      <c r="AKU2360" s="1279"/>
      <c r="AKV2360" s="1279"/>
      <c r="AKW2360" s="1279"/>
      <c r="AKX2360" s="1279"/>
      <c r="AKY2360" s="1279"/>
      <c r="AKZ2360" s="1279"/>
      <c r="ALA2360" s="1279"/>
      <c r="ALB2360" s="1279"/>
      <c r="ALC2360" s="1279"/>
      <c r="ALD2360" s="1279"/>
      <c r="ALE2360" s="1279"/>
      <c r="ALF2360" s="1279"/>
      <c r="ALG2360" s="1279"/>
      <c r="ALH2360" s="1279"/>
      <c r="ALI2360" s="1279"/>
      <c r="ALJ2360" s="1279"/>
      <c r="ALK2360" s="1279"/>
      <c r="ALL2360" s="1279"/>
      <c r="ALM2360" s="1279"/>
      <c r="ALN2360" s="1279"/>
      <c r="ALO2360" s="1279"/>
      <c r="ALP2360" s="1279"/>
      <c r="ALQ2360" s="1279"/>
      <c r="ALR2360" s="1279"/>
      <c r="ALS2360" s="1279"/>
      <c r="ALT2360" s="1279"/>
      <c r="ALU2360" s="1279"/>
      <c r="ALV2360" s="1279"/>
      <c r="ALW2360" s="1279"/>
      <c r="ALX2360" s="1279"/>
      <c r="ALY2360" s="1279"/>
      <c r="ALZ2360" s="1279"/>
      <c r="AMA2360" s="1279"/>
      <c r="AMB2360" s="1279"/>
      <c r="AMC2360" s="1279"/>
      <c r="AMD2360" s="1279"/>
      <c r="AME2360" s="1279"/>
      <c r="AMF2360" s="1279"/>
      <c r="AMG2360" s="1279"/>
      <c r="AMH2360" s="1279"/>
      <c r="AMI2360" s="1279"/>
      <c r="AMJ2360" s="1279"/>
      <c r="AMK2360" s="1279"/>
      <c r="AML2360" s="1279"/>
      <c r="AMM2360" s="1279"/>
      <c r="AMN2360" s="1279"/>
      <c r="AMO2360" s="1279"/>
      <c r="AMP2360" s="1279"/>
      <c r="AMQ2360" s="1279"/>
      <c r="AMR2360" s="1279"/>
      <c r="AMS2360" s="1279"/>
      <c r="AMT2360" s="1279"/>
      <c r="AMU2360" s="1279"/>
      <c r="AMV2360" s="1279"/>
      <c r="AMW2360" s="1279"/>
      <c r="AMX2360" s="1279"/>
      <c r="AMY2360" s="1279"/>
      <c r="AMZ2360" s="1279"/>
      <c r="ANA2360" s="1279"/>
      <c r="ANB2360" s="1279"/>
      <c r="ANC2360" s="1279"/>
      <c r="AND2360" s="1279"/>
      <c r="ANE2360" s="1279"/>
      <c r="ANF2360" s="1279"/>
      <c r="ANG2360" s="1279"/>
      <c r="ANH2360" s="1279"/>
      <c r="ANI2360" s="1279"/>
      <c r="ANJ2360" s="1279"/>
      <c r="ANK2360" s="1279"/>
      <c r="ANL2360" s="1279"/>
      <c r="ANM2360" s="1279"/>
      <c r="ANN2360" s="1279"/>
      <c r="ANO2360" s="1279"/>
      <c r="ANP2360" s="1279"/>
      <c r="ANQ2360" s="1279"/>
      <c r="ANR2360" s="1279"/>
      <c r="ANS2360" s="1279"/>
      <c r="ANT2360" s="1279"/>
      <c r="ANU2360" s="1279"/>
      <c r="ANV2360" s="1279"/>
      <c r="ANW2360" s="1279"/>
      <c r="ANX2360" s="1279"/>
      <c r="ANY2360" s="1279"/>
      <c r="ANZ2360" s="1279"/>
      <c r="AOA2360" s="1279"/>
      <c r="AOB2360" s="1279"/>
      <c r="AOC2360" s="1279"/>
      <c r="AOD2360" s="1279"/>
      <c r="AOE2360" s="1279"/>
      <c r="AOF2360" s="1279"/>
      <c r="AOG2360" s="1279"/>
      <c r="AOH2360" s="1279"/>
      <c r="AOI2360" s="1279"/>
      <c r="AOJ2360" s="1279"/>
      <c r="AOK2360" s="1279"/>
      <c r="AOL2360" s="1279"/>
      <c r="AOM2360" s="1279"/>
      <c r="AON2360" s="1279"/>
      <c r="AOO2360" s="1279"/>
      <c r="AOP2360" s="1279"/>
      <c r="AOQ2360" s="1279"/>
      <c r="AOR2360" s="1279"/>
      <c r="AOS2360" s="1279"/>
      <c r="AOT2360" s="1279"/>
      <c r="AOU2360" s="1279"/>
      <c r="AOV2360" s="1279"/>
      <c r="AOW2360" s="1279"/>
      <c r="AOX2360" s="1279"/>
      <c r="AOY2360" s="1279"/>
      <c r="AOZ2360" s="1279"/>
      <c r="APA2360" s="1279"/>
      <c r="APB2360" s="1279"/>
      <c r="APC2360" s="1279"/>
      <c r="APD2360" s="1279"/>
      <c r="APE2360" s="1279"/>
      <c r="APF2360" s="1279"/>
      <c r="APG2360" s="1279"/>
      <c r="APH2360" s="1279"/>
      <c r="API2360" s="1279"/>
      <c r="APJ2360" s="1279"/>
      <c r="APK2360" s="1279"/>
      <c r="APL2360" s="1279"/>
      <c r="APM2360" s="1279"/>
      <c r="APN2360" s="1279"/>
      <c r="APO2360" s="1279"/>
      <c r="APP2360" s="1279"/>
      <c r="APQ2360" s="1279"/>
      <c r="APR2360" s="1279"/>
      <c r="APS2360" s="1279"/>
      <c r="APT2360" s="1279"/>
      <c r="APU2360" s="1279"/>
      <c r="APV2360" s="1279"/>
      <c r="APW2360" s="1279"/>
      <c r="APX2360" s="1279"/>
      <c r="APY2360" s="1279"/>
      <c r="APZ2360" s="1279"/>
      <c r="AQA2360" s="1279"/>
      <c r="AQB2360" s="1279"/>
      <c r="AQC2360" s="1279"/>
      <c r="AQD2360" s="1279"/>
      <c r="AQE2360" s="1279"/>
      <c r="AQF2360" s="1279"/>
      <c r="AQG2360" s="1279"/>
      <c r="AQH2360" s="1279"/>
      <c r="AQI2360" s="1279"/>
      <c r="AQJ2360" s="1279"/>
      <c r="AQK2360" s="1279"/>
      <c r="AQL2360" s="1279"/>
      <c r="AQM2360" s="1279"/>
      <c r="AQN2360" s="1279"/>
      <c r="AQO2360" s="1279"/>
      <c r="AQP2360" s="1279"/>
      <c r="AQQ2360" s="1279"/>
      <c r="AQR2360" s="1279"/>
      <c r="AQS2360" s="1279"/>
      <c r="AQT2360" s="1279"/>
      <c r="AQU2360" s="1279"/>
      <c r="AQV2360" s="1279"/>
      <c r="AQW2360" s="1279"/>
      <c r="AQX2360" s="1279"/>
      <c r="AQY2360" s="1279"/>
      <c r="AQZ2360" s="1279"/>
      <c r="ARA2360" s="1279"/>
      <c r="ARB2360" s="1279"/>
      <c r="ARC2360" s="1279"/>
      <c r="ARD2360" s="1279"/>
      <c r="ARE2360" s="1279"/>
      <c r="ARF2360" s="1279"/>
      <c r="ARG2360" s="1279"/>
      <c r="ARH2360" s="1279"/>
      <c r="ARI2360" s="1279"/>
      <c r="ARJ2360" s="1279"/>
      <c r="ARK2360" s="1279"/>
      <c r="ARL2360" s="1279"/>
      <c r="ARM2360" s="1279"/>
      <c r="ARN2360" s="1279"/>
      <c r="ARO2360" s="1279"/>
      <c r="ARP2360" s="1279"/>
      <c r="ARQ2360" s="1279"/>
      <c r="ARR2360" s="1279"/>
      <c r="ARS2360" s="1279"/>
      <c r="ART2360" s="1279"/>
      <c r="ARU2360" s="1279"/>
      <c r="ARV2360" s="1279"/>
      <c r="ARW2360" s="1279"/>
      <c r="ARX2360" s="1279"/>
      <c r="ARY2360" s="1279"/>
      <c r="ARZ2360" s="1279"/>
      <c r="ASA2360" s="1279"/>
      <c r="ASB2360" s="1279"/>
      <c r="ASC2360" s="1279"/>
      <c r="ASD2360" s="1279"/>
      <c r="ASE2360" s="1279"/>
      <c r="ASF2360" s="1279"/>
      <c r="ASG2360" s="1279"/>
      <c r="ASH2360" s="1279"/>
      <c r="ASI2360" s="1279"/>
      <c r="ASJ2360" s="1279"/>
      <c r="ASK2360" s="1279"/>
      <c r="ASL2360" s="1279"/>
      <c r="ASM2360" s="1279"/>
      <c r="ASN2360" s="1279"/>
      <c r="ASO2360" s="1279"/>
      <c r="ASP2360" s="1279"/>
      <c r="ASQ2360" s="1279"/>
      <c r="ASR2360" s="1279"/>
      <c r="ASS2360" s="1279"/>
      <c r="AST2360" s="1279"/>
      <c r="ASU2360" s="1279"/>
      <c r="ASV2360" s="1279"/>
      <c r="ASW2360" s="1279"/>
      <c r="ASX2360" s="1279"/>
      <c r="ASY2360" s="1279"/>
      <c r="ASZ2360" s="1279"/>
      <c r="ATA2360" s="1279"/>
      <c r="ATB2360" s="1279"/>
      <c r="ATC2360" s="1279"/>
      <c r="ATD2360" s="1279"/>
      <c r="ATE2360" s="1279"/>
      <c r="ATF2360" s="1279"/>
      <c r="ATG2360" s="1279"/>
      <c r="ATH2360" s="1279"/>
      <c r="ATI2360" s="1279"/>
      <c r="ATJ2360" s="1279"/>
      <c r="ATK2360" s="1279"/>
      <c r="ATL2360" s="1279"/>
      <c r="ATM2360" s="1279"/>
      <c r="ATN2360" s="1279"/>
      <c r="ATO2360" s="1279"/>
      <c r="ATP2360" s="1279"/>
      <c r="ATQ2360" s="1279"/>
      <c r="ATR2360" s="1279"/>
      <c r="ATS2360" s="1279"/>
      <c r="ATT2360" s="1279"/>
      <c r="ATU2360" s="1279"/>
      <c r="ATV2360" s="1279"/>
      <c r="ATW2360" s="1279"/>
      <c r="ATX2360" s="1279"/>
      <c r="ATY2360" s="1279"/>
      <c r="ATZ2360" s="1279"/>
      <c r="AUA2360" s="1279"/>
      <c r="AUB2360" s="1279"/>
      <c r="AUC2360" s="1279"/>
      <c r="AUD2360" s="1279"/>
      <c r="AUE2360" s="1279"/>
      <c r="AUF2360" s="1279"/>
      <c r="AUG2360" s="1279"/>
      <c r="AUH2360" s="1279"/>
      <c r="AUI2360" s="1279"/>
      <c r="AUJ2360" s="1279"/>
      <c r="AUK2360" s="1279"/>
      <c r="AUL2360" s="1279"/>
      <c r="AUM2360" s="1279"/>
      <c r="AUN2360" s="1279"/>
      <c r="AUO2360" s="1279"/>
      <c r="AUP2360" s="1279"/>
      <c r="AUQ2360" s="1279"/>
      <c r="AUR2360" s="1279"/>
      <c r="AUS2360" s="1279"/>
      <c r="AUT2360" s="1279"/>
      <c r="AUU2360" s="1279"/>
      <c r="AUV2360" s="1279"/>
      <c r="AUW2360" s="1279"/>
      <c r="AUX2360" s="1279"/>
      <c r="AUY2360" s="1279"/>
      <c r="AUZ2360" s="1279"/>
      <c r="AVA2360" s="1279"/>
      <c r="AVB2360" s="1279"/>
      <c r="AVC2360" s="1279"/>
      <c r="AVD2360" s="1279"/>
      <c r="AVE2360" s="1279"/>
      <c r="AVF2360" s="1279"/>
      <c r="AVG2360" s="1279"/>
      <c r="AVH2360" s="1279"/>
      <c r="AVI2360" s="1279"/>
      <c r="AVJ2360" s="1279"/>
      <c r="AVK2360" s="1279"/>
      <c r="AVL2360" s="1279"/>
      <c r="AVM2360" s="1279"/>
      <c r="AVN2360" s="1279"/>
      <c r="AVO2360" s="1279"/>
      <c r="AVP2360" s="1279"/>
      <c r="AVQ2360" s="1279"/>
      <c r="AVR2360" s="1279"/>
      <c r="AVS2360" s="1279"/>
      <c r="AVT2360" s="1279"/>
      <c r="AVU2360" s="1279"/>
      <c r="AVV2360" s="1279"/>
      <c r="AVW2360" s="1279"/>
      <c r="AVX2360" s="1279"/>
      <c r="AVY2360" s="1279"/>
      <c r="AVZ2360" s="1279"/>
      <c r="AWA2360" s="1279"/>
      <c r="AWB2360" s="1279"/>
      <c r="AWC2360" s="1279"/>
      <c r="AWD2360" s="1279"/>
      <c r="AWE2360" s="1279"/>
      <c r="AWF2360" s="1279"/>
      <c r="AWG2360" s="1279"/>
      <c r="AWH2360" s="1279"/>
      <c r="AWI2360" s="1279"/>
      <c r="AWJ2360" s="1279"/>
      <c r="AWK2360" s="1279"/>
      <c r="AWL2360" s="1279"/>
      <c r="AWM2360" s="1279"/>
      <c r="AWN2360" s="1279"/>
      <c r="AWO2360" s="1279"/>
      <c r="AWP2360" s="1279"/>
      <c r="AWQ2360" s="1279"/>
      <c r="AWR2360" s="1279"/>
      <c r="AWS2360" s="1279"/>
      <c r="AWT2360" s="1279"/>
      <c r="AWU2360" s="1279"/>
      <c r="AWV2360" s="1279"/>
      <c r="AWW2360" s="1279"/>
      <c r="AWX2360" s="1279"/>
      <c r="AWY2360" s="1279"/>
      <c r="AWZ2360" s="1279"/>
      <c r="AXA2360" s="1279"/>
      <c r="AXB2360" s="1279"/>
      <c r="AXC2360" s="1279"/>
      <c r="AXD2360" s="1279"/>
      <c r="AXE2360" s="1279"/>
      <c r="AXF2360" s="1279"/>
      <c r="AXG2360" s="1279"/>
      <c r="AXH2360" s="1279"/>
      <c r="AXI2360" s="1279"/>
      <c r="AXJ2360" s="1279"/>
      <c r="AXK2360" s="1279"/>
      <c r="AXL2360" s="1279"/>
      <c r="AXM2360" s="1279"/>
      <c r="AXN2360" s="1279"/>
      <c r="AXO2360" s="1279"/>
      <c r="AXP2360" s="1279"/>
      <c r="AXQ2360" s="1279"/>
      <c r="AXR2360" s="1279"/>
      <c r="AXS2360" s="1279"/>
      <c r="AXT2360" s="1279"/>
      <c r="AXU2360" s="1279"/>
      <c r="AXV2360" s="1279"/>
      <c r="AXW2360" s="1279"/>
      <c r="AXX2360" s="1279"/>
      <c r="AXY2360" s="1279"/>
      <c r="AXZ2360" s="1279"/>
      <c r="AYA2360" s="1279"/>
      <c r="AYB2360" s="1279"/>
      <c r="AYC2360" s="1279"/>
      <c r="AYD2360" s="1279"/>
      <c r="AYE2360" s="1279"/>
      <c r="AYF2360" s="1279"/>
      <c r="AYG2360" s="1279"/>
      <c r="AYH2360" s="1279"/>
      <c r="AYI2360" s="1279"/>
      <c r="AYJ2360" s="1279"/>
      <c r="AYK2360" s="1279"/>
      <c r="AYL2360" s="1279"/>
      <c r="AYM2360" s="1279"/>
      <c r="AYN2360" s="1279"/>
      <c r="AYO2360" s="1279"/>
      <c r="AYP2360" s="1279"/>
      <c r="AYQ2360" s="1279"/>
      <c r="AYR2360" s="1279"/>
      <c r="AYS2360" s="1279"/>
      <c r="AYT2360" s="1279"/>
      <c r="AYU2360" s="1279"/>
      <c r="AYV2360" s="1279"/>
      <c r="AYW2360" s="1279"/>
      <c r="AYX2360" s="1279"/>
      <c r="AYY2360" s="1279"/>
      <c r="AYZ2360" s="1279"/>
      <c r="AZA2360" s="1279"/>
      <c r="AZB2360" s="1279"/>
      <c r="AZC2360" s="1279"/>
      <c r="AZD2360" s="1279"/>
      <c r="AZE2360" s="1279"/>
      <c r="AZF2360" s="1279"/>
      <c r="AZG2360" s="1279"/>
      <c r="AZH2360" s="1279"/>
      <c r="AZI2360" s="1279"/>
      <c r="AZJ2360" s="1279"/>
      <c r="AZK2360" s="1279"/>
      <c r="AZL2360" s="1279"/>
      <c r="AZM2360" s="1279"/>
      <c r="AZN2360" s="1279"/>
      <c r="AZO2360" s="1279"/>
      <c r="AZP2360" s="1279"/>
      <c r="AZQ2360" s="1279"/>
      <c r="AZR2360" s="1279"/>
      <c r="AZS2360" s="1279"/>
      <c r="AZT2360" s="1279"/>
      <c r="AZU2360" s="1279"/>
      <c r="AZV2360" s="1279"/>
      <c r="AZW2360" s="1279"/>
      <c r="AZX2360" s="1279"/>
      <c r="AZY2360" s="1279"/>
      <c r="AZZ2360" s="1279"/>
      <c r="BAA2360" s="1279"/>
      <c r="BAB2360" s="1279"/>
      <c r="BAC2360" s="1279"/>
      <c r="BAD2360" s="1279"/>
      <c r="BAE2360" s="1279"/>
      <c r="BAF2360" s="1279"/>
      <c r="BAG2360" s="1279"/>
      <c r="BAH2360" s="1279"/>
      <c r="BAI2360" s="1279"/>
      <c r="BAJ2360" s="1279"/>
      <c r="BAK2360" s="1279"/>
      <c r="BAL2360" s="1279"/>
      <c r="BAM2360" s="1279"/>
      <c r="BAN2360" s="1279"/>
      <c r="BAO2360" s="1279"/>
      <c r="BAP2360" s="1279"/>
      <c r="BAQ2360" s="1279"/>
      <c r="BAR2360" s="1279"/>
      <c r="BAS2360" s="1279"/>
      <c r="BAT2360" s="1279"/>
      <c r="BAU2360" s="1279"/>
      <c r="BAV2360" s="1279"/>
      <c r="BAW2360" s="1279"/>
      <c r="BAX2360" s="1279"/>
      <c r="BAY2360" s="1279"/>
      <c r="BAZ2360" s="1279"/>
      <c r="BBA2360" s="1279"/>
      <c r="BBB2360" s="1279"/>
      <c r="BBC2360" s="1279"/>
      <c r="BBD2360" s="1279"/>
      <c r="BBE2360" s="1279"/>
      <c r="BBF2360" s="1279"/>
      <c r="BBG2360" s="1279"/>
      <c r="BBH2360" s="1279"/>
      <c r="BBI2360" s="1279"/>
      <c r="BBJ2360" s="1279"/>
      <c r="BBK2360" s="1279"/>
      <c r="BBL2360" s="1279"/>
      <c r="BBM2360" s="1279"/>
      <c r="BBN2360" s="1279"/>
      <c r="BBO2360" s="1279"/>
      <c r="BBP2360" s="1279"/>
      <c r="BBQ2360" s="1279"/>
      <c r="BBR2360" s="1279"/>
      <c r="BBS2360" s="1279"/>
      <c r="BBT2360" s="1279"/>
      <c r="BBU2360" s="1279"/>
      <c r="BBV2360" s="1279"/>
      <c r="BBW2360" s="1279"/>
      <c r="BBX2360" s="1279"/>
      <c r="BBY2360" s="1279"/>
      <c r="BBZ2360" s="1279"/>
      <c r="BCA2360" s="1279"/>
      <c r="BCB2360" s="1279"/>
      <c r="BCC2360" s="1279"/>
      <c r="BCD2360" s="1279"/>
      <c r="BCE2360" s="1279"/>
      <c r="BCF2360" s="1279"/>
      <c r="BCG2360" s="1279"/>
      <c r="BCH2360" s="1279"/>
      <c r="BCI2360" s="1279"/>
      <c r="BCJ2360" s="1279"/>
      <c r="BCK2360" s="1279"/>
      <c r="BCL2360" s="1279"/>
      <c r="BCM2360" s="1279"/>
      <c r="BCN2360" s="1279"/>
      <c r="BCO2360" s="1279"/>
      <c r="BCP2360" s="1279"/>
      <c r="BCQ2360" s="1279"/>
      <c r="BCR2360" s="1279"/>
      <c r="BCS2360" s="1279"/>
      <c r="BCT2360" s="1279"/>
      <c r="BCU2360" s="1279"/>
      <c r="BCV2360" s="1279"/>
      <c r="BCW2360" s="1279"/>
      <c r="BCX2360" s="1279"/>
      <c r="BCY2360" s="1279"/>
      <c r="BCZ2360" s="1279"/>
      <c r="BDA2360" s="1279"/>
      <c r="BDB2360" s="1279"/>
      <c r="BDC2360" s="1279"/>
      <c r="BDD2360" s="1279"/>
      <c r="BDE2360" s="1279"/>
      <c r="BDF2360" s="1279"/>
      <c r="BDG2360" s="1279"/>
      <c r="BDH2360" s="1279"/>
      <c r="BDI2360" s="1279"/>
      <c r="BDJ2360" s="1279"/>
      <c r="BDK2360" s="1279"/>
      <c r="BDL2360" s="1279"/>
      <c r="BDM2360" s="1279"/>
      <c r="BDN2360" s="1279"/>
      <c r="BDO2360" s="1279"/>
      <c r="BDP2360" s="1279"/>
      <c r="BDQ2360" s="1279"/>
      <c r="BDR2360" s="1279"/>
      <c r="BDS2360" s="1279"/>
      <c r="BDT2360" s="1279"/>
      <c r="BDU2360" s="1279"/>
      <c r="BDV2360" s="1279"/>
      <c r="BDW2360" s="1279"/>
      <c r="BDX2360" s="1279"/>
      <c r="BDY2360" s="1279"/>
      <c r="BDZ2360" s="1279"/>
      <c r="BEA2360" s="1279"/>
      <c r="BEB2360" s="1279"/>
      <c r="BEC2360" s="1279"/>
      <c r="BED2360" s="1279"/>
      <c r="BEE2360" s="1279"/>
      <c r="BEF2360" s="1279"/>
      <c r="BEG2360" s="1279"/>
      <c r="BEH2360" s="1279"/>
      <c r="BEI2360" s="1279"/>
      <c r="BEJ2360" s="1279"/>
      <c r="BEK2360" s="1279"/>
      <c r="BEL2360" s="1279"/>
      <c r="BEM2360" s="1279"/>
      <c r="BEN2360" s="1279"/>
      <c r="BEO2360" s="1279"/>
      <c r="BEP2360" s="1279"/>
      <c r="BEQ2360" s="1279"/>
      <c r="BER2360" s="1279"/>
      <c r="BES2360" s="1279"/>
      <c r="BET2360" s="1279"/>
      <c r="BEU2360" s="1279"/>
      <c r="BEV2360" s="1279"/>
      <c r="BEW2360" s="1279"/>
      <c r="BEX2360" s="1279"/>
      <c r="BEY2360" s="1279"/>
      <c r="BEZ2360" s="1279"/>
      <c r="BFA2360" s="1279"/>
      <c r="BFB2360" s="1279"/>
      <c r="BFC2360" s="1279"/>
      <c r="BFD2360" s="1279"/>
      <c r="BFE2360" s="1279"/>
      <c r="BFF2360" s="1279"/>
      <c r="BFG2360" s="1279"/>
      <c r="BFH2360" s="1279"/>
      <c r="BFI2360" s="1279"/>
      <c r="BFJ2360" s="1279"/>
      <c r="BFK2360" s="1279"/>
      <c r="BFL2360" s="1279"/>
      <c r="BFM2360" s="1279"/>
      <c r="BFN2360" s="1279"/>
      <c r="BFO2360" s="1279"/>
      <c r="BFP2360" s="1279"/>
      <c r="BFQ2360" s="1279"/>
      <c r="BFR2360" s="1279"/>
      <c r="BFS2360" s="1279"/>
      <c r="BFT2360" s="1279"/>
      <c r="BFU2360" s="1279"/>
      <c r="BFV2360" s="1279"/>
      <c r="BFW2360" s="1279"/>
      <c r="BFX2360" s="1279"/>
      <c r="BFY2360" s="1279"/>
      <c r="BFZ2360" s="1279"/>
      <c r="BGA2360" s="1279"/>
      <c r="BGB2360" s="1279"/>
      <c r="BGC2360" s="1279"/>
      <c r="BGD2360" s="1279"/>
      <c r="BGE2360" s="1279"/>
      <c r="BGF2360" s="1279"/>
      <c r="BGG2360" s="1279"/>
      <c r="BGH2360" s="1279"/>
      <c r="BGI2360" s="1279"/>
      <c r="BGJ2360" s="1279"/>
      <c r="BGK2360" s="1279"/>
      <c r="BGL2360" s="1279"/>
      <c r="BGM2360" s="1279"/>
      <c r="BGN2360" s="1279"/>
      <c r="BGO2360" s="1279"/>
      <c r="BGP2360" s="1279"/>
      <c r="BGQ2360" s="1279"/>
      <c r="BGR2360" s="1279"/>
      <c r="BGS2360" s="1279"/>
      <c r="BGT2360" s="1279"/>
      <c r="BGU2360" s="1279"/>
      <c r="BGV2360" s="1279"/>
      <c r="BGW2360" s="1279"/>
      <c r="BGX2360" s="1279"/>
      <c r="BGY2360" s="1279"/>
      <c r="BGZ2360" s="1279"/>
      <c r="BHA2360" s="1279"/>
      <c r="BHB2360" s="1279"/>
      <c r="BHC2360" s="1279"/>
      <c r="BHD2360" s="1279"/>
      <c r="BHE2360" s="1279"/>
      <c r="BHF2360" s="1279"/>
      <c r="BHG2360" s="1279"/>
      <c r="BHH2360" s="1279"/>
      <c r="BHI2360" s="1279"/>
      <c r="BHJ2360" s="1279"/>
      <c r="BHK2360" s="1279"/>
      <c r="BHL2360" s="1279"/>
      <c r="BHM2360" s="1279"/>
      <c r="BHN2360" s="1279"/>
      <c r="BHO2360" s="1279"/>
      <c r="BHP2360" s="1279"/>
      <c r="BHQ2360" s="1279"/>
      <c r="BHR2360" s="1279"/>
      <c r="BHS2360" s="1279"/>
      <c r="BHT2360" s="1279"/>
      <c r="BHU2360" s="1279"/>
      <c r="BHV2360" s="1279"/>
      <c r="BHW2360" s="1279"/>
      <c r="BHX2360" s="1279"/>
      <c r="BHY2360" s="1279"/>
      <c r="BHZ2360" s="1279"/>
      <c r="BIA2360" s="1279"/>
      <c r="BIB2360" s="1279"/>
      <c r="BIC2360" s="1279"/>
      <c r="BID2360" s="1279"/>
      <c r="BIE2360" s="1279"/>
      <c r="BIF2360" s="1279"/>
      <c r="BIG2360" s="1279"/>
      <c r="BIH2360" s="1279"/>
      <c r="BII2360" s="1279"/>
      <c r="BIJ2360" s="1279"/>
      <c r="BIK2360" s="1279"/>
      <c r="BIL2360" s="1279"/>
      <c r="BIM2360" s="1279"/>
      <c r="BIN2360" s="1279"/>
      <c r="BIO2360" s="1279"/>
      <c r="BIP2360" s="1279"/>
      <c r="BIQ2360" s="1279"/>
      <c r="BIR2360" s="1279"/>
      <c r="BIS2360" s="1279"/>
      <c r="BIT2360" s="1279"/>
      <c r="BIU2360" s="1279"/>
      <c r="BIV2360" s="1279"/>
      <c r="BIW2360" s="1279"/>
      <c r="BIX2360" s="1279"/>
      <c r="BIY2360" s="1279"/>
      <c r="BIZ2360" s="1279"/>
      <c r="BJA2360" s="1279"/>
      <c r="BJB2360" s="1279"/>
      <c r="BJC2360" s="1279"/>
      <c r="BJD2360" s="1279"/>
      <c r="BJE2360" s="1279"/>
      <c r="BJF2360" s="1279"/>
      <c r="BJG2360" s="1279"/>
      <c r="BJH2360" s="1279"/>
      <c r="BJI2360" s="1279"/>
      <c r="BJJ2360" s="1279"/>
      <c r="BJK2360" s="1279"/>
      <c r="BJL2360" s="1279"/>
      <c r="BJM2360" s="1279"/>
      <c r="BJN2360" s="1279"/>
      <c r="BJO2360" s="1279"/>
      <c r="BJP2360" s="1279"/>
      <c r="BJQ2360" s="1279"/>
      <c r="BJR2360" s="1279"/>
      <c r="BJS2360" s="1279"/>
      <c r="BJT2360" s="1279"/>
      <c r="BJU2360" s="1279"/>
      <c r="BJV2360" s="1279"/>
      <c r="BJW2360" s="1279"/>
      <c r="BJX2360" s="1279"/>
      <c r="BJY2360" s="1279"/>
      <c r="BJZ2360" s="1279"/>
      <c r="BKA2360" s="1279"/>
      <c r="BKB2360" s="1279"/>
      <c r="BKC2360" s="1279"/>
      <c r="BKD2360" s="1279"/>
      <c r="BKE2360" s="1279"/>
      <c r="BKF2360" s="1279"/>
      <c r="BKG2360" s="1279"/>
      <c r="BKH2360" s="1279"/>
      <c r="BKI2360" s="1279"/>
      <c r="BKJ2360" s="1279"/>
      <c r="BKK2360" s="1279"/>
      <c r="BKL2360" s="1279"/>
      <c r="BKM2360" s="1279"/>
      <c r="BKN2360" s="1279"/>
      <c r="BKO2360" s="1279"/>
      <c r="BKP2360" s="1279"/>
      <c r="BKQ2360" s="1279"/>
      <c r="BKR2360" s="1279"/>
      <c r="BKS2360" s="1279"/>
      <c r="BKT2360" s="1279"/>
      <c r="BKU2360" s="1279"/>
      <c r="BKV2360" s="1279"/>
      <c r="BKW2360" s="1279"/>
      <c r="BKX2360" s="1279"/>
      <c r="BKY2360" s="1279"/>
      <c r="BKZ2360" s="1279"/>
      <c r="BLA2360" s="1279"/>
      <c r="BLB2360" s="1279"/>
      <c r="BLC2360" s="1279"/>
      <c r="BLD2360" s="1279"/>
      <c r="BLE2360" s="1279"/>
      <c r="BLF2360" s="1279"/>
      <c r="BLG2360" s="1279"/>
      <c r="BLH2360" s="1279"/>
      <c r="BLI2360" s="1279"/>
      <c r="BLJ2360" s="1279"/>
      <c r="BLK2360" s="1279"/>
      <c r="BLL2360" s="1279"/>
      <c r="BLM2360" s="1279"/>
      <c r="BLN2360" s="1279"/>
      <c r="BLO2360" s="1279"/>
      <c r="BLP2360" s="1279"/>
      <c r="BLQ2360" s="1279"/>
      <c r="BLR2360" s="1279"/>
      <c r="BLS2360" s="1279"/>
      <c r="BLT2360" s="1279"/>
      <c r="BLU2360" s="1279"/>
      <c r="BLV2360" s="1279"/>
      <c r="BLW2360" s="1279"/>
      <c r="BLX2360" s="1279"/>
      <c r="BLY2360" s="1279"/>
      <c r="BLZ2360" s="1279"/>
      <c r="BMA2360" s="1279"/>
      <c r="BMB2360" s="1279"/>
      <c r="BMC2360" s="1279"/>
      <c r="BMD2360" s="1279"/>
      <c r="BME2360" s="1279"/>
      <c r="BMF2360" s="1279"/>
      <c r="BMG2360" s="1279"/>
      <c r="BMH2360" s="1279"/>
      <c r="BMI2360" s="1279"/>
      <c r="BMJ2360" s="1279"/>
      <c r="BMK2360" s="1279"/>
      <c r="BML2360" s="1279"/>
      <c r="BMM2360" s="1279"/>
      <c r="BMN2360" s="1279"/>
      <c r="BMO2360" s="1279"/>
      <c r="BMP2360" s="1279"/>
      <c r="BMQ2360" s="1279"/>
      <c r="BMR2360" s="1279"/>
      <c r="BMS2360" s="1279"/>
      <c r="BMT2360" s="1279"/>
      <c r="BMU2360" s="1279"/>
      <c r="BMV2360" s="1279"/>
      <c r="BMW2360" s="1279"/>
      <c r="BMX2360" s="1279"/>
      <c r="BMY2360" s="1279"/>
      <c r="BMZ2360" s="1279"/>
      <c r="BNA2360" s="1279"/>
      <c r="BNB2360" s="1279"/>
      <c r="BNC2360" s="1279"/>
      <c r="BND2360" s="1279"/>
      <c r="BNE2360" s="1279"/>
      <c r="BNF2360" s="1279"/>
      <c r="BNG2360" s="1279"/>
      <c r="BNH2360" s="1279"/>
      <c r="BNI2360" s="1279"/>
      <c r="BNJ2360" s="1279"/>
      <c r="BNK2360" s="1279"/>
      <c r="BNL2360" s="1279"/>
      <c r="BNM2360" s="1279"/>
      <c r="BNN2360" s="1279"/>
      <c r="BNO2360" s="1279"/>
      <c r="BNP2360" s="1279"/>
      <c r="BNQ2360" s="1279"/>
      <c r="BNR2360" s="1279"/>
      <c r="BNS2360" s="1279"/>
      <c r="BNT2360" s="1279"/>
      <c r="BNU2360" s="1279"/>
      <c r="BNV2360" s="1279"/>
      <c r="BNW2360" s="1279"/>
      <c r="BNX2360" s="1279"/>
      <c r="BNY2360" s="1279"/>
      <c r="BNZ2360" s="1279"/>
      <c r="BOA2360" s="1279"/>
      <c r="BOB2360" s="1279"/>
      <c r="BOC2360" s="1279"/>
      <c r="BOD2360" s="1279"/>
      <c r="BOE2360" s="1279"/>
      <c r="BOF2360" s="1279"/>
      <c r="BOG2360" s="1279"/>
      <c r="BOH2360" s="1279"/>
      <c r="BOI2360" s="1279"/>
      <c r="BOJ2360" s="1279"/>
      <c r="BOK2360" s="1279"/>
      <c r="BOL2360" s="1279"/>
      <c r="BOM2360" s="1279"/>
      <c r="BON2360" s="1279"/>
      <c r="BOO2360" s="1279"/>
      <c r="BOP2360" s="1279"/>
      <c r="BOQ2360" s="1279"/>
      <c r="BOR2360" s="1279"/>
      <c r="BOS2360" s="1279"/>
      <c r="BOT2360" s="1279"/>
      <c r="BOU2360" s="1279"/>
      <c r="BOV2360" s="1279"/>
      <c r="BOW2360" s="1279"/>
      <c r="BOX2360" s="1279"/>
      <c r="BOY2360" s="1279"/>
      <c r="BOZ2360" s="1279"/>
      <c r="BPA2360" s="1279"/>
      <c r="BPB2360" s="1279"/>
      <c r="BPC2360" s="1279"/>
      <c r="BPD2360" s="1279"/>
      <c r="BPE2360" s="1279"/>
      <c r="BPF2360" s="1279"/>
      <c r="BPG2360" s="1279"/>
      <c r="BPH2360" s="1279"/>
      <c r="BPI2360" s="1279"/>
      <c r="BPJ2360" s="1279"/>
      <c r="BPK2360" s="1279"/>
      <c r="BPL2360" s="1279"/>
      <c r="BPM2360" s="1279"/>
      <c r="BPN2360" s="1279"/>
      <c r="BPO2360" s="1279"/>
      <c r="BPP2360" s="1279"/>
      <c r="BPQ2360" s="1279"/>
      <c r="BPR2360" s="1279"/>
      <c r="BPS2360" s="1279"/>
      <c r="BPT2360" s="1279"/>
      <c r="BPU2360" s="1279"/>
      <c r="BPV2360" s="1279"/>
      <c r="BPW2360" s="1279"/>
      <c r="BPX2360" s="1279"/>
      <c r="BPY2360" s="1279"/>
      <c r="BPZ2360" s="1279"/>
      <c r="BQA2360" s="1279"/>
      <c r="BQB2360" s="1279"/>
      <c r="BQC2360" s="1279"/>
      <c r="BQD2360" s="1279"/>
      <c r="BQE2360" s="1279"/>
      <c r="BQF2360" s="1279"/>
      <c r="BQG2360" s="1279"/>
      <c r="BQH2360" s="1279"/>
      <c r="BQI2360" s="1279"/>
      <c r="BQJ2360" s="1279"/>
      <c r="BQK2360" s="1279"/>
      <c r="BQL2360" s="1279"/>
      <c r="BQM2360" s="1279"/>
      <c r="BQN2360" s="1279"/>
      <c r="BQO2360" s="1279"/>
      <c r="BQP2360" s="1279"/>
      <c r="BQQ2360" s="1279"/>
      <c r="BQR2360" s="1279"/>
      <c r="BQS2360" s="1279"/>
      <c r="BQT2360" s="1279"/>
      <c r="BQU2360" s="1279"/>
      <c r="BQV2360" s="1279"/>
      <c r="BQW2360" s="1279"/>
      <c r="BQX2360" s="1279"/>
      <c r="BQY2360" s="1279"/>
      <c r="BQZ2360" s="1279"/>
      <c r="BRA2360" s="1279"/>
      <c r="BRB2360" s="1279"/>
      <c r="BRC2360" s="1279"/>
      <c r="BRD2360" s="1279"/>
      <c r="BRE2360" s="1279"/>
      <c r="BRF2360" s="1279"/>
      <c r="BRG2360" s="1279"/>
      <c r="BRH2360" s="1279"/>
      <c r="BRI2360" s="1279"/>
      <c r="BRJ2360" s="1279"/>
      <c r="BRK2360" s="1279"/>
      <c r="BRL2360" s="1279"/>
      <c r="BRM2360" s="1279"/>
      <c r="BRN2360" s="1279"/>
      <c r="BRO2360" s="1279"/>
      <c r="BRP2360" s="1279"/>
      <c r="BRQ2360" s="1279"/>
      <c r="BRR2360" s="1279"/>
      <c r="BRS2360" s="1279"/>
      <c r="BRT2360" s="1279"/>
      <c r="BRU2360" s="1279"/>
      <c r="BRV2360" s="1279"/>
      <c r="BRW2360" s="1279"/>
      <c r="BRX2360" s="1279"/>
      <c r="BRY2360" s="1279"/>
      <c r="BRZ2360" s="1279"/>
      <c r="BSA2360" s="1279"/>
      <c r="BSB2360" s="1279"/>
      <c r="BSC2360" s="1279"/>
      <c r="BSD2360" s="1279"/>
      <c r="BSE2360" s="1279"/>
      <c r="BSF2360" s="1279"/>
      <c r="BSG2360" s="1279"/>
      <c r="BSH2360" s="1279"/>
      <c r="BSI2360" s="1279"/>
      <c r="BSJ2360" s="1279"/>
      <c r="BSK2360" s="1279"/>
      <c r="BSL2360" s="1279"/>
      <c r="BSM2360" s="1279"/>
      <c r="BSN2360" s="1279"/>
      <c r="BSO2360" s="1279"/>
      <c r="BSP2360" s="1279"/>
      <c r="BSQ2360" s="1279"/>
      <c r="BSR2360" s="1279"/>
      <c r="BSS2360" s="1279"/>
      <c r="BST2360" s="1279"/>
      <c r="BSU2360" s="1279"/>
      <c r="BSV2360" s="1279"/>
      <c r="BSW2360" s="1279"/>
      <c r="BSX2360" s="1279"/>
      <c r="BSY2360" s="1279"/>
      <c r="BSZ2360" s="1279"/>
      <c r="BTA2360" s="1279"/>
      <c r="BTB2360" s="1279"/>
      <c r="BTC2360" s="1279"/>
      <c r="BTD2360" s="1279"/>
      <c r="BTE2360" s="1279"/>
      <c r="BTF2360" s="1279"/>
      <c r="BTG2360" s="1279"/>
      <c r="BTH2360" s="1279"/>
      <c r="BTI2360" s="1279"/>
      <c r="BTJ2360" s="1279"/>
      <c r="BTK2360" s="1279"/>
      <c r="BTL2360" s="1279"/>
      <c r="BTM2360" s="1279"/>
      <c r="BTN2360" s="1279"/>
      <c r="BTO2360" s="1279"/>
      <c r="BTP2360" s="1279"/>
      <c r="BTQ2360" s="1279"/>
      <c r="BTR2360" s="1279"/>
      <c r="BTS2360" s="1279"/>
      <c r="BTT2360" s="1279"/>
      <c r="BTU2360" s="1279"/>
      <c r="BTV2360" s="1279"/>
      <c r="BTW2360" s="1279"/>
      <c r="BTX2360" s="1279"/>
      <c r="BTY2360" s="1279"/>
      <c r="BTZ2360" s="1279"/>
      <c r="BUA2360" s="1279"/>
      <c r="BUB2360" s="1279"/>
      <c r="BUC2360" s="1279"/>
      <c r="BUD2360" s="1279"/>
      <c r="BUE2360" s="1279"/>
      <c r="BUF2360" s="1279"/>
      <c r="BUG2360" s="1279"/>
      <c r="BUH2360" s="1279"/>
      <c r="BUI2360" s="1279"/>
      <c r="BUJ2360" s="1279"/>
      <c r="BUK2360" s="1279"/>
      <c r="BUL2360" s="1279"/>
      <c r="BUM2360" s="1279"/>
      <c r="BUN2360" s="1279"/>
      <c r="BUO2360" s="1279"/>
      <c r="BUP2360" s="1279"/>
      <c r="BUQ2360" s="1279"/>
      <c r="BUR2360" s="1279"/>
      <c r="BUS2360" s="1279"/>
      <c r="BUT2360" s="1279"/>
      <c r="BUU2360" s="1279"/>
      <c r="BUV2360" s="1279"/>
      <c r="BUW2360" s="1279"/>
      <c r="BUX2360" s="1279"/>
      <c r="BUY2360" s="1279"/>
      <c r="BUZ2360" s="1279"/>
      <c r="BVA2360" s="1279"/>
      <c r="BVB2360" s="1279"/>
      <c r="BVC2360" s="1279"/>
      <c r="BVD2360" s="1279"/>
      <c r="BVE2360" s="1279"/>
      <c r="BVF2360" s="1279"/>
      <c r="BVG2360" s="1279"/>
      <c r="BVH2360" s="1279"/>
      <c r="BVI2360" s="1279"/>
      <c r="BVJ2360" s="1279"/>
      <c r="BVK2360" s="1279"/>
      <c r="BVL2360" s="1279"/>
      <c r="BVM2360" s="1279"/>
      <c r="BVN2360" s="1279"/>
      <c r="BVO2360" s="1279"/>
      <c r="BVP2360" s="1279"/>
      <c r="BVQ2360" s="1279"/>
      <c r="BVR2360" s="1279"/>
      <c r="BVS2360" s="1279"/>
      <c r="BVT2360" s="1279"/>
      <c r="BVU2360" s="1279"/>
      <c r="BVV2360" s="1279"/>
      <c r="BVW2360" s="1279"/>
      <c r="BVX2360" s="1279"/>
      <c r="BVY2360" s="1279"/>
      <c r="BVZ2360" s="1279"/>
      <c r="BWA2360" s="1279"/>
      <c r="BWB2360" s="1279"/>
      <c r="BWC2360" s="1279"/>
      <c r="BWD2360" s="1279"/>
      <c r="BWE2360" s="1279"/>
      <c r="BWF2360" s="1279"/>
      <c r="BWG2360" s="1279"/>
      <c r="BWH2360" s="1279"/>
      <c r="BWI2360" s="1279"/>
      <c r="BWJ2360" s="1279"/>
      <c r="BWK2360" s="1279"/>
      <c r="BWL2360" s="1279"/>
      <c r="BWM2360" s="1279"/>
      <c r="BWN2360" s="1279"/>
      <c r="BWO2360" s="1279"/>
      <c r="BWP2360" s="1279"/>
      <c r="BWQ2360" s="1279"/>
      <c r="BWR2360" s="1279"/>
      <c r="BWS2360" s="1279"/>
      <c r="BWT2360" s="1279"/>
      <c r="BWU2360" s="1279"/>
      <c r="BWV2360" s="1279"/>
      <c r="BWW2360" s="1279"/>
      <c r="BWX2360" s="1279"/>
      <c r="BWY2360" s="1279"/>
      <c r="BWZ2360" s="1279"/>
      <c r="BXA2360" s="1279"/>
      <c r="BXB2360" s="1279"/>
      <c r="BXC2360" s="1279"/>
      <c r="BXD2360" s="1279"/>
      <c r="BXE2360" s="1279"/>
      <c r="BXF2360" s="1279"/>
      <c r="BXG2360" s="1279"/>
      <c r="BXH2360" s="1279"/>
      <c r="BXI2360" s="1279"/>
      <c r="BXJ2360" s="1279"/>
      <c r="BXK2360" s="1279"/>
      <c r="BXL2360" s="1279"/>
      <c r="BXM2360" s="1279"/>
      <c r="BXN2360" s="1279"/>
      <c r="BXO2360" s="1279"/>
      <c r="BXP2360" s="1279"/>
      <c r="BXQ2360" s="1279"/>
      <c r="BXR2360" s="1279"/>
      <c r="BXS2360" s="1279"/>
      <c r="BXT2360" s="1279"/>
      <c r="BXU2360" s="1279"/>
      <c r="BXV2360" s="1279"/>
      <c r="BXW2360" s="1279"/>
      <c r="BXX2360" s="1279"/>
      <c r="BXY2360" s="1279"/>
      <c r="BXZ2360" s="1279"/>
      <c r="BYA2360" s="1279"/>
      <c r="BYB2360" s="1279"/>
      <c r="BYC2360" s="1279"/>
      <c r="BYD2360" s="1279"/>
      <c r="BYE2360" s="1279"/>
      <c r="BYF2360" s="1279"/>
      <c r="BYG2360" s="1279"/>
      <c r="BYH2360" s="1279"/>
      <c r="BYI2360" s="1279"/>
      <c r="BYJ2360" s="1279"/>
      <c r="BYK2360" s="1279"/>
      <c r="BYL2360" s="1279"/>
      <c r="BYM2360" s="1279"/>
      <c r="BYN2360" s="1279"/>
      <c r="BYO2360" s="1279"/>
      <c r="BYP2360" s="1279"/>
      <c r="BYQ2360" s="1279"/>
      <c r="BYR2360" s="1279"/>
      <c r="BYS2360" s="1279"/>
      <c r="BYT2360" s="1279"/>
      <c r="BYU2360" s="1279"/>
      <c r="BYV2360" s="1279"/>
      <c r="BYW2360" s="1279"/>
      <c r="BYX2360" s="1279"/>
      <c r="BYY2360" s="1279"/>
      <c r="BYZ2360" s="1279"/>
      <c r="BZA2360" s="1279"/>
      <c r="BZB2360" s="1279"/>
      <c r="BZC2360" s="1279"/>
      <c r="BZD2360" s="1279"/>
      <c r="BZE2360" s="1279"/>
      <c r="BZF2360" s="1279"/>
      <c r="BZG2360" s="1279"/>
      <c r="BZH2360" s="1279"/>
      <c r="BZI2360" s="1279"/>
      <c r="BZJ2360" s="1279"/>
      <c r="BZK2360" s="1279"/>
      <c r="BZL2360" s="1279"/>
      <c r="BZM2360" s="1279"/>
      <c r="BZN2360" s="1279"/>
      <c r="BZO2360" s="1279"/>
      <c r="BZP2360" s="1279"/>
      <c r="BZQ2360" s="1279"/>
      <c r="BZR2360" s="1279"/>
      <c r="BZS2360" s="1279"/>
      <c r="BZT2360" s="1279"/>
      <c r="BZU2360" s="1279"/>
      <c r="BZV2360" s="1279"/>
      <c r="BZW2360" s="1279"/>
      <c r="BZX2360" s="1279"/>
      <c r="BZY2360" s="1279"/>
      <c r="BZZ2360" s="1279"/>
      <c r="CAA2360" s="1279"/>
      <c r="CAB2360" s="1279"/>
      <c r="CAC2360" s="1279"/>
      <c r="CAD2360" s="1279"/>
      <c r="CAE2360" s="1279"/>
      <c r="CAF2360" s="1279"/>
      <c r="CAG2360" s="1279"/>
      <c r="CAH2360" s="1279"/>
      <c r="CAI2360" s="1279"/>
      <c r="CAJ2360" s="1279"/>
      <c r="CAK2360" s="1279"/>
      <c r="CAL2360" s="1279"/>
      <c r="CAM2360" s="1279"/>
      <c r="CAN2360" s="1279"/>
      <c r="CAO2360" s="1279"/>
      <c r="CAP2360" s="1279"/>
      <c r="CAQ2360" s="1279"/>
      <c r="CAR2360" s="1279"/>
      <c r="CAS2360" s="1279"/>
      <c r="CAT2360" s="1279"/>
      <c r="CAU2360" s="1279"/>
      <c r="CAV2360" s="1279"/>
      <c r="CAW2360" s="1279"/>
      <c r="CAX2360" s="1279"/>
      <c r="CAY2360" s="1279"/>
      <c r="CAZ2360" s="1279"/>
      <c r="CBA2360" s="1279"/>
      <c r="CBB2360" s="1279"/>
      <c r="CBC2360" s="1279"/>
      <c r="CBD2360" s="1279"/>
      <c r="CBE2360" s="1279"/>
      <c r="CBF2360" s="1279"/>
      <c r="CBG2360" s="1279"/>
      <c r="CBH2360" s="1279"/>
      <c r="CBI2360" s="1279"/>
      <c r="CBJ2360" s="1279"/>
      <c r="CBK2360" s="1279"/>
      <c r="CBL2360" s="1279"/>
      <c r="CBM2360" s="1279"/>
      <c r="CBN2360" s="1279"/>
      <c r="CBO2360" s="1279"/>
      <c r="CBP2360" s="1279"/>
      <c r="CBQ2360" s="1279"/>
      <c r="CBR2360" s="1279"/>
      <c r="CBS2360" s="1279"/>
      <c r="CBT2360" s="1279"/>
      <c r="CBU2360" s="1279"/>
      <c r="CBV2360" s="1279"/>
      <c r="CBW2360" s="1279"/>
      <c r="CBX2360" s="1279"/>
      <c r="CBY2360" s="1279"/>
      <c r="CBZ2360" s="1279"/>
      <c r="CCA2360" s="1279"/>
      <c r="CCB2360" s="1279"/>
      <c r="CCC2360" s="1279"/>
      <c r="CCD2360" s="1279"/>
      <c r="CCE2360" s="1279"/>
      <c r="CCF2360" s="1279"/>
      <c r="CCG2360" s="1279"/>
      <c r="CCH2360" s="1279"/>
      <c r="CCI2360" s="1279"/>
      <c r="CCJ2360" s="1279"/>
      <c r="CCK2360" s="1279"/>
      <c r="CCL2360" s="1279"/>
      <c r="CCM2360" s="1279"/>
      <c r="CCN2360" s="1279"/>
      <c r="CCO2360" s="1279"/>
      <c r="CCP2360" s="1279"/>
      <c r="CCQ2360" s="1279"/>
      <c r="CCR2360" s="1279"/>
      <c r="CCS2360" s="1279"/>
      <c r="CCT2360" s="1279"/>
      <c r="CCU2360" s="1279"/>
      <c r="CCV2360" s="1279"/>
      <c r="CCW2360" s="1279"/>
      <c r="CCX2360" s="1279"/>
      <c r="CCY2360" s="1279"/>
      <c r="CCZ2360" s="1279"/>
      <c r="CDA2360" s="1279"/>
      <c r="CDB2360" s="1279"/>
      <c r="CDC2360" s="1279"/>
      <c r="CDD2360" s="1279"/>
      <c r="CDE2360" s="1279"/>
      <c r="CDF2360" s="1279"/>
      <c r="CDG2360" s="1279"/>
      <c r="CDH2360" s="1279"/>
      <c r="CDI2360" s="1279"/>
      <c r="CDJ2360" s="1279"/>
      <c r="CDK2360" s="1279"/>
      <c r="CDL2360" s="1279"/>
      <c r="CDM2360" s="1279"/>
      <c r="CDN2360" s="1279"/>
      <c r="CDO2360" s="1279"/>
      <c r="CDP2360" s="1279"/>
      <c r="CDQ2360" s="1279"/>
      <c r="CDR2360" s="1279"/>
      <c r="CDS2360" s="1279"/>
      <c r="CDT2360" s="1279"/>
      <c r="CDU2360" s="1279"/>
      <c r="CDV2360" s="1279"/>
      <c r="CDW2360" s="1279"/>
      <c r="CDX2360" s="1279"/>
      <c r="CDY2360" s="1279"/>
      <c r="CDZ2360" s="1279"/>
      <c r="CEA2360" s="1279"/>
      <c r="CEB2360" s="1279"/>
      <c r="CEC2360" s="1279"/>
      <c r="CED2360" s="1279"/>
      <c r="CEE2360" s="1279"/>
      <c r="CEF2360" s="1279"/>
      <c r="CEG2360" s="1279"/>
      <c r="CEH2360" s="1279"/>
      <c r="CEI2360" s="1279"/>
      <c r="CEJ2360" s="1279"/>
      <c r="CEK2360" s="1279"/>
      <c r="CEL2360" s="1279"/>
      <c r="CEM2360" s="1279"/>
      <c r="CEN2360" s="1279"/>
      <c r="CEO2360" s="1279"/>
      <c r="CEP2360" s="1279"/>
      <c r="CEQ2360" s="1279"/>
      <c r="CER2360" s="1279"/>
      <c r="CES2360" s="1279"/>
      <c r="CET2360" s="1279"/>
      <c r="CEU2360" s="1279"/>
      <c r="CEV2360" s="1279"/>
      <c r="CEW2360" s="1279"/>
      <c r="CEX2360" s="1279"/>
      <c r="CEY2360" s="1279"/>
      <c r="CEZ2360" s="1279"/>
      <c r="CFA2360" s="1279"/>
      <c r="CFB2360" s="1279"/>
      <c r="CFC2360" s="1279"/>
      <c r="CFD2360" s="1279"/>
      <c r="CFE2360" s="1279"/>
      <c r="CFF2360" s="1279"/>
      <c r="CFG2360" s="1279"/>
      <c r="CFH2360" s="1279"/>
      <c r="CFI2360" s="1279"/>
      <c r="CFJ2360" s="1279"/>
      <c r="CFK2360" s="1279"/>
      <c r="CFL2360" s="1279"/>
      <c r="CFM2360" s="1279"/>
      <c r="CFN2360" s="1279"/>
      <c r="CFO2360" s="1279"/>
      <c r="CFP2360" s="1279"/>
      <c r="CFQ2360" s="1279"/>
      <c r="CFR2360" s="1279"/>
      <c r="CFS2360" s="1279"/>
      <c r="CFT2360" s="1279"/>
      <c r="CFU2360" s="1279"/>
      <c r="CFV2360" s="1279"/>
      <c r="CFW2360" s="1279"/>
      <c r="CFX2360" s="1279"/>
      <c r="CFY2360" s="1279"/>
      <c r="CFZ2360" s="1279"/>
      <c r="CGA2360" s="1279"/>
      <c r="CGB2360" s="1279"/>
      <c r="CGC2360" s="1279"/>
      <c r="CGD2360" s="1279"/>
      <c r="CGE2360" s="1279"/>
      <c r="CGF2360" s="1279"/>
      <c r="CGG2360" s="1279"/>
      <c r="CGH2360" s="1279"/>
      <c r="CGI2360" s="1279"/>
      <c r="CGJ2360" s="1279"/>
      <c r="CGK2360" s="1279"/>
      <c r="CGL2360" s="1279"/>
      <c r="CGM2360" s="1279"/>
      <c r="CGN2360" s="1279"/>
      <c r="CGO2360" s="1279"/>
      <c r="CGP2360" s="1279"/>
      <c r="CGQ2360" s="1279"/>
      <c r="CGR2360" s="1279"/>
      <c r="CGS2360" s="1279"/>
      <c r="CGT2360" s="1279"/>
      <c r="CGU2360" s="1279"/>
      <c r="CGV2360" s="1279"/>
      <c r="CGW2360" s="1279"/>
      <c r="CGX2360" s="1279"/>
      <c r="CGY2360" s="1279"/>
      <c r="CGZ2360" s="1279"/>
      <c r="CHA2360" s="1279"/>
      <c r="CHB2360" s="1279"/>
      <c r="CHC2360" s="1279"/>
      <c r="CHD2360" s="1279"/>
      <c r="CHE2360" s="1279"/>
      <c r="CHF2360" s="1279"/>
      <c r="CHG2360" s="1279"/>
      <c r="CHH2360" s="1279"/>
      <c r="CHI2360" s="1279"/>
      <c r="CHJ2360" s="1279"/>
      <c r="CHK2360" s="1279"/>
      <c r="CHL2360" s="1279"/>
      <c r="CHM2360" s="1279"/>
      <c r="CHN2360" s="1279"/>
      <c r="CHO2360" s="1279"/>
      <c r="CHP2360" s="1279"/>
      <c r="CHQ2360" s="1279"/>
      <c r="CHR2360" s="1279"/>
      <c r="CHS2360" s="1279"/>
      <c r="CHT2360" s="1279"/>
      <c r="CHU2360" s="1279"/>
      <c r="CHV2360" s="1279"/>
      <c r="CHW2360" s="1279"/>
      <c r="CHX2360" s="1279"/>
      <c r="CHY2360" s="1279"/>
      <c r="CHZ2360" s="1279"/>
      <c r="CIA2360" s="1279"/>
      <c r="CIB2360" s="1279"/>
      <c r="CIC2360" s="1279"/>
      <c r="CID2360" s="1279"/>
      <c r="CIE2360" s="1279"/>
      <c r="CIF2360" s="1279"/>
      <c r="CIG2360" s="1279"/>
      <c r="CIH2360" s="1279"/>
      <c r="CII2360" s="1279"/>
      <c r="CIJ2360" s="1279"/>
      <c r="CIK2360" s="1279"/>
      <c r="CIL2360" s="1279"/>
      <c r="CIM2360" s="1279"/>
      <c r="CIN2360" s="1279"/>
      <c r="CIO2360" s="1279"/>
      <c r="CIP2360" s="1279"/>
      <c r="CIQ2360" s="1279"/>
      <c r="CIR2360" s="1279"/>
      <c r="CIS2360" s="1279"/>
      <c r="CIT2360" s="1279"/>
      <c r="CIU2360" s="1279"/>
      <c r="CIV2360" s="1279"/>
      <c r="CIW2360" s="1279"/>
      <c r="CIX2360" s="1279"/>
      <c r="CIY2360" s="1279"/>
      <c r="CIZ2360" s="1279"/>
      <c r="CJA2360" s="1279"/>
      <c r="CJB2360" s="1279"/>
      <c r="CJC2360" s="1279"/>
      <c r="CJD2360" s="1279"/>
      <c r="CJE2360" s="1279"/>
      <c r="CJF2360" s="1279"/>
      <c r="CJG2360" s="1279"/>
      <c r="CJH2360" s="1279"/>
      <c r="CJI2360" s="1279"/>
      <c r="CJJ2360" s="1279"/>
      <c r="CJK2360" s="1279"/>
      <c r="CJL2360" s="1279"/>
      <c r="CJM2360" s="1279"/>
      <c r="CJN2360" s="1279"/>
      <c r="CJO2360" s="1279"/>
      <c r="CJP2360" s="1279"/>
      <c r="CJQ2360" s="1279"/>
      <c r="CJR2360" s="1279"/>
      <c r="CJS2360" s="1279"/>
      <c r="CJT2360" s="1279"/>
      <c r="CJU2360" s="1279"/>
      <c r="CJV2360" s="1279"/>
      <c r="CJW2360" s="1279"/>
      <c r="CJX2360" s="1279"/>
      <c r="CJY2360" s="1279"/>
      <c r="CJZ2360" s="1279"/>
      <c r="CKA2360" s="1279"/>
      <c r="CKB2360" s="1279"/>
      <c r="CKC2360" s="1279"/>
      <c r="CKD2360" s="1279"/>
      <c r="CKE2360" s="1279"/>
      <c r="CKF2360" s="1279"/>
      <c r="CKG2360" s="1279"/>
      <c r="CKH2360" s="1279"/>
      <c r="CKI2360" s="1279"/>
      <c r="CKJ2360" s="1279"/>
      <c r="CKK2360" s="1279"/>
      <c r="CKL2360" s="1279"/>
      <c r="CKM2360" s="1279"/>
      <c r="CKN2360" s="1279"/>
      <c r="CKO2360" s="1279"/>
      <c r="CKP2360" s="1279"/>
      <c r="CKQ2360" s="1279"/>
      <c r="CKR2360" s="1279"/>
      <c r="CKS2360" s="1279"/>
      <c r="CKT2360" s="1279"/>
      <c r="CKU2360" s="1279"/>
      <c r="CKV2360" s="1279"/>
      <c r="CKW2360" s="1279"/>
      <c r="CKX2360" s="1279"/>
      <c r="CKY2360" s="1279"/>
      <c r="CKZ2360" s="1279"/>
      <c r="CLA2360" s="1279"/>
      <c r="CLB2360" s="1279"/>
      <c r="CLC2360" s="1279"/>
      <c r="CLD2360" s="1279"/>
      <c r="CLE2360" s="1279"/>
      <c r="CLF2360" s="1279"/>
      <c r="CLG2360" s="1279"/>
      <c r="CLH2360" s="1279"/>
      <c r="CLI2360" s="1279"/>
      <c r="CLJ2360" s="1279"/>
      <c r="CLK2360" s="1279"/>
      <c r="CLL2360" s="1279"/>
      <c r="CLM2360" s="1279"/>
      <c r="CLN2360" s="1279"/>
      <c r="CLO2360" s="1279"/>
      <c r="CLP2360" s="1279"/>
      <c r="CLQ2360" s="1279"/>
      <c r="CLR2360" s="1279"/>
      <c r="CLS2360" s="1279"/>
      <c r="CLT2360" s="1279"/>
      <c r="CLU2360" s="1279"/>
      <c r="CLV2360" s="1279"/>
      <c r="CLW2360" s="1279"/>
      <c r="CLX2360" s="1279"/>
      <c r="CLY2360" s="1279"/>
      <c r="CLZ2360" s="1279"/>
      <c r="CMA2360" s="1279"/>
      <c r="CMB2360" s="1279"/>
      <c r="CMC2360" s="1279"/>
      <c r="CMD2360" s="1279"/>
      <c r="CME2360" s="1279"/>
      <c r="CMF2360" s="1279"/>
      <c r="CMG2360" s="1279"/>
      <c r="CMH2360" s="1279"/>
      <c r="CMI2360" s="1279"/>
      <c r="CMJ2360" s="1279"/>
      <c r="CMK2360" s="1279"/>
      <c r="CML2360" s="1279"/>
      <c r="CMM2360" s="1279"/>
      <c r="CMN2360" s="1279"/>
      <c r="CMO2360" s="1279"/>
      <c r="CMP2360" s="1279"/>
      <c r="CMQ2360" s="1279"/>
      <c r="CMR2360" s="1279"/>
      <c r="CMS2360" s="1279"/>
      <c r="CMT2360" s="1279"/>
      <c r="CMU2360" s="1279"/>
      <c r="CMV2360" s="1279"/>
      <c r="CMW2360" s="1279"/>
      <c r="CMX2360" s="1279"/>
      <c r="CMY2360" s="1279"/>
      <c r="CMZ2360" s="1279"/>
      <c r="CNA2360" s="1279"/>
      <c r="CNB2360" s="1279"/>
      <c r="CNC2360" s="1279"/>
      <c r="CND2360" s="1279"/>
      <c r="CNE2360" s="1279"/>
      <c r="CNF2360" s="1279"/>
      <c r="CNG2360" s="1279"/>
      <c r="CNH2360" s="1279"/>
      <c r="CNI2360" s="1279"/>
      <c r="CNJ2360" s="1279"/>
      <c r="CNK2360" s="1279"/>
      <c r="CNL2360" s="1279"/>
      <c r="CNM2360" s="1279"/>
      <c r="CNN2360" s="1279"/>
      <c r="CNO2360" s="1279"/>
      <c r="CNP2360" s="1279"/>
      <c r="CNQ2360" s="1279"/>
      <c r="CNR2360" s="1279"/>
      <c r="CNS2360" s="1279"/>
      <c r="CNT2360" s="1279"/>
      <c r="CNU2360" s="1279"/>
      <c r="CNV2360" s="1279"/>
      <c r="CNW2360" s="1279"/>
      <c r="CNX2360" s="1279"/>
      <c r="CNY2360" s="1279"/>
      <c r="CNZ2360" s="1279"/>
      <c r="COA2360" s="1279"/>
      <c r="COB2360" s="1279"/>
      <c r="COC2360" s="1279"/>
      <c r="COD2360" s="1279"/>
      <c r="COE2360" s="1279"/>
      <c r="COF2360" s="1279"/>
      <c r="COG2360" s="1279"/>
      <c r="COH2360" s="1279"/>
      <c r="COI2360" s="1279"/>
      <c r="COJ2360" s="1279"/>
      <c r="COK2360" s="1279"/>
      <c r="COL2360" s="1279"/>
      <c r="COM2360" s="1279"/>
      <c r="CON2360" s="1279"/>
      <c r="COO2360" s="1279"/>
      <c r="COP2360" s="1279"/>
      <c r="COQ2360" s="1279"/>
      <c r="COR2360" s="1279"/>
      <c r="COS2360" s="1279"/>
      <c r="COT2360" s="1279"/>
      <c r="COU2360" s="1279"/>
      <c r="COV2360" s="1279"/>
      <c r="COW2360" s="1279"/>
      <c r="COX2360" s="1279"/>
      <c r="COY2360" s="1279"/>
      <c r="COZ2360" s="1279"/>
      <c r="CPA2360" s="1279"/>
      <c r="CPB2360" s="1279"/>
      <c r="CPC2360" s="1279"/>
      <c r="CPD2360" s="1279"/>
      <c r="CPE2360" s="1279"/>
      <c r="CPF2360" s="1279"/>
      <c r="CPG2360" s="1279"/>
      <c r="CPH2360" s="1279"/>
      <c r="CPI2360" s="1279"/>
      <c r="CPJ2360" s="1279"/>
      <c r="CPK2360" s="1279"/>
      <c r="CPL2360" s="1279"/>
      <c r="CPM2360" s="1279"/>
      <c r="CPN2360" s="1279"/>
      <c r="CPO2360" s="1279"/>
      <c r="CPP2360" s="1279"/>
      <c r="CPQ2360" s="1279"/>
      <c r="CPR2360" s="1279"/>
      <c r="CPS2360" s="1279"/>
      <c r="CPT2360" s="1279"/>
      <c r="CPU2360" s="1279"/>
      <c r="CPV2360" s="1279"/>
      <c r="CPW2360" s="1279"/>
      <c r="CPX2360" s="1279"/>
      <c r="CPY2360" s="1279"/>
      <c r="CPZ2360" s="1279"/>
      <c r="CQA2360" s="1279"/>
      <c r="CQB2360" s="1279"/>
      <c r="CQC2360" s="1279"/>
      <c r="CQD2360" s="1279"/>
      <c r="CQE2360" s="1279"/>
      <c r="CQF2360" s="1279"/>
      <c r="CQG2360" s="1279"/>
      <c r="CQH2360" s="1279"/>
      <c r="CQI2360" s="1279"/>
      <c r="CQJ2360" s="1279"/>
      <c r="CQK2360" s="1279"/>
      <c r="CQL2360" s="1279"/>
      <c r="CQM2360" s="1279"/>
      <c r="CQN2360" s="1279"/>
      <c r="CQO2360" s="1279"/>
      <c r="CQP2360" s="1279"/>
      <c r="CQQ2360" s="1279"/>
      <c r="CQR2360" s="1279"/>
      <c r="CQS2360" s="1279"/>
      <c r="CQT2360" s="1279"/>
      <c r="CQU2360" s="1279"/>
      <c r="CQV2360" s="1279"/>
      <c r="CQW2360" s="1279"/>
      <c r="CQX2360" s="1279"/>
      <c r="CQY2360" s="1279"/>
      <c r="CQZ2360" s="1279"/>
      <c r="CRA2360" s="1279"/>
      <c r="CRB2360" s="1279"/>
      <c r="CRC2360" s="1279"/>
      <c r="CRD2360" s="1279"/>
      <c r="CRE2360" s="1279"/>
      <c r="CRF2360" s="1279"/>
      <c r="CRG2360" s="1279"/>
      <c r="CRH2360" s="1279"/>
      <c r="CRI2360" s="1279"/>
      <c r="CRJ2360" s="1279"/>
      <c r="CRK2360" s="1279"/>
      <c r="CRL2360" s="1279"/>
      <c r="CRM2360" s="1279"/>
      <c r="CRN2360" s="1279"/>
      <c r="CRO2360" s="1279"/>
      <c r="CRP2360" s="1279"/>
      <c r="CRQ2360" s="1279"/>
      <c r="CRR2360" s="1279"/>
      <c r="CRS2360" s="1279"/>
      <c r="CRT2360" s="1279"/>
      <c r="CRU2360" s="1279"/>
      <c r="CRV2360" s="1279"/>
      <c r="CRW2360" s="1279"/>
      <c r="CRX2360" s="1279"/>
      <c r="CRY2360" s="1279"/>
      <c r="CRZ2360" s="1279"/>
      <c r="CSA2360" s="1279"/>
      <c r="CSB2360" s="1279"/>
      <c r="CSC2360" s="1279"/>
      <c r="CSD2360" s="1279"/>
      <c r="CSE2360" s="1279"/>
      <c r="CSF2360" s="1279"/>
      <c r="CSG2360" s="1279"/>
      <c r="CSH2360" s="1279"/>
      <c r="CSI2360" s="1279"/>
      <c r="CSJ2360" s="1279"/>
      <c r="CSK2360" s="1279"/>
      <c r="CSL2360" s="1279"/>
      <c r="CSM2360" s="1279"/>
      <c r="CSN2360" s="1279"/>
      <c r="CSO2360" s="1279"/>
      <c r="CSP2360" s="1279"/>
      <c r="CSQ2360" s="1279"/>
      <c r="CSR2360" s="1279"/>
      <c r="CSS2360" s="1279"/>
      <c r="CST2360" s="1279"/>
      <c r="CSU2360" s="1279"/>
      <c r="CSV2360" s="1279"/>
      <c r="CSW2360" s="1279"/>
      <c r="CSX2360" s="1279"/>
      <c r="CSY2360" s="1279"/>
      <c r="CSZ2360" s="1279"/>
      <c r="CTA2360" s="1279"/>
      <c r="CTB2360" s="1279"/>
      <c r="CTC2360" s="1279"/>
      <c r="CTD2360" s="1279"/>
      <c r="CTE2360" s="1279"/>
      <c r="CTF2360" s="1279"/>
      <c r="CTG2360" s="1279"/>
      <c r="CTH2360" s="1279"/>
      <c r="CTI2360" s="1279"/>
      <c r="CTJ2360" s="1279"/>
      <c r="CTK2360" s="1279"/>
      <c r="CTL2360" s="1279"/>
      <c r="CTM2360" s="1279"/>
      <c r="CTN2360" s="1279"/>
      <c r="CTO2360" s="1279"/>
      <c r="CTP2360" s="1279"/>
      <c r="CTQ2360" s="1279"/>
      <c r="CTR2360" s="1279"/>
      <c r="CTS2360" s="1279"/>
      <c r="CTT2360" s="1279"/>
      <c r="CTU2360" s="1279"/>
      <c r="CTV2360" s="1279"/>
      <c r="CTW2360" s="1279"/>
      <c r="CTX2360" s="1279"/>
      <c r="CTY2360" s="1279"/>
      <c r="CTZ2360" s="1279"/>
      <c r="CUA2360" s="1279"/>
      <c r="CUB2360" s="1279"/>
      <c r="CUC2360" s="1279"/>
      <c r="CUD2360" s="1279"/>
      <c r="CUE2360" s="1279"/>
      <c r="CUF2360" s="1279"/>
      <c r="CUG2360" s="1279"/>
      <c r="CUH2360" s="1279"/>
      <c r="CUI2360" s="1279"/>
      <c r="CUJ2360" s="1279"/>
      <c r="CUK2360" s="1279"/>
      <c r="CUL2360" s="1279"/>
      <c r="CUM2360" s="1279"/>
      <c r="CUN2360" s="1279"/>
      <c r="CUO2360" s="1279"/>
      <c r="CUP2360" s="1279"/>
      <c r="CUQ2360" s="1279"/>
      <c r="CUR2360" s="1279"/>
      <c r="CUS2360" s="1279"/>
      <c r="CUT2360" s="1279"/>
      <c r="CUU2360" s="1279"/>
      <c r="CUV2360" s="1279"/>
      <c r="CUW2360" s="1279"/>
      <c r="CUX2360" s="1279"/>
      <c r="CUY2360" s="1279"/>
      <c r="CUZ2360" s="1279"/>
      <c r="CVA2360" s="1279"/>
      <c r="CVB2360" s="1279"/>
      <c r="CVC2360" s="1279"/>
      <c r="CVD2360" s="1279"/>
      <c r="CVE2360" s="1279"/>
      <c r="CVF2360" s="1279"/>
      <c r="CVG2360" s="1279"/>
      <c r="CVH2360" s="1279"/>
      <c r="CVI2360" s="1279"/>
      <c r="CVJ2360" s="1279"/>
      <c r="CVK2360" s="1279"/>
      <c r="CVL2360" s="1279"/>
      <c r="CVM2360" s="1279"/>
      <c r="CVN2360" s="1279"/>
      <c r="CVO2360" s="1279"/>
      <c r="CVP2360" s="1279"/>
      <c r="CVQ2360" s="1279"/>
      <c r="CVR2360" s="1279"/>
      <c r="CVS2360" s="1279"/>
      <c r="CVT2360" s="1279"/>
      <c r="CVU2360" s="1279"/>
      <c r="CVV2360" s="1279"/>
      <c r="CVW2360" s="1279"/>
      <c r="CVX2360" s="1279"/>
      <c r="CVY2360" s="1279"/>
      <c r="CVZ2360" s="1279"/>
      <c r="CWA2360" s="1279"/>
      <c r="CWB2360" s="1279"/>
      <c r="CWC2360" s="1279"/>
      <c r="CWD2360" s="1279"/>
      <c r="CWE2360" s="1279"/>
      <c r="CWF2360" s="1279"/>
      <c r="CWG2360" s="1279"/>
      <c r="CWH2360" s="1279"/>
      <c r="CWI2360" s="1279"/>
      <c r="CWJ2360" s="1279"/>
      <c r="CWK2360" s="1279"/>
      <c r="CWL2360" s="1279"/>
      <c r="CWM2360" s="1279"/>
      <c r="CWN2360" s="1279"/>
      <c r="CWO2360" s="1279"/>
      <c r="CWP2360" s="1279"/>
      <c r="CWQ2360" s="1279"/>
      <c r="CWR2360" s="1279"/>
      <c r="CWS2360" s="1279"/>
      <c r="CWT2360" s="1279"/>
      <c r="CWU2360" s="1279"/>
      <c r="CWV2360" s="1279"/>
      <c r="CWW2360" s="1279"/>
      <c r="CWX2360" s="1279"/>
      <c r="CWY2360" s="1279"/>
      <c r="CWZ2360" s="1279"/>
      <c r="CXA2360" s="1279"/>
      <c r="CXB2360" s="1279"/>
      <c r="CXC2360" s="1279"/>
      <c r="CXD2360" s="1279"/>
      <c r="CXE2360" s="1279"/>
      <c r="CXF2360" s="1279"/>
      <c r="CXG2360" s="1279"/>
      <c r="CXH2360" s="1279"/>
      <c r="CXI2360" s="1279"/>
      <c r="CXJ2360" s="1279"/>
      <c r="CXK2360" s="1279"/>
      <c r="CXL2360" s="1279"/>
      <c r="CXM2360" s="1279"/>
      <c r="CXN2360" s="1279"/>
      <c r="CXO2360" s="1279"/>
      <c r="CXP2360" s="1279"/>
      <c r="CXQ2360" s="1279"/>
      <c r="CXR2360" s="1279"/>
      <c r="CXS2360" s="1279"/>
      <c r="CXT2360" s="1279"/>
      <c r="CXU2360" s="1279"/>
      <c r="CXV2360" s="1279"/>
      <c r="CXW2360" s="1279"/>
      <c r="CXX2360" s="1279"/>
      <c r="CXY2360" s="1279"/>
      <c r="CXZ2360" s="1279"/>
      <c r="CYA2360" s="1279"/>
      <c r="CYB2360" s="1279"/>
      <c r="CYC2360" s="1279"/>
      <c r="CYD2360" s="1279"/>
      <c r="CYE2360" s="1279"/>
      <c r="CYF2360" s="1279"/>
      <c r="CYG2360" s="1279"/>
      <c r="CYH2360" s="1279"/>
      <c r="CYI2360" s="1279"/>
      <c r="CYJ2360" s="1279"/>
      <c r="CYK2360" s="1279"/>
      <c r="CYL2360" s="1279"/>
      <c r="CYM2360" s="1279"/>
      <c r="CYN2360" s="1279"/>
      <c r="CYO2360" s="1279"/>
      <c r="CYP2360" s="1279"/>
      <c r="CYQ2360" s="1279"/>
      <c r="CYR2360" s="1279"/>
      <c r="CYS2360" s="1279"/>
      <c r="CYT2360" s="1279"/>
      <c r="CYU2360" s="1279"/>
      <c r="CYV2360" s="1279"/>
      <c r="CYW2360" s="1279"/>
      <c r="CYX2360" s="1279"/>
      <c r="CYY2360" s="1279"/>
      <c r="CYZ2360" s="1279"/>
      <c r="CZA2360" s="1279"/>
      <c r="CZB2360" s="1279"/>
      <c r="CZC2360" s="1279"/>
      <c r="CZD2360" s="1279"/>
      <c r="CZE2360" s="1279"/>
      <c r="CZF2360" s="1279"/>
      <c r="CZG2360" s="1279"/>
      <c r="CZH2360" s="1279"/>
      <c r="CZI2360" s="1279"/>
      <c r="CZJ2360" s="1279"/>
      <c r="CZK2360" s="1279"/>
      <c r="CZL2360" s="1279"/>
      <c r="CZM2360" s="1279"/>
      <c r="CZN2360" s="1279"/>
      <c r="CZO2360" s="1279"/>
      <c r="CZP2360" s="1279"/>
      <c r="CZQ2360" s="1279"/>
      <c r="CZR2360" s="1279"/>
      <c r="CZS2360" s="1279"/>
      <c r="CZT2360" s="1279"/>
      <c r="CZU2360" s="1279"/>
      <c r="CZV2360" s="1279"/>
      <c r="CZW2360" s="1279"/>
      <c r="CZX2360" s="1279"/>
      <c r="CZY2360" s="1279"/>
      <c r="CZZ2360" s="1279"/>
      <c r="DAA2360" s="1279"/>
      <c r="DAB2360" s="1279"/>
      <c r="DAC2360" s="1279"/>
      <c r="DAD2360" s="1279"/>
      <c r="DAE2360" s="1279"/>
      <c r="DAF2360" s="1279"/>
      <c r="DAG2360" s="1279"/>
      <c r="DAH2360" s="1279"/>
      <c r="DAI2360" s="1279"/>
      <c r="DAJ2360" s="1279"/>
      <c r="DAK2360" s="1279"/>
      <c r="DAL2360" s="1279"/>
      <c r="DAM2360" s="1279"/>
      <c r="DAN2360" s="1279"/>
      <c r="DAO2360" s="1279"/>
      <c r="DAP2360" s="1279"/>
      <c r="DAQ2360" s="1279"/>
      <c r="DAR2360" s="1279"/>
      <c r="DAS2360" s="1279"/>
      <c r="DAT2360" s="1279"/>
      <c r="DAU2360" s="1279"/>
      <c r="DAV2360" s="1279"/>
      <c r="DAW2360" s="1279"/>
      <c r="DAX2360" s="1279"/>
      <c r="DAY2360" s="1279"/>
      <c r="DAZ2360" s="1279"/>
      <c r="DBA2360" s="1279"/>
      <c r="DBB2360" s="1279"/>
      <c r="DBC2360" s="1279"/>
      <c r="DBD2360" s="1279"/>
      <c r="DBE2360" s="1279"/>
      <c r="DBF2360" s="1279"/>
      <c r="DBG2360" s="1279"/>
      <c r="DBH2360" s="1279"/>
      <c r="DBI2360" s="1279"/>
      <c r="DBJ2360" s="1279"/>
      <c r="DBK2360" s="1279"/>
      <c r="DBL2360" s="1279"/>
      <c r="DBM2360" s="1279"/>
      <c r="DBN2360" s="1279"/>
      <c r="DBO2360" s="1279"/>
      <c r="DBP2360" s="1279"/>
      <c r="DBQ2360" s="1279"/>
      <c r="DBR2360" s="1279"/>
      <c r="DBS2360" s="1279"/>
      <c r="DBT2360" s="1279"/>
      <c r="DBU2360" s="1279"/>
      <c r="DBV2360" s="1279"/>
      <c r="DBW2360" s="1279"/>
      <c r="DBX2360" s="1279"/>
      <c r="DBY2360" s="1279"/>
      <c r="DBZ2360" s="1279"/>
      <c r="DCA2360" s="1279"/>
      <c r="DCB2360" s="1279"/>
      <c r="DCC2360" s="1279"/>
      <c r="DCD2360" s="1279"/>
      <c r="DCE2360" s="1279"/>
      <c r="DCF2360" s="1279"/>
      <c r="DCG2360" s="1279"/>
      <c r="DCH2360" s="1279"/>
      <c r="DCI2360" s="1279"/>
      <c r="DCJ2360" s="1279"/>
      <c r="DCK2360" s="1279"/>
      <c r="DCL2360" s="1279"/>
      <c r="DCM2360" s="1279"/>
      <c r="DCN2360" s="1279"/>
      <c r="DCO2360" s="1279"/>
      <c r="DCP2360" s="1279"/>
      <c r="DCQ2360" s="1279"/>
      <c r="DCR2360" s="1279"/>
      <c r="DCS2360" s="1279"/>
      <c r="DCT2360" s="1279"/>
      <c r="DCU2360" s="1279"/>
      <c r="DCV2360" s="1279"/>
      <c r="DCW2360" s="1279"/>
      <c r="DCX2360" s="1279"/>
      <c r="DCY2360" s="1279"/>
      <c r="DCZ2360" s="1279"/>
      <c r="DDA2360" s="1279"/>
      <c r="DDB2360" s="1279"/>
      <c r="DDC2360" s="1279"/>
      <c r="DDD2360" s="1279"/>
      <c r="DDE2360" s="1279"/>
      <c r="DDF2360" s="1279"/>
      <c r="DDG2360" s="1279"/>
      <c r="DDH2360" s="1279"/>
      <c r="DDI2360" s="1279"/>
      <c r="DDJ2360" s="1279"/>
      <c r="DDK2360" s="1279"/>
      <c r="DDL2360" s="1279"/>
      <c r="DDM2360" s="1279"/>
      <c r="DDN2360" s="1279"/>
      <c r="DDO2360" s="1279"/>
      <c r="DDP2360" s="1279"/>
      <c r="DDQ2360" s="1279"/>
      <c r="DDR2360" s="1279"/>
      <c r="DDS2360" s="1279"/>
      <c r="DDT2360" s="1279"/>
      <c r="DDU2360" s="1279"/>
      <c r="DDV2360" s="1279"/>
      <c r="DDW2360" s="1279"/>
      <c r="DDX2360" s="1279"/>
      <c r="DDY2360" s="1279"/>
      <c r="DDZ2360" s="1279"/>
      <c r="DEA2360" s="1279"/>
      <c r="DEB2360" s="1279"/>
      <c r="DEC2360" s="1279"/>
      <c r="DED2360" s="1279"/>
      <c r="DEE2360" s="1279"/>
      <c r="DEF2360" s="1279"/>
      <c r="DEG2360" s="1279"/>
      <c r="DEH2360" s="1279"/>
      <c r="DEI2360" s="1279"/>
      <c r="DEJ2360" s="1279"/>
      <c r="DEK2360" s="1279"/>
      <c r="DEL2360" s="1279"/>
      <c r="DEM2360" s="1279"/>
      <c r="DEN2360" s="1279"/>
      <c r="DEO2360" s="1279"/>
      <c r="DEP2360" s="1279"/>
      <c r="DEQ2360" s="1279"/>
      <c r="DER2360" s="1279"/>
      <c r="DES2360" s="1279"/>
      <c r="DET2360" s="1279"/>
      <c r="DEU2360" s="1279"/>
      <c r="DEV2360" s="1279"/>
      <c r="DEW2360" s="1279"/>
      <c r="DEX2360" s="1279"/>
      <c r="DEY2360" s="1279"/>
      <c r="DEZ2360" s="1279"/>
      <c r="DFA2360" s="1279"/>
      <c r="DFB2360" s="1279"/>
      <c r="DFC2360" s="1279"/>
      <c r="DFD2360" s="1279"/>
      <c r="DFE2360" s="1279"/>
      <c r="DFF2360" s="1279"/>
      <c r="DFG2360" s="1279"/>
      <c r="DFH2360" s="1279"/>
      <c r="DFI2360" s="1279"/>
      <c r="DFJ2360" s="1279"/>
      <c r="DFK2360" s="1279"/>
      <c r="DFL2360" s="1279"/>
      <c r="DFM2360" s="1279"/>
      <c r="DFN2360" s="1279"/>
      <c r="DFO2360" s="1279"/>
      <c r="DFP2360" s="1279"/>
      <c r="DFQ2360" s="1279"/>
      <c r="DFR2360" s="1279"/>
      <c r="DFS2360" s="1279"/>
      <c r="DFT2360" s="1279"/>
      <c r="DFU2360" s="1279"/>
      <c r="DFV2360" s="1279"/>
      <c r="DFW2360" s="1279"/>
      <c r="DFX2360" s="1279"/>
      <c r="DFY2360" s="1279"/>
      <c r="DFZ2360" s="1279"/>
      <c r="DGA2360" s="1279"/>
      <c r="DGB2360" s="1279"/>
      <c r="DGC2360" s="1279"/>
      <c r="DGD2360" s="1279"/>
      <c r="DGE2360" s="1279"/>
      <c r="DGF2360" s="1279"/>
      <c r="DGG2360" s="1279"/>
      <c r="DGH2360" s="1279"/>
      <c r="DGI2360" s="1279"/>
      <c r="DGJ2360" s="1279"/>
      <c r="DGK2360" s="1279"/>
      <c r="DGL2360" s="1279"/>
      <c r="DGM2360" s="1279"/>
      <c r="DGN2360" s="1279"/>
      <c r="DGO2360" s="1279"/>
      <c r="DGP2360" s="1279"/>
      <c r="DGQ2360" s="1279"/>
      <c r="DGR2360" s="1279"/>
      <c r="DGS2360" s="1279"/>
      <c r="DGT2360" s="1279"/>
      <c r="DGU2360" s="1279"/>
      <c r="DGV2360" s="1279"/>
      <c r="DGW2360" s="1279"/>
      <c r="DGX2360" s="1279"/>
      <c r="DGY2360" s="1279"/>
      <c r="DGZ2360" s="1279"/>
      <c r="DHA2360" s="1279"/>
      <c r="DHB2360" s="1279"/>
      <c r="DHC2360" s="1279"/>
      <c r="DHD2360" s="1279"/>
      <c r="DHE2360" s="1279"/>
      <c r="DHF2360" s="1279"/>
      <c r="DHG2360" s="1279"/>
      <c r="DHH2360" s="1279"/>
      <c r="DHI2360" s="1279"/>
      <c r="DHJ2360" s="1279"/>
      <c r="DHK2360" s="1279"/>
      <c r="DHL2360" s="1279"/>
      <c r="DHM2360" s="1279"/>
      <c r="DHN2360" s="1279"/>
      <c r="DHO2360" s="1279"/>
      <c r="DHP2360" s="1279"/>
      <c r="DHQ2360" s="1279"/>
      <c r="DHR2360" s="1279"/>
      <c r="DHS2360" s="1279"/>
      <c r="DHT2360" s="1279"/>
      <c r="DHU2360" s="1279"/>
      <c r="DHV2360" s="1279"/>
      <c r="DHW2360" s="1279"/>
      <c r="DHX2360" s="1279"/>
      <c r="DHY2360" s="1279"/>
      <c r="DHZ2360" s="1279"/>
      <c r="DIA2360" s="1279"/>
      <c r="DIB2360" s="1279"/>
      <c r="DIC2360" s="1279"/>
      <c r="DID2360" s="1279"/>
      <c r="DIE2360" s="1279"/>
      <c r="DIF2360" s="1279"/>
      <c r="DIG2360" s="1279"/>
      <c r="DIH2360" s="1279"/>
      <c r="DII2360" s="1279"/>
      <c r="DIJ2360" s="1279"/>
      <c r="DIK2360" s="1279"/>
      <c r="DIL2360" s="1279"/>
      <c r="DIM2360" s="1279"/>
      <c r="DIN2360" s="1279"/>
      <c r="DIO2360" s="1279"/>
      <c r="DIP2360" s="1279"/>
      <c r="DIQ2360" s="1279"/>
      <c r="DIR2360" s="1279"/>
      <c r="DIS2360" s="1279"/>
      <c r="DIT2360" s="1279"/>
      <c r="DIU2360" s="1279"/>
      <c r="DIV2360" s="1279"/>
      <c r="DIW2360" s="1279"/>
      <c r="DIX2360" s="1279"/>
      <c r="DIY2360" s="1279"/>
      <c r="DIZ2360" s="1279"/>
      <c r="DJA2360" s="1279"/>
      <c r="DJB2360" s="1279"/>
      <c r="DJC2360" s="1279"/>
      <c r="DJD2360" s="1279"/>
      <c r="DJE2360" s="1279"/>
      <c r="DJF2360" s="1279"/>
      <c r="DJG2360" s="1279"/>
      <c r="DJH2360" s="1279"/>
      <c r="DJI2360" s="1279"/>
      <c r="DJJ2360" s="1279"/>
      <c r="DJK2360" s="1279"/>
      <c r="DJL2360" s="1279"/>
      <c r="DJM2360" s="1279"/>
      <c r="DJN2360" s="1279"/>
      <c r="DJO2360" s="1279"/>
      <c r="DJP2360" s="1279"/>
      <c r="DJQ2360" s="1279"/>
      <c r="DJR2360" s="1279"/>
      <c r="DJS2360" s="1279"/>
      <c r="DJT2360" s="1279"/>
      <c r="DJU2360" s="1279"/>
      <c r="DJV2360" s="1279"/>
      <c r="DJW2360" s="1279"/>
      <c r="DJX2360" s="1279"/>
      <c r="DJY2360" s="1279"/>
      <c r="DJZ2360" s="1279"/>
      <c r="DKA2360" s="1279"/>
      <c r="DKB2360" s="1279"/>
      <c r="DKC2360" s="1279"/>
      <c r="DKD2360" s="1279"/>
      <c r="DKE2360" s="1279"/>
      <c r="DKF2360" s="1279"/>
      <c r="DKG2360" s="1279"/>
      <c r="DKH2360" s="1279"/>
      <c r="DKI2360" s="1279"/>
      <c r="DKJ2360" s="1279"/>
      <c r="DKK2360" s="1279"/>
      <c r="DKL2360" s="1279"/>
      <c r="DKM2360" s="1279"/>
      <c r="DKN2360" s="1279"/>
      <c r="DKO2360" s="1279"/>
      <c r="DKP2360" s="1279"/>
      <c r="DKQ2360" s="1279"/>
      <c r="DKR2360" s="1279"/>
      <c r="DKS2360" s="1279"/>
      <c r="DKT2360" s="1279"/>
      <c r="DKU2360" s="1279"/>
      <c r="DKV2360" s="1279"/>
      <c r="DKW2360" s="1279"/>
      <c r="DKX2360" s="1279"/>
      <c r="DKY2360" s="1279"/>
      <c r="DKZ2360" s="1279"/>
      <c r="DLA2360" s="1279"/>
      <c r="DLB2360" s="1279"/>
      <c r="DLC2360" s="1279"/>
      <c r="DLD2360" s="1279"/>
      <c r="DLE2360" s="1279"/>
      <c r="DLF2360" s="1279"/>
      <c r="DLG2360" s="1279"/>
      <c r="DLH2360" s="1279"/>
      <c r="DLI2360" s="1279"/>
      <c r="DLJ2360" s="1279"/>
      <c r="DLK2360" s="1279"/>
      <c r="DLL2360" s="1279"/>
      <c r="DLM2360" s="1279"/>
      <c r="DLN2360" s="1279"/>
      <c r="DLO2360" s="1279"/>
      <c r="DLP2360" s="1279"/>
      <c r="DLQ2360" s="1279"/>
      <c r="DLR2360" s="1279"/>
      <c r="DLS2360" s="1279"/>
      <c r="DLT2360" s="1279"/>
      <c r="DLU2360" s="1279"/>
      <c r="DLV2360" s="1279"/>
      <c r="DLW2360" s="1279"/>
      <c r="DLX2360" s="1279"/>
      <c r="DLY2360" s="1279"/>
      <c r="DLZ2360" s="1279"/>
      <c r="DMA2360" s="1279"/>
      <c r="DMB2360" s="1279"/>
      <c r="DMC2360" s="1279"/>
      <c r="DMD2360" s="1279"/>
      <c r="DME2360" s="1279"/>
      <c r="DMF2360" s="1279"/>
      <c r="DMG2360" s="1279"/>
      <c r="DMH2360" s="1279"/>
      <c r="DMI2360" s="1279"/>
      <c r="DMJ2360" s="1279"/>
      <c r="DMK2360" s="1279"/>
      <c r="DML2360" s="1279"/>
      <c r="DMM2360" s="1279"/>
      <c r="DMN2360" s="1279"/>
      <c r="DMO2360" s="1279"/>
      <c r="DMP2360" s="1279"/>
      <c r="DMQ2360" s="1279"/>
      <c r="DMR2360" s="1279"/>
      <c r="DMS2360" s="1279"/>
      <c r="DMT2360" s="1279"/>
      <c r="DMU2360" s="1279"/>
      <c r="DMV2360" s="1279"/>
      <c r="DMW2360" s="1279"/>
      <c r="DMX2360" s="1279"/>
      <c r="DMY2360" s="1279"/>
      <c r="DMZ2360" s="1279"/>
      <c r="DNA2360" s="1279"/>
      <c r="DNB2360" s="1279"/>
      <c r="DNC2360" s="1279"/>
      <c r="DND2360" s="1279"/>
      <c r="DNE2360" s="1279"/>
      <c r="DNF2360" s="1279"/>
      <c r="DNG2360" s="1279"/>
      <c r="DNH2360" s="1279"/>
      <c r="DNI2360" s="1279"/>
      <c r="DNJ2360" s="1279"/>
      <c r="DNK2360" s="1279"/>
      <c r="DNL2360" s="1279"/>
      <c r="DNM2360" s="1279"/>
      <c r="DNN2360" s="1279"/>
      <c r="DNO2360" s="1279"/>
      <c r="DNP2360" s="1279"/>
      <c r="DNQ2360" s="1279"/>
      <c r="DNR2360" s="1279"/>
      <c r="DNS2360" s="1279"/>
      <c r="DNT2360" s="1279"/>
      <c r="DNU2360" s="1279"/>
      <c r="DNV2360" s="1279"/>
      <c r="DNW2360" s="1279"/>
      <c r="DNX2360" s="1279"/>
      <c r="DNY2360" s="1279"/>
      <c r="DNZ2360" s="1279"/>
      <c r="DOA2360" s="1279"/>
      <c r="DOB2360" s="1279"/>
      <c r="DOC2360" s="1279"/>
      <c r="DOD2360" s="1279"/>
      <c r="DOE2360" s="1279"/>
      <c r="DOF2360" s="1279"/>
      <c r="DOG2360" s="1279"/>
      <c r="DOH2360" s="1279"/>
      <c r="DOI2360" s="1279"/>
      <c r="DOJ2360" s="1279"/>
      <c r="DOK2360" s="1279"/>
      <c r="DOL2360" s="1279"/>
      <c r="DOM2360" s="1279"/>
      <c r="DON2360" s="1279"/>
      <c r="DOO2360" s="1279"/>
      <c r="DOP2360" s="1279"/>
      <c r="DOQ2360" s="1279"/>
      <c r="DOR2360" s="1279"/>
      <c r="DOS2360" s="1279"/>
      <c r="DOT2360" s="1279"/>
      <c r="DOU2360" s="1279"/>
      <c r="DOV2360" s="1279"/>
      <c r="DOW2360" s="1279"/>
      <c r="DOX2360" s="1279"/>
      <c r="DOY2360" s="1279"/>
      <c r="DOZ2360" s="1279"/>
      <c r="DPA2360" s="1279"/>
      <c r="DPB2360" s="1279"/>
      <c r="DPC2360" s="1279"/>
      <c r="DPD2360" s="1279"/>
      <c r="DPE2360" s="1279"/>
      <c r="DPF2360" s="1279"/>
      <c r="DPG2360" s="1279"/>
      <c r="DPH2360" s="1279"/>
      <c r="DPI2360" s="1279"/>
      <c r="DPJ2360" s="1279"/>
      <c r="DPK2360" s="1279"/>
      <c r="DPL2360" s="1279"/>
      <c r="DPM2360" s="1279"/>
      <c r="DPN2360" s="1279"/>
      <c r="DPO2360" s="1279"/>
      <c r="DPP2360" s="1279"/>
      <c r="DPQ2360" s="1279"/>
      <c r="DPR2360" s="1279"/>
      <c r="DPS2360" s="1279"/>
      <c r="DPT2360" s="1279"/>
      <c r="DPU2360" s="1279"/>
      <c r="DPV2360" s="1279"/>
      <c r="DPW2360" s="1279"/>
      <c r="DPX2360" s="1279"/>
      <c r="DPY2360" s="1279"/>
      <c r="DPZ2360" s="1279"/>
      <c r="DQA2360" s="1279"/>
      <c r="DQB2360" s="1279"/>
      <c r="DQC2360" s="1279"/>
      <c r="DQD2360" s="1279"/>
      <c r="DQE2360" s="1279"/>
      <c r="DQF2360" s="1279"/>
      <c r="DQG2360" s="1279"/>
      <c r="DQH2360" s="1279"/>
      <c r="DQI2360" s="1279"/>
      <c r="DQJ2360" s="1279"/>
      <c r="DQK2360" s="1279"/>
      <c r="DQL2360" s="1279"/>
      <c r="DQM2360" s="1279"/>
      <c r="DQN2360" s="1279"/>
      <c r="DQO2360" s="1279"/>
      <c r="DQP2360" s="1279"/>
      <c r="DQQ2360" s="1279"/>
      <c r="DQR2360" s="1279"/>
      <c r="DQS2360" s="1279"/>
      <c r="DQT2360" s="1279"/>
      <c r="DQU2360" s="1279"/>
      <c r="DQV2360" s="1279"/>
      <c r="DQW2360" s="1279"/>
      <c r="DQX2360" s="1279"/>
      <c r="DQY2360" s="1279"/>
      <c r="DQZ2360" s="1279"/>
      <c r="DRA2360" s="1279"/>
      <c r="DRB2360" s="1279"/>
      <c r="DRC2360" s="1279"/>
      <c r="DRD2360" s="1279"/>
      <c r="DRE2360" s="1279"/>
      <c r="DRF2360" s="1279"/>
      <c r="DRG2360" s="1279"/>
      <c r="DRH2360" s="1279"/>
      <c r="DRI2360" s="1279"/>
      <c r="DRJ2360" s="1279"/>
      <c r="DRK2360" s="1279"/>
      <c r="DRL2360" s="1279"/>
      <c r="DRM2360" s="1279"/>
      <c r="DRN2360" s="1279"/>
      <c r="DRO2360" s="1279"/>
      <c r="DRP2360" s="1279"/>
      <c r="DRQ2360" s="1279"/>
      <c r="DRR2360" s="1279"/>
      <c r="DRS2360" s="1279"/>
      <c r="DRT2360" s="1279"/>
      <c r="DRU2360" s="1279"/>
      <c r="DRV2360" s="1279"/>
      <c r="DRW2360" s="1279"/>
      <c r="DRX2360" s="1279"/>
      <c r="DRY2360" s="1279"/>
      <c r="DRZ2360" s="1279"/>
      <c r="DSA2360" s="1279"/>
      <c r="DSB2360" s="1279"/>
      <c r="DSC2360" s="1279"/>
      <c r="DSD2360" s="1279"/>
      <c r="DSE2360" s="1279"/>
      <c r="DSF2360" s="1279"/>
      <c r="DSG2360" s="1279"/>
      <c r="DSH2360" s="1279"/>
      <c r="DSI2360" s="1279"/>
      <c r="DSJ2360" s="1279"/>
      <c r="DSK2360" s="1279"/>
      <c r="DSL2360" s="1279"/>
      <c r="DSM2360" s="1279"/>
      <c r="DSN2360" s="1279"/>
      <c r="DSO2360" s="1279"/>
      <c r="DSP2360" s="1279"/>
      <c r="DSQ2360" s="1279"/>
      <c r="DSR2360" s="1279"/>
      <c r="DSS2360" s="1279"/>
      <c r="DST2360" s="1279"/>
      <c r="DSU2360" s="1279"/>
      <c r="DSV2360" s="1279"/>
      <c r="DSW2360" s="1279"/>
      <c r="DSX2360" s="1279"/>
      <c r="DSY2360" s="1279"/>
      <c r="DSZ2360" s="1279"/>
      <c r="DTA2360" s="1279"/>
      <c r="DTB2360" s="1279"/>
      <c r="DTC2360" s="1279"/>
      <c r="DTD2360" s="1279"/>
      <c r="DTE2360" s="1279"/>
      <c r="DTF2360" s="1279"/>
      <c r="DTG2360" s="1279"/>
      <c r="DTH2360" s="1279"/>
      <c r="DTI2360" s="1279"/>
      <c r="DTJ2360" s="1279"/>
      <c r="DTK2360" s="1279"/>
      <c r="DTL2360" s="1279"/>
      <c r="DTM2360" s="1279"/>
      <c r="DTN2360" s="1279"/>
      <c r="DTO2360" s="1279"/>
      <c r="DTP2360" s="1279"/>
      <c r="DTQ2360" s="1279"/>
      <c r="DTR2360" s="1279"/>
      <c r="DTS2360" s="1279"/>
      <c r="DTT2360" s="1279"/>
      <c r="DTU2360" s="1279"/>
      <c r="DTV2360" s="1279"/>
      <c r="DTW2360" s="1279"/>
      <c r="DTX2360" s="1279"/>
      <c r="DTY2360" s="1279"/>
      <c r="DTZ2360" s="1279"/>
      <c r="DUA2360" s="1279"/>
      <c r="DUB2360" s="1279"/>
      <c r="DUC2360" s="1279"/>
      <c r="DUD2360" s="1279"/>
      <c r="DUE2360" s="1279"/>
      <c r="DUF2360" s="1279"/>
      <c r="DUG2360" s="1279"/>
      <c r="DUH2360" s="1279"/>
      <c r="DUI2360" s="1279"/>
      <c r="DUJ2360" s="1279"/>
      <c r="DUK2360" s="1279"/>
      <c r="DUL2360" s="1279"/>
      <c r="DUM2360" s="1279"/>
      <c r="DUN2360" s="1279"/>
      <c r="DUO2360" s="1279"/>
      <c r="DUP2360" s="1279"/>
      <c r="DUQ2360" s="1279"/>
      <c r="DUR2360" s="1279"/>
      <c r="DUS2360" s="1279"/>
      <c r="DUT2360" s="1279"/>
      <c r="DUU2360" s="1279"/>
      <c r="DUV2360" s="1279"/>
      <c r="DUW2360" s="1279"/>
      <c r="DUX2360" s="1279"/>
      <c r="DUY2360" s="1279"/>
      <c r="DUZ2360" s="1279"/>
      <c r="DVA2360" s="1279"/>
      <c r="DVB2360" s="1279"/>
      <c r="DVC2360" s="1279"/>
      <c r="DVD2360" s="1279"/>
      <c r="DVE2360" s="1279"/>
      <c r="DVF2360" s="1279"/>
      <c r="DVG2360" s="1279"/>
      <c r="DVH2360" s="1279"/>
      <c r="DVI2360" s="1279"/>
      <c r="DVJ2360" s="1279"/>
      <c r="DVK2360" s="1279"/>
      <c r="DVL2360" s="1279"/>
      <c r="DVM2360" s="1279"/>
      <c r="DVN2360" s="1279"/>
      <c r="DVO2360" s="1279"/>
      <c r="DVP2360" s="1279"/>
      <c r="DVQ2360" s="1279"/>
      <c r="DVR2360" s="1279"/>
      <c r="DVS2360" s="1279"/>
      <c r="DVT2360" s="1279"/>
      <c r="DVU2360" s="1279"/>
      <c r="DVV2360" s="1279"/>
      <c r="DVW2360" s="1279"/>
      <c r="DVX2360" s="1279"/>
      <c r="DVY2360" s="1279"/>
      <c r="DVZ2360" s="1279"/>
      <c r="DWA2360" s="1279"/>
      <c r="DWB2360" s="1279"/>
      <c r="DWC2360" s="1279"/>
      <c r="DWD2360" s="1279"/>
      <c r="DWE2360" s="1279"/>
      <c r="DWF2360" s="1279"/>
      <c r="DWG2360" s="1279"/>
      <c r="DWH2360" s="1279"/>
      <c r="DWI2360" s="1279"/>
      <c r="DWJ2360" s="1279"/>
      <c r="DWK2360" s="1279"/>
      <c r="DWL2360" s="1279"/>
      <c r="DWM2360" s="1279"/>
      <c r="DWN2360" s="1279"/>
      <c r="DWO2360" s="1279"/>
      <c r="DWP2360" s="1279"/>
      <c r="DWQ2360" s="1279"/>
      <c r="DWR2360" s="1279"/>
      <c r="DWS2360" s="1279"/>
      <c r="DWT2360" s="1279"/>
      <c r="DWU2360" s="1279"/>
      <c r="DWV2360" s="1279"/>
      <c r="DWW2360" s="1279"/>
      <c r="DWX2360" s="1279"/>
      <c r="DWY2360" s="1279"/>
      <c r="DWZ2360" s="1279"/>
      <c r="DXA2360" s="1279"/>
      <c r="DXB2360" s="1279"/>
      <c r="DXC2360" s="1279"/>
      <c r="DXD2360" s="1279"/>
      <c r="DXE2360" s="1279"/>
      <c r="DXF2360" s="1279"/>
      <c r="DXG2360" s="1279"/>
      <c r="DXH2360" s="1279"/>
      <c r="DXI2360" s="1279"/>
      <c r="DXJ2360" s="1279"/>
      <c r="DXK2360" s="1279"/>
      <c r="DXL2360" s="1279"/>
      <c r="DXM2360" s="1279"/>
      <c r="DXN2360" s="1279"/>
      <c r="DXO2360" s="1279"/>
      <c r="DXP2360" s="1279"/>
      <c r="DXQ2360" s="1279"/>
      <c r="DXR2360" s="1279"/>
      <c r="DXS2360" s="1279"/>
      <c r="DXT2360" s="1279"/>
      <c r="DXU2360" s="1279"/>
      <c r="DXV2360" s="1279"/>
      <c r="DXW2360" s="1279"/>
      <c r="DXX2360" s="1279"/>
      <c r="DXY2360" s="1279"/>
      <c r="DXZ2360" s="1279"/>
      <c r="DYA2360" s="1279"/>
      <c r="DYB2360" s="1279"/>
      <c r="DYC2360" s="1279"/>
      <c r="DYD2360" s="1279"/>
      <c r="DYE2360" s="1279"/>
      <c r="DYF2360" s="1279"/>
      <c r="DYG2360" s="1279"/>
      <c r="DYH2360" s="1279"/>
      <c r="DYI2360" s="1279"/>
      <c r="DYJ2360" s="1279"/>
      <c r="DYK2360" s="1279"/>
      <c r="DYL2360" s="1279"/>
      <c r="DYM2360" s="1279"/>
      <c r="DYN2360" s="1279"/>
      <c r="DYO2360" s="1279"/>
      <c r="DYP2360" s="1279"/>
      <c r="DYQ2360" s="1279"/>
      <c r="DYR2360" s="1279"/>
      <c r="DYS2360" s="1279"/>
      <c r="DYT2360" s="1279"/>
      <c r="DYU2360" s="1279"/>
      <c r="DYV2360" s="1279"/>
      <c r="DYW2360" s="1279"/>
      <c r="DYX2360" s="1279"/>
      <c r="DYY2360" s="1279"/>
      <c r="DYZ2360" s="1279"/>
      <c r="DZA2360" s="1279"/>
      <c r="DZB2360" s="1279"/>
      <c r="DZC2360" s="1279"/>
      <c r="DZD2360" s="1279"/>
      <c r="DZE2360" s="1279"/>
      <c r="DZF2360" s="1279"/>
      <c r="DZG2360" s="1279"/>
      <c r="DZH2360" s="1279"/>
      <c r="DZI2360" s="1279"/>
      <c r="DZJ2360" s="1279"/>
      <c r="DZK2360" s="1279"/>
      <c r="DZL2360" s="1279"/>
      <c r="DZM2360" s="1279"/>
      <c r="DZN2360" s="1279"/>
      <c r="DZO2360" s="1279"/>
      <c r="DZP2360" s="1279"/>
      <c r="DZQ2360" s="1279"/>
      <c r="DZR2360" s="1279"/>
      <c r="DZS2360" s="1279"/>
      <c r="DZT2360" s="1279"/>
      <c r="DZU2360" s="1279"/>
      <c r="DZV2360" s="1279"/>
      <c r="DZW2360" s="1279"/>
      <c r="DZX2360" s="1279"/>
      <c r="DZY2360" s="1279"/>
      <c r="DZZ2360" s="1279"/>
      <c r="EAA2360" s="1279"/>
      <c r="EAB2360" s="1279"/>
      <c r="EAC2360" s="1279"/>
      <c r="EAD2360" s="1279"/>
      <c r="EAE2360" s="1279"/>
      <c r="EAF2360" s="1279"/>
      <c r="EAG2360" s="1279"/>
      <c r="EAH2360" s="1279"/>
      <c r="EAI2360" s="1279"/>
      <c r="EAJ2360" s="1279"/>
      <c r="EAK2360" s="1279"/>
      <c r="EAL2360" s="1279"/>
      <c r="EAM2360" s="1279"/>
      <c r="EAN2360" s="1279"/>
      <c r="EAO2360" s="1279"/>
      <c r="EAP2360" s="1279"/>
      <c r="EAQ2360" s="1279"/>
      <c r="EAR2360" s="1279"/>
      <c r="EAS2360" s="1279"/>
      <c r="EAT2360" s="1279"/>
      <c r="EAU2360" s="1279"/>
      <c r="EAV2360" s="1279"/>
      <c r="EAW2360" s="1279"/>
      <c r="EAX2360" s="1279"/>
      <c r="EAY2360" s="1279"/>
      <c r="EAZ2360" s="1279"/>
      <c r="EBA2360" s="1279"/>
      <c r="EBB2360" s="1279"/>
      <c r="EBC2360" s="1279"/>
      <c r="EBD2360" s="1279"/>
      <c r="EBE2360" s="1279"/>
      <c r="EBF2360" s="1279"/>
      <c r="EBG2360" s="1279"/>
      <c r="EBH2360" s="1279"/>
      <c r="EBI2360" s="1279"/>
      <c r="EBJ2360" s="1279"/>
      <c r="EBK2360" s="1279"/>
      <c r="EBL2360" s="1279"/>
      <c r="EBM2360" s="1279"/>
      <c r="EBN2360" s="1279"/>
      <c r="EBO2360" s="1279"/>
      <c r="EBP2360" s="1279"/>
      <c r="EBQ2360" s="1279"/>
      <c r="EBR2360" s="1279"/>
      <c r="EBS2360" s="1279"/>
      <c r="EBT2360" s="1279"/>
      <c r="EBU2360" s="1279"/>
      <c r="EBV2360" s="1279"/>
      <c r="EBW2360" s="1279"/>
      <c r="EBX2360" s="1279"/>
      <c r="EBY2360" s="1279"/>
      <c r="EBZ2360" s="1279"/>
      <c r="ECA2360" s="1279"/>
      <c r="ECB2360" s="1279"/>
      <c r="ECC2360" s="1279"/>
      <c r="ECD2360" s="1279"/>
      <c r="ECE2360" s="1279"/>
      <c r="ECF2360" s="1279"/>
      <c r="ECG2360" s="1279"/>
      <c r="ECH2360" s="1279"/>
      <c r="ECI2360" s="1279"/>
      <c r="ECJ2360" s="1279"/>
      <c r="ECK2360" s="1279"/>
      <c r="ECL2360" s="1279"/>
      <c r="ECM2360" s="1279"/>
      <c r="ECN2360" s="1279"/>
      <c r="ECO2360" s="1279"/>
      <c r="ECP2360" s="1279"/>
      <c r="ECQ2360" s="1279"/>
      <c r="ECR2360" s="1279"/>
      <c r="ECS2360" s="1279"/>
      <c r="ECT2360" s="1279"/>
      <c r="ECU2360" s="1279"/>
      <c r="ECV2360" s="1279"/>
      <c r="ECW2360" s="1279"/>
      <c r="ECX2360" s="1279"/>
      <c r="ECY2360" s="1279"/>
      <c r="ECZ2360" s="1279"/>
      <c r="EDA2360" s="1279"/>
      <c r="EDB2360" s="1279"/>
      <c r="EDC2360" s="1279"/>
      <c r="EDD2360" s="1279"/>
      <c r="EDE2360" s="1279"/>
      <c r="EDF2360" s="1279"/>
      <c r="EDG2360" s="1279"/>
      <c r="EDH2360" s="1279"/>
      <c r="EDI2360" s="1279"/>
      <c r="EDJ2360" s="1279"/>
      <c r="EDK2360" s="1279"/>
      <c r="EDL2360" s="1279"/>
      <c r="EDM2360" s="1279"/>
      <c r="EDN2360" s="1279"/>
      <c r="EDO2360" s="1279"/>
      <c r="EDP2360" s="1279"/>
      <c r="EDQ2360" s="1279"/>
      <c r="EDR2360" s="1279"/>
      <c r="EDS2360" s="1279"/>
      <c r="EDT2360" s="1279"/>
      <c r="EDU2360" s="1279"/>
      <c r="EDV2360" s="1279"/>
      <c r="EDW2360" s="1279"/>
      <c r="EDX2360" s="1279"/>
      <c r="EDY2360" s="1279"/>
      <c r="EDZ2360" s="1279"/>
      <c r="EEA2360" s="1279"/>
      <c r="EEB2360" s="1279"/>
      <c r="EEC2360" s="1279"/>
      <c r="EED2360" s="1279"/>
      <c r="EEE2360" s="1279"/>
      <c r="EEF2360" s="1279"/>
      <c r="EEG2360" s="1279"/>
      <c r="EEH2360" s="1279"/>
      <c r="EEI2360" s="1279"/>
      <c r="EEJ2360" s="1279"/>
      <c r="EEK2360" s="1279"/>
      <c r="EEL2360" s="1279"/>
      <c r="EEM2360" s="1279"/>
      <c r="EEN2360" s="1279"/>
      <c r="EEO2360" s="1279"/>
      <c r="EEP2360" s="1279"/>
      <c r="EEQ2360" s="1279"/>
      <c r="EER2360" s="1279"/>
      <c r="EES2360" s="1279"/>
      <c r="EET2360" s="1279"/>
      <c r="EEU2360" s="1279"/>
      <c r="EEV2360" s="1279"/>
      <c r="EEW2360" s="1279"/>
      <c r="EEX2360" s="1279"/>
      <c r="EEY2360" s="1279"/>
      <c r="EEZ2360" s="1279"/>
      <c r="EFA2360" s="1279"/>
      <c r="EFB2360" s="1279"/>
      <c r="EFC2360" s="1279"/>
      <c r="EFD2360" s="1279"/>
      <c r="EFE2360" s="1279"/>
      <c r="EFF2360" s="1279"/>
      <c r="EFG2360" s="1279"/>
      <c r="EFH2360" s="1279"/>
      <c r="EFI2360" s="1279"/>
      <c r="EFJ2360" s="1279"/>
      <c r="EFK2360" s="1279"/>
      <c r="EFL2360" s="1279"/>
      <c r="EFM2360" s="1279"/>
      <c r="EFN2360" s="1279"/>
      <c r="EFO2360" s="1279"/>
      <c r="EFP2360" s="1279"/>
      <c r="EFQ2360" s="1279"/>
      <c r="EFR2360" s="1279"/>
      <c r="EFS2360" s="1279"/>
      <c r="EFT2360" s="1279"/>
      <c r="EFU2360" s="1279"/>
      <c r="EFV2360" s="1279"/>
      <c r="EFW2360" s="1279"/>
      <c r="EFX2360" s="1279"/>
      <c r="EFY2360" s="1279"/>
      <c r="EFZ2360" s="1279"/>
      <c r="EGA2360" s="1279"/>
      <c r="EGB2360" s="1279"/>
      <c r="EGC2360" s="1279"/>
      <c r="EGD2360" s="1279"/>
      <c r="EGE2360" s="1279"/>
      <c r="EGF2360" s="1279"/>
      <c r="EGG2360" s="1279"/>
      <c r="EGH2360" s="1279"/>
      <c r="EGI2360" s="1279"/>
      <c r="EGJ2360" s="1279"/>
      <c r="EGK2360" s="1279"/>
      <c r="EGL2360" s="1279"/>
      <c r="EGM2360" s="1279"/>
      <c r="EGN2360" s="1279"/>
      <c r="EGO2360" s="1279"/>
      <c r="EGP2360" s="1279"/>
      <c r="EGQ2360" s="1279"/>
      <c r="EGR2360" s="1279"/>
      <c r="EGS2360" s="1279"/>
      <c r="EGT2360" s="1279"/>
      <c r="EGU2360" s="1279"/>
      <c r="EGV2360" s="1279"/>
      <c r="EGW2360" s="1279"/>
      <c r="EGX2360" s="1279"/>
      <c r="EGY2360" s="1279"/>
      <c r="EGZ2360" s="1279"/>
      <c r="EHA2360" s="1279"/>
      <c r="EHB2360" s="1279"/>
      <c r="EHC2360" s="1279"/>
      <c r="EHD2360" s="1279"/>
      <c r="EHE2360" s="1279"/>
      <c r="EHF2360" s="1279"/>
      <c r="EHG2360" s="1279"/>
      <c r="EHH2360" s="1279"/>
      <c r="EHI2360" s="1279"/>
      <c r="EHJ2360" s="1279"/>
      <c r="EHK2360" s="1279"/>
      <c r="EHL2360" s="1279"/>
      <c r="EHM2360" s="1279"/>
      <c r="EHN2360" s="1279"/>
      <c r="EHO2360" s="1279"/>
      <c r="EHP2360" s="1279"/>
      <c r="EHQ2360" s="1279"/>
      <c r="EHR2360" s="1279"/>
      <c r="EHS2360" s="1279"/>
      <c r="EHT2360" s="1279"/>
      <c r="EHU2360" s="1279"/>
      <c r="EHV2360" s="1279"/>
      <c r="EHW2360" s="1279"/>
      <c r="EHX2360" s="1279"/>
      <c r="EHY2360" s="1279"/>
      <c r="EHZ2360" s="1279"/>
      <c r="EIA2360" s="1279"/>
      <c r="EIB2360" s="1279"/>
      <c r="EIC2360" s="1279"/>
      <c r="EID2360" s="1279"/>
      <c r="EIE2360" s="1279"/>
      <c r="EIF2360" s="1279"/>
      <c r="EIG2360" s="1279"/>
      <c r="EIH2360" s="1279"/>
      <c r="EII2360" s="1279"/>
      <c r="EIJ2360" s="1279"/>
      <c r="EIK2360" s="1279"/>
      <c r="EIL2360" s="1279"/>
      <c r="EIM2360" s="1279"/>
      <c r="EIN2360" s="1279"/>
      <c r="EIO2360" s="1279"/>
      <c r="EIP2360" s="1279"/>
      <c r="EIQ2360" s="1279"/>
      <c r="EIR2360" s="1279"/>
      <c r="EIS2360" s="1279"/>
      <c r="EIT2360" s="1279"/>
      <c r="EIU2360" s="1279"/>
      <c r="EIV2360" s="1279"/>
      <c r="EIW2360" s="1279"/>
      <c r="EIX2360" s="1279"/>
      <c r="EIY2360" s="1279"/>
      <c r="EIZ2360" s="1279"/>
      <c r="EJA2360" s="1279"/>
      <c r="EJB2360" s="1279"/>
      <c r="EJC2360" s="1279"/>
      <c r="EJD2360" s="1279"/>
      <c r="EJE2360" s="1279"/>
      <c r="EJF2360" s="1279"/>
      <c r="EJG2360" s="1279"/>
      <c r="EJH2360" s="1279"/>
      <c r="EJI2360" s="1279"/>
      <c r="EJJ2360" s="1279"/>
      <c r="EJK2360" s="1279"/>
      <c r="EJL2360" s="1279"/>
      <c r="EJM2360" s="1279"/>
      <c r="EJN2360" s="1279"/>
      <c r="EJO2360" s="1279"/>
      <c r="EJP2360" s="1279"/>
      <c r="EJQ2360" s="1279"/>
      <c r="EJR2360" s="1279"/>
      <c r="EJS2360" s="1279"/>
      <c r="EJT2360" s="1279"/>
      <c r="EJU2360" s="1279"/>
      <c r="EJV2360" s="1279"/>
      <c r="EJW2360" s="1279"/>
      <c r="EJX2360" s="1279"/>
      <c r="EJY2360" s="1279"/>
      <c r="EJZ2360" s="1279"/>
      <c r="EKA2360" s="1279"/>
      <c r="EKB2360" s="1279"/>
      <c r="EKC2360" s="1279"/>
      <c r="EKD2360" s="1279"/>
      <c r="EKE2360" s="1279"/>
      <c r="EKF2360" s="1279"/>
      <c r="EKG2360" s="1279"/>
      <c r="EKH2360" s="1279"/>
      <c r="EKI2360" s="1279"/>
      <c r="EKJ2360" s="1279"/>
      <c r="EKK2360" s="1279"/>
      <c r="EKL2360" s="1279"/>
      <c r="EKM2360" s="1279"/>
      <c r="EKN2360" s="1279"/>
      <c r="EKO2360" s="1279"/>
      <c r="EKP2360" s="1279"/>
      <c r="EKQ2360" s="1279"/>
      <c r="EKR2360" s="1279"/>
      <c r="EKS2360" s="1279"/>
      <c r="EKT2360" s="1279"/>
      <c r="EKU2360" s="1279"/>
      <c r="EKV2360" s="1279"/>
      <c r="EKW2360" s="1279"/>
      <c r="EKX2360" s="1279"/>
      <c r="EKY2360" s="1279"/>
      <c r="EKZ2360" s="1279"/>
      <c r="ELA2360" s="1279"/>
      <c r="ELB2360" s="1279"/>
      <c r="ELC2360" s="1279"/>
      <c r="ELD2360" s="1279"/>
      <c r="ELE2360" s="1279"/>
      <c r="ELF2360" s="1279"/>
      <c r="ELG2360" s="1279"/>
      <c r="ELH2360" s="1279"/>
      <c r="ELI2360" s="1279"/>
      <c r="ELJ2360" s="1279"/>
      <c r="ELK2360" s="1279"/>
      <c r="ELL2360" s="1279"/>
      <c r="ELM2360" s="1279"/>
      <c r="ELN2360" s="1279"/>
      <c r="ELO2360" s="1279"/>
      <c r="ELP2360" s="1279"/>
      <c r="ELQ2360" s="1279"/>
      <c r="ELR2360" s="1279"/>
      <c r="ELS2360" s="1279"/>
      <c r="ELT2360" s="1279"/>
      <c r="ELU2360" s="1279"/>
      <c r="ELV2360" s="1279"/>
      <c r="ELW2360" s="1279"/>
      <c r="ELX2360" s="1279"/>
      <c r="ELY2360" s="1279"/>
      <c r="ELZ2360" s="1279"/>
      <c r="EMA2360" s="1279"/>
      <c r="EMB2360" s="1279"/>
      <c r="EMC2360" s="1279"/>
      <c r="EMD2360" s="1279"/>
      <c r="EME2360" s="1279"/>
      <c r="EMF2360" s="1279"/>
      <c r="EMG2360" s="1279"/>
      <c r="EMH2360" s="1279"/>
      <c r="EMI2360" s="1279"/>
      <c r="EMJ2360" s="1279"/>
      <c r="EMK2360" s="1279"/>
      <c r="EML2360" s="1279"/>
      <c r="EMM2360" s="1279"/>
      <c r="EMN2360" s="1279"/>
      <c r="EMO2360" s="1279"/>
      <c r="EMP2360" s="1279"/>
      <c r="EMQ2360" s="1279"/>
      <c r="EMR2360" s="1279"/>
      <c r="EMS2360" s="1279"/>
      <c r="EMT2360" s="1279"/>
      <c r="EMU2360" s="1279"/>
      <c r="EMV2360" s="1279"/>
      <c r="EMW2360" s="1279"/>
      <c r="EMX2360" s="1279"/>
      <c r="EMY2360" s="1279"/>
      <c r="EMZ2360" s="1279"/>
      <c r="ENA2360" s="1279"/>
      <c r="ENB2360" s="1279"/>
      <c r="ENC2360" s="1279"/>
      <c r="END2360" s="1279"/>
      <c r="ENE2360" s="1279"/>
      <c r="ENF2360" s="1279"/>
      <c r="ENG2360" s="1279"/>
      <c r="ENH2360" s="1279"/>
      <c r="ENI2360" s="1279"/>
      <c r="ENJ2360" s="1279"/>
      <c r="ENK2360" s="1279"/>
      <c r="ENL2360" s="1279"/>
      <c r="ENM2360" s="1279"/>
      <c r="ENN2360" s="1279"/>
      <c r="ENO2360" s="1279"/>
      <c r="ENP2360" s="1279"/>
      <c r="ENQ2360" s="1279"/>
      <c r="ENR2360" s="1279"/>
      <c r="ENS2360" s="1279"/>
      <c r="ENT2360" s="1279"/>
      <c r="ENU2360" s="1279"/>
      <c r="ENV2360" s="1279"/>
      <c r="ENW2360" s="1279"/>
      <c r="ENX2360" s="1279"/>
      <c r="ENY2360" s="1279"/>
      <c r="ENZ2360" s="1279"/>
      <c r="EOA2360" s="1279"/>
      <c r="EOB2360" s="1279"/>
      <c r="EOC2360" s="1279"/>
      <c r="EOD2360" s="1279"/>
      <c r="EOE2360" s="1279"/>
      <c r="EOF2360" s="1279"/>
      <c r="EOG2360" s="1279"/>
      <c r="EOH2360" s="1279"/>
      <c r="EOI2360" s="1279"/>
      <c r="EOJ2360" s="1279"/>
      <c r="EOK2360" s="1279"/>
      <c r="EOL2360" s="1279"/>
      <c r="EOM2360" s="1279"/>
      <c r="EON2360" s="1279"/>
      <c r="EOO2360" s="1279"/>
      <c r="EOP2360" s="1279"/>
      <c r="EOQ2360" s="1279"/>
      <c r="EOR2360" s="1279"/>
      <c r="EOS2360" s="1279"/>
      <c r="EOT2360" s="1279"/>
      <c r="EOU2360" s="1279"/>
      <c r="EOV2360" s="1279"/>
      <c r="EOW2360" s="1279"/>
      <c r="EOX2360" s="1279"/>
      <c r="EOY2360" s="1279"/>
      <c r="EOZ2360" s="1279"/>
      <c r="EPA2360" s="1279"/>
      <c r="EPB2360" s="1279"/>
      <c r="EPC2360" s="1279"/>
      <c r="EPD2360" s="1279"/>
      <c r="EPE2360" s="1279"/>
      <c r="EPF2360" s="1279"/>
      <c r="EPG2360" s="1279"/>
      <c r="EPH2360" s="1279"/>
      <c r="EPI2360" s="1279"/>
      <c r="EPJ2360" s="1279"/>
      <c r="EPK2360" s="1279"/>
      <c r="EPL2360" s="1279"/>
      <c r="EPM2360" s="1279"/>
      <c r="EPN2360" s="1279"/>
      <c r="EPO2360" s="1279"/>
      <c r="EPP2360" s="1279"/>
      <c r="EPQ2360" s="1279"/>
      <c r="EPR2360" s="1279"/>
      <c r="EPS2360" s="1279"/>
      <c r="EPT2360" s="1279"/>
      <c r="EPU2360" s="1279"/>
      <c r="EPV2360" s="1279"/>
      <c r="EPW2360" s="1279"/>
      <c r="EPX2360" s="1279"/>
      <c r="EPY2360" s="1279"/>
      <c r="EPZ2360" s="1279"/>
      <c r="EQA2360" s="1279"/>
      <c r="EQB2360" s="1279"/>
      <c r="EQC2360" s="1279"/>
      <c r="EQD2360" s="1279"/>
      <c r="EQE2360" s="1279"/>
      <c r="EQF2360" s="1279"/>
      <c r="EQG2360" s="1279"/>
      <c r="EQH2360" s="1279"/>
      <c r="EQI2360" s="1279"/>
      <c r="EQJ2360" s="1279"/>
      <c r="EQK2360" s="1279"/>
      <c r="EQL2360" s="1279"/>
      <c r="EQM2360" s="1279"/>
      <c r="EQN2360" s="1279"/>
      <c r="EQO2360" s="1279"/>
      <c r="EQP2360" s="1279"/>
      <c r="EQQ2360" s="1279"/>
      <c r="EQR2360" s="1279"/>
      <c r="EQS2360" s="1279"/>
      <c r="EQT2360" s="1279"/>
      <c r="EQU2360" s="1279"/>
      <c r="EQV2360" s="1279"/>
      <c r="EQW2360" s="1279"/>
      <c r="EQX2360" s="1279"/>
      <c r="EQY2360" s="1279"/>
      <c r="EQZ2360" s="1279"/>
      <c r="ERA2360" s="1279"/>
      <c r="ERB2360" s="1279"/>
      <c r="ERC2360" s="1279"/>
      <c r="ERD2360" s="1279"/>
      <c r="ERE2360" s="1279"/>
      <c r="ERF2360" s="1279"/>
      <c r="ERG2360" s="1279"/>
      <c r="ERH2360" s="1279"/>
      <c r="ERI2360" s="1279"/>
      <c r="ERJ2360" s="1279"/>
      <c r="ERK2360" s="1279"/>
      <c r="ERL2360" s="1279"/>
      <c r="ERM2360" s="1279"/>
      <c r="ERN2360" s="1279"/>
      <c r="ERO2360" s="1279"/>
      <c r="ERP2360" s="1279"/>
      <c r="ERQ2360" s="1279"/>
      <c r="ERR2360" s="1279"/>
      <c r="ERS2360" s="1279"/>
      <c r="ERT2360" s="1279"/>
      <c r="ERU2360" s="1279"/>
      <c r="ERV2360" s="1279"/>
      <c r="ERW2360" s="1279"/>
      <c r="ERX2360" s="1279"/>
      <c r="ERY2360" s="1279"/>
      <c r="ERZ2360" s="1279"/>
      <c r="ESA2360" s="1279"/>
      <c r="ESB2360" s="1279"/>
      <c r="ESC2360" s="1279"/>
      <c r="ESD2360" s="1279"/>
      <c r="ESE2360" s="1279"/>
      <c r="ESF2360" s="1279"/>
      <c r="ESG2360" s="1279"/>
      <c r="ESH2360" s="1279"/>
      <c r="ESI2360" s="1279"/>
      <c r="ESJ2360" s="1279"/>
      <c r="ESK2360" s="1279"/>
      <c r="ESL2360" s="1279"/>
      <c r="ESM2360" s="1279"/>
      <c r="ESN2360" s="1279"/>
      <c r="ESO2360" s="1279"/>
      <c r="ESP2360" s="1279"/>
      <c r="ESQ2360" s="1279"/>
      <c r="ESR2360" s="1279"/>
      <c r="ESS2360" s="1279"/>
      <c r="EST2360" s="1279"/>
      <c r="ESU2360" s="1279"/>
      <c r="ESV2360" s="1279"/>
      <c r="ESW2360" s="1279"/>
      <c r="ESX2360" s="1279"/>
      <c r="ESY2360" s="1279"/>
      <c r="ESZ2360" s="1279"/>
      <c r="ETA2360" s="1279"/>
      <c r="ETB2360" s="1279"/>
      <c r="ETC2360" s="1279"/>
      <c r="ETD2360" s="1279"/>
      <c r="ETE2360" s="1279"/>
      <c r="ETF2360" s="1279"/>
      <c r="ETG2360" s="1279"/>
      <c r="ETH2360" s="1279"/>
      <c r="ETI2360" s="1279"/>
      <c r="ETJ2360" s="1279"/>
      <c r="ETK2360" s="1279"/>
      <c r="ETL2360" s="1279"/>
      <c r="ETM2360" s="1279"/>
      <c r="ETN2360" s="1279"/>
      <c r="ETO2360" s="1279"/>
      <c r="ETP2360" s="1279"/>
      <c r="ETQ2360" s="1279"/>
      <c r="ETR2360" s="1279"/>
      <c r="ETS2360" s="1279"/>
      <c r="ETT2360" s="1279"/>
      <c r="ETU2360" s="1279"/>
      <c r="ETV2360" s="1279"/>
      <c r="ETW2360" s="1279"/>
      <c r="ETX2360" s="1279"/>
      <c r="ETY2360" s="1279"/>
      <c r="ETZ2360" s="1279"/>
      <c r="EUA2360" s="1279"/>
      <c r="EUB2360" s="1279"/>
      <c r="EUC2360" s="1279"/>
      <c r="EUD2360" s="1279"/>
      <c r="EUE2360" s="1279"/>
      <c r="EUF2360" s="1279"/>
      <c r="EUG2360" s="1279"/>
      <c r="EUH2360" s="1279"/>
      <c r="EUI2360" s="1279"/>
      <c r="EUJ2360" s="1279"/>
      <c r="EUK2360" s="1279"/>
      <c r="EUL2360" s="1279"/>
      <c r="EUM2360" s="1279"/>
      <c r="EUN2360" s="1279"/>
      <c r="EUO2360" s="1279"/>
      <c r="EUP2360" s="1279"/>
      <c r="EUQ2360" s="1279"/>
      <c r="EUR2360" s="1279"/>
      <c r="EUS2360" s="1279"/>
      <c r="EUT2360" s="1279"/>
      <c r="EUU2360" s="1279"/>
      <c r="EUV2360" s="1279"/>
      <c r="EUW2360" s="1279"/>
      <c r="EUX2360" s="1279"/>
      <c r="EUY2360" s="1279"/>
      <c r="EUZ2360" s="1279"/>
      <c r="EVA2360" s="1279"/>
      <c r="EVB2360" s="1279"/>
      <c r="EVC2360" s="1279"/>
      <c r="EVD2360" s="1279"/>
      <c r="EVE2360" s="1279"/>
      <c r="EVF2360" s="1279"/>
      <c r="EVG2360" s="1279"/>
      <c r="EVH2360" s="1279"/>
      <c r="EVI2360" s="1279"/>
      <c r="EVJ2360" s="1279"/>
      <c r="EVK2360" s="1279"/>
      <c r="EVL2360" s="1279"/>
      <c r="EVM2360" s="1279"/>
      <c r="EVN2360" s="1279"/>
      <c r="EVO2360" s="1279"/>
      <c r="EVP2360" s="1279"/>
      <c r="EVQ2360" s="1279"/>
      <c r="EVR2360" s="1279"/>
      <c r="EVS2360" s="1279"/>
      <c r="EVT2360" s="1279"/>
      <c r="EVU2360" s="1279"/>
      <c r="EVV2360" s="1279"/>
      <c r="EVW2360" s="1279"/>
      <c r="EVX2360" s="1279"/>
      <c r="EVY2360" s="1279"/>
      <c r="EVZ2360" s="1279"/>
      <c r="EWA2360" s="1279"/>
      <c r="EWB2360" s="1279"/>
      <c r="EWC2360" s="1279"/>
      <c r="EWD2360" s="1279"/>
      <c r="EWE2360" s="1279"/>
      <c r="EWF2360" s="1279"/>
      <c r="EWG2360" s="1279"/>
      <c r="EWH2360" s="1279"/>
      <c r="EWI2360" s="1279"/>
      <c r="EWJ2360" s="1279"/>
      <c r="EWK2360" s="1279"/>
      <c r="EWL2360" s="1279"/>
      <c r="EWM2360" s="1279"/>
      <c r="EWN2360" s="1279"/>
      <c r="EWO2360" s="1279"/>
      <c r="EWP2360" s="1279"/>
      <c r="EWQ2360" s="1279"/>
      <c r="EWR2360" s="1279"/>
      <c r="EWS2360" s="1279"/>
      <c r="EWT2360" s="1279"/>
      <c r="EWU2360" s="1279"/>
      <c r="EWV2360" s="1279"/>
      <c r="EWW2360" s="1279"/>
      <c r="EWX2360" s="1279"/>
      <c r="EWY2360" s="1279"/>
      <c r="EWZ2360" s="1279"/>
      <c r="EXA2360" s="1279"/>
      <c r="EXB2360" s="1279"/>
      <c r="EXC2360" s="1279"/>
      <c r="EXD2360" s="1279"/>
      <c r="EXE2360" s="1279"/>
      <c r="EXF2360" s="1279"/>
      <c r="EXG2360" s="1279"/>
      <c r="EXH2360" s="1279"/>
      <c r="EXI2360" s="1279"/>
      <c r="EXJ2360" s="1279"/>
      <c r="EXK2360" s="1279"/>
      <c r="EXL2360" s="1279"/>
      <c r="EXM2360" s="1279"/>
      <c r="EXN2360" s="1279"/>
      <c r="EXO2360" s="1279"/>
      <c r="EXP2360" s="1279"/>
      <c r="EXQ2360" s="1279"/>
      <c r="EXR2360" s="1279"/>
      <c r="EXS2360" s="1279"/>
      <c r="EXT2360" s="1279"/>
      <c r="EXU2360" s="1279"/>
      <c r="EXV2360" s="1279"/>
      <c r="EXW2360" s="1279"/>
      <c r="EXX2360" s="1279"/>
      <c r="EXY2360" s="1279"/>
      <c r="EXZ2360" s="1279"/>
      <c r="EYA2360" s="1279"/>
      <c r="EYB2360" s="1279"/>
      <c r="EYC2360" s="1279"/>
      <c r="EYD2360" s="1279"/>
      <c r="EYE2360" s="1279"/>
      <c r="EYF2360" s="1279"/>
      <c r="EYG2360" s="1279"/>
      <c r="EYH2360" s="1279"/>
      <c r="EYI2360" s="1279"/>
      <c r="EYJ2360" s="1279"/>
      <c r="EYK2360" s="1279"/>
      <c r="EYL2360" s="1279"/>
      <c r="EYM2360" s="1279"/>
      <c r="EYN2360" s="1279"/>
      <c r="EYO2360" s="1279"/>
      <c r="EYP2360" s="1279"/>
      <c r="EYQ2360" s="1279"/>
      <c r="EYR2360" s="1279"/>
      <c r="EYS2360" s="1279"/>
      <c r="EYT2360" s="1279"/>
      <c r="EYU2360" s="1279"/>
      <c r="EYV2360" s="1279"/>
      <c r="EYW2360" s="1279"/>
      <c r="EYX2360" s="1279"/>
      <c r="EYY2360" s="1279"/>
      <c r="EYZ2360" s="1279"/>
      <c r="EZA2360" s="1279"/>
      <c r="EZB2360" s="1279"/>
      <c r="EZC2360" s="1279"/>
      <c r="EZD2360" s="1279"/>
      <c r="EZE2360" s="1279"/>
      <c r="EZF2360" s="1279"/>
      <c r="EZG2360" s="1279"/>
      <c r="EZH2360" s="1279"/>
      <c r="EZI2360" s="1279"/>
      <c r="EZJ2360" s="1279"/>
      <c r="EZK2360" s="1279"/>
      <c r="EZL2360" s="1279"/>
      <c r="EZM2360" s="1279"/>
      <c r="EZN2360" s="1279"/>
      <c r="EZO2360" s="1279"/>
      <c r="EZP2360" s="1279"/>
      <c r="EZQ2360" s="1279"/>
      <c r="EZR2360" s="1279"/>
      <c r="EZS2360" s="1279"/>
      <c r="EZT2360" s="1279"/>
      <c r="EZU2360" s="1279"/>
      <c r="EZV2360" s="1279"/>
      <c r="EZW2360" s="1279"/>
      <c r="EZX2360" s="1279"/>
      <c r="EZY2360" s="1279"/>
      <c r="EZZ2360" s="1279"/>
      <c r="FAA2360" s="1279"/>
      <c r="FAB2360" s="1279"/>
      <c r="FAC2360" s="1279"/>
      <c r="FAD2360" s="1279"/>
      <c r="FAE2360" s="1279"/>
      <c r="FAF2360" s="1279"/>
      <c r="FAG2360" s="1279"/>
      <c r="FAH2360" s="1279"/>
      <c r="FAI2360" s="1279"/>
      <c r="FAJ2360" s="1279"/>
      <c r="FAK2360" s="1279"/>
      <c r="FAL2360" s="1279"/>
      <c r="FAM2360" s="1279"/>
      <c r="FAN2360" s="1279"/>
      <c r="FAO2360" s="1279"/>
      <c r="FAP2360" s="1279"/>
      <c r="FAQ2360" s="1279"/>
      <c r="FAR2360" s="1279"/>
      <c r="FAS2360" s="1279"/>
      <c r="FAT2360" s="1279"/>
      <c r="FAU2360" s="1279"/>
      <c r="FAV2360" s="1279"/>
      <c r="FAW2360" s="1279"/>
      <c r="FAX2360" s="1279"/>
      <c r="FAY2360" s="1279"/>
      <c r="FAZ2360" s="1279"/>
      <c r="FBA2360" s="1279"/>
      <c r="FBB2360" s="1279"/>
      <c r="FBC2360" s="1279"/>
      <c r="FBD2360" s="1279"/>
      <c r="FBE2360" s="1279"/>
      <c r="FBF2360" s="1279"/>
      <c r="FBG2360" s="1279"/>
      <c r="FBH2360" s="1279"/>
      <c r="FBI2360" s="1279"/>
      <c r="FBJ2360" s="1279"/>
      <c r="FBK2360" s="1279"/>
      <c r="FBL2360" s="1279"/>
      <c r="FBM2360" s="1279"/>
      <c r="FBN2360" s="1279"/>
      <c r="FBO2360" s="1279"/>
      <c r="FBP2360" s="1279"/>
      <c r="FBQ2360" s="1279"/>
      <c r="FBR2360" s="1279"/>
      <c r="FBS2360" s="1279"/>
      <c r="FBT2360" s="1279"/>
      <c r="FBU2360" s="1279"/>
      <c r="FBV2360" s="1279"/>
      <c r="FBW2360" s="1279"/>
      <c r="FBX2360" s="1279"/>
      <c r="FBY2360" s="1279"/>
      <c r="FBZ2360" s="1279"/>
      <c r="FCA2360" s="1279"/>
      <c r="FCB2360" s="1279"/>
      <c r="FCC2360" s="1279"/>
      <c r="FCD2360" s="1279"/>
      <c r="FCE2360" s="1279"/>
      <c r="FCF2360" s="1279"/>
      <c r="FCG2360" s="1279"/>
      <c r="FCH2360" s="1279"/>
      <c r="FCI2360" s="1279"/>
      <c r="FCJ2360" s="1279"/>
      <c r="FCK2360" s="1279"/>
      <c r="FCL2360" s="1279"/>
      <c r="FCM2360" s="1279"/>
      <c r="FCN2360" s="1279"/>
      <c r="FCO2360" s="1279"/>
      <c r="FCP2360" s="1279"/>
      <c r="FCQ2360" s="1279"/>
      <c r="FCR2360" s="1279"/>
      <c r="FCS2360" s="1279"/>
      <c r="FCT2360" s="1279"/>
      <c r="FCU2360" s="1279"/>
      <c r="FCV2360" s="1279"/>
      <c r="FCW2360" s="1279"/>
      <c r="FCX2360" s="1279"/>
      <c r="FCY2360" s="1279"/>
      <c r="FCZ2360" s="1279"/>
      <c r="FDA2360" s="1279"/>
      <c r="FDB2360" s="1279"/>
      <c r="FDC2360" s="1279"/>
      <c r="FDD2360" s="1279"/>
      <c r="FDE2360" s="1279"/>
      <c r="FDF2360" s="1279"/>
      <c r="FDG2360" s="1279"/>
      <c r="FDH2360" s="1279"/>
      <c r="FDI2360" s="1279"/>
      <c r="FDJ2360" s="1279"/>
      <c r="FDK2360" s="1279"/>
      <c r="FDL2360" s="1279"/>
      <c r="FDM2360" s="1279"/>
      <c r="FDN2360" s="1279"/>
      <c r="FDO2360" s="1279"/>
      <c r="FDP2360" s="1279"/>
      <c r="FDQ2360" s="1279"/>
      <c r="FDR2360" s="1279"/>
      <c r="FDS2360" s="1279"/>
      <c r="FDT2360" s="1279"/>
      <c r="FDU2360" s="1279"/>
      <c r="FDV2360" s="1279"/>
      <c r="FDW2360" s="1279"/>
      <c r="FDX2360" s="1279"/>
      <c r="FDY2360" s="1279"/>
      <c r="FDZ2360" s="1279"/>
      <c r="FEA2360" s="1279"/>
      <c r="FEB2360" s="1279"/>
      <c r="FEC2360" s="1279"/>
      <c r="FED2360" s="1279"/>
      <c r="FEE2360" s="1279"/>
      <c r="FEF2360" s="1279"/>
      <c r="FEG2360" s="1279"/>
      <c r="FEH2360" s="1279"/>
      <c r="FEI2360" s="1279"/>
      <c r="FEJ2360" s="1279"/>
      <c r="FEK2360" s="1279"/>
      <c r="FEL2360" s="1279"/>
      <c r="FEM2360" s="1279"/>
      <c r="FEN2360" s="1279"/>
      <c r="FEO2360" s="1279"/>
      <c r="FEP2360" s="1279"/>
      <c r="FEQ2360" s="1279"/>
      <c r="FER2360" s="1279"/>
      <c r="FES2360" s="1279"/>
      <c r="FET2360" s="1279"/>
      <c r="FEU2360" s="1279"/>
      <c r="FEV2360" s="1279"/>
      <c r="FEW2360" s="1279"/>
      <c r="FEX2360" s="1279"/>
      <c r="FEY2360" s="1279"/>
      <c r="FEZ2360" s="1279"/>
      <c r="FFA2360" s="1279"/>
      <c r="FFB2360" s="1279"/>
      <c r="FFC2360" s="1279"/>
      <c r="FFD2360" s="1279"/>
      <c r="FFE2360" s="1279"/>
      <c r="FFF2360" s="1279"/>
      <c r="FFG2360" s="1279"/>
      <c r="FFH2360" s="1279"/>
      <c r="FFI2360" s="1279"/>
      <c r="FFJ2360" s="1279"/>
      <c r="FFK2360" s="1279"/>
      <c r="FFL2360" s="1279"/>
      <c r="FFM2360" s="1279"/>
      <c r="FFN2360" s="1279"/>
      <c r="FFO2360" s="1279"/>
      <c r="FFP2360" s="1279"/>
      <c r="FFQ2360" s="1279"/>
      <c r="FFR2360" s="1279"/>
      <c r="FFS2360" s="1279"/>
      <c r="FFT2360" s="1279"/>
      <c r="FFU2360" s="1279"/>
      <c r="FFV2360" s="1279"/>
      <c r="FFW2360" s="1279"/>
      <c r="FFX2360" s="1279"/>
      <c r="FFY2360" s="1279"/>
      <c r="FFZ2360" s="1279"/>
      <c r="FGA2360" s="1279"/>
      <c r="FGB2360" s="1279"/>
      <c r="FGC2360" s="1279"/>
      <c r="FGD2360" s="1279"/>
      <c r="FGE2360" s="1279"/>
      <c r="FGF2360" s="1279"/>
      <c r="FGG2360" s="1279"/>
      <c r="FGH2360" s="1279"/>
      <c r="FGI2360" s="1279"/>
      <c r="FGJ2360" s="1279"/>
      <c r="FGK2360" s="1279"/>
      <c r="FGL2360" s="1279"/>
      <c r="FGM2360" s="1279"/>
      <c r="FGN2360" s="1279"/>
      <c r="FGO2360" s="1279"/>
      <c r="FGP2360" s="1279"/>
      <c r="FGQ2360" s="1279"/>
      <c r="FGR2360" s="1279"/>
      <c r="FGS2360" s="1279"/>
      <c r="FGT2360" s="1279"/>
      <c r="FGU2360" s="1279"/>
      <c r="FGV2360" s="1279"/>
      <c r="FGW2360" s="1279"/>
      <c r="FGX2360" s="1279"/>
      <c r="FGY2360" s="1279"/>
      <c r="FGZ2360" s="1279"/>
      <c r="FHA2360" s="1279"/>
      <c r="FHB2360" s="1279"/>
      <c r="FHC2360" s="1279"/>
      <c r="FHD2360" s="1279"/>
      <c r="FHE2360" s="1279"/>
      <c r="FHF2360" s="1279"/>
      <c r="FHG2360" s="1279"/>
      <c r="FHH2360" s="1279"/>
      <c r="FHI2360" s="1279"/>
      <c r="FHJ2360" s="1279"/>
      <c r="FHK2360" s="1279"/>
      <c r="FHL2360" s="1279"/>
      <c r="FHM2360" s="1279"/>
      <c r="FHN2360" s="1279"/>
      <c r="FHO2360" s="1279"/>
      <c r="FHP2360" s="1279"/>
      <c r="FHQ2360" s="1279"/>
      <c r="FHR2360" s="1279"/>
      <c r="FHS2360" s="1279"/>
      <c r="FHT2360" s="1279"/>
      <c r="FHU2360" s="1279"/>
      <c r="FHV2360" s="1279"/>
      <c r="FHW2360" s="1279"/>
      <c r="FHX2360" s="1279"/>
      <c r="FHY2360" s="1279"/>
      <c r="FHZ2360" s="1279"/>
      <c r="FIA2360" s="1279"/>
      <c r="FIB2360" s="1279"/>
      <c r="FIC2360" s="1279"/>
      <c r="FID2360" s="1279"/>
      <c r="FIE2360" s="1279"/>
      <c r="FIF2360" s="1279"/>
      <c r="FIG2360" s="1279"/>
      <c r="FIH2360" s="1279"/>
      <c r="FII2360" s="1279"/>
      <c r="FIJ2360" s="1279"/>
      <c r="FIK2360" s="1279"/>
      <c r="FIL2360" s="1279"/>
      <c r="FIM2360" s="1279"/>
      <c r="FIN2360" s="1279"/>
      <c r="FIO2360" s="1279"/>
      <c r="FIP2360" s="1279"/>
      <c r="FIQ2360" s="1279"/>
      <c r="FIR2360" s="1279"/>
      <c r="FIS2360" s="1279"/>
      <c r="FIT2360" s="1279"/>
      <c r="FIU2360" s="1279"/>
      <c r="FIV2360" s="1279"/>
      <c r="FIW2360" s="1279"/>
      <c r="FIX2360" s="1279"/>
      <c r="FIY2360" s="1279"/>
      <c r="FIZ2360" s="1279"/>
      <c r="FJA2360" s="1279"/>
      <c r="FJB2360" s="1279"/>
      <c r="FJC2360" s="1279"/>
      <c r="FJD2360" s="1279"/>
      <c r="FJE2360" s="1279"/>
      <c r="FJF2360" s="1279"/>
      <c r="FJG2360" s="1279"/>
      <c r="FJH2360" s="1279"/>
      <c r="FJI2360" s="1279"/>
      <c r="FJJ2360" s="1279"/>
      <c r="FJK2360" s="1279"/>
      <c r="FJL2360" s="1279"/>
      <c r="FJM2360" s="1279"/>
      <c r="FJN2360" s="1279"/>
      <c r="FJO2360" s="1279"/>
      <c r="FJP2360" s="1279"/>
      <c r="FJQ2360" s="1279"/>
      <c r="FJR2360" s="1279"/>
      <c r="FJS2360" s="1279"/>
      <c r="FJT2360" s="1279"/>
      <c r="FJU2360" s="1279"/>
      <c r="FJV2360" s="1279"/>
      <c r="FJW2360" s="1279"/>
      <c r="FJX2360" s="1279"/>
      <c r="FJY2360" s="1279"/>
      <c r="FJZ2360" s="1279"/>
      <c r="FKA2360" s="1279"/>
      <c r="FKB2360" s="1279"/>
      <c r="FKC2360" s="1279"/>
      <c r="FKD2360" s="1279"/>
      <c r="FKE2360" s="1279"/>
      <c r="FKF2360" s="1279"/>
      <c r="FKG2360" s="1279"/>
      <c r="FKH2360" s="1279"/>
      <c r="FKI2360" s="1279"/>
      <c r="FKJ2360" s="1279"/>
      <c r="FKK2360" s="1279"/>
      <c r="FKL2360" s="1279"/>
      <c r="FKM2360" s="1279"/>
      <c r="FKN2360" s="1279"/>
      <c r="FKO2360" s="1279"/>
      <c r="FKP2360" s="1279"/>
      <c r="FKQ2360" s="1279"/>
      <c r="FKR2360" s="1279"/>
      <c r="FKS2360" s="1279"/>
      <c r="FKT2360" s="1279"/>
      <c r="FKU2360" s="1279"/>
      <c r="FKV2360" s="1279"/>
      <c r="FKW2360" s="1279"/>
      <c r="FKX2360" s="1279"/>
      <c r="FKY2360" s="1279"/>
      <c r="FKZ2360" s="1279"/>
      <c r="FLA2360" s="1279"/>
      <c r="FLB2360" s="1279"/>
      <c r="FLC2360" s="1279"/>
      <c r="FLD2360" s="1279"/>
      <c r="FLE2360" s="1279"/>
      <c r="FLF2360" s="1279"/>
      <c r="FLG2360" s="1279"/>
      <c r="FLH2360" s="1279"/>
      <c r="FLI2360" s="1279"/>
      <c r="FLJ2360" s="1279"/>
      <c r="FLK2360" s="1279"/>
      <c r="FLL2360" s="1279"/>
      <c r="FLM2360" s="1279"/>
      <c r="FLN2360" s="1279"/>
      <c r="FLO2360" s="1279"/>
      <c r="FLP2360" s="1279"/>
      <c r="FLQ2360" s="1279"/>
      <c r="FLR2360" s="1279"/>
      <c r="FLS2360" s="1279"/>
      <c r="FLT2360" s="1279"/>
      <c r="FLU2360" s="1279"/>
      <c r="FLV2360" s="1279"/>
      <c r="FLW2360" s="1279"/>
      <c r="FLX2360" s="1279"/>
      <c r="FLY2360" s="1279"/>
      <c r="FLZ2360" s="1279"/>
      <c r="FMA2360" s="1279"/>
      <c r="FMB2360" s="1279"/>
      <c r="FMC2360" s="1279"/>
      <c r="FMD2360" s="1279"/>
      <c r="FME2360" s="1279"/>
      <c r="FMF2360" s="1279"/>
      <c r="FMG2360" s="1279"/>
      <c r="FMH2360" s="1279"/>
      <c r="FMI2360" s="1279"/>
      <c r="FMJ2360" s="1279"/>
      <c r="FMK2360" s="1279"/>
      <c r="FML2360" s="1279"/>
      <c r="FMM2360" s="1279"/>
      <c r="FMN2360" s="1279"/>
      <c r="FMO2360" s="1279"/>
      <c r="FMP2360" s="1279"/>
      <c r="FMQ2360" s="1279"/>
      <c r="FMR2360" s="1279"/>
      <c r="FMS2360" s="1279"/>
      <c r="FMT2360" s="1279"/>
      <c r="FMU2360" s="1279"/>
      <c r="FMV2360" s="1279"/>
      <c r="FMW2360" s="1279"/>
      <c r="FMX2360" s="1279"/>
      <c r="FMY2360" s="1279"/>
      <c r="FMZ2360" s="1279"/>
      <c r="FNA2360" s="1279"/>
      <c r="FNB2360" s="1279"/>
      <c r="FNC2360" s="1279"/>
      <c r="FND2360" s="1279"/>
      <c r="FNE2360" s="1279"/>
      <c r="FNF2360" s="1279"/>
      <c r="FNG2360" s="1279"/>
      <c r="FNH2360" s="1279"/>
      <c r="FNI2360" s="1279"/>
      <c r="FNJ2360" s="1279"/>
      <c r="FNK2360" s="1279"/>
      <c r="FNL2360" s="1279"/>
      <c r="FNM2360" s="1279"/>
      <c r="FNN2360" s="1279"/>
      <c r="FNO2360" s="1279"/>
      <c r="FNP2360" s="1279"/>
      <c r="FNQ2360" s="1279"/>
      <c r="FNR2360" s="1279"/>
      <c r="FNS2360" s="1279"/>
      <c r="FNT2360" s="1279"/>
      <c r="FNU2360" s="1279"/>
      <c r="FNV2360" s="1279"/>
      <c r="FNW2360" s="1279"/>
      <c r="FNX2360" s="1279"/>
      <c r="FNY2360" s="1279"/>
      <c r="FNZ2360" s="1279"/>
      <c r="FOA2360" s="1279"/>
      <c r="FOB2360" s="1279"/>
      <c r="FOC2360" s="1279"/>
      <c r="FOD2360" s="1279"/>
      <c r="FOE2360" s="1279"/>
      <c r="FOF2360" s="1279"/>
      <c r="FOG2360" s="1279"/>
      <c r="FOH2360" s="1279"/>
      <c r="FOI2360" s="1279"/>
      <c r="FOJ2360" s="1279"/>
      <c r="FOK2360" s="1279"/>
      <c r="FOL2360" s="1279"/>
      <c r="FOM2360" s="1279"/>
      <c r="FON2360" s="1279"/>
      <c r="FOO2360" s="1279"/>
      <c r="FOP2360" s="1279"/>
      <c r="FOQ2360" s="1279"/>
      <c r="FOR2360" s="1279"/>
      <c r="FOS2360" s="1279"/>
      <c r="FOT2360" s="1279"/>
      <c r="FOU2360" s="1279"/>
      <c r="FOV2360" s="1279"/>
      <c r="FOW2360" s="1279"/>
      <c r="FOX2360" s="1279"/>
      <c r="FOY2360" s="1279"/>
      <c r="FOZ2360" s="1279"/>
      <c r="FPA2360" s="1279"/>
      <c r="FPB2360" s="1279"/>
      <c r="FPC2360" s="1279"/>
      <c r="FPD2360" s="1279"/>
      <c r="FPE2360" s="1279"/>
      <c r="FPF2360" s="1279"/>
      <c r="FPG2360" s="1279"/>
      <c r="FPH2360" s="1279"/>
      <c r="FPI2360" s="1279"/>
      <c r="FPJ2360" s="1279"/>
      <c r="FPK2360" s="1279"/>
      <c r="FPL2360" s="1279"/>
      <c r="FPM2360" s="1279"/>
      <c r="FPN2360" s="1279"/>
      <c r="FPO2360" s="1279"/>
      <c r="FPP2360" s="1279"/>
      <c r="FPQ2360" s="1279"/>
      <c r="FPR2360" s="1279"/>
      <c r="FPS2360" s="1279"/>
      <c r="FPT2360" s="1279"/>
      <c r="FPU2360" s="1279"/>
      <c r="FPV2360" s="1279"/>
      <c r="FPW2360" s="1279"/>
      <c r="FPX2360" s="1279"/>
      <c r="FPY2360" s="1279"/>
      <c r="FPZ2360" s="1279"/>
      <c r="FQA2360" s="1279"/>
      <c r="FQB2360" s="1279"/>
      <c r="FQC2360" s="1279"/>
      <c r="FQD2360" s="1279"/>
      <c r="FQE2360" s="1279"/>
      <c r="FQF2360" s="1279"/>
      <c r="FQG2360" s="1279"/>
      <c r="FQH2360" s="1279"/>
      <c r="FQI2360" s="1279"/>
      <c r="FQJ2360" s="1279"/>
      <c r="FQK2360" s="1279"/>
      <c r="FQL2360" s="1279"/>
      <c r="FQM2360" s="1279"/>
      <c r="FQN2360" s="1279"/>
      <c r="FQO2360" s="1279"/>
      <c r="FQP2360" s="1279"/>
      <c r="FQQ2360" s="1279"/>
      <c r="FQR2360" s="1279"/>
      <c r="FQS2360" s="1279"/>
      <c r="FQT2360" s="1279"/>
      <c r="FQU2360" s="1279"/>
      <c r="FQV2360" s="1279"/>
      <c r="FQW2360" s="1279"/>
      <c r="FQX2360" s="1279"/>
      <c r="FQY2360" s="1279"/>
      <c r="FQZ2360" s="1279"/>
      <c r="FRA2360" s="1279"/>
      <c r="FRB2360" s="1279"/>
      <c r="FRC2360" s="1279"/>
      <c r="FRD2360" s="1279"/>
      <c r="FRE2360" s="1279"/>
      <c r="FRF2360" s="1279"/>
      <c r="FRG2360" s="1279"/>
      <c r="FRH2360" s="1279"/>
      <c r="FRI2360" s="1279"/>
      <c r="FRJ2360" s="1279"/>
      <c r="FRK2360" s="1279"/>
      <c r="FRL2360" s="1279"/>
      <c r="FRM2360" s="1279"/>
      <c r="FRN2360" s="1279"/>
      <c r="FRO2360" s="1279"/>
      <c r="FRP2360" s="1279"/>
      <c r="FRQ2360" s="1279"/>
      <c r="FRR2360" s="1279"/>
      <c r="FRS2360" s="1279"/>
      <c r="FRT2360" s="1279"/>
      <c r="FRU2360" s="1279"/>
      <c r="FRV2360" s="1279"/>
      <c r="FRW2360" s="1279"/>
      <c r="FRX2360" s="1279"/>
      <c r="FRY2360" s="1279"/>
      <c r="FRZ2360" s="1279"/>
      <c r="FSA2360" s="1279"/>
      <c r="FSB2360" s="1279"/>
      <c r="FSC2360" s="1279"/>
      <c r="FSD2360" s="1279"/>
      <c r="FSE2360" s="1279"/>
      <c r="FSF2360" s="1279"/>
      <c r="FSG2360" s="1279"/>
      <c r="FSH2360" s="1279"/>
      <c r="FSI2360" s="1279"/>
      <c r="FSJ2360" s="1279"/>
      <c r="FSK2360" s="1279"/>
      <c r="FSL2360" s="1279"/>
      <c r="FSM2360" s="1279"/>
      <c r="FSN2360" s="1279"/>
      <c r="FSO2360" s="1279"/>
      <c r="FSP2360" s="1279"/>
      <c r="FSQ2360" s="1279"/>
      <c r="FSR2360" s="1279"/>
      <c r="FSS2360" s="1279"/>
      <c r="FST2360" s="1279"/>
      <c r="FSU2360" s="1279"/>
      <c r="FSV2360" s="1279"/>
      <c r="FSW2360" s="1279"/>
      <c r="FSX2360" s="1279"/>
      <c r="FSY2360" s="1279"/>
      <c r="FSZ2360" s="1279"/>
      <c r="FTA2360" s="1279"/>
      <c r="FTB2360" s="1279"/>
      <c r="FTC2360" s="1279"/>
      <c r="FTD2360" s="1279"/>
      <c r="FTE2360" s="1279"/>
      <c r="FTF2360" s="1279"/>
      <c r="FTG2360" s="1279"/>
      <c r="FTH2360" s="1279"/>
      <c r="FTI2360" s="1279"/>
      <c r="FTJ2360" s="1279"/>
      <c r="FTK2360" s="1279"/>
      <c r="FTL2360" s="1279"/>
      <c r="FTM2360" s="1279"/>
      <c r="FTN2360" s="1279"/>
      <c r="FTO2360" s="1279"/>
      <c r="FTP2360" s="1279"/>
      <c r="FTQ2360" s="1279"/>
      <c r="FTR2360" s="1279"/>
      <c r="FTS2360" s="1279"/>
      <c r="FTT2360" s="1279"/>
      <c r="FTU2360" s="1279"/>
      <c r="FTV2360" s="1279"/>
      <c r="FTW2360" s="1279"/>
      <c r="FTX2360" s="1279"/>
      <c r="FTY2360" s="1279"/>
      <c r="FTZ2360" s="1279"/>
      <c r="FUA2360" s="1279"/>
      <c r="FUB2360" s="1279"/>
      <c r="FUC2360" s="1279"/>
      <c r="FUD2360" s="1279"/>
      <c r="FUE2360" s="1279"/>
      <c r="FUF2360" s="1279"/>
      <c r="FUG2360" s="1279"/>
      <c r="FUH2360" s="1279"/>
      <c r="FUI2360" s="1279"/>
      <c r="FUJ2360" s="1279"/>
      <c r="FUK2360" s="1279"/>
      <c r="FUL2360" s="1279"/>
      <c r="FUM2360" s="1279"/>
      <c r="FUN2360" s="1279"/>
      <c r="FUO2360" s="1279"/>
      <c r="FUP2360" s="1279"/>
      <c r="FUQ2360" s="1279"/>
      <c r="FUR2360" s="1279"/>
      <c r="FUS2360" s="1279"/>
      <c r="FUT2360" s="1279"/>
      <c r="FUU2360" s="1279"/>
      <c r="FUV2360" s="1279"/>
      <c r="FUW2360" s="1279"/>
      <c r="FUX2360" s="1279"/>
      <c r="FUY2360" s="1279"/>
      <c r="FUZ2360" s="1279"/>
      <c r="FVA2360" s="1279"/>
      <c r="FVB2360" s="1279"/>
      <c r="FVC2360" s="1279"/>
      <c r="FVD2360" s="1279"/>
      <c r="FVE2360" s="1279"/>
      <c r="FVF2360" s="1279"/>
      <c r="FVG2360" s="1279"/>
      <c r="FVH2360" s="1279"/>
      <c r="FVI2360" s="1279"/>
      <c r="FVJ2360" s="1279"/>
      <c r="FVK2360" s="1279"/>
      <c r="FVL2360" s="1279"/>
      <c r="FVM2360" s="1279"/>
      <c r="FVN2360" s="1279"/>
      <c r="FVO2360" s="1279"/>
      <c r="FVP2360" s="1279"/>
      <c r="FVQ2360" s="1279"/>
      <c r="FVR2360" s="1279"/>
      <c r="FVS2360" s="1279"/>
      <c r="FVT2360" s="1279"/>
      <c r="FVU2360" s="1279"/>
      <c r="FVV2360" s="1279"/>
      <c r="FVW2360" s="1279"/>
      <c r="FVX2360" s="1279"/>
      <c r="FVY2360" s="1279"/>
      <c r="FVZ2360" s="1279"/>
      <c r="FWA2360" s="1279"/>
      <c r="FWB2360" s="1279"/>
      <c r="FWC2360" s="1279"/>
      <c r="FWD2360" s="1279"/>
      <c r="FWE2360" s="1279"/>
      <c r="FWF2360" s="1279"/>
      <c r="FWG2360" s="1279"/>
      <c r="FWH2360" s="1279"/>
      <c r="FWI2360" s="1279"/>
      <c r="FWJ2360" s="1279"/>
      <c r="FWK2360" s="1279"/>
      <c r="FWL2360" s="1279"/>
      <c r="FWM2360" s="1279"/>
      <c r="FWN2360" s="1279"/>
      <c r="FWO2360" s="1279"/>
      <c r="FWP2360" s="1279"/>
      <c r="FWQ2360" s="1279"/>
      <c r="FWR2360" s="1279"/>
      <c r="FWS2360" s="1279"/>
      <c r="FWT2360" s="1279"/>
      <c r="FWU2360" s="1279"/>
      <c r="FWV2360" s="1279"/>
      <c r="FWW2360" s="1279"/>
      <c r="FWX2360" s="1279"/>
      <c r="FWY2360" s="1279"/>
      <c r="FWZ2360" s="1279"/>
      <c r="FXA2360" s="1279"/>
      <c r="FXB2360" s="1279"/>
      <c r="FXC2360" s="1279"/>
      <c r="FXD2360" s="1279"/>
      <c r="FXE2360" s="1279"/>
      <c r="FXF2360" s="1279"/>
      <c r="FXG2360" s="1279"/>
      <c r="FXH2360" s="1279"/>
      <c r="FXI2360" s="1279"/>
      <c r="FXJ2360" s="1279"/>
      <c r="FXK2360" s="1279"/>
      <c r="FXL2360" s="1279"/>
      <c r="FXM2360" s="1279"/>
      <c r="FXN2360" s="1279"/>
      <c r="FXO2360" s="1279"/>
      <c r="FXP2360" s="1279"/>
      <c r="FXQ2360" s="1279"/>
      <c r="FXR2360" s="1279"/>
      <c r="FXS2360" s="1279"/>
      <c r="FXT2360" s="1279"/>
      <c r="FXU2360" s="1279"/>
      <c r="FXV2360" s="1279"/>
      <c r="FXW2360" s="1279"/>
      <c r="FXX2360" s="1279"/>
      <c r="FXY2360" s="1279"/>
      <c r="FXZ2360" s="1279"/>
      <c r="FYA2360" s="1279"/>
      <c r="FYB2360" s="1279"/>
      <c r="FYC2360" s="1279"/>
      <c r="FYD2360" s="1279"/>
      <c r="FYE2360" s="1279"/>
      <c r="FYF2360" s="1279"/>
      <c r="FYG2360" s="1279"/>
      <c r="FYH2360" s="1279"/>
      <c r="FYI2360" s="1279"/>
      <c r="FYJ2360" s="1279"/>
      <c r="FYK2360" s="1279"/>
      <c r="FYL2360" s="1279"/>
      <c r="FYM2360" s="1279"/>
      <c r="FYN2360" s="1279"/>
      <c r="FYO2360" s="1279"/>
      <c r="FYP2360" s="1279"/>
      <c r="FYQ2360" s="1279"/>
      <c r="FYR2360" s="1279"/>
      <c r="FYS2360" s="1279"/>
      <c r="FYT2360" s="1279"/>
      <c r="FYU2360" s="1279"/>
      <c r="FYV2360" s="1279"/>
      <c r="FYW2360" s="1279"/>
      <c r="FYX2360" s="1279"/>
      <c r="FYY2360" s="1279"/>
      <c r="FYZ2360" s="1279"/>
      <c r="FZA2360" s="1279"/>
      <c r="FZB2360" s="1279"/>
      <c r="FZC2360" s="1279"/>
      <c r="FZD2360" s="1279"/>
      <c r="FZE2360" s="1279"/>
      <c r="FZF2360" s="1279"/>
      <c r="FZG2360" s="1279"/>
      <c r="FZH2360" s="1279"/>
      <c r="FZI2360" s="1279"/>
      <c r="FZJ2360" s="1279"/>
      <c r="FZK2360" s="1279"/>
      <c r="FZL2360" s="1279"/>
      <c r="FZM2360" s="1279"/>
      <c r="FZN2360" s="1279"/>
      <c r="FZO2360" s="1279"/>
      <c r="FZP2360" s="1279"/>
      <c r="FZQ2360" s="1279"/>
      <c r="FZR2360" s="1279"/>
      <c r="FZS2360" s="1279"/>
      <c r="FZT2360" s="1279"/>
      <c r="FZU2360" s="1279"/>
      <c r="FZV2360" s="1279"/>
      <c r="FZW2360" s="1279"/>
      <c r="FZX2360" s="1279"/>
      <c r="FZY2360" s="1279"/>
      <c r="FZZ2360" s="1279"/>
      <c r="GAA2360" s="1279"/>
      <c r="GAB2360" s="1279"/>
      <c r="GAC2360" s="1279"/>
      <c r="GAD2360" s="1279"/>
      <c r="GAE2360" s="1279"/>
      <c r="GAF2360" s="1279"/>
      <c r="GAG2360" s="1279"/>
      <c r="GAH2360" s="1279"/>
      <c r="GAI2360" s="1279"/>
      <c r="GAJ2360" s="1279"/>
      <c r="GAK2360" s="1279"/>
      <c r="GAL2360" s="1279"/>
      <c r="GAM2360" s="1279"/>
      <c r="GAN2360" s="1279"/>
      <c r="GAO2360" s="1279"/>
      <c r="GAP2360" s="1279"/>
      <c r="GAQ2360" s="1279"/>
      <c r="GAR2360" s="1279"/>
      <c r="GAS2360" s="1279"/>
      <c r="GAT2360" s="1279"/>
      <c r="GAU2360" s="1279"/>
      <c r="GAV2360" s="1279"/>
      <c r="GAW2360" s="1279"/>
      <c r="GAX2360" s="1279"/>
      <c r="GAY2360" s="1279"/>
      <c r="GAZ2360" s="1279"/>
      <c r="GBA2360" s="1279"/>
      <c r="GBB2360" s="1279"/>
      <c r="GBC2360" s="1279"/>
      <c r="GBD2360" s="1279"/>
      <c r="GBE2360" s="1279"/>
      <c r="GBF2360" s="1279"/>
      <c r="GBG2360" s="1279"/>
      <c r="GBH2360" s="1279"/>
      <c r="GBI2360" s="1279"/>
      <c r="GBJ2360" s="1279"/>
      <c r="GBK2360" s="1279"/>
      <c r="GBL2360" s="1279"/>
      <c r="GBM2360" s="1279"/>
      <c r="GBN2360" s="1279"/>
      <c r="GBO2360" s="1279"/>
      <c r="GBP2360" s="1279"/>
      <c r="GBQ2360" s="1279"/>
      <c r="GBR2360" s="1279"/>
      <c r="GBS2360" s="1279"/>
      <c r="GBT2360" s="1279"/>
      <c r="GBU2360" s="1279"/>
      <c r="GBV2360" s="1279"/>
      <c r="GBW2360" s="1279"/>
      <c r="GBX2360" s="1279"/>
      <c r="GBY2360" s="1279"/>
      <c r="GBZ2360" s="1279"/>
      <c r="GCA2360" s="1279"/>
      <c r="GCB2360" s="1279"/>
      <c r="GCC2360" s="1279"/>
      <c r="GCD2360" s="1279"/>
      <c r="GCE2360" s="1279"/>
      <c r="GCF2360" s="1279"/>
      <c r="GCG2360" s="1279"/>
      <c r="GCH2360" s="1279"/>
      <c r="GCI2360" s="1279"/>
      <c r="GCJ2360" s="1279"/>
      <c r="GCK2360" s="1279"/>
      <c r="GCL2360" s="1279"/>
      <c r="GCM2360" s="1279"/>
      <c r="GCN2360" s="1279"/>
      <c r="GCO2360" s="1279"/>
      <c r="GCP2360" s="1279"/>
      <c r="GCQ2360" s="1279"/>
      <c r="GCR2360" s="1279"/>
      <c r="GCS2360" s="1279"/>
      <c r="GCT2360" s="1279"/>
      <c r="GCU2360" s="1279"/>
      <c r="GCV2360" s="1279"/>
      <c r="GCW2360" s="1279"/>
      <c r="GCX2360" s="1279"/>
      <c r="GCY2360" s="1279"/>
      <c r="GCZ2360" s="1279"/>
      <c r="GDA2360" s="1279"/>
      <c r="GDB2360" s="1279"/>
      <c r="GDC2360" s="1279"/>
      <c r="GDD2360" s="1279"/>
      <c r="GDE2360" s="1279"/>
      <c r="GDF2360" s="1279"/>
      <c r="GDG2360" s="1279"/>
      <c r="GDH2360" s="1279"/>
      <c r="GDI2360" s="1279"/>
      <c r="GDJ2360" s="1279"/>
      <c r="GDK2360" s="1279"/>
      <c r="GDL2360" s="1279"/>
      <c r="GDM2360" s="1279"/>
      <c r="GDN2360" s="1279"/>
      <c r="GDO2360" s="1279"/>
      <c r="GDP2360" s="1279"/>
      <c r="GDQ2360" s="1279"/>
      <c r="GDR2360" s="1279"/>
      <c r="GDS2360" s="1279"/>
      <c r="GDT2360" s="1279"/>
      <c r="GDU2360" s="1279"/>
      <c r="GDV2360" s="1279"/>
      <c r="GDW2360" s="1279"/>
      <c r="GDX2360" s="1279"/>
      <c r="GDY2360" s="1279"/>
      <c r="GDZ2360" s="1279"/>
      <c r="GEA2360" s="1279"/>
      <c r="GEB2360" s="1279"/>
      <c r="GEC2360" s="1279"/>
      <c r="GED2360" s="1279"/>
      <c r="GEE2360" s="1279"/>
      <c r="GEF2360" s="1279"/>
      <c r="GEG2360" s="1279"/>
      <c r="GEH2360" s="1279"/>
      <c r="GEI2360" s="1279"/>
      <c r="GEJ2360" s="1279"/>
      <c r="GEK2360" s="1279"/>
      <c r="GEL2360" s="1279"/>
      <c r="GEM2360" s="1279"/>
      <c r="GEN2360" s="1279"/>
      <c r="GEO2360" s="1279"/>
      <c r="GEP2360" s="1279"/>
      <c r="GEQ2360" s="1279"/>
      <c r="GER2360" s="1279"/>
      <c r="GES2360" s="1279"/>
      <c r="GET2360" s="1279"/>
      <c r="GEU2360" s="1279"/>
      <c r="GEV2360" s="1279"/>
      <c r="GEW2360" s="1279"/>
      <c r="GEX2360" s="1279"/>
      <c r="GEY2360" s="1279"/>
      <c r="GEZ2360" s="1279"/>
      <c r="GFA2360" s="1279"/>
      <c r="GFB2360" s="1279"/>
      <c r="GFC2360" s="1279"/>
      <c r="GFD2360" s="1279"/>
      <c r="GFE2360" s="1279"/>
      <c r="GFF2360" s="1279"/>
      <c r="GFG2360" s="1279"/>
      <c r="GFH2360" s="1279"/>
      <c r="GFI2360" s="1279"/>
      <c r="GFJ2360" s="1279"/>
      <c r="GFK2360" s="1279"/>
      <c r="GFL2360" s="1279"/>
      <c r="GFM2360" s="1279"/>
      <c r="GFN2360" s="1279"/>
      <c r="GFO2360" s="1279"/>
      <c r="GFP2360" s="1279"/>
      <c r="GFQ2360" s="1279"/>
      <c r="GFR2360" s="1279"/>
      <c r="GFS2360" s="1279"/>
      <c r="GFT2360" s="1279"/>
      <c r="GFU2360" s="1279"/>
      <c r="GFV2360" s="1279"/>
      <c r="GFW2360" s="1279"/>
      <c r="GFX2360" s="1279"/>
      <c r="GFY2360" s="1279"/>
      <c r="GFZ2360" s="1279"/>
      <c r="GGA2360" s="1279"/>
      <c r="GGB2360" s="1279"/>
      <c r="GGC2360" s="1279"/>
      <c r="GGD2360" s="1279"/>
      <c r="GGE2360" s="1279"/>
      <c r="GGF2360" s="1279"/>
      <c r="GGG2360" s="1279"/>
      <c r="GGH2360" s="1279"/>
      <c r="GGI2360" s="1279"/>
      <c r="GGJ2360" s="1279"/>
      <c r="GGK2360" s="1279"/>
      <c r="GGL2360" s="1279"/>
      <c r="GGM2360" s="1279"/>
      <c r="GGN2360" s="1279"/>
      <c r="GGO2360" s="1279"/>
      <c r="GGP2360" s="1279"/>
      <c r="GGQ2360" s="1279"/>
      <c r="GGR2360" s="1279"/>
      <c r="GGS2360" s="1279"/>
      <c r="GGT2360" s="1279"/>
      <c r="GGU2360" s="1279"/>
      <c r="GGV2360" s="1279"/>
      <c r="GGW2360" s="1279"/>
      <c r="GGX2360" s="1279"/>
      <c r="GGY2360" s="1279"/>
      <c r="GGZ2360" s="1279"/>
      <c r="GHA2360" s="1279"/>
      <c r="GHB2360" s="1279"/>
      <c r="GHC2360" s="1279"/>
      <c r="GHD2360" s="1279"/>
      <c r="GHE2360" s="1279"/>
      <c r="GHF2360" s="1279"/>
      <c r="GHG2360" s="1279"/>
      <c r="GHH2360" s="1279"/>
      <c r="GHI2360" s="1279"/>
      <c r="GHJ2360" s="1279"/>
      <c r="GHK2360" s="1279"/>
      <c r="GHL2360" s="1279"/>
      <c r="GHM2360" s="1279"/>
      <c r="GHN2360" s="1279"/>
      <c r="GHO2360" s="1279"/>
      <c r="GHP2360" s="1279"/>
      <c r="GHQ2360" s="1279"/>
      <c r="GHR2360" s="1279"/>
      <c r="GHS2360" s="1279"/>
      <c r="GHT2360" s="1279"/>
      <c r="GHU2360" s="1279"/>
      <c r="GHV2360" s="1279"/>
      <c r="GHW2360" s="1279"/>
      <c r="GHX2360" s="1279"/>
      <c r="GHY2360" s="1279"/>
      <c r="GHZ2360" s="1279"/>
      <c r="GIA2360" s="1279"/>
      <c r="GIB2360" s="1279"/>
      <c r="GIC2360" s="1279"/>
      <c r="GID2360" s="1279"/>
      <c r="GIE2360" s="1279"/>
      <c r="GIF2360" s="1279"/>
      <c r="GIG2360" s="1279"/>
      <c r="GIH2360" s="1279"/>
      <c r="GII2360" s="1279"/>
      <c r="GIJ2360" s="1279"/>
      <c r="GIK2360" s="1279"/>
      <c r="GIL2360" s="1279"/>
      <c r="GIM2360" s="1279"/>
      <c r="GIN2360" s="1279"/>
      <c r="GIO2360" s="1279"/>
      <c r="GIP2360" s="1279"/>
      <c r="GIQ2360" s="1279"/>
      <c r="GIR2360" s="1279"/>
      <c r="GIS2360" s="1279"/>
      <c r="GIT2360" s="1279"/>
      <c r="GIU2360" s="1279"/>
      <c r="GIV2360" s="1279"/>
      <c r="GIW2360" s="1279"/>
      <c r="GIX2360" s="1279"/>
      <c r="GIY2360" s="1279"/>
      <c r="GIZ2360" s="1279"/>
      <c r="GJA2360" s="1279"/>
      <c r="GJB2360" s="1279"/>
      <c r="GJC2360" s="1279"/>
      <c r="GJD2360" s="1279"/>
      <c r="GJE2360" s="1279"/>
      <c r="GJF2360" s="1279"/>
      <c r="GJG2360" s="1279"/>
      <c r="GJH2360" s="1279"/>
      <c r="GJI2360" s="1279"/>
      <c r="GJJ2360" s="1279"/>
      <c r="GJK2360" s="1279"/>
      <c r="GJL2360" s="1279"/>
      <c r="GJM2360" s="1279"/>
      <c r="GJN2360" s="1279"/>
      <c r="GJO2360" s="1279"/>
      <c r="GJP2360" s="1279"/>
      <c r="GJQ2360" s="1279"/>
      <c r="GJR2360" s="1279"/>
      <c r="GJS2360" s="1279"/>
      <c r="GJT2360" s="1279"/>
      <c r="GJU2360" s="1279"/>
      <c r="GJV2360" s="1279"/>
      <c r="GJW2360" s="1279"/>
      <c r="GJX2360" s="1279"/>
      <c r="GJY2360" s="1279"/>
      <c r="GJZ2360" s="1279"/>
      <c r="GKA2360" s="1279"/>
      <c r="GKB2360" s="1279"/>
      <c r="GKC2360" s="1279"/>
      <c r="GKD2360" s="1279"/>
      <c r="GKE2360" s="1279"/>
      <c r="GKF2360" s="1279"/>
      <c r="GKG2360" s="1279"/>
      <c r="GKH2360" s="1279"/>
      <c r="GKI2360" s="1279"/>
      <c r="GKJ2360" s="1279"/>
      <c r="GKK2360" s="1279"/>
      <c r="GKL2360" s="1279"/>
      <c r="GKM2360" s="1279"/>
      <c r="GKN2360" s="1279"/>
      <c r="GKO2360" s="1279"/>
      <c r="GKP2360" s="1279"/>
      <c r="GKQ2360" s="1279"/>
      <c r="GKR2360" s="1279"/>
      <c r="GKS2360" s="1279"/>
      <c r="GKT2360" s="1279"/>
      <c r="GKU2360" s="1279"/>
      <c r="GKV2360" s="1279"/>
      <c r="GKW2360" s="1279"/>
      <c r="GKX2360" s="1279"/>
      <c r="GKY2360" s="1279"/>
      <c r="GKZ2360" s="1279"/>
      <c r="GLA2360" s="1279"/>
      <c r="GLB2360" s="1279"/>
      <c r="GLC2360" s="1279"/>
      <c r="GLD2360" s="1279"/>
      <c r="GLE2360" s="1279"/>
      <c r="GLF2360" s="1279"/>
      <c r="GLG2360" s="1279"/>
      <c r="GLH2360" s="1279"/>
      <c r="GLI2360" s="1279"/>
      <c r="GLJ2360" s="1279"/>
      <c r="GLK2360" s="1279"/>
      <c r="GLL2360" s="1279"/>
      <c r="GLM2360" s="1279"/>
      <c r="GLN2360" s="1279"/>
      <c r="GLO2360" s="1279"/>
      <c r="GLP2360" s="1279"/>
      <c r="GLQ2360" s="1279"/>
      <c r="GLR2360" s="1279"/>
      <c r="GLS2360" s="1279"/>
      <c r="GLT2360" s="1279"/>
      <c r="GLU2360" s="1279"/>
      <c r="GLV2360" s="1279"/>
      <c r="GLW2360" s="1279"/>
      <c r="GLX2360" s="1279"/>
      <c r="GLY2360" s="1279"/>
      <c r="GLZ2360" s="1279"/>
      <c r="GMA2360" s="1279"/>
      <c r="GMB2360" s="1279"/>
      <c r="GMC2360" s="1279"/>
      <c r="GMD2360" s="1279"/>
      <c r="GME2360" s="1279"/>
      <c r="GMF2360" s="1279"/>
      <c r="GMG2360" s="1279"/>
      <c r="GMH2360" s="1279"/>
      <c r="GMI2360" s="1279"/>
      <c r="GMJ2360" s="1279"/>
      <c r="GMK2360" s="1279"/>
      <c r="GML2360" s="1279"/>
      <c r="GMM2360" s="1279"/>
      <c r="GMN2360" s="1279"/>
      <c r="GMO2360" s="1279"/>
      <c r="GMP2360" s="1279"/>
      <c r="GMQ2360" s="1279"/>
      <c r="GMR2360" s="1279"/>
      <c r="GMS2360" s="1279"/>
      <c r="GMT2360" s="1279"/>
      <c r="GMU2360" s="1279"/>
      <c r="GMV2360" s="1279"/>
      <c r="GMW2360" s="1279"/>
      <c r="GMX2360" s="1279"/>
      <c r="GMY2360" s="1279"/>
      <c r="GMZ2360" s="1279"/>
      <c r="GNA2360" s="1279"/>
      <c r="GNB2360" s="1279"/>
      <c r="GNC2360" s="1279"/>
      <c r="GND2360" s="1279"/>
      <c r="GNE2360" s="1279"/>
      <c r="GNF2360" s="1279"/>
      <c r="GNG2360" s="1279"/>
      <c r="GNH2360" s="1279"/>
      <c r="GNI2360" s="1279"/>
      <c r="GNJ2360" s="1279"/>
      <c r="GNK2360" s="1279"/>
      <c r="GNL2360" s="1279"/>
      <c r="GNM2360" s="1279"/>
      <c r="GNN2360" s="1279"/>
      <c r="GNO2360" s="1279"/>
      <c r="GNP2360" s="1279"/>
      <c r="GNQ2360" s="1279"/>
      <c r="GNR2360" s="1279"/>
      <c r="GNS2360" s="1279"/>
      <c r="GNT2360" s="1279"/>
      <c r="GNU2360" s="1279"/>
      <c r="GNV2360" s="1279"/>
      <c r="GNW2360" s="1279"/>
      <c r="GNX2360" s="1279"/>
      <c r="GNY2360" s="1279"/>
      <c r="GNZ2360" s="1279"/>
      <c r="GOA2360" s="1279"/>
      <c r="GOB2360" s="1279"/>
      <c r="GOC2360" s="1279"/>
      <c r="GOD2360" s="1279"/>
      <c r="GOE2360" s="1279"/>
      <c r="GOF2360" s="1279"/>
      <c r="GOG2360" s="1279"/>
      <c r="GOH2360" s="1279"/>
      <c r="GOI2360" s="1279"/>
      <c r="GOJ2360" s="1279"/>
      <c r="GOK2360" s="1279"/>
      <c r="GOL2360" s="1279"/>
      <c r="GOM2360" s="1279"/>
      <c r="GON2360" s="1279"/>
      <c r="GOO2360" s="1279"/>
      <c r="GOP2360" s="1279"/>
      <c r="GOQ2360" s="1279"/>
      <c r="GOR2360" s="1279"/>
      <c r="GOS2360" s="1279"/>
      <c r="GOT2360" s="1279"/>
      <c r="GOU2360" s="1279"/>
      <c r="GOV2360" s="1279"/>
      <c r="GOW2360" s="1279"/>
      <c r="GOX2360" s="1279"/>
      <c r="GOY2360" s="1279"/>
      <c r="GOZ2360" s="1279"/>
      <c r="GPA2360" s="1279"/>
      <c r="GPB2360" s="1279"/>
      <c r="GPC2360" s="1279"/>
      <c r="GPD2360" s="1279"/>
      <c r="GPE2360" s="1279"/>
      <c r="GPF2360" s="1279"/>
      <c r="GPG2360" s="1279"/>
      <c r="GPH2360" s="1279"/>
      <c r="GPI2360" s="1279"/>
      <c r="GPJ2360" s="1279"/>
      <c r="GPK2360" s="1279"/>
      <c r="GPL2360" s="1279"/>
      <c r="GPM2360" s="1279"/>
      <c r="GPN2360" s="1279"/>
      <c r="GPO2360" s="1279"/>
      <c r="GPP2360" s="1279"/>
      <c r="GPQ2360" s="1279"/>
      <c r="GPR2360" s="1279"/>
      <c r="GPS2360" s="1279"/>
      <c r="GPT2360" s="1279"/>
      <c r="GPU2360" s="1279"/>
      <c r="GPV2360" s="1279"/>
      <c r="GPW2360" s="1279"/>
      <c r="GPX2360" s="1279"/>
      <c r="GPY2360" s="1279"/>
      <c r="GPZ2360" s="1279"/>
      <c r="GQA2360" s="1279"/>
      <c r="GQB2360" s="1279"/>
      <c r="GQC2360" s="1279"/>
      <c r="GQD2360" s="1279"/>
      <c r="GQE2360" s="1279"/>
      <c r="GQF2360" s="1279"/>
      <c r="GQG2360" s="1279"/>
      <c r="GQH2360" s="1279"/>
      <c r="GQI2360" s="1279"/>
      <c r="GQJ2360" s="1279"/>
      <c r="GQK2360" s="1279"/>
      <c r="GQL2360" s="1279"/>
      <c r="GQM2360" s="1279"/>
      <c r="GQN2360" s="1279"/>
      <c r="GQO2360" s="1279"/>
      <c r="GQP2360" s="1279"/>
      <c r="GQQ2360" s="1279"/>
      <c r="GQR2360" s="1279"/>
      <c r="GQS2360" s="1279"/>
      <c r="GQT2360" s="1279"/>
      <c r="GQU2360" s="1279"/>
      <c r="GQV2360" s="1279"/>
      <c r="GQW2360" s="1279"/>
      <c r="GQX2360" s="1279"/>
      <c r="GQY2360" s="1279"/>
      <c r="GQZ2360" s="1279"/>
      <c r="GRA2360" s="1279"/>
      <c r="GRB2360" s="1279"/>
      <c r="GRC2360" s="1279"/>
      <c r="GRD2360" s="1279"/>
      <c r="GRE2360" s="1279"/>
      <c r="GRF2360" s="1279"/>
      <c r="GRG2360" s="1279"/>
      <c r="GRH2360" s="1279"/>
      <c r="GRI2360" s="1279"/>
      <c r="GRJ2360" s="1279"/>
      <c r="GRK2360" s="1279"/>
      <c r="GRL2360" s="1279"/>
      <c r="GRM2360" s="1279"/>
      <c r="GRN2360" s="1279"/>
      <c r="GRO2360" s="1279"/>
      <c r="GRP2360" s="1279"/>
      <c r="GRQ2360" s="1279"/>
      <c r="GRR2360" s="1279"/>
      <c r="GRS2360" s="1279"/>
      <c r="GRT2360" s="1279"/>
      <c r="GRU2360" s="1279"/>
      <c r="GRV2360" s="1279"/>
      <c r="GRW2360" s="1279"/>
      <c r="GRX2360" s="1279"/>
      <c r="GRY2360" s="1279"/>
      <c r="GRZ2360" s="1279"/>
      <c r="GSA2360" s="1279"/>
      <c r="GSB2360" s="1279"/>
      <c r="GSC2360" s="1279"/>
      <c r="GSD2360" s="1279"/>
      <c r="GSE2360" s="1279"/>
      <c r="GSF2360" s="1279"/>
      <c r="GSG2360" s="1279"/>
      <c r="GSH2360" s="1279"/>
      <c r="GSI2360" s="1279"/>
      <c r="GSJ2360" s="1279"/>
      <c r="GSK2360" s="1279"/>
      <c r="GSL2360" s="1279"/>
      <c r="GSM2360" s="1279"/>
      <c r="GSN2360" s="1279"/>
      <c r="GSO2360" s="1279"/>
      <c r="GSP2360" s="1279"/>
      <c r="GSQ2360" s="1279"/>
      <c r="GSR2360" s="1279"/>
      <c r="GSS2360" s="1279"/>
      <c r="GST2360" s="1279"/>
      <c r="GSU2360" s="1279"/>
      <c r="GSV2360" s="1279"/>
      <c r="GSW2360" s="1279"/>
      <c r="GSX2360" s="1279"/>
      <c r="GSY2360" s="1279"/>
      <c r="GSZ2360" s="1279"/>
      <c r="GTA2360" s="1279"/>
      <c r="GTB2360" s="1279"/>
      <c r="GTC2360" s="1279"/>
      <c r="GTD2360" s="1279"/>
      <c r="GTE2360" s="1279"/>
      <c r="GTF2360" s="1279"/>
      <c r="GTG2360" s="1279"/>
      <c r="GTH2360" s="1279"/>
      <c r="GTI2360" s="1279"/>
      <c r="GTJ2360" s="1279"/>
      <c r="GTK2360" s="1279"/>
      <c r="GTL2360" s="1279"/>
      <c r="GTM2360" s="1279"/>
      <c r="GTN2360" s="1279"/>
      <c r="GTO2360" s="1279"/>
      <c r="GTP2360" s="1279"/>
      <c r="GTQ2360" s="1279"/>
      <c r="GTR2360" s="1279"/>
      <c r="GTS2360" s="1279"/>
      <c r="GTT2360" s="1279"/>
      <c r="GTU2360" s="1279"/>
      <c r="GTV2360" s="1279"/>
      <c r="GTW2360" s="1279"/>
      <c r="GTX2360" s="1279"/>
      <c r="GTY2360" s="1279"/>
      <c r="GTZ2360" s="1279"/>
      <c r="GUA2360" s="1279"/>
      <c r="GUB2360" s="1279"/>
      <c r="GUC2360" s="1279"/>
      <c r="GUD2360" s="1279"/>
      <c r="GUE2360" s="1279"/>
      <c r="GUF2360" s="1279"/>
      <c r="GUG2360" s="1279"/>
      <c r="GUH2360" s="1279"/>
      <c r="GUI2360" s="1279"/>
      <c r="GUJ2360" s="1279"/>
      <c r="GUK2360" s="1279"/>
      <c r="GUL2360" s="1279"/>
      <c r="GUM2360" s="1279"/>
      <c r="GUN2360" s="1279"/>
      <c r="GUO2360" s="1279"/>
      <c r="GUP2360" s="1279"/>
      <c r="GUQ2360" s="1279"/>
      <c r="GUR2360" s="1279"/>
      <c r="GUS2360" s="1279"/>
      <c r="GUT2360" s="1279"/>
      <c r="GUU2360" s="1279"/>
      <c r="GUV2360" s="1279"/>
      <c r="GUW2360" s="1279"/>
      <c r="GUX2360" s="1279"/>
      <c r="GUY2360" s="1279"/>
      <c r="GUZ2360" s="1279"/>
      <c r="GVA2360" s="1279"/>
      <c r="GVB2360" s="1279"/>
      <c r="GVC2360" s="1279"/>
      <c r="GVD2360" s="1279"/>
      <c r="GVE2360" s="1279"/>
      <c r="GVF2360" s="1279"/>
      <c r="GVG2360" s="1279"/>
      <c r="GVH2360" s="1279"/>
      <c r="GVI2360" s="1279"/>
      <c r="GVJ2360" s="1279"/>
      <c r="GVK2360" s="1279"/>
      <c r="GVL2360" s="1279"/>
      <c r="GVM2360" s="1279"/>
      <c r="GVN2360" s="1279"/>
      <c r="GVO2360" s="1279"/>
      <c r="GVP2360" s="1279"/>
      <c r="GVQ2360" s="1279"/>
      <c r="GVR2360" s="1279"/>
      <c r="GVS2360" s="1279"/>
      <c r="GVT2360" s="1279"/>
      <c r="GVU2360" s="1279"/>
      <c r="GVV2360" s="1279"/>
      <c r="GVW2360" s="1279"/>
      <c r="GVX2360" s="1279"/>
      <c r="GVY2360" s="1279"/>
      <c r="GVZ2360" s="1279"/>
      <c r="GWA2360" s="1279"/>
      <c r="GWB2360" s="1279"/>
      <c r="GWC2360" s="1279"/>
      <c r="GWD2360" s="1279"/>
      <c r="GWE2360" s="1279"/>
      <c r="GWF2360" s="1279"/>
      <c r="GWG2360" s="1279"/>
      <c r="GWH2360" s="1279"/>
      <c r="GWI2360" s="1279"/>
      <c r="GWJ2360" s="1279"/>
      <c r="GWK2360" s="1279"/>
      <c r="GWL2360" s="1279"/>
      <c r="GWM2360" s="1279"/>
      <c r="GWN2360" s="1279"/>
      <c r="GWO2360" s="1279"/>
      <c r="GWP2360" s="1279"/>
      <c r="GWQ2360" s="1279"/>
      <c r="GWR2360" s="1279"/>
      <c r="GWS2360" s="1279"/>
      <c r="GWT2360" s="1279"/>
      <c r="GWU2360" s="1279"/>
      <c r="GWV2360" s="1279"/>
      <c r="GWW2360" s="1279"/>
      <c r="GWX2360" s="1279"/>
      <c r="GWY2360" s="1279"/>
      <c r="GWZ2360" s="1279"/>
      <c r="GXA2360" s="1279"/>
      <c r="GXB2360" s="1279"/>
      <c r="GXC2360" s="1279"/>
      <c r="GXD2360" s="1279"/>
      <c r="GXE2360" s="1279"/>
      <c r="GXF2360" s="1279"/>
      <c r="GXG2360" s="1279"/>
      <c r="GXH2360" s="1279"/>
      <c r="GXI2360" s="1279"/>
      <c r="GXJ2360" s="1279"/>
      <c r="GXK2360" s="1279"/>
      <c r="GXL2360" s="1279"/>
      <c r="GXM2360" s="1279"/>
      <c r="GXN2360" s="1279"/>
      <c r="GXO2360" s="1279"/>
      <c r="GXP2360" s="1279"/>
      <c r="GXQ2360" s="1279"/>
      <c r="GXR2360" s="1279"/>
      <c r="GXS2360" s="1279"/>
      <c r="GXT2360" s="1279"/>
      <c r="GXU2360" s="1279"/>
      <c r="GXV2360" s="1279"/>
      <c r="GXW2360" s="1279"/>
      <c r="GXX2360" s="1279"/>
      <c r="GXY2360" s="1279"/>
      <c r="GXZ2360" s="1279"/>
      <c r="GYA2360" s="1279"/>
      <c r="GYB2360" s="1279"/>
      <c r="GYC2360" s="1279"/>
      <c r="GYD2360" s="1279"/>
      <c r="GYE2360" s="1279"/>
      <c r="GYF2360" s="1279"/>
      <c r="GYG2360" s="1279"/>
      <c r="GYH2360" s="1279"/>
      <c r="GYI2360" s="1279"/>
      <c r="GYJ2360" s="1279"/>
      <c r="GYK2360" s="1279"/>
      <c r="GYL2360" s="1279"/>
      <c r="GYM2360" s="1279"/>
      <c r="GYN2360" s="1279"/>
      <c r="GYO2360" s="1279"/>
      <c r="GYP2360" s="1279"/>
      <c r="GYQ2360" s="1279"/>
      <c r="GYR2360" s="1279"/>
      <c r="GYS2360" s="1279"/>
      <c r="GYT2360" s="1279"/>
      <c r="GYU2360" s="1279"/>
      <c r="GYV2360" s="1279"/>
      <c r="GYW2360" s="1279"/>
      <c r="GYX2360" s="1279"/>
      <c r="GYY2360" s="1279"/>
      <c r="GYZ2360" s="1279"/>
      <c r="GZA2360" s="1279"/>
      <c r="GZB2360" s="1279"/>
      <c r="GZC2360" s="1279"/>
      <c r="GZD2360" s="1279"/>
      <c r="GZE2360" s="1279"/>
      <c r="GZF2360" s="1279"/>
      <c r="GZG2360" s="1279"/>
      <c r="GZH2360" s="1279"/>
      <c r="GZI2360" s="1279"/>
      <c r="GZJ2360" s="1279"/>
      <c r="GZK2360" s="1279"/>
      <c r="GZL2360" s="1279"/>
      <c r="GZM2360" s="1279"/>
      <c r="GZN2360" s="1279"/>
      <c r="GZO2360" s="1279"/>
      <c r="GZP2360" s="1279"/>
      <c r="GZQ2360" s="1279"/>
      <c r="GZR2360" s="1279"/>
      <c r="GZS2360" s="1279"/>
      <c r="GZT2360" s="1279"/>
      <c r="GZU2360" s="1279"/>
      <c r="GZV2360" s="1279"/>
      <c r="GZW2360" s="1279"/>
      <c r="GZX2360" s="1279"/>
      <c r="GZY2360" s="1279"/>
      <c r="GZZ2360" s="1279"/>
      <c r="HAA2360" s="1279"/>
      <c r="HAB2360" s="1279"/>
      <c r="HAC2360" s="1279"/>
      <c r="HAD2360" s="1279"/>
      <c r="HAE2360" s="1279"/>
      <c r="HAF2360" s="1279"/>
      <c r="HAG2360" s="1279"/>
      <c r="HAH2360" s="1279"/>
      <c r="HAI2360" s="1279"/>
      <c r="HAJ2360" s="1279"/>
      <c r="HAK2360" s="1279"/>
      <c r="HAL2360" s="1279"/>
      <c r="HAM2360" s="1279"/>
      <c r="HAN2360" s="1279"/>
      <c r="HAO2360" s="1279"/>
      <c r="HAP2360" s="1279"/>
      <c r="HAQ2360" s="1279"/>
      <c r="HAR2360" s="1279"/>
      <c r="HAS2360" s="1279"/>
      <c r="HAT2360" s="1279"/>
      <c r="HAU2360" s="1279"/>
      <c r="HAV2360" s="1279"/>
      <c r="HAW2360" s="1279"/>
      <c r="HAX2360" s="1279"/>
      <c r="HAY2360" s="1279"/>
      <c r="HAZ2360" s="1279"/>
      <c r="HBA2360" s="1279"/>
      <c r="HBB2360" s="1279"/>
      <c r="HBC2360" s="1279"/>
      <c r="HBD2360" s="1279"/>
      <c r="HBE2360" s="1279"/>
      <c r="HBF2360" s="1279"/>
      <c r="HBG2360" s="1279"/>
      <c r="HBH2360" s="1279"/>
      <c r="HBI2360" s="1279"/>
      <c r="HBJ2360" s="1279"/>
      <c r="HBK2360" s="1279"/>
      <c r="HBL2360" s="1279"/>
      <c r="HBM2360" s="1279"/>
      <c r="HBN2360" s="1279"/>
      <c r="HBO2360" s="1279"/>
      <c r="HBP2360" s="1279"/>
      <c r="HBQ2360" s="1279"/>
      <c r="HBR2360" s="1279"/>
      <c r="HBS2360" s="1279"/>
      <c r="HBT2360" s="1279"/>
      <c r="HBU2360" s="1279"/>
      <c r="HBV2360" s="1279"/>
      <c r="HBW2360" s="1279"/>
      <c r="HBX2360" s="1279"/>
      <c r="HBY2360" s="1279"/>
      <c r="HBZ2360" s="1279"/>
      <c r="HCA2360" s="1279"/>
      <c r="HCB2360" s="1279"/>
      <c r="HCC2360" s="1279"/>
      <c r="HCD2360" s="1279"/>
      <c r="HCE2360" s="1279"/>
      <c r="HCF2360" s="1279"/>
      <c r="HCG2360" s="1279"/>
      <c r="HCH2360" s="1279"/>
      <c r="HCI2360" s="1279"/>
      <c r="HCJ2360" s="1279"/>
      <c r="HCK2360" s="1279"/>
      <c r="HCL2360" s="1279"/>
      <c r="HCM2360" s="1279"/>
      <c r="HCN2360" s="1279"/>
      <c r="HCO2360" s="1279"/>
      <c r="HCP2360" s="1279"/>
      <c r="HCQ2360" s="1279"/>
      <c r="HCR2360" s="1279"/>
      <c r="HCS2360" s="1279"/>
      <c r="HCT2360" s="1279"/>
      <c r="HCU2360" s="1279"/>
      <c r="HCV2360" s="1279"/>
      <c r="HCW2360" s="1279"/>
      <c r="HCX2360" s="1279"/>
      <c r="HCY2360" s="1279"/>
      <c r="HCZ2360" s="1279"/>
      <c r="HDA2360" s="1279"/>
      <c r="HDB2360" s="1279"/>
      <c r="HDC2360" s="1279"/>
      <c r="HDD2360" s="1279"/>
      <c r="HDE2360" s="1279"/>
      <c r="HDF2360" s="1279"/>
      <c r="HDG2360" s="1279"/>
      <c r="HDH2360" s="1279"/>
      <c r="HDI2360" s="1279"/>
      <c r="HDJ2360" s="1279"/>
      <c r="HDK2360" s="1279"/>
      <c r="HDL2360" s="1279"/>
      <c r="HDM2360" s="1279"/>
      <c r="HDN2360" s="1279"/>
      <c r="HDO2360" s="1279"/>
      <c r="HDP2360" s="1279"/>
      <c r="HDQ2360" s="1279"/>
      <c r="HDR2360" s="1279"/>
      <c r="HDS2360" s="1279"/>
      <c r="HDT2360" s="1279"/>
      <c r="HDU2360" s="1279"/>
      <c r="HDV2360" s="1279"/>
      <c r="HDW2360" s="1279"/>
      <c r="HDX2360" s="1279"/>
      <c r="HDY2360" s="1279"/>
      <c r="HDZ2360" s="1279"/>
      <c r="HEA2360" s="1279"/>
      <c r="HEB2360" s="1279"/>
      <c r="HEC2360" s="1279"/>
      <c r="HED2360" s="1279"/>
      <c r="HEE2360" s="1279"/>
      <c r="HEF2360" s="1279"/>
      <c r="HEG2360" s="1279"/>
      <c r="HEH2360" s="1279"/>
      <c r="HEI2360" s="1279"/>
      <c r="HEJ2360" s="1279"/>
      <c r="HEK2360" s="1279"/>
      <c r="HEL2360" s="1279"/>
      <c r="HEM2360" s="1279"/>
      <c r="HEN2360" s="1279"/>
      <c r="HEO2360" s="1279"/>
      <c r="HEP2360" s="1279"/>
      <c r="HEQ2360" s="1279"/>
      <c r="HER2360" s="1279"/>
      <c r="HES2360" s="1279"/>
      <c r="HET2360" s="1279"/>
      <c r="HEU2360" s="1279"/>
      <c r="HEV2360" s="1279"/>
      <c r="HEW2360" s="1279"/>
      <c r="HEX2360" s="1279"/>
      <c r="HEY2360" s="1279"/>
      <c r="HEZ2360" s="1279"/>
      <c r="HFA2360" s="1279"/>
      <c r="HFB2360" s="1279"/>
      <c r="HFC2360" s="1279"/>
      <c r="HFD2360" s="1279"/>
      <c r="HFE2360" s="1279"/>
      <c r="HFF2360" s="1279"/>
      <c r="HFG2360" s="1279"/>
      <c r="HFH2360" s="1279"/>
      <c r="HFI2360" s="1279"/>
      <c r="HFJ2360" s="1279"/>
      <c r="HFK2360" s="1279"/>
      <c r="HFL2360" s="1279"/>
      <c r="HFM2360" s="1279"/>
      <c r="HFN2360" s="1279"/>
      <c r="HFO2360" s="1279"/>
      <c r="HFP2360" s="1279"/>
      <c r="HFQ2360" s="1279"/>
      <c r="HFR2360" s="1279"/>
      <c r="HFS2360" s="1279"/>
      <c r="HFT2360" s="1279"/>
      <c r="HFU2360" s="1279"/>
      <c r="HFV2360" s="1279"/>
      <c r="HFW2360" s="1279"/>
      <c r="HFX2360" s="1279"/>
      <c r="HFY2360" s="1279"/>
      <c r="HFZ2360" s="1279"/>
      <c r="HGA2360" s="1279"/>
      <c r="HGB2360" s="1279"/>
      <c r="HGC2360" s="1279"/>
      <c r="HGD2360" s="1279"/>
      <c r="HGE2360" s="1279"/>
      <c r="HGF2360" s="1279"/>
      <c r="HGG2360" s="1279"/>
      <c r="HGH2360" s="1279"/>
      <c r="HGI2360" s="1279"/>
      <c r="HGJ2360" s="1279"/>
      <c r="HGK2360" s="1279"/>
      <c r="HGL2360" s="1279"/>
      <c r="HGM2360" s="1279"/>
      <c r="HGN2360" s="1279"/>
      <c r="HGO2360" s="1279"/>
      <c r="HGP2360" s="1279"/>
      <c r="HGQ2360" s="1279"/>
      <c r="HGR2360" s="1279"/>
      <c r="HGS2360" s="1279"/>
      <c r="HGT2360" s="1279"/>
      <c r="HGU2360" s="1279"/>
      <c r="HGV2360" s="1279"/>
      <c r="HGW2360" s="1279"/>
      <c r="HGX2360" s="1279"/>
      <c r="HGY2360" s="1279"/>
      <c r="HGZ2360" s="1279"/>
      <c r="HHA2360" s="1279"/>
      <c r="HHB2360" s="1279"/>
      <c r="HHC2360" s="1279"/>
      <c r="HHD2360" s="1279"/>
      <c r="HHE2360" s="1279"/>
      <c r="HHF2360" s="1279"/>
      <c r="HHG2360" s="1279"/>
      <c r="HHH2360" s="1279"/>
      <c r="HHI2360" s="1279"/>
      <c r="HHJ2360" s="1279"/>
      <c r="HHK2360" s="1279"/>
      <c r="HHL2360" s="1279"/>
      <c r="HHM2360" s="1279"/>
      <c r="HHN2360" s="1279"/>
      <c r="HHO2360" s="1279"/>
      <c r="HHP2360" s="1279"/>
      <c r="HHQ2360" s="1279"/>
      <c r="HHR2360" s="1279"/>
      <c r="HHS2360" s="1279"/>
      <c r="HHT2360" s="1279"/>
      <c r="HHU2360" s="1279"/>
      <c r="HHV2360" s="1279"/>
      <c r="HHW2360" s="1279"/>
      <c r="HHX2360" s="1279"/>
      <c r="HHY2360" s="1279"/>
      <c r="HHZ2360" s="1279"/>
      <c r="HIA2360" s="1279"/>
      <c r="HIB2360" s="1279"/>
      <c r="HIC2360" s="1279"/>
      <c r="HID2360" s="1279"/>
      <c r="HIE2360" s="1279"/>
      <c r="HIF2360" s="1279"/>
      <c r="HIG2360" s="1279"/>
      <c r="HIH2360" s="1279"/>
      <c r="HII2360" s="1279"/>
      <c r="HIJ2360" s="1279"/>
      <c r="HIK2360" s="1279"/>
      <c r="HIL2360" s="1279"/>
      <c r="HIM2360" s="1279"/>
      <c r="HIN2360" s="1279"/>
      <c r="HIO2360" s="1279"/>
      <c r="HIP2360" s="1279"/>
      <c r="HIQ2360" s="1279"/>
      <c r="HIR2360" s="1279"/>
      <c r="HIS2360" s="1279"/>
      <c r="HIT2360" s="1279"/>
      <c r="HIU2360" s="1279"/>
      <c r="HIV2360" s="1279"/>
      <c r="HIW2360" s="1279"/>
      <c r="HIX2360" s="1279"/>
      <c r="HIY2360" s="1279"/>
      <c r="HIZ2360" s="1279"/>
      <c r="HJA2360" s="1279"/>
      <c r="HJB2360" s="1279"/>
      <c r="HJC2360" s="1279"/>
      <c r="HJD2360" s="1279"/>
      <c r="HJE2360" s="1279"/>
      <c r="HJF2360" s="1279"/>
      <c r="HJG2360" s="1279"/>
      <c r="HJH2360" s="1279"/>
      <c r="HJI2360" s="1279"/>
      <c r="HJJ2360" s="1279"/>
      <c r="HJK2360" s="1279"/>
      <c r="HJL2360" s="1279"/>
      <c r="HJM2360" s="1279"/>
      <c r="HJN2360" s="1279"/>
      <c r="HJO2360" s="1279"/>
      <c r="HJP2360" s="1279"/>
      <c r="HJQ2360" s="1279"/>
      <c r="HJR2360" s="1279"/>
      <c r="HJS2360" s="1279"/>
      <c r="HJT2360" s="1279"/>
      <c r="HJU2360" s="1279"/>
      <c r="HJV2360" s="1279"/>
      <c r="HJW2360" s="1279"/>
      <c r="HJX2360" s="1279"/>
      <c r="HJY2360" s="1279"/>
      <c r="HJZ2360" s="1279"/>
      <c r="HKA2360" s="1279"/>
      <c r="HKB2360" s="1279"/>
      <c r="HKC2360" s="1279"/>
      <c r="HKD2360" s="1279"/>
      <c r="HKE2360" s="1279"/>
      <c r="HKF2360" s="1279"/>
      <c r="HKG2360" s="1279"/>
      <c r="HKH2360" s="1279"/>
      <c r="HKI2360" s="1279"/>
      <c r="HKJ2360" s="1279"/>
      <c r="HKK2360" s="1279"/>
      <c r="HKL2360" s="1279"/>
      <c r="HKM2360" s="1279"/>
      <c r="HKN2360" s="1279"/>
      <c r="HKO2360" s="1279"/>
      <c r="HKP2360" s="1279"/>
      <c r="HKQ2360" s="1279"/>
      <c r="HKR2360" s="1279"/>
      <c r="HKS2360" s="1279"/>
      <c r="HKT2360" s="1279"/>
      <c r="HKU2360" s="1279"/>
      <c r="HKV2360" s="1279"/>
      <c r="HKW2360" s="1279"/>
      <c r="HKX2360" s="1279"/>
      <c r="HKY2360" s="1279"/>
      <c r="HKZ2360" s="1279"/>
      <c r="HLA2360" s="1279"/>
      <c r="HLB2360" s="1279"/>
      <c r="HLC2360" s="1279"/>
      <c r="HLD2360" s="1279"/>
      <c r="HLE2360" s="1279"/>
      <c r="HLF2360" s="1279"/>
      <c r="HLG2360" s="1279"/>
      <c r="HLH2360" s="1279"/>
      <c r="HLI2360" s="1279"/>
      <c r="HLJ2360" s="1279"/>
      <c r="HLK2360" s="1279"/>
      <c r="HLL2360" s="1279"/>
      <c r="HLM2360" s="1279"/>
      <c r="HLN2360" s="1279"/>
      <c r="HLO2360" s="1279"/>
      <c r="HLP2360" s="1279"/>
      <c r="HLQ2360" s="1279"/>
      <c r="HLR2360" s="1279"/>
      <c r="HLS2360" s="1279"/>
      <c r="HLT2360" s="1279"/>
      <c r="HLU2360" s="1279"/>
      <c r="HLV2360" s="1279"/>
      <c r="HLW2360" s="1279"/>
      <c r="HLX2360" s="1279"/>
      <c r="HLY2360" s="1279"/>
      <c r="HLZ2360" s="1279"/>
      <c r="HMA2360" s="1279"/>
      <c r="HMB2360" s="1279"/>
      <c r="HMC2360" s="1279"/>
      <c r="HMD2360" s="1279"/>
      <c r="HME2360" s="1279"/>
      <c r="HMF2360" s="1279"/>
      <c r="HMG2360" s="1279"/>
      <c r="HMH2360" s="1279"/>
      <c r="HMI2360" s="1279"/>
      <c r="HMJ2360" s="1279"/>
      <c r="HMK2360" s="1279"/>
      <c r="HML2360" s="1279"/>
      <c r="HMM2360" s="1279"/>
      <c r="HMN2360" s="1279"/>
      <c r="HMO2360" s="1279"/>
      <c r="HMP2360" s="1279"/>
      <c r="HMQ2360" s="1279"/>
      <c r="HMR2360" s="1279"/>
      <c r="HMS2360" s="1279"/>
      <c r="HMT2360" s="1279"/>
      <c r="HMU2360" s="1279"/>
      <c r="HMV2360" s="1279"/>
      <c r="HMW2360" s="1279"/>
      <c r="HMX2360" s="1279"/>
      <c r="HMY2360" s="1279"/>
      <c r="HMZ2360" s="1279"/>
      <c r="HNA2360" s="1279"/>
      <c r="HNB2360" s="1279"/>
      <c r="HNC2360" s="1279"/>
      <c r="HND2360" s="1279"/>
      <c r="HNE2360" s="1279"/>
      <c r="HNF2360" s="1279"/>
      <c r="HNG2360" s="1279"/>
      <c r="HNH2360" s="1279"/>
      <c r="HNI2360" s="1279"/>
      <c r="HNJ2360" s="1279"/>
      <c r="HNK2360" s="1279"/>
      <c r="HNL2360" s="1279"/>
      <c r="HNM2360" s="1279"/>
      <c r="HNN2360" s="1279"/>
      <c r="HNO2360" s="1279"/>
      <c r="HNP2360" s="1279"/>
      <c r="HNQ2360" s="1279"/>
      <c r="HNR2360" s="1279"/>
      <c r="HNS2360" s="1279"/>
      <c r="HNT2360" s="1279"/>
      <c r="HNU2360" s="1279"/>
      <c r="HNV2360" s="1279"/>
      <c r="HNW2360" s="1279"/>
      <c r="HNX2360" s="1279"/>
      <c r="HNY2360" s="1279"/>
      <c r="HNZ2360" s="1279"/>
      <c r="HOA2360" s="1279"/>
      <c r="HOB2360" s="1279"/>
      <c r="HOC2360" s="1279"/>
      <c r="HOD2360" s="1279"/>
      <c r="HOE2360" s="1279"/>
      <c r="HOF2360" s="1279"/>
      <c r="HOG2360" s="1279"/>
      <c r="HOH2360" s="1279"/>
      <c r="HOI2360" s="1279"/>
      <c r="HOJ2360" s="1279"/>
      <c r="HOK2360" s="1279"/>
      <c r="HOL2360" s="1279"/>
      <c r="HOM2360" s="1279"/>
      <c r="HON2360" s="1279"/>
      <c r="HOO2360" s="1279"/>
      <c r="HOP2360" s="1279"/>
      <c r="HOQ2360" s="1279"/>
      <c r="HOR2360" s="1279"/>
      <c r="HOS2360" s="1279"/>
      <c r="HOT2360" s="1279"/>
      <c r="HOU2360" s="1279"/>
      <c r="HOV2360" s="1279"/>
      <c r="HOW2360" s="1279"/>
      <c r="HOX2360" s="1279"/>
      <c r="HOY2360" s="1279"/>
      <c r="HOZ2360" s="1279"/>
      <c r="HPA2360" s="1279"/>
      <c r="HPB2360" s="1279"/>
      <c r="HPC2360" s="1279"/>
      <c r="HPD2360" s="1279"/>
      <c r="HPE2360" s="1279"/>
      <c r="HPF2360" s="1279"/>
      <c r="HPG2360" s="1279"/>
      <c r="HPH2360" s="1279"/>
      <c r="HPI2360" s="1279"/>
      <c r="HPJ2360" s="1279"/>
      <c r="HPK2360" s="1279"/>
      <c r="HPL2360" s="1279"/>
      <c r="HPM2360" s="1279"/>
      <c r="HPN2360" s="1279"/>
      <c r="HPO2360" s="1279"/>
      <c r="HPP2360" s="1279"/>
      <c r="HPQ2360" s="1279"/>
      <c r="HPR2360" s="1279"/>
      <c r="HPS2360" s="1279"/>
      <c r="HPT2360" s="1279"/>
      <c r="HPU2360" s="1279"/>
      <c r="HPV2360" s="1279"/>
      <c r="HPW2360" s="1279"/>
      <c r="HPX2360" s="1279"/>
      <c r="HPY2360" s="1279"/>
      <c r="HPZ2360" s="1279"/>
      <c r="HQA2360" s="1279"/>
      <c r="HQB2360" s="1279"/>
      <c r="HQC2360" s="1279"/>
      <c r="HQD2360" s="1279"/>
      <c r="HQE2360" s="1279"/>
      <c r="HQF2360" s="1279"/>
      <c r="HQG2360" s="1279"/>
      <c r="HQH2360" s="1279"/>
      <c r="HQI2360" s="1279"/>
      <c r="HQJ2360" s="1279"/>
      <c r="HQK2360" s="1279"/>
      <c r="HQL2360" s="1279"/>
      <c r="HQM2360" s="1279"/>
      <c r="HQN2360" s="1279"/>
      <c r="HQO2360" s="1279"/>
      <c r="HQP2360" s="1279"/>
      <c r="HQQ2360" s="1279"/>
      <c r="HQR2360" s="1279"/>
      <c r="HQS2360" s="1279"/>
      <c r="HQT2360" s="1279"/>
      <c r="HQU2360" s="1279"/>
      <c r="HQV2360" s="1279"/>
      <c r="HQW2360" s="1279"/>
      <c r="HQX2360" s="1279"/>
      <c r="HQY2360" s="1279"/>
      <c r="HQZ2360" s="1279"/>
      <c r="HRA2360" s="1279"/>
      <c r="HRB2360" s="1279"/>
      <c r="HRC2360" s="1279"/>
      <c r="HRD2360" s="1279"/>
      <c r="HRE2360" s="1279"/>
      <c r="HRF2360" s="1279"/>
      <c r="HRG2360" s="1279"/>
      <c r="HRH2360" s="1279"/>
      <c r="HRI2360" s="1279"/>
      <c r="HRJ2360" s="1279"/>
      <c r="HRK2360" s="1279"/>
      <c r="HRL2360" s="1279"/>
      <c r="HRM2360" s="1279"/>
      <c r="HRN2360" s="1279"/>
      <c r="HRO2360" s="1279"/>
      <c r="HRP2360" s="1279"/>
      <c r="HRQ2360" s="1279"/>
      <c r="HRR2360" s="1279"/>
      <c r="HRS2360" s="1279"/>
      <c r="HRT2360" s="1279"/>
      <c r="HRU2360" s="1279"/>
      <c r="HRV2360" s="1279"/>
      <c r="HRW2360" s="1279"/>
      <c r="HRX2360" s="1279"/>
      <c r="HRY2360" s="1279"/>
      <c r="HRZ2360" s="1279"/>
      <c r="HSA2360" s="1279"/>
      <c r="HSB2360" s="1279"/>
      <c r="HSC2360" s="1279"/>
      <c r="HSD2360" s="1279"/>
      <c r="HSE2360" s="1279"/>
      <c r="HSF2360" s="1279"/>
      <c r="HSG2360" s="1279"/>
      <c r="HSH2360" s="1279"/>
      <c r="HSI2360" s="1279"/>
      <c r="HSJ2360" s="1279"/>
      <c r="HSK2360" s="1279"/>
      <c r="HSL2360" s="1279"/>
      <c r="HSM2360" s="1279"/>
      <c r="HSN2360" s="1279"/>
      <c r="HSO2360" s="1279"/>
      <c r="HSP2360" s="1279"/>
      <c r="HSQ2360" s="1279"/>
      <c r="HSR2360" s="1279"/>
      <c r="HSS2360" s="1279"/>
      <c r="HST2360" s="1279"/>
      <c r="HSU2360" s="1279"/>
      <c r="HSV2360" s="1279"/>
      <c r="HSW2360" s="1279"/>
      <c r="HSX2360" s="1279"/>
      <c r="HSY2360" s="1279"/>
      <c r="HSZ2360" s="1279"/>
      <c r="HTA2360" s="1279"/>
      <c r="HTB2360" s="1279"/>
      <c r="HTC2360" s="1279"/>
      <c r="HTD2360" s="1279"/>
      <c r="HTE2360" s="1279"/>
      <c r="HTF2360" s="1279"/>
      <c r="HTG2360" s="1279"/>
      <c r="HTH2360" s="1279"/>
      <c r="HTI2360" s="1279"/>
      <c r="HTJ2360" s="1279"/>
      <c r="HTK2360" s="1279"/>
      <c r="HTL2360" s="1279"/>
      <c r="HTM2360" s="1279"/>
      <c r="HTN2360" s="1279"/>
      <c r="HTO2360" s="1279"/>
      <c r="HTP2360" s="1279"/>
      <c r="HTQ2360" s="1279"/>
      <c r="HTR2360" s="1279"/>
      <c r="HTS2360" s="1279"/>
      <c r="HTT2360" s="1279"/>
      <c r="HTU2360" s="1279"/>
      <c r="HTV2360" s="1279"/>
      <c r="HTW2360" s="1279"/>
      <c r="HTX2360" s="1279"/>
      <c r="HTY2360" s="1279"/>
      <c r="HTZ2360" s="1279"/>
      <c r="HUA2360" s="1279"/>
      <c r="HUB2360" s="1279"/>
      <c r="HUC2360" s="1279"/>
      <c r="HUD2360" s="1279"/>
      <c r="HUE2360" s="1279"/>
      <c r="HUF2360" s="1279"/>
      <c r="HUG2360" s="1279"/>
      <c r="HUH2360" s="1279"/>
      <c r="HUI2360" s="1279"/>
      <c r="HUJ2360" s="1279"/>
      <c r="HUK2360" s="1279"/>
      <c r="HUL2360" s="1279"/>
      <c r="HUM2360" s="1279"/>
      <c r="HUN2360" s="1279"/>
      <c r="HUO2360" s="1279"/>
      <c r="HUP2360" s="1279"/>
      <c r="HUQ2360" s="1279"/>
      <c r="HUR2360" s="1279"/>
      <c r="HUS2360" s="1279"/>
      <c r="HUT2360" s="1279"/>
      <c r="HUU2360" s="1279"/>
      <c r="HUV2360" s="1279"/>
      <c r="HUW2360" s="1279"/>
      <c r="HUX2360" s="1279"/>
      <c r="HUY2360" s="1279"/>
      <c r="HUZ2360" s="1279"/>
      <c r="HVA2360" s="1279"/>
      <c r="HVB2360" s="1279"/>
      <c r="HVC2360" s="1279"/>
      <c r="HVD2360" s="1279"/>
      <c r="HVE2360" s="1279"/>
      <c r="HVF2360" s="1279"/>
      <c r="HVG2360" s="1279"/>
      <c r="HVH2360" s="1279"/>
      <c r="HVI2360" s="1279"/>
      <c r="HVJ2360" s="1279"/>
      <c r="HVK2360" s="1279"/>
      <c r="HVL2360" s="1279"/>
      <c r="HVM2360" s="1279"/>
      <c r="HVN2360" s="1279"/>
      <c r="HVO2360" s="1279"/>
      <c r="HVP2360" s="1279"/>
      <c r="HVQ2360" s="1279"/>
      <c r="HVR2360" s="1279"/>
      <c r="HVS2360" s="1279"/>
      <c r="HVT2360" s="1279"/>
      <c r="HVU2360" s="1279"/>
      <c r="HVV2360" s="1279"/>
      <c r="HVW2360" s="1279"/>
      <c r="HVX2360" s="1279"/>
      <c r="HVY2360" s="1279"/>
      <c r="HVZ2360" s="1279"/>
      <c r="HWA2360" s="1279"/>
      <c r="HWB2360" s="1279"/>
      <c r="HWC2360" s="1279"/>
      <c r="HWD2360" s="1279"/>
      <c r="HWE2360" s="1279"/>
      <c r="HWF2360" s="1279"/>
      <c r="HWG2360" s="1279"/>
      <c r="HWH2360" s="1279"/>
      <c r="HWI2360" s="1279"/>
      <c r="HWJ2360" s="1279"/>
      <c r="HWK2360" s="1279"/>
      <c r="HWL2360" s="1279"/>
      <c r="HWM2360" s="1279"/>
      <c r="HWN2360" s="1279"/>
      <c r="HWO2360" s="1279"/>
      <c r="HWP2360" s="1279"/>
      <c r="HWQ2360" s="1279"/>
      <c r="HWR2360" s="1279"/>
      <c r="HWS2360" s="1279"/>
      <c r="HWT2360" s="1279"/>
      <c r="HWU2360" s="1279"/>
      <c r="HWV2360" s="1279"/>
      <c r="HWW2360" s="1279"/>
      <c r="HWX2360" s="1279"/>
      <c r="HWY2360" s="1279"/>
      <c r="HWZ2360" s="1279"/>
      <c r="HXA2360" s="1279"/>
      <c r="HXB2360" s="1279"/>
      <c r="HXC2360" s="1279"/>
      <c r="HXD2360" s="1279"/>
      <c r="HXE2360" s="1279"/>
      <c r="HXF2360" s="1279"/>
      <c r="HXG2360" s="1279"/>
      <c r="HXH2360" s="1279"/>
      <c r="HXI2360" s="1279"/>
      <c r="HXJ2360" s="1279"/>
      <c r="HXK2360" s="1279"/>
      <c r="HXL2360" s="1279"/>
      <c r="HXM2360" s="1279"/>
      <c r="HXN2360" s="1279"/>
      <c r="HXO2360" s="1279"/>
      <c r="HXP2360" s="1279"/>
      <c r="HXQ2360" s="1279"/>
      <c r="HXR2360" s="1279"/>
      <c r="HXS2360" s="1279"/>
      <c r="HXT2360" s="1279"/>
      <c r="HXU2360" s="1279"/>
      <c r="HXV2360" s="1279"/>
      <c r="HXW2360" s="1279"/>
      <c r="HXX2360" s="1279"/>
      <c r="HXY2360" s="1279"/>
      <c r="HXZ2360" s="1279"/>
      <c r="HYA2360" s="1279"/>
      <c r="HYB2360" s="1279"/>
      <c r="HYC2360" s="1279"/>
      <c r="HYD2360" s="1279"/>
      <c r="HYE2360" s="1279"/>
      <c r="HYF2360" s="1279"/>
      <c r="HYG2360" s="1279"/>
      <c r="HYH2360" s="1279"/>
      <c r="HYI2360" s="1279"/>
      <c r="HYJ2360" s="1279"/>
      <c r="HYK2360" s="1279"/>
      <c r="HYL2360" s="1279"/>
      <c r="HYM2360" s="1279"/>
      <c r="HYN2360" s="1279"/>
      <c r="HYO2360" s="1279"/>
      <c r="HYP2360" s="1279"/>
      <c r="HYQ2360" s="1279"/>
      <c r="HYR2360" s="1279"/>
      <c r="HYS2360" s="1279"/>
      <c r="HYT2360" s="1279"/>
      <c r="HYU2360" s="1279"/>
      <c r="HYV2360" s="1279"/>
      <c r="HYW2360" s="1279"/>
      <c r="HYX2360" s="1279"/>
      <c r="HYY2360" s="1279"/>
      <c r="HYZ2360" s="1279"/>
      <c r="HZA2360" s="1279"/>
      <c r="HZB2360" s="1279"/>
      <c r="HZC2360" s="1279"/>
      <c r="HZD2360" s="1279"/>
      <c r="HZE2360" s="1279"/>
      <c r="HZF2360" s="1279"/>
      <c r="HZG2360" s="1279"/>
      <c r="HZH2360" s="1279"/>
      <c r="HZI2360" s="1279"/>
      <c r="HZJ2360" s="1279"/>
      <c r="HZK2360" s="1279"/>
      <c r="HZL2360" s="1279"/>
      <c r="HZM2360" s="1279"/>
      <c r="HZN2360" s="1279"/>
      <c r="HZO2360" s="1279"/>
      <c r="HZP2360" s="1279"/>
      <c r="HZQ2360" s="1279"/>
      <c r="HZR2360" s="1279"/>
      <c r="HZS2360" s="1279"/>
      <c r="HZT2360" s="1279"/>
      <c r="HZU2360" s="1279"/>
      <c r="HZV2360" s="1279"/>
      <c r="HZW2360" s="1279"/>
      <c r="HZX2360" s="1279"/>
      <c r="HZY2360" s="1279"/>
      <c r="HZZ2360" s="1279"/>
      <c r="IAA2360" s="1279"/>
      <c r="IAB2360" s="1279"/>
      <c r="IAC2360" s="1279"/>
      <c r="IAD2360" s="1279"/>
      <c r="IAE2360" s="1279"/>
      <c r="IAF2360" s="1279"/>
      <c r="IAG2360" s="1279"/>
      <c r="IAH2360" s="1279"/>
      <c r="IAI2360" s="1279"/>
      <c r="IAJ2360" s="1279"/>
      <c r="IAK2360" s="1279"/>
      <c r="IAL2360" s="1279"/>
      <c r="IAM2360" s="1279"/>
      <c r="IAN2360" s="1279"/>
      <c r="IAO2360" s="1279"/>
      <c r="IAP2360" s="1279"/>
      <c r="IAQ2360" s="1279"/>
      <c r="IAR2360" s="1279"/>
      <c r="IAS2360" s="1279"/>
      <c r="IAT2360" s="1279"/>
      <c r="IAU2360" s="1279"/>
      <c r="IAV2360" s="1279"/>
      <c r="IAW2360" s="1279"/>
      <c r="IAX2360" s="1279"/>
      <c r="IAY2360" s="1279"/>
      <c r="IAZ2360" s="1279"/>
      <c r="IBA2360" s="1279"/>
      <c r="IBB2360" s="1279"/>
      <c r="IBC2360" s="1279"/>
      <c r="IBD2360" s="1279"/>
      <c r="IBE2360" s="1279"/>
      <c r="IBF2360" s="1279"/>
      <c r="IBG2360" s="1279"/>
      <c r="IBH2360" s="1279"/>
      <c r="IBI2360" s="1279"/>
      <c r="IBJ2360" s="1279"/>
      <c r="IBK2360" s="1279"/>
      <c r="IBL2360" s="1279"/>
      <c r="IBM2360" s="1279"/>
      <c r="IBN2360" s="1279"/>
      <c r="IBO2360" s="1279"/>
      <c r="IBP2360" s="1279"/>
      <c r="IBQ2360" s="1279"/>
      <c r="IBR2360" s="1279"/>
      <c r="IBS2360" s="1279"/>
      <c r="IBT2360" s="1279"/>
      <c r="IBU2360" s="1279"/>
      <c r="IBV2360" s="1279"/>
      <c r="IBW2360" s="1279"/>
      <c r="IBX2360" s="1279"/>
      <c r="IBY2360" s="1279"/>
      <c r="IBZ2360" s="1279"/>
      <c r="ICA2360" s="1279"/>
      <c r="ICB2360" s="1279"/>
      <c r="ICC2360" s="1279"/>
      <c r="ICD2360" s="1279"/>
      <c r="ICE2360" s="1279"/>
      <c r="ICF2360" s="1279"/>
      <c r="ICG2360" s="1279"/>
      <c r="ICH2360" s="1279"/>
      <c r="ICI2360" s="1279"/>
      <c r="ICJ2360" s="1279"/>
      <c r="ICK2360" s="1279"/>
      <c r="ICL2360" s="1279"/>
      <c r="ICM2360" s="1279"/>
      <c r="ICN2360" s="1279"/>
      <c r="ICO2360" s="1279"/>
      <c r="ICP2360" s="1279"/>
      <c r="ICQ2360" s="1279"/>
      <c r="ICR2360" s="1279"/>
      <c r="ICS2360" s="1279"/>
      <c r="ICT2360" s="1279"/>
      <c r="ICU2360" s="1279"/>
      <c r="ICV2360" s="1279"/>
      <c r="ICW2360" s="1279"/>
      <c r="ICX2360" s="1279"/>
      <c r="ICY2360" s="1279"/>
      <c r="ICZ2360" s="1279"/>
      <c r="IDA2360" s="1279"/>
      <c r="IDB2360" s="1279"/>
      <c r="IDC2360" s="1279"/>
      <c r="IDD2360" s="1279"/>
      <c r="IDE2360" s="1279"/>
      <c r="IDF2360" s="1279"/>
      <c r="IDG2360" s="1279"/>
      <c r="IDH2360" s="1279"/>
      <c r="IDI2360" s="1279"/>
      <c r="IDJ2360" s="1279"/>
      <c r="IDK2360" s="1279"/>
      <c r="IDL2360" s="1279"/>
      <c r="IDM2360" s="1279"/>
      <c r="IDN2360" s="1279"/>
      <c r="IDO2360" s="1279"/>
      <c r="IDP2360" s="1279"/>
      <c r="IDQ2360" s="1279"/>
      <c r="IDR2360" s="1279"/>
      <c r="IDS2360" s="1279"/>
      <c r="IDT2360" s="1279"/>
      <c r="IDU2360" s="1279"/>
      <c r="IDV2360" s="1279"/>
      <c r="IDW2360" s="1279"/>
      <c r="IDX2360" s="1279"/>
      <c r="IDY2360" s="1279"/>
      <c r="IDZ2360" s="1279"/>
      <c r="IEA2360" s="1279"/>
      <c r="IEB2360" s="1279"/>
      <c r="IEC2360" s="1279"/>
      <c r="IED2360" s="1279"/>
      <c r="IEE2360" s="1279"/>
      <c r="IEF2360" s="1279"/>
      <c r="IEG2360" s="1279"/>
      <c r="IEH2360" s="1279"/>
      <c r="IEI2360" s="1279"/>
      <c r="IEJ2360" s="1279"/>
      <c r="IEK2360" s="1279"/>
      <c r="IEL2360" s="1279"/>
      <c r="IEM2360" s="1279"/>
      <c r="IEN2360" s="1279"/>
      <c r="IEO2360" s="1279"/>
      <c r="IEP2360" s="1279"/>
      <c r="IEQ2360" s="1279"/>
      <c r="IER2360" s="1279"/>
      <c r="IES2360" s="1279"/>
      <c r="IET2360" s="1279"/>
      <c r="IEU2360" s="1279"/>
      <c r="IEV2360" s="1279"/>
      <c r="IEW2360" s="1279"/>
      <c r="IEX2360" s="1279"/>
      <c r="IEY2360" s="1279"/>
      <c r="IEZ2360" s="1279"/>
      <c r="IFA2360" s="1279"/>
      <c r="IFB2360" s="1279"/>
      <c r="IFC2360" s="1279"/>
      <c r="IFD2360" s="1279"/>
      <c r="IFE2360" s="1279"/>
      <c r="IFF2360" s="1279"/>
      <c r="IFG2360" s="1279"/>
      <c r="IFH2360" s="1279"/>
      <c r="IFI2360" s="1279"/>
      <c r="IFJ2360" s="1279"/>
      <c r="IFK2360" s="1279"/>
      <c r="IFL2360" s="1279"/>
      <c r="IFM2360" s="1279"/>
      <c r="IFN2360" s="1279"/>
      <c r="IFO2360" s="1279"/>
      <c r="IFP2360" s="1279"/>
      <c r="IFQ2360" s="1279"/>
      <c r="IFR2360" s="1279"/>
      <c r="IFS2360" s="1279"/>
      <c r="IFT2360" s="1279"/>
      <c r="IFU2360" s="1279"/>
      <c r="IFV2360" s="1279"/>
      <c r="IFW2360" s="1279"/>
      <c r="IFX2360" s="1279"/>
      <c r="IFY2360" s="1279"/>
      <c r="IFZ2360" s="1279"/>
      <c r="IGA2360" s="1279"/>
      <c r="IGB2360" s="1279"/>
      <c r="IGC2360" s="1279"/>
      <c r="IGD2360" s="1279"/>
      <c r="IGE2360" s="1279"/>
      <c r="IGF2360" s="1279"/>
      <c r="IGG2360" s="1279"/>
      <c r="IGH2360" s="1279"/>
      <c r="IGI2360" s="1279"/>
      <c r="IGJ2360" s="1279"/>
      <c r="IGK2360" s="1279"/>
      <c r="IGL2360" s="1279"/>
      <c r="IGM2360" s="1279"/>
      <c r="IGN2360" s="1279"/>
      <c r="IGO2360" s="1279"/>
      <c r="IGP2360" s="1279"/>
      <c r="IGQ2360" s="1279"/>
      <c r="IGR2360" s="1279"/>
      <c r="IGS2360" s="1279"/>
      <c r="IGT2360" s="1279"/>
      <c r="IGU2360" s="1279"/>
      <c r="IGV2360" s="1279"/>
      <c r="IGW2360" s="1279"/>
      <c r="IGX2360" s="1279"/>
      <c r="IGY2360" s="1279"/>
      <c r="IGZ2360" s="1279"/>
      <c r="IHA2360" s="1279"/>
      <c r="IHB2360" s="1279"/>
      <c r="IHC2360" s="1279"/>
      <c r="IHD2360" s="1279"/>
      <c r="IHE2360" s="1279"/>
      <c r="IHF2360" s="1279"/>
      <c r="IHG2360" s="1279"/>
      <c r="IHH2360" s="1279"/>
      <c r="IHI2360" s="1279"/>
      <c r="IHJ2360" s="1279"/>
      <c r="IHK2360" s="1279"/>
      <c r="IHL2360" s="1279"/>
      <c r="IHM2360" s="1279"/>
      <c r="IHN2360" s="1279"/>
      <c r="IHO2360" s="1279"/>
      <c r="IHP2360" s="1279"/>
      <c r="IHQ2360" s="1279"/>
      <c r="IHR2360" s="1279"/>
      <c r="IHS2360" s="1279"/>
      <c r="IHT2360" s="1279"/>
      <c r="IHU2360" s="1279"/>
      <c r="IHV2360" s="1279"/>
      <c r="IHW2360" s="1279"/>
      <c r="IHX2360" s="1279"/>
      <c r="IHY2360" s="1279"/>
      <c r="IHZ2360" s="1279"/>
      <c r="IIA2360" s="1279"/>
      <c r="IIB2360" s="1279"/>
      <c r="IIC2360" s="1279"/>
      <c r="IID2360" s="1279"/>
      <c r="IIE2360" s="1279"/>
      <c r="IIF2360" s="1279"/>
      <c r="IIG2360" s="1279"/>
      <c r="IIH2360" s="1279"/>
      <c r="III2360" s="1279"/>
      <c r="IIJ2360" s="1279"/>
      <c r="IIK2360" s="1279"/>
      <c r="IIL2360" s="1279"/>
      <c r="IIM2360" s="1279"/>
      <c r="IIN2360" s="1279"/>
      <c r="IIO2360" s="1279"/>
      <c r="IIP2360" s="1279"/>
      <c r="IIQ2360" s="1279"/>
      <c r="IIR2360" s="1279"/>
      <c r="IIS2360" s="1279"/>
      <c r="IIT2360" s="1279"/>
      <c r="IIU2360" s="1279"/>
      <c r="IIV2360" s="1279"/>
      <c r="IIW2360" s="1279"/>
      <c r="IIX2360" s="1279"/>
      <c r="IIY2360" s="1279"/>
      <c r="IIZ2360" s="1279"/>
      <c r="IJA2360" s="1279"/>
      <c r="IJB2360" s="1279"/>
      <c r="IJC2360" s="1279"/>
      <c r="IJD2360" s="1279"/>
      <c r="IJE2360" s="1279"/>
      <c r="IJF2360" s="1279"/>
      <c r="IJG2360" s="1279"/>
      <c r="IJH2360" s="1279"/>
      <c r="IJI2360" s="1279"/>
      <c r="IJJ2360" s="1279"/>
      <c r="IJK2360" s="1279"/>
      <c r="IJL2360" s="1279"/>
      <c r="IJM2360" s="1279"/>
      <c r="IJN2360" s="1279"/>
      <c r="IJO2360" s="1279"/>
      <c r="IJP2360" s="1279"/>
      <c r="IJQ2360" s="1279"/>
      <c r="IJR2360" s="1279"/>
      <c r="IJS2360" s="1279"/>
      <c r="IJT2360" s="1279"/>
      <c r="IJU2360" s="1279"/>
      <c r="IJV2360" s="1279"/>
      <c r="IJW2360" s="1279"/>
      <c r="IJX2360" s="1279"/>
      <c r="IJY2360" s="1279"/>
      <c r="IJZ2360" s="1279"/>
      <c r="IKA2360" s="1279"/>
      <c r="IKB2360" s="1279"/>
      <c r="IKC2360" s="1279"/>
      <c r="IKD2360" s="1279"/>
      <c r="IKE2360" s="1279"/>
      <c r="IKF2360" s="1279"/>
      <c r="IKG2360" s="1279"/>
      <c r="IKH2360" s="1279"/>
      <c r="IKI2360" s="1279"/>
      <c r="IKJ2360" s="1279"/>
      <c r="IKK2360" s="1279"/>
      <c r="IKL2360" s="1279"/>
      <c r="IKM2360" s="1279"/>
      <c r="IKN2360" s="1279"/>
      <c r="IKO2360" s="1279"/>
      <c r="IKP2360" s="1279"/>
      <c r="IKQ2360" s="1279"/>
      <c r="IKR2360" s="1279"/>
      <c r="IKS2360" s="1279"/>
      <c r="IKT2360" s="1279"/>
      <c r="IKU2360" s="1279"/>
      <c r="IKV2360" s="1279"/>
      <c r="IKW2360" s="1279"/>
      <c r="IKX2360" s="1279"/>
      <c r="IKY2360" s="1279"/>
      <c r="IKZ2360" s="1279"/>
      <c r="ILA2360" s="1279"/>
      <c r="ILB2360" s="1279"/>
      <c r="ILC2360" s="1279"/>
      <c r="ILD2360" s="1279"/>
      <c r="ILE2360" s="1279"/>
      <c r="ILF2360" s="1279"/>
      <c r="ILG2360" s="1279"/>
      <c r="ILH2360" s="1279"/>
      <c r="ILI2360" s="1279"/>
      <c r="ILJ2360" s="1279"/>
      <c r="ILK2360" s="1279"/>
      <c r="ILL2360" s="1279"/>
      <c r="ILM2360" s="1279"/>
      <c r="ILN2360" s="1279"/>
      <c r="ILO2360" s="1279"/>
      <c r="ILP2360" s="1279"/>
      <c r="ILQ2360" s="1279"/>
      <c r="ILR2360" s="1279"/>
      <c r="ILS2360" s="1279"/>
      <c r="ILT2360" s="1279"/>
      <c r="ILU2360" s="1279"/>
      <c r="ILV2360" s="1279"/>
      <c r="ILW2360" s="1279"/>
      <c r="ILX2360" s="1279"/>
      <c r="ILY2360" s="1279"/>
      <c r="ILZ2360" s="1279"/>
      <c r="IMA2360" s="1279"/>
      <c r="IMB2360" s="1279"/>
      <c r="IMC2360" s="1279"/>
      <c r="IMD2360" s="1279"/>
      <c r="IME2360" s="1279"/>
      <c r="IMF2360" s="1279"/>
      <c r="IMG2360" s="1279"/>
      <c r="IMH2360" s="1279"/>
      <c r="IMI2360" s="1279"/>
      <c r="IMJ2360" s="1279"/>
      <c r="IMK2360" s="1279"/>
      <c r="IML2360" s="1279"/>
      <c r="IMM2360" s="1279"/>
      <c r="IMN2360" s="1279"/>
      <c r="IMO2360" s="1279"/>
      <c r="IMP2360" s="1279"/>
      <c r="IMQ2360" s="1279"/>
      <c r="IMR2360" s="1279"/>
      <c r="IMS2360" s="1279"/>
      <c r="IMT2360" s="1279"/>
      <c r="IMU2360" s="1279"/>
      <c r="IMV2360" s="1279"/>
      <c r="IMW2360" s="1279"/>
      <c r="IMX2360" s="1279"/>
      <c r="IMY2360" s="1279"/>
      <c r="IMZ2360" s="1279"/>
      <c r="INA2360" s="1279"/>
      <c r="INB2360" s="1279"/>
      <c r="INC2360" s="1279"/>
      <c r="IND2360" s="1279"/>
      <c r="INE2360" s="1279"/>
      <c r="INF2360" s="1279"/>
      <c r="ING2360" s="1279"/>
      <c r="INH2360" s="1279"/>
      <c r="INI2360" s="1279"/>
      <c r="INJ2360" s="1279"/>
      <c r="INK2360" s="1279"/>
      <c r="INL2360" s="1279"/>
      <c r="INM2360" s="1279"/>
      <c r="INN2360" s="1279"/>
      <c r="INO2360" s="1279"/>
      <c r="INP2360" s="1279"/>
      <c r="INQ2360" s="1279"/>
      <c r="INR2360" s="1279"/>
      <c r="INS2360" s="1279"/>
      <c r="INT2360" s="1279"/>
      <c r="INU2360" s="1279"/>
      <c r="INV2360" s="1279"/>
      <c r="INW2360" s="1279"/>
      <c r="INX2360" s="1279"/>
      <c r="INY2360" s="1279"/>
      <c r="INZ2360" s="1279"/>
      <c r="IOA2360" s="1279"/>
      <c r="IOB2360" s="1279"/>
      <c r="IOC2360" s="1279"/>
      <c r="IOD2360" s="1279"/>
      <c r="IOE2360" s="1279"/>
      <c r="IOF2360" s="1279"/>
      <c r="IOG2360" s="1279"/>
      <c r="IOH2360" s="1279"/>
      <c r="IOI2360" s="1279"/>
      <c r="IOJ2360" s="1279"/>
      <c r="IOK2360" s="1279"/>
      <c r="IOL2360" s="1279"/>
      <c r="IOM2360" s="1279"/>
      <c r="ION2360" s="1279"/>
      <c r="IOO2360" s="1279"/>
      <c r="IOP2360" s="1279"/>
      <c r="IOQ2360" s="1279"/>
      <c r="IOR2360" s="1279"/>
      <c r="IOS2360" s="1279"/>
      <c r="IOT2360" s="1279"/>
      <c r="IOU2360" s="1279"/>
      <c r="IOV2360" s="1279"/>
      <c r="IOW2360" s="1279"/>
      <c r="IOX2360" s="1279"/>
      <c r="IOY2360" s="1279"/>
      <c r="IOZ2360" s="1279"/>
      <c r="IPA2360" s="1279"/>
      <c r="IPB2360" s="1279"/>
      <c r="IPC2360" s="1279"/>
      <c r="IPD2360" s="1279"/>
      <c r="IPE2360" s="1279"/>
      <c r="IPF2360" s="1279"/>
      <c r="IPG2360" s="1279"/>
      <c r="IPH2360" s="1279"/>
      <c r="IPI2360" s="1279"/>
      <c r="IPJ2360" s="1279"/>
      <c r="IPK2360" s="1279"/>
      <c r="IPL2360" s="1279"/>
      <c r="IPM2360" s="1279"/>
      <c r="IPN2360" s="1279"/>
      <c r="IPO2360" s="1279"/>
      <c r="IPP2360" s="1279"/>
      <c r="IPQ2360" s="1279"/>
      <c r="IPR2360" s="1279"/>
      <c r="IPS2360" s="1279"/>
      <c r="IPT2360" s="1279"/>
      <c r="IPU2360" s="1279"/>
      <c r="IPV2360" s="1279"/>
      <c r="IPW2360" s="1279"/>
      <c r="IPX2360" s="1279"/>
      <c r="IPY2360" s="1279"/>
      <c r="IPZ2360" s="1279"/>
      <c r="IQA2360" s="1279"/>
      <c r="IQB2360" s="1279"/>
      <c r="IQC2360" s="1279"/>
      <c r="IQD2360" s="1279"/>
      <c r="IQE2360" s="1279"/>
      <c r="IQF2360" s="1279"/>
      <c r="IQG2360" s="1279"/>
      <c r="IQH2360" s="1279"/>
      <c r="IQI2360" s="1279"/>
      <c r="IQJ2360" s="1279"/>
      <c r="IQK2360" s="1279"/>
      <c r="IQL2360" s="1279"/>
      <c r="IQM2360" s="1279"/>
      <c r="IQN2360" s="1279"/>
      <c r="IQO2360" s="1279"/>
      <c r="IQP2360" s="1279"/>
      <c r="IQQ2360" s="1279"/>
      <c r="IQR2360" s="1279"/>
      <c r="IQS2360" s="1279"/>
      <c r="IQT2360" s="1279"/>
      <c r="IQU2360" s="1279"/>
      <c r="IQV2360" s="1279"/>
      <c r="IQW2360" s="1279"/>
      <c r="IQX2360" s="1279"/>
      <c r="IQY2360" s="1279"/>
      <c r="IQZ2360" s="1279"/>
      <c r="IRA2360" s="1279"/>
      <c r="IRB2360" s="1279"/>
      <c r="IRC2360" s="1279"/>
      <c r="IRD2360" s="1279"/>
      <c r="IRE2360" s="1279"/>
      <c r="IRF2360" s="1279"/>
      <c r="IRG2360" s="1279"/>
      <c r="IRH2360" s="1279"/>
      <c r="IRI2360" s="1279"/>
      <c r="IRJ2360" s="1279"/>
      <c r="IRK2360" s="1279"/>
      <c r="IRL2360" s="1279"/>
      <c r="IRM2360" s="1279"/>
      <c r="IRN2360" s="1279"/>
      <c r="IRO2360" s="1279"/>
      <c r="IRP2360" s="1279"/>
      <c r="IRQ2360" s="1279"/>
      <c r="IRR2360" s="1279"/>
      <c r="IRS2360" s="1279"/>
      <c r="IRT2360" s="1279"/>
      <c r="IRU2360" s="1279"/>
      <c r="IRV2360" s="1279"/>
      <c r="IRW2360" s="1279"/>
      <c r="IRX2360" s="1279"/>
      <c r="IRY2360" s="1279"/>
      <c r="IRZ2360" s="1279"/>
      <c r="ISA2360" s="1279"/>
      <c r="ISB2360" s="1279"/>
      <c r="ISC2360" s="1279"/>
      <c r="ISD2360" s="1279"/>
      <c r="ISE2360" s="1279"/>
      <c r="ISF2360" s="1279"/>
      <c r="ISG2360" s="1279"/>
      <c r="ISH2360" s="1279"/>
      <c r="ISI2360" s="1279"/>
      <c r="ISJ2360" s="1279"/>
      <c r="ISK2360" s="1279"/>
      <c r="ISL2360" s="1279"/>
      <c r="ISM2360" s="1279"/>
      <c r="ISN2360" s="1279"/>
      <c r="ISO2360" s="1279"/>
      <c r="ISP2360" s="1279"/>
      <c r="ISQ2360" s="1279"/>
      <c r="ISR2360" s="1279"/>
      <c r="ISS2360" s="1279"/>
      <c r="IST2360" s="1279"/>
      <c r="ISU2360" s="1279"/>
      <c r="ISV2360" s="1279"/>
      <c r="ISW2360" s="1279"/>
      <c r="ISX2360" s="1279"/>
      <c r="ISY2360" s="1279"/>
      <c r="ISZ2360" s="1279"/>
      <c r="ITA2360" s="1279"/>
      <c r="ITB2360" s="1279"/>
      <c r="ITC2360" s="1279"/>
      <c r="ITD2360" s="1279"/>
      <c r="ITE2360" s="1279"/>
      <c r="ITF2360" s="1279"/>
      <c r="ITG2360" s="1279"/>
      <c r="ITH2360" s="1279"/>
      <c r="ITI2360" s="1279"/>
      <c r="ITJ2360" s="1279"/>
      <c r="ITK2360" s="1279"/>
      <c r="ITL2360" s="1279"/>
      <c r="ITM2360" s="1279"/>
      <c r="ITN2360" s="1279"/>
      <c r="ITO2360" s="1279"/>
      <c r="ITP2360" s="1279"/>
      <c r="ITQ2360" s="1279"/>
      <c r="ITR2360" s="1279"/>
      <c r="ITS2360" s="1279"/>
      <c r="ITT2360" s="1279"/>
      <c r="ITU2360" s="1279"/>
      <c r="ITV2360" s="1279"/>
      <c r="ITW2360" s="1279"/>
      <c r="ITX2360" s="1279"/>
      <c r="ITY2360" s="1279"/>
      <c r="ITZ2360" s="1279"/>
      <c r="IUA2360" s="1279"/>
      <c r="IUB2360" s="1279"/>
      <c r="IUC2360" s="1279"/>
      <c r="IUD2360" s="1279"/>
      <c r="IUE2360" s="1279"/>
      <c r="IUF2360" s="1279"/>
      <c r="IUG2360" s="1279"/>
      <c r="IUH2360" s="1279"/>
      <c r="IUI2360" s="1279"/>
      <c r="IUJ2360" s="1279"/>
      <c r="IUK2360" s="1279"/>
      <c r="IUL2360" s="1279"/>
      <c r="IUM2360" s="1279"/>
      <c r="IUN2360" s="1279"/>
      <c r="IUO2360" s="1279"/>
      <c r="IUP2360" s="1279"/>
      <c r="IUQ2360" s="1279"/>
      <c r="IUR2360" s="1279"/>
      <c r="IUS2360" s="1279"/>
      <c r="IUT2360" s="1279"/>
      <c r="IUU2360" s="1279"/>
      <c r="IUV2360" s="1279"/>
      <c r="IUW2360" s="1279"/>
      <c r="IUX2360" s="1279"/>
      <c r="IUY2360" s="1279"/>
      <c r="IUZ2360" s="1279"/>
      <c r="IVA2360" s="1279"/>
      <c r="IVB2360" s="1279"/>
      <c r="IVC2360" s="1279"/>
      <c r="IVD2360" s="1279"/>
      <c r="IVE2360" s="1279"/>
      <c r="IVF2360" s="1279"/>
      <c r="IVG2360" s="1279"/>
      <c r="IVH2360" s="1279"/>
      <c r="IVI2360" s="1279"/>
      <c r="IVJ2360" s="1279"/>
      <c r="IVK2360" s="1279"/>
      <c r="IVL2360" s="1279"/>
      <c r="IVM2360" s="1279"/>
      <c r="IVN2360" s="1279"/>
      <c r="IVO2360" s="1279"/>
      <c r="IVP2360" s="1279"/>
      <c r="IVQ2360" s="1279"/>
      <c r="IVR2360" s="1279"/>
      <c r="IVS2360" s="1279"/>
      <c r="IVT2360" s="1279"/>
      <c r="IVU2360" s="1279"/>
      <c r="IVV2360" s="1279"/>
      <c r="IVW2360" s="1279"/>
      <c r="IVX2360" s="1279"/>
      <c r="IVY2360" s="1279"/>
      <c r="IVZ2360" s="1279"/>
      <c r="IWA2360" s="1279"/>
      <c r="IWB2360" s="1279"/>
      <c r="IWC2360" s="1279"/>
      <c r="IWD2360" s="1279"/>
      <c r="IWE2360" s="1279"/>
      <c r="IWF2360" s="1279"/>
      <c r="IWG2360" s="1279"/>
      <c r="IWH2360" s="1279"/>
      <c r="IWI2360" s="1279"/>
      <c r="IWJ2360" s="1279"/>
      <c r="IWK2360" s="1279"/>
      <c r="IWL2360" s="1279"/>
      <c r="IWM2360" s="1279"/>
      <c r="IWN2360" s="1279"/>
      <c r="IWO2360" s="1279"/>
      <c r="IWP2360" s="1279"/>
      <c r="IWQ2360" s="1279"/>
      <c r="IWR2360" s="1279"/>
      <c r="IWS2360" s="1279"/>
      <c r="IWT2360" s="1279"/>
      <c r="IWU2360" s="1279"/>
      <c r="IWV2360" s="1279"/>
      <c r="IWW2360" s="1279"/>
      <c r="IWX2360" s="1279"/>
      <c r="IWY2360" s="1279"/>
      <c r="IWZ2360" s="1279"/>
      <c r="IXA2360" s="1279"/>
      <c r="IXB2360" s="1279"/>
      <c r="IXC2360" s="1279"/>
      <c r="IXD2360" s="1279"/>
      <c r="IXE2360" s="1279"/>
      <c r="IXF2360" s="1279"/>
      <c r="IXG2360" s="1279"/>
      <c r="IXH2360" s="1279"/>
      <c r="IXI2360" s="1279"/>
      <c r="IXJ2360" s="1279"/>
      <c r="IXK2360" s="1279"/>
      <c r="IXL2360" s="1279"/>
      <c r="IXM2360" s="1279"/>
      <c r="IXN2360" s="1279"/>
      <c r="IXO2360" s="1279"/>
      <c r="IXP2360" s="1279"/>
      <c r="IXQ2360" s="1279"/>
      <c r="IXR2360" s="1279"/>
      <c r="IXS2360" s="1279"/>
      <c r="IXT2360" s="1279"/>
      <c r="IXU2360" s="1279"/>
      <c r="IXV2360" s="1279"/>
      <c r="IXW2360" s="1279"/>
      <c r="IXX2360" s="1279"/>
      <c r="IXY2360" s="1279"/>
      <c r="IXZ2360" s="1279"/>
      <c r="IYA2360" s="1279"/>
      <c r="IYB2360" s="1279"/>
      <c r="IYC2360" s="1279"/>
      <c r="IYD2360" s="1279"/>
      <c r="IYE2360" s="1279"/>
      <c r="IYF2360" s="1279"/>
      <c r="IYG2360" s="1279"/>
      <c r="IYH2360" s="1279"/>
      <c r="IYI2360" s="1279"/>
      <c r="IYJ2360" s="1279"/>
      <c r="IYK2360" s="1279"/>
      <c r="IYL2360" s="1279"/>
      <c r="IYM2360" s="1279"/>
      <c r="IYN2360" s="1279"/>
      <c r="IYO2360" s="1279"/>
      <c r="IYP2360" s="1279"/>
      <c r="IYQ2360" s="1279"/>
      <c r="IYR2360" s="1279"/>
      <c r="IYS2360" s="1279"/>
      <c r="IYT2360" s="1279"/>
      <c r="IYU2360" s="1279"/>
      <c r="IYV2360" s="1279"/>
      <c r="IYW2360" s="1279"/>
      <c r="IYX2360" s="1279"/>
      <c r="IYY2360" s="1279"/>
      <c r="IYZ2360" s="1279"/>
      <c r="IZA2360" s="1279"/>
      <c r="IZB2360" s="1279"/>
      <c r="IZC2360" s="1279"/>
      <c r="IZD2360" s="1279"/>
      <c r="IZE2360" s="1279"/>
      <c r="IZF2360" s="1279"/>
      <c r="IZG2360" s="1279"/>
      <c r="IZH2360" s="1279"/>
      <c r="IZI2360" s="1279"/>
      <c r="IZJ2360" s="1279"/>
      <c r="IZK2360" s="1279"/>
      <c r="IZL2360" s="1279"/>
      <c r="IZM2360" s="1279"/>
      <c r="IZN2360" s="1279"/>
      <c r="IZO2360" s="1279"/>
      <c r="IZP2360" s="1279"/>
      <c r="IZQ2360" s="1279"/>
      <c r="IZR2360" s="1279"/>
      <c r="IZS2360" s="1279"/>
      <c r="IZT2360" s="1279"/>
      <c r="IZU2360" s="1279"/>
      <c r="IZV2360" s="1279"/>
      <c r="IZW2360" s="1279"/>
      <c r="IZX2360" s="1279"/>
      <c r="IZY2360" s="1279"/>
      <c r="IZZ2360" s="1279"/>
      <c r="JAA2360" s="1279"/>
      <c r="JAB2360" s="1279"/>
      <c r="JAC2360" s="1279"/>
      <c r="JAD2360" s="1279"/>
      <c r="JAE2360" s="1279"/>
      <c r="JAF2360" s="1279"/>
      <c r="JAG2360" s="1279"/>
      <c r="JAH2360" s="1279"/>
      <c r="JAI2360" s="1279"/>
      <c r="JAJ2360" s="1279"/>
      <c r="JAK2360" s="1279"/>
      <c r="JAL2360" s="1279"/>
      <c r="JAM2360" s="1279"/>
      <c r="JAN2360" s="1279"/>
      <c r="JAO2360" s="1279"/>
      <c r="JAP2360" s="1279"/>
      <c r="JAQ2360" s="1279"/>
      <c r="JAR2360" s="1279"/>
      <c r="JAS2360" s="1279"/>
      <c r="JAT2360" s="1279"/>
      <c r="JAU2360" s="1279"/>
      <c r="JAV2360" s="1279"/>
      <c r="JAW2360" s="1279"/>
      <c r="JAX2360" s="1279"/>
      <c r="JAY2360" s="1279"/>
      <c r="JAZ2360" s="1279"/>
      <c r="JBA2360" s="1279"/>
      <c r="JBB2360" s="1279"/>
      <c r="JBC2360" s="1279"/>
      <c r="JBD2360" s="1279"/>
      <c r="JBE2360" s="1279"/>
      <c r="JBF2360" s="1279"/>
      <c r="JBG2360" s="1279"/>
      <c r="JBH2360" s="1279"/>
      <c r="JBI2360" s="1279"/>
      <c r="JBJ2360" s="1279"/>
      <c r="JBK2360" s="1279"/>
      <c r="JBL2360" s="1279"/>
      <c r="JBM2360" s="1279"/>
      <c r="JBN2360" s="1279"/>
      <c r="JBO2360" s="1279"/>
      <c r="JBP2360" s="1279"/>
      <c r="JBQ2360" s="1279"/>
      <c r="JBR2360" s="1279"/>
      <c r="JBS2360" s="1279"/>
      <c r="JBT2360" s="1279"/>
      <c r="JBU2360" s="1279"/>
      <c r="JBV2360" s="1279"/>
      <c r="JBW2360" s="1279"/>
      <c r="JBX2360" s="1279"/>
      <c r="JBY2360" s="1279"/>
      <c r="JBZ2360" s="1279"/>
      <c r="JCA2360" s="1279"/>
      <c r="JCB2360" s="1279"/>
      <c r="JCC2360" s="1279"/>
      <c r="JCD2360" s="1279"/>
      <c r="JCE2360" s="1279"/>
      <c r="JCF2360" s="1279"/>
      <c r="JCG2360" s="1279"/>
      <c r="JCH2360" s="1279"/>
      <c r="JCI2360" s="1279"/>
      <c r="JCJ2360" s="1279"/>
      <c r="JCK2360" s="1279"/>
      <c r="JCL2360" s="1279"/>
      <c r="JCM2360" s="1279"/>
      <c r="JCN2360" s="1279"/>
      <c r="JCO2360" s="1279"/>
      <c r="JCP2360" s="1279"/>
      <c r="JCQ2360" s="1279"/>
      <c r="JCR2360" s="1279"/>
      <c r="JCS2360" s="1279"/>
      <c r="JCT2360" s="1279"/>
      <c r="JCU2360" s="1279"/>
      <c r="JCV2360" s="1279"/>
      <c r="JCW2360" s="1279"/>
      <c r="JCX2360" s="1279"/>
      <c r="JCY2360" s="1279"/>
      <c r="JCZ2360" s="1279"/>
      <c r="JDA2360" s="1279"/>
      <c r="JDB2360" s="1279"/>
      <c r="JDC2360" s="1279"/>
      <c r="JDD2360" s="1279"/>
      <c r="JDE2360" s="1279"/>
      <c r="JDF2360" s="1279"/>
      <c r="JDG2360" s="1279"/>
      <c r="JDH2360" s="1279"/>
      <c r="JDI2360" s="1279"/>
      <c r="JDJ2360" s="1279"/>
      <c r="JDK2360" s="1279"/>
      <c r="JDL2360" s="1279"/>
      <c r="JDM2360" s="1279"/>
      <c r="JDN2360" s="1279"/>
      <c r="JDO2360" s="1279"/>
      <c r="JDP2360" s="1279"/>
      <c r="JDQ2360" s="1279"/>
      <c r="JDR2360" s="1279"/>
      <c r="JDS2360" s="1279"/>
      <c r="JDT2360" s="1279"/>
      <c r="JDU2360" s="1279"/>
      <c r="JDV2360" s="1279"/>
      <c r="JDW2360" s="1279"/>
      <c r="JDX2360" s="1279"/>
      <c r="JDY2360" s="1279"/>
      <c r="JDZ2360" s="1279"/>
      <c r="JEA2360" s="1279"/>
      <c r="JEB2360" s="1279"/>
      <c r="JEC2360" s="1279"/>
      <c r="JED2360" s="1279"/>
      <c r="JEE2360" s="1279"/>
      <c r="JEF2360" s="1279"/>
      <c r="JEG2360" s="1279"/>
      <c r="JEH2360" s="1279"/>
      <c r="JEI2360" s="1279"/>
      <c r="JEJ2360" s="1279"/>
      <c r="JEK2360" s="1279"/>
      <c r="JEL2360" s="1279"/>
      <c r="JEM2360" s="1279"/>
      <c r="JEN2360" s="1279"/>
      <c r="JEO2360" s="1279"/>
      <c r="JEP2360" s="1279"/>
      <c r="JEQ2360" s="1279"/>
      <c r="JER2360" s="1279"/>
      <c r="JES2360" s="1279"/>
      <c r="JET2360" s="1279"/>
      <c r="JEU2360" s="1279"/>
      <c r="JEV2360" s="1279"/>
      <c r="JEW2360" s="1279"/>
      <c r="JEX2360" s="1279"/>
      <c r="JEY2360" s="1279"/>
      <c r="JEZ2360" s="1279"/>
      <c r="JFA2360" s="1279"/>
      <c r="JFB2360" s="1279"/>
      <c r="JFC2360" s="1279"/>
      <c r="JFD2360" s="1279"/>
      <c r="JFE2360" s="1279"/>
      <c r="JFF2360" s="1279"/>
      <c r="JFG2360" s="1279"/>
      <c r="JFH2360" s="1279"/>
      <c r="JFI2360" s="1279"/>
      <c r="JFJ2360" s="1279"/>
      <c r="JFK2360" s="1279"/>
      <c r="JFL2360" s="1279"/>
      <c r="JFM2360" s="1279"/>
      <c r="JFN2360" s="1279"/>
      <c r="JFO2360" s="1279"/>
      <c r="JFP2360" s="1279"/>
      <c r="JFQ2360" s="1279"/>
      <c r="JFR2360" s="1279"/>
      <c r="JFS2360" s="1279"/>
      <c r="JFT2360" s="1279"/>
      <c r="JFU2360" s="1279"/>
      <c r="JFV2360" s="1279"/>
      <c r="JFW2360" s="1279"/>
      <c r="JFX2360" s="1279"/>
      <c r="JFY2360" s="1279"/>
      <c r="JFZ2360" s="1279"/>
      <c r="JGA2360" s="1279"/>
      <c r="JGB2360" s="1279"/>
      <c r="JGC2360" s="1279"/>
      <c r="JGD2360" s="1279"/>
      <c r="JGE2360" s="1279"/>
      <c r="JGF2360" s="1279"/>
      <c r="JGG2360" s="1279"/>
      <c r="JGH2360" s="1279"/>
      <c r="JGI2360" s="1279"/>
      <c r="JGJ2360" s="1279"/>
      <c r="JGK2360" s="1279"/>
      <c r="JGL2360" s="1279"/>
      <c r="JGM2360" s="1279"/>
      <c r="JGN2360" s="1279"/>
      <c r="JGO2360" s="1279"/>
      <c r="JGP2360" s="1279"/>
      <c r="JGQ2360" s="1279"/>
      <c r="JGR2360" s="1279"/>
      <c r="JGS2360" s="1279"/>
      <c r="JGT2360" s="1279"/>
      <c r="JGU2360" s="1279"/>
      <c r="JGV2360" s="1279"/>
      <c r="JGW2360" s="1279"/>
      <c r="JGX2360" s="1279"/>
      <c r="JGY2360" s="1279"/>
      <c r="JGZ2360" s="1279"/>
      <c r="JHA2360" s="1279"/>
      <c r="JHB2360" s="1279"/>
      <c r="JHC2360" s="1279"/>
      <c r="JHD2360" s="1279"/>
      <c r="JHE2360" s="1279"/>
      <c r="JHF2360" s="1279"/>
      <c r="JHG2360" s="1279"/>
      <c r="JHH2360" s="1279"/>
      <c r="JHI2360" s="1279"/>
      <c r="JHJ2360" s="1279"/>
      <c r="JHK2360" s="1279"/>
      <c r="JHL2360" s="1279"/>
      <c r="JHM2360" s="1279"/>
      <c r="JHN2360" s="1279"/>
      <c r="JHO2360" s="1279"/>
      <c r="JHP2360" s="1279"/>
      <c r="JHQ2360" s="1279"/>
      <c r="JHR2360" s="1279"/>
      <c r="JHS2360" s="1279"/>
      <c r="JHT2360" s="1279"/>
      <c r="JHU2360" s="1279"/>
      <c r="JHV2360" s="1279"/>
      <c r="JHW2360" s="1279"/>
      <c r="JHX2360" s="1279"/>
      <c r="JHY2360" s="1279"/>
      <c r="JHZ2360" s="1279"/>
      <c r="JIA2360" s="1279"/>
      <c r="JIB2360" s="1279"/>
      <c r="JIC2360" s="1279"/>
      <c r="JID2360" s="1279"/>
      <c r="JIE2360" s="1279"/>
      <c r="JIF2360" s="1279"/>
      <c r="JIG2360" s="1279"/>
      <c r="JIH2360" s="1279"/>
      <c r="JII2360" s="1279"/>
      <c r="JIJ2360" s="1279"/>
      <c r="JIK2360" s="1279"/>
      <c r="JIL2360" s="1279"/>
      <c r="JIM2360" s="1279"/>
      <c r="JIN2360" s="1279"/>
      <c r="JIO2360" s="1279"/>
      <c r="JIP2360" s="1279"/>
      <c r="JIQ2360" s="1279"/>
      <c r="JIR2360" s="1279"/>
      <c r="JIS2360" s="1279"/>
      <c r="JIT2360" s="1279"/>
      <c r="JIU2360" s="1279"/>
      <c r="JIV2360" s="1279"/>
      <c r="JIW2360" s="1279"/>
      <c r="JIX2360" s="1279"/>
      <c r="JIY2360" s="1279"/>
      <c r="JIZ2360" s="1279"/>
      <c r="JJA2360" s="1279"/>
      <c r="JJB2360" s="1279"/>
      <c r="JJC2360" s="1279"/>
      <c r="JJD2360" s="1279"/>
      <c r="JJE2360" s="1279"/>
      <c r="JJF2360" s="1279"/>
      <c r="JJG2360" s="1279"/>
      <c r="JJH2360" s="1279"/>
      <c r="JJI2360" s="1279"/>
      <c r="JJJ2360" s="1279"/>
      <c r="JJK2360" s="1279"/>
      <c r="JJL2360" s="1279"/>
      <c r="JJM2360" s="1279"/>
      <c r="JJN2360" s="1279"/>
      <c r="JJO2360" s="1279"/>
      <c r="JJP2360" s="1279"/>
      <c r="JJQ2360" s="1279"/>
      <c r="JJR2360" s="1279"/>
      <c r="JJS2360" s="1279"/>
      <c r="JJT2360" s="1279"/>
      <c r="JJU2360" s="1279"/>
      <c r="JJV2360" s="1279"/>
      <c r="JJW2360" s="1279"/>
      <c r="JJX2360" s="1279"/>
      <c r="JJY2360" s="1279"/>
      <c r="JJZ2360" s="1279"/>
      <c r="JKA2360" s="1279"/>
      <c r="JKB2360" s="1279"/>
      <c r="JKC2360" s="1279"/>
      <c r="JKD2360" s="1279"/>
      <c r="JKE2360" s="1279"/>
      <c r="JKF2360" s="1279"/>
      <c r="JKG2360" s="1279"/>
      <c r="JKH2360" s="1279"/>
      <c r="JKI2360" s="1279"/>
      <c r="JKJ2360" s="1279"/>
      <c r="JKK2360" s="1279"/>
      <c r="JKL2360" s="1279"/>
      <c r="JKM2360" s="1279"/>
      <c r="JKN2360" s="1279"/>
      <c r="JKO2360" s="1279"/>
      <c r="JKP2360" s="1279"/>
      <c r="JKQ2360" s="1279"/>
      <c r="JKR2360" s="1279"/>
      <c r="JKS2360" s="1279"/>
      <c r="JKT2360" s="1279"/>
      <c r="JKU2360" s="1279"/>
      <c r="JKV2360" s="1279"/>
      <c r="JKW2360" s="1279"/>
      <c r="JKX2360" s="1279"/>
      <c r="JKY2360" s="1279"/>
      <c r="JKZ2360" s="1279"/>
      <c r="JLA2360" s="1279"/>
      <c r="JLB2360" s="1279"/>
      <c r="JLC2360" s="1279"/>
      <c r="JLD2360" s="1279"/>
      <c r="JLE2360" s="1279"/>
      <c r="JLF2360" s="1279"/>
      <c r="JLG2360" s="1279"/>
      <c r="JLH2360" s="1279"/>
      <c r="JLI2360" s="1279"/>
      <c r="JLJ2360" s="1279"/>
      <c r="JLK2360" s="1279"/>
      <c r="JLL2360" s="1279"/>
      <c r="JLM2360" s="1279"/>
      <c r="JLN2360" s="1279"/>
      <c r="JLO2360" s="1279"/>
      <c r="JLP2360" s="1279"/>
      <c r="JLQ2360" s="1279"/>
      <c r="JLR2360" s="1279"/>
      <c r="JLS2360" s="1279"/>
      <c r="JLT2360" s="1279"/>
      <c r="JLU2360" s="1279"/>
      <c r="JLV2360" s="1279"/>
      <c r="JLW2360" s="1279"/>
      <c r="JLX2360" s="1279"/>
      <c r="JLY2360" s="1279"/>
      <c r="JLZ2360" s="1279"/>
      <c r="JMA2360" s="1279"/>
      <c r="JMB2360" s="1279"/>
      <c r="JMC2360" s="1279"/>
      <c r="JMD2360" s="1279"/>
      <c r="JME2360" s="1279"/>
      <c r="JMF2360" s="1279"/>
      <c r="JMG2360" s="1279"/>
      <c r="JMH2360" s="1279"/>
      <c r="JMI2360" s="1279"/>
      <c r="JMJ2360" s="1279"/>
      <c r="JMK2360" s="1279"/>
      <c r="JML2360" s="1279"/>
      <c r="JMM2360" s="1279"/>
      <c r="JMN2360" s="1279"/>
      <c r="JMO2360" s="1279"/>
      <c r="JMP2360" s="1279"/>
      <c r="JMQ2360" s="1279"/>
      <c r="JMR2360" s="1279"/>
      <c r="JMS2360" s="1279"/>
      <c r="JMT2360" s="1279"/>
      <c r="JMU2360" s="1279"/>
      <c r="JMV2360" s="1279"/>
      <c r="JMW2360" s="1279"/>
      <c r="JMX2360" s="1279"/>
      <c r="JMY2360" s="1279"/>
      <c r="JMZ2360" s="1279"/>
      <c r="JNA2360" s="1279"/>
      <c r="JNB2360" s="1279"/>
      <c r="JNC2360" s="1279"/>
      <c r="JND2360" s="1279"/>
      <c r="JNE2360" s="1279"/>
      <c r="JNF2360" s="1279"/>
      <c r="JNG2360" s="1279"/>
      <c r="JNH2360" s="1279"/>
      <c r="JNI2360" s="1279"/>
      <c r="JNJ2360" s="1279"/>
      <c r="JNK2360" s="1279"/>
      <c r="JNL2360" s="1279"/>
      <c r="JNM2360" s="1279"/>
      <c r="JNN2360" s="1279"/>
      <c r="JNO2360" s="1279"/>
      <c r="JNP2360" s="1279"/>
      <c r="JNQ2360" s="1279"/>
      <c r="JNR2360" s="1279"/>
      <c r="JNS2360" s="1279"/>
      <c r="JNT2360" s="1279"/>
      <c r="JNU2360" s="1279"/>
      <c r="JNV2360" s="1279"/>
      <c r="JNW2360" s="1279"/>
      <c r="JNX2360" s="1279"/>
      <c r="JNY2360" s="1279"/>
      <c r="JNZ2360" s="1279"/>
      <c r="JOA2360" s="1279"/>
      <c r="JOB2360" s="1279"/>
      <c r="JOC2360" s="1279"/>
      <c r="JOD2360" s="1279"/>
      <c r="JOE2360" s="1279"/>
      <c r="JOF2360" s="1279"/>
      <c r="JOG2360" s="1279"/>
      <c r="JOH2360" s="1279"/>
      <c r="JOI2360" s="1279"/>
      <c r="JOJ2360" s="1279"/>
      <c r="JOK2360" s="1279"/>
      <c r="JOL2360" s="1279"/>
      <c r="JOM2360" s="1279"/>
      <c r="JON2360" s="1279"/>
      <c r="JOO2360" s="1279"/>
      <c r="JOP2360" s="1279"/>
      <c r="JOQ2360" s="1279"/>
      <c r="JOR2360" s="1279"/>
      <c r="JOS2360" s="1279"/>
      <c r="JOT2360" s="1279"/>
      <c r="JOU2360" s="1279"/>
      <c r="JOV2360" s="1279"/>
      <c r="JOW2360" s="1279"/>
      <c r="JOX2360" s="1279"/>
      <c r="JOY2360" s="1279"/>
      <c r="JOZ2360" s="1279"/>
      <c r="JPA2360" s="1279"/>
      <c r="JPB2360" s="1279"/>
      <c r="JPC2360" s="1279"/>
      <c r="JPD2360" s="1279"/>
      <c r="JPE2360" s="1279"/>
      <c r="JPF2360" s="1279"/>
      <c r="JPG2360" s="1279"/>
      <c r="JPH2360" s="1279"/>
      <c r="JPI2360" s="1279"/>
      <c r="JPJ2360" s="1279"/>
      <c r="JPK2360" s="1279"/>
      <c r="JPL2360" s="1279"/>
      <c r="JPM2360" s="1279"/>
      <c r="JPN2360" s="1279"/>
      <c r="JPO2360" s="1279"/>
      <c r="JPP2360" s="1279"/>
      <c r="JPQ2360" s="1279"/>
      <c r="JPR2360" s="1279"/>
      <c r="JPS2360" s="1279"/>
      <c r="JPT2360" s="1279"/>
      <c r="JPU2360" s="1279"/>
      <c r="JPV2360" s="1279"/>
      <c r="JPW2360" s="1279"/>
      <c r="JPX2360" s="1279"/>
      <c r="JPY2360" s="1279"/>
      <c r="JPZ2360" s="1279"/>
      <c r="JQA2360" s="1279"/>
      <c r="JQB2360" s="1279"/>
      <c r="JQC2360" s="1279"/>
      <c r="JQD2360" s="1279"/>
      <c r="JQE2360" s="1279"/>
      <c r="JQF2360" s="1279"/>
      <c r="JQG2360" s="1279"/>
      <c r="JQH2360" s="1279"/>
      <c r="JQI2360" s="1279"/>
      <c r="JQJ2360" s="1279"/>
      <c r="JQK2360" s="1279"/>
      <c r="JQL2360" s="1279"/>
      <c r="JQM2360" s="1279"/>
      <c r="JQN2360" s="1279"/>
      <c r="JQO2360" s="1279"/>
      <c r="JQP2360" s="1279"/>
      <c r="JQQ2360" s="1279"/>
      <c r="JQR2360" s="1279"/>
      <c r="JQS2360" s="1279"/>
      <c r="JQT2360" s="1279"/>
      <c r="JQU2360" s="1279"/>
      <c r="JQV2360" s="1279"/>
      <c r="JQW2360" s="1279"/>
      <c r="JQX2360" s="1279"/>
      <c r="JQY2360" s="1279"/>
      <c r="JQZ2360" s="1279"/>
      <c r="JRA2360" s="1279"/>
      <c r="JRB2360" s="1279"/>
      <c r="JRC2360" s="1279"/>
      <c r="JRD2360" s="1279"/>
      <c r="JRE2360" s="1279"/>
      <c r="JRF2360" s="1279"/>
      <c r="JRG2360" s="1279"/>
      <c r="JRH2360" s="1279"/>
      <c r="JRI2360" s="1279"/>
      <c r="JRJ2360" s="1279"/>
      <c r="JRK2360" s="1279"/>
      <c r="JRL2360" s="1279"/>
      <c r="JRM2360" s="1279"/>
      <c r="JRN2360" s="1279"/>
      <c r="JRO2360" s="1279"/>
      <c r="JRP2360" s="1279"/>
      <c r="JRQ2360" s="1279"/>
      <c r="JRR2360" s="1279"/>
      <c r="JRS2360" s="1279"/>
      <c r="JRT2360" s="1279"/>
      <c r="JRU2360" s="1279"/>
      <c r="JRV2360" s="1279"/>
      <c r="JRW2360" s="1279"/>
      <c r="JRX2360" s="1279"/>
      <c r="JRY2360" s="1279"/>
      <c r="JRZ2360" s="1279"/>
      <c r="JSA2360" s="1279"/>
      <c r="JSB2360" s="1279"/>
      <c r="JSC2360" s="1279"/>
      <c r="JSD2360" s="1279"/>
      <c r="JSE2360" s="1279"/>
      <c r="JSF2360" s="1279"/>
      <c r="JSG2360" s="1279"/>
      <c r="JSH2360" s="1279"/>
      <c r="JSI2360" s="1279"/>
      <c r="JSJ2360" s="1279"/>
      <c r="JSK2360" s="1279"/>
      <c r="JSL2360" s="1279"/>
      <c r="JSM2360" s="1279"/>
      <c r="JSN2360" s="1279"/>
      <c r="JSO2360" s="1279"/>
      <c r="JSP2360" s="1279"/>
      <c r="JSQ2360" s="1279"/>
      <c r="JSR2360" s="1279"/>
      <c r="JSS2360" s="1279"/>
      <c r="JST2360" s="1279"/>
      <c r="JSU2360" s="1279"/>
      <c r="JSV2360" s="1279"/>
      <c r="JSW2360" s="1279"/>
      <c r="JSX2360" s="1279"/>
      <c r="JSY2360" s="1279"/>
      <c r="JSZ2360" s="1279"/>
      <c r="JTA2360" s="1279"/>
      <c r="JTB2360" s="1279"/>
      <c r="JTC2360" s="1279"/>
      <c r="JTD2360" s="1279"/>
      <c r="JTE2360" s="1279"/>
      <c r="JTF2360" s="1279"/>
      <c r="JTG2360" s="1279"/>
      <c r="JTH2360" s="1279"/>
      <c r="JTI2360" s="1279"/>
      <c r="JTJ2360" s="1279"/>
      <c r="JTK2360" s="1279"/>
      <c r="JTL2360" s="1279"/>
      <c r="JTM2360" s="1279"/>
      <c r="JTN2360" s="1279"/>
      <c r="JTO2360" s="1279"/>
      <c r="JTP2360" s="1279"/>
      <c r="JTQ2360" s="1279"/>
      <c r="JTR2360" s="1279"/>
      <c r="JTS2360" s="1279"/>
      <c r="JTT2360" s="1279"/>
      <c r="JTU2360" s="1279"/>
      <c r="JTV2360" s="1279"/>
      <c r="JTW2360" s="1279"/>
      <c r="JTX2360" s="1279"/>
      <c r="JTY2360" s="1279"/>
      <c r="JTZ2360" s="1279"/>
      <c r="JUA2360" s="1279"/>
      <c r="JUB2360" s="1279"/>
      <c r="JUC2360" s="1279"/>
      <c r="JUD2360" s="1279"/>
      <c r="JUE2360" s="1279"/>
      <c r="JUF2360" s="1279"/>
      <c r="JUG2360" s="1279"/>
      <c r="JUH2360" s="1279"/>
      <c r="JUI2360" s="1279"/>
      <c r="JUJ2360" s="1279"/>
      <c r="JUK2360" s="1279"/>
      <c r="JUL2360" s="1279"/>
      <c r="JUM2360" s="1279"/>
      <c r="JUN2360" s="1279"/>
      <c r="JUO2360" s="1279"/>
      <c r="JUP2360" s="1279"/>
      <c r="JUQ2360" s="1279"/>
      <c r="JUR2360" s="1279"/>
      <c r="JUS2360" s="1279"/>
      <c r="JUT2360" s="1279"/>
      <c r="JUU2360" s="1279"/>
      <c r="JUV2360" s="1279"/>
      <c r="JUW2360" s="1279"/>
      <c r="JUX2360" s="1279"/>
      <c r="JUY2360" s="1279"/>
      <c r="JUZ2360" s="1279"/>
      <c r="JVA2360" s="1279"/>
      <c r="JVB2360" s="1279"/>
      <c r="JVC2360" s="1279"/>
      <c r="JVD2360" s="1279"/>
      <c r="JVE2360" s="1279"/>
      <c r="JVF2360" s="1279"/>
      <c r="JVG2360" s="1279"/>
      <c r="JVH2360" s="1279"/>
      <c r="JVI2360" s="1279"/>
      <c r="JVJ2360" s="1279"/>
      <c r="JVK2360" s="1279"/>
      <c r="JVL2360" s="1279"/>
      <c r="JVM2360" s="1279"/>
      <c r="JVN2360" s="1279"/>
      <c r="JVO2360" s="1279"/>
      <c r="JVP2360" s="1279"/>
      <c r="JVQ2360" s="1279"/>
      <c r="JVR2360" s="1279"/>
      <c r="JVS2360" s="1279"/>
      <c r="JVT2360" s="1279"/>
      <c r="JVU2360" s="1279"/>
      <c r="JVV2360" s="1279"/>
      <c r="JVW2360" s="1279"/>
      <c r="JVX2360" s="1279"/>
      <c r="JVY2360" s="1279"/>
      <c r="JVZ2360" s="1279"/>
      <c r="JWA2360" s="1279"/>
      <c r="JWB2360" s="1279"/>
      <c r="JWC2360" s="1279"/>
      <c r="JWD2360" s="1279"/>
      <c r="JWE2360" s="1279"/>
      <c r="JWF2360" s="1279"/>
      <c r="JWG2360" s="1279"/>
      <c r="JWH2360" s="1279"/>
      <c r="JWI2360" s="1279"/>
      <c r="JWJ2360" s="1279"/>
      <c r="JWK2360" s="1279"/>
      <c r="JWL2360" s="1279"/>
      <c r="JWM2360" s="1279"/>
      <c r="JWN2360" s="1279"/>
      <c r="JWO2360" s="1279"/>
      <c r="JWP2360" s="1279"/>
      <c r="JWQ2360" s="1279"/>
      <c r="JWR2360" s="1279"/>
      <c r="JWS2360" s="1279"/>
      <c r="JWT2360" s="1279"/>
      <c r="JWU2360" s="1279"/>
      <c r="JWV2360" s="1279"/>
      <c r="JWW2360" s="1279"/>
      <c r="JWX2360" s="1279"/>
      <c r="JWY2360" s="1279"/>
      <c r="JWZ2360" s="1279"/>
      <c r="JXA2360" s="1279"/>
      <c r="JXB2360" s="1279"/>
      <c r="JXC2360" s="1279"/>
      <c r="JXD2360" s="1279"/>
      <c r="JXE2360" s="1279"/>
      <c r="JXF2360" s="1279"/>
      <c r="JXG2360" s="1279"/>
      <c r="JXH2360" s="1279"/>
      <c r="JXI2360" s="1279"/>
      <c r="JXJ2360" s="1279"/>
      <c r="JXK2360" s="1279"/>
      <c r="JXL2360" s="1279"/>
      <c r="JXM2360" s="1279"/>
      <c r="JXN2360" s="1279"/>
      <c r="JXO2360" s="1279"/>
      <c r="JXP2360" s="1279"/>
      <c r="JXQ2360" s="1279"/>
      <c r="JXR2360" s="1279"/>
      <c r="JXS2360" s="1279"/>
      <c r="JXT2360" s="1279"/>
      <c r="JXU2360" s="1279"/>
      <c r="JXV2360" s="1279"/>
      <c r="JXW2360" s="1279"/>
      <c r="JXX2360" s="1279"/>
      <c r="JXY2360" s="1279"/>
      <c r="JXZ2360" s="1279"/>
      <c r="JYA2360" s="1279"/>
      <c r="JYB2360" s="1279"/>
      <c r="JYC2360" s="1279"/>
      <c r="JYD2360" s="1279"/>
      <c r="JYE2360" s="1279"/>
      <c r="JYF2360" s="1279"/>
      <c r="JYG2360" s="1279"/>
      <c r="JYH2360" s="1279"/>
      <c r="JYI2360" s="1279"/>
      <c r="JYJ2360" s="1279"/>
      <c r="JYK2360" s="1279"/>
      <c r="JYL2360" s="1279"/>
      <c r="JYM2360" s="1279"/>
      <c r="JYN2360" s="1279"/>
      <c r="JYO2360" s="1279"/>
      <c r="JYP2360" s="1279"/>
      <c r="JYQ2360" s="1279"/>
      <c r="JYR2360" s="1279"/>
      <c r="JYS2360" s="1279"/>
      <c r="JYT2360" s="1279"/>
      <c r="JYU2360" s="1279"/>
      <c r="JYV2360" s="1279"/>
      <c r="JYW2360" s="1279"/>
      <c r="JYX2360" s="1279"/>
      <c r="JYY2360" s="1279"/>
      <c r="JYZ2360" s="1279"/>
      <c r="JZA2360" s="1279"/>
      <c r="JZB2360" s="1279"/>
      <c r="JZC2360" s="1279"/>
      <c r="JZD2360" s="1279"/>
      <c r="JZE2360" s="1279"/>
      <c r="JZF2360" s="1279"/>
      <c r="JZG2360" s="1279"/>
      <c r="JZH2360" s="1279"/>
      <c r="JZI2360" s="1279"/>
      <c r="JZJ2360" s="1279"/>
      <c r="JZK2360" s="1279"/>
      <c r="JZL2360" s="1279"/>
      <c r="JZM2360" s="1279"/>
      <c r="JZN2360" s="1279"/>
      <c r="JZO2360" s="1279"/>
      <c r="JZP2360" s="1279"/>
      <c r="JZQ2360" s="1279"/>
      <c r="JZR2360" s="1279"/>
      <c r="JZS2360" s="1279"/>
      <c r="JZT2360" s="1279"/>
      <c r="JZU2360" s="1279"/>
      <c r="JZV2360" s="1279"/>
      <c r="JZW2360" s="1279"/>
      <c r="JZX2360" s="1279"/>
      <c r="JZY2360" s="1279"/>
      <c r="JZZ2360" s="1279"/>
      <c r="KAA2360" s="1279"/>
      <c r="KAB2360" s="1279"/>
      <c r="KAC2360" s="1279"/>
      <c r="KAD2360" s="1279"/>
      <c r="KAE2360" s="1279"/>
      <c r="KAF2360" s="1279"/>
      <c r="KAG2360" s="1279"/>
      <c r="KAH2360" s="1279"/>
      <c r="KAI2360" s="1279"/>
      <c r="KAJ2360" s="1279"/>
      <c r="KAK2360" s="1279"/>
      <c r="KAL2360" s="1279"/>
      <c r="KAM2360" s="1279"/>
      <c r="KAN2360" s="1279"/>
      <c r="KAO2360" s="1279"/>
      <c r="KAP2360" s="1279"/>
      <c r="KAQ2360" s="1279"/>
      <c r="KAR2360" s="1279"/>
      <c r="KAS2360" s="1279"/>
      <c r="KAT2360" s="1279"/>
      <c r="KAU2360" s="1279"/>
      <c r="KAV2360" s="1279"/>
      <c r="KAW2360" s="1279"/>
      <c r="KAX2360" s="1279"/>
      <c r="KAY2360" s="1279"/>
      <c r="KAZ2360" s="1279"/>
      <c r="KBA2360" s="1279"/>
      <c r="KBB2360" s="1279"/>
      <c r="KBC2360" s="1279"/>
      <c r="KBD2360" s="1279"/>
      <c r="KBE2360" s="1279"/>
      <c r="KBF2360" s="1279"/>
      <c r="KBG2360" s="1279"/>
      <c r="KBH2360" s="1279"/>
      <c r="KBI2360" s="1279"/>
      <c r="KBJ2360" s="1279"/>
      <c r="KBK2360" s="1279"/>
      <c r="KBL2360" s="1279"/>
      <c r="KBM2360" s="1279"/>
      <c r="KBN2360" s="1279"/>
      <c r="KBO2360" s="1279"/>
      <c r="KBP2360" s="1279"/>
      <c r="KBQ2360" s="1279"/>
      <c r="KBR2360" s="1279"/>
      <c r="KBS2360" s="1279"/>
      <c r="KBT2360" s="1279"/>
      <c r="KBU2360" s="1279"/>
      <c r="KBV2360" s="1279"/>
      <c r="KBW2360" s="1279"/>
      <c r="KBX2360" s="1279"/>
      <c r="KBY2360" s="1279"/>
      <c r="KBZ2360" s="1279"/>
      <c r="KCA2360" s="1279"/>
      <c r="KCB2360" s="1279"/>
      <c r="KCC2360" s="1279"/>
      <c r="KCD2360" s="1279"/>
      <c r="KCE2360" s="1279"/>
      <c r="KCF2360" s="1279"/>
      <c r="KCG2360" s="1279"/>
      <c r="KCH2360" s="1279"/>
      <c r="KCI2360" s="1279"/>
      <c r="KCJ2360" s="1279"/>
      <c r="KCK2360" s="1279"/>
      <c r="KCL2360" s="1279"/>
      <c r="KCM2360" s="1279"/>
      <c r="KCN2360" s="1279"/>
      <c r="KCO2360" s="1279"/>
      <c r="KCP2360" s="1279"/>
      <c r="KCQ2360" s="1279"/>
      <c r="KCR2360" s="1279"/>
      <c r="KCS2360" s="1279"/>
      <c r="KCT2360" s="1279"/>
      <c r="KCU2360" s="1279"/>
      <c r="KCV2360" s="1279"/>
      <c r="KCW2360" s="1279"/>
      <c r="KCX2360" s="1279"/>
      <c r="KCY2360" s="1279"/>
      <c r="KCZ2360" s="1279"/>
      <c r="KDA2360" s="1279"/>
      <c r="KDB2360" s="1279"/>
      <c r="KDC2360" s="1279"/>
      <c r="KDD2360" s="1279"/>
      <c r="KDE2360" s="1279"/>
      <c r="KDF2360" s="1279"/>
      <c r="KDG2360" s="1279"/>
      <c r="KDH2360" s="1279"/>
      <c r="KDI2360" s="1279"/>
      <c r="KDJ2360" s="1279"/>
      <c r="KDK2360" s="1279"/>
      <c r="KDL2360" s="1279"/>
      <c r="KDM2360" s="1279"/>
      <c r="KDN2360" s="1279"/>
      <c r="KDO2360" s="1279"/>
      <c r="KDP2360" s="1279"/>
      <c r="KDQ2360" s="1279"/>
      <c r="KDR2360" s="1279"/>
      <c r="KDS2360" s="1279"/>
      <c r="KDT2360" s="1279"/>
      <c r="KDU2360" s="1279"/>
      <c r="KDV2360" s="1279"/>
      <c r="KDW2360" s="1279"/>
      <c r="KDX2360" s="1279"/>
      <c r="KDY2360" s="1279"/>
      <c r="KDZ2360" s="1279"/>
      <c r="KEA2360" s="1279"/>
      <c r="KEB2360" s="1279"/>
      <c r="KEC2360" s="1279"/>
      <c r="KED2360" s="1279"/>
      <c r="KEE2360" s="1279"/>
      <c r="KEF2360" s="1279"/>
      <c r="KEG2360" s="1279"/>
      <c r="KEH2360" s="1279"/>
      <c r="KEI2360" s="1279"/>
      <c r="KEJ2360" s="1279"/>
      <c r="KEK2360" s="1279"/>
      <c r="KEL2360" s="1279"/>
      <c r="KEM2360" s="1279"/>
      <c r="KEN2360" s="1279"/>
      <c r="KEO2360" s="1279"/>
      <c r="KEP2360" s="1279"/>
      <c r="KEQ2360" s="1279"/>
      <c r="KER2360" s="1279"/>
      <c r="KES2360" s="1279"/>
      <c r="KET2360" s="1279"/>
      <c r="KEU2360" s="1279"/>
      <c r="KEV2360" s="1279"/>
      <c r="KEW2360" s="1279"/>
      <c r="KEX2360" s="1279"/>
      <c r="KEY2360" s="1279"/>
      <c r="KEZ2360" s="1279"/>
      <c r="KFA2360" s="1279"/>
      <c r="KFB2360" s="1279"/>
      <c r="KFC2360" s="1279"/>
      <c r="KFD2360" s="1279"/>
      <c r="KFE2360" s="1279"/>
      <c r="KFF2360" s="1279"/>
      <c r="KFG2360" s="1279"/>
      <c r="KFH2360" s="1279"/>
      <c r="KFI2360" s="1279"/>
      <c r="KFJ2360" s="1279"/>
      <c r="KFK2360" s="1279"/>
      <c r="KFL2360" s="1279"/>
      <c r="KFM2360" s="1279"/>
      <c r="KFN2360" s="1279"/>
      <c r="KFO2360" s="1279"/>
      <c r="KFP2360" s="1279"/>
      <c r="KFQ2360" s="1279"/>
      <c r="KFR2360" s="1279"/>
      <c r="KFS2360" s="1279"/>
      <c r="KFT2360" s="1279"/>
      <c r="KFU2360" s="1279"/>
      <c r="KFV2360" s="1279"/>
      <c r="KFW2360" s="1279"/>
      <c r="KFX2360" s="1279"/>
      <c r="KFY2360" s="1279"/>
      <c r="KFZ2360" s="1279"/>
      <c r="KGA2360" s="1279"/>
      <c r="KGB2360" s="1279"/>
      <c r="KGC2360" s="1279"/>
      <c r="KGD2360" s="1279"/>
      <c r="KGE2360" s="1279"/>
      <c r="KGF2360" s="1279"/>
      <c r="KGG2360" s="1279"/>
      <c r="KGH2360" s="1279"/>
      <c r="KGI2360" s="1279"/>
      <c r="KGJ2360" s="1279"/>
      <c r="KGK2360" s="1279"/>
      <c r="KGL2360" s="1279"/>
      <c r="KGM2360" s="1279"/>
      <c r="KGN2360" s="1279"/>
      <c r="KGO2360" s="1279"/>
      <c r="KGP2360" s="1279"/>
      <c r="KGQ2360" s="1279"/>
      <c r="KGR2360" s="1279"/>
      <c r="KGS2360" s="1279"/>
      <c r="KGT2360" s="1279"/>
      <c r="KGU2360" s="1279"/>
      <c r="KGV2360" s="1279"/>
      <c r="KGW2360" s="1279"/>
      <c r="KGX2360" s="1279"/>
      <c r="KGY2360" s="1279"/>
      <c r="KGZ2360" s="1279"/>
      <c r="KHA2360" s="1279"/>
      <c r="KHB2360" s="1279"/>
      <c r="KHC2360" s="1279"/>
      <c r="KHD2360" s="1279"/>
      <c r="KHE2360" s="1279"/>
      <c r="KHF2360" s="1279"/>
      <c r="KHG2360" s="1279"/>
      <c r="KHH2360" s="1279"/>
      <c r="KHI2360" s="1279"/>
      <c r="KHJ2360" s="1279"/>
      <c r="KHK2360" s="1279"/>
      <c r="KHL2360" s="1279"/>
      <c r="KHM2360" s="1279"/>
      <c r="KHN2360" s="1279"/>
      <c r="KHO2360" s="1279"/>
      <c r="KHP2360" s="1279"/>
      <c r="KHQ2360" s="1279"/>
      <c r="KHR2360" s="1279"/>
      <c r="KHS2360" s="1279"/>
      <c r="KHT2360" s="1279"/>
      <c r="KHU2360" s="1279"/>
      <c r="KHV2360" s="1279"/>
      <c r="KHW2360" s="1279"/>
      <c r="KHX2360" s="1279"/>
      <c r="KHY2360" s="1279"/>
      <c r="KHZ2360" s="1279"/>
      <c r="KIA2360" s="1279"/>
      <c r="KIB2360" s="1279"/>
      <c r="KIC2360" s="1279"/>
      <c r="KID2360" s="1279"/>
      <c r="KIE2360" s="1279"/>
      <c r="KIF2360" s="1279"/>
      <c r="KIG2360" s="1279"/>
      <c r="KIH2360" s="1279"/>
      <c r="KII2360" s="1279"/>
      <c r="KIJ2360" s="1279"/>
      <c r="KIK2360" s="1279"/>
      <c r="KIL2360" s="1279"/>
      <c r="KIM2360" s="1279"/>
      <c r="KIN2360" s="1279"/>
      <c r="KIO2360" s="1279"/>
      <c r="KIP2360" s="1279"/>
      <c r="KIQ2360" s="1279"/>
      <c r="KIR2360" s="1279"/>
      <c r="KIS2360" s="1279"/>
      <c r="KIT2360" s="1279"/>
      <c r="KIU2360" s="1279"/>
      <c r="KIV2360" s="1279"/>
      <c r="KIW2360" s="1279"/>
      <c r="KIX2360" s="1279"/>
      <c r="KIY2360" s="1279"/>
      <c r="KIZ2360" s="1279"/>
      <c r="KJA2360" s="1279"/>
      <c r="KJB2360" s="1279"/>
      <c r="KJC2360" s="1279"/>
      <c r="KJD2360" s="1279"/>
      <c r="KJE2360" s="1279"/>
      <c r="KJF2360" s="1279"/>
      <c r="KJG2360" s="1279"/>
      <c r="KJH2360" s="1279"/>
      <c r="KJI2360" s="1279"/>
      <c r="KJJ2360" s="1279"/>
      <c r="KJK2360" s="1279"/>
      <c r="KJL2360" s="1279"/>
      <c r="KJM2360" s="1279"/>
      <c r="KJN2360" s="1279"/>
      <c r="KJO2360" s="1279"/>
      <c r="KJP2360" s="1279"/>
      <c r="KJQ2360" s="1279"/>
      <c r="KJR2360" s="1279"/>
      <c r="KJS2360" s="1279"/>
      <c r="KJT2360" s="1279"/>
      <c r="KJU2360" s="1279"/>
      <c r="KJV2360" s="1279"/>
      <c r="KJW2360" s="1279"/>
      <c r="KJX2360" s="1279"/>
      <c r="KJY2360" s="1279"/>
      <c r="KJZ2360" s="1279"/>
      <c r="KKA2360" s="1279"/>
      <c r="KKB2360" s="1279"/>
      <c r="KKC2360" s="1279"/>
      <c r="KKD2360" s="1279"/>
      <c r="KKE2360" s="1279"/>
      <c r="KKF2360" s="1279"/>
      <c r="KKG2360" s="1279"/>
      <c r="KKH2360" s="1279"/>
      <c r="KKI2360" s="1279"/>
      <c r="KKJ2360" s="1279"/>
      <c r="KKK2360" s="1279"/>
      <c r="KKL2360" s="1279"/>
      <c r="KKM2360" s="1279"/>
      <c r="KKN2360" s="1279"/>
      <c r="KKO2360" s="1279"/>
      <c r="KKP2360" s="1279"/>
      <c r="KKQ2360" s="1279"/>
      <c r="KKR2360" s="1279"/>
      <c r="KKS2360" s="1279"/>
      <c r="KKT2360" s="1279"/>
      <c r="KKU2360" s="1279"/>
      <c r="KKV2360" s="1279"/>
      <c r="KKW2360" s="1279"/>
      <c r="KKX2360" s="1279"/>
      <c r="KKY2360" s="1279"/>
      <c r="KKZ2360" s="1279"/>
      <c r="KLA2360" s="1279"/>
      <c r="KLB2360" s="1279"/>
      <c r="KLC2360" s="1279"/>
      <c r="KLD2360" s="1279"/>
      <c r="KLE2360" s="1279"/>
      <c r="KLF2360" s="1279"/>
      <c r="KLG2360" s="1279"/>
      <c r="KLH2360" s="1279"/>
      <c r="KLI2360" s="1279"/>
      <c r="KLJ2360" s="1279"/>
      <c r="KLK2360" s="1279"/>
      <c r="KLL2360" s="1279"/>
      <c r="KLM2360" s="1279"/>
      <c r="KLN2360" s="1279"/>
      <c r="KLO2360" s="1279"/>
      <c r="KLP2360" s="1279"/>
      <c r="KLQ2360" s="1279"/>
      <c r="KLR2360" s="1279"/>
      <c r="KLS2360" s="1279"/>
      <c r="KLT2360" s="1279"/>
      <c r="KLU2360" s="1279"/>
      <c r="KLV2360" s="1279"/>
      <c r="KLW2360" s="1279"/>
      <c r="KLX2360" s="1279"/>
      <c r="KLY2360" s="1279"/>
      <c r="KLZ2360" s="1279"/>
      <c r="KMA2360" s="1279"/>
      <c r="KMB2360" s="1279"/>
      <c r="KMC2360" s="1279"/>
      <c r="KMD2360" s="1279"/>
      <c r="KME2360" s="1279"/>
      <c r="KMF2360" s="1279"/>
      <c r="KMG2360" s="1279"/>
      <c r="KMH2360" s="1279"/>
      <c r="KMI2360" s="1279"/>
      <c r="KMJ2360" s="1279"/>
      <c r="KMK2360" s="1279"/>
      <c r="KML2360" s="1279"/>
      <c r="KMM2360" s="1279"/>
      <c r="KMN2360" s="1279"/>
      <c r="KMO2360" s="1279"/>
      <c r="KMP2360" s="1279"/>
      <c r="KMQ2360" s="1279"/>
      <c r="KMR2360" s="1279"/>
      <c r="KMS2360" s="1279"/>
      <c r="KMT2360" s="1279"/>
      <c r="KMU2360" s="1279"/>
      <c r="KMV2360" s="1279"/>
      <c r="KMW2360" s="1279"/>
      <c r="KMX2360" s="1279"/>
      <c r="KMY2360" s="1279"/>
      <c r="KMZ2360" s="1279"/>
      <c r="KNA2360" s="1279"/>
      <c r="KNB2360" s="1279"/>
      <c r="KNC2360" s="1279"/>
      <c r="KND2360" s="1279"/>
      <c r="KNE2360" s="1279"/>
      <c r="KNF2360" s="1279"/>
      <c r="KNG2360" s="1279"/>
      <c r="KNH2360" s="1279"/>
      <c r="KNI2360" s="1279"/>
      <c r="KNJ2360" s="1279"/>
      <c r="KNK2360" s="1279"/>
      <c r="KNL2360" s="1279"/>
      <c r="KNM2360" s="1279"/>
      <c r="KNN2360" s="1279"/>
      <c r="KNO2360" s="1279"/>
      <c r="KNP2360" s="1279"/>
      <c r="KNQ2360" s="1279"/>
      <c r="KNR2360" s="1279"/>
      <c r="KNS2360" s="1279"/>
      <c r="KNT2360" s="1279"/>
      <c r="KNU2360" s="1279"/>
      <c r="KNV2360" s="1279"/>
      <c r="KNW2360" s="1279"/>
      <c r="KNX2360" s="1279"/>
      <c r="KNY2360" s="1279"/>
      <c r="KNZ2360" s="1279"/>
      <c r="KOA2360" s="1279"/>
      <c r="KOB2360" s="1279"/>
      <c r="KOC2360" s="1279"/>
      <c r="KOD2360" s="1279"/>
      <c r="KOE2360" s="1279"/>
      <c r="KOF2360" s="1279"/>
      <c r="KOG2360" s="1279"/>
      <c r="KOH2360" s="1279"/>
      <c r="KOI2360" s="1279"/>
      <c r="KOJ2360" s="1279"/>
      <c r="KOK2360" s="1279"/>
      <c r="KOL2360" s="1279"/>
      <c r="KOM2360" s="1279"/>
      <c r="KON2360" s="1279"/>
      <c r="KOO2360" s="1279"/>
      <c r="KOP2360" s="1279"/>
      <c r="KOQ2360" s="1279"/>
      <c r="KOR2360" s="1279"/>
      <c r="KOS2360" s="1279"/>
      <c r="KOT2360" s="1279"/>
      <c r="KOU2360" s="1279"/>
      <c r="KOV2360" s="1279"/>
      <c r="KOW2360" s="1279"/>
      <c r="KOX2360" s="1279"/>
      <c r="KOY2360" s="1279"/>
      <c r="KOZ2360" s="1279"/>
      <c r="KPA2360" s="1279"/>
      <c r="KPB2360" s="1279"/>
      <c r="KPC2360" s="1279"/>
      <c r="KPD2360" s="1279"/>
      <c r="KPE2360" s="1279"/>
      <c r="KPF2360" s="1279"/>
      <c r="KPG2360" s="1279"/>
      <c r="KPH2360" s="1279"/>
      <c r="KPI2360" s="1279"/>
      <c r="KPJ2360" s="1279"/>
      <c r="KPK2360" s="1279"/>
      <c r="KPL2360" s="1279"/>
      <c r="KPM2360" s="1279"/>
      <c r="KPN2360" s="1279"/>
      <c r="KPO2360" s="1279"/>
      <c r="KPP2360" s="1279"/>
      <c r="KPQ2360" s="1279"/>
      <c r="KPR2360" s="1279"/>
      <c r="KPS2360" s="1279"/>
      <c r="KPT2360" s="1279"/>
      <c r="KPU2360" s="1279"/>
      <c r="KPV2360" s="1279"/>
      <c r="KPW2360" s="1279"/>
      <c r="KPX2360" s="1279"/>
      <c r="KPY2360" s="1279"/>
      <c r="KPZ2360" s="1279"/>
      <c r="KQA2360" s="1279"/>
      <c r="KQB2360" s="1279"/>
      <c r="KQC2360" s="1279"/>
      <c r="KQD2360" s="1279"/>
      <c r="KQE2360" s="1279"/>
      <c r="KQF2360" s="1279"/>
      <c r="KQG2360" s="1279"/>
      <c r="KQH2360" s="1279"/>
      <c r="KQI2360" s="1279"/>
      <c r="KQJ2360" s="1279"/>
      <c r="KQK2360" s="1279"/>
      <c r="KQL2360" s="1279"/>
      <c r="KQM2360" s="1279"/>
      <c r="KQN2360" s="1279"/>
      <c r="KQO2360" s="1279"/>
      <c r="KQP2360" s="1279"/>
      <c r="KQQ2360" s="1279"/>
      <c r="KQR2360" s="1279"/>
      <c r="KQS2360" s="1279"/>
      <c r="KQT2360" s="1279"/>
      <c r="KQU2360" s="1279"/>
      <c r="KQV2360" s="1279"/>
      <c r="KQW2360" s="1279"/>
      <c r="KQX2360" s="1279"/>
      <c r="KQY2360" s="1279"/>
      <c r="KQZ2360" s="1279"/>
      <c r="KRA2360" s="1279"/>
      <c r="KRB2360" s="1279"/>
      <c r="KRC2360" s="1279"/>
      <c r="KRD2360" s="1279"/>
      <c r="KRE2360" s="1279"/>
      <c r="KRF2360" s="1279"/>
      <c r="KRG2360" s="1279"/>
      <c r="KRH2360" s="1279"/>
      <c r="KRI2360" s="1279"/>
      <c r="KRJ2360" s="1279"/>
      <c r="KRK2360" s="1279"/>
      <c r="KRL2360" s="1279"/>
      <c r="KRM2360" s="1279"/>
      <c r="KRN2360" s="1279"/>
      <c r="KRO2360" s="1279"/>
      <c r="KRP2360" s="1279"/>
      <c r="KRQ2360" s="1279"/>
      <c r="KRR2360" s="1279"/>
      <c r="KRS2360" s="1279"/>
      <c r="KRT2360" s="1279"/>
      <c r="KRU2360" s="1279"/>
      <c r="KRV2360" s="1279"/>
      <c r="KRW2360" s="1279"/>
      <c r="KRX2360" s="1279"/>
      <c r="KRY2360" s="1279"/>
      <c r="KRZ2360" s="1279"/>
      <c r="KSA2360" s="1279"/>
      <c r="KSB2360" s="1279"/>
      <c r="KSC2360" s="1279"/>
      <c r="KSD2360" s="1279"/>
      <c r="KSE2360" s="1279"/>
      <c r="KSF2360" s="1279"/>
      <c r="KSG2360" s="1279"/>
      <c r="KSH2360" s="1279"/>
      <c r="KSI2360" s="1279"/>
      <c r="KSJ2360" s="1279"/>
      <c r="KSK2360" s="1279"/>
      <c r="KSL2360" s="1279"/>
      <c r="KSM2360" s="1279"/>
      <c r="KSN2360" s="1279"/>
      <c r="KSO2360" s="1279"/>
      <c r="KSP2360" s="1279"/>
      <c r="KSQ2360" s="1279"/>
      <c r="KSR2360" s="1279"/>
      <c r="KSS2360" s="1279"/>
      <c r="KST2360" s="1279"/>
      <c r="KSU2360" s="1279"/>
      <c r="KSV2360" s="1279"/>
      <c r="KSW2360" s="1279"/>
      <c r="KSX2360" s="1279"/>
      <c r="KSY2360" s="1279"/>
      <c r="KSZ2360" s="1279"/>
      <c r="KTA2360" s="1279"/>
      <c r="KTB2360" s="1279"/>
      <c r="KTC2360" s="1279"/>
      <c r="KTD2360" s="1279"/>
      <c r="KTE2360" s="1279"/>
      <c r="KTF2360" s="1279"/>
      <c r="KTG2360" s="1279"/>
      <c r="KTH2360" s="1279"/>
      <c r="KTI2360" s="1279"/>
      <c r="KTJ2360" s="1279"/>
      <c r="KTK2360" s="1279"/>
      <c r="KTL2360" s="1279"/>
      <c r="KTM2360" s="1279"/>
      <c r="KTN2360" s="1279"/>
      <c r="KTO2360" s="1279"/>
      <c r="KTP2360" s="1279"/>
      <c r="KTQ2360" s="1279"/>
      <c r="KTR2360" s="1279"/>
      <c r="KTS2360" s="1279"/>
      <c r="KTT2360" s="1279"/>
      <c r="KTU2360" s="1279"/>
      <c r="KTV2360" s="1279"/>
      <c r="KTW2360" s="1279"/>
      <c r="KTX2360" s="1279"/>
      <c r="KTY2360" s="1279"/>
      <c r="KTZ2360" s="1279"/>
      <c r="KUA2360" s="1279"/>
      <c r="KUB2360" s="1279"/>
      <c r="KUC2360" s="1279"/>
      <c r="KUD2360" s="1279"/>
      <c r="KUE2360" s="1279"/>
      <c r="KUF2360" s="1279"/>
      <c r="KUG2360" s="1279"/>
      <c r="KUH2360" s="1279"/>
      <c r="KUI2360" s="1279"/>
      <c r="KUJ2360" s="1279"/>
      <c r="KUK2360" s="1279"/>
      <c r="KUL2360" s="1279"/>
      <c r="KUM2360" s="1279"/>
      <c r="KUN2360" s="1279"/>
      <c r="KUO2360" s="1279"/>
      <c r="KUP2360" s="1279"/>
      <c r="KUQ2360" s="1279"/>
      <c r="KUR2360" s="1279"/>
      <c r="KUS2360" s="1279"/>
      <c r="KUT2360" s="1279"/>
      <c r="KUU2360" s="1279"/>
      <c r="KUV2360" s="1279"/>
      <c r="KUW2360" s="1279"/>
      <c r="KUX2360" s="1279"/>
      <c r="KUY2360" s="1279"/>
      <c r="KUZ2360" s="1279"/>
      <c r="KVA2360" s="1279"/>
      <c r="KVB2360" s="1279"/>
      <c r="KVC2360" s="1279"/>
      <c r="KVD2360" s="1279"/>
      <c r="KVE2360" s="1279"/>
      <c r="KVF2360" s="1279"/>
      <c r="KVG2360" s="1279"/>
      <c r="KVH2360" s="1279"/>
      <c r="KVI2360" s="1279"/>
      <c r="KVJ2360" s="1279"/>
      <c r="KVK2360" s="1279"/>
      <c r="KVL2360" s="1279"/>
      <c r="KVM2360" s="1279"/>
      <c r="KVN2360" s="1279"/>
      <c r="KVO2360" s="1279"/>
      <c r="KVP2360" s="1279"/>
      <c r="KVQ2360" s="1279"/>
      <c r="KVR2360" s="1279"/>
      <c r="KVS2360" s="1279"/>
      <c r="KVT2360" s="1279"/>
      <c r="KVU2360" s="1279"/>
      <c r="KVV2360" s="1279"/>
      <c r="KVW2360" s="1279"/>
      <c r="KVX2360" s="1279"/>
      <c r="KVY2360" s="1279"/>
      <c r="KVZ2360" s="1279"/>
      <c r="KWA2360" s="1279"/>
      <c r="KWB2360" s="1279"/>
      <c r="KWC2360" s="1279"/>
      <c r="KWD2360" s="1279"/>
      <c r="KWE2360" s="1279"/>
      <c r="KWF2360" s="1279"/>
      <c r="KWG2360" s="1279"/>
      <c r="KWH2360" s="1279"/>
      <c r="KWI2360" s="1279"/>
      <c r="KWJ2360" s="1279"/>
      <c r="KWK2360" s="1279"/>
      <c r="KWL2360" s="1279"/>
      <c r="KWM2360" s="1279"/>
      <c r="KWN2360" s="1279"/>
      <c r="KWO2360" s="1279"/>
      <c r="KWP2360" s="1279"/>
      <c r="KWQ2360" s="1279"/>
      <c r="KWR2360" s="1279"/>
      <c r="KWS2360" s="1279"/>
      <c r="KWT2360" s="1279"/>
      <c r="KWU2360" s="1279"/>
      <c r="KWV2360" s="1279"/>
      <c r="KWW2360" s="1279"/>
      <c r="KWX2360" s="1279"/>
      <c r="KWY2360" s="1279"/>
      <c r="KWZ2360" s="1279"/>
      <c r="KXA2360" s="1279"/>
      <c r="KXB2360" s="1279"/>
      <c r="KXC2360" s="1279"/>
      <c r="KXD2360" s="1279"/>
      <c r="KXE2360" s="1279"/>
      <c r="KXF2360" s="1279"/>
      <c r="KXG2360" s="1279"/>
      <c r="KXH2360" s="1279"/>
      <c r="KXI2360" s="1279"/>
      <c r="KXJ2360" s="1279"/>
      <c r="KXK2360" s="1279"/>
      <c r="KXL2360" s="1279"/>
      <c r="KXM2360" s="1279"/>
      <c r="KXN2360" s="1279"/>
      <c r="KXO2360" s="1279"/>
      <c r="KXP2360" s="1279"/>
      <c r="KXQ2360" s="1279"/>
      <c r="KXR2360" s="1279"/>
      <c r="KXS2360" s="1279"/>
      <c r="KXT2360" s="1279"/>
      <c r="KXU2360" s="1279"/>
      <c r="KXV2360" s="1279"/>
      <c r="KXW2360" s="1279"/>
      <c r="KXX2360" s="1279"/>
      <c r="KXY2360" s="1279"/>
      <c r="KXZ2360" s="1279"/>
      <c r="KYA2360" s="1279"/>
      <c r="KYB2360" s="1279"/>
      <c r="KYC2360" s="1279"/>
      <c r="KYD2360" s="1279"/>
      <c r="KYE2360" s="1279"/>
      <c r="KYF2360" s="1279"/>
      <c r="KYG2360" s="1279"/>
      <c r="KYH2360" s="1279"/>
      <c r="KYI2360" s="1279"/>
      <c r="KYJ2360" s="1279"/>
      <c r="KYK2360" s="1279"/>
      <c r="KYL2360" s="1279"/>
      <c r="KYM2360" s="1279"/>
      <c r="KYN2360" s="1279"/>
      <c r="KYO2360" s="1279"/>
      <c r="KYP2360" s="1279"/>
      <c r="KYQ2360" s="1279"/>
      <c r="KYR2360" s="1279"/>
      <c r="KYS2360" s="1279"/>
      <c r="KYT2360" s="1279"/>
      <c r="KYU2360" s="1279"/>
      <c r="KYV2360" s="1279"/>
      <c r="KYW2360" s="1279"/>
      <c r="KYX2360" s="1279"/>
      <c r="KYY2360" s="1279"/>
      <c r="KYZ2360" s="1279"/>
      <c r="KZA2360" s="1279"/>
      <c r="KZB2360" s="1279"/>
      <c r="KZC2360" s="1279"/>
      <c r="KZD2360" s="1279"/>
      <c r="KZE2360" s="1279"/>
      <c r="KZF2360" s="1279"/>
      <c r="KZG2360" s="1279"/>
      <c r="KZH2360" s="1279"/>
      <c r="KZI2360" s="1279"/>
      <c r="KZJ2360" s="1279"/>
      <c r="KZK2360" s="1279"/>
      <c r="KZL2360" s="1279"/>
      <c r="KZM2360" s="1279"/>
      <c r="KZN2360" s="1279"/>
      <c r="KZO2360" s="1279"/>
      <c r="KZP2360" s="1279"/>
      <c r="KZQ2360" s="1279"/>
      <c r="KZR2360" s="1279"/>
      <c r="KZS2360" s="1279"/>
      <c r="KZT2360" s="1279"/>
      <c r="KZU2360" s="1279"/>
      <c r="KZV2360" s="1279"/>
      <c r="KZW2360" s="1279"/>
      <c r="KZX2360" s="1279"/>
      <c r="KZY2360" s="1279"/>
      <c r="KZZ2360" s="1279"/>
      <c r="LAA2360" s="1279"/>
      <c r="LAB2360" s="1279"/>
      <c r="LAC2360" s="1279"/>
      <c r="LAD2360" s="1279"/>
      <c r="LAE2360" s="1279"/>
      <c r="LAF2360" s="1279"/>
      <c r="LAG2360" s="1279"/>
      <c r="LAH2360" s="1279"/>
      <c r="LAI2360" s="1279"/>
      <c r="LAJ2360" s="1279"/>
      <c r="LAK2360" s="1279"/>
      <c r="LAL2360" s="1279"/>
      <c r="LAM2360" s="1279"/>
      <c r="LAN2360" s="1279"/>
      <c r="LAO2360" s="1279"/>
      <c r="LAP2360" s="1279"/>
      <c r="LAQ2360" s="1279"/>
      <c r="LAR2360" s="1279"/>
      <c r="LAS2360" s="1279"/>
      <c r="LAT2360" s="1279"/>
      <c r="LAU2360" s="1279"/>
      <c r="LAV2360" s="1279"/>
      <c r="LAW2360" s="1279"/>
      <c r="LAX2360" s="1279"/>
      <c r="LAY2360" s="1279"/>
      <c r="LAZ2360" s="1279"/>
      <c r="LBA2360" s="1279"/>
      <c r="LBB2360" s="1279"/>
      <c r="LBC2360" s="1279"/>
      <c r="LBD2360" s="1279"/>
      <c r="LBE2360" s="1279"/>
      <c r="LBF2360" s="1279"/>
      <c r="LBG2360" s="1279"/>
      <c r="LBH2360" s="1279"/>
      <c r="LBI2360" s="1279"/>
      <c r="LBJ2360" s="1279"/>
      <c r="LBK2360" s="1279"/>
      <c r="LBL2360" s="1279"/>
      <c r="LBM2360" s="1279"/>
      <c r="LBN2360" s="1279"/>
      <c r="LBO2360" s="1279"/>
      <c r="LBP2360" s="1279"/>
      <c r="LBQ2360" s="1279"/>
      <c r="LBR2360" s="1279"/>
      <c r="LBS2360" s="1279"/>
      <c r="LBT2360" s="1279"/>
      <c r="LBU2360" s="1279"/>
      <c r="LBV2360" s="1279"/>
      <c r="LBW2360" s="1279"/>
      <c r="LBX2360" s="1279"/>
      <c r="LBY2360" s="1279"/>
      <c r="LBZ2360" s="1279"/>
      <c r="LCA2360" s="1279"/>
      <c r="LCB2360" s="1279"/>
      <c r="LCC2360" s="1279"/>
      <c r="LCD2360" s="1279"/>
      <c r="LCE2360" s="1279"/>
      <c r="LCF2360" s="1279"/>
      <c r="LCG2360" s="1279"/>
      <c r="LCH2360" s="1279"/>
      <c r="LCI2360" s="1279"/>
      <c r="LCJ2360" s="1279"/>
      <c r="LCK2360" s="1279"/>
      <c r="LCL2360" s="1279"/>
      <c r="LCM2360" s="1279"/>
      <c r="LCN2360" s="1279"/>
      <c r="LCO2360" s="1279"/>
      <c r="LCP2360" s="1279"/>
      <c r="LCQ2360" s="1279"/>
      <c r="LCR2360" s="1279"/>
      <c r="LCS2360" s="1279"/>
      <c r="LCT2360" s="1279"/>
      <c r="LCU2360" s="1279"/>
      <c r="LCV2360" s="1279"/>
      <c r="LCW2360" s="1279"/>
      <c r="LCX2360" s="1279"/>
      <c r="LCY2360" s="1279"/>
      <c r="LCZ2360" s="1279"/>
      <c r="LDA2360" s="1279"/>
      <c r="LDB2360" s="1279"/>
      <c r="LDC2360" s="1279"/>
      <c r="LDD2360" s="1279"/>
      <c r="LDE2360" s="1279"/>
      <c r="LDF2360" s="1279"/>
      <c r="LDG2360" s="1279"/>
      <c r="LDH2360" s="1279"/>
      <c r="LDI2360" s="1279"/>
      <c r="LDJ2360" s="1279"/>
      <c r="LDK2360" s="1279"/>
      <c r="LDL2360" s="1279"/>
      <c r="LDM2360" s="1279"/>
      <c r="LDN2360" s="1279"/>
      <c r="LDO2360" s="1279"/>
      <c r="LDP2360" s="1279"/>
      <c r="LDQ2360" s="1279"/>
      <c r="LDR2360" s="1279"/>
      <c r="LDS2360" s="1279"/>
      <c r="LDT2360" s="1279"/>
      <c r="LDU2360" s="1279"/>
      <c r="LDV2360" s="1279"/>
      <c r="LDW2360" s="1279"/>
      <c r="LDX2360" s="1279"/>
      <c r="LDY2360" s="1279"/>
      <c r="LDZ2360" s="1279"/>
      <c r="LEA2360" s="1279"/>
      <c r="LEB2360" s="1279"/>
      <c r="LEC2360" s="1279"/>
      <c r="LED2360" s="1279"/>
      <c r="LEE2360" s="1279"/>
      <c r="LEF2360" s="1279"/>
      <c r="LEG2360" s="1279"/>
      <c r="LEH2360" s="1279"/>
      <c r="LEI2360" s="1279"/>
      <c r="LEJ2360" s="1279"/>
      <c r="LEK2360" s="1279"/>
      <c r="LEL2360" s="1279"/>
      <c r="LEM2360" s="1279"/>
      <c r="LEN2360" s="1279"/>
      <c r="LEO2360" s="1279"/>
      <c r="LEP2360" s="1279"/>
      <c r="LEQ2360" s="1279"/>
      <c r="LER2360" s="1279"/>
      <c r="LES2360" s="1279"/>
      <c r="LET2360" s="1279"/>
      <c r="LEU2360" s="1279"/>
      <c r="LEV2360" s="1279"/>
      <c r="LEW2360" s="1279"/>
      <c r="LEX2360" s="1279"/>
      <c r="LEY2360" s="1279"/>
      <c r="LEZ2360" s="1279"/>
      <c r="LFA2360" s="1279"/>
      <c r="LFB2360" s="1279"/>
      <c r="LFC2360" s="1279"/>
      <c r="LFD2360" s="1279"/>
      <c r="LFE2360" s="1279"/>
      <c r="LFF2360" s="1279"/>
      <c r="LFG2360" s="1279"/>
      <c r="LFH2360" s="1279"/>
      <c r="LFI2360" s="1279"/>
      <c r="LFJ2360" s="1279"/>
      <c r="LFK2360" s="1279"/>
      <c r="LFL2360" s="1279"/>
      <c r="LFM2360" s="1279"/>
      <c r="LFN2360" s="1279"/>
      <c r="LFO2360" s="1279"/>
      <c r="LFP2360" s="1279"/>
      <c r="LFQ2360" s="1279"/>
      <c r="LFR2360" s="1279"/>
      <c r="LFS2360" s="1279"/>
      <c r="LFT2360" s="1279"/>
      <c r="LFU2360" s="1279"/>
      <c r="LFV2360" s="1279"/>
      <c r="LFW2360" s="1279"/>
      <c r="LFX2360" s="1279"/>
      <c r="LFY2360" s="1279"/>
      <c r="LFZ2360" s="1279"/>
      <c r="LGA2360" s="1279"/>
      <c r="LGB2360" s="1279"/>
      <c r="LGC2360" s="1279"/>
      <c r="LGD2360" s="1279"/>
      <c r="LGE2360" s="1279"/>
      <c r="LGF2360" s="1279"/>
      <c r="LGG2360" s="1279"/>
      <c r="LGH2360" s="1279"/>
      <c r="LGI2360" s="1279"/>
      <c r="LGJ2360" s="1279"/>
      <c r="LGK2360" s="1279"/>
      <c r="LGL2360" s="1279"/>
      <c r="LGM2360" s="1279"/>
      <c r="LGN2360" s="1279"/>
      <c r="LGO2360" s="1279"/>
      <c r="LGP2360" s="1279"/>
      <c r="LGQ2360" s="1279"/>
      <c r="LGR2360" s="1279"/>
      <c r="LGS2360" s="1279"/>
      <c r="LGT2360" s="1279"/>
      <c r="LGU2360" s="1279"/>
      <c r="LGV2360" s="1279"/>
      <c r="LGW2360" s="1279"/>
      <c r="LGX2360" s="1279"/>
      <c r="LGY2360" s="1279"/>
      <c r="LGZ2360" s="1279"/>
      <c r="LHA2360" s="1279"/>
      <c r="LHB2360" s="1279"/>
      <c r="LHC2360" s="1279"/>
      <c r="LHD2360" s="1279"/>
      <c r="LHE2360" s="1279"/>
      <c r="LHF2360" s="1279"/>
      <c r="LHG2360" s="1279"/>
      <c r="LHH2360" s="1279"/>
      <c r="LHI2360" s="1279"/>
      <c r="LHJ2360" s="1279"/>
      <c r="LHK2360" s="1279"/>
      <c r="LHL2360" s="1279"/>
      <c r="LHM2360" s="1279"/>
      <c r="LHN2360" s="1279"/>
      <c r="LHO2360" s="1279"/>
      <c r="LHP2360" s="1279"/>
      <c r="LHQ2360" s="1279"/>
      <c r="LHR2360" s="1279"/>
      <c r="LHS2360" s="1279"/>
      <c r="LHT2360" s="1279"/>
      <c r="LHU2360" s="1279"/>
      <c r="LHV2360" s="1279"/>
      <c r="LHW2360" s="1279"/>
      <c r="LHX2360" s="1279"/>
      <c r="LHY2360" s="1279"/>
      <c r="LHZ2360" s="1279"/>
      <c r="LIA2360" s="1279"/>
      <c r="LIB2360" s="1279"/>
      <c r="LIC2360" s="1279"/>
      <c r="LID2360" s="1279"/>
      <c r="LIE2360" s="1279"/>
      <c r="LIF2360" s="1279"/>
      <c r="LIG2360" s="1279"/>
      <c r="LIH2360" s="1279"/>
      <c r="LII2360" s="1279"/>
      <c r="LIJ2360" s="1279"/>
      <c r="LIK2360" s="1279"/>
      <c r="LIL2360" s="1279"/>
      <c r="LIM2360" s="1279"/>
      <c r="LIN2360" s="1279"/>
      <c r="LIO2360" s="1279"/>
      <c r="LIP2360" s="1279"/>
      <c r="LIQ2360" s="1279"/>
      <c r="LIR2360" s="1279"/>
      <c r="LIS2360" s="1279"/>
      <c r="LIT2360" s="1279"/>
      <c r="LIU2360" s="1279"/>
      <c r="LIV2360" s="1279"/>
      <c r="LIW2360" s="1279"/>
      <c r="LIX2360" s="1279"/>
      <c r="LIY2360" s="1279"/>
      <c r="LIZ2360" s="1279"/>
      <c r="LJA2360" s="1279"/>
      <c r="LJB2360" s="1279"/>
      <c r="LJC2360" s="1279"/>
      <c r="LJD2360" s="1279"/>
      <c r="LJE2360" s="1279"/>
      <c r="LJF2360" s="1279"/>
      <c r="LJG2360" s="1279"/>
      <c r="LJH2360" s="1279"/>
      <c r="LJI2360" s="1279"/>
      <c r="LJJ2360" s="1279"/>
      <c r="LJK2360" s="1279"/>
      <c r="LJL2360" s="1279"/>
      <c r="LJM2360" s="1279"/>
      <c r="LJN2360" s="1279"/>
      <c r="LJO2360" s="1279"/>
      <c r="LJP2360" s="1279"/>
      <c r="LJQ2360" s="1279"/>
      <c r="LJR2360" s="1279"/>
      <c r="LJS2360" s="1279"/>
      <c r="LJT2360" s="1279"/>
      <c r="LJU2360" s="1279"/>
      <c r="LJV2360" s="1279"/>
      <c r="LJW2360" s="1279"/>
      <c r="LJX2360" s="1279"/>
      <c r="LJY2360" s="1279"/>
      <c r="LJZ2360" s="1279"/>
      <c r="LKA2360" s="1279"/>
      <c r="LKB2360" s="1279"/>
      <c r="LKC2360" s="1279"/>
      <c r="LKD2360" s="1279"/>
      <c r="LKE2360" s="1279"/>
      <c r="LKF2360" s="1279"/>
      <c r="LKG2360" s="1279"/>
      <c r="LKH2360" s="1279"/>
      <c r="LKI2360" s="1279"/>
      <c r="LKJ2360" s="1279"/>
      <c r="LKK2360" s="1279"/>
      <c r="LKL2360" s="1279"/>
      <c r="LKM2360" s="1279"/>
      <c r="LKN2360" s="1279"/>
      <c r="LKO2360" s="1279"/>
      <c r="LKP2360" s="1279"/>
      <c r="LKQ2360" s="1279"/>
      <c r="LKR2360" s="1279"/>
      <c r="LKS2360" s="1279"/>
      <c r="LKT2360" s="1279"/>
      <c r="LKU2360" s="1279"/>
      <c r="LKV2360" s="1279"/>
      <c r="LKW2360" s="1279"/>
      <c r="LKX2360" s="1279"/>
      <c r="LKY2360" s="1279"/>
      <c r="LKZ2360" s="1279"/>
      <c r="LLA2360" s="1279"/>
      <c r="LLB2360" s="1279"/>
      <c r="LLC2360" s="1279"/>
      <c r="LLD2360" s="1279"/>
      <c r="LLE2360" s="1279"/>
      <c r="LLF2360" s="1279"/>
      <c r="LLG2360" s="1279"/>
      <c r="LLH2360" s="1279"/>
      <c r="LLI2360" s="1279"/>
      <c r="LLJ2360" s="1279"/>
      <c r="LLK2360" s="1279"/>
      <c r="LLL2360" s="1279"/>
      <c r="LLM2360" s="1279"/>
      <c r="LLN2360" s="1279"/>
      <c r="LLO2360" s="1279"/>
      <c r="LLP2360" s="1279"/>
      <c r="LLQ2360" s="1279"/>
      <c r="LLR2360" s="1279"/>
      <c r="LLS2360" s="1279"/>
      <c r="LLT2360" s="1279"/>
      <c r="LLU2360" s="1279"/>
      <c r="LLV2360" s="1279"/>
      <c r="LLW2360" s="1279"/>
      <c r="LLX2360" s="1279"/>
      <c r="LLY2360" s="1279"/>
      <c r="LLZ2360" s="1279"/>
      <c r="LMA2360" s="1279"/>
      <c r="LMB2360" s="1279"/>
      <c r="LMC2360" s="1279"/>
      <c r="LMD2360" s="1279"/>
      <c r="LME2360" s="1279"/>
      <c r="LMF2360" s="1279"/>
      <c r="LMG2360" s="1279"/>
      <c r="LMH2360" s="1279"/>
      <c r="LMI2360" s="1279"/>
      <c r="LMJ2360" s="1279"/>
      <c r="LMK2360" s="1279"/>
      <c r="LML2360" s="1279"/>
      <c r="LMM2360" s="1279"/>
      <c r="LMN2360" s="1279"/>
      <c r="LMO2360" s="1279"/>
      <c r="LMP2360" s="1279"/>
      <c r="LMQ2360" s="1279"/>
      <c r="LMR2360" s="1279"/>
      <c r="LMS2360" s="1279"/>
      <c r="LMT2360" s="1279"/>
      <c r="LMU2360" s="1279"/>
      <c r="LMV2360" s="1279"/>
      <c r="LMW2360" s="1279"/>
      <c r="LMX2360" s="1279"/>
      <c r="LMY2360" s="1279"/>
      <c r="LMZ2360" s="1279"/>
      <c r="LNA2360" s="1279"/>
      <c r="LNB2360" s="1279"/>
      <c r="LNC2360" s="1279"/>
      <c r="LND2360" s="1279"/>
      <c r="LNE2360" s="1279"/>
      <c r="LNF2360" s="1279"/>
      <c r="LNG2360" s="1279"/>
      <c r="LNH2360" s="1279"/>
      <c r="LNI2360" s="1279"/>
      <c r="LNJ2360" s="1279"/>
      <c r="LNK2360" s="1279"/>
      <c r="LNL2360" s="1279"/>
      <c r="LNM2360" s="1279"/>
      <c r="LNN2360" s="1279"/>
      <c r="LNO2360" s="1279"/>
      <c r="LNP2360" s="1279"/>
      <c r="LNQ2360" s="1279"/>
      <c r="LNR2360" s="1279"/>
      <c r="LNS2360" s="1279"/>
      <c r="LNT2360" s="1279"/>
      <c r="LNU2360" s="1279"/>
      <c r="LNV2360" s="1279"/>
      <c r="LNW2360" s="1279"/>
      <c r="LNX2360" s="1279"/>
      <c r="LNY2360" s="1279"/>
      <c r="LNZ2360" s="1279"/>
      <c r="LOA2360" s="1279"/>
      <c r="LOB2360" s="1279"/>
      <c r="LOC2360" s="1279"/>
      <c r="LOD2360" s="1279"/>
      <c r="LOE2360" s="1279"/>
      <c r="LOF2360" s="1279"/>
      <c r="LOG2360" s="1279"/>
      <c r="LOH2360" s="1279"/>
      <c r="LOI2360" s="1279"/>
      <c r="LOJ2360" s="1279"/>
      <c r="LOK2360" s="1279"/>
      <c r="LOL2360" s="1279"/>
      <c r="LOM2360" s="1279"/>
      <c r="LON2360" s="1279"/>
      <c r="LOO2360" s="1279"/>
      <c r="LOP2360" s="1279"/>
      <c r="LOQ2360" s="1279"/>
      <c r="LOR2360" s="1279"/>
      <c r="LOS2360" s="1279"/>
      <c r="LOT2360" s="1279"/>
      <c r="LOU2360" s="1279"/>
      <c r="LOV2360" s="1279"/>
      <c r="LOW2360" s="1279"/>
      <c r="LOX2360" s="1279"/>
      <c r="LOY2360" s="1279"/>
      <c r="LOZ2360" s="1279"/>
      <c r="LPA2360" s="1279"/>
      <c r="LPB2360" s="1279"/>
      <c r="LPC2360" s="1279"/>
      <c r="LPD2360" s="1279"/>
      <c r="LPE2360" s="1279"/>
      <c r="LPF2360" s="1279"/>
      <c r="LPG2360" s="1279"/>
      <c r="LPH2360" s="1279"/>
      <c r="LPI2360" s="1279"/>
      <c r="LPJ2360" s="1279"/>
      <c r="LPK2360" s="1279"/>
      <c r="LPL2360" s="1279"/>
      <c r="LPM2360" s="1279"/>
      <c r="LPN2360" s="1279"/>
      <c r="LPO2360" s="1279"/>
      <c r="LPP2360" s="1279"/>
      <c r="LPQ2360" s="1279"/>
      <c r="LPR2360" s="1279"/>
      <c r="LPS2360" s="1279"/>
      <c r="LPT2360" s="1279"/>
      <c r="LPU2360" s="1279"/>
      <c r="LPV2360" s="1279"/>
      <c r="LPW2360" s="1279"/>
      <c r="LPX2360" s="1279"/>
      <c r="LPY2360" s="1279"/>
      <c r="LPZ2360" s="1279"/>
      <c r="LQA2360" s="1279"/>
      <c r="LQB2360" s="1279"/>
      <c r="LQC2360" s="1279"/>
      <c r="LQD2360" s="1279"/>
      <c r="LQE2360" s="1279"/>
      <c r="LQF2360" s="1279"/>
      <c r="LQG2360" s="1279"/>
      <c r="LQH2360" s="1279"/>
      <c r="LQI2360" s="1279"/>
      <c r="LQJ2360" s="1279"/>
      <c r="LQK2360" s="1279"/>
      <c r="LQL2360" s="1279"/>
      <c r="LQM2360" s="1279"/>
      <c r="LQN2360" s="1279"/>
      <c r="LQO2360" s="1279"/>
      <c r="LQP2360" s="1279"/>
      <c r="LQQ2360" s="1279"/>
      <c r="LQR2360" s="1279"/>
      <c r="LQS2360" s="1279"/>
      <c r="LQT2360" s="1279"/>
      <c r="LQU2360" s="1279"/>
      <c r="LQV2360" s="1279"/>
      <c r="LQW2360" s="1279"/>
      <c r="LQX2360" s="1279"/>
      <c r="LQY2360" s="1279"/>
      <c r="LQZ2360" s="1279"/>
      <c r="LRA2360" s="1279"/>
      <c r="LRB2360" s="1279"/>
      <c r="LRC2360" s="1279"/>
      <c r="LRD2360" s="1279"/>
      <c r="LRE2360" s="1279"/>
      <c r="LRF2360" s="1279"/>
      <c r="LRG2360" s="1279"/>
      <c r="LRH2360" s="1279"/>
      <c r="LRI2360" s="1279"/>
      <c r="LRJ2360" s="1279"/>
      <c r="LRK2360" s="1279"/>
      <c r="LRL2360" s="1279"/>
      <c r="LRM2360" s="1279"/>
      <c r="LRN2360" s="1279"/>
      <c r="LRO2360" s="1279"/>
      <c r="LRP2360" s="1279"/>
      <c r="LRQ2360" s="1279"/>
      <c r="LRR2360" s="1279"/>
      <c r="LRS2360" s="1279"/>
      <c r="LRT2360" s="1279"/>
      <c r="LRU2360" s="1279"/>
      <c r="LRV2360" s="1279"/>
      <c r="LRW2360" s="1279"/>
      <c r="LRX2360" s="1279"/>
      <c r="LRY2360" s="1279"/>
      <c r="LRZ2360" s="1279"/>
      <c r="LSA2360" s="1279"/>
      <c r="LSB2360" s="1279"/>
      <c r="LSC2360" s="1279"/>
      <c r="LSD2360" s="1279"/>
      <c r="LSE2360" s="1279"/>
      <c r="LSF2360" s="1279"/>
      <c r="LSG2360" s="1279"/>
      <c r="LSH2360" s="1279"/>
      <c r="LSI2360" s="1279"/>
      <c r="LSJ2360" s="1279"/>
      <c r="LSK2360" s="1279"/>
      <c r="LSL2360" s="1279"/>
      <c r="LSM2360" s="1279"/>
      <c r="LSN2360" s="1279"/>
      <c r="LSO2360" s="1279"/>
      <c r="LSP2360" s="1279"/>
      <c r="LSQ2360" s="1279"/>
      <c r="LSR2360" s="1279"/>
      <c r="LSS2360" s="1279"/>
      <c r="LST2360" s="1279"/>
      <c r="LSU2360" s="1279"/>
      <c r="LSV2360" s="1279"/>
      <c r="LSW2360" s="1279"/>
      <c r="LSX2360" s="1279"/>
      <c r="LSY2360" s="1279"/>
      <c r="LSZ2360" s="1279"/>
      <c r="LTA2360" s="1279"/>
      <c r="LTB2360" s="1279"/>
      <c r="LTC2360" s="1279"/>
      <c r="LTD2360" s="1279"/>
      <c r="LTE2360" s="1279"/>
      <c r="LTF2360" s="1279"/>
      <c r="LTG2360" s="1279"/>
      <c r="LTH2360" s="1279"/>
      <c r="LTI2360" s="1279"/>
      <c r="LTJ2360" s="1279"/>
      <c r="LTK2360" s="1279"/>
      <c r="LTL2360" s="1279"/>
      <c r="LTM2360" s="1279"/>
      <c r="LTN2360" s="1279"/>
      <c r="LTO2360" s="1279"/>
      <c r="LTP2360" s="1279"/>
      <c r="LTQ2360" s="1279"/>
      <c r="LTR2360" s="1279"/>
      <c r="LTS2360" s="1279"/>
      <c r="LTT2360" s="1279"/>
      <c r="LTU2360" s="1279"/>
      <c r="LTV2360" s="1279"/>
      <c r="LTW2360" s="1279"/>
      <c r="LTX2360" s="1279"/>
      <c r="LTY2360" s="1279"/>
      <c r="LTZ2360" s="1279"/>
      <c r="LUA2360" s="1279"/>
      <c r="LUB2360" s="1279"/>
      <c r="LUC2360" s="1279"/>
      <c r="LUD2360" s="1279"/>
      <c r="LUE2360" s="1279"/>
      <c r="LUF2360" s="1279"/>
      <c r="LUG2360" s="1279"/>
      <c r="LUH2360" s="1279"/>
      <c r="LUI2360" s="1279"/>
      <c r="LUJ2360" s="1279"/>
      <c r="LUK2360" s="1279"/>
      <c r="LUL2360" s="1279"/>
      <c r="LUM2360" s="1279"/>
      <c r="LUN2360" s="1279"/>
      <c r="LUO2360" s="1279"/>
      <c r="LUP2360" s="1279"/>
      <c r="LUQ2360" s="1279"/>
      <c r="LUR2360" s="1279"/>
      <c r="LUS2360" s="1279"/>
      <c r="LUT2360" s="1279"/>
      <c r="LUU2360" s="1279"/>
      <c r="LUV2360" s="1279"/>
      <c r="LUW2360" s="1279"/>
      <c r="LUX2360" s="1279"/>
      <c r="LUY2360" s="1279"/>
      <c r="LUZ2360" s="1279"/>
      <c r="LVA2360" s="1279"/>
      <c r="LVB2360" s="1279"/>
      <c r="LVC2360" s="1279"/>
      <c r="LVD2360" s="1279"/>
      <c r="LVE2360" s="1279"/>
      <c r="LVF2360" s="1279"/>
      <c r="LVG2360" s="1279"/>
      <c r="LVH2360" s="1279"/>
      <c r="LVI2360" s="1279"/>
      <c r="LVJ2360" s="1279"/>
      <c r="LVK2360" s="1279"/>
      <c r="LVL2360" s="1279"/>
      <c r="LVM2360" s="1279"/>
      <c r="LVN2360" s="1279"/>
      <c r="LVO2360" s="1279"/>
      <c r="LVP2360" s="1279"/>
      <c r="LVQ2360" s="1279"/>
      <c r="LVR2360" s="1279"/>
      <c r="LVS2360" s="1279"/>
      <c r="LVT2360" s="1279"/>
      <c r="LVU2360" s="1279"/>
      <c r="LVV2360" s="1279"/>
      <c r="LVW2360" s="1279"/>
      <c r="LVX2360" s="1279"/>
      <c r="LVY2360" s="1279"/>
      <c r="LVZ2360" s="1279"/>
      <c r="LWA2360" s="1279"/>
      <c r="LWB2360" s="1279"/>
      <c r="LWC2360" s="1279"/>
      <c r="LWD2360" s="1279"/>
      <c r="LWE2360" s="1279"/>
      <c r="LWF2360" s="1279"/>
      <c r="LWG2360" s="1279"/>
      <c r="LWH2360" s="1279"/>
      <c r="LWI2360" s="1279"/>
      <c r="LWJ2360" s="1279"/>
      <c r="LWK2360" s="1279"/>
      <c r="LWL2360" s="1279"/>
      <c r="LWM2360" s="1279"/>
      <c r="LWN2360" s="1279"/>
      <c r="LWO2360" s="1279"/>
      <c r="LWP2360" s="1279"/>
      <c r="LWQ2360" s="1279"/>
      <c r="LWR2360" s="1279"/>
      <c r="LWS2360" s="1279"/>
      <c r="LWT2360" s="1279"/>
      <c r="LWU2360" s="1279"/>
      <c r="LWV2360" s="1279"/>
      <c r="LWW2360" s="1279"/>
      <c r="LWX2360" s="1279"/>
      <c r="LWY2360" s="1279"/>
      <c r="LWZ2360" s="1279"/>
      <c r="LXA2360" s="1279"/>
      <c r="LXB2360" s="1279"/>
      <c r="LXC2360" s="1279"/>
      <c r="LXD2360" s="1279"/>
      <c r="LXE2360" s="1279"/>
      <c r="LXF2360" s="1279"/>
      <c r="LXG2360" s="1279"/>
      <c r="LXH2360" s="1279"/>
      <c r="LXI2360" s="1279"/>
      <c r="LXJ2360" s="1279"/>
      <c r="LXK2360" s="1279"/>
      <c r="LXL2360" s="1279"/>
      <c r="LXM2360" s="1279"/>
      <c r="LXN2360" s="1279"/>
      <c r="LXO2360" s="1279"/>
      <c r="LXP2360" s="1279"/>
      <c r="LXQ2360" s="1279"/>
      <c r="LXR2360" s="1279"/>
      <c r="LXS2360" s="1279"/>
      <c r="LXT2360" s="1279"/>
      <c r="LXU2360" s="1279"/>
      <c r="LXV2360" s="1279"/>
      <c r="LXW2360" s="1279"/>
      <c r="LXX2360" s="1279"/>
      <c r="LXY2360" s="1279"/>
      <c r="LXZ2360" s="1279"/>
      <c r="LYA2360" s="1279"/>
      <c r="LYB2360" s="1279"/>
      <c r="LYC2360" s="1279"/>
      <c r="LYD2360" s="1279"/>
      <c r="LYE2360" s="1279"/>
      <c r="LYF2360" s="1279"/>
      <c r="LYG2360" s="1279"/>
      <c r="LYH2360" s="1279"/>
      <c r="LYI2360" s="1279"/>
      <c r="LYJ2360" s="1279"/>
      <c r="LYK2360" s="1279"/>
      <c r="LYL2360" s="1279"/>
      <c r="LYM2360" s="1279"/>
      <c r="LYN2360" s="1279"/>
      <c r="LYO2360" s="1279"/>
      <c r="LYP2360" s="1279"/>
      <c r="LYQ2360" s="1279"/>
      <c r="LYR2360" s="1279"/>
      <c r="LYS2360" s="1279"/>
      <c r="LYT2360" s="1279"/>
      <c r="LYU2360" s="1279"/>
      <c r="LYV2360" s="1279"/>
      <c r="LYW2360" s="1279"/>
      <c r="LYX2360" s="1279"/>
      <c r="LYY2360" s="1279"/>
      <c r="LYZ2360" s="1279"/>
      <c r="LZA2360" s="1279"/>
      <c r="LZB2360" s="1279"/>
      <c r="LZC2360" s="1279"/>
      <c r="LZD2360" s="1279"/>
      <c r="LZE2360" s="1279"/>
      <c r="LZF2360" s="1279"/>
      <c r="LZG2360" s="1279"/>
      <c r="LZH2360" s="1279"/>
      <c r="LZI2360" s="1279"/>
      <c r="LZJ2360" s="1279"/>
      <c r="LZK2360" s="1279"/>
      <c r="LZL2360" s="1279"/>
      <c r="LZM2360" s="1279"/>
      <c r="LZN2360" s="1279"/>
      <c r="LZO2360" s="1279"/>
      <c r="LZP2360" s="1279"/>
      <c r="LZQ2360" s="1279"/>
      <c r="LZR2360" s="1279"/>
      <c r="LZS2360" s="1279"/>
      <c r="LZT2360" s="1279"/>
      <c r="LZU2360" s="1279"/>
      <c r="LZV2360" s="1279"/>
      <c r="LZW2360" s="1279"/>
      <c r="LZX2360" s="1279"/>
      <c r="LZY2360" s="1279"/>
      <c r="LZZ2360" s="1279"/>
      <c r="MAA2360" s="1279"/>
      <c r="MAB2360" s="1279"/>
      <c r="MAC2360" s="1279"/>
      <c r="MAD2360" s="1279"/>
      <c r="MAE2360" s="1279"/>
      <c r="MAF2360" s="1279"/>
      <c r="MAG2360" s="1279"/>
      <c r="MAH2360" s="1279"/>
      <c r="MAI2360" s="1279"/>
      <c r="MAJ2360" s="1279"/>
      <c r="MAK2360" s="1279"/>
      <c r="MAL2360" s="1279"/>
      <c r="MAM2360" s="1279"/>
      <c r="MAN2360" s="1279"/>
      <c r="MAO2360" s="1279"/>
      <c r="MAP2360" s="1279"/>
      <c r="MAQ2360" s="1279"/>
      <c r="MAR2360" s="1279"/>
      <c r="MAS2360" s="1279"/>
      <c r="MAT2360" s="1279"/>
      <c r="MAU2360" s="1279"/>
      <c r="MAV2360" s="1279"/>
      <c r="MAW2360" s="1279"/>
      <c r="MAX2360" s="1279"/>
      <c r="MAY2360" s="1279"/>
      <c r="MAZ2360" s="1279"/>
      <c r="MBA2360" s="1279"/>
      <c r="MBB2360" s="1279"/>
      <c r="MBC2360" s="1279"/>
      <c r="MBD2360" s="1279"/>
      <c r="MBE2360" s="1279"/>
      <c r="MBF2360" s="1279"/>
      <c r="MBG2360" s="1279"/>
      <c r="MBH2360" s="1279"/>
      <c r="MBI2360" s="1279"/>
      <c r="MBJ2360" s="1279"/>
      <c r="MBK2360" s="1279"/>
      <c r="MBL2360" s="1279"/>
      <c r="MBM2360" s="1279"/>
      <c r="MBN2360" s="1279"/>
      <c r="MBO2360" s="1279"/>
      <c r="MBP2360" s="1279"/>
      <c r="MBQ2360" s="1279"/>
      <c r="MBR2360" s="1279"/>
      <c r="MBS2360" s="1279"/>
      <c r="MBT2360" s="1279"/>
      <c r="MBU2360" s="1279"/>
      <c r="MBV2360" s="1279"/>
      <c r="MBW2360" s="1279"/>
      <c r="MBX2360" s="1279"/>
      <c r="MBY2360" s="1279"/>
      <c r="MBZ2360" s="1279"/>
      <c r="MCA2360" s="1279"/>
      <c r="MCB2360" s="1279"/>
      <c r="MCC2360" s="1279"/>
      <c r="MCD2360" s="1279"/>
      <c r="MCE2360" s="1279"/>
      <c r="MCF2360" s="1279"/>
      <c r="MCG2360" s="1279"/>
      <c r="MCH2360" s="1279"/>
      <c r="MCI2360" s="1279"/>
      <c r="MCJ2360" s="1279"/>
      <c r="MCK2360" s="1279"/>
      <c r="MCL2360" s="1279"/>
      <c r="MCM2360" s="1279"/>
      <c r="MCN2360" s="1279"/>
      <c r="MCO2360" s="1279"/>
      <c r="MCP2360" s="1279"/>
      <c r="MCQ2360" s="1279"/>
      <c r="MCR2360" s="1279"/>
      <c r="MCS2360" s="1279"/>
      <c r="MCT2360" s="1279"/>
      <c r="MCU2360" s="1279"/>
      <c r="MCV2360" s="1279"/>
      <c r="MCW2360" s="1279"/>
      <c r="MCX2360" s="1279"/>
      <c r="MCY2360" s="1279"/>
      <c r="MCZ2360" s="1279"/>
      <c r="MDA2360" s="1279"/>
      <c r="MDB2360" s="1279"/>
      <c r="MDC2360" s="1279"/>
      <c r="MDD2360" s="1279"/>
      <c r="MDE2360" s="1279"/>
      <c r="MDF2360" s="1279"/>
      <c r="MDG2360" s="1279"/>
      <c r="MDH2360" s="1279"/>
      <c r="MDI2360" s="1279"/>
      <c r="MDJ2360" s="1279"/>
      <c r="MDK2360" s="1279"/>
      <c r="MDL2360" s="1279"/>
      <c r="MDM2360" s="1279"/>
      <c r="MDN2360" s="1279"/>
      <c r="MDO2360" s="1279"/>
      <c r="MDP2360" s="1279"/>
      <c r="MDQ2360" s="1279"/>
      <c r="MDR2360" s="1279"/>
      <c r="MDS2360" s="1279"/>
      <c r="MDT2360" s="1279"/>
      <c r="MDU2360" s="1279"/>
      <c r="MDV2360" s="1279"/>
      <c r="MDW2360" s="1279"/>
      <c r="MDX2360" s="1279"/>
      <c r="MDY2360" s="1279"/>
      <c r="MDZ2360" s="1279"/>
      <c r="MEA2360" s="1279"/>
      <c r="MEB2360" s="1279"/>
      <c r="MEC2360" s="1279"/>
      <c r="MED2360" s="1279"/>
      <c r="MEE2360" s="1279"/>
      <c r="MEF2360" s="1279"/>
      <c r="MEG2360" s="1279"/>
      <c r="MEH2360" s="1279"/>
      <c r="MEI2360" s="1279"/>
      <c r="MEJ2360" s="1279"/>
      <c r="MEK2360" s="1279"/>
      <c r="MEL2360" s="1279"/>
      <c r="MEM2360" s="1279"/>
      <c r="MEN2360" s="1279"/>
      <c r="MEO2360" s="1279"/>
      <c r="MEP2360" s="1279"/>
      <c r="MEQ2360" s="1279"/>
      <c r="MER2360" s="1279"/>
      <c r="MES2360" s="1279"/>
      <c r="MET2360" s="1279"/>
      <c r="MEU2360" s="1279"/>
      <c r="MEV2360" s="1279"/>
      <c r="MEW2360" s="1279"/>
      <c r="MEX2360" s="1279"/>
      <c r="MEY2360" s="1279"/>
      <c r="MEZ2360" s="1279"/>
      <c r="MFA2360" s="1279"/>
      <c r="MFB2360" s="1279"/>
      <c r="MFC2360" s="1279"/>
      <c r="MFD2360" s="1279"/>
      <c r="MFE2360" s="1279"/>
      <c r="MFF2360" s="1279"/>
      <c r="MFG2360" s="1279"/>
      <c r="MFH2360" s="1279"/>
      <c r="MFI2360" s="1279"/>
      <c r="MFJ2360" s="1279"/>
      <c r="MFK2360" s="1279"/>
      <c r="MFL2360" s="1279"/>
      <c r="MFM2360" s="1279"/>
      <c r="MFN2360" s="1279"/>
      <c r="MFO2360" s="1279"/>
      <c r="MFP2360" s="1279"/>
      <c r="MFQ2360" s="1279"/>
      <c r="MFR2360" s="1279"/>
      <c r="MFS2360" s="1279"/>
      <c r="MFT2360" s="1279"/>
      <c r="MFU2360" s="1279"/>
      <c r="MFV2360" s="1279"/>
      <c r="MFW2360" s="1279"/>
      <c r="MFX2360" s="1279"/>
      <c r="MFY2360" s="1279"/>
      <c r="MFZ2360" s="1279"/>
      <c r="MGA2360" s="1279"/>
      <c r="MGB2360" s="1279"/>
      <c r="MGC2360" s="1279"/>
      <c r="MGD2360" s="1279"/>
      <c r="MGE2360" s="1279"/>
      <c r="MGF2360" s="1279"/>
      <c r="MGG2360" s="1279"/>
      <c r="MGH2360" s="1279"/>
      <c r="MGI2360" s="1279"/>
      <c r="MGJ2360" s="1279"/>
      <c r="MGK2360" s="1279"/>
      <c r="MGL2360" s="1279"/>
      <c r="MGM2360" s="1279"/>
      <c r="MGN2360" s="1279"/>
      <c r="MGO2360" s="1279"/>
      <c r="MGP2360" s="1279"/>
      <c r="MGQ2360" s="1279"/>
      <c r="MGR2360" s="1279"/>
      <c r="MGS2360" s="1279"/>
      <c r="MGT2360" s="1279"/>
      <c r="MGU2360" s="1279"/>
      <c r="MGV2360" s="1279"/>
      <c r="MGW2360" s="1279"/>
      <c r="MGX2360" s="1279"/>
      <c r="MGY2360" s="1279"/>
      <c r="MGZ2360" s="1279"/>
      <c r="MHA2360" s="1279"/>
      <c r="MHB2360" s="1279"/>
      <c r="MHC2360" s="1279"/>
      <c r="MHD2360" s="1279"/>
      <c r="MHE2360" s="1279"/>
      <c r="MHF2360" s="1279"/>
      <c r="MHG2360" s="1279"/>
      <c r="MHH2360" s="1279"/>
      <c r="MHI2360" s="1279"/>
      <c r="MHJ2360" s="1279"/>
      <c r="MHK2360" s="1279"/>
      <c r="MHL2360" s="1279"/>
      <c r="MHM2360" s="1279"/>
      <c r="MHN2360" s="1279"/>
      <c r="MHO2360" s="1279"/>
      <c r="MHP2360" s="1279"/>
      <c r="MHQ2360" s="1279"/>
      <c r="MHR2360" s="1279"/>
      <c r="MHS2360" s="1279"/>
      <c r="MHT2360" s="1279"/>
      <c r="MHU2360" s="1279"/>
      <c r="MHV2360" s="1279"/>
      <c r="MHW2360" s="1279"/>
      <c r="MHX2360" s="1279"/>
      <c r="MHY2360" s="1279"/>
      <c r="MHZ2360" s="1279"/>
      <c r="MIA2360" s="1279"/>
      <c r="MIB2360" s="1279"/>
      <c r="MIC2360" s="1279"/>
      <c r="MID2360" s="1279"/>
      <c r="MIE2360" s="1279"/>
      <c r="MIF2360" s="1279"/>
      <c r="MIG2360" s="1279"/>
      <c r="MIH2360" s="1279"/>
      <c r="MII2360" s="1279"/>
      <c r="MIJ2360" s="1279"/>
      <c r="MIK2360" s="1279"/>
      <c r="MIL2360" s="1279"/>
      <c r="MIM2360" s="1279"/>
      <c r="MIN2360" s="1279"/>
      <c r="MIO2360" s="1279"/>
      <c r="MIP2360" s="1279"/>
      <c r="MIQ2360" s="1279"/>
      <c r="MIR2360" s="1279"/>
      <c r="MIS2360" s="1279"/>
      <c r="MIT2360" s="1279"/>
      <c r="MIU2360" s="1279"/>
      <c r="MIV2360" s="1279"/>
      <c r="MIW2360" s="1279"/>
      <c r="MIX2360" s="1279"/>
      <c r="MIY2360" s="1279"/>
      <c r="MIZ2360" s="1279"/>
      <c r="MJA2360" s="1279"/>
      <c r="MJB2360" s="1279"/>
      <c r="MJC2360" s="1279"/>
      <c r="MJD2360" s="1279"/>
      <c r="MJE2360" s="1279"/>
      <c r="MJF2360" s="1279"/>
      <c r="MJG2360" s="1279"/>
      <c r="MJH2360" s="1279"/>
      <c r="MJI2360" s="1279"/>
      <c r="MJJ2360" s="1279"/>
      <c r="MJK2360" s="1279"/>
      <c r="MJL2360" s="1279"/>
      <c r="MJM2360" s="1279"/>
      <c r="MJN2360" s="1279"/>
      <c r="MJO2360" s="1279"/>
      <c r="MJP2360" s="1279"/>
      <c r="MJQ2360" s="1279"/>
      <c r="MJR2360" s="1279"/>
      <c r="MJS2360" s="1279"/>
      <c r="MJT2360" s="1279"/>
      <c r="MJU2360" s="1279"/>
      <c r="MJV2360" s="1279"/>
      <c r="MJW2360" s="1279"/>
      <c r="MJX2360" s="1279"/>
      <c r="MJY2360" s="1279"/>
      <c r="MJZ2360" s="1279"/>
      <c r="MKA2360" s="1279"/>
      <c r="MKB2360" s="1279"/>
      <c r="MKC2360" s="1279"/>
      <c r="MKD2360" s="1279"/>
      <c r="MKE2360" s="1279"/>
      <c r="MKF2360" s="1279"/>
      <c r="MKG2360" s="1279"/>
      <c r="MKH2360" s="1279"/>
      <c r="MKI2360" s="1279"/>
      <c r="MKJ2360" s="1279"/>
      <c r="MKK2360" s="1279"/>
      <c r="MKL2360" s="1279"/>
      <c r="MKM2360" s="1279"/>
      <c r="MKN2360" s="1279"/>
      <c r="MKO2360" s="1279"/>
      <c r="MKP2360" s="1279"/>
      <c r="MKQ2360" s="1279"/>
      <c r="MKR2360" s="1279"/>
      <c r="MKS2360" s="1279"/>
      <c r="MKT2360" s="1279"/>
      <c r="MKU2360" s="1279"/>
      <c r="MKV2360" s="1279"/>
      <c r="MKW2360" s="1279"/>
      <c r="MKX2360" s="1279"/>
      <c r="MKY2360" s="1279"/>
      <c r="MKZ2360" s="1279"/>
      <c r="MLA2360" s="1279"/>
      <c r="MLB2360" s="1279"/>
      <c r="MLC2360" s="1279"/>
      <c r="MLD2360" s="1279"/>
      <c r="MLE2360" s="1279"/>
      <c r="MLF2360" s="1279"/>
      <c r="MLG2360" s="1279"/>
      <c r="MLH2360" s="1279"/>
      <c r="MLI2360" s="1279"/>
      <c r="MLJ2360" s="1279"/>
      <c r="MLK2360" s="1279"/>
      <c r="MLL2360" s="1279"/>
      <c r="MLM2360" s="1279"/>
      <c r="MLN2360" s="1279"/>
      <c r="MLO2360" s="1279"/>
      <c r="MLP2360" s="1279"/>
      <c r="MLQ2360" s="1279"/>
      <c r="MLR2360" s="1279"/>
      <c r="MLS2360" s="1279"/>
      <c r="MLT2360" s="1279"/>
      <c r="MLU2360" s="1279"/>
      <c r="MLV2360" s="1279"/>
      <c r="MLW2360" s="1279"/>
      <c r="MLX2360" s="1279"/>
      <c r="MLY2360" s="1279"/>
      <c r="MLZ2360" s="1279"/>
      <c r="MMA2360" s="1279"/>
      <c r="MMB2360" s="1279"/>
      <c r="MMC2360" s="1279"/>
      <c r="MMD2360" s="1279"/>
      <c r="MME2360" s="1279"/>
      <c r="MMF2360" s="1279"/>
      <c r="MMG2360" s="1279"/>
      <c r="MMH2360" s="1279"/>
      <c r="MMI2360" s="1279"/>
      <c r="MMJ2360" s="1279"/>
      <c r="MMK2360" s="1279"/>
      <c r="MML2360" s="1279"/>
      <c r="MMM2360" s="1279"/>
      <c r="MMN2360" s="1279"/>
      <c r="MMO2360" s="1279"/>
      <c r="MMP2360" s="1279"/>
      <c r="MMQ2360" s="1279"/>
      <c r="MMR2360" s="1279"/>
      <c r="MMS2360" s="1279"/>
      <c r="MMT2360" s="1279"/>
      <c r="MMU2360" s="1279"/>
      <c r="MMV2360" s="1279"/>
      <c r="MMW2360" s="1279"/>
      <c r="MMX2360" s="1279"/>
      <c r="MMY2360" s="1279"/>
      <c r="MMZ2360" s="1279"/>
      <c r="MNA2360" s="1279"/>
      <c r="MNB2360" s="1279"/>
      <c r="MNC2360" s="1279"/>
      <c r="MND2360" s="1279"/>
      <c r="MNE2360" s="1279"/>
      <c r="MNF2360" s="1279"/>
      <c r="MNG2360" s="1279"/>
      <c r="MNH2360" s="1279"/>
      <c r="MNI2360" s="1279"/>
      <c r="MNJ2360" s="1279"/>
      <c r="MNK2360" s="1279"/>
      <c r="MNL2360" s="1279"/>
      <c r="MNM2360" s="1279"/>
      <c r="MNN2360" s="1279"/>
      <c r="MNO2360" s="1279"/>
      <c r="MNP2360" s="1279"/>
      <c r="MNQ2360" s="1279"/>
      <c r="MNR2360" s="1279"/>
      <c r="MNS2360" s="1279"/>
      <c r="MNT2360" s="1279"/>
      <c r="MNU2360" s="1279"/>
      <c r="MNV2360" s="1279"/>
      <c r="MNW2360" s="1279"/>
      <c r="MNX2360" s="1279"/>
      <c r="MNY2360" s="1279"/>
      <c r="MNZ2360" s="1279"/>
      <c r="MOA2360" s="1279"/>
      <c r="MOB2360" s="1279"/>
      <c r="MOC2360" s="1279"/>
      <c r="MOD2360" s="1279"/>
      <c r="MOE2360" s="1279"/>
      <c r="MOF2360" s="1279"/>
      <c r="MOG2360" s="1279"/>
      <c r="MOH2360" s="1279"/>
      <c r="MOI2360" s="1279"/>
      <c r="MOJ2360" s="1279"/>
      <c r="MOK2360" s="1279"/>
      <c r="MOL2360" s="1279"/>
      <c r="MOM2360" s="1279"/>
      <c r="MON2360" s="1279"/>
      <c r="MOO2360" s="1279"/>
      <c r="MOP2360" s="1279"/>
      <c r="MOQ2360" s="1279"/>
      <c r="MOR2360" s="1279"/>
      <c r="MOS2360" s="1279"/>
      <c r="MOT2360" s="1279"/>
      <c r="MOU2360" s="1279"/>
      <c r="MOV2360" s="1279"/>
      <c r="MOW2360" s="1279"/>
      <c r="MOX2360" s="1279"/>
      <c r="MOY2360" s="1279"/>
      <c r="MOZ2360" s="1279"/>
      <c r="MPA2360" s="1279"/>
      <c r="MPB2360" s="1279"/>
      <c r="MPC2360" s="1279"/>
      <c r="MPD2360" s="1279"/>
      <c r="MPE2360" s="1279"/>
      <c r="MPF2360" s="1279"/>
      <c r="MPG2360" s="1279"/>
      <c r="MPH2360" s="1279"/>
      <c r="MPI2360" s="1279"/>
      <c r="MPJ2360" s="1279"/>
      <c r="MPK2360" s="1279"/>
      <c r="MPL2360" s="1279"/>
      <c r="MPM2360" s="1279"/>
      <c r="MPN2360" s="1279"/>
      <c r="MPO2360" s="1279"/>
      <c r="MPP2360" s="1279"/>
      <c r="MPQ2360" s="1279"/>
      <c r="MPR2360" s="1279"/>
      <c r="MPS2360" s="1279"/>
      <c r="MPT2360" s="1279"/>
      <c r="MPU2360" s="1279"/>
      <c r="MPV2360" s="1279"/>
      <c r="MPW2360" s="1279"/>
      <c r="MPX2360" s="1279"/>
      <c r="MPY2360" s="1279"/>
      <c r="MPZ2360" s="1279"/>
      <c r="MQA2360" s="1279"/>
      <c r="MQB2360" s="1279"/>
      <c r="MQC2360" s="1279"/>
      <c r="MQD2360" s="1279"/>
      <c r="MQE2360" s="1279"/>
      <c r="MQF2360" s="1279"/>
      <c r="MQG2360" s="1279"/>
      <c r="MQH2360" s="1279"/>
      <c r="MQI2360" s="1279"/>
      <c r="MQJ2360" s="1279"/>
      <c r="MQK2360" s="1279"/>
      <c r="MQL2360" s="1279"/>
      <c r="MQM2360" s="1279"/>
      <c r="MQN2360" s="1279"/>
      <c r="MQO2360" s="1279"/>
      <c r="MQP2360" s="1279"/>
      <c r="MQQ2360" s="1279"/>
      <c r="MQR2360" s="1279"/>
      <c r="MQS2360" s="1279"/>
      <c r="MQT2360" s="1279"/>
      <c r="MQU2360" s="1279"/>
      <c r="MQV2360" s="1279"/>
      <c r="MQW2360" s="1279"/>
      <c r="MQX2360" s="1279"/>
      <c r="MQY2360" s="1279"/>
      <c r="MQZ2360" s="1279"/>
      <c r="MRA2360" s="1279"/>
      <c r="MRB2360" s="1279"/>
      <c r="MRC2360" s="1279"/>
      <c r="MRD2360" s="1279"/>
      <c r="MRE2360" s="1279"/>
      <c r="MRF2360" s="1279"/>
      <c r="MRG2360" s="1279"/>
      <c r="MRH2360" s="1279"/>
      <c r="MRI2360" s="1279"/>
      <c r="MRJ2360" s="1279"/>
      <c r="MRK2360" s="1279"/>
      <c r="MRL2360" s="1279"/>
      <c r="MRM2360" s="1279"/>
      <c r="MRN2360" s="1279"/>
      <c r="MRO2360" s="1279"/>
      <c r="MRP2360" s="1279"/>
      <c r="MRQ2360" s="1279"/>
      <c r="MRR2360" s="1279"/>
      <c r="MRS2360" s="1279"/>
      <c r="MRT2360" s="1279"/>
      <c r="MRU2360" s="1279"/>
      <c r="MRV2360" s="1279"/>
      <c r="MRW2360" s="1279"/>
      <c r="MRX2360" s="1279"/>
      <c r="MRY2360" s="1279"/>
      <c r="MRZ2360" s="1279"/>
      <c r="MSA2360" s="1279"/>
      <c r="MSB2360" s="1279"/>
      <c r="MSC2360" s="1279"/>
      <c r="MSD2360" s="1279"/>
      <c r="MSE2360" s="1279"/>
      <c r="MSF2360" s="1279"/>
      <c r="MSG2360" s="1279"/>
      <c r="MSH2360" s="1279"/>
      <c r="MSI2360" s="1279"/>
      <c r="MSJ2360" s="1279"/>
      <c r="MSK2360" s="1279"/>
      <c r="MSL2360" s="1279"/>
      <c r="MSM2360" s="1279"/>
      <c r="MSN2360" s="1279"/>
      <c r="MSO2360" s="1279"/>
      <c r="MSP2360" s="1279"/>
      <c r="MSQ2360" s="1279"/>
      <c r="MSR2360" s="1279"/>
      <c r="MSS2360" s="1279"/>
      <c r="MST2360" s="1279"/>
      <c r="MSU2360" s="1279"/>
      <c r="MSV2360" s="1279"/>
      <c r="MSW2360" s="1279"/>
      <c r="MSX2360" s="1279"/>
      <c r="MSY2360" s="1279"/>
      <c r="MSZ2360" s="1279"/>
      <c r="MTA2360" s="1279"/>
      <c r="MTB2360" s="1279"/>
      <c r="MTC2360" s="1279"/>
      <c r="MTD2360" s="1279"/>
      <c r="MTE2360" s="1279"/>
      <c r="MTF2360" s="1279"/>
      <c r="MTG2360" s="1279"/>
      <c r="MTH2360" s="1279"/>
      <c r="MTI2360" s="1279"/>
      <c r="MTJ2360" s="1279"/>
      <c r="MTK2360" s="1279"/>
      <c r="MTL2360" s="1279"/>
      <c r="MTM2360" s="1279"/>
      <c r="MTN2360" s="1279"/>
      <c r="MTO2360" s="1279"/>
      <c r="MTP2360" s="1279"/>
      <c r="MTQ2360" s="1279"/>
      <c r="MTR2360" s="1279"/>
      <c r="MTS2360" s="1279"/>
      <c r="MTT2360" s="1279"/>
      <c r="MTU2360" s="1279"/>
      <c r="MTV2360" s="1279"/>
      <c r="MTW2360" s="1279"/>
      <c r="MTX2360" s="1279"/>
      <c r="MTY2360" s="1279"/>
      <c r="MTZ2360" s="1279"/>
      <c r="MUA2360" s="1279"/>
      <c r="MUB2360" s="1279"/>
      <c r="MUC2360" s="1279"/>
      <c r="MUD2360" s="1279"/>
      <c r="MUE2360" s="1279"/>
      <c r="MUF2360" s="1279"/>
      <c r="MUG2360" s="1279"/>
      <c r="MUH2360" s="1279"/>
      <c r="MUI2360" s="1279"/>
      <c r="MUJ2360" s="1279"/>
      <c r="MUK2360" s="1279"/>
      <c r="MUL2360" s="1279"/>
      <c r="MUM2360" s="1279"/>
      <c r="MUN2360" s="1279"/>
      <c r="MUO2360" s="1279"/>
      <c r="MUP2360" s="1279"/>
      <c r="MUQ2360" s="1279"/>
      <c r="MUR2360" s="1279"/>
      <c r="MUS2360" s="1279"/>
      <c r="MUT2360" s="1279"/>
      <c r="MUU2360" s="1279"/>
      <c r="MUV2360" s="1279"/>
      <c r="MUW2360" s="1279"/>
      <c r="MUX2360" s="1279"/>
      <c r="MUY2360" s="1279"/>
      <c r="MUZ2360" s="1279"/>
      <c r="MVA2360" s="1279"/>
      <c r="MVB2360" s="1279"/>
      <c r="MVC2360" s="1279"/>
      <c r="MVD2360" s="1279"/>
      <c r="MVE2360" s="1279"/>
      <c r="MVF2360" s="1279"/>
      <c r="MVG2360" s="1279"/>
      <c r="MVH2360" s="1279"/>
      <c r="MVI2360" s="1279"/>
      <c r="MVJ2360" s="1279"/>
      <c r="MVK2360" s="1279"/>
      <c r="MVL2360" s="1279"/>
      <c r="MVM2360" s="1279"/>
      <c r="MVN2360" s="1279"/>
      <c r="MVO2360" s="1279"/>
      <c r="MVP2360" s="1279"/>
      <c r="MVQ2360" s="1279"/>
      <c r="MVR2360" s="1279"/>
      <c r="MVS2360" s="1279"/>
      <c r="MVT2360" s="1279"/>
      <c r="MVU2360" s="1279"/>
      <c r="MVV2360" s="1279"/>
      <c r="MVW2360" s="1279"/>
      <c r="MVX2360" s="1279"/>
      <c r="MVY2360" s="1279"/>
      <c r="MVZ2360" s="1279"/>
      <c r="MWA2360" s="1279"/>
      <c r="MWB2360" s="1279"/>
      <c r="MWC2360" s="1279"/>
      <c r="MWD2360" s="1279"/>
      <c r="MWE2360" s="1279"/>
      <c r="MWF2360" s="1279"/>
      <c r="MWG2360" s="1279"/>
      <c r="MWH2360" s="1279"/>
      <c r="MWI2360" s="1279"/>
      <c r="MWJ2360" s="1279"/>
      <c r="MWK2360" s="1279"/>
      <c r="MWL2360" s="1279"/>
      <c r="MWM2360" s="1279"/>
      <c r="MWN2360" s="1279"/>
      <c r="MWO2360" s="1279"/>
      <c r="MWP2360" s="1279"/>
      <c r="MWQ2360" s="1279"/>
      <c r="MWR2360" s="1279"/>
      <c r="MWS2360" s="1279"/>
      <c r="MWT2360" s="1279"/>
      <c r="MWU2360" s="1279"/>
      <c r="MWV2360" s="1279"/>
      <c r="MWW2360" s="1279"/>
      <c r="MWX2360" s="1279"/>
      <c r="MWY2360" s="1279"/>
      <c r="MWZ2360" s="1279"/>
      <c r="MXA2360" s="1279"/>
      <c r="MXB2360" s="1279"/>
      <c r="MXC2360" s="1279"/>
      <c r="MXD2360" s="1279"/>
      <c r="MXE2360" s="1279"/>
      <c r="MXF2360" s="1279"/>
      <c r="MXG2360" s="1279"/>
      <c r="MXH2360" s="1279"/>
      <c r="MXI2360" s="1279"/>
      <c r="MXJ2360" s="1279"/>
      <c r="MXK2360" s="1279"/>
      <c r="MXL2360" s="1279"/>
      <c r="MXM2360" s="1279"/>
      <c r="MXN2360" s="1279"/>
      <c r="MXO2360" s="1279"/>
      <c r="MXP2360" s="1279"/>
      <c r="MXQ2360" s="1279"/>
      <c r="MXR2360" s="1279"/>
      <c r="MXS2360" s="1279"/>
      <c r="MXT2360" s="1279"/>
      <c r="MXU2360" s="1279"/>
      <c r="MXV2360" s="1279"/>
      <c r="MXW2360" s="1279"/>
      <c r="MXX2360" s="1279"/>
      <c r="MXY2360" s="1279"/>
      <c r="MXZ2360" s="1279"/>
      <c r="MYA2360" s="1279"/>
      <c r="MYB2360" s="1279"/>
      <c r="MYC2360" s="1279"/>
      <c r="MYD2360" s="1279"/>
      <c r="MYE2360" s="1279"/>
      <c r="MYF2360" s="1279"/>
      <c r="MYG2360" s="1279"/>
      <c r="MYH2360" s="1279"/>
      <c r="MYI2360" s="1279"/>
      <c r="MYJ2360" s="1279"/>
      <c r="MYK2360" s="1279"/>
      <c r="MYL2360" s="1279"/>
      <c r="MYM2360" s="1279"/>
      <c r="MYN2360" s="1279"/>
      <c r="MYO2360" s="1279"/>
      <c r="MYP2360" s="1279"/>
      <c r="MYQ2360" s="1279"/>
      <c r="MYR2360" s="1279"/>
      <c r="MYS2360" s="1279"/>
      <c r="MYT2360" s="1279"/>
      <c r="MYU2360" s="1279"/>
      <c r="MYV2360" s="1279"/>
      <c r="MYW2360" s="1279"/>
      <c r="MYX2360" s="1279"/>
      <c r="MYY2360" s="1279"/>
      <c r="MYZ2360" s="1279"/>
      <c r="MZA2360" s="1279"/>
      <c r="MZB2360" s="1279"/>
      <c r="MZC2360" s="1279"/>
      <c r="MZD2360" s="1279"/>
      <c r="MZE2360" s="1279"/>
      <c r="MZF2360" s="1279"/>
      <c r="MZG2360" s="1279"/>
      <c r="MZH2360" s="1279"/>
      <c r="MZI2360" s="1279"/>
      <c r="MZJ2360" s="1279"/>
      <c r="MZK2360" s="1279"/>
      <c r="MZL2360" s="1279"/>
      <c r="MZM2360" s="1279"/>
      <c r="MZN2360" s="1279"/>
      <c r="MZO2360" s="1279"/>
      <c r="MZP2360" s="1279"/>
      <c r="MZQ2360" s="1279"/>
      <c r="MZR2360" s="1279"/>
      <c r="MZS2360" s="1279"/>
      <c r="MZT2360" s="1279"/>
      <c r="MZU2360" s="1279"/>
      <c r="MZV2360" s="1279"/>
      <c r="MZW2360" s="1279"/>
      <c r="MZX2360" s="1279"/>
      <c r="MZY2360" s="1279"/>
      <c r="MZZ2360" s="1279"/>
      <c r="NAA2360" s="1279"/>
      <c r="NAB2360" s="1279"/>
      <c r="NAC2360" s="1279"/>
      <c r="NAD2360" s="1279"/>
      <c r="NAE2360" s="1279"/>
      <c r="NAF2360" s="1279"/>
      <c r="NAG2360" s="1279"/>
      <c r="NAH2360" s="1279"/>
      <c r="NAI2360" s="1279"/>
      <c r="NAJ2360" s="1279"/>
      <c r="NAK2360" s="1279"/>
      <c r="NAL2360" s="1279"/>
      <c r="NAM2360" s="1279"/>
      <c r="NAN2360" s="1279"/>
      <c r="NAO2360" s="1279"/>
      <c r="NAP2360" s="1279"/>
      <c r="NAQ2360" s="1279"/>
      <c r="NAR2360" s="1279"/>
      <c r="NAS2360" s="1279"/>
      <c r="NAT2360" s="1279"/>
      <c r="NAU2360" s="1279"/>
      <c r="NAV2360" s="1279"/>
      <c r="NAW2360" s="1279"/>
      <c r="NAX2360" s="1279"/>
      <c r="NAY2360" s="1279"/>
      <c r="NAZ2360" s="1279"/>
      <c r="NBA2360" s="1279"/>
      <c r="NBB2360" s="1279"/>
      <c r="NBC2360" s="1279"/>
      <c r="NBD2360" s="1279"/>
      <c r="NBE2360" s="1279"/>
      <c r="NBF2360" s="1279"/>
      <c r="NBG2360" s="1279"/>
      <c r="NBH2360" s="1279"/>
      <c r="NBI2360" s="1279"/>
      <c r="NBJ2360" s="1279"/>
      <c r="NBK2360" s="1279"/>
      <c r="NBL2360" s="1279"/>
      <c r="NBM2360" s="1279"/>
      <c r="NBN2360" s="1279"/>
      <c r="NBO2360" s="1279"/>
      <c r="NBP2360" s="1279"/>
      <c r="NBQ2360" s="1279"/>
      <c r="NBR2360" s="1279"/>
      <c r="NBS2360" s="1279"/>
      <c r="NBT2360" s="1279"/>
      <c r="NBU2360" s="1279"/>
      <c r="NBV2360" s="1279"/>
      <c r="NBW2360" s="1279"/>
      <c r="NBX2360" s="1279"/>
      <c r="NBY2360" s="1279"/>
      <c r="NBZ2360" s="1279"/>
      <c r="NCA2360" s="1279"/>
      <c r="NCB2360" s="1279"/>
      <c r="NCC2360" s="1279"/>
      <c r="NCD2360" s="1279"/>
      <c r="NCE2360" s="1279"/>
      <c r="NCF2360" s="1279"/>
      <c r="NCG2360" s="1279"/>
      <c r="NCH2360" s="1279"/>
      <c r="NCI2360" s="1279"/>
      <c r="NCJ2360" s="1279"/>
      <c r="NCK2360" s="1279"/>
      <c r="NCL2360" s="1279"/>
      <c r="NCM2360" s="1279"/>
      <c r="NCN2360" s="1279"/>
      <c r="NCO2360" s="1279"/>
      <c r="NCP2360" s="1279"/>
      <c r="NCQ2360" s="1279"/>
      <c r="NCR2360" s="1279"/>
      <c r="NCS2360" s="1279"/>
      <c r="NCT2360" s="1279"/>
      <c r="NCU2360" s="1279"/>
      <c r="NCV2360" s="1279"/>
      <c r="NCW2360" s="1279"/>
      <c r="NCX2360" s="1279"/>
      <c r="NCY2360" s="1279"/>
      <c r="NCZ2360" s="1279"/>
      <c r="NDA2360" s="1279"/>
      <c r="NDB2360" s="1279"/>
      <c r="NDC2360" s="1279"/>
      <c r="NDD2360" s="1279"/>
      <c r="NDE2360" s="1279"/>
      <c r="NDF2360" s="1279"/>
      <c r="NDG2360" s="1279"/>
      <c r="NDH2360" s="1279"/>
      <c r="NDI2360" s="1279"/>
      <c r="NDJ2360" s="1279"/>
      <c r="NDK2360" s="1279"/>
      <c r="NDL2360" s="1279"/>
      <c r="NDM2360" s="1279"/>
      <c r="NDN2360" s="1279"/>
      <c r="NDO2360" s="1279"/>
      <c r="NDP2360" s="1279"/>
      <c r="NDQ2360" s="1279"/>
      <c r="NDR2360" s="1279"/>
      <c r="NDS2360" s="1279"/>
      <c r="NDT2360" s="1279"/>
      <c r="NDU2360" s="1279"/>
      <c r="NDV2360" s="1279"/>
      <c r="NDW2360" s="1279"/>
      <c r="NDX2360" s="1279"/>
      <c r="NDY2360" s="1279"/>
      <c r="NDZ2360" s="1279"/>
      <c r="NEA2360" s="1279"/>
      <c r="NEB2360" s="1279"/>
      <c r="NEC2360" s="1279"/>
      <c r="NED2360" s="1279"/>
      <c r="NEE2360" s="1279"/>
      <c r="NEF2360" s="1279"/>
      <c r="NEG2360" s="1279"/>
      <c r="NEH2360" s="1279"/>
      <c r="NEI2360" s="1279"/>
      <c r="NEJ2360" s="1279"/>
      <c r="NEK2360" s="1279"/>
      <c r="NEL2360" s="1279"/>
      <c r="NEM2360" s="1279"/>
      <c r="NEN2360" s="1279"/>
      <c r="NEO2360" s="1279"/>
      <c r="NEP2360" s="1279"/>
      <c r="NEQ2360" s="1279"/>
      <c r="NER2360" s="1279"/>
      <c r="NES2360" s="1279"/>
      <c r="NET2360" s="1279"/>
      <c r="NEU2360" s="1279"/>
      <c r="NEV2360" s="1279"/>
      <c r="NEW2360" s="1279"/>
      <c r="NEX2360" s="1279"/>
      <c r="NEY2360" s="1279"/>
      <c r="NEZ2360" s="1279"/>
      <c r="NFA2360" s="1279"/>
      <c r="NFB2360" s="1279"/>
      <c r="NFC2360" s="1279"/>
      <c r="NFD2360" s="1279"/>
      <c r="NFE2360" s="1279"/>
      <c r="NFF2360" s="1279"/>
      <c r="NFG2360" s="1279"/>
      <c r="NFH2360" s="1279"/>
      <c r="NFI2360" s="1279"/>
      <c r="NFJ2360" s="1279"/>
      <c r="NFK2360" s="1279"/>
      <c r="NFL2360" s="1279"/>
      <c r="NFM2360" s="1279"/>
      <c r="NFN2360" s="1279"/>
      <c r="NFO2360" s="1279"/>
      <c r="NFP2360" s="1279"/>
      <c r="NFQ2360" s="1279"/>
      <c r="NFR2360" s="1279"/>
      <c r="NFS2360" s="1279"/>
      <c r="NFT2360" s="1279"/>
      <c r="NFU2360" s="1279"/>
      <c r="NFV2360" s="1279"/>
      <c r="NFW2360" s="1279"/>
      <c r="NFX2360" s="1279"/>
      <c r="NFY2360" s="1279"/>
      <c r="NFZ2360" s="1279"/>
      <c r="NGA2360" s="1279"/>
      <c r="NGB2360" s="1279"/>
      <c r="NGC2360" s="1279"/>
      <c r="NGD2360" s="1279"/>
      <c r="NGE2360" s="1279"/>
      <c r="NGF2360" s="1279"/>
      <c r="NGG2360" s="1279"/>
      <c r="NGH2360" s="1279"/>
      <c r="NGI2360" s="1279"/>
      <c r="NGJ2360" s="1279"/>
      <c r="NGK2360" s="1279"/>
      <c r="NGL2360" s="1279"/>
      <c r="NGM2360" s="1279"/>
      <c r="NGN2360" s="1279"/>
      <c r="NGO2360" s="1279"/>
      <c r="NGP2360" s="1279"/>
      <c r="NGQ2360" s="1279"/>
      <c r="NGR2360" s="1279"/>
      <c r="NGS2360" s="1279"/>
      <c r="NGT2360" s="1279"/>
      <c r="NGU2360" s="1279"/>
      <c r="NGV2360" s="1279"/>
      <c r="NGW2360" s="1279"/>
      <c r="NGX2360" s="1279"/>
      <c r="NGY2360" s="1279"/>
      <c r="NGZ2360" s="1279"/>
      <c r="NHA2360" s="1279"/>
      <c r="NHB2360" s="1279"/>
      <c r="NHC2360" s="1279"/>
      <c r="NHD2360" s="1279"/>
      <c r="NHE2360" s="1279"/>
      <c r="NHF2360" s="1279"/>
      <c r="NHG2360" s="1279"/>
      <c r="NHH2360" s="1279"/>
      <c r="NHI2360" s="1279"/>
      <c r="NHJ2360" s="1279"/>
      <c r="NHK2360" s="1279"/>
      <c r="NHL2360" s="1279"/>
      <c r="NHM2360" s="1279"/>
      <c r="NHN2360" s="1279"/>
      <c r="NHO2360" s="1279"/>
      <c r="NHP2360" s="1279"/>
      <c r="NHQ2360" s="1279"/>
      <c r="NHR2360" s="1279"/>
      <c r="NHS2360" s="1279"/>
      <c r="NHT2360" s="1279"/>
      <c r="NHU2360" s="1279"/>
      <c r="NHV2360" s="1279"/>
      <c r="NHW2360" s="1279"/>
      <c r="NHX2360" s="1279"/>
      <c r="NHY2360" s="1279"/>
      <c r="NHZ2360" s="1279"/>
      <c r="NIA2360" s="1279"/>
      <c r="NIB2360" s="1279"/>
      <c r="NIC2360" s="1279"/>
      <c r="NID2360" s="1279"/>
      <c r="NIE2360" s="1279"/>
      <c r="NIF2360" s="1279"/>
      <c r="NIG2360" s="1279"/>
      <c r="NIH2360" s="1279"/>
      <c r="NII2360" s="1279"/>
      <c r="NIJ2360" s="1279"/>
      <c r="NIK2360" s="1279"/>
      <c r="NIL2360" s="1279"/>
      <c r="NIM2360" s="1279"/>
      <c r="NIN2360" s="1279"/>
      <c r="NIO2360" s="1279"/>
      <c r="NIP2360" s="1279"/>
      <c r="NIQ2360" s="1279"/>
      <c r="NIR2360" s="1279"/>
      <c r="NIS2360" s="1279"/>
      <c r="NIT2360" s="1279"/>
      <c r="NIU2360" s="1279"/>
      <c r="NIV2360" s="1279"/>
      <c r="NIW2360" s="1279"/>
      <c r="NIX2360" s="1279"/>
      <c r="NIY2360" s="1279"/>
      <c r="NIZ2360" s="1279"/>
      <c r="NJA2360" s="1279"/>
      <c r="NJB2360" s="1279"/>
      <c r="NJC2360" s="1279"/>
      <c r="NJD2360" s="1279"/>
      <c r="NJE2360" s="1279"/>
      <c r="NJF2360" s="1279"/>
      <c r="NJG2360" s="1279"/>
      <c r="NJH2360" s="1279"/>
      <c r="NJI2360" s="1279"/>
      <c r="NJJ2360" s="1279"/>
      <c r="NJK2360" s="1279"/>
      <c r="NJL2360" s="1279"/>
      <c r="NJM2360" s="1279"/>
      <c r="NJN2360" s="1279"/>
      <c r="NJO2360" s="1279"/>
      <c r="NJP2360" s="1279"/>
      <c r="NJQ2360" s="1279"/>
      <c r="NJR2360" s="1279"/>
      <c r="NJS2360" s="1279"/>
      <c r="NJT2360" s="1279"/>
      <c r="NJU2360" s="1279"/>
      <c r="NJV2360" s="1279"/>
      <c r="NJW2360" s="1279"/>
      <c r="NJX2360" s="1279"/>
      <c r="NJY2360" s="1279"/>
      <c r="NJZ2360" s="1279"/>
      <c r="NKA2360" s="1279"/>
      <c r="NKB2360" s="1279"/>
      <c r="NKC2360" s="1279"/>
      <c r="NKD2360" s="1279"/>
      <c r="NKE2360" s="1279"/>
      <c r="NKF2360" s="1279"/>
      <c r="NKG2360" s="1279"/>
      <c r="NKH2360" s="1279"/>
      <c r="NKI2360" s="1279"/>
      <c r="NKJ2360" s="1279"/>
      <c r="NKK2360" s="1279"/>
      <c r="NKL2360" s="1279"/>
      <c r="NKM2360" s="1279"/>
      <c r="NKN2360" s="1279"/>
      <c r="NKO2360" s="1279"/>
      <c r="NKP2360" s="1279"/>
      <c r="NKQ2360" s="1279"/>
      <c r="NKR2360" s="1279"/>
      <c r="NKS2360" s="1279"/>
      <c r="NKT2360" s="1279"/>
      <c r="NKU2360" s="1279"/>
      <c r="NKV2360" s="1279"/>
      <c r="NKW2360" s="1279"/>
      <c r="NKX2360" s="1279"/>
      <c r="NKY2360" s="1279"/>
      <c r="NKZ2360" s="1279"/>
      <c r="NLA2360" s="1279"/>
      <c r="NLB2360" s="1279"/>
      <c r="NLC2360" s="1279"/>
      <c r="NLD2360" s="1279"/>
      <c r="NLE2360" s="1279"/>
      <c r="NLF2360" s="1279"/>
      <c r="NLG2360" s="1279"/>
      <c r="NLH2360" s="1279"/>
      <c r="NLI2360" s="1279"/>
      <c r="NLJ2360" s="1279"/>
      <c r="NLK2360" s="1279"/>
      <c r="NLL2360" s="1279"/>
      <c r="NLM2360" s="1279"/>
      <c r="NLN2360" s="1279"/>
      <c r="NLO2360" s="1279"/>
      <c r="NLP2360" s="1279"/>
      <c r="NLQ2360" s="1279"/>
      <c r="NLR2360" s="1279"/>
      <c r="NLS2360" s="1279"/>
      <c r="NLT2360" s="1279"/>
      <c r="NLU2360" s="1279"/>
      <c r="NLV2360" s="1279"/>
      <c r="NLW2360" s="1279"/>
      <c r="NLX2360" s="1279"/>
      <c r="NLY2360" s="1279"/>
      <c r="NLZ2360" s="1279"/>
      <c r="NMA2360" s="1279"/>
      <c r="NMB2360" s="1279"/>
      <c r="NMC2360" s="1279"/>
      <c r="NMD2360" s="1279"/>
      <c r="NME2360" s="1279"/>
      <c r="NMF2360" s="1279"/>
      <c r="NMG2360" s="1279"/>
      <c r="NMH2360" s="1279"/>
      <c r="NMI2360" s="1279"/>
      <c r="NMJ2360" s="1279"/>
      <c r="NMK2360" s="1279"/>
      <c r="NML2360" s="1279"/>
      <c r="NMM2360" s="1279"/>
      <c r="NMN2360" s="1279"/>
      <c r="NMO2360" s="1279"/>
      <c r="NMP2360" s="1279"/>
      <c r="NMQ2360" s="1279"/>
      <c r="NMR2360" s="1279"/>
      <c r="NMS2360" s="1279"/>
      <c r="NMT2360" s="1279"/>
      <c r="NMU2360" s="1279"/>
      <c r="NMV2360" s="1279"/>
      <c r="NMW2360" s="1279"/>
      <c r="NMX2360" s="1279"/>
      <c r="NMY2360" s="1279"/>
      <c r="NMZ2360" s="1279"/>
      <c r="NNA2360" s="1279"/>
      <c r="NNB2360" s="1279"/>
      <c r="NNC2360" s="1279"/>
      <c r="NND2360" s="1279"/>
      <c r="NNE2360" s="1279"/>
      <c r="NNF2360" s="1279"/>
      <c r="NNG2360" s="1279"/>
      <c r="NNH2360" s="1279"/>
      <c r="NNI2360" s="1279"/>
      <c r="NNJ2360" s="1279"/>
      <c r="NNK2360" s="1279"/>
      <c r="NNL2360" s="1279"/>
      <c r="NNM2360" s="1279"/>
      <c r="NNN2360" s="1279"/>
      <c r="NNO2360" s="1279"/>
      <c r="NNP2360" s="1279"/>
      <c r="NNQ2360" s="1279"/>
      <c r="NNR2360" s="1279"/>
      <c r="NNS2360" s="1279"/>
      <c r="NNT2360" s="1279"/>
      <c r="NNU2360" s="1279"/>
      <c r="NNV2360" s="1279"/>
      <c r="NNW2360" s="1279"/>
      <c r="NNX2360" s="1279"/>
      <c r="NNY2360" s="1279"/>
      <c r="NNZ2360" s="1279"/>
      <c r="NOA2360" s="1279"/>
      <c r="NOB2360" s="1279"/>
      <c r="NOC2360" s="1279"/>
      <c r="NOD2360" s="1279"/>
      <c r="NOE2360" s="1279"/>
      <c r="NOF2360" s="1279"/>
      <c r="NOG2360" s="1279"/>
      <c r="NOH2360" s="1279"/>
      <c r="NOI2360" s="1279"/>
      <c r="NOJ2360" s="1279"/>
      <c r="NOK2360" s="1279"/>
      <c r="NOL2360" s="1279"/>
      <c r="NOM2360" s="1279"/>
      <c r="NON2360" s="1279"/>
      <c r="NOO2360" s="1279"/>
      <c r="NOP2360" s="1279"/>
      <c r="NOQ2360" s="1279"/>
      <c r="NOR2360" s="1279"/>
      <c r="NOS2360" s="1279"/>
      <c r="NOT2360" s="1279"/>
      <c r="NOU2360" s="1279"/>
      <c r="NOV2360" s="1279"/>
      <c r="NOW2360" s="1279"/>
      <c r="NOX2360" s="1279"/>
      <c r="NOY2360" s="1279"/>
      <c r="NOZ2360" s="1279"/>
      <c r="NPA2360" s="1279"/>
      <c r="NPB2360" s="1279"/>
      <c r="NPC2360" s="1279"/>
      <c r="NPD2360" s="1279"/>
      <c r="NPE2360" s="1279"/>
      <c r="NPF2360" s="1279"/>
      <c r="NPG2360" s="1279"/>
      <c r="NPH2360" s="1279"/>
      <c r="NPI2360" s="1279"/>
      <c r="NPJ2360" s="1279"/>
      <c r="NPK2360" s="1279"/>
      <c r="NPL2360" s="1279"/>
      <c r="NPM2360" s="1279"/>
      <c r="NPN2360" s="1279"/>
      <c r="NPO2360" s="1279"/>
      <c r="NPP2360" s="1279"/>
      <c r="NPQ2360" s="1279"/>
      <c r="NPR2360" s="1279"/>
      <c r="NPS2360" s="1279"/>
      <c r="NPT2360" s="1279"/>
      <c r="NPU2360" s="1279"/>
      <c r="NPV2360" s="1279"/>
      <c r="NPW2360" s="1279"/>
      <c r="NPX2360" s="1279"/>
      <c r="NPY2360" s="1279"/>
      <c r="NPZ2360" s="1279"/>
      <c r="NQA2360" s="1279"/>
      <c r="NQB2360" s="1279"/>
      <c r="NQC2360" s="1279"/>
      <c r="NQD2360" s="1279"/>
      <c r="NQE2360" s="1279"/>
      <c r="NQF2360" s="1279"/>
      <c r="NQG2360" s="1279"/>
      <c r="NQH2360" s="1279"/>
      <c r="NQI2360" s="1279"/>
      <c r="NQJ2360" s="1279"/>
      <c r="NQK2360" s="1279"/>
      <c r="NQL2360" s="1279"/>
      <c r="NQM2360" s="1279"/>
      <c r="NQN2360" s="1279"/>
      <c r="NQO2360" s="1279"/>
      <c r="NQP2360" s="1279"/>
      <c r="NQQ2360" s="1279"/>
      <c r="NQR2360" s="1279"/>
      <c r="NQS2360" s="1279"/>
      <c r="NQT2360" s="1279"/>
      <c r="NQU2360" s="1279"/>
      <c r="NQV2360" s="1279"/>
      <c r="NQW2360" s="1279"/>
      <c r="NQX2360" s="1279"/>
      <c r="NQY2360" s="1279"/>
      <c r="NQZ2360" s="1279"/>
      <c r="NRA2360" s="1279"/>
      <c r="NRB2360" s="1279"/>
      <c r="NRC2360" s="1279"/>
      <c r="NRD2360" s="1279"/>
      <c r="NRE2360" s="1279"/>
      <c r="NRF2360" s="1279"/>
      <c r="NRG2360" s="1279"/>
      <c r="NRH2360" s="1279"/>
      <c r="NRI2360" s="1279"/>
      <c r="NRJ2360" s="1279"/>
      <c r="NRK2360" s="1279"/>
      <c r="NRL2360" s="1279"/>
      <c r="NRM2360" s="1279"/>
      <c r="NRN2360" s="1279"/>
      <c r="NRO2360" s="1279"/>
      <c r="NRP2360" s="1279"/>
      <c r="NRQ2360" s="1279"/>
      <c r="NRR2360" s="1279"/>
      <c r="NRS2360" s="1279"/>
      <c r="NRT2360" s="1279"/>
      <c r="NRU2360" s="1279"/>
      <c r="NRV2360" s="1279"/>
      <c r="NRW2360" s="1279"/>
      <c r="NRX2360" s="1279"/>
      <c r="NRY2360" s="1279"/>
      <c r="NRZ2360" s="1279"/>
      <c r="NSA2360" s="1279"/>
      <c r="NSB2360" s="1279"/>
      <c r="NSC2360" s="1279"/>
      <c r="NSD2360" s="1279"/>
      <c r="NSE2360" s="1279"/>
      <c r="NSF2360" s="1279"/>
      <c r="NSG2360" s="1279"/>
      <c r="NSH2360" s="1279"/>
      <c r="NSI2360" s="1279"/>
      <c r="NSJ2360" s="1279"/>
      <c r="NSK2360" s="1279"/>
      <c r="NSL2360" s="1279"/>
      <c r="NSM2360" s="1279"/>
      <c r="NSN2360" s="1279"/>
      <c r="NSO2360" s="1279"/>
      <c r="NSP2360" s="1279"/>
      <c r="NSQ2360" s="1279"/>
      <c r="NSR2360" s="1279"/>
      <c r="NSS2360" s="1279"/>
      <c r="NST2360" s="1279"/>
      <c r="NSU2360" s="1279"/>
      <c r="NSV2360" s="1279"/>
      <c r="NSW2360" s="1279"/>
      <c r="NSX2360" s="1279"/>
      <c r="NSY2360" s="1279"/>
      <c r="NSZ2360" s="1279"/>
      <c r="NTA2360" s="1279"/>
      <c r="NTB2360" s="1279"/>
      <c r="NTC2360" s="1279"/>
      <c r="NTD2360" s="1279"/>
      <c r="NTE2360" s="1279"/>
      <c r="NTF2360" s="1279"/>
      <c r="NTG2360" s="1279"/>
      <c r="NTH2360" s="1279"/>
      <c r="NTI2360" s="1279"/>
      <c r="NTJ2360" s="1279"/>
      <c r="NTK2360" s="1279"/>
      <c r="NTL2360" s="1279"/>
      <c r="NTM2360" s="1279"/>
      <c r="NTN2360" s="1279"/>
      <c r="NTO2360" s="1279"/>
      <c r="NTP2360" s="1279"/>
      <c r="NTQ2360" s="1279"/>
      <c r="NTR2360" s="1279"/>
      <c r="NTS2360" s="1279"/>
      <c r="NTT2360" s="1279"/>
      <c r="NTU2360" s="1279"/>
      <c r="NTV2360" s="1279"/>
      <c r="NTW2360" s="1279"/>
      <c r="NTX2360" s="1279"/>
      <c r="NTY2360" s="1279"/>
      <c r="NTZ2360" s="1279"/>
      <c r="NUA2360" s="1279"/>
      <c r="NUB2360" s="1279"/>
      <c r="NUC2360" s="1279"/>
      <c r="NUD2360" s="1279"/>
      <c r="NUE2360" s="1279"/>
      <c r="NUF2360" s="1279"/>
      <c r="NUG2360" s="1279"/>
      <c r="NUH2360" s="1279"/>
      <c r="NUI2360" s="1279"/>
      <c r="NUJ2360" s="1279"/>
      <c r="NUK2360" s="1279"/>
      <c r="NUL2360" s="1279"/>
      <c r="NUM2360" s="1279"/>
      <c r="NUN2360" s="1279"/>
      <c r="NUO2360" s="1279"/>
      <c r="NUP2360" s="1279"/>
      <c r="NUQ2360" s="1279"/>
      <c r="NUR2360" s="1279"/>
      <c r="NUS2360" s="1279"/>
      <c r="NUT2360" s="1279"/>
      <c r="NUU2360" s="1279"/>
      <c r="NUV2360" s="1279"/>
      <c r="NUW2360" s="1279"/>
      <c r="NUX2360" s="1279"/>
      <c r="NUY2360" s="1279"/>
      <c r="NUZ2360" s="1279"/>
      <c r="NVA2360" s="1279"/>
      <c r="NVB2360" s="1279"/>
      <c r="NVC2360" s="1279"/>
      <c r="NVD2360" s="1279"/>
      <c r="NVE2360" s="1279"/>
      <c r="NVF2360" s="1279"/>
      <c r="NVG2360" s="1279"/>
      <c r="NVH2360" s="1279"/>
      <c r="NVI2360" s="1279"/>
      <c r="NVJ2360" s="1279"/>
      <c r="NVK2360" s="1279"/>
      <c r="NVL2360" s="1279"/>
      <c r="NVM2360" s="1279"/>
      <c r="NVN2360" s="1279"/>
      <c r="NVO2360" s="1279"/>
      <c r="NVP2360" s="1279"/>
      <c r="NVQ2360" s="1279"/>
      <c r="NVR2360" s="1279"/>
      <c r="NVS2360" s="1279"/>
      <c r="NVT2360" s="1279"/>
      <c r="NVU2360" s="1279"/>
      <c r="NVV2360" s="1279"/>
      <c r="NVW2360" s="1279"/>
      <c r="NVX2360" s="1279"/>
      <c r="NVY2360" s="1279"/>
      <c r="NVZ2360" s="1279"/>
      <c r="NWA2360" s="1279"/>
      <c r="NWB2360" s="1279"/>
      <c r="NWC2360" s="1279"/>
      <c r="NWD2360" s="1279"/>
      <c r="NWE2360" s="1279"/>
      <c r="NWF2360" s="1279"/>
      <c r="NWG2360" s="1279"/>
      <c r="NWH2360" s="1279"/>
      <c r="NWI2360" s="1279"/>
      <c r="NWJ2360" s="1279"/>
      <c r="NWK2360" s="1279"/>
      <c r="NWL2360" s="1279"/>
      <c r="NWM2360" s="1279"/>
      <c r="NWN2360" s="1279"/>
      <c r="NWO2360" s="1279"/>
      <c r="NWP2360" s="1279"/>
      <c r="NWQ2360" s="1279"/>
      <c r="NWR2360" s="1279"/>
      <c r="NWS2360" s="1279"/>
      <c r="NWT2360" s="1279"/>
      <c r="NWU2360" s="1279"/>
      <c r="NWV2360" s="1279"/>
      <c r="NWW2360" s="1279"/>
      <c r="NWX2360" s="1279"/>
      <c r="NWY2360" s="1279"/>
      <c r="NWZ2360" s="1279"/>
      <c r="NXA2360" s="1279"/>
      <c r="NXB2360" s="1279"/>
      <c r="NXC2360" s="1279"/>
      <c r="NXD2360" s="1279"/>
      <c r="NXE2360" s="1279"/>
      <c r="NXF2360" s="1279"/>
      <c r="NXG2360" s="1279"/>
      <c r="NXH2360" s="1279"/>
      <c r="NXI2360" s="1279"/>
      <c r="NXJ2360" s="1279"/>
      <c r="NXK2360" s="1279"/>
      <c r="NXL2360" s="1279"/>
      <c r="NXM2360" s="1279"/>
      <c r="NXN2360" s="1279"/>
      <c r="NXO2360" s="1279"/>
      <c r="NXP2360" s="1279"/>
      <c r="NXQ2360" s="1279"/>
      <c r="NXR2360" s="1279"/>
      <c r="NXS2360" s="1279"/>
      <c r="NXT2360" s="1279"/>
      <c r="NXU2360" s="1279"/>
      <c r="NXV2360" s="1279"/>
      <c r="NXW2360" s="1279"/>
      <c r="NXX2360" s="1279"/>
      <c r="NXY2360" s="1279"/>
      <c r="NXZ2360" s="1279"/>
      <c r="NYA2360" s="1279"/>
      <c r="NYB2360" s="1279"/>
      <c r="NYC2360" s="1279"/>
      <c r="NYD2360" s="1279"/>
      <c r="NYE2360" s="1279"/>
      <c r="NYF2360" s="1279"/>
      <c r="NYG2360" s="1279"/>
      <c r="NYH2360" s="1279"/>
      <c r="NYI2360" s="1279"/>
      <c r="NYJ2360" s="1279"/>
      <c r="NYK2360" s="1279"/>
      <c r="NYL2360" s="1279"/>
      <c r="NYM2360" s="1279"/>
      <c r="NYN2360" s="1279"/>
      <c r="NYO2360" s="1279"/>
      <c r="NYP2360" s="1279"/>
      <c r="NYQ2360" s="1279"/>
      <c r="NYR2360" s="1279"/>
      <c r="NYS2360" s="1279"/>
      <c r="NYT2360" s="1279"/>
      <c r="NYU2360" s="1279"/>
      <c r="NYV2360" s="1279"/>
      <c r="NYW2360" s="1279"/>
      <c r="NYX2360" s="1279"/>
      <c r="NYY2360" s="1279"/>
      <c r="NYZ2360" s="1279"/>
      <c r="NZA2360" s="1279"/>
      <c r="NZB2360" s="1279"/>
      <c r="NZC2360" s="1279"/>
      <c r="NZD2360" s="1279"/>
      <c r="NZE2360" s="1279"/>
      <c r="NZF2360" s="1279"/>
      <c r="NZG2360" s="1279"/>
      <c r="NZH2360" s="1279"/>
      <c r="NZI2360" s="1279"/>
      <c r="NZJ2360" s="1279"/>
      <c r="NZK2360" s="1279"/>
      <c r="NZL2360" s="1279"/>
      <c r="NZM2360" s="1279"/>
      <c r="NZN2360" s="1279"/>
      <c r="NZO2360" s="1279"/>
      <c r="NZP2360" s="1279"/>
      <c r="NZQ2360" s="1279"/>
      <c r="NZR2360" s="1279"/>
      <c r="NZS2360" s="1279"/>
      <c r="NZT2360" s="1279"/>
      <c r="NZU2360" s="1279"/>
      <c r="NZV2360" s="1279"/>
      <c r="NZW2360" s="1279"/>
      <c r="NZX2360" s="1279"/>
      <c r="NZY2360" s="1279"/>
      <c r="NZZ2360" s="1279"/>
      <c r="OAA2360" s="1279"/>
      <c r="OAB2360" s="1279"/>
      <c r="OAC2360" s="1279"/>
      <c r="OAD2360" s="1279"/>
      <c r="OAE2360" s="1279"/>
      <c r="OAF2360" s="1279"/>
      <c r="OAG2360" s="1279"/>
      <c r="OAH2360" s="1279"/>
      <c r="OAI2360" s="1279"/>
      <c r="OAJ2360" s="1279"/>
      <c r="OAK2360" s="1279"/>
      <c r="OAL2360" s="1279"/>
      <c r="OAM2360" s="1279"/>
      <c r="OAN2360" s="1279"/>
      <c r="OAO2360" s="1279"/>
      <c r="OAP2360" s="1279"/>
      <c r="OAQ2360" s="1279"/>
      <c r="OAR2360" s="1279"/>
      <c r="OAS2360" s="1279"/>
      <c r="OAT2360" s="1279"/>
      <c r="OAU2360" s="1279"/>
      <c r="OAV2360" s="1279"/>
      <c r="OAW2360" s="1279"/>
      <c r="OAX2360" s="1279"/>
      <c r="OAY2360" s="1279"/>
      <c r="OAZ2360" s="1279"/>
      <c r="OBA2360" s="1279"/>
      <c r="OBB2360" s="1279"/>
      <c r="OBC2360" s="1279"/>
      <c r="OBD2360" s="1279"/>
      <c r="OBE2360" s="1279"/>
      <c r="OBF2360" s="1279"/>
      <c r="OBG2360" s="1279"/>
      <c r="OBH2360" s="1279"/>
      <c r="OBI2360" s="1279"/>
      <c r="OBJ2360" s="1279"/>
      <c r="OBK2360" s="1279"/>
      <c r="OBL2360" s="1279"/>
      <c r="OBM2360" s="1279"/>
      <c r="OBN2360" s="1279"/>
      <c r="OBO2360" s="1279"/>
      <c r="OBP2360" s="1279"/>
      <c r="OBQ2360" s="1279"/>
      <c r="OBR2360" s="1279"/>
      <c r="OBS2360" s="1279"/>
      <c r="OBT2360" s="1279"/>
      <c r="OBU2360" s="1279"/>
      <c r="OBV2360" s="1279"/>
      <c r="OBW2360" s="1279"/>
      <c r="OBX2360" s="1279"/>
      <c r="OBY2360" s="1279"/>
      <c r="OBZ2360" s="1279"/>
      <c r="OCA2360" s="1279"/>
      <c r="OCB2360" s="1279"/>
      <c r="OCC2360" s="1279"/>
      <c r="OCD2360" s="1279"/>
      <c r="OCE2360" s="1279"/>
      <c r="OCF2360" s="1279"/>
      <c r="OCG2360" s="1279"/>
      <c r="OCH2360" s="1279"/>
      <c r="OCI2360" s="1279"/>
      <c r="OCJ2360" s="1279"/>
      <c r="OCK2360" s="1279"/>
      <c r="OCL2360" s="1279"/>
      <c r="OCM2360" s="1279"/>
      <c r="OCN2360" s="1279"/>
      <c r="OCO2360" s="1279"/>
      <c r="OCP2360" s="1279"/>
      <c r="OCQ2360" s="1279"/>
      <c r="OCR2360" s="1279"/>
      <c r="OCS2360" s="1279"/>
      <c r="OCT2360" s="1279"/>
      <c r="OCU2360" s="1279"/>
      <c r="OCV2360" s="1279"/>
      <c r="OCW2360" s="1279"/>
      <c r="OCX2360" s="1279"/>
      <c r="OCY2360" s="1279"/>
      <c r="OCZ2360" s="1279"/>
      <c r="ODA2360" s="1279"/>
      <c r="ODB2360" s="1279"/>
      <c r="ODC2360" s="1279"/>
      <c r="ODD2360" s="1279"/>
      <c r="ODE2360" s="1279"/>
      <c r="ODF2360" s="1279"/>
      <c r="ODG2360" s="1279"/>
      <c r="ODH2360" s="1279"/>
      <c r="ODI2360" s="1279"/>
      <c r="ODJ2360" s="1279"/>
      <c r="ODK2360" s="1279"/>
      <c r="ODL2360" s="1279"/>
      <c r="ODM2360" s="1279"/>
      <c r="ODN2360" s="1279"/>
      <c r="ODO2360" s="1279"/>
      <c r="ODP2360" s="1279"/>
      <c r="ODQ2360" s="1279"/>
      <c r="ODR2360" s="1279"/>
      <c r="ODS2360" s="1279"/>
      <c r="ODT2360" s="1279"/>
      <c r="ODU2360" s="1279"/>
      <c r="ODV2360" s="1279"/>
      <c r="ODW2360" s="1279"/>
      <c r="ODX2360" s="1279"/>
      <c r="ODY2360" s="1279"/>
      <c r="ODZ2360" s="1279"/>
      <c r="OEA2360" s="1279"/>
      <c r="OEB2360" s="1279"/>
      <c r="OEC2360" s="1279"/>
      <c r="OED2360" s="1279"/>
      <c r="OEE2360" s="1279"/>
      <c r="OEF2360" s="1279"/>
      <c r="OEG2360" s="1279"/>
      <c r="OEH2360" s="1279"/>
      <c r="OEI2360" s="1279"/>
      <c r="OEJ2360" s="1279"/>
      <c r="OEK2360" s="1279"/>
      <c r="OEL2360" s="1279"/>
      <c r="OEM2360" s="1279"/>
      <c r="OEN2360" s="1279"/>
      <c r="OEO2360" s="1279"/>
      <c r="OEP2360" s="1279"/>
      <c r="OEQ2360" s="1279"/>
      <c r="OER2360" s="1279"/>
      <c r="OES2360" s="1279"/>
      <c r="OET2360" s="1279"/>
      <c r="OEU2360" s="1279"/>
      <c r="OEV2360" s="1279"/>
      <c r="OEW2360" s="1279"/>
      <c r="OEX2360" s="1279"/>
      <c r="OEY2360" s="1279"/>
      <c r="OEZ2360" s="1279"/>
      <c r="OFA2360" s="1279"/>
      <c r="OFB2360" s="1279"/>
      <c r="OFC2360" s="1279"/>
      <c r="OFD2360" s="1279"/>
      <c r="OFE2360" s="1279"/>
      <c r="OFF2360" s="1279"/>
      <c r="OFG2360" s="1279"/>
      <c r="OFH2360" s="1279"/>
      <c r="OFI2360" s="1279"/>
      <c r="OFJ2360" s="1279"/>
      <c r="OFK2360" s="1279"/>
      <c r="OFL2360" s="1279"/>
      <c r="OFM2360" s="1279"/>
      <c r="OFN2360" s="1279"/>
      <c r="OFO2360" s="1279"/>
      <c r="OFP2360" s="1279"/>
      <c r="OFQ2360" s="1279"/>
      <c r="OFR2360" s="1279"/>
      <c r="OFS2360" s="1279"/>
      <c r="OFT2360" s="1279"/>
      <c r="OFU2360" s="1279"/>
      <c r="OFV2360" s="1279"/>
      <c r="OFW2360" s="1279"/>
      <c r="OFX2360" s="1279"/>
      <c r="OFY2360" s="1279"/>
      <c r="OFZ2360" s="1279"/>
      <c r="OGA2360" s="1279"/>
      <c r="OGB2360" s="1279"/>
      <c r="OGC2360" s="1279"/>
      <c r="OGD2360" s="1279"/>
      <c r="OGE2360" s="1279"/>
      <c r="OGF2360" s="1279"/>
      <c r="OGG2360" s="1279"/>
      <c r="OGH2360" s="1279"/>
      <c r="OGI2360" s="1279"/>
      <c r="OGJ2360" s="1279"/>
      <c r="OGK2360" s="1279"/>
      <c r="OGL2360" s="1279"/>
      <c r="OGM2360" s="1279"/>
      <c r="OGN2360" s="1279"/>
      <c r="OGO2360" s="1279"/>
      <c r="OGP2360" s="1279"/>
      <c r="OGQ2360" s="1279"/>
      <c r="OGR2360" s="1279"/>
      <c r="OGS2360" s="1279"/>
      <c r="OGT2360" s="1279"/>
      <c r="OGU2360" s="1279"/>
      <c r="OGV2360" s="1279"/>
      <c r="OGW2360" s="1279"/>
      <c r="OGX2360" s="1279"/>
      <c r="OGY2360" s="1279"/>
      <c r="OGZ2360" s="1279"/>
      <c r="OHA2360" s="1279"/>
      <c r="OHB2360" s="1279"/>
      <c r="OHC2360" s="1279"/>
      <c r="OHD2360" s="1279"/>
      <c r="OHE2360" s="1279"/>
      <c r="OHF2360" s="1279"/>
      <c r="OHG2360" s="1279"/>
      <c r="OHH2360" s="1279"/>
      <c r="OHI2360" s="1279"/>
      <c r="OHJ2360" s="1279"/>
      <c r="OHK2360" s="1279"/>
      <c r="OHL2360" s="1279"/>
      <c r="OHM2360" s="1279"/>
      <c r="OHN2360" s="1279"/>
      <c r="OHO2360" s="1279"/>
      <c r="OHP2360" s="1279"/>
      <c r="OHQ2360" s="1279"/>
      <c r="OHR2360" s="1279"/>
      <c r="OHS2360" s="1279"/>
      <c r="OHT2360" s="1279"/>
      <c r="OHU2360" s="1279"/>
      <c r="OHV2360" s="1279"/>
      <c r="OHW2360" s="1279"/>
      <c r="OHX2360" s="1279"/>
      <c r="OHY2360" s="1279"/>
      <c r="OHZ2360" s="1279"/>
      <c r="OIA2360" s="1279"/>
      <c r="OIB2360" s="1279"/>
      <c r="OIC2360" s="1279"/>
      <c r="OID2360" s="1279"/>
      <c r="OIE2360" s="1279"/>
      <c r="OIF2360" s="1279"/>
      <c r="OIG2360" s="1279"/>
      <c r="OIH2360" s="1279"/>
      <c r="OII2360" s="1279"/>
      <c r="OIJ2360" s="1279"/>
      <c r="OIK2360" s="1279"/>
      <c r="OIL2360" s="1279"/>
      <c r="OIM2360" s="1279"/>
      <c r="OIN2360" s="1279"/>
      <c r="OIO2360" s="1279"/>
      <c r="OIP2360" s="1279"/>
      <c r="OIQ2360" s="1279"/>
      <c r="OIR2360" s="1279"/>
      <c r="OIS2360" s="1279"/>
      <c r="OIT2360" s="1279"/>
      <c r="OIU2360" s="1279"/>
      <c r="OIV2360" s="1279"/>
      <c r="OIW2360" s="1279"/>
      <c r="OIX2360" s="1279"/>
      <c r="OIY2360" s="1279"/>
      <c r="OIZ2360" s="1279"/>
      <c r="OJA2360" s="1279"/>
      <c r="OJB2360" s="1279"/>
      <c r="OJC2360" s="1279"/>
      <c r="OJD2360" s="1279"/>
      <c r="OJE2360" s="1279"/>
      <c r="OJF2360" s="1279"/>
      <c r="OJG2360" s="1279"/>
      <c r="OJH2360" s="1279"/>
      <c r="OJI2360" s="1279"/>
      <c r="OJJ2360" s="1279"/>
      <c r="OJK2360" s="1279"/>
      <c r="OJL2360" s="1279"/>
      <c r="OJM2360" s="1279"/>
      <c r="OJN2360" s="1279"/>
      <c r="OJO2360" s="1279"/>
      <c r="OJP2360" s="1279"/>
      <c r="OJQ2360" s="1279"/>
      <c r="OJR2360" s="1279"/>
      <c r="OJS2360" s="1279"/>
      <c r="OJT2360" s="1279"/>
      <c r="OJU2360" s="1279"/>
      <c r="OJV2360" s="1279"/>
      <c r="OJW2360" s="1279"/>
      <c r="OJX2360" s="1279"/>
      <c r="OJY2360" s="1279"/>
      <c r="OJZ2360" s="1279"/>
      <c r="OKA2360" s="1279"/>
      <c r="OKB2360" s="1279"/>
      <c r="OKC2360" s="1279"/>
      <c r="OKD2360" s="1279"/>
      <c r="OKE2360" s="1279"/>
      <c r="OKF2360" s="1279"/>
      <c r="OKG2360" s="1279"/>
      <c r="OKH2360" s="1279"/>
      <c r="OKI2360" s="1279"/>
      <c r="OKJ2360" s="1279"/>
      <c r="OKK2360" s="1279"/>
      <c r="OKL2360" s="1279"/>
      <c r="OKM2360" s="1279"/>
      <c r="OKN2360" s="1279"/>
      <c r="OKO2360" s="1279"/>
      <c r="OKP2360" s="1279"/>
      <c r="OKQ2360" s="1279"/>
      <c r="OKR2360" s="1279"/>
      <c r="OKS2360" s="1279"/>
      <c r="OKT2360" s="1279"/>
      <c r="OKU2360" s="1279"/>
      <c r="OKV2360" s="1279"/>
      <c r="OKW2360" s="1279"/>
      <c r="OKX2360" s="1279"/>
      <c r="OKY2360" s="1279"/>
      <c r="OKZ2360" s="1279"/>
      <c r="OLA2360" s="1279"/>
      <c r="OLB2360" s="1279"/>
      <c r="OLC2360" s="1279"/>
      <c r="OLD2360" s="1279"/>
      <c r="OLE2360" s="1279"/>
      <c r="OLF2360" s="1279"/>
      <c r="OLG2360" s="1279"/>
      <c r="OLH2360" s="1279"/>
      <c r="OLI2360" s="1279"/>
      <c r="OLJ2360" s="1279"/>
      <c r="OLK2360" s="1279"/>
      <c r="OLL2360" s="1279"/>
      <c r="OLM2360" s="1279"/>
      <c r="OLN2360" s="1279"/>
      <c r="OLO2360" s="1279"/>
      <c r="OLP2360" s="1279"/>
      <c r="OLQ2360" s="1279"/>
      <c r="OLR2360" s="1279"/>
      <c r="OLS2360" s="1279"/>
      <c r="OLT2360" s="1279"/>
      <c r="OLU2360" s="1279"/>
      <c r="OLV2360" s="1279"/>
      <c r="OLW2360" s="1279"/>
      <c r="OLX2360" s="1279"/>
      <c r="OLY2360" s="1279"/>
      <c r="OLZ2360" s="1279"/>
      <c r="OMA2360" s="1279"/>
      <c r="OMB2360" s="1279"/>
      <c r="OMC2360" s="1279"/>
      <c r="OMD2360" s="1279"/>
      <c r="OME2360" s="1279"/>
      <c r="OMF2360" s="1279"/>
      <c r="OMG2360" s="1279"/>
      <c r="OMH2360" s="1279"/>
      <c r="OMI2360" s="1279"/>
      <c r="OMJ2360" s="1279"/>
      <c r="OMK2360" s="1279"/>
      <c r="OML2360" s="1279"/>
      <c r="OMM2360" s="1279"/>
      <c r="OMN2360" s="1279"/>
      <c r="OMO2360" s="1279"/>
      <c r="OMP2360" s="1279"/>
      <c r="OMQ2360" s="1279"/>
      <c r="OMR2360" s="1279"/>
      <c r="OMS2360" s="1279"/>
      <c r="OMT2360" s="1279"/>
      <c r="OMU2360" s="1279"/>
      <c r="OMV2360" s="1279"/>
      <c r="OMW2360" s="1279"/>
      <c r="OMX2360" s="1279"/>
      <c r="OMY2360" s="1279"/>
      <c r="OMZ2360" s="1279"/>
      <c r="ONA2360" s="1279"/>
      <c r="ONB2360" s="1279"/>
      <c r="ONC2360" s="1279"/>
      <c r="OND2360" s="1279"/>
      <c r="ONE2360" s="1279"/>
      <c r="ONF2360" s="1279"/>
      <c r="ONG2360" s="1279"/>
      <c r="ONH2360" s="1279"/>
      <c r="ONI2360" s="1279"/>
      <c r="ONJ2360" s="1279"/>
      <c r="ONK2360" s="1279"/>
      <c r="ONL2360" s="1279"/>
      <c r="ONM2360" s="1279"/>
      <c r="ONN2360" s="1279"/>
      <c r="ONO2360" s="1279"/>
      <c r="ONP2360" s="1279"/>
      <c r="ONQ2360" s="1279"/>
      <c r="ONR2360" s="1279"/>
      <c r="ONS2360" s="1279"/>
      <c r="ONT2360" s="1279"/>
      <c r="ONU2360" s="1279"/>
      <c r="ONV2360" s="1279"/>
      <c r="ONW2360" s="1279"/>
      <c r="ONX2360" s="1279"/>
      <c r="ONY2360" s="1279"/>
      <c r="ONZ2360" s="1279"/>
      <c r="OOA2360" s="1279"/>
      <c r="OOB2360" s="1279"/>
      <c r="OOC2360" s="1279"/>
      <c r="OOD2360" s="1279"/>
      <c r="OOE2360" s="1279"/>
      <c r="OOF2360" s="1279"/>
      <c r="OOG2360" s="1279"/>
      <c r="OOH2360" s="1279"/>
      <c r="OOI2360" s="1279"/>
      <c r="OOJ2360" s="1279"/>
      <c r="OOK2360" s="1279"/>
      <c r="OOL2360" s="1279"/>
      <c r="OOM2360" s="1279"/>
      <c r="OON2360" s="1279"/>
      <c r="OOO2360" s="1279"/>
      <c r="OOP2360" s="1279"/>
      <c r="OOQ2360" s="1279"/>
      <c r="OOR2360" s="1279"/>
      <c r="OOS2360" s="1279"/>
      <c r="OOT2360" s="1279"/>
      <c r="OOU2360" s="1279"/>
      <c r="OOV2360" s="1279"/>
      <c r="OOW2360" s="1279"/>
      <c r="OOX2360" s="1279"/>
      <c r="OOY2360" s="1279"/>
      <c r="OOZ2360" s="1279"/>
      <c r="OPA2360" s="1279"/>
      <c r="OPB2360" s="1279"/>
      <c r="OPC2360" s="1279"/>
      <c r="OPD2360" s="1279"/>
      <c r="OPE2360" s="1279"/>
      <c r="OPF2360" s="1279"/>
      <c r="OPG2360" s="1279"/>
      <c r="OPH2360" s="1279"/>
      <c r="OPI2360" s="1279"/>
      <c r="OPJ2360" s="1279"/>
      <c r="OPK2360" s="1279"/>
      <c r="OPL2360" s="1279"/>
      <c r="OPM2360" s="1279"/>
      <c r="OPN2360" s="1279"/>
      <c r="OPO2360" s="1279"/>
      <c r="OPP2360" s="1279"/>
      <c r="OPQ2360" s="1279"/>
      <c r="OPR2360" s="1279"/>
      <c r="OPS2360" s="1279"/>
      <c r="OPT2360" s="1279"/>
      <c r="OPU2360" s="1279"/>
      <c r="OPV2360" s="1279"/>
      <c r="OPW2360" s="1279"/>
      <c r="OPX2360" s="1279"/>
      <c r="OPY2360" s="1279"/>
      <c r="OPZ2360" s="1279"/>
      <c r="OQA2360" s="1279"/>
      <c r="OQB2360" s="1279"/>
      <c r="OQC2360" s="1279"/>
      <c r="OQD2360" s="1279"/>
      <c r="OQE2360" s="1279"/>
      <c r="OQF2360" s="1279"/>
      <c r="OQG2360" s="1279"/>
      <c r="OQH2360" s="1279"/>
      <c r="OQI2360" s="1279"/>
      <c r="OQJ2360" s="1279"/>
      <c r="OQK2360" s="1279"/>
      <c r="OQL2360" s="1279"/>
      <c r="OQM2360" s="1279"/>
      <c r="OQN2360" s="1279"/>
      <c r="OQO2360" s="1279"/>
      <c r="OQP2360" s="1279"/>
      <c r="OQQ2360" s="1279"/>
      <c r="OQR2360" s="1279"/>
      <c r="OQS2360" s="1279"/>
      <c r="OQT2360" s="1279"/>
      <c r="OQU2360" s="1279"/>
      <c r="OQV2360" s="1279"/>
      <c r="OQW2360" s="1279"/>
      <c r="OQX2360" s="1279"/>
      <c r="OQY2360" s="1279"/>
      <c r="OQZ2360" s="1279"/>
      <c r="ORA2360" s="1279"/>
      <c r="ORB2360" s="1279"/>
      <c r="ORC2360" s="1279"/>
      <c r="ORD2360" s="1279"/>
      <c r="ORE2360" s="1279"/>
      <c r="ORF2360" s="1279"/>
      <c r="ORG2360" s="1279"/>
      <c r="ORH2360" s="1279"/>
      <c r="ORI2360" s="1279"/>
      <c r="ORJ2360" s="1279"/>
      <c r="ORK2360" s="1279"/>
      <c r="ORL2360" s="1279"/>
      <c r="ORM2360" s="1279"/>
      <c r="ORN2360" s="1279"/>
      <c r="ORO2360" s="1279"/>
      <c r="ORP2360" s="1279"/>
      <c r="ORQ2360" s="1279"/>
      <c r="ORR2360" s="1279"/>
      <c r="ORS2360" s="1279"/>
      <c r="ORT2360" s="1279"/>
      <c r="ORU2360" s="1279"/>
      <c r="ORV2360" s="1279"/>
      <c r="ORW2360" s="1279"/>
      <c r="ORX2360" s="1279"/>
      <c r="ORY2360" s="1279"/>
      <c r="ORZ2360" s="1279"/>
      <c r="OSA2360" s="1279"/>
      <c r="OSB2360" s="1279"/>
      <c r="OSC2360" s="1279"/>
      <c r="OSD2360" s="1279"/>
      <c r="OSE2360" s="1279"/>
      <c r="OSF2360" s="1279"/>
      <c r="OSG2360" s="1279"/>
      <c r="OSH2360" s="1279"/>
      <c r="OSI2360" s="1279"/>
      <c r="OSJ2360" s="1279"/>
      <c r="OSK2360" s="1279"/>
      <c r="OSL2360" s="1279"/>
      <c r="OSM2360" s="1279"/>
      <c r="OSN2360" s="1279"/>
      <c r="OSO2360" s="1279"/>
      <c r="OSP2360" s="1279"/>
      <c r="OSQ2360" s="1279"/>
      <c r="OSR2360" s="1279"/>
      <c r="OSS2360" s="1279"/>
      <c r="OST2360" s="1279"/>
      <c r="OSU2360" s="1279"/>
      <c r="OSV2360" s="1279"/>
      <c r="OSW2360" s="1279"/>
      <c r="OSX2360" s="1279"/>
      <c r="OSY2360" s="1279"/>
      <c r="OSZ2360" s="1279"/>
      <c r="OTA2360" s="1279"/>
      <c r="OTB2360" s="1279"/>
      <c r="OTC2360" s="1279"/>
      <c r="OTD2360" s="1279"/>
      <c r="OTE2360" s="1279"/>
      <c r="OTF2360" s="1279"/>
      <c r="OTG2360" s="1279"/>
      <c r="OTH2360" s="1279"/>
      <c r="OTI2360" s="1279"/>
      <c r="OTJ2360" s="1279"/>
      <c r="OTK2360" s="1279"/>
      <c r="OTL2360" s="1279"/>
      <c r="OTM2360" s="1279"/>
      <c r="OTN2360" s="1279"/>
      <c r="OTO2360" s="1279"/>
      <c r="OTP2360" s="1279"/>
      <c r="OTQ2360" s="1279"/>
      <c r="OTR2360" s="1279"/>
      <c r="OTS2360" s="1279"/>
      <c r="OTT2360" s="1279"/>
      <c r="OTU2360" s="1279"/>
      <c r="OTV2360" s="1279"/>
      <c r="OTW2360" s="1279"/>
      <c r="OTX2360" s="1279"/>
      <c r="OTY2360" s="1279"/>
      <c r="OTZ2360" s="1279"/>
      <c r="OUA2360" s="1279"/>
      <c r="OUB2360" s="1279"/>
      <c r="OUC2360" s="1279"/>
      <c r="OUD2360" s="1279"/>
      <c r="OUE2360" s="1279"/>
      <c r="OUF2360" s="1279"/>
      <c r="OUG2360" s="1279"/>
      <c r="OUH2360" s="1279"/>
      <c r="OUI2360" s="1279"/>
      <c r="OUJ2360" s="1279"/>
      <c r="OUK2360" s="1279"/>
      <c r="OUL2360" s="1279"/>
      <c r="OUM2360" s="1279"/>
      <c r="OUN2360" s="1279"/>
      <c r="OUO2360" s="1279"/>
      <c r="OUP2360" s="1279"/>
      <c r="OUQ2360" s="1279"/>
      <c r="OUR2360" s="1279"/>
      <c r="OUS2360" s="1279"/>
      <c r="OUT2360" s="1279"/>
      <c r="OUU2360" s="1279"/>
      <c r="OUV2360" s="1279"/>
      <c r="OUW2360" s="1279"/>
      <c r="OUX2360" s="1279"/>
      <c r="OUY2360" s="1279"/>
      <c r="OUZ2360" s="1279"/>
      <c r="OVA2360" s="1279"/>
      <c r="OVB2360" s="1279"/>
      <c r="OVC2360" s="1279"/>
      <c r="OVD2360" s="1279"/>
      <c r="OVE2360" s="1279"/>
      <c r="OVF2360" s="1279"/>
      <c r="OVG2360" s="1279"/>
      <c r="OVH2360" s="1279"/>
      <c r="OVI2360" s="1279"/>
      <c r="OVJ2360" s="1279"/>
      <c r="OVK2360" s="1279"/>
      <c r="OVL2360" s="1279"/>
      <c r="OVM2360" s="1279"/>
      <c r="OVN2360" s="1279"/>
      <c r="OVO2360" s="1279"/>
      <c r="OVP2360" s="1279"/>
      <c r="OVQ2360" s="1279"/>
      <c r="OVR2360" s="1279"/>
      <c r="OVS2360" s="1279"/>
      <c r="OVT2360" s="1279"/>
      <c r="OVU2360" s="1279"/>
      <c r="OVV2360" s="1279"/>
      <c r="OVW2360" s="1279"/>
      <c r="OVX2360" s="1279"/>
      <c r="OVY2360" s="1279"/>
      <c r="OVZ2360" s="1279"/>
      <c r="OWA2360" s="1279"/>
      <c r="OWB2360" s="1279"/>
      <c r="OWC2360" s="1279"/>
      <c r="OWD2360" s="1279"/>
      <c r="OWE2360" s="1279"/>
      <c r="OWF2360" s="1279"/>
      <c r="OWG2360" s="1279"/>
      <c r="OWH2360" s="1279"/>
      <c r="OWI2360" s="1279"/>
      <c r="OWJ2360" s="1279"/>
      <c r="OWK2360" s="1279"/>
      <c r="OWL2360" s="1279"/>
      <c r="OWM2360" s="1279"/>
      <c r="OWN2360" s="1279"/>
      <c r="OWO2360" s="1279"/>
      <c r="OWP2360" s="1279"/>
      <c r="OWQ2360" s="1279"/>
      <c r="OWR2360" s="1279"/>
      <c r="OWS2360" s="1279"/>
      <c r="OWT2360" s="1279"/>
      <c r="OWU2360" s="1279"/>
      <c r="OWV2360" s="1279"/>
      <c r="OWW2360" s="1279"/>
      <c r="OWX2360" s="1279"/>
      <c r="OWY2360" s="1279"/>
      <c r="OWZ2360" s="1279"/>
      <c r="OXA2360" s="1279"/>
      <c r="OXB2360" s="1279"/>
      <c r="OXC2360" s="1279"/>
      <c r="OXD2360" s="1279"/>
      <c r="OXE2360" s="1279"/>
      <c r="OXF2360" s="1279"/>
      <c r="OXG2360" s="1279"/>
      <c r="OXH2360" s="1279"/>
      <c r="OXI2360" s="1279"/>
      <c r="OXJ2360" s="1279"/>
      <c r="OXK2360" s="1279"/>
      <c r="OXL2360" s="1279"/>
      <c r="OXM2360" s="1279"/>
      <c r="OXN2360" s="1279"/>
      <c r="OXO2360" s="1279"/>
      <c r="OXP2360" s="1279"/>
      <c r="OXQ2360" s="1279"/>
      <c r="OXR2360" s="1279"/>
      <c r="OXS2360" s="1279"/>
      <c r="OXT2360" s="1279"/>
      <c r="OXU2360" s="1279"/>
      <c r="OXV2360" s="1279"/>
      <c r="OXW2360" s="1279"/>
      <c r="OXX2360" s="1279"/>
      <c r="OXY2360" s="1279"/>
      <c r="OXZ2360" s="1279"/>
      <c r="OYA2360" s="1279"/>
      <c r="OYB2360" s="1279"/>
      <c r="OYC2360" s="1279"/>
      <c r="OYD2360" s="1279"/>
      <c r="OYE2360" s="1279"/>
      <c r="OYF2360" s="1279"/>
      <c r="OYG2360" s="1279"/>
      <c r="OYH2360" s="1279"/>
      <c r="OYI2360" s="1279"/>
      <c r="OYJ2360" s="1279"/>
      <c r="OYK2360" s="1279"/>
      <c r="OYL2360" s="1279"/>
      <c r="OYM2360" s="1279"/>
      <c r="OYN2360" s="1279"/>
      <c r="OYO2360" s="1279"/>
      <c r="OYP2360" s="1279"/>
      <c r="OYQ2360" s="1279"/>
      <c r="OYR2360" s="1279"/>
      <c r="OYS2360" s="1279"/>
      <c r="OYT2360" s="1279"/>
      <c r="OYU2360" s="1279"/>
      <c r="OYV2360" s="1279"/>
      <c r="OYW2360" s="1279"/>
      <c r="OYX2360" s="1279"/>
      <c r="OYY2360" s="1279"/>
      <c r="OYZ2360" s="1279"/>
      <c r="OZA2360" s="1279"/>
      <c r="OZB2360" s="1279"/>
      <c r="OZC2360" s="1279"/>
      <c r="OZD2360" s="1279"/>
      <c r="OZE2360" s="1279"/>
      <c r="OZF2360" s="1279"/>
      <c r="OZG2360" s="1279"/>
      <c r="OZH2360" s="1279"/>
      <c r="OZI2360" s="1279"/>
      <c r="OZJ2360" s="1279"/>
      <c r="OZK2360" s="1279"/>
      <c r="OZL2360" s="1279"/>
      <c r="OZM2360" s="1279"/>
      <c r="OZN2360" s="1279"/>
      <c r="OZO2360" s="1279"/>
      <c r="OZP2360" s="1279"/>
      <c r="OZQ2360" s="1279"/>
      <c r="OZR2360" s="1279"/>
      <c r="OZS2360" s="1279"/>
      <c r="OZT2360" s="1279"/>
      <c r="OZU2360" s="1279"/>
      <c r="OZV2360" s="1279"/>
      <c r="OZW2360" s="1279"/>
      <c r="OZX2360" s="1279"/>
      <c r="OZY2360" s="1279"/>
      <c r="OZZ2360" s="1279"/>
      <c r="PAA2360" s="1279"/>
      <c r="PAB2360" s="1279"/>
      <c r="PAC2360" s="1279"/>
      <c r="PAD2360" s="1279"/>
      <c r="PAE2360" s="1279"/>
      <c r="PAF2360" s="1279"/>
      <c r="PAG2360" s="1279"/>
      <c r="PAH2360" s="1279"/>
      <c r="PAI2360" s="1279"/>
      <c r="PAJ2360" s="1279"/>
      <c r="PAK2360" s="1279"/>
      <c r="PAL2360" s="1279"/>
      <c r="PAM2360" s="1279"/>
      <c r="PAN2360" s="1279"/>
      <c r="PAO2360" s="1279"/>
      <c r="PAP2360" s="1279"/>
      <c r="PAQ2360" s="1279"/>
      <c r="PAR2360" s="1279"/>
      <c r="PAS2360" s="1279"/>
      <c r="PAT2360" s="1279"/>
      <c r="PAU2360" s="1279"/>
      <c r="PAV2360" s="1279"/>
      <c r="PAW2360" s="1279"/>
      <c r="PAX2360" s="1279"/>
      <c r="PAY2360" s="1279"/>
      <c r="PAZ2360" s="1279"/>
      <c r="PBA2360" s="1279"/>
      <c r="PBB2360" s="1279"/>
      <c r="PBC2360" s="1279"/>
      <c r="PBD2360" s="1279"/>
      <c r="PBE2360" s="1279"/>
      <c r="PBF2360" s="1279"/>
      <c r="PBG2360" s="1279"/>
      <c r="PBH2360" s="1279"/>
      <c r="PBI2360" s="1279"/>
      <c r="PBJ2360" s="1279"/>
      <c r="PBK2360" s="1279"/>
      <c r="PBL2360" s="1279"/>
      <c r="PBM2360" s="1279"/>
      <c r="PBN2360" s="1279"/>
      <c r="PBO2360" s="1279"/>
      <c r="PBP2360" s="1279"/>
      <c r="PBQ2360" s="1279"/>
      <c r="PBR2360" s="1279"/>
      <c r="PBS2360" s="1279"/>
      <c r="PBT2360" s="1279"/>
      <c r="PBU2360" s="1279"/>
      <c r="PBV2360" s="1279"/>
      <c r="PBW2360" s="1279"/>
      <c r="PBX2360" s="1279"/>
      <c r="PBY2360" s="1279"/>
      <c r="PBZ2360" s="1279"/>
      <c r="PCA2360" s="1279"/>
      <c r="PCB2360" s="1279"/>
      <c r="PCC2360" s="1279"/>
      <c r="PCD2360" s="1279"/>
      <c r="PCE2360" s="1279"/>
      <c r="PCF2360" s="1279"/>
      <c r="PCG2360" s="1279"/>
      <c r="PCH2360" s="1279"/>
      <c r="PCI2360" s="1279"/>
      <c r="PCJ2360" s="1279"/>
      <c r="PCK2360" s="1279"/>
      <c r="PCL2360" s="1279"/>
      <c r="PCM2360" s="1279"/>
      <c r="PCN2360" s="1279"/>
      <c r="PCO2360" s="1279"/>
      <c r="PCP2360" s="1279"/>
      <c r="PCQ2360" s="1279"/>
      <c r="PCR2360" s="1279"/>
      <c r="PCS2360" s="1279"/>
      <c r="PCT2360" s="1279"/>
      <c r="PCU2360" s="1279"/>
      <c r="PCV2360" s="1279"/>
      <c r="PCW2360" s="1279"/>
      <c r="PCX2360" s="1279"/>
      <c r="PCY2360" s="1279"/>
      <c r="PCZ2360" s="1279"/>
      <c r="PDA2360" s="1279"/>
      <c r="PDB2360" s="1279"/>
      <c r="PDC2360" s="1279"/>
      <c r="PDD2360" s="1279"/>
      <c r="PDE2360" s="1279"/>
      <c r="PDF2360" s="1279"/>
      <c r="PDG2360" s="1279"/>
      <c r="PDH2360" s="1279"/>
      <c r="PDI2360" s="1279"/>
      <c r="PDJ2360" s="1279"/>
      <c r="PDK2360" s="1279"/>
      <c r="PDL2360" s="1279"/>
      <c r="PDM2360" s="1279"/>
      <c r="PDN2360" s="1279"/>
      <c r="PDO2360" s="1279"/>
      <c r="PDP2360" s="1279"/>
      <c r="PDQ2360" s="1279"/>
      <c r="PDR2360" s="1279"/>
      <c r="PDS2360" s="1279"/>
      <c r="PDT2360" s="1279"/>
      <c r="PDU2360" s="1279"/>
      <c r="PDV2360" s="1279"/>
      <c r="PDW2360" s="1279"/>
      <c r="PDX2360" s="1279"/>
      <c r="PDY2360" s="1279"/>
      <c r="PDZ2360" s="1279"/>
      <c r="PEA2360" s="1279"/>
      <c r="PEB2360" s="1279"/>
      <c r="PEC2360" s="1279"/>
      <c r="PED2360" s="1279"/>
      <c r="PEE2360" s="1279"/>
      <c r="PEF2360" s="1279"/>
      <c r="PEG2360" s="1279"/>
      <c r="PEH2360" s="1279"/>
      <c r="PEI2360" s="1279"/>
      <c r="PEJ2360" s="1279"/>
      <c r="PEK2360" s="1279"/>
      <c r="PEL2360" s="1279"/>
      <c r="PEM2360" s="1279"/>
      <c r="PEN2360" s="1279"/>
      <c r="PEO2360" s="1279"/>
      <c r="PEP2360" s="1279"/>
      <c r="PEQ2360" s="1279"/>
      <c r="PER2360" s="1279"/>
      <c r="PES2360" s="1279"/>
      <c r="PET2360" s="1279"/>
      <c r="PEU2360" s="1279"/>
      <c r="PEV2360" s="1279"/>
      <c r="PEW2360" s="1279"/>
      <c r="PEX2360" s="1279"/>
      <c r="PEY2360" s="1279"/>
      <c r="PEZ2360" s="1279"/>
      <c r="PFA2360" s="1279"/>
      <c r="PFB2360" s="1279"/>
      <c r="PFC2360" s="1279"/>
      <c r="PFD2360" s="1279"/>
      <c r="PFE2360" s="1279"/>
      <c r="PFF2360" s="1279"/>
      <c r="PFG2360" s="1279"/>
      <c r="PFH2360" s="1279"/>
      <c r="PFI2360" s="1279"/>
      <c r="PFJ2360" s="1279"/>
      <c r="PFK2360" s="1279"/>
      <c r="PFL2360" s="1279"/>
      <c r="PFM2360" s="1279"/>
      <c r="PFN2360" s="1279"/>
      <c r="PFO2360" s="1279"/>
      <c r="PFP2360" s="1279"/>
      <c r="PFQ2360" s="1279"/>
      <c r="PFR2360" s="1279"/>
      <c r="PFS2360" s="1279"/>
      <c r="PFT2360" s="1279"/>
      <c r="PFU2360" s="1279"/>
      <c r="PFV2360" s="1279"/>
      <c r="PFW2360" s="1279"/>
      <c r="PFX2360" s="1279"/>
      <c r="PFY2360" s="1279"/>
      <c r="PFZ2360" s="1279"/>
      <c r="PGA2360" s="1279"/>
      <c r="PGB2360" s="1279"/>
      <c r="PGC2360" s="1279"/>
      <c r="PGD2360" s="1279"/>
      <c r="PGE2360" s="1279"/>
      <c r="PGF2360" s="1279"/>
      <c r="PGG2360" s="1279"/>
      <c r="PGH2360" s="1279"/>
      <c r="PGI2360" s="1279"/>
      <c r="PGJ2360" s="1279"/>
      <c r="PGK2360" s="1279"/>
      <c r="PGL2360" s="1279"/>
      <c r="PGM2360" s="1279"/>
      <c r="PGN2360" s="1279"/>
      <c r="PGO2360" s="1279"/>
      <c r="PGP2360" s="1279"/>
      <c r="PGQ2360" s="1279"/>
      <c r="PGR2360" s="1279"/>
      <c r="PGS2360" s="1279"/>
      <c r="PGT2360" s="1279"/>
      <c r="PGU2360" s="1279"/>
      <c r="PGV2360" s="1279"/>
      <c r="PGW2360" s="1279"/>
      <c r="PGX2360" s="1279"/>
      <c r="PGY2360" s="1279"/>
      <c r="PGZ2360" s="1279"/>
      <c r="PHA2360" s="1279"/>
      <c r="PHB2360" s="1279"/>
      <c r="PHC2360" s="1279"/>
      <c r="PHD2360" s="1279"/>
      <c r="PHE2360" s="1279"/>
      <c r="PHF2360" s="1279"/>
      <c r="PHG2360" s="1279"/>
      <c r="PHH2360" s="1279"/>
      <c r="PHI2360" s="1279"/>
      <c r="PHJ2360" s="1279"/>
      <c r="PHK2360" s="1279"/>
      <c r="PHL2360" s="1279"/>
      <c r="PHM2360" s="1279"/>
      <c r="PHN2360" s="1279"/>
      <c r="PHO2360" s="1279"/>
      <c r="PHP2360" s="1279"/>
      <c r="PHQ2360" s="1279"/>
      <c r="PHR2360" s="1279"/>
      <c r="PHS2360" s="1279"/>
      <c r="PHT2360" s="1279"/>
      <c r="PHU2360" s="1279"/>
      <c r="PHV2360" s="1279"/>
      <c r="PHW2360" s="1279"/>
      <c r="PHX2360" s="1279"/>
      <c r="PHY2360" s="1279"/>
      <c r="PHZ2360" s="1279"/>
      <c r="PIA2360" s="1279"/>
      <c r="PIB2360" s="1279"/>
      <c r="PIC2360" s="1279"/>
      <c r="PID2360" s="1279"/>
      <c r="PIE2360" s="1279"/>
      <c r="PIF2360" s="1279"/>
      <c r="PIG2360" s="1279"/>
      <c r="PIH2360" s="1279"/>
      <c r="PII2360" s="1279"/>
      <c r="PIJ2360" s="1279"/>
      <c r="PIK2360" s="1279"/>
      <c r="PIL2360" s="1279"/>
      <c r="PIM2360" s="1279"/>
      <c r="PIN2360" s="1279"/>
      <c r="PIO2360" s="1279"/>
      <c r="PIP2360" s="1279"/>
      <c r="PIQ2360" s="1279"/>
      <c r="PIR2360" s="1279"/>
      <c r="PIS2360" s="1279"/>
      <c r="PIT2360" s="1279"/>
      <c r="PIU2360" s="1279"/>
      <c r="PIV2360" s="1279"/>
      <c r="PIW2360" s="1279"/>
      <c r="PIX2360" s="1279"/>
      <c r="PIY2360" s="1279"/>
      <c r="PIZ2360" s="1279"/>
      <c r="PJA2360" s="1279"/>
      <c r="PJB2360" s="1279"/>
      <c r="PJC2360" s="1279"/>
      <c r="PJD2360" s="1279"/>
      <c r="PJE2360" s="1279"/>
      <c r="PJF2360" s="1279"/>
      <c r="PJG2360" s="1279"/>
      <c r="PJH2360" s="1279"/>
      <c r="PJI2360" s="1279"/>
      <c r="PJJ2360" s="1279"/>
      <c r="PJK2360" s="1279"/>
      <c r="PJL2360" s="1279"/>
      <c r="PJM2360" s="1279"/>
      <c r="PJN2360" s="1279"/>
      <c r="PJO2360" s="1279"/>
      <c r="PJP2360" s="1279"/>
      <c r="PJQ2360" s="1279"/>
      <c r="PJR2360" s="1279"/>
      <c r="PJS2360" s="1279"/>
      <c r="PJT2360" s="1279"/>
      <c r="PJU2360" s="1279"/>
      <c r="PJV2360" s="1279"/>
      <c r="PJW2360" s="1279"/>
      <c r="PJX2360" s="1279"/>
      <c r="PJY2360" s="1279"/>
      <c r="PJZ2360" s="1279"/>
      <c r="PKA2360" s="1279"/>
      <c r="PKB2360" s="1279"/>
      <c r="PKC2360" s="1279"/>
      <c r="PKD2360" s="1279"/>
      <c r="PKE2360" s="1279"/>
      <c r="PKF2360" s="1279"/>
      <c r="PKG2360" s="1279"/>
      <c r="PKH2360" s="1279"/>
      <c r="PKI2360" s="1279"/>
      <c r="PKJ2360" s="1279"/>
      <c r="PKK2360" s="1279"/>
      <c r="PKL2360" s="1279"/>
      <c r="PKM2360" s="1279"/>
      <c r="PKN2360" s="1279"/>
      <c r="PKO2360" s="1279"/>
      <c r="PKP2360" s="1279"/>
      <c r="PKQ2360" s="1279"/>
      <c r="PKR2360" s="1279"/>
      <c r="PKS2360" s="1279"/>
      <c r="PKT2360" s="1279"/>
      <c r="PKU2360" s="1279"/>
      <c r="PKV2360" s="1279"/>
      <c r="PKW2360" s="1279"/>
      <c r="PKX2360" s="1279"/>
      <c r="PKY2360" s="1279"/>
      <c r="PKZ2360" s="1279"/>
      <c r="PLA2360" s="1279"/>
      <c r="PLB2360" s="1279"/>
      <c r="PLC2360" s="1279"/>
      <c r="PLD2360" s="1279"/>
      <c r="PLE2360" s="1279"/>
      <c r="PLF2360" s="1279"/>
      <c r="PLG2360" s="1279"/>
      <c r="PLH2360" s="1279"/>
      <c r="PLI2360" s="1279"/>
      <c r="PLJ2360" s="1279"/>
      <c r="PLK2360" s="1279"/>
      <c r="PLL2360" s="1279"/>
      <c r="PLM2360" s="1279"/>
      <c r="PLN2360" s="1279"/>
      <c r="PLO2360" s="1279"/>
      <c r="PLP2360" s="1279"/>
      <c r="PLQ2360" s="1279"/>
      <c r="PLR2360" s="1279"/>
      <c r="PLS2360" s="1279"/>
      <c r="PLT2360" s="1279"/>
      <c r="PLU2360" s="1279"/>
      <c r="PLV2360" s="1279"/>
      <c r="PLW2360" s="1279"/>
      <c r="PLX2360" s="1279"/>
      <c r="PLY2360" s="1279"/>
      <c r="PLZ2360" s="1279"/>
      <c r="PMA2360" s="1279"/>
      <c r="PMB2360" s="1279"/>
      <c r="PMC2360" s="1279"/>
      <c r="PMD2360" s="1279"/>
      <c r="PME2360" s="1279"/>
      <c r="PMF2360" s="1279"/>
      <c r="PMG2360" s="1279"/>
      <c r="PMH2360" s="1279"/>
      <c r="PMI2360" s="1279"/>
      <c r="PMJ2360" s="1279"/>
      <c r="PMK2360" s="1279"/>
      <c r="PML2360" s="1279"/>
      <c r="PMM2360" s="1279"/>
      <c r="PMN2360" s="1279"/>
      <c r="PMO2360" s="1279"/>
      <c r="PMP2360" s="1279"/>
      <c r="PMQ2360" s="1279"/>
      <c r="PMR2360" s="1279"/>
      <c r="PMS2360" s="1279"/>
      <c r="PMT2360" s="1279"/>
      <c r="PMU2360" s="1279"/>
      <c r="PMV2360" s="1279"/>
      <c r="PMW2360" s="1279"/>
      <c r="PMX2360" s="1279"/>
      <c r="PMY2360" s="1279"/>
      <c r="PMZ2360" s="1279"/>
      <c r="PNA2360" s="1279"/>
      <c r="PNB2360" s="1279"/>
      <c r="PNC2360" s="1279"/>
      <c r="PND2360" s="1279"/>
      <c r="PNE2360" s="1279"/>
      <c r="PNF2360" s="1279"/>
      <c r="PNG2360" s="1279"/>
      <c r="PNH2360" s="1279"/>
      <c r="PNI2360" s="1279"/>
      <c r="PNJ2360" s="1279"/>
      <c r="PNK2360" s="1279"/>
      <c r="PNL2360" s="1279"/>
      <c r="PNM2360" s="1279"/>
      <c r="PNN2360" s="1279"/>
      <c r="PNO2360" s="1279"/>
      <c r="PNP2360" s="1279"/>
      <c r="PNQ2360" s="1279"/>
      <c r="PNR2360" s="1279"/>
      <c r="PNS2360" s="1279"/>
      <c r="PNT2360" s="1279"/>
      <c r="PNU2360" s="1279"/>
      <c r="PNV2360" s="1279"/>
      <c r="PNW2360" s="1279"/>
      <c r="PNX2360" s="1279"/>
      <c r="PNY2360" s="1279"/>
      <c r="PNZ2360" s="1279"/>
      <c r="POA2360" s="1279"/>
      <c r="POB2360" s="1279"/>
      <c r="POC2360" s="1279"/>
      <c r="POD2360" s="1279"/>
      <c r="POE2360" s="1279"/>
      <c r="POF2360" s="1279"/>
      <c r="POG2360" s="1279"/>
      <c r="POH2360" s="1279"/>
      <c r="POI2360" s="1279"/>
      <c r="POJ2360" s="1279"/>
      <c r="POK2360" s="1279"/>
      <c r="POL2360" s="1279"/>
      <c r="POM2360" s="1279"/>
      <c r="PON2360" s="1279"/>
      <c r="POO2360" s="1279"/>
      <c r="POP2360" s="1279"/>
      <c r="POQ2360" s="1279"/>
      <c r="POR2360" s="1279"/>
      <c r="POS2360" s="1279"/>
      <c r="POT2360" s="1279"/>
      <c r="POU2360" s="1279"/>
      <c r="POV2360" s="1279"/>
      <c r="POW2360" s="1279"/>
      <c r="POX2360" s="1279"/>
      <c r="POY2360" s="1279"/>
      <c r="POZ2360" s="1279"/>
      <c r="PPA2360" s="1279"/>
      <c r="PPB2360" s="1279"/>
      <c r="PPC2360" s="1279"/>
      <c r="PPD2360" s="1279"/>
      <c r="PPE2360" s="1279"/>
      <c r="PPF2360" s="1279"/>
      <c r="PPG2360" s="1279"/>
      <c r="PPH2360" s="1279"/>
      <c r="PPI2360" s="1279"/>
      <c r="PPJ2360" s="1279"/>
      <c r="PPK2360" s="1279"/>
      <c r="PPL2360" s="1279"/>
      <c r="PPM2360" s="1279"/>
      <c r="PPN2360" s="1279"/>
      <c r="PPO2360" s="1279"/>
      <c r="PPP2360" s="1279"/>
      <c r="PPQ2360" s="1279"/>
      <c r="PPR2360" s="1279"/>
      <c r="PPS2360" s="1279"/>
      <c r="PPT2360" s="1279"/>
      <c r="PPU2360" s="1279"/>
      <c r="PPV2360" s="1279"/>
      <c r="PPW2360" s="1279"/>
      <c r="PPX2360" s="1279"/>
      <c r="PPY2360" s="1279"/>
      <c r="PPZ2360" s="1279"/>
      <c r="PQA2360" s="1279"/>
      <c r="PQB2360" s="1279"/>
      <c r="PQC2360" s="1279"/>
      <c r="PQD2360" s="1279"/>
      <c r="PQE2360" s="1279"/>
      <c r="PQF2360" s="1279"/>
      <c r="PQG2360" s="1279"/>
      <c r="PQH2360" s="1279"/>
      <c r="PQI2360" s="1279"/>
      <c r="PQJ2360" s="1279"/>
      <c r="PQK2360" s="1279"/>
      <c r="PQL2360" s="1279"/>
      <c r="PQM2360" s="1279"/>
      <c r="PQN2360" s="1279"/>
      <c r="PQO2360" s="1279"/>
      <c r="PQP2360" s="1279"/>
      <c r="PQQ2360" s="1279"/>
      <c r="PQR2360" s="1279"/>
      <c r="PQS2360" s="1279"/>
      <c r="PQT2360" s="1279"/>
      <c r="PQU2360" s="1279"/>
      <c r="PQV2360" s="1279"/>
      <c r="PQW2360" s="1279"/>
      <c r="PQX2360" s="1279"/>
      <c r="PQY2360" s="1279"/>
      <c r="PQZ2360" s="1279"/>
      <c r="PRA2360" s="1279"/>
      <c r="PRB2360" s="1279"/>
      <c r="PRC2360" s="1279"/>
      <c r="PRD2360" s="1279"/>
      <c r="PRE2360" s="1279"/>
      <c r="PRF2360" s="1279"/>
      <c r="PRG2360" s="1279"/>
      <c r="PRH2360" s="1279"/>
      <c r="PRI2360" s="1279"/>
      <c r="PRJ2360" s="1279"/>
      <c r="PRK2360" s="1279"/>
      <c r="PRL2360" s="1279"/>
      <c r="PRM2360" s="1279"/>
      <c r="PRN2360" s="1279"/>
      <c r="PRO2360" s="1279"/>
      <c r="PRP2360" s="1279"/>
      <c r="PRQ2360" s="1279"/>
      <c r="PRR2360" s="1279"/>
      <c r="PRS2360" s="1279"/>
      <c r="PRT2360" s="1279"/>
      <c r="PRU2360" s="1279"/>
      <c r="PRV2360" s="1279"/>
      <c r="PRW2360" s="1279"/>
      <c r="PRX2360" s="1279"/>
      <c r="PRY2360" s="1279"/>
      <c r="PRZ2360" s="1279"/>
      <c r="PSA2360" s="1279"/>
      <c r="PSB2360" s="1279"/>
      <c r="PSC2360" s="1279"/>
      <c r="PSD2360" s="1279"/>
      <c r="PSE2360" s="1279"/>
      <c r="PSF2360" s="1279"/>
      <c r="PSG2360" s="1279"/>
      <c r="PSH2360" s="1279"/>
      <c r="PSI2360" s="1279"/>
      <c r="PSJ2360" s="1279"/>
      <c r="PSK2360" s="1279"/>
      <c r="PSL2360" s="1279"/>
      <c r="PSM2360" s="1279"/>
      <c r="PSN2360" s="1279"/>
      <c r="PSO2360" s="1279"/>
      <c r="PSP2360" s="1279"/>
      <c r="PSQ2360" s="1279"/>
      <c r="PSR2360" s="1279"/>
      <c r="PSS2360" s="1279"/>
      <c r="PST2360" s="1279"/>
      <c r="PSU2360" s="1279"/>
      <c r="PSV2360" s="1279"/>
      <c r="PSW2360" s="1279"/>
      <c r="PSX2360" s="1279"/>
      <c r="PSY2360" s="1279"/>
      <c r="PSZ2360" s="1279"/>
      <c r="PTA2360" s="1279"/>
      <c r="PTB2360" s="1279"/>
      <c r="PTC2360" s="1279"/>
      <c r="PTD2360" s="1279"/>
      <c r="PTE2360" s="1279"/>
      <c r="PTF2360" s="1279"/>
      <c r="PTG2360" s="1279"/>
      <c r="PTH2360" s="1279"/>
      <c r="PTI2360" s="1279"/>
      <c r="PTJ2360" s="1279"/>
      <c r="PTK2360" s="1279"/>
      <c r="PTL2360" s="1279"/>
      <c r="PTM2360" s="1279"/>
      <c r="PTN2360" s="1279"/>
      <c r="PTO2360" s="1279"/>
      <c r="PTP2360" s="1279"/>
      <c r="PTQ2360" s="1279"/>
      <c r="PTR2360" s="1279"/>
      <c r="PTS2360" s="1279"/>
      <c r="PTT2360" s="1279"/>
      <c r="PTU2360" s="1279"/>
      <c r="PTV2360" s="1279"/>
      <c r="PTW2360" s="1279"/>
      <c r="PTX2360" s="1279"/>
      <c r="PTY2360" s="1279"/>
      <c r="PTZ2360" s="1279"/>
      <c r="PUA2360" s="1279"/>
      <c r="PUB2360" s="1279"/>
      <c r="PUC2360" s="1279"/>
      <c r="PUD2360" s="1279"/>
      <c r="PUE2360" s="1279"/>
      <c r="PUF2360" s="1279"/>
      <c r="PUG2360" s="1279"/>
      <c r="PUH2360" s="1279"/>
      <c r="PUI2360" s="1279"/>
      <c r="PUJ2360" s="1279"/>
      <c r="PUK2360" s="1279"/>
      <c r="PUL2360" s="1279"/>
      <c r="PUM2360" s="1279"/>
      <c r="PUN2360" s="1279"/>
      <c r="PUO2360" s="1279"/>
      <c r="PUP2360" s="1279"/>
      <c r="PUQ2360" s="1279"/>
      <c r="PUR2360" s="1279"/>
      <c r="PUS2360" s="1279"/>
      <c r="PUT2360" s="1279"/>
      <c r="PUU2360" s="1279"/>
      <c r="PUV2360" s="1279"/>
      <c r="PUW2360" s="1279"/>
      <c r="PUX2360" s="1279"/>
      <c r="PUY2360" s="1279"/>
      <c r="PUZ2360" s="1279"/>
      <c r="PVA2360" s="1279"/>
      <c r="PVB2360" s="1279"/>
      <c r="PVC2360" s="1279"/>
      <c r="PVD2360" s="1279"/>
      <c r="PVE2360" s="1279"/>
      <c r="PVF2360" s="1279"/>
      <c r="PVG2360" s="1279"/>
      <c r="PVH2360" s="1279"/>
      <c r="PVI2360" s="1279"/>
      <c r="PVJ2360" s="1279"/>
      <c r="PVK2360" s="1279"/>
      <c r="PVL2360" s="1279"/>
      <c r="PVM2360" s="1279"/>
      <c r="PVN2360" s="1279"/>
      <c r="PVO2360" s="1279"/>
      <c r="PVP2360" s="1279"/>
      <c r="PVQ2360" s="1279"/>
      <c r="PVR2360" s="1279"/>
      <c r="PVS2360" s="1279"/>
      <c r="PVT2360" s="1279"/>
      <c r="PVU2360" s="1279"/>
      <c r="PVV2360" s="1279"/>
      <c r="PVW2360" s="1279"/>
      <c r="PVX2360" s="1279"/>
      <c r="PVY2360" s="1279"/>
      <c r="PVZ2360" s="1279"/>
      <c r="PWA2360" s="1279"/>
      <c r="PWB2360" s="1279"/>
      <c r="PWC2360" s="1279"/>
      <c r="PWD2360" s="1279"/>
      <c r="PWE2360" s="1279"/>
      <c r="PWF2360" s="1279"/>
      <c r="PWG2360" s="1279"/>
      <c r="PWH2360" s="1279"/>
      <c r="PWI2360" s="1279"/>
      <c r="PWJ2360" s="1279"/>
      <c r="PWK2360" s="1279"/>
      <c r="PWL2360" s="1279"/>
      <c r="PWM2360" s="1279"/>
      <c r="PWN2360" s="1279"/>
      <c r="PWO2360" s="1279"/>
      <c r="PWP2360" s="1279"/>
      <c r="PWQ2360" s="1279"/>
      <c r="PWR2360" s="1279"/>
      <c r="PWS2360" s="1279"/>
      <c r="PWT2360" s="1279"/>
      <c r="PWU2360" s="1279"/>
      <c r="PWV2360" s="1279"/>
      <c r="PWW2360" s="1279"/>
      <c r="PWX2360" s="1279"/>
      <c r="PWY2360" s="1279"/>
      <c r="PWZ2360" s="1279"/>
      <c r="PXA2360" s="1279"/>
      <c r="PXB2360" s="1279"/>
      <c r="PXC2360" s="1279"/>
      <c r="PXD2360" s="1279"/>
      <c r="PXE2360" s="1279"/>
      <c r="PXF2360" s="1279"/>
      <c r="PXG2360" s="1279"/>
      <c r="PXH2360" s="1279"/>
      <c r="PXI2360" s="1279"/>
      <c r="PXJ2360" s="1279"/>
      <c r="PXK2360" s="1279"/>
      <c r="PXL2360" s="1279"/>
      <c r="PXM2360" s="1279"/>
      <c r="PXN2360" s="1279"/>
      <c r="PXO2360" s="1279"/>
      <c r="PXP2360" s="1279"/>
      <c r="PXQ2360" s="1279"/>
      <c r="PXR2360" s="1279"/>
      <c r="PXS2360" s="1279"/>
      <c r="PXT2360" s="1279"/>
      <c r="PXU2360" s="1279"/>
      <c r="PXV2360" s="1279"/>
      <c r="PXW2360" s="1279"/>
      <c r="PXX2360" s="1279"/>
      <c r="PXY2360" s="1279"/>
      <c r="PXZ2360" s="1279"/>
      <c r="PYA2360" s="1279"/>
      <c r="PYB2360" s="1279"/>
      <c r="PYC2360" s="1279"/>
      <c r="PYD2360" s="1279"/>
      <c r="PYE2360" s="1279"/>
      <c r="PYF2360" s="1279"/>
      <c r="PYG2360" s="1279"/>
      <c r="PYH2360" s="1279"/>
      <c r="PYI2360" s="1279"/>
      <c r="PYJ2360" s="1279"/>
      <c r="PYK2360" s="1279"/>
      <c r="PYL2360" s="1279"/>
      <c r="PYM2360" s="1279"/>
      <c r="PYN2360" s="1279"/>
      <c r="PYO2360" s="1279"/>
      <c r="PYP2360" s="1279"/>
      <c r="PYQ2360" s="1279"/>
      <c r="PYR2360" s="1279"/>
      <c r="PYS2360" s="1279"/>
      <c r="PYT2360" s="1279"/>
      <c r="PYU2360" s="1279"/>
      <c r="PYV2360" s="1279"/>
      <c r="PYW2360" s="1279"/>
      <c r="PYX2360" s="1279"/>
      <c r="PYY2360" s="1279"/>
      <c r="PYZ2360" s="1279"/>
      <c r="PZA2360" s="1279"/>
      <c r="PZB2360" s="1279"/>
      <c r="PZC2360" s="1279"/>
      <c r="PZD2360" s="1279"/>
      <c r="PZE2360" s="1279"/>
      <c r="PZF2360" s="1279"/>
      <c r="PZG2360" s="1279"/>
      <c r="PZH2360" s="1279"/>
      <c r="PZI2360" s="1279"/>
      <c r="PZJ2360" s="1279"/>
      <c r="PZK2360" s="1279"/>
      <c r="PZL2360" s="1279"/>
      <c r="PZM2360" s="1279"/>
      <c r="PZN2360" s="1279"/>
      <c r="PZO2360" s="1279"/>
      <c r="PZP2360" s="1279"/>
      <c r="PZQ2360" s="1279"/>
      <c r="PZR2360" s="1279"/>
      <c r="PZS2360" s="1279"/>
      <c r="PZT2360" s="1279"/>
      <c r="PZU2360" s="1279"/>
      <c r="PZV2360" s="1279"/>
      <c r="PZW2360" s="1279"/>
      <c r="PZX2360" s="1279"/>
      <c r="PZY2360" s="1279"/>
      <c r="PZZ2360" s="1279"/>
      <c r="QAA2360" s="1279"/>
      <c r="QAB2360" s="1279"/>
      <c r="QAC2360" s="1279"/>
      <c r="QAD2360" s="1279"/>
      <c r="QAE2360" s="1279"/>
      <c r="QAF2360" s="1279"/>
      <c r="QAG2360" s="1279"/>
      <c r="QAH2360" s="1279"/>
      <c r="QAI2360" s="1279"/>
      <c r="QAJ2360" s="1279"/>
      <c r="QAK2360" s="1279"/>
      <c r="QAL2360" s="1279"/>
      <c r="QAM2360" s="1279"/>
      <c r="QAN2360" s="1279"/>
      <c r="QAO2360" s="1279"/>
      <c r="QAP2360" s="1279"/>
      <c r="QAQ2360" s="1279"/>
      <c r="QAR2360" s="1279"/>
      <c r="QAS2360" s="1279"/>
      <c r="QAT2360" s="1279"/>
      <c r="QAU2360" s="1279"/>
      <c r="QAV2360" s="1279"/>
      <c r="QAW2360" s="1279"/>
      <c r="QAX2360" s="1279"/>
      <c r="QAY2360" s="1279"/>
      <c r="QAZ2360" s="1279"/>
      <c r="QBA2360" s="1279"/>
      <c r="QBB2360" s="1279"/>
      <c r="QBC2360" s="1279"/>
      <c r="QBD2360" s="1279"/>
      <c r="QBE2360" s="1279"/>
      <c r="QBF2360" s="1279"/>
      <c r="QBG2360" s="1279"/>
      <c r="QBH2360" s="1279"/>
      <c r="QBI2360" s="1279"/>
      <c r="QBJ2360" s="1279"/>
      <c r="QBK2360" s="1279"/>
      <c r="QBL2360" s="1279"/>
      <c r="QBM2360" s="1279"/>
      <c r="QBN2360" s="1279"/>
      <c r="QBO2360" s="1279"/>
      <c r="QBP2360" s="1279"/>
      <c r="QBQ2360" s="1279"/>
      <c r="QBR2360" s="1279"/>
      <c r="QBS2360" s="1279"/>
      <c r="QBT2360" s="1279"/>
      <c r="QBU2360" s="1279"/>
      <c r="QBV2360" s="1279"/>
      <c r="QBW2360" s="1279"/>
      <c r="QBX2360" s="1279"/>
      <c r="QBY2360" s="1279"/>
      <c r="QBZ2360" s="1279"/>
      <c r="QCA2360" s="1279"/>
      <c r="QCB2360" s="1279"/>
      <c r="QCC2360" s="1279"/>
      <c r="QCD2360" s="1279"/>
      <c r="QCE2360" s="1279"/>
      <c r="QCF2360" s="1279"/>
      <c r="QCG2360" s="1279"/>
      <c r="QCH2360" s="1279"/>
      <c r="QCI2360" s="1279"/>
      <c r="QCJ2360" s="1279"/>
      <c r="QCK2360" s="1279"/>
      <c r="QCL2360" s="1279"/>
      <c r="QCM2360" s="1279"/>
      <c r="QCN2360" s="1279"/>
      <c r="QCO2360" s="1279"/>
      <c r="QCP2360" s="1279"/>
      <c r="QCQ2360" s="1279"/>
      <c r="QCR2360" s="1279"/>
      <c r="QCS2360" s="1279"/>
      <c r="QCT2360" s="1279"/>
      <c r="QCU2360" s="1279"/>
      <c r="QCV2360" s="1279"/>
      <c r="QCW2360" s="1279"/>
      <c r="QCX2360" s="1279"/>
      <c r="QCY2360" s="1279"/>
      <c r="QCZ2360" s="1279"/>
      <c r="QDA2360" s="1279"/>
      <c r="QDB2360" s="1279"/>
      <c r="QDC2360" s="1279"/>
      <c r="QDD2360" s="1279"/>
      <c r="QDE2360" s="1279"/>
      <c r="QDF2360" s="1279"/>
      <c r="QDG2360" s="1279"/>
      <c r="QDH2360" s="1279"/>
      <c r="QDI2360" s="1279"/>
      <c r="QDJ2360" s="1279"/>
      <c r="QDK2360" s="1279"/>
      <c r="QDL2360" s="1279"/>
      <c r="QDM2360" s="1279"/>
      <c r="QDN2360" s="1279"/>
      <c r="QDO2360" s="1279"/>
      <c r="QDP2360" s="1279"/>
      <c r="QDQ2360" s="1279"/>
      <c r="QDR2360" s="1279"/>
      <c r="QDS2360" s="1279"/>
      <c r="QDT2360" s="1279"/>
      <c r="QDU2360" s="1279"/>
      <c r="QDV2360" s="1279"/>
      <c r="QDW2360" s="1279"/>
      <c r="QDX2360" s="1279"/>
      <c r="QDY2360" s="1279"/>
      <c r="QDZ2360" s="1279"/>
      <c r="QEA2360" s="1279"/>
      <c r="QEB2360" s="1279"/>
      <c r="QEC2360" s="1279"/>
      <c r="QED2360" s="1279"/>
      <c r="QEE2360" s="1279"/>
      <c r="QEF2360" s="1279"/>
      <c r="QEG2360" s="1279"/>
      <c r="QEH2360" s="1279"/>
      <c r="QEI2360" s="1279"/>
      <c r="QEJ2360" s="1279"/>
      <c r="QEK2360" s="1279"/>
      <c r="QEL2360" s="1279"/>
      <c r="QEM2360" s="1279"/>
      <c r="QEN2360" s="1279"/>
      <c r="QEO2360" s="1279"/>
      <c r="QEP2360" s="1279"/>
      <c r="QEQ2360" s="1279"/>
      <c r="QER2360" s="1279"/>
      <c r="QES2360" s="1279"/>
      <c r="QET2360" s="1279"/>
      <c r="QEU2360" s="1279"/>
      <c r="QEV2360" s="1279"/>
      <c r="QEW2360" s="1279"/>
      <c r="QEX2360" s="1279"/>
      <c r="QEY2360" s="1279"/>
      <c r="QEZ2360" s="1279"/>
      <c r="QFA2360" s="1279"/>
      <c r="QFB2360" s="1279"/>
      <c r="QFC2360" s="1279"/>
      <c r="QFD2360" s="1279"/>
      <c r="QFE2360" s="1279"/>
      <c r="QFF2360" s="1279"/>
      <c r="QFG2360" s="1279"/>
      <c r="QFH2360" s="1279"/>
      <c r="QFI2360" s="1279"/>
      <c r="QFJ2360" s="1279"/>
      <c r="QFK2360" s="1279"/>
      <c r="QFL2360" s="1279"/>
      <c r="QFM2360" s="1279"/>
      <c r="QFN2360" s="1279"/>
      <c r="QFO2360" s="1279"/>
      <c r="QFP2360" s="1279"/>
      <c r="QFQ2360" s="1279"/>
      <c r="QFR2360" s="1279"/>
      <c r="QFS2360" s="1279"/>
      <c r="QFT2360" s="1279"/>
      <c r="QFU2360" s="1279"/>
      <c r="QFV2360" s="1279"/>
      <c r="QFW2360" s="1279"/>
      <c r="QFX2360" s="1279"/>
      <c r="QFY2360" s="1279"/>
      <c r="QFZ2360" s="1279"/>
      <c r="QGA2360" s="1279"/>
      <c r="QGB2360" s="1279"/>
      <c r="QGC2360" s="1279"/>
      <c r="QGD2360" s="1279"/>
      <c r="QGE2360" s="1279"/>
      <c r="QGF2360" s="1279"/>
      <c r="QGG2360" s="1279"/>
      <c r="QGH2360" s="1279"/>
      <c r="QGI2360" s="1279"/>
      <c r="QGJ2360" s="1279"/>
      <c r="QGK2360" s="1279"/>
      <c r="QGL2360" s="1279"/>
      <c r="QGM2360" s="1279"/>
      <c r="QGN2360" s="1279"/>
      <c r="QGO2360" s="1279"/>
      <c r="QGP2360" s="1279"/>
      <c r="QGQ2360" s="1279"/>
      <c r="QGR2360" s="1279"/>
      <c r="QGS2360" s="1279"/>
      <c r="QGT2360" s="1279"/>
      <c r="QGU2360" s="1279"/>
      <c r="QGV2360" s="1279"/>
      <c r="QGW2360" s="1279"/>
      <c r="QGX2360" s="1279"/>
      <c r="QGY2360" s="1279"/>
      <c r="QGZ2360" s="1279"/>
      <c r="QHA2360" s="1279"/>
      <c r="QHB2360" s="1279"/>
      <c r="QHC2360" s="1279"/>
      <c r="QHD2360" s="1279"/>
      <c r="QHE2360" s="1279"/>
      <c r="QHF2360" s="1279"/>
      <c r="QHG2360" s="1279"/>
      <c r="QHH2360" s="1279"/>
      <c r="QHI2360" s="1279"/>
      <c r="QHJ2360" s="1279"/>
      <c r="QHK2360" s="1279"/>
      <c r="QHL2360" s="1279"/>
      <c r="QHM2360" s="1279"/>
      <c r="QHN2360" s="1279"/>
      <c r="QHO2360" s="1279"/>
      <c r="QHP2360" s="1279"/>
      <c r="QHQ2360" s="1279"/>
      <c r="QHR2360" s="1279"/>
      <c r="QHS2360" s="1279"/>
      <c r="QHT2360" s="1279"/>
      <c r="QHU2360" s="1279"/>
      <c r="QHV2360" s="1279"/>
      <c r="QHW2360" s="1279"/>
      <c r="QHX2360" s="1279"/>
      <c r="QHY2360" s="1279"/>
      <c r="QHZ2360" s="1279"/>
      <c r="QIA2360" s="1279"/>
      <c r="QIB2360" s="1279"/>
      <c r="QIC2360" s="1279"/>
      <c r="QID2360" s="1279"/>
      <c r="QIE2360" s="1279"/>
      <c r="QIF2360" s="1279"/>
      <c r="QIG2360" s="1279"/>
      <c r="QIH2360" s="1279"/>
      <c r="QII2360" s="1279"/>
      <c r="QIJ2360" s="1279"/>
      <c r="QIK2360" s="1279"/>
      <c r="QIL2360" s="1279"/>
      <c r="QIM2360" s="1279"/>
      <c r="QIN2360" s="1279"/>
      <c r="QIO2360" s="1279"/>
      <c r="QIP2360" s="1279"/>
      <c r="QIQ2360" s="1279"/>
      <c r="QIR2360" s="1279"/>
      <c r="QIS2360" s="1279"/>
      <c r="QIT2360" s="1279"/>
      <c r="QIU2360" s="1279"/>
      <c r="QIV2360" s="1279"/>
      <c r="QIW2360" s="1279"/>
      <c r="QIX2360" s="1279"/>
      <c r="QIY2360" s="1279"/>
      <c r="QIZ2360" s="1279"/>
      <c r="QJA2360" s="1279"/>
      <c r="QJB2360" s="1279"/>
      <c r="QJC2360" s="1279"/>
      <c r="QJD2360" s="1279"/>
      <c r="QJE2360" s="1279"/>
      <c r="QJF2360" s="1279"/>
      <c r="QJG2360" s="1279"/>
      <c r="QJH2360" s="1279"/>
      <c r="QJI2360" s="1279"/>
      <c r="QJJ2360" s="1279"/>
      <c r="QJK2360" s="1279"/>
      <c r="QJL2360" s="1279"/>
      <c r="QJM2360" s="1279"/>
      <c r="QJN2360" s="1279"/>
      <c r="QJO2360" s="1279"/>
      <c r="QJP2360" s="1279"/>
      <c r="QJQ2360" s="1279"/>
      <c r="QJR2360" s="1279"/>
      <c r="QJS2360" s="1279"/>
      <c r="QJT2360" s="1279"/>
      <c r="QJU2360" s="1279"/>
      <c r="QJV2360" s="1279"/>
      <c r="QJW2360" s="1279"/>
      <c r="QJX2360" s="1279"/>
      <c r="QJY2360" s="1279"/>
      <c r="QJZ2360" s="1279"/>
      <c r="QKA2360" s="1279"/>
      <c r="QKB2360" s="1279"/>
      <c r="QKC2360" s="1279"/>
      <c r="QKD2360" s="1279"/>
      <c r="QKE2360" s="1279"/>
      <c r="QKF2360" s="1279"/>
      <c r="QKG2360" s="1279"/>
      <c r="QKH2360" s="1279"/>
      <c r="QKI2360" s="1279"/>
      <c r="QKJ2360" s="1279"/>
      <c r="QKK2360" s="1279"/>
      <c r="QKL2360" s="1279"/>
      <c r="QKM2360" s="1279"/>
      <c r="QKN2360" s="1279"/>
      <c r="QKO2360" s="1279"/>
      <c r="QKP2360" s="1279"/>
      <c r="QKQ2360" s="1279"/>
      <c r="QKR2360" s="1279"/>
      <c r="QKS2360" s="1279"/>
      <c r="QKT2360" s="1279"/>
      <c r="QKU2360" s="1279"/>
      <c r="QKV2360" s="1279"/>
      <c r="QKW2360" s="1279"/>
      <c r="QKX2360" s="1279"/>
      <c r="QKY2360" s="1279"/>
      <c r="QKZ2360" s="1279"/>
      <c r="QLA2360" s="1279"/>
      <c r="QLB2360" s="1279"/>
      <c r="QLC2360" s="1279"/>
      <c r="QLD2360" s="1279"/>
      <c r="QLE2360" s="1279"/>
      <c r="QLF2360" s="1279"/>
      <c r="QLG2360" s="1279"/>
      <c r="QLH2360" s="1279"/>
      <c r="QLI2360" s="1279"/>
      <c r="QLJ2360" s="1279"/>
      <c r="QLK2360" s="1279"/>
      <c r="QLL2360" s="1279"/>
      <c r="QLM2360" s="1279"/>
      <c r="QLN2360" s="1279"/>
      <c r="QLO2360" s="1279"/>
      <c r="QLP2360" s="1279"/>
      <c r="QLQ2360" s="1279"/>
      <c r="QLR2360" s="1279"/>
      <c r="QLS2360" s="1279"/>
      <c r="QLT2360" s="1279"/>
      <c r="QLU2360" s="1279"/>
      <c r="QLV2360" s="1279"/>
      <c r="QLW2360" s="1279"/>
      <c r="QLX2360" s="1279"/>
      <c r="QLY2360" s="1279"/>
      <c r="QLZ2360" s="1279"/>
      <c r="QMA2360" s="1279"/>
      <c r="QMB2360" s="1279"/>
      <c r="QMC2360" s="1279"/>
      <c r="QMD2360" s="1279"/>
      <c r="QME2360" s="1279"/>
      <c r="QMF2360" s="1279"/>
      <c r="QMG2360" s="1279"/>
      <c r="QMH2360" s="1279"/>
      <c r="QMI2360" s="1279"/>
      <c r="QMJ2360" s="1279"/>
      <c r="QMK2360" s="1279"/>
      <c r="QML2360" s="1279"/>
      <c r="QMM2360" s="1279"/>
      <c r="QMN2360" s="1279"/>
      <c r="QMO2360" s="1279"/>
      <c r="QMP2360" s="1279"/>
      <c r="QMQ2360" s="1279"/>
      <c r="QMR2360" s="1279"/>
      <c r="QMS2360" s="1279"/>
      <c r="QMT2360" s="1279"/>
      <c r="QMU2360" s="1279"/>
      <c r="QMV2360" s="1279"/>
      <c r="QMW2360" s="1279"/>
      <c r="QMX2360" s="1279"/>
      <c r="QMY2360" s="1279"/>
      <c r="QMZ2360" s="1279"/>
      <c r="QNA2360" s="1279"/>
      <c r="QNB2360" s="1279"/>
      <c r="QNC2360" s="1279"/>
      <c r="QND2360" s="1279"/>
      <c r="QNE2360" s="1279"/>
      <c r="QNF2360" s="1279"/>
      <c r="QNG2360" s="1279"/>
      <c r="QNH2360" s="1279"/>
      <c r="QNI2360" s="1279"/>
      <c r="QNJ2360" s="1279"/>
      <c r="QNK2360" s="1279"/>
      <c r="QNL2360" s="1279"/>
      <c r="QNM2360" s="1279"/>
      <c r="QNN2360" s="1279"/>
      <c r="QNO2360" s="1279"/>
      <c r="QNP2360" s="1279"/>
      <c r="QNQ2360" s="1279"/>
      <c r="QNR2360" s="1279"/>
      <c r="QNS2360" s="1279"/>
      <c r="QNT2360" s="1279"/>
      <c r="QNU2360" s="1279"/>
      <c r="QNV2360" s="1279"/>
      <c r="QNW2360" s="1279"/>
      <c r="QNX2360" s="1279"/>
      <c r="QNY2360" s="1279"/>
      <c r="QNZ2360" s="1279"/>
      <c r="QOA2360" s="1279"/>
      <c r="QOB2360" s="1279"/>
      <c r="QOC2360" s="1279"/>
      <c r="QOD2360" s="1279"/>
      <c r="QOE2360" s="1279"/>
      <c r="QOF2360" s="1279"/>
      <c r="QOG2360" s="1279"/>
      <c r="QOH2360" s="1279"/>
      <c r="QOI2360" s="1279"/>
      <c r="QOJ2360" s="1279"/>
      <c r="QOK2360" s="1279"/>
      <c r="QOL2360" s="1279"/>
      <c r="QOM2360" s="1279"/>
      <c r="QON2360" s="1279"/>
      <c r="QOO2360" s="1279"/>
      <c r="QOP2360" s="1279"/>
      <c r="QOQ2360" s="1279"/>
      <c r="QOR2360" s="1279"/>
      <c r="QOS2360" s="1279"/>
      <c r="QOT2360" s="1279"/>
      <c r="QOU2360" s="1279"/>
      <c r="QOV2360" s="1279"/>
      <c r="QOW2360" s="1279"/>
      <c r="QOX2360" s="1279"/>
      <c r="QOY2360" s="1279"/>
      <c r="QOZ2360" s="1279"/>
      <c r="QPA2360" s="1279"/>
      <c r="QPB2360" s="1279"/>
      <c r="QPC2360" s="1279"/>
      <c r="QPD2360" s="1279"/>
      <c r="QPE2360" s="1279"/>
      <c r="QPF2360" s="1279"/>
      <c r="QPG2360" s="1279"/>
      <c r="QPH2360" s="1279"/>
      <c r="QPI2360" s="1279"/>
      <c r="QPJ2360" s="1279"/>
      <c r="QPK2360" s="1279"/>
      <c r="QPL2360" s="1279"/>
      <c r="QPM2360" s="1279"/>
      <c r="QPN2360" s="1279"/>
      <c r="QPO2360" s="1279"/>
      <c r="QPP2360" s="1279"/>
      <c r="QPQ2360" s="1279"/>
      <c r="QPR2360" s="1279"/>
      <c r="QPS2360" s="1279"/>
      <c r="QPT2360" s="1279"/>
      <c r="QPU2360" s="1279"/>
      <c r="QPV2360" s="1279"/>
      <c r="QPW2360" s="1279"/>
      <c r="QPX2360" s="1279"/>
      <c r="QPY2360" s="1279"/>
      <c r="QPZ2360" s="1279"/>
      <c r="QQA2360" s="1279"/>
      <c r="QQB2360" s="1279"/>
      <c r="QQC2360" s="1279"/>
      <c r="QQD2360" s="1279"/>
      <c r="QQE2360" s="1279"/>
      <c r="QQF2360" s="1279"/>
      <c r="QQG2360" s="1279"/>
      <c r="QQH2360" s="1279"/>
      <c r="QQI2360" s="1279"/>
      <c r="QQJ2360" s="1279"/>
      <c r="QQK2360" s="1279"/>
      <c r="QQL2360" s="1279"/>
      <c r="QQM2360" s="1279"/>
      <c r="QQN2360" s="1279"/>
      <c r="QQO2360" s="1279"/>
      <c r="QQP2360" s="1279"/>
      <c r="QQQ2360" s="1279"/>
      <c r="QQR2360" s="1279"/>
      <c r="QQS2360" s="1279"/>
      <c r="QQT2360" s="1279"/>
      <c r="QQU2360" s="1279"/>
      <c r="QQV2360" s="1279"/>
      <c r="QQW2360" s="1279"/>
      <c r="QQX2360" s="1279"/>
      <c r="QQY2360" s="1279"/>
      <c r="QQZ2360" s="1279"/>
      <c r="QRA2360" s="1279"/>
      <c r="QRB2360" s="1279"/>
      <c r="QRC2360" s="1279"/>
      <c r="QRD2360" s="1279"/>
      <c r="QRE2360" s="1279"/>
      <c r="QRF2360" s="1279"/>
      <c r="QRG2360" s="1279"/>
      <c r="QRH2360" s="1279"/>
      <c r="QRI2360" s="1279"/>
      <c r="QRJ2360" s="1279"/>
      <c r="QRK2360" s="1279"/>
      <c r="QRL2360" s="1279"/>
      <c r="QRM2360" s="1279"/>
      <c r="QRN2360" s="1279"/>
      <c r="QRO2360" s="1279"/>
      <c r="QRP2360" s="1279"/>
      <c r="QRQ2360" s="1279"/>
      <c r="QRR2360" s="1279"/>
      <c r="QRS2360" s="1279"/>
      <c r="QRT2360" s="1279"/>
      <c r="QRU2360" s="1279"/>
      <c r="QRV2360" s="1279"/>
      <c r="QRW2360" s="1279"/>
      <c r="QRX2360" s="1279"/>
      <c r="QRY2360" s="1279"/>
      <c r="QRZ2360" s="1279"/>
      <c r="QSA2360" s="1279"/>
      <c r="QSB2360" s="1279"/>
      <c r="QSC2360" s="1279"/>
      <c r="QSD2360" s="1279"/>
      <c r="QSE2360" s="1279"/>
      <c r="QSF2360" s="1279"/>
      <c r="QSG2360" s="1279"/>
      <c r="QSH2360" s="1279"/>
      <c r="QSI2360" s="1279"/>
      <c r="QSJ2360" s="1279"/>
      <c r="QSK2360" s="1279"/>
      <c r="QSL2360" s="1279"/>
      <c r="QSM2360" s="1279"/>
      <c r="QSN2360" s="1279"/>
      <c r="QSO2360" s="1279"/>
      <c r="QSP2360" s="1279"/>
      <c r="QSQ2360" s="1279"/>
      <c r="QSR2360" s="1279"/>
      <c r="QSS2360" s="1279"/>
      <c r="QST2360" s="1279"/>
      <c r="QSU2360" s="1279"/>
      <c r="QSV2360" s="1279"/>
      <c r="QSW2360" s="1279"/>
      <c r="QSX2360" s="1279"/>
      <c r="QSY2360" s="1279"/>
      <c r="QSZ2360" s="1279"/>
      <c r="QTA2360" s="1279"/>
      <c r="QTB2360" s="1279"/>
      <c r="QTC2360" s="1279"/>
      <c r="QTD2360" s="1279"/>
      <c r="QTE2360" s="1279"/>
      <c r="QTF2360" s="1279"/>
      <c r="QTG2360" s="1279"/>
      <c r="QTH2360" s="1279"/>
      <c r="QTI2360" s="1279"/>
      <c r="QTJ2360" s="1279"/>
      <c r="QTK2360" s="1279"/>
      <c r="QTL2360" s="1279"/>
      <c r="QTM2360" s="1279"/>
      <c r="QTN2360" s="1279"/>
      <c r="QTO2360" s="1279"/>
      <c r="QTP2360" s="1279"/>
      <c r="QTQ2360" s="1279"/>
      <c r="QTR2360" s="1279"/>
      <c r="QTS2360" s="1279"/>
      <c r="QTT2360" s="1279"/>
      <c r="QTU2360" s="1279"/>
      <c r="QTV2360" s="1279"/>
      <c r="QTW2360" s="1279"/>
      <c r="QTX2360" s="1279"/>
      <c r="QTY2360" s="1279"/>
      <c r="QTZ2360" s="1279"/>
      <c r="QUA2360" s="1279"/>
      <c r="QUB2360" s="1279"/>
      <c r="QUC2360" s="1279"/>
      <c r="QUD2360" s="1279"/>
      <c r="QUE2360" s="1279"/>
      <c r="QUF2360" s="1279"/>
      <c r="QUG2360" s="1279"/>
      <c r="QUH2360" s="1279"/>
      <c r="QUI2360" s="1279"/>
      <c r="QUJ2360" s="1279"/>
      <c r="QUK2360" s="1279"/>
      <c r="QUL2360" s="1279"/>
      <c r="QUM2360" s="1279"/>
      <c r="QUN2360" s="1279"/>
      <c r="QUO2360" s="1279"/>
      <c r="QUP2360" s="1279"/>
      <c r="QUQ2360" s="1279"/>
      <c r="QUR2360" s="1279"/>
      <c r="QUS2360" s="1279"/>
      <c r="QUT2360" s="1279"/>
      <c r="QUU2360" s="1279"/>
      <c r="QUV2360" s="1279"/>
      <c r="QUW2360" s="1279"/>
      <c r="QUX2360" s="1279"/>
      <c r="QUY2360" s="1279"/>
      <c r="QUZ2360" s="1279"/>
      <c r="QVA2360" s="1279"/>
      <c r="QVB2360" s="1279"/>
      <c r="QVC2360" s="1279"/>
      <c r="QVD2360" s="1279"/>
      <c r="QVE2360" s="1279"/>
      <c r="QVF2360" s="1279"/>
      <c r="QVG2360" s="1279"/>
      <c r="QVH2360" s="1279"/>
      <c r="QVI2360" s="1279"/>
      <c r="QVJ2360" s="1279"/>
      <c r="QVK2360" s="1279"/>
      <c r="QVL2360" s="1279"/>
      <c r="QVM2360" s="1279"/>
      <c r="QVN2360" s="1279"/>
      <c r="QVO2360" s="1279"/>
      <c r="QVP2360" s="1279"/>
      <c r="QVQ2360" s="1279"/>
      <c r="QVR2360" s="1279"/>
      <c r="QVS2360" s="1279"/>
      <c r="QVT2360" s="1279"/>
      <c r="QVU2360" s="1279"/>
      <c r="QVV2360" s="1279"/>
      <c r="QVW2360" s="1279"/>
      <c r="QVX2360" s="1279"/>
      <c r="QVY2360" s="1279"/>
      <c r="QVZ2360" s="1279"/>
      <c r="QWA2360" s="1279"/>
      <c r="QWB2360" s="1279"/>
      <c r="QWC2360" s="1279"/>
      <c r="QWD2360" s="1279"/>
      <c r="QWE2360" s="1279"/>
      <c r="QWF2360" s="1279"/>
      <c r="QWG2360" s="1279"/>
      <c r="QWH2360" s="1279"/>
      <c r="QWI2360" s="1279"/>
      <c r="QWJ2360" s="1279"/>
      <c r="QWK2360" s="1279"/>
      <c r="QWL2360" s="1279"/>
      <c r="QWM2360" s="1279"/>
      <c r="QWN2360" s="1279"/>
      <c r="QWO2360" s="1279"/>
      <c r="QWP2360" s="1279"/>
      <c r="QWQ2360" s="1279"/>
      <c r="QWR2360" s="1279"/>
      <c r="QWS2360" s="1279"/>
      <c r="QWT2360" s="1279"/>
      <c r="QWU2360" s="1279"/>
      <c r="QWV2360" s="1279"/>
      <c r="QWW2360" s="1279"/>
      <c r="QWX2360" s="1279"/>
      <c r="QWY2360" s="1279"/>
      <c r="QWZ2360" s="1279"/>
      <c r="QXA2360" s="1279"/>
      <c r="QXB2360" s="1279"/>
      <c r="QXC2360" s="1279"/>
      <c r="QXD2360" s="1279"/>
      <c r="QXE2360" s="1279"/>
      <c r="QXF2360" s="1279"/>
      <c r="QXG2360" s="1279"/>
      <c r="QXH2360" s="1279"/>
      <c r="QXI2360" s="1279"/>
      <c r="QXJ2360" s="1279"/>
      <c r="QXK2360" s="1279"/>
      <c r="QXL2360" s="1279"/>
      <c r="QXM2360" s="1279"/>
      <c r="QXN2360" s="1279"/>
      <c r="QXO2360" s="1279"/>
      <c r="QXP2360" s="1279"/>
      <c r="QXQ2360" s="1279"/>
      <c r="QXR2360" s="1279"/>
      <c r="QXS2360" s="1279"/>
      <c r="QXT2360" s="1279"/>
      <c r="QXU2360" s="1279"/>
      <c r="QXV2360" s="1279"/>
      <c r="QXW2360" s="1279"/>
      <c r="QXX2360" s="1279"/>
      <c r="QXY2360" s="1279"/>
      <c r="QXZ2360" s="1279"/>
      <c r="QYA2360" s="1279"/>
      <c r="QYB2360" s="1279"/>
      <c r="QYC2360" s="1279"/>
      <c r="QYD2360" s="1279"/>
      <c r="QYE2360" s="1279"/>
      <c r="QYF2360" s="1279"/>
      <c r="QYG2360" s="1279"/>
      <c r="QYH2360" s="1279"/>
      <c r="QYI2360" s="1279"/>
      <c r="QYJ2360" s="1279"/>
      <c r="QYK2360" s="1279"/>
      <c r="QYL2360" s="1279"/>
      <c r="QYM2360" s="1279"/>
      <c r="QYN2360" s="1279"/>
      <c r="QYO2360" s="1279"/>
      <c r="QYP2360" s="1279"/>
      <c r="QYQ2360" s="1279"/>
      <c r="QYR2360" s="1279"/>
      <c r="QYS2360" s="1279"/>
      <c r="QYT2360" s="1279"/>
      <c r="QYU2360" s="1279"/>
      <c r="QYV2360" s="1279"/>
      <c r="QYW2360" s="1279"/>
      <c r="QYX2360" s="1279"/>
      <c r="QYY2360" s="1279"/>
      <c r="QYZ2360" s="1279"/>
      <c r="QZA2360" s="1279"/>
      <c r="QZB2360" s="1279"/>
      <c r="QZC2360" s="1279"/>
      <c r="QZD2360" s="1279"/>
      <c r="QZE2360" s="1279"/>
      <c r="QZF2360" s="1279"/>
      <c r="QZG2360" s="1279"/>
      <c r="QZH2360" s="1279"/>
      <c r="QZI2360" s="1279"/>
      <c r="QZJ2360" s="1279"/>
      <c r="QZK2360" s="1279"/>
      <c r="QZL2360" s="1279"/>
      <c r="QZM2360" s="1279"/>
      <c r="QZN2360" s="1279"/>
      <c r="QZO2360" s="1279"/>
      <c r="QZP2360" s="1279"/>
      <c r="QZQ2360" s="1279"/>
      <c r="QZR2360" s="1279"/>
      <c r="QZS2360" s="1279"/>
      <c r="QZT2360" s="1279"/>
      <c r="QZU2360" s="1279"/>
      <c r="QZV2360" s="1279"/>
      <c r="QZW2360" s="1279"/>
      <c r="QZX2360" s="1279"/>
      <c r="QZY2360" s="1279"/>
      <c r="QZZ2360" s="1279"/>
      <c r="RAA2360" s="1279"/>
      <c r="RAB2360" s="1279"/>
      <c r="RAC2360" s="1279"/>
      <c r="RAD2360" s="1279"/>
      <c r="RAE2360" s="1279"/>
      <c r="RAF2360" s="1279"/>
      <c r="RAG2360" s="1279"/>
      <c r="RAH2360" s="1279"/>
      <c r="RAI2360" s="1279"/>
      <c r="RAJ2360" s="1279"/>
      <c r="RAK2360" s="1279"/>
      <c r="RAL2360" s="1279"/>
      <c r="RAM2360" s="1279"/>
      <c r="RAN2360" s="1279"/>
      <c r="RAO2360" s="1279"/>
      <c r="RAP2360" s="1279"/>
      <c r="RAQ2360" s="1279"/>
      <c r="RAR2360" s="1279"/>
      <c r="RAS2360" s="1279"/>
      <c r="RAT2360" s="1279"/>
      <c r="RAU2360" s="1279"/>
      <c r="RAV2360" s="1279"/>
      <c r="RAW2360" s="1279"/>
      <c r="RAX2360" s="1279"/>
      <c r="RAY2360" s="1279"/>
      <c r="RAZ2360" s="1279"/>
      <c r="RBA2360" s="1279"/>
      <c r="RBB2360" s="1279"/>
      <c r="RBC2360" s="1279"/>
      <c r="RBD2360" s="1279"/>
      <c r="RBE2360" s="1279"/>
      <c r="RBF2360" s="1279"/>
      <c r="RBG2360" s="1279"/>
      <c r="RBH2360" s="1279"/>
      <c r="RBI2360" s="1279"/>
      <c r="RBJ2360" s="1279"/>
      <c r="RBK2360" s="1279"/>
      <c r="RBL2360" s="1279"/>
      <c r="RBM2360" s="1279"/>
      <c r="RBN2360" s="1279"/>
      <c r="RBO2360" s="1279"/>
      <c r="RBP2360" s="1279"/>
      <c r="RBQ2360" s="1279"/>
      <c r="RBR2360" s="1279"/>
      <c r="RBS2360" s="1279"/>
      <c r="RBT2360" s="1279"/>
      <c r="RBU2360" s="1279"/>
      <c r="RBV2360" s="1279"/>
      <c r="RBW2360" s="1279"/>
      <c r="RBX2360" s="1279"/>
      <c r="RBY2360" s="1279"/>
      <c r="RBZ2360" s="1279"/>
      <c r="RCA2360" s="1279"/>
      <c r="RCB2360" s="1279"/>
      <c r="RCC2360" s="1279"/>
      <c r="RCD2360" s="1279"/>
      <c r="RCE2360" s="1279"/>
      <c r="RCF2360" s="1279"/>
      <c r="RCG2360" s="1279"/>
      <c r="RCH2360" s="1279"/>
      <c r="RCI2360" s="1279"/>
      <c r="RCJ2360" s="1279"/>
      <c r="RCK2360" s="1279"/>
      <c r="RCL2360" s="1279"/>
      <c r="RCM2360" s="1279"/>
      <c r="RCN2360" s="1279"/>
      <c r="RCO2360" s="1279"/>
      <c r="RCP2360" s="1279"/>
      <c r="RCQ2360" s="1279"/>
      <c r="RCR2360" s="1279"/>
      <c r="RCS2360" s="1279"/>
      <c r="RCT2360" s="1279"/>
      <c r="RCU2360" s="1279"/>
      <c r="RCV2360" s="1279"/>
      <c r="RCW2360" s="1279"/>
      <c r="RCX2360" s="1279"/>
      <c r="RCY2360" s="1279"/>
      <c r="RCZ2360" s="1279"/>
      <c r="RDA2360" s="1279"/>
      <c r="RDB2360" s="1279"/>
      <c r="RDC2360" s="1279"/>
      <c r="RDD2360" s="1279"/>
      <c r="RDE2360" s="1279"/>
      <c r="RDF2360" s="1279"/>
      <c r="RDG2360" s="1279"/>
      <c r="RDH2360" s="1279"/>
      <c r="RDI2360" s="1279"/>
      <c r="RDJ2360" s="1279"/>
      <c r="RDK2360" s="1279"/>
      <c r="RDL2360" s="1279"/>
      <c r="RDM2360" s="1279"/>
      <c r="RDN2360" s="1279"/>
      <c r="RDO2360" s="1279"/>
      <c r="RDP2360" s="1279"/>
      <c r="RDQ2360" s="1279"/>
      <c r="RDR2360" s="1279"/>
      <c r="RDS2360" s="1279"/>
      <c r="RDT2360" s="1279"/>
      <c r="RDU2360" s="1279"/>
      <c r="RDV2360" s="1279"/>
      <c r="RDW2360" s="1279"/>
      <c r="RDX2360" s="1279"/>
      <c r="RDY2360" s="1279"/>
      <c r="RDZ2360" s="1279"/>
      <c r="REA2360" s="1279"/>
      <c r="REB2360" s="1279"/>
      <c r="REC2360" s="1279"/>
      <c r="RED2360" s="1279"/>
      <c r="REE2360" s="1279"/>
      <c r="REF2360" s="1279"/>
      <c r="REG2360" s="1279"/>
      <c r="REH2360" s="1279"/>
      <c r="REI2360" s="1279"/>
      <c r="REJ2360" s="1279"/>
      <c r="REK2360" s="1279"/>
      <c r="REL2360" s="1279"/>
      <c r="REM2360" s="1279"/>
      <c r="REN2360" s="1279"/>
      <c r="REO2360" s="1279"/>
      <c r="REP2360" s="1279"/>
      <c r="REQ2360" s="1279"/>
      <c r="RER2360" s="1279"/>
      <c r="RES2360" s="1279"/>
      <c r="RET2360" s="1279"/>
      <c r="REU2360" s="1279"/>
      <c r="REV2360" s="1279"/>
      <c r="REW2360" s="1279"/>
      <c r="REX2360" s="1279"/>
      <c r="REY2360" s="1279"/>
      <c r="REZ2360" s="1279"/>
      <c r="RFA2360" s="1279"/>
      <c r="RFB2360" s="1279"/>
      <c r="RFC2360" s="1279"/>
      <c r="RFD2360" s="1279"/>
      <c r="RFE2360" s="1279"/>
      <c r="RFF2360" s="1279"/>
      <c r="RFG2360" s="1279"/>
      <c r="RFH2360" s="1279"/>
      <c r="RFI2360" s="1279"/>
      <c r="RFJ2360" s="1279"/>
      <c r="RFK2360" s="1279"/>
      <c r="RFL2360" s="1279"/>
      <c r="RFM2360" s="1279"/>
      <c r="RFN2360" s="1279"/>
      <c r="RFO2360" s="1279"/>
      <c r="RFP2360" s="1279"/>
      <c r="RFQ2360" s="1279"/>
      <c r="RFR2360" s="1279"/>
      <c r="RFS2360" s="1279"/>
      <c r="RFT2360" s="1279"/>
      <c r="RFU2360" s="1279"/>
      <c r="RFV2360" s="1279"/>
      <c r="RFW2360" s="1279"/>
      <c r="RFX2360" s="1279"/>
      <c r="RFY2360" s="1279"/>
      <c r="RFZ2360" s="1279"/>
      <c r="RGA2360" s="1279"/>
      <c r="RGB2360" s="1279"/>
      <c r="RGC2360" s="1279"/>
      <c r="RGD2360" s="1279"/>
      <c r="RGE2360" s="1279"/>
      <c r="RGF2360" s="1279"/>
      <c r="RGG2360" s="1279"/>
      <c r="RGH2360" s="1279"/>
      <c r="RGI2360" s="1279"/>
      <c r="RGJ2360" s="1279"/>
      <c r="RGK2360" s="1279"/>
      <c r="RGL2360" s="1279"/>
      <c r="RGM2360" s="1279"/>
      <c r="RGN2360" s="1279"/>
      <c r="RGO2360" s="1279"/>
      <c r="RGP2360" s="1279"/>
      <c r="RGQ2360" s="1279"/>
      <c r="RGR2360" s="1279"/>
      <c r="RGS2360" s="1279"/>
      <c r="RGT2360" s="1279"/>
      <c r="RGU2360" s="1279"/>
      <c r="RGV2360" s="1279"/>
      <c r="RGW2360" s="1279"/>
      <c r="RGX2360" s="1279"/>
      <c r="RGY2360" s="1279"/>
      <c r="RGZ2360" s="1279"/>
      <c r="RHA2360" s="1279"/>
      <c r="RHB2360" s="1279"/>
      <c r="RHC2360" s="1279"/>
      <c r="RHD2360" s="1279"/>
      <c r="RHE2360" s="1279"/>
      <c r="RHF2360" s="1279"/>
      <c r="RHG2360" s="1279"/>
      <c r="RHH2360" s="1279"/>
      <c r="RHI2360" s="1279"/>
      <c r="RHJ2360" s="1279"/>
      <c r="RHK2360" s="1279"/>
      <c r="RHL2360" s="1279"/>
      <c r="RHM2360" s="1279"/>
      <c r="RHN2360" s="1279"/>
      <c r="RHO2360" s="1279"/>
      <c r="RHP2360" s="1279"/>
      <c r="RHQ2360" s="1279"/>
      <c r="RHR2360" s="1279"/>
      <c r="RHS2360" s="1279"/>
      <c r="RHT2360" s="1279"/>
      <c r="RHU2360" s="1279"/>
      <c r="RHV2360" s="1279"/>
      <c r="RHW2360" s="1279"/>
      <c r="RHX2360" s="1279"/>
      <c r="RHY2360" s="1279"/>
      <c r="RHZ2360" s="1279"/>
      <c r="RIA2360" s="1279"/>
      <c r="RIB2360" s="1279"/>
      <c r="RIC2360" s="1279"/>
      <c r="RID2360" s="1279"/>
      <c r="RIE2360" s="1279"/>
      <c r="RIF2360" s="1279"/>
      <c r="RIG2360" s="1279"/>
      <c r="RIH2360" s="1279"/>
      <c r="RII2360" s="1279"/>
      <c r="RIJ2360" s="1279"/>
      <c r="RIK2360" s="1279"/>
      <c r="RIL2360" s="1279"/>
      <c r="RIM2360" s="1279"/>
      <c r="RIN2360" s="1279"/>
      <c r="RIO2360" s="1279"/>
      <c r="RIP2360" s="1279"/>
      <c r="RIQ2360" s="1279"/>
      <c r="RIR2360" s="1279"/>
      <c r="RIS2360" s="1279"/>
      <c r="RIT2360" s="1279"/>
      <c r="RIU2360" s="1279"/>
      <c r="RIV2360" s="1279"/>
      <c r="RIW2360" s="1279"/>
      <c r="RIX2360" s="1279"/>
      <c r="RIY2360" s="1279"/>
      <c r="RIZ2360" s="1279"/>
      <c r="RJA2360" s="1279"/>
      <c r="RJB2360" s="1279"/>
      <c r="RJC2360" s="1279"/>
      <c r="RJD2360" s="1279"/>
      <c r="RJE2360" s="1279"/>
      <c r="RJF2360" s="1279"/>
      <c r="RJG2360" s="1279"/>
      <c r="RJH2360" s="1279"/>
      <c r="RJI2360" s="1279"/>
      <c r="RJJ2360" s="1279"/>
      <c r="RJK2360" s="1279"/>
      <c r="RJL2360" s="1279"/>
      <c r="RJM2360" s="1279"/>
      <c r="RJN2360" s="1279"/>
      <c r="RJO2360" s="1279"/>
      <c r="RJP2360" s="1279"/>
      <c r="RJQ2360" s="1279"/>
      <c r="RJR2360" s="1279"/>
      <c r="RJS2360" s="1279"/>
      <c r="RJT2360" s="1279"/>
      <c r="RJU2360" s="1279"/>
      <c r="RJV2360" s="1279"/>
      <c r="RJW2360" s="1279"/>
      <c r="RJX2360" s="1279"/>
      <c r="RJY2360" s="1279"/>
      <c r="RJZ2360" s="1279"/>
      <c r="RKA2360" s="1279"/>
      <c r="RKB2360" s="1279"/>
      <c r="RKC2360" s="1279"/>
      <c r="RKD2360" s="1279"/>
      <c r="RKE2360" s="1279"/>
      <c r="RKF2360" s="1279"/>
      <c r="RKG2360" s="1279"/>
      <c r="RKH2360" s="1279"/>
      <c r="RKI2360" s="1279"/>
      <c r="RKJ2360" s="1279"/>
      <c r="RKK2360" s="1279"/>
      <c r="RKL2360" s="1279"/>
      <c r="RKM2360" s="1279"/>
      <c r="RKN2360" s="1279"/>
      <c r="RKO2360" s="1279"/>
      <c r="RKP2360" s="1279"/>
      <c r="RKQ2360" s="1279"/>
      <c r="RKR2360" s="1279"/>
      <c r="RKS2360" s="1279"/>
      <c r="RKT2360" s="1279"/>
      <c r="RKU2360" s="1279"/>
      <c r="RKV2360" s="1279"/>
      <c r="RKW2360" s="1279"/>
      <c r="RKX2360" s="1279"/>
      <c r="RKY2360" s="1279"/>
      <c r="RKZ2360" s="1279"/>
      <c r="RLA2360" s="1279"/>
      <c r="RLB2360" s="1279"/>
      <c r="RLC2360" s="1279"/>
      <c r="RLD2360" s="1279"/>
      <c r="RLE2360" s="1279"/>
      <c r="RLF2360" s="1279"/>
      <c r="RLG2360" s="1279"/>
      <c r="RLH2360" s="1279"/>
      <c r="RLI2360" s="1279"/>
      <c r="RLJ2360" s="1279"/>
      <c r="RLK2360" s="1279"/>
      <c r="RLL2360" s="1279"/>
      <c r="RLM2360" s="1279"/>
      <c r="RLN2360" s="1279"/>
      <c r="RLO2360" s="1279"/>
      <c r="RLP2360" s="1279"/>
      <c r="RLQ2360" s="1279"/>
      <c r="RLR2360" s="1279"/>
      <c r="RLS2360" s="1279"/>
      <c r="RLT2360" s="1279"/>
      <c r="RLU2360" s="1279"/>
      <c r="RLV2360" s="1279"/>
      <c r="RLW2360" s="1279"/>
      <c r="RLX2360" s="1279"/>
      <c r="RLY2360" s="1279"/>
      <c r="RLZ2360" s="1279"/>
      <c r="RMA2360" s="1279"/>
      <c r="RMB2360" s="1279"/>
      <c r="RMC2360" s="1279"/>
      <c r="RMD2360" s="1279"/>
      <c r="RME2360" s="1279"/>
      <c r="RMF2360" s="1279"/>
      <c r="RMG2360" s="1279"/>
      <c r="RMH2360" s="1279"/>
      <c r="RMI2360" s="1279"/>
      <c r="RMJ2360" s="1279"/>
      <c r="RMK2360" s="1279"/>
      <c r="RML2360" s="1279"/>
      <c r="RMM2360" s="1279"/>
      <c r="RMN2360" s="1279"/>
      <c r="RMO2360" s="1279"/>
      <c r="RMP2360" s="1279"/>
      <c r="RMQ2360" s="1279"/>
      <c r="RMR2360" s="1279"/>
      <c r="RMS2360" s="1279"/>
      <c r="RMT2360" s="1279"/>
      <c r="RMU2360" s="1279"/>
      <c r="RMV2360" s="1279"/>
      <c r="RMW2360" s="1279"/>
      <c r="RMX2360" s="1279"/>
      <c r="RMY2360" s="1279"/>
      <c r="RMZ2360" s="1279"/>
      <c r="RNA2360" s="1279"/>
      <c r="RNB2360" s="1279"/>
      <c r="RNC2360" s="1279"/>
      <c r="RND2360" s="1279"/>
      <c r="RNE2360" s="1279"/>
      <c r="RNF2360" s="1279"/>
      <c r="RNG2360" s="1279"/>
      <c r="RNH2360" s="1279"/>
      <c r="RNI2360" s="1279"/>
      <c r="RNJ2360" s="1279"/>
      <c r="RNK2360" s="1279"/>
      <c r="RNL2360" s="1279"/>
      <c r="RNM2360" s="1279"/>
      <c r="RNN2360" s="1279"/>
      <c r="RNO2360" s="1279"/>
      <c r="RNP2360" s="1279"/>
      <c r="RNQ2360" s="1279"/>
      <c r="RNR2360" s="1279"/>
      <c r="RNS2360" s="1279"/>
      <c r="RNT2360" s="1279"/>
      <c r="RNU2360" s="1279"/>
      <c r="RNV2360" s="1279"/>
      <c r="RNW2360" s="1279"/>
      <c r="RNX2360" s="1279"/>
      <c r="RNY2360" s="1279"/>
      <c r="RNZ2360" s="1279"/>
      <c r="ROA2360" s="1279"/>
      <c r="ROB2360" s="1279"/>
      <c r="ROC2360" s="1279"/>
      <c r="ROD2360" s="1279"/>
      <c r="ROE2360" s="1279"/>
      <c r="ROF2360" s="1279"/>
      <c r="ROG2360" s="1279"/>
      <c r="ROH2360" s="1279"/>
      <c r="ROI2360" s="1279"/>
      <c r="ROJ2360" s="1279"/>
      <c r="ROK2360" s="1279"/>
      <c r="ROL2360" s="1279"/>
      <c r="ROM2360" s="1279"/>
      <c r="RON2360" s="1279"/>
      <c r="ROO2360" s="1279"/>
      <c r="ROP2360" s="1279"/>
      <c r="ROQ2360" s="1279"/>
      <c r="ROR2360" s="1279"/>
      <c r="ROS2360" s="1279"/>
      <c r="ROT2360" s="1279"/>
      <c r="ROU2360" s="1279"/>
      <c r="ROV2360" s="1279"/>
      <c r="ROW2360" s="1279"/>
      <c r="ROX2360" s="1279"/>
      <c r="ROY2360" s="1279"/>
      <c r="ROZ2360" s="1279"/>
      <c r="RPA2360" s="1279"/>
      <c r="RPB2360" s="1279"/>
      <c r="RPC2360" s="1279"/>
      <c r="RPD2360" s="1279"/>
      <c r="RPE2360" s="1279"/>
      <c r="RPF2360" s="1279"/>
      <c r="RPG2360" s="1279"/>
      <c r="RPH2360" s="1279"/>
      <c r="RPI2360" s="1279"/>
      <c r="RPJ2360" s="1279"/>
      <c r="RPK2360" s="1279"/>
      <c r="RPL2360" s="1279"/>
      <c r="RPM2360" s="1279"/>
      <c r="RPN2360" s="1279"/>
      <c r="RPO2360" s="1279"/>
      <c r="RPP2360" s="1279"/>
      <c r="RPQ2360" s="1279"/>
      <c r="RPR2360" s="1279"/>
      <c r="RPS2360" s="1279"/>
      <c r="RPT2360" s="1279"/>
      <c r="RPU2360" s="1279"/>
      <c r="RPV2360" s="1279"/>
      <c r="RPW2360" s="1279"/>
      <c r="RPX2360" s="1279"/>
      <c r="RPY2360" s="1279"/>
      <c r="RPZ2360" s="1279"/>
      <c r="RQA2360" s="1279"/>
      <c r="RQB2360" s="1279"/>
      <c r="RQC2360" s="1279"/>
      <c r="RQD2360" s="1279"/>
      <c r="RQE2360" s="1279"/>
      <c r="RQF2360" s="1279"/>
      <c r="RQG2360" s="1279"/>
      <c r="RQH2360" s="1279"/>
      <c r="RQI2360" s="1279"/>
      <c r="RQJ2360" s="1279"/>
      <c r="RQK2360" s="1279"/>
      <c r="RQL2360" s="1279"/>
      <c r="RQM2360" s="1279"/>
      <c r="RQN2360" s="1279"/>
      <c r="RQO2360" s="1279"/>
      <c r="RQP2360" s="1279"/>
      <c r="RQQ2360" s="1279"/>
      <c r="RQR2360" s="1279"/>
      <c r="RQS2360" s="1279"/>
      <c r="RQT2360" s="1279"/>
      <c r="RQU2360" s="1279"/>
      <c r="RQV2360" s="1279"/>
      <c r="RQW2360" s="1279"/>
      <c r="RQX2360" s="1279"/>
      <c r="RQY2360" s="1279"/>
      <c r="RQZ2360" s="1279"/>
      <c r="RRA2360" s="1279"/>
      <c r="RRB2360" s="1279"/>
      <c r="RRC2360" s="1279"/>
      <c r="RRD2360" s="1279"/>
      <c r="RRE2360" s="1279"/>
      <c r="RRF2360" s="1279"/>
      <c r="RRG2360" s="1279"/>
      <c r="RRH2360" s="1279"/>
      <c r="RRI2360" s="1279"/>
      <c r="RRJ2360" s="1279"/>
      <c r="RRK2360" s="1279"/>
      <c r="RRL2360" s="1279"/>
      <c r="RRM2360" s="1279"/>
      <c r="RRN2360" s="1279"/>
      <c r="RRO2360" s="1279"/>
      <c r="RRP2360" s="1279"/>
      <c r="RRQ2360" s="1279"/>
      <c r="RRR2360" s="1279"/>
      <c r="RRS2360" s="1279"/>
      <c r="RRT2360" s="1279"/>
      <c r="RRU2360" s="1279"/>
      <c r="RRV2360" s="1279"/>
      <c r="RRW2360" s="1279"/>
      <c r="RRX2360" s="1279"/>
      <c r="RRY2360" s="1279"/>
      <c r="RRZ2360" s="1279"/>
      <c r="RSA2360" s="1279"/>
      <c r="RSB2360" s="1279"/>
      <c r="RSC2360" s="1279"/>
      <c r="RSD2360" s="1279"/>
      <c r="RSE2360" s="1279"/>
      <c r="RSF2360" s="1279"/>
      <c r="RSG2360" s="1279"/>
      <c r="RSH2360" s="1279"/>
      <c r="RSI2360" s="1279"/>
      <c r="RSJ2360" s="1279"/>
      <c r="RSK2360" s="1279"/>
      <c r="RSL2360" s="1279"/>
      <c r="RSM2360" s="1279"/>
      <c r="RSN2360" s="1279"/>
      <c r="RSO2360" s="1279"/>
      <c r="RSP2360" s="1279"/>
      <c r="RSQ2360" s="1279"/>
      <c r="RSR2360" s="1279"/>
      <c r="RSS2360" s="1279"/>
      <c r="RST2360" s="1279"/>
      <c r="RSU2360" s="1279"/>
      <c r="RSV2360" s="1279"/>
      <c r="RSW2360" s="1279"/>
      <c r="RSX2360" s="1279"/>
      <c r="RSY2360" s="1279"/>
      <c r="RSZ2360" s="1279"/>
      <c r="RTA2360" s="1279"/>
      <c r="RTB2360" s="1279"/>
      <c r="RTC2360" s="1279"/>
      <c r="RTD2360" s="1279"/>
      <c r="RTE2360" s="1279"/>
      <c r="RTF2360" s="1279"/>
      <c r="RTG2360" s="1279"/>
      <c r="RTH2360" s="1279"/>
      <c r="RTI2360" s="1279"/>
      <c r="RTJ2360" s="1279"/>
      <c r="RTK2360" s="1279"/>
      <c r="RTL2360" s="1279"/>
      <c r="RTM2360" s="1279"/>
      <c r="RTN2360" s="1279"/>
      <c r="RTO2360" s="1279"/>
      <c r="RTP2360" s="1279"/>
      <c r="RTQ2360" s="1279"/>
      <c r="RTR2360" s="1279"/>
      <c r="RTS2360" s="1279"/>
      <c r="RTT2360" s="1279"/>
      <c r="RTU2360" s="1279"/>
      <c r="RTV2360" s="1279"/>
      <c r="RTW2360" s="1279"/>
      <c r="RTX2360" s="1279"/>
      <c r="RTY2360" s="1279"/>
      <c r="RTZ2360" s="1279"/>
      <c r="RUA2360" s="1279"/>
      <c r="RUB2360" s="1279"/>
      <c r="RUC2360" s="1279"/>
      <c r="RUD2360" s="1279"/>
      <c r="RUE2360" s="1279"/>
      <c r="RUF2360" s="1279"/>
      <c r="RUG2360" s="1279"/>
      <c r="RUH2360" s="1279"/>
      <c r="RUI2360" s="1279"/>
      <c r="RUJ2360" s="1279"/>
      <c r="RUK2360" s="1279"/>
      <c r="RUL2360" s="1279"/>
      <c r="RUM2360" s="1279"/>
      <c r="RUN2360" s="1279"/>
      <c r="RUO2360" s="1279"/>
      <c r="RUP2360" s="1279"/>
      <c r="RUQ2360" s="1279"/>
      <c r="RUR2360" s="1279"/>
      <c r="RUS2360" s="1279"/>
      <c r="RUT2360" s="1279"/>
      <c r="RUU2360" s="1279"/>
      <c r="RUV2360" s="1279"/>
      <c r="RUW2360" s="1279"/>
      <c r="RUX2360" s="1279"/>
      <c r="RUY2360" s="1279"/>
      <c r="RUZ2360" s="1279"/>
      <c r="RVA2360" s="1279"/>
      <c r="RVB2360" s="1279"/>
      <c r="RVC2360" s="1279"/>
      <c r="RVD2360" s="1279"/>
      <c r="RVE2360" s="1279"/>
      <c r="RVF2360" s="1279"/>
      <c r="RVG2360" s="1279"/>
      <c r="RVH2360" s="1279"/>
      <c r="RVI2360" s="1279"/>
      <c r="RVJ2360" s="1279"/>
      <c r="RVK2360" s="1279"/>
      <c r="RVL2360" s="1279"/>
      <c r="RVM2360" s="1279"/>
      <c r="RVN2360" s="1279"/>
      <c r="RVO2360" s="1279"/>
      <c r="RVP2360" s="1279"/>
      <c r="RVQ2360" s="1279"/>
      <c r="RVR2360" s="1279"/>
      <c r="RVS2360" s="1279"/>
      <c r="RVT2360" s="1279"/>
      <c r="RVU2360" s="1279"/>
      <c r="RVV2360" s="1279"/>
      <c r="RVW2360" s="1279"/>
      <c r="RVX2360" s="1279"/>
      <c r="RVY2360" s="1279"/>
      <c r="RVZ2360" s="1279"/>
      <c r="RWA2360" s="1279"/>
      <c r="RWB2360" s="1279"/>
      <c r="RWC2360" s="1279"/>
      <c r="RWD2360" s="1279"/>
      <c r="RWE2360" s="1279"/>
      <c r="RWF2360" s="1279"/>
      <c r="RWG2360" s="1279"/>
      <c r="RWH2360" s="1279"/>
      <c r="RWI2360" s="1279"/>
      <c r="RWJ2360" s="1279"/>
      <c r="RWK2360" s="1279"/>
      <c r="RWL2360" s="1279"/>
      <c r="RWM2360" s="1279"/>
      <c r="RWN2360" s="1279"/>
      <c r="RWO2360" s="1279"/>
      <c r="RWP2360" s="1279"/>
      <c r="RWQ2360" s="1279"/>
      <c r="RWR2360" s="1279"/>
      <c r="RWS2360" s="1279"/>
      <c r="RWT2360" s="1279"/>
      <c r="RWU2360" s="1279"/>
      <c r="RWV2360" s="1279"/>
      <c r="RWW2360" s="1279"/>
      <c r="RWX2360" s="1279"/>
      <c r="RWY2360" s="1279"/>
      <c r="RWZ2360" s="1279"/>
      <c r="RXA2360" s="1279"/>
      <c r="RXB2360" s="1279"/>
      <c r="RXC2360" s="1279"/>
      <c r="RXD2360" s="1279"/>
      <c r="RXE2360" s="1279"/>
      <c r="RXF2360" s="1279"/>
      <c r="RXG2360" s="1279"/>
      <c r="RXH2360" s="1279"/>
      <c r="RXI2360" s="1279"/>
      <c r="RXJ2360" s="1279"/>
      <c r="RXK2360" s="1279"/>
      <c r="RXL2360" s="1279"/>
      <c r="RXM2360" s="1279"/>
      <c r="RXN2360" s="1279"/>
      <c r="RXO2360" s="1279"/>
      <c r="RXP2360" s="1279"/>
      <c r="RXQ2360" s="1279"/>
      <c r="RXR2360" s="1279"/>
      <c r="RXS2360" s="1279"/>
      <c r="RXT2360" s="1279"/>
      <c r="RXU2360" s="1279"/>
      <c r="RXV2360" s="1279"/>
      <c r="RXW2360" s="1279"/>
      <c r="RXX2360" s="1279"/>
      <c r="RXY2360" s="1279"/>
      <c r="RXZ2360" s="1279"/>
      <c r="RYA2360" s="1279"/>
      <c r="RYB2360" s="1279"/>
      <c r="RYC2360" s="1279"/>
      <c r="RYD2360" s="1279"/>
      <c r="RYE2360" s="1279"/>
      <c r="RYF2360" s="1279"/>
      <c r="RYG2360" s="1279"/>
      <c r="RYH2360" s="1279"/>
      <c r="RYI2360" s="1279"/>
      <c r="RYJ2360" s="1279"/>
      <c r="RYK2360" s="1279"/>
      <c r="RYL2360" s="1279"/>
      <c r="RYM2360" s="1279"/>
      <c r="RYN2360" s="1279"/>
      <c r="RYO2360" s="1279"/>
      <c r="RYP2360" s="1279"/>
      <c r="RYQ2360" s="1279"/>
      <c r="RYR2360" s="1279"/>
      <c r="RYS2360" s="1279"/>
      <c r="RYT2360" s="1279"/>
      <c r="RYU2360" s="1279"/>
      <c r="RYV2360" s="1279"/>
      <c r="RYW2360" s="1279"/>
      <c r="RYX2360" s="1279"/>
      <c r="RYY2360" s="1279"/>
      <c r="RYZ2360" s="1279"/>
      <c r="RZA2360" s="1279"/>
      <c r="RZB2360" s="1279"/>
      <c r="RZC2360" s="1279"/>
      <c r="RZD2360" s="1279"/>
      <c r="RZE2360" s="1279"/>
      <c r="RZF2360" s="1279"/>
      <c r="RZG2360" s="1279"/>
      <c r="RZH2360" s="1279"/>
      <c r="RZI2360" s="1279"/>
      <c r="RZJ2360" s="1279"/>
      <c r="RZK2360" s="1279"/>
      <c r="RZL2360" s="1279"/>
      <c r="RZM2360" s="1279"/>
      <c r="RZN2360" s="1279"/>
      <c r="RZO2360" s="1279"/>
      <c r="RZP2360" s="1279"/>
      <c r="RZQ2360" s="1279"/>
      <c r="RZR2360" s="1279"/>
      <c r="RZS2360" s="1279"/>
      <c r="RZT2360" s="1279"/>
      <c r="RZU2360" s="1279"/>
      <c r="RZV2360" s="1279"/>
      <c r="RZW2360" s="1279"/>
      <c r="RZX2360" s="1279"/>
      <c r="RZY2360" s="1279"/>
      <c r="RZZ2360" s="1279"/>
      <c r="SAA2360" s="1279"/>
      <c r="SAB2360" s="1279"/>
      <c r="SAC2360" s="1279"/>
      <c r="SAD2360" s="1279"/>
      <c r="SAE2360" s="1279"/>
      <c r="SAF2360" s="1279"/>
      <c r="SAG2360" s="1279"/>
      <c r="SAH2360" s="1279"/>
      <c r="SAI2360" s="1279"/>
      <c r="SAJ2360" s="1279"/>
      <c r="SAK2360" s="1279"/>
      <c r="SAL2360" s="1279"/>
      <c r="SAM2360" s="1279"/>
      <c r="SAN2360" s="1279"/>
      <c r="SAO2360" s="1279"/>
      <c r="SAP2360" s="1279"/>
      <c r="SAQ2360" s="1279"/>
      <c r="SAR2360" s="1279"/>
      <c r="SAS2360" s="1279"/>
      <c r="SAT2360" s="1279"/>
      <c r="SAU2360" s="1279"/>
      <c r="SAV2360" s="1279"/>
      <c r="SAW2360" s="1279"/>
      <c r="SAX2360" s="1279"/>
      <c r="SAY2360" s="1279"/>
      <c r="SAZ2360" s="1279"/>
      <c r="SBA2360" s="1279"/>
      <c r="SBB2360" s="1279"/>
      <c r="SBC2360" s="1279"/>
      <c r="SBD2360" s="1279"/>
      <c r="SBE2360" s="1279"/>
      <c r="SBF2360" s="1279"/>
      <c r="SBG2360" s="1279"/>
      <c r="SBH2360" s="1279"/>
      <c r="SBI2360" s="1279"/>
      <c r="SBJ2360" s="1279"/>
      <c r="SBK2360" s="1279"/>
      <c r="SBL2360" s="1279"/>
      <c r="SBM2360" s="1279"/>
      <c r="SBN2360" s="1279"/>
      <c r="SBO2360" s="1279"/>
      <c r="SBP2360" s="1279"/>
      <c r="SBQ2360" s="1279"/>
      <c r="SBR2360" s="1279"/>
      <c r="SBS2360" s="1279"/>
      <c r="SBT2360" s="1279"/>
      <c r="SBU2360" s="1279"/>
      <c r="SBV2360" s="1279"/>
      <c r="SBW2360" s="1279"/>
      <c r="SBX2360" s="1279"/>
      <c r="SBY2360" s="1279"/>
      <c r="SBZ2360" s="1279"/>
      <c r="SCA2360" s="1279"/>
      <c r="SCB2360" s="1279"/>
      <c r="SCC2360" s="1279"/>
      <c r="SCD2360" s="1279"/>
      <c r="SCE2360" s="1279"/>
      <c r="SCF2360" s="1279"/>
      <c r="SCG2360" s="1279"/>
      <c r="SCH2360" s="1279"/>
      <c r="SCI2360" s="1279"/>
      <c r="SCJ2360" s="1279"/>
      <c r="SCK2360" s="1279"/>
      <c r="SCL2360" s="1279"/>
      <c r="SCM2360" s="1279"/>
      <c r="SCN2360" s="1279"/>
      <c r="SCO2360" s="1279"/>
      <c r="SCP2360" s="1279"/>
      <c r="SCQ2360" s="1279"/>
      <c r="SCR2360" s="1279"/>
      <c r="SCS2360" s="1279"/>
      <c r="SCT2360" s="1279"/>
      <c r="SCU2360" s="1279"/>
      <c r="SCV2360" s="1279"/>
      <c r="SCW2360" s="1279"/>
      <c r="SCX2360" s="1279"/>
      <c r="SCY2360" s="1279"/>
      <c r="SCZ2360" s="1279"/>
      <c r="SDA2360" s="1279"/>
      <c r="SDB2360" s="1279"/>
      <c r="SDC2360" s="1279"/>
      <c r="SDD2360" s="1279"/>
      <c r="SDE2360" s="1279"/>
      <c r="SDF2360" s="1279"/>
      <c r="SDG2360" s="1279"/>
      <c r="SDH2360" s="1279"/>
      <c r="SDI2360" s="1279"/>
      <c r="SDJ2360" s="1279"/>
      <c r="SDK2360" s="1279"/>
      <c r="SDL2360" s="1279"/>
      <c r="SDM2360" s="1279"/>
      <c r="SDN2360" s="1279"/>
      <c r="SDO2360" s="1279"/>
      <c r="SDP2360" s="1279"/>
      <c r="SDQ2360" s="1279"/>
      <c r="SDR2360" s="1279"/>
      <c r="SDS2360" s="1279"/>
      <c r="SDT2360" s="1279"/>
      <c r="SDU2360" s="1279"/>
      <c r="SDV2360" s="1279"/>
      <c r="SDW2360" s="1279"/>
      <c r="SDX2360" s="1279"/>
      <c r="SDY2360" s="1279"/>
      <c r="SDZ2360" s="1279"/>
      <c r="SEA2360" s="1279"/>
      <c r="SEB2360" s="1279"/>
      <c r="SEC2360" s="1279"/>
      <c r="SED2360" s="1279"/>
      <c r="SEE2360" s="1279"/>
      <c r="SEF2360" s="1279"/>
      <c r="SEG2360" s="1279"/>
      <c r="SEH2360" s="1279"/>
      <c r="SEI2360" s="1279"/>
      <c r="SEJ2360" s="1279"/>
      <c r="SEK2360" s="1279"/>
      <c r="SEL2360" s="1279"/>
      <c r="SEM2360" s="1279"/>
      <c r="SEN2360" s="1279"/>
      <c r="SEO2360" s="1279"/>
      <c r="SEP2360" s="1279"/>
      <c r="SEQ2360" s="1279"/>
      <c r="SER2360" s="1279"/>
      <c r="SES2360" s="1279"/>
      <c r="SET2360" s="1279"/>
      <c r="SEU2360" s="1279"/>
      <c r="SEV2360" s="1279"/>
      <c r="SEW2360" s="1279"/>
      <c r="SEX2360" s="1279"/>
      <c r="SEY2360" s="1279"/>
      <c r="SEZ2360" s="1279"/>
      <c r="SFA2360" s="1279"/>
      <c r="SFB2360" s="1279"/>
      <c r="SFC2360" s="1279"/>
      <c r="SFD2360" s="1279"/>
      <c r="SFE2360" s="1279"/>
      <c r="SFF2360" s="1279"/>
      <c r="SFG2360" s="1279"/>
      <c r="SFH2360" s="1279"/>
      <c r="SFI2360" s="1279"/>
      <c r="SFJ2360" s="1279"/>
      <c r="SFK2360" s="1279"/>
      <c r="SFL2360" s="1279"/>
      <c r="SFM2360" s="1279"/>
      <c r="SFN2360" s="1279"/>
      <c r="SFO2360" s="1279"/>
      <c r="SFP2360" s="1279"/>
      <c r="SFQ2360" s="1279"/>
      <c r="SFR2360" s="1279"/>
      <c r="SFS2360" s="1279"/>
      <c r="SFT2360" s="1279"/>
      <c r="SFU2360" s="1279"/>
      <c r="SFV2360" s="1279"/>
      <c r="SFW2360" s="1279"/>
      <c r="SFX2360" s="1279"/>
      <c r="SFY2360" s="1279"/>
      <c r="SFZ2360" s="1279"/>
      <c r="SGA2360" s="1279"/>
      <c r="SGB2360" s="1279"/>
      <c r="SGC2360" s="1279"/>
      <c r="SGD2360" s="1279"/>
      <c r="SGE2360" s="1279"/>
      <c r="SGF2360" s="1279"/>
      <c r="SGG2360" s="1279"/>
      <c r="SGH2360" s="1279"/>
      <c r="SGI2360" s="1279"/>
      <c r="SGJ2360" s="1279"/>
      <c r="SGK2360" s="1279"/>
      <c r="SGL2360" s="1279"/>
      <c r="SGM2360" s="1279"/>
      <c r="SGN2360" s="1279"/>
      <c r="SGO2360" s="1279"/>
      <c r="SGP2360" s="1279"/>
      <c r="SGQ2360" s="1279"/>
      <c r="SGR2360" s="1279"/>
      <c r="SGS2360" s="1279"/>
      <c r="SGT2360" s="1279"/>
      <c r="SGU2360" s="1279"/>
      <c r="SGV2360" s="1279"/>
      <c r="SGW2360" s="1279"/>
      <c r="SGX2360" s="1279"/>
      <c r="SGY2360" s="1279"/>
      <c r="SGZ2360" s="1279"/>
      <c r="SHA2360" s="1279"/>
      <c r="SHB2360" s="1279"/>
      <c r="SHC2360" s="1279"/>
      <c r="SHD2360" s="1279"/>
      <c r="SHE2360" s="1279"/>
      <c r="SHF2360" s="1279"/>
      <c r="SHG2360" s="1279"/>
      <c r="SHH2360" s="1279"/>
      <c r="SHI2360" s="1279"/>
      <c r="SHJ2360" s="1279"/>
      <c r="SHK2360" s="1279"/>
      <c r="SHL2360" s="1279"/>
      <c r="SHM2360" s="1279"/>
      <c r="SHN2360" s="1279"/>
      <c r="SHO2360" s="1279"/>
      <c r="SHP2360" s="1279"/>
      <c r="SHQ2360" s="1279"/>
      <c r="SHR2360" s="1279"/>
      <c r="SHS2360" s="1279"/>
      <c r="SHT2360" s="1279"/>
      <c r="SHU2360" s="1279"/>
      <c r="SHV2360" s="1279"/>
      <c r="SHW2360" s="1279"/>
      <c r="SHX2360" s="1279"/>
      <c r="SHY2360" s="1279"/>
      <c r="SHZ2360" s="1279"/>
      <c r="SIA2360" s="1279"/>
      <c r="SIB2360" s="1279"/>
      <c r="SIC2360" s="1279"/>
      <c r="SID2360" s="1279"/>
      <c r="SIE2360" s="1279"/>
      <c r="SIF2360" s="1279"/>
      <c r="SIG2360" s="1279"/>
      <c r="SIH2360" s="1279"/>
      <c r="SII2360" s="1279"/>
      <c r="SIJ2360" s="1279"/>
      <c r="SIK2360" s="1279"/>
      <c r="SIL2360" s="1279"/>
      <c r="SIM2360" s="1279"/>
      <c r="SIN2360" s="1279"/>
      <c r="SIO2360" s="1279"/>
      <c r="SIP2360" s="1279"/>
      <c r="SIQ2360" s="1279"/>
      <c r="SIR2360" s="1279"/>
      <c r="SIS2360" s="1279"/>
      <c r="SIT2360" s="1279"/>
      <c r="SIU2360" s="1279"/>
      <c r="SIV2360" s="1279"/>
      <c r="SIW2360" s="1279"/>
      <c r="SIX2360" s="1279"/>
      <c r="SIY2360" s="1279"/>
      <c r="SIZ2360" s="1279"/>
      <c r="SJA2360" s="1279"/>
      <c r="SJB2360" s="1279"/>
      <c r="SJC2360" s="1279"/>
      <c r="SJD2360" s="1279"/>
      <c r="SJE2360" s="1279"/>
      <c r="SJF2360" s="1279"/>
      <c r="SJG2360" s="1279"/>
      <c r="SJH2360" s="1279"/>
      <c r="SJI2360" s="1279"/>
      <c r="SJJ2360" s="1279"/>
      <c r="SJK2360" s="1279"/>
      <c r="SJL2360" s="1279"/>
      <c r="SJM2360" s="1279"/>
      <c r="SJN2360" s="1279"/>
      <c r="SJO2360" s="1279"/>
      <c r="SJP2360" s="1279"/>
      <c r="SJQ2360" s="1279"/>
      <c r="SJR2360" s="1279"/>
      <c r="SJS2360" s="1279"/>
      <c r="SJT2360" s="1279"/>
      <c r="SJU2360" s="1279"/>
      <c r="SJV2360" s="1279"/>
      <c r="SJW2360" s="1279"/>
      <c r="SJX2360" s="1279"/>
      <c r="SJY2360" s="1279"/>
      <c r="SJZ2360" s="1279"/>
      <c r="SKA2360" s="1279"/>
      <c r="SKB2360" s="1279"/>
      <c r="SKC2360" s="1279"/>
      <c r="SKD2360" s="1279"/>
      <c r="SKE2360" s="1279"/>
      <c r="SKF2360" s="1279"/>
      <c r="SKG2360" s="1279"/>
      <c r="SKH2360" s="1279"/>
      <c r="SKI2360" s="1279"/>
      <c r="SKJ2360" s="1279"/>
      <c r="SKK2360" s="1279"/>
      <c r="SKL2360" s="1279"/>
      <c r="SKM2360" s="1279"/>
      <c r="SKN2360" s="1279"/>
      <c r="SKO2360" s="1279"/>
      <c r="SKP2360" s="1279"/>
      <c r="SKQ2360" s="1279"/>
      <c r="SKR2360" s="1279"/>
      <c r="SKS2360" s="1279"/>
      <c r="SKT2360" s="1279"/>
      <c r="SKU2360" s="1279"/>
      <c r="SKV2360" s="1279"/>
      <c r="SKW2360" s="1279"/>
      <c r="SKX2360" s="1279"/>
      <c r="SKY2360" s="1279"/>
      <c r="SKZ2360" s="1279"/>
      <c r="SLA2360" s="1279"/>
      <c r="SLB2360" s="1279"/>
      <c r="SLC2360" s="1279"/>
      <c r="SLD2360" s="1279"/>
      <c r="SLE2360" s="1279"/>
      <c r="SLF2360" s="1279"/>
      <c r="SLG2360" s="1279"/>
      <c r="SLH2360" s="1279"/>
      <c r="SLI2360" s="1279"/>
      <c r="SLJ2360" s="1279"/>
      <c r="SLK2360" s="1279"/>
      <c r="SLL2360" s="1279"/>
      <c r="SLM2360" s="1279"/>
      <c r="SLN2360" s="1279"/>
      <c r="SLO2360" s="1279"/>
      <c r="SLP2360" s="1279"/>
      <c r="SLQ2360" s="1279"/>
      <c r="SLR2360" s="1279"/>
      <c r="SLS2360" s="1279"/>
      <c r="SLT2360" s="1279"/>
      <c r="SLU2360" s="1279"/>
      <c r="SLV2360" s="1279"/>
      <c r="SLW2360" s="1279"/>
      <c r="SLX2360" s="1279"/>
      <c r="SLY2360" s="1279"/>
      <c r="SLZ2360" s="1279"/>
      <c r="SMA2360" s="1279"/>
      <c r="SMB2360" s="1279"/>
      <c r="SMC2360" s="1279"/>
      <c r="SMD2360" s="1279"/>
      <c r="SME2360" s="1279"/>
      <c r="SMF2360" s="1279"/>
      <c r="SMG2360" s="1279"/>
      <c r="SMH2360" s="1279"/>
      <c r="SMI2360" s="1279"/>
      <c r="SMJ2360" s="1279"/>
      <c r="SMK2360" s="1279"/>
      <c r="SML2360" s="1279"/>
      <c r="SMM2360" s="1279"/>
      <c r="SMN2360" s="1279"/>
      <c r="SMO2360" s="1279"/>
      <c r="SMP2360" s="1279"/>
      <c r="SMQ2360" s="1279"/>
      <c r="SMR2360" s="1279"/>
      <c r="SMS2360" s="1279"/>
      <c r="SMT2360" s="1279"/>
      <c r="SMU2360" s="1279"/>
      <c r="SMV2360" s="1279"/>
      <c r="SMW2360" s="1279"/>
      <c r="SMX2360" s="1279"/>
      <c r="SMY2360" s="1279"/>
      <c r="SMZ2360" s="1279"/>
      <c r="SNA2360" s="1279"/>
      <c r="SNB2360" s="1279"/>
      <c r="SNC2360" s="1279"/>
      <c r="SND2360" s="1279"/>
      <c r="SNE2360" s="1279"/>
      <c r="SNF2360" s="1279"/>
      <c r="SNG2360" s="1279"/>
      <c r="SNH2360" s="1279"/>
      <c r="SNI2360" s="1279"/>
      <c r="SNJ2360" s="1279"/>
      <c r="SNK2360" s="1279"/>
      <c r="SNL2360" s="1279"/>
      <c r="SNM2360" s="1279"/>
      <c r="SNN2360" s="1279"/>
      <c r="SNO2360" s="1279"/>
      <c r="SNP2360" s="1279"/>
      <c r="SNQ2360" s="1279"/>
      <c r="SNR2360" s="1279"/>
      <c r="SNS2360" s="1279"/>
      <c r="SNT2360" s="1279"/>
      <c r="SNU2360" s="1279"/>
      <c r="SNV2360" s="1279"/>
      <c r="SNW2360" s="1279"/>
      <c r="SNX2360" s="1279"/>
      <c r="SNY2360" s="1279"/>
      <c r="SNZ2360" s="1279"/>
      <c r="SOA2360" s="1279"/>
      <c r="SOB2360" s="1279"/>
      <c r="SOC2360" s="1279"/>
      <c r="SOD2360" s="1279"/>
      <c r="SOE2360" s="1279"/>
      <c r="SOF2360" s="1279"/>
      <c r="SOG2360" s="1279"/>
      <c r="SOH2360" s="1279"/>
      <c r="SOI2360" s="1279"/>
      <c r="SOJ2360" s="1279"/>
      <c r="SOK2360" s="1279"/>
      <c r="SOL2360" s="1279"/>
      <c r="SOM2360" s="1279"/>
      <c r="SON2360" s="1279"/>
      <c r="SOO2360" s="1279"/>
      <c r="SOP2360" s="1279"/>
      <c r="SOQ2360" s="1279"/>
      <c r="SOR2360" s="1279"/>
      <c r="SOS2360" s="1279"/>
      <c r="SOT2360" s="1279"/>
      <c r="SOU2360" s="1279"/>
      <c r="SOV2360" s="1279"/>
      <c r="SOW2360" s="1279"/>
      <c r="SOX2360" s="1279"/>
      <c r="SOY2360" s="1279"/>
      <c r="SOZ2360" s="1279"/>
      <c r="SPA2360" s="1279"/>
      <c r="SPB2360" s="1279"/>
      <c r="SPC2360" s="1279"/>
      <c r="SPD2360" s="1279"/>
      <c r="SPE2360" s="1279"/>
      <c r="SPF2360" s="1279"/>
      <c r="SPG2360" s="1279"/>
      <c r="SPH2360" s="1279"/>
      <c r="SPI2360" s="1279"/>
      <c r="SPJ2360" s="1279"/>
      <c r="SPK2360" s="1279"/>
      <c r="SPL2360" s="1279"/>
      <c r="SPM2360" s="1279"/>
      <c r="SPN2360" s="1279"/>
      <c r="SPO2360" s="1279"/>
      <c r="SPP2360" s="1279"/>
      <c r="SPQ2360" s="1279"/>
      <c r="SPR2360" s="1279"/>
      <c r="SPS2360" s="1279"/>
      <c r="SPT2360" s="1279"/>
      <c r="SPU2360" s="1279"/>
      <c r="SPV2360" s="1279"/>
      <c r="SPW2360" s="1279"/>
      <c r="SPX2360" s="1279"/>
      <c r="SPY2360" s="1279"/>
      <c r="SPZ2360" s="1279"/>
      <c r="SQA2360" s="1279"/>
      <c r="SQB2360" s="1279"/>
      <c r="SQC2360" s="1279"/>
      <c r="SQD2360" s="1279"/>
      <c r="SQE2360" s="1279"/>
      <c r="SQF2360" s="1279"/>
      <c r="SQG2360" s="1279"/>
      <c r="SQH2360" s="1279"/>
      <c r="SQI2360" s="1279"/>
      <c r="SQJ2360" s="1279"/>
      <c r="SQK2360" s="1279"/>
      <c r="SQL2360" s="1279"/>
      <c r="SQM2360" s="1279"/>
      <c r="SQN2360" s="1279"/>
      <c r="SQO2360" s="1279"/>
      <c r="SQP2360" s="1279"/>
      <c r="SQQ2360" s="1279"/>
      <c r="SQR2360" s="1279"/>
      <c r="SQS2360" s="1279"/>
      <c r="SQT2360" s="1279"/>
      <c r="SQU2360" s="1279"/>
      <c r="SQV2360" s="1279"/>
      <c r="SQW2360" s="1279"/>
      <c r="SQX2360" s="1279"/>
      <c r="SQY2360" s="1279"/>
      <c r="SQZ2360" s="1279"/>
      <c r="SRA2360" s="1279"/>
      <c r="SRB2360" s="1279"/>
      <c r="SRC2360" s="1279"/>
      <c r="SRD2360" s="1279"/>
      <c r="SRE2360" s="1279"/>
      <c r="SRF2360" s="1279"/>
      <c r="SRG2360" s="1279"/>
      <c r="SRH2360" s="1279"/>
      <c r="SRI2360" s="1279"/>
      <c r="SRJ2360" s="1279"/>
      <c r="SRK2360" s="1279"/>
      <c r="SRL2360" s="1279"/>
      <c r="SRM2360" s="1279"/>
      <c r="SRN2360" s="1279"/>
      <c r="SRO2360" s="1279"/>
      <c r="SRP2360" s="1279"/>
      <c r="SRQ2360" s="1279"/>
      <c r="SRR2360" s="1279"/>
      <c r="SRS2360" s="1279"/>
      <c r="SRT2360" s="1279"/>
      <c r="SRU2360" s="1279"/>
      <c r="SRV2360" s="1279"/>
      <c r="SRW2360" s="1279"/>
      <c r="SRX2360" s="1279"/>
      <c r="SRY2360" s="1279"/>
      <c r="SRZ2360" s="1279"/>
      <c r="SSA2360" s="1279"/>
      <c r="SSB2360" s="1279"/>
      <c r="SSC2360" s="1279"/>
      <c r="SSD2360" s="1279"/>
      <c r="SSE2360" s="1279"/>
      <c r="SSF2360" s="1279"/>
      <c r="SSG2360" s="1279"/>
      <c r="SSH2360" s="1279"/>
      <c r="SSI2360" s="1279"/>
      <c r="SSJ2360" s="1279"/>
      <c r="SSK2360" s="1279"/>
      <c r="SSL2360" s="1279"/>
      <c r="SSM2360" s="1279"/>
      <c r="SSN2360" s="1279"/>
      <c r="SSO2360" s="1279"/>
      <c r="SSP2360" s="1279"/>
      <c r="SSQ2360" s="1279"/>
      <c r="SSR2360" s="1279"/>
      <c r="SSS2360" s="1279"/>
      <c r="SST2360" s="1279"/>
      <c r="SSU2360" s="1279"/>
      <c r="SSV2360" s="1279"/>
      <c r="SSW2360" s="1279"/>
      <c r="SSX2360" s="1279"/>
      <c r="SSY2360" s="1279"/>
      <c r="SSZ2360" s="1279"/>
      <c r="STA2360" s="1279"/>
      <c r="STB2360" s="1279"/>
      <c r="STC2360" s="1279"/>
      <c r="STD2360" s="1279"/>
      <c r="STE2360" s="1279"/>
      <c r="STF2360" s="1279"/>
      <c r="STG2360" s="1279"/>
      <c r="STH2360" s="1279"/>
      <c r="STI2360" s="1279"/>
      <c r="STJ2360" s="1279"/>
      <c r="STK2360" s="1279"/>
      <c r="STL2360" s="1279"/>
      <c r="STM2360" s="1279"/>
      <c r="STN2360" s="1279"/>
      <c r="STO2360" s="1279"/>
      <c r="STP2360" s="1279"/>
      <c r="STQ2360" s="1279"/>
      <c r="STR2360" s="1279"/>
      <c r="STS2360" s="1279"/>
      <c r="STT2360" s="1279"/>
      <c r="STU2360" s="1279"/>
      <c r="STV2360" s="1279"/>
      <c r="STW2360" s="1279"/>
      <c r="STX2360" s="1279"/>
      <c r="STY2360" s="1279"/>
      <c r="STZ2360" s="1279"/>
      <c r="SUA2360" s="1279"/>
      <c r="SUB2360" s="1279"/>
      <c r="SUC2360" s="1279"/>
      <c r="SUD2360" s="1279"/>
      <c r="SUE2360" s="1279"/>
      <c r="SUF2360" s="1279"/>
      <c r="SUG2360" s="1279"/>
      <c r="SUH2360" s="1279"/>
      <c r="SUI2360" s="1279"/>
      <c r="SUJ2360" s="1279"/>
      <c r="SUK2360" s="1279"/>
      <c r="SUL2360" s="1279"/>
      <c r="SUM2360" s="1279"/>
      <c r="SUN2360" s="1279"/>
      <c r="SUO2360" s="1279"/>
      <c r="SUP2360" s="1279"/>
      <c r="SUQ2360" s="1279"/>
      <c r="SUR2360" s="1279"/>
      <c r="SUS2360" s="1279"/>
      <c r="SUT2360" s="1279"/>
      <c r="SUU2360" s="1279"/>
      <c r="SUV2360" s="1279"/>
      <c r="SUW2360" s="1279"/>
      <c r="SUX2360" s="1279"/>
      <c r="SUY2360" s="1279"/>
      <c r="SUZ2360" s="1279"/>
      <c r="SVA2360" s="1279"/>
      <c r="SVB2360" s="1279"/>
      <c r="SVC2360" s="1279"/>
      <c r="SVD2360" s="1279"/>
      <c r="SVE2360" s="1279"/>
      <c r="SVF2360" s="1279"/>
      <c r="SVG2360" s="1279"/>
      <c r="SVH2360" s="1279"/>
      <c r="SVI2360" s="1279"/>
      <c r="SVJ2360" s="1279"/>
      <c r="SVK2360" s="1279"/>
      <c r="SVL2360" s="1279"/>
      <c r="SVM2360" s="1279"/>
      <c r="SVN2360" s="1279"/>
      <c r="SVO2360" s="1279"/>
      <c r="SVP2360" s="1279"/>
      <c r="SVQ2360" s="1279"/>
      <c r="SVR2360" s="1279"/>
      <c r="SVS2360" s="1279"/>
      <c r="SVT2360" s="1279"/>
      <c r="SVU2360" s="1279"/>
      <c r="SVV2360" s="1279"/>
      <c r="SVW2360" s="1279"/>
      <c r="SVX2360" s="1279"/>
      <c r="SVY2360" s="1279"/>
      <c r="SVZ2360" s="1279"/>
      <c r="SWA2360" s="1279"/>
      <c r="SWB2360" s="1279"/>
      <c r="SWC2360" s="1279"/>
      <c r="SWD2360" s="1279"/>
      <c r="SWE2360" s="1279"/>
      <c r="SWF2360" s="1279"/>
      <c r="SWG2360" s="1279"/>
      <c r="SWH2360" s="1279"/>
      <c r="SWI2360" s="1279"/>
      <c r="SWJ2360" s="1279"/>
      <c r="SWK2360" s="1279"/>
      <c r="SWL2360" s="1279"/>
      <c r="SWM2360" s="1279"/>
      <c r="SWN2360" s="1279"/>
      <c r="SWO2360" s="1279"/>
      <c r="SWP2360" s="1279"/>
      <c r="SWQ2360" s="1279"/>
      <c r="SWR2360" s="1279"/>
      <c r="SWS2360" s="1279"/>
      <c r="SWT2360" s="1279"/>
      <c r="SWU2360" s="1279"/>
      <c r="SWV2360" s="1279"/>
      <c r="SWW2360" s="1279"/>
      <c r="SWX2360" s="1279"/>
      <c r="SWY2360" s="1279"/>
      <c r="SWZ2360" s="1279"/>
      <c r="SXA2360" s="1279"/>
      <c r="SXB2360" s="1279"/>
      <c r="SXC2360" s="1279"/>
      <c r="SXD2360" s="1279"/>
      <c r="SXE2360" s="1279"/>
      <c r="SXF2360" s="1279"/>
      <c r="SXG2360" s="1279"/>
      <c r="SXH2360" s="1279"/>
      <c r="SXI2360" s="1279"/>
      <c r="SXJ2360" s="1279"/>
      <c r="SXK2360" s="1279"/>
      <c r="SXL2360" s="1279"/>
      <c r="SXM2360" s="1279"/>
      <c r="SXN2360" s="1279"/>
      <c r="SXO2360" s="1279"/>
      <c r="SXP2360" s="1279"/>
      <c r="SXQ2360" s="1279"/>
      <c r="SXR2360" s="1279"/>
      <c r="SXS2360" s="1279"/>
      <c r="SXT2360" s="1279"/>
      <c r="SXU2360" s="1279"/>
      <c r="SXV2360" s="1279"/>
      <c r="SXW2360" s="1279"/>
      <c r="SXX2360" s="1279"/>
      <c r="SXY2360" s="1279"/>
      <c r="SXZ2360" s="1279"/>
      <c r="SYA2360" s="1279"/>
      <c r="SYB2360" s="1279"/>
      <c r="SYC2360" s="1279"/>
      <c r="SYD2360" s="1279"/>
      <c r="SYE2360" s="1279"/>
      <c r="SYF2360" s="1279"/>
      <c r="SYG2360" s="1279"/>
      <c r="SYH2360" s="1279"/>
      <c r="SYI2360" s="1279"/>
      <c r="SYJ2360" s="1279"/>
      <c r="SYK2360" s="1279"/>
      <c r="SYL2360" s="1279"/>
      <c r="SYM2360" s="1279"/>
      <c r="SYN2360" s="1279"/>
      <c r="SYO2360" s="1279"/>
      <c r="SYP2360" s="1279"/>
      <c r="SYQ2360" s="1279"/>
      <c r="SYR2360" s="1279"/>
      <c r="SYS2360" s="1279"/>
      <c r="SYT2360" s="1279"/>
      <c r="SYU2360" s="1279"/>
      <c r="SYV2360" s="1279"/>
      <c r="SYW2360" s="1279"/>
      <c r="SYX2360" s="1279"/>
      <c r="SYY2360" s="1279"/>
      <c r="SYZ2360" s="1279"/>
      <c r="SZA2360" s="1279"/>
      <c r="SZB2360" s="1279"/>
      <c r="SZC2360" s="1279"/>
      <c r="SZD2360" s="1279"/>
      <c r="SZE2360" s="1279"/>
      <c r="SZF2360" s="1279"/>
      <c r="SZG2360" s="1279"/>
      <c r="SZH2360" s="1279"/>
      <c r="SZI2360" s="1279"/>
      <c r="SZJ2360" s="1279"/>
      <c r="SZK2360" s="1279"/>
      <c r="SZL2360" s="1279"/>
      <c r="SZM2360" s="1279"/>
      <c r="SZN2360" s="1279"/>
      <c r="SZO2360" s="1279"/>
      <c r="SZP2360" s="1279"/>
      <c r="SZQ2360" s="1279"/>
      <c r="SZR2360" s="1279"/>
      <c r="SZS2360" s="1279"/>
      <c r="SZT2360" s="1279"/>
      <c r="SZU2360" s="1279"/>
      <c r="SZV2360" s="1279"/>
      <c r="SZW2360" s="1279"/>
      <c r="SZX2360" s="1279"/>
      <c r="SZY2360" s="1279"/>
      <c r="SZZ2360" s="1279"/>
      <c r="TAA2360" s="1279"/>
      <c r="TAB2360" s="1279"/>
      <c r="TAC2360" s="1279"/>
      <c r="TAD2360" s="1279"/>
      <c r="TAE2360" s="1279"/>
      <c r="TAF2360" s="1279"/>
      <c r="TAG2360" s="1279"/>
      <c r="TAH2360" s="1279"/>
      <c r="TAI2360" s="1279"/>
      <c r="TAJ2360" s="1279"/>
      <c r="TAK2360" s="1279"/>
      <c r="TAL2360" s="1279"/>
      <c r="TAM2360" s="1279"/>
      <c r="TAN2360" s="1279"/>
      <c r="TAO2360" s="1279"/>
      <c r="TAP2360" s="1279"/>
      <c r="TAQ2360" s="1279"/>
      <c r="TAR2360" s="1279"/>
      <c r="TAS2360" s="1279"/>
      <c r="TAT2360" s="1279"/>
      <c r="TAU2360" s="1279"/>
      <c r="TAV2360" s="1279"/>
      <c r="TAW2360" s="1279"/>
      <c r="TAX2360" s="1279"/>
      <c r="TAY2360" s="1279"/>
      <c r="TAZ2360" s="1279"/>
      <c r="TBA2360" s="1279"/>
      <c r="TBB2360" s="1279"/>
      <c r="TBC2360" s="1279"/>
      <c r="TBD2360" s="1279"/>
      <c r="TBE2360" s="1279"/>
      <c r="TBF2360" s="1279"/>
      <c r="TBG2360" s="1279"/>
      <c r="TBH2360" s="1279"/>
      <c r="TBI2360" s="1279"/>
      <c r="TBJ2360" s="1279"/>
      <c r="TBK2360" s="1279"/>
      <c r="TBL2360" s="1279"/>
      <c r="TBM2360" s="1279"/>
      <c r="TBN2360" s="1279"/>
      <c r="TBO2360" s="1279"/>
      <c r="TBP2360" s="1279"/>
      <c r="TBQ2360" s="1279"/>
      <c r="TBR2360" s="1279"/>
      <c r="TBS2360" s="1279"/>
      <c r="TBT2360" s="1279"/>
      <c r="TBU2360" s="1279"/>
      <c r="TBV2360" s="1279"/>
      <c r="TBW2360" s="1279"/>
      <c r="TBX2360" s="1279"/>
      <c r="TBY2360" s="1279"/>
      <c r="TBZ2360" s="1279"/>
      <c r="TCA2360" s="1279"/>
      <c r="TCB2360" s="1279"/>
      <c r="TCC2360" s="1279"/>
      <c r="TCD2360" s="1279"/>
      <c r="TCE2360" s="1279"/>
      <c r="TCF2360" s="1279"/>
      <c r="TCG2360" s="1279"/>
      <c r="TCH2360" s="1279"/>
      <c r="TCI2360" s="1279"/>
      <c r="TCJ2360" s="1279"/>
      <c r="TCK2360" s="1279"/>
      <c r="TCL2360" s="1279"/>
      <c r="TCM2360" s="1279"/>
      <c r="TCN2360" s="1279"/>
      <c r="TCO2360" s="1279"/>
      <c r="TCP2360" s="1279"/>
      <c r="TCQ2360" s="1279"/>
      <c r="TCR2360" s="1279"/>
      <c r="TCS2360" s="1279"/>
      <c r="TCT2360" s="1279"/>
      <c r="TCU2360" s="1279"/>
      <c r="TCV2360" s="1279"/>
      <c r="TCW2360" s="1279"/>
      <c r="TCX2360" s="1279"/>
      <c r="TCY2360" s="1279"/>
      <c r="TCZ2360" s="1279"/>
      <c r="TDA2360" s="1279"/>
      <c r="TDB2360" s="1279"/>
      <c r="TDC2360" s="1279"/>
      <c r="TDD2360" s="1279"/>
      <c r="TDE2360" s="1279"/>
      <c r="TDF2360" s="1279"/>
      <c r="TDG2360" s="1279"/>
      <c r="TDH2360" s="1279"/>
      <c r="TDI2360" s="1279"/>
      <c r="TDJ2360" s="1279"/>
      <c r="TDK2360" s="1279"/>
      <c r="TDL2360" s="1279"/>
      <c r="TDM2360" s="1279"/>
      <c r="TDN2360" s="1279"/>
      <c r="TDO2360" s="1279"/>
      <c r="TDP2360" s="1279"/>
      <c r="TDQ2360" s="1279"/>
      <c r="TDR2360" s="1279"/>
      <c r="TDS2360" s="1279"/>
      <c r="TDT2360" s="1279"/>
      <c r="TDU2360" s="1279"/>
      <c r="TDV2360" s="1279"/>
      <c r="TDW2360" s="1279"/>
      <c r="TDX2360" s="1279"/>
      <c r="TDY2360" s="1279"/>
      <c r="TDZ2360" s="1279"/>
      <c r="TEA2360" s="1279"/>
      <c r="TEB2360" s="1279"/>
      <c r="TEC2360" s="1279"/>
      <c r="TED2360" s="1279"/>
      <c r="TEE2360" s="1279"/>
      <c r="TEF2360" s="1279"/>
      <c r="TEG2360" s="1279"/>
      <c r="TEH2360" s="1279"/>
      <c r="TEI2360" s="1279"/>
      <c r="TEJ2360" s="1279"/>
      <c r="TEK2360" s="1279"/>
      <c r="TEL2360" s="1279"/>
      <c r="TEM2360" s="1279"/>
      <c r="TEN2360" s="1279"/>
      <c r="TEO2360" s="1279"/>
      <c r="TEP2360" s="1279"/>
      <c r="TEQ2360" s="1279"/>
      <c r="TER2360" s="1279"/>
      <c r="TES2360" s="1279"/>
      <c r="TET2360" s="1279"/>
      <c r="TEU2360" s="1279"/>
      <c r="TEV2360" s="1279"/>
      <c r="TEW2360" s="1279"/>
      <c r="TEX2360" s="1279"/>
      <c r="TEY2360" s="1279"/>
      <c r="TEZ2360" s="1279"/>
      <c r="TFA2360" s="1279"/>
      <c r="TFB2360" s="1279"/>
      <c r="TFC2360" s="1279"/>
      <c r="TFD2360" s="1279"/>
      <c r="TFE2360" s="1279"/>
      <c r="TFF2360" s="1279"/>
      <c r="TFG2360" s="1279"/>
      <c r="TFH2360" s="1279"/>
      <c r="TFI2360" s="1279"/>
      <c r="TFJ2360" s="1279"/>
      <c r="TFK2360" s="1279"/>
      <c r="TFL2360" s="1279"/>
      <c r="TFM2360" s="1279"/>
      <c r="TFN2360" s="1279"/>
      <c r="TFO2360" s="1279"/>
      <c r="TFP2360" s="1279"/>
      <c r="TFQ2360" s="1279"/>
      <c r="TFR2360" s="1279"/>
      <c r="TFS2360" s="1279"/>
      <c r="TFT2360" s="1279"/>
      <c r="TFU2360" s="1279"/>
      <c r="TFV2360" s="1279"/>
      <c r="TFW2360" s="1279"/>
      <c r="TFX2360" s="1279"/>
      <c r="TFY2360" s="1279"/>
      <c r="TFZ2360" s="1279"/>
      <c r="TGA2360" s="1279"/>
      <c r="TGB2360" s="1279"/>
      <c r="TGC2360" s="1279"/>
      <c r="TGD2360" s="1279"/>
      <c r="TGE2360" s="1279"/>
      <c r="TGF2360" s="1279"/>
      <c r="TGG2360" s="1279"/>
      <c r="TGH2360" s="1279"/>
      <c r="TGI2360" s="1279"/>
      <c r="TGJ2360" s="1279"/>
      <c r="TGK2360" s="1279"/>
      <c r="TGL2360" s="1279"/>
      <c r="TGM2360" s="1279"/>
      <c r="TGN2360" s="1279"/>
      <c r="TGO2360" s="1279"/>
      <c r="TGP2360" s="1279"/>
      <c r="TGQ2360" s="1279"/>
      <c r="TGR2360" s="1279"/>
      <c r="TGS2360" s="1279"/>
      <c r="TGT2360" s="1279"/>
      <c r="TGU2360" s="1279"/>
      <c r="TGV2360" s="1279"/>
      <c r="TGW2360" s="1279"/>
      <c r="TGX2360" s="1279"/>
      <c r="TGY2360" s="1279"/>
      <c r="TGZ2360" s="1279"/>
      <c r="THA2360" s="1279"/>
      <c r="THB2360" s="1279"/>
      <c r="THC2360" s="1279"/>
      <c r="THD2360" s="1279"/>
      <c r="THE2360" s="1279"/>
      <c r="THF2360" s="1279"/>
      <c r="THG2360" s="1279"/>
      <c r="THH2360" s="1279"/>
      <c r="THI2360" s="1279"/>
      <c r="THJ2360" s="1279"/>
      <c r="THK2360" s="1279"/>
      <c r="THL2360" s="1279"/>
      <c r="THM2360" s="1279"/>
      <c r="THN2360" s="1279"/>
      <c r="THO2360" s="1279"/>
      <c r="THP2360" s="1279"/>
      <c r="THQ2360" s="1279"/>
      <c r="THR2360" s="1279"/>
      <c r="THS2360" s="1279"/>
      <c r="THT2360" s="1279"/>
      <c r="THU2360" s="1279"/>
      <c r="THV2360" s="1279"/>
      <c r="THW2360" s="1279"/>
      <c r="THX2360" s="1279"/>
      <c r="THY2360" s="1279"/>
      <c r="THZ2360" s="1279"/>
      <c r="TIA2360" s="1279"/>
      <c r="TIB2360" s="1279"/>
      <c r="TIC2360" s="1279"/>
      <c r="TID2360" s="1279"/>
      <c r="TIE2360" s="1279"/>
      <c r="TIF2360" s="1279"/>
      <c r="TIG2360" s="1279"/>
      <c r="TIH2360" s="1279"/>
      <c r="TII2360" s="1279"/>
      <c r="TIJ2360" s="1279"/>
      <c r="TIK2360" s="1279"/>
      <c r="TIL2360" s="1279"/>
      <c r="TIM2360" s="1279"/>
      <c r="TIN2360" s="1279"/>
      <c r="TIO2360" s="1279"/>
      <c r="TIP2360" s="1279"/>
      <c r="TIQ2360" s="1279"/>
      <c r="TIR2360" s="1279"/>
      <c r="TIS2360" s="1279"/>
      <c r="TIT2360" s="1279"/>
      <c r="TIU2360" s="1279"/>
      <c r="TIV2360" s="1279"/>
      <c r="TIW2360" s="1279"/>
      <c r="TIX2360" s="1279"/>
      <c r="TIY2360" s="1279"/>
      <c r="TIZ2360" s="1279"/>
      <c r="TJA2360" s="1279"/>
      <c r="TJB2360" s="1279"/>
      <c r="TJC2360" s="1279"/>
      <c r="TJD2360" s="1279"/>
      <c r="TJE2360" s="1279"/>
      <c r="TJF2360" s="1279"/>
      <c r="TJG2360" s="1279"/>
      <c r="TJH2360" s="1279"/>
      <c r="TJI2360" s="1279"/>
      <c r="TJJ2360" s="1279"/>
      <c r="TJK2360" s="1279"/>
      <c r="TJL2360" s="1279"/>
      <c r="TJM2360" s="1279"/>
      <c r="TJN2360" s="1279"/>
      <c r="TJO2360" s="1279"/>
      <c r="TJP2360" s="1279"/>
      <c r="TJQ2360" s="1279"/>
      <c r="TJR2360" s="1279"/>
      <c r="TJS2360" s="1279"/>
      <c r="TJT2360" s="1279"/>
      <c r="TJU2360" s="1279"/>
      <c r="TJV2360" s="1279"/>
      <c r="TJW2360" s="1279"/>
      <c r="TJX2360" s="1279"/>
      <c r="TJY2360" s="1279"/>
      <c r="TJZ2360" s="1279"/>
      <c r="TKA2360" s="1279"/>
      <c r="TKB2360" s="1279"/>
      <c r="TKC2360" s="1279"/>
      <c r="TKD2360" s="1279"/>
      <c r="TKE2360" s="1279"/>
      <c r="TKF2360" s="1279"/>
      <c r="TKG2360" s="1279"/>
      <c r="TKH2360" s="1279"/>
      <c r="TKI2360" s="1279"/>
      <c r="TKJ2360" s="1279"/>
      <c r="TKK2360" s="1279"/>
      <c r="TKL2360" s="1279"/>
      <c r="TKM2360" s="1279"/>
      <c r="TKN2360" s="1279"/>
      <c r="TKO2360" s="1279"/>
      <c r="TKP2360" s="1279"/>
      <c r="TKQ2360" s="1279"/>
      <c r="TKR2360" s="1279"/>
      <c r="TKS2360" s="1279"/>
      <c r="TKT2360" s="1279"/>
      <c r="TKU2360" s="1279"/>
      <c r="TKV2360" s="1279"/>
      <c r="TKW2360" s="1279"/>
      <c r="TKX2360" s="1279"/>
      <c r="TKY2360" s="1279"/>
      <c r="TKZ2360" s="1279"/>
      <c r="TLA2360" s="1279"/>
      <c r="TLB2360" s="1279"/>
      <c r="TLC2360" s="1279"/>
      <c r="TLD2360" s="1279"/>
      <c r="TLE2360" s="1279"/>
      <c r="TLF2360" s="1279"/>
      <c r="TLG2360" s="1279"/>
      <c r="TLH2360" s="1279"/>
      <c r="TLI2360" s="1279"/>
      <c r="TLJ2360" s="1279"/>
      <c r="TLK2360" s="1279"/>
      <c r="TLL2360" s="1279"/>
      <c r="TLM2360" s="1279"/>
      <c r="TLN2360" s="1279"/>
      <c r="TLO2360" s="1279"/>
      <c r="TLP2360" s="1279"/>
      <c r="TLQ2360" s="1279"/>
      <c r="TLR2360" s="1279"/>
      <c r="TLS2360" s="1279"/>
      <c r="TLT2360" s="1279"/>
      <c r="TLU2360" s="1279"/>
      <c r="TLV2360" s="1279"/>
      <c r="TLW2360" s="1279"/>
      <c r="TLX2360" s="1279"/>
      <c r="TLY2360" s="1279"/>
      <c r="TLZ2360" s="1279"/>
      <c r="TMA2360" s="1279"/>
      <c r="TMB2360" s="1279"/>
      <c r="TMC2360" s="1279"/>
      <c r="TMD2360" s="1279"/>
      <c r="TME2360" s="1279"/>
      <c r="TMF2360" s="1279"/>
      <c r="TMG2360" s="1279"/>
      <c r="TMH2360" s="1279"/>
      <c r="TMI2360" s="1279"/>
      <c r="TMJ2360" s="1279"/>
      <c r="TMK2360" s="1279"/>
      <c r="TML2360" s="1279"/>
      <c r="TMM2360" s="1279"/>
      <c r="TMN2360" s="1279"/>
      <c r="TMO2360" s="1279"/>
      <c r="TMP2360" s="1279"/>
      <c r="TMQ2360" s="1279"/>
      <c r="TMR2360" s="1279"/>
      <c r="TMS2360" s="1279"/>
      <c r="TMT2360" s="1279"/>
      <c r="TMU2360" s="1279"/>
      <c r="TMV2360" s="1279"/>
      <c r="TMW2360" s="1279"/>
      <c r="TMX2360" s="1279"/>
      <c r="TMY2360" s="1279"/>
      <c r="TMZ2360" s="1279"/>
      <c r="TNA2360" s="1279"/>
      <c r="TNB2360" s="1279"/>
      <c r="TNC2360" s="1279"/>
      <c r="TND2360" s="1279"/>
      <c r="TNE2360" s="1279"/>
      <c r="TNF2360" s="1279"/>
      <c r="TNG2360" s="1279"/>
      <c r="TNH2360" s="1279"/>
      <c r="TNI2360" s="1279"/>
      <c r="TNJ2360" s="1279"/>
      <c r="TNK2360" s="1279"/>
      <c r="TNL2360" s="1279"/>
      <c r="TNM2360" s="1279"/>
      <c r="TNN2360" s="1279"/>
      <c r="TNO2360" s="1279"/>
      <c r="TNP2360" s="1279"/>
      <c r="TNQ2360" s="1279"/>
      <c r="TNR2360" s="1279"/>
      <c r="TNS2360" s="1279"/>
      <c r="TNT2360" s="1279"/>
      <c r="TNU2360" s="1279"/>
      <c r="TNV2360" s="1279"/>
      <c r="TNW2360" s="1279"/>
      <c r="TNX2360" s="1279"/>
      <c r="TNY2360" s="1279"/>
      <c r="TNZ2360" s="1279"/>
      <c r="TOA2360" s="1279"/>
      <c r="TOB2360" s="1279"/>
      <c r="TOC2360" s="1279"/>
      <c r="TOD2360" s="1279"/>
      <c r="TOE2360" s="1279"/>
      <c r="TOF2360" s="1279"/>
      <c r="TOG2360" s="1279"/>
      <c r="TOH2360" s="1279"/>
      <c r="TOI2360" s="1279"/>
      <c r="TOJ2360" s="1279"/>
      <c r="TOK2360" s="1279"/>
      <c r="TOL2360" s="1279"/>
      <c r="TOM2360" s="1279"/>
      <c r="TON2360" s="1279"/>
      <c r="TOO2360" s="1279"/>
      <c r="TOP2360" s="1279"/>
      <c r="TOQ2360" s="1279"/>
      <c r="TOR2360" s="1279"/>
      <c r="TOS2360" s="1279"/>
      <c r="TOT2360" s="1279"/>
      <c r="TOU2360" s="1279"/>
      <c r="TOV2360" s="1279"/>
      <c r="TOW2360" s="1279"/>
      <c r="TOX2360" s="1279"/>
      <c r="TOY2360" s="1279"/>
      <c r="TOZ2360" s="1279"/>
      <c r="TPA2360" s="1279"/>
      <c r="TPB2360" s="1279"/>
      <c r="TPC2360" s="1279"/>
      <c r="TPD2360" s="1279"/>
      <c r="TPE2360" s="1279"/>
      <c r="TPF2360" s="1279"/>
      <c r="TPG2360" s="1279"/>
      <c r="TPH2360" s="1279"/>
      <c r="TPI2360" s="1279"/>
      <c r="TPJ2360" s="1279"/>
      <c r="TPK2360" s="1279"/>
      <c r="TPL2360" s="1279"/>
      <c r="TPM2360" s="1279"/>
      <c r="TPN2360" s="1279"/>
      <c r="TPO2360" s="1279"/>
      <c r="TPP2360" s="1279"/>
      <c r="TPQ2360" s="1279"/>
      <c r="TPR2360" s="1279"/>
      <c r="TPS2360" s="1279"/>
      <c r="TPT2360" s="1279"/>
      <c r="TPU2360" s="1279"/>
      <c r="TPV2360" s="1279"/>
      <c r="TPW2360" s="1279"/>
      <c r="TPX2360" s="1279"/>
      <c r="TPY2360" s="1279"/>
      <c r="TPZ2360" s="1279"/>
      <c r="TQA2360" s="1279"/>
      <c r="TQB2360" s="1279"/>
      <c r="TQC2360" s="1279"/>
      <c r="TQD2360" s="1279"/>
      <c r="TQE2360" s="1279"/>
      <c r="TQF2360" s="1279"/>
      <c r="TQG2360" s="1279"/>
      <c r="TQH2360" s="1279"/>
      <c r="TQI2360" s="1279"/>
      <c r="TQJ2360" s="1279"/>
      <c r="TQK2360" s="1279"/>
      <c r="TQL2360" s="1279"/>
      <c r="TQM2360" s="1279"/>
      <c r="TQN2360" s="1279"/>
      <c r="TQO2360" s="1279"/>
      <c r="TQP2360" s="1279"/>
      <c r="TQQ2360" s="1279"/>
      <c r="TQR2360" s="1279"/>
      <c r="TQS2360" s="1279"/>
      <c r="TQT2360" s="1279"/>
      <c r="TQU2360" s="1279"/>
      <c r="TQV2360" s="1279"/>
      <c r="TQW2360" s="1279"/>
      <c r="TQX2360" s="1279"/>
      <c r="TQY2360" s="1279"/>
      <c r="TQZ2360" s="1279"/>
      <c r="TRA2360" s="1279"/>
      <c r="TRB2360" s="1279"/>
      <c r="TRC2360" s="1279"/>
      <c r="TRD2360" s="1279"/>
      <c r="TRE2360" s="1279"/>
      <c r="TRF2360" s="1279"/>
      <c r="TRG2360" s="1279"/>
      <c r="TRH2360" s="1279"/>
      <c r="TRI2360" s="1279"/>
      <c r="TRJ2360" s="1279"/>
      <c r="TRK2360" s="1279"/>
      <c r="TRL2360" s="1279"/>
      <c r="TRM2360" s="1279"/>
      <c r="TRN2360" s="1279"/>
      <c r="TRO2360" s="1279"/>
      <c r="TRP2360" s="1279"/>
      <c r="TRQ2360" s="1279"/>
      <c r="TRR2360" s="1279"/>
      <c r="TRS2360" s="1279"/>
      <c r="TRT2360" s="1279"/>
      <c r="TRU2360" s="1279"/>
      <c r="TRV2360" s="1279"/>
      <c r="TRW2360" s="1279"/>
      <c r="TRX2360" s="1279"/>
      <c r="TRY2360" s="1279"/>
      <c r="TRZ2360" s="1279"/>
      <c r="TSA2360" s="1279"/>
      <c r="TSB2360" s="1279"/>
      <c r="TSC2360" s="1279"/>
      <c r="TSD2360" s="1279"/>
      <c r="TSE2360" s="1279"/>
      <c r="TSF2360" s="1279"/>
      <c r="TSG2360" s="1279"/>
      <c r="TSH2360" s="1279"/>
      <c r="TSI2360" s="1279"/>
      <c r="TSJ2360" s="1279"/>
      <c r="TSK2360" s="1279"/>
      <c r="TSL2360" s="1279"/>
      <c r="TSM2360" s="1279"/>
      <c r="TSN2360" s="1279"/>
      <c r="TSO2360" s="1279"/>
      <c r="TSP2360" s="1279"/>
      <c r="TSQ2360" s="1279"/>
      <c r="TSR2360" s="1279"/>
      <c r="TSS2360" s="1279"/>
      <c r="TST2360" s="1279"/>
      <c r="TSU2360" s="1279"/>
      <c r="TSV2360" s="1279"/>
      <c r="TSW2360" s="1279"/>
      <c r="TSX2360" s="1279"/>
      <c r="TSY2360" s="1279"/>
      <c r="TSZ2360" s="1279"/>
      <c r="TTA2360" s="1279"/>
      <c r="TTB2360" s="1279"/>
      <c r="TTC2360" s="1279"/>
      <c r="TTD2360" s="1279"/>
      <c r="TTE2360" s="1279"/>
      <c r="TTF2360" s="1279"/>
      <c r="TTG2360" s="1279"/>
      <c r="TTH2360" s="1279"/>
      <c r="TTI2360" s="1279"/>
      <c r="TTJ2360" s="1279"/>
      <c r="TTK2360" s="1279"/>
      <c r="TTL2360" s="1279"/>
      <c r="TTM2360" s="1279"/>
      <c r="TTN2360" s="1279"/>
      <c r="TTO2360" s="1279"/>
      <c r="TTP2360" s="1279"/>
      <c r="TTQ2360" s="1279"/>
      <c r="TTR2360" s="1279"/>
      <c r="TTS2360" s="1279"/>
      <c r="TTT2360" s="1279"/>
      <c r="TTU2360" s="1279"/>
      <c r="TTV2360" s="1279"/>
      <c r="TTW2360" s="1279"/>
      <c r="TTX2360" s="1279"/>
      <c r="TTY2360" s="1279"/>
      <c r="TTZ2360" s="1279"/>
      <c r="TUA2360" s="1279"/>
      <c r="TUB2360" s="1279"/>
      <c r="TUC2360" s="1279"/>
      <c r="TUD2360" s="1279"/>
      <c r="TUE2360" s="1279"/>
      <c r="TUF2360" s="1279"/>
      <c r="TUG2360" s="1279"/>
      <c r="TUH2360" s="1279"/>
      <c r="TUI2360" s="1279"/>
      <c r="TUJ2360" s="1279"/>
      <c r="TUK2360" s="1279"/>
      <c r="TUL2360" s="1279"/>
      <c r="TUM2360" s="1279"/>
      <c r="TUN2360" s="1279"/>
      <c r="TUO2360" s="1279"/>
      <c r="TUP2360" s="1279"/>
      <c r="TUQ2360" s="1279"/>
      <c r="TUR2360" s="1279"/>
      <c r="TUS2360" s="1279"/>
      <c r="TUT2360" s="1279"/>
      <c r="TUU2360" s="1279"/>
      <c r="TUV2360" s="1279"/>
      <c r="TUW2360" s="1279"/>
      <c r="TUX2360" s="1279"/>
      <c r="TUY2360" s="1279"/>
      <c r="TUZ2360" s="1279"/>
      <c r="TVA2360" s="1279"/>
      <c r="TVB2360" s="1279"/>
      <c r="TVC2360" s="1279"/>
      <c r="TVD2360" s="1279"/>
      <c r="TVE2360" s="1279"/>
      <c r="TVF2360" s="1279"/>
      <c r="TVG2360" s="1279"/>
      <c r="TVH2360" s="1279"/>
      <c r="TVI2360" s="1279"/>
      <c r="TVJ2360" s="1279"/>
      <c r="TVK2360" s="1279"/>
      <c r="TVL2360" s="1279"/>
      <c r="TVM2360" s="1279"/>
      <c r="TVN2360" s="1279"/>
      <c r="TVO2360" s="1279"/>
      <c r="TVP2360" s="1279"/>
      <c r="TVQ2360" s="1279"/>
      <c r="TVR2360" s="1279"/>
      <c r="TVS2360" s="1279"/>
      <c r="TVT2360" s="1279"/>
      <c r="TVU2360" s="1279"/>
      <c r="TVV2360" s="1279"/>
      <c r="TVW2360" s="1279"/>
      <c r="TVX2360" s="1279"/>
      <c r="TVY2360" s="1279"/>
      <c r="TVZ2360" s="1279"/>
      <c r="TWA2360" s="1279"/>
      <c r="TWB2360" s="1279"/>
      <c r="TWC2360" s="1279"/>
      <c r="TWD2360" s="1279"/>
      <c r="TWE2360" s="1279"/>
      <c r="TWF2360" s="1279"/>
      <c r="TWG2360" s="1279"/>
      <c r="TWH2360" s="1279"/>
      <c r="TWI2360" s="1279"/>
      <c r="TWJ2360" s="1279"/>
      <c r="TWK2360" s="1279"/>
      <c r="TWL2360" s="1279"/>
      <c r="TWM2360" s="1279"/>
      <c r="TWN2360" s="1279"/>
      <c r="TWO2360" s="1279"/>
      <c r="TWP2360" s="1279"/>
      <c r="TWQ2360" s="1279"/>
      <c r="TWR2360" s="1279"/>
      <c r="TWS2360" s="1279"/>
      <c r="TWT2360" s="1279"/>
      <c r="TWU2360" s="1279"/>
      <c r="TWV2360" s="1279"/>
      <c r="TWW2360" s="1279"/>
      <c r="TWX2360" s="1279"/>
      <c r="TWY2360" s="1279"/>
      <c r="TWZ2360" s="1279"/>
      <c r="TXA2360" s="1279"/>
      <c r="TXB2360" s="1279"/>
      <c r="TXC2360" s="1279"/>
      <c r="TXD2360" s="1279"/>
      <c r="TXE2360" s="1279"/>
      <c r="TXF2360" s="1279"/>
      <c r="TXG2360" s="1279"/>
      <c r="TXH2360" s="1279"/>
      <c r="TXI2360" s="1279"/>
      <c r="TXJ2360" s="1279"/>
      <c r="TXK2360" s="1279"/>
      <c r="TXL2360" s="1279"/>
      <c r="TXM2360" s="1279"/>
      <c r="TXN2360" s="1279"/>
      <c r="TXO2360" s="1279"/>
      <c r="TXP2360" s="1279"/>
      <c r="TXQ2360" s="1279"/>
      <c r="TXR2360" s="1279"/>
      <c r="TXS2360" s="1279"/>
      <c r="TXT2360" s="1279"/>
      <c r="TXU2360" s="1279"/>
      <c r="TXV2360" s="1279"/>
      <c r="TXW2360" s="1279"/>
      <c r="TXX2360" s="1279"/>
      <c r="TXY2360" s="1279"/>
      <c r="TXZ2360" s="1279"/>
      <c r="TYA2360" s="1279"/>
      <c r="TYB2360" s="1279"/>
      <c r="TYC2360" s="1279"/>
      <c r="TYD2360" s="1279"/>
      <c r="TYE2360" s="1279"/>
      <c r="TYF2360" s="1279"/>
      <c r="TYG2360" s="1279"/>
      <c r="TYH2360" s="1279"/>
      <c r="TYI2360" s="1279"/>
      <c r="TYJ2360" s="1279"/>
      <c r="TYK2360" s="1279"/>
      <c r="TYL2360" s="1279"/>
      <c r="TYM2360" s="1279"/>
      <c r="TYN2360" s="1279"/>
      <c r="TYO2360" s="1279"/>
      <c r="TYP2360" s="1279"/>
      <c r="TYQ2360" s="1279"/>
      <c r="TYR2360" s="1279"/>
      <c r="TYS2360" s="1279"/>
      <c r="TYT2360" s="1279"/>
      <c r="TYU2360" s="1279"/>
      <c r="TYV2360" s="1279"/>
      <c r="TYW2360" s="1279"/>
      <c r="TYX2360" s="1279"/>
      <c r="TYY2360" s="1279"/>
      <c r="TYZ2360" s="1279"/>
      <c r="TZA2360" s="1279"/>
      <c r="TZB2360" s="1279"/>
      <c r="TZC2360" s="1279"/>
      <c r="TZD2360" s="1279"/>
      <c r="TZE2360" s="1279"/>
      <c r="TZF2360" s="1279"/>
      <c r="TZG2360" s="1279"/>
      <c r="TZH2360" s="1279"/>
      <c r="TZI2360" s="1279"/>
      <c r="TZJ2360" s="1279"/>
      <c r="TZK2360" s="1279"/>
      <c r="TZL2360" s="1279"/>
      <c r="TZM2360" s="1279"/>
      <c r="TZN2360" s="1279"/>
      <c r="TZO2360" s="1279"/>
      <c r="TZP2360" s="1279"/>
      <c r="TZQ2360" s="1279"/>
      <c r="TZR2360" s="1279"/>
      <c r="TZS2360" s="1279"/>
      <c r="TZT2360" s="1279"/>
      <c r="TZU2360" s="1279"/>
      <c r="TZV2360" s="1279"/>
      <c r="TZW2360" s="1279"/>
      <c r="TZX2360" s="1279"/>
      <c r="TZY2360" s="1279"/>
      <c r="TZZ2360" s="1279"/>
      <c r="UAA2360" s="1279"/>
      <c r="UAB2360" s="1279"/>
      <c r="UAC2360" s="1279"/>
      <c r="UAD2360" s="1279"/>
      <c r="UAE2360" s="1279"/>
      <c r="UAF2360" s="1279"/>
      <c r="UAG2360" s="1279"/>
      <c r="UAH2360" s="1279"/>
      <c r="UAI2360" s="1279"/>
      <c r="UAJ2360" s="1279"/>
      <c r="UAK2360" s="1279"/>
      <c r="UAL2360" s="1279"/>
      <c r="UAM2360" s="1279"/>
      <c r="UAN2360" s="1279"/>
      <c r="UAO2360" s="1279"/>
      <c r="UAP2360" s="1279"/>
      <c r="UAQ2360" s="1279"/>
      <c r="UAR2360" s="1279"/>
      <c r="UAS2360" s="1279"/>
      <c r="UAT2360" s="1279"/>
      <c r="UAU2360" s="1279"/>
      <c r="UAV2360" s="1279"/>
      <c r="UAW2360" s="1279"/>
      <c r="UAX2360" s="1279"/>
      <c r="UAY2360" s="1279"/>
      <c r="UAZ2360" s="1279"/>
      <c r="UBA2360" s="1279"/>
      <c r="UBB2360" s="1279"/>
      <c r="UBC2360" s="1279"/>
      <c r="UBD2360" s="1279"/>
      <c r="UBE2360" s="1279"/>
      <c r="UBF2360" s="1279"/>
      <c r="UBG2360" s="1279"/>
      <c r="UBH2360" s="1279"/>
      <c r="UBI2360" s="1279"/>
      <c r="UBJ2360" s="1279"/>
      <c r="UBK2360" s="1279"/>
      <c r="UBL2360" s="1279"/>
      <c r="UBM2360" s="1279"/>
      <c r="UBN2360" s="1279"/>
      <c r="UBO2360" s="1279"/>
      <c r="UBP2360" s="1279"/>
      <c r="UBQ2360" s="1279"/>
      <c r="UBR2360" s="1279"/>
      <c r="UBS2360" s="1279"/>
      <c r="UBT2360" s="1279"/>
      <c r="UBU2360" s="1279"/>
      <c r="UBV2360" s="1279"/>
      <c r="UBW2360" s="1279"/>
      <c r="UBX2360" s="1279"/>
      <c r="UBY2360" s="1279"/>
      <c r="UBZ2360" s="1279"/>
      <c r="UCA2360" s="1279"/>
      <c r="UCB2360" s="1279"/>
      <c r="UCC2360" s="1279"/>
      <c r="UCD2360" s="1279"/>
      <c r="UCE2360" s="1279"/>
      <c r="UCF2360" s="1279"/>
      <c r="UCG2360" s="1279"/>
      <c r="UCH2360" s="1279"/>
      <c r="UCI2360" s="1279"/>
      <c r="UCJ2360" s="1279"/>
      <c r="UCK2360" s="1279"/>
      <c r="UCL2360" s="1279"/>
      <c r="UCM2360" s="1279"/>
      <c r="UCN2360" s="1279"/>
      <c r="UCO2360" s="1279"/>
      <c r="UCP2360" s="1279"/>
      <c r="UCQ2360" s="1279"/>
      <c r="UCR2360" s="1279"/>
      <c r="UCS2360" s="1279"/>
      <c r="UCT2360" s="1279"/>
      <c r="UCU2360" s="1279"/>
      <c r="UCV2360" s="1279"/>
      <c r="UCW2360" s="1279"/>
      <c r="UCX2360" s="1279"/>
      <c r="UCY2360" s="1279"/>
      <c r="UCZ2360" s="1279"/>
      <c r="UDA2360" s="1279"/>
      <c r="UDB2360" s="1279"/>
      <c r="UDC2360" s="1279"/>
      <c r="UDD2360" s="1279"/>
      <c r="UDE2360" s="1279"/>
      <c r="UDF2360" s="1279"/>
      <c r="UDG2360" s="1279"/>
      <c r="UDH2360" s="1279"/>
      <c r="UDI2360" s="1279"/>
      <c r="UDJ2360" s="1279"/>
      <c r="UDK2360" s="1279"/>
      <c r="UDL2360" s="1279"/>
      <c r="UDM2360" s="1279"/>
      <c r="UDN2360" s="1279"/>
      <c r="UDO2360" s="1279"/>
      <c r="UDP2360" s="1279"/>
      <c r="UDQ2360" s="1279"/>
      <c r="UDR2360" s="1279"/>
      <c r="UDS2360" s="1279"/>
      <c r="UDT2360" s="1279"/>
      <c r="UDU2360" s="1279"/>
      <c r="UDV2360" s="1279"/>
      <c r="UDW2360" s="1279"/>
      <c r="UDX2360" s="1279"/>
      <c r="UDY2360" s="1279"/>
      <c r="UDZ2360" s="1279"/>
      <c r="UEA2360" s="1279"/>
      <c r="UEB2360" s="1279"/>
      <c r="UEC2360" s="1279"/>
      <c r="UED2360" s="1279"/>
      <c r="UEE2360" s="1279"/>
      <c r="UEF2360" s="1279"/>
      <c r="UEG2360" s="1279"/>
      <c r="UEH2360" s="1279"/>
      <c r="UEI2360" s="1279"/>
      <c r="UEJ2360" s="1279"/>
      <c r="UEK2360" s="1279"/>
      <c r="UEL2360" s="1279"/>
      <c r="UEM2360" s="1279"/>
      <c r="UEN2360" s="1279"/>
      <c r="UEO2360" s="1279"/>
      <c r="UEP2360" s="1279"/>
      <c r="UEQ2360" s="1279"/>
      <c r="UER2360" s="1279"/>
      <c r="UES2360" s="1279"/>
      <c r="UET2360" s="1279"/>
      <c r="UEU2360" s="1279"/>
      <c r="UEV2360" s="1279"/>
      <c r="UEW2360" s="1279"/>
      <c r="UEX2360" s="1279"/>
      <c r="UEY2360" s="1279"/>
      <c r="UEZ2360" s="1279"/>
      <c r="UFA2360" s="1279"/>
      <c r="UFB2360" s="1279"/>
      <c r="UFC2360" s="1279"/>
      <c r="UFD2360" s="1279"/>
      <c r="UFE2360" s="1279"/>
      <c r="UFF2360" s="1279"/>
      <c r="UFG2360" s="1279"/>
      <c r="UFH2360" s="1279"/>
      <c r="UFI2360" s="1279"/>
      <c r="UFJ2360" s="1279"/>
      <c r="UFK2360" s="1279"/>
      <c r="UFL2360" s="1279"/>
      <c r="UFM2360" s="1279"/>
      <c r="UFN2360" s="1279"/>
      <c r="UFO2360" s="1279"/>
      <c r="UFP2360" s="1279"/>
      <c r="UFQ2360" s="1279"/>
      <c r="UFR2360" s="1279"/>
      <c r="UFS2360" s="1279"/>
      <c r="UFT2360" s="1279"/>
      <c r="UFU2360" s="1279"/>
      <c r="UFV2360" s="1279"/>
      <c r="UFW2360" s="1279"/>
      <c r="UFX2360" s="1279"/>
      <c r="UFY2360" s="1279"/>
      <c r="UFZ2360" s="1279"/>
      <c r="UGA2360" s="1279"/>
      <c r="UGB2360" s="1279"/>
      <c r="UGC2360" s="1279"/>
      <c r="UGD2360" s="1279"/>
      <c r="UGE2360" s="1279"/>
      <c r="UGF2360" s="1279"/>
      <c r="UGG2360" s="1279"/>
      <c r="UGH2360" s="1279"/>
      <c r="UGI2360" s="1279"/>
      <c r="UGJ2360" s="1279"/>
      <c r="UGK2360" s="1279"/>
      <c r="UGL2360" s="1279"/>
      <c r="UGM2360" s="1279"/>
      <c r="UGN2360" s="1279"/>
      <c r="UGO2360" s="1279"/>
      <c r="UGP2360" s="1279"/>
      <c r="UGQ2360" s="1279"/>
      <c r="UGR2360" s="1279"/>
      <c r="UGS2360" s="1279"/>
      <c r="UGT2360" s="1279"/>
      <c r="UGU2360" s="1279"/>
      <c r="UGV2360" s="1279"/>
      <c r="UGW2360" s="1279"/>
      <c r="UGX2360" s="1279"/>
      <c r="UGY2360" s="1279"/>
      <c r="UGZ2360" s="1279"/>
      <c r="UHA2360" s="1279"/>
      <c r="UHB2360" s="1279"/>
      <c r="UHC2360" s="1279"/>
      <c r="UHD2360" s="1279"/>
      <c r="UHE2360" s="1279"/>
      <c r="UHF2360" s="1279"/>
      <c r="UHG2360" s="1279"/>
      <c r="UHH2360" s="1279"/>
      <c r="UHI2360" s="1279"/>
      <c r="UHJ2360" s="1279"/>
      <c r="UHK2360" s="1279"/>
      <c r="UHL2360" s="1279"/>
      <c r="UHM2360" s="1279"/>
      <c r="UHN2360" s="1279"/>
      <c r="UHO2360" s="1279"/>
      <c r="UHP2360" s="1279"/>
      <c r="UHQ2360" s="1279"/>
      <c r="UHR2360" s="1279"/>
      <c r="UHS2360" s="1279"/>
      <c r="UHT2360" s="1279"/>
      <c r="UHU2360" s="1279"/>
      <c r="UHV2360" s="1279"/>
      <c r="UHW2360" s="1279"/>
      <c r="UHX2360" s="1279"/>
      <c r="UHY2360" s="1279"/>
      <c r="UHZ2360" s="1279"/>
      <c r="UIA2360" s="1279"/>
      <c r="UIB2360" s="1279"/>
      <c r="UIC2360" s="1279"/>
      <c r="UID2360" s="1279"/>
      <c r="UIE2360" s="1279"/>
      <c r="UIF2360" s="1279"/>
      <c r="UIG2360" s="1279"/>
      <c r="UIH2360" s="1279"/>
      <c r="UII2360" s="1279"/>
      <c r="UIJ2360" s="1279"/>
      <c r="UIK2360" s="1279"/>
      <c r="UIL2360" s="1279"/>
      <c r="UIM2360" s="1279"/>
      <c r="UIN2360" s="1279"/>
      <c r="UIO2360" s="1279"/>
      <c r="UIP2360" s="1279"/>
      <c r="UIQ2360" s="1279"/>
      <c r="UIR2360" s="1279"/>
      <c r="UIS2360" s="1279"/>
      <c r="UIT2360" s="1279"/>
      <c r="UIU2360" s="1279"/>
      <c r="UIV2360" s="1279"/>
      <c r="UIW2360" s="1279"/>
      <c r="UIX2360" s="1279"/>
      <c r="UIY2360" s="1279"/>
      <c r="UIZ2360" s="1279"/>
      <c r="UJA2360" s="1279"/>
      <c r="UJB2360" s="1279"/>
      <c r="UJC2360" s="1279"/>
      <c r="UJD2360" s="1279"/>
      <c r="UJE2360" s="1279"/>
      <c r="UJF2360" s="1279"/>
      <c r="UJG2360" s="1279"/>
      <c r="UJH2360" s="1279"/>
      <c r="UJI2360" s="1279"/>
      <c r="UJJ2360" s="1279"/>
      <c r="UJK2360" s="1279"/>
      <c r="UJL2360" s="1279"/>
      <c r="UJM2360" s="1279"/>
      <c r="UJN2360" s="1279"/>
      <c r="UJO2360" s="1279"/>
      <c r="UJP2360" s="1279"/>
      <c r="UJQ2360" s="1279"/>
      <c r="UJR2360" s="1279"/>
      <c r="UJS2360" s="1279"/>
      <c r="UJT2360" s="1279"/>
      <c r="UJU2360" s="1279"/>
      <c r="UJV2360" s="1279"/>
      <c r="UJW2360" s="1279"/>
      <c r="UJX2360" s="1279"/>
      <c r="UJY2360" s="1279"/>
      <c r="UJZ2360" s="1279"/>
      <c r="UKA2360" s="1279"/>
      <c r="UKB2360" s="1279"/>
      <c r="UKC2360" s="1279"/>
      <c r="UKD2360" s="1279"/>
      <c r="UKE2360" s="1279"/>
      <c r="UKF2360" s="1279"/>
      <c r="UKG2360" s="1279"/>
      <c r="UKH2360" s="1279"/>
      <c r="UKI2360" s="1279"/>
      <c r="UKJ2360" s="1279"/>
      <c r="UKK2360" s="1279"/>
      <c r="UKL2360" s="1279"/>
      <c r="UKM2360" s="1279"/>
      <c r="UKN2360" s="1279"/>
      <c r="UKO2360" s="1279"/>
      <c r="UKP2360" s="1279"/>
      <c r="UKQ2360" s="1279"/>
      <c r="UKR2360" s="1279"/>
      <c r="UKS2360" s="1279"/>
      <c r="UKT2360" s="1279"/>
      <c r="UKU2360" s="1279"/>
      <c r="UKV2360" s="1279"/>
      <c r="UKW2360" s="1279"/>
      <c r="UKX2360" s="1279"/>
      <c r="UKY2360" s="1279"/>
      <c r="UKZ2360" s="1279"/>
      <c r="ULA2360" s="1279"/>
      <c r="ULB2360" s="1279"/>
      <c r="ULC2360" s="1279"/>
      <c r="ULD2360" s="1279"/>
      <c r="ULE2360" s="1279"/>
      <c r="ULF2360" s="1279"/>
      <c r="ULG2360" s="1279"/>
      <c r="ULH2360" s="1279"/>
      <c r="ULI2360" s="1279"/>
      <c r="ULJ2360" s="1279"/>
      <c r="ULK2360" s="1279"/>
      <c r="ULL2360" s="1279"/>
      <c r="ULM2360" s="1279"/>
      <c r="ULN2360" s="1279"/>
      <c r="ULO2360" s="1279"/>
      <c r="ULP2360" s="1279"/>
      <c r="ULQ2360" s="1279"/>
      <c r="ULR2360" s="1279"/>
      <c r="ULS2360" s="1279"/>
      <c r="ULT2360" s="1279"/>
      <c r="ULU2360" s="1279"/>
      <c r="ULV2360" s="1279"/>
      <c r="ULW2360" s="1279"/>
      <c r="ULX2360" s="1279"/>
      <c r="ULY2360" s="1279"/>
      <c r="ULZ2360" s="1279"/>
      <c r="UMA2360" s="1279"/>
      <c r="UMB2360" s="1279"/>
      <c r="UMC2360" s="1279"/>
      <c r="UMD2360" s="1279"/>
      <c r="UME2360" s="1279"/>
      <c r="UMF2360" s="1279"/>
      <c r="UMG2360" s="1279"/>
      <c r="UMH2360" s="1279"/>
      <c r="UMI2360" s="1279"/>
      <c r="UMJ2360" s="1279"/>
      <c r="UMK2360" s="1279"/>
      <c r="UML2360" s="1279"/>
      <c r="UMM2360" s="1279"/>
      <c r="UMN2360" s="1279"/>
      <c r="UMO2360" s="1279"/>
      <c r="UMP2360" s="1279"/>
      <c r="UMQ2360" s="1279"/>
      <c r="UMR2360" s="1279"/>
      <c r="UMS2360" s="1279"/>
      <c r="UMT2360" s="1279"/>
      <c r="UMU2360" s="1279"/>
      <c r="UMV2360" s="1279"/>
      <c r="UMW2360" s="1279"/>
      <c r="UMX2360" s="1279"/>
      <c r="UMY2360" s="1279"/>
      <c r="UMZ2360" s="1279"/>
      <c r="UNA2360" s="1279"/>
      <c r="UNB2360" s="1279"/>
      <c r="UNC2360" s="1279"/>
      <c r="UND2360" s="1279"/>
      <c r="UNE2360" s="1279"/>
      <c r="UNF2360" s="1279"/>
      <c r="UNG2360" s="1279"/>
      <c r="UNH2360" s="1279"/>
      <c r="UNI2360" s="1279"/>
      <c r="UNJ2360" s="1279"/>
      <c r="UNK2360" s="1279"/>
      <c r="UNL2360" s="1279"/>
      <c r="UNM2360" s="1279"/>
      <c r="UNN2360" s="1279"/>
      <c r="UNO2360" s="1279"/>
      <c r="UNP2360" s="1279"/>
      <c r="UNQ2360" s="1279"/>
      <c r="UNR2360" s="1279"/>
      <c r="UNS2360" s="1279"/>
      <c r="UNT2360" s="1279"/>
      <c r="UNU2360" s="1279"/>
      <c r="UNV2360" s="1279"/>
      <c r="UNW2360" s="1279"/>
      <c r="UNX2360" s="1279"/>
      <c r="UNY2360" s="1279"/>
      <c r="UNZ2360" s="1279"/>
      <c r="UOA2360" s="1279"/>
      <c r="UOB2360" s="1279"/>
      <c r="UOC2360" s="1279"/>
      <c r="UOD2360" s="1279"/>
      <c r="UOE2360" s="1279"/>
      <c r="UOF2360" s="1279"/>
      <c r="UOG2360" s="1279"/>
      <c r="UOH2360" s="1279"/>
      <c r="UOI2360" s="1279"/>
      <c r="UOJ2360" s="1279"/>
      <c r="UOK2360" s="1279"/>
      <c r="UOL2360" s="1279"/>
      <c r="UOM2360" s="1279"/>
      <c r="UON2360" s="1279"/>
      <c r="UOO2360" s="1279"/>
      <c r="UOP2360" s="1279"/>
      <c r="UOQ2360" s="1279"/>
      <c r="UOR2360" s="1279"/>
      <c r="UOS2360" s="1279"/>
      <c r="UOT2360" s="1279"/>
      <c r="UOU2360" s="1279"/>
      <c r="UOV2360" s="1279"/>
      <c r="UOW2360" s="1279"/>
      <c r="UOX2360" s="1279"/>
      <c r="UOY2360" s="1279"/>
      <c r="UOZ2360" s="1279"/>
      <c r="UPA2360" s="1279"/>
      <c r="UPB2360" s="1279"/>
      <c r="UPC2360" s="1279"/>
      <c r="UPD2360" s="1279"/>
      <c r="UPE2360" s="1279"/>
      <c r="UPF2360" s="1279"/>
      <c r="UPG2360" s="1279"/>
      <c r="UPH2360" s="1279"/>
      <c r="UPI2360" s="1279"/>
      <c r="UPJ2360" s="1279"/>
      <c r="UPK2360" s="1279"/>
      <c r="UPL2360" s="1279"/>
      <c r="UPM2360" s="1279"/>
      <c r="UPN2360" s="1279"/>
      <c r="UPO2360" s="1279"/>
      <c r="UPP2360" s="1279"/>
      <c r="UPQ2360" s="1279"/>
      <c r="UPR2360" s="1279"/>
      <c r="UPS2360" s="1279"/>
      <c r="UPT2360" s="1279"/>
      <c r="UPU2360" s="1279"/>
      <c r="UPV2360" s="1279"/>
      <c r="UPW2360" s="1279"/>
      <c r="UPX2360" s="1279"/>
      <c r="UPY2360" s="1279"/>
      <c r="UPZ2360" s="1279"/>
      <c r="UQA2360" s="1279"/>
      <c r="UQB2360" s="1279"/>
      <c r="UQC2360" s="1279"/>
      <c r="UQD2360" s="1279"/>
      <c r="UQE2360" s="1279"/>
      <c r="UQF2360" s="1279"/>
      <c r="UQG2360" s="1279"/>
      <c r="UQH2360" s="1279"/>
      <c r="UQI2360" s="1279"/>
      <c r="UQJ2360" s="1279"/>
      <c r="UQK2360" s="1279"/>
      <c r="UQL2360" s="1279"/>
      <c r="UQM2360" s="1279"/>
      <c r="UQN2360" s="1279"/>
      <c r="UQO2360" s="1279"/>
      <c r="UQP2360" s="1279"/>
      <c r="UQQ2360" s="1279"/>
      <c r="UQR2360" s="1279"/>
      <c r="UQS2360" s="1279"/>
      <c r="UQT2360" s="1279"/>
      <c r="UQU2360" s="1279"/>
      <c r="UQV2360" s="1279"/>
      <c r="UQW2360" s="1279"/>
      <c r="UQX2360" s="1279"/>
      <c r="UQY2360" s="1279"/>
      <c r="UQZ2360" s="1279"/>
      <c r="URA2360" s="1279"/>
      <c r="URB2360" s="1279"/>
      <c r="URC2360" s="1279"/>
      <c r="URD2360" s="1279"/>
      <c r="URE2360" s="1279"/>
      <c r="URF2360" s="1279"/>
      <c r="URG2360" s="1279"/>
      <c r="URH2360" s="1279"/>
      <c r="URI2360" s="1279"/>
      <c r="URJ2360" s="1279"/>
      <c r="URK2360" s="1279"/>
      <c r="URL2360" s="1279"/>
      <c r="URM2360" s="1279"/>
      <c r="URN2360" s="1279"/>
      <c r="URO2360" s="1279"/>
      <c r="URP2360" s="1279"/>
      <c r="URQ2360" s="1279"/>
      <c r="URR2360" s="1279"/>
      <c r="URS2360" s="1279"/>
      <c r="URT2360" s="1279"/>
      <c r="URU2360" s="1279"/>
      <c r="URV2360" s="1279"/>
      <c r="URW2360" s="1279"/>
      <c r="URX2360" s="1279"/>
      <c r="URY2360" s="1279"/>
      <c r="URZ2360" s="1279"/>
      <c r="USA2360" s="1279"/>
      <c r="USB2360" s="1279"/>
      <c r="USC2360" s="1279"/>
      <c r="USD2360" s="1279"/>
      <c r="USE2360" s="1279"/>
      <c r="USF2360" s="1279"/>
      <c r="USG2360" s="1279"/>
      <c r="USH2360" s="1279"/>
      <c r="USI2360" s="1279"/>
      <c r="USJ2360" s="1279"/>
      <c r="USK2360" s="1279"/>
      <c r="USL2360" s="1279"/>
      <c r="USM2360" s="1279"/>
      <c r="USN2360" s="1279"/>
      <c r="USO2360" s="1279"/>
      <c r="USP2360" s="1279"/>
      <c r="USQ2360" s="1279"/>
      <c r="USR2360" s="1279"/>
      <c r="USS2360" s="1279"/>
      <c r="UST2360" s="1279"/>
      <c r="USU2360" s="1279"/>
      <c r="USV2360" s="1279"/>
      <c r="USW2360" s="1279"/>
      <c r="USX2360" s="1279"/>
      <c r="USY2360" s="1279"/>
      <c r="USZ2360" s="1279"/>
      <c r="UTA2360" s="1279"/>
      <c r="UTB2360" s="1279"/>
      <c r="UTC2360" s="1279"/>
      <c r="UTD2360" s="1279"/>
      <c r="UTE2360" s="1279"/>
      <c r="UTF2360" s="1279"/>
      <c r="UTG2360" s="1279"/>
      <c r="UTH2360" s="1279"/>
      <c r="UTI2360" s="1279"/>
      <c r="UTJ2360" s="1279"/>
      <c r="UTK2360" s="1279"/>
      <c r="UTL2360" s="1279"/>
      <c r="UTM2360" s="1279"/>
      <c r="UTN2360" s="1279"/>
      <c r="UTO2360" s="1279"/>
      <c r="UTP2360" s="1279"/>
      <c r="UTQ2360" s="1279"/>
      <c r="UTR2360" s="1279"/>
      <c r="UTS2360" s="1279"/>
      <c r="UTT2360" s="1279"/>
      <c r="UTU2360" s="1279"/>
      <c r="UTV2360" s="1279"/>
      <c r="UTW2360" s="1279"/>
      <c r="UTX2360" s="1279"/>
      <c r="UTY2360" s="1279"/>
      <c r="UTZ2360" s="1279"/>
      <c r="UUA2360" s="1279"/>
      <c r="UUB2360" s="1279"/>
      <c r="UUC2360" s="1279"/>
      <c r="UUD2360" s="1279"/>
      <c r="UUE2360" s="1279"/>
      <c r="UUF2360" s="1279"/>
      <c r="UUG2360" s="1279"/>
      <c r="UUH2360" s="1279"/>
      <c r="UUI2360" s="1279"/>
      <c r="UUJ2360" s="1279"/>
      <c r="UUK2360" s="1279"/>
      <c r="UUL2360" s="1279"/>
      <c r="UUM2360" s="1279"/>
      <c r="UUN2360" s="1279"/>
      <c r="UUO2360" s="1279"/>
      <c r="UUP2360" s="1279"/>
      <c r="UUQ2360" s="1279"/>
      <c r="UUR2360" s="1279"/>
      <c r="UUS2360" s="1279"/>
      <c r="UUT2360" s="1279"/>
      <c r="UUU2360" s="1279"/>
      <c r="UUV2360" s="1279"/>
      <c r="UUW2360" s="1279"/>
      <c r="UUX2360" s="1279"/>
      <c r="UUY2360" s="1279"/>
      <c r="UUZ2360" s="1279"/>
      <c r="UVA2360" s="1279"/>
      <c r="UVB2360" s="1279"/>
      <c r="UVC2360" s="1279"/>
      <c r="UVD2360" s="1279"/>
      <c r="UVE2360" s="1279"/>
      <c r="UVF2360" s="1279"/>
      <c r="UVG2360" s="1279"/>
      <c r="UVH2360" s="1279"/>
      <c r="UVI2360" s="1279"/>
      <c r="UVJ2360" s="1279"/>
      <c r="UVK2360" s="1279"/>
      <c r="UVL2360" s="1279"/>
      <c r="UVM2360" s="1279"/>
      <c r="UVN2360" s="1279"/>
      <c r="UVO2360" s="1279"/>
      <c r="UVP2360" s="1279"/>
      <c r="UVQ2360" s="1279"/>
      <c r="UVR2360" s="1279"/>
      <c r="UVS2360" s="1279"/>
      <c r="UVT2360" s="1279"/>
      <c r="UVU2360" s="1279"/>
      <c r="UVV2360" s="1279"/>
      <c r="UVW2360" s="1279"/>
      <c r="UVX2360" s="1279"/>
      <c r="UVY2360" s="1279"/>
      <c r="UVZ2360" s="1279"/>
      <c r="UWA2360" s="1279"/>
      <c r="UWB2360" s="1279"/>
      <c r="UWC2360" s="1279"/>
      <c r="UWD2360" s="1279"/>
      <c r="UWE2360" s="1279"/>
      <c r="UWF2360" s="1279"/>
      <c r="UWG2360" s="1279"/>
      <c r="UWH2360" s="1279"/>
      <c r="UWI2360" s="1279"/>
      <c r="UWJ2360" s="1279"/>
      <c r="UWK2360" s="1279"/>
      <c r="UWL2360" s="1279"/>
      <c r="UWM2360" s="1279"/>
      <c r="UWN2360" s="1279"/>
      <c r="UWO2360" s="1279"/>
      <c r="UWP2360" s="1279"/>
      <c r="UWQ2360" s="1279"/>
      <c r="UWR2360" s="1279"/>
      <c r="UWS2360" s="1279"/>
      <c r="UWT2360" s="1279"/>
      <c r="UWU2360" s="1279"/>
      <c r="UWV2360" s="1279"/>
      <c r="UWW2360" s="1279"/>
      <c r="UWX2360" s="1279"/>
      <c r="UWY2360" s="1279"/>
      <c r="UWZ2360" s="1279"/>
      <c r="UXA2360" s="1279"/>
      <c r="UXB2360" s="1279"/>
      <c r="UXC2360" s="1279"/>
      <c r="UXD2360" s="1279"/>
      <c r="UXE2360" s="1279"/>
      <c r="UXF2360" s="1279"/>
      <c r="UXG2360" s="1279"/>
      <c r="UXH2360" s="1279"/>
      <c r="UXI2360" s="1279"/>
      <c r="UXJ2360" s="1279"/>
      <c r="UXK2360" s="1279"/>
      <c r="UXL2360" s="1279"/>
      <c r="UXM2360" s="1279"/>
      <c r="UXN2360" s="1279"/>
      <c r="UXO2360" s="1279"/>
      <c r="UXP2360" s="1279"/>
      <c r="UXQ2360" s="1279"/>
      <c r="UXR2360" s="1279"/>
      <c r="UXS2360" s="1279"/>
      <c r="UXT2360" s="1279"/>
      <c r="UXU2360" s="1279"/>
      <c r="UXV2360" s="1279"/>
      <c r="UXW2360" s="1279"/>
      <c r="UXX2360" s="1279"/>
      <c r="UXY2360" s="1279"/>
      <c r="UXZ2360" s="1279"/>
      <c r="UYA2360" s="1279"/>
      <c r="UYB2360" s="1279"/>
      <c r="UYC2360" s="1279"/>
      <c r="UYD2360" s="1279"/>
      <c r="UYE2360" s="1279"/>
      <c r="UYF2360" s="1279"/>
      <c r="UYG2360" s="1279"/>
      <c r="UYH2360" s="1279"/>
      <c r="UYI2360" s="1279"/>
      <c r="UYJ2360" s="1279"/>
      <c r="UYK2360" s="1279"/>
      <c r="UYL2360" s="1279"/>
      <c r="UYM2360" s="1279"/>
      <c r="UYN2360" s="1279"/>
      <c r="UYO2360" s="1279"/>
      <c r="UYP2360" s="1279"/>
      <c r="UYQ2360" s="1279"/>
      <c r="UYR2360" s="1279"/>
      <c r="UYS2360" s="1279"/>
      <c r="UYT2360" s="1279"/>
      <c r="UYU2360" s="1279"/>
      <c r="UYV2360" s="1279"/>
      <c r="UYW2360" s="1279"/>
      <c r="UYX2360" s="1279"/>
      <c r="UYY2360" s="1279"/>
      <c r="UYZ2360" s="1279"/>
      <c r="UZA2360" s="1279"/>
      <c r="UZB2360" s="1279"/>
      <c r="UZC2360" s="1279"/>
      <c r="UZD2360" s="1279"/>
      <c r="UZE2360" s="1279"/>
      <c r="UZF2360" s="1279"/>
      <c r="UZG2360" s="1279"/>
      <c r="UZH2360" s="1279"/>
      <c r="UZI2360" s="1279"/>
      <c r="UZJ2360" s="1279"/>
      <c r="UZK2360" s="1279"/>
      <c r="UZL2360" s="1279"/>
      <c r="UZM2360" s="1279"/>
      <c r="UZN2360" s="1279"/>
      <c r="UZO2360" s="1279"/>
      <c r="UZP2360" s="1279"/>
      <c r="UZQ2360" s="1279"/>
      <c r="UZR2360" s="1279"/>
      <c r="UZS2360" s="1279"/>
      <c r="UZT2360" s="1279"/>
      <c r="UZU2360" s="1279"/>
      <c r="UZV2360" s="1279"/>
      <c r="UZW2360" s="1279"/>
      <c r="UZX2360" s="1279"/>
      <c r="UZY2360" s="1279"/>
      <c r="UZZ2360" s="1279"/>
      <c r="VAA2360" s="1279"/>
      <c r="VAB2360" s="1279"/>
      <c r="VAC2360" s="1279"/>
      <c r="VAD2360" s="1279"/>
      <c r="VAE2360" s="1279"/>
      <c r="VAF2360" s="1279"/>
      <c r="VAG2360" s="1279"/>
      <c r="VAH2360" s="1279"/>
      <c r="VAI2360" s="1279"/>
      <c r="VAJ2360" s="1279"/>
      <c r="VAK2360" s="1279"/>
      <c r="VAL2360" s="1279"/>
      <c r="VAM2360" s="1279"/>
      <c r="VAN2360" s="1279"/>
      <c r="VAO2360" s="1279"/>
      <c r="VAP2360" s="1279"/>
      <c r="VAQ2360" s="1279"/>
      <c r="VAR2360" s="1279"/>
      <c r="VAS2360" s="1279"/>
      <c r="VAT2360" s="1279"/>
      <c r="VAU2360" s="1279"/>
      <c r="VAV2360" s="1279"/>
      <c r="VAW2360" s="1279"/>
      <c r="VAX2360" s="1279"/>
      <c r="VAY2360" s="1279"/>
      <c r="VAZ2360" s="1279"/>
      <c r="VBA2360" s="1279"/>
      <c r="VBB2360" s="1279"/>
      <c r="VBC2360" s="1279"/>
      <c r="VBD2360" s="1279"/>
      <c r="VBE2360" s="1279"/>
      <c r="VBF2360" s="1279"/>
      <c r="VBG2360" s="1279"/>
      <c r="VBH2360" s="1279"/>
      <c r="VBI2360" s="1279"/>
      <c r="VBJ2360" s="1279"/>
      <c r="VBK2360" s="1279"/>
      <c r="VBL2360" s="1279"/>
      <c r="VBM2360" s="1279"/>
      <c r="VBN2360" s="1279"/>
      <c r="VBO2360" s="1279"/>
      <c r="VBP2360" s="1279"/>
      <c r="VBQ2360" s="1279"/>
      <c r="VBR2360" s="1279"/>
      <c r="VBS2360" s="1279"/>
      <c r="VBT2360" s="1279"/>
      <c r="VBU2360" s="1279"/>
      <c r="VBV2360" s="1279"/>
      <c r="VBW2360" s="1279"/>
      <c r="VBX2360" s="1279"/>
      <c r="VBY2360" s="1279"/>
      <c r="VBZ2360" s="1279"/>
      <c r="VCA2360" s="1279"/>
      <c r="VCB2360" s="1279"/>
      <c r="VCC2360" s="1279"/>
      <c r="VCD2360" s="1279"/>
      <c r="VCE2360" s="1279"/>
      <c r="VCF2360" s="1279"/>
      <c r="VCG2360" s="1279"/>
      <c r="VCH2360" s="1279"/>
      <c r="VCI2360" s="1279"/>
      <c r="VCJ2360" s="1279"/>
      <c r="VCK2360" s="1279"/>
      <c r="VCL2360" s="1279"/>
      <c r="VCM2360" s="1279"/>
      <c r="VCN2360" s="1279"/>
      <c r="VCO2360" s="1279"/>
      <c r="VCP2360" s="1279"/>
      <c r="VCQ2360" s="1279"/>
      <c r="VCR2360" s="1279"/>
      <c r="VCS2360" s="1279"/>
      <c r="VCT2360" s="1279"/>
      <c r="VCU2360" s="1279"/>
      <c r="VCV2360" s="1279"/>
      <c r="VCW2360" s="1279"/>
      <c r="VCX2360" s="1279"/>
      <c r="VCY2360" s="1279"/>
      <c r="VCZ2360" s="1279"/>
      <c r="VDA2360" s="1279"/>
      <c r="VDB2360" s="1279"/>
      <c r="VDC2360" s="1279"/>
      <c r="VDD2360" s="1279"/>
      <c r="VDE2360" s="1279"/>
      <c r="VDF2360" s="1279"/>
      <c r="VDG2360" s="1279"/>
      <c r="VDH2360" s="1279"/>
      <c r="VDI2360" s="1279"/>
      <c r="VDJ2360" s="1279"/>
      <c r="VDK2360" s="1279"/>
      <c r="VDL2360" s="1279"/>
      <c r="VDM2360" s="1279"/>
      <c r="VDN2360" s="1279"/>
      <c r="VDO2360" s="1279"/>
      <c r="VDP2360" s="1279"/>
      <c r="VDQ2360" s="1279"/>
      <c r="VDR2360" s="1279"/>
      <c r="VDS2360" s="1279"/>
      <c r="VDT2360" s="1279"/>
      <c r="VDU2360" s="1279"/>
      <c r="VDV2360" s="1279"/>
      <c r="VDW2360" s="1279"/>
      <c r="VDX2360" s="1279"/>
      <c r="VDY2360" s="1279"/>
      <c r="VDZ2360" s="1279"/>
      <c r="VEA2360" s="1279"/>
      <c r="VEB2360" s="1279"/>
      <c r="VEC2360" s="1279"/>
      <c r="VED2360" s="1279"/>
      <c r="VEE2360" s="1279"/>
      <c r="VEF2360" s="1279"/>
      <c r="VEG2360" s="1279"/>
      <c r="VEH2360" s="1279"/>
      <c r="VEI2360" s="1279"/>
      <c r="VEJ2360" s="1279"/>
      <c r="VEK2360" s="1279"/>
      <c r="VEL2360" s="1279"/>
      <c r="VEM2360" s="1279"/>
      <c r="VEN2360" s="1279"/>
      <c r="VEO2360" s="1279"/>
      <c r="VEP2360" s="1279"/>
      <c r="VEQ2360" s="1279"/>
      <c r="VER2360" s="1279"/>
      <c r="VES2360" s="1279"/>
      <c r="VET2360" s="1279"/>
      <c r="VEU2360" s="1279"/>
      <c r="VEV2360" s="1279"/>
      <c r="VEW2360" s="1279"/>
      <c r="VEX2360" s="1279"/>
      <c r="VEY2360" s="1279"/>
      <c r="VEZ2360" s="1279"/>
      <c r="VFA2360" s="1279"/>
      <c r="VFB2360" s="1279"/>
      <c r="VFC2360" s="1279"/>
      <c r="VFD2360" s="1279"/>
      <c r="VFE2360" s="1279"/>
      <c r="VFF2360" s="1279"/>
      <c r="VFG2360" s="1279"/>
      <c r="VFH2360" s="1279"/>
      <c r="VFI2360" s="1279"/>
      <c r="VFJ2360" s="1279"/>
      <c r="VFK2360" s="1279"/>
      <c r="VFL2360" s="1279"/>
      <c r="VFM2360" s="1279"/>
      <c r="VFN2360" s="1279"/>
      <c r="VFO2360" s="1279"/>
      <c r="VFP2360" s="1279"/>
      <c r="VFQ2360" s="1279"/>
      <c r="VFR2360" s="1279"/>
      <c r="VFS2360" s="1279"/>
      <c r="VFT2360" s="1279"/>
      <c r="VFU2360" s="1279"/>
      <c r="VFV2360" s="1279"/>
      <c r="VFW2360" s="1279"/>
      <c r="VFX2360" s="1279"/>
      <c r="VFY2360" s="1279"/>
      <c r="VFZ2360" s="1279"/>
      <c r="VGA2360" s="1279"/>
      <c r="VGB2360" s="1279"/>
      <c r="VGC2360" s="1279"/>
      <c r="VGD2360" s="1279"/>
      <c r="VGE2360" s="1279"/>
      <c r="VGF2360" s="1279"/>
      <c r="VGG2360" s="1279"/>
      <c r="VGH2360" s="1279"/>
      <c r="VGI2360" s="1279"/>
      <c r="VGJ2360" s="1279"/>
      <c r="VGK2360" s="1279"/>
      <c r="VGL2360" s="1279"/>
      <c r="VGM2360" s="1279"/>
      <c r="VGN2360" s="1279"/>
      <c r="VGO2360" s="1279"/>
      <c r="VGP2360" s="1279"/>
      <c r="VGQ2360" s="1279"/>
      <c r="VGR2360" s="1279"/>
      <c r="VGS2360" s="1279"/>
      <c r="VGT2360" s="1279"/>
      <c r="VGU2360" s="1279"/>
      <c r="VGV2360" s="1279"/>
      <c r="VGW2360" s="1279"/>
      <c r="VGX2360" s="1279"/>
      <c r="VGY2360" s="1279"/>
      <c r="VGZ2360" s="1279"/>
      <c r="VHA2360" s="1279"/>
      <c r="VHB2360" s="1279"/>
      <c r="VHC2360" s="1279"/>
      <c r="VHD2360" s="1279"/>
      <c r="VHE2360" s="1279"/>
      <c r="VHF2360" s="1279"/>
      <c r="VHG2360" s="1279"/>
      <c r="VHH2360" s="1279"/>
      <c r="VHI2360" s="1279"/>
      <c r="VHJ2360" s="1279"/>
      <c r="VHK2360" s="1279"/>
      <c r="VHL2360" s="1279"/>
      <c r="VHM2360" s="1279"/>
      <c r="VHN2360" s="1279"/>
      <c r="VHO2360" s="1279"/>
      <c r="VHP2360" s="1279"/>
      <c r="VHQ2360" s="1279"/>
      <c r="VHR2360" s="1279"/>
      <c r="VHS2360" s="1279"/>
      <c r="VHT2360" s="1279"/>
      <c r="VHU2360" s="1279"/>
      <c r="VHV2360" s="1279"/>
      <c r="VHW2360" s="1279"/>
      <c r="VHX2360" s="1279"/>
      <c r="VHY2360" s="1279"/>
      <c r="VHZ2360" s="1279"/>
      <c r="VIA2360" s="1279"/>
      <c r="VIB2360" s="1279"/>
      <c r="VIC2360" s="1279"/>
      <c r="VID2360" s="1279"/>
      <c r="VIE2360" s="1279"/>
      <c r="VIF2360" s="1279"/>
      <c r="VIG2360" s="1279"/>
      <c r="VIH2360" s="1279"/>
      <c r="VII2360" s="1279"/>
      <c r="VIJ2360" s="1279"/>
      <c r="VIK2360" s="1279"/>
      <c r="VIL2360" s="1279"/>
      <c r="VIM2360" s="1279"/>
      <c r="VIN2360" s="1279"/>
      <c r="VIO2360" s="1279"/>
      <c r="VIP2360" s="1279"/>
      <c r="VIQ2360" s="1279"/>
      <c r="VIR2360" s="1279"/>
      <c r="VIS2360" s="1279"/>
      <c r="VIT2360" s="1279"/>
      <c r="VIU2360" s="1279"/>
      <c r="VIV2360" s="1279"/>
      <c r="VIW2360" s="1279"/>
      <c r="VIX2360" s="1279"/>
      <c r="VIY2360" s="1279"/>
      <c r="VIZ2360" s="1279"/>
      <c r="VJA2360" s="1279"/>
      <c r="VJB2360" s="1279"/>
      <c r="VJC2360" s="1279"/>
      <c r="VJD2360" s="1279"/>
      <c r="VJE2360" s="1279"/>
      <c r="VJF2360" s="1279"/>
      <c r="VJG2360" s="1279"/>
      <c r="VJH2360" s="1279"/>
      <c r="VJI2360" s="1279"/>
      <c r="VJJ2360" s="1279"/>
      <c r="VJK2360" s="1279"/>
      <c r="VJL2360" s="1279"/>
      <c r="VJM2360" s="1279"/>
      <c r="VJN2360" s="1279"/>
      <c r="VJO2360" s="1279"/>
      <c r="VJP2360" s="1279"/>
      <c r="VJQ2360" s="1279"/>
      <c r="VJR2360" s="1279"/>
      <c r="VJS2360" s="1279"/>
      <c r="VJT2360" s="1279"/>
      <c r="VJU2360" s="1279"/>
      <c r="VJV2360" s="1279"/>
      <c r="VJW2360" s="1279"/>
      <c r="VJX2360" s="1279"/>
      <c r="VJY2360" s="1279"/>
      <c r="VJZ2360" s="1279"/>
      <c r="VKA2360" s="1279"/>
      <c r="VKB2360" s="1279"/>
      <c r="VKC2360" s="1279"/>
      <c r="VKD2360" s="1279"/>
      <c r="VKE2360" s="1279"/>
      <c r="VKF2360" s="1279"/>
      <c r="VKG2360" s="1279"/>
      <c r="VKH2360" s="1279"/>
      <c r="VKI2360" s="1279"/>
      <c r="VKJ2360" s="1279"/>
      <c r="VKK2360" s="1279"/>
      <c r="VKL2360" s="1279"/>
      <c r="VKM2360" s="1279"/>
      <c r="VKN2360" s="1279"/>
      <c r="VKO2360" s="1279"/>
      <c r="VKP2360" s="1279"/>
      <c r="VKQ2360" s="1279"/>
      <c r="VKR2360" s="1279"/>
      <c r="VKS2360" s="1279"/>
      <c r="VKT2360" s="1279"/>
      <c r="VKU2360" s="1279"/>
      <c r="VKV2360" s="1279"/>
      <c r="VKW2360" s="1279"/>
      <c r="VKX2360" s="1279"/>
      <c r="VKY2360" s="1279"/>
      <c r="VKZ2360" s="1279"/>
      <c r="VLA2360" s="1279"/>
      <c r="VLB2360" s="1279"/>
      <c r="VLC2360" s="1279"/>
      <c r="VLD2360" s="1279"/>
      <c r="VLE2360" s="1279"/>
      <c r="VLF2360" s="1279"/>
      <c r="VLG2360" s="1279"/>
      <c r="VLH2360" s="1279"/>
      <c r="VLI2360" s="1279"/>
      <c r="VLJ2360" s="1279"/>
      <c r="VLK2360" s="1279"/>
      <c r="VLL2360" s="1279"/>
      <c r="VLM2360" s="1279"/>
      <c r="VLN2360" s="1279"/>
      <c r="VLO2360" s="1279"/>
      <c r="VLP2360" s="1279"/>
      <c r="VLQ2360" s="1279"/>
      <c r="VLR2360" s="1279"/>
      <c r="VLS2360" s="1279"/>
      <c r="VLT2360" s="1279"/>
      <c r="VLU2360" s="1279"/>
      <c r="VLV2360" s="1279"/>
      <c r="VLW2360" s="1279"/>
      <c r="VLX2360" s="1279"/>
      <c r="VLY2360" s="1279"/>
      <c r="VLZ2360" s="1279"/>
      <c r="VMA2360" s="1279"/>
      <c r="VMB2360" s="1279"/>
      <c r="VMC2360" s="1279"/>
      <c r="VMD2360" s="1279"/>
      <c r="VME2360" s="1279"/>
      <c r="VMF2360" s="1279"/>
      <c r="VMG2360" s="1279"/>
      <c r="VMH2360" s="1279"/>
      <c r="VMI2360" s="1279"/>
      <c r="VMJ2360" s="1279"/>
      <c r="VMK2360" s="1279"/>
      <c r="VML2360" s="1279"/>
      <c r="VMM2360" s="1279"/>
      <c r="VMN2360" s="1279"/>
      <c r="VMO2360" s="1279"/>
      <c r="VMP2360" s="1279"/>
      <c r="VMQ2360" s="1279"/>
      <c r="VMR2360" s="1279"/>
      <c r="VMS2360" s="1279"/>
      <c r="VMT2360" s="1279"/>
      <c r="VMU2360" s="1279"/>
      <c r="VMV2360" s="1279"/>
      <c r="VMW2360" s="1279"/>
      <c r="VMX2360" s="1279"/>
      <c r="VMY2360" s="1279"/>
      <c r="VMZ2360" s="1279"/>
      <c r="VNA2360" s="1279"/>
      <c r="VNB2360" s="1279"/>
      <c r="VNC2360" s="1279"/>
      <c r="VND2360" s="1279"/>
      <c r="VNE2360" s="1279"/>
      <c r="VNF2360" s="1279"/>
      <c r="VNG2360" s="1279"/>
      <c r="VNH2360" s="1279"/>
      <c r="VNI2360" s="1279"/>
      <c r="VNJ2360" s="1279"/>
      <c r="VNK2360" s="1279"/>
      <c r="VNL2360" s="1279"/>
      <c r="VNM2360" s="1279"/>
      <c r="VNN2360" s="1279"/>
      <c r="VNO2360" s="1279"/>
      <c r="VNP2360" s="1279"/>
      <c r="VNQ2360" s="1279"/>
      <c r="VNR2360" s="1279"/>
      <c r="VNS2360" s="1279"/>
      <c r="VNT2360" s="1279"/>
      <c r="VNU2360" s="1279"/>
      <c r="VNV2360" s="1279"/>
      <c r="VNW2360" s="1279"/>
      <c r="VNX2360" s="1279"/>
      <c r="VNY2360" s="1279"/>
      <c r="VNZ2360" s="1279"/>
      <c r="VOA2360" s="1279"/>
      <c r="VOB2360" s="1279"/>
      <c r="VOC2360" s="1279"/>
      <c r="VOD2360" s="1279"/>
      <c r="VOE2360" s="1279"/>
      <c r="VOF2360" s="1279"/>
      <c r="VOG2360" s="1279"/>
      <c r="VOH2360" s="1279"/>
      <c r="VOI2360" s="1279"/>
      <c r="VOJ2360" s="1279"/>
      <c r="VOK2360" s="1279"/>
      <c r="VOL2360" s="1279"/>
      <c r="VOM2360" s="1279"/>
      <c r="VON2360" s="1279"/>
      <c r="VOO2360" s="1279"/>
      <c r="VOP2360" s="1279"/>
      <c r="VOQ2360" s="1279"/>
      <c r="VOR2360" s="1279"/>
      <c r="VOS2360" s="1279"/>
      <c r="VOT2360" s="1279"/>
      <c r="VOU2360" s="1279"/>
      <c r="VOV2360" s="1279"/>
      <c r="VOW2360" s="1279"/>
      <c r="VOX2360" s="1279"/>
      <c r="VOY2360" s="1279"/>
      <c r="VOZ2360" s="1279"/>
      <c r="VPA2360" s="1279"/>
      <c r="VPB2360" s="1279"/>
      <c r="VPC2360" s="1279"/>
      <c r="VPD2360" s="1279"/>
      <c r="VPE2360" s="1279"/>
      <c r="VPF2360" s="1279"/>
      <c r="VPG2360" s="1279"/>
      <c r="VPH2360" s="1279"/>
      <c r="VPI2360" s="1279"/>
      <c r="VPJ2360" s="1279"/>
      <c r="VPK2360" s="1279"/>
      <c r="VPL2360" s="1279"/>
      <c r="VPM2360" s="1279"/>
      <c r="VPN2360" s="1279"/>
      <c r="VPO2360" s="1279"/>
      <c r="VPP2360" s="1279"/>
      <c r="VPQ2360" s="1279"/>
      <c r="VPR2360" s="1279"/>
      <c r="VPS2360" s="1279"/>
      <c r="VPT2360" s="1279"/>
      <c r="VPU2360" s="1279"/>
      <c r="VPV2360" s="1279"/>
      <c r="VPW2360" s="1279"/>
      <c r="VPX2360" s="1279"/>
      <c r="VPY2360" s="1279"/>
      <c r="VPZ2360" s="1279"/>
      <c r="VQA2360" s="1279"/>
      <c r="VQB2360" s="1279"/>
      <c r="VQC2360" s="1279"/>
      <c r="VQD2360" s="1279"/>
      <c r="VQE2360" s="1279"/>
      <c r="VQF2360" s="1279"/>
      <c r="VQG2360" s="1279"/>
      <c r="VQH2360" s="1279"/>
      <c r="VQI2360" s="1279"/>
      <c r="VQJ2360" s="1279"/>
      <c r="VQK2360" s="1279"/>
      <c r="VQL2360" s="1279"/>
      <c r="VQM2360" s="1279"/>
      <c r="VQN2360" s="1279"/>
      <c r="VQO2360" s="1279"/>
      <c r="VQP2360" s="1279"/>
      <c r="VQQ2360" s="1279"/>
      <c r="VQR2360" s="1279"/>
      <c r="VQS2360" s="1279"/>
      <c r="VQT2360" s="1279"/>
      <c r="VQU2360" s="1279"/>
      <c r="VQV2360" s="1279"/>
      <c r="VQW2360" s="1279"/>
      <c r="VQX2360" s="1279"/>
      <c r="VQY2360" s="1279"/>
      <c r="VQZ2360" s="1279"/>
      <c r="VRA2360" s="1279"/>
      <c r="VRB2360" s="1279"/>
      <c r="VRC2360" s="1279"/>
      <c r="VRD2360" s="1279"/>
      <c r="VRE2360" s="1279"/>
      <c r="VRF2360" s="1279"/>
      <c r="VRG2360" s="1279"/>
      <c r="VRH2360" s="1279"/>
      <c r="VRI2360" s="1279"/>
      <c r="VRJ2360" s="1279"/>
      <c r="VRK2360" s="1279"/>
      <c r="VRL2360" s="1279"/>
      <c r="VRM2360" s="1279"/>
      <c r="VRN2360" s="1279"/>
      <c r="VRO2360" s="1279"/>
      <c r="VRP2360" s="1279"/>
      <c r="VRQ2360" s="1279"/>
      <c r="VRR2360" s="1279"/>
      <c r="VRS2360" s="1279"/>
      <c r="VRT2360" s="1279"/>
      <c r="VRU2360" s="1279"/>
      <c r="VRV2360" s="1279"/>
      <c r="VRW2360" s="1279"/>
      <c r="VRX2360" s="1279"/>
      <c r="VRY2360" s="1279"/>
      <c r="VRZ2360" s="1279"/>
      <c r="VSA2360" s="1279"/>
      <c r="VSB2360" s="1279"/>
      <c r="VSC2360" s="1279"/>
      <c r="VSD2360" s="1279"/>
      <c r="VSE2360" s="1279"/>
      <c r="VSF2360" s="1279"/>
      <c r="VSG2360" s="1279"/>
      <c r="VSH2360" s="1279"/>
      <c r="VSI2360" s="1279"/>
      <c r="VSJ2360" s="1279"/>
      <c r="VSK2360" s="1279"/>
      <c r="VSL2360" s="1279"/>
      <c r="VSM2360" s="1279"/>
      <c r="VSN2360" s="1279"/>
      <c r="VSO2360" s="1279"/>
      <c r="VSP2360" s="1279"/>
      <c r="VSQ2360" s="1279"/>
      <c r="VSR2360" s="1279"/>
      <c r="VSS2360" s="1279"/>
      <c r="VST2360" s="1279"/>
      <c r="VSU2360" s="1279"/>
      <c r="VSV2360" s="1279"/>
      <c r="VSW2360" s="1279"/>
      <c r="VSX2360" s="1279"/>
      <c r="VSY2360" s="1279"/>
      <c r="VSZ2360" s="1279"/>
      <c r="VTA2360" s="1279"/>
      <c r="VTB2360" s="1279"/>
      <c r="VTC2360" s="1279"/>
      <c r="VTD2360" s="1279"/>
      <c r="VTE2360" s="1279"/>
      <c r="VTF2360" s="1279"/>
      <c r="VTG2360" s="1279"/>
      <c r="VTH2360" s="1279"/>
      <c r="VTI2360" s="1279"/>
      <c r="VTJ2360" s="1279"/>
      <c r="VTK2360" s="1279"/>
      <c r="VTL2360" s="1279"/>
      <c r="VTM2360" s="1279"/>
      <c r="VTN2360" s="1279"/>
      <c r="VTO2360" s="1279"/>
      <c r="VTP2360" s="1279"/>
      <c r="VTQ2360" s="1279"/>
      <c r="VTR2360" s="1279"/>
      <c r="VTS2360" s="1279"/>
      <c r="VTT2360" s="1279"/>
      <c r="VTU2360" s="1279"/>
      <c r="VTV2360" s="1279"/>
      <c r="VTW2360" s="1279"/>
      <c r="VTX2360" s="1279"/>
      <c r="VTY2360" s="1279"/>
      <c r="VTZ2360" s="1279"/>
      <c r="VUA2360" s="1279"/>
      <c r="VUB2360" s="1279"/>
      <c r="VUC2360" s="1279"/>
      <c r="VUD2360" s="1279"/>
      <c r="VUE2360" s="1279"/>
      <c r="VUF2360" s="1279"/>
      <c r="VUG2360" s="1279"/>
      <c r="VUH2360" s="1279"/>
      <c r="VUI2360" s="1279"/>
      <c r="VUJ2360" s="1279"/>
      <c r="VUK2360" s="1279"/>
      <c r="VUL2360" s="1279"/>
      <c r="VUM2360" s="1279"/>
      <c r="VUN2360" s="1279"/>
      <c r="VUO2360" s="1279"/>
      <c r="VUP2360" s="1279"/>
      <c r="VUQ2360" s="1279"/>
      <c r="VUR2360" s="1279"/>
      <c r="VUS2360" s="1279"/>
      <c r="VUT2360" s="1279"/>
      <c r="VUU2360" s="1279"/>
      <c r="VUV2360" s="1279"/>
      <c r="VUW2360" s="1279"/>
      <c r="VUX2360" s="1279"/>
      <c r="VUY2360" s="1279"/>
      <c r="VUZ2360" s="1279"/>
      <c r="VVA2360" s="1279"/>
      <c r="VVB2360" s="1279"/>
      <c r="VVC2360" s="1279"/>
      <c r="VVD2360" s="1279"/>
      <c r="VVE2360" s="1279"/>
      <c r="VVF2360" s="1279"/>
      <c r="VVG2360" s="1279"/>
      <c r="VVH2360" s="1279"/>
      <c r="VVI2360" s="1279"/>
      <c r="VVJ2360" s="1279"/>
      <c r="VVK2360" s="1279"/>
      <c r="VVL2360" s="1279"/>
      <c r="VVM2360" s="1279"/>
      <c r="VVN2360" s="1279"/>
      <c r="VVO2360" s="1279"/>
      <c r="VVP2360" s="1279"/>
      <c r="VVQ2360" s="1279"/>
      <c r="VVR2360" s="1279"/>
      <c r="VVS2360" s="1279"/>
      <c r="VVT2360" s="1279"/>
      <c r="VVU2360" s="1279"/>
      <c r="VVV2360" s="1279"/>
      <c r="VVW2360" s="1279"/>
      <c r="VVX2360" s="1279"/>
      <c r="VVY2360" s="1279"/>
      <c r="VVZ2360" s="1279"/>
      <c r="VWA2360" s="1279"/>
      <c r="VWB2360" s="1279"/>
      <c r="VWC2360" s="1279"/>
      <c r="VWD2360" s="1279"/>
      <c r="VWE2360" s="1279"/>
      <c r="VWF2360" s="1279"/>
      <c r="VWG2360" s="1279"/>
      <c r="VWH2360" s="1279"/>
      <c r="VWI2360" s="1279"/>
      <c r="VWJ2360" s="1279"/>
      <c r="VWK2360" s="1279"/>
      <c r="VWL2360" s="1279"/>
      <c r="VWM2360" s="1279"/>
      <c r="VWN2360" s="1279"/>
      <c r="VWO2360" s="1279"/>
      <c r="VWP2360" s="1279"/>
      <c r="VWQ2360" s="1279"/>
      <c r="VWR2360" s="1279"/>
      <c r="VWS2360" s="1279"/>
      <c r="VWT2360" s="1279"/>
      <c r="VWU2360" s="1279"/>
      <c r="VWV2360" s="1279"/>
      <c r="VWW2360" s="1279"/>
      <c r="VWX2360" s="1279"/>
      <c r="VWY2360" s="1279"/>
      <c r="VWZ2360" s="1279"/>
      <c r="VXA2360" s="1279"/>
      <c r="VXB2360" s="1279"/>
      <c r="VXC2360" s="1279"/>
      <c r="VXD2360" s="1279"/>
      <c r="VXE2360" s="1279"/>
      <c r="VXF2360" s="1279"/>
      <c r="VXG2360" s="1279"/>
      <c r="VXH2360" s="1279"/>
      <c r="VXI2360" s="1279"/>
      <c r="VXJ2360" s="1279"/>
      <c r="VXK2360" s="1279"/>
      <c r="VXL2360" s="1279"/>
      <c r="VXM2360" s="1279"/>
      <c r="VXN2360" s="1279"/>
      <c r="VXO2360" s="1279"/>
      <c r="VXP2360" s="1279"/>
      <c r="VXQ2360" s="1279"/>
      <c r="VXR2360" s="1279"/>
      <c r="VXS2360" s="1279"/>
      <c r="VXT2360" s="1279"/>
      <c r="VXU2360" s="1279"/>
      <c r="VXV2360" s="1279"/>
      <c r="VXW2360" s="1279"/>
      <c r="VXX2360" s="1279"/>
      <c r="VXY2360" s="1279"/>
      <c r="VXZ2360" s="1279"/>
      <c r="VYA2360" s="1279"/>
      <c r="VYB2360" s="1279"/>
      <c r="VYC2360" s="1279"/>
      <c r="VYD2360" s="1279"/>
      <c r="VYE2360" s="1279"/>
      <c r="VYF2360" s="1279"/>
      <c r="VYG2360" s="1279"/>
      <c r="VYH2360" s="1279"/>
      <c r="VYI2360" s="1279"/>
      <c r="VYJ2360" s="1279"/>
      <c r="VYK2360" s="1279"/>
      <c r="VYL2360" s="1279"/>
      <c r="VYM2360" s="1279"/>
      <c r="VYN2360" s="1279"/>
      <c r="VYO2360" s="1279"/>
      <c r="VYP2360" s="1279"/>
      <c r="VYQ2360" s="1279"/>
      <c r="VYR2360" s="1279"/>
      <c r="VYS2360" s="1279"/>
      <c r="VYT2360" s="1279"/>
      <c r="VYU2360" s="1279"/>
      <c r="VYV2360" s="1279"/>
      <c r="VYW2360" s="1279"/>
      <c r="VYX2360" s="1279"/>
      <c r="VYY2360" s="1279"/>
      <c r="VYZ2360" s="1279"/>
      <c r="VZA2360" s="1279"/>
      <c r="VZB2360" s="1279"/>
      <c r="VZC2360" s="1279"/>
      <c r="VZD2360" s="1279"/>
      <c r="VZE2360" s="1279"/>
      <c r="VZF2360" s="1279"/>
      <c r="VZG2360" s="1279"/>
      <c r="VZH2360" s="1279"/>
      <c r="VZI2360" s="1279"/>
      <c r="VZJ2360" s="1279"/>
      <c r="VZK2360" s="1279"/>
      <c r="VZL2360" s="1279"/>
      <c r="VZM2360" s="1279"/>
      <c r="VZN2360" s="1279"/>
      <c r="VZO2360" s="1279"/>
      <c r="VZP2360" s="1279"/>
      <c r="VZQ2360" s="1279"/>
      <c r="VZR2360" s="1279"/>
      <c r="VZS2360" s="1279"/>
      <c r="VZT2360" s="1279"/>
      <c r="VZU2360" s="1279"/>
      <c r="VZV2360" s="1279"/>
      <c r="VZW2360" s="1279"/>
      <c r="VZX2360" s="1279"/>
      <c r="VZY2360" s="1279"/>
      <c r="VZZ2360" s="1279"/>
      <c r="WAA2360" s="1279"/>
      <c r="WAB2360" s="1279"/>
      <c r="WAC2360" s="1279"/>
      <c r="WAD2360" s="1279"/>
      <c r="WAE2360" s="1279"/>
      <c r="WAF2360" s="1279"/>
      <c r="WAG2360" s="1279"/>
      <c r="WAH2360" s="1279"/>
      <c r="WAI2360" s="1279"/>
      <c r="WAJ2360" s="1279"/>
      <c r="WAK2360" s="1279"/>
      <c r="WAL2360" s="1279"/>
      <c r="WAM2360" s="1279"/>
      <c r="WAN2360" s="1279"/>
      <c r="WAO2360" s="1279"/>
      <c r="WAP2360" s="1279"/>
      <c r="WAQ2360" s="1279"/>
      <c r="WAR2360" s="1279"/>
      <c r="WAS2360" s="1279"/>
      <c r="WAT2360" s="1279"/>
      <c r="WAU2360" s="1279"/>
      <c r="WAV2360" s="1279"/>
      <c r="WAW2360" s="1279"/>
      <c r="WAX2360" s="1279"/>
      <c r="WAY2360" s="1279"/>
      <c r="WAZ2360" s="1279"/>
      <c r="WBA2360" s="1279"/>
      <c r="WBB2360" s="1279"/>
      <c r="WBC2360" s="1279"/>
      <c r="WBD2360" s="1279"/>
      <c r="WBE2360" s="1279"/>
      <c r="WBF2360" s="1279"/>
      <c r="WBG2360" s="1279"/>
      <c r="WBH2360" s="1279"/>
      <c r="WBI2360" s="1279"/>
      <c r="WBJ2360" s="1279"/>
      <c r="WBK2360" s="1279"/>
      <c r="WBL2360" s="1279"/>
      <c r="WBM2360" s="1279"/>
      <c r="WBN2360" s="1279"/>
      <c r="WBO2360" s="1279"/>
      <c r="WBP2360" s="1279"/>
      <c r="WBQ2360" s="1279"/>
      <c r="WBR2360" s="1279"/>
      <c r="WBS2360" s="1279"/>
      <c r="WBT2360" s="1279"/>
      <c r="WBU2360" s="1279"/>
      <c r="WBV2360" s="1279"/>
      <c r="WBW2360" s="1279"/>
      <c r="WBX2360" s="1279"/>
      <c r="WBY2360" s="1279"/>
      <c r="WBZ2360" s="1279"/>
      <c r="WCA2360" s="1279"/>
      <c r="WCB2360" s="1279"/>
      <c r="WCC2360" s="1279"/>
      <c r="WCD2360" s="1279"/>
      <c r="WCE2360" s="1279"/>
      <c r="WCF2360" s="1279"/>
      <c r="WCG2360" s="1279"/>
      <c r="WCH2360" s="1279"/>
      <c r="WCI2360" s="1279"/>
      <c r="WCJ2360" s="1279"/>
      <c r="WCK2360" s="1279"/>
      <c r="WCL2360" s="1279"/>
      <c r="WCM2360" s="1279"/>
      <c r="WCN2360" s="1279"/>
      <c r="WCO2360" s="1279"/>
      <c r="WCP2360" s="1279"/>
      <c r="WCQ2360" s="1279"/>
      <c r="WCR2360" s="1279"/>
      <c r="WCS2360" s="1279"/>
      <c r="WCT2360" s="1279"/>
      <c r="WCU2360" s="1279"/>
      <c r="WCV2360" s="1279"/>
      <c r="WCW2360" s="1279"/>
      <c r="WCX2360" s="1279"/>
      <c r="WCY2360" s="1279"/>
      <c r="WCZ2360" s="1279"/>
      <c r="WDA2360" s="1279"/>
      <c r="WDB2360" s="1279"/>
      <c r="WDC2360" s="1279"/>
      <c r="WDD2360" s="1279"/>
      <c r="WDE2360" s="1279"/>
      <c r="WDF2360" s="1279"/>
      <c r="WDG2360" s="1279"/>
      <c r="WDH2360" s="1279"/>
      <c r="WDI2360" s="1279"/>
      <c r="WDJ2360" s="1279"/>
      <c r="WDK2360" s="1279"/>
      <c r="WDL2360" s="1279"/>
      <c r="WDM2360" s="1279"/>
      <c r="WDN2360" s="1279"/>
      <c r="WDO2360" s="1279"/>
      <c r="WDP2360" s="1279"/>
      <c r="WDQ2360" s="1279"/>
      <c r="WDR2360" s="1279"/>
      <c r="WDS2360" s="1279"/>
      <c r="WDT2360" s="1279"/>
      <c r="WDU2360" s="1279"/>
      <c r="WDV2360" s="1279"/>
      <c r="WDW2360" s="1279"/>
      <c r="WDX2360" s="1279"/>
      <c r="WDY2360" s="1279"/>
      <c r="WDZ2360" s="1279"/>
      <c r="WEA2360" s="1279"/>
      <c r="WEB2360" s="1279"/>
      <c r="WEC2360" s="1279"/>
      <c r="WED2360" s="1279"/>
      <c r="WEE2360" s="1279"/>
      <c r="WEF2360" s="1279"/>
      <c r="WEG2360" s="1279"/>
      <c r="WEH2360" s="1279"/>
      <c r="WEI2360" s="1279"/>
      <c r="WEJ2360" s="1279"/>
      <c r="WEK2360" s="1279"/>
      <c r="WEL2360" s="1279"/>
      <c r="WEM2360" s="1279"/>
      <c r="WEN2360" s="1279"/>
      <c r="WEO2360" s="1279"/>
      <c r="WEP2360" s="1279"/>
      <c r="WEQ2360" s="1279"/>
      <c r="WER2360" s="1279"/>
      <c r="WES2360" s="1279"/>
      <c r="WET2360" s="1279"/>
      <c r="WEU2360" s="1279"/>
      <c r="WEV2360" s="1279"/>
      <c r="WEW2360" s="1279"/>
      <c r="WEX2360" s="1279"/>
      <c r="WEY2360" s="1279"/>
      <c r="WEZ2360" s="1279"/>
      <c r="WFA2360" s="1279"/>
      <c r="WFB2360" s="1279"/>
      <c r="WFC2360" s="1279"/>
      <c r="WFD2360" s="1279"/>
      <c r="WFE2360" s="1279"/>
      <c r="WFF2360" s="1279"/>
      <c r="WFG2360" s="1279"/>
      <c r="WFH2360" s="1279"/>
      <c r="WFI2360" s="1279"/>
      <c r="WFJ2360" s="1279"/>
      <c r="WFK2360" s="1279"/>
      <c r="WFL2360" s="1279"/>
      <c r="WFM2360" s="1279"/>
      <c r="WFN2360" s="1279"/>
      <c r="WFO2360" s="1279"/>
      <c r="WFP2360" s="1279"/>
      <c r="WFQ2360" s="1279"/>
      <c r="WFR2360" s="1279"/>
      <c r="WFS2360" s="1279"/>
      <c r="WFT2360" s="1279"/>
      <c r="WFU2360" s="1279"/>
      <c r="WFV2360" s="1279"/>
      <c r="WFW2360" s="1279"/>
      <c r="WFX2360" s="1279"/>
      <c r="WFY2360" s="1279"/>
      <c r="WFZ2360" s="1279"/>
      <c r="WGA2360" s="1279"/>
      <c r="WGB2360" s="1279"/>
      <c r="WGC2360" s="1279"/>
      <c r="WGD2360" s="1279"/>
      <c r="WGE2360" s="1279"/>
      <c r="WGF2360" s="1279"/>
      <c r="WGG2360" s="1279"/>
      <c r="WGH2360" s="1279"/>
      <c r="WGI2360" s="1279"/>
      <c r="WGJ2360" s="1279"/>
      <c r="WGK2360" s="1279"/>
      <c r="WGL2360" s="1279"/>
      <c r="WGM2360" s="1279"/>
      <c r="WGN2360" s="1279"/>
      <c r="WGO2360" s="1279"/>
      <c r="WGP2360" s="1279"/>
      <c r="WGQ2360" s="1279"/>
      <c r="WGR2360" s="1279"/>
      <c r="WGS2360" s="1279"/>
      <c r="WGT2360" s="1279"/>
      <c r="WGU2360" s="1279"/>
      <c r="WGV2360" s="1279"/>
      <c r="WGW2360" s="1279"/>
      <c r="WGX2360" s="1279"/>
      <c r="WGY2360" s="1279"/>
      <c r="WGZ2360" s="1279"/>
      <c r="WHA2360" s="1279"/>
      <c r="WHB2360" s="1279"/>
      <c r="WHC2360" s="1279"/>
      <c r="WHD2360" s="1279"/>
      <c r="WHE2360" s="1279"/>
      <c r="WHF2360" s="1279"/>
      <c r="WHG2360" s="1279"/>
      <c r="WHH2360" s="1279"/>
      <c r="WHI2360" s="1279"/>
      <c r="WHJ2360" s="1279"/>
      <c r="WHK2360" s="1279"/>
      <c r="WHL2360" s="1279"/>
      <c r="WHM2360" s="1279"/>
      <c r="WHN2360" s="1279"/>
      <c r="WHO2360" s="1279"/>
      <c r="WHP2360" s="1279"/>
      <c r="WHQ2360" s="1279"/>
      <c r="WHR2360" s="1279"/>
      <c r="WHS2360" s="1279"/>
      <c r="WHT2360" s="1279"/>
      <c r="WHU2360" s="1279"/>
      <c r="WHV2360" s="1279"/>
      <c r="WHW2360" s="1279"/>
      <c r="WHX2360" s="1279"/>
      <c r="WHY2360" s="1279"/>
      <c r="WHZ2360" s="1279"/>
      <c r="WIA2360" s="1279"/>
      <c r="WIB2360" s="1279"/>
      <c r="WIC2360" s="1279"/>
      <c r="WID2360" s="1279"/>
      <c r="WIE2360" s="1279"/>
      <c r="WIF2360" s="1279"/>
      <c r="WIG2360" s="1279"/>
      <c r="WIH2360" s="1279"/>
      <c r="WII2360" s="1279"/>
      <c r="WIJ2360" s="1279"/>
      <c r="WIK2360" s="1279"/>
      <c r="WIL2360" s="1279"/>
      <c r="WIM2360" s="1279"/>
      <c r="WIN2360" s="1279"/>
      <c r="WIO2360" s="1279"/>
      <c r="WIP2360" s="1279"/>
      <c r="WIQ2360" s="1279"/>
      <c r="WIR2360" s="1279"/>
      <c r="WIS2360" s="1279"/>
      <c r="WIT2360" s="1279"/>
      <c r="WIU2360" s="1279"/>
      <c r="WIV2360" s="1279"/>
      <c r="WIW2360" s="1279"/>
      <c r="WIX2360" s="1279"/>
      <c r="WIY2360" s="1279"/>
      <c r="WIZ2360" s="1279"/>
      <c r="WJA2360" s="1279"/>
      <c r="WJB2360" s="1279"/>
      <c r="WJC2360" s="1279"/>
      <c r="WJD2360" s="1279"/>
      <c r="WJE2360" s="1279"/>
      <c r="WJF2360" s="1279"/>
      <c r="WJG2360" s="1279"/>
      <c r="WJH2360" s="1279"/>
      <c r="WJI2360" s="1279"/>
      <c r="WJJ2360" s="1279"/>
      <c r="WJK2360" s="1279"/>
      <c r="WJL2360" s="1279"/>
      <c r="WJM2360" s="1279"/>
      <c r="WJN2360" s="1279"/>
      <c r="WJO2360" s="1279"/>
      <c r="WJP2360" s="1279"/>
      <c r="WJQ2360" s="1279"/>
      <c r="WJR2360" s="1279"/>
      <c r="WJS2360" s="1279"/>
      <c r="WJT2360" s="1279"/>
      <c r="WJU2360" s="1279"/>
      <c r="WJV2360" s="1279"/>
      <c r="WJW2360" s="1279"/>
      <c r="WJX2360" s="1279"/>
      <c r="WJY2360" s="1279"/>
      <c r="WJZ2360" s="1279"/>
      <c r="WKA2360" s="1279"/>
      <c r="WKB2360" s="1279"/>
      <c r="WKC2360" s="1279"/>
      <c r="WKD2360" s="1279"/>
      <c r="WKE2360" s="1279"/>
      <c r="WKF2360" s="1279"/>
      <c r="WKG2360" s="1279"/>
      <c r="WKH2360" s="1279"/>
      <c r="WKI2360" s="1279"/>
      <c r="WKJ2360" s="1279"/>
      <c r="WKK2360" s="1279"/>
      <c r="WKL2360" s="1279"/>
      <c r="WKM2360" s="1279"/>
      <c r="WKN2360" s="1279"/>
      <c r="WKO2360" s="1279"/>
      <c r="WKP2360" s="1279"/>
      <c r="WKQ2360" s="1279"/>
      <c r="WKR2360" s="1279"/>
      <c r="WKS2360" s="1279"/>
      <c r="WKT2360" s="1279"/>
      <c r="WKU2360" s="1279"/>
      <c r="WKV2360" s="1279"/>
      <c r="WKW2360" s="1279"/>
      <c r="WKX2360" s="1279"/>
      <c r="WKY2360" s="1279"/>
      <c r="WKZ2360" s="1279"/>
      <c r="WLA2360" s="1279"/>
      <c r="WLB2360" s="1279"/>
      <c r="WLC2360" s="1279"/>
      <c r="WLD2360" s="1279"/>
      <c r="WLE2360" s="1279"/>
      <c r="WLF2360" s="1279"/>
      <c r="WLG2360" s="1279"/>
      <c r="WLH2360" s="1279"/>
      <c r="WLI2360" s="1279"/>
      <c r="WLJ2360" s="1279"/>
      <c r="WLK2360" s="1279"/>
      <c r="WLL2360" s="1279"/>
      <c r="WLM2360" s="1279"/>
      <c r="WLN2360" s="1279"/>
      <c r="WLO2360" s="1279"/>
      <c r="WLP2360" s="1279"/>
      <c r="WLQ2360" s="1279"/>
      <c r="WLR2360" s="1279"/>
      <c r="WLS2360" s="1279"/>
      <c r="WLT2360" s="1279"/>
      <c r="WLU2360" s="1279"/>
      <c r="WLV2360" s="1279"/>
      <c r="WLW2360" s="1279"/>
      <c r="WLX2360" s="1279"/>
      <c r="WLY2360" s="1279"/>
      <c r="WLZ2360" s="1279"/>
      <c r="WMA2360" s="1279"/>
      <c r="WMB2360" s="1279"/>
      <c r="WMC2360" s="1279"/>
      <c r="WMD2360" s="1279"/>
      <c r="WME2360" s="1279"/>
      <c r="WMF2360" s="1279"/>
      <c r="WMG2360" s="1279"/>
      <c r="WMH2360" s="1279"/>
      <c r="WMI2360" s="1279"/>
      <c r="WMJ2360" s="1279"/>
      <c r="WMK2360" s="1279"/>
      <c r="WML2360" s="1279"/>
      <c r="WMM2360" s="1279"/>
      <c r="WMN2360" s="1279"/>
      <c r="WMO2360" s="1279"/>
      <c r="WMP2360" s="1279"/>
      <c r="WMQ2360" s="1279"/>
      <c r="WMR2360" s="1279"/>
      <c r="WMS2360" s="1279"/>
      <c r="WMT2360" s="1279"/>
      <c r="WMU2360" s="1279"/>
      <c r="WMV2360" s="1279"/>
      <c r="WMW2360" s="1279"/>
      <c r="WMX2360" s="1279"/>
      <c r="WMY2360" s="1279"/>
      <c r="WMZ2360" s="1279"/>
      <c r="WNA2360" s="1279"/>
      <c r="WNB2360" s="1279"/>
      <c r="WNC2360" s="1279"/>
      <c r="WND2360" s="1279"/>
      <c r="WNE2360" s="1279"/>
      <c r="WNF2360" s="1279"/>
      <c r="WNG2360" s="1279"/>
      <c r="WNH2360" s="1279"/>
      <c r="WNI2360" s="1279"/>
      <c r="WNJ2360" s="1279"/>
      <c r="WNK2360" s="1279"/>
      <c r="WNL2360" s="1279"/>
      <c r="WNM2360" s="1279"/>
      <c r="WNN2360" s="1279"/>
      <c r="WNO2360" s="1279"/>
      <c r="WNP2360" s="1279"/>
      <c r="WNQ2360" s="1279"/>
      <c r="WNR2360" s="1279"/>
      <c r="WNS2360" s="1279"/>
      <c r="WNT2360" s="1279"/>
      <c r="WNU2360" s="1279"/>
      <c r="WNV2360" s="1279"/>
      <c r="WNW2360" s="1279"/>
      <c r="WNX2360" s="1279"/>
      <c r="WNY2360" s="1279"/>
      <c r="WNZ2360" s="1279"/>
      <c r="WOA2360" s="1279"/>
      <c r="WOB2360" s="1279"/>
      <c r="WOC2360" s="1279"/>
      <c r="WOD2360" s="1279"/>
      <c r="WOE2360" s="1279"/>
      <c r="WOF2360" s="1279"/>
      <c r="WOG2360" s="1279"/>
      <c r="WOH2360" s="1279"/>
      <c r="WOI2360" s="1279"/>
      <c r="WOJ2360" s="1279"/>
      <c r="WOK2360" s="1279"/>
      <c r="WOL2360" s="1279"/>
      <c r="WOM2360" s="1279"/>
      <c r="WON2360" s="1279"/>
      <c r="WOO2360" s="1279"/>
      <c r="WOP2360" s="1279"/>
      <c r="WOQ2360" s="1279"/>
      <c r="WOR2360" s="1279"/>
      <c r="WOS2360" s="1279"/>
      <c r="WOT2360" s="1279"/>
      <c r="WOU2360" s="1279"/>
      <c r="WOV2360" s="1279"/>
      <c r="WOW2360" s="1279"/>
      <c r="WOX2360" s="1279"/>
      <c r="WOY2360" s="1279"/>
      <c r="WOZ2360" s="1279"/>
      <c r="WPA2360" s="1279"/>
      <c r="WPB2360" s="1279"/>
      <c r="WPC2360" s="1279"/>
      <c r="WPD2360" s="1279"/>
      <c r="WPE2360" s="1279"/>
      <c r="WPF2360" s="1279"/>
      <c r="WPG2360" s="1279"/>
      <c r="WPH2360" s="1279"/>
      <c r="WPI2360" s="1279"/>
      <c r="WPJ2360" s="1279"/>
      <c r="WPK2360" s="1279"/>
      <c r="WPL2360" s="1279"/>
      <c r="WPM2360" s="1279"/>
      <c r="WPN2360" s="1279"/>
      <c r="WPO2360" s="1279"/>
      <c r="WPP2360" s="1279"/>
      <c r="WPQ2360" s="1279"/>
      <c r="WPR2360" s="1279"/>
      <c r="WPS2360" s="1279"/>
      <c r="WPT2360" s="1279"/>
      <c r="WPU2360" s="1279"/>
      <c r="WPV2360" s="1279"/>
      <c r="WPW2360" s="1279"/>
      <c r="WPX2360" s="1279"/>
      <c r="WPY2360" s="1279"/>
      <c r="WPZ2360" s="1279"/>
      <c r="WQA2360" s="1279"/>
      <c r="WQB2360" s="1279"/>
      <c r="WQC2360" s="1279"/>
      <c r="WQD2360" s="1279"/>
      <c r="WQE2360" s="1279"/>
      <c r="WQF2360" s="1279"/>
      <c r="WQG2360" s="1279"/>
      <c r="WQH2360" s="1279"/>
      <c r="WQI2360" s="1279"/>
      <c r="WQJ2360" s="1279"/>
      <c r="WQK2360" s="1279"/>
      <c r="WQL2360" s="1279"/>
      <c r="WQM2360" s="1279"/>
      <c r="WQN2360" s="1279"/>
      <c r="WQO2360" s="1279"/>
      <c r="WQP2360" s="1279"/>
      <c r="WQQ2360" s="1279"/>
      <c r="WQR2360" s="1279"/>
      <c r="WQS2360" s="1279"/>
      <c r="WQT2360" s="1279"/>
      <c r="WQU2360" s="1279"/>
      <c r="WQV2360" s="1279"/>
      <c r="WQW2360" s="1279"/>
      <c r="WQX2360" s="1279"/>
      <c r="WQY2360" s="1279"/>
      <c r="WQZ2360" s="1279"/>
      <c r="WRA2360" s="1279"/>
      <c r="WRB2360" s="1279"/>
      <c r="WRC2360" s="1279"/>
      <c r="WRD2360" s="1279"/>
      <c r="WRE2360" s="1279"/>
      <c r="WRF2360" s="1279"/>
      <c r="WRG2360" s="1279"/>
      <c r="WRH2360" s="1279"/>
      <c r="WRI2360" s="1279"/>
      <c r="WRJ2360" s="1279"/>
      <c r="WRK2360" s="1279"/>
      <c r="WRL2360" s="1279"/>
      <c r="WRM2360" s="1279"/>
      <c r="WRN2360" s="1279"/>
      <c r="WRO2360" s="1279"/>
      <c r="WRP2360" s="1279"/>
      <c r="WRQ2360" s="1279"/>
      <c r="WRR2360" s="1279"/>
      <c r="WRS2360" s="1279"/>
      <c r="WRT2360" s="1279"/>
      <c r="WRU2360" s="1279"/>
      <c r="WRV2360" s="1279"/>
      <c r="WRW2360" s="1279"/>
      <c r="WRX2360" s="1279"/>
      <c r="WRY2360" s="1279"/>
      <c r="WRZ2360" s="1279"/>
      <c r="WSA2360" s="1279"/>
      <c r="WSB2360" s="1279"/>
      <c r="WSC2360" s="1279"/>
      <c r="WSD2360" s="1279"/>
      <c r="WSE2360" s="1279"/>
      <c r="WSF2360" s="1279"/>
      <c r="WSG2360" s="1279"/>
      <c r="WSH2360" s="1279"/>
      <c r="WSI2360" s="1279"/>
      <c r="WSJ2360" s="1279"/>
      <c r="WSK2360" s="1279"/>
      <c r="WSL2360" s="1279"/>
      <c r="WSM2360" s="1279"/>
      <c r="WSN2360" s="1279"/>
      <c r="WSO2360" s="1279"/>
      <c r="WSP2360" s="1279"/>
      <c r="WSQ2360" s="1279"/>
      <c r="WSR2360" s="1279"/>
      <c r="WSS2360" s="1279"/>
      <c r="WST2360" s="1279"/>
      <c r="WSU2360" s="1279"/>
      <c r="WSV2360" s="1279"/>
      <c r="WSW2360" s="1279"/>
      <c r="WSX2360" s="1279"/>
      <c r="WSY2360" s="1279"/>
      <c r="WSZ2360" s="1279"/>
      <c r="WTA2360" s="1279"/>
      <c r="WTB2360" s="1279"/>
      <c r="WTC2360" s="1279"/>
      <c r="WTD2360" s="1279"/>
      <c r="WTE2360" s="1279"/>
      <c r="WTF2360" s="1279"/>
      <c r="WTG2360" s="1279"/>
      <c r="WTH2360" s="1279"/>
      <c r="WTI2360" s="1279"/>
      <c r="WTJ2360" s="1279"/>
      <c r="WTK2360" s="1279"/>
      <c r="WTL2360" s="1279"/>
      <c r="WTM2360" s="1279"/>
      <c r="WTN2360" s="1279"/>
      <c r="WTO2360" s="1279"/>
      <c r="WTP2360" s="1279"/>
      <c r="WTQ2360" s="1279"/>
      <c r="WTR2360" s="1279"/>
      <c r="WTS2360" s="1279"/>
      <c r="WTT2360" s="1279"/>
      <c r="WTU2360" s="1279"/>
      <c r="WTV2360" s="1279"/>
      <c r="WTW2360" s="1279"/>
      <c r="WTX2360" s="1279"/>
      <c r="WTY2360" s="1279"/>
      <c r="WTZ2360" s="1279"/>
      <c r="WUA2360" s="1279"/>
      <c r="WUB2360" s="1279"/>
      <c r="WUC2360" s="1279"/>
      <c r="WUD2360" s="1279"/>
      <c r="WUE2360" s="1279"/>
      <c r="WUF2360" s="1279"/>
      <c r="WUG2360" s="1279"/>
      <c r="WUH2360" s="1279"/>
      <c r="WUI2360" s="1279"/>
      <c r="WUJ2360" s="1279"/>
      <c r="WUK2360" s="1279"/>
      <c r="WUL2360" s="1279"/>
      <c r="WUM2360" s="1279"/>
      <c r="WUN2360" s="1279"/>
      <c r="WUO2360" s="1279"/>
      <c r="WUP2360" s="1279"/>
      <c r="WUQ2360" s="1279"/>
      <c r="WUR2360" s="1279"/>
      <c r="WUS2360" s="1279"/>
      <c r="WUT2360" s="1279"/>
      <c r="WUU2360" s="1279"/>
      <c r="WUV2360" s="1279"/>
      <c r="WUW2360" s="1279"/>
      <c r="WUX2360" s="1279"/>
      <c r="WUY2360" s="1279"/>
      <c r="WUZ2360" s="1279"/>
      <c r="WVA2360" s="1279"/>
      <c r="WVB2360" s="1279"/>
      <c r="WVC2360" s="1279"/>
      <c r="WVD2360" s="1279"/>
      <c r="WVE2360" s="1279"/>
      <c r="WVF2360" s="1279"/>
      <c r="WVG2360" s="1279"/>
      <c r="WVH2360" s="1279"/>
      <c r="WVI2360" s="1279"/>
      <c r="WVJ2360" s="1279"/>
      <c r="WVK2360" s="1279"/>
      <c r="WVL2360" s="1279"/>
      <c r="WVM2360" s="1279"/>
      <c r="WVN2360" s="1279"/>
      <c r="WVO2360" s="1279"/>
      <c r="WVP2360" s="1279"/>
      <c r="WVQ2360" s="1279"/>
      <c r="WVR2360" s="1279"/>
      <c r="WVS2360" s="1279"/>
      <c r="WVT2360" s="1279"/>
      <c r="WVU2360" s="1279"/>
      <c r="WVV2360" s="1279"/>
      <c r="WVW2360" s="1279"/>
      <c r="WVX2360" s="1279"/>
      <c r="WVY2360" s="1279"/>
      <c r="WVZ2360" s="1279"/>
      <c r="WWA2360" s="1279"/>
      <c r="WWB2360" s="1279"/>
      <c r="WWC2360" s="1279"/>
      <c r="WWD2360" s="1279"/>
      <c r="WWE2360" s="1279"/>
      <c r="WWF2360" s="1279"/>
      <c r="WWG2360" s="1279"/>
      <c r="WWH2360" s="1279"/>
      <c r="WWI2360" s="1279"/>
      <c r="WWJ2360" s="1279"/>
      <c r="WWK2360" s="1279"/>
      <c r="WWL2360" s="1279"/>
      <c r="WWM2360" s="1279"/>
      <c r="WWN2360" s="1279"/>
      <c r="WWO2360" s="1279"/>
      <c r="WWP2360" s="1279"/>
      <c r="WWQ2360" s="1279"/>
      <c r="WWR2360" s="1279"/>
      <c r="WWS2360" s="1279"/>
      <c r="WWT2360" s="1279"/>
      <c r="WWU2360" s="1279"/>
      <c r="WWV2360" s="1279"/>
      <c r="WWW2360" s="1279"/>
      <c r="WWX2360" s="1279"/>
      <c r="WWY2360" s="1279"/>
      <c r="WWZ2360" s="1279"/>
      <c r="WXA2360" s="1279"/>
      <c r="WXB2360" s="1279"/>
      <c r="WXC2360" s="1279"/>
      <c r="WXD2360" s="1279"/>
      <c r="WXE2360" s="1279"/>
      <c r="WXF2360" s="1279"/>
      <c r="WXG2360" s="1279"/>
      <c r="WXH2360" s="1279"/>
      <c r="WXI2360" s="1279"/>
      <c r="WXJ2360" s="1279"/>
      <c r="WXK2360" s="1279"/>
      <c r="WXL2360" s="1279"/>
      <c r="WXM2360" s="1279"/>
      <c r="WXN2360" s="1279"/>
      <c r="WXO2360" s="1279"/>
      <c r="WXP2360" s="1279"/>
      <c r="WXQ2360" s="1279"/>
      <c r="WXR2360" s="1279"/>
      <c r="WXS2360" s="1279"/>
      <c r="WXT2360" s="1279"/>
      <c r="WXU2360" s="1279"/>
      <c r="WXV2360" s="1279"/>
      <c r="WXW2360" s="1279"/>
      <c r="WXX2360" s="1279"/>
      <c r="WXY2360" s="1279"/>
      <c r="WXZ2360" s="1279"/>
      <c r="WYA2360" s="1279"/>
      <c r="WYB2360" s="1279"/>
      <c r="WYC2360" s="1279"/>
      <c r="WYD2360" s="1279"/>
      <c r="WYE2360" s="1279"/>
      <c r="WYF2360" s="1279"/>
      <c r="WYG2360" s="1279"/>
      <c r="WYH2360" s="1279"/>
      <c r="WYI2360" s="1279"/>
      <c r="WYJ2360" s="1279"/>
      <c r="WYK2360" s="1279"/>
      <c r="WYL2360" s="1279"/>
      <c r="WYM2360" s="1279"/>
      <c r="WYN2360" s="1279"/>
      <c r="WYO2360" s="1279"/>
      <c r="WYP2360" s="1279"/>
      <c r="WYQ2360" s="1279"/>
      <c r="WYR2360" s="1279"/>
      <c r="WYS2360" s="1279"/>
      <c r="WYT2360" s="1279"/>
      <c r="WYU2360" s="1279"/>
      <c r="WYV2360" s="1279"/>
      <c r="WYW2360" s="1279"/>
      <c r="WYX2360" s="1279"/>
      <c r="WYY2360" s="1279"/>
      <c r="WYZ2360" s="1279"/>
      <c r="WZA2360" s="1279"/>
      <c r="WZB2360" s="1279"/>
      <c r="WZC2360" s="1279"/>
      <c r="WZD2360" s="1279"/>
      <c r="WZE2360" s="1279"/>
      <c r="WZF2360" s="1279"/>
      <c r="WZG2360" s="1279"/>
      <c r="WZH2360" s="1279"/>
      <c r="WZI2360" s="1279"/>
      <c r="WZJ2360" s="1279"/>
      <c r="WZK2360" s="1279"/>
      <c r="WZL2360" s="1279"/>
      <c r="WZM2360" s="1279"/>
      <c r="WZN2360" s="1279"/>
      <c r="WZO2360" s="1279"/>
      <c r="WZP2360" s="1279"/>
      <c r="WZQ2360" s="1279"/>
      <c r="WZR2360" s="1279"/>
      <c r="WZS2360" s="1279"/>
      <c r="WZT2360" s="1279"/>
      <c r="WZU2360" s="1279"/>
      <c r="WZV2360" s="1279"/>
      <c r="WZW2360" s="1279"/>
      <c r="WZX2360" s="1279"/>
      <c r="WZY2360" s="1279"/>
      <c r="WZZ2360" s="1279"/>
      <c r="XAA2360" s="1279"/>
      <c r="XAB2360" s="1279"/>
      <c r="XAC2360" s="1279"/>
      <c r="XAD2360" s="1279"/>
      <c r="XAE2360" s="1279"/>
      <c r="XAF2360" s="1279"/>
      <c r="XAG2360" s="1279"/>
      <c r="XAH2360" s="1279"/>
      <c r="XAI2360" s="1279"/>
      <c r="XAJ2360" s="1279"/>
      <c r="XAK2360" s="1279"/>
      <c r="XAL2360" s="1279"/>
      <c r="XAM2360" s="1279"/>
      <c r="XAN2360" s="1279"/>
      <c r="XAO2360" s="1279"/>
      <c r="XAP2360" s="1279"/>
      <c r="XAQ2360" s="1279"/>
      <c r="XAR2360" s="1279"/>
      <c r="XAS2360" s="1279"/>
      <c r="XAT2360" s="1279"/>
      <c r="XAU2360" s="1279"/>
      <c r="XAV2360" s="1279"/>
      <c r="XAW2360" s="1279"/>
      <c r="XAX2360" s="1279"/>
      <c r="XAY2360" s="1279"/>
      <c r="XAZ2360" s="1279"/>
      <c r="XBA2360" s="1279"/>
      <c r="XBB2360" s="1279"/>
      <c r="XBC2360" s="1279"/>
      <c r="XBD2360" s="1279"/>
      <c r="XBE2360" s="1279"/>
      <c r="XBF2360" s="1279"/>
      <c r="XBG2360" s="1279"/>
      <c r="XBH2360" s="1279"/>
      <c r="XBI2360" s="1279"/>
      <c r="XBJ2360" s="1279"/>
      <c r="XBK2360" s="1279"/>
      <c r="XBL2360" s="1279"/>
      <c r="XBM2360" s="1279"/>
      <c r="XBN2360" s="1279"/>
      <c r="XBO2360" s="1279"/>
      <c r="XBP2360" s="1279"/>
      <c r="XBQ2360" s="1279"/>
      <c r="XBR2360" s="1279"/>
      <c r="XBS2360" s="1279"/>
      <c r="XBT2360" s="1279"/>
      <c r="XBU2360" s="1279"/>
      <c r="XBV2360" s="1279"/>
      <c r="XBW2360" s="1279"/>
      <c r="XBX2360" s="1279"/>
      <c r="XBY2360" s="1279"/>
      <c r="XBZ2360" s="1279"/>
      <c r="XCA2360" s="1279"/>
      <c r="XCB2360" s="1279"/>
      <c r="XCC2360" s="1279"/>
      <c r="XCD2360" s="1279"/>
      <c r="XCE2360" s="1279"/>
      <c r="XCF2360" s="1279"/>
      <c r="XCG2360" s="1279"/>
      <c r="XCH2360" s="1279"/>
      <c r="XCI2360" s="1279"/>
      <c r="XCJ2360" s="1279"/>
      <c r="XCK2360" s="1279"/>
      <c r="XCL2360" s="1279"/>
      <c r="XCM2360" s="1279"/>
      <c r="XCN2360" s="1279"/>
      <c r="XCO2360" s="1279"/>
      <c r="XCP2360" s="1279"/>
      <c r="XCQ2360" s="1279"/>
      <c r="XCR2360" s="1279"/>
      <c r="XCS2360" s="1279"/>
      <c r="XCT2360" s="1279"/>
      <c r="XCU2360" s="1279"/>
      <c r="XCV2360" s="1279"/>
      <c r="XCW2360" s="1279"/>
      <c r="XCX2360" s="1279"/>
      <c r="XCY2360" s="1279"/>
      <c r="XCZ2360" s="1279"/>
      <c r="XDA2360" s="1279"/>
      <c r="XDB2360" s="1279"/>
      <c r="XDC2360" s="1279"/>
      <c r="XDD2360" s="1279"/>
      <c r="XDE2360" s="1279"/>
      <c r="XDF2360" s="1279"/>
      <c r="XDG2360" s="1279"/>
      <c r="XDH2360" s="1279"/>
      <c r="XDI2360" s="1279"/>
      <c r="XDJ2360" s="1279"/>
      <c r="XDK2360" s="1279"/>
      <c r="XDL2360" s="1279"/>
      <c r="XDM2360" s="1279"/>
      <c r="XDN2360" s="1279"/>
      <c r="XDO2360" s="1279"/>
      <c r="XDP2360" s="1279"/>
      <c r="XDQ2360" s="1279"/>
      <c r="XDR2360" s="1279"/>
      <c r="XDS2360" s="1279"/>
      <c r="XDT2360" s="1279"/>
      <c r="XDU2360" s="1279"/>
      <c r="XDV2360" s="1279"/>
      <c r="XDW2360" s="1279"/>
      <c r="XDX2360" s="1279"/>
      <c r="XDY2360" s="1279"/>
      <c r="XDZ2360" s="1279"/>
      <c r="XEA2360" s="1279"/>
      <c r="XEB2360" s="1279"/>
      <c r="XEC2360" s="1279"/>
      <c r="XED2360" s="1279"/>
      <c r="XEE2360" s="1279"/>
      <c r="XEF2360" s="1279"/>
      <c r="XEG2360" s="1279"/>
      <c r="XEH2360" s="1279"/>
      <c r="XEI2360" s="1279"/>
      <c r="XEJ2360" s="1279"/>
      <c r="XEK2360" s="1279"/>
      <c r="XEL2360" s="1279"/>
      <c r="XEM2360" s="1279"/>
      <c r="XEN2360" s="1279"/>
      <c r="XEO2360" s="1279"/>
      <c r="XEP2360" s="1279"/>
      <c r="XEQ2360" s="1279"/>
      <c r="XER2360" s="1279"/>
      <c r="XES2360" s="1279"/>
      <c r="XET2360" s="1279"/>
      <c r="XEU2360" s="1279"/>
      <c r="XEV2360" s="1279"/>
      <c r="XEW2360" s="1279"/>
      <c r="XEX2360" s="1279"/>
      <c r="XEY2360" s="1279"/>
      <c r="XEZ2360" s="1279"/>
      <c r="XFA2360" s="1279"/>
      <c r="XFB2360" s="1279"/>
      <c r="XFC2360" s="1279"/>
    </row>
    <row r="2361" spans="1:16383" x14ac:dyDescent="0.2">
      <c r="A2361" s="1387">
        <v>2017477</v>
      </c>
      <c r="B2361" s="1348">
        <v>121404</v>
      </c>
      <c r="C2361" s="1387" t="s">
        <v>4083</v>
      </c>
      <c r="D2361" s="1342" t="s">
        <v>451</v>
      </c>
      <c r="E2361" s="1342">
        <v>1</v>
      </c>
      <c r="F2361" s="1342">
        <v>2</v>
      </c>
      <c r="G2361" s="1342">
        <v>1</v>
      </c>
      <c r="H2361" s="1342">
        <v>1</v>
      </c>
      <c r="I2361" s="2624" t="s">
        <v>4256</v>
      </c>
      <c r="J2361" s="2624" t="s">
        <v>1737</v>
      </c>
      <c r="K2361" s="2624" t="s">
        <v>1737</v>
      </c>
      <c r="L2361" s="2624" t="s">
        <v>1737</v>
      </c>
      <c r="M2361" s="1339" t="s">
        <v>89</v>
      </c>
      <c r="N2361" s="1339" t="s">
        <v>89</v>
      </c>
      <c r="O2361" s="1339" t="s">
        <v>89</v>
      </c>
      <c r="P2361" s="1339" t="s">
        <v>89</v>
      </c>
      <c r="Q2361" s="1282"/>
      <c r="R2361" s="1328"/>
      <c r="S2361" s="1329">
        <v>28</v>
      </c>
      <c r="T2361" s="1330"/>
      <c r="U2361" s="1323" t="s">
        <v>934</v>
      </c>
      <c r="V2361" s="1323" t="s">
        <v>4114</v>
      </c>
      <c r="W2361" s="2589">
        <v>6</v>
      </c>
      <c r="X2361" s="2588"/>
      <c r="Y2361" s="2590"/>
      <c r="Z2361" s="2591">
        <v>42899</v>
      </c>
      <c r="AA2361" s="1279"/>
      <c r="AB2361" s="1283"/>
      <c r="AC2361" s="1283"/>
      <c r="AD2361" s="1283"/>
      <c r="AE2361" s="1403">
        <f>IF(A2361="","",(IFERROR(VLOOKUP(A2361,Projecten!A$4:W$2618,5,FALSE),"niet bekend")))</f>
        <v>1</v>
      </c>
      <c r="AF2361" s="2306">
        <f>IF(AE2361="","",(IF(E2361=0,AH2361,(E2361/AE2361*AH2361))))</f>
        <v>968.93</v>
      </c>
      <c r="AG2361" s="1283">
        <f>IF(A2361="","",(IFERROR(VLOOKUP(A2361,Projecten!A$4:W$2618,23,FALSE),"niet bekend")))</f>
        <v>0</v>
      </c>
      <c r="AH2361" s="2463">
        <f>IF(A2361="","",(IFERROR(VLOOKUP(A2361,Projecten!A$4:W$2618,12,FALSE),"niet bekend")))</f>
        <v>968.93</v>
      </c>
      <c r="AI2361" s="1279"/>
      <c r="AJ2361" s="1279"/>
      <c r="AK2361" s="1279"/>
      <c r="AL2361" s="1279"/>
      <c r="AM2361" s="1279"/>
      <c r="AN2361" s="1279"/>
      <c r="AO2361" s="1279"/>
      <c r="AP2361" s="1279"/>
      <c r="AQ2361" s="1279"/>
      <c r="AR2361" s="1279"/>
      <c r="AS2361" s="1279"/>
      <c r="AT2361" s="1279"/>
      <c r="AU2361" s="1279"/>
      <c r="AV2361" s="1279"/>
      <c r="AW2361" s="1279"/>
      <c r="AX2361" s="1279"/>
      <c r="AY2361" s="1279"/>
      <c r="AZ2361" s="1279"/>
      <c r="BA2361" s="1279"/>
      <c r="BB2361" s="1279"/>
      <c r="BC2361" s="1279"/>
      <c r="BD2361" s="1279"/>
      <c r="BE2361" s="1279"/>
      <c r="BF2361" s="1279"/>
      <c r="BG2361" s="1279"/>
      <c r="BH2361" s="1279"/>
      <c r="BI2361" s="1279"/>
      <c r="BJ2361" s="1279"/>
      <c r="BK2361" s="1279"/>
      <c r="BL2361" s="1279"/>
      <c r="BM2361" s="1279"/>
      <c r="BN2361" s="1279"/>
      <c r="BO2361" s="1279"/>
      <c r="BP2361" s="1279"/>
      <c r="BQ2361" s="1279"/>
      <c r="BR2361" s="1279"/>
      <c r="BS2361" s="1279"/>
      <c r="BT2361" s="1279"/>
      <c r="BU2361" s="1279"/>
      <c r="BV2361" s="1279"/>
      <c r="BW2361" s="1279"/>
      <c r="BX2361" s="1279"/>
      <c r="BY2361" s="1279"/>
      <c r="BZ2361" s="1279"/>
      <c r="CA2361" s="1279"/>
      <c r="CB2361" s="1279"/>
      <c r="CC2361" s="1279"/>
      <c r="CD2361" s="1279"/>
      <c r="CE2361" s="1279"/>
      <c r="CF2361" s="1279"/>
      <c r="CG2361" s="1279"/>
      <c r="CH2361" s="1279"/>
      <c r="CI2361" s="1279"/>
      <c r="CJ2361" s="1279"/>
      <c r="CK2361" s="1279"/>
      <c r="CL2361" s="1279"/>
      <c r="CM2361" s="1279"/>
      <c r="CN2361" s="1279"/>
      <c r="CO2361" s="1279"/>
      <c r="CP2361" s="1279"/>
      <c r="CQ2361" s="1279"/>
      <c r="CR2361" s="1279"/>
      <c r="CS2361" s="1279"/>
      <c r="CT2361" s="1279"/>
      <c r="CU2361" s="1279"/>
      <c r="CV2361" s="1279"/>
      <c r="CW2361" s="1279"/>
      <c r="CX2361" s="1279"/>
      <c r="CY2361" s="1279"/>
      <c r="CZ2361" s="1279"/>
      <c r="DA2361" s="1279"/>
      <c r="DB2361" s="1279"/>
      <c r="DC2361" s="1279"/>
      <c r="DD2361" s="1279"/>
      <c r="DE2361" s="1279"/>
      <c r="DF2361" s="1279"/>
      <c r="DG2361" s="1279"/>
      <c r="DH2361" s="1279"/>
      <c r="DI2361" s="1279"/>
      <c r="DJ2361" s="1279"/>
      <c r="DK2361" s="1279"/>
      <c r="DL2361" s="1279"/>
      <c r="DM2361" s="1279"/>
      <c r="DN2361" s="1279"/>
      <c r="DO2361" s="1279"/>
      <c r="DP2361" s="1279"/>
      <c r="DQ2361" s="1279"/>
      <c r="DR2361" s="1279"/>
      <c r="DS2361" s="1279"/>
      <c r="DT2361" s="1279"/>
      <c r="DU2361" s="1279"/>
      <c r="DV2361" s="1279"/>
      <c r="DW2361" s="1279"/>
      <c r="DX2361" s="1279"/>
      <c r="DY2361" s="1279"/>
      <c r="DZ2361" s="1279"/>
      <c r="EA2361" s="1279"/>
      <c r="EB2361" s="1279"/>
      <c r="EC2361" s="1279"/>
      <c r="ED2361" s="1279"/>
      <c r="EE2361" s="1279"/>
      <c r="EF2361" s="1279"/>
      <c r="EG2361" s="1279"/>
      <c r="EH2361" s="1279"/>
      <c r="EI2361" s="1279"/>
      <c r="EJ2361" s="1279"/>
      <c r="EK2361" s="1279"/>
      <c r="EL2361" s="1279"/>
      <c r="EM2361" s="1279"/>
      <c r="EN2361" s="1279"/>
      <c r="EO2361" s="1279"/>
      <c r="EP2361" s="1279"/>
      <c r="EQ2361" s="1279"/>
      <c r="ER2361" s="1279"/>
      <c r="ES2361" s="1279"/>
      <c r="ET2361" s="1279"/>
      <c r="EU2361" s="1279"/>
      <c r="EV2361" s="1279"/>
      <c r="EW2361" s="1279"/>
      <c r="EX2361" s="1279"/>
      <c r="EY2361" s="1279"/>
      <c r="EZ2361" s="1279"/>
      <c r="FA2361" s="1279"/>
      <c r="FB2361" s="1279"/>
      <c r="FC2361" s="1279"/>
      <c r="FD2361" s="1279"/>
      <c r="FE2361" s="1279"/>
      <c r="FF2361" s="1279"/>
      <c r="FG2361" s="1279"/>
      <c r="FH2361" s="1279"/>
      <c r="FI2361" s="1279"/>
      <c r="FJ2361" s="1279"/>
      <c r="FK2361" s="1279"/>
      <c r="FL2361" s="1279"/>
      <c r="FM2361" s="1279"/>
      <c r="FN2361" s="1279"/>
      <c r="FO2361" s="1279"/>
      <c r="FP2361" s="1279"/>
      <c r="FQ2361" s="1279"/>
      <c r="FR2361" s="1279"/>
      <c r="FS2361" s="1279"/>
      <c r="FT2361" s="1279"/>
      <c r="FU2361" s="1279"/>
      <c r="FV2361" s="1279"/>
      <c r="FW2361" s="1279"/>
      <c r="FX2361" s="1279"/>
      <c r="FY2361" s="1279"/>
      <c r="FZ2361" s="1279"/>
      <c r="GA2361" s="1279"/>
      <c r="GB2361" s="1279"/>
      <c r="GC2361" s="1279"/>
      <c r="GD2361" s="1279"/>
      <c r="GE2361" s="1279"/>
      <c r="GF2361" s="1279"/>
      <c r="GG2361" s="1279"/>
      <c r="GH2361" s="1279"/>
      <c r="GI2361" s="1279"/>
      <c r="GJ2361" s="1279"/>
      <c r="GK2361" s="1279"/>
      <c r="GL2361" s="1279"/>
      <c r="GM2361" s="1279"/>
      <c r="GN2361" s="1279"/>
      <c r="GO2361" s="1279"/>
      <c r="GP2361" s="1279"/>
      <c r="GQ2361" s="1279"/>
      <c r="GR2361" s="1279"/>
      <c r="GS2361" s="1279"/>
      <c r="GT2361" s="1279"/>
      <c r="GU2361" s="1279"/>
      <c r="GV2361" s="1279"/>
      <c r="GW2361" s="1279"/>
      <c r="GX2361" s="1279"/>
      <c r="GY2361" s="1279"/>
      <c r="GZ2361" s="1279"/>
      <c r="HA2361" s="1279"/>
      <c r="HB2361" s="1279"/>
      <c r="HC2361" s="1279"/>
      <c r="HD2361" s="1279"/>
      <c r="HE2361" s="1279"/>
      <c r="HF2361" s="1279"/>
      <c r="HG2361" s="1279"/>
      <c r="HH2361" s="1279"/>
      <c r="HI2361" s="1279"/>
      <c r="HJ2361" s="1279"/>
      <c r="HK2361" s="1279"/>
      <c r="HL2361" s="1279"/>
      <c r="HM2361" s="1279"/>
      <c r="HN2361" s="1279"/>
      <c r="HO2361" s="1279"/>
      <c r="HP2361" s="1279"/>
      <c r="HQ2361" s="1279"/>
      <c r="HR2361" s="1279"/>
      <c r="HS2361" s="1279"/>
      <c r="HT2361" s="1279"/>
      <c r="HU2361" s="1279"/>
      <c r="HV2361" s="1279"/>
      <c r="HW2361" s="1279"/>
      <c r="HX2361" s="1279"/>
      <c r="HY2361" s="1279"/>
      <c r="HZ2361" s="1279"/>
      <c r="IA2361" s="1279"/>
      <c r="IB2361" s="1279"/>
      <c r="IC2361" s="1279"/>
      <c r="ID2361" s="1279"/>
      <c r="IE2361" s="1279"/>
      <c r="IF2361" s="1279"/>
      <c r="IG2361" s="1279"/>
      <c r="IH2361" s="1279"/>
      <c r="II2361" s="1279"/>
      <c r="IJ2361" s="1279"/>
      <c r="IK2361" s="1279"/>
      <c r="IL2361" s="1279"/>
      <c r="IM2361" s="1279"/>
      <c r="IN2361" s="1279"/>
      <c r="IO2361" s="1279"/>
      <c r="IP2361" s="1279"/>
      <c r="IQ2361" s="1279"/>
      <c r="IR2361" s="1279"/>
      <c r="IS2361" s="1279"/>
      <c r="IT2361" s="1279"/>
      <c r="IU2361" s="1279"/>
      <c r="IV2361" s="1279"/>
      <c r="IW2361" s="1279"/>
      <c r="IX2361" s="1279"/>
      <c r="IY2361" s="1279"/>
      <c r="IZ2361" s="1279"/>
      <c r="JA2361" s="1279"/>
      <c r="JB2361" s="1279"/>
      <c r="JC2361" s="1279"/>
      <c r="JD2361" s="1279"/>
      <c r="JE2361" s="1279"/>
      <c r="JF2361" s="1279"/>
      <c r="JG2361" s="1279"/>
      <c r="JH2361" s="1279"/>
      <c r="JI2361" s="1279"/>
      <c r="JJ2361" s="1279"/>
      <c r="JK2361" s="1279"/>
      <c r="JL2361" s="1279"/>
      <c r="JM2361" s="1279"/>
      <c r="JN2361" s="1279"/>
      <c r="JO2361" s="1279"/>
      <c r="JP2361" s="1279"/>
      <c r="JQ2361" s="1279"/>
      <c r="JR2361" s="1279"/>
      <c r="JS2361" s="1279"/>
      <c r="JT2361" s="1279"/>
      <c r="JU2361" s="1279"/>
      <c r="JV2361" s="1279"/>
      <c r="JW2361" s="1279"/>
      <c r="JX2361" s="1279"/>
      <c r="JY2361" s="1279"/>
      <c r="JZ2361" s="1279"/>
      <c r="KA2361" s="1279"/>
      <c r="KB2361" s="1279"/>
      <c r="KC2361" s="1279"/>
      <c r="KD2361" s="1279"/>
      <c r="KE2361" s="1279"/>
      <c r="KF2361" s="1279"/>
      <c r="KG2361" s="1279"/>
      <c r="KH2361" s="1279"/>
      <c r="KI2361" s="1279"/>
      <c r="KJ2361" s="1279"/>
      <c r="KK2361" s="1279"/>
      <c r="KL2361" s="1279"/>
      <c r="KM2361" s="1279"/>
      <c r="KN2361" s="1279"/>
      <c r="KO2361" s="1279"/>
      <c r="KP2361" s="1279"/>
      <c r="KQ2361" s="1279"/>
      <c r="KR2361" s="1279"/>
      <c r="KS2361" s="1279"/>
      <c r="KT2361" s="1279"/>
      <c r="KU2361" s="1279"/>
      <c r="KV2361" s="1279"/>
      <c r="KW2361" s="1279"/>
      <c r="KX2361" s="1279"/>
      <c r="KY2361" s="1279"/>
      <c r="KZ2361" s="1279"/>
      <c r="LA2361" s="1279"/>
      <c r="LB2361" s="1279"/>
      <c r="LC2361" s="1279"/>
      <c r="LD2361" s="1279"/>
      <c r="LE2361" s="1279"/>
      <c r="LF2361" s="1279"/>
      <c r="LG2361" s="1279"/>
      <c r="LH2361" s="1279"/>
      <c r="LI2361" s="1279"/>
      <c r="LJ2361" s="1279"/>
      <c r="LK2361" s="1279"/>
      <c r="LL2361" s="1279"/>
      <c r="LM2361" s="1279"/>
      <c r="LN2361" s="1279"/>
      <c r="LO2361" s="1279"/>
      <c r="LP2361" s="1279"/>
      <c r="LQ2361" s="1279"/>
      <c r="LR2361" s="1279"/>
      <c r="LS2361" s="1279"/>
      <c r="LT2361" s="1279"/>
      <c r="LU2361" s="1279"/>
      <c r="LV2361" s="1279"/>
      <c r="LW2361" s="1279"/>
      <c r="LX2361" s="1279"/>
      <c r="LY2361" s="1279"/>
      <c r="LZ2361" s="1279"/>
      <c r="MA2361" s="1279"/>
      <c r="MB2361" s="1279"/>
      <c r="MC2361" s="1279"/>
      <c r="MD2361" s="1279"/>
      <c r="ME2361" s="1279"/>
      <c r="MF2361" s="1279"/>
      <c r="MG2361" s="1279"/>
      <c r="MH2361" s="1279"/>
      <c r="MI2361" s="1279"/>
      <c r="MJ2361" s="1279"/>
      <c r="MK2361" s="1279"/>
      <c r="ML2361" s="1279"/>
      <c r="MM2361" s="1279"/>
      <c r="MN2361" s="1279"/>
      <c r="MO2361" s="1279"/>
      <c r="MP2361" s="1279"/>
      <c r="MQ2361" s="1279"/>
      <c r="MR2361" s="1279"/>
      <c r="MS2361" s="1279"/>
      <c r="MT2361" s="1279"/>
      <c r="MU2361" s="1279"/>
      <c r="MV2361" s="1279"/>
      <c r="MW2361" s="1279"/>
      <c r="MX2361" s="1279"/>
      <c r="MY2361" s="1279"/>
      <c r="MZ2361" s="1279"/>
      <c r="NA2361" s="1279"/>
      <c r="NB2361" s="1279"/>
      <c r="NC2361" s="1279"/>
      <c r="ND2361" s="1279"/>
      <c r="NE2361" s="1279"/>
      <c r="NF2361" s="1279"/>
      <c r="NG2361" s="1279"/>
      <c r="NH2361" s="1279"/>
      <c r="NI2361" s="1279"/>
      <c r="NJ2361" s="1279"/>
      <c r="NK2361" s="1279"/>
      <c r="NL2361" s="1279"/>
      <c r="NM2361" s="1279"/>
      <c r="NN2361" s="1279"/>
      <c r="NO2361" s="1279"/>
      <c r="NP2361" s="1279"/>
      <c r="NQ2361" s="1279"/>
      <c r="NR2361" s="1279"/>
      <c r="NS2361" s="1279"/>
      <c r="NT2361" s="1279"/>
      <c r="NU2361" s="1279"/>
      <c r="NV2361" s="1279"/>
      <c r="NW2361" s="1279"/>
      <c r="NX2361" s="1279"/>
      <c r="NY2361" s="1279"/>
      <c r="NZ2361" s="1279"/>
      <c r="OA2361" s="1279"/>
      <c r="OB2361" s="1279"/>
      <c r="OC2361" s="1279"/>
      <c r="OD2361" s="1279"/>
      <c r="OE2361" s="1279"/>
      <c r="OF2361" s="1279"/>
      <c r="OG2361" s="1279"/>
      <c r="OH2361" s="1279"/>
      <c r="OI2361" s="1279"/>
      <c r="OJ2361" s="1279"/>
      <c r="OK2361" s="1279"/>
      <c r="OL2361" s="1279"/>
      <c r="OM2361" s="1279"/>
      <c r="ON2361" s="1279"/>
      <c r="OO2361" s="1279"/>
      <c r="OP2361" s="1279"/>
      <c r="OQ2361" s="1279"/>
      <c r="OR2361" s="1279"/>
      <c r="OS2361" s="1279"/>
      <c r="OT2361" s="1279"/>
      <c r="OU2361" s="1279"/>
      <c r="OV2361" s="1279"/>
      <c r="OW2361" s="1279"/>
      <c r="OX2361" s="1279"/>
      <c r="OY2361" s="1279"/>
      <c r="OZ2361" s="1279"/>
      <c r="PA2361" s="1279"/>
      <c r="PB2361" s="1279"/>
      <c r="PC2361" s="1279"/>
      <c r="PD2361" s="1279"/>
      <c r="PE2361" s="1279"/>
      <c r="PF2361" s="1279"/>
      <c r="PG2361" s="1279"/>
      <c r="PH2361" s="1279"/>
      <c r="PI2361" s="1279"/>
      <c r="PJ2361" s="1279"/>
      <c r="PK2361" s="1279"/>
      <c r="PL2361" s="1279"/>
      <c r="PM2361" s="1279"/>
      <c r="PN2361" s="1279"/>
      <c r="PO2361" s="1279"/>
      <c r="PP2361" s="1279"/>
      <c r="PQ2361" s="1279"/>
      <c r="PR2361" s="1279"/>
      <c r="PS2361" s="1279"/>
      <c r="PT2361" s="1279"/>
      <c r="PU2361" s="1279"/>
      <c r="PV2361" s="1279"/>
      <c r="PW2361" s="1279"/>
      <c r="PX2361" s="1279"/>
      <c r="PY2361" s="1279"/>
      <c r="PZ2361" s="1279"/>
      <c r="QA2361" s="1279"/>
      <c r="QB2361" s="1279"/>
      <c r="QC2361" s="1279"/>
      <c r="QD2361" s="1279"/>
      <c r="QE2361" s="1279"/>
      <c r="QF2361" s="1279"/>
      <c r="QG2361" s="1279"/>
      <c r="QH2361" s="1279"/>
      <c r="QI2361" s="1279"/>
      <c r="QJ2361" s="1279"/>
      <c r="QK2361" s="1279"/>
      <c r="QL2361" s="1279"/>
      <c r="QM2361" s="1279"/>
      <c r="QN2361" s="1279"/>
      <c r="QO2361" s="1279"/>
      <c r="QP2361" s="1279"/>
      <c r="QQ2361" s="1279"/>
      <c r="QR2361" s="1279"/>
      <c r="QS2361" s="1279"/>
      <c r="QT2361" s="1279"/>
      <c r="QU2361" s="1279"/>
      <c r="QV2361" s="1279"/>
      <c r="QW2361" s="1279"/>
      <c r="QX2361" s="1279"/>
      <c r="QY2361" s="1279"/>
      <c r="QZ2361" s="1279"/>
      <c r="RA2361" s="1279"/>
      <c r="RB2361" s="1279"/>
      <c r="RC2361" s="1279"/>
      <c r="RD2361" s="1279"/>
      <c r="RE2361" s="1279"/>
      <c r="RF2361" s="1279"/>
      <c r="RG2361" s="1279"/>
      <c r="RH2361" s="1279"/>
      <c r="RI2361" s="1279"/>
      <c r="RJ2361" s="1279"/>
      <c r="RK2361" s="1279"/>
      <c r="RL2361" s="1279"/>
      <c r="RM2361" s="1279"/>
      <c r="RN2361" s="1279"/>
      <c r="RO2361" s="1279"/>
      <c r="RP2361" s="1279"/>
      <c r="RQ2361" s="1279"/>
      <c r="RR2361" s="1279"/>
      <c r="RS2361" s="1279"/>
      <c r="RT2361" s="1279"/>
      <c r="RU2361" s="1279"/>
      <c r="RV2361" s="1279"/>
      <c r="RW2361" s="1279"/>
      <c r="RX2361" s="1279"/>
      <c r="RY2361" s="1279"/>
      <c r="RZ2361" s="1279"/>
      <c r="SA2361" s="1279"/>
      <c r="SB2361" s="1279"/>
      <c r="SC2361" s="1279"/>
      <c r="SD2361" s="1279"/>
      <c r="SE2361" s="1279"/>
      <c r="SF2361" s="1279"/>
      <c r="SG2361" s="1279"/>
      <c r="SH2361" s="1279"/>
      <c r="SI2361" s="1279"/>
      <c r="SJ2361" s="1279"/>
      <c r="SK2361" s="1279"/>
      <c r="SL2361" s="1279"/>
      <c r="SM2361" s="1279"/>
      <c r="SN2361" s="1279"/>
      <c r="SO2361" s="1279"/>
      <c r="SP2361" s="1279"/>
      <c r="SQ2361" s="1279"/>
      <c r="SR2361" s="1279"/>
      <c r="SS2361" s="1279"/>
      <c r="ST2361" s="1279"/>
      <c r="SU2361" s="1279"/>
      <c r="SV2361" s="1279"/>
      <c r="SW2361" s="1279"/>
      <c r="SX2361" s="1279"/>
      <c r="SY2361" s="1279"/>
      <c r="SZ2361" s="1279"/>
      <c r="TA2361" s="1279"/>
      <c r="TB2361" s="1279"/>
      <c r="TC2361" s="1279"/>
      <c r="TD2361" s="1279"/>
      <c r="TE2361" s="1279"/>
      <c r="TF2361" s="1279"/>
      <c r="TG2361" s="1279"/>
      <c r="TH2361" s="1279"/>
      <c r="TI2361" s="1279"/>
      <c r="TJ2361" s="1279"/>
      <c r="TK2361" s="1279"/>
      <c r="TL2361" s="1279"/>
      <c r="TM2361" s="1279"/>
      <c r="TN2361" s="1279"/>
      <c r="TO2361" s="1279"/>
      <c r="TP2361" s="1279"/>
      <c r="TQ2361" s="1279"/>
      <c r="TR2361" s="1279"/>
      <c r="TS2361" s="1279"/>
      <c r="TT2361" s="1279"/>
      <c r="TU2361" s="1279"/>
      <c r="TV2361" s="1279"/>
      <c r="TW2361" s="1279"/>
      <c r="TX2361" s="1279"/>
      <c r="TY2361" s="1279"/>
      <c r="TZ2361" s="1279"/>
      <c r="UA2361" s="1279"/>
      <c r="UB2361" s="1279"/>
      <c r="UC2361" s="1279"/>
      <c r="UD2361" s="1279"/>
      <c r="UE2361" s="1279"/>
      <c r="UF2361" s="1279"/>
      <c r="UG2361" s="1279"/>
      <c r="UH2361" s="1279"/>
      <c r="UI2361" s="1279"/>
      <c r="UJ2361" s="1279"/>
      <c r="UK2361" s="1279"/>
      <c r="UL2361" s="1279"/>
      <c r="UM2361" s="1279"/>
      <c r="UN2361" s="1279"/>
      <c r="UO2361" s="1279"/>
      <c r="UP2361" s="1279"/>
      <c r="UQ2361" s="1279"/>
      <c r="UR2361" s="1279"/>
      <c r="US2361" s="1279"/>
      <c r="UT2361" s="1279"/>
      <c r="UU2361" s="1279"/>
      <c r="UV2361" s="1279"/>
      <c r="UW2361" s="1279"/>
      <c r="UX2361" s="1279"/>
      <c r="UY2361" s="1279"/>
      <c r="UZ2361" s="1279"/>
      <c r="VA2361" s="1279"/>
      <c r="VB2361" s="1279"/>
      <c r="VC2361" s="1279"/>
      <c r="VD2361" s="1279"/>
      <c r="VE2361" s="1279"/>
      <c r="VF2361" s="1279"/>
      <c r="VG2361" s="1279"/>
      <c r="VH2361" s="1279"/>
      <c r="VI2361" s="1279"/>
      <c r="VJ2361" s="1279"/>
      <c r="VK2361" s="1279"/>
      <c r="VL2361" s="1279"/>
      <c r="VM2361" s="1279"/>
      <c r="VN2361" s="1279"/>
      <c r="VO2361" s="1279"/>
      <c r="VP2361" s="1279"/>
      <c r="VQ2361" s="1279"/>
      <c r="VR2361" s="1279"/>
      <c r="VS2361" s="1279"/>
      <c r="VT2361" s="1279"/>
      <c r="VU2361" s="1279"/>
      <c r="VV2361" s="1279"/>
      <c r="VW2361" s="1279"/>
      <c r="VX2361" s="1279"/>
      <c r="VY2361" s="1279"/>
      <c r="VZ2361" s="1279"/>
      <c r="WA2361" s="1279"/>
      <c r="WB2361" s="1279"/>
      <c r="WC2361" s="1279"/>
      <c r="WD2361" s="1279"/>
      <c r="WE2361" s="1279"/>
      <c r="WF2361" s="1279"/>
      <c r="WG2361" s="1279"/>
      <c r="WH2361" s="1279"/>
      <c r="WI2361" s="1279"/>
      <c r="WJ2361" s="1279"/>
      <c r="WK2361" s="1279"/>
      <c r="WL2361" s="1279"/>
      <c r="WM2361" s="1279"/>
      <c r="WN2361" s="1279"/>
      <c r="WO2361" s="1279"/>
      <c r="WP2361" s="1279"/>
      <c r="WQ2361" s="1279"/>
      <c r="WR2361" s="1279"/>
      <c r="WS2361" s="1279"/>
      <c r="WT2361" s="1279"/>
      <c r="WU2361" s="1279"/>
      <c r="WV2361" s="1279"/>
      <c r="WW2361" s="1279"/>
      <c r="WX2361" s="1279"/>
      <c r="WY2361" s="1279"/>
      <c r="WZ2361" s="1279"/>
      <c r="XA2361" s="1279"/>
      <c r="XB2361" s="1279"/>
      <c r="XC2361" s="1279"/>
      <c r="XD2361" s="1279"/>
      <c r="XE2361" s="1279"/>
      <c r="XF2361" s="1279"/>
      <c r="XG2361" s="1279"/>
      <c r="XH2361" s="1279"/>
      <c r="XI2361" s="1279"/>
      <c r="XJ2361" s="1279"/>
      <c r="XK2361" s="1279"/>
      <c r="XL2361" s="1279"/>
      <c r="XM2361" s="1279"/>
      <c r="XN2361" s="1279"/>
      <c r="XO2361" s="1279"/>
      <c r="XP2361" s="1279"/>
      <c r="XQ2361" s="1279"/>
      <c r="XR2361" s="1279"/>
      <c r="XS2361" s="1279"/>
      <c r="XT2361" s="1279"/>
      <c r="XU2361" s="1279"/>
      <c r="XV2361" s="1279"/>
      <c r="XW2361" s="1279"/>
      <c r="XX2361" s="1279"/>
      <c r="XY2361" s="1279"/>
      <c r="XZ2361" s="1279"/>
      <c r="YA2361" s="1279"/>
      <c r="YB2361" s="1279"/>
      <c r="YC2361" s="1279"/>
      <c r="YD2361" s="1279"/>
      <c r="YE2361" s="1279"/>
      <c r="YF2361" s="1279"/>
      <c r="YG2361" s="1279"/>
      <c r="YH2361" s="1279"/>
      <c r="YI2361" s="1279"/>
      <c r="YJ2361" s="1279"/>
      <c r="YK2361" s="1279"/>
      <c r="YL2361" s="1279"/>
      <c r="YM2361" s="1279"/>
      <c r="YN2361" s="1279"/>
      <c r="YO2361" s="1279"/>
      <c r="YP2361" s="1279"/>
      <c r="YQ2361" s="1279"/>
      <c r="YR2361" s="1279"/>
      <c r="YS2361" s="1279"/>
      <c r="YT2361" s="1279"/>
      <c r="YU2361" s="1279"/>
      <c r="YV2361" s="1279"/>
      <c r="YW2361" s="1279"/>
      <c r="YX2361" s="1279"/>
      <c r="YY2361" s="1279"/>
      <c r="YZ2361" s="1279"/>
      <c r="ZA2361" s="1279"/>
      <c r="ZB2361" s="1279"/>
      <c r="ZC2361" s="1279"/>
      <c r="ZD2361" s="1279"/>
      <c r="ZE2361" s="1279"/>
      <c r="ZF2361" s="1279"/>
      <c r="ZG2361" s="1279"/>
      <c r="ZH2361" s="1279"/>
      <c r="ZI2361" s="1279"/>
      <c r="ZJ2361" s="1279"/>
      <c r="ZK2361" s="1279"/>
      <c r="ZL2361" s="1279"/>
      <c r="ZM2361" s="1279"/>
      <c r="ZN2361" s="1279"/>
      <c r="ZO2361" s="1279"/>
      <c r="ZP2361" s="1279"/>
      <c r="ZQ2361" s="1279"/>
      <c r="ZR2361" s="1279"/>
      <c r="ZS2361" s="1279"/>
      <c r="ZT2361" s="1279"/>
      <c r="ZU2361" s="1279"/>
      <c r="ZV2361" s="1279"/>
      <c r="ZW2361" s="1279"/>
      <c r="ZX2361" s="1279"/>
      <c r="ZY2361" s="1279"/>
      <c r="ZZ2361" s="1279"/>
      <c r="AAA2361" s="1279"/>
      <c r="AAB2361" s="1279"/>
      <c r="AAC2361" s="1279"/>
      <c r="AAD2361" s="1279"/>
      <c r="AAE2361" s="1279"/>
      <c r="AAF2361" s="1279"/>
      <c r="AAG2361" s="1279"/>
      <c r="AAH2361" s="1279"/>
      <c r="AAI2361" s="1279"/>
      <c r="AAJ2361" s="1279"/>
      <c r="AAK2361" s="1279"/>
      <c r="AAL2361" s="1279"/>
      <c r="AAM2361" s="1279"/>
      <c r="AAN2361" s="1279"/>
      <c r="AAO2361" s="1279"/>
      <c r="AAP2361" s="1279"/>
      <c r="AAQ2361" s="1279"/>
      <c r="AAR2361" s="1279"/>
      <c r="AAS2361" s="1279"/>
      <c r="AAT2361" s="1279"/>
      <c r="AAU2361" s="1279"/>
      <c r="AAV2361" s="1279"/>
      <c r="AAW2361" s="1279"/>
      <c r="AAX2361" s="1279"/>
      <c r="AAY2361" s="1279"/>
      <c r="AAZ2361" s="1279"/>
      <c r="ABA2361" s="1279"/>
      <c r="ABB2361" s="1279"/>
      <c r="ABC2361" s="1279"/>
      <c r="ABD2361" s="1279"/>
      <c r="ABE2361" s="1279"/>
      <c r="ABF2361" s="1279"/>
      <c r="ABG2361" s="1279"/>
      <c r="ABH2361" s="1279"/>
      <c r="ABI2361" s="1279"/>
      <c r="ABJ2361" s="1279"/>
      <c r="ABK2361" s="1279"/>
      <c r="ABL2361" s="1279"/>
      <c r="ABM2361" s="1279"/>
      <c r="ABN2361" s="1279"/>
      <c r="ABO2361" s="1279"/>
      <c r="ABP2361" s="1279"/>
      <c r="ABQ2361" s="1279"/>
      <c r="ABR2361" s="1279"/>
      <c r="ABS2361" s="1279"/>
      <c r="ABT2361" s="1279"/>
      <c r="ABU2361" s="1279"/>
      <c r="ABV2361" s="1279"/>
      <c r="ABW2361" s="1279"/>
      <c r="ABX2361" s="1279"/>
      <c r="ABY2361" s="1279"/>
      <c r="ABZ2361" s="1279"/>
      <c r="ACA2361" s="1279"/>
      <c r="ACB2361" s="1279"/>
      <c r="ACC2361" s="1279"/>
      <c r="ACD2361" s="1279"/>
      <c r="ACE2361" s="1279"/>
      <c r="ACF2361" s="1279"/>
      <c r="ACG2361" s="1279"/>
      <c r="ACH2361" s="1279"/>
      <c r="ACI2361" s="1279"/>
      <c r="ACJ2361" s="1279"/>
      <c r="ACK2361" s="1279"/>
      <c r="ACL2361" s="1279"/>
      <c r="ACM2361" s="1279"/>
      <c r="ACN2361" s="1279"/>
      <c r="ACO2361" s="1279"/>
      <c r="ACP2361" s="1279"/>
      <c r="ACQ2361" s="1279"/>
      <c r="ACR2361" s="1279"/>
      <c r="ACS2361" s="1279"/>
      <c r="ACT2361" s="1279"/>
      <c r="ACU2361" s="1279"/>
      <c r="ACV2361" s="1279"/>
      <c r="ACW2361" s="1279"/>
      <c r="ACX2361" s="1279"/>
      <c r="ACY2361" s="1279"/>
      <c r="ACZ2361" s="1279"/>
      <c r="ADA2361" s="1279"/>
      <c r="ADB2361" s="1279"/>
      <c r="ADC2361" s="1279"/>
      <c r="ADD2361" s="1279"/>
      <c r="ADE2361" s="1279"/>
      <c r="ADF2361" s="1279"/>
      <c r="ADG2361" s="1279"/>
      <c r="ADH2361" s="1279"/>
      <c r="ADI2361" s="1279"/>
      <c r="ADJ2361" s="1279"/>
      <c r="ADK2361" s="1279"/>
      <c r="ADL2361" s="1279"/>
      <c r="ADM2361" s="1279"/>
      <c r="ADN2361" s="1279"/>
      <c r="ADO2361" s="1279"/>
      <c r="ADP2361" s="1279"/>
      <c r="ADQ2361" s="1279"/>
      <c r="ADR2361" s="1279"/>
      <c r="ADS2361" s="1279"/>
      <c r="ADT2361" s="1279"/>
      <c r="ADU2361" s="1279"/>
      <c r="ADV2361" s="1279"/>
      <c r="ADW2361" s="1279"/>
      <c r="ADX2361" s="1279"/>
      <c r="ADY2361" s="1279"/>
      <c r="ADZ2361" s="1279"/>
      <c r="AEA2361" s="1279"/>
      <c r="AEB2361" s="1279"/>
      <c r="AEC2361" s="1279"/>
      <c r="AED2361" s="1279"/>
      <c r="AEE2361" s="1279"/>
      <c r="AEF2361" s="1279"/>
      <c r="AEG2361" s="1279"/>
      <c r="AEH2361" s="1279"/>
      <c r="AEI2361" s="1279"/>
      <c r="AEJ2361" s="1279"/>
      <c r="AEK2361" s="1279"/>
      <c r="AEL2361" s="1279"/>
      <c r="AEM2361" s="1279"/>
      <c r="AEN2361" s="1279"/>
      <c r="AEO2361" s="1279"/>
      <c r="AEP2361" s="1279"/>
      <c r="AEQ2361" s="1279"/>
      <c r="AER2361" s="1279"/>
      <c r="AES2361" s="1279"/>
      <c r="AET2361" s="1279"/>
      <c r="AEU2361" s="1279"/>
      <c r="AEV2361" s="1279"/>
      <c r="AEW2361" s="1279"/>
      <c r="AEX2361" s="1279"/>
      <c r="AEY2361" s="1279"/>
      <c r="AEZ2361" s="1279"/>
      <c r="AFA2361" s="1279"/>
      <c r="AFB2361" s="1279"/>
      <c r="AFC2361" s="1279"/>
      <c r="AFD2361" s="1279"/>
      <c r="AFE2361" s="1279"/>
      <c r="AFF2361" s="1279"/>
      <c r="AFG2361" s="1279"/>
      <c r="AFH2361" s="1279"/>
      <c r="AFI2361" s="1279"/>
      <c r="AFJ2361" s="1279"/>
      <c r="AFK2361" s="1279"/>
      <c r="AFL2361" s="1279"/>
      <c r="AFM2361" s="1279"/>
      <c r="AFN2361" s="1279"/>
      <c r="AFO2361" s="1279"/>
      <c r="AFP2361" s="1279"/>
      <c r="AFQ2361" s="1279"/>
      <c r="AFR2361" s="1279"/>
      <c r="AFS2361" s="1279"/>
      <c r="AFT2361" s="1279"/>
      <c r="AFU2361" s="1279"/>
      <c r="AFV2361" s="1279"/>
      <c r="AFW2361" s="1279"/>
      <c r="AFX2361" s="1279"/>
      <c r="AFY2361" s="1279"/>
      <c r="AFZ2361" s="1279"/>
      <c r="AGA2361" s="1279"/>
      <c r="AGB2361" s="1279"/>
      <c r="AGC2361" s="1279"/>
      <c r="AGD2361" s="1279"/>
      <c r="AGE2361" s="1279"/>
      <c r="AGF2361" s="1279"/>
      <c r="AGG2361" s="1279"/>
      <c r="AGH2361" s="1279"/>
      <c r="AGI2361" s="1279"/>
      <c r="AGJ2361" s="1279"/>
      <c r="AGK2361" s="1279"/>
      <c r="AGL2361" s="1279"/>
      <c r="AGM2361" s="1279"/>
      <c r="AGN2361" s="1279"/>
      <c r="AGO2361" s="1279"/>
      <c r="AGP2361" s="1279"/>
      <c r="AGQ2361" s="1279"/>
      <c r="AGR2361" s="1279"/>
      <c r="AGS2361" s="1279"/>
      <c r="AGT2361" s="1279"/>
      <c r="AGU2361" s="1279"/>
      <c r="AGV2361" s="1279"/>
      <c r="AGW2361" s="1279"/>
      <c r="AGX2361" s="1279"/>
      <c r="AGY2361" s="1279"/>
      <c r="AGZ2361" s="1279"/>
      <c r="AHA2361" s="1279"/>
      <c r="AHB2361" s="1279"/>
      <c r="AHC2361" s="1279"/>
      <c r="AHD2361" s="1279"/>
      <c r="AHE2361" s="1279"/>
      <c r="AHF2361" s="1279"/>
      <c r="AHG2361" s="1279"/>
      <c r="AHH2361" s="1279"/>
      <c r="AHI2361" s="1279"/>
      <c r="AHJ2361" s="1279"/>
      <c r="AHK2361" s="1279"/>
      <c r="AHL2361" s="1279"/>
      <c r="AHM2361" s="1279"/>
      <c r="AHN2361" s="1279"/>
      <c r="AHO2361" s="1279"/>
      <c r="AHP2361" s="1279"/>
      <c r="AHQ2361" s="1279"/>
      <c r="AHR2361" s="1279"/>
      <c r="AHS2361" s="1279"/>
      <c r="AHT2361" s="1279"/>
      <c r="AHU2361" s="1279"/>
      <c r="AHV2361" s="1279"/>
      <c r="AHW2361" s="1279"/>
      <c r="AHX2361" s="1279"/>
      <c r="AHY2361" s="1279"/>
      <c r="AHZ2361" s="1279"/>
      <c r="AIA2361" s="1279"/>
      <c r="AIB2361" s="1279"/>
      <c r="AIC2361" s="1279"/>
      <c r="AID2361" s="1279"/>
      <c r="AIE2361" s="1279"/>
      <c r="AIF2361" s="1279"/>
      <c r="AIG2361" s="1279"/>
      <c r="AIH2361" s="1279"/>
      <c r="AII2361" s="1279"/>
      <c r="AIJ2361" s="1279"/>
      <c r="AIK2361" s="1279"/>
      <c r="AIL2361" s="1279"/>
      <c r="AIM2361" s="1279"/>
      <c r="AIN2361" s="1279"/>
      <c r="AIO2361" s="1279"/>
      <c r="AIP2361" s="1279"/>
      <c r="AIQ2361" s="1279"/>
      <c r="AIR2361" s="1279"/>
      <c r="AIS2361" s="1279"/>
      <c r="AIT2361" s="1279"/>
      <c r="AIU2361" s="1279"/>
      <c r="AIV2361" s="1279"/>
      <c r="AIW2361" s="1279"/>
      <c r="AIX2361" s="1279"/>
      <c r="AIY2361" s="1279"/>
      <c r="AIZ2361" s="1279"/>
      <c r="AJA2361" s="1279"/>
      <c r="AJB2361" s="1279"/>
      <c r="AJC2361" s="1279"/>
      <c r="AJD2361" s="1279"/>
      <c r="AJE2361" s="1279"/>
      <c r="AJF2361" s="1279"/>
      <c r="AJG2361" s="1279"/>
      <c r="AJH2361" s="1279"/>
      <c r="AJI2361" s="1279"/>
      <c r="AJJ2361" s="1279"/>
      <c r="AJK2361" s="1279"/>
      <c r="AJL2361" s="1279"/>
      <c r="AJM2361" s="1279"/>
      <c r="AJN2361" s="1279"/>
      <c r="AJO2361" s="1279"/>
      <c r="AJP2361" s="1279"/>
      <c r="AJQ2361" s="1279"/>
      <c r="AJR2361" s="1279"/>
      <c r="AJS2361" s="1279"/>
      <c r="AJT2361" s="1279"/>
      <c r="AJU2361" s="1279"/>
      <c r="AJV2361" s="1279"/>
      <c r="AJW2361" s="1279"/>
      <c r="AJX2361" s="1279"/>
      <c r="AJY2361" s="1279"/>
      <c r="AJZ2361" s="1279"/>
      <c r="AKA2361" s="1279"/>
      <c r="AKB2361" s="1279"/>
      <c r="AKC2361" s="1279"/>
      <c r="AKD2361" s="1279"/>
      <c r="AKE2361" s="1279"/>
      <c r="AKF2361" s="1279"/>
      <c r="AKG2361" s="1279"/>
      <c r="AKH2361" s="1279"/>
      <c r="AKI2361" s="1279"/>
      <c r="AKJ2361" s="1279"/>
      <c r="AKK2361" s="1279"/>
      <c r="AKL2361" s="1279"/>
      <c r="AKM2361" s="1279"/>
      <c r="AKN2361" s="1279"/>
      <c r="AKO2361" s="1279"/>
      <c r="AKP2361" s="1279"/>
      <c r="AKQ2361" s="1279"/>
      <c r="AKR2361" s="1279"/>
      <c r="AKS2361" s="1279"/>
      <c r="AKT2361" s="1279"/>
      <c r="AKU2361" s="1279"/>
      <c r="AKV2361" s="1279"/>
      <c r="AKW2361" s="1279"/>
      <c r="AKX2361" s="1279"/>
      <c r="AKY2361" s="1279"/>
      <c r="AKZ2361" s="1279"/>
      <c r="ALA2361" s="1279"/>
      <c r="ALB2361" s="1279"/>
      <c r="ALC2361" s="1279"/>
      <c r="ALD2361" s="1279"/>
      <c r="ALE2361" s="1279"/>
      <c r="ALF2361" s="1279"/>
      <c r="ALG2361" s="1279"/>
      <c r="ALH2361" s="1279"/>
      <c r="ALI2361" s="1279"/>
      <c r="ALJ2361" s="1279"/>
      <c r="ALK2361" s="1279"/>
      <c r="ALL2361" s="1279"/>
      <c r="ALM2361" s="1279"/>
      <c r="ALN2361" s="1279"/>
      <c r="ALO2361" s="1279"/>
      <c r="ALP2361" s="1279"/>
      <c r="ALQ2361" s="1279"/>
      <c r="ALR2361" s="1279"/>
      <c r="ALS2361" s="1279"/>
      <c r="ALT2361" s="1279"/>
      <c r="ALU2361" s="1279"/>
      <c r="ALV2361" s="1279"/>
      <c r="ALW2361" s="1279"/>
      <c r="ALX2361" s="1279"/>
      <c r="ALY2361" s="1279"/>
      <c r="ALZ2361" s="1279"/>
      <c r="AMA2361" s="1279"/>
      <c r="AMB2361" s="1279"/>
      <c r="AMC2361" s="1279"/>
      <c r="AMD2361" s="1279"/>
      <c r="AME2361" s="1279"/>
      <c r="AMF2361" s="1279"/>
      <c r="AMG2361" s="1279"/>
      <c r="AMH2361" s="1279"/>
      <c r="AMI2361" s="1279"/>
      <c r="AMJ2361" s="1279"/>
      <c r="AMK2361" s="1279"/>
      <c r="AML2361" s="1279"/>
      <c r="AMM2361" s="1279"/>
      <c r="AMN2361" s="1279"/>
      <c r="AMO2361" s="1279"/>
      <c r="AMP2361" s="1279"/>
      <c r="AMQ2361" s="1279"/>
      <c r="AMR2361" s="1279"/>
      <c r="AMS2361" s="1279"/>
      <c r="AMT2361" s="1279"/>
      <c r="AMU2361" s="1279"/>
      <c r="AMV2361" s="1279"/>
      <c r="AMW2361" s="1279"/>
      <c r="AMX2361" s="1279"/>
      <c r="AMY2361" s="1279"/>
      <c r="AMZ2361" s="1279"/>
      <c r="ANA2361" s="1279"/>
      <c r="ANB2361" s="1279"/>
      <c r="ANC2361" s="1279"/>
      <c r="AND2361" s="1279"/>
      <c r="ANE2361" s="1279"/>
      <c r="ANF2361" s="1279"/>
      <c r="ANG2361" s="1279"/>
      <c r="ANH2361" s="1279"/>
      <c r="ANI2361" s="1279"/>
      <c r="ANJ2361" s="1279"/>
      <c r="ANK2361" s="1279"/>
      <c r="ANL2361" s="1279"/>
      <c r="ANM2361" s="1279"/>
      <c r="ANN2361" s="1279"/>
      <c r="ANO2361" s="1279"/>
      <c r="ANP2361" s="1279"/>
      <c r="ANQ2361" s="1279"/>
      <c r="ANR2361" s="1279"/>
      <c r="ANS2361" s="1279"/>
      <c r="ANT2361" s="1279"/>
      <c r="ANU2361" s="1279"/>
      <c r="ANV2361" s="1279"/>
      <c r="ANW2361" s="1279"/>
      <c r="ANX2361" s="1279"/>
      <c r="ANY2361" s="1279"/>
      <c r="ANZ2361" s="1279"/>
      <c r="AOA2361" s="1279"/>
      <c r="AOB2361" s="1279"/>
      <c r="AOC2361" s="1279"/>
      <c r="AOD2361" s="1279"/>
      <c r="AOE2361" s="1279"/>
      <c r="AOF2361" s="1279"/>
      <c r="AOG2361" s="1279"/>
      <c r="AOH2361" s="1279"/>
      <c r="AOI2361" s="1279"/>
      <c r="AOJ2361" s="1279"/>
      <c r="AOK2361" s="1279"/>
      <c r="AOL2361" s="1279"/>
      <c r="AOM2361" s="1279"/>
      <c r="AON2361" s="1279"/>
      <c r="AOO2361" s="1279"/>
      <c r="AOP2361" s="1279"/>
      <c r="AOQ2361" s="1279"/>
      <c r="AOR2361" s="1279"/>
      <c r="AOS2361" s="1279"/>
      <c r="AOT2361" s="1279"/>
      <c r="AOU2361" s="1279"/>
      <c r="AOV2361" s="1279"/>
      <c r="AOW2361" s="1279"/>
      <c r="AOX2361" s="1279"/>
      <c r="AOY2361" s="1279"/>
      <c r="AOZ2361" s="1279"/>
      <c r="APA2361" s="1279"/>
      <c r="APB2361" s="1279"/>
      <c r="APC2361" s="1279"/>
      <c r="APD2361" s="1279"/>
      <c r="APE2361" s="1279"/>
      <c r="APF2361" s="1279"/>
      <c r="APG2361" s="1279"/>
      <c r="APH2361" s="1279"/>
      <c r="API2361" s="1279"/>
      <c r="APJ2361" s="1279"/>
      <c r="APK2361" s="1279"/>
      <c r="APL2361" s="1279"/>
      <c r="APM2361" s="1279"/>
      <c r="APN2361" s="1279"/>
      <c r="APO2361" s="1279"/>
      <c r="APP2361" s="1279"/>
      <c r="APQ2361" s="1279"/>
      <c r="APR2361" s="1279"/>
      <c r="APS2361" s="1279"/>
      <c r="APT2361" s="1279"/>
      <c r="APU2361" s="1279"/>
      <c r="APV2361" s="1279"/>
      <c r="APW2361" s="1279"/>
      <c r="APX2361" s="1279"/>
      <c r="APY2361" s="1279"/>
      <c r="APZ2361" s="1279"/>
      <c r="AQA2361" s="1279"/>
      <c r="AQB2361" s="1279"/>
      <c r="AQC2361" s="1279"/>
      <c r="AQD2361" s="1279"/>
      <c r="AQE2361" s="1279"/>
      <c r="AQF2361" s="1279"/>
      <c r="AQG2361" s="1279"/>
      <c r="AQH2361" s="1279"/>
      <c r="AQI2361" s="1279"/>
      <c r="AQJ2361" s="1279"/>
      <c r="AQK2361" s="1279"/>
      <c r="AQL2361" s="1279"/>
      <c r="AQM2361" s="1279"/>
      <c r="AQN2361" s="1279"/>
      <c r="AQO2361" s="1279"/>
      <c r="AQP2361" s="1279"/>
      <c r="AQQ2361" s="1279"/>
      <c r="AQR2361" s="1279"/>
      <c r="AQS2361" s="1279"/>
      <c r="AQT2361" s="1279"/>
      <c r="AQU2361" s="1279"/>
      <c r="AQV2361" s="1279"/>
      <c r="AQW2361" s="1279"/>
      <c r="AQX2361" s="1279"/>
      <c r="AQY2361" s="1279"/>
      <c r="AQZ2361" s="1279"/>
      <c r="ARA2361" s="1279"/>
      <c r="ARB2361" s="1279"/>
      <c r="ARC2361" s="1279"/>
      <c r="ARD2361" s="1279"/>
      <c r="ARE2361" s="1279"/>
      <c r="ARF2361" s="1279"/>
      <c r="ARG2361" s="1279"/>
      <c r="ARH2361" s="1279"/>
      <c r="ARI2361" s="1279"/>
      <c r="ARJ2361" s="1279"/>
      <c r="ARK2361" s="1279"/>
      <c r="ARL2361" s="1279"/>
      <c r="ARM2361" s="1279"/>
      <c r="ARN2361" s="1279"/>
      <c r="ARO2361" s="1279"/>
      <c r="ARP2361" s="1279"/>
      <c r="ARQ2361" s="1279"/>
      <c r="ARR2361" s="1279"/>
      <c r="ARS2361" s="1279"/>
      <c r="ART2361" s="1279"/>
      <c r="ARU2361" s="1279"/>
      <c r="ARV2361" s="1279"/>
      <c r="ARW2361" s="1279"/>
      <c r="ARX2361" s="1279"/>
      <c r="ARY2361" s="1279"/>
      <c r="ARZ2361" s="1279"/>
      <c r="ASA2361" s="1279"/>
      <c r="ASB2361" s="1279"/>
      <c r="ASC2361" s="1279"/>
      <c r="ASD2361" s="1279"/>
      <c r="ASE2361" s="1279"/>
      <c r="ASF2361" s="1279"/>
      <c r="ASG2361" s="1279"/>
      <c r="ASH2361" s="1279"/>
      <c r="ASI2361" s="1279"/>
      <c r="ASJ2361" s="1279"/>
      <c r="ASK2361" s="1279"/>
      <c r="ASL2361" s="1279"/>
      <c r="ASM2361" s="1279"/>
      <c r="ASN2361" s="1279"/>
      <c r="ASO2361" s="1279"/>
      <c r="ASP2361" s="1279"/>
      <c r="ASQ2361" s="1279"/>
      <c r="ASR2361" s="1279"/>
      <c r="ASS2361" s="1279"/>
      <c r="AST2361" s="1279"/>
      <c r="ASU2361" s="1279"/>
      <c r="ASV2361" s="1279"/>
      <c r="ASW2361" s="1279"/>
      <c r="ASX2361" s="1279"/>
      <c r="ASY2361" s="1279"/>
      <c r="ASZ2361" s="1279"/>
      <c r="ATA2361" s="1279"/>
      <c r="ATB2361" s="1279"/>
      <c r="ATC2361" s="1279"/>
      <c r="ATD2361" s="1279"/>
      <c r="ATE2361" s="1279"/>
      <c r="ATF2361" s="1279"/>
      <c r="ATG2361" s="1279"/>
      <c r="ATH2361" s="1279"/>
      <c r="ATI2361" s="1279"/>
      <c r="ATJ2361" s="1279"/>
      <c r="ATK2361" s="1279"/>
      <c r="ATL2361" s="1279"/>
      <c r="ATM2361" s="1279"/>
      <c r="ATN2361" s="1279"/>
      <c r="ATO2361" s="1279"/>
      <c r="ATP2361" s="1279"/>
      <c r="ATQ2361" s="1279"/>
      <c r="ATR2361" s="1279"/>
      <c r="ATS2361" s="1279"/>
      <c r="ATT2361" s="1279"/>
      <c r="ATU2361" s="1279"/>
      <c r="ATV2361" s="1279"/>
      <c r="ATW2361" s="1279"/>
      <c r="ATX2361" s="1279"/>
      <c r="ATY2361" s="1279"/>
      <c r="ATZ2361" s="1279"/>
      <c r="AUA2361" s="1279"/>
      <c r="AUB2361" s="1279"/>
      <c r="AUC2361" s="1279"/>
      <c r="AUD2361" s="1279"/>
      <c r="AUE2361" s="1279"/>
      <c r="AUF2361" s="1279"/>
      <c r="AUG2361" s="1279"/>
      <c r="AUH2361" s="1279"/>
      <c r="AUI2361" s="1279"/>
      <c r="AUJ2361" s="1279"/>
      <c r="AUK2361" s="1279"/>
      <c r="AUL2361" s="1279"/>
      <c r="AUM2361" s="1279"/>
      <c r="AUN2361" s="1279"/>
      <c r="AUO2361" s="1279"/>
      <c r="AUP2361" s="1279"/>
      <c r="AUQ2361" s="1279"/>
      <c r="AUR2361" s="1279"/>
      <c r="AUS2361" s="1279"/>
      <c r="AUT2361" s="1279"/>
      <c r="AUU2361" s="1279"/>
      <c r="AUV2361" s="1279"/>
      <c r="AUW2361" s="1279"/>
      <c r="AUX2361" s="1279"/>
      <c r="AUY2361" s="1279"/>
      <c r="AUZ2361" s="1279"/>
      <c r="AVA2361" s="1279"/>
      <c r="AVB2361" s="1279"/>
      <c r="AVC2361" s="1279"/>
      <c r="AVD2361" s="1279"/>
      <c r="AVE2361" s="1279"/>
      <c r="AVF2361" s="1279"/>
      <c r="AVG2361" s="1279"/>
      <c r="AVH2361" s="1279"/>
      <c r="AVI2361" s="1279"/>
      <c r="AVJ2361" s="1279"/>
      <c r="AVK2361" s="1279"/>
      <c r="AVL2361" s="1279"/>
      <c r="AVM2361" s="1279"/>
      <c r="AVN2361" s="1279"/>
      <c r="AVO2361" s="1279"/>
      <c r="AVP2361" s="1279"/>
      <c r="AVQ2361" s="1279"/>
      <c r="AVR2361" s="1279"/>
      <c r="AVS2361" s="1279"/>
      <c r="AVT2361" s="1279"/>
      <c r="AVU2361" s="1279"/>
      <c r="AVV2361" s="1279"/>
      <c r="AVW2361" s="1279"/>
      <c r="AVX2361" s="1279"/>
      <c r="AVY2361" s="1279"/>
      <c r="AVZ2361" s="1279"/>
      <c r="AWA2361" s="1279"/>
      <c r="AWB2361" s="1279"/>
      <c r="AWC2361" s="1279"/>
      <c r="AWD2361" s="1279"/>
      <c r="AWE2361" s="1279"/>
      <c r="AWF2361" s="1279"/>
      <c r="AWG2361" s="1279"/>
      <c r="AWH2361" s="1279"/>
      <c r="AWI2361" s="1279"/>
      <c r="AWJ2361" s="1279"/>
      <c r="AWK2361" s="1279"/>
      <c r="AWL2361" s="1279"/>
      <c r="AWM2361" s="1279"/>
      <c r="AWN2361" s="1279"/>
      <c r="AWO2361" s="1279"/>
      <c r="AWP2361" s="1279"/>
      <c r="AWQ2361" s="1279"/>
      <c r="AWR2361" s="1279"/>
      <c r="AWS2361" s="1279"/>
      <c r="AWT2361" s="1279"/>
      <c r="AWU2361" s="1279"/>
      <c r="AWV2361" s="1279"/>
      <c r="AWW2361" s="1279"/>
      <c r="AWX2361" s="1279"/>
      <c r="AWY2361" s="1279"/>
      <c r="AWZ2361" s="1279"/>
      <c r="AXA2361" s="1279"/>
      <c r="AXB2361" s="1279"/>
      <c r="AXC2361" s="1279"/>
      <c r="AXD2361" s="1279"/>
      <c r="AXE2361" s="1279"/>
      <c r="AXF2361" s="1279"/>
      <c r="AXG2361" s="1279"/>
      <c r="AXH2361" s="1279"/>
      <c r="AXI2361" s="1279"/>
      <c r="AXJ2361" s="1279"/>
      <c r="AXK2361" s="1279"/>
      <c r="AXL2361" s="1279"/>
      <c r="AXM2361" s="1279"/>
      <c r="AXN2361" s="1279"/>
      <c r="AXO2361" s="1279"/>
      <c r="AXP2361" s="1279"/>
      <c r="AXQ2361" s="1279"/>
      <c r="AXR2361" s="1279"/>
      <c r="AXS2361" s="1279"/>
      <c r="AXT2361" s="1279"/>
      <c r="AXU2361" s="1279"/>
      <c r="AXV2361" s="1279"/>
      <c r="AXW2361" s="1279"/>
      <c r="AXX2361" s="1279"/>
      <c r="AXY2361" s="1279"/>
      <c r="AXZ2361" s="1279"/>
      <c r="AYA2361" s="1279"/>
      <c r="AYB2361" s="1279"/>
      <c r="AYC2361" s="1279"/>
      <c r="AYD2361" s="1279"/>
      <c r="AYE2361" s="1279"/>
      <c r="AYF2361" s="1279"/>
      <c r="AYG2361" s="1279"/>
      <c r="AYH2361" s="1279"/>
      <c r="AYI2361" s="1279"/>
      <c r="AYJ2361" s="1279"/>
      <c r="AYK2361" s="1279"/>
      <c r="AYL2361" s="1279"/>
      <c r="AYM2361" s="1279"/>
      <c r="AYN2361" s="1279"/>
      <c r="AYO2361" s="1279"/>
      <c r="AYP2361" s="1279"/>
      <c r="AYQ2361" s="1279"/>
      <c r="AYR2361" s="1279"/>
      <c r="AYS2361" s="1279"/>
      <c r="AYT2361" s="1279"/>
      <c r="AYU2361" s="1279"/>
      <c r="AYV2361" s="1279"/>
      <c r="AYW2361" s="1279"/>
      <c r="AYX2361" s="1279"/>
      <c r="AYY2361" s="1279"/>
      <c r="AYZ2361" s="1279"/>
      <c r="AZA2361" s="1279"/>
      <c r="AZB2361" s="1279"/>
      <c r="AZC2361" s="1279"/>
      <c r="AZD2361" s="1279"/>
      <c r="AZE2361" s="1279"/>
      <c r="AZF2361" s="1279"/>
      <c r="AZG2361" s="1279"/>
      <c r="AZH2361" s="1279"/>
      <c r="AZI2361" s="1279"/>
      <c r="AZJ2361" s="1279"/>
      <c r="AZK2361" s="1279"/>
      <c r="AZL2361" s="1279"/>
      <c r="AZM2361" s="1279"/>
      <c r="AZN2361" s="1279"/>
      <c r="AZO2361" s="1279"/>
      <c r="AZP2361" s="1279"/>
      <c r="AZQ2361" s="1279"/>
      <c r="AZR2361" s="1279"/>
      <c r="AZS2361" s="1279"/>
      <c r="AZT2361" s="1279"/>
      <c r="AZU2361" s="1279"/>
      <c r="AZV2361" s="1279"/>
      <c r="AZW2361" s="1279"/>
      <c r="AZX2361" s="1279"/>
      <c r="AZY2361" s="1279"/>
      <c r="AZZ2361" s="1279"/>
      <c r="BAA2361" s="1279"/>
      <c r="BAB2361" s="1279"/>
      <c r="BAC2361" s="1279"/>
      <c r="BAD2361" s="1279"/>
      <c r="BAE2361" s="1279"/>
      <c r="BAF2361" s="1279"/>
      <c r="BAG2361" s="1279"/>
      <c r="BAH2361" s="1279"/>
      <c r="BAI2361" s="1279"/>
      <c r="BAJ2361" s="1279"/>
      <c r="BAK2361" s="1279"/>
      <c r="BAL2361" s="1279"/>
      <c r="BAM2361" s="1279"/>
      <c r="BAN2361" s="1279"/>
      <c r="BAO2361" s="1279"/>
      <c r="BAP2361" s="1279"/>
      <c r="BAQ2361" s="1279"/>
      <c r="BAR2361" s="1279"/>
      <c r="BAS2361" s="1279"/>
      <c r="BAT2361" s="1279"/>
      <c r="BAU2361" s="1279"/>
      <c r="BAV2361" s="1279"/>
      <c r="BAW2361" s="1279"/>
      <c r="BAX2361" s="1279"/>
      <c r="BAY2361" s="1279"/>
      <c r="BAZ2361" s="1279"/>
      <c r="BBA2361" s="1279"/>
      <c r="BBB2361" s="1279"/>
      <c r="BBC2361" s="1279"/>
      <c r="BBD2361" s="1279"/>
      <c r="BBE2361" s="1279"/>
      <c r="BBF2361" s="1279"/>
      <c r="BBG2361" s="1279"/>
      <c r="BBH2361" s="1279"/>
      <c r="BBI2361" s="1279"/>
      <c r="BBJ2361" s="1279"/>
      <c r="BBK2361" s="1279"/>
      <c r="BBL2361" s="1279"/>
      <c r="BBM2361" s="1279"/>
      <c r="BBN2361" s="1279"/>
      <c r="BBO2361" s="1279"/>
      <c r="BBP2361" s="1279"/>
      <c r="BBQ2361" s="1279"/>
      <c r="BBR2361" s="1279"/>
      <c r="BBS2361" s="1279"/>
      <c r="BBT2361" s="1279"/>
      <c r="BBU2361" s="1279"/>
      <c r="BBV2361" s="1279"/>
      <c r="BBW2361" s="1279"/>
      <c r="BBX2361" s="1279"/>
      <c r="BBY2361" s="1279"/>
      <c r="BBZ2361" s="1279"/>
      <c r="BCA2361" s="1279"/>
      <c r="BCB2361" s="1279"/>
      <c r="BCC2361" s="1279"/>
      <c r="BCD2361" s="1279"/>
      <c r="BCE2361" s="1279"/>
      <c r="BCF2361" s="1279"/>
      <c r="BCG2361" s="1279"/>
      <c r="BCH2361" s="1279"/>
      <c r="BCI2361" s="1279"/>
      <c r="BCJ2361" s="1279"/>
      <c r="BCK2361" s="1279"/>
      <c r="BCL2361" s="1279"/>
      <c r="BCM2361" s="1279"/>
      <c r="BCN2361" s="1279"/>
      <c r="BCO2361" s="1279"/>
      <c r="BCP2361" s="1279"/>
      <c r="BCQ2361" s="1279"/>
      <c r="BCR2361" s="1279"/>
      <c r="BCS2361" s="1279"/>
      <c r="BCT2361" s="1279"/>
      <c r="BCU2361" s="1279"/>
      <c r="BCV2361" s="1279"/>
      <c r="BCW2361" s="1279"/>
      <c r="BCX2361" s="1279"/>
      <c r="BCY2361" s="1279"/>
      <c r="BCZ2361" s="1279"/>
      <c r="BDA2361" s="1279"/>
      <c r="BDB2361" s="1279"/>
      <c r="BDC2361" s="1279"/>
      <c r="BDD2361" s="1279"/>
      <c r="BDE2361" s="1279"/>
      <c r="BDF2361" s="1279"/>
      <c r="BDG2361" s="1279"/>
      <c r="BDH2361" s="1279"/>
      <c r="BDI2361" s="1279"/>
      <c r="BDJ2361" s="1279"/>
      <c r="BDK2361" s="1279"/>
      <c r="BDL2361" s="1279"/>
      <c r="BDM2361" s="1279"/>
      <c r="BDN2361" s="1279"/>
      <c r="BDO2361" s="1279"/>
      <c r="BDP2361" s="1279"/>
      <c r="BDQ2361" s="1279"/>
      <c r="BDR2361" s="1279"/>
      <c r="BDS2361" s="1279"/>
      <c r="BDT2361" s="1279"/>
      <c r="BDU2361" s="1279"/>
      <c r="BDV2361" s="1279"/>
      <c r="BDW2361" s="1279"/>
      <c r="BDX2361" s="1279"/>
      <c r="BDY2361" s="1279"/>
      <c r="BDZ2361" s="1279"/>
      <c r="BEA2361" s="1279"/>
      <c r="BEB2361" s="1279"/>
      <c r="BEC2361" s="1279"/>
      <c r="BED2361" s="1279"/>
      <c r="BEE2361" s="1279"/>
      <c r="BEF2361" s="1279"/>
      <c r="BEG2361" s="1279"/>
      <c r="BEH2361" s="1279"/>
      <c r="BEI2361" s="1279"/>
      <c r="BEJ2361" s="1279"/>
      <c r="BEK2361" s="1279"/>
      <c r="BEL2361" s="1279"/>
      <c r="BEM2361" s="1279"/>
      <c r="BEN2361" s="1279"/>
      <c r="BEO2361" s="1279"/>
      <c r="BEP2361" s="1279"/>
      <c r="BEQ2361" s="1279"/>
      <c r="BER2361" s="1279"/>
      <c r="BES2361" s="1279"/>
      <c r="BET2361" s="1279"/>
      <c r="BEU2361" s="1279"/>
      <c r="BEV2361" s="1279"/>
      <c r="BEW2361" s="1279"/>
      <c r="BEX2361" s="1279"/>
      <c r="BEY2361" s="1279"/>
      <c r="BEZ2361" s="1279"/>
      <c r="BFA2361" s="1279"/>
      <c r="BFB2361" s="1279"/>
      <c r="BFC2361" s="1279"/>
      <c r="BFD2361" s="1279"/>
      <c r="BFE2361" s="1279"/>
      <c r="BFF2361" s="1279"/>
      <c r="BFG2361" s="1279"/>
      <c r="BFH2361" s="1279"/>
      <c r="BFI2361" s="1279"/>
      <c r="BFJ2361" s="1279"/>
      <c r="BFK2361" s="1279"/>
      <c r="BFL2361" s="1279"/>
      <c r="BFM2361" s="1279"/>
      <c r="BFN2361" s="1279"/>
      <c r="BFO2361" s="1279"/>
      <c r="BFP2361" s="1279"/>
      <c r="BFQ2361" s="1279"/>
      <c r="BFR2361" s="1279"/>
      <c r="BFS2361" s="1279"/>
      <c r="BFT2361" s="1279"/>
      <c r="BFU2361" s="1279"/>
      <c r="BFV2361" s="1279"/>
      <c r="BFW2361" s="1279"/>
      <c r="BFX2361" s="1279"/>
      <c r="BFY2361" s="1279"/>
      <c r="BFZ2361" s="1279"/>
      <c r="BGA2361" s="1279"/>
      <c r="BGB2361" s="1279"/>
      <c r="BGC2361" s="1279"/>
      <c r="BGD2361" s="1279"/>
      <c r="BGE2361" s="1279"/>
      <c r="BGF2361" s="1279"/>
      <c r="BGG2361" s="1279"/>
      <c r="BGH2361" s="1279"/>
      <c r="BGI2361" s="1279"/>
      <c r="BGJ2361" s="1279"/>
      <c r="BGK2361" s="1279"/>
      <c r="BGL2361" s="1279"/>
      <c r="BGM2361" s="1279"/>
      <c r="BGN2361" s="1279"/>
      <c r="BGO2361" s="1279"/>
      <c r="BGP2361" s="1279"/>
      <c r="BGQ2361" s="1279"/>
      <c r="BGR2361" s="1279"/>
      <c r="BGS2361" s="1279"/>
      <c r="BGT2361" s="1279"/>
      <c r="BGU2361" s="1279"/>
      <c r="BGV2361" s="1279"/>
      <c r="BGW2361" s="1279"/>
      <c r="BGX2361" s="1279"/>
      <c r="BGY2361" s="1279"/>
      <c r="BGZ2361" s="1279"/>
      <c r="BHA2361" s="1279"/>
      <c r="BHB2361" s="1279"/>
      <c r="BHC2361" s="1279"/>
      <c r="BHD2361" s="1279"/>
      <c r="BHE2361" s="1279"/>
      <c r="BHF2361" s="1279"/>
      <c r="BHG2361" s="1279"/>
      <c r="BHH2361" s="1279"/>
      <c r="BHI2361" s="1279"/>
      <c r="BHJ2361" s="1279"/>
      <c r="BHK2361" s="1279"/>
      <c r="BHL2361" s="1279"/>
      <c r="BHM2361" s="1279"/>
      <c r="BHN2361" s="1279"/>
      <c r="BHO2361" s="1279"/>
      <c r="BHP2361" s="1279"/>
      <c r="BHQ2361" s="1279"/>
      <c r="BHR2361" s="1279"/>
      <c r="BHS2361" s="1279"/>
      <c r="BHT2361" s="1279"/>
      <c r="BHU2361" s="1279"/>
      <c r="BHV2361" s="1279"/>
      <c r="BHW2361" s="1279"/>
      <c r="BHX2361" s="1279"/>
      <c r="BHY2361" s="1279"/>
      <c r="BHZ2361" s="1279"/>
      <c r="BIA2361" s="1279"/>
      <c r="BIB2361" s="1279"/>
      <c r="BIC2361" s="1279"/>
      <c r="BID2361" s="1279"/>
      <c r="BIE2361" s="1279"/>
      <c r="BIF2361" s="1279"/>
      <c r="BIG2361" s="1279"/>
      <c r="BIH2361" s="1279"/>
      <c r="BII2361" s="1279"/>
      <c r="BIJ2361" s="1279"/>
      <c r="BIK2361" s="1279"/>
      <c r="BIL2361" s="1279"/>
      <c r="BIM2361" s="1279"/>
      <c r="BIN2361" s="1279"/>
      <c r="BIO2361" s="1279"/>
      <c r="BIP2361" s="1279"/>
      <c r="BIQ2361" s="1279"/>
      <c r="BIR2361" s="1279"/>
      <c r="BIS2361" s="1279"/>
      <c r="BIT2361" s="1279"/>
      <c r="BIU2361" s="1279"/>
      <c r="BIV2361" s="1279"/>
      <c r="BIW2361" s="1279"/>
      <c r="BIX2361" s="1279"/>
      <c r="BIY2361" s="1279"/>
      <c r="BIZ2361" s="1279"/>
      <c r="BJA2361" s="1279"/>
      <c r="BJB2361" s="1279"/>
      <c r="BJC2361" s="1279"/>
      <c r="BJD2361" s="1279"/>
      <c r="BJE2361" s="1279"/>
      <c r="BJF2361" s="1279"/>
      <c r="BJG2361" s="1279"/>
      <c r="BJH2361" s="1279"/>
      <c r="BJI2361" s="1279"/>
      <c r="BJJ2361" s="1279"/>
      <c r="BJK2361" s="1279"/>
      <c r="BJL2361" s="1279"/>
      <c r="BJM2361" s="1279"/>
      <c r="BJN2361" s="1279"/>
      <c r="BJO2361" s="1279"/>
      <c r="BJP2361" s="1279"/>
      <c r="BJQ2361" s="1279"/>
      <c r="BJR2361" s="1279"/>
      <c r="BJS2361" s="1279"/>
      <c r="BJT2361" s="1279"/>
      <c r="BJU2361" s="1279"/>
      <c r="BJV2361" s="1279"/>
      <c r="BJW2361" s="1279"/>
      <c r="BJX2361" s="1279"/>
      <c r="BJY2361" s="1279"/>
      <c r="BJZ2361" s="1279"/>
      <c r="BKA2361" s="1279"/>
      <c r="BKB2361" s="1279"/>
      <c r="BKC2361" s="1279"/>
      <c r="BKD2361" s="1279"/>
      <c r="BKE2361" s="1279"/>
      <c r="BKF2361" s="1279"/>
      <c r="BKG2361" s="1279"/>
      <c r="BKH2361" s="1279"/>
      <c r="BKI2361" s="1279"/>
      <c r="BKJ2361" s="1279"/>
      <c r="BKK2361" s="1279"/>
      <c r="BKL2361" s="1279"/>
      <c r="BKM2361" s="1279"/>
      <c r="BKN2361" s="1279"/>
      <c r="BKO2361" s="1279"/>
      <c r="BKP2361" s="1279"/>
      <c r="BKQ2361" s="1279"/>
      <c r="BKR2361" s="1279"/>
      <c r="BKS2361" s="1279"/>
      <c r="BKT2361" s="1279"/>
      <c r="BKU2361" s="1279"/>
      <c r="BKV2361" s="1279"/>
      <c r="BKW2361" s="1279"/>
      <c r="BKX2361" s="1279"/>
      <c r="BKY2361" s="1279"/>
      <c r="BKZ2361" s="1279"/>
      <c r="BLA2361" s="1279"/>
      <c r="BLB2361" s="1279"/>
      <c r="BLC2361" s="1279"/>
      <c r="BLD2361" s="1279"/>
      <c r="BLE2361" s="1279"/>
      <c r="BLF2361" s="1279"/>
      <c r="BLG2361" s="1279"/>
      <c r="BLH2361" s="1279"/>
      <c r="BLI2361" s="1279"/>
      <c r="BLJ2361" s="1279"/>
      <c r="BLK2361" s="1279"/>
      <c r="BLL2361" s="1279"/>
      <c r="BLM2361" s="1279"/>
      <c r="BLN2361" s="1279"/>
      <c r="BLO2361" s="1279"/>
      <c r="BLP2361" s="1279"/>
      <c r="BLQ2361" s="1279"/>
      <c r="BLR2361" s="1279"/>
      <c r="BLS2361" s="1279"/>
      <c r="BLT2361" s="1279"/>
      <c r="BLU2361" s="1279"/>
      <c r="BLV2361" s="1279"/>
      <c r="BLW2361" s="1279"/>
      <c r="BLX2361" s="1279"/>
      <c r="BLY2361" s="1279"/>
      <c r="BLZ2361" s="1279"/>
      <c r="BMA2361" s="1279"/>
      <c r="BMB2361" s="1279"/>
      <c r="BMC2361" s="1279"/>
      <c r="BMD2361" s="1279"/>
      <c r="BME2361" s="1279"/>
      <c r="BMF2361" s="1279"/>
      <c r="BMG2361" s="1279"/>
      <c r="BMH2361" s="1279"/>
      <c r="BMI2361" s="1279"/>
      <c r="BMJ2361" s="1279"/>
      <c r="BMK2361" s="1279"/>
      <c r="BML2361" s="1279"/>
      <c r="BMM2361" s="1279"/>
      <c r="BMN2361" s="1279"/>
      <c r="BMO2361" s="1279"/>
      <c r="BMP2361" s="1279"/>
      <c r="BMQ2361" s="1279"/>
      <c r="BMR2361" s="1279"/>
      <c r="BMS2361" s="1279"/>
      <c r="BMT2361" s="1279"/>
      <c r="BMU2361" s="1279"/>
      <c r="BMV2361" s="1279"/>
      <c r="BMW2361" s="1279"/>
      <c r="BMX2361" s="1279"/>
      <c r="BMY2361" s="1279"/>
      <c r="BMZ2361" s="1279"/>
      <c r="BNA2361" s="1279"/>
      <c r="BNB2361" s="1279"/>
      <c r="BNC2361" s="1279"/>
      <c r="BND2361" s="1279"/>
      <c r="BNE2361" s="1279"/>
      <c r="BNF2361" s="1279"/>
      <c r="BNG2361" s="1279"/>
      <c r="BNH2361" s="1279"/>
      <c r="BNI2361" s="1279"/>
      <c r="BNJ2361" s="1279"/>
      <c r="BNK2361" s="1279"/>
      <c r="BNL2361" s="1279"/>
      <c r="BNM2361" s="1279"/>
      <c r="BNN2361" s="1279"/>
      <c r="BNO2361" s="1279"/>
      <c r="BNP2361" s="1279"/>
      <c r="BNQ2361" s="1279"/>
      <c r="BNR2361" s="1279"/>
      <c r="BNS2361" s="1279"/>
      <c r="BNT2361" s="1279"/>
      <c r="BNU2361" s="1279"/>
      <c r="BNV2361" s="1279"/>
      <c r="BNW2361" s="1279"/>
      <c r="BNX2361" s="1279"/>
      <c r="BNY2361" s="1279"/>
      <c r="BNZ2361" s="1279"/>
      <c r="BOA2361" s="1279"/>
      <c r="BOB2361" s="1279"/>
      <c r="BOC2361" s="1279"/>
      <c r="BOD2361" s="1279"/>
      <c r="BOE2361" s="1279"/>
      <c r="BOF2361" s="1279"/>
      <c r="BOG2361" s="1279"/>
      <c r="BOH2361" s="1279"/>
      <c r="BOI2361" s="1279"/>
      <c r="BOJ2361" s="1279"/>
      <c r="BOK2361" s="1279"/>
      <c r="BOL2361" s="1279"/>
      <c r="BOM2361" s="1279"/>
      <c r="BON2361" s="1279"/>
      <c r="BOO2361" s="1279"/>
      <c r="BOP2361" s="1279"/>
      <c r="BOQ2361" s="1279"/>
      <c r="BOR2361" s="1279"/>
      <c r="BOS2361" s="1279"/>
      <c r="BOT2361" s="1279"/>
      <c r="BOU2361" s="1279"/>
      <c r="BOV2361" s="1279"/>
      <c r="BOW2361" s="1279"/>
      <c r="BOX2361" s="1279"/>
      <c r="BOY2361" s="1279"/>
      <c r="BOZ2361" s="1279"/>
      <c r="BPA2361" s="1279"/>
      <c r="BPB2361" s="1279"/>
      <c r="BPC2361" s="1279"/>
      <c r="BPD2361" s="1279"/>
      <c r="BPE2361" s="1279"/>
      <c r="BPF2361" s="1279"/>
      <c r="BPG2361" s="1279"/>
      <c r="BPH2361" s="1279"/>
      <c r="BPI2361" s="1279"/>
      <c r="BPJ2361" s="1279"/>
      <c r="BPK2361" s="1279"/>
      <c r="BPL2361" s="1279"/>
      <c r="BPM2361" s="1279"/>
      <c r="BPN2361" s="1279"/>
      <c r="BPO2361" s="1279"/>
      <c r="BPP2361" s="1279"/>
      <c r="BPQ2361" s="1279"/>
      <c r="BPR2361" s="1279"/>
      <c r="BPS2361" s="1279"/>
      <c r="BPT2361" s="1279"/>
      <c r="BPU2361" s="1279"/>
      <c r="BPV2361" s="1279"/>
      <c r="BPW2361" s="1279"/>
      <c r="BPX2361" s="1279"/>
      <c r="BPY2361" s="1279"/>
      <c r="BPZ2361" s="1279"/>
      <c r="BQA2361" s="1279"/>
      <c r="BQB2361" s="1279"/>
      <c r="BQC2361" s="1279"/>
      <c r="BQD2361" s="1279"/>
      <c r="BQE2361" s="1279"/>
      <c r="BQF2361" s="1279"/>
      <c r="BQG2361" s="1279"/>
      <c r="BQH2361" s="1279"/>
      <c r="BQI2361" s="1279"/>
      <c r="BQJ2361" s="1279"/>
      <c r="BQK2361" s="1279"/>
      <c r="BQL2361" s="1279"/>
      <c r="BQM2361" s="1279"/>
      <c r="BQN2361" s="1279"/>
      <c r="BQO2361" s="1279"/>
      <c r="BQP2361" s="1279"/>
      <c r="BQQ2361" s="1279"/>
      <c r="BQR2361" s="1279"/>
      <c r="BQS2361" s="1279"/>
      <c r="BQT2361" s="1279"/>
      <c r="BQU2361" s="1279"/>
      <c r="BQV2361" s="1279"/>
      <c r="BQW2361" s="1279"/>
      <c r="BQX2361" s="1279"/>
      <c r="BQY2361" s="1279"/>
      <c r="BQZ2361" s="1279"/>
      <c r="BRA2361" s="1279"/>
      <c r="BRB2361" s="1279"/>
      <c r="BRC2361" s="1279"/>
      <c r="BRD2361" s="1279"/>
      <c r="BRE2361" s="1279"/>
      <c r="BRF2361" s="1279"/>
      <c r="BRG2361" s="1279"/>
      <c r="BRH2361" s="1279"/>
      <c r="BRI2361" s="1279"/>
      <c r="BRJ2361" s="1279"/>
      <c r="BRK2361" s="1279"/>
      <c r="BRL2361" s="1279"/>
      <c r="BRM2361" s="1279"/>
      <c r="BRN2361" s="1279"/>
      <c r="BRO2361" s="1279"/>
      <c r="BRP2361" s="1279"/>
      <c r="BRQ2361" s="1279"/>
      <c r="BRR2361" s="1279"/>
      <c r="BRS2361" s="1279"/>
      <c r="BRT2361" s="1279"/>
      <c r="BRU2361" s="1279"/>
      <c r="BRV2361" s="1279"/>
      <c r="BRW2361" s="1279"/>
      <c r="BRX2361" s="1279"/>
      <c r="BRY2361" s="1279"/>
      <c r="BRZ2361" s="1279"/>
      <c r="BSA2361" s="1279"/>
      <c r="BSB2361" s="1279"/>
      <c r="BSC2361" s="1279"/>
      <c r="BSD2361" s="1279"/>
      <c r="BSE2361" s="1279"/>
      <c r="BSF2361" s="1279"/>
      <c r="BSG2361" s="1279"/>
      <c r="BSH2361" s="1279"/>
      <c r="BSI2361" s="1279"/>
      <c r="BSJ2361" s="1279"/>
      <c r="BSK2361" s="1279"/>
      <c r="BSL2361" s="1279"/>
      <c r="BSM2361" s="1279"/>
      <c r="BSN2361" s="1279"/>
      <c r="BSO2361" s="1279"/>
      <c r="BSP2361" s="1279"/>
      <c r="BSQ2361" s="1279"/>
      <c r="BSR2361" s="1279"/>
      <c r="BSS2361" s="1279"/>
      <c r="BST2361" s="1279"/>
      <c r="BSU2361" s="1279"/>
      <c r="BSV2361" s="1279"/>
      <c r="BSW2361" s="1279"/>
      <c r="BSX2361" s="1279"/>
      <c r="BSY2361" s="1279"/>
      <c r="BSZ2361" s="1279"/>
      <c r="BTA2361" s="1279"/>
      <c r="BTB2361" s="1279"/>
      <c r="BTC2361" s="1279"/>
      <c r="BTD2361" s="1279"/>
      <c r="BTE2361" s="1279"/>
      <c r="BTF2361" s="1279"/>
      <c r="BTG2361" s="1279"/>
      <c r="BTH2361" s="1279"/>
      <c r="BTI2361" s="1279"/>
      <c r="BTJ2361" s="1279"/>
      <c r="BTK2361" s="1279"/>
      <c r="BTL2361" s="1279"/>
      <c r="BTM2361" s="1279"/>
      <c r="BTN2361" s="1279"/>
      <c r="BTO2361" s="1279"/>
      <c r="BTP2361" s="1279"/>
      <c r="BTQ2361" s="1279"/>
      <c r="BTR2361" s="1279"/>
      <c r="BTS2361" s="1279"/>
      <c r="BTT2361" s="1279"/>
      <c r="BTU2361" s="1279"/>
      <c r="BTV2361" s="1279"/>
      <c r="BTW2361" s="1279"/>
      <c r="BTX2361" s="1279"/>
      <c r="BTY2361" s="1279"/>
      <c r="BTZ2361" s="1279"/>
      <c r="BUA2361" s="1279"/>
      <c r="BUB2361" s="1279"/>
      <c r="BUC2361" s="1279"/>
      <c r="BUD2361" s="1279"/>
      <c r="BUE2361" s="1279"/>
      <c r="BUF2361" s="1279"/>
      <c r="BUG2361" s="1279"/>
      <c r="BUH2361" s="1279"/>
      <c r="BUI2361" s="1279"/>
      <c r="BUJ2361" s="1279"/>
      <c r="BUK2361" s="1279"/>
      <c r="BUL2361" s="1279"/>
      <c r="BUM2361" s="1279"/>
      <c r="BUN2361" s="1279"/>
      <c r="BUO2361" s="1279"/>
      <c r="BUP2361" s="1279"/>
      <c r="BUQ2361" s="1279"/>
      <c r="BUR2361" s="1279"/>
      <c r="BUS2361" s="1279"/>
      <c r="BUT2361" s="1279"/>
      <c r="BUU2361" s="1279"/>
      <c r="BUV2361" s="1279"/>
      <c r="BUW2361" s="1279"/>
      <c r="BUX2361" s="1279"/>
      <c r="BUY2361" s="1279"/>
      <c r="BUZ2361" s="1279"/>
      <c r="BVA2361" s="1279"/>
      <c r="BVB2361" s="1279"/>
      <c r="BVC2361" s="1279"/>
      <c r="BVD2361" s="1279"/>
      <c r="BVE2361" s="1279"/>
      <c r="BVF2361" s="1279"/>
      <c r="BVG2361" s="1279"/>
      <c r="BVH2361" s="1279"/>
      <c r="BVI2361" s="1279"/>
      <c r="BVJ2361" s="1279"/>
      <c r="BVK2361" s="1279"/>
      <c r="BVL2361" s="1279"/>
      <c r="BVM2361" s="1279"/>
      <c r="BVN2361" s="1279"/>
      <c r="BVO2361" s="1279"/>
      <c r="BVP2361" s="1279"/>
      <c r="BVQ2361" s="1279"/>
      <c r="BVR2361" s="1279"/>
      <c r="BVS2361" s="1279"/>
      <c r="BVT2361" s="1279"/>
      <c r="BVU2361" s="1279"/>
      <c r="BVV2361" s="1279"/>
      <c r="BVW2361" s="1279"/>
      <c r="BVX2361" s="1279"/>
      <c r="BVY2361" s="1279"/>
      <c r="BVZ2361" s="1279"/>
      <c r="BWA2361" s="1279"/>
      <c r="BWB2361" s="1279"/>
      <c r="BWC2361" s="1279"/>
      <c r="BWD2361" s="1279"/>
      <c r="BWE2361" s="1279"/>
      <c r="BWF2361" s="1279"/>
      <c r="BWG2361" s="1279"/>
      <c r="BWH2361" s="1279"/>
      <c r="BWI2361" s="1279"/>
      <c r="BWJ2361" s="1279"/>
      <c r="BWK2361" s="1279"/>
      <c r="BWL2361" s="1279"/>
      <c r="BWM2361" s="1279"/>
      <c r="BWN2361" s="1279"/>
      <c r="BWO2361" s="1279"/>
      <c r="BWP2361" s="1279"/>
      <c r="BWQ2361" s="1279"/>
      <c r="BWR2361" s="1279"/>
      <c r="BWS2361" s="1279"/>
      <c r="BWT2361" s="1279"/>
      <c r="BWU2361" s="1279"/>
      <c r="BWV2361" s="1279"/>
      <c r="BWW2361" s="1279"/>
      <c r="BWX2361" s="1279"/>
      <c r="BWY2361" s="1279"/>
      <c r="BWZ2361" s="1279"/>
      <c r="BXA2361" s="1279"/>
      <c r="BXB2361" s="1279"/>
      <c r="BXC2361" s="1279"/>
      <c r="BXD2361" s="1279"/>
      <c r="BXE2361" s="1279"/>
      <c r="BXF2361" s="1279"/>
      <c r="BXG2361" s="1279"/>
      <c r="BXH2361" s="1279"/>
      <c r="BXI2361" s="1279"/>
      <c r="BXJ2361" s="1279"/>
      <c r="BXK2361" s="1279"/>
      <c r="BXL2361" s="1279"/>
      <c r="BXM2361" s="1279"/>
      <c r="BXN2361" s="1279"/>
      <c r="BXO2361" s="1279"/>
      <c r="BXP2361" s="1279"/>
      <c r="BXQ2361" s="1279"/>
      <c r="BXR2361" s="1279"/>
      <c r="BXS2361" s="1279"/>
      <c r="BXT2361" s="1279"/>
      <c r="BXU2361" s="1279"/>
      <c r="BXV2361" s="1279"/>
      <c r="BXW2361" s="1279"/>
      <c r="BXX2361" s="1279"/>
      <c r="BXY2361" s="1279"/>
      <c r="BXZ2361" s="1279"/>
      <c r="BYA2361" s="1279"/>
      <c r="BYB2361" s="1279"/>
      <c r="BYC2361" s="1279"/>
      <c r="BYD2361" s="1279"/>
      <c r="BYE2361" s="1279"/>
      <c r="BYF2361" s="1279"/>
      <c r="BYG2361" s="1279"/>
      <c r="BYH2361" s="1279"/>
      <c r="BYI2361" s="1279"/>
      <c r="BYJ2361" s="1279"/>
      <c r="BYK2361" s="1279"/>
      <c r="BYL2361" s="1279"/>
      <c r="BYM2361" s="1279"/>
      <c r="BYN2361" s="1279"/>
      <c r="BYO2361" s="1279"/>
      <c r="BYP2361" s="1279"/>
      <c r="BYQ2361" s="1279"/>
      <c r="BYR2361" s="1279"/>
      <c r="BYS2361" s="1279"/>
      <c r="BYT2361" s="1279"/>
      <c r="BYU2361" s="1279"/>
      <c r="BYV2361" s="1279"/>
      <c r="BYW2361" s="1279"/>
      <c r="BYX2361" s="1279"/>
      <c r="BYY2361" s="1279"/>
      <c r="BYZ2361" s="1279"/>
      <c r="BZA2361" s="1279"/>
      <c r="BZB2361" s="1279"/>
      <c r="BZC2361" s="1279"/>
      <c r="BZD2361" s="1279"/>
      <c r="BZE2361" s="1279"/>
      <c r="BZF2361" s="1279"/>
      <c r="BZG2361" s="1279"/>
      <c r="BZH2361" s="1279"/>
      <c r="BZI2361" s="1279"/>
      <c r="BZJ2361" s="1279"/>
      <c r="BZK2361" s="1279"/>
      <c r="BZL2361" s="1279"/>
      <c r="BZM2361" s="1279"/>
      <c r="BZN2361" s="1279"/>
      <c r="BZO2361" s="1279"/>
      <c r="BZP2361" s="1279"/>
      <c r="BZQ2361" s="1279"/>
      <c r="BZR2361" s="1279"/>
      <c r="BZS2361" s="1279"/>
      <c r="BZT2361" s="1279"/>
      <c r="BZU2361" s="1279"/>
      <c r="BZV2361" s="1279"/>
      <c r="BZW2361" s="1279"/>
      <c r="BZX2361" s="1279"/>
      <c r="BZY2361" s="1279"/>
      <c r="BZZ2361" s="1279"/>
      <c r="CAA2361" s="1279"/>
      <c r="CAB2361" s="1279"/>
      <c r="CAC2361" s="1279"/>
      <c r="CAD2361" s="1279"/>
      <c r="CAE2361" s="1279"/>
      <c r="CAF2361" s="1279"/>
      <c r="CAG2361" s="1279"/>
      <c r="CAH2361" s="1279"/>
      <c r="CAI2361" s="1279"/>
      <c r="CAJ2361" s="1279"/>
      <c r="CAK2361" s="1279"/>
      <c r="CAL2361" s="1279"/>
      <c r="CAM2361" s="1279"/>
      <c r="CAN2361" s="1279"/>
      <c r="CAO2361" s="1279"/>
      <c r="CAP2361" s="1279"/>
      <c r="CAQ2361" s="1279"/>
      <c r="CAR2361" s="1279"/>
      <c r="CAS2361" s="1279"/>
      <c r="CAT2361" s="1279"/>
      <c r="CAU2361" s="1279"/>
      <c r="CAV2361" s="1279"/>
      <c r="CAW2361" s="1279"/>
      <c r="CAX2361" s="1279"/>
      <c r="CAY2361" s="1279"/>
      <c r="CAZ2361" s="1279"/>
      <c r="CBA2361" s="1279"/>
      <c r="CBB2361" s="1279"/>
      <c r="CBC2361" s="1279"/>
      <c r="CBD2361" s="1279"/>
      <c r="CBE2361" s="1279"/>
      <c r="CBF2361" s="1279"/>
      <c r="CBG2361" s="1279"/>
      <c r="CBH2361" s="1279"/>
      <c r="CBI2361" s="1279"/>
      <c r="CBJ2361" s="1279"/>
      <c r="CBK2361" s="1279"/>
      <c r="CBL2361" s="1279"/>
      <c r="CBM2361" s="1279"/>
      <c r="CBN2361" s="1279"/>
      <c r="CBO2361" s="1279"/>
      <c r="CBP2361" s="1279"/>
      <c r="CBQ2361" s="1279"/>
      <c r="CBR2361" s="1279"/>
      <c r="CBS2361" s="1279"/>
      <c r="CBT2361" s="1279"/>
      <c r="CBU2361" s="1279"/>
      <c r="CBV2361" s="1279"/>
      <c r="CBW2361" s="1279"/>
      <c r="CBX2361" s="1279"/>
      <c r="CBY2361" s="1279"/>
      <c r="CBZ2361" s="1279"/>
      <c r="CCA2361" s="1279"/>
      <c r="CCB2361" s="1279"/>
      <c r="CCC2361" s="1279"/>
      <c r="CCD2361" s="1279"/>
      <c r="CCE2361" s="1279"/>
      <c r="CCF2361" s="1279"/>
      <c r="CCG2361" s="1279"/>
      <c r="CCH2361" s="1279"/>
      <c r="CCI2361" s="1279"/>
      <c r="CCJ2361" s="1279"/>
      <c r="CCK2361" s="1279"/>
      <c r="CCL2361" s="1279"/>
      <c r="CCM2361" s="1279"/>
      <c r="CCN2361" s="1279"/>
      <c r="CCO2361" s="1279"/>
      <c r="CCP2361" s="1279"/>
      <c r="CCQ2361" s="1279"/>
      <c r="CCR2361" s="1279"/>
      <c r="CCS2361" s="1279"/>
      <c r="CCT2361" s="1279"/>
      <c r="CCU2361" s="1279"/>
      <c r="CCV2361" s="1279"/>
      <c r="CCW2361" s="1279"/>
      <c r="CCX2361" s="1279"/>
      <c r="CCY2361" s="1279"/>
      <c r="CCZ2361" s="1279"/>
      <c r="CDA2361" s="1279"/>
      <c r="CDB2361" s="1279"/>
      <c r="CDC2361" s="1279"/>
      <c r="CDD2361" s="1279"/>
      <c r="CDE2361" s="1279"/>
      <c r="CDF2361" s="1279"/>
      <c r="CDG2361" s="1279"/>
      <c r="CDH2361" s="1279"/>
      <c r="CDI2361" s="1279"/>
      <c r="CDJ2361" s="1279"/>
      <c r="CDK2361" s="1279"/>
      <c r="CDL2361" s="1279"/>
      <c r="CDM2361" s="1279"/>
      <c r="CDN2361" s="1279"/>
      <c r="CDO2361" s="1279"/>
      <c r="CDP2361" s="1279"/>
      <c r="CDQ2361" s="1279"/>
      <c r="CDR2361" s="1279"/>
      <c r="CDS2361" s="1279"/>
      <c r="CDT2361" s="1279"/>
      <c r="CDU2361" s="1279"/>
      <c r="CDV2361" s="1279"/>
      <c r="CDW2361" s="1279"/>
      <c r="CDX2361" s="1279"/>
      <c r="CDY2361" s="1279"/>
      <c r="CDZ2361" s="1279"/>
      <c r="CEA2361" s="1279"/>
      <c r="CEB2361" s="1279"/>
      <c r="CEC2361" s="1279"/>
      <c r="CED2361" s="1279"/>
      <c r="CEE2361" s="1279"/>
      <c r="CEF2361" s="1279"/>
      <c r="CEG2361" s="1279"/>
      <c r="CEH2361" s="1279"/>
      <c r="CEI2361" s="1279"/>
      <c r="CEJ2361" s="1279"/>
      <c r="CEK2361" s="1279"/>
      <c r="CEL2361" s="1279"/>
      <c r="CEM2361" s="1279"/>
      <c r="CEN2361" s="1279"/>
      <c r="CEO2361" s="1279"/>
      <c r="CEP2361" s="1279"/>
      <c r="CEQ2361" s="1279"/>
      <c r="CER2361" s="1279"/>
      <c r="CES2361" s="1279"/>
      <c r="CET2361" s="1279"/>
      <c r="CEU2361" s="1279"/>
      <c r="CEV2361" s="1279"/>
      <c r="CEW2361" s="1279"/>
      <c r="CEX2361" s="1279"/>
      <c r="CEY2361" s="1279"/>
      <c r="CEZ2361" s="1279"/>
      <c r="CFA2361" s="1279"/>
      <c r="CFB2361" s="1279"/>
      <c r="CFC2361" s="1279"/>
      <c r="CFD2361" s="1279"/>
      <c r="CFE2361" s="1279"/>
      <c r="CFF2361" s="1279"/>
      <c r="CFG2361" s="1279"/>
      <c r="CFH2361" s="1279"/>
      <c r="CFI2361" s="1279"/>
      <c r="CFJ2361" s="1279"/>
      <c r="CFK2361" s="1279"/>
      <c r="CFL2361" s="1279"/>
      <c r="CFM2361" s="1279"/>
      <c r="CFN2361" s="1279"/>
      <c r="CFO2361" s="1279"/>
      <c r="CFP2361" s="1279"/>
      <c r="CFQ2361" s="1279"/>
      <c r="CFR2361" s="1279"/>
      <c r="CFS2361" s="1279"/>
      <c r="CFT2361" s="1279"/>
      <c r="CFU2361" s="1279"/>
      <c r="CFV2361" s="1279"/>
      <c r="CFW2361" s="1279"/>
      <c r="CFX2361" s="1279"/>
      <c r="CFY2361" s="1279"/>
      <c r="CFZ2361" s="1279"/>
      <c r="CGA2361" s="1279"/>
      <c r="CGB2361" s="1279"/>
      <c r="CGC2361" s="1279"/>
      <c r="CGD2361" s="1279"/>
      <c r="CGE2361" s="1279"/>
      <c r="CGF2361" s="1279"/>
      <c r="CGG2361" s="1279"/>
      <c r="CGH2361" s="1279"/>
      <c r="CGI2361" s="1279"/>
      <c r="CGJ2361" s="1279"/>
      <c r="CGK2361" s="1279"/>
      <c r="CGL2361" s="1279"/>
      <c r="CGM2361" s="1279"/>
      <c r="CGN2361" s="1279"/>
      <c r="CGO2361" s="1279"/>
      <c r="CGP2361" s="1279"/>
      <c r="CGQ2361" s="1279"/>
      <c r="CGR2361" s="1279"/>
      <c r="CGS2361" s="1279"/>
      <c r="CGT2361" s="1279"/>
      <c r="CGU2361" s="1279"/>
      <c r="CGV2361" s="1279"/>
      <c r="CGW2361" s="1279"/>
      <c r="CGX2361" s="1279"/>
      <c r="CGY2361" s="1279"/>
      <c r="CGZ2361" s="1279"/>
      <c r="CHA2361" s="1279"/>
      <c r="CHB2361" s="1279"/>
      <c r="CHC2361" s="1279"/>
      <c r="CHD2361" s="1279"/>
      <c r="CHE2361" s="1279"/>
      <c r="CHF2361" s="1279"/>
      <c r="CHG2361" s="1279"/>
      <c r="CHH2361" s="1279"/>
      <c r="CHI2361" s="1279"/>
      <c r="CHJ2361" s="1279"/>
      <c r="CHK2361" s="1279"/>
      <c r="CHL2361" s="1279"/>
      <c r="CHM2361" s="1279"/>
      <c r="CHN2361" s="1279"/>
      <c r="CHO2361" s="1279"/>
      <c r="CHP2361" s="1279"/>
      <c r="CHQ2361" s="1279"/>
      <c r="CHR2361" s="1279"/>
      <c r="CHS2361" s="1279"/>
      <c r="CHT2361" s="1279"/>
      <c r="CHU2361" s="1279"/>
      <c r="CHV2361" s="1279"/>
      <c r="CHW2361" s="1279"/>
      <c r="CHX2361" s="1279"/>
      <c r="CHY2361" s="1279"/>
      <c r="CHZ2361" s="1279"/>
      <c r="CIA2361" s="1279"/>
      <c r="CIB2361" s="1279"/>
      <c r="CIC2361" s="1279"/>
      <c r="CID2361" s="1279"/>
      <c r="CIE2361" s="1279"/>
      <c r="CIF2361" s="1279"/>
      <c r="CIG2361" s="1279"/>
      <c r="CIH2361" s="1279"/>
      <c r="CII2361" s="1279"/>
      <c r="CIJ2361" s="1279"/>
      <c r="CIK2361" s="1279"/>
      <c r="CIL2361" s="1279"/>
      <c r="CIM2361" s="1279"/>
      <c r="CIN2361" s="1279"/>
      <c r="CIO2361" s="1279"/>
      <c r="CIP2361" s="1279"/>
      <c r="CIQ2361" s="1279"/>
      <c r="CIR2361" s="1279"/>
      <c r="CIS2361" s="1279"/>
      <c r="CIT2361" s="1279"/>
      <c r="CIU2361" s="1279"/>
      <c r="CIV2361" s="1279"/>
      <c r="CIW2361" s="1279"/>
      <c r="CIX2361" s="1279"/>
      <c r="CIY2361" s="1279"/>
      <c r="CIZ2361" s="1279"/>
      <c r="CJA2361" s="1279"/>
      <c r="CJB2361" s="1279"/>
      <c r="CJC2361" s="1279"/>
      <c r="CJD2361" s="1279"/>
      <c r="CJE2361" s="1279"/>
      <c r="CJF2361" s="1279"/>
      <c r="CJG2361" s="1279"/>
      <c r="CJH2361" s="1279"/>
      <c r="CJI2361" s="1279"/>
      <c r="CJJ2361" s="1279"/>
      <c r="CJK2361" s="1279"/>
      <c r="CJL2361" s="1279"/>
      <c r="CJM2361" s="1279"/>
      <c r="CJN2361" s="1279"/>
      <c r="CJO2361" s="1279"/>
      <c r="CJP2361" s="1279"/>
      <c r="CJQ2361" s="1279"/>
      <c r="CJR2361" s="1279"/>
      <c r="CJS2361" s="1279"/>
      <c r="CJT2361" s="1279"/>
      <c r="CJU2361" s="1279"/>
      <c r="CJV2361" s="1279"/>
      <c r="CJW2361" s="1279"/>
      <c r="CJX2361" s="1279"/>
      <c r="CJY2361" s="1279"/>
      <c r="CJZ2361" s="1279"/>
      <c r="CKA2361" s="1279"/>
      <c r="CKB2361" s="1279"/>
      <c r="CKC2361" s="1279"/>
      <c r="CKD2361" s="1279"/>
      <c r="CKE2361" s="1279"/>
      <c r="CKF2361" s="1279"/>
      <c r="CKG2361" s="1279"/>
      <c r="CKH2361" s="1279"/>
      <c r="CKI2361" s="1279"/>
      <c r="CKJ2361" s="1279"/>
      <c r="CKK2361" s="1279"/>
      <c r="CKL2361" s="1279"/>
      <c r="CKM2361" s="1279"/>
      <c r="CKN2361" s="1279"/>
      <c r="CKO2361" s="1279"/>
      <c r="CKP2361" s="1279"/>
      <c r="CKQ2361" s="1279"/>
      <c r="CKR2361" s="1279"/>
      <c r="CKS2361" s="1279"/>
      <c r="CKT2361" s="1279"/>
      <c r="CKU2361" s="1279"/>
      <c r="CKV2361" s="1279"/>
      <c r="CKW2361" s="1279"/>
      <c r="CKX2361" s="1279"/>
      <c r="CKY2361" s="1279"/>
      <c r="CKZ2361" s="1279"/>
      <c r="CLA2361" s="1279"/>
      <c r="CLB2361" s="1279"/>
      <c r="CLC2361" s="1279"/>
      <c r="CLD2361" s="1279"/>
      <c r="CLE2361" s="1279"/>
      <c r="CLF2361" s="1279"/>
      <c r="CLG2361" s="1279"/>
      <c r="CLH2361" s="1279"/>
      <c r="CLI2361" s="1279"/>
      <c r="CLJ2361" s="1279"/>
      <c r="CLK2361" s="1279"/>
      <c r="CLL2361" s="1279"/>
      <c r="CLM2361" s="1279"/>
      <c r="CLN2361" s="1279"/>
      <c r="CLO2361" s="1279"/>
      <c r="CLP2361" s="1279"/>
      <c r="CLQ2361" s="1279"/>
      <c r="CLR2361" s="1279"/>
      <c r="CLS2361" s="1279"/>
      <c r="CLT2361" s="1279"/>
      <c r="CLU2361" s="1279"/>
      <c r="CLV2361" s="1279"/>
      <c r="CLW2361" s="1279"/>
      <c r="CLX2361" s="1279"/>
      <c r="CLY2361" s="1279"/>
      <c r="CLZ2361" s="1279"/>
      <c r="CMA2361" s="1279"/>
      <c r="CMB2361" s="1279"/>
      <c r="CMC2361" s="1279"/>
      <c r="CMD2361" s="1279"/>
      <c r="CME2361" s="1279"/>
      <c r="CMF2361" s="1279"/>
      <c r="CMG2361" s="1279"/>
      <c r="CMH2361" s="1279"/>
      <c r="CMI2361" s="1279"/>
      <c r="CMJ2361" s="1279"/>
      <c r="CMK2361" s="1279"/>
      <c r="CML2361" s="1279"/>
      <c r="CMM2361" s="1279"/>
      <c r="CMN2361" s="1279"/>
      <c r="CMO2361" s="1279"/>
      <c r="CMP2361" s="1279"/>
      <c r="CMQ2361" s="1279"/>
      <c r="CMR2361" s="1279"/>
      <c r="CMS2361" s="1279"/>
      <c r="CMT2361" s="1279"/>
      <c r="CMU2361" s="1279"/>
      <c r="CMV2361" s="1279"/>
      <c r="CMW2361" s="1279"/>
      <c r="CMX2361" s="1279"/>
      <c r="CMY2361" s="1279"/>
      <c r="CMZ2361" s="1279"/>
      <c r="CNA2361" s="1279"/>
      <c r="CNB2361" s="1279"/>
      <c r="CNC2361" s="1279"/>
      <c r="CND2361" s="1279"/>
      <c r="CNE2361" s="1279"/>
      <c r="CNF2361" s="1279"/>
      <c r="CNG2361" s="1279"/>
      <c r="CNH2361" s="1279"/>
      <c r="CNI2361" s="1279"/>
      <c r="CNJ2361" s="1279"/>
      <c r="CNK2361" s="1279"/>
      <c r="CNL2361" s="1279"/>
      <c r="CNM2361" s="1279"/>
      <c r="CNN2361" s="1279"/>
      <c r="CNO2361" s="1279"/>
      <c r="CNP2361" s="1279"/>
      <c r="CNQ2361" s="1279"/>
      <c r="CNR2361" s="1279"/>
      <c r="CNS2361" s="1279"/>
      <c r="CNT2361" s="1279"/>
      <c r="CNU2361" s="1279"/>
      <c r="CNV2361" s="1279"/>
      <c r="CNW2361" s="1279"/>
      <c r="CNX2361" s="1279"/>
      <c r="CNY2361" s="1279"/>
      <c r="CNZ2361" s="1279"/>
      <c r="COA2361" s="1279"/>
      <c r="COB2361" s="1279"/>
      <c r="COC2361" s="1279"/>
      <c r="COD2361" s="1279"/>
      <c r="COE2361" s="1279"/>
      <c r="COF2361" s="1279"/>
      <c r="COG2361" s="1279"/>
      <c r="COH2361" s="1279"/>
      <c r="COI2361" s="1279"/>
      <c r="COJ2361" s="1279"/>
      <c r="COK2361" s="1279"/>
      <c r="COL2361" s="1279"/>
      <c r="COM2361" s="1279"/>
      <c r="CON2361" s="1279"/>
      <c r="COO2361" s="1279"/>
      <c r="COP2361" s="1279"/>
      <c r="COQ2361" s="1279"/>
      <c r="COR2361" s="1279"/>
      <c r="COS2361" s="1279"/>
      <c r="COT2361" s="1279"/>
      <c r="COU2361" s="1279"/>
      <c r="COV2361" s="1279"/>
      <c r="COW2361" s="1279"/>
      <c r="COX2361" s="1279"/>
      <c r="COY2361" s="1279"/>
      <c r="COZ2361" s="1279"/>
      <c r="CPA2361" s="1279"/>
      <c r="CPB2361" s="1279"/>
      <c r="CPC2361" s="1279"/>
      <c r="CPD2361" s="1279"/>
      <c r="CPE2361" s="1279"/>
      <c r="CPF2361" s="1279"/>
      <c r="CPG2361" s="1279"/>
      <c r="CPH2361" s="1279"/>
      <c r="CPI2361" s="1279"/>
      <c r="CPJ2361" s="1279"/>
      <c r="CPK2361" s="1279"/>
      <c r="CPL2361" s="1279"/>
      <c r="CPM2361" s="1279"/>
      <c r="CPN2361" s="1279"/>
      <c r="CPO2361" s="1279"/>
      <c r="CPP2361" s="1279"/>
      <c r="CPQ2361" s="1279"/>
      <c r="CPR2361" s="1279"/>
      <c r="CPS2361" s="1279"/>
      <c r="CPT2361" s="1279"/>
      <c r="CPU2361" s="1279"/>
      <c r="CPV2361" s="1279"/>
      <c r="CPW2361" s="1279"/>
      <c r="CPX2361" s="1279"/>
      <c r="CPY2361" s="1279"/>
      <c r="CPZ2361" s="1279"/>
      <c r="CQA2361" s="1279"/>
      <c r="CQB2361" s="1279"/>
      <c r="CQC2361" s="1279"/>
      <c r="CQD2361" s="1279"/>
      <c r="CQE2361" s="1279"/>
      <c r="CQF2361" s="1279"/>
      <c r="CQG2361" s="1279"/>
      <c r="CQH2361" s="1279"/>
      <c r="CQI2361" s="1279"/>
      <c r="CQJ2361" s="1279"/>
      <c r="CQK2361" s="1279"/>
      <c r="CQL2361" s="1279"/>
      <c r="CQM2361" s="1279"/>
      <c r="CQN2361" s="1279"/>
      <c r="CQO2361" s="1279"/>
      <c r="CQP2361" s="1279"/>
      <c r="CQQ2361" s="1279"/>
      <c r="CQR2361" s="1279"/>
      <c r="CQS2361" s="1279"/>
      <c r="CQT2361" s="1279"/>
      <c r="CQU2361" s="1279"/>
      <c r="CQV2361" s="1279"/>
      <c r="CQW2361" s="1279"/>
      <c r="CQX2361" s="1279"/>
      <c r="CQY2361" s="1279"/>
      <c r="CQZ2361" s="1279"/>
      <c r="CRA2361" s="1279"/>
      <c r="CRB2361" s="1279"/>
      <c r="CRC2361" s="1279"/>
      <c r="CRD2361" s="1279"/>
      <c r="CRE2361" s="1279"/>
      <c r="CRF2361" s="1279"/>
      <c r="CRG2361" s="1279"/>
      <c r="CRH2361" s="1279"/>
      <c r="CRI2361" s="1279"/>
      <c r="CRJ2361" s="1279"/>
      <c r="CRK2361" s="1279"/>
      <c r="CRL2361" s="1279"/>
      <c r="CRM2361" s="1279"/>
      <c r="CRN2361" s="1279"/>
      <c r="CRO2361" s="1279"/>
      <c r="CRP2361" s="1279"/>
      <c r="CRQ2361" s="1279"/>
      <c r="CRR2361" s="1279"/>
      <c r="CRS2361" s="1279"/>
      <c r="CRT2361" s="1279"/>
      <c r="CRU2361" s="1279"/>
      <c r="CRV2361" s="1279"/>
      <c r="CRW2361" s="1279"/>
      <c r="CRX2361" s="1279"/>
      <c r="CRY2361" s="1279"/>
      <c r="CRZ2361" s="1279"/>
      <c r="CSA2361" s="1279"/>
      <c r="CSB2361" s="1279"/>
      <c r="CSC2361" s="1279"/>
      <c r="CSD2361" s="1279"/>
      <c r="CSE2361" s="1279"/>
      <c r="CSF2361" s="1279"/>
      <c r="CSG2361" s="1279"/>
      <c r="CSH2361" s="1279"/>
      <c r="CSI2361" s="1279"/>
      <c r="CSJ2361" s="1279"/>
      <c r="CSK2361" s="1279"/>
      <c r="CSL2361" s="1279"/>
      <c r="CSM2361" s="1279"/>
      <c r="CSN2361" s="1279"/>
      <c r="CSO2361" s="1279"/>
      <c r="CSP2361" s="1279"/>
      <c r="CSQ2361" s="1279"/>
      <c r="CSR2361" s="1279"/>
      <c r="CSS2361" s="1279"/>
      <c r="CST2361" s="1279"/>
      <c r="CSU2361" s="1279"/>
      <c r="CSV2361" s="1279"/>
      <c r="CSW2361" s="1279"/>
      <c r="CSX2361" s="1279"/>
      <c r="CSY2361" s="1279"/>
      <c r="CSZ2361" s="1279"/>
      <c r="CTA2361" s="1279"/>
      <c r="CTB2361" s="1279"/>
      <c r="CTC2361" s="1279"/>
      <c r="CTD2361" s="1279"/>
      <c r="CTE2361" s="1279"/>
      <c r="CTF2361" s="1279"/>
      <c r="CTG2361" s="1279"/>
      <c r="CTH2361" s="1279"/>
      <c r="CTI2361" s="1279"/>
      <c r="CTJ2361" s="1279"/>
      <c r="CTK2361" s="1279"/>
      <c r="CTL2361" s="1279"/>
      <c r="CTM2361" s="1279"/>
      <c r="CTN2361" s="1279"/>
      <c r="CTO2361" s="1279"/>
      <c r="CTP2361" s="1279"/>
      <c r="CTQ2361" s="1279"/>
      <c r="CTR2361" s="1279"/>
      <c r="CTS2361" s="1279"/>
      <c r="CTT2361" s="1279"/>
      <c r="CTU2361" s="1279"/>
      <c r="CTV2361" s="1279"/>
      <c r="CTW2361" s="1279"/>
      <c r="CTX2361" s="1279"/>
      <c r="CTY2361" s="1279"/>
      <c r="CTZ2361" s="1279"/>
      <c r="CUA2361" s="1279"/>
      <c r="CUB2361" s="1279"/>
      <c r="CUC2361" s="1279"/>
      <c r="CUD2361" s="1279"/>
      <c r="CUE2361" s="1279"/>
      <c r="CUF2361" s="1279"/>
      <c r="CUG2361" s="1279"/>
      <c r="CUH2361" s="1279"/>
      <c r="CUI2361" s="1279"/>
      <c r="CUJ2361" s="1279"/>
      <c r="CUK2361" s="1279"/>
      <c r="CUL2361" s="1279"/>
      <c r="CUM2361" s="1279"/>
      <c r="CUN2361" s="1279"/>
      <c r="CUO2361" s="1279"/>
      <c r="CUP2361" s="1279"/>
      <c r="CUQ2361" s="1279"/>
      <c r="CUR2361" s="1279"/>
      <c r="CUS2361" s="1279"/>
      <c r="CUT2361" s="1279"/>
      <c r="CUU2361" s="1279"/>
      <c r="CUV2361" s="1279"/>
      <c r="CUW2361" s="1279"/>
      <c r="CUX2361" s="1279"/>
      <c r="CUY2361" s="1279"/>
      <c r="CUZ2361" s="1279"/>
      <c r="CVA2361" s="1279"/>
      <c r="CVB2361" s="1279"/>
      <c r="CVC2361" s="1279"/>
      <c r="CVD2361" s="1279"/>
      <c r="CVE2361" s="1279"/>
      <c r="CVF2361" s="1279"/>
      <c r="CVG2361" s="1279"/>
      <c r="CVH2361" s="1279"/>
      <c r="CVI2361" s="1279"/>
      <c r="CVJ2361" s="1279"/>
      <c r="CVK2361" s="1279"/>
      <c r="CVL2361" s="1279"/>
      <c r="CVM2361" s="1279"/>
      <c r="CVN2361" s="1279"/>
      <c r="CVO2361" s="1279"/>
      <c r="CVP2361" s="1279"/>
      <c r="CVQ2361" s="1279"/>
      <c r="CVR2361" s="1279"/>
      <c r="CVS2361" s="1279"/>
      <c r="CVT2361" s="1279"/>
      <c r="CVU2361" s="1279"/>
      <c r="CVV2361" s="1279"/>
      <c r="CVW2361" s="1279"/>
      <c r="CVX2361" s="1279"/>
      <c r="CVY2361" s="1279"/>
      <c r="CVZ2361" s="1279"/>
      <c r="CWA2361" s="1279"/>
      <c r="CWB2361" s="1279"/>
      <c r="CWC2361" s="1279"/>
      <c r="CWD2361" s="1279"/>
      <c r="CWE2361" s="1279"/>
      <c r="CWF2361" s="1279"/>
      <c r="CWG2361" s="1279"/>
      <c r="CWH2361" s="1279"/>
      <c r="CWI2361" s="1279"/>
      <c r="CWJ2361" s="1279"/>
      <c r="CWK2361" s="1279"/>
      <c r="CWL2361" s="1279"/>
      <c r="CWM2361" s="1279"/>
      <c r="CWN2361" s="1279"/>
      <c r="CWO2361" s="1279"/>
      <c r="CWP2361" s="1279"/>
      <c r="CWQ2361" s="1279"/>
      <c r="CWR2361" s="1279"/>
      <c r="CWS2361" s="1279"/>
      <c r="CWT2361" s="1279"/>
      <c r="CWU2361" s="1279"/>
      <c r="CWV2361" s="1279"/>
      <c r="CWW2361" s="1279"/>
      <c r="CWX2361" s="1279"/>
      <c r="CWY2361" s="1279"/>
      <c r="CWZ2361" s="1279"/>
      <c r="CXA2361" s="1279"/>
      <c r="CXB2361" s="1279"/>
      <c r="CXC2361" s="1279"/>
      <c r="CXD2361" s="1279"/>
      <c r="CXE2361" s="1279"/>
      <c r="CXF2361" s="1279"/>
      <c r="CXG2361" s="1279"/>
      <c r="CXH2361" s="1279"/>
      <c r="CXI2361" s="1279"/>
      <c r="CXJ2361" s="1279"/>
      <c r="CXK2361" s="1279"/>
      <c r="CXL2361" s="1279"/>
      <c r="CXM2361" s="1279"/>
      <c r="CXN2361" s="1279"/>
      <c r="CXO2361" s="1279"/>
      <c r="CXP2361" s="1279"/>
      <c r="CXQ2361" s="1279"/>
      <c r="CXR2361" s="1279"/>
      <c r="CXS2361" s="1279"/>
      <c r="CXT2361" s="1279"/>
      <c r="CXU2361" s="1279"/>
      <c r="CXV2361" s="1279"/>
      <c r="CXW2361" s="1279"/>
      <c r="CXX2361" s="1279"/>
      <c r="CXY2361" s="1279"/>
      <c r="CXZ2361" s="1279"/>
      <c r="CYA2361" s="1279"/>
      <c r="CYB2361" s="1279"/>
      <c r="CYC2361" s="1279"/>
      <c r="CYD2361" s="1279"/>
      <c r="CYE2361" s="1279"/>
      <c r="CYF2361" s="1279"/>
      <c r="CYG2361" s="1279"/>
      <c r="CYH2361" s="1279"/>
      <c r="CYI2361" s="1279"/>
      <c r="CYJ2361" s="1279"/>
      <c r="CYK2361" s="1279"/>
      <c r="CYL2361" s="1279"/>
      <c r="CYM2361" s="1279"/>
      <c r="CYN2361" s="1279"/>
      <c r="CYO2361" s="1279"/>
      <c r="CYP2361" s="1279"/>
      <c r="CYQ2361" s="1279"/>
      <c r="CYR2361" s="1279"/>
      <c r="CYS2361" s="1279"/>
      <c r="CYT2361" s="1279"/>
      <c r="CYU2361" s="1279"/>
      <c r="CYV2361" s="1279"/>
      <c r="CYW2361" s="1279"/>
      <c r="CYX2361" s="1279"/>
      <c r="CYY2361" s="1279"/>
      <c r="CYZ2361" s="1279"/>
      <c r="CZA2361" s="1279"/>
      <c r="CZB2361" s="1279"/>
      <c r="CZC2361" s="1279"/>
      <c r="CZD2361" s="1279"/>
      <c r="CZE2361" s="1279"/>
      <c r="CZF2361" s="1279"/>
      <c r="CZG2361" s="1279"/>
      <c r="CZH2361" s="1279"/>
      <c r="CZI2361" s="1279"/>
      <c r="CZJ2361" s="1279"/>
      <c r="CZK2361" s="1279"/>
      <c r="CZL2361" s="1279"/>
      <c r="CZM2361" s="1279"/>
      <c r="CZN2361" s="1279"/>
      <c r="CZO2361" s="1279"/>
      <c r="CZP2361" s="1279"/>
      <c r="CZQ2361" s="1279"/>
      <c r="CZR2361" s="1279"/>
      <c r="CZS2361" s="1279"/>
      <c r="CZT2361" s="1279"/>
      <c r="CZU2361" s="1279"/>
      <c r="CZV2361" s="1279"/>
      <c r="CZW2361" s="1279"/>
      <c r="CZX2361" s="1279"/>
      <c r="CZY2361" s="1279"/>
      <c r="CZZ2361" s="1279"/>
      <c r="DAA2361" s="1279"/>
      <c r="DAB2361" s="1279"/>
      <c r="DAC2361" s="1279"/>
      <c r="DAD2361" s="1279"/>
      <c r="DAE2361" s="1279"/>
      <c r="DAF2361" s="1279"/>
      <c r="DAG2361" s="1279"/>
      <c r="DAH2361" s="1279"/>
      <c r="DAI2361" s="1279"/>
      <c r="DAJ2361" s="1279"/>
      <c r="DAK2361" s="1279"/>
      <c r="DAL2361" s="1279"/>
      <c r="DAM2361" s="1279"/>
      <c r="DAN2361" s="1279"/>
      <c r="DAO2361" s="1279"/>
      <c r="DAP2361" s="1279"/>
      <c r="DAQ2361" s="1279"/>
      <c r="DAR2361" s="1279"/>
      <c r="DAS2361" s="1279"/>
      <c r="DAT2361" s="1279"/>
      <c r="DAU2361" s="1279"/>
      <c r="DAV2361" s="1279"/>
      <c r="DAW2361" s="1279"/>
      <c r="DAX2361" s="1279"/>
      <c r="DAY2361" s="1279"/>
      <c r="DAZ2361" s="1279"/>
      <c r="DBA2361" s="1279"/>
      <c r="DBB2361" s="1279"/>
      <c r="DBC2361" s="1279"/>
      <c r="DBD2361" s="1279"/>
      <c r="DBE2361" s="1279"/>
      <c r="DBF2361" s="1279"/>
      <c r="DBG2361" s="1279"/>
      <c r="DBH2361" s="1279"/>
      <c r="DBI2361" s="1279"/>
      <c r="DBJ2361" s="1279"/>
      <c r="DBK2361" s="1279"/>
      <c r="DBL2361" s="1279"/>
      <c r="DBM2361" s="1279"/>
      <c r="DBN2361" s="1279"/>
      <c r="DBO2361" s="1279"/>
      <c r="DBP2361" s="1279"/>
      <c r="DBQ2361" s="1279"/>
      <c r="DBR2361" s="1279"/>
      <c r="DBS2361" s="1279"/>
      <c r="DBT2361" s="1279"/>
      <c r="DBU2361" s="1279"/>
      <c r="DBV2361" s="1279"/>
      <c r="DBW2361" s="1279"/>
      <c r="DBX2361" s="1279"/>
      <c r="DBY2361" s="1279"/>
      <c r="DBZ2361" s="1279"/>
      <c r="DCA2361" s="1279"/>
      <c r="DCB2361" s="1279"/>
      <c r="DCC2361" s="1279"/>
      <c r="DCD2361" s="1279"/>
      <c r="DCE2361" s="1279"/>
      <c r="DCF2361" s="1279"/>
      <c r="DCG2361" s="1279"/>
      <c r="DCH2361" s="1279"/>
      <c r="DCI2361" s="1279"/>
      <c r="DCJ2361" s="1279"/>
      <c r="DCK2361" s="1279"/>
      <c r="DCL2361" s="1279"/>
      <c r="DCM2361" s="1279"/>
      <c r="DCN2361" s="1279"/>
      <c r="DCO2361" s="1279"/>
      <c r="DCP2361" s="1279"/>
      <c r="DCQ2361" s="1279"/>
      <c r="DCR2361" s="1279"/>
      <c r="DCS2361" s="1279"/>
      <c r="DCT2361" s="1279"/>
      <c r="DCU2361" s="1279"/>
      <c r="DCV2361" s="1279"/>
      <c r="DCW2361" s="1279"/>
      <c r="DCX2361" s="1279"/>
      <c r="DCY2361" s="1279"/>
      <c r="DCZ2361" s="1279"/>
      <c r="DDA2361" s="1279"/>
      <c r="DDB2361" s="1279"/>
      <c r="DDC2361" s="1279"/>
      <c r="DDD2361" s="1279"/>
      <c r="DDE2361" s="1279"/>
      <c r="DDF2361" s="1279"/>
      <c r="DDG2361" s="1279"/>
      <c r="DDH2361" s="1279"/>
      <c r="DDI2361" s="1279"/>
      <c r="DDJ2361" s="1279"/>
      <c r="DDK2361" s="1279"/>
      <c r="DDL2361" s="1279"/>
      <c r="DDM2361" s="1279"/>
      <c r="DDN2361" s="1279"/>
      <c r="DDO2361" s="1279"/>
      <c r="DDP2361" s="1279"/>
      <c r="DDQ2361" s="1279"/>
      <c r="DDR2361" s="1279"/>
      <c r="DDS2361" s="1279"/>
      <c r="DDT2361" s="1279"/>
      <c r="DDU2361" s="1279"/>
      <c r="DDV2361" s="1279"/>
      <c r="DDW2361" s="1279"/>
      <c r="DDX2361" s="1279"/>
      <c r="DDY2361" s="1279"/>
      <c r="DDZ2361" s="1279"/>
      <c r="DEA2361" s="1279"/>
      <c r="DEB2361" s="1279"/>
      <c r="DEC2361" s="1279"/>
      <c r="DED2361" s="1279"/>
      <c r="DEE2361" s="1279"/>
      <c r="DEF2361" s="1279"/>
      <c r="DEG2361" s="1279"/>
      <c r="DEH2361" s="1279"/>
      <c r="DEI2361" s="1279"/>
      <c r="DEJ2361" s="1279"/>
      <c r="DEK2361" s="1279"/>
      <c r="DEL2361" s="1279"/>
      <c r="DEM2361" s="1279"/>
      <c r="DEN2361" s="1279"/>
      <c r="DEO2361" s="1279"/>
      <c r="DEP2361" s="1279"/>
      <c r="DEQ2361" s="1279"/>
      <c r="DER2361" s="1279"/>
      <c r="DES2361" s="1279"/>
      <c r="DET2361" s="1279"/>
      <c r="DEU2361" s="1279"/>
      <c r="DEV2361" s="1279"/>
      <c r="DEW2361" s="1279"/>
      <c r="DEX2361" s="1279"/>
      <c r="DEY2361" s="1279"/>
      <c r="DEZ2361" s="1279"/>
      <c r="DFA2361" s="1279"/>
      <c r="DFB2361" s="1279"/>
      <c r="DFC2361" s="1279"/>
      <c r="DFD2361" s="1279"/>
      <c r="DFE2361" s="1279"/>
      <c r="DFF2361" s="1279"/>
      <c r="DFG2361" s="1279"/>
      <c r="DFH2361" s="1279"/>
      <c r="DFI2361" s="1279"/>
      <c r="DFJ2361" s="1279"/>
      <c r="DFK2361" s="1279"/>
      <c r="DFL2361" s="1279"/>
      <c r="DFM2361" s="1279"/>
      <c r="DFN2361" s="1279"/>
      <c r="DFO2361" s="1279"/>
      <c r="DFP2361" s="1279"/>
      <c r="DFQ2361" s="1279"/>
      <c r="DFR2361" s="1279"/>
      <c r="DFS2361" s="1279"/>
      <c r="DFT2361" s="1279"/>
      <c r="DFU2361" s="1279"/>
      <c r="DFV2361" s="1279"/>
      <c r="DFW2361" s="1279"/>
      <c r="DFX2361" s="1279"/>
      <c r="DFY2361" s="1279"/>
      <c r="DFZ2361" s="1279"/>
      <c r="DGA2361" s="1279"/>
      <c r="DGB2361" s="1279"/>
      <c r="DGC2361" s="1279"/>
      <c r="DGD2361" s="1279"/>
      <c r="DGE2361" s="1279"/>
      <c r="DGF2361" s="1279"/>
      <c r="DGG2361" s="1279"/>
      <c r="DGH2361" s="1279"/>
      <c r="DGI2361" s="1279"/>
      <c r="DGJ2361" s="1279"/>
      <c r="DGK2361" s="1279"/>
      <c r="DGL2361" s="1279"/>
      <c r="DGM2361" s="1279"/>
      <c r="DGN2361" s="1279"/>
      <c r="DGO2361" s="1279"/>
      <c r="DGP2361" s="1279"/>
      <c r="DGQ2361" s="1279"/>
      <c r="DGR2361" s="1279"/>
      <c r="DGS2361" s="1279"/>
      <c r="DGT2361" s="1279"/>
      <c r="DGU2361" s="1279"/>
      <c r="DGV2361" s="1279"/>
      <c r="DGW2361" s="1279"/>
      <c r="DGX2361" s="1279"/>
      <c r="DGY2361" s="1279"/>
      <c r="DGZ2361" s="1279"/>
      <c r="DHA2361" s="1279"/>
      <c r="DHB2361" s="1279"/>
      <c r="DHC2361" s="1279"/>
      <c r="DHD2361" s="1279"/>
      <c r="DHE2361" s="1279"/>
      <c r="DHF2361" s="1279"/>
      <c r="DHG2361" s="1279"/>
      <c r="DHH2361" s="1279"/>
      <c r="DHI2361" s="1279"/>
      <c r="DHJ2361" s="1279"/>
      <c r="DHK2361" s="1279"/>
      <c r="DHL2361" s="1279"/>
      <c r="DHM2361" s="1279"/>
      <c r="DHN2361" s="1279"/>
      <c r="DHO2361" s="1279"/>
      <c r="DHP2361" s="1279"/>
      <c r="DHQ2361" s="1279"/>
      <c r="DHR2361" s="1279"/>
      <c r="DHS2361" s="1279"/>
      <c r="DHT2361" s="1279"/>
      <c r="DHU2361" s="1279"/>
      <c r="DHV2361" s="1279"/>
      <c r="DHW2361" s="1279"/>
      <c r="DHX2361" s="1279"/>
      <c r="DHY2361" s="1279"/>
      <c r="DHZ2361" s="1279"/>
      <c r="DIA2361" s="1279"/>
      <c r="DIB2361" s="1279"/>
      <c r="DIC2361" s="1279"/>
      <c r="DID2361" s="1279"/>
      <c r="DIE2361" s="1279"/>
      <c r="DIF2361" s="1279"/>
      <c r="DIG2361" s="1279"/>
      <c r="DIH2361" s="1279"/>
      <c r="DII2361" s="1279"/>
      <c r="DIJ2361" s="1279"/>
      <c r="DIK2361" s="1279"/>
      <c r="DIL2361" s="1279"/>
      <c r="DIM2361" s="1279"/>
      <c r="DIN2361" s="1279"/>
      <c r="DIO2361" s="1279"/>
      <c r="DIP2361" s="1279"/>
      <c r="DIQ2361" s="1279"/>
      <c r="DIR2361" s="1279"/>
      <c r="DIS2361" s="1279"/>
      <c r="DIT2361" s="1279"/>
      <c r="DIU2361" s="1279"/>
      <c r="DIV2361" s="1279"/>
      <c r="DIW2361" s="1279"/>
      <c r="DIX2361" s="1279"/>
      <c r="DIY2361" s="1279"/>
      <c r="DIZ2361" s="1279"/>
      <c r="DJA2361" s="1279"/>
      <c r="DJB2361" s="1279"/>
      <c r="DJC2361" s="1279"/>
      <c r="DJD2361" s="1279"/>
      <c r="DJE2361" s="1279"/>
      <c r="DJF2361" s="1279"/>
      <c r="DJG2361" s="1279"/>
      <c r="DJH2361" s="1279"/>
      <c r="DJI2361" s="1279"/>
      <c r="DJJ2361" s="1279"/>
      <c r="DJK2361" s="1279"/>
      <c r="DJL2361" s="1279"/>
      <c r="DJM2361" s="1279"/>
      <c r="DJN2361" s="1279"/>
      <c r="DJO2361" s="1279"/>
      <c r="DJP2361" s="1279"/>
      <c r="DJQ2361" s="1279"/>
      <c r="DJR2361" s="1279"/>
      <c r="DJS2361" s="1279"/>
      <c r="DJT2361" s="1279"/>
      <c r="DJU2361" s="1279"/>
      <c r="DJV2361" s="1279"/>
      <c r="DJW2361" s="1279"/>
      <c r="DJX2361" s="1279"/>
      <c r="DJY2361" s="1279"/>
      <c r="DJZ2361" s="1279"/>
      <c r="DKA2361" s="1279"/>
      <c r="DKB2361" s="1279"/>
      <c r="DKC2361" s="1279"/>
      <c r="DKD2361" s="1279"/>
      <c r="DKE2361" s="1279"/>
      <c r="DKF2361" s="1279"/>
      <c r="DKG2361" s="1279"/>
      <c r="DKH2361" s="1279"/>
      <c r="DKI2361" s="1279"/>
      <c r="DKJ2361" s="1279"/>
      <c r="DKK2361" s="1279"/>
      <c r="DKL2361" s="1279"/>
      <c r="DKM2361" s="1279"/>
      <c r="DKN2361" s="1279"/>
      <c r="DKO2361" s="1279"/>
      <c r="DKP2361" s="1279"/>
      <c r="DKQ2361" s="1279"/>
      <c r="DKR2361" s="1279"/>
      <c r="DKS2361" s="1279"/>
      <c r="DKT2361" s="1279"/>
      <c r="DKU2361" s="1279"/>
      <c r="DKV2361" s="1279"/>
      <c r="DKW2361" s="1279"/>
      <c r="DKX2361" s="1279"/>
      <c r="DKY2361" s="1279"/>
      <c r="DKZ2361" s="1279"/>
      <c r="DLA2361" s="1279"/>
      <c r="DLB2361" s="1279"/>
      <c r="DLC2361" s="1279"/>
      <c r="DLD2361" s="1279"/>
      <c r="DLE2361" s="1279"/>
      <c r="DLF2361" s="1279"/>
      <c r="DLG2361" s="1279"/>
      <c r="DLH2361" s="1279"/>
      <c r="DLI2361" s="1279"/>
      <c r="DLJ2361" s="1279"/>
      <c r="DLK2361" s="1279"/>
      <c r="DLL2361" s="1279"/>
      <c r="DLM2361" s="1279"/>
      <c r="DLN2361" s="1279"/>
      <c r="DLO2361" s="1279"/>
      <c r="DLP2361" s="1279"/>
      <c r="DLQ2361" s="1279"/>
      <c r="DLR2361" s="1279"/>
      <c r="DLS2361" s="1279"/>
      <c r="DLT2361" s="1279"/>
      <c r="DLU2361" s="1279"/>
      <c r="DLV2361" s="1279"/>
      <c r="DLW2361" s="1279"/>
      <c r="DLX2361" s="1279"/>
      <c r="DLY2361" s="1279"/>
      <c r="DLZ2361" s="1279"/>
      <c r="DMA2361" s="1279"/>
      <c r="DMB2361" s="1279"/>
      <c r="DMC2361" s="1279"/>
      <c r="DMD2361" s="1279"/>
      <c r="DME2361" s="1279"/>
      <c r="DMF2361" s="1279"/>
      <c r="DMG2361" s="1279"/>
      <c r="DMH2361" s="1279"/>
      <c r="DMI2361" s="1279"/>
      <c r="DMJ2361" s="1279"/>
      <c r="DMK2361" s="1279"/>
      <c r="DML2361" s="1279"/>
      <c r="DMM2361" s="1279"/>
      <c r="DMN2361" s="1279"/>
      <c r="DMO2361" s="1279"/>
      <c r="DMP2361" s="1279"/>
      <c r="DMQ2361" s="1279"/>
      <c r="DMR2361" s="1279"/>
      <c r="DMS2361" s="1279"/>
      <c r="DMT2361" s="1279"/>
      <c r="DMU2361" s="1279"/>
      <c r="DMV2361" s="1279"/>
      <c r="DMW2361" s="1279"/>
      <c r="DMX2361" s="1279"/>
      <c r="DMY2361" s="1279"/>
      <c r="DMZ2361" s="1279"/>
      <c r="DNA2361" s="1279"/>
      <c r="DNB2361" s="1279"/>
      <c r="DNC2361" s="1279"/>
      <c r="DND2361" s="1279"/>
      <c r="DNE2361" s="1279"/>
      <c r="DNF2361" s="1279"/>
      <c r="DNG2361" s="1279"/>
      <c r="DNH2361" s="1279"/>
      <c r="DNI2361" s="1279"/>
      <c r="DNJ2361" s="1279"/>
      <c r="DNK2361" s="1279"/>
      <c r="DNL2361" s="1279"/>
      <c r="DNM2361" s="1279"/>
      <c r="DNN2361" s="1279"/>
      <c r="DNO2361" s="1279"/>
      <c r="DNP2361" s="1279"/>
      <c r="DNQ2361" s="1279"/>
      <c r="DNR2361" s="1279"/>
      <c r="DNS2361" s="1279"/>
      <c r="DNT2361" s="1279"/>
      <c r="DNU2361" s="1279"/>
      <c r="DNV2361" s="1279"/>
      <c r="DNW2361" s="1279"/>
      <c r="DNX2361" s="1279"/>
      <c r="DNY2361" s="1279"/>
      <c r="DNZ2361" s="1279"/>
      <c r="DOA2361" s="1279"/>
      <c r="DOB2361" s="1279"/>
      <c r="DOC2361" s="1279"/>
      <c r="DOD2361" s="1279"/>
      <c r="DOE2361" s="1279"/>
      <c r="DOF2361" s="1279"/>
      <c r="DOG2361" s="1279"/>
      <c r="DOH2361" s="1279"/>
      <c r="DOI2361" s="1279"/>
      <c r="DOJ2361" s="1279"/>
      <c r="DOK2361" s="1279"/>
      <c r="DOL2361" s="1279"/>
      <c r="DOM2361" s="1279"/>
      <c r="DON2361" s="1279"/>
      <c r="DOO2361" s="1279"/>
      <c r="DOP2361" s="1279"/>
      <c r="DOQ2361" s="1279"/>
      <c r="DOR2361" s="1279"/>
      <c r="DOS2361" s="1279"/>
      <c r="DOT2361" s="1279"/>
      <c r="DOU2361" s="1279"/>
      <c r="DOV2361" s="1279"/>
      <c r="DOW2361" s="1279"/>
      <c r="DOX2361" s="1279"/>
      <c r="DOY2361" s="1279"/>
      <c r="DOZ2361" s="1279"/>
      <c r="DPA2361" s="1279"/>
      <c r="DPB2361" s="1279"/>
      <c r="DPC2361" s="1279"/>
      <c r="DPD2361" s="1279"/>
      <c r="DPE2361" s="1279"/>
      <c r="DPF2361" s="1279"/>
      <c r="DPG2361" s="1279"/>
      <c r="DPH2361" s="1279"/>
      <c r="DPI2361" s="1279"/>
      <c r="DPJ2361" s="1279"/>
      <c r="DPK2361" s="1279"/>
      <c r="DPL2361" s="1279"/>
      <c r="DPM2361" s="1279"/>
      <c r="DPN2361" s="1279"/>
      <c r="DPO2361" s="1279"/>
      <c r="DPP2361" s="1279"/>
      <c r="DPQ2361" s="1279"/>
      <c r="DPR2361" s="1279"/>
      <c r="DPS2361" s="1279"/>
      <c r="DPT2361" s="1279"/>
      <c r="DPU2361" s="1279"/>
      <c r="DPV2361" s="1279"/>
      <c r="DPW2361" s="1279"/>
      <c r="DPX2361" s="1279"/>
      <c r="DPY2361" s="1279"/>
      <c r="DPZ2361" s="1279"/>
      <c r="DQA2361" s="1279"/>
      <c r="DQB2361" s="1279"/>
      <c r="DQC2361" s="1279"/>
      <c r="DQD2361" s="1279"/>
      <c r="DQE2361" s="1279"/>
      <c r="DQF2361" s="1279"/>
      <c r="DQG2361" s="1279"/>
      <c r="DQH2361" s="1279"/>
      <c r="DQI2361" s="1279"/>
      <c r="DQJ2361" s="1279"/>
      <c r="DQK2361" s="1279"/>
      <c r="DQL2361" s="1279"/>
      <c r="DQM2361" s="1279"/>
      <c r="DQN2361" s="1279"/>
      <c r="DQO2361" s="1279"/>
      <c r="DQP2361" s="1279"/>
      <c r="DQQ2361" s="1279"/>
      <c r="DQR2361" s="1279"/>
      <c r="DQS2361" s="1279"/>
      <c r="DQT2361" s="1279"/>
      <c r="DQU2361" s="1279"/>
      <c r="DQV2361" s="1279"/>
      <c r="DQW2361" s="1279"/>
      <c r="DQX2361" s="1279"/>
      <c r="DQY2361" s="1279"/>
      <c r="DQZ2361" s="1279"/>
      <c r="DRA2361" s="1279"/>
      <c r="DRB2361" s="1279"/>
      <c r="DRC2361" s="1279"/>
      <c r="DRD2361" s="1279"/>
      <c r="DRE2361" s="1279"/>
      <c r="DRF2361" s="1279"/>
      <c r="DRG2361" s="1279"/>
      <c r="DRH2361" s="1279"/>
      <c r="DRI2361" s="1279"/>
      <c r="DRJ2361" s="1279"/>
      <c r="DRK2361" s="1279"/>
      <c r="DRL2361" s="1279"/>
      <c r="DRM2361" s="1279"/>
      <c r="DRN2361" s="1279"/>
      <c r="DRO2361" s="1279"/>
      <c r="DRP2361" s="1279"/>
      <c r="DRQ2361" s="1279"/>
      <c r="DRR2361" s="1279"/>
      <c r="DRS2361" s="1279"/>
      <c r="DRT2361" s="1279"/>
      <c r="DRU2361" s="1279"/>
      <c r="DRV2361" s="1279"/>
      <c r="DRW2361" s="1279"/>
      <c r="DRX2361" s="1279"/>
      <c r="DRY2361" s="1279"/>
      <c r="DRZ2361" s="1279"/>
      <c r="DSA2361" s="1279"/>
      <c r="DSB2361" s="1279"/>
      <c r="DSC2361" s="1279"/>
      <c r="DSD2361" s="1279"/>
      <c r="DSE2361" s="1279"/>
      <c r="DSF2361" s="1279"/>
      <c r="DSG2361" s="1279"/>
      <c r="DSH2361" s="1279"/>
      <c r="DSI2361" s="1279"/>
      <c r="DSJ2361" s="1279"/>
      <c r="DSK2361" s="1279"/>
      <c r="DSL2361" s="1279"/>
      <c r="DSM2361" s="1279"/>
      <c r="DSN2361" s="1279"/>
      <c r="DSO2361" s="1279"/>
      <c r="DSP2361" s="1279"/>
      <c r="DSQ2361" s="1279"/>
      <c r="DSR2361" s="1279"/>
      <c r="DSS2361" s="1279"/>
      <c r="DST2361" s="1279"/>
      <c r="DSU2361" s="1279"/>
      <c r="DSV2361" s="1279"/>
      <c r="DSW2361" s="1279"/>
      <c r="DSX2361" s="1279"/>
      <c r="DSY2361" s="1279"/>
      <c r="DSZ2361" s="1279"/>
      <c r="DTA2361" s="1279"/>
      <c r="DTB2361" s="1279"/>
      <c r="DTC2361" s="1279"/>
      <c r="DTD2361" s="1279"/>
      <c r="DTE2361" s="1279"/>
      <c r="DTF2361" s="1279"/>
      <c r="DTG2361" s="1279"/>
      <c r="DTH2361" s="1279"/>
      <c r="DTI2361" s="1279"/>
      <c r="DTJ2361" s="1279"/>
      <c r="DTK2361" s="1279"/>
      <c r="DTL2361" s="1279"/>
      <c r="DTM2361" s="1279"/>
      <c r="DTN2361" s="1279"/>
      <c r="DTO2361" s="1279"/>
      <c r="DTP2361" s="1279"/>
      <c r="DTQ2361" s="1279"/>
      <c r="DTR2361" s="1279"/>
      <c r="DTS2361" s="1279"/>
      <c r="DTT2361" s="1279"/>
      <c r="DTU2361" s="1279"/>
      <c r="DTV2361" s="1279"/>
      <c r="DTW2361" s="1279"/>
      <c r="DTX2361" s="1279"/>
      <c r="DTY2361" s="1279"/>
      <c r="DTZ2361" s="1279"/>
      <c r="DUA2361" s="1279"/>
      <c r="DUB2361" s="1279"/>
      <c r="DUC2361" s="1279"/>
      <c r="DUD2361" s="1279"/>
      <c r="DUE2361" s="1279"/>
      <c r="DUF2361" s="1279"/>
      <c r="DUG2361" s="1279"/>
      <c r="DUH2361" s="1279"/>
      <c r="DUI2361" s="1279"/>
      <c r="DUJ2361" s="1279"/>
      <c r="DUK2361" s="1279"/>
      <c r="DUL2361" s="1279"/>
      <c r="DUM2361" s="1279"/>
      <c r="DUN2361" s="1279"/>
      <c r="DUO2361" s="1279"/>
      <c r="DUP2361" s="1279"/>
      <c r="DUQ2361" s="1279"/>
      <c r="DUR2361" s="1279"/>
      <c r="DUS2361" s="1279"/>
      <c r="DUT2361" s="1279"/>
      <c r="DUU2361" s="1279"/>
      <c r="DUV2361" s="1279"/>
      <c r="DUW2361" s="1279"/>
      <c r="DUX2361" s="1279"/>
      <c r="DUY2361" s="1279"/>
      <c r="DUZ2361" s="1279"/>
      <c r="DVA2361" s="1279"/>
      <c r="DVB2361" s="1279"/>
      <c r="DVC2361" s="1279"/>
      <c r="DVD2361" s="1279"/>
      <c r="DVE2361" s="1279"/>
      <c r="DVF2361" s="1279"/>
      <c r="DVG2361" s="1279"/>
      <c r="DVH2361" s="1279"/>
      <c r="DVI2361" s="1279"/>
      <c r="DVJ2361" s="1279"/>
      <c r="DVK2361" s="1279"/>
      <c r="DVL2361" s="1279"/>
      <c r="DVM2361" s="1279"/>
      <c r="DVN2361" s="1279"/>
      <c r="DVO2361" s="1279"/>
      <c r="DVP2361" s="1279"/>
      <c r="DVQ2361" s="1279"/>
      <c r="DVR2361" s="1279"/>
      <c r="DVS2361" s="1279"/>
      <c r="DVT2361" s="1279"/>
      <c r="DVU2361" s="1279"/>
      <c r="DVV2361" s="1279"/>
      <c r="DVW2361" s="1279"/>
      <c r="DVX2361" s="1279"/>
      <c r="DVY2361" s="1279"/>
      <c r="DVZ2361" s="1279"/>
      <c r="DWA2361" s="1279"/>
      <c r="DWB2361" s="1279"/>
      <c r="DWC2361" s="1279"/>
      <c r="DWD2361" s="1279"/>
      <c r="DWE2361" s="1279"/>
      <c r="DWF2361" s="1279"/>
      <c r="DWG2361" s="1279"/>
      <c r="DWH2361" s="1279"/>
      <c r="DWI2361" s="1279"/>
      <c r="DWJ2361" s="1279"/>
      <c r="DWK2361" s="1279"/>
      <c r="DWL2361" s="1279"/>
      <c r="DWM2361" s="1279"/>
      <c r="DWN2361" s="1279"/>
      <c r="DWO2361" s="1279"/>
      <c r="DWP2361" s="1279"/>
      <c r="DWQ2361" s="1279"/>
      <c r="DWR2361" s="1279"/>
      <c r="DWS2361" s="1279"/>
      <c r="DWT2361" s="1279"/>
      <c r="DWU2361" s="1279"/>
      <c r="DWV2361" s="1279"/>
      <c r="DWW2361" s="1279"/>
      <c r="DWX2361" s="1279"/>
      <c r="DWY2361" s="1279"/>
      <c r="DWZ2361" s="1279"/>
      <c r="DXA2361" s="1279"/>
      <c r="DXB2361" s="1279"/>
      <c r="DXC2361" s="1279"/>
      <c r="DXD2361" s="1279"/>
      <c r="DXE2361" s="1279"/>
      <c r="DXF2361" s="1279"/>
      <c r="DXG2361" s="1279"/>
      <c r="DXH2361" s="1279"/>
      <c r="DXI2361" s="1279"/>
      <c r="DXJ2361" s="1279"/>
      <c r="DXK2361" s="1279"/>
      <c r="DXL2361" s="1279"/>
      <c r="DXM2361" s="1279"/>
      <c r="DXN2361" s="1279"/>
      <c r="DXO2361" s="1279"/>
      <c r="DXP2361" s="1279"/>
      <c r="DXQ2361" s="1279"/>
      <c r="DXR2361" s="1279"/>
      <c r="DXS2361" s="1279"/>
      <c r="DXT2361" s="1279"/>
      <c r="DXU2361" s="1279"/>
      <c r="DXV2361" s="1279"/>
      <c r="DXW2361" s="1279"/>
      <c r="DXX2361" s="1279"/>
      <c r="DXY2361" s="1279"/>
      <c r="DXZ2361" s="1279"/>
      <c r="DYA2361" s="1279"/>
      <c r="DYB2361" s="1279"/>
      <c r="DYC2361" s="1279"/>
      <c r="DYD2361" s="1279"/>
      <c r="DYE2361" s="1279"/>
      <c r="DYF2361" s="1279"/>
      <c r="DYG2361" s="1279"/>
      <c r="DYH2361" s="1279"/>
      <c r="DYI2361" s="1279"/>
      <c r="DYJ2361" s="1279"/>
      <c r="DYK2361" s="1279"/>
      <c r="DYL2361" s="1279"/>
      <c r="DYM2361" s="1279"/>
      <c r="DYN2361" s="1279"/>
      <c r="DYO2361" s="1279"/>
      <c r="DYP2361" s="1279"/>
      <c r="DYQ2361" s="1279"/>
      <c r="DYR2361" s="1279"/>
      <c r="DYS2361" s="1279"/>
      <c r="DYT2361" s="1279"/>
      <c r="DYU2361" s="1279"/>
      <c r="DYV2361" s="1279"/>
      <c r="DYW2361" s="1279"/>
      <c r="DYX2361" s="1279"/>
      <c r="DYY2361" s="1279"/>
      <c r="DYZ2361" s="1279"/>
      <c r="DZA2361" s="1279"/>
      <c r="DZB2361" s="1279"/>
      <c r="DZC2361" s="1279"/>
      <c r="DZD2361" s="1279"/>
      <c r="DZE2361" s="1279"/>
      <c r="DZF2361" s="1279"/>
      <c r="DZG2361" s="1279"/>
      <c r="DZH2361" s="1279"/>
      <c r="DZI2361" s="1279"/>
      <c r="DZJ2361" s="1279"/>
      <c r="DZK2361" s="1279"/>
      <c r="DZL2361" s="1279"/>
      <c r="DZM2361" s="1279"/>
      <c r="DZN2361" s="1279"/>
      <c r="DZO2361" s="1279"/>
      <c r="DZP2361" s="1279"/>
      <c r="DZQ2361" s="1279"/>
      <c r="DZR2361" s="1279"/>
      <c r="DZS2361" s="1279"/>
      <c r="DZT2361" s="1279"/>
      <c r="DZU2361" s="1279"/>
      <c r="DZV2361" s="1279"/>
      <c r="DZW2361" s="1279"/>
      <c r="DZX2361" s="1279"/>
      <c r="DZY2361" s="1279"/>
      <c r="DZZ2361" s="1279"/>
      <c r="EAA2361" s="1279"/>
      <c r="EAB2361" s="1279"/>
      <c r="EAC2361" s="1279"/>
      <c r="EAD2361" s="1279"/>
      <c r="EAE2361" s="1279"/>
      <c r="EAF2361" s="1279"/>
      <c r="EAG2361" s="1279"/>
      <c r="EAH2361" s="1279"/>
      <c r="EAI2361" s="1279"/>
      <c r="EAJ2361" s="1279"/>
      <c r="EAK2361" s="1279"/>
      <c r="EAL2361" s="1279"/>
      <c r="EAM2361" s="1279"/>
      <c r="EAN2361" s="1279"/>
      <c r="EAO2361" s="1279"/>
      <c r="EAP2361" s="1279"/>
      <c r="EAQ2361" s="1279"/>
      <c r="EAR2361" s="1279"/>
      <c r="EAS2361" s="1279"/>
      <c r="EAT2361" s="1279"/>
      <c r="EAU2361" s="1279"/>
      <c r="EAV2361" s="1279"/>
      <c r="EAW2361" s="1279"/>
      <c r="EAX2361" s="1279"/>
      <c r="EAY2361" s="1279"/>
      <c r="EAZ2361" s="1279"/>
      <c r="EBA2361" s="1279"/>
      <c r="EBB2361" s="1279"/>
      <c r="EBC2361" s="1279"/>
      <c r="EBD2361" s="1279"/>
      <c r="EBE2361" s="1279"/>
      <c r="EBF2361" s="1279"/>
      <c r="EBG2361" s="1279"/>
      <c r="EBH2361" s="1279"/>
      <c r="EBI2361" s="1279"/>
      <c r="EBJ2361" s="1279"/>
      <c r="EBK2361" s="1279"/>
      <c r="EBL2361" s="1279"/>
      <c r="EBM2361" s="1279"/>
      <c r="EBN2361" s="1279"/>
      <c r="EBO2361" s="1279"/>
      <c r="EBP2361" s="1279"/>
      <c r="EBQ2361" s="1279"/>
      <c r="EBR2361" s="1279"/>
      <c r="EBS2361" s="1279"/>
      <c r="EBT2361" s="1279"/>
      <c r="EBU2361" s="1279"/>
      <c r="EBV2361" s="1279"/>
      <c r="EBW2361" s="1279"/>
      <c r="EBX2361" s="1279"/>
      <c r="EBY2361" s="1279"/>
      <c r="EBZ2361" s="1279"/>
      <c r="ECA2361" s="1279"/>
      <c r="ECB2361" s="1279"/>
      <c r="ECC2361" s="1279"/>
      <c r="ECD2361" s="1279"/>
      <c r="ECE2361" s="1279"/>
      <c r="ECF2361" s="1279"/>
      <c r="ECG2361" s="1279"/>
      <c r="ECH2361" s="1279"/>
      <c r="ECI2361" s="1279"/>
      <c r="ECJ2361" s="1279"/>
      <c r="ECK2361" s="1279"/>
      <c r="ECL2361" s="1279"/>
      <c r="ECM2361" s="1279"/>
      <c r="ECN2361" s="1279"/>
      <c r="ECO2361" s="1279"/>
      <c r="ECP2361" s="1279"/>
      <c r="ECQ2361" s="1279"/>
      <c r="ECR2361" s="1279"/>
      <c r="ECS2361" s="1279"/>
      <c r="ECT2361" s="1279"/>
      <c r="ECU2361" s="1279"/>
      <c r="ECV2361" s="1279"/>
      <c r="ECW2361" s="1279"/>
      <c r="ECX2361" s="1279"/>
      <c r="ECY2361" s="1279"/>
      <c r="ECZ2361" s="1279"/>
      <c r="EDA2361" s="1279"/>
      <c r="EDB2361" s="1279"/>
      <c r="EDC2361" s="1279"/>
      <c r="EDD2361" s="1279"/>
      <c r="EDE2361" s="1279"/>
      <c r="EDF2361" s="1279"/>
      <c r="EDG2361" s="1279"/>
      <c r="EDH2361" s="1279"/>
      <c r="EDI2361" s="1279"/>
      <c r="EDJ2361" s="1279"/>
      <c r="EDK2361" s="1279"/>
      <c r="EDL2361" s="1279"/>
      <c r="EDM2361" s="1279"/>
      <c r="EDN2361" s="1279"/>
      <c r="EDO2361" s="1279"/>
      <c r="EDP2361" s="1279"/>
      <c r="EDQ2361" s="1279"/>
      <c r="EDR2361" s="1279"/>
      <c r="EDS2361" s="1279"/>
      <c r="EDT2361" s="1279"/>
      <c r="EDU2361" s="1279"/>
      <c r="EDV2361" s="1279"/>
      <c r="EDW2361" s="1279"/>
      <c r="EDX2361" s="1279"/>
      <c r="EDY2361" s="1279"/>
      <c r="EDZ2361" s="1279"/>
      <c r="EEA2361" s="1279"/>
      <c r="EEB2361" s="1279"/>
      <c r="EEC2361" s="1279"/>
      <c r="EED2361" s="1279"/>
      <c r="EEE2361" s="1279"/>
      <c r="EEF2361" s="1279"/>
      <c r="EEG2361" s="1279"/>
      <c r="EEH2361" s="1279"/>
      <c r="EEI2361" s="1279"/>
      <c r="EEJ2361" s="1279"/>
      <c r="EEK2361" s="1279"/>
      <c r="EEL2361" s="1279"/>
      <c r="EEM2361" s="1279"/>
      <c r="EEN2361" s="1279"/>
      <c r="EEO2361" s="1279"/>
      <c r="EEP2361" s="1279"/>
      <c r="EEQ2361" s="1279"/>
      <c r="EER2361" s="1279"/>
      <c r="EES2361" s="1279"/>
      <c r="EET2361" s="1279"/>
      <c r="EEU2361" s="1279"/>
      <c r="EEV2361" s="1279"/>
      <c r="EEW2361" s="1279"/>
      <c r="EEX2361" s="1279"/>
      <c r="EEY2361" s="1279"/>
      <c r="EEZ2361" s="1279"/>
      <c r="EFA2361" s="1279"/>
      <c r="EFB2361" s="1279"/>
      <c r="EFC2361" s="1279"/>
      <c r="EFD2361" s="1279"/>
      <c r="EFE2361" s="1279"/>
      <c r="EFF2361" s="1279"/>
      <c r="EFG2361" s="1279"/>
      <c r="EFH2361" s="1279"/>
      <c r="EFI2361" s="1279"/>
      <c r="EFJ2361" s="1279"/>
      <c r="EFK2361" s="1279"/>
      <c r="EFL2361" s="1279"/>
      <c r="EFM2361" s="1279"/>
      <c r="EFN2361" s="1279"/>
      <c r="EFO2361" s="1279"/>
      <c r="EFP2361" s="1279"/>
      <c r="EFQ2361" s="1279"/>
      <c r="EFR2361" s="1279"/>
      <c r="EFS2361" s="1279"/>
      <c r="EFT2361" s="1279"/>
      <c r="EFU2361" s="1279"/>
      <c r="EFV2361" s="1279"/>
      <c r="EFW2361" s="1279"/>
      <c r="EFX2361" s="1279"/>
      <c r="EFY2361" s="1279"/>
      <c r="EFZ2361" s="1279"/>
      <c r="EGA2361" s="1279"/>
      <c r="EGB2361" s="1279"/>
      <c r="EGC2361" s="1279"/>
      <c r="EGD2361" s="1279"/>
      <c r="EGE2361" s="1279"/>
      <c r="EGF2361" s="1279"/>
      <c r="EGG2361" s="1279"/>
      <c r="EGH2361" s="1279"/>
      <c r="EGI2361" s="1279"/>
      <c r="EGJ2361" s="1279"/>
      <c r="EGK2361" s="1279"/>
      <c r="EGL2361" s="1279"/>
      <c r="EGM2361" s="1279"/>
      <c r="EGN2361" s="1279"/>
      <c r="EGO2361" s="1279"/>
      <c r="EGP2361" s="1279"/>
      <c r="EGQ2361" s="1279"/>
      <c r="EGR2361" s="1279"/>
      <c r="EGS2361" s="1279"/>
      <c r="EGT2361" s="1279"/>
      <c r="EGU2361" s="1279"/>
      <c r="EGV2361" s="1279"/>
      <c r="EGW2361" s="1279"/>
      <c r="EGX2361" s="1279"/>
      <c r="EGY2361" s="1279"/>
      <c r="EGZ2361" s="1279"/>
      <c r="EHA2361" s="1279"/>
      <c r="EHB2361" s="1279"/>
      <c r="EHC2361" s="1279"/>
      <c r="EHD2361" s="1279"/>
      <c r="EHE2361" s="1279"/>
      <c r="EHF2361" s="1279"/>
      <c r="EHG2361" s="1279"/>
      <c r="EHH2361" s="1279"/>
      <c r="EHI2361" s="1279"/>
      <c r="EHJ2361" s="1279"/>
      <c r="EHK2361" s="1279"/>
      <c r="EHL2361" s="1279"/>
      <c r="EHM2361" s="1279"/>
      <c r="EHN2361" s="1279"/>
      <c r="EHO2361" s="1279"/>
      <c r="EHP2361" s="1279"/>
      <c r="EHQ2361" s="1279"/>
      <c r="EHR2361" s="1279"/>
      <c r="EHS2361" s="1279"/>
      <c r="EHT2361" s="1279"/>
      <c r="EHU2361" s="1279"/>
      <c r="EHV2361" s="1279"/>
      <c r="EHW2361" s="1279"/>
      <c r="EHX2361" s="1279"/>
      <c r="EHY2361" s="1279"/>
      <c r="EHZ2361" s="1279"/>
      <c r="EIA2361" s="1279"/>
      <c r="EIB2361" s="1279"/>
      <c r="EIC2361" s="1279"/>
      <c r="EID2361" s="1279"/>
      <c r="EIE2361" s="1279"/>
      <c r="EIF2361" s="1279"/>
      <c r="EIG2361" s="1279"/>
      <c r="EIH2361" s="1279"/>
      <c r="EII2361" s="1279"/>
      <c r="EIJ2361" s="1279"/>
      <c r="EIK2361" s="1279"/>
      <c r="EIL2361" s="1279"/>
      <c r="EIM2361" s="1279"/>
      <c r="EIN2361" s="1279"/>
      <c r="EIO2361" s="1279"/>
      <c r="EIP2361" s="1279"/>
      <c r="EIQ2361" s="1279"/>
      <c r="EIR2361" s="1279"/>
      <c r="EIS2361" s="1279"/>
      <c r="EIT2361" s="1279"/>
      <c r="EIU2361" s="1279"/>
      <c r="EIV2361" s="1279"/>
      <c r="EIW2361" s="1279"/>
      <c r="EIX2361" s="1279"/>
      <c r="EIY2361" s="1279"/>
      <c r="EIZ2361" s="1279"/>
      <c r="EJA2361" s="1279"/>
      <c r="EJB2361" s="1279"/>
      <c r="EJC2361" s="1279"/>
      <c r="EJD2361" s="1279"/>
      <c r="EJE2361" s="1279"/>
      <c r="EJF2361" s="1279"/>
      <c r="EJG2361" s="1279"/>
      <c r="EJH2361" s="1279"/>
      <c r="EJI2361" s="1279"/>
      <c r="EJJ2361" s="1279"/>
      <c r="EJK2361" s="1279"/>
      <c r="EJL2361" s="1279"/>
      <c r="EJM2361" s="1279"/>
      <c r="EJN2361" s="1279"/>
      <c r="EJO2361" s="1279"/>
      <c r="EJP2361" s="1279"/>
      <c r="EJQ2361" s="1279"/>
      <c r="EJR2361" s="1279"/>
      <c r="EJS2361" s="1279"/>
      <c r="EJT2361" s="1279"/>
      <c r="EJU2361" s="1279"/>
      <c r="EJV2361" s="1279"/>
      <c r="EJW2361" s="1279"/>
      <c r="EJX2361" s="1279"/>
      <c r="EJY2361" s="1279"/>
      <c r="EJZ2361" s="1279"/>
      <c r="EKA2361" s="1279"/>
      <c r="EKB2361" s="1279"/>
      <c r="EKC2361" s="1279"/>
      <c r="EKD2361" s="1279"/>
      <c r="EKE2361" s="1279"/>
      <c r="EKF2361" s="1279"/>
      <c r="EKG2361" s="1279"/>
      <c r="EKH2361" s="1279"/>
      <c r="EKI2361" s="1279"/>
      <c r="EKJ2361" s="1279"/>
      <c r="EKK2361" s="1279"/>
      <c r="EKL2361" s="1279"/>
      <c r="EKM2361" s="1279"/>
      <c r="EKN2361" s="1279"/>
      <c r="EKO2361" s="1279"/>
      <c r="EKP2361" s="1279"/>
      <c r="EKQ2361" s="1279"/>
      <c r="EKR2361" s="1279"/>
      <c r="EKS2361" s="1279"/>
      <c r="EKT2361" s="1279"/>
      <c r="EKU2361" s="1279"/>
      <c r="EKV2361" s="1279"/>
      <c r="EKW2361" s="1279"/>
      <c r="EKX2361" s="1279"/>
      <c r="EKY2361" s="1279"/>
      <c r="EKZ2361" s="1279"/>
      <c r="ELA2361" s="1279"/>
      <c r="ELB2361" s="1279"/>
      <c r="ELC2361" s="1279"/>
      <c r="ELD2361" s="1279"/>
      <c r="ELE2361" s="1279"/>
      <c r="ELF2361" s="1279"/>
      <c r="ELG2361" s="1279"/>
      <c r="ELH2361" s="1279"/>
      <c r="ELI2361" s="1279"/>
      <c r="ELJ2361" s="1279"/>
      <c r="ELK2361" s="1279"/>
      <c r="ELL2361" s="1279"/>
      <c r="ELM2361" s="1279"/>
      <c r="ELN2361" s="1279"/>
      <c r="ELO2361" s="1279"/>
      <c r="ELP2361" s="1279"/>
      <c r="ELQ2361" s="1279"/>
      <c r="ELR2361" s="1279"/>
      <c r="ELS2361" s="1279"/>
      <c r="ELT2361" s="1279"/>
      <c r="ELU2361" s="1279"/>
      <c r="ELV2361" s="1279"/>
      <c r="ELW2361" s="1279"/>
      <c r="ELX2361" s="1279"/>
      <c r="ELY2361" s="1279"/>
      <c r="ELZ2361" s="1279"/>
      <c r="EMA2361" s="1279"/>
      <c r="EMB2361" s="1279"/>
      <c r="EMC2361" s="1279"/>
      <c r="EMD2361" s="1279"/>
      <c r="EME2361" s="1279"/>
      <c r="EMF2361" s="1279"/>
      <c r="EMG2361" s="1279"/>
      <c r="EMH2361" s="1279"/>
      <c r="EMI2361" s="1279"/>
      <c r="EMJ2361" s="1279"/>
      <c r="EMK2361" s="1279"/>
      <c r="EML2361" s="1279"/>
      <c r="EMM2361" s="1279"/>
      <c r="EMN2361" s="1279"/>
      <c r="EMO2361" s="1279"/>
      <c r="EMP2361" s="1279"/>
      <c r="EMQ2361" s="1279"/>
      <c r="EMR2361" s="1279"/>
      <c r="EMS2361" s="1279"/>
      <c r="EMT2361" s="1279"/>
      <c r="EMU2361" s="1279"/>
      <c r="EMV2361" s="1279"/>
      <c r="EMW2361" s="1279"/>
      <c r="EMX2361" s="1279"/>
      <c r="EMY2361" s="1279"/>
      <c r="EMZ2361" s="1279"/>
      <c r="ENA2361" s="1279"/>
      <c r="ENB2361" s="1279"/>
      <c r="ENC2361" s="1279"/>
      <c r="END2361" s="1279"/>
      <c r="ENE2361" s="1279"/>
      <c r="ENF2361" s="1279"/>
      <c r="ENG2361" s="1279"/>
      <c r="ENH2361" s="1279"/>
      <c r="ENI2361" s="1279"/>
      <c r="ENJ2361" s="1279"/>
      <c r="ENK2361" s="1279"/>
      <c r="ENL2361" s="1279"/>
      <c r="ENM2361" s="1279"/>
      <c r="ENN2361" s="1279"/>
      <c r="ENO2361" s="1279"/>
      <c r="ENP2361" s="1279"/>
      <c r="ENQ2361" s="1279"/>
      <c r="ENR2361" s="1279"/>
      <c r="ENS2361" s="1279"/>
      <c r="ENT2361" s="1279"/>
      <c r="ENU2361" s="1279"/>
      <c r="ENV2361" s="1279"/>
      <c r="ENW2361" s="1279"/>
      <c r="ENX2361" s="1279"/>
      <c r="ENY2361" s="1279"/>
      <c r="ENZ2361" s="1279"/>
      <c r="EOA2361" s="1279"/>
      <c r="EOB2361" s="1279"/>
      <c r="EOC2361" s="1279"/>
      <c r="EOD2361" s="1279"/>
      <c r="EOE2361" s="1279"/>
      <c r="EOF2361" s="1279"/>
      <c r="EOG2361" s="1279"/>
      <c r="EOH2361" s="1279"/>
      <c r="EOI2361" s="1279"/>
      <c r="EOJ2361" s="1279"/>
      <c r="EOK2361" s="1279"/>
      <c r="EOL2361" s="1279"/>
      <c r="EOM2361" s="1279"/>
      <c r="EON2361" s="1279"/>
      <c r="EOO2361" s="1279"/>
      <c r="EOP2361" s="1279"/>
      <c r="EOQ2361" s="1279"/>
      <c r="EOR2361" s="1279"/>
      <c r="EOS2361" s="1279"/>
      <c r="EOT2361" s="1279"/>
      <c r="EOU2361" s="1279"/>
      <c r="EOV2361" s="1279"/>
      <c r="EOW2361" s="1279"/>
      <c r="EOX2361" s="1279"/>
      <c r="EOY2361" s="1279"/>
      <c r="EOZ2361" s="1279"/>
      <c r="EPA2361" s="1279"/>
      <c r="EPB2361" s="1279"/>
      <c r="EPC2361" s="1279"/>
      <c r="EPD2361" s="1279"/>
      <c r="EPE2361" s="1279"/>
      <c r="EPF2361" s="1279"/>
      <c r="EPG2361" s="1279"/>
      <c r="EPH2361" s="1279"/>
      <c r="EPI2361" s="1279"/>
      <c r="EPJ2361" s="1279"/>
      <c r="EPK2361" s="1279"/>
      <c r="EPL2361" s="1279"/>
      <c r="EPM2361" s="1279"/>
      <c r="EPN2361" s="1279"/>
      <c r="EPO2361" s="1279"/>
      <c r="EPP2361" s="1279"/>
      <c r="EPQ2361" s="1279"/>
      <c r="EPR2361" s="1279"/>
      <c r="EPS2361" s="1279"/>
      <c r="EPT2361" s="1279"/>
      <c r="EPU2361" s="1279"/>
      <c r="EPV2361" s="1279"/>
      <c r="EPW2361" s="1279"/>
      <c r="EPX2361" s="1279"/>
      <c r="EPY2361" s="1279"/>
      <c r="EPZ2361" s="1279"/>
      <c r="EQA2361" s="1279"/>
      <c r="EQB2361" s="1279"/>
      <c r="EQC2361" s="1279"/>
      <c r="EQD2361" s="1279"/>
      <c r="EQE2361" s="1279"/>
      <c r="EQF2361" s="1279"/>
      <c r="EQG2361" s="1279"/>
      <c r="EQH2361" s="1279"/>
      <c r="EQI2361" s="1279"/>
      <c r="EQJ2361" s="1279"/>
      <c r="EQK2361" s="1279"/>
      <c r="EQL2361" s="1279"/>
      <c r="EQM2361" s="1279"/>
      <c r="EQN2361" s="1279"/>
      <c r="EQO2361" s="1279"/>
      <c r="EQP2361" s="1279"/>
      <c r="EQQ2361" s="1279"/>
      <c r="EQR2361" s="1279"/>
      <c r="EQS2361" s="1279"/>
      <c r="EQT2361" s="1279"/>
      <c r="EQU2361" s="1279"/>
      <c r="EQV2361" s="1279"/>
      <c r="EQW2361" s="1279"/>
      <c r="EQX2361" s="1279"/>
      <c r="EQY2361" s="1279"/>
      <c r="EQZ2361" s="1279"/>
      <c r="ERA2361" s="1279"/>
      <c r="ERB2361" s="1279"/>
      <c r="ERC2361" s="1279"/>
      <c r="ERD2361" s="1279"/>
      <c r="ERE2361" s="1279"/>
      <c r="ERF2361" s="1279"/>
      <c r="ERG2361" s="1279"/>
      <c r="ERH2361" s="1279"/>
      <c r="ERI2361" s="1279"/>
      <c r="ERJ2361" s="1279"/>
      <c r="ERK2361" s="1279"/>
      <c r="ERL2361" s="1279"/>
      <c r="ERM2361" s="1279"/>
      <c r="ERN2361" s="1279"/>
      <c r="ERO2361" s="1279"/>
      <c r="ERP2361" s="1279"/>
      <c r="ERQ2361" s="1279"/>
      <c r="ERR2361" s="1279"/>
      <c r="ERS2361" s="1279"/>
      <c r="ERT2361" s="1279"/>
      <c r="ERU2361" s="1279"/>
      <c r="ERV2361" s="1279"/>
      <c r="ERW2361" s="1279"/>
      <c r="ERX2361" s="1279"/>
      <c r="ERY2361" s="1279"/>
      <c r="ERZ2361" s="1279"/>
      <c r="ESA2361" s="1279"/>
      <c r="ESB2361" s="1279"/>
      <c r="ESC2361" s="1279"/>
      <c r="ESD2361" s="1279"/>
      <c r="ESE2361" s="1279"/>
      <c r="ESF2361" s="1279"/>
      <c r="ESG2361" s="1279"/>
      <c r="ESH2361" s="1279"/>
      <c r="ESI2361" s="1279"/>
      <c r="ESJ2361" s="1279"/>
      <c r="ESK2361" s="1279"/>
      <c r="ESL2361" s="1279"/>
      <c r="ESM2361" s="1279"/>
      <c r="ESN2361" s="1279"/>
      <c r="ESO2361" s="1279"/>
      <c r="ESP2361" s="1279"/>
      <c r="ESQ2361" s="1279"/>
      <c r="ESR2361" s="1279"/>
      <c r="ESS2361" s="1279"/>
      <c r="EST2361" s="1279"/>
      <c r="ESU2361" s="1279"/>
      <c r="ESV2361" s="1279"/>
      <c r="ESW2361" s="1279"/>
      <c r="ESX2361" s="1279"/>
      <c r="ESY2361" s="1279"/>
      <c r="ESZ2361" s="1279"/>
      <c r="ETA2361" s="1279"/>
      <c r="ETB2361" s="1279"/>
      <c r="ETC2361" s="1279"/>
      <c r="ETD2361" s="1279"/>
      <c r="ETE2361" s="1279"/>
      <c r="ETF2361" s="1279"/>
      <c r="ETG2361" s="1279"/>
      <c r="ETH2361" s="1279"/>
      <c r="ETI2361" s="1279"/>
      <c r="ETJ2361" s="1279"/>
      <c r="ETK2361" s="1279"/>
      <c r="ETL2361" s="1279"/>
      <c r="ETM2361" s="1279"/>
      <c r="ETN2361" s="1279"/>
      <c r="ETO2361" s="1279"/>
      <c r="ETP2361" s="1279"/>
      <c r="ETQ2361" s="1279"/>
      <c r="ETR2361" s="1279"/>
      <c r="ETS2361" s="1279"/>
      <c r="ETT2361" s="1279"/>
      <c r="ETU2361" s="1279"/>
      <c r="ETV2361" s="1279"/>
      <c r="ETW2361" s="1279"/>
      <c r="ETX2361" s="1279"/>
      <c r="ETY2361" s="1279"/>
      <c r="ETZ2361" s="1279"/>
      <c r="EUA2361" s="1279"/>
      <c r="EUB2361" s="1279"/>
      <c r="EUC2361" s="1279"/>
      <c r="EUD2361" s="1279"/>
      <c r="EUE2361" s="1279"/>
      <c r="EUF2361" s="1279"/>
      <c r="EUG2361" s="1279"/>
      <c r="EUH2361" s="1279"/>
      <c r="EUI2361" s="1279"/>
      <c r="EUJ2361" s="1279"/>
      <c r="EUK2361" s="1279"/>
      <c r="EUL2361" s="1279"/>
      <c r="EUM2361" s="1279"/>
      <c r="EUN2361" s="1279"/>
      <c r="EUO2361" s="1279"/>
      <c r="EUP2361" s="1279"/>
      <c r="EUQ2361" s="1279"/>
      <c r="EUR2361" s="1279"/>
      <c r="EUS2361" s="1279"/>
      <c r="EUT2361" s="1279"/>
      <c r="EUU2361" s="1279"/>
      <c r="EUV2361" s="1279"/>
      <c r="EUW2361" s="1279"/>
      <c r="EUX2361" s="1279"/>
      <c r="EUY2361" s="1279"/>
      <c r="EUZ2361" s="1279"/>
      <c r="EVA2361" s="1279"/>
      <c r="EVB2361" s="1279"/>
      <c r="EVC2361" s="1279"/>
      <c r="EVD2361" s="1279"/>
      <c r="EVE2361" s="1279"/>
      <c r="EVF2361" s="1279"/>
      <c r="EVG2361" s="1279"/>
      <c r="EVH2361" s="1279"/>
      <c r="EVI2361" s="1279"/>
      <c r="EVJ2361" s="1279"/>
      <c r="EVK2361" s="1279"/>
      <c r="EVL2361" s="1279"/>
      <c r="EVM2361" s="1279"/>
      <c r="EVN2361" s="1279"/>
      <c r="EVO2361" s="1279"/>
      <c r="EVP2361" s="1279"/>
      <c r="EVQ2361" s="1279"/>
      <c r="EVR2361" s="1279"/>
      <c r="EVS2361" s="1279"/>
      <c r="EVT2361" s="1279"/>
      <c r="EVU2361" s="1279"/>
      <c r="EVV2361" s="1279"/>
      <c r="EVW2361" s="1279"/>
      <c r="EVX2361" s="1279"/>
      <c r="EVY2361" s="1279"/>
      <c r="EVZ2361" s="1279"/>
      <c r="EWA2361" s="1279"/>
      <c r="EWB2361" s="1279"/>
      <c r="EWC2361" s="1279"/>
      <c r="EWD2361" s="1279"/>
      <c r="EWE2361" s="1279"/>
      <c r="EWF2361" s="1279"/>
      <c r="EWG2361" s="1279"/>
      <c r="EWH2361" s="1279"/>
      <c r="EWI2361" s="1279"/>
      <c r="EWJ2361" s="1279"/>
      <c r="EWK2361" s="1279"/>
      <c r="EWL2361" s="1279"/>
      <c r="EWM2361" s="1279"/>
      <c r="EWN2361" s="1279"/>
      <c r="EWO2361" s="1279"/>
      <c r="EWP2361" s="1279"/>
      <c r="EWQ2361" s="1279"/>
      <c r="EWR2361" s="1279"/>
      <c r="EWS2361" s="1279"/>
      <c r="EWT2361" s="1279"/>
      <c r="EWU2361" s="1279"/>
      <c r="EWV2361" s="1279"/>
      <c r="EWW2361" s="1279"/>
      <c r="EWX2361" s="1279"/>
      <c r="EWY2361" s="1279"/>
      <c r="EWZ2361" s="1279"/>
      <c r="EXA2361" s="1279"/>
      <c r="EXB2361" s="1279"/>
      <c r="EXC2361" s="1279"/>
      <c r="EXD2361" s="1279"/>
      <c r="EXE2361" s="1279"/>
      <c r="EXF2361" s="1279"/>
      <c r="EXG2361" s="1279"/>
      <c r="EXH2361" s="1279"/>
      <c r="EXI2361" s="1279"/>
      <c r="EXJ2361" s="1279"/>
      <c r="EXK2361" s="1279"/>
      <c r="EXL2361" s="1279"/>
      <c r="EXM2361" s="1279"/>
      <c r="EXN2361" s="1279"/>
      <c r="EXO2361" s="1279"/>
      <c r="EXP2361" s="1279"/>
      <c r="EXQ2361" s="1279"/>
      <c r="EXR2361" s="1279"/>
      <c r="EXS2361" s="1279"/>
      <c r="EXT2361" s="1279"/>
      <c r="EXU2361" s="1279"/>
      <c r="EXV2361" s="1279"/>
      <c r="EXW2361" s="1279"/>
      <c r="EXX2361" s="1279"/>
      <c r="EXY2361" s="1279"/>
      <c r="EXZ2361" s="1279"/>
      <c r="EYA2361" s="1279"/>
      <c r="EYB2361" s="1279"/>
      <c r="EYC2361" s="1279"/>
      <c r="EYD2361" s="1279"/>
      <c r="EYE2361" s="1279"/>
      <c r="EYF2361" s="1279"/>
      <c r="EYG2361" s="1279"/>
      <c r="EYH2361" s="1279"/>
      <c r="EYI2361" s="1279"/>
      <c r="EYJ2361" s="1279"/>
      <c r="EYK2361" s="1279"/>
      <c r="EYL2361" s="1279"/>
      <c r="EYM2361" s="1279"/>
      <c r="EYN2361" s="1279"/>
      <c r="EYO2361" s="1279"/>
      <c r="EYP2361" s="1279"/>
      <c r="EYQ2361" s="1279"/>
      <c r="EYR2361" s="1279"/>
      <c r="EYS2361" s="1279"/>
      <c r="EYT2361" s="1279"/>
      <c r="EYU2361" s="1279"/>
      <c r="EYV2361" s="1279"/>
      <c r="EYW2361" s="1279"/>
      <c r="EYX2361" s="1279"/>
      <c r="EYY2361" s="1279"/>
      <c r="EYZ2361" s="1279"/>
      <c r="EZA2361" s="1279"/>
      <c r="EZB2361" s="1279"/>
      <c r="EZC2361" s="1279"/>
      <c r="EZD2361" s="1279"/>
      <c r="EZE2361" s="1279"/>
      <c r="EZF2361" s="1279"/>
      <c r="EZG2361" s="1279"/>
      <c r="EZH2361" s="1279"/>
      <c r="EZI2361" s="1279"/>
      <c r="EZJ2361" s="1279"/>
      <c r="EZK2361" s="1279"/>
      <c r="EZL2361" s="1279"/>
      <c r="EZM2361" s="1279"/>
      <c r="EZN2361" s="1279"/>
      <c r="EZO2361" s="1279"/>
      <c r="EZP2361" s="1279"/>
      <c r="EZQ2361" s="1279"/>
      <c r="EZR2361" s="1279"/>
      <c r="EZS2361" s="1279"/>
      <c r="EZT2361" s="1279"/>
      <c r="EZU2361" s="1279"/>
      <c r="EZV2361" s="1279"/>
      <c r="EZW2361" s="1279"/>
      <c r="EZX2361" s="1279"/>
      <c r="EZY2361" s="1279"/>
      <c r="EZZ2361" s="1279"/>
      <c r="FAA2361" s="1279"/>
      <c r="FAB2361" s="1279"/>
      <c r="FAC2361" s="1279"/>
      <c r="FAD2361" s="1279"/>
      <c r="FAE2361" s="1279"/>
      <c r="FAF2361" s="1279"/>
      <c r="FAG2361" s="1279"/>
      <c r="FAH2361" s="1279"/>
      <c r="FAI2361" s="1279"/>
      <c r="FAJ2361" s="1279"/>
      <c r="FAK2361" s="1279"/>
      <c r="FAL2361" s="1279"/>
      <c r="FAM2361" s="1279"/>
      <c r="FAN2361" s="1279"/>
      <c r="FAO2361" s="1279"/>
      <c r="FAP2361" s="1279"/>
      <c r="FAQ2361" s="1279"/>
      <c r="FAR2361" s="1279"/>
      <c r="FAS2361" s="1279"/>
      <c r="FAT2361" s="1279"/>
      <c r="FAU2361" s="1279"/>
      <c r="FAV2361" s="1279"/>
      <c r="FAW2361" s="1279"/>
      <c r="FAX2361" s="1279"/>
      <c r="FAY2361" s="1279"/>
      <c r="FAZ2361" s="1279"/>
      <c r="FBA2361" s="1279"/>
      <c r="FBB2361" s="1279"/>
      <c r="FBC2361" s="1279"/>
      <c r="FBD2361" s="1279"/>
      <c r="FBE2361" s="1279"/>
      <c r="FBF2361" s="1279"/>
      <c r="FBG2361" s="1279"/>
      <c r="FBH2361" s="1279"/>
      <c r="FBI2361" s="1279"/>
      <c r="FBJ2361" s="1279"/>
      <c r="FBK2361" s="1279"/>
      <c r="FBL2361" s="1279"/>
      <c r="FBM2361" s="1279"/>
      <c r="FBN2361" s="1279"/>
      <c r="FBO2361" s="1279"/>
      <c r="FBP2361" s="1279"/>
      <c r="FBQ2361" s="1279"/>
      <c r="FBR2361" s="1279"/>
      <c r="FBS2361" s="1279"/>
      <c r="FBT2361" s="1279"/>
      <c r="FBU2361" s="1279"/>
      <c r="FBV2361" s="1279"/>
      <c r="FBW2361" s="1279"/>
      <c r="FBX2361" s="1279"/>
      <c r="FBY2361" s="1279"/>
      <c r="FBZ2361" s="1279"/>
      <c r="FCA2361" s="1279"/>
      <c r="FCB2361" s="1279"/>
      <c r="FCC2361" s="1279"/>
      <c r="FCD2361" s="1279"/>
      <c r="FCE2361" s="1279"/>
      <c r="FCF2361" s="1279"/>
      <c r="FCG2361" s="1279"/>
      <c r="FCH2361" s="1279"/>
      <c r="FCI2361" s="1279"/>
      <c r="FCJ2361" s="1279"/>
      <c r="FCK2361" s="1279"/>
      <c r="FCL2361" s="1279"/>
      <c r="FCM2361" s="1279"/>
      <c r="FCN2361" s="1279"/>
      <c r="FCO2361" s="1279"/>
      <c r="FCP2361" s="1279"/>
      <c r="FCQ2361" s="1279"/>
      <c r="FCR2361" s="1279"/>
      <c r="FCS2361" s="1279"/>
      <c r="FCT2361" s="1279"/>
      <c r="FCU2361" s="1279"/>
      <c r="FCV2361" s="1279"/>
      <c r="FCW2361" s="1279"/>
      <c r="FCX2361" s="1279"/>
      <c r="FCY2361" s="1279"/>
      <c r="FCZ2361" s="1279"/>
      <c r="FDA2361" s="1279"/>
      <c r="FDB2361" s="1279"/>
      <c r="FDC2361" s="1279"/>
      <c r="FDD2361" s="1279"/>
      <c r="FDE2361" s="1279"/>
      <c r="FDF2361" s="1279"/>
      <c r="FDG2361" s="1279"/>
      <c r="FDH2361" s="1279"/>
      <c r="FDI2361" s="1279"/>
      <c r="FDJ2361" s="1279"/>
      <c r="FDK2361" s="1279"/>
      <c r="FDL2361" s="1279"/>
      <c r="FDM2361" s="1279"/>
      <c r="FDN2361" s="1279"/>
      <c r="FDO2361" s="1279"/>
      <c r="FDP2361" s="1279"/>
      <c r="FDQ2361" s="1279"/>
      <c r="FDR2361" s="1279"/>
      <c r="FDS2361" s="1279"/>
      <c r="FDT2361" s="1279"/>
      <c r="FDU2361" s="1279"/>
      <c r="FDV2361" s="1279"/>
      <c r="FDW2361" s="1279"/>
      <c r="FDX2361" s="1279"/>
      <c r="FDY2361" s="1279"/>
      <c r="FDZ2361" s="1279"/>
      <c r="FEA2361" s="1279"/>
      <c r="FEB2361" s="1279"/>
      <c r="FEC2361" s="1279"/>
      <c r="FED2361" s="1279"/>
      <c r="FEE2361" s="1279"/>
      <c r="FEF2361" s="1279"/>
      <c r="FEG2361" s="1279"/>
      <c r="FEH2361" s="1279"/>
      <c r="FEI2361" s="1279"/>
      <c r="FEJ2361" s="1279"/>
      <c r="FEK2361" s="1279"/>
      <c r="FEL2361" s="1279"/>
      <c r="FEM2361" s="1279"/>
      <c r="FEN2361" s="1279"/>
      <c r="FEO2361" s="1279"/>
      <c r="FEP2361" s="1279"/>
      <c r="FEQ2361" s="1279"/>
      <c r="FER2361" s="1279"/>
      <c r="FES2361" s="1279"/>
      <c r="FET2361" s="1279"/>
      <c r="FEU2361" s="1279"/>
      <c r="FEV2361" s="1279"/>
      <c r="FEW2361" s="1279"/>
      <c r="FEX2361" s="1279"/>
      <c r="FEY2361" s="1279"/>
      <c r="FEZ2361" s="1279"/>
      <c r="FFA2361" s="1279"/>
      <c r="FFB2361" s="1279"/>
      <c r="FFC2361" s="1279"/>
      <c r="FFD2361" s="1279"/>
      <c r="FFE2361" s="1279"/>
      <c r="FFF2361" s="1279"/>
      <c r="FFG2361" s="1279"/>
      <c r="FFH2361" s="1279"/>
      <c r="FFI2361" s="1279"/>
      <c r="FFJ2361" s="1279"/>
      <c r="FFK2361" s="1279"/>
      <c r="FFL2361" s="1279"/>
      <c r="FFM2361" s="1279"/>
      <c r="FFN2361" s="1279"/>
      <c r="FFO2361" s="1279"/>
      <c r="FFP2361" s="1279"/>
      <c r="FFQ2361" s="1279"/>
      <c r="FFR2361" s="1279"/>
      <c r="FFS2361" s="1279"/>
      <c r="FFT2361" s="1279"/>
      <c r="FFU2361" s="1279"/>
      <c r="FFV2361" s="1279"/>
      <c r="FFW2361" s="1279"/>
      <c r="FFX2361" s="1279"/>
      <c r="FFY2361" s="1279"/>
      <c r="FFZ2361" s="1279"/>
      <c r="FGA2361" s="1279"/>
      <c r="FGB2361" s="1279"/>
      <c r="FGC2361" s="1279"/>
      <c r="FGD2361" s="1279"/>
      <c r="FGE2361" s="1279"/>
      <c r="FGF2361" s="1279"/>
      <c r="FGG2361" s="1279"/>
      <c r="FGH2361" s="1279"/>
      <c r="FGI2361" s="1279"/>
      <c r="FGJ2361" s="1279"/>
      <c r="FGK2361" s="1279"/>
      <c r="FGL2361" s="1279"/>
      <c r="FGM2361" s="1279"/>
      <c r="FGN2361" s="1279"/>
      <c r="FGO2361" s="1279"/>
      <c r="FGP2361" s="1279"/>
      <c r="FGQ2361" s="1279"/>
      <c r="FGR2361" s="1279"/>
      <c r="FGS2361" s="1279"/>
      <c r="FGT2361" s="1279"/>
      <c r="FGU2361" s="1279"/>
      <c r="FGV2361" s="1279"/>
      <c r="FGW2361" s="1279"/>
      <c r="FGX2361" s="1279"/>
      <c r="FGY2361" s="1279"/>
      <c r="FGZ2361" s="1279"/>
      <c r="FHA2361" s="1279"/>
      <c r="FHB2361" s="1279"/>
      <c r="FHC2361" s="1279"/>
      <c r="FHD2361" s="1279"/>
      <c r="FHE2361" s="1279"/>
      <c r="FHF2361" s="1279"/>
      <c r="FHG2361" s="1279"/>
      <c r="FHH2361" s="1279"/>
      <c r="FHI2361" s="1279"/>
      <c r="FHJ2361" s="1279"/>
      <c r="FHK2361" s="1279"/>
      <c r="FHL2361" s="1279"/>
      <c r="FHM2361" s="1279"/>
      <c r="FHN2361" s="1279"/>
      <c r="FHO2361" s="1279"/>
      <c r="FHP2361" s="1279"/>
      <c r="FHQ2361" s="1279"/>
      <c r="FHR2361" s="1279"/>
      <c r="FHS2361" s="1279"/>
      <c r="FHT2361" s="1279"/>
      <c r="FHU2361" s="1279"/>
      <c r="FHV2361" s="1279"/>
      <c r="FHW2361" s="1279"/>
      <c r="FHX2361" s="1279"/>
      <c r="FHY2361" s="1279"/>
      <c r="FHZ2361" s="1279"/>
      <c r="FIA2361" s="1279"/>
      <c r="FIB2361" s="1279"/>
      <c r="FIC2361" s="1279"/>
      <c r="FID2361" s="1279"/>
      <c r="FIE2361" s="1279"/>
      <c r="FIF2361" s="1279"/>
      <c r="FIG2361" s="1279"/>
      <c r="FIH2361" s="1279"/>
      <c r="FII2361" s="1279"/>
      <c r="FIJ2361" s="1279"/>
      <c r="FIK2361" s="1279"/>
      <c r="FIL2361" s="1279"/>
      <c r="FIM2361" s="1279"/>
      <c r="FIN2361" s="1279"/>
      <c r="FIO2361" s="1279"/>
      <c r="FIP2361" s="1279"/>
      <c r="FIQ2361" s="1279"/>
      <c r="FIR2361" s="1279"/>
      <c r="FIS2361" s="1279"/>
      <c r="FIT2361" s="1279"/>
      <c r="FIU2361" s="1279"/>
      <c r="FIV2361" s="1279"/>
      <c r="FIW2361" s="1279"/>
      <c r="FIX2361" s="1279"/>
      <c r="FIY2361" s="1279"/>
      <c r="FIZ2361" s="1279"/>
      <c r="FJA2361" s="1279"/>
      <c r="FJB2361" s="1279"/>
      <c r="FJC2361" s="1279"/>
      <c r="FJD2361" s="1279"/>
      <c r="FJE2361" s="1279"/>
      <c r="FJF2361" s="1279"/>
      <c r="FJG2361" s="1279"/>
      <c r="FJH2361" s="1279"/>
      <c r="FJI2361" s="1279"/>
      <c r="FJJ2361" s="1279"/>
      <c r="FJK2361" s="1279"/>
      <c r="FJL2361" s="1279"/>
      <c r="FJM2361" s="1279"/>
      <c r="FJN2361" s="1279"/>
      <c r="FJO2361" s="1279"/>
      <c r="FJP2361" s="1279"/>
      <c r="FJQ2361" s="1279"/>
      <c r="FJR2361" s="1279"/>
      <c r="FJS2361" s="1279"/>
      <c r="FJT2361" s="1279"/>
      <c r="FJU2361" s="1279"/>
      <c r="FJV2361" s="1279"/>
      <c r="FJW2361" s="1279"/>
      <c r="FJX2361" s="1279"/>
      <c r="FJY2361" s="1279"/>
      <c r="FJZ2361" s="1279"/>
      <c r="FKA2361" s="1279"/>
      <c r="FKB2361" s="1279"/>
      <c r="FKC2361" s="1279"/>
      <c r="FKD2361" s="1279"/>
      <c r="FKE2361" s="1279"/>
      <c r="FKF2361" s="1279"/>
      <c r="FKG2361" s="1279"/>
      <c r="FKH2361" s="1279"/>
      <c r="FKI2361" s="1279"/>
      <c r="FKJ2361" s="1279"/>
      <c r="FKK2361" s="1279"/>
      <c r="FKL2361" s="1279"/>
      <c r="FKM2361" s="1279"/>
      <c r="FKN2361" s="1279"/>
      <c r="FKO2361" s="1279"/>
      <c r="FKP2361" s="1279"/>
      <c r="FKQ2361" s="1279"/>
      <c r="FKR2361" s="1279"/>
      <c r="FKS2361" s="1279"/>
      <c r="FKT2361" s="1279"/>
      <c r="FKU2361" s="1279"/>
      <c r="FKV2361" s="1279"/>
      <c r="FKW2361" s="1279"/>
      <c r="FKX2361" s="1279"/>
      <c r="FKY2361" s="1279"/>
      <c r="FKZ2361" s="1279"/>
      <c r="FLA2361" s="1279"/>
      <c r="FLB2361" s="1279"/>
      <c r="FLC2361" s="1279"/>
      <c r="FLD2361" s="1279"/>
      <c r="FLE2361" s="1279"/>
      <c r="FLF2361" s="1279"/>
      <c r="FLG2361" s="1279"/>
      <c r="FLH2361" s="1279"/>
      <c r="FLI2361" s="1279"/>
      <c r="FLJ2361" s="1279"/>
      <c r="FLK2361" s="1279"/>
      <c r="FLL2361" s="1279"/>
      <c r="FLM2361" s="1279"/>
      <c r="FLN2361" s="1279"/>
      <c r="FLO2361" s="1279"/>
      <c r="FLP2361" s="1279"/>
      <c r="FLQ2361" s="1279"/>
      <c r="FLR2361" s="1279"/>
      <c r="FLS2361" s="1279"/>
      <c r="FLT2361" s="1279"/>
      <c r="FLU2361" s="1279"/>
      <c r="FLV2361" s="1279"/>
      <c r="FLW2361" s="1279"/>
      <c r="FLX2361" s="1279"/>
      <c r="FLY2361" s="1279"/>
      <c r="FLZ2361" s="1279"/>
      <c r="FMA2361" s="1279"/>
      <c r="FMB2361" s="1279"/>
      <c r="FMC2361" s="1279"/>
      <c r="FMD2361" s="1279"/>
      <c r="FME2361" s="1279"/>
      <c r="FMF2361" s="1279"/>
      <c r="FMG2361" s="1279"/>
      <c r="FMH2361" s="1279"/>
      <c r="FMI2361" s="1279"/>
      <c r="FMJ2361" s="1279"/>
      <c r="FMK2361" s="1279"/>
      <c r="FML2361" s="1279"/>
      <c r="FMM2361" s="1279"/>
      <c r="FMN2361" s="1279"/>
      <c r="FMO2361" s="1279"/>
      <c r="FMP2361" s="1279"/>
      <c r="FMQ2361" s="1279"/>
      <c r="FMR2361" s="1279"/>
      <c r="FMS2361" s="1279"/>
      <c r="FMT2361" s="1279"/>
      <c r="FMU2361" s="1279"/>
      <c r="FMV2361" s="1279"/>
      <c r="FMW2361" s="1279"/>
      <c r="FMX2361" s="1279"/>
      <c r="FMY2361" s="1279"/>
      <c r="FMZ2361" s="1279"/>
      <c r="FNA2361" s="1279"/>
      <c r="FNB2361" s="1279"/>
      <c r="FNC2361" s="1279"/>
      <c r="FND2361" s="1279"/>
      <c r="FNE2361" s="1279"/>
      <c r="FNF2361" s="1279"/>
      <c r="FNG2361" s="1279"/>
      <c r="FNH2361" s="1279"/>
      <c r="FNI2361" s="1279"/>
      <c r="FNJ2361" s="1279"/>
      <c r="FNK2361" s="1279"/>
      <c r="FNL2361" s="1279"/>
      <c r="FNM2361" s="1279"/>
      <c r="FNN2361" s="1279"/>
      <c r="FNO2361" s="1279"/>
      <c r="FNP2361" s="1279"/>
      <c r="FNQ2361" s="1279"/>
      <c r="FNR2361" s="1279"/>
      <c r="FNS2361" s="1279"/>
      <c r="FNT2361" s="1279"/>
      <c r="FNU2361" s="1279"/>
      <c r="FNV2361" s="1279"/>
      <c r="FNW2361" s="1279"/>
      <c r="FNX2361" s="1279"/>
      <c r="FNY2361" s="1279"/>
      <c r="FNZ2361" s="1279"/>
      <c r="FOA2361" s="1279"/>
      <c r="FOB2361" s="1279"/>
      <c r="FOC2361" s="1279"/>
      <c r="FOD2361" s="1279"/>
      <c r="FOE2361" s="1279"/>
      <c r="FOF2361" s="1279"/>
      <c r="FOG2361" s="1279"/>
      <c r="FOH2361" s="1279"/>
      <c r="FOI2361" s="1279"/>
      <c r="FOJ2361" s="1279"/>
      <c r="FOK2361" s="1279"/>
      <c r="FOL2361" s="1279"/>
      <c r="FOM2361" s="1279"/>
      <c r="FON2361" s="1279"/>
      <c r="FOO2361" s="1279"/>
      <c r="FOP2361" s="1279"/>
      <c r="FOQ2361" s="1279"/>
      <c r="FOR2361" s="1279"/>
      <c r="FOS2361" s="1279"/>
      <c r="FOT2361" s="1279"/>
      <c r="FOU2361" s="1279"/>
      <c r="FOV2361" s="1279"/>
      <c r="FOW2361" s="1279"/>
      <c r="FOX2361" s="1279"/>
      <c r="FOY2361" s="1279"/>
      <c r="FOZ2361" s="1279"/>
      <c r="FPA2361" s="1279"/>
      <c r="FPB2361" s="1279"/>
      <c r="FPC2361" s="1279"/>
      <c r="FPD2361" s="1279"/>
      <c r="FPE2361" s="1279"/>
      <c r="FPF2361" s="1279"/>
      <c r="FPG2361" s="1279"/>
      <c r="FPH2361" s="1279"/>
      <c r="FPI2361" s="1279"/>
      <c r="FPJ2361" s="1279"/>
      <c r="FPK2361" s="1279"/>
      <c r="FPL2361" s="1279"/>
      <c r="FPM2361" s="1279"/>
      <c r="FPN2361" s="1279"/>
      <c r="FPO2361" s="1279"/>
      <c r="FPP2361" s="1279"/>
      <c r="FPQ2361" s="1279"/>
      <c r="FPR2361" s="1279"/>
      <c r="FPS2361" s="1279"/>
      <c r="FPT2361" s="1279"/>
      <c r="FPU2361" s="1279"/>
      <c r="FPV2361" s="1279"/>
      <c r="FPW2361" s="1279"/>
      <c r="FPX2361" s="1279"/>
      <c r="FPY2361" s="1279"/>
      <c r="FPZ2361" s="1279"/>
      <c r="FQA2361" s="1279"/>
      <c r="FQB2361" s="1279"/>
      <c r="FQC2361" s="1279"/>
      <c r="FQD2361" s="1279"/>
      <c r="FQE2361" s="1279"/>
      <c r="FQF2361" s="1279"/>
      <c r="FQG2361" s="1279"/>
      <c r="FQH2361" s="1279"/>
      <c r="FQI2361" s="1279"/>
      <c r="FQJ2361" s="1279"/>
      <c r="FQK2361" s="1279"/>
      <c r="FQL2361" s="1279"/>
      <c r="FQM2361" s="1279"/>
      <c r="FQN2361" s="1279"/>
      <c r="FQO2361" s="1279"/>
      <c r="FQP2361" s="1279"/>
      <c r="FQQ2361" s="1279"/>
      <c r="FQR2361" s="1279"/>
      <c r="FQS2361" s="1279"/>
      <c r="FQT2361" s="1279"/>
      <c r="FQU2361" s="1279"/>
      <c r="FQV2361" s="1279"/>
      <c r="FQW2361" s="1279"/>
      <c r="FQX2361" s="1279"/>
      <c r="FQY2361" s="1279"/>
      <c r="FQZ2361" s="1279"/>
      <c r="FRA2361" s="1279"/>
      <c r="FRB2361" s="1279"/>
      <c r="FRC2361" s="1279"/>
      <c r="FRD2361" s="1279"/>
      <c r="FRE2361" s="1279"/>
      <c r="FRF2361" s="1279"/>
      <c r="FRG2361" s="1279"/>
      <c r="FRH2361" s="1279"/>
      <c r="FRI2361" s="1279"/>
      <c r="FRJ2361" s="1279"/>
      <c r="FRK2361" s="1279"/>
      <c r="FRL2361" s="1279"/>
      <c r="FRM2361" s="1279"/>
      <c r="FRN2361" s="1279"/>
      <c r="FRO2361" s="1279"/>
      <c r="FRP2361" s="1279"/>
      <c r="FRQ2361" s="1279"/>
      <c r="FRR2361" s="1279"/>
      <c r="FRS2361" s="1279"/>
      <c r="FRT2361" s="1279"/>
      <c r="FRU2361" s="1279"/>
      <c r="FRV2361" s="1279"/>
      <c r="FRW2361" s="1279"/>
      <c r="FRX2361" s="1279"/>
      <c r="FRY2361" s="1279"/>
      <c r="FRZ2361" s="1279"/>
      <c r="FSA2361" s="1279"/>
      <c r="FSB2361" s="1279"/>
      <c r="FSC2361" s="1279"/>
      <c r="FSD2361" s="1279"/>
      <c r="FSE2361" s="1279"/>
      <c r="FSF2361" s="1279"/>
      <c r="FSG2361" s="1279"/>
      <c r="FSH2361" s="1279"/>
      <c r="FSI2361" s="1279"/>
      <c r="FSJ2361" s="1279"/>
      <c r="FSK2361" s="1279"/>
      <c r="FSL2361" s="1279"/>
      <c r="FSM2361" s="1279"/>
      <c r="FSN2361" s="1279"/>
      <c r="FSO2361" s="1279"/>
      <c r="FSP2361" s="1279"/>
      <c r="FSQ2361" s="1279"/>
      <c r="FSR2361" s="1279"/>
      <c r="FSS2361" s="1279"/>
      <c r="FST2361" s="1279"/>
      <c r="FSU2361" s="1279"/>
      <c r="FSV2361" s="1279"/>
      <c r="FSW2361" s="1279"/>
      <c r="FSX2361" s="1279"/>
      <c r="FSY2361" s="1279"/>
      <c r="FSZ2361" s="1279"/>
      <c r="FTA2361" s="1279"/>
      <c r="FTB2361" s="1279"/>
      <c r="FTC2361" s="1279"/>
      <c r="FTD2361" s="1279"/>
      <c r="FTE2361" s="1279"/>
      <c r="FTF2361" s="1279"/>
      <c r="FTG2361" s="1279"/>
      <c r="FTH2361" s="1279"/>
      <c r="FTI2361" s="1279"/>
      <c r="FTJ2361" s="1279"/>
      <c r="FTK2361" s="1279"/>
      <c r="FTL2361" s="1279"/>
      <c r="FTM2361" s="1279"/>
      <c r="FTN2361" s="1279"/>
      <c r="FTO2361" s="1279"/>
      <c r="FTP2361" s="1279"/>
      <c r="FTQ2361" s="1279"/>
      <c r="FTR2361" s="1279"/>
      <c r="FTS2361" s="1279"/>
      <c r="FTT2361" s="1279"/>
      <c r="FTU2361" s="1279"/>
      <c r="FTV2361" s="1279"/>
      <c r="FTW2361" s="1279"/>
      <c r="FTX2361" s="1279"/>
      <c r="FTY2361" s="1279"/>
      <c r="FTZ2361" s="1279"/>
      <c r="FUA2361" s="1279"/>
      <c r="FUB2361" s="1279"/>
      <c r="FUC2361" s="1279"/>
      <c r="FUD2361" s="1279"/>
      <c r="FUE2361" s="1279"/>
      <c r="FUF2361" s="1279"/>
      <c r="FUG2361" s="1279"/>
      <c r="FUH2361" s="1279"/>
      <c r="FUI2361" s="1279"/>
      <c r="FUJ2361" s="1279"/>
      <c r="FUK2361" s="1279"/>
      <c r="FUL2361" s="1279"/>
      <c r="FUM2361" s="1279"/>
      <c r="FUN2361" s="1279"/>
      <c r="FUO2361" s="1279"/>
      <c r="FUP2361" s="1279"/>
      <c r="FUQ2361" s="1279"/>
      <c r="FUR2361" s="1279"/>
      <c r="FUS2361" s="1279"/>
      <c r="FUT2361" s="1279"/>
      <c r="FUU2361" s="1279"/>
      <c r="FUV2361" s="1279"/>
      <c r="FUW2361" s="1279"/>
      <c r="FUX2361" s="1279"/>
      <c r="FUY2361" s="1279"/>
      <c r="FUZ2361" s="1279"/>
      <c r="FVA2361" s="1279"/>
      <c r="FVB2361" s="1279"/>
      <c r="FVC2361" s="1279"/>
      <c r="FVD2361" s="1279"/>
      <c r="FVE2361" s="1279"/>
      <c r="FVF2361" s="1279"/>
      <c r="FVG2361" s="1279"/>
      <c r="FVH2361" s="1279"/>
      <c r="FVI2361" s="1279"/>
      <c r="FVJ2361" s="1279"/>
      <c r="FVK2361" s="1279"/>
      <c r="FVL2361" s="1279"/>
      <c r="FVM2361" s="1279"/>
      <c r="FVN2361" s="1279"/>
      <c r="FVO2361" s="1279"/>
      <c r="FVP2361" s="1279"/>
      <c r="FVQ2361" s="1279"/>
      <c r="FVR2361" s="1279"/>
      <c r="FVS2361" s="1279"/>
      <c r="FVT2361" s="1279"/>
      <c r="FVU2361" s="1279"/>
      <c r="FVV2361" s="1279"/>
      <c r="FVW2361" s="1279"/>
      <c r="FVX2361" s="1279"/>
      <c r="FVY2361" s="1279"/>
      <c r="FVZ2361" s="1279"/>
      <c r="FWA2361" s="1279"/>
      <c r="FWB2361" s="1279"/>
      <c r="FWC2361" s="1279"/>
      <c r="FWD2361" s="1279"/>
      <c r="FWE2361" s="1279"/>
      <c r="FWF2361" s="1279"/>
      <c r="FWG2361" s="1279"/>
      <c r="FWH2361" s="1279"/>
      <c r="FWI2361" s="1279"/>
      <c r="FWJ2361" s="1279"/>
      <c r="FWK2361" s="1279"/>
      <c r="FWL2361" s="1279"/>
      <c r="FWM2361" s="1279"/>
      <c r="FWN2361" s="1279"/>
      <c r="FWO2361" s="1279"/>
      <c r="FWP2361" s="1279"/>
      <c r="FWQ2361" s="1279"/>
      <c r="FWR2361" s="1279"/>
      <c r="FWS2361" s="1279"/>
      <c r="FWT2361" s="1279"/>
      <c r="FWU2361" s="1279"/>
      <c r="FWV2361" s="1279"/>
      <c r="FWW2361" s="1279"/>
      <c r="FWX2361" s="1279"/>
      <c r="FWY2361" s="1279"/>
      <c r="FWZ2361" s="1279"/>
      <c r="FXA2361" s="1279"/>
      <c r="FXB2361" s="1279"/>
      <c r="FXC2361" s="1279"/>
      <c r="FXD2361" s="1279"/>
      <c r="FXE2361" s="1279"/>
      <c r="FXF2361" s="1279"/>
      <c r="FXG2361" s="1279"/>
      <c r="FXH2361" s="1279"/>
      <c r="FXI2361" s="1279"/>
      <c r="FXJ2361" s="1279"/>
      <c r="FXK2361" s="1279"/>
      <c r="FXL2361" s="1279"/>
      <c r="FXM2361" s="1279"/>
      <c r="FXN2361" s="1279"/>
      <c r="FXO2361" s="1279"/>
      <c r="FXP2361" s="1279"/>
      <c r="FXQ2361" s="1279"/>
      <c r="FXR2361" s="1279"/>
      <c r="FXS2361" s="1279"/>
      <c r="FXT2361" s="1279"/>
      <c r="FXU2361" s="1279"/>
      <c r="FXV2361" s="1279"/>
      <c r="FXW2361" s="1279"/>
      <c r="FXX2361" s="1279"/>
      <c r="FXY2361" s="1279"/>
      <c r="FXZ2361" s="1279"/>
      <c r="FYA2361" s="1279"/>
      <c r="FYB2361" s="1279"/>
      <c r="FYC2361" s="1279"/>
      <c r="FYD2361" s="1279"/>
      <c r="FYE2361" s="1279"/>
      <c r="FYF2361" s="1279"/>
      <c r="FYG2361" s="1279"/>
      <c r="FYH2361" s="1279"/>
      <c r="FYI2361" s="1279"/>
      <c r="FYJ2361" s="1279"/>
      <c r="FYK2361" s="1279"/>
      <c r="FYL2361" s="1279"/>
      <c r="FYM2361" s="1279"/>
      <c r="FYN2361" s="1279"/>
      <c r="FYO2361" s="1279"/>
      <c r="FYP2361" s="1279"/>
      <c r="FYQ2361" s="1279"/>
      <c r="FYR2361" s="1279"/>
      <c r="FYS2361" s="1279"/>
      <c r="FYT2361" s="1279"/>
      <c r="FYU2361" s="1279"/>
      <c r="FYV2361" s="1279"/>
      <c r="FYW2361" s="1279"/>
      <c r="FYX2361" s="1279"/>
      <c r="FYY2361" s="1279"/>
      <c r="FYZ2361" s="1279"/>
      <c r="FZA2361" s="1279"/>
      <c r="FZB2361" s="1279"/>
      <c r="FZC2361" s="1279"/>
      <c r="FZD2361" s="1279"/>
      <c r="FZE2361" s="1279"/>
      <c r="FZF2361" s="1279"/>
      <c r="FZG2361" s="1279"/>
      <c r="FZH2361" s="1279"/>
      <c r="FZI2361" s="1279"/>
      <c r="FZJ2361" s="1279"/>
      <c r="FZK2361" s="1279"/>
      <c r="FZL2361" s="1279"/>
      <c r="FZM2361" s="1279"/>
      <c r="FZN2361" s="1279"/>
      <c r="FZO2361" s="1279"/>
      <c r="FZP2361" s="1279"/>
      <c r="FZQ2361" s="1279"/>
      <c r="FZR2361" s="1279"/>
      <c r="FZS2361" s="1279"/>
      <c r="FZT2361" s="1279"/>
      <c r="FZU2361" s="1279"/>
      <c r="FZV2361" s="1279"/>
      <c r="FZW2361" s="1279"/>
      <c r="FZX2361" s="1279"/>
      <c r="FZY2361" s="1279"/>
      <c r="FZZ2361" s="1279"/>
      <c r="GAA2361" s="1279"/>
      <c r="GAB2361" s="1279"/>
      <c r="GAC2361" s="1279"/>
      <c r="GAD2361" s="1279"/>
      <c r="GAE2361" s="1279"/>
      <c r="GAF2361" s="1279"/>
      <c r="GAG2361" s="1279"/>
      <c r="GAH2361" s="1279"/>
      <c r="GAI2361" s="1279"/>
      <c r="GAJ2361" s="1279"/>
      <c r="GAK2361" s="1279"/>
      <c r="GAL2361" s="1279"/>
      <c r="GAM2361" s="1279"/>
      <c r="GAN2361" s="1279"/>
      <c r="GAO2361" s="1279"/>
      <c r="GAP2361" s="1279"/>
      <c r="GAQ2361" s="1279"/>
      <c r="GAR2361" s="1279"/>
      <c r="GAS2361" s="1279"/>
      <c r="GAT2361" s="1279"/>
      <c r="GAU2361" s="1279"/>
      <c r="GAV2361" s="1279"/>
      <c r="GAW2361" s="1279"/>
      <c r="GAX2361" s="1279"/>
      <c r="GAY2361" s="1279"/>
      <c r="GAZ2361" s="1279"/>
      <c r="GBA2361" s="1279"/>
      <c r="GBB2361" s="1279"/>
      <c r="GBC2361" s="1279"/>
      <c r="GBD2361" s="1279"/>
      <c r="GBE2361" s="1279"/>
      <c r="GBF2361" s="1279"/>
      <c r="GBG2361" s="1279"/>
      <c r="GBH2361" s="1279"/>
      <c r="GBI2361" s="1279"/>
      <c r="GBJ2361" s="1279"/>
      <c r="GBK2361" s="1279"/>
      <c r="GBL2361" s="1279"/>
      <c r="GBM2361" s="1279"/>
      <c r="GBN2361" s="1279"/>
      <c r="GBO2361" s="1279"/>
      <c r="GBP2361" s="1279"/>
      <c r="GBQ2361" s="1279"/>
      <c r="GBR2361" s="1279"/>
      <c r="GBS2361" s="1279"/>
      <c r="GBT2361" s="1279"/>
      <c r="GBU2361" s="1279"/>
      <c r="GBV2361" s="1279"/>
      <c r="GBW2361" s="1279"/>
      <c r="GBX2361" s="1279"/>
      <c r="GBY2361" s="1279"/>
      <c r="GBZ2361" s="1279"/>
      <c r="GCA2361" s="1279"/>
      <c r="GCB2361" s="1279"/>
      <c r="GCC2361" s="1279"/>
      <c r="GCD2361" s="1279"/>
      <c r="GCE2361" s="1279"/>
      <c r="GCF2361" s="1279"/>
      <c r="GCG2361" s="1279"/>
      <c r="GCH2361" s="1279"/>
      <c r="GCI2361" s="1279"/>
      <c r="GCJ2361" s="1279"/>
      <c r="GCK2361" s="1279"/>
      <c r="GCL2361" s="1279"/>
      <c r="GCM2361" s="1279"/>
      <c r="GCN2361" s="1279"/>
      <c r="GCO2361" s="1279"/>
      <c r="GCP2361" s="1279"/>
      <c r="GCQ2361" s="1279"/>
      <c r="GCR2361" s="1279"/>
      <c r="GCS2361" s="1279"/>
      <c r="GCT2361" s="1279"/>
      <c r="GCU2361" s="1279"/>
      <c r="GCV2361" s="1279"/>
      <c r="GCW2361" s="1279"/>
      <c r="GCX2361" s="1279"/>
      <c r="GCY2361" s="1279"/>
      <c r="GCZ2361" s="1279"/>
      <c r="GDA2361" s="1279"/>
      <c r="GDB2361" s="1279"/>
      <c r="GDC2361" s="1279"/>
      <c r="GDD2361" s="1279"/>
      <c r="GDE2361" s="1279"/>
      <c r="GDF2361" s="1279"/>
      <c r="GDG2361" s="1279"/>
      <c r="GDH2361" s="1279"/>
      <c r="GDI2361" s="1279"/>
      <c r="GDJ2361" s="1279"/>
      <c r="GDK2361" s="1279"/>
      <c r="GDL2361" s="1279"/>
      <c r="GDM2361" s="1279"/>
      <c r="GDN2361" s="1279"/>
      <c r="GDO2361" s="1279"/>
      <c r="GDP2361" s="1279"/>
      <c r="GDQ2361" s="1279"/>
      <c r="GDR2361" s="1279"/>
      <c r="GDS2361" s="1279"/>
      <c r="GDT2361" s="1279"/>
      <c r="GDU2361" s="1279"/>
      <c r="GDV2361" s="1279"/>
      <c r="GDW2361" s="1279"/>
      <c r="GDX2361" s="1279"/>
      <c r="GDY2361" s="1279"/>
      <c r="GDZ2361" s="1279"/>
      <c r="GEA2361" s="1279"/>
      <c r="GEB2361" s="1279"/>
      <c r="GEC2361" s="1279"/>
      <c r="GED2361" s="1279"/>
      <c r="GEE2361" s="1279"/>
      <c r="GEF2361" s="1279"/>
      <c r="GEG2361" s="1279"/>
      <c r="GEH2361" s="1279"/>
      <c r="GEI2361" s="1279"/>
      <c r="GEJ2361" s="1279"/>
      <c r="GEK2361" s="1279"/>
      <c r="GEL2361" s="1279"/>
      <c r="GEM2361" s="1279"/>
      <c r="GEN2361" s="1279"/>
      <c r="GEO2361" s="1279"/>
      <c r="GEP2361" s="1279"/>
      <c r="GEQ2361" s="1279"/>
      <c r="GER2361" s="1279"/>
      <c r="GES2361" s="1279"/>
      <c r="GET2361" s="1279"/>
      <c r="GEU2361" s="1279"/>
      <c r="GEV2361" s="1279"/>
      <c r="GEW2361" s="1279"/>
      <c r="GEX2361" s="1279"/>
      <c r="GEY2361" s="1279"/>
      <c r="GEZ2361" s="1279"/>
      <c r="GFA2361" s="1279"/>
      <c r="GFB2361" s="1279"/>
      <c r="GFC2361" s="1279"/>
      <c r="GFD2361" s="1279"/>
      <c r="GFE2361" s="1279"/>
      <c r="GFF2361" s="1279"/>
      <c r="GFG2361" s="1279"/>
      <c r="GFH2361" s="1279"/>
      <c r="GFI2361" s="1279"/>
      <c r="GFJ2361" s="1279"/>
      <c r="GFK2361" s="1279"/>
      <c r="GFL2361" s="1279"/>
      <c r="GFM2361" s="1279"/>
      <c r="GFN2361" s="1279"/>
      <c r="GFO2361" s="1279"/>
      <c r="GFP2361" s="1279"/>
      <c r="GFQ2361" s="1279"/>
      <c r="GFR2361" s="1279"/>
      <c r="GFS2361" s="1279"/>
      <c r="GFT2361" s="1279"/>
      <c r="GFU2361" s="1279"/>
      <c r="GFV2361" s="1279"/>
      <c r="GFW2361" s="1279"/>
      <c r="GFX2361" s="1279"/>
      <c r="GFY2361" s="1279"/>
      <c r="GFZ2361" s="1279"/>
      <c r="GGA2361" s="1279"/>
      <c r="GGB2361" s="1279"/>
      <c r="GGC2361" s="1279"/>
      <c r="GGD2361" s="1279"/>
      <c r="GGE2361" s="1279"/>
      <c r="GGF2361" s="1279"/>
      <c r="GGG2361" s="1279"/>
      <c r="GGH2361" s="1279"/>
      <c r="GGI2361" s="1279"/>
      <c r="GGJ2361" s="1279"/>
      <c r="GGK2361" s="1279"/>
      <c r="GGL2361" s="1279"/>
      <c r="GGM2361" s="1279"/>
      <c r="GGN2361" s="1279"/>
      <c r="GGO2361" s="1279"/>
      <c r="GGP2361" s="1279"/>
      <c r="GGQ2361" s="1279"/>
      <c r="GGR2361" s="1279"/>
      <c r="GGS2361" s="1279"/>
      <c r="GGT2361" s="1279"/>
      <c r="GGU2361" s="1279"/>
      <c r="GGV2361" s="1279"/>
      <c r="GGW2361" s="1279"/>
      <c r="GGX2361" s="1279"/>
      <c r="GGY2361" s="1279"/>
      <c r="GGZ2361" s="1279"/>
      <c r="GHA2361" s="1279"/>
      <c r="GHB2361" s="1279"/>
      <c r="GHC2361" s="1279"/>
      <c r="GHD2361" s="1279"/>
      <c r="GHE2361" s="1279"/>
      <c r="GHF2361" s="1279"/>
      <c r="GHG2361" s="1279"/>
      <c r="GHH2361" s="1279"/>
      <c r="GHI2361" s="1279"/>
      <c r="GHJ2361" s="1279"/>
      <c r="GHK2361" s="1279"/>
      <c r="GHL2361" s="1279"/>
      <c r="GHM2361" s="1279"/>
      <c r="GHN2361" s="1279"/>
      <c r="GHO2361" s="1279"/>
      <c r="GHP2361" s="1279"/>
      <c r="GHQ2361" s="1279"/>
      <c r="GHR2361" s="1279"/>
      <c r="GHS2361" s="1279"/>
      <c r="GHT2361" s="1279"/>
      <c r="GHU2361" s="1279"/>
      <c r="GHV2361" s="1279"/>
      <c r="GHW2361" s="1279"/>
      <c r="GHX2361" s="1279"/>
      <c r="GHY2361" s="1279"/>
      <c r="GHZ2361" s="1279"/>
      <c r="GIA2361" s="1279"/>
      <c r="GIB2361" s="1279"/>
      <c r="GIC2361" s="1279"/>
      <c r="GID2361" s="1279"/>
      <c r="GIE2361" s="1279"/>
      <c r="GIF2361" s="1279"/>
      <c r="GIG2361" s="1279"/>
      <c r="GIH2361" s="1279"/>
      <c r="GII2361" s="1279"/>
      <c r="GIJ2361" s="1279"/>
      <c r="GIK2361" s="1279"/>
      <c r="GIL2361" s="1279"/>
      <c r="GIM2361" s="1279"/>
      <c r="GIN2361" s="1279"/>
      <c r="GIO2361" s="1279"/>
      <c r="GIP2361" s="1279"/>
      <c r="GIQ2361" s="1279"/>
      <c r="GIR2361" s="1279"/>
      <c r="GIS2361" s="1279"/>
      <c r="GIT2361" s="1279"/>
      <c r="GIU2361" s="1279"/>
      <c r="GIV2361" s="1279"/>
      <c r="GIW2361" s="1279"/>
      <c r="GIX2361" s="1279"/>
      <c r="GIY2361" s="1279"/>
      <c r="GIZ2361" s="1279"/>
      <c r="GJA2361" s="1279"/>
      <c r="GJB2361" s="1279"/>
      <c r="GJC2361" s="1279"/>
      <c r="GJD2361" s="1279"/>
      <c r="GJE2361" s="1279"/>
      <c r="GJF2361" s="1279"/>
      <c r="GJG2361" s="1279"/>
      <c r="GJH2361" s="1279"/>
      <c r="GJI2361" s="1279"/>
      <c r="GJJ2361" s="1279"/>
      <c r="GJK2361" s="1279"/>
      <c r="GJL2361" s="1279"/>
      <c r="GJM2361" s="1279"/>
      <c r="GJN2361" s="1279"/>
      <c r="GJO2361" s="1279"/>
      <c r="GJP2361" s="1279"/>
      <c r="GJQ2361" s="1279"/>
      <c r="GJR2361" s="1279"/>
      <c r="GJS2361" s="1279"/>
      <c r="GJT2361" s="1279"/>
      <c r="GJU2361" s="1279"/>
      <c r="GJV2361" s="1279"/>
      <c r="GJW2361" s="1279"/>
      <c r="GJX2361" s="1279"/>
      <c r="GJY2361" s="1279"/>
      <c r="GJZ2361" s="1279"/>
      <c r="GKA2361" s="1279"/>
      <c r="GKB2361" s="1279"/>
      <c r="GKC2361" s="1279"/>
      <c r="GKD2361" s="1279"/>
      <c r="GKE2361" s="1279"/>
      <c r="GKF2361" s="1279"/>
      <c r="GKG2361" s="1279"/>
      <c r="GKH2361" s="1279"/>
      <c r="GKI2361" s="1279"/>
      <c r="GKJ2361" s="1279"/>
      <c r="GKK2361" s="1279"/>
      <c r="GKL2361" s="1279"/>
      <c r="GKM2361" s="1279"/>
      <c r="GKN2361" s="1279"/>
      <c r="GKO2361" s="1279"/>
      <c r="GKP2361" s="1279"/>
      <c r="GKQ2361" s="1279"/>
      <c r="GKR2361" s="1279"/>
      <c r="GKS2361" s="1279"/>
      <c r="GKT2361" s="1279"/>
      <c r="GKU2361" s="1279"/>
      <c r="GKV2361" s="1279"/>
      <c r="GKW2361" s="1279"/>
      <c r="GKX2361" s="1279"/>
      <c r="GKY2361" s="1279"/>
      <c r="GKZ2361" s="1279"/>
      <c r="GLA2361" s="1279"/>
      <c r="GLB2361" s="1279"/>
      <c r="GLC2361" s="1279"/>
      <c r="GLD2361" s="1279"/>
      <c r="GLE2361" s="1279"/>
      <c r="GLF2361" s="1279"/>
      <c r="GLG2361" s="1279"/>
      <c r="GLH2361" s="1279"/>
      <c r="GLI2361" s="1279"/>
      <c r="GLJ2361" s="1279"/>
      <c r="GLK2361" s="1279"/>
      <c r="GLL2361" s="1279"/>
      <c r="GLM2361" s="1279"/>
      <c r="GLN2361" s="1279"/>
      <c r="GLO2361" s="1279"/>
      <c r="GLP2361" s="1279"/>
      <c r="GLQ2361" s="1279"/>
      <c r="GLR2361" s="1279"/>
      <c r="GLS2361" s="1279"/>
      <c r="GLT2361" s="1279"/>
      <c r="GLU2361" s="1279"/>
      <c r="GLV2361" s="1279"/>
      <c r="GLW2361" s="1279"/>
      <c r="GLX2361" s="1279"/>
      <c r="GLY2361" s="1279"/>
      <c r="GLZ2361" s="1279"/>
      <c r="GMA2361" s="1279"/>
      <c r="GMB2361" s="1279"/>
      <c r="GMC2361" s="1279"/>
      <c r="GMD2361" s="1279"/>
      <c r="GME2361" s="1279"/>
      <c r="GMF2361" s="1279"/>
      <c r="GMG2361" s="1279"/>
      <c r="GMH2361" s="1279"/>
      <c r="GMI2361" s="1279"/>
      <c r="GMJ2361" s="1279"/>
      <c r="GMK2361" s="1279"/>
      <c r="GML2361" s="1279"/>
      <c r="GMM2361" s="1279"/>
      <c r="GMN2361" s="1279"/>
      <c r="GMO2361" s="1279"/>
      <c r="GMP2361" s="1279"/>
      <c r="GMQ2361" s="1279"/>
      <c r="GMR2361" s="1279"/>
      <c r="GMS2361" s="1279"/>
      <c r="GMT2361" s="1279"/>
      <c r="GMU2361" s="1279"/>
      <c r="GMV2361" s="1279"/>
      <c r="GMW2361" s="1279"/>
      <c r="GMX2361" s="1279"/>
      <c r="GMY2361" s="1279"/>
      <c r="GMZ2361" s="1279"/>
      <c r="GNA2361" s="1279"/>
      <c r="GNB2361" s="1279"/>
      <c r="GNC2361" s="1279"/>
      <c r="GND2361" s="1279"/>
      <c r="GNE2361" s="1279"/>
      <c r="GNF2361" s="1279"/>
      <c r="GNG2361" s="1279"/>
      <c r="GNH2361" s="1279"/>
      <c r="GNI2361" s="1279"/>
      <c r="GNJ2361" s="1279"/>
      <c r="GNK2361" s="1279"/>
      <c r="GNL2361" s="1279"/>
      <c r="GNM2361" s="1279"/>
      <c r="GNN2361" s="1279"/>
      <c r="GNO2361" s="1279"/>
      <c r="GNP2361" s="1279"/>
      <c r="GNQ2361" s="1279"/>
      <c r="GNR2361" s="1279"/>
      <c r="GNS2361" s="1279"/>
      <c r="GNT2361" s="1279"/>
      <c r="GNU2361" s="1279"/>
      <c r="GNV2361" s="1279"/>
      <c r="GNW2361" s="1279"/>
      <c r="GNX2361" s="1279"/>
      <c r="GNY2361" s="1279"/>
      <c r="GNZ2361" s="1279"/>
      <c r="GOA2361" s="1279"/>
      <c r="GOB2361" s="1279"/>
      <c r="GOC2361" s="1279"/>
      <c r="GOD2361" s="1279"/>
      <c r="GOE2361" s="1279"/>
      <c r="GOF2361" s="1279"/>
      <c r="GOG2361" s="1279"/>
      <c r="GOH2361" s="1279"/>
      <c r="GOI2361" s="1279"/>
      <c r="GOJ2361" s="1279"/>
      <c r="GOK2361" s="1279"/>
      <c r="GOL2361" s="1279"/>
      <c r="GOM2361" s="1279"/>
      <c r="GON2361" s="1279"/>
      <c r="GOO2361" s="1279"/>
      <c r="GOP2361" s="1279"/>
      <c r="GOQ2361" s="1279"/>
      <c r="GOR2361" s="1279"/>
      <c r="GOS2361" s="1279"/>
      <c r="GOT2361" s="1279"/>
      <c r="GOU2361" s="1279"/>
      <c r="GOV2361" s="1279"/>
      <c r="GOW2361" s="1279"/>
      <c r="GOX2361" s="1279"/>
      <c r="GOY2361" s="1279"/>
      <c r="GOZ2361" s="1279"/>
      <c r="GPA2361" s="1279"/>
      <c r="GPB2361" s="1279"/>
      <c r="GPC2361" s="1279"/>
      <c r="GPD2361" s="1279"/>
      <c r="GPE2361" s="1279"/>
      <c r="GPF2361" s="1279"/>
      <c r="GPG2361" s="1279"/>
      <c r="GPH2361" s="1279"/>
      <c r="GPI2361" s="1279"/>
      <c r="GPJ2361" s="1279"/>
      <c r="GPK2361" s="1279"/>
      <c r="GPL2361" s="1279"/>
      <c r="GPM2361" s="1279"/>
      <c r="GPN2361" s="1279"/>
      <c r="GPO2361" s="1279"/>
      <c r="GPP2361" s="1279"/>
      <c r="GPQ2361" s="1279"/>
      <c r="GPR2361" s="1279"/>
      <c r="GPS2361" s="1279"/>
      <c r="GPT2361" s="1279"/>
      <c r="GPU2361" s="1279"/>
      <c r="GPV2361" s="1279"/>
      <c r="GPW2361" s="1279"/>
      <c r="GPX2361" s="1279"/>
      <c r="GPY2361" s="1279"/>
      <c r="GPZ2361" s="1279"/>
      <c r="GQA2361" s="1279"/>
      <c r="GQB2361" s="1279"/>
      <c r="GQC2361" s="1279"/>
      <c r="GQD2361" s="1279"/>
      <c r="GQE2361" s="1279"/>
      <c r="GQF2361" s="1279"/>
      <c r="GQG2361" s="1279"/>
      <c r="GQH2361" s="1279"/>
      <c r="GQI2361" s="1279"/>
      <c r="GQJ2361" s="1279"/>
      <c r="GQK2361" s="1279"/>
      <c r="GQL2361" s="1279"/>
      <c r="GQM2361" s="1279"/>
      <c r="GQN2361" s="1279"/>
      <c r="GQO2361" s="1279"/>
      <c r="GQP2361" s="1279"/>
      <c r="GQQ2361" s="1279"/>
      <c r="GQR2361" s="1279"/>
      <c r="GQS2361" s="1279"/>
      <c r="GQT2361" s="1279"/>
      <c r="GQU2361" s="1279"/>
      <c r="GQV2361" s="1279"/>
      <c r="GQW2361" s="1279"/>
      <c r="GQX2361" s="1279"/>
      <c r="GQY2361" s="1279"/>
      <c r="GQZ2361" s="1279"/>
      <c r="GRA2361" s="1279"/>
      <c r="GRB2361" s="1279"/>
      <c r="GRC2361" s="1279"/>
      <c r="GRD2361" s="1279"/>
      <c r="GRE2361" s="1279"/>
      <c r="GRF2361" s="1279"/>
      <c r="GRG2361" s="1279"/>
      <c r="GRH2361" s="1279"/>
      <c r="GRI2361" s="1279"/>
      <c r="GRJ2361" s="1279"/>
      <c r="GRK2361" s="1279"/>
      <c r="GRL2361" s="1279"/>
      <c r="GRM2361" s="1279"/>
      <c r="GRN2361" s="1279"/>
      <c r="GRO2361" s="1279"/>
      <c r="GRP2361" s="1279"/>
      <c r="GRQ2361" s="1279"/>
      <c r="GRR2361" s="1279"/>
      <c r="GRS2361" s="1279"/>
      <c r="GRT2361" s="1279"/>
      <c r="GRU2361" s="1279"/>
      <c r="GRV2361" s="1279"/>
      <c r="GRW2361" s="1279"/>
      <c r="GRX2361" s="1279"/>
      <c r="GRY2361" s="1279"/>
      <c r="GRZ2361" s="1279"/>
      <c r="GSA2361" s="1279"/>
      <c r="GSB2361" s="1279"/>
      <c r="GSC2361" s="1279"/>
      <c r="GSD2361" s="1279"/>
      <c r="GSE2361" s="1279"/>
      <c r="GSF2361" s="1279"/>
      <c r="GSG2361" s="1279"/>
      <c r="GSH2361" s="1279"/>
      <c r="GSI2361" s="1279"/>
      <c r="GSJ2361" s="1279"/>
      <c r="GSK2361" s="1279"/>
      <c r="GSL2361" s="1279"/>
      <c r="GSM2361" s="1279"/>
      <c r="GSN2361" s="1279"/>
      <c r="GSO2361" s="1279"/>
      <c r="GSP2361" s="1279"/>
      <c r="GSQ2361" s="1279"/>
      <c r="GSR2361" s="1279"/>
      <c r="GSS2361" s="1279"/>
      <c r="GST2361" s="1279"/>
      <c r="GSU2361" s="1279"/>
      <c r="GSV2361" s="1279"/>
      <c r="GSW2361" s="1279"/>
      <c r="GSX2361" s="1279"/>
      <c r="GSY2361" s="1279"/>
      <c r="GSZ2361" s="1279"/>
      <c r="GTA2361" s="1279"/>
      <c r="GTB2361" s="1279"/>
      <c r="GTC2361" s="1279"/>
      <c r="GTD2361" s="1279"/>
      <c r="GTE2361" s="1279"/>
      <c r="GTF2361" s="1279"/>
      <c r="GTG2361" s="1279"/>
      <c r="GTH2361" s="1279"/>
      <c r="GTI2361" s="1279"/>
      <c r="GTJ2361" s="1279"/>
      <c r="GTK2361" s="1279"/>
      <c r="GTL2361" s="1279"/>
      <c r="GTM2361" s="1279"/>
      <c r="GTN2361" s="1279"/>
      <c r="GTO2361" s="1279"/>
      <c r="GTP2361" s="1279"/>
      <c r="GTQ2361" s="1279"/>
      <c r="GTR2361" s="1279"/>
      <c r="GTS2361" s="1279"/>
      <c r="GTT2361" s="1279"/>
      <c r="GTU2361" s="1279"/>
      <c r="GTV2361" s="1279"/>
      <c r="GTW2361" s="1279"/>
      <c r="GTX2361" s="1279"/>
      <c r="GTY2361" s="1279"/>
      <c r="GTZ2361" s="1279"/>
      <c r="GUA2361" s="1279"/>
      <c r="GUB2361" s="1279"/>
      <c r="GUC2361" s="1279"/>
      <c r="GUD2361" s="1279"/>
      <c r="GUE2361" s="1279"/>
      <c r="GUF2361" s="1279"/>
      <c r="GUG2361" s="1279"/>
      <c r="GUH2361" s="1279"/>
      <c r="GUI2361" s="1279"/>
      <c r="GUJ2361" s="1279"/>
      <c r="GUK2361" s="1279"/>
      <c r="GUL2361" s="1279"/>
      <c r="GUM2361" s="1279"/>
      <c r="GUN2361" s="1279"/>
      <c r="GUO2361" s="1279"/>
      <c r="GUP2361" s="1279"/>
      <c r="GUQ2361" s="1279"/>
      <c r="GUR2361" s="1279"/>
      <c r="GUS2361" s="1279"/>
      <c r="GUT2361" s="1279"/>
      <c r="GUU2361" s="1279"/>
      <c r="GUV2361" s="1279"/>
      <c r="GUW2361" s="1279"/>
      <c r="GUX2361" s="1279"/>
      <c r="GUY2361" s="1279"/>
      <c r="GUZ2361" s="1279"/>
      <c r="GVA2361" s="1279"/>
      <c r="GVB2361" s="1279"/>
      <c r="GVC2361" s="1279"/>
      <c r="GVD2361" s="1279"/>
      <c r="GVE2361" s="1279"/>
      <c r="GVF2361" s="1279"/>
      <c r="GVG2361" s="1279"/>
      <c r="GVH2361" s="1279"/>
      <c r="GVI2361" s="1279"/>
      <c r="GVJ2361" s="1279"/>
      <c r="GVK2361" s="1279"/>
      <c r="GVL2361" s="1279"/>
      <c r="GVM2361" s="1279"/>
      <c r="GVN2361" s="1279"/>
      <c r="GVO2361" s="1279"/>
      <c r="GVP2361" s="1279"/>
      <c r="GVQ2361" s="1279"/>
      <c r="GVR2361" s="1279"/>
      <c r="GVS2361" s="1279"/>
      <c r="GVT2361" s="1279"/>
      <c r="GVU2361" s="1279"/>
      <c r="GVV2361" s="1279"/>
      <c r="GVW2361" s="1279"/>
      <c r="GVX2361" s="1279"/>
      <c r="GVY2361" s="1279"/>
      <c r="GVZ2361" s="1279"/>
      <c r="GWA2361" s="1279"/>
      <c r="GWB2361" s="1279"/>
      <c r="GWC2361" s="1279"/>
      <c r="GWD2361" s="1279"/>
      <c r="GWE2361" s="1279"/>
      <c r="GWF2361" s="1279"/>
      <c r="GWG2361" s="1279"/>
      <c r="GWH2361" s="1279"/>
      <c r="GWI2361" s="1279"/>
      <c r="GWJ2361" s="1279"/>
      <c r="GWK2361" s="1279"/>
      <c r="GWL2361" s="1279"/>
      <c r="GWM2361" s="1279"/>
      <c r="GWN2361" s="1279"/>
      <c r="GWO2361" s="1279"/>
      <c r="GWP2361" s="1279"/>
      <c r="GWQ2361" s="1279"/>
      <c r="GWR2361" s="1279"/>
      <c r="GWS2361" s="1279"/>
      <c r="GWT2361" s="1279"/>
      <c r="GWU2361" s="1279"/>
      <c r="GWV2361" s="1279"/>
      <c r="GWW2361" s="1279"/>
      <c r="GWX2361" s="1279"/>
      <c r="GWY2361" s="1279"/>
      <c r="GWZ2361" s="1279"/>
      <c r="GXA2361" s="1279"/>
      <c r="GXB2361" s="1279"/>
      <c r="GXC2361" s="1279"/>
      <c r="GXD2361" s="1279"/>
      <c r="GXE2361" s="1279"/>
      <c r="GXF2361" s="1279"/>
      <c r="GXG2361" s="1279"/>
      <c r="GXH2361" s="1279"/>
      <c r="GXI2361" s="1279"/>
      <c r="GXJ2361" s="1279"/>
      <c r="GXK2361" s="1279"/>
      <c r="GXL2361" s="1279"/>
      <c r="GXM2361" s="1279"/>
      <c r="GXN2361" s="1279"/>
      <c r="GXO2361" s="1279"/>
      <c r="GXP2361" s="1279"/>
      <c r="GXQ2361" s="1279"/>
      <c r="GXR2361" s="1279"/>
      <c r="GXS2361" s="1279"/>
      <c r="GXT2361" s="1279"/>
      <c r="GXU2361" s="1279"/>
      <c r="GXV2361" s="1279"/>
      <c r="GXW2361" s="1279"/>
      <c r="GXX2361" s="1279"/>
      <c r="GXY2361" s="1279"/>
      <c r="GXZ2361" s="1279"/>
      <c r="GYA2361" s="1279"/>
      <c r="GYB2361" s="1279"/>
      <c r="GYC2361" s="1279"/>
      <c r="GYD2361" s="1279"/>
      <c r="GYE2361" s="1279"/>
      <c r="GYF2361" s="1279"/>
      <c r="GYG2361" s="1279"/>
      <c r="GYH2361" s="1279"/>
      <c r="GYI2361" s="1279"/>
      <c r="GYJ2361" s="1279"/>
      <c r="GYK2361" s="1279"/>
      <c r="GYL2361" s="1279"/>
      <c r="GYM2361" s="1279"/>
      <c r="GYN2361" s="1279"/>
      <c r="GYO2361" s="1279"/>
      <c r="GYP2361" s="1279"/>
      <c r="GYQ2361" s="1279"/>
      <c r="GYR2361" s="1279"/>
      <c r="GYS2361" s="1279"/>
      <c r="GYT2361" s="1279"/>
      <c r="GYU2361" s="1279"/>
      <c r="GYV2361" s="1279"/>
      <c r="GYW2361" s="1279"/>
      <c r="GYX2361" s="1279"/>
      <c r="GYY2361" s="1279"/>
      <c r="GYZ2361" s="1279"/>
      <c r="GZA2361" s="1279"/>
      <c r="GZB2361" s="1279"/>
      <c r="GZC2361" s="1279"/>
      <c r="GZD2361" s="1279"/>
      <c r="GZE2361" s="1279"/>
      <c r="GZF2361" s="1279"/>
      <c r="GZG2361" s="1279"/>
      <c r="GZH2361" s="1279"/>
      <c r="GZI2361" s="1279"/>
      <c r="GZJ2361" s="1279"/>
      <c r="GZK2361" s="1279"/>
      <c r="GZL2361" s="1279"/>
      <c r="GZM2361" s="1279"/>
      <c r="GZN2361" s="1279"/>
      <c r="GZO2361" s="1279"/>
      <c r="GZP2361" s="1279"/>
      <c r="GZQ2361" s="1279"/>
      <c r="GZR2361" s="1279"/>
      <c r="GZS2361" s="1279"/>
      <c r="GZT2361" s="1279"/>
      <c r="GZU2361" s="1279"/>
      <c r="GZV2361" s="1279"/>
      <c r="GZW2361" s="1279"/>
      <c r="GZX2361" s="1279"/>
      <c r="GZY2361" s="1279"/>
      <c r="GZZ2361" s="1279"/>
      <c r="HAA2361" s="1279"/>
      <c r="HAB2361" s="1279"/>
      <c r="HAC2361" s="1279"/>
      <c r="HAD2361" s="1279"/>
      <c r="HAE2361" s="1279"/>
      <c r="HAF2361" s="1279"/>
      <c r="HAG2361" s="1279"/>
      <c r="HAH2361" s="1279"/>
      <c r="HAI2361" s="1279"/>
      <c r="HAJ2361" s="1279"/>
      <c r="HAK2361" s="1279"/>
      <c r="HAL2361" s="1279"/>
      <c r="HAM2361" s="1279"/>
      <c r="HAN2361" s="1279"/>
      <c r="HAO2361" s="1279"/>
      <c r="HAP2361" s="1279"/>
      <c r="HAQ2361" s="1279"/>
      <c r="HAR2361" s="1279"/>
      <c r="HAS2361" s="1279"/>
      <c r="HAT2361" s="1279"/>
      <c r="HAU2361" s="1279"/>
      <c r="HAV2361" s="1279"/>
      <c r="HAW2361" s="1279"/>
      <c r="HAX2361" s="1279"/>
      <c r="HAY2361" s="1279"/>
      <c r="HAZ2361" s="1279"/>
      <c r="HBA2361" s="1279"/>
      <c r="HBB2361" s="1279"/>
      <c r="HBC2361" s="1279"/>
      <c r="HBD2361" s="1279"/>
      <c r="HBE2361" s="1279"/>
      <c r="HBF2361" s="1279"/>
      <c r="HBG2361" s="1279"/>
      <c r="HBH2361" s="1279"/>
      <c r="HBI2361" s="1279"/>
      <c r="HBJ2361" s="1279"/>
      <c r="HBK2361" s="1279"/>
      <c r="HBL2361" s="1279"/>
      <c r="HBM2361" s="1279"/>
      <c r="HBN2361" s="1279"/>
      <c r="HBO2361" s="1279"/>
      <c r="HBP2361" s="1279"/>
      <c r="HBQ2361" s="1279"/>
      <c r="HBR2361" s="1279"/>
      <c r="HBS2361" s="1279"/>
      <c r="HBT2361" s="1279"/>
      <c r="HBU2361" s="1279"/>
      <c r="HBV2361" s="1279"/>
      <c r="HBW2361" s="1279"/>
      <c r="HBX2361" s="1279"/>
      <c r="HBY2361" s="1279"/>
      <c r="HBZ2361" s="1279"/>
      <c r="HCA2361" s="1279"/>
      <c r="HCB2361" s="1279"/>
      <c r="HCC2361" s="1279"/>
      <c r="HCD2361" s="1279"/>
      <c r="HCE2361" s="1279"/>
      <c r="HCF2361" s="1279"/>
      <c r="HCG2361" s="1279"/>
      <c r="HCH2361" s="1279"/>
      <c r="HCI2361" s="1279"/>
      <c r="HCJ2361" s="1279"/>
      <c r="HCK2361" s="1279"/>
      <c r="HCL2361" s="1279"/>
      <c r="HCM2361" s="1279"/>
      <c r="HCN2361" s="1279"/>
      <c r="HCO2361" s="1279"/>
      <c r="HCP2361" s="1279"/>
      <c r="HCQ2361" s="1279"/>
      <c r="HCR2361" s="1279"/>
      <c r="HCS2361" s="1279"/>
      <c r="HCT2361" s="1279"/>
      <c r="HCU2361" s="1279"/>
      <c r="HCV2361" s="1279"/>
      <c r="HCW2361" s="1279"/>
      <c r="HCX2361" s="1279"/>
      <c r="HCY2361" s="1279"/>
      <c r="HCZ2361" s="1279"/>
      <c r="HDA2361" s="1279"/>
      <c r="HDB2361" s="1279"/>
      <c r="HDC2361" s="1279"/>
      <c r="HDD2361" s="1279"/>
      <c r="HDE2361" s="1279"/>
      <c r="HDF2361" s="1279"/>
      <c r="HDG2361" s="1279"/>
      <c r="HDH2361" s="1279"/>
      <c r="HDI2361" s="1279"/>
      <c r="HDJ2361" s="1279"/>
      <c r="HDK2361" s="1279"/>
      <c r="HDL2361" s="1279"/>
      <c r="HDM2361" s="1279"/>
      <c r="HDN2361" s="1279"/>
      <c r="HDO2361" s="1279"/>
      <c r="HDP2361" s="1279"/>
      <c r="HDQ2361" s="1279"/>
      <c r="HDR2361" s="1279"/>
      <c r="HDS2361" s="1279"/>
      <c r="HDT2361" s="1279"/>
      <c r="HDU2361" s="1279"/>
      <c r="HDV2361" s="1279"/>
      <c r="HDW2361" s="1279"/>
      <c r="HDX2361" s="1279"/>
      <c r="HDY2361" s="1279"/>
      <c r="HDZ2361" s="1279"/>
      <c r="HEA2361" s="1279"/>
      <c r="HEB2361" s="1279"/>
      <c r="HEC2361" s="1279"/>
      <c r="HED2361" s="1279"/>
      <c r="HEE2361" s="1279"/>
      <c r="HEF2361" s="1279"/>
      <c r="HEG2361" s="1279"/>
      <c r="HEH2361" s="1279"/>
      <c r="HEI2361" s="1279"/>
      <c r="HEJ2361" s="1279"/>
      <c r="HEK2361" s="1279"/>
      <c r="HEL2361" s="1279"/>
      <c r="HEM2361" s="1279"/>
      <c r="HEN2361" s="1279"/>
      <c r="HEO2361" s="1279"/>
      <c r="HEP2361" s="1279"/>
      <c r="HEQ2361" s="1279"/>
      <c r="HER2361" s="1279"/>
      <c r="HES2361" s="1279"/>
      <c r="HET2361" s="1279"/>
      <c r="HEU2361" s="1279"/>
      <c r="HEV2361" s="1279"/>
      <c r="HEW2361" s="1279"/>
      <c r="HEX2361" s="1279"/>
      <c r="HEY2361" s="1279"/>
      <c r="HEZ2361" s="1279"/>
      <c r="HFA2361" s="1279"/>
      <c r="HFB2361" s="1279"/>
      <c r="HFC2361" s="1279"/>
      <c r="HFD2361" s="1279"/>
      <c r="HFE2361" s="1279"/>
      <c r="HFF2361" s="1279"/>
      <c r="HFG2361" s="1279"/>
      <c r="HFH2361" s="1279"/>
      <c r="HFI2361" s="1279"/>
      <c r="HFJ2361" s="1279"/>
      <c r="HFK2361" s="1279"/>
      <c r="HFL2361" s="1279"/>
      <c r="HFM2361" s="1279"/>
      <c r="HFN2361" s="1279"/>
      <c r="HFO2361" s="1279"/>
      <c r="HFP2361" s="1279"/>
      <c r="HFQ2361" s="1279"/>
      <c r="HFR2361" s="1279"/>
      <c r="HFS2361" s="1279"/>
      <c r="HFT2361" s="1279"/>
      <c r="HFU2361" s="1279"/>
      <c r="HFV2361" s="1279"/>
      <c r="HFW2361" s="1279"/>
      <c r="HFX2361" s="1279"/>
      <c r="HFY2361" s="1279"/>
      <c r="HFZ2361" s="1279"/>
      <c r="HGA2361" s="1279"/>
      <c r="HGB2361" s="1279"/>
      <c r="HGC2361" s="1279"/>
      <c r="HGD2361" s="1279"/>
      <c r="HGE2361" s="1279"/>
      <c r="HGF2361" s="1279"/>
      <c r="HGG2361" s="1279"/>
      <c r="HGH2361" s="1279"/>
      <c r="HGI2361" s="1279"/>
      <c r="HGJ2361" s="1279"/>
      <c r="HGK2361" s="1279"/>
      <c r="HGL2361" s="1279"/>
      <c r="HGM2361" s="1279"/>
      <c r="HGN2361" s="1279"/>
      <c r="HGO2361" s="1279"/>
      <c r="HGP2361" s="1279"/>
      <c r="HGQ2361" s="1279"/>
      <c r="HGR2361" s="1279"/>
      <c r="HGS2361" s="1279"/>
      <c r="HGT2361" s="1279"/>
      <c r="HGU2361" s="1279"/>
      <c r="HGV2361" s="1279"/>
      <c r="HGW2361" s="1279"/>
      <c r="HGX2361" s="1279"/>
      <c r="HGY2361" s="1279"/>
      <c r="HGZ2361" s="1279"/>
      <c r="HHA2361" s="1279"/>
      <c r="HHB2361" s="1279"/>
      <c r="HHC2361" s="1279"/>
      <c r="HHD2361" s="1279"/>
      <c r="HHE2361" s="1279"/>
      <c r="HHF2361" s="1279"/>
      <c r="HHG2361" s="1279"/>
      <c r="HHH2361" s="1279"/>
      <c r="HHI2361" s="1279"/>
      <c r="HHJ2361" s="1279"/>
      <c r="HHK2361" s="1279"/>
      <c r="HHL2361" s="1279"/>
      <c r="HHM2361" s="1279"/>
      <c r="HHN2361" s="1279"/>
      <c r="HHO2361" s="1279"/>
      <c r="HHP2361" s="1279"/>
      <c r="HHQ2361" s="1279"/>
      <c r="HHR2361" s="1279"/>
      <c r="HHS2361" s="1279"/>
      <c r="HHT2361" s="1279"/>
      <c r="HHU2361" s="1279"/>
      <c r="HHV2361" s="1279"/>
      <c r="HHW2361" s="1279"/>
      <c r="HHX2361" s="1279"/>
      <c r="HHY2361" s="1279"/>
      <c r="HHZ2361" s="1279"/>
      <c r="HIA2361" s="1279"/>
      <c r="HIB2361" s="1279"/>
      <c r="HIC2361" s="1279"/>
      <c r="HID2361" s="1279"/>
      <c r="HIE2361" s="1279"/>
      <c r="HIF2361" s="1279"/>
      <c r="HIG2361" s="1279"/>
      <c r="HIH2361" s="1279"/>
      <c r="HII2361" s="1279"/>
      <c r="HIJ2361" s="1279"/>
      <c r="HIK2361" s="1279"/>
      <c r="HIL2361" s="1279"/>
      <c r="HIM2361" s="1279"/>
      <c r="HIN2361" s="1279"/>
      <c r="HIO2361" s="1279"/>
      <c r="HIP2361" s="1279"/>
      <c r="HIQ2361" s="1279"/>
      <c r="HIR2361" s="1279"/>
      <c r="HIS2361" s="1279"/>
      <c r="HIT2361" s="1279"/>
      <c r="HIU2361" s="1279"/>
      <c r="HIV2361" s="1279"/>
      <c r="HIW2361" s="1279"/>
      <c r="HIX2361" s="1279"/>
      <c r="HIY2361" s="1279"/>
      <c r="HIZ2361" s="1279"/>
      <c r="HJA2361" s="1279"/>
      <c r="HJB2361" s="1279"/>
      <c r="HJC2361" s="1279"/>
      <c r="HJD2361" s="1279"/>
      <c r="HJE2361" s="1279"/>
      <c r="HJF2361" s="1279"/>
      <c r="HJG2361" s="1279"/>
      <c r="HJH2361" s="1279"/>
      <c r="HJI2361" s="1279"/>
      <c r="HJJ2361" s="1279"/>
      <c r="HJK2361" s="1279"/>
      <c r="HJL2361" s="1279"/>
      <c r="HJM2361" s="1279"/>
      <c r="HJN2361" s="1279"/>
      <c r="HJO2361" s="1279"/>
      <c r="HJP2361" s="1279"/>
      <c r="HJQ2361" s="1279"/>
      <c r="HJR2361" s="1279"/>
      <c r="HJS2361" s="1279"/>
      <c r="HJT2361" s="1279"/>
      <c r="HJU2361" s="1279"/>
      <c r="HJV2361" s="1279"/>
      <c r="HJW2361" s="1279"/>
      <c r="HJX2361" s="1279"/>
      <c r="HJY2361" s="1279"/>
      <c r="HJZ2361" s="1279"/>
      <c r="HKA2361" s="1279"/>
      <c r="HKB2361" s="1279"/>
      <c r="HKC2361" s="1279"/>
      <c r="HKD2361" s="1279"/>
      <c r="HKE2361" s="1279"/>
      <c r="HKF2361" s="1279"/>
      <c r="HKG2361" s="1279"/>
      <c r="HKH2361" s="1279"/>
      <c r="HKI2361" s="1279"/>
      <c r="HKJ2361" s="1279"/>
      <c r="HKK2361" s="1279"/>
      <c r="HKL2361" s="1279"/>
      <c r="HKM2361" s="1279"/>
      <c r="HKN2361" s="1279"/>
      <c r="HKO2361" s="1279"/>
      <c r="HKP2361" s="1279"/>
      <c r="HKQ2361" s="1279"/>
      <c r="HKR2361" s="1279"/>
      <c r="HKS2361" s="1279"/>
      <c r="HKT2361" s="1279"/>
      <c r="HKU2361" s="1279"/>
      <c r="HKV2361" s="1279"/>
      <c r="HKW2361" s="1279"/>
      <c r="HKX2361" s="1279"/>
      <c r="HKY2361" s="1279"/>
      <c r="HKZ2361" s="1279"/>
      <c r="HLA2361" s="1279"/>
      <c r="HLB2361" s="1279"/>
      <c r="HLC2361" s="1279"/>
      <c r="HLD2361" s="1279"/>
      <c r="HLE2361" s="1279"/>
      <c r="HLF2361" s="1279"/>
      <c r="HLG2361" s="1279"/>
      <c r="HLH2361" s="1279"/>
      <c r="HLI2361" s="1279"/>
      <c r="HLJ2361" s="1279"/>
      <c r="HLK2361" s="1279"/>
      <c r="HLL2361" s="1279"/>
      <c r="HLM2361" s="1279"/>
      <c r="HLN2361" s="1279"/>
      <c r="HLO2361" s="1279"/>
      <c r="HLP2361" s="1279"/>
      <c r="HLQ2361" s="1279"/>
      <c r="HLR2361" s="1279"/>
      <c r="HLS2361" s="1279"/>
      <c r="HLT2361" s="1279"/>
      <c r="HLU2361" s="1279"/>
      <c r="HLV2361" s="1279"/>
      <c r="HLW2361" s="1279"/>
      <c r="HLX2361" s="1279"/>
      <c r="HLY2361" s="1279"/>
      <c r="HLZ2361" s="1279"/>
      <c r="HMA2361" s="1279"/>
      <c r="HMB2361" s="1279"/>
      <c r="HMC2361" s="1279"/>
      <c r="HMD2361" s="1279"/>
      <c r="HME2361" s="1279"/>
      <c r="HMF2361" s="1279"/>
      <c r="HMG2361" s="1279"/>
      <c r="HMH2361" s="1279"/>
      <c r="HMI2361" s="1279"/>
      <c r="HMJ2361" s="1279"/>
      <c r="HMK2361" s="1279"/>
      <c r="HML2361" s="1279"/>
      <c r="HMM2361" s="1279"/>
      <c r="HMN2361" s="1279"/>
      <c r="HMO2361" s="1279"/>
      <c r="HMP2361" s="1279"/>
      <c r="HMQ2361" s="1279"/>
      <c r="HMR2361" s="1279"/>
      <c r="HMS2361" s="1279"/>
      <c r="HMT2361" s="1279"/>
      <c r="HMU2361" s="1279"/>
      <c r="HMV2361" s="1279"/>
      <c r="HMW2361" s="1279"/>
      <c r="HMX2361" s="1279"/>
      <c r="HMY2361" s="1279"/>
      <c r="HMZ2361" s="1279"/>
      <c r="HNA2361" s="1279"/>
      <c r="HNB2361" s="1279"/>
      <c r="HNC2361" s="1279"/>
      <c r="HND2361" s="1279"/>
      <c r="HNE2361" s="1279"/>
      <c r="HNF2361" s="1279"/>
      <c r="HNG2361" s="1279"/>
      <c r="HNH2361" s="1279"/>
      <c r="HNI2361" s="1279"/>
      <c r="HNJ2361" s="1279"/>
      <c r="HNK2361" s="1279"/>
      <c r="HNL2361" s="1279"/>
      <c r="HNM2361" s="1279"/>
      <c r="HNN2361" s="1279"/>
      <c r="HNO2361" s="1279"/>
      <c r="HNP2361" s="1279"/>
      <c r="HNQ2361" s="1279"/>
      <c r="HNR2361" s="1279"/>
      <c r="HNS2361" s="1279"/>
      <c r="HNT2361" s="1279"/>
      <c r="HNU2361" s="1279"/>
      <c r="HNV2361" s="1279"/>
      <c r="HNW2361" s="1279"/>
      <c r="HNX2361" s="1279"/>
      <c r="HNY2361" s="1279"/>
      <c r="HNZ2361" s="1279"/>
      <c r="HOA2361" s="1279"/>
      <c r="HOB2361" s="1279"/>
      <c r="HOC2361" s="1279"/>
      <c r="HOD2361" s="1279"/>
      <c r="HOE2361" s="1279"/>
      <c r="HOF2361" s="1279"/>
      <c r="HOG2361" s="1279"/>
      <c r="HOH2361" s="1279"/>
      <c r="HOI2361" s="1279"/>
      <c r="HOJ2361" s="1279"/>
      <c r="HOK2361" s="1279"/>
      <c r="HOL2361" s="1279"/>
      <c r="HOM2361" s="1279"/>
      <c r="HON2361" s="1279"/>
      <c r="HOO2361" s="1279"/>
      <c r="HOP2361" s="1279"/>
      <c r="HOQ2361" s="1279"/>
      <c r="HOR2361" s="1279"/>
      <c r="HOS2361" s="1279"/>
      <c r="HOT2361" s="1279"/>
      <c r="HOU2361" s="1279"/>
      <c r="HOV2361" s="1279"/>
      <c r="HOW2361" s="1279"/>
      <c r="HOX2361" s="1279"/>
      <c r="HOY2361" s="1279"/>
      <c r="HOZ2361" s="1279"/>
      <c r="HPA2361" s="1279"/>
      <c r="HPB2361" s="1279"/>
      <c r="HPC2361" s="1279"/>
      <c r="HPD2361" s="1279"/>
      <c r="HPE2361" s="1279"/>
      <c r="HPF2361" s="1279"/>
      <c r="HPG2361" s="1279"/>
      <c r="HPH2361" s="1279"/>
      <c r="HPI2361" s="1279"/>
      <c r="HPJ2361" s="1279"/>
      <c r="HPK2361" s="1279"/>
      <c r="HPL2361" s="1279"/>
      <c r="HPM2361" s="1279"/>
      <c r="HPN2361" s="1279"/>
      <c r="HPO2361" s="1279"/>
      <c r="HPP2361" s="1279"/>
      <c r="HPQ2361" s="1279"/>
      <c r="HPR2361" s="1279"/>
      <c r="HPS2361" s="1279"/>
      <c r="HPT2361" s="1279"/>
      <c r="HPU2361" s="1279"/>
      <c r="HPV2361" s="1279"/>
      <c r="HPW2361" s="1279"/>
      <c r="HPX2361" s="1279"/>
      <c r="HPY2361" s="1279"/>
      <c r="HPZ2361" s="1279"/>
      <c r="HQA2361" s="1279"/>
      <c r="HQB2361" s="1279"/>
      <c r="HQC2361" s="1279"/>
      <c r="HQD2361" s="1279"/>
      <c r="HQE2361" s="1279"/>
      <c r="HQF2361" s="1279"/>
      <c r="HQG2361" s="1279"/>
      <c r="HQH2361" s="1279"/>
      <c r="HQI2361" s="1279"/>
      <c r="HQJ2361" s="1279"/>
      <c r="HQK2361" s="1279"/>
      <c r="HQL2361" s="1279"/>
      <c r="HQM2361" s="1279"/>
      <c r="HQN2361" s="1279"/>
      <c r="HQO2361" s="1279"/>
      <c r="HQP2361" s="1279"/>
      <c r="HQQ2361" s="1279"/>
      <c r="HQR2361" s="1279"/>
      <c r="HQS2361" s="1279"/>
      <c r="HQT2361" s="1279"/>
      <c r="HQU2361" s="1279"/>
      <c r="HQV2361" s="1279"/>
      <c r="HQW2361" s="1279"/>
      <c r="HQX2361" s="1279"/>
      <c r="HQY2361" s="1279"/>
      <c r="HQZ2361" s="1279"/>
      <c r="HRA2361" s="1279"/>
      <c r="HRB2361" s="1279"/>
      <c r="HRC2361" s="1279"/>
      <c r="HRD2361" s="1279"/>
      <c r="HRE2361" s="1279"/>
      <c r="HRF2361" s="1279"/>
      <c r="HRG2361" s="1279"/>
      <c r="HRH2361" s="1279"/>
      <c r="HRI2361" s="1279"/>
      <c r="HRJ2361" s="1279"/>
      <c r="HRK2361" s="1279"/>
      <c r="HRL2361" s="1279"/>
      <c r="HRM2361" s="1279"/>
      <c r="HRN2361" s="1279"/>
      <c r="HRO2361" s="1279"/>
      <c r="HRP2361" s="1279"/>
      <c r="HRQ2361" s="1279"/>
      <c r="HRR2361" s="1279"/>
      <c r="HRS2361" s="1279"/>
      <c r="HRT2361" s="1279"/>
      <c r="HRU2361" s="1279"/>
      <c r="HRV2361" s="1279"/>
      <c r="HRW2361" s="1279"/>
      <c r="HRX2361" s="1279"/>
      <c r="HRY2361" s="1279"/>
      <c r="HRZ2361" s="1279"/>
      <c r="HSA2361" s="1279"/>
      <c r="HSB2361" s="1279"/>
      <c r="HSC2361" s="1279"/>
      <c r="HSD2361" s="1279"/>
      <c r="HSE2361" s="1279"/>
      <c r="HSF2361" s="1279"/>
      <c r="HSG2361" s="1279"/>
      <c r="HSH2361" s="1279"/>
      <c r="HSI2361" s="1279"/>
      <c r="HSJ2361" s="1279"/>
      <c r="HSK2361" s="1279"/>
      <c r="HSL2361" s="1279"/>
      <c r="HSM2361" s="1279"/>
      <c r="HSN2361" s="1279"/>
      <c r="HSO2361" s="1279"/>
      <c r="HSP2361" s="1279"/>
      <c r="HSQ2361" s="1279"/>
      <c r="HSR2361" s="1279"/>
      <c r="HSS2361" s="1279"/>
      <c r="HST2361" s="1279"/>
      <c r="HSU2361" s="1279"/>
      <c r="HSV2361" s="1279"/>
      <c r="HSW2361" s="1279"/>
      <c r="HSX2361" s="1279"/>
      <c r="HSY2361" s="1279"/>
      <c r="HSZ2361" s="1279"/>
      <c r="HTA2361" s="1279"/>
      <c r="HTB2361" s="1279"/>
      <c r="HTC2361" s="1279"/>
      <c r="HTD2361" s="1279"/>
      <c r="HTE2361" s="1279"/>
      <c r="HTF2361" s="1279"/>
      <c r="HTG2361" s="1279"/>
      <c r="HTH2361" s="1279"/>
      <c r="HTI2361" s="1279"/>
      <c r="HTJ2361" s="1279"/>
      <c r="HTK2361" s="1279"/>
      <c r="HTL2361" s="1279"/>
      <c r="HTM2361" s="1279"/>
      <c r="HTN2361" s="1279"/>
      <c r="HTO2361" s="1279"/>
      <c r="HTP2361" s="1279"/>
      <c r="HTQ2361" s="1279"/>
      <c r="HTR2361" s="1279"/>
      <c r="HTS2361" s="1279"/>
      <c r="HTT2361" s="1279"/>
      <c r="HTU2361" s="1279"/>
      <c r="HTV2361" s="1279"/>
      <c r="HTW2361" s="1279"/>
      <c r="HTX2361" s="1279"/>
      <c r="HTY2361" s="1279"/>
      <c r="HTZ2361" s="1279"/>
      <c r="HUA2361" s="1279"/>
      <c r="HUB2361" s="1279"/>
      <c r="HUC2361" s="1279"/>
      <c r="HUD2361" s="1279"/>
      <c r="HUE2361" s="1279"/>
      <c r="HUF2361" s="1279"/>
      <c r="HUG2361" s="1279"/>
      <c r="HUH2361" s="1279"/>
      <c r="HUI2361" s="1279"/>
      <c r="HUJ2361" s="1279"/>
      <c r="HUK2361" s="1279"/>
      <c r="HUL2361" s="1279"/>
      <c r="HUM2361" s="1279"/>
      <c r="HUN2361" s="1279"/>
      <c r="HUO2361" s="1279"/>
      <c r="HUP2361" s="1279"/>
      <c r="HUQ2361" s="1279"/>
      <c r="HUR2361" s="1279"/>
      <c r="HUS2361" s="1279"/>
      <c r="HUT2361" s="1279"/>
      <c r="HUU2361" s="1279"/>
      <c r="HUV2361" s="1279"/>
      <c r="HUW2361" s="1279"/>
      <c r="HUX2361" s="1279"/>
      <c r="HUY2361" s="1279"/>
      <c r="HUZ2361" s="1279"/>
      <c r="HVA2361" s="1279"/>
      <c r="HVB2361" s="1279"/>
      <c r="HVC2361" s="1279"/>
      <c r="HVD2361" s="1279"/>
      <c r="HVE2361" s="1279"/>
      <c r="HVF2361" s="1279"/>
      <c r="HVG2361" s="1279"/>
      <c r="HVH2361" s="1279"/>
      <c r="HVI2361" s="1279"/>
      <c r="HVJ2361" s="1279"/>
      <c r="HVK2361" s="1279"/>
      <c r="HVL2361" s="1279"/>
      <c r="HVM2361" s="1279"/>
      <c r="HVN2361" s="1279"/>
      <c r="HVO2361" s="1279"/>
      <c r="HVP2361" s="1279"/>
      <c r="HVQ2361" s="1279"/>
      <c r="HVR2361" s="1279"/>
      <c r="HVS2361" s="1279"/>
      <c r="HVT2361" s="1279"/>
      <c r="HVU2361" s="1279"/>
      <c r="HVV2361" s="1279"/>
      <c r="HVW2361" s="1279"/>
      <c r="HVX2361" s="1279"/>
      <c r="HVY2361" s="1279"/>
      <c r="HVZ2361" s="1279"/>
      <c r="HWA2361" s="1279"/>
      <c r="HWB2361" s="1279"/>
      <c r="HWC2361" s="1279"/>
      <c r="HWD2361" s="1279"/>
      <c r="HWE2361" s="1279"/>
      <c r="HWF2361" s="1279"/>
      <c r="HWG2361" s="1279"/>
      <c r="HWH2361" s="1279"/>
      <c r="HWI2361" s="1279"/>
      <c r="HWJ2361" s="1279"/>
      <c r="HWK2361" s="1279"/>
      <c r="HWL2361" s="1279"/>
      <c r="HWM2361" s="1279"/>
      <c r="HWN2361" s="1279"/>
      <c r="HWO2361" s="1279"/>
      <c r="HWP2361" s="1279"/>
      <c r="HWQ2361" s="1279"/>
      <c r="HWR2361" s="1279"/>
      <c r="HWS2361" s="1279"/>
      <c r="HWT2361" s="1279"/>
      <c r="HWU2361" s="1279"/>
      <c r="HWV2361" s="1279"/>
      <c r="HWW2361" s="1279"/>
      <c r="HWX2361" s="1279"/>
      <c r="HWY2361" s="1279"/>
      <c r="HWZ2361" s="1279"/>
      <c r="HXA2361" s="1279"/>
      <c r="HXB2361" s="1279"/>
      <c r="HXC2361" s="1279"/>
      <c r="HXD2361" s="1279"/>
      <c r="HXE2361" s="1279"/>
      <c r="HXF2361" s="1279"/>
      <c r="HXG2361" s="1279"/>
      <c r="HXH2361" s="1279"/>
      <c r="HXI2361" s="1279"/>
      <c r="HXJ2361" s="1279"/>
      <c r="HXK2361" s="1279"/>
      <c r="HXL2361" s="1279"/>
      <c r="HXM2361" s="1279"/>
      <c r="HXN2361" s="1279"/>
      <c r="HXO2361" s="1279"/>
      <c r="HXP2361" s="1279"/>
      <c r="HXQ2361" s="1279"/>
      <c r="HXR2361" s="1279"/>
      <c r="HXS2361" s="1279"/>
      <c r="HXT2361" s="1279"/>
      <c r="HXU2361" s="1279"/>
      <c r="HXV2361" s="1279"/>
      <c r="HXW2361" s="1279"/>
      <c r="HXX2361" s="1279"/>
      <c r="HXY2361" s="1279"/>
      <c r="HXZ2361" s="1279"/>
      <c r="HYA2361" s="1279"/>
      <c r="HYB2361" s="1279"/>
      <c r="HYC2361" s="1279"/>
      <c r="HYD2361" s="1279"/>
      <c r="HYE2361" s="1279"/>
      <c r="HYF2361" s="1279"/>
      <c r="HYG2361" s="1279"/>
      <c r="HYH2361" s="1279"/>
      <c r="HYI2361" s="1279"/>
      <c r="HYJ2361" s="1279"/>
      <c r="HYK2361" s="1279"/>
      <c r="HYL2361" s="1279"/>
      <c r="HYM2361" s="1279"/>
      <c r="HYN2361" s="1279"/>
      <c r="HYO2361" s="1279"/>
      <c r="HYP2361" s="1279"/>
      <c r="HYQ2361" s="1279"/>
      <c r="HYR2361" s="1279"/>
      <c r="HYS2361" s="1279"/>
      <c r="HYT2361" s="1279"/>
      <c r="HYU2361" s="1279"/>
      <c r="HYV2361" s="1279"/>
      <c r="HYW2361" s="1279"/>
      <c r="HYX2361" s="1279"/>
      <c r="HYY2361" s="1279"/>
      <c r="HYZ2361" s="1279"/>
      <c r="HZA2361" s="1279"/>
      <c r="HZB2361" s="1279"/>
      <c r="HZC2361" s="1279"/>
      <c r="HZD2361" s="1279"/>
      <c r="HZE2361" s="1279"/>
      <c r="HZF2361" s="1279"/>
      <c r="HZG2361" s="1279"/>
      <c r="HZH2361" s="1279"/>
      <c r="HZI2361" s="1279"/>
      <c r="HZJ2361" s="1279"/>
      <c r="HZK2361" s="1279"/>
      <c r="HZL2361" s="1279"/>
      <c r="HZM2361" s="1279"/>
      <c r="HZN2361" s="1279"/>
      <c r="HZO2361" s="1279"/>
      <c r="HZP2361" s="1279"/>
      <c r="HZQ2361" s="1279"/>
      <c r="HZR2361" s="1279"/>
      <c r="HZS2361" s="1279"/>
      <c r="HZT2361" s="1279"/>
      <c r="HZU2361" s="1279"/>
      <c r="HZV2361" s="1279"/>
      <c r="HZW2361" s="1279"/>
      <c r="HZX2361" s="1279"/>
      <c r="HZY2361" s="1279"/>
      <c r="HZZ2361" s="1279"/>
      <c r="IAA2361" s="1279"/>
      <c r="IAB2361" s="1279"/>
      <c r="IAC2361" s="1279"/>
      <c r="IAD2361" s="1279"/>
      <c r="IAE2361" s="1279"/>
      <c r="IAF2361" s="1279"/>
      <c r="IAG2361" s="1279"/>
      <c r="IAH2361" s="1279"/>
      <c r="IAI2361" s="1279"/>
      <c r="IAJ2361" s="1279"/>
      <c r="IAK2361" s="1279"/>
      <c r="IAL2361" s="1279"/>
      <c r="IAM2361" s="1279"/>
      <c r="IAN2361" s="1279"/>
      <c r="IAO2361" s="1279"/>
      <c r="IAP2361" s="1279"/>
      <c r="IAQ2361" s="1279"/>
      <c r="IAR2361" s="1279"/>
      <c r="IAS2361" s="1279"/>
      <c r="IAT2361" s="1279"/>
      <c r="IAU2361" s="1279"/>
      <c r="IAV2361" s="1279"/>
      <c r="IAW2361" s="1279"/>
      <c r="IAX2361" s="1279"/>
      <c r="IAY2361" s="1279"/>
      <c r="IAZ2361" s="1279"/>
      <c r="IBA2361" s="1279"/>
      <c r="IBB2361" s="1279"/>
      <c r="IBC2361" s="1279"/>
      <c r="IBD2361" s="1279"/>
      <c r="IBE2361" s="1279"/>
      <c r="IBF2361" s="1279"/>
      <c r="IBG2361" s="1279"/>
      <c r="IBH2361" s="1279"/>
      <c r="IBI2361" s="1279"/>
      <c r="IBJ2361" s="1279"/>
      <c r="IBK2361" s="1279"/>
      <c r="IBL2361" s="1279"/>
      <c r="IBM2361" s="1279"/>
      <c r="IBN2361" s="1279"/>
      <c r="IBO2361" s="1279"/>
      <c r="IBP2361" s="1279"/>
      <c r="IBQ2361" s="1279"/>
      <c r="IBR2361" s="1279"/>
      <c r="IBS2361" s="1279"/>
      <c r="IBT2361" s="1279"/>
      <c r="IBU2361" s="1279"/>
      <c r="IBV2361" s="1279"/>
      <c r="IBW2361" s="1279"/>
      <c r="IBX2361" s="1279"/>
      <c r="IBY2361" s="1279"/>
      <c r="IBZ2361" s="1279"/>
      <c r="ICA2361" s="1279"/>
      <c r="ICB2361" s="1279"/>
      <c r="ICC2361" s="1279"/>
      <c r="ICD2361" s="1279"/>
      <c r="ICE2361" s="1279"/>
      <c r="ICF2361" s="1279"/>
      <c r="ICG2361" s="1279"/>
      <c r="ICH2361" s="1279"/>
      <c r="ICI2361" s="1279"/>
      <c r="ICJ2361" s="1279"/>
      <c r="ICK2361" s="1279"/>
      <c r="ICL2361" s="1279"/>
      <c r="ICM2361" s="1279"/>
      <c r="ICN2361" s="1279"/>
      <c r="ICO2361" s="1279"/>
      <c r="ICP2361" s="1279"/>
      <c r="ICQ2361" s="1279"/>
      <c r="ICR2361" s="1279"/>
      <c r="ICS2361" s="1279"/>
      <c r="ICT2361" s="1279"/>
      <c r="ICU2361" s="1279"/>
      <c r="ICV2361" s="1279"/>
      <c r="ICW2361" s="1279"/>
      <c r="ICX2361" s="1279"/>
      <c r="ICY2361" s="1279"/>
      <c r="ICZ2361" s="1279"/>
      <c r="IDA2361" s="1279"/>
      <c r="IDB2361" s="1279"/>
      <c r="IDC2361" s="1279"/>
      <c r="IDD2361" s="1279"/>
      <c r="IDE2361" s="1279"/>
      <c r="IDF2361" s="1279"/>
      <c r="IDG2361" s="1279"/>
      <c r="IDH2361" s="1279"/>
      <c r="IDI2361" s="1279"/>
      <c r="IDJ2361" s="1279"/>
      <c r="IDK2361" s="1279"/>
      <c r="IDL2361" s="1279"/>
      <c r="IDM2361" s="1279"/>
      <c r="IDN2361" s="1279"/>
      <c r="IDO2361" s="1279"/>
      <c r="IDP2361" s="1279"/>
      <c r="IDQ2361" s="1279"/>
      <c r="IDR2361" s="1279"/>
      <c r="IDS2361" s="1279"/>
      <c r="IDT2361" s="1279"/>
      <c r="IDU2361" s="1279"/>
      <c r="IDV2361" s="1279"/>
      <c r="IDW2361" s="1279"/>
      <c r="IDX2361" s="1279"/>
      <c r="IDY2361" s="1279"/>
      <c r="IDZ2361" s="1279"/>
      <c r="IEA2361" s="1279"/>
      <c r="IEB2361" s="1279"/>
      <c r="IEC2361" s="1279"/>
      <c r="IED2361" s="1279"/>
      <c r="IEE2361" s="1279"/>
      <c r="IEF2361" s="1279"/>
      <c r="IEG2361" s="1279"/>
      <c r="IEH2361" s="1279"/>
      <c r="IEI2361" s="1279"/>
      <c r="IEJ2361" s="1279"/>
      <c r="IEK2361" s="1279"/>
      <c r="IEL2361" s="1279"/>
      <c r="IEM2361" s="1279"/>
      <c r="IEN2361" s="1279"/>
      <c r="IEO2361" s="1279"/>
      <c r="IEP2361" s="1279"/>
      <c r="IEQ2361" s="1279"/>
      <c r="IER2361" s="1279"/>
      <c r="IES2361" s="1279"/>
      <c r="IET2361" s="1279"/>
      <c r="IEU2361" s="1279"/>
      <c r="IEV2361" s="1279"/>
      <c r="IEW2361" s="1279"/>
      <c r="IEX2361" s="1279"/>
      <c r="IEY2361" s="1279"/>
      <c r="IEZ2361" s="1279"/>
      <c r="IFA2361" s="1279"/>
      <c r="IFB2361" s="1279"/>
      <c r="IFC2361" s="1279"/>
      <c r="IFD2361" s="1279"/>
      <c r="IFE2361" s="1279"/>
      <c r="IFF2361" s="1279"/>
      <c r="IFG2361" s="1279"/>
      <c r="IFH2361" s="1279"/>
      <c r="IFI2361" s="1279"/>
      <c r="IFJ2361" s="1279"/>
      <c r="IFK2361" s="1279"/>
      <c r="IFL2361" s="1279"/>
      <c r="IFM2361" s="1279"/>
      <c r="IFN2361" s="1279"/>
      <c r="IFO2361" s="1279"/>
      <c r="IFP2361" s="1279"/>
      <c r="IFQ2361" s="1279"/>
      <c r="IFR2361" s="1279"/>
      <c r="IFS2361" s="1279"/>
      <c r="IFT2361" s="1279"/>
      <c r="IFU2361" s="1279"/>
      <c r="IFV2361" s="1279"/>
      <c r="IFW2361" s="1279"/>
      <c r="IFX2361" s="1279"/>
      <c r="IFY2361" s="1279"/>
      <c r="IFZ2361" s="1279"/>
      <c r="IGA2361" s="1279"/>
      <c r="IGB2361" s="1279"/>
      <c r="IGC2361" s="1279"/>
      <c r="IGD2361" s="1279"/>
      <c r="IGE2361" s="1279"/>
      <c r="IGF2361" s="1279"/>
      <c r="IGG2361" s="1279"/>
      <c r="IGH2361" s="1279"/>
      <c r="IGI2361" s="1279"/>
      <c r="IGJ2361" s="1279"/>
      <c r="IGK2361" s="1279"/>
      <c r="IGL2361" s="1279"/>
      <c r="IGM2361" s="1279"/>
      <c r="IGN2361" s="1279"/>
      <c r="IGO2361" s="1279"/>
      <c r="IGP2361" s="1279"/>
      <c r="IGQ2361" s="1279"/>
      <c r="IGR2361" s="1279"/>
      <c r="IGS2361" s="1279"/>
      <c r="IGT2361" s="1279"/>
      <c r="IGU2361" s="1279"/>
      <c r="IGV2361" s="1279"/>
      <c r="IGW2361" s="1279"/>
      <c r="IGX2361" s="1279"/>
      <c r="IGY2361" s="1279"/>
      <c r="IGZ2361" s="1279"/>
      <c r="IHA2361" s="1279"/>
      <c r="IHB2361" s="1279"/>
      <c r="IHC2361" s="1279"/>
      <c r="IHD2361" s="1279"/>
      <c r="IHE2361" s="1279"/>
      <c r="IHF2361" s="1279"/>
      <c r="IHG2361" s="1279"/>
      <c r="IHH2361" s="1279"/>
      <c r="IHI2361" s="1279"/>
      <c r="IHJ2361" s="1279"/>
      <c r="IHK2361" s="1279"/>
      <c r="IHL2361" s="1279"/>
      <c r="IHM2361" s="1279"/>
      <c r="IHN2361" s="1279"/>
      <c r="IHO2361" s="1279"/>
      <c r="IHP2361" s="1279"/>
      <c r="IHQ2361" s="1279"/>
      <c r="IHR2361" s="1279"/>
      <c r="IHS2361" s="1279"/>
      <c r="IHT2361" s="1279"/>
      <c r="IHU2361" s="1279"/>
      <c r="IHV2361" s="1279"/>
      <c r="IHW2361" s="1279"/>
      <c r="IHX2361" s="1279"/>
      <c r="IHY2361" s="1279"/>
      <c r="IHZ2361" s="1279"/>
      <c r="IIA2361" s="1279"/>
      <c r="IIB2361" s="1279"/>
      <c r="IIC2361" s="1279"/>
      <c r="IID2361" s="1279"/>
      <c r="IIE2361" s="1279"/>
      <c r="IIF2361" s="1279"/>
      <c r="IIG2361" s="1279"/>
      <c r="IIH2361" s="1279"/>
      <c r="III2361" s="1279"/>
      <c r="IIJ2361" s="1279"/>
      <c r="IIK2361" s="1279"/>
      <c r="IIL2361" s="1279"/>
      <c r="IIM2361" s="1279"/>
      <c r="IIN2361" s="1279"/>
      <c r="IIO2361" s="1279"/>
      <c r="IIP2361" s="1279"/>
      <c r="IIQ2361" s="1279"/>
      <c r="IIR2361" s="1279"/>
      <c r="IIS2361" s="1279"/>
      <c r="IIT2361" s="1279"/>
      <c r="IIU2361" s="1279"/>
      <c r="IIV2361" s="1279"/>
      <c r="IIW2361" s="1279"/>
      <c r="IIX2361" s="1279"/>
      <c r="IIY2361" s="1279"/>
      <c r="IIZ2361" s="1279"/>
      <c r="IJA2361" s="1279"/>
      <c r="IJB2361" s="1279"/>
      <c r="IJC2361" s="1279"/>
      <c r="IJD2361" s="1279"/>
      <c r="IJE2361" s="1279"/>
      <c r="IJF2361" s="1279"/>
      <c r="IJG2361" s="1279"/>
      <c r="IJH2361" s="1279"/>
      <c r="IJI2361" s="1279"/>
      <c r="IJJ2361" s="1279"/>
      <c r="IJK2361" s="1279"/>
      <c r="IJL2361" s="1279"/>
      <c r="IJM2361" s="1279"/>
      <c r="IJN2361" s="1279"/>
      <c r="IJO2361" s="1279"/>
      <c r="IJP2361" s="1279"/>
      <c r="IJQ2361" s="1279"/>
      <c r="IJR2361" s="1279"/>
      <c r="IJS2361" s="1279"/>
      <c r="IJT2361" s="1279"/>
      <c r="IJU2361" s="1279"/>
      <c r="IJV2361" s="1279"/>
      <c r="IJW2361" s="1279"/>
      <c r="IJX2361" s="1279"/>
      <c r="IJY2361" s="1279"/>
      <c r="IJZ2361" s="1279"/>
      <c r="IKA2361" s="1279"/>
      <c r="IKB2361" s="1279"/>
      <c r="IKC2361" s="1279"/>
      <c r="IKD2361" s="1279"/>
      <c r="IKE2361" s="1279"/>
      <c r="IKF2361" s="1279"/>
      <c r="IKG2361" s="1279"/>
      <c r="IKH2361" s="1279"/>
      <c r="IKI2361" s="1279"/>
      <c r="IKJ2361" s="1279"/>
      <c r="IKK2361" s="1279"/>
      <c r="IKL2361" s="1279"/>
      <c r="IKM2361" s="1279"/>
      <c r="IKN2361" s="1279"/>
      <c r="IKO2361" s="1279"/>
      <c r="IKP2361" s="1279"/>
      <c r="IKQ2361" s="1279"/>
      <c r="IKR2361" s="1279"/>
      <c r="IKS2361" s="1279"/>
      <c r="IKT2361" s="1279"/>
      <c r="IKU2361" s="1279"/>
      <c r="IKV2361" s="1279"/>
      <c r="IKW2361" s="1279"/>
      <c r="IKX2361" s="1279"/>
      <c r="IKY2361" s="1279"/>
      <c r="IKZ2361" s="1279"/>
      <c r="ILA2361" s="1279"/>
      <c r="ILB2361" s="1279"/>
      <c r="ILC2361" s="1279"/>
      <c r="ILD2361" s="1279"/>
      <c r="ILE2361" s="1279"/>
      <c r="ILF2361" s="1279"/>
      <c r="ILG2361" s="1279"/>
      <c r="ILH2361" s="1279"/>
      <c r="ILI2361" s="1279"/>
      <c r="ILJ2361" s="1279"/>
      <c r="ILK2361" s="1279"/>
      <c r="ILL2361" s="1279"/>
      <c r="ILM2361" s="1279"/>
      <c r="ILN2361" s="1279"/>
      <c r="ILO2361" s="1279"/>
      <c r="ILP2361" s="1279"/>
      <c r="ILQ2361" s="1279"/>
      <c r="ILR2361" s="1279"/>
      <c r="ILS2361" s="1279"/>
      <c r="ILT2361" s="1279"/>
      <c r="ILU2361" s="1279"/>
      <c r="ILV2361" s="1279"/>
      <c r="ILW2361" s="1279"/>
      <c r="ILX2361" s="1279"/>
      <c r="ILY2361" s="1279"/>
      <c r="ILZ2361" s="1279"/>
      <c r="IMA2361" s="1279"/>
      <c r="IMB2361" s="1279"/>
      <c r="IMC2361" s="1279"/>
      <c r="IMD2361" s="1279"/>
      <c r="IME2361" s="1279"/>
      <c r="IMF2361" s="1279"/>
      <c r="IMG2361" s="1279"/>
      <c r="IMH2361" s="1279"/>
      <c r="IMI2361" s="1279"/>
      <c r="IMJ2361" s="1279"/>
      <c r="IMK2361" s="1279"/>
      <c r="IML2361" s="1279"/>
      <c r="IMM2361" s="1279"/>
      <c r="IMN2361" s="1279"/>
      <c r="IMO2361" s="1279"/>
      <c r="IMP2361" s="1279"/>
      <c r="IMQ2361" s="1279"/>
      <c r="IMR2361" s="1279"/>
      <c r="IMS2361" s="1279"/>
      <c r="IMT2361" s="1279"/>
      <c r="IMU2361" s="1279"/>
      <c r="IMV2361" s="1279"/>
      <c r="IMW2361" s="1279"/>
      <c r="IMX2361" s="1279"/>
      <c r="IMY2361" s="1279"/>
      <c r="IMZ2361" s="1279"/>
      <c r="INA2361" s="1279"/>
      <c r="INB2361" s="1279"/>
      <c r="INC2361" s="1279"/>
      <c r="IND2361" s="1279"/>
      <c r="INE2361" s="1279"/>
      <c r="INF2361" s="1279"/>
      <c r="ING2361" s="1279"/>
      <c r="INH2361" s="1279"/>
      <c r="INI2361" s="1279"/>
      <c r="INJ2361" s="1279"/>
      <c r="INK2361" s="1279"/>
      <c r="INL2361" s="1279"/>
      <c r="INM2361" s="1279"/>
      <c r="INN2361" s="1279"/>
      <c r="INO2361" s="1279"/>
      <c r="INP2361" s="1279"/>
      <c r="INQ2361" s="1279"/>
      <c r="INR2361" s="1279"/>
      <c r="INS2361" s="1279"/>
      <c r="INT2361" s="1279"/>
      <c r="INU2361" s="1279"/>
      <c r="INV2361" s="1279"/>
      <c r="INW2361" s="1279"/>
      <c r="INX2361" s="1279"/>
      <c r="INY2361" s="1279"/>
      <c r="INZ2361" s="1279"/>
      <c r="IOA2361" s="1279"/>
      <c r="IOB2361" s="1279"/>
      <c r="IOC2361" s="1279"/>
      <c r="IOD2361" s="1279"/>
      <c r="IOE2361" s="1279"/>
      <c r="IOF2361" s="1279"/>
      <c r="IOG2361" s="1279"/>
      <c r="IOH2361" s="1279"/>
      <c r="IOI2361" s="1279"/>
      <c r="IOJ2361" s="1279"/>
      <c r="IOK2361" s="1279"/>
      <c r="IOL2361" s="1279"/>
      <c r="IOM2361" s="1279"/>
      <c r="ION2361" s="1279"/>
      <c r="IOO2361" s="1279"/>
      <c r="IOP2361" s="1279"/>
      <c r="IOQ2361" s="1279"/>
      <c r="IOR2361" s="1279"/>
      <c r="IOS2361" s="1279"/>
      <c r="IOT2361" s="1279"/>
      <c r="IOU2361" s="1279"/>
      <c r="IOV2361" s="1279"/>
      <c r="IOW2361" s="1279"/>
      <c r="IOX2361" s="1279"/>
      <c r="IOY2361" s="1279"/>
      <c r="IOZ2361" s="1279"/>
      <c r="IPA2361" s="1279"/>
      <c r="IPB2361" s="1279"/>
      <c r="IPC2361" s="1279"/>
      <c r="IPD2361" s="1279"/>
      <c r="IPE2361" s="1279"/>
      <c r="IPF2361" s="1279"/>
      <c r="IPG2361" s="1279"/>
      <c r="IPH2361" s="1279"/>
      <c r="IPI2361" s="1279"/>
      <c r="IPJ2361" s="1279"/>
      <c r="IPK2361" s="1279"/>
      <c r="IPL2361" s="1279"/>
      <c r="IPM2361" s="1279"/>
      <c r="IPN2361" s="1279"/>
      <c r="IPO2361" s="1279"/>
      <c r="IPP2361" s="1279"/>
      <c r="IPQ2361" s="1279"/>
      <c r="IPR2361" s="1279"/>
      <c r="IPS2361" s="1279"/>
      <c r="IPT2361" s="1279"/>
      <c r="IPU2361" s="1279"/>
      <c r="IPV2361" s="1279"/>
      <c r="IPW2361" s="1279"/>
      <c r="IPX2361" s="1279"/>
      <c r="IPY2361" s="1279"/>
      <c r="IPZ2361" s="1279"/>
      <c r="IQA2361" s="1279"/>
      <c r="IQB2361" s="1279"/>
      <c r="IQC2361" s="1279"/>
      <c r="IQD2361" s="1279"/>
      <c r="IQE2361" s="1279"/>
      <c r="IQF2361" s="1279"/>
      <c r="IQG2361" s="1279"/>
      <c r="IQH2361" s="1279"/>
      <c r="IQI2361" s="1279"/>
      <c r="IQJ2361" s="1279"/>
      <c r="IQK2361" s="1279"/>
      <c r="IQL2361" s="1279"/>
      <c r="IQM2361" s="1279"/>
      <c r="IQN2361" s="1279"/>
      <c r="IQO2361" s="1279"/>
      <c r="IQP2361" s="1279"/>
      <c r="IQQ2361" s="1279"/>
      <c r="IQR2361" s="1279"/>
      <c r="IQS2361" s="1279"/>
      <c r="IQT2361" s="1279"/>
      <c r="IQU2361" s="1279"/>
      <c r="IQV2361" s="1279"/>
      <c r="IQW2361" s="1279"/>
      <c r="IQX2361" s="1279"/>
      <c r="IQY2361" s="1279"/>
      <c r="IQZ2361" s="1279"/>
      <c r="IRA2361" s="1279"/>
      <c r="IRB2361" s="1279"/>
      <c r="IRC2361" s="1279"/>
      <c r="IRD2361" s="1279"/>
      <c r="IRE2361" s="1279"/>
      <c r="IRF2361" s="1279"/>
      <c r="IRG2361" s="1279"/>
      <c r="IRH2361" s="1279"/>
      <c r="IRI2361" s="1279"/>
      <c r="IRJ2361" s="1279"/>
      <c r="IRK2361" s="1279"/>
      <c r="IRL2361" s="1279"/>
      <c r="IRM2361" s="1279"/>
      <c r="IRN2361" s="1279"/>
      <c r="IRO2361" s="1279"/>
      <c r="IRP2361" s="1279"/>
      <c r="IRQ2361" s="1279"/>
      <c r="IRR2361" s="1279"/>
      <c r="IRS2361" s="1279"/>
      <c r="IRT2361" s="1279"/>
      <c r="IRU2361" s="1279"/>
      <c r="IRV2361" s="1279"/>
      <c r="IRW2361" s="1279"/>
      <c r="IRX2361" s="1279"/>
      <c r="IRY2361" s="1279"/>
      <c r="IRZ2361" s="1279"/>
      <c r="ISA2361" s="1279"/>
      <c r="ISB2361" s="1279"/>
      <c r="ISC2361" s="1279"/>
      <c r="ISD2361" s="1279"/>
      <c r="ISE2361" s="1279"/>
      <c r="ISF2361" s="1279"/>
      <c r="ISG2361" s="1279"/>
      <c r="ISH2361" s="1279"/>
      <c r="ISI2361" s="1279"/>
      <c r="ISJ2361" s="1279"/>
      <c r="ISK2361" s="1279"/>
      <c r="ISL2361" s="1279"/>
      <c r="ISM2361" s="1279"/>
      <c r="ISN2361" s="1279"/>
      <c r="ISO2361" s="1279"/>
      <c r="ISP2361" s="1279"/>
      <c r="ISQ2361" s="1279"/>
      <c r="ISR2361" s="1279"/>
      <c r="ISS2361" s="1279"/>
      <c r="IST2361" s="1279"/>
      <c r="ISU2361" s="1279"/>
      <c r="ISV2361" s="1279"/>
      <c r="ISW2361" s="1279"/>
      <c r="ISX2361" s="1279"/>
      <c r="ISY2361" s="1279"/>
      <c r="ISZ2361" s="1279"/>
      <c r="ITA2361" s="1279"/>
      <c r="ITB2361" s="1279"/>
      <c r="ITC2361" s="1279"/>
      <c r="ITD2361" s="1279"/>
      <c r="ITE2361" s="1279"/>
      <c r="ITF2361" s="1279"/>
      <c r="ITG2361" s="1279"/>
      <c r="ITH2361" s="1279"/>
      <c r="ITI2361" s="1279"/>
      <c r="ITJ2361" s="1279"/>
      <c r="ITK2361" s="1279"/>
      <c r="ITL2361" s="1279"/>
      <c r="ITM2361" s="1279"/>
      <c r="ITN2361" s="1279"/>
      <c r="ITO2361" s="1279"/>
      <c r="ITP2361" s="1279"/>
      <c r="ITQ2361" s="1279"/>
      <c r="ITR2361" s="1279"/>
      <c r="ITS2361" s="1279"/>
      <c r="ITT2361" s="1279"/>
      <c r="ITU2361" s="1279"/>
      <c r="ITV2361" s="1279"/>
      <c r="ITW2361" s="1279"/>
      <c r="ITX2361" s="1279"/>
      <c r="ITY2361" s="1279"/>
      <c r="ITZ2361" s="1279"/>
      <c r="IUA2361" s="1279"/>
      <c r="IUB2361" s="1279"/>
      <c r="IUC2361" s="1279"/>
      <c r="IUD2361" s="1279"/>
      <c r="IUE2361" s="1279"/>
      <c r="IUF2361" s="1279"/>
      <c r="IUG2361" s="1279"/>
      <c r="IUH2361" s="1279"/>
      <c r="IUI2361" s="1279"/>
      <c r="IUJ2361" s="1279"/>
      <c r="IUK2361" s="1279"/>
      <c r="IUL2361" s="1279"/>
      <c r="IUM2361" s="1279"/>
      <c r="IUN2361" s="1279"/>
      <c r="IUO2361" s="1279"/>
      <c r="IUP2361" s="1279"/>
      <c r="IUQ2361" s="1279"/>
      <c r="IUR2361" s="1279"/>
      <c r="IUS2361" s="1279"/>
      <c r="IUT2361" s="1279"/>
      <c r="IUU2361" s="1279"/>
      <c r="IUV2361" s="1279"/>
      <c r="IUW2361" s="1279"/>
      <c r="IUX2361" s="1279"/>
      <c r="IUY2361" s="1279"/>
      <c r="IUZ2361" s="1279"/>
      <c r="IVA2361" s="1279"/>
      <c r="IVB2361" s="1279"/>
      <c r="IVC2361" s="1279"/>
      <c r="IVD2361" s="1279"/>
      <c r="IVE2361" s="1279"/>
      <c r="IVF2361" s="1279"/>
      <c r="IVG2361" s="1279"/>
      <c r="IVH2361" s="1279"/>
      <c r="IVI2361" s="1279"/>
      <c r="IVJ2361" s="1279"/>
      <c r="IVK2361" s="1279"/>
      <c r="IVL2361" s="1279"/>
      <c r="IVM2361" s="1279"/>
      <c r="IVN2361" s="1279"/>
      <c r="IVO2361" s="1279"/>
      <c r="IVP2361" s="1279"/>
      <c r="IVQ2361" s="1279"/>
      <c r="IVR2361" s="1279"/>
      <c r="IVS2361" s="1279"/>
      <c r="IVT2361" s="1279"/>
      <c r="IVU2361" s="1279"/>
      <c r="IVV2361" s="1279"/>
      <c r="IVW2361" s="1279"/>
      <c r="IVX2361" s="1279"/>
      <c r="IVY2361" s="1279"/>
      <c r="IVZ2361" s="1279"/>
      <c r="IWA2361" s="1279"/>
      <c r="IWB2361" s="1279"/>
      <c r="IWC2361" s="1279"/>
      <c r="IWD2361" s="1279"/>
      <c r="IWE2361" s="1279"/>
      <c r="IWF2361" s="1279"/>
      <c r="IWG2361" s="1279"/>
      <c r="IWH2361" s="1279"/>
      <c r="IWI2361" s="1279"/>
      <c r="IWJ2361" s="1279"/>
      <c r="IWK2361" s="1279"/>
      <c r="IWL2361" s="1279"/>
      <c r="IWM2361" s="1279"/>
      <c r="IWN2361" s="1279"/>
      <c r="IWO2361" s="1279"/>
      <c r="IWP2361" s="1279"/>
      <c r="IWQ2361" s="1279"/>
      <c r="IWR2361" s="1279"/>
      <c r="IWS2361" s="1279"/>
      <c r="IWT2361" s="1279"/>
      <c r="IWU2361" s="1279"/>
      <c r="IWV2361" s="1279"/>
      <c r="IWW2361" s="1279"/>
      <c r="IWX2361" s="1279"/>
      <c r="IWY2361" s="1279"/>
      <c r="IWZ2361" s="1279"/>
      <c r="IXA2361" s="1279"/>
      <c r="IXB2361" s="1279"/>
      <c r="IXC2361" s="1279"/>
      <c r="IXD2361" s="1279"/>
      <c r="IXE2361" s="1279"/>
      <c r="IXF2361" s="1279"/>
      <c r="IXG2361" s="1279"/>
      <c r="IXH2361" s="1279"/>
      <c r="IXI2361" s="1279"/>
      <c r="IXJ2361" s="1279"/>
      <c r="IXK2361" s="1279"/>
      <c r="IXL2361" s="1279"/>
      <c r="IXM2361" s="1279"/>
      <c r="IXN2361" s="1279"/>
      <c r="IXO2361" s="1279"/>
      <c r="IXP2361" s="1279"/>
      <c r="IXQ2361" s="1279"/>
      <c r="IXR2361" s="1279"/>
      <c r="IXS2361" s="1279"/>
      <c r="IXT2361" s="1279"/>
      <c r="IXU2361" s="1279"/>
      <c r="IXV2361" s="1279"/>
      <c r="IXW2361" s="1279"/>
      <c r="IXX2361" s="1279"/>
      <c r="IXY2361" s="1279"/>
      <c r="IXZ2361" s="1279"/>
      <c r="IYA2361" s="1279"/>
      <c r="IYB2361" s="1279"/>
      <c r="IYC2361" s="1279"/>
      <c r="IYD2361" s="1279"/>
      <c r="IYE2361" s="1279"/>
      <c r="IYF2361" s="1279"/>
      <c r="IYG2361" s="1279"/>
      <c r="IYH2361" s="1279"/>
      <c r="IYI2361" s="1279"/>
      <c r="IYJ2361" s="1279"/>
      <c r="IYK2361" s="1279"/>
      <c r="IYL2361" s="1279"/>
      <c r="IYM2361" s="1279"/>
      <c r="IYN2361" s="1279"/>
      <c r="IYO2361" s="1279"/>
      <c r="IYP2361" s="1279"/>
      <c r="IYQ2361" s="1279"/>
      <c r="IYR2361" s="1279"/>
      <c r="IYS2361" s="1279"/>
      <c r="IYT2361" s="1279"/>
      <c r="IYU2361" s="1279"/>
      <c r="IYV2361" s="1279"/>
      <c r="IYW2361" s="1279"/>
      <c r="IYX2361" s="1279"/>
      <c r="IYY2361" s="1279"/>
      <c r="IYZ2361" s="1279"/>
      <c r="IZA2361" s="1279"/>
      <c r="IZB2361" s="1279"/>
      <c r="IZC2361" s="1279"/>
      <c r="IZD2361" s="1279"/>
      <c r="IZE2361" s="1279"/>
      <c r="IZF2361" s="1279"/>
      <c r="IZG2361" s="1279"/>
      <c r="IZH2361" s="1279"/>
      <c r="IZI2361" s="1279"/>
      <c r="IZJ2361" s="1279"/>
      <c r="IZK2361" s="1279"/>
      <c r="IZL2361" s="1279"/>
      <c r="IZM2361" s="1279"/>
      <c r="IZN2361" s="1279"/>
      <c r="IZO2361" s="1279"/>
      <c r="IZP2361" s="1279"/>
      <c r="IZQ2361" s="1279"/>
      <c r="IZR2361" s="1279"/>
      <c r="IZS2361" s="1279"/>
      <c r="IZT2361" s="1279"/>
      <c r="IZU2361" s="1279"/>
      <c r="IZV2361" s="1279"/>
      <c r="IZW2361" s="1279"/>
      <c r="IZX2361" s="1279"/>
      <c r="IZY2361" s="1279"/>
      <c r="IZZ2361" s="1279"/>
      <c r="JAA2361" s="1279"/>
      <c r="JAB2361" s="1279"/>
      <c r="JAC2361" s="1279"/>
      <c r="JAD2361" s="1279"/>
      <c r="JAE2361" s="1279"/>
      <c r="JAF2361" s="1279"/>
      <c r="JAG2361" s="1279"/>
      <c r="JAH2361" s="1279"/>
      <c r="JAI2361" s="1279"/>
      <c r="JAJ2361" s="1279"/>
      <c r="JAK2361" s="1279"/>
      <c r="JAL2361" s="1279"/>
      <c r="JAM2361" s="1279"/>
      <c r="JAN2361" s="1279"/>
      <c r="JAO2361" s="1279"/>
      <c r="JAP2361" s="1279"/>
      <c r="JAQ2361" s="1279"/>
      <c r="JAR2361" s="1279"/>
      <c r="JAS2361" s="1279"/>
      <c r="JAT2361" s="1279"/>
      <c r="JAU2361" s="1279"/>
      <c r="JAV2361" s="1279"/>
      <c r="JAW2361" s="1279"/>
      <c r="JAX2361" s="1279"/>
      <c r="JAY2361" s="1279"/>
      <c r="JAZ2361" s="1279"/>
      <c r="JBA2361" s="1279"/>
      <c r="JBB2361" s="1279"/>
      <c r="JBC2361" s="1279"/>
      <c r="JBD2361" s="1279"/>
      <c r="JBE2361" s="1279"/>
      <c r="JBF2361" s="1279"/>
      <c r="JBG2361" s="1279"/>
      <c r="JBH2361" s="1279"/>
      <c r="JBI2361" s="1279"/>
      <c r="JBJ2361" s="1279"/>
      <c r="JBK2361" s="1279"/>
      <c r="JBL2361" s="1279"/>
      <c r="JBM2361" s="1279"/>
      <c r="JBN2361" s="1279"/>
      <c r="JBO2361" s="1279"/>
      <c r="JBP2361" s="1279"/>
      <c r="JBQ2361" s="1279"/>
      <c r="JBR2361" s="1279"/>
      <c r="JBS2361" s="1279"/>
      <c r="JBT2361" s="1279"/>
      <c r="JBU2361" s="1279"/>
      <c r="JBV2361" s="1279"/>
      <c r="JBW2361" s="1279"/>
      <c r="JBX2361" s="1279"/>
      <c r="JBY2361" s="1279"/>
      <c r="JBZ2361" s="1279"/>
      <c r="JCA2361" s="1279"/>
      <c r="JCB2361" s="1279"/>
      <c r="JCC2361" s="1279"/>
      <c r="JCD2361" s="1279"/>
      <c r="JCE2361" s="1279"/>
      <c r="JCF2361" s="1279"/>
      <c r="JCG2361" s="1279"/>
      <c r="JCH2361" s="1279"/>
      <c r="JCI2361" s="1279"/>
      <c r="JCJ2361" s="1279"/>
      <c r="JCK2361" s="1279"/>
      <c r="JCL2361" s="1279"/>
      <c r="JCM2361" s="1279"/>
      <c r="JCN2361" s="1279"/>
      <c r="JCO2361" s="1279"/>
      <c r="JCP2361" s="1279"/>
      <c r="JCQ2361" s="1279"/>
      <c r="JCR2361" s="1279"/>
      <c r="JCS2361" s="1279"/>
      <c r="JCT2361" s="1279"/>
      <c r="JCU2361" s="1279"/>
      <c r="JCV2361" s="1279"/>
      <c r="JCW2361" s="1279"/>
      <c r="JCX2361" s="1279"/>
      <c r="JCY2361" s="1279"/>
      <c r="JCZ2361" s="1279"/>
      <c r="JDA2361" s="1279"/>
      <c r="JDB2361" s="1279"/>
      <c r="JDC2361" s="1279"/>
      <c r="JDD2361" s="1279"/>
      <c r="JDE2361" s="1279"/>
      <c r="JDF2361" s="1279"/>
      <c r="JDG2361" s="1279"/>
      <c r="JDH2361" s="1279"/>
      <c r="JDI2361" s="1279"/>
      <c r="JDJ2361" s="1279"/>
      <c r="JDK2361" s="1279"/>
      <c r="JDL2361" s="1279"/>
      <c r="JDM2361" s="1279"/>
      <c r="JDN2361" s="1279"/>
      <c r="JDO2361" s="1279"/>
      <c r="JDP2361" s="1279"/>
      <c r="JDQ2361" s="1279"/>
      <c r="JDR2361" s="1279"/>
      <c r="JDS2361" s="1279"/>
      <c r="JDT2361" s="1279"/>
      <c r="JDU2361" s="1279"/>
      <c r="JDV2361" s="1279"/>
      <c r="JDW2361" s="1279"/>
      <c r="JDX2361" s="1279"/>
      <c r="JDY2361" s="1279"/>
      <c r="JDZ2361" s="1279"/>
      <c r="JEA2361" s="1279"/>
      <c r="JEB2361" s="1279"/>
      <c r="JEC2361" s="1279"/>
      <c r="JED2361" s="1279"/>
      <c r="JEE2361" s="1279"/>
      <c r="JEF2361" s="1279"/>
      <c r="JEG2361" s="1279"/>
      <c r="JEH2361" s="1279"/>
      <c r="JEI2361" s="1279"/>
      <c r="JEJ2361" s="1279"/>
      <c r="JEK2361" s="1279"/>
      <c r="JEL2361" s="1279"/>
      <c r="JEM2361" s="1279"/>
      <c r="JEN2361" s="1279"/>
      <c r="JEO2361" s="1279"/>
      <c r="JEP2361" s="1279"/>
      <c r="JEQ2361" s="1279"/>
      <c r="JER2361" s="1279"/>
      <c r="JES2361" s="1279"/>
      <c r="JET2361" s="1279"/>
      <c r="JEU2361" s="1279"/>
      <c r="JEV2361" s="1279"/>
      <c r="JEW2361" s="1279"/>
      <c r="JEX2361" s="1279"/>
      <c r="JEY2361" s="1279"/>
      <c r="JEZ2361" s="1279"/>
      <c r="JFA2361" s="1279"/>
      <c r="JFB2361" s="1279"/>
      <c r="JFC2361" s="1279"/>
      <c r="JFD2361" s="1279"/>
      <c r="JFE2361" s="1279"/>
      <c r="JFF2361" s="1279"/>
      <c r="JFG2361" s="1279"/>
      <c r="JFH2361" s="1279"/>
      <c r="JFI2361" s="1279"/>
      <c r="JFJ2361" s="1279"/>
      <c r="JFK2361" s="1279"/>
      <c r="JFL2361" s="1279"/>
      <c r="JFM2361" s="1279"/>
      <c r="JFN2361" s="1279"/>
      <c r="JFO2361" s="1279"/>
      <c r="JFP2361" s="1279"/>
      <c r="JFQ2361" s="1279"/>
      <c r="JFR2361" s="1279"/>
      <c r="JFS2361" s="1279"/>
      <c r="JFT2361" s="1279"/>
      <c r="JFU2361" s="1279"/>
      <c r="JFV2361" s="1279"/>
      <c r="JFW2361" s="1279"/>
      <c r="JFX2361" s="1279"/>
      <c r="JFY2361" s="1279"/>
      <c r="JFZ2361" s="1279"/>
      <c r="JGA2361" s="1279"/>
      <c r="JGB2361" s="1279"/>
      <c r="JGC2361" s="1279"/>
      <c r="JGD2361" s="1279"/>
      <c r="JGE2361" s="1279"/>
      <c r="JGF2361" s="1279"/>
      <c r="JGG2361" s="1279"/>
      <c r="JGH2361" s="1279"/>
      <c r="JGI2361" s="1279"/>
      <c r="JGJ2361" s="1279"/>
      <c r="JGK2361" s="1279"/>
      <c r="JGL2361" s="1279"/>
      <c r="JGM2361" s="1279"/>
      <c r="JGN2361" s="1279"/>
      <c r="JGO2361" s="1279"/>
      <c r="JGP2361" s="1279"/>
      <c r="JGQ2361" s="1279"/>
      <c r="JGR2361" s="1279"/>
      <c r="JGS2361" s="1279"/>
      <c r="JGT2361" s="1279"/>
      <c r="JGU2361" s="1279"/>
      <c r="JGV2361" s="1279"/>
      <c r="JGW2361" s="1279"/>
      <c r="JGX2361" s="1279"/>
      <c r="JGY2361" s="1279"/>
      <c r="JGZ2361" s="1279"/>
      <c r="JHA2361" s="1279"/>
      <c r="JHB2361" s="1279"/>
      <c r="JHC2361" s="1279"/>
      <c r="JHD2361" s="1279"/>
      <c r="JHE2361" s="1279"/>
      <c r="JHF2361" s="1279"/>
      <c r="JHG2361" s="1279"/>
      <c r="JHH2361" s="1279"/>
      <c r="JHI2361" s="1279"/>
      <c r="JHJ2361" s="1279"/>
      <c r="JHK2361" s="1279"/>
      <c r="JHL2361" s="1279"/>
      <c r="JHM2361" s="1279"/>
      <c r="JHN2361" s="1279"/>
      <c r="JHO2361" s="1279"/>
      <c r="JHP2361" s="1279"/>
      <c r="JHQ2361" s="1279"/>
      <c r="JHR2361" s="1279"/>
      <c r="JHS2361" s="1279"/>
      <c r="JHT2361" s="1279"/>
      <c r="JHU2361" s="1279"/>
      <c r="JHV2361" s="1279"/>
      <c r="JHW2361" s="1279"/>
      <c r="JHX2361" s="1279"/>
      <c r="JHY2361" s="1279"/>
      <c r="JHZ2361" s="1279"/>
      <c r="JIA2361" s="1279"/>
      <c r="JIB2361" s="1279"/>
      <c r="JIC2361" s="1279"/>
      <c r="JID2361" s="1279"/>
      <c r="JIE2361" s="1279"/>
      <c r="JIF2361" s="1279"/>
      <c r="JIG2361" s="1279"/>
      <c r="JIH2361" s="1279"/>
      <c r="JII2361" s="1279"/>
      <c r="JIJ2361" s="1279"/>
      <c r="JIK2361" s="1279"/>
      <c r="JIL2361" s="1279"/>
      <c r="JIM2361" s="1279"/>
      <c r="JIN2361" s="1279"/>
      <c r="JIO2361" s="1279"/>
      <c r="JIP2361" s="1279"/>
      <c r="JIQ2361" s="1279"/>
      <c r="JIR2361" s="1279"/>
      <c r="JIS2361" s="1279"/>
      <c r="JIT2361" s="1279"/>
      <c r="JIU2361" s="1279"/>
      <c r="JIV2361" s="1279"/>
      <c r="JIW2361" s="1279"/>
      <c r="JIX2361" s="1279"/>
      <c r="JIY2361" s="1279"/>
      <c r="JIZ2361" s="1279"/>
      <c r="JJA2361" s="1279"/>
      <c r="JJB2361" s="1279"/>
      <c r="JJC2361" s="1279"/>
      <c r="JJD2361" s="1279"/>
      <c r="JJE2361" s="1279"/>
      <c r="JJF2361" s="1279"/>
      <c r="JJG2361" s="1279"/>
      <c r="JJH2361" s="1279"/>
      <c r="JJI2361" s="1279"/>
      <c r="JJJ2361" s="1279"/>
      <c r="JJK2361" s="1279"/>
      <c r="JJL2361" s="1279"/>
      <c r="JJM2361" s="1279"/>
      <c r="JJN2361" s="1279"/>
      <c r="JJO2361" s="1279"/>
      <c r="JJP2361" s="1279"/>
      <c r="JJQ2361" s="1279"/>
      <c r="JJR2361" s="1279"/>
      <c r="JJS2361" s="1279"/>
      <c r="JJT2361" s="1279"/>
      <c r="JJU2361" s="1279"/>
      <c r="JJV2361" s="1279"/>
      <c r="JJW2361" s="1279"/>
      <c r="JJX2361" s="1279"/>
      <c r="JJY2361" s="1279"/>
      <c r="JJZ2361" s="1279"/>
      <c r="JKA2361" s="1279"/>
      <c r="JKB2361" s="1279"/>
      <c r="JKC2361" s="1279"/>
      <c r="JKD2361" s="1279"/>
      <c r="JKE2361" s="1279"/>
      <c r="JKF2361" s="1279"/>
      <c r="JKG2361" s="1279"/>
      <c r="JKH2361" s="1279"/>
      <c r="JKI2361" s="1279"/>
      <c r="JKJ2361" s="1279"/>
      <c r="JKK2361" s="1279"/>
      <c r="JKL2361" s="1279"/>
      <c r="JKM2361" s="1279"/>
      <c r="JKN2361" s="1279"/>
      <c r="JKO2361" s="1279"/>
      <c r="JKP2361" s="1279"/>
      <c r="JKQ2361" s="1279"/>
      <c r="JKR2361" s="1279"/>
      <c r="JKS2361" s="1279"/>
      <c r="JKT2361" s="1279"/>
      <c r="JKU2361" s="1279"/>
      <c r="JKV2361" s="1279"/>
      <c r="JKW2361" s="1279"/>
      <c r="JKX2361" s="1279"/>
      <c r="JKY2361" s="1279"/>
      <c r="JKZ2361" s="1279"/>
      <c r="JLA2361" s="1279"/>
      <c r="JLB2361" s="1279"/>
      <c r="JLC2361" s="1279"/>
      <c r="JLD2361" s="1279"/>
      <c r="JLE2361" s="1279"/>
      <c r="JLF2361" s="1279"/>
      <c r="JLG2361" s="1279"/>
      <c r="JLH2361" s="1279"/>
      <c r="JLI2361" s="1279"/>
      <c r="JLJ2361" s="1279"/>
      <c r="JLK2361" s="1279"/>
      <c r="JLL2361" s="1279"/>
      <c r="JLM2361" s="1279"/>
      <c r="JLN2361" s="1279"/>
      <c r="JLO2361" s="1279"/>
      <c r="JLP2361" s="1279"/>
      <c r="JLQ2361" s="1279"/>
      <c r="JLR2361" s="1279"/>
      <c r="JLS2361" s="1279"/>
      <c r="JLT2361" s="1279"/>
      <c r="JLU2361" s="1279"/>
      <c r="JLV2361" s="1279"/>
      <c r="JLW2361" s="1279"/>
      <c r="JLX2361" s="1279"/>
      <c r="JLY2361" s="1279"/>
      <c r="JLZ2361" s="1279"/>
      <c r="JMA2361" s="1279"/>
      <c r="JMB2361" s="1279"/>
      <c r="JMC2361" s="1279"/>
      <c r="JMD2361" s="1279"/>
      <c r="JME2361" s="1279"/>
      <c r="JMF2361" s="1279"/>
      <c r="JMG2361" s="1279"/>
      <c r="JMH2361" s="1279"/>
      <c r="JMI2361" s="1279"/>
      <c r="JMJ2361" s="1279"/>
      <c r="JMK2361" s="1279"/>
      <c r="JML2361" s="1279"/>
      <c r="JMM2361" s="1279"/>
      <c r="JMN2361" s="1279"/>
      <c r="JMO2361" s="1279"/>
      <c r="JMP2361" s="1279"/>
      <c r="JMQ2361" s="1279"/>
      <c r="JMR2361" s="1279"/>
      <c r="JMS2361" s="1279"/>
      <c r="JMT2361" s="1279"/>
      <c r="JMU2361" s="1279"/>
      <c r="JMV2361" s="1279"/>
      <c r="JMW2361" s="1279"/>
      <c r="JMX2361" s="1279"/>
      <c r="JMY2361" s="1279"/>
      <c r="JMZ2361" s="1279"/>
      <c r="JNA2361" s="1279"/>
      <c r="JNB2361" s="1279"/>
      <c r="JNC2361" s="1279"/>
      <c r="JND2361" s="1279"/>
      <c r="JNE2361" s="1279"/>
      <c r="JNF2361" s="1279"/>
      <c r="JNG2361" s="1279"/>
      <c r="JNH2361" s="1279"/>
      <c r="JNI2361" s="1279"/>
      <c r="JNJ2361" s="1279"/>
      <c r="JNK2361" s="1279"/>
      <c r="JNL2361" s="1279"/>
      <c r="JNM2361" s="1279"/>
      <c r="JNN2361" s="1279"/>
      <c r="JNO2361" s="1279"/>
      <c r="JNP2361" s="1279"/>
      <c r="JNQ2361" s="1279"/>
      <c r="JNR2361" s="1279"/>
      <c r="JNS2361" s="1279"/>
      <c r="JNT2361" s="1279"/>
      <c r="JNU2361" s="1279"/>
      <c r="JNV2361" s="1279"/>
      <c r="JNW2361" s="1279"/>
      <c r="JNX2361" s="1279"/>
      <c r="JNY2361" s="1279"/>
      <c r="JNZ2361" s="1279"/>
      <c r="JOA2361" s="1279"/>
      <c r="JOB2361" s="1279"/>
      <c r="JOC2361" s="1279"/>
      <c r="JOD2361" s="1279"/>
      <c r="JOE2361" s="1279"/>
      <c r="JOF2361" s="1279"/>
      <c r="JOG2361" s="1279"/>
      <c r="JOH2361" s="1279"/>
      <c r="JOI2361" s="1279"/>
      <c r="JOJ2361" s="1279"/>
      <c r="JOK2361" s="1279"/>
      <c r="JOL2361" s="1279"/>
      <c r="JOM2361" s="1279"/>
      <c r="JON2361" s="1279"/>
      <c r="JOO2361" s="1279"/>
      <c r="JOP2361" s="1279"/>
      <c r="JOQ2361" s="1279"/>
      <c r="JOR2361" s="1279"/>
      <c r="JOS2361" s="1279"/>
      <c r="JOT2361" s="1279"/>
      <c r="JOU2361" s="1279"/>
      <c r="JOV2361" s="1279"/>
      <c r="JOW2361" s="1279"/>
      <c r="JOX2361" s="1279"/>
      <c r="JOY2361" s="1279"/>
      <c r="JOZ2361" s="1279"/>
      <c r="JPA2361" s="1279"/>
      <c r="JPB2361" s="1279"/>
      <c r="JPC2361" s="1279"/>
      <c r="JPD2361" s="1279"/>
      <c r="JPE2361" s="1279"/>
      <c r="JPF2361" s="1279"/>
      <c r="JPG2361" s="1279"/>
      <c r="JPH2361" s="1279"/>
      <c r="JPI2361" s="1279"/>
      <c r="JPJ2361" s="1279"/>
      <c r="JPK2361" s="1279"/>
      <c r="JPL2361" s="1279"/>
      <c r="JPM2361" s="1279"/>
      <c r="JPN2361" s="1279"/>
      <c r="JPO2361" s="1279"/>
      <c r="JPP2361" s="1279"/>
      <c r="JPQ2361" s="1279"/>
      <c r="JPR2361" s="1279"/>
      <c r="JPS2361" s="1279"/>
      <c r="JPT2361" s="1279"/>
      <c r="JPU2361" s="1279"/>
      <c r="JPV2361" s="1279"/>
      <c r="JPW2361" s="1279"/>
      <c r="JPX2361" s="1279"/>
      <c r="JPY2361" s="1279"/>
      <c r="JPZ2361" s="1279"/>
      <c r="JQA2361" s="1279"/>
      <c r="JQB2361" s="1279"/>
      <c r="JQC2361" s="1279"/>
      <c r="JQD2361" s="1279"/>
      <c r="JQE2361" s="1279"/>
      <c r="JQF2361" s="1279"/>
      <c r="JQG2361" s="1279"/>
      <c r="JQH2361" s="1279"/>
      <c r="JQI2361" s="1279"/>
      <c r="JQJ2361" s="1279"/>
      <c r="JQK2361" s="1279"/>
      <c r="JQL2361" s="1279"/>
      <c r="JQM2361" s="1279"/>
      <c r="JQN2361" s="1279"/>
      <c r="JQO2361" s="1279"/>
      <c r="JQP2361" s="1279"/>
      <c r="JQQ2361" s="1279"/>
      <c r="JQR2361" s="1279"/>
      <c r="JQS2361" s="1279"/>
      <c r="JQT2361" s="1279"/>
      <c r="JQU2361" s="1279"/>
      <c r="JQV2361" s="1279"/>
      <c r="JQW2361" s="1279"/>
      <c r="JQX2361" s="1279"/>
      <c r="JQY2361" s="1279"/>
      <c r="JQZ2361" s="1279"/>
      <c r="JRA2361" s="1279"/>
      <c r="JRB2361" s="1279"/>
      <c r="JRC2361" s="1279"/>
      <c r="JRD2361" s="1279"/>
      <c r="JRE2361" s="1279"/>
      <c r="JRF2361" s="1279"/>
      <c r="JRG2361" s="1279"/>
      <c r="JRH2361" s="1279"/>
      <c r="JRI2361" s="1279"/>
      <c r="JRJ2361" s="1279"/>
      <c r="JRK2361" s="1279"/>
      <c r="JRL2361" s="1279"/>
      <c r="JRM2361" s="1279"/>
      <c r="JRN2361" s="1279"/>
      <c r="JRO2361" s="1279"/>
      <c r="JRP2361" s="1279"/>
      <c r="JRQ2361" s="1279"/>
      <c r="JRR2361" s="1279"/>
      <c r="JRS2361" s="1279"/>
      <c r="JRT2361" s="1279"/>
      <c r="JRU2361" s="1279"/>
      <c r="JRV2361" s="1279"/>
      <c r="JRW2361" s="1279"/>
      <c r="JRX2361" s="1279"/>
      <c r="JRY2361" s="1279"/>
      <c r="JRZ2361" s="1279"/>
      <c r="JSA2361" s="1279"/>
      <c r="JSB2361" s="1279"/>
      <c r="JSC2361" s="1279"/>
      <c r="JSD2361" s="1279"/>
      <c r="JSE2361" s="1279"/>
      <c r="JSF2361" s="1279"/>
      <c r="JSG2361" s="1279"/>
      <c r="JSH2361" s="1279"/>
      <c r="JSI2361" s="1279"/>
      <c r="JSJ2361" s="1279"/>
      <c r="JSK2361" s="1279"/>
      <c r="JSL2361" s="1279"/>
      <c r="JSM2361" s="1279"/>
      <c r="JSN2361" s="1279"/>
      <c r="JSO2361" s="1279"/>
      <c r="JSP2361" s="1279"/>
      <c r="JSQ2361" s="1279"/>
      <c r="JSR2361" s="1279"/>
      <c r="JSS2361" s="1279"/>
      <c r="JST2361" s="1279"/>
      <c r="JSU2361" s="1279"/>
      <c r="JSV2361" s="1279"/>
      <c r="JSW2361" s="1279"/>
      <c r="JSX2361" s="1279"/>
      <c r="JSY2361" s="1279"/>
      <c r="JSZ2361" s="1279"/>
      <c r="JTA2361" s="1279"/>
      <c r="JTB2361" s="1279"/>
      <c r="JTC2361" s="1279"/>
      <c r="JTD2361" s="1279"/>
      <c r="JTE2361" s="1279"/>
      <c r="JTF2361" s="1279"/>
      <c r="JTG2361" s="1279"/>
      <c r="JTH2361" s="1279"/>
      <c r="JTI2361" s="1279"/>
      <c r="JTJ2361" s="1279"/>
      <c r="JTK2361" s="1279"/>
      <c r="JTL2361" s="1279"/>
      <c r="JTM2361" s="1279"/>
      <c r="JTN2361" s="1279"/>
      <c r="JTO2361" s="1279"/>
      <c r="JTP2361" s="1279"/>
      <c r="JTQ2361" s="1279"/>
      <c r="JTR2361" s="1279"/>
      <c r="JTS2361" s="1279"/>
      <c r="JTT2361" s="1279"/>
      <c r="JTU2361" s="1279"/>
      <c r="JTV2361" s="1279"/>
      <c r="JTW2361" s="1279"/>
      <c r="JTX2361" s="1279"/>
      <c r="JTY2361" s="1279"/>
      <c r="JTZ2361" s="1279"/>
      <c r="JUA2361" s="1279"/>
      <c r="JUB2361" s="1279"/>
      <c r="JUC2361" s="1279"/>
      <c r="JUD2361" s="1279"/>
      <c r="JUE2361" s="1279"/>
      <c r="JUF2361" s="1279"/>
      <c r="JUG2361" s="1279"/>
      <c r="JUH2361" s="1279"/>
      <c r="JUI2361" s="1279"/>
      <c r="JUJ2361" s="1279"/>
      <c r="JUK2361" s="1279"/>
      <c r="JUL2361" s="1279"/>
      <c r="JUM2361" s="1279"/>
      <c r="JUN2361" s="1279"/>
      <c r="JUO2361" s="1279"/>
      <c r="JUP2361" s="1279"/>
      <c r="JUQ2361" s="1279"/>
      <c r="JUR2361" s="1279"/>
      <c r="JUS2361" s="1279"/>
      <c r="JUT2361" s="1279"/>
      <c r="JUU2361" s="1279"/>
      <c r="JUV2361" s="1279"/>
      <c r="JUW2361" s="1279"/>
      <c r="JUX2361" s="1279"/>
      <c r="JUY2361" s="1279"/>
      <c r="JUZ2361" s="1279"/>
      <c r="JVA2361" s="1279"/>
      <c r="JVB2361" s="1279"/>
      <c r="JVC2361" s="1279"/>
      <c r="JVD2361" s="1279"/>
      <c r="JVE2361" s="1279"/>
      <c r="JVF2361" s="1279"/>
      <c r="JVG2361" s="1279"/>
      <c r="JVH2361" s="1279"/>
      <c r="JVI2361" s="1279"/>
      <c r="JVJ2361" s="1279"/>
      <c r="JVK2361" s="1279"/>
      <c r="JVL2361" s="1279"/>
      <c r="JVM2361" s="1279"/>
      <c r="JVN2361" s="1279"/>
      <c r="JVO2361" s="1279"/>
      <c r="JVP2361" s="1279"/>
      <c r="JVQ2361" s="1279"/>
      <c r="JVR2361" s="1279"/>
      <c r="JVS2361" s="1279"/>
      <c r="JVT2361" s="1279"/>
      <c r="JVU2361" s="1279"/>
      <c r="JVV2361" s="1279"/>
      <c r="JVW2361" s="1279"/>
      <c r="JVX2361" s="1279"/>
      <c r="JVY2361" s="1279"/>
      <c r="JVZ2361" s="1279"/>
      <c r="JWA2361" s="1279"/>
      <c r="JWB2361" s="1279"/>
      <c r="JWC2361" s="1279"/>
      <c r="JWD2361" s="1279"/>
      <c r="JWE2361" s="1279"/>
      <c r="JWF2361" s="1279"/>
      <c r="JWG2361" s="1279"/>
      <c r="JWH2361" s="1279"/>
      <c r="JWI2361" s="1279"/>
      <c r="JWJ2361" s="1279"/>
      <c r="JWK2361" s="1279"/>
      <c r="JWL2361" s="1279"/>
      <c r="JWM2361" s="1279"/>
      <c r="JWN2361" s="1279"/>
      <c r="JWO2361" s="1279"/>
      <c r="JWP2361" s="1279"/>
      <c r="JWQ2361" s="1279"/>
      <c r="JWR2361" s="1279"/>
      <c r="JWS2361" s="1279"/>
      <c r="JWT2361" s="1279"/>
      <c r="JWU2361" s="1279"/>
      <c r="JWV2361" s="1279"/>
      <c r="JWW2361" s="1279"/>
      <c r="JWX2361" s="1279"/>
      <c r="JWY2361" s="1279"/>
      <c r="JWZ2361" s="1279"/>
      <c r="JXA2361" s="1279"/>
      <c r="JXB2361" s="1279"/>
      <c r="JXC2361" s="1279"/>
      <c r="JXD2361" s="1279"/>
      <c r="JXE2361" s="1279"/>
      <c r="JXF2361" s="1279"/>
      <c r="JXG2361" s="1279"/>
      <c r="JXH2361" s="1279"/>
      <c r="JXI2361" s="1279"/>
      <c r="JXJ2361" s="1279"/>
      <c r="JXK2361" s="1279"/>
      <c r="JXL2361" s="1279"/>
      <c r="JXM2361" s="1279"/>
      <c r="JXN2361" s="1279"/>
      <c r="JXO2361" s="1279"/>
      <c r="JXP2361" s="1279"/>
      <c r="JXQ2361" s="1279"/>
      <c r="JXR2361" s="1279"/>
      <c r="JXS2361" s="1279"/>
      <c r="JXT2361" s="1279"/>
      <c r="JXU2361" s="1279"/>
      <c r="JXV2361" s="1279"/>
      <c r="JXW2361" s="1279"/>
      <c r="JXX2361" s="1279"/>
      <c r="JXY2361" s="1279"/>
      <c r="JXZ2361" s="1279"/>
      <c r="JYA2361" s="1279"/>
      <c r="JYB2361" s="1279"/>
      <c r="JYC2361" s="1279"/>
      <c r="JYD2361" s="1279"/>
      <c r="JYE2361" s="1279"/>
      <c r="JYF2361" s="1279"/>
      <c r="JYG2361" s="1279"/>
      <c r="JYH2361" s="1279"/>
      <c r="JYI2361" s="1279"/>
      <c r="JYJ2361" s="1279"/>
      <c r="JYK2361" s="1279"/>
      <c r="JYL2361" s="1279"/>
      <c r="JYM2361" s="1279"/>
      <c r="JYN2361" s="1279"/>
      <c r="JYO2361" s="1279"/>
      <c r="JYP2361" s="1279"/>
      <c r="JYQ2361" s="1279"/>
      <c r="JYR2361" s="1279"/>
      <c r="JYS2361" s="1279"/>
      <c r="JYT2361" s="1279"/>
      <c r="JYU2361" s="1279"/>
      <c r="JYV2361" s="1279"/>
      <c r="JYW2361" s="1279"/>
      <c r="JYX2361" s="1279"/>
      <c r="JYY2361" s="1279"/>
      <c r="JYZ2361" s="1279"/>
      <c r="JZA2361" s="1279"/>
      <c r="JZB2361" s="1279"/>
      <c r="JZC2361" s="1279"/>
      <c r="JZD2361" s="1279"/>
      <c r="JZE2361" s="1279"/>
      <c r="JZF2361" s="1279"/>
      <c r="JZG2361" s="1279"/>
      <c r="JZH2361" s="1279"/>
      <c r="JZI2361" s="1279"/>
      <c r="JZJ2361" s="1279"/>
      <c r="JZK2361" s="1279"/>
      <c r="JZL2361" s="1279"/>
      <c r="JZM2361" s="1279"/>
      <c r="JZN2361" s="1279"/>
      <c r="JZO2361" s="1279"/>
      <c r="JZP2361" s="1279"/>
      <c r="JZQ2361" s="1279"/>
      <c r="JZR2361" s="1279"/>
      <c r="JZS2361" s="1279"/>
      <c r="JZT2361" s="1279"/>
      <c r="JZU2361" s="1279"/>
      <c r="JZV2361" s="1279"/>
      <c r="JZW2361" s="1279"/>
      <c r="JZX2361" s="1279"/>
      <c r="JZY2361" s="1279"/>
      <c r="JZZ2361" s="1279"/>
      <c r="KAA2361" s="1279"/>
      <c r="KAB2361" s="1279"/>
      <c r="KAC2361" s="1279"/>
      <c r="KAD2361" s="1279"/>
      <c r="KAE2361" s="1279"/>
      <c r="KAF2361" s="1279"/>
      <c r="KAG2361" s="1279"/>
      <c r="KAH2361" s="1279"/>
      <c r="KAI2361" s="1279"/>
      <c r="KAJ2361" s="1279"/>
      <c r="KAK2361" s="1279"/>
      <c r="KAL2361" s="1279"/>
      <c r="KAM2361" s="1279"/>
      <c r="KAN2361" s="1279"/>
      <c r="KAO2361" s="1279"/>
      <c r="KAP2361" s="1279"/>
      <c r="KAQ2361" s="1279"/>
      <c r="KAR2361" s="1279"/>
      <c r="KAS2361" s="1279"/>
      <c r="KAT2361" s="1279"/>
      <c r="KAU2361" s="1279"/>
      <c r="KAV2361" s="1279"/>
      <c r="KAW2361" s="1279"/>
      <c r="KAX2361" s="1279"/>
      <c r="KAY2361" s="1279"/>
      <c r="KAZ2361" s="1279"/>
      <c r="KBA2361" s="1279"/>
      <c r="KBB2361" s="1279"/>
      <c r="KBC2361" s="1279"/>
      <c r="KBD2361" s="1279"/>
      <c r="KBE2361" s="1279"/>
      <c r="KBF2361" s="1279"/>
      <c r="KBG2361" s="1279"/>
      <c r="KBH2361" s="1279"/>
      <c r="KBI2361" s="1279"/>
      <c r="KBJ2361" s="1279"/>
      <c r="KBK2361" s="1279"/>
      <c r="KBL2361" s="1279"/>
      <c r="KBM2361" s="1279"/>
      <c r="KBN2361" s="1279"/>
      <c r="KBO2361" s="1279"/>
      <c r="KBP2361" s="1279"/>
      <c r="KBQ2361" s="1279"/>
      <c r="KBR2361" s="1279"/>
      <c r="KBS2361" s="1279"/>
      <c r="KBT2361" s="1279"/>
      <c r="KBU2361" s="1279"/>
      <c r="KBV2361" s="1279"/>
      <c r="KBW2361" s="1279"/>
      <c r="KBX2361" s="1279"/>
      <c r="KBY2361" s="1279"/>
      <c r="KBZ2361" s="1279"/>
      <c r="KCA2361" s="1279"/>
      <c r="KCB2361" s="1279"/>
      <c r="KCC2361" s="1279"/>
      <c r="KCD2361" s="1279"/>
      <c r="KCE2361" s="1279"/>
      <c r="KCF2361" s="1279"/>
      <c r="KCG2361" s="1279"/>
      <c r="KCH2361" s="1279"/>
      <c r="KCI2361" s="1279"/>
      <c r="KCJ2361" s="1279"/>
      <c r="KCK2361" s="1279"/>
      <c r="KCL2361" s="1279"/>
      <c r="KCM2361" s="1279"/>
      <c r="KCN2361" s="1279"/>
      <c r="KCO2361" s="1279"/>
      <c r="KCP2361" s="1279"/>
      <c r="KCQ2361" s="1279"/>
      <c r="KCR2361" s="1279"/>
      <c r="KCS2361" s="1279"/>
      <c r="KCT2361" s="1279"/>
      <c r="KCU2361" s="1279"/>
      <c r="KCV2361" s="1279"/>
      <c r="KCW2361" s="1279"/>
      <c r="KCX2361" s="1279"/>
      <c r="KCY2361" s="1279"/>
      <c r="KCZ2361" s="1279"/>
      <c r="KDA2361" s="1279"/>
      <c r="KDB2361" s="1279"/>
      <c r="KDC2361" s="1279"/>
      <c r="KDD2361" s="1279"/>
      <c r="KDE2361" s="1279"/>
      <c r="KDF2361" s="1279"/>
      <c r="KDG2361" s="1279"/>
      <c r="KDH2361" s="1279"/>
      <c r="KDI2361" s="1279"/>
      <c r="KDJ2361" s="1279"/>
      <c r="KDK2361" s="1279"/>
      <c r="KDL2361" s="1279"/>
      <c r="KDM2361" s="1279"/>
      <c r="KDN2361" s="1279"/>
      <c r="KDO2361" s="1279"/>
      <c r="KDP2361" s="1279"/>
      <c r="KDQ2361" s="1279"/>
      <c r="KDR2361" s="1279"/>
      <c r="KDS2361" s="1279"/>
      <c r="KDT2361" s="1279"/>
      <c r="KDU2361" s="1279"/>
      <c r="KDV2361" s="1279"/>
      <c r="KDW2361" s="1279"/>
      <c r="KDX2361" s="1279"/>
      <c r="KDY2361" s="1279"/>
      <c r="KDZ2361" s="1279"/>
      <c r="KEA2361" s="1279"/>
      <c r="KEB2361" s="1279"/>
      <c r="KEC2361" s="1279"/>
      <c r="KED2361" s="1279"/>
      <c r="KEE2361" s="1279"/>
      <c r="KEF2361" s="1279"/>
      <c r="KEG2361" s="1279"/>
      <c r="KEH2361" s="1279"/>
      <c r="KEI2361" s="1279"/>
      <c r="KEJ2361" s="1279"/>
      <c r="KEK2361" s="1279"/>
      <c r="KEL2361" s="1279"/>
      <c r="KEM2361" s="1279"/>
      <c r="KEN2361" s="1279"/>
      <c r="KEO2361" s="1279"/>
      <c r="KEP2361" s="1279"/>
      <c r="KEQ2361" s="1279"/>
      <c r="KER2361" s="1279"/>
      <c r="KES2361" s="1279"/>
      <c r="KET2361" s="1279"/>
      <c r="KEU2361" s="1279"/>
      <c r="KEV2361" s="1279"/>
      <c r="KEW2361" s="1279"/>
      <c r="KEX2361" s="1279"/>
      <c r="KEY2361" s="1279"/>
      <c r="KEZ2361" s="1279"/>
      <c r="KFA2361" s="1279"/>
      <c r="KFB2361" s="1279"/>
      <c r="KFC2361" s="1279"/>
      <c r="KFD2361" s="1279"/>
      <c r="KFE2361" s="1279"/>
      <c r="KFF2361" s="1279"/>
      <c r="KFG2361" s="1279"/>
      <c r="KFH2361" s="1279"/>
      <c r="KFI2361" s="1279"/>
      <c r="KFJ2361" s="1279"/>
      <c r="KFK2361" s="1279"/>
      <c r="KFL2361" s="1279"/>
      <c r="KFM2361" s="1279"/>
      <c r="KFN2361" s="1279"/>
      <c r="KFO2361" s="1279"/>
      <c r="KFP2361" s="1279"/>
      <c r="KFQ2361" s="1279"/>
      <c r="KFR2361" s="1279"/>
      <c r="KFS2361" s="1279"/>
      <c r="KFT2361" s="1279"/>
      <c r="KFU2361" s="1279"/>
      <c r="KFV2361" s="1279"/>
      <c r="KFW2361" s="1279"/>
      <c r="KFX2361" s="1279"/>
      <c r="KFY2361" s="1279"/>
      <c r="KFZ2361" s="1279"/>
      <c r="KGA2361" s="1279"/>
      <c r="KGB2361" s="1279"/>
      <c r="KGC2361" s="1279"/>
      <c r="KGD2361" s="1279"/>
      <c r="KGE2361" s="1279"/>
      <c r="KGF2361" s="1279"/>
      <c r="KGG2361" s="1279"/>
      <c r="KGH2361" s="1279"/>
      <c r="KGI2361" s="1279"/>
      <c r="KGJ2361" s="1279"/>
      <c r="KGK2361" s="1279"/>
      <c r="KGL2361" s="1279"/>
      <c r="KGM2361" s="1279"/>
      <c r="KGN2361" s="1279"/>
      <c r="KGO2361" s="1279"/>
      <c r="KGP2361" s="1279"/>
      <c r="KGQ2361" s="1279"/>
      <c r="KGR2361" s="1279"/>
      <c r="KGS2361" s="1279"/>
      <c r="KGT2361" s="1279"/>
      <c r="KGU2361" s="1279"/>
      <c r="KGV2361" s="1279"/>
      <c r="KGW2361" s="1279"/>
      <c r="KGX2361" s="1279"/>
      <c r="KGY2361" s="1279"/>
      <c r="KGZ2361" s="1279"/>
      <c r="KHA2361" s="1279"/>
      <c r="KHB2361" s="1279"/>
      <c r="KHC2361" s="1279"/>
      <c r="KHD2361" s="1279"/>
      <c r="KHE2361" s="1279"/>
      <c r="KHF2361" s="1279"/>
      <c r="KHG2361" s="1279"/>
      <c r="KHH2361" s="1279"/>
      <c r="KHI2361" s="1279"/>
      <c r="KHJ2361" s="1279"/>
      <c r="KHK2361" s="1279"/>
      <c r="KHL2361" s="1279"/>
      <c r="KHM2361" s="1279"/>
      <c r="KHN2361" s="1279"/>
      <c r="KHO2361" s="1279"/>
      <c r="KHP2361" s="1279"/>
      <c r="KHQ2361" s="1279"/>
      <c r="KHR2361" s="1279"/>
      <c r="KHS2361" s="1279"/>
      <c r="KHT2361" s="1279"/>
      <c r="KHU2361" s="1279"/>
      <c r="KHV2361" s="1279"/>
      <c r="KHW2361" s="1279"/>
      <c r="KHX2361" s="1279"/>
      <c r="KHY2361" s="1279"/>
      <c r="KHZ2361" s="1279"/>
      <c r="KIA2361" s="1279"/>
      <c r="KIB2361" s="1279"/>
      <c r="KIC2361" s="1279"/>
      <c r="KID2361" s="1279"/>
      <c r="KIE2361" s="1279"/>
      <c r="KIF2361" s="1279"/>
      <c r="KIG2361" s="1279"/>
      <c r="KIH2361" s="1279"/>
      <c r="KII2361" s="1279"/>
      <c r="KIJ2361" s="1279"/>
      <c r="KIK2361" s="1279"/>
      <c r="KIL2361" s="1279"/>
      <c r="KIM2361" s="1279"/>
      <c r="KIN2361" s="1279"/>
      <c r="KIO2361" s="1279"/>
      <c r="KIP2361" s="1279"/>
      <c r="KIQ2361" s="1279"/>
      <c r="KIR2361" s="1279"/>
      <c r="KIS2361" s="1279"/>
      <c r="KIT2361" s="1279"/>
      <c r="KIU2361" s="1279"/>
      <c r="KIV2361" s="1279"/>
      <c r="KIW2361" s="1279"/>
      <c r="KIX2361" s="1279"/>
      <c r="KIY2361" s="1279"/>
      <c r="KIZ2361" s="1279"/>
      <c r="KJA2361" s="1279"/>
      <c r="KJB2361" s="1279"/>
      <c r="KJC2361" s="1279"/>
      <c r="KJD2361" s="1279"/>
      <c r="KJE2361" s="1279"/>
      <c r="KJF2361" s="1279"/>
      <c r="KJG2361" s="1279"/>
      <c r="KJH2361" s="1279"/>
      <c r="KJI2361" s="1279"/>
      <c r="KJJ2361" s="1279"/>
      <c r="KJK2361" s="1279"/>
      <c r="KJL2361" s="1279"/>
      <c r="KJM2361" s="1279"/>
      <c r="KJN2361" s="1279"/>
      <c r="KJO2361" s="1279"/>
      <c r="KJP2361" s="1279"/>
      <c r="KJQ2361" s="1279"/>
      <c r="KJR2361" s="1279"/>
      <c r="KJS2361" s="1279"/>
      <c r="KJT2361" s="1279"/>
      <c r="KJU2361" s="1279"/>
      <c r="KJV2361" s="1279"/>
      <c r="KJW2361" s="1279"/>
      <c r="KJX2361" s="1279"/>
      <c r="KJY2361" s="1279"/>
      <c r="KJZ2361" s="1279"/>
      <c r="KKA2361" s="1279"/>
      <c r="KKB2361" s="1279"/>
      <c r="KKC2361" s="1279"/>
      <c r="KKD2361" s="1279"/>
      <c r="KKE2361" s="1279"/>
      <c r="KKF2361" s="1279"/>
      <c r="KKG2361" s="1279"/>
      <c r="KKH2361" s="1279"/>
      <c r="KKI2361" s="1279"/>
      <c r="KKJ2361" s="1279"/>
      <c r="KKK2361" s="1279"/>
      <c r="KKL2361" s="1279"/>
      <c r="KKM2361" s="1279"/>
      <c r="KKN2361" s="1279"/>
      <c r="KKO2361" s="1279"/>
      <c r="KKP2361" s="1279"/>
      <c r="KKQ2361" s="1279"/>
      <c r="KKR2361" s="1279"/>
      <c r="KKS2361" s="1279"/>
      <c r="KKT2361" s="1279"/>
      <c r="KKU2361" s="1279"/>
      <c r="KKV2361" s="1279"/>
      <c r="KKW2361" s="1279"/>
      <c r="KKX2361" s="1279"/>
      <c r="KKY2361" s="1279"/>
      <c r="KKZ2361" s="1279"/>
      <c r="KLA2361" s="1279"/>
      <c r="KLB2361" s="1279"/>
      <c r="KLC2361" s="1279"/>
      <c r="KLD2361" s="1279"/>
      <c r="KLE2361" s="1279"/>
      <c r="KLF2361" s="1279"/>
      <c r="KLG2361" s="1279"/>
      <c r="KLH2361" s="1279"/>
      <c r="KLI2361" s="1279"/>
      <c r="KLJ2361" s="1279"/>
      <c r="KLK2361" s="1279"/>
      <c r="KLL2361" s="1279"/>
      <c r="KLM2361" s="1279"/>
      <c r="KLN2361" s="1279"/>
      <c r="KLO2361" s="1279"/>
      <c r="KLP2361" s="1279"/>
      <c r="KLQ2361" s="1279"/>
      <c r="KLR2361" s="1279"/>
      <c r="KLS2361" s="1279"/>
      <c r="KLT2361" s="1279"/>
      <c r="KLU2361" s="1279"/>
      <c r="KLV2361" s="1279"/>
      <c r="KLW2361" s="1279"/>
      <c r="KLX2361" s="1279"/>
      <c r="KLY2361" s="1279"/>
      <c r="KLZ2361" s="1279"/>
      <c r="KMA2361" s="1279"/>
      <c r="KMB2361" s="1279"/>
      <c r="KMC2361" s="1279"/>
      <c r="KMD2361" s="1279"/>
      <c r="KME2361" s="1279"/>
      <c r="KMF2361" s="1279"/>
      <c r="KMG2361" s="1279"/>
      <c r="KMH2361" s="1279"/>
      <c r="KMI2361" s="1279"/>
      <c r="KMJ2361" s="1279"/>
      <c r="KMK2361" s="1279"/>
      <c r="KML2361" s="1279"/>
      <c r="KMM2361" s="1279"/>
      <c r="KMN2361" s="1279"/>
      <c r="KMO2361" s="1279"/>
      <c r="KMP2361" s="1279"/>
      <c r="KMQ2361" s="1279"/>
      <c r="KMR2361" s="1279"/>
      <c r="KMS2361" s="1279"/>
      <c r="KMT2361" s="1279"/>
      <c r="KMU2361" s="1279"/>
      <c r="KMV2361" s="1279"/>
      <c r="KMW2361" s="1279"/>
      <c r="KMX2361" s="1279"/>
      <c r="KMY2361" s="1279"/>
      <c r="KMZ2361" s="1279"/>
      <c r="KNA2361" s="1279"/>
      <c r="KNB2361" s="1279"/>
      <c r="KNC2361" s="1279"/>
      <c r="KND2361" s="1279"/>
      <c r="KNE2361" s="1279"/>
      <c r="KNF2361" s="1279"/>
      <c r="KNG2361" s="1279"/>
      <c r="KNH2361" s="1279"/>
      <c r="KNI2361" s="1279"/>
      <c r="KNJ2361" s="1279"/>
      <c r="KNK2361" s="1279"/>
      <c r="KNL2361" s="1279"/>
      <c r="KNM2361" s="1279"/>
      <c r="KNN2361" s="1279"/>
      <c r="KNO2361" s="1279"/>
      <c r="KNP2361" s="1279"/>
      <c r="KNQ2361" s="1279"/>
      <c r="KNR2361" s="1279"/>
      <c r="KNS2361" s="1279"/>
      <c r="KNT2361" s="1279"/>
      <c r="KNU2361" s="1279"/>
      <c r="KNV2361" s="1279"/>
      <c r="KNW2361" s="1279"/>
      <c r="KNX2361" s="1279"/>
      <c r="KNY2361" s="1279"/>
      <c r="KNZ2361" s="1279"/>
      <c r="KOA2361" s="1279"/>
      <c r="KOB2361" s="1279"/>
      <c r="KOC2361" s="1279"/>
      <c r="KOD2361" s="1279"/>
      <c r="KOE2361" s="1279"/>
      <c r="KOF2361" s="1279"/>
      <c r="KOG2361" s="1279"/>
      <c r="KOH2361" s="1279"/>
      <c r="KOI2361" s="1279"/>
      <c r="KOJ2361" s="1279"/>
      <c r="KOK2361" s="1279"/>
      <c r="KOL2361" s="1279"/>
      <c r="KOM2361" s="1279"/>
      <c r="KON2361" s="1279"/>
      <c r="KOO2361" s="1279"/>
      <c r="KOP2361" s="1279"/>
      <c r="KOQ2361" s="1279"/>
      <c r="KOR2361" s="1279"/>
      <c r="KOS2361" s="1279"/>
      <c r="KOT2361" s="1279"/>
      <c r="KOU2361" s="1279"/>
      <c r="KOV2361" s="1279"/>
      <c r="KOW2361" s="1279"/>
      <c r="KOX2361" s="1279"/>
      <c r="KOY2361" s="1279"/>
      <c r="KOZ2361" s="1279"/>
      <c r="KPA2361" s="1279"/>
      <c r="KPB2361" s="1279"/>
      <c r="KPC2361" s="1279"/>
      <c r="KPD2361" s="1279"/>
      <c r="KPE2361" s="1279"/>
      <c r="KPF2361" s="1279"/>
      <c r="KPG2361" s="1279"/>
      <c r="KPH2361" s="1279"/>
      <c r="KPI2361" s="1279"/>
      <c r="KPJ2361" s="1279"/>
      <c r="KPK2361" s="1279"/>
      <c r="KPL2361" s="1279"/>
      <c r="KPM2361" s="1279"/>
      <c r="KPN2361" s="1279"/>
      <c r="KPO2361" s="1279"/>
      <c r="KPP2361" s="1279"/>
      <c r="KPQ2361" s="1279"/>
      <c r="KPR2361" s="1279"/>
      <c r="KPS2361" s="1279"/>
      <c r="KPT2361" s="1279"/>
      <c r="KPU2361" s="1279"/>
      <c r="KPV2361" s="1279"/>
      <c r="KPW2361" s="1279"/>
      <c r="KPX2361" s="1279"/>
      <c r="KPY2361" s="1279"/>
      <c r="KPZ2361" s="1279"/>
      <c r="KQA2361" s="1279"/>
      <c r="KQB2361" s="1279"/>
      <c r="KQC2361" s="1279"/>
      <c r="KQD2361" s="1279"/>
      <c r="KQE2361" s="1279"/>
      <c r="KQF2361" s="1279"/>
      <c r="KQG2361" s="1279"/>
      <c r="KQH2361" s="1279"/>
      <c r="KQI2361" s="1279"/>
      <c r="KQJ2361" s="1279"/>
      <c r="KQK2361" s="1279"/>
      <c r="KQL2361" s="1279"/>
      <c r="KQM2361" s="1279"/>
      <c r="KQN2361" s="1279"/>
      <c r="KQO2361" s="1279"/>
      <c r="KQP2361" s="1279"/>
      <c r="KQQ2361" s="1279"/>
      <c r="KQR2361" s="1279"/>
      <c r="KQS2361" s="1279"/>
      <c r="KQT2361" s="1279"/>
      <c r="KQU2361" s="1279"/>
      <c r="KQV2361" s="1279"/>
      <c r="KQW2361" s="1279"/>
      <c r="KQX2361" s="1279"/>
      <c r="KQY2361" s="1279"/>
      <c r="KQZ2361" s="1279"/>
      <c r="KRA2361" s="1279"/>
      <c r="KRB2361" s="1279"/>
      <c r="KRC2361" s="1279"/>
      <c r="KRD2361" s="1279"/>
      <c r="KRE2361" s="1279"/>
      <c r="KRF2361" s="1279"/>
      <c r="KRG2361" s="1279"/>
      <c r="KRH2361" s="1279"/>
      <c r="KRI2361" s="1279"/>
      <c r="KRJ2361" s="1279"/>
      <c r="KRK2361" s="1279"/>
      <c r="KRL2361" s="1279"/>
      <c r="KRM2361" s="1279"/>
      <c r="KRN2361" s="1279"/>
      <c r="KRO2361" s="1279"/>
      <c r="KRP2361" s="1279"/>
      <c r="KRQ2361" s="1279"/>
      <c r="KRR2361" s="1279"/>
      <c r="KRS2361" s="1279"/>
      <c r="KRT2361" s="1279"/>
      <c r="KRU2361" s="1279"/>
      <c r="KRV2361" s="1279"/>
      <c r="KRW2361" s="1279"/>
      <c r="KRX2361" s="1279"/>
      <c r="KRY2361" s="1279"/>
      <c r="KRZ2361" s="1279"/>
      <c r="KSA2361" s="1279"/>
      <c r="KSB2361" s="1279"/>
      <c r="KSC2361" s="1279"/>
      <c r="KSD2361" s="1279"/>
      <c r="KSE2361" s="1279"/>
      <c r="KSF2361" s="1279"/>
      <c r="KSG2361" s="1279"/>
      <c r="KSH2361" s="1279"/>
      <c r="KSI2361" s="1279"/>
      <c r="KSJ2361" s="1279"/>
      <c r="KSK2361" s="1279"/>
      <c r="KSL2361" s="1279"/>
      <c r="KSM2361" s="1279"/>
      <c r="KSN2361" s="1279"/>
      <c r="KSO2361" s="1279"/>
      <c r="KSP2361" s="1279"/>
      <c r="KSQ2361" s="1279"/>
      <c r="KSR2361" s="1279"/>
      <c r="KSS2361" s="1279"/>
      <c r="KST2361" s="1279"/>
      <c r="KSU2361" s="1279"/>
      <c r="KSV2361" s="1279"/>
      <c r="KSW2361" s="1279"/>
      <c r="KSX2361" s="1279"/>
      <c r="KSY2361" s="1279"/>
      <c r="KSZ2361" s="1279"/>
      <c r="KTA2361" s="1279"/>
      <c r="KTB2361" s="1279"/>
      <c r="KTC2361" s="1279"/>
      <c r="KTD2361" s="1279"/>
      <c r="KTE2361" s="1279"/>
      <c r="KTF2361" s="1279"/>
      <c r="KTG2361" s="1279"/>
      <c r="KTH2361" s="1279"/>
      <c r="KTI2361" s="1279"/>
      <c r="KTJ2361" s="1279"/>
      <c r="KTK2361" s="1279"/>
      <c r="KTL2361" s="1279"/>
      <c r="KTM2361" s="1279"/>
      <c r="KTN2361" s="1279"/>
      <c r="KTO2361" s="1279"/>
      <c r="KTP2361" s="1279"/>
      <c r="KTQ2361" s="1279"/>
      <c r="KTR2361" s="1279"/>
      <c r="KTS2361" s="1279"/>
      <c r="KTT2361" s="1279"/>
      <c r="KTU2361" s="1279"/>
      <c r="KTV2361" s="1279"/>
      <c r="KTW2361" s="1279"/>
      <c r="KTX2361" s="1279"/>
      <c r="KTY2361" s="1279"/>
      <c r="KTZ2361" s="1279"/>
      <c r="KUA2361" s="1279"/>
      <c r="KUB2361" s="1279"/>
      <c r="KUC2361" s="1279"/>
      <c r="KUD2361" s="1279"/>
      <c r="KUE2361" s="1279"/>
      <c r="KUF2361" s="1279"/>
      <c r="KUG2361" s="1279"/>
      <c r="KUH2361" s="1279"/>
      <c r="KUI2361" s="1279"/>
      <c r="KUJ2361" s="1279"/>
      <c r="KUK2361" s="1279"/>
      <c r="KUL2361" s="1279"/>
      <c r="KUM2361" s="1279"/>
      <c r="KUN2361" s="1279"/>
      <c r="KUO2361" s="1279"/>
      <c r="KUP2361" s="1279"/>
      <c r="KUQ2361" s="1279"/>
      <c r="KUR2361" s="1279"/>
      <c r="KUS2361" s="1279"/>
      <c r="KUT2361" s="1279"/>
      <c r="KUU2361" s="1279"/>
      <c r="KUV2361" s="1279"/>
      <c r="KUW2361" s="1279"/>
      <c r="KUX2361" s="1279"/>
      <c r="KUY2361" s="1279"/>
      <c r="KUZ2361" s="1279"/>
      <c r="KVA2361" s="1279"/>
      <c r="KVB2361" s="1279"/>
      <c r="KVC2361" s="1279"/>
      <c r="KVD2361" s="1279"/>
      <c r="KVE2361" s="1279"/>
      <c r="KVF2361" s="1279"/>
      <c r="KVG2361" s="1279"/>
      <c r="KVH2361" s="1279"/>
      <c r="KVI2361" s="1279"/>
      <c r="KVJ2361" s="1279"/>
      <c r="KVK2361" s="1279"/>
      <c r="KVL2361" s="1279"/>
      <c r="KVM2361" s="1279"/>
      <c r="KVN2361" s="1279"/>
      <c r="KVO2361" s="1279"/>
      <c r="KVP2361" s="1279"/>
      <c r="KVQ2361" s="1279"/>
      <c r="KVR2361" s="1279"/>
      <c r="KVS2361" s="1279"/>
      <c r="KVT2361" s="1279"/>
      <c r="KVU2361" s="1279"/>
      <c r="KVV2361" s="1279"/>
      <c r="KVW2361" s="1279"/>
      <c r="KVX2361" s="1279"/>
      <c r="KVY2361" s="1279"/>
      <c r="KVZ2361" s="1279"/>
      <c r="KWA2361" s="1279"/>
      <c r="KWB2361" s="1279"/>
      <c r="KWC2361" s="1279"/>
      <c r="KWD2361" s="1279"/>
      <c r="KWE2361" s="1279"/>
      <c r="KWF2361" s="1279"/>
      <c r="KWG2361" s="1279"/>
      <c r="KWH2361" s="1279"/>
      <c r="KWI2361" s="1279"/>
      <c r="KWJ2361" s="1279"/>
      <c r="KWK2361" s="1279"/>
      <c r="KWL2361" s="1279"/>
      <c r="KWM2361" s="1279"/>
      <c r="KWN2361" s="1279"/>
      <c r="KWO2361" s="1279"/>
      <c r="KWP2361" s="1279"/>
      <c r="KWQ2361" s="1279"/>
      <c r="KWR2361" s="1279"/>
      <c r="KWS2361" s="1279"/>
      <c r="KWT2361" s="1279"/>
      <c r="KWU2361" s="1279"/>
      <c r="KWV2361" s="1279"/>
      <c r="KWW2361" s="1279"/>
      <c r="KWX2361" s="1279"/>
      <c r="KWY2361" s="1279"/>
      <c r="KWZ2361" s="1279"/>
      <c r="KXA2361" s="1279"/>
      <c r="KXB2361" s="1279"/>
      <c r="KXC2361" s="1279"/>
      <c r="KXD2361" s="1279"/>
      <c r="KXE2361" s="1279"/>
      <c r="KXF2361" s="1279"/>
      <c r="KXG2361" s="1279"/>
      <c r="KXH2361" s="1279"/>
      <c r="KXI2361" s="1279"/>
      <c r="KXJ2361" s="1279"/>
      <c r="KXK2361" s="1279"/>
      <c r="KXL2361" s="1279"/>
      <c r="KXM2361" s="1279"/>
      <c r="KXN2361" s="1279"/>
      <c r="KXO2361" s="1279"/>
      <c r="KXP2361" s="1279"/>
      <c r="KXQ2361" s="1279"/>
      <c r="KXR2361" s="1279"/>
      <c r="KXS2361" s="1279"/>
      <c r="KXT2361" s="1279"/>
      <c r="KXU2361" s="1279"/>
      <c r="KXV2361" s="1279"/>
      <c r="KXW2361" s="1279"/>
      <c r="KXX2361" s="1279"/>
      <c r="KXY2361" s="1279"/>
      <c r="KXZ2361" s="1279"/>
      <c r="KYA2361" s="1279"/>
      <c r="KYB2361" s="1279"/>
      <c r="KYC2361" s="1279"/>
      <c r="KYD2361" s="1279"/>
      <c r="KYE2361" s="1279"/>
      <c r="KYF2361" s="1279"/>
      <c r="KYG2361" s="1279"/>
      <c r="KYH2361" s="1279"/>
      <c r="KYI2361" s="1279"/>
      <c r="KYJ2361" s="1279"/>
      <c r="KYK2361" s="1279"/>
      <c r="KYL2361" s="1279"/>
      <c r="KYM2361" s="1279"/>
      <c r="KYN2361" s="1279"/>
      <c r="KYO2361" s="1279"/>
      <c r="KYP2361" s="1279"/>
      <c r="KYQ2361" s="1279"/>
      <c r="KYR2361" s="1279"/>
      <c r="KYS2361" s="1279"/>
      <c r="KYT2361" s="1279"/>
      <c r="KYU2361" s="1279"/>
      <c r="KYV2361" s="1279"/>
      <c r="KYW2361" s="1279"/>
      <c r="KYX2361" s="1279"/>
      <c r="KYY2361" s="1279"/>
      <c r="KYZ2361" s="1279"/>
      <c r="KZA2361" s="1279"/>
      <c r="KZB2361" s="1279"/>
      <c r="KZC2361" s="1279"/>
      <c r="KZD2361" s="1279"/>
      <c r="KZE2361" s="1279"/>
      <c r="KZF2361" s="1279"/>
      <c r="KZG2361" s="1279"/>
      <c r="KZH2361" s="1279"/>
      <c r="KZI2361" s="1279"/>
      <c r="KZJ2361" s="1279"/>
      <c r="KZK2361" s="1279"/>
      <c r="KZL2361" s="1279"/>
      <c r="KZM2361" s="1279"/>
      <c r="KZN2361" s="1279"/>
      <c r="KZO2361" s="1279"/>
      <c r="KZP2361" s="1279"/>
      <c r="KZQ2361" s="1279"/>
      <c r="KZR2361" s="1279"/>
      <c r="KZS2361" s="1279"/>
      <c r="KZT2361" s="1279"/>
      <c r="KZU2361" s="1279"/>
      <c r="KZV2361" s="1279"/>
      <c r="KZW2361" s="1279"/>
      <c r="KZX2361" s="1279"/>
      <c r="KZY2361" s="1279"/>
      <c r="KZZ2361" s="1279"/>
      <c r="LAA2361" s="1279"/>
      <c r="LAB2361" s="1279"/>
      <c r="LAC2361" s="1279"/>
      <c r="LAD2361" s="1279"/>
      <c r="LAE2361" s="1279"/>
      <c r="LAF2361" s="1279"/>
      <c r="LAG2361" s="1279"/>
      <c r="LAH2361" s="1279"/>
      <c r="LAI2361" s="1279"/>
      <c r="LAJ2361" s="1279"/>
      <c r="LAK2361" s="1279"/>
      <c r="LAL2361" s="1279"/>
      <c r="LAM2361" s="1279"/>
      <c r="LAN2361" s="1279"/>
      <c r="LAO2361" s="1279"/>
      <c r="LAP2361" s="1279"/>
      <c r="LAQ2361" s="1279"/>
      <c r="LAR2361" s="1279"/>
      <c r="LAS2361" s="1279"/>
      <c r="LAT2361" s="1279"/>
      <c r="LAU2361" s="1279"/>
      <c r="LAV2361" s="1279"/>
      <c r="LAW2361" s="1279"/>
      <c r="LAX2361" s="1279"/>
      <c r="LAY2361" s="1279"/>
      <c r="LAZ2361" s="1279"/>
      <c r="LBA2361" s="1279"/>
      <c r="LBB2361" s="1279"/>
      <c r="LBC2361" s="1279"/>
      <c r="LBD2361" s="1279"/>
      <c r="LBE2361" s="1279"/>
      <c r="LBF2361" s="1279"/>
      <c r="LBG2361" s="1279"/>
      <c r="LBH2361" s="1279"/>
      <c r="LBI2361" s="1279"/>
      <c r="LBJ2361" s="1279"/>
      <c r="LBK2361" s="1279"/>
      <c r="LBL2361" s="1279"/>
      <c r="LBM2361" s="1279"/>
      <c r="LBN2361" s="1279"/>
      <c r="LBO2361" s="1279"/>
      <c r="LBP2361" s="1279"/>
      <c r="LBQ2361" s="1279"/>
      <c r="LBR2361" s="1279"/>
      <c r="LBS2361" s="1279"/>
      <c r="LBT2361" s="1279"/>
      <c r="LBU2361" s="1279"/>
      <c r="LBV2361" s="1279"/>
      <c r="LBW2361" s="1279"/>
      <c r="LBX2361" s="1279"/>
      <c r="LBY2361" s="1279"/>
      <c r="LBZ2361" s="1279"/>
      <c r="LCA2361" s="1279"/>
      <c r="LCB2361" s="1279"/>
      <c r="LCC2361" s="1279"/>
      <c r="LCD2361" s="1279"/>
      <c r="LCE2361" s="1279"/>
      <c r="LCF2361" s="1279"/>
      <c r="LCG2361" s="1279"/>
      <c r="LCH2361" s="1279"/>
      <c r="LCI2361" s="1279"/>
      <c r="LCJ2361" s="1279"/>
      <c r="LCK2361" s="1279"/>
      <c r="LCL2361" s="1279"/>
      <c r="LCM2361" s="1279"/>
      <c r="LCN2361" s="1279"/>
      <c r="LCO2361" s="1279"/>
      <c r="LCP2361" s="1279"/>
      <c r="LCQ2361" s="1279"/>
      <c r="LCR2361" s="1279"/>
      <c r="LCS2361" s="1279"/>
      <c r="LCT2361" s="1279"/>
      <c r="LCU2361" s="1279"/>
      <c r="LCV2361" s="1279"/>
      <c r="LCW2361" s="1279"/>
      <c r="LCX2361" s="1279"/>
      <c r="LCY2361" s="1279"/>
      <c r="LCZ2361" s="1279"/>
      <c r="LDA2361" s="1279"/>
      <c r="LDB2361" s="1279"/>
      <c r="LDC2361" s="1279"/>
      <c r="LDD2361" s="1279"/>
      <c r="LDE2361" s="1279"/>
      <c r="LDF2361" s="1279"/>
      <c r="LDG2361" s="1279"/>
      <c r="LDH2361" s="1279"/>
      <c r="LDI2361" s="1279"/>
      <c r="LDJ2361" s="1279"/>
      <c r="LDK2361" s="1279"/>
      <c r="LDL2361" s="1279"/>
      <c r="LDM2361" s="1279"/>
      <c r="LDN2361" s="1279"/>
      <c r="LDO2361" s="1279"/>
      <c r="LDP2361" s="1279"/>
      <c r="LDQ2361" s="1279"/>
      <c r="LDR2361" s="1279"/>
      <c r="LDS2361" s="1279"/>
      <c r="LDT2361" s="1279"/>
      <c r="LDU2361" s="1279"/>
      <c r="LDV2361" s="1279"/>
      <c r="LDW2361" s="1279"/>
      <c r="LDX2361" s="1279"/>
      <c r="LDY2361" s="1279"/>
      <c r="LDZ2361" s="1279"/>
      <c r="LEA2361" s="1279"/>
      <c r="LEB2361" s="1279"/>
      <c r="LEC2361" s="1279"/>
      <c r="LED2361" s="1279"/>
      <c r="LEE2361" s="1279"/>
      <c r="LEF2361" s="1279"/>
      <c r="LEG2361" s="1279"/>
      <c r="LEH2361" s="1279"/>
      <c r="LEI2361" s="1279"/>
      <c r="LEJ2361" s="1279"/>
      <c r="LEK2361" s="1279"/>
      <c r="LEL2361" s="1279"/>
      <c r="LEM2361" s="1279"/>
      <c r="LEN2361" s="1279"/>
      <c r="LEO2361" s="1279"/>
      <c r="LEP2361" s="1279"/>
      <c r="LEQ2361" s="1279"/>
      <c r="LER2361" s="1279"/>
      <c r="LES2361" s="1279"/>
      <c r="LET2361" s="1279"/>
      <c r="LEU2361" s="1279"/>
      <c r="LEV2361" s="1279"/>
      <c r="LEW2361" s="1279"/>
      <c r="LEX2361" s="1279"/>
      <c r="LEY2361" s="1279"/>
      <c r="LEZ2361" s="1279"/>
      <c r="LFA2361" s="1279"/>
      <c r="LFB2361" s="1279"/>
      <c r="LFC2361" s="1279"/>
      <c r="LFD2361" s="1279"/>
      <c r="LFE2361" s="1279"/>
      <c r="LFF2361" s="1279"/>
      <c r="LFG2361" s="1279"/>
      <c r="LFH2361" s="1279"/>
      <c r="LFI2361" s="1279"/>
      <c r="LFJ2361" s="1279"/>
      <c r="LFK2361" s="1279"/>
      <c r="LFL2361" s="1279"/>
      <c r="LFM2361" s="1279"/>
      <c r="LFN2361" s="1279"/>
      <c r="LFO2361" s="1279"/>
      <c r="LFP2361" s="1279"/>
      <c r="LFQ2361" s="1279"/>
      <c r="LFR2361" s="1279"/>
      <c r="LFS2361" s="1279"/>
      <c r="LFT2361" s="1279"/>
      <c r="LFU2361" s="1279"/>
      <c r="LFV2361" s="1279"/>
      <c r="LFW2361" s="1279"/>
      <c r="LFX2361" s="1279"/>
      <c r="LFY2361" s="1279"/>
      <c r="LFZ2361" s="1279"/>
      <c r="LGA2361" s="1279"/>
      <c r="LGB2361" s="1279"/>
      <c r="LGC2361" s="1279"/>
      <c r="LGD2361" s="1279"/>
      <c r="LGE2361" s="1279"/>
      <c r="LGF2361" s="1279"/>
      <c r="LGG2361" s="1279"/>
      <c r="LGH2361" s="1279"/>
      <c r="LGI2361" s="1279"/>
      <c r="LGJ2361" s="1279"/>
      <c r="LGK2361" s="1279"/>
      <c r="LGL2361" s="1279"/>
      <c r="LGM2361" s="1279"/>
      <c r="LGN2361" s="1279"/>
      <c r="LGO2361" s="1279"/>
      <c r="LGP2361" s="1279"/>
      <c r="LGQ2361" s="1279"/>
      <c r="LGR2361" s="1279"/>
      <c r="LGS2361" s="1279"/>
      <c r="LGT2361" s="1279"/>
      <c r="LGU2361" s="1279"/>
      <c r="LGV2361" s="1279"/>
      <c r="LGW2361" s="1279"/>
      <c r="LGX2361" s="1279"/>
      <c r="LGY2361" s="1279"/>
      <c r="LGZ2361" s="1279"/>
      <c r="LHA2361" s="1279"/>
      <c r="LHB2361" s="1279"/>
      <c r="LHC2361" s="1279"/>
      <c r="LHD2361" s="1279"/>
      <c r="LHE2361" s="1279"/>
      <c r="LHF2361" s="1279"/>
      <c r="LHG2361" s="1279"/>
      <c r="LHH2361" s="1279"/>
      <c r="LHI2361" s="1279"/>
      <c r="LHJ2361" s="1279"/>
      <c r="LHK2361" s="1279"/>
      <c r="LHL2361" s="1279"/>
      <c r="LHM2361" s="1279"/>
      <c r="LHN2361" s="1279"/>
      <c r="LHO2361" s="1279"/>
      <c r="LHP2361" s="1279"/>
      <c r="LHQ2361" s="1279"/>
      <c r="LHR2361" s="1279"/>
      <c r="LHS2361" s="1279"/>
      <c r="LHT2361" s="1279"/>
      <c r="LHU2361" s="1279"/>
      <c r="LHV2361" s="1279"/>
      <c r="LHW2361" s="1279"/>
      <c r="LHX2361" s="1279"/>
      <c r="LHY2361" s="1279"/>
      <c r="LHZ2361" s="1279"/>
      <c r="LIA2361" s="1279"/>
      <c r="LIB2361" s="1279"/>
      <c r="LIC2361" s="1279"/>
      <c r="LID2361" s="1279"/>
      <c r="LIE2361" s="1279"/>
      <c r="LIF2361" s="1279"/>
      <c r="LIG2361" s="1279"/>
      <c r="LIH2361" s="1279"/>
      <c r="LII2361" s="1279"/>
      <c r="LIJ2361" s="1279"/>
      <c r="LIK2361" s="1279"/>
      <c r="LIL2361" s="1279"/>
      <c r="LIM2361" s="1279"/>
      <c r="LIN2361" s="1279"/>
      <c r="LIO2361" s="1279"/>
      <c r="LIP2361" s="1279"/>
      <c r="LIQ2361" s="1279"/>
      <c r="LIR2361" s="1279"/>
      <c r="LIS2361" s="1279"/>
      <c r="LIT2361" s="1279"/>
      <c r="LIU2361" s="1279"/>
      <c r="LIV2361" s="1279"/>
      <c r="LIW2361" s="1279"/>
      <c r="LIX2361" s="1279"/>
      <c r="LIY2361" s="1279"/>
      <c r="LIZ2361" s="1279"/>
      <c r="LJA2361" s="1279"/>
      <c r="LJB2361" s="1279"/>
      <c r="LJC2361" s="1279"/>
      <c r="LJD2361" s="1279"/>
      <c r="LJE2361" s="1279"/>
      <c r="LJF2361" s="1279"/>
      <c r="LJG2361" s="1279"/>
      <c r="LJH2361" s="1279"/>
      <c r="LJI2361" s="1279"/>
      <c r="LJJ2361" s="1279"/>
      <c r="LJK2361" s="1279"/>
      <c r="LJL2361" s="1279"/>
      <c r="LJM2361" s="1279"/>
      <c r="LJN2361" s="1279"/>
      <c r="LJO2361" s="1279"/>
      <c r="LJP2361" s="1279"/>
      <c r="LJQ2361" s="1279"/>
      <c r="LJR2361" s="1279"/>
      <c r="LJS2361" s="1279"/>
      <c r="LJT2361" s="1279"/>
      <c r="LJU2361" s="1279"/>
      <c r="LJV2361" s="1279"/>
      <c r="LJW2361" s="1279"/>
      <c r="LJX2361" s="1279"/>
      <c r="LJY2361" s="1279"/>
      <c r="LJZ2361" s="1279"/>
      <c r="LKA2361" s="1279"/>
      <c r="LKB2361" s="1279"/>
      <c r="LKC2361" s="1279"/>
      <c r="LKD2361" s="1279"/>
      <c r="LKE2361" s="1279"/>
      <c r="LKF2361" s="1279"/>
      <c r="LKG2361" s="1279"/>
      <c r="LKH2361" s="1279"/>
      <c r="LKI2361" s="1279"/>
      <c r="LKJ2361" s="1279"/>
      <c r="LKK2361" s="1279"/>
      <c r="LKL2361" s="1279"/>
      <c r="LKM2361" s="1279"/>
      <c r="LKN2361" s="1279"/>
      <c r="LKO2361" s="1279"/>
      <c r="LKP2361" s="1279"/>
      <c r="LKQ2361" s="1279"/>
      <c r="LKR2361" s="1279"/>
      <c r="LKS2361" s="1279"/>
      <c r="LKT2361" s="1279"/>
      <c r="LKU2361" s="1279"/>
      <c r="LKV2361" s="1279"/>
      <c r="LKW2361" s="1279"/>
      <c r="LKX2361" s="1279"/>
      <c r="LKY2361" s="1279"/>
      <c r="LKZ2361" s="1279"/>
      <c r="LLA2361" s="1279"/>
      <c r="LLB2361" s="1279"/>
      <c r="LLC2361" s="1279"/>
      <c r="LLD2361" s="1279"/>
      <c r="LLE2361" s="1279"/>
      <c r="LLF2361" s="1279"/>
      <c r="LLG2361" s="1279"/>
      <c r="LLH2361" s="1279"/>
      <c r="LLI2361" s="1279"/>
      <c r="LLJ2361" s="1279"/>
      <c r="LLK2361" s="1279"/>
      <c r="LLL2361" s="1279"/>
      <c r="LLM2361" s="1279"/>
      <c r="LLN2361" s="1279"/>
      <c r="LLO2361" s="1279"/>
      <c r="LLP2361" s="1279"/>
      <c r="LLQ2361" s="1279"/>
      <c r="LLR2361" s="1279"/>
      <c r="LLS2361" s="1279"/>
      <c r="LLT2361" s="1279"/>
      <c r="LLU2361" s="1279"/>
      <c r="LLV2361" s="1279"/>
      <c r="LLW2361" s="1279"/>
      <c r="LLX2361" s="1279"/>
      <c r="LLY2361" s="1279"/>
      <c r="LLZ2361" s="1279"/>
      <c r="LMA2361" s="1279"/>
      <c r="LMB2361" s="1279"/>
      <c r="LMC2361" s="1279"/>
      <c r="LMD2361" s="1279"/>
      <c r="LME2361" s="1279"/>
      <c r="LMF2361" s="1279"/>
      <c r="LMG2361" s="1279"/>
      <c r="LMH2361" s="1279"/>
      <c r="LMI2361" s="1279"/>
      <c r="LMJ2361" s="1279"/>
      <c r="LMK2361" s="1279"/>
      <c r="LML2361" s="1279"/>
      <c r="LMM2361" s="1279"/>
      <c r="LMN2361" s="1279"/>
      <c r="LMO2361" s="1279"/>
      <c r="LMP2361" s="1279"/>
      <c r="LMQ2361" s="1279"/>
      <c r="LMR2361" s="1279"/>
      <c r="LMS2361" s="1279"/>
      <c r="LMT2361" s="1279"/>
      <c r="LMU2361" s="1279"/>
      <c r="LMV2361" s="1279"/>
      <c r="LMW2361" s="1279"/>
      <c r="LMX2361" s="1279"/>
      <c r="LMY2361" s="1279"/>
      <c r="LMZ2361" s="1279"/>
      <c r="LNA2361" s="1279"/>
      <c r="LNB2361" s="1279"/>
      <c r="LNC2361" s="1279"/>
      <c r="LND2361" s="1279"/>
      <c r="LNE2361" s="1279"/>
      <c r="LNF2361" s="1279"/>
      <c r="LNG2361" s="1279"/>
      <c r="LNH2361" s="1279"/>
      <c r="LNI2361" s="1279"/>
      <c r="LNJ2361" s="1279"/>
      <c r="LNK2361" s="1279"/>
      <c r="LNL2361" s="1279"/>
      <c r="LNM2361" s="1279"/>
      <c r="LNN2361" s="1279"/>
      <c r="LNO2361" s="1279"/>
      <c r="LNP2361" s="1279"/>
      <c r="LNQ2361" s="1279"/>
      <c r="LNR2361" s="1279"/>
      <c r="LNS2361" s="1279"/>
      <c r="LNT2361" s="1279"/>
      <c r="LNU2361" s="1279"/>
      <c r="LNV2361" s="1279"/>
      <c r="LNW2361" s="1279"/>
      <c r="LNX2361" s="1279"/>
      <c r="LNY2361" s="1279"/>
      <c r="LNZ2361" s="1279"/>
      <c r="LOA2361" s="1279"/>
      <c r="LOB2361" s="1279"/>
      <c r="LOC2361" s="1279"/>
      <c r="LOD2361" s="1279"/>
      <c r="LOE2361" s="1279"/>
      <c r="LOF2361" s="1279"/>
      <c r="LOG2361" s="1279"/>
      <c r="LOH2361" s="1279"/>
      <c r="LOI2361" s="1279"/>
      <c r="LOJ2361" s="1279"/>
      <c r="LOK2361" s="1279"/>
      <c r="LOL2361" s="1279"/>
      <c r="LOM2361" s="1279"/>
      <c r="LON2361" s="1279"/>
      <c r="LOO2361" s="1279"/>
      <c r="LOP2361" s="1279"/>
      <c r="LOQ2361" s="1279"/>
      <c r="LOR2361" s="1279"/>
      <c r="LOS2361" s="1279"/>
      <c r="LOT2361" s="1279"/>
      <c r="LOU2361" s="1279"/>
      <c r="LOV2361" s="1279"/>
      <c r="LOW2361" s="1279"/>
      <c r="LOX2361" s="1279"/>
      <c r="LOY2361" s="1279"/>
      <c r="LOZ2361" s="1279"/>
      <c r="LPA2361" s="1279"/>
      <c r="LPB2361" s="1279"/>
      <c r="LPC2361" s="1279"/>
      <c r="LPD2361" s="1279"/>
      <c r="LPE2361" s="1279"/>
      <c r="LPF2361" s="1279"/>
      <c r="LPG2361" s="1279"/>
      <c r="LPH2361" s="1279"/>
      <c r="LPI2361" s="1279"/>
      <c r="LPJ2361" s="1279"/>
      <c r="LPK2361" s="1279"/>
      <c r="LPL2361" s="1279"/>
      <c r="LPM2361" s="1279"/>
      <c r="LPN2361" s="1279"/>
      <c r="LPO2361" s="1279"/>
      <c r="LPP2361" s="1279"/>
      <c r="LPQ2361" s="1279"/>
      <c r="LPR2361" s="1279"/>
      <c r="LPS2361" s="1279"/>
      <c r="LPT2361" s="1279"/>
      <c r="LPU2361" s="1279"/>
      <c r="LPV2361" s="1279"/>
      <c r="LPW2361" s="1279"/>
      <c r="LPX2361" s="1279"/>
      <c r="LPY2361" s="1279"/>
      <c r="LPZ2361" s="1279"/>
      <c r="LQA2361" s="1279"/>
      <c r="LQB2361" s="1279"/>
      <c r="LQC2361" s="1279"/>
      <c r="LQD2361" s="1279"/>
      <c r="LQE2361" s="1279"/>
      <c r="LQF2361" s="1279"/>
      <c r="LQG2361" s="1279"/>
      <c r="LQH2361" s="1279"/>
      <c r="LQI2361" s="1279"/>
      <c r="LQJ2361" s="1279"/>
      <c r="LQK2361" s="1279"/>
      <c r="LQL2361" s="1279"/>
      <c r="LQM2361" s="1279"/>
      <c r="LQN2361" s="1279"/>
      <c r="LQO2361" s="1279"/>
      <c r="LQP2361" s="1279"/>
      <c r="LQQ2361" s="1279"/>
      <c r="LQR2361" s="1279"/>
      <c r="LQS2361" s="1279"/>
      <c r="LQT2361" s="1279"/>
      <c r="LQU2361" s="1279"/>
      <c r="LQV2361" s="1279"/>
      <c r="LQW2361" s="1279"/>
      <c r="LQX2361" s="1279"/>
      <c r="LQY2361" s="1279"/>
      <c r="LQZ2361" s="1279"/>
      <c r="LRA2361" s="1279"/>
      <c r="LRB2361" s="1279"/>
      <c r="LRC2361" s="1279"/>
      <c r="LRD2361" s="1279"/>
      <c r="LRE2361" s="1279"/>
      <c r="LRF2361" s="1279"/>
      <c r="LRG2361" s="1279"/>
      <c r="LRH2361" s="1279"/>
      <c r="LRI2361" s="1279"/>
      <c r="LRJ2361" s="1279"/>
      <c r="LRK2361" s="1279"/>
      <c r="LRL2361" s="1279"/>
      <c r="LRM2361" s="1279"/>
      <c r="LRN2361" s="1279"/>
      <c r="LRO2361" s="1279"/>
      <c r="LRP2361" s="1279"/>
      <c r="LRQ2361" s="1279"/>
      <c r="LRR2361" s="1279"/>
      <c r="LRS2361" s="1279"/>
      <c r="LRT2361" s="1279"/>
      <c r="LRU2361" s="1279"/>
      <c r="LRV2361" s="1279"/>
      <c r="LRW2361" s="1279"/>
      <c r="LRX2361" s="1279"/>
      <c r="LRY2361" s="1279"/>
      <c r="LRZ2361" s="1279"/>
      <c r="LSA2361" s="1279"/>
      <c r="LSB2361" s="1279"/>
      <c r="LSC2361" s="1279"/>
      <c r="LSD2361" s="1279"/>
      <c r="LSE2361" s="1279"/>
      <c r="LSF2361" s="1279"/>
      <c r="LSG2361" s="1279"/>
      <c r="LSH2361" s="1279"/>
      <c r="LSI2361" s="1279"/>
      <c r="LSJ2361" s="1279"/>
      <c r="LSK2361" s="1279"/>
      <c r="LSL2361" s="1279"/>
      <c r="LSM2361" s="1279"/>
      <c r="LSN2361" s="1279"/>
      <c r="LSO2361" s="1279"/>
      <c r="LSP2361" s="1279"/>
      <c r="LSQ2361" s="1279"/>
      <c r="LSR2361" s="1279"/>
      <c r="LSS2361" s="1279"/>
      <c r="LST2361" s="1279"/>
      <c r="LSU2361" s="1279"/>
      <c r="LSV2361" s="1279"/>
      <c r="LSW2361" s="1279"/>
      <c r="LSX2361" s="1279"/>
      <c r="LSY2361" s="1279"/>
      <c r="LSZ2361" s="1279"/>
      <c r="LTA2361" s="1279"/>
      <c r="LTB2361" s="1279"/>
      <c r="LTC2361" s="1279"/>
      <c r="LTD2361" s="1279"/>
      <c r="LTE2361" s="1279"/>
      <c r="LTF2361" s="1279"/>
      <c r="LTG2361" s="1279"/>
      <c r="LTH2361" s="1279"/>
      <c r="LTI2361" s="1279"/>
      <c r="LTJ2361" s="1279"/>
      <c r="LTK2361" s="1279"/>
      <c r="LTL2361" s="1279"/>
      <c r="LTM2361" s="1279"/>
      <c r="LTN2361" s="1279"/>
      <c r="LTO2361" s="1279"/>
      <c r="LTP2361" s="1279"/>
      <c r="LTQ2361" s="1279"/>
      <c r="LTR2361" s="1279"/>
      <c r="LTS2361" s="1279"/>
      <c r="LTT2361" s="1279"/>
      <c r="LTU2361" s="1279"/>
      <c r="LTV2361" s="1279"/>
      <c r="LTW2361" s="1279"/>
      <c r="LTX2361" s="1279"/>
      <c r="LTY2361" s="1279"/>
      <c r="LTZ2361" s="1279"/>
      <c r="LUA2361" s="1279"/>
      <c r="LUB2361" s="1279"/>
      <c r="LUC2361" s="1279"/>
      <c r="LUD2361" s="1279"/>
      <c r="LUE2361" s="1279"/>
      <c r="LUF2361" s="1279"/>
      <c r="LUG2361" s="1279"/>
      <c r="LUH2361" s="1279"/>
      <c r="LUI2361" s="1279"/>
      <c r="LUJ2361" s="1279"/>
      <c r="LUK2361" s="1279"/>
      <c r="LUL2361" s="1279"/>
      <c r="LUM2361" s="1279"/>
      <c r="LUN2361" s="1279"/>
      <c r="LUO2361" s="1279"/>
      <c r="LUP2361" s="1279"/>
      <c r="LUQ2361" s="1279"/>
      <c r="LUR2361" s="1279"/>
      <c r="LUS2361" s="1279"/>
      <c r="LUT2361" s="1279"/>
      <c r="LUU2361" s="1279"/>
      <c r="LUV2361" s="1279"/>
      <c r="LUW2361" s="1279"/>
      <c r="LUX2361" s="1279"/>
      <c r="LUY2361" s="1279"/>
      <c r="LUZ2361" s="1279"/>
      <c r="LVA2361" s="1279"/>
      <c r="LVB2361" s="1279"/>
      <c r="LVC2361" s="1279"/>
      <c r="LVD2361" s="1279"/>
      <c r="LVE2361" s="1279"/>
      <c r="LVF2361" s="1279"/>
      <c r="LVG2361" s="1279"/>
      <c r="LVH2361" s="1279"/>
      <c r="LVI2361" s="1279"/>
      <c r="LVJ2361" s="1279"/>
      <c r="LVK2361" s="1279"/>
      <c r="LVL2361" s="1279"/>
      <c r="LVM2361" s="1279"/>
      <c r="LVN2361" s="1279"/>
      <c r="LVO2361" s="1279"/>
      <c r="LVP2361" s="1279"/>
      <c r="LVQ2361" s="1279"/>
      <c r="LVR2361" s="1279"/>
      <c r="LVS2361" s="1279"/>
      <c r="LVT2361" s="1279"/>
      <c r="LVU2361" s="1279"/>
      <c r="LVV2361" s="1279"/>
      <c r="LVW2361" s="1279"/>
      <c r="LVX2361" s="1279"/>
      <c r="LVY2361" s="1279"/>
      <c r="LVZ2361" s="1279"/>
      <c r="LWA2361" s="1279"/>
      <c r="LWB2361" s="1279"/>
      <c r="LWC2361" s="1279"/>
      <c r="LWD2361" s="1279"/>
      <c r="LWE2361" s="1279"/>
      <c r="LWF2361" s="1279"/>
      <c r="LWG2361" s="1279"/>
      <c r="LWH2361" s="1279"/>
      <c r="LWI2361" s="1279"/>
      <c r="LWJ2361" s="1279"/>
      <c r="LWK2361" s="1279"/>
      <c r="LWL2361" s="1279"/>
      <c r="LWM2361" s="1279"/>
      <c r="LWN2361" s="1279"/>
      <c r="LWO2361" s="1279"/>
      <c r="LWP2361" s="1279"/>
      <c r="LWQ2361" s="1279"/>
      <c r="LWR2361" s="1279"/>
      <c r="LWS2361" s="1279"/>
      <c r="LWT2361" s="1279"/>
      <c r="LWU2361" s="1279"/>
      <c r="LWV2361" s="1279"/>
      <c r="LWW2361" s="1279"/>
      <c r="LWX2361" s="1279"/>
      <c r="LWY2361" s="1279"/>
      <c r="LWZ2361" s="1279"/>
      <c r="LXA2361" s="1279"/>
      <c r="LXB2361" s="1279"/>
      <c r="LXC2361" s="1279"/>
      <c r="LXD2361" s="1279"/>
      <c r="LXE2361" s="1279"/>
      <c r="LXF2361" s="1279"/>
      <c r="LXG2361" s="1279"/>
      <c r="LXH2361" s="1279"/>
      <c r="LXI2361" s="1279"/>
      <c r="LXJ2361" s="1279"/>
      <c r="LXK2361" s="1279"/>
      <c r="LXL2361" s="1279"/>
      <c r="LXM2361" s="1279"/>
      <c r="LXN2361" s="1279"/>
      <c r="LXO2361" s="1279"/>
      <c r="LXP2361" s="1279"/>
      <c r="LXQ2361" s="1279"/>
      <c r="LXR2361" s="1279"/>
      <c r="LXS2361" s="1279"/>
      <c r="LXT2361" s="1279"/>
      <c r="LXU2361" s="1279"/>
      <c r="LXV2361" s="1279"/>
      <c r="LXW2361" s="1279"/>
      <c r="LXX2361" s="1279"/>
      <c r="LXY2361" s="1279"/>
      <c r="LXZ2361" s="1279"/>
      <c r="LYA2361" s="1279"/>
      <c r="LYB2361" s="1279"/>
      <c r="LYC2361" s="1279"/>
      <c r="LYD2361" s="1279"/>
      <c r="LYE2361" s="1279"/>
      <c r="LYF2361" s="1279"/>
      <c r="LYG2361" s="1279"/>
      <c r="LYH2361" s="1279"/>
      <c r="LYI2361" s="1279"/>
      <c r="LYJ2361" s="1279"/>
      <c r="LYK2361" s="1279"/>
      <c r="LYL2361" s="1279"/>
      <c r="LYM2361" s="1279"/>
      <c r="LYN2361" s="1279"/>
      <c r="LYO2361" s="1279"/>
      <c r="LYP2361" s="1279"/>
      <c r="LYQ2361" s="1279"/>
      <c r="LYR2361" s="1279"/>
      <c r="LYS2361" s="1279"/>
      <c r="LYT2361" s="1279"/>
      <c r="LYU2361" s="1279"/>
      <c r="LYV2361" s="1279"/>
      <c r="LYW2361" s="1279"/>
      <c r="LYX2361" s="1279"/>
      <c r="LYY2361" s="1279"/>
      <c r="LYZ2361" s="1279"/>
      <c r="LZA2361" s="1279"/>
      <c r="LZB2361" s="1279"/>
      <c r="LZC2361" s="1279"/>
      <c r="LZD2361" s="1279"/>
      <c r="LZE2361" s="1279"/>
      <c r="LZF2361" s="1279"/>
      <c r="LZG2361" s="1279"/>
      <c r="LZH2361" s="1279"/>
      <c r="LZI2361" s="1279"/>
      <c r="LZJ2361" s="1279"/>
      <c r="LZK2361" s="1279"/>
      <c r="LZL2361" s="1279"/>
      <c r="LZM2361" s="1279"/>
      <c r="LZN2361" s="1279"/>
      <c r="LZO2361" s="1279"/>
      <c r="LZP2361" s="1279"/>
      <c r="LZQ2361" s="1279"/>
      <c r="LZR2361" s="1279"/>
      <c r="LZS2361" s="1279"/>
      <c r="LZT2361" s="1279"/>
      <c r="LZU2361" s="1279"/>
      <c r="LZV2361" s="1279"/>
      <c r="LZW2361" s="1279"/>
      <c r="LZX2361" s="1279"/>
      <c r="LZY2361" s="1279"/>
      <c r="LZZ2361" s="1279"/>
      <c r="MAA2361" s="1279"/>
      <c r="MAB2361" s="1279"/>
      <c r="MAC2361" s="1279"/>
      <c r="MAD2361" s="1279"/>
      <c r="MAE2361" s="1279"/>
      <c r="MAF2361" s="1279"/>
      <c r="MAG2361" s="1279"/>
      <c r="MAH2361" s="1279"/>
      <c r="MAI2361" s="1279"/>
      <c r="MAJ2361" s="1279"/>
      <c r="MAK2361" s="1279"/>
      <c r="MAL2361" s="1279"/>
      <c r="MAM2361" s="1279"/>
      <c r="MAN2361" s="1279"/>
      <c r="MAO2361" s="1279"/>
      <c r="MAP2361" s="1279"/>
      <c r="MAQ2361" s="1279"/>
      <c r="MAR2361" s="1279"/>
      <c r="MAS2361" s="1279"/>
      <c r="MAT2361" s="1279"/>
      <c r="MAU2361" s="1279"/>
      <c r="MAV2361" s="1279"/>
      <c r="MAW2361" s="1279"/>
      <c r="MAX2361" s="1279"/>
      <c r="MAY2361" s="1279"/>
      <c r="MAZ2361" s="1279"/>
      <c r="MBA2361" s="1279"/>
      <c r="MBB2361" s="1279"/>
      <c r="MBC2361" s="1279"/>
      <c r="MBD2361" s="1279"/>
      <c r="MBE2361" s="1279"/>
      <c r="MBF2361" s="1279"/>
      <c r="MBG2361" s="1279"/>
      <c r="MBH2361" s="1279"/>
      <c r="MBI2361" s="1279"/>
      <c r="MBJ2361" s="1279"/>
      <c r="MBK2361" s="1279"/>
      <c r="MBL2361" s="1279"/>
      <c r="MBM2361" s="1279"/>
      <c r="MBN2361" s="1279"/>
      <c r="MBO2361" s="1279"/>
      <c r="MBP2361" s="1279"/>
      <c r="MBQ2361" s="1279"/>
      <c r="MBR2361" s="1279"/>
      <c r="MBS2361" s="1279"/>
      <c r="MBT2361" s="1279"/>
      <c r="MBU2361" s="1279"/>
      <c r="MBV2361" s="1279"/>
      <c r="MBW2361" s="1279"/>
      <c r="MBX2361" s="1279"/>
      <c r="MBY2361" s="1279"/>
      <c r="MBZ2361" s="1279"/>
      <c r="MCA2361" s="1279"/>
      <c r="MCB2361" s="1279"/>
      <c r="MCC2361" s="1279"/>
      <c r="MCD2361" s="1279"/>
      <c r="MCE2361" s="1279"/>
      <c r="MCF2361" s="1279"/>
      <c r="MCG2361" s="1279"/>
      <c r="MCH2361" s="1279"/>
      <c r="MCI2361" s="1279"/>
      <c r="MCJ2361" s="1279"/>
      <c r="MCK2361" s="1279"/>
      <c r="MCL2361" s="1279"/>
      <c r="MCM2361" s="1279"/>
      <c r="MCN2361" s="1279"/>
      <c r="MCO2361" s="1279"/>
      <c r="MCP2361" s="1279"/>
      <c r="MCQ2361" s="1279"/>
      <c r="MCR2361" s="1279"/>
      <c r="MCS2361" s="1279"/>
      <c r="MCT2361" s="1279"/>
      <c r="MCU2361" s="1279"/>
      <c r="MCV2361" s="1279"/>
      <c r="MCW2361" s="1279"/>
      <c r="MCX2361" s="1279"/>
      <c r="MCY2361" s="1279"/>
      <c r="MCZ2361" s="1279"/>
      <c r="MDA2361" s="1279"/>
      <c r="MDB2361" s="1279"/>
      <c r="MDC2361" s="1279"/>
      <c r="MDD2361" s="1279"/>
      <c r="MDE2361" s="1279"/>
      <c r="MDF2361" s="1279"/>
      <c r="MDG2361" s="1279"/>
      <c r="MDH2361" s="1279"/>
      <c r="MDI2361" s="1279"/>
      <c r="MDJ2361" s="1279"/>
      <c r="MDK2361" s="1279"/>
      <c r="MDL2361" s="1279"/>
      <c r="MDM2361" s="1279"/>
      <c r="MDN2361" s="1279"/>
      <c r="MDO2361" s="1279"/>
      <c r="MDP2361" s="1279"/>
      <c r="MDQ2361" s="1279"/>
      <c r="MDR2361" s="1279"/>
      <c r="MDS2361" s="1279"/>
      <c r="MDT2361" s="1279"/>
      <c r="MDU2361" s="1279"/>
      <c r="MDV2361" s="1279"/>
      <c r="MDW2361" s="1279"/>
      <c r="MDX2361" s="1279"/>
      <c r="MDY2361" s="1279"/>
      <c r="MDZ2361" s="1279"/>
      <c r="MEA2361" s="1279"/>
      <c r="MEB2361" s="1279"/>
      <c r="MEC2361" s="1279"/>
      <c r="MED2361" s="1279"/>
      <c r="MEE2361" s="1279"/>
      <c r="MEF2361" s="1279"/>
      <c r="MEG2361" s="1279"/>
      <c r="MEH2361" s="1279"/>
      <c r="MEI2361" s="1279"/>
      <c r="MEJ2361" s="1279"/>
      <c r="MEK2361" s="1279"/>
      <c r="MEL2361" s="1279"/>
      <c r="MEM2361" s="1279"/>
      <c r="MEN2361" s="1279"/>
      <c r="MEO2361" s="1279"/>
      <c r="MEP2361" s="1279"/>
      <c r="MEQ2361" s="1279"/>
      <c r="MER2361" s="1279"/>
      <c r="MES2361" s="1279"/>
      <c r="MET2361" s="1279"/>
      <c r="MEU2361" s="1279"/>
      <c r="MEV2361" s="1279"/>
      <c r="MEW2361" s="1279"/>
      <c r="MEX2361" s="1279"/>
      <c r="MEY2361" s="1279"/>
      <c r="MEZ2361" s="1279"/>
      <c r="MFA2361" s="1279"/>
      <c r="MFB2361" s="1279"/>
      <c r="MFC2361" s="1279"/>
      <c r="MFD2361" s="1279"/>
      <c r="MFE2361" s="1279"/>
      <c r="MFF2361" s="1279"/>
      <c r="MFG2361" s="1279"/>
      <c r="MFH2361" s="1279"/>
      <c r="MFI2361" s="1279"/>
      <c r="MFJ2361" s="1279"/>
      <c r="MFK2361" s="1279"/>
      <c r="MFL2361" s="1279"/>
      <c r="MFM2361" s="1279"/>
      <c r="MFN2361" s="1279"/>
      <c r="MFO2361" s="1279"/>
      <c r="MFP2361" s="1279"/>
      <c r="MFQ2361" s="1279"/>
      <c r="MFR2361" s="1279"/>
      <c r="MFS2361" s="1279"/>
      <c r="MFT2361" s="1279"/>
      <c r="MFU2361" s="1279"/>
      <c r="MFV2361" s="1279"/>
      <c r="MFW2361" s="1279"/>
      <c r="MFX2361" s="1279"/>
      <c r="MFY2361" s="1279"/>
      <c r="MFZ2361" s="1279"/>
      <c r="MGA2361" s="1279"/>
      <c r="MGB2361" s="1279"/>
      <c r="MGC2361" s="1279"/>
      <c r="MGD2361" s="1279"/>
      <c r="MGE2361" s="1279"/>
      <c r="MGF2361" s="1279"/>
      <c r="MGG2361" s="1279"/>
      <c r="MGH2361" s="1279"/>
      <c r="MGI2361" s="1279"/>
      <c r="MGJ2361" s="1279"/>
      <c r="MGK2361" s="1279"/>
      <c r="MGL2361" s="1279"/>
      <c r="MGM2361" s="1279"/>
      <c r="MGN2361" s="1279"/>
      <c r="MGO2361" s="1279"/>
      <c r="MGP2361" s="1279"/>
      <c r="MGQ2361" s="1279"/>
      <c r="MGR2361" s="1279"/>
      <c r="MGS2361" s="1279"/>
      <c r="MGT2361" s="1279"/>
      <c r="MGU2361" s="1279"/>
      <c r="MGV2361" s="1279"/>
      <c r="MGW2361" s="1279"/>
      <c r="MGX2361" s="1279"/>
      <c r="MGY2361" s="1279"/>
      <c r="MGZ2361" s="1279"/>
      <c r="MHA2361" s="1279"/>
      <c r="MHB2361" s="1279"/>
      <c r="MHC2361" s="1279"/>
      <c r="MHD2361" s="1279"/>
      <c r="MHE2361" s="1279"/>
      <c r="MHF2361" s="1279"/>
      <c r="MHG2361" s="1279"/>
      <c r="MHH2361" s="1279"/>
      <c r="MHI2361" s="1279"/>
      <c r="MHJ2361" s="1279"/>
      <c r="MHK2361" s="1279"/>
      <c r="MHL2361" s="1279"/>
      <c r="MHM2361" s="1279"/>
      <c r="MHN2361" s="1279"/>
      <c r="MHO2361" s="1279"/>
      <c r="MHP2361" s="1279"/>
      <c r="MHQ2361" s="1279"/>
      <c r="MHR2361" s="1279"/>
      <c r="MHS2361" s="1279"/>
      <c r="MHT2361" s="1279"/>
      <c r="MHU2361" s="1279"/>
      <c r="MHV2361" s="1279"/>
      <c r="MHW2361" s="1279"/>
      <c r="MHX2361" s="1279"/>
      <c r="MHY2361" s="1279"/>
      <c r="MHZ2361" s="1279"/>
      <c r="MIA2361" s="1279"/>
      <c r="MIB2361" s="1279"/>
      <c r="MIC2361" s="1279"/>
      <c r="MID2361" s="1279"/>
      <c r="MIE2361" s="1279"/>
      <c r="MIF2361" s="1279"/>
      <c r="MIG2361" s="1279"/>
      <c r="MIH2361" s="1279"/>
      <c r="MII2361" s="1279"/>
      <c r="MIJ2361" s="1279"/>
      <c r="MIK2361" s="1279"/>
      <c r="MIL2361" s="1279"/>
      <c r="MIM2361" s="1279"/>
      <c r="MIN2361" s="1279"/>
      <c r="MIO2361" s="1279"/>
      <c r="MIP2361" s="1279"/>
      <c r="MIQ2361" s="1279"/>
      <c r="MIR2361" s="1279"/>
      <c r="MIS2361" s="1279"/>
      <c r="MIT2361" s="1279"/>
      <c r="MIU2361" s="1279"/>
      <c r="MIV2361" s="1279"/>
      <c r="MIW2361" s="1279"/>
      <c r="MIX2361" s="1279"/>
      <c r="MIY2361" s="1279"/>
      <c r="MIZ2361" s="1279"/>
      <c r="MJA2361" s="1279"/>
      <c r="MJB2361" s="1279"/>
      <c r="MJC2361" s="1279"/>
      <c r="MJD2361" s="1279"/>
      <c r="MJE2361" s="1279"/>
      <c r="MJF2361" s="1279"/>
      <c r="MJG2361" s="1279"/>
      <c r="MJH2361" s="1279"/>
      <c r="MJI2361" s="1279"/>
      <c r="MJJ2361" s="1279"/>
      <c r="MJK2361" s="1279"/>
      <c r="MJL2361" s="1279"/>
      <c r="MJM2361" s="1279"/>
      <c r="MJN2361" s="1279"/>
      <c r="MJO2361" s="1279"/>
      <c r="MJP2361" s="1279"/>
      <c r="MJQ2361" s="1279"/>
      <c r="MJR2361" s="1279"/>
      <c r="MJS2361" s="1279"/>
      <c r="MJT2361" s="1279"/>
      <c r="MJU2361" s="1279"/>
      <c r="MJV2361" s="1279"/>
      <c r="MJW2361" s="1279"/>
      <c r="MJX2361" s="1279"/>
      <c r="MJY2361" s="1279"/>
      <c r="MJZ2361" s="1279"/>
      <c r="MKA2361" s="1279"/>
      <c r="MKB2361" s="1279"/>
      <c r="MKC2361" s="1279"/>
      <c r="MKD2361" s="1279"/>
      <c r="MKE2361" s="1279"/>
      <c r="MKF2361" s="1279"/>
      <c r="MKG2361" s="1279"/>
      <c r="MKH2361" s="1279"/>
      <c r="MKI2361" s="1279"/>
      <c r="MKJ2361" s="1279"/>
      <c r="MKK2361" s="1279"/>
      <c r="MKL2361" s="1279"/>
      <c r="MKM2361" s="1279"/>
      <c r="MKN2361" s="1279"/>
      <c r="MKO2361" s="1279"/>
      <c r="MKP2361" s="1279"/>
      <c r="MKQ2361" s="1279"/>
      <c r="MKR2361" s="1279"/>
      <c r="MKS2361" s="1279"/>
      <c r="MKT2361" s="1279"/>
      <c r="MKU2361" s="1279"/>
      <c r="MKV2361" s="1279"/>
      <c r="MKW2361" s="1279"/>
      <c r="MKX2361" s="1279"/>
      <c r="MKY2361" s="1279"/>
      <c r="MKZ2361" s="1279"/>
      <c r="MLA2361" s="1279"/>
      <c r="MLB2361" s="1279"/>
      <c r="MLC2361" s="1279"/>
      <c r="MLD2361" s="1279"/>
      <c r="MLE2361" s="1279"/>
      <c r="MLF2361" s="1279"/>
      <c r="MLG2361" s="1279"/>
      <c r="MLH2361" s="1279"/>
      <c r="MLI2361" s="1279"/>
      <c r="MLJ2361" s="1279"/>
      <c r="MLK2361" s="1279"/>
      <c r="MLL2361" s="1279"/>
      <c r="MLM2361" s="1279"/>
      <c r="MLN2361" s="1279"/>
      <c r="MLO2361" s="1279"/>
      <c r="MLP2361" s="1279"/>
      <c r="MLQ2361" s="1279"/>
      <c r="MLR2361" s="1279"/>
      <c r="MLS2361" s="1279"/>
      <c r="MLT2361" s="1279"/>
      <c r="MLU2361" s="1279"/>
      <c r="MLV2361" s="1279"/>
      <c r="MLW2361" s="1279"/>
      <c r="MLX2361" s="1279"/>
      <c r="MLY2361" s="1279"/>
      <c r="MLZ2361" s="1279"/>
      <c r="MMA2361" s="1279"/>
      <c r="MMB2361" s="1279"/>
      <c r="MMC2361" s="1279"/>
      <c r="MMD2361" s="1279"/>
      <c r="MME2361" s="1279"/>
      <c r="MMF2361" s="1279"/>
      <c r="MMG2361" s="1279"/>
      <c r="MMH2361" s="1279"/>
      <c r="MMI2361" s="1279"/>
      <c r="MMJ2361" s="1279"/>
      <c r="MMK2361" s="1279"/>
      <c r="MML2361" s="1279"/>
      <c r="MMM2361" s="1279"/>
      <c r="MMN2361" s="1279"/>
      <c r="MMO2361" s="1279"/>
      <c r="MMP2361" s="1279"/>
      <c r="MMQ2361" s="1279"/>
      <c r="MMR2361" s="1279"/>
      <c r="MMS2361" s="1279"/>
      <c r="MMT2361" s="1279"/>
      <c r="MMU2361" s="1279"/>
      <c r="MMV2361" s="1279"/>
      <c r="MMW2361" s="1279"/>
      <c r="MMX2361" s="1279"/>
      <c r="MMY2361" s="1279"/>
      <c r="MMZ2361" s="1279"/>
      <c r="MNA2361" s="1279"/>
      <c r="MNB2361" s="1279"/>
      <c r="MNC2361" s="1279"/>
      <c r="MND2361" s="1279"/>
      <c r="MNE2361" s="1279"/>
      <c r="MNF2361" s="1279"/>
      <c r="MNG2361" s="1279"/>
      <c r="MNH2361" s="1279"/>
      <c r="MNI2361" s="1279"/>
      <c r="MNJ2361" s="1279"/>
      <c r="MNK2361" s="1279"/>
      <c r="MNL2361" s="1279"/>
      <c r="MNM2361" s="1279"/>
      <c r="MNN2361" s="1279"/>
      <c r="MNO2361" s="1279"/>
      <c r="MNP2361" s="1279"/>
      <c r="MNQ2361" s="1279"/>
      <c r="MNR2361" s="1279"/>
      <c r="MNS2361" s="1279"/>
      <c r="MNT2361" s="1279"/>
      <c r="MNU2361" s="1279"/>
      <c r="MNV2361" s="1279"/>
      <c r="MNW2361" s="1279"/>
      <c r="MNX2361" s="1279"/>
      <c r="MNY2361" s="1279"/>
      <c r="MNZ2361" s="1279"/>
      <c r="MOA2361" s="1279"/>
      <c r="MOB2361" s="1279"/>
      <c r="MOC2361" s="1279"/>
      <c r="MOD2361" s="1279"/>
      <c r="MOE2361" s="1279"/>
      <c r="MOF2361" s="1279"/>
      <c r="MOG2361" s="1279"/>
      <c r="MOH2361" s="1279"/>
      <c r="MOI2361" s="1279"/>
      <c r="MOJ2361" s="1279"/>
      <c r="MOK2361" s="1279"/>
      <c r="MOL2361" s="1279"/>
      <c r="MOM2361" s="1279"/>
      <c r="MON2361" s="1279"/>
      <c r="MOO2361" s="1279"/>
      <c r="MOP2361" s="1279"/>
      <c r="MOQ2361" s="1279"/>
      <c r="MOR2361" s="1279"/>
      <c r="MOS2361" s="1279"/>
      <c r="MOT2361" s="1279"/>
      <c r="MOU2361" s="1279"/>
      <c r="MOV2361" s="1279"/>
      <c r="MOW2361" s="1279"/>
      <c r="MOX2361" s="1279"/>
      <c r="MOY2361" s="1279"/>
      <c r="MOZ2361" s="1279"/>
      <c r="MPA2361" s="1279"/>
      <c r="MPB2361" s="1279"/>
      <c r="MPC2361" s="1279"/>
      <c r="MPD2361" s="1279"/>
      <c r="MPE2361" s="1279"/>
      <c r="MPF2361" s="1279"/>
      <c r="MPG2361" s="1279"/>
      <c r="MPH2361" s="1279"/>
      <c r="MPI2361" s="1279"/>
      <c r="MPJ2361" s="1279"/>
      <c r="MPK2361" s="1279"/>
      <c r="MPL2361" s="1279"/>
      <c r="MPM2361" s="1279"/>
      <c r="MPN2361" s="1279"/>
      <c r="MPO2361" s="1279"/>
      <c r="MPP2361" s="1279"/>
      <c r="MPQ2361" s="1279"/>
      <c r="MPR2361" s="1279"/>
      <c r="MPS2361" s="1279"/>
      <c r="MPT2361" s="1279"/>
      <c r="MPU2361" s="1279"/>
      <c r="MPV2361" s="1279"/>
      <c r="MPW2361" s="1279"/>
      <c r="MPX2361" s="1279"/>
      <c r="MPY2361" s="1279"/>
      <c r="MPZ2361" s="1279"/>
      <c r="MQA2361" s="1279"/>
      <c r="MQB2361" s="1279"/>
      <c r="MQC2361" s="1279"/>
      <c r="MQD2361" s="1279"/>
      <c r="MQE2361" s="1279"/>
      <c r="MQF2361" s="1279"/>
      <c r="MQG2361" s="1279"/>
      <c r="MQH2361" s="1279"/>
      <c r="MQI2361" s="1279"/>
      <c r="MQJ2361" s="1279"/>
      <c r="MQK2361" s="1279"/>
      <c r="MQL2361" s="1279"/>
      <c r="MQM2361" s="1279"/>
      <c r="MQN2361" s="1279"/>
      <c r="MQO2361" s="1279"/>
      <c r="MQP2361" s="1279"/>
      <c r="MQQ2361" s="1279"/>
      <c r="MQR2361" s="1279"/>
      <c r="MQS2361" s="1279"/>
      <c r="MQT2361" s="1279"/>
      <c r="MQU2361" s="1279"/>
      <c r="MQV2361" s="1279"/>
      <c r="MQW2361" s="1279"/>
      <c r="MQX2361" s="1279"/>
      <c r="MQY2361" s="1279"/>
      <c r="MQZ2361" s="1279"/>
      <c r="MRA2361" s="1279"/>
      <c r="MRB2361" s="1279"/>
      <c r="MRC2361" s="1279"/>
      <c r="MRD2361" s="1279"/>
      <c r="MRE2361" s="1279"/>
      <c r="MRF2361" s="1279"/>
      <c r="MRG2361" s="1279"/>
      <c r="MRH2361" s="1279"/>
      <c r="MRI2361" s="1279"/>
      <c r="MRJ2361" s="1279"/>
      <c r="MRK2361" s="1279"/>
      <c r="MRL2361" s="1279"/>
      <c r="MRM2361" s="1279"/>
      <c r="MRN2361" s="1279"/>
      <c r="MRO2361" s="1279"/>
      <c r="MRP2361" s="1279"/>
      <c r="MRQ2361" s="1279"/>
      <c r="MRR2361" s="1279"/>
      <c r="MRS2361" s="1279"/>
      <c r="MRT2361" s="1279"/>
      <c r="MRU2361" s="1279"/>
      <c r="MRV2361" s="1279"/>
      <c r="MRW2361" s="1279"/>
      <c r="MRX2361" s="1279"/>
      <c r="MRY2361" s="1279"/>
      <c r="MRZ2361" s="1279"/>
      <c r="MSA2361" s="1279"/>
      <c r="MSB2361" s="1279"/>
      <c r="MSC2361" s="1279"/>
      <c r="MSD2361" s="1279"/>
      <c r="MSE2361" s="1279"/>
      <c r="MSF2361" s="1279"/>
      <c r="MSG2361" s="1279"/>
      <c r="MSH2361" s="1279"/>
      <c r="MSI2361" s="1279"/>
      <c r="MSJ2361" s="1279"/>
      <c r="MSK2361" s="1279"/>
      <c r="MSL2361" s="1279"/>
      <c r="MSM2361" s="1279"/>
      <c r="MSN2361" s="1279"/>
      <c r="MSO2361" s="1279"/>
      <c r="MSP2361" s="1279"/>
      <c r="MSQ2361" s="1279"/>
      <c r="MSR2361" s="1279"/>
      <c r="MSS2361" s="1279"/>
      <c r="MST2361" s="1279"/>
      <c r="MSU2361" s="1279"/>
      <c r="MSV2361" s="1279"/>
      <c r="MSW2361" s="1279"/>
      <c r="MSX2361" s="1279"/>
      <c r="MSY2361" s="1279"/>
      <c r="MSZ2361" s="1279"/>
      <c r="MTA2361" s="1279"/>
      <c r="MTB2361" s="1279"/>
      <c r="MTC2361" s="1279"/>
      <c r="MTD2361" s="1279"/>
      <c r="MTE2361" s="1279"/>
      <c r="MTF2361" s="1279"/>
      <c r="MTG2361" s="1279"/>
      <c r="MTH2361" s="1279"/>
      <c r="MTI2361" s="1279"/>
      <c r="MTJ2361" s="1279"/>
      <c r="MTK2361" s="1279"/>
      <c r="MTL2361" s="1279"/>
      <c r="MTM2361" s="1279"/>
      <c r="MTN2361" s="1279"/>
      <c r="MTO2361" s="1279"/>
      <c r="MTP2361" s="1279"/>
      <c r="MTQ2361" s="1279"/>
      <c r="MTR2361" s="1279"/>
      <c r="MTS2361" s="1279"/>
      <c r="MTT2361" s="1279"/>
      <c r="MTU2361" s="1279"/>
      <c r="MTV2361" s="1279"/>
      <c r="MTW2361" s="1279"/>
      <c r="MTX2361" s="1279"/>
      <c r="MTY2361" s="1279"/>
      <c r="MTZ2361" s="1279"/>
      <c r="MUA2361" s="1279"/>
      <c r="MUB2361" s="1279"/>
      <c r="MUC2361" s="1279"/>
      <c r="MUD2361" s="1279"/>
      <c r="MUE2361" s="1279"/>
      <c r="MUF2361" s="1279"/>
      <c r="MUG2361" s="1279"/>
      <c r="MUH2361" s="1279"/>
      <c r="MUI2361" s="1279"/>
      <c r="MUJ2361" s="1279"/>
      <c r="MUK2361" s="1279"/>
      <c r="MUL2361" s="1279"/>
      <c r="MUM2361" s="1279"/>
      <c r="MUN2361" s="1279"/>
      <c r="MUO2361" s="1279"/>
      <c r="MUP2361" s="1279"/>
      <c r="MUQ2361" s="1279"/>
      <c r="MUR2361" s="1279"/>
      <c r="MUS2361" s="1279"/>
      <c r="MUT2361" s="1279"/>
      <c r="MUU2361" s="1279"/>
      <c r="MUV2361" s="1279"/>
      <c r="MUW2361" s="1279"/>
      <c r="MUX2361" s="1279"/>
      <c r="MUY2361" s="1279"/>
      <c r="MUZ2361" s="1279"/>
      <c r="MVA2361" s="1279"/>
      <c r="MVB2361" s="1279"/>
      <c r="MVC2361" s="1279"/>
      <c r="MVD2361" s="1279"/>
      <c r="MVE2361" s="1279"/>
      <c r="MVF2361" s="1279"/>
      <c r="MVG2361" s="1279"/>
      <c r="MVH2361" s="1279"/>
      <c r="MVI2361" s="1279"/>
      <c r="MVJ2361" s="1279"/>
      <c r="MVK2361" s="1279"/>
      <c r="MVL2361" s="1279"/>
      <c r="MVM2361" s="1279"/>
      <c r="MVN2361" s="1279"/>
      <c r="MVO2361" s="1279"/>
      <c r="MVP2361" s="1279"/>
      <c r="MVQ2361" s="1279"/>
      <c r="MVR2361" s="1279"/>
      <c r="MVS2361" s="1279"/>
      <c r="MVT2361" s="1279"/>
      <c r="MVU2361" s="1279"/>
      <c r="MVV2361" s="1279"/>
      <c r="MVW2361" s="1279"/>
      <c r="MVX2361" s="1279"/>
      <c r="MVY2361" s="1279"/>
      <c r="MVZ2361" s="1279"/>
      <c r="MWA2361" s="1279"/>
      <c r="MWB2361" s="1279"/>
      <c r="MWC2361" s="1279"/>
      <c r="MWD2361" s="1279"/>
      <c r="MWE2361" s="1279"/>
      <c r="MWF2361" s="1279"/>
      <c r="MWG2361" s="1279"/>
      <c r="MWH2361" s="1279"/>
      <c r="MWI2361" s="1279"/>
      <c r="MWJ2361" s="1279"/>
      <c r="MWK2361" s="1279"/>
      <c r="MWL2361" s="1279"/>
      <c r="MWM2361" s="1279"/>
      <c r="MWN2361" s="1279"/>
      <c r="MWO2361" s="1279"/>
      <c r="MWP2361" s="1279"/>
      <c r="MWQ2361" s="1279"/>
      <c r="MWR2361" s="1279"/>
      <c r="MWS2361" s="1279"/>
      <c r="MWT2361" s="1279"/>
      <c r="MWU2361" s="1279"/>
      <c r="MWV2361" s="1279"/>
      <c r="MWW2361" s="1279"/>
      <c r="MWX2361" s="1279"/>
      <c r="MWY2361" s="1279"/>
      <c r="MWZ2361" s="1279"/>
      <c r="MXA2361" s="1279"/>
      <c r="MXB2361" s="1279"/>
      <c r="MXC2361" s="1279"/>
      <c r="MXD2361" s="1279"/>
      <c r="MXE2361" s="1279"/>
      <c r="MXF2361" s="1279"/>
      <c r="MXG2361" s="1279"/>
      <c r="MXH2361" s="1279"/>
      <c r="MXI2361" s="1279"/>
      <c r="MXJ2361" s="1279"/>
      <c r="MXK2361" s="1279"/>
      <c r="MXL2361" s="1279"/>
      <c r="MXM2361" s="1279"/>
      <c r="MXN2361" s="1279"/>
      <c r="MXO2361" s="1279"/>
      <c r="MXP2361" s="1279"/>
      <c r="MXQ2361" s="1279"/>
      <c r="MXR2361" s="1279"/>
      <c r="MXS2361" s="1279"/>
      <c r="MXT2361" s="1279"/>
      <c r="MXU2361" s="1279"/>
      <c r="MXV2361" s="1279"/>
      <c r="MXW2361" s="1279"/>
      <c r="MXX2361" s="1279"/>
      <c r="MXY2361" s="1279"/>
      <c r="MXZ2361" s="1279"/>
      <c r="MYA2361" s="1279"/>
      <c r="MYB2361" s="1279"/>
      <c r="MYC2361" s="1279"/>
      <c r="MYD2361" s="1279"/>
      <c r="MYE2361" s="1279"/>
      <c r="MYF2361" s="1279"/>
      <c r="MYG2361" s="1279"/>
      <c r="MYH2361" s="1279"/>
      <c r="MYI2361" s="1279"/>
      <c r="MYJ2361" s="1279"/>
      <c r="MYK2361" s="1279"/>
      <c r="MYL2361" s="1279"/>
      <c r="MYM2361" s="1279"/>
      <c r="MYN2361" s="1279"/>
      <c r="MYO2361" s="1279"/>
      <c r="MYP2361" s="1279"/>
      <c r="MYQ2361" s="1279"/>
      <c r="MYR2361" s="1279"/>
      <c r="MYS2361" s="1279"/>
      <c r="MYT2361" s="1279"/>
      <c r="MYU2361" s="1279"/>
      <c r="MYV2361" s="1279"/>
      <c r="MYW2361" s="1279"/>
      <c r="MYX2361" s="1279"/>
      <c r="MYY2361" s="1279"/>
      <c r="MYZ2361" s="1279"/>
      <c r="MZA2361" s="1279"/>
      <c r="MZB2361" s="1279"/>
      <c r="MZC2361" s="1279"/>
      <c r="MZD2361" s="1279"/>
      <c r="MZE2361" s="1279"/>
      <c r="MZF2361" s="1279"/>
      <c r="MZG2361" s="1279"/>
      <c r="MZH2361" s="1279"/>
      <c r="MZI2361" s="1279"/>
      <c r="MZJ2361" s="1279"/>
      <c r="MZK2361" s="1279"/>
      <c r="MZL2361" s="1279"/>
      <c r="MZM2361" s="1279"/>
      <c r="MZN2361" s="1279"/>
      <c r="MZO2361" s="1279"/>
      <c r="MZP2361" s="1279"/>
      <c r="MZQ2361" s="1279"/>
      <c r="MZR2361" s="1279"/>
      <c r="MZS2361" s="1279"/>
      <c r="MZT2361" s="1279"/>
      <c r="MZU2361" s="1279"/>
      <c r="MZV2361" s="1279"/>
      <c r="MZW2361" s="1279"/>
      <c r="MZX2361" s="1279"/>
      <c r="MZY2361" s="1279"/>
      <c r="MZZ2361" s="1279"/>
      <c r="NAA2361" s="1279"/>
      <c r="NAB2361" s="1279"/>
      <c r="NAC2361" s="1279"/>
      <c r="NAD2361" s="1279"/>
      <c r="NAE2361" s="1279"/>
      <c r="NAF2361" s="1279"/>
      <c r="NAG2361" s="1279"/>
      <c r="NAH2361" s="1279"/>
      <c r="NAI2361" s="1279"/>
      <c r="NAJ2361" s="1279"/>
      <c r="NAK2361" s="1279"/>
      <c r="NAL2361" s="1279"/>
      <c r="NAM2361" s="1279"/>
      <c r="NAN2361" s="1279"/>
      <c r="NAO2361" s="1279"/>
      <c r="NAP2361" s="1279"/>
      <c r="NAQ2361" s="1279"/>
      <c r="NAR2361" s="1279"/>
      <c r="NAS2361" s="1279"/>
      <c r="NAT2361" s="1279"/>
      <c r="NAU2361" s="1279"/>
      <c r="NAV2361" s="1279"/>
      <c r="NAW2361" s="1279"/>
      <c r="NAX2361" s="1279"/>
      <c r="NAY2361" s="1279"/>
      <c r="NAZ2361" s="1279"/>
      <c r="NBA2361" s="1279"/>
      <c r="NBB2361" s="1279"/>
      <c r="NBC2361" s="1279"/>
      <c r="NBD2361" s="1279"/>
      <c r="NBE2361" s="1279"/>
      <c r="NBF2361" s="1279"/>
      <c r="NBG2361" s="1279"/>
      <c r="NBH2361" s="1279"/>
      <c r="NBI2361" s="1279"/>
      <c r="NBJ2361" s="1279"/>
      <c r="NBK2361" s="1279"/>
      <c r="NBL2361" s="1279"/>
      <c r="NBM2361" s="1279"/>
      <c r="NBN2361" s="1279"/>
      <c r="NBO2361" s="1279"/>
      <c r="NBP2361" s="1279"/>
      <c r="NBQ2361" s="1279"/>
      <c r="NBR2361" s="1279"/>
      <c r="NBS2361" s="1279"/>
      <c r="NBT2361" s="1279"/>
      <c r="NBU2361" s="1279"/>
      <c r="NBV2361" s="1279"/>
      <c r="NBW2361" s="1279"/>
      <c r="NBX2361" s="1279"/>
      <c r="NBY2361" s="1279"/>
      <c r="NBZ2361" s="1279"/>
      <c r="NCA2361" s="1279"/>
      <c r="NCB2361" s="1279"/>
      <c r="NCC2361" s="1279"/>
      <c r="NCD2361" s="1279"/>
      <c r="NCE2361" s="1279"/>
      <c r="NCF2361" s="1279"/>
      <c r="NCG2361" s="1279"/>
      <c r="NCH2361" s="1279"/>
      <c r="NCI2361" s="1279"/>
      <c r="NCJ2361" s="1279"/>
      <c r="NCK2361" s="1279"/>
      <c r="NCL2361" s="1279"/>
      <c r="NCM2361" s="1279"/>
      <c r="NCN2361" s="1279"/>
      <c r="NCO2361" s="1279"/>
      <c r="NCP2361" s="1279"/>
      <c r="NCQ2361" s="1279"/>
      <c r="NCR2361" s="1279"/>
      <c r="NCS2361" s="1279"/>
      <c r="NCT2361" s="1279"/>
      <c r="NCU2361" s="1279"/>
      <c r="NCV2361" s="1279"/>
      <c r="NCW2361" s="1279"/>
      <c r="NCX2361" s="1279"/>
      <c r="NCY2361" s="1279"/>
      <c r="NCZ2361" s="1279"/>
      <c r="NDA2361" s="1279"/>
      <c r="NDB2361" s="1279"/>
      <c r="NDC2361" s="1279"/>
      <c r="NDD2361" s="1279"/>
      <c r="NDE2361" s="1279"/>
      <c r="NDF2361" s="1279"/>
      <c r="NDG2361" s="1279"/>
      <c r="NDH2361" s="1279"/>
      <c r="NDI2361" s="1279"/>
      <c r="NDJ2361" s="1279"/>
      <c r="NDK2361" s="1279"/>
      <c r="NDL2361" s="1279"/>
      <c r="NDM2361" s="1279"/>
      <c r="NDN2361" s="1279"/>
      <c r="NDO2361" s="1279"/>
      <c r="NDP2361" s="1279"/>
      <c r="NDQ2361" s="1279"/>
      <c r="NDR2361" s="1279"/>
      <c r="NDS2361" s="1279"/>
      <c r="NDT2361" s="1279"/>
      <c r="NDU2361" s="1279"/>
      <c r="NDV2361" s="1279"/>
      <c r="NDW2361" s="1279"/>
      <c r="NDX2361" s="1279"/>
      <c r="NDY2361" s="1279"/>
      <c r="NDZ2361" s="1279"/>
      <c r="NEA2361" s="1279"/>
      <c r="NEB2361" s="1279"/>
      <c r="NEC2361" s="1279"/>
      <c r="NED2361" s="1279"/>
      <c r="NEE2361" s="1279"/>
      <c r="NEF2361" s="1279"/>
      <c r="NEG2361" s="1279"/>
      <c r="NEH2361" s="1279"/>
      <c r="NEI2361" s="1279"/>
      <c r="NEJ2361" s="1279"/>
      <c r="NEK2361" s="1279"/>
      <c r="NEL2361" s="1279"/>
      <c r="NEM2361" s="1279"/>
      <c r="NEN2361" s="1279"/>
      <c r="NEO2361" s="1279"/>
      <c r="NEP2361" s="1279"/>
      <c r="NEQ2361" s="1279"/>
      <c r="NER2361" s="1279"/>
      <c r="NES2361" s="1279"/>
      <c r="NET2361" s="1279"/>
      <c r="NEU2361" s="1279"/>
      <c r="NEV2361" s="1279"/>
      <c r="NEW2361" s="1279"/>
      <c r="NEX2361" s="1279"/>
      <c r="NEY2361" s="1279"/>
      <c r="NEZ2361" s="1279"/>
      <c r="NFA2361" s="1279"/>
      <c r="NFB2361" s="1279"/>
      <c r="NFC2361" s="1279"/>
      <c r="NFD2361" s="1279"/>
      <c r="NFE2361" s="1279"/>
      <c r="NFF2361" s="1279"/>
      <c r="NFG2361" s="1279"/>
      <c r="NFH2361" s="1279"/>
      <c r="NFI2361" s="1279"/>
      <c r="NFJ2361" s="1279"/>
      <c r="NFK2361" s="1279"/>
      <c r="NFL2361" s="1279"/>
      <c r="NFM2361" s="1279"/>
      <c r="NFN2361" s="1279"/>
      <c r="NFO2361" s="1279"/>
      <c r="NFP2361" s="1279"/>
      <c r="NFQ2361" s="1279"/>
      <c r="NFR2361" s="1279"/>
      <c r="NFS2361" s="1279"/>
      <c r="NFT2361" s="1279"/>
      <c r="NFU2361" s="1279"/>
      <c r="NFV2361" s="1279"/>
      <c r="NFW2361" s="1279"/>
      <c r="NFX2361" s="1279"/>
      <c r="NFY2361" s="1279"/>
      <c r="NFZ2361" s="1279"/>
      <c r="NGA2361" s="1279"/>
      <c r="NGB2361" s="1279"/>
      <c r="NGC2361" s="1279"/>
      <c r="NGD2361" s="1279"/>
      <c r="NGE2361" s="1279"/>
      <c r="NGF2361" s="1279"/>
      <c r="NGG2361" s="1279"/>
      <c r="NGH2361" s="1279"/>
      <c r="NGI2361" s="1279"/>
      <c r="NGJ2361" s="1279"/>
      <c r="NGK2361" s="1279"/>
      <c r="NGL2361" s="1279"/>
      <c r="NGM2361" s="1279"/>
      <c r="NGN2361" s="1279"/>
      <c r="NGO2361" s="1279"/>
      <c r="NGP2361" s="1279"/>
      <c r="NGQ2361" s="1279"/>
      <c r="NGR2361" s="1279"/>
      <c r="NGS2361" s="1279"/>
      <c r="NGT2361" s="1279"/>
      <c r="NGU2361" s="1279"/>
      <c r="NGV2361" s="1279"/>
      <c r="NGW2361" s="1279"/>
      <c r="NGX2361" s="1279"/>
      <c r="NGY2361" s="1279"/>
      <c r="NGZ2361" s="1279"/>
      <c r="NHA2361" s="1279"/>
      <c r="NHB2361" s="1279"/>
      <c r="NHC2361" s="1279"/>
      <c r="NHD2361" s="1279"/>
      <c r="NHE2361" s="1279"/>
      <c r="NHF2361" s="1279"/>
      <c r="NHG2361" s="1279"/>
      <c r="NHH2361" s="1279"/>
      <c r="NHI2361" s="1279"/>
      <c r="NHJ2361" s="1279"/>
      <c r="NHK2361" s="1279"/>
      <c r="NHL2361" s="1279"/>
      <c r="NHM2361" s="1279"/>
      <c r="NHN2361" s="1279"/>
      <c r="NHO2361" s="1279"/>
      <c r="NHP2361" s="1279"/>
      <c r="NHQ2361" s="1279"/>
      <c r="NHR2361" s="1279"/>
      <c r="NHS2361" s="1279"/>
      <c r="NHT2361" s="1279"/>
      <c r="NHU2361" s="1279"/>
      <c r="NHV2361" s="1279"/>
      <c r="NHW2361" s="1279"/>
      <c r="NHX2361" s="1279"/>
      <c r="NHY2361" s="1279"/>
      <c r="NHZ2361" s="1279"/>
      <c r="NIA2361" s="1279"/>
      <c r="NIB2361" s="1279"/>
      <c r="NIC2361" s="1279"/>
      <c r="NID2361" s="1279"/>
      <c r="NIE2361" s="1279"/>
      <c r="NIF2361" s="1279"/>
      <c r="NIG2361" s="1279"/>
      <c r="NIH2361" s="1279"/>
      <c r="NII2361" s="1279"/>
      <c r="NIJ2361" s="1279"/>
      <c r="NIK2361" s="1279"/>
      <c r="NIL2361" s="1279"/>
      <c r="NIM2361" s="1279"/>
      <c r="NIN2361" s="1279"/>
      <c r="NIO2361" s="1279"/>
      <c r="NIP2361" s="1279"/>
      <c r="NIQ2361" s="1279"/>
      <c r="NIR2361" s="1279"/>
      <c r="NIS2361" s="1279"/>
      <c r="NIT2361" s="1279"/>
      <c r="NIU2361" s="1279"/>
      <c r="NIV2361" s="1279"/>
      <c r="NIW2361" s="1279"/>
      <c r="NIX2361" s="1279"/>
      <c r="NIY2361" s="1279"/>
      <c r="NIZ2361" s="1279"/>
      <c r="NJA2361" s="1279"/>
      <c r="NJB2361" s="1279"/>
      <c r="NJC2361" s="1279"/>
      <c r="NJD2361" s="1279"/>
      <c r="NJE2361" s="1279"/>
      <c r="NJF2361" s="1279"/>
      <c r="NJG2361" s="1279"/>
      <c r="NJH2361" s="1279"/>
      <c r="NJI2361" s="1279"/>
      <c r="NJJ2361" s="1279"/>
      <c r="NJK2361" s="1279"/>
      <c r="NJL2361" s="1279"/>
      <c r="NJM2361" s="1279"/>
      <c r="NJN2361" s="1279"/>
      <c r="NJO2361" s="1279"/>
      <c r="NJP2361" s="1279"/>
      <c r="NJQ2361" s="1279"/>
      <c r="NJR2361" s="1279"/>
      <c r="NJS2361" s="1279"/>
      <c r="NJT2361" s="1279"/>
      <c r="NJU2361" s="1279"/>
      <c r="NJV2361" s="1279"/>
      <c r="NJW2361" s="1279"/>
      <c r="NJX2361" s="1279"/>
      <c r="NJY2361" s="1279"/>
      <c r="NJZ2361" s="1279"/>
      <c r="NKA2361" s="1279"/>
      <c r="NKB2361" s="1279"/>
      <c r="NKC2361" s="1279"/>
      <c r="NKD2361" s="1279"/>
      <c r="NKE2361" s="1279"/>
      <c r="NKF2361" s="1279"/>
      <c r="NKG2361" s="1279"/>
      <c r="NKH2361" s="1279"/>
      <c r="NKI2361" s="1279"/>
      <c r="NKJ2361" s="1279"/>
      <c r="NKK2361" s="1279"/>
      <c r="NKL2361" s="1279"/>
      <c r="NKM2361" s="1279"/>
      <c r="NKN2361" s="1279"/>
      <c r="NKO2361" s="1279"/>
      <c r="NKP2361" s="1279"/>
      <c r="NKQ2361" s="1279"/>
      <c r="NKR2361" s="1279"/>
      <c r="NKS2361" s="1279"/>
      <c r="NKT2361" s="1279"/>
      <c r="NKU2361" s="1279"/>
      <c r="NKV2361" s="1279"/>
      <c r="NKW2361" s="1279"/>
      <c r="NKX2361" s="1279"/>
      <c r="NKY2361" s="1279"/>
      <c r="NKZ2361" s="1279"/>
      <c r="NLA2361" s="1279"/>
      <c r="NLB2361" s="1279"/>
      <c r="NLC2361" s="1279"/>
      <c r="NLD2361" s="1279"/>
      <c r="NLE2361" s="1279"/>
      <c r="NLF2361" s="1279"/>
      <c r="NLG2361" s="1279"/>
      <c r="NLH2361" s="1279"/>
      <c r="NLI2361" s="1279"/>
      <c r="NLJ2361" s="1279"/>
      <c r="NLK2361" s="1279"/>
      <c r="NLL2361" s="1279"/>
      <c r="NLM2361" s="1279"/>
      <c r="NLN2361" s="1279"/>
      <c r="NLO2361" s="1279"/>
      <c r="NLP2361" s="1279"/>
      <c r="NLQ2361" s="1279"/>
      <c r="NLR2361" s="1279"/>
      <c r="NLS2361" s="1279"/>
      <c r="NLT2361" s="1279"/>
      <c r="NLU2361" s="1279"/>
      <c r="NLV2361" s="1279"/>
      <c r="NLW2361" s="1279"/>
      <c r="NLX2361" s="1279"/>
      <c r="NLY2361" s="1279"/>
      <c r="NLZ2361" s="1279"/>
      <c r="NMA2361" s="1279"/>
      <c r="NMB2361" s="1279"/>
      <c r="NMC2361" s="1279"/>
      <c r="NMD2361" s="1279"/>
      <c r="NME2361" s="1279"/>
      <c r="NMF2361" s="1279"/>
      <c r="NMG2361" s="1279"/>
      <c r="NMH2361" s="1279"/>
      <c r="NMI2361" s="1279"/>
      <c r="NMJ2361" s="1279"/>
      <c r="NMK2361" s="1279"/>
      <c r="NML2361" s="1279"/>
      <c r="NMM2361" s="1279"/>
      <c r="NMN2361" s="1279"/>
      <c r="NMO2361" s="1279"/>
      <c r="NMP2361" s="1279"/>
      <c r="NMQ2361" s="1279"/>
      <c r="NMR2361" s="1279"/>
      <c r="NMS2361" s="1279"/>
      <c r="NMT2361" s="1279"/>
      <c r="NMU2361" s="1279"/>
      <c r="NMV2361" s="1279"/>
      <c r="NMW2361" s="1279"/>
      <c r="NMX2361" s="1279"/>
      <c r="NMY2361" s="1279"/>
      <c r="NMZ2361" s="1279"/>
      <c r="NNA2361" s="1279"/>
      <c r="NNB2361" s="1279"/>
      <c r="NNC2361" s="1279"/>
      <c r="NND2361" s="1279"/>
      <c r="NNE2361" s="1279"/>
      <c r="NNF2361" s="1279"/>
      <c r="NNG2361" s="1279"/>
      <c r="NNH2361" s="1279"/>
      <c r="NNI2361" s="1279"/>
      <c r="NNJ2361" s="1279"/>
      <c r="NNK2361" s="1279"/>
      <c r="NNL2361" s="1279"/>
      <c r="NNM2361" s="1279"/>
      <c r="NNN2361" s="1279"/>
      <c r="NNO2361" s="1279"/>
      <c r="NNP2361" s="1279"/>
      <c r="NNQ2361" s="1279"/>
      <c r="NNR2361" s="1279"/>
      <c r="NNS2361" s="1279"/>
      <c r="NNT2361" s="1279"/>
      <c r="NNU2361" s="1279"/>
      <c r="NNV2361" s="1279"/>
      <c r="NNW2361" s="1279"/>
      <c r="NNX2361" s="1279"/>
      <c r="NNY2361" s="1279"/>
      <c r="NNZ2361" s="1279"/>
      <c r="NOA2361" s="1279"/>
      <c r="NOB2361" s="1279"/>
      <c r="NOC2361" s="1279"/>
      <c r="NOD2361" s="1279"/>
      <c r="NOE2361" s="1279"/>
      <c r="NOF2361" s="1279"/>
      <c r="NOG2361" s="1279"/>
      <c r="NOH2361" s="1279"/>
      <c r="NOI2361" s="1279"/>
      <c r="NOJ2361" s="1279"/>
      <c r="NOK2361" s="1279"/>
      <c r="NOL2361" s="1279"/>
      <c r="NOM2361" s="1279"/>
      <c r="NON2361" s="1279"/>
      <c r="NOO2361" s="1279"/>
      <c r="NOP2361" s="1279"/>
      <c r="NOQ2361" s="1279"/>
      <c r="NOR2361" s="1279"/>
      <c r="NOS2361" s="1279"/>
      <c r="NOT2361" s="1279"/>
      <c r="NOU2361" s="1279"/>
      <c r="NOV2361" s="1279"/>
      <c r="NOW2361" s="1279"/>
      <c r="NOX2361" s="1279"/>
      <c r="NOY2361" s="1279"/>
      <c r="NOZ2361" s="1279"/>
      <c r="NPA2361" s="1279"/>
      <c r="NPB2361" s="1279"/>
      <c r="NPC2361" s="1279"/>
      <c r="NPD2361" s="1279"/>
      <c r="NPE2361" s="1279"/>
      <c r="NPF2361" s="1279"/>
      <c r="NPG2361" s="1279"/>
      <c r="NPH2361" s="1279"/>
      <c r="NPI2361" s="1279"/>
      <c r="NPJ2361" s="1279"/>
      <c r="NPK2361" s="1279"/>
      <c r="NPL2361" s="1279"/>
      <c r="NPM2361" s="1279"/>
      <c r="NPN2361" s="1279"/>
      <c r="NPO2361" s="1279"/>
      <c r="NPP2361" s="1279"/>
      <c r="NPQ2361" s="1279"/>
      <c r="NPR2361" s="1279"/>
      <c r="NPS2361" s="1279"/>
      <c r="NPT2361" s="1279"/>
      <c r="NPU2361" s="1279"/>
      <c r="NPV2361" s="1279"/>
      <c r="NPW2361" s="1279"/>
      <c r="NPX2361" s="1279"/>
      <c r="NPY2361" s="1279"/>
      <c r="NPZ2361" s="1279"/>
      <c r="NQA2361" s="1279"/>
      <c r="NQB2361" s="1279"/>
      <c r="NQC2361" s="1279"/>
      <c r="NQD2361" s="1279"/>
      <c r="NQE2361" s="1279"/>
      <c r="NQF2361" s="1279"/>
      <c r="NQG2361" s="1279"/>
      <c r="NQH2361" s="1279"/>
      <c r="NQI2361" s="1279"/>
      <c r="NQJ2361" s="1279"/>
      <c r="NQK2361" s="1279"/>
      <c r="NQL2361" s="1279"/>
      <c r="NQM2361" s="1279"/>
      <c r="NQN2361" s="1279"/>
      <c r="NQO2361" s="1279"/>
      <c r="NQP2361" s="1279"/>
      <c r="NQQ2361" s="1279"/>
      <c r="NQR2361" s="1279"/>
      <c r="NQS2361" s="1279"/>
      <c r="NQT2361" s="1279"/>
      <c r="NQU2361" s="1279"/>
      <c r="NQV2361" s="1279"/>
      <c r="NQW2361" s="1279"/>
      <c r="NQX2361" s="1279"/>
      <c r="NQY2361" s="1279"/>
      <c r="NQZ2361" s="1279"/>
      <c r="NRA2361" s="1279"/>
      <c r="NRB2361" s="1279"/>
      <c r="NRC2361" s="1279"/>
      <c r="NRD2361" s="1279"/>
      <c r="NRE2361" s="1279"/>
      <c r="NRF2361" s="1279"/>
      <c r="NRG2361" s="1279"/>
      <c r="NRH2361" s="1279"/>
      <c r="NRI2361" s="1279"/>
      <c r="NRJ2361" s="1279"/>
      <c r="NRK2361" s="1279"/>
      <c r="NRL2361" s="1279"/>
      <c r="NRM2361" s="1279"/>
      <c r="NRN2361" s="1279"/>
      <c r="NRO2361" s="1279"/>
      <c r="NRP2361" s="1279"/>
      <c r="NRQ2361" s="1279"/>
      <c r="NRR2361" s="1279"/>
      <c r="NRS2361" s="1279"/>
      <c r="NRT2361" s="1279"/>
      <c r="NRU2361" s="1279"/>
      <c r="NRV2361" s="1279"/>
      <c r="NRW2361" s="1279"/>
      <c r="NRX2361" s="1279"/>
      <c r="NRY2361" s="1279"/>
      <c r="NRZ2361" s="1279"/>
      <c r="NSA2361" s="1279"/>
      <c r="NSB2361" s="1279"/>
      <c r="NSC2361" s="1279"/>
      <c r="NSD2361" s="1279"/>
      <c r="NSE2361" s="1279"/>
      <c r="NSF2361" s="1279"/>
      <c r="NSG2361" s="1279"/>
      <c r="NSH2361" s="1279"/>
      <c r="NSI2361" s="1279"/>
      <c r="NSJ2361" s="1279"/>
      <c r="NSK2361" s="1279"/>
      <c r="NSL2361" s="1279"/>
      <c r="NSM2361" s="1279"/>
      <c r="NSN2361" s="1279"/>
      <c r="NSO2361" s="1279"/>
      <c r="NSP2361" s="1279"/>
      <c r="NSQ2361" s="1279"/>
      <c r="NSR2361" s="1279"/>
      <c r="NSS2361" s="1279"/>
      <c r="NST2361" s="1279"/>
      <c r="NSU2361" s="1279"/>
      <c r="NSV2361" s="1279"/>
      <c r="NSW2361" s="1279"/>
      <c r="NSX2361" s="1279"/>
      <c r="NSY2361" s="1279"/>
      <c r="NSZ2361" s="1279"/>
      <c r="NTA2361" s="1279"/>
      <c r="NTB2361" s="1279"/>
      <c r="NTC2361" s="1279"/>
      <c r="NTD2361" s="1279"/>
      <c r="NTE2361" s="1279"/>
      <c r="NTF2361" s="1279"/>
      <c r="NTG2361" s="1279"/>
      <c r="NTH2361" s="1279"/>
      <c r="NTI2361" s="1279"/>
      <c r="NTJ2361" s="1279"/>
      <c r="NTK2361" s="1279"/>
      <c r="NTL2361" s="1279"/>
      <c r="NTM2361" s="1279"/>
      <c r="NTN2361" s="1279"/>
      <c r="NTO2361" s="1279"/>
      <c r="NTP2361" s="1279"/>
      <c r="NTQ2361" s="1279"/>
      <c r="NTR2361" s="1279"/>
      <c r="NTS2361" s="1279"/>
      <c r="NTT2361" s="1279"/>
      <c r="NTU2361" s="1279"/>
      <c r="NTV2361" s="1279"/>
      <c r="NTW2361" s="1279"/>
      <c r="NTX2361" s="1279"/>
      <c r="NTY2361" s="1279"/>
      <c r="NTZ2361" s="1279"/>
      <c r="NUA2361" s="1279"/>
      <c r="NUB2361" s="1279"/>
      <c r="NUC2361" s="1279"/>
      <c r="NUD2361" s="1279"/>
      <c r="NUE2361" s="1279"/>
      <c r="NUF2361" s="1279"/>
      <c r="NUG2361" s="1279"/>
      <c r="NUH2361" s="1279"/>
      <c r="NUI2361" s="1279"/>
      <c r="NUJ2361" s="1279"/>
      <c r="NUK2361" s="1279"/>
      <c r="NUL2361" s="1279"/>
      <c r="NUM2361" s="1279"/>
      <c r="NUN2361" s="1279"/>
      <c r="NUO2361" s="1279"/>
      <c r="NUP2361" s="1279"/>
      <c r="NUQ2361" s="1279"/>
      <c r="NUR2361" s="1279"/>
      <c r="NUS2361" s="1279"/>
      <c r="NUT2361" s="1279"/>
      <c r="NUU2361" s="1279"/>
      <c r="NUV2361" s="1279"/>
      <c r="NUW2361" s="1279"/>
      <c r="NUX2361" s="1279"/>
      <c r="NUY2361" s="1279"/>
      <c r="NUZ2361" s="1279"/>
      <c r="NVA2361" s="1279"/>
      <c r="NVB2361" s="1279"/>
      <c r="NVC2361" s="1279"/>
      <c r="NVD2361" s="1279"/>
      <c r="NVE2361" s="1279"/>
      <c r="NVF2361" s="1279"/>
      <c r="NVG2361" s="1279"/>
      <c r="NVH2361" s="1279"/>
      <c r="NVI2361" s="1279"/>
      <c r="NVJ2361" s="1279"/>
      <c r="NVK2361" s="1279"/>
      <c r="NVL2361" s="1279"/>
      <c r="NVM2361" s="1279"/>
      <c r="NVN2361" s="1279"/>
      <c r="NVO2361" s="1279"/>
      <c r="NVP2361" s="1279"/>
      <c r="NVQ2361" s="1279"/>
      <c r="NVR2361" s="1279"/>
      <c r="NVS2361" s="1279"/>
      <c r="NVT2361" s="1279"/>
      <c r="NVU2361" s="1279"/>
      <c r="NVV2361" s="1279"/>
      <c r="NVW2361" s="1279"/>
      <c r="NVX2361" s="1279"/>
      <c r="NVY2361" s="1279"/>
      <c r="NVZ2361" s="1279"/>
      <c r="NWA2361" s="1279"/>
      <c r="NWB2361" s="1279"/>
      <c r="NWC2361" s="1279"/>
      <c r="NWD2361" s="1279"/>
      <c r="NWE2361" s="1279"/>
      <c r="NWF2361" s="1279"/>
      <c r="NWG2361" s="1279"/>
      <c r="NWH2361" s="1279"/>
      <c r="NWI2361" s="1279"/>
      <c r="NWJ2361" s="1279"/>
      <c r="NWK2361" s="1279"/>
      <c r="NWL2361" s="1279"/>
      <c r="NWM2361" s="1279"/>
      <c r="NWN2361" s="1279"/>
      <c r="NWO2361" s="1279"/>
      <c r="NWP2361" s="1279"/>
      <c r="NWQ2361" s="1279"/>
      <c r="NWR2361" s="1279"/>
      <c r="NWS2361" s="1279"/>
      <c r="NWT2361" s="1279"/>
      <c r="NWU2361" s="1279"/>
      <c r="NWV2361" s="1279"/>
      <c r="NWW2361" s="1279"/>
      <c r="NWX2361" s="1279"/>
      <c r="NWY2361" s="1279"/>
      <c r="NWZ2361" s="1279"/>
      <c r="NXA2361" s="1279"/>
      <c r="NXB2361" s="1279"/>
      <c r="NXC2361" s="1279"/>
      <c r="NXD2361" s="1279"/>
      <c r="NXE2361" s="1279"/>
      <c r="NXF2361" s="1279"/>
      <c r="NXG2361" s="1279"/>
      <c r="NXH2361" s="1279"/>
      <c r="NXI2361" s="1279"/>
      <c r="NXJ2361" s="1279"/>
      <c r="NXK2361" s="1279"/>
      <c r="NXL2361" s="1279"/>
      <c r="NXM2361" s="1279"/>
      <c r="NXN2361" s="1279"/>
      <c r="NXO2361" s="1279"/>
      <c r="NXP2361" s="1279"/>
      <c r="NXQ2361" s="1279"/>
      <c r="NXR2361" s="1279"/>
      <c r="NXS2361" s="1279"/>
      <c r="NXT2361" s="1279"/>
      <c r="NXU2361" s="1279"/>
      <c r="NXV2361" s="1279"/>
      <c r="NXW2361" s="1279"/>
      <c r="NXX2361" s="1279"/>
      <c r="NXY2361" s="1279"/>
      <c r="NXZ2361" s="1279"/>
      <c r="NYA2361" s="1279"/>
      <c r="NYB2361" s="1279"/>
      <c r="NYC2361" s="1279"/>
      <c r="NYD2361" s="1279"/>
      <c r="NYE2361" s="1279"/>
      <c r="NYF2361" s="1279"/>
      <c r="NYG2361" s="1279"/>
      <c r="NYH2361" s="1279"/>
      <c r="NYI2361" s="1279"/>
      <c r="NYJ2361" s="1279"/>
      <c r="NYK2361" s="1279"/>
      <c r="NYL2361" s="1279"/>
      <c r="NYM2361" s="1279"/>
      <c r="NYN2361" s="1279"/>
      <c r="NYO2361" s="1279"/>
      <c r="NYP2361" s="1279"/>
      <c r="NYQ2361" s="1279"/>
      <c r="NYR2361" s="1279"/>
      <c r="NYS2361" s="1279"/>
      <c r="NYT2361" s="1279"/>
      <c r="NYU2361" s="1279"/>
      <c r="NYV2361" s="1279"/>
      <c r="NYW2361" s="1279"/>
      <c r="NYX2361" s="1279"/>
      <c r="NYY2361" s="1279"/>
      <c r="NYZ2361" s="1279"/>
      <c r="NZA2361" s="1279"/>
      <c r="NZB2361" s="1279"/>
      <c r="NZC2361" s="1279"/>
      <c r="NZD2361" s="1279"/>
      <c r="NZE2361" s="1279"/>
      <c r="NZF2361" s="1279"/>
      <c r="NZG2361" s="1279"/>
      <c r="NZH2361" s="1279"/>
      <c r="NZI2361" s="1279"/>
      <c r="NZJ2361" s="1279"/>
      <c r="NZK2361" s="1279"/>
      <c r="NZL2361" s="1279"/>
      <c r="NZM2361" s="1279"/>
      <c r="NZN2361" s="1279"/>
      <c r="NZO2361" s="1279"/>
      <c r="NZP2361" s="1279"/>
      <c r="NZQ2361" s="1279"/>
      <c r="NZR2361" s="1279"/>
      <c r="NZS2361" s="1279"/>
      <c r="NZT2361" s="1279"/>
      <c r="NZU2361" s="1279"/>
      <c r="NZV2361" s="1279"/>
      <c r="NZW2361" s="1279"/>
      <c r="NZX2361" s="1279"/>
      <c r="NZY2361" s="1279"/>
      <c r="NZZ2361" s="1279"/>
      <c r="OAA2361" s="1279"/>
      <c r="OAB2361" s="1279"/>
      <c r="OAC2361" s="1279"/>
      <c r="OAD2361" s="1279"/>
      <c r="OAE2361" s="1279"/>
      <c r="OAF2361" s="1279"/>
      <c r="OAG2361" s="1279"/>
      <c r="OAH2361" s="1279"/>
      <c r="OAI2361" s="1279"/>
      <c r="OAJ2361" s="1279"/>
      <c r="OAK2361" s="1279"/>
      <c r="OAL2361" s="1279"/>
      <c r="OAM2361" s="1279"/>
      <c r="OAN2361" s="1279"/>
      <c r="OAO2361" s="1279"/>
      <c r="OAP2361" s="1279"/>
      <c r="OAQ2361" s="1279"/>
      <c r="OAR2361" s="1279"/>
      <c r="OAS2361" s="1279"/>
      <c r="OAT2361" s="1279"/>
      <c r="OAU2361" s="1279"/>
      <c r="OAV2361" s="1279"/>
      <c r="OAW2361" s="1279"/>
      <c r="OAX2361" s="1279"/>
      <c r="OAY2361" s="1279"/>
      <c r="OAZ2361" s="1279"/>
      <c r="OBA2361" s="1279"/>
      <c r="OBB2361" s="1279"/>
      <c r="OBC2361" s="1279"/>
      <c r="OBD2361" s="1279"/>
      <c r="OBE2361" s="1279"/>
      <c r="OBF2361" s="1279"/>
      <c r="OBG2361" s="1279"/>
      <c r="OBH2361" s="1279"/>
      <c r="OBI2361" s="1279"/>
      <c r="OBJ2361" s="1279"/>
      <c r="OBK2361" s="1279"/>
      <c r="OBL2361" s="1279"/>
      <c r="OBM2361" s="1279"/>
      <c r="OBN2361" s="1279"/>
      <c r="OBO2361" s="1279"/>
      <c r="OBP2361" s="1279"/>
      <c r="OBQ2361" s="1279"/>
      <c r="OBR2361" s="1279"/>
      <c r="OBS2361" s="1279"/>
      <c r="OBT2361" s="1279"/>
      <c r="OBU2361" s="1279"/>
      <c r="OBV2361" s="1279"/>
      <c r="OBW2361" s="1279"/>
      <c r="OBX2361" s="1279"/>
      <c r="OBY2361" s="1279"/>
      <c r="OBZ2361" s="1279"/>
      <c r="OCA2361" s="1279"/>
      <c r="OCB2361" s="1279"/>
      <c r="OCC2361" s="1279"/>
      <c r="OCD2361" s="1279"/>
      <c r="OCE2361" s="1279"/>
      <c r="OCF2361" s="1279"/>
      <c r="OCG2361" s="1279"/>
      <c r="OCH2361" s="1279"/>
      <c r="OCI2361" s="1279"/>
      <c r="OCJ2361" s="1279"/>
      <c r="OCK2361" s="1279"/>
      <c r="OCL2361" s="1279"/>
      <c r="OCM2361" s="1279"/>
      <c r="OCN2361" s="1279"/>
      <c r="OCO2361" s="1279"/>
      <c r="OCP2361" s="1279"/>
      <c r="OCQ2361" s="1279"/>
      <c r="OCR2361" s="1279"/>
      <c r="OCS2361" s="1279"/>
      <c r="OCT2361" s="1279"/>
      <c r="OCU2361" s="1279"/>
      <c r="OCV2361" s="1279"/>
      <c r="OCW2361" s="1279"/>
      <c r="OCX2361" s="1279"/>
      <c r="OCY2361" s="1279"/>
      <c r="OCZ2361" s="1279"/>
      <c r="ODA2361" s="1279"/>
      <c r="ODB2361" s="1279"/>
      <c r="ODC2361" s="1279"/>
      <c r="ODD2361" s="1279"/>
      <c r="ODE2361" s="1279"/>
      <c r="ODF2361" s="1279"/>
      <c r="ODG2361" s="1279"/>
      <c r="ODH2361" s="1279"/>
      <c r="ODI2361" s="1279"/>
      <c r="ODJ2361" s="1279"/>
      <c r="ODK2361" s="1279"/>
      <c r="ODL2361" s="1279"/>
      <c r="ODM2361" s="1279"/>
      <c r="ODN2361" s="1279"/>
      <c r="ODO2361" s="1279"/>
      <c r="ODP2361" s="1279"/>
      <c r="ODQ2361" s="1279"/>
      <c r="ODR2361" s="1279"/>
      <c r="ODS2361" s="1279"/>
      <c r="ODT2361" s="1279"/>
      <c r="ODU2361" s="1279"/>
      <c r="ODV2361" s="1279"/>
      <c r="ODW2361" s="1279"/>
      <c r="ODX2361" s="1279"/>
      <c r="ODY2361" s="1279"/>
      <c r="ODZ2361" s="1279"/>
      <c r="OEA2361" s="1279"/>
      <c r="OEB2361" s="1279"/>
      <c r="OEC2361" s="1279"/>
      <c r="OED2361" s="1279"/>
      <c r="OEE2361" s="1279"/>
      <c r="OEF2361" s="1279"/>
      <c r="OEG2361" s="1279"/>
      <c r="OEH2361" s="1279"/>
      <c r="OEI2361" s="1279"/>
      <c r="OEJ2361" s="1279"/>
      <c r="OEK2361" s="1279"/>
      <c r="OEL2361" s="1279"/>
      <c r="OEM2361" s="1279"/>
      <c r="OEN2361" s="1279"/>
      <c r="OEO2361" s="1279"/>
      <c r="OEP2361" s="1279"/>
      <c r="OEQ2361" s="1279"/>
      <c r="OER2361" s="1279"/>
      <c r="OES2361" s="1279"/>
      <c r="OET2361" s="1279"/>
      <c r="OEU2361" s="1279"/>
      <c r="OEV2361" s="1279"/>
      <c r="OEW2361" s="1279"/>
      <c r="OEX2361" s="1279"/>
      <c r="OEY2361" s="1279"/>
      <c r="OEZ2361" s="1279"/>
      <c r="OFA2361" s="1279"/>
      <c r="OFB2361" s="1279"/>
      <c r="OFC2361" s="1279"/>
      <c r="OFD2361" s="1279"/>
      <c r="OFE2361" s="1279"/>
      <c r="OFF2361" s="1279"/>
      <c r="OFG2361" s="1279"/>
      <c r="OFH2361" s="1279"/>
      <c r="OFI2361" s="1279"/>
      <c r="OFJ2361" s="1279"/>
      <c r="OFK2361" s="1279"/>
      <c r="OFL2361" s="1279"/>
      <c r="OFM2361" s="1279"/>
      <c r="OFN2361" s="1279"/>
      <c r="OFO2361" s="1279"/>
      <c r="OFP2361" s="1279"/>
      <c r="OFQ2361" s="1279"/>
      <c r="OFR2361" s="1279"/>
      <c r="OFS2361" s="1279"/>
      <c r="OFT2361" s="1279"/>
      <c r="OFU2361" s="1279"/>
      <c r="OFV2361" s="1279"/>
      <c r="OFW2361" s="1279"/>
      <c r="OFX2361" s="1279"/>
      <c r="OFY2361" s="1279"/>
      <c r="OFZ2361" s="1279"/>
      <c r="OGA2361" s="1279"/>
      <c r="OGB2361" s="1279"/>
      <c r="OGC2361" s="1279"/>
      <c r="OGD2361" s="1279"/>
      <c r="OGE2361" s="1279"/>
      <c r="OGF2361" s="1279"/>
      <c r="OGG2361" s="1279"/>
      <c r="OGH2361" s="1279"/>
      <c r="OGI2361" s="1279"/>
      <c r="OGJ2361" s="1279"/>
      <c r="OGK2361" s="1279"/>
      <c r="OGL2361" s="1279"/>
      <c r="OGM2361" s="1279"/>
      <c r="OGN2361" s="1279"/>
      <c r="OGO2361" s="1279"/>
      <c r="OGP2361" s="1279"/>
      <c r="OGQ2361" s="1279"/>
      <c r="OGR2361" s="1279"/>
      <c r="OGS2361" s="1279"/>
      <c r="OGT2361" s="1279"/>
      <c r="OGU2361" s="1279"/>
      <c r="OGV2361" s="1279"/>
      <c r="OGW2361" s="1279"/>
      <c r="OGX2361" s="1279"/>
      <c r="OGY2361" s="1279"/>
      <c r="OGZ2361" s="1279"/>
      <c r="OHA2361" s="1279"/>
      <c r="OHB2361" s="1279"/>
      <c r="OHC2361" s="1279"/>
      <c r="OHD2361" s="1279"/>
      <c r="OHE2361" s="1279"/>
      <c r="OHF2361" s="1279"/>
      <c r="OHG2361" s="1279"/>
      <c r="OHH2361" s="1279"/>
      <c r="OHI2361" s="1279"/>
      <c r="OHJ2361" s="1279"/>
      <c r="OHK2361" s="1279"/>
      <c r="OHL2361" s="1279"/>
      <c r="OHM2361" s="1279"/>
      <c r="OHN2361" s="1279"/>
      <c r="OHO2361" s="1279"/>
      <c r="OHP2361" s="1279"/>
      <c r="OHQ2361" s="1279"/>
      <c r="OHR2361" s="1279"/>
      <c r="OHS2361" s="1279"/>
      <c r="OHT2361" s="1279"/>
      <c r="OHU2361" s="1279"/>
      <c r="OHV2361" s="1279"/>
      <c r="OHW2361" s="1279"/>
      <c r="OHX2361" s="1279"/>
      <c r="OHY2361" s="1279"/>
      <c r="OHZ2361" s="1279"/>
      <c r="OIA2361" s="1279"/>
      <c r="OIB2361" s="1279"/>
      <c r="OIC2361" s="1279"/>
      <c r="OID2361" s="1279"/>
      <c r="OIE2361" s="1279"/>
      <c r="OIF2361" s="1279"/>
      <c r="OIG2361" s="1279"/>
      <c r="OIH2361" s="1279"/>
      <c r="OII2361" s="1279"/>
      <c r="OIJ2361" s="1279"/>
      <c r="OIK2361" s="1279"/>
      <c r="OIL2361" s="1279"/>
      <c r="OIM2361" s="1279"/>
      <c r="OIN2361" s="1279"/>
      <c r="OIO2361" s="1279"/>
      <c r="OIP2361" s="1279"/>
      <c r="OIQ2361" s="1279"/>
      <c r="OIR2361" s="1279"/>
      <c r="OIS2361" s="1279"/>
      <c r="OIT2361" s="1279"/>
      <c r="OIU2361" s="1279"/>
      <c r="OIV2361" s="1279"/>
      <c r="OIW2361" s="1279"/>
      <c r="OIX2361" s="1279"/>
      <c r="OIY2361" s="1279"/>
      <c r="OIZ2361" s="1279"/>
      <c r="OJA2361" s="1279"/>
      <c r="OJB2361" s="1279"/>
      <c r="OJC2361" s="1279"/>
      <c r="OJD2361" s="1279"/>
      <c r="OJE2361" s="1279"/>
      <c r="OJF2361" s="1279"/>
      <c r="OJG2361" s="1279"/>
      <c r="OJH2361" s="1279"/>
      <c r="OJI2361" s="1279"/>
      <c r="OJJ2361" s="1279"/>
      <c r="OJK2361" s="1279"/>
      <c r="OJL2361" s="1279"/>
      <c r="OJM2361" s="1279"/>
      <c r="OJN2361" s="1279"/>
      <c r="OJO2361" s="1279"/>
      <c r="OJP2361" s="1279"/>
      <c r="OJQ2361" s="1279"/>
      <c r="OJR2361" s="1279"/>
      <c r="OJS2361" s="1279"/>
      <c r="OJT2361" s="1279"/>
      <c r="OJU2361" s="1279"/>
      <c r="OJV2361" s="1279"/>
      <c r="OJW2361" s="1279"/>
      <c r="OJX2361" s="1279"/>
      <c r="OJY2361" s="1279"/>
      <c r="OJZ2361" s="1279"/>
      <c r="OKA2361" s="1279"/>
      <c r="OKB2361" s="1279"/>
      <c r="OKC2361" s="1279"/>
      <c r="OKD2361" s="1279"/>
      <c r="OKE2361" s="1279"/>
      <c r="OKF2361" s="1279"/>
      <c r="OKG2361" s="1279"/>
      <c r="OKH2361" s="1279"/>
      <c r="OKI2361" s="1279"/>
      <c r="OKJ2361" s="1279"/>
      <c r="OKK2361" s="1279"/>
      <c r="OKL2361" s="1279"/>
      <c r="OKM2361" s="1279"/>
      <c r="OKN2361" s="1279"/>
      <c r="OKO2361" s="1279"/>
      <c r="OKP2361" s="1279"/>
      <c r="OKQ2361" s="1279"/>
      <c r="OKR2361" s="1279"/>
      <c r="OKS2361" s="1279"/>
      <c r="OKT2361" s="1279"/>
      <c r="OKU2361" s="1279"/>
      <c r="OKV2361" s="1279"/>
      <c r="OKW2361" s="1279"/>
      <c r="OKX2361" s="1279"/>
      <c r="OKY2361" s="1279"/>
      <c r="OKZ2361" s="1279"/>
      <c r="OLA2361" s="1279"/>
      <c r="OLB2361" s="1279"/>
      <c r="OLC2361" s="1279"/>
      <c r="OLD2361" s="1279"/>
      <c r="OLE2361" s="1279"/>
      <c r="OLF2361" s="1279"/>
      <c r="OLG2361" s="1279"/>
      <c r="OLH2361" s="1279"/>
      <c r="OLI2361" s="1279"/>
      <c r="OLJ2361" s="1279"/>
      <c r="OLK2361" s="1279"/>
      <c r="OLL2361" s="1279"/>
      <c r="OLM2361" s="1279"/>
      <c r="OLN2361" s="1279"/>
      <c r="OLO2361" s="1279"/>
      <c r="OLP2361" s="1279"/>
      <c r="OLQ2361" s="1279"/>
      <c r="OLR2361" s="1279"/>
      <c r="OLS2361" s="1279"/>
      <c r="OLT2361" s="1279"/>
      <c r="OLU2361" s="1279"/>
      <c r="OLV2361" s="1279"/>
      <c r="OLW2361" s="1279"/>
      <c r="OLX2361" s="1279"/>
      <c r="OLY2361" s="1279"/>
      <c r="OLZ2361" s="1279"/>
      <c r="OMA2361" s="1279"/>
      <c r="OMB2361" s="1279"/>
      <c r="OMC2361" s="1279"/>
      <c r="OMD2361" s="1279"/>
      <c r="OME2361" s="1279"/>
      <c r="OMF2361" s="1279"/>
      <c r="OMG2361" s="1279"/>
      <c r="OMH2361" s="1279"/>
      <c r="OMI2361" s="1279"/>
      <c r="OMJ2361" s="1279"/>
      <c r="OMK2361" s="1279"/>
      <c r="OML2361" s="1279"/>
      <c r="OMM2361" s="1279"/>
      <c r="OMN2361" s="1279"/>
      <c r="OMO2361" s="1279"/>
      <c r="OMP2361" s="1279"/>
      <c r="OMQ2361" s="1279"/>
      <c r="OMR2361" s="1279"/>
      <c r="OMS2361" s="1279"/>
      <c r="OMT2361" s="1279"/>
      <c r="OMU2361" s="1279"/>
      <c r="OMV2361" s="1279"/>
      <c r="OMW2361" s="1279"/>
      <c r="OMX2361" s="1279"/>
      <c r="OMY2361" s="1279"/>
      <c r="OMZ2361" s="1279"/>
      <c r="ONA2361" s="1279"/>
      <c r="ONB2361" s="1279"/>
      <c r="ONC2361" s="1279"/>
      <c r="OND2361" s="1279"/>
      <c r="ONE2361" s="1279"/>
      <c r="ONF2361" s="1279"/>
      <c r="ONG2361" s="1279"/>
      <c r="ONH2361" s="1279"/>
      <c r="ONI2361" s="1279"/>
      <c r="ONJ2361" s="1279"/>
      <c r="ONK2361" s="1279"/>
      <c r="ONL2361" s="1279"/>
      <c r="ONM2361" s="1279"/>
      <c r="ONN2361" s="1279"/>
      <c r="ONO2361" s="1279"/>
      <c r="ONP2361" s="1279"/>
      <c r="ONQ2361" s="1279"/>
      <c r="ONR2361" s="1279"/>
      <c r="ONS2361" s="1279"/>
      <c r="ONT2361" s="1279"/>
      <c r="ONU2361" s="1279"/>
      <c r="ONV2361" s="1279"/>
      <c r="ONW2361" s="1279"/>
      <c r="ONX2361" s="1279"/>
      <c r="ONY2361" s="1279"/>
      <c r="ONZ2361" s="1279"/>
      <c r="OOA2361" s="1279"/>
      <c r="OOB2361" s="1279"/>
      <c r="OOC2361" s="1279"/>
      <c r="OOD2361" s="1279"/>
      <c r="OOE2361" s="1279"/>
      <c r="OOF2361" s="1279"/>
      <c r="OOG2361" s="1279"/>
      <c r="OOH2361" s="1279"/>
      <c r="OOI2361" s="1279"/>
      <c r="OOJ2361" s="1279"/>
      <c r="OOK2361" s="1279"/>
      <c r="OOL2361" s="1279"/>
      <c r="OOM2361" s="1279"/>
      <c r="OON2361" s="1279"/>
      <c r="OOO2361" s="1279"/>
      <c r="OOP2361" s="1279"/>
      <c r="OOQ2361" s="1279"/>
      <c r="OOR2361" s="1279"/>
      <c r="OOS2361" s="1279"/>
      <c r="OOT2361" s="1279"/>
      <c r="OOU2361" s="1279"/>
      <c r="OOV2361" s="1279"/>
      <c r="OOW2361" s="1279"/>
      <c r="OOX2361" s="1279"/>
      <c r="OOY2361" s="1279"/>
      <c r="OOZ2361" s="1279"/>
      <c r="OPA2361" s="1279"/>
      <c r="OPB2361" s="1279"/>
      <c r="OPC2361" s="1279"/>
      <c r="OPD2361" s="1279"/>
      <c r="OPE2361" s="1279"/>
      <c r="OPF2361" s="1279"/>
      <c r="OPG2361" s="1279"/>
      <c r="OPH2361" s="1279"/>
      <c r="OPI2361" s="1279"/>
      <c r="OPJ2361" s="1279"/>
      <c r="OPK2361" s="1279"/>
      <c r="OPL2361" s="1279"/>
      <c r="OPM2361" s="1279"/>
      <c r="OPN2361" s="1279"/>
      <c r="OPO2361" s="1279"/>
      <c r="OPP2361" s="1279"/>
      <c r="OPQ2361" s="1279"/>
      <c r="OPR2361" s="1279"/>
      <c r="OPS2361" s="1279"/>
      <c r="OPT2361" s="1279"/>
      <c r="OPU2361" s="1279"/>
      <c r="OPV2361" s="1279"/>
      <c r="OPW2361" s="1279"/>
      <c r="OPX2361" s="1279"/>
      <c r="OPY2361" s="1279"/>
      <c r="OPZ2361" s="1279"/>
      <c r="OQA2361" s="1279"/>
      <c r="OQB2361" s="1279"/>
      <c r="OQC2361" s="1279"/>
      <c r="OQD2361" s="1279"/>
      <c r="OQE2361" s="1279"/>
      <c r="OQF2361" s="1279"/>
      <c r="OQG2361" s="1279"/>
      <c r="OQH2361" s="1279"/>
      <c r="OQI2361" s="1279"/>
      <c r="OQJ2361" s="1279"/>
      <c r="OQK2361" s="1279"/>
      <c r="OQL2361" s="1279"/>
      <c r="OQM2361" s="1279"/>
      <c r="OQN2361" s="1279"/>
      <c r="OQO2361" s="1279"/>
      <c r="OQP2361" s="1279"/>
      <c r="OQQ2361" s="1279"/>
      <c r="OQR2361" s="1279"/>
      <c r="OQS2361" s="1279"/>
      <c r="OQT2361" s="1279"/>
      <c r="OQU2361" s="1279"/>
      <c r="OQV2361" s="1279"/>
      <c r="OQW2361" s="1279"/>
      <c r="OQX2361" s="1279"/>
      <c r="OQY2361" s="1279"/>
      <c r="OQZ2361" s="1279"/>
      <c r="ORA2361" s="1279"/>
      <c r="ORB2361" s="1279"/>
      <c r="ORC2361" s="1279"/>
      <c r="ORD2361" s="1279"/>
      <c r="ORE2361" s="1279"/>
      <c r="ORF2361" s="1279"/>
      <c r="ORG2361" s="1279"/>
      <c r="ORH2361" s="1279"/>
      <c r="ORI2361" s="1279"/>
      <c r="ORJ2361" s="1279"/>
      <c r="ORK2361" s="1279"/>
      <c r="ORL2361" s="1279"/>
      <c r="ORM2361" s="1279"/>
      <c r="ORN2361" s="1279"/>
      <c r="ORO2361" s="1279"/>
      <c r="ORP2361" s="1279"/>
      <c r="ORQ2361" s="1279"/>
      <c r="ORR2361" s="1279"/>
      <c r="ORS2361" s="1279"/>
      <c r="ORT2361" s="1279"/>
      <c r="ORU2361" s="1279"/>
      <c r="ORV2361" s="1279"/>
      <c r="ORW2361" s="1279"/>
      <c r="ORX2361" s="1279"/>
      <c r="ORY2361" s="1279"/>
      <c r="ORZ2361" s="1279"/>
      <c r="OSA2361" s="1279"/>
      <c r="OSB2361" s="1279"/>
      <c r="OSC2361" s="1279"/>
      <c r="OSD2361" s="1279"/>
      <c r="OSE2361" s="1279"/>
      <c r="OSF2361" s="1279"/>
      <c r="OSG2361" s="1279"/>
      <c r="OSH2361" s="1279"/>
      <c r="OSI2361" s="1279"/>
      <c r="OSJ2361" s="1279"/>
      <c r="OSK2361" s="1279"/>
      <c r="OSL2361" s="1279"/>
      <c r="OSM2361" s="1279"/>
      <c r="OSN2361" s="1279"/>
      <c r="OSO2361" s="1279"/>
      <c r="OSP2361" s="1279"/>
      <c r="OSQ2361" s="1279"/>
      <c r="OSR2361" s="1279"/>
      <c r="OSS2361" s="1279"/>
      <c r="OST2361" s="1279"/>
      <c r="OSU2361" s="1279"/>
      <c r="OSV2361" s="1279"/>
      <c r="OSW2361" s="1279"/>
      <c r="OSX2361" s="1279"/>
      <c r="OSY2361" s="1279"/>
      <c r="OSZ2361" s="1279"/>
      <c r="OTA2361" s="1279"/>
      <c r="OTB2361" s="1279"/>
      <c r="OTC2361" s="1279"/>
      <c r="OTD2361" s="1279"/>
      <c r="OTE2361" s="1279"/>
      <c r="OTF2361" s="1279"/>
      <c r="OTG2361" s="1279"/>
      <c r="OTH2361" s="1279"/>
      <c r="OTI2361" s="1279"/>
      <c r="OTJ2361" s="1279"/>
      <c r="OTK2361" s="1279"/>
      <c r="OTL2361" s="1279"/>
      <c r="OTM2361" s="1279"/>
      <c r="OTN2361" s="1279"/>
      <c r="OTO2361" s="1279"/>
      <c r="OTP2361" s="1279"/>
      <c r="OTQ2361" s="1279"/>
      <c r="OTR2361" s="1279"/>
      <c r="OTS2361" s="1279"/>
      <c r="OTT2361" s="1279"/>
      <c r="OTU2361" s="1279"/>
      <c r="OTV2361" s="1279"/>
      <c r="OTW2361" s="1279"/>
      <c r="OTX2361" s="1279"/>
      <c r="OTY2361" s="1279"/>
      <c r="OTZ2361" s="1279"/>
      <c r="OUA2361" s="1279"/>
      <c r="OUB2361" s="1279"/>
      <c r="OUC2361" s="1279"/>
      <c r="OUD2361" s="1279"/>
      <c r="OUE2361" s="1279"/>
      <c r="OUF2361" s="1279"/>
      <c r="OUG2361" s="1279"/>
      <c r="OUH2361" s="1279"/>
      <c r="OUI2361" s="1279"/>
      <c r="OUJ2361" s="1279"/>
      <c r="OUK2361" s="1279"/>
      <c r="OUL2361" s="1279"/>
      <c r="OUM2361" s="1279"/>
      <c r="OUN2361" s="1279"/>
      <c r="OUO2361" s="1279"/>
      <c r="OUP2361" s="1279"/>
      <c r="OUQ2361" s="1279"/>
      <c r="OUR2361" s="1279"/>
      <c r="OUS2361" s="1279"/>
      <c r="OUT2361" s="1279"/>
      <c r="OUU2361" s="1279"/>
      <c r="OUV2361" s="1279"/>
      <c r="OUW2361" s="1279"/>
      <c r="OUX2361" s="1279"/>
      <c r="OUY2361" s="1279"/>
      <c r="OUZ2361" s="1279"/>
      <c r="OVA2361" s="1279"/>
      <c r="OVB2361" s="1279"/>
      <c r="OVC2361" s="1279"/>
      <c r="OVD2361" s="1279"/>
      <c r="OVE2361" s="1279"/>
      <c r="OVF2361" s="1279"/>
      <c r="OVG2361" s="1279"/>
      <c r="OVH2361" s="1279"/>
      <c r="OVI2361" s="1279"/>
      <c r="OVJ2361" s="1279"/>
      <c r="OVK2361" s="1279"/>
      <c r="OVL2361" s="1279"/>
      <c r="OVM2361" s="1279"/>
      <c r="OVN2361" s="1279"/>
      <c r="OVO2361" s="1279"/>
      <c r="OVP2361" s="1279"/>
      <c r="OVQ2361" s="1279"/>
      <c r="OVR2361" s="1279"/>
      <c r="OVS2361" s="1279"/>
      <c r="OVT2361" s="1279"/>
      <c r="OVU2361" s="1279"/>
      <c r="OVV2361" s="1279"/>
      <c r="OVW2361" s="1279"/>
      <c r="OVX2361" s="1279"/>
      <c r="OVY2361" s="1279"/>
      <c r="OVZ2361" s="1279"/>
      <c r="OWA2361" s="1279"/>
      <c r="OWB2361" s="1279"/>
      <c r="OWC2361" s="1279"/>
      <c r="OWD2361" s="1279"/>
      <c r="OWE2361" s="1279"/>
      <c r="OWF2361" s="1279"/>
      <c r="OWG2361" s="1279"/>
      <c r="OWH2361" s="1279"/>
      <c r="OWI2361" s="1279"/>
      <c r="OWJ2361" s="1279"/>
      <c r="OWK2361" s="1279"/>
      <c r="OWL2361" s="1279"/>
      <c r="OWM2361" s="1279"/>
      <c r="OWN2361" s="1279"/>
      <c r="OWO2361" s="1279"/>
      <c r="OWP2361" s="1279"/>
      <c r="OWQ2361" s="1279"/>
      <c r="OWR2361" s="1279"/>
      <c r="OWS2361" s="1279"/>
      <c r="OWT2361" s="1279"/>
      <c r="OWU2361" s="1279"/>
      <c r="OWV2361" s="1279"/>
      <c r="OWW2361" s="1279"/>
      <c r="OWX2361" s="1279"/>
      <c r="OWY2361" s="1279"/>
      <c r="OWZ2361" s="1279"/>
      <c r="OXA2361" s="1279"/>
      <c r="OXB2361" s="1279"/>
      <c r="OXC2361" s="1279"/>
      <c r="OXD2361" s="1279"/>
      <c r="OXE2361" s="1279"/>
      <c r="OXF2361" s="1279"/>
      <c r="OXG2361" s="1279"/>
      <c r="OXH2361" s="1279"/>
      <c r="OXI2361" s="1279"/>
      <c r="OXJ2361" s="1279"/>
      <c r="OXK2361" s="1279"/>
      <c r="OXL2361" s="1279"/>
      <c r="OXM2361" s="1279"/>
      <c r="OXN2361" s="1279"/>
      <c r="OXO2361" s="1279"/>
      <c r="OXP2361" s="1279"/>
      <c r="OXQ2361" s="1279"/>
      <c r="OXR2361" s="1279"/>
      <c r="OXS2361" s="1279"/>
      <c r="OXT2361" s="1279"/>
      <c r="OXU2361" s="1279"/>
      <c r="OXV2361" s="1279"/>
      <c r="OXW2361" s="1279"/>
      <c r="OXX2361" s="1279"/>
      <c r="OXY2361" s="1279"/>
      <c r="OXZ2361" s="1279"/>
      <c r="OYA2361" s="1279"/>
      <c r="OYB2361" s="1279"/>
      <c r="OYC2361" s="1279"/>
      <c r="OYD2361" s="1279"/>
      <c r="OYE2361" s="1279"/>
      <c r="OYF2361" s="1279"/>
      <c r="OYG2361" s="1279"/>
      <c r="OYH2361" s="1279"/>
      <c r="OYI2361" s="1279"/>
      <c r="OYJ2361" s="1279"/>
      <c r="OYK2361" s="1279"/>
      <c r="OYL2361" s="1279"/>
      <c r="OYM2361" s="1279"/>
      <c r="OYN2361" s="1279"/>
      <c r="OYO2361" s="1279"/>
      <c r="OYP2361" s="1279"/>
      <c r="OYQ2361" s="1279"/>
      <c r="OYR2361" s="1279"/>
      <c r="OYS2361" s="1279"/>
      <c r="OYT2361" s="1279"/>
      <c r="OYU2361" s="1279"/>
      <c r="OYV2361" s="1279"/>
      <c r="OYW2361" s="1279"/>
      <c r="OYX2361" s="1279"/>
      <c r="OYY2361" s="1279"/>
      <c r="OYZ2361" s="1279"/>
      <c r="OZA2361" s="1279"/>
      <c r="OZB2361" s="1279"/>
      <c r="OZC2361" s="1279"/>
      <c r="OZD2361" s="1279"/>
      <c r="OZE2361" s="1279"/>
      <c r="OZF2361" s="1279"/>
      <c r="OZG2361" s="1279"/>
      <c r="OZH2361" s="1279"/>
      <c r="OZI2361" s="1279"/>
      <c r="OZJ2361" s="1279"/>
      <c r="OZK2361" s="1279"/>
      <c r="OZL2361" s="1279"/>
      <c r="OZM2361" s="1279"/>
      <c r="OZN2361" s="1279"/>
      <c r="OZO2361" s="1279"/>
      <c r="OZP2361" s="1279"/>
      <c r="OZQ2361" s="1279"/>
      <c r="OZR2361" s="1279"/>
      <c r="OZS2361" s="1279"/>
      <c r="OZT2361" s="1279"/>
      <c r="OZU2361" s="1279"/>
      <c r="OZV2361" s="1279"/>
      <c r="OZW2361" s="1279"/>
      <c r="OZX2361" s="1279"/>
      <c r="OZY2361" s="1279"/>
      <c r="OZZ2361" s="1279"/>
      <c r="PAA2361" s="1279"/>
      <c r="PAB2361" s="1279"/>
      <c r="PAC2361" s="1279"/>
      <c r="PAD2361" s="1279"/>
      <c r="PAE2361" s="1279"/>
      <c r="PAF2361" s="1279"/>
      <c r="PAG2361" s="1279"/>
      <c r="PAH2361" s="1279"/>
      <c r="PAI2361" s="1279"/>
      <c r="PAJ2361" s="1279"/>
      <c r="PAK2361" s="1279"/>
      <c r="PAL2361" s="1279"/>
      <c r="PAM2361" s="1279"/>
      <c r="PAN2361" s="1279"/>
      <c r="PAO2361" s="1279"/>
      <c r="PAP2361" s="1279"/>
      <c r="PAQ2361" s="1279"/>
      <c r="PAR2361" s="1279"/>
      <c r="PAS2361" s="1279"/>
      <c r="PAT2361" s="1279"/>
      <c r="PAU2361" s="1279"/>
      <c r="PAV2361" s="1279"/>
      <c r="PAW2361" s="1279"/>
      <c r="PAX2361" s="1279"/>
      <c r="PAY2361" s="1279"/>
      <c r="PAZ2361" s="1279"/>
      <c r="PBA2361" s="1279"/>
      <c r="PBB2361" s="1279"/>
      <c r="PBC2361" s="1279"/>
      <c r="PBD2361" s="1279"/>
      <c r="PBE2361" s="1279"/>
      <c r="PBF2361" s="1279"/>
      <c r="PBG2361" s="1279"/>
      <c r="PBH2361" s="1279"/>
      <c r="PBI2361" s="1279"/>
      <c r="PBJ2361" s="1279"/>
      <c r="PBK2361" s="1279"/>
      <c r="PBL2361" s="1279"/>
      <c r="PBM2361" s="1279"/>
      <c r="PBN2361" s="1279"/>
      <c r="PBO2361" s="1279"/>
      <c r="PBP2361" s="1279"/>
      <c r="PBQ2361" s="1279"/>
      <c r="PBR2361" s="1279"/>
      <c r="PBS2361" s="1279"/>
      <c r="PBT2361" s="1279"/>
      <c r="PBU2361" s="1279"/>
      <c r="PBV2361" s="1279"/>
      <c r="PBW2361" s="1279"/>
      <c r="PBX2361" s="1279"/>
      <c r="PBY2361" s="1279"/>
      <c r="PBZ2361" s="1279"/>
      <c r="PCA2361" s="1279"/>
      <c r="PCB2361" s="1279"/>
      <c r="PCC2361" s="1279"/>
      <c r="PCD2361" s="1279"/>
      <c r="PCE2361" s="1279"/>
      <c r="PCF2361" s="1279"/>
      <c r="PCG2361" s="1279"/>
      <c r="PCH2361" s="1279"/>
      <c r="PCI2361" s="1279"/>
      <c r="PCJ2361" s="1279"/>
      <c r="PCK2361" s="1279"/>
      <c r="PCL2361" s="1279"/>
      <c r="PCM2361" s="1279"/>
      <c r="PCN2361" s="1279"/>
      <c r="PCO2361" s="1279"/>
      <c r="PCP2361" s="1279"/>
      <c r="PCQ2361" s="1279"/>
      <c r="PCR2361" s="1279"/>
      <c r="PCS2361" s="1279"/>
      <c r="PCT2361" s="1279"/>
      <c r="PCU2361" s="1279"/>
      <c r="PCV2361" s="1279"/>
      <c r="PCW2361" s="1279"/>
      <c r="PCX2361" s="1279"/>
      <c r="PCY2361" s="1279"/>
      <c r="PCZ2361" s="1279"/>
      <c r="PDA2361" s="1279"/>
      <c r="PDB2361" s="1279"/>
      <c r="PDC2361" s="1279"/>
      <c r="PDD2361" s="1279"/>
      <c r="PDE2361" s="1279"/>
      <c r="PDF2361" s="1279"/>
      <c r="PDG2361" s="1279"/>
      <c r="PDH2361" s="1279"/>
      <c r="PDI2361" s="1279"/>
      <c r="PDJ2361" s="1279"/>
      <c r="PDK2361" s="1279"/>
      <c r="PDL2361" s="1279"/>
      <c r="PDM2361" s="1279"/>
      <c r="PDN2361" s="1279"/>
      <c r="PDO2361" s="1279"/>
      <c r="PDP2361" s="1279"/>
      <c r="PDQ2361" s="1279"/>
      <c r="PDR2361" s="1279"/>
      <c r="PDS2361" s="1279"/>
      <c r="PDT2361" s="1279"/>
      <c r="PDU2361" s="1279"/>
      <c r="PDV2361" s="1279"/>
      <c r="PDW2361" s="1279"/>
      <c r="PDX2361" s="1279"/>
      <c r="PDY2361" s="1279"/>
      <c r="PDZ2361" s="1279"/>
      <c r="PEA2361" s="1279"/>
      <c r="PEB2361" s="1279"/>
      <c r="PEC2361" s="1279"/>
      <c r="PED2361" s="1279"/>
      <c r="PEE2361" s="1279"/>
      <c r="PEF2361" s="1279"/>
      <c r="PEG2361" s="1279"/>
      <c r="PEH2361" s="1279"/>
      <c r="PEI2361" s="1279"/>
      <c r="PEJ2361" s="1279"/>
      <c r="PEK2361" s="1279"/>
      <c r="PEL2361" s="1279"/>
      <c r="PEM2361" s="1279"/>
      <c r="PEN2361" s="1279"/>
      <c r="PEO2361" s="1279"/>
      <c r="PEP2361" s="1279"/>
      <c r="PEQ2361" s="1279"/>
      <c r="PER2361" s="1279"/>
      <c r="PES2361" s="1279"/>
      <c r="PET2361" s="1279"/>
      <c r="PEU2361" s="1279"/>
      <c r="PEV2361" s="1279"/>
      <c r="PEW2361" s="1279"/>
      <c r="PEX2361" s="1279"/>
      <c r="PEY2361" s="1279"/>
      <c r="PEZ2361" s="1279"/>
      <c r="PFA2361" s="1279"/>
      <c r="PFB2361" s="1279"/>
      <c r="PFC2361" s="1279"/>
      <c r="PFD2361" s="1279"/>
      <c r="PFE2361" s="1279"/>
      <c r="PFF2361" s="1279"/>
      <c r="PFG2361" s="1279"/>
      <c r="PFH2361" s="1279"/>
      <c r="PFI2361" s="1279"/>
      <c r="PFJ2361" s="1279"/>
      <c r="PFK2361" s="1279"/>
      <c r="PFL2361" s="1279"/>
      <c r="PFM2361" s="1279"/>
      <c r="PFN2361" s="1279"/>
      <c r="PFO2361" s="1279"/>
      <c r="PFP2361" s="1279"/>
      <c r="PFQ2361" s="1279"/>
      <c r="PFR2361" s="1279"/>
      <c r="PFS2361" s="1279"/>
      <c r="PFT2361" s="1279"/>
      <c r="PFU2361" s="1279"/>
      <c r="PFV2361" s="1279"/>
      <c r="PFW2361" s="1279"/>
      <c r="PFX2361" s="1279"/>
      <c r="PFY2361" s="1279"/>
      <c r="PFZ2361" s="1279"/>
      <c r="PGA2361" s="1279"/>
      <c r="PGB2361" s="1279"/>
      <c r="PGC2361" s="1279"/>
      <c r="PGD2361" s="1279"/>
      <c r="PGE2361" s="1279"/>
      <c r="PGF2361" s="1279"/>
      <c r="PGG2361" s="1279"/>
      <c r="PGH2361" s="1279"/>
      <c r="PGI2361" s="1279"/>
      <c r="PGJ2361" s="1279"/>
      <c r="PGK2361" s="1279"/>
      <c r="PGL2361" s="1279"/>
      <c r="PGM2361" s="1279"/>
      <c r="PGN2361" s="1279"/>
      <c r="PGO2361" s="1279"/>
      <c r="PGP2361" s="1279"/>
      <c r="PGQ2361" s="1279"/>
      <c r="PGR2361" s="1279"/>
      <c r="PGS2361" s="1279"/>
      <c r="PGT2361" s="1279"/>
      <c r="PGU2361" s="1279"/>
      <c r="PGV2361" s="1279"/>
      <c r="PGW2361" s="1279"/>
      <c r="PGX2361" s="1279"/>
      <c r="PGY2361" s="1279"/>
      <c r="PGZ2361" s="1279"/>
      <c r="PHA2361" s="1279"/>
      <c r="PHB2361" s="1279"/>
      <c r="PHC2361" s="1279"/>
      <c r="PHD2361" s="1279"/>
      <c r="PHE2361" s="1279"/>
      <c r="PHF2361" s="1279"/>
      <c r="PHG2361" s="1279"/>
      <c r="PHH2361" s="1279"/>
      <c r="PHI2361" s="1279"/>
      <c r="PHJ2361" s="1279"/>
      <c r="PHK2361" s="1279"/>
      <c r="PHL2361" s="1279"/>
      <c r="PHM2361" s="1279"/>
      <c r="PHN2361" s="1279"/>
      <c r="PHO2361" s="1279"/>
      <c r="PHP2361" s="1279"/>
      <c r="PHQ2361" s="1279"/>
      <c r="PHR2361" s="1279"/>
      <c r="PHS2361" s="1279"/>
      <c r="PHT2361" s="1279"/>
      <c r="PHU2361" s="1279"/>
      <c r="PHV2361" s="1279"/>
      <c r="PHW2361" s="1279"/>
      <c r="PHX2361" s="1279"/>
      <c r="PHY2361" s="1279"/>
      <c r="PHZ2361" s="1279"/>
      <c r="PIA2361" s="1279"/>
      <c r="PIB2361" s="1279"/>
      <c r="PIC2361" s="1279"/>
      <c r="PID2361" s="1279"/>
      <c r="PIE2361" s="1279"/>
      <c r="PIF2361" s="1279"/>
      <c r="PIG2361" s="1279"/>
      <c r="PIH2361" s="1279"/>
      <c r="PII2361" s="1279"/>
      <c r="PIJ2361" s="1279"/>
      <c r="PIK2361" s="1279"/>
      <c r="PIL2361" s="1279"/>
      <c r="PIM2361" s="1279"/>
      <c r="PIN2361" s="1279"/>
      <c r="PIO2361" s="1279"/>
      <c r="PIP2361" s="1279"/>
      <c r="PIQ2361" s="1279"/>
      <c r="PIR2361" s="1279"/>
      <c r="PIS2361" s="1279"/>
      <c r="PIT2361" s="1279"/>
      <c r="PIU2361" s="1279"/>
      <c r="PIV2361" s="1279"/>
      <c r="PIW2361" s="1279"/>
      <c r="PIX2361" s="1279"/>
      <c r="PIY2361" s="1279"/>
      <c r="PIZ2361" s="1279"/>
      <c r="PJA2361" s="1279"/>
      <c r="PJB2361" s="1279"/>
      <c r="PJC2361" s="1279"/>
      <c r="PJD2361" s="1279"/>
      <c r="PJE2361" s="1279"/>
      <c r="PJF2361" s="1279"/>
      <c r="PJG2361" s="1279"/>
      <c r="PJH2361" s="1279"/>
      <c r="PJI2361" s="1279"/>
      <c r="PJJ2361" s="1279"/>
      <c r="PJK2361" s="1279"/>
      <c r="PJL2361" s="1279"/>
      <c r="PJM2361" s="1279"/>
      <c r="PJN2361" s="1279"/>
      <c r="PJO2361" s="1279"/>
      <c r="PJP2361" s="1279"/>
      <c r="PJQ2361" s="1279"/>
      <c r="PJR2361" s="1279"/>
      <c r="PJS2361" s="1279"/>
      <c r="PJT2361" s="1279"/>
      <c r="PJU2361" s="1279"/>
      <c r="PJV2361" s="1279"/>
      <c r="PJW2361" s="1279"/>
      <c r="PJX2361" s="1279"/>
      <c r="PJY2361" s="1279"/>
      <c r="PJZ2361" s="1279"/>
      <c r="PKA2361" s="1279"/>
      <c r="PKB2361" s="1279"/>
      <c r="PKC2361" s="1279"/>
      <c r="PKD2361" s="1279"/>
      <c r="PKE2361" s="1279"/>
      <c r="PKF2361" s="1279"/>
      <c r="PKG2361" s="1279"/>
      <c r="PKH2361" s="1279"/>
      <c r="PKI2361" s="1279"/>
      <c r="PKJ2361" s="1279"/>
      <c r="PKK2361" s="1279"/>
      <c r="PKL2361" s="1279"/>
      <c r="PKM2361" s="1279"/>
      <c r="PKN2361" s="1279"/>
      <c r="PKO2361" s="1279"/>
      <c r="PKP2361" s="1279"/>
      <c r="PKQ2361" s="1279"/>
      <c r="PKR2361" s="1279"/>
      <c r="PKS2361" s="1279"/>
      <c r="PKT2361" s="1279"/>
      <c r="PKU2361" s="1279"/>
      <c r="PKV2361" s="1279"/>
      <c r="PKW2361" s="1279"/>
      <c r="PKX2361" s="1279"/>
      <c r="PKY2361" s="1279"/>
      <c r="PKZ2361" s="1279"/>
      <c r="PLA2361" s="1279"/>
      <c r="PLB2361" s="1279"/>
      <c r="PLC2361" s="1279"/>
      <c r="PLD2361" s="1279"/>
      <c r="PLE2361" s="1279"/>
      <c r="PLF2361" s="1279"/>
      <c r="PLG2361" s="1279"/>
      <c r="PLH2361" s="1279"/>
      <c r="PLI2361" s="1279"/>
      <c r="PLJ2361" s="1279"/>
      <c r="PLK2361" s="1279"/>
      <c r="PLL2361" s="1279"/>
      <c r="PLM2361" s="1279"/>
      <c r="PLN2361" s="1279"/>
      <c r="PLO2361" s="1279"/>
      <c r="PLP2361" s="1279"/>
      <c r="PLQ2361" s="1279"/>
      <c r="PLR2361" s="1279"/>
      <c r="PLS2361" s="1279"/>
      <c r="PLT2361" s="1279"/>
      <c r="PLU2361" s="1279"/>
      <c r="PLV2361" s="1279"/>
      <c r="PLW2361" s="1279"/>
      <c r="PLX2361" s="1279"/>
      <c r="PLY2361" s="1279"/>
      <c r="PLZ2361" s="1279"/>
      <c r="PMA2361" s="1279"/>
      <c r="PMB2361" s="1279"/>
      <c r="PMC2361" s="1279"/>
      <c r="PMD2361" s="1279"/>
      <c r="PME2361" s="1279"/>
      <c r="PMF2361" s="1279"/>
      <c r="PMG2361" s="1279"/>
      <c r="PMH2361" s="1279"/>
      <c r="PMI2361" s="1279"/>
      <c r="PMJ2361" s="1279"/>
      <c r="PMK2361" s="1279"/>
      <c r="PML2361" s="1279"/>
      <c r="PMM2361" s="1279"/>
      <c r="PMN2361" s="1279"/>
      <c r="PMO2361" s="1279"/>
      <c r="PMP2361" s="1279"/>
      <c r="PMQ2361" s="1279"/>
      <c r="PMR2361" s="1279"/>
      <c r="PMS2361" s="1279"/>
      <c r="PMT2361" s="1279"/>
      <c r="PMU2361" s="1279"/>
      <c r="PMV2361" s="1279"/>
      <c r="PMW2361" s="1279"/>
      <c r="PMX2361" s="1279"/>
      <c r="PMY2361" s="1279"/>
      <c r="PMZ2361" s="1279"/>
      <c r="PNA2361" s="1279"/>
      <c r="PNB2361" s="1279"/>
      <c r="PNC2361" s="1279"/>
      <c r="PND2361" s="1279"/>
      <c r="PNE2361" s="1279"/>
      <c r="PNF2361" s="1279"/>
      <c r="PNG2361" s="1279"/>
      <c r="PNH2361" s="1279"/>
      <c r="PNI2361" s="1279"/>
      <c r="PNJ2361" s="1279"/>
      <c r="PNK2361" s="1279"/>
      <c r="PNL2361" s="1279"/>
      <c r="PNM2361" s="1279"/>
      <c r="PNN2361" s="1279"/>
      <c r="PNO2361" s="1279"/>
      <c r="PNP2361" s="1279"/>
      <c r="PNQ2361" s="1279"/>
      <c r="PNR2361" s="1279"/>
      <c r="PNS2361" s="1279"/>
      <c r="PNT2361" s="1279"/>
      <c r="PNU2361" s="1279"/>
      <c r="PNV2361" s="1279"/>
      <c r="PNW2361" s="1279"/>
      <c r="PNX2361" s="1279"/>
      <c r="PNY2361" s="1279"/>
      <c r="PNZ2361" s="1279"/>
      <c r="POA2361" s="1279"/>
      <c r="POB2361" s="1279"/>
      <c r="POC2361" s="1279"/>
      <c r="POD2361" s="1279"/>
      <c r="POE2361" s="1279"/>
      <c r="POF2361" s="1279"/>
      <c r="POG2361" s="1279"/>
      <c r="POH2361" s="1279"/>
      <c r="POI2361" s="1279"/>
      <c r="POJ2361" s="1279"/>
      <c r="POK2361" s="1279"/>
      <c r="POL2361" s="1279"/>
      <c r="POM2361" s="1279"/>
      <c r="PON2361" s="1279"/>
      <c r="POO2361" s="1279"/>
      <c r="POP2361" s="1279"/>
      <c r="POQ2361" s="1279"/>
      <c r="POR2361" s="1279"/>
      <c r="POS2361" s="1279"/>
      <c r="POT2361" s="1279"/>
      <c r="POU2361" s="1279"/>
      <c r="POV2361" s="1279"/>
      <c r="POW2361" s="1279"/>
      <c r="POX2361" s="1279"/>
      <c r="POY2361" s="1279"/>
      <c r="POZ2361" s="1279"/>
      <c r="PPA2361" s="1279"/>
      <c r="PPB2361" s="1279"/>
      <c r="PPC2361" s="1279"/>
      <c r="PPD2361" s="1279"/>
      <c r="PPE2361" s="1279"/>
      <c r="PPF2361" s="1279"/>
      <c r="PPG2361" s="1279"/>
      <c r="PPH2361" s="1279"/>
      <c r="PPI2361" s="1279"/>
      <c r="PPJ2361" s="1279"/>
      <c r="PPK2361" s="1279"/>
      <c r="PPL2361" s="1279"/>
      <c r="PPM2361" s="1279"/>
      <c r="PPN2361" s="1279"/>
      <c r="PPO2361" s="1279"/>
      <c r="PPP2361" s="1279"/>
      <c r="PPQ2361" s="1279"/>
      <c r="PPR2361" s="1279"/>
      <c r="PPS2361" s="1279"/>
      <c r="PPT2361" s="1279"/>
      <c r="PPU2361" s="1279"/>
      <c r="PPV2361" s="1279"/>
      <c r="PPW2361" s="1279"/>
      <c r="PPX2361" s="1279"/>
      <c r="PPY2361" s="1279"/>
      <c r="PPZ2361" s="1279"/>
      <c r="PQA2361" s="1279"/>
      <c r="PQB2361" s="1279"/>
      <c r="PQC2361" s="1279"/>
      <c r="PQD2361" s="1279"/>
      <c r="PQE2361" s="1279"/>
      <c r="PQF2361" s="1279"/>
      <c r="PQG2361" s="1279"/>
      <c r="PQH2361" s="1279"/>
      <c r="PQI2361" s="1279"/>
      <c r="PQJ2361" s="1279"/>
      <c r="PQK2361" s="1279"/>
      <c r="PQL2361" s="1279"/>
      <c r="PQM2361" s="1279"/>
      <c r="PQN2361" s="1279"/>
      <c r="PQO2361" s="1279"/>
      <c r="PQP2361" s="1279"/>
      <c r="PQQ2361" s="1279"/>
      <c r="PQR2361" s="1279"/>
      <c r="PQS2361" s="1279"/>
      <c r="PQT2361" s="1279"/>
      <c r="PQU2361" s="1279"/>
      <c r="PQV2361" s="1279"/>
      <c r="PQW2361" s="1279"/>
      <c r="PQX2361" s="1279"/>
      <c r="PQY2361" s="1279"/>
      <c r="PQZ2361" s="1279"/>
      <c r="PRA2361" s="1279"/>
      <c r="PRB2361" s="1279"/>
      <c r="PRC2361" s="1279"/>
      <c r="PRD2361" s="1279"/>
      <c r="PRE2361" s="1279"/>
      <c r="PRF2361" s="1279"/>
      <c r="PRG2361" s="1279"/>
      <c r="PRH2361" s="1279"/>
      <c r="PRI2361" s="1279"/>
      <c r="PRJ2361" s="1279"/>
      <c r="PRK2361" s="1279"/>
      <c r="PRL2361" s="1279"/>
      <c r="PRM2361" s="1279"/>
      <c r="PRN2361" s="1279"/>
      <c r="PRO2361" s="1279"/>
      <c r="PRP2361" s="1279"/>
      <c r="PRQ2361" s="1279"/>
      <c r="PRR2361" s="1279"/>
      <c r="PRS2361" s="1279"/>
      <c r="PRT2361" s="1279"/>
      <c r="PRU2361" s="1279"/>
      <c r="PRV2361" s="1279"/>
      <c r="PRW2361" s="1279"/>
      <c r="PRX2361" s="1279"/>
      <c r="PRY2361" s="1279"/>
      <c r="PRZ2361" s="1279"/>
      <c r="PSA2361" s="1279"/>
      <c r="PSB2361" s="1279"/>
      <c r="PSC2361" s="1279"/>
      <c r="PSD2361" s="1279"/>
      <c r="PSE2361" s="1279"/>
      <c r="PSF2361" s="1279"/>
      <c r="PSG2361" s="1279"/>
      <c r="PSH2361" s="1279"/>
      <c r="PSI2361" s="1279"/>
      <c r="PSJ2361" s="1279"/>
      <c r="PSK2361" s="1279"/>
      <c r="PSL2361" s="1279"/>
      <c r="PSM2361" s="1279"/>
      <c r="PSN2361" s="1279"/>
      <c r="PSO2361" s="1279"/>
      <c r="PSP2361" s="1279"/>
      <c r="PSQ2361" s="1279"/>
      <c r="PSR2361" s="1279"/>
      <c r="PSS2361" s="1279"/>
      <c r="PST2361" s="1279"/>
      <c r="PSU2361" s="1279"/>
      <c r="PSV2361" s="1279"/>
      <c r="PSW2361" s="1279"/>
      <c r="PSX2361" s="1279"/>
      <c r="PSY2361" s="1279"/>
      <c r="PSZ2361" s="1279"/>
      <c r="PTA2361" s="1279"/>
      <c r="PTB2361" s="1279"/>
      <c r="PTC2361" s="1279"/>
      <c r="PTD2361" s="1279"/>
      <c r="PTE2361" s="1279"/>
      <c r="PTF2361" s="1279"/>
      <c r="PTG2361" s="1279"/>
      <c r="PTH2361" s="1279"/>
      <c r="PTI2361" s="1279"/>
      <c r="PTJ2361" s="1279"/>
      <c r="PTK2361" s="1279"/>
      <c r="PTL2361" s="1279"/>
      <c r="PTM2361" s="1279"/>
      <c r="PTN2361" s="1279"/>
      <c r="PTO2361" s="1279"/>
      <c r="PTP2361" s="1279"/>
      <c r="PTQ2361" s="1279"/>
      <c r="PTR2361" s="1279"/>
      <c r="PTS2361" s="1279"/>
      <c r="PTT2361" s="1279"/>
      <c r="PTU2361" s="1279"/>
      <c r="PTV2361" s="1279"/>
      <c r="PTW2361" s="1279"/>
      <c r="PTX2361" s="1279"/>
      <c r="PTY2361" s="1279"/>
      <c r="PTZ2361" s="1279"/>
      <c r="PUA2361" s="1279"/>
      <c r="PUB2361" s="1279"/>
      <c r="PUC2361" s="1279"/>
      <c r="PUD2361" s="1279"/>
      <c r="PUE2361" s="1279"/>
      <c r="PUF2361" s="1279"/>
      <c r="PUG2361" s="1279"/>
      <c r="PUH2361" s="1279"/>
      <c r="PUI2361" s="1279"/>
      <c r="PUJ2361" s="1279"/>
      <c r="PUK2361" s="1279"/>
      <c r="PUL2361" s="1279"/>
      <c r="PUM2361" s="1279"/>
      <c r="PUN2361" s="1279"/>
      <c r="PUO2361" s="1279"/>
      <c r="PUP2361" s="1279"/>
      <c r="PUQ2361" s="1279"/>
      <c r="PUR2361" s="1279"/>
      <c r="PUS2361" s="1279"/>
      <c r="PUT2361" s="1279"/>
      <c r="PUU2361" s="1279"/>
      <c r="PUV2361" s="1279"/>
      <c r="PUW2361" s="1279"/>
      <c r="PUX2361" s="1279"/>
      <c r="PUY2361" s="1279"/>
      <c r="PUZ2361" s="1279"/>
      <c r="PVA2361" s="1279"/>
      <c r="PVB2361" s="1279"/>
      <c r="PVC2361" s="1279"/>
      <c r="PVD2361" s="1279"/>
      <c r="PVE2361" s="1279"/>
      <c r="PVF2361" s="1279"/>
      <c r="PVG2361" s="1279"/>
      <c r="PVH2361" s="1279"/>
      <c r="PVI2361" s="1279"/>
      <c r="PVJ2361" s="1279"/>
      <c r="PVK2361" s="1279"/>
      <c r="PVL2361" s="1279"/>
      <c r="PVM2361" s="1279"/>
      <c r="PVN2361" s="1279"/>
      <c r="PVO2361" s="1279"/>
      <c r="PVP2361" s="1279"/>
      <c r="PVQ2361" s="1279"/>
      <c r="PVR2361" s="1279"/>
      <c r="PVS2361" s="1279"/>
      <c r="PVT2361" s="1279"/>
      <c r="PVU2361" s="1279"/>
      <c r="PVV2361" s="1279"/>
      <c r="PVW2361" s="1279"/>
      <c r="PVX2361" s="1279"/>
      <c r="PVY2361" s="1279"/>
      <c r="PVZ2361" s="1279"/>
      <c r="PWA2361" s="1279"/>
      <c r="PWB2361" s="1279"/>
      <c r="PWC2361" s="1279"/>
      <c r="PWD2361" s="1279"/>
      <c r="PWE2361" s="1279"/>
      <c r="PWF2361" s="1279"/>
      <c r="PWG2361" s="1279"/>
      <c r="PWH2361" s="1279"/>
      <c r="PWI2361" s="1279"/>
      <c r="PWJ2361" s="1279"/>
      <c r="PWK2361" s="1279"/>
      <c r="PWL2361" s="1279"/>
      <c r="PWM2361" s="1279"/>
      <c r="PWN2361" s="1279"/>
      <c r="PWO2361" s="1279"/>
      <c r="PWP2361" s="1279"/>
      <c r="PWQ2361" s="1279"/>
      <c r="PWR2361" s="1279"/>
      <c r="PWS2361" s="1279"/>
      <c r="PWT2361" s="1279"/>
      <c r="PWU2361" s="1279"/>
      <c r="PWV2361" s="1279"/>
      <c r="PWW2361" s="1279"/>
      <c r="PWX2361" s="1279"/>
      <c r="PWY2361" s="1279"/>
      <c r="PWZ2361" s="1279"/>
      <c r="PXA2361" s="1279"/>
      <c r="PXB2361" s="1279"/>
      <c r="PXC2361" s="1279"/>
      <c r="PXD2361" s="1279"/>
      <c r="PXE2361" s="1279"/>
      <c r="PXF2361" s="1279"/>
      <c r="PXG2361" s="1279"/>
      <c r="PXH2361" s="1279"/>
      <c r="PXI2361" s="1279"/>
      <c r="PXJ2361" s="1279"/>
      <c r="PXK2361" s="1279"/>
      <c r="PXL2361" s="1279"/>
      <c r="PXM2361" s="1279"/>
      <c r="PXN2361" s="1279"/>
      <c r="PXO2361" s="1279"/>
      <c r="PXP2361" s="1279"/>
      <c r="PXQ2361" s="1279"/>
      <c r="PXR2361" s="1279"/>
      <c r="PXS2361" s="1279"/>
      <c r="PXT2361" s="1279"/>
      <c r="PXU2361" s="1279"/>
      <c r="PXV2361" s="1279"/>
      <c r="PXW2361" s="1279"/>
      <c r="PXX2361" s="1279"/>
      <c r="PXY2361" s="1279"/>
      <c r="PXZ2361" s="1279"/>
      <c r="PYA2361" s="1279"/>
      <c r="PYB2361" s="1279"/>
      <c r="PYC2361" s="1279"/>
      <c r="PYD2361" s="1279"/>
      <c r="PYE2361" s="1279"/>
      <c r="PYF2361" s="1279"/>
      <c r="PYG2361" s="1279"/>
      <c r="PYH2361" s="1279"/>
      <c r="PYI2361" s="1279"/>
      <c r="PYJ2361" s="1279"/>
      <c r="PYK2361" s="1279"/>
      <c r="PYL2361" s="1279"/>
      <c r="PYM2361" s="1279"/>
      <c r="PYN2361" s="1279"/>
      <c r="PYO2361" s="1279"/>
      <c r="PYP2361" s="1279"/>
      <c r="PYQ2361" s="1279"/>
      <c r="PYR2361" s="1279"/>
      <c r="PYS2361" s="1279"/>
      <c r="PYT2361" s="1279"/>
      <c r="PYU2361" s="1279"/>
      <c r="PYV2361" s="1279"/>
      <c r="PYW2361" s="1279"/>
      <c r="PYX2361" s="1279"/>
      <c r="PYY2361" s="1279"/>
      <c r="PYZ2361" s="1279"/>
      <c r="PZA2361" s="1279"/>
      <c r="PZB2361" s="1279"/>
      <c r="PZC2361" s="1279"/>
      <c r="PZD2361" s="1279"/>
      <c r="PZE2361" s="1279"/>
      <c r="PZF2361" s="1279"/>
      <c r="PZG2361" s="1279"/>
      <c r="PZH2361" s="1279"/>
      <c r="PZI2361" s="1279"/>
      <c r="PZJ2361" s="1279"/>
      <c r="PZK2361" s="1279"/>
      <c r="PZL2361" s="1279"/>
      <c r="PZM2361" s="1279"/>
      <c r="PZN2361" s="1279"/>
      <c r="PZO2361" s="1279"/>
      <c r="PZP2361" s="1279"/>
      <c r="PZQ2361" s="1279"/>
      <c r="PZR2361" s="1279"/>
      <c r="PZS2361" s="1279"/>
      <c r="PZT2361" s="1279"/>
      <c r="PZU2361" s="1279"/>
      <c r="PZV2361" s="1279"/>
      <c r="PZW2361" s="1279"/>
      <c r="PZX2361" s="1279"/>
      <c r="PZY2361" s="1279"/>
      <c r="PZZ2361" s="1279"/>
      <c r="QAA2361" s="1279"/>
      <c r="QAB2361" s="1279"/>
      <c r="QAC2361" s="1279"/>
      <c r="QAD2361" s="1279"/>
      <c r="QAE2361" s="1279"/>
      <c r="QAF2361" s="1279"/>
      <c r="QAG2361" s="1279"/>
      <c r="QAH2361" s="1279"/>
      <c r="QAI2361" s="1279"/>
      <c r="QAJ2361" s="1279"/>
      <c r="QAK2361" s="1279"/>
      <c r="QAL2361" s="1279"/>
      <c r="QAM2361" s="1279"/>
      <c r="QAN2361" s="1279"/>
      <c r="QAO2361" s="1279"/>
      <c r="QAP2361" s="1279"/>
      <c r="QAQ2361" s="1279"/>
      <c r="QAR2361" s="1279"/>
      <c r="QAS2361" s="1279"/>
      <c r="QAT2361" s="1279"/>
      <c r="QAU2361" s="1279"/>
      <c r="QAV2361" s="1279"/>
      <c r="QAW2361" s="1279"/>
      <c r="QAX2361" s="1279"/>
      <c r="QAY2361" s="1279"/>
      <c r="QAZ2361" s="1279"/>
      <c r="QBA2361" s="1279"/>
      <c r="QBB2361" s="1279"/>
      <c r="QBC2361" s="1279"/>
      <c r="QBD2361" s="1279"/>
      <c r="QBE2361" s="1279"/>
      <c r="QBF2361" s="1279"/>
      <c r="QBG2361" s="1279"/>
      <c r="QBH2361" s="1279"/>
      <c r="QBI2361" s="1279"/>
      <c r="QBJ2361" s="1279"/>
      <c r="QBK2361" s="1279"/>
      <c r="QBL2361" s="1279"/>
      <c r="QBM2361" s="1279"/>
      <c r="QBN2361" s="1279"/>
      <c r="QBO2361" s="1279"/>
      <c r="QBP2361" s="1279"/>
      <c r="QBQ2361" s="1279"/>
      <c r="QBR2361" s="1279"/>
      <c r="QBS2361" s="1279"/>
      <c r="QBT2361" s="1279"/>
      <c r="QBU2361" s="1279"/>
      <c r="QBV2361" s="1279"/>
      <c r="QBW2361" s="1279"/>
      <c r="QBX2361" s="1279"/>
      <c r="QBY2361" s="1279"/>
      <c r="QBZ2361" s="1279"/>
      <c r="QCA2361" s="1279"/>
      <c r="QCB2361" s="1279"/>
      <c r="QCC2361" s="1279"/>
      <c r="QCD2361" s="1279"/>
      <c r="QCE2361" s="1279"/>
      <c r="QCF2361" s="1279"/>
      <c r="QCG2361" s="1279"/>
      <c r="QCH2361" s="1279"/>
      <c r="QCI2361" s="1279"/>
      <c r="QCJ2361" s="1279"/>
      <c r="QCK2361" s="1279"/>
      <c r="QCL2361" s="1279"/>
      <c r="QCM2361" s="1279"/>
      <c r="QCN2361" s="1279"/>
      <c r="QCO2361" s="1279"/>
      <c r="QCP2361" s="1279"/>
      <c r="QCQ2361" s="1279"/>
      <c r="QCR2361" s="1279"/>
      <c r="QCS2361" s="1279"/>
      <c r="QCT2361" s="1279"/>
      <c r="QCU2361" s="1279"/>
      <c r="QCV2361" s="1279"/>
      <c r="QCW2361" s="1279"/>
      <c r="QCX2361" s="1279"/>
      <c r="QCY2361" s="1279"/>
      <c r="QCZ2361" s="1279"/>
      <c r="QDA2361" s="1279"/>
      <c r="QDB2361" s="1279"/>
      <c r="QDC2361" s="1279"/>
      <c r="QDD2361" s="1279"/>
      <c r="QDE2361" s="1279"/>
      <c r="QDF2361" s="1279"/>
      <c r="QDG2361" s="1279"/>
      <c r="QDH2361" s="1279"/>
      <c r="QDI2361" s="1279"/>
      <c r="QDJ2361" s="1279"/>
      <c r="QDK2361" s="1279"/>
      <c r="QDL2361" s="1279"/>
      <c r="QDM2361" s="1279"/>
      <c r="QDN2361" s="1279"/>
      <c r="QDO2361" s="1279"/>
      <c r="QDP2361" s="1279"/>
      <c r="QDQ2361" s="1279"/>
      <c r="QDR2361" s="1279"/>
      <c r="QDS2361" s="1279"/>
      <c r="QDT2361" s="1279"/>
      <c r="QDU2361" s="1279"/>
      <c r="QDV2361" s="1279"/>
      <c r="QDW2361" s="1279"/>
      <c r="QDX2361" s="1279"/>
      <c r="QDY2361" s="1279"/>
      <c r="QDZ2361" s="1279"/>
      <c r="QEA2361" s="1279"/>
      <c r="QEB2361" s="1279"/>
      <c r="QEC2361" s="1279"/>
      <c r="QED2361" s="1279"/>
      <c r="QEE2361" s="1279"/>
      <c r="QEF2361" s="1279"/>
      <c r="QEG2361" s="1279"/>
      <c r="QEH2361" s="1279"/>
      <c r="QEI2361" s="1279"/>
      <c r="QEJ2361" s="1279"/>
      <c r="QEK2361" s="1279"/>
      <c r="QEL2361" s="1279"/>
      <c r="QEM2361" s="1279"/>
      <c r="QEN2361" s="1279"/>
      <c r="QEO2361" s="1279"/>
      <c r="QEP2361" s="1279"/>
      <c r="QEQ2361" s="1279"/>
      <c r="QER2361" s="1279"/>
      <c r="QES2361" s="1279"/>
      <c r="QET2361" s="1279"/>
      <c r="QEU2361" s="1279"/>
      <c r="QEV2361" s="1279"/>
      <c r="QEW2361" s="1279"/>
      <c r="QEX2361" s="1279"/>
      <c r="QEY2361" s="1279"/>
      <c r="QEZ2361" s="1279"/>
      <c r="QFA2361" s="1279"/>
      <c r="QFB2361" s="1279"/>
      <c r="QFC2361" s="1279"/>
      <c r="QFD2361" s="1279"/>
      <c r="QFE2361" s="1279"/>
      <c r="QFF2361" s="1279"/>
      <c r="QFG2361" s="1279"/>
      <c r="QFH2361" s="1279"/>
      <c r="QFI2361" s="1279"/>
      <c r="QFJ2361" s="1279"/>
      <c r="QFK2361" s="1279"/>
      <c r="QFL2361" s="1279"/>
      <c r="QFM2361" s="1279"/>
      <c r="QFN2361" s="1279"/>
      <c r="QFO2361" s="1279"/>
      <c r="QFP2361" s="1279"/>
      <c r="QFQ2361" s="1279"/>
      <c r="QFR2361" s="1279"/>
      <c r="QFS2361" s="1279"/>
      <c r="QFT2361" s="1279"/>
      <c r="QFU2361" s="1279"/>
      <c r="QFV2361" s="1279"/>
      <c r="QFW2361" s="1279"/>
      <c r="QFX2361" s="1279"/>
      <c r="QFY2361" s="1279"/>
      <c r="QFZ2361" s="1279"/>
      <c r="QGA2361" s="1279"/>
      <c r="QGB2361" s="1279"/>
      <c r="QGC2361" s="1279"/>
      <c r="QGD2361" s="1279"/>
      <c r="QGE2361" s="1279"/>
      <c r="QGF2361" s="1279"/>
      <c r="QGG2361" s="1279"/>
      <c r="QGH2361" s="1279"/>
      <c r="QGI2361" s="1279"/>
      <c r="QGJ2361" s="1279"/>
      <c r="QGK2361" s="1279"/>
      <c r="QGL2361" s="1279"/>
      <c r="QGM2361" s="1279"/>
      <c r="QGN2361" s="1279"/>
      <c r="QGO2361" s="1279"/>
      <c r="QGP2361" s="1279"/>
      <c r="QGQ2361" s="1279"/>
      <c r="QGR2361" s="1279"/>
      <c r="QGS2361" s="1279"/>
      <c r="QGT2361" s="1279"/>
      <c r="QGU2361" s="1279"/>
      <c r="QGV2361" s="1279"/>
      <c r="QGW2361" s="1279"/>
      <c r="QGX2361" s="1279"/>
      <c r="QGY2361" s="1279"/>
      <c r="QGZ2361" s="1279"/>
      <c r="QHA2361" s="1279"/>
      <c r="QHB2361" s="1279"/>
      <c r="QHC2361" s="1279"/>
      <c r="QHD2361" s="1279"/>
      <c r="QHE2361" s="1279"/>
      <c r="QHF2361" s="1279"/>
      <c r="QHG2361" s="1279"/>
      <c r="QHH2361" s="1279"/>
      <c r="QHI2361" s="1279"/>
      <c r="QHJ2361" s="1279"/>
      <c r="QHK2361" s="1279"/>
      <c r="QHL2361" s="1279"/>
      <c r="QHM2361" s="1279"/>
      <c r="QHN2361" s="1279"/>
      <c r="QHO2361" s="1279"/>
      <c r="QHP2361" s="1279"/>
      <c r="QHQ2361" s="1279"/>
      <c r="QHR2361" s="1279"/>
      <c r="QHS2361" s="1279"/>
      <c r="QHT2361" s="1279"/>
      <c r="QHU2361" s="1279"/>
      <c r="QHV2361" s="1279"/>
      <c r="QHW2361" s="1279"/>
      <c r="QHX2361" s="1279"/>
      <c r="QHY2361" s="1279"/>
      <c r="QHZ2361" s="1279"/>
      <c r="QIA2361" s="1279"/>
      <c r="QIB2361" s="1279"/>
      <c r="QIC2361" s="1279"/>
      <c r="QID2361" s="1279"/>
      <c r="QIE2361" s="1279"/>
      <c r="QIF2361" s="1279"/>
      <c r="QIG2361" s="1279"/>
      <c r="QIH2361" s="1279"/>
      <c r="QII2361" s="1279"/>
      <c r="QIJ2361" s="1279"/>
      <c r="QIK2361" s="1279"/>
      <c r="QIL2361" s="1279"/>
      <c r="QIM2361" s="1279"/>
      <c r="QIN2361" s="1279"/>
      <c r="QIO2361" s="1279"/>
      <c r="QIP2361" s="1279"/>
      <c r="QIQ2361" s="1279"/>
      <c r="QIR2361" s="1279"/>
      <c r="QIS2361" s="1279"/>
      <c r="QIT2361" s="1279"/>
      <c r="QIU2361" s="1279"/>
      <c r="QIV2361" s="1279"/>
      <c r="QIW2361" s="1279"/>
      <c r="QIX2361" s="1279"/>
      <c r="QIY2361" s="1279"/>
      <c r="QIZ2361" s="1279"/>
      <c r="QJA2361" s="1279"/>
      <c r="QJB2361" s="1279"/>
      <c r="QJC2361" s="1279"/>
      <c r="QJD2361" s="1279"/>
      <c r="QJE2361" s="1279"/>
      <c r="QJF2361" s="1279"/>
      <c r="QJG2361" s="1279"/>
      <c r="QJH2361" s="1279"/>
      <c r="QJI2361" s="1279"/>
      <c r="QJJ2361" s="1279"/>
      <c r="QJK2361" s="1279"/>
      <c r="QJL2361" s="1279"/>
      <c r="QJM2361" s="1279"/>
      <c r="QJN2361" s="1279"/>
      <c r="QJO2361" s="1279"/>
      <c r="QJP2361" s="1279"/>
      <c r="QJQ2361" s="1279"/>
      <c r="QJR2361" s="1279"/>
      <c r="QJS2361" s="1279"/>
      <c r="QJT2361" s="1279"/>
      <c r="QJU2361" s="1279"/>
      <c r="QJV2361" s="1279"/>
      <c r="QJW2361" s="1279"/>
      <c r="QJX2361" s="1279"/>
      <c r="QJY2361" s="1279"/>
      <c r="QJZ2361" s="1279"/>
      <c r="QKA2361" s="1279"/>
      <c r="QKB2361" s="1279"/>
      <c r="QKC2361" s="1279"/>
      <c r="QKD2361" s="1279"/>
      <c r="QKE2361" s="1279"/>
      <c r="QKF2361" s="1279"/>
      <c r="QKG2361" s="1279"/>
      <c r="QKH2361" s="1279"/>
      <c r="QKI2361" s="1279"/>
      <c r="QKJ2361" s="1279"/>
      <c r="QKK2361" s="1279"/>
      <c r="QKL2361" s="1279"/>
      <c r="QKM2361" s="1279"/>
      <c r="QKN2361" s="1279"/>
      <c r="QKO2361" s="1279"/>
      <c r="QKP2361" s="1279"/>
      <c r="QKQ2361" s="1279"/>
      <c r="QKR2361" s="1279"/>
      <c r="QKS2361" s="1279"/>
      <c r="QKT2361" s="1279"/>
      <c r="QKU2361" s="1279"/>
      <c r="QKV2361" s="1279"/>
      <c r="QKW2361" s="1279"/>
      <c r="QKX2361" s="1279"/>
      <c r="QKY2361" s="1279"/>
      <c r="QKZ2361" s="1279"/>
      <c r="QLA2361" s="1279"/>
      <c r="QLB2361" s="1279"/>
      <c r="QLC2361" s="1279"/>
      <c r="QLD2361" s="1279"/>
      <c r="QLE2361" s="1279"/>
      <c r="QLF2361" s="1279"/>
      <c r="QLG2361" s="1279"/>
      <c r="QLH2361" s="1279"/>
      <c r="QLI2361" s="1279"/>
      <c r="QLJ2361" s="1279"/>
      <c r="QLK2361" s="1279"/>
      <c r="QLL2361" s="1279"/>
      <c r="QLM2361" s="1279"/>
      <c r="QLN2361" s="1279"/>
      <c r="QLO2361" s="1279"/>
      <c r="QLP2361" s="1279"/>
      <c r="QLQ2361" s="1279"/>
      <c r="QLR2361" s="1279"/>
      <c r="QLS2361" s="1279"/>
      <c r="QLT2361" s="1279"/>
      <c r="QLU2361" s="1279"/>
      <c r="QLV2361" s="1279"/>
      <c r="QLW2361" s="1279"/>
      <c r="QLX2361" s="1279"/>
      <c r="QLY2361" s="1279"/>
      <c r="QLZ2361" s="1279"/>
      <c r="QMA2361" s="1279"/>
      <c r="QMB2361" s="1279"/>
      <c r="QMC2361" s="1279"/>
      <c r="QMD2361" s="1279"/>
      <c r="QME2361" s="1279"/>
      <c r="QMF2361" s="1279"/>
      <c r="QMG2361" s="1279"/>
      <c r="QMH2361" s="1279"/>
      <c r="QMI2361" s="1279"/>
      <c r="QMJ2361" s="1279"/>
      <c r="QMK2361" s="1279"/>
      <c r="QML2361" s="1279"/>
      <c r="QMM2361" s="1279"/>
      <c r="QMN2361" s="1279"/>
      <c r="QMO2361" s="1279"/>
      <c r="QMP2361" s="1279"/>
      <c r="QMQ2361" s="1279"/>
      <c r="QMR2361" s="1279"/>
      <c r="QMS2361" s="1279"/>
      <c r="QMT2361" s="1279"/>
      <c r="QMU2361" s="1279"/>
      <c r="QMV2361" s="1279"/>
      <c r="QMW2361" s="1279"/>
      <c r="QMX2361" s="1279"/>
      <c r="QMY2361" s="1279"/>
      <c r="QMZ2361" s="1279"/>
      <c r="QNA2361" s="1279"/>
      <c r="QNB2361" s="1279"/>
      <c r="QNC2361" s="1279"/>
      <c r="QND2361" s="1279"/>
      <c r="QNE2361" s="1279"/>
      <c r="QNF2361" s="1279"/>
      <c r="QNG2361" s="1279"/>
      <c r="QNH2361" s="1279"/>
      <c r="QNI2361" s="1279"/>
      <c r="QNJ2361" s="1279"/>
      <c r="QNK2361" s="1279"/>
      <c r="QNL2361" s="1279"/>
      <c r="QNM2361" s="1279"/>
      <c r="QNN2361" s="1279"/>
      <c r="QNO2361" s="1279"/>
      <c r="QNP2361" s="1279"/>
      <c r="QNQ2361" s="1279"/>
      <c r="QNR2361" s="1279"/>
      <c r="QNS2361" s="1279"/>
      <c r="QNT2361" s="1279"/>
      <c r="QNU2361" s="1279"/>
      <c r="QNV2361" s="1279"/>
      <c r="QNW2361" s="1279"/>
      <c r="QNX2361" s="1279"/>
      <c r="QNY2361" s="1279"/>
      <c r="QNZ2361" s="1279"/>
      <c r="QOA2361" s="1279"/>
      <c r="QOB2361" s="1279"/>
      <c r="QOC2361" s="1279"/>
      <c r="QOD2361" s="1279"/>
      <c r="QOE2361" s="1279"/>
      <c r="QOF2361" s="1279"/>
      <c r="QOG2361" s="1279"/>
      <c r="QOH2361" s="1279"/>
      <c r="QOI2361" s="1279"/>
      <c r="QOJ2361" s="1279"/>
      <c r="QOK2361" s="1279"/>
      <c r="QOL2361" s="1279"/>
      <c r="QOM2361" s="1279"/>
      <c r="QON2361" s="1279"/>
      <c r="QOO2361" s="1279"/>
      <c r="QOP2361" s="1279"/>
      <c r="QOQ2361" s="1279"/>
      <c r="QOR2361" s="1279"/>
      <c r="QOS2361" s="1279"/>
      <c r="QOT2361" s="1279"/>
      <c r="QOU2361" s="1279"/>
      <c r="QOV2361" s="1279"/>
      <c r="QOW2361" s="1279"/>
      <c r="QOX2361" s="1279"/>
      <c r="QOY2361" s="1279"/>
      <c r="QOZ2361" s="1279"/>
      <c r="QPA2361" s="1279"/>
      <c r="QPB2361" s="1279"/>
      <c r="QPC2361" s="1279"/>
      <c r="QPD2361" s="1279"/>
      <c r="QPE2361" s="1279"/>
      <c r="QPF2361" s="1279"/>
      <c r="QPG2361" s="1279"/>
      <c r="QPH2361" s="1279"/>
      <c r="QPI2361" s="1279"/>
      <c r="QPJ2361" s="1279"/>
      <c r="QPK2361" s="1279"/>
      <c r="QPL2361" s="1279"/>
      <c r="QPM2361" s="1279"/>
      <c r="QPN2361" s="1279"/>
      <c r="QPO2361" s="1279"/>
      <c r="QPP2361" s="1279"/>
      <c r="QPQ2361" s="1279"/>
      <c r="QPR2361" s="1279"/>
      <c r="QPS2361" s="1279"/>
      <c r="QPT2361" s="1279"/>
      <c r="QPU2361" s="1279"/>
      <c r="QPV2361" s="1279"/>
      <c r="QPW2361" s="1279"/>
      <c r="QPX2361" s="1279"/>
      <c r="QPY2361" s="1279"/>
      <c r="QPZ2361" s="1279"/>
      <c r="QQA2361" s="1279"/>
      <c r="QQB2361" s="1279"/>
      <c r="QQC2361" s="1279"/>
      <c r="QQD2361" s="1279"/>
      <c r="QQE2361" s="1279"/>
      <c r="QQF2361" s="1279"/>
      <c r="QQG2361" s="1279"/>
      <c r="QQH2361" s="1279"/>
      <c r="QQI2361" s="1279"/>
      <c r="QQJ2361" s="1279"/>
      <c r="QQK2361" s="1279"/>
      <c r="QQL2361" s="1279"/>
      <c r="QQM2361" s="1279"/>
      <c r="QQN2361" s="1279"/>
      <c r="QQO2361" s="1279"/>
      <c r="QQP2361" s="1279"/>
      <c r="QQQ2361" s="1279"/>
      <c r="QQR2361" s="1279"/>
      <c r="QQS2361" s="1279"/>
      <c r="QQT2361" s="1279"/>
      <c r="QQU2361" s="1279"/>
      <c r="QQV2361" s="1279"/>
      <c r="QQW2361" s="1279"/>
      <c r="QQX2361" s="1279"/>
      <c r="QQY2361" s="1279"/>
      <c r="QQZ2361" s="1279"/>
      <c r="QRA2361" s="1279"/>
      <c r="QRB2361" s="1279"/>
      <c r="QRC2361" s="1279"/>
      <c r="QRD2361" s="1279"/>
      <c r="QRE2361" s="1279"/>
      <c r="QRF2361" s="1279"/>
      <c r="QRG2361" s="1279"/>
      <c r="QRH2361" s="1279"/>
      <c r="QRI2361" s="1279"/>
      <c r="QRJ2361" s="1279"/>
      <c r="QRK2361" s="1279"/>
      <c r="QRL2361" s="1279"/>
      <c r="QRM2361" s="1279"/>
      <c r="QRN2361" s="1279"/>
      <c r="QRO2361" s="1279"/>
      <c r="QRP2361" s="1279"/>
      <c r="QRQ2361" s="1279"/>
      <c r="QRR2361" s="1279"/>
      <c r="QRS2361" s="1279"/>
      <c r="QRT2361" s="1279"/>
      <c r="QRU2361" s="1279"/>
      <c r="QRV2361" s="1279"/>
      <c r="QRW2361" s="1279"/>
      <c r="QRX2361" s="1279"/>
      <c r="QRY2361" s="1279"/>
      <c r="QRZ2361" s="1279"/>
      <c r="QSA2361" s="1279"/>
      <c r="QSB2361" s="1279"/>
      <c r="QSC2361" s="1279"/>
      <c r="QSD2361" s="1279"/>
      <c r="QSE2361" s="1279"/>
      <c r="QSF2361" s="1279"/>
      <c r="QSG2361" s="1279"/>
      <c r="QSH2361" s="1279"/>
      <c r="QSI2361" s="1279"/>
      <c r="QSJ2361" s="1279"/>
      <c r="QSK2361" s="1279"/>
      <c r="QSL2361" s="1279"/>
      <c r="QSM2361" s="1279"/>
      <c r="QSN2361" s="1279"/>
      <c r="QSO2361" s="1279"/>
      <c r="QSP2361" s="1279"/>
      <c r="QSQ2361" s="1279"/>
      <c r="QSR2361" s="1279"/>
      <c r="QSS2361" s="1279"/>
      <c r="QST2361" s="1279"/>
      <c r="QSU2361" s="1279"/>
      <c r="QSV2361" s="1279"/>
      <c r="QSW2361" s="1279"/>
      <c r="QSX2361" s="1279"/>
      <c r="QSY2361" s="1279"/>
      <c r="QSZ2361" s="1279"/>
      <c r="QTA2361" s="1279"/>
      <c r="QTB2361" s="1279"/>
      <c r="QTC2361" s="1279"/>
      <c r="QTD2361" s="1279"/>
      <c r="QTE2361" s="1279"/>
      <c r="QTF2361" s="1279"/>
      <c r="QTG2361" s="1279"/>
      <c r="QTH2361" s="1279"/>
      <c r="QTI2361" s="1279"/>
      <c r="QTJ2361" s="1279"/>
      <c r="QTK2361" s="1279"/>
      <c r="QTL2361" s="1279"/>
      <c r="QTM2361" s="1279"/>
      <c r="QTN2361" s="1279"/>
      <c r="QTO2361" s="1279"/>
      <c r="QTP2361" s="1279"/>
      <c r="QTQ2361" s="1279"/>
      <c r="QTR2361" s="1279"/>
      <c r="QTS2361" s="1279"/>
      <c r="QTT2361" s="1279"/>
      <c r="QTU2361" s="1279"/>
      <c r="QTV2361" s="1279"/>
      <c r="QTW2361" s="1279"/>
      <c r="QTX2361" s="1279"/>
      <c r="QTY2361" s="1279"/>
      <c r="QTZ2361" s="1279"/>
      <c r="QUA2361" s="1279"/>
      <c r="QUB2361" s="1279"/>
      <c r="QUC2361" s="1279"/>
      <c r="QUD2361" s="1279"/>
      <c r="QUE2361" s="1279"/>
      <c r="QUF2361" s="1279"/>
      <c r="QUG2361" s="1279"/>
      <c r="QUH2361" s="1279"/>
      <c r="QUI2361" s="1279"/>
      <c r="QUJ2361" s="1279"/>
      <c r="QUK2361" s="1279"/>
      <c r="QUL2361" s="1279"/>
      <c r="QUM2361" s="1279"/>
      <c r="QUN2361" s="1279"/>
      <c r="QUO2361" s="1279"/>
      <c r="QUP2361" s="1279"/>
      <c r="QUQ2361" s="1279"/>
      <c r="QUR2361" s="1279"/>
      <c r="QUS2361" s="1279"/>
      <c r="QUT2361" s="1279"/>
      <c r="QUU2361" s="1279"/>
      <c r="QUV2361" s="1279"/>
      <c r="QUW2361" s="1279"/>
      <c r="QUX2361" s="1279"/>
      <c r="QUY2361" s="1279"/>
      <c r="QUZ2361" s="1279"/>
      <c r="QVA2361" s="1279"/>
      <c r="QVB2361" s="1279"/>
      <c r="QVC2361" s="1279"/>
      <c r="QVD2361" s="1279"/>
      <c r="QVE2361" s="1279"/>
      <c r="QVF2361" s="1279"/>
      <c r="QVG2361" s="1279"/>
      <c r="QVH2361" s="1279"/>
      <c r="QVI2361" s="1279"/>
      <c r="QVJ2361" s="1279"/>
      <c r="QVK2361" s="1279"/>
      <c r="QVL2361" s="1279"/>
      <c r="QVM2361" s="1279"/>
      <c r="QVN2361" s="1279"/>
      <c r="QVO2361" s="1279"/>
      <c r="QVP2361" s="1279"/>
      <c r="QVQ2361" s="1279"/>
      <c r="QVR2361" s="1279"/>
      <c r="QVS2361" s="1279"/>
      <c r="QVT2361" s="1279"/>
      <c r="QVU2361" s="1279"/>
      <c r="QVV2361" s="1279"/>
      <c r="QVW2361" s="1279"/>
      <c r="QVX2361" s="1279"/>
      <c r="QVY2361" s="1279"/>
      <c r="QVZ2361" s="1279"/>
      <c r="QWA2361" s="1279"/>
      <c r="QWB2361" s="1279"/>
      <c r="QWC2361" s="1279"/>
      <c r="QWD2361" s="1279"/>
      <c r="QWE2361" s="1279"/>
      <c r="QWF2361" s="1279"/>
      <c r="QWG2361" s="1279"/>
      <c r="QWH2361" s="1279"/>
      <c r="QWI2361" s="1279"/>
      <c r="QWJ2361" s="1279"/>
      <c r="QWK2361" s="1279"/>
      <c r="QWL2361" s="1279"/>
      <c r="QWM2361" s="1279"/>
      <c r="QWN2361" s="1279"/>
      <c r="QWO2361" s="1279"/>
      <c r="QWP2361" s="1279"/>
      <c r="QWQ2361" s="1279"/>
      <c r="QWR2361" s="1279"/>
      <c r="QWS2361" s="1279"/>
      <c r="QWT2361" s="1279"/>
      <c r="QWU2361" s="1279"/>
      <c r="QWV2361" s="1279"/>
      <c r="QWW2361" s="1279"/>
      <c r="QWX2361" s="1279"/>
      <c r="QWY2361" s="1279"/>
      <c r="QWZ2361" s="1279"/>
      <c r="QXA2361" s="1279"/>
      <c r="QXB2361" s="1279"/>
      <c r="QXC2361" s="1279"/>
      <c r="QXD2361" s="1279"/>
      <c r="QXE2361" s="1279"/>
      <c r="QXF2361" s="1279"/>
      <c r="QXG2361" s="1279"/>
      <c r="QXH2361" s="1279"/>
      <c r="QXI2361" s="1279"/>
      <c r="QXJ2361" s="1279"/>
      <c r="QXK2361" s="1279"/>
      <c r="QXL2361" s="1279"/>
      <c r="QXM2361" s="1279"/>
      <c r="QXN2361" s="1279"/>
      <c r="QXO2361" s="1279"/>
      <c r="QXP2361" s="1279"/>
      <c r="QXQ2361" s="1279"/>
      <c r="QXR2361" s="1279"/>
      <c r="QXS2361" s="1279"/>
      <c r="QXT2361" s="1279"/>
      <c r="QXU2361" s="1279"/>
      <c r="QXV2361" s="1279"/>
      <c r="QXW2361" s="1279"/>
      <c r="QXX2361" s="1279"/>
      <c r="QXY2361" s="1279"/>
      <c r="QXZ2361" s="1279"/>
      <c r="QYA2361" s="1279"/>
      <c r="QYB2361" s="1279"/>
      <c r="QYC2361" s="1279"/>
      <c r="QYD2361" s="1279"/>
      <c r="QYE2361" s="1279"/>
      <c r="QYF2361" s="1279"/>
      <c r="QYG2361" s="1279"/>
      <c r="QYH2361" s="1279"/>
      <c r="QYI2361" s="1279"/>
      <c r="QYJ2361" s="1279"/>
      <c r="QYK2361" s="1279"/>
      <c r="QYL2361" s="1279"/>
      <c r="QYM2361" s="1279"/>
      <c r="QYN2361" s="1279"/>
      <c r="QYO2361" s="1279"/>
      <c r="QYP2361" s="1279"/>
      <c r="QYQ2361" s="1279"/>
      <c r="QYR2361" s="1279"/>
      <c r="QYS2361" s="1279"/>
      <c r="QYT2361" s="1279"/>
      <c r="QYU2361" s="1279"/>
      <c r="QYV2361" s="1279"/>
      <c r="QYW2361" s="1279"/>
      <c r="QYX2361" s="1279"/>
      <c r="QYY2361" s="1279"/>
      <c r="QYZ2361" s="1279"/>
      <c r="QZA2361" s="1279"/>
      <c r="QZB2361" s="1279"/>
      <c r="QZC2361" s="1279"/>
      <c r="QZD2361" s="1279"/>
      <c r="QZE2361" s="1279"/>
      <c r="QZF2361" s="1279"/>
      <c r="QZG2361" s="1279"/>
      <c r="QZH2361" s="1279"/>
      <c r="QZI2361" s="1279"/>
      <c r="QZJ2361" s="1279"/>
      <c r="QZK2361" s="1279"/>
      <c r="QZL2361" s="1279"/>
      <c r="QZM2361" s="1279"/>
      <c r="QZN2361" s="1279"/>
      <c r="QZO2361" s="1279"/>
      <c r="QZP2361" s="1279"/>
      <c r="QZQ2361" s="1279"/>
      <c r="QZR2361" s="1279"/>
      <c r="QZS2361" s="1279"/>
      <c r="QZT2361" s="1279"/>
      <c r="QZU2361" s="1279"/>
      <c r="QZV2361" s="1279"/>
      <c r="QZW2361" s="1279"/>
      <c r="QZX2361" s="1279"/>
      <c r="QZY2361" s="1279"/>
      <c r="QZZ2361" s="1279"/>
      <c r="RAA2361" s="1279"/>
      <c r="RAB2361" s="1279"/>
      <c r="RAC2361" s="1279"/>
      <c r="RAD2361" s="1279"/>
      <c r="RAE2361" s="1279"/>
      <c r="RAF2361" s="1279"/>
      <c r="RAG2361" s="1279"/>
      <c r="RAH2361" s="1279"/>
      <c r="RAI2361" s="1279"/>
      <c r="RAJ2361" s="1279"/>
      <c r="RAK2361" s="1279"/>
      <c r="RAL2361" s="1279"/>
      <c r="RAM2361" s="1279"/>
      <c r="RAN2361" s="1279"/>
      <c r="RAO2361" s="1279"/>
      <c r="RAP2361" s="1279"/>
      <c r="RAQ2361" s="1279"/>
      <c r="RAR2361" s="1279"/>
      <c r="RAS2361" s="1279"/>
      <c r="RAT2361" s="1279"/>
      <c r="RAU2361" s="1279"/>
      <c r="RAV2361" s="1279"/>
      <c r="RAW2361" s="1279"/>
      <c r="RAX2361" s="1279"/>
      <c r="RAY2361" s="1279"/>
      <c r="RAZ2361" s="1279"/>
      <c r="RBA2361" s="1279"/>
      <c r="RBB2361" s="1279"/>
      <c r="RBC2361" s="1279"/>
      <c r="RBD2361" s="1279"/>
      <c r="RBE2361" s="1279"/>
      <c r="RBF2361" s="1279"/>
      <c r="RBG2361" s="1279"/>
      <c r="RBH2361" s="1279"/>
      <c r="RBI2361" s="1279"/>
      <c r="RBJ2361" s="1279"/>
      <c r="RBK2361" s="1279"/>
      <c r="RBL2361" s="1279"/>
      <c r="RBM2361" s="1279"/>
      <c r="RBN2361" s="1279"/>
      <c r="RBO2361" s="1279"/>
      <c r="RBP2361" s="1279"/>
      <c r="RBQ2361" s="1279"/>
      <c r="RBR2361" s="1279"/>
      <c r="RBS2361" s="1279"/>
      <c r="RBT2361" s="1279"/>
      <c r="RBU2361" s="1279"/>
      <c r="RBV2361" s="1279"/>
      <c r="RBW2361" s="1279"/>
      <c r="RBX2361" s="1279"/>
      <c r="RBY2361" s="1279"/>
      <c r="RBZ2361" s="1279"/>
      <c r="RCA2361" s="1279"/>
      <c r="RCB2361" s="1279"/>
      <c r="RCC2361" s="1279"/>
      <c r="RCD2361" s="1279"/>
      <c r="RCE2361" s="1279"/>
      <c r="RCF2361" s="1279"/>
      <c r="RCG2361" s="1279"/>
      <c r="RCH2361" s="1279"/>
      <c r="RCI2361" s="1279"/>
      <c r="RCJ2361" s="1279"/>
      <c r="RCK2361" s="1279"/>
      <c r="RCL2361" s="1279"/>
      <c r="RCM2361" s="1279"/>
      <c r="RCN2361" s="1279"/>
      <c r="RCO2361" s="1279"/>
      <c r="RCP2361" s="1279"/>
      <c r="RCQ2361" s="1279"/>
      <c r="RCR2361" s="1279"/>
      <c r="RCS2361" s="1279"/>
      <c r="RCT2361" s="1279"/>
      <c r="RCU2361" s="1279"/>
      <c r="RCV2361" s="1279"/>
      <c r="RCW2361" s="1279"/>
      <c r="RCX2361" s="1279"/>
      <c r="RCY2361" s="1279"/>
      <c r="RCZ2361" s="1279"/>
      <c r="RDA2361" s="1279"/>
      <c r="RDB2361" s="1279"/>
      <c r="RDC2361" s="1279"/>
      <c r="RDD2361" s="1279"/>
      <c r="RDE2361" s="1279"/>
      <c r="RDF2361" s="1279"/>
      <c r="RDG2361" s="1279"/>
      <c r="RDH2361" s="1279"/>
      <c r="RDI2361" s="1279"/>
      <c r="RDJ2361" s="1279"/>
      <c r="RDK2361" s="1279"/>
      <c r="RDL2361" s="1279"/>
      <c r="RDM2361" s="1279"/>
      <c r="RDN2361" s="1279"/>
      <c r="RDO2361" s="1279"/>
      <c r="RDP2361" s="1279"/>
      <c r="RDQ2361" s="1279"/>
      <c r="RDR2361" s="1279"/>
      <c r="RDS2361" s="1279"/>
      <c r="RDT2361" s="1279"/>
      <c r="RDU2361" s="1279"/>
      <c r="RDV2361" s="1279"/>
      <c r="RDW2361" s="1279"/>
      <c r="RDX2361" s="1279"/>
      <c r="RDY2361" s="1279"/>
      <c r="RDZ2361" s="1279"/>
      <c r="REA2361" s="1279"/>
      <c r="REB2361" s="1279"/>
      <c r="REC2361" s="1279"/>
      <c r="RED2361" s="1279"/>
      <c r="REE2361" s="1279"/>
      <c r="REF2361" s="1279"/>
      <c r="REG2361" s="1279"/>
      <c r="REH2361" s="1279"/>
      <c r="REI2361" s="1279"/>
      <c r="REJ2361" s="1279"/>
      <c r="REK2361" s="1279"/>
      <c r="REL2361" s="1279"/>
      <c r="REM2361" s="1279"/>
      <c r="REN2361" s="1279"/>
      <c r="REO2361" s="1279"/>
      <c r="REP2361" s="1279"/>
      <c r="REQ2361" s="1279"/>
      <c r="RER2361" s="1279"/>
      <c r="RES2361" s="1279"/>
      <c r="RET2361" s="1279"/>
      <c r="REU2361" s="1279"/>
      <c r="REV2361" s="1279"/>
      <c r="REW2361" s="1279"/>
      <c r="REX2361" s="1279"/>
      <c r="REY2361" s="1279"/>
      <c r="REZ2361" s="1279"/>
      <c r="RFA2361" s="1279"/>
      <c r="RFB2361" s="1279"/>
      <c r="RFC2361" s="1279"/>
      <c r="RFD2361" s="1279"/>
      <c r="RFE2361" s="1279"/>
      <c r="RFF2361" s="1279"/>
      <c r="RFG2361" s="1279"/>
      <c r="RFH2361" s="1279"/>
      <c r="RFI2361" s="1279"/>
      <c r="RFJ2361" s="1279"/>
      <c r="RFK2361" s="1279"/>
      <c r="RFL2361" s="1279"/>
      <c r="RFM2361" s="1279"/>
      <c r="RFN2361" s="1279"/>
      <c r="RFO2361" s="1279"/>
      <c r="RFP2361" s="1279"/>
      <c r="RFQ2361" s="1279"/>
      <c r="RFR2361" s="1279"/>
      <c r="RFS2361" s="1279"/>
      <c r="RFT2361" s="1279"/>
      <c r="RFU2361" s="1279"/>
      <c r="RFV2361" s="1279"/>
      <c r="RFW2361" s="1279"/>
      <c r="RFX2361" s="1279"/>
      <c r="RFY2361" s="1279"/>
      <c r="RFZ2361" s="1279"/>
      <c r="RGA2361" s="1279"/>
      <c r="RGB2361" s="1279"/>
      <c r="RGC2361" s="1279"/>
      <c r="RGD2361" s="1279"/>
      <c r="RGE2361" s="1279"/>
      <c r="RGF2361" s="1279"/>
      <c r="RGG2361" s="1279"/>
      <c r="RGH2361" s="1279"/>
      <c r="RGI2361" s="1279"/>
      <c r="RGJ2361" s="1279"/>
      <c r="RGK2361" s="1279"/>
      <c r="RGL2361" s="1279"/>
      <c r="RGM2361" s="1279"/>
      <c r="RGN2361" s="1279"/>
      <c r="RGO2361" s="1279"/>
      <c r="RGP2361" s="1279"/>
      <c r="RGQ2361" s="1279"/>
      <c r="RGR2361" s="1279"/>
      <c r="RGS2361" s="1279"/>
      <c r="RGT2361" s="1279"/>
      <c r="RGU2361" s="1279"/>
      <c r="RGV2361" s="1279"/>
      <c r="RGW2361" s="1279"/>
      <c r="RGX2361" s="1279"/>
      <c r="RGY2361" s="1279"/>
      <c r="RGZ2361" s="1279"/>
      <c r="RHA2361" s="1279"/>
      <c r="RHB2361" s="1279"/>
      <c r="RHC2361" s="1279"/>
      <c r="RHD2361" s="1279"/>
      <c r="RHE2361" s="1279"/>
      <c r="RHF2361" s="1279"/>
      <c r="RHG2361" s="1279"/>
      <c r="RHH2361" s="1279"/>
      <c r="RHI2361" s="1279"/>
      <c r="RHJ2361" s="1279"/>
      <c r="RHK2361" s="1279"/>
      <c r="RHL2361" s="1279"/>
      <c r="RHM2361" s="1279"/>
      <c r="RHN2361" s="1279"/>
      <c r="RHO2361" s="1279"/>
      <c r="RHP2361" s="1279"/>
      <c r="RHQ2361" s="1279"/>
      <c r="RHR2361" s="1279"/>
      <c r="RHS2361" s="1279"/>
      <c r="RHT2361" s="1279"/>
      <c r="RHU2361" s="1279"/>
      <c r="RHV2361" s="1279"/>
      <c r="RHW2361" s="1279"/>
      <c r="RHX2361" s="1279"/>
      <c r="RHY2361" s="1279"/>
      <c r="RHZ2361" s="1279"/>
      <c r="RIA2361" s="1279"/>
      <c r="RIB2361" s="1279"/>
      <c r="RIC2361" s="1279"/>
      <c r="RID2361" s="1279"/>
      <c r="RIE2361" s="1279"/>
      <c r="RIF2361" s="1279"/>
      <c r="RIG2361" s="1279"/>
      <c r="RIH2361" s="1279"/>
      <c r="RII2361" s="1279"/>
      <c r="RIJ2361" s="1279"/>
      <c r="RIK2361" s="1279"/>
      <c r="RIL2361" s="1279"/>
      <c r="RIM2361" s="1279"/>
      <c r="RIN2361" s="1279"/>
      <c r="RIO2361" s="1279"/>
      <c r="RIP2361" s="1279"/>
      <c r="RIQ2361" s="1279"/>
      <c r="RIR2361" s="1279"/>
      <c r="RIS2361" s="1279"/>
      <c r="RIT2361" s="1279"/>
      <c r="RIU2361" s="1279"/>
      <c r="RIV2361" s="1279"/>
      <c r="RIW2361" s="1279"/>
      <c r="RIX2361" s="1279"/>
      <c r="RIY2361" s="1279"/>
      <c r="RIZ2361" s="1279"/>
      <c r="RJA2361" s="1279"/>
      <c r="RJB2361" s="1279"/>
      <c r="RJC2361" s="1279"/>
      <c r="RJD2361" s="1279"/>
      <c r="RJE2361" s="1279"/>
      <c r="RJF2361" s="1279"/>
      <c r="RJG2361" s="1279"/>
      <c r="RJH2361" s="1279"/>
      <c r="RJI2361" s="1279"/>
      <c r="RJJ2361" s="1279"/>
      <c r="RJK2361" s="1279"/>
      <c r="RJL2361" s="1279"/>
      <c r="RJM2361" s="1279"/>
      <c r="RJN2361" s="1279"/>
      <c r="RJO2361" s="1279"/>
      <c r="RJP2361" s="1279"/>
      <c r="RJQ2361" s="1279"/>
      <c r="RJR2361" s="1279"/>
      <c r="RJS2361" s="1279"/>
      <c r="RJT2361" s="1279"/>
      <c r="RJU2361" s="1279"/>
      <c r="RJV2361" s="1279"/>
      <c r="RJW2361" s="1279"/>
      <c r="RJX2361" s="1279"/>
      <c r="RJY2361" s="1279"/>
      <c r="RJZ2361" s="1279"/>
      <c r="RKA2361" s="1279"/>
      <c r="RKB2361" s="1279"/>
      <c r="RKC2361" s="1279"/>
      <c r="RKD2361" s="1279"/>
      <c r="RKE2361" s="1279"/>
      <c r="RKF2361" s="1279"/>
      <c r="RKG2361" s="1279"/>
      <c r="RKH2361" s="1279"/>
      <c r="RKI2361" s="1279"/>
      <c r="RKJ2361" s="1279"/>
      <c r="RKK2361" s="1279"/>
      <c r="RKL2361" s="1279"/>
      <c r="RKM2361" s="1279"/>
      <c r="RKN2361" s="1279"/>
      <c r="RKO2361" s="1279"/>
      <c r="RKP2361" s="1279"/>
      <c r="RKQ2361" s="1279"/>
      <c r="RKR2361" s="1279"/>
      <c r="RKS2361" s="1279"/>
      <c r="RKT2361" s="1279"/>
      <c r="RKU2361" s="1279"/>
      <c r="RKV2361" s="1279"/>
      <c r="RKW2361" s="1279"/>
      <c r="RKX2361" s="1279"/>
      <c r="RKY2361" s="1279"/>
      <c r="RKZ2361" s="1279"/>
      <c r="RLA2361" s="1279"/>
      <c r="RLB2361" s="1279"/>
      <c r="RLC2361" s="1279"/>
      <c r="RLD2361" s="1279"/>
      <c r="RLE2361" s="1279"/>
      <c r="RLF2361" s="1279"/>
      <c r="RLG2361" s="1279"/>
      <c r="RLH2361" s="1279"/>
      <c r="RLI2361" s="1279"/>
      <c r="RLJ2361" s="1279"/>
      <c r="RLK2361" s="1279"/>
      <c r="RLL2361" s="1279"/>
      <c r="RLM2361" s="1279"/>
      <c r="RLN2361" s="1279"/>
      <c r="RLO2361" s="1279"/>
      <c r="RLP2361" s="1279"/>
      <c r="RLQ2361" s="1279"/>
      <c r="RLR2361" s="1279"/>
      <c r="RLS2361" s="1279"/>
      <c r="RLT2361" s="1279"/>
      <c r="RLU2361" s="1279"/>
      <c r="RLV2361" s="1279"/>
      <c r="RLW2361" s="1279"/>
      <c r="RLX2361" s="1279"/>
      <c r="RLY2361" s="1279"/>
      <c r="RLZ2361" s="1279"/>
      <c r="RMA2361" s="1279"/>
      <c r="RMB2361" s="1279"/>
      <c r="RMC2361" s="1279"/>
      <c r="RMD2361" s="1279"/>
      <c r="RME2361" s="1279"/>
      <c r="RMF2361" s="1279"/>
      <c r="RMG2361" s="1279"/>
      <c r="RMH2361" s="1279"/>
      <c r="RMI2361" s="1279"/>
      <c r="RMJ2361" s="1279"/>
      <c r="RMK2361" s="1279"/>
      <c r="RML2361" s="1279"/>
      <c r="RMM2361" s="1279"/>
      <c r="RMN2361" s="1279"/>
      <c r="RMO2361" s="1279"/>
      <c r="RMP2361" s="1279"/>
      <c r="RMQ2361" s="1279"/>
      <c r="RMR2361" s="1279"/>
      <c r="RMS2361" s="1279"/>
      <c r="RMT2361" s="1279"/>
      <c r="RMU2361" s="1279"/>
      <c r="RMV2361" s="1279"/>
      <c r="RMW2361" s="1279"/>
      <c r="RMX2361" s="1279"/>
      <c r="RMY2361" s="1279"/>
      <c r="RMZ2361" s="1279"/>
      <c r="RNA2361" s="1279"/>
      <c r="RNB2361" s="1279"/>
      <c r="RNC2361" s="1279"/>
      <c r="RND2361" s="1279"/>
      <c r="RNE2361" s="1279"/>
      <c r="RNF2361" s="1279"/>
      <c r="RNG2361" s="1279"/>
      <c r="RNH2361" s="1279"/>
      <c r="RNI2361" s="1279"/>
      <c r="RNJ2361" s="1279"/>
      <c r="RNK2361" s="1279"/>
      <c r="RNL2361" s="1279"/>
      <c r="RNM2361" s="1279"/>
      <c r="RNN2361" s="1279"/>
      <c r="RNO2361" s="1279"/>
      <c r="RNP2361" s="1279"/>
      <c r="RNQ2361" s="1279"/>
      <c r="RNR2361" s="1279"/>
      <c r="RNS2361" s="1279"/>
      <c r="RNT2361" s="1279"/>
      <c r="RNU2361" s="1279"/>
      <c r="RNV2361" s="1279"/>
      <c r="RNW2361" s="1279"/>
      <c r="RNX2361" s="1279"/>
      <c r="RNY2361" s="1279"/>
      <c r="RNZ2361" s="1279"/>
      <c r="ROA2361" s="1279"/>
      <c r="ROB2361" s="1279"/>
      <c r="ROC2361" s="1279"/>
      <c r="ROD2361" s="1279"/>
      <c r="ROE2361" s="1279"/>
      <c r="ROF2361" s="1279"/>
      <c r="ROG2361" s="1279"/>
      <c r="ROH2361" s="1279"/>
      <c r="ROI2361" s="1279"/>
      <c r="ROJ2361" s="1279"/>
      <c r="ROK2361" s="1279"/>
      <c r="ROL2361" s="1279"/>
      <c r="ROM2361" s="1279"/>
      <c r="RON2361" s="1279"/>
      <c r="ROO2361" s="1279"/>
      <c r="ROP2361" s="1279"/>
      <c r="ROQ2361" s="1279"/>
      <c r="ROR2361" s="1279"/>
      <c r="ROS2361" s="1279"/>
      <c r="ROT2361" s="1279"/>
      <c r="ROU2361" s="1279"/>
      <c r="ROV2361" s="1279"/>
      <c r="ROW2361" s="1279"/>
      <c r="ROX2361" s="1279"/>
      <c r="ROY2361" s="1279"/>
      <c r="ROZ2361" s="1279"/>
      <c r="RPA2361" s="1279"/>
      <c r="RPB2361" s="1279"/>
      <c r="RPC2361" s="1279"/>
      <c r="RPD2361" s="1279"/>
      <c r="RPE2361" s="1279"/>
      <c r="RPF2361" s="1279"/>
      <c r="RPG2361" s="1279"/>
      <c r="RPH2361" s="1279"/>
      <c r="RPI2361" s="1279"/>
      <c r="RPJ2361" s="1279"/>
      <c r="RPK2361" s="1279"/>
      <c r="RPL2361" s="1279"/>
      <c r="RPM2361" s="1279"/>
      <c r="RPN2361" s="1279"/>
      <c r="RPO2361" s="1279"/>
      <c r="RPP2361" s="1279"/>
      <c r="RPQ2361" s="1279"/>
      <c r="RPR2361" s="1279"/>
      <c r="RPS2361" s="1279"/>
      <c r="RPT2361" s="1279"/>
      <c r="RPU2361" s="1279"/>
      <c r="RPV2361" s="1279"/>
      <c r="RPW2361" s="1279"/>
      <c r="RPX2361" s="1279"/>
      <c r="RPY2361" s="1279"/>
      <c r="RPZ2361" s="1279"/>
      <c r="RQA2361" s="1279"/>
      <c r="RQB2361" s="1279"/>
      <c r="RQC2361" s="1279"/>
      <c r="RQD2361" s="1279"/>
      <c r="RQE2361" s="1279"/>
      <c r="RQF2361" s="1279"/>
      <c r="RQG2361" s="1279"/>
      <c r="RQH2361" s="1279"/>
      <c r="RQI2361" s="1279"/>
      <c r="RQJ2361" s="1279"/>
      <c r="RQK2361" s="1279"/>
      <c r="RQL2361" s="1279"/>
      <c r="RQM2361" s="1279"/>
      <c r="RQN2361" s="1279"/>
      <c r="RQO2361" s="1279"/>
      <c r="RQP2361" s="1279"/>
      <c r="RQQ2361" s="1279"/>
      <c r="RQR2361" s="1279"/>
      <c r="RQS2361" s="1279"/>
      <c r="RQT2361" s="1279"/>
      <c r="RQU2361" s="1279"/>
      <c r="RQV2361" s="1279"/>
      <c r="RQW2361" s="1279"/>
      <c r="RQX2361" s="1279"/>
      <c r="RQY2361" s="1279"/>
      <c r="RQZ2361" s="1279"/>
      <c r="RRA2361" s="1279"/>
      <c r="RRB2361" s="1279"/>
      <c r="RRC2361" s="1279"/>
      <c r="RRD2361" s="1279"/>
      <c r="RRE2361" s="1279"/>
      <c r="RRF2361" s="1279"/>
      <c r="RRG2361" s="1279"/>
      <c r="RRH2361" s="1279"/>
      <c r="RRI2361" s="1279"/>
      <c r="RRJ2361" s="1279"/>
      <c r="RRK2361" s="1279"/>
      <c r="RRL2361" s="1279"/>
      <c r="RRM2361" s="1279"/>
      <c r="RRN2361" s="1279"/>
      <c r="RRO2361" s="1279"/>
      <c r="RRP2361" s="1279"/>
      <c r="RRQ2361" s="1279"/>
      <c r="RRR2361" s="1279"/>
      <c r="RRS2361" s="1279"/>
      <c r="RRT2361" s="1279"/>
      <c r="RRU2361" s="1279"/>
      <c r="RRV2361" s="1279"/>
      <c r="RRW2361" s="1279"/>
      <c r="RRX2361" s="1279"/>
      <c r="RRY2361" s="1279"/>
      <c r="RRZ2361" s="1279"/>
      <c r="RSA2361" s="1279"/>
      <c r="RSB2361" s="1279"/>
      <c r="RSC2361" s="1279"/>
      <c r="RSD2361" s="1279"/>
      <c r="RSE2361" s="1279"/>
      <c r="RSF2361" s="1279"/>
      <c r="RSG2361" s="1279"/>
      <c r="RSH2361" s="1279"/>
      <c r="RSI2361" s="1279"/>
      <c r="RSJ2361" s="1279"/>
      <c r="RSK2361" s="1279"/>
      <c r="RSL2361" s="1279"/>
      <c r="RSM2361" s="1279"/>
      <c r="RSN2361" s="1279"/>
      <c r="RSO2361" s="1279"/>
      <c r="RSP2361" s="1279"/>
      <c r="RSQ2361" s="1279"/>
      <c r="RSR2361" s="1279"/>
      <c r="RSS2361" s="1279"/>
      <c r="RST2361" s="1279"/>
      <c r="RSU2361" s="1279"/>
      <c r="RSV2361" s="1279"/>
      <c r="RSW2361" s="1279"/>
      <c r="RSX2361" s="1279"/>
      <c r="RSY2361" s="1279"/>
      <c r="RSZ2361" s="1279"/>
      <c r="RTA2361" s="1279"/>
      <c r="RTB2361" s="1279"/>
      <c r="RTC2361" s="1279"/>
      <c r="RTD2361" s="1279"/>
      <c r="RTE2361" s="1279"/>
      <c r="RTF2361" s="1279"/>
      <c r="RTG2361" s="1279"/>
      <c r="RTH2361" s="1279"/>
      <c r="RTI2361" s="1279"/>
      <c r="RTJ2361" s="1279"/>
      <c r="RTK2361" s="1279"/>
      <c r="RTL2361" s="1279"/>
      <c r="RTM2361" s="1279"/>
      <c r="RTN2361" s="1279"/>
      <c r="RTO2361" s="1279"/>
      <c r="RTP2361" s="1279"/>
      <c r="RTQ2361" s="1279"/>
      <c r="RTR2361" s="1279"/>
      <c r="RTS2361" s="1279"/>
      <c r="RTT2361" s="1279"/>
      <c r="RTU2361" s="1279"/>
      <c r="RTV2361" s="1279"/>
      <c r="RTW2361" s="1279"/>
      <c r="RTX2361" s="1279"/>
      <c r="RTY2361" s="1279"/>
      <c r="RTZ2361" s="1279"/>
      <c r="RUA2361" s="1279"/>
      <c r="RUB2361" s="1279"/>
      <c r="RUC2361" s="1279"/>
      <c r="RUD2361" s="1279"/>
      <c r="RUE2361" s="1279"/>
      <c r="RUF2361" s="1279"/>
      <c r="RUG2361" s="1279"/>
      <c r="RUH2361" s="1279"/>
      <c r="RUI2361" s="1279"/>
      <c r="RUJ2361" s="1279"/>
      <c r="RUK2361" s="1279"/>
      <c r="RUL2361" s="1279"/>
      <c r="RUM2361" s="1279"/>
      <c r="RUN2361" s="1279"/>
      <c r="RUO2361" s="1279"/>
      <c r="RUP2361" s="1279"/>
      <c r="RUQ2361" s="1279"/>
      <c r="RUR2361" s="1279"/>
      <c r="RUS2361" s="1279"/>
      <c r="RUT2361" s="1279"/>
      <c r="RUU2361" s="1279"/>
      <c r="RUV2361" s="1279"/>
      <c r="RUW2361" s="1279"/>
      <c r="RUX2361" s="1279"/>
      <c r="RUY2361" s="1279"/>
      <c r="RUZ2361" s="1279"/>
      <c r="RVA2361" s="1279"/>
      <c r="RVB2361" s="1279"/>
      <c r="RVC2361" s="1279"/>
      <c r="RVD2361" s="1279"/>
      <c r="RVE2361" s="1279"/>
      <c r="RVF2361" s="1279"/>
      <c r="RVG2361" s="1279"/>
      <c r="RVH2361" s="1279"/>
      <c r="RVI2361" s="1279"/>
      <c r="RVJ2361" s="1279"/>
      <c r="RVK2361" s="1279"/>
      <c r="RVL2361" s="1279"/>
      <c r="RVM2361" s="1279"/>
      <c r="RVN2361" s="1279"/>
      <c r="RVO2361" s="1279"/>
      <c r="RVP2361" s="1279"/>
      <c r="RVQ2361" s="1279"/>
      <c r="RVR2361" s="1279"/>
      <c r="RVS2361" s="1279"/>
      <c r="RVT2361" s="1279"/>
      <c r="RVU2361" s="1279"/>
      <c r="RVV2361" s="1279"/>
      <c r="RVW2361" s="1279"/>
      <c r="RVX2361" s="1279"/>
      <c r="RVY2361" s="1279"/>
      <c r="RVZ2361" s="1279"/>
      <c r="RWA2361" s="1279"/>
      <c r="RWB2361" s="1279"/>
      <c r="RWC2361" s="1279"/>
      <c r="RWD2361" s="1279"/>
      <c r="RWE2361" s="1279"/>
      <c r="RWF2361" s="1279"/>
      <c r="RWG2361" s="1279"/>
      <c r="RWH2361" s="1279"/>
      <c r="RWI2361" s="1279"/>
      <c r="RWJ2361" s="1279"/>
      <c r="RWK2361" s="1279"/>
      <c r="RWL2361" s="1279"/>
      <c r="RWM2361" s="1279"/>
      <c r="RWN2361" s="1279"/>
      <c r="RWO2361" s="1279"/>
      <c r="RWP2361" s="1279"/>
      <c r="RWQ2361" s="1279"/>
      <c r="RWR2361" s="1279"/>
      <c r="RWS2361" s="1279"/>
      <c r="RWT2361" s="1279"/>
      <c r="RWU2361" s="1279"/>
      <c r="RWV2361" s="1279"/>
      <c r="RWW2361" s="1279"/>
      <c r="RWX2361" s="1279"/>
      <c r="RWY2361" s="1279"/>
      <c r="RWZ2361" s="1279"/>
      <c r="RXA2361" s="1279"/>
      <c r="RXB2361" s="1279"/>
      <c r="RXC2361" s="1279"/>
      <c r="RXD2361" s="1279"/>
      <c r="RXE2361" s="1279"/>
      <c r="RXF2361" s="1279"/>
      <c r="RXG2361" s="1279"/>
      <c r="RXH2361" s="1279"/>
      <c r="RXI2361" s="1279"/>
      <c r="RXJ2361" s="1279"/>
      <c r="RXK2361" s="1279"/>
      <c r="RXL2361" s="1279"/>
      <c r="RXM2361" s="1279"/>
      <c r="RXN2361" s="1279"/>
      <c r="RXO2361" s="1279"/>
      <c r="RXP2361" s="1279"/>
      <c r="RXQ2361" s="1279"/>
      <c r="RXR2361" s="1279"/>
      <c r="RXS2361" s="1279"/>
      <c r="RXT2361" s="1279"/>
      <c r="RXU2361" s="1279"/>
      <c r="RXV2361" s="1279"/>
      <c r="RXW2361" s="1279"/>
      <c r="RXX2361" s="1279"/>
      <c r="RXY2361" s="1279"/>
      <c r="RXZ2361" s="1279"/>
      <c r="RYA2361" s="1279"/>
      <c r="RYB2361" s="1279"/>
      <c r="RYC2361" s="1279"/>
      <c r="RYD2361" s="1279"/>
      <c r="RYE2361" s="1279"/>
      <c r="RYF2361" s="1279"/>
      <c r="RYG2361" s="1279"/>
      <c r="RYH2361" s="1279"/>
      <c r="RYI2361" s="1279"/>
      <c r="RYJ2361" s="1279"/>
      <c r="RYK2361" s="1279"/>
      <c r="RYL2361" s="1279"/>
      <c r="RYM2361" s="1279"/>
      <c r="RYN2361" s="1279"/>
      <c r="RYO2361" s="1279"/>
      <c r="RYP2361" s="1279"/>
      <c r="RYQ2361" s="1279"/>
      <c r="RYR2361" s="1279"/>
      <c r="RYS2361" s="1279"/>
      <c r="RYT2361" s="1279"/>
      <c r="RYU2361" s="1279"/>
      <c r="RYV2361" s="1279"/>
      <c r="RYW2361" s="1279"/>
      <c r="RYX2361" s="1279"/>
      <c r="RYY2361" s="1279"/>
      <c r="RYZ2361" s="1279"/>
      <c r="RZA2361" s="1279"/>
      <c r="RZB2361" s="1279"/>
      <c r="RZC2361" s="1279"/>
      <c r="RZD2361" s="1279"/>
      <c r="RZE2361" s="1279"/>
      <c r="RZF2361" s="1279"/>
      <c r="RZG2361" s="1279"/>
      <c r="RZH2361" s="1279"/>
      <c r="RZI2361" s="1279"/>
      <c r="RZJ2361" s="1279"/>
      <c r="RZK2361" s="1279"/>
      <c r="RZL2361" s="1279"/>
      <c r="RZM2361" s="1279"/>
      <c r="RZN2361" s="1279"/>
      <c r="RZO2361" s="1279"/>
      <c r="RZP2361" s="1279"/>
      <c r="RZQ2361" s="1279"/>
      <c r="RZR2361" s="1279"/>
      <c r="RZS2361" s="1279"/>
      <c r="RZT2361" s="1279"/>
      <c r="RZU2361" s="1279"/>
      <c r="RZV2361" s="1279"/>
      <c r="RZW2361" s="1279"/>
      <c r="RZX2361" s="1279"/>
      <c r="RZY2361" s="1279"/>
      <c r="RZZ2361" s="1279"/>
      <c r="SAA2361" s="1279"/>
      <c r="SAB2361" s="1279"/>
      <c r="SAC2361" s="1279"/>
      <c r="SAD2361" s="1279"/>
      <c r="SAE2361" s="1279"/>
      <c r="SAF2361" s="1279"/>
      <c r="SAG2361" s="1279"/>
      <c r="SAH2361" s="1279"/>
      <c r="SAI2361" s="1279"/>
      <c r="SAJ2361" s="1279"/>
      <c r="SAK2361" s="1279"/>
      <c r="SAL2361" s="1279"/>
      <c r="SAM2361" s="1279"/>
      <c r="SAN2361" s="1279"/>
      <c r="SAO2361" s="1279"/>
      <c r="SAP2361" s="1279"/>
      <c r="SAQ2361" s="1279"/>
      <c r="SAR2361" s="1279"/>
      <c r="SAS2361" s="1279"/>
      <c r="SAT2361" s="1279"/>
      <c r="SAU2361" s="1279"/>
      <c r="SAV2361" s="1279"/>
      <c r="SAW2361" s="1279"/>
      <c r="SAX2361" s="1279"/>
      <c r="SAY2361" s="1279"/>
      <c r="SAZ2361" s="1279"/>
      <c r="SBA2361" s="1279"/>
      <c r="SBB2361" s="1279"/>
      <c r="SBC2361" s="1279"/>
      <c r="SBD2361" s="1279"/>
      <c r="SBE2361" s="1279"/>
      <c r="SBF2361" s="1279"/>
      <c r="SBG2361" s="1279"/>
      <c r="SBH2361" s="1279"/>
      <c r="SBI2361" s="1279"/>
      <c r="SBJ2361" s="1279"/>
      <c r="SBK2361" s="1279"/>
      <c r="SBL2361" s="1279"/>
      <c r="SBM2361" s="1279"/>
      <c r="SBN2361" s="1279"/>
      <c r="SBO2361" s="1279"/>
      <c r="SBP2361" s="1279"/>
      <c r="SBQ2361" s="1279"/>
      <c r="SBR2361" s="1279"/>
      <c r="SBS2361" s="1279"/>
      <c r="SBT2361" s="1279"/>
      <c r="SBU2361" s="1279"/>
      <c r="SBV2361" s="1279"/>
      <c r="SBW2361" s="1279"/>
      <c r="SBX2361" s="1279"/>
      <c r="SBY2361" s="1279"/>
      <c r="SBZ2361" s="1279"/>
      <c r="SCA2361" s="1279"/>
      <c r="SCB2361" s="1279"/>
      <c r="SCC2361" s="1279"/>
      <c r="SCD2361" s="1279"/>
      <c r="SCE2361" s="1279"/>
      <c r="SCF2361" s="1279"/>
      <c r="SCG2361" s="1279"/>
      <c r="SCH2361" s="1279"/>
      <c r="SCI2361" s="1279"/>
      <c r="SCJ2361" s="1279"/>
      <c r="SCK2361" s="1279"/>
      <c r="SCL2361" s="1279"/>
      <c r="SCM2361" s="1279"/>
      <c r="SCN2361" s="1279"/>
      <c r="SCO2361" s="1279"/>
      <c r="SCP2361" s="1279"/>
      <c r="SCQ2361" s="1279"/>
      <c r="SCR2361" s="1279"/>
      <c r="SCS2361" s="1279"/>
      <c r="SCT2361" s="1279"/>
      <c r="SCU2361" s="1279"/>
      <c r="SCV2361" s="1279"/>
      <c r="SCW2361" s="1279"/>
      <c r="SCX2361" s="1279"/>
      <c r="SCY2361" s="1279"/>
      <c r="SCZ2361" s="1279"/>
      <c r="SDA2361" s="1279"/>
      <c r="SDB2361" s="1279"/>
      <c r="SDC2361" s="1279"/>
      <c r="SDD2361" s="1279"/>
      <c r="SDE2361" s="1279"/>
      <c r="SDF2361" s="1279"/>
      <c r="SDG2361" s="1279"/>
      <c r="SDH2361" s="1279"/>
      <c r="SDI2361" s="1279"/>
      <c r="SDJ2361" s="1279"/>
      <c r="SDK2361" s="1279"/>
      <c r="SDL2361" s="1279"/>
      <c r="SDM2361" s="1279"/>
      <c r="SDN2361" s="1279"/>
      <c r="SDO2361" s="1279"/>
      <c r="SDP2361" s="1279"/>
      <c r="SDQ2361" s="1279"/>
      <c r="SDR2361" s="1279"/>
      <c r="SDS2361" s="1279"/>
      <c r="SDT2361" s="1279"/>
      <c r="SDU2361" s="1279"/>
      <c r="SDV2361" s="1279"/>
      <c r="SDW2361" s="1279"/>
      <c r="SDX2361" s="1279"/>
      <c r="SDY2361" s="1279"/>
      <c r="SDZ2361" s="1279"/>
      <c r="SEA2361" s="1279"/>
      <c r="SEB2361" s="1279"/>
      <c r="SEC2361" s="1279"/>
      <c r="SED2361" s="1279"/>
      <c r="SEE2361" s="1279"/>
      <c r="SEF2361" s="1279"/>
      <c r="SEG2361" s="1279"/>
      <c r="SEH2361" s="1279"/>
      <c r="SEI2361" s="1279"/>
      <c r="SEJ2361" s="1279"/>
      <c r="SEK2361" s="1279"/>
      <c r="SEL2361" s="1279"/>
      <c r="SEM2361" s="1279"/>
      <c r="SEN2361" s="1279"/>
      <c r="SEO2361" s="1279"/>
      <c r="SEP2361" s="1279"/>
      <c r="SEQ2361" s="1279"/>
      <c r="SER2361" s="1279"/>
      <c r="SES2361" s="1279"/>
      <c r="SET2361" s="1279"/>
      <c r="SEU2361" s="1279"/>
      <c r="SEV2361" s="1279"/>
      <c r="SEW2361" s="1279"/>
      <c r="SEX2361" s="1279"/>
      <c r="SEY2361" s="1279"/>
      <c r="SEZ2361" s="1279"/>
      <c r="SFA2361" s="1279"/>
      <c r="SFB2361" s="1279"/>
      <c r="SFC2361" s="1279"/>
      <c r="SFD2361" s="1279"/>
      <c r="SFE2361" s="1279"/>
      <c r="SFF2361" s="1279"/>
      <c r="SFG2361" s="1279"/>
      <c r="SFH2361" s="1279"/>
      <c r="SFI2361" s="1279"/>
      <c r="SFJ2361" s="1279"/>
      <c r="SFK2361" s="1279"/>
      <c r="SFL2361" s="1279"/>
      <c r="SFM2361" s="1279"/>
      <c r="SFN2361" s="1279"/>
      <c r="SFO2361" s="1279"/>
      <c r="SFP2361" s="1279"/>
      <c r="SFQ2361" s="1279"/>
      <c r="SFR2361" s="1279"/>
      <c r="SFS2361" s="1279"/>
      <c r="SFT2361" s="1279"/>
      <c r="SFU2361" s="1279"/>
      <c r="SFV2361" s="1279"/>
      <c r="SFW2361" s="1279"/>
      <c r="SFX2361" s="1279"/>
      <c r="SFY2361" s="1279"/>
      <c r="SFZ2361" s="1279"/>
      <c r="SGA2361" s="1279"/>
      <c r="SGB2361" s="1279"/>
      <c r="SGC2361" s="1279"/>
      <c r="SGD2361" s="1279"/>
      <c r="SGE2361" s="1279"/>
      <c r="SGF2361" s="1279"/>
      <c r="SGG2361" s="1279"/>
      <c r="SGH2361" s="1279"/>
      <c r="SGI2361" s="1279"/>
      <c r="SGJ2361" s="1279"/>
      <c r="SGK2361" s="1279"/>
      <c r="SGL2361" s="1279"/>
      <c r="SGM2361" s="1279"/>
      <c r="SGN2361" s="1279"/>
      <c r="SGO2361" s="1279"/>
      <c r="SGP2361" s="1279"/>
      <c r="SGQ2361" s="1279"/>
      <c r="SGR2361" s="1279"/>
      <c r="SGS2361" s="1279"/>
      <c r="SGT2361" s="1279"/>
      <c r="SGU2361" s="1279"/>
      <c r="SGV2361" s="1279"/>
      <c r="SGW2361" s="1279"/>
      <c r="SGX2361" s="1279"/>
      <c r="SGY2361" s="1279"/>
      <c r="SGZ2361" s="1279"/>
      <c r="SHA2361" s="1279"/>
      <c r="SHB2361" s="1279"/>
      <c r="SHC2361" s="1279"/>
      <c r="SHD2361" s="1279"/>
      <c r="SHE2361" s="1279"/>
      <c r="SHF2361" s="1279"/>
      <c r="SHG2361" s="1279"/>
      <c r="SHH2361" s="1279"/>
      <c r="SHI2361" s="1279"/>
      <c r="SHJ2361" s="1279"/>
      <c r="SHK2361" s="1279"/>
      <c r="SHL2361" s="1279"/>
      <c r="SHM2361" s="1279"/>
      <c r="SHN2361" s="1279"/>
      <c r="SHO2361" s="1279"/>
      <c r="SHP2361" s="1279"/>
      <c r="SHQ2361" s="1279"/>
      <c r="SHR2361" s="1279"/>
      <c r="SHS2361" s="1279"/>
      <c r="SHT2361" s="1279"/>
      <c r="SHU2361" s="1279"/>
      <c r="SHV2361" s="1279"/>
      <c r="SHW2361" s="1279"/>
      <c r="SHX2361" s="1279"/>
      <c r="SHY2361" s="1279"/>
      <c r="SHZ2361" s="1279"/>
      <c r="SIA2361" s="1279"/>
      <c r="SIB2361" s="1279"/>
      <c r="SIC2361" s="1279"/>
      <c r="SID2361" s="1279"/>
      <c r="SIE2361" s="1279"/>
      <c r="SIF2361" s="1279"/>
      <c r="SIG2361" s="1279"/>
      <c r="SIH2361" s="1279"/>
      <c r="SII2361" s="1279"/>
      <c r="SIJ2361" s="1279"/>
      <c r="SIK2361" s="1279"/>
      <c r="SIL2361" s="1279"/>
      <c r="SIM2361" s="1279"/>
      <c r="SIN2361" s="1279"/>
      <c r="SIO2361" s="1279"/>
      <c r="SIP2361" s="1279"/>
      <c r="SIQ2361" s="1279"/>
      <c r="SIR2361" s="1279"/>
      <c r="SIS2361" s="1279"/>
      <c r="SIT2361" s="1279"/>
      <c r="SIU2361" s="1279"/>
      <c r="SIV2361" s="1279"/>
      <c r="SIW2361" s="1279"/>
      <c r="SIX2361" s="1279"/>
      <c r="SIY2361" s="1279"/>
      <c r="SIZ2361" s="1279"/>
      <c r="SJA2361" s="1279"/>
      <c r="SJB2361" s="1279"/>
      <c r="SJC2361" s="1279"/>
      <c r="SJD2361" s="1279"/>
      <c r="SJE2361" s="1279"/>
      <c r="SJF2361" s="1279"/>
      <c r="SJG2361" s="1279"/>
      <c r="SJH2361" s="1279"/>
      <c r="SJI2361" s="1279"/>
      <c r="SJJ2361" s="1279"/>
      <c r="SJK2361" s="1279"/>
      <c r="SJL2361" s="1279"/>
      <c r="SJM2361" s="1279"/>
      <c r="SJN2361" s="1279"/>
      <c r="SJO2361" s="1279"/>
      <c r="SJP2361" s="1279"/>
      <c r="SJQ2361" s="1279"/>
      <c r="SJR2361" s="1279"/>
      <c r="SJS2361" s="1279"/>
      <c r="SJT2361" s="1279"/>
      <c r="SJU2361" s="1279"/>
      <c r="SJV2361" s="1279"/>
      <c r="SJW2361" s="1279"/>
      <c r="SJX2361" s="1279"/>
      <c r="SJY2361" s="1279"/>
      <c r="SJZ2361" s="1279"/>
      <c r="SKA2361" s="1279"/>
      <c r="SKB2361" s="1279"/>
      <c r="SKC2361" s="1279"/>
      <c r="SKD2361" s="1279"/>
      <c r="SKE2361" s="1279"/>
      <c r="SKF2361" s="1279"/>
      <c r="SKG2361" s="1279"/>
      <c r="SKH2361" s="1279"/>
      <c r="SKI2361" s="1279"/>
      <c r="SKJ2361" s="1279"/>
      <c r="SKK2361" s="1279"/>
      <c r="SKL2361" s="1279"/>
      <c r="SKM2361" s="1279"/>
      <c r="SKN2361" s="1279"/>
      <c r="SKO2361" s="1279"/>
      <c r="SKP2361" s="1279"/>
      <c r="SKQ2361" s="1279"/>
      <c r="SKR2361" s="1279"/>
      <c r="SKS2361" s="1279"/>
      <c r="SKT2361" s="1279"/>
      <c r="SKU2361" s="1279"/>
      <c r="SKV2361" s="1279"/>
      <c r="SKW2361" s="1279"/>
      <c r="SKX2361" s="1279"/>
      <c r="SKY2361" s="1279"/>
      <c r="SKZ2361" s="1279"/>
      <c r="SLA2361" s="1279"/>
      <c r="SLB2361" s="1279"/>
      <c r="SLC2361" s="1279"/>
      <c r="SLD2361" s="1279"/>
      <c r="SLE2361" s="1279"/>
      <c r="SLF2361" s="1279"/>
      <c r="SLG2361" s="1279"/>
      <c r="SLH2361" s="1279"/>
      <c r="SLI2361" s="1279"/>
      <c r="SLJ2361" s="1279"/>
      <c r="SLK2361" s="1279"/>
      <c r="SLL2361" s="1279"/>
      <c r="SLM2361" s="1279"/>
      <c r="SLN2361" s="1279"/>
      <c r="SLO2361" s="1279"/>
      <c r="SLP2361" s="1279"/>
      <c r="SLQ2361" s="1279"/>
      <c r="SLR2361" s="1279"/>
      <c r="SLS2361" s="1279"/>
      <c r="SLT2361" s="1279"/>
      <c r="SLU2361" s="1279"/>
      <c r="SLV2361" s="1279"/>
      <c r="SLW2361" s="1279"/>
      <c r="SLX2361" s="1279"/>
      <c r="SLY2361" s="1279"/>
      <c r="SLZ2361" s="1279"/>
      <c r="SMA2361" s="1279"/>
      <c r="SMB2361" s="1279"/>
      <c r="SMC2361" s="1279"/>
      <c r="SMD2361" s="1279"/>
      <c r="SME2361" s="1279"/>
      <c r="SMF2361" s="1279"/>
      <c r="SMG2361" s="1279"/>
      <c r="SMH2361" s="1279"/>
      <c r="SMI2361" s="1279"/>
      <c r="SMJ2361" s="1279"/>
      <c r="SMK2361" s="1279"/>
      <c r="SML2361" s="1279"/>
      <c r="SMM2361" s="1279"/>
      <c r="SMN2361" s="1279"/>
      <c r="SMO2361" s="1279"/>
      <c r="SMP2361" s="1279"/>
      <c r="SMQ2361" s="1279"/>
      <c r="SMR2361" s="1279"/>
      <c r="SMS2361" s="1279"/>
      <c r="SMT2361" s="1279"/>
      <c r="SMU2361" s="1279"/>
      <c r="SMV2361" s="1279"/>
      <c r="SMW2361" s="1279"/>
      <c r="SMX2361" s="1279"/>
      <c r="SMY2361" s="1279"/>
      <c r="SMZ2361" s="1279"/>
      <c r="SNA2361" s="1279"/>
      <c r="SNB2361" s="1279"/>
      <c r="SNC2361" s="1279"/>
      <c r="SND2361" s="1279"/>
      <c r="SNE2361" s="1279"/>
      <c r="SNF2361" s="1279"/>
      <c r="SNG2361" s="1279"/>
      <c r="SNH2361" s="1279"/>
      <c r="SNI2361" s="1279"/>
      <c r="SNJ2361" s="1279"/>
      <c r="SNK2361" s="1279"/>
      <c r="SNL2361" s="1279"/>
      <c r="SNM2361" s="1279"/>
      <c r="SNN2361" s="1279"/>
      <c r="SNO2361" s="1279"/>
      <c r="SNP2361" s="1279"/>
      <c r="SNQ2361" s="1279"/>
      <c r="SNR2361" s="1279"/>
      <c r="SNS2361" s="1279"/>
      <c r="SNT2361" s="1279"/>
      <c r="SNU2361" s="1279"/>
      <c r="SNV2361" s="1279"/>
      <c r="SNW2361" s="1279"/>
      <c r="SNX2361" s="1279"/>
      <c r="SNY2361" s="1279"/>
      <c r="SNZ2361" s="1279"/>
      <c r="SOA2361" s="1279"/>
      <c r="SOB2361" s="1279"/>
      <c r="SOC2361" s="1279"/>
      <c r="SOD2361" s="1279"/>
      <c r="SOE2361" s="1279"/>
      <c r="SOF2361" s="1279"/>
      <c r="SOG2361" s="1279"/>
      <c r="SOH2361" s="1279"/>
      <c r="SOI2361" s="1279"/>
      <c r="SOJ2361" s="1279"/>
      <c r="SOK2361" s="1279"/>
      <c r="SOL2361" s="1279"/>
      <c r="SOM2361" s="1279"/>
      <c r="SON2361" s="1279"/>
      <c r="SOO2361" s="1279"/>
      <c r="SOP2361" s="1279"/>
      <c r="SOQ2361" s="1279"/>
      <c r="SOR2361" s="1279"/>
      <c r="SOS2361" s="1279"/>
      <c r="SOT2361" s="1279"/>
      <c r="SOU2361" s="1279"/>
      <c r="SOV2361" s="1279"/>
      <c r="SOW2361" s="1279"/>
      <c r="SOX2361" s="1279"/>
      <c r="SOY2361" s="1279"/>
      <c r="SOZ2361" s="1279"/>
      <c r="SPA2361" s="1279"/>
      <c r="SPB2361" s="1279"/>
      <c r="SPC2361" s="1279"/>
      <c r="SPD2361" s="1279"/>
      <c r="SPE2361" s="1279"/>
      <c r="SPF2361" s="1279"/>
      <c r="SPG2361" s="1279"/>
      <c r="SPH2361" s="1279"/>
      <c r="SPI2361" s="1279"/>
      <c r="SPJ2361" s="1279"/>
      <c r="SPK2361" s="1279"/>
      <c r="SPL2361" s="1279"/>
      <c r="SPM2361" s="1279"/>
      <c r="SPN2361" s="1279"/>
      <c r="SPO2361" s="1279"/>
      <c r="SPP2361" s="1279"/>
      <c r="SPQ2361" s="1279"/>
      <c r="SPR2361" s="1279"/>
      <c r="SPS2361" s="1279"/>
      <c r="SPT2361" s="1279"/>
      <c r="SPU2361" s="1279"/>
      <c r="SPV2361" s="1279"/>
      <c r="SPW2361" s="1279"/>
      <c r="SPX2361" s="1279"/>
      <c r="SPY2361" s="1279"/>
      <c r="SPZ2361" s="1279"/>
      <c r="SQA2361" s="1279"/>
      <c r="SQB2361" s="1279"/>
      <c r="SQC2361" s="1279"/>
      <c r="SQD2361" s="1279"/>
      <c r="SQE2361" s="1279"/>
      <c r="SQF2361" s="1279"/>
      <c r="SQG2361" s="1279"/>
      <c r="SQH2361" s="1279"/>
      <c r="SQI2361" s="1279"/>
      <c r="SQJ2361" s="1279"/>
      <c r="SQK2361" s="1279"/>
      <c r="SQL2361" s="1279"/>
      <c r="SQM2361" s="1279"/>
      <c r="SQN2361" s="1279"/>
      <c r="SQO2361" s="1279"/>
      <c r="SQP2361" s="1279"/>
      <c r="SQQ2361" s="1279"/>
      <c r="SQR2361" s="1279"/>
      <c r="SQS2361" s="1279"/>
      <c r="SQT2361" s="1279"/>
      <c r="SQU2361" s="1279"/>
      <c r="SQV2361" s="1279"/>
      <c r="SQW2361" s="1279"/>
      <c r="SQX2361" s="1279"/>
      <c r="SQY2361" s="1279"/>
      <c r="SQZ2361" s="1279"/>
      <c r="SRA2361" s="1279"/>
      <c r="SRB2361" s="1279"/>
      <c r="SRC2361" s="1279"/>
      <c r="SRD2361" s="1279"/>
      <c r="SRE2361" s="1279"/>
      <c r="SRF2361" s="1279"/>
      <c r="SRG2361" s="1279"/>
      <c r="SRH2361" s="1279"/>
      <c r="SRI2361" s="1279"/>
      <c r="SRJ2361" s="1279"/>
      <c r="SRK2361" s="1279"/>
      <c r="SRL2361" s="1279"/>
      <c r="SRM2361" s="1279"/>
      <c r="SRN2361" s="1279"/>
      <c r="SRO2361" s="1279"/>
      <c r="SRP2361" s="1279"/>
      <c r="SRQ2361" s="1279"/>
      <c r="SRR2361" s="1279"/>
      <c r="SRS2361" s="1279"/>
      <c r="SRT2361" s="1279"/>
      <c r="SRU2361" s="1279"/>
      <c r="SRV2361" s="1279"/>
      <c r="SRW2361" s="1279"/>
      <c r="SRX2361" s="1279"/>
      <c r="SRY2361" s="1279"/>
      <c r="SRZ2361" s="1279"/>
      <c r="SSA2361" s="1279"/>
      <c r="SSB2361" s="1279"/>
      <c r="SSC2361" s="1279"/>
      <c r="SSD2361" s="1279"/>
      <c r="SSE2361" s="1279"/>
      <c r="SSF2361" s="1279"/>
      <c r="SSG2361" s="1279"/>
      <c r="SSH2361" s="1279"/>
      <c r="SSI2361" s="1279"/>
      <c r="SSJ2361" s="1279"/>
      <c r="SSK2361" s="1279"/>
      <c r="SSL2361" s="1279"/>
      <c r="SSM2361" s="1279"/>
      <c r="SSN2361" s="1279"/>
      <c r="SSO2361" s="1279"/>
      <c r="SSP2361" s="1279"/>
      <c r="SSQ2361" s="1279"/>
      <c r="SSR2361" s="1279"/>
      <c r="SSS2361" s="1279"/>
      <c r="SST2361" s="1279"/>
      <c r="SSU2361" s="1279"/>
      <c r="SSV2361" s="1279"/>
      <c r="SSW2361" s="1279"/>
      <c r="SSX2361" s="1279"/>
      <c r="SSY2361" s="1279"/>
      <c r="SSZ2361" s="1279"/>
      <c r="STA2361" s="1279"/>
      <c r="STB2361" s="1279"/>
      <c r="STC2361" s="1279"/>
      <c r="STD2361" s="1279"/>
      <c r="STE2361" s="1279"/>
      <c r="STF2361" s="1279"/>
      <c r="STG2361" s="1279"/>
      <c r="STH2361" s="1279"/>
      <c r="STI2361" s="1279"/>
      <c r="STJ2361" s="1279"/>
      <c r="STK2361" s="1279"/>
      <c r="STL2361" s="1279"/>
      <c r="STM2361" s="1279"/>
      <c r="STN2361" s="1279"/>
      <c r="STO2361" s="1279"/>
      <c r="STP2361" s="1279"/>
      <c r="STQ2361" s="1279"/>
      <c r="STR2361" s="1279"/>
      <c r="STS2361" s="1279"/>
      <c r="STT2361" s="1279"/>
      <c r="STU2361" s="1279"/>
      <c r="STV2361" s="1279"/>
      <c r="STW2361" s="1279"/>
      <c r="STX2361" s="1279"/>
      <c r="STY2361" s="1279"/>
      <c r="STZ2361" s="1279"/>
      <c r="SUA2361" s="1279"/>
      <c r="SUB2361" s="1279"/>
      <c r="SUC2361" s="1279"/>
      <c r="SUD2361" s="1279"/>
      <c r="SUE2361" s="1279"/>
      <c r="SUF2361" s="1279"/>
      <c r="SUG2361" s="1279"/>
      <c r="SUH2361" s="1279"/>
      <c r="SUI2361" s="1279"/>
      <c r="SUJ2361" s="1279"/>
      <c r="SUK2361" s="1279"/>
      <c r="SUL2361" s="1279"/>
      <c r="SUM2361" s="1279"/>
      <c r="SUN2361" s="1279"/>
      <c r="SUO2361" s="1279"/>
      <c r="SUP2361" s="1279"/>
      <c r="SUQ2361" s="1279"/>
      <c r="SUR2361" s="1279"/>
      <c r="SUS2361" s="1279"/>
      <c r="SUT2361" s="1279"/>
      <c r="SUU2361" s="1279"/>
      <c r="SUV2361" s="1279"/>
      <c r="SUW2361" s="1279"/>
      <c r="SUX2361" s="1279"/>
      <c r="SUY2361" s="1279"/>
      <c r="SUZ2361" s="1279"/>
      <c r="SVA2361" s="1279"/>
      <c r="SVB2361" s="1279"/>
      <c r="SVC2361" s="1279"/>
      <c r="SVD2361" s="1279"/>
      <c r="SVE2361" s="1279"/>
      <c r="SVF2361" s="1279"/>
      <c r="SVG2361" s="1279"/>
      <c r="SVH2361" s="1279"/>
      <c r="SVI2361" s="1279"/>
      <c r="SVJ2361" s="1279"/>
      <c r="SVK2361" s="1279"/>
      <c r="SVL2361" s="1279"/>
      <c r="SVM2361" s="1279"/>
      <c r="SVN2361" s="1279"/>
      <c r="SVO2361" s="1279"/>
      <c r="SVP2361" s="1279"/>
      <c r="SVQ2361" s="1279"/>
      <c r="SVR2361" s="1279"/>
      <c r="SVS2361" s="1279"/>
      <c r="SVT2361" s="1279"/>
      <c r="SVU2361" s="1279"/>
      <c r="SVV2361" s="1279"/>
      <c r="SVW2361" s="1279"/>
      <c r="SVX2361" s="1279"/>
      <c r="SVY2361" s="1279"/>
      <c r="SVZ2361" s="1279"/>
      <c r="SWA2361" s="1279"/>
      <c r="SWB2361" s="1279"/>
      <c r="SWC2361" s="1279"/>
      <c r="SWD2361" s="1279"/>
      <c r="SWE2361" s="1279"/>
      <c r="SWF2361" s="1279"/>
      <c r="SWG2361" s="1279"/>
      <c r="SWH2361" s="1279"/>
      <c r="SWI2361" s="1279"/>
      <c r="SWJ2361" s="1279"/>
      <c r="SWK2361" s="1279"/>
      <c r="SWL2361" s="1279"/>
      <c r="SWM2361" s="1279"/>
      <c r="SWN2361" s="1279"/>
      <c r="SWO2361" s="1279"/>
      <c r="SWP2361" s="1279"/>
      <c r="SWQ2361" s="1279"/>
      <c r="SWR2361" s="1279"/>
      <c r="SWS2361" s="1279"/>
      <c r="SWT2361" s="1279"/>
      <c r="SWU2361" s="1279"/>
      <c r="SWV2361" s="1279"/>
      <c r="SWW2361" s="1279"/>
      <c r="SWX2361" s="1279"/>
      <c r="SWY2361" s="1279"/>
      <c r="SWZ2361" s="1279"/>
      <c r="SXA2361" s="1279"/>
      <c r="SXB2361" s="1279"/>
      <c r="SXC2361" s="1279"/>
      <c r="SXD2361" s="1279"/>
      <c r="SXE2361" s="1279"/>
      <c r="SXF2361" s="1279"/>
      <c r="SXG2361" s="1279"/>
      <c r="SXH2361" s="1279"/>
      <c r="SXI2361" s="1279"/>
      <c r="SXJ2361" s="1279"/>
      <c r="SXK2361" s="1279"/>
      <c r="SXL2361" s="1279"/>
      <c r="SXM2361" s="1279"/>
      <c r="SXN2361" s="1279"/>
      <c r="SXO2361" s="1279"/>
      <c r="SXP2361" s="1279"/>
      <c r="SXQ2361" s="1279"/>
      <c r="SXR2361" s="1279"/>
      <c r="SXS2361" s="1279"/>
      <c r="SXT2361" s="1279"/>
      <c r="SXU2361" s="1279"/>
      <c r="SXV2361" s="1279"/>
      <c r="SXW2361" s="1279"/>
      <c r="SXX2361" s="1279"/>
      <c r="SXY2361" s="1279"/>
      <c r="SXZ2361" s="1279"/>
      <c r="SYA2361" s="1279"/>
      <c r="SYB2361" s="1279"/>
      <c r="SYC2361" s="1279"/>
      <c r="SYD2361" s="1279"/>
      <c r="SYE2361" s="1279"/>
      <c r="SYF2361" s="1279"/>
      <c r="SYG2361" s="1279"/>
      <c r="SYH2361" s="1279"/>
      <c r="SYI2361" s="1279"/>
      <c r="SYJ2361" s="1279"/>
      <c r="SYK2361" s="1279"/>
      <c r="SYL2361" s="1279"/>
      <c r="SYM2361" s="1279"/>
      <c r="SYN2361" s="1279"/>
      <c r="SYO2361" s="1279"/>
      <c r="SYP2361" s="1279"/>
      <c r="SYQ2361" s="1279"/>
      <c r="SYR2361" s="1279"/>
      <c r="SYS2361" s="1279"/>
      <c r="SYT2361" s="1279"/>
      <c r="SYU2361" s="1279"/>
      <c r="SYV2361" s="1279"/>
      <c r="SYW2361" s="1279"/>
      <c r="SYX2361" s="1279"/>
      <c r="SYY2361" s="1279"/>
      <c r="SYZ2361" s="1279"/>
      <c r="SZA2361" s="1279"/>
      <c r="SZB2361" s="1279"/>
      <c r="SZC2361" s="1279"/>
      <c r="SZD2361" s="1279"/>
      <c r="SZE2361" s="1279"/>
      <c r="SZF2361" s="1279"/>
      <c r="SZG2361" s="1279"/>
      <c r="SZH2361" s="1279"/>
      <c r="SZI2361" s="1279"/>
      <c r="SZJ2361" s="1279"/>
      <c r="SZK2361" s="1279"/>
      <c r="SZL2361" s="1279"/>
      <c r="SZM2361" s="1279"/>
      <c r="SZN2361" s="1279"/>
      <c r="SZO2361" s="1279"/>
      <c r="SZP2361" s="1279"/>
      <c r="SZQ2361" s="1279"/>
      <c r="SZR2361" s="1279"/>
      <c r="SZS2361" s="1279"/>
      <c r="SZT2361" s="1279"/>
      <c r="SZU2361" s="1279"/>
      <c r="SZV2361" s="1279"/>
      <c r="SZW2361" s="1279"/>
      <c r="SZX2361" s="1279"/>
      <c r="SZY2361" s="1279"/>
      <c r="SZZ2361" s="1279"/>
      <c r="TAA2361" s="1279"/>
      <c r="TAB2361" s="1279"/>
      <c r="TAC2361" s="1279"/>
      <c r="TAD2361" s="1279"/>
      <c r="TAE2361" s="1279"/>
      <c r="TAF2361" s="1279"/>
      <c r="TAG2361" s="1279"/>
      <c r="TAH2361" s="1279"/>
      <c r="TAI2361" s="1279"/>
      <c r="TAJ2361" s="1279"/>
      <c r="TAK2361" s="1279"/>
      <c r="TAL2361" s="1279"/>
      <c r="TAM2361" s="1279"/>
      <c r="TAN2361" s="1279"/>
      <c r="TAO2361" s="1279"/>
      <c r="TAP2361" s="1279"/>
      <c r="TAQ2361" s="1279"/>
      <c r="TAR2361" s="1279"/>
      <c r="TAS2361" s="1279"/>
      <c r="TAT2361" s="1279"/>
      <c r="TAU2361" s="1279"/>
      <c r="TAV2361" s="1279"/>
      <c r="TAW2361" s="1279"/>
      <c r="TAX2361" s="1279"/>
      <c r="TAY2361" s="1279"/>
      <c r="TAZ2361" s="1279"/>
      <c r="TBA2361" s="1279"/>
      <c r="TBB2361" s="1279"/>
      <c r="TBC2361" s="1279"/>
      <c r="TBD2361" s="1279"/>
      <c r="TBE2361" s="1279"/>
      <c r="TBF2361" s="1279"/>
      <c r="TBG2361" s="1279"/>
      <c r="TBH2361" s="1279"/>
      <c r="TBI2361" s="1279"/>
      <c r="TBJ2361" s="1279"/>
      <c r="TBK2361" s="1279"/>
      <c r="TBL2361" s="1279"/>
      <c r="TBM2361" s="1279"/>
      <c r="TBN2361" s="1279"/>
      <c r="TBO2361" s="1279"/>
      <c r="TBP2361" s="1279"/>
      <c r="TBQ2361" s="1279"/>
      <c r="TBR2361" s="1279"/>
      <c r="TBS2361" s="1279"/>
      <c r="TBT2361" s="1279"/>
      <c r="TBU2361" s="1279"/>
      <c r="TBV2361" s="1279"/>
      <c r="TBW2361" s="1279"/>
      <c r="TBX2361" s="1279"/>
      <c r="TBY2361" s="1279"/>
      <c r="TBZ2361" s="1279"/>
      <c r="TCA2361" s="1279"/>
      <c r="TCB2361" s="1279"/>
      <c r="TCC2361" s="1279"/>
      <c r="TCD2361" s="1279"/>
      <c r="TCE2361" s="1279"/>
      <c r="TCF2361" s="1279"/>
      <c r="TCG2361" s="1279"/>
      <c r="TCH2361" s="1279"/>
      <c r="TCI2361" s="1279"/>
      <c r="TCJ2361" s="1279"/>
      <c r="TCK2361" s="1279"/>
      <c r="TCL2361" s="1279"/>
      <c r="TCM2361" s="1279"/>
      <c r="TCN2361" s="1279"/>
      <c r="TCO2361" s="1279"/>
      <c r="TCP2361" s="1279"/>
      <c r="TCQ2361" s="1279"/>
      <c r="TCR2361" s="1279"/>
      <c r="TCS2361" s="1279"/>
      <c r="TCT2361" s="1279"/>
      <c r="TCU2361" s="1279"/>
      <c r="TCV2361" s="1279"/>
      <c r="TCW2361" s="1279"/>
      <c r="TCX2361" s="1279"/>
      <c r="TCY2361" s="1279"/>
      <c r="TCZ2361" s="1279"/>
      <c r="TDA2361" s="1279"/>
      <c r="TDB2361" s="1279"/>
      <c r="TDC2361" s="1279"/>
      <c r="TDD2361" s="1279"/>
      <c r="TDE2361" s="1279"/>
      <c r="TDF2361" s="1279"/>
      <c r="TDG2361" s="1279"/>
      <c r="TDH2361" s="1279"/>
      <c r="TDI2361" s="1279"/>
      <c r="TDJ2361" s="1279"/>
      <c r="TDK2361" s="1279"/>
      <c r="TDL2361" s="1279"/>
      <c r="TDM2361" s="1279"/>
      <c r="TDN2361" s="1279"/>
      <c r="TDO2361" s="1279"/>
      <c r="TDP2361" s="1279"/>
      <c r="TDQ2361" s="1279"/>
      <c r="TDR2361" s="1279"/>
      <c r="TDS2361" s="1279"/>
      <c r="TDT2361" s="1279"/>
      <c r="TDU2361" s="1279"/>
      <c r="TDV2361" s="1279"/>
      <c r="TDW2361" s="1279"/>
      <c r="TDX2361" s="1279"/>
      <c r="TDY2361" s="1279"/>
      <c r="TDZ2361" s="1279"/>
      <c r="TEA2361" s="1279"/>
      <c r="TEB2361" s="1279"/>
      <c r="TEC2361" s="1279"/>
      <c r="TED2361" s="1279"/>
      <c r="TEE2361" s="1279"/>
      <c r="TEF2361" s="1279"/>
      <c r="TEG2361" s="1279"/>
      <c r="TEH2361" s="1279"/>
      <c r="TEI2361" s="1279"/>
      <c r="TEJ2361" s="1279"/>
      <c r="TEK2361" s="1279"/>
      <c r="TEL2361" s="1279"/>
      <c r="TEM2361" s="1279"/>
      <c r="TEN2361" s="1279"/>
      <c r="TEO2361" s="1279"/>
      <c r="TEP2361" s="1279"/>
      <c r="TEQ2361" s="1279"/>
      <c r="TER2361" s="1279"/>
      <c r="TES2361" s="1279"/>
      <c r="TET2361" s="1279"/>
      <c r="TEU2361" s="1279"/>
      <c r="TEV2361" s="1279"/>
      <c r="TEW2361" s="1279"/>
      <c r="TEX2361" s="1279"/>
      <c r="TEY2361" s="1279"/>
      <c r="TEZ2361" s="1279"/>
      <c r="TFA2361" s="1279"/>
      <c r="TFB2361" s="1279"/>
      <c r="TFC2361" s="1279"/>
      <c r="TFD2361" s="1279"/>
      <c r="TFE2361" s="1279"/>
      <c r="TFF2361" s="1279"/>
      <c r="TFG2361" s="1279"/>
      <c r="TFH2361" s="1279"/>
      <c r="TFI2361" s="1279"/>
      <c r="TFJ2361" s="1279"/>
      <c r="TFK2361" s="1279"/>
      <c r="TFL2361" s="1279"/>
      <c r="TFM2361" s="1279"/>
      <c r="TFN2361" s="1279"/>
      <c r="TFO2361" s="1279"/>
      <c r="TFP2361" s="1279"/>
      <c r="TFQ2361" s="1279"/>
      <c r="TFR2361" s="1279"/>
      <c r="TFS2361" s="1279"/>
      <c r="TFT2361" s="1279"/>
      <c r="TFU2361" s="1279"/>
      <c r="TFV2361" s="1279"/>
      <c r="TFW2361" s="1279"/>
      <c r="TFX2361" s="1279"/>
      <c r="TFY2361" s="1279"/>
      <c r="TFZ2361" s="1279"/>
      <c r="TGA2361" s="1279"/>
      <c r="TGB2361" s="1279"/>
      <c r="TGC2361" s="1279"/>
      <c r="TGD2361" s="1279"/>
      <c r="TGE2361" s="1279"/>
      <c r="TGF2361" s="1279"/>
      <c r="TGG2361" s="1279"/>
      <c r="TGH2361" s="1279"/>
      <c r="TGI2361" s="1279"/>
      <c r="TGJ2361" s="1279"/>
      <c r="TGK2361" s="1279"/>
      <c r="TGL2361" s="1279"/>
      <c r="TGM2361" s="1279"/>
      <c r="TGN2361" s="1279"/>
      <c r="TGO2361" s="1279"/>
      <c r="TGP2361" s="1279"/>
      <c r="TGQ2361" s="1279"/>
      <c r="TGR2361" s="1279"/>
      <c r="TGS2361" s="1279"/>
      <c r="TGT2361" s="1279"/>
      <c r="TGU2361" s="1279"/>
      <c r="TGV2361" s="1279"/>
      <c r="TGW2361" s="1279"/>
      <c r="TGX2361" s="1279"/>
      <c r="TGY2361" s="1279"/>
      <c r="TGZ2361" s="1279"/>
      <c r="THA2361" s="1279"/>
      <c r="THB2361" s="1279"/>
      <c r="THC2361" s="1279"/>
      <c r="THD2361" s="1279"/>
      <c r="THE2361" s="1279"/>
      <c r="THF2361" s="1279"/>
      <c r="THG2361" s="1279"/>
      <c r="THH2361" s="1279"/>
      <c r="THI2361" s="1279"/>
      <c r="THJ2361" s="1279"/>
      <c r="THK2361" s="1279"/>
      <c r="THL2361" s="1279"/>
      <c r="THM2361" s="1279"/>
      <c r="THN2361" s="1279"/>
      <c r="THO2361" s="1279"/>
      <c r="THP2361" s="1279"/>
      <c r="THQ2361" s="1279"/>
      <c r="THR2361" s="1279"/>
      <c r="THS2361" s="1279"/>
      <c r="THT2361" s="1279"/>
      <c r="THU2361" s="1279"/>
      <c r="THV2361" s="1279"/>
      <c r="THW2361" s="1279"/>
      <c r="THX2361" s="1279"/>
      <c r="THY2361" s="1279"/>
      <c r="THZ2361" s="1279"/>
      <c r="TIA2361" s="1279"/>
      <c r="TIB2361" s="1279"/>
      <c r="TIC2361" s="1279"/>
      <c r="TID2361" s="1279"/>
      <c r="TIE2361" s="1279"/>
      <c r="TIF2361" s="1279"/>
      <c r="TIG2361" s="1279"/>
      <c r="TIH2361" s="1279"/>
      <c r="TII2361" s="1279"/>
      <c r="TIJ2361" s="1279"/>
      <c r="TIK2361" s="1279"/>
      <c r="TIL2361" s="1279"/>
      <c r="TIM2361" s="1279"/>
      <c r="TIN2361" s="1279"/>
      <c r="TIO2361" s="1279"/>
      <c r="TIP2361" s="1279"/>
      <c r="TIQ2361" s="1279"/>
      <c r="TIR2361" s="1279"/>
      <c r="TIS2361" s="1279"/>
      <c r="TIT2361" s="1279"/>
      <c r="TIU2361" s="1279"/>
      <c r="TIV2361" s="1279"/>
      <c r="TIW2361" s="1279"/>
      <c r="TIX2361" s="1279"/>
      <c r="TIY2361" s="1279"/>
      <c r="TIZ2361" s="1279"/>
      <c r="TJA2361" s="1279"/>
      <c r="TJB2361" s="1279"/>
      <c r="TJC2361" s="1279"/>
      <c r="TJD2361" s="1279"/>
      <c r="TJE2361" s="1279"/>
      <c r="TJF2361" s="1279"/>
      <c r="TJG2361" s="1279"/>
      <c r="TJH2361" s="1279"/>
      <c r="TJI2361" s="1279"/>
      <c r="TJJ2361" s="1279"/>
      <c r="TJK2361" s="1279"/>
      <c r="TJL2361" s="1279"/>
      <c r="TJM2361" s="1279"/>
      <c r="TJN2361" s="1279"/>
      <c r="TJO2361" s="1279"/>
      <c r="TJP2361" s="1279"/>
      <c r="TJQ2361" s="1279"/>
      <c r="TJR2361" s="1279"/>
      <c r="TJS2361" s="1279"/>
      <c r="TJT2361" s="1279"/>
      <c r="TJU2361" s="1279"/>
      <c r="TJV2361" s="1279"/>
      <c r="TJW2361" s="1279"/>
      <c r="TJX2361" s="1279"/>
      <c r="TJY2361" s="1279"/>
      <c r="TJZ2361" s="1279"/>
      <c r="TKA2361" s="1279"/>
      <c r="TKB2361" s="1279"/>
      <c r="TKC2361" s="1279"/>
      <c r="TKD2361" s="1279"/>
      <c r="TKE2361" s="1279"/>
      <c r="TKF2361" s="1279"/>
      <c r="TKG2361" s="1279"/>
      <c r="TKH2361" s="1279"/>
      <c r="TKI2361" s="1279"/>
      <c r="TKJ2361" s="1279"/>
      <c r="TKK2361" s="1279"/>
      <c r="TKL2361" s="1279"/>
      <c r="TKM2361" s="1279"/>
      <c r="TKN2361" s="1279"/>
      <c r="TKO2361" s="1279"/>
      <c r="TKP2361" s="1279"/>
      <c r="TKQ2361" s="1279"/>
      <c r="TKR2361" s="1279"/>
      <c r="TKS2361" s="1279"/>
      <c r="TKT2361" s="1279"/>
      <c r="TKU2361" s="1279"/>
      <c r="TKV2361" s="1279"/>
      <c r="TKW2361" s="1279"/>
      <c r="TKX2361" s="1279"/>
      <c r="TKY2361" s="1279"/>
      <c r="TKZ2361" s="1279"/>
      <c r="TLA2361" s="1279"/>
      <c r="TLB2361" s="1279"/>
      <c r="TLC2361" s="1279"/>
      <c r="TLD2361" s="1279"/>
      <c r="TLE2361" s="1279"/>
      <c r="TLF2361" s="1279"/>
      <c r="TLG2361" s="1279"/>
      <c r="TLH2361" s="1279"/>
      <c r="TLI2361" s="1279"/>
      <c r="TLJ2361" s="1279"/>
      <c r="TLK2361" s="1279"/>
      <c r="TLL2361" s="1279"/>
      <c r="TLM2361" s="1279"/>
      <c r="TLN2361" s="1279"/>
      <c r="TLO2361" s="1279"/>
      <c r="TLP2361" s="1279"/>
      <c r="TLQ2361" s="1279"/>
      <c r="TLR2361" s="1279"/>
      <c r="TLS2361" s="1279"/>
      <c r="TLT2361" s="1279"/>
      <c r="TLU2361" s="1279"/>
      <c r="TLV2361" s="1279"/>
      <c r="TLW2361" s="1279"/>
      <c r="TLX2361" s="1279"/>
      <c r="TLY2361" s="1279"/>
      <c r="TLZ2361" s="1279"/>
      <c r="TMA2361" s="1279"/>
      <c r="TMB2361" s="1279"/>
      <c r="TMC2361" s="1279"/>
      <c r="TMD2361" s="1279"/>
      <c r="TME2361" s="1279"/>
      <c r="TMF2361" s="1279"/>
      <c r="TMG2361" s="1279"/>
      <c r="TMH2361" s="1279"/>
      <c r="TMI2361" s="1279"/>
      <c r="TMJ2361" s="1279"/>
      <c r="TMK2361" s="1279"/>
      <c r="TML2361" s="1279"/>
      <c r="TMM2361" s="1279"/>
      <c r="TMN2361" s="1279"/>
      <c r="TMO2361" s="1279"/>
      <c r="TMP2361" s="1279"/>
      <c r="TMQ2361" s="1279"/>
      <c r="TMR2361" s="1279"/>
      <c r="TMS2361" s="1279"/>
      <c r="TMT2361" s="1279"/>
      <c r="TMU2361" s="1279"/>
      <c r="TMV2361" s="1279"/>
      <c r="TMW2361" s="1279"/>
      <c r="TMX2361" s="1279"/>
      <c r="TMY2361" s="1279"/>
      <c r="TMZ2361" s="1279"/>
      <c r="TNA2361" s="1279"/>
      <c r="TNB2361" s="1279"/>
      <c r="TNC2361" s="1279"/>
      <c r="TND2361" s="1279"/>
      <c r="TNE2361" s="1279"/>
      <c r="TNF2361" s="1279"/>
      <c r="TNG2361" s="1279"/>
      <c r="TNH2361" s="1279"/>
      <c r="TNI2361" s="1279"/>
      <c r="TNJ2361" s="1279"/>
      <c r="TNK2361" s="1279"/>
      <c r="TNL2361" s="1279"/>
      <c r="TNM2361" s="1279"/>
      <c r="TNN2361" s="1279"/>
      <c r="TNO2361" s="1279"/>
      <c r="TNP2361" s="1279"/>
      <c r="TNQ2361" s="1279"/>
      <c r="TNR2361" s="1279"/>
      <c r="TNS2361" s="1279"/>
      <c r="TNT2361" s="1279"/>
      <c r="TNU2361" s="1279"/>
      <c r="TNV2361" s="1279"/>
      <c r="TNW2361" s="1279"/>
      <c r="TNX2361" s="1279"/>
      <c r="TNY2361" s="1279"/>
      <c r="TNZ2361" s="1279"/>
      <c r="TOA2361" s="1279"/>
      <c r="TOB2361" s="1279"/>
      <c r="TOC2361" s="1279"/>
      <c r="TOD2361" s="1279"/>
      <c r="TOE2361" s="1279"/>
      <c r="TOF2361" s="1279"/>
      <c r="TOG2361" s="1279"/>
      <c r="TOH2361" s="1279"/>
      <c r="TOI2361" s="1279"/>
      <c r="TOJ2361" s="1279"/>
      <c r="TOK2361" s="1279"/>
      <c r="TOL2361" s="1279"/>
      <c r="TOM2361" s="1279"/>
      <c r="TON2361" s="1279"/>
      <c r="TOO2361" s="1279"/>
      <c r="TOP2361" s="1279"/>
      <c r="TOQ2361" s="1279"/>
      <c r="TOR2361" s="1279"/>
      <c r="TOS2361" s="1279"/>
      <c r="TOT2361" s="1279"/>
      <c r="TOU2361" s="1279"/>
      <c r="TOV2361" s="1279"/>
      <c r="TOW2361" s="1279"/>
      <c r="TOX2361" s="1279"/>
      <c r="TOY2361" s="1279"/>
      <c r="TOZ2361" s="1279"/>
      <c r="TPA2361" s="1279"/>
      <c r="TPB2361" s="1279"/>
      <c r="TPC2361" s="1279"/>
      <c r="TPD2361" s="1279"/>
      <c r="TPE2361" s="1279"/>
      <c r="TPF2361" s="1279"/>
      <c r="TPG2361" s="1279"/>
      <c r="TPH2361" s="1279"/>
      <c r="TPI2361" s="1279"/>
      <c r="TPJ2361" s="1279"/>
      <c r="TPK2361" s="1279"/>
      <c r="TPL2361" s="1279"/>
      <c r="TPM2361" s="1279"/>
      <c r="TPN2361" s="1279"/>
      <c r="TPO2361" s="1279"/>
      <c r="TPP2361" s="1279"/>
      <c r="TPQ2361" s="1279"/>
      <c r="TPR2361" s="1279"/>
      <c r="TPS2361" s="1279"/>
      <c r="TPT2361" s="1279"/>
      <c r="TPU2361" s="1279"/>
      <c r="TPV2361" s="1279"/>
      <c r="TPW2361" s="1279"/>
      <c r="TPX2361" s="1279"/>
      <c r="TPY2361" s="1279"/>
      <c r="TPZ2361" s="1279"/>
      <c r="TQA2361" s="1279"/>
      <c r="TQB2361" s="1279"/>
      <c r="TQC2361" s="1279"/>
      <c r="TQD2361" s="1279"/>
      <c r="TQE2361" s="1279"/>
      <c r="TQF2361" s="1279"/>
      <c r="TQG2361" s="1279"/>
      <c r="TQH2361" s="1279"/>
      <c r="TQI2361" s="1279"/>
      <c r="TQJ2361" s="1279"/>
      <c r="TQK2361" s="1279"/>
      <c r="TQL2361" s="1279"/>
      <c r="TQM2361" s="1279"/>
      <c r="TQN2361" s="1279"/>
      <c r="TQO2361" s="1279"/>
      <c r="TQP2361" s="1279"/>
      <c r="TQQ2361" s="1279"/>
      <c r="TQR2361" s="1279"/>
      <c r="TQS2361" s="1279"/>
      <c r="TQT2361" s="1279"/>
      <c r="TQU2361" s="1279"/>
      <c r="TQV2361" s="1279"/>
      <c r="TQW2361" s="1279"/>
      <c r="TQX2361" s="1279"/>
      <c r="TQY2361" s="1279"/>
      <c r="TQZ2361" s="1279"/>
      <c r="TRA2361" s="1279"/>
      <c r="TRB2361" s="1279"/>
      <c r="TRC2361" s="1279"/>
      <c r="TRD2361" s="1279"/>
      <c r="TRE2361" s="1279"/>
      <c r="TRF2361" s="1279"/>
      <c r="TRG2361" s="1279"/>
      <c r="TRH2361" s="1279"/>
      <c r="TRI2361" s="1279"/>
      <c r="TRJ2361" s="1279"/>
      <c r="TRK2361" s="1279"/>
      <c r="TRL2361" s="1279"/>
      <c r="TRM2361" s="1279"/>
      <c r="TRN2361" s="1279"/>
      <c r="TRO2361" s="1279"/>
      <c r="TRP2361" s="1279"/>
      <c r="TRQ2361" s="1279"/>
      <c r="TRR2361" s="1279"/>
      <c r="TRS2361" s="1279"/>
      <c r="TRT2361" s="1279"/>
      <c r="TRU2361" s="1279"/>
      <c r="TRV2361" s="1279"/>
      <c r="TRW2361" s="1279"/>
      <c r="TRX2361" s="1279"/>
      <c r="TRY2361" s="1279"/>
      <c r="TRZ2361" s="1279"/>
      <c r="TSA2361" s="1279"/>
      <c r="TSB2361" s="1279"/>
      <c r="TSC2361" s="1279"/>
      <c r="TSD2361" s="1279"/>
      <c r="TSE2361" s="1279"/>
      <c r="TSF2361" s="1279"/>
      <c r="TSG2361" s="1279"/>
      <c r="TSH2361" s="1279"/>
      <c r="TSI2361" s="1279"/>
      <c r="TSJ2361" s="1279"/>
      <c r="TSK2361" s="1279"/>
      <c r="TSL2361" s="1279"/>
      <c r="TSM2361" s="1279"/>
      <c r="TSN2361" s="1279"/>
      <c r="TSO2361" s="1279"/>
      <c r="TSP2361" s="1279"/>
      <c r="TSQ2361" s="1279"/>
      <c r="TSR2361" s="1279"/>
      <c r="TSS2361" s="1279"/>
      <c r="TST2361" s="1279"/>
      <c r="TSU2361" s="1279"/>
      <c r="TSV2361" s="1279"/>
      <c r="TSW2361" s="1279"/>
      <c r="TSX2361" s="1279"/>
      <c r="TSY2361" s="1279"/>
      <c r="TSZ2361" s="1279"/>
      <c r="TTA2361" s="1279"/>
      <c r="TTB2361" s="1279"/>
      <c r="TTC2361" s="1279"/>
      <c r="TTD2361" s="1279"/>
      <c r="TTE2361" s="1279"/>
      <c r="TTF2361" s="1279"/>
      <c r="TTG2361" s="1279"/>
      <c r="TTH2361" s="1279"/>
      <c r="TTI2361" s="1279"/>
      <c r="TTJ2361" s="1279"/>
      <c r="TTK2361" s="1279"/>
      <c r="TTL2361" s="1279"/>
      <c r="TTM2361" s="1279"/>
      <c r="TTN2361" s="1279"/>
      <c r="TTO2361" s="1279"/>
      <c r="TTP2361" s="1279"/>
      <c r="TTQ2361" s="1279"/>
      <c r="TTR2361" s="1279"/>
      <c r="TTS2361" s="1279"/>
      <c r="TTT2361" s="1279"/>
      <c r="TTU2361" s="1279"/>
      <c r="TTV2361" s="1279"/>
      <c r="TTW2361" s="1279"/>
      <c r="TTX2361" s="1279"/>
      <c r="TTY2361" s="1279"/>
      <c r="TTZ2361" s="1279"/>
      <c r="TUA2361" s="1279"/>
      <c r="TUB2361" s="1279"/>
      <c r="TUC2361" s="1279"/>
      <c r="TUD2361" s="1279"/>
      <c r="TUE2361" s="1279"/>
      <c r="TUF2361" s="1279"/>
      <c r="TUG2361" s="1279"/>
      <c r="TUH2361" s="1279"/>
      <c r="TUI2361" s="1279"/>
      <c r="TUJ2361" s="1279"/>
      <c r="TUK2361" s="1279"/>
      <c r="TUL2361" s="1279"/>
      <c r="TUM2361" s="1279"/>
      <c r="TUN2361" s="1279"/>
      <c r="TUO2361" s="1279"/>
      <c r="TUP2361" s="1279"/>
      <c r="TUQ2361" s="1279"/>
      <c r="TUR2361" s="1279"/>
      <c r="TUS2361" s="1279"/>
      <c r="TUT2361" s="1279"/>
      <c r="TUU2361" s="1279"/>
      <c r="TUV2361" s="1279"/>
      <c r="TUW2361" s="1279"/>
      <c r="TUX2361" s="1279"/>
      <c r="TUY2361" s="1279"/>
      <c r="TUZ2361" s="1279"/>
      <c r="TVA2361" s="1279"/>
      <c r="TVB2361" s="1279"/>
      <c r="TVC2361" s="1279"/>
      <c r="TVD2361" s="1279"/>
      <c r="TVE2361" s="1279"/>
      <c r="TVF2361" s="1279"/>
      <c r="TVG2361" s="1279"/>
      <c r="TVH2361" s="1279"/>
      <c r="TVI2361" s="1279"/>
      <c r="TVJ2361" s="1279"/>
      <c r="TVK2361" s="1279"/>
      <c r="TVL2361" s="1279"/>
      <c r="TVM2361" s="1279"/>
      <c r="TVN2361" s="1279"/>
      <c r="TVO2361" s="1279"/>
      <c r="TVP2361" s="1279"/>
      <c r="TVQ2361" s="1279"/>
      <c r="TVR2361" s="1279"/>
      <c r="TVS2361" s="1279"/>
      <c r="TVT2361" s="1279"/>
      <c r="TVU2361" s="1279"/>
      <c r="TVV2361" s="1279"/>
      <c r="TVW2361" s="1279"/>
      <c r="TVX2361" s="1279"/>
      <c r="TVY2361" s="1279"/>
      <c r="TVZ2361" s="1279"/>
      <c r="TWA2361" s="1279"/>
      <c r="TWB2361" s="1279"/>
      <c r="TWC2361" s="1279"/>
      <c r="TWD2361" s="1279"/>
      <c r="TWE2361" s="1279"/>
      <c r="TWF2361" s="1279"/>
      <c r="TWG2361" s="1279"/>
      <c r="TWH2361" s="1279"/>
      <c r="TWI2361" s="1279"/>
      <c r="TWJ2361" s="1279"/>
      <c r="TWK2361" s="1279"/>
      <c r="TWL2361" s="1279"/>
      <c r="TWM2361" s="1279"/>
      <c r="TWN2361" s="1279"/>
      <c r="TWO2361" s="1279"/>
      <c r="TWP2361" s="1279"/>
      <c r="TWQ2361" s="1279"/>
      <c r="TWR2361" s="1279"/>
      <c r="TWS2361" s="1279"/>
      <c r="TWT2361" s="1279"/>
      <c r="TWU2361" s="1279"/>
      <c r="TWV2361" s="1279"/>
      <c r="TWW2361" s="1279"/>
      <c r="TWX2361" s="1279"/>
      <c r="TWY2361" s="1279"/>
      <c r="TWZ2361" s="1279"/>
      <c r="TXA2361" s="1279"/>
      <c r="TXB2361" s="1279"/>
      <c r="TXC2361" s="1279"/>
      <c r="TXD2361" s="1279"/>
      <c r="TXE2361" s="1279"/>
      <c r="TXF2361" s="1279"/>
      <c r="TXG2361" s="1279"/>
      <c r="TXH2361" s="1279"/>
      <c r="TXI2361" s="1279"/>
      <c r="TXJ2361" s="1279"/>
      <c r="TXK2361" s="1279"/>
      <c r="TXL2361" s="1279"/>
      <c r="TXM2361" s="1279"/>
      <c r="TXN2361" s="1279"/>
      <c r="TXO2361" s="1279"/>
      <c r="TXP2361" s="1279"/>
      <c r="TXQ2361" s="1279"/>
      <c r="TXR2361" s="1279"/>
      <c r="TXS2361" s="1279"/>
      <c r="TXT2361" s="1279"/>
      <c r="TXU2361" s="1279"/>
      <c r="TXV2361" s="1279"/>
      <c r="TXW2361" s="1279"/>
      <c r="TXX2361" s="1279"/>
      <c r="TXY2361" s="1279"/>
      <c r="TXZ2361" s="1279"/>
      <c r="TYA2361" s="1279"/>
      <c r="TYB2361" s="1279"/>
      <c r="TYC2361" s="1279"/>
      <c r="TYD2361" s="1279"/>
      <c r="TYE2361" s="1279"/>
      <c r="TYF2361" s="1279"/>
      <c r="TYG2361" s="1279"/>
      <c r="TYH2361" s="1279"/>
      <c r="TYI2361" s="1279"/>
      <c r="TYJ2361" s="1279"/>
      <c r="TYK2361" s="1279"/>
      <c r="TYL2361" s="1279"/>
      <c r="TYM2361" s="1279"/>
      <c r="TYN2361" s="1279"/>
      <c r="TYO2361" s="1279"/>
      <c r="TYP2361" s="1279"/>
      <c r="TYQ2361" s="1279"/>
      <c r="TYR2361" s="1279"/>
      <c r="TYS2361" s="1279"/>
      <c r="TYT2361" s="1279"/>
      <c r="TYU2361" s="1279"/>
      <c r="TYV2361" s="1279"/>
      <c r="TYW2361" s="1279"/>
      <c r="TYX2361" s="1279"/>
      <c r="TYY2361" s="1279"/>
      <c r="TYZ2361" s="1279"/>
      <c r="TZA2361" s="1279"/>
      <c r="TZB2361" s="1279"/>
      <c r="TZC2361" s="1279"/>
      <c r="TZD2361" s="1279"/>
      <c r="TZE2361" s="1279"/>
      <c r="TZF2361" s="1279"/>
      <c r="TZG2361" s="1279"/>
      <c r="TZH2361" s="1279"/>
      <c r="TZI2361" s="1279"/>
      <c r="TZJ2361" s="1279"/>
      <c r="TZK2361" s="1279"/>
      <c r="TZL2361" s="1279"/>
      <c r="TZM2361" s="1279"/>
      <c r="TZN2361" s="1279"/>
      <c r="TZO2361" s="1279"/>
      <c r="TZP2361" s="1279"/>
      <c r="TZQ2361" s="1279"/>
      <c r="TZR2361" s="1279"/>
      <c r="TZS2361" s="1279"/>
      <c r="TZT2361" s="1279"/>
      <c r="TZU2361" s="1279"/>
      <c r="TZV2361" s="1279"/>
      <c r="TZW2361" s="1279"/>
      <c r="TZX2361" s="1279"/>
      <c r="TZY2361" s="1279"/>
      <c r="TZZ2361" s="1279"/>
      <c r="UAA2361" s="1279"/>
      <c r="UAB2361" s="1279"/>
      <c r="UAC2361" s="1279"/>
      <c r="UAD2361" s="1279"/>
      <c r="UAE2361" s="1279"/>
      <c r="UAF2361" s="1279"/>
      <c r="UAG2361" s="1279"/>
      <c r="UAH2361" s="1279"/>
      <c r="UAI2361" s="1279"/>
      <c r="UAJ2361" s="1279"/>
      <c r="UAK2361" s="1279"/>
      <c r="UAL2361" s="1279"/>
      <c r="UAM2361" s="1279"/>
      <c r="UAN2361" s="1279"/>
      <c r="UAO2361" s="1279"/>
      <c r="UAP2361" s="1279"/>
      <c r="UAQ2361" s="1279"/>
      <c r="UAR2361" s="1279"/>
      <c r="UAS2361" s="1279"/>
      <c r="UAT2361" s="1279"/>
      <c r="UAU2361" s="1279"/>
      <c r="UAV2361" s="1279"/>
      <c r="UAW2361" s="1279"/>
      <c r="UAX2361" s="1279"/>
      <c r="UAY2361" s="1279"/>
      <c r="UAZ2361" s="1279"/>
      <c r="UBA2361" s="1279"/>
      <c r="UBB2361" s="1279"/>
      <c r="UBC2361" s="1279"/>
      <c r="UBD2361" s="1279"/>
      <c r="UBE2361" s="1279"/>
      <c r="UBF2361" s="1279"/>
      <c r="UBG2361" s="1279"/>
      <c r="UBH2361" s="1279"/>
      <c r="UBI2361" s="1279"/>
      <c r="UBJ2361" s="1279"/>
      <c r="UBK2361" s="1279"/>
      <c r="UBL2361" s="1279"/>
      <c r="UBM2361" s="1279"/>
      <c r="UBN2361" s="1279"/>
      <c r="UBO2361" s="1279"/>
      <c r="UBP2361" s="1279"/>
      <c r="UBQ2361" s="1279"/>
      <c r="UBR2361" s="1279"/>
      <c r="UBS2361" s="1279"/>
      <c r="UBT2361" s="1279"/>
      <c r="UBU2361" s="1279"/>
      <c r="UBV2361" s="1279"/>
      <c r="UBW2361" s="1279"/>
      <c r="UBX2361" s="1279"/>
      <c r="UBY2361" s="1279"/>
      <c r="UBZ2361" s="1279"/>
      <c r="UCA2361" s="1279"/>
      <c r="UCB2361" s="1279"/>
      <c r="UCC2361" s="1279"/>
      <c r="UCD2361" s="1279"/>
      <c r="UCE2361" s="1279"/>
      <c r="UCF2361" s="1279"/>
      <c r="UCG2361" s="1279"/>
      <c r="UCH2361" s="1279"/>
      <c r="UCI2361" s="1279"/>
      <c r="UCJ2361" s="1279"/>
      <c r="UCK2361" s="1279"/>
      <c r="UCL2361" s="1279"/>
      <c r="UCM2361" s="1279"/>
      <c r="UCN2361" s="1279"/>
      <c r="UCO2361" s="1279"/>
      <c r="UCP2361" s="1279"/>
      <c r="UCQ2361" s="1279"/>
      <c r="UCR2361" s="1279"/>
      <c r="UCS2361" s="1279"/>
      <c r="UCT2361" s="1279"/>
      <c r="UCU2361" s="1279"/>
      <c r="UCV2361" s="1279"/>
      <c r="UCW2361" s="1279"/>
      <c r="UCX2361" s="1279"/>
      <c r="UCY2361" s="1279"/>
      <c r="UCZ2361" s="1279"/>
      <c r="UDA2361" s="1279"/>
      <c r="UDB2361" s="1279"/>
      <c r="UDC2361" s="1279"/>
      <c r="UDD2361" s="1279"/>
      <c r="UDE2361" s="1279"/>
      <c r="UDF2361" s="1279"/>
      <c r="UDG2361" s="1279"/>
      <c r="UDH2361" s="1279"/>
      <c r="UDI2361" s="1279"/>
      <c r="UDJ2361" s="1279"/>
      <c r="UDK2361" s="1279"/>
      <c r="UDL2361" s="1279"/>
      <c r="UDM2361" s="1279"/>
      <c r="UDN2361" s="1279"/>
      <c r="UDO2361" s="1279"/>
      <c r="UDP2361" s="1279"/>
      <c r="UDQ2361" s="1279"/>
      <c r="UDR2361" s="1279"/>
      <c r="UDS2361" s="1279"/>
      <c r="UDT2361" s="1279"/>
      <c r="UDU2361" s="1279"/>
      <c r="UDV2361" s="1279"/>
      <c r="UDW2361" s="1279"/>
      <c r="UDX2361" s="1279"/>
      <c r="UDY2361" s="1279"/>
      <c r="UDZ2361" s="1279"/>
      <c r="UEA2361" s="1279"/>
      <c r="UEB2361" s="1279"/>
      <c r="UEC2361" s="1279"/>
      <c r="UED2361" s="1279"/>
      <c r="UEE2361" s="1279"/>
      <c r="UEF2361" s="1279"/>
      <c r="UEG2361" s="1279"/>
      <c r="UEH2361" s="1279"/>
      <c r="UEI2361" s="1279"/>
      <c r="UEJ2361" s="1279"/>
      <c r="UEK2361" s="1279"/>
      <c r="UEL2361" s="1279"/>
      <c r="UEM2361" s="1279"/>
      <c r="UEN2361" s="1279"/>
      <c r="UEO2361" s="1279"/>
      <c r="UEP2361" s="1279"/>
      <c r="UEQ2361" s="1279"/>
      <c r="UER2361" s="1279"/>
      <c r="UES2361" s="1279"/>
      <c r="UET2361" s="1279"/>
      <c r="UEU2361" s="1279"/>
      <c r="UEV2361" s="1279"/>
      <c r="UEW2361" s="1279"/>
      <c r="UEX2361" s="1279"/>
      <c r="UEY2361" s="1279"/>
      <c r="UEZ2361" s="1279"/>
      <c r="UFA2361" s="1279"/>
      <c r="UFB2361" s="1279"/>
      <c r="UFC2361" s="1279"/>
      <c r="UFD2361" s="1279"/>
      <c r="UFE2361" s="1279"/>
      <c r="UFF2361" s="1279"/>
      <c r="UFG2361" s="1279"/>
      <c r="UFH2361" s="1279"/>
      <c r="UFI2361" s="1279"/>
      <c r="UFJ2361" s="1279"/>
      <c r="UFK2361" s="1279"/>
      <c r="UFL2361" s="1279"/>
      <c r="UFM2361" s="1279"/>
      <c r="UFN2361" s="1279"/>
      <c r="UFO2361" s="1279"/>
      <c r="UFP2361" s="1279"/>
      <c r="UFQ2361" s="1279"/>
      <c r="UFR2361" s="1279"/>
      <c r="UFS2361" s="1279"/>
      <c r="UFT2361" s="1279"/>
      <c r="UFU2361" s="1279"/>
      <c r="UFV2361" s="1279"/>
      <c r="UFW2361" s="1279"/>
      <c r="UFX2361" s="1279"/>
      <c r="UFY2361" s="1279"/>
      <c r="UFZ2361" s="1279"/>
      <c r="UGA2361" s="1279"/>
      <c r="UGB2361" s="1279"/>
      <c r="UGC2361" s="1279"/>
      <c r="UGD2361" s="1279"/>
      <c r="UGE2361" s="1279"/>
      <c r="UGF2361" s="1279"/>
      <c r="UGG2361" s="1279"/>
      <c r="UGH2361" s="1279"/>
      <c r="UGI2361" s="1279"/>
      <c r="UGJ2361" s="1279"/>
      <c r="UGK2361" s="1279"/>
      <c r="UGL2361" s="1279"/>
      <c r="UGM2361" s="1279"/>
      <c r="UGN2361" s="1279"/>
      <c r="UGO2361" s="1279"/>
      <c r="UGP2361" s="1279"/>
      <c r="UGQ2361" s="1279"/>
      <c r="UGR2361" s="1279"/>
      <c r="UGS2361" s="1279"/>
      <c r="UGT2361" s="1279"/>
      <c r="UGU2361" s="1279"/>
      <c r="UGV2361" s="1279"/>
      <c r="UGW2361" s="1279"/>
      <c r="UGX2361" s="1279"/>
      <c r="UGY2361" s="1279"/>
      <c r="UGZ2361" s="1279"/>
      <c r="UHA2361" s="1279"/>
      <c r="UHB2361" s="1279"/>
      <c r="UHC2361" s="1279"/>
      <c r="UHD2361" s="1279"/>
      <c r="UHE2361" s="1279"/>
      <c r="UHF2361" s="1279"/>
      <c r="UHG2361" s="1279"/>
      <c r="UHH2361" s="1279"/>
      <c r="UHI2361" s="1279"/>
      <c r="UHJ2361" s="1279"/>
      <c r="UHK2361" s="1279"/>
      <c r="UHL2361" s="1279"/>
      <c r="UHM2361" s="1279"/>
      <c r="UHN2361" s="1279"/>
      <c r="UHO2361" s="1279"/>
      <c r="UHP2361" s="1279"/>
      <c r="UHQ2361" s="1279"/>
      <c r="UHR2361" s="1279"/>
      <c r="UHS2361" s="1279"/>
      <c r="UHT2361" s="1279"/>
      <c r="UHU2361" s="1279"/>
      <c r="UHV2361" s="1279"/>
      <c r="UHW2361" s="1279"/>
      <c r="UHX2361" s="1279"/>
      <c r="UHY2361" s="1279"/>
      <c r="UHZ2361" s="1279"/>
      <c r="UIA2361" s="1279"/>
      <c r="UIB2361" s="1279"/>
      <c r="UIC2361" s="1279"/>
      <c r="UID2361" s="1279"/>
      <c r="UIE2361" s="1279"/>
      <c r="UIF2361" s="1279"/>
      <c r="UIG2361" s="1279"/>
      <c r="UIH2361" s="1279"/>
      <c r="UII2361" s="1279"/>
      <c r="UIJ2361" s="1279"/>
      <c r="UIK2361" s="1279"/>
      <c r="UIL2361" s="1279"/>
      <c r="UIM2361" s="1279"/>
      <c r="UIN2361" s="1279"/>
      <c r="UIO2361" s="1279"/>
      <c r="UIP2361" s="1279"/>
      <c r="UIQ2361" s="1279"/>
      <c r="UIR2361" s="1279"/>
      <c r="UIS2361" s="1279"/>
      <c r="UIT2361" s="1279"/>
      <c r="UIU2361" s="1279"/>
      <c r="UIV2361" s="1279"/>
      <c r="UIW2361" s="1279"/>
      <c r="UIX2361" s="1279"/>
      <c r="UIY2361" s="1279"/>
      <c r="UIZ2361" s="1279"/>
      <c r="UJA2361" s="1279"/>
      <c r="UJB2361" s="1279"/>
      <c r="UJC2361" s="1279"/>
      <c r="UJD2361" s="1279"/>
      <c r="UJE2361" s="1279"/>
      <c r="UJF2361" s="1279"/>
      <c r="UJG2361" s="1279"/>
      <c r="UJH2361" s="1279"/>
      <c r="UJI2361" s="1279"/>
      <c r="UJJ2361" s="1279"/>
      <c r="UJK2361" s="1279"/>
      <c r="UJL2361" s="1279"/>
      <c r="UJM2361" s="1279"/>
      <c r="UJN2361" s="1279"/>
      <c r="UJO2361" s="1279"/>
      <c r="UJP2361" s="1279"/>
      <c r="UJQ2361" s="1279"/>
      <c r="UJR2361" s="1279"/>
      <c r="UJS2361" s="1279"/>
      <c r="UJT2361" s="1279"/>
      <c r="UJU2361" s="1279"/>
      <c r="UJV2361" s="1279"/>
      <c r="UJW2361" s="1279"/>
      <c r="UJX2361" s="1279"/>
      <c r="UJY2361" s="1279"/>
      <c r="UJZ2361" s="1279"/>
      <c r="UKA2361" s="1279"/>
      <c r="UKB2361" s="1279"/>
      <c r="UKC2361" s="1279"/>
      <c r="UKD2361" s="1279"/>
      <c r="UKE2361" s="1279"/>
      <c r="UKF2361" s="1279"/>
      <c r="UKG2361" s="1279"/>
      <c r="UKH2361" s="1279"/>
      <c r="UKI2361" s="1279"/>
      <c r="UKJ2361" s="1279"/>
      <c r="UKK2361" s="1279"/>
      <c r="UKL2361" s="1279"/>
      <c r="UKM2361" s="1279"/>
      <c r="UKN2361" s="1279"/>
      <c r="UKO2361" s="1279"/>
      <c r="UKP2361" s="1279"/>
      <c r="UKQ2361" s="1279"/>
      <c r="UKR2361" s="1279"/>
      <c r="UKS2361" s="1279"/>
      <c r="UKT2361" s="1279"/>
      <c r="UKU2361" s="1279"/>
      <c r="UKV2361" s="1279"/>
      <c r="UKW2361" s="1279"/>
      <c r="UKX2361" s="1279"/>
      <c r="UKY2361" s="1279"/>
      <c r="UKZ2361" s="1279"/>
      <c r="ULA2361" s="1279"/>
      <c r="ULB2361" s="1279"/>
      <c r="ULC2361" s="1279"/>
      <c r="ULD2361" s="1279"/>
      <c r="ULE2361" s="1279"/>
      <c r="ULF2361" s="1279"/>
      <c r="ULG2361" s="1279"/>
      <c r="ULH2361" s="1279"/>
      <c r="ULI2361" s="1279"/>
      <c r="ULJ2361" s="1279"/>
      <c r="ULK2361" s="1279"/>
      <c r="ULL2361" s="1279"/>
      <c r="ULM2361" s="1279"/>
      <c r="ULN2361" s="1279"/>
      <c r="ULO2361" s="1279"/>
      <c r="ULP2361" s="1279"/>
      <c r="ULQ2361" s="1279"/>
      <c r="ULR2361" s="1279"/>
      <c r="ULS2361" s="1279"/>
      <c r="ULT2361" s="1279"/>
      <c r="ULU2361" s="1279"/>
      <c r="ULV2361" s="1279"/>
      <c r="ULW2361" s="1279"/>
      <c r="ULX2361" s="1279"/>
      <c r="ULY2361" s="1279"/>
      <c r="ULZ2361" s="1279"/>
      <c r="UMA2361" s="1279"/>
      <c r="UMB2361" s="1279"/>
      <c r="UMC2361" s="1279"/>
      <c r="UMD2361" s="1279"/>
      <c r="UME2361" s="1279"/>
      <c r="UMF2361" s="1279"/>
      <c r="UMG2361" s="1279"/>
      <c r="UMH2361" s="1279"/>
      <c r="UMI2361" s="1279"/>
      <c r="UMJ2361" s="1279"/>
      <c r="UMK2361" s="1279"/>
      <c r="UML2361" s="1279"/>
      <c r="UMM2361" s="1279"/>
      <c r="UMN2361" s="1279"/>
      <c r="UMO2361" s="1279"/>
      <c r="UMP2361" s="1279"/>
      <c r="UMQ2361" s="1279"/>
      <c r="UMR2361" s="1279"/>
      <c r="UMS2361" s="1279"/>
      <c r="UMT2361" s="1279"/>
      <c r="UMU2361" s="1279"/>
      <c r="UMV2361" s="1279"/>
      <c r="UMW2361" s="1279"/>
      <c r="UMX2361" s="1279"/>
      <c r="UMY2361" s="1279"/>
      <c r="UMZ2361" s="1279"/>
      <c r="UNA2361" s="1279"/>
      <c r="UNB2361" s="1279"/>
      <c r="UNC2361" s="1279"/>
      <c r="UND2361" s="1279"/>
      <c r="UNE2361" s="1279"/>
      <c r="UNF2361" s="1279"/>
      <c r="UNG2361" s="1279"/>
      <c r="UNH2361" s="1279"/>
      <c r="UNI2361" s="1279"/>
      <c r="UNJ2361" s="1279"/>
      <c r="UNK2361" s="1279"/>
      <c r="UNL2361" s="1279"/>
      <c r="UNM2361" s="1279"/>
      <c r="UNN2361" s="1279"/>
      <c r="UNO2361" s="1279"/>
      <c r="UNP2361" s="1279"/>
      <c r="UNQ2361" s="1279"/>
      <c r="UNR2361" s="1279"/>
      <c r="UNS2361" s="1279"/>
      <c r="UNT2361" s="1279"/>
      <c r="UNU2361" s="1279"/>
      <c r="UNV2361" s="1279"/>
      <c r="UNW2361" s="1279"/>
      <c r="UNX2361" s="1279"/>
      <c r="UNY2361" s="1279"/>
      <c r="UNZ2361" s="1279"/>
      <c r="UOA2361" s="1279"/>
      <c r="UOB2361" s="1279"/>
      <c r="UOC2361" s="1279"/>
      <c r="UOD2361" s="1279"/>
      <c r="UOE2361" s="1279"/>
      <c r="UOF2361" s="1279"/>
      <c r="UOG2361" s="1279"/>
      <c r="UOH2361" s="1279"/>
      <c r="UOI2361" s="1279"/>
      <c r="UOJ2361" s="1279"/>
      <c r="UOK2361" s="1279"/>
      <c r="UOL2361" s="1279"/>
      <c r="UOM2361" s="1279"/>
      <c r="UON2361" s="1279"/>
      <c r="UOO2361" s="1279"/>
      <c r="UOP2361" s="1279"/>
      <c r="UOQ2361" s="1279"/>
      <c r="UOR2361" s="1279"/>
      <c r="UOS2361" s="1279"/>
      <c r="UOT2361" s="1279"/>
      <c r="UOU2361" s="1279"/>
      <c r="UOV2361" s="1279"/>
      <c r="UOW2361" s="1279"/>
      <c r="UOX2361" s="1279"/>
      <c r="UOY2361" s="1279"/>
      <c r="UOZ2361" s="1279"/>
      <c r="UPA2361" s="1279"/>
      <c r="UPB2361" s="1279"/>
      <c r="UPC2361" s="1279"/>
      <c r="UPD2361" s="1279"/>
      <c r="UPE2361" s="1279"/>
      <c r="UPF2361" s="1279"/>
      <c r="UPG2361" s="1279"/>
      <c r="UPH2361" s="1279"/>
      <c r="UPI2361" s="1279"/>
      <c r="UPJ2361" s="1279"/>
      <c r="UPK2361" s="1279"/>
      <c r="UPL2361" s="1279"/>
      <c r="UPM2361" s="1279"/>
      <c r="UPN2361" s="1279"/>
      <c r="UPO2361" s="1279"/>
      <c r="UPP2361" s="1279"/>
      <c r="UPQ2361" s="1279"/>
      <c r="UPR2361" s="1279"/>
      <c r="UPS2361" s="1279"/>
      <c r="UPT2361" s="1279"/>
      <c r="UPU2361" s="1279"/>
      <c r="UPV2361" s="1279"/>
      <c r="UPW2361" s="1279"/>
      <c r="UPX2361" s="1279"/>
      <c r="UPY2361" s="1279"/>
      <c r="UPZ2361" s="1279"/>
      <c r="UQA2361" s="1279"/>
      <c r="UQB2361" s="1279"/>
      <c r="UQC2361" s="1279"/>
      <c r="UQD2361" s="1279"/>
      <c r="UQE2361" s="1279"/>
      <c r="UQF2361" s="1279"/>
      <c r="UQG2361" s="1279"/>
      <c r="UQH2361" s="1279"/>
      <c r="UQI2361" s="1279"/>
      <c r="UQJ2361" s="1279"/>
      <c r="UQK2361" s="1279"/>
      <c r="UQL2361" s="1279"/>
      <c r="UQM2361" s="1279"/>
      <c r="UQN2361" s="1279"/>
      <c r="UQO2361" s="1279"/>
      <c r="UQP2361" s="1279"/>
      <c r="UQQ2361" s="1279"/>
      <c r="UQR2361" s="1279"/>
      <c r="UQS2361" s="1279"/>
      <c r="UQT2361" s="1279"/>
      <c r="UQU2361" s="1279"/>
      <c r="UQV2361" s="1279"/>
      <c r="UQW2361" s="1279"/>
      <c r="UQX2361" s="1279"/>
      <c r="UQY2361" s="1279"/>
      <c r="UQZ2361" s="1279"/>
      <c r="URA2361" s="1279"/>
      <c r="URB2361" s="1279"/>
      <c r="URC2361" s="1279"/>
      <c r="URD2361" s="1279"/>
      <c r="URE2361" s="1279"/>
      <c r="URF2361" s="1279"/>
      <c r="URG2361" s="1279"/>
      <c r="URH2361" s="1279"/>
      <c r="URI2361" s="1279"/>
      <c r="URJ2361" s="1279"/>
      <c r="URK2361" s="1279"/>
      <c r="URL2361" s="1279"/>
      <c r="URM2361" s="1279"/>
      <c r="URN2361" s="1279"/>
      <c r="URO2361" s="1279"/>
      <c r="URP2361" s="1279"/>
      <c r="URQ2361" s="1279"/>
      <c r="URR2361" s="1279"/>
      <c r="URS2361" s="1279"/>
      <c r="URT2361" s="1279"/>
      <c r="URU2361" s="1279"/>
      <c r="URV2361" s="1279"/>
      <c r="URW2361" s="1279"/>
      <c r="URX2361" s="1279"/>
      <c r="URY2361" s="1279"/>
      <c r="URZ2361" s="1279"/>
      <c r="USA2361" s="1279"/>
      <c r="USB2361" s="1279"/>
      <c r="USC2361" s="1279"/>
      <c r="USD2361" s="1279"/>
      <c r="USE2361" s="1279"/>
      <c r="USF2361" s="1279"/>
      <c r="USG2361" s="1279"/>
      <c r="USH2361" s="1279"/>
      <c r="USI2361" s="1279"/>
      <c r="USJ2361" s="1279"/>
      <c r="USK2361" s="1279"/>
      <c r="USL2361" s="1279"/>
      <c r="USM2361" s="1279"/>
      <c r="USN2361" s="1279"/>
      <c r="USO2361" s="1279"/>
      <c r="USP2361" s="1279"/>
      <c r="USQ2361" s="1279"/>
      <c r="USR2361" s="1279"/>
      <c r="USS2361" s="1279"/>
      <c r="UST2361" s="1279"/>
      <c r="USU2361" s="1279"/>
      <c r="USV2361" s="1279"/>
      <c r="USW2361" s="1279"/>
      <c r="USX2361" s="1279"/>
      <c r="USY2361" s="1279"/>
      <c r="USZ2361" s="1279"/>
      <c r="UTA2361" s="1279"/>
      <c r="UTB2361" s="1279"/>
      <c r="UTC2361" s="1279"/>
      <c r="UTD2361" s="1279"/>
      <c r="UTE2361" s="1279"/>
      <c r="UTF2361" s="1279"/>
      <c r="UTG2361" s="1279"/>
      <c r="UTH2361" s="1279"/>
      <c r="UTI2361" s="1279"/>
      <c r="UTJ2361" s="1279"/>
      <c r="UTK2361" s="1279"/>
      <c r="UTL2361" s="1279"/>
      <c r="UTM2361" s="1279"/>
      <c r="UTN2361" s="1279"/>
      <c r="UTO2361" s="1279"/>
      <c r="UTP2361" s="1279"/>
      <c r="UTQ2361" s="1279"/>
      <c r="UTR2361" s="1279"/>
      <c r="UTS2361" s="1279"/>
      <c r="UTT2361" s="1279"/>
      <c r="UTU2361" s="1279"/>
      <c r="UTV2361" s="1279"/>
      <c r="UTW2361" s="1279"/>
      <c r="UTX2361" s="1279"/>
      <c r="UTY2361" s="1279"/>
      <c r="UTZ2361" s="1279"/>
      <c r="UUA2361" s="1279"/>
      <c r="UUB2361" s="1279"/>
      <c r="UUC2361" s="1279"/>
      <c r="UUD2361" s="1279"/>
      <c r="UUE2361" s="1279"/>
      <c r="UUF2361" s="1279"/>
      <c r="UUG2361" s="1279"/>
      <c r="UUH2361" s="1279"/>
      <c r="UUI2361" s="1279"/>
      <c r="UUJ2361" s="1279"/>
      <c r="UUK2361" s="1279"/>
      <c r="UUL2361" s="1279"/>
      <c r="UUM2361" s="1279"/>
      <c r="UUN2361" s="1279"/>
      <c r="UUO2361" s="1279"/>
      <c r="UUP2361" s="1279"/>
      <c r="UUQ2361" s="1279"/>
      <c r="UUR2361" s="1279"/>
      <c r="UUS2361" s="1279"/>
      <c r="UUT2361" s="1279"/>
      <c r="UUU2361" s="1279"/>
      <c r="UUV2361" s="1279"/>
      <c r="UUW2361" s="1279"/>
      <c r="UUX2361" s="1279"/>
      <c r="UUY2361" s="1279"/>
      <c r="UUZ2361" s="1279"/>
      <c r="UVA2361" s="1279"/>
      <c r="UVB2361" s="1279"/>
      <c r="UVC2361" s="1279"/>
      <c r="UVD2361" s="1279"/>
      <c r="UVE2361" s="1279"/>
      <c r="UVF2361" s="1279"/>
      <c r="UVG2361" s="1279"/>
      <c r="UVH2361" s="1279"/>
      <c r="UVI2361" s="1279"/>
      <c r="UVJ2361" s="1279"/>
      <c r="UVK2361" s="1279"/>
      <c r="UVL2361" s="1279"/>
      <c r="UVM2361" s="1279"/>
      <c r="UVN2361" s="1279"/>
      <c r="UVO2361" s="1279"/>
      <c r="UVP2361" s="1279"/>
      <c r="UVQ2361" s="1279"/>
      <c r="UVR2361" s="1279"/>
      <c r="UVS2361" s="1279"/>
      <c r="UVT2361" s="1279"/>
      <c r="UVU2361" s="1279"/>
      <c r="UVV2361" s="1279"/>
      <c r="UVW2361" s="1279"/>
      <c r="UVX2361" s="1279"/>
      <c r="UVY2361" s="1279"/>
      <c r="UVZ2361" s="1279"/>
      <c r="UWA2361" s="1279"/>
      <c r="UWB2361" s="1279"/>
      <c r="UWC2361" s="1279"/>
      <c r="UWD2361" s="1279"/>
      <c r="UWE2361" s="1279"/>
      <c r="UWF2361" s="1279"/>
      <c r="UWG2361" s="1279"/>
      <c r="UWH2361" s="1279"/>
      <c r="UWI2361" s="1279"/>
      <c r="UWJ2361" s="1279"/>
      <c r="UWK2361" s="1279"/>
      <c r="UWL2361" s="1279"/>
      <c r="UWM2361" s="1279"/>
      <c r="UWN2361" s="1279"/>
      <c r="UWO2361" s="1279"/>
      <c r="UWP2361" s="1279"/>
      <c r="UWQ2361" s="1279"/>
      <c r="UWR2361" s="1279"/>
      <c r="UWS2361" s="1279"/>
      <c r="UWT2361" s="1279"/>
      <c r="UWU2361" s="1279"/>
      <c r="UWV2361" s="1279"/>
      <c r="UWW2361" s="1279"/>
      <c r="UWX2361" s="1279"/>
      <c r="UWY2361" s="1279"/>
      <c r="UWZ2361" s="1279"/>
      <c r="UXA2361" s="1279"/>
      <c r="UXB2361" s="1279"/>
      <c r="UXC2361" s="1279"/>
      <c r="UXD2361" s="1279"/>
      <c r="UXE2361" s="1279"/>
      <c r="UXF2361" s="1279"/>
      <c r="UXG2361" s="1279"/>
      <c r="UXH2361" s="1279"/>
      <c r="UXI2361" s="1279"/>
      <c r="UXJ2361" s="1279"/>
      <c r="UXK2361" s="1279"/>
      <c r="UXL2361" s="1279"/>
      <c r="UXM2361" s="1279"/>
      <c r="UXN2361" s="1279"/>
      <c r="UXO2361" s="1279"/>
      <c r="UXP2361" s="1279"/>
      <c r="UXQ2361" s="1279"/>
      <c r="UXR2361" s="1279"/>
      <c r="UXS2361" s="1279"/>
      <c r="UXT2361" s="1279"/>
      <c r="UXU2361" s="1279"/>
      <c r="UXV2361" s="1279"/>
      <c r="UXW2361" s="1279"/>
      <c r="UXX2361" s="1279"/>
      <c r="UXY2361" s="1279"/>
      <c r="UXZ2361" s="1279"/>
      <c r="UYA2361" s="1279"/>
      <c r="UYB2361" s="1279"/>
      <c r="UYC2361" s="1279"/>
      <c r="UYD2361" s="1279"/>
      <c r="UYE2361" s="1279"/>
      <c r="UYF2361" s="1279"/>
      <c r="UYG2361" s="1279"/>
      <c r="UYH2361" s="1279"/>
      <c r="UYI2361" s="1279"/>
      <c r="UYJ2361" s="1279"/>
      <c r="UYK2361" s="1279"/>
      <c r="UYL2361" s="1279"/>
      <c r="UYM2361" s="1279"/>
      <c r="UYN2361" s="1279"/>
      <c r="UYO2361" s="1279"/>
      <c r="UYP2361" s="1279"/>
      <c r="UYQ2361" s="1279"/>
      <c r="UYR2361" s="1279"/>
      <c r="UYS2361" s="1279"/>
      <c r="UYT2361" s="1279"/>
      <c r="UYU2361" s="1279"/>
      <c r="UYV2361" s="1279"/>
      <c r="UYW2361" s="1279"/>
      <c r="UYX2361" s="1279"/>
      <c r="UYY2361" s="1279"/>
      <c r="UYZ2361" s="1279"/>
      <c r="UZA2361" s="1279"/>
      <c r="UZB2361" s="1279"/>
      <c r="UZC2361" s="1279"/>
      <c r="UZD2361" s="1279"/>
      <c r="UZE2361" s="1279"/>
      <c r="UZF2361" s="1279"/>
      <c r="UZG2361" s="1279"/>
      <c r="UZH2361" s="1279"/>
      <c r="UZI2361" s="1279"/>
      <c r="UZJ2361" s="1279"/>
      <c r="UZK2361" s="1279"/>
      <c r="UZL2361" s="1279"/>
      <c r="UZM2361" s="1279"/>
      <c r="UZN2361" s="1279"/>
      <c r="UZO2361" s="1279"/>
      <c r="UZP2361" s="1279"/>
      <c r="UZQ2361" s="1279"/>
      <c r="UZR2361" s="1279"/>
      <c r="UZS2361" s="1279"/>
      <c r="UZT2361" s="1279"/>
      <c r="UZU2361" s="1279"/>
      <c r="UZV2361" s="1279"/>
      <c r="UZW2361" s="1279"/>
      <c r="UZX2361" s="1279"/>
      <c r="UZY2361" s="1279"/>
      <c r="UZZ2361" s="1279"/>
      <c r="VAA2361" s="1279"/>
      <c r="VAB2361" s="1279"/>
      <c r="VAC2361" s="1279"/>
      <c r="VAD2361" s="1279"/>
      <c r="VAE2361" s="1279"/>
      <c r="VAF2361" s="1279"/>
      <c r="VAG2361" s="1279"/>
      <c r="VAH2361" s="1279"/>
      <c r="VAI2361" s="1279"/>
      <c r="VAJ2361" s="1279"/>
      <c r="VAK2361" s="1279"/>
      <c r="VAL2361" s="1279"/>
      <c r="VAM2361" s="1279"/>
      <c r="VAN2361" s="1279"/>
      <c r="VAO2361" s="1279"/>
      <c r="VAP2361" s="1279"/>
      <c r="VAQ2361" s="1279"/>
      <c r="VAR2361" s="1279"/>
      <c r="VAS2361" s="1279"/>
      <c r="VAT2361" s="1279"/>
      <c r="VAU2361" s="1279"/>
      <c r="VAV2361" s="1279"/>
      <c r="VAW2361" s="1279"/>
      <c r="VAX2361" s="1279"/>
      <c r="VAY2361" s="1279"/>
      <c r="VAZ2361" s="1279"/>
      <c r="VBA2361" s="1279"/>
      <c r="VBB2361" s="1279"/>
      <c r="VBC2361" s="1279"/>
      <c r="VBD2361" s="1279"/>
      <c r="VBE2361" s="1279"/>
      <c r="VBF2361" s="1279"/>
      <c r="VBG2361" s="1279"/>
      <c r="VBH2361" s="1279"/>
      <c r="VBI2361" s="1279"/>
      <c r="VBJ2361" s="1279"/>
      <c r="VBK2361" s="1279"/>
      <c r="VBL2361" s="1279"/>
      <c r="VBM2361" s="1279"/>
      <c r="VBN2361" s="1279"/>
      <c r="VBO2361" s="1279"/>
      <c r="VBP2361" s="1279"/>
      <c r="VBQ2361" s="1279"/>
      <c r="VBR2361" s="1279"/>
      <c r="VBS2361" s="1279"/>
      <c r="VBT2361" s="1279"/>
      <c r="VBU2361" s="1279"/>
      <c r="VBV2361" s="1279"/>
      <c r="VBW2361" s="1279"/>
      <c r="VBX2361" s="1279"/>
      <c r="VBY2361" s="1279"/>
      <c r="VBZ2361" s="1279"/>
      <c r="VCA2361" s="1279"/>
      <c r="VCB2361" s="1279"/>
      <c r="VCC2361" s="1279"/>
      <c r="VCD2361" s="1279"/>
      <c r="VCE2361" s="1279"/>
      <c r="VCF2361" s="1279"/>
      <c r="VCG2361" s="1279"/>
      <c r="VCH2361" s="1279"/>
      <c r="VCI2361" s="1279"/>
      <c r="VCJ2361" s="1279"/>
      <c r="VCK2361" s="1279"/>
      <c r="VCL2361" s="1279"/>
      <c r="VCM2361" s="1279"/>
      <c r="VCN2361" s="1279"/>
      <c r="VCO2361" s="1279"/>
      <c r="VCP2361" s="1279"/>
      <c r="VCQ2361" s="1279"/>
      <c r="VCR2361" s="1279"/>
      <c r="VCS2361" s="1279"/>
      <c r="VCT2361" s="1279"/>
      <c r="VCU2361" s="1279"/>
      <c r="VCV2361" s="1279"/>
      <c r="VCW2361" s="1279"/>
      <c r="VCX2361" s="1279"/>
      <c r="VCY2361" s="1279"/>
      <c r="VCZ2361" s="1279"/>
      <c r="VDA2361" s="1279"/>
      <c r="VDB2361" s="1279"/>
      <c r="VDC2361" s="1279"/>
      <c r="VDD2361" s="1279"/>
      <c r="VDE2361" s="1279"/>
      <c r="VDF2361" s="1279"/>
      <c r="VDG2361" s="1279"/>
      <c r="VDH2361" s="1279"/>
      <c r="VDI2361" s="1279"/>
      <c r="VDJ2361" s="1279"/>
      <c r="VDK2361" s="1279"/>
      <c r="VDL2361" s="1279"/>
      <c r="VDM2361" s="1279"/>
      <c r="VDN2361" s="1279"/>
      <c r="VDO2361" s="1279"/>
      <c r="VDP2361" s="1279"/>
      <c r="VDQ2361" s="1279"/>
      <c r="VDR2361" s="1279"/>
      <c r="VDS2361" s="1279"/>
      <c r="VDT2361" s="1279"/>
      <c r="VDU2361" s="1279"/>
      <c r="VDV2361" s="1279"/>
      <c r="VDW2361" s="1279"/>
      <c r="VDX2361" s="1279"/>
      <c r="VDY2361" s="1279"/>
      <c r="VDZ2361" s="1279"/>
      <c r="VEA2361" s="1279"/>
      <c r="VEB2361" s="1279"/>
      <c r="VEC2361" s="1279"/>
      <c r="VED2361" s="1279"/>
      <c r="VEE2361" s="1279"/>
      <c r="VEF2361" s="1279"/>
      <c r="VEG2361" s="1279"/>
      <c r="VEH2361" s="1279"/>
      <c r="VEI2361" s="1279"/>
      <c r="VEJ2361" s="1279"/>
      <c r="VEK2361" s="1279"/>
      <c r="VEL2361" s="1279"/>
      <c r="VEM2361" s="1279"/>
      <c r="VEN2361" s="1279"/>
      <c r="VEO2361" s="1279"/>
      <c r="VEP2361" s="1279"/>
      <c r="VEQ2361" s="1279"/>
      <c r="VER2361" s="1279"/>
      <c r="VES2361" s="1279"/>
      <c r="VET2361" s="1279"/>
      <c r="VEU2361" s="1279"/>
      <c r="VEV2361" s="1279"/>
      <c r="VEW2361" s="1279"/>
      <c r="VEX2361" s="1279"/>
      <c r="VEY2361" s="1279"/>
      <c r="VEZ2361" s="1279"/>
      <c r="VFA2361" s="1279"/>
      <c r="VFB2361" s="1279"/>
      <c r="VFC2361" s="1279"/>
      <c r="VFD2361" s="1279"/>
      <c r="VFE2361" s="1279"/>
      <c r="VFF2361" s="1279"/>
      <c r="VFG2361" s="1279"/>
      <c r="VFH2361" s="1279"/>
      <c r="VFI2361" s="1279"/>
      <c r="VFJ2361" s="1279"/>
      <c r="VFK2361" s="1279"/>
      <c r="VFL2361" s="1279"/>
      <c r="VFM2361" s="1279"/>
      <c r="VFN2361" s="1279"/>
      <c r="VFO2361" s="1279"/>
      <c r="VFP2361" s="1279"/>
      <c r="VFQ2361" s="1279"/>
      <c r="VFR2361" s="1279"/>
      <c r="VFS2361" s="1279"/>
      <c r="VFT2361" s="1279"/>
      <c r="VFU2361" s="1279"/>
      <c r="VFV2361" s="1279"/>
      <c r="VFW2361" s="1279"/>
      <c r="VFX2361" s="1279"/>
      <c r="VFY2361" s="1279"/>
      <c r="VFZ2361" s="1279"/>
      <c r="VGA2361" s="1279"/>
      <c r="VGB2361" s="1279"/>
      <c r="VGC2361" s="1279"/>
      <c r="VGD2361" s="1279"/>
      <c r="VGE2361" s="1279"/>
      <c r="VGF2361" s="1279"/>
      <c r="VGG2361" s="1279"/>
      <c r="VGH2361" s="1279"/>
      <c r="VGI2361" s="1279"/>
      <c r="VGJ2361" s="1279"/>
      <c r="VGK2361" s="1279"/>
      <c r="VGL2361" s="1279"/>
      <c r="VGM2361" s="1279"/>
      <c r="VGN2361" s="1279"/>
      <c r="VGO2361" s="1279"/>
      <c r="VGP2361" s="1279"/>
      <c r="VGQ2361" s="1279"/>
      <c r="VGR2361" s="1279"/>
      <c r="VGS2361" s="1279"/>
      <c r="VGT2361" s="1279"/>
      <c r="VGU2361" s="1279"/>
      <c r="VGV2361" s="1279"/>
      <c r="VGW2361" s="1279"/>
      <c r="VGX2361" s="1279"/>
      <c r="VGY2361" s="1279"/>
      <c r="VGZ2361" s="1279"/>
      <c r="VHA2361" s="1279"/>
      <c r="VHB2361" s="1279"/>
      <c r="VHC2361" s="1279"/>
      <c r="VHD2361" s="1279"/>
      <c r="VHE2361" s="1279"/>
      <c r="VHF2361" s="1279"/>
      <c r="VHG2361" s="1279"/>
      <c r="VHH2361" s="1279"/>
      <c r="VHI2361" s="1279"/>
      <c r="VHJ2361" s="1279"/>
      <c r="VHK2361" s="1279"/>
      <c r="VHL2361" s="1279"/>
      <c r="VHM2361" s="1279"/>
      <c r="VHN2361" s="1279"/>
      <c r="VHO2361" s="1279"/>
      <c r="VHP2361" s="1279"/>
      <c r="VHQ2361" s="1279"/>
      <c r="VHR2361" s="1279"/>
      <c r="VHS2361" s="1279"/>
      <c r="VHT2361" s="1279"/>
      <c r="VHU2361" s="1279"/>
      <c r="VHV2361" s="1279"/>
      <c r="VHW2361" s="1279"/>
      <c r="VHX2361" s="1279"/>
      <c r="VHY2361" s="1279"/>
      <c r="VHZ2361" s="1279"/>
      <c r="VIA2361" s="1279"/>
      <c r="VIB2361" s="1279"/>
      <c r="VIC2361" s="1279"/>
      <c r="VID2361" s="1279"/>
      <c r="VIE2361" s="1279"/>
      <c r="VIF2361" s="1279"/>
      <c r="VIG2361" s="1279"/>
      <c r="VIH2361" s="1279"/>
      <c r="VII2361" s="1279"/>
      <c r="VIJ2361" s="1279"/>
      <c r="VIK2361" s="1279"/>
      <c r="VIL2361" s="1279"/>
      <c r="VIM2361" s="1279"/>
      <c r="VIN2361" s="1279"/>
      <c r="VIO2361" s="1279"/>
      <c r="VIP2361" s="1279"/>
      <c r="VIQ2361" s="1279"/>
      <c r="VIR2361" s="1279"/>
      <c r="VIS2361" s="1279"/>
      <c r="VIT2361" s="1279"/>
      <c r="VIU2361" s="1279"/>
      <c r="VIV2361" s="1279"/>
      <c r="VIW2361" s="1279"/>
      <c r="VIX2361" s="1279"/>
      <c r="VIY2361" s="1279"/>
      <c r="VIZ2361" s="1279"/>
      <c r="VJA2361" s="1279"/>
      <c r="VJB2361" s="1279"/>
      <c r="VJC2361" s="1279"/>
      <c r="VJD2361" s="1279"/>
      <c r="VJE2361" s="1279"/>
      <c r="VJF2361" s="1279"/>
      <c r="VJG2361" s="1279"/>
      <c r="VJH2361" s="1279"/>
      <c r="VJI2361" s="1279"/>
      <c r="VJJ2361" s="1279"/>
      <c r="VJK2361" s="1279"/>
      <c r="VJL2361" s="1279"/>
      <c r="VJM2361" s="1279"/>
      <c r="VJN2361" s="1279"/>
      <c r="VJO2361" s="1279"/>
      <c r="VJP2361" s="1279"/>
      <c r="VJQ2361" s="1279"/>
      <c r="VJR2361" s="1279"/>
      <c r="VJS2361" s="1279"/>
      <c r="VJT2361" s="1279"/>
      <c r="VJU2361" s="1279"/>
      <c r="VJV2361" s="1279"/>
      <c r="VJW2361" s="1279"/>
      <c r="VJX2361" s="1279"/>
      <c r="VJY2361" s="1279"/>
      <c r="VJZ2361" s="1279"/>
      <c r="VKA2361" s="1279"/>
      <c r="VKB2361" s="1279"/>
      <c r="VKC2361" s="1279"/>
      <c r="VKD2361" s="1279"/>
      <c r="VKE2361" s="1279"/>
      <c r="VKF2361" s="1279"/>
      <c r="VKG2361" s="1279"/>
      <c r="VKH2361" s="1279"/>
      <c r="VKI2361" s="1279"/>
      <c r="VKJ2361" s="1279"/>
      <c r="VKK2361" s="1279"/>
      <c r="VKL2361" s="1279"/>
      <c r="VKM2361" s="1279"/>
      <c r="VKN2361" s="1279"/>
      <c r="VKO2361" s="1279"/>
      <c r="VKP2361" s="1279"/>
      <c r="VKQ2361" s="1279"/>
      <c r="VKR2361" s="1279"/>
      <c r="VKS2361" s="1279"/>
      <c r="VKT2361" s="1279"/>
      <c r="VKU2361" s="1279"/>
      <c r="VKV2361" s="1279"/>
      <c r="VKW2361" s="1279"/>
      <c r="VKX2361" s="1279"/>
      <c r="VKY2361" s="1279"/>
      <c r="VKZ2361" s="1279"/>
      <c r="VLA2361" s="1279"/>
      <c r="VLB2361" s="1279"/>
      <c r="VLC2361" s="1279"/>
      <c r="VLD2361" s="1279"/>
      <c r="VLE2361" s="1279"/>
      <c r="VLF2361" s="1279"/>
      <c r="VLG2361" s="1279"/>
      <c r="VLH2361" s="1279"/>
      <c r="VLI2361" s="1279"/>
      <c r="VLJ2361" s="1279"/>
      <c r="VLK2361" s="1279"/>
      <c r="VLL2361" s="1279"/>
      <c r="VLM2361" s="1279"/>
      <c r="VLN2361" s="1279"/>
      <c r="VLO2361" s="1279"/>
      <c r="VLP2361" s="1279"/>
      <c r="VLQ2361" s="1279"/>
      <c r="VLR2361" s="1279"/>
      <c r="VLS2361" s="1279"/>
      <c r="VLT2361" s="1279"/>
      <c r="VLU2361" s="1279"/>
      <c r="VLV2361" s="1279"/>
      <c r="VLW2361" s="1279"/>
      <c r="VLX2361" s="1279"/>
      <c r="VLY2361" s="1279"/>
      <c r="VLZ2361" s="1279"/>
      <c r="VMA2361" s="1279"/>
      <c r="VMB2361" s="1279"/>
      <c r="VMC2361" s="1279"/>
      <c r="VMD2361" s="1279"/>
      <c r="VME2361" s="1279"/>
      <c r="VMF2361" s="1279"/>
      <c r="VMG2361" s="1279"/>
      <c r="VMH2361" s="1279"/>
      <c r="VMI2361" s="1279"/>
      <c r="VMJ2361" s="1279"/>
      <c r="VMK2361" s="1279"/>
      <c r="VML2361" s="1279"/>
      <c r="VMM2361" s="1279"/>
      <c r="VMN2361" s="1279"/>
      <c r="VMO2361" s="1279"/>
      <c r="VMP2361" s="1279"/>
      <c r="VMQ2361" s="1279"/>
      <c r="VMR2361" s="1279"/>
      <c r="VMS2361" s="1279"/>
      <c r="VMT2361" s="1279"/>
      <c r="VMU2361" s="1279"/>
      <c r="VMV2361" s="1279"/>
      <c r="VMW2361" s="1279"/>
      <c r="VMX2361" s="1279"/>
      <c r="VMY2361" s="1279"/>
      <c r="VMZ2361" s="1279"/>
      <c r="VNA2361" s="1279"/>
      <c r="VNB2361" s="1279"/>
      <c r="VNC2361" s="1279"/>
      <c r="VND2361" s="1279"/>
      <c r="VNE2361" s="1279"/>
      <c r="VNF2361" s="1279"/>
      <c r="VNG2361" s="1279"/>
      <c r="VNH2361" s="1279"/>
      <c r="VNI2361" s="1279"/>
      <c r="VNJ2361" s="1279"/>
      <c r="VNK2361" s="1279"/>
      <c r="VNL2361" s="1279"/>
      <c r="VNM2361" s="1279"/>
      <c r="VNN2361" s="1279"/>
      <c r="VNO2361" s="1279"/>
      <c r="VNP2361" s="1279"/>
      <c r="VNQ2361" s="1279"/>
      <c r="VNR2361" s="1279"/>
      <c r="VNS2361" s="1279"/>
      <c r="VNT2361" s="1279"/>
      <c r="VNU2361" s="1279"/>
      <c r="VNV2361" s="1279"/>
      <c r="VNW2361" s="1279"/>
      <c r="VNX2361" s="1279"/>
      <c r="VNY2361" s="1279"/>
      <c r="VNZ2361" s="1279"/>
      <c r="VOA2361" s="1279"/>
      <c r="VOB2361" s="1279"/>
      <c r="VOC2361" s="1279"/>
      <c r="VOD2361" s="1279"/>
      <c r="VOE2361" s="1279"/>
      <c r="VOF2361" s="1279"/>
      <c r="VOG2361" s="1279"/>
      <c r="VOH2361" s="1279"/>
      <c r="VOI2361" s="1279"/>
      <c r="VOJ2361" s="1279"/>
      <c r="VOK2361" s="1279"/>
      <c r="VOL2361" s="1279"/>
      <c r="VOM2361" s="1279"/>
      <c r="VON2361" s="1279"/>
      <c r="VOO2361" s="1279"/>
      <c r="VOP2361" s="1279"/>
      <c r="VOQ2361" s="1279"/>
      <c r="VOR2361" s="1279"/>
      <c r="VOS2361" s="1279"/>
      <c r="VOT2361" s="1279"/>
      <c r="VOU2361" s="1279"/>
      <c r="VOV2361" s="1279"/>
      <c r="VOW2361" s="1279"/>
      <c r="VOX2361" s="1279"/>
      <c r="VOY2361" s="1279"/>
      <c r="VOZ2361" s="1279"/>
      <c r="VPA2361" s="1279"/>
      <c r="VPB2361" s="1279"/>
      <c r="VPC2361" s="1279"/>
      <c r="VPD2361" s="1279"/>
      <c r="VPE2361" s="1279"/>
      <c r="VPF2361" s="1279"/>
      <c r="VPG2361" s="1279"/>
      <c r="VPH2361" s="1279"/>
      <c r="VPI2361" s="1279"/>
      <c r="VPJ2361" s="1279"/>
      <c r="VPK2361" s="1279"/>
      <c r="VPL2361" s="1279"/>
      <c r="VPM2361" s="1279"/>
      <c r="VPN2361" s="1279"/>
      <c r="VPO2361" s="1279"/>
      <c r="VPP2361" s="1279"/>
      <c r="VPQ2361" s="1279"/>
      <c r="VPR2361" s="1279"/>
      <c r="VPS2361" s="1279"/>
      <c r="VPT2361" s="1279"/>
      <c r="VPU2361" s="1279"/>
      <c r="VPV2361" s="1279"/>
      <c r="VPW2361" s="1279"/>
      <c r="VPX2361" s="1279"/>
      <c r="VPY2361" s="1279"/>
      <c r="VPZ2361" s="1279"/>
      <c r="VQA2361" s="1279"/>
      <c r="VQB2361" s="1279"/>
      <c r="VQC2361" s="1279"/>
      <c r="VQD2361" s="1279"/>
      <c r="VQE2361" s="1279"/>
      <c r="VQF2361" s="1279"/>
      <c r="VQG2361" s="1279"/>
      <c r="VQH2361" s="1279"/>
      <c r="VQI2361" s="1279"/>
      <c r="VQJ2361" s="1279"/>
      <c r="VQK2361" s="1279"/>
      <c r="VQL2361" s="1279"/>
      <c r="VQM2361" s="1279"/>
      <c r="VQN2361" s="1279"/>
      <c r="VQO2361" s="1279"/>
      <c r="VQP2361" s="1279"/>
      <c r="VQQ2361" s="1279"/>
      <c r="VQR2361" s="1279"/>
      <c r="VQS2361" s="1279"/>
      <c r="VQT2361" s="1279"/>
      <c r="VQU2361" s="1279"/>
      <c r="VQV2361" s="1279"/>
      <c r="VQW2361" s="1279"/>
      <c r="VQX2361" s="1279"/>
      <c r="VQY2361" s="1279"/>
      <c r="VQZ2361" s="1279"/>
      <c r="VRA2361" s="1279"/>
      <c r="VRB2361" s="1279"/>
      <c r="VRC2361" s="1279"/>
      <c r="VRD2361" s="1279"/>
      <c r="VRE2361" s="1279"/>
      <c r="VRF2361" s="1279"/>
      <c r="VRG2361" s="1279"/>
      <c r="VRH2361" s="1279"/>
      <c r="VRI2361" s="1279"/>
      <c r="VRJ2361" s="1279"/>
      <c r="VRK2361" s="1279"/>
      <c r="VRL2361" s="1279"/>
      <c r="VRM2361" s="1279"/>
      <c r="VRN2361" s="1279"/>
      <c r="VRO2361" s="1279"/>
      <c r="VRP2361" s="1279"/>
      <c r="VRQ2361" s="1279"/>
      <c r="VRR2361" s="1279"/>
      <c r="VRS2361" s="1279"/>
      <c r="VRT2361" s="1279"/>
      <c r="VRU2361" s="1279"/>
      <c r="VRV2361" s="1279"/>
      <c r="VRW2361" s="1279"/>
      <c r="VRX2361" s="1279"/>
      <c r="VRY2361" s="1279"/>
      <c r="VRZ2361" s="1279"/>
      <c r="VSA2361" s="1279"/>
      <c r="VSB2361" s="1279"/>
      <c r="VSC2361" s="1279"/>
      <c r="VSD2361" s="1279"/>
      <c r="VSE2361" s="1279"/>
      <c r="VSF2361" s="1279"/>
      <c r="VSG2361" s="1279"/>
      <c r="VSH2361" s="1279"/>
      <c r="VSI2361" s="1279"/>
      <c r="VSJ2361" s="1279"/>
      <c r="VSK2361" s="1279"/>
      <c r="VSL2361" s="1279"/>
      <c r="VSM2361" s="1279"/>
      <c r="VSN2361" s="1279"/>
      <c r="VSO2361" s="1279"/>
      <c r="VSP2361" s="1279"/>
      <c r="VSQ2361" s="1279"/>
      <c r="VSR2361" s="1279"/>
      <c r="VSS2361" s="1279"/>
      <c r="VST2361" s="1279"/>
      <c r="VSU2361" s="1279"/>
      <c r="VSV2361" s="1279"/>
      <c r="VSW2361" s="1279"/>
      <c r="VSX2361" s="1279"/>
      <c r="VSY2361" s="1279"/>
      <c r="VSZ2361" s="1279"/>
      <c r="VTA2361" s="1279"/>
      <c r="VTB2361" s="1279"/>
      <c r="VTC2361" s="1279"/>
      <c r="VTD2361" s="1279"/>
      <c r="VTE2361" s="1279"/>
      <c r="VTF2361" s="1279"/>
      <c r="VTG2361" s="1279"/>
      <c r="VTH2361" s="1279"/>
      <c r="VTI2361" s="1279"/>
      <c r="VTJ2361" s="1279"/>
      <c r="VTK2361" s="1279"/>
      <c r="VTL2361" s="1279"/>
      <c r="VTM2361" s="1279"/>
      <c r="VTN2361" s="1279"/>
      <c r="VTO2361" s="1279"/>
      <c r="VTP2361" s="1279"/>
      <c r="VTQ2361" s="1279"/>
      <c r="VTR2361" s="1279"/>
      <c r="VTS2361" s="1279"/>
      <c r="VTT2361" s="1279"/>
      <c r="VTU2361" s="1279"/>
      <c r="VTV2361" s="1279"/>
      <c r="VTW2361" s="1279"/>
      <c r="VTX2361" s="1279"/>
      <c r="VTY2361" s="1279"/>
      <c r="VTZ2361" s="1279"/>
      <c r="VUA2361" s="1279"/>
      <c r="VUB2361" s="1279"/>
      <c r="VUC2361" s="1279"/>
      <c r="VUD2361" s="1279"/>
      <c r="VUE2361" s="1279"/>
      <c r="VUF2361" s="1279"/>
      <c r="VUG2361" s="1279"/>
      <c r="VUH2361" s="1279"/>
      <c r="VUI2361" s="1279"/>
      <c r="VUJ2361" s="1279"/>
      <c r="VUK2361" s="1279"/>
      <c r="VUL2361" s="1279"/>
      <c r="VUM2361" s="1279"/>
      <c r="VUN2361" s="1279"/>
      <c r="VUO2361" s="1279"/>
      <c r="VUP2361" s="1279"/>
      <c r="VUQ2361" s="1279"/>
      <c r="VUR2361" s="1279"/>
      <c r="VUS2361" s="1279"/>
      <c r="VUT2361" s="1279"/>
      <c r="VUU2361" s="1279"/>
      <c r="VUV2361" s="1279"/>
      <c r="VUW2361" s="1279"/>
      <c r="VUX2361" s="1279"/>
      <c r="VUY2361" s="1279"/>
      <c r="VUZ2361" s="1279"/>
      <c r="VVA2361" s="1279"/>
      <c r="VVB2361" s="1279"/>
      <c r="VVC2361" s="1279"/>
      <c r="VVD2361" s="1279"/>
      <c r="VVE2361" s="1279"/>
      <c r="VVF2361" s="1279"/>
      <c r="VVG2361" s="1279"/>
      <c r="VVH2361" s="1279"/>
      <c r="VVI2361" s="1279"/>
      <c r="VVJ2361" s="1279"/>
      <c r="VVK2361" s="1279"/>
      <c r="VVL2361" s="1279"/>
      <c r="VVM2361" s="1279"/>
      <c r="VVN2361" s="1279"/>
      <c r="VVO2361" s="1279"/>
      <c r="VVP2361" s="1279"/>
      <c r="VVQ2361" s="1279"/>
      <c r="VVR2361" s="1279"/>
      <c r="VVS2361" s="1279"/>
      <c r="VVT2361" s="1279"/>
      <c r="VVU2361" s="1279"/>
      <c r="VVV2361" s="1279"/>
      <c r="VVW2361" s="1279"/>
      <c r="VVX2361" s="1279"/>
      <c r="VVY2361" s="1279"/>
      <c r="VVZ2361" s="1279"/>
      <c r="VWA2361" s="1279"/>
      <c r="VWB2361" s="1279"/>
      <c r="VWC2361" s="1279"/>
      <c r="VWD2361" s="1279"/>
      <c r="VWE2361" s="1279"/>
      <c r="VWF2361" s="1279"/>
      <c r="VWG2361" s="1279"/>
      <c r="VWH2361" s="1279"/>
      <c r="VWI2361" s="1279"/>
      <c r="VWJ2361" s="1279"/>
      <c r="VWK2361" s="1279"/>
      <c r="VWL2361" s="1279"/>
      <c r="VWM2361" s="1279"/>
      <c r="VWN2361" s="1279"/>
      <c r="VWO2361" s="1279"/>
      <c r="VWP2361" s="1279"/>
      <c r="VWQ2361" s="1279"/>
      <c r="VWR2361" s="1279"/>
      <c r="VWS2361" s="1279"/>
      <c r="VWT2361" s="1279"/>
      <c r="VWU2361" s="1279"/>
      <c r="VWV2361" s="1279"/>
      <c r="VWW2361" s="1279"/>
      <c r="VWX2361" s="1279"/>
      <c r="VWY2361" s="1279"/>
      <c r="VWZ2361" s="1279"/>
      <c r="VXA2361" s="1279"/>
      <c r="VXB2361" s="1279"/>
      <c r="VXC2361" s="1279"/>
      <c r="VXD2361" s="1279"/>
      <c r="VXE2361" s="1279"/>
      <c r="VXF2361" s="1279"/>
      <c r="VXG2361" s="1279"/>
      <c r="VXH2361" s="1279"/>
      <c r="VXI2361" s="1279"/>
      <c r="VXJ2361" s="1279"/>
      <c r="VXK2361" s="1279"/>
      <c r="VXL2361" s="1279"/>
      <c r="VXM2361" s="1279"/>
      <c r="VXN2361" s="1279"/>
      <c r="VXO2361" s="1279"/>
      <c r="VXP2361" s="1279"/>
      <c r="VXQ2361" s="1279"/>
      <c r="VXR2361" s="1279"/>
      <c r="VXS2361" s="1279"/>
      <c r="VXT2361" s="1279"/>
      <c r="VXU2361" s="1279"/>
      <c r="VXV2361" s="1279"/>
      <c r="VXW2361" s="1279"/>
      <c r="VXX2361" s="1279"/>
      <c r="VXY2361" s="1279"/>
      <c r="VXZ2361" s="1279"/>
      <c r="VYA2361" s="1279"/>
      <c r="VYB2361" s="1279"/>
      <c r="VYC2361" s="1279"/>
      <c r="VYD2361" s="1279"/>
      <c r="VYE2361" s="1279"/>
      <c r="VYF2361" s="1279"/>
      <c r="VYG2361" s="1279"/>
      <c r="VYH2361" s="1279"/>
      <c r="VYI2361" s="1279"/>
      <c r="VYJ2361" s="1279"/>
      <c r="VYK2361" s="1279"/>
      <c r="VYL2361" s="1279"/>
      <c r="VYM2361" s="1279"/>
      <c r="VYN2361" s="1279"/>
      <c r="VYO2361" s="1279"/>
      <c r="VYP2361" s="1279"/>
      <c r="VYQ2361" s="1279"/>
      <c r="VYR2361" s="1279"/>
      <c r="VYS2361" s="1279"/>
      <c r="VYT2361" s="1279"/>
      <c r="VYU2361" s="1279"/>
      <c r="VYV2361" s="1279"/>
      <c r="VYW2361" s="1279"/>
      <c r="VYX2361" s="1279"/>
      <c r="VYY2361" s="1279"/>
      <c r="VYZ2361" s="1279"/>
      <c r="VZA2361" s="1279"/>
      <c r="VZB2361" s="1279"/>
      <c r="VZC2361" s="1279"/>
      <c r="VZD2361" s="1279"/>
      <c r="VZE2361" s="1279"/>
      <c r="VZF2361" s="1279"/>
      <c r="VZG2361" s="1279"/>
      <c r="VZH2361" s="1279"/>
      <c r="VZI2361" s="1279"/>
      <c r="VZJ2361" s="1279"/>
      <c r="VZK2361" s="1279"/>
      <c r="VZL2361" s="1279"/>
      <c r="VZM2361" s="1279"/>
      <c r="VZN2361" s="1279"/>
      <c r="VZO2361" s="1279"/>
      <c r="VZP2361" s="1279"/>
      <c r="VZQ2361" s="1279"/>
      <c r="VZR2361" s="1279"/>
      <c r="VZS2361" s="1279"/>
      <c r="VZT2361" s="1279"/>
      <c r="VZU2361" s="1279"/>
      <c r="VZV2361" s="1279"/>
      <c r="VZW2361" s="1279"/>
      <c r="VZX2361" s="1279"/>
      <c r="VZY2361" s="1279"/>
      <c r="VZZ2361" s="1279"/>
      <c r="WAA2361" s="1279"/>
      <c r="WAB2361" s="1279"/>
      <c r="WAC2361" s="1279"/>
      <c r="WAD2361" s="1279"/>
      <c r="WAE2361" s="1279"/>
      <c r="WAF2361" s="1279"/>
      <c r="WAG2361" s="1279"/>
      <c r="WAH2361" s="1279"/>
      <c r="WAI2361" s="1279"/>
      <c r="WAJ2361" s="1279"/>
      <c r="WAK2361" s="1279"/>
      <c r="WAL2361" s="1279"/>
      <c r="WAM2361" s="1279"/>
      <c r="WAN2361" s="1279"/>
      <c r="WAO2361" s="1279"/>
      <c r="WAP2361" s="1279"/>
      <c r="WAQ2361" s="1279"/>
      <c r="WAR2361" s="1279"/>
      <c r="WAS2361" s="1279"/>
      <c r="WAT2361" s="1279"/>
      <c r="WAU2361" s="1279"/>
      <c r="WAV2361" s="1279"/>
      <c r="WAW2361" s="1279"/>
      <c r="WAX2361" s="1279"/>
      <c r="WAY2361" s="1279"/>
      <c r="WAZ2361" s="1279"/>
      <c r="WBA2361" s="1279"/>
      <c r="WBB2361" s="1279"/>
      <c r="WBC2361" s="1279"/>
      <c r="WBD2361" s="1279"/>
      <c r="WBE2361" s="1279"/>
      <c r="WBF2361" s="1279"/>
      <c r="WBG2361" s="1279"/>
      <c r="WBH2361" s="1279"/>
      <c r="WBI2361" s="1279"/>
      <c r="WBJ2361" s="1279"/>
      <c r="WBK2361" s="1279"/>
      <c r="WBL2361" s="1279"/>
      <c r="WBM2361" s="1279"/>
      <c r="WBN2361" s="1279"/>
      <c r="WBO2361" s="1279"/>
      <c r="WBP2361" s="1279"/>
      <c r="WBQ2361" s="1279"/>
      <c r="WBR2361" s="1279"/>
      <c r="WBS2361" s="1279"/>
      <c r="WBT2361" s="1279"/>
      <c r="WBU2361" s="1279"/>
      <c r="WBV2361" s="1279"/>
      <c r="WBW2361" s="1279"/>
      <c r="WBX2361" s="1279"/>
      <c r="WBY2361" s="1279"/>
      <c r="WBZ2361" s="1279"/>
      <c r="WCA2361" s="1279"/>
      <c r="WCB2361" s="1279"/>
      <c r="WCC2361" s="1279"/>
      <c r="WCD2361" s="1279"/>
      <c r="WCE2361" s="1279"/>
      <c r="WCF2361" s="1279"/>
      <c r="WCG2361" s="1279"/>
      <c r="WCH2361" s="1279"/>
      <c r="WCI2361" s="1279"/>
      <c r="WCJ2361" s="1279"/>
      <c r="WCK2361" s="1279"/>
      <c r="WCL2361" s="1279"/>
      <c r="WCM2361" s="1279"/>
      <c r="WCN2361" s="1279"/>
      <c r="WCO2361" s="1279"/>
      <c r="WCP2361" s="1279"/>
      <c r="WCQ2361" s="1279"/>
      <c r="WCR2361" s="1279"/>
      <c r="WCS2361" s="1279"/>
      <c r="WCT2361" s="1279"/>
      <c r="WCU2361" s="1279"/>
      <c r="WCV2361" s="1279"/>
      <c r="WCW2361" s="1279"/>
      <c r="WCX2361" s="1279"/>
      <c r="WCY2361" s="1279"/>
      <c r="WCZ2361" s="1279"/>
      <c r="WDA2361" s="1279"/>
      <c r="WDB2361" s="1279"/>
      <c r="WDC2361" s="1279"/>
      <c r="WDD2361" s="1279"/>
      <c r="WDE2361" s="1279"/>
      <c r="WDF2361" s="1279"/>
      <c r="WDG2361" s="1279"/>
      <c r="WDH2361" s="1279"/>
      <c r="WDI2361" s="1279"/>
      <c r="WDJ2361" s="1279"/>
      <c r="WDK2361" s="1279"/>
      <c r="WDL2361" s="1279"/>
      <c r="WDM2361" s="1279"/>
      <c r="WDN2361" s="1279"/>
      <c r="WDO2361" s="1279"/>
      <c r="WDP2361" s="1279"/>
      <c r="WDQ2361" s="1279"/>
      <c r="WDR2361" s="1279"/>
      <c r="WDS2361" s="1279"/>
      <c r="WDT2361" s="1279"/>
      <c r="WDU2361" s="1279"/>
      <c r="WDV2361" s="1279"/>
      <c r="WDW2361" s="1279"/>
      <c r="WDX2361" s="1279"/>
      <c r="WDY2361" s="1279"/>
      <c r="WDZ2361" s="1279"/>
      <c r="WEA2361" s="1279"/>
      <c r="WEB2361" s="1279"/>
      <c r="WEC2361" s="1279"/>
      <c r="WED2361" s="1279"/>
      <c r="WEE2361" s="1279"/>
      <c r="WEF2361" s="1279"/>
      <c r="WEG2361" s="1279"/>
      <c r="WEH2361" s="1279"/>
      <c r="WEI2361" s="1279"/>
      <c r="WEJ2361" s="1279"/>
      <c r="WEK2361" s="1279"/>
      <c r="WEL2361" s="1279"/>
      <c r="WEM2361" s="1279"/>
      <c r="WEN2361" s="1279"/>
      <c r="WEO2361" s="1279"/>
      <c r="WEP2361" s="1279"/>
      <c r="WEQ2361" s="1279"/>
      <c r="WER2361" s="1279"/>
      <c r="WES2361" s="1279"/>
      <c r="WET2361" s="1279"/>
      <c r="WEU2361" s="1279"/>
      <c r="WEV2361" s="1279"/>
      <c r="WEW2361" s="1279"/>
      <c r="WEX2361" s="1279"/>
      <c r="WEY2361" s="1279"/>
      <c r="WEZ2361" s="1279"/>
      <c r="WFA2361" s="1279"/>
      <c r="WFB2361" s="1279"/>
      <c r="WFC2361" s="1279"/>
      <c r="WFD2361" s="1279"/>
      <c r="WFE2361" s="1279"/>
      <c r="WFF2361" s="1279"/>
      <c r="WFG2361" s="1279"/>
      <c r="WFH2361" s="1279"/>
      <c r="WFI2361" s="1279"/>
      <c r="WFJ2361" s="1279"/>
      <c r="WFK2361" s="1279"/>
      <c r="WFL2361" s="1279"/>
      <c r="WFM2361" s="1279"/>
      <c r="WFN2361" s="1279"/>
      <c r="WFO2361" s="1279"/>
      <c r="WFP2361" s="1279"/>
      <c r="WFQ2361" s="1279"/>
      <c r="WFR2361" s="1279"/>
      <c r="WFS2361" s="1279"/>
      <c r="WFT2361" s="1279"/>
      <c r="WFU2361" s="1279"/>
      <c r="WFV2361" s="1279"/>
      <c r="WFW2361" s="1279"/>
      <c r="WFX2361" s="1279"/>
      <c r="WFY2361" s="1279"/>
      <c r="WFZ2361" s="1279"/>
      <c r="WGA2361" s="1279"/>
      <c r="WGB2361" s="1279"/>
      <c r="WGC2361" s="1279"/>
      <c r="WGD2361" s="1279"/>
      <c r="WGE2361" s="1279"/>
      <c r="WGF2361" s="1279"/>
      <c r="WGG2361" s="1279"/>
      <c r="WGH2361" s="1279"/>
      <c r="WGI2361" s="1279"/>
      <c r="WGJ2361" s="1279"/>
      <c r="WGK2361" s="1279"/>
      <c r="WGL2361" s="1279"/>
      <c r="WGM2361" s="1279"/>
      <c r="WGN2361" s="1279"/>
      <c r="WGO2361" s="1279"/>
      <c r="WGP2361" s="1279"/>
      <c r="WGQ2361" s="1279"/>
      <c r="WGR2361" s="1279"/>
      <c r="WGS2361" s="1279"/>
      <c r="WGT2361" s="1279"/>
      <c r="WGU2361" s="1279"/>
      <c r="WGV2361" s="1279"/>
      <c r="WGW2361" s="1279"/>
      <c r="WGX2361" s="1279"/>
      <c r="WGY2361" s="1279"/>
      <c r="WGZ2361" s="1279"/>
      <c r="WHA2361" s="1279"/>
      <c r="WHB2361" s="1279"/>
      <c r="WHC2361" s="1279"/>
      <c r="WHD2361" s="1279"/>
      <c r="WHE2361" s="1279"/>
      <c r="WHF2361" s="1279"/>
      <c r="WHG2361" s="1279"/>
      <c r="WHH2361" s="1279"/>
      <c r="WHI2361" s="1279"/>
      <c r="WHJ2361" s="1279"/>
      <c r="WHK2361" s="1279"/>
      <c r="WHL2361" s="1279"/>
      <c r="WHM2361" s="1279"/>
      <c r="WHN2361" s="1279"/>
      <c r="WHO2361" s="1279"/>
      <c r="WHP2361" s="1279"/>
      <c r="WHQ2361" s="1279"/>
      <c r="WHR2361" s="1279"/>
      <c r="WHS2361" s="1279"/>
      <c r="WHT2361" s="1279"/>
      <c r="WHU2361" s="1279"/>
      <c r="WHV2361" s="1279"/>
      <c r="WHW2361" s="1279"/>
      <c r="WHX2361" s="1279"/>
      <c r="WHY2361" s="1279"/>
      <c r="WHZ2361" s="1279"/>
      <c r="WIA2361" s="1279"/>
      <c r="WIB2361" s="1279"/>
      <c r="WIC2361" s="1279"/>
      <c r="WID2361" s="1279"/>
      <c r="WIE2361" s="1279"/>
      <c r="WIF2361" s="1279"/>
      <c r="WIG2361" s="1279"/>
      <c r="WIH2361" s="1279"/>
      <c r="WII2361" s="1279"/>
      <c r="WIJ2361" s="1279"/>
      <c r="WIK2361" s="1279"/>
      <c r="WIL2361" s="1279"/>
      <c r="WIM2361" s="1279"/>
      <c r="WIN2361" s="1279"/>
      <c r="WIO2361" s="1279"/>
      <c r="WIP2361" s="1279"/>
      <c r="WIQ2361" s="1279"/>
      <c r="WIR2361" s="1279"/>
      <c r="WIS2361" s="1279"/>
      <c r="WIT2361" s="1279"/>
      <c r="WIU2361" s="1279"/>
      <c r="WIV2361" s="1279"/>
      <c r="WIW2361" s="1279"/>
      <c r="WIX2361" s="1279"/>
      <c r="WIY2361" s="1279"/>
      <c r="WIZ2361" s="1279"/>
      <c r="WJA2361" s="1279"/>
      <c r="WJB2361" s="1279"/>
      <c r="WJC2361" s="1279"/>
      <c r="WJD2361" s="1279"/>
      <c r="WJE2361" s="1279"/>
      <c r="WJF2361" s="1279"/>
      <c r="WJG2361" s="1279"/>
      <c r="WJH2361" s="1279"/>
      <c r="WJI2361" s="1279"/>
      <c r="WJJ2361" s="1279"/>
      <c r="WJK2361" s="1279"/>
      <c r="WJL2361" s="1279"/>
      <c r="WJM2361" s="1279"/>
      <c r="WJN2361" s="1279"/>
      <c r="WJO2361" s="1279"/>
      <c r="WJP2361" s="1279"/>
      <c r="WJQ2361" s="1279"/>
      <c r="WJR2361" s="1279"/>
      <c r="WJS2361" s="1279"/>
      <c r="WJT2361" s="1279"/>
      <c r="WJU2361" s="1279"/>
      <c r="WJV2361" s="1279"/>
      <c r="WJW2361" s="1279"/>
      <c r="WJX2361" s="1279"/>
      <c r="WJY2361" s="1279"/>
      <c r="WJZ2361" s="1279"/>
      <c r="WKA2361" s="1279"/>
      <c r="WKB2361" s="1279"/>
      <c r="WKC2361" s="1279"/>
      <c r="WKD2361" s="1279"/>
      <c r="WKE2361" s="1279"/>
      <c r="WKF2361" s="1279"/>
      <c r="WKG2361" s="1279"/>
      <c r="WKH2361" s="1279"/>
      <c r="WKI2361" s="1279"/>
      <c r="WKJ2361" s="1279"/>
      <c r="WKK2361" s="1279"/>
      <c r="WKL2361" s="1279"/>
      <c r="WKM2361" s="1279"/>
      <c r="WKN2361" s="1279"/>
      <c r="WKO2361" s="1279"/>
      <c r="WKP2361" s="1279"/>
      <c r="WKQ2361" s="1279"/>
      <c r="WKR2361" s="1279"/>
      <c r="WKS2361" s="1279"/>
      <c r="WKT2361" s="1279"/>
      <c r="WKU2361" s="1279"/>
      <c r="WKV2361" s="1279"/>
      <c r="WKW2361" s="1279"/>
      <c r="WKX2361" s="1279"/>
      <c r="WKY2361" s="1279"/>
      <c r="WKZ2361" s="1279"/>
      <c r="WLA2361" s="1279"/>
      <c r="WLB2361" s="1279"/>
      <c r="WLC2361" s="1279"/>
      <c r="WLD2361" s="1279"/>
      <c r="WLE2361" s="1279"/>
      <c r="WLF2361" s="1279"/>
      <c r="WLG2361" s="1279"/>
      <c r="WLH2361" s="1279"/>
      <c r="WLI2361" s="1279"/>
      <c r="WLJ2361" s="1279"/>
      <c r="WLK2361" s="1279"/>
      <c r="WLL2361" s="1279"/>
      <c r="WLM2361" s="1279"/>
      <c r="WLN2361" s="1279"/>
      <c r="WLO2361" s="1279"/>
      <c r="WLP2361" s="1279"/>
      <c r="WLQ2361" s="1279"/>
      <c r="WLR2361" s="1279"/>
      <c r="WLS2361" s="1279"/>
      <c r="WLT2361" s="1279"/>
      <c r="WLU2361" s="1279"/>
      <c r="WLV2361" s="1279"/>
      <c r="WLW2361" s="1279"/>
      <c r="WLX2361" s="1279"/>
      <c r="WLY2361" s="1279"/>
      <c r="WLZ2361" s="1279"/>
      <c r="WMA2361" s="1279"/>
      <c r="WMB2361" s="1279"/>
      <c r="WMC2361" s="1279"/>
      <c r="WMD2361" s="1279"/>
      <c r="WME2361" s="1279"/>
      <c r="WMF2361" s="1279"/>
      <c r="WMG2361" s="1279"/>
      <c r="WMH2361" s="1279"/>
      <c r="WMI2361" s="1279"/>
      <c r="WMJ2361" s="1279"/>
      <c r="WMK2361" s="1279"/>
      <c r="WML2361" s="1279"/>
      <c r="WMM2361" s="1279"/>
      <c r="WMN2361" s="1279"/>
      <c r="WMO2361" s="1279"/>
      <c r="WMP2361" s="1279"/>
      <c r="WMQ2361" s="1279"/>
      <c r="WMR2361" s="1279"/>
      <c r="WMS2361" s="1279"/>
      <c r="WMT2361" s="1279"/>
      <c r="WMU2361" s="1279"/>
      <c r="WMV2361" s="1279"/>
      <c r="WMW2361" s="1279"/>
      <c r="WMX2361" s="1279"/>
      <c r="WMY2361" s="1279"/>
      <c r="WMZ2361" s="1279"/>
      <c r="WNA2361" s="1279"/>
      <c r="WNB2361" s="1279"/>
      <c r="WNC2361" s="1279"/>
      <c r="WND2361" s="1279"/>
      <c r="WNE2361" s="1279"/>
      <c r="WNF2361" s="1279"/>
      <c r="WNG2361" s="1279"/>
      <c r="WNH2361" s="1279"/>
      <c r="WNI2361" s="1279"/>
      <c r="WNJ2361" s="1279"/>
      <c r="WNK2361" s="1279"/>
      <c r="WNL2361" s="1279"/>
      <c r="WNM2361" s="1279"/>
      <c r="WNN2361" s="1279"/>
      <c r="WNO2361" s="1279"/>
      <c r="WNP2361" s="1279"/>
      <c r="WNQ2361" s="1279"/>
      <c r="WNR2361" s="1279"/>
      <c r="WNS2361" s="1279"/>
      <c r="WNT2361" s="1279"/>
      <c r="WNU2361" s="1279"/>
      <c r="WNV2361" s="1279"/>
      <c r="WNW2361" s="1279"/>
      <c r="WNX2361" s="1279"/>
      <c r="WNY2361" s="1279"/>
      <c r="WNZ2361" s="1279"/>
      <c r="WOA2361" s="1279"/>
      <c r="WOB2361" s="1279"/>
      <c r="WOC2361" s="1279"/>
      <c r="WOD2361" s="1279"/>
      <c r="WOE2361" s="1279"/>
      <c r="WOF2361" s="1279"/>
      <c r="WOG2361" s="1279"/>
      <c r="WOH2361" s="1279"/>
      <c r="WOI2361" s="1279"/>
      <c r="WOJ2361" s="1279"/>
      <c r="WOK2361" s="1279"/>
      <c r="WOL2361" s="1279"/>
      <c r="WOM2361" s="1279"/>
      <c r="WON2361" s="1279"/>
      <c r="WOO2361" s="1279"/>
      <c r="WOP2361" s="1279"/>
      <c r="WOQ2361" s="1279"/>
      <c r="WOR2361" s="1279"/>
      <c r="WOS2361" s="1279"/>
      <c r="WOT2361" s="1279"/>
      <c r="WOU2361" s="1279"/>
      <c r="WOV2361" s="1279"/>
      <c r="WOW2361" s="1279"/>
      <c r="WOX2361" s="1279"/>
      <c r="WOY2361" s="1279"/>
      <c r="WOZ2361" s="1279"/>
      <c r="WPA2361" s="1279"/>
      <c r="WPB2361" s="1279"/>
      <c r="WPC2361" s="1279"/>
      <c r="WPD2361" s="1279"/>
      <c r="WPE2361" s="1279"/>
      <c r="WPF2361" s="1279"/>
      <c r="WPG2361" s="1279"/>
      <c r="WPH2361" s="1279"/>
      <c r="WPI2361" s="1279"/>
      <c r="WPJ2361" s="1279"/>
      <c r="WPK2361" s="1279"/>
      <c r="WPL2361" s="1279"/>
      <c r="WPM2361" s="1279"/>
      <c r="WPN2361" s="1279"/>
      <c r="WPO2361" s="1279"/>
      <c r="WPP2361" s="1279"/>
      <c r="WPQ2361" s="1279"/>
      <c r="WPR2361" s="1279"/>
      <c r="WPS2361" s="1279"/>
      <c r="WPT2361" s="1279"/>
      <c r="WPU2361" s="1279"/>
      <c r="WPV2361" s="1279"/>
      <c r="WPW2361" s="1279"/>
      <c r="WPX2361" s="1279"/>
      <c r="WPY2361" s="1279"/>
      <c r="WPZ2361" s="1279"/>
      <c r="WQA2361" s="1279"/>
      <c r="WQB2361" s="1279"/>
      <c r="WQC2361" s="1279"/>
      <c r="WQD2361" s="1279"/>
      <c r="WQE2361" s="1279"/>
      <c r="WQF2361" s="1279"/>
      <c r="WQG2361" s="1279"/>
      <c r="WQH2361" s="1279"/>
      <c r="WQI2361" s="1279"/>
      <c r="WQJ2361" s="1279"/>
      <c r="WQK2361" s="1279"/>
      <c r="WQL2361" s="1279"/>
      <c r="WQM2361" s="1279"/>
      <c r="WQN2361" s="1279"/>
      <c r="WQO2361" s="1279"/>
      <c r="WQP2361" s="1279"/>
      <c r="WQQ2361" s="1279"/>
      <c r="WQR2361" s="1279"/>
      <c r="WQS2361" s="1279"/>
      <c r="WQT2361" s="1279"/>
      <c r="WQU2361" s="1279"/>
      <c r="WQV2361" s="1279"/>
      <c r="WQW2361" s="1279"/>
      <c r="WQX2361" s="1279"/>
      <c r="WQY2361" s="1279"/>
      <c r="WQZ2361" s="1279"/>
      <c r="WRA2361" s="1279"/>
      <c r="WRB2361" s="1279"/>
      <c r="WRC2361" s="1279"/>
      <c r="WRD2361" s="1279"/>
      <c r="WRE2361" s="1279"/>
      <c r="WRF2361" s="1279"/>
      <c r="WRG2361" s="1279"/>
      <c r="WRH2361" s="1279"/>
      <c r="WRI2361" s="1279"/>
      <c r="WRJ2361" s="1279"/>
      <c r="WRK2361" s="1279"/>
      <c r="WRL2361" s="1279"/>
      <c r="WRM2361" s="1279"/>
      <c r="WRN2361" s="1279"/>
      <c r="WRO2361" s="1279"/>
      <c r="WRP2361" s="1279"/>
      <c r="WRQ2361" s="1279"/>
      <c r="WRR2361" s="1279"/>
      <c r="WRS2361" s="1279"/>
      <c r="WRT2361" s="1279"/>
      <c r="WRU2361" s="1279"/>
      <c r="WRV2361" s="1279"/>
      <c r="WRW2361" s="1279"/>
      <c r="WRX2361" s="1279"/>
      <c r="WRY2361" s="1279"/>
      <c r="WRZ2361" s="1279"/>
      <c r="WSA2361" s="1279"/>
      <c r="WSB2361" s="1279"/>
      <c r="WSC2361" s="1279"/>
      <c r="WSD2361" s="1279"/>
      <c r="WSE2361" s="1279"/>
      <c r="WSF2361" s="1279"/>
      <c r="WSG2361" s="1279"/>
      <c r="WSH2361" s="1279"/>
      <c r="WSI2361" s="1279"/>
      <c r="WSJ2361" s="1279"/>
      <c r="WSK2361" s="1279"/>
      <c r="WSL2361" s="1279"/>
      <c r="WSM2361" s="1279"/>
      <c r="WSN2361" s="1279"/>
      <c r="WSO2361" s="1279"/>
      <c r="WSP2361" s="1279"/>
      <c r="WSQ2361" s="1279"/>
      <c r="WSR2361" s="1279"/>
      <c r="WSS2361" s="1279"/>
      <c r="WST2361" s="1279"/>
      <c r="WSU2361" s="1279"/>
      <c r="WSV2361" s="1279"/>
      <c r="WSW2361" s="1279"/>
      <c r="WSX2361" s="1279"/>
      <c r="WSY2361" s="1279"/>
      <c r="WSZ2361" s="1279"/>
      <c r="WTA2361" s="1279"/>
      <c r="WTB2361" s="1279"/>
      <c r="WTC2361" s="1279"/>
      <c r="WTD2361" s="1279"/>
      <c r="WTE2361" s="1279"/>
      <c r="WTF2361" s="1279"/>
      <c r="WTG2361" s="1279"/>
      <c r="WTH2361" s="1279"/>
      <c r="WTI2361" s="1279"/>
      <c r="WTJ2361" s="1279"/>
      <c r="WTK2361" s="1279"/>
      <c r="WTL2361" s="1279"/>
      <c r="WTM2361" s="1279"/>
      <c r="WTN2361" s="1279"/>
      <c r="WTO2361" s="1279"/>
      <c r="WTP2361" s="1279"/>
      <c r="WTQ2361" s="1279"/>
      <c r="WTR2361" s="1279"/>
      <c r="WTS2361" s="1279"/>
      <c r="WTT2361" s="1279"/>
      <c r="WTU2361" s="1279"/>
      <c r="WTV2361" s="1279"/>
      <c r="WTW2361" s="1279"/>
      <c r="WTX2361" s="1279"/>
      <c r="WTY2361" s="1279"/>
      <c r="WTZ2361" s="1279"/>
      <c r="WUA2361" s="1279"/>
      <c r="WUB2361" s="1279"/>
      <c r="WUC2361" s="1279"/>
      <c r="WUD2361" s="1279"/>
      <c r="WUE2361" s="1279"/>
      <c r="WUF2361" s="1279"/>
      <c r="WUG2361" s="1279"/>
      <c r="WUH2361" s="1279"/>
      <c r="WUI2361" s="1279"/>
      <c r="WUJ2361" s="1279"/>
      <c r="WUK2361" s="1279"/>
      <c r="WUL2361" s="1279"/>
      <c r="WUM2361" s="1279"/>
      <c r="WUN2361" s="1279"/>
      <c r="WUO2361" s="1279"/>
      <c r="WUP2361" s="1279"/>
      <c r="WUQ2361" s="1279"/>
      <c r="WUR2361" s="1279"/>
      <c r="WUS2361" s="1279"/>
      <c r="WUT2361" s="1279"/>
      <c r="WUU2361" s="1279"/>
      <c r="WUV2361" s="1279"/>
      <c r="WUW2361" s="1279"/>
      <c r="WUX2361" s="1279"/>
      <c r="WUY2361" s="1279"/>
      <c r="WUZ2361" s="1279"/>
      <c r="WVA2361" s="1279"/>
      <c r="WVB2361" s="1279"/>
      <c r="WVC2361" s="1279"/>
      <c r="WVD2361" s="1279"/>
      <c r="WVE2361" s="1279"/>
      <c r="WVF2361" s="1279"/>
      <c r="WVG2361" s="1279"/>
      <c r="WVH2361" s="1279"/>
      <c r="WVI2361" s="1279"/>
      <c r="WVJ2361" s="1279"/>
      <c r="WVK2361" s="1279"/>
      <c r="WVL2361" s="1279"/>
      <c r="WVM2361" s="1279"/>
      <c r="WVN2361" s="1279"/>
      <c r="WVO2361" s="1279"/>
      <c r="WVP2361" s="1279"/>
      <c r="WVQ2361" s="1279"/>
      <c r="WVR2361" s="1279"/>
      <c r="WVS2361" s="1279"/>
      <c r="WVT2361" s="1279"/>
      <c r="WVU2361" s="1279"/>
      <c r="WVV2361" s="1279"/>
      <c r="WVW2361" s="1279"/>
      <c r="WVX2361" s="1279"/>
      <c r="WVY2361" s="1279"/>
      <c r="WVZ2361" s="1279"/>
      <c r="WWA2361" s="1279"/>
      <c r="WWB2361" s="1279"/>
      <c r="WWC2361" s="1279"/>
      <c r="WWD2361" s="1279"/>
      <c r="WWE2361" s="1279"/>
      <c r="WWF2361" s="1279"/>
      <c r="WWG2361" s="1279"/>
      <c r="WWH2361" s="1279"/>
      <c r="WWI2361" s="1279"/>
      <c r="WWJ2361" s="1279"/>
      <c r="WWK2361" s="1279"/>
      <c r="WWL2361" s="1279"/>
      <c r="WWM2361" s="1279"/>
      <c r="WWN2361" s="1279"/>
      <c r="WWO2361" s="1279"/>
      <c r="WWP2361" s="1279"/>
      <c r="WWQ2361" s="1279"/>
      <c r="WWR2361" s="1279"/>
      <c r="WWS2361" s="1279"/>
      <c r="WWT2361" s="1279"/>
      <c r="WWU2361" s="1279"/>
      <c r="WWV2361" s="1279"/>
      <c r="WWW2361" s="1279"/>
      <c r="WWX2361" s="1279"/>
      <c r="WWY2361" s="1279"/>
      <c r="WWZ2361" s="1279"/>
      <c r="WXA2361" s="1279"/>
      <c r="WXB2361" s="1279"/>
      <c r="WXC2361" s="1279"/>
      <c r="WXD2361" s="1279"/>
      <c r="WXE2361" s="1279"/>
      <c r="WXF2361" s="1279"/>
      <c r="WXG2361" s="1279"/>
      <c r="WXH2361" s="1279"/>
      <c r="WXI2361" s="1279"/>
      <c r="WXJ2361" s="1279"/>
      <c r="WXK2361" s="1279"/>
      <c r="WXL2361" s="1279"/>
      <c r="WXM2361" s="1279"/>
      <c r="WXN2361" s="1279"/>
      <c r="WXO2361" s="1279"/>
      <c r="WXP2361" s="1279"/>
      <c r="WXQ2361" s="1279"/>
      <c r="WXR2361" s="1279"/>
      <c r="WXS2361" s="1279"/>
      <c r="WXT2361" s="1279"/>
      <c r="WXU2361" s="1279"/>
      <c r="WXV2361" s="1279"/>
      <c r="WXW2361" s="1279"/>
      <c r="WXX2361" s="1279"/>
      <c r="WXY2361" s="1279"/>
      <c r="WXZ2361" s="1279"/>
      <c r="WYA2361" s="1279"/>
      <c r="WYB2361" s="1279"/>
      <c r="WYC2361" s="1279"/>
      <c r="WYD2361" s="1279"/>
      <c r="WYE2361" s="1279"/>
      <c r="WYF2361" s="1279"/>
      <c r="WYG2361" s="1279"/>
      <c r="WYH2361" s="1279"/>
      <c r="WYI2361" s="1279"/>
      <c r="WYJ2361" s="1279"/>
      <c r="WYK2361" s="1279"/>
      <c r="WYL2361" s="1279"/>
      <c r="WYM2361" s="1279"/>
      <c r="WYN2361" s="1279"/>
      <c r="WYO2361" s="1279"/>
      <c r="WYP2361" s="1279"/>
      <c r="WYQ2361" s="1279"/>
      <c r="WYR2361" s="1279"/>
      <c r="WYS2361" s="1279"/>
      <c r="WYT2361" s="1279"/>
      <c r="WYU2361" s="1279"/>
      <c r="WYV2361" s="1279"/>
      <c r="WYW2361" s="1279"/>
      <c r="WYX2361" s="1279"/>
      <c r="WYY2361" s="1279"/>
      <c r="WYZ2361" s="1279"/>
      <c r="WZA2361" s="1279"/>
      <c r="WZB2361" s="1279"/>
      <c r="WZC2361" s="1279"/>
      <c r="WZD2361" s="1279"/>
      <c r="WZE2361" s="1279"/>
      <c r="WZF2361" s="1279"/>
      <c r="WZG2361" s="1279"/>
      <c r="WZH2361" s="1279"/>
      <c r="WZI2361" s="1279"/>
      <c r="WZJ2361" s="1279"/>
      <c r="WZK2361" s="1279"/>
      <c r="WZL2361" s="1279"/>
      <c r="WZM2361" s="1279"/>
      <c r="WZN2361" s="1279"/>
      <c r="WZO2361" s="1279"/>
      <c r="WZP2361" s="1279"/>
      <c r="WZQ2361" s="1279"/>
      <c r="WZR2361" s="1279"/>
      <c r="WZS2361" s="1279"/>
      <c r="WZT2361" s="1279"/>
      <c r="WZU2361" s="1279"/>
      <c r="WZV2361" s="1279"/>
      <c r="WZW2361" s="1279"/>
      <c r="WZX2361" s="1279"/>
      <c r="WZY2361" s="1279"/>
      <c r="WZZ2361" s="1279"/>
      <c r="XAA2361" s="1279"/>
      <c r="XAB2361" s="1279"/>
      <c r="XAC2361" s="1279"/>
      <c r="XAD2361" s="1279"/>
      <c r="XAE2361" s="1279"/>
      <c r="XAF2361" s="1279"/>
      <c r="XAG2361" s="1279"/>
      <c r="XAH2361" s="1279"/>
      <c r="XAI2361" s="1279"/>
      <c r="XAJ2361" s="1279"/>
      <c r="XAK2361" s="1279"/>
      <c r="XAL2361" s="1279"/>
      <c r="XAM2361" s="1279"/>
      <c r="XAN2361" s="1279"/>
      <c r="XAO2361" s="1279"/>
      <c r="XAP2361" s="1279"/>
      <c r="XAQ2361" s="1279"/>
      <c r="XAR2361" s="1279"/>
      <c r="XAS2361" s="1279"/>
      <c r="XAT2361" s="1279"/>
      <c r="XAU2361" s="1279"/>
      <c r="XAV2361" s="1279"/>
      <c r="XAW2361" s="1279"/>
      <c r="XAX2361" s="1279"/>
      <c r="XAY2361" s="1279"/>
      <c r="XAZ2361" s="1279"/>
      <c r="XBA2361" s="1279"/>
      <c r="XBB2361" s="1279"/>
      <c r="XBC2361" s="1279"/>
      <c r="XBD2361" s="1279"/>
      <c r="XBE2361" s="1279"/>
      <c r="XBF2361" s="1279"/>
      <c r="XBG2361" s="1279"/>
      <c r="XBH2361" s="1279"/>
      <c r="XBI2361" s="1279"/>
      <c r="XBJ2361" s="1279"/>
      <c r="XBK2361" s="1279"/>
      <c r="XBL2361" s="1279"/>
      <c r="XBM2361" s="1279"/>
      <c r="XBN2361" s="1279"/>
      <c r="XBO2361" s="1279"/>
      <c r="XBP2361" s="1279"/>
      <c r="XBQ2361" s="1279"/>
      <c r="XBR2361" s="1279"/>
      <c r="XBS2361" s="1279"/>
      <c r="XBT2361" s="1279"/>
      <c r="XBU2361" s="1279"/>
      <c r="XBV2361" s="1279"/>
      <c r="XBW2361" s="1279"/>
      <c r="XBX2361" s="1279"/>
      <c r="XBY2361" s="1279"/>
      <c r="XBZ2361" s="1279"/>
      <c r="XCA2361" s="1279"/>
      <c r="XCB2361" s="1279"/>
      <c r="XCC2361" s="1279"/>
      <c r="XCD2361" s="1279"/>
      <c r="XCE2361" s="1279"/>
      <c r="XCF2361" s="1279"/>
      <c r="XCG2361" s="1279"/>
      <c r="XCH2361" s="1279"/>
      <c r="XCI2361" s="1279"/>
      <c r="XCJ2361" s="1279"/>
      <c r="XCK2361" s="1279"/>
      <c r="XCL2361" s="1279"/>
      <c r="XCM2361" s="1279"/>
      <c r="XCN2361" s="1279"/>
      <c r="XCO2361" s="1279"/>
      <c r="XCP2361" s="1279"/>
      <c r="XCQ2361" s="1279"/>
      <c r="XCR2361" s="1279"/>
      <c r="XCS2361" s="1279"/>
      <c r="XCT2361" s="1279"/>
      <c r="XCU2361" s="1279"/>
      <c r="XCV2361" s="1279"/>
      <c r="XCW2361" s="1279"/>
      <c r="XCX2361" s="1279"/>
      <c r="XCY2361" s="1279"/>
      <c r="XCZ2361" s="1279"/>
      <c r="XDA2361" s="1279"/>
      <c r="XDB2361" s="1279"/>
      <c r="XDC2361" s="1279"/>
      <c r="XDD2361" s="1279"/>
      <c r="XDE2361" s="1279"/>
      <c r="XDF2361" s="1279"/>
      <c r="XDG2361" s="1279"/>
      <c r="XDH2361" s="1279"/>
      <c r="XDI2361" s="1279"/>
      <c r="XDJ2361" s="1279"/>
      <c r="XDK2361" s="1279"/>
      <c r="XDL2361" s="1279"/>
      <c r="XDM2361" s="1279"/>
      <c r="XDN2361" s="1279"/>
      <c r="XDO2361" s="1279"/>
      <c r="XDP2361" s="1279"/>
      <c r="XDQ2361" s="1279"/>
      <c r="XDR2361" s="1279"/>
      <c r="XDS2361" s="1279"/>
      <c r="XDT2361" s="1279"/>
      <c r="XDU2361" s="1279"/>
      <c r="XDV2361" s="1279"/>
      <c r="XDW2361" s="1279"/>
      <c r="XDX2361" s="1279"/>
      <c r="XDY2361" s="1279"/>
      <c r="XDZ2361" s="1279"/>
      <c r="XEA2361" s="1279"/>
      <c r="XEB2361" s="1279"/>
      <c r="XEC2361" s="1279"/>
      <c r="XED2361" s="1279"/>
      <c r="XEE2361" s="1279"/>
      <c r="XEF2361" s="1279"/>
      <c r="XEG2361" s="1279"/>
      <c r="XEH2361" s="1279"/>
      <c r="XEI2361" s="1279"/>
      <c r="XEJ2361" s="1279"/>
      <c r="XEK2361" s="1279"/>
      <c r="XEL2361" s="1279"/>
      <c r="XEM2361" s="1279"/>
      <c r="XEN2361" s="1279"/>
      <c r="XEO2361" s="1279"/>
      <c r="XEP2361" s="1279"/>
      <c r="XEQ2361" s="1279"/>
      <c r="XER2361" s="1279"/>
      <c r="XES2361" s="1279"/>
      <c r="XET2361" s="1279"/>
      <c r="XEU2361" s="1279"/>
      <c r="XEV2361" s="1279"/>
      <c r="XEW2361" s="1279"/>
      <c r="XEX2361" s="1279"/>
      <c r="XEY2361" s="1279"/>
      <c r="XEZ2361" s="1279"/>
      <c r="XFA2361" s="1279"/>
      <c r="XFB2361" s="1279"/>
      <c r="XFC2361" s="1279"/>
    </row>
    <row r="2362" spans="1:16383" x14ac:dyDescent="0.2">
      <c r="A2362" s="1917"/>
      <c r="B2362" s="1438"/>
      <c r="C2362" s="1444"/>
      <c r="D2362" s="1444"/>
      <c r="E2362" s="1445"/>
      <c r="F2362" s="1445"/>
      <c r="G2362" s="1445"/>
      <c r="H2362" s="1445"/>
      <c r="I2362" s="1328"/>
      <c r="J2362" s="1328"/>
      <c r="K2362" s="1328"/>
      <c r="L2362" s="1328"/>
      <c r="M2362" s="1339"/>
      <c r="N2362" s="1339"/>
      <c r="O2362" s="1339"/>
      <c r="P2362" s="1339"/>
      <c r="Q2362" s="1282"/>
      <c r="R2362" s="1328"/>
      <c r="S2362" s="1329"/>
      <c r="T2362" s="1330"/>
      <c r="U2362" s="1323"/>
      <c r="V2362" s="1323"/>
      <c r="W2362" s="1385"/>
      <c r="X2362" s="1323"/>
      <c r="Y2362" s="1323"/>
      <c r="Z2362" s="2101"/>
      <c r="AA2362" s="1279"/>
      <c r="AB2362" s="1283"/>
      <c r="AC2362" s="1283"/>
      <c r="AD2362" s="1283"/>
      <c r="AE2362" s="1403" t="str">
        <f>IF(A2362="","",(IFERROR(VLOOKUP(A2362,Projecten!A$4:W$2618,5,FALSE),"niet bekend")))</f>
        <v/>
      </c>
      <c r="AF2362" s="2306" t="str">
        <f>IF(AE2362="","",(IF(E2362=0,AH2362,(E2362/AE2362*AH2362))))</f>
        <v/>
      </c>
      <c r="AG2362" s="1283" t="str">
        <f>IF(A2362="","",(IFERROR(VLOOKUP(A2362,Projecten!A$4:W$2618,23,FALSE),"niet bekend")))</f>
        <v/>
      </c>
      <c r="AH2362" s="2463" t="str">
        <f>IF(A2362="","",(IFERROR(VLOOKUP(A2362,Projecten!A$4:W$2618,12,FALSE),"niet bekend")))</f>
        <v/>
      </c>
      <c r="AI2362" s="1279"/>
      <c r="AJ2362" s="1279"/>
      <c r="AK2362" s="1279"/>
      <c r="AL2362" s="1279"/>
      <c r="AM2362" s="1279"/>
      <c r="AN2362" s="1279"/>
      <c r="AO2362" s="1279"/>
      <c r="AP2362" s="1279"/>
      <c r="AQ2362" s="1279"/>
      <c r="AR2362" s="1279"/>
      <c r="AS2362" s="1279"/>
      <c r="AT2362" s="1279"/>
      <c r="AU2362" s="1279"/>
      <c r="AV2362" s="1279"/>
      <c r="AW2362" s="1279"/>
      <c r="AX2362" s="1279"/>
      <c r="AY2362" s="1279"/>
      <c r="AZ2362" s="1279"/>
      <c r="BA2362" s="1279"/>
      <c r="BB2362" s="1279"/>
      <c r="BC2362" s="1279"/>
      <c r="BD2362" s="1279"/>
      <c r="BE2362" s="1279"/>
      <c r="BF2362" s="1279"/>
      <c r="BG2362" s="1279"/>
      <c r="BH2362" s="1279"/>
      <c r="BI2362" s="1279"/>
      <c r="BJ2362" s="1279"/>
      <c r="BK2362" s="1279"/>
      <c r="BL2362" s="1279"/>
      <c r="BM2362" s="1279"/>
      <c r="BN2362" s="1279"/>
      <c r="BO2362" s="1279"/>
      <c r="BP2362" s="1279"/>
      <c r="BQ2362" s="1279"/>
      <c r="BR2362" s="1279"/>
      <c r="BS2362" s="1279"/>
      <c r="BT2362" s="1279"/>
      <c r="BU2362" s="1279"/>
      <c r="BV2362" s="1279"/>
      <c r="BW2362" s="1279"/>
      <c r="BX2362" s="1279"/>
      <c r="BY2362" s="1279"/>
      <c r="BZ2362" s="1279"/>
      <c r="CA2362" s="1279"/>
      <c r="CB2362" s="1279"/>
      <c r="CC2362" s="1279"/>
      <c r="CD2362" s="1279"/>
      <c r="CE2362" s="1279"/>
      <c r="CF2362" s="1279"/>
      <c r="CG2362" s="1279"/>
      <c r="CH2362" s="1279"/>
      <c r="CI2362" s="1279"/>
      <c r="CJ2362" s="1279"/>
      <c r="CK2362" s="1279"/>
      <c r="CL2362" s="1279"/>
      <c r="CM2362" s="1279"/>
      <c r="CN2362" s="1279"/>
      <c r="CO2362" s="1279"/>
      <c r="CP2362" s="1279"/>
      <c r="CQ2362" s="1279"/>
      <c r="CR2362" s="1279"/>
      <c r="CS2362" s="1279"/>
      <c r="CT2362" s="1279"/>
      <c r="CU2362" s="1279"/>
      <c r="CV2362" s="1279"/>
      <c r="CW2362" s="1279"/>
      <c r="CX2362" s="1279"/>
      <c r="CY2362" s="1279"/>
      <c r="CZ2362" s="1279"/>
      <c r="DA2362" s="1279"/>
      <c r="DB2362" s="1279"/>
      <c r="DC2362" s="1279"/>
      <c r="DD2362" s="1279"/>
      <c r="DE2362" s="1279"/>
      <c r="DF2362" s="1279"/>
      <c r="DG2362" s="1279"/>
      <c r="DH2362" s="1279"/>
      <c r="DI2362" s="1279"/>
      <c r="DJ2362" s="1279"/>
      <c r="DK2362" s="1279"/>
      <c r="DL2362" s="1279"/>
      <c r="DM2362" s="1279"/>
      <c r="DN2362" s="1279"/>
      <c r="DO2362" s="1279"/>
      <c r="DP2362" s="1279"/>
      <c r="DQ2362" s="1279"/>
      <c r="DR2362" s="1279"/>
      <c r="DS2362" s="1279"/>
      <c r="DT2362" s="1279"/>
      <c r="DU2362" s="1279"/>
      <c r="DV2362" s="1279"/>
      <c r="DW2362" s="1279"/>
      <c r="DX2362" s="1279"/>
      <c r="DY2362" s="1279"/>
      <c r="DZ2362" s="1279"/>
      <c r="EA2362" s="1279"/>
      <c r="EB2362" s="1279"/>
      <c r="EC2362" s="1279"/>
      <c r="ED2362" s="1279"/>
      <c r="EE2362" s="1279"/>
      <c r="EF2362" s="1279"/>
      <c r="EG2362" s="1279"/>
      <c r="EH2362" s="1279"/>
      <c r="EI2362" s="1279"/>
      <c r="EJ2362" s="1279"/>
      <c r="EK2362" s="1279"/>
      <c r="EL2362" s="1279"/>
      <c r="EM2362" s="1279"/>
      <c r="EN2362" s="1279"/>
      <c r="EO2362" s="1279"/>
      <c r="EP2362" s="1279"/>
      <c r="EQ2362" s="1279"/>
      <c r="ER2362" s="1279"/>
      <c r="ES2362" s="1279"/>
      <c r="ET2362" s="1279"/>
      <c r="EU2362" s="1279"/>
      <c r="EV2362" s="1279"/>
      <c r="EW2362" s="1279"/>
      <c r="EX2362" s="1279"/>
      <c r="EY2362" s="1279"/>
      <c r="EZ2362" s="1279"/>
      <c r="FA2362" s="1279"/>
      <c r="FB2362" s="1279"/>
      <c r="FC2362" s="1279"/>
      <c r="FD2362" s="1279"/>
      <c r="FE2362" s="1279"/>
      <c r="FF2362" s="1279"/>
      <c r="FG2362" s="1279"/>
      <c r="FH2362" s="1279"/>
      <c r="FI2362" s="1279"/>
      <c r="FJ2362" s="1279"/>
      <c r="FK2362" s="1279"/>
      <c r="FL2362" s="1279"/>
      <c r="FM2362" s="1279"/>
      <c r="FN2362" s="1279"/>
      <c r="FO2362" s="1279"/>
      <c r="FP2362" s="1279"/>
      <c r="FQ2362" s="1279"/>
      <c r="FR2362" s="1279"/>
      <c r="FS2362" s="1279"/>
      <c r="FT2362" s="1279"/>
      <c r="FU2362" s="1279"/>
      <c r="FV2362" s="1279"/>
      <c r="FW2362" s="1279"/>
      <c r="FX2362" s="1279"/>
      <c r="FY2362" s="1279"/>
      <c r="FZ2362" s="1279"/>
      <c r="GA2362" s="1279"/>
      <c r="GB2362" s="1279"/>
      <c r="GC2362" s="1279"/>
      <c r="GD2362" s="1279"/>
      <c r="GE2362" s="1279"/>
      <c r="GF2362" s="1279"/>
      <c r="GG2362" s="1279"/>
      <c r="GH2362" s="1279"/>
      <c r="GI2362" s="1279"/>
      <c r="GJ2362" s="1279"/>
      <c r="GK2362" s="1279"/>
      <c r="GL2362" s="1279"/>
      <c r="GM2362" s="1279"/>
      <c r="GN2362" s="1279"/>
      <c r="GO2362" s="1279"/>
      <c r="GP2362" s="1279"/>
      <c r="GQ2362" s="1279"/>
      <c r="GR2362" s="1279"/>
      <c r="GS2362" s="1279"/>
      <c r="GT2362" s="1279"/>
      <c r="GU2362" s="1279"/>
      <c r="GV2362" s="1279"/>
      <c r="GW2362" s="1279"/>
      <c r="GX2362" s="1279"/>
      <c r="GY2362" s="1279"/>
      <c r="GZ2362" s="1279"/>
      <c r="HA2362" s="1279"/>
      <c r="HB2362" s="1279"/>
      <c r="HC2362" s="1279"/>
      <c r="HD2362" s="1279"/>
      <c r="HE2362" s="1279"/>
      <c r="HF2362" s="1279"/>
      <c r="HG2362" s="1279"/>
      <c r="HH2362" s="1279"/>
      <c r="HI2362" s="1279"/>
      <c r="HJ2362" s="1279"/>
      <c r="HK2362" s="1279"/>
      <c r="HL2362" s="1279"/>
      <c r="HM2362" s="1279"/>
      <c r="HN2362" s="1279"/>
      <c r="HO2362" s="1279"/>
      <c r="HP2362" s="1279"/>
      <c r="HQ2362" s="1279"/>
      <c r="HR2362" s="1279"/>
      <c r="HS2362" s="1279"/>
      <c r="HT2362" s="1279"/>
      <c r="HU2362" s="1279"/>
      <c r="HV2362" s="1279"/>
      <c r="HW2362" s="1279"/>
      <c r="HX2362" s="1279"/>
      <c r="HY2362" s="1279"/>
      <c r="HZ2362" s="1279"/>
      <c r="IA2362" s="1279"/>
      <c r="IB2362" s="1279"/>
      <c r="IC2362" s="1279"/>
      <c r="ID2362" s="1279"/>
      <c r="IE2362" s="1279"/>
      <c r="IF2362" s="1279"/>
      <c r="IG2362" s="1279"/>
      <c r="IH2362" s="1279"/>
      <c r="II2362" s="1279"/>
      <c r="IJ2362" s="1279"/>
      <c r="IK2362" s="1279"/>
      <c r="IL2362" s="1279"/>
      <c r="IM2362" s="1279"/>
      <c r="IN2362" s="1279"/>
      <c r="IO2362" s="1279"/>
      <c r="IP2362" s="1279"/>
      <c r="IQ2362" s="1279"/>
      <c r="IR2362" s="1279"/>
      <c r="IS2362" s="1279"/>
      <c r="IT2362" s="1279"/>
      <c r="IU2362" s="1279"/>
      <c r="IV2362" s="1279"/>
      <c r="IW2362" s="1279"/>
      <c r="IX2362" s="1279"/>
      <c r="IY2362" s="1279"/>
      <c r="IZ2362" s="1279"/>
      <c r="JA2362" s="1279"/>
      <c r="JB2362" s="1279"/>
      <c r="JC2362" s="1279"/>
      <c r="JD2362" s="1279"/>
      <c r="JE2362" s="1279"/>
      <c r="JF2362" s="1279"/>
      <c r="JG2362" s="1279"/>
      <c r="JH2362" s="1279"/>
      <c r="JI2362" s="1279"/>
      <c r="JJ2362" s="1279"/>
      <c r="JK2362" s="1279"/>
      <c r="JL2362" s="1279"/>
      <c r="JM2362" s="1279"/>
      <c r="JN2362" s="1279"/>
      <c r="JO2362" s="1279"/>
      <c r="JP2362" s="1279"/>
      <c r="JQ2362" s="1279"/>
      <c r="JR2362" s="1279"/>
      <c r="JS2362" s="1279"/>
      <c r="JT2362" s="1279"/>
      <c r="JU2362" s="1279"/>
      <c r="JV2362" s="1279"/>
      <c r="JW2362" s="1279"/>
      <c r="JX2362" s="1279"/>
      <c r="JY2362" s="1279"/>
      <c r="JZ2362" s="1279"/>
      <c r="KA2362" s="1279"/>
      <c r="KB2362" s="1279"/>
      <c r="KC2362" s="1279"/>
      <c r="KD2362" s="1279"/>
      <c r="KE2362" s="1279"/>
      <c r="KF2362" s="1279"/>
      <c r="KG2362" s="1279"/>
      <c r="KH2362" s="1279"/>
      <c r="KI2362" s="1279"/>
      <c r="KJ2362" s="1279"/>
      <c r="KK2362" s="1279"/>
      <c r="KL2362" s="1279"/>
      <c r="KM2362" s="1279"/>
      <c r="KN2362" s="1279"/>
      <c r="KO2362" s="1279"/>
      <c r="KP2362" s="1279"/>
      <c r="KQ2362" s="1279"/>
      <c r="KR2362" s="1279"/>
      <c r="KS2362" s="1279"/>
      <c r="KT2362" s="1279"/>
      <c r="KU2362" s="1279"/>
      <c r="KV2362" s="1279"/>
      <c r="KW2362" s="1279"/>
      <c r="KX2362" s="1279"/>
      <c r="KY2362" s="1279"/>
      <c r="KZ2362" s="1279"/>
      <c r="LA2362" s="1279"/>
      <c r="LB2362" s="1279"/>
      <c r="LC2362" s="1279"/>
      <c r="LD2362" s="1279"/>
      <c r="LE2362" s="1279"/>
      <c r="LF2362" s="1279"/>
      <c r="LG2362" s="1279"/>
      <c r="LH2362" s="1279"/>
      <c r="LI2362" s="1279"/>
      <c r="LJ2362" s="1279"/>
      <c r="LK2362" s="1279"/>
      <c r="LL2362" s="1279"/>
      <c r="LM2362" s="1279"/>
      <c r="LN2362" s="1279"/>
      <c r="LO2362" s="1279"/>
      <c r="LP2362" s="1279"/>
      <c r="LQ2362" s="1279"/>
      <c r="LR2362" s="1279"/>
      <c r="LS2362" s="1279"/>
      <c r="LT2362" s="1279"/>
      <c r="LU2362" s="1279"/>
      <c r="LV2362" s="1279"/>
      <c r="LW2362" s="1279"/>
      <c r="LX2362" s="1279"/>
      <c r="LY2362" s="1279"/>
      <c r="LZ2362" s="1279"/>
      <c r="MA2362" s="1279"/>
      <c r="MB2362" s="1279"/>
      <c r="MC2362" s="1279"/>
      <c r="MD2362" s="1279"/>
      <c r="ME2362" s="1279"/>
      <c r="MF2362" s="1279"/>
      <c r="MG2362" s="1279"/>
      <c r="MH2362" s="1279"/>
      <c r="MI2362" s="1279"/>
      <c r="MJ2362" s="1279"/>
      <c r="MK2362" s="1279"/>
      <c r="ML2362" s="1279"/>
      <c r="MM2362" s="1279"/>
      <c r="MN2362" s="1279"/>
      <c r="MO2362" s="1279"/>
      <c r="MP2362" s="1279"/>
      <c r="MQ2362" s="1279"/>
      <c r="MR2362" s="1279"/>
      <c r="MS2362" s="1279"/>
      <c r="MT2362" s="1279"/>
      <c r="MU2362" s="1279"/>
      <c r="MV2362" s="1279"/>
      <c r="MW2362" s="1279"/>
      <c r="MX2362" s="1279"/>
      <c r="MY2362" s="1279"/>
      <c r="MZ2362" s="1279"/>
      <c r="NA2362" s="1279"/>
      <c r="NB2362" s="1279"/>
      <c r="NC2362" s="1279"/>
      <c r="ND2362" s="1279"/>
      <c r="NE2362" s="1279"/>
      <c r="NF2362" s="1279"/>
      <c r="NG2362" s="1279"/>
      <c r="NH2362" s="1279"/>
      <c r="NI2362" s="1279"/>
      <c r="NJ2362" s="1279"/>
      <c r="NK2362" s="1279"/>
      <c r="NL2362" s="1279"/>
      <c r="NM2362" s="1279"/>
      <c r="NN2362" s="1279"/>
      <c r="NO2362" s="1279"/>
      <c r="NP2362" s="1279"/>
      <c r="NQ2362" s="1279"/>
      <c r="NR2362" s="1279"/>
      <c r="NS2362" s="1279"/>
      <c r="NT2362" s="1279"/>
      <c r="NU2362" s="1279"/>
      <c r="NV2362" s="1279"/>
      <c r="NW2362" s="1279"/>
      <c r="NX2362" s="1279"/>
      <c r="NY2362" s="1279"/>
      <c r="NZ2362" s="1279"/>
      <c r="OA2362" s="1279"/>
      <c r="OB2362" s="1279"/>
      <c r="OC2362" s="1279"/>
      <c r="OD2362" s="1279"/>
      <c r="OE2362" s="1279"/>
      <c r="OF2362" s="1279"/>
      <c r="OG2362" s="1279"/>
      <c r="OH2362" s="1279"/>
      <c r="OI2362" s="1279"/>
      <c r="OJ2362" s="1279"/>
      <c r="OK2362" s="1279"/>
      <c r="OL2362" s="1279"/>
      <c r="OM2362" s="1279"/>
      <c r="ON2362" s="1279"/>
      <c r="OO2362" s="1279"/>
      <c r="OP2362" s="1279"/>
      <c r="OQ2362" s="1279"/>
      <c r="OR2362" s="1279"/>
      <c r="OS2362" s="1279"/>
      <c r="OT2362" s="1279"/>
      <c r="OU2362" s="1279"/>
      <c r="OV2362" s="1279"/>
      <c r="OW2362" s="1279"/>
      <c r="OX2362" s="1279"/>
      <c r="OY2362" s="1279"/>
      <c r="OZ2362" s="1279"/>
      <c r="PA2362" s="1279"/>
      <c r="PB2362" s="1279"/>
      <c r="PC2362" s="1279"/>
      <c r="PD2362" s="1279"/>
      <c r="PE2362" s="1279"/>
      <c r="PF2362" s="1279"/>
      <c r="PG2362" s="1279"/>
      <c r="PH2362" s="1279"/>
      <c r="PI2362" s="1279"/>
      <c r="PJ2362" s="1279"/>
      <c r="PK2362" s="1279"/>
      <c r="PL2362" s="1279"/>
      <c r="PM2362" s="1279"/>
      <c r="PN2362" s="1279"/>
      <c r="PO2362" s="1279"/>
      <c r="PP2362" s="1279"/>
      <c r="PQ2362" s="1279"/>
      <c r="PR2362" s="1279"/>
      <c r="PS2362" s="1279"/>
      <c r="PT2362" s="1279"/>
      <c r="PU2362" s="1279"/>
      <c r="PV2362" s="1279"/>
      <c r="PW2362" s="1279"/>
      <c r="PX2362" s="1279"/>
      <c r="PY2362" s="1279"/>
      <c r="PZ2362" s="1279"/>
      <c r="QA2362" s="1279"/>
      <c r="QB2362" s="1279"/>
      <c r="QC2362" s="1279"/>
      <c r="QD2362" s="1279"/>
      <c r="QE2362" s="1279"/>
      <c r="QF2362" s="1279"/>
      <c r="QG2362" s="1279"/>
      <c r="QH2362" s="1279"/>
      <c r="QI2362" s="1279"/>
      <c r="QJ2362" s="1279"/>
      <c r="QK2362" s="1279"/>
      <c r="QL2362" s="1279"/>
      <c r="QM2362" s="1279"/>
      <c r="QN2362" s="1279"/>
      <c r="QO2362" s="1279"/>
      <c r="QP2362" s="1279"/>
      <c r="QQ2362" s="1279"/>
      <c r="QR2362" s="1279"/>
      <c r="QS2362" s="1279"/>
      <c r="QT2362" s="1279"/>
      <c r="QU2362" s="1279"/>
      <c r="QV2362" s="1279"/>
      <c r="QW2362" s="1279"/>
      <c r="QX2362" s="1279"/>
      <c r="QY2362" s="1279"/>
      <c r="QZ2362" s="1279"/>
      <c r="RA2362" s="1279"/>
      <c r="RB2362" s="1279"/>
      <c r="RC2362" s="1279"/>
      <c r="RD2362" s="1279"/>
      <c r="RE2362" s="1279"/>
      <c r="RF2362" s="1279"/>
      <c r="RG2362" s="1279"/>
      <c r="RH2362" s="1279"/>
      <c r="RI2362" s="1279"/>
      <c r="RJ2362" s="1279"/>
      <c r="RK2362" s="1279"/>
      <c r="RL2362" s="1279"/>
      <c r="RM2362" s="1279"/>
      <c r="RN2362" s="1279"/>
      <c r="RO2362" s="1279"/>
      <c r="RP2362" s="1279"/>
      <c r="RQ2362" s="1279"/>
      <c r="RR2362" s="1279"/>
      <c r="RS2362" s="1279"/>
      <c r="RT2362" s="1279"/>
      <c r="RU2362" s="1279"/>
      <c r="RV2362" s="1279"/>
      <c r="RW2362" s="1279"/>
      <c r="RX2362" s="1279"/>
      <c r="RY2362" s="1279"/>
      <c r="RZ2362" s="1279"/>
      <c r="SA2362" s="1279"/>
      <c r="SB2362" s="1279"/>
      <c r="SC2362" s="1279"/>
      <c r="SD2362" s="1279"/>
      <c r="SE2362" s="1279"/>
      <c r="SF2362" s="1279"/>
      <c r="SG2362" s="1279"/>
      <c r="SH2362" s="1279"/>
      <c r="SI2362" s="1279"/>
      <c r="SJ2362" s="1279"/>
      <c r="SK2362" s="1279"/>
      <c r="SL2362" s="1279"/>
      <c r="SM2362" s="1279"/>
      <c r="SN2362" s="1279"/>
      <c r="SO2362" s="1279"/>
      <c r="SP2362" s="1279"/>
      <c r="SQ2362" s="1279"/>
      <c r="SR2362" s="1279"/>
      <c r="SS2362" s="1279"/>
      <c r="ST2362" s="1279"/>
      <c r="SU2362" s="1279"/>
      <c r="SV2362" s="1279"/>
      <c r="SW2362" s="1279"/>
      <c r="SX2362" s="1279"/>
      <c r="SY2362" s="1279"/>
      <c r="SZ2362" s="1279"/>
      <c r="TA2362" s="1279"/>
      <c r="TB2362" s="1279"/>
      <c r="TC2362" s="1279"/>
      <c r="TD2362" s="1279"/>
      <c r="TE2362" s="1279"/>
      <c r="TF2362" s="1279"/>
      <c r="TG2362" s="1279"/>
      <c r="TH2362" s="1279"/>
      <c r="TI2362" s="1279"/>
      <c r="TJ2362" s="1279"/>
      <c r="TK2362" s="1279"/>
      <c r="TL2362" s="1279"/>
      <c r="TM2362" s="1279"/>
      <c r="TN2362" s="1279"/>
      <c r="TO2362" s="1279"/>
      <c r="TP2362" s="1279"/>
      <c r="TQ2362" s="1279"/>
      <c r="TR2362" s="1279"/>
      <c r="TS2362" s="1279"/>
      <c r="TT2362" s="1279"/>
      <c r="TU2362" s="1279"/>
      <c r="TV2362" s="1279"/>
      <c r="TW2362" s="1279"/>
      <c r="TX2362" s="1279"/>
      <c r="TY2362" s="1279"/>
      <c r="TZ2362" s="1279"/>
      <c r="UA2362" s="1279"/>
      <c r="UB2362" s="1279"/>
      <c r="UC2362" s="1279"/>
      <c r="UD2362" s="1279"/>
      <c r="UE2362" s="1279"/>
      <c r="UF2362" s="1279"/>
      <c r="UG2362" s="1279"/>
      <c r="UH2362" s="1279"/>
      <c r="UI2362" s="1279"/>
      <c r="UJ2362" s="1279"/>
      <c r="UK2362" s="1279"/>
      <c r="UL2362" s="1279"/>
      <c r="UM2362" s="1279"/>
      <c r="UN2362" s="1279"/>
      <c r="UO2362" s="1279"/>
      <c r="UP2362" s="1279"/>
      <c r="UQ2362" s="1279"/>
      <c r="UR2362" s="1279"/>
      <c r="US2362" s="1279"/>
      <c r="UT2362" s="1279"/>
      <c r="UU2362" s="1279"/>
      <c r="UV2362" s="1279"/>
      <c r="UW2362" s="1279"/>
      <c r="UX2362" s="1279"/>
      <c r="UY2362" s="1279"/>
      <c r="UZ2362" s="1279"/>
      <c r="VA2362" s="1279"/>
      <c r="VB2362" s="1279"/>
      <c r="VC2362" s="1279"/>
      <c r="VD2362" s="1279"/>
      <c r="VE2362" s="1279"/>
      <c r="VF2362" s="1279"/>
      <c r="VG2362" s="1279"/>
      <c r="VH2362" s="1279"/>
      <c r="VI2362" s="1279"/>
      <c r="VJ2362" s="1279"/>
      <c r="VK2362" s="1279"/>
      <c r="VL2362" s="1279"/>
      <c r="VM2362" s="1279"/>
      <c r="VN2362" s="1279"/>
      <c r="VO2362" s="1279"/>
      <c r="VP2362" s="1279"/>
      <c r="VQ2362" s="1279"/>
      <c r="VR2362" s="1279"/>
      <c r="VS2362" s="1279"/>
      <c r="VT2362" s="1279"/>
      <c r="VU2362" s="1279"/>
      <c r="VV2362" s="1279"/>
      <c r="VW2362" s="1279"/>
      <c r="VX2362" s="1279"/>
      <c r="VY2362" s="1279"/>
      <c r="VZ2362" s="1279"/>
      <c r="WA2362" s="1279"/>
      <c r="WB2362" s="1279"/>
      <c r="WC2362" s="1279"/>
      <c r="WD2362" s="1279"/>
      <c r="WE2362" s="1279"/>
      <c r="WF2362" s="1279"/>
      <c r="WG2362" s="1279"/>
      <c r="WH2362" s="1279"/>
      <c r="WI2362" s="1279"/>
      <c r="WJ2362" s="1279"/>
      <c r="WK2362" s="1279"/>
      <c r="WL2362" s="1279"/>
      <c r="WM2362" s="1279"/>
      <c r="WN2362" s="1279"/>
      <c r="WO2362" s="1279"/>
      <c r="WP2362" s="1279"/>
      <c r="WQ2362" s="1279"/>
      <c r="WR2362" s="1279"/>
      <c r="WS2362" s="1279"/>
      <c r="WT2362" s="1279"/>
      <c r="WU2362" s="1279"/>
      <c r="WV2362" s="1279"/>
      <c r="WW2362" s="1279"/>
      <c r="WX2362" s="1279"/>
      <c r="WY2362" s="1279"/>
      <c r="WZ2362" s="1279"/>
      <c r="XA2362" s="1279"/>
      <c r="XB2362" s="1279"/>
      <c r="XC2362" s="1279"/>
      <c r="XD2362" s="1279"/>
      <c r="XE2362" s="1279"/>
      <c r="XF2362" s="1279"/>
      <c r="XG2362" s="1279"/>
      <c r="XH2362" s="1279"/>
      <c r="XI2362" s="1279"/>
      <c r="XJ2362" s="1279"/>
      <c r="XK2362" s="1279"/>
      <c r="XL2362" s="1279"/>
      <c r="XM2362" s="1279"/>
      <c r="XN2362" s="1279"/>
      <c r="XO2362" s="1279"/>
      <c r="XP2362" s="1279"/>
      <c r="XQ2362" s="1279"/>
      <c r="XR2362" s="1279"/>
      <c r="XS2362" s="1279"/>
      <c r="XT2362" s="1279"/>
      <c r="XU2362" s="1279"/>
      <c r="XV2362" s="1279"/>
      <c r="XW2362" s="1279"/>
      <c r="XX2362" s="1279"/>
      <c r="XY2362" s="1279"/>
      <c r="XZ2362" s="1279"/>
      <c r="YA2362" s="1279"/>
      <c r="YB2362" s="1279"/>
      <c r="YC2362" s="1279"/>
      <c r="YD2362" s="1279"/>
      <c r="YE2362" s="1279"/>
      <c r="YF2362" s="1279"/>
      <c r="YG2362" s="1279"/>
      <c r="YH2362" s="1279"/>
      <c r="YI2362" s="1279"/>
      <c r="YJ2362" s="1279"/>
      <c r="YK2362" s="1279"/>
      <c r="YL2362" s="1279"/>
      <c r="YM2362" s="1279"/>
      <c r="YN2362" s="1279"/>
      <c r="YO2362" s="1279"/>
      <c r="YP2362" s="1279"/>
      <c r="YQ2362" s="1279"/>
      <c r="YR2362" s="1279"/>
      <c r="YS2362" s="1279"/>
      <c r="YT2362" s="1279"/>
      <c r="YU2362" s="1279"/>
      <c r="YV2362" s="1279"/>
      <c r="YW2362" s="1279"/>
      <c r="YX2362" s="1279"/>
      <c r="YY2362" s="1279"/>
      <c r="YZ2362" s="1279"/>
      <c r="ZA2362" s="1279"/>
      <c r="ZB2362" s="1279"/>
      <c r="ZC2362" s="1279"/>
      <c r="ZD2362" s="1279"/>
      <c r="ZE2362" s="1279"/>
      <c r="ZF2362" s="1279"/>
      <c r="ZG2362" s="1279"/>
      <c r="ZH2362" s="1279"/>
      <c r="ZI2362" s="1279"/>
      <c r="ZJ2362" s="1279"/>
      <c r="ZK2362" s="1279"/>
      <c r="ZL2362" s="1279"/>
      <c r="ZM2362" s="1279"/>
      <c r="ZN2362" s="1279"/>
      <c r="ZO2362" s="1279"/>
      <c r="ZP2362" s="1279"/>
      <c r="ZQ2362" s="1279"/>
      <c r="ZR2362" s="1279"/>
      <c r="ZS2362" s="1279"/>
      <c r="ZT2362" s="1279"/>
      <c r="ZU2362" s="1279"/>
      <c r="ZV2362" s="1279"/>
      <c r="ZW2362" s="1279"/>
      <c r="ZX2362" s="1279"/>
      <c r="ZY2362" s="1279"/>
      <c r="ZZ2362" s="1279"/>
      <c r="AAA2362" s="1279"/>
      <c r="AAB2362" s="1279"/>
      <c r="AAC2362" s="1279"/>
      <c r="AAD2362" s="1279"/>
      <c r="AAE2362" s="1279"/>
      <c r="AAF2362" s="1279"/>
      <c r="AAG2362" s="1279"/>
      <c r="AAH2362" s="1279"/>
      <c r="AAI2362" s="1279"/>
      <c r="AAJ2362" s="1279"/>
      <c r="AAK2362" s="1279"/>
      <c r="AAL2362" s="1279"/>
      <c r="AAM2362" s="1279"/>
      <c r="AAN2362" s="1279"/>
      <c r="AAO2362" s="1279"/>
      <c r="AAP2362" s="1279"/>
      <c r="AAQ2362" s="1279"/>
      <c r="AAR2362" s="1279"/>
      <c r="AAS2362" s="1279"/>
      <c r="AAT2362" s="1279"/>
      <c r="AAU2362" s="1279"/>
      <c r="AAV2362" s="1279"/>
      <c r="AAW2362" s="1279"/>
      <c r="AAX2362" s="1279"/>
      <c r="AAY2362" s="1279"/>
      <c r="AAZ2362" s="1279"/>
      <c r="ABA2362" s="1279"/>
      <c r="ABB2362" s="1279"/>
      <c r="ABC2362" s="1279"/>
      <c r="ABD2362" s="1279"/>
      <c r="ABE2362" s="1279"/>
      <c r="ABF2362" s="1279"/>
      <c r="ABG2362" s="1279"/>
      <c r="ABH2362" s="1279"/>
      <c r="ABI2362" s="1279"/>
      <c r="ABJ2362" s="1279"/>
      <c r="ABK2362" s="1279"/>
      <c r="ABL2362" s="1279"/>
      <c r="ABM2362" s="1279"/>
      <c r="ABN2362" s="1279"/>
      <c r="ABO2362" s="1279"/>
      <c r="ABP2362" s="1279"/>
      <c r="ABQ2362" s="1279"/>
      <c r="ABR2362" s="1279"/>
      <c r="ABS2362" s="1279"/>
      <c r="ABT2362" s="1279"/>
      <c r="ABU2362" s="1279"/>
      <c r="ABV2362" s="1279"/>
      <c r="ABW2362" s="1279"/>
      <c r="ABX2362" s="1279"/>
      <c r="ABY2362" s="1279"/>
      <c r="ABZ2362" s="1279"/>
      <c r="ACA2362" s="1279"/>
      <c r="ACB2362" s="1279"/>
      <c r="ACC2362" s="1279"/>
      <c r="ACD2362" s="1279"/>
      <c r="ACE2362" s="1279"/>
      <c r="ACF2362" s="1279"/>
      <c r="ACG2362" s="1279"/>
      <c r="ACH2362" s="1279"/>
      <c r="ACI2362" s="1279"/>
      <c r="ACJ2362" s="1279"/>
      <c r="ACK2362" s="1279"/>
      <c r="ACL2362" s="1279"/>
      <c r="ACM2362" s="1279"/>
      <c r="ACN2362" s="1279"/>
      <c r="ACO2362" s="1279"/>
      <c r="ACP2362" s="1279"/>
      <c r="ACQ2362" s="1279"/>
      <c r="ACR2362" s="1279"/>
      <c r="ACS2362" s="1279"/>
      <c r="ACT2362" s="1279"/>
      <c r="ACU2362" s="1279"/>
      <c r="ACV2362" s="1279"/>
      <c r="ACW2362" s="1279"/>
      <c r="ACX2362" s="1279"/>
      <c r="ACY2362" s="1279"/>
      <c r="ACZ2362" s="1279"/>
      <c r="ADA2362" s="1279"/>
      <c r="ADB2362" s="1279"/>
      <c r="ADC2362" s="1279"/>
      <c r="ADD2362" s="1279"/>
      <c r="ADE2362" s="1279"/>
      <c r="ADF2362" s="1279"/>
      <c r="ADG2362" s="1279"/>
      <c r="ADH2362" s="1279"/>
      <c r="ADI2362" s="1279"/>
      <c r="ADJ2362" s="1279"/>
      <c r="ADK2362" s="1279"/>
      <c r="ADL2362" s="1279"/>
      <c r="ADM2362" s="1279"/>
      <c r="ADN2362" s="1279"/>
      <c r="ADO2362" s="1279"/>
      <c r="ADP2362" s="1279"/>
      <c r="ADQ2362" s="1279"/>
      <c r="ADR2362" s="1279"/>
      <c r="ADS2362" s="1279"/>
      <c r="ADT2362" s="1279"/>
      <c r="ADU2362" s="1279"/>
      <c r="ADV2362" s="1279"/>
      <c r="ADW2362" s="1279"/>
      <c r="ADX2362" s="1279"/>
      <c r="ADY2362" s="1279"/>
      <c r="ADZ2362" s="1279"/>
      <c r="AEA2362" s="1279"/>
      <c r="AEB2362" s="1279"/>
      <c r="AEC2362" s="1279"/>
      <c r="AED2362" s="1279"/>
      <c r="AEE2362" s="1279"/>
      <c r="AEF2362" s="1279"/>
      <c r="AEG2362" s="1279"/>
      <c r="AEH2362" s="1279"/>
      <c r="AEI2362" s="1279"/>
      <c r="AEJ2362" s="1279"/>
      <c r="AEK2362" s="1279"/>
      <c r="AEL2362" s="1279"/>
      <c r="AEM2362" s="1279"/>
      <c r="AEN2362" s="1279"/>
      <c r="AEO2362" s="1279"/>
      <c r="AEP2362" s="1279"/>
      <c r="AEQ2362" s="1279"/>
      <c r="AER2362" s="1279"/>
      <c r="AES2362" s="1279"/>
      <c r="AET2362" s="1279"/>
      <c r="AEU2362" s="1279"/>
      <c r="AEV2362" s="1279"/>
      <c r="AEW2362" s="1279"/>
      <c r="AEX2362" s="1279"/>
      <c r="AEY2362" s="1279"/>
      <c r="AEZ2362" s="1279"/>
      <c r="AFA2362" s="1279"/>
      <c r="AFB2362" s="1279"/>
      <c r="AFC2362" s="1279"/>
      <c r="AFD2362" s="1279"/>
      <c r="AFE2362" s="1279"/>
      <c r="AFF2362" s="1279"/>
      <c r="AFG2362" s="1279"/>
      <c r="AFH2362" s="1279"/>
      <c r="AFI2362" s="1279"/>
      <c r="AFJ2362" s="1279"/>
      <c r="AFK2362" s="1279"/>
      <c r="AFL2362" s="1279"/>
      <c r="AFM2362" s="1279"/>
      <c r="AFN2362" s="1279"/>
      <c r="AFO2362" s="1279"/>
      <c r="AFP2362" s="1279"/>
      <c r="AFQ2362" s="1279"/>
      <c r="AFR2362" s="1279"/>
      <c r="AFS2362" s="1279"/>
      <c r="AFT2362" s="1279"/>
      <c r="AFU2362" s="1279"/>
      <c r="AFV2362" s="1279"/>
      <c r="AFW2362" s="1279"/>
      <c r="AFX2362" s="1279"/>
      <c r="AFY2362" s="1279"/>
      <c r="AFZ2362" s="1279"/>
      <c r="AGA2362" s="1279"/>
      <c r="AGB2362" s="1279"/>
      <c r="AGC2362" s="1279"/>
      <c r="AGD2362" s="1279"/>
      <c r="AGE2362" s="1279"/>
      <c r="AGF2362" s="1279"/>
      <c r="AGG2362" s="1279"/>
      <c r="AGH2362" s="1279"/>
      <c r="AGI2362" s="1279"/>
      <c r="AGJ2362" s="1279"/>
      <c r="AGK2362" s="1279"/>
      <c r="AGL2362" s="1279"/>
      <c r="AGM2362" s="1279"/>
      <c r="AGN2362" s="1279"/>
      <c r="AGO2362" s="1279"/>
      <c r="AGP2362" s="1279"/>
      <c r="AGQ2362" s="1279"/>
      <c r="AGR2362" s="1279"/>
      <c r="AGS2362" s="1279"/>
      <c r="AGT2362" s="1279"/>
      <c r="AGU2362" s="1279"/>
      <c r="AGV2362" s="1279"/>
      <c r="AGW2362" s="1279"/>
      <c r="AGX2362" s="1279"/>
      <c r="AGY2362" s="1279"/>
      <c r="AGZ2362" s="1279"/>
      <c r="AHA2362" s="1279"/>
      <c r="AHB2362" s="1279"/>
      <c r="AHC2362" s="1279"/>
      <c r="AHD2362" s="1279"/>
      <c r="AHE2362" s="1279"/>
      <c r="AHF2362" s="1279"/>
      <c r="AHG2362" s="1279"/>
      <c r="AHH2362" s="1279"/>
      <c r="AHI2362" s="1279"/>
      <c r="AHJ2362" s="1279"/>
      <c r="AHK2362" s="1279"/>
      <c r="AHL2362" s="1279"/>
      <c r="AHM2362" s="1279"/>
      <c r="AHN2362" s="1279"/>
      <c r="AHO2362" s="1279"/>
      <c r="AHP2362" s="1279"/>
      <c r="AHQ2362" s="1279"/>
      <c r="AHR2362" s="1279"/>
      <c r="AHS2362" s="1279"/>
      <c r="AHT2362" s="1279"/>
      <c r="AHU2362" s="1279"/>
      <c r="AHV2362" s="1279"/>
      <c r="AHW2362" s="1279"/>
      <c r="AHX2362" s="1279"/>
      <c r="AHY2362" s="1279"/>
      <c r="AHZ2362" s="1279"/>
      <c r="AIA2362" s="1279"/>
      <c r="AIB2362" s="1279"/>
      <c r="AIC2362" s="1279"/>
      <c r="AID2362" s="1279"/>
      <c r="AIE2362" s="1279"/>
      <c r="AIF2362" s="1279"/>
      <c r="AIG2362" s="1279"/>
      <c r="AIH2362" s="1279"/>
      <c r="AII2362" s="1279"/>
      <c r="AIJ2362" s="1279"/>
      <c r="AIK2362" s="1279"/>
      <c r="AIL2362" s="1279"/>
      <c r="AIM2362" s="1279"/>
      <c r="AIN2362" s="1279"/>
      <c r="AIO2362" s="1279"/>
      <c r="AIP2362" s="1279"/>
      <c r="AIQ2362" s="1279"/>
      <c r="AIR2362" s="1279"/>
      <c r="AIS2362" s="1279"/>
      <c r="AIT2362" s="1279"/>
      <c r="AIU2362" s="1279"/>
      <c r="AIV2362" s="1279"/>
      <c r="AIW2362" s="1279"/>
      <c r="AIX2362" s="1279"/>
      <c r="AIY2362" s="1279"/>
      <c r="AIZ2362" s="1279"/>
      <c r="AJA2362" s="1279"/>
      <c r="AJB2362" s="1279"/>
      <c r="AJC2362" s="1279"/>
      <c r="AJD2362" s="1279"/>
      <c r="AJE2362" s="1279"/>
      <c r="AJF2362" s="1279"/>
      <c r="AJG2362" s="1279"/>
      <c r="AJH2362" s="1279"/>
      <c r="AJI2362" s="1279"/>
      <c r="AJJ2362" s="1279"/>
      <c r="AJK2362" s="1279"/>
      <c r="AJL2362" s="1279"/>
      <c r="AJM2362" s="1279"/>
      <c r="AJN2362" s="1279"/>
      <c r="AJO2362" s="1279"/>
      <c r="AJP2362" s="1279"/>
      <c r="AJQ2362" s="1279"/>
      <c r="AJR2362" s="1279"/>
      <c r="AJS2362" s="1279"/>
      <c r="AJT2362" s="1279"/>
      <c r="AJU2362" s="1279"/>
      <c r="AJV2362" s="1279"/>
      <c r="AJW2362" s="1279"/>
      <c r="AJX2362" s="1279"/>
      <c r="AJY2362" s="1279"/>
      <c r="AJZ2362" s="1279"/>
      <c r="AKA2362" s="1279"/>
      <c r="AKB2362" s="1279"/>
      <c r="AKC2362" s="1279"/>
      <c r="AKD2362" s="1279"/>
      <c r="AKE2362" s="1279"/>
      <c r="AKF2362" s="1279"/>
      <c r="AKG2362" s="1279"/>
      <c r="AKH2362" s="1279"/>
      <c r="AKI2362" s="1279"/>
      <c r="AKJ2362" s="1279"/>
      <c r="AKK2362" s="1279"/>
      <c r="AKL2362" s="1279"/>
      <c r="AKM2362" s="1279"/>
      <c r="AKN2362" s="1279"/>
      <c r="AKO2362" s="1279"/>
      <c r="AKP2362" s="1279"/>
      <c r="AKQ2362" s="1279"/>
      <c r="AKR2362" s="1279"/>
      <c r="AKS2362" s="1279"/>
      <c r="AKT2362" s="1279"/>
      <c r="AKU2362" s="1279"/>
      <c r="AKV2362" s="1279"/>
      <c r="AKW2362" s="1279"/>
      <c r="AKX2362" s="1279"/>
      <c r="AKY2362" s="1279"/>
      <c r="AKZ2362" s="1279"/>
      <c r="ALA2362" s="1279"/>
      <c r="ALB2362" s="1279"/>
      <c r="ALC2362" s="1279"/>
      <c r="ALD2362" s="1279"/>
      <c r="ALE2362" s="1279"/>
      <c r="ALF2362" s="1279"/>
      <c r="ALG2362" s="1279"/>
      <c r="ALH2362" s="1279"/>
      <c r="ALI2362" s="1279"/>
      <c r="ALJ2362" s="1279"/>
      <c r="ALK2362" s="1279"/>
      <c r="ALL2362" s="1279"/>
      <c r="ALM2362" s="1279"/>
      <c r="ALN2362" s="1279"/>
      <c r="ALO2362" s="1279"/>
      <c r="ALP2362" s="1279"/>
      <c r="ALQ2362" s="1279"/>
      <c r="ALR2362" s="1279"/>
      <c r="ALS2362" s="1279"/>
      <c r="ALT2362" s="1279"/>
      <c r="ALU2362" s="1279"/>
      <c r="ALV2362" s="1279"/>
      <c r="ALW2362" s="1279"/>
      <c r="ALX2362" s="1279"/>
      <c r="ALY2362" s="1279"/>
      <c r="ALZ2362" s="1279"/>
      <c r="AMA2362" s="1279"/>
      <c r="AMB2362" s="1279"/>
      <c r="AMC2362" s="1279"/>
      <c r="AMD2362" s="1279"/>
      <c r="AME2362" s="1279"/>
      <c r="AMF2362" s="1279"/>
      <c r="AMG2362" s="1279"/>
      <c r="AMH2362" s="1279"/>
      <c r="AMI2362" s="1279"/>
      <c r="AMJ2362" s="1279"/>
      <c r="AMK2362" s="1279"/>
      <c r="AML2362" s="1279"/>
      <c r="AMM2362" s="1279"/>
      <c r="AMN2362" s="1279"/>
      <c r="AMO2362" s="1279"/>
      <c r="AMP2362" s="1279"/>
      <c r="AMQ2362" s="1279"/>
      <c r="AMR2362" s="1279"/>
      <c r="AMS2362" s="1279"/>
      <c r="AMT2362" s="1279"/>
      <c r="AMU2362" s="1279"/>
      <c r="AMV2362" s="1279"/>
      <c r="AMW2362" s="1279"/>
      <c r="AMX2362" s="1279"/>
      <c r="AMY2362" s="1279"/>
      <c r="AMZ2362" s="1279"/>
      <c r="ANA2362" s="1279"/>
      <c r="ANB2362" s="1279"/>
      <c r="ANC2362" s="1279"/>
      <c r="AND2362" s="1279"/>
      <c r="ANE2362" s="1279"/>
      <c r="ANF2362" s="1279"/>
      <c r="ANG2362" s="1279"/>
      <c r="ANH2362" s="1279"/>
      <c r="ANI2362" s="1279"/>
      <c r="ANJ2362" s="1279"/>
      <c r="ANK2362" s="1279"/>
      <c r="ANL2362" s="1279"/>
      <c r="ANM2362" s="1279"/>
      <c r="ANN2362" s="1279"/>
      <c r="ANO2362" s="1279"/>
      <c r="ANP2362" s="1279"/>
      <c r="ANQ2362" s="1279"/>
      <c r="ANR2362" s="1279"/>
      <c r="ANS2362" s="1279"/>
      <c r="ANT2362" s="1279"/>
      <c r="ANU2362" s="1279"/>
      <c r="ANV2362" s="1279"/>
      <c r="ANW2362" s="1279"/>
      <c r="ANX2362" s="1279"/>
      <c r="ANY2362" s="1279"/>
      <c r="ANZ2362" s="1279"/>
      <c r="AOA2362" s="1279"/>
      <c r="AOB2362" s="1279"/>
      <c r="AOC2362" s="1279"/>
      <c r="AOD2362" s="1279"/>
      <c r="AOE2362" s="1279"/>
      <c r="AOF2362" s="1279"/>
      <c r="AOG2362" s="1279"/>
      <c r="AOH2362" s="1279"/>
      <c r="AOI2362" s="1279"/>
      <c r="AOJ2362" s="1279"/>
      <c r="AOK2362" s="1279"/>
      <c r="AOL2362" s="1279"/>
      <c r="AOM2362" s="1279"/>
      <c r="AON2362" s="1279"/>
      <c r="AOO2362" s="1279"/>
      <c r="AOP2362" s="1279"/>
      <c r="AOQ2362" s="1279"/>
      <c r="AOR2362" s="1279"/>
      <c r="AOS2362" s="1279"/>
      <c r="AOT2362" s="1279"/>
      <c r="AOU2362" s="1279"/>
      <c r="AOV2362" s="1279"/>
      <c r="AOW2362" s="1279"/>
      <c r="AOX2362" s="1279"/>
      <c r="AOY2362" s="1279"/>
      <c r="AOZ2362" s="1279"/>
      <c r="APA2362" s="1279"/>
      <c r="APB2362" s="1279"/>
      <c r="APC2362" s="1279"/>
      <c r="APD2362" s="1279"/>
      <c r="APE2362" s="1279"/>
      <c r="APF2362" s="1279"/>
      <c r="APG2362" s="1279"/>
      <c r="APH2362" s="1279"/>
      <c r="API2362" s="1279"/>
      <c r="APJ2362" s="1279"/>
      <c r="APK2362" s="1279"/>
      <c r="APL2362" s="1279"/>
      <c r="APM2362" s="1279"/>
      <c r="APN2362" s="1279"/>
      <c r="APO2362" s="1279"/>
      <c r="APP2362" s="1279"/>
      <c r="APQ2362" s="1279"/>
      <c r="APR2362" s="1279"/>
      <c r="APS2362" s="1279"/>
      <c r="APT2362" s="1279"/>
      <c r="APU2362" s="1279"/>
      <c r="APV2362" s="1279"/>
      <c r="APW2362" s="1279"/>
      <c r="APX2362" s="1279"/>
      <c r="APY2362" s="1279"/>
      <c r="APZ2362" s="1279"/>
      <c r="AQA2362" s="1279"/>
      <c r="AQB2362" s="1279"/>
      <c r="AQC2362" s="1279"/>
      <c r="AQD2362" s="1279"/>
      <c r="AQE2362" s="1279"/>
      <c r="AQF2362" s="1279"/>
      <c r="AQG2362" s="1279"/>
      <c r="AQH2362" s="1279"/>
      <c r="AQI2362" s="1279"/>
      <c r="AQJ2362" s="1279"/>
      <c r="AQK2362" s="1279"/>
      <c r="AQL2362" s="1279"/>
      <c r="AQM2362" s="1279"/>
      <c r="AQN2362" s="1279"/>
      <c r="AQO2362" s="1279"/>
      <c r="AQP2362" s="1279"/>
      <c r="AQQ2362" s="1279"/>
      <c r="AQR2362" s="1279"/>
      <c r="AQS2362" s="1279"/>
      <c r="AQT2362" s="1279"/>
      <c r="AQU2362" s="1279"/>
      <c r="AQV2362" s="1279"/>
      <c r="AQW2362" s="1279"/>
      <c r="AQX2362" s="1279"/>
      <c r="AQY2362" s="1279"/>
      <c r="AQZ2362" s="1279"/>
      <c r="ARA2362" s="1279"/>
      <c r="ARB2362" s="1279"/>
      <c r="ARC2362" s="1279"/>
      <c r="ARD2362" s="1279"/>
      <c r="ARE2362" s="1279"/>
      <c r="ARF2362" s="1279"/>
      <c r="ARG2362" s="1279"/>
      <c r="ARH2362" s="1279"/>
      <c r="ARI2362" s="1279"/>
      <c r="ARJ2362" s="1279"/>
      <c r="ARK2362" s="1279"/>
      <c r="ARL2362" s="1279"/>
      <c r="ARM2362" s="1279"/>
      <c r="ARN2362" s="1279"/>
      <c r="ARO2362" s="1279"/>
      <c r="ARP2362" s="1279"/>
      <c r="ARQ2362" s="1279"/>
      <c r="ARR2362" s="1279"/>
      <c r="ARS2362" s="1279"/>
      <c r="ART2362" s="1279"/>
      <c r="ARU2362" s="1279"/>
      <c r="ARV2362" s="1279"/>
      <c r="ARW2362" s="1279"/>
      <c r="ARX2362" s="1279"/>
      <c r="ARY2362" s="1279"/>
      <c r="ARZ2362" s="1279"/>
      <c r="ASA2362" s="1279"/>
      <c r="ASB2362" s="1279"/>
      <c r="ASC2362" s="1279"/>
      <c r="ASD2362" s="1279"/>
      <c r="ASE2362" s="1279"/>
      <c r="ASF2362" s="1279"/>
      <c r="ASG2362" s="1279"/>
      <c r="ASH2362" s="1279"/>
      <c r="ASI2362" s="1279"/>
      <c r="ASJ2362" s="1279"/>
      <c r="ASK2362" s="1279"/>
      <c r="ASL2362" s="1279"/>
      <c r="ASM2362" s="1279"/>
      <c r="ASN2362" s="1279"/>
      <c r="ASO2362" s="1279"/>
      <c r="ASP2362" s="1279"/>
      <c r="ASQ2362" s="1279"/>
      <c r="ASR2362" s="1279"/>
      <c r="ASS2362" s="1279"/>
      <c r="AST2362" s="1279"/>
      <c r="ASU2362" s="1279"/>
      <c r="ASV2362" s="1279"/>
      <c r="ASW2362" s="1279"/>
      <c r="ASX2362" s="1279"/>
      <c r="ASY2362" s="1279"/>
      <c r="ASZ2362" s="1279"/>
      <c r="ATA2362" s="1279"/>
      <c r="ATB2362" s="1279"/>
      <c r="ATC2362" s="1279"/>
      <c r="ATD2362" s="1279"/>
      <c r="ATE2362" s="1279"/>
      <c r="ATF2362" s="1279"/>
      <c r="ATG2362" s="1279"/>
      <c r="ATH2362" s="1279"/>
      <c r="ATI2362" s="1279"/>
      <c r="ATJ2362" s="1279"/>
      <c r="ATK2362" s="1279"/>
      <c r="ATL2362" s="1279"/>
      <c r="ATM2362" s="1279"/>
      <c r="ATN2362" s="1279"/>
      <c r="ATO2362" s="1279"/>
      <c r="ATP2362" s="1279"/>
      <c r="ATQ2362" s="1279"/>
      <c r="ATR2362" s="1279"/>
      <c r="ATS2362" s="1279"/>
      <c r="ATT2362" s="1279"/>
      <c r="ATU2362" s="1279"/>
      <c r="ATV2362" s="1279"/>
      <c r="ATW2362" s="1279"/>
      <c r="ATX2362" s="1279"/>
      <c r="ATY2362" s="1279"/>
      <c r="ATZ2362" s="1279"/>
      <c r="AUA2362" s="1279"/>
      <c r="AUB2362" s="1279"/>
      <c r="AUC2362" s="1279"/>
      <c r="AUD2362" s="1279"/>
      <c r="AUE2362" s="1279"/>
      <c r="AUF2362" s="1279"/>
      <c r="AUG2362" s="1279"/>
      <c r="AUH2362" s="1279"/>
      <c r="AUI2362" s="1279"/>
      <c r="AUJ2362" s="1279"/>
      <c r="AUK2362" s="1279"/>
      <c r="AUL2362" s="1279"/>
      <c r="AUM2362" s="1279"/>
      <c r="AUN2362" s="1279"/>
      <c r="AUO2362" s="1279"/>
      <c r="AUP2362" s="1279"/>
      <c r="AUQ2362" s="1279"/>
      <c r="AUR2362" s="1279"/>
      <c r="AUS2362" s="1279"/>
      <c r="AUT2362" s="1279"/>
      <c r="AUU2362" s="1279"/>
      <c r="AUV2362" s="1279"/>
      <c r="AUW2362" s="1279"/>
      <c r="AUX2362" s="1279"/>
      <c r="AUY2362" s="1279"/>
      <c r="AUZ2362" s="1279"/>
      <c r="AVA2362" s="1279"/>
      <c r="AVB2362" s="1279"/>
      <c r="AVC2362" s="1279"/>
      <c r="AVD2362" s="1279"/>
      <c r="AVE2362" s="1279"/>
      <c r="AVF2362" s="1279"/>
      <c r="AVG2362" s="1279"/>
      <c r="AVH2362" s="1279"/>
      <c r="AVI2362" s="1279"/>
      <c r="AVJ2362" s="1279"/>
      <c r="AVK2362" s="1279"/>
      <c r="AVL2362" s="1279"/>
      <c r="AVM2362" s="1279"/>
      <c r="AVN2362" s="1279"/>
      <c r="AVO2362" s="1279"/>
      <c r="AVP2362" s="1279"/>
      <c r="AVQ2362" s="1279"/>
      <c r="AVR2362" s="1279"/>
      <c r="AVS2362" s="1279"/>
      <c r="AVT2362" s="1279"/>
      <c r="AVU2362" s="1279"/>
      <c r="AVV2362" s="1279"/>
      <c r="AVW2362" s="1279"/>
      <c r="AVX2362" s="1279"/>
      <c r="AVY2362" s="1279"/>
      <c r="AVZ2362" s="1279"/>
      <c r="AWA2362" s="1279"/>
      <c r="AWB2362" s="1279"/>
      <c r="AWC2362" s="1279"/>
      <c r="AWD2362" s="1279"/>
      <c r="AWE2362" s="1279"/>
      <c r="AWF2362" s="1279"/>
      <c r="AWG2362" s="1279"/>
      <c r="AWH2362" s="1279"/>
      <c r="AWI2362" s="1279"/>
      <c r="AWJ2362" s="1279"/>
      <c r="AWK2362" s="1279"/>
      <c r="AWL2362" s="1279"/>
      <c r="AWM2362" s="1279"/>
      <c r="AWN2362" s="1279"/>
      <c r="AWO2362" s="1279"/>
      <c r="AWP2362" s="1279"/>
      <c r="AWQ2362" s="1279"/>
      <c r="AWR2362" s="1279"/>
      <c r="AWS2362" s="1279"/>
      <c r="AWT2362" s="1279"/>
      <c r="AWU2362" s="1279"/>
      <c r="AWV2362" s="1279"/>
      <c r="AWW2362" s="1279"/>
      <c r="AWX2362" s="1279"/>
      <c r="AWY2362" s="1279"/>
      <c r="AWZ2362" s="1279"/>
      <c r="AXA2362" s="1279"/>
      <c r="AXB2362" s="1279"/>
      <c r="AXC2362" s="1279"/>
      <c r="AXD2362" s="1279"/>
      <c r="AXE2362" s="1279"/>
      <c r="AXF2362" s="1279"/>
      <c r="AXG2362" s="1279"/>
      <c r="AXH2362" s="1279"/>
      <c r="AXI2362" s="1279"/>
      <c r="AXJ2362" s="1279"/>
      <c r="AXK2362" s="1279"/>
      <c r="AXL2362" s="1279"/>
      <c r="AXM2362" s="1279"/>
      <c r="AXN2362" s="1279"/>
      <c r="AXO2362" s="1279"/>
      <c r="AXP2362" s="1279"/>
      <c r="AXQ2362" s="1279"/>
      <c r="AXR2362" s="1279"/>
      <c r="AXS2362" s="1279"/>
      <c r="AXT2362" s="1279"/>
      <c r="AXU2362" s="1279"/>
      <c r="AXV2362" s="1279"/>
      <c r="AXW2362" s="1279"/>
      <c r="AXX2362" s="1279"/>
      <c r="AXY2362" s="1279"/>
      <c r="AXZ2362" s="1279"/>
      <c r="AYA2362" s="1279"/>
      <c r="AYB2362" s="1279"/>
      <c r="AYC2362" s="1279"/>
      <c r="AYD2362" s="1279"/>
      <c r="AYE2362" s="1279"/>
      <c r="AYF2362" s="1279"/>
      <c r="AYG2362" s="1279"/>
      <c r="AYH2362" s="1279"/>
      <c r="AYI2362" s="1279"/>
      <c r="AYJ2362" s="1279"/>
      <c r="AYK2362" s="1279"/>
      <c r="AYL2362" s="1279"/>
      <c r="AYM2362" s="1279"/>
      <c r="AYN2362" s="1279"/>
      <c r="AYO2362" s="1279"/>
      <c r="AYP2362" s="1279"/>
      <c r="AYQ2362" s="1279"/>
      <c r="AYR2362" s="1279"/>
      <c r="AYS2362" s="1279"/>
      <c r="AYT2362" s="1279"/>
      <c r="AYU2362" s="1279"/>
      <c r="AYV2362" s="1279"/>
      <c r="AYW2362" s="1279"/>
      <c r="AYX2362" s="1279"/>
      <c r="AYY2362" s="1279"/>
      <c r="AYZ2362" s="1279"/>
      <c r="AZA2362" s="1279"/>
      <c r="AZB2362" s="1279"/>
      <c r="AZC2362" s="1279"/>
      <c r="AZD2362" s="1279"/>
      <c r="AZE2362" s="1279"/>
      <c r="AZF2362" s="1279"/>
      <c r="AZG2362" s="1279"/>
      <c r="AZH2362" s="1279"/>
      <c r="AZI2362" s="1279"/>
      <c r="AZJ2362" s="1279"/>
      <c r="AZK2362" s="1279"/>
      <c r="AZL2362" s="1279"/>
      <c r="AZM2362" s="1279"/>
      <c r="AZN2362" s="1279"/>
      <c r="AZO2362" s="1279"/>
      <c r="AZP2362" s="1279"/>
      <c r="AZQ2362" s="1279"/>
      <c r="AZR2362" s="1279"/>
      <c r="AZS2362" s="1279"/>
      <c r="AZT2362" s="1279"/>
      <c r="AZU2362" s="1279"/>
      <c r="AZV2362" s="1279"/>
      <c r="AZW2362" s="1279"/>
      <c r="AZX2362" s="1279"/>
      <c r="AZY2362" s="1279"/>
      <c r="AZZ2362" s="1279"/>
      <c r="BAA2362" s="1279"/>
      <c r="BAB2362" s="1279"/>
      <c r="BAC2362" s="1279"/>
      <c r="BAD2362" s="1279"/>
      <c r="BAE2362" s="1279"/>
      <c r="BAF2362" s="1279"/>
      <c r="BAG2362" s="1279"/>
      <c r="BAH2362" s="1279"/>
      <c r="BAI2362" s="1279"/>
      <c r="BAJ2362" s="1279"/>
      <c r="BAK2362" s="1279"/>
      <c r="BAL2362" s="1279"/>
      <c r="BAM2362" s="1279"/>
      <c r="BAN2362" s="1279"/>
      <c r="BAO2362" s="1279"/>
      <c r="BAP2362" s="1279"/>
      <c r="BAQ2362" s="1279"/>
      <c r="BAR2362" s="1279"/>
      <c r="BAS2362" s="1279"/>
      <c r="BAT2362" s="1279"/>
      <c r="BAU2362" s="1279"/>
      <c r="BAV2362" s="1279"/>
      <c r="BAW2362" s="1279"/>
      <c r="BAX2362" s="1279"/>
      <c r="BAY2362" s="1279"/>
      <c r="BAZ2362" s="1279"/>
      <c r="BBA2362" s="1279"/>
      <c r="BBB2362" s="1279"/>
      <c r="BBC2362" s="1279"/>
      <c r="BBD2362" s="1279"/>
      <c r="BBE2362" s="1279"/>
      <c r="BBF2362" s="1279"/>
      <c r="BBG2362" s="1279"/>
      <c r="BBH2362" s="1279"/>
      <c r="BBI2362" s="1279"/>
      <c r="BBJ2362" s="1279"/>
      <c r="BBK2362" s="1279"/>
      <c r="BBL2362" s="1279"/>
      <c r="BBM2362" s="1279"/>
      <c r="BBN2362" s="1279"/>
      <c r="BBO2362" s="1279"/>
      <c r="BBP2362" s="1279"/>
      <c r="BBQ2362" s="1279"/>
      <c r="BBR2362" s="1279"/>
      <c r="BBS2362" s="1279"/>
      <c r="BBT2362" s="1279"/>
      <c r="BBU2362" s="1279"/>
      <c r="BBV2362" s="1279"/>
      <c r="BBW2362" s="1279"/>
      <c r="BBX2362" s="1279"/>
      <c r="BBY2362" s="1279"/>
      <c r="BBZ2362" s="1279"/>
      <c r="BCA2362" s="1279"/>
      <c r="BCB2362" s="1279"/>
      <c r="BCC2362" s="1279"/>
      <c r="BCD2362" s="1279"/>
      <c r="BCE2362" s="1279"/>
      <c r="BCF2362" s="1279"/>
      <c r="BCG2362" s="1279"/>
      <c r="BCH2362" s="1279"/>
      <c r="BCI2362" s="1279"/>
      <c r="BCJ2362" s="1279"/>
      <c r="BCK2362" s="1279"/>
      <c r="BCL2362" s="1279"/>
      <c r="BCM2362" s="1279"/>
      <c r="BCN2362" s="1279"/>
      <c r="BCO2362" s="1279"/>
      <c r="BCP2362" s="1279"/>
      <c r="BCQ2362" s="1279"/>
      <c r="BCR2362" s="1279"/>
      <c r="BCS2362" s="1279"/>
      <c r="BCT2362" s="1279"/>
      <c r="BCU2362" s="1279"/>
      <c r="BCV2362" s="1279"/>
      <c r="BCW2362" s="1279"/>
      <c r="BCX2362" s="1279"/>
      <c r="BCY2362" s="1279"/>
      <c r="BCZ2362" s="1279"/>
      <c r="BDA2362" s="1279"/>
      <c r="BDB2362" s="1279"/>
      <c r="BDC2362" s="1279"/>
      <c r="BDD2362" s="1279"/>
      <c r="BDE2362" s="1279"/>
      <c r="BDF2362" s="1279"/>
      <c r="BDG2362" s="1279"/>
      <c r="BDH2362" s="1279"/>
      <c r="BDI2362" s="1279"/>
      <c r="BDJ2362" s="1279"/>
      <c r="BDK2362" s="1279"/>
      <c r="BDL2362" s="1279"/>
      <c r="BDM2362" s="1279"/>
      <c r="BDN2362" s="1279"/>
      <c r="BDO2362" s="1279"/>
      <c r="BDP2362" s="1279"/>
      <c r="BDQ2362" s="1279"/>
      <c r="BDR2362" s="1279"/>
      <c r="BDS2362" s="1279"/>
      <c r="BDT2362" s="1279"/>
      <c r="BDU2362" s="1279"/>
      <c r="BDV2362" s="1279"/>
      <c r="BDW2362" s="1279"/>
      <c r="BDX2362" s="1279"/>
      <c r="BDY2362" s="1279"/>
      <c r="BDZ2362" s="1279"/>
      <c r="BEA2362" s="1279"/>
      <c r="BEB2362" s="1279"/>
      <c r="BEC2362" s="1279"/>
      <c r="BED2362" s="1279"/>
      <c r="BEE2362" s="1279"/>
      <c r="BEF2362" s="1279"/>
      <c r="BEG2362" s="1279"/>
      <c r="BEH2362" s="1279"/>
      <c r="BEI2362" s="1279"/>
      <c r="BEJ2362" s="1279"/>
      <c r="BEK2362" s="1279"/>
      <c r="BEL2362" s="1279"/>
      <c r="BEM2362" s="1279"/>
      <c r="BEN2362" s="1279"/>
      <c r="BEO2362" s="1279"/>
      <c r="BEP2362" s="1279"/>
      <c r="BEQ2362" s="1279"/>
      <c r="BER2362" s="1279"/>
      <c r="BES2362" s="1279"/>
      <c r="BET2362" s="1279"/>
      <c r="BEU2362" s="1279"/>
      <c r="BEV2362" s="1279"/>
      <c r="BEW2362" s="1279"/>
      <c r="BEX2362" s="1279"/>
      <c r="BEY2362" s="1279"/>
      <c r="BEZ2362" s="1279"/>
      <c r="BFA2362" s="1279"/>
      <c r="BFB2362" s="1279"/>
      <c r="BFC2362" s="1279"/>
      <c r="BFD2362" s="1279"/>
      <c r="BFE2362" s="1279"/>
      <c r="BFF2362" s="1279"/>
      <c r="BFG2362" s="1279"/>
      <c r="BFH2362" s="1279"/>
      <c r="BFI2362" s="1279"/>
      <c r="BFJ2362" s="1279"/>
      <c r="BFK2362" s="1279"/>
      <c r="BFL2362" s="1279"/>
      <c r="BFM2362" s="1279"/>
      <c r="BFN2362" s="1279"/>
      <c r="BFO2362" s="1279"/>
      <c r="BFP2362" s="1279"/>
      <c r="BFQ2362" s="1279"/>
      <c r="BFR2362" s="1279"/>
      <c r="BFS2362" s="1279"/>
      <c r="BFT2362" s="1279"/>
      <c r="BFU2362" s="1279"/>
      <c r="BFV2362" s="1279"/>
      <c r="BFW2362" s="1279"/>
      <c r="BFX2362" s="1279"/>
      <c r="BFY2362" s="1279"/>
      <c r="BFZ2362" s="1279"/>
      <c r="BGA2362" s="1279"/>
      <c r="BGB2362" s="1279"/>
      <c r="BGC2362" s="1279"/>
      <c r="BGD2362" s="1279"/>
      <c r="BGE2362" s="1279"/>
      <c r="BGF2362" s="1279"/>
      <c r="BGG2362" s="1279"/>
      <c r="BGH2362" s="1279"/>
      <c r="BGI2362" s="1279"/>
      <c r="BGJ2362" s="1279"/>
      <c r="BGK2362" s="1279"/>
      <c r="BGL2362" s="1279"/>
      <c r="BGM2362" s="1279"/>
      <c r="BGN2362" s="1279"/>
      <c r="BGO2362" s="1279"/>
      <c r="BGP2362" s="1279"/>
      <c r="BGQ2362" s="1279"/>
      <c r="BGR2362" s="1279"/>
      <c r="BGS2362" s="1279"/>
      <c r="BGT2362" s="1279"/>
      <c r="BGU2362" s="1279"/>
      <c r="BGV2362" s="1279"/>
      <c r="BGW2362" s="1279"/>
      <c r="BGX2362" s="1279"/>
      <c r="BGY2362" s="1279"/>
      <c r="BGZ2362" s="1279"/>
      <c r="BHA2362" s="1279"/>
      <c r="BHB2362" s="1279"/>
      <c r="BHC2362" s="1279"/>
      <c r="BHD2362" s="1279"/>
      <c r="BHE2362" s="1279"/>
      <c r="BHF2362" s="1279"/>
      <c r="BHG2362" s="1279"/>
      <c r="BHH2362" s="1279"/>
      <c r="BHI2362" s="1279"/>
      <c r="BHJ2362" s="1279"/>
      <c r="BHK2362" s="1279"/>
      <c r="BHL2362" s="1279"/>
      <c r="BHM2362" s="1279"/>
      <c r="BHN2362" s="1279"/>
      <c r="BHO2362" s="1279"/>
      <c r="BHP2362" s="1279"/>
      <c r="BHQ2362" s="1279"/>
      <c r="BHR2362" s="1279"/>
      <c r="BHS2362" s="1279"/>
      <c r="BHT2362" s="1279"/>
      <c r="BHU2362" s="1279"/>
      <c r="BHV2362" s="1279"/>
      <c r="BHW2362" s="1279"/>
      <c r="BHX2362" s="1279"/>
      <c r="BHY2362" s="1279"/>
      <c r="BHZ2362" s="1279"/>
      <c r="BIA2362" s="1279"/>
      <c r="BIB2362" s="1279"/>
      <c r="BIC2362" s="1279"/>
      <c r="BID2362" s="1279"/>
      <c r="BIE2362" s="1279"/>
      <c r="BIF2362" s="1279"/>
      <c r="BIG2362" s="1279"/>
      <c r="BIH2362" s="1279"/>
      <c r="BII2362" s="1279"/>
      <c r="BIJ2362" s="1279"/>
      <c r="BIK2362" s="1279"/>
      <c r="BIL2362" s="1279"/>
      <c r="BIM2362" s="1279"/>
      <c r="BIN2362" s="1279"/>
      <c r="BIO2362" s="1279"/>
      <c r="BIP2362" s="1279"/>
      <c r="BIQ2362" s="1279"/>
      <c r="BIR2362" s="1279"/>
      <c r="BIS2362" s="1279"/>
      <c r="BIT2362" s="1279"/>
      <c r="BIU2362" s="1279"/>
      <c r="BIV2362" s="1279"/>
      <c r="BIW2362" s="1279"/>
      <c r="BIX2362" s="1279"/>
      <c r="BIY2362" s="1279"/>
      <c r="BIZ2362" s="1279"/>
      <c r="BJA2362" s="1279"/>
      <c r="BJB2362" s="1279"/>
      <c r="BJC2362" s="1279"/>
      <c r="BJD2362" s="1279"/>
      <c r="BJE2362" s="1279"/>
      <c r="BJF2362" s="1279"/>
      <c r="BJG2362" s="1279"/>
      <c r="BJH2362" s="1279"/>
      <c r="BJI2362" s="1279"/>
      <c r="BJJ2362" s="1279"/>
      <c r="BJK2362" s="1279"/>
      <c r="BJL2362" s="1279"/>
      <c r="BJM2362" s="1279"/>
      <c r="BJN2362" s="1279"/>
      <c r="BJO2362" s="1279"/>
      <c r="BJP2362" s="1279"/>
      <c r="BJQ2362" s="1279"/>
      <c r="BJR2362" s="1279"/>
      <c r="BJS2362" s="1279"/>
      <c r="BJT2362" s="1279"/>
      <c r="BJU2362" s="1279"/>
      <c r="BJV2362" s="1279"/>
      <c r="BJW2362" s="1279"/>
      <c r="BJX2362" s="1279"/>
      <c r="BJY2362" s="1279"/>
      <c r="BJZ2362" s="1279"/>
      <c r="BKA2362" s="1279"/>
      <c r="BKB2362" s="1279"/>
      <c r="BKC2362" s="1279"/>
      <c r="BKD2362" s="1279"/>
      <c r="BKE2362" s="1279"/>
      <c r="BKF2362" s="1279"/>
      <c r="BKG2362" s="1279"/>
      <c r="BKH2362" s="1279"/>
      <c r="BKI2362" s="1279"/>
      <c r="BKJ2362" s="1279"/>
      <c r="BKK2362" s="1279"/>
      <c r="BKL2362" s="1279"/>
      <c r="BKM2362" s="1279"/>
      <c r="BKN2362" s="1279"/>
      <c r="BKO2362" s="1279"/>
      <c r="BKP2362" s="1279"/>
      <c r="BKQ2362" s="1279"/>
      <c r="BKR2362" s="1279"/>
      <c r="BKS2362" s="1279"/>
      <c r="BKT2362" s="1279"/>
      <c r="BKU2362" s="1279"/>
      <c r="BKV2362" s="1279"/>
      <c r="BKW2362" s="1279"/>
      <c r="BKX2362" s="1279"/>
      <c r="BKY2362" s="1279"/>
      <c r="BKZ2362" s="1279"/>
      <c r="BLA2362" s="1279"/>
      <c r="BLB2362" s="1279"/>
      <c r="BLC2362" s="1279"/>
      <c r="BLD2362" s="1279"/>
      <c r="BLE2362" s="1279"/>
      <c r="BLF2362" s="1279"/>
      <c r="BLG2362" s="1279"/>
      <c r="BLH2362" s="1279"/>
      <c r="BLI2362" s="1279"/>
      <c r="BLJ2362" s="1279"/>
      <c r="BLK2362" s="1279"/>
      <c r="BLL2362" s="1279"/>
      <c r="BLM2362" s="1279"/>
      <c r="BLN2362" s="1279"/>
      <c r="BLO2362" s="1279"/>
      <c r="BLP2362" s="1279"/>
      <c r="BLQ2362" s="1279"/>
      <c r="BLR2362" s="1279"/>
      <c r="BLS2362" s="1279"/>
      <c r="BLT2362" s="1279"/>
      <c r="BLU2362" s="1279"/>
      <c r="BLV2362" s="1279"/>
      <c r="BLW2362" s="1279"/>
      <c r="BLX2362" s="1279"/>
      <c r="BLY2362" s="1279"/>
      <c r="BLZ2362" s="1279"/>
      <c r="BMA2362" s="1279"/>
      <c r="BMB2362" s="1279"/>
      <c r="BMC2362" s="1279"/>
      <c r="BMD2362" s="1279"/>
      <c r="BME2362" s="1279"/>
      <c r="BMF2362" s="1279"/>
      <c r="BMG2362" s="1279"/>
      <c r="BMH2362" s="1279"/>
      <c r="BMI2362" s="1279"/>
      <c r="BMJ2362" s="1279"/>
      <c r="BMK2362" s="1279"/>
      <c r="BML2362" s="1279"/>
      <c r="BMM2362" s="1279"/>
      <c r="BMN2362" s="1279"/>
      <c r="BMO2362" s="1279"/>
      <c r="BMP2362" s="1279"/>
      <c r="BMQ2362" s="1279"/>
      <c r="BMR2362" s="1279"/>
      <c r="BMS2362" s="1279"/>
      <c r="BMT2362" s="1279"/>
      <c r="BMU2362" s="1279"/>
      <c r="BMV2362" s="1279"/>
      <c r="BMW2362" s="1279"/>
      <c r="BMX2362" s="1279"/>
      <c r="BMY2362" s="1279"/>
      <c r="BMZ2362" s="1279"/>
      <c r="BNA2362" s="1279"/>
      <c r="BNB2362" s="1279"/>
      <c r="BNC2362" s="1279"/>
      <c r="BND2362" s="1279"/>
      <c r="BNE2362" s="1279"/>
      <c r="BNF2362" s="1279"/>
      <c r="BNG2362" s="1279"/>
      <c r="BNH2362" s="1279"/>
      <c r="BNI2362" s="1279"/>
      <c r="BNJ2362" s="1279"/>
      <c r="BNK2362" s="1279"/>
      <c r="BNL2362" s="1279"/>
      <c r="BNM2362" s="1279"/>
      <c r="BNN2362" s="1279"/>
      <c r="BNO2362" s="1279"/>
      <c r="BNP2362" s="1279"/>
      <c r="BNQ2362" s="1279"/>
      <c r="BNR2362" s="1279"/>
      <c r="BNS2362" s="1279"/>
      <c r="BNT2362" s="1279"/>
      <c r="BNU2362" s="1279"/>
      <c r="BNV2362" s="1279"/>
      <c r="BNW2362" s="1279"/>
      <c r="BNX2362" s="1279"/>
      <c r="BNY2362" s="1279"/>
      <c r="BNZ2362" s="1279"/>
      <c r="BOA2362" s="1279"/>
      <c r="BOB2362" s="1279"/>
      <c r="BOC2362" s="1279"/>
      <c r="BOD2362" s="1279"/>
      <c r="BOE2362" s="1279"/>
      <c r="BOF2362" s="1279"/>
      <c r="BOG2362" s="1279"/>
      <c r="BOH2362" s="1279"/>
      <c r="BOI2362" s="1279"/>
      <c r="BOJ2362" s="1279"/>
      <c r="BOK2362" s="1279"/>
      <c r="BOL2362" s="1279"/>
      <c r="BOM2362" s="1279"/>
      <c r="BON2362" s="1279"/>
      <c r="BOO2362" s="1279"/>
      <c r="BOP2362" s="1279"/>
      <c r="BOQ2362" s="1279"/>
      <c r="BOR2362" s="1279"/>
      <c r="BOS2362" s="1279"/>
      <c r="BOT2362" s="1279"/>
      <c r="BOU2362" s="1279"/>
      <c r="BOV2362" s="1279"/>
      <c r="BOW2362" s="1279"/>
      <c r="BOX2362" s="1279"/>
      <c r="BOY2362" s="1279"/>
      <c r="BOZ2362" s="1279"/>
      <c r="BPA2362" s="1279"/>
      <c r="BPB2362" s="1279"/>
      <c r="BPC2362" s="1279"/>
      <c r="BPD2362" s="1279"/>
      <c r="BPE2362" s="1279"/>
      <c r="BPF2362" s="1279"/>
      <c r="BPG2362" s="1279"/>
      <c r="BPH2362" s="1279"/>
      <c r="BPI2362" s="1279"/>
      <c r="BPJ2362" s="1279"/>
      <c r="BPK2362" s="1279"/>
      <c r="BPL2362" s="1279"/>
      <c r="BPM2362" s="1279"/>
      <c r="BPN2362" s="1279"/>
      <c r="BPO2362" s="1279"/>
      <c r="BPP2362" s="1279"/>
      <c r="BPQ2362" s="1279"/>
      <c r="BPR2362" s="1279"/>
      <c r="BPS2362" s="1279"/>
      <c r="BPT2362" s="1279"/>
      <c r="BPU2362" s="1279"/>
      <c r="BPV2362" s="1279"/>
      <c r="BPW2362" s="1279"/>
      <c r="BPX2362" s="1279"/>
      <c r="BPY2362" s="1279"/>
      <c r="BPZ2362" s="1279"/>
      <c r="BQA2362" s="1279"/>
      <c r="BQB2362" s="1279"/>
      <c r="BQC2362" s="1279"/>
      <c r="BQD2362" s="1279"/>
      <c r="BQE2362" s="1279"/>
      <c r="BQF2362" s="1279"/>
      <c r="BQG2362" s="1279"/>
      <c r="BQH2362" s="1279"/>
      <c r="BQI2362" s="1279"/>
      <c r="BQJ2362" s="1279"/>
      <c r="BQK2362" s="1279"/>
      <c r="BQL2362" s="1279"/>
      <c r="BQM2362" s="1279"/>
      <c r="BQN2362" s="1279"/>
      <c r="BQO2362" s="1279"/>
      <c r="BQP2362" s="1279"/>
      <c r="BQQ2362" s="1279"/>
      <c r="BQR2362" s="1279"/>
      <c r="BQS2362" s="1279"/>
      <c r="BQT2362" s="1279"/>
      <c r="BQU2362" s="1279"/>
      <c r="BQV2362" s="1279"/>
      <c r="BQW2362" s="1279"/>
      <c r="BQX2362" s="1279"/>
      <c r="BQY2362" s="1279"/>
      <c r="BQZ2362" s="1279"/>
      <c r="BRA2362" s="1279"/>
      <c r="BRB2362" s="1279"/>
      <c r="BRC2362" s="1279"/>
      <c r="BRD2362" s="1279"/>
      <c r="BRE2362" s="1279"/>
      <c r="BRF2362" s="1279"/>
      <c r="BRG2362" s="1279"/>
      <c r="BRH2362" s="1279"/>
      <c r="BRI2362" s="1279"/>
      <c r="BRJ2362" s="1279"/>
      <c r="BRK2362" s="1279"/>
      <c r="BRL2362" s="1279"/>
      <c r="BRM2362" s="1279"/>
      <c r="BRN2362" s="1279"/>
      <c r="BRO2362" s="1279"/>
      <c r="BRP2362" s="1279"/>
      <c r="BRQ2362" s="1279"/>
      <c r="BRR2362" s="1279"/>
      <c r="BRS2362" s="1279"/>
      <c r="BRT2362" s="1279"/>
      <c r="BRU2362" s="1279"/>
      <c r="BRV2362" s="1279"/>
      <c r="BRW2362" s="1279"/>
      <c r="BRX2362" s="1279"/>
      <c r="BRY2362" s="1279"/>
      <c r="BRZ2362" s="1279"/>
      <c r="BSA2362" s="1279"/>
      <c r="BSB2362" s="1279"/>
      <c r="BSC2362" s="1279"/>
      <c r="BSD2362" s="1279"/>
      <c r="BSE2362" s="1279"/>
      <c r="BSF2362" s="1279"/>
      <c r="BSG2362" s="1279"/>
      <c r="BSH2362" s="1279"/>
      <c r="BSI2362" s="1279"/>
      <c r="BSJ2362" s="1279"/>
      <c r="BSK2362" s="1279"/>
      <c r="BSL2362" s="1279"/>
      <c r="BSM2362" s="1279"/>
      <c r="BSN2362" s="1279"/>
      <c r="BSO2362" s="1279"/>
      <c r="BSP2362" s="1279"/>
      <c r="BSQ2362" s="1279"/>
      <c r="BSR2362" s="1279"/>
      <c r="BSS2362" s="1279"/>
      <c r="BST2362" s="1279"/>
      <c r="BSU2362" s="1279"/>
      <c r="BSV2362" s="1279"/>
      <c r="BSW2362" s="1279"/>
      <c r="BSX2362" s="1279"/>
      <c r="BSY2362" s="1279"/>
      <c r="BSZ2362" s="1279"/>
      <c r="BTA2362" s="1279"/>
      <c r="BTB2362" s="1279"/>
      <c r="BTC2362" s="1279"/>
      <c r="BTD2362" s="1279"/>
      <c r="BTE2362" s="1279"/>
      <c r="BTF2362" s="1279"/>
      <c r="BTG2362" s="1279"/>
      <c r="BTH2362" s="1279"/>
      <c r="BTI2362" s="1279"/>
      <c r="BTJ2362" s="1279"/>
      <c r="BTK2362" s="1279"/>
      <c r="BTL2362" s="1279"/>
      <c r="BTM2362" s="1279"/>
      <c r="BTN2362" s="1279"/>
      <c r="BTO2362" s="1279"/>
      <c r="BTP2362" s="1279"/>
      <c r="BTQ2362" s="1279"/>
      <c r="BTR2362" s="1279"/>
      <c r="BTS2362" s="1279"/>
      <c r="BTT2362" s="1279"/>
      <c r="BTU2362" s="1279"/>
      <c r="BTV2362" s="1279"/>
      <c r="BTW2362" s="1279"/>
      <c r="BTX2362" s="1279"/>
      <c r="BTY2362" s="1279"/>
      <c r="BTZ2362" s="1279"/>
      <c r="BUA2362" s="1279"/>
      <c r="BUB2362" s="1279"/>
      <c r="BUC2362" s="1279"/>
      <c r="BUD2362" s="1279"/>
      <c r="BUE2362" s="1279"/>
      <c r="BUF2362" s="1279"/>
      <c r="BUG2362" s="1279"/>
      <c r="BUH2362" s="1279"/>
      <c r="BUI2362" s="1279"/>
      <c r="BUJ2362" s="1279"/>
      <c r="BUK2362" s="1279"/>
      <c r="BUL2362" s="1279"/>
      <c r="BUM2362" s="1279"/>
      <c r="BUN2362" s="1279"/>
      <c r="BUO2362" s="1279"/>
      <c r="BUP2362" s="1279"/>
      <c r="BUQ2362" s="1279"/>
      <c r="BUR2362" s="1279"/>
      <c r="BUS2362" s="1279"/>
      <c r="BUT2362" s="1279"/>
      <c r="BUU2362" s="1279"/>
      <c r="BUV2362" s="1279"/>
      <c r="BUW2362" s="1279"/>
      <c r="BUX2362" s="1279"/>
      <c r="BUY2362" s="1279"/>
      <c r="BUZ2362" s="1279"/>
      <c r="BVA2362" s="1279"/>
      <c r="BVB2362" s="1279"/>
      <c r="BVC2362" s="1279"/>
      <c r="BVD2362" s="1279"/>
      <c r="BVE2362" s="1279"/>
      <c r="BVF2362" s="1279"/>
      <c r="BVG2362" s="1279"/>
      <c r="BVH2362" s="1279"/>
      <c r="BVI2362" s="1279"/>
      <c r="BVJ2362" s="1279"/>
      <c r="BVK2362" s="1279"/>
      <c r="BVL2362" s="1279"/>
      <c r="BVM2362" s="1279"/>
      <c r="BVN2362" s="1279"/>
      <c r="BVO2362" s="1279"/>
      <c r="BVP2362" s="1279"/>
      <c r="BVQ2362" s="1279"/>
      <c r="BVR2362" s="1279"/>
      <c r="BVS2362" s="1279"/>
      <c r="BVT2362" s="1279"/>
      <c r="BVU2362" s="1279"/>
      <c r="BVV2362" s="1279"/>
      <c r="BVW2362" s="1279"/>
      <c r="BVX2362" s="1279"/>
      <c r="BVY2362" s="1279"/>
      <c r="BVZ2362" s="1279"/>
      <c r="BWA2362" s="1279"/>
      <c r="BWB2362" s="1279"/>
      <c r="BWC2362" s="1279"/>
      <c r="BWD2362" s="1279"/>
      <c r="BWE2362" s="1279"/>
      <c r="BWF2362" s="1279"/>
      <c r="BWG2362" s="1279"/>
      <c r="BWH2362" s="1279"/>
      <c r="BWI2362" s="1279"/>
      <c r="BWJ2362" s="1279"/>
      <c r="BWK2362" s="1279"/>
      <c r="BWL2362" s="1279"/>
      <c r="BWM2362" s="1279"/>
      <c r="BWN2362" s="1279"/>
      <c r="BWO2362" s="1279"/>
      <c r="BWP2362" s="1279"/>
      <c r="BWQ2362" s="1279"/>
      <c r="BWR2362" s="1279"/>
      <c r="BWS2362" s="1279"/>
      <c r="BWT2362" s="1279"/>
      <c r="BWU2362" s="1279"/>
      <c r="BWV2362" s="1279"/>
      <c r="BWW2362" s="1279"/>
      <c r="BWX2362" s="1279"/>
      <c r="BWY2362" s="1279"/>
      <c r="BWZ2362" s="1279"/>
      <c r="BXA2362" s="1279"/>
      <c r="BXB2362" s="1279"/>
      <c r="BXC2362" s="1279"/>
      <c r="BXD2362" s="1279"/>
      <c r="BXE2362" s="1279"/>
      <c r="BXF2362" s="1279"/>
      <c r="BXG2362" s="1279"/>
      <c r="BXH2362" s="1279"/>
      <c r="BXI2362" s="1279"/>
      <c r="BXJ2362" s="1279"/>
      <c r="BXK2362" s="1279"/>
      <c r="BXL2362" s="1279"/>
      <c r="BXM2362" s="1279"/>
      <c r="BXN2362" s="1279"/>
      <c r="BXO2362" s="1279"/>
      <c r="BXP2362" s="1279"/>
      <c r="BXQ2362" s="1279"/>
      <c r="BXR2362" s="1279"/>
      <c r="BXS2362" s="1279"/>
      <c r="BXT2362" s="1279"/>
      <c r="BXU2362" s="1279"/>
      <c r="BXV2362" s="1279"/>
      <c r="BXW2362" s="1279"/>
      <c r="BXX2362" s="1279"/>
      <c r="BXY2362" s="1279"/>
      <c r="BXZ2362" s="1279"/>
      <c r="BYA2362" s="1279"/>
      <c r="BYB2362" s="1279"/>
      <c r="BYC2362" s="1279"/>
      <c r="BYD2362" s="1279"/>
      <c r="BYE2362" s="1279"/>
      <c r="BYF2362" s="1279"/>
      <c r="BYG2362" s="1279"/>
      <c r="BYH2362" s="1279"/>
      <c r="BYI2362" s="1279"/>
      <c r="BYJ2362" s="1279"/>
      <c r="BYK2362" s="1279"/>
      <c r="BYL2362" s="1279"/>
      <c r="BYM2362" s="1279"/>
      <c r="BYN2362" s="1279"/>
      <c r="BYO2362" s="1279"/>
      <c r="BYP2362" s="1279"/>
      <c r="BYQ2362" s="1279"/>
      <c r="BYR2362" s="1279"/>
      <c r="BYS2362" s="1279"/>
      <c r="BYT2362" s="1279"/>
      <c r="BYU2362" s="1279"/>
      <c r="BYV2362" s="1279"/>
      <c r="BYW2362" s="1279"/>
      <c r="BYX2362" s="1279"/>
      <c r="BYY2362" s="1279"/>
      <c r="BYZ2362" s="1279"/>
      <c r="BZA2362" s="1279"/>
      <c r="BZB2362" s="1279"/>
      <c r="BZC2362" s="1279"/>
      <c r="BZD2362" s="1279"/>
      <c r="BZE2362" s="1279"/>
      <c r="BZF2362" s="1279"/>
      <c r="BZG2362" s="1279"/>
      <c r="BZH2362" s="1279"/>
      <c r="BZI2362" s="1279"/>
      <c r="BZJ2362" s="1279"/>
      <c r="BZK2362" s="1279"/>
      <c r="BZL2362" s="1279"/>
      <c r="BZM2362" s="1279"/>
      <c r="BZN2362" s="1279"/>
      <c r="BZO2362" s="1279"/>
      <c r="BZP2362" s="1279"/>
      <c r="BZQ2362" s="1279"/>
      <c r="BZR2362" s="1279"/>
      <c r="BZS2362" s="1279"/>
      <c r="BZT2362" s="1279"/>
      <c r="BZU2362" s="1279"/>
      <c r="BZV2362" s="1279"/>
      <c r="BZW2362" s="1279"/>
      <c r="BZX2362" s="1279"/>
      <c r="BZY2362" s="1279"/>
      <c r="BZZ2362" s="1279"/>
      <c r="CAA2362" s="1279"/>
      <c r="CAB2362" s="1279"/>
      <c r="CAC2362" s="1279"/>
      <c r="CAD2362" s="1279"/>
      <c r="CAE2362" s="1279"/>
      <c r="CAF2362" s="1279"/>
      <c r="CAG2362" s="1279"/>
      <c r="CAH2362" s="1279"/>
      <c r="CAI2362" s="1279"/>
      <c r="CAJ2362" s="1279"/>
      <c r="CAK2362" s="1279"/>
      <c r="CAL2362" s="1279"/>
      <c r="CAM2362" s="1279"/>
      <c r="CAN2362" s="1279"/>
      <c r="CAO2362" s="1279"/>
      <c r="CAP2362" s="1279"/>
      <c r="CAQ2362" s="1279"/>
      <c r="CAR2362" s="1279"/>
      <c r="CAS2362" s="1279"/>
      <c r="CAT2362" s="1279"/>
      <c r="CAU2362" s="1279"/>
      <c r="CAV2362" s="1279"/>
      <c r="CAW2362" s="1279"/>
      <c r="CAX2362" s="1279"/>
      <c r="CAY2362" s="1279"/>
      <c r="CAZ2362" s="1279"/>
      <c r="CBA2362" s="1279"/>
      <c r="CBB2362" s="1279"/>
      <c r="CBC2362" s="1279"/>
      <c r="CBD2362" s="1279"/>
      <c r="CBE2362" s="1279"/>
      <c r="CBF2362" s="1279"/>
      <c r="CBG2362" s="1279"/>
      <c r="CBH2362" s="1279"/>
      <c r="CBI2362" s="1279"/>
      <c r="CBJ2362" s="1279"/>
      <c r="CBK2362" s="1279"/>
      <c r="CBL2362" s="1279"/>
      <c r="CBM2362" s="1279"/>
      <c r="CBN2362" s="1279"/>
      <c r="CBO2362" s="1279"/>
      <c r="CBP2362" s="1279"/>
      <c r="CBQ2362" s="1279"/>
      <c r="CBR2362" s="1279"/>
      <c r="CBS2362" s="1279"/>
      <c r="CBT2362" s="1279"/>
      <c r="CBU2362" s="1279"/>
      <c r="CBV2362" s="1279"/>
      <c r="CBW2362" s="1279"/>
      <c r="CBX2362" s="1279"/>
      <c r="CBY2362" s="1279"/>
      <c r="CBZ2362" s="1279"/>
      <c r="CCA2362" s="1279"/>
      <c r="CCB2362" s="1279"/>
      <c r="CCC2362" s="1279"/>
      <c r="CCD2362" s="1279"/>
      <c r="CCE2362" s="1279"/>
      <c r="CCF2362" s="1279"/>
      <c r="CCG2362" s="1279"/>
      <c r="CCH2362" s="1279"/>
      <c r="CCI2362" s="1279"/>
      <c r="CCJ2362" s="1279"/>
      <c r="CCK2362" s="1279"/>
      <c r="CCL2362" s="1279"/>
      <c r="CCM2362" s="1279"/>
      <c r="CCN2362" s="1279"/>
      <c r="CCO2362" s="1279"/>
      <c r="CCP2362" s="1279"/>
      <c r="CCQ2362" s="1279"/>
      <c r="CCR2362" s="1279"/>
      <c r="CCS2362" s="1279"/>
      <c r="CCT2362" s="1279"/>
      <c r="CCU2362" s="1279"/>
      <c r="CCV2362" s="1279"/>
      <c r="CCW2362" s="1279"/>
      <c r="CCX2362" s="1279"/>
      <c r="CCY2362" s="1279"/>
      <c r="CCZ2362" s="1279"/>
      <c r="CDA2362" s="1279"/>
      <c r="CDB2362" s="1279"/>
      <c r="CDC2362" s="1279"/>
      <c r="CDD2362" s="1279"/>
      <c r="CDE2362" s="1279"/>
      <c r="CDF2362" s="1279"/>
      <c r="CDG2362" s="1279"/>
      <c r="CDH2362" s="1279"/>
      <c r="CDI2362" s="1279"/>
      <c r="CDJ2362" s="1279"/>
      <c r="CDK2362" s="1279"/>
      <c r="CDL2362" s="1279"/>
      <c r="CDM2362" s="1279"/>
      <c r="CDN2362" s="1279"/>
      <c r="CDO2362" s="1279"/>
      <c r="CDP2362" s="1279"/>
      <c r="CDQ2362" s="1279"/>
      <c r="CDR2362" s="1279"/>
      <c r="CDS2362" s="1279"/>
      <c r="CDT2362" s="1279"/>
      <c r="CDU2362" s="1279"/>
      <c r="CDV2362" s="1279"/>
      <c r="CDW2362" s="1279"/>
      <c r="CDX2362" s="1279"/>
      <c r="CDY2362" s="1279"/>
      <c r="CDZ2362" s="1279"/>
      <c r="CEA2362" s="1279"/>
      <c r="CEB2362" s="1279"/>
      <c r="CEC2362" s="1279"/>
      <c r="CED2362" s="1279"/>
      <c r="CEE2362" s="1279"/>
      <c r="CEF2362" s="1279"/>
      <c r="CEG2362" s="1279"/>
      <c r="CEH2362" s="1279"/>
      <c r="CEI2362" s="1279"/>
      <c r="CEJ2362" s="1279"/>
      <c r="CEK2362" s="1279"/>
      <c r="CEL2362" s="1279"/>
      <c r="CEM2362" s="1279"/>
      <c r="CEN2362" s="1279"/>
      <c r="CEO2362" s="1279"/>
      <c r="CEP2362" s="1279"/>
      <c r="CEQ2362" s="1279"/>
      <c r="CER2362" s="1279"/>
      <c r="CES2362" s="1279"/>
      <c r="CET2362" s="1279"/>
      <c r="CEU2362" s="1279"/>
      <c r="CEV2362" s="1279"/>
      <c r="CEW2362" s="1279"/>
      <c r="CEX2362" s="1279"/>
      <c r="CEY2362" s="1279"/>
      <c r="CEZ2362" s="1279"/>
      <c r="CFA2362" s="1279"/>
      <c r="CFB2362" s="1279"/>
      <c r="CFC2362" s="1279"/>
      <c r="CFD2362" s="1279"/>
      <c r="CFE2362" s="1279"/>
      <c r="CFF2362" s="1279"/>
      <c r="CFG2362" s="1279"/>
      <c r="CFH2362" s="1279"/>
      <c r="CFI2362" s="1279"/>
      <c r="CFJ2362" s="1279"/>
      <c r="CFK2362" s="1279"/>
      <c r="CFL2362" s="1279"/>
      <c r="CFM2362" s="1279"/>
      <c r="CFN2362" s="1279"/>
      <c r="CFO2362" s="1279"/>
      <c r="CFP2362" s="1279"/>
      <c r="CFQ2362" s="1279"/>
      <c r="CFR2362" s="1279"/>
      <c r="CFS2362" s="1279"/>
      <c r="CFT2362" s="1279"/>
      <c r="CFU2362" s="1279"/>
      <c r="CFV2362" s="1279"/>
      <c r="CFW2362" s="1279"/>
      <c r="CFX2362" s="1279"/>
      <c r="CFY2362" s="1279"/>
      <c r="CFZ2362" s="1279"/>
      <c r="CGA2362" s="1279"/>
      <c r="CGB2362" s="1279"/>
      <c r="CGC2362" s="1279"/>
      <c r="CGD2362" s="1279"/>
      <c r="CGE2362" s="1279"/>
      <c r="CGF2362" s="1279"/>
      <c r="CGG2362" s="1279"/>
      <c r="CGH2362" s="1279"/>
      <c r="CGI2362" s="1279"/>
      <c r="CGJ2362" s="1279"/>
      <c r="CGK2362" s="1279"/>
      <c r="CGL2362" s="1279"/>
      <c r="CGM2362" s="1279"/>
      <c r="CGN2362" s="1279"/>
      <c r="CGO2362" s="1279"/>
      <c r="CGP2362" s="1279"/>
      <c r="CGQ2362" s="1279"/>
      <c r="CGR2362" s="1279"/>
      <c r="CGS2362" s="1279"/>
      <c r="CGT2362" s="1279"/>
      <c r="CGU2362" s="1279"/>
      <c r="CGV2362" s="1279"/>
      <c r="CGW2362" s="1279"/>
      <c r="CGX2362" s="1279"/>
      <c r="CGY2362" s="1279"/>
      <c r="CGZ2362" s="1279"/>
      <c r="CHA2362" s="1279"/>
      <c r="CHB2362" s="1279"/>
      <c r="CHC2362" s="1279"/>
      <c r="CHD2362" s="1279"/>
      <c r="CHE2362" s="1279"/>
      <c r="CHF2362" s="1279"/>
      <c r="CHG2362" s="1279"/>
      <c r="CHH2362" s="1279"/>
      <c r="CHI2362" s="1279"/>
      <c r="CHJ2362" s="1279"/>
      <c r="CHK2362" s="1279"/>
      <c r="CHL2362" s="1279"/>
      <c r="CHM2362" s="1279"/>
      <c r="CHN2362" s="1279"/>
      <c r="CHO2362" s="1279"/>
      <c r="CHP2362" s="1279"/>
      <c r="CHQ2362" s="1279"/>
      <c r="CHR2362" s="1279"/>
      <c r="CHS2362" s="1279"/>
      <c r="CHT2362" s="1279"/>
      <c r="CHU2362" s="1279"/>
      <c r="CHV2362" s="1279"/>
      <c r="CHW2362" s="1279"/>
      <c r="CHX2362" s="1279"/>
      <c r="CHY2362" s="1279"/>
      <c r="CHZ2362" s="1279"/>
      <c r="CIA2362" s="1279"/>
      <c r="CIB2362" s="1279"/>
      <c r="CIC2362" s="1279"/>
      <c r="CID2362" s="1279"/>
      <c r="CIE2362" s="1279"/>
      <c r="CIF2362" s="1279"/>
      <c r="CIG2362" s="1279"/>
      <c r="CIH2362" s="1279"/>
      <c r="CII2362" s="1279"/>
      <c r="CIJ2362" s="1279"/>
      <c r="CIK2362" s="1279"/>
      <c r="CIL2362" s="1279"/>
      <c r="CIM2362" s="1279"/>
      <c r="CIN2362" s="1279"/>
      <c r="CIO2362" s="1279"/>
      <c r="CIP2362" s="1279"/>
      <c r="CIQ2362" s="1279"/>
      <c r="CIR2362" s="1279"/>
      <c r="CIS2362" s="1279"/>
      <c r="CIT2362" s="1279"/>
      <c r="CIU2362" s="1279"/>
      <c r="CIV2362" s="1279"/>
      <c r="CIW2362" s="1279"/>
      <c r="CIX2362" s="1279"/>
      <c r="CIY2362" s="1279"/>
      <c r="CIZ2362" s="1279"/>
      <c r="CJA2362" s="1279"/>
      <c r="CJB2362" s="1279"/>
      <c r="CJC2362" s="1279"/>
      <c r="CJD2362" s="1279"/>
      <c r="CJE2362" s="1279"/>
      <c r="CJF2362" s="1279"/>
      <c r="CJG2362" s="1279"/>
      <c r="CJH2362" s="1279"/>
      <c r="CJI2362" s="1279"/>
      <c r="CJJ2362" s="1279"/>
      <c r="CJK2362" s="1279"/>
      <c r="CJL2362" s="1279"/>
      <c r="CJM2362" s="1279"/>
      <c r="CJN2362" s="1279"/>
      <c r="CJO2362" s="1279"/>
      <c r="CJP2362" s="1279"/>
      <c r="CJQ2362" s="1279"/>
      <c r="CJR2362" s="1279"/>
      <c r="CJS2362" s="1279"/>
      <c r="CJT2362" s="1279"/>
      <c r="CJU2362" s="1279"/>
      <c r="CJV2362" s="1279"/>
      <c r="CJW2362" s="1279"/>
      <c r="CJX2362" s="1279"/>
      <c r="CJY2362" s="1279"/>
      <c r="CJZ2362" s="1279"/>
      <c r="CKA2362" s="1279"/>
      <c r="CKB2362" s="1279"/>
      <c r="CKC2362" s="1279"/>
      <c r="CKD2362" s="1279"/>
      <c r="CKE2362" s="1279"/>
      <c r="CKF2362" s="1279"/>
      <c r="CKG2362" s="1279"/>
      <c r="CKH2362" s="1279"/>
      <c r="CKI2362" s="1279"/>
      <c r="CKJ2362" s="1279"/>
      <c r="CKK2362" s="1279"/>
      <c r="CKL2362" s="1279"/>
      <c r="CKM2362" s="1279"/>
      <c r="CKN2362" s="1279"/>
      <c r="CKO2362" s="1279"/>
      <c r="CKP2362" s="1279"/>
      <c r="CKQ2362" s="1279"/>
      <c r="CKR2362" s="1279"/>
      <c r="CKS2362" s="1279"/>
      <c r="CKT2362" s="1279"/>
      <c r="CKU2362" s="1279"/>
      <c r="CKV2362" s="1279"/>
      <c r="CKW2362" s="1279"/>
      <c r="CKX2362" s="1279"/>
      <c r="CKY2362" s="1279"/>
      <c r="CKZ2362" s="1279"/>
      <c r="CLA2362" s="1279"/>
      <c r="CLB2362" s="1279"/>
      <c r="CLC2362" s="1279"/>
      <c r="CLD2362" s="1279"/>
      <c r="CLE2362" s="1279"/>
      <c r="CLF2362" s="1279"/>
      <c r="CLG2362" s="1279"/>
      <c r="CLH2362" s="1279"/>
      <c r="CLI2362" s="1279"/>
      <c r="CLJ2362" s="1279"/>
      <c r="CLK2362" s="1279"/>
      <c r="CLL2362" s="1279"/>
      <c r="CLM2362" s="1279"/>
      <c r="CLN2362" s="1279"/>
      <c r="CLO2362" s="1279"/>
      <c r="CLP2362" s="1279"/>
      <c r="CLQ2362" s="1279"/>
      <c r="CLR2362" s="1279"/>
      <c r="CLS2362" s="1279"/>
      <c r="CLT2362" s="1279"/>
      <c r="CLU2362" s="1279"/>
      <c r="CLV2362" s="1279"/>
      <c r="CLW2362" s="1279"/>
      <c r="CLX2362" s="1279"/>
      <c r="CLY2362" s="1279"/>
      <c r="CLZ2362" s="1279"/>
      <c r="CMA2362" s="1279"/>
      <c r="CMB2362" s="1279"/>
      <c r="CMC2362" s="1279"/>
      <c r="CMD2362" s="1279"/>
      <c r="CME2362" s="1279"/>
      <c r="CMF2362" s="1279"/>
      <c r="CMG2362" s="1279"/>
      <c r="CMH2362" s="1279"/>
      <c r="CMI2362" s="1279"/>
      <c r="CMJ2362" s="1279"/>
      <c r="CMK2362" s="1279"/>
      <c r="CML2362" s="1279"/>
      <c r="CMM2362" s="1279"/>
      <c r="CMN2362" s="1279"/>
      <c r="CMO2362" s="1279"/>
      <c r="CMP2362" s="1279"/>
      <c r="CMQ2362" s="1279"/>
      <c r="CMR2362" s="1279"/>
      <c r="CMS2362" s="1279"/>
      <c r="CMT2362" s="1279"/>
      <c r="CMU2362" s="1279"/>
      <c r="CMV2362" s="1279"/>
      <c r="CMW2362" s="1279"/>
      <c r="CMX2362" s="1279"/>
      <c r="CMY2362" s="1279"/>
      <c r="CMZ2362" s="1279"/>
      <c r="CNA2362" s="1279"/>
      <c r="CNB2362" s="1279"/>
      <c r="CNC2362" s="1279"/>
      <c r="CND2362" s="1279"/>
      <c r="CNE2362" s="1279"/>
      <c r="CNF2362" s="1279"/>
      <c r="CNG2362" s="1279"/>
      <c r="CNH2362" s="1279"/>
      <c r="CNI2362" s="1279"/>
      <c r="CNJ2362" s="1279"/>
      <c r="CNK2362" s="1279"/>
      <c r="CNL2362" s="1279"/>
      <c r="CNM2362" s="1279"/>
      <c r="CNN2362" s="1279"/>
      <c r="CNO2362" s="1279"/>
      <c r="CNP2362" s="1279"/>
      <c r="CNQ2362" s="1279"/>
      <c r="CNR2362" s="1279"/>
      <c r="CNS2362" s="1279"/>
      <c r="CNT2362" s="1279"/>
      <c r="CNU2362" s="1279"/>
      <c r="CNV2362" s="1279"/>
      <c r="CNW2362" s="1279"/>
      <c r="CNX2362" s="1279"/>
      <c r="CNY2362" s="1279"/>
      <c r="CNZ2362" s="1279"/>
      <c r="COA2362" s="1279"/>
      <c r="COB2362" s="1279"/>
      <c r="COC2362" s="1279"/>
      <c r="COD2362" s="1279"/>
      <c r="COE2362" s="1279"/>
      <c r="COF2362" s="1279"/>
      <c r="COG2362" s="1279"/>
      <c r="COH2362" s="1279"/>
      <c r="COI2362" s="1279"/>
      <c r="COJ2362" s="1279"/>
      <c r="COK2362" s="1279"/>
      <c r="COL2362" s="1279"/>
      <c r="COM2362" s="1279"/>
      <c r="CON2362" s="1279"/>
      <c r="COO2362" s="1279"/>
      <c r="COP2362" s="1279"/>
      <c r="COQ2362" s="1279"/>
      <c r="COR2362" s="1279"/>
      <c r="COS2362" s="1279"/>
      <c r="COT2362" s="1279"/>
      <c r="COU2362" s="1279"/>
      <c r="COV2362" s="1279"/>
      <c r="COW2362" s="1279"/>
      <c r="COX2362" s="1279"/>
      <c r="COY2362" s="1279"/>
      <c r="COZ2362" s="1279"/>
      <c r="CPA2362" s="1279"/>
      <c r="CPB2362" s="1279"/>
      <c r="CPC2362" s="1279"/>
      <c r="CPD2362" s="1279"/>
      <c r="CPE2362" s="1279"/>
      <c r="CPF2362" s="1279"/>
      <c r="CPG2362" s="1279"/>
      <c r="CPH2362" s="1279"/>
      <c r="CPI2362" s="1279"/>
      <c r="CPJ2362" s="1279"/>
      <c r="CPK2362" s="1279"/>
      <c r="CPL2362" s="1279"/>
      <c r="CPM2362" s="1279"/>
      <c r="CPN2362" s="1279"/>
      <c r="CPO2362" s="1279"/>
      <c r="CPP2362" s="1279"/>
      <c r="CPQ2362" s="1279"/>
      <c r="CPR2362" s="1279"/>
      <c r="CPS2362" s="1279"/>
      <c r="CPT2362" s="1279"/>
      <c r="CPU2362" s="1279"/>
      <c r="CPV2362" s="1279"/>
      <c r="CPW2362" s="1279"/>
      <c r="CPX2362" s="1279"/>
      <c r="CPY2362" s="1279"/>
      <c r="CPZ2362" s="1279"/>
      <c r="CQA2362" s="1279"/>
      <c r="CQB2362" s="1279"/>
      <c r="CQC2362" s="1279"/>
      <c r="CQD2362" s="1279"/>
      <c r="CQE2362" s="1279"/>
      <c r="CQF2362" s="1279"/>
      <c r="CQG2362" s="1279"/>
      <c r="CQH2362" s="1279"/>
      <c r="CQI2362" s="1279"/>
      <c r="CQJ2362" s="1279"/>
      <c r="CQK2362" s="1279"/>
      <c r="CQL2362" s="1279"/>
      <c r="CQM2362" s="1279"/>
      <c r="CQN2362" s="1279"/>
      <c r="CQO2362" s="1279"/>
      <c r="CQP2362" s="1279"/>
      <c r="CQQ2362" s="1279"/>
      <c r="CQR2362" s="1279"/>
      <c r="CQS2362" s="1279"/>
      <c r="CQT2362" s="1279"/>
      <c r="CQU2362" s="1279"/>
      <c r="CQV2362" s="1279"/>
      <c r="CQW2362" s="1279"/>
      <c r="CQX2362" s="1279"/>
      <c r="CQY2362" s="1279"/>
      <c r="CQZ2362" s="1279"/>
      <c r="CRA2362" s="1279"/>
      <c r="CRB2362" s="1279"/>
      <c r="CRC2362" s="1279"/>
      <c r="CRD2362" s="1279"/>
      <c r="CRE2362" s="1279"/>
      <c r="CRF2362" s="1279"/>
      <c r="CRG2362" s="1279"/>
      <c r="CRH2362" s="1279"/>
      <c r="CRI2362" s="1279"/>
      <c r="CRJ2362" s="1279"/>
      <c r="CRK2362" s="1279"/>
      <c r="CRL2362" s="1279"/>
      <c r="CRM2362" s="1279"/>
      <c r="CRN2362" s="1279"/>
      <c r="CRO2362" s="1279"/>
      <c r="CRP2362" s="1279"/>
      <c r="CRQ2362" s="1279"/>
      <c r="CRR2362" s="1279"/>
      <c r="CRS2362" s="1279"/>
      <c r="CRT2362" s="1279"/>
      <c r="CRU2362" s="1279"/>
      <c r="CRV2362" s="1279"/>
      <c r="CRW2362" s="1279"/>
      <c r="CRX2362" s="1279"/>
      <c r="CRY2362" s="1279"/>
      <c r="CRZ2362" s="1279"/>
      <c r="CSA2362" s="1279"/>
      <c r="CSB2362" s="1279"/>
      <c r="CSC2362" s="1279"/>
      <c r="CSD2362" s="1279"/>
      <c r="CSE2362" s="1279"/>
      <c r="CSF2362" s="1279"/>
      <c r="CSG2362" s="1279"/>
      <c r="CSH2362" s="1279"/>
      <c r="CSI2362" s="1279"/>
      <c r="CSJ2362" s="1279"/>
      <c r="CSK2362" s="1279"/>
      <c r="CSL2362" s="1279"/>
      <c r="CSM2362" s="1279"/>
      <c r="CSN2362" s="1279"/>
      <c r="CSO2362" s="1279"/>
      <c r="CSP2362" s="1279"/>
      <c r="CSQ2362" s="1279"/>
      <c r="CSR2362" s="1279"/>
      <c r="CSS2362" s="1279"/>
      <c r="CST2362" s="1279"/>
      <c r="CSU2362" s="1279"/>
      <c r="CSV2362" s="1279"/>
      <c r="CSW2362" s="1279"/>
      <c r="CSX2362" s="1279"/>
      <c r="CSY2362" s="1279"/>
      <c r="CSZ2362" s="1279"/>
      <c r="CTA2362" s="1279"/>
      <c r="CTB2362" s="1279"/>
      <c r="CTC2362" s="1279"/>
      <c r="CTD2362" s="1279"/>
      <c r="CTE2362" s="1279"/>
      <c r="CTF2362" s="1279"/>
      <c r="CTG2362" s="1279"/>
      <c r="CTH2362" s="1279"/>
      <c r="CTI2362" s="1279"/>
      <c r="CTJ2362" s="1279"/>
      <c r="CTK2362" s="1279"/>
      <c r="CTL2362" s="1279"/>
      <c r="CTM2362" s="1279"/>
      <c r="CTN2362" s="1279"/>
      <c r="CTO2362" s="1279"/>
      <c r="CTP2362" s="1279"/>
      <c r="CTQ2362" s="1279"/>
      <c r="CTR2362" s="1279"/>
      <c r="CTS2362" s="1279"/>
      <c r="CTT2362" s="1279"/>
      <c r="CTU2362" s="1279"/>
      <c r="CTV2362" s="1279"/>
      <c r="CTW2362" s="1279"/>
      <c r="CTX2362" s="1279"/>
      <c r="CTY2362" s="1279"/>
      <c r="CTZ2362" s="1279"/>
      <c r="CUA2362" s="1279"/>
      <c r="CUB2362" s="1279"/>
      <c r="CUC2362" s="1279"/>
      <c r="CUD2362" s="1279"/>
      <c r="CUE2362" s="1279"/>
      <c r="CUF2362" s="1279"/>
      <c r="CUG2362" s="1279"/>
      <c r="CUH2362" s="1279"/>
      <c r="CUI2362" s="1279"/>
      <c r="CUJ2362" s="1279"/>
      <c r="CUK2362" s="1279"/>
      <c r="CUL2362" s="1279"/>
      <c r="CUM2362" s="1279"/>
      <c r="CUN2362" s="1279"/>
      <c r="CUO2362" s="1279"/>
      <c r="CUP2362" s="1279"/>
      <c r="CUQ2362" s="1279"/>
      <c r="CUR2362" s="1279"/>
      <c r="CUS2362" s="1279"/>
      <c r="CUT2362" s="1279"/>
      <c r="CUU2362" s="1279"/>
      <c r="CUV2362" s="1279"/>
      <c r="CUW2362" s="1279"/>
      <c r="CUX2362" s="1279"/>
      <c r="CUY2362" s="1279"/>
      <c r="CUZ2362" s="1279"/>
      <c r="CVA2362" s="1279"/>
      <c r="CVB2362" s="1279"/>
      <c r="CVC2362" s="1279"/>
      <c r="CVD2362" s="1279"/>
      <c r="CVE2362" s="1279"/>
      <c r="CVF2362" s="1279"/>
      <c r="CVG2362" s="1279"/>
      <c r="CVH2362" s="1279"/>
      <c r="CVI2362" s="1279"/>
      <c r="CVJ2362" s="1279"/>
      <c r="CVK2362" s="1279"/>
      <c r="CVL2362" s="1279"/>
      <c r="CVM2362" s="1279"/>
      <c r="CVN2362" s="1279"/>
      <c r="CVO2362" s="1279"/>
      <c r="CVP2362" s="1279"/>
      <c r="CVQ2362" s="1279"/>
      <c r="CVR2362" s="1279"/>
      <c r="CVS2362" s="1279"/>
      <c r="CVT2362" s="1279"/>
      <c r="CVU2362" s="1279"/>
      <c r="CVV2362" s="1279"/>
      <c r="CVW2362" s="1279"/>
      <c r="CVX2362" s="1279"/>
      <c r="CVY2362" s="1279"/>
      <c r="CVZ2362" s="1279"/>
      <c r="CWA2362" s="1279"/>
      <c r="CWB2362" s="1279"/>
      <c r="CWC2362" s="1279"/>
      <c r="CWD2362" s="1279"/>
      <c r="CWE2362" s="1279"/>
      <c r="CWF2362" s="1279"/>
      <c r="CWG2362" s="1279"/>
      <c r="CWH2362" s="1279"/>
      <c r="CWI2362" s="1279"/>
      <c r="CWJ2362" s="1279"/>
      <c r="CWK2362" s="1279"/>
      <c r="CWL2362" s="1279"/>
      <c r="CWM2362" s="1279"/>
      <c r="CWN2362" s="1279"/>
      <c r="CWO2362" s="1279"/>
      <c r="CWP2362" s="1279"/>
      <c r="CWQ2362" s="1279"/>
      <c r="CWR2362" s="1279"/>
      <c r="CWS2362" s="1279"/>
      <c r="CWT2362" s="1279"/>
      <c r="CWU2362" s="1279"/>
      <c r="CWV2362" s="1279"/>
      <c r="CWW2362" s="1279"/>
      <c r="CWX2362" s="1279"/>
      <c r="CWY2362" s="1279"/>
      <c r="CWZ2362" s="1279"/>
      <c r="CXA2362" s="1279"/>
      <c r="CXB2362" s="1279"/>
      <c r="CXC2362" s="1279"/>
      <c r="CXD2362" s="1279"/>
      <c r="CXE2362" s="1279"/>
      <c r="CXF2362" s="1279"/>
      <c r="CXG2362" s="1279"/>
      <c r="CXH2362" s="1279"/>
      <c r="CXI2362" s="1279"/>
      <c r="CXJ2362" s="1279"/>
      <c r="CXK2362" s="1279"/>
      <c r="CXL2362" s="1279"/>
      <c r="CXM2362" s="1279"/>
      <c r="CXN2362" s="1279"/>
      <c r="CXO2362" s="1279"/>
      <c r="CXP2362" s="1279"/>
      <c r="CXQ2362" s="1279"/>
      <c r="CXR2362" s="1279"/>
      <c r="CXS2362" s="1279"/>
      <c r="CXT2362" s="1279"/>
      <c r="CXU2362" s="1279"/>
      <c r="CXV2362" s="1279"/>
      <c r="CXW2362" s="1279"/>
      <c r="CXX2362" s="1279"/>
      <c r="CXY2362" s="1279"/>
      <c r="CXZ2362" s="1279"/>
      <c r="CYA2362" s="1279"/>
      <c r="CYB2362" s="1279"/>
      <c r="CYC2362" s="1279"/>
      <c r="CYD2362" s="1279"/>
      <c r="CYE2362" s="1279"/>
      <c r="CYF2362" s="1279"/>
      <c r="CYG2362" s="1279"/>
      <c r="CYH2362" s="1279"/>
      <c r="CYI2362" s="1279"/>
      <c r="CYJ2362" s="1279"/>
      <c r="CYK2362" s="1279"/>
      <c r="CYL2362" s="1279"/>
      <c r="CYM2362" s="1279"/>
      <c r="CYN2362" s="1279"/>
      <c r="CYO2362" s="1279"/>
      <c r="CYP2362" s="1279"/>
      <c r="CYQ2362" s="1279"/>
      <c r="CYR2362" s="1279"/>
      <c r="CYS2362" s="1279"/>
      <c r="CYT2362" s="1279"/>
      <c r="CYU2362" s="1279"/>
      <c r="CYV2362" s="1279"/>
      <c r="CYW2362" s="1279"/>
      <c r="CYX2362" s="1279"/>
      <c r="CYY2362" s="1279"/>
      <c r="CYZ2362" s="1279"/>
      <c r="CZA2362" s="1279"/>
      <c r="CZB2362" s="1279"/>
      <c r="CZC2362" s="1279"/>
      <c r="CZD2362" s="1279"/>
      <c r="CZE2362" s="1279"/>
      <c r="CZF2362" s="1279"/>
      <c r="CZG2362" s="1279"/>
      <c r="CZH2362" s="1279"/>
      <c r="CZI2362" s="1279"/>
      <c r="CZJ2362" s="1279"/>
      <c r="CZK2362" s="1279"/>
      <c r="CZL2362" s="1279"/>
      <c r="CZM2362" s="1279"/>
      <c r="CZN2362" s="1279"/>
      <c r="CZO2362" s="1279"/>
      <c r="CZP2362" s="1279"/>
      <c r="CZQ2362" s="1279"/>
      <c r="CZR2362" s="1279"/>
      <c r="CZS2362" s="1279"/>
      <c r="CZT2362" s="1279"/>
      <c r="CZU2362" s="1279"/>
      <c r="CZV2362" s="1279"/>
      <c r="CZW2362" s="1279"/>
      <c r="CZX2362" s="1279"/>
      <c r="CZY2362" s="1279"/>
      <c r="CZZ2362" s="1279"/>
      <c r="DAA2362" s="1279"/>
      <c r="DAB2362" s="1279"/>
      <c r="DAC2362" s="1279"/>
      <c r="DAD2362" s="1279"/>
      <c r="DAE2362" s="1279"/>
      <c r="DAF2362" s="1279"/>
      <c r="DAG2362" s="1279"/>
      <c r="DAH2362" s="1279"/>
      <c r="DAI2362" s="1279"/>
      <c r="DAJ2362" s="1279"/>
      <c r="DAK2362" s="1279"/>
      <c r="DAL2362" s="1279"/>
      <c r="DAM2362" s="1279"/>
      <c r="DAN2362" s="1279"/>
      <c r="DAO2362" s="1279"/>
      <c r="DAP2362" s="1279"/>
      <c r="DAQ2362" s="1279"/>
      <c r="DAR2362" s="1279"/>
      <c r="DAS2362" s="1279"/>
      <c r="DAT2362" s="1279"/>
      <c r="DAU2362" s="1279"/>
      <c r="DAV2362" s="1279"/>
      <c r="DAW2362" s="1279"/>
      <c r="DAX2362" s="1279"/>
      <c r="DAY2362" s="1279"/>
      <c r="DAZ2362" s="1279"/>
      <c r="DBA2362" s="1279"/>
      <c r="DBB2362" s="1279"/>
      <c r="DBC2362" s="1279"/>
      <c r="DBD2362" s="1279"/>
      <c r="DBE2362" s="1279"/>
      <c r="DBF2362" s="1279"/>
      <c r="DBG2362" s="1279"/>
      <c r="DBH2362" s="1279"/>
      <c r="DBI2362" s="1279"/>
      <c r="DBJ2362" s="1279"/>
      <c r="DBK2362" s="1279"/>
      <c r="DBL2362" s="1279"/>
      <c r="DBM2362" s="1279"/>
      <c r="DBN2362" s="1279"/>
      <c r="DBO2362" s="1279"/>
      <c r="DBP2362" s="1279"/>
      <c r="DBQ2362" s="1279"/>
      <c r="DBR2362" s="1279"/>
      <c r="DBS2362" s="1279"/>
      <c r="DBT2362" s="1279"/>
      <c r="DBU2362" s="1279"/>
      <c r="DBV2362" s="1279"/>
      <c r="DBW2362" s="1279"/>
      <c r="DBX2362" s="1279"/>
      <c r="DBY2362" s="1279"/>
      <c r="DBZ2362" s="1279"/>
      <c r="DCA2362" s="1279"/>
      <c r="DCB2362" s="1279"/>
      <c r="DCC2362" s="1279"/>
      <c r="DCD2362" s="1279"/>
      <c r="DCE2362" s="1279"/>
      <c r="DCF2362" s="1279"/>
      <c r="DCG2362" s="1279"/>
      <c r="DCH2362" s="1279"/>
      <c r="DCI2362" s="1279"/>
      <c r="DCJ2362" s="1279"/>
      <c r="DCK2362" s="1279"/>
      <c r="DCL2362" s="1279"/>
      <c r="DCM2362" s="1279"/>
      <c r="DCN2362" s="1279"/>
      <c r="DCO2362" s="1279"/>
      <c r="DCP2362" s="1279"/>
      <c r="DCQ2362" s="1279"/>
      <c r="DCR2362" s="1279"/>
      <c r="DCS2362" s="1279"/>
      <c r="DCT2362" s="1279"/>
      <c r="DCU2362" s="1279"/>
      <c r="DCV2362" s="1279"/>
      <c r="DCW2362" s="1279"/>
      <c r="DCX2362" s="1279"/>
      <c r="DCY2362" s="1279"/>
      <c r="DCZ2362" s="1279"/>
      <c r="DDA2362" s="1279"/>
      <c r="DDB2362" s="1279"/>
      <c r="DDC2362" s="1279"/>
      <c r="DDD2362" s="1279"/>
      <c r="DDE2362" s="1279"/>
      <c r="DDF2362" s="1279"/>
      <c r="DDG2362" s="1279"/>
      <c r="DDH2362" s="1279"/>
      <c r="DDI2362" s="1279"/>
      <c r="DDJ2362" s="1279"/>
      <c r="DDK2362" s="1279"/>
      <c r="DDL2362" s="1279"/>
      <c r="DDM2362" s="1279"/>
      <c r="DDN2362" s="1279"/>
      <c r="DDO2362" s="1279"/>
      <c r="DDP2362" s="1279"/>
      <c r="DDQ2362" s="1279"/>
      <c r="DDR2362" s="1279"/>
      <c r="DDS2362" s="1279"/>
      <c r="DDT2362" s="1279"/>
      <c r="DDU2362" s="1279"/>
      <c r="DDV2362" s="1279"/>
      <c r="DDW2362" s="1279"/>
      <c r="DDX2362" s="1279"/>
      <c r="DDY2362" s="1279"/>
      <c r="DDZ2362" s="1279"/>
      <c r="DEA2362" s="1279"/>
      <c r="DEB2362" s="1279"/>
      <c r="DEC2362" s="1279"/>
      <c r="DED2362" s="1279"/>
      <c r="DEE2362" s="1279"/>
      <c r="DEF2362" s="1279"/>
      <c r="DEG2362" s="1279"/>
      <c r="DEH2362" s="1279"/>
      <c r="DEI2362" s="1279"/>
      <c r="DEJ2362" s="1279"/>
      <c r="DEK2362" s="1279"/>
      <c r="DEL2362" s="1279"/>
      <c r="DEM2362" s="1279"/>
      <c r="DEN2362" s="1279"/>
      <c r="DEO2362" s="1279"/>
      <c r="DEP2362" s="1279"/>
      <c r="DEQ2362" s="1279"/>
      <c r="DER2362" s="1279"/>
      <c r="DES2362" s="1279"/>
      <c r="DET2362" s="1279"/>
      <c r="DEU2362" s="1279"/>
      <c r="DEV2362" s="1279"/>
      <c r="DEW2362" s="1279"/>
      <c r="DEX2362" s="1279"/>
      <c r="DEY2362" s="1279"/>
      <c r="DEZ2362" s="1279"/>
      <c r="DFA2362" s="1279"/>
      <c r="DFB2362" s="1279"/>
      <c r="DFC2362" s="1279"/>
      <c r="DFD2362" s="1279"/>
      <c r="DFE2362" s="1279"/>
      <c r="DFF2362" s="1279"/>
      <c r="DFG2362" s="1279"/>
      <c r="DFH2362" s="1279"/>
      <c r="DFI2362" s="1279"/>
      <c r="DFJ2362" s="1279"/>
      <c r="DFK2362" s="1279"/>
      <c r="DFL2362" s="1279"/>
      <c r="DFM2362" s="1279"/>
      <c r="DFN2362" s="1279"/>
      <c r="DFO2362" s="1279"/>
      <c r="DFP2362" s="1279"/>
      <c r="DFQ2362" s="1279"/>
      <c r="DFR2362" s="1279"/>
      <c r="DFS2362" s="1279"/>
      <c r="DFT2362" s="1279"/>
      <c r="DFU2362" s="1279"/>
      <c r="DFV2362" s="1279"/>
      <c r="DFW2362" s="1279"/>
      <c r="DFX2362" s="1279"/>
      <c r="DFY2362" s="1279"/>
      <c r="DFZ2362" s="1279"/>
      <c r="DGA2362" s="1279"/>
      <c r="DGB2362" s="1279"/>
      <c r="DGC2362" s="1279"/>
      <c r="DGD2362" s="1279"/>
      <c r="DGE2362" s="1279"/>
      <c r="DGF2362" s="1279"/>
      <c r="DGG2362" s="1279"/>
      <c r="DGH2362" s="1279"/>
      <c r="DGI2362" s="1279"/>
      <c r="DGJ2362" s="1279"/>
      <c r="DGK2362" s="1279"/>
      <c r="DGL2362" s="1279"/>
      <c r="DGM2362" s="1279"/>
      <c r="DGN2362" s="1279"/>
      <c r="DGO2362" s="1279"/>
      <c r="DGP2362" s="1279"/>
      <c r="DGQ2362" s="1279"/>
      <c r="DGR2362" s="1279"/>
      <c r="DGS2362" s="1279"/>
      <c r="DGT2362" s="1279"/>
      <c r="DGU2362" s="1279"/>
      <c r="DGV2362" s="1279"/>
      <c r="DGW2362" s="1279"/>
      <c r="DGX2362" s="1279"/>
      <c r="DGY2362" s="1279"/>
      <c r="DGZ2362" s="1279"/>
      <c r="DHA2362" s="1279"/>
      <c r="DHB2362" s="1279"/>
      <c r="DHC2362" s="1279"/>
      <c r="DHD2362" s="1279"/>
      <c r="DHE2362" s="1279"/>
      <c r="DHF2362" s="1279"/>
      <c r="DHG2362" s="1279"/>
      <c r="DHH2362" s="1279"/>
      <c r="DHI2362" s="1279"/>
      <c r="DHJ2362" s="1279"/>
      <c r="DHK2362" s="1279"/>
      <c r="DHL2362" s="1279"/>
      <c r="DHM2362" s="1279"/>
      <c r="DHN2362" s="1279"/>
      <c r="DHO2362" s="1279"/>
      <c r="DHP2362" s="1279"/>
      <c r="DHQ2362" s="1279"/>
      <c r="DHR2362" s="1279"/>
      <c r="DHS2362" s="1279"/>
      <c r="DHT2362" s="1279"/>
      <c r="DHU2362" s="1279"/>
      <c r="DHV2362" s="1279"/>
      <c r="DHW2362" s="1279"/>
      <c r="DHX2362" s="1279"/>
      <c r="DHY2362" s="1279"/>
      <c r="DHZ2362" s="1279"/>
      <c r="DIA2362" s="1279"/>
      <c r="DIB2362" s="1279"/>
      <c r="DIC2362" s="1279"/>
      <c r="DID2362" s="1279"/>
      <c r="DIE2362" s="1279"/>
      <c r="DIF2362" s="1279"/>
      <c r="DIG2362" s="1279"/>
      <c r="DIH2362" s="1279"/>
      <c r="DII2362" s="1279"/>
      <c r="DIJ2362" s="1279"/>
      <c r="DIK2362" s="1279"/>
      <c r="DIL2362" s="1279"/>
      <c r="DIM2362" s="1279"/>
      <c r="DIN2362" s="1279"/>
      <c r="DIO2362" s="1279"/>
      <c r="DIP2362" s="1279"/>
      <c r="DIQ2362" s="1279"/>
      <c r="DIR2362" s="1279"/>
      <c r="DIS2362" s="1279"/>
      <c r="DIT2362" s="1279"/>
      <c r="DIU2362" s="1279"/>
      <c r="DIV2362" s="1279"/>
      <c r="DIW2362" s="1279"/>
      <c r="DIX2362" s="1279"/>
      <c r="DIY2362" s="1279"/>
      <c r="DIZ2362" s="1279"/>
      <c r="DJA2362" s="1279"/>
      <c r="DJB2362" s="1279"/>
      <c r="DJC2362" s="1279"/>
      <c r="DJD2362" s="1279"/>
      <c r="DJE2362" s="1279"/>
      <c r="DJF2362" s="1279"/>
      <c r="DJG2362" s="1279"/>
      <c r="DJH2362" s="1279"/>
      <c r="DJI2362" s="1279"/>
      <c r="DJJ2362" s="1279"/>
      <c r="DJK2362" s="1279"/>
      <c r="DJL2362" s="1279"/>
      <c r="DJM2362" s="1279"/>
      <c r="DJN2362" s="1279"/>
      <c r="DJO2362" s="1279"/>
      <c r="DJP2362" s="1279"/>
      <c r="DJQ2362" s="1279"/>
      <c r="DJR2362" s="1279"/>
      <c r="DJS2362" s="1279"/>
      <c r="DJT2362" s="1279"/>
      <c r="DJU2362" s="1279"/>
      <c r="DJV2362" s="1279"/>
      <c r="DJW2362" s="1279"/>
      <c r="DJX2362" s="1279"/>
      <c r="DJY2362" s="1279"/>
      <c r="DJZ2362" s="1279"/>
      <c r="DKA2362" s="1279"/>
      <c r="DKB2362" s="1279"/>
      <c r="DKC2362" s="1279"/>
      <c r="DKD2362" s="1279"/>
      <c r="DKE2362" s="1279"/>
      <c r="DKF2362" s="1279"/>
      <c r="DKG2362" s="1279"/>
      <c r="DKH2362" s="1279"/>
      <c r="DKI2362" s="1279"/>
      <c r="DKJ2362" s="1279"/>
      <c r="DKK2362" s="1279"/>
      <c r="DKL2362" s="1279"/>
      <c r="DKM2362" s="1279"/>
      <c r="DKN2362" s="1279"/>
      <c r="DKO2362" s="1279"/>
      <c r="DKP2362" s="1279"/>
      <c r="DKQ2362" s="1279"/>
      <c r="DKR2362" s="1279"/>
      <c r="DKS2362" s="1279"/>
      <c r="DKT2362" s="1279"/>
      <c r="DKU2362" s="1279"/>
      <c r="DKV2362" s="1279"/>
      <c r="DKW2362" s="1279"/>
      <c r="DKX2362" s="1279"/>
      <c r="DKY2362" s="1279"/>
      <c r="DKZ2362" s="1279"/>
      <c r="DLA2362" s="1279"/>
      <c r="DLB2362" s="1279"/>
      <c r="DLC2362" s="1279"/>
      <c r="DLD2362" s="1279"/>
      <c r="DLE2362" s="1279"/>
      <c r="DLF2362" s="1279"/>
      <c r="DLG2362" s="1279"/>
      <c r="DLH2362" s="1279"/>
      <c r="DLI2362" s="1279"/>
      <c r="DLJ2362" s="1279"/>
      <c r="DLK2362" s="1279"/>
      <c r="DLL2362" s="1279"/>
      <c r="DLM2362" s="1279"/>
      <c r="DLN2362" s="1279"/>
      <c r="DLO2362" s="1279"/>
      <c r="DLP2362" s="1279"/>
      <c r="DLQ2362" s="1279"/>
      <c r="DLR2362" s="1279"/>
      <c r="DLS2362" s="1279"/>
      <c r="DLT2362" s="1279"/>
      <c r="DLU2362" s="1279"/>
      <c r="DLV2362" s="1279"/>
      <c r="DLW2362" s="1279"/>
      <c r="DLX2362" s="1279"/>
      <c r="DLY2362" s="1279"/>
      <c r="DLZ2362" s="1279"/>
      <c r="DMA2362" s="1279"/>
      <c r="DMB2362" s="1279"/>
      <c r="DMC2362" s="1279"/>
      <c r="DMD2362" s="1279"/>
      <c r="DME2362" s="1279"/>
      <c r="DMF2362" s="1279"/>
      <c r="DMG2362" s="1279"/>
      <c r="DMH2362" s="1279"/>
      <c r="DMI2362" s="1279"/>
      <c r="DMJ2362" s="1279"/>
      <c r="DMK2362" s="1279"/>
      <c r="DML2362" s="1279"/>
      <c r="DMM2362" s="1279"/>
      <c r="DMN2362" s="1279"/>
      <c r="DMO2362" s="1279"/>
      <c r="DMP2362" s="1279"/>
      <c r="DMQ2362" s="1279"/>
      <c r="DMR2362" s="1279"/>
      <c r="DMS2362" s="1279"/>
      <c r="DMT2362" s="1279"/>
      <c r="DMU2362" s="1279"/>
      <c r="DMV2362" s="1279"/>
      <c r="DMW2362" s="1279"/>
      <c r="DMX2362" s="1279"/>
      <c r="DMY2362" s="1279"/>
      <c r="DMZ2362" s="1279"/>
      <c r="DNA2362" s="1279"/>
      <c r="DNB2362" s="1279"/>
      <c r="DNC2362" s="1279"/>
      <c r="DND2362" s="1279"/>
      <c r="DNE2362" s="1279"/>
      <c r="DNF2362" s="1279"/>
      <c r="DNG2362" s="1279"/>
      <c r="DNH2362" s="1279"/>
      <c r="DNI2362" s="1279"/>
      <c r="DNJ2362" s="1279"/>
      <c r="DNK2362" s="1279"/>
      <c r="DNL2362" s="1279"/>
      <c r="DNM2362" s="1279"/>
      <c r="DNN2362" s="1279"/>
      <c r="DNO2362" s="1279"/>
      <c r="DNP2362" s="1279"/>
      <c r="DNQ2362" s="1279"/>
      <c r="DNR2362" s="1279"/>
      <c r="DNS2362" s="1279"/>
      <c r="DNT2362" s="1279"/>
      <c r="DNU2362" s="1279"/>
      <c r="DNV2362" s="1279"/>
      <c r="DNW2362" s="1279"/>
      <c r="DNX2362" s="1279"/>
      <c r="DNY2362" s="1279"/>
      <c r="DNZ2362" s="1279"/>
      <c r="DOA2362" s="1279"/>
      <c r="DOB2362" s="1279"/>
      <c r="DOC2362" s="1279"/>
      <c r="DOD2362" s="1279"/>
      <c r="DOE2362" s="1279"/>
      <c r="DOF2362" s="1279"/>
      <c r="DOG2362" s="1279"/>
      <c r="DOH2362" s="1279"/>
      <c r="DOI2362" s="1279"/>
      <c r="DOJ2362" s="1279"/>
      <c r="DOK2362" s="1279"/>
      <c r="DOL2362" s="1279"/>
      <c r="DOM2362" s="1279"/>
      <c r="DON2362" s="1279"/>
      <c r="DOO2362" s="1279"/>
      <c r="DOP2362" s="1279"/>
      <c r="DOQ2362" s="1279"/>
      <c r="DOR2362" s="1279"/>
      <c r="DOS2362" s="1279"/>
      <c r="DOT2362" s="1279"/>
      <c r="DOU2362" s="1279"/>
      <c r="DOV2362" s="1279"/>
      <c r="DOW2362" s="1279"/>
      <c r="DOX2362" s="1279"/>
      <c r="DOY2362" s="1279"/>
      <c r="DOZ2362" s="1279"/>
      <c r="DPA2362" s="1279"/>
      <c r="DPB2362" s="1279"/>
      <c r="DPC2362" s="1279"/>
      <c r="DPD2362" s="1279"/>
      <c r="DPE2362" s="1279"/>
      <c r="DPF2362" s="1279"/>
      <c r="DPG2362" s="1279"/>
      <c r="DPH2362" s="1279"/>
      <c r="DPI2362" s="1279"/>
      <c r="DPJ2362" s="1279"/>
      <c r="DPK2362" s="1279"/>
      <c r="DPL2362" s="1279"/>
      <c r="DPM2362" s="1279"/>
      <c r="DPN2362" s="1279"/>
      <c r="DPO2362" s="1279"/>
      <c r="DPP2362" s="1279"/>
      <c r="DPQ2362" s="1279"/>
      <c r="DPR2362" s="1279"/>
      <c r="DPS2362" s="1279"/>
      <c r="DPT2362" s="1279"/>
      <c r="DPU2362" s="1279"/>
      <c r="DPV2362" s="1279"/>
      <c r="DPW2362" s="1279"/>
      <c r="DPX2362" s="1279"/>
      <c r="DPY2362" s="1279"/>
      <c r="DPZ2362" s="1279"/>
      <c r="DQA2362" s="1279"/>
      <c r="DQB2362" s="1279"/>
      <c r="DQC2362" s="1279"/>
      <c r="DQD2362" s="1279"/>
      <c r="DQE2362" s="1279"/>
      <c r="DQF2362" s="1279"/>
      <c r="DQG2362" s="1279"/>
      <c r="DQH2362" s="1279"/>
      <c r="DQI2362" s="1279"/>
      <c r="DQJ2362" s="1279"/>
      <c r="DQK2362" s="1279"/>
      <c r="DQL2362" s="1279"/>
      <c r="DQM2362" s="1279"/>
      <c r="DQN2362" s="1279"/>
      <c r="DQO2362" s="1279"/>
      <c r="DQP2362" s="1279"/>
      <c r="DQQ2362" s="1279"/>
      <c r="DQR2362" s="1279"/>
      <c r="DQS2362" s="1279"/>
      <c r="DQT2362" s="1279"/>
      <c r="DQU2362" s="1279"/>
      <c r="DQV2362" s="1279"/>
      <c r="DQW2362" s="1279"/>
      <c r="DQX2362" s="1279"/>
      <c r="DQY2362" s="1279"/>
      <c r="DQZ2362" s="1279"/>
      <c r="DRA2362" s="1279"/>
      <c r="DRB2362" s="1279"/>
      <c r="DRC2362" s="1279"/>
      <c r="DRD2362" s="1279"/>
      <c r="DRE2362" s="1279"/>
      <c r="DRF2362" s="1279"/>
      <c r="DRG2362" s="1279"/>
      <c r="DRH2362" s="1279"/>
      <c r="DRI2362" s="1279"/>
      <c r="DRJ2362" s="1279"/>
      <c r="DRK2362" s="1279"/>
      <c r="DRL2362" s="1279"/>
      <c r="DRM2362" s="1279"/>
      <c r="DRN2362" s="1279"/>
      <c r="DRO2362" s="1279"/>
      <c r="DRP2362" s="1279"/>
      <c r="DRQ2362" s="1279"/>
      <c r="DRR2362" s="1279"/>
      <c r="DRS2362" s="1279"/>
      <c r="DRT2362" s="1279"/>
      <c r="DRU2362" s="1279"/>
      <c r="DRV2362" s="1279"/>
      <c r="DRW2362" s="1279"/>
      <c r="DRX2362" s="1279"/>
      <c r="DRY2362" s="1279"/>
      <c r="DRZ2362" s="1279"/>
      <c r="DSA2362" s="1279"/>
      <c r="DSB2362" s="1279"/>
      <c r="DSC2362" s="1279"/>
      <c r="DSD2362" s="1279"/>
      <c r="DSE2362" s="1279"/>
      <c r="DSF2362" s="1279"/>
      <c r="DSG2362" s="1279"/>
      <c r="DSH2362" s="1279"/>
      <c r="DSI2362" s="1279"/>
      <c r="DSJ2362" s="1279"/>
      <c r="DSK2362" s="1279"/>
      <c r="DSL2362" s="1279"/>
      <c r="DSM2362" s="1279"/>
      <c r="DSN2362" s="1279"/>
      <c r="DSO2362" s="1279"/>
      <c r="DSP2362" s="1279"/>
      <c r="DSQ2362" s="1279"/>
      <c r="DSR2362" s="1279"/>
      <c r="DSS2362" s="1279"/>
      <c r="DST2362" s="1279"/>
      <c r="DSU2362" s="1279"/>
      <c r="DSV2362" s="1279"/>
      <c r="DSW2362" s="1279"/>
      <c r="DSX2362" s="1279"/>
      <c r="DSY2362" s="1279"/>
      <c r="DSZ2362" s="1279"/>
      <c r="DTA2362" s="1279"/>
      <c r="DTB2362" s="1279"/>
      <c r="DTC2362" s="1279"/>
      <c r="DTD2362" s="1279"/>
      <c r="DTE2362" s="1279"/>
      <c r="DTF2362" s="1279"/>
      <c r="DTG2362" s="1279"/>
      <c r="DTH2362" s="1279"/>
      <c r="DTI2362" s="1279"/>
      <c r="DTJ2362" s="1279"/>
      <c r="DTK2362" s="1279"/>
      <c r="DTL2362" s="1279"/>
      <c r="DTM2362" s="1279"/>
      <c r="DTN2362" s="1279"/>
      <c r="DTO2362" s="1279"/>
      <c r="DTP2362" s="1279"/>
      <c r="DTQ2362" s="1279"/>
      <c r="DTR2362" s="1279"/>
      <c r="DTS2362" s="1279"/>
      <c r="DTT2362" s="1279"/>
      <c r="DTU2362" s="1279"/>
      <c r="DTV2362" s="1279"/>
      <c r="DTW2362" s="1279"/>
      <c r="DTX2362" s="1279"/>
      <c r="DTY2362" s="1279"/>
      <c r="DTZ2362" s="1279"/>
      <c r="DUA2362" s="1279"/>
      <c r="DUB2362" s="1279"/>
      <c r="DUC2362" s="1279"/>
      <c r="DUD2362" s="1279"/>
      <c r="DUE2362" s="1279"/>
      <c r="DUF2362" s="1279"/>
      <c r="DUG2362" s="1279"/>
      <c r="DUH2362" s="1279"/>
      <c r="DUI2362" s="1279"/>
      <c r="DUJ2362" s="1279"/>
      <c r="DUK2362" s="1279"/>
      <c r="DUL2362" s="1279"/>
      <c r="DUM2362" s="1279"/>
      <c r="DUN2362" s="1279"/>
      <c r="DUO2362" s="1279"/>
      <c r="DUP2362" s="1279"/>
      <c r="DUQ2362" s="1279"/>
      <c r="DUR2362" s="1279"/>
      <c r="DUS2362" s="1279"/>
      <c r="DUT2362" s="1279"/>
      <c r="DUU2362" s="1279"/>
      <c r="DUV2362" s="1279"/>
      <c r="DUW2362" s="1279"/>
      <c r="DUX2362" s="1279"/>
      <c r="DUY2362" s="1279"/>
      <c r="DUZ2362" s="1279"/>
      <c r="DVA2362" s="1279"/>
      <c r="DVB2362" s="1279"/>
      <c r="DVC2362" s="1279"/>
      <c r="DVD2362" s="1279"/>
      <c r="DVE2362" s="1279"/>
      <c r="DVF2362" s="1279"/>
      <c r="DVG2362" s="1279"/>
      <c r="DVH2362" s="1279"/>
      <c r="DVI2362" s="1279"/>
      <c r="DVJ2362" s="1279"/>
      <c r="DVK2362" s="1279"/>
      <c r="DVL2362" s="1279"/>
      <c r="DVM2362" s="1279"/>
      <c r="DVN2362" s="1279"/>
      <c r="DVO2362" s="1279"/>
      <c r="DVP2362" s="1279"/>
      <c r="DVQ2362" s="1279"/>
      <c r="DVR2362" s="1279"/>
      <c r="DVS2362" s="1279"/>
      <c r="DVT2362" s="1279"/>
      <c r="DVU2362" s="1279"/>
      <c r="DVV2362" s="1279"/>
      <c r="DVW2362" s="1279"/>
      <c r="DVX2362" s="1279"/>
      <c r="DVY2362" s="1279"/>
      <c r="DVZ2362" s="1279"/>
      <c r="DWA2362" s="1279"/>
      <c r="DWB2362" s="1279"/>
      <c r="DWC2362" s="1279"/>
      <c r="DWD2362" s="1279"/>
      <c r="DWE2362" s="1279"/>
      <c r="DWF2362" s="1279"/>
      <c r="DWG2362" s="1279"/>
      <c r="DWH2362" s="1279"/>
      <c r="DWI2362" s="1279"/>
      <c r="DWJ2362" s="1279"/>
      <c r="DWK2362" s="1279"/>
      <c r="DWL2362" s="1279"/>
      <c r="DWM2362" s="1279"/>
      <c r="DWN2362" s="1279"/>
      <c r="DWO2362" s="1279"/>
      <c r="DWP2362" s="1279"/>
      <c r="DWQ2362" s="1279"/>
      <c r="DWR2362" s="1279"/>
      <c r="DWS2362" s="1279"/>
      <c r="DWT2362" s="1279"/>
      <c r="DWU2362" s="1279"/>
      <c r="DWV2362" s="1279"/>
      <c r="DWW2362" s="1279"/>
      <c r="DWX2362" s="1279"/>
      <c r="DWY2362" s="1279"/>
      <c r="DWZ2362" s="1279"/>
      <c r="DXA2362" s="1279"/>
      <c r="DXB2362" s="1279"/>
      <c r="DXC2362" s="1279"/>
      <c r="DXD2362" s="1279"/>
      <c r="DXE2362" s="1279"/>
      <c r="DXF2362" s="1279"/>
      <c r="DXG2362" s="1279"/>
      <c r="DXH2362" s="1279"/>
      <c r="DXI2362" s="1279"/>
      <c r="DXJ2362" s="1279"/>
      <c r="DXK2362" s="1279"/>
      <c r="DXL2362" s="1279"/>
      <c r="DXM2362" s="1279"/>
      <c r="DXN2362" s="1279"/>
      <c r="DXO2362" s="1279"/>
      <c r="DXP2362" s="1279"/>
      <c r="DXQ2362" s="1279"/>
      <c r="DXR2362" s="1279"/>
      <c r="DXS2362" s="1279"/>
      <c r="DXT2362" s="1279"/>
      <c r="DXU2362" s="1279"/>
      <c r="DXV2362" s="1279"/>
      <c r="DXW2362" s="1279"/>
      <c r="DXX2362" s="1279"/>
      <c r="DXY2362" s="1279"/>
      <c r="DXZ2362" s="1279"/>
      <c r="DYA2362" s="1279"/>
      <c r="DYB2362" s="1279"/>
      <c r="DYC2362" s="1279"/>
      <c r="DYD2362" s="1279"/>
      <c r="DYE2362" s="1279"/>
      <c r="DYF2362" s="1279"/>
      <c r="DYG2362" s="1279"/>
      <c r="DYH2362" s="1279"/>
      <c r="DYI2362" s="1279"/>
      <c r="DYJ2362" s="1279"/>
      <c r="DYK2362" s="1279"/>
      <c r="DYL2362" s="1279"/>
      <c r="DYM2362" s="1279"/>
      <c r="DYN2362" s="1279"/>
      <c r="DYO2362" s="1279"/>
      <c r="DYP2362" s="1279"/>
      <c r="DYQ2362" s="1279"/>
      <c r="DYR2362" s="1279"/>
      <c r="DYS2362" s="1279"/>
      <c r="DYT2362" s="1279"/>
      <c r="DYU2362" s="1279"/>
      <c r="DYV2362" s="1279"/>
      <c r="DYW2362" s="1279"/>
      <c r="DYX2362" s="1279"/>
      <c r="DYY2362" s="1279"/>
      <c r="DYZ2362" s="1279"/>
      <c r="DZA2362" s="1279"/>
      <c r="DZB2362" s="1279"/>
      <c r="DZC2362" s="1279"/>
      <c r="DZD2362" s="1279"/>
      <c r="DZE2362" s="1279"/>
      <c r="DZF2362" s="1279"/>
      <c r="DZG2362" s="1279"/>
      <c r="DZH2362" s="1279"/>
      <c r="DZI2362" s="1279"/>
      <c r="DZJ2362" s="1279"/>
      <c r="DZK2362" s="1279"/>
      <c r="DZL2362" s="1279"/>
      <c r="DZM2362" s="1279"/>
      <c r="DZN2362" s="1279"/>
      <c r="DZO2362" s="1279"/>
      <c r="DZP2362" s="1279"/>
      <c r="DZQ2362" s="1279"/>
      <c r="DZR2362" s="1279"/>
      <c r="DZS2362" s="1279"/>
      <c r="DZT2362" s="1279"/>
      <c r="DZU2362" s="1279"/>
      <c r="DZV2362" s="1279"/>
      <c r="DZW2362" s="1279"/>
      <c r="DZX2362" s="1279"/>
      <c r="DZY2362" s="1279"/>
      <c r="DZZ2362" s="1279"/>
      <c r="EAA2362" s="1279"/>
      <c r="EAB2362" s="1279"/>
      <c r="EAC2362" s="1279"/>
      <c r="EAD2362" s="1279"/>
      <c r="EAE2362" s="1279"/>
      <c r="EAF2362" s="1279"/>
      <c r="EAG2362" s="1279"/>
      <c r="EAH2362" s="1279"/>
      <c r="EAI2362" s="1279"/>
      <c r="EAJ2362" s="1279"/>
      <c r="EAK2362" s="1279"/>
      <c r="EAL2362" s="1279"/>
      <c r="EAM2362" s="1279"/>
      <c r="EAN2362" s="1279"/>
      <c r="EAO2362" s="1279"/>
      <c r="EAP2362" s="1279"/>
      <c r="EAQ2362" s="1279"/>
      <c r="EAR2362" s="1279"/>
      <c r="EAS2362" s="1279"/>
      <c r="EAT2362" s="1279"/>
      <c r="EAU2362" s="1279"/>
      <c r="EAV2362" s="1279"/>
      <c r="EAW2362" s="1279"/>
      <c r="EAX2362" s="1279"/>
      <c r="EAY2362" s="1279"/>
      <c r="EAZ2362" s="1279"/>
      <c r="EBA2362" s="1279"/>
      <c r="EBB2362" s="1279"/>
      <c r="EBC2362" s="1279"/>
      <c r="EBD2362" s="1279"/>
      <c r="EBE2362" s="1279"/>
      <c r="EBF2362" s="1279"/>
      <c r="EBG2362" s="1279"/>
      <c r="EBH2362" s="1279"/>
      <c r="EBI2362" s="1279"/>
      <c r="EBJ2362" s="1279"/>
      <c r="EBK2362" s="1279"/>
      <c r="EBL2362" s="1279"/>
      <c r="EBM2362" s="1279"/>
      <c r="EBN2362" s="1279"/>
      <c r="EBO2362" s="1279"/>
      <c r="EBP2362" s="1279"/>
      <c r="EBQ2362" s="1279"/>
      <c r="EBR2362" s="1279"/>
      <c r="EBS2362" s="1279"/>
      <c r="EBT2362" s="1279"/>
      <c r="EBU2362" s="1279"/>
      <c r="EBV2362" s="1279"/>
      <c r="EBW2362" s="1279"/>
      <c r="EBX2362" s="1279"/>
      <c r="EBY2362" s="1279"/>
      <c r="EBZ2362" s="1279"/>
      <c r="ECA2362" s="1279"/>
      <c r="ECB2362" s="1279"/>
      <c r="ECC2362" s="1279"/>
      <c r="ECD2362" s="1279"/>
      <c r="ECE2362" s="1279"/>
      <c r="ECF2362" s="1279"/>
      <c r="ECG2362" s="1279"/>
      <c r="ECH2362" s="1279"/>
      <c r="ECI2362" s="1279"/>
      <c r="ECJ2362" s="1279"/>
      <c r="ECK2362" s="1279"/>
      <c r="ECL2362" s="1279"/>
      <c r="ECM2362" s="1279"/>
      <c r="ECN2362" s="1279"/>
      <c r="ECO2362" s="1279"/>
      <c r="ECP2362" s="1279"/>
      <c r="ECQ2362" s="1279"/>
      <c r="ECR2362" s="1279"/>
      <c r="ECS2362" s="1279"/>
      <c r="ECT2362" s="1279"/>
      <c r="ECU2362" s="1279"/>
      <c r="ECV2362" s="1279"/>
      <c r="ECW2362" s="1279"/>
      <c r="ECX2362" s="1279"/>
      <c r="ECY2362" s="1279"/>
      <c r="ECZ2362" s="1279"/>
      <c r="EDA2362" s="1279"/>
      <c r="EDB2362" s="1279"/>
      <c r="EDC2362" s="1279"/>
      <c r="EDD2362" s="1279"/>
      <c r="EDE2362" s="1279"/>
      <c r="EDF2362" s="1279"/>
      <c r="EDG2362" s="1279"/>
      <c r="EDH2362" s="1279"/>
      <c r="EDI2362" s="1279"/>
      <c r="EDJ2362" s="1279"/>
      <c r="EDK2362" s="1279"/>
      <c r="EDL2362" s="1279"/>
      <c r="EDM2362" s="1279"/>
      <c r="EDN2362" s="1279"/>
      <c r="EDO2362" s="1279"/>
      <c r="EDP2362" s="1279"/>
      <c r="EDQ2362" s="1279"/>
      <c r="EDR2362" s="1279"/>
      <c r="EDS2362" s="1279"/>
      <c r="EDT2362" s="1279"/>
      <c r="EDU2362" s="1279"/>
      <c r="EDV2362" s="1279"/>
      <c r="EDW2362" s="1279"/>
      <c r="EDX2362" s="1279"/>
      <c r="EDY2362" s="1279"/>
      <c r="EDZ2362" s="1279"/>
      <c r="EEA2362" s="1279"/>
      <c r="EEB2362" s="1279"/>
      <c r="EEC2362" s="1279"/>
      <c r="EED2362" s="1279"/>
      <c r="EEE2362" s="1279"/>
      <c r="EEF2362" s="1279"/>
      <c r="EEG2362" s="1279"/>
      <c r="EEH2362" s="1279"/>
      <c r="EEI2362" s="1279"/>
      <c r="EEJ2362" s="1279"/>
      <c r="EEK2362" s="1279"/>
      <c r="EEL2362" s="1279"/>
      <c r="EEM2362" s="1279"/>
      <c r="EEN2362" s="1279"/>
      <c r="EEO2362" s="1279"/>
      <c r="EEP2362" s="1279"/>
      <c r="EEQ2362" s="1279"/>
      <c r="EER2362" s="1279"/>
      <c r="EES2362" s="1279"/>
      <c r="EET2362" s="1279"/>
      <c r="EEU2362" s="1279"/>
      <c r="EEV2362" s="1279"/>
      <c r="EEW2362" s="1279"/>
      <c r="EEX2362" s="1279"/>
      <c r="EEY2362" s="1279"/>
      <c r="EEZ2362" s="1279"/>
      <c r="EFA2362" s="1279"/>
      <c r="EFB2362" s="1279"/>
      <c r="EFC2362" s="1279"/>
      <c r="EFD2362" s="1279"/>
      <c r="EFE2362" s="1279"/>
      <c r="EFF2362" s="1279"/>
      <c r="EFG2362" s="1279"/>
      <c r="EFH2362" s="1279"/>
      <c r="EFI2362" s="1279"/>
      <c r="EFJ2362" s="1279"/>
      <c r="EFK2362" s="1279"/>
      <c r="EFL2362" s="1279"/>
      <c r="EFM2362" s="1279"/>
      <c r="EFN2362" s="1279"/>
      <c r="EFO2362" s="1279"/>
      <c r="EFP2362" s="1279"/>
      <c r="EFQ2362" s="1279"/>
      <c r="EFR2362" s="1279"/>
      <c r="EFS2362" s="1279"/>
      <c r="EFT2362" s="1279"/>
      <c r="EFU2362" s="1279"/>
      <c r="EFV2362" s="1279"/>
      <c r="EFW2362" s="1279"/>
      <c r="EFX2362" s="1279"/>
      <c r="EFY2362" s="1279"/>
      <c r="EFZ2362" s="1279"/>
      <c r="EGA2362" s="1279"/>
      <c r="EGB2362" s="1279"/>
      <c r="EGC2362" s="1279"/>
      <c r="EGD2362" s="1279"/>
      <c r="EGE2362" s="1279"/>
      <c r="EGF2362" s="1279"/>
      <c r="EGG2362" s="1279"/>
      <c r="EGH2362" s="1279"/>
      <c r="EGI2362" s="1279"/>
      <c r="EGJ2362" s="1279"/>
      <c r="EGK2362" s="1279"/>
      <c r="EGL2362" s="1279"/>
      <c r="EGM2362" s="1279"/>
      <c r="EGN2362" s="1279"/>
      <c r="EGO2362" s="1279"/>
      <c r="EGP2362" s="1279"/>
      <c r="EGQ2362" s="1279"/>
      <c r="EGR2362" s="1279"/>
      <c r="EGS2362" s="1279"/>
      <c r="EGT2362" s="1279"/>
      <c r="EGU2362" s="1279"/>
      <c r="EGV2362" s="1279"/>
      <c r="EGW2362" s="1279"/>
      <c r="EGX2362" s="1279"/>
      <c r="EGY2362" s="1279"/>
      <c r="EGZ2362" s="1279"/>
      <c r="EHA2362" s="1279"/>
      <c r="EHB2362" s="1279"/>
      <c r="EHC2362" s="1279"/>
      <c r="EHD2362" s="1279"/>
      <c r="EHE2362" s="1279"/>
      <c r="EHF2362" s="1279"/>
      <c r="EHG2362" s="1279"/>
      <c r="EHH2362" s="1279"/>
      <c r="EHI2362" s="1279"/>
      <c r="EHJ2362" s="1279"/>
      <c r="EHK2362" s="1279"/>
      <c r="EHL2362" s="1279"/>
      <c r="EHM2362" s="1279"/>
      <c r="EHN2362" s="1279"/>
      <c r="EHO2362" s="1279"/>
      <c r="EHP2362" s="1279"/>
      <c r="EHQ2362" s="1279"/>
      <c r="EHR2362" s="1279"/>
      <c r="EHS2362" s="1279"/>
      <c r="EHT2362" s="1279"/>
      <c r="EHU2362" s="1279"/>
      <c r="EHV2362" s="1279"/>
      <c r="EHW2362" s="1279"/>
      <c r="EHX2362" s="1279"/>
      <c r="EHY2362" s="1279"/>
      <c r="EHZ2362" s="1279"/>
      <c r="EIA2362" s="1279"/>
      <c r="EIB2362" s="1279"/>
      <c r="EIC2362" s="1279"/>
      <c r="EID2362" s="1279"/>
      <c r="EIE2362" s="1279"/>
      <c r="EIF2362" s="1279"/>
      <c r="EIG2362" s="1279"/>
      <c r="EIH2362" s="1279"/>
      <c r="EII2362" s="1279"/>
      <c r="EIJ2362" s="1279"/>
      <c r="EIK2362" s="1279"/>
      <c r="EIL2362" s="1279"/>
      <c r="EIM2362" s="1279"/>
      <c r="EIN2362" s="1279"/>
      <c r="EIO2362" s="1279"/>
      <c r="EIP2362" s="1279"/>
      <c r="EIQ2362" s="1279"/>
      <c r="EIR2362" s="1279"/>
      <c r="EIS2362" s="1279"/>
      <c r="EIT2362" s="1279"/>
      <c r="EIU2362" s="1279"/>
      <c r="EIV2362" s="1279"/>
      <c r="EIW2362" s="1279"/>
      <c r="EIX2362" s="1279"/>
      <c r="EIY2362" s="1279"/>
      <c r="EIZ2362" s="1279"/>
      <c r="EJA2362" s="1279"/>
      <c r="EJB2362" s="1279"/>
      <c r="EJC2362" s="1279"/>
      <c r="EJD2362" s="1279"/>
      <c r="EJE2362" s="1279"/>
      <c r="EJF2362" s="1279"/>
      <c r="EJG2362" s="1279"/>
      <c r="EJH2362" s="1279"/>
      <c r="EJI2362" s="1279"/>
      <c r="EJJ2362" s="1279"/>
      <c r="EJK2362" s="1279"/>
      <c r="EJL2362" s="1279"/>
      <c r="EJM2362" s="1279"/>
      <c r="EJN2362" s="1279"/>
      <c r="EJO2362" s="1279"/>
      <c r="EJP2362" s="1279"/>
      <c r="EJQ2362" s="1279"/>
      <c r="EJR2362" s="1279"/>
      <c r="EJS2362" s="1279"/>
      <c r="EJT2362" s="1279"/>
      <c r="EJU2362" s="1279"/>
      <c r="EJV2362" s="1279"/>
      <c r="EJW2362" s="1279"/>
      <c r="EJX2362" s="1279"/>
      <c r="EJY2362" s="1279"/>
      <c r="EJZ2362" s="1279"/>
      <c r="EKA2362" s="1279"/>
      <c r="EKB2362" s="1279"/>
      <c r="EKC2362" s="1279"/>
      <c r="EKD2362" s="1279"/>
      <c r="EKE2362" s="1279"/>
      <c r="EKF2362" s="1279"/>
      <c r="EKG2362" s="1279"/>
      <c r="EKH2362" s="1279"/>
      <c r="EKI2362" s="1279"/>
      <c r="EKJ2362" s="1279"/>
      <c r="EKK2362" s="1279"/>
      <c r="EKL2362" s="1279"/>
      <c r="EKM2362" s="1279"/>
      <c r="EKN2362" s="1279"/>
      <c r="EKO2362" s="1279"/>
      <c r="EKP2362" s="1279"/>
      <c r="EKQ2362" s="1279"/>
      <c r="EKR2362" s="1279"/>
      <c r="EKS2362" s="1279"/>
      <c r="EKT2362" s="1279"/>
      <c r="EKU2362" s="1279"/>
      <c r="EKV2362" s="1279"/>
      <c r="EKW2362" s="1279"/>
      <c r="EKX2362" s="1279"/>
      <c r="EKY2362" s="1279"/>
      <c r="EKZ2362" s="1279"/>
      <c r="ELA2362" s="1279"/>
      <c r="ELB2362" s="1279"/>
      <c r="ELC2362" s="1279"/>
      <c r="ELD2362" s="1279"/>
      <c r="ELE2362" s="1279"/>
      <c r="ELF2362" s="1279"/>
      <c r="ELG2362" s="1279"/>
      <c r="ELH2362" s="1279"/>
      <c r="ELI2362" s="1279"/>
      <c r="ELJ2362" s="1279"/>
      <c r="ELK2362" s="1279"/>
      <c r="ELL2362" s="1279"/>
      <c r="ELM2362" s="1279"/>
      <c r="ELN2362" s="1279"/>
      <c r="ELO2362" s="1279"/>
      <c r="ELP2362" s="1279"/>
      <c r="ELQ2362" s="1279"/>
      <c r="ELR2362" s="1279"/>
      <c r="ELS2362" s="1279"/>
      <c r="ELT2362" s="1279"/>
      <c r="ELU2362" s="1279"/>
      <c r="ELV2362" s="1279"/>
      <c r="ELW2362" s="1279"/>
      <c r="ELX2362" s="1279"/>
      <c r="ELY2362" s="1279"/>
      <c r="ELZ2362" s="1279"/>
      <c r="EMA2362" s="1279"/>
      <c r="EMB2362" s="1279"/>
      <c r="EMC2362" s="1279"/>
      <c r="EMD2362" s="1279"/>
      <c r="EME2362" s="1279"/>
      <c r="EMF2362" s="1279"/>
      <c r="EMG2362" s="1279"/>
      <c r="EMH2362" s="1279"/>
      <c r="EMI2362" s="1279"/>
      <c r="EMJ2362" s="1279"/>
      <c r="EMK2362" s="1279"/>
      <c r="EML2362" s="1279"/>
      <c r="EMM2362" s="1279"/>
      <c r="EMN2362" s="1279"/>
      <c r="EMO2362" s="1279"/>
      <c r="EMP2362" s="1279"/>
      <c r="EMQ2362" s="1279"/>
      <c r="EMR2362" s="1279"/>
      <c r="EMS2362" s="1279"/>
      <c r="EMT2362" s="1279"/>
      <c r="EMU2362" s="1279"/>
      <c r="EMV2362" s="1279"/>
      <c r="EMW2362" s="1279"/>
      <c r="EMX2362" s="1279"/>
      <c r="EMY2362" s="1279"/>
      <c r="EMZ2362" s="1279"/>
      <c r="ENA2362" s="1279"/>
      <c r="ENB2362" s="1279"/>
      <c r="ENC2362" s="1279"/>
      <c r="END2362" s="1279"/>
      <c r="ENE2362" s="1279"/>
      <c r="ENF2362" s="1279"/>
      <c r="ENG2362" s="1279"/>
      <c r="ENH2362" s="1279"/>
      <c r="ENI2362" s="1279"/>
      <c r="ENJ2362" s="1279"/>
      <c r="ENK2362" s="1279"/>
      <c r="ENL2362" s="1279"/>
      <c r="ENM2362" s="1279"/>
      <c r="ENN2362" s="1279"/>
      <c r="ENO2362" s="1279"/>
      <c r="ENP2362" s="1279"/>
      <c r="ENQ2362" s="1279"/>
      <c r="ENR2362" s="1279"/>
      <c r="ENS2362" s="1279"/>
      <c r="ENT2362" s="1279"/>
      <c r="ENU2362" s="1279"/>
      <c r="ENV2362" s="1279"/>
      <c r="ENW2362" s="1279"/>
      <c r="ENX2362" s="1279"/>
      <c r="ENY2362" s="1279"/>
      <c r="ENZ2362" s="1279"/>
      <c r="EOA2362" s="1279"/>
      <c r="EOB2362" s="1279"/>
      <c r="EOC2362" s="1279"/>
      <c r="EOD2362" s="1279"/>
      <c r="EOE2362" s="1279"/>
      <c r="EOF2362" s="1279"/>
      <c r="EOG2362" s="1279"/>
      <c r="EOH2362" s="1279"/>
      <c r="EOI2362" s="1279"/>
      <c r="EOJ2362" s="1279"/>
      <c r="EOK2362" s="1279"/>
      <c r="EOL2362" s="1279"/>
      <c r="EOM2362" s="1279"/>
      <c r="EON2362" s="1279"/>
      <c r="EOO2362" s="1279"/>
      <c r="EOP2362" s="1279"/>
      <c r="EOQ2362" s="1279"/>
      <c r="EOR2362" s="1279"/>
      <c r="EOS2362" s="1279"/>
      <c r="EOT2362" s="1279"/>
      <c r="EOU2362" s="1279"/>
      <c r="EOV2362" s="1279"/>
      <c r="EOW2362" s="1279"/>
      <c r="EOX2362" s="1279"/>
      <c r="EOY2362" s="1279"/>
      <c r="EOZ2362" s="1279"/>
      <c r="EPA2362" s="1279"/>
      <c r="EPB2362" s="1279"/>
      <c r="EPC2362" s="1279"/>
      <c r="EPD2362" s="1279"/>
      <c r="EPE2362" s="1279"/>
      <c r="EPF2362" s="1279"/>
      <c r="EPG2362" s="1279"/>
      <c r="EPH2362" s="1279"/>
      <c r="EPI2362" s="1279"/>
      <c r="EPJ2362" s="1279"/>
      <c r="EPK2362" s="1279"/>
      <c r="EPL2362" s="1279"/>
      <c r="EPM2362" s="1279"/>
      <c r="EPN2362" s="1279"/>
      <c r="EPO2362" s="1279"/>
      <c r="EPP2362" s="1279"/>
      <c r="EPQ2362" s="1279"/>
      <c r="EPR2362" s="1279"/>
      <c r="EPS2362" s="1279"/>
      <c r="EPT2362" s="1279"/>
      <c r="EPU2362" s="1279"/>
      <c r="EPV2362" s="1279"/>
      <c r="EPW2362" s="1279"/>
      <c r="EPX2362" s="1279"/>
      <c r="EPY2362" s="1279"/>
      <c r="EPZ2362" s="1279"/>
      <c r="EQA2362" s="1279"/>
      <c r="EQB2362" s="1279"/>
      <c r="EQC2362" s="1279"/>
      <c r="EQD2362" s="1279"/>
      <c r="EQE2362" s="1279"/>
      <c r="EQF2362" s="1279"/>
      <c r="EQG2362" s="1279"/>
      <c r="EQH2362" s="1279"/>
      <c r="EQI2362" s="1279"/>
      <c r="EQJ2362" s="1279"/>
      <c r="EQK2362" s="1279"/>
      <c r="EQL2362" s="1279"/>
      <c r="EQM2362" s="1279"/>
      <c r="EQN2362" s="1279"/>
      <c r="EQO2362" s="1279"/>
      <c r="EQP2362" s="1279"/>
      <c r="EQQ2362" s="1279"/>
      <c r="EQR2362" s="1279"/>
      <c r="EQS2362" s="1279"/>
      <c r="EQT2362" s="1279"/>
      <c r="EQU2362" s="1279"/>
      <c r="EQV2362" s="1279"/>
      <c r="EQW2362" s="1279"/>
      <c r="EQX2362" s="1279"/>
      <c r="EQY2362" s="1279"/>
      <c r="EQZ2362" s="1279"/>
      <c r="ERA2362" s="1279"/>
      <c r="ERB2362" s="1279"/>
      <c r="ERC2362" s="1279"/>
      <c r="ERD2362" s="1279"/>
      <c r="ERE2362" s="1279"/>
      <c r="ERF2362" s="1279"/>
      <c r="ERG2362" s="1279"/>
      <c r="ERH2362" s="1279"/>
      <c r="ERI2362" s="1279"/>
      <c r="ERJ2362" s="1279"/>
      <c r="ERK2362" s="1279"/>
      <c r="ERL2362" s="1279"/>
      <c r="ERM2362" s="1279"/>
      <c r="ERN2362" s="1279"/>
      <c r="ERO2362" s="1279"/>
      <c r="ERP2362" s="1279"/>
      <c r="ERQ2362" s="1279"/>
      <c r="ERR2362" s="1279"/>
      <c r="ERS2362" s="1279"/>
      <c r="ERT2362" s="1279"/>
      <c r="ERU2362" s="1279"/>
      <c r="ERV2362" s="1279"/>
      <c r="ERW2362" s="1279"/>
      <c r="ERX2362" s="1279"/>
      <c r="ERY2362" s="1279"/>
      <c r="ERZ2362" s="1279"/>
      <c r="ESA2362" s="1279"/>
      <c r="ESB2362" s="1279"/>
      <c r="ESC2362" s="1279"/>
      <c r="ESD2362" s="1279"/>
      <c r="ESE2362" s="1279"/>
      <c r="ESF2362" s="1279"/>
      <c r="ESG2362" s="1279"/>
      <c r="ESH2362" s="1279"/>
      <c r="ESI2362" s="1279"/>
      <c r="ESJ2362" s="1279"/>
      <c r="ESK2362" s="1279"/>
      <c r="ESL2362" s="1279"/>
      <c r="ESM2362" s="1279"/>
      <c r="ESN2362" s="1279"/>
      <c r="ESO2362" s="1279"/>
      <c r="ESP2362" s="1279"/>
      <c r="ESQ2362" s="1279"/>
      <c r="ESR2362" s="1279"/>
      <c r="ESS2362" s="1279"/>
      <c r="EST2362" s="1279"/>
      <c r="ESU2362" s="1279"/>
      <c r="ESV2362" s="1279"/>
      <c r="ESW2362" s="1279"/>
      <c r="ESX2362" s="1279"/>
      <c r="ESY2362" s="1279"/>
      <c r="ESZ2362" s="1279"/>
      <c r="ETA2362" s="1279"/>
      <c r="ETB2362" s="1279"/>
      <c r="ETC2362" s="1279"/>
      <c r="ETD2362" s="1279"/>
      <c r="ETE2362" s="1279"/>
      <c r="ETF2362" s="1279"/>
      <c r="ETG2362" s="1279"/>
      <c r="ETH2362" s="1279"/>
      <c r="ETI2362" s="1279"/>
      <c r="ETJ2362" s="1279"/>
      <c r="ETK2362" s="1279"/>
      <c r="ETL2362" s="1279"/>
      <c r="ETM2362" s="1279"/>
      <c r="ETN2362" s="1279"/>
      <c r="ETO2362" s="1279"/>
      <c r="ETP2362" s="1279"/>
      <c r="ETQ2362" s="1279"/>
      <c r="ETR2362" s="1279"/>
      <c r="ETS2362" s="1279"/>
      <c r="ETT2362" s="1279"/>
      <c r="ETU2362" s="1279"/>
      <c r="ETV2362" s="1279"/>
      <c r="ETW2362" s="1279"/>
      <c r="ETX2362" s="1279"/>
      <c r="ETY2362" s="1279"/>
      <c r="ETZ2362" s="1279"/>
      <c r="EUA2362" s="1279"/>
      <c r="EUB2362" s="1279"/>
      <c r="EUC2362" s="1279"/>
      <c r="EUD2362" s="1279"/>
      <c r="EUE2362" s="1279"/>
      <c r="EUF2362" s="1279"/>
      <c r="EUG2362" s="1279"/>
      <c r="EUH2362" s="1279"/>
      <c r="EUI2362" s="1279"/>
      <c r="EUJ2362" s="1279"/>
      <c r="EUK2362" s="1279"/>
      <c r="EUL2362" s="1279"/>
      <c r="EUM2362" s="1279"/>
      <c r="EUN2362" s="1279"/>
      <c r="EUO2362" s="1279"/>
      <c r="EUP2362" s="1279"/>
      <c r="EUQ2362" s="1279"/>
      <c r="EUR2362" s="1279"/>
      <c r="EUS2362" s="1279"/>
      <c r="EUT2362" s="1279"/>
      <c r="EUU2362" s="1279"/>
      <c r="EUV2362" s="1279"/>
      <c r="EUW2362" s="1279"/>
      <c r="EUX2362" s="1279"/>
      <c r="EUY2362" s="1279"/>
      <c r="EUZ2362" s="1279"/>
      <c r="EVA2362" s="1279"/>
      <c r="EVB2362" s="1279"/>
      <c r="EVC2362" s="1279"/>
      <c r="EVD2362" s="1279"/>
      <c r="EVE2362" s="1279"/>
      <c r="EVF2362" s="1279"/>
      <c r="EVG2362" s="1279"/>
      <c r="EVH2362" s="1279"/>
      <c r="EVI2362" s="1279"/>
      <c r="EVJ2362" s="1279"/>
      <c r="EVK2362" s="1279"/>
      <c r="EVL2362" s="1279"/>
      <c r="EVM2362" s="1279"/>
      <c r="EVN2362" s="1279"/>
      <c r="EVO2362" s="1279"/>
      <c r="EVP2362" s="1279"/>
      <c r="EVQ2362" s="1279"/>
      <c r="EVR2362" s="1279"/>
      <c r="EVS2362" s="1279"/>
      <c r="EVT2362" s="1279"/>
      <c r="EVU2362" s="1279"/>
      <c r="EVV2362" s="1279"/>
      <c r="EVW2362" s="1279"/>
      <c r="EVX2362" s="1279"/>
      <c r="EVY2362" s="1279"/>
      <c r="EVZ2362" s="1279"/>
      <c r="EWA2362" s="1279"/>
      <c r="EWB2362" s="1279"/>
      <c r="EWC2362" s="1279"/>
      <c r="EWD2362" s="1279"/>
      <c r="EWE2362" s="1279"/>
      <c r="EWF2362" s="1279"/>
      <c r="EWG2362" s="1279"/>
      <c r="EWH2362" s="1279"/>
      <c r="EWI2362" s="1279"/>
      <c r="EWJ2362" s="1279"/>
      <c r="EWK2362" s="1279"/>
      <c r="EWL2362" s="1279"/>
      <c r="EWM2362" s="1279"/>
      <c r="EWN2362" s="1279"/>
      <c r="EWO2362" s="1279"/>
      <c r="EWP2362" s="1279"/>
      <c r="EWQ2362" s="1279"/>
      <c r="EWR2362" s="1279"/>
      <c r="EWS2362" s="1279"/>
      <c r="EWT2362" s="1279"/>
      <c r="EWU2362" s="1279"/>
      <c r="EWV2362" s="1279"/>
      <c r="EWW2362" s="1279"/>
      <c r="EWX2362" s="1279"/>
      <c r="EWY2362" s="1279"/>
      <c r="EWZ2362" s="1279"/>
      <c r="EXA2362" s="1279"/>
      <c r="EXB2362" s="1279"/>
      <c r="EXC2362" s="1279"/>
      <c r="EXD2362" s="1279"/>
      <c r="EXE2362" s="1279"/>
      <c r="EXF2362" s="1279"/>
      <c r="EXG2362" s="1279"/>
      <c r="EXH2362" s="1279"/>
      <c r="EXI2362" s="1279"/>
      <c r="EXJ2362" s="1279"/>
      <c r="EXK2362" s="1279"/>
      <c r="EXL2362" s="1279"/>
      <c r="EXM2362" s="1279"/>
      <c r="EXN2362" s="1279"/>
      <c r="EXO2362" s="1279"/>
      <c r="EXP2362" s="1279"/>
      <c r="EXQ2362" s="1279"/>
      <c r="EXR2362" s="1279"/>
      <c r="EXS2362" s="1279"/>
      <c r="EXT2362" s="1279"/>
      <c r="EXU2362" s="1279"/>
      <c r="EXV2362" s="1279"/>
      <c r="EXW2362" s="1279"/>
      <c r="EXX2362" s="1279"/>
      <c r="EXY2362" s="1279"/>
      <c r="EXZ2362" s="1279"/>
      <c r="EYA2362" s="1279"/>
      <c r="EYB2362" s="1279"/>
      <c r="EYC2362" s="1279"/>
      <c r="EYD2362" s="1279"/>
      <c r="EYE2362" s="1279"/>
      <c r="EYF2362" s="1279"/>
      <c r="EYG2362" s="1279"/>
      <c r="EYH2362" s="1279"/>
      <c r="EYI2362" s="1279"/>
      <c r="EYJ2362" s="1279"/>
      <c r="EYK2362" s="1279"/>
      <c r="EYL2362" s="1279"/>
      <c r="EYM2362" s="1279"/>
      <c r="EYN2362" s="1279"/>
      <c r="EYO2362" s="1279"/>
      <c r="EYP2362" s="1279"/>
      <c r="EYQ2362" s="1279"/>
      <c r="EYR2362" s="1279"/>
      <c r="EYS2362" s="1279"/>
      <c r="EYT2362" s="1279"/>
      <c r="EYU2362" s="1279"/>
      <c r="EYV2362" s="1279"/>
      <c r="EYW2362" s="1279"/>
      <c r="EYX2362" s="1279"/>
      <c r="EYY2362" s="1279"/>
      <c r="EYZ2362" s="1279"/>
      <c r="EZA2362" s="1279"/>
      <c r="EZB2362" s="1279"/>
      <c r="EZC2362" s="1279"/>
      <c r="EZD2362" s="1279"/>
      <c r="EZE2362" s="1279"/>
      <c r="EZF2362" s="1279"/>
      <c r="EZG2362" s="1279"/>
      <c r="EZH2362" s="1279"/>
      <c r="EZI2362" s="1279"/>
      <c r="EZJ2362" s="1279"/>
      <c r="EZK2362" s="1279"/>
      <c r="EZL2362" s="1279"/>
      <c r="EZM2362" s="1279"/>
      <c r="EZN2362" s="1279"/>
      <c r="EZO2362" s="1279"/>
      <c r="EZP2362" s="1279"/>
      <c r="EZQ2362" s="1279"/>
      <c r="EZR2362" s="1279"/>
      <c r="EZS2362" s="1279"/>
      <c r="EZT2362" s="1279"/>
      <c r="EZU2362" s="1279"/>
      <c r="EZV2362" s="1279"/>
      <c r="EZW2362" s="1279"/>
      <c r="EZX2362" s="1279"/>
      <c r="EZY2362" s="1279"/>
      <c r="EZZ2362" s="1279"/>
      <c r="FAA2362" s="1279"/>
      <c r="FAB2362" s="1279"/>
      <c r="FAC2362" s="1279"/>
      <c r="FAD2362" s="1279"/>
      <c r="FAE2362" s="1279"/>
      <c r="FAF2362" s="1279"/>
      <c r="FAG2362" s="1279"/>
      <c r="FAH2362" s="1279"/>
      <c r="FAI2362" s="1279"/>
      <c r="FAJ2362" s="1279"/>
      <c r="FAK2362" s="1279"/>
      <c r="FAL2362" s="1279"/>
      <c r="FAM2362" s="1279"/>
      <c r="FAN2362" s="1279"/>
      <c r="FAO2362" s="1279"/>
      <c r="FAP2362" s="1279"/>
      <c r="FAQ2362" s="1279"/>
      <c r="FAR2362" s="1279"/>
      <c r="FAS2362" s="1279"/>
      <c r="FAT2362" s="1279"/>
      <c r="FAU2362" s="1279"/>
      <c r="FAV2362" s="1279"/>
      <c r="FAW2362" s="1279"/>
      <c r="FAX2362" s="1279"/>
      <c r="FAY2362" s="1279"/>
      <c r="FAZ2362" s="1279"/>
      <c r="FBA2362" s="1279"/>
      <c r="FBB2362" s="1279"/>
      <c r="FBC2362" s="1279"/>
      <c r="FBD2362" s="1279"/>
      <c r="FBE2362" s="1279"/>
      <c r="FBF2362" s="1279"/>
      <c r="FBG2362" s="1279"/>
      <c r="FBH2362" s="1279"/>
      <c r="FBI2362" s="1279"/>
      <c r="FBJ2362" s="1279"/>
      <c r="FBK2362" s="1279"/>
      <c r="FBL2362" s="1279"/>
      <c r="FBM2362" s="1279"/>
      <c r="FBN2362" s="1279"/>
      <c r="FBO2362" s="1279"/>
      <c r="FBP2362" s="1279"/>
      <c r="FBQ2362" s="1279"/>
      <c r="FBR2362" s="1279"/>
      <c r="FBS2362" s="1279"/>
      <c r="FBT2362" s="1279"/>
      <c r="FBU2362" s="1279"/>
      <c r="FBV2362" s="1279"/>
      <c r="FBW2362" s="1279"/>
      <c r="FBX2362" s="1279"/>
      <c r="FBY2362" s="1279"/>
      <c r="FBZ2362" s="1279"/>
      <c r="FCA2362" s="1279"/>
      <c r="FCB2362" s="1279"/>
      <c r="FCC2362" s="1279"/>
      <c r="FCD2362" s="1279"/>
      <c r="FCE2362" s="1279"/>
      <c r="FCF2362" s="1279"/>
      <c r="FCG2362" s="1279"/>
      <c r="FCH2362" s="1279"/>
      <c r="FCI2362" s="1279"/>
      <c r="FCJ2362" s="1279"/>
      <c r="FCK2362" s="1279"/>
      <c r="FCL2362" s="1279"/>
      <c r="FCM2362" s="1279"/>
      <c r="FCN2362" s="1279"/>
      <c r="FCO2362" s="1279"/>
      <c r="FCP2362" s="1279"/>
      <c r="FCQ2362" s="1279"/>
      <c r="FCR2362" s="1279"/>
      <c r="FCS2362" s="1279"/>
      <c r="FCT2362" s="1279"/>
      <c r="FCU2362" s="1279"/>
      <c r="FCV2362" s="1279"/>
      <c r="FCW2362" s="1279"/>
      <c r="FCX2362" s="1279"/>
      <c r="FCY2362" s="1279"/>
      <c r="FCZ2362" s="1279"/>
      <c r="FDA2362" s="1279"/>
      <c r="FDB2362" s="1279"/>
      <c r="FDC2362" s="1279"/>
      <c r="FDD2362" s="1279"/>
      <c r="FDE2362" s="1279"/>
      <c r="FDF2362" s="1279"/>
      <c r="FDG2362" s="1279"/>
      <c r="FDH2362" s="1279"/>
      <c r="FDI2362" s="1279"/>
      <c r="FDJ2362" s="1279"/>
      <c r="FDK2362" s="1279"/>
      <c r="FDL2362" s="1279"/>
      <c r="FDM2362" s="1279"/>
      <c r="FDN2362" s="1279"/>
      <c r="FDO2362" s="1279"/>
      <c r="FDP2362" s="1279"/>
      <c r="FDQ2362" s="1279"/>
      <c r="FDR2362" s="1279"/>
      <c r="FDS2362" s="1279"/>
      <c r="FDT2362" s="1279"/>
      <c r="FDU2362" s="1279"/>
      <c r="FDV2362" s="1279"/>
      <c r="FDW2362" s="1279"/>
      <c r="FDX2362" s="1279"/>
      <c r="FDY2362" s="1279"/>
      <c r="FDZ2362" s="1279"/>
      <c r="FEA2362" s="1279"/>
      <c r="FEB2362" s="1279"/>
      <c r="FEC2362" s="1279"/>
      <c r="FED2362" s="1279"/>
      <c r="FEE2362" s="1279"/>
      <c r="FEF2362" s="1279"/>
      <c r="FEG2362" s="1279"/>
      <c r="FEH2362" s="1279"/>
      <c r="FEI2362" s="1279"/>
      <c r="FEJ2362" s="1279"/>
      <c r="FEK2362" s="1279"/>
      <c r="FEL2362" s="1279"/>
      <c r="FEM2362" s="1279"/>
      <c r="FEN2362" s="1279"/>
      <c r="FEO2362" s="1279"/>
      <c r="FEP2362" s="1279"/>
      <c r="FEQ2362" s="1279"/>
      <c r="FER2362" s="1279"/>
      <c r="FES2362" s="1279"/>
      <c r="FET2362" s="1279"/>
      <c r="FEU2362" s="1279"/>
      <c r="FEV2362" s="1279"/>
      <c r="FEW2362" s="1279"/>
      <c r="FEX2362" s="1279"/>
      <c r="FEY2362" s="1279"/>
      <c r="FEZ2362" s="1279"/>
      <c r="FFA2362" s="1279"/>
      <c r="FFB2362" s="1279"/>
      <c r="FFC2362" s="1279"/>
      <c r="FFD2362" s="1279"/>
      <c r="FFE2362" s="1279"/>
      <c r="FFF2362" s="1279"/>
      <c r="FFG2362" s="1279"/>
      <c r="FFH2362" s="1279"/>
      <c r="FFI2362" s="1279"/>
      <c r="FFJ2362" s="1279"/>
      <c r="FFK2362" s="1279"/>
      <c r="FFL2362" s="1279"/>
      <c r="FFM2362" s="1279"/>
      <c r="FFN2362" s="1279"/>
      <c r="FFO2362" s="1279"/>
      <c r="FFP2362" s="1279"/>
      <c r="FFQ2362" s="1279"/>
      <c r="FFR2362" s="1279"/>
      <c r="FFS2362" s="1279"/>
      <c r="FFT2362" s="1279"/>
      <c r="FFU2362" s="1279"/>
      <c r="FFV2362" s="1279"/>
      <c r="FFW2362" s="1279"/>
      <c r="FFX2362" s="1279"/>
      <c r="FFY2362" s="1279"/>
      <c r="FFZ2362" s="1279"/>
      <c r="FGA2362" s="1279"/>
      <c r="FGB2362" s="1279"/>
      <c r="FGC2362" s="1279"/>
      <c r="FGD2362" s="1279"/>
      <c r="FGE2362" s="1279"/>
      <c r="FGF2362" s="1279"/>
      <c r="FGG2362" s="1279"/>
      <c r="FGH2362" s="1279"/>
      <c r="FGI2362" s="1279"/>
      <c r="FGJ2362" s="1279"/>
      <c r="FGK2362" s="1279"/>
      <c r="FGL2362" s="1279"/>
      <c r="FGM2362" s="1279"/>
      <c r="FGN2362" s="1279"/>
      <c r="FGO2362" s="1279"/>
      <c r="FGP2362" s="1279"/>
      <c r="FGQ2362" s="1279"/>
      <c r="FGR2362" s="1279"/>
      <c r="FGS2362" s="1279"/>
      <c r="FGT2362" s="1279"/>
      <c r="FGU2362" s="1279"/>
      <c r="FGV2362" s="1279"/>
      <c r="FGW2362" s="1279"/>
      <c r="FGX2362" s="1279"/>
      <c r="FGY2362" s="1279"/>
      <c r="FGZ2362" s="1279"/>
      <c r="FHA2362" s="1279"/>
      <c r="FHB2362" s="1279"/>
      <c r="FHC2362" s="1279"/>
      <c r="FHD2362" s="1279"/>
      <c r="FHE2362" s="1279"/>
      <c r="FHF2362" s="1279"/>
      <c r="FHG2362" s="1279"/>
      <c r="FHH2362" s="1279"/>
      <c r="FHI2362" s="1279"/>
      <c r="FHJ2362" s="1279"/>
      <c r="FHK2362" s="1279"/>
      <c r="FHL2362" s="1279"/>
      <c r="FHM2362" s="1279"/>
      <c r="FHN2362" s="1279"/>
      <c r="FHO2362" s="1279"/>
      <c r="FHP2362" s="1279"/>
      <c r="FHQ2362" s="1279"/>
      <c r="FHR2362" s="1279"/>
      <c r="FHS2362" s="1279"/>
      <c r="FHT2362" s="1279"/>
      <c r="FHU2362" s="1279"/>
      <c r="FHV2362" s="1279"/>
      <c r="FHW2362" s="1279"/>
      <c r="FHX2362" s="1279"/>
      <c r="FHY2362" s="1279"/>
      <c r="FHZ2362" s="1279"/>
      <c r="FIA2362" s="1279"/>
      <c r="FIB2362" s="1279"/>
      <c r="FIC2362" s="1279"/>
      <c r="FID2362" s="1279"/>
      <c r="FIE2362" s="1279"/>
      <c r="FIF2362" s="1279"/>
      <c r="FIG2362" s="1279"/>
      <c r="FIH2362" s="1279"/>
      <c r="FII2362" s="1279"/>
      <c r="FIJ2362" s="1279"/>
      <c r="FIK2362" s="1279"/>
      <c r="FIL2362" s="1279"/>
      <c r="FIM2362" s="1279"/>
      <c r="FIN2362" s="1279"/>
      <c r="FIO2362" s="1279"/>
      <c r="FIP2362" s="1279"/>
      <c r="FIQ2362" s="1279"/>
      <c r="FIR2362" s="1279"/>
      <c r="FIS2362" s="1279"/>
      <c r="FIT2362" s="1279"/>
      <c r="FIU2362" s="1279"/>
      <c r="FIV2362" s="1279"/>
      <c r="FIW2362" s="1279"/>
      <c r="FIX2362" s="1279"/>
      <c r="FIY2362" s="1279"/>
      <c r="FIZ2362" s="1279"/>
      <c r="FJA2362" s="1279"/>
      <c r="FJB2362" s="1279"/>
      <c r="FJC2362" s="1279"/>
      <c r="FJD2362" s="1279"/>
      <c r="FJE2362" s="1279"/>
      <c r="FJF2362" s="1279"/>
      <c r="FJG2362" s="1279"/>
      <c r="FJH2362" s="1279"/>
      <c r="FJI2362" s="1279"/>
      <c r="FJJ2362" s="1279"/>
      <c r="FJK2362" s="1279"/>
      <c r="FJL2362" s="1279"/>
      <c r="FJM2362" s="1279"/>
      <c r="FJN2362" s="1279"/>
      <c r="FJO2362" s="1279"/>
      <c r="FJP2362" s="1279"/>
      <c r="FJQ2362" s="1279"/>
      <c r="FJR2362" s="1279"/>
      <c r="FJS2362" s="1279"/>
      <c r="FJT2362" s="1279"/>
      <c r="FJU2362" s="1279"/>
      <c r="FJV2362" s="1279"/>
      <c r="FJW2362" s="1279"/>
      <c r="FJX2362" s="1279"/>
      <c r="FJY2362" s="1279"/>
      <c r="FJZ2362" s="1279"/>
      <c r="FKA2362" s="1279"/>
      <c r="FKB2362" s="1279"/>
      <c r="FKC2362" s="1279"/>
      <c r="FKD2362" s="1279"/>
      <c r="FKE2362" s="1279"/>
      <c r="FKF2362" s="1279"/>
      <c r="FKG2362" s="1279"/>
      <c r="FKH2362" s="1279"/>
      <c r="FKI2362" s="1279"/>
      <c r="FKJ2362" s="1279"/>
      <c r="FKK2362" s="1279"/>
      <c r="FKL2362" s="1279"/>
      <c r="FKM2362" s="1279"/>
      <c r="FKN2362" s="1279"/>
      <c r="FKO2362" s="1279"/>
      <c r="FKP2362" s="1279"/>
      <c r="FKQ2362" s="1279"/>
      <c r="FKR2362" s="1279"/>
      <c r="FKS2362" s="1279"/>
      <c r="FKT2362" s="1279"/>
      <c r="FKU2362" s="1279"/>
      <c r="FKV2362" s="1279"/>
      <c r="FKW2362" s="1279"/>
      <c r="FKX2362" s="1279"/>
      <c r="FKY2362" s="1279"/>
      <c r="FKZ2362" s="1279"/>
      <c r="FLA2362" s="1279"/>
      <c r="FLB2362" s="1279"/>
      <c r="FLC2362" s="1279"/>
      <c r="FLD2362" s="1279"/>
      <c r="FLE2362" s="1279"/>
      <c r="FLF2362" s="1279"/>
      <c r="FLG2362" s="1279"/>
      <c r="FLH2362" s="1279"/>
      <c r="FLI2362" s="1279"/>
      <c r="FLJ2362" s="1279"/>
      <c r="FLK2362" s="1279"/>
      <c r="FLL2362" s="1279"/>
      <c r="FLM2362" s="1279"/>
      <c r="FLN2362" s="1279"/>
      <c r="FLO2362" s="1279"/>
      <c r="FLP2362" s="1279"/>
      <c r="FLQ2362" s="1279"/>
      <c r="FLR2362" s="1279"/>
      <c r="FLS2362" s="1279"/>
      <c r="FLT2362" s="1279"/>
      <c r="FLU2362" s="1279"/>
      <c r="FLV2362" s="1279"/>
      <c r="FLW2362" s="1279"/>
      <c r="FLX2362" s="1279"/>
      <c r="FLY2362" s="1279"/>
      <c r="FLZ2362" s="1279"/>
      <c r="FMA2362" s="1279"/>
      <c r="FMB2362" s="1279"/>
      <c r="FMC2362" s="1279"/>
      <c r="FMD2362" s="1279"/>
      <c r="FME2362" s="1279"/>
      <c r="FMF2362" s="1279"/>
      <c r="FMG2362" s="1279"/>
      <c r="FMH2362" s="1279"/>
      <c r="FMI2362" s="1279"/>
      <c r="FMJ2362" s="1279"/>
      <c r="FMK2362" s="1279"/>
      <c r="FML2362" s="1279"/>
      <c r="FMM2362" s="1279"/>
      <c r="FMN2362" s="1279"/>
      <c r="FMO2362" s="1279"/>
      <c r="FMP2362" s="1279"/>
      <c r="FMQ2362" s="1279"/>
      <c r="FMR2362" s="1279"/>
      <c r="FMS2362" s="1279"/>
      <c r="FMT2362" s="1279"/>
      <c r="FMU2362" s="1279"/>
      <c r="FMV2362" s="1279"/>
      <c r="FMW2362" s="1279"/>
      <c r="FMX2362" s="1279"/>
      <c r="FMY2362" s="1279"/>
      <c r="FMZ2362" s="1279"/>
      <c r="FNA2362" s="1279"/>
      <c r="FNB2362" s="1279"/>
      <c r="FNC2362" s="1279"/>
      <c r="FND2362" s="1279"/>
      <c r="FNE2362" s="1279"/>
      <c r="FNF2362" s="1279"/>
      <c r="FNG2362" s="1279"/>
      <c r="FNH2362" s="1279"/>
      <c r="FNI2362" s="1279"/>
      <c r="FNJ2362" s="1279"/>
      <c r="FNK2362" s="1279"/>
      <c r="FNL2362" s="1279"/>
      <c r="FNM2362" s="1279"/>
      <c r="FNN2362" s="1279"/>
      <c r="FNO2362" s="1279"/>
      <c r="FNP2362" s="1279"/>
      <c r="FNQ2362" s="1279"/>
      <c r="FNR2362" s="1279"/>
      <c r="FNS2362" s="1279"/>
      <c r="FNT2362" s="1279"/>
      <c r="FNU2362" s="1279"/>
      <c r="FNV2362" s="1279"/>
      <c r="FNW2362" s="1279"/>
      <c r="FNX2362" s="1279"/>
      <c r="FNY2362" s="1279"/>
      <c r="FNZ2362" s="1279"/>
      <c r="FOA2362" s="1279"/>
      <c r="FOB2362" s="1279"/>
      <c r="FOC2362" s="1279"/>
      <c r="FOD2362" s="1279"/>
      <c r="FOE2362" s="1279"/>
      <c r="FOF2362" s="1279"/>
      <c r="FOG2362" s="1279"/>
      <c r="FOH2362" s="1279"/>
      <c r="FOI2362" s="1279"/>
      <c r="FOJ2362" s="1279"/>
      <c r="FOK2362" s="1279"/>
      <c r="FOL2362" s="1279"/>
      <c r="FOM2362" s="1279"/>
      <c r="FON2362" s="1279"/>
      <c r="FOO2362" s="1279"/>
      <c r="FOP2362" s="1279"/>
      <c r="FOQ2362" s="1279"/>
      <c r="FOR2362" s="1279"/>
      <c r="FOS2362" s="1279"/>
      <c r="FOT2362" s="1279"/>
      <c r="FOU2362" s="1279"/>
      <c r="FOV2362" s="1279"/>
      <c r="FOW2362" s="1279"/>
      <c r="FOX2362" s="1279"/>
      <c r="FOY2362" s="1279"/>
      <c r="FOZ2362" s="1279"/>
      <c r="FPA2362" s="1279"/>
      <c r="FPB2362" s="1279"/>
      <c r="FPC2362" s="1279"/>
      <c r="FPD2362" s="1279"/>
      <c r="FPE2362" s="1279"/>
      <c r="FPF2362" s="1279"/>
      <c r="FPG2362" s="1279"/>
      <c r="FPH2362" s="1279"/>
      <c r="FPI2362" s="1279"/>
      <c r="FPJ2362" s="1279"/>
      <c r="FPK2362" s="1279"/>
      <c r="FPL2362" s="1279"/>
      <c r="FPM2362" s="1279"/>
      <c r="FPN2362" s="1279"/>
      <c r="FPO2362" s="1279"/>
      <c r="FPP2362" s="1279"/>
      <c r="FPQ2362" s="1279"/>
      <c r="FPR2362" s="1279"/>
      <c r="FPS2362" s="1279"/>
      <c r="FPT2362" s="1279"/>
      <c r="FPU2362" s="1279"/>
      <c r="FPV2362" s="1279"/>
      <c r="FPW2362" s="1279"/>
      <c r="FPX2362" s="1279"/>
      <c r="FPY2362" s="1279"/>
      <c r="FPZ2362" s="1279"/>
      <c r="FQA2362" s="1279"/>
      <c r="FQB2362" s="1279"/>
      <c r="FQC2362" s="1279"/>
      <c r="FQD2362" s="1279"/>
      <c r="FQE2362" s="1279"/>
      <c r="FQF2362" s="1279"/>
      <c r="FQG2362" s="1279"/>
      <c r="FQH2362" s="1279"/>
      <c r="FQI2362" s="1279"/>
      <c r="FQJ2362" s="1279"/>
      <c r="FQK2362" s="1279"/>
      <c r="FQL2362" s="1279"/>
      <c r="FQM2362" s="1279"/>
      <c r="FQN2362" s="1279"/>
      <c r="FQO2362" s="1279"/>
      <c r="FQP2362" s="1279"/>
      <c r="FQQ2362" s="1279"/>
      <c r="FQR2362" s="1279"/>
      <c r="FQS2362" s="1279"/>
      <c r="FQT2362" s="1279"/>
      <c r="FQU2362" s="1279"/>
      <c r="FQV2362" s="1279"/>
      <c r="FQW2362" s="1279"/>
      <c r="FQX2362" s="1279"/>
      <c r="FQY2362" s="1279"/>
      <c r="FQZ2362" s="1279"/>
      <c r="FRA2362" s="1279"/>
      <c r="FRB2362" s="1279"/>
      <c r="FRC2362" s="1279"/>
      <c r="FRD2362" s="1279"/>
      <c r="FRE2362" s="1279"/>
      <c r="FRF2362" s="1279"/>
      <c r="FRG2362" s="1279"/>
      <c r="FRH2362" s="1279"/>
      <c r="FRI2362" s="1279"/>
      <c r="FRJ2362" s="1279"/>
      <c r="FRK2362" s="1279"/>
      <c r="FRL2362" s="1279"/>
      <c r="FRM2362" s="1279"/>
      <c r="FRN2362" s="1279"/>
      <c r="FRO2362" s="1279"/>
      <c r="FRP2362" s="1279"/>
      <c r="FRQ2362" s="1279"/>
      <c r="FRR2362" s="1279"/>
      <c r="FRS2362" s="1279"/>
      <c r="FRT2362" s="1279"/>
      <c r="FRU2362" s="1279"/>
      <c r="FRV2362" s="1279"/>
      <c r="FRW2362" s="1279"/>
      <c r="FRX2362" s="1279"/>
      <c r="FRY2362" s="1279"/>
      <c r="FRZ2362" s="1279"/>
      <c r="FSA2362" s="1279"/>
      <c r="FSB2362" s="1279"/>
      <c r="FSC2362" s="1279"/>
      <c r="FSD2362" s="1279"/>
      <c r="FSE2362" s="1279"/>
      <c r="FSF2362" s="1279"/>
      <c r="FSG2362" s="1279"/>
      <c r="FSH2362" s="1279"/>
      <c r="FSI2362" s="1279"/>
      <c r="FSJ2362" s="1279"/>
      <c r="FSK2362" s="1279"/>
      <c r="FSL2362" s="1279"/>
      <c r="FSM2362" s="1279"/>
      <c r="FSN2362" s="1279"/>
      <c r="FSO2362" s="1279"/>
      <c r="FSP2362" s="1279"/>
      <c r="FSQ2362" s="1279"/>
      <c r="FSR2362" s="1279"/>
      <c r="FSS2362" s="1279"/>
      <c r="FST2362" s="1279"/>
      <c r="FSU2362" s="1279"/>
      <c r="FSV2362" s="1279"/>
      <c r="FSW2362" s="1279"/>
      <c r="FSX2362" s="1279"/>
      <c r="FSY2362" s="1279"/>
      <c r="FSZ2362" s="1279"/>
      <c r="FTA2362" s="1279"/>
      <c r="FTB2362" s="1279"/>
      <c r="FTC2362" s="1279"/>
      <c r="FTD2362" s="1279"/>
      <c r="FTE2362" s="1279"/>
      <c r="FTF2362" s="1279"/>
      <c r="FTG2362" s="1279"/>
      <c r="FTH2362" s="1279"/>
      <c r="FTI2362" s="1279"/>
      <c r="FTJ2362" s="1279"/>
      <c r="FTK2362" s="1279"/>
      <c r="FTL2362" s="1279"/>
      <c r="FTM2362" s="1279"/>
      <c r="FTN2362" s="1279"/>
      <c r="FTO2362" s="1279"/>
      <c r="FTP2362" s="1279"/>
      <c r="FTQ2362" s="1279"/>
      <c r="FTR2362" s="1279"/>
      <c r="FTS2362" s="1279"/>
      <c r="FTT2362" s="1279"/>
      <c r="FTU2362" s="1279"/>
      <c r="FTV2362" s="1279"/>
      <c r="FTW2362" s="1279"/>
      <c r="FTX2362" s="1279"/>
      <c r="FTY2362" s="1279"/>
      <c r="FTZ2362" s="1279"/>
      <c r="FUA2362" s="1279"/>
      <c r="FUB2362" s="1279"/>
      <c r="FUC2362" s="1279"/>
      <c r="FUD2362" s="1279"/>
      <c r="FUE2362" s="1279"/>
      <c r="FUF2362" s="1279"/>
      <c r="FUG2362" s="1279"/>
      <c r="FUH2362" s="1279"/>
      <c r="FUI2362" s="1279"/>
      <c r="FUJ2362" s="1279"/>
      <c r="FUK2362" s="1279"/>
      <c r="FUL2362" s="1279"/>
      <c r="FUM2362" s="1279"/>
      <c r="FUN2362" s="1279"/>
      <c r="FUO2362" s="1279"/>
      <c r="FUP2362" s="1279"/>
      <c r="FUQ2362" s="1279"/>
      <c r="FUR2362" s="1279"/>
      <c r="FUS2362" s="1279"/>
      <c r="FUT2362" s="1279"/>
      <c r="FUU2362" s="1279"/>
      <c r="FUV2362" s="1279"/>
      <c r="FUW2362" s="1279"/>
      <c r="FUX2362" s="1279"/>
      <c r="FUY2362" s="1279"/>
      <c r="FUZ2362" s="1279"/>
      <c r="FVA2362" s="1279"/>
      <c r="FVB2362" s="1279"/>
      <c r="FVC2362" s="1279"/>
      <c r="FVD2362" s="1279"/>
      <c r="FVE2362" s="1279"/>
      <c r="FVF2362" s="1279"/>
      <c r="FVG2362" s="1279"/>
      <c r="FVH2362" s="1279"/>
      <c r="FVI2362" s="1279"/>
      <c r="FVJ2362" s="1279"/>
      <c r="FVK2362" s="1279"/>
      <c r="FVL2362" s="1279"/>
      <c r="FVM2362" s="1279"/>
      <c r="FVN2362" s="1279"/>
      <c r="FVO2362" s="1279"/>
      <c r="FVP2362" s="1279"/>
      <c r="FVQ2362" s="1279"/>
      <c r="FVR2362" s="1279"/>
      <c r="FVS2362" s="1279"/>
      <c r="FVT2362" s="1279"/>
      <c r="FVU2362" s="1279"/>
      <c r="FVV2362" s="1279"/>
      <c r="FVW2362" s="1279"/>
      <c r="FVX2362" s="1279"/>
      <c r="FVY2362" s="1279"/>
      <c r="FVZ2362" s="1279"/>
      <c r="FWA2362" s="1279"/>
      <c r="FWB2362" s="1279"/>
      <c r="FWC2362" s="1279"/>
      <c r="FWD2362" s="1279"/>
      <c r="FWE2362" s="1279"/>
      <c r="FWF2362" s="1279"/>
      <c r="FWG2362" s="1279"/>
      <c r="FWH2362" s="1279"/>
      <c r="FWI2362" s="1279"/>
      <c r="FWJ2362" s="1279"/>
      <c r="FWK2362" s="1279"/>
      <c r="FWL2362" s="1279"/>
      <c r="FWM2362" s="1279"/>
      <c r="FWN2362" s="1279"/>
      <c r="FWO2362" s="1279"/>
      <c r="FWP2362" s="1279"/>
      <c r="FWQ2362" s="1279"/>
      <c r="FWR2362" s="1279"/>
      <c r="FWS2362" s="1279"/>
      <c r="FWT2362" s="1279"/>
      <c r="FWU2362" s="1279"/>
      <c r="FWV2362" s="1279"/>
      <c r="FWW2362" s="1279"/>
      <c r="FWX2362" s="1279"/>
      <c r="FWY2362" s="1279"/>
      <c r="FWZ2362" s="1279"/>
      <c r="FXA2362" s="1279"/>
      <c r="FXB2362" s="1279"/>
      <c r="FXC2362" s="1279"/>
      <c r="FXD2362" s="1279"/>
      <c r="FXE2362" s="1279"/>
      <c r="FXF2362" s="1279"/>
      <c r="FXG2362" s="1279"/>
      <c r="FXH2362" s="1279"/>
      <c r="FXI2362" s="1279"/>
      <c r="FXJ2362" s="1279"/>
      <c r="FXK2362" s="1279"/>
      <c r="FXL2362" s="1279"/>
      <c r="FXM2362" s="1279"/>
      <c r="FXN2362" s="1279"/>
      <c r="FXO2362" s="1279"/>
      <c r="FXP2362" s="1279"/>
      <c r="FXQ2362" s="1279"/>
      <c r="FXR2362" s="1279"/>
      <c r="FXS2362" s="1279"/>
      <c r="FXT2362" s="1279"/>
      <c r="FXU2362" s="1279"/>
      <c r="FXV2362" s="1279"/>
      <c r="FXW2362" s="1279"/>
      <c r="FXX2362" s="1279"/>
      <c r="FXY2362" s="1279"/>
      <c r="FXZ2362" s="1279"/>
      <c r="FYA2362" s="1279"/>
      <c r="FYB2362" s="1279"/>
      <c r="FYC2362" s="1279"/>
      <c r="FYD2362" s="1279"/>
      <c r="FYE2362" s="1279"/>
      <c r="FYF2362" s="1279"/>
      <c r="FYG2362" s="1279"/>
      <c r="FYH2362" s="1279"/>
      <c r="FYI2362" s="1279"/>
      <c r="FYJ2362" s="1279"/>
      <c r="FYK2362" s="1279"/>
      <c r="FYL2362" s="1279"/>
      <c r="FYM2362" s="1279"/>
      <c r="FYN2362" s="1279"/>
      <c r="FYO2362" s="1279"/>
      <c r="FYP2362" s="1279"/>
      <c r="FYQ2362" s="1279"/>
      <c r="FYR2362" s="1279"/>
      <c r="FYS2362" s="1279"/>
      <c r="FYT2362" s="1279"/>
      <c r="FYU2362" s="1279"/>
      <c r="FYV2362" s="1279"/>
      <c r="FYW2362" s="1279"/>
      <c r="FYX2362" s="1279"/>
      <c r="FYY2362" s="1279"/>
      <c r="FYZ2362" s="1279"/>
      <c r="FZA2362" s="1279"/>
      <c r="FZB2362" s="1279"/>
      <c r="FZC2362" s="1279"/>
      <c r="FZD2362" s="1279"/>
      <c r="FZE2362" s="1279"/>
      <c r="FZF2362" s="1279"/>
      <c r="FZG2362" s="1279"/>
      <c r="FZH2362" s="1279"/>
      <c r="FZI2362" s="1279"/>
      <c r="FZJ2362" s="1279"/>
      <c r="FZK2362" s="1279"/>
      <c r="FZL2362" s="1279"/>
      <c r="FZM2362" s="1279"/>
      <c r="FZN2362" s="1279"/>
      <c r="FZO2362" s="1279"/>
      <c r="FZP2362" s="1279"/>
      <c r="FZQ2362" s="1279"/>
      <c r="FZR2362" s="1279"/>
      <c r="FZS2362" s="1279"/>
      <c r="FZT2362" s="1279"/>
      <c r="FZU2362" s="1279"/>
      <c r="FZV2362" s="1279"/>
      <c r="FZW2362" s="1279"/>
      <c r="FZX2362" s="1279"/>
      <c r="FZY2362" s="1279"/>
      <c r="FZZ2362" s="1279"/>
      <c r="GAA2362" s="1279"/>
      <c r="GAB2362" s="1279"/>
      <c r="GAC2362" s="1279"/>
      <c r="GAD2362" s="1279"/>
      <c r="GAE2362" s="1279"/>
      <c r="GAF2362" s="1279"/>
      <c r="GAG2362" s="1279"/>
      <c r="GAH2362" s="1279"/>
      <c r="GAI2362" s="1279"/>
      <c r="GAJ2362" s="1279"/>
      <c r="GAK2362" s="1279"/>
      <c r="GAL2362" s="1279"/>
      <c r="GAM2362" s="1279"/>
      <c r="GAN2362" s="1279"/>
      <c r="GAO2362" s="1279"/>
      <c r="GAP2362" s="1279"/>
      <c r="GAQ2362" s="1279"/>
      <c r="GAR2362" s="1279"/>
      <c r="GAS2362" s="1279"/>
      <c r="GAT2362" s="1279"/>
      <c r="GAU2362" s="1279"/>
      <c r="GAV2362" s="1279"/>
      <c r="GAW2362" s="1279"/>
      <c r="GAX2362" s="1279"/>
      <c r="GAY2362" s="1279"/>
      <c r="GAZ2362" s="1279"/>
      <c r="GBA2362" s="1279"/>
      <c r="GBB2362" s="1279"/>
      <c r="GBC2362" s="1279"/>
      <c r="GBD2362" s="1279"/>
      <c r="GBE2362" s="1279"/>
      <c r="GBF2362" s="1279"/>
      <c r="GBG2362" s="1279"/>
      <c r="GBH2362" s="1279"/>
      <c r="GBI2362" s="1279"/>
      <c r="GBJ2362" s="1279"/>
      <c r="GBK2362" s="1279"/>
      <c r="GBL2362" s="1279"/>
      <c r="GBM2362" s="1279"/>
      <c r="GBN2362" s="1279"/>
      <c r="GBO2362" s="1279"/>
      <c r="GBP2362" s="1279"/>
      <c r="GBQ2362" s="1279"/>
      <c r="GBR2362" s="1279"/>
      <c r="GBS2362" s="1279"/>
      <c r="GBT2362" s="1279"/>
      <c r="GBU2362" s="1279"/>
      <c r="GBV2362" s="1279"/>
      <c r="GBW2362" s="1279"/>
      <c r="GBX2362" s="1279"/>
      <c r="GBY2362" s="1279"/>
      <c r="GBZ2362" s="1279"/>
      <c r="GCA2362" s="1279"/>
      <c r="GCB2362" s="1279"/>
      <c r="GCC2362" s="1279"/>
      <c r="GCD2362" s="1279"/>
      <c r="GCE2362" s="1279"/>
      <c r="GCF2362" s="1279"/>
      <c r="GCG2362" s="1279"/>
      <c r="GCH2362" s="1279"/>
      <c r="GCI2362" s="1279"/>
      <c r="GCJ2362" s="1279"/>
      <c r="GCK2362" s="1279"/>
      <c r="GCL2362" s="1279"/>
      <c r="GCM2362" s="1279"/>
      <c r="GCN2362" s="1279"/>
      <c r="GCO2362" s="1279"/>
      <c r="GCP2362" s="1279"/>
      <c r="GCQ2362" s="1279"/>
      <c r="GCR2362" s="1279"/>
      <c r="GCS2362" s="1279"/>
      <c r="GCT2362" s="1279"/>
      <c r="GCU2362" s="1279"/>
      <c r="GCV2362" s="1279"/>
      <c r="GCW2362" s="1279"/>
      <c r="GCX2362" s="1279"/>
      <c r="GCY2362" s="1279"/>
      <c r="GCZ2362" s="1279"/>
      <c r="GDA2362" s="1279"/>
      <c r="GDB2362" s="1279"/>
      <c r="GDC2362" s="1279"/>
      <c r="GDD2362" s="1279"/>
      <c r="GDE2362" s="1279"/>
      <c r="GDF2362" s="1279"/>
      <c r="GDG2362" s="1279"/>
      <c r="GDH2362" s="1279"/>
      <c r="GDI2362" s="1279"/>
      <c r="GDJ2362" s="1279"/>
      <c r="GDK2362" s="1279"/>
      <c r="GDL2362" s="1279"/>
      <c r="GDM2362" s="1279"/>
      <c r="GDN2362" s="1279"/>
      <c r="GDO2362" s="1279"/>
      <c r="GDP2362" s="1279"/>
      <c r="GDQ2362" s="1279"/>
      <c r="GDR2362" s="1279"/>
      <c r="GDS2362" s="1279"/>
      <c r="GDT2362" s="1279"/>
      <c r="GDU2362" s="1279"/>
      <c r="GDV2362" s="1279"/>
      <c r="GDW2362" s="1279"/>
      <c r="GDX2362" s="1279"/>
      <c r="GDY2362" s="1279"/>
      <c r="GDZ2362" s="1279"/>
      <c r="GEA2362" s="1279"/>
      <c r="GEB2362" s="1279"/>
      <c r="GEC2362" s="1279"/>
      <c r="GED2362" s="1279"/>
      <c r="GEE2362" s="1279"/>
      <c r="GEF2362" s="1279"/>
      <c r="GEG2362" s="1279"/>
      <c r="GEH2362" s="1279"/>
      <c r="GEI2362" s="1279"/>
      <c r="GEJ2362" s="1279"/>
      <c r="GEK2362" s="1279"/>
      <c r="GEL2362" s="1279"/>
      <c r="GEM2362" s="1279"/>
      <c r="GEN2362" s="1279"/>
      <c r="GEO2362" s="1279"/>
      <c r="GEP2362" s="1279"/>
      <c r="GEQ2362" s="1279"/>
      <c r="GER2362" s="1279"/>
      <c r="GES2362" s="1279"/>
      <c r="GET2362" s="1279"/>
      <c r="GEU2362" s="1279"/>
      <c r="GEV2362" s="1279"/>
      <c r="GEW2362" s="1279"/>
      <c r="GEX2362" s="1279"/>
      <c r="GEY2362" s="1279"/>
      <c r="GEZ2362" s="1279"/>
      <c r="GFA2362" s="1279"/>
      <c r="GFB2362" s="1279"/>
      <c r="GFC2362" s="1279"/>
      <c r="GFD2362" s="1279"/>
      <c r="GFE2362" s="1279"/>
      <c r="GFF2362" s="1279"/>
      <c r="GFG2362" s="1279"/>
      <c r="GFH2362" s="1279"/>
      <c r="GFI2362" s="1279"/>
      <c r="GFJ2362" s="1279"/>
      <c r="GFK2362" s="1279"/>
      <c r="GFL2362" s="1279"/>
      <c r="GFM2362" s="1279"/>
      <c r="GFN2362" s="1279"/>
      <c r="GFO2362" s="1279"/>
      <c r="GFP2362" s="1279"/>
      <c r="GFQ2362" s="1279"/>
      <c r="GFR2362" s="1279"/>
      <c r="GFS2362" s="1279"/>
      <c r="GFT2362" s="1279"/>
      <c r="GFU2362" s="1279"/>
      <c r="GFV2362" s="1279"/>
      <c r="GFW2362" s="1279"/>
      <c r="GFX2362" s="1279"/>
      <c r="GFY2362" s="1279"/>
      <c r="GFZ2362" s="1279"/>
      <c r="GGA2362" s="1279"/>
      <c r="GGB2362" s="1279"/>
      <c r="GGC2362" s="1279"/>
      <c r="GGD2362" s="1279"/>
      <c r="GGE2362" s="1279"/>
      <c r="GGF2362" s="1279"/>
      <c r="GGG2362" s="1279"/>
      <c r="GGH2362" s="1279"/>
      <c r="GGI2362" s="1279"/>
      <c r="GGJ2362" s="1279"/>
      <c r="GGK2362" s="1279"/>
      <c r="GGL2362" s="1279"/>
      <c r="GGM2362" s="1279"/>
      <c r="GGN2362" s="1279"/>
      <c r="GGO2362" s="1279"/>
      <c r="GGP2362" s="1279"/>
      <c r="GGQ2362" s="1279"/>
      <c r="GGR2362" s="1279"/>
      <c r="GGS2362" s="1279"/>
      <c r="GGT2362" s="1279"/>
      <c r="GGU2362" s="1279"/>
      <c r="GGV2362" s="1279"/>
      <c r="GGW2362" s="1279"/>
      <c r="GGX2362" s="1279"/>
      <c r="GGY2362" s="1279"/>
      <c r="GGZ2362" s="1279"/>
      <c r="GHA2362" s="1279"/>
      <c r="GHB2362" s="1279"/>
      <c r="GHC2362" s="1279"/>
      <c r="GHD2362" s="1279"/>
      <c r="GHE2362" s="1279"/>
      <c r="GHF2362" s="1279"/>
      <c r="GHG2362" s="1279"/>
      <c r="GHH2362" s="1279"/>
      <c r="GHI2362" s="1279"/>
      <c r="GHJ2362" s="1279"/>
      <c r="GHK2362" s="1279"/>
      <c r="GHL2362" s="1279"/>
      <c r="GHM2362" s="1279"/>
      <c r="GHN2362" s="1279"/>
      <c r="GHO2362" s="1279"/>
      <c r="GHP2362" s="1279"/>
      <c r="GHQ2362" s="1279"/>
      <c r="GHR2362" s="1279"/>
      <c r="GHS2362" s="1279"/>
      <c r="GHT2362" s="1279"/>
      <c r="GHU2362" s="1279"/>
      <c r="GHV2362" s="1279"/>
      <c r="GHW2362" s="1279"/>
      <c r="GHX2362" s="1279"/>
      <c r="GHY2362" s="1279"/>
      <c r="GHZ2362" s="1279"/>
      <c r="GIA2362" s="1279"/>
      <c r="GIB2362" s="1279"/>
      <c r="GIC2362" s="1279"/>
      <c r="GID2362" s="1279"/>
      <c r="GIE2362" s="1279"/>
      <c r="GIF2362" s="1279"/>
      <c r="GIG2362" s="1279"/>
      <c r="GIH2362" s="1279"/>
      <c r="GII2362" s="1279"/>
      <c r="GIJ2362" s="1279"/>
      <c r="GIK2362" s="1279"/>
      <c r="GIL2362" s="1279"/>
      <c r="GIM2362" s="1279"/>
      <c r="GIN2362" s="1279"/>
      <c r="GIO2362" s="1279"/>
      <c r="GIP2362" s="1279"/>
      <c r="GIQ2362" s="1279"/>
      <c r="GIR2362" s="1279"/>
      <c r="GIS2362" s="1279"/>
      <c r="GIT2362" s="1279"/>
      <c r="GIU2362" s="1279"/>
      <c r="GIV2362" s="1279"/>
      <c r="GIW2362" s="1279"/>
      <c r="GIX2362" s="1279"/>
      <c r="GIY2362" s="1279"/>
      <c r="GIZ2362" s="1279"/>
      <c r="GJA2362" s="1279"/>
      <c r="GJB2362" s="1279"/>
      <c r="GJC2362" s="1279"/>
      <c r="GJD2362" s="1279"/>
      <c r="GJE2362" s="1279"/>
      <c r="GJF2362" s="1279"/>
      <c r="GJG2362" s="1279"/>
      <c r="GJH2362" s="1279"/>
      <c r="GJI2362" s="1279"/>
      <c r="GJJ2362" s="1279"/>
      <c r="GJK2362" s="1279"/>
      <c r="GJL2362" s="1279"/>
      <c r="GJM2362" s="1279"/>
      <c r="GJN2362" s="1279"/>
      <c r="GJO2362" s="1279"/>
      <c r="GJP2362" s="1279"/>
      <c r="GJQ2362" s="1279"/>
      <c r="GJR2362" s="1279"/>
      <c r="GJS2362" s="1279"/>
      <c r="GJT2362" s="1279"/>
      <c r="GJU2362" s="1279"/>
      <c r="GJV2362" s="1279"/>
      <c r="GJW2362" s="1279"/>
      <c r="GJX2362" s="1279"/>
      <c r="GJY2362" s="1279"/>
      <c r="GJZ2362" s="1279"/>
      <c r="GKA2362" s="1279"/>
      <c r="GKB2362" s="1279"/>
      <c r="GKC2362" s="1279"/>
      <c r="GKD2362" s="1279"/>
      <c r="GKE2362" s="1279"/>
      <c r="GKF2362" s="1279"/>
      <c r="GKG2362" s="1279"/>
      <c r="GKH2362" s="1279"/>
      <c r="GKI2362" s="1279"/>
      <c r="GKJ2362" s="1279"/>
      <c r="GKK2362" s="1279"/>
      <c r="GKL2362" s="1279"/>
      <c r="GKM2362" s="1279"/>
      <c r="GKN2362" s="1279"/>
      <c r="GKO2362" s="1279"/>
      <c r="GKP2362" s="1279"/>
      <c r="GKQ2362" s="1279"/>
      <c r="GKR2362" s="1279"/>
      <c r="GKS2362" s="1279"/>
      <c r="GKT2362" s="1279"/>
      <c r="GKU2362" s="1279"/>
      <c r="GKV2362" s="1279"/>
      <c r="GKW2362" s="1279"/>
      <c r="GKX2362" s="1279"/>
      <c r="GKY2362" s="1279"/>
      <c r="GKZ2362" s="1279"/>
      <c r="GLA2362" s="1279"/>
      <c r="GLB2362" s="1279"/>
      <c r="GLC2362" s="1279"/>
      <c r="GLD2362" s="1279"/>
      <c r="GLE2362" s="1279"/>
      <c r="GLF2362" s="1279"/>
      <c r="GLG2362" s="1279"/>
      <c r="GLH2362" s="1279"/>
      <c r="GLI2362" s="1279"/>
      <c r="GLJ2362" s="1279"/>
      <c r="GLK2362" s="1279"/>
      <c r="GLL2362" s="1279"/>
      <c r="GLM2362" s="1279"/>
      <c r="GLN2362" s="1279"/>
      <c r="GLO2362" s="1279"/>
      <c r="GLP2362" s="1279"/>
      <c r="GLQ2362" s="1279"/>
      <c r="GLR2362" s="1279"/>
      <c r="GLS2362" s="1279"/>
      <c r="GLT2362" s="1279"/>
      <c r="GLU2362" s="1279"/>
      <c r="GLV2362" s="1279"/>
      <c r="GLW2362" s="1279"/>
      <c r="GLX2362" s="1279"/>
      <c r="GLY2362" s="1279"/>
      <c r="GLZ2362" s="1279"/>
      <c r="GMA2362" s="1279"/>
      <c r="GMB2362" s="1279"/>
      <c r="GMC2362" s="1279"/>
      <c r="GMD2362" s="1279"/>
      <c r="GME2362" s="1279"/>
      <c r="GMF2362" s="1279"/>
      <c r="GMG2362" s="1279"/>
      <c r="GMH2362" s="1279"/>
      <c r="GMI2362" s="1279"/>
      <c r="GMJ2362" s="1279"/>
      <c r="GMK2362" s="1279"/>
      <c r="GML2362" s="1279"/>
      <c r="GMM2362" s="1279"/>
      <c r="GMN2362" s="1279"/>
      <c r="GMO2362" s="1279"/>
      <c r="GMP2362" s="1279"/>
      <c r="GMQ2362" s="1279"/>
      <c r="GMR2362" s="1279"/>
      <c r="GMS2362" s="1279"/>
      <c r="GMT2362" s="1279"/>
      <c r="GMU2362" s="1279"/>
      <c r="GMV2362" s="1279"/>
      <c r="GMW2362" s="1279"/>
      <c r="GMX2362" s="1279"/>
      <c r="GMY2362" s="1279"/>
      <c r="GMZ2362" s="1279"/>
      <c r="GNA2362" s="1279"/>
      <c r="GNB2362" s="1279"/>
      <c r="GNC2362" s="1279"/>
      <c r="GND2362" s="1279"/>
      <c r="GNE2362" s="1279"/>
      <c r="GNF2362" s="1279"/>
      <c r="GNG2362" s="1279"/>
      <c r="GNH2362" s="1279"/>
      <c r="GNI2362" s="1279"/>
      <c r="GNJ2362" s="1279"/>
      <c r="GNK2362" s="1279"/>
      <c r="GNL2362" s="1279"/>
      <c r="GNM2362" s="1279"/>
      <c r="GNN2362" s="1279"/>
      <c r="GNO2362" s="1279"/>
      <c r="GNP2362" s="1279"/>
      <c r="GNQ2362" s="1279"/>
      <c r="GNR2362" s="1279"/>
      <c r="GNS2362" s="1279"/>
      <c r="GNT2362" s="1279"/>
      <c r="GNU2362" s="1279"/>
      <c r="GNV2362" s="1279"/>
      <c r="GNW2362" s="1279"/>
      <c r="GNX2362" s="1279"/>
      <c r="GNY2362" s="1279"/>
      <c r="GNZ2362" s="1279"/>
      <c r="GOA2362" s="1279"/>
      <c r="GOB2362" s="1279"/>
      <c r="GOC2362" s="1279"/>
      <c r="GOD2362" s="1279"/>
      <c r="GOE2362" s="1279"/>
      <c r="GOF2362" s="1279"/>
      <c r="GOG2362" s="1279"/>
      <c r="GOH2362" s="1279"/>
      <c r="GOI2362" s="1279"/>
      <c r="GOJ2362" s="1279"/>
      <c r="GOK2362" s="1279"/>
      <c r="GOL2362" s="1279"/>
      <c r="GOM2362" s="1279"/>
      <c r="GON2362" s="1279"/>
      <c r="GOO2362" s="1279"/>
      <c r="GOP2362" s="1279"/>
      <c r="GOQ2362" s="1279"/>
      <c r="GOR2362" s="1279"/>
      <c r="GOS2362" s="1279"/>
      <c r="GOT2362" s="1279"/>
      <c r="GOU2362" s="1279"/>
      <c r="GOV2362" s="1279"/>
      <c r="GOW2362" s="1279"/>
      <c r="GOX2362" s="1279"/>
      <c r="GOY2362" s="1279"/>
      <c r="GOZ2362" s="1279"/>
      <c r="GPA2362" s="1279"/>
      <c r="GPB2362" s="1279"/>
      <c r="GPC2362" s="1279"/>
      <c r="GPD2362" s="1279"/>
      <c r="GPE2362" s="1279"/>
      <c r="GPF2362" s="1279"/>
      <c r="GPG2362" s="1279"/>
      <c r="GPH2362" s="1279"/>
      <c r="GPI2362" s="1279"/>
      <c r="GPJ2362" s="1279"/>
      <c r="GPK2362" s="1279"/>
      <c r="GPL2362" s="1279"/>
      <c r="GPM2362" s="1279"/>
      <c r="GPN2362" s="1279"/>
      <c r="GPO2362" s="1279"/>
      <c r="GPP2362" s="1279"/>
      <c r="GPQ2362" s="1279"/>
      <c r="GPR2362" s="1279"/>
      <c r="GPS2362" s="1279"/>
      <c r="GPT2362" s="1279"/>
      <c r="GPU2362" s="1279"/>
      <c r="GPV2362" s="1279"/>
      <c r="GPW2362" s="1279"/>
      <c r="GPX2362" s="1279"/>
      <c r="GPY2362" s="1279"/>
      <c r="GPZ2362" s="1279"/>
      <c r="GQA2362" s="1279"/>
      <c r="GQB2362" s="1279"/>
      <c r="GQC2362" s="1279"/>
      <c r="GQD2362" s="1279"/>
      <c r="GQE2362" s="1279"/>
      <c r="GQF2362" s="1279"/>
      <c r="GQG2362" s="1279"/>
      <c r="GQH2362" s="1279"/>
      <c r="GQI2362" s="1279"/>
      <c r="GQJ2362" s="1279"/>
      <c r="GQK2362" s="1279"/>
      <c r="GQL2362" s="1279"/>
      <c r="GQM2362" s="1279"/>
      <c r="GQN2362" s="1279"/>
      <c r="GQO2362" s="1279"/>
      <c r="GQP2362" s="1279"/>
      <c r="GQQ2362" s="1279"/>
      <c r="GQR2362" s="1279"/>
      <c r="GQS2362" s="1279"/>
      <c r="GQT2362" s="1279"/>
      <c r="GQU2362" s="1279"/>
      <c r="GQV2362" s="1279"/>
      <c r="GQW2362" s="1279"/>
      <c r="GQX2362" s="1279"/>
      <c r="GQY2362" s="1279"/>
      <c r="GQZ2362" s="1279"/>
      <c r="GRA2362" s="1279"/>
      <c r="GRB2362" s="1279"/>
      <c r="GRC2362" s="1279"/>
      <c r="GRD2362" s="1279"/>
      <c r="GRE2362" s="1279"/>
      <c r="GRF2362" s="1279"/>
      <c r="GRG2362" s="1279"/>
      <c r="GRH2362" s="1279"/>
      <c r="GRI2362" s="1279"/>
      <c r="GRJ2362" s="1279"/>
      <c r="GRK2362" s="1279"/>
      <c r="GRL2362" s="1279"/>
      <c r="GRM2362" s="1279"/>
      <c r="GRN2362" s="1279"/>
      <c r="GRO2362" s="1279"/>
      <c r="GRP2362" s="1279"/>
      <c r="GRQ2362" s="1279"/>
      <c r="GRR2362" s="1279"/>
      <c r="GRS2362" s="1279"/>
      <c r="GRT2362" s="1279"/>
      <c r="GRU2362" s="1279"/>
      <c r="GRV2362" s="1279"/>
      <c r="GRW2362" s="1279"/>
      <c r="GRX2362" s="1279"/>
      <c r="GRY2362" s="1279"/>
      <c r="GRZ2362" s="1279"/>
      <c r="GSA2362" s="1279"/>
      <c r="GSB2362" s="1279"/>
      <c r="GSC2362" s="1279"/>
      <c r="GSD2362" s="1279"/>
      <c r="GSE2362" s="1279"/>
      <c r="GSF2362" s="1279"/>
      <c r="GSG2362" s="1279"/>
      <c r="GSH2362" s="1279"/>
      <c r="GSI2362" s="1279"/>
      <c r="GSJ2362" s="1279"/>
      <c r="GSK2362" s="1279"/>
      <c r="GSL2362" s="1279"/>
      <c r="GSM2362" s="1279"/>
      <c r="GSN2362" s="1279"/>
      <c r="GSO2362" s="1279"/>
      <c r="GSP2362" s="1279"/>
      <c r="GSQ2362" s="1279"/>
      <c r="GSR2362" s="1279"/>
      <c r="GSS2362" s="1279"/>
      <c r="GST2362" s="1279"/>
      <c r="GSU2362" s="1279"/>
      <c r="GSV2362" s="1279"/>
      <c r="GSW2362" s="1279"/>
      <c r="GSX2362" s="1279"/>
      <c r="GSY2362" s="1279"/>
      <c r="GSZ2362" s="1279"/>
      <c r="GTA2362" s="1279"/>
      <c r="GTB2362" s="1279"/>
      <c r="GTC2362" s="1279"/>
      <c r="GTD2362" s="1279"/>
      <c r="GTE2362" s="1279"/>
      <c r="GTF2362" s="1279"/>
      <c r="GTG2362" s="1279"/>
      <c r="GTH2362" s="1279"/>
      <c r="GTI2362" s="1279"/>
      <c r="GTJ2362" s="1279"/>
      <c r="GTK2362" s="1279"/>
      <c r="GTL2362" s="1279"/>
      <c r="GTM2362" s="1279"/>
      <c r="GTN2362" s="1279"/>
      <c r="GTO2362" s="1279"/>
      <c r="GTP2362" s="1279"/>
      <c r="GTQ2362" s="1279"/>
      <c r="GTR2362" s="1279"/>
      <c r="GTS2362" s="1279"/>
      <c r="GTT2362" s="1279"/>
      <c r="GTU2362" s="1279"/>
      <c r="GTV2362" s="1279"/>
      <c r="GTW2362" s="1279"/>
      <c r="GTX2362" s="1279"/>
      <c r="GTY2362" s="1279"/>
      <c r="GTZ2362" s="1279"/>
      <c r="GUA2362" s="1279"/>
      <c r="GUB2362" s="1279"/>
      <c r="GUC2362" s="1279"/>
      <c r="GUD2362" s="1279"/>
      <c r="GUE2362" s="1279"/>
      <c r="GUF2362" s="1279"/>
      <c r="GUG2362" s="1279"/>
      <c r="GUH2362" s="1279"/>
      <c r="GUI2362" s="1279"/>
      <c r="GUJ2362" s="1279"/>
      <c r="GUK2362" s="1279"/>
      <c r="GUL2362" s="1279"/>
      <c r="GUM2362" s="1279"/>
      <c r="GUN2362" s="1279"/>
      <c r="GUO2362" s="1279"/>
      <c r="GUP2362" s="1279"/>
      <c r="GUQ2362" s="1279"/>
      <c r="GUR2362" s="1279"/>
      <c r="GUS2362" s="1279"/>
      <c r="GUT2362" s="1279"/>
      <c r="GUU2362" s="1279"/>
      <c r="GUV2362" s="1279"/>
      <c r="GUW2362" s="1279"/>
      <c r="GUX2362" s="1279"/>
      <c r="GUY2362" s="1279"/>
      <c r="GUZ2362" s="1279"/>
      <c r="GVA2362" s="1279"/>
      <c r="GVB2362" s="1279"/>
      <c r="GVC2362" s="1279"/>
      <c r="GVD2362" s="1279"/>
      <c r="GVE2362" s="1279"/>
      <c r="GVF2362" s="1279"/>
      <c r="GVG2362" s="1279"/>
      <c r="GVH2362" s="1279"/>
      <c r="GVI2362" s="1279"/>
      <c r="GVJ2362" s="1279"/>
      <c r="GVK2362" s="1279"/>
      <c r="GVL2362" s="1279"/>
      <c r="GVM2362" s="1279"/>
      <c r="GVN2362" s="1279"/>
      <c r="GVO2362" s="1279"/>
      <c r="GVP2362" s="1279"/>
      <c r="GVQ2362" s="1279"/>
      <c r="GVR2362" s="1279"/>
      <c r="GVS2362" s="1279"/>
      <c r="GVT2362" s="1279"/>
      <c r="GVU2362" s="1279"/>
      <c r="GVV2362" s="1279"/>
      <c r="GVW2362" s="1279"/>
      <c r="GVX2362" s="1279"/>
      <c r="GVY2362" s="1279"/>
      <c r="GVZ2362" s="1279"/>
      <c r="GWA2362" s="1279"/>
      <c r="GWB2362" s="1279"/>
      <c r="GWC2362" s="1279"/>
      <c r="GWD2362" s="1279"/>
      <c r="GWE2362" s="1279"/>
      <c r="GWF2362" s="1279"/>
      <c r="GWG2362" s="1279"/>
      <c r="GWH2362" s="1279"/>
      <c r="GWI2362" s="1279"/>
      <c r="GWJ2362" s="1279"/>
      <c r="GWK2362" s="1279"/>
      <c r="GWL2362" s="1279"/>
      <c r="GWM2362" s="1279"/>
      <c r="GWN2362" s="1279"/>
      <c r="GWO2362" s="1279"/>
      <c r="GWP2362" s="1279"/>
      <c r="GWQ2362" s="1279"/>
      <c r="GWR2362" s="1279"/>
      <c r="GWS2362" s="1279"/>
      <c r="GWT2362" s="1279"/>
      <c r="GWU2362" s="1279"/>
      <c r="GWV2362" s="1279"/>
      <c r="GWW2362" s="1279"/>
      <c r="GWX2362" s="1279"/>
      <c r="GWY2362" s="1279"/>
      <c r="GWZ2362" s="1279"/>
      <c r="GXA2362" s="1279"/>
      <c r="GXB2362" s="1279"/>
      <c r="GXC2362" s="1279"/>
      <c r="GXD2362" s="1279"/>
      <c r="GXE2362" s="1279"/>
      <c r="GXF2362" s="1279"/>
      <c r="GXG2362" s="1279"/>
      <c r="GXH2362" s="1279"/>
      <c r="GXI2362" s="1279"/>
      <c r="GXJ2362" s="1279"/>
      <c r="GXK2362" s="1279"/>
      <c r="GXL2362" s="1279"/>
      <c r="GXM2362" s="1279"/>
      <c r="GXN2362" s="1279"/>
      <c r="GXO2362" s="1279"/>
      <c r="GXP2362" s="1279"/>
      <c r="GXQ2362" s="1279"/>
      <c r="GXR2362" s="1279"/>
      <c r="GXS2362" s="1279"/>
      <c r="GXT2362" s="1279"/>
      <c r="GXU2362" s="1279"/>
      <c r="GXV2362" s="1279"/>
      <c r="GXW2362" s="1279"/>
      <c r="GXX2362" s="1279"/>
      <c r="GXY2362" s="1279"/>
      <c r="GXZ2362" s="1279"/>
      <c r="GYA2362" s="1279"/>
      <c r="GYB2362" s="1279"/>
      <c r="GYC2362" s="1279"/>
      <c r="GYD2362" s="1279"/>
      <c r="GYE2362" s="1279"/>
      <c r="GYF2362" s="1279"/>
      <c r="GYG2362" s="1279"/>
      <c r="GYH2362" s="1279"/>
      <c r="GYI2362" s="1279"/>
      <c r="GYJ2362" s="1279"/>
      <c r="GYK2362" s="1279"/>
      <c r="GYL2362" s="1279"/>
      <c r="GYM2362" s="1279"/>
      <c r="GYN2362" s="1279"/>
      <c r="GYO2362" s="1279"/>
      <c r="GYP2362" s="1279"/>
      <c r="GYQ2362" s="1279"/>
      <c r="GYR2362" s="1279"/>
      <c r="GYS2362" s="1279"/>
      <c r="GYT2362" s="1279"/>
      <c r="GYU2362" s="1279"/>
      <c r="GYV2362" s="1279"/>
      <c r="GYW2362" s="1279"/>
      <c r="GYX2362" s="1279"/>
      <c r="GYY2362" s="1279"/>
      <c r="GYZ2362" s="1279"/>
      <c r="GZA2362" s="1279"/>
      <c r="GZB2362" s="1279"/>
      <c r="GZC2362" s="1279"/>
      <c r="GZD2362" s="1279"/>
      <c r="GZE2362" s="1279"/>
      <c r="GZF2362" s="1279"/>
      <c r="GZG2362" s="1279"/>
      <c r="GZH2362" s="1279"/>
      <c r="GZI2362" s="1279"/>
      <c r="GZJ2362" s="1279"/>
      <c r="GZK2362" s="1279"/>
      <c r="GZL2362" s="1279"/>
      <c r="GZM2362" s="1279"/>
      <c r="GZN2362" s="1279"/>
      <c r="GZO2362" s="1279"/>
      <c r="GZP2362" s="1279"/>
      <c r="GZQ2362" s="1279"/>
      <c r="GZR2362" s="1279"/>
      <c r="GZS2362" s="1279"/>
      <c r="GZT2362" s="1279"/>
      <c r="GZU2362" s="1279"/>
      <c r="GZV2362" s="1279"/>
      <c r="GZW2362" s="1279"/>
      <c r="GZX2362" s="1279"/>
      <c r="GZY2362" s="1279"/>
      <c r="GZZ2362" s="1279"/>
      <c r="HAA2362" s="1279"/>
      <c r="HAB2362" s="1279"/>
      <c r="HAC2362" s="1279"/>
      <c r="HAD2362" s="1279"/>
      <c r="HAE2362" s="1279"/>
      <c r="HAF2362" s="1279"/>
      <c r="HAG2362" s="1279"/>
      <c r="HAH2362" s="1279"/>
      <c r="HAI2362" s="1279"/>
      <c r="HAJ2362" s="1279"/>
      <c r="HAK2362" s="1279"/>
      <c r="HAL2362" s="1279"/>
      <c r="HAM2362" s="1279"/>
      <c r="HAN2362" s="1279"/>
      <c r="HAO2362" s="1279"/>
      <c r="HAP2362" s="1279"/>
      <c r="HAQ2362" s="1279"/>
      <c r="HAR2362" s="1279"/>
      <c r="HAS2362" s="1279"/>
      <c r="HAT2362" s="1279"/>
      <c r="HAU2362" s="1279"/>
      <c r="HAV2362" s="1279"/>
      <c r="HAW2362" s="1279"/>
      <c r="HAX2362" s="1279"/>
      <c r="HAY2362" s="1279"/>
      <c r="HAZ2362" s="1279"/>
      <c r="HBA2362" s="1279"/>
      <c r="HBB2362" s="1279"/>
      <c r="HBC2362" s="1279"/>
      <c r="HBD2362" s="1279"/>
      <c r="HBE2362" s="1279"/>
      <c r="HBF2362" s="1279"/>
      <c r="HBG2362" s="1279"/>
      <c r="HBH2362" s="1279"/>
      <c r="HBI2362" s="1279"/>
      <c r="HBJ2362" s="1279"/>
      <c r="HBK2362" s="1279"/>
      <c r="HBL2362" s="1279"/>
      <c r="HBM2362" s="1279"/>
      <c r="HBN2362" s="1279"/>
      <c r="HBO2362" s="1279"/>
      <c r="HBP2362" s="1279"/>
      <c r="HBQ2362" s="1279"/>
      <c r="HBR2362" s="1279"/>
      <c r="HBS2362" s="1279"/>
      <c r="HBT2362" s="1279"/>
      <c r="HBU2362" s="1279"/>
      <c r="HBV2362" s="1279"/>
      <c r="HBW2362" s="1279"/>
      <c r="HBX2362" s="1279"/>
      <c r="HBY2362" s="1279"/>
      <c r="HBZ2362" s="1279"/>
      <c r="HCA2362" s="1279"/>
      <c r="HCB2362" s="1279"/>
      <c r="HCC2362" s="1279"/>
      <c r="HCD2362" s="1279"/>
      <c r="HCE2362" s="1279"/>
      <c r="HCF2362" s="1279"/>
      <c r="HCG2362" s="1279"/>
      <c r="HCH2362" s="1279"/>
      <c r="HCI2362" s="1279"/>
      <c r="HCJ2362" s="1279"/>
      <c r="HCK2362" s="1279"/>
      <c r="HCL2362" s="1279"/>
      <c r="HCM2362" s="1279"/>
      <c r="HCN2362" s="1279"/>
      <c r="HCO2362" s="1279"/>
      <c r="HCP2362" s="1279"/>
      <c r="HCQ2362" s="1279"/>
      <c r="HCR2362" s="1279"/>
      <c r="HCS2362" s="1279"/>
      <c r="HCT2362" s="1279"/>
      <c r="HCU2362" s="1279"/>
      <c r="HCV2362" s="1279"/>
      <c r="HCW2362" s="1279"/>
      <c r="HCX2362" s="1279"/>
      <c r="HCY2362" s="1279"/>
      <c r="HCZ2362" s="1279"/>
      <c r="HDA2362" s="1279"/>
      <c r="HDB2362" s="1279"/>
      <c r="HDC2362" s="1279"/>
      <c r="HDD2362" s="1279"/>
      <c r="HDE2362" s="1279"/>
      <c r="HDF2362" s="1279"/>
      <c r="HDG2362" s="1279"/>
      <c r="HDH2362" s="1279"/>
      <c r="HDI2362" s="1279"/>
      <c r="HDJ2362" s="1279"/>
      <c r="HDK2362" s="1279"/>
      <c r="HDL2362" s="1279"/>
      <c r="HDM2362" s="1279"/>
      <c r="HDN2362" s="1279"/>
      <c r="HDO2362" s="1279"/>
      <c r="HDP2362" s="1279"/>
      <c r="HDQ2362" s="1279"/>
      <c r="HDR2362" s="1279"/>
      <c r="HDS2362" s="1279"/>
      <c r="HDT2362" s="1279"/>
      <c r="HDU2362" s="1279"/>
      <c r="HDV2362" s="1279"/>
      <c r="HDW2362" s="1279"/>
      <c r="HDX2362" s="1279"/>
      <c r="HDY2362" s="1279"/>
      <c r="HDZ2362" s="1279"/>
      <c r="HEA2362" s="1279"/>
      <c r="HEB2362" s="1279"/>
      <c r="HEC2362" s="1279"/>
      <c r="HED2362" s="1279"/>
      <c r="HEE2362" s="1279"/>
      <c r="HEF2362" s="1279"/>
      <c r="HEG2362" s="1279"/>
      <c r="HEH2362" s="1279"/>
      <c r="HEI2362" s="1279"/>
      <c r="HEJ2362" s="1279"/>
      <c r="HEK2362" s="1279"/>
      <c r="HEL2362" s="1279"/>
      <c r="HEM2362" s="1279"/>
      <c r="HEN2362" s="1279"/>
      <c r="HEO2362" s="1279"/>
      <c r="HEP2362" s="1279"/>
      <c r="HEQ2362" s="1279"/>
      <c r="HER2362" s="1279"/>
      <c r="HES2362" s="1279"/>
      <c r="HET2362" s="1279"/>
      <c r="HEU2362" s="1279"/>
      <c r="HEV2362" s="1279"/>
      <c r="HEW2362" s="1279"/>
      <c r="HEX2362" s="1279"/>
      <c r="HEY2362" s="1279"/>
      <c r="HEZ2362" s="1279"/>
      <c r="HFA2362" s="1279"/>
      <c r="HFB2362" s="1279"/>
      <c r="HFC2362" s="1279"/>
      <c r="HFD2362" s="1279"/>
      <c r="HFE2362" s="1279"/>
      <c r="HFF2362" s="1279"/>
      <c r="HFG2362" s="1279"/>
      <c r="HFH2362" s="1279"/>
      <c r="HFI2362" s="1279"/>
      <c r="HFJ2362" s="1279"/>
      <c r="HFK2362" s="1279"/>
      <c r="HFL2362" s="1279"/>
      <c r="HFM2362" s="1279"/>
      <c r="HFN2362" s="1279"/>
      <c r="HFO2362" s="1279"/>
      <c r="HFP2362" s="1279"/>
      <c r="HFQ2362" s="1279"/>
      <c r="HFR2362" s="1279"/>
      <c r="HFS2362" s="1279"/>
      <c r="HFT2362" s="1279"/>
      <c r="HFU2362" s="1279"/>
      <c r="HFV2362" s="1279"/>
      <c r="HFW2362" s="1279"/>
      <c r="HFX2362" s="1279"/>
      <c r="HFY2362" s="1279"/>
      <c r="HFZ2362" s="1279"/>
      <c r="HGA2362" s="1279"/>
      <c r="HGB2362" s="1279"/>
      <c r="HGC2362" s="1279"/>
      <c r="HGD2362" s="1279"/>
      <c r="HGE2362" s="1279"/>
      <c r="HGF2362" s="1279"/>
      <c r="HGG2362" s="1279"/>
      <c r="HGH2362" s="1279"/>
      <c r="HGI2362" s="1279"/>
      <c r="HGJ2362" s="1279"/>
      <c r="HGK2362" s="1279"/>
      <c r="HGL2362" s="1279"/>
      <c r="HGM2362" s="1279"/>
      <c r="HGN2362" s="1279"/>
      <c r="HGO2362" s="1279"/>
      <c r="HGP2362" s="1279"/>
      <c r="HGQ2362" s="1279"/>
      <c r="HGR2362" s="1279"/>
      <c r="HGS2362" s="1279"/>
      <c r="HGT2362" s="1279"/>
      <c r="HGU2362" s="1279"/>
      <c r="HGV2362" s="1279"/>
      <c r="HGW2362" s="1279"/>
      <c r="HGX2362" s="1279"/>
      <c r="HGY2362" s="1279"/>
      <c r="HGZ2362" s="1279"/>
      <c r="HHA2362" s="1279"/>
      <c r="HHB2362" s="1279"/>
      <c r="HHC2362" s="1279"/>
      <c r="HHD2362" s="1279"/>
      <c r="HHE2362" s="1279"/>
      <c r="HHF2362" s="1279"/>
      <c r="HHG2362" s="1279"/>
      <c r="HHH2362" s="1279"/>
      <c r="HHI2362" s="1279"/>
      <c r="HHJ2362" s="1279"/>
      <c r="HHK2362" s="1279"/>
      <c r="HHL2362" s="1279"/>
      <c r="HHM2362" s="1279"/>
      <c r="HHN2362" s="1279"/>
      <c r="HHO2362" s="1279"/>
      <c r="HHP2362" s="1279"/>
      <c r="HHQ2362" s="1279"/>
      <c r="HHR2362" s="1279"/>
      <c r="HHS2362" s="1279"/>
      <c r="HHT2362" s="1279"/>
      <c r="HHU2362" s="1279"/>
      <c r="HHV2362" s="1279"/>
      <c r="HHW2362" s="1279"/>
      <c r="HHX2362" s="1279"/>
      <c r="HHY2362" s="1279"/>
      <c r="HHZ2362" s="1279"/>
      <c r="HIA2362" s="1279"/>
      <c r="HIB2362" s="1279"/>
      <c r="HIC2362" s="1279"/>
      <c r="HID2362" s="1279"/>
      <c r="HIE2362" s="1279"/>
      <c r="HIF2362" s="1279"/>
      <c r="HIG2362" s="1279"/>
      <c r="HIH2362" s="1279"/>
      <c r="HII2362" s="1279"/>
      <c r="HIJ2362" s="1279"/>
      <c r="HIK2362" s="1279"/>
      <c r="HIL2362" s="1279"/>
      <c r="HIM2362" s="1279"/>
      <c r="HIN2362" s="1279"/>
      <c r="HIO2362" s="1279"/>
      <c r="HIP2362" s="1279"/>
      <c r="HIQ2362" s="1279"/>
      <c r="HIR2362" s="1279"/>
      <c r="HIS2362" s="1279"/>
      <c r="HIT2362" s="1279"/>
      <c r="HIU2362" s="1279"/>
      <c r="HIV2362" s="1279"/>
      <c r="HIW2362" s="1279"/>
      <c r="HIX2362" s="1279"/>
      <c r="HIY2362" s="1279"/>
      <c r="HIZ2362" s="1279"/>
      <c r="HJA2362" s="1279"/>
      <c r="HJB2362" s="1279"/>
      <c r="HJC2362" s="1279"/>
      <c r="HJD2362" s="1279"/>
      <c r="HJE2362" s="1279"/>
      <c r="HJF2362" s="1279"/>
      <c r="HJG2362" s="1279"/>
      <c r="HJH2362" s="1279"/>
      <c r="HJI2362" s="1279"/>
      <c r="HJJ2362" s="1279"/>
      <c r="HJK2362" s="1279"/>
      <c r="HJL2362" s="1279"/>
      <c r="HJM2362" s="1279"/>
      <c r="HJN2362" s="1279"/>
      <c r="HJO2362" s="1279"/>
      <c r="HJP2362" s="1279"/>
      <c r="HJQ2362" s="1279"/>
      <c r="HJR2362" s="1279"/>
      <c r="HJS2362" s="1279"/>
      <c r="HJT2362" s="1279"/>
      <c r="HJU2362" s="1279"/>
      <c r="HJV2362" s="1279"/>
      <c r="HJW2362" s="1279"/>
      <c r="HJX2362" s="1279"/>
      <c r="HJY2362" s="1279"/>
      <c r="HJZ2362" s="1279"/>
      <c r="HKA2362" s="1279"/>
      <c r="HKB2362" s="1279"/>
      <c r="HKC2362" s="1279"/>
      <c r="HKD2362" s="1279"/>
      <c r="HKE2362" s="1279"/>
      <c r="HKF2362" s="1279"/>
      <c r="HKG2362" s="1279"/>
      <c r="HKH2362" s="1279"/>
      <c r="HKI2362" s="1279"/>
      <c r="HKJ2362" s="1279"/>
      <c r="HKK2362" s="1279"/>
      <c r="HKL2362" s="1279"/>
      <c r="HKM2362" s="1279"/>
      <c r="HKN2362" s="1279"/>
      <c r="HKO2362" s="1279"/>
      <c r="HKP2362" s="1279"/>
      <c r="HKQ2362" s="1279"/>
      <c r="HKR2362" s="1279"/>
      <c r="HKS2362" s="1279"/>
      <c r="HKT2362" s="1279"/>
      <c r="HKU2362" s="1279"/>
      <c r="HKV2362" s="1279"/>
      <c r="HKW2362" s="1279"/>
      <c r="HKX2362" s="1279"/>
      <c r="HKY2362" s="1279"/>
      <c r="HKZ2362" s="1279"/>
      <c r="HLA2362" s="1279"/>
      <c r="HLB2362" s="1279"/>
      <c r="HLC2362" s="1279"/>
      <c r="HLD2362" s="1279"/>
      <c r="HLE2362" s="1279"/>
      <c r="HLF2362" s="1279"/>
      <c r="HLG2362" s="1279"/>
      <c r="HLH2362" s="1279"/>
      <c r="HLI2362" s="1279"/>
      <c r="HLJ2362" s="1279"/>
      <c r="HLK2362" s="1279"/>
      <c r="HLL2362" s="1279"/>
      <c r="HLM2362" s="1279"/>
      <c r="HLN2362" s="1279"/>
      <c r="HLO2362" s="1279"/>
      <c r="HLP2362" s="1279"/>
      <c r="HLQ2362" s="1279"/>
      <c r="HLR2362" s="1279"/>
      <c r="HLS2362" s="1279"/>
      <c r="HLT2362" s="1279"/>
      <c r="HLU2362" s="1279"/>
      <c r="HLV2362" s="1279"/>
      <c r="HLW2362" s="1279"/>
      <c r="HLX2362" s="1279"/>
      <c r="HLY2362" s="1279"/>
      <c r="HLZ2362" s="1279"/>
      <c r="HMA2362" s="1279"/>
      <c r="HMB2362" s="1279"/>
      <c r="HMC2362" s="1279"/>
      <c r="HMD2362" s="1279"/>
      <c r="HME2362" s="1279"/>
      <c r="HMF2362" s="1279"/>
      <c r="HMG2362" s="1279"/>
      <c r="HMH2362" s="1279"/>
      <c r="HMI2362" s="1279"/>
      <c r="HMJ2362" s="1279"/>
      <c r="HMK2362" s="1279"/>
      <c r="HML2362" s="1279"/>
      <c r="HMM2362" s="1279"/>
      <c r="HMN2362" s="1279"/>
      <c r="HMO2362" s="1279"/>
      <c r="HMP2362" s="1279"/>
      <c r="HMQ2362" s="1279"/>
      <c r="HMR2362" s="1279"/>
      <c r="HMS2362" s="1279"/>
      <c r="HMT2362" s="1279"/>
      <c r="HMU2362" s="1279"/>
      <c r="HMV2362" s="1279"/>
      <c r="HMW2362" s="1279"/>
      <c r="HMX2362" s="1279"/>
      <c r="HMY2362" s="1279"/>
      <c r="HMZ2362" s="1279"/>
      <c r="HNA2362" s="1279"/>
      <c r="HNB2362" s="1279"/>
      <c r="HNC2362" s="1279"/>
      <c r="HND2362" s="1279"/>
      <c r="HNE2362" s="1279"/>
      <c r="HNF2362" s="1279"/>
      <c r="HNG2362" s="1279"/>
      <c r="HNH2362" s="1279"/>
      <c r="HNI2362" s="1279"/>
      <c r="HNJ2362" s="1279"/>
      <c r="HNK2362" s="1279"/>
      <c r="HNL2362" s="1279"/>
      <c r="HNM2362" s="1279"/>
      <c r="HNN2362" s="1279"/>
      <c r="HNO2362" s="1279"/>
      <c r="HNP2362" s="1279"/>
      <c r="HNQ2362" s="1279"/>
      <c r="HNR2362" s="1279"/>
      <c r="HNS2362" s="1279"/>
      <c r="HNT2362" s="1279"/>
      <c r="HNU2362" s="1279"/>
      <c r="HNV2362" s="1279"/>
      <c r="HNW2362" s="1279"/>
      <c r="HNX2362" s="1279"/>
      <c r="HNY2362" s="1279"/>
      <c r="HNZ2362" s="1279"/>
      <c r="HOA2362" s="1279"/>
      <c r="HOB2362" s="1279"/>
      <c r="HOC2362" s="1279"/>
      <c r="HOD2362" s="1279"/>
      <c r="HOE2362" s="1279"/>
      <c r="HOF2362" s="1279"/>
      <c r="HOG2362" s="1279"/>
      <c r="HOH2362" s="1279"/>
      <c r="HOI2362" s="1279"/>
      <c r="HOJ2362" s="1279"/>
      <c r="HOK2362" s="1279"/>
      <c r="HOL2362" s="1279"/>
      <c r="HOM2362" s="1279"/>
      <c r="HON2362" s="1279"/>
      <c r="HOO2362" s="1279"/>
      <c r="HOP2362" s="1279"/>
      <c r="HOQ2362" s="1279"/>
      <c r="HOR2362" s="1279"/>
      <c r="HOS2362" s="1279"/>
      <c r="HOT2362" s="1279"/>
      <c r="HOU2362" s="1279"/>
      <c r="HOV2362" s="1279"/>
      <c r="HOW2362" s="1279"/>
      <c r="HOX2362" s="1279"/>
      <c r="HOY2362" s="1279"/>
      <c r="HOZ2362" s="1279"/>
      <c r="HPA2362" s="1279"/>
      <c r="HPB2362" s="1279"/>
      <c r="HPC2362" s="1279"/>
      <c r="HPD2362" s="1279"/>
      <c r="HPE2362" s="1279"/>
      <c r="HPF2362" s="1279"/>
      <c r="HPG2362" s="1279"/>
      <c r="HPH2362" s="1279"/>
      <c r="HPI2362" s="1279"/>
      <c r="HPJ2362" s="1279"/>
      <c r="HPK2362" s="1279"/>
      <c r="HPL2362" s="1279"/>
      <c r="HPM2362" s="1279"/>
      <c r="HPN2362" s="1279"/>
      <c r="HPO2362" s="1279"/>
      <c r="HPP2362" s="1279"/>
      <c r="HPQ2362" s="1279"/>
      <c r="HPR2362" s="1279"/>
      <c r="HPS2362" s="1279"/>
      <c r="HPT2362" s="1279"/>
      <c r="HPU2362" s="1279"/>
      <c r="HPV2362" s="1279"/>
      <c r="HPW2362" s="1279"/>
      <c r="HPX2362" s="1279"/>
      <c r="HPY2362" s="1279"/>
      <c r="HPZ2362" s="1279"/>
      <c r="HQA2362" s="1279"/>
      <c r="HQB2362" s="1279"/>
      <c r="HQC2362" s="1279"/>
      <c r="HQD2362" s="1279"/>
      <c r="HQE2362" s="1279"/>
      <c r="HQF2362" s="1279"/>
      <c r="HQG2362" s="1279"/>
      <c r="HQH2362" s="1279"/>
      <c r="HQI2362" s="1279"/>
      <c r="HQJ2362" s="1279"/>
      <c r="HQK2362" s="1279"/>
      <c r="HQL2362" s="1279"/>
      <c r="HQM2362" s="1279"/>
      <c r="HQN2362" s="1279"/>
      <c r="HQO2362" s="1279"/>
      <c r="HQP2362" s="1279"/>
      <c r="HQQ2362" s="1279"/>
      <c r="HQR2362" s="1279"/>
      <c r="HQS2362" s="1279"/>
      <c r="HQT2362" s="1279"/>
      <c r="HQU2362" s="1279"/>
      <c r="HQV2362" s="1279"/>
      <c r="HQW2362" s="1279"/>
      <c r="HQX2362" s="1279"/>
      <c r="HQY2362" s="1279"/>
      <c r="HQZ2362" s="1279"/>
      <c r="HRA2362" s="1279"/>
      <c r="HRB2362" s="1279"/>
      <c r="HRC2362" s="1279"/>
      <c r="HRD2362" s="1279"/>
      <c r="HRE2362" s="1279"/>
      <c r="HRF2362" s="1279"/>
      <c r="HRG2362" s="1279"/>
      <c r="HRH2362" s="1279"/>
      <c r="HRI2362" s="1279"/>
      <c r="HRJ2362" s="1279"/>
      <c r="HRK2362" s="1279"/>
      <c r="HRL2362" s="1279"/>
      <c r="HRM2362" s="1279"/>
      <c r="HRN2362" s="1279"/>
      <c r="HRO2362" s="1279"/>
      <c r="HRP2362" s="1279"/>
      <c r="HRQ2362" s="1279"/>
      <c r="HRR2362" s="1279"/>
      <c r="HRS2362" s="1279"/>
      <c r="HRT2362" s="1279"/>
      <c r="HRU2362" s="1279"/>
      <c r="HRV2362" s="1279"/>
      <c r="HRW2362" s="1279"/>
      <c r="HRX2362" s="1279"/>
      <c r="HRY2362" s="1279"/>
      <c r="HRZ2362" s="1279"/>
      <c r="HSA2362" s="1279"/>
      <c r="HSB2362" s="1279"/>
      <c r="HSC2362" s="1279"/>
      <c r="HSD2362" s="1279"/>
      <c r="HSE2362" s="1279"/>
      <c r="HSF2362" s="1279"/>
      <c r="HSG2362" s="1279"/>
      <c r="HSH2362" s="1279"/>
      <c r="HSI2362" s="1279"/>
      <c r="HSJ2362" s="1279"/>
      <c r="HSK2362" s="1279"/>
      <c r="HSL2362" s="1279"/>
      <c r="HSM2362" s="1279"/>
      <c r="HSN2362" s="1279"/>
      <c r="HSO2362" s="1279"/>
      <c r="HSP2362" s="1279"/>
      <c r="HSQ2362" s="1279"/>
      <c r="HSR2362" s="1279"/>
      <c r="HSS2362" s="1279"/>
      <c r="HST2362" s="1279"/>
      <c r="HSU2362" s="1279"/>
      <c r="HSV2362" s="1279"/>
      <c r="HSW2362" s="1279"/>
      <c r="HSX2362" s="1279"/>
      <c r="HSY2362" s="1279"/>
      <c r="HSZ2362" s="1279"/>
      <c r="HTA2362" s="1279"/>
      <c r="HTB2362" s="1279"/>
      <c r="HTC2362" s="1279"/>
      <c r="HTD2362" s="1279"/>
      <c r="HTE2362" s="1279"/>
      <c r="HTF2362" s="1279"/>
      <c r="HTG2362" s="1279"/>
      <c r="HTH2362" s="1279"/>
      <c r="HTI2362" s="1279"/>
      <c r="HTJ2362" s="1279"/>
      <c r="HTK2362" s="1279"/>
      <c r="HTL2362" s="1279"/>
      <c r="HTM2362" s="1279"/>
      <c r="HTN2362" s="1279"/>
      <c r="HTO2362" s="1279"/>
      <c r="HTP2362" s="1279"/>
      <c r="HTQ2362" s="1279"/>
      <c r="HTR2362" s="1279"/>
      <c r="HTS2362" s="1279"/>
      <c r="HTT2362" s="1279"/>
      <c r="HTU2362" s="1279"/>
      <c r="HTV2362" s="1279"/>
      <c r="HTW2362" s="1279"/>
      <c r="HTX2362" s="1279"/>
      <c r="HTY2362" s="1279"/>
      <c r="HTZ2362" s="1279"/>
      <c r="HUA2362" s="1279"/>
      <c r="HUB2362" s="1279"/>
      <c r="HUC2362" s="1279"/>
      <c r="HUD2362" s="1279"/>
      <c r="HUE2362" s="1279"/>
      <c r="HUF2362" s="1279"/>
      <c r="HUG2362" s="1279"/>
      <c r="HUH2362" s="1279"/>
      <c r="HUI2362" s="1279"/>
      <c r="HUJ2362" s="1279"/>
      <c r="HUK2362" s="1279"/>
      <c r="HUL2362" s="1279"/>
      <c r="HUM2362" s="1279"/>
      <c r="HUN2362" s="1279"/>
      <c r="HUO2362" s="1279"/>
      <c r="HUP2362" s="1279"/>
      <c r="HUQ2362" s="1279"/>
      <c r="HUR2362" s="1279"/>
      <c r="HUS2362" s="1279"/>
      <c r="HUT2362" s="1279"/>
      <c r="HUU2362" s="1279"/>
      <c r="HUV2362" s="1279"/>
      <c r="HUW2362" s="1279"/>
      <c r="HUX2362" s="1279"/>
      <c r="HUY2362" s="1279"/>
      <c r="HUZ2362" s="1279"/>
      <c r="HVA2362" s="1279"/>
      <c r="HVB2362" s="1279"/>
      <c r="HVC2362" s="1279"/>
      <c r="HVD2362" s="1279"/>
      <c r="HVE2362" s="1279"/>
      <c r="HVF2362" s="1279"/>
      <c r="HVG2362" s="1279"/>
      <c r="HVH2362" s="1279"/>
      <c r="HVI2362" s="1279"/>
      <c r="HVJ2362" s="1279"/>
      <c r="HVK2362" s="1279"/>
      <c r="HVL2362" s="1279"/>
      <c r="HVM2362" s="1279"/>
      <c r="HVN2362" s="1279"/>
      <c r="HVO2362" s="1279"/>
      <c r="HVP2362" s="1279"/>
      <c r="HVQ2362" s="1279"/>
      <c r="HVR2362" s="1279"/>
      <c r="HVS2362" s="1279"/>
      <c r="HVT2362" s="1279"/>
      <c r="HVU2362" s="1279"/>
      <c r="HVV2362" s="1279"/>
      <c r="HVW2362" s="1279"/>
      <c r="HVX2362" s="1279"/>
      <c r="HVY2362" s="1279"/>
      <c r="HVZ2362" s="1279"/>
      <c r="HWA2362" s="1279"/>
      <c r="HWB2362" s="1279"/>
      <c r="HWC2362" s="1279"/>
      <c r="HWD2362" s="1279"/>
      <c r="HWE2362" s="1279"/>
      <c r="HWF2362" s="1279"/>
      <c r="HWG2362" s="1279"/>
      <c r="HWH2362" s="1279"/>
      <c r="HWI2362" s="1279"/>
      <c r="HWJ2362" s="1279"/>
      <c r="HWK2362" s="1279"/>
      <c r="HWL2362" s="1279"/>
      <c r="HWM2362" s="1279"/>
      <c r="HWN2362" s="1279"/>
      <c r="HWO2362" s="1279"/>
      <c r="HWP2362" s="1279"/>
      <c r="HWQ2362" s="1279"/>
      <c r="HWR2362" s="1279"/>
      <c r="HWS2362" s="1279"/>
      <c r="HWT2362" s="1279"/>
      <c r="HWU2362" s="1279"/>
      <c r="HWV2362" s="1279"/>
      <c r="HWW2362" s="1279"/>
      <c r="HWX2362" s="1279"/>
      <c r="HWY2362" s="1279"/>
      <c r="HWZ2362" s="1279"/>
      <c r="HXA2362" s="1279"/>
      <c r="HXB2362" s="1279"/>
      <c r="HXC2362" s="1279"/>
      <c r="HXD2362" s="1279"/>
      <c r="HXE2362" s="1279"/>
      <c r="HXF2362" s="1279"/>
      <c r="HXG2362" s="1279"/>
      <c r="HXH2362" s="1279"/>
      <c r="HXI2362" s="1279"/>
      <c r="HXJ2362" s="1279"/>
      <c r="HXK2362" s="1279"/>
      <c r="HXL2362" s="1279"/>
      <c r="HXM2362" s="1279"/>
      <c r="HXN2362" s="1279"/>
      <c r="HXO2362" s="1279"/>
      <c r="HXP2362" s="1279"/>
      <c r="HXQ2362" s="1279"/>
      <c r="HXR2362" s="1279"/>
      <c r="HXS2362" s="1279"/>
      <c r="HXT2362" s="1279"/>
      <c r="HXU2362" s="1279"/>
      <c r="HXV2362" s="1279"/>
      <c r="HXW2362" s="1279"/>
      <c r="HXX2362" s="1279"/>
      <c r="HXY2362" s="1279"/>
      <c r="HXZ2362" s="1279"/>
      <c r="HYA2362" s="1279"/>
      <c r="HYB2362" s="1279"/>
      <c r="HYC2362" s="1279"/>
      <c r="HYD2362" s="1279"/>
      <c r="HYE2362" s="1279"/>
      <c r="HYF2362" s="1279"/>
      <c r="HYG2362" s="1279"/>
      <c r="HYH2362" s="1279"/>
      <c r="HYI2362" s="1279"/>
      <c r="HYJ2362" s="1279"/>
      <c r="HYK2362" s="1279"/>
      <c r="HYL2362" s="1279"/>
      <c r="HYM2362" s="1279"/>
      <c r="HYN2362" s="1279"/>
      <c r="HYO2362" s="1279"/>
      <c r="HYP2362" s="1279"/>
      <c r="HYQ2362" s="1279"/>
      <c r="HYR2362" s="1279"/>
      <c r="HYS2362" s="1279"/>
      <c r="HYT2362" s="1279"/>
      <c r="HYU2362" s="1279"/>
      <c r="HYV2362" s="1279"/>
      <c r="HYW2362" s="1279"/>
      <c r="HYX2362" s="1279"/>
      <c r="HYY2362" s="1279"/>
      <c r="HYZ2362" s="1279"/>
      <c r="HZA2362" s="1279"/>
      <c r="HZB2362" s="1279"/>
      <c r="HZC2362" s="1279"/>
      <c r="HZD2362" s="1279"/>
      <c r="HZE2362" s="1279"/>
      <c r="HZF2362" s="1279"/>
      <c r="HZG2362" s="1279"/>
      <c r="HZH2362" s="1279"/>
      <c r="HZI2362" s="1279"/>
      <c r="HZJ2362" s="1279"/>
      <c r="HZK2362" s="1279"/>
      <c r="HZL2362" s="1279"/>
      <c r="HZM2362" s="1279"/>
      <c r="HZN2362" s="1279"/>
      <c r="HZO2362" s="1279"/>
      <c r="HZP2362" s="1279"/>
      <c r="HZQ2362" s="1279"/>
      <c r="HZR2362" s="1279"/>
      <c r="HZS2362" s="1279"/>
      <c r="HZT2362" s="1279"/>
      <c r="HZU2362" s="1279"/>
      <c r="HZV2362" s="1279"/>
      <c r="HZW2362" s="1279"/>
      <c r="HZX2362" s="1279"/>
      <c r="HZY2362" s="1279"/>
      <c r="HZZ2362" s="1279"/>
      <c r="IAA2362" s="1279"/>
      <c r="IAB2362" s="1279"/>
      <c r="IAC2362" s="1279"/>
      <c r="IAD2362" s="1279"/>
      <c r="IAE2362" s="1279"/>
      <c r="IAF2362" s="1279"/>
      <c r="IAG2362" s="1279"/>
      <c r="IAH2362" s="1279"/>
      <c r="IAI2362" s="1279"/>
      <c r="IAJ2362" s="1279"/>
      <c r="IAK2362" s="1279"/>
      <c r="IAL2362" s="1279"/>
      <c r="IAM2362" s="1279"/>
      <c r="IAN2362" s="1279"/>
      <c r="IAO2362" s="1279"/>
      <c r="IAP2362" s="1279"/>
      <c r="IAQ2362" s="1279"/>
      <c r="IAR2362" s="1279"/>
      <c r="IAS2362" s="1279"/>
      <c r="IAT2362" s="1279"/>
      <c r="IAU2362" s="1279"/>
      <c r="IAV2362" s="1279"/>
      <c r="IAW2362" s="1279"/>
      <c r="IAX2362" s="1279"/>
      <c r="IAY2362" s="1279"/>
      <c r="IAZ2362" s="1279"/>
      <c r="IBA2362" s="1279"/>
      <c r="IBB2362" s="1279"/>
      <c r="IBC2362" s="1279"/>
      <c r="IBD2362" s="1279"/>
      <c r="IBE2362" s="1279"/>
      <c r="IBF2362" s="1279"/>
      <c r="IBG2362" s="1279"/>
      <c r="IBH2362" s="1279"/>
      <c r="IBI2362" s="1279"/>
      <c r="IBJ2362" s="1279"/>
      <c r="IBK2362" s="1279"/>
      <c r="IBL2362" s="1279"/>
      <c r="IBM2362" s="1279"/>
      <c r="IBN2362" s="1279"/>
      <c r="IBO2362" s="1279"/>
      <c r="IBP2362" s="1279"/>
      <c r="IBQ2362" s="1279"/>
      <c r="IBR2362" s="1279"/>
      <c r="IBS2362" s="1279"/>
      <c r="IBT2362" s="1279"/>
      <c r="IBU2362" s="1279"/>
      <c r="IBV2362" s="1279"/>
      <c r="IBW2362" s="1279"/>
      <c r="IBX2362" s="1279"/>
      <c r="IBY2362" s="1279"/>
      <c r="IBZ2362" s="1279"/>
      <c r="ICA2362" s="1279"/>
      <c r="ICB2362" s="1279"/>
      <c r="ICC2362" s="1279"/>
      <c r="ICD2362" s="1279"/>
      <c r="ICE2362" s="1279"/>
      <c r="ICF2362" s="1279"/>
      <c r="ICG2362" s="1279"/>
      <c r="ICH2362" s="1279"/>
      <c r="ICI2362" s="1279"/>
      <c r="ICJ2362" s="1279"/>
      <c r="ICK2362" s="1279"/>
      <c r="ICL2362" s="1279"/>
      <c r="ICM2362" s="1279"/>
      <c r="ICN2362" s="1279"/>
      <c r="ICO2362" s="1279"/>
      <c r="ICP2362" s="1279"/>
      <c r="ICQ2362" s="1279"/>
      <c r="ICR2362" s="1279"/>
      <c r="ICS2362" s="1279"/>
      <c r="ICT2362" s="1279"/>
      <c r="ICU2362" s="1279"/>
      <c r="ICV2362" s="1279"/>
      <c r="ICW2362" s="1279"/>
      <c r="ICX2362" s="1279"/>
      <c r="ICY2362" s="1279"/>
      <c r="ICZ2362" s="1279"/>
      <c r="IDA2362" s="1279"/>
      <c r="IDB2362" s="1279"/>
      <c r="IDC2362" s="1279"/>
      <c r="IDD2362" s="1279"/>
      <c r="IDE2362" s="1279"/>
      <c r="IDF2362" s="1279"/>
      <c r="IDG2362" s="1279"/>
      <c r="IDH2362" s="1279"/>
      <c r="IDI2362" s="1279"/>
      <c r="IDJ2362" s="1279"/>
      <c r="IDK2362" s="1279"/>
      <c r="IDL2362" s="1279"/>
      <c r="IDM2362" s="1279"/>
      <c r="IDN2362" s="1279"/>
      <c r="IDO2362" s="1279"/>
      <c r="IDP2362" s="1279"/>
      <c r="IDQ2362" s="1279"/>
      <c r="IDR2362" s="1279"/>
      <c r="IDS2362" s="1279"/>
      <c r="IDT2362" s="1279"/>
      <c r="IDU2362" s="1279"/>
      <c r="IDV2362" s="1279"/>
      <c r="IDW2362" s="1279"/>
      <c r="IDX2362" s="1279"/>
      <c r="IDY2362" s="1279"/>
      <c r="IDZ2362" s="1279"/>
      <c r="IEA2362" s="1279"/>
      <c r="IEB2362" s="1279"/>
      <c r="IEC2362" s="1279"/>
      <c r="IED2362" s="1279"/>
      <c r="IEE2362" s="1279"/>
      <c r="IEF2362" s="1279"/>
      <c r="IEG2362" s="1279"/>
      <c r="IEH2362" s="1279"/>
      <c r="IEI2362" s="1279"/>
      <c r="IEJ2362" s="1279"/>
      <c r="IEK2362" s="1279"/>
      <c r="IEL2362" s="1279"/>
      <c r="IEM2362" s="1279"/>
      <c r="IEN2362" s="1279"/>
      <c r="IEO2362" s="1279"/>
      <c r="IEP2362" s="1279"/>
      <c r="IEQ2362" s="1279"/>
      <c r="IER2362" s="1279"/>
      <c r="IES2362" s="1279"/>
      <c r="IET2362" s="1279"/>
      <c r="IEU2362" s="1279"/>
      <c r="IEV2362" s="1279"/>
      <c r="IEW2362" s="1279"/>
      <c r="IEX2362" s="1279"/>
      <c r="IEY2362" s="1279"/>
      <c r="IEZ2362" s="1279"/>
      <c r="IFA2362" s="1279"/>
      <c r="IFB2362" s="1279"/>
      <c r="IFC2362" s="1279"/>
      <c r="IFD2362" s="1279"/>
      <c r="IFE2362" s="1279"/>
      <c r="IFF2362" s="1279"/>
      <c r="IFG2362" s="1279"/>
      <c r="IFH2362" s="1279"/>
      <c r="IFI2362" s="1279"/>
      <c r="IFJ2362" s="1279"/>
      <c r="IFK2362" s="1279"/>
      <c r="IFL2362" s="1279"/>
      <c r="IFM2362" s="1279"/>
      <c r="IFN2362" s="1279"/>
      <c r="IFO2362" s="1279"/>
      <c r="IFP2362" s="1279"/>
      <c r="IFQ2362" s="1279"/>
      <c r="IFR2362" s="1279"/>
      <c r="IFS2362" s="1279"/>
      <c r="IFT2362" s="1279"/>
      <c r="IFU2362" s="1279"/>
      <c r="IFV2362" s="1279"/>
      <c r="IFW2362" s="1279"/>
      <c r="IFX2362" s="1279"/>
      <c r="IFY2362" s="1279"/>
      <c r="IFZ2362" s="1279"/>
      <c r="IGA2362" s="1279"/>
      <c r="IGB2362" s="1279"/>
      <c r="IGC2362" s="1279"/>
      <c r="IGD2362" s="1279"/>
      <c r="IGE2362" s="1279"/>
      <c r="IGF2362" s="1279"/>
      <c r="IGG2362" s="1279"/>
      <c r="IGH2362" s="1279"/>
      <c r="IGI2362" s="1279"/>
      <c r="IGJ2362" s="1279"/>
      <c r="IGK2362" s="1279"/>
      <c r="IGL2362" s="1279"/>
      <c r="IGM2362" s="1279"/>
      <c r="IGN2362" s="1279"/>
      <c r="IGO2362" s="1279"/>
      <c r="IGP2362" s="1279"/>
      <c r="IGQ2362" s="1279"/>
      <c r="IGR2362" s="1279"/>
      <c r="IGS2362" s="1279"/>
      <c r="IGT2362" s="1279"/>
      <c r="IGU2362" s="1279"/>
      <c r="IGV2362" s="1279"/>
      <c r="IGW2362" s="1279"/>
      <c r="IGX2362" s="1279"/>
      <c r="IGY2362" s="1279"/>
      <c r="IGZ2362" s="1279"/>
      <c r="IHA2362" s="1279"/>
      <c r="IHB2362" s="1279"/>
      <c r="IHC2362" s="1279"/>
      <c r="IHD2362" s="1279"/>
      <c r="IHE2362" s="1279"/>
      <c r="IHF2362" s="1279"/>
      <c r="IHG2362" s="1279"/>
      <c r="IHH2362" s="1279"/>
      <c r="IHI2362" s="1279"/>
      <c r="IHJ2362" s="1279"/>
      <c r="IHK2362" s="1279"/>
      <c r="IHL2362" s="1279"/>
      <c r="IHM2362" s="1279"/>
      <c r="IHN2362" s="1279"/>
      <c r="IHO2362" s="1279"/>
      <c r="IHP2362" s="1279"/>
      <c r="IHQ2362" s="1279"/>
      <c r="IHR2362" s="1279"/>
      <c r="IHS2362" s="1279"/>
      <c r="IHT2362" s="1279"/>
      <c r="IHU2362" s="1279"/>
      <c r="IHV2362" s="1279"/>
      <c r="IHW2362" s="1279"/>
      <c r="IHX2362" s="1279"/>
      <c r="IHY2362" s="1279"/>
      <c r="IHZ2362" s="1279"/>
      <c r="IIA2362" s="1279"/>
      <c r="IIB2362" s="1279"/>
      <c r="IIC2362" s="1279"/>
      <c r="IID2362" s="1279"/>
      <c r="IIE2362" s="1279"/>
      <c r="IIF2362" s="1279"/>
      <c r="IIG2362" s="1279"/>
      <c r="IIH2362" s="1279"/>
      <c r="III2362" s="1279"/>
      <c r="IIJ2362" s="1279"/>
      <c r="IIK2362" s="1279"/>
      <c r="IIL2362" s="1279"/>
      <c r="IIM2362" s="1279"/>
      <c r="IIN2362" s="1279"/>
      <c r="IIO2362" s="1279"/>
      <c r="IIP2362" s="1279"/>
      <c r="IIQ2362" s="1279"/>
      <c r="IIR2362" s="1279"/>
      <c r="IIS2362" s="1279"/>
      <c r="IIT2362" s="1279"/>
      <c r="IIU2362" s="1279"/>
      <c r="IIV2362" s="1279"/>
      <c r="IIW2362" s="1279"/>
      <c r="IIX2362" s="1279"/>
      <c r="IIY2362" s="1279"/>
      <c r="IIZ2362" s="1279"/>
      <c r="IJA2362" s="1279"/>
      <c r="IJB2362" s="1279"/>
      <c r="IJC2362" s="1279"/>
      <c r="IJD2362" s="1279"/>
      <c r="IJE2362" s="1279"/>
      <c r="IJF2362" s="1279"/>
      <c r="IJG2362" s="1279"/>
      <c r="IJH2362" s="1279"/>
      <c r="IJI2362" s="1279"/>
      <c r="IJJ2362" s="1279"/>
      <c r="IJK2362" s="1279"/>
      <c r="IJL2362" s="1279"/>
      <c r="IJM2362" s="1279"/>
      <c r="IJN2362" s="1279"/>
      <c r="IJO2362" s="1279"/>
      <c r="IJP2362" s="1279"/>
      <c r="IJQ2362" s="1279"/>
      <c r="IJR2362" s="1279"/>
      <c r="IJS2362" s="1279"/>
      <c r="IJT2362" s="1279"/>
      <c r="IJU2362" s="1279"/>
      <c r="IJV2362" s="1279"/>
      <c r="IJW2362" s="1279"/>
      <c r="IJX2362" s="1279"/>
      <c r="IJY2362" s="1279"/>
      <c r="IJZ2362" s="1279"/>
      <c r="IKA2362" s="1279"/>
      <c r="IKB2362" s="1279"/>
      <c r="IKC2362" s="1279"/>
      <c r="IKD2362" s="1279"/>
      <c r="IKE2362" s="1279"/>
      <c r="IKF2362" s="1279"/>
      <c r="IKG2362" s="1279"/>
      <c r="IKH2362" s="1279"/>
      <c r="IKI2362" s="1279"/>
      <c r="IKJ2362" s="1279"/>
      <c r="IKK2362" s="1279"/>
      <c r="IKL2362" s="1279"/>
      <c r="IKM2362" s="1279"/>
      <c r="IKN2362" s="1279"/>
      <c r="IKO2362" s="1279"/>
      <c r="IKP2362" s="1279"/>
      <c r="IKQ2362" s="1279"/>
      <c r="IKR2362" s="1279"/>
      <c r="IKS2362" s="1279"/>
      <c r="IKT2362" s="1279"/>
      <c r="IKU2362" s="1279"/>
      <c r="IKV2362" s="1279"/>
      <c r="IKW2362" s="1279"/>
      <c r="IKX2362" s="1279"/>
      <c r="IKY2362" s="1279"/>
      <c r="IKZ2362" s="1279"/>
      <c r="ILA2362" s="1279"/>
      <c r="ILB2362" s="1279"/>
      <c r="ILC2362" s="1279"/>
      <c r="ILD2362" s="1279"/>
      <c r="ILE2362" s="1279"/>
      <c r="ILF2362" s="1279"/>
      <c r="ILG2362" s="1279"/>
      <c r="ILH2362" s="1279"/>
      <c r="ILI2362" s="1279"/>
      <c r="ILJ2362" s="1279"/>
      <c r="ILK2362" s="1279"/>
      <c r="ILL2362" s="1279"/>
      <c r="ILM2362" s="1279"/>
      <c r="ILN2362" s="1279"/>
      <c r="ILO2362" s="1279"/>
      <c r="ILP2362" s="1279"/>
      <c r="ILQ2362" s="1279"/>
      <c r="ILR2362" s="1279"/>
      <c r="ILS2362" s="1279"/>
      <c r="ILT2362" s="1279"/>
      <c r="ILU2362" s="1279"/>
      <c r="ILV2362" s="1279"/>
      <c r="ILW2362" s="1279"/>
      <c r="ILX2362" s="1279"/>
      <c r="ILY2362" s="1279"/>
      <c r="ILZ2362" s="1279"/>
      <c r="IMA2362" s="1279"/>
      <c r="IMB2362" s="1279"/>
      <c r="IMC2362" s="1279"/>
      <c r="IMD2362" s="1279"/>
      <c r="IME2362" s="1279"/>
      <c r="IMF2362" s="1279"/>
      <c r="IMG2362" s="1279"/>
      <c r="IMH2362" s="1279"/>
      <c r="IMI2362" s="1279"/>
      <c r="IMJ2362" s="1279"/>
      <c r="IMK2362" s="1279"/>
      <c r="IML2362" s="1279"/>
      <c r="IMM2362" s="1279"/>
      <c r="IMN2362" s="1279"/>
      <c r="IMO2362" s="1279"/>
      <c r="IMP2362" s="1279"/>
      <c r="IMQ2362" s="1279"/>
      <c r="IMR2362" s="1279"/>
      <c r="IMS2362" s="1279"/>
      <c r="IMT2362" s="1279"/>
      <c r="IMU2362" s="1279"/>
      <c r="IMV2362" s="1279"/>
      <c r="IMW2362" s="1279"/>
      <c r="IMX2362" s="1279"/>
      <c r="IMY2362" s="1279"/>
      <c r="IMZ2362" s="1279"/>
      <c r="INA2362" s="1279"/>
      <c r="INB2362" s="1279"/>
      <c r="INC2362" s="1279"/>
      <c r="IND2362" s="1279"/>
      <c r="INE2362" s="1279"/>
      <c r="INF2362" s="1279"/>
      <c r="ING2362" s="1279"/>
      <c r="INH2362" s="1279"/>
      <c r="INI2362" s="1279"/>
      <c r="INJ2362" s="1279"/>
      <c r="INK2362" s="1279"/>
      <c r="INL2362" s="1279"/>
      <c r="INM2362" s="1279"/>
      <c r="INN2362" s="1279"/>
      <c r="INO2362" s="1279"/>
      <c r="INP2362" s="1279"/>
      <c r="INQ2362" s="1279"/>
      <c r="INR2362" s="1279"/>
      <c r="INS2362" s="1279"/>
      <c r="INT2362" s="1279"/>
      <c r="INU2362" s="1279"/>
      <c r="INV2362" s="1279"/>
      <c r="INW2362" s="1279"/>
      <c r="INX2362" s="1279"/>
      <c r="INY2362" s="1279"/>
      <c r="INZ2362" s="1279"/>
      <c r="IOA2362" s="1279"/>
      <c r="IOB2362" s="1279"/>
      <c r="IOC2362" s="1279"/>
      <c r="IOD2362" s="1279"/>
      <c r="IOE2362" s="1279"/>
      <c r="IOF2362" s="1279"/>
      <c r="IOG2362" s="1279"/>
      <c r="IOH2362" s="1279"/>
      <c r="IOI2362" s="1279"/>
      <c r="IOJ2362" s="1279"/>
      <c r="IOK2362" s="1279"/>
      <c r="IOL2362" s="1279"/>
      <c r="IOM2362" s="1279"/>
      <c r="ION2362" s="1279"/>
      <c r="IOO2362" s="1279"/>
      <c r="IOP2362" s="1279"/>
      <c r="IOQ2362" s="1279"/>
      <c r="IOR2362" s="1279"/>
      <c r="IOS2362" s="1279"/>
      <c r="IOT2362" s="1279"/>
      <c r="IOU2362" s="1279"/>
      <c r="IOV2362" s="1279"/>
      <c r="IOW2362" s="1279"/>
      <c r="IOX2362" s="1279"/>
      <c r="IOY2362" s="1279"/>
      <c r="IOZ2362" s="1279"/>
      <c r="IPA2362" s="1279"/>
      <c r="IPB2362" s="1279"/>
      <c r="IPC2362" s="1279"/>
      <c r="IPD2362" s="1279"/>
      <c r="IPE2362" s="1279"/>
      <c r="IPF2362" s="1279"/>
      <c r="IPG2362" s="1279"/>
      <c r="IPH2362" s="1279"/>
      <c r="IPI2362" s="1279"/>
      <c r="IPJ2362" s="1279"/>
      <c r="IPK2362" s="1279"/>
      <c r="IPL2362" s="1279"/>
      <c r="IPM2362" s="1279"/>
      <c r="IPN2362" s="1279"/>
      <c r="IPO2362" s="1279"/>
      <c r="IPP2362" s="1279"/>
      <c r="IPQ2362" s="1279"/>
      <c r="IPR2362" s="1279"/>
      <c r="IPS2362" s="1279"/>
      <c r="IPT2362" s="1279"/>
      <c r="IPU2362" s="1279"/>
      <c r="IPV2362" s="1279"/>
      <c r="IPW2362" s="1279"/>
      <c r="IPX2362" s="1279"/>
      <c r="IPY2362" s="1279"/>
      <c r="IPZ2362" s="1279"/>
      <c r="IQA2362" s="1279"/>
      <c r="IQB2362" s="1279"/>
      <c r="IQC2362" s="1279"/>
      <c r="IQD2362" s="1279"/>
      <c r="IQE2362" s="1279"/>
      <c r="IQF2362" s="1279"/>
      <c r="IQG2362" s="1279"/>
      <c r="IQH2362" s="1279"/>
      <c r="IQI2362" s="1279"/>
      <c r="IQJ2362" s="1279"/>
      <c r="IQK2362" s="1279"/>
      <c r="IQL2362" s="1279"/>
      <c r="IQM2362" s="1279"/>
      <c r="IQN2362" s="1279"/>
      <c r="IQO2362" s="1279"/>
      <c r="IQP2362" s="1279"/>
      <c r="IQQ2362" s="1279"/>
      <c r="IQR2362" s="1279"/>
      <c r="IQS2362" s="1279"/>
      <c r="IQT2362" s="1279"/>
      <c r="IQU2362" s="1279"/>
      <c r="IQV2362" s="1279"/>
      <c r="IQW2362" s="1279"/>
      <c r="IQX2362" s="1279"/>
      <c r="IQY2362" s="1279"/>
      <c r="IQZ2362" s="1279"/>
      <c r="IRA2362" s="1279"/>
      <c r="IRB2362" s="1279"/>
      <c r="IRC2362" s="1279"/>
      <c r="IRD2362" s="1279"/>
      <c r="IRE2362" s="1279"/>
      <c r="IRF2362" s="1279"/>
      <c r="IRG2362" s="1279"/>
      <c r="IRH2362" s="1279"/>
      <c r="IRI2362" s="1279"/>
      <c r="IRJ2362" s="1279"/>
      <c r="IRK2362" s="1279"/>
      <c r="IRL2362" s="1279"/>
      <c r="IRM2362" s="1279"/>
      <c r="IRN2362" s="1279"/>
      <c r="IRO2362" s="1279"/>
      <c r="IRP2362" s="1279"/>
      <c r="IRQ2362" s="1279"/>
      <c r="IRR2362" s="1279"/>
      <c r="IRS2362" s="1279"/>
      <c r="IRT2362" s="1279"/>
      <c r="IRU2362" s="1279"/>
      <c r="IRV2362" s="1279"/>
      <c r="IRW2362" s="1279"/>
      <c r="IRX2362" s="1279"/>
      <c r="IRY2362" s="1279"/>
      <c r="IRZ2362" s="1279"/>
      <c r="ISA2362" s="1279"/>
      <c r="ISB2362" s="1279"/>
      <c r="ISC2362" s="1279"/>
      <c r="ISD2362" s="1279"/>
      <c r="ISE2362" s="1279"/>
      <c r="ISF2362" s="1279"/>
      <c r="ISG2362" s="1279"/>
      <c r="ISH2362" s="1279"/>
      <c r="ISI2362" s="1279"/>
      <c r="ISJ2362" s="1279"/>
      <c r="ISK2362" s="1279"/>
      <c r="ISL2362" s="1279"/>
      <c r="ISM2362" s="1279"/>
      <c r="ISN2362" s="1279"/>
      <c r="ISO2362" s="1279"/>
      <c r="ISP2362" s="1279"/>
      <c r="ISQ2362" s="1279"/>
      <c r="ISR2362" s="1279"/>
      <c r="ISS2362" s="1279"/>
      <c r="IST2362" s="1279"/>
      <c r="ISU2362" s="1279"/>
      <c r="ISV2362" s="1279"/>
      <c r="ISW2362" s="1279"/>
      <c r="ISX2362" s="1279"/>
      <c r="ISY2362" s="1279"/>
      <c r="ISZ2362" s="1279"/>
      <c r="ITA2362" s="1279"/>
      <c r="ITB2362" s="1279"/>
      <c r="ITC2362" s="1279"/>
      <c r="ITD2362" s="1279"/>
      <c r="ITE2362" s="1279"/>
      <c r="ITF2362" s="1279"/>
      <c r="ITG2362" s="1279"/>
      <c r="ITH2362" s="1279"/>
      <c r="ITI2362" s="1279"/>
      <c r="ITJ2362" s="1279"/>
      <c r="ITK2362" s="1279"/>
      <c r="ITL2362" s="1279"/>
      <c r="ITM2362" s="1279"/>
      <c r="ITN2362" s="1279"/>
      <c r="ITO2362" s="1279"/>
      <c r="ITP2362" s="1279"/>
      <c r="ITQ2362" s="1279"/>
      <c r="ITR2362" s="1279"/>
      <c r="ITS2362" s="1279"/>
      <c r="ITT2362" s="1279"/>
      <c r="ITU2362" s="1279"/>
      <c r="ITV2362" s="1279"/>
      <c r="ITW2362" s="1279"/>
      <c r="ITX2362" s="1279"/>
      <c r="ITY2362" s="1279"/>
      <c r="ITZ2362" s="1279"/>
      <c r="IUA2362" s="1279"/>
      <c r="IUB2362" s="1279"/>
      <c r="IUC2362" s="1279"/>
      <c r="IUD2362" s="1279"/>
      <c r="IUE2362" s="1279"/>
      <c r="IUF2362" s="1279"/>
      <c r="IUG2362" s="1279"/>
      <c r="IUH2362" s="1279"/>
      <c r="IUI2362" s="1279"/>
      <c r="IUJ2362" s="1279"/>
      <c r="IUK2362" s="1279"/>
      <c r="IUL2362" s="1279"/>
      <c r="IUM2362" s="1279"/>
      <c r="IUN2362" s="1279"/>
      <c r="IUO2362" s="1279"/>
      <c r="IUP2362" s="1279"/>
      <c r="IUQ2362" s="1279"/>
      <c r="IUR2362" s="1279"/>
      <c r="IUS2362" s="1279"/>
      <c r="IUT2362" s="1279"/>
      <c r="IUU2362" s="1279"/>
      <c r="IUV2362" s="1279"/>
      <c r="IUW2362" s="1279"/>
      <c r="IUX2362" s="1279"/>
      <c r="IUY2362" s="1279"/>
      <c r="IUZ2362" s="1279"/>
      <c r="IVA2362" s="1279"/>
      <c r="IVB2362" s="1279"/>
      <c r="IVC2362" s="1279"/>
      <c r="IVD2362" s="1279"/>
      <c r="IVE2362" s="1279"/>
      <c r="IVF2362" s="1279"/>
      <c r="IVG2362" s="1279"/>
      <c r="IVH2362" s="1279"/>
      <c r="IVI2362" s="1279"/>
      <c r="IVJ2362" s="1279"/>
      <c r="IVK2362" s="1279"/>
      <c r="IVL2362" s="1279"/>
      <c r="IVM2362" s="1279"/>
      <c r="IVN2362" s="1279"/>
      <c r="IVO2362" s="1279"/>
      <c r="IVP2362" s="1279"/>
      <c r="IVQ2362" s="1279"/>
      <c r="IVR2362" s="1279"/>
      <c r="IVS2362" s="1279"/>
      <c r="IVT2362" s="1279"/>
      <c r="IVU2362" s="1279"/>
      <c r="IVV2362" s="1279"/>
      <c r="IVW2362" s="1279"/>
      <c r="IVX2362" s="1279"/>
      <c r="IVY2362" s="1279"/>
      <c r="IVZ2362" s="1279"/>
      <c r="IWA2362" s="1279"/>
      <c r="IWB2362" s="1279"/>
      <c r="IWC2362" s="1279"/>
      <c r="IWD2362" s="1279"/>
      <c r="IWE2362" s="1279"/>
      <c r="IWF2362" s="1279"/>
      <c r="IWG2362" s="1279"/>
      <c r="IWH2362" s="1279"/>
      <c r="IWI2362" s="1279"/>
      <c r="IWJ2362" s="1279"/>
      <c r="IWK2362" s="1279"/>
      <c r="IWL2362" s="1279"/>
      <c r="IWM2362" s="1279"/>
      <c r="IWN2362" s="1279"/>
      <c r="IWO2362" s="1279"/>
      <c r="IWP2362" s="1279"/>
      <c r="IWQ2362" s="1279"/>
      <c r="IWR2362" s="1279"/>
      <c r="IWS2362" s="1279"/>
      <c r="IWT2362" s="1279"/>
      <c r="IWU2362" s="1279"/>
      <c r="IWV2362" s="1279"/>
      <c r="IWW2362" s="1279"/>
      <c r="IWX2362" s="1279"/>
      <c r="IWY2362" s="1279"/>
      <c r="IWZ2362" s="1279"/>
      <c r="IXA2362" s="1279"/>
      <c r="IXB2362" s="1279"/>
      <c r="IXC2362" s="1279"/>
      <c r="IXD2362" s="1279"/>
      <c r="IXE2362" s="1279"/>
      <c r="IXF2362" s="1279"/>
      <c r="IXG2362" s="1279"/>
      <c r="IXH2362" s="1279"/>
      <c r="IXI2362" s="1279"/>
      <c r="IXJ2362" s="1279"/>
      <c r="IXK2362" s="1279"/>
      <c r="IXL2362" s="1279"/>
      <c r="IXM2362" s="1279"/>
      <c r="IXN2362" s="1279"/>
      <c r="IXO2362" s="1279"/>
      <c r="IXP2362" s="1279"/>
      <c r="IXQ2362" s="1279"/>
      <c r="IXR2362" s="1279"/>
      <c r="IXS2362" s="1279"/>
      <c r="IXT2362" s="1279"/>
      <c r="IXU2362" s="1279"/>
      <c r="IXV2362" s="1279"/>
      <c r="IXW2362" s="1279"/>
      <c r="IXX2362" s="1279"/>
      <c r="IXY2362" s="1279"/>
      <c r="IXZ2362" s="1279"/>
      <c r="IYA2362" s="1279"/>
      <c r="IYB2362" s="1279"/>
      <c r="IYC2362" s="1279"/>
      <c r="IYD2362" s="1279"/>
      <c r="IYE2362" s="1279"/>
      <c r="IYF2362" s="1279"/>
      <c r="IYG2362" s="1279"/>
      <c r="IYH2362" s="1279"/>
      <c r="IYI2362" s="1279"/>
      <c r="IYJ2362" s="1279"/>
      <c r="IYK2362" s="1279"/>
      <c r="IYL2362" s="1279"/>
      <c r="IYM2362" s="1279"/>
      <c r="IYN2362" s="1279"/>
      <c r="IYO2362" s="1279"/>
      <c r="IYP2362" s="1279"/>
      <c r="IYQ2362" s="1279"/>
      <c r="IYR2362" s="1279"/>
      <c r="IYS2362" s="1279"/>
      <c r="IYT2362" s="1279"/>
      <c r="IYU2362" s="1279"/>
      <c r="IYV2362" s="1279"/>
      <c r="IYW2362" s="1279"/>
      <c r="IYX2362" s="1279"/>
      <c r="IYY2362" s="1279"/>
      <c r="IYZ2362" s="1279"/>
      <c r="IZA2362" s="1279"/>
      <c r="IZB2362" s="1279"/>
      <c r="IZC2362" s="1279"/>
      <c r="IZD2362" s="1279"/>
      <c r="IZE2362" s="1279"/>
      <c r="IZF2362" s="1279"/>
      <c r="IZG2362" s="1279"/>
      <c r="IZH2362" s="1279"/>
      <c r="IZI2362" s="1279"/>
      <c r="IZJ2362" s="1279"/>
      <c r="IZK2362" s="1279"/>
      <c r="IZL2362" s="1279"/>
      <c r="IZM2362" s="1279"/>
      <c r="IZN2362" s="1279"/>
      <c r="IZO2362" s="1279"/>
      <c r="IZP2362" s="1279"/>
      <c r="IZQ2362" s="1279"/>
      <c r="IZR2362" s="1279"/>
      <c r="IZS2362" s="1279"/>
      <c r="IZT2362" s="1279"/>
      <c r="IZU2362" s="1279"/>
      <c r="IZV2362" s="1279"/>
      <c r="IZW2362" s="1279"/>
      <c r="IZX2362" s="1279"/>
      <c r="IZY2362" s="1279"/>
      <c r="IZZ2362" s="1279"/>
      <c r="JAA2362" s="1279"/>
      <c r="JAB2362" s="1279"/>
      <c r="JAC2362" s="1279"/>
      <c r="JAD2362" s="1279"/>
      <c r="JAE2362" s="1279"/>
      <c r="JAF2362" s="1279"/>
      <c r="JAG2362" s="1279"/>
      <c r="JAH2362" s="1279"/>
      <c r="JAI2362" s="1279"/>
      <c r="JAJ2362" s="1279"/>
      <c r="JAK2362" s="1279"/>
      <c r="JAL2362" s="1279"/>
      <c r="JAM2362" s="1279"/>
      <c r="JAN2362" s="1279"/>
      <c r="JAO2362" s="1279"/>
      <c r="JAP2362" s="1279"/>
      <c r="JAQ2362" s="1279"/>
      <c r="JAR2362" s="1279"/>
      <c r="JAS2362" s="1279"/>
      <c r="JAT2362" s="1279"/>
      <c r="JAU2362" s="1279"/>
      <c r="JAV2362" s="1279"/>
      <c r="JAW2362" s="1279"/>
      <c r="JAX2362" s="1279"/>
      <c r="JAY2362" s="1279"/>
      <c r="JAZ2362" s="1279"/>
      <c r="JBA2362" s="1279"/>
      <c r="JBB2362" s="1279"/>
      <c r="JBC2362" s="1279"/>
      <c r="JBD2362" s="1279"/>
      <c r="JBE2362" s="1279"/>
      <c r="JBF2362" s="1279"/>
      <c r="JBG2362" s="1279"/>
      <c r="JBH2362" s="1279"/>
      <c r="JBI2362" s="1279"/>
      <c r="JBJ2362" s="1279"/>
      <c r="JBK2362" s="1279"/>
      <c r="JBL2362" s="1279"/>
      <c r="JBM2362" s="1279"/>
      <c r="JBN2362" s="1279"/>
      <c r="JBO2362" s="1279"/>
      <c r="JBP2362" s="1279"/>
      <c r="JBQ2362" s="1279"/>
      <c r="JBR2362" s="1279"/>
      <c r="JBS2362" s="1279"/>
      <c r="JBT2362" s="1279"/>
      <c r="JBU2362" s="1279"/>
      <c r="JBV2362" s="1279"/>
      <c r="JBW2362" s="1279"/>
      <c r="JBX2362" s="1279"/>
      <c r="JBY2362" s="1279"/>
      <c r="JBZ2362" s="1279"/>
      <c r="JCA2362" s="1279"/>
      <c r="JCB2362" s="1279"/>
      <c r="JCC2362" s="1279"/>
      <c r="JCD2362" s="1279"/>
      <c r="JCE2362" s="1279"/>
      <c r="JCF2362" s="1279"/>
      <c r="JCG2362" s="1279"/>
      <c r="JCH2362" s="1279"/>
      <c r="JCI2362" s="1279"/>
      <c r="JCJ2362" s="1279"/>
      <c r="JCK2362" s="1279"/>
      <c r="JCL2362" s="1279"/>
      <c r="JCM2362" s="1279"/>
      <c r="JCN2362" s="1279"/>
      <c r="JCO2362" s="1279"/>
      <c r="JCP2362" s="1279"/>
      <c r="JCQ2362" s="1279"/>
      <c r="JCR2362" s="1279"/>
      <c r="JCS2362" s="1279"/>
      <c r="JCT2362" s="1279"/>
      <c r="JCU2362" s="1279"/>
      <c r="JCV2362" s="1279"/>
      <c r="JCW2362" s="1279"/>
      <c r="JCX2362" s="1279"/>
      <c r="JCY2362" s="1279"/>
      <c r="JCZ2362" s="1279"/>
      <c r="JDA2362" s="1279"/>
      <c r="JDB2362" s="1279"/>
      <c r="JDC2362" s="1279"/>
      <c r="JDD2362" s="1279"/>
      <c r="JDE2362" s="1279"/>
      <c r="JDF2362" s="1279"/>
      <c r="JDG2362" s="1279"/>
      <c r="JDH2362" s="1279"/>
      <c r="JDI2362" s="1279"/>
      <c r="JDJ2362" s="1279"/>
      <c r="JDK2362" s="1279"/>
      <c r="JDL2362" s="1279"/>
      <c r="JDM2362" s="1279"/>
      <c r="JDN2362" s="1279"/>
      <c r="JDO2362" s="1279"/>
      <c r="JDP2362" s="1279"/>
      <c r="JDQ2362" s="1279"/>
      <c r="JDR2362" s="1279"/>
      <c r="JDS2362" s="1279"/>
      <c r="JDT2362" s="1279"/>
      <c r="JDU2362" s="1279"/>
      <c r="JDV2362" s="1279"/>
      <c r="JDW2362" s="1279"/>
      <c r="JDX2362" s="1279"/>
      <c r="JDY2362" s="1279"/>
      <c r="JDZ2362" s="1279"/>
      <c r="JEA2362" s="1279"/>
      <c r="JEB2362" s="1279"/>
      <c r="JEC2362" s="1279"/>
      <c r="JED2362" s="1279"/>
      <c r="JEE2362" s="1279"/>
      <c r="JEF2362" s="1279"/>
      <c r="JEG2362" s="1279"/>
      <c r="JEH2362" s="1279"/>
      <c r="JEI2362" s="1279"/>
      <c r="JEJ2362" s="1279"/>
      <c r="JEK2362" s="1279"/>
      <c r="JEL2362" s="1279"/>
      <c r="JEM2362" s="1279"/>
      <c r="JEN2362" s="1279"/>
      <c r="JEO2362" s="1279"/>
      <c r="JEP2362" s="1279"/>
      <c r="JEQ2362" s="1279"/>
      <c r="JER2362" s="1279"/>
      <c r="JES2362" s="1279"/>
      <c r="JET2362" s="1279"/>
      <c r="JEU2362" s="1279"/>
      <c r="JEV2362" s="1279"/>
      <c r="JEW2362" s="1279"/>
      <c r="JEX2362" s="1279"/>
      <c r="JEY2362" s="1279"/>
      <c r="JEZ2362" s="1279"/>
      <c r="JFA2362" s="1279"/>
      <c r="JFB2362" s="1279"/>
      <c r="JFC2362" s="1279"/>
      <c r="JFD2362" s="1279"/>
      <c r="JFE2362" s="1279"/>
      <c r="JFF2362" s="1279"/>
      <c r="JFG2362" s="1279"/>
      <c r="JFH2362" s="1279"/>
      <c r="JFI2362" s="1279"/>
      <c r="JFJ2362" s="1279"/>
      <c r="JFK2362" s="1279"/>
      <c r="JFL2362" s="1279"/>
      <c r="JFM2362" s="1279"/>
      <c r="JFN2362" s="1279"/>
      <c r="JFO2362" s="1279"/>
      <c r="JFP2362" s="1279"/>
      <c r="JFQ2362" s="1279"/>
      <c r="JFR2362" s="1279"/>
      <c r="JFS2362" s="1279"/>
      <c r="JFT2362" s="1279"/>
      <c r="JFU2362" s="1279"/>
      <c r="JFV2362" s="1279"/>
      <c r="JFW2362" s="1279"/>
      <c r="JFX2362" s="1279"/>
      <c r="JFY2362" s="1279"/>
      <c r="JFZ2362" s="1279"/>
      <c r="JGA2362" s="1279"/>
      <c r="JGB2362" s="1279"/>
      <c r="JGC2362" s="1279"/>
      <c r="JGD2362" s="1279"/>
      <c r="JGE2362" s="1279"/>
      <c r="JGF2362" s="1279"/>
      <c r="JGG2362" s="1279"/>
      <c r="JGH2362" s="1279"/>
      <c r="JGI2362" s="1279"/>
      <c r="JGJ2362" s="1279"/>
      <c r="JGK2362" s="1279"/>
      <c r="JGL2362" s="1279"/>
      <c r="JGM2362" s="1279"/>
      <c r="JGN2362" s="1279"/>
      <c r="JGO2362" s="1279"/>
      <c r="JGP2362" s="1279"/>
      <c r="JGQ2362" s="1279"/>
      <c r="JGR2362" s="1279"/>
      <c r="JGS2362" s="1279"/>
      <c r="JGT2362" s="1279"/>
      <c r="JGU2362" s="1279"/>
      <c r="JGV2362" s="1279"/>
      <c r="JGW2362" s="1279"/>
      <c r="JGX2362" s="1279"/>
      <c r="JGY2362" s="1279"/>
      <c r="JGZ2362" s="1279"/>
      <c r="JHA2362" s="1279"/>
      <c r="JHB2362" s="1279"/>
      <c r="JHC2362" s="1279"/>
      <c r="JHD2362" s="1279"/>
      <c r="JHE2362" s="1279"/>
      <c r="JHF2362" s="1279"/>
      <c r="JHG2362" s="1279"/>
      <c r="JHH2362" s="1279"/>
      <c r="JHI2362" s="1279"/>
      <c r="JHJ2362" s="1279"/>
      <c r="JHK2362" s="1279"/>
      <c r="JHL2362" s="1279"/>
      <c r="JHM2362" s="1279"/>
      <c r="JHN2362" s="1279"/>
      <c r="JHO2362" s="1279"/>
      <c r="JHP2362" s="1279"/>
      <c r="JHQ2362" s="1279"/>
      <c r="JHR2362" s="1279"/>
      <c r="JHS2362" s="1279"/>
      <c r="JHT2362" s="1279"/>
      <c r="JHU2362" s="1279"/>
      <c r="JHV2362" s="1279"/>
      <c r="JHW2362" s="1279"/>
      <c r="JHX2362" s="1279"/>
      <c r="JHY2362" s="1279"/>
      <c r="JHZ2362" s="1279"/>
      <c r="JIA2362" s="1279"/>
      <c r="JIB2362" s="1279"/>
      <c r="JIC2362" s="1279"/>
      <c r="JID2362" s="1279"/>
      <c r="JIE2362" s="1279"/>
      <c r="JIF2362" s="1279"/>
      <c r="JIG2362" s="1279"/>
      <c r="JIH2362" s="1279"/>
      <c r="JII2362" s="1279"/>
      <c r="JIJ2362" s="1279"/>
      <c r="JIK2362" s="1279"/>
      <c r="JIL2362" s="1279"/>
      <c r="JIM2362" s="1279"/>
      <c r="JIN2362" s="1279"/>
      <c r="JIO2362" s="1279"/>
      <c r="JIP2362" s="1279"/>
      <c r="JIQ2362" s="1279"/>
      <c r="JIR2362" s="1279"/>
      <c r="JIS2362" s="1279"/>
      <c r="JIT2362" s="1279"/>
      <c r="JIU2362" s="1279"/>
      <c r="JIV2362" s="1279"/>
      <c r="JIW2362" s="1279"/>
      <c r="JIX2362" s="1279"/>
      <c r="JIY2362" s="1279"/>
      <c r="JIZ2362" s="1279"/>
      <c r="JJA2362" s="1279"/>
      <c r="JJB2362" s="1279"/>
      <c r="JJC2362" s="1279"/>
      <c r="JJD2362" s="1279"/>
      <c r="JJE2362" s="1279"/>
      <c r="JJF2362" s="1279"/>
      <c r="JJG2362" s="1279"/>
      <c r="JJH2362" s="1279"/>
      <c r="JJI2362" s="1279"/>
      <c r="JJJ2362" s="1279"/>
      <c r="JJK2362" s="1279"/>
      <c r="JJL2362" s="1279"/>
      <c r="JJM2362" s="1279"/>
      <c r="JJN2362" s="1279"/>
      <c r="JJO2362" s="1279"/>
      <c r="JJP2362" s="1279"/>
      <c r="JJQ2362" s="1279"/>
      <c r="JJR2362" s="1279"/>
      <c r="JJS2362" s="1279"/>
      <c r="JJT2362" s="1279"/>
      <c r="JJU2362" s="1279"/>
      <c r="JJV2362" s="1279"/>
      <c r="JJW2362" s="1279"/>
      <c r="JJX2362" s="1279"/>
      <c r="JJY2362" s="1279"/>
      <c r="JJZ2362" s="1279"/>
      <c r="JKA2362" s="1279"/>
      <c r="JKB2362" s="1279"/>
      <c r="JKC2362" s="1279"/>
      <c r="JKD2362" s="1279"/>
      <c r="JKE2362" s="1279"/>
      <c r="JKF2362" s="1279"/>
      <c r="JKG2362" s="1279"/>
      <c r="JKH2362" s="1279"/>
      <c r="JKI2362" s="1279"/>
      <c r="JKJ2362" s="1279"/>
      <c r="JKK2362" s="1279"/>
      <c r="JKL2362" s="1279"/>
      <c r="JKM2362" s="1279"/>
      <c r="JKN2362" s="1279"/>
      <c r="JKO2362" s="1279"/>
      <c r="JKP2362" s="1279"/>
      <c r="JKQ2362" s="1279"/>
      <c r="JKR2362" s="1279"/>
      <c r="JKS2362" s="1279"/>
      <c r="JKT2362" s="1279"/>
      <c r="JKU2362" s="1279"/>
      <c r="JKV2362" s="1279"/>
      <c r="JKW2362" s="1279"/>
      <c r="JKX2362" s="1279"/>
      <c r="JKY2362" s="1279"/>
      <c r="JKZ2362" s="1279"/>
      <c r="JLA2362" s="1279"/>
      <c r="JLB2362" s="1279"/>
      <c r="JLC2362" s="1279"/>
      <c r="JLD2362" s="1279"/>
      <c r="JLE2362" s="1279"/>
      <c r="JLF2362" s="1279"/>
      <c r="JLG2362" s="1279"/>
      <c r="JLH2362" s="1279"/>
      <c r="JLI2362" s="1279"/>
      <c r="JLJ2362" s="1279"/>
      <c r="JLK2362" s="1279"/>
      <c r="JLL2362" s="1279"/>
      <c r="JLM2362" s="1279"/>
      <c r="JLN2362" s="1279"/>
      <c r="JLO2362" s="1279"/>
      <c r="JLP2362" s="1279"/>
      <c r="JLQ2362" s="1279"/>
      <c r="JLR2362" s="1279"/>
      <c r="JLS2362" s="1279"/>
      <c r="JLT2362" s="1279"/>
      <c r="JLU2362" s="1279"/>
      <c r="JLV2362" s="1279"/>
      <c r="JLW2362" s="1279"/>
      <c r="JLX2362" s="1279"/>
      <c r="JLY2362" s="1279"/>
      <c r="JLZ2362" s="1279"/>
      <c r="JMA2362" s="1279"/>
      <c r="JMB2362" s="1279"/>
      <c r="JMC2362" s="1279"/>
      <c r="JMD2362" s="1279"/>
      <c r="JME2362" s="1279"/>
      <c r="JMF2362" s="1279"/>
      <c r="JMG2362" s="1279"/>
      <c r="JMH2362" s="1279"/>
      <c r="JMI2362" s="1279"/>
      <c r="JMJ2362" s="1279"/>
      <c r="JMK2362" s="1279"/>
      <c r="JML2362" s="1279"/>
      <c r="JMM2362" s="1279"/>
      <c r="JMN2362" s="1279"/>
      <c r="JMO2362" s="1279"/>
      <c r="JMP2362" s="1279"/>
      <c r="JMQ2362" s="1279"/>
      <c r="JMR2362" s="1279"/>
      <c r="JMS2362" s="1279"/>
      <c r="JMT2362" s="1279"/>
      <c r="JMU2362" s="1279"/>
      <c r="JMV2362" s="1279"/>
      <c r="JMW2362" s="1279"/>
      <c r="JMX2362" s="1279"/>
      <c r="JMY2362" s="1279"/>
      <c r="JMZ2362" s="1279"/>
      <c r="JNA2362" s="1279"/>
      <c r="JNB2362" s="1279"/>
      <c r="JNC2362" s="1279"/>
      <c r="JND2362" s="1279"/>
      <c r="JNE2362" s="1279"/>
      <c r="JNF2362" s="1279"/>
      <c r="JNG2362" s="1279"/>
      <c r="JNH2362" s="1279"/>
      <c r="JNI2362" s="1279"/>
      <c r="JNJ2362" s="1279"/>
      <c r="JNK2362" s="1279"/>
      <c r="JNL2362" s="1279"/>
      <c r="JNM2362" s="1279"/>
      <c r="JNN2362" s="1279"/>
      <c r="JNO2362" s="1279"/>
      <c r="JNP2362" s="1279"/>
      <c r="JNQ2362" s="1279"/>
      <c r="JNR2362" s="1279"/>
      <c r="JNS2362" s="1279"/>
      <c r="JNT2362" s="1279"/>
      <c r="JNU2362" s="1279"/>
      <c r="JNV2362" s="1279"/>
      <c r="JNW2362" s="1279"/>
      <c r="JNX2362" s="1279"/>
      <c r="JNY2362" s="1279"/>
      <c r="JNZ2362" s="1279"/>
      <c r="JOA2362" s="1279"/>
      <c r="JOB2362" s="1279"/>
      <c r="JOC2362" s="1279"/>
      <c r="JOD2362" s="1279"/>
      <c r="JOE2362" s="1279"/>
      <c r="JOF2362" s="1279"/>
      <c r="JOG2362" s="1279"/>
      <c r="JOH2362" s="1279"/>
      <c r="JOI2362" s="1279"/>
      <c r="JOJ2362" s="1279"/>
      <c r="JOK2362" s="1279"/>
      <c r="JOL2362" s="1279"/>
      <c r="JOM2362" s="1279"/>
      <c r="JON2362" s="1279"/>
      <c r="JOO2362" s="1279"/>
      <c r="JOP2362" s="1279"/>
      <c r="JOQ2362" s="1279"/>
      <c r="JOR2362" s="1279"/>
      <c r="JOS2362" s="1279"/>
      <c r="JOT2362" s="1279"/>
      <c r="JOU2362" s="1279"/>
      <c r="JOV2362" s="1279"/>
      <c r="JOW2362" s="1279"/>
      <c r="JOX2362" s="1279"/>
      <c r="JOY2362" s="1279"/>
      <c r="JOZ2362" s="1279"/>
      <c r="JPA2362" s="1279"/>
      <c r="JPB2362" s="1279"/>
      <c r="JPC2362" s="1279"/>
      <c r="JPD2362" s="1279"/>
      <c r="JPE2362" s="1279"/>
      <c r="JPF2362" s="1279"/>
      <c r="JPG2362" s="1279"/>
      <c r="JPH2362" s="1279"/>
      <c r="JPI2362" s="1279"/>
      <c r="JPJ2362" s="1279"/>
      <c r="JPK2362" s="1279"/>
      <c r="JPL2362" s="1279"/>
      <c r="JPM2362" s="1279"/>
      <c r="JPN2362" s="1279"/>
      <c r="JPO2362" s="1279"/>
      <c r="JPP2362" s="1279"/>
      <c r="JPQ2362" s="1279"/>
      <c r="JPR2362" s="1279"/>
      <c r="JPS2362" s="1279"/>
      <c r="JPT2362" s="1279"/>
      <c r="JPU2362" s="1279"/>
      <c r="JPV2362" s="1279"/>
      <c r="JPW2362" s="1279"/>
      <c r="JPX2362" s="1279"/>
      <c r="JPY2362" s="1279"/>
      <c r="JPZ2362" s="1279"/>
      <c r="JQA2362" s="1279"/>
      <c r="JQB2362" s="1279"/>
      <c r="JQC2362" s="1279"/>
      <c r="JQD2362" s="1279"/>
      <c r="JQE2362" s="1279"/>
      <c r="JQF2362" s="1279"/>
      <c r="JQG2362" s="1279"/>
      <c r="JQH2362" s="1279"/>
      <c r="JQI2362" s="1279"/>
      <c r="JQJ2362" s="1279"/>
      <c r="JQK2362" s="1279"/>
      <c r="JQL2362" s="1279"/>
      <c r="JQM2362" s="1279"/>
      <c r="JQN2362" s="1279"/>
      <c r="JQO2362" s="1279"/>
      <c r="JQP2362" s="1279"/>
      <c r="JQQ2362" s="1279"/>
      <c r="JQR2362" s="1279"/>
      <c r="JQS2362" s="1279"/>
      <c r="JQT2362" s="1279"/>
      <c r="JQU2362" s="1279"/>
      <c r="JQV2362" s="1279"/>
      <c r="JQW2362" s="1279"/>
      <c r="JQX2362" s="1279"/>
      <c r="JQY2362" s="1279"/>
      <c r="JQZ2362" s="1279"/>
      <c r="JRA2362" s="1279"/>
      <c r="JRB2362" s="1279"/>
      <c r="JRC2362" s="1279"/>
      <c r="JRD2362" s="1279"/>
      <c r="JRE2362" s="1279"/>
      <c r="JRF2362" s="1279"/>
      <c r="JRG2362" s="1279"/>
      <c r="JRH2362" s="1279"/>
      <c r="JRI2362" s="1279"/>
      <c r="JRJ2362" s="1279"/>
      <c r="JRK2362" s="1279"/>
      <c r="JRL2362" s="1279"/>
      <c r="JRM2362" s="1279"/>
      <c r="JRN2362" s="1279"/>
      <c r="JRO2362" s="1279"/>
      <c r="JRP2362" s="1279"/>
      <c r="JRQ2362" s="1279"/>
      <c r="JRR2362" s="1279"/>
      <c r="JRS2362" s="1279"/>
      <c r="JRT2362" s="1279"/>
      <c r="JRU2362" s="1279"/>
      <c r="JRV2362" s="1279"/>
      <c r="JRW2362" s="1279"/>
      <c r="JRX2362" s="1279"/>
      <c r="JRY2362" s="1279"/>
      <c r="JRZ2362" s="1279"/>
      <c r="JSA2362" s="1279"/>
      <c r="JSB2362" s="1279"/>
      <c r="JSC2362" s="1279"/>
      <c r="JSD2362" s="1279"/>
      <c r="JSE2362" s="1279"/>
      <c r="JSF2362" s="1279"/>
      <c r="JSG2362" s="1279"/>
      <c r="JSH2362" s="1279"/>
      <c r="JSI2362" s="1279"/>
      <c r="JSJ2362" s="1279"/>
      <c r="JSK2362" s="1279"/>
      <c r="JSL2362" s="1279"/>
      <c r="JSM2362" s="1279"/>
      <c r="JSN2362" s="1279"/>
      <c r="JSO2362" s="1279"/>
      <c r="JSP2362" s="1279"/>
      <c r="JSQ2362" s="1279"/>
      <c r="JSR2362" s="1279"/>
      <c r="JSS2362" s="1279"/>
      <c r="JST2362" s="1279"/>
      <c r="JSU2362" s="1279"/>
      <c r="JSV2362" s="1279"/>
      <c r="JSW2362" s="1279"/>
      <c r="JSX2362" s="1279"/>
      <c r="JSY2362" s="1279"/>
      <c r="JSZ2362" s="1279"/>
      <c r="JTA2362" s="1279"/>
      <c r="JTB2362" s="1279"/>
      <c r="JTC2362" s="1279"/>
      <c r="JTD2362" s="1279"/>
      <c r="JTE2362" s="1279"/>
      <c r="JTF2362" s="1279"/>
      <c r="JTG2362" s="1279"/>
      <c r="JTH2362" s="1279"/>
      <c r="JTI2362" s="1279"/>
      <c r="JTJ2362" s="1279"/>
      <c r="JTK2362" s="1279"/>
      <c r="JTL2362" s="1279"/>
      <c r="JTM2362" s="1279"/>
      <c r="JTN2362" s="1279"/>
      <c r="JTO2362" s="1279"/>
      <c r="JTP2362" s="1279"/>
      <c r="JTQ2362" s="1279"/>
      <c r="JTR2362" s="1279"/>
      <c r="JTS2362" s="1279"/>
      <c r="JTT2362" s="1279"/>
      <c r="JTU2362" s="1279"/>
      <c r="JTV2362" s="1279"/>
      <c r="JTW2362" s="1279"/>
      <c r="JTX2362" s="1279"/>
      <c r="JTY2362" s="1279"/>
      <c r="JTZ2362" s="1279"/>
      <c r="JUA2362" s="1279"/>
      <c r="JUB2362" s="1279"/>
      <c r="JUC2362" s="1279"/>
      <c r="JUD2362" s="1279"/>
      <c r="JUE2362" s="1279"/>
      <c r="JUF2362" s="1279"/>
      <c r="JUG2362" s="1279"/>
      <c r="JUH2362" s="1279"/>
      <c r="JUI2362" s="1279"/>
      <c r="JUJ2362" s="1279"/>
      <c r="JUK2362" s="1279"/>
      <c r="JUL2362" s="1279"/>
      <c r="JUM2362" s="1279"/>
      <c r="JUN2362" s="1279"/>
      <c r="JUO2362" s="1279"/>
      <c r="JUP2362" s="1279"/>
      <c r="JUQ2362" s="1279"/>
      <c r="JUR2362" s="1279"/>
      <c r="JUS2362" s="1279"/>
      <c r="JUT2362" s="1279"/>
      <c r="JUU2362" s="1279"/>
      <c r="JUV2362" s="1279"/>
      <c r="JUW2362" s="1279"/>
      <c r="JUX2362" s="1279"/>
      <c r="JUY2362" s="1279"/>
      <c r="JUZ2362" s="1279"/>
      <c r="JVA2362" s="1279"/>
      <c r="JVB2362" s="1279"/>
      <c r="JVC2362" s="1279"/>
      <c r="JVD2362" s="1279"/>
      <c r="JVE2362" s="1279"/>
      <c r="JVF2362" s="1279"/>
      <c r="JVG2362" s="1279"/>
      <c r="JVH2362" s="1279"/>
      <c r="JVI2362" s="1279"/>
      <c r="JVJ2362" s="1279"/>
      <c r="JVK2362" s="1279"/>
      <c r="JVL2362" s="1279"/>
      <c r="JVM2362" s="1279"/>
      <c r="JVN2362" s="1279"/>
      <c r="JVO2362" s="1279"/>
      <c r="JVP2362" s="1279"/>
      <c r="JVQ2362" s="1279"/>
      <c r="JVR2362" s="1279"/>
      <c r="JVS2362" s="1279"/>
      <c r="JVT2362" s="1279"/>
      <c r="JVU2362" s="1279"/>
      <c r="JVV2362" s="1279"/>
      <c r="JVW2362" s="1279"/>
      <c r="JVX2362" s="1279"/>
      <c r="JVY2362" s="1279"/>
      <c r="JVZ2362" s="1279"/>
      <c r="JWA2362" s="1279"/>
      <c r="JWB2362" s="1279"/>
      <c r="JWC2362" s="1279"/>
      <c r="JWD2362" s="1279"/>
      <c r="JWE2362" s="1279"/>
      <c r="JWF2362" s="1279"/>
      <c r="JWG2362" s="1279"/>
      <c r="JWH2362" s="1279"/>
      <c r="JWI2362" s="1279"/>
      <c r="JWJ2362" s="1279"/>
      <c r="JWK2362" s="1279"/>
      <c r="JWL2362" s="1279"/>
      <c r="JWM2362" s="1279"/>
      <c r="JWN2362" s="1279"/>
      <c r="JWO2362" s="1279"/>
      <c r="JWP2362" s="1279"/>
      <c r="JWQ2362" s="1279"/>
      <c r="JWR2362" s="1279"/>
      <c r="JWS2362" s="1279"/>
      <c r="JWT2362" s="1279"/>
      <c r="JWU2362" s="1279"/>
      <c r="JWV2362" s="1279"/>
      <c r="JWW2362" s="1279"/>
      <c r="JWX2362" s="1279"/>
      <c r="JWY2362" s="1279"/>
      <c r="JWZ2362" s="1279"/>
      <c r="JXA2362" s="1279"/>
      <c r="JXB2362" s="1279"/>
      <c r="JXC2362" s="1279"/>
      <c r="JXD2362" s="1279"/>
      <c r="JXE2362" s="1279"/>
      <c r="JXF2362" s="1279"/>
      <c r="JXG2362" s="1279"/>
      <c r="JXH2362" s="1279"/>
      <c r="JXI2362" s="1279"/>
      <c r="JXJ2362" s="1279"/>
      <c r="JXK2362" s="1279"/>
      <c r="JXL2362" s="1279"/>
      <c r="JXM2362" s="1279"/>
      <c r="JXN2362" s="1279"/>
      <c r="JXO2362" s="1279"/>
      <c r="JXP2362" s="1279"/>
      <c r="JXQ2362" s="1279"/>
      <c r="JXR2362" s="1279"/>
      <c r="JXS2362" s="1279"/>
      <c r="JXT2362" s="1279"/>
      <c r="JXU2362" s="1279"/>
      <c r="JXV2362" s="1279"/>
      <c r="JXW2362" s="1279"/>
      <c r="JXX2362" s="1279"/>
      <c r="JXY2362" s="1279"/>
      <c r="JXZ2362" s="1279"/>
      <c r="JYA2362" s="1279"/>
      <c r="JYB2362" s="1279"/>
      <c r="JYC2362" s="1279"/>
      <c r="JYD2362" s="1279"/>
      <c r="JYE2362" s="1279"/>
      <c r="JYF2362" s="1279"/>
      <c r="JYG2362" s="1279"/>
      <c r="JYH2362" s="1279"/>
      <c r="JYI2362" s="1279"/>
      <c r="JYJ2362" s="1279"/>
      <c r="JYK2362" s="1279"/>
      <c r="JYL2362" s="1279"/>
      <c r="JYM2362" s="1279"/>
      <c r="JYN2362" s="1279"/>
      <c r="JYO2362" s="1279"/>
      <c r="JYP2362" s="1279"/>
      <c r="JYQ2362" s="1279"/>
      <c r="JYR2362" s="1279"/>
      <c r="JYS2362" s="1279"/>
      <c r="JYT2362" s="1279"/>
      <c r="JYU2362" s="1279"/>
      <c r="JYV2362" s="1279"/>
      <c r="JYW2362" s="1279"/>
      <c r="JYX2362" s="1279"/>
      <c r="JYY2362" s="1279"/>
      <c r="JYZ2362" s="1279"/>
      <c r="JZA2362" s="1279"/>
      <c r="JZB2362" s="1279"/>
      <c r="JZC2362" s="1279"/>
      <c r="JZD2362" s="1279"/>
      <c r="JZE2362" s="1279"/>
      <c r="JZF2362" s="1279"/>
      <c r="JZG2362" s="1279"/>
      <c r="JZH2362" s="1279"/>
      <c r="JZI2362" s="1279"/>
      <c r="JZJ2362" s="1279"/>
      <c r="JZK2362" s="1279"/>
      <c r="JZL2362" s="1279"/>
      <c r="JZM2362" s="1279"/>
      <c r="JZN2362" s="1279"/>
      <c r="JZO2362" s="1279"/>
      <c r="JZP2362" s="1279"/>
      <c r="JZQ2362" s="1279"/>
      <c r="JZR2362" s="1279"/>
      <c r="JZS2362" s="1279"/>
      <c r="JZT2362" s="1279"/>
      <c r="JZU2362" s="1279"/>
      <c r="JZV2362" s="1279"/>
      <c r="JZW2362" s="1279"/>
      <c r="JZX2362" s="1279"/>
      <c r="JZY2362" s="1279"/>
      <c r="JZZ2362" s="1279"/>
      <c r="KAA2362" s="1279"/>
      <c r="KAB2362" s="1279"/>
      <c r="KAC2362" s="1279"/>
      <c r="KAD2362" s="1279"/>
      <c r="KAE2362" s="1279"/>
      <c r="KAF2362" s="1279"/>
      <c r="KAG2362" s="1279"/>
      <c r="KAH2362" s="1279"/>
      <c r="KAI2362" s="1279"/>
      <c r="KAJ2362" s="1279"/>
      <c r="KAK2362" s="1279"/>
      <c r="KAL2362" s="1279"/>
      <c r="KAM2362" s="1279"/>
      <c r="KAN2362" s="1279"/>
      <c r="KAO2362" s="1279"/>
      <c r="KAP2362" s="1279"/>
      <c r="KAQ2362" s="1279"/>
      <c r="KAR2362" s="1279"/>
      <c r="KAS2362" s="1279"/>
      <c r="KAT2362" s="1279"/>
      <c r="KAU2362" s="1279"/>
      <c r="KAV2362" s="1279"/>
      <c r="KAW2362" s="1279"/>
      <c r="KAX2362" s="1279"/>
      <c r="KAY2362" s="1279"/>
      <c r="KAZ2362" s="1279"/>
      <c r="KBA2362" s="1279"/>
      <c r="KBB2362" s="1279"/>
      <c r="KBC2362" s="1279"/>
      <c r="KBD2362" s="1279"/>
      <c r="KBE2362" s="1279"/>
      <c r="KBF2362" s="1279"/>
      <c r="KBG2362" s="1279"/>
      <c r="KBH2362" s="1279"/>
      <c r="KBI2362" s="1279"/>
      <c r="KBJ2362" s="1279"/>
      <c r="KBK2362" s="1279"/>
      <c r="KBL2362" s="1279"/>
      <c r="KBM2362" s="1279"/>
      <c r="KBN2362" s="1279"/>
      <c r="KBO2362" s="1279"/>
      <c r="KBP2362" s="1279"/>
      <c r="KBQ2362" s="1279"/>
      <c r="KBR2362" s="1279"/>
      <c r="KBS2362" s="1279"/>
      <c r="KBT2362" s="1279"/>
      <c r="KBU2362" s="1279"/>
      <c r="KBV2362" s="1279"/>
      <c r="KBW2362" s="1279"/>
      <c r="KBX2362" s="1279"/>
      <c r="KBY2362" s="1279"/>
      <c r="KBZ2362" s="1279"/>
      <c r="KCA2362" s="1279"/>
      <c r="KCB2362" s="1279"/>
      <c r="KCC2362" s="1279"/>
      <c r="KCD2362" s="1279"/>
      <c r="KCE2362" s="1279"/>
      <c r="KCF2362" s="1279"/>
      <c r="KCG2362" s="1279"/>
      <c r="KCH2362" s="1279"/>
      <c r="KCI2362" s="1279"/>
      <c r="KCJ2362" s="1279"/>
      <c r="KCK2362" s="1279"/>
      <c r="KCL2362" s="1279"/>
      <c r="KCM2362" s="1279"/>
      <c r="KCN2362" s="1279"/>
      <c r="KCO2362" s="1279"/>
      <c r="KCP2362" s="1279"/>
      <c r="KCQ2362" s="1279"/>
      <c r="KCR2362" s="1279"/>
      <c r="KCS2362" s="1279"/>
      <c r="KCT2362" s="1279"/>
      <c r="KCU2362" s="1279"/>
      <c r="KCV2362" s="1279"/>
      <c r="KCW2362" s="1279"/>
      <c r="KCX2362" s="1279"/>
      <c r="KCY2362" s="1279"/>
      <c r="KCZ2362" s="1279"/>
      <c r="KDA2362" s="1279"/>
      <c r="KDB2362" s="1279"/>
      <c r="KDC2362" s="1279"/>
      <c r="KDD2362" s="1279"/>
      <c r="KDE2362" s="1279"/>
      <c r="KDF2362" s="1279"/>
      <c r="KDG2362" s="1279"/>
      <c r="KDH2362" s="1279"/>
      <c r="KDI2362" s="1279"/>
      <c r="KDJ2362" s="1279"/>
      <c r="KDK2362" s="1279"/>
      <c r="KDL2362" s="1279"/>
      <c r="KDM2362" s="1279"/>
      <c r="KDN2362" s="1279"/>
      <c r="KDO2362" s="1279"/>
      <c r="KDP2362" s="1279"/>
      <c r="KDQ2362" s="1279"/>
      <c r="KDR2362" s="1279"/>
      <c r="KDS2362" s="1279"/>
      <c r="KDT2362" s="1279"/>
      <c r="KDU2362" s="1279"/>
      <c r="KDV2362" s="1279"/>
      <c r="KDW2362" s="1279"/>
      <c r="KDX2362" s="1279"/>
      <c r="KDY2362" s="1279"/>
      <c r="KDZ2362" s="1279"/>
      <c r="KEA2362" s="1279"/>
      <c r="KEB2362" s="1279"/>
      <c r="KEC2362" s="1279"/>
      <c r="KED2362" s="1279"/>
      <c r="KEE2362" s="1279"/>
      <c r="KEF2362" s="1279"/>
      <c r="KEG2362" s="1279"/>
      <c r="KEH2362" s="1279"/>
      <c r="KEI2362" s="1279"/>
      <c r="KEJ2362" s="1279"/>
      <c r="KEK2362" s="1279"/>
      <c r="KEL2362" s="1279"/>
      <c r="KEM2362" s="1279"/>
      <c r="KEN2362" s="1279"/>
      <c r="KEO2362" s="1279"/>
      <c r="KEP2362" s="1279"/>
      <c r="KEQ2362" s="1279"/>
      <c r="KER2362" s="1279"/>
      <c r="KES2362" s="1279"/>
      <c r="KET2362" s="1279"/>
      <c r="KEU2362" s="1279"/>
      <c r="KEV2362" s="1279"/>
      <c r="KEW2362" s="1279"/>
      <c r="KEX2362" s="1279"/>
      <c r="KEY2362" s="1279"/>
      <c r="KEZ2362" s="1279"/>
      <c r="KFA2362" s="1279"/>
      <c r="KFB2362" s="1279"/>
      <c r="KFC2362" s="1279"/>
      <c r="KFD2362" s="1279"/>
      <c r="KFE2362" s="1279"/>
      <c r="KFF2362" s="1279"/>
      <c r="KFG2362" s="1279"/>
      <c r="KFH2362" s="1279"/>
      <c r="KFI2362" s="1279"/>
      <c r="KFJ2362" s="1279"/>
      <c r="KFK2362" s="1279"/>
      <c r="KFL2362" s="1279"/>
      <c r="KFM2362" s="1279"/>
      <c r="KFN2362" s="1279"/>
      <c r="KFO2362" s="1279"/>
      <c r="KFP2362" s="1279"/>
      <c r="KFQ2362" s="1279"/>
      <c r="KFR2362" s="1279"/>
      <c r="KFS2362" s="1279"/>
      <c r="KFT2362" s="1279"/>
      <c r="KFU2362" s="1279"/>
      <c r="KFV2362" s="1279"/>
      <c r="KFW2362" s="1279"/>
      <c r="KFX2362" s="1279"/>
      <c r="KFY2362" s="1279"/>
      <c r="KFZ2362" s="1279"/>
      <c r="KGA2362" s="1279"/>
      <c r="KGB2362" s="1279"/>
      <c r="KGC2362" s="1279"/>
      <c r="KGD2362" s="1279"/>
      <c r="KGE2362" s="1279"/>
      <c r="KGF2362" s="1279"/>
      <c r="KGG2362" s="1279"/>
      <c r="KGH2362" s="1279"/>
      <c r="KGI2362" s="1279"/>
      <c r="KGJ2362" s="1279"/>
      <c r="KGK2362" s="1279"/>
      <c r="KGL2362" s="1279"/>
      <c r="KGM2362" s="1279"/>
      <c r="KGN2362" s="1279"/>
      <c r="KGO2362" s="1279"/>
      <c r="KGP2362" s="1279"/>
      <c r="KGQ2362" s="1279"/>
      <c r="KGR2362" s="1279"/>
      <c r="KGS2362" s="1279"/>
      <c r="KGT2362" s="1279"/>
      <c r="KGU2362" s="1279"/>
      <c r="KGV2362" s="1279"/>
      <c r="KGW2362" s="1279"/>
      <c r="KGX2362" s="1279"/>
      <c r="KGY2362" s="1279"/>
      <c r="KGZ2362" s="1279"/>
      <c r="KHA2362" s="1279"/>
      <c r="KHB2362" s="1279"/>
      <c r="KHC2362" s="1279"/>
      <c r="KHD2362" s="1279"/>
      <c r="KHE2362" s="1279"/>
      <c r="KHF2362" s="1279"/>
      <c r="KHG2362" s="1279"/>
      <c r="KHH2362" s="1279"/>
      <c r="KHI2362" s="1279"/>
      <c r="KHJ2362" s="1279"/>
      <c r="KHK2362" s="1279"/>
      <c r="KHL2362" s="1279"/>
      <c r="KHM2362" s="1279"/>
      <c r="KHN2362" s="1279"/>
      <c r="KHO2362" s="1279"/>
      <c r="KHP2362" s="1279"/>
      <c r="KHQ2362" s="1279"/>
      <c r="KHR2362" s="1279"/>
      <c r="KHS2362" s="1279"/>
      <c r="KHT2362" s="1279"/>
      <c r="KHU2362" s="1279"/>
      <c r="KHV2362" s="1279"/>
      <c r="KHW2362" s="1279"/>
      <c r="KHX2362" s="1279"/>
      <c r="KHY2362" s="1279"/>
      <c r="KHZ2362" s="1279"/>
      <c r="KIA2362" s="1279"/>
      <c r="KIB2362" s="1279"/>
      <c r="KIC2362" s="1279"/>
      <c r="KID2362" s="1279"/>
      <c r="KIE2362" s="1279"/>
      <c r="KIF2362" s="1279"/>
      <c r="KIG2362" s="1279"/>
      <c r="KIH2362" s="1279"/>
      <c r="KII2362" s="1279"/>
      <c r="KIJ2362" s="1279"/>
      <c r="KIK2362" s="1279"/>
      <c r="KIL2362" s="1279"/>
      <c r="KIM2362" s="1279"/>
      <c r="KIN2362" s="1279"/>
      <c r="KIO2362" s="1279"/>
      <c r="KIP2362" s="1279"/>
      <c r="KIQ2362" s="1279"/>
      <c r="KIR2362" s="1279"/>
      <c r="KIS2362" s="1279"/>
      <c r="KIT2362" s="1279"/>
      <c r="KIU2362" s="1279"/>
      <c r="KIV2362" s="1279"/>
      <c r="KIW2362" s="1279"/>
      <c r="KIX2362" s="1279"/>
      <c r="KIY2362" s="1279"/>
      <c r="KIZ2362" s="1279"/>
      <c r="KJA2362" s="1279"/>
      <c r="KJB2362" s="1279"/>
      <c r="KJC2362" s="1279"/>
      <c r="KJD2362" s="1279"/>
      <c r="KJE2362" s="1279"/>
      <c r="KJF2362" s="1279"/>
      <c r="KJG2362" s="1279"/>
      <c r="KJH2362" s="1279"/>
      <c r="KJI2362" s="1279"/>
      <c r="KJJ2362" s="1279"/>
      <c r="KJK2362" s="1279"/>
      <c r="KJL2362" s="1279"/>
      <c r="KJM2362" s="1279"/>
      <c r="KJN2362" s="1279"/>
      <c r="KJO2362" s="1279"/>
      <c r="KJP2362" s="1279"/>
      <c r="KJQ2362" s="1279"/>
      <c r="KJR2362" s="1279"/>
      <c r="KJS2362" s="1279"/>
      <c r="KJT2362" s="1279"/>
      <c r="KJU2362" s="1279"/>
      <c r="KJV2362" s="1279"/>
      <c r="KJW2362" s="1279"/>
      <c r="KJX2362" s="1279"/>
      <c r="KJY2362" s="1279"/>
      <c r="KJZ2362" s="1279"/>
      <c r="KKA2362" s="1279"/>
      <c r="KKB2362" s="1279"/>
      <c r="KKC2362" s="1279"/>
      <c r="KKD2362" s="1279"/>
      <c r="KKE2362" s="1279"/>
      <c r="KKF2362" s="1279"/>
      <c r="KKG2362" s="1279"/>
      <c r="KKH2362" s="1279"/>
      <c r="KKI2362" s="1279"/>
      <c r="KKJ2362" s="1279"/>
      <c r="KKK2362" s="1279"/>
      <c r="KKL2362" s="1279"/>
      <c r="KKM2362" s="1279"/>
      <c r="KKN2362" s="1279"/>
      <c r="KKO2362" s="1279"/>
      <c r="KKP2362" s="1279"/>
      <c r="KKQ2362" s="1279"/>
      <c r="KKR2362" s="1279"/>
      <c r="KKS2362" s="1279"/>
      <c r="KKT2362" s="1279"/>
      <c r="KKU2362" s="1279"/>
      <c r="KKV2362" s="1279"/>
      <c r="KKW2362" s="1279"/>
      <c r="KKX2362" s="1279"/>
      <c r="KKY2362" s="1279"/>
      <c r="KKZ2362" s="1279"/>
      <c r="KLA2362" s="1279"/>
      <c r="KLB2362" s="1279"/>
      <c r="KLC2362" s="1279"/>
      <c r="KLD2362" s="1279"/>
      <c r="KLE2362" s="1279"/>
      <c r="KLF2362" s="1279"/>
      <c r="KLG2362" s="1279"/>
      <c r="KLH2362" s="1279"/>
      <c r="KLI2362" s="1279"/>
      <c r="KLJ2362" s="1279"/>
      <c r="KLK2362" s="1279"/>
      <c r="KLL2362" s="1279"/>
      <c r="KLM2362" s="1279"/>
      <c r="KLN2362" s="1279"/>
      <c r="KLO2362" s="1279"/>
      <c r="KLP2362" s="1279"/>
      <c r="KLQ2362" s="1279"/>
      <c r="KLR2362" s="1279"/>
      <c r="KLS2362" s="1279"/>
      <c r="KLT2362" s="1279"/>
      <c r="KLU2362" s="1279"/>
      <c r="KLV2362" s="1279"/>
      <c r="KLW2362" s="1279"/>
      <c r="KLX2362" s="1279"/>
      <c r="KLY2362" s="1279"/>
      <c r="KLZ2362" s="1279"/>
      <c r="KMA2362" s="1279"/>
      <c r="KMB2362" s="1279"/>
      <c r="KMC2362" s="1279"/>
      <c r="KMD2362" s="1279"/>
      <c r="KME2362" s="1279"/>
      <c r="KMF2362" s="1279"/>
      <c r="KMG2362" s="1279"/>
      <c r="KMH2362" s="1279"/>
      <c r="KMI2362" s="1279"/>
      <c r="KMJ2362" s="1279"/>
      <c r="KMK2362" s="1279"/>
      <c r="KML2362" s="1279"/>
      <c r="KMM2362" s="1279"/>
      <c r="KMN2362" s="1279"/>
      <c r="KMO2362" s="1279"/>
      <c r="KMP2362" s="1279"/>
      <c r="KMQ2362" s="1279"/>
      <c r="KMR2362" s="1279"/>
      <c r="KMS2362" s="1279"/>
      <c r="KMT2362" s="1279"/>
      <c r="KMU2362" s="1279"/>
      <c r="KMV2362" s="1279"/>
      <c r="KMW2362" s="1279"/>
      <c r="KMX2362" s="1279"/>
      <c r="KMY2362" s="1279"/>
      <c r="KMZ2362" s="1279"/>
      <c r="KNA2362" s="1279"/>
      <c r="KNB2362" s="1279"/>
      <c r="KNC2362" s="1279"/>
      <c r="KND2362" s="1279"/>
      <c r="KNE2362" s="1279"/>
      <c r="KNF2362" s="1279"/>
      <c r="KNG2362" s="1279"/>
      <c r="KNH2362" s="1279"/>
      <c r="KNI2362" s="1279"/>
      <c r="KNJ2362" s="1279"/>
      <c r="KNK2362" s="1279"/>
      <c r="KNL2362" s="1279"/>
      <c r="KNM2362" s="1279"/>
      <c r="KNN2362" s="1279"/>
      <c r="KNO2362" s="1279"/>
      <c r="KNP2362" s="1279"/>
      <c r="KNQ2362" s="1279"/>
      <c r="KNR2362" s="1279"/>
      <c r="KNS2362" s="1279"/>
      <c r="KNT2362" s="1279"/>
      <c r="KNU2362" s="1279"/>
      <c r="KNV2362" s="1279"/>
      <c r="KNW2362" s="1279"/>
      <c r="KNX2362" s="1279"/>
      <c r="KNY2362" s="1279"/>
      <c r="KNZ2362" s="1279"/>
      <c r="KOA2362" s="1279"/>
      <c r="KOB2362" s="1279"/>
      <c r="KOC2362" s="1279"/>
      <c r="KOD2362" s="1279"/>
      <c r="KOE2362" s="1279"/>
      <c r="KOF2362" s="1279"/>
      <c r="KOG2362" s="1279"/>
      <c r="KOH2362" s="1279"/>
      <c r="KOI2362" s="1279"/>
      <c r="KOJ2362" s="1279"/>
      <c r="KOK2362" s="1279"/>
      <c r="KOL2362" s="1279"/>
      <c r="KOM2362" s="1279"/>
      <c r="KON2362" s="1279"/>
      <c r="KOO2362" s="1279"/>
      <c r="KOP2362" s="1279"/>
      <c r="KOQ2362" s="1279"/>
      <c r="KOR2362" s="1279"/>
      <c r="KOS2362" s="1279"/>
      <c r="KOT2362" s="1279"/>
      <c r="KOU2362" s="1279"/>
      <c r="KOV2362" s="1279"/>
      <c r="KOW2362" s="1279"/>
      <c r="KOX2362" s="1279"/>
      <c r="KOY2362" s="1279"/>
      <c r="KOZ2362" s="1279"/>
      <c r="KPA2362" s="1279"/>
      <c r="KPB2362" s="1279"/>
      <c r="KPC2362" s="1279"/>
      <c r="KPD2362" s="1279"/>
      <c r="KPE2362" s="1279"/>
      <c r="KPF2362" s="1279"/>
      <c r="KPG2362" s="1279"/>
      <c r="KPH2362" s="1279"/>
      <c r="KPI2362" s="1279"/>
      <c r="KPJ2362" s="1279"/>
      <c r="KPK2362" s="1279"/>
      <c r="KPL2362" s="1279"/>
      <c r="KPM2362" s="1279"/>
      <c r="KPN2362" s="1279"/>
      <c r="KPO2362" s="1279"/>
      <c r="KPP2362" s="1279"/>
      <c r="KPQ2362" s="1279"/>
      <c r="KPR2362" s="1279"/>
      <c r="KPS2362" s="1279"/>
      <c r="KPT2362" s="1279"/>
      <c r="KPU2362" s="1279"/>
      <c r="KPV2362" s="1279"/>
      <c r="KPW2362" s="1279"/>
      <c r="KPX2362" s="1279"/>
      <c r="KPY2362" s="1279"/>
      <c r="KPZ2362" s="1279"/>
      <c r="KQA2362" s="1279"/>
      <c r="KQB2362" s="1279"/>
      <c r="KQC2362" s="1279"/>
      <c r="KQD2362" s="1279"/>
      <c r="KQE2362" s="1279"/>
      <c r="KQF2362" s="1279"/>
      <c r="KQG2362" s="1279"/>
      <c r="KQH2362" s="1279"/>
      <c r="KQI2362" s="1279"/>
      <c r="KQJ2362" s="1279"/>
      <c r="KQK2362" s="1279"/>
      <c r="KQL2362" s="1279"/>
      <c r="KQM2362" s="1279"/>
      <c r="KQN2362" s="1279"/>
      <c r="KQO2362" s="1279"/>
      <c r="KQP2362" s="1279"/>
      <c r="KQQ2362" s="1279"/>
      <c r="KQR2362" s="1279"/>
      <c r="KQS2362" s="1279"/>
      <c r="KQT2362" s="1279"/>
      <c r="KQU2362" s="1279"/>
      <c r="KQV2362" s="1279"/>
      <c r="KQW2362" s="1279"/>
      <c r="KQX2362" s="1279"/>
      <c r="KQY2362" s="1279"/>
      <c r="KQZ2362" s="1279"/>
      <c r="KRA2362" s="1279"/>
      <c r="KRB2362" s="1279"/>
      <c r="KRC2362" s="1279"/>
      <c r="KRD2362" s="1279"/>
      <c r="KRE2362" s="1279"/>
      <c r="KRF2362" s="1279"/>
      <c r="KRG2362" s="1279"/>
      <c r="KRH2362" s="1279"/>
      <c r="KRI2362" s="1279"/>
      <c r="KRJ2362" s="1279"/>
      <c r="KRK2362" s="1279"/>
      <c r="KRL2362" s="1279"/>
      <c r="KRM2362" s="1279"/>
      <c r="KRN2362" s="1279"/>
      <c r="KRO2362" s="1279"/>
      <c r="KRP2362" s="1279"/>
      <c r="KRQ2362" s="1279"/>
      <c r="KRR2362" s="1279"/>
      <c r="KRS2362" s="1279"/>
      <c r="KRT2362" s="1279"/>
      <c r="KRU2362" s="1279"/>
      <c r="KRV2362" s="1279"/>
      <c r="KRW2362" s="1279"/>
      <c r="KRX2362" s="1279"/>
      <c r="KRY2362" s="1279"/>
      <c r="KRZ2362" s="1279"/>
      <c r="KSA2362" s="1279"/>
      <c r="KSB2362" s="1279"/>
      <c r="KSC2362" s="1279"/>
      <c r="KSD2362" s="1279"/>
      <c r="KSE2362" s="1279"/>
      <c r="KSF2362" s="1279"/>
      <c r="KSG2362" s="1279"/>
      <c r="KSH2362" s="1279"/>
      <c r="KSI2362" s="1279"/>
      <c r="KSJ2362" s="1279"/>
      <c r="KSK2362" s="1279"/>
      <c r="KSL2362" s="1279"/>
      <c r="KSM2362" s="1279"/>
      <c r="KSN2362" s="1279"/>
      <c r="KSO2362" s="1279"/>
      <c r="KSP2362" s="1279"/>
      <c r="KSQ2362" s="1279"/>
      <c r="KSR2362" s="1279"/>
      <c r="KSS2362" s="1279"/>
      <c r="KST2362" s="1279"/>
      <c r="KSU2362" s="1279"/>
      <c r="KSV2362" s="1279"/>
      <c r="KSW2362" s="1279"/>
      <c r="KSX2362" s="1279"/>
      <c r="KSY2362" s="1279"/>
      <c r="KSZ2362" s="1279"/>
      <c r="KTA2362" s="1279"/>
      <c r="KTB2362" s="1279"/>
      <c r="KTC2362" s="1279"/>
      <c r="KTD2362" s="1279"/>
      <c r="KTE2362" s="1279"/>
      <c r="KTF2362" s="1279"/>
      <c r="KTG2362" s="1279"/>
      <c r="KTH2362" s="1279"/>
      <c r="KTI2362" s="1279"/>
      <c r="KTJ2362" s="1279"/>
      <c r="KTK2362" s="1279"/>
      <c r="KTL2362" s="1279"/>
      <c r="KTM2362" s="1279"/>
      <c r="KTN2362" s="1279"/>
      <c r="KTO2362" s="1279"/>
      <c r="KTP2362" s="1279"/>
      <c r="KTQ2362" s="1279"/>
      <c r="KTR2362" s="1279"/>
      <c r="KTS2362" s="1279"/>
      <c r="KTT2362" s="1279"/>
      <c r="KTU2362" s="1279"/>
      <c r="KTV2362" s="1279"/>
      <c r="KTW2362" s="1279"/>
      <c r="KTX2362" s="1279"/>
      <c r="KTY2362" s="1279"/>
      <c r="KTZ2362" s="1279"/>
      <c r="KUA2362" s="1279"/>
      <c r="KUB2362" s="1279"/>
      <c r="KUC2362" s="1279"/>
      <c r="KUD2362" s="1279"/>
      <c r="KUE2362" s="1279"/>
      <c r="KUF2362" s="1279"/>
      <c r="KUG2362" s="1279"/>
      <c r="KUH2362" s="1279"/>
      <c r="KUI2362" s="1279"/>
      <c r="KUJ2362" s="1279"/>
      <c r="KUK2362" s="1279"/>
      <c r="KUL2362" s="1279"/>
      <c r="KUM2362" s="1279"/>
      <c r="KUN2362" s="1279"/>
      <c r="KUO2362" s="1279"/>
      <c r="KUP2362" s="1279"/>
      <c r="KUQ2362" s="1279"/>
      <c r="KUR2362" s="1279"/>
      <c r="KUS2362" s="1279"/>
      <c r="KUT2362" s="1279"/>
      <c r="KUU2362" s="1279"/>
      <c r="KUV2362" s="1279"/>
      <c r="KUW2362" s="1279"/>
      <c r="KUX2362" s="1279"/>
      <c r="KUY2362" s="1279"/>
      <c r="KUZ2362" s="1279"/>
      <c r="KVA2362" s="1279"/>
      <c r="KVB2362" s="1279"/>
      <c r="KVC2362" s="1279"/>
      <c r="KVD2362" s="1279"/>
      <c r="KVE2362" s="1279"/>
      <c r="KVF2362" s="1279"/>
      <c r="KVG2362" s="1279"/>
      <c r="KVH2362" s="1279"/>
      <c r="KVI2362" s="1279"/>
      <c r="KVJ2362" s="1279"/>
      <c r="KVK2362" s="1279"/>
      <c r="KVL2362" s="1279"/>
      <c r="KVM2362" s="1279"/>
      <c r="KVN2362" s="1279"/>
      <c r="KVO2362" s="1279"/>
      <c r="KVP2362" s="1279"/>
      <c r="KVQ2362" s="1279"/>
      <c r="KVR2362" s="1279"/>
      <c r="KVS2362" s="1279"/>
      <c r="KVT2362" s="1279"/>
      <c r="KVU2362" s="1279"/>
      <c r="KVV2362" s="1279"/>
      <c r="KVW2362" s="1279"/>
      <c r="KVX2362" s="1279"/>
      <c r="KVY2362" s="1279"/>
      <c r="KVZ2362" s="1279"/>
      <c r="KWA2362" s="1279"/>
      <c r="KWB2362" s="1279"/>
      <c r="KWC2362" s="1279"/>
      <c r="KWD2362" s="1279"/>
      <c r="KWE2362" s="1279"/>
      <c r="KWF2362" s="1279"/>
      <c r="KWG2362" s="1279"/>
      <c r="KWH2362" s="1279"/>
      <c r="KWI2362" s="1279"/>
      <c r="KWJ2362" s="1279"/>
      <c r="KWK2362" s="1279"/>
      <c r="KWL2362" s="1279"/>
      <c r="KWM2362" s="1279"/>
      <c r="KWN2362" s="1279"/>
      <c r="KWO2362" s="1279"/>
      <c r="KWP2362" s="1279"/>
      <c r="KWQ2362" s="1279"/>
      <c r="KWR2362" s="1279"/>
      <c r="KWS2362" s="1279"/>
      <c r="KWT2362" s="1279"/>
      <c r="KWU2362" s="1279"/>
      <c r="KWV2362" s="1279"/>
      <c r="KWW2362" s="1279"/>
      <c r="KWX2362" s="1279"/>
      <c r="KWY2362" s="1279"/>
      <c r="KWZ2362" s="1279"/>
      <c r="KXA2362" s="1279"/>
      <c r="KXB2362" s="1279"/>
      <c r="KXC2362" s="1279"/>
      <c r="KXD2362" s="1279"/>
      <c r="KXE2362" s="1279"/>
      <c r="KXF2362" s="1279"/>
      <c r="KXG2362" s="1279"/>
      <c r="KXH2362" s="1279"/>
      <c r="KXI2362" s="1279"/>
      <c r="KXJ2362" s="1279"/>
      <c r="KXK2362" s="1279"/>
      <c r="KXL2362" s="1279"/>
      <c r="KXM2362" s="1279"/>
      <c r="KXN2362" s="1279"/>
      <c r="KXO2362" s="1279"/>
      <c r="KXP2362" s="1279"/>
      <c r="KXQ2362" s="1279"/>
      <c r="KXR2362" s="1279"/>
      <c r="KXS2362" s="1279"/>
      <c r="KXT2362" s="1279"/>
      <c r="KXU2362" s="1279"/>
      <c r="KXV2362" s="1279"/>
      <c r="KXW2362" s="1279"/>
      <c r="KXX2362" s="1279"/>
      <c r="KXY2362" s="1279"/>
      <c r="KXZ2362" s="1279"/>
      <c r="KYA2362" s="1279"/>
      <c r="KYB2362" s="1279"/>
      <c r="KYC2362" s="1279"/>
      <c r="KYD2362" s="1279"/>
      <c r="KYE2362" s="1279"/>
      <c r="KYF2362" s="1279"/>
      <c r="KYG2362" s="1279"/>
      <c r="KYH2362" s="1279"/>
      <c r="KYI2362" s="1279"/>
      <c r="KYJ2362" s="1279"/>
      <c r="KYK2362" s="1279"/>
      <c r="KYL2362" s="1279"/>
      <c r="KYM2362" s="1279"/>
      <c r="KYN2362" s="1279"/>
      <c r="KYO2362" s="1279"/>
      <c r="KYP2362" s="1279"/>
      <c r="KYQ2362" s="1279"/>
      <c r="KYR2362" s="1279"/>
      <c r="KYS2362" s="1279"/>
      <c r="KYT2362" s="1279"/>
      <c r="KYU2362" s="1279"/>
      <c r="KYV2362" s="1279"/>
      <c r="KYW2362" s="1279"/>
      <c r="KYX2362" s="1279"/>
      <c r="KYY2362" s="1279"/>
      <c r="KYZ2362" s="1279"/>
      <c r="KZA2362" s="1279"/>
      <c r="KZB2362" s="1279"/>
      <c r="KZC2362" s="1279"/>
      <c r="KZD2362" s="1279"/>
      <c r="KZE2362" s="1279"/>
      <c r="KZF2362" s="1279"/>
      <c r="KZG2362" s="1279"/>
      <c r="KZH2362" s="1279"/>
      <c r="KZI2362" s="1279"/>
      <c r="KZJ2362" s="1279"/>
      <c r="KZK2362" s="1279"/>
      <c r="KZL2362" s="1279"/>
      <c r="KZM2362" s="1279"/>
      <c r="KZN2362" s="1279"/>
      <c r="KZO2362" s="1279"/>
      <c r="KZP2362" s="1279"/>
      <c r="KZQ2362" s="1279"/>
      <c r="KZR2362" s="1279"/>
      <c r="KZS2362" s="1279"/>
      <c r="KZT2362" s="1279"/>
      <c r="KZU2362" s="1279"/>
      <c r="KZV2362" s="1279"/>
      <c r="KZW2362" s="1279"/>
      <c r="KZX2362" s="1279"/>
      <c r="KZY2362" s="1279"/>
      <c r="KZZ2362" s="1279"/>
      <c r="LAA2362" s="1279"/>
      <c r="LAB2362" s="1279"/>
      <c r="LAC2362" s="1279"/>
      <c r="LAD2362" s="1279"/>
      <c r="LAE2362" s="1279"/>
      <c r="LAF2362" s="1279"/>
      <c r="LAG2362" s="1279"/>
      <c r="LAH2362" s="1279"/>
      <c r="LAI2362" s="1279"/>
      <c r="LAJ2362" s="1279"/>
      <c r="LAK2362" s="1279"/>
      <c r="LAL2362" s="1279"/>
      <c r="LAM2362" s="1279"/>
      <c r="LAN2362" s="1279"/>
      <c r="LAO2362" s="1279"/>
      <c r="LAP2362" s="1279"/>
      <c r="LAQ2362" s="1279"/>
      <c r="LAR2362" s="1279"/>
      <c r="LAS2362" s="1279"/>
      <c r="LAT2362" s="1279"/>
      <c r="LAU2362" s="1279"/>
      <c r="LAV2362" s="1279"/>
      <c r="LAW2362" s="1279"/>
      <c r="LAX2362" s="1279"/>
      <c r="LAY2362" s="1279"/>
      <c r="LAZ2362" s="1279"/>
      <c r="LBA2362" s="1279"/>
      <c r="LBB2362" s="1279"/>
      <c r="LBC2362" s="1279"/>
      <c r="LBD2362" s="1279"/>
      <c r="LBE2362" s="1279"/>
      <c r="LBF2362" s="1279"/>
      <c r="LBG2362" s="1279"/>
      <c r="LBH2362" s="1279"/>
      <c r="LBI2362" s="1279"/>
      <c r="LBJ2362" s="1279"/>
      <c r="LBK2362" s="1279"/>
      <c r="LBL2362" s="1279"/>
      <c r="LBM2362" s="1279"/>
      <c r="LBN2362" s="1279"/>
      <c r="LBO2362" s="1279"/>
      <c r="LBP2362" s="1279"/>
      <c r="LBQ2362" s="1279"/>
      <c r="LBR2362" s="1279"/>
      <c r="LBS2362" s="1279"/>
      <c r="LBT2362" s="1279"/>
      <c r="LBU2362" s="1279"/>
      <c r="LBV2362" s="1279"/>
      <c r="LBW2362" s="1279"/>
      <c r="LBX2362" s="1279"/>
      <c r="LBY2362" s="1279"/>
      <c r="LBZ2362" s="1279"/>
      <c r="LCA2362" s="1279"/>
      <c r="LCB2362" s="1279"/>
      <c r="LCC2362" s="1279"/>
      <c r="LCD2362" s="1279"/>
      <c r="LCE2362" s="1279"/>
      <c r="LCF2362" s="1279"/>
      <c r="LCG2362" s="1279"/>
      <c r="LCH2362" s="1279"/>
      <c r="LCI2362" s="1279"/>
      <c r="LCJ2362" s="1279"/>
      <c r="LCK2362" s="1279"/>
      <c r="LCL2362" s="1279"/>
      <c r="LCM2362" s="1279"/>
      <c r="LCN2362" s="1279"/>
      <c r="LCO2362" s="1279"/>
      <c r="LCP2362" s="1279"/>
      <c r="LCQ2362" s="1279"/>
      <c r="LCR2362" s="1279"/>
      <c r="LCS2362" s="1279"/>
      <c r="LCT2362" s="1279"/>
      <c r="LCU2362" s="1279"/>
      <c r="LCV2362" s="1279"/>
      <c r="LCW2362" s="1279"/>
      <c r="LCX2362" s="1279"/>
      <c r="LCY2362" s="1279"/>
      <c r="LCZ2362" s="1279"/>
      <c r="LDA2362" s="1279"/>
      <c r="LDB2362" s="1279"/>
      <c r="LDC2362" s="1279"/>
      <c r="LDD2362" s="1279"/>
      <c r="LDE2362" s="1279"/>
      <c r="LDF2362" s="1279"/>
      <c r="LDG2362" s="1279"/>
      <c r="LDH2362" s="1279"/>
      <c r="LDI2362" s="1279"/>
      <c r="LDJ2362" s="1279"/>
      <c r="LDK2362" s="1279"/>
      <c r="LDL2362" s="1279"/>
      <c r="LDM2362" s="1279"/>
      <c r="LDN2362" s="1279"/>
      <c r="LDO2362" s="1279"/>
      <c r="LDP2362" s="1279"/>
      <c r="LDQ2362" s="1279"/>
      <c r="LDR2362" s="1279"/>
      <c r="LDS2362" s="1279"/>
      <c r="LDT2362" s="1279"/>
      <c r="LDU2362" s="1279"/>
      <c r="LDV2362" s="1279"/>
      <c r="LDW2362" s="1279"/>
      <c r="LDX2362" s="1279"/>
      <c r="LDY2362" s="1279"/>
      <c r="LDZ2362" s="1279"/>
      <c r="LEA2362" s="1279"/>
      <c r="LEB2362" s="1279"/>
      <c r="LEC2362" s="1279"/>
      <c r="LED2362" s="1279"/>
      <c r="LEE2362" s="1279"/>
      <c r="LEF2362" s="1279"/>
      <c r="LEG2362" s="1279"/>
      <c r="LEH2362" s="1279"/>
      <c r="LEI2362" s="1279"/>
      <c r="LEJ2362" s="1279"/>
      <c r="LEK2362" s="1279"/>
      <c r="LEL2362" s="1279"/>
      <c r="LEM2362" s="1279"/>
      <c r="LEN2362" s="1279"/>
      <c r="LEO2362" s="1279"/>
      <c r="LEP2362" s="1279"/>
      <c r="LEQ2362" s="1279"/>
      <c r="LER2362" s="1279"/>
      <c r="LES2362" s="1279"/>
      <c r="LET2362" s="1279"/>
      <c r="LEU2362" s="1279"/>
      <c r="LEV2362" s="1279"/>
      <c r="LEW2362" s="1279"/>
      <c r="LEX2362" s="1279"/>
      <c r="LEY2362" s="1279"/>
      <c r="LEZ2362" s="1279"/>
      <c r="LFA2362" s="1279"/>
      <c r="LFB2362" s="1279"/>
      <c r="LFC2362" s="1279"/>
      <c r="LFD2362" s="1279"/>
      <c r="LFE2362" s="1279"/>
      <c r="LFF2362" s="1279"/>
      <c r="LFG2362" s="1279"/>
      <c r="LFH2362" s="1279"/>
      <c r="LFI2362" s="1279"/>
      <c r="LFJ2362" s="1279"/>
      <c r="LFK2362" s="1279"/>
      <c r="LFL2362" s="1279"/>
      <c r="LFM2362" s="1279"/>
      <c r="LFN2362" s="1279"/>
      <c r="LFO2362" s="1279"/>
      <c r="LFP2362" s="1279"/>
      <c r="LFQ2362" s="1279"/>
      <c r="LFR2362" s="1279"/>
      <c r="LFS2362" s="1279"/>
      <c r="LFT2362" s="1279"/>
      <c r="LFU2362" s="1279"/>
      <c r="LFV2362" s="1279"/>
      <c r="LFW2362" s="1279"/>
      <c r="LFX2362" s="1279"/>
      <c r="LFY2362" s="1279"/>
      <c r="LFZ2362" s="1279"/>
      <c r="LGA2362" s="1279"/>
      <c r="LGB2362" s="1279"/>
      <c r="LGC2362" s="1279"/>
      <c r="LGD2362" s="1279"/>
      <c r="LGE2362" s="1279"/>
      <c r="LGF2362" s="1279"/>
      <c r="LGG2362" s="1279"/>
      <c r="LGH2362" s="1279"/>
      <c r="LGI2362" s="1279"/>
      <c r="LGJ2362" s="1279"/>
      <c r="LGK2362" s="1279"/>
      <c r="LGL2362" s="1279"/>
      <c r="LGM2362" s="1279"/>
      <c r="LGN2362" s="1279"/>
      <c r="LGO2362" s="1279"/>
      <c r="LGP2362" s="1279"/>
      <c r="LGQ2362" s="1279"/>
      <c r="LGR2362" s="1279"/>
      <c r="LGS2362" s="1279"/>
      <c r="LGT2362" s="1279"/>
      <c r="LGU2362" s="1279"/>
      <c r="LGV2362" s="1279"/>
      <c r="LGW2362" s="1279"/>
      <c r="LGX2362" s="1279"/>
      <c r="LGY2362" s="1279"/>
      <c r="LGZ2362" s="1279"/>
      <c r="LHA2362" s="1279"/>
      <c r="LHB2362" s="1279"/>
      <c r="LHC2362" s="1279"/>
      <c r="LHD2362" s="1279"/>
      <c r="LHE2362" s="1279"/>
      <c r="LHF2362" s="1279"/>
      <c r="LHG2362" s="1279"/>
      <c r="LHH2362" s="1279"/>
      <c r="LHI2362" s="1279"/>
      <c r="LHJ2362" s="1279"/>
      <c r="LHK2362" s="1279"/>
      <c r="LHL2362" s="1279"/>
      <c r="LHM2362" s="1279"/>
      <c r="LHN2362" s="1279"/>
      <c r="LHO2362" s="1279"/>
      <c r="LHP2362" s="1279"/>
      <c r="LHQ2362" s="1279"/>
      <c r="LHR2362" s="1279"/>
      <c r="LHS2362" s="1279"/>
      <c r="LHT2362" s="1279"/>
      <c r="LHU2362" s="1279"/>
      <c r="LHV2362" s="1279"/>
      <c r="LHW2362" s="1279"/>
      <c r="LHX2362" s="1279"/>
      <c r="LHY2362" s="1279"/>
      <c r="LHZ2362" s="1279"/>
      <c r="LIA2362" s="1279"/>
      <c r="LIB2362" s="1279"/>
      <c r="LIC2362" s="1279"/>
      <c r="LID2362" s="1279"/>
      <c r="LIE2362" s="1279"/>
      <c r="LIF2362" s="1279"/>
      <c r="LIG2362" s="1279"/>
      <c r="LIH2362" s="1279"/>
      <c r="LII2362" s="1279"/>
      <c r="LIJ2362" s="1279"/>
      <c r="LIK2362" s="1279"/>
      <c r="LIL2362" s="1279"/>
      <c r="LIM2362" s="1279"/>
      <c r="LIN2362" s="1279"/>
      <c r="LIO2362" s="1279"/>
      <c r="LIP2362" s="1279"/>
      <c r="LIQ2362" s="1279"/>
      <c r="LIR2362" s="1279"/>
      <c r="LIS2362" s="1279"/>
      <c r="LIT2362" s="1279"/>
      <c r="LIU2362" s="1279"/>
      <c r="LIV2362" s="1279"/>
      <c r="LIW2362" s="1279"/>
      <c r="LIX2362" s="1279"/>
      <c r="LIY2362" s="1279"/>
      <c r="LIZ2362" s="1279"/>
      <c r="LJA2362" s="1279"/>
      <c r="LJB2362" s="1279"/>
      <c r="LJC2362" s="1279"/>
      <c r="LJD2362" s="1279"/>
      <c r="LJE2362" s="1279"/>
      <c r="LJF2362" s="1279"/>
      <c r="LJG2362" s="1279"/>
      <c r="LJH2362" s="1279"/>
      <c r="LJI2362" s="1279"/>
      <c r="LJJ2362" s="1279"/>
      <c r="LJK2362" s="1279"/>
      <c r="LJL2362" s="1279"/>
      <c r="LJM2362" s="1279"/>
      <c r="LJN2362" s="1279"/>
      <c r="LJO2362" s="1279"/>
      <c r="LJP2362" s="1279"/>
      <c r="LJQ2362" s="1279"/>
      <c r="LJR2362" s="1279"/>
      <c r="LJS2362" s="1279"/>
      <c r="LJT2362" s="1279"/>
      <c r="LJU2362" s="1279"/>
      <c r="LJV2362" s="1279"/>
      <c r="LJW2362" s="1279"/>
      <c r="LJX2362" s="1279"/>
      <c r="LJY2362" s="1279"/>
      <c r="LJZ2362" s="1279"/>
      <c r="LKA2362" s="1279"/>
      <c r="LKB2362" s="1279"/>
      <c r="LKC2362" s="1279"/>
      <c r="LKD2362" s="1279"/>
      <c r="LKE2362" s="1279"/>
      <c r="LKF2362" s="1279"/>
      <c r="LKG2362" s="1279"/>
      <c r="LKH2362" s="1279"/>
      <c r="LKI2362" s="1279"/>
      <c r="LKJ2362" s="1279"/>
      <c r="LKK2362" s="1279"/>
      <c r="LKL2362" s="1279"/>
      <c r="LKM2362" s="1279"/>
      <c r="LKN2362" s="1279"/>
      <c r="LKO2362" s="1279"/>
      <c r="LKP2362" s="1279"/>
      <c r="LKQ2362" s="1279"/>
      <c r="LKR2362" s="1279"/>
      <c r="LKS2362" s="1279"/>
      <c r="LKT2362" s="1279"/>
      <c r="LKU2362" s="1279"/>
      <c r="LKV2362" s="1279"/>
      <c r="LKW2362" s="1279"/>
      <c r="LKX2362" s="1279"/>
      <c r="LKY2362" s="1279"/>
      <c r="LKZ2362" s="1279"/>
      <c r="LLA2362" s="1279"/>
      <c r="LLB2362" s="1279"/>
      <c r="LLC2362" s="1279"/>
      <c r="LLD2362" s="1279"/>
      <c r="LLE2362" s="1279"/>
      <c r="LLF2362" s="1279"/>
      <c r="LLG2362" s="1279"/>
      <c r="LLH2362" s="1279"/>
      <c r="LLI2362" s="1279"/>
      <c r="LLJ2362" s="1279"/>
      <c r="LLK2362" s="1279"/>
      <c r="LLL2362" s="1279"/>
      <c r="LLM2362" s="1279"/>
      <c r="LLN2362" s="1279"/>
      <c r="LLO2362" s="1279"/>
      <c r="LLP2362" s="1279"/>
      <c r="LLQ2362" s="1279"/>
      <c r="LLR2362" s="1279"/>
      <c r="LLS2362" s="1279"/>
      <c r="LLT2362" s="1279"/>
      <c r="LLU2362" s="1279"/>
      <c r="LLV2362" s="1279"/>
      <c r="LLW2362" s="1279"/>
      <c r="LLX2362" s="1279"/>
      <c r="LLY2362" s="1279"/>
      <c r="LLZ2362" s="1279"/>
      <c r="LMA2362" s="1279"/>
      <c r="LMB2362" s="1279"/>
      <c r="LMC2362" s="1279"/>
      <c r="LMD2362" s="1279"/>
      <c r="LME2362" s="1279"/>
      <c r="LMF2362" s="1279"/>
      <c r="LMG2362" s="1279"/>
      <c r="LMH2362" s="1279"/>
      <c r="LMI2362" s="1279"/>
      <c r="LMJ2362" s="1279"/>
      <c r="LMK2362" s="1279"/>
      <c r="LML2362" s="1279"/>
      <c r="LMM2362" s="1279"/>
      <c r="LMN2362" s="1279"/>
      <c r="LMO2362" s="1279"/>
      <c r="LMP2362" s="1279"/>
      <c r="LMQ2362" s="1279"/>
      <c r="LMR2362" s="1279"/>
      <c r="LMS2362" s="1279"/>
      <c r="LMT2362" s="1279"/>
      <c r="LMU2362" s="1279"/>
      <c r="LMV2362" s="1279"/>
      <c r="LMW2362" s="1279"/>
      <c r="LMX2362" s="1279"/>
      <c r="LMY2362" s="1279"/>
      <c r="LMZ2362" s="1279"/>
      <c r="LNA2362" s="1279"/>
      <c r="LNB2362" s="1279"/>
      <c r="LNC2362" s="1279"/>
      <c r="LND2362" s="1279"/>
      <c r="LNE2362" s="1279"/>
      <c r="LNF2362" s="1279"/>
      <c r="LNG2362" s="1279"/>
      <c r="LNH2362" s="1279"/>
      <c r="LNI2362" s="1279"/>
      <c r="LNJ2362" s="1279"/>
      <c r="LNK2362" s="1279"/>
      <c r="LNL2362" s="1279"/>
      <c r="LNM2362" s="1279"/>
      <c r="LNN2362" s="1279"/>
      <c r="LNO2362" s="1279"/>
      <c r="LNP2362" s="1279"/>
      <c r="LNQ2362" s="1279"/>
      <c r="LNR2362" s="1279"/>
      <c r="LNS2362" s="1279"/>
      <c r="LNT2362" s="1279"/>
      <c r="LNU2362" s="1279"/>
      <c r="LNV2362" s="1279"/>
      <c r="LNW2362" s="1279"/>
      <c r="LNX2362" s="1279"/>
      <c r="LNY2362" s="1279"/>
      <c r="LNZ2362" s="1279"/>
      <c r="LOA2362" s="1279"/>
      <c r="LOB2362" s="1279"/>
      <c r="LOC2362" s="1279"/>
      <c r="LOD2362" s="1279"/>
      <c r="LOE2362" s="1279"/>
      <c r="LOF2362" s="1279"/>
      <c r="LOG2362" s="1279"/>
      <c r="LOH2362" s="1279"/>
      <c r="LOI2362" s="1279"/>
      <c r="LOJ2362" s="1279"/>
      <c r="LOK2362" s="1279"/>
      <c r="LOL2362" s="1279"/>
      <c r="LOM2362" s="1279"/>
      <c r="LON2362" s="1279"/>
      <c r="LOO2362" s="1279"/>
      <c r="LOP2362" s="1279"/>
      <c r="LOQ2362" s="1279"/>
      <c r="LOR2362" s="1279"/>
      <c r="LOS2362" s="1279"/>
      <c r="LOT2362" s="1279"/>
      <c r="LOU2362" s="1279"/>
      <c r="LOV2362" s="1279"/>
      <c r="LOW2362" s="1279"/>
      <c r="LOX2362" s="1279"/>
      <c r="LOY2362" s="1279"/>
      <c r="LOZ2362" s="1279"/>
      <c r="LPA2362" s="1279"/>
      <c r="LPB2362" s="1279"/>
      <c r="LPC2362" s="1279"/>
      <c r="LPD2362" s="1279"/>
      <c r="LPE2362" s="1279"/>
      <c r="LPF2362" s="1279"/>
      <c r="LPG2362" s="1279"/>
      <c r="LPH2362" s="1279"/>
      <c r="LPI2362" s="1279"/>
      <c r="LPJ2362" s="1279"/>
      <c r="LPK2362" s="1279"/>
      <c r="LPL2362" s="1279"/>
      <c r="LPM2362" s="1279"/>
      <c r="LPN2362" s="1279"/>
      <c r="LPO2362" s="1279"/>
      <c r="LPP2362" s="1279"/>
      <c r="LPQ2362" s="1279"/>
      <c r="LPR2362" s="1279"/>
      <c r="LPS2362" s="1279"/>
      <c r="LPT2362" s="1279"/>
      <c r="LPU2362" s="1279"/>
      <c r="LPV2362" s="1279"/>
      <c r="LPW2362" s="1279"/>
      <c r="LPX2362" s="1279"/>
      <c r="LPY2362" s="1279"/>
      <c r="LPZ2362" s="1279"/>
      <c r="LQA2362" s="1279"/>
      <c r="LQB2362" s="1279"/>
      <c r="LQC2362" s="1279"/>
      <c r="LQD2362" s="1279"/>
      <c r="LQE2362" s="1279"/>
      <c r="LQF2362" s="1279"/>
      <c r="LQG2362" s="1279"/>
      <c r="LQH2362" s="1279"/>
      <c r="LQI2362" s="1279"/>
      <c r="LQJ2362" s="1279"/>
      <c r="LQK2362" s="1279"/>
      <c r="LQL2362" s="1279"/>
      <c r="LQM2362" s="1279"/>
      <c r="LQN2362" s="1279"/>
      <c r="LQO2362" s="1279"/>
      <c r="LQP2362" s="1279"/>
      <c r="LQQ2362" s="1279"/>
      <c r="LQR2362" s="1279"/>
      <c r="LQS2362" s="1279"/>
      <c r="LQT2362" s="1279"/>
      <c r="LQU2362" s="1279"/>
      <c r="LQV2362" s="1279"/>
      <c r="LQW2362" s="1279"/>
      <c r="LQX2362" s="1279"/>
      <c r="LQY2362" s="1279"/>
      <c r="LQZ2362" s="1279"/>
      <c r="LRA2362" s="1279"/>
      <c r="LRB2362" s="1279"/>
      <c r="LRC2362" s="1279"/>
      <c r="LRD2362" s="1279"/>
      <c r="LRE2362" s="1279"/>
      <c r="LRF2362" s="1279"/>
      <c r="LRG2362" s="1279"/>
      <c r="LRH2362" s="1279"/>
      <c r="LRI2362" s="1279"/>
      <c r="LRJ2362" s="1279"/>
      <c r="LRK2362" s="1279"/>
      <c r="LRL2362" s="1279"/>
      <c r="LRM2362" s="1279"/>
      <c r="LRN2362" s="1279"/>
      <c r="LRO2362" s="1279"/>
      <c r="LRP2362" s="1279"/>
      <c r="LRQ2362" s="1279"/>
      <c r="LRR2362" s="1279"/>
      <c r="LRS2362" s="1279"/>
      <c r="LRT2362" s="1279"/>
      <c r="LRU2362" s="1279"/>
      <c r="LRV2362" s="1279"/>
      <c r="LRW2362" s="1279"/>
      <c r="LRX2362" s="1279"/>
      <c r="LRY2362" s="1279"/>
      <c r="LRZ2362" s="1279"/>
      <c r="LSA2362" s="1279"/>
      <c r="LSB2362" s="1279"/>
      <c r="LSC2362" s="1279"/>
      <c r="LSD2362" s="1279"/>
      <c r="LSE2362" s="1279"/>
      <c r="LSF2362" s="1279"/>
      <c r="LSG2362" s="1279"/>
      <c r="LSH2362" s="1279"/>
      <c r="LSI2362" s="1279"/>
      <c r="LSJ2362" s="1279"/>
      <c r="LSK2362" s="1279"/>
      <c r="LSL2362" s="1279"/>
      <c r="LSM2362" s="1279"/>
      <c r="LSN2362" s="1279"/>
      <c r="LSO2362" s="1279"/>
      <c r="LSP2362" s="1279"/>
      <c r="LSQ2362" s="1279"/>
      <c r="LSR2362" s="1279"/>
      <c r="LSS2362" s="1279"/>
      <c r="LST2362" s="1279"/>
      <c r="LSU2362" s="1279"/>
      <c r="LSV2362" s="1279"/>
      <c r="LSW2362" s="1279"/>
      <c r="LSX2362" s="1279"/>
      <c r="LSY2362" s="1279"/>
      <c r="LSZ2362" s="1279"/>
      <c r="LTA2362" s="1279"/>
      <c r="LTB2362" s="1279"/>
      <c r="LTC2362" s="1279"/>
      <c r="LTD2362" s="1279"/>
      <c r="LTE2362" s="1279"/>
      <c r="LTF2362" s="1279"/>
      <c r="LTG2362" s="1279"/>
      <c r="LTH2362" s="1279"/>
      <c r="LTI2362" s="1279"/>
      <c r="LTJ2362" s="1279"/>
      <c r="LTK2362" s="1279"/>
      <c r="LTL2362" s="1279"/>
      <c r="LTM2362" s="1279"/>
      <c r="LTN2362" s="1279"/>
      <c r="LTO2362" s="1279"/>
      <c r="LTP2362" s="1279"/>
      <c r="LTQ2362" s="1279"/>
      <c r="LTR2362" s="1279"/>
      <c r="LTS2362" s="1279"/>
      <c r="LTT2362" s="1279"/>
      <c r="LTU2362" s="1279"/>
      <c r="LTV2362" s="1279"/>
      <c r="LTW2362" s="1279"/>
      <c r="LTX2362" s="1279"/>
      <c r="LTY2362" s="1279"/>
      <c r="LTZ2362" s="1279"/>
      <c r="LUA2362" s="1279"/>
      <c r="LUB2362" s="1279"/>
      <c r="LUC2362" s="1279"/>
      <c r="LUD2362" s="1279"/>
      <c r="LUE2362" s="1279"/>
      <c r="LUF2362" s="1279"/>
      <c r="LUG2362" s="1279"/>
      <c r="LUH2362" s="1279"/>
      <c r="LUI2362" s="1279"/>
      <c r="LUJ2362" s="1279"/>
      <c r="LUK2362" s="1279"/>
      <c r="LUL2362" s="1279"/>
      <c r="LUM2362" s="1279"/>
      <c r="LUN2362" s="1279"/>
      <c r="LUO2362" s="1279"/>
      <c r="LUP2362" s="1279"/>
      <c r="LUQ2362" s="1279"/>
      <c r="LUR2362" s="1279"/>
      <c r="LUS2362" s="1279"/>
      <c r="LUT2362" s="1279"/>
      <c r="LUU2362" s="1279"/>
      <c r="LUV2362" s="1279"/>
      <c r="LUW2362" s="1279"/>
      <c r="LUX2362" s="1279"/>
      <c r="LUY2362" s="1279"/>
      <c r="LUZ2362" s="1279"/>
      <c r="LVA2362" s="1279"/>
      <c r="LVB2362" s="1279"/>
      <c r="LVC2362" s="1279"/>
      <c r="LVD2362" s="1279"/>
      <c r="LVE2362" s="1279"/>
      <c r="LVF2362" s="1279"/>
      <c r="LVG2362" s="1279"/>
      <c r="LVH2362" s="1279"/>
      <c r="LVI2362" s="1279"/>
      <c r="LVJ2362" s="1279"/>
      <c r="LVK2362" s="1279"/>
      <c r="LVL2362" s="1279"/>
      <c r="LVM2362" s="1279"/>
      <c r="LVN2362" s="1279"/>
      <c r="LVO2362" s="1279"/>
      <c r="LVP2362" s="1279"/>
      <c r="LVQ2362" s="1279"/>
      <c r="LVR2362" s="1279"/>
      <c r="LVS2362" s="1279"/>
      <c r="LVT2362" s="1279"/>
      <c r="LVU2362" s="1279"/>
      <c r="LVV2362" s="1279"/>
      <c r="LVW2362" s="1279"/>
      <c r="LVX2362" s="1279"/>
      <c r="LVY2362" s="1279"/>
      <c r="LVZ2362" s="1279"/>
      <c r="LWA2362" s="1279"/>
      <c r="LWB2362" s="1279"/>
      <c r="LWC2362" s="1279"/>
      <c r="LWD2362" s="1279"/>
      <c r="LWE2362" s="1279"/>
      <c r="LWF2362" s="1279"/>
      <c r="LWG2362" s="1279"/>
      <c r="LWH2362" s="1279"/>
      <c r="LWI2362" s="1279"/>
      <c r="LWJ2362" s="1279"/>
      <c r="LWK2362" s="1279"/>
      <c r="LWL2362" s="1279"/>
      <c r="LWM2362" s="1279"/>
      <c r="LWN2362" s="1279"/>
      <c r="LWO2362" s="1279"/>
      <c r="LWP2362" s="1279"/>
      <c r="LWQ2362" s="1279"/>
      <c r="LWR2362" s="1279"/>
      <c r="LWS2362" s="1279"/>
      <c r="LWT2362" s="1279"/>
      <c r="LWU2362" s="1279"/>
      <c r="LWV2362" s="1279"/>
      <c r="LWW2362" s="1279"/>
      <c r="LWX2362" s="1279"/>
      <c r="LWY2362" s="1279"/>
      <c r="LWZ2362" s="1279"/>
      <c r="LXA2362" s="1279"/>
      <c r="LXB2362" s="1279"/>
      <c r="LXC2362" s="1279"/>
      <c r="LXD2362" s="1279"/>
      <c r="LXE2362" s="1279"/>
      <c r="LXF2362" s="1279"/>
      <c r="LXG2362" s="1279"/>
      <c r="LXH2362" s="1279"/>
      <c r="LXI2362" s="1279"/>
      <c r="LXJ2362" s="1279"/>
      <c r="LXK2362" s="1279"/>
      <c r="LXL2362" s="1279"/>
      <c r="LXM2362" s="1279"/>
      <c r="LXN2362" s="1279"/>
      <c r="LXO2362" s="1279"/>
      <c r="LXP2362" s="1279"/>
      <c r="LXQ2362" s="1279"/>
      <c r="LXR2362" s="1279"/>
      <c r="LXS2362" s="1279"/>
      <c r="LXT2362" s="1279"/>
      <c r="LXU2362" s="1279"/>
      <c r="LXV2362" s="1279"/>
      <c r="LXW2362" s="1279"/>
      <c r="LXX2362" s="1279"/>
      <c r="LXY2362" s="1279"/>
      <c r="LXZ2362" s="1279"/>
      <c r="LYA2362" s="1279"/>
      <c r="LYB2362" s="1279"/>
      <c r="LYC2362" s="1279"/>
      <c r="LYD2362" s="1279"/>
      <c r="LYE2362" s="1279"/>
      <c r="LYF2362" s="1279"/>
      <c r="LYG2362" s="1279"/>
      <c r="LYH2362" s="1279"/>
      <c r="LYI2362" s="1279"/>
      <c r="LYJ2362" s="1279"/>
      <c r="LYK2362" s="1279"/>
      <c r="LYL2362" s="1279"/>
      <c r="LYM2362" s="1279"/>
      <c r="LYN2362" s="1279"/>
      <c r="LYO2362" s="1279"/>
      <c r="LYP2362" s="1279"/>
      <c r="LYQ2362" s="1279"/>
      <c r="LYR2362" s="1279"/>
      <c r="LYS2362" s="1279"/>
      <c r="LYT2362" s="1279"/>
      <c r="LYU2362" s="1279"/>
      <c r="LYV2362" s="1279"/>
      <c r="LYW2362" s="1279"/>
      <c r="LYX2362" s="1279"/>
      <c r="LYY2362" s="1279"/>
      <c r="LYZ2362" s="1279"/>
      <c r="LZA2362" s="1279"/>
      <c r="LZB2362" s="1279"/>
      <c r="LZC2362" s="1279"/>
      <c r="LZD2362" s="1279"/>
      <c r="LZE2362" s="1279"/>
      <c r="LZF2362" s="1279"/>
      <c r="LZG2362" s="1279"/>
      <c r="LZH2362" s="1279"/>
      <c r="LZI2362" s="1279"/>
      <c r="LZJ2362" s="1279"/>
      <c r="LZK2362" s="1279"/>
      <c r="LZL2362" s="1279"/>
      <c r="LZM2362" s="1279"/>
      <c r="LZN2362" s="1279"/>
      <c r="LZO2362" s="1279"/>
      <c r="LZP2362" s="1279"/>
      <c r="LZQ2362" s="1279"/>
      <c r="LZR2362" s="1279"/>
      <c r="LZS2362" s="1279"/>
      <c r="LZT2362" s="1279"/>
      <c r="LZU2362" s="1279"/>
      <c r="LZV2362" s="1279"/>
      <c r="LZW2362" s="1279"/>
      <c r="LZX2362" s="1279"/>
      <c r="LZY2362" s="1279"/>
      <c r="LZZ2362" s="1279"/>
      <c r="MAA2362" s="1279"/>
      <c r="MAB2362" s="1279"/>
      <c r="MAC2362" s="1279"/>
      <c r="MAD2362" s="1279"/>
      <c r="MAE2362" s="1279"/>
      <c r="MAF2362" s="1279"/>
      <c r="MAG2362" s="1279"/>
      <c r="MAH2362" s="1279"/>
      <c r="MAI2362" s="1279"/>
      <c r="MAJ2362" s="1279"/>
      <c r="MAK2362" s="1279"/>
      <c r="MAL2362" s="1279"/>
      <c r="MAM2362" s="1279"/>
      <c r="MAN2362" s="1279"/>
      <c r="MAO2362" s="1279"/>
      <c r="MAP2362" s="1279"/>
      <c r="MAQ2362" s="1279"/>
      <c r="MAR2362" s="1279"/>
      <c r="MAS2362" s="1279"/>
      <c r="MAT2362" s="1279"/>
      <c r="MAU2362" s="1279"/>
      <c r="MAV2362" s="1279"/>
      <c r="MAW2362" s="1279"/>
      <c r="MAX2362" s="1279"/>
      <c r="MAY2362" s="1279"/>
      <c r="MAZ2362" s="1279"/>
      <c r="MBA2362" s="1279"/>
      <c r="MBB2362" s="1279"/>
      <c r="MBC2362" s="1279"/>
      <c r="MBD2362" s="1279"/>
      <c r="MBE2362" s="1279"/>
      <c r="MBF2362" s="1279"/>
      <c r="MBG2362" s="1279"/>
      <c r="MBH2362" s="1279"/>
      <c r="MBI2362" s="1279"/>
      <c r="MBJ2362" s="1279"/>
      <c r="MBK2362" s="1279"/>
      <c r="MBL2362" s="1279"/>
      <c r="MBM2362" s="1279"/>
      <c r="MBN2362" s="1279"/>
      <c r="MBO2362" s="1279"/>
      <c r="MBP2362" s="1279"/>
      <c r="MBQ2362" s="1279"/>
      <c r="MBR2362" s="1279"/>
      <c r="MBS2362" s="1279"/>
      <c r="MBT2362" s="1279"/>
      <c r="MBU2362" s="1279"/>
      <c r="MBV2362" s="1279"/>
      <c r="MBW2362" s="1279"/>
      <c r="MBX2362" s="1279"/>
      <c r="MBY2362" s="1279"/>
      <c r="MBZ2362" s="1279"/>
      <c r="MCA2362" s="1279"/>
      <c r="MCB2362" s="1279"/>
      <c r="MCC2362" s="1279"/>
      <c r="MCD2362" s="1279"/>
      <c r="MCE2362" s="1279"/>
      <c r="MCF2362" s="1279"/>
      <c r="MCG2362" s="1279"/>
      <c r="MCH2362" s="1279"/>
      <c r="MCI2362" s="1279"/>
      <c r="MCJ2362" s="1279"/>
      <c r="MCK2362" s="1279"/>
      <c r="MCL2362" s="1279"/>
      <c r="MCM2362" s="1279"/>
      <c r="MCN2362" s="1279"/>
      <c r="MCO2362" s="1279"/>
      <c r="MCP2362" s="1279"/>
      <c r="MCQ2362" s="1279"/>
      <c r="MCR2362" s="1279"/>
      <c r="MCS2362" s="1279"/>
      <c r="MCT2362" s="1279"/>
      <c r="MCU2362" s="1279"/>
      <c r="MCV2362" s="1279"/>
      <c r="MCW2362" s="1279"/>
      <c r="MCX2362" s="1279"/>
      <c r="MCY2362" s="1279"/>
      <c r="MCZ2362" s="1279"/>
      <c r="MDA2362" s="1279"/>
      <c r="MDB2362" s="1279"/>
      <c r="MDC2362" s="1279"/>
      <c r="MDD2362" s="1279"/>
      <c r="MDE2362" s="1279"/>
      <c r="MDF2362" s="1279"/>
      <c r="MDG2362" s="1279"/>
      <c r="MDH2362" s="1279"/>
      <c r="MDI2362" s="1279"/>
      <c r="MDJ2362" s="1279"/>
      <c r="MDK2362" s="1279"/>
      <c r="MDL2362" s="1279"/>
      <c r="MDM2362" s="1279"/>
      <c r="MDN2362" s="1279"/>
      <c r="MDO2362" s="1279"/>
      <c r="MDP2362" s="1279"/>
      <c r="MDQ2362" s="1279"/>
      <c r="MDR2362" s="1279"/>
      <c r="MDS2362" s="1279"/>
      <c r="MDT2362" s="1279"/>
      <c r="MDU2362" s="1279"/>
      <c r="MDV2362" s="1279"/>
      <c r="MDW2362" s="1279"/>
      <c r="MDX2362" s="1279"/>
      <c r="MDY2362" s="1279"/>
      <c r="MDZ2362" s="1279"/>
      <c r="MEA2362" s="1279"/>
      <c r="MEB2362" s="1279"/>
      <c r="MEC2362" s="1279"/>
      <c r="MED2362" s="1279"/>
      <c r="MEE2362" s="1279"/>
      <c r="MEF2362" s="1279"/>
      <c r="MEG2362" s="1279"/>
      <c r="MEH2362" s="1279"/>
      <c r="MEI2362" s="1279"/>
      <c r="MEJ2362" s="1279"/>
      <c r="MEK2362" s="1279"/>
      <c r="MEL2362" s="1279"/>
      <c r="MEM2362" s="1279"/>
      <c r="MEN2362" s="1279"/>
      <c r="MEO2362" s="1279"/>
      <c r="MEP2362" s="1279"/>
      <c r="MEQ2362" s="1279"/>
      <c r="MER2362" s="1279"/>
      <c r="MES2362" s="1279"/>
      <c r="MET2362" s="1279"/>
      <c r="MEU2362" s="1279"/>
      <c r="MEV2362" s="1279"/>
      <c r="MEW2362" s="1279"/>
      <c r="MEX2362" s="1279"/>
      <c r="MEY2362" s="1279"/>
      <c r="MEZ2362" s="1279"/>
      <c r="MFA2362" s="1279"/>
      <c r="MFB2362" s="1279"/>
      <c r="MFC2362" s="1279"/>
      <c r="MFD2362" s="1279"/>
      <c r="MFE2362" s="1279"/>
      <c r="MFF2362" s="1279"/>
      <c r="MFG2362" s="1279"/>
      <c r="MFH2362" s="1279"/>
      <c r="MFI2362" s="1279"/>
      <c r="MFJ2362" s="1279"/>
      <c r="MFK2362" s="1279"/>
      <c r="MFL2362" s="1279"/>
      <c r="MFM2362" s="1279"/>
      <c r="MFN2362" s="1279"/>
      <c r="MFO2362" s="1279"/>
      <c r="MFP2362" s="1279"/>
      <c r="MFQ2362" s="1279"/>
      <c r="MFR2362" s="1279"/>
      <c r="MFS2362" s="1279"/>
      <c r="MFT2362" s="1279"/>
      <c r="MFU2362" s="1279"/>
      <c r="MFV2362" s="1279"/>
      <c r="MFW2362" s="1279"/>
      <c r="MFX2362" s="1279"/>
      <c r="MFY2362" s="1279"/>
      <c r="MFZ2362" s="1279"/>
      <c r="MGA2362" s="1279"/>
      <c r="MGB2362" s="1279"/>
      <c r="MGC2362" s="1279"/>
      <c r="MGD2362" s="1279"/>
      <c r="MGE2362" s="1279"/>
      <c r="MGF2362" s="1279"/>
      <c r="MGG2362" s="1279"/>
      <c r="MGH2362" s="1279"/>
      <c r="MGI2362" s="1279"/>
      <c r="MGJ2362" s="1279"/>
      <c r="MGK2362" s="1279"/>
      <c r="MGL2362" s="1279"/>
      <c r="MGM2362" s="1279"/>
      <c r="MGN2362" s="1279"/>
      <c r="MGO2362" s="1279"/>
      <c r="MGP2362" s="1279"/>
      <c r="MGQ2362" s="1279"/>
      <c r="MGR2362" s="1279"/>
      <c r="MGS2362" s="1279"/>
      <c r="MGT2362" s="1279"/>
      <c r="MGU2362" s="1279"/>
      <c r="MGV2362" s="1279"/>
      <c r="MGW2362" s="1279"/>
      <c r="MGX2362" s="1279"/>
      <c r="MGY2362" s="1279"/>
      <c r="MGZ2362" s="1279"/>
      <c r="MHA2362" s="1279"/>
      <c r="MHB2362" s="1279"/>
      <c r="MHC2362" s="1279"/>
      <c r="MHD2362" s="1279"/>
      <c r="MHE2362" s="1279"/>
      <c r="MHF2362" s="1279"/>
      <c r="MHG2362" s="1279"/>
      <c r="MHH2362" s="1279"/>
      <c r="MHI2362" s="1279"/>
      <c r="MHJ2362" s="1279"/>
      <c r="MHK2362" s="1279"/>
      <c r="MHL2362" s="1279"/>
      <c r="MHM2362" s="1279"/>
      <c r="MHN2362" s="1279"/>
      <c r="MHO2362" s="1279"/>
      <c r="MHP2362" s="1279"/>
      <c r="MHQ2362" s="1279"/>
      <c r="MHR2362" s="1279"/>
      <c r="MHS2362" s="1279"/>
      <c r="MHT2362" s="1279"/>
      <c r="MHU2362" s="1279"/>
      <c r="MHV2362" s="1279"/>
      <c r="MHW2362" s="1279"/>
      <c r="MHX2362" s="1279"/>
      <c r="MHY2362" s="1279"/>
      <c r="MHZ2362" s="1279"/>
      <c r="MIA2362" s="1279"/>
      <c r="MIB2362" s="1279"/>
      <c r="MIC2362" s="1279"/>
      <c r="MID2362" s="1279"/>
      <c r="MIE2362" s="1279"/>
      <c r="MIF2362" s="1279"/>
      <c r="MIG2362" s="1279"/>
      <c r="MIH2362" s="1279"/>
      <c r="MII2362" s="1279"/>
      <c r="MIJ2362" s="1279"/>
      <c r="MIK2362" s="1279"/>
      <c r="MIL2362" s="1279"/>
      <c r="MIM2362" s="1279"/>
      <c r="MIN2362" s="1279"/>
      <c r="MIO2362" s="1279"/>
      <c r="MIP2362" s="1279"/>
      <c r="MIQ2362" s="1279"/>
      <c r="MIR2362" s="1279"/>
      <c r="MIS2362" s="1279"/>
      <c r="MIT2362" s="1279"/>
      <c r="MIU2362" s="1279"/>
      <c r="MIV2362" s="1279"/>
      <c r="MIW2362" s="1279"/>
      <c r="MIX2362" s="1279"/>
      <c r="MIY2362" s="1279"/>
      <c r="MIZ2362" s="1279"/>
      <c r="MJA2362" s="1279"/>
      <c r="MJB2362" s="1279"/>
      <c r="MJC2362" s="1279"/>
      <c r="MJD2362" s="1279"/>
      <c r="MJE2362" s="1279"/>
      <c r="MJF2362" s="1279"/>
      <c r="MJG2362" s="1279"/>
      <c r="MJH2362" s="1279"/>
      <c r="MJI2362" s="1279"/>
      <c r="MJJ2362" s="1279"/>
      <c r="MJK2362" s="1279"/>
      <c r="MJL2362" s="1279"/>
      <c r="MJM2362" s="1279"/>
      <c r="MJN2362" s="1279"/>
      <c r="MJO2362" s="1279"/>
      <c r="MJP2362" s="1279"/>
      <c r="MJQ2362" s="1279"/>
      <c r="MJR2362" s="1279"/>
      <c r="MJS2362" s="1279"/>
      <c r="MJT2362" s="1279"/>
      <c r="MJU2362" s="1279"/>
      <c r="MJV2362" s="1279"/>
      <c r="MJW2362" s="1279"/>
      <c r="MJX2362" s="1279"/>
      <c r="MJY2362" s="1279"/>
      <c r="MJZ2362" s="1279"/>
      <c r="MKA2362" s="1279"/>
      <c r="MKB2362" s="1279"/>
      <c r="MKC2362" s="1279"/>
      <c r="MKD2362" s="1279"/>
      <c r="MKE2362" s="1279"/>
      <c r="MKF2362" s="1279"/>
      <c r="MKG2362" s="1279"/>
      <c r="MKH2362" s="1279"/>
      <c r="MKI2362" s="1279"/>
      <c r="MKJ2362" s="1279"/>
      <c r="MKK2362" s="1279"/>
      <c r="MKL2362" s="1279"/>
      <c r="MKM2362" s="1279"/>
      <c r="MKN2362" s="1279"/>
      <c r="MKO2362" s="1279"/>
      <c r="MKP2362" s="1279"/>
      <c r="MKQ2362" s="1279"/>
      <c r="MKR2362" s="1279"/>
      <c r="MKS2362" s="1279"/>
      <c r="MKT2362" s="1279"/>
      <c r="MKU2362" s="1279"/>
      <c r="MKV2362" s="1279"/>
      <c r="MKW2362" s="1279"/>
      <c r="MKX2362" s="1279"/>
      <c r="MKY2362" s="1279"/>
      <c r="MKZ2362" s="1279"/>
      <c r="MLA2362" s="1279"/>
      <c r="MLB2362" s="1279"/>
      <c r="MLC2362" s="1279"/>
      <c r="MLD2362" s="1279"/>
      <c r="MLE2362" s="1279"/>
      <c r="MLF2362" s="1279"/>
      <c r="MLG2362" s="1279"/>
      <c r="MLH2362" s="1279"/>
      <c r="MLI2362" s="1279"/>
      <c r="MLJ2362" s="1279"/>
      <c r="MLK2362" s="1279"/>
      <c r="MLL2362" s="1279"/>
      <c r="MLM2362" s="1279"/>
      <c r="MLN2362" s="1279"/>
      <c r="MLO2362" s="1279"/>
      <c r="MLP2362" s="1279"/>
      <c r="MLQ2362" s="1279"/>
      <c r="MLR2362" s="1279"/>
      <c r="MLS2362" s="1279"/>
      <c r="MLT2362" s="1279"/>
      <c r="MLU2362" s="1279"/>
      <c r="MLV2362" s="1279"/>
      <c r="MLW2362" s="1279"/>
      <c r="MLX2362" s="1279"/>
      <c r="MLY2362" s="1279"/>
      <c r="MLZ2362" s="1279"/>
      <c r="MMA2362" s="1279"/>
      <c r="MMB2362" s="1279"/>
      <c r="MMC2362" s="1279"/>
      <c r="MMD2362" s="1279"/>
      <c r="MME2362" s="1279"/>
      <c r="MMF2362" s="1279"/>
      <c r="MMG2362" s="1279"/>
      <c r="MMH2362" s="1279"/>
      <c r="MMI2362" s="1279"/>
      <c r="MMJ2362" s="1279"/>
      <c r="MMK2362" s="1279"/>
      <c r="MML2362" s="1279"/>
      <c r="MMM2362" s="1279"/>
      <c r="MMN2362" s="1279"/>
      <c r="MMO2362" s="1279"/>
      <c r="MMP2362" s="1279"/>
      <c r="MMQ2362" s="1279"/>
      <c r="MMR2362" s="1279"/>
      <c r="MMS2362" s="1279"/>
      <c r="MMT2362" s="1279"/>
      <c r="MMU2362" s="1279"/>
      <c r="MMV2362" s="1279"/>
      <c r="MMW2362" s="1279"/>
      <c r="MMX2362" s="1279"/>
      <c r="MMY2362" s="1279"/>
      <c r="MMZ2362" s="1279"/>
      <c r="MNA2362" s="1279"/>
      <c r="MNB2362" s="1279"/>
      <c r="MNC2362" s="1279"/>
      <c r="MND2362" s="1279"/>
      <c r="MNE2362" s="1279"/>
      <c r="MNF2362" s="1279"/>
      <c r="MNG2362" s="1279"/>
      <c r="MNH2362" s="1279"/>
      <c r="MNI2362" s="1279"/>
      <c r="MNJ2362" s="1279"/>
      <c r="MNK2362" s="1279"/>
      <c r="MNL2362" s="1279"/>
      <c r="MNM2362" s="1279"/>
      <c r="MNN2362" s="1279"/>
      <c r="MNO2362" s="1279"/>
      <c r="MNP2362" s="1279"/>
      <c r="MNQ2362" s="1279"/>
      <c r="MNR2362" s="1279"/>
      <c r="MNS2362" s="1279"/>
      <c r="MNT2362" s="1279"/>
      <c r="MNU2362" s="1279"/>
      <c r="MNV2362" s="1279"/>
      <c r="MNW2362" s="1279"/>
      <c r="MNX2362" s="1279"/>
      <c r="MNY2362" s="1279"/>
      <c r="MNZ2362" s="1279"/>
      <c r="MOA2362" s="1279"/>
      <c r="MOB2362" s="1279"/>
      <c r="MOC2362" s="1279"/>
      <c r="MOD2362" s="1279"/>
      <c r="MOE2362" s="1279"/>
      <c r="MOF2362" s="1279"/>
      <c r="MOG2362" s="1279"/>
      <c r="MOH2362" s="1279"/>
      <c r="MOI2362" s="1279"/>
      <c r="MOJ2362" s="1279"/>
      <c r="MOK2362" s="1279"/>
      <c r="MOL2362" s="1279"/>
      <c r="MOM2362" s="1279"/>
      <c r="MON2362" s="1279"/>
      <c r="MOO2362" s="1279"/>
      <c r="MOP2362" s="1279"/>
      <c r="MOQ2362" s="1279"/>
      <c r="MOR2362" s="1279"/>
      <c r="MOS2362" s="1279"/>
      <c r="MOT2362" s="1279"/>
      <c r="MOU2362" s="1279"/>
      <c r="MOV2362" s="1279"/>
      <c r="MOW2362" s="1279"/>
      <c r="MOX2362" s="1279"/>
      <c r="MOY2362" s="1279"/>
      <c r="MOZ2362" s="1279"/>
      <c r="MPA2362" s="1279"/>
      <c r="MPB2362" s="1279"/>
      <c r="MPC2362" s="1279"/>
      <c r="MPD2362" s="1279"/>
      <c r="MPE2362" s="1279"/>
      <c r="MPF2362" s="1279"/>
      <c r="MPG2362" s="1279"/>
      <c r="MPH2362" s="1279"/>
      <c r="MPI2362" s="1279"/>
      <c r="MPJ2362" s="1279"/>
      <c r="MPK2362" s="1279"/>
      <c r="MPL2362" s="1279"/>
      <c r="MPM2362" s="1279"/>
      <c r="MPN2362" s="1279"/>
      <c r="MPO2362" s="1279"/>
      <c r="MPP2362" s="1279"/>
      <c r="MPQ2362" s="1279"/>
      <c r="MPR2362" s="1279"/>
      <c r="MPS2362" s="1279"/>
      <c r="MPT2362" s="1279"/>
      <c r="MPU2362" s="1279"/>
      <c r="MPV2362" s="1279"/>
      <c r="MPW2362" s="1279"/>
      <c r="MPX2362" s="1279"/>
      <c r="MPY2362" s="1279"/>
      <c r="MPZ2362" s="1279"/>
      <c r="MQA2362" s="1279"/>
      <c r="MQB2362" s="1279"/>
      <c r="MQC2362" s="1279"/>
      <c r="MQD2362" s="1279"/>
      <c r="MQE2362" s="1279"/>
      <c r="MQF2362" s="1279"/>
      <c r="MQG2362" s="1279"/>
      <c r="MQH2362" s="1279"/>
      <c r="MQI2362" s="1279"/>
      <c r="MQJ2362" s="1279"/>
      <c r="MQK2362" s="1279"/>
      <c r="MQL2362" s="1279"/>
      <c r="MQM2362" s="1279"/>
      <c r="MQN2362" s="1279"/>
      <c r="MQO2362" s="1279"/>
      <c r="MQP2362" s="1279"/>
      <c r="MQQ2362" s="1279"/>
      <c r="MQR2362" s="1279"/>
      <c r="MQS2362" s="1279"/>
      <c r="MQT2362" s="1279"/>
      <c r="MQU2362" s="1279"/>
      <c r="MQV2362" s="1279"/>
      <c r="MQW2362" s="1279"/>
      <c r="MQX2362" s="1279"/>
      <c r="MQY2362" s="1279"/>
      <c r="MQZ2362" s="1279"/>
      <c r="MRA2362" s="1279"/>
      <c r="MRB2362" s="1279"/>
      <c r="MRC2362" s="1279"/>
      <c r="MRD2362" s="1279"/>
      <c r="MRE2362" s="1279"/>
      <c r="MRF2362" s="1279"/>
      <c r="MRG2362" s="1279"/>
      <c r="MRH2362" s="1279"/>
      <c r="MRI2362" s="1279"/>
      <c r="MRJ2362" s="1279"/>
      <c r="MRK2362" s="1279"/>
      <c r="MRL2362" s="1279"/>
      <c r="MRM2362" s="1279"/>
      <c r="MRN2362" s="1279"/>
      <c r="MRO2362" s="1279"/>
      <c r="MRP2362" s="1279"/>
      <c r="MRQ2362" s="1279"/>
      <c r="MRR2362" s="1279"/>
      <c r="MRS2362" s="1279"/>
      <c r="MRT2362" s="1279"/>
      <c r="MRU2362" s="1279"/>
      <c r="MRV2362" s="1279"/>
      <c r="MRW2362" s="1279"/>
      <c r="MRX2362" s="1279"/>
      <c r="MRY2362" s="1279"/>
      <c r="MRZ2362" s="1279"/>
      <c r="MSA2362" s="1279"/>
      <c r="MSB2362" s="1279"/>
      <c r="MSC2362" s="1279"/>
      <c r="MSD2362" s="1279"/>
      <c r="MSE2362" s="1279"/>
      <c r="MSF2362" s="1279"/>
      <c r="MSG2362" s="1279"/>
      <c r="MSH2362" s="1279"/>
      <c r="MSI2362" s="1279"/>
      <c r="MSJ2362" s="1279"/>
      <c r="MSK2362" s="1279"/>
      <c r="MSL2362" s="1279"/>
      <c r="MSM2362" s="1279"/>
      <c r="MSN2362" s="1279"/>
      <c r="MSO2362" s="1279"/>
      <c r="MSP2362" s="1279"/>
      <c r="MSQ2362" s="1279"/>
      <c r="MSR2362" s="1279"/>
      <c r="MSS2362" s="1279"/>
      <c r="MST2362" s="1279"/>
      <c r="MSU2362" s="1279"/>
      <c r="MSV2362" s="1279"/>
      <c r="MSW2362" s="1279"/>
      <c r="MSX2362" s="1279"/>
      <c r="MSY2362" s="1279"/>
      <c r="MSZ2362" s="1279"/>
      <c r="MTA2362" s="1279"/>
      <c r="MTB2362" s="1279"/>
      <c r="MTC2362" s="1279"/>
      <c r="MTD2362" s="1279"/>
      <c r="MTE2362" s="1279"/>
      <c r="MTF2362" s="1279"/>
      <c r="MTG2362" s="1279"/>
      <c r="MTH2362" s="1279"/>
      <c r="MTI2362" s="1279"/>
      <c r="MTJ2362" s="1279"/>
      <c r="MTK2362" s="1279"/>
      <c r="MTL2362" s="1279"/>
      <c r="MTM2362" s="1279"/>
      <c r="MTN2362" s="1279"/>
      <c r="MTO2362" s="1279"/>
      <c r="MTP2362" s="1279"/>
      <c r="MTQ2362" s="1279"/>
      <c r="MTR2362" s="1279"/>
      <c r="MTS2362" s="1279"/>
      <c r="MTT2362" s="1279"/>
      <c r="MTU2362" s="1279"/>
      <c r="MTV2362" s="1279"/>
      <c r="MTW2362" s="1279"/>
      <c r="MTX2362" s="1279"/>
      <c r="MTY2362" s="1279"/>
      <c r="MTZ2362" s="1279"/>
      <c r="MUA2362" s="1279"/>
      <c r="MUB2362" s="1279"/>
      <c r="MUC2362" s="1279"/>
      <c r="MUD2362" s="1279"/>
      <c r="MUE2362" s="1279"/>
      <c r="MUF2362" s="1279"/>
      <c r="MUG2362" s="1279"/>
      <c r="MUH2362" s="1279"/>
      <c r="MUI2362" s="1279"/>
      <c r="MUJ2362" s="1279"/>
      <c r="MUK2362" s="1279"/>
      <c r="MUL2362" s="1279"/>
      <c r="MUM2362" s="1279"/>
      <c r="MUN2362" s="1279"/>
      <c r="MUO2362" s="1279"/>
      <c r="MUP2362" s="1279"/>
      <c r="MUQ2362" s="1279"/>
      <c r="MUR2362" s="1279"/>
      <c r="MUS2362" s="1279"/>
      <c r="MUT2362" s="1279"/>
      <c r="MUU2362" s="1279"/>
      <c r="MUV2362" s="1279"/>
      <c r="MUW2362" s="1279"/>
      <c r="MUX2362" s="1279"/>
      <c r="MUY2362" s="1279"/>
      <c r="MUZ2362" s="1279"/>
      <c r="MVA2362" s="1279"/>
      <c r="MVB2362" s="1279"/>
      <c r="MVC2362" s="1279"/>
      <c r="MVD2362" s="1279"/>
      <c r="MVE2362" s="1279"/>
      <c r="MVF2362" s="1279"/>
      <c r="MVG2362" s="1279"/>
      <c r="MVH2362" s="1279"/>
      <c r="MVI2362" s="1279"/>
      <c r="MVJ2362" s="1279"/>
      <c r="MVK2362" s="1279"/>
      <c r="MVL2362" s="1279"/>
      <c r="MVM2362" s="1279"/>
      <c r="MVN2362" s="1279"/>
      <c r="MVO2362" s="1279"/>
      <c r="MVP2362" s="1279"/>
      <c r="MVQ2362" s="1279"/>
      <c r="MVR2362" s="1279"/>
      <c r="MVS2362" s="1279"/>
      <c r="MVT2362" s="1279"/>
      <c r="MVU2362" s="1279"/>
      <c r="MVV2362" s="1279"/>
      <c r="MVW2362" s="1279"/>
      <c r="MVX2362" s="1279"/>
      <c r="MVY2362" s="1279"/>
      <c r="MVZ2362" s="1279"/>
      <c r="MWA2362" s="1279"/>
      <c r="MWB2362" s="1279"/>
      <c r="MWC2362" s="1279"/>
      <c r="MWD2362" s="1279"/>
      <c r="MWE2362" s="1279"/>
      <c r="MWF2362" s="1279"/>
      <c r="MWG2362" s="1279"/>
      <c r="MWH2362" s="1279"/>
      <c r="MWI2362" s="1279"/>
      <c r="MWJ2362" s="1279"/>
      <c r="MWK2362" s="1279"/>
      <c r="MWL2362" s="1279"/>
      <c r="MWM2362" s="1279"/>
      <c r="MWN2362" s="1279"/>
      <c r="MWO2362" s="1279"/>
      <c r="MWP2362" s="1279"/>
      <c r="MWQ2362" s="1279"/>
      <c r="MWR2362" s="1279"/>
      <c r="MWS2362" s="1279"/>
      <c r="MWT2362" s="1279"/>
      <c r="MWU2362" s="1279"/>
      <c r="MWV2362" s="1279"/>
      <c r="MWW2362" s="1279"/>
      <c r="MWX2362" s="1279"/>
      <c r="MWY2362" s="1279"/>
      <c r="MWZ2362" s="1279"/>
      <c r="MXA2362" s="1279"/>
      <c r="MXB2362" s="1279"/>
      <c r="MXC2362" s="1279"/>
      <c r="MXD2362" s="1279"/>
      <c r="MXE2362" s="1279"/>
      <c r="MXF2362" s="1279"/>
      <c r="MXG2362" s="1279"/>
      <c r="MXH2362" s="1279"/>
      <c r="MXI2362" s="1279"/>
      <c r="MXJ2362" s="1279"/>
      <c r="MXK2362" s="1279"/>
      <c r="MXL2362" s="1279"/>
      <c r="MXM2362" s="1279"/>
      <c r="MXN2362" s="1279"/>
      <c r="MXO2362" s="1279"/>
      <c r="MXP2362" s="1279"/>
      <c r="MXQ2362" s="1279"/>
      <c r="MXR2362" s="1279"/>
      <c r="MXS2362" s="1279"/>
      <c r="MXT2362" s="1279"/>
      <c r="MXU2362" s="1279"/>
      <c r="MXV2362" s="1279"/>
      <c r="MXW2362" s="1279"/>
      <c r="MXX2362" s="1279"/>
      <c r="MXY2362" s="1279"/>
      <c r="MXZ2362" s="1279"/>
      <c r="MYA2362" s="1279"/>
      <c r="MYB2362" s="1279"/>
      <c r="MYC2362" s="1279"/>
      <c r="MYD2362" s="1279"/>
      <c r="MYE2362" s="1279"/>
      <c r="MYF2362" s="1279"/>
      <c r="MYG2362" s="1279"/>
      <c r="MYH2362" s="1279"/>
      <c r="MYI2362" s="1279"/>
      <c r="MYJ2362" s="1279"/>
      <c r="MYK2362" s="1279"/>
      <c r="MYL2362" s="1279"/>
      <c r="MYM2362" s="1279"/>
      <c r="MYN2362" s="1279"/>
      <c r="MYO2362" s="1279"/>
      <c r="MYP2362" s="1279"/>
      <c r="MYQ2362" s="1279"/>
      <c r="MYR2362" s="1279"/>
      <c r="MYS2362" s="1279"/>
      <c r="MYT2362" s="1279"/>
      <c r="MYU2362" s="1279"/>
      <c r="MYV2362" s="1279"/>
      <c r="MYW2362" s="1279"/>
      <c r="MYX2362" s="1279"/>
      <c r="MYY2362" s="1279"/>
      <c r="MYZ2362" s="1279"/>
      <c r="MZA2362" s="1279"/>
      <c r="MZB2362" s="1279"/>
      <c r="MZC2362" s="1279"/>
      <c r="MZD2362" s="1279"/>
      <c r="MZE2362" s="1279"/>
      <c r="MZF2362" s="1279"/>
      <c r="MZG2362" s="1279"/>
      <c r="MZH2362" s="1279"/>
      <c r="MZI2362" s="1279"/>
      <c r="MZJ2362" s="1279"/>
      <c r="MZK2362" s="1279"/>
      <c r="MZL2362" s="1279"/>
      <c r="MZM2362" s="1279"/>
      <c r="MZN2362" s="1279"/>
      <c r="MZO2362" s="1279"/>
      <c r="MZP2362" s="1279"/>
      <c r="MZQ2362" s="1279"/>
      <c r="MZR2362" s="1279"/>
      <c r="MZS2362" s="1279"/>
      <c r="MZT2362" s="1279"/>
      <c r="MZU2362" s="1279"/>
      <c r="MZV2362" s="1279"/>
      <c r="MZW2362" s="1279"/>
      <c r="MZX2362" s="1279"/>
      <c r="MZY2362" s="1279"/>
      <c r="MZZ2362" s="1279"/>
      <c r="NAA2362" s="1279"/>
      <c r="NAB2362" s="1279"/>
      <c r="NAC2362" s="1279"/>
      <c r="NAD2362" s="1279"/>
      <c r="NAE2362" s="1279"/>
      <c r="NAF2362" s="1279"/>
      <c r="NAG2362" s="1279"/>
      <c r="NAH2362" s="1279"/>
      <c r="NAI2362" s="1279"/>
      <c r="NAJ2362" s="1279"/>
      <c r="NAK2362" s="1279"/>
      <c r="NAL2362" s="1279"/>
      <c r="NAM2362" s="1279"/>
      <c r="NAN2362" s="1279"/>
      <c r="NAO2362" s="1279"/>
      <c r="NAP2362" s="1279"/>
      <c r="NAQ2362" s="1279"/>
      <c r="NAR2362" s="1279"/>
      <c r="NAS2362" s="1279"/>
      <c r="NAT2362" s="1279"/>
      <c r="NAU2362" s="1279"/>
      <c r="NAV2362" s="1279"/>
      <c r="NAW2362" s="1279"/>
      <c r="NAX2362" s="1279"/>
      <c r="NAY2362" s="1279"/>
      <c r="NAZ2362" s="1279"/>
      <c r="NBA2362" s="1279"/>
      <c r="NBB2362" s="1279"/>
      <c r="NBC2362" s="1279"/>
      <c r="NBD2362" s="1279"/>
      <c r="NBE2362" s="1279"/>
      <c r="NBF2362" s="1279"/>
      <c r="NBG2362" s="1279"/>
      <c r="NBH2362" s="1279"/>
      <c r="NBI2362" s="1279"/>
      <c r="NBJ2362" s="1279"/>
      <c r="NBK2362" s="1279"/>
      <c r="NBL2362" s="1279"/>
      <c r="NBM2362" s="1279"/>
      <c r="NBN2362" s="1279"/>
      <c r="NBO2362" s="1279"/>
      <c r="NBP2362" s="1279"/>
      <c r="NBQ2362" s="1279"/>
      <c r="NBR2362" s="1279"/>
      <c r="NBS2362" s="1279"/>
      <c r="NBT2362" s="1279"/>
      <c r="NBU2362" s="1279"/>
      <c r="NBV2362" s="1279"/>
      <c r="NBW2362" s="1279"/>
      <c r="NBX2362" s="1279"/>
      <c r="NBY2362" s="1279"/>
      <c r="NBZ2362" s="1279"/>
      <c r="NCA2362" s="1279"/>
      <c r="NCB2362" s="1279"/>
      <c r="NCC2362" s="1279"/>
      <c r="NCD2362" s="1279"/>
      <c r="NCE2362" s="1279"/>
      <c r="NCF2362" s="1279"/>
      <c r="NCG2362" s="1279"/>
      <c r="NCH2362" s="1279"/>
      <c r="NCI2362" s="1279"/>
      <c r="NCJ2362" s="1279"/>
      <c r="NCK2362" s="1279"/>
      <c r="NCL2362" s="1279"/>
      <c r="NCM2362" s="1279"/>
      <c r="NCN2362" s="1279"/>
      <c r="NCO2362" s="1279"/>
      <c r="NCP2362" s="1279"/>
      <c r="NCQ2362" s="1279"/>
      <c r="NCR2362" s="1279"/>
      <c r="NCS2362" s="1279"/>
      <c r="NCT2362" s="1279"/>
      <c r="NCU2362" s="1279"/>
      <c r="NCV2362" s="1279"/>
      <c r="NCW2362" s="1279"/>
      <c r="NCX2362" s="1279"/>
      <c r="NCY2362" s="1279"/>
      <c r="NCZ2362" s="1279"/>
      <c r="NDA2362" s="1279"/>
      <c r="NDB2362" s="1279"/>
      <c r="NDC2362" s="1279"/>
      <c r="NDD2362" s="1279"/>
      <c r="NDE2362" s="1279"/>
      <c r="NDF2362" s="1279"/>
      <c r="NDG2362" s="1279"/>
      <c r="NDH2362" s="1279"/>
      <c r="NDI2362" s="1279"/>
      <c r="NDJ2362" s="1279"/>
      <c r="NDK2362" s="1279"/>
      <c r="NDL2362" s="1279"/>
      <c r="NDM2362" s="1279"/>
      <c r="NDN2362" s="1279"/>
      <c r="NDO2362" s="1279"/>
      <c r="NDP2362" s="1279"/>
      <c r="NDQ2362" s="1279"/>
      <c r="NDR2362" s="1279"/>
      <c r="NDS2362" s="1279"/>
      <c r="NDT2362" s="1279"/>
      <c r="NDU2362" s="1279"/>
      <c r="NDV2362" s="1279"/>
      <c r="NDW2362" s="1279"/>
      <c r="NDX2362" s="1279"/>
      <c r="NDY2362" s="1279"/>
      <c r="NDZ2362" s="1279"/>
      <c r="NEA2362" s="1279"/>
      <c r="NEB2362" s="1279"/>
      <c r="NEC2362" s="1279"/>
      <c r="NED2362" s="1279"/>
      <c r="NEE2362" s="1279"/>
      <c r="NEF2362" s="1279"/>
      <c r="NEG2362" s="1279"/>
      <c r="NEH2362" s="1279"/>
      <c r="NEI2362" s="1279"/>
      <c r="NEJ2362" s="1279"/>
      <c r="NEK2362" s="1279"/>
      <c r="NEL2362" s="1279"/>
      <c r="NEM2362" s="1279"/>
      <c r="NEN2362" s="1279"/>
      <c r="NEO2362" s="1279"/>
      <c r="NEP2362" s="1279"/>
      <c r="NEQ2362" s="1279"/>
      <c r="NER2362" s="1279"/>
      <c r="NES2362" s="1279"/>
      <c r="NET2362" s="1279"/>
      <c r="NEU2362" s="1279"/>
      <c r="NEV2362" s="1279"/>
      <c r="NEW2362" s="1279"/>
      <c r="NEX2362" s="1279"/>
      <c r="NEY2362" s="1279"/>
      <c r="NEZ2362" s="1279"/>
      <c r="NFA2362" s="1279"/>
      <c r="NFB2362" s="1279"/>
      <c r="NFC2362" s="1279"/>
      <c r="NFD2362" s="1279"/>
      <c r="NFE2362" s="1279"/>
      <c r="NFF2362" s="1279"/>
      <c r="NFG2362" s="1279"/>
      <c r="NFH2362" s="1279"/>
      <c r="NFI2362" s="1279"/>
      <c r="NFJ2362" s="1279"/>
      <c r="NFK2362" s="1279"/>
      <c r="NFL2362" s="1279"/>
      <c r="NFM2362" s="1279"/>
      <c r="NFN2362" s="1279"/>
      <c r="NFO2362" s="1279"/>
      <c r="NFP2362" s="1279"/>
      <c r="NFQ2362" s="1279"/>
      <c r="NFR2362" s="1279"/>
      <c r="NFS2362" s="1279"/>
      <c r="NFT2362" s="1279"/>
      <c r="NFU2362" s="1279"/>
      <c r="NFV2362" s="1279"/>
      <c r="NFW2362" s="1279"/>
      <c r="NFX2362" s="1279"/>
      <c r="NFY2362" s="1279"/>
      <c r="NFZ2362" s="1279"/>
      <c r="NGA2362" s="1279"/>
      <c r="NGB2362" s="1279"/>
      <c r="NGC2362" s="1279"/>
      <c r="NGD2362" s="1279"/>
      <c r="NGE2362" s="1279"/>
      <c r="NGF2362" s="1279"/>
      <c r="NGG2362" s="1279"/>
      <c r="NGH2362" s="1279"/>
      <c r="NGI2362" s="1279"/>
      <c r="NGJ2362" s="1279"/>
      <c r="NGK2362" s="1279"/>
      <c r="NGL2362" s="1279"/>
      <c r="NGM2362" s="1279"/>
      <c r="NGN2362" s="1279"/>
      <c r="NGO2362" s="1279"/>
      <c r="NGP2362" s="1279"/>
      <c r="NGQ2362" s="1279"/>
      <c r="NGR2362" s="1279"/>
      <c r="NGS2362" s="1279"/>
      <c r="NGT2362" s="1279"/>
      <c r="NGU2362" s="1279"/>
      <c r="NGV2362" s="1279"/>
      <c r="NGW2362" s="1279"/>
      <c r="NGX2362" s="1279"/>
      <c r="NGY2362" s="1279"/>
      <c r="NGZ2362" s="1279"/>
      <c r="NHA2362" s="1279"/>
      <c r="NHB2362" s="1279"/>
      <c r="NHC2362" s="1279"/>
      <c r="NHD2362" s="1279"/>
      <c r="NHE2362" s="1279"/>
      <c r="NHF2362" s="1279"/>
      <c r="NHG2362" s="1279"/>
      <c r="NHH2362" s="1279"/>
      <c r="NHI2362" s="1279"/>
      <c r="NHJ2362" s="1279"/>
      <c r="NHK2362" s="1279"/>
      <c r="NHL2362" s="1279"/>
      <c r="NHM2362" s="1279"/>
      <c r="NHN2362" s="1279"/>
      <c r="NHO2362" s="1279"/>
      <c r="NHP2362" s="1279"/>
      <c r="NHQ2362" s="1279"/>
      <c r="NHR2362" s="1279"/>
      <c r="NHS2362" s="1279"/>
      <c r="NHT2362" s="1279"/>
      <c r="NHU2362" s="1279"/>
      <c r="NHV2362" s="1279"/>
      <c r="NHW2362" s="1279"/>
      <c r="NHX2362" s="1279"/>
      <c r="NHY2362" s="1279"/>
      <c r="NHZ2362" s="1279"/>
      <c r="NIA2362" s="1279"/>
      <c r="NIB2362" s="1279"/>
      <c r="NIC2362" s="1279"/>
      <c r="NID2362" s="1279"/>
      <c r="NIE2362" s="1279"/>
      <c r="NIF2362" s="1279"/>
      <c r="NIG2362" s="1279"/>
      <c r="NIH2362" s="1279"/>
      <c r="NII2362" s="1279"/>
      <c r="NIJ2362" s="1279"/>
      <c r="NIK2362" s="1279"/>
      <c r="NIL2362" s="1279"/>
      <c r="NIM2362" s="1279"/>
      <c r="NIN2362" s="1279"/>
      <c r="NIO2362" s="1279"/>
      <c r="NIP2362" s="1279"/>
      <c r="NIQ2362" s="1279"/>
      <c r="NIR2362" s="1279"/>
      <c r="NIS2362" s="1279"/>
      <c r="NIT2362" s="1279"/>
      <c r="NIU2362" s="1279"/>
      <c r="NIV2362" s="1279"/>
      <c r="NIW2362" s="1279"/>
      <c r="NIX2362" s="1279"/>
      <c r="NIY2362" s="1279"/>
      <c r="NIZ2362" s="1279"/>
      <c r="NJA2362" s="1279"/>
      <c r="NJB2362" s="1279"/>
      <c r="NJC2362" s="1279"/>
      <c r="NJD2362" s="1279"/>
      <c r="NJE2362" s="1279"/>
      <c r="NJF2362" s="1279"/>
      <c r="NJG2362" s="1279"/>
      <c r="NJH2362" s="1279"/>
      <c r="NJI2362" s="1279"/>
      <c r="NJJ2362" s="1279"/>
      <c r="NJK2362" s="1279"/>
      <c r="NJL2362" s="1279"/>
      <c r="NJM2362" s="1279"/>
      <c r="NJN2362" s="1279"/>
      <c r="NJO2362" s="1279"/>
      <c r="NJP2362" s="1279"/>
      <c r="NJQ2362" s="1279"/>
      <c r="NJR2362" s="1279"/>
      <c r="NJS2362" s="1279"/>
      <c r="NJT2362" s="1279"/>
      <c r="NJU2362" s="1279"/>
      <c r="NJV2362" s="1279"/>
      <c r="NJW2362" s="1279"/>
      <c r="NJX2362" s="1279"/>
      <c r="NJY2362" s="1279"/>
      <c r="NJZ2362" s="1279"/>
      <c r="NKA2362" s="1279"/>
      <c r="NKB2362" s="1279"/>
      <c r="NKC2362" s="1279"/>
      <c r="NKD2362" s="1279"/>
      <c r="NKE2362" s="1279"/>
      <c r="NKF2362" s="1279"/>
      <c r="NKG2362" s="1279"/>
      <c r="NKH2362" s="1279"/>
      <c r="NKI2362" s="1279"/>
      <c r="NKJ2362" s="1279"/>
      <c r="NKK2362" s="1279"/>
      <c r="NKL2362" s="1279"/>
      <c r="NKM2362" s="1279"/>
      <c r="NKN2362" s="1279"/>
      <c r="NKO2362" s="1279"/>
      <c r="NKP2362" s="1279"/>
      <c r="NKQ2362" s="1279"/>
      <c r="NKR2362" s="1279"/>
      <c r="NKS2362" s="1279"/>
      <c r="NKT2362" s="1279"/>
      <c r="NKU2362" s="1279"/>
      <c r="NKV2362" s="1279"/>
      <c r="NKW2362" s="1279"/>
      <c r="NKX2362" s="1279"/>
      <c r="NKY2362" s="1279"/>
      <c r="NKZ2362" s="1279"/>
      <c r="NLA2362" s="1279"/>
      <c r="NLB2362" s="1279"/>
      <c r="NLC2362" s="1279"/>
      <c r="NLD2362" s="1279"/>
      <c r="NLE2362" s="1279"/>
      <c r="NLF2362" s="1279"/>
      <c r="NLG2362" s="1279"/>
      <c r="NLH2362" s="1279"/>
      <c r="NLI2362" s="1279"/>
      <c r="NLJ2362" s="1279"/>
      <c r="NLK2362" s="1279"/>
      <c r="NLL2362" s="1279"/>
      <c r="NLM2362" s="1279"/>
      <c r="NLN2362" s="1279"/>
      <c r="NLO2362" s="1279"/>
      <c r="NLP2362" s="1279"/>
      <c r="NLQ2362" s="1279"/>
      <c r="NLR2362" s="1279"/>
      <c r="NLS2362" s="1279"/>
      <c r="NLT2362" s="1279"/>
      <c r="NLU2362" s="1279"/>
      <c r="NLV2362" s="1279"/>
      <c r="NLW2362" s="1279"/>
      <c r="NLX2362" s="1279"/>
      <c r="NLY2362" s="1279"/>
      <c r="NLZ2362" s="1279"/>
      <c r="NMA2362" s="1279"/>
      <c r="NMB2362" s="1279"/>
      <c r="NMC2362" s="1279"/>
      <c r="NMD2362" s="1279"/>
      <c r="NME2362" s="1279"/>
      <c r="NMF2362" s="1279"/>
      <c r="NMG2362" s="1279"/>
      <c r="NMH2362" s="1279"/>
      <c r="NMI2362" s="1279"/>
      <c r="NMJ2362" s="1279"/>
      <c r="NMK2362" s="1279"/>
      <c r="NML2362" s="1279"/>
      <c r="NMM2362" s="1279"/>
      <c r="NMN2362" s="1279"/>
      <c r="NMO2362" s="1279"/>
      <c r="NMP2362" s="1279"/>
      <c r="NMQ2362" s="1279"/>
      <c r="NMR2362" s="1279"/>
      <c r="NMS2362" s="1279"/>
      <c r="NMT2362" s="1279"/>
      <c r="NMU2362" s="1279"/>
      <c r="NMV2362" s="1279"/>
      <c r="NMW2362" s="1279"/>
      <c r="NMX2362" s="1279"/>
      <c r="NMY2362" s="1279"/>
      <c r="NMZ2362" s="1279"/>
      <c r="NNA2362" s="1279"/>
      <c r="NNB2362" s="1279"/>
      <c r="NNC2362" s="1279"/>
      <c r="NND2362" s="1279"/>
      <c r="NNE2362" s="1279"/>
      <c r="NNF2362" s="1279"/>
      <c r="NNG2362" s="1279"/>
      <c r="NNH2362" s="1279"/>
      <c r="NNI2362" s="1279"/>
      <c r="NNJ2362" s="1279"/>
      <c r="NNK2362" s="1279"/>
      <c r="NNL2362" s="1279"/>
      <c r="NNM2362" s="1279"/>
      <c r="NNN2362" s="1279"/>
      <c r="NNO2362" s="1279"/>
      <c r="NNP2362" s="1279"/>
      <c r="NNQ2362" s="1279"/>
      <c r="NNR2362" s="1279"/>
      <c r="NNS2362" s="1279"/>
      <c r="NNT2362" s="1279"/>
      <c r="NNU2362" s="1279"/>
      <c r="NNV2362" s="1279"/>
      <c r="NNW2362" s="1279"/>
      <c r="NNX2362" s="1279"/>
      <c r="NNY2362" s="1279"/>
      <c r="NNZ2362" s="1279"/>
      <c r="NOA2362" s="1279"/>
      <c r="NOB2362" s="1279"/>
      <c r="NOC2362" s="1279"/>
      <c r="NOD2362" s="1279"/>
      <c r="NOE2362" s="1279"/>
      <c r="NOF2362" s="1279"/>
      <c r="NOG2362" s="1279"/>
      <c r="NOH2362" s="1279"/>
      <c r="NOI2362" s="1279"/>
      <c r="NOJ2362" s="1279"/>
      <c r="NOK2362" s="1279"/>
      <c r="NOL2362" s="1279"/>
      <c r="NOM2362" s="1279"/>
      <c r="NON2362" s="1279"/>
      <c r="NOO2362" s="1279"/>
      <c r="NOP2362" s="1279"/>
      <c r="NOQ2362" s="1279"/>
      <c r="NOR2362" s="1279"/>
      <c r="NOS2362" s="1279"/>
      <c r="NOT2362" s="1279"/>
      <c r="NOU2362" s="1279"/>
      <c r="NOV2362" s="1279"/>
      <c r="NOW2362" s="1279"/>
      <c r="NOX2362" s="1279"/>
      <c r="NOY2362" s="1279"/>
      <c r="NOZ2362" s="1279"/>
      <c r="NPA2362" s="1279"/>
      <c r="NPB2362" s="1279"/>
      <c r="NPC2362" s="1279"/>
      <c r="NPD2362" s="1279"/>
      <c r="NPE2362" s="1279"/>
      <c r="NPF2362" s="1279"/>
      <c r="NPG2362" s="1279"/>
      <c r="NPH2362" s="1279"/>
      <c r="NPI2362" s="1279"/>
      <c r="NPJ2362" s="1279"/>
      <c r="NPK2362" s="1279"/>
      <c r="NPL2362" s="1279"/>
      <c r="NPM2362" s="1279"/>
      <c r="NPN2362" s="1279"/>
      <c r="NPO2362" s="1279"/>
      <c r="NPP2362" s="1279"/>
      <c r="NPQ2362" s="1279"/>
      <c r="NPR2362" s="1279"/>
      <c r="NPS2362" s="1279"/>
      <c r="NPT2362" s="1279"/>
      <c r="NPU2362" s="1279"/>
      <c r="NPV2362" s="1279"/>
      <c r="NPW2362" s="1279"/>
      <c r="NPX2362" s="1279"/>
      <c r="NPY2362" s="1279"/>
      <c r="NPZ2362" s="1279"/>
      <c r="NQA2362" s="1279"/>
      <c r="NQB2362" s="1279"/>
      <c r="NQC2362" s="1279"/>
      <c r="NQD2362" s="1279"/>
      <c r="NQE2362" s="1279"/>
      <c r="NQF2362" s="1279"/>
      <c r="NQG2362" s="1279"/>
      <c r="NQH2362" s="1279"/>
      <c r="NQI2362" s="1279"/>
      <c r="NQJ2362" s="1279"/>
      <c r="NQK2362" s="1279"/>
      <c r="NQL2362" s="1279"/>
      <c r="NQM2362" s="1279"/>
      <c r="NQN2362" s="1279"/>
      <c r="NQO2362" s="1279"/>
      <c r="NQP2362" s="1279"/>
      <c r="NQQ2362" s="1279"/>
      <c r="NQR2362" s="1279"/>
      <c r="NQS2362" s="1279"/>
      <c r="NQT2362" s="1279"/>
      <c r="NQU2362" s="1279"/>
      <c r="NQV2362" s="1279"/>
      <c r="NQW2362" s="1279"/>
      <c r="NQX2362" s="1279"/>
      <c r="NQY2362" s="1279"/>
      <c r="NQZ2362" s="1279"/>
      <c r="NRA2362" s="1279"/>
      <c r="NRB2362" s="1279"/>
      <c r="NRC2362" s="1279"/>
      <c r="NRD2362" s="1279"/>
      <c r="NRE2362" s="1279"/>
      <c r="NRF2362" s="1279"/>
      <c r="NRG2362" s="1279"/>
      <c r="NRH2362" s="1279"/>
      <c r="NRI2362" s="1279"/>
      <c r="NRJ2362" s="1279"/>
      <c r="NRK2362" s="1279"/>
      <c r="NRL2362" s="1279"/>
      <c r="NRM2362" s="1279"/>
      <c r="NRN2362" s="1279"/>
      <c r="NRO2362" s="1279"/>
      <c r="NRP2362" s="1279"/>
      <c r="NRQ2362" s="1279"/>
      <c r="NRR2362" s="1279"/>
      <c r="NRS2362" s="1279"/>
      <c r="NRT2362" s="1279"/>
      <c r="NRU2362" s="1279"/>
      <c r="NRV2362" s="1279"/>
      <c r="NRW2362" s="1279"/>
      <c r="NRX2362" s="1279"/>
      <c r="NRY2362" s="1279"/>
      <c r="NRZ2362" s="1279"/>
      <c r="NSA2362" s="1279"/>
      <c r="NSB2362" s="1279"/>
      <c r="NSC2362" s="1279"/>
      <c r="NSD2362" s="1279"/>
      <c r="NSE2362" s="1279"/>
      <c r="NSF2362" s="1279"/>
      <c r="NSG2362" s="1279"/>
      <c r="NSH2362" s="1279"/>
      <c r="NSI2362" s="1279"/>
      <c r="NSJ2362" s="1279"/>
      <c r="NSK2362" s="1279"/>
      <c r="NSL2362" s="1279"/>
      <c r="NSM2362" s="1279"/>
      <c r="NSN2362" s="1279"/>
      <c r="NSO2362" s="1279"/>
      <c r="NSP2362" s="1279"/>
      <c r="NSQ2362" s="1279"/>
      <c r="NSR2362" s="1279"/>
      <c r="NSS2362" s="1279"/>
      <c r="NST2362" s="1279"/>
      <c r="NSU2362" s="1279"/>
      <c r="NSV2362" s="1279"/>
      <c r="NSW2362" s="1279"/>
      <c r="NSX2362" s="1279"/>
      <c r="NSY2362" s="1279"/>
      <c r="NSZ2362" s="1279"/>
      <c r="NTA2362" s="1279"/>
      <c r="NTB2362" s="1279"/>
      <c r="NTC2362" s="1279"/>
      <c r="NTD2362" s="1279"/>
      <c r="NTE2362" s="1279"/>
      <c r="NTF2362" s="1279"/>
      <c r="NTG2362" s="1279"/>
      <c r="NTH2362" s="1279"/>
      <c r="NTI2362" s="1279"/>
      <c r="NTJ2362" s="1279"/>
      <c r="NTK2362" s="1279"/>
      <c r="NTL2362" s="1279"/>
      <c r="NTM2362" s="1279"/>
      <c r="NTN2362" s="1279"/>
      <c r="NTO2362" s="1279"/>
      <c r="NTP2362" s="1279"/>
      <c r="NTQ2362" s="1279"/>
      <c r="NTR2362" s="1279"/>
      <c r="NTS2362" s="1279"/>
      <c r="NTT2362" s="1279"/>
      <c r="NTU2362" s="1279"/>
      <c r="NTV2362" s="1279"/>
      <c r="NTW2362" s="1279"/>
      <c r="NTX2362" s="1279"/>
      <c r="NTY2362" s="1279"/>
      <c r="NTZ2362" s="1279"/>
      <c r="NUA2362" s="1279"/>
      <c r="NUB2362" s="1279"/>
      <c r="NUC2362" s="1279"/>
      <c r="NUD2362" s="1279"/>
      <c r="NUE2362" s="1279"/>
      <c r="NUF2362" s="1279"/>
      <c r="NUG2362" s="1279"/>
      <c r="NUH2362" s="1279"/>
      <c r="NUI2362" s="1279"/>
      <c r="NUJ2362" s="1279"/>
      <c r="NUK2362" s="1279"/>
      <c r="NUL2362" s="1279"/>
      <c r="NUM2362" s="1279"/>
      <c r="NUN2362" s="1279"/>
      <c r="NUO2362" s="1279"/>
      <c r="NUP2362" s="1279"/>
      <c r="NUQ2362" s="1279"/>
      <c r="NUR2362" s="1279"/>
      <c r="NUS2362" s="1279"/>
      <c r="NUT2362" s="1279"/>
      <c r="NUU2362" s="1279"/>
      <c r="NUV2362" s="1279"/>
      <c r="NUW2362" s="1279"/>
      <c r="NUX2362" s="1279"/>
      <c r="NUY2362" s="1279"/>
      <c r="NUZ2362" s="1279"/>
      <c r="NVA2362" s="1279"/>
      <c r="NVB2362" s="1279"/>
      <c r="NVC2362" s="1279"/>
      <c r="NVD2362" s="1279"/>
      <c r="NVE2362" s="1279"/>
      <c r="NVF2362" s="1279"/>
      <c r="NVG2362" s="1279"/>
      <c r="NVH2362" s="1279"/>
      <c r="NVI2362" s="1279"/>
      <c r="NVJ2362" s="1279"/>
      <c r="NVK2362" s="1279"/>
      <c r="NVL2362" s="1279"/>
      <c r="NVM2362" s="1279"/>
      <c r="NVN2362" s="1279"/>
      <c r="NVO2362" s="1279"/>
      <c r="NVP2362" s="1279"/>
      <c r="NVQ2362" s="1279"/>
      <c r="NVR2362" s="1279"/>
      <c r="NVS2362" s="1279"/>
      <c r="NVT2362" s="1279"/>
      <c r="NVU2362" s="1279"/>
      <c r="NVV2362" s="1279"/>
      <c r="NVW2362" s="1279"/>
      <c r="NVX2362" s="1279"/>
      <c r="NVY2362" s="1279"/>
      <c r="NVZ2362" s="1279"/>
      <c r="NWA2362" s="1279"/>
      <c r="NWB2362" s="1279"/>
      <c r="NWC2362" s="1279"/>
      <c r="NWD2362" s="1279"/>
      <c r="NWE2362" s="1279"/>
      <c r="NWF2362" s="1279"/>
      <c r="NWG2362" s="1279"/>
      <c r="NWH2362" s="1279"/>
      <c r="NWI2362" s="1279"/>
      <c r="NWJ2362" s="1279"/>
      <c r="NWK2362" s="1279"/>
      <c r="NWL2362" s="1279"/>
      <c r="NWM2362" s="1279"/>
      <c r="NWN2362" s="1279"/>
      <c r="NWO2362" s="1279"/>
      <c r="NWP2362" s="1279"/>
      <c r="NWQ2362" s="1279"/>
      <c r="NWR2362" s="1279"/>
      <c r="NWS2362" s="1279"/>
      <c r="NWT2362" s="1279"/>
      <c r="NWU2362" s="1279"/>
      <c r="NWV2362" s="1279"/>
      <c r="NWW2362" s="1279"/>
      <c r="NWX2362" s="1279"/>
      <c r="NWY2362" s="1279"/>
      <c r="NWZ2362" s="1279"/>
      <c r="NXA2362" s="1279"/>
      <c r="NXB2362" s="1279"/>
      <c r="NXC2362" s="1279"/>
      <c r="NXD2362" s="1279"/>
      <c r="NXE2362" s="1279"/>
      <c r="NXF2362" s="1279"/>
      <c r="NXG2362" s="1279"/>
      <c r="NXH2362" s="1279"/>
      <c r="NXI2362" s="1279"/>
      <c r="NXJ2362" s="1279"/>
      <c r="NXK2362" s="1279"/>
      <c r="NXL2362" s="1279"/>
      <c r="NXM2362" s="1279"/>
      <c r="NXN2362" s="1279"/>
      <c r="NXO2362" s="1279"/>
      <c r="NXP2362" s="1279"/>
      <c r="NXQ2362" s="1279"/>
      <c r="NXR2362" s="1279"/>
      <c r="NXS2362" s="1279"/>
      <c r="NXT2362" s="1279"/>
      <c r="NXU2362" s="1279"/>
      <c r="NXV2362" s="1279"/>
      <c r="NXW2362" s="1279"/>
      <c r="NXX2362" s="1279"/>
      <c r="NXY2362" s="1279"/>
      <c r="NXZ2362" s="1279"/>
      <c r="NYA2362" s="1279"/>
      <c r="NYB2362" s="1279"/>
      <c r="NYC2362" s="1279"/>
      <c r="NYD2362" s="1279"/>
      <c r="NYE2362" s="1279"/>
      <c r="NYF2362" s="1279"/>
      <c r="NYG2362" s="1279"/>
      <c r="NYH2362" s="1279"/>
      <c r="NYI2362" s="1279"/>
      <c r="NYJ2362" s="1279"/>
      <c r="NYK2362" s="1279"/>
      <c r="NYL2362" s="1279"/>
      <c r="NYM2362" s="1279"/>
      <c r="NYN2362" s="1279"/>
      <c r="NYO2362" s="1279"/>
      <c r="NYP2362" s="1279"/>
      <c r="NYQ2362" s="1279"/>
      <c r="NYR2362" s="1279"/>
      <c r="NYS2362" s="1279"/>
      <c r="NYT2362" s="1279"/>
      <c r="NYU2362" s="1279"/>
      <c r="NYV2362" s="1279"/>
      <c r="NYW2362" s="1279"/>
      <c r="NYX2362" s="1279"/>
      <c r="NYY2362" s="1279"/>
      <c r="NYZ2362" s="1279"/>
      <c r="NZA2362" s="1279"/>
      <c r="NZB2362" s="1279"/>
      <c r="NZC2362" s="1279"/>
      <c r="NZD2362" s="1279"/>
      <c r="NZE2362" s="1279"/>
      <c r="NZF2362" s="1279"/>
      <c r="NZG2362" s="1279"/>
      <c r="NZH2362" s="1279"/>
      <c r="NZI2362" s="1279"/>
      <c r="NZJ2362" s="1279"/>
      <c r="NZK2362" s="1279"/>
      <c r="NZL2362" s="1279"/>
      <c r="NZM2362" s="1279"/>
      <c r="NZN2362" s="1279"/>
      <c r="NZO2362" s="1279"/>
      <c r="NZP2362" s="1279"/>
      <c r="NZQ2362" s="1279"/>
      <c r="NZR2362" s="1279"/>
      <c r="NZS2362" s="1279"/>
      <c r="NZT2362" s="1279"/>
      <c r="NZU2362" s="1279"/>
      <c r="NZV2362" s="1279"/>
      <c r="NZW2362" s="1279"/>
      <c r="NZX2362" s="1279"/>
      <c r="NZY2362" s="1279"/>
      <c r="NZZ2362" s="1279"/>
      <c r="OAA2362" s="1279"/>
      <c r="OAB2362" s="1279"/>
      <c r="OAC2362" s="1279"/>
      <c r="OAD2362" s="1279"/>
      <c r="OAE2362" s="1279"/>
      <c r="OAF2362" s="1279"/>
      <c r="OAG2362" s="1279"/>
      <c r="OAH2362" s="1279"/>
      <c r="OAI2362" s="1279"/>
      <c r="OAJ2362" s="1279"/>
      <c r="OAK2362" s="1279"/>
      <c r="OAL2362" s="1279"/>
      <c r="OAM2362" s="1279"/>
      <c r="OAN2362" s="1279"/>
      <c r="OAO2362" s="1279"/>
      <c r="OAP2362" s="1279"/>
      <c r="OAQ2362" s="1279"/>
      <c r="OAR2362" s="1279"/>
      <c r="OAS2362" s="1279"/>
      <c r="OAT2362" s="1279"/>
      <c r="OAU2362" s="1279"/>
      <c r="OAV2362" s="1279"/>
      <c r="OAW2362" s="1279"/>
      <c r="OAX2362" s="1279"/>
      <c r="OAY2362" s="1279"/>
      <c r="OAZ2362" s="1279"/>
      <c r="OBA2362" s="1279"/>
      <c r="OBB2362" s="1279"/>
      <c r="OBC2362" s="1279"/>
      <c r="OBD2362" s="1279"/>
      <c r="OBE2362" s="1279"/>
      <c r="OBF2362" s="1279"/>
      <c r="OBG2362" s="1279"/>
      <c r="OBH2362" s="1279"/>
      <c r="OBI2362" s="1279"/>
      <c r="OBJ2362" s="1279"/>
      <c r="OBK2362" s="1279"/>
      <c r="OBL2362" s="1279"/>
      <c r="OBM2362" s="1279"/>
      <c r="OBN2362" s="1279"/>
      <c r="OBO2362" s="1279"/>
      <c r="OBP2362" s="1279"/>
      <c r="OBQ2362" s="1279"/>
      <c r="OBR2362" s="1279"/>
      <c r="OBS2362" s="1279"/>
      <c r="OBT2362" s="1279"/>
      <c r="OBU2362" s="1279"/>
      <c r="OBV2362" s="1279"/>
      <c r="OBW2362" s="1279"/>
      <c r="OBX2362" s="1279"/>
      <c r="OBY2362" s="1279"/>
      <c r="OBZ2362" s="1279"/>
      <c r="OCA2362" s="1279"/>
      <c r="OCB2362" s="1279"/>
      <c r="OCC2362" s="1279"/>
      <c r="OCD2362" s="1279"/>
      <c r="OCE2362" s="1279"/>
      <c r="OCF2362" s="1279"/>
      <c r="OCG2362" s="1279"/>
      <c r="OCH2362" s="1279"/>
      <c r="OCI2362" s="1279"/>
      <c r="OCJ2362" s="1279"/>
      <c r="OCK2362" s="1279"/>
      <c r="OCL2362" s="1279"/>
      <c r="OCM2362" s="1279"/>
      <c r="OCN2362" s="1279"/>
      <c r="OCO2362" s="1279"/>
      <c r="OCP2362" s="1279"/>
      <c r="OCQ2362" s="1279"/>
      <c r="OCR2362" s="1279"/>
      <c r="OCS2362" s="1279"/>
      <c r="OCT2362" s="1279"/>
      <c r="OCU2362" s="1279"/>
      <c r="OCV2362" s="1279"/>
      <c r="OCW2362" s="1279"/>
      <c r="OCX2362" s="1279"/>
      <c r="OCY2362" s="1279"/>
      <c r="OCZ2362" s="1279"/>
      <c r="ODA2362" s="1279"/>
      <c r="ODB2362" s="1279"/>
      <c r="ODC2362" s="1279"/>
      <c r="ODD2362" s="1279"/>
      <c r="ODE2362" s="1279"/>
      <c r="ODF2362" s="1279"/>
      <c r="ODG2362" s="1279"/>
      <c r="ODH2362" s="1279"/>
      <c r="ODI2362" s="1279"/>
      <c r="ODJ2362" s="1279"/>
      <c r="ODK2362" s="1279"/>
      <c r="ODL2362" s="1279"/>
      <c r="ODM2362" s="1279"/>
      <c r="ODN2362" s="1279"/>
      <c r="ODO2362" s="1279"/>
      <c r="ODP2362" s="1279"/>
      <c r="ODQ2362" s="1279"/>
      <c r="ODR2362" s="1279"/>
      <c r="ODS2362" s="1279"/>
      <c r="ODT2362" s="1279"/>
      <c r="ODU2362" s="1279"/>
      <c r="ODV2362" s="1279"/>
      <c r="ODW2362" s="1279"/>
      <c r="ODX2362" s="1279"/>
      <c r="ODY2362" s="1279"/>
      <c r="ODZ2362" s="1279"/>
      <c r="OEA2362" s="1279"/>
      <c r="OEB2362" s="1279"/>
      <c r="OEC2362" s="1279"/>
      <c r="OED2362" s="1279"/>
      <c r="OEE2362" s="1279"/>
      <c r="OEF2362" s="1279"/>
      <c r="OEG2362" s="1279"/>
      <c r="OEH2362" s="1279"/>
      <c r="OEI2362" s="1279"/>
      <c r="OEJ2362" s="1279"/>
      <c r="OEK2362" s="1279"/>
      <c r="OEL2362" s="1279"/>
      <c r="OEM2362" s="1279"/>
      <c r="OEN2362" s="1279"/>
      <c r="OEO2362" s="1279"/>
      <c r="OEP2362" s="1279"/>
      <c r="OEQ2362" s="1279"/>
      <c r="OER2362" s="1279"/>
      <c r="OES2362" s="1279"/>
      <c r="OET2362" s="1279"/>
      <c r="OEU2362" s="1279"/>
      <c r="OEV2362" s="1279"/>
      <c r="OEW2362" s="1279"/>
      <c r="OEX2362" s="1279"/>
      <c r="OEY2362" s="1279"/>
      <c r="OEZ2362" s="1279"/>
      <c r="OFA2362" s="1279"/>
      <c r="OFB2362" s="1279"/>
      <c r="OFC2362" s="1279"/>
      <c r="OFD2362" s="1279"/>
      <c r="OFE2362" s="1279"/>
      <c r="OFF2362" s="1279"/>
      <c r="OFG2362" s="1279"/>
      <c r="OFH2362" s="1279"/>
      <c r="OFI2362" s="1279"/>
      <c r="OFJ2362" s="1279"/>
      <c r="OFK2362" s="1279"/>
      <c r="OFL2362" s="1279"/>
      <c r="OFM2362" s="1279"/>
      <c r="OFN2362" s="1279"/>
      <c r="OFO2362" s="1279"/>
      <c r="OFP2362" s="1279"/>
      <c r="OFQ2362" s="1279"/>
      <c r="OFR2362" s="1279"/>
      <c r="OFS2362" s="1279"/>
      <c r="OFT2362" s="1279"/>
      <c r="OFU2362" s="1279"/>
      <c r="OFV2362" s="1279"/>
      <c r="OFW2362" s="1279"/>
      <c r="OFX2362" s="1279"/>
      <c r="OFY2362" s="1279"/>
      <c r="OFZ2362" s="1279"/>
      <c r="OGA2362" s="1279"/>
      <c r="OGB2362" s="1279"/>
      <c r="OGC2362" s="1279"/>
      <c r="OGD2362" s="1279"/>
      <c r="OGE2362" s="1279"/>
      <c r="OGF2362" s="1279"/>
      <c r="OGG2362" s="1279"/>
      <c r="OGH2362" s="1279"/>
      <c r="OGI2362" s="1279"/>
      <c r="OGJ2362" s="1279"/>
      <c r="OGK2362" s="1279"/>
      <c r="OGL2362" s="1279"/>
      <c r="OGM2362" s="1279"/>
      <c r="OGN2362" s="1279"/>
      <c r="OGO2362" s="1279"/>
      <c r="OGP2362" s="1279"/>
      <c r="OGQ2362" s="1279"/>
      <c r="OGR2362" s="1279"/>
      <c r="OGS2362" s="1279"/>
      <c r="OGT2362" s="1279"/>
      <c r="OGU2362" s="1279"/>
      <c r="OGV2362" s="1279"/>
      <c r="OGW2362" s="1279"/>
      <c r="OGX2362" s="1279"/>
      <c r="OGY2362" s="1279"/>
      <c r="OGZ2362" s="1279"/>
      <c r="OHA2362" s="1279"/>
      <c r="OHB2362" s="1279"/>
      <c r="OHC2362" s="1279"/>
      <c r="OHD2362" s="1279"/>
      <c r="OHE2362" s="1279"/>
      <c r="OHF2362" s="1279"/>
      <c r="OHG2362" s="1279"/>
      <c r="OHH2362" s="1279"/>
      <c r="OHI2362" s="1279"/>
      <c r="OHJ2362" s="1279"/>
      <c r="OHK2362" s="1279"/>
      <c r="OHL2362" s="1279"/>
      <c r="OHM2362" s="1279"/>
      <c r="OHN2362" s="1279"/>
      <c r="OHO2362" s="1279"/>
      <c r="OHP2362" s="1279"/>
      <c r="OHQ2362" s="1279"/>
      <c r="OHR2362" s="1279"/>
      <c r="OHS2362" s="1279"/>
      <c r="OHT2362" s="1279"/>
      <c r="OHU2362" s="1279"/>
      <c r="OHV2362" s="1279"/>
      <c r="OHW2362" s="1279"/>
      <c r="OHX2362" s="1279"/>
      <c r="OHY2362" s="1279"/>
      <c r="OHZ2362" s="1279"/>
      <c r="OIA2362" s="1279"/>
      <c r="OIB2362" s="1279"/>
      <c r="OIC2362" s="1279"/>
      <c r="OID2362" s="1279"/>
      <c r="OIE2362" s="1279"/>
      <c r="OIF2362" s="1279"/>
      <c r="OIG2362" s="1279"/>
      <c r="OIH2362" s="1279"/>
      <c r="OII2362" s="1279"/>
      <c r="OIJ2362" s="1279"/>
      <c r="OIK2362" s="1279"/>
      <c r="OIL2362" s="1279"/>
      <c r="OIM2362" s="1279"/>
      <c r="OIN2362" s="1279"/>
      <c r="OIO2362" s="1279"/>
      <c r="OIP2362" s="1279"/>
      <c r="OIQ2362" s="1279"/>
      <c r="OIR2362" s="1279"/>
      <c r="OIS2362" s="1279"/>
      <c r="OIT2362" s="1279"/>
      <c r="OIU2362" s="1279"/>
      <c r="OIV2362" s="1279"/>
      <c r="OIW2362" s="1279"/>
      <c r="OIX2362" s="1279"/>
      <c r="OIY2362" s="1279"/>
      <c r="OIZ2362" s="1279"/>
      <c r="OJA2362" s="1279"/>
      <c r="OJB2362" s="1279"/>
      <c r="OJC2362" s="1279"/>
      <c r="OJD2362" s="1279"/>
      <c r="OJE2362" s="1279"/>
      <c r="OJF2362" s="1279"/>
      <c r="OJG2362" s="1279"/>
      <c r="OJH2362" s="1279"/>
      <c r="OJI2362" s="1279"/>
      <c r="OJJ2362" s="1279"/>
      <c r="OJK2362" s="1279"/>
      <c r="OJL2362" s="1279"/>
      <c r="OJM2362" s="1279"/>
      <c r="OJN2362" s="1279"/>
      <c r="OJO2362" s="1279"/>
      <c r="OJP2362" s="1279"/>
      <c r="OJQ2362" s="1279"/>
      <c r="OJR2362" s="1279"/>
      <c r="OJS2362" s="1279"/>
      <c r="OJT2362" s="1279"/>
      <c r="OJU2362" s="1279"/>
      <c r="OJV2362" s="1279"/>
      <c r="OJW2362" s="1279"/>
      <c r="OJX2362" s="1279"/>
      <c r="OJY2362" s="1279"/>
      <c r="OJZ2362" s="1279"/>
      <c r="OKA2362" s="1279"/>
      <c r="OKB2362" s="1279"/>
      <c r="OKC2362" s="1279"/>
      <c r="OKD2362" s="1279"/>
      <c r="OKE2362" s="1279"/>
      <c r="OKF2362" s="1279"/>
      <c r="OKG2362" s="1279"/>
      <c r="OKH2362" s="1279"/>
      <c r="OKI2362" s="1279"/>
      <c r="OKJ2362" s="1279"/>
      <c r="OKK2362" s="1279"/>
      <c r="OKL2362" s="1279"/>
      <c r="OKM2362" s="1279"/>
      <c r="OKN2362" s="1279"/>
      <c r="OKO2362" s="1279"/>
      <c r="OKP2362" s="1279"/>
      <c r="OKQ2362" s="1279"/>
      <c r="OKR2362" s="1279"/>
      <c r="OKS2362" s="1279"/>
      <c r="OKT2362" s="1279"/>
      <c r="OKU2362" s="1279"/>
      <c r="OKV2362" s="1279"/>
      <c r="OKW2362" s="1279"/>
      <c r="OKX2362" s="1279"/>
      <c r="OKY2362" s="1279"/>
      <c r="OKZ2362" s="1279"/>
      <c r="OLA2362" s="1279"/>
      <c r="OLB2362" s="1279"/>
      <c r="OLC2362" s="1279"/>
      <c r="OLD2362" s="1279"/>
      <c r="OLE2362" s="1279"/>
      <c r="OLF2362" s="1279"/>
      <c r="OLG2362" s="1279"/>
      <c r="OLH2362" s="1279"/>
      <c r="OLI2362" s="1279"/>
      <c r="OLJ2362" s="1279"/>
      <c r="OLK2362" s="1279"/>
      <c r="OLL2362" s="1279"/>
      <c r="OLM2362" s="1279"/>
      <c r="OLN2362" s="1279"/>
      <c r="OLO2362" s="1279"/>
      <c r="OLP2362" s="1279"/>
      <c r="OLQ2362" s="1279"/>
      <c r="OLR2362" s="1279"/>
      <c r="OLS2362" s="1279"/>
      <c r="OLT2362" s="1279"/>
      <c r="OLU2362" s="1279"/>
      <c r="OLV2362" s="1279"/>
      <c r="OLW2362" s="1279"/>
      <c r="OLX2362" s="1279"/>
      <c r="OLY2362" s="1279"/>
      <c r="OLZ2362" s="1279"/>
      <c r="OMA2362" s="1279"/>
      <c r="OMB2362" s="1279"/>
      <c r="OMC2362" s="1279"/>
      <c r="OMD2362" s="1279"/>
      <c r="OME2362" s="1279"/>
      <c r="OMF2362" s="1279"/>
      <c r="OMG2362" s="1279"/>
      <c r="OMH2362" s="1279"/>
      <c r="OMI2362" s="1279"/>
      <c r="OMJ2362" s="1279"/>
      <c r="OMK2362" s="1279"/>
      <c r="OML2362" s="1279"/>
      <c r="OMM2362" s="1279"/>
      <c r="OMN2362" s="1279"/>
      <c r="OMO2362" s="1279"/>
      <c r="OMP2362" s="1279"/>
      <c r="OMQ2362" s="1279"/>
      <c r="OMR2362" s="1279"/>
      <c r="OMS2362" s="1279"/>
      <c r="OMT2362" s="1279"/>
      <c r="OMU2362" s="1279"/>
      <c r="OMV2362" s="1279"/>
      <c r="OMW2362" s="1279"/>
      <c r="OMX2362" s="1279"/>
      <c r="OMY2362" s="1279"/>
      <c r="OMZ2362" s="1279"/>
      <c r="ONA2362" s="1279"/>
      <c r="ONB2362" s="1279"/>
      <c r="ONC2362" s="1279"/>
      <c r="OND2362" s="1279"/>
      <c r="ONE2362" s="1279"/>
      <c r="ONF2362" s="1279"/>
      <c r="ONG2362" s="1279"/>
      <c r="ONH2362" s="1279"/>
      <c r="ONI2362" s="1279"/>
      <c r="ONJ2362" s="1279"/>
      <c r="ONK2362" s="1279"/>
      <c r="ONL2362" s="1279"/>
      <c r="ONM2362" s="1279"/>
      <c r="ONN2362" s="1279"/>
      <c r="ONO2362" s="1279"/>
      <c r="ONP2362" s="1279"/>
      <c r="ONQ2362" s="1279"/>
      <c r="ONR2362" s="1279"/>
      <c r="ONS2362" s="1279"/>
      <c r="ONT2362" s="1279"/>
      <c r="ONU2362" s="1279"/>
      <c r="ONV2362" s="1279"/>
      <c r="ONW2362" s="1279"/>
      <c r="ONX2362" s="1279"/>
      <c r="ONY2362" s="1279"/>
      <c r="ONZ2362" s="1279"/>
      <c r="OOA2362" s="1279"/>
      <c r="OOB2362" s="1279"/>
      <c r="OOC2362" s="1279"/>
      <c r="OOD2362" s="1279"/>
      <c r="OOE2362" s="1279"/>
      <c r="OOF2362" s="1279"/>
      <c r="OOG2362" s="1279"/>
      <c r="OOH2362" s="1279"/>
      <c r="OOI2362" s="1279"/>
      <c r="OOJ2362" s="1279"/>
      <c r="OOK2362" s="1279"/>
      <c r="OOL2362" s="1279"/>
      <c r="OOM2362" s="1279"/>
      <c r="OON2362" s="1279"/>
      <c r="OOO2362" s="1279"/>
      <c r="OOP2362" s="1279"/>
      <c r="OOQ2362" s="1279"/>
      <c r="OOR2362" s="1279"/>
      <c r="OOS2362" s="1279"/>
      <c r="OOT2362" s="1279"/>
      <c r="OOU2362" s="1279"/>
      <c r="OOV2362" s="1279"/>
      <c r="OOW2362" s="1279"/>
      <c r="OOX2362" s="1279"/>
      <c r="OOY2362" s="1279"/>
      <c r="OOZ2362" s="1279"/>
      <c r="OPA2362" s="1279"/>
      <c r="OPB2362" s="1279"/>
      <c r="OPC2362" s="1279"/>
      <c r="OPD2362" s="1279"/>
      <c r="OPE2362" s="1279"/>
      <c r="OPF2362" s="1279"/>
      <c r="OPG2362" s="1279"/>
      <c r="OPH2362" s="1279"/>
      <c r="OPI2362" s="1279"/>
      <c r="OPJ2362" s="1279"/>
      <c r="OPK2362" s="1279"/>
      <c r="OPL2362" s="1279"/>
      <c r="OPM2362" s="1279"/>
      <c r="OPN2362" s="1279"/>
      <c r="OPO2362" s="1279"/>
      <c r="OPP2362" s="1279"/>
      <c r="OPQ2362" s="1279"/>
      <c r="OPR2362" s="1279"/>
      <c r="OPS2362" s="1279"/>
      <c r="OPT2362" s="1279"/>
      <c r="OPU2362" s="1279"/>
      <c r="OPV2362" s="1279"/>
      <c r="OPW2362" s="1279"/>
      <c r="OPX2362" s="1279"/>
      <c r="OPY2362" s="1279"/>
      <c r="OPZ2362" s="1279"/>
      <c r="OQA2362" s="1279"/>
      <c r="OQB2362" s="1279"/>
      <c r="OQC2362" s="1279"/>
      <c r="OQD2362" s="1279"/>
      <c r="OQE2362" s="1279"/>
      <c r="OQF2362" s="1279"/>
      <c r="OQG2362" s="1279"/>
      <c r="OQH2362" s="1279"/>
      <c r="OQI2362" s="1279"/>
      <c r="OQJ2362" s="1279"/>
      <c r="OQK2362" s="1279"/>
      <c r="OQL2362" s="1279"/>
      <c r="OQM2362" s="1279"/>
      <c r="OQN2362" s="1279"/>
      <c r="OQO2362" s="1279"/>
      <c r="OQP2362" s="1279"/>
      <c r="OQQ2362" s="1279"/>
      <c r="OQR2362" s="1279"/>
      <c r="OQS2362" s="1279"/>
      <c r="OQT2362" s="1279"/>
      <c r="OQU2362" s="1279"/>
      <c r="OQV2362" s="1279"/>
      <c r="OQW2362" s="1279"/>
      <c r="OQX2362" s="1279"/>
      <c r="OQY2362" s="1279"/>
      <c r="OQZ2362" s="1279"/>
      <c r="ORA2362" s="1279"/>
      <c r="ORB2362" s="1279"/>
      <c r="ORC2362" s="1279"/>
      <c r="ORD2362" s="1279"/>
      <c r="ORE2362" s="1279"/>
      <c r="ORF2362" s="1279"/>
      <c r="ORG2362" s="1279"/>
      <c r="ORH2362" s="1279"/>
      <c r="ORI2362" s="1279"/>
      <c r="ORJ2362" s="1279"/>
      <c r="ORK2362" s="1279"/>
      <c r="ORL2362" s="1279"/>
      <c r="ORM2362" s="1279"/>
      <c r="ORN2362" s="1279"/>
      <c r="ORO2362" s="1279"/>
      <c r="ORP2362" s="1279"/>
      <c r="ORQ2362" s="1279"/>
      <c r="ORR2362" s="1279"/>
      <c r="ORS2362" s="1279"/>
      <c r="ORT2362" s="1279"/>
      <c r="ORU2362" s="1279"/>
      <c r="ORV2362" s="1279"/>
      <c r="ORW2362" s="1279"/>
      <c r="ORX2362" s="1279"/>
      <c r="ORY2362" s="1279"/>
      <c r="ORZ2362" s="1279"/>
      <c r="OSA2362" s="1279"/>
      <c r="OSB2362" s="1279"/>
      <c r="OSC2362" s="1279"/>
      <c r="OSD2362" s="1279"/>
      <c r="OSE2362" s="1279"/>
      <c r="OSF2362" s="1279"/>
      <c r="OSG2362" s="1279"/>
      <c r="OSH2362" s="1279"/>
      <c r="OSI2362" s="1279"/>
      <c r="OSJ2362" s="1279"/>
      <c r="OSK2362" s="1279"/>
      <c r="OSL2362" s="1279"/>
      <c r="OSM2362" s="1279"/>
      <c r="OSN2362" s="1279"/>
      <c r="OSO2362" s="1279"/>
      <c r="OSP2362" s="1279"/>
      <c r="OSQ2362" s="1279"/>
      <c r="OSR2362" s="1279"/>
      <c r="OSS2362" s="1279"/>
      <c r="OST2362" s="1279"/>
      <c r="OSU2362" s="1279"/>
      <c r="OSV2362" s="1279"/>
      <c r="OSW2362" s="1279"/>
      <c r="OSX2362" s="1279"/>
      <c r="OSY2362" s="1279"/>
      <c r="OSZ2362" s="1279"/>
      <c r="OTA2362" s="1279"/>
      <c r="OTB2362" s="1279"/>
      <c r="OTC2362" s="1279"/>
      <c r="OTD2362" s="1279"/>
      <c r="OTE2362" s="1279"/>
      <c r="OTF2362" s="1279"/>
      <c r="OTG2362" s="1279"/>
      <c r="OTH2362" s="1279"/>
      <c r="OTI2362" s="1279"/>
      <c r="OTJ2362" s="1279"/>
      <c r="OTK2362" s="1279"/>
      <c r="OTL2362" s="1279"/>
      <c r="OTM2362" s="1279"/>
      <c r="OTN2362" s="1279"/>
      <c r="OTO2362" s="1279"/>
      <c r="OTP2362" s="1279"/>
      <c r="OTQ2362" s="1279"/>
      <c r="OTR2362" s="1279"/>
      <c r="OTS2362" s="1279"/>
      <c r="OTT2362" s="1279"/>
      <c r="OTU2362" s="1279"/>
      <c r="OTV2362" s="1279"/>
      <c r="OTW2362" s="1279"/>
      <c r="OTX2362" s="1279"/>
      <c r="OTY2362" s="1279"/>
      <c r="OTZ2362" s="1279"/>
      <c r="OUA2362" s="1279"/>
      <c r="OUB2362" s="1279"/>
      <c r="OUC2362" s="1279"/>
      <c r="OUD2362" s="1279"/>
      <c r="OUE2362" s="1279"/>
      <c r="OUF2362" s="1279"/>
      <c r="OUG2362" s="1279"/>
      <c r="OUH2362" s="1279"/>
      <c r="OUI2362" s="1279"/>
      <c r="OUJ2362" s="1279"/>
      <c r="OUK2362" s="1279"/>
      <c r="OUL2362" s="1279"/>
      <c r="OUM2362" s="1279"/>
      <c r="OUN2362" s="1279"/>
      <c r="OUO2362" s="1279"/>
      <c r="OUP2362" s="1279"/>
      <c r="OUQ2362" s="1279"/>
      <c r="OUR2362" s="1279"/>
      <c r="OUS2362" s="1279"/>
      <c r="OUT2362" s="1279"/>
      <c r="OUU2362" s="1279"/>
      <c r="OUV2362" s="1279"/>
      <c r="OUW2362" s="1279"/>
      <c r="OUX2362" s="1279"/>
      <c r="OUY2362" s="1279"/>
      <c r="OUZ2362" s="1279"/>
      <c r="OVA2362" s="1279"/>
      <c r="OVB2362" s="1279"/>
      <c r="OVC2362" s="1279"/>
      <c r="OVD2362" s="1279"/>
      <c r="OVE2362" s="1279"/>
      <c r="OVF2362" s="1279"/>
      <c r="OVG2362" s="1279"/>
      <c r="OVH2362" s="1279"/>
      <c r="OVI2362" s="1279"/>
      <c r="OVJ2362" s="1279"/>
      <c r="OVK2362" s="1279"/>
      <c r="OVL2362" s="1279"/>
      <c r="OVM2362" s="1279"/>
      <c r="OVN2362" s="1279"/>
      <c r="OVO2362" s="1279"/>
      <c r="OVP2362" s="1279"/>
      <c r="OVQ2362" s="1279"/>
      <c r="OVR2362" s="1279"/>
      <c r="OVS2362" s="1279"/>
      <c r="OVT2362" s="1279"/>
      <c r="OVU2362" s="1279"/>
      <c r="OVV2362" s="1279"/>
      <c r="OVW2362" s="1279"/>
      <c r="OVX2362" s="1279"/>
      <c r="OVY2362" s="1279"/>
      <c r="OVZ2362" s="1279"/>
      <c r="OWA2362" s="1279"/>
      <c r="OWB2362" s="1279"/>
      <c r="OWC2362" s="1279"/>
      <c r="OWD2362" s="1279"/>
      <c r="OWE2362" s="1279"/>
      <c r="OWF2362" s="1279"/>
      <c r="OWG2362" s="1279"/>
      <c r="OWH2362" s="1279"/>
      <c r="OWI2362" s="1279"/>
      <c r="OWJ2362" s="1279"/>
      <c r="OWK2362" s="1279"/>
      <c r="OWL2362" s="1279"/>
      <c r="OWM2362" s="1279"/>
      <c r="OWN2362" s="1279"/>
      <c r="OWO2362" s="1279"/>
      <c r="OWP2362" s="1279"/>
      <c r="OWQ2362" s="1279"/>
      <c r="OWR2362" s="1279"/>
      <c r="OWS2362" s="1279"/>
      <c r="OWT2362" s="1279"/>
      <c r="OWU2362" s="1279"/>
      <c r="OWV2362" s="1279"/>
      <c r="OWW2362" s="1279"/>
      <c r="OWX2362" s="1279"/>
      <c r="OWY2362" s="1279"/>
      <c r="OWZ2362" s="1279"/>
      <c r="OXA2362" s="1279"/>
      <c r="OXB2362" s="1279"/>
      <c r="OXC2362" s="1279"/>
      <c r="OXD2362" s="1279"/>
      <c r="OXE2362" s="1279"/>
      <c r="OXF2362" s="1279"/>
      <c r="OXG2362" s="1279"/>
      <c r="OXH2362" s="1279"/>
      <c r="OXI2362" s="1279"/>
      <c r="OXJ2362" s="1279"/>
      <c r="OXK2362" s="1279"/>
      <c r="OXL2362" s="1279"/>
      <c r="OXM2362" s="1279"/>
      <c r="OXN2362" s="1279"/>
      <c r="OXO2362" s="1279"/>
      <c r="OXP2362" s="1279"/>
      <c r="OXQ2362" s="1279"/>
      <c r="OXR2362" s="1279"/>
      <c r="OXS2362" s="1279"/>
      <c r="OXT2362" s="1279"/>
      <c r="OXU2362" s="1279"/>
      <c r="OXV2362" s="1279"/>
      <c r="OXW2362" s="1279"/>
      <c r="OXX2362" s="1279"/>
      <c r="OXY2362" s="1279"/>
      <c r="OXZ2362" s="1279"/>
      <c r="OYA2362" s="1279"/>
      <c r="OYB2362" s="1279"/>
      <c r="OYC2362" s="1279"/>
      <c r="OYD2362" s="1279"/>
      <c r="OYE2362" s="1279"/>
      <c r="OYF2362" s="1279"/>
      <c r="OYG2362" s="1279"/>
      <c r="OYH2362" s="1279"/>
      <c r="OYI2362" s="1279"/>
      <c r="OYJ2362" s="1279"/>
      <c r="OYK2362" s="1279"/>
      <c r="OYL2362" s="1279"/>
      <c r="OYM2362" s="1279"/>
      <c r="OYN2362" s="1279"/>
      <c r="OYO2362" s="1279"/>
      <c r="OYP2362" s="1279"/>
      <c r="OYQ2362" s="1279"/>
      <c r="OYR2362" s="1279"/>
      <c r="OYS2362" s="1279"/>
      <c r="OYT2362" s="1279"/>
      <c r="OYU2362" s="1279"/>
      <c r="OYV2362" s="1279"/>
      <c r="OYW2362" s="1279"/>
      <c r="OYX2362" s="1279"/>
      <c r="OYY2362" s="1279"/>
      <c r="OYZ2362" s="1279"/>
      <c r="OZA2362" s="1279"/>
      <c r="OZB2362" s="1279"/>
      <c r="OZC2362" s="1279"/>
      <c r="OZD2362" s="1279"/>
      <c r="OZE2362" s="1279"/>
      <c r="OZF2362" s="1279"/>
      <c r="OZG2362" s="1279"/>
      <c r="OZH2362" s="1279"/>
      <c r="OZI2362" s="1279"/>
      <c r="OZJ2362" s="1279"/>
      <c r="OZK2362" s="1279"/>
      <c r="OZL2362" s="1279"/>
      <c r="OZM2362" s="1279"/>
      <c r="OZN2362" s="1279"/>
      <c r="OZO2362" s="1279"/>
      <c r="OZP2362" s="1279"/>
      <c r="OZQ2362" s="1279"/>
      <c r="OZR2362" s="1279"/>
      <c r="OZS2362" s="1279"/>
      <c r="OZT2362" s="1279"/>
      <c r="OZU2362" s="1279"/>
      <c r="OZV2362" s="1279"/>
      <c r="OZW2362" s="1279"/>
      <c r="OZX2362" s="1279"/>
      <c r="OZY2362" s="1279"/>
      <c r="OZZ2362" s="1279"/>
      <c r="PAA2362" s="1279"/>
      <c r="PAB2362" s="1279"/>
      <c r="PAC2362" s="1279"/>
      <c r="PAD2362" s="1279"/>
      <c r="PAE2362" s="1279"/>
      <c r="PAF2362" s="1279"/>
      <c r="PAG2362" s="1279"/>
      <c r="PAH2362" s="1279"/>
      <c r="PAI2362" s="1279"/>
      <c r="PAJ2362" s="1279"/>
      <c r="PAK2362" s="1279"/>
      <c r="PAL2362" s="1279"/>
      <c r="PAM2362" s="1279"/>
      <c r="PAN2362" s="1279"/>
      <c r="PAO2362" s="1279"/>
      <c r="PAP2362" s="1279"/>
      <c r="PAQ2362" s="1279"/>
      <c r="PAR2362" s="1279"/>
      <c r="PAS2362" s="1279"/>
      <c r="PAT2362" s="1279"/>
      <c r="PAU2362" s="1279"/>
      <c r="PAV2362" s="1279"/>
      <c r="PAW2362" s="1279"/>
      <c r="PAX2362" s="1279"/>
      <c r="PAY2362" s="1279"/>
      <c r="PAZ2362" s="1279"/>
      <c r="PBA2362" s="1279"/>
      <c r="PBB2362" s="1279"/>
      <c r="PBC2362" s="1279"/>
      <c r="PBD2362" s="1279"/>
      <c r="PBE2362" s="1279"/>
      <c r="PBF2362" s="1279"/>
      <c r="PBG2362" s="1279"/>
      <c r="PBH2362" s="1279"/>
      <c r="PBI2362" s="1279"/>
      <c r="PBJ2362" s="1279"/>
      <c r="PBK2362" s="1279"/>
      <c r="PBL2362" s="1279"/>
      <c r="PBM2362" s="1279"/>
      <c r="PBN2362" s="1279"/>
      <c r="PBO2362" s="1279"/>
      <c r="PBP2362" s="1279"/>
      <c r="PBQ2362" s="1279"/>
      <c r="PBR2362" s="1279"/>
      <c r="PBS2362" s="1279"/>
      <c r="PBT2362" s="1279"/>
      <c r="PBU2362" s="1279"/>
      <c r="PBV2362" s="1279"/>
      <c r="PBW2362" s="1279"/>
      <c r="PBX2362" s="1279"/>
      <c r="PBY2362" s="1279"/>
      <c r="PBZ2362" s="1279"/>
      <c r="PCA2362" s="1279"/>
      <c r="PCB2362" s="1279"/>
      <c r="PCC2362" s="1279"/>
      <c r="PCD2362" s="1279"/>
      <c r="PCE2362" s="1279"/>
      <c r="PCF2362" s="1279"/>
      <c r="PCG2362" s="1279"/>
      <c r="PCH2362" s="1279"/>
      <c r="PCI2362" s="1279"/>
      <c r="PCJ2362" s="1279"/>
      <c r="PCK2362" s="1279"/>
      <c r="PCL2362" s="1279"/>
      <c r="PCM2362" s="1279"/>
      <c r="PCN2362" s="1279"/>
      <c r="PCO2362" s="1279"/>
      <c r="PCP2362" s="1279"/>
      <c r="PCQ2362" s="1279"/>
      <c r="PCR2362" s="1279"/>
      <c r="PCS2362" s="1279"/>
      <c r="PCT2362" s="1279"/>
      <c r="PCU2362" s="1279"/>
      <c r="PCV2362" s="1279"/>
      <c r="PCW2362" s="1279"/>
      <c r="PCX2362" s="1279"/>
      <c r="PCY2362" s="1279"/>
      <c r="PCZ2362" s="1279"/>
      <c r="PDA2362" s="1279"/>
      <c r="PDB2362" s="1279"/>
      <c r="PDC2362" s="1279"/>
      <c r="PDD2362" s="1279"/>
      <c r="PDE2362" s="1279"/>
      <c r="PDF2362" s="1279"/>
      <c r="PDG2362" s="1279"/>
      <c r="PDH2362" s="1279"/>
      <c r="PDI2362" s="1279"/>
      <c r="PDJ2362" s="1279"/>
      <c r="PDK2362" s="1279"/>
      <c r="PDL2362" s="1279"/>
      <c r="PDM2362" s="1279"/>
      <c r="PDN2362" s="1279"/>
      <c r="PDO2362" s="1279"/>
      <c r="PDP2362" s="1279"/>
      <c r="PDQ2362" s="1279"/>
      <c r="PDR2362" s="1279"/>
      <c r="PDS2362" s="1279"/>
      <c r="PDT2362" s="1279"/>
      <c r="PDU2362" s="1279"/>
      <c r="PDV2362" s="1279"/>
      <c r="PDW2362" s="1279"/>
      <c r="PDX2362" s="1279"/>
      <c r="PDY2362" s="1279"/>
      <c r="PDZ2362" s="1279"/>
      <c r="PEA2362" s="1279"/>
      <c r="PEB2362" s="1279"/>
      <c r="PEC2362" s="1279"/>
      <c r="PED2362" s="1279"/>
      <c r="PEE2362" s="1279"/>
      <c r="PEF2362" s="1279"/>
      <c r="PEG2362" s="1279"/>
      <c r="PEH2362" s="1279"/>
      <c r="PEI2362" s="1279"/>
      <c r="PEJ2362" s="1279"/>
      <c r="PEK2362" s="1279"/>
      <c r="PEL2362" s="1279"/>
      <c r="PEM2362" s="1279"/>
      <c r="PEN2362" s="1279"/>
      <c r="PEO2362" s="1279"/>
      <c r="PEP2362" s="1279"/>
      <c r="PEQ2362" s="1279"/>
      <c r="PER2362" s="1279"/>
      <c r="PES2362" s="1279"/>
      <c r="PET2362" s="1279"/>
      <c r="PEU2362" s="1279"/>
      <c r="PEV2362" s="1279"/>
      <c r="PEW2362" s="1279"/>
      <c r="PEX2362" s="1279"/>
      <c r="PEY2362" s="1279"/>
      <c r="PEZ2362" s="1279"/>
      <c r="PFA2362" s="1279"/>
      <c r="PFB2362" s="1279"/>
      <c r="PFC2362" s="1279"/>
      <c r="PFD2362" s="1279"/>
      <c r="PFE2362" s="1279"/>
      <c r="PFF2362" s="1279"/>
      <c r="PFG2362" s="1279"/>
      <c r="PFH2362" s="1279"/>
      <c r="PFI2362" s="1279"/>
      <c r="PFJ2362" s="1279"/>
      <c r="PFK2362" s="1279"/>
      <c r="PFL2362" s="1279"/>
      <c r="PFM2362" s="1279"/>
      <c r="PFN2362" s="1279"/>
      <c r="PFO2362" s="1279"/>
      <c r="PFP2362" s="1279"/>
      <c r="PFQ2362" s="1279"/>
      <c r="PFR2362" s="1279"/>
      <c r="PFS2362" s="1279"/>
      <c r="PFT2362" s="1279"/>
      <c r="PFU2362" s="1279"/>
      <c r="PFV2362" s="1279"/>
      <c r="PFW2362" s="1279"/>
      <c r="PFX2362" s="1279"/>
      <c r="PFY2362" s="1279"/>
      <c r="PFZ2362" s="1279"/>
      <c r="PGA2362" s="1279"/>
      <c r="PGB2362" s="1279"/>
      <c r="PGC2362" s="1279"/>
      <c r="PGD2362" s="1279"/>
      <c r="PGE2362" s="1279"/>
      <c r="PGF2362" s="1279"/>
      <c r="PGG2362" s="1279"/>
      <c r="PGH2362" s="1279"/>
      <c r="PGI2362" s="1279"/>
      <c r="PGJ2362" s="1279"/>
      <c r="PGK2362" s="1279"/>
      <c r="PGL2362" s="1279"/>
      <c r="PGM2362" s="1279"/>
      <c r="PGN2362" s="1279"/>
      <c r="PGO2362" s="1279"/>
      <c r="PGP2362" s="1279"/>
      <c r="PGQ2362" s="1279"/>
      <c r="PGR2362" s="1279"/>
      <c r="PGS2362" s="1279"/>
      <c r="PGT2362" s="1279"/>
      <c r="PGU2362" s="1279"/>
      <c r="PGV2362" s="1279"/>
      <c r="PGW2362" s="1279"/>
      <c r="PGX2362" s="1279"/>
      <c r="PGY2362" s="1279"/>
      <c r="PGZ2362" s="1279"/>
      <c r="PHA2362" s="1279"/>
      <c r="PHB2362" s="1279"/>
      <c r="PHC2362" s="1279"/>
      <c r="PHD2362" s="1279"/>
      <c r="PHE2362" s="1279"/>
      <c r="PHF2362" s="1279"/>
      <c r="PHG2362" s="1279"/>
      <c r="PHH2362" s="1279"/>
      <c r="PHI2362" s="1279"/>
      <c r="PHJ2362" s="1279"/>
      <c r="PHK2362" s="1279"/>
      <c r="PHL2362" s="1279"/>
      <c r="PHM2362" s="1279"/>
      <c r="PHN2362" s="1279"/>
      <c r="PHO2362" s="1279"/>
      <c r="PHP2362" s="1279"/>
      <c r="PHQ2362" s="1279"/>
      <c r="PHR2362" s="1279"/>
      <c r="PHS2362" s="1279"/>
      <c r="PHT2362" s="1279"/>
      <c r="PHU2362" s="1279"/>
      <c r="PHV2362" s="1279"/>
      <c r="PHW2362" s="1279"/>
      <c r="PHX2362" s="1279"/>
      <c r="PHY2362" s="1279"/>
      <c r="PHZ2362" s="1279"/>
      <c r="PIA2362" s="1279"/>
      <c r="PIB2362" s="1279"/>
      <c r="PIC2362" s="1279"/>
      <c r="PID2362" s="1279"/>
      <c r="PIE2362" s="1279"/>
      <c r="PIF2362" s="1279"/>
      <c r="PIG2362" s="1279"/>
      <c r="PIH2362" s="1279"/>
      <c r="PII2362" s="1279"/>
      <c r="PIJ2362" s="1279"/>
      <c r="PIK2362" s="1279"/>
      <c r="PIL2362" s="1279"/>
      <c r="PIM2362" s="1279"/>
      <c r="PIN2362" s="1279"/>
      <c r="PIO2362" s="1279"/>
      <c r="PIP2362" s="1279"/>
      <c r="PIQ2362" s="1279"/>
      <c r="PIR2362" s="1279"/>
      <c r="PIS2362" s="1279"/>
      <c r="PIT2362" s="1279"/>
      <c r="PIU2362" s="1279"/>
      <c r="PIV2362" s="1279"/>
      <c r="PIW2362" s="1279"/>
      <c r="PIX2362" s="1279"/>
      <c r="PIY2362" s="1279"/>
      <c r="PIZ2362" s="1279"/>
      <c r="PJA2362" s="1279"/>
      <c r="PJB2362" s="1279"/>
      <c r="PJC2362" s="1279"/>
      <c r="PJD2362" s="1279"/>
      <c r="PJE2362" s="1279"/>
      <c r="PJF2362" s="1279"/>
      <c r="PJG2362" s="1279"/>
      <c r="PJH2362" s="1279"/>
      <c r="PJI2362" s="1279"/>
      <c r="PJJ2362" s="1279"/>
      <c r="PJK2362" s="1279"/>
      <c r="PJL2362" s="1279"/>
      <c r="PJM2362" s="1279"/>
      <c r="PJN2362" s="1279"/>
      <c r="PJO2362" s="1279"/>
      <c r="PJP2362" s="1279"/>
      <c r="PJQ2362" s="1279"/>
      <c r="PJR2362" s="1279"/>
      <c r="PJS2362" s="1279"/>
      <c r="PJT2362" s="1279"/>
      <c r="PJU2362" s="1279"/>
      <c r="PJV2362" s="1279"/>
      <c r="PJW2362" s="1279"/>
      <c r="PJX2362" s="1279"/>
      <c r="PJY2362" s="1279"/>
      <c r="PJZ2362" s="1279"/>
      <c r="PKA2362" s="1279"/>
      <c r="PKB2362" s="1279"/>
      <c r="PKC2362" s="1279"/>
      <c r="PKD2362" s="1279"/>
      <c r="PKE2362" s="1279"/>
      <c r="PKF2362" s="1279"/>
      <c r="PKG2362" s="1279"/>
      <c r="PKH2362" s="1279"/>
      <c r="PKI2362" s="1279"/>
      <c r="PKJ2362" s="1279"/>
      <c r="PKK2362" s="1279"/>
      <c r="PKL2362" s="1279"/>
      <c r="PKM2362" s="1279"/>
      <c r="PKN2362" s="1279"/>
      <c r="PKO2362" s="1279"/>
      <c r="PKP2362" s="1279"/>
      <c r="PKQ2362" s="1279"/>
      <c r="PKR2362" s="1279"/>
      <c r="PKS2362" s="1279"/>
      <c r="PKT2362" s="1279"/>
      <c r="PKU2362" s="1279"/>
      <c r="PKV2362" s="1279"/>
      <c r="PKW2362" s="1279"/>
      <c r="PKX2362" s="1279"/>
      <c r="PKY2362" s="1279"/>
      <c r="PKZ2362" s="1279"/>
      <c r="PLA2362" s="1279"/>
      <c r="PLB2362" s="1279"/>
      <c r="PLC2362" s="1279"/>
      <c r="PLD2362" s="1279"/>
      <c r="PLE2362" s="1279"/>
      <c r="PLF2362" s="1279"/>
      <c r="PLG2362" s="1279"/>
      <c r="PLH2362" s="1279"/>
      <c r="PLI2362" s="1279"/>
      <c r="PLJ2362" s="1279"/>
      <c r="PLK2362" s="1279"/>
      <c r="PLL2362" s="1279"/>
      <c r="PLM2362" s="1279"/>
      <c r="PLN2362" s="1279"/>
      <c r="PLO2362" s="1279"/>
      <c r="PLP2362" s="1279"/>
      <c r="PLQ2362" s="1279"/>
      <c r="PLR2362" s="1279"/>
      <c r="PLS2362" s="1279"/>
      <c r="PLT2362" s="1279"/>
      <c r="PLU2362" s="1279"/>
      <c r="PLV2362" s="1279"/>
      <c r="PLW2362" s="1279"/>
      <c r="PLX2362" s="1279"/>
      <c r="PLY2362" s="1279"/>
      <c r="PLZ2362" s="1279"/>
      <c r="PMA2362" s="1279"/>
      <c r="PMB2362" s="1279"/>
      <c r="PMC2362" s="1279"/>
      <c r="PMD2362" s="1279"/>
      <c r="PME2362" s="1279"/>
      <c r="PMF2362" s="1279"/>
      <c r="PMG2362" s="1279"/>
      <c r="PMH2362" s="1279"/>
      <c r="PMI2362" s="1279"/>
      <c r="PMJ2362" s="1279"/>
      <c r="PMK2362" s="1279"/>
      <c r="PML2362" s="1279"/>
      <c r="PMM2362" s="1279"/>
      <c r="PMN2362" s="1279"/>
      <c r="PMO2362" s="1279"/>
      <c r="PMP2362" s="1279"/>
      <c r="PMQ2362" s="1279"/>
      <c r="PMR2362" s="1279"/>
      <c r="PMS2362" s="1279"/>
      <c r="PMT2362" s="1279"/>
      <c r="PMU2362" s="1279"/>
      <c r="PMV2362" s="1279"/>
      <c r="PMW2362" s="1279"/>
      <c r="PMX2362" s="1279"/>
      <c r="PMY2362" s="1279"/>
      <c r="PMZ2362" s="1279"/>
      <c r="PNA2362" s="1279"/>
      <c r="PNB2362" s="1279"/>
      <c r="PNC2362" s="1279"/>
      <c r="PND2362" s="1279"/>
      <c r="PNE2362" s="1279"/>
      <c r="PNF2362" s="1279"/>
      <c r="PNG2362" s="1279"/>
      <c r="PNH2362" s="1279"/>
      <c r="PNI2362" s="1279"/>
      <c r="PNJ2362" s="1279"/>
      <c r="PNK2362" s="1279"/>
      <c r="PNL2362" s="1279"/>
      <c r="PNM2362" s="1279"/>
      <c r="PNN2362" s="1279"/>
      <c r="PNO2362" s="1279"/>
      <c r="PNP2362" s="1279"/>
      <c r="PNQ2362" s="1279"/>
      <c r="PNR2362" s="1279"/>
      <c r="PNS2362" s="1279"/>
      <c r="PNT2362" s="1279"/>
      <c r="PNU2362" s="1279"/>
      <c r="PNV2362" s="1279"/>
      <c r="PNW2362" s="1279"/>
      <c r="PNX2362" s="1279"/>
      <c r="PNY2362" s="1279"/>
      <c r="PNZ2362" s="1279"/>
      <c r="POA2362" s="1279"/>
      <c r="POB2362" s="1279"/>
      <c r="POC2362" s="1279"/>
      <c r="POD2362" s="1279"/>
      <c r="POE2362" s="1279"/>
      <c r="POF2362" s="1279"/>
      <c r="POG2362" s="1279"/>
      <c r="POH2362" s="1279"/>
      <c r="POI2362" s="1279"/>
      <c r="POJ2362" s="1279"/>
      <c r="POK2362" s="1279"/>
      <c r="POL2362" s="1279"/>
      <c r="POM2362" s="1279"/>
      <c r="PON2362" s="1279"/>
      <c r="POO2362" s="1279"/>
      <c r="POP2362" s="1279"/>
      <c r="POQ2362" s="1279"/>
      <c r="POR2362" s="1279"/>
      <c r="POS2362" s="1279"/>
      <c r="POT2362" s="1279"/>
      <c r="POU2362" s="1279"/>
      <c r="POV2362" s="1279"/>
      <c r="POW2362" s="1279"/>
      <c r="POX2362" s="1279"/>
      <c r="POY2362" s="1279"/>
      <c r="POZ2362" s="1279"/>
      <c r="PPA2362" s="1279"/>
      <c r="PPB2362" s="1279"/>
      <c r="PPC2362" s="1279"/>
      <c r="PPD2362" s="1279"/>
      <c r="PPE2362" s="1279"/>
      <c r="PPF2362" s="1279"/>
      <c r="PPG2362" s="1279"/>
      <c r="PPH2362" s="1279"/>
      <c r="PPI2362" s="1279"/>
      <c r="PPJ2362" s="1279"/>
      <c r="PPK2362" s="1279"/>
      <c r="PPL2362" s="1279"/>
      <c r="PPM2362" s="1279"/>
      <c r="PPN2362" s="1279"/>
      <c r="PPO2362" s="1279"/>
      <c r="PPP2362" s="1279"/>
      <c r="PPQ2362" s="1279"/>
      <c r="PPR2362" s="1279"/>
      <c r="PPS2362" s="1279"/>
      <c r="PPT2362" s="1279"/>
      <c r="PPU2362" s="1279"/>
      <c r="PPV2362" s="1279"/>
      <c r="PPW2362" s="1279"/>
      <c r="PPX2362" s="1279"/>
      <c r="PPY2362" s="1279"/>
      <c r="PPZ2362" s="1279"/>
      <c r="PQA2362" s="1279"/>
      <c r="PQB2362" s="1279"/>
      <c r="PQC2362" s="1279"/>
      <c r="PQD2362" s="1279"/>
      <c r="PQE2362" s="1279"/>
      <c r="PQF2362" s="1279"/>
      <c r="PQG2362" s="1279"/>
      <c r="PQH2362" s="1279"/>
      <c r="PQI2362" s="1279"/>
      <c r="PQJ2362" s="1279"/>
      <c r="PQK2362" s="1279"/>
      <c r="PQL2362" s="1279"/>
      <c r="PQM2362" s="1279"/>
      <c r="PQN2362" s="1279"/>
      <c r="PQO2362" s="1279"/>
      <c r="PQP2362" s="1279"/>
      <c r="PQQ2362" s="1279"/>
      <c r="PQR2362" s="1279"/>
      <c r="PQS2362" s="1279"/>
      <c r="PQT2362" s="1279"/>
      <c r="PQU2362" s="1279"/>
      <c r="PQV2362" s="1279"/>
      <c r="PQW2362" s="1279"/>
      <c r="PQX2362" s="1279"/>
      <c r="PQY2362" s="1279"/>
      <c r="PQZ2362" s="1279"/>
      <c r="PRA2362" s="1279"/>
      <c r="PRB2362" s="1279"/>
      <c r="PRC2362" s="1279"/>
      <c r="PRD2362" s="1279"/>
      <c r="PRE2362" s="1279"/>
      <c r="PRF2362" s="1279"/>
      <c r="PRG2362" s="1279"/>
      <c r="PRH2362" s="1279"/>
      <c r="PRI2362" s="1279"/>
      <c r="PRJ2362" s="1279"/>
      <c r="PRK2362" s="1279"/>
      <c r="PRL2362" s="1279"/>
      <c r="PRM2362" s="1279"/>
      <c r="PRN2362" s="1279"/>
      <c r="PRO2362" s="1279"/>
      <c r="PRP2362" s="1279"/>
      <c r="PRQ2362" s="1279"/>
      <c r="PRR2362" s="1279"/>
      <c r="PRS2362" s="1279"/>
      <c r="PRT2362" s="1279"/>
      <c r="PRU2362" s="1279"/>
      <c r="PRV2362" s="1279"/>
      <c r="PRW2362" s="1279"/>
      <c r="PRX2362" s="1279"/>
      <c r="PRY2362" s="1279"/>
      <c r="PRZ2362" s="1279"/>
      <c r="PSA2362" s="1279"/>
      <c r="PSB2362" s="1279"/>
      <c r="PSC2362" s="1279"/>
      <c r="PSD2362" s="1279"/>
      <c r="PSE2362" s="1279"/>
      <c r="PSF2362" s="1279"/>
      <c r="PSG2362" s="1279"/>
      <c r="PSH2362" s="1279"/>
      <c r="PSI2362" s="1279"/>
      <c r="PSJ2362" s="1279"/>
      <c r="PSK2362" s="1279"/>
      <c r="PSL2362" s="1279"/>
      <c r="PSM2362" s="1279"/>
      <c r="PSN2362" s="1279"/>
      <c r="PSO2362" s="1279"/>
      <c r="PSP2362" s="1279"/>
      <c r="PSQ2362" s="1279"/>
      <c r="PSR2362" s="1279"/>
      <c r="PSS2362" s="1279"/>
      <c r="PST2362" s="1279"/>
      <c r="PSU2362" s="1279"/>
      <c r="PSV2362" s="1279"/>
      <c r="PSW2362" s="1279"/>
      <c r="PSX2362" s="1279"/>
      <c r="PSY2362" s="1279"/>
      <c r="PSZ2362" s="1279"/>
      <c r="PTA2362" s="1279"/>
      <c r="PTB2362" s="1279"/>
      <c r="PTC2362" s="1279"/>
      <c r="PTD2362" s="1279"/>
      <c r="PTE2362" s="1279"/>
      <c r="PTF2362" s="1279"/>
      <c r="PTG2362" s="1279"/>
      <c r="PTH2362" s="1279"/>
      <c r="PTI2362" s="1279"/>
      <c r="PTJ2362" s="1279"/>
      <c r="PTK2362" s="1279"/>
      <c r="PTL2362" s="1279"/>
      <c r="PTM2362" s="1279"/>
      <c r="PTN2362" s="1279"/>
      <c r="PTO2362" s="1279"/>
      <c r="PTP2362" s="1279"/>
      <c r="PTQ2362" s="1279"/>
      <c r="PTR2362" s="1279"/>
      <c r="PTS2362" s="1279"/>
      <c r="PTT2362" s="1279"/>
      <c r="PTU2362" s="1279"/>
      <c r="PTV2362" s="1279"/>
      <c r="PTW2362" s="1279"/>
      <c r="PTX2362" s="1279"/>
      <c r="PTY2362" s="1279"/>
      <c r="PTZ2362" s="1279"/>
      <c r="PUA2362" s="1279"/>
      <c r="PUB2362" s="1279"/>
      <c r="PUC2362" s="1279"/>
      <c r="PUD2362" s="1279"/>
      <c r="PUE2362" s="1279"/>
      <c r="PUF2362" s="1279"/>
      <c r="PUG2362" s="1279"/>
      <c r="PUH2362" s="1279"/>
      <c r="PUI2362" s="1279"/>
      <c r="PUJ2362" s="1279"/>
      <c r="PUK2362" s="1279"/>
      <c r="PUL2362" s="1279"/>
      <c r="PUM2362" s="1279"/>
      <c r="PUN2362" s="1279"/>
      <c r="PUO2362" s="1279"/>
      <c r="PUP2362" s="1279"/>
      <c r="PUQ2362" s="1279"/>
      <c r="PUR2362" s="1279"/>
      <c r="PUS2362" s="1279"/>
      <c r="PUT2362" s="1279"/>
      <c r="PUU2362" s="1279"/>
      <c r="PUV2362" s="1279"/>
      <c r="PUW2362" s="1279"/>
      <c r="PUX2362" s="1279"/>
      <c r="PUY2362" s="1279"/>
      <c r="PUZ2362" s="1279"/>
      <c r="PVA2362" s="1279"/>
      <c r="PVB2362" s="1279"/>
      <c r="PVC2362" s="1279"/>
      <c r="PVD2362" s="1279"/>
      <c r="PVE2362" s="1279"/>
      <c r="PVF2362" s="1279"/>
      <c r="PVG2362" s="1279"/>
      <c r="PVH2362" s="1279"/>
      <c r="PVI2362" s="1279"/>
      <c r="PVJ2362" s="1279"/>
      <c r="PVK2362" s="1279"/>
      <c r="PVL2362" s="1279"/>
      <c r="PVM2362" s="1279"/>
      <c r="PVN2362" s="1279"/>
      <c r="PVO2362" s="1279"/>
      <c r="PVP2362" s="1279"/>
      <c r="PVQ2362" s="1279"/>
      <c r="PVR2362" s="1279"/>
      <c r="PVS2362" s="1279"/>
      <c r="PVT2362" s="1279"/>
      <c r="PVU2362" s="1279"/>
      <c r="PVV2362" s="1279"/>
      <c r="PVW2362" s="1279"/>
      <c r="PVX2362" s="1279"/>
      <c r="PVY2362" s="1279"/>
      <c r="PVZ2362" s="1279"/>
      <c r="PWA2362" s="1279"/>
      <c r="PWB2362" s="1279"/>
      <c r="PWC2362" s="1279"/>
      <c r="PWD2362" s="1279"/>
      <c r="PWE2362" s="1279"/>
      <c r="PWF2362" s="1279"/>
      <c r="PWG2362" s="1279"/>
      <c r="PWH2362" s="1279"/>
      <c r="PWI2362" s="1279"/>
      <c r="PWJ2362" s="1279"/>
      <c r="PWK2362" s="1279"/>
      <c r="PWL2362" s="1279"/>
      <c r="PWM2362" s="1279"/>
      <c r="PWN2362" s="1279"/>
      <c r="PWO2362" s="1279"/>
      <c r="PWP2362" s="1279"/>
      <c r="PWQ2362" s="1279"/>
      <c r="PWR2362" s="1279"/>
      <c r="PWS2362" s="1279"/>
      <c r="PWT2362" s="1279"/>
      <c r="PWU2362" s="1279"/>
      <c r="PWV2362" s="1279"/>
      <c r="PWW2362" s="1279"/>
      <c r="PWX2362" s="1279"/>
      <c r="PWY2362" s="1279"/>
      <c r="PWZ2362" s="1279"/>
      <c r="PXA2362" s="1279"/>
      <c r="PXB2362" s="1279"/>
      <c r="PXC2362" s="1279"/>
      <c r="PXD2362" s="1279"/>
      <c r="PXE2362" s="1279"/>
      <c r="PXF2362" s="1279"/>
      <c r="PXG2362" s="1279"/>
      <c r="PXH2362" s="1279"/>
      <c r="PXI2362" s="1279"/>
      <c r="PXJ2362" s="1279"/>
      <c r="PXK2362" s="1279"/>
      <c r="PXL2362" s="1279"/>
      <c r="PXM2362" s="1279"/>
      <c r="PXN2362" s="1279"/>
      <c r="PXO2362" s="1279"/>
      <c r="PXP2362" s="1279"/>
      <c r="PXQ2362" s="1279"/>
      <c r="PXR2362" s="1279"/>
      <c r="PXS2362" s="1279"/>
      <c r="PXT2362" s="1279"/>
      <c r="PXU2362" s="1279"/>
      <c r="PXV2362" s="1279"/>
      <c r="PXW2362" s="1279"/>
      <c r="PXX2362" s="1279"/>
      <c r="PXY2362" s="1279"/>
      <c r="PXZ2362" s="1279"/>
      <c r="PYA2362" s="1279"/>
      <c r="PYB2362" s="1279"/>
      <c r="PYC2362" s="1279"/>
      <c r="PYD2362" s="1279"/>
      <c r="PYE2362" s="1279"/>
      <c r="PYF2362" s="1279"/>
      <c r="PYG2362" s="1279"/>
      <c r="PYH2362" s="1279"/>
      <c r="PYI2362" s="1279"/>
      <c r="PYJ2362" s="1279"/>
      <c r="PYK2362" s="1279"/>
      <c r="PYL2362" s="1279"/>
      <c r="PYM2362" s="1279"/>
      <c r="PYN2362" s="1279"/>
      <c r="PYO2362" s="1279"/>
      <c r="PYP2362" s="1279"/>
      <c r="PYQ2362" s="1279"/>
      <c r="PYR2362" s="1279"/>
      <c r="PYS2362" s="1279"/>
      <c r="PYT2362" s="1279"/>
      <c r="PYU2362" s="1279"/>
      <c r="PYV2362" s="1279"/>
      <c r="PYW2362" s="1279"/>
      <c r="PYX2362" s="1279"/>
      <c r="PYY2362" s="1279"/>
      <c r="PYZ2362" s="1279"/>
      <c r="PZA2362" s="1279"/>
      <c r="PZB2362" s="1279"/>
      <c r="PZC2362" s="1279"/>
      <c r="PZD2362" s="1279"/>
      <c r="PZE2362" s="1279"/>
      <c r="PZF2362" s="1279"/>
      <c r="PZG2362" s="1279"/>
      <c r="PZH2362" s="1279"/>
      <c r="PZI2362" s="1279"/>
      <c r="PZJ2362" s="1279"/>
      <c r="PZK2362" s="1279"/>
      <c r="PZL2362" s="1279"/>
      <c r="PZM2362" s="1279"/>
      <c r="PZN2362" s="1279"/>
      <c r="PZO2362" s="1279"/>
      <c r="PZP2362" s="1279"/>
      <c r="PZQ2362" s="1279"/>
      <c r="PZR2362" s="1279"/>
      <c r="PZS2362" s="1279"/>
      <c r="PZT2362" s="1279"/>
      <c r="PZU2362" s="1279"/>
      <c r="PZV2362" s="1279"/>
      <c r="PZW2362" s="1279"/>
      <c r="PZX2362" s="1279"/>
      <c r="PZY2362" s="1279"/>
      <c r="PZZ2362" s="1279"/>
      <c r="QAA2362" s="1279"/>
      <c r="QAB2362" s="1279"/>
      <c r="QAC2362" s="1279"/>
      <c r="QAD2362" s="1279"/>
      <c r="QAE2362" s="1279"/>
      <c r="QAF2362" s="1279"/>
      <c r="QAG2362" s="1279"/>
      <c r="QAH2362" s="1279"/>
      <c r="QAI2362" s="1279"/>
      <c r="QAJ2362" s="1279"/>
      <c r="QAK2362" s="1279"/>
      <c r="QAL2362" s="1279"/>
      <c r="QAM2362" s="1279"/>
      <c r="QAN2362" s="1279"/>
      <c r="QAO2362" s="1279"/>
      <c r="QAP2362" s="1279"/>
      <c r="QAQ2362" s="1279"/>
      <c r="QAR2362" s="1279"/>
      <c r="QAS2362" s="1279"/>
      <c r="QAT2362" s="1279"/>
      <c r="QAU2362" s="1279"/>
      <c r="QAV2362" s="1279"/>
      <c r="QAW2362" s="1279"/>
      <c r="QAX2362" s="1279"/>
      <c r="QAY2362" s="1279"/>
      <c r="QAZ2362" s="1279"/>
      <c r="QBA2362" s="1279"/>
      <c r="QBB2362" s="1279"/>
      <c r="QBC2362" s="1279"/>
      <c r="QBD2362" s="1279"/>
      <c r="QBE2362" s="1279"/>
      <c r="QBF2362" s="1279"/>
      <c r="QBG2362" s="1279"/>
      <c r="QBH2362" s="1279"/>
      <c r="QBI2362" s="1279"/>
      <c r="QBJ2362" s="1279"/>
      <c r="QBK2362" s="1279"/>
      <c r="QBL2362" s="1279"/>
      <c r="QBM2362" s="1279"/>
      <c r="QBN2362" s="1279"/>
      <c r="QBO2362" s="1279"/>
      <c r="QBP2362" s="1279"/>
      <c r="QBQ2362" s="1279"/>
      <c r="QBR2362" s="1279"/>
      <c r="QBS2362" s="1279"/>
      <c r="QBT2362" s="1279"/>
      <c r="QBU2362" s="1279"/>
      <c r="QBV2362" s="1279"/>
      <c r="QBW2362" s="1279"/>
      <c r="QBX2362" s="1279"/>
      <c r="QBY2362" s="1279"/>
      <c r="QBZ2362" s="1279"/>
      <c r="QCA2362" s="1279"/>
      <c r="QCB2362" s="1279"/>
      <c r="QCC2362" s="1279"/>
      <c r="QCD2362" s="1279"/>
      <c r="QCE2362" s="1279"/>
      <c r="QCF2362" s="1279"/>
      <c r="QCG2362" s="1279"/>
      <c r="QCH2362" s="1279"/>
      <c r="QCI2362" s="1279"/>
      <c r="QCJ2362" s="1279"/>
      <c r="QCK2362" s="1279"/>
      <c r="QCL2362" s="1279"/>
      <c r="QCM2362" s="1279"/>
      <c r="QCN2362" s="1279"/>
      <c r="QCO2362" s="1279"/>
      <c r="QCP2362" s="1279"/>
      <c r="QCQ2362" s="1279"/>
      <c r="QCR2362" s="1279"/>
      <c r="QCS2362" s="1279"/>
      <c r="QCT2362" s="1279"/>
      <c r="QCU2362" s="1279"/>
      <c r="QCV2362" s="1279"/>
      <c r="QCW2362" s="1279"/>
      <c r="QCX2362" s="1279"/>
      <c r="QCY2362" s="1279"/>
      <c r="QCZ2362" s="1279"/>
      <c r="QDA2362" s="1279"/>
      <c r="QDB2362" s="1279"/>
      <c r="QDC2362" s="1279"/>
      <c r="QDD2362" s="1279"/>
      <c r="QDE2362" s="1279"/>
      <c r="QDF2362" s="1279"/>
      <c r="QDG2362" s="1279"/>
      <c r="QDH2362" s="1279"/>
      <c r="QDI2362" s="1279"/>
      <c r="QDJ2362" s="1279"/>
      <c r="QDK2362" s="1279"/>
      <c r="QDL2362" s="1279"/>
      <c r="QDM2362" s="1279"/>
      <c r="QDN2362" s="1279"/>
      <c r="QDO2362" s="1279"/>
      <c r="QDP2362" s="1279"/>
      <c r="QDQ2362" s="1279"/>
      <c r="QDR2362" s="1279"/>
      <c r="QDS2362" s="1279"/>
      <c r="QDT2362" s="1279"/>
      <c r="QDU2362" s="1279"/>
      <c r="QDV2362" s="1279"/>
      <c r="QDW2362" s="1279"/>
      <c r="QDX2362" s="1279"/>
      <c r="QDY2362" s="1279"/>
      <c r="QDZ2362" s="1279"/>
      <c r="QEA2362" s="1279"/>
      <c r="QEB2362" s="1279"/>
      <c r="QEC2362" s="1279"/>
      <c r="QED2362" s="1279"/>
      <c r="QEE2362" s="1279"/>
      <c r="QEF2362" s="1279"/>
      <c r="QEG2362" s="1279"/>
      <c r="QEH2362" s="1279"/>
      <c r="QEI2362" s="1279"/>
      <c r="QEJ2362" s="1279"/>
      <c r="QEK2362" s="1279"/>
      <c r="QEL2362" s="1279"/>
      <c r="QEM2362" s="1279"/>
      <c r="QEN2362" s="1279"/>
      <c r="QEO2362" s="1279"/>
      <c r="QEP2362" s="1279"/>
      <c r="QEQ2362" s="1279"/>
      <c r="QER2362" s="1279"/>
      <c r="QES2362" s="1279"/>
      <c r="QET2362" s="1279"/>
      <c r="QEU2362" s="1279"/>
      <c r="QEV2362" s="1279"/>
      <c r="QEW2362" s="1279"/>
      <c r="QEX2362" s="1279"/>
      <c r="QEY2362" s="1279"/>
      <c r="QEZ2362" s="1279"/>
      <c r="QFA2362" s="1279"/>
      <c r="QFB2362" s="1279"/>
      <c r="QFC2362" s="1279"/>
      <c r="QFD2362" s="1279"/>
      <c r="QFE2362" s="1279"/>
      <c r="QFF2362" s="1279"/>
      <c r="QFG2362" s="1279"/>
      <c r="QFH2362" s="1279"/>
      <c r="QFI2362" s="1279"/>
      <c r="QFJ2362" s="1279"/>
      <c r="QFK2362" s="1279"/>
      <c r="QFL2362" s="1279"/>
      <c r="QFM2362" s="1279"/>
      <c r="QFN2362" s="1279"/>
      <c r="QFO2362" s="1279"/>
      <c r="QFP2362" s="1279"/>
      <c r="QFQ2362" s="1279"/>
      <c r="QFR2362" s="1279"/>
      <c r="QFS2362" s="1279"/>
      <c r="QFT2362" s="1279"/>
      <c r="QFU2362" s="1279"/>
      <c r="QFV2362" s="1279"/>
      <c r="QFW2362" s="1279"/>
      <c r="QFX2362" s="1279"/>
      <c r="QFY2362" s="1279"/>
      <c r="QFZ2362" s="1279"/>
      <c r="QGA2362" s="1279"/>
      <c r="QGB2362" s="1279"/>
      <c r="QGC2362" s="1279"/>
      <c r="QGD2362" s="1279"/>
      <c r="QGE2362" s="1279"/>
      <c r="QGF2362" s="1279"/>
      <c r="QGG2362" s="1279"/>
      <c r="QGH2362" s="1279"/>
      <c r="QGI2362" s="1279"/>
      <c r="QGJ2362" s="1279"/>
      <c r="QGK2362" s="1279"/>
      <c r="QGL2362" s="1279"/>
      <c r="QGM2362" s="1279"/>
      <c r="QGN2362" s="1279"/>
      <c r="QGO2362" s="1279"/>
      <c r="QGP2362" s="1279"/>
      <c r="QGQ2362" s="1279"/>
      <c r="QGR2362" s="1279"/>
      <c r="QGS2362" s="1279"/>
      <c r="QGT2362" s="1279"/>
      <c r="QGU2362" s="1279"/>
      <c r="QGV2362" s="1279"/>
      <c r="QGW2362" s="1279"/>
      <c r="QGX2362" s="1279"/>
      <c r="QGY2362" s="1279"/>
      <c r="QGZ2362" s="1279"/>
      <c r="QHA2362" s="1279"/>
      <c r="QHB2362" s="1279"/>
      <c r="QHC2362" s="1279"/>
      <c r="QHD2362" s="1279"/>
      <c r="QHE2362" s="1279"/>
      <c r="QHF2362" s="1279"/>
      <c r="QHG2362" s="1279"/>
      <c r="QHH2362" s="1279"/>
      <c r="QHI2362" s="1279"/>
      <c r="QHJ2362" s="1279"/>
      <c r="QHK2362" s="1279"/>
      <c r="QHL2362" s="1279"/>
      <c r="QHM2362" s="1279"/>
      <c r="QHN2362" s="1279"/>
      <c r="QHO2362" s="1279"/>
      <c r="QHP2362" s="1279"/>
      <c r="QHQ2362" s="1279"/>
      <c r="QHR2362" s="1279"/>
      <c r="QHS2362" s="1279"/>
      <c r="QHT2362" s="1279"/>
      <c r="QHU2362" s="1279"/>
      <c r="QHV2362" s="1279"/>
      <c r="QHW2362" s="1279"/>
      <c r="QHX2362" s="1279"/>
      <c r="QHY2362" s="1279"/>
      <c r="QHZ2362" s="1279"/>
      <c r="QIA2362" s="1279"/>
      <c r="QIB2362" s="1279"/>
      <c r="QIC2362" s="1279"/>
      <c r="QID2362" s="1279"/>
      <c r="QIE2362" s="1279"/>
      <c r="QIF2362" s="1279"/>
      <c r="QIG2362" s="1279"/>
      <c r="QIH2362" s="1279"/>
      <c r="QII2362" s="1279"/>
      <c r="QIJ2362" s="1279"/>
      <c r="QIK2362" s="1279"/>
      <c r="QIL2362" s="1279"/>
      <c r="QIM2362" s="1279"/>
      <c r="QIN2362" s="1279"/>
      <c r="QIO2362" s="1279"/>
      <c r="QIP2362" s="1279"/>
      <c r="QIQ2362" s="1279"/>
      <c r="QIR2362" s="1279"/>
      <c r="QIS2362" s="1279"/>
      <c r="QIT2362" s="1279"/>
      <c r="QIU2362" s="1279"/>
      <c r="QIV2362" s="1279"/>
      <c r="QIW2362" s="1279"/>
      <c r="QIX2362" s="1279"/>
      <c r="QIY2362" s="1279"/>
      <c r="QIZ2362" s="1279"/>
      <c r="QJA2362" s="1279"/>
      <c r="QJB2362" s="1279"/>
      <c r="QJC2362" s="1279"/>
      <c r="QJD2362" s="1279"/>
      <c r="QJE2362" s="1279"/>
      <c r="QJF2362" s="1279"/>
      <c r="QJG2362" s="1279"/>
      <c r="QJH2362" s="1279"/>
      <c r="QJI2362" s="1279"/>
      <c r="QJJ2362" s="1279"/>
      <c r="QJK2362" s="1279"/>
      <c r="QJL2362" s="1279"/>
      <c r="QJM2362" s="1279"/>
      <c r="QJN2362" s="1279"/>
      <c r="QJO2362" s="1279"/>
      <c r="QJP2362" s="1279"/>
      <c r="QJQ2362" s="1279"/>
      <c r="QJR2362" s="1279"/>
      <c r="QJS2362" s="1279"/>
      <c r="QJT2362" s="1279"/>
      <c r="QJU2362" s="1279"/>
      <c r="QJV2362" s="1279"/>
      <c r="QJW2362" s="1279"/>
      <c r="QJX2362" s="1279"/>
      <c r="QJY2362" s="1279"/>
      <c r="QJZ2362" s="1279"/>
      <c r="QKA2362" s="1279"/>
      <c r="QKB2362" s="1279"/>
      <c r="QKC2362" s="1279"/>
      <c r="QKD2362" s="1279"/>
      <c r="QKE2362" s="1279"/>
      <c r="QKF2362" s="1279"/>
      <c r="QKG2362" s="1279"/>
      <c r="QKH2362" s="1279"/>
      <c r="QKI2362" s="1279"/>
      <c r="QKJ2362" s="1279"/>
      <c r="QKK2362" s="1279"/>
      <c r="QKL2362" s="1279"/>
      <c r="QKM2362" s="1279"/>
      <c r="QKN2362" s="1279"/>
      <c r="QKO2362" s="1279"/>
      <c r="QKP2362" s="1279"/>
      <c r="QKQ2362" s="1279"/>
      <c r="QKR2362" s="1279"/>
      <c r="QKS2362" s="1279"/>
      <c r="QKT2362" s="1279"/>
      <c r="QKU2362" s="1279"/>
      <c r="QKV2362" s="1279"/>
      <c r="QKW2362" s="1279"/>
      <c r="QKX2362" s="1279"/>
      <c r="QKY2362" s="1279"/>
      <c r="QKZ2362" s="1279"/>
      <c r="QLA2362" s="1279"/>
      <c r="QLB2362" s="1279"/>
      <c r="QLC2362" s="1279"/>
      <c r="QLD2362" s="1279"/>
      <c r="QLE2362" s="1279"/>
      <c r="QLF2362" s="1279"/>
      <c r="QLG2362" s="1279"/>
      <c r="QLH2362" s="1279"/>
      <c r="QLI2362" s="1279"/>
      <c r="QLJ2362" s="1279"/>
      <c r="QLK2362" s="1279"/>
      <c r="QLL2362" s="1279"/>
      <c r="QLM2362" s="1279"/>
      <c r="QLN2362" s="1279"/>
      <c r="QLO2362" s="1279"/>
      <c r="QLP2362" s="1279"/>
      <c r="QLQ2362" s="1279"/>
      <c r="QLR2362" s="1279"/>
      <c r="QLS2362" s="1279"/>
      <c r="QLT2362" s="1279"/>
      <c r="QLU2362" s="1279"/>
      <c r="QLV2362" s="1279"/>
      <c r="QLW2362" s="1279"/>
      <c r="QLX2362" s="1279"/>
      <c r="QLY2362" s="1279"/>
      <c r="QLZ2362" s="1279"/>
      <c r="QMA2362" s="1279"/>
      <c r="QMB2362" s="1279"/>
      <c r="QMC2362" s="1279"/>
      <c r="QMD2362" s="1279"/>
      <c r="QME2362" s="1279"/>
      <c r="QMF2362" s="1279"/>
      <c r="QMG2362" s="1279"/>
      <c r="QMH2362" s="1279"/>
      <c r="QMI2362" s="1279"/>
      <c r="QMJ2362" s="1279"/>
      <c r="QMK2362" s="1279"/>
      <c r="QML2362" s="1279"/>
      <c r="QMM2362" s="1279"/>
      <c r="QMN2362" s="1279"/>
      <c r="QMO2362" s="1279"/>
      <c r="QMP2362" s="1279"/>
      <c r="QMQ2362" s="1279"/>
      <c r="QMR2362" s="1279"/>
      <c r="QMS2362" s="1279"/>
      <c r="QMT2362" s="1279"/>
      <c r="QMU2362" s="1279"/>
      <c r="QMV2362" s="1279"/>
      <c r="QMW2362" s="1279"/>
      <c r="QMX2362" s="1279"/>
      <c r="QMY2362" s="1279"/>
      <c r="QMZ2362" s="1279"/>
      <c r="QNA2362" s="1279"/>
      <c r="QNB2362" s="1279"/>
      <c r="QNC2362" s="1279"/>
      <c r="QND2362" s="1279"/>
      <c r="QNE2362" s="1279"/>
      <c r="QNF2362" s="1279"/>
      <c r="QNG2362" s="1279"/>
      <c r="QNH2362" s="1279"/>
      <c r="QNI2362" s="1279"/>
      <c r="QNJ2362" s="1279"/>
      <c r="QNK2362" s="1279"/>
      <c r="QNL2362" s="1279"/>
      <c r="QNM2362" s="1279"/>
      <c r="QNN2362" s="1279"/>
      <c r="QNO2362" s="1279"/>
      <c r="QNP2362" s="1279"/>
      <c r="QNQ2362" s="1279"/>
      <c r="QNR2362" s="1279"/>
      <c r="QNS2362" s="1279"/>
      <c r="QNT2362" s="1279"/>
      <c r="QNU2362" s="1279"/>
      <c r="QNV2362" s="1279"/>
      <c r="QNW2362" s="1279"/>
      <c r="QNX2362" s="1279"/>
      <c r="QNY2362" s="1279"/>
      <c r="QNZ2362" s="1279"/>
      <c r="QOA2362" s="1279"/>
      <c r="QOB2362" s="1279"/>
      <c r="QOC2362" s="1279"/>
      <c r="QOD2362" s="1279"/>
      <c r="QOE2362" s="1279"/>
      <c r="QOF2362" s="1279"/>
      <c r="QOG2362" s="1279"/>
      <c r="QOH2362" s="1279"/>
      <c r="QOI2362" s="1279"/>
      <c r="QOJ2362" s="1279"/>
      <c r="QOK2362" s="1279"/>
      <c r="QOL2362" s="1279"/>
      <c r="QOM2362" s="1279"/>
      <c r="QON2362" s="1279"/>
      <c r="QOO2362" s="1279"/>
      <c r="QOP2362" s="1279"/>
      <c r="QOQ2362" s="1279"/>
      <c r="QOR2362" s="1279"/>
      <c r="QOS2362" s="1279"/>
      <c r="QOT2362" s="1279"/>
      <c r="QOU2362" s="1279"/>
      <c r="QOV2362" s="1279"/>
      <c r="QOW2362" s="1279"/>
      <c r="QOX2362" s="1279"/>
      <c r="QOY2362" s="1279"/>
      <c r="QOZ2362" s="1279"/>
      <c r="QPA2362" s="1279"/>
      <c r="QPB2362" s="1279"/>
      <c r="QPC2362" s="1279"/>
      <c r="QPD2362" s="1279"/>
      <c r="QPE2362" s="1279"/>
      <c r="QPF2362" s="1279"/>
      <c r="QPG2362" s="1279"/>
      <c r="QPH2362" s="1279"/>
      <c r="QPI2362" s="1279"/>
      <c r="QPJ2362" s="1279"/>
      <c r="QPK2362" s="1279"/>
      <c r="QPL2362" s="1279"/>
      <c r="QPM2362" s="1279"/>
      <c r="QPN2362" s="1279"/>
      <c r="QPO2362" s="1279"/>
      <c r="QPP2362" s="1279"/>
      <c r="QPQ2362" s="1279"/>
      <c r="QPR2362" s="1279"/>
      <c r="QPS2362" s="1279"/>
      <c r="QPT2362" s="1279"/>
      <c r="QPU2362" s="1279"/>
      <c r="QPV2362" s="1279"/>
      <c r="QPW2362" s="1279"/>
      <c r="QPX2362" s="1279"/>
      <c r="QPY2362" s="1279"/>
      <c r="QPZ2362" s="1279"/>
      <c r="QQA2362" s="1279"/>
      <c r="QQB2362" s="1279"/>
      <c r="QQC2362" s="1279"/>
      <c r="QQD2362" s="1279"/>
      <c r="QQE2362" s="1279"/>
      <c r="QQF2362" s="1279"/>
      <c r="QQG2362" s="1279"/>
      <c r="QQH2362" s="1279"/>
      <c r="QQI2362" s="1279"/>
      <c r="QQJ2362" s="1279"/>
      <c r="QQK2362" s="1279"/>
      <c r="QQL2362" s="1279"/>
      <c r="QQM2362" s="1279"/>
      <c r="QQN2362" s="1279"/>
      <c r="QQO2362" s="1279"/>
      <c r="QQP2362" s="1279"/>
      <c r="QQQ2362" s="1279"/>
      <c r="QQR2362" s="1279"/>
      <c r="QQS2362" s="1279"/>
      <c r="QQT2362" s="1279"/>
      <c r="QQU2362" s="1279"/>
      <c r="QQV2362" s="1279"/>
      <c r="QQW2362" s="1279"/>
      <c r="QQX2362" s="1279"/>
      <c r="QQY2362" s="1279"/>
      <c r="QQZ2362" s="1279"/>
      <c r="QRA2362" s="1279"/>
      <c r="QRB2362" s="1279"/>
      <c r="QRC2362" s="1279"/>
      <c r="QRD2362" s="1279"/>
      <c r="QRE2362" s="1279"/>
      <c r="QRF2362" s="1279"/>
      <c r="QRG2362" s="1279"/>
      <c r="QRH2362" s="1279"/>
      <c r="QRI2362" s="1279"/>
      <c r="QRJ2362" s="1279"/>
      <c r="QRK2362" s="1279"/>
      <c r="QRL2362" s="1279"/>
      <c r="QRM2362" s="1279"/>
      <c r="QRN2362" s="1279"/>
      <c r="QRO2362" s="1279"/>
      <c r="QRP2362" s="1279"/>
      <c r="QRQ2362" s="1279"/>
      <c r="QRR2362" s="1279"/>
      <c r="QRS2362" s="1279"/>
      <c r="QRT2362" s="1279"/>
      <c r="QRU2362" s="1279"/>
      <c r="QRV2362" s="1279"/>
      <c r="QRW2362" s="1279"/>
      <c r="QRX2362" s="1279"/>
      <c r="QRY2362" s="1279"/>
      <c r="QRZ2362" s="1279"/>
      <c r="QSA2362" s="1279"/>
      <c r="QSB2362" s="1279"/>
      <c r="QSC2362" s="1279"/>
      <c r="QSD2362" s="1279"/>
      <c r="QSE2362" s="1279"/>
      <c r="QSF2362" s="1279"/>
      <c r="QSG2362" s="1279"/>
      <c r="QSH2362" s="1279"/>
      <c r="QSI2362" s="1279"/>
      <c r="QSJ2362" s="1279"/>
      <c r="QSK2362" s="1279"/>
      <c r="QSL2362" s="1279"/>
      <c r="QSM2362" s="1279"/>
      <c r="QSN2362" s="1279"/>
      <c r="QSO2362" s="1279"/>
      <c r="QSP2362" s="1279"/>
      <c r="QSQ2362" s="1279"/>
      <c r="QSR2362" s="1279"/>
      <c r="QSS2362" s="1279"/>
      <c r="QST2362" s="1279"/>
      <c r="QSU2362" s="1279"/>
      <c r="QSV2362" s="1279"/>
      <c r="QSW2362" s="1279"/>
      <c r="QSX2362" s="1279"/>
      <c r="QSY2362" s="1279"/>
      <c r="QSZ2362" s="1279"/>
      <c r="QTA2362" s="1279"/>
      <c r="QTB2362" s="1279"/>
      <c r="QTC2362" s="1279"/>
      <c r="QTD2362" s="1279"/>
      <c r="QTE2362" s="1279"/>
      <c r="QTF2362" s="1279"/>
      <c r="QTG2362" s="1279"/>
      <c r="QTH2362" s="1279"/>
      <c r="QTI2362" s="1279"/>
      <c r="QTJ2362" s="1279"/>
      <c r="QTK2362" s="1279"/>
      <c r="QTL2362" s="1279"/>
      <c r="QTM2362" s="1279"/>
      <c r="QTN2362" s="1279"/>
      <c r="QTO2362" s="1279"/>
      <c r="QTP2362" s="1279"/>
      <c r="QTQ2362" s="1279"/>
      <c r="QTR2362" s="1279"/>
      <c r="QTS2362" s="1279"/>
      <c r="QTT2362" s="1279"/>
      <c r="QTU2362" s="1279"/>
      <c r="QTV2362" s="1279"/>
      <c r="QTW2362" s="1279"/>
      <c r="QTX2362" s="1279"/>
      <c r="QTY2362" s="1279"/>
      <c r="QTZ2362" s="1279"/>
      <c r="QUA2362" s="1279"/>
      <c r="QUB2362" s="1279"/>
      <c r="QUC2362" s="1279"/>
      <c r="QUD2362" s="1279"/>
      <c r="QUE2362" s="1279"/>
      <c r="QUF2362" s="1279"/>
      <c r="QUG2362" s="1279"/>
      <c r="QUH2362" s="1279"/>
      <c r="QUI2362" s="1279"/>
      <c r="QUJ2362" s="1279"/>
      <c r="QUK2362" s="1279"/>
      <c r="QUL2362" s="1279"/>
      <c r="QUM2362" s="1279"/>
      <c r="QUN2362" s="1279"/>
      <c r="QUO2362" s="1279"/>
      <c r="QUP2362" s="1279"/>
      <c r="QUQ2362" s="1279"/>
      <c r="QUR2362" s="1279"/>
      <c r="QUS2362" s="1279"/>
      <c r="QUT2362" s="1279"/>
      <c r="QUU2362" s="1279"/>
      <c r="QUV2362" s="1279"/>
      <c r="QUW2362" s="1279"/>
      <c r="QUX2362" s="1279"/>
      <c r="QUY2362" s="1279"/>
      <c r="QUZ2362" s="1279"/>
      <c r="QVA2362" s="1279"/>
      <c r="QVB2362" s="1279"/>
      <c r="QVC2362" s="1279"/>
      <c r="QVD2362" s="1279"/>
      <c r="QVE2362" s="1279"/>
      <c r="QVF2362" s="1279"/>
      <c r="QVG2362" s="1279"/>
      <c r="QVH2362" s="1279"/>
      <c r="QVI2362" s="1279"/>
      <c r="QVJ2362" s="1279"/>
      <c r="QVK2362" s="1279"/>
      <c r="QVL2362" s="1279"/>
      <c r="QVM2362" s="1279"/>
      <c r="QVN2362" s="1279"/>
      <c r="QVO2362" s="1279"/>
      <c r="QVP2362" s="1279"/>
      <c r="QVQ2362" s="1279"/>
      <c r="QVR2362" s="1279"/>
      <c r="QVS2362" s="1279"/>
      <c r="QVT2362" s="1279"/>
      <c r="QVU2362" s="1279"/>
      <c r="QVV2362" s="1279"/>
      <c r="QVW2362" s="1279"/>
      <c r="QVX2362" s="1279"/>
      <c r="QVY2362" s="1279"/>
      <c r="QVZ2362" s="1279"/>
      <c r="QWA2362" s="1279"/>
      <c r="QWB2362" s="1279"/>
      <c r="QWC2362" s="1279"/>
      <c r="QWD2362" s="1279"/>
      <c r="QWE2362" s="1279"/>
      <c r="QWF2362" s="1279"/>
      <c r="QWG2362" s="1279"/>
      <c r="QWH2362" s="1279"/>
      <c r="QWI2362" s="1279"/>
      <c r="QWJ2362" s="1279"/>
      <c r="QWK2362" s="1279"/>
      <c r="QWL2362" s="1279"/>
      <c r="QWM2362" s="1279"/>
      <c r="QWN2362" s="1279"/>
      <c r="QWO2362" s="1279"/>
      <c r="QWP2362" s="1279"/>
      <c r="QWQ2362" s="1279"/>
      <c r="QWR2362" s="1279"/>
      <c r="QWS2362" s="1279"/>
      <c r="QWT2362" s="1279"/>
      <c r="QWU2362" s="1279"/>
      <c r="QWV2362" s="1279"/>
      <c r="QWW2362" s="1279"/>
      <c r="QWX2362" s="1279"/>
      <c r="QWY2362" s="1279"/>
      <c r="QWZ2362" s="1279"/>
      <c r="QXA2362" s="1279"/>
      <c r="QXB2362" s="1279"/>
      <c r="QXC2362" s="1279"/>
      <c r="QXD2362" s="1279"/>
      <c r="QXE2362" s="1279"/>
      <c r="QXF2362" s="1279"/>
      <c r="QXG2362" s="1279"/>
      <c r="QXH2362" s="1279"/>
      <c r="QXI2362" s="1279"/>
      <c r="QXJ2362" s="1279"/>
      <c r="QXK2362" s="1279"/>
      <c r="QXL2362" s="1279"/>
      <c r="QXM2362" s="1279"/>
      <c r="QXN2362" s="1279"/>
      <c r="QXO2362" s="1279"/>
      <c r="QXP2362" s="1279"/>
      <c r="QXQ2362" s="1279"/>
      <c r="QXR2362" s="1279"/>
      <c r="QXS2362" s="1279"/>
      <c r="QXT2362" s="1279"/>
      <c r="QXU2362" s="1279"/>
      <c r="QXV2362" s="1279"/>
      <c r="QXW2362" s="1279"/>
      <c r="QXX2362" s="1279"/>
      <c r="QXY2362" s="1279"/>
      <c r="QXZ2362" s="1279"/>
      <c r="QYA2362" s="1279"/>
      <c r="QYB2362" s="1279"/>
      <c r="QYC2362" s="1279"/>
      <c r="QYD2362" s="1279"/>
      <c r="QYE2362" s="1279"/>
      <c r="QYF2362" s="1279"/>
      <c r="QYG2362" s="1279"/>
      <c r="QYH2362" s="1279"/>
      <c r="QYI2362" s="1279"/>
      <c r="QYJ2362" s="1279"/>
      <c r="QYK2362" s="1279"/>
      <c r="QYL2362" s="1279"/>
      <c r="QYM2362" s="1279"/>
      <c r="QYN2362" s="1279"/>
      <c r="QYO2362" s="1279"/>
      <c r="QYP2362" s="1279"/>
      <c r="QYQ2362" s="1279"/>
      <c r="QYR2362" s="1279"/>
      <c r="QYS2362" s="1279"/>
      <c r="QYT2362" s="1279"/>
      <c r="QYU2362" s="1279"/>
      <c r="QYV2362" s="1279"/>
      <c r="QYW2362" s="1279"/>
      <c r="QYX2362" s="1279"/>
      <c r="QYY2362" s="1279"/>
      <c r="QYZ2362" s="1279"/>
      <c r="QZA2362" s="1279"/>
      <c r="QZB2362" s="1279"/>
      <c r="QZC2362" s="1279"/>
      <c r="QZD2362" s="1279"/>
      <c r="QZE2362" s="1279"/>
      <c r="QZF2362" s="1279"/>
      <c r="QZG2362" s="1279"/>
      <c r="QZH2362" s="1279"/>
      <c r="QZI2362" s="1279"/>
      <c r="QZJ2362" s="1279"/>
      <c r="QZK2362" s="1279"/>
      <c r="QZL2362" s="1279"/>
      <c r="QZM2362" s="1279"/>
      <c r="QZN2362" s="1279"/>
      <c r="QZO2362" s="1279"/>
      <c r="QZP2362" s="1279"/>
      <c r="QZQ2362" s="1279"/>
      <c r="QZR2362" s="1279"/>
      <c r="QZS2362" s="1279"/>
      <c r="QZT2362" s="1279"/>
      <c r="QZU2362" s="1279"/>
      <c r="QZV2362" s="1279"/>
      <c r="QZW2362" s="1279"/>
      <c r="QZX2362" s="1279"/>
      <c r="QZY2362" s="1279"/>
      <c r="QZZ2362" s="1279"/>
      <c r="RAA2362" s="1279"/>
      <c r="RAB2362" s="1279"/>
      <c r="RAC2362" s="1279"/>
      <c r="RAD2362" s="1279"/>
      <c r="RAE2362" s="1279"/>
      <c r="RAF2362" s="1279"/>
      <c r="RAG2362" s="1279"/>
      <c r="RAH2362" s="1279"/>
      <c r="RAI2362" s="1279"/>
      <c r="RAJ2362" s="1279"/>
      <c r="RAK2362" s="1279"/>
      <c r="RAL2362" s="1279"/>
      <c r="RAM2362" s="1279"/>
      <c r="RAN2362" s="1279"/>
      <c r="RAO2362" s="1279"/>
      <c r="RAP2362" s="1279"/>
      <c r="RAQ2362" s="1279"/>
      <c r="RAR2362" s="1279"/>
      <c r="RAS2362" s="1279"/>
      <c r="RAT2362" s="1279"/>
      <c r="RAU2362" s="1279"/>
      <c r="RAV2362" s="1279"/>
      <c r="RAW2362" s="1279"/>
      <c r="RAX2362" s="1279"/>
      <c r="RAY2362" s="1279"/>
      <c r="RAZ2362" s="1279"/>
      <c r="RBA2362" s="1279"/>
      <c r="RBB2362" s="1279"/>
      <c r="RBC2362" s="1279"/>
      <c r="RBD2362" s="1279"/>
      <c r="RBE2362" s="1279"/>
      <c r="RBF2362" s="1279"/>
      <c r="RBG2362" s="1279"/>
      <c r="RBH2362" s="1279"/>
      <c r="RBI2362" s="1279"/>
      <c r="RBJ2362" s="1279"/>
      <c r="RBK2362" s="1279"/>
      <c r="RBL2362" s="1279"/>
      <c r="RBM2362" s="1279"/>
      <c r="RBN2362" s="1279"/>
      <c r="RBO2362" s="1279"/>
      <c r="RBP2362" s="1279"/>
      <c r="RBQ2362" s="1279"/>
      <c r="RBR2362" s="1279"/>
      <c r="RBS2362" s="1279"/>
      <c r="RBT2362" s="1279"/>
      <c r="RBU2362" s="1279"/>
      <c r="RBV2362" s="1279"/>
      <c r="RBW2362" s="1279"/>
      <c r="RBX2362" s="1279"/>
      <c r="RBY2362" s="1279"/>
      <c r="RBZ2362" s="1279"/>
      <c r="RCA2362" s="1279"/>
      <c r="RCB2362" s="1279"/>
      <c r="RCC2362" s="1279"/>
      <c r="RCD2362" s="1279"/>
      <c r="RCE2362" s="1279"/>
      <c r="RCF2362" s="1279"/>
      <c r="RCG2362" s="1279"/>
      <c r="RCH2362" s="1279"/>
      <c r="RCI2362" s="1279"/>
      <c r="RCJ2362" s="1279"/>
      <c r="RCK2362" s="1279"/>
      <c r="RCL2362" s="1279"/>
      <c r="RCM2362" s="1279"/>
      <c r="RCN2362" s="1279"/>
      <c r="RCO2362" s="1279"/>
      <c r="RCP2362" s="1279"/>
      <c r="RCQ2362" s="1279"/>
      <c r="RCR2362" s="1279"/>
      <c r="RCS2362" s="1279"/>
      <c r="RCT2362" s="1279"/>
      <c r="RCU2362" s="1279"/>
      <c r="RCV2362" s="1279"/>
      <c r="RCW2362" s="1279"/>
      <c r="RCX2362" s="1279"/>
      <c r="RCY2362" s="1279"/>
      <c r="RCZ2362" s="1279"/>
      <c r="RDA2362" s="1279"/>
      <c r="RDB2362" s="1279"/>
      <c r="RDC2362" s="1279"/>
      <c r="RDD2362" s="1279"/>
      <c r="RDE2362" s="1279"/>
      <c r="RDF2362" s="1279"/>
      <c r="RDG2362" s="1279"/>
      <c r="RDH2362" s="1279"/>
      <c r="RDI2362" s="1279"/>
      <c r="RDJ2362" s="1279"/>
      <c r="RDK2362" s="1279"/>
      <c r="RDL2362" s="1279"/>
      <c r="RDM2362" s="1279"/>
      <c r="RDN2362" s="1279"/>
      <c r="RDO2362" s="1279"/>
      <c r="RDP2362" s="1279"/>
      <c r="RDQ2362" s="1279"/>
      <c r="RDR2362" s="1279"/>
      <c r="RDS2362" s="1279"/>
      <c r="RDT2362" s="1279"/>
      <c r="RDU2362" s="1279"/>
      <c r="RDV2362" s="1279"/>
      <c r="RDW2362" s="1279"/>
      <c r="RDX2362" s="1279"/>
      <c r="RDY2362" s="1279"/>
      <c r="RDZ2362" s="1279"/>
      <c r="REA2362" s="1279"/>
      <c r="REB2362" s="1279"/>
      <c r="REC2362" s="1279"/>
      <c r="RED2362" s="1279"/>
      <c r="REE2362" s="1279"/>
      <c r="REF2362" s="1279"/>
      <c r="REG2362" s="1279"/>
      <c r="REH2362" s="1279"/>
      <c r="REI2362" s="1279"/>
      <c r="REJ2362" s="1279"/>
      <c r="REK2362" s="1279"/>
      <c r="REL2362" s="1279"/>
      <c r="REM2362" s="1279"/>
      <c r="REN2362" s="1279"/>
      <c r="REO2362" s="1279"/>
      <c r="REP2362" s="1279"/>
      <c r="REQ2362" s="1279"/>
      <c r="RER2362" s="1279"/>
      <c r="RES2362" s="1279"/>
      <c r="RET2362" s="1279"/>
      <c r="REU2362" s="1279"/>
      <c r="REV2362" s="1279"/>
      <c r="REW2362" s="1279"/>
      <c r="REX2362" s="1279"/>
      <c r="REY2362" s="1279"/>
      <c r="REZ2362" s="1279"/>
      <c r="RFA2362" s="1279"/>
      <c r="RFB2362" s="1279"/>
      <c r="RFC2362" s="1279"/>
      <c r="RFD2362" s="1279"/>
      <c r="RFE2362" s="1279"/>
      <c r="RFF2362" s="1279"/>
      <c r="RFG2362" s="1279"/>
      <c r="RFH2362" s="1279"/>
      <c r="RFI2362" s="1279"/>
      <c r="RFJ2362" s="1279"/>
      <c r="RFK2362" s="1279"/>
      <c r="RFL2362" s="1279"/>
      <c r="RFM2362" s="1279"/>
      <c r="RFN2362" s="1279"/>
      <c r="RFO2362" s="1279"/>
      <c r="RFP2362" s="1279"/>
      <c r="RFQ2362" s="1279"/>
      <c r="RFR2362" s="1279"/>
      <c r="RFS2362" s="1279"/>
      <c r="RFT2362" s="1279"/>
      <c r="RFU2362" s="1279"/>
      <c r="RFV2362" s="1279"/>
      <c r="RFW2362" s="1279"/>
      <c r="RFX2362" s="1279"/>
      <c r="RFY2362" s="1279"/>
      <c r="RFZ2362" s="1279"/>
      <c r="RGA2362" s="1279"/>
      <c r="RGB2362" s="1279"/>
      <c r="RGC2362" s="1279"/>
      <c r="RGD2362" s="1279"/>
      <c r="RGE2362" s="1279"/>
      <c r="RGF2362" s="1279"/>
      <c r="RGG2362" s="1279"/>
      <c r="RGH2362" s="1279"/>
      <c r="RGI2362" s="1279"/>
      <c r="RGJ2362" s="1279"/>
      <c r="RGK2362" s="1279"/>
      <c r="RGL2362" s="1279"/>
      <c r="RGM2362" s="1279"/>
      <c r="RGN2362" s="1279"/>
      <c r="RGO2362" s="1279"/>
      <c r="RGP2362" s="1279"/>
      <c r="RGQ2362" s="1279"/>
      <c r="RGR2362" s="1279"/>
      <c r="RGS2362" s="1279"/>
      <c r="RGT2362" s="1279"/>
      <c r="RGU2362" s="1279"/>
      <c r="RGV2362" s="1279"/>
      <c r="RGW2362" s="1279"/>
      <c r="RGX2362" s="1279"/>
      <c r="RGY2362" s="1279"/>
      <c r="RGZ2362" s="1279"/>
      <c r="RHA2362" s="1279"/>
      <c r="RHB2362" s="1279"/>
      <c r="RHC2362" s="1279"/>
      <c r="RHD2362" s="1279"/>
      <c r="RHE2362" s="1279"/>
      <c r="RHF2362" s="1279"/>
      <c r="RHG2362" s="1279"/>
      <c r="RHH2362" s="1279"/>
      <c r="RHI2362" s="1279"/>
      <c r="RHJ2362" s="1279"/>
      <c r="RHK2362" s="1279"/>
      <c r="RHL2362" s="1279"/>
      <c r="RHM2362" s="1279"/>
      <c r="RHN2362" s="1279"/>
      <c r="RHO2362" s="1279"/>
      <c r="RHP2362" s="1279"/>
      <c r="RHQ2362" s="1279"/>
      <c r="RHR2362" s="1279"/>
      <c r="RHS2362" s="1279"/>
      <c r="RHT2362" s="1279"/>
      <c r="RHU2362" s="1279"/>
      <c r="RHV2362" s="1279"/>
      <c r="RHW2362" s="1279"/>
      <c r="RHX2362" s="1279"/>
      <c r="RHY2362" s="1279"/>
      <c r="RHZ2362" s="1279"/>
      <c r="RIA2362" s="1279"/>
      <c r="RIB2362" s="1279"/>
      <c r="RIC2362" s="1279"/>
      <c r="RID2362" s="1279"/>
      <c r="RIE2362" s="1279"/>
      <c r="RIF2362" s="1279"/>
      <c r="RIG2362" s="1279"/>
      <c r="RIH2362" s="1279"/>
      <c r="RII2362" s="1279"/>
      <c r="RIJ2362" s="1279"/>
      <c r="RIK2362" s="1279"/>
      <c r="RIL2362" s="1279"/>
      <c r="RIM2362" s="1279"/>
      <c r="RIN2362" s="1279"/>
      <c r="RIO2362" s="1279"/>
      <c r="RIP2362" s="1279"/>
      <c r="RIQ2362" s="1279"/>
      <c r="RIR2362" s="1279"/>
      <c r="RIS2362" s="1279"/>
      <c r="RIT2362" s="1279"/>
      <c r="RIU2362" s="1279"/>
      <c r="RIV2362" s="1279"/>
      <c r="RIW2362" s="1279"/>
      <c r="RIX2362" s="1279"/>
      <c r="RIY2362" s="1279"/>
      <c r="RIZ2362" s="1279"/>
      <c r="RJA2362" s="1279"/>
      <c r="RJB2362" s="1279"/>
      <c r="RJC2362" s="1279"/>
      <c r="RJD2362" s="1279"/>
      <c r="RJE2362" s="1279"/>
      <c r="RJF2362" s="1279"/>
      <c r="RJG2362" s="1279"/>
      <c r="RJH2362" s="1279"/>
      <c r="RJI2362" s="1279"/>
      <c r="RJJ2362" s="1279"/>
      <c r="RJK2362" s="1279"/>
      <c r="RJL2362" s="1279"/>
      <c r="RJM2362" s="1279"/>
      <c r="RJN2362" s="1279"/>
      <c r="RJO2362" s="1279"/>
      <c r="RJP2362" s="1279"/>
      <c r="RJQ2362" s="1279"/>
      <c r="RJR2362" s="1279"/>
      <c r="RJS2362" s="1279"/>
      <c r="RJT2362" s="1279"/>
      <c r="RJU2362" s="1279"/>
      <c r="RJV2362" s="1279"/>
      <c r="RJW2362" s="1279"/>
      <c r="RJX2362" s="1279"/>
      <c r="RJY2362" s="1279"/>
      <c r="RJZ2362" s="1279"/>
      <c r="RKA2362" s="1279"/>
      <c r="RKB2362" s="1279"/>
      <c r="RKC2362" s="1279"/>
      <c r="RKD2362" s="1279"/>
      <c r="RKE2362" s="1279"/>
      <c r="RKF2362" s="1279"/>
      <c r="RKG2362" s="1279"/>
      <c r="RKH2362" s="1279"/>
      <c r="RKI2362" s="1279"/>
      <c r="RKJ2362" s="1279"/>
      <c r="RKK2362" s="1279"/>
      <c r="RKL2362" s="1279"/>
      <c r="RKM2362" s="1279"/>
      <c r="RKN2362" s="1279"/>
      <c r="RKO2362" s="1279"/>
      <c r="RKP2362" s="1279"/>
      <c r="RKQ2362" s="1279"/>
      <c r="RKR2362" s="1279"/>
      <c r="RKS2362" s="1279"/>
      <c r="RKT2362" s="1279"/>
      <c r="RKU2362" s="1279"/>
      <c r="RKV2362" s="1279"/>
      <c r="RKW2362" s="1279"/>
      <c r="RKX2362" s="1279"/>
      <c r="RKY2362" s="1279"/>
      <c r="RKZ2362" s="1279"/>
      <c r="RLA2362" s="1279"/>
      <c r="RLB2362" s="1279"/>
      <c r="RLC2362" s="1279"/>
      <c r="RLD2362" s="1279"/>
      <c r="RLE2362" s="1279"/>
      <c r="RLF2362" s="1279"/>
      <c r="RLG2362" s="1279"/>
      <c r="RLH2362" s="1279"/>
      <c r="RLI2362" s="1279"/>
      <c r="RLJ2362" s="1279"/>
      <c r="RLK2362" s="1279"/>
      <c r="RLL2362" s="1279"/>
      <c r="RLM2362" s="1279"/>
      <c r="RLN2362" s="1279"/>
      <c r="RLO2362" s="1279"/>
      <c r="RLP2362" s="1279"/>
      <c r="RLQ2362" s="1279"/>
      <c r="RLR2362" s="1279"/>
      <c r="RLS2362" s="1279"/>
      <c r="RLT2362" s="1279"/>
      <c r="RLU2362" s="1279"/>
      <c r="RLV2362" s="1279"/>
      <c r="RLW2362" s="1279"/>
      <c r="RLX2362" s="1279"/>
      <c r="RLY2362" s="1279"/>
      <c r="RLZ2362" s="1279"/>
      <c r="RMA2362" s="1279"/>
      <c r="RMB2362" s="1279"/>
      <c r="RMC2362" s="1279"/>
      <c r="RMD2362" s="1279"/>
      <c r="RME2362" s="1279"/>
      <c r="RMF2362" s="1279"/>
      <c r="RMG2362" s="1279"/>
      <c r="RMH2362" s="1279"/>
      <c r="RMI2362" s="1279"/>
      <c r="RMJ2362" s="1279"/>
      <c r="RMK2362" s="1279"/>
      <c r="RML2362" s="1279"/>
      <c r="RMM2362" s="1279"/>
      <c r="RMN2362" s="1279"/>
      <c r="RMO2362" s="1279"/>
      <c r="RMP2362" s="1279"/>
      <c r="RMQ2362" s="1279"/>
      <c r="RMR2362" s="1279"/>
      <c r="RMS2362" s="1279"/>
      <c r="RMT2362" s="1279"/>
      <c r="RMU2362" s="1279"/>
      <c r="RMV2362" s="1279"/>
      <c r="RMW2362" s="1279"/>
      <c r="RMX2362" s="1279"/>
      <c r="RMY2362" s="1279"/>
      <c r="RMZ2362" s="1279"/>
      <c r="RNA2362" s="1279"/>
      <c r="RNB2362" s="1279"/>
      <c r="RNC2362" s="1279"/>
      <c r="RND2362" s="1279"/>
      <c r="RNE2362" s="1279"/>
      <c r="RNF2362" s="1279"/>
      <c r="RNG2362" s="1279"/>
      <c r="RNH2362" s="1279"/>
      <c r="RNI2362" s="1279"/>
      <c r="RNJ2362" s="1279"/>
      <c r="RNK2362" s="1279"/>
      <c r="RNL2362" s="1279"/>
      <c r="RNM2362" s="1279"/>
      <c r="RNN2362" s="1279"/>
      <c r="RNO2362" s="1279"/>
      <c r="RNP2362" s="1279"/>
      <c r="RNQ2362" s="1279"/>
      <c r="RNR2362" s="1279"/>
      <c r="RNS2362" s="1279"/>
      <c r="RNT2362" s="1279"/>
      <c r="RNU2362" s="1279"/>
      <c r="RNV2362" s="1279"/>
      <c r="RNW2362" s="1279"/>
      <c r="RNX2362" s="1279"/>
      <c r="RNY2362" s="1279"/>
      <c r="RNZ2362" s="1279"/>
      <c r="ROA2362" s="1279"/>
      <c r="ROB2362" s="1279"/>
      <c r="ROC2362" s="1279"/>
      <c r="ROD2362" s="1279"/>
      <c r="ROE2362" s="1279"/>
      <c r="ROF2362" s="1279"/>
      <c r="ROG2362" s="1279"/>
      <c r="ROH2362" s="1279"/>
      <c r="ROI2362" s="1279"/>
      <c r="ROJ2362" s="1279"/>
      <c r="ROK2362" s="1279"/>
      <c r="ROL2362" s="1279"/>
      <c r="ROM2362" s="1279"/>
      <c r="RON2362" s="1279"/>
      <c r="ROO2362" s="1279"/>
      <c r="ROP2362" s="1279"/>
      <c r="ROQ2362" s="1279"/>
      <c r="ROR2362" s="1279"/>
      <c r="ROS2362" s="1279"/>
      <c r="ROT2362" s="1279"/>
      <c r="ROU2362" s="1279"/>
      <c r="ROV2362" s="1279"/>
      <c r="ROW2362" s="1279"/>
      <c r="ROX2362" s="1279"/>
      <c r="ROY2362" s="1279"/>
      <c r="ROZ2362" s="1279"/>
      <c r="RPA2362" s="1279"/>
      <c r="RPB2362" s="1279"/>
      <c r="RPC2362" s="1279"/>
      <c r="RPD2362" s="1279"/>
      <c r="RPE2362" s="1279"/>
      <c r="RPF2362" s="1279"/>
      <c r="RPG2362" s="1279"/>
      <c r="RPH2362" s="1279"/>
      <c r="RPI2362" s="1279"/>
      <c r="RPJ2362" s="1279"/>
      <c r="RPK2362" s="1279"/>
      <c r="RPL2362" s="1279"/>
      <c r="RPM2362" s="1279"/>
      <c r="RPN2362" s="1279"/>
      <c r="RPO2362" s="1279"/>
      <c r="RPP2362" s="1279"/>
      <c r="RPQ2362" s="1279"/>
      <c r="RPR2362" s="1279"/>
      <c r="RPS2362" s="1279"/>
      <c r="RPT2362" s="1279"/>
      <c r="RPU2362" s="1279"/>
      <c r="RPV2362" s="1279"/>
      <c r="RPW2362" s="1279"/>
      <c r="RPX2362" s="1279"/>
      <c r="RPY2362" s="1279"/>
      <c r="RPZ2362" s="1279"/>
      <c r="RQA2362" s="1279"/>
      <c r="RQB2362" s="1279"/>
      <c r="RQC2362" s="1279"/>
      <c r="RQD2362" s="1279"/>
      <c r="RQE2362" s="1279"/>
      <c r="RQF2362" s="1279"/>
      <c r="RQG2362" s="1279"/>
      <c r="RQH2362" s="1279"/>
      <c r="RQI2362" s="1279"/>
      <c r="RQJ2362" s="1279"/>
      <c r="RQK2362" s="1279"/>
      <c r="RQL2362" s="1279"/>
      <c r="RQM2362" s="1279"/>
      <c r="RQN2362" s="1279"/>
      <c r="RQO2362" s="1279"/>
      <c r="RQP2362" s="1279"/>
      <c r="RQQ2362" s="1279"/>
      <c r="RQR2362" s="1279"/>
      <c r="RQS2362" s="1279"/>
      <c r="RQT2362" s="1279"/>
      <c r="RQU2362" s="1279"/>
      <c r="RQV2362" s="1279"/>
      <c r="RQW2362" s="1279"/>
      <c r="RQX2362" s="1279"/>
      <c r="RQY2362" s="1279"/>
      <c r="RQZ2362" s="1279"/>
      <c r="RRA2362" s="1279"/>
      <c r="RRB2362" s="1279"/>
      <c r="RRC2362" s="1279"/>
      <c r="RRD2362" s="1279"/>
      <c r="RRE2362" s="1279"/>
      <c r="RRF2362" s="1279"/>
      <c r="RRG2362" s="1279"/>
      <c r="RRH2362" s="1279"/>
      <c r="RRI2362" s="1279"/>
      <c r="RRJ2362" s="1279"/>
      <c r="RRK2362" s="1279"/>
      <c r="RRL2362" s="1279"/>
      <c r="RRM2362" s="1279"/>
      <c r="RRN2362" s="1279"/>
      <c r="RRO2362" s="1279"/>
      <c r="RRP2362" s="1279"/>
      <c r="RRQ2362" s="1279"/>
      <c r="RRR2362" s="1279"/>
      <c r="RRS2362" s="1279"/>
      <c r="RRT2362" s="1279"/>
      <c r="RRU2362" s="1279"/>
      <c r="RRV2362" s="1279"/>
      <c r="RRW2362" s="1279"/>
      <c r="RRX2362" s="1279"/>
      <c r="RRY2362" s="1279"/>
      <c r="RRZ2362" s="1279"/>
      <c r="RSA2362" s="1279"/>
      <c r="RSB2362" s="1279"/>
      <c r="RSC2362" s="1279"/>
      <c r="RSD2362" s="1279"/>
      <c r="RSE2362" s="1279"/>
      <c r="RSF2362" s="1279"/>
      <c r="RSG2362" s="1279"/>
      <c r="RSH2362" s="1279"/>
      <c r="RSI2362" s="1279"/>
      <c r="RSJ2362" s="1279"/>
      <c r="RSK2362" s="1279"/>
      <c r="RSL2362" s="1279"/>
      <c r="RSM2362" s="1279"/>
      <c r="RSN2362" s="1279"/>
      <c r="RSO2362" s="1279"/>
      <c r="RSP2362" s="1279"/>
      <c r="RSQ2362" s="1279"/>
      <c r="RSR2362" s="1279"/>
      <c r="RSS2362" s="1279"/>
      <c r="RST2362" s="1279"/>
      <c r="RSU2362" s="1279"/>
      <c r="RSV2362" s="1279"/>
      <c r="RSW2362" s="1279"/>
      <c r="RSX2362" s="1279"/>
      <c r="RSY2362" s="1279"/>
      <c r="RSZ2362" s="1279"/>
      <c r="RTA2362" s="1279"/>
      <c r="RTB2362" s="1279"/>
      <c r="RTC2362" s="1279"/>
      <c r="RTD2362" s="1279"/>
      <c r="RTE2362" s="1279"/>
      <c r="RTF2362" s="1279"/>
      <c r="RTG2362" s="1279"/>
      <c r="RTH2362" s="1279"/>
      <c r="RTI2362" s="1279"/>
      <c r="RTJ2362" s="1279"/>
      <c r="RTK2362" s="1279"/>
      <c r="RTL2362" s="1279"/>
      <c r="RTM2362" s="1279"/>
      <c r="RTN2362" s="1279"/>
      <c r="RTO2362" s="1279"/>
      <c r="RTP2362" s="1279"/>
      <c r="RTQ2362" s="1279"/>
      <c r="RTR2362" s="1279"/>
      <c r="RTS2362" s="1279"/>
      <c r="RTT2362" s="1279"/>
      <c r="RTU2362" s="1279"/>
      <c r="RTV2362" s="1279"/>
      <c r="RTW2362" s="1279"/>
      <c r="RTX2362" s="1279"/>
      <c r="RTY2362" s="1279"/>
      <c r="RTZ2362" s="1279"/>
      <c r="RUA2362" s="1279"/>
      <c r="RUB2362" s="1279"/>
      <c r="RUC2362" s="1279"/>
      <c r="RUD2362" s="1279"/>
      <c r="RUE2362" s="1279"/>
      <c r="RUF2362" s="1279"/>
      <c r="RUG2362" s="1279"/>
      <c r="RUH2362" s="1279"/>
      <c r="RUI2362" s="1279"/>
      <c r="RUJ2362" s="1279"/>
      <c r="RUK2362" s="1279"/>
      <c r="RUL2362" s="1279"/>
      <c r="RUM2362" s="1279"/>
      <c r="RUN2362" s="1279"/>
      <c r="RUO2362" s="1279"/>
      <c r="RUP2362" s="1279"/>
      <c r="RUQ2362" s="1279"/>
      <c r="RUR2362" s="1279"/>
      <c r="RUS2362" s="1279"/>
      <c r="RUT2362" s="1279"/>
      <c r="RUU2362" s="1279"/>
      <c r="RUV2362" s="1279"/>
      <c r="RUW2362" s="1279"/>
      <c r="RUX2362" s="1279"/>
      <c r="RUY2362" s="1279"/>
      <c r="RUZ2362" s="1279"/>
      <c r="RVA2362" s="1279"/>
      <c r="RVB2362" s="1279"/>
      <c r="RVC2362" s="1279"/>
      <c r="RVD2362" s="1279"/>
      <c r="RVE2362" s="1279"/>
      <c r="RVF2362" s="1279"/>
      <c r="RVG2362" s="1279"/>
      <c r="RVH2362" s="1279"/>
      <c r="RVI2362" s="1279"/>
      <c r="RVJ2362" s="1279"/>
      <c r="RVK2362" s="1279"/>
      <c r="RVL2362" s="1279"/>
      <c r="RVM2362" s="1279"/>
      <c r="RVN2362" s="1279"/>
      <c r="RVO2362" s="1279"/>
      <c r="RVP2362" s="1279"/>
      <c r="RVQ2362" s="1279"/>
      <c r="RVR2362" s="1279"/>
      <c r="RVS2362" s="1279"/>
      <c r="RVT2362" s="1279"/>
      <c r="RVU2362" s="1279"/>
      <c r="RVV2362" s="1279"/>
      <c r="RVW2362" s="1279"/>
      <c r="RVX2362" s="1279"/>
      <c r="RVY2362" s="1279"/>
      <c r="RVZ2362" s="1279"/>
      <c r="RWA2362" s="1279"/>
      <c r="RWB2362" s="1279"/>
      <c r="RWC2362" s="1279"/>
      <c r="RWD2362" s="1279"/>
      <c r="RWE2362" s="1279"/>
      <c r="RWF2362" s="1279"/>
      <c r="RWG2362" s="1279"/>
      <c r="RWH2362" s="1279"/>
      <c r="RWI2362" s="1279"/>
      <c r="RWJ2362" s="1279"/>
      <c r="RWK2362" s="1279"/>
      <c r="RWL2362" s="1279"/>
      <c r="RWM2362" s="1279"/>
      <c r="RWN2362" s="1279"/>
      <c r="RWO2362" s="1279"/>
      <c r="RWP2362" s="1279"/>
      <c r="RWQ2362" s="1279"/>
      <c r="RWR2362" s="1279"/>
      <c r="RWS2362" s="1279"/>
      <c r="RWT2362" s="1279"/>
      <c r="RWU2362" s="1279"/>
      <c r="RWV2362" s="1279"/>
      <c r="RWW2362" s="1279"/>
      <c r="RWX2362" s="1279"/>
      <c r="RWY2362" s="1279"/>
      <c r="RWZ2362" s="1279"/>
      <c r="RXA2362" s="1279"/>
      <c r="RXB2362" s="1279"/>
      <c r="RXC2362" s="1279"/>
      <c r="RXD2362" s="1279"/>
      <c r="RXE2362" s="1279"/>
      <c r="RXF2362" s="1279"/>
      <c r="RXG2362" s="1279"/>
      <c r="RXH2362" s="1279"/>
      <c r="RXI2362" s="1279"/>
      <c r="RXJ2362" s="1279"/>
      <c r="RXK2362" s="1279"/>
      <c r="RXL2362" s="1279"/>
      <c r="RXM2362" s="1279"/>
      <c r="RXN2362" s="1279"/>
      <c r="RXO2362" s="1279"/>
      <c r="RXP2362" s="1279"/>
      <c r="RXQ2362" s="1279"/>
      <c r="RXR2362" s="1279"/>
      <c r="RXS2362" s="1279"/>
      <c r="RXT2362" s="1279"/>
      <c r="RXU2362" s="1279"/>
      <c r="RXV2362" s="1279"/>
      <c r="RXW2362" s="1279"/>
      <c r="RXX2362" s="1279"/>
      <c r="RXY2362" s="1279"/>
      <c r="RXZ2362" s="1279"/>
      <c r="RYA2362" s="1279"/>
      <c r="RYB2362" s="1279"/>
      <c r="RYC2362" s="1279"/>
      <c r="RYD2362" s="1279"/>
      <c r="RYE2362" s="1279"/>
      <c r="RYF2362" s="1279"/>
      <c r="RYG2362" s="1279"/>
      <c r="RYH2362" s="1279"/>
      <c r="RYI2362" s="1279"/>
      <c r="RYJ2362" s="1279"/>
      <c r="RYK2362" s="1279"/>
      <c r="RYL2362" s="1279"/>
      <c r="RYM2362" s="1279"/>
      <c r="RYN2362" s="1279"/>
      <c r="RYO2362" s="1279"/>
      <c r="RYP2362" s="1279"/>
      <c r="RYQ2362" s="1279"/>
      <c r="RYR2362" s="1279"/>
      <c r="RYS2362" s="1279"/>
      <c r="RYT2362" s="1279"/>
      <c r="RYU2362" s="1279"/>
      <c r="RYV2362" s="1279"/>
      <c r="RYW2362" s="1279"/>
      <c r="RYX2362" s="1279"/>
      <c r="RYY2362" s="1279"/>
      <c r="RYZ2362" s="1279"/>
      <c r="RZA2362" s="1279"/>
      <c r="RZB2362" s="1279"/>
      <c r="RZC2362" s="1279"/>
      <c r="RZD2362" s="1279"/>
      <c r="RZE2362" s="1279"/>
      <c r="RZF2362" s="1279"/>
      <c r="RZG2362" s="1279"/>
      <c r="RZH2362" s="1279"/>
      <c r="RZI2362" s="1279"/>
      <c r="RZJ2362" s="1279"/>
      <c r="RZK2362" s="1279"/>
      <c r="RZL2362" s="1279"/>
      <c r="RZM2362" s="1279"/>
      <c r="RZN2362" s="1279"/>
      <c r="RZO2362" s="1279"/>
      <c r="RZP2362" s="1279"/>
      <c r="RZQ2362" s="1279"/>
      <c r="RZR2362" s="1279"/>
      <c r="RZS2362" s="1279"/>
      <c r="RZT2362" s="1279"/>
      <c r="RZU2362" s="1279"/>
      <c r="RZV2362" s="1279"/>
      <c r="RZW2362" s="1279"/>
      <c r="RZX2362" s="1279"/>
      <c r="RZY2362" s="1279"/>
      <c r="RZZ2362" s="1279"/>
      <c r="SAA2362" s="1279"/>
      <c r="SAB2362" s="1279"/>
      <c r="SAC2362" s="1279"/>
      <c r="SAD2362" s="1279"/>
      <c r="SAE2362" s="1279"/>
      <c r="SAF2362" s="1279"/>
      <c r="SAG2362" s="1279"/>
      <c r="SAH2362" s="1279"/>
      <c r="SAI2362" s="1279"/>
      <c r="SAJ2362" s="1279"/>
      <c r="SAK2362" s="1279"/>
      <c r="SAL2362" s="1279"/>
      <c r="SAM2362" s="1279"/>
      <c r="SAN2362" s="1279"/>
      <c r="SAO2362" s="1279"/>
      <c r="SAP2362" s="1279"/>
      <c r="SAQ2362" s="1279"/>
      <c r="SAR2362" s="1279"/>
      <c r="SAS2362" s="1279"/>
      <c r="SAT2362" s="1279"/>
      <c r="SAU2362" s="1279"/>
      <c r="SAV2362" s="1279"/>
      <c r="SAW2362" s="1279"/>
      <c r="SAX2362" s="1279"/>
      <c r="SAY2362" s="1279"/>
      <c r="SAZ2362" s="1279"/>
      <c r="SBA2362" s="1279"/>
      <c r="SBB2362" s="1279"/>
      <c r="SBC2362" s="1279"/>
      <c r="SBD2362" s="1279"/>
      <c r="SBE2362" s="1279"/>
      <c r="SBF2362" s="1279"/>
      <c r="SBG2362" s="1279"/>
      <c r="SBH2362" s="1279"/>
      <c r="SBI2362" s="1279"/>
      <c r="SBJ2362" s="1279"/>
      <c r="SBK2362" s="1279"/>
      <c r="SBL2362" s="1279"/>
      <c r="SBM2362" s="1279"/>
      <c r="SBN2362" s="1279"/>
      <c r="SBO2362" s="1279"/>
      <c r="SBP2362" s="1279"/>
      <c r="SBQ2362" s="1279"/>
      <c r="SBR2362" s="1279"/>
      <c r="SBS2362" s="1279"/>
      <c r="SBT2362" s="1279"/>
      <c r="SBU2362" s="1279"/>
      <c r="SBV2362" s="1279"/>
      <c r="SBW2362" s="1279"/>
      <c r="SBX2362" s="1279"/>
      <c r="SBY2362" s="1279"/>
      <c r="SBZ2362" s="1279"/>
      <c r="SCA2362" s="1279"/>
      <c r="SCB2362" s="1279"/>
      <c r="SCC2362" s="1279"/>
      <c r="SCD2362" s="1279"/>
      <c r="SCE2362" s="1279"/>
      <c r="SCF2362" s="1279"/>
      <c r="SCG2362" s="1279"/>
      <c r="SCH2362" s="1279"/>
      <c r="SCI2362" s="1279"/>
      <c r="SCJ2362" s="1279"/>
      <c r="SCK2362" s="1279"/>
      <c r="SCL2362" s="1279"/>
      <c r="SCM2362" s="1279"/>
      <c r="SCN2362" s="1279"/>
      <c r="SCO2362" s="1279"/>
      <c r="SCP2362" s="1279"/>
      <c r="SCQ2362" s="1279"/>
      <c r="SCR2362" s="1279"/>
      <c r="SCS2362" s="1279"/>
      <c r="SCT2362" s="1279"/>
      <c r="SCU2362" s="1279"/>
      <c r="SCV2362" s="1279"/>
      <c r="SCW2362" s="1279"/>
      <c r="SCX2362" s="1279"/>
      <c r="SCY2362" s="1279"/>
      <c r="SCZ2362" s="1279"/>
      <c r="SDA2362" s="1279"/>
      <c r="SDB2362" s="1279"/>
      <c r="SDC2362" s="1279"/>
      <c r="SDD2362" s="1279"/>
      <c r="SDE2362" s="1279"/>
      <c r="SDF2362" s="1279"/>
      <c r="SDG2362" s="1279"/>
      <c r="SDH2362" s="1279"/>
      <c r="SDI2362" s="1279"/>
      <c r="SDJ2362" s="1279"/>
      <c r="SDK2362" s="1279"/>
      <c r="SDL2362" s="1279"/>
      <c r="SDM2362" s="1279"/>
      <c r="SDN2362" s="1279"/>
      <c r="SDO2362" s="1279"/>
      <c r="SDP2362" s="1279"/>
      <c r="SDQ2362" s="1279"/>
      <c r="SDR2362" s="1279"/>
      <c r="SDS2362" s="1279"/>
      <c r="SDT2362" s="1279"/>
      <c r="SDU2362" s="1279"/>
      <c r="SDV2362" s="1279"/>
      <c r="SDW2362" s="1279"/>
      <c r="SDX2362" s="1279"/>
      <c r="SDY2362" s="1279"/>
      <c r="SDZ2362" s="1279"/>
      <c r="SEA2362" s="1279"/>
      <c r="SEB2362" s="1279"/>
      <c r="SEC2362" s="1279"/>
      <c r="SED2362" s="1279"/>
      <c r="SEE2362" s="1279"/>
      <c r="SEF2362" s="1279"/>
      <c r="SEG2362" s="1279"/>
      <c r="SEH2362" s="1279"/>
      <c r="SEI2362" s="1279"/>
      <c r="SEJ2362" s="1279"/>
      <c r="SEK2362" s="1279"/>
      <c r="SEL2362" s="1279"/>
      <c r="SEM2362" s="1279"/>
      <c r="SEN2362" s="1279"/>
      <c r="SEO2362" s="1279"/>
      <c r="SEP2362" s="1279"/>
      <c r="SEQ2362" s="1279"/>
      <c r="SER2362" s="1279"/>
      <c r="SES2362" s="1279"/>
      <c r="SET2362" s="1279"/>
      <c r="SEU2362" s="1279"/>
      <c r="SEV2362" s="1279"/>
      <c r="SEW2362" s="1279"/>
      <c r="SEX2362" s="1279"/>
      <c r="SEY2362" s="1279"/>
      <c r="SEZ2362" s="1279"/>
      <c r="SFA2362" s="1279"/>
      <c r="SFB2362" s="1279"/>
      <c r="SFC2362" s="1279"/>
      <c r="SFD2362" s="1279"/>
      <c r="SFE2362" s="1279"/>
      <c r="SFF2362" s="1279"/>
      <c r="SFG2362" s="1279"/>
      <c r="SFH2362" s="1279"/>
      <c r="SFI2362" s="1279"/>
      <c r="SFJ2362" s="1279"/>
      <c r="SFK2362" s="1279"/>
      <c r="SFL2362" s="1279"/>
      <c r="SFM2362" s="1279"/>
      <c r="SFN2362" s="1279"/>
      <c r="SFO2362" s="1279"/>
      <c r="SFP2362" s="1279"/>
      <c r="SFQ2362" s="1279"/>
      <c r="SFR2362" s="1279"/>
      <c r="SFS2362" s="1279"/>
      <c r="SFT2362" s="1279"/>
      <c r="SFU2362" s="1279"/>
      <c r="SFV2362" s="1279"/>
      <c r="SFW2362" s="1279"/>
      <c r="SFX2362" s="1279"/>
      <c r="SFY2362" s="1279"/>
      <c r="SFZ2362" s="1279"/>
      <c r="SGA2362" s="1279"/>
      <c r="SGB2362" s="1279"/>
      <c r="SGC2362" s="1279"/>
      <c r="SGD2362" s="1279"/>
      <c r="SGE2362" s="1279"/>
      <c r="SGF2362" s="1279"/>
      <c r="SGG2362" s="1279"/>
      <c r="SGH2362" s="1279"/>
      <c r="SGI2362" s="1279"/>
      <c r="SGJ2362" s="1279"/>
      <c r="SGK2362" s="1279"/>
      <c r="SGL2362" s="1279"/>
      <c r="SGM2362" s="1279"/>
      <c r="SGN2362" s="1279"/>
      <c r="SGO2362" s="1279"/>
      <c r="SGP2362" s="1279"/>
      <c r="SGQ2362" s="1279"/>
      <c r="SGR2362" s="1279"/>
      <c r="SGS2362" s="1279"/>
      <c r="SGT2362" s="1279"/>
      <c r="SGU2362" s="1279"/>
      <c r="SGV2362" s="1279"/>
      <c r="SGW2362" s="1279"/>
      <c r="SGX2362" s="1279"/>
      <c r="SGY2362" s="1279"/>
      <c r="SGZ2362" s="1279"/>
      <c r="SHA2362" s="1279"/>
      <c r="SHB2362" s="1279"/>
      <c r="SHC2362" s="1279"/>
      <c r="SHD2362" s="1279"/>
      <c r="SHE2362" s="1279"/>
      <c r="SHF2362" s="1279"/>
      <c r="SHG2362" s="1279"/>
      <c r="SHH2362" s="1279"/>
      <c r="SHI2362" s="1279"/>
      <c r="SHJ2362" s="1279"/>
      <c r="SHK2362" s="1279"/>
      <c r="SHL2362" s="1279"/>
      <c r="SHM2362" s="1279"/>
      <c r="SHN2362" s="1279"/>
      <c r="SHO2362" s="1279"/>
      <c r="SHP2362" s="1279"/>
      <c r="SHQ2362" s="1279"/>
      <c r="SHR2362" s="1279"/>
      <c r="SHS2362" s="1279"/>
      <c r="SHT2362" s="1279"/>
      <c r="SHU2362" s="1279"/>
      <c r="SHV2362" s="1279"/>
      <c r="SHW2362" s="1279"/>
      <c r="SHX2362" s="1279"/>
      <c r="SHY2362" s="1279"/>
      <c r="SHZ2362" s="1279"/>
      <c r="SIA2362" s="1279"/>
      <c r="SIB2362" s="1279"/>
      <c r="SIC2362" s="1279"/>
      <c r="SID2362" s="1279"/>
      <c r="SIE2362" s="1279"/>
      <c r="SIF2362" s="1279"/>
      <c r="SIG2362" s="1279"/>
      <c r="SIH2362" s="1279"/>
      <c r="SII2362" s="1279"/>
      <c r="SIJ2362" s="1279"/>
      <c r="SIK2362" s="1279"/>
      <c r="SIL2362" s="1279"/>
      <c r="SIM2362" s="1279"/>
      <c r="SIN2362" s="1279"/>
      <c r="SIO2362" s="1279"/>
      <c r="SIP2362" s="1279"/>
      <c r="SIQ2362" s="1279"/>
      <c r="SIR2362" s="1279"/>
      <c r="SIS2362" s="1279"/>
      <c r="SIT2362" s="1279"/>
      <c r="SIU2362" s="1279"/>
      <c r="SIV2362" s="1279"/>
      <c r="SIW2362" s="1279"/>
      <c r="SIX2362" s="1279"/>
      <c r="SIY2362" s="1279"/>
      <c r="SIZ2362" s="1279"/>
      <c r="SJA2362" s="1279"/>
      <c r="SJB2362" s="1279"/>
      <c r="SJC2362" s="1279"/>
      <c r="SJD2362" s="1279"/>
      <c r="SJE2362" s="1279"/>
      <c r="SJF2362" s="1279"/>
      <c r="SJG2362" s="1279"/>
      <c r="SJH2362" s="1279"/>
      <c r="SJI2362" s="1279"/>
      <c r="SJJ2362" s="1279"/>
      <c r="SJK2362" s="1279"/>
      <c r="SJL2362" s="1279"/>
      <c r="SJM2362" s="1279"/>
      <c r="SJN2362" s="1279"/>
      <c r="SJO2362" s="1279"/>
      <c r="SJP2362" s="1279"/>
      <c r="SJQ2362" s="1279"/>
      <c r="SJR2362" s="1279"/>
      <c r="SJS2362" s="1279"/>
      <c r="SJT2362" s="1279"/>
      <c r="SJU2362" s="1279"/>
      <c r="SJV2362" s="1279"/>
      <c r="SJW2362" s="1279"/>
      <c r="SJX2362" s="1279"/>
      <c r="SJY2362" s="1279"/>
      <c r="SJZ2362" s="1279"/>
      <c r="SKA2362" s="1279"/>
      <c r="SKB2362" s="1279"/>
      <c r="SKC2362" s="1279"/>
      <c r="SKD2362" s="1279"/>
      <c r="SKE2362" s="1279"/>
      <c r="SKF2362" s="1279"/>
      <c r="SKG2362" s="1279"/>
      <c r="SKH2362" s="1279"/>
      <c r="SKI2362" s="1279"/>
      <c r="SKJ2362" s="1279"/>
      <c r="SKK2362" s="1279"/>
      <c r="SKL2362" s="1279"/>
      <c r="SKM2362" s="1279"/>
      <c r="SKN2362" s="1279"/>
      <c r="SKO2362" s="1279"/>
      <c r="SKP2362" s="1279"/>
      <c r="SKQ2362" s="1279"/>
      <c r="SKR2362" s="1279"/>
      <c r="SKS2362" s="1279"/>
      <c r="SKT2362" s="1279"/>
      <c r="SKU2362" s="1279"/>
      <c r="SKV2362" s="1279"/>
      <c r="SKW2362" s="1279"/>
      <c r="SKX2362" s="1279"/>
      <c r="SKY2362" s="1279"/>
      <c r="SKZ2362" s="1279"/>
      <c r="SLA2362" s="1279"/>
      <c r="SLB2362" s="1279"/>
      <c r="SLC2362" s="1279"/>
      <c r="SLD2362" s="1279"/>
      <c r="SLE2362" s="1279"/>
      <c r="SLF2362" s="1279"/>
      <c r="SLG2362" s="1279"/>
      <c r="SLH2362" s="1279"/>
      <c r="SLI2362" s="1279"/>
      <c r="SLJ2362" s="1279"/>
      <c r="SLK2362" s="1279"/>
      <c r="SLL2362" s="1279"/>
      <c r="SLM2362" s="1279"/>
      <c r="SLN2362" s="1279"/>
      <c r="SLO2362" s="1279"/>
      <c r="SLP2362" s="1279"/>
      <c r="SLQ2362" s="1279"/>
      <c r="SLR2362" s="1279"/>
      <c r="SLS2362" s="1279"/>
      <c r="SLT2362" s="1279"/>
      <c r="SLU2362" s="1279"/>
      <c r="SLV2362" s="1279"/>
      <c r="SLW2362" s="1279"/>
      <c r="SLX2362" s="1279"/>
      <c r="SLY2362" s="1279"/>
      <c r="SLZ2362" s="1279"/>
      <c r="SMA2362" s="1279"/>
      <c r="SMB2362" s="1279"/>
      <c r="SMC2362" s="1279"/>
      <c r="SMD2362" s="1279"/>
      <c r="SME2362" s="1279"/>
      <c r="SMF2362" s="1279"/>
      <c r="SMG2362" s="1279"/>
      <c r="SMH2362" s="1279"/>
      <c r="SMI2362" s="1279"/>
      <c r="SMJ2362" s="1279"/>
      <c r="SMK2362" s="1279"/>
      <c r="SML2362" s="1279"/>
      <c r="SMM2362" s="1279"/>
      <c r="SMN2362" s="1279"/>
      <c r="SMO2362" s="1279"/>
      <c r="SMP2362" s="1279"/>
      <c r="SMQ2362" s="1279"/>
      <c r="SMR2362" s="1279"/>
      <c r="SMS2362" s="1279"/>
      <c r="SMT2362" s="1279"/>
      <c r="SMU2362" s="1279"/>
      <c r="SMV2362" s="1279"/>
      <c r="SMW2362" s="1279"/>
      <c r="SMX2362" s="1279"/>
      <c r="SMY2362" s="1279"/>
      <c r="SMZ2362" s="1279"/>
      <c r="SNA2362" s="1279"/>
      <c r="SNB2362" s="1279"/>
      <c r="SNC2362" s="1279"/>
      <c r="SND2362" s="1279"/>
      <c r="SNE2362" s="1279"/>
      <c r="SNF2362" s="1279"/>
      <c r="SNG2362" s="1279"/>
      <c r="SNH2362" s="1279"/>
      <c r="SNI2362" s="1279"/>
      <c r="SNJ2362" s="1279"/>
      <c r="SNK2362" s="1279"/>
      <c r="SNL2362" s="1279"/>
      <c r="SNM2362" s="1279"/>
      <c r="SNN2362" s="1279"/>
      <c r="SNO2362" s="1279"/>
      <c r="SNP2362" s="1279"/>
      <c r="SNQ2362" s="1279"/>
      <c r="SNR2362" s="1279"/>
      <c r="SNS2362" s="1279"/>
      <c r="SNT2362" s="1279"/>
      <c r="SNU2362" s="1279"/>
      <c r="SNV2362" s="1279"/>
      <c r="SNW2362" s="1279"/>
      <c r="SNX2362" s="1279"/>
      <c r="SNY2362" s="1279"/>
      <c r="SNZ2362" s="1279"/>
      <c r="SOA2362" s="1279"/>
      <c r="SOB2362" s="1279"/>
      <c r="SOC2362" s="1279"/>
      <c r="SOD2362" s="1279"/>
      <c r="SOE2362" s="1279"/>
      <c r="SOF2362" s="1279"/>
      <c r="SOG2362" s="1279"/>
      <c r="SOH2362" s="1279"/>
      <c r="SOI2362" s="1279"/>
      <c r="SOJ2362" s="1279"/>
      <c r="SOK2362" s="1279"/>
      <c r="SOL2362" s="1279"/>
      <c r="SOM2362" s="1279"/>
      <c r="SON2362" s="1279"/>
      <c r="SOO2362" s="1279"/>
      <c r="SOP2362" s="1279"/>
      <c r="SOQ2362" s="1279"/>
      <c r="SOR2362" s="1279"/>
      <c r="SOS2362" s="1279"/>
      <c r="SOT2362" s="1279"/>
      <c r="SOU2362" s="1279"/>
      <c r="SOV2362" s="1279"/>
      <c r="SOW2362" s="1279"/>
      <c r="SOX2362" s="1279"/>
      <c r="SOY2362" s="1279"/>
      <c r="SOZ2362" s="1279"/>
      <c r="SPA2362" s="1279"/>
      <c r="SPB2362" s="1279"/>
      <c r="SPC2362" s="1279"/>
      <c r="SPD2362" s="1279"/>
      <c r="SPE2362" s="1279"/>
      <c r="SPF2362" s="1279"/>
      <c r="SPG2362" s="1279"/>
      <c r="SPH2362" s="1279"/>
      <c r="SPI2362" s="1279"/>
      <c r="SPJ2362" s="1279"/>
      <c r="SPK2362" s="1279"/>
      <c r="SPL2362" s="1279"/>
      <c r="SPM2362" s="1279"/>
      <c r="SPN2362" s="1279"/>
      <c r="SPO2362" s="1279"/>
      <c r="SPP2362" s="1279"/>
      <c r="SPQ2362" s="1279"/>
      <c r="SPR2362" s="1279"/>
      <c r="SPS2362" s="1279"/>
      <c r="SPT2362" s="1279"/>
      <c r="SPU2362" s="1279"/>
      <c r="SPV2362" s="1279"/>
      <c r="SPW2362" s="1279"/>
      <c r="SPX2362" s="1279"/>
      <c r="SPY2362" s="1279"/>
      <c r="SPZ2362" s="1279"/>
      <c r="SQA2362" s="1279"/>
      <c r="SQB2362" s="1279"/>
      <c r="SQC2362" s="1279"/>
      <c r="SQD2362" s="1279"/>
      <c r="SQE2362" s="1279"/>
      <c r="SQF2362" s="1279"/>
      <c r="SQG2362" s="1279"/>
      <c r="SQH2362" s="1279"/>
      <c r="SQI2362" s="1279"/>
      <c r="SQJ2362" s="1279"/>
      <c r="SQK2362" s="1279"/>
      <c r="SQL2362" s="1279"/>
      <c r="SQM2362" s="1279"/>
      <c r="SQN2362" s="1279"/>
      <c r="SQO2362" s="1279"/>
      <c r="SQP2362" s="1279"/>
      <c r="SQQ2362" s="1279"/>
      <c r="SQR2362" s="1279"/>
      <c r="SQS2362" s="1279"/>
      <c r="SQT2362" s="1279"/>
      <c r="SQU2362" s="1279"/>
      <c r="SQV2362" s="1279"/>
      <c r="SQW2362" s="1279"/>
      <c r="SQX2362" s="1279"/>
      <c r="SQY2362" s="1279"/>
      <c r="SQZ2362" s="1279"/>
      <c r="SRA2362" s="1279"/>
      <c r="SRB2362" s="1279"/>
      <c r="SRC2362" s="1279"/>
      <c r="SRD2362" s="1279"/>
      <c r="SRE2362" s="1279"/>
      <c r="SRF2362" s="1279"/>
      <c r="SRG2362" s="1279"/>
      <c r="SRH2362" s="1279"/>
      <c r="SRI2362" s="1279"/>
      <c r="SRJ2362" s="1279"/>
      <c r="SRK2362" s="1279"/>
      <c r="SRL2362" s="1279"/>
      <c r="SRM2362" s="1279"/>
      <c r="SRN2362" s="1279"/>
      <c r="SRO2362" s="1279"/>
      <c r="SRP2362" s="1279"/>
      <c r="SRQ2362" s="1279"/>
      <c r="SRR2362" s="1279"/>
      <c r="SRS2362" s="1279"/>
      <c r="SRT2362" s="1279"/>
      <c r="SRU2362" s="1279"/>
      <c r="SRV2362" s="1279"/>
      <c r="SRW2362" s="1279"/>
      <c r="SRX2362" s="1279"/>
      <c r="SRY2362" s="1279"/>
      <c r="SRZ2362" s="1279"/>
      <c r="SSA2362" s="1279"/>
      <c r="SSB2362" s="1279"/>
      <c r="SSC2362" s="1279"/>
      <c r="SSD2362" s="1279"/>
      <c r="SSE2362" s="1279"/>
      <c r="SSF2362" s="1279"/>
      <c r="SSG2362" s="1279"/>
      <c r="SSH2362" s="1279"/>
      <c r="SSI2362" s="1279"/>
      <c r="SSJ2362" s="1279"/>
      <c r="SSK2362" s="1279"/>
      <c r="SSL2362" s="1279"/>
      <c r="SSM2362" s="1279"/>
      <c r="SSN2362" s="1279"/>
      <c r="SSO2362" s="1279"/>
      <c r="SSP2362" s="1279"/>
      <c r="SSQ2362" s="1279"/>
      <c r="SSR2362" s="1279"/>
      <c r="SSS2362" s="1279"/>
      <c r="SST2362" s="1279"/>
      <c r="SSU2362" s="1279"/>
      <c r="SSV2362" s="1279"/>
      <c r="SSW2362" s="1279"/>
      <c r="SSX2362" s="1279"/>
      <c r="SSY2362" s="1279"/>
      <c r="SSZ2362" s="1279"/>
      <c r="STA2362" s="1279"/>
      <c r="STB2362" s="1279"/>
      <c r="STC2362" s="1279"/>
      <c r="STD2362" s="1279"/>
      <c r="STE2362" s="1279"/>
      <c r="STF2362" s="1279"/>
      <c r="STG2362" s="1279"/>
      <c r="STH2362" s="1279"/>
      <c r="STI2362" s="1279"/>
      <c r="STJ2362" s="1279"/>
      <c r="STK2362" s="1279"/>
      <c r="STL2362" s="1279"/>
      <c r="STM2362" s="1279"/>
      <c r="STN2362" s="1279"/>
      <c r="STO2362" s="1279"/>
      <c r="STP2362" s="1279"/>
      <c r="STQ2362" s="1279"/>
      <c r="STR2362" s="1279"/>
      <c r="STS2362" s="1279"/>
      <c r="STT2362" s="1279"/>
      <c r="STU2362" s="1279"/>
      <c r="STV2362" s="1279"/>
      <c r="STW2362" s="1279"/>
      <c r="STX2362" s="1279"/>
      <c r="STY2362" s="1279"/>
      <c r="STZ2362" s="1279"/>
      <c r="SUA2362" s="1279"/>
      <c r="SUB2362" s="1279"/>
      <c r="SUC2362" s="1279"/>
      <c r="SUD2362" s="1279"/>
      <c r="SUE2362" s="1279"/>
      <c r="SUF2362" s="1279"/>
      <c r="SUG2362" s="1279"/>
      <c r="SUH2362" s="1279"/>
      <c r="SUI2362" s="1279"/>
      <c r="SUJ2362" s="1279"/>
      <c r="SUK2362" s="1279"/>
      <c r="SUL2362" s="1279"/>
      <c r="SUM2362" s="1279"/>
      <c r="SUN2362" s="1279"/>
      <c r="SUO2362" s="1279"/>
      <c r="SUP2362" s="1279"/>
      <c r="SUQ2362" s="1279"/>
      <c r="SUR2362" s="1279"/>
      <c r="SUS2362" s="1279"/>
      <c r="SUT2362" s="1279"/>
      <c r="SUU2362" s="1279"/>
      <c r="SUV2362" s="1279"/>
      <c r="SUW2362" s="1279"/>
      <c r="SUX2362" s="1279"/>
      <c r="SUY2362" s="1279"/>
      <c r="SUZ2362" s="1279"/>
      <c r="SVA2362" s="1279"/>
      <c r="SVB2362" s="1279"/>
      <c r="SVC2362" s="1279"/>
      <c r="SVD2362" s="1279"/>
      <c r="SVE2362" s="1279"/>
      <c r="SVF2362" s="1279"/>
      <c r="SVG2362" s="1279"/>
      <c r="SVH2362" s="1279"/>
      <c r="SVI2362" s="1279"/>
      <c r="SVJ2362" s="1279"/>
      <c r="SVK2362" s="1279"/>
      <c r="SVL2362" s="1279"/>
      <c r="SVM2362" s="1279"/>
      <c r="SVN2362" s="1279"/>
      <c r="SVO2362" s="1279"/>
      <c r="SVP2362" s="1279"/>
      <c r="SVQ2362" s="1279"/>
      <c r="SVR2362" s="1279"/>
      <c r="SVS2362" s="1279"/>
      <c r="SVT2362" s="1279"/>
      <c r="SVU2362" s="1279"/>
      <c r="SVV2362" s="1279"/>
      <c r="SVW2362" s="1279"/>
      <c r="SVX2362" s="1279"/>
      <c r="SVY2362" s="1279"/>
      <c r="SVZ2362" s="1279"/>
      <c r="SWA2362" s="1279"/>
      <c r="SWB2362" s="1279"/>
      <c r="SWC2362" s="1279"/>
      <c r="SWD2362" s="1279"/>
      <c r="SWE2362" s="1279"/>
      <c r="SWF2362" s="1279"/>
      <c r="SWG2362" s="1279"/>
      <c r="SWH2362" s="1279"/>
      <c r="SWI2362" s="1279"/>
      <c r="SWJ2362" s="1279"/>
      <c r="SWK2362" s="1279"/>
      <c r="SWL2362" s="1279"/>
      <c r="SWM2362" s="1279"/>
      <c r="SWN2362" s="1279"/>
      <c r="SWO2362" s="1279"/>
      <c r="SWP2362" s="1279"/>
      <c r="SWQ2362" s="1279"/>
      <c r="SWR2362" s="1279"/>
      <c r="SWS2362" s="1279"/>
      <c r="SWT2362" s="1279"/>
      <c r="SWU2362" s="1279"/>
      <c r="SWV2362" s="1279"/>
      <c r="SWW2362" s="1279"/>
      <c r="SWX2362" s="1279"/>
      <c r="SWY2362" s="1279"/>
      <c r="SWZ2362" s="1279"/>
      <c r="SXA2362" s="1279"/>
      <c r="SXB2362" s="1279"/>
      <c r="SXC2362" s="1279"/>
      <c r="SXD2362" s="1279"/>
      <c r="SXE2362" s="1279"/>
      <c r="SXF2362" s="1279"/>
      <c r="SXG2362" s="1279"/>
      <c r="SXH2362" s="1279"/>
      <c r="SXI2362" s="1279"/>
      <c r="SXJ2362" s="1279"/>
      <c r="SXK2362" s="1279"/>
      <c r="SXL2362" s="1279"/>
      <c r="SXM2362" s="1279"/>
      <c r="SXN2362" s="1279"/>
      <c r="SXO2362" s="1279"/>
      <c r="SXP2362" s="1279"/>
      <c r="SXQ2362" s="1279"/>
      <c r="SXR2362" s="1279"/>
      <c r="SXS2362" s="1279"/>
      <c r="SXT2362" s="1279"/>
      <c r="SXU2362" s="1279"/>
      <c r="SXV2362" s="1279"/>
      <c r="SXW2362" s="1279"/>
      <c r="SXX2362" s="1279"/>
      <c r="SXY2362" s="1279"/>
      <c r="SXZ2362" s="1279"/>
      <c r="SYA2362" s="1279"/>
      <c r="SYB2362" s="1279"/>
      <c r="SYC2362" s="1279"/>
      <c r="SYD2362" s="1279"/>
      <c r="SYE2362" s="1279"/>
      <c r="SYF2362" s="1279"/>
      <c r="SYG2362" s="1279"/>
      <c r="SYH2362" s="1279"/>
      <c r="SYI2362" s="1279"/>
      <c r="SYJ2362" s="1279"/>
      <c r="SYK2362" s="1279"/>
      <c r="SYL2362" s="1279"/>
      <c r="SYM2362" s="1279"/>
      <c r="SYN2362" s="1279"/>
      <c r="SYO2362" s="1279"/>
      <c r="SYP2362" s="1279"/>
      <c r="SYQ2362" s="1279"/>
      <c r="SYR2362" s="1279"/>
      <c r="SYS2362" s="1279"/>
      <c r="SYT2362" s="1279"/>
      <c r="SYU2362" s="1279"/>
      <c r="SYV2362" s="1279"/>
      <c r="SYW2362" s="1279"/>
      <c r="SYX2362" s="1279"/>
      <c r="SYY2362" s="1279"/>
      <c r="SYZ2362" s="1279"/>
      <c r="SZA2362" s="1279"/>
      <c r="SZB2362" s="1279"/>
      <c r="SZC2362" s="1279"/>
      <c r="SZD2362" s="1279"/>
      <c r="SZE2362" s="1279"/>
      <c r="SZF2362" s="1279"/>
      <c r="SZG2362" s="1279"/>
      <c r="SZH2362" s="1279"/>
      <c r="SZI2362" s="1279"/>
      <c r="SZJ2362" s="1279"/>
      <c r="SZK2362" s="1279"/>
      <c r="SZL2362" s="1279"/>
      <c r="SZM2362" s="1279"/>
      <c r="SZN2362" s="1279"/>
      <c r="SZO2362" s="1279"/>
      <c r="SZP2362" s="1279"/>
      <c r="SZQ2362" s="1279"/>
      <c r="SZR2362" s="1279"/>
      <c r="SZS2362" s="1279"/>
      <c r="SZT2362" s="1279"/>
      <c r="SZU2362" s="1279"/>
      <c r="SZV2362" s="1279"/>
      <c r="SZW2362" s="1279"/>
      <c r="SZX2362" s="1279"/>
      <c r="SZY2362" s="1279"/>
      <c r="SZZ2362" s="1279"/>
      <c r="TAA2362" s="1279"/>
      <c r="TAB2362" s="1279"/>
      <c r="TAC2362" s="1279"/>
      <c r="TAD2362" s="1279"/>
      <c r="TAE2362" s="1279"/>
      <c r="TAF2362" s="1279"/>
      <c r="TAG2362" s="1279"/>
      <c r="TAH2362" s="1279"/>
      <c r="TAI2362" s="1279"/>
      <c r="TAJ2362" s="1279"/>
      <c r="TAK2362" s="1279"/>
      <c r="TAL2362" s="1279"/>
      <c r="TAM2362" s="1279"/>
      <c r="TAN2362" s="1279"/>
      <c r="TAO2362" s="1279"/>
      <c r="TAP2362" s="1279"/>
      <c r="TAQ2362" s="1279"/>
      <c r="TAR2362" s="1279"/>
      <c r="TAS2362" s="1279"/>
      <c r="TAT2362" s="1279"/>
      <c r="TAU2362" s="1279"/>
      <c r="TAV2362" s="1279"/>
      <c r="TAW2362" s="1279"/>
      <c r="TAX2362" s="1279"/>
      <c r="TAY2362" s="1279"/>
      <c r="TAZ2362" s="1279"/>
      <c r="TBA2362" s="1279"/>
      <c r="TBB2362" s="1279"/>
      <c r="TBC2362" s="1279"/>
      <c r="TBD2362" s="1279"/>
      <c r="TBE2362" s="1279"/>
      <c r="TBF2362" s="1279"/>
      <c r="TBG2362" s="1279"/>
      <c r="TBH2362" s="1279"/>
      <c r="TBI2362" s="1279"/>
      <c r="TBJ2362" s="1279"/>
      <c r="TBK2362" s="1279"/>
      <c r="TBL2362" s="1279"/>
      <c r="TBM2362" s="1279"/>
      <c r="TBN2362" s="1279"/>
      <c r="TBO2362" s="1279"/>
      <c r="TBP2362" s="1279"/>
      <c r="TBQ2362" s="1279"/>
      <c r="TBR2362" s="1279"/>
      <c r="TBS2362" s="1279"/>
      <c r="TBT2362" s="1279"/>
      <c r="TBU2362" s="1279"/>
      <c r="TBV2362" s="1279"/>
      <c r="TBW2362" s="1279"/>
      <c r="TBX2362" s="1279"/>
      <c r="TBY2362" s="1279"/>
      <c r="TBZ2362" s="1279"/>
      <c r="TCA2362" s="1279"/>
      <c r="TCB2362" s="1279"/>
      <c r="TCC2362" s="1279"/>
      <c r="TCD2362" s="1279"/>
      <c r="TCE2362" s="1279"/>
      <c r="TCF2362" s="1279"/>
      <c r="TCG2362" s="1279"/>
      <c r="TCH2362" s="1279"/>
      <c r="TCI2362" s="1279"/>
      <c r="TCJ2362" s="1279"/>
      <c r="TCK2362" s="1279"/>
      <c r="TCL2362" s="1279"/>
      <c r="TCM2362" s="1279"/>
      <c r="TCN2362" s="1279"/>
      <c r="TCO2362" s="1279"/>
      <c r="TCP2362" s="1279"/>
      <c r="TCQ2362" s="1279"/>
      <c r="TCR2362" s="1279"/>
      <c r="TCS2362" s="1279"/>
      <c r="TCT2362" s="1279"/>
      <c r="TCU2362" s="1279"/>
      <c r="TCV2362" s="1279"/>
      <c r="TCW2362" s="1279"/>
      <c r="TCX2362" s="1279"/>
      <c r="TCY2362" s="1279"/>
      <c r="TCZ2362" s="1279"/>
      <c r="TDA2362" s="1279"/>
      <c r="TDB2362" s="1279"/>
      <c r="TDC2362" s="1279"/>
      <c r="TDD2362" s="1279"/>
      <c r="TDE2362" s="1279"/>
      <c r="TDF2362" s="1279"/>
      <c r="TDG2362" s="1279"/>
      <c r="TDH2362" s="1279"/>
      <c r="TDI2362" s="1279"/>
      <c r="TDJ2362" s="1279"/>
      <c r="TDK2362" s="1279"/>
      <c r="TDL2362" s="1279"/>
      <c r="TDM2362" s="1279"/>
      <c r="TDN2362" s="1279"/>
      <c r="TDO2362" s="1279"/>
      <c r="TDP2362" s="1279"/>
      <c r="TDQ2362" s="1279"/>
      <c r="TDR2362" s="1279"/>
      <c r="TDS2362" s="1279"/>
      <c r="TDT2362" s="1279"/>
      <c r="TDU2362" s="1279"/>
      <c r="TDV2362" s="1279"/>
      <c r="TDW2362" s="1279"/>
      <c r="TDX2362" s="1279"/>
      <c r="TDY2362" s="1279"/>
      <c r="TDZ2362" s="1279"/>
      <c r="TEA2362" s="1279"/>
      <c r="TEB2362" s="1279"/>
      <c r="TEC2362" s="1279"/>
      <c r="TED2362" s="1279"/>
      <c r="TEE2362" s="1279"/>
      <c r="TEF2362" s="1279"/>
      <c r="TEG2362" s="1279"/>
      <c r="TEH2362" s="1279"/>
      <c r="TEI2362" s="1279"/>
      <c r="TEJ2362" s="1279"/>
      <c r="TEK2362" s="1279"/>
      <c r="TEL2362" s="1279"/>
      <c r="TEM2362" s="1279"/>
      <c r="TEN2362" s="1279"/>
      <c r="TEO2362" s="1279"/>
      <c r="TEP2362" s="1279"/>
      <c r="TEQ2362" s="1279"/>
      <c r="TER2362" s="1279"/>
      <c r="TES2362" s="1279"/>
      <c r="TET2362" s="1279"/>
      <c r="TEU2362" s="1279"/>
      <c r="TEV2362" s="1279"/>
      <c r="TEW2362" s="1279"/>
      <c r="TEX2362" s="1279"/>
      <c r="TEY2362" s="1279"/>
      <c r="TEZ2362" s="1279"/>
      <c r="TFA2362" s="1279"/>
      <c r="TFB2362" s="1279"/>
      <c r="TFC2362" s="1279"/>
      <c r="TFD2362" s="1279"/>
      <c r="TFE2362" s="1279"/>
      <c r="TFF2362" s="1279"/>
      <c r="TFG2362" s="1279"/>
      <c r="TFH2362" s="1279"/>
      <c r="TFI2362" s="1279"/>
      <c r="TFJ2362" s="1279"/>
      <c r="TFK2362" s="1279"/>
      <c r="TFL2362" s="1279"/>
      <c r="TFM2362" s="1279"/>
      <c r="TFN2362" s="1279"/>
      <c r="TFO2362" s="1279"/>
      <c r="TFP2362" s="1279"/>
      <c r="TFQ2362" s="1279"/>
      <c r="TFR2362" s="1279"/>
      <c r="TFS2362" s="1279"/>
      <c r="TFT2362" s="1279"/>
      <c r="TFU2362" s="1279"/>
      <c r="TFV2362" s="1279"/>
      <c r="TFW2362" s="1279"/>
      <c r="TFX2362" s="1279"/>
      <c r="TFY2362" s="1279"/>
      <c r="TFZ2362" s="1279"/>
      <c r="TGA2362" s="1279"/>
      <c r="TGB2362" s="1279"/>
      <c r="TGC2362" s="1279"/>
      <c r="TGD2362" s="1279"/>
      <c r="TGE2362" s="1279"/>
      <c r="TGF2362" s="1279"/>
      <c r="TGG2362" s="1279"/>
      <c r="TGH2362" s="1279"/>
      <c r="TGI2362" s="1279"/>
      <c r="TGJ2362" s="1279"/>
      <c r="TGK2362" s="1279"/>
      <c r="TGL2362" s="1279"/>
      <c r="TGM2362" s="1279"/>
      <c r="TGN2362" s="1279"/>
      <c r="TGO2362" s="1279"/>
      <c r="TGP2362" s="1279"/>
      <c r="TGQ2362" s="1279"/>
      <c r="TGR2362" s="1279"/>
      <c r="TGS2362" s="1279"/>
      <c r="TGT2362" s="1279"/>
      <c r="TGU2362" s="1279"/>
      <c r="TGV2362" s="1279"/>
      <c r="TGW2362" s="1279"/>
      <c r="TGX2362" s="1279"/>
      <c r="TGY2362" s="1279"/>
      <c r="TGZ2362" s="1279"/>
      <c r="THA2362" s="1279"/>
      <c r="THB2362" s="1279"/>
      <c r="THC2362" s="1279"/>
      <c r="THD2362" s="1279"/>
      <c r="THE2362" s="1279"/>
      <c r="THF2362" s="1279"/>
      <c r="THG2362" s="1279"/>
      <c r="THH2362" s="1279"/>
      <c r="THI2362" s="1279"/>
      <c r="THJ2362" s="1279"/>
      <c r="THK2362" s="1279"/>
      <c r="THL2362" s="1279"/>
      <c r="THM2362" s="1279"/>
      <c r="THN2362" s="1279"/>
      <c r="THO2362" s="1279"/>
      <c r="THP2362" s="1279"/>
      <c r="THQ2362" s="1279"/>
      <c r="THR2362" s="1279"/>
      <c r="THS2362" s="1279"/>
      <c r="THT2362" s="1279"/>
      <c r="THU2362" s="1279"/>
      <c r="THV2362" s="1279"/>
      <c r="THW2362" s="1279"/>
      <c r="THX2362" s="1279"/>
      <c r="THY2362" s="1279"/>
      <c r="THZ2362" s="1279"/>
      <c r="TIA2362" s="1279"/>
      <c r="TIB2362" s="1279"/>
      <c r="TIC2362" s="1279"/>
      <c r="TID2362" s="1279"/>
      <c r="TIE2362" s="1279"/>
      <c r="TIF2362" s="1279"/>
      <c r="TIG2362" s="1279"/>
      <c r="TIH2362" s="1279"/>
      <c r="TII2362" s="1279"/>
      <c r="TIJ2362" s="1279"/>
      <c r="TIK2362" s="1279"/>
      <c r="TIL2362" s="1279"/>
      <c r="TIM2362" s="1279"/>
      <c r="TIN2362" s="1279"/>
      <c r="TIO2362" s="1279"/>
      <c r="TIP2362" s="1279"/>
      <c r="TIQ2362" s="1279"/>
      <c r="TIR2362" s="1279"/>
      <c r="TIS2362" s="1279"/>
      <c r="TIT2362" s="1279"/>
      <c r="TIU2362" s="1279"/>
      <c r="TIV2362" s="1279"/>
      <c r="TIW2362" s="1279"/>
      <c r="TIX2362" s="1279"/>
      <c r="TIY2362" s="1279"/>
      <c r="TIZ2362" s="1279"/>
      <c r="TJA2362" s="1279"/>
      <c r="TJB2362" s="1279"/>
      <c r="TJC2362" s="1279"/>
      <c r="TJD2362" s="1279"/>
      <c r="TJE2362" s="1279"/>
      <c r="TJF2362" s="1279"/>
      <c r="TJG2362" s="1279"/>
      <c r="TJH2362" s="1279"/>
      <c r="TJI2362" s="1279"/>
      <c r="TJJ2362" s="1279"/>
      <c r="TJK2362" s="1279"/>
      <c r="TJL2362" s="1279"/>
      <c r="TJM2362" s="1279"/>
      <c r="TJN2362" s="1279"/>
      <c r="TJO2362" s="1279"/>
      <c r="TJP2362" s="1279"/>
      <c r="TJQ2362" s="1279"/>
      <c r="TJR2362" s="1279"/>
      <c r="TJS2362" s="1279"/>
      <c r="TJT2362" s="1279"/>
      <c r="TJU2362" s="1279"/>
      <c r="TJV2362" s="1279"/>
      <c r="TJW2362" s="1279"/>
      <c r="TJX2362" s="1279"/>
      <c r="TJY2362" s="1279"/>
      <c r="TJZ2362" s="1279"/>
      <c r="TKA2362" s="1279"/>
      <c r="TKB2362" s="1279"/>
      <c r="TKC2362" s="1279"/>
      <c r="TKD2362" s="1279"/>
      <c r="TKE2362" s="1279"/>
      <c r="TKF2362" s="1279"/>
      <c r="TKG2362" s="1279"/>
      <c r="TKH2362" s="1279"/>
      <c r="TKI2362" s="1279"/>
      <c r="TKJ2362" s="1279"/>
      <c r="TKK2362" s="1279"/>
      <c r="TKL2362" s="1279"/>
      <c r="TKM2362" s="1279"/>
      <c r="TKN2362" s="1279"/>
      <c r="TKO2362" s="1279"/>
      <c r="TKP2362" s="1279"/>
      <c r="TKQ2362" s="1279"/>
      <c r="TKR2362" s="1279"/>
      <c r="TKS2362" s="1279"/>
      <c r="TKT2362" s="1279"/>
      <c r="TKU2362" s="1279"/>
      <c r="TKV2362" s="1279"/>
      <c r="TKW2362" s="1279"/>
      <c r="TKX2362" s="1279"/>
      <c r="TKY2362" s="1279"/>
      <c r="TKZ2362" s="1279"/>
      <c r="TLA2362" s="1279"/>
      <c r="TLB2362" s="1279"/>
      <c r="TLC2362" s="1279"/>
      <c r="TLD2362" s="1279"/>
      <c r="TLE2362" s="1279"/>
      <c r="TLF2362" s="1279"/>
      <c r="TLG2362" s="1279"/>
      <c r="TLH2362" s="1279"/>
      <c r="TLI2362" s="1279"/>
      <c r="TLJ2362" s="1279"/>
      <c r="TLK2362" s="1279"/>
      <c r="TLL2362" s="1279"/>
      <c r="TLM2362" s="1279"/>
      <c r="TLN2362" s="1279"/>
      <c r="TLO2362" s="1279"/>
      <c r="TLP2362" s="1279"/>
      <c r="TLQ2362" s="1279"/>
      <c r="TLR2362" s="1279"/>
      <c r="TLS2362" s="1279"/>
      <c r="TLT2362" s="1279"/>
      <c r="TLU2362" s="1279"/>
      <c r="TLV2362" s="1279"/>
      <c r="TLW2362" s="1279"/>
      <c r="TLX2362" s="1279"/>
      <c r="TLY2362" s="1279"/>
      <c r="TLZ2362" s="1279"/>
      <c r="TMA2362" s="1279"/>
      <c r="TMB2362" s="1279"/>
      <c r="TMC2362" s="1279"/>
      <c r="TMD2362" s="1279"/>
      <c r="TME2362" s="1279"/>
      <c r="TMF2362" s="1279"/>
      <c r="TMG2362" s="1279"/>
      <c r="TMH2362" s="1279"/>
      <c r="TMI2362" s="1279"/>
      <c r="TMJ2362" s="1279"/>
      <c r="TMK2362" s="1279"/>
      <c r="TML2362" s="1279"/>
      <c r="TMM2362" s="1279"/>
      <c r="TMN2362" s="1279"/>
      <c r="TMO2362" s="1279"/>
      <c r="TMP2362" s="1279"/>
      <c r="TMQ2362" s="1279"/>
      <c r="TMR2362" s="1279"/>
      <c r="TMS2362" s="1279"/>
      <c r="TMT2362" s="1279"/>
      <c r="TMU2362" s="1279"/>
      <c r="TMV2362" s="1279"/>
      <c r="TMW2362" s="1279"/>
      <c r="TMX2362" s="1279"/>
      <c r="TMY2362" s="1279"/>
      <c r="TMZ2362" s="1279"/>
      <c r="TNA2362" s="1279"/>
      <c r="TNB2362" s="1279"/>
      <c r="TNC2362" s="1279"/>
      <c r="TND2362" s="1279"/>
      <c r="TNE2362" s="1279"/>
      <c r="TNF2362" s="1279"/>
      <c r="TNG2362" s="1279"/>
      <c r="TNH2362" s="1279"/>
      <c r="TNI2362" s="1279"/>
      <c r="TNJ2362" s="1279"/>
      <c r="TNK2362" s="1279"/>
      <c r="TNL2362" s="1279"/>
      <c r="TNM2362" s="1279"/>
      <c r="TNN2362" s="1279"/>
      <c r="TNO2362" s="1279"/>
      <c r="TNP2362" s="1279"/>
      <c r="TNQ2362" s="1279"/>
      <c r="TNR2362" s="1279"/>
      <c r="TNS2362" s="1279"/>
      <c r="TNT2362" s="1279"/>
      <c r="TNU2362" s="1279"/>
      <c r="TNV2362" s="1279"/>
      <c r="TNW2362" s="1279"/>
      <c r="TNX2362" s="1279"/>
      <c r="TNY2362" s="1279"/>
      <c r="TNZ2362" s="1279"/>
      <c r="TOA2362" s="1279"/>
      <c r="TOB2362" s="1279"/>
      <c r="TOC2362" s="1279"/>
      <c r="TOD2362" s="1279"/>
      <c r="TOE2362" s="1279"/>
      <c r="TOF2362" s="1279"/>
      <c r="TOG2362" s="1279"/>
      <c r="TOH2362" s="1279"/>
      <c r="TOI2362" s="1279"/>
      <c r="TOJ2362" s="1279"/>
      <c r="TOK2362" s="1279"/>
      <c r="TOL2362" s="1279"/>
      <c r="TOM2362" s="1279"/>
      <c r="TON2362" s="1279"/>
      <c r="TOO2362" s="1279"/>
      <c r="TOP2362" s="1279"/>
      <c r="TOQ2362" s="1279"/>
      <c r="TOR2362" s="1279"/>
      <c r="TOS2362" s="1279"/>
      <c r="TOT2362" s="1279"/>
      <c r="TOU2362" s="1279"/>
      <c r="TOV2362" s="1279"/>
      <c r="TOW2362" s="1279"/>
      <c r="TOX2362" s="1279"/>
      <c r="TOY2362" s="1279"/>
      <c r="TOZ2362" s="1279"/>
      <c r="TPA2362" s="1279"/>
      <c r="TPB2362" s="1279"/>
      <c r="TPC2362" s="1279"/>
      <c r="TPD2362" s="1279"/>
      <c r="TPE2362" s="1279"/>
      <c r="TPF2362" s="1279"/>
      <c r="TPG2362" s="1279"/>
      <c r="TPH2362" s="1279"/>
      <c r="TPI2362" s="1279"/>
      <c r="TPJ2362" s="1279"/>
      <c r="TPK2362" s="1279"/>
      <c r="TPL2362" s="1279"/>
      <c r="TPM2362" s="1279"/>
      <c r="TPN2362" s="1279"/>
      <c r="TPO2362" s="1279"/>
      <c r="TPP2362" s="1279"/>
      <c r="TPQ2362" s="1279"/>
      <c r="TPR2362" s="1279"/>
      <c r="TPS2362" s="1279"/>
      <c r="TPT2362" s="1279"/>
      <c r="TPU2362" s="1279"/>
      <c r="TPV2362" s="1279"/>
      <c r="TPW2362" s="1279"/>
      <c r="TPX2362" s="1279"/>
      <c r="TPY2362" s="1279"/>
      <c r="TPZ2362" s="1279"/>
      <c r="TQA2362" s="1279"/>
      <c r="TQB2362" s="1279"/>
      <c r="TQC2362" s="1279"/>
      <c r="TQD2362" s="1279"/>
      <c r="TQE2362" s="1279"/>
      <c r="TQF2362" s="1279"/>
      <c r="TQG2362" s="1279"/>
      <c r="TQH2362" s="1279"/>
      <c r="TQI2362" s="1279"/>
      <c r="TQJ2362" s="1279"/>
      <c r="TQK2362" s="1279"/>
      <c r="TQL2362" s="1279"/>
      <c r="TQM2362" s="1279"/>
      <c r="TQN2362" s="1279"/>
      <c r="TQO2362" s="1279"/>
      <c r="TQP2362" s="1279"/>
      <c r="TQQ2362" s="1279"/>
      <c r="TQR2362" s="1279"/>
      <c r="TQS2362" s="1279"/>
      <c r="TQT2362" s="1279"/>
      <c r="TQU2362" s="1279"/>
      <c r="TQV2362" s="1279"/>
      <c r="TQW2362" s="1279"/>
      <c r="TQX2362" s="1279"/>
      <c r="TQY2362" s="1279"/>
      <c r="TQZ2362" s="1279"/>
      <c r="TRA2362" s="1279"/>
      <c r="TRB2362" s="1279"/>
      <c r="TRC2362" s="1279"/>
      <c r="TRD2362" s="1279"/>
      <c r="TRE2362" s="1279"/>
      <c r="TRF2362" s="1279"/>
      <c r="TRG2362" s="1279"/>
      <c r="TRH2362" s="1279"/>
      <c r="TRI2362" s="1279"/>
      <c r="TRJ2362" s="1279"/>
      <c r="TRK2362" s="1279"/>
      <c r="TRL2362" s="1279"/>
      <c r="TRM2362" s="1279"/>
      <c r="TRN2362" s="1279"/>
      <c r="TRO2362" s="1279"/>
      <c r="TRP2362" s="1279"/>
      <c r="TRQ2362" s="1279"/>
      <c r="TRR2362" s="1279"/>
      <c r="TRS2362" s="1279"/>
      <c r="TRT2362" s="1279"/>
      <c r="TRU2362" s="1279"/>
      <c r="TRV2362" s="1279"/>
      <c r="TRW2362" s="1279"/>
      <c r="TRX2362" s="1279"/>
      <c r="TRY2362" s="1279"/>
      <c r="TRZ2362" s="1279"/>
      <c r="TSA2362" s="1279"/>
      <c r="TSB2362" s="1279"/>
      <c r="TSC2362" s="1279"/>
      <c r="TSD2362" s="1279"/>
      <c r="TSE2362" s="1279"/>
      <c r="TSF2362" s="1279"/>
      <c r="TSG2362" s="1279"/>
      <c r="TSH2362" s="1279"/>
      <c r="TSI2362" s="1279"/>
      <c r="TSJ2362" s="1279"/>
      <c r="TSK2362" s="1279"/>
      <c r="TSL2362" s="1279"/>
      <c r="TSM2362" s="1279"/>
      <c r="TSN2362" s="1279"/>
      <c r="TSO2362" s="1279"/>
      <c r="TSP2362" s="1279"/>
      <c r="TSQ2362" s="1279"/>
      <c r="TSR2362" s="1279"/>
      <c r="TSS2362" s="1279"/>
      <c r="TST2362" s="1279"/>
      <c r="TSU2362" s="1279"/>
      <c r="TSV2362" s="1279"/>
      <c r="TSW2362" s="1279"/>
      <c r="TSX2362" s="1279"/>
      <c r="TSY2362" s="1279"/>
      <c r="TSZ2362" s="1279"/>
      <c r="TTA2362" s="1279"/>
      <c r="TTB2362" s="1279"/>
      <c r="TTC2362" s="1279"/>
      <c r="TTD2362" s="1279"/>
      <c r="TTE2362" s="1279"/>
      <c r="TTF2362" s="1279"/>
      <c r="TTG2362" s="1279"/>
      <c r="TTH2362" s="1279"/>
      <c r="TTI2362" s="1279"/>
      <c r="TTJ2362" s="1279"/>
      <c r="TTK2362" s="1279"/>
      <c r="TTL2362" s="1279"/>
      <c r="TTM2362" s="1279"/>
      <c r="TTN2362" s="1279"/>
      <c r="TTO2362" s="1279"/>
      <c r="TTP2362" s="1279"/>
      <c r="TTQ2362" s="1279"/>
      <c r="TTR2362" s="1279"/>
      <c r="TTS2362" s="1279"/>
      <c r="TTT2362" s="1279"/>
      <c r="TTU2362" s="1279"/>
      <c r="TTV2362" s="1279"/>
      <c r="TTW2362" s="1279"/>
      <c r="TTX2362" s="1279"/>
      <c r="TTY2362" s="1279"/>
      <c r="TTZ2362" s="1279"/>
      <c r="TUA2362" s="1279"/>
      <c r="TUB2362" s="1279"/>
      <c r="TUC2362" s="1279"/>
      <c r="TUD2362" s="1279"/>
      <c r="TUE2362" s="1279"/>
      <c r="TUF2362" s="1279"/>
      <c r="TUG2362" s="1279"/>
      <c r="TUH2362" s="1279"/>
      <c r="TUI2362" s="1279"/>
      <c r="TUJ2362" s="1279"/>
      <c r="TUK2362" s="1279"/>
      <c r="TUL2362" s="1279"/>
      <c r="TUM2362" s="1279"/>
      <c r="TUN2362" s="1279"/>
      <c r="TUO2362" s="1279"/>
      <c r="TUP2362" s="1279"/>
      <c r="TUQ2362" s="1279"/>
      <c r="TUR2362" s="1279"/>
      <c r="TUS2362" s="1279"/>
      <c r="TUT2362" s="1279"/>
      <c r="TUU2362" s="1279"/>
      <c r="TUV2362" s="1279"/>
      <c r="TUW2362" s="1279"/>
      <c r="TUX2362" s="1279"/>
      <c r="TUY2362" s="1279"/>
      <c r="TUZ2362" s="1279"/>
      <c r="TVA2362" s="1279"/>
      <c r="TVB2362" s="1279"/>
      <c r="TVC2362" s="1279"/>
      <c r="TVD2362" s="1279"/>
      <c r="TVE2362" s="1279"/>
      <c r="TVF2362" s="1279"/>
      <c r="TVG2362" s="1279"/>
      <c r="TVH2362" s="1279"/>
      <c r="TVI2362" s="1279"/>
      <c r="TVJ2362" s="1279"/>
      <c r="TVK2362" s="1279"/>
      <c r="TVL2362" s="1279"/>
      <c r="TVM2362" s="1279"/>
      <c r="TVN2362" s="1279"/>
      <c r="TVO2362" s="1279"/>
      <c r="TVP2362" s="1279"/>
      <c r="TVQ2362" s="1279"/>
      <c r="TVR2362" s="1279"/>
      <c r="TVS2362" s="1279"/>
      <c r="TVT2362" s="1279"/>
      <c r="TVU2362" s="1279"/>
      <c r="TVV2362" s="1279"/>
      <c r="TVW2362" s="1279"/>
      <c r="TVX2362" s="1279"/>
      <c r="TVY2362" s="1279"/>
      <c r="TVZ2362" s="1279"/>
      <c r="TWA2362" s="1279"/>
      <c r="TWB2362" s="1279"/>
      <c r="TWC2362" s="1279"/>
      <c r="TWD2362" s="1279"/>
      <c r="TWE2362" s="1279"/>
      <c r="TWF2362" s="1279"/>
      <c r="TWG2362" s="1279"/>
      <c r="TWH2362" s="1279"/>
      <c r="TWI2362" s="1279"/>
      <c r="TWJ2362" s="1279"/>
      <c r="TWK2362" s="1279"/>
      <c r="TWL2362" s="1279"/>
      <c r="TWM2362" s="1279"/>
      <c r="TWN2362" s="1279"/>
      <c r="TWO2362" s="1279"/>
      <c r="TWP2362" s="1279"/>
      <c r="TWQ2362" s="1279"/>
      <c r="TWR2362" s="1279"/>
      <c r="TWS2362" s="1279"/>
      <c r="TWT2362" s="1279"/>
      <c r="TWU2362" s="1279"/>
      <c r="TWV2362" s="1279"/>
      <c r="TWW2362" s="1279"/>
      <c r="TWX2362" s="1279"/>
      <c r="TWY2362" s="1279"/>
      <c r="TWZ2362" s="1279"/>
      <c r="TXA2362" s="1279"/>
      <c r="TXB2362" s="1279"/>
      <c r="TXC2362" s="1279"/>
      <c r="TXD2362" s="1279"/>
      <c r="TXE2362" s="1279"/>
      <c r="TXF2362" s="1279"/>
      <c r="TXG2362" s="1279"/>
      <c r="TXH2362" s="1279"/>
      <c r="TXI2362" s="1279"/>
      <c r="TXJ2362" s="1279"/>
      <c r="TXK2362" s="1279"/>
      <c r="TXL2362" s="1279"/>
      <c r="TXM2362" s="1279"/>
      <c r="TXN2362" s="1279"/>
      <c r="TXO2362" s="1279"/>
      <c r="TXP2362" s="1279"/>
      <c r="TXQ2362" s="1279"/>
      <c r="TXR2362" s="1279"/>
      <c r="TXS2362" s="1279"/>
      <c r="TXT2362" s="1279"/>
      <c r="TXU2362" s="1279"/>
      <c r="TXV2362" s="1279"/>
      <c r="TXW2362" s="1279"/>
      <c r="TXX2362" s="1279"/>
      <c r="TXY2362" s="1279"/>
      <c r="TXZ2362" s="1279"/>
      <c r="TYA2362" s="1279"/>
      <c r="TYB2362" s="1279"/>
      <c r="TYC2362" s="1279"/>
      <c r="TYD2362" s="1279"/>
      <c r="TYE2362" s="1279"/>
      <c r="TYF2362" s="1279"/>
      <c r="TYG2362" s="1279"/>
      <c r="TYH2362" s="1279"/>
      <c r="TYI2362" s="1279"/>
      <c r="TYJ2362" s="1279"/>
      <c r="TYK2362" s="1279"/>
      <c r="TYL2362" s="1279"/>
      <c r="TYM2362" s="1279"/>
      <c r="TYN2362" s="1279"/>
      <c r="TYO2362" s="1279"/>
      <c r="TYP2362" s="1279"/>
      <c r="TYQ2362" s="1279"/>
      <c r="TYR2362" s="1279"/>
      <c r="TYS2362" s="1279"/>
      <c r="TYT2362" s="1279"/>
      <c r="TYU2362" s="1279"/>
      <c r="TYV2362" s="1279"/>
      <c r="TYW2362" s="1279"/>
      <c r="TYX2362" s="1279"/>
      <c r="TYY2362" s="1279"/>
      <c r="TYZ2362" s="1279"/>
      <c r="TZA2362" s="1279"/>
      <c r="TZB2362" s="1279"/>
      <c r="TZC2362" s="1279"/>
      <c r="TZD2362" s="1279"/>
      <c r="TZE2362" s="1279"/>
      <c r="TZF2362" s="1279"/>
      <c r="TZG2362" s="1279"/>
      <c r="TZH2362" s="1279"/>
      <c r="TZI2362" s="1279"/>
      <c r="TZJ2362" s="1279"/>
      <c r="TZK2362" s="1279"/>
      <c r="TZL2362" s="1279"/>
      <c r="TZM2362" s="1279"/>
      <c r="TZN2362" s="1279"/>
      <c r="TZO2362" s="1279"/>
      <c r="TZP2362" s="1279"/>
      <c r="TZQ2362" s="1279"/>
      <c r="TZR2362" s="1279"/>
      <c r="TZS2362" s="1279"/>
      <c r="TZT2362" s="1279"/>
      <c r="TZU2362" s="1279"/>
      <c r="TZV2362" s="1279"/>
      <c r="TZW2362" s="1279"/>
      <c r="TZX2362" s="1279"/>
      <c r="TZY2362" s="1279"/>
      <c r="TZZ2362" s="1279"/>
      <c r="UAA2362" s="1279"/>
      <c r="UAB2362" s="1279"/>
      <c r="UAC2362" s="1279"/>
      <c r="UAD2362" s="1279"/>
      <c r="UAE2362" s="1279"/>
      <c r="UAF2362" s="1279"/>
      <c r="UAG2362" s="1279"/>
      <c r="UAH2362" s="1279"/>
      <c r="UAI2362" s="1279"/>
      <c r="UAJ2362" s="1279"/>
      <c r="UAK2362" s="1279"/>
      <c r="UAL2362" s="1279"/>
      <c r="UAM2362" s="1279"/>
      <c r="UAN2362" s="1279"/>
      <c r="UAO2362" s="1279"/>
      <c r="UAP2362" s="1279"/>
      <c r="UAQ2362" s="1279"/>
      <c r="UAR2362" s="1279"/>
      <c r="UAS2362" s="1279"/>
      <c r="UAT2362" s="1279"/>
      <c r="UAU2362" s="1279"/>
      <c r="UAV2362" s="1279"/>
      <c r="UAW2362" s="1279"/>
      <c r="UAX2362" s="1279"/>
      <c r="UAY2362" s="1279"/>
      <c r="UAZ2362" s="1279"/>
      <c r="UBA2362" s="1279"/>
      <c r="UBB2362" s="1279"/>
      <c r="UBC2362" s="1279"/>
      <c r="UBD2362" s="1279"/>
      <c r="UBE2362" s="1279"/>
      <c r="UBF2362" s="1279"/>
      <c r="UBG2362" s="1279"/>
      <c r="UBH2362" s="1279"/>
      <c r="UBI2362" s="1279"/>
      <c r="UBJ2362" s="1279"/>
      <c r="UBK2362" s="1279"/>
      <c r="UBL2362" s="1279"/>
      <c r="UBM2362" s="1279"/>
      <c r="UBN2362" s="1279"/>
      <c r="UBO2362" s="1279"/>
      <c r="UBP2362" s="1279"/>
      <c r="UBQ2362" s="1279"/>
      <c r="UBR2362" s="1279"/>
      <c r="UBS2362" s="1279"/>
      <c r="UBT2362" s="1279"/>
      <c r="UBU2362" s="1279"/>
      <c r="UBV2362" s="1279"/>
      <c r="UBW2362" s="1279"/>
      <c r="UBX2362" s="1279"/>
      <c r="UBY2362" s="1279"/>
      <c r="UBZ2362" s="1279"/>
      <c r="UCA2362" s="1279"/>
      <c r="UCB2362" s="1279"/>
      <c r="UCC2362" s="1279"/>
      <c r="UCD2362" s="1279"/>
      <c r="UCE2362" s="1279"/>
      <c r="UCF2362" s="1279"/>
      <c r="UCG2362" s="1279"/>
      <c r="UCH2362" s="1279"/>
      <c r="UCI2362" s="1279"/>
      <c r="UCJ2362" s="1279"/>
      <c r="UCK2362" s="1279"/>
      <c r="UCL2362" s="1279"/>
      <c r="UCM2362" s="1279"/>
      <c r="UCN2362" s="1279"/>
      <c r="UCO2362" s="1279"/>
      <c r="UCP2362" s="1279"/>
      <c r="UCQ2362" s="1279"/>
      <c r="UCR2362" s="1279"/>
      <c r="UCS2362" s="1279"/>
      <c r="UCT2362" s="1279"/>
      <c r="UCU2362" s="1279"/>
      <c r="UCV2362" s="1279"/>
      <c r="UCW2362" s="1279"/>
      <c r="UCX2362" s="1279"/>
      <c r="UCY2362" s="1279"/>
      <c r="UCZ2362" s="1279"/>
      <c r="UDA2362" s="1279"/>
      <c r="UDB2362" s="1279"/>
      <c r="UDC2362" s="1279"/>
      <c r="UDD2362" s="1279"/>
      <c r="UDE2362" s="1279"/>
      <c r="UDF2362" s="1279"/>
      <c r="UDG2362" s="1279"/>
      <c r="UDH2362" s="1279"/>
      <c r="UDI2362" s="1279"/>
      <c r="UDJ2362" s="1279"/>
      <c r="UDK2362" s="1279"/>
      <c r="UDL2362" s="1279"/>
      <c r="UDM2362" s="1279"/>
      <c r="UDN2362" s="1279"/>
      <c r="UDO2362" s="1279"/>
      <c r="UDP2362" s="1279"/>
      <c r="UDQ2362" s="1279"/>
      <c r="UDR2362" s="1279"/>
      <c r="UDS2362" s="1279"/>
      <c r="UDT2362" s="1279"/>
      <c r="UDU2362" s="1279"/>
      <c r="UDV2362" s="1279"/>
      <c r="UDW2362" s="1279"/>
      <c r="UDX2362" s="1279"/>
      <c r="UDY2362" s="1279"/>
      <c r="UDZ2362" s="1279"/>
      <c r="UEA2362" s="1279"/>
      <c r="UEB2362" s="1279"/>
      <c r="UEC2362" s="1279"/>
      <c r="UED2362" s="1279"/>
      <c r="UEE2362" s="1279"/>
      <c r="UEF2362" s="1279"/>
      <c r="UEG2362" s="1279"/>
      <c r="UEH2362" s="1279"/>
      <c r="UEI2362" s="1279"/>
      <c r="UEJ2362" s="1279"/>
      <c r="UEK2362" s="1279"/>
      <c r="UEL2362" s="1279"/>
      <c r="UEM2362" s="1279"/>
      <c r="UEN2362" s="1279"/>
      <c r="UEO2362" s="1279"/>
      <c r="UEP2362" s="1279"/>
      <c r="UEQ2362" s="1279"/>
      <c r="UER2362" s="1279"/>
      <c r="UES2362" s="1279"/>
      <c r="UET2362" s="1279"/>
      <c r="UEU2362" s="1279"/>
      <c r="UEV2362" s="1279"/>
      <c r="UEW2362" s="1279"/>
      <c r="UEX2362" s="1279"/>
      <c r="UEY2362" s="1279"/>
      <c r="UEZ2362" s="1279"/>
      <c r="UFA2362" s="1279"/>
      <c r="UFB2362" s="1279"/>
      <c r="UFC2362" s="1279"/>
      <c r="UFD2362" s="1279"/>
      <c r="UFE2362" s="1279"/>
      <c r="UFF2362" s="1279"/>
      <c r="UFG2362" s="1279"/>
      <c r="UFH2362" s="1279"/>
      <c r="UFI2362" s="1279"/>
      <c r="UFJ2362" s="1279"/>
      <c r="UFK2362" s="1279"/>
      <c r="UFL2362" s="1279"/>
      <c r="UFM2362" s="1279"/>
      <c r="UFN2362" s="1279"/>
      <c r="UFO2362" s="1279"/>
      <c r="UFP2362" s="1279"/>
      <c r="UFQ2362" s="1279"/>
      <c r="UFR2362" s="1279"/>
      <c r="UFS2362" s="1279"/>
      <c r="UFT2362" s="1279"/>
      <c r="UFU2362" s="1279"/>
      <c r="UFV2362" s="1279"/>
      <c r="UFW2362" s="1279"/>
      <c r="UFX2362" s="1279"/>
      <c r="UFY2362" s="1279"/>
      <c r="UFZ2362" s="1279"/>
      <c r="UGA2362" s="1279"/>
      <c r="UGB2362" s="1279"/>
      <c r="UGC2362" s="1279"/>
      <c r="UGD2362" s="1279"/>
      <c r="UGE2362" s="1279"/>
      <c r="UGF2362" s="1279"/>
      <c r="UGG2362" s="1279"/>
      <c r="UGH2362" s="1279"/>
      <c r="UGI2362" s="1279"/>
      <c r="UGJ2362" s="1279"/>
      <c r="UGK2362" s="1279"/>
      <c r="UGL2362" s="1279"/>
      <c r="UGM2362" s="1279"/>
      <c r="UGN2362" s="1279"/>
      <c r="UGO2362" s="1279"/>
      <c r="UGP2362" s="1279"/>
      <c r="UGQ2362" s="1279"/>
      <c r="UGR2362" s="1279"/>
      <c r="UGS2362" s="1279"/>
      <c r="UGT2362" s="1279"/>
      <c r="UGU2362" s="1279"/>
      <c r="UGV2362" s="1279"/>
      <c r="UGW2362" s="1279"/>
      <c r="UGX2362" s="1279"/>
      <c r="UGY2362" s="1279"/>
      <c r="UGZ2362" s="1279"/>
      <c r="UHA2362" s="1279"/>
      <c r="UHB2362" s="1279"/>
      <c r="UHC2362" s="1279"/>
      <c r="UHD2362" s="1279"/>
      <c r="UHE2362" s="1279"/>
      <c r="UHF2362" s="1279"/>
      <c r="UHG2362" s="1279"/>
      <c r="UHH2362" s="1279"/>
      <c r="UHI2362" s="1279"/>
      <c r="UHJ2362" s="1279"/>
      <c r="UHK2362" s="1279"/>
      <c r="UHL2362" s="1279"/>
      <c r="UHM2362" s="1279"/>
      <c r="UHN2362" s="1279"/>
      <c r="UHO2362" s="1279"/>
      <c r="UHP2362" s="1279"/>
      <c r="UHQ2362" s="1279"/>
      <c r="UHR2362" s="1279"/>
      <c r="UHS2362" s="1279"/>
      <c r="UHT2362" s="1279"/>
      <c r="UHU2362" s="1279"/>
      <c r="UHV2362" s="1279"/>
      <c r="UHW2362" s="1279"/>
      <c r="UHX2362" s="1279"/>
      <c r="UHY2362" s="1279"/>
      <c r="UHZ2362" s="1279"/>
      <c r="UIA2362" s="1279"/>
      <c r="UIB2362" s="1279"/>
      <c r="UIC2362" s="1279"/>
      <c r="UID2362" s="1279"/>
      <c r="UIE2362" s="1279"/>
      <c r="UIF2362" s="1279"/>
      <c r="UIG2362" s="1279"/>
      <c r="UIH2362" s="1279"/>
      <c r="UII2362" s="1279"/>
      <c r="UIJ2362" s="1279"/>
      <c r="UIK2362" s="1279"/>
      <c r="UIL2362" s="1279"/>
      <c r="UIM2362" s="1279"/>
      <c r="UIN2362" s="1279"/>
      <c r="UIO2362" s="1279"/>
      <c r="UIP2362" s="1279"/>
      <c r="UIQ2362" s="1279"/>
      <c r="UIR2362" s="1279"/>
      <c r="UIS2362" s="1279"/>
      <c r="UIT2362" s="1279"/>
      <c r="UIU2362" s="1279"/>
      <c r="UIV2362" s="1279"/>
      <c r="UIW2362" s="1279"/>
      <c r="UIX2362" s="1279"/>
      <c r="UIY2362" s="1279"/>
      <c r="UIZ2362" s="1279"/>
      <c r="UJA2362" s="1279"/>
      <c r="UJB2362" s="1279"/>
      <c r="UJC2362" s="1279"/>
      <c r="UJD2362" s="1279"/>
      <c r="UJE2362" s="1279"/>
      <c r="UJF2362" s="1279"/>
      <c r="UJG2362" s="1279"/>
      <c r="UJH2362" s="1279"/>
      <c r="UJI2362" s="1279"/>
      <c r="UJJ2362" s="1279"/>
      <c r="UJK2362" s="1279"/>
      <c r="UJL2362" s="1279"/>
      <c r="UJM2362" s="1279"/>
      <c r="UJN2362" s="1279"/>
      <c r="UJO2362" s="1279"/>
      <c r="UJP2362" s="1279"/>
      <c r="UJQ2362" s="1279"/>
      <c r="UJR2362" s="1279"/>
      <c r="UJS2362" s="1279"/>
      <c r="UJT2362" s="1279"/>
      <c r="UJU2362" s="1279"/>
      <c r="UJV2362" s="1279"/>
      <c r="UJW2362" s="1279"/>
      <c r="UJX2362" s="1279"/>
      <c r="UJY2362" s="1279"/>
      <c r="UJZ2362" s="1279"/>
      <c r="UKA2362" s="1279"/>
      <c r="UKB2362" s="1279"/>
      <c r="UKC2362" s="1279"/>
      <c r="UKD2362" s="1279"/>
      <c r="UKE2362" s="1279"/>
      <c r="UKF2362" s="1279"/>
      <c r="UKG2362" s="1279"/>
      <c r="UKH2362" s="1279"/>
      <c r="UKI2362" s="1279"/>
      <c r="UKJ2362" s="1279"/>
      <c r="UKK2362" s="1279"/>
      <c r="UKL2362" s="1279"/>
      <c r="UKM2362" s="1279"/>
      <c r="UKN2362" s="1279"/>
      <c r="UKO2362" s="1279"/>
      <c r="UKP2362" s="1279"/>
      <c r="UKQ2362" s="1279"/>
      <c r="UKR2362" s="1279"/>
      <c r="UKS2362" s="1279"/>
      <c r="UKT2362" s="1279"/>
      <c r="UKU2362" s="1279"/>
      <c r="UKV2362" s="1279"/>
      <c r="UKW2362" s="1279"/>
      <c r="UKX2362" s="1279"/>
      <c r="UKY2362" s="1279"/>
      <c r="UKZ2362" s="1279"/>
      <c r="ULA2362" s="1279"/>
      <c r="ULB2362" s="1279"/>
      <c r="ULC2362" s="1279"/>
      <c r="ULD2362" s="1279"/>
      <c r="ULE2362" s="1279"/>
      <c r="ULF2362" s="1279"/>
      <c r="ULG2362" s="1279"/>
      <c r="ULH2362" s="1279"/>
      <c r="ULI2362" s="1279"/>
      <c r="ULJ2362" s="1279"/>
      <c r="ULK2362" s="1279"/>
      <c r="ULL2362" s="1279"/>
      <c r="ULM2362" s="1279"/>
      <c r="ULN2362" s="1279"/>
      <c r="ULO2362" s="1279"/>
      <c r="ULP2362" s="1279"/>
      <c r="ULQ2362" s="1279"/>
      <c r="ULR2362" s="1279"/>
      <c r="ULS2362" s="1279"/>
      <c r="ULT2362" s="1279"/>
      <c r="ULU2362" s="1279"/>
      <c r="ULV2362" s="1279"/>
      <c r="ULW2362" s="1279"/>
      <c r="ULX2362" s="1279"/>
      <c r="ULY2362" s="1279"/>
      <c r="ULZ2362" s="1279"/>
      <c r="UMA2362" s="1279"/>
      <c r="UMB2362" s="1279"/>
      <c r="UMC2362" s="1279"/>
      <c r="UMD2362" s="1279"/>
      <c r="UME2362" s="1279"/>
      <c r="UMF2362" s="1279"/>
      <c r="UMG2362" s="1279"/>
      <c r="UMH2362" s="1279"/>
      <c r="UMI2362" s="1279"/>
      <c r="UMJ2362" s="1279"/>
      <c r="UMK2362" s="1279"/>
      <c r="UML2362" s="1279"/>
      <c r="UMM2362" s="1279"/>
      <c r="UMN2362" s="1279"/>
      <c r="UMO2362" s="1279"/>
      <c r="UMP2362" s="1279"/>
      <c r="UMQ2362" s="1279"/>
      <c r="UMR2362" s="1279"/>
      <c r="UMS2362" s="1279"/>
      <c r="UMT2362" s="1279"/>
      <c r="UMU2362" s="1279"/>
      <c r="UMV2362" s="1279"/>
      <c r="UMW2362" s="1279"/>
      <c r="UMX2362" s="1279"/>
      <c r="UMY2362" s="1279"/>
      <c r="UMZ2362" s="1279"/>
      <c r="UNA2362" s="1279"/>
      <c r="UNB2362" s="1279"/>
      <c r="UNC2362" s="1279"/>
      <c r="UND2362" s="1279"/>
      <c r="UNE2362" s="1279"/>
      <c r="UNF2362" s="1279"/>
      <c r="UNG2362" s="1279"/>
      <c r="UNH2362" s="1279"/>
      <c r="UNI2362" s="1279"/>
      <c r="UNJ2362" s="1279"/>
      <c r="UNK2362" s="1279"/>
      <c r="UNL2362" s="1279"/>
      <c r="UNM2362" s="1279"/>
      <c r="UNN2362" s="1279"/>
      <c r="UNO2362" s="1279"/>
      <c r="UNP2362" s="1279"/>
      <c r="UNQ2362" s="1279"/>
      <c r="UNR2362" s="1279"/>
      <c r="UNS2362" s="1279"/>
      <c r="UNT2362" s="1279"/>
      <c r="UNU2362" s="1279"/>
      <c r="UNV2362" s="1279"/>
      <c r="UNW2362" s="1279"/>
      <c r="UNX2362" s="1279"/>
      <c r="UNY2362" s="1279"/>
      <c r="UNZ2362" s="1279"/>
      <c r="UOA2362" s="1279"/>
      <c r="UOB2362" s="1279"/>
      <c r="UOC2362" s="1279"/>
      <c r="UOD2362" s="1279"/>
      <c r="UOE2362" s="1279"/>
      <c r="UOF2362" s="1279"/>
      <c r="UOG2362" s="1279"/>
      <c r="UOH2362" s="1279"/>
      <c r="UOI2362" s="1279"/>
      <c r="UOJ2362" s="1279"/>
      <c r="UOK2362" s="1279"/>
      <c r="UOL2362" s="1279"/>
      <c r="UOM2362" s="1279"/>
      <c r="UON2362" s="1279"/>
      <c r="UOO2362" s="1279"/>
      <c r="UOP2362" s="1279"/>
      <c r="UOQ2362" s="1279"/>
      <c r="UOR2362" s="1279"/>
      <c r="UOS2362" s="1279"/>
      <c r="UOT2362" s="1279"/>
      <c r="UOU2362" s="1279"/>
      <c r="UOV2362" s="1279"/>
      <c r="UOW2362" s="1279"/>
      <c r="UOX2362" s="1279"/>
      <c r="UOY2362" s="1279"/>
      <c r="UOZ2362" s="1279"/>
      <c r="UPA2362" s="1279"/>
      <c r="UPB2362" s="1279"/>
      <c r="UPC2362" s="1279"/>
      <c r="UPD2362" s="1279"/>
      <c r="UPE2362" s="1279"/>
      <c r="UPF2362" s="1279"/>
      <c r="UPG2362" s="1279"/>
      <c r="UPH2362" s="1279"/>
      <c r="UPI2362" s="1279"/>
      <c r="UPJ2362" s="1279"/>
      <c r="UPK2362" s="1279"/>
      <c r="UPL2362" s="1279"/>
      <c r="UPM2362" s="1279"/>
      <c r="UPN2362" s="1279"/>
      <c r="UPO2362" s="1279"/>
      <c r="UPP2362" s="1279"/>
      <c r="UPQ2362" s="1279"/>
      <c r="UPR2362" s="1279"/>
      <c r="UPS2362" s="1279"/>
      <c r="UPT2362" s="1279"/>
      <c r="UPU2362" s="1279"/>
      <c r="UPV2362" s="1279"/>
      <c r="UPW2362" s="1279"/>
      <c r="UPX2362" s="1279"/>
      <c r="UPY2362" s="1279"/>
      <c r="UPZ2362" s="1279"/>
      <c r="UQA2362" s="1279"/>
      <c r="UQB2362" s="1279"/>
      <c r="UQC2362" s="1279"/>
      <c r="UQD2362" s="1279"/>
      <c r="UQE2362" s="1279"/>
      <c r="UQF2362" s="1279"/>
      <c r="UQG2362" s="1279"/>
      <c r="UQH2362" s="1279"/>
      <c r="UQI2362" s="1279"/>
      <c r="UQJ2362" s="1279"/>
      <c r="UQK2362" s="1279"/>
      <c r="UQL2362" s="1279"/>
      <c r="UQM2362" s="1279"/>
      <c r="UQN2362" s="1279"/>
      <c r="UQO2362" s="1279"/>
      <c r="UQP2362" s="1279"/>
      <c r="UQQ2362" s="1279"/>
      <c r="UQR2362" s="1279"/>
      <c r="UQS2362" s="1279"/>
      <c r="UQT2362" s="1279"/>
      <c r="UQU2362" s="1279"/>
      <c r="UQV2362" s="1279"/>
      <c r="UQW2362" s="1279"/>
      <c r="UQX2362" s="1279"/>
      <c r="UQY2362" s="1279"/>
      <c r="UQZ2362" s="1279"/>
      <c r="URA2362" s="1279"/>
      <c r="URB2362" s="1279"/>
      <c r="URC2362" s="1279"/>
      <c r="URD2362" s="1279"/>
      <c r="URE2362" s="1279"/>
      <c r="URF2362" s="1279"/>
      <c r="URG2362" s="1279"/>
      <c r="URH2362" s="1279"/>
      <c r="URI2362" s="1279"/>
      <c r="URJ2362" s="1279"/>
      <c r="URK2362" s="1279"/>
      <c r="URL2362" s="1279"/>
      <c r="URM2362" s="1279"/>
      <c r="URN2362" s="1279"/>
      <c r="URO2362" s="1279"/>
      <c r="URP2362" s="1279"/>
      <c r="URQ2362" s="1279"/>
      <c r="URR2362" s="1279"/>
      <c r="URS2362" s="1279"/>
      <c r="URT2362" s="1279"/>
      <c r="URU2362" s="1279"/>
      <c r="URV2362" s="1279"/>
      <c r="URW2362" s="1279"/>
      <c r="URX2362" s="1279"/>
      <c r="URY2362" s="1279"/>
      <c r="URZ2362" s="1279"/>
      <c r="USA2362" s="1279"/>
      <c r="USB2362" s="1279"/>
      <c r="USC2362" s="1279"/>
      <c r="USD2362" s="1279"/>
      <c r="USE2362" s="1279"/>
      <c r="USF2362" s="1279"/>
      <c r="USG2362" s="1279"/>
      <c r="USH2362" s="1279"/>
      <c r="USI2362" s="1279"/>
      <c r="USJ2362" s="1279"/>
      <c r="USK2362" s="1279"/>
      <c r="USL2362" s="1279"/>
      <c r="USM2362" s="1279"/>
      <c r="USN2362" s="1279"/>
      <c r="USO2362" s="1279"/>
      <c r="USP2362" s="1279"/>
      <c r="USQ2362" s="1279"/>
      <c r="USR2362" s="1279"/>
      <c r="USS2362" s="1279"/>
      <c r="UST2362" s="1279"/>
      <c r="USU2362" s="1279"/>
      <c r="USV2362" s="1279"/>
      <c r="USW2362" s="1279"/>
      <c r="USX2362" s="1279"/>
      <c r="USY2362" s="1279"/>
      <c r="USZ2362" s="1279"/>
      <c r="UTA2362" s="1279"/>
      <c r="UTB2362" s="1279"/>
      <c r="UTC2362" s="1279"/>
      <c r="UTD2362" s="1279"/>
      <c r="UTE2362" s="1279"/>
      <c r="UTF2362" s="1279"/>
      <c r="UTG2362" s="1279"/>
      <c r="UTH2362" s="1279"/>
      <c r="UTI2362" s="1279"/>
      <c r="UTJ2362" s="1279"/>
      <c r="UTK2362" s="1279"/>
      <c r="UTL2362" s="1279"/>
      <c r="UTM2362" s="1279"/>
      <c r="UTN2362" s="1279"/>
      <c r="UTO2362" s="1279"/>
      <c r="UTP2362" s="1279"/>
      <c r="UTQ2362" s="1279"/>
      <c r="UTR2362" s="1279"/>
      <c r="UTS2362" s="1279"/>
      <c r="UTT2362" s="1279"/>
      <c r="UTU2362" s="1279"/>
      <c r="UTV2362" s="1279"/>
      <c r="UTW2362" s="1279"/>
      <c r="UTX2362" s="1279"/>
      <c r="UTY2362" s="1279"/>
      <c r="UTZ2362" s="1279"/>
      <c r="UUA2362" s="1279"/>
      <c r="UUB2362" s="1279"/>
      <c r="UUC2362" s="1279"/>
      <c r="UUD2362" s="1279"/>
      <c r="UUE2362" s="1279"/>
      <c r="UUF2362" s="1279"/>
      <c r="UUG2362" s="1279"/>
      <c r="UUH2362" s="1279"/>
      <c r="UUI2362" s="1279"/>
      <c r="UUJ2362" s="1279"/>
      <c r="UUK2362" s="1279"/>
      <c r="UUL2362" s="1279"/>
      <c r="UUM2362" s="1279"/>
      <c r="UUN2362" s="1279"/>
      <c r="UUO2362" s="1279"/>
      <c r="UUP2362" s="1279"/>
      <c r="UUQ2362" s="1279"/>
      <c r="UUR2362" s="1279"/>
      <c r="UUS2362" s="1279"/>
      <c r="UUT2362" s="1279"/>
      <c r="UUU2362" s="1279"/>
      <c r="UUV2362" s="1279"/>
      <c r="UUW2362" s="1279"/>
      <c r="UUX2362" s="1279"/>
      <c r="UUY2362" s="1279"/>
      <c r="UUZ2362" s="1279"/>
      <c r="UVA2362" s="1279"/>
      <c r="UVB2362" s="1279"/>
      <c r="UVC2362" s="1279"/>
      <c r="UVD2362" s="1279"/>
      <c r="UVE2362" s="1279"/>
      <c r="UVF2362" s="1279"/>
      <c r="UVG2362" s="1279"/>
      <c r="UVH2362" s="1279"/>
      <c r="UVI2362" s="1279"/>
      <c r="UVJ2362" s="1279"/>
      <c r="UVK2362" s="1279"/>
      <c r="UVL2362" s="1279"/>
      <c r="UVM2362" s="1279"/>
      <c r="UVN2362" s="1279"/>
      <c r="UVO2362" s="1279"/>
      <c r="UVP2362" s="1279"/>
      <c r="UVQ2362" s="1279"/>
      <c r="UVR2362" s="1279"/>
      <c r="UVS2362" s="1279"/>
      <c r="UVT2362" s="1279"/>
      <c r="UVU2362" s="1279"/>
      <c r="UVV2362" s="1279"/>
      <c r="UVW2362" s="1279"/>
      <c r="UVX2362" s="1279"/>
      <c r="UVY2362" s="1279"/>
      <c r="UVZ2362" s="1279"/>
      <c r="UWA2362" s="1279"/>
      <c r="UWB2362" s="1279"/>
      <c r="UWC2362" s="1279"/>
      <c r="UWD2362" s="1279"/>
      <c r="UWE2362" s="1279"/>
      <c r="UWF2362" s="1279"/>
      <c r="UWG2362" s="1279"/>
      <c r="UWH2362" s="1279"/>
      <c r="UWI2362" s="1279"/>
      <c r="UWJ2362" s="1279"/>
      <c r="UWK2362" s="1279"/>
      <c r="UWL2362" s="1279"/>
      <c r="UWM2362" s="1279"/>
      <c r="UWN2362" s="1279"/>
      <c r="UWO2362" s="1279"/>
      <c r="UWP2362" s="1279"/>
      <c r="UWQ2362" s="1279"/>
      <c r="UWR2362" s="1279"/>
      <c r="UWS2362" s="1279"/>
      <c r="UWT2362" s="1279"/>
      <c r="UWU2362" s="1279"/>
      <c r="UWV2362" s="1279"/>
      <c r="UWW2362" s="1279"/>
      <c r="UWX2362" s="1279"/>
      <c r="UWY2362" s="1279"/>
      <c r="UWZ2362" s="1279"/>
      <c r="UXA2362" s="1279"/>
      <c r="UXB2362" s="1279"/>
      <c r="UXC2362" s="1279"/>
      <c r="UXD2362" s="1279"/>
      <c r="UXE2362" s="1279"/>
      <c r="UXF2362" s="1279"/>
      <c r="UXG2362" s="1279"/>
      <c r="UXH2362" s="1279"/>
      <c r="UXI2362" s="1279"/>
      <c r="UXJ2362" s="1279"/>
      <c r="UXK2362" s="1279"/>
      <c r="UXL2362" s="1279"/>
      <c r="UXM2362" s="1279"/>
      <c r="UXN2362" s="1279"/>
      <c r="UXO2362" s="1279"/>
      <c r="UXP2362" s="1279"/>
      <c r="UXQ2362" s="1279"/>
      <c r="UXR2362" s="1279"/>
      <c r="UXS2362" s="1279"/>
      <c r="UXT2362" s="1279"/>
      <c r="UXU2362" s="1279"/>
      <c r="UXV2362" s="1279"/>
      <c r="UXW2362" s="1279"/>
      <c r="UXX2362" s="1279"/>
      <c r="UXY2362" s="1279"/>
      <c r="UXZ2362" s="1279"/>
      <c r="UYA2362" s="1279"/>
      <c r="UYB2362" s="1279"/>
      <c r="UYC2362" s="1279"/>
      <c r="UYD2362" s="1279"/>
      <c r="UYE2362" s="1279"/>
      <c r="UYF2362" s="1279"/>
      <c r="UYG2362" s="1279"/>
      <c r="UYH2362" s="1279"/>
      <c r="UYI2362" s="1279"/>
      <c r="UYJ2362" s="1279"/>
      <c r="UYK2362" s="1279"/>
      <c r="UYL2362" s="1279"/>
      <c r="UYM2362" s="1279"/>
      <c r="UYN2362" s="1279"/>
      <c r="UYO2362" s="1279"/>
      <c r="UYP2362" s="1279"/>
      <c r="UYQ2362" s="1279"/>
      <c r="UYR2362" s="1279"/>
      <c r="UYS2362" s="1279"/>
      <c r="UYT2362" s="1279"/>
      <c r="UYU2362" s="1279"/>
      <c r="UYV2362" s="1279"/>
      <c r="UYW2362" s="1279"/>
      <c r="UYX2362" s="1279"/>
      <c r="UYY2362" s="1279"/>
      <c r="UYZ2362" s="1279"/>
      <c r="UZA2362" s="1279"/>
      <c r="UZB2362" s="1279"/>
      <c r="UZC2362" s="1279"/>
      <c r="UZD2362" s="1279"/>
      <c r="UZE2362" s="1279"/>
      <c r="UZF2362" s="1279"/>
      <c r="UZG2362" s="1279"/>
      <c r="UZH2362" s="1279"/>
      <c r="UZI2362" s="1279"/>
      <c r="UZJ2362" s="1279"/>
      <c r="UZK2362" s="1279"/>
      <c r="UZL2362" s="1279"/>
      <c r="UZM2362" s="1279"/>
      <c r="UZN2362" s="1279"/>
      <c r="UZO2362" s="1279"/>
      <c r="UZP2362" s="1279"/>
      <c r="UZQ2362" s="1279"/>
      <c r="UZR2362" s="1279"/>
      <c r="UZS2362" s="1279"/>
      <c r="UZT2362" s="1279"/>
      <c r="UZU2362" s="1279"/>
      <c r="UZV2362" s="1279"/>
      <c r="UZW2362" s="1279"/>
      <c r="UZX2362" s="1279"/>
      <c r="UZY2362" s="1279"/>
      <c r="UZZ2362" s="1279"/>
      <c r="VAA2362" s="1279"/>
      <c r="VAB2362" s="1279"/>
      <c r="VAC2362" s="1279"/>
      <c r="VAD2362" s="1279"/>
      <c r="VAE2362" s="1279"/>
      <c r="VAF2362" s="1279"/>
      <c r="VAG2362" s="1279"/>
      <c r="VAH2362" s="1279"/>
      <c r="VAI2362" s="1279"/>
      <c r="VAJ2362" s="1279"/>
      <c r="VAK2362" s="1279"/>
      <c r="VAL2362" s="1279"/>
      <c r="VAM2362" s="1279"/>
      <c r="VAN2362" s="1279"/>
      <c r="VAO2362" s="1279"/>
      <c r="VAP2362" s="1279"/>
      <c r="VAQ2362" s="1279"/>
      <c r="VAR2362" s="1279"/>
      <c r="VAS2362" s="1279"/>
      <c r="VAT2362" s="1279"/>
      <c r="VAU2362" s="1279"/>
      <c r="VAV2362" s="1279"/>
      <c r="VAW2362" s="1279"/>
      <c r="VAX2362" s="1279"/>
      <c r="VAY2362" s="1279"/>
      <c r="VAZ2362" s="1279"/>
      <c r="VBA2362" s="1279"/>
      <c r="VBB2362" s="1279"/>
      <c r="VBC2362" s="1279"/>
      <c r="VBD2362" s="1279"/>
      <c r="VBE2362" s="1279"/>
      <c r="VBF2362" s="1279"/>
      <c r="VBG2362" s="1279"/>
      <c r="VBH2362" s="1279"/>
      <c r="VBI2362" s="1279"/>
      <c r="VBJ2362" s="1279"/>
      <c r="VBK2362" s="1279"/>
      <c r="VBL2362" s="1279"/>
      <c r="VBM2362" s="1279"/>
      <c r="VBN2362" s="1279"/>
      <c r="VBO2362" s="1279"/>
      <c r="VBP2362" s="1279"/>
      <c r="VBQ2362" s="1279"/>
      <c r="VBR2362" s="1279"/>
      <c r="VBS2362" s="1279"/>
      <c r="VBT2362" s="1279"/>
      <c r="VBU2362" s="1279"/>
      <c r="VBV2362" s="1279"/>
      <c r="VBW2362" s="1279"/>
      <c r="VBX2362" s="1279"/>
      <c r="VBY2362" s="1279"/>
      <c r="VBZ2362" s="1279"/>
      <c r="VCA2362" s="1279"/>
      <c r="VCB2362" s="1279"/>
      <c r="VCC2362" s="1279"/>
      <c r="VCD2362" s="1279"/>
      <c r="VCE2362" s="1279"/>
      <c r="VCF2362" s="1279"/>
      <c r="VCG2362" s="1279"/>
      <c r="VCH2362" s="1279"/>
      <c r="VCI2362" s="1279"/>
      <c r="VCJ2362" s="1279"/>
      <c r="VCK2362" s="1279"/>
      <c r="VCL2362" s="1279"/>
      <c r="VCM2362" s="1279"/>
      <c r="VCN2362" s="1279"/>
      <c r="VCO2362" s="1279"/>
      <c r="VCP2362" s="1279"/>
      <c r="VCQ2362" s="1279"/>
      <c r="VCR2362" s="1279"/>
      <c r="VCS2362" s="1279"/>
      <c r="VCT2362" s="1279"/>
      <c r="VCU2362" s="1279"/>
      <c r="VCV2362" s="1279"/>
      <c r="VCW2362" s="1279"/>
      <c r="VCX2362" s="1279"/>
      <c r="VCY2362" s="1279"/>
      <c r="VCZ2362" s="1279"/>
      <c r="VDA2362" s="1279"/>
      <c r="VDB2362" s="1279"/>
      <c r="VDC2362" s="1279"/>
      <c r="VDD2362" s="1279"/>
      <c r="VDE2362" s="1279"/>
      <c r="VDF2362" s="1279"/>
      <c r="VDG2362" s="1279"/>
      <c r="VDH2362" s="1279"/>
      <c r="VDI2362" s="1279"/>
      <c r="VDJ2362" s="1279"/>
      <c r="VDK2362" s="1279"/>
      <c r="VDL2362" s="1279"/>
      <c r="VDM2362" s="1279"/>
      <c r="VDN2362" s="1279"/>
      <c r="VDO2362" s="1279"/>
      <c r="VDP2362" s="1279"/>
      <c r="VDQ2362" s="1279"/>
      <c r="VDR2362" s="1279"/>
      <c r="VDS2362" s="1279"/>
      <c r="VDT2362" s="1279"/>
      <c r="VDU2362" s="1279"/>
      <c r="VDV2362" s="1279"/>
      <c r="VDW2362" s="1279"/>
      <c r="VDX2362" s="1279"/>
      <c r="VDY2362" s="1279"/>
      <c r="VDZ2362" s="1279"/>
      <c r="VEA2362" s="1279"/>
      <c r="VEB2362" s="1279"/>
      <c r="VEC2362" s="1279"/>
      <c r="VED2362" s="1279"/>
      <c r="VEE2362" s="1279"/>
      <c r="VEF2362" s="1279"/>
      <c r="VEG2362" s="1279"/>
      <c r="VEH2362" s="1279"/>
      <c r="VEI2362" s="1279"/>
      <c r="VEJ2362" s="1279"/>
      <c r="VEK2362" s="1279"/>
      <c r="VEL2362" s="1279"/>
      <c r="VEM2362" s="1279"/>
      <c r="VEN2362" s="1279"/>
      <c r="VEO2362" s="1279"/>
      <c r="VEP2362" s="1279"/>
      <c r="VEQ2362" s="1279"/>
      <c r="VER2362" s="1279"/>
      <c r="VES2362" s="1279"/>
      <c r="VET2362" s="1279"/>
      <c r="VEU2362" s="1279"/>
      <c r="VEV2362" s="1279"/>
      <c r="VEW2362" s="1279"/>
      <c r="VEX2362" s="1279"/>
      <c r="VEY2362" s="1279"/>
      <c r="VEZ2362" s="1279"/>
      <c r="VFA2362" s="1279"/>
      <c r="VFB2362" s="1279"/>
      <c r="VFC2362" s="1279"/>
      <c r="VFD2362" s="1279"/>
      <c r="VFE2362" s="1279"/>
      <c r="VFF2362" s="1279"/>
      <c r="VFG2362" s="1279"/>
      <c r="VFH2362" s="1279"/>
      <c r="VFI2362" s="1279"/>
      <c r="VFJ2362" s="1279"/>
      <c r="VFK2362" s="1279"/>
      <c r="VFL2362" s="1279"/>
      <c r="VFM2362" s="1279"/>
      <c r="VFN2362" s="1279"/>
      <c r="VFO2362" s="1279"/>
      <c r="VFP2362" s="1279"/>
      <c r="VFQ2362" s="1279"/>
      <c r="VFR2362" s="1279"/>
      <c r="VFS2362" s="1279"/>
      <c r="VFT2362" s="1279"/>
      <c r="VFU2362" s="1279"/>
      <c r="VFV2362" s="1279"/>
      <c r="VFW2362" s="1279"/>
      <c r="VFX2362" s="1279"/>
      <c r="VFY2362" s="1279"/>
      <c r="VFZ2362" s="1279"/>
      <c r="VGA2362" s="1279"/>
      <c r="VGB2362" s="1279"/>
      <c r="VGC2362" s="1279"/>
      <c r="VGD2362" s="1279"/>
      <c r="VGE2362" s="1279"/>
      <c r="VGF2362" s="1279"/>
      <c r="VGG2362" s="1279"/>
      <c r="VGH2362" s="1279"/>
      <c r="VGI2362" s="1279"/>
      <c r="VGJ2362" s="1279"/>
      <c r="VGK2362" s="1279"/>
      <c r="VGL2362" s="1279"/>
      <c r="VGM2362" s="1279"/>
      <c r="VGN2362" s="1279"/>
      <c r="VGO2362" s="1279"/>
      <c r="VGP2362" s="1279"/>
      <c r="VGQ2362" s="1279"/>
      <c r="VGR2362" s="1279"/>
      <c r="VGS2362" s="1279"/>
      <c r="VGT2362" s="1279"/>
      <c r="VGU2362" s="1279"/>
      <c r="VGV2362" s="1279"/>
      <c r="VGW2362" s="1279"/>
      <c r="VGX2362" s="1279"/>
      <c r="VGY2362" s="1279"/>
      <c r="VGZ2362" s="1279"/>
      <c r="VHA2362" s="1279"/>
      <c r="VHB2362" s="1279"/>
      <c r="VHC2362" s="1279"/>
      <c r="VHD2362" s="1279"/>
      <c r="VHE2362" s="1279"/>
      <c r="VHF2362" s="1279"/>
      <c r="VHG2362" s="1279"/>
      <c r="VHH2362" s="1279"/>
      <c r="VHI2362" s="1279"/>
      <c r="VHJ2362" s="1279"/>
      <c r="VHK2362" s="1279"/>
      <c r="VHL2362" s="1279"/>
      <c r="VHM2362" s="1279"/>
      <c r="VHN2362" s="1279"/>
      <c r="VHO2362" s="1279"/>
      <c r="VHP2362" s="1279"/>
      <c r="VHQ2362" s="1279"/>
      <c r="VHR2362" s="1279"/>
      <c r="VHS2362" s="1279"/>
      <c r="VHT2362" s="1279"/>
      <c r="VHU2362" s="1279"/>
      <c r="VHV2362" s="1279"/>
      <c r="VHW2362" s="1279"/>
      <c r="VHX2362" s="1279"/>
      <c r="VHY2362" s="1279"/>
      <c r="VHZ2362" s="1279"/>
      <c r="VIA2362" s="1279"/>
      <c r="VIB2362" s="1279"/>
      <c r="VIC2362" s="1279"/>
      <c r="VID2362" s="1279"/>
      <c r="VIE2362" s="1279"/>
      <c r="VIF2362" s="1279"/>
      <c r="VIG2362" s="1279"/>
      <c r="VIH2362" s="1279"/>
      <c r="VII2362" s="1279"/>
      <c r="VIJ2362" s="1279"/>
      <c r="VIK2362" s="1279"/>
      <c r="VIL2362" s="1279"/>
      <c r="VIM2362" s="1279"/>
      <c r="VIN2362" s="1279"/>
      <c r="VIO2362" s="1279"/>
      <c r="VIP2362" s="1279"/>
      <c r="VIQ2362" s="1279"/>
      <c r="VIR2362" s="1279"/>
      <c r="VIS2362" s="1279"/>
      <c r="VIT2362" s="1279"/>
      <c r="VIU2362" s="1279"/>
      <c r="VIV2362" s="1279"/>
      <c r="VIW2362" s="1279"/>
      <c r="VIX2362" s="1279"/>
      <c r="VIY2362" s="1279"/>
      <c r="VIZ2362" s="1279"/>
      <c r="VJA2362" s="1279"/>
      <c r="VJB2362" s="1279"/>
      <c r="VJC2362" s="1279"/>
      <c r="VJD2362" s="1279"/>
      <c r="VJE2362" s="1279"/>
      <c r="VJF2362" s="1279"/>
      <c r="VJG2362" s="1279"/>
      <c r="VJH2362" s="1279"/>
      <c r="VJI2362" s="1279"/>
      <c r="VJJ2362" s="1279"/>
      <c r="VJK2362" s="1279"/>
      <c r="VJL2362" s="1279"/>
      <c r="VJM2362" s="1279"/>
      <c r="VJN2362" s="1279"/>
      <c r="VJO2362" s="1279"/>
      <c r="VJP2362" s="1279"/>
      <c r="VJQ2362" s="1279"/>
      <c r="VJR2362" s="1279"/>
      <c r="VJS2362" s="1279"/>
      <c r="VJT2362" s="1279"/>
      <c r="VJU2362" s="1279"/>
      <c r="VJV2362" s="1279"/>
      <c r="VJW2362" s="1279"/>
      <c r="VJX2362" s="1279"/>
      <c r="VJY2362" s="1279"/>
      <c r="VJZ2362" s="1279"/>
      <c r="VKA2362" s="1279"/>
      <c r="VKB2362" s="1279"/>
      <c r="VKC2362" s="1279"/>
      <c r="VKD2362" s="1279"/>
      <c r="VKE2362" s="1279"/>
      <c r="VKF2362" s="1279"/>
      <c r="VKG2362" s="1279"/>
      <c r="VKH2362" s="1279"/>
      <c r="VKI2362" s="1279"/>
      <c r="VKJ2362" s="1279"/>
      <c r="VKK2362" s="1279"/>
      <c r="VKL2362" s="1279"/>
      <c r="VKM2362" s="1279"/>
      <c r="VKN2362" s="1279"/>
      <c r="VKO2362" s="1279"/>
      <c r="VKP2362" s="1279"/>
      <c r="VKQ2362" s="1279"/>
      <c r="VKR2362" s="1279"/>
      <c r="VKS2362" s="1279"/>
      <c r="VKT2362" s="1279"/>
      <c r="VKU2362" s="1279"/>
      <c r="VKV2362" s="1279"/>
      <c r="VKW2362" s="1279"/>
      <c r="VKX2362" s="1279"/>
      <c r="VKY2362" s="1279"/>
      <c r="VKZ2362" s="1279"/>
      <c r="VLA2362" s="1279"/>
      <c r="VLB2362" s="1279"/>
      <c r="VLC2362" s="1279"/>
      <c r="VLD2362" s="1279"/>
      <c r="VLE2362" s="1279"/>
      <c r="VLF2362" s="1279"/>
      <c r="VLG2362" s="1279"/>
      <c r="VLH2362" s="1279"/>
      <c r="VLI2362" s="1279"/>
      <c r="VLJ2362" s="1279"/>
      <c r="VLK2362" s="1279"/>
      <c r="VLL2362" s="1279"/>
      <c r="VLM2362" s="1279"/>
      <c r="VLN2362" s="1279"/>
      <c r="VLO2362" s="1279"/>
      <c r="VLP2362" s="1279"/>
      <c r="VLQ2362" s="1279"/>
      <c r="VLR2362" s="1279"/>
      <c r="VLS2362" s="1279"/>
      <c r="VLT2362" s="1279"/>
      <c r="VLU2362" s="1279"/>
      <c r="VLV2362" s="1279"/>
      <c r="VLW2362" s="1279"/>
      <c r="VLX2362" s="1279"/>
      <c r="VLY2362" s="1279"/>
      <c r="VLZ2362" s="1279"/>
      <c r="VMA2362" s="1279"/>
      <c r="VMB2362" s="1279"/>
      <c r="VMC2362" s="1279"/>
      <c r="VMD2362" s="1279"/>
      <c r="VME2362" s="1279"/>
      <c r="VMF2362" s="1279"/>
      <c r="VMG2362" s="1279"/>
      <c r="VMH2362" s="1279"/>
      <c r="VMI2362" s="1279"/>
      <c r="VMJ2362" s="1279"/>
      <c r="VMK2362" s="1279"/>
      <c r="VML2362" s="1279"/>
      <c r="VMM2362" s="1279"/>
      <c r="VMN2362" s="1279"/>
      <c r="VMO2362" s="1279"/>
      <c r="VMP2362" s="1279"/>
      <c r="VMQ2362" s="1279"/>
      <c r="VMR2362" s="1279"/>
      <c r="VMS2362" s="1279"/>
      <c r="VMT2362" s="1279"/>
      <c r="VMU2362" s="1279"/>
      <c r="VMV2362" s="1279"/>
      <c r="VMW2362" s="1279"/>
      <c r="VMX2362" s="1279"/>
      <c r="VMY2362" s="1279"/>
      <c r="VMZ2362" s="1279"/>
      <c r="VNA2362" s="1279"/>
      <c r="VNB2362" s="1279"/>
      <c r="VNC2362" s="1279"/>
      <c r="VND2362" s="1279"/>
      <c r="VNE2362" s="1279"/>
      <c r="VNF2362" s="1279"/>
      <c r="VNG2362" s="1279"/>
      <c r="VNH2362" s="1279"/>
      <c r="VNI2362" s="1279"/>
      <c r="VNJ2362" s="1279"/>
      <c r="VNK2362" s="1279"/>
      <c r="VNL2362" s="1279"/>
      <c r="VNM2362" s="1279"/>
      <c r="VNN2362" s="1279"/>
      <c r="VNO2362" s="1279"/>
      <c r="VNP2362" s="1279"/>
      <c r="VNQ2362" s="1279"/>
      <c r="VNR2362" s="1279"/>
      <c r="VNS2362" s="1279"/>
      <c r="VNT2362" s="1279"/>
      <c r="VNU2362" s="1279"/>
      <c r="VNV2362" s="1279"/>
      <c r="VNW2362" s="1279"/>
      <c r="VNX2362" s="1279"/>
      <c r="VNY2362" s="1279"/>
      <c r="VNZ2362" s="1279"/>
      <c r="VOA2362" s="1279"/>
      <c r="VOB2362" s="1279"/>
      <c r="VOC2362" s="1279"/>
      <c r="VOD2362" s="1279"/>
      <c r="VOE2362" s="1279"/>
      <c r="VOF2362" s="1279"/>
      <c r="VOG2362" s="1279"/>
      <c r="VOH2362" s="1279"/>
      <c r="VOI2362" s="1279"/>
      <c r="VOJ2362" s="1279"/>
      <c r="VOK2362" s="1279"/>
      <c r="VOL2362" s="1279"/>
      <c r="VOM2362" s="1279"/>
      <c r="VON2362" s="1279"/>
      <c r="VOO2362" s="1279"/>
      <c r="VOP2362" s="1279"/>
      <c r="VOQ2362" s="1279"/>
      <c r="VOR2362" s="1279"/>
      <c r="VOS2362" s="1279"/>
      <c r="VOT2362" s="1279"/>
      <c r="VOU2362" s="1279"/>
      <c r="VOV2362" s="1279"/>
      <c r="VOW2362" s="1279"/>
      <c r="VOX2362" s="1279"/>
      <c r="VOY2362" s="1279"/>
      <c r="VOZ2362" s="1279"/>
      <c r="VPA2362" s="1279"/>
      <c r="VPB2362" s="1279"/>
      <c r="VPC2362" s="1279"/>
      <c r="VPD2362" s="1279"/>
      <c r="VPE2362" s="1279"/>
      <c r="VPF2362" s="1279"/>
      <c r="VPG2362" s="1279"/>
      <c r="VPH2362" s="1279"/>
      <c r="VPI2362" s="1279"/>
      <c r="VPJ2362" s="1279"/>
      <c r="VPK2362" s="1279"/>
      <c r="VPL2362" s="1279"/>
      <c r="VPM2362" s="1279"/>
      <c r="VPN2362" s="1279"/>
      <c r="VPO2362" s="1279"/>
      <c r="VPP2362" s="1279"/>
      <c r="VPQ2362" s="1279"/>
      <c r="VPR2362" s="1279"/>
      <c r="VPS2362" s="1279"/>
      <c r="VPT2362" s="1279"/>
      <c r="VPU2362" s="1279"/>
      <c r="VPV2362" s="1279"/>
      <c r="VPW2362" s="1279"/>
      <c r="VPX2362" s="1279"/>
      <c r="VPY2362" s="1279"/>
      <c r="VPZ2362" s="1279"/>
      <c r="VQA2362" s="1279"/>
      <c r="VQB2362" s="1279"/>
      <c r="VQC2362" s="1279"/>
      <c r="VQD2362" s="1279"/>
      <c r="VQE2362" s="1279"/>
      <c r="VQF2362" s="1279"/>
      <c r="VQG2362" s="1279"/>
      <c r="VQH2362" s="1279"/>
      <c r="VQI2362" s="1279"/>
      <c r="VQJ2362" s="1279"/>
      <c r="VQK2362" s="1279"/>
      <c r="VQL2362" s="1279"/>
      <c r="VQM2362" s="1279"/>
      <c r="VQN2362" s="1279"/>
      <c r="VQO2362" s="1279"/>
      <c r="VQP2362" s="1279"/>
      <c r="VQQ2362" s="1279"/>
      <c r="VQR2362" s="1279"/>
      <c r="VQS2362" s="1279"/>
      <c r="VQT2362" s="1279"/>
      <c r="VQU2362" s="1279"/>
      <c r="VQV2362" s="1279"/>
      <c r="VQW2362" s="1279"/>
      <c r="VQX2362" s="1279"/>
      <c r="VQY2362" s="1279"/>
      <c r="VQZ2362" s="1279"/>
      <c r="VRA2362" s="1279"/>
      <c r="VRB2362" s="1279"/>
      <c r="VRC2362" s="1279"/>
      <c r="VRD2362" s="1279"/>
      <c r="VRE2362" s="1279"/>
      <c r="VRF2362" s="1279"/>
      <c r="VRG2362" s="1279"/>
      <c r="VRH2362" s="1279"/>
      <c r="VRI2362" s="1279"/>
      <c r="VRJ2362" s="1279"/>
      <c r="VRK2362" s="1279"/>
      <c r="VRL2362" s="1279"/>
      <c r="VRM2362" s="1279"/>
      <c r="VRN2362" s="1279"/>
      <c r="VRO2362" s="1279"/>
      <c r="VRP2362" s="1279"/>
      <c r="VRQ2362" s="1279"/>
      <c r="VRR2362" s="1279"/>
      <c r="VRS2362" s="1279"/>
      <c r="VRT2362" s="1279"/>
      <c r="VRU2362" s="1279"/>
      <c r="VRV2362" s="1279"/>
      <c r="VRW2362" s="1279"/>
      <c r="VRX2362" s="1279"/>
      <c r="VRY2362" s="1279"/>
      <c r="VRZ2362" s="1279"/>
      <c r="VSA2362" s="1279"/>
      <c r="VSB2362" s="1279"/>
      <c r="VSC2362" s="1279"/>
      <c r="VSD2362" s="1279"/>
      <c r="VSE2362" s="1279"/>
      <c r="VSF2362" s="1279"/>
      <c r="VSG2362" s="1279"/>
      <c r="VSH2362" s="1279"/>
      <c r="VSI2362" s="1279"/>
      <c r="VSJ2362" s="1279"/>
      <c r="VSK2362" s="1279"/>
      <c r="VSL2362" s="1279"/>
      <c r="VSM2362" s="1279"/>
      <c r="VSN2362" s="1279"/>
      <c r="VSO2362" s="1279"/>
      <c r="VSP2362" s="1279"/>
      <c r="VSQ2362" s="1279"/>
      <c r="VSR2362" s="1279"/>
      <c r="VSS2362" s="1279"/>
      <c r="VST2362" s="1279"/>
      <c r="VSU2362" s="1279"/>
      <c r="VSV2362" s="1279"/>
      <c r="VSW2362" s="1279"/>
      <c r="VSX2362" s="1279"/>
      <c r="VSY2362" s="1279"/>
      <c r="VSZ2362" s="1279"/>
      <c r="VTA2362" s="1279"/>
      <c r="VTB2362" s="1279"/>
      <c r="VTC2362" s="1279"/>
      <c r="VTD2362" s="1279"/>
      <c r="VTE2362" s="1279"/>
      <c r="VTF2362" s="1279"/>
      <c r="VTG2362" s="1279"/>
      <c r="VTH2362" s="1279"/>
      <c r="VTI2362" s="1279"/>
      <c r="VTJ2362" s="1279"/>
      <c r="VTK2362" s="1279"/>
      <c r="VTL2362" s="1279"/>
      <c r="VTM2362" s="1279"/>
      <c r="VTN2362" s="1279"/>
      <c r="VTO2362" s="1279"/>
      <c r="VTP2362" s="1279"/>
      <c r="VTQ2362" s="1279"/>
      <c r="VTR2362" s="1279"/>
      <c r="VTS2362" s="1279"/>
      <c r="VTT2362" s="1279"/>
      <c r="VTU2362" s="1279"/>
      <c r="VTV2362" s="1279"/>
      <c r="VTW2362" s="1279"/>
      <c r="VTX2362" s="1279"/>
      <c r="VTY2362" s="1279"/>
      <c r="VTZ2362" s="1279"/>
      <c r="VUA2362" s="1279"/>
      <c r="VUB2362" s="1279"/>
      <c r="VUC2362" s="1279"/>
      <c r="VUD2362" s="1279"/>
      <c r="VUE2362" s="1279"/>
      <c r="VUF2362" s="1279"/>
      <c r="VUG2362" s="1279"/>
      <c r="VUH2362" s="1279"/>
      <c r="VUI2362" s="1279"/>
      <c r="VUJ2362" s="1279"/>
      <c r="VUK2362" s="1279"/>
      <c r="VUL2362" s="1279"/>
      <c r="VUM2362" s="1279"/>
      <c r="VUN2362" s="1279"/>
      <c r="VUO2362" s="1279"/>
      <c r="VUP2362" s="1279"/>
      <c r="VUQ2362" s="1279"/>
      <c r="VUR2362" s="1279"/>
      <c r="VUS2362" s="1279"/>
      <c r="VUT2362" s="1279"/>
      <c r="VUU2362" s="1279"/>
      <c r="VUV2362" s="1279"/>
      <c r="VUW2362" s="1279"/>
      <c r="VUX2362" s="1279"/>
      <c r="VUY2362" s="1279"/>
      <c r="VUZ2362" s="1279"/>
      <c r="VVA2362" s="1279"/>
      <c r="VVB2362" s="1279"/>
      <c r="VVC2362" s="1279"/>
      <c r="VVD2362" s="1279"/>
      <c r="VVE2362" s="1279"/>
      <c r="VVF2362" s="1279"/>
      <c r="VVG2362" s="1279"/>
      <c r="VVH2362" s="1279"/>
      <c r="VVI2362" s="1279"/>
      <c r="VVJ2362" s="1279"/>
      <c r="VVK2362" s="1279"/>
      <c r="VVL2362" s="1279"/>
      <c r="VVM2362" s="1279"/>
      <c r="VVN2362" s="1279"/>
      <c r="VVO2362" s="1279"/>
      <c r="VVP2362" s="1279"/>
      <c r="VVQ2362" s="1279"/>
      <c r="VVR2362" s="1279"/>
      <c r="VVS2362" s="1279"/>
      <c r="VVT2362" s="1279"/>
      <c r="VVU2362" s="1279"/>
      <c r="VVV2362" s="1279"/>
      <c r="VVW2362" s="1279"/>
      <c r="VVX2362" s="1279"/>
      <c r="VVY2362" s="1279"/>
      <c r="VVZ2362" s="1279"/>
      <c r="VWA2362" s="1279"/>
      <c r="VWB2362" s="1279"/>
      <c r="VWC2362" s="1279"/>
      <c r="VWD2362" s="1279"/>
      <c r="VWE2362" s="1279"/>
      <c r="VWF2362" s="1279"/>
      <c r="VWG2362" s="1279"/>
      <c r="VWH2362" s="1279"/>
      <c r="VWI2362" s="1279"/>
      <c r="VWJ2362" s="1279"/>
      <c r="VWK2362" s="1279"/>
      <c r="VWL2362" s="1279"/>
      <c r="VWM2362" s="1279"/>
      <c r="VWN2362" s="1279"/>
      <c r="VWO2362" s="1279"/>
      <c r="VWP2362" s="1279"/>
      <c r="VWQ2362" s="1279"/>
      <c r="VWR2362" s="1279"/>
      <c r="VWS2362" s="1279"/>
      <c r="VWT2362" s="1279"/>
      <c r="VWU2362" s="1279"/>
      <c r="VWV2362" s="1279"/>
      <c r="VWW2362" s="1279"/>
      <c r="VWX2362" s="1279"/>
      <c r="VWY2362" s="1279"/>
      <c r="VWZ2362" s="1279"/>
      <c r="VXA2362" s="1279"/>
      <c r="VXB2362" s="1279"/>
      <c r="VXC2362" s="1279"/>
      <c r="VXD2362" s="1279"/>
      <c r="VXE2362" s="1279"/>
      <c r="VXF2362" s="1279"/>
      <c r="VXG2362" s="1279"/>
      <c r="VXH2362" s="1279"/>
      <c r="VXI2362" s="1279"/>
      <c r="VXJ2362" s="1279"/>
      <c r="VXK2362" s="1279"/>
      <c r="VXL2362" s="1279"/>
      <c r="VXM2362" s="1279"/>
      <c r="VXN2362" s="1279"/>
      <c r="VXO2362" s="1279"/>
      <c r="VXP2362" s="1279"/>
      <c r="VXQ2362" s="1279"/>
      <c r="VXR2362" s="1279"/>
      <c r="VXS2362" s="1279"/>
      <c r="VXT2362" s="1279"/>
      <c r="VXU2362" s="1279"/>
      <c r="VXV2362" s="1279"/>
      <c r="VXW2362" s="1279"/>
      <c r="VXX2362" s="1279"/>
      <c r="VXY2362" s="1279"/>
      <c r="VXZ2362" s="1279"/>
      <c r="VYA2362" s="1279"/>
      <c r="VYB2362" s="1279"/>
      <c r="VYC2362" s="1279"/>
      <c r="VYD2362" s="1279"/>
      <c r="VYE2362" s="1279"/>
      <c r="VYF2362" s="1279"/>
      <c r="VYG2362" s="1279"/>
      <c r="VYH2362" s="1279"/>
      <c r="VYI2362" s="1279"/>
      <c r="VYJ2362" s="1279"/>
      <c r="VYK2362" s="1279"/>
      <c r="VYL2362" s="1279"/>
      <c r="VYM2362" s="1279"/>
      <c r="VYN2362" s="1279"/>
      <c r="VYO2362" s="1279"/>
      <c r="VYP2362" s="1279"/>
      <c r="VYQ2362" s="1279"/>
      <c r="VYR2362" s="1279"/>
      <c r="VYS2362" s="1279"/>
      <c r="VYT2362" s="1279"/>
      <c r="VYU2362" s="1279"/>
      <c r="VYV2362" s="1279"/>
      <c r="VYW2362" s="1279"/>
      <c r="VYX2362" s="1279"/>
      <c r="VYY2362" s="1279"/>
      <c r="VYZ2362" s="1279"/>
      <c r="VZA2362" s="1279"/>
      <c r="VZB2362" s="1279"/>
      <c r="VZC2362" s="1279"/>
      <c r="VZD2362" s="1279"/>
      <c r="VZE2362" s="1279"/>
      <c r="VZF2362" s="1279"/>
      <c r="VZG2362" s="1279"/>
      <c r="VZH2362" s="1279"/>
      <c r="VZI2362" s="1279"/>
      <c r="VZJ2362" s="1279"/>
      <c r="VZK2362" s="1279"/>
      <c r="VZL2362" s="1279"/>
      <c r="VZM2362" s="1279"/>
      <c r="VZN2362" s="1279"/>
      <c r="VZO2362" s="1279"/>
      <c r="VZP2362" s="1279"/>
      <c r="VZQ2362" s="1279"/>
      <c r="VZR2362" s="1279"/>
      <c r="VZS2362" s="1279"/>
      <c r="VZT2362" s="1279"/>
      <c r="VZU2362" s="1279"/>
      <c r="VZV2362" s="1279"/>
      <c r="VZW2362" s="1279"/>
      <c r="VZX2362" s="1279"/>
      <c r="VZY2362" s="1279"/>
      <c r="VZZ2362" s="1279"/>
      <c r="WAA2362" s="1279"/>
      <c r="WAB2362" s="1279"/>
      <c r="WAC2362" s="1279"/>
      <c r="WAD2362" s="1279"/>
      <c r="WAE2362" s="1279"/>
      <c r="WAF2362" s="1279"/>
      <c r="WAG2362" s="1279"/>
      <c r="WAH2362" s="1279"/>
      <c r="WAI2362" s="1279"/>
      <c r="WAJ2362" s="1279"/>
      <c r="WAK2362" s="1279"/>
      <c r="WAL2362" s="1279"/>
      <c r="WAM2362" s="1279"/>
      <c r="WAN2362" s="1279"/>
      <c r="WAO2362" s="1279"/>
      <c r="WAP2362" s="1279"/>
      <c r="WAQ2362" s="1279"/>
      <c r="WAR2362" s="1279"/>
      <c r="WAS2362" s="1279"/>
      <c r="WAT2362" s="1279"/>
      <c r="WAU2362" s="1279"/>
      <c r="WAV2362" s="1279"/>
      <c r="WAW2362" s="1279"/>
      <c r="WAX2362" s="1279"/>
      <c r="WAY2362" s="1279"/>
      <c r="WAZ2362" s="1279"/>
      <c r="WBA2362" s="1279"/>
      <c r="WBB2362" s="1279"/>
      <c r="WBC2362" s="1279"/>
      <c r="WBD2362" s="1279"/>
      <c r="WBE2362" s="1279"/>
      <c r="WBF2362" s="1279"/>
      <c r="WBG2362" s="1279"/>
      <c r="WBH2362" s="1279"/>
      <c r="WBI2362" s="1279"/>
      <c r="WBJ2362" s="1279"/>
      <c r="WBK2362" s="1279"/>
      <c r="WBL2362" s="1279"/>
      <c r="WBM2362" s="1279"/>
      <c r="WBN2362" s="1279"/>
      <c r="WBO2362" s="1279"/>
      <c r="WBP2362" s="1279"/>
      <c r="WBQ2362" s="1279"/>
      <c r="WBR2362" s="1279"/>
      <c r="WBS2362" s="1279"/>
      <c r="WBT2362" s="1279"/>
      <c r="WBU2362" s="1279"/>
      <c r="WBV2362" s="1279"/>
      <c r="WBW2362" s="1279"/>
      <c r="WBX2362" s="1279"/>
      <c r="WBY2362" s="1279"/>
      <c r="WBZ2362" s="1279"/>
      <c r="WCA2362" s="1279"/>
      <c r="WCB2362" s="1279"/>
      <c r="WCC2362" s="1279"/>
      <c r="WCD2362" s="1279"/>
      <c r="WCE2362" s="1279"/>
      <c r="WCF2362" s="1279"/>
      <c r="WCG2362" s="1279"/>
      <c r="WCH2362" s="1279"/>
      <c r="WCI2362" s="1279"/>
      <c r="WCJ2362" s="1279"/>
      <c r="WCK2362" s="1279"/>
      <c r="WCL2362" s="1279"/>
      <c r="WCM2362" s="1279"/>
      <c r="WCN2362" s="1279"/>
      <c r="WCO2362" s="1279"/>
      <c r="WCP2362" s="1279"/>
      <c r="WCQ2362" s="1279"/>
      <c r="WCR2362" s="1279"/>
      <c r="WCS2362" s="1279"/>
      <c r="WCT2362" s="1279"/>
      <c r="WCU2362" s="1279"/>
      <c r="WCV2362" s="1279"/>
      <c r="WCW2362" s="1279"/>
      <c r="WCX2362" s="1279"/>
      <c r="WCY2362" s="1279"/>
      <c r="WCZ2362" s="1279"/>
      <c r="WDA2362" s="1279"/>
      <c r="WDB2362" s="1279"/>
      <c r="WDC2362" s="1279"/>
      <c r="WDD2362" s="1279"/>
      <c r="WDE2362" s="1279"/>
      <c r="WDF2362" s="1279"/>
      <c r="WDG2362" s="1279"/>
      <c r="WDH2362" s="1279"/>
      <c r="WDI2362" s="1279"/>
      <c r="WDJ2362" s="1279"/>
      <c r="WDK2362" s="1279"/>
      <c r="WDL2362" s="1279"/>
      <c r="WDM2362" s="1279"/>
      <c r="WDN2362" s="1279"/>
      <c r="WDO2362" s="1279"/>
      <c r="WDP2362" s="1279"/>
      <c r="WDQ2362" s="1279"/>
      <c r="WDR2362" s="1279"/>
      <c r="WDS2362" s="1279"/>
      <c r="WDT2362" s="1279"/>
      <c r="WDU2362" s="1279"/>
      <c r="WDV2362" s="1279"/>
      <c r="WDW2362" s="1279"/>
      <c r="WDX2362" s="1279"/>
      <c r="WDY2362" s="1279"/>
      <c r="WDZ2362" s="1279"/>
      <c r="WEA2362" s="1279"/>
      <c r="WEB2362" s="1279"/>
      <c r="WEC2362" s="1279"/>
      <c r="WED2362" s="1279"/>
      <c r="WEE2362" s="1279"/>
      <c r="WEF2362" s="1279"/>
      <c r="WEG2362" s="1279"/>
      <c r="WEH2362" s="1279"/>
      <c r="WEI2362" s="1279"/>
      <c r="WEJ2362" s="1279"/>
      <c r="WEK2362" s="1279"/>
      <c r="WEL2362" s="1279"/>
      <c r="WEM2362" s="1279"/>
      <c r="WEN2362" s="1279"/>
      <c r="WEO2362" s="1279"/>
      <c r="WEP2362" s="1279"/>
      <c r="WEQ2362" s="1279"/>
      <c r="WER2362" s="1279"/>
      <c r="WES2362" s="1279"/>
      <c r="WET2362" s="1279"/>
      <c r="WEU2362" s="1279"/>
      <c r="WEV2362" s="1279"/>
      <c r="WEW2362" s="1279"/>
      <c r="WEX2362" s="1279"/>
      <c r="WEY2362" s="1279"/>
      <c r="WEZ2362" s="1279"/>
      <c r="WFA2362" s="1279"/>
      <c r="WFB2362" s="1279"/>
      <c r="WFC2362" s="1279"/>
      <c r="WFD2362" s="1279"/>
      <c r="WFE2362" s="1279"/>
      <c r="WFF2362" s="1279"/>
      <c r="WFG2362" s="1279"/>
      <c r="WFH2362" s="1279"/>
      <c r="WFI2362" s="1279"/>
      <c r="WFJ2362" s="1279"/>
      <c r="WFK2362" s="1279"/>
      <c r="WFL2362" s="1279"/>
      <c r="WFM2362" s="1279"/>
      <c r="WFN2362" s="1279"/>
      <c r="WFO2362" s="1279"/>
      <c r="WFP2362" s="1279"/>
      <c r="WFQ2362" s="1279"/>
      <c r="WFR2362" s="1279"/>
      <c r="WFS2362" s="1279"/>
      <c r="WFT2362" s="1279"/>
      <c r="WFU2362" s="1279"/>
      <c r="WFV2362" s="1279"/>
      <c r="WFW2362" s="1279"/>
      <c r="WFX2362" s="1279"/>
      <c r="WFY2362" s="1279"/>
      <c r="WFZ2362" s="1279"/>
      <c r="WGA2362" s="1279"/>
      <c r="WGB2362" s="1279"/>
      <c r="WGC2362" s="1279"/>
      <c r="WGD2362" s="1279"/>
      <c r="WGE2362" s="1279"/>
      <c r="WGF2362" s="1279"/>
      <c r="WGG2362" s="1279"/>
      <c r="WGH2362" s="1279"/>
      <c r="WGI2362" s="1279"/>
      <c r="WGJ2362" s="1279"/>
      <c r="WGK2362" s="1279"/>
      <c r="WGL2362" s="1279"/>
      <c r="WGM2362" s="1279"/>
      <c r="WGN2362" s="1279"/>
      <c r="WGO2362" s="1279"/>
      <c r="WGP2362" s="1279"/>
      <c r="WGQ2362" s="1279"/>
      <c r="WGR2362" s="1279"/>
      <c r="WGS2362" s="1279"/>
      <c r="WGT2362" s="1279"/>
      <c r="WGU2362" s="1279"/>
      <c r="WGV2362" s="1279"/>
      <c r="WGW2362" s="1279"/>
      <c r="WGX2362" s="1279"/>
      <c r="WGY2362" s="1279"/>
      <c r="WGZ2362" s="1279"/>
      <c r="WHA2362" s="1279"/>
      <c r="WHB2362" s="1279"/>
      <c r="WHC2362" s="1279"/>
      <c r="WHD2362" s="1279"/>
      <c r="WHE2362" s="1279"/>
      <c r="WHF2362" s="1279"/>
      <c r="WHG2362" s="1279"/>
      <c r="WHH2362" s="1279"/>
      <c r="WHI2362" s="1279"/>
      <c r="WHJ2362" s="1279"/>
      <c r="WHK2362" s="1279"/>
      <c r="WHL2362" s="1279"/>
      <c r="WHM2362" s="1279"/>
      <c r="WHN2362" s="1279"/>
      <c r="WHO2362" s="1279"/>
      <c r="WHP2362" s="1279"/>
      <c r="WHQ2362" s="1279"/>
      <c r="WHR2362" s="1279"/>
      <c r="WHS2362" s="1279"/>
      <c r="WHT2362" s="1279"/>
      <c r="WHU2362" s="1279"/>
      <c r="WHV2362" s="1279"/>
      <c r="WHW2362" s="1279"/>
      <c r="WHX2362" s="1279"/>
      <c r="WHY2362" s="1279"/>
      <c r="WHZ2362" s="1279"/>
      <c r="WIA2362" s="1279"/>
      <c r="WIB2362" s="1279"/>
      <c r="WIC2362" s="1279"/>
      <c r="WID2362" s="1279"/>
      <c r="WIE2362" s="1279"/>
      <c r="WIF2362" s="1279"/>
      <c r="WIG2362" s="1279"/>
      <c r="WIH2362" s="1279"/>
      <c r="WII2362" s="1279"/>
      <c r="WIJ2362" s="1279"/>
      <c r="WIK2362" s="1279"/>
      <c r="WIL2362" s="1279"/>
      <c r="WIM2362" s="1279"/>
      <c r="WIN2362" s="1279"/>
      <c r="WIO2362" s="1279"/>
      <c r="WIP2362" s="1279"/>
      <c r="WIQ2362" s="1279"/>
      <c r="WIR2362" s="1279"/>
      <c r="WIS2362" s="1279"/>
      <c r="WIT2362" s="1279"/>
      <c r="WIU2362" s="1279"/>
      <c r="WIV2362" s="1279"/>
      <c r="WIW2362" s="1279"/>
      <c r="WIX2362" s="1279"/>
      <c r="WIY2362" s="1279"/>
      <c r="WIZ2362" s="1279"/>
      <c r="WJA2362" s="1279"/>
      <c r="WJB2362" s="1279"/>
      <c r="WJC2362" s="1279"/>
      <c r="WJD2362" s="1279"/>
      <c r="WJE2362" s="1279"/>
      <c r="WJF2362" s="1279"/>
      <c r="WJG2362" s="1279"/>
      <c r="WJH2362" s="1279"/>
      <c r="WJI2362" s="1279"/>
      <c r="WJJ2362" s="1279"/>
      <c r="WJK2362" s="1279"/>
      <c r="WJL2362" s="1279"/>
      <c r="WJM2362" s="1279"/>
      <c r="WJN2362" s="1279"/>
      <c r="WJO2362" s="1279"/>
      <c r="WJP2362" s="1279"/>
      <c r="WJQ2362" s="1279"/>
      <c r="WJR2362" s="1279"/>
      <c r="WJS2362" s="1279"/>
      <c r="WJT2362" s="1279"/>
      <c r="WJU2362" s="1279"/>
      <c r="WJV2362" s="1279"/>
      <c r="WJW2362" s="1279"/>
      <c r="WJX2362" s="1279"/>
      <c r="WJY2362" s="1279"/>
      <c r="WJZ2362" s="1279"/>
      <c r="WKA2362" s="1279"/>
      <c r="WKB2362" s="1279"/>
      <c r="WKC2362" s="1279"/>
      <c r="WKD2362" s="1279"/>
      <c r="WKE2362" s="1279"/>
      <c r="WKF2362" s="1279"/>
      <c r="WKG2362" s="1279"/>
      <c r="WKH2362" s="1279"/>
      <c r="WKI2362" s="1279"/>
      <c r="WKJ2362" s="1279"/>
      <c r="WKK2362" s="1279"/>
      <c r="WKL2362" s="1279"/>
      <c r="WKM2362" s="1279"/>
      <c r="WKN2362" s="1279"/>
      <c r="WKO2362" s="1279"/>
      <c r="WKP2362" s="1279"/>
      <c r="WKQ2362" s="1279"/>
      <c r="WKR2362" s="1279"/>
      <c r="WKS2362" s="1279"/>
      <c r="WKT2362" s="1279"/>
      <c r="WKU2362" s="1279"/>
      <c r="WKV2362" s="1279"/>
      <c r="WKW2362" s="1279"/>
      <c r="WKX2362" s="1279"/>
      <c r="WKY2362" s="1279"/>
      <c r="WKZ2362" s="1279"/>
      <c r="WLA2362" s="1279"/>
      <c r="WLB2362" s="1279"/>
      <c r="WLC2362" s="1279"/>
      <c r="WLD2362" s="1279"/>
      <c r="WLE2362" s="1279"/>
      <c r="WLF2362" s="1279"/>
      <c r="WLG2362" s="1279"/>
      <c r="WLH2362" s="1279"/>
      <c r="WLI2362" s="1279"/>
      <c r="WLJ2362" s="1279"/>
      <c r="WLK2362" s="1279"/>
      <c r="WLL2362" s="1279"/>
      <c r="WLM2362" s="1279"/>
      <c r="WLN2362" s="1279"/>
      <c r="WLO2362" s="1279"/>
      <c r="WLP2362" s="1279"/>
      <c r="WLQ2362" s="1279"/>
      <c r="WLR2362" s="1279"/>
      <c r="WLS2362" s="1279"/>
      <c r="WLT2362" s="1279"/>
      <c r="WLU2362" s="1279"/>
      <c r="WLV2362" s="1279"/>
      <c r="WLW2362" s="1279"/>
      <c r="WLX2362" s="1279"/>
      <c r="WLY2362" s="1279"/>
      <c r="WLZ2362" s="1279"/>
      <c r="WMA2362" s="1279"/>
      <c r="WMB2362" s="1279"/>
      <c r="WMC2362" s="1279"/>
      <c r="WMD2362" s="1279"/>
      <c r="WME2362" s="1279"/>
      <c r="WMF2362" s="1279"/>
      <c r="WMG2362" s="1279"/>
      <c r="WMH2362" s="1279"/>
      <c r="WMI2362" s="1279"/>
      <c r="WMJ2362" s="1279"/>
      <c r="WMK2362" s="1279"/>
      <c r="WML2362" s="1279"/>
      <c r="WMM2362" s="1279"/>
      <c r="WMN2362" s="1279"/>
      <c r="WMO2362" s="1279"/>
      <c r="WMP2362" s="1279"/>
      <c r="WMQ2362" s="1279"/>
      <c r="WMR2362" s="1279"/>
      <c r="WMS2362" s="1279"/>
      <c r="WMT2362" s="1279"/>
      <c r="WMU2362" s="1279"/>
      <c r="WMV2362" s="1279"/>
      <c r="WMW2362" s="1279"/>
      <c r="WMX2362" s="1279"/>
      <c r="WMY2362" s="1279"/>
      <c r="WMZ2362" s="1279"/>
      <c r="WNA2362" s="1279"/>
      <c r="WNB2362" s="1279"/>
      <c r="WNC2362" s="1279"/>
      <c r="WND2362" s="1279"/>
      <c r="WNE2362" s="1279"/>
      <c r="WNF2362" s="1279"/>
      <c r="WNG2362" s="1279"/>
      <c r="WNH2362" s="1279"/>
      <c r="WNI2362" s="1279"/>
      <c r="WNJ2362" s="1279"/>
      <c r="WNK2362" s="1279"/>
      <c r="WNL2362" s="1279"/>
      <c r="WNM2362" s="1279"/>
      <c r="WNN2362" s="1279"/>
      <c r="WNO2362" s="1279"/>
      <c r="WNP2362" s="1279"/>
      <c r="WNQ2362" s="1279"/>
      <c r="WNR2362" s="1279"/>
      <c r="WNS2362" s="1279"/>
      <c r="WNT2362" s="1279"/>
      <c r="WNU2362" s="1279"/>
      <c r="WNV2362" s="1279"/>
      <c r="WNW2362" s="1279"/>
      <c r="WNX2362" s="1279"/>
      <c r="WNY2362" s="1279"/>
      <c r="WNZ2362" s="1279"/>
      <c r="WOA2362" s="1279"/>
      <c r="WOB2362" s="1279"/>
      <c r="WOC2362" s="1279"/>
      <c r="WOD2362" s="1279"/>
      <c r="WOE2362" s="1279"/>
      <c r="WOF2362" s="1279"/>
      <c r="WOG2362" s="1279"/>
      <c r="WOH2362" s="1279"/>
      <c r="WOI2362" s="1279"/>
      <c r="WOJ2362" s="1279"/>
      <c r="WOK2362" s="1279"/>
      <c r="WOL2362" s="1279"/>
      <c r="WOM2362" s="1279"/>
      <c r="WON2362" s="1279"/>
      <c r="WOO2362" s="1279"/>
      <c r="WOP2362" s="1279"/>
      <c r="WOQ2362" s="1279"/>
      <c r="WOR2362" s="1279"/>
      <c r="WOS2362" s="1279"/>
      <c r="WOT2362" s="1279"/>
      <c r="WOU2362" s="1279"/>
      <c r="WOV2362" s="1279"/>
      <c r="WOW2362" s="1279"/>
      <c r="WOX2362" s="1279"/>
      <c r="WOY2362" s="1279"/>
      <c r="WOZ2362" s="1279"/>
      <c r="WPA2362" s="1279"/>
      <c r="WPB2362" s="1279"/>
      <c r="WPC2362" s="1279"/>
      <c r="WPD2362" s="1279"/>
      <c r="WPE2362" s="1279"/>
      <c r="WPF2362" s="1279"/>
      <c r="WPG2362" s="1279"/>
      <c r="WPH2362" s="1279"/>
      <c r="WPI2362" s="1279"/>
      <c r="WPJ2362" s="1279"/>
      <c r="WPK2362" s="1279"/>
      <c r="WPL2362" s="1279"/>
      <c r="WPM2362" s="1279"/>
      <c r="WPN2362" s="1279"/>
      <c r="WPO2362" s="1279"/>
      <c r="WPP2362" s="1279"/>
      <c r="WPQ2362" s="1279"/>
      <c r="WPR2362" s="1279"/>
      <c r="WPS2362" s="1279"/>
      <c r="WPT2362" s="1279"/>
      <c r="WPU2362" s="1279"/>
      <c r="WPV2362" s="1279"/>
      <c r="WPW2362" s="1279"/>
      <c r="WPX2362" s="1279"/>
      <c r="WPY2362" s="1279"/>
      <c r="WPZ2362" s="1279"/>
      <c r="WQA2362" s="1279"/>
      <c r="WQB2362" s="1279"/>
      <c r="WQC2362" s="1279"/>
      <c r="WQD2362" s="1279"/>
      <c r="WQE2362" s="1279"/>
      <c r="WQF2362" s="1279"/>
      <c r="WQG2362" s="1279"/>
      <c r="WQH2362" s="1279"/>
      <c r="WQI2362" s="1279"/>
      <c r="WQJ2362" s="1279"/>
      <c r="WQK2362" s="1279"/>
      <c r="WQL2362" s="1279"/>
      <c r="WQM2362" s="1279"/>
      <c r="WQN2362" s="1279"/>
      <c r="WQO2362" s="1279"/>
      <c r="WQP2362" s="1279"/>
      <c r="WQQ2362" s="1279"/>
      <c r="WQR2362" s="1279"/>
      <c r="WQS2362" s="1279"/>
      <c r="WQT2362" s="1279"/>
      <c r="WQU2362" s="1279"/>
      <c r="WQV2362" s="1279"/>
      <c r="WQW2362" s="1279"/>
      <c r="WQX2362" s="1279"/>
      <c r="WQY2362" s="1279"/>
      <c r="WQZ2362" s="1279"/>
      <c r="WRA2362" s="1279"/>
      <c r="WRB2362" s="1279"/>
      <c r="WRC2362" s="1279"/>
      <c r="WRD2362" s="1279"/>
      <c r="WRE2362" s="1279"/>
      <c r="WRF2362" s="1279"/>
      <c r="WRG2362" s="1279"/>
      <c r="WRH2362" s="1279"/>
      <c r="WRI2362" s="1279"/>
      <c r="WRJ2362" s="1279"/>
      <c r="WRK2362" s="1279"/>
      <c r="WRL2362" s="1279"/>
      <c r="WRM2362" s="1279"/>
      <c r="WRN2362" s="1279"/>
      <c r="WRO2362" s="1279"/>
      <c r="WRP2362" s="1279"/>
      <c r="WRQ2362" s="1279"/>
      <c r="WRR2362" s="1279"/>
      <c r="WRS2362" s="1279"/>
      <c r="WRT2362" s="1279"/>
      <c r="WRU2362" s="1279"/>
      <c r="WRV2362" s="1279"/>
      <c r="WRW2362" s="1279"/>
      <c r="WRX2362" s="1279"/>
      <c r="WRY2362" s="1279"/>
      <c r="WRZ2362" s="1279"/>
      <c r="WSA2362" s="1279"/>
      <c r="WSB2362" s="1279"/>
      <c r="WSC2362" s="1279"/>
      <c r="WSD2362" s="1279"/>
      <c r="WSE2362" s="1279"/>
      <c r="WSF2362" s="1279"/>
      <c r="WSG2362" s="1279"/>
      <c r="WSH2362" s="1279"/>
      <c r="WSI2362" s="1279"/>
      <c r="WSJ2362" s="1279"/>
      <c r="WSK2362" s="1279"/>
      <c r="WSL2362" s="1279"/>
      <c r="WSM2362" s="1279"/>
      <c r="WSN2362" s="1279"/>
      <c r="WSO2362" s="1279"/>
      <c r="WSP2362" s="1279"/>
      <c r="WSQ2362" s="1279"/>
      <c r="WSR2362" s="1279"/>
      <c r="WSS2362" s="1279"/>
      <c r="WST2362" s="1279"/>
      <c r="WSU2362" s="1279"/>
      <c r="WSV2362" s="1279"/>
      <c r="WSW2362" s="1279"/>
      <c r="WSX2362" s="1279"/>
      <c r="WSY2362" s="1279"/>
      <c r="WSZ2362" s="1279"/>
      <c r="WTA2362" s="1279"/>
      <c r="WTB2362" s="1279"/>
      <c r="WTC2362" s="1279"/>
      <c r="WTD2362" s="1279"/>
      <c r="WTE2362" s="1279"/>
      <c r="WTF2362" s="1279"/>
      <c r="WTG2362" s="1279"/>
      <c r="WTH2362" s="1279"/>
      <c r="WTI2362" s="1279"/>
      <c r="WTJ2362" s="1279"/>
      <c r="WTK2362" s="1279"/>
      <c r="WTL2362" s="1279"/>
      <c r="WTM2362" s="1279"/>
      <c r="WTN2362" s="1279"/>
      <c r="WTO2362" s="1279"/>
      <c r="WTP2362" s="1279"/>
      <c r="WTQ2362" s="1279"/>
      <c r="WTR2362" s="1279"/>
      <c r="WTS2362" s="1279"/>
      <c r="WTT2362" s="1279"/>
      <c r="WTU2362" s="1279"/>
      <c r="WTV2362" s="1279"/>
      <c r="WTW2362" s="1279"/>
      <c r="WTX2362" s="1279"/>
      <c r="WTY2362" s="1279"/>
      <c r="WTZ2362" s="1279"/>
      <c r="WUA2362" s="1279"/>
      <c r="WUB2362" s="1279"/>
      <c r="WUC2362" s="1279"/>
      <c r="WUD2362" s="1279"/>
      <c r="WUE2362" s="1279"/>
      <c r="WUF2362" s="1279"/>
      <c r="WUG2362" s="1279"/>
      <c r="WUH2362" s="1279"/>
      <c r="WUI2362" s="1279"/>
      <c r="WUJ2362" s="1279"/>
      <c r="WUK2362" s="1279"/>
      <c r="WUL2362" s="1279"/>
      <c r="WUM2362" s="1279"/>
      <c r="WUN2362" s="1279"/>
      <c r="WUO2362" s="1279"/>
      <c r="WUP2362" s="1279"/>
      <c r="WUQ2362" s="1279"/>
      <c r="WUR2362" s="1279"/>
      <c r="WUS2362" s="1279"/>
      <c r="WUT2362" s="1279"/>
      <c r="WUU2362" s="1279"/>
      <c r="WUV2362" s="1279"/>
      <c r="WUW2362" s="1279"/>
      <c r="WUX2362" s="1279"/>
      <c r="WUY2362" s="1279"/>
      <c r="WUZ2362" s="1279"/>
      <c r="WVA2362" s="1279"/>
      <c r="WVB2362" s="1279"/>
      <c r="WVC2362" s="1279"/>
      <c r="WVD2362" s="1279"/>
      <c r="WVE2362" s="1279"/>
      <c r="WVF2362" s="1279"/>
      <c r="WVG2362" s="1279"/>
      <c r="WVH2362" s="1279"/>
      <c r="WVI2362" s="1279"/>
      <c r="WVJ2362" s="1279"/>
      <c r="WVK2362" s="1279"/>
      <c r="WVL2362" s="1279"/>
      <c r="WVM2362" s="1279"/>
      <c r="WVN2362" s="1279"/>
      <c r="WVO2362" s="1279"/>
      <c r="WVP2362" s="1279"/>
      <c r="WVQ2362" s="1279"/>
      <c r="WVR2362" s="1279"/>
      <c r="WVS2362" s="1279"/>
      <c r="WVT2362" s="1279"/>
      <c r="WVU2362" s="1279"/>
      <c r="WVV2362" s="1279"/>
      <c r="WVW2362" s="1279"/>
      <c r="WVX2362" s="1279"/>
      <c r="WVY2362" s="1279"/>
      <c r="WVZ2362" s="1279"/>
      <c r="WWA2362" s="1279"/>
      <c r="WWB2362" s="1279"/>
      <c r="WWC2362" s="1279"/>
      <c r="WWD2362" s="1279"/>
      <c r="WWE2362" s="1279"/>
      <c r="WWF2362" s="1279"/>
      <c r="WWG2362" s="1279"/>
      <c r="WWH2362" s="1279"/>
      <c r="WWI2362" s="1279"/>
      <c r="WWJ2362" s="1279"/>
      <c r="WWK2362" s="1279"/>
      <c r="WWL2362" s="1279"/>
      <c r="WWM2362" s="1279"/>
      <c r="WWN2362" s="1279"/>
      <c r="WWO2362" s="1279"/>
      <c r="WWP2362" s="1279"/>
      <c r="WWQ2362" s="1279"/>
      <c r="WWR2362" s="1279"/>
      <c r="WWS2362" s="1279"/>
      <c r="WWT2362" s="1279"/>
      <c r="WWU2362" s="1279"/>
      <c r="WWV2362" s="1279"/>
      <c r="WWW2362" s="1279"/>
      <c r="WWX2362" s="1279"/>
      <c r="WWY2362" s="1279"/>
      <c r="WWZ2362" s="1279"/>
      <c r="WXA2362" s="1279"/>
      <c r="WXB2362" s="1279"/>
      <c r="WXC2362" s="1279"/>
      <c r="WXD2362" s="1279"/>
      <c r="WXE2362" s="1279"/>
      <c r="WXF2362" s="1279"/>
      <c r="WXG2362" s="1279"/>
      <c r="WXH2362" s="1279"/>
      <c r="WXI2362" s="1279"/>
      <c r="WXJ2362" s="1279"/>
      <c r="WXK2362" s="1279"/>
      <c r="WXL2362" s="1279"/>
      <c r="WXM2362" s="1279"/>
      <c r="WXN2362" s="1279"/>
      <c r="WXO2362" s="1279"/>
      <c r="WXP2362" s="1279"/>
      <c r="WXQ2362" s="1279"/>
      <c r="WXR2362" s="1279"/>
      <c r="WXS2362" s="1279"/>
      <c r="WXT2362" s="1279"/>
      <c r="WXU2362" s="1279"/>
      <c r="WXV2362" s="1279"/>
      <c r="WXW2362" s="1279"/>
      <c r="WXX2362" s="1279"/>
      <c r="WXY2362" s="1279"/>
      <c r="WXZ2362" s="1279"/>
      <c r="WYA2362" s="1279"/>
      <c r="WYB2362" s="1279"/>
      <c r="WYC2362" s="1279"/>
      <c r="WYD2362" s="1279"/>
      <c r="WYE2362" s="1279"/>
      <c r="WYF2362" s="1279"/>
      <c r="WYG2362" s="1279"/>
      <c r="WYH2362" s="1279"/>
      <c r="WYI2362" s="1279"/>
      <c r="WYJ2362" s="1279"/>
      <c r="WYK2362" s="1279"/>
      <c r="WYL2362" s="1279"/>
      <c r="WYM2362" s="1279"/>
      <c r="WYN2362" s="1279"/>
      <c r="WYO2362" s="1279"/>
      <c r="WYP2362" s="1279"/>
      <c r="WYQ2362" s="1279"/>
      <c r="WYR2362" s="1279"/>
      <c r="WYS2362" s="1279"/>
      <c r="WYT2362" s="1279"/>
      <c r="WYU2362" s="1279"/>
      <c r="WYV2362" s="1279"/>
      <c r="WYW2362" s="1279"/>
      <c r="WYX2362" s="1279"/>
      <c r="WYY2362" s="1279"/>
      <c r="WYZ2362" s="1279"/>
      <c r="WZA2362" s="1279"/>
      <c r="WZB2362" s="1279"/>
      <c r="WZC2362" s="1279"/>
      <c r="WZD2362" s="1279"/>
      <c r="WZE2362" s="1279"/>
      <c r="WZF2362" s="1279"/>
      <c r="WZG2362" s="1279"/>
      <c r="WZH2362" s="1279"/>
      <c r="WZI2362" s="1279"/>
      <c r="WZJ2362" s="1279"/>
      <c r="WZK2362" s="1279"/>
      <c r="WZL2362" s="1279"/>
      <c r="WZM2362" s="1279"/>
      <c r="WZN2362" s="1279"/>
      <c r="WZO2362" s="1279"/>
      <c r="WZP2362" s="1279"/>
      <c r="WZQ2362" s="1279"/>
      <c r="WZR2362" s="1279"/>
      <c r="WZS2362" s="1279"/>
      <c r="WZT2362" s="1279"/>
      <c r="WZU2362" s="1279"/>
      <c r="WZV2362" s="1279"/>
      <c r="WZW2362" s="1279"/>
      <c r="WZX2362" s="1279"/>
      <c r="WZY2362" s="1279"/>
      <c r="WZZ2362" s="1279"/>
      <c r="XAA2362" s="1279"/>
      <c r="XAB2362" s="1279"/>
      <c r="XAC2362" s="1279"/>
      <c r="XAD2362" s="1279"/>
      <c r="XAE2362" s="1279"/>
      <c r="XAF2362" s="1279"/>
      <c r="XAG2362" s="1279"/>
      <c r="XAH2362" s="1279"/>
      <c r="XAI2362" s="1279"/>
      <c r="XAJ2362" s="1279"/>
      <c r="XAK2362" s="1279"/>
      <c r="XAL2362" s="1279"/>
      <c r="XAM2362" s="1279"/>
      <c r="XAN2362" s="1279"/>
      <c r="XAO2362" s="1279"/>
      <c r="XAP2362" s="1279"/>
      <c r="XAQ2362" s="1279"/>
      <c r="XAR2362" s="1279"/>
      <c r="XAS2362" s="1279"/>
      <c r="XAT2362" s="1279"/>
      <c r="XAU2362" s="1279"/>
      <c r="XAV2362" s="1279"/>
      <c r="XAW2362" s="1279"/>
      <c r="XAX2362" s="1279"/>
      <c r="XAY2362" s="1279"/>
      <c r="XAZ2362" s="1279"/>
      <c r="XBA2362" s="1279"/>
      <c r="XBB2362" s="1279"/>
      <c r="XBC2362" s="1279"/>
      <c r="XBD2362" s="1279"/>
      <c r="XBE2362" s="1279"/>
      <c r="XBF2362" s="1279"/>
      <c r="XBG2362" s="1279"/>
      <c r="XBH2362" s="1279"/>
      <c r="XBI2362" s="1279"/>
      <c r="XBJ2362" s="1279"/>
      <c r="XBK2362" s="1279"/>
      <c r="XBL2362" s="1279"/>
      <c r="XBM2362" s="1279"/>
      <c r="XBN2362" s="1279"/>
      <c r="XBO2362" s="1279"/>
      <c r="XBP2362" s="1279"/>
      <c r="XBQ2362" s="1279"/>
      <c r="XBR2362" s="1279"/>
      <c r="XBS2362" s="1279"/>
      <c r="XBT2362" s="1279"/>
      <c r="XBU2362" s="1279"/>
      <c r="XBV2362" s="1279"/>
      <c r="XBW2362" s="1279"/>
      <c r="XBX2362" s="1279"/>
      <c r="XBY2362" s="1279"/>
      <c r="XBZ2362" s="1279"/>
      <c r="XCA2362" s="1279"/>
      <c r="XCB2362" s="1279"/>
      <c r="XCC2362" s="1279"/>
      <c r="XCD2362" s="1279"/>
      <c r="XCE2362" s="1279"/>
      <c r="XCF2362" s="1279"/>
      <c r="XCG2362" s="1279"/>
      <c r="XCH2362" s="1279"/>
      <c r="XCI2362" s="1279"/>
      <c r="XCJ2362" s="1279"/>
      <c r="XCK2362" s="1279"/>
      <c r="XCL2362" s="1279"/>
      <c r="XCM2362" s="1279"/>
      <c r="XCN2362" s="1279"/>
      <c r="XCO2362" s="1279"/>
      <c r="XCP2362" s="1279"/>
      <c r="XCQ2362" s="1279"/>
      <c r="XCR2362" s="1279"/>
      <c r="XCS2362" s="1279"/>
      <c r="XCT2362" s="1279"/>
      <c r="XCU2362" s="1279"/>
      <c r="XCV2362" s="1279"/>
      <c r="XCW2362" s="1279"/>
      <c r="XCX2362" s="1279"/>
      <c r="XCY2362" s="1279"/>
      <c r="XCZ2362" s="1279"/>
      <c r="XDA2362" s="1279"/>
      <c r="XDB2362" s="1279"/>
      <c r="XDC2362" s="1279"/>
      <c r="XDD2362" s="1279"/>
      <c r="XDE2362" s="1279"/>
      <c r="XDF2362" s="1279"/>
      <c r="XDG2362" s="1279"/>
      <c r="XDH2362" s="1279"/>
      <c r="XDI2362" s="1279"/>
      <c r="XDJ2362" s="1279"/>
      <c r="XDK2362" s="1279"/>
      <c r="XDL2362" s="1279"/>
      <c r="XDM2362" s="1279"/>
      <c r="XDN2362" s="1279"/>
      <c r="XDO2362" s="1279"/>
      <c r="XDP2362" s="1279"/>
      <c r="XDQ2362" s="1279"/>
      <c r="XDR2362" s="1279"/>
      <c r="XDS2362" s="1279"/>
      <c r="XDT2362" s="1279"/>
      <c r="XDU2362" s="1279"/>
      <c r="XDV2362" s="1279"/>
      <c r="XDW2362" s="1279"/>
      <c r="XDX2362" s="1279"/>
      <c r="XDY2362" s="1279"/>
      <c r="XDZ2362" s="1279"/>
      <c r="XEA2362" s="1279"/>
      <c r="XEB2362" s="1279"/>
      <c r="XEC2362" s="1279"/>
      <c r="XED2362" s="1279"/>
      <c r="XEE2362" s="1279"/>
      <c r="XEF2362" s="1279"/>
      <c r="XEG2362" s="1279"/>
      <c r="XEH2362" s="1279"/>
      <c r="XEI2362" s="1279"/>
      <c r="XEJ2362" s="1279"/>
      <c r="XEK2362" s="1279"/>
      <c r="XEL2362" s="1279"/>
      <c r="XEM2362" s="1279"/>
      <c r="XEN2362" s="1279"/>
      <c r="XEO2362" s="1279"/>
      <c r="XEP2362" s="1279"/>
      <c r="XEQ2362" s="1279"/>
      <c r="XER2362" s="1279"/>
      <c r="XES2362" s="1279"/>
      <c r="XET2362" s="1279"/>
      <c r="XEU2362" s="1279"/>
      <c r="XEV2362" s="1279"/>
      <c r="XEW2362" s="1279"/>
      <c r="XEX2362" s="1279"/>
      <c r="XEY2362" s="1279"/>
      <c r="XEZ2362" s="1279"/>
      <c r="XFA2362" s="1279"/>
      <c r="XFB2362" s="1279"/>
      <c r="XFC2362" s="1279"/>
    </row>
    <row r="2363" spans="1:16383" x14ac:dyDescent="0.2">
      <c r="A2363" s="826"/>
      <c r="B2363" s="1366"/>
      <c r="C2363" s="1367"/>
      <c r="D2363" s="1367"/>
      <c r="E2363" s="1368"/>
      <c r="F2363" s="1368"/>
      <c r="G2363" s="1368"/>
      <c r="H2363" s="1368"/>
      <c r="I2363" s="1369"/>
      <c r="J2363" s="1369"/>
      <c r="K2363" s="1369"/>
      <c r="L2363" s="1368"/>
      <c r="M2363" s="1368"/>
      <c r="N2363" s="1368"/>
      <c r="O2363" s="1368"/>
      <c r="P2363" s="1368"/>
      <c r="Q2363" s="1370"/>
      <c r="R2363" s="1371"/>
      <c r="S2363" s="1372"/>
      <c r="T2363" s="1372"/>
      <c r="U2363" s="1373"/>
      <c r="V2363" s="1373"/>
      <c r="W2363" s="1373"/>
      <c r="X2363" s="1374"/>
      <c r="Y2363" s="1375"/>
      <c r="Z2363" s="1376"/>
      <c r="AA2363" s="1377"/>
      <c r="AB2363" s="1378"/>
      <c r="AC2363" s="1378"/>
      <c r="AD2363" s="1378"/>
      <c r="AE2363" s="1379"/>
      <c r="AF2363" s="2310"/>
      <c r="AG2363" s="1378" t="str">
        <f>IF(A2363="","",(IFERROR(VLOOKUP(A2363,Projecten!A$4:W$2618,23,FALSE),"niet bekend")))</f>
        <v/>
      </c>
      <c r="AH2363" s="1381" t="str">
        <f>IF(A2363="","",(IFERROR(VLOOKUP(A2363,Projecten!A$4:W$2618,12,FALSE),"niet bekend")))</f>
        <v/>
      </c>
      <c r="AI2363" s="1377"/>
      <c r="AJ2363" s="1377"/>
      <c r="AK2363" s="1377"/>
      <c r="AL2363" s="1377"/>
      <c r="AM2363" s="1377"/>
      <c r="AN2363" s="1377"/>
      <c r="AO2363" s="1377"/>
      <c r="AP2363" s="1377"/>
      <c r="AQ2363" s="1377"/>
      <c r="AR2363" s="1377"/>
      <c r="AS2363" s="1377"/>
      <c r="AT2363" s="1377"/>
      <c r="AU2363" s="1377"/>
      <c r="AV2363" s="1377"/>
      <c r="AW2363" s="1377"/>
      <c r="AX2363" s="1377"/>
      <c r="AY2363" s="1377"/>
      <c r="AZ2363" s="1377"/>
      <c r="BA2363" s="1377"/>
      <c r="BB2363" s="1377"/>
      <c r="BC2363" s="1377"/>
      <c r="BD2363" s="1377"/>
      <c r="BE2363" s="1377"/>
      <c r="BF2363" s="1377"/>
      <c r="BG2363" s="1377"/>
      <c r="BH2363" s="1377"/>
      <c r="BI2363" s="1377"/>
      <c r="BJ2363" s="1377"/>
      <c r="BK2363" s="1377"/>
      <c r="BL2363" s="1377"/>
      <c r="BM2363" s="1377"/>
      <c r="BN2363" s="1377"/>
      <c r="BO2363" s="1377"/>
      <c r="BP2363" s="1377"/>
      <c r="BQ2363" s="1377"/>
      <c r="BR2363" s="1377"/>
      <c r="BS2363" s="1377"/>
      <c r="BT2363" s="1377"/>
      <c r="BU2363" s="1377"/>
      <c r="BV2363" s="1377"/>
      <c r="BW2363" s="1377"/>
      <c r="BX2363" s="1377"/>
      <c r="BY2363" s="1377"/>
      <c r="BZ2363" s="1377"/>
      <c r="CA2363" s="1377"/>
      <c r="CB2363" s="1377"/>
      <c r="CC2363" s="1377"/>
      <c r="CD2363" s="1377"/>
      <c r="CE2363" s="1377"/>
      <c r="CF2363" s="1377"/>
      <c r="CG2363" s="1377"/>
      <c r="CH2363" s="1377"/>
      <c r="CI2363" s="1377"/>
      <c r="CJ2363" s="1377"/>
      <c r="CK2363" s="1377"/>
      <c r="CL2363" s="1377"/>
      <c r="CM2363" s="1377"/>
      <c r="CN2363" s="1377"/>
      <c r="CO2363" s="1377"/>
      <c r="CP2363" s="1377"/>
      <c r="CQ2363" s="1377"/>
      <c r="CR2363" s="1377"/>
      <c r="CS2363" s="1377"/>
      <c r="CT2363" s="1377"/>
      <c r="CU2363" s="1377"/>
      <c r="CV2363" s="1377"/>
      <c r="CW2363" s="1377"/>
      <c r="CX2363" s="1377"/>
      <c r="CY2363" s="1377"/>
      <c r="CZ2363" s="1377"/>
      <c r="DA2363" s="1377"/>
      <c r="DB2363" s="1377"/>
      <c r="DC2363" s="1377"/>
      <c r="DD2363" s="1377"/>
      <c r="DE2363" s="1377"/>
      <c r="DF2363" s="1377"/>
      <c r="DG2363" s="1377"/>
      <c r="DH2363" s="1377"/>
      <c r="DI2363" s="1377"/>
      <c r="DJ2363" s="1377"/>
      <c r="DK2363" s="1377"/>
      <c r="DL2363" s="1377"/>
      <c r="DM2363" s="1377"/>
      <c r="DN2363" s="1377"/>
      <c r="DO2363" s="1377"/>
      <c r="DP2363" s="1377"/>
      <c r="DQ2363" s="1377"/>
      <c r="DR2363" s="1377"/>
      <c r="DS2363" s="1377"/>
      <c r="DT2363" s="1377"/>
      <c r="DU2363" s="1377"/>
      <c r="DV2363" s="1377"/>
      <c r="DW2363" s="1377"/>
      <c r="DX2363" s="1377"/>
      <c r="DY2363" s="1377"/>
      <c r="DZ2363" s="1377"/>
      <c r="EA2363" s="1377"/>
      <c r="EB2363" s="1377"/>
      <c r="EC2363" s="1377"/>
      <c r="ED2363" s="1377"/>
      <c r="EE2363" s="1377"/>
      <c r="EF2363" s="1377"/>
      <c r="EG2363" s="1377"/>
      <c r="EH2363" s="1377"/>
      <c r="EI2363" s="1377"/>
      <c r="EJ2363" s="1377"/>
      <c r="EK2363" s="1377"/>
      <c r="EL2363" s="1377"/>
      <c r="EM2363" s="1377"/>
      <c r="EN2363" s="1377"/>
      <c r="EO2363" s="1377"/>
      <c r="EP2363" s="1377"/>
      <c r="EQ2363" s="1377"/>
      <c r="ER2363" s="1377"/>
      <c r="ES2363" s="1377"/>
      <c r="ET2363" s="1377"/>
      <c r="EU2363" s="1377"/>
      <c r="EV2363" s="1377"/>
      <c r="EW2363" s="1377"/>
      <c r="EX2363" s="1377"/>
      <c r="EY2363" s="1377"/>
      <c r="EZ2363" s="1377"/>
      <c r="FA2363" s="1377"/>
      <c r="FB2363" s="1377"/>
      <c r="FC2363" s="1377"/>
      <c r="FD2363" s="1377"/>
      <c r="FE2363" s="1377"/>
      <c r="FF2363" s="1377"/>
      <c r="FG2363" s="1377"/>
      <c r="FH2363" s="1377"/>
      <c r="FI2363" s="1377"/>
      <c r="FJ2363" s="1377"/>
      <c r="FK2363" s="1377"/>
      <c r="FL2363" s="1377"/>
      <c r="FM2363" s="1377"/>
      <c r="FN2363" s="1377"/>
      <c r="FO2363" s="1377"/>
      <c r="FP2363" s="1377"/>
      <c r="FQ2363" s="1377"/>
      <c r="FR2363" s="1377"/>
      <c r="FS2363" s="1377"/>
      <c r="FT2363" s="1377"/>
      <c r="FU2363" s="1377"/>
      <c r="FV2363" s="1377"/>
      <c r="FW2363" s="1377"/>
      <c r="FX2363" s="1377"/>
      <c r="FY2363" s="1377"/>
      <c r="FZ2363" s="1377"/>
      <c r="GA2363" s="1377"/>
      <c r="GB2363" s="1377"/>
      <c r="GC2363" s="1377"/>
      <c r="GD2363" s="1377"/>
      <c r="GE2363" s="1377"/>
      <c r="GF2363" s="1377"/>
      <c r="GG2363" s="1377"/>
      <c r="GH2363" s="1377"/>
      <c r="GI2363" s="1377"/>
      <c r="GJ2363" s="1377"/>
      <c r="GK2363" s="1377"/>
      <c r="GL2363" s="1377"/>
      <c r="GM2363" s="1377"/>
      <c r="GN2363" s="1377"/>
      <c r="GO2363" s="1377"/>
      <c r="GP2363" s="1377"/>
      <c r="GQ2363" s="1377"/>
      <c r="GR2363" s="1377"/>
      <c r="GS2363" s="1377"/>
      <c r="GT2363" s="1377"/>
      <c r="GU2363" s="1377"/>
      <c r="GV2363" s="1377"/>
      <c r="GW2363" s="1377"/>
      <c r="GX2363" s="1377"/>
      <c r="GY2363" s="1377"/>
      <c r="GZ2363" s="1377"/>
      <c r="HA2363" s="1377"/>
      <c r="HB2363" s="1377"/>
      <c r="HC2363" s="1377"/>
      <c r="HD2363" s="1377"/>
      <c r="HE2363" s="1377"/>
      <c r="HF2363" s="1377"/>
      <c r="HG2363" s="1377"/>
      <c r="HH2363" s="1377"/>
      <c r="HI2363" s="1377"/>
      <c r="HJ2363" s="1377"/>
      <c r="HK2363" s="1377"/>
      <c r="HL2363" s="1377"/>
      <c r="HM2363" s="1377"/>
      <c r="HN2363" s="1377"/>
      <c r="HO2363" s="1377"/>
      <c r="HP2363" s="1377"/>
      <c r="HQ2363" s="1377"/>
      <c r="HR2363" s="1377"/>
      <c r="HS2363" s="1377"/>
      <c r="HT2363" s="1377"/>
      <c r="HU2363" s="1377"/>
      <c r="HV2363" s="1377"/>
      <c r="HW2363" s="1377"/>
      <c r="HX2363" s="1377"/>
      <c r="HY2363" s="1377"/>
      <c r="HZ2363" s="1377"/>
      <c r="IA2363" s="1377"/>
      <c r="IB2363" s="1377"/>
      <c r="IC2363" s="1377"/>
      <c r="ID2363" s="1377"/>
      <c r="IE2363" s="1377"/>
      <c r="IF2363" s="1377"/>
      <c r="IG2363" s="1377"/>
      <c r="IH2363" s="1377"/>
      <c r="II2363" s="1377"/>
      <c r="IJ2363" s="1377"/>
      <c r="IK2363" s="1377"/>
      <c r="IL2363" s="1377"/>
      <c r="IM2363" s="1377"/>
      <c r="IN2363" s="1377"/>
      <c r="IO2363" s="1377"/>
      <c r="IP2363" s="1377"/>
      <c r="IQ2363" s="1377"/>
      <c r="IR2363" s="1377"/>
      <c r="IS2363" s="1377"/>
      <c r="IT2363" s="1377"/>
      <c r="IU2363" s="1377"/>
      <c r="IV2363" s="1377"/>
      <c r="IW2363" s="1377"/>
      <c r="IX2363" s="1377"/>
      <c r="IY2363" s="1377"/>
      <c r="IZ2363" s="1377"/>
      <c r="JA2363" s="1377"/>
      <c r="JB2363" s="1377"/>
      <c r="JC2363" s="1377"/>
      <c r="JD2363" s="1377"/>
      <c r="JE2363" s="1377"/>
      <c r="JF2363" s="1377"/>
      <c r="JG2363" s="1377"/>
      <c r="JH2363" s="1377"/>
      <c r="JI2363" s="1377"/>
      <c r="JJ2363" s="1377"/>
      <c r="JK2363" s="1377"/>
      <c r="JL2363" s="1377"/>
      <c r="JM2363" s="1377"/>
      <c r="JN2363" s="1377"/>
      <c r="JO2363" s="1377"/>
      <c r="JP2363" s="1377"/>
      <c r="JQ2363" s="1377"/>
      <c r="JR2363" s="1377"/>
      <c r="JS2363" s="1377"/>
      <c r="JT2363" s="1377"/>
      <c r="JU2363" s="1377"/>
      <c r="JV2363" s="1377"/>
      <c r="JW2363" s="1377"/>
      <c r="JX2363" s="1377"/>
      <c r="JY2363" s="1377"/>
      <c r="JZ2363" s="1377"/>
      <c r="KA2363" s="1377"/>
      <c r="KB2363" s="1377"/>
      <c r="KC2363" s="1377"/>
      <c r="KD2363" s="1377"/>
      <c r="KE2363" s="1377"/>
      <c r="KF2363" s="1377"/>
      <c r="KG2363" s="1377"/>
      <c r="KH2363" s="1377"/>
      <c r="KI2363" s="1377"/>
      <c r="KJ2363" s="1377"/>
      <c r="KK2363" s="1377"/>
      <c r="KL2363" s="1377"/>
      <c r="KM2363" s="1377"/>
      <c r="KN2363" s="1377"/>
      <c r="KO2363" s="1377"/>
      <c r="KP2363" s="1377"/>
      <c r="KQ2363" s="1377"/>
      <c r="KR2363" s="1377"/>
      <c r="KS2363" s="1377"/>
      <c r="KT2363" s="1377"/>
      <c r="KU2363" s="1377"/>
      <c r="KV2363" s="1377"/>
      <c r="KW2363" s="1377"/>
      <c r="KX2363" s="1377"/>
      <c r="KY2363" s="1377"/>
      <c r="KZ2363" s="1377"/>
      <c r="LA2363" s="1377"/>
      <c r="LB2363" s="1377"/>
      <c r="LC2363" s="1377"/>
      <c r="LD2363" s="1377"/>
      <c r="LE2363" s="1377"/>
      <c r="LF2363" s="1377"/>
      <c r="LG2363" s="1377"/>
      <c r="LH2363" s="1377"/>
      <c r="LI2363" s="1377"/>
      <c r="LJ2363" s="1377"/>
      <c r="LK2363" s="1377"/>
      <c r="LL2363" s="1377"/>
      <c r="LM2363" s="1377"/>
      <c r="LN2363" s="1377"/>
      <c r="LO2363" s="1377"/>
      <c r="LP2363" s="1377"/>
      <c r="LQ2363" s="1377"/>
      <c r="LR2363" s="1377"/>
      <c r="LS2363" s="1377"/>
      <c r="LT2363" s="1377"/>
      <c r="LU2363" s="1377"/>
      <c r="LV2363" s="1377"/>
      <c r="LW2363" s="1377"/>
      <c r="LX2363" s="1377"/>
      <c r="LY2363" s="1377"/>
      <c r="LZ2363" s="1377"/>
      <c r="MA2363" s="1377"/>
      <c r="MB2363" s="1377"/>
      <c r="MC2363" s="1377"/>
      <c r="MD2363" s="1377"/>
      <c r="ME2363" s="1377"/>
      <c r="MF2363" s="1377"/>
      <c r="MG2363" s="1377"/>
      <c r="MH2363" s="1377"/>
      <c r="MI2363" s="1377"/>
      <c r="MJ2363" s="1377"/>
      <c r="MK2363" s="1377"/>
      <c r="ML2363" s="1377"/>
      <c r="MM2363" s="1377"/>
      <c r="MN2363" s="1377"/>
      <c r="MO2363" s="1377"/>
      <c r="MP2363" s="1377"/>
      <c r="MQ2363" s="1377"/>
      <c r="MR2363" s="1377"/>
      <c r="MS2363" s="1377"/>
      <c r="MT2363" s="1377"/>
      <c r="MU2363" s="1377"/>
      <c r="MV2363" s="1377"/>
      <c r="MW2363" s="1377"/>
      <c r="MX2363" s="1377"/>
      <c r="MY2363" s="1377"/>
      <c r="MZ2363" s="1377"/>
      <c r="NA2363" s="1377"/>
      <c r="NB2363" s="1377"/>
      <c r="NC2363" s="1377"/>
      <c r="ND2363" s="1377"/>
      <c r="NE2363" s="1377"/>
      <c r="NF2363" s="1377"/>
      <c r="NG2363" s="1377"/>
      <c r="NH2363" s="1377"/>
      <c r="NI2363" s="1377"/>
      <c r="NJ2363" s="1377"/>
      <c r="NK2363" s="1377"/>
      <c r="NL2363" s="1377"/>
      <c r="NM2363" s="1377"/>
      <c r="NN2363" s="1377"/>
      <c r="NO2363" s="1377"/>
      <c r="NP2363" s="1377"/>
      <c r="NQ2363" s="1377"/>
      <c r="NR2363" s="1377"/>
      <c r="NS2363" s="1377"/>
      <c r="NT2363" s="1377"/>
      <c r="NU2363" s="1377"/>
      <c r="NV2363" s="1377"/>
      <c r="NW2363" s="1377"/>
      <c r="NX2363" s="1377"/>
      <c r="NY2363" s="1377"/>
      <c r="NZ2363" s="1377"/>
      <c r="OA2363" s="1377"/>
      <c r="OB2363" s="1377"/>
      <c r="OC2363" s="1377"/>
      <c r="OD2363" s="1377"/>
      <c r="OE2363" s="1377"/>
      <c r="OF2363" s="1377"/>
      <c r="OG2363" s="1377"/>
      <c r="OH2363" s="1377"/>
      <c r="OI2363" s="1377"/>
      <c r="OJ2363" s="1377"/>
      <c r="OK2363" s="1377"/>
      <c r="OL2363" s="1377"/>
      <c r="OM2363" s="1377"/>
      <c r="ON2363" s="1377"/>
      <c r="OO2363" s="1377"/>
      <c r="OP2363" s="1377"/>
      <c r="OQ2363" s="1377"/>
      <c r="OR2363" s="1377"/>
      <c r="OS2363" s="1377"/>
      <c r="OT2363" s="1377"/>
      <c r="OU2363" s="1377"/>
      <c r="OV2363" s="1377"/>
      <c r="OW2363" s="1377"/>
      <c r="OX2363" s="1377"/>
      <c r="OY2363" s="1377"/>
      <c r="OZ2363" s="1377"/>
      <c r="PA2363" s="1377"/>
      <c r="PB2363" s="1377"/>
      <c r="PC2363" s="1377"/>
      <c r="PD2363" s="1377"/>
      <c r="PE2363" s="1377"/>
      <c r="PF2363" s="1377"/>
      <c r="PG2363" s="1377"/>
      <c r="PH2363" s="1377"/>
      <c r="PI2363" s="1377"/>
      <c r="PJ2363" s="1377"/>
      <c r="PK2363" s="1377"/>
      <c r="PL2363" s="1377"/>
      <c r="PM2363" s="1377"/>
      <c r="PN2363" s="1377"/>
      <c r="PO2363" s="1377"/>
      <c r="PP2363" s="1377"/>
      <c r="PQ2363" s="1377"/>
      <c r="PR2363" s="1377"/>
      <c r="PS2363" s="1377"/>
      <c r="PT2363" s="1377"/>
      <c r="PU2363" s="1377"/>
      <c r="PV2363" s="1377"/>
      <c r="PW2363" s="1377"/>
      <c r="PX2363" s="1377"/>
      <c r="PY2363" s="1377"/>
      <c r="PZ2363" s="1377"/>
      <c r="QA2363" s="1377"/>
      <c r="QB2363" s="1377"/>
      <c r="QC2363" s="1377"/>
      <c r="QD2363" s="1377"/>
      <c r="QE2363" s="1377"/>
      <c r="QF2363" s="1377"/>
      <c r="QG2363" s="1377"/>
      <c r="QH2363" s="1377"/>
      <c r="QI2363" s="1377"/>
      <c r="QJ2363" s="1377"/>
      <c r="QK2363" s="1377"/>
      <c r="QL2363" s="1377"/>
      <c r="QM2363" s="1377"/>
      <c r="QN2363" s="1377"/>
      <c r="QO2363" s="1377"/>
      <c r="QP2363" s="1377"/>
      <c r="QQ2363" s="1377"/>
      <c r="QR2363" s="1377"/>
      <c r="QS2363" s="1377"/>
      <c r="QT2363" s="1377"/>
      <c r="QU2363" s="1377"/>
      <c r="QV2363" s="1377"/>
      <c r="QW2363" s="1377"/>
      <c r="QX2363" s="1377"/>
      <c r="QY2363" s="1377"/>
      <c r="QZ2363" s="1377"/>
      <c r="RA2363" s="1377"/>
      <c r="RB2363" s="1377"/>
      <c r="RC2363" s="1377"/>
      <c r="RD2363" s="1377"/>
      <c r="RE2363" s="1377"/>
      <c r="RF2363" s="1377"/>
      <c r="RG2363" s="1377"/>
      <c r="RH2363" s="1377"/>
      <c r="RI2363" s="1377"/>
      <c r="RJ2363" s="1377"/>
      <c r="RK2363" s="1377"/>
      <c r="RL2363" s="1377"/>
      <c r="RM2363" s="1377"/>
      <c r="RN2363" s="1377"/>
      <c r="RO2363" s="1377"/>
      <c r="RP2363" s="1377"/>
      <c r="RQ2363" s="1377"/>
      <c r="RR2363" s="1377"/>
      <c r="RS2363" s="1377"/>
      <c r="RT2363" s="1377"/>
      <c r="RU2363" s="1377"/>
      <c r="RV2363" s="1377"/>
      <c r="RW2363" s="1377"/>
      <c r="RX2363" s="1377"/>
      <c r="RY2363" s="1377"/>
      <c r="RZ2363" s="1377"/>
      <c r="SA2363" s="1377"/>
      <c r="SB2363" s="1377"/>
      <c r="SC2363" s="1377"/>
      <c r="SD2363" s="1377"/>
      <c r="SE2363" s="1377"/>
      <c r="SF2363" s="1377"/>
      <c r="SG2363" s="1377"/>
      <c r="SH2363" s="1377"/>
      <c r="SI2363" s="1377"/>
      <c r="SJ2363" s="1377"/>
      <c r="SK2363" s="1377"/>
      <c r="SL2363" s="1377"/>
      <c r="SM2363" s="1377"/>
      <c r="SN2363" s="1377"/>
      <c r="SO2363" s="1377"/>
      <c r="SP2363" s="1377"/>
      <c r="SQ2363" s="1377"/>
      <c r="SR2363" s="1377"/>
      <c r="SS2363" s="1377"/>
      <c r="ST2363" s="1377"/>
      <c r="SU2363" s="1377"/>
      <c r="SV2363" s="1377"/>
      <c r="SW2363" s="1377"/>
      <c r="SX2363" s="1377"/>
      <c r="SY2363" s="1377"/>
      <c r="SZ2363" s="1377"/>
      <c r="TA2363" s="1377"/>
      <c r="TB2363" s="1377"/>
      <c r="TC2363" s="1377"/>
      <c r="TD2363" s="1377"/>
      <c r="TE2363" s="1377"/>
      <c r="TF2363" s="1377"/>
      <c r="TG2363" s="1377"/>
      <c r="TH2363" s="1377"/>
      <c r="TI2363" s="1377"/>
      <c r="TJ2363" s="1377"/>
      <c r="TK2363" s="1377"/>
      <c r="TL2363" s="1377"/>
      <c r="TM2363" s="1377"/>
      <c r="TN2363" s="1377"/>
      <c r="TO2363" s="1377"/>
      <c r="TP2363" s="1377"/>
      <c r="TQ2363" s="1377"/>
      <c r="TR2363" s="1377"/>
      <c r="TS2363" s="1377"/>
      <c r="TT2363" s="1377"/>
      <c r="TU2363" s="1377"/>
      <c r="TV2363" s="1377"/>
      <c r="TW2363" s="1377"/>
      <c r="TX2363" s="1377"/>
      <c r="TY2363" s="1377"/>
      <c r="TZ2363" s="1377"/>
      <c r="UA2363" s="1377"/>
      <c r="UB2363" s="1377"/>
      <c r="UC2363" s="1377"/>
      <c r="UD2363" s="1377"/>
      <c r="UE2363" s="1377"/>
      <c r="UF2363" s="1377"/>
      <c r="UG2363" s="1377"/>
      <c r="UH2363" s="1377"/>
      <c r="UI2363" s="1377"/>
      <c r="UJ2363" s="1377"/>
      <c r="UK2363" s="1377"/>
      <c r="UL2363" s="1377"/>
      <c r="UM2363" s="1377"/>
      <c r="UN2363" s="1377"/>
      <c r="UO2363" s="1377"/>
      <c r="UP2363" s="1377"/>
      <c r="UQ2363" s="1377"/>
      <c r="UR2363" s="1377"/>
      <c r="US2363" s="1377"/>
      <c r="UT2363" s="1377"/>
      <c r="UU2363" s="1377"/>
      <c r="UV2363" s="1377"/>
      <c r="UW2363" s="1377"/>
      <c r="UX2363" s="1377"/>
      <c r="UY2363" s="1377"/>
      <c r="UZ2363" s="1377"/>
      <c r="VA2363" s="1377"/>
      <c r="VB2363" s="1377"/>
      <c r="VC2363" s="1377"/>
      <c r="VD2363" s="1377"/>
      <c r="VE2363" s="1377"/>
      <c r="VF2363" s="1377"/>
      <c r="VG2363" s="1377"/>
      <c r="VH2363" s="1377"/>
      <c r="VI2363" s="1377"/>
      <c r="VJ2363" s="1377"/>
      <c r="VK2363" s="1377"/>
      <c r="VL2363" s="1377"/>
      <c r="VM2363" s="1377"/>
      <c r="VN2363" s="1377"/>
      <c r="VO2363" s="1377"/>
      <c r="VP2363" s="1377"/>
      <c r="VQ2363" s="1377"/>
      <c r="VR2363" s="1377"/>
      <c r="VS2363" s="1377"/>
      <c r="VT2363" s="1377"/>
      <c r="VU2363" s="1377"/>
      <c r="VV2363" s="1377"/>
      <c r="VW2363" s="1377"/>
      <c r="VX2363" s="1377"/>
      <c r="VY2363" s="1377"/>
      <c r="VZ2363" s="1377"/>
      <c r="WA2363" s="1377"/>
      <c r="WB2363" s="1377"/>
      <c r="WC2363" s="1377"/>
      <c r="WD2363" s="1377"/>
      <c r="WE2363" s="1377"/>
      <c r="WF2363" s="1377"/>
      <c r="WG2363" s="1377"/>
      <c r="WH2363" s="1377"/>
      <c r="WI2363" s="1377"/>
      <c r="WJ2363" s="1377"/>
      <c r="WK2363" s="1377"/>
      <c r="WL2363" s="1377"/>
      <c r="WM2363" s="1377"/>
      <c r="WN2363" s="1377"/>
      <c r="WO2363" s="1377"/>
      <c r="WP2363" s="1377"/>
      <c r="WQ2363" s="1377"/>
      <c r="WR2363" s="1377"/>
      <c r="WS2363" s="1377"/>
      <c r="WT2363" s="1377"/>
      <c r="WU2363" s="1377"/>
      <c r="WV2363" s="1377"/>
      <c r="WW2363" s="1377"/>
      <c r="WX2363" s="1377"/>
      <c r="WY2363" s="1377"/>
      <c r="WZ2363" s="1377"/>
      <c r="XA2363" s="1377"/>
      <c r="XB2363" s="1377"/>
      <c r="XC2363" s="1377"/>
      <c r="XD2363" s="1377"/>
      <c r="XE2363" s="1377"/>
      <c r="XF2363" s="1377"/>
      <c r="XG2363" s="1377"/>
      <c r="XH2363" s="1377"/>
      <c r="XI2363" s="1377"/>
      <c r="XJ2363" s="1377"/>
      <c r="XK2363" s="1377"/>
      <c r="XL2363" s="1377"/>
      <c r="XM2363" s="1377"/>
      <c r="XN2363" s="1377"/>
      <c r="XO2363" s="1377"/>
      <c r="XP2363" s="1377"/>
      <c r="XQ2363" s="1377"/>
      <c r="XR2363" s="1377"/>
      <c r="XS2363" s="1377"/>
      <c r="XT2363" s="1377"/>
      <c r="XU2363" s="1377"/>
      <c r="XV2363" s="1377"/>
      <c r="XW2363" s="1377"/>
      <c r="XX2363" s="1377"/>
      <c r="XY2363" s="1377"/>
      <c r="XZ2363" s="1377"/>
      <c r="YA2363" s="1377"/>
      <c r="YB2363" s="1377"/>
      <c r="YC2363" s="1377"/>
      <c r="YD2363" s="1377"/>
      <c r="YE2363" s="1377"/>
      <c r="YF2363" s="1377"/>
      <c r="YG2363" s="1377"/>
      <c r="YH2363" s="1377"/>
      <c r="YI2363" s="1377"/>
      <c r="YJ2363" s="1377"/>
      <c r="YK2363" s="1377"/>
      <c r="YL2363" s="1377"/>
      <c r="YM2363" s="1377"/>
      <c r="YN2363" s="1377"/>
      <c r="YO2363" s="1377"/>
      <c r="YP2363" s="1377"/>
      <c r="YQ2363" s="1377"/>
      <c r="YR2363" s="1377"/>
      <c r="YS2363" s="1377"/>
      <c r="YT2363" s="1377"/>
      <c r="YU2363" s="1377"/>
      <c r="YV2363" s="1377"/>
      <c r="YW2363" s="1377"/>
      <c r="YX2363" s="1377"/>
      <c r="YY2363" s="1377"/>
      <c r="YZ2363" s="1377"/>
      <c r="ZA2363" s="1377"/>
      <c r="ZB2363" s="1377"/>
      <c r="ZC2363" s="1377"/>
      <c r="ZD2363" s="1377"/>
      <c r="ZE2363" s="1377"/>
      <c r="ZF2363" s="1377"/>
      <c r="ZG2363" s="1377"/>
      <c r="ZH2363" s="1377"/>
      <c r="ZI2363" s="1377"/>
      <c r="ZJ2363" s="1377"/>
      <c r="ZK2363" s="1377"/>
      <c r="ZL2363" s="1377"/>
      <c r="ZM2363" s="1377"/>
      <c r="ZN2363" s="1377"/>
      <c r="ZO2363" s="1377"/>
      <c r="ZP2363" s="1377"/>
      <c r="ZQ2363" s="1377"/>
      <c r="ZR2363" s="1377"/>
      <c r="ZS2363" s="1377"/>
      <c r="ZT2363" s="1377"/>
      <c r="ZU2363" s="1377"/>
      <c r="ZV2363" s="1377"/>
      <c r="ZW2363" s="1377"/>
      <c r="ZX2363" s="1377"/>
      <c r="ZY2363" s="1377"/>
      <c r="ZZ2363" s="1377"/>
      <c r="AAA2363" s="1377"/>
      <c r="AAB2363" s="1377"/>
      <c r="AAC2363" s="1377"/>
      <c r="AAD2363" s="1377"/>
      <c r="AAE2363" s="1377"/>
      <c r="AAF2363" s="1377"/>
      <c r="AAG2363" s="1377"/>
      <c r="AAH2363" s="1377"/>
      <c r="AAI2363" s="1377"/>
      <c r="AAJ2363" s="1377"/>
      <c r="AAK2363" s="1377"/>
      <c r="AAL2363" s="1377"/>
      <c r="AAM2363" s="1377"/>
      <c r="AAN2363" s="1377"/>
      <c r="AAO2363" s="1377"/>
      <c r="AAP2363" s="1377"/>
      <c r="AAQ2363" s="1377"/>
      <c r="AAR2363" s="1377"/>
      <c r="AAS2363" s="1377"/>
      <c r="AAT2363" s="1377"/>
      <c r="AAU2363" s="1377"/>
      <c r="AAV2363" s="1377"/>
      <c r="AAW2363" s="1377"/>
      <c r="AAX2363" s="1377"/>
      <c r="AAY2363" s="1377"/>
      <c r="AAZ2363" s="1377"/>
      <c r="ABA2363" s="1377"/>
      <c r="ABB2363" s="1377"/>
      <c r="ABC2363" s="1377"/>
      <c r="ABD2363" s="1377"/>
      <c r="ABE2363" s="1377"/>
      <c r="ABF2363" s="1377"/>
      <c r="ABG2363" s="1377"/>
      <c r="ABH2363" s="1377"/>
      <c r="ABI2363" s="1377"/>
      <c r="ABJ2363" s="1377"/>
      <c r="ABK2363" s="1377"/>
      <c r="ABL2363" s="1377"/>
      <c r="ABM2363" s="1377"/>
      <c r="ABN2363" s="1377"/>
      <c r="ABO2363" s="1377"/>
      <c r="ABP2363" s="1377"/>
      <c r="ABQ2363" s="1377"/>
      <c r="ABR2363" s="1377"/>
      <c r="ABS2363" s="1377"/>
      <c r="ABT2363" s="1377"/>
      <c r="ABU2363" s="1377"/>
      <c r="ABV2363" s="1377"/>
      <c r="ABW2363" s="1377"/>
      <c r="ABX2363" s="1377"/>
      <c r="ABY2363" s="1377"/>
      <c r="ABZ2363" s="1377"/>
      <c r="ACA2363" s="1377"/>
      <c r="ACB2363" s="1377"/>
      <c r="ACC2363" s="1377"/>
      <c r="ACD2363" s="1377"/>
      <c r="ACE2363" s="1377"/>
      <c r="ACF2363" s="1377"/>
      <c r="ACG2363" s="1377"/>
      <c r="ACH2363" s="1377"/>
      <c r="ACI2363" s="1377"/>
      <c r="ACJ2363" s="1377"/>
      <c r="ACK2363" s="1377"/>
      <c r="ACL2363" s="1377"/>
      <c r="ACM2363" s="1377"/>
      <c r="ACN2363" s="1377"/>
      <c r="ACO2363" s="1377"/>
      <c r="ACP2363" s="1377"/>
      <c r="ACQ2363" s="1377"/>
      <c r="ACR2363" s="1377"/>
      <c r="ACS2363" s="1377"/>
      <c r="ACT2363" s="1377"/>
      <c r="ACU2363" s="1377"/>
      <c r="ACV2363" s="1377"/>
      <c r="ACW2363" s="1377"/>
      <c r="ACX2363" s="1377"/>
      <c r="ACY2363" s="1377"/>
      <c r="ACZ2363" s="1377"/>
      <c r="ADA2363" s="1377"/>
      <c r="ADB2363" s="1377"/>
      <c r="ADC2363" s="1377"/>
      <c r="ADD2363" s="1377"/>
      <c r="ADE2363" s="1377"/>
      <c r="ADF2363" s="1377"/>
      <c r="ADG2363" s="1377"/>
      <c r="ADH2363" s="1377"/>
      <c r="ADI2363" s="1377"/>
      <c r="ADJ2363" s="1377"/>
      <c r="ADK2363" s="1377"/>
      <c r="ADL2363" s="1377"/>
      <c r="ADM2363" s="1377"/>
      <c r="ADN2363" s="1377"/>
      <c r="ADO2363" s="1377"/>
      <c r="ADP2363" s="1377"/>
      <c r="ADQ2363" s="1377"/>
      <c r="ADR2363" s="1377"/>
      <c r="ADS2363" s="1377"/>
      <c r="ADT2363" s="1377"/>
      <c r="ADU2363" s="1377"/>
      <c r="ADV2363" s="1377"/>
      <c r="ADW2363" s="1377"/>
      <c r="ADX2363" s="1377"/>
      <c r="ADY2363" s="1377"/>
      <c r="ADZ2363" s="1377"/>
      <c r="AEA2363" s="1377"/>
      <c r="AEB2363" s="1377"/>
      <c r="AEC2363" s="1377"/>
      <c r="AED2363" s="1377"/>
      <c r="AEE2363" s="1377"/>
      <c r="AEF2363" s="1377"/>
      <c r="AEG2363" s="1377"/>
      <c r="AEH2363" s="1377"/>
      <c r="AEI2363" s="1377"/>
      <c r="AEJ2363" s="1377"/>
      <c r="AEK2363" s="1377"/>
      <c r="AEL2363" s="1377"/>
      <c r="AEM2363" s="1377"/>
      <c r="AEN2363" s="1377"/>
      <c r="AEO2363" s="1377"/>
      <c r="AEP2363" s="1377"/>
      <c r="AEQ2363" s="1377"/>
      <c r="AER2363" s="1377"/>
      <c r="AES2363" s="1377"/>
      <c r="AET2363" s="1377"/>
      <c r="AEU2363" s="1377"/>
      <c r="AEV2363" s="1377"/>
      <c r="AEW2363" s="1377"/>
      <c r="AEX2363" s="1377"/>
      <c r="AEY2363" s="1377"/>
      <c r="AEZ2363" s="1377"/>
      <c r="AFA2363" s="1377"/>
      <c r="AFB2363" s="1377"/>
      <c r="AFC2363" s="1377"/>
      <c r="AFD2363" s="1377"/>
      <c r="AFE2363" s="1377"/>
      <c r="AFF2363" s="1377"/>
      <c r="AFG2363" s="1377"/>
      <c r="AFH2363" s="1377"/>
      <c r="AFI2363" s="1377"/>
      <c r="AFJ2363" s="1377"/>
      <c r="AFK2363" s="1377"/>
      <c r="AFL2363" s="1377"/>
      <c r="AFM2363" s="1377"/>
      <c r="AFN2363" s="1377"/>
      <c r="AFO2363" s="1377"/>
      <c r="AFP2363" s="1377"/>
      <c r="AFQ2363" s="1377"/>
      <c r="AFR2363" s="1377"/>
      <c r="AFS2363" s="1377"/>
      <c r="AFT2363" s="1377"/>
      <c r="AFU2363" s="1377"/>
      <c r="AFV2363" s="1377"/>
      <c r="AFW2363" s="1377"/>
      <c r="AFX2363" s="1377"/>
      <c r="AFY2363" s="1377"/>
      <c r="AFZ2363" s="1377"/>
      <c r="AGA2363" s="1377"/>
      <c r="AGB2363" s="1377"/>
      <c r="AGC2363" s="1377"/>
      <c r="AGD2363" s="1377"/>
      <c r="AGE2363" s="1377"/>
      <c r="AGF2363" s="1377"/>
      <c r="AGG2363" s="1377"/>
      <c r="AGH2363" s="1377"/>
      <c r="AGI2363" s="1377"/>
      <c r="AGJ2363" s="1377"/>
      <c r="AGK2363" s="1377"/>
      <c r="AGL2363" s="1377"/>
      <c r="AGM2363" s="1377"/>
      <c r="AGN2363" s="1377"/>
      <c r="AGO2363" s="1377"/>
      <c r="AGP2363" s="1377"/>
      <c r="AGQ2363" s="1377"/>
      <c r="AGR2363" s="1377"/>
      <c r="AGS2363" s="1377"/>
      <c r="AGT2363" s="1377"/>
      <c r="AGU2363" s="1377"/>
      <c r="AGV2363" s="1377"/>
      <c r="AGW2363" s="1377"/>
      <c r="AGX2363" s="1377"/>
      <c r="AGY2363" s="1377"/>
      <c r="AGZ2363" s="1377"/>
      <c r="AHA2363" s="1377"/>
      <c r="AHB2363" s="1377"/>
      <c r="AHC2363" s="1377"/>
      <c r="AHD2363" s="1377"/>
      <c r="AHE2363" s="1377"/>
      <c r="AHF2363" s="1377"/>
      <c r="AHG2363" s="1377"/>
      <c r="AHH2363" s="1377"/>
      <c r="AHI2363" s="1377"/>
      <c r="AHJ2363" s="1377"/>
      <c r="AHK2363" s="1377"/>
      <c r="AHL2363" s="1377"/>
      <c r="AHM2363" s="1377"/>
      <c r="AHN2363" s="1377"/>
      <c r="AHO2363" s="1377"/>
      <c r="AHP2363" s="1377"/>
      <c r="AHQ2363" s="1377"/>
      <c r="AHR2363" s="1377"/>
      <c r="AHS2363" s="1377"/>
      <c r="AHT2363" s="1377"/>
      <c r="AHU2363" s="1377"/>
      <c r="AHV2363" s="1377"/>
      <c r="AHW2363" s="1377"/>
      <c r="AHX2363" s="1377"/>
      <c r="AHY2363" s="1377"/>
      <c r="AHZ2363" s="1377"/>
      <c r="AIA2363" s="1377"/>
      <c r="AIB2363" s="1377"/>
      <c r="AIC2363" s="1377"/>
      <c r="AID2363" s="1377"/>
      <c r="AIE2363" s="1377"/>
      <c r="AIF2363" s="1377"/>
      <c r="AIG2363" s="1377"/>
      <c r="AIH2363" s="1377"/>
      <c r="AII2363" s="1377"/>
      <c r="AIJ2363" s="1377"/>
      <c r="AIK2363" s="1377"/>
      <c r="AIL2363" s="1377"/>
      <c r="AIM2363" s="1377"/>
      <c r="AIN2363" s="1377"/>
      <c r="AIO2363" s="1377"/>
      <c r="AIP2363" s="1377"/>
      <c r="AIQ2363" s="1377"/>
      <c r="AIR2363" s="1377"/>
      <c r="AIS2363" s="1377"/>
      <c r="AIT2363" s="1377"/>
      <c r="AIU2363" s="1377"/>
      <c r="AIV2363" s="1377"/>
      <c r="AIW2363" s="1377"/>
      <c r="AIX2363" s="1377"/>
      <c r="AIY2363" s="1377"/>
      <c r="AIZ2363" s="1377"/>
      <c r="AJA2363" s="1377"/>
      <c r="AJB2363" s="1377"/>
      <c r="AJC2363" s="1377"/>
      <c r="AJD2363" s="1377"/>
      <c r="AJE2363" s="1377"/>
      <c r="AJF2363" s="1377"/>
      <c r="AJG2363" s="1377"/>
      <c r="AJH2363" s="1377"/>
      <c r="AJI2363" s="1377"/>
      <c r="AJJ2363" s="1377"/>
      <c r="AJK2363" s="1377"/>
      <c r="AJL2363" s="1377"/>
      <c r="AJM2363" s="1377"/>
      <c r="AJN2363" s="1377"/>
      <c r="AJO2363" s="1377"/>
      <c r="AJP2363" s="1377"/>
      <c r="AJQ2363" s="1377"/>
      <c r="AJR2363" s="1377"/>
      <c r="AJS2363" s="1377"/>
      <c r="AJT2363" s="1377"/>
      <c r="AJU2363" s="1377"/>
      <c r="AJV2363" s="1377"/>
      <c r="AJW2363" s="1377"/>
      <c r="AJX2363" s="1377"/>
      <c r="AJY2363" s="1377"/>
      <c r="AJZ2363" s="1377"/>
      <c r="AKA2363" s="1377"/>
      <c r="AKB2363" s="1377"/>
      <c r="AKC2363" s="1377"/>
      <c r="AKD2363" s="1377"/>
      <c r="AKE2363" s="1377"/>
      <c r="AKF2363" s="1377"/>
      <c r="AKG2363" s="1377"/>
      <c r="AKH2363" s="1377"/>
      <c r="AKI2363" s="1377"/>
      <c r="AKJ2363" s="1377"/>
      <c r="AKK2363" s="1377"/>
      <c r="AKL2363" s="1377"/>
      <c r="AKM2363" s="1377"/>
      <c r="AKN2363" s="1377"/>
      <c r="AKO2363" s="1377"/>
      <c r="AKP2363" s="1377"/>
      <c r="AKQ2363" s="1377"/>
      <c r="AKR2363" s="1377"/>
      <c r="AKS2363" s="1377"/>
      <c r="AKT2363" s="1377"/>
      <c r="AKU2363" s="1377"/>
      <c r="AKV2363" s="1377"/>
      <c r="AKW2363" s="1377"/>
      <c r="AKX2363" s="1377"/>
      <c r="AKY2363" s="1377"/>
      <c r="AKZ2363" s="1377"/>
      <c r="ALA2363" s="1377"/>
      <c r="ALB2363" s="1377"/>
      <c r="ALC2363" s="1377"/>
      <c r="ALD2363" s="1377"/>
      <c r="ALE2363" s="1377"/>
      <c r="ALF2363" s="1377"/>
      <c r="ALG2363" s="1377"/>
      <c r="ALH2363" s="1377"/>
      <c r="ALI2363" s="1377"/>
      <c r="ALJ2363" s="1377"/>
      <c r="ALK2363" s="1377"/>
      <c r="ALL2363" s="1377"/>
      <c r="ALM2363" s="1377"/>
      <c r="ALN2363" s="1377"/>
      <c r="ALO2363" s="1377"/>
      <c r="ALP2363" s="1377"/>
      <c r="ALQ2363" s="1377"/>
      <c r="ALR2363" s="1377"/>
      <c r="ALS2363" s="1377"/>
      <c r="ALT2363" s="1377"/>
      <c r="ALU2363" s="1377"/>
      <c r="ALV2363" s="1377"/>
      <c r="ALW2363" s="1377"/>
      <c r="ALX2363" s="1377"/>
      <c r="ALY2363" s="1377"/>
      <c r="ALZ2363" s="1377"/>
      <c r="AMA2363" s="1377"/>
      <c r="AMB2363" s="1377"/>
      <c r="AMC2363" s="1377"/>
      <c r="AMD2363" s="1377"/>
      <c r="AME2363" s="1377"/>
      <c r="AMF2363" s="1377"/>
      <c r="AMG2363" s="1377"/>
      <c r="AMH2363" s="1377"/>
      <c r="AMI2363" s="1377"/>
      <c r="AMJ2363" s="1377"/>
      <c r="AMK2363" s="1377"/>
      <c r="AML2363" s="1377"/>
      <c r="AMM2363" s="1377"/>
      <c r="AMN2363" s="1377"/>
      <c r="AMO2363" s="1377"/>
      <c r="AMP2363" s="1377"/>
      <c r="AMQ2363" s="1377"/>
      <c r="AMR2363" s="1377"/>
      <c r="AMS2363" s="1377"/>
      <c r="AMT2363" s="1377"/>
      <c r="AMU2363" s="1377"/>
      <c r="AMV2363" s="1377"/>
      <c r="AMW2363" s="1377"/>
      <c r="AMX2363" s="1377"/>
      <c r="AMY2363" s="1377"/>
      <c r="AMZ2363" s="1377"/>
      <c r="ANA2363" s="1377"/>
      <c r="ANB2363" s="1377"/>
      <c r="ANC2363" s="1377"/>
      <c r="AND2363" s="1377"/>
      <c r="ANE2363" s="1377"/>
      <c r="ANF2363" s="1377"/>
      <c r="ANG2363" s="1377"/>
      <c r="ANH2363" s="1377"/>
      <c r="ANI2363" s="1377"/>
      <c r="ANJ2363" s="1377"/>
      <c r="ANK2363" s="1377"/>
      <c r="ANL2363" s="1377"/>
      <c r="ANM2363" s="1377"/>
      <c r="ANN2363" s="1377"/>
      <c r="ANO2363" s="1377"/>
      <c r="ANP2363" s="1377"/>
      <c r="ANQ2363" s="1377"/>
      <c r="ANR2363" s="1377"/>
      <c r="ANS2363" s="1377"/>
      <c r="ANT2363" s="1377"/>
      <c r="ANU2363" s="1377"/>
      <c r="ANV2363" s="1377"/>
      <c r="ANW2363" s="1377"/>
      <c r="ANX2363" s="1377"/>
      <c r="ANY2363" s="1377"/>
      <c r="ANZ2363" s="1377"/>
      <c r="AOA2363" s="1377"/>
      <c r="AOB2363" s="1377"/>
      <c r="AOC2363" s="1377"/>
      <c r="AOD2363" s="1377"/>
      <c r="AOE2363" s="1377"/>
      <c r="AOF2363" s="1377"/>
      <c r="AOG2363" s="1377"/>
      <c r="AOH2363" s="1377"/>
      <c r="AOI2363" s="1377"/>
      <c r="AOJ2363" s="1377"/>
      <c r="AOK2363" s="1377"/>
      <c r="AOL2363" s="1377"/>
      <c r="AOM2363" s="1377"/>
      <c r="AON2363" s="1377"/>
      <c r="AOO2363" s="1377"/>
      <c r="AOP2363" s="1377"/>
      <c r="AOQ2363" s="1377"/>
      <c r="AOR2363" s="1377"/>
      <c r="AOS2363" s="1377"/>
      <c r="AOT2363" s="1377"/>
      <c r="AOU2363" s="1377"/>
      <c r="AOV2363" s="1377"/>
      <c r="AOW2363" s="1377"/>
      <c r="AOX2363" s="1377"/>
      <c r="AOY2363" s="1377"/>
      <c r="AOZ2363" s="1377"/>
      <c r="APA2363" s="1377"/>
      <c r="APB2363" s="1377"/>
      <c r="APC2363" s="1377"/>
      <c r="APD2363" s="1377"/>
      <c r="APE2363" s="1377"/>
      <c r="APF2363" s="1377"/>
      <c r="APG2363" s="1377"/>
      <c r="APH2363" s="1377"/>
      <c r="API2363" s="1377"/>
      <c r="APJ2363" s="1377"/>
      <c r="APK2363" s="1377"/>
      <c r="APL2363" s="1377"/>
      <c r="APM2363" s="1377"/>
      <c r="APN2363" s="1377"/>
      <c r="APO2363" s="1377"/>
      <c r="APP2363" s="1377"/>
      <c r="APQ2363" s="1377"/>
      <c r="APR2363" s="1377"/>
      <c r="APS2363" s="1377"/>
      <c r="APT2363" s="1377"/>
      <c r="APU2363" s="1377"/>
      <c r="APV2363" s="1377"/>
      <c r="APW2363" s="1377"/>
      <c r="APX2363" s="1377"/>
      <c r="APY2363" s="1377"/>
      <c r="APZ2363" s="1377"/>
      <c r="AQA2363" s="1377"/>
      <c r="AQB2363" s="1377"/>
      <c r="AQC2363" s="1377"/>
      <c r="AQD2363" s="1377"/>
      <c r="AQE2363" s="1377"/>
      <c r="AQF2363" s="1377"/>
      <c r="AQG2363" s="1377"/>
      <c r="AQH2363" s="1377"/>
      <c r="AQI2363" s="1377"/>
      <c r="AQJ2363" s="1377"/>
      <c r="AQK2363" s="1377"/>
      <c r="AQL2363" s="1377"/>
      <c r="AQM2363" s="1377"/>
      <c r="AQN2363" s="1377"/>
      <c r="AQO2363" s="1377"/>
      <c r="AQP2363" s="1377"/>
      <c r="AQQ2363" s="1377"/>
      <c r="AQR2363" s="1377"/>
      <c r="AQS2363" s="1377"/>
      <c r="AQT2363" s="1377"/>
      <c r="AQU2363" s="1377"/>
      <c r="AQV2363" s="1377"/>
      <c r="AQW2363" s="1377"/>
      <c r="AQX2363" s="1377"/>
      <c r="AQY2363" s="1377"/>
      <c r="AQZ2363" s="1377"/>
      <c r="ARA2363" s="1377"/>
      <c r="ARB2363" s="1377"/>
      <c r="ARC2363" s="1377"/>
      <c r="ARD2363" s="1377"/>
      <c r="ARE2363" s="1377"/>
      <c r="ARF2363" s="1377"/>
      <c r="ARG2363" s="1377"/>
      <c r="ARH2363" s="1377"/>
      <c r="ARI2363" s="1377"/>
      <c r="ARJ2363" s="1377"/>
      <c r="ARK2363" s="1377"/>
      <c r="ARL2363" s="1377"/>
      <c r="ARM2363" s="1377"/>
      <c r="ARN2363" s="1377"/>
      <c r="ARO2363" s="1377"/>
      <c r="ARP2363" s="1377"/>
      <c r="ARQ2363" s="1377"/>
      <c r="ARR2363" s="1377"/>
      <c r="ARS2363" s="1377"/>
      <c r="ART2363" s="1377"/>
      <c r="ARU2363" s="1377"/>
      <c r="ARV2363" s="1377"/>
      <c r="ARW2363" s="1377"/>
      <c r="ARX2363" s="1377"/>
      <c r="ARY2363" s="1377"/>
      <c r="ARZ2363" s="1377"/>
      <c r="ASA2363" s="1377"/>
      <c r="ASB2363" s="1377"/>
      <c r="ASC2363" s="1377"/>
      <c r="ASD2363" s="1377"/>
      <c r="ASE2363" s="1377"/>
      <c r="ASF2363" s="1377"/>
      <c r="ASG2363" s="1377"/>
      <c r="ASH2363" s="1377"/>
      <c r="ASI2363" s="1377"/>
      <c r="ASJ2363" s="1377"/>
      <c r="ASK2363" s="1377"/>
      <c r="ASL2363" s="1377"/>
      <c r="ASM2363" s="1377"/>
      <c r="ASN2363" s="1377"/>
      <c r="ASO2363" s="1377"/>
      <c r="ASP2363" s="1377"/>
      <c r="ASQ2363" s="1377"/>
      <c r="ASR2363" s="1377"/>
      <c r="ASS2363" s="1377"/>
      <c r="AST2363" s="1377"/>
      <c r="ASU2363" s="1377"/>
      <c r="ASV2363" s="1377"/>
      <c r="ASW2363" s="1377"/>
      <c r="ASX2363" s="1377"/>
      <c r="ASY2363" s="1377"/>
      <c r="ASZ2363" s="1377"/>
      <c r="ATA2363" s="1377"/>
      <c r="ATB2363" s="1377"/>
      <c r="ATC2363" s="1377"/>
      <c r="ATD2363" s="1377"/>
      <c r="ATE2363" s="1377"/>
      <c r="ATF2363" s="1377"/>
      <c r="ATG2363" s="1377"/>
      <c r="ATH2363" s="1377"/>
      <c r="ATI2363" s="1377"/>
      <c r="ATJ2363" s="1377"/>
      <c r="ATK2363" s="1377"/>
      <c r="ATL2363" s="1377"/>
      <c r="ATM2363" s="1377"/>
      <c r="ATN2363" s="1377"/>
      <c r="ATO2363" s="1377"/>
      <c r="ATP2363" s="1377"/>
      <c r="ATQ2363" s="1377"/>
      <c r="ATR2363" s="1377"/>
      <c r="ATS2363" s="1377"/>
      <c r="ATT2363" s="1377"/>
      <c r="ATU2363" s="1377"/>
      <c r="ATV2363" s="1377"/>
      <c r="ATW2363" s="1377"/>
      <c r="ATX2363" s="1377"/>
      <c r="ATY2363" s="1377"/>
      <c r="ATZ2363" s="1377"/>
      <c r="AUA2363" s="1377"/>
      <c r="AUB2363" s="1377"/>
      <c r="AUC2363" s="1377"/>
      <c r="AUD2363" s="1377"/>
      <c r="AUE2363" s="1377"/>
      <c r="AUF2363" s="1377"/>
      <c r="AUG2363" s="1377"/>
      <c r="AUH2363" s="1377"/>
      <c r="AUI2363" s="1377"/>
      <c r="AUJ2363" s="1377"/>
      <c r="AUK2363" s="1377"/>
      <c r="AUL2363" s="1377"/>
      <c r="AUM2363" s="1377"/>
      <c r="AUN2363" s="1377"/>
      <c r="AUO2363" s="1377"/>
      <c r="AUP2363" s="1377"/>
      <c r="AUQ2363" s="1377"/>
      <c r="AUR2363" s="1377"/>
      <c r="AUS2363" s="1377"/>
      <c r="AUT2363" s="1377"/>
      <c r="AUU2363" s="1377"/>
      <c r="AUV2363" s="1377"/>
      <c r="AUW2363" s="1377"/>
      <c r="AUX2363" s="1377"/>
      <c r="AUY2363" s="1377"/>
      <c r="AUZ2363" s="1377"/>
      <c r="AVA2363" s="1377"/>
      <c r="AVB2363" s="1377"/>
      <c r="AVC2363" s="1377"/>
      <c r="AVD2363" s="1377"/>
      <c r="AVE2363" s="1377"/>
      <c r="AVF2363" s="1377"/>
      <c r="AVG2363" s="1377"/>
      <c r="AVH2363" s="1377"/>
      <c r="AVI2363" s="1377"/>
      <c r="AVJ2363" s="1377"/>
      <c r="AVK2363" s="1377"/>
      <c r="AVL2363" s="1377"/>
      <c r="AVM2363" s="1377"/>
      <c r="AVN2363" s="1377"/>
      <c r="AVO2363" s="1377"/>
      <c r="AVP2363" s="1377"/>
      <c r="AVQ2363" s="1377"/>
      <c r="AVR2363" s="1377"/>
      <c r="AVS2363" s="1377"/>
      <c r="AVT2363" s="1377"/>
      <c r="AVU2363" s="1377"/>
      <c r="AVV2363" s="1377"/>
      <c r="AVW2363" s="1377"/>
      <c r="AVX2363" s="1377"/>
      <c r="AVY2363" s="1377"/>
      <c r="AVZ2363" s="1377"/>
      <c r="AWA2363" s="1377"/>
      <c r="AWB2363" s="1377"/>
      <c r="AWC2363" s="1377"/>
      <c r="AWD2363" s="1377"/>
      <c r="AWE2363" s="1377"/>
      <c r="AWF2363" s="1377"/>
      <c r="AWG2363" s="1377"/>
      <c r="AWH2363" s="1377"/>
      <c r="AWI2363" s="1377"/>
      <c r="AWJ2363" s="1377"/>
      <c r="AWK2363" s="1377"/>
      <c r="AWL2363" s="1377"/>
      <c r="AWM2363" s="1377"/>
      <c r="AWN2363" s="1377"/>
      <c r="AWO2363" s="1377"/>
      <c r="AWP2363" s="1377"/>
      <c r="AWQ2363" s="1377"/>
      <c r="AWR2363" s="1377"/>
      <c r="AWS2363" s="1377"/>
      <c r="AWT2363" s="1377"/>
      <c r="AWU2363" s="1377"/>
      <c r="AWV2363" s="1377"/>
      <c r="AWW2363" s="1377"/>
      <c r="AWX2363" s="1377"/>
      <c r="AWY2363" s="1377"/>
      <c r="AWZ2363" s="1377"/>
      <c r="AXA2363" s="1377"/>
      <c r="AXB2363" s="1377"/>
      <c r="AXC2363" s="1377"/>
      <c r="AXD2363" s="1377"/>
      <c r="AXE2363" s="1377"/>
      <c r="AXF2363" s="1377"/>
      <c r="AXG2363" s="1377"/>
      <c r="AXH2363" s="1377"/>
      <c r="AXI2363" s="1377"/>
      <c r="AXJ2363" s="1377"/>
      <c r="AXK2363" s="1377"/>
      <c r="AXL2363" s="1377"/>
      <c r="AXM2363" s="1377"/>
      <c r="AXN2363" s="1377"/>
      <c r="AXO2363" s="1377"/>
      <c r="AXP2363" s="1377"/>
      <c r="AXQ2363" s="1377"/>
      <c r="AXR2363" s="1377"/>
      <c r="AXS2363" s="1377"/>
      <c r="AXT2363" s="1377"/>
      <c r="AXU2363" s="1377"/>
      <c r="AXV2363" s="1377"/>
      <c r="AXW2363" s="1377"/>
      <c r="AXX2363" s="1377"/>
      <c r="AXY2363" s="1377"/>
      <c r="AXZ2363" s="1377"/>
      <c r="AYA2363" s="1377"/>
      <c r="AYB2363" s="1377"/>
      <c r="AYC2363" s="1377"/>
      <c r="AYD2363" s="1377"/>
      <c r="AYE2363" s="1377"/>
      <c r="AYF2363" s="1377"/>
      <c r="AYG2363" s="1377"/>
      <c r="AYH2363" s="1377"/>
      <c r="AYI2363" s="1377"/>
      <c r="AYJ2363" s="1377"/>
      <c r="AYK2363" s="1377"/>
      <c r="AYL2363" s="1377"/>
      <c r="AYM2363" s="1377"/>
      <c r="AYN2363" s="1377"/>
      <c r="AYO2363" s="1377"/>
      <c r="AYP2363" s="1377"/>
      <c r="AYQ2363" s="1377"/>
      <c r="AYR2363" s="1377"/>
      <c r="AYS2363" s="1377"/>
      <c r="AYT2363" s="1377"/>
      <c r="AYU2363" s="1377"/>
      <c r="AYV2363" s="1377"/>
      <c r="AYW2363" s="1377"/>
      <c r="AYX2363" s="1377"/>
      <c r="AYY2363" s="1377"/>
      <c r="AYZ2363" s="1377"/>
      <c r="AZA2363" s="1377"/>
      <c r="AZB2363" s="1377"/>
      <c r="AZC2363" s="1377"/>
      <c r="AZD2363" s="1377"/>
      <c r="AZE2363" s="1377"/>
      <c r="AZF2363" s="1377"/>
      <c r="AZG2363" s="1377"/>
      <c r="AZH2363" s="1377"/>
      <c r="AZI2363" s="1377"/>
      <c r="AZJ2363" s="1377"/>
      <c r="AZK2363" s="1377"/>
      <c r="AZL2363" s="1377"/>
      <c r="AZM2363" s="1377"/>
      <c r="AZN2363" s="1377"/>
      <c r="AZO2363" s="1377"/>
      <c r="AZP2363" s="1377"/>
      <c r="AZQ2363" s="1377"/>
      <c r="AZR2363" s="1377"/>
      <c r="AZS2363" s="1377"/>
      <c r="AZT2363" s="1377"/>
      <c r="AZU2363" s="1377"/>
      <c r="AZV2363" s="1377"/>
      <c r="AZW2363" s="1377"/>
      <c r="AZX2363" s="1377"/>
      <c r="AZY2363" s="1377"/>
      <c r="AZZ2363" s="1377"/>
      <c r="BAA2363" s="1377"/>
      <c r="BAB2363" s="1377"/>
      <c r="BAC2363" s="1377"/>
      <c r="BAD2363" s="1377"/>
      <c r="BAE2363" s="1377"/>
      <c r="BAF2363" s="1377"/>
      <c r="BAG2363" s="1377"/>
      <c r="BAH2363" s="1377"/>
      <c r="BAI2363" s="1377"/>
      <c r="BAJ2363" s="1377"/>
      <c r="BAK2363" s="1377"/>
      <c r="BAL2363" s="1377"/>
      <c r="BAM2363" s="1377"/>
      <c r="BAN2363" s="1377"/>
      <c r="BAO2363" s="1377"/>
      <c r="BAP2363" s="1377"/>
      <c r="BAQ2363" s="1377"/>
      <c r="BAR2363" s="1377"/>
      <c r="BAS2363" s="1377"/>
      <c r="BAT2363" s="1377"/>
      <c r="BAU2363" s="1377"/>
      <c r="BAV2363" s="1377"/>
      <c r="BAW2363" s="1377"/>
      <c r="BAX2363" s="1377"/>
      <c r="BAY2363" s="1377"/>
      <c r="BAZ2363" s="1377"/>
      <c r="BBA2363" s="1377"/>
      <c r="BBB2363" s="1377"/>
      <c r="BBC2363" s="1377"/>
      <c r="BBD2363" s="1377"/>
      <c r="BBE2363" s="1377"/>
      <c r="BBF2363" s="1377"/>
      <c r="BBG2363" s="1377"/>
      <c r="BBH2363" s="1377"/>
      <c r="BBI2363" s="1377"/>
      <c r="BBJ2363" s="1377"/>
      <c r="BBK2363" s="1377"/>
      <c r="BBL2363" s="1377"/>
      <c r="BBM2363" s="1377"/>
      <c r="BBN2363" s="1377"/>
      <c r="BBO2363" s="1377"/>
      <c r="BBP2363" s="1377"/>
      <c r="BBQ2363" s="1377"/>
      <c r="BBR2363" s="1377"/>
      <c r="BBS2363" s="1377"/>
      <c r="BBT2363" s="1377"/>
      <c r="BBU2363" s="1377"/>
      <c r="BBV2363" s="1377"/>
      <c r="BBW2363" s="1377"/>
      <c r="BBX2363" s="1377"/>
      <c r="BBY2363" s="1377"/>
      <c r="BBZ2363" s="1377"/>
      <c r="BCA2363" s="1377"/>
      <c r="BCB2363" s="1377"/>
      <c r="BCC2363" s="1377"/>
      <c r="BCD2363" s="1377"/>
      <c r="BCE2363" s="1377"/>
      <c r="BCF2363" s="1377"/>
      <c r="BCG2363" s="1377"/>
      <c r="BCH2363" s="1377"/>
      <c r="BCI2363" s="1377"/>
      <c r="BCJ2363" s="1377"/>
      <c r="BCK2363" s="1377"/>
      <c r="BCL2363" s="1377"/>
      <c r="BCM2363" s="1377"/>
      <c r="BCN2363" s="1377"/>
      <c r="BCO2363" s="1377"/>
      <c r="BCP2363" s="1377"/>
      <c r="BCQ2363" s="1377"/>
      <c r="BCR2363" s="1377"/>
      <c r="BCS2363" s="1377"/>
      <c r="BCT2363" s="1377"/>
      <c r="BCU2363" s="1377"/>
      <c r="BCV2363" s="1377"/>
      <c r="BCW2363" s="1377"/>
      <c r="BCX2363" s="1377"/>
      <c r="BCY2363" s="1377"/>
      <c r="BCZ2363" s="1377"/>
      <c r="BDA2363" s="1377"/>
      <c r="BDB2363" s="1377"/>
      <c r="BDC2363" s="1377"/>
      <c r="BDD2363" s="1377"/>
      <c r="BDE2363" s="1377"/>
      <c r="BDF2363" s="1377"/>
      <c r="BDG2363" s="1377"/>
      <c r="BDH2363" s="1377"/>
      <c r="BDI2363" s="1377"/>
      <c r="BDJ2363" s="1377"/>
      <c r="BDK2363" s="1377"/>
      <c r="BDL2363" s="1377"/>
      <c r="BDM2363" s="1377"/>
      <c r="BDN2363" s="1377"/>
      <c r="BDO2363" s="1377"/>
      <c r="BDP2363" s="1377"/>
      <c r="BDQ2363" s="1377"/>
      <c r="BDR2363" s="1377"/>
      <c r="BDS2363" s="1377"/>
      <c r="BDT2363" s="1377"/>
      <c r="BDU2363" s="1377"/>
      <c r="BDV2363" s="1377"/>
      <c r="BDW2363" s="1377"/>
      <c r="BDX2363" s="1377"/>
      <c r="BDY2363" s="1377"/>
      <c r="BDZ2363" s="1377"/>
      <c r="BEA2363" s="1377"/>
      <c r="BEB2363" s="1377"/>
      <c r="BEC2363" s="1377"/>
      <c r="BED2363" s="1377"/>
      <c r="BEE2363" s="1377"/>
      <c r="BEF2363" s="1377"/>
      <c r="BEG2363" s="1377"/>
      <c r="BEH2363" s="1377"/>
      <c r="BEI2363" s="1377"/>
      <c r="BEJ2363" s="1377"/>
      <c r="BEK2363" s="1377"/>
      <c r="BEL2363" s="1377"/>
      <c r="BEM2363" s="1377"/>
      <c r="BEN2363" s="1377"/>
      <c r="BEO2363" s="1377"/>
      <c r="BEP2363" s="1377"/>
      <c r="BEQ2363" s="1377"/>
      <c r="BER2363" s="1377"/>
      <c r="BES2363" s="1377"/>
      <c r="BET2363" s="1377"/>
      <c r="BEU2363" s="1377"/>
      <c r="BEV2363" s="1377"/>
      <c r="BEW2363" s="1377"/>
      <c r="BEX2363" s="1377"/>
      <c r="BEY2363" s="1377"/>
      <c r="BEZ2363" s="1377"/>
      <c r="BFA2363" s="1377"/>
      <c r="BFB2363" s="1377"/>
      <c r="BFC2363" s="1377"/>
      <c r="BFD2363" s="1377"/>
      <c r="BFE2363" s="1377"/>
      <c r="BFF2363" s="1377"/>
      <c r="BFG2363" s="1377"/>
      <c r="BFH2363" s="1377"/>
      <c r="BFI2363" s="1377"/>
      <c r="BFJ2363" s="1377"/>
      <c r="BFK2363" s="1377"/>
      <c r="BFL2363" s="1377"/>
      <c r="BFM2363" s="1377"/>
      <c r="BFN2363" s="1377"/>
      <c r="BFO2363" s="1377"/>
      <c r="BFP2363" s="1377"/>
      <c r="BFQ2363" s="1377"/>
      <c r="BFR2363" s="1377"/>
      <c r="BFS2363" s="1377"/>
      <c r="BFT2363" s="1377"/>
      <c r="BFU2363" s="1377"/>
      <c r="BFV2363" s="1377"/>
      <c r="BFW2363" s="1377"/>
      <c r="BFX2363" s="1377"/>
      <c r="BFY2363" s="1377"/>
      <c r="BFZ2363" s="1377"/>
      <c r="BGA2363" s="1377"/>
      <c r="BGB2363" s="1377"/>
      <c r="BGC2363" s="1377"/>
      <c r="BGD2363" s="1377"/>
      <c r="BGE2363" s="1377"/>
      <c r="BGF2363" s="1377"/>
      <c r="BGG2363" s="1377"/>
      <c r="BGH2363" s="1377"/>
      <c r="BGI2363" s="1377"/>
      <c r="BGJ2363" s="1377"/>
      <c r="BGK2363" s="1377"/>
      <c r="BGL2363" s="1377"/>
      <c r="BGM2363" s="1377"/>
      <c r="BGN2363" s="1377"/>
      <c r="BGO2363" s="1377"/>
      <c r="BGP2363" s="1377"/>
      <c r="BGQ2363" s="1377"/>
      <c r="BGR2363" s="1377"/>
      <c r="BGS2363" s="1377"/>
      <c r="BGT2363" s="1377"/>
      <c r="BGU2363" s="1377"/>
      <c r="BGV2363" s="1377"/>
      <c r="BGW2363" s="1377"/>
      <c r="BGX2363" s="1377"/>
      <c r="BGY2363" s="1377"/>
      <c r="BGZ2363" s="1377"/>
      <c r="BHA2363" s="1377"/>
      <c r="BHB2363" s="1377"/>
      <c r="BHC2363" s="1377"/>
      <c r="BHD2363" s="1377"/>
      <c r="BHE2363" s="1377"/>
      <c r="BHF2363" s="1377"/>
      <c r="BHG2363" s="1377"/>
      <c r="BHH2363" s="1377"/>
      <c r="BHI2363" s="1377"/>
      <c r="BHJ2363" s="1377"/>
      <c r="BHK2363" s="1377"/>
      <c r="BHL2363" s="1377"/>
      <c r="BHM2363" s="1377"/>
      <c r="BHN2363" s="1377"/>
      <c r="BHO2363" s="1377"/>
      <c r="BHP2363" s="1377"/>
      <c r="BHQ2363" s="1377"/>
      <c r="BHR2363" s="1377"/>
      <c r="BHS2363" s="1377"/>
      <c r="BHT2363" s="1377"/>
      <c r="BHU2363" s="1377"/>
      <c r="BHV2363" s="1377"/>
      <c r="BHW2363" s="1377"/>
      <c r="BHX2363" s="1377"/>
      <c r="BHY2363" s="1377"/>
      <c r="BHZ2363" s="1377"/>
      <c r="BIA2363" s="1377"/>
      <c r="BIB2363" s="1377"/>
      <c r="BIC2363" s="1377"/>
      <c r="BID2363" s="1377"/>
      <c r="BIE2363" s="1377"/>
      <c r="BIF2363" s="1377"/>
      <c r="BIG2363" s="1377"/>
      <c r="BIH2363" s="1377"/>
      <c r="BII2363" s="1377"/>
      <c r="BIJ2363" s="1377"/>
      <c r="BIK2363" s="1377"/>
      <c r="BIL2363" s="1377"/>
      <c r="BIM2363" s="1377"/>
      <c r="BIN2363" s="1377"/>
      <c r="BIO2363" s="1377"/>
      <c r="BIP2363" s="1377"/>
      <c r="BIQ2363" s="1377"/>
      <c r="BIR2363" s="1377"/>
      <c r="BIS2363" s="1377"/>
      <c r="BIT2363" s="1377"/>
      <c r="BIU2363" s="1377"/>
      <c r="BIV2363" s="1377"/>
      <c r="BIW2363" s="1377"/>
      <c r="BIX2363" s="1377"/>
      <c r="BIY2363" s="1377"/>
      <c r="BIZ2363" s="1377"/>
      <c r="BJA2363" s="1377"/>
      <c r="BJB2363" s="1377"/>
      <c r="BJC2363" s="1377"/>
      <c r="BJD2363" s="1377"/>
      <c r="BJE2363" s="1377"/>
      <c r="BJF2363" s="1377"/>
      <c r="BJG2363" s="1377"/>
      <c r="BJH2363" s="1377"/>
      <c r="BJI2363" s="1377"/>
      <c r="BJJ2363" s="1377"/>
      <c r="BJK2363" s="1377"/>
      <c r="BJL2363" s="1377"/>
      <c r="BJM2363" s="1377"/>
      <c r="BJN2363" s="1377"/>
      <c r="BJO2363" s="1377"/>
      <c r="BJP2363" s="1377"/>
      <c r="BJQ2363" s="1377"/>
      <c r="BJR2363" s="1377"/>
      <c r="BJS2363" s="1377"/>
      <c r="BJT2363" s="1377"/>
      <c r="BJU2363" s="1377"/>
      <c r="BJV2363" s="1377"/>
      <c r="BJW2363" s="1377"/>
      <c r="BJX2363" s="1377"/>
      <c r="BJY2363" s="1377"/>
      <c r="BJZ2363" s="1377"/>
      <c r="BKA2363" s="1377"/>
      <c r="BKB2363" s="1377"/>
      <c r="BKC2363" s="1377"/>
      <c r="BKD2363" s="1377"/>
      <c r="BKE2363" s="1377"/>
      <c r="BKF2363" s="1377"/>
      <c r="BKG2363" s="1377"/>
      <c r="BKH2363" s="1377"/>
      <c r="BKI2363" s="1377"/>
      <c r="BKJ2363" s="1377"/>
      <c r="BKK2363" s="1377"/>
      <c r="BKL2363" s="1377"/>
      <c r="BKM2363" s="1377"/>
      <c r="BKN2363" s="1377"/>
      <c r="BKO2363" s="1377"/>
      <c r="BKP2363" s="1377"/>
      <c r="BKQ2363" s="1377"/>
      <c r="BKR2363" s="1377"/>
      <c r="BKS2363" s="1377"/>
      <c r="BKT2363" s="1377"/>
      <c r="BKU2363" s="1377"/>
      <c r="BKV2363" s="1377"/>
      <c r="BKW2363" s="1377"/>
      <c r="BKX2363" s="1377"/>
      <c r="BKY2363" s="1377"/>
      <c r="BKZ2363" s="1377"/>
      <c r="BLA2363" s="1377"/>
      <c r="BLB2363" s="1377"/>
      <c r="BLC2363" s="1377"/>
      <c r="BLD2363" s="1377"/>
      <c r="BLE2363" s="1377"/>
      <c r="BLF2363" s="1377"/>
      <c r="BLG2363" s="1377"/>
      <c r="BLH2363" s="1377"/>
      <c r="BLI2363" s="1377"/>
      <c r="BLJ2363" s="1377"/>
      <c r="BLK2363" s="1377"/>
      <c r="BLL2363" s="1377"/>
      <c r="BLM2363" s="1377"/>
      <c r="BLN2363" s="1377"/>
      <c r="BLO2363" s="1377"/>
      <c r="BLP2363" s="1377"/>
      <c r="BLQ2363" s="1377"/>
      <c r="BLR2363" s="1377"/>
      <c r="BLS2363" s="1377"/>
      <c r="BLT2363" s="1377"/>
      <c r="BLU2363" s="1377"/>
      <c r="BLV2363" s="1377"/>
      <c r="BLW2363" s="1377"/>
      <c r="BLX2363" s="1377"/>
      <c r="BLY2363" s="1377"/>
      <c r="BLZ2363" s="1377"/>
      <c r="BMA2363" s="1377"/>
      <c r="BMB2363" s="1377"/>
      <c r="BMC2363" s="1377"/>
      <c r="BMD2363" s="1377"/>
      <c r="BME2363" s="1377"/>
      <c r="BMF2363" s="1377"/>
      <c r="BMG2363" s="1377"/>
      <c r="BMH2363" s="1377"/>
      <c r="BMI2363" s="1377"/>
      <c r="BMJ2363" s="1377"/>
      <c r="BMK2363" s="1377"/>
      <c r="BML2363" s="1377"/>
      <c r="BMM2363" s="1377"/>
      <c r="BMN2363" s="1377"/>
      <c r="BMO2363" s="1377"/>
      <c r="BMP2363" s="1377"/>
      <c r="BMQ2363" s="1377"/>
      <c r="BMR2363" s="1377"/>
      <c r="BMS2363" s="1377"/>
      <c r="BMT2363" s="1377"/>
      <c r="BMU2363" s="1377"/>
      <c r="BMV2363" s="1377"/>
      <c r="BMW2363" s="1377"/>
      <c r="BMX2363" s="1377"/>
      <c r="BMY2363" s="1377"/>
      <c r="BMZ2363" s="1377"/>
      <c r="BNA2363" s="1377"/>
      <c r="BNB2363" s="1377"/>
      <c r="BNC2363" s="1377"/>
      <c r="BND2363" s="1377"/>
      <c r="BNE2363" s="1377"/>
      <c r="BNF2363" s="1377"/>
      <c r="BNG2363" s="1377"/>
      <c r="BNH2363" s="1377"/>
      <c r="BNI2363" s="1377"/>
      <c r="BNJ2363" s="1377"/>
      <c r="BNK2363" s="1377"/>
      <c r="BNL2363" s="1377"/>
      <c r="BNM2363" s="1377"/>
      <c r="BNN2363" s="1377"/>
      <c r="BNO2363" s="1377"/>
      <c r="BNP2363" s="1377"/>
      <c r="BNQ2363" s="1377"/>
      <c r="BNR2363" s="1377"/>
      <c r="BNS2363" s="1377"/>
      <c r="BNT2363" s="1377"/>
      <c r="BNU2363" s="1377"/>
      <c r="BNV2363" s="1377"/>
      <c r="BNW2363" s="1377"/>
      <c r="BNX2363" s="1377"/>
      <c r="BNY2363" s="1377"/>
      <c r="BNZ2363" s="1377"/>
      <c r="BOA2363" s="1377"/>
      <c r="BOB2363" s="1377"/>
      <c r="BOC2363" s="1377"/>
      <c r="BOD2363" s="1377"/>
      <c r="BOE2363" s="1377"/>
      <c r="BOF2363" s="1377"/>
      <c r="BOG2363" s="1377"/>
      <c r="BOH2363" s="1377"/>
      <c r="BOI2363" s="1377"/>
      <c r="BOJ2363" s="1377"/>
      <c r="BOK2363" s="1377"/>
      <c r="BOL2363" s="1377"/>
      <c r="BOM2363" s="1377"/>
      <c r="BON2363" s="1377"/>
      <c r="BOO2363" s="1377"/>
      <c r="BOP2363" s="1377"/>
      <c r="BOQ2363" s="1377"/>
      <c r="BOR2363" s="1377"/>
      <c r="BOS2363" s="1377"/>
      <c r="BOT2363" s="1377"/>
      <c r="BOU2363" s="1377"/>
      <c r="BOV2363" s="1377"/>
      <c r="BOW2363" s="1377"/>
      <c r="BOX2363" s="1377"/>
      <c r="BOY2363" s="1377"/>
      <c r="BOZ2363" s="1377"/>
      <c r="BPA2363" s="1377"/>
      <c r="BPB2363" s="1377"/>
      <c r="BPC2363" s="1377"/>
      <c r="BPD2363" s="1377"/>
      <c r="BPE2363" s="1377"/>
      <c r="BPF2363" s="1377"/>
      <c r="BPG2363" s="1377"/>
      <c r="BPH2363" s="1377"/>
      <c r="BPI2363" s="1377"/>
      <c r="BPJ2363" s="1377"/>
      <c r="BPK2363" s="1377"/>
      <c r="BPL2363" s="1377"/>
      <c r="BPM2363" s="1377"/>
      <c r="BPN2363" s="1377"/>
      <c r="BPO2363" s="1377"/>
      <c r="BPP2363" s="1377"/>
      <c r="BPQ2363" s="1377"/>
      <c r="BPR2363" s="1377"/>
      <c r="BPS2363" s="1377"/>
      <c r="BPT2363" s="1377"/>
      <c r="BPU2363" s="1377"/>
      <c r="BPV2363" s="1377"/>
      <c r="BPW2363" s="1377"/>
      <c r="BPX2363" s="1377"/>
      <c r="BPY2363" s="1377"/>
      <c r="BPZ2363" s="1377"/>
      <c r="BQA2363" s="1377"/>
      <c r="BQB2363" s="1377"/>
      <c r="BQC2363" s="1377"/>
      <c r="BQD2363" s="1377"/>
      <c r="BQE2363" s="1377"/>
      <c r="BQF2363" s="1377"/>
      <c r="BQG2363" s="1377"/>
      <c r="BQH2363" s="1377"/>
      <c r="BQI2363" s="1377"/>
      <c r="BQJ2363" s="1377"/>
      <c r="BQK2363" s="1377"/>
      <c r="BQL2363" s="1377"/>
      <c r="BQM2363" s="1377"/>
      <c r="BQN2363" s="1377"/>
      <c r="BQO2363" s="1377"/>
      <c r="BQP2363" s="1377"/>
      <c r="BQQ2363" s="1377"/>
      <c r="BQR2363" s="1377"/>
      <c r="BQS2363" s="1377"/>
      <c r="BQT2363" s="1377"/>
      <c r="BQU2363" s="1377"/>
      <c r="BQV2363" s="1377"/>
      <c r="BQW2363" s="1377"/>
      <c r="BQX2363" s="1377"/>
      <c r="BQY2363" s="1377"/>
      <c r="BQZ2363" s="1377"/>
      <c r="BRA2363" s="1377"/>
      <c r="BRB2363" s="1377"/>
      <c r="BRC2363" s="1377"/>
      <c r="BRD2363" s="1377"/>
      <c r="BRE2363" s="1377"/>
      <c r="BRF2363" s="1377"/>
      <c r="BRG2363" s="1377"/>
      <c r="BRH2363" s="1377"/>
      <c r="BRI2363" s="1377"/>
      <c r="BRJ2363" s="1377"/>
      <c r="BRK2363" s="1377"/>
      <c r="BRL2363" s="1377"/>
      <c r="BRM2363" s="1377"/>
      <c r="BRN2363" s="1377"/>
      <c r="BRO2363" s="1377"/>
      <c r="BRP2363" s="1377"/>
      <c r="BRQ2363" s="1377"/>
      <c r="BRR2363" s="1377"/>
      <c r="BRS2363" s="1377"/>
      <c r="BRT2363" s="1377"/>
      <c r="BRU2363" s="1377"/>
      <c r="BRV2363" s="1377"/>
      <c r="BRW2363" s="1377"/>
      <c r="BRX2363" s="1377"/>
      <c r="BRY2363" s="1377"/>
      <c r="BRZ2363" s="1377"/>
      <c r="BSA2363" s="1377"/>
      <c r="BSB2363" s="1377"/>
      <c r="BSC2363" s="1377"/>
      <c r="BSD2363" s="1377"/>
      <c r="BSE2363" s="1377"/>
      <c r="BSF2363" s="1377"/>
      <c r="BSG2363" s="1377"/>
      <c r="BSH2363" s="1377"/>
      <c r="BSI2363" s="1377"/>
      <c r="BSJ2363" s="1377"/>
      <c r="BSK2363" s="1377"/>
      <c r="BSL2363" s="1377"/>
      <c r="BSM2363" s="1377"/>
      <c r="BSN2363" s="1377"/>
      <c r="BSO2363" s="1377"/>
      <c r="BSP2363" s="1377"/>
      <c r="BSQ2363" s="1377"/>
      <c r="BSR2363" s="1377"/>
      <c r="BSS2363" s="1377"/>
      <c r="BST2363" s="1377"/>
      <c r="BSU2363" s="1377"/>
      <c r="BSV2363" s="1377"/>
      <c r="BSW2363" s="1377"/>
      <c r="BSX2363" s="1377"/>
      <c r="BSY2363" s="1377"/>
      <c r="BSZ2363" s="1377"/>
      <c r="BTA2363" s="1377"/>
      <c r="BTB2363" s="1377"/>
      <c r="BTC2363" s="1377"/>
      <c r="BTD2363" s="1377"/>
      <c r="BTE2363" s="1377"/>
      <c r="BTF2363" s="1377"/>
      <c r="BTG2363" s="1377"/>
      <c r="BTH2363" s="1377"/>
      <c r="BTI2363" s="1377"/>
      <c r="BTJ2363" s="1377"/>
      <c r="BTK2363" s="1377"/>
      <c r="BTL2363" s="1377"/>
      <c r="BTM2363" s="1377"/>
      <c r="BTN2363" s="1377"/>
      <c r="BTO2363" s="1377"/>
      <c r="BTP2363" s="1377"/>
      <c r="BTQ2363" s="1377"/>
      <c r="BTR2363" s="1377"/>
      <c r="BTS2363" s="1377"/>
      <c r="BTT2363" s="1377"/>
      <c r="BTU2363" s="1377"/>
      <c r="BTV2363" s="1377"/>
      <c r="BTW2363" s="1377"/>
      <c r="BTX2363" s="1377"/>
      <c r="BTY2363" s="1377"/>
      <c r="BTZ2363" s="1377"/>
      <c r="BUA2363" s="1377"/>
      <c r="BUB2363" s="1377"/>
      <c r="BUC2363" s="1377"/>
      <c r="BUD2363" s="1377"/>
      <c r="BUE2363" s="1377"/>
      <c r="BUF2363" s="1377"/>
      <c r="BUG2363" s="1377"/>
      <c r="BUH2363" s="1377"/>
      <c r="BUI2363" s="1377"/>
      <c r="BUJ2363" s="1377"/>
      <c r="BUK2363" s="1377"/>
      <c r="BUL2363" s="1377"/>
      <c r="BUM2363" s="1377"/>
      <c r="BUN2363" s="1377"/>
      <c r="BUO2363" s="1377"/>
      <c r="BUP2363" s="1377"/>
      <c r="BUQ2363" s="1377"/>
      <c r="BUR2363" s="1377"/>
      <c r="BUS2363" s="1377"/>
      <c r="BUT2363" s="1377"/>
      <c r="BUU2363" s="1377"/>
      <c r="BUV2363" s="1377"/>
      <c r="BUW2363" s="1377"/>
      <c r="BUX2363" s="1377"/>
      <c r="BUY2363" s="1377"/>
      <c r="BUZ2363" s="1377"/>
      <c r="BVA2363" s="1377"/>
      <c r="BVB2363" s="1377"/>
      <c r="BVC2363" s="1377"/>
      <c r="BVD2363" s="1377"/>
      <c r="BVE2363" s="1377"/>
      <c r="BVF2363" s="1377"/>
      <c r="BVG2363" s="1377"/>
      <c r="BVH2363" s="1377"/>
      <c r="BVI2363" s="1377"/>
      <c r="BVJ2363" s="1377"/>
      <c r="BVK2363" s="1377"/>
      <c r="BVL2363" s="1377"/>
      <c r="BVM2363" s="1377"/>
      <c r="BVN2363" s="1377"/>
      <c r="BVO2363" s="1377"/>
      <c r="BVP2363" s="1377"/>
      <c r="BVQ2363" s="1377"/>
      <c r="BVR2363" s="1377"/>
      <c r="BVS2363" s="1377"/>
      <c r="BVT2363" s="1377"/>
      <c r="BVU2363" s="1377"/>
      <c r="BVV2363" s="1377"/>
      <c r="BVW2363" s="1377"/>
      <c r="BVX2363" s="1377"/>
      <c r="BVY2363" s="1377"/>
      <c r="BVZ2363" s="1377"/>
      <c r="BWA2363" s="1377"/>
      <c r="BWB2363" s="1377"/>
      <c r="BWC2363" s="1377"/>
      <c r="BWD2363" s="1377"/>
      <c r="BWE2363" s="1377"/>
      <c r="BWF2363" s="1377"/>
      <c r="BWG2363" s="1377"/>
      <c r="BWH2363" s="1377"/>
      <c r="BWI2363" s="1377"/>
      <c r="BWJ2363" s="1377"/>
      <c r="BWK2363" s="1377"/>
      <c r="BWL2363" s="1377"/>
      <c r="BWM2363" s="1377"/>
      <c r="BWN2363" s="1377"/>
      <c r="BWO2363" s="1377"/>
      <c r="BWP2363" s="1377"/>
      <c r="BWQ2363" s="1377"/>
      <c r="BWR2363" s="1377"/>
      <c r="BWS2363" s="1377"/>
      <c r="BWT2363" s="1377"/>
      <c r="BWU2363" s="1377"/>
      <c r="BWV2363" s="1377"/>
      <c r="BWW2363" s="1377"/>
      <c r="BWX2363" s="1377"/>
      <c r="BWY2363" s="1377"/>
      <c r="BWZ2363" s="1377"/>
      <c r="BXA2363" s="1377"/>
      <c r="BXB2363" s="1377"/>
      <c r="BXC2363" s="1377"/>
      <c r="BXD2363" s="1377"/>
      <c r="BXE2363" s="1377"/>
      <c r="BXF2363" s="1377"/>
      <c r="BXG2363" s="1377"/>
      <c r="BXH2363" s="1377"/>
      <c r="BXI2363" s="1377"/>
      <c r="BXJ2363" s="1377"/>
      <c r="BXK2363" s="1377"/>
      <c r="BXL2363" s="1377"/>
      <c r="BXM2363" s="1377"/>
      <c r="BXN2363" s="1377"/>
      <c r="BXO2363" s="1377"/>
      <c r="BXP2363" s="1377"/>
      <c r="BXQ2363" s="1377"/>
      <c r="BXR2363" s="1377"/>
      <c r="BXS2363" s="1377"/>
      <c r="BXT2363" s="1377"/>
      <c r="BXU2363" s="1377"/>
      <c r="BXV2363" s="1377"/>
      <c r="BXW2363" s="1377"/>
      <c r="BXX2363" s="1377"/>
      <c r="BXY2363" s="1377"/>
      <c r="BXZ2363" s="1377"/>
      <c r="BYA2363" s="1377"/>
      <c r="BYB2363" s="1377"/>
      <c r="BYC2363" s="1377"/>
      <c r="BYD2363" s="1377"/>
      <c r="BYE2363" s="1377"/>
      <c r="BYF2363" s="1377"/>
      <c r="BYG2363" s="1377"/>
      <c r="BYH2363" s="1377"/>
      <c r="BYI2363" s="1377"/>
      <c r="BYJ2363" s="1377"/>
      <c r="BYK2363" s="1377"/>
      <c r="BYL2363" s="1377"/>
      <c r="BYM2363" s="1377"/>
      <c r="BYN2363" s="1377"/>
      <c r="BYO2363" s="1377"/>
      <c r="BYP2363" s="1377"/>
      <c r="BYQ2363" s="1377"/>
      <c r="BYR2363" s="1377"/>
      <c r="BYS2363" s="1377"/>
      <c r="BYT2363" s="1377"/>
      <c r="BYU2363" s="1377"/>
      <c r="BYV2363" s="1377"/>
      <c r="BYW2363" s="1377"/>
      <c r="BYX2363" s="1377"/>
      <c r="BYY2363" s="1377"/>
      <c r="BYZ2363" s="1377"/>
      <c r="BZA2363" s="1377"/>
      <c r="BZB2363" s="1377"/>
      <c r="BZC2363" s="1377"/>
      <c r="BZD2363" s="1377"/>
      <c r="BZE2363" s="1377"/>
      <c r="BZF2363" s="1377"/>
      <c r="BZG2363" s="1377"/>
      <c r="BZH2363" s="1377"/>
      <c r="BZI2363" s="1377"/>
      <c r="BZJ2363" s="1377"/>
      <c r="BZK2363" s="1377"/>
      <c r="BZL2363" s="1377"/>
      <c r="BZM2363" s="1377"/>
      <c r="BZN2363" s="1377"/>
      <c r="BZO2363" s="1377"/>
      <c r="BZP2363" s="1377"/>
      <c r="BZQ2363" s="1377"/>
      <c r="BZR2363" s="1377"/>
      <c r="BZS2363" s="1377"/>
      <c r="BZT2363" s="1377"/>
      <c r="BZU2363" s="1377"/>
      <c r="BZV2363" s="1377"/>
      <c r="BZW2363" s="1377"/>
      <c r="BZX2363" s="1377"/>
      <c r="BZY2363" s="1377"/>
      <c r="BZZ2363" s="1377"/>
      <c r="CAA2363" s="1377"/>
      <c r="CAB2363" s="1377"/>
      <c r="CAC2363" s="1377"/>
      <c r="CAD2363" s="1377"/>
      <c r="CAE2363" s="1377"/>
      <c r="CAF2363" s="1377"/>
      <c r="CAG2363" s="1377"/>
      <c r="CAH2363" s="1377"/>
      <c r="CAI2363" s="1377"/>
      <c r="CAJ2363" s="1377"/>
      <c r="CAK2363" s="1377"/>
      <c r="CAL2363" s="1377"/>
      <c r="CAM2363" s="1377"/>
      <c r="CAN2363" s="1377"/>
      <c r="CAO2363" s="1377"/>
      <c r="CAP2363" s="1377"/>
      <c r="CAQ2363" s="1377"/>
      <c r="CAR2363" s="1377"/>
      <c r="CAS2363" s="1377"/>
      <c r="CAT2363" s="1377"/>
      <c r="CAU2363" s="1377"/>
      <c r="CAV2363" s="1377"/>
      <c r="CAW2363" s="1377"/>
      <c r="CAX2363" s="1377"/>
      <c r="CAY2363" s="1377"/>
      <c r="CAZ2363" s="1377"/>
      <c r="CBA2363" s="1377"/>
      <c r="CBB2363" s="1377"/>
      <c r="CBC2363" s="1377"/>
      <c r="CBD2363" s="1377"/>
      <c r="CBE2363" s="1377"/>
      <c r="CBF2363" s="1377"/>
      <c r="CBG2363" s="1377"/>
      <c r="CBH2363" s="1377"/>
      <c r="CBI2363" s="1377"/>
      <c r="CBJ2363" s="1377"/>
      <c r="CBK2363" s="1377"/>
      <c r="CBL2363" s="1377"/>
      <c r="CBM2363" s="1377"/>
      <c r="CBN2363" s="1377"/>
      <c r="CBO2363" s="1377"/>
      <c r="CBP2363" s="1377"/>
      <c r="CBQ2363" s="1377"/>
      <c r="CBR2363" s="1377"/>
      <c r="CBS2363" s="1377"/>
      <c r="CBT2363" s="1377"/>
      <c r="CBU2363" s="1377"/>
      <c r="CBV2363" s="1377"/>
      <c r="CBW2363" s="1377"/>
      <c r="CBX2363" s="1377"/>
      <c r="CBY2363" s="1377"/>
      <c r="CBZ2363" s="1377"/>
      <c r="CCA2363" s="1377"/>
      <c r="CCB2363" s="1377"/>
      <c r="CCC2363" s="1377"/>
      <c r="CCD2363" s="1377"/>
      <c r="CCE2363" s="1377"/>
      <c r="CCF2363" s="1377"/>
      <c r="CCG2363" s="1377"/>
      <c r="CCH2363" s="1377"/>
      <c r="CCI2363" s="1377"/>
      <c r="CCJ2363" s="1377"/>
      <c r="CCK2363" s="1377"/>
      <c r="CCL2363" s="1377"/>
      <c r="CCM2363" s="1377"/>
      <c r="CCN2363" s="1377"/>
      <c r="CCO2363" s="1377"/>
      <c r="CCP2363" s="1377"/>
      <c r="CCQ2363" s="1377"/>
      <c r="CCR2363" s="1377"/>
      <c r="CCS2363" s="1377"/>
      <c r="CCT2363" s="1377"/>
      <c r="CCU2363" s="1377"/>
      <c r="CCV2363" s="1377"/>
      <c r="CCW2363" s="1377"/>
      <c r="CCX2363" s="1377"/>
      <c r="CCY2363" s="1377"/>
      <c r="CCZ2363" s="1377"/>
      <c r="CDA2363" s="1377"/>
      <c r="CDB2363" s="1377"/>
      <c r="CDC2363" s="1377"/>
      <c r="CDD2363" s="1377"/>
      <c r="CDE2363" s="1377"/>
      <c r="CDF2363" s="1377"/>
      <c r="CDG2363" s="1377"/>
      <c r="CDH2363" s="1377"/>
      <c r="CDI2363" s="1377"/>
      <c r="CDJ2363" s="1377"/>
      <c r="CDK2363" s="1377"/>
      <c r="CDL2363" s="1377"/>
      <c r="CDM2363" s="1377"/>
      <c r="CDN2363" s="1377"/>
      <c r="CDO2363" s="1377"/>
      <c r="CDP2363" s="1377"/>
      <c r="CDQ2363" s="1377"/>
      <c r="CDR2363" s="1377"/>
      <c r="CDS2363" s="1377"/>
      <c r="CDT2363" s="1377"/>
      <c r="CDU2363" s="1377"/>
      <c r="CDV2363" s="1377"/>
      <c r="CDW2363" s="1377"/>
      <c r="CDX2363" s="1377"/>
      <c r="CDY2363" s="1377"/>
      <c r="CDZ2363" s="1377"/>
      <c r="CEA2363" s="1377"/>
      <c r="CEB2363" s="1377"/>
      <c r="CEC2363" s="1377"/>
      <c r="CED2363" s="1377"/>
      <c r="CEE2363" s="1377"/>
      <c r="CEF2363" s="1377"/>
      <c r="CEG2363" s="1377"/>
      <c r="CEH2363" s="1377"/>
      <c r="CEI2363" s="1377"/>
      <c r="CEJ2363" s="1377"/>
      <c r="CEK2363" s="1377"/>
      <c r="CEL2363" s="1377"/>
      <c r="CEM2363" s="1377"/>
      <c r="CEN2363" s="1377"/>
      <c r="CEO2363" s="1377"/>
      <c r="CEP2363" s="1377"/>
      <c r="CEQ2363" s="1377"/>
      <c r="CER2363" s="1377"/>
      <c r="CES2363" s="1377"/>
      <c r="CET2363" s="1377"/>
      <c r="CEU2363" s="1377"/>
      <c r="CEV2363" s="1377"/>
      <c r="CEW2363" s="1377"/>
      <c r="CEX2363" s="1377"/>
      <c r="CEY2363" s="1377"/>
      <c r="CEZ2363" s="1377"/>
      <c r="CFA2363" s="1377"/>
      <c r="CFB2363" s="1377"/>
      <c r="CFC2363" s="1377"/>
      <c r="CFD2363" s="1377"/>
      <c r="CFE2363" s="1377"/>
      <c r="CFF2363" s="1377"/>
      <c r="CFG2363" s="1377"/>
      <c r="CFH2363" s="1377"/>
      <c r="CFI2363" s="1377"/>
      <c r="CFJ2363" s="1377"/>
      <c r="CFK2363" s="1377"/>
      <c r="CFL2363" s="1377"/>
      <c r="CFM2363" s="1377"/>
      <c r="CFN2363" s="1377"/>
      <c r="CFO2363" s="1377"/>
      <c r="CFP2363" s="1377"/>
      <c r="CFQ2363" s="1377"/>
      <c r="CFR2363" s="1377"/>
      <c r="CFS2363" s="1377"/>
      <c r="CFT2363" s="1377"/>
      <c r="CFU2363" s="1377"/>
      <c r="CFV2363" s="1377"/>
      <c r="CFW2363" s="1377"/>
      <c r="CFX2363" s="1377"/>
      <c r="CFY2363" s="1377"/>
      <c r="CFZ2363" s="1377"/>
      <c r="CGA2363" s="1377"/>
      <c r="CGB2363" s="1377"/>
      <c r="CGC2363" s="1377"/>
      <c r="CGD2363" s="1377"/>
      <c r="CGE2363" s="1377"/>
      <c r="CGF2363" s="1377"/>
      <c r="CGG2363" s="1377"/>
      <c r="CGH2363" s="1377"/>
      <c r="CGI2363" s="1377"/>
      <c r="CGJ2363" s="1377"/>
      <c r="CGK2363" s="1377"/>
      <c r="CGL2363" s="1377"/>
      <c r="CGM2363" s="1377"/>
      <c r="CGN2363" s="1377"/>
      <c r="CGO2363" s="1377"/>
      <c r="CGP2363" s="1377"/>
      <c r="CGQ2363" s="1377"/>
      <c r="CGR2363" s="1377"/>
      <c r="CGS2363" s="1377"/>
      <c r="CGT2363" s="1377"/>
      <c r="CGU2363" s="1377"/>
      <c r="CGV2363" s="1377"/>
      <c r="CGW2363" s="1377"/>
      <c r="CGX2363" s="1377"/>
      <c r="CGY2363" s="1377"/>
      <c r="CGZ2363" s="1377"/>
      <c r="CHA2363" s="1377"/>
      <c r="CHB2363" s="1377"/>
      <c r="CHC2363" s="1377"/>
      <c r="CHD2363" s="1377"/>
      <c r="CHE2363" s="1377"/>
      <c r="CHF2363" s="1377"/>
      <c r="CHG2363" s="1377"/>
      <c r="CHH2363" s="1377"/>
      <c r="CHI2363" s="1377"/>
      <c r="CHJ2363" s="1377"/>
      <c r="CHK2363" s="1377"/>
      <c r="CHL2363" s="1377"/>
      <c r="CHM2363" s="1377"/>
      <c r="CHN2363" s="1377"/>
      <c r="CHO2363" s="1377"/>
      <c r="CHP2363" s="1377"/>
      <c r="CHQ2363" s="1377"/>
      <c r="CHR2363" s="1377"/>
      <c r="CHS2363" s="1377"/>
      <c r="CHT2363" s="1377"/>
      <c r="CHU2363" s="1377"/>
      <c r="CHV2363" s="1377"/>
      <c r="CHW2363" s="1377"/>
      <c r="CHX2363" s="1377"/>
      <c r="CHY2363" s="1377"/>
      <c r="CHZ2363" s="1377"/>
      <c r="CIA2363" s="1377"/>
      <c r="CIB2363" s="1377"/>
      <c r="CIC2363" s="1377"/>
      <c r="CID2363" s="1377"/>
      <c r="CIE2363" s="1377"/>
      <c r="CIF2363" s="1377"/>
      <c r="CIG2363" s="1377"/>
      <c r="CIH2363" s="1377"/>
      <c r="CII2363" s="1377"/>
      <c r="CIJ2363" s="1377"/>
      <c r="CIK2363" s="1377"/>
      <c r="CIL2363" s="1377"/>
      <c r="CIM2363" s="1377"/>
      <c r="CIN2363" s="1377"/>
      <c r="CIO2363" s="1377"/>
      <c r="CIP2363" s="1377"/>
      <c r="CIQ2363" s="1377"/>
      <c r="CIR2363" s="1377"/>
      <c r="CIS2363" s="1377"/>
      <c r="CIT2363" s="1377"/>
      <c r="CIU2363" s="1377"/>
      <c r="CIV2363" s="1377"/>
      <c r="CIW2363" s="1377"/>
      <c r="CIX2363" s="1377"/>
      <c r="CIY2363" s="1377"/>
      <c r="CIZ2363" s="1377"/>
      <c r="CJA2363" s="1377"/>
      <c r="CJB2363" s="1377"/>
      <c r="CJC2363" s="1377"/>
      <c r="CJD2363" s="1377"/>
      <c r="CJE2363" s="1377"/>
      <c r="CJF2363" s="1377"/>
      <c r="CJG2363" s="1377"/>
      <c r="CJH2363" s="1377"/>
      <c r="CJI2363" s="1377"/>
      <c r="CJJ2363" s="1377"/>
      <c r="CJK2363" s="1377"/>
      <c r="CJL2363" s="1377"/>
      <c r="CJM2363" s="1377"/>
      <c r="CJN2363" s="1377"/>
      <c r="CJO2363" s="1377"/>
      <c r="CJP2363" s="1377"/>
      <c r="CJQ2363" s="1377"/>
      <c r="CJR2363" s="1377"/>
      <c r="CJS2363" s="1377"/>
      <c r="CJT2363" s="1377"/>
      <c r="CJU2363" s="1377"/>
      <c r="CJV2363" s="1377"/>
      <c r="CJW2363" s="1377"/>
      <c r="CJX2363" s="1377"/>
      <c r="CJY2363" s="1377"/>
      <c r="CJZ2363" s="1377"/>
      <c r="CKA2363" s="1377"/>
      <c r="CKB2363" s="1377"/>
      <c r="CKC2363" s="1377"/>
      <c r="CKD2363" s="1377"/>
      <c r="CKE2363" s="1377"/>
      <c r="CKF2363" s="1377"/>
      <c r="CKG2363" s="1377"/>
      <c r="CKH2363" s="1377"/>
      <c r="CKI2363" s="1377"/>
      <c r="CKJ2363" s="1377"/>
      <c r="CKK2363" s="1377"/>
      <c r="CKL2363" s="1377"/>
      <c r="CKM2363" s="1377"/>
      <c r="CKN2363" s="1377"/>
      <c r="CKO2363" s="1377"/>
      <c r="CKP2363" s="1377"/>
      <c r="CKQ2363" s="1377"/>
      <c r="CKR2363" s="1377"/>
      <c r="CKS2363" s="1377"/>
      <c r="CKT2363" s="1377"/>
      <c r="CKU2363" s="1377"/>
      <c r="CKV2363" s="1377"/>
      <c r="CKW2363" s="1377"/>
      <c r="CKX2363" s="1377"/>
      <c r="CKY2363" s="1377"/>
      <c r="CKZ2363" s="1377"/>
      <c r="CLA2363" s="1377"/>
      <c r="CLB2363" s="1377"/>
      <c r="CLC2363" s="1377"/>
      <c r="CLD2363" s="1377"/>
      <c r="CLE2363" s="1377"/>
      <c r="CLF2363" s="1377"/>
      <c r="CLG2363" s="1377"/>
      <c r="CLH2363" s="1377"/>
      <c r="CLI2363" s="1377"/>
      <c r="CLJ2363" s="1377"/>
      <c r="CLK2363" s="1377"/>
      <c r="CLL2363" s="1377"/>
      <c r="CLM2363" s="1377"/>
      <c r="CLN2363" s="1377"/>
      <c r="CLO2363" s="1377"/>
      <c r="CLP2363" s="1377"/>
      <c r="CLQ2363" s="1377"/>
      <c r="CLR2363" s="1377"/>
      <c r="CLS2363" s="1377"/>
      <c r="CLT2363" s="1377"/>
      <c r="CLU2363" s="1377"/>
      <c r="CLV2363" s="1377"/>
      <c r="CLW2363" s="1377"/>
      <c r="CLX2363" s="1377"/>
      <c r="CLY2363" s="1377"/>
      <c r="CLZ2363" s="1377"/>
      <c r="CMA2363" s="1377"/>
      <c r="CMB2363" s="1377"/>
      <c r="CMC2363" s="1377"/>
      <c r="CMD2363" s="1377"/>
      <c r="CME2363" s="1377"/>
      <c r="CMF2363" s="1377"/>
      <c r="CMG2363" s="1377"/>
      <c r="CMH2363" s="1377"/>
      <c r="CMI2363" s="1377"/>
      <c r="CMJ2363" s="1377"/>
      <c r="CMK2363" s="1377"/>
      <c r="CML2363" s="1377"/>
      <c r="CMM2363" s="1377"/>
      <c r="CMN2363" s="1377"/>
      <c r="CMO2363" s="1377"/>
      <c r="CMP2363" s="1377"/>
      <c r="CMQ2363" s="1377"/>
      <c r="CMR2363" s="1377"/>
      <c r="CMS2363" s="1377"/>
      <c r="CMT2363" s="1377"/>
      <c r="CMU2363" s="1377"/>
      <c r="CMV2363" s="1377"/>
      <c r="CMW2363" s="1377"/>
      <c r="CMX2363" s="1377"/>
      <c r="CMY2363" s="1377"/>
      <c r="CMZ2363" s="1377"/>
      <c r="CNA2363" s="1377"/>
      <c r="CNB2363" s="1377"/>
      <c r="CNC2363" s="1377"/>
      <c r="CND2363" s="1377"/>
      <c r="CNE2363" s="1377"/>
      <c r="CNF2363" s="1377"/>
      <c r="CNG2363" s="1377"/>
      <c r="CNH2363" s="1377"/>
      <c r="CNI2363" s="1377"/>
      <c r="CNJ2363" s="1377"/>
      <c r="CNK2363" s="1377"/>
      <c r="CNL2363" s="1377"/>
      <c r="CNM2363" s="1377"/>
      <c r="CNN2363" s="1377"/>
      <c r="CNO2363" s="1377"/>
      <c r="CNP2363" s="1377"/>
      <c r="CNQ2363" s="1377"/>
      <c r="CNR2363" s="1377"/>
      <c r="CNS2363" s="1377"/>
      <c r="CNT2363" s="1377"/>
      <c r="CNU2363" s="1377"/>
      <c r="CNV2363" s="1377"/>
      <c r="CNW2363" s="1377"/>
      <c r="CNX2363" s="1377"/>
      <c r="CNY2363" s="1377"/>
      <c r="CNZ2363" s="1377"/>
      <c r="COA2363" s="1377"/>
      <c r="COB2363" s="1377"/>
      <c r="COC2363" s="1377"/>
      <c r="COD2363" s="1377"/>
      <c r="COE2363" s="1377"/>
      <c r="COF2363" s="1377"/>
      <c r="COG2363" s="1377"/>
      <c r="COH2363" s="1377"/>
      <c r="COI2363" s="1377"/>
      <c r="COJ2363" s="1377"/>
      <c r="COK2363" s="1377"/>
      <c r="COL2363" s="1377"/>
      <c r="COM2363" s="1377"/>
      <c r="CON2363" s="1377"/>
      <c r="COO2363" s="1377"/>
      <c r="COP2363" s="1377"/>
      <c r="COQ2363" s="1377"/>
      <c r="COR2363" s="1377"/>
      <c r="COS2363" s="1377"/>
      <c r="COT2363" s="1377"/>
      <c r="COU2363" s="1377"/>
      <c r="COV2363" s="1377"/>
      <c r="COW2363" s="1377"/>
      <c r="COX2363" s="1377"/>
      <c r="COY2363" s="1377"/>
      <c r="COZ2363" s="1377"/>
      <c r="CPA2363" s="1377"/>
      <c r="CPB2363" s="1377"/>
      <c r="CPC2363" s="1377"/>
      <c r="CPD2363" s="1377"/>
      <c r="CPE2363" s="1377"/>
      <c r="CPF2363" s="1377"/>
      <c r="CPG2363" s="1377"/>
      <c r="CPH2363" s="1377"/>
      <c r="CPI2363" s="1377"/>
      <c r="CPJ2363" s="1377"/>
      <c r="CPK2363" s="1377"/>
      <c r="CPL2363" s="1377"/>
      <c r="CPM2363" s="1377"/>
      <c r="CPN2363" s="1377"/>
      <c r="CPO2363" s="1377"/>
      <c r="CPP2363" s="1377"/>
      <c r="CPQ2363" s="1377"/>
      <c r="CPR2363" s="1377"/>
      <c r="CPS2363" s="1377"/>
      <c r="CPT2363" s="1377"/>
      <c r="CPU2363" s="1377"/>
      <c r="CPV2363" s="1377"/>
      <c r="CPW2363" s="1377"/>
      <c r="CPX2363" s="1377"/>
      <c r="CPY2363" s="1377"/>
      <c r="CPZ2363" s="1377"/>
      <c r="CQA2363" s="1377"/>
      <c r="CQB2363" s="1377"/>
      <c r="CQC2363" s="1377"/>
      <c r="CQD2363" s="1377"/>
      <c r="CQE2363" s="1377"/>
      <c r="CQF2363" s="1377"/>
      <c r="CQG2363" s="1377"/>
      <c r="CQH2363" s="1377"/>
      <c r="CQI2363" s="1377"/>
      <c r="CQJ2363" s="1377"/>
      <c r="CQK2363" s="1377"/>
      <c r="CQL2363" s="1377"/>
      <c r="CQM2363" s="1377"/>
      <c r="CQN2363" s="1377"/>
      <c r="CQO2363" s="1377"/>
      <c r="CQP2363" s="1377"/>
      <c r="CQQ2363" s="1377"/>
      <c r="CQR2363" s="1377"/>
      <c r="CQS2363" s="1377"/>
      <c r="CQT2363" s="1377"/>
      <c r="CQU2363" s="1377"/>
      <c r="CQV2363" s="1377"/>
      <c r="CQW2363" s="1377"/>
      <c r="CQX2363" s="1377"/>
      <c r="CQY2363" s="1377"/>
      <c r="CQZ2363" s="1377"/>
      <c r="CRA2363" s="1377"/>
      <c r="CRB2363" s="1377"/>
      <c r="CRC2363" s="1377"/>
      <c r="CRD2363" s="1377"/>
      <c r="CRE2363" s="1377"/>
      <c r="CRF2363" s="1377"/>
      <c r="CRG2363" s="1377"/>
      <c r="CRH2363" s="1377"/>
      <c r="CRI2363" s="1377"/>
      <c r="CRJ2363" s="1377"/>
      <c r="CRK2363" s="1377"/>
      <c r="CRL2363" s="1377"/>
      <c r="CRM2363" s="1377"/>
      <c r="CRN2363" s="1377"/>
      <c r="CRO2363" s="1377"/>
      <c r="CRP2363" s="1377"/>
      <c r="CRQ2363" s="1377"/>
      <c r="CRR2363" s="1377"/>
      <c r="CRS2363" s="1377"/>
      <c r="CRT2363" s="1377"/>
      <c r="CRU2363" s="1377"/>
      <c r="CRV2363" s="1377"/>
      <c r="CRW2363" s="1377"/>
      <c r="CRX2363" s="1377"/>
      <c r="CRY2363" s="1377"/>
      <c r="CRZ2363" s="1377"/>
      <c r="CSA2363" s="1377"/>
      <c r="CSB2363" s="1377"/>
      <c r="CSC2363" s="1377"/>
      <c r="CSD2363" s="1377"/>
      <c r="CSE2363" s="1377"/>
      <c r="CSF2363" s="1377"/>
      <c r="CSG2363" s="1377"/>
      <c r="CSH2363" s="1377"/>
      <c r="CSI2363" s="1377"/>
      <c r="CSJ2363" s="1377"/>
      <c r="CSK2363" s="1377"/>
      <c r="CSL2363" s="1377"/>
      <c r="CSM2363" s="1377"/>
      <c r="CSN2363" s="1377"/>
      <c r="CSO2363" s="1377"/>
      <c r="CSP2363" s="1377"/>
      <c r="CSQ2363" s="1377"/>
      <c r="CSR2363" s="1377"/>
      <c r="CSS2363" s="1377"/>
      <c r="CST2363" s="1377"/>
      <c r="CSU2363" s="1377"/>
      <c r="CSV2363" s="1377"/>
      <c r="CSW2363" s="1377"/>
      <c r="CSX2363" s="1377"/>
      <c r="CSY2363" s="1377"/>
      <c r="CSZ2363" s="1377"/>
      <c r="CTA2363" s="1377"/>
      <c r="CTB2363" s="1377"/>
      <c r="CTC2363" s="1377"/>
      <c r="CTD2363" s="1377"/>
      <c r="CTE2363" s="1377"/>
      <c r="CTF2363" s="1377"/>
      <c r="CTG2363" s="1377"/>
      <c r="CTH2363" s="1377"/>
      <c r="CTI2363" s="1377"/>
      <c r="CTJ2363" s="1377"/>
      <c r="CTK2363" s="1377"/>
      <c r="CTL2363" s="1377"/>
      <c r="CTM2363" s="1377"/>
      <c r="CTN2363" s="1377"/>
      <c r="CTO2363" s="1377"/>
      <c r="CTP2363" s="1377"/>
      <c r="CTQ2363" s="1377"/>
      <c r="CTR2363" s="1377"/>
      <c r="CTS2363" s="1377"/>
      <c r="CTT2363" s="1377"/>
      <c r="CTU2363" s="1377"/>
      <c r="CTV2363" s="1377"/>
      <c r="CTW2363" s="1377"/>
      <c r="CTX2363" s="1377"/>
      <c r="CTY2363" s="1377"/>
      <c r="CTZ2363" s="1377"/>
      <c r="CUA2363" s="1377"/>
      <c r="CUB2363" s="1377"/>
      <c r="CUC2363" s="1377"/>
      <c r="CUD2363" s="1377"/>
      <c r="CUE2363" s="1377"/>
      <c r="CUF2363" s="1377"/>
      <c r="CUG2363" s="1377"/>
      <c r="CUH2363" s="1377"/>
      <c r="CUI2363" s="1377"/>
      <c r="CUJ2363" s="1377"/>
      <c r="CUK2363" s="1377"/>
      <c r="CUL2363" s="1377"/>
      <c r="CUM2363" s="1377"/>
      <c r="CUN2363" s="1377"/>
      <c r="CUO2363" s="1377"/>
      <c r="CUP2363" s="1377"/>
      <c r="CUQ2363" s="1377"/>
      <c r="CUR2363" s="1377"/>
      <c r="CUS2363" s="1377"/>
      <c r="CUT2363" s="1377"/>
      <c r="CUU2363" s="1377"/>
      <c r="CUV2363" s="1377"/>
      <c r="CUW2363" s="1377"/>
      <c r="CUX2363" s="1377"/>
      <c r="CUY2363" s="1377"/>
      <c r="CUZ2363" s="1377"/>
      <c r="CVA2363" s="1377"/>
      <c r="CVB2363" s="1377"/>
      <c r="CVC2363" s="1377"/>
      <c r="CVD2363" s="1377"/>
      <c r="CVE2363" s="1377"/>
      <c r="CVF2363" s="1377"/>
      <c r="CVG2363" s="1377"/>
      <c r="CVH2363" s="1377"/>
      <c r="CVI2363" s="1377"/>
      <c r="CVJ2363" s="1377"/>
      <c r="CVK2363" s="1377"/>
      <c r="CVL2363" s="1377"/>
      <c r="CVM2363" s="1377"/>
      <c r="CVN2363" s="1377"/>
      <c r="CVO2363" s="1377"/>
      <c r="CVP2363" s="1377"/>
      <c r="CVQ2363" s="1377"/>
      <c r="CVR2363" s="1377"/>
      <c r="CVS2363" s="1377"/>
      <c r="CVT2363" s="1377"/>
      <c r="CVU2363" s="1377"/>
      <c r="CVV2363" s="1377"/>
      <c r="CVW2363" s="1377"/>
      <c r="CVX2363" s="1377"/>
      <c r="CVY2363" s="1377"/>
      <c r="CVZ2363" s="1377"/>
      <c r="CWA2363" s="1377"/>
      <c r="CWB2363" s="1377"/>
      <c r="CWC2363" s="1377"/>
      <c r="CWD2363" s="1377"/>
      <c r="CWE2363" s="1377"/>
      <c r="CWF2363" s="1377"/>
      <c r="CWG2363" s="1377"/>
      <c r="CWH2363" s="1377"/>
      <c r="CWI2363" s="1377"/>
      <c r="CWJ2363" s="1377"/>
      <c r="CWK2363" s="1377"/>
      <c r="CWL2363" s="1377"/>
      <c r="CWM2363" s="1377"/>
      <c r="CWN2363" s="1377"/>
      <c r="CWO2363" s="1377"/>
      <c r="CWP2363" s="1377"/>
      <c r="CWQ2363" s="1377"/>
      <c r="CWR2363" s="1377"/>
      <c r="CWS2363" s="1377"/>
      <c r="CWT2363" s="1377"/>
      <c r="CWU2363" s="1377"/>
      <c r="CWV2363" s="1377"/>
      <c r="CWW2363" s="1377"/>
      <c r="CWX2363" s="1377"/>
      <c r="CWY2363" s="1377"/>
      <c r="CWZ2363" s="1377"/>
      <c r="CXA2363" s="1377"/>
      <c r="CXB2363" s="1377"/>
      <c r="CXC2363" s="1377"/>
      <c r="CXD2363" s="1377"/>
      <c r="CXE2363" s="1377"/>
      <c r="CXF2363" s="1377"/>
      <c r="CXG2363" s="1377"/>
      <c r="CXH2363" s="1377"/>
      <c r="CXI2363" s="1377"/>
      <c r="CXJ2363" s="1377"/>
      <c r="CXK2363" s="1377"/>
      <c r="CXL2363" s="1377"/>
      <c r="CXM2363" s="1377"/>
      <c r="CXN2363" s="1377"/>
      <c r="CXO2363" s="1377"/>
      <c r="CXP2363" s="1377"/>
      <c r="CXQ2363" s="1377"/>
      <c r="CXR2363" s="1377"/>
      <c r="CXS2363" s="1377"/>
      <c r="CXT2363" s="1377"/>
      <c r="CXU2363" s="1377"/>
      <c r="CXV2363" s="1377"/>
      <c r="CXW2363" s="1377"/>
      <c r="CXX2363" s="1377"/>
      <c r="CXY2363" s="1377"/>
      <c r="CXZ2363" s="1377"/>
      <c r="CYA2363" s="1377"/>
      <c r="CYB2363" s="1377"/>
      <c r="CYC2363" s="1377"/>
      <c r="CYD2363" s="1377"/>
      <c r="CYE2363" s="1377"/>
      <c r="CYF2363" s="1377"/>
      <c r="CYG2363" s="1377"/>
      <c r="CYH2363" s="1377"/>
      <c r="CYI2363" s="1377"/>
      <c r="CYJ2363" s="1377"/>
      <c r="CYK2363" s="1377"/>
      <c r="CYL2363" s="1377"/>
      <c r="CYM2363" s="1377"/>
      <c r="CYN2363" s="1377"/>
      <c r="CYO2363" s="1377"/>
      <c r="CYP2363" s="1377"/>
      <c r="CYQ2363" s="1377"/>
      <c r="CYR2363" s="1377"/>
      <c r="CYS2363" s="1377"/>
      <c r="CYT2363" s="1377"/>
      <c r="CYU2363" s="1377"/>
      <c r="CYV2363" s="1377"/>
      <c r="CYW2363" s="1377"/>
      <c r="CYX2363" s="1377"/>
      <c r="CYY2363" s="1377"/>
      <c r="CYZ2363" s="1377"/>
      <c r="CZA2363" s="1377"/>
      <c r="CZB2363" s="1377"/>
      <c r="CZC2363" s="1377"/>
      <c r="CZD2363" s="1377"/>
      <c r="CZE2363" s="1377"/>
      <c r="CZF2363" s="1377"/>
      <c r="CZG2363" s="1377"/>
      <c r="CZH2363" s="1377"/>
      <c r="CZI2363" s="1377"/>
      <c r="CZJ2363" s="1377"/>
      <c r="CZK2363" s="1377"/>
      <c r="CZL2363" s="1377"/>
      <c r="CZM2363" s="1377"/>
      <c r="CZN2363" s="1377"/>
      <c r="CZO2363" s="1377"/>
      <c r="CZP2363" s="1377"/>
      <c r="CZQ2363" s="1377"/>
      <c r="CZR2363" s="1377"/>
      <c r="CZS2363" s="1377"/>
      <c r="CZT2363" s="1377"/>
      <c r="CZU2363" s="1377"/>
      <c r="CZV2363" s="1377"/>
      <c r="CZW2363" s="1377"/>
      <c r="CZX2363" s="1377"/>
      <c r="CZY2363" s="1377"/>
      <c r="CZZ2363" s="1377"/>
      <c r="DAA2363" s="1377"/>
      <c r="DAB2363" s="1377"/>
      <c r="DAC2363" s="1377"/>
      <c r="DAD2363" s="1377"/>
      <c r="DAE2363" s="1377"/>
      <c r="DAF2363" s="1377"/>
      <c r="DAG2363" s="1377"/>
      <c r="DAH2363" s="1377"/>
      <c r="DAI2363" s="1377"/>
      <c r="DAJ2363" s="1377"/>
      <c r="DAK2363" s="1377"/>
      <c r="DAL2363" s="1377"/>
      <c r="DAM2363" s="1377"/>
      <c r="DAN2363" s="1377"/>
      <c r="DAO2363" s="1377"/>
      <c r="DAP2363" s="1377"/>
      <c r="DAQ2363" s="1377"/>
      <c r="DAR2363" s="1377"/>
      <c r="DAS2363" s="1377"/>
      <c r="DAT2363" s="1377"/>
      <c r="DAU2363" s="1377"/>
      <c r="DAV2363" s="1377"/>
      <c r="DAW2363" s="1377"/>
      <c r="DAX2363" s="1377"/>
      <c r="DAY2363" s="1377"/>
      <c r="DAZ2363" s="1377"/>
      <c r="DBA2363" s="1377"/>
      <c r="DBB2363" s="1377"/>
      <c r="DBC2363" s="1377"/>
      <c r="DBD2363" s="1377"/>
      <c r="DBE2363" s="1377"/>
      <c r="DBF2363" s="1377"/>
      <c r="DBG2363" s="1377"/>
      <c r="DBH2363" s="1377"/>
      <c r="DBI2363" s="1377"/>
      <c r="DBJ2363" s="1377"/>
      <c r="DBK2363" s="1377"/>
      <c r="DBL2363" s="1377"/>
      <c r="DBM2363" s="1377"/>
      <c r="DBN2363" s="1377"/>
      <c r="DBO2363" s="1377"/>
      <c r="DBP2363" s="1377"/>
      <c r="DBQ2363" s="1377"/>
      <c r="DBR2363" s="1377"/>
      <c r="DBS2363" s="1377"/>
      <c r="DBT2363" s="1377"/>
      <c r="DBU2363" s="1377"/>
      <c r="DBV2363" s="1377"/>
      <c r="DBW2363" s="1377"/>
      <c r="DBX2363" s="1377"/>
      <c r="DBY2363" s="1377"/>
      <c r="DBZ2363" s="1377"/>
      <c r="DCA2363" s="1377"/>
      <c r="DCB2363" s="1377"/>
      <c r="DCC2363" s="1377"/>
      <c r="DCD2363" s="1377"/>
      <c r="DCE2363" s="1377"/>
      <c r="DCF2363" s="1377"/>
      <c r="DCG2363" s="1377"/>
      <c r="DCH2363" s="1377"/>
      <c r="DCI2363" s="1377"/>
      <c r="DCJ2363" s="1377"/>
      <c r="DCK2363" s="1377"/>
      <c r="DCL2363" s="1377"/>
      <c r="DCM2363" s="1377"/>
      <c r="DCN2363" s="1377"/>
      <c r="DCO2363" s="1377"/>
      <c r="DCP2363" s="1377"/>
      <c r="DCQ2363" s="1377"/>
      <c r="DCR2363" s="1377"/>
      <c r="DCS2363" s="1377"/>
      <c r="DCT2363" s="1377"/>
      <c r="DCU2363" s="1377"/>
      <c r="DCV2363" s="1377"/>
      <c r="DCW2363" s="1377"/>
      <c r="DCX2363" s="1377"/>
      <c r="DCY2363" s="1377"/>
      <c r="DCZ2363" s="1377"/>
      <c r="DDA2363" s="1377"/>
      <c r="DDB2363" s="1377"/>
      <c r="DDC2363" s="1377"/>
      <c r="DDD2363" s="1377"/>
      <c r="DDE2363" s="1377"/>
      <c r="DDF2363" s="1377"/>
      <c r="DDG2363" s="1377"/>
      <c r="DDH2363" s="1377"/>
      <c r="DDI2363" s="1377"/>
      <c r="DDJ2363" s="1377"/>
      <c r="DDK2363" s="1377"/>
      <c r="DDL2363" s="1377"/>
      <c r="DDM2363" s="1377"/>
      <c r="DDN2363" s="1377"/>
      <c r="DDO2363" s="1377"/>
      <c r="DDP2363" s="1377"/>
      <c r="DDQ2363" s="1377"/>
      <c r="DDR2363" s="1377"/>
      <c r="DDS2363" s="1377"/>
      <c r="DDT2363" s="1377"/>
      <c r="DDU2363" s="1377"/>
      <c r="DDV2363" s="1377"/>
      <c r="DDW2363" s="1377"/>
      <c r="DDX2363" s="1377"/>
      <c r="DDY2363" s="1377"/>
      <c r="DDZ2363" s="1377"/>
      <c r="DEA2363" s="1377"/>
      <c r="DEB2363" s="1377"/>
      <c r="DEC2363" s="1377"/>
      <c r="DED2363" s="1377"/>
      <c r="DEE2363" s="1377"/>
      <c r="DEF2363" s="1377"/>
      <c r="DEG2363" s="1377"/>
      <c r="DEH2363" s="1377"/>
      <c r="DEI2363" s="1377"/>
      <c r="DEJ2363" s="1377"/>
      <c r="DEK2363" s="1377"/>
      <c r="DEL2363" s="1377"/>
      <c r="DEM2363" s="1377"/>
      <c r="DEN2363" s="1377"/>
      <c r="DEO2363" s="1377"/>
      <c r="DEP2363" s="1377"/>
      <c r="DEQ2363" s="1377"/>
      <c r="DER2363" s="1377"/>
      <c r="DES2363" s="1377"/>
      <c r="DET2363" s="1377"/>
      <c r="DEU2363" s="1377"/>
      <c r="DEV2363" s="1377"/>
      <c r="DEW2363" s="1377"/>
      <c r="DEX2363" s="1377"/>
      <c r="DEY2363" s="1377"/>
      <c r="DEZ2363" s="1377"/>
      <c r="DFA2363" s="1377"/>
      <c r="DFB2363" s="1377"/>
      <c r="DFC2363" s="1377"/>
      <c r="DFD2363" s="1377"/>
      <c r="DFE2363" s="1377"/>
      <c r="DFF2363" s="1377"/>
      <c r="DFG2363" s="1377"/>
      <c r="DFH2363" s="1377"/>
      <c r="DFI2363" s="1377"/>
      <c r="DFJ2363" s="1377"/>
      <c r="DFK2363" s="1377"/>
      <c r="DFL2363" s="1377"/>
      <c r="DFM2363" s="1377"/>
      <c r="DFN2363" s="1377"/>
      <c r="DFO2363" s="1377"/>
      <c r="DFP2363" s="1377"/>
      <c r="DFQ2363" s="1377"/>
      <c r="DFR2363" s="1377"/>
      <c r="DFS2363" s="1377"/>
      <c r="DFT2363" s="1377"/>
      <c r="DFU2363" s="1377"/>
      <c r="DFV2363" s="1377"/>
      <c r="DFW2363" s="1377"/>
      <c r="DFX2363" s="1377"/>
      <c r="DFY2363" s="1377"/>
      <c r="DFZ2363" s="1377"/>
      <c r="DGA2363" s="1377"/>
      <c r="DGB2363" s="1377"/>
      <c r="DGC2363" s="1377"/>
      <c r="DGD2363" s="1377"/>
      <c r="DGE2363" s="1377"/>
      <c r="DGF2363" s="1377"/>
      <c r="DGG2363" s="1377"/>
      <c r="DGH2363" s="1377"/>
      <c r="DGI2363" s="1377"/>
      <c r="DGJ2363" s="1377"/>
      <c r="DGK2363" s="1377"/>
      <c r="DGL2363" s="1377"/>
      <c r="DGM2363" s="1377"/>
      <c r="DGN2363" s="1377"/>
      <c r="DGO2363" s="1377"/>
      <c r="DGP2363" s="1377"/>
      <c r="DGQ2363" s="1377"/>
      <c r="DGR2363" s="1377"/>
      <c r="DGS2363" s="1377"/>
      <c r="DGT2363" s="1377"/>
      <c r="DGU2363" s="1377"/>
      <c r="DGV2363" s="1377"/>
      <c r="DGW2363" s="1377"/>
      <c r="DGX2363" s="1377"/>
      <c r="DGY2363" s="1377"/>
      <c r="DGZ2363" s="1377"/>
      <c r="DHA2363" s="1377"/>
      <c r="DHB2363" s="1377"/>
      <c r="DHC2363" s="1377"/>
      <c r="DHD2363" s="1377"/>
      <c r="DHE2363" s="1377"/>
      <c r="DHF2363" s="1377"/>
      <c r="DHG2363" s="1377"/>
      <c r="DHH2363" s="1377"/>
      <c r="DHI2363" s="1377"/>
      <c r="DHJ2363" s="1377"/>
      <c r="DHK2363" s="1377"/>
      <c r="DHL2363" s="1377"/>
      <c r="DHM2363" s="1377"/>
      <c r="DHN2363" s="1377"/>
      <c r="DHO2363" s="1377"/>
      <c r="DHP2363" s="1377"/>
      <c r="DHQ2363" s="1377"/>
      <c r="DHR2363" s="1377"/>
      <c r="DHS2363" s="1377"/>
      <c r="DHT2363" s="1377"/>
      <c r="DHU2363" s="1377"/>
      <c r="DHV2363" s="1377"/>
      <c r="DHW2363" s="1377"/>
      <c r="DHX2363" s="1377"/>
      <c r="DHY2363" s="1377"/>
      <c r="DHZ2363" s="1377"/>
      <c r="DIA2363" s="1377"/>
      <c r="DIB2363" s="1377"/>
      <c r="DIC2363" s="1377"/>
      <c r="DID2363" s="1377"/>
      <c r="DIE2363" s="1377"/>
      <c r="DIF2363" s="1377"/>
      <c r="DIG2363" s="1377"/>
      <c r="DIH2363" s="1377"/>
      <c r="DII2363" s="1377"/>
      <c r="DIJ2363" s="1377"/>
      <c r="DIK2363" s="1377"/>
      <c r="DIL2363" s="1377"/>
      <c r="DIM2363" s="1377"/>
      <c r="DIN2363" s="1377"/>
      <c r="DIO2363" s="1377"/>
      <c r="DIP2363" s="1377"/>
      <c r="DIQ2363" s="1377"/>
      <c r="DIR2363" s="1377"/>
      <c r="DIS2363" s="1377"/>
      <c r="DIT2363" s="1377"/>
      <c r="DIU2363" s="1377"/>
      <c r="DIV2363" s="1377"/>
      <c r="DIW2363" s="1377"/>
      <c r="DIX2363" s="1377"/>
      <c r="DIY2363" s="1377"/>
      <c r="DIZ2363" s="1377"/>
      <c r="DJA2363" s="1377"/>
      <c r="DJB2363" s="1377"/>
      <c r="DJC2363" s="1377"/>
      <c r="DJD2363" s="1377"/>
      <c r="DJE2363" s="1377"/>
      <c r="DJF2363" s="1377"/>
      <c r="DJG2363" s="1377"/>
      <c r="DJH2363" s="1377"/>
      <c r="DJI2363" s="1377"/>
      <c r="DJJ2363" s="1377"/>
      <c r="DJK2363" s="1377"/>
      <c r="DJL2363" s="1377"/>
      <c r="DJM2363" s="1377"/>
      <c r="DJN2363" s="1377"/>
      <c r="DJO2363" s="1377"/>
      <c r="DJP2363" s="1377"/>
      <c r="DJQ2363" s="1377"/>
      <c r="DJR2363" s="1377"/>
      <c r="DJS2363" s="1377"/>
      <c r="DJT2363" s="1377"/>
      <c r="DJU2363" s="1377"/>
      <c r="DJV2363" s="1377"/>
      <c r="DJW2363" s="1377"/>
      <c r="DJX2363" s="1377"/>
      <c r="DJY2363" s="1377"/>
      <c r="DJZ2363" s="1377"/>
      <c r="DKA2363" s="1377"/>
      <c r="DKB2363" s="1377"/>
      <c r="DKC2363" s="1377"/>
      <c r="DKD2363" s="1377"/>
      <c r="DKE2363" s="1377"/>
      <c r="DKF2363" s="1377"/>
      <c r="DKG2363" s="1377"/>
      <c r="DKH2363" s="1377"/>
      <c r="DKI2363" s="1377"/>
      <c r="DKJ2363" s="1377"/>
      <c r="DKK2363" s="1377"/>
      <c r="DKL2363" s="1377"/>
      <c r="DKM2363" s="1377"/>
      <c r="DKN2363" s="1377"/>
      <c r="DKO2363" s="1377"/>
      <c r="DKP2363" s="1377"/>
      <c r="DKQ2363" s="1377"/>
      <c r="DKR2363" s="1377"/>
      <c r="DKS2363" s="1377"/>
      <c r="DKT2363" s="1377"/>
      <c r="DKU2363" s="1377"/>
      <c r="DKV2363" s="1377"/>
      <c r="DKW2363" s="1377"/>
      <c r="DKX2363" s="1377"/>
      <c r="DKY2363" s="1377"/>
      <c r="DKZ2363" s="1377"/>
      <c r="DLA2363" s="1377"/>
      <c r="DLB2363" s="1377"/>
      <c r="DLC2363" s="1377"/>
      <c r="DLD2363" s="1377"/>
      <c r="DLE2363" s="1377"/>
      <c r="DLF2363" s="1377"/>
      <c r="DLG2363" s="1377"/>
      <c r="DLH2363" s="1377"/>
      <c r="DLI2363" s="1377"/>
      <c r="DLJ2363" s="1377"/>
      <c r="DLK2363" s="1377"/>
      <c r="DLL2363" s="1377"/>
      <c r="DLM2363" s="1377"/>
      <c r="DLN2363" s="1377"/>
      <c r="DLO2363" s="1377"/>
      <c r="DLP2363" s="1377"/>
      <c r="DLQ2363" s="1377"/>
      <c r="DLR2363" s="1377"/>
      <c r="DLS2363" s="1377"/>
      <c r="DLT2363" s="1377"/>
      <c r="DLU2363" s="1377"/>
      <c r="DLV2363" s="1377"/>
      <c r="DLW2363" s="1377"/>
      <c r="DLX2363" s="1377"/>
      <c r="DLY2363" s="1377"/>
      <c r="DLZ2363" s="1377"/>
      <c r="DMA2363" s="1377"/>
      <c r="DMB2363" s="1377"/>
      <c r="DMC2363" s="1377"/>
      <c r="DMD2363" s="1377"/>
      <c r="DME2363" s="1377"/>
      <c r="DMF2363" s="1377"/>
      <c r="DMG2363" s="1377"/>
      <c r="DMH2363" s="1377"/>
      <c r="DMI2363" s="1377"/>
      <c r="DMJ2363" s="1377"/>
      <c r="DMK2363" s="1377"/>
      <c r="DML2363" s="1377"/>
      <c r="DMM2363" s="1377"/>
      <c r="DMN2363" s="1377"/>
      <c r="DMO2363" s="1377"/>
      <c r="DMP2363" s="1377"/>
      <c r="DMQ2363" s="1377"/>
      <c r="DMR2363" s="1377"/>
      <c r="DMS2363" s="1377"/>
      <c r="DMT2363" s="1377"/>
      <c r="DMU2363" s="1377"/>
      <c r="DMV2363" s="1377"/>
      <c r="DMW2363" s="1377"/>
      <c r="DMX2363" s="1377"/>
      <c r="DMY2363" s="1377"/>
      <c r="DMZ2363" s="1377"/>
      <c r="DNA2363" s="1377"/>
      <c r="DNB2363" s="1377"/>
      <c r="DNC2363" s="1377"/>
      <c r="DND2363" s="1377"/>
      <c r="DNE2363" s="1377"/>
      <c r="DNF2363" s="1377"/>
      <c r="DNG2363" s="1377"/>
      <c r="DNH2363" s="1377"/>
      <c r="DNI2363" s="1377"/>
      <c r="DNJ2363" s="1377"/>
      <c r="DNK2363" s="1377"/>
      <c r="DNL2363" s="1377"/>
      <c r="DNM2363" s="1377"/>
      <c r="DNN2363" s="1377"/>
      <c r="DNO2363" s="1377"/>
      <c r="DNP2363" s="1377"/>
      <c r="DNQ2363" s="1377"/>
      <c r="DNR2363" s="1377"/>
      <c r="DNS2363" s="1377"/>
      <c r="DNT2363" s="1377"/>
      <c r="DNU2363" s="1377"/>
      <c r="DNV2363" s="1377"/>
      <c r="DNW2363" s="1377"/>
      <c r="DNX2363" s="1377"/>
      <c r="DNY2363" s="1377"/>
      <c r="DNZ2363" s="1377"/>
      <c r="DOA2363" s="1377"/>
      <c r="DOB2363" s="1377"/>
      <c r="DOC2363" s="1377"/>
      <c r="DOD2363" s="1377"/>
      <c r="DOE2363" s="1377"/>
      <c r="DOF2363" s="1377"/>
      <c r="DOG2363" s="1377"/>
      <c r="DOH2363" s="1377"/>
      <c r="DOI2363" s="1377"/>
      <c r="DOJ2363" s="1377"/>
      <c r="DOK2363" s="1377"/>
      <c r="DOL2363" s="1377"/>
      <c r="DOM2363" s="1377"/>
      <c r="DON2363" s="1377"/>
      <c r="DOO2363" s="1377"/>
      <c r="DOP2363" s="1377"/>
      <c r="DOQ2363" s="1377"/>
      <c r="DOR2363" s="1377"/>
      <c r="DOS2363" s="1377"/>
      <c r="DOT2363" s="1377"/>
      <c r="DOU2363" s="1377"/>
      <c r="DOV2363" s="1377"/>
      <c r="DOW2363" s="1377"/>
      <c r="DOX2363" s="1377"/>
      <c r="DOY2363" s="1377"/>
      <c r="DOZ2363" s="1377"/>
      <c r="DPA2363" s="1377"/>
      <c r="DPB2363" s="1377"/>
      <c r="DPC2363" s="1377"/>
      <c r="DPD2363" s="1377"/>
      <c r="DPE2363" s="1377"/>
      <c r="DPF2363" s="1377"/>
      <c r="DPG2363" s="1377"/>
      <c r="DPH2363" s="1377"/>
      <c r="DPI2363" s="1377"/>
      <c r="DPJ2363" s="1377"/>
      <c r="DPK2363" s="1377"/>
      <c r="DPL2363" s="1377"/>
      <c r="DPM2363" s="1377"/>
      <c r="DPN2363" s="1377"/>
      <c r="DPO2363" s="1377"/>
      <c r="DPP2363" s="1377"/>
      <c r="DPQ2363" s="1377"/>
      <c r="DPR2363" s="1377"/>
      <c r="DPS2363" s="1377"/>
      <c r="DPT2363" s="1377"/>
      <c r="DPU2363" s="1377"/>
      <c r="DPV2363" s="1377"/>
      <c r="DPW2363" s="1377"/>
      <c r="DPX2363" s="1377"/>
      <c r="DPY2363" s="1377"/>
      <c r="DPZ2363" s="1377"/>
      <c r="DQA2363" s="1377"/>
      <c r="DQB2363" s="1377"/>
      <c r="DQC2363" s="1377"/>
      <c r="DQD2363" s="1377"/>
      <c r="DQE2363" s="1377"/>
      <c r="DQF2363" s="1377"/>
      <c r="DQG2363" s="1377"/>
      <c r="DQH2363" s="1377"/>
      <c r="DQI2363" s="1377"/>
      <c r="DQJ2363" s="1377"/>
      <c r="DQK2363" s="1377"/>
      <c r="DQL2363" s="1377"/>
      <c r="DQM2363" s="1377"/>
      <c r="DQN2363" s="1377"/>
      <c r="DQO2363" s="1377"/>
      <c r="DQP2363" s="1377"/>
      <c r="DQQ2363" s="1377"/>
      <c r="DQR2363" s="1377"/>
      <c r="DQS2363" s="1377"/>
      <c r="DQT2363" s="1377"/>
      <c r="DQU2363" s="1377"/>
      <c r="DQV2363" s="1377"/>
      <c r="DQW2363" s="1377"/>
      <c r="DQX2363" s="1377"/>
      <c r="DQY2363" s="1377"/>
      <c r="DQZ2363" s="1377"/>
      <c r="DRA2363" s="1377"/>
      <c r="DRB2363" s="1377"/>
      <c r="DRC2363" s="1377"/>
      <c r="DRD2363" s="1377"/>
      <c r="DRE2363" s="1377"/>
      <c r="DRF2363" s="1377"/>
      <c r="DRG2363" s="1377"/>
      <c r="DRH2363" s="1377"/>
      <c r="DRI2363" s="1377"/>
      <c r="DRJ2363" s="1377"/>
      <c r="DRK2363" s="1377"/>
      <c r="DRL2363" s="1377"/>
      <c r="DRM2363" s="1377"/>
      <c r="DRN2363" s="1377"/>
      <c r="DRO2363" s="1377"/>
      <c r="DRP2363" s="1377"/>
      <c r="DRQ2363" s="1377"/>
      <c r="DRR2363" s="1377"/>
      <c r="DRS2363" s="1377"/>
      <c r="DRT2363" s="1377"/>
      <c r="DRU2363" s="1377"/>
      <c r="DRV2363" s="1377"/>
      <c r="DRW2363" s="1377"/>
      <c r="DRX2363" s="1377"/>
      <c r="DRY2363" s="1377"/>
      <c r="DRZ2363" s="1377"/>
      <c r="DSA2363" s="1377"/>
      <c r="DSB2363" s="1377"/>
      <c r="DSC2363" s="1377"/>
      <c r="DSD2363" s="1377"/>
      <c r="DSE2363" s="1377"/>
      <c r="DSF2363" s="1377"/>
      <c r="DSG2363" s="1377"/>
      <c r="DSH2363" s="1377"/>
      <c r="DSI2363" s="1377"/>
      <c r="DSJ2363" s="1377"/>
      <c r="DSK2363" s="1377"/>
      <c r="DSL2363" s="1377"/>
      <c r="DSM2363" s="1377"/>
      <c r="DSN2363" s="1377"/>
      <c r="DSO2363" s="1377"/>
      <c r="DSP2363" s="1377"/>
      <c r="DSQ2363" s="1377"/>
      <c r="DSR2363" s="1377"/>
      <c r="DSS2363" s="1377"/>
      <c r="DST2363" s="1377"/>
      <c r="DSU2363" s="1377"/>
      <c r="DSV2363" s="1377"/>
      <c r="DSW2363" s="1377"/>
      <c r="DSX2363" s="1377"/>
      <c r="DSY2363" s="1377"/>
      <c r="DSZ2363" s="1377"/>
      <c r="DTA2363" s="1377"/>
      <c r="DTB2363" s="1377"/>
      <c r="DTC2363" s="1377"/>
      <c r="DTD2363" s="1377"/>
      <c r="DTE2363" s="1377"/>
      <c r="DTF2363" s="1377"/>
      <c r="DTG2363" s="1377"/>
      <c r="DTH2363" s="1377"/>
      <c r="DTI2363" s="1377"/>
      <c r="DTJ2363" s="1377"/>
      <c r="DTK2363" s="1377"/>
      <c r="DTL2363" s="1377"/>
      <c r="DTM2363" s="1377"/>
      <c r="DTN2363" s="1377"/>
      <c r="DTO2363" s="1377"/>
      <c r="DTP2363" s="1377"/>
      <c r="DTQ2363" s="1377"/>
      <c r="DTR2363" s="1377"/>
      <c r="DTS2363" s="1377"/>
      <c r="DTT2363" s="1377"/>
      <c r="DTU2363" s="1377"/>
      <c r="DTV2363" s="1377"/>
      <c r="DTW2363" s="1377"/>
      <c r="DTX2363" s="1377"/>
      <c r="DTY2363" s="1377"/>
      <c r="DTZ2363" s="1377"/>
      <c r="DUA2363" s="1377"/>
      <c r="DUB2363" s="1377"/>
      <c r="DUC2363" s="1377"/>
      <c r="DUD2363" s="1377"/>
      <c r="DUE2363" s="1377"/>
      <c r="DUF2363" s="1377"/>
      <c r="DUG2363" s="1377"/>
      <c r="DUH2363" s="1377"/>
      <c r="DUI2363" s="1377"/>
      <c r="DUJ2363" s="1377"/>
      <c r="DUK2363" s="1377"/>
      <c r="DUL2363" s="1377"/>
      <c r="DUM2363" s="1377"/>
      <c r="DUN2363" s="1377"/>
      <c r="DUO2363" s="1377"/>
      <c r="DUP2363" s="1377"/>
      <c r="DUQ2363" s="1377"/>
      <c r="DUR2363" s="1377"/>
      <c r="DUS2363" s="1377"/>
      <c r="DUT2363" s="1377"/>
      <c r="DUU2363" s="1377"/>
      <c r="DUV2363" s="1377"/>
      <c r="DUW2363" s="1377"/>
      <c r="DUX2363" s="1377"/>
      <c r="DUY2363" s="1377"/>
      <c r="DUZ2363" s="1377"/>
      <c r="DVA2363" s="1377"/>
      <c r="DVB2363" s="1377"/>
      <c r="DVC2363" s="1377"/>
      <c r="DVD2363" s="1377"/>
      <c r="DVE2363" s="1377"/>
      <c r="DVF2363" s="1377"/>
      <c r="DVG2363" s="1377"/>
      <c r="DVH2363" s="1377"/>
      <c r="DVI2363" s="1377"/>
      <c r="DVJ2363" s="1377"/>
      <c r="DVK2363" s="1377"/>
      <c r="DVL2363" s="1377"/>
      <c r="DVM2363" s="1377"/>
      <c r="DVN2363" s="1377"/>
      <c r="DVO2363" s="1377"/>
      <c r="DVP2363" s="1377"/>
      <c r="DVQ2363" s="1377"/>
      <c r="DVR2363" s="1377"/>
      <c r="DVS2363" s="1377"/>
      <c r="DVT2363" s="1377"/>
      <c r="DVU2363" s="1377"/>
      <c r="DVV2363" s="1377"/>
      <c r="DVW2363" s="1377"/>
      <c r="DVX2363" s="1377"/>
      <c r="DVY2363" s="1377"/>
      <c r="DVZ2363" s="1377"/>
      <c r="DWA2363" s="1377"/>
      <c r="DWB2363" s="1377"/>
      <c r="DWC2363" s="1377"/>
      <c r="DWD2363" s="1377"/>
      <c r="DWE2363" s="1377"/>
      <c r="DWF2363" s="1377"/>
      <c r="DWG2363" s="1377"/>
      <c r="DWH2363" s="1377"/>
      <c r="DWI2363" s="1377"/>
      <c r="DWJ2363" s="1377"/>
      <c r="DWK2363" s="1377"/>
      <c r="DWL2363" s="1377"/>
      <c r="DWM2363" s="1377"/>
      <c r="DWN2363" s="1377"/>
      <c r="DWO2363" s="1377"/>
      <c r="DWP2363" s="1377"/>
      <c r="DWQ2363" s="1377"/>
      <c r="DWR2363" s="1377"/>
      <c r="DWS2363" s="1377"/>
      <c r="DWT2363" s="1377"/>
      <c r="DWU2363" s="1377"/>
      <c r="DWV2363" s="1377"/>
      <c r="DWW2363" s="1377"/>
      <c r="DWX2363" s="1377"/>
      <c r="DWY2363" s="1377"/>
      <c r="DWZ2363" s="1377"/>
      <c r="DXA2363" s="1377"/>
      <c r="DXB2363" s="1377"/>
      <c r="DXC2363" s="1377"/>
      <c r="DXD2363" s="1377"/>
      <c r="DXE2363" s="1377"/>
      <c r="DXF2363" s="1377"/>
      <c r="DXG2363" s="1377"/>
      <c r="DXH2363" s="1377"/>
      <c r="DXI2363" s="1377"/>
      <c r="DXJ2363" s="1377"/>
      <c r="DXK2363" s="1377"/>
      <c r="DXL2363" s="1377"/>
      <c r="DXM2363" s="1377"/>
      <c r="DXN2363" s="1377"/>
      <c r="DXO2363" s="1377"/>
      <c r="DXP2363" s="1377"/>
      <c r="DXQ2363" s="1377"/>
      <c r="DXR2363" s="1377"/>
      <c r="DXS2363" s="1377"/>
      <c r="DXT2363" s="1377"/>
      <c r="DXU2363" s="1377"/>
      <c r="DXV2363" s="1377"/>
      <c r="DXW2363" s="1377"/>
      <c r="DXX2363" s="1377"/>
      <c r="DXY2363" s="1377"/>
      <c r="DXZ2363" s="1377"/>
      <c r="DYA2363" s="1377"/>
      <c r="DYB2363" s="1377"/>
      <c r="DYC2363" s="1377"/>
      <c r="DYD2363" s="1377"/>
      <c r="DYE2363" s="1377"/>
      <c r="DYF2363" s="1377"/>
      <c r="DYG2363" s="1377"/>
      <c r="DYH2363" s="1377"/>
      <c r="DYI2363" s="1377"/>
      <c r="DYJ2363" s="1377"/>
      <c r="DYK2363" s="1377"/>
      <c r="DYL2363" s="1377"/>
      <c r="DYM2363" s="1377"/>
      <c r="DYN2363" s="1377"/>
      <c r="DYO2363" s="1377"/>
      <c r="DYP2363" s="1377"/>
      <c r="DYQ2363" s="1377"/>
      <c r="DYR2363" s="1377"/>
      <c r="DYS2363" s="1377"/>
      <c r="DYT2363" s="1377"/>
      <c r="DYU2363" s="1377"/>
      <c r="DYV2363" s="1377"/>
      <c r="DYW2363" s="1377"/>
      <c r="DYX2363" s="1377"/>
      <c r="DYY2363" s="1377"/>
      <c r="DYZ2363" s="1377"/>
      <c r="DZA2363" s="1377"/>
      <c r="DZB2363" s="1377"/>
      <c r="DZC2363" s="1377"/>
      <c r="DZD2363" s="1377"/>
      <c r="DZE2363" s="1377"/>
      <c r="DZF2363" s="1377"/>
      <c r="DZG2363" s="1377"/>
      <c r="DZH2363" s="1377"/>
      <c r="DZI2363" s="1377"/>
      <c r="DZJ2363" s="1377"/>
      <c r="DZK2363" s="1377"/>
      <c r="DZL2363" s="1377"/>
      <c r="DZM2363" s="1377"/>
      <c r="DZN2363" s="1377"/>
      <c r="DZO2363" s="1377"/>
      <c r="DZP2363" s="1377"/>
      <c r="DZQ2363" s="1377"/>
      <c r="DZR2363" s="1377"/>
      <c r="DZS2363" s="1377"/>
      <c r="DZT2363" s="1377"/>
      <c r="DZU2363" s="1377"/>
      <c r="DZV2363" s="1377"/>
      <c r="DZW2363" s="1377"/>
      <c r="DZX2363" s="1377"/>
      <c r="DZY2363" s="1377"/>
      <c r="DZZ2363" s="1377"/>
      <c r="EAA2363" s="1377"/>
      <c r="EAB2363" s="1377"/>
      <c r="EAC2363" s="1377"/>
      <c r="EAD2363" s="1377"/>
      <c r="EAE2363" s="1377"/>
      <c r="EAF2363" s="1377"/>
      <c r="EAG2363" s="1377"/>
      <c r="EAH2363" s="1377"/>
      <c r="EAI2363" s="1377"/>
      <c r="EAJ2363" s="1377"/>
      <c r="EAK2363" s="1377"/>
      <c r="EAL2363" s="1377"/>
      <c r="EAM2363" s="1377"/>
      <c r="EAN2363" s="1377"/>
      <c r="EAO2363" s="1377"/>
      <c r="EAP2363" s="1377"/>
      <c r="EAQ2363" s="1377"/>
      <c r="EAR2363" s="1377"/>
      <c r="EAS2363" s="1377"/>
      <c r="EAT2363" s="1377"/>
      <c r="EAU2363" s="1377"/>
      <c r="EAV2363" s="1377"/>
      <c r="EAW2363" s="1377"/>
      <c r="EAX2363" s="1377"/>
      <c r="EAY2363" s="1377"/>
      <c r="EAZ2363" s="1377"/>
      <c r="EBA2363" s="1377"/>
      <c r="EBB2363" s="1377"/>
      <c r="EBC2363" s="1377"/>
      <c r="EBD2363" s="1377"/>
      <c r="EBE2363" s="1377"/>
      <c r="EBF2363" s="1377"/>
      <c r="EBG2363" s="1377"/>
      <c r="EBH2363" s="1377"/>
      <c r="EBI2363" s="1377"/>
      <c r="EBJ2363" s="1377"/>
      <c r="EBK2363" s="1377"/>
      <c r="EBL2363" s="1377"/>
      <c r="EBM2363" s="1377"/>
      <c r="EBN2363" s="1377"/>
      <c r="EBO2363" s="1377"/>
      <c r="EBP2363" s="1377"/>
      <c r="EBQ2363" s="1377"/>
      <c r="EBR2363" s="1377"/>
      <c r="EBS2363" s="1377"/>
      <c r="EBT2363" s="1377"/>
      <c r="EBU2363" s="1377"/>
      <c r="EBV2363" s="1377"/>
      <c r="EBW2363" s="1377"/>
      <c r="EBX2363" s="1377"/>
      <c r="EBY2363" s="1377"/>
      <c r="EBZ2363" s="1377"/>
      <c r="ECA2363" s="1377"/>
      <c r="ECB2363" s="1377"/>
      <c r="ECC2363" s="1377"/>
      <c r="ECD2363" s="1377"/>
      <c r="ECE2363" s="1377"/>
      <c r="ECF2363" s="1377"/>
      <c r="ECG2363" s="1377"/>
      <c r="ECH2363" s="1377"/>
      <c r="ECI2363" s="1377"/>
      <c r="ECJ2363" s="1377"/>
      <c r="ECK2363" s="1377"/>
      <c r="ECL2363" s="1377"/>
      <c r="ECM2363" s="1377"/>
      <c r="ECN2363" s="1377"/>
      <c r="ECO2363" s="1377"/>
      <c r="ECP2363" s="1377"/>
      <c r="ECQ2363" s="1377"/>
      <c r="ECR2363" s="1377"/>
      <c r="ECS2363" s="1377"/>
      <c r="ECT2363" s="1377"/>
      <c r="ECU2363" s="1377"/>
      <c r="ECV2363" s="1377"/>
      <c r="ECW2363" s="1377"/>
      <c r="ECX2363" s="1377"/>
      <c r="ECY2363" s="1377"/>
      <c r="ECZ2363" s="1377"/>
      <c r="EDA2363" s="1377"/>
      <c r="EDB2363" s="1377"/>
      <c r="EDC2363" s="1377"/>
      <c r="EDD2363" s="1377"/>
      <c r="EDE2363" s="1377"/>
      <c r="EDF2363" s="1377"/>
      <c r="EDG2363" s="1377"/>
      <c r="EDH2363" s="1377"/>
      <c r="EDI2363" s="1377"/>
      <c r="EDJ2363" s="1377"/>
      <c r="EDK2363" s="1377"/>
      <c r="EDL2363" s="1377"/>
      <c r="EDM2363" s="1377"/>
      <c r="EDN2363" s="1377"/>
      <c r="EDO2363" s="1377"/>
      <c r="EDP2363" s="1377"/>
      <c r="EDQ2363" s="1377"/>
      <c r="EDR2363" s="1377"/>
      <c r="EDS2363" s="1377"/>
      <c r="EDT2363" s="1377"/>
      <c r="EDU2363" s="1377"/>
      <c r="EDV2363" s="1377"/>
      <c r="EDW2363" s="1377"/>
      <c r="EDX2363" s="1377"/>
      <c r="EDY2363" s="1377"/>
      <c r="EDZ2363" s="1377"/>
      <c r="EEA2363" s="1377"/>
      <c r="EEB2363" s="1377"/>
      <c r="EEC2363" s="1377"/>
      <c r="EED2363" s="1377"/>
      <c r="EEE2363" s="1377"/>
      <c r="EEF2363" s="1377"/>
      <c r="EEG2363" s="1377"/>
      <c r="EEH2363" s="1377"/>
      <c r="EEI2363" s="1377"/>
      <c r="EEJ2363" s="1377"/>
      <c r="EEK2363" s="1377"/>
      <c r="EEL2363" s="1377"/>
      <c r="EEM2363" s="1377"/>
      <c r="EEN2363" s="1377"/>
      <c r="EEO2363" s="1377"/>
      <c r="EEP2363" s="1377"/>
      <c r="EEQ2363" s="1377"/>
      <c r="EER2363" s="1377"/>
      <c r="EES2363" s="1377"/>
      <c r="EET2363" s="1377"/>
      <c r="EEU2363" s="1377"/>
      <c r="EEV2363" s="1377"/>
      <c r="EEW2363" s="1377"/>
      <c r="EEX2363" s="1377"/>
      <c r="EEY2363" s="1377"/>
      <c r="EEZ2363" s="1377"/>
      <c r="EFA2363" s="1377"/>
      <c r="EFB2363" s="1377"/>
      <c r="EFC2363" s="1377"/>
      <c r="EFD2363" s="1377"/>
      <c r="EFE2363" s="1377"/>
      <c r="EFF2363" s="1377"/>
      <c r="EFG2363" s="1377"/>
      <c r="EFH2363" s="1377"/>
      <c r="EFI2363" s="1377"/>
      <c r="EFJ2363" s="1377"/>
      <c r="EFK2363" s="1377"/>
      <c r="EFL2363" s="1377"/>
      <c r="EFM2363" s="1377"/>
      <c r="EFN2363" s="1377"/>
      <c r="EFO2363" s="1377"/>
      <c r="EFP2363" s="1377"/>
      <c r="EFQ2363" s="1377"/>
      <c r="EFR2363" s="1377"/>
      <c r="EFS2363" s="1377"/>
      <c r="EFT2363" s="1377"/>
      <c r="EFU2363" s="1377"/>
      <c r="EFV2363" s="1377"/>
      <c r="EFW2363" s="1377"/>
      <c r="EFX2363" s="1377"/>
      <c r="EFY2363" s="1377"/>
      <c r="EFZ2363" s="1377"/>
      <c r="EGA2363" s="1377"/>
      <c r="EGB2363" s="1377"/>
      <c r="EGC2363" s="1377"/>
      <c r="EGD2363" s="1377"/>
      <c r="EGE2363" s="1377"/>
      <c r="EGF2363" s="1377"/>
      <c r="EGG2363" s="1377"/>
      <c r="EGH2363" s="1377"/>
      <c r="EGI2363" s="1377"/>
      <c r="EGJ2363" s="1377"/>
      <c r="EGK2363" s="1377"/>
      <c r="EGL2363" s="1377"/>
      <c r="EGM2363" s="1377"/>
      <c r="EGN2363" s="1377"/>
      <c r="EGO2363" s="1377"/>
      <c r="EGP2363" s="1377"/>
      <c r="EGQ2363" s="1377"/>
      <c r="EGR2363" s="1377"/>
      <c r="EGS2363" s="1377"/>
      <c r="EGT2363" s="1377"/>
      <c r="EGU2363" s="1377"/>
      <c r="EGV2363" s="1377"/>
      <c r="EGW2363" s="1377"/>
      <c r="EGX2363" s="1377"/>
      <c r="EGY2363" s="1377"/>
      <c r="EGZ2363" s="1377"/>
      <c r="EHA2363" s="1377"/>
      <c r="EHB2363" s="1377"/>
      <c r="EHC2363" s="1377"/>
      <c r="EHD2363" s="1377"/>
      <c r="EHE2363" s="1377"/>
      <c r="EHF2363" s="1377"/>
      <c r="EHG2363" s="1377"/>
      <c r="EHH2363" s="1377"/>
      <c r="EHI2363" s="1377"/>
      <c r="EHJ2363" s="1377"/>
      <c r="EHK2363" s="1377"/>
      <c r="EHL2363" s="1377"/>
      <c r="EHM2363" s="1377"/>
      <c r="EHN2363" s="1377"/>
      <c r="EHO2363" s="1377"/>
      <c r="EHP2363" s="1377"/>
      <c r="EHQ2363" s="1377"/>
      <c r="EHR2363" s="1377"/>
      <c r="EHS2363" s="1377"/>
      <c r="EHT2363" s="1377"/>
      <c r="EHU2363" s="1377"/>
      <c r="EHV2363" s="1377"/>
      <c r="EHW2363" s="1377"/>
      <c r="EHX2363" s="1377"/>
      <c r="EHY2363" s="1377"/>
      <c r="EHZ2363" s="1377"/>
      <c r="EIA2363" s="1377"/>
      <c r="EIB2363" s="1377"/>
      <c r="EIC2363" s="1377"/>
      <c r="EID2363" s="1377"/>
      <c r="EIE2363" s="1377"/>
      <c r="EIF2363" s="1377"/>
      <c r="EIG2363" s="1377"/>
      <c r="EIH2363" s="1377"/>
      <c r="EII2363" s="1377"/>
      <c r="EIJ2363" s="1377"/>
      <c r="EIK2363" s="1377"/>
      <c r="EIL2363" s="1377"/>
      <c r="EIM2363" s="1377"/>
      <c r="EIN2363" s="1377"/>
      <c r="EIO2363" s="1377"/>
      <c r="EIP2363" s="1377"/>
      <c r="EIQ2363" s="1377"/>
      <c r="EIR2363" s="1377"/>
      <c r="EIS2363" s="1377"/>
      <c r="EIT2363" s="1377"/>
      <c r="EIU2363" s="1377"/>
      <c r="EIV2363" s="1377"/>
      <c r="EIW2363" s="1377"/>
      <c r="EIX2363" s="1377"/>
      <c r="EIY2363" s="1377"/>
      <c r="EIZ2363" s="1377"/>
      <c r="EJA2363" s="1377"/>
      <c r="EJB2363" s="1377"/>
      <c r="EJC2363" s="1377"/>
      <c r="EJD2363" s="1377"/>
      <c r="EJE2363" s="1377"/>
      <c r="EJF2363" s="1377"/>
      <c r="EJG2363" s="1377"/>
      <c r="EJH2363" s="1377"/>
      <c r="EJI2363" s="1377"/>
      <c r="EJJ2363" s="1377"/>
      <c r="EJK2363" s="1377"/>
      <c r="EJL2363" s="1377"/>
      <c r="EJM2363" s="1377"/>
      <c r="EJN2363" s="1377"/>
      <c r="EJO2363" s="1377"/>
      <c r="EJP2363" s="1377"/>
      <c r="EJQ2363" s="1377"/>
      <c r="EJR2363" s="1377"/>
      <c r="EJS2363" s="1377"/>
      <c r="EJT2363" s="1377"/>
      <c r="EJU2363" s="1377"/>
      <c r="EJV2363" s="1377"/>
      <c r="EJW2363" s="1377"/>
      <c r="EJX2363" s="1377"/>
      <c r="EJY2363" s="1377"/>
      <c r="EJZ2363" s="1377"/>
      <c r="EKA2363" s="1377"/>
      <c r="EKB2363" s="1377"/>
      <c r="EKC2363" s="1377"/>
      <c r="EKD2363" s="1377"/>
      <c r="EKE2363" s="1377"/>
      <c r="EKF2363" s="1377"/>
      <c r="EKG2363" s="1377"/>
      <c r="EKH2363" s="1377"/>
      <c r="EKI2363" s="1377"/>
      <c r="EKJ2363" s="1377"/>
      <c r="EKK2363" s="1377"/>
      <c r="EKL2363" s="1377"/>
      <c r="EKM2363" s="1377"/>
      <c r="EKN2363" s="1377"/>
      <c r="EKO2363" s="1377"/>
      <c r="EKP2363" s="1377"/>
      <c r="EKQ2363" s="1377"/>
      <c r="EKR2363" s="1377"/>
      <c r="EKS2363" s="1377"/>
      <c r="EKT2363" s="1377"/>
      <c r="EKU2363" s="1377"/>
      <c r="EKV2363" s="1377"/>
      <c r="EKW2363" s="1377"/>
      <c r="EKX2363" s="1377"/>
      <c r="EKY2363" s="1377"/>
      <c r="EKZ2363" s="1377"/>
      <c r="ELA2363" s="1377"/>
      <c r="ELB2363" s="1377"/>
      <c r="ELC2363" s="1377"/>
      <c r="ELD2363" s="1377"/>
      <c r="ELE2363" s="1377"/>
      <c r="ELF2363" s="1377"/>
      <c r="ELG2363" s="1377"/>
      <c r="ELH2363" s="1377"/>
      <c r="ELI2363" s="1377"/>
      <c r="ELJ2363" s="1377"/>
      <c r="ELK2363" s="1377"/>
      <c r="ELL2363" s="1377"/>
      <c r="ELM2363" s="1377"/>
      <c r="ELN2363" s="1377"/>
      <c r="ELO2363" s="1377"/>
      <c r="ELP2363" s="1377"/>
      <c r="ELQ2363" s="1377"/>
      <c r="ELR2363" s="1377"/>
      <c r="ELS2363" s="1377"/>
      <c r="ELT2363" s="1377"/>
      <c r="ELU2363" s="1377"/>
      <c r="ELV2363" s="1377"/>
      <c r="ELW2363" s="1377"/>
      <c r="ELX2363" s="1377"/>
      <c r="ELY2363" s="1377"/>
      <c r="ELZ2363" s="1377"/>
      <c r="EMA2363" s="1377"/>
      <c r="EMB2363" s="1377"/>
      <c r="EMC2363" s="1377"/>
      <c r="EMD2363" s="1377"/>
      <c r="EME2363" s="1377"/>
      <c r="EMF2363" s="1377"/>
      <c r="EMG2363" s="1377"/>
      <c r="EMH2363" s="1377"/>
      <c r="EMI2363" s="1377"/>
      <c r="EMJ2363" s="1377"/>
      <c r="EMK2363" s="1377"/>
      <c r="EML2363" s="1377"/>
      <c r="EMM2363" s="1377"/>
      <c r="EMN2363" s="1377"/>
      <c r="EMO2363" s="1377"/>
      <c r="EMP2363" s="1377"/>
      <c r="EMQ2363" s="1377"/>
      <c r="EMR2363" s="1377"/>
      <c r="EMS2363" s="1377"/>
      <c r="EMT2363" s="1377"/>
      <c r="EMU2363" s="1377"/>
      <c r="EMV2363" s="1377"/>
      <c r="EMW2363" s="1377"/>
      <c r="EMX2363" s="1377"/>
      <c r="EMY2363" s="1377"/>
      <c r="EMZ2363" s="1377"/>
      <c r="ENA2363" s="1377"/>
      <c r="ENB2363" s="1377"/>
      <c r="ENC2363" s="1377"/>
      <c r="END2363" s="1377"/>
      <c r="ENE2363" s="1377"/>
      <c r="ENF2363" s="1377"/>
      <c r="ENG2363" s="1377"/>
      <c r="ENH2363" s="1377"/>
      <c r="ENI2363" s="1377"/>
      <c r="ENJ2363" s="1377"/>
      <c r="ENK2363" s="1377"/>
      <c r="ENL2363" s="1377"/>
      <c r="ENM2363" s="1377"/>
      <c r="ENN2363" s="1377"/>
      <c r="ENO2363" s="1377"/>
      <c r="ENP2363" s="1377"/>
      <c r="ENQ2363" s="1377"/>
      <c r="ENR2363" s="1377"/>
      <c r="ENS2363" s="1377"/>
      <c r="ENT2363" s="1377"/>
      <c r="ENU2363" s="1377"/>
      <c r="ENV2363" s="1377"/>
      <c r="ENW2363" s="1377"/>
      <c r="ENX2363" s="1377"/>
      <c r="ENY2363" s="1377"/>
      <c r="ENZ2363" s="1377"/>
      <c r="EOA2363" s="1377"/>
      <c r="EOB2363" s="1377"/>
      <c r="EOC2363" s="1377"/>
      <c r="EOD2363" s="1377"/>
      <c r="EOE2363" s="1377"/>
      <c r="EOF2363" s="1377"/>
      <c r="EOG2363" s="1377"/>
      <c r="EOH2363" s="1377"/>
      <c r="EOI2363" s="1377"/>
      <c r="EOJ2363" s="1377"/>
      <c r="EOK2363" s="1377"/>
      <c r="EOL2363" s="1377"/>
      <c r="EOM2363" s="1377"/>
      <c r="EON2363" s="1377"/>
      <c r="EOO2363" s="1377"/>
      <c r="EOP2363" s="1377"/>
      <c r="EOQ2363" s="1377"/>
      <c r="EOR2363" s="1377"/>
      <c r="EOS2363" s="1377"/>
      <c r="EOT2363" s="1377"/>
      <c r="EOU2363" s="1377"/>
      <c r="EOV2363" s="1377"/>
      <c r="EOW2363" s="1377"/>
      <c r="EOX2363" s="1377"/>
      <c r="EOY2363" s="1377"/>
      <c r="EOZ2363" s="1377"/>
      <c r="EPA2363" s="1377"/>
      <c r="EPB2363" s="1377"/>
      <c r="EPC2363" s="1377"/>
      <c r="EPD2363" s="1377"/>
      <c r="EPE2363" s="1377"/>
      <c r="EPF2363" s="1377"/>
      <c r="EPG2363" s="1377"/>
      <c r="EPH2363" s="1377"/>
      <c r="EPI2363" s="1377"/>
      <c r="EPJ2363" s="1377"/>
      <c r="EPK2363" s="1377"/>
      <c r="EPL2363" s="1377"/>
      <c r="EPM2363" s="1377"/>
      <c r="EPN2363" s="1377"/>
      <c r="EPO2363" s="1377"/>
      <c r="EPP2363" s="1377"/>
      <c r="EPQ2363" s="1377"/>
      <c r="EPR2363" s="1377"/>
      <c r="EPS2363" s="1377"/>
      <c r="EPT2363" s="1377"/>
      <c r="EPU2363" s="1377"/>
      <c r="EPV2363" s="1377"/>
      <c r="EPW2363" s="1377"/>
      <c r="EPX2363" s="1377"/>
      <c r="EPY2363" s="1377"/>
      <c r="EPZ2363" s="1377"/>
      <c r="EQA2363" s="1377"/>
      <c r="EQB2363" s="1377"/>
      <c r="EQC2363" s="1377"/>
      <c r="EQD2363" s="1377"/>
      <c r="EQE2363" s="1377"/>
      <c r="EQF2363" s="1377"/>
      <c r="EQG2363" s="1377"/>
      <c r="EQH2363" s="1377"/>
      <c r="EQI2363" s="1377"/>
      <c r="EQJ2363" s="1377"/>
      <c r="EQK2363" s="1377"/>
      <c r="EQL2363" s="1377"/>
      <c r="EQM2363" s="1377"/>
      <c r="EQN2363" s="1377"/>
      <c r="EQO2363" s="1377"/>
      <c r="EQP2363" s="1377"/>
      <c r="EQQ2363" s="1377"/>
      <c r="EQR2363" s="1377"/>
      <c r="EQS2363" s="1377"/>
      <c r="EQT2363" s="1377"/>
      <c r="EQU2363" s="1377"/>
      <c r="EQV2363" s="1377"/>
      <c r="EQW2363" s="1377"/>
      <c r="EQX2363" s="1377"/>
      <c r="EQY2363" s="1377"/>
      <c r="EQZ2363" s="1377"/>
      <c r="ERA2363" s="1377"/>
      <c r="ERB2363" s="1377"/>
      <c r="ERC2363" s="1377"/>
      <c r="ERD2363" s="1377"/>
      <c r="ERE2363" s="1377"/>
      <c r="ERF2363" s="1377"/>
      <c r="ERG2363" s="1377"/>
      <c r="ERH2363" s="1377"/>
      <c r="ERI2363" s="1377"/>
      <c r="ERJ2363" s="1377"/>
      <c r="ERK2363" s="1377"/>
      <c r="ERL2363" s="1377"/>
      <c r="ERM2363" s="1377"/>
      <c r="ERN2363" s="1377"/>
      <c r="ERO2363" s="1377"/>
      <c r="ERP2363" s="1377"/>
      <c r="ERQ2363" s="1377"/>
      <c r="ERR2363" s="1377"/>
      <c r="ERS2363" s="1377"/>
      <c r="ERT2363" s="1377"/>
      <c r="ERU2363" s="1377"/>
      <c r="ERV2363" s="1377"/>
      <c r="ERW2363" s="1377"/>
      <c r="ERX2363" s="1377"/>
      <c r="ERY2363" s="1377"/>
      <c r="ERZ2363" s="1377"/>
      <c r="ESA2363" s="1377"/>
      <c r="ESB2363" s="1377"/>
      <c r="ESC2363" s="1377"/>
      <c r="ESD2363" s="1377"/>
      <c r="ESE2363" s="1377"/>
      <c r="ESF2363" s="1377"/>
      <c r="ESG2363" s="1377"/>
      <c r="ESH2363" s="1377"/>
      <c r="ESI2363" s="1377"/>
      <c r="ESJ2363" s="1377"/>
      <c r="ESK2363" s="1377"/>
      <c r="ESL2363" s="1377"/>
      <c r="ESM2363" s="1377"/>
      <c r="ESN2363" s="1377"/>
      <c r="ESO2363" s="1377"/>
      <c r="ESP2363" s="1377"/>
      <c r="ESQ2363" s="1377"/>
      <c r="ESR2363" s="1377"/>
      <c r="ESS2363" s="1377"/>
      <c r="EST2363" s="1377"/>
      <c r="ESU2363" s="1377"/>
      <c r="ESV2363" s="1377"/>
      <c r="ESW2363" s="1377"/>
      <c r="ESX2363" s="1377"/>
      <c r="ESY2363" s="1377"/>
      <c r="ESZ2363" s="1377"/>
      <c r="ETA2363" s="1377"/>
      <c r="ETB2363" s="1377"/>
      <c r="ETC2363" s="1377"/>
      <c r="ETD2363" s="1377"/>
      <c r="ETE2363" s="1377"/>
      <c r="ETF2363" s="1377"/>
      <c r="ETG2363" s="1377"/>
      <c r="ETH2363" s="1377"/>
      <c r="ETI2363" s="1377"/>
      <c r="ETJ2363" s="1377"/>
      <c r="ETK2363" s="1377"/>
      <c r="ETL2363" s="1377"/>
      <c r="ETM2363" s="1377"/>
      <c r="ETN2363" s="1377"/>
      <c r="ETO2363" s="1377"/>
      <c r="ETP2363" s="1377"/>
      <c r="ETQ2363" s="1377"/>
      <c r="ETR2363" s="1377"/>
      <c r="ETS2363" s="1377"/>
      <c r="ETT2363" s="1377"/>
      <c r="ETU2363" s="1377"/>
      <c r="ETV2363" s="1377"/>
      <c r="ETW2363" s="1377"/>
      <c r="ETX2363" s="1377"/>
      <c r="ETY2363" s="1377"/>
      <c r="ETZ2363" s="1377"/>
      <c r="EUA2363" s="1377"/>
      <c r="EUB2363" s="1377"/>
      <c r="EUC2363" s="1377"/>
      <c r="EUD2363" s="1377"/>
      <c r="EUE2363" s="1377"/>
      <c r="EUF2363" s="1377"/>
      <c r="EUG2363" s="1377"/>
      <c r="EUH2363" s="1377"/>
      <c r="EUI2363" s="1377"/>
      <c r="EUJ2363" s="1377"/>
      <c r="EUK2363" s="1377"/>
      <c r="EUL2363" s="1377"/>
      <c r="EUM2363" s="1377"/>
      <c r="EUN2363" s="1377"/>
      <c r="EUO2363" s="1377"/>
      <c r="EUP2363" s="1377"/>
      <c r="EUQ2363" s="1377"/>
      <c r="EUR2363" s="1377"/>
      <c r="EUS2363" s="1377"/>
      <c r="EUT2363" s="1377"/>
      <c r="EUU2363" s="1377"/>
      <c r="EUV2363" s="1377"/>
      <c r="EUW2363" s="1377"/>
      <c r="EUX2363" s="1377"/>
      <c r="EUY2363" s="1377"/>
      <c r="EUZ2363" s="1377"/>
      <c r="EVA2363" s="1377"/>
      <c r="EVB2363" s="1377"/>
      <c r="EVC2363" s="1377"/>
      <c r="EVD2363" s="1377"/>
      <c r="EVE2363" s="1377"/>
      <c r="EVF2363" s="1377"/>
      <c r="EVG2363" s="1377"/>
      <c r="EVH2363" s="1377"/>
      <c r="EVI2363" s="1377"/>
      <c r="EVJ2363" s="1377"/>
      <c r="EVK2363" s="1377"/>
      <c r="EVL2363" s="1377"/>
      <c r="EVM2363" s="1377"/>
      <c r="EVN2363" s="1377"/>
      <c r="EVO2363" s="1377"/>
      <c r="EVP2363" s="1377"/>
      <c r="EVQ2363" s="1377"/>
      <c r="EVR2363" s="1377"/>
      <c r="EVS2363" s="1377"/>
      <c r="EVT2363" s="1377"/>
      <c r="EVU2363" s="1377"/>
      <c r="EVV2363" s="1377"/>
      <c r="EVW2363" s="1377"/>
      <c r="EVX2363" s="1377"/>
      <c r="EVY2363" s="1377"/>
      <c r="EVZ2363" s="1377"/>
      <c r="EWA2363" s="1377"/>
      <c r="EWB2363" s="1377"/>
      <c r="EWC2363" s="1377"/>
      <c r="EWD2363" s="1377"/>
      <c r="EWE2363" s="1377"/>
      <c r="EWF2363" s="1377"/>
      <c r="EWG2363" s="1377"/>
      <c r="EWH2363" s="1377"/>
      <c r="EWI2363" s="1377"/>
      <c r="EWJ2363" s="1377"/>
      <c r="EWK2363" s="1377"/>
      <c r="EWL2363" s="1377"/>
      <c r="EWM2363" s="1377"/>
      <c r="EWN2363" s="1377"/>
      <c r="EWO2363" s="1377"/>
      <c r="EWP2363" s="1377"/>
      <c r="EWQ2363" s="1377"/>
      <c r="EWR2363" s="1377"/>
      <c r="EWS2363" s="1377"/>
      <c r="EWT2363" s="1377"/>
      <c r="EWU2363" s="1377"/>
      <c r="EWV2363" s="1377"/>
      <c r="EWW2363" s="1377"/>
      <c r="EWX2363" s="1377"/>
      <c r="EWY2363" s="1377"/>
      <c r="EWZ2363" s="1377"/>
      <c r="EXA2363" s="1377"/>
      <c r="EXB2363" s="1377"/>
      <c r="EXC2363" s="1377"/>
      <c r="EXD2363" s="1377"/>
      <c r="EXE2363" s="1377"/>
      <c r="EXF2363" s="1377"/>
      <c r="EXG2363" s="1377"/>
      <c r="EXH2363" s="1377"/>
      <c r="EXI2363" s="1377"/>
      <c r="EXJ2363" s="1377"/>
      <c r="EXK2363" s="1377"/>
      <c r="EXL2363" s="1377"/>
      <c r="EXM2363" s="1377"/>
      <c r="EXN2363" s="1377"/>
      <c r="EXO2363" s="1377"/>
      <c r="EXP2363" s="1377"/>
      <c r="EXQ2363" s="1377"/>
      <c r="EXR2363" s="1377"/>
      <c r="EXS2363" s="1377"/>
      <c r="EXT2363" s="1377"/>
      <c r="EXU2363" s="1377"/>
      <c r="EXV2363" s="1377"/>
      <c r="EXW2363" s="1377"/>
      <c r="EXX2363" s="1377"/>
      <c r="EXY2363" s="1377"/>
      <c r="EXZ2363" s="1377"/>
      <c r="EYA2363" s="1377"/>
      <c r="EYB2363" s="1377"/>
      <c r="EYC2363" s="1377"/>
      <c r="EYD2363" s="1377"/>
      <c r="EYE2363" s="1377"/>
      <c r="EYF2363" s="1377"/>
      <c r="EYG2363" s="1377"/>
      <c r="EYH2363" s="1377"/>
      <c r="EYI2363" s="1377"/>
      <c r="EYJ2363" s="1377"/>
      <c r="EYK2363" s="1377"/>
      <c r="EYL2363" s="1377"/>
      <c r="EYM2363" s="1377"/>
      <c r="EYN2363" s="1377"/>
      <c r="EYO2363" s="1377"/>
      <c r="EYP2363" s="1377"/>
      <c r="EYQ2363" s="1377"/>
      <c r="EYR2363" s="1377"/>
      <c r="EYS2363" s="1377"/>
      <c r="EYT2363" s="1377"/>
      <c r="EYU2363" s="1377"/>
      <c r="EYV2363" s="1377"/>
      <c r="EYW2363" s="1377"/>
      <c r="EYX2363" s="1377"/>
      <c r="EYY2363" s="1377"/>
      <c r="EYZ2363" s="1377"/>
      <c r="EZA2363" s="1377"/>
      <c r="EZB2363" s="1377"/>
      <c r="EZC2363" s="1377"/>
      <c r="EZD2363" s="1377"/>
      <c r="EZE2363" s="1377"/>
      <c r="EZF2363" s="1377"/>
      <c r="EZG2363" s="1377"/>
      <c r="EZH2363" s="1377"/>
      <c r="EZI2363" s="1377"/>
      <c r="EZJ2363" s="1377"/>
      <c r="EZK2363" s="1377"/>
      <c r="EZL2363" s="1377"/>
      <c r="EZM2363" s="1377"/>
      <c r="EZN2363" s="1377"/>
      <c r="EZO2363" s="1377"/>
      <c r="EZP2363" s="1377"/>
      <c r="EZQ2363" s="1377"/>
      <c r="EZR2363" s="1377"/>
      <c r="EZS2363" s="1377"/>
      <c r="EZT2363" s="1377"/>
      <c r="EZU2363" s="1377"/>
      <c r="EZV2363" s="1377"/>
      <c r="EZW2363" s="1377"/>
      <c r="EZX2363" s="1377"/>
      <c r="EZY2363" s="1377"/>
      <c r="EZZ2363" s="1377"/>
      <c r="FAA2363" s="1377"/>
      <c r="FAB2363" s="1377"/>
      <c r="FAC2363" s="1377"/>
      <c r="FAD2363" s="1377"/>
      <c r="FAE2363" s="1377"/>
      <c r="FAF2363" s="1377"/>
      <c r="FAG2363" s="1377"/>
      <c r="FAH2363" s="1377"/>
      <c r="FAI2363" s="1377"/>
      <c r="FAJ2363" s="1377"/>
      <c r="FAK2363" s="1377"/>
      <c r="FAL2363" s="1377"/>
      <c r="FAM2363" s="1377"/>
      <c r="FAN2363" s="1377"/>
      <c r="FAO2363" s="1377"/>
      <c r="FAP2363" s="1377"/>
      <c r="FAQ2363" s="1377"/>
      <c r="FAR2363" s="1377"/>
      <c r="FAS2363" s="1377"/>
      <c r="FAT2363" s="1377"/>
      <c r="FAU2363" s="1377"/>
      <c r="FAV2363" s="1377"/>
      <c r="FAW2363" s="1377"/>
      <c r="FAX2363" s="1377"/>
      <c r="FAY2363" s="1377"/>
      <c r="FAZ2363" s="1377"/>
      <c r="FBA2363" s="1377"/>
      <c r="FBB2363" s="1377"/>
      <c r="FBC2363" s="1377"/>
      <c r="FBD2363" s="1377"/>
      <c r="FBE2363" s="1377"/>
      <c r="FBF2363" s="1377"/>
      <c r="FBG2363" s="1377"/>
      <c r="FBH2363" s="1377"/>
      <c r="FBI2363" s="1377"/>
      <c r="FBJ2363" s="1377"/>
      <c r="FBK2363" s="1377"/>
      <c r="FBL2363" s="1377"/>
      <c r="FBM2363" s="1377"/>
      <c r="FBN2363" s="1377"/>
      <c r="FBO2363" s="1377"/>
      <c r="FBP2363" s="1377"/>
      <c r="FBQ2363" s="1377"/>
      <c r="FBR2363" s="1377"/>
      <c r="FBS2363" s="1377"/>
      <c r="FBT2363" s="1377"/>
      <c r="FBU2363" s="1377"/>
      <c r="FBV2363" s="1377"/>
      <c r="FBW2363" s="1377"/>
      <c r="FBX2363" s="1377"/>
      <c r="FBY2363" s="1377"/>
      <c r="FBZ2363" s="1377"/>
      <c r="FCA2363" s="1377"/>
      <c r="FCB2363" s="1377"/>
      <c r="FCC2363" s="1377"/>
      <c r="FCD2363" s="1377"/>
      <c r="FCE2363" s="1377"/>
      <c r="FCF2363" s="1377"/>
      <c r="FCG2363" s="1377"/>
      <c r="FCH2363" s="1377"/>
      <c r="FCI2363" s="1377"/>
      <c r="FCJ2363" s="1377"/>
      <c r="FCK2363" s="1377"/>
      <c r="FCL2363" s="1377"/>
      <c r="FCM2363" s="1377"/>
      <c r="FCN2363" s="1377"/>
      <c r="FCO2363" s="1377"/>
      <c r="FCP2363" s="1377"/>
      <c r="FCQ2363" s="1377"/>
      <c r="FCR2363" s="1377"/>
      <c r="FCS2363" s="1377"/>
      <c r="FCT2363" s="1377"/>
      <c r="FCU2363" s="1377"/>
      <c r="FCV2363" s="1377"/>
      <c r="FCW2363" s="1377"/>
      <c r="FCX2363" s="1377"/>
      <c r="FCY2363" s="1377"/>
      <c r="FCZ2363" s="1377"/>
      <c r="FDA2363" s="1377"/>
      <c r="FDB2363" s="1377"/>
      <c r="FDC2363" s="1377"/>
      <c r="FDD2363" s="1377"/>
      <c r="FDE2363" s="1377"/>
      <c r="FDF2363" s="1377"/>
      <c r="FDG2363" s="1377"/>
      <c r="FDH2363" s="1377"/>
      <c r="FDI2363" s="1377"/>
      <c r="FDJ2363" s="1377"/>
      <c r="FDK2363" s="1377"/>
      <c r="FDL2363" s="1377"/>
      <c r="FDM2363" s="1377"/>
      <c r="FDN2363" s="1377"/>
      <c r="FDO2363" s="1377"/>
      <c r="FDP2363" s="1377"/>
      <c r="FDQ2363" s="1377"/>
      <c r="FDR2363" s="1377"/>
      <c r="FDS2363" s="1377"/>
      <c r="FDT2363" s="1377"/>
      <c r="FDU2363" s="1377"/>
      <c r="FDV2363" s="1377"/>
      <c r="FDW2363" s="1377"/>
      <c r="FDX2363" s="1377"/>
      <c r="FDY2363" s="1377"/>
      <c r="FDZ2363" s="1377"/>
      <c r="FEA2363" s="1377"/>
      <c r="FEB2363" s="1377"/>
      <c r="FEC2363" s="1377"/>
      <c r="FED2363" s="1377"/>
      <c r="FEE2363" s="1377"/>
      <c r="FEF2363" s="1377"/>
      <c r="FEG2363" s="1377"/>
      <c r="FEH2363" s="1377"/>
      <c r="FEI2363" s="1377"/>
      <c r="FEJ2363" s="1377"/>
      <c r="FEK2363" s="1377"/>
      <c r="FEL2363" s="1377"/>
      <c r="FEM2363" s="1377"/>
      <c r="FEN2363" s="1377"/>
      <c r="FEO2363" s="1377"/>
      <c r="FEP2363" s="1377"/>
      <c r="FEQ2363" s="1377"/>
      <c r="FER2363" s="1377"/>
      <c r="FES2363" s="1377"/>
      <c r="FET2363" s="1377"/>
      <c r="FEU2363" s="1377"/>
      <c r="FEV2363" s="1377"/>
      <c r="FEW2363" s="1377"/>
      <c r="FEX2363" s="1377"/>
      <c r="FEY2363" s="1377"/>
      <c r="FEZ2363" s="1377"/>
      <c r="FFA2363" s="1377"/>
      <c r="FFB2363" s="1377"/>
      <c r="FFC2363" s="1377"/>
      <c r="FFD2363" s="1377"/>
      <c r="FFE2363" s="1377"/>
      <c r="FFF2363" s="1377"/>
      <c r="FFG2363" s="1377"/>
      <c r="FFH2363" s="1377"/>
      <c r="FFI2363" s="1377"/>
      <c r="FFJ2363" s="1377"/>
      <c r="FFK2363" s="1377"/>
      <c r="FFL2363" s="1377"/>
      <c r="FFM2363" s="1377"/>
      <c r="FFN2363" s="1377"/>
      <c r="FFO2363" s="1377"/>
      <c r="FFP2363" s="1377"/>
      <c r="FFQ2363" s="1377"/>
      <c r="FFR2363" s="1377"/>
      <c r="FFS2363" s="1377"/>
      <c r="FFT2363" s="1377"/>
      <c r="FFU2363" s="1377"/>
      <c r="FFV2363" s="1377"/>
      <c r="FFW2363" s="1377"/>
      <c r="FFX2363" s="1377"/>
      <c r="FFY2363" s="1377"/>
      <c r="FFZ2363" s="1377"/>
      <c r="FGA2363" s="1377"/>
      <c r="FGB2363" s="1377"/>
      <c r="FGC2363" s="1377"/>
      <c r="FGD2363" s="1377"/>
      <c r="FGE2363" s="1377"/>
      <c r="FGF2363" s="1377"/>
      <c r="FGG2363" s="1377"/>
      <c r="FGH2363" s="1377"/>
      <c r="FGI2363" s="1377"/>
      <c r="FGJ2363" s="1377"/>
      <c r="FGK2363" s="1377"/>
      <c r="FGL2363" s="1377"/>
      <c r="FGM2363" s="1377"/>
      <c r="FGN2363" s="1377"/>
      <c r="FGO2363" s="1377"/>
      <c r="FGP2363" s="1377"/>
      <c r="FGQ2363" s="1377"/>
      <c r="FGR2363" s="1377"/>
      <c r="FGS2363" s="1377"/>
      <c r="FGT2363" s="1377"/>
      <c r="FGU2363" s="1377"/>
      <c r="FGV2363" s="1377"/>
      <c r="FGW2363" s="1377"/>
      <c r="FGX2363" s="1377"/>
      <c r="FGY2363" s="1377"/>
      <c r="FGZ2363" s="1377"/>
      <c r="FHA2363" s="1377"/>
      <c r="FHB2363" s="1377"/>
      <c r="FHC2363" s="1377"/>
      <c r="FHD2363" s="1377"/>
      <c r="FHE2363" s="1377"/>
      <c r="FHF2363" s="1377"/>
      <c r="FHG2363" s="1377"/>
      <c r="FHH2363" s="1377"/>
      <c r="FHI2363" s="1377"/>
      <c r="FHJ2363" s="1377"/>
      <c r="FHK2363" s="1377"/>
      <c r="FHL2363" s="1377"/>
      <c r="FHM2363" s="1377"/>
      <c r="FHN2363" s="1377"/>
      <c r="FHO2363" s="1377"/>
      <c r="FHP2363" s="1377"/>
      <c r="FHQ2363" s="1377"/>
      <c r="FHR2363" s="1377"/>
      <c r="FHS2363" s="1377"/>
      <c r="FHT2363" s="1377"/>
      <c r="FHU2363" s="1377"/>
      <c r="FHV2363" s="1377"/>
      <c r="FHW2363" s="1377"/>
      <c r="FHX2363" s="1377"/>
      <c r="FHY2363" s="1377"/>
      <c r="FHZ2363" s="1377"/>
      <c r="FIA2363" s="1377"/>
      <c r="FIB2363" s="1377"/>
      <c r="FIC2363" s="1377"/>
      <c r="FID2363" s="1377"/>
      <c r="FIE2363" s="1377"/>
      <c r="FIF2363" s="1377"/>
      <c r="FIG2363" s="1377"/>
      <c r="FIH2363" s="1377"/>
      <c r="FII2363" s="1377"/>
      <c r="FIJ2363" s="1377"/>
      <c r="FIK2363" s="1377"/>
      <c r="FIL2363" s="1377"/>
      <c r="FIM2363" s="1377"/>
      <c r="FIN2363" s="1377"/>
      <c r="FIO2363" s="1377"/>
      <c r="FIP2363" s="1377"/>
      <c r="FIQ2363" s="1377"/>
      <c r="FIR2363" s="1377"/>
      <c r="FIS2363" s="1377"/>
      <c r="FIT2363" s="1377"/>
      <c r="FIU2363" s="1377"/>
      <c r="FIV2363" s="1377"/>
      <c r="FIW2363" s="1377"/>
      <c r="FIX2363" s="1377"/>
      <c r="FIY2363" s="1377"/>
      <c r="FIZ2363" s="1377"/>
      <c r="FJA2363" s="1377"/>
      <c r="FJB2363" s="1377"/>
      <c r="FJC2363" s="1377"/>
      <c r="FJD2363" s="1377"/>
      <c r="FJE2363" s="1377"/>
      <c r="FJF2363" s="1377"/>
      <c r="FJG2363" s="1377"/>
      <c r="FJH2363" s="1377"/>
      <c r="FJI2363" s="1377"/>
      <c r="FJJ2363" s="1377"/>
      <c r="FJK2363" s="1377"/>
      <c r="FJL2363" s="1377"/>
      <c r="FJM2363" s="1377"/>
      <c r="FJN2363" s="1377"/>
      <c r="FJO2363" s="1377"/>
      <c r="FJP2363" s="1377"/>
      <c r="FJQ2363" s="1377"/>
      <c r="FJR2363" s="1377"/>
      <c r="FJS2363" s="1377"/>
      <c r="FJT2363" s="1377"/>
      <c r="FJU2363" s="1377"/>
      <c r="FJV2363" s="1377"/>
      <c r="FJW2363" s="1377"/>
      <c r="FJX2363" s="1377"/>
      <c r="FJY2363" s="1377"/>
      <c r="FJZ2363" s="1377"/>
      <c r="FKA2363" s="1377"/>
      <c r="FKB2363" s="1377"/>
      <c r="FKC2363" s="1377"/>
      <c r="FKD2363" s="1377"/>
      <c r="FKE2363" s="1377"/>
      <c r="FKF2363" s="1377"/>
      <c r="FKG2363" s="1377"/>
      <c r="FKH2363" s="1377"/>
      <c r="FKI2363" s="1377"/>
      <c r="FKJ2363" s="1377"/>
      <c r="FKK2363" s="1377"/>
      <c r="FKL2363" s="1377"/>
      <c r="FKM2363" s="1377"/>
      <c r="FKN2363" s="1377"/>
      <c r="FKO2363" s="1377"/>
      <c r="FKP2363" s="1377"/>
      <c r="FKQ2363" s="1377"/>
      <c r="FKR2363" s="1377"/>
      <c r="FKS2363" s="1377"/>
      <c r="FKT2363" s="1377"/>
      <c r="FKU2363" s="1377"/>
      <c r="FKV2363" s="1377"/>
      <c r="FKW2363" s="1377"/>
      <c r="FKX2363" s="1377"/>
      <c r="FKY2363" s="1377"/>
      <c r="FKZ2363" s="1377"/>
      <c r="FLA2363" s="1377"/>
      <c r="FLB2363" s="1377"/>
      <c r="FLC2363" s="1377"/>
      <c r="FLD2363" s="1377"/>
      <c r="FLE2363" s="1377"/>
      <c r="FLF2363" s="1377"/>
      <c r="FLG2363" s="1377"/>
      <c r="FLH2363" s="1377"/>
      <c r="FLI2363" s="1377"/>
      <c r="FLJ2363" s="1377"/>
      <c r="FLK2363" s="1377"/>
      <c r="FLL2363" s="1377"/>
      <c r="FLM2363" s="1377"/>
      <c r="FLN2363" s="1377"/>
      <c r="FLO2363" s="1377"/>
      <c r="FLP2363" s="1377"/>
      <c r="FLQ2363" s="1377"/>
      <c r="FLR2363" s="1377"/>
      <c r="FLS2363" s="1377"/>
      <c r="FLT2363" s="1377"/>
      <c r="FLU2363" s="1377"/>
      <c r="FLV2363" s="1377"/>
      <c r="FLW2363" s="1377"/>
      <c r="FLX2363" s="1377"/>
      <c r="FLY2363" s="1377"/>
      <c r="FLZ2363" s="1377"/>
      <c r="FMA2363" s="1377"/>
      <c r="FMB2363" s="1377"/>
      <c r="FMC2363" s="1377"/>
      <c r="FMD2363" s="1377"/>
      <c r="FME2363" s="1377"/>
      <c r="FMF2363" s="1377"/>
      <c r="FMG2363" s="1377"/>
      <c r="FMH2363" s="1377"/>
      <c r="FMI2363" s="1377"/>
      <c r="FMJ2363" s="1377"/>
      <c r="FMK2363" s="1377"/>
      <c r="FML2363" s="1377"/>
      <c r="FMM2363" s="1377"/>
      <c r="FMN2363" s="1377"/>
      <c r="FMO2363" s="1377"/>
      <c r="FMP2363" s="1377"/>
      <c r="FMQ2363" s="1377"/>
      <c r="FMR2363" s="1377"/>
      <c r="FMS2363" s="1377"/>
      <c r="FMT2363" s="1377"/>
      <c r="FMU2363" s="1377"/>
      <c r="FMV2363" s="1377"/>
      <c r="FMW2363" s="1377"/>
      <c r="FMX2363" s="1377"/>
      <c r="FMY2363" s="1377"/>
      <c r="FMZ2363" s="1377"/>
      <c r="FNA2363" s="1377"/>
      <c r="FNB2363" s="1377"/>
      <c r="FNC2363" s="1377"/>
      <c r="FND2363" s="1377"/>
      <c r="FNE2363" s="1377"/>
      <c r="FNF2363" s="1377"/>
      <c r="FNG2363" s="1377"/>
      <c r="FNH2363" s="1377"/>
      <c r="FNI2363" s="1377"/>
      <c r="FNJ2363" s="1377"/>
      <c r="FNK2363" s="1377"/>
      <c r="FNL2363" s="1377"/>
      <c r="FNM2363" s="1377"/>
      <c r="FNN2363" s="1377"/>
      <c r="FNO2363" s="1377"/>
      <c r="FNP2363" s="1377"/>
      <c r="FNQ2363" s="1377"/>
      <c r="FNR2363" s="1377"/>
      <c r="FNS2363" s="1377"/>
      <c r="FNT2363" s="1377"/>
      <c r="FNU2363" s="1377"/>
      <c r="FNV2363" s="1377"/>
      <c r="FNW2363" s="1377"/>
      <c r="FNX2363" s="1377"/>
      <c r="FNY2363" s="1377"/>
      <c r="FNZ2363" s="1377"/>
      <c r="FOA2363" s="1377"/>
      <c r="FOB2363" s="1377"/>
      <c r="FOC2363" s="1377"/>
      <c r="FOD2363" s="1377"/>
      <c r="FOE2363" s="1377"/>
      <c r="FOF2363" s="1377"/>
      <c r="FOG2363" s="1377"/>
      <c r="FOH2363" s="1377"/>
      <c r="FOI2363" s="1377"/>
      <c r="FOJ2363" s="1377"/>
      <c r="FOK2363" s="1377"/>
      <c r="FOL2363" s="1377"/>
      <c r="FOM2363" s="1377"/>
      <c r="FON2363" s="1377"/>
      <c r="FOO2363" s="1377"/>
      <c r="FOP2363" s="1377"/>
      <c r="FOQ2363" s="1377"/>
      <c r="FOR2363" s="1377"/>
      <c r="FOS2363" s="1377"/>
      <c r="FOT2363" s="1377"/>
      <c r="FOU2363" s="1377"/>
      <c r="FOV2363" s="1377"/>
      <c r="FOW2363" s="1377"/>
      <c r="FOX2363" s="1377"/>
      <c r="FOY2363" s="1377"/>
      <c r="FOZ2363" s="1377"/>
      <c r="FPA2363" s="1377"/>
      <c r="FPB2363" s="1377"/>
      <c r="FPC2363" s="1377"/>
      <c r="FPD2363" s="1377"/>
      <c r="FPE2363" s="1377"/>
      <c r="FPF2363" s="1377"/>
      <c r="FPG2363" s="1377"/>
      <c r="FPH2363" s="1377"/>
      <c r="FPI2363" s="1377"/>
      <c r="FPJ2363" s="1377"/>
      <c r="FPK2363" s="1377"/>
      <c r="FPL2363" s="1377"/>
      <c r="FPM2363" s="1377"/>
      <c r="FPN2363" s="1377"/>
      <c r="FPO2363" s="1377"/>
      <c r="FPP2363" s="1377"/>
      <c r="FPQ2363" s="1377"/>
      <c r="FPR2363" s="1377"/>
      <c r="FPS2363" s="1377"/>
      <c r="FPT2363" s="1377"/>
      <c r="FPU2363" s="1377"/>
      <c r="FPV2363" s="1377"/>
      <c r="FPW2363" s="1377"/>
      <c r="FPX2363" s="1377"/>
      <c r="FPY2363" s="1377"/>
      <c r="FPZ2363" s="1377"/>
      <c r="FQA2363" s="1377"/>
      <c r="FQB2363" s="1377"/>
      <c r="FQC2363" s="1377"/>
      <c r="FQD2363" s="1377"/>
      <c r="FQE2363" s="1377"/>
      <c r="FQF2363" s="1377"/>
      <c r="FQG2363" s="1377"/>
      <c r="FQH2363" s="1377"/>
      <c r="FQI2363" s="1377"/>
      <c r="FQJ2363" s="1377"/>
      <c r="FQK2363" s="1377"/>
      <c r="FQL2363" s="1377"/>
      <c r="FQM2363" s="1377"/>
      <c r="FQN2363" s="1377"/>
      <c r="FQO2363" s="1377"/>
      <c r="FQP2363" s="1377"/>
      <c r="FQQ2363" s="1377"/>
      <c r="FQR2363" s="1377"/>
      <c r="FQS2363" s="1377"/>
      <c r="FQT2363" s="1377"/>
      <c r="FQU2363" s="1377"/>
      <c r="FQV2363" s="1377"/>
      <c r="FQW2363" s="1377"/>
      <c r="FQX2363" s="1377"/>
      <c r="FQY2363" s="1377"/>
      <c r="FQZ2363" s="1377"/>
      <c r="FRA2363" s="1377"/>
      <c r="FRB2363" s="1377"/>
      <c r="FRC2363" s="1377"/>
      <c r="FRD2363" s="1377"/>
      <c r="FRE2363" s="1377"/>
      <c r="FRF2363" s="1377"/>
      <c r="FRG2363" s="1377"/>
      <c r="FRH2363" s="1377"/>
      <c r="FRI2363" s="1377"/>
      <c r="FRJ2363" s="1377"/>
      <c r="FRK2363" s="1377"/>
      <c r="FRL2363" s="1377"/>
      <c r="FRM2363" s="1377"/>
      <c r="FRN2363" s="1377"/>
      <c r="FRO2363" s="1377"/>
      <c r="FRP2363" s="1377"/>
      <c r="FRQ2363" s="1377"/>
      <c r="FRR2363" s="1377"/>
      <c r="FRS2363" s="1377"/>
      <c r="FRT2363" s="1377"/>
      <c r="FRU2363" s="1377"/>
      <c r="FRV2363" s="1377"/>
      <c r="FRW2363" s="1377"/>
      <c r="FRX2363" s="1377"/>
      <c r="FRY2363" s="1377"/>
      <c r="FRZ2363" s="1377"/>
      <c r="FSA2363" s="1377"/>
      <c r="FSB2363" s="1377"/>
      <c r="FSC2363" s="1377"/>
      <c r="FSD2363" s="1377"/>
      <c r="FSE2363" s="1377"/>
      <c r="FSF2363" s="1377"/>
      <c r="FSG2363" s="1377"/>
      <c r="FSH2363" s="1377"/>
      <c r="FSI2363" s="1377"/>
      <c r="FSJ2363" s="1377"/>
      <c r="FSK2363" s="1377"/>
      <c r="FSL2363" s="1377"/>
      <c r="FSM2363" s="1377"/>
      <c r="FSN2363" s="1377"/>
      <c r="FSO2363" s="1377"/>
      <c r="FSP2363" s="1377"/>
      <c r="FSQ2363" s="1377"/>
      <c r="FSR2363" s="1377"/>
      <c r="FSS2363" s="1377"/>
      <c r="FST2363" s="1377"/>
      <c r="FSU2363" s="1377"/>
      <c r="FSV2363" s="1377"/>
      <c r="FSW2363" s="1377"/>
      <c r="FSX2363" s="1377"/>
      <c r="FSY2363" s="1377"/>
      <c r="FSZ2363" s="1377"/>
      <c r="FTA2363" s="1377"/>
      <c r="FTB2363" s="1377"/>
      <c r="FTC2363" s="1377"/>
      <c r="FTD2363" s="1377"/>
      <c r="FTE2363" s="1377"/>
      <c r="FTF2363" s="1377"/>
      <c r="FTG2363" s="1377"/>
      <c r="FTH2363" s="1377"/>
      <c r="FTI2363" s="1377"/>
      <c r="FTJ2363" s="1377"/>
      <c r="FTK2363" s="1377"/>
      <c r="FTL2363" s="1377"/>
      <c r="FTM2363" s="1377"/>
      <c r="FTN2363" s="1377"/>
      <c r="FTO2363" s="1377"/>
      <c r="FTP2363" s="1377"/>
      <c r="FTQ2363" s="1377"/>
      <c r="FTR2363" s="1377"/>
      <c r="FTS2363" s="1377"/>
      <c r="FTT2363" s="1377"/>
      <c r="FTU2363" s="1377"/>
      <c r="FTV2363" s="1377"/>
      <c r="FTW2363" s="1377"/>
      <c r="FTX2363" s="1377"/>
      <c r="FTY2363" s="1377"/>
      <c r="FTZ2363" s="1377"/>
      <c r="FUA2363" s="1377"/>
      <c r="FUB2363" s="1377"/>
      <c r="FUC2363" s="1377"/>
      <c r="FUD2363" s="1377"/>
      <c r="FUE2363" s="1377"/>
      <c r="FUF2363" s="1377"/>
      <c r="FUG2363" s="1377"/>
      <c r="FUH2363" s="1377"/>
      <c r="FUI2363" s="1377"/>
      <c r="FUJ2363" s="1377"/>
      <c r="FUK2363" s="1377"/>
      <c r="FUL2363" s="1377"/>
      <c r="FUM2363" s="1377"/>
      <c r="FUN2363" s="1377"/>
      <c r="FUO2363" s="1377"/>
      <c r="FUP2363" s="1377"/>
      <c r="FUQ2363" s="1377"/>
      <c r="FUR2363" s="1377"/>
      <c r="FUS2363" s="1377"/>
      <c r="FUT2363" s="1377"/>
      <c r="FUU2363" s="1377"/>
      <c r="FUV2363" s="1377"/>
      <c r="FUW2363" s="1377"/>
      <c r="FUX2363" s="1377"/>
      <c r="FUY2363" s="1377"/>
      <c r="FUZ2363" s="1377"/>
      <c r="FVA2363" s="1377"/>
      <c r="FVB2363" s="1377"/>
      <c r="FVC2363" s="1377"/>
      <c r="FVD2363" s="1377"/>
      <c r="FVE2363" s="1377"/>
      <c r="FVF2363" s="1377"/>
      <c r="FVG2363" s="1377"/>
      <c r="FVH2363" s="1377"/>
      <c r="FVI2363" s="1377"/>
      <c r="FVJ2363" s="1377"/>
      <c r="FVK2363" s="1377"/>
      <c r="FVL2363" s="1377"/>
      <c r="FVM2363" s="1377"/>
      <c r="FVN2363" s="1377"/>
      <c r="FVO2363" s="1377"/>
      <c r="FVP2363" s="1377"/>
      <c r="FVQ2363" s="1377"/>
      <c r="FVR2363" s="1377"/>
      <c r="FVS2363" s="1377"/>
      <c r="FVT2363" s="1377"/>
      <c r="FVU2363" s="1377"/>
      <c r="FVV2363" s="1377"/>
      <c r="FVW2363" s="1377"/>
      <c r="FVX2363" s="1377"/>
      <c r="FVY2363" s="1377"/>
      <c r="FVZ2363" s="1377"/>
      <c r="FWA2363" s="1377"/>
      <c r="FWB2363" s="1377"/>
      <c r="FWC2363" s="1377"/>
      <c r="FWD2363" s="1377"/>
      <c r="FWE2363" s="1377"/>
      <c r="FWF2363" s="1377"/>
      <c r="FWG2363" s="1377"/>
      <c r="FWH2363" s="1377"/>
      <c r="FWI2363" s="1377"/>
      <c r="FWJ2363" s="1377"/>
      <c r="FWK2363" s="1377"/>
      <c r="FWL2363" s="1377"/>
      <c r="FWM2363" s="1377"/>
      <c r="FWN2363" s="1377"/>
      <c r="FWO2363" s="1377"/>
      <c r="FWP2363" s="1377"/>
      <c r="FWQ2363" s="1377"/>
      <c r="FWR2363" s="1377"/>
      <c r="FWS2363" s="1377"/>
      <c r="FWT2363" s="1377"/>
      <c r="FWU2363" s="1377"/>
      <c r="FWV2363" s="1377"/>
      <c r="FWW2363" s="1377"/>
      <c r="FWX2363" s="1377"/>
      <c r="FWY2363" s="1377"/>
      <c r="FWZ2363" s="1377"/>
      <c r="FXA2363" s="1377"/>
      <c r="FXB2363" s="1377"/>
      <c r="FXC2363" s="1377"/>
      <c r="FXD2363" s="1377"/>
      <c r="FXE2363" s="1377"/>
      <c r="FXF2363" s="1377"/>
      <c r="FXG2363" s="1377"/>
      <c r="FXH2363" s="1377"/>
      <c r="FXI2363" s="1377"/>
      <c r="FXJ2363" s="1377"/>
      <c r="FXK2363" s="1377"/>
      <c r="FXL2363" s="1377"/>
      <c r="FXM2363" s="1377"/>
      <c r="FXN2363" s="1377"/>
      <c r="FXO2363" s="1377"/>
      <c r="FXP2363" s="1377"/>
      <c r="FXQ2363" s="1377"/>
      <c r="FXR2363" s="1377"/>
      <c r="FXS2363" s="1377"/>
      <c r="FXT2363" s="1377"/>
      <c r="FXU2363" s="1377"/>
      <c r="FXV2363" s="1377"/>
      <c r="FXW2363" s="1377"/>
      <c r="FXX2363" s="1377"/>
      <c r="FXY2363" s="1377"/>
      <c r="FXZ2363" s="1377"/>
      <c r="FYA2363" s="1377"/>
      <c r="FYB2363" s="1377"/>
      <c r="FYC2363" s="1377"/>
      <c r="FYD2363" s="1377"/>
      <c r="FYE2363" s="1377"/>
      <c r="FYF2363" s="1377"/>
      <c r="FYG2363" s="1377"/>
      <c r="FYH2363" s="1377"/>
      <c r="FYI2363" s="1377"/>
      <c r="FYJ2363" s="1377"/>
      <c r="FYK2363" s="1377"/>
      <c r="FYL2363" s="1377"/>
      <c r="FYM2363" s="1377"/>
      <c r="FYN2363" s="1377"/>
      <c r="FYO2363" s="1377"/>
      <c r="FYP2363" s="1377"/>
      <c r="FYQ2363" s="1377"/>
      <c r="FYR2363" s="1377"/>
      <c r="FYS2363" s="1377"/>
      <c r="FYT2363" s="1377"/>
      <c r="FYU2363" s="1377"/>
      <c r="FYV2363" s="1377"/>
      <c r="FYW2363" s="1377"/>
      <c r="FYX2363" s="1377"/>
      <c r="FYY2363" s="1377"/>
      <c r="FYZ2363" s="1377"/>
      <c r="FZA2363" s="1377"/>
      <c r="FZB2363" s="1377"/>
      <c r="FZC2363" s="1377"/>
      <c r="FZD2363" s="1377"/>
      <c r="FZE2363" s="1377"/>
      <c r="FZF2363" s="1377"/>
      <c r="FZG2363" s="1377"/>
      <c r="FZH2363" s="1377"/>
      <c r="FZI2363" s="1377"/>
      <c r="FZJ2363" s="1377"/>
      <c r="FZK2363" s="1377"/>
      <c r="FZL2363" s="1377"/>
      <c r="FZM2363" s="1377"/>
      <c r="FZN2363" s="1377"/>
      <c r="FZO2363" s="1377"/>
      <c r="FZP2363" s="1377"/>
      <c r="FZQ2363" s="1377"/>
      <c r="FZR2363" s="1377"/>
      <c r="FZS2363" s="1377"/>
      <c r="FZT2363" s="1377"/>
      <c r="FZU2363" s="1377"/>
      <c r="FZV2363" s="1377"/>
      <c r="FZW2363" s="1377"/>
      <c r="FZX2363" s="1377"/>
      <c r="FZY2363" s="1377"/>
      <c r="FZZ2363" s="1377"/>
      <c r="GAA2363" s="1377"/>
      <c r="GAB2363" s="1377"/>
      <c r="GAC2363" s="1377"/>
      <c r="GAD2363" s="1377"/>
      <c r="GAE2363" s="1377"/>
      <c r="GAF2363" s="1377"/>
      <c r="GAG2363" s="1377"/>
      <c r="GAH2363" s="1377"/>
      <c r="GAI2363" s="1377"/>
      <c r="GAJ2363" s="1377"/>
      <c r="GAK2363" s="1377"/>
      <c r="GAL2363" s="1377"/>
      <c r="GAM2363" s="1377"/>
      <c r="GAN2363" s="1377"/>
      <c r="GAO2363" s="1377"/>
      <c r="GAP2363" s="1377"/>
      <c r="GAQ2363" s="1377"/>
      <c r="GAR2363" s="1377"/>
      <c r="GAS2363" s="1377"/>
      <c r="GAT2363" s="1377"/>
      <c r="GAU2363" s="1377"/>
      <c r="GAV2363" s="1377"/>
      <c r="GAW2363" s="1377"/>
      <c r="GAX2363" s="1377"/>
      <c r="GAY2363" s="1377"/>
      <c r="GAZ2363" s="1377"/>
      <c r="GBA2363" s="1377"/>
      <c r="GBB2363" s="1377"/>
      <c r="GBC2363" s="1377"/>
      <c r="GBD2363" s="1377"/>
      <c r="GBE2363" s="1377"/>
      <c r="GBF2363" s="1377"/>
      <c r="GBG2363" s="1377"/>
      <c r="GBH2363" s="1377"/>
      <c r="GBI2363" s="1377"/>
      <c r="GBJ2363" s="1377"/>
      <c r="GBK2363" s="1377"/>
      <c r="GBL2363" s="1377"/>
      <c r="GBM2363" s="1377"/>
      <c r="GBN2363" s="1377"/>
      <c r="GBO2363" s="1377"/>
      <c r="GBP2363" s="1377"/>
      <c r="GBQ2363" s="1377"/>
      <c r="GBR2363" s="1377"/>
      <c r="GBS2363" s="1377"/>
      <c r="GBT2363" s="1377"/>
      <c r="GBU2363" s="1377"/>
      <c r="GBV2363" s="1377"/>
      <c r="GBW2363" s="1377"/>
      <c r="GBX2363" s="1377"/>
      <c r="GBY2363" s="1377"/>
      <c r="GBZ2363" s="1377"/>
      <c r="GCA2363" s="1377"/>
      <c r="GCB2363" s="1377"/>
      <c r="GCC2363" s="1377"/>
      <c r="GCD2363" s="1377"/>
      <c r="GCE2363" s="1377"/>
      <c r="GCF2363" s="1377"/>
      <c r="GCG2363" s="1377"/>
      <c r="GCH2363" s="1377"/>
      <c r="GCI2363" s="1377"/>
      <c r="GCJ2363" s="1377"/>
      <c r="GCK2363" s="1377"/>
      <c r="GCL2363" s="1377"/>
      <c r="GCM2363" s="1377"/>
      <c r="GCN2363" s="1377"/>
      <c r="GCO2363" s="1377"/>
      <c r="GCP2363" s="1377"/>
      <c r="GCQ2363" s="1377"/>
      <c r="GCR2363" s="1377"/>
      <c r="GCS2363" s="1377"/>
      <c r="GCT2363" s="1377"/>
      <c r="GCU2363" s="1377"/>
      <c r="GCV2363" s="1377"/>
      <c r="GCW2363" s="1377"/>
      <c r="GCX2363" s="1377"/>
      <c r="GCY2363" s="1377"/>
      <c r="GCZ2363" s="1377"/>
      <c r="GDA2363" s="1377"/>
      <c r="GDB2363" s="1377"/>
      <c r="GDC2363" s="1377"/>
      <c r="GDD2363" s="1377"/>
      <c r="GDE2363" s="1377"/>
      <c r="GDF2363" s="1377"/>
      <c r="GDG2363" s="1377"/>
      <c r="GDH2363" s="1377"/>
      <c r="GDI2363" s="1377"/>
      <c r="GDJ2363" s="1377"/>
      <c r="GDK2363" s="1377"/>
      <c r="GDL2363" s="1377"/>
      <c r="GDM2363" s="1377"/>
      <c r="GDN2363" s="1377"/>
      <c r="GDO2363" s="1377"/>
      <c r="GDP2363" s="1377"/>
      <c r="GDQ2363" s="1377"/>
      <c r="GDR2363" s="1377"/>
      <c r="GDS2363" s="1377"/>
      <c r="GDT2363" s="1377"/>
      <c r="GDU2363" s="1377"/>
      <c r="GDV2363" s="1377"/>
      <c r="GDW2363" s="1377"/>
      <c r="GDX2363" s="1377"/>
      <c r="GDY2363" s="1377"/>
      <c r="GDZ2363" s="1377"/>
      <c r="GEA2363" s="1377"/>
      <c r="GEB2363" s="1377"/>
      <c r="GEC2363" s="1377"/>
      <c r="GED2363" s="1377"/>
      <c r="GEE2363" s="1377"/>
      <c r="GEF2363" s="1377"/>
      <c r="GEG2363" s="1377"/>
      <c r="GEH2363" s="1377"/>
      <c r="GEI2363" s="1377"/>
      <c r="GEJ2363" s="1377"/>
      <c r="GEK2363" s="1377"/>
      <c r="GEL2363" s="1377"/>
      <c r="GEM2363" s="1377"/>
      <c r="GEN2363" s="1377"/>
      <c r="GEO2363" s="1377"/>
      <c r="GEP2363" s="1377"/>
      <c r="GEQ2363" s="1377"/>
      <c r="GER2363" s="1377"/>
      <c r="GES2363" s="1377"/>
      <c r="GET2363" s="1377"/>
      <c r="GEU2363" s="1377"/>
      <c r="GEV2363" s="1377"/>
      <c r="GEW2363" s="1377"/>
      <c r="GEX2363" s="1377"/>
      <c r="GEY2363" s="1377"/>
      <c r="GEZ2363" s="1377"/>
      <c r="GFA2363" s="1377"/>
      <c r="GFB2363" s="1377"/>
      <c r="GFC2363" s="1377"/>
      <c r="GFD2363" s="1377"/>
      <c r="GFE2363" s="1377"/>
      <c r="GFF2363" s="1377"/>
      <c r="GFG2363" s="1377"/>
      <c r="GFH2363" s="1377"/>
      <c r="GFI2363" s="1377"/>
      <c r="GFJ2363" s="1377"/>
      <c r="GFK2363" s="1377"/>
      <c r="GFL2363" s="1377"/>
      <c r="GFM2363" s="1377"/>
      <c r="GFN2363" s="1377"/>
      <c r="GFO2363" s="1377"/>
      <c r="GFP2363" s="1377"/>
      <c r="GFQ2363" s="1377"/>
      <c r="GFR2363" s="1377"/>
      <c r="GFS2363" s="1377"/>
      <c r="GFT2363" s="1377"/>
      <c r="GFU2363" s="1377"/>
      <c r="GFV2363" s="1377"/>
      <c r="GFW2363" s="1377"/>
      <c r="GFX2363" s="1377"/>
      <c r="GFY2363" s="1377"/>
      <c r="GFZ2363" s="1377"/>
      <c r="GGA2363" s="1377"/>
      <c r="GGB2363" s="1377"/>
      <c r="GGC2363" s="1377"/>
      <c r="GGD2363" s="1377"/>
      <c r="GGE2363" s="1377"/>
      <c r="GGF2363" s="1377"/>
      <c r="GGG2363" s="1377"/>
      <c r="GGH2363" s="1377"/>
      <c r="GGI2363" s="1377"/>
      <c r="GGJ2363" s="1377"/>
      <c r="GGK2363" s="1377"/>
      <c r="GGL2363" s="1377"/>
      <c r="GGM2363" s="1377"/>
      <c r="GGN2363" s="1377"/>
      <c r="GGO2363" s="1377"/>
      <c r="GGP2363" s="1377"/>
      <c r="GGQ2363" s="1377"/>
      <c r="GGR2363" s="1377"/>
      <c r="GGS2363" s="1377"/>
      <c r="GGT2363" s="1377"/>
      <c r="GGU2363" s="1377"/>
      <c r="GGV2363" s="1377"/>
      <c r="GGW2363" s="1377"/>
      <c r="GGX2363" s="1377"/>
      <c r="GGY2363" s="1377"/>
      <c r="GGZ2363" s="1377"/>
      <c r="GHA2363" s="1377"/>
      <c r="GHB2363" s="1377"/>
      <c r="GHC2363" s="1377"/>
      <c r="GHD2363" s="1377"/>
      <c r="GHE2363" s="1377"/>
      <c r="GHF2363" s="1377"/>
      <c r="GHG2363" s="1377"/>
      <c r="GHH2363" s="1377"/>
      <c r="GHI2363" s="1377"/>
      <c r="GHJ2363" s="1377"/>
      <c r="GHK2363" s="1377"/>
      <c r="GHL2363" s="1377"/>
      <c r="GHM2363" s="1377"/>
      <c r="GHN2363" s="1377"/>
      <c r="GHO2363" s="1377"/>
      <c r="GHP2363" s="1377"/>
      <c r="GHQ2363" s="1377"/>
      <c r="GHR2363" s="1377"/>
      <c r="GHS2363" s="1377"/>
      <c r="GHT2363" s="1377"/>
      <c r="GHU2363" s="1377"/>
      <c r="GHV2363" s="1377"/>
      <c r="GHW2363" s="1377"/>
      <c r="GHX2363" s="1377"/>
      <c r="GHY2363" s="1377"/>
      <c r="GHZ2363" s="1377"/>
      <c r="GIA2363" s="1377"/>
      <c r="GIB2363" s="1377"/>
      <c r="GIC2363" s="1377"/>
      <c r="GID2363" s="1377"/>
      <c r="GIE2363" s="1377"/>
      <c r="GIF2363" s="1377"/>
      <c r="GIG2363" s="1377"/>
      <c r="GIH2363" s="1377"/>
      <c r="GII2363" s="1377"/>
      <c r="GIJ2363" s="1377"/>
      <c r="GIK2363" s="1377"/>
      <c r="GIL2363" s="1377"/>
      <c r="GIM2363" s="1377"/>
      <c r="GIN2363" s="1377"/>
      <c r="GIO2363" s="1377"/>
      <c r="GIP2363" s="1377"/>
      <c r="GIQ2363" s="1377"/>
      <c r="GIR2363" s="1377"/>
      <c r="GIS2363" s="1377"/>
      <c r="GIT2363" s="1377"/>
      <c r="GIU2363" s="1377"/>
      <c r="GIV2363" s="1377"/>
      <c r="GIW2363" s="1377"/>
      <c r="GIX2363" s="1377"/>
      <c r="GIY2363" s="1377"/>
      <c r="GIZ2363" s="1377"/>
      <c r="GJA2363" s="1377"/>
      <c r="GJB2363" s="1377"/>
      <c r="GJC2363" s="1377"/>
      <c r="GJD2363" s="1377"/>
      <c r="GJE2363" s="1377"/>
      <c r="GJF2363" s="1377"/>
      <c r="GJG2363" s="1377"/>
      <c r="GJH2363" s="1377"/>
      <c r="GJI2363" s="1377"/>
      <c r="GJJ2363" s="1377"/>
      <c r="GJK2363" s="1377"/>
      <c r="GJL2363" s="1377"/>
      <c r="GJM2363" s="1377"/>
      <c r="GJN2363" s="1377"/>
      <c r="GJO2363" s="1377"/>
      <c r="GJP2363" s="1377"/>
      <c r="GJQ2363" s="1377"/>
      <c r="GJR2363" s="1377"/>
      <c r="GJS2363" s="1377"/>
      <c r="GJT2363" s="1377"/>
      <c r="GJU2363" s="1377"/>
      <c r="GJV2363" s="1377"/>
      <c r="GJW2363" s="1377"/>
      <c r="GJX2363" s="1377"/>
      <c r="GJY2363" s="1377"/>
      <c r="GJZ2363" s="1377"/>
      <c r="GKA2363" s="1377"/>
      <c r="GKB2363" s="1377"/>
      <c r="GKC2363" s="1377"/>
      <c r="GKD2363" s="1377"/>
      <c r="GKE2363" s="1377"/>
      <c r="GKF2363" s="1377"/>
      <c r="GKG2363" s="1377"/>
      <c r="GKH2363" s="1377"/>
      <c r="GKI2363" s="1377"/>
      <c r="GKJ2363" s="1377"/>
      <c r="GKK2363" s="1377"/>
      <c r="GKL2363" s="1377"/>
      <c r="GKM2363" s="1377"/>
      <c r="GKN2363" s="1377"/>
      <c r="GKO2363" s="1377"/>
      <c r="GKP2363" s="1377"/>
      <c r="GKQ2363" s="1377"/>
      <c r="GKR2363" s="1377"/>
      <c r="GKS2363" s="1377"/>
      <c r="GKT2363" s="1377"/>
      <c r="GKU2363" s="1377"/>
      <c r="GKV2363" s="1377"/>
      <c r="GKW2363" s="1377"/>
      <c r="GKX2363" s="1377"/>
      <c r="GKY2363" s="1377"/>
      <c r="GKZ2363" s="1377"/>
      <c r="GLA2363" s="1377"/>
      <c r="GLB2363" s="1377"/>
      <c r="GLC2363" s="1377"/>
      <c r="GLD2363" s="1377"/>
      <c r="GLE2363" s="1377"/>
      <c r="GLF2363" s="1377"/>
      <c r="GLG2363" s="1377"/>
      <c r="GLH2363" s="1377"/>
      <c r="GLI2363" s="1377"/>
      <c r="GLJ2363" s="1377"/>
      <c r="GLK2363" s="1377"/>
      <c r="GLL2363" s="1377"/>
      <c r="GLM2363" s="1377"/>
      <c r="GLN2363" s="1377"/>
      <c r="GLO2363" s="1377"/>
      <c r="GLP2363" s="1377"/>
      <c r="GLQ2363" s="1377"/>
      <c r="GLR2363" s="1377"/>
      <c r="GLS2363" s="1377"/>
      <c r="GLT2363" s="1377"/>
      <c r="GLU2363" s="1377"/>
      <c r="GLV2363" s="1377"/>
      <c r="GLW2363" s="1377"/>
      <c r="GLX2363" s="1377"/>
      <c r="GLY2363" s="1377"/>
      <c r="GLZ2363" s="1377"/>
      <c r="GMA2363" s="1377"/>
      <c r="GMB2363" s="1377"/>
      <c r="GMC2363" s="1377"/>
      <c r="GMD2363" s="1377"/>
      <c r="GME2363" s="1377"/>
      <c r="GMF2363" s="1377"/>
      <c r="GMG2363" s="1377"/>
      <c r="GMH2363" s="1377"/>
      <c r="GMI2363" s="1377"/>
      <c r="GMJ2363" s="1377"/>
      <c r="GMK2363" s="1377"/>
      <c r="GML2363" s="1377"/>
      <c r="GMM2363" s="1377"/>
      <c r="GMN2363" s="1377"/>
      <c r="GMO2363" s="1377"/>
      <c r="GMP2363" s="1377"/>
      <c r="GMQ2363" s="1377"/>
      <c r="GMR2363" s="1377"/>
      <c r="GMS2363" s="1377"/>
      <c r="GMT2363" s="1377"/>
      <c r="GMU2363" s="1377"/>
      <c r="GMV2363" s="1377"/>
      <c r="GMW2363" s="1377"/>
      <c r="GMX2363" s="1377"/>
      <c r="GMY2363" s="1377"/>
      <c r="GMZ2363" s="1377"/>
      <c r="GNA2363" s="1377"/>
      <c r="GNB2363" s="1377"/>
      <c r="GNC2363" s="1377"/>
      <c r="GND2363" s="1377"/>
      <c r="GNE2363" s="1377"/>
      <c r="GNF2363" s="1377"/>
      <c r="GNG2363" s="1377"/>
      <c r="GNH2363" s="1377"/>
      <c r="GNI2363" s="1377"/>
      <c r="GNJ2363" s="1377"/>
      <c r="GNK2363" s="1377"/>
      <c r="GNL2363" s="1377"/>
      <c r="GNM2363" s="1377"/>
      <c r="GNN2363" s="1377"/>
      <c r="GNO2363" s="1377"/>
      <c r="GNP2363" s="1377"/>
      <c r="GNQ2363" s="1377"/>
      <c r="GNR2363" s="1377"/>
      <c r="GNS2363" s="1377"/>
      <c r="GNT2363" s="1377"/>
      <c r="GNU2363" s="1377"/>
      <c r="GNV2363" s="1377"/>
      <c r="GNW2363" s="1377"/>
      <c r="GNX2363" s="1377"/>
      <c r="GNY2363" s="1377"/>
      <c r="GNZ2363" s="1377"/>
      <c r="GOA2363" s="1377"/>
      <c r="GOB2363" s="1377"/>
      <c r="GOC2363" s="1377"/>
      <c r="GOD2363" s="1377"/>
      <c r="GOE2363" s="1377"/>
      <c r="GOF2363" s="1377"/>
      <c r="GOG2363" s="1377"/>
      <c r="GOH2363" s="1377"/>
      <c r="GOI2363" s="1377"/>
      <c r="GOJ2363" s="1377"/>
      <c r="GOK2363" s="1377"/>
      <c r="GOL2363" s="1377"/>
      <c r="GOM2363" s="1377"/>
      <c r="GON2363" s="1377"/>
      <c r="GOO2363" s="1377"/>
      <c r="GOP2363" s="1377"/>
      <c r="GOQ2363" s="1377"/>
      <c r="GOR2363" s="1377"/>
      <c r="GOS2363" s="1377"/>
      <c r="GOT2363" s="1377"/>
      <c r="GOU2363" s="1377"/>
      <c r="GOV2363" s="1377"/>
      <c r="GOW2363" s="1377"/>
      <c r="GOX2363" s="1377"/>
      <c r="GOY2363" s="1377"/>
      <c r="GOZ2363" s="1377"/>
      <c r="GPA2363" s="1377"/>
      <c r="GPB2363" s="1377"/>
      <c r="GPC2363" s="1377"/>
      <c r="GPD2363" s="1377"/>
      <c r="GPE2363" s="1377"/>
      <c r="GPF2363" s="1377"/>
      <c r="GPG2363" s="1377"/>
      <c r="GPH2363" s="1377"/>
      <c r="GPI2363" s="1377"/>
      <c r="GPJ2363" s="1377"/>
      <c r="GPK2363" s="1377"/>
      <c r="GPL2363" s="1377"/>
      <c r="GPM2363" s="1377"/>
      <c r="GPN2363" s="1377"/>
      <c r="GPO2363" s="1377"/>
      <c r="GPP2363" s="1377"/>
      <c r="GPQ2363" s="1377"/>
      <c r="GPR2363" s="1377"/>
      <c r="GPS2363" s="1377"/>
      <c r="GPT2363" s="1377"/>
      <c r="GPU2363" s="1377"/>
      <c r="GPV2363" s="1377"/>
      <c r="GPW2363" s="1377"/>
      <c r="GPX2363" s="1377"/>
      <c r="GPY2363" s="1377"/>
      <c r="GPZ2363" s="1377"/>
      <c r="GQA2363" s="1377"/>
      <c r="GQB2363" s="1377"/>
      <c r="GQC2363" s="1377"/>
      <c r="GQD2363" s="1377"/>
      <c r="GQE2363" s="1377"/>
      <c r="GQF2363" s="1377"/>
      <c r="GQG2363" s="1377"/>
      <c r="GQH2363" s="1377"/>
      <c r="GQI2363" s="1377"/>
      <c r="GQJ2363" s="1377"/>
      <c r="GQK2363" s="1377"/>
      <c r="GQL2363" s="1377"/>
      <c r="GQM2363" s="1377"/>
      <c r="GQN2363" s="1377"/>
      <c r="GQO2363" s="1377"/>
      <c r="GQP2363" s="1377"/>
      <c r="GQQ2363" s="1377"/>
      <c r="GQR2363" s="1377"/>
      <c r="GQS2363" s="1377"/>
      <c r="GQT2363" s="1377"/>
      <c r="GQU2363" s="1377"/>
      <c r="GQV2363" s="1377"/>
      <c r="GQW2363" s="1377"/>
      <c r="GQX2363" s="1377"/>
      <c r="GQY2363" s="1377"/>
      <c r="GQZ2363" s="1377"/>
      <c r="GRA2363" s="1377"/>
      <c r="GRB2363" s="1377"/>
      <c r="GRC2363" s="1377"/>
      <c r="GRD2363" s="1377"/>
      <c r="GRE2363" s="1377"/>
      <c r="GRF2363" s="1377"/>
      <c r="GRG2363" s="1377"/>
      <c r="GRH2363" s="1377"/>
      <c r="GRI2363" s="1377"/>
      <c r="GRJ2363" s="1377"/>
      <c r="GRK2363" s="1377"/>
      <c r="GRL2363" s="1377"/>
      <c r="GRM2363" s="1377"/>
      <c r="GRN2363" s="1377"/>
      <c r="GRO2363" s="1377"/>
      <c r="GRP2363" s="1377"/>
      <c r="GRQ2363" s="1377"/>
      <c r="GRR2363" s="1377"/>
      <c r="GRS2363" s="1377"/>
      <c r="GRT2363" s="1377"/>
      <c r="GRU2363" s="1377"/>
      <c r="GRV2363" s="1377"/>
      <c r="GRW2363" s="1377"/>
      <c r="GRX2363" s="1377"/>
      <c r="GRY2363" s="1377"/>
      <c r="GRZ2363" s="1377"/>
      <c r="GSA2363" s="1377"/>
      <c r="GSB2363" s="1377"/>
      <c r="GSC2363" s="1377"/>
      <c r="GSD2363" s="1377"/>
      <c r="GSE2363" s="1377"/>
      <c r="GSF2363" s="1377"/>
      <c r="GSG2363" s="1377"/>
      <c r="GSH2363" s="1377"/>
      <c r="GSI2363" s="1377"/>
      <c r="GSJ2363" s="1377"/>
      <c r="GSK2363" s="1377"/>
      <c r="GSL2363" s="1377"/>
      <c r="GSM2363" s="1377"/>
      <c r="GSN2363" s="1377"/>
      <c r="GSO2363" s="1377"/>
      <c r="GSP2363" s="1377"/>
      <c r="GSQ2363" s="1377"/>
      <c r="GSR2363" s="1377"/>
      <c r="GSS2363" s="1377"/>
      <c r="GST2363" s="1377"/>
      <c r="GSU2363" s="1377"/>
      <c r="GSV2363" s="1377"/>
      <c r="GSW2363" s="1377"/>
      <c r="GSX2363" s="1377"/>
      <c r="GSY2363" s="1377"/>
      <c r="GSZ2363" s="1377"/>
      <c r="GTA2363" s="1377"/>
      <c r="GTB2363" s="1377"/>
      <c r="GTC2363" s="1377"/>
      <c r="GTD2363" s="1377"/>
      <c r="GTE2363" s="1377"/>
      <c r="GTF2363" s="1377"/>
      <c r="GTG2363" s="1377"/>
      <c r="GTH2363" s="1377"/>
      <c r="GTI2363" s="1377"/>
      <c r="GTJ2363" s="1377"/>
      <c r="GTK2363" s="1377"/>
      <c r="GTL2363" s="1377"/>
      <c r="GTM2363" s="1377"/>
      <c r="GTN2363" s="1377"/>
      <c r="GTO2363" s="1377"/>
      <c r="GTP2363" s="1377"/>
      <c r="GTQ2363" s="1377"/>
      <c r="GTR2363" s="1377"/>
      <c r="GTS2363" s="1377"/>
      <c r="GTT2363" s="1377"/>
      <c r="GTU2363" s="1377"/>
      <c r="GTV2363" s="1377"/>
      <c r="GTW2363" s="1377"/>
      <c r="GTX2363" s="1377"/>
      <c r="GTY2363" s="1377"/>
      <c r="GTZ2363" s="1377"/>
      <c r="GUA2363" s="1377"/>
      <c r="GUB2363" s="1377"/>
      <c r="GUC2363" s="1377"/>
      <c r="GUD2363" s="1377"/>
      <c r="GUE2363" s="1377"/>
      <c r="GUF2363" s="1377"/>
      <c r="GUG2363" s="1377"/>
      <c r="GUH2363" s="1377"/>
      <c r="GUI2363" s="1377"/>
      <c r="GUJ2363" s="1377"/>
      <c r="GUK2363" s="1377"/>
      <c r="GUL2363" s="1377"/>
      <c r="GUM2363" s="1377"/>
      <c r="GUN2363" s="1377"/>
      <c r="GUO2363" s="1377"/>
      <c r="GUP2363" s="1377"/>
      <c r="GUQ2363" s="1377"/>
      <c r="GUR2363" s="1377"/>
      <c r="GUS2363" s="1377"/>
      <c r="GUT2363" s="1377"/>
      <c r="GUU2363" s="1377"/>
      <c r="GUV2363" s="1377"/>
      <c r="GUW2363" s="1377"/>
      <c r="GUX2363" s="1377"/>
      <c r="GUY2363" s="1377"/>
      <c r="GUZ2363" s="1377"/>
      <c r="GVA2363" s="1377"/>
      <c r="GVB2363" s="1377"/>
      <c r="GVC2363" s="1377"/>
      <c r="GVD2363" s="1377"/>
      <c r="GVE2363" s="1377"/>
      <c r="GVF2363" s="1377"/>
      <c r="GVG2363" s="1377"/>
      <c r="GVH2363" s="1377"/>
      <c r="GVI2363" s="1377"/>
      <c r="GVJ2363" s="1377"/>
      <c r="GVK2363" s="1377"/>
      <c r="GVL2363" s="1377"/>
      <c r="GVM2363" s="1377"/>
      <c r="GVN2363" s="1377"/>
      <c r="GVO2363" s="1377"/>
      <c r="GVP2363" s="1377"/>
      <c r="GVQ2363" s="1377"/>
      <c r="GVR2363" s="1377"/>
      <c r="GVS2363" s="1377"/>
      <c r="GVT2363" s="1377"/>
      <c r="GVU2363" s="1377"/>
      <c r="GVV2363" s="1377"/>
      <c r="GVW2363" s="1377"/>
      <c r="GVX2363" s="1377"/>
      <c r="GVY2363" s="1377"/>
      <c r="GVZ2363" s="1377"/>
      <c r="GWA2363" s="1377"/>
      <c r="GWB2363" s="1377"/>
      <c r="GWC2363" s="1377"/>
      <c r="GWD2363" s="1377"/>
      <c r="GWE2363" s="1377"/>
      <c r="GWF2363" s="1377"/>
      <c r="GWG2363" s="1377"/>
      <c r="GWH2363" s="1377"/>
      <c r="GWI2363" s="1377"/>
      <c r="GWJ2363" s="1377"/>
      <c r="GWK2363" s="1377"/>
      <c r="GWL2363" s="1377"/>
      <c r="GWM2363" s="1377"/>
      <c r="GWN2363" s="1377"/>
      <c r="GWO2363" s="1377"/>
      <c r="GWP2363" s="1377"/>
      <c r="GWQ2363" s="1377"/>
      <c r="GWR2363" s="1377"/>
      <c r="GWS2363" s="1377"/>
      <c r="GWT2363" s="1377"/>
      <c r="GWU2363" s="1377"/>
      <c r="GWV2363" s="1377"/>
      <c r="GWW2363" s="1377"/>
      <c r="GWX2363" s="1377"/>
      <c r="GWY2363" s="1377"/>
      <c r="GWZ2363" s="1377"/>
      <c r="GXA2363" s="1377"/>
      <c r="GXB2363" s="1377"/>
      <c r="GXC2363" s="1377"/>
      <c r="GXD2363" s="1377"/>
      <c r="GXE2363" s="1377"/>
      <c r="GXF2363" s="1377"/>
      <c r="GXG2363" s="1377"/>
      <c r="GXH2363" s="1377"/>
      <c r="GXI2363" s="1377"/>
      <c r="GXJ2363" s="1377"/>
      <c r="GXK2363" s="1377"/>
      <c r="GXL2363" s="1377"/>
      <c r="GXM2363" s="1377"/>
      <c r="GXN2363" s="1377"/>
      <c r="GXO2363" s="1377"/>
      <c r="GXP2363" s="1377"/>
      <c r="GXQ2363" s="1377"/>
      <c r="GXR2363" s="1377"/>
      <c r="GXS2363" s="1377"/>
      <c r="GXT2363" s="1377"/>
      <c r="GXU2363" s="1377"/>
      <c r="GXV2363" s="1377"/>
      <c r="GXW2363" s="1377"/>
      <c r="GXX2363" s="1377"/>
      <c r="GXY2363" s="1377"/>
      <c r="GXZ2363" s="1377"/>
      <c r="GYA2363" s="1377"/>
      <c r="GYB2363" s="1377"/>
      <c r="GYC2363" s="1377"/>
      <c r="GYD2363" s="1377"/>
      <c r="GYE2363" s="1377"/>
      <c r="GYF2363" s="1377"/>
      <c r="GYG2363" s="1377"/>
      <c r="GYH2363" s="1377"/>
      <c r="GYI2363" s="1377"/>
      <c r="GYJ2363" s="1377"/>
      <c r="GYK2363" s="1377"/>
      <c r="GYL2363" s="1377"/>
      <c r="GYM2363" s="1377"/>
      <c r="GYN2363" s="1377"/>
      <c r="GYO2363" s="1377"/>
      <c r="GYP2363" s="1377"/>
      <c r="GYQ2363" s="1377"/>
      <c r="GYR2363" s="1377"/>
      <c r="GYS2363" s="1377"/>
      <c r="GYT2363" s="1377"/>
      <c r="GYU2363" s="1377"/>
      <c r="GYV2363" s="1377"/>
      <c r="GYW2363" s="1377"/>
      <c r="GYX2363" s="1377"/>
      <c r="GYY2363" s="1377"/>
      <c r="GYZ2363" s="1377"/>
      <c r="GZA2363" s="1377"/>
      <c r="GZB2363" s="1377"/>
      <c r="GZC2363" s="1377"/>
      <c r="GZD2363" s="1377"/>
      <c r="GZE2363" s="1377"/>
      <c r="GZF2363" s="1377"/>
      <c r="GZG2363" s="1377"/>
      <c r="GZH2363" s="1377"/>
      <c r="GZI2363" s="1377"/>
      <c r="GZJ2363" s="1377"/>
      <c r="GZK2363" s="1377"/>
      <c r="GZL2363" s="1377"/>
      <c r="GZM2363" s="1377"/>
      <c r="GZN2363" s="1377"/>
      <c r="GZO2363" s="1377"/>
      <c r="GZP2363" s="1377"/>
      <c r="GZQ2363" s="1377"/>
      <c r="GZR2363" s="1377"/>
      <c r="GZS2363" s="1377"/>
      <c r="GZT2363" s="1377"/>
      <c r="GZU2363" s="1377"/>
      <c r="GZV2363" s="1377"/>
      <c r="GZW2363" s="1377"/>
      <c r="GZX2363" s="1377"/>
      <c r="GZY2363" s="1377"/>
      <c r="GZZ2363" s="1377"/>
      <c r="HAA2363" s="1377"/>
      <c r="HAB2363" s="1377"/>
      <c r="HAC2363" s="1377"/>
      <c r="HAD2363" s="1377"/>
      <c r="HAE2363" s="1377"/>
      <c r="HAF2363" s="1377"/>
      <c r="HAG2363" s="1377"/>
      <c r="HAH2363" s="1377"/>
      <c r="HAI2363" s="1377"/>
      <c r="HAJ2363" s="1377"/>
      <c r="HAK2363" s="1377"/>
      <c r="HAL2363" s="1377"/>
      <c r="HAM2363" s="1377"/>
      <c r="HAN2363" s="1377"/>
      <c r="HAO2363" s="1377"/>
      <c r="HAP2363" s="1377"/>
      <c r="HAQ2363" s="1377"/>
      <c r="HAR2363" s="1377"/>
      <c r="HAS2363" s="1377"/>
      <c r="HAT2363" s="1377"/>
      <c r="HAU2363" s="1377"/>
      <c r="HAV2363" s="1377"/>
      <c r="HAW2363" s="1377"/>
      <c r="HAX2363" s="1377"/>
      <c r="HAY2363" s="1377"/>
      <c r="HAZ2363" s="1377"/>
      <c r="HBA2363" s="1377"/>
      <c r="HBB2363" s="1377"/>
      <c r="HBC2363" s="1377"/>
      <c r="HBD2363" s="1377"/>
      <c r="HBE2363" s="1377"/>
      <c r="HBF2363" s="1377"/>
      <c r="HBG2363" s="1377"/>
      <c r="HBH2363" s="1377"/>
      <c r="HBI2363" s="1377"/>
      <c r="HBJ2363" s="1377"/>
      <c r="HBK2363" s="1377"/>
      <c r="HBL2363" s="1377"/>
      <c r="HBM2363" s="1377"/>
      <c r="HBN2363" s="1377"/>
      <c r="HBO2363" s="1377"/>
      <c r="HBP2363" s="1377"/>
      <c r="HBQ2363" s="1377"/>
      <c r="HBR2363" s="1377"/>
      <c r="HBS2363" s="1377"/>
      <c r="HBT2363" s="1377"/>
      <c r="HBU2363" s="1377"/>
      <c r="HBV2363" s="1377"/>
      <c r="HBW2363" s="1377"/>
      <c r="HBX2363" s="1377"/>
      <c r="HBY2363" s="1377"/>
      <c r="HBZ2363" s="1377"/>
      <c r="HCA2363" s="1377"/>
      <c r="HCB2363" s="1377"/>
      <c r="HCC2363" s="1377"/>
      <c r="HCD2363" s="1377"/>
      <c r="HCE2363" s="1377"/>
      <c r="HCF2363" s="1377"/>
      <c r="HCG2363" s="1377"/>
      <c r="HCH2363" s="1377"/>
      <c r="HCI2363" s="1377"/>
      <c r="HCJ2363" s="1377"/>
      <c r="HCK2363" s="1377"/>
      <c r="HCL2363" s="1377"/>
      <c r="HCM2363" s="1377"/>
      <c r="HCN2363" s="1377"/>
      <c r="HCO2363" s="1377"/>
      <c r="HCP2363" s="1377"/>
      <c r="HCQ2363" s="1377"/>
      <c r="HCR2363" s="1377"/>
      <c r="HCS2363" s="1377"/>
      <c r="HCT2363" s="1377"/>
      <c r="HCU2363" s="1377"/>
      <c r="HCV2363" s="1377"/>
      <c r="HCW2363" s="1377"/>
      <c r="HCX2363" s="1377"/>
      <c r="HCY2363" s="1377"/>
      <c r="HCZ2363" s="1377"/>
      <c r="HDA2363" s="1377"/>
      <c r="HDB2363" s="1377"/>
      <c r="HDC2363" s="1377"/>
      <c r="HDD2363" s="1377"/>
      <c r="HDE2363" s="1377"/>
      <c r="HDF2363" s="1377"/>
      <c r="HDG2363" s="1377"/>
      <c r="HDH2363" s="1377"/>
      <c r="HDI2363" s="1377"/>
      <c r="HDJ2363" s="1377"/>
      <c r="HDK2363" s="1377"/>
      <c r="HDL2363" s="1377"/>
      <c r="HDM2363" s="1377"/>
      <c r="HDN2363" s="1377"/>
      <c r="HDO2363" s="1377"/>
      <c r="HDP2363" s="1377"/>
      <c r="HDQ2363" s="1377"/>
      <c r="HDR2363" s="1377"/>
      <c r="HDS2363" s="1377"/>
      <c r="HDT2363" s="1377"/>
      <c r="HDU2363" s="1377"/>
      <c r="HDV2363" s="1377"/>
      <c r="HDW2363" s="1377"/>
      <c r="HDX2363" s="1377"/>
      <c r="HDY2363" s="1377"/>
      <c r="HDZ2363" s="1377"/>
      <c r="HEA2363" s="1377"/>
      <c r="HEB2363" s="1377"/>
      <c r="HEC2363" s="1377"/>
      <c r="HED2363" s="1377"/>
      <c r="HEE2363" s="1377"/>
      <c r="HEF2363" s="1377"/>
      <c r="HEG2363" s="1377"/>
      <c r="HEH2363" s="1377"/>
      <c r="HEI2363" s="1377"/>
      <c r="HEJ2363" s="1377"/>
      <c r="HEK2363" s="1377"/>
      <c r="HEL2363" s="1377"/>
      <c r="HEM2363" s="1377"/>
      <c r="HEN2363" s="1377"/>
      <c r="HEO2363" s="1377"/>
      <c r="HEP2363" s="1377"/>
      <c r="HEQ2363" s="1377"/>
      <c r="HER2363" s="1377"/>
      <c r="HES2363" s="1377"/>
      <c r="HET2363" s="1377"/>
      <c r="HEU2363" s="1377"/>
      <c r="HEV2363" s="1377"/>
      <c r="HEW2363" s="1377"/>
      <c r="HEX2363" s="1377"/>
      <c r="HEY2363" s="1377"/>
      <c r="HEZ2363" s="1377"/>
      <c r="HFA2363" s="1377"/>
      <c r="HFB2363" s="1377"/>
      <c r="HFC2363" s="1377"/>
      <c r="HFD2363" s="1377"/>
      <c r="HFE2363" s="1377"/>
      <c r="HFF2363" s="1377"/>
      <c r="HFG2363" s="1377"/>
      <c r="HFH2363" s="1377"/>
      <c r="HFI2363" s="1377"/>
      <c r="HFJ2363" s="1377"/>
      <c r="HFK2363" s="1377"/>
      <c r="HFL2363" s="1377"/>
      <c r="HFM2363" s="1377"/>
      <c r="HFN2363" s="1377"/>
      <c r="HFO2363" s="1377"/>
      <c r="HFP2363" s="1377"/>
      <c r="HFQ2363" s="1377"/>
      <c r="HFR2363" s="1377"/>
      <c r="HFS2363" s="1377"/>
      <c r="HFT2363" s="1377"/>
      <c r="HFU2363" s="1377"/>
      <c r="HFV2363" s="1377"/>
      <c r="HFW2363" s="1377"/>
      <c r="HFX2363" s="1377"/>
      <c r="HFY2363" s="1377"/>
      <c r="HFZ2363" s="1377"/>
      <c r="HGA2363" s="1377"/>
      <c r="HGB2363" s="1377"/>
      <c r="HGC2363" s="1377"/>
      <c r="HGD2363" s="1377"/>
      <c r="HGE2363" s="1377"/>
      <c r="HGF2363" s="1377"/>
      <c r="HGG2363" s="1377"/>
      <c r="HGH2363" s="1377"/>
      <c r="HGI2363" s="1377"/>
      <c r="HGJ2363" s="1377"/>
      <c r="HGK2363" s="1377"/>
      <c r="HGL2363" s="1377"/>
      <c r="HGM2363" s="1377"/>
      <c r="HGN2363" s="1377"/>
      <c r="HGO2363" s="1377"/>
      <c r="HGP2363" s="1377"/>
      <c r="HGQ2363" s="1377"/>
      <c r="HGR2363" s="1377"/>
      <c r="HGS2363" s="1377"/>
      <c r="HGT2363" s="1377"/>
      <c r="HGU2363" s="1377"/>
      <c r="HGV2363" s="1377"/>
      <c r="HGW2363" s="1377"/>
      <c r="HGX2363" s="1377"/>
      <c r="HGY2363" s="1377"/>
      <c r="HGZ2363" s="1377"/>
      <c r="HHA2363" s="1377"/>
      <c r="HHB2363" s="1377"/>
      <c r="HHC2363" s="1377"/>
      <c r="HHD2363" s="1377"/>
      <c r="HHE2363" s="1377"/>
      <c r="HHF2363" s="1377"/>
      <c r="HHG2363" s="1377"/>
      <c r="HHH2363" s="1377"/>
      <c r="HHI2363" s="1377"/>
      <c r="HHJ2363" s="1377"/>
      <c r="HHK2363" s="1377"/>
      <c r="HHL2363" s="1377"/>
      <c r="HHM2363" s="1377"/>
      <c r="HHN2363" s="1377"/>
      <c r="HHO2363" s="1377"/>
      <c r="HHP2363" s="1377"/>
      <c r="HHQ2363" s="1377"/>
      <c r="HHR2363" s="1377"/>
      <c r="HHS2363" s="1377"/>
      <c r="HHT2363" s="1377"/>
      <c r="HHU2363" s="1377"/>
      <c r="HHV2363" s="1377"/>
      <c r="HHW2363" s="1377"/>
      <c r="HHX2363" s="1377"/>
      <c r="HHY2363" s="1377"/>
      <c r="HHZ2363" s="1377"/>
      <c r="HIA2363" s="1377"/>
      <c r="HIB2363" s="1377"/>
      <c r="HIC2363" s="1377"/>
      <c r="HID2363" s="1377"/>
      <c r="HIE2363" s="1377"/>
      <c r="HIF2363" s="1377"/>
      <c r="HIG2363" s="1377"/>
      <c r="HIH2363" s="1377"/>
      <c r="HII2363" s="1377"/>
      <c r="HIJ2363" s="1377"/>
      <c r="HIK2363" s="1377"/>
      <c r="HIL2363" s="1377"/>
      <c r="HIM2363" s="1377"/>
      <c r="HIN2363" s="1377"/>
      <c r="HIO2363" s="1377"/>
      <c r="HIP2363" s="1377"/>
      <c r="HIQ2363" s="1377"/>
      <c r="HIR2363" s="1377"/>
      <c r="HIS2363" s="1377"/>
      <c r="HIT2363" s="1377"/>
      <c r="HIU2363" s="1377"/>
      <c r="HIV2363" s="1377"/>
      <c r="HIW2363" s="1377"/>
      <c r="HIX2363" s="1377"/>
      <c r="HIY2363" s="1377"/>
      <c r="HIZ2363" s="1377"/>
      <c r="HJA2363" s="1377"/>
      <c r="HJB2363" s="1377"/>
      <c r="HJC2363" s="1377"/>
      <c r="HJD2363" s="1377"/>
      <c r="HJE2363" s="1377"/>
      <c r="HJF2363" s="1377"/>
      <c r="HJG2363" s="1377"/>
      <c r="HJH2363" s="1377"/>
      <c r="HJI2363" s="1377"/>
      <c r="HJJ2363" s="1377"/>
      <c r="HJK2363" s="1377"/>
      <c r="HJL2363" s="1377"/>
      <c r="HJM2363" s="1377"/>
      <c r="HJN2363" s="1377"/>
      <c r="HJO2363" s="1377"/>
      <c r="HJP2363" s="1377"/>
      <c r="HJQ2363" s="1377"/>
      <c r="HJR2363" s="1377"/>
      <c r="HJS2363" s="1377"/>
      <c r="HJT2363" s="1377"/>
      <c r="HJU2363" s="1377"/>
      <c r="HJV2363" s="1377"/>
      <c r="HJW2363" s="1377"/>
      <c r="HJX2363" s="1377"/>
      <c r="HJY2363" s="1377"/>
      <c r="HJZ2363" s="1377"/>
      <c r="HKA2363" s="1377"/>
      <c r="HKB2363" s="1377"/>
      <c r="HKC2363" s="1377"/>
      <c r="HKD2363" s="1377"/>
      <c r="HKE2363" s="1377"/>
      <c r="HKF2363" s="1377"/>
      <c r="HKG2363" s="1377"/>
      <c r="HKH2363" s="1377"/>
      <c r="HKI2363" s="1377"/>
      <c r="HKJ2363" s="1377"/>
      <c r="HKK2363" s="1377"/>
      <c r="HKL2363" s="1377"/>
      <c r="HKM2363" s="1377"/>
      <c r="HKN2363" s="1377"/>
      <c r="HKO2363" s="1377"/>
      <c r="HKP2363" s="1377"/>
      <c r="HKQ2363" s="1377"/>
      <c r="HKR2363" s="1377"/>
      <c r="HKS2363" s="1377"/>
      <c r="HKT2363" s="1377"/>
      <c r="HKU2363" s="1377"/>
      <c r="HKV2363" s="1377"/>
      <c r="HKW2363" s="1377"/>
      <c r="HKX2363" s="1377"/>
      <c r="HKY2363" s="1377"/>
      <c r="HKZ2363" s="1377"/>
      <c r="HLA2363" s="1377"/>
      <c r="HLB2363" s="1377"/>
      <c r="HLC2363" s="1377"/>
      <c r="HLD2363" s="1377"/>
      <c r="HLE2363" s="1377"/>
      <c r="HLF2363" s="1377"/>
      <c r="HLG2363" s="1377"/>
      <c r="HLH2363" s="1377"/>
      <c r="HLI2363" s="1377"/>
      <c r="HLJ2363" s="1377"/>
      <c r="HLK2363" s="1377"/>
      <c r="HLL2363" s="1377"/>
      <c r="HLM2363" s="1377"/>
      <c r="HLN2363" s="1377"/>
      <c r="HLO2363" s="1377"/>
      <c r="HLP2363" s="1377"/>
      <c r="HLQ2363" s="1377"/>
      <c r="HLR2363" s="1377"/>
      <c r="HLS2363" s="1377"/>
      <c r="HLT2363" s="1377"/>
      <c r="HLU2363" s="1377"/>
      <c r="HLV2363" s="1377"/>
      <c r="HLW2363" s="1377"/>
      <c r="HLX2363" s="1377"/>
      <c r="HLY2363" s="1377"/>
      <c r="HLZ2363" s="1377"/>
      <c r="HMA2363" s="1377"/>
      <c r="HMB2363" s="1377"/>
      <c r="HMC2363" s="1377"/>
      <c r="HMD2363" s="1377"/>
      <c r="HME2363" s="1377"/>
      <c r="HMF2363" s="1377"/>
      <c r="HMG2363" s="1377"/>
      <c r="HMH2363" s="1377"/>
      <c r="HMI2363" s="1377"/>
      <c r="HMJ2363" s="1377"/>
      <c r="HMK2363" s="1377"/>
      <c r="HML2363" s="1377"/>
      <c r="HMM2363" s="1377"/>
      <c r="HMN2363" s="1377"/>
      <c r="HMO2363" s="1377"/>
      <c r="HMP2363" s="1377"/>
      <c r="HMQ2363" s="1377"/>
      <c r="HMR2363" s="1377"/>
      <c r="HMS2363" s="1377"/>
      <c r="HMT2363" s="1377"/>
      <c r="HMU2363" s="1377"/>
      <c r="HMV2363" s="1377"/>
      <c r="HMW2363" s="1377"/>
      <c r="HMX2363" s="1377"/>
      <c r="HMY2363" s="1377"/>
      <c r="HMZ2363" s="1377"/>
      <c r="HNA2363" s="1377"/>
      <c r="HNB2363" s="1377"/>
      <c r="HNC2363" s="1377"/>
      <c r="HND2363" s="1377"/>
      <c r="HNE2363" s="1377"/>
      <c r="HNF2363" s="1377"/>
      <c r="HNG2363" s="1377"/>
      <c r="HNH2363" s="1377"/>
      <c r="HNI2363" s="1377"/>
      <c r="HNJ2363" s="1377"/>
      <c r="HNK2363" s="1377"/>
      <c r="HNL2363" s="1377"/>
      <c r="HNM2363" s="1377"/>
      <c r="HNN2363" s="1377"/>
      <c r="HNO2363" s="1377"/>
      <c r="HNP2363" s="1377"/>
      <c r="HNQ2363" s="1377"/>
      <c r="HNR2363" s="1377"/>
      <c r="HNS2363" s="1377"/>
      <c r="HNT2363" s="1377"/>
      <c r="HNU2363" s="1377"/>
      <c r="HNV2363" s="1377"/>
      <c r="HNW2363" s="1377"/>
      <c r="HNX2363" s="1377"/>
      <c r="HNY2363" s="1377"/>
      <c r="HNZ2363" s="1377"/>
      <c r="HOA2363" s="1377"/>
      <c r="HOB2363" s="1377"/>
      <c r="HOC2363" s="1377"/>
      <c r="HOD2363" s="1377"/>
      <c r="HOE2363" s="1377"/>
      <c r="HOF2363" s="1377"/>
      <c r="HOG2363" s="1377"/>
      <c r="HOH2363" s="1377"/>
      <c r="HOI2363" s="1377"/>
      <c r="HOJ2363" s="1377"/>
      <c r="HOK2363" s="1377"/>
      <c r="HOL2363" s="1377"/>
      <c r="HOM2363" s="1377"/>
      <c r="HON2363" s="1377"/>
      <c r="HOO2363" s="1377"/>
      <c r="HOP2363" s="1377"/>
      <c r="HOQ2363" s="1377"/>
      <c r="HOR2363" s="1377"/>
      <c r="HOS2363" s="1377"/>
      <c r="HOT2363" s="1377"/>
      <c r="HOU2363" s="1377"/>
      <c r="HOV2363" s="1377"/>
      <c r="HOW2363" s="1377"/>
      <c r="HOX2363" s="1377"/>
      <c r="HOY2363" s="1377"/>
      <c r="HOZ2363" s="1377"/>
      <c r="HPA2363" s="1377"/>
      <c r="HPB2363" s="1377"/>
      <c r="HPC2363" s="1377"/>
      <c r="HPD2363" s="1377"/>
      <c r="HPE2363" s="1377"/>
      <c r="HPF2363" s="1377"/>
      <c r="HPG2363" s="1377"/>
      <c r="HPH2363" s="1377"/>
      <c r="HPI2363" s="1377"/>
      <c r="HPJ2363" s="1377"/>
      <c r="HPK2363" s="1377"/>
      <c r="HPL2363" s="1377"/>
      <c r="HPM2363" s="1377"/>
      <c r="HPN2363" s="1377"/>
      <c r="HPO2363" s="1377"/>
      <c r="HPP2363" s="1377"/>
      <c r="HPQ2363" s="1377"/>
      <c r="HPR2363" s="1377"/>
      <c r="HPS2363" s="1377"/>
      <c r="HPT2363" s="1377"/>
      <c r="HPU2363" s="1377"/>
      <c r="HPV2363" s="1377"/>
      <c r="HPW2363" s="1377"/>
      <c r="HPX2363" s="1377"/>
      <c r="HPY2363" s="1377"/>
      <c r="HPZ2363" s="1377"/>
      <c r="HQA2363" s="1377"/>
      <c r="HQB2363" s="1377"/>
      <c r="HQC2363" s="1377"/>
      <c r="HQD2363" s="1377"/>
      <c r="HQE2363" s="1377"/>
      <c r="HQF2363" s="1377"/>
      <c r="HQG2363" s="1377"/>
      <c r="HQH2363" s="1377"/>
      <c r="HQI2363" s="1377"/>
      <c r="HQJ2363" s="1377"/>
      <c r="HQK2363" s="1377"/>
      <c r="HQL2363" s="1377"/>
      <c r="HQM2363" s="1377"/>
      <c r="HQN2363" s="1377"/>
      <c r="HQO2363" s="1377"/>
      <c r="HQP2363" s="1377"/>
      <c r="HQQ2363" s="1377"/>
      <c r="HQR2363" s="1377"/>
      <c r="HQS2363" s="1377"/>
      <c r="HQT2363" s="1377"/>
      <c r="HQU2363" s="1377"/>
      <c r="HQV2363" s="1377"/>
      <c r="HQW2363" s="1377"/>
      <c r="HQX2363" s="1377"/>
      <c r="HQY2363" s="1377"/>
      <c r="HQZ2363" s="1377"/>
      <c r="HRA2363" s="1377"/>
      <c r="HRB2363" s="1377"/>
      <c r="HRC2363" s="1377"/>
      <c r="HRD2363" s="1377"/>
      <c r="HRE2363" s="1377"/>
      <c r="HRF2363" s="1377"/>
      <c r="HRG2363" s="1377"/>
      <c r="HRH2363" s="1377"/>
      <c r="HRI2363" s="1377"/>
      <c r="HRJ2363" s="1377"/>
      <c r="HRK2363" s="1377"/>
      <c r="HRL2363" s="1377"/>
      <c r="HRM2363" s="1377"/>
      <c r="HRN2363" s="1377"/>
      <c r="HRO2363" s="1377"/>
      <c r="HRP2363" s="1377"/>
      <c r="HRQ2363" s="1377"/>
      <c r="HRR2363" s="1377"/>
      <c r="HRS2363" s="1377"/>
      <c r="HRT2363" s="1377"/>
      <c r="HRU2363" s="1377"/>
      <c r="HRV2363" s="1377"/>
      <c r="HRW2363" s="1377"/>
      <c r="HRX2363" s="1377"/>
      <c r="HRY2363" s="1377"/>
      <c r="HRZ2363" s="1377"/>
      <c r="HSA2363" s="1377"/>
      <c r="HSB2363" s="1377"/>
      <c r="HSC2363" s="1377"/>
      <c r="HSD2363" s="1377"/>
      <c r="HSE2363" s="1377"/>
      <c r="HSF2363" s="1377"/>
      <c r="HSG2363" s="1377"/>
      <c r="HSH2363" s="1377"/>
      <c r="HSI2363" s="1377"/>
      <c r="HSJ2363" s="1377"/>
      <c r="HSK2363" s="1377"/>
      <c r="HSL2363" s="1377"/>
      <c r="HSM2363" s="1377"/>
      <c r="HSN2363" s="1377"/>
      <c r="HSO2363" s="1377"/>
      <c r="HSP2363" s="1377"/>
      <c r="HSQ2363" s="1377"/>
      <c r="HSR2363" s="1377"/>
      <c r="HSS2363" s="1377"/>
      <c r="HST2363" s="1377"/>
      <c r="HSU2363" s="1377"/>
      <c r="HSV2363" s="1377"/>
      <c r="HSW2363" s="1377"/>
      <c r="HSX2363" s="1377"/>
      <c r="HSY2363" s="1377"/>
      <c r="HSZ2363" s="1377"/>
      <c r="HTA2363" s="1377"/>
      <c r="HTB2363" s="1377"/>
      <c r="HTC2363" s="1377"/>
      <c r="HTD2363" s="1377"/>
      <c r="HTE2363" s="1377"/>
      <c r="HTF2363" s="1377"/>
      <c r="HTG2363" s="1377"/>
      <c r="HTH2363" s="1377"/>
      <c r="HTI2363" s="1377"/>
      <c r="HTJ2363" s="1377"/>
      <c r="HTK2363" s="1377"/>
      <c r="HTL2363" s="1377"/>
      <c r="HTM2363" s="1377"/>
      <c r="HTN2363" s="1377"/>
      <c r="HTO2363" s="1377"/>
      <c r="HTP2363" s="1377"/>
      <c r="HTQ2363" s="1377"/>
      <c r="HTR2363" s="1377"/>
      <c r="HTS2363" s="1377"/>
      <c r="HTT2363" s="1377"/>
      <c r="HTU2363" s="1377"/>
      <c r="HTV2363" s="1377"/>
      <c r="HTW2363" s="1377"/>
      <c r="HTX2363" s="1377"/>
      <c r="HTY2363" s="1377"/>
      <c r="HTZ2363" s="1377"/>
      <c r="HUA2363" s="1377"/>
      <c r="HUB2363" s="1377"/>
      <c r="HUC2363" s="1377"/>
      <c r="HUD2363" s="1377"/>
      <c r="HUE2363" s="1377"/>
      <c r="HUF2363" s="1377"/>
      <c r="HUG2363" s="1377"/>
      <c r="HUH2363" s="1377"/>
      <c r="HUI2363" s="1377"/>
      <c r="HUJ2363" s="1377"/>
      <c r="HUK2363" s="1377"/>
      <c r="HUL2363" s="1377"/>
      <c r="HUM2363" s="1377"/>
      <c r="HUN2363" s="1377"/>
      <c r="HUO2363" s="1377"/>
      <c r="HUP2363" s="1377"/>
      <c r="HUQ2363" s="1377"/>
      <c r="HUR2363" s="1377"/>
      <c r="HUS2363" s="1377"/>
      <c r="HUT2363" s="1377"/>
      <c r="HUU2363" s="1377"/>
      <c r="HUV2363" s="1377"/>
      <c r="HUW2363" s="1377"/>
      <c r="HUX2363" s="1377"/>
      <c r="HUY2363" s="1377"/>
      <c r="HUZ2363" s="1377"/>
      <c r="HVA2363" s="1377"/>
      <c r="HVB2363" s="1377"/>
      <c r="HVC2363" s="1377"/>
      <c r="HVD2363" s="1377"/>
      <c r="HVE2363" s="1377"/>
      <c r="HVF2363" s="1377"/>
      <c r="HVG2363" s="1377"/>
      <c r="HVH2363" s="1377"/>
      <c r="HVI2363" s="1377"/>
      <c r="HVJ2363" s="1377"/>
      <c r="HVK2363" s="1377"/>
      <c r="HVL2363" s="1377"/>
      <c r="HVM2363" s="1377"/>
      <c r="HVN2363" s="1377"/>
      <c r="HVO2363" s="1377"/>
      <c r="HVP2363" s="1377"/>
      <c r="HVQ2363" s="1377"/>
      <c r="HVR2363" s="1377"/>
      <c r="HVS2363" s="1377"/>
      <c r="HVT2363" s="1377"/>
      <c r="HVU2363" s="1377"/>
      <c r="HVV2363" s="1377"/>
      <c r="HVW2363" s="1377"/>
      <c r="HVX2363" s="1377"/>
      <c r="HVY2363" s="1377"/>
      <c r="HVZ2363" s="1377"/>
      <c r="HWA2363" s="1377"/>
      <c r="HWB2363" s="1377"/>
      <c r="HWC2363" s="1377"/>
      <c r="HWD2363" s="1377"/>
      <c r="HWE2363" s="1377"/>
      <c r="HWF2363" s="1377"/>
      <c r="HWG2363" s="1377"/>
      <c r="HWH2363" s="1377"/>
      <c r="HWI2363" s="1377"/>
      <c r="HWJ2363" s="1377"/>
      <c r="HWK2363" s="1377"/>
      <c r="HWL2363" s="1377"/>
      <c r="HWM2363" s="1377"/>
      <c r="HWN2363" s="1377"/>
      <c r="HWO2363" s="1377"/>
      <c r="HWP2363" s="1377"/>
      <c r="HWQ2363" s="1377"/>
      <c r="HWR2363" s="1377"/>
      <c r="HWS2363" s="1377"/>
      <c r="HWT2363" s="1377"/>
      <c r="HWU2363" s="1377"/>
      <c r="HWV2363" s="1377"/>
      <c r="HWW2363" s="1377"/>
      <c r="HWX2363" s="1377"/>
      <c r="HWY2363" s="1377"/>
      <c r="HWZ2363" s="1377"/>
      <c r="HXA2363" s="1377"/>
      <c r="HXB2363" s="1377"/>
      <c r="HXC2363" s="1377"/>
      <c r="HXD2363" s="1377"/>
      <c r="HXE2363" s="1377"/>
      <c r="HXF2363" s="1377"/>
      <c r="HXG2363" s="1377"/>
      <c r="HXH2363" s="1377"/>
      <c r="HXI2363" s="1377"/>
      <c r="HXJ2363" s="1377"/>
      <c r="HXK2363" s="1377"/>
      <c r="HXL2363" s="1377"/>
      <c r="HXM2363" s="1377"/>
      <c r="HXN2363" s="1377"/>
      <c r="HXO2363" s="1377"/>
      <c r="HXP2363" s="1377"/>
      <c r="HXQ2363" s="1377"/>
      <c r="HXR2363" s="1377"/>
      <c r="HXS2363" s="1377"/>
      <c r="HXT2363" s="1377"/>
      <c r="HXU2363" s="1377"/>
      <c r="HXV2363" s="1377"/>
      <c r="HXW2363" s="1377"/>
      <c r="HXX2363" s="1377"/>
      <c r="HXY2363" s="1377"/>
      <c r="HXZ2363" s="1377"/>
      <c r="HYA2363" s="1377"/>
      <c r="HYB2363" s="1377"/>
      <c r="HYC2363" s="1377"/>
      <c r="HYD2363" s="1377"/>
      <c r="HYE2363" s="1377"/>
      <c r="HYF2363" s="1377"/>
      <c r="HYG2363" s="1377"/>
      <c r="HYH2363" s="1377"/>
      <c r="HYI2363" s="1377"/>
      <c r="HYJ2363" s="1377"/>
      <c r="HYK2363" s="1377"/>
      <c r="HYL2363" s="1377"/>
      <c r="HYM2363" s="1377"/>
      <c r="HYN2363" s="1377"/>
      <c r="HYO2363" s="1377"/>
      <c r="HYP2363" s="1377"/>
      <c r="HYQ2363" s="1377"/>
      <c r="HYR2363" s="1377"/>
      <c r="HYS2363" s="1377"/>
      <c r="HYT2363" s="1377"/>
      <c r="HYU2363" s="1377"/>
      <c r="HYV2363" s="1377"/>
      <c r="HYW2363" s="1377"/>
      <c r="HYX2363" s="1377"/>
      <c r="HYY2363" s="1377"/>
      <c r="HYZ2363" s="1377"/>
      <c r="HZA2363" s="1377"/>
      <c r="HZB2363" s="1377"/>
      <c r="HZC2363" s="1377"/>
      <c r="HZD2363" s="1377"/>
      <c r="HZE2363" s="1377"/>
      <c r="HZF2363" s="1377"/>
      <c r="HZG2363" s="1377"/>
      <c r="HZH2363" s="1377"/>
      <c r="HZI2363" s="1377"/>
      <c r="HZJ2363" s="1377"/>
      <c r="HZK2363" s="1377"/>
      <c r="HZL2363" s="1377"/>
      <c r="HZM2363" s="1377"/>
      <c r="HZN2363" s="1377"/>
      <c r="HZO2363" s="1377"/>
      <c r="HZP2363" s="1377"/>
      <c r="HZQ2363" s="1377"/>
      <c r="HZR2363" s="1377"/>
      <c r="HZS2363" s="1377"/>
      <c r="HZT2363" s="1377"/>
      <c r="HZU2363" s="1377"/>
      <c r="HZV2363" s="1377"/>
      <c r="HZW2363" s="1377"/>
      <c r="HZX2363" s="1377"/>
      <c r="HZY2363" s="1377"/>
      <c r="HZZ2363" s="1377"/>
      <c r="IAA2363" s="1377"/>
      <c r="IAB2363" s="1377"/>
      <c r="IAC2363" s="1377"/>
      <c r="IAD2363" s="1377"/>
      <c r="IAE2363" s="1377"/>
      <c r="IAF2363" s="1377"/>
      <c r="IAG2363" s="1377"/>
      <c r="IAH2363" s="1377"/>
      <c r="IAI2363" s="1377"/>
      <c r="IAJ2363" s="1377"/>
      <c r="IAK2363" s="1377"/>
      <c r="IAL2363" s="1377"/>
      <c r="IAM2363" s="1377"/>
      <c r="IAN2363" s="1377"/>
      <c r="IAO2363" s="1377"/>
      <c r="IAP2363" s="1377"/>
      <c r="IAQ2363" s="1377"/>
      <c r="IAR2363" s="1377"/>
      <c r="IAS2363" s="1377"/>
      <c r="IAT2363" s="1377"/>
      <c r="IAU2363" s="1377"/>
      <c r="IAV2363" s="1377"/>
      <c r="IAW2363" s="1377"/>
      <c r="IAX2363" s="1377"/>
      <c r="IAY2363" s="1377"/>
      <c r="IAZ2363" s="1377"/>
      <c r="IBA2363" s="1377"/>
      <c r="IBB2363" s="1377"/>
      <c r="IBC2363" s="1377"/>
      <c r="IBD2363" s="1377"/>
      <c r="IBE2363" s="1377"/>
      <c r="IBF2363" s="1377"/>
      <c r="IBG2363" s="1377"/>
      <c r="IBH2363" s="1377"/>
      <c r="IBI2363" s="1377"/>
      <c r="IBJ2363" s="1377"/>
      <c r="IBK2363" s="1377"/>
      <c r="IBL2363" s="1377"/>
      <c r="IBM2363" s="1377"/>
      <c r="IBN2363" s="1377"/>
      <c r="IBO2363" s="1377"/>
      <c r="IBP2363" s="1377"/>
      <c r="IBQ2363" s="1377"/>
      <c r="IBR2363" s="1377"/>
      <c r="IBS2363" s="1377"/>
      <c r="IBT2363" s="1377"/>
      <c r="IBU2363" s="1377"/>
      <c r="IBV2363" s="1377"/>
      <c r="IBW2363" s="1377"/>
      <c r="IBX2363" s="1377"/>
      <c r="IBY2363" s="1377"/>
      <c r="IBZ2363" s="1377"/>
      <c r="ICA2363" s="1377"/>
      <c r="ICB2363" s="1377"/>
      <c r="ICC2363" s="1377"/>
      <c r="ICD2363" s="1377"/>
      <c r="ICE2363" s="1377"/>
      <c r="ICF2363" s="1377"/>
      <c r="ICG2363" s="1377"/>
      <c r="ICH2363" s="1377"/>
      <c r="ICI2363" s="1377"/>
      <c r="ICJ2363" s="1377"/>
      <c r="ICK2363" s="1377"/>
      <c r="ICL2363" s="1377"/>
      <c r="ICM2363" s="1377"/>
      <c r="ICN2363" s="1377"/>
      <c r="ICO2363" s="1377"/>
      <c r="ICP2363" s="1377"/>
      <c r="ICQ2363" s="1377"/>
      <c r="ICR2363" s="1377"/>
      <c r="ICS2363" s="1377"/>
      <c r="ICT2363" s="1377"/>
      <c r="ICU2363" s="1377"/>
      <c r="ICV2363" s="1377"/>
      <c r="ICW2363" s="1377"/>
      <c r="ICX2363" s="1377"/>
      <c r="ICY2363" s="1377"/>
      <c r="ICZ2363" s="1377"/>
      <c r="IDA2363" s="1377"/>
      <c r="IDB2363" s="1377"/>
      <c r="IDC2363" s="1377"/>
      <c r="IDD2363" s="1377"/>
      <c r="IDE2363" s="1377"/>
      <c r="IDF2363" s="1377"/>
      <c r="IDG2363" s="1377"/>
      <c r="IDH2363" s="1377"/>
      <c r="IDI2363" s="1377"/>
      <c r="IDJ2363" s="1377"/>
      <c r="IDK2363" s="1377"/>
      <c r="IDL2363" s="1377"/>
      <c r="IDM2363" s="1377"/>
      <c r="IDN2363" s="1377"/>
      <c r="IDO2363" s="1377"/>
      <c r="IDP2363" s="1377"/>
      <c r="IDQ2363" s="1377"/>
      <c r="IDR2363" s="1377"/>
      <c r="IDS2363" s="1377"/>
      <c r="IDT2363" s="1377"/>
      <c r="IDU2363" s="1377"/>
      <c r="IDV2363" s="1377"/>
      <c r="IDW2363" s="1377"/>
      <c r="IDX2363" s="1377"/>
      <c r="IDY2363" s="1377"/>
      <c r="IDZ2363" s="1377"/>
      <c r="IEA2363" s="1377"/>
      <c r="IEB2363" s="1377"/>
      <c r="IEC2363" s="1377"/>
      <c r="IED2363" s="1377"/>
      <c r="IEE2363" s="1377"/>
      <c r="IEF2363" s="1377"/>
      <c r="IEG2363" s="1377"/>
      <c r="IEH2363" s="1377"/>
      <c r="IEI2363" s="1377"/>
      <c r="IEJ2363" s="1377"/>
      <c r="IEK2363" s="1377"/>
      <c r="IEL2363" s="1377"/>
      <c r="IEM2363" s="1377"/>
      <c r="IEN2363" s="1377"/>
      <c r="IEO2363" s="1377"/>
      <c r="IEP2363" s="1377"/>
      <c r="IEQ2363" s="1377"/>
      <c r="IER2363" s="1377"/>
      <c r="IES2363" s="1377"/>
      <c r="IET2363" s="1377"/>
      <c r="IEU2363" s="1377"/>
      <c r="IEV2363" s="1377"/>
      <c r="IEW2363" s="1377"/>
      <c r="IEX2363" s="1377"/>
      <c r="IEY2363" s="1377"/>
      <c r="IEZ2363" s="1377"/>
      <c r="IFA2363" s="1377"/>
      <c r="IFB2363" s="1377"/>
      <c r="IFC2363" s="1377"/>
      <c r="IFD2363" s="1377"/>
      <c r="IFE2363" s="1377"/>
      <c r="IFF2363" s="1377"/>
      <c r="IFG2363" s="1377"/>
      <c r="IFH2363" s="1377"/>
      <c r="IFI2363" s="1377"/>
      <c r="IFJ2363" s="1377"/>
      <c r="IFK2363" s="1377"/>
      <c r="IFL2363" s="1377"/>
      <c r="IFM2363" s="1377"/>
      <c r="IFN2363" s="1377"/>
      <c r="IFO2363" s="1377"/>
      <c r="IFP2363" s="1377"/>
      <c r="IFQ2363" s="1377"/>
      <c r="IFR2363" s="1377"/>
      <c r="IFS2363" s="1377"/>
      <c r="IFT2363" s="1377"/>
      <c r="IFU2363" s="1377"/>
      <c r="IFV2363" s="1377"/>
      <c r="IFW2363" s="1377"/>
      <c r="IFX2363" s="1377"/>
      <c r="IFY2363" s="1377"/>
      <c r="IFZ2363" s="1377"/>
      <c r="IGA2363" s="1377"/>
      <c r="IGB2363" s="1377"/>
      <c r="IGC2363" s="1377"/>
      <c r="IGD2363" s="1377"/>
      <c r="IGE2363" s="1377"/>
      <c r="IGF2363" s="1377"/>
      <c r="IGG2363" s="1377"/>
      <c r="IGH2363" s="1377"/>
      <c r="IGI2363" s="1377"/>
      <c r="IGJ2363" s="1377"/>
      <c r="IGK2363" s="1377"/>
      <c r="IGL2363" s="1377"/>
      <c r="IGM2363" s="1377"/>
      <c r="IGN2363" s="1377"/>
      <c r="IGO2363" s="1377"/>
      <c r="IGP2363" s="1377"/>
      <c r="IGQ2363" s="1377"/>
      <c r="IGR2363" s="1377"/>
      <c r="IGS2363" s="1377"/>
      <c r="IGT2363" s="1377"/>
      <c r="IGU2363" s="1377"/>
      <c r="IGV2363" s="1377"/>
      <c r="IGW2363" s="1377"/>
      <c r="IGX2363" s="1377"/>
      <c r="IGY2363" s="1377"/>
      <c r="IGZ2363" s="1377"/>
      <c r="IHA2363" s="1377"/>
      <c r="IHB2363" s="1377"/>
      <c r="IHC2363" s="1377"/>
      <c r="IHD2363" s="1377"/>
      <c r="IHE2363" s="1377"/>
      <c r="IHF2363" s="1377"/>
      <c r="IHG2363" s="1377"/>
      <c r="IHH2363" s="1377"/>
      <c r="IHI2363" s="1377"/>
      <c r="IHJ2363" s="1377"/>
      <c r="IHK2363" s="1377"/>
      <c r="IHL2363" s="1377"/>
      <c r="IHM2363" s="1377"/>
      <c r="IHN2363" s="1377"/>
      <c r="IHO2363" s="1377"/>
      <c r="IHP2363" s="1377"/>
      <c r="IHQ2363" s="1377"/>
      <c r="IHR2363" s="1377"/>
      <c r="IHS2363" s="1377"/>
      <c r="IHT2363" s="1377"/>
      <c r="IHU2363" s="1377"/>
      <c r="IHV2363" s="1377"/>
      <c r="IHW2363" s="1377"/>
      <c r="IHX2363" s="1377"/>
      <c r="IHY2363" s="1377"/>
      <c r="IHZ2363" s="1377"/>
      <c r="IIA2363" s="1377"/>
      <c r="IIB2363" s="1377"/>
      <c r="IIC2363" s="1377"/>
      <c r="IID2363" s="1377"/>
      <c r="IIE2363" s="1377"/>
      <c r="IIF2363" s="1377"/>
      <c r="IIG2363" s="1377"/>
      <c r="IIH2363" s="1377"/>
      <c r="III2363" s="1377"/>
      <c r="IIJ2363" s="1377"/>
      <c r="IIK2363" s="1377"/>
      <c r="IIL2363" s="1377"/>
      <c r="IIM2363" s="1377"/>
      <c r="IIN2363" s="1377"/>
      <c r="IIO2363" s="1377"/>
      <c r="IIP2363" s="1377"/>
      <c r="IIQ2363" s="1377"/>
      <c r="IIR2363" s="1377"/>
      <c r="IIS2363" s="1377"/>
      <c r="IIT2363" s="1377"/>
      <c r="IIU2363" s="1377"/>
      <c r="IIV2363" s="1377"/>
      <c r="IIW2363" s="1377"/>
      <c r="IIX2363" s="1377"/>
      <c r="IIY2363" s="1377"/>
      <c r="IIZ2363" s="1377"/>
      <c r="IJA2363" s="1377"/>
      <c r="IJB2363" s="1377"/>
      <c r="IJC2363" s="1377"/>
      <c r="IJD2363" s="1377"/>
      <c r="IJE2363" s="1377"/>
      <c r="IJF2363" s="1377"/>
      <c r="IJG2363" s="1377"/>
      <c r="IJH2363" s="1377"/>
      <c r="IJI2363" s="1377"/>
      <c r="IJJ2363" s="1377"/>
      <c r="IJK2363" s="1377"/>
      <c r="IJL2363" s="1377"/>
      <c r="IJM2363" s="1377"/>
      <c r="IJN2363" s="1377"/>
      <c r="IJO2363" s="1377"/>
      <c r="IJP2363" s="1377"/>
      <c r="IJQ2363" s="1377"/>
      <c r="IJR2363" s="1377"/>
      <c r="IJS2363" s="1377"/>
      <c r="IJT2363" s="1377"/>
      <c r="IJU2363" s="1377"/>
      <c r="IJV2363" s="1377"/>
      <c r="IJW2363" s="1377"/>
      <c r="IJX2363" s="1377"/>
      <c r="IJY2363" s="1377"/>
      <c r="IJZ2363" s="1377"/>
      <c r="IKA2363" s="1377"/>
      <c r="IKB2363" s="1377"/>
      <c r="IKC2363" s="1377"/>
      <c r="IKD2363" s="1377"/>
      <c r="IKE2363" s="1377"/>
      <c r="IKF2363" s="1377"/>
      <c r="IKG2363" s="1377"/>
      <c r="IKH2363" s="1377"/>
      <c r="IKI2363" s="1377"/>
      <c r="IKJ2363" s="1377"/>
      <c r="IKK2363" s="1377"/>
      <c r="IKL2363" s="1377"/>
      <c r="IKM2363" s="1377"/>
      <c r="IKN2363" s="1377"/>
      <c r="IKO2363" s="1377"/>
      <c r="IKP2363" s="1377"/>
      <c r="IKQ2363" s="1377"/>
      <c r="IKR2363" s="1377"/>
      <c r="IKS2363" s="1377"/>
      <c r="IKT2363" s="1377"/>
      <c r="IKU2363" s="1377"/>
      <c r="IKV2363" s="1377"/>
      <c r="IKW2363" s="1377"/>
      <c r="IKX2363" s="1377"/>
      <c r="IKY2363" s="1377"/>
      <c r="IKZ2363" s="1377"/>
      <c r="ILA2363" s="1377"/>
      <c r="ILB2363" s="1377"/>
      <c r="ILC2363" s="1377"/>
      <c r="ILD2363" s="1377"/>
      <c r="ILE2363" s="1377"/>
      <c r="ILF2363" s="1377"/>
      <c r="ILG2363" s="1377"/>
      <c r="ILH2363" s="1377"/>
      <c r="ILI2363" s="1377"/>
      <c r="ILJ2363" s="1377"/>
      <c r="ILK2363" s="1377"/>
      <c r="ILL2363" s="1377"/>
      <c r="ILM2363" s="1377"/>
      <c r="ILN2363" s="1377"/>
      <c r="ILO2363" s="1377"/>
      <c r="ILP2363" s="1377"/>
      <c r="ILQ2363" s="1377"/>
      <c r="ILR2363" s="1377"/>
      <c r="ILS2363" s="1377"/>
      <c r="ILT2363" s="1377"/>
      <c r="ILU2363" s="1377"/>
      <c r="ILV2363" s="1377"/>
      <c r="ILW2363" s="1377"/>
      <c r="ILX2363" s="1377"/>
      <c r="ILY2363" s="1377"/>
      <c r="ILZ2363" s="1377"/>
      <c r="IMA2363" s="1377"/>
      <c r="IMB2363" s="1377"/>
      <c r="IMC2363" s="1377"/>
      <c r="IMD2363" s="1377"/>
      <c r="IME2363" s="1377"/>
      <c r="IMF2363" s="1377"/>
      <c r="IMG2363" s="1377"/>
      <c r="IMH2363" s="1377"/>
      <c r="IMI2363" s="1377"/>
      <c r="IMJ2363" s="1377"/>
      <c r="IMK2363" s="1377"/>
      <c r="IML2363" s="1377"/>
      <c r="IMM2363" s="1377"/>
      <c r="IMN2363" s="1377"/>
      <c r="IMO2363" s="1377"/>
      <c r="IMP2363" s="1377"/>
      <c r="IMQ2363" s="1377"/>
      <c r="IMR2363" s="1377"/>
      <c r="IMS2363" s="1377"/>
      <c r="IMT2363" s="1377"/>
      <c r="IMU2363" s="1377"/>
      <c r="IMV2363" s="1377"/>
      <c r="IMW2363" s="1377"/>
      <c r="IMX2363" s="1377"/>
      <c r="IMY2363" s="1377"/>
      <c r="IMZ2363" s="1377"/>
      <c r="INA2363" s="1377"/>
      <c r="INB2363" s="1377"/>
      <c r="INC2363" s="1377"/>
      <c r="IND2363" s="1377"/>
      <c r="INE2363" s="1377"/>
      <c r="INF2363" s="1377"/>
      <c r="ING2363" s="1377"/>
      <c r="INH2363" s="1377"/>
      <c r="INI2363" s="1377"/>
      <c r="INJ2363" s="1377"/>
      <c r="INK2363" s="1377"/>
      <c r="INL2363" s="1377"/>
      <c r="INM2363" s="1377"/>
      <c r="INN2363" s="1377"/>
      <c r="INO2363" s="1377"/>
      <c r="INP2363" s="1377"/>
      <c r="INQ2363" s="1377"/>
      <c r="INR2363" s="1377"/>
      <c r="INS2363" s="1377"/>
      <c r="INT2363" s="1377"/>
      <c r="INU2363" s="1377"/>
      <c r="INV2363" s="1377"/>
      <c r="INW2363" s="1377"/>
      <c r="INX2363" s="1377"/>
      <c r="INY2363" s="1377"/>
      <c r="INZ2363" s="1377"/>
      <c r="IOA2363" s="1377"/>
      <c r="IOB2363" s="1377"/>
      <c r="IOC2363" s="1377"/>
      <c r="IOD2363" s="1377"/>
      <c r="IOE2363" s="1377"/>
      <c r="IOF2363" s="1377"/>
      <c r="IOG2363" s="1377"/>
      <c r="IOH2363" s="1377"/>
      <c r="IOI2363" s="1377"/>
      <c r="IOJ2363" s="1377"/>
      <c r="IOK2363" s="1377"/>
      <c r="IOL2363" s="1377"/>
      <c r="IOM2363" s="1377"/>
      <c r="ION2363" s="1377"/>
      <c r="IOO2363" s="1377"/>
      <c r="IOP2363" s="1377"/>
      <c r="IOQ2363" s="1377"/>
      <c r="IOR2363" s="1377"/>
      <c r="IOS2363" s="1377"/>
      <c r="IOT2363" s="1377"/>
      <c r="IOU2363" s="1377"/>
      <c r="IOV2363" s="1377"/>
      <c r="IOW2363" s="1377"/>
      <c r="IOX2363" s="1377"/>
      <c r="IOY2363" s="1377"/>
      <c r="IOZ2363" s="1377"/>
      <c r="IPA2363" s="1377"/>
      <c r="IPB2363" s="1377"/>
      <c r="IPC2363" s="1377"/>
      <c r="IPD2363" s="1377"/>
      <c r="IPE2363" s="1377"/>
      <c r="IPF2363" s="1377"/>
      <c r="IPG2363" s="1377"/>
      <c r="IPH2363" s="1377"/>
      <c r="IPI2363" s="1377"/>
      <c r="IPJ2363" s="1377"/>
      <c r="IPK2363" s="1377"/>
      <c r="IPL2363" s="1377"/>
      <c r="IPM2363" s="1377"/>
      <c r="IPN2363" s="1377"/>
      <c r="IPO2363" s="1377"/>
      <c r="IPP2363" s="1377"/>
      <c r="IPQ2363" s="1377"/>
      <c r="IPR2363" s="1377"/>
      <c r="IPS2363" s="1377"/>
      <c r="IPT2363" s="1377"/>
      <c r="IPU2363" s="1377"/>
      <c r="IPV2363" s="1377"/>
      <c r="IPW2363" s="1377"/>
      <c r="IPX2363" s="1377"/>
      <c r="IPY2363" s="1377"/>
      <c r="IPZ2363" s="1377"/>
      <c r="IQA2363" s="1377"/>
      <c r="IQB2363" s="1377"/>
      <c r="IQC2363" s="1377"/>
      <c r="IQD2363" s="1377"/>
      <c r="IQE2363" s="1377"/>
      <c r="IQF2363" s="1377"/>
      <c r="IQG2363" s="1377"/>
      <c r="IQH2363" s="1377"/>
      <c r="IQI2363" s="1377"/>
      <c r="IQJ2363" s="1377"/>
      <c r="IQK2363" s="1377"/>
      <c r="IQL2363" s="1377"/>
      <c r="IQM2363" s="1377"/>
      <c r="IQN2363" s="1377"/>
      <c r="IQO2363" s="1377"/>
      <c r="IQP2363" s="1377"/>
      <c r="IQQ2363" s="1377"/>
      <c r="IQR2363" s="1377"/>
      <c r="IQS2363" s="1377"/>
      <c r="IQT2363" s="1377"/>
      <c r="IQU2363" s="1377"/>
      <c r="IQV2363" s="1377"/>
      <c r="IQW2363" s="1377"/>
      <c r="IQX2363" s="1377"/>
      <c r="IQY2363" s="1377"/>
      <c r="IQZ2363" s="1377"/>
      <c r="IRA2363" s="1377"/>
      <c r="IRB2363" s="1377"/>
      <c r="IRC2363" s="1377"/>
      <c r="IRD2363" s="1377"/>
      <c r="IRE2363" s="1377"/>
      <c r="IRF2363" s="1377"/>
      <c r="IRG2363" s="1377"/>
      <c r="IRH2363" s="1377"/>
      <c r="IRI2363" s="1377"/>
      <c r="IRJ2363" s="1377"/>
      <c r="IRK2363" s="1377"/>
      <c r="IRL2363" s="1377"/>
      <c r="IRM2363" s="1377"/>
      <c r="IRN2363" s="1377"/>
      <c r="IRO2363" s="1377"/>
      <c r="IRP2363" s="1377"/>
      <c r="IRQ2363" s="1377"/>
      <c r="IRR2363" s="1377"/>
      <c r="IRS2363" s="1377"/>
      <c r="IRT2363" s="1377"/>
      <c r="IRU2363" s="1377"/>
      <c r="IRV2363" s="1377"/>
      <c r="IRW2363" s="1377"/>
      <c r="IRX2363" s="1377"/>
      <c r="IRY2363" s="1377"/>
      <c r="IRZ2363" s="1377"/>
      <c r="ISA2363" s="1377"/>
      <c r="ISB2363" s="1377"/>
      <c r="ISC2363" s="1377"/>
      <c r="ISD2363" s="1377"/>
      <c r="ISE2363" s="1377"/>
      <c r="ISF2363" s="1377"/>
      <c r="ISG2363" s="1377"/>
      <c r="ISH2363" s="1377"/>
      <c r="ISI2363" s="1377"/>
      <c r="ISJ2363" s="1377"/>
      <c r="ISK2363" s="1377"/>
      <c r="ISL2363" s="1377"/>
      <c r="ISM2363" s="1377"/>
      <c r="ISN2363" s="1377"/>
      <c r="ISO2363" s="1377"/>
      <c r="ISP2363" s="1377"/>
      <c r="ISQ2363" s="1377"/>
      <c r="ISR2363" s="1377"/>
      <c r="ISS2363" s="1377"/>
      <c r="IST2363" s="1377"/>
      <c r="ISU2363" s="1377"/>
      <c r="ISV2363" s="1377"/>
      <c r="ISW2363" s="1377"/>
      <c r="ISX2363" s="1377"/>
      <c r="ISY2363" s="1377"/>
      <c r="ISZ2363" s="1377"/>
      <c r="ITA2363" s="1377"/>
      <c r="ITB2363" s="1377"/>
      <c r="ITC2363" s="1377"/>
      <c r="ITD2363" s="1377"/>
      <c r="ITE2363" s="1377"/>
      <c r="ITF2363" s="1377"/>
      <c r="ITG2363" s="1377"/>
      <c r="ITH2363" s="1377"/>
      <c r="ITI2363" s="1377"/>
      <c r="ITJ2363" s="1377"/>
      <c r="ITK2363" s="1377"/>
      <c r="ITL2363" s="1377"/>
      <c r="ITM2363" s="1377"/>
      <c r="ITN2363" s="1377"/>
      <c r="ITO2363" s="1377"/>
      <c r="ITP2363" s="1377"/>
      <c r="ITQ2363" s="1377"/>
      <c r="ITR2363" s="1377"/>
      <c r="ITS2363" s="1377"/>
      <c r="ITT2363" s="1377"/>
      <c r="ITU2363" s="1377"/>
      <c r="ITV2363" s="1377"/>
      <c r="ITW2363" s="1377"/>
      <c r="ITX2363" s="1377"/>
      <c r="ITY2363" s="1377"/>
      <c r="ITZ2363" s="1377"/>
      <c r="IUA2363" s="1377"/>
      <c r="IUB2363" s="1377"/>
      <c r="IUC2363" s="1377"/>
      <c r="IUD2363" s="1377"/>
      <c r="IUE2363" s="1377"/>
      <c r="IUF2363" s="1377"/>
      <c r="IUG2363" s="1377"/>
      <c r="IUH2363" s="1377"/>
      <c r="IUI2363" s="1377"/>
      <c r="IUJ2363" s="1377"/>
      <c r="IUK2363" s="1377"/>
      <c r="IUL2363" s="1377"/>
      <c r="IUM2363" s="1377"/>
      <c r="IUN2363" s="1377"/>
      <c r="IUO2363" s="1377"/>
      <c r="IUP2363" s="1377"/>
      <c r="IUQ2363" s="1377"/>
      <c r="IUR2363" s="1377"/>
      <c r="IUS2363" s="1377"/>
      <c r="IUT2363" s="1377"/>
      <c r="IUU2363" s="1377"/>
      <c r="IUV2363" s="1377"/>
      <c r="IUW2363" s="1377"/>
      <c r="IUX2363" s="1377"/>
      <c r="IUY2363" s="1377"/>
      <c r="IUZ2363" s="1377"/>
      <c r="IVA2363" s="1377"/>
      <c r="IVB2363" s="1377"/>
      <c r="IVC2363" s="1377"/>
      <c r="IVD2363" s="1377"/>
      <c r="IVE2363" s="1377"/>
      <c r="IVF2363" s="1377"/>
      <c r="IVG2363" s="1377"/>
      <c r="IVH2363" s="1377"/>
      <c r="IVI2363" s="1377"/>
      <c r="IVJ2363" s="1377"/>
      <c r="IVK2363" s="1377"/>
      <c r="IVL2363" s="1377"/>
      <c r="IVM2363" s="1377"/>
      <c r="IVN2363" s="1377"/>
      <c r="IVO2363" s="1377"/>
      <c r="IVP2363" s="1377"/>
      <c r="IVQ2363" s="1377"/>
      <c r="IVR2363" s="1377"/>
      <c r="IVS2363" s="1377"/>
      <c r="IVT2363" s="1377"/>
      <c r="IVU2363" s="1377"/>
      <c r="IVV2363" s="1377"/>
      <c r="IVW2363" s="1377"/>
      <c r="IVX2363" s="1377"/>
      <c r="IVY2363" s="1377"/>
      <c r="IVZ2363" s="1377"/>
      <c r="IWA2363" s="1377"/>
      <c r="IWB2363" s="1377"/>
      <c r="IWC2363" s="1377"/>
      <c r="IWD2363" s="1377"/>
      <c r="IWE2363" s="1377"/>
      <c r="IWF2363" s="1377"/>
      <c r="IWG2363" s="1377"/>
      <c r="IWH2363" s="1377"/>
      <c r="IWI2363" s="1377"/>
      <c r="IWJ2363" s="1377"/>
      <c r="IWK2363" s="1377"/>
      <c r="IWL2363" s="1377"/>
      <c r="IWM2363" s="1377"/>
      <c r="IWN2363" s="1377"/>
      <c r="IWO2363" s="1377"/>
      <c r="IWP2363" s="1377"/>
      <c r="IWQ2363" s="1377"/>
      <c r="IWR2363" s="1377"/>
      <c r="IWS2363" s="1377"/>
      <c r="IWT2363" s="1377"/>
      <c r="IWU2363" s="1377"/>
      <c r="IWV2363" s="1377"/>
      <c r="IWW2363" s="1377"/>
      <c r="IWX2363" s="1377"/>
      <c r="IWY2363" s="1377"/>
      <c r="IWZ2363" s="1377"/>
      <c r="IXA2363" s="1377"/>
      <c r="IXB2363" s="1377"/>
      <c r="IXC2363" s="1377"/>
      <c r="IXD2363" s="1377"/>
      <c r="IXE2363" s="1377"/>
      <c r="IXF2363" s="1377"/>
      <c r="IXG2363" s="1377"/>
      <c r="IXH2363" s="1377"/>
      <c r="IXI2363" s="1377"/>
      <c r="IXJ2363" s="1377"/>
      <c r="IXK2363" s="1377"/>
      <c r="IXL2363" s="1377"/>
      <c r="IXM2363" s="1377"/>
      <c r="IXN2363" s="1377"/>
      <c r="IXO2363" s="1377"/>
      <c r="IXP2363" s="1377"/>
      <c r="IXQ2363" s="1377"/>
      <c r="IXR2363" s="1377"/>
      <c r="IXS2363" s="1377"/>
      <c r="IXT2363" s="1377"/>
      <c r="IXU2363" s="1377"/>
      <c r="IXV2363" s="1377"/>
      <c r="IXW2363" s="1377"/>
      <c r="IXX2363" s="1377"/>
      <c r="IXY2363" s="1377"/>
      <c r="IXZ2363" s="1377"/>
      <c r="IYA2363" s="1377"/>
      <c r="IYB2363" s="1377"/>
      <c r="IYC2363" s="1377"/>
      <c r="IYD2363" s="1377"/>
      <c r="IYE2363" s="1377"/>
      <c r="IYF2363" s="1377"/>
      <c r="IYG2363" s="1377"/>
      <c r="IYH2363" s="1377"/>
      <c r="IYI2363" s="1377"/>
      <c r="IYJ2363" s="1377"/>
      <c r="IYK2363" s="1377"/>
      <c r="IYL2363" s="1377"/>
      <c r="IYM2363" s="1377"/>
      <c r="IYN2363" s="1377"/>
      <c r="IYO2363" s="1377"/>
      <c r="IYP2363" s="1377"/>
      <c r="IYQ2363" s="1377"/>
      <c r="IYR2363" s="1377"/>
      <c r="IYS2363" s="1377"/>
      <c r="IYT2363" s="1377"/>
      <c r="IYU2363" s="1377"/>
      <c r="IYV2363" s="1377"/>
      <c r="IYW2363" s="1377"/>
      <c r="IYX2363" s="1377"/>
      <c r="IYY2363" s="1377"/>
      <c r="IYZ2363" s="1377"/>
      <c r="IZA2363" s="1377"/>
      <c r="IZB2363" s="1377"/>
      <c r="IZC2363" s="1377"/>
      <c r="IZD2363" s="1377"/>
      <c r="IZE2363" s="1377"/>
      <c r="IZF2363" s="1377"/>
      <c r="IZG2363" s="1377"/>
      <c r="IZH2363" s="1377"/>
      <c r="IZI2363" s="1377"/>
      <c r="IZJ2363" s="1377"/>
      <c r="IZK2363" s="1377"/>
      <c r="IZL2363" s="1377"/>
      <c r="IZM2363" s="1377"/>
      <c r="IZN2363" s="1377"/>
      <c r="IZO2363" s="1377"/>
      <c r="IZP2363" s="1377"/>
      <c r="IZQ2363" s="1377"/>
      <c r="IZR2363" s="1377"/>
      <c r="IZS2363" s="1377"/>
      <c r="IZT2363" s="1377"/>
      <c r="IZU2363" s="1377"/>
      <c r="IZV2363" s="1377"/>
      <c r="IZW2363" s="1377"/>
      <c r="IZX2363" s="1377"/>
      <c r="IZY2363" s="1377"/>
      <c r="IZZ2363" s="1377"/>
      <c r="JAA2363" s="1377"/>
      <c r="JAB2363" s="1377"/>
      <c r="JAC2363" s="1377"/>
      <c r="JAD2363" s="1377"/>
      <c r="JAE2363" s="1377"/>
      <c r="JAF2363" s="1377"/>
      <c r="JAG2363" s="1377"/>
      <c r="JAH2363" s="1377"/>
      <c r="JAI2363" s="1377"/>
      <c r="JAJ2363" s="1377"/>
      <c r="JAK2363" s="1377"/>
      <c r="JAL2363" s="1377"/>
      <c r="JAM2363" s="1377"/>
      <c r="JAN2363" s="1377"/>
      <c r="JAO2363" s="1377"/>
      <c r="JAP2363" s="1377"/>
      <c r="JAQ2363" s="1377"/>
      <c r="JAR2363" s="1377"/>
      <c r="JAS2363" s="1377"/>
      <c r="JAT2363" s="1377"/>
      <c r="JAU2363" s="1377"/>
      <c r="JAV2363" s="1377"/>
      <c r="JAW2363" s="1377"/>
      <c r="JAX2363" s="1377"/>
      <c r="JAY2363" s="1377"/>
      <c r="JAZ2363" s="1377"/>
      <c r="JBA2363" s="1377"/>
      <c r="JBB2363" s="1377"/>
      <c r="JBC2363" s="1377"/>
      <c r="JBD2363" s="1377"/>
      <c r="JBE2363" s="1377"/>
      <c r="JBF2363" s="1377"/>
      <c r="JBG2363" s="1377"/>
      <c r="JBH2363" s="1377"/>
      <c r="JBI2363" s="1377"/>
      <c r="JBJ2363" s="1377"/>
      <c r="JBK2363" s="1377"/>
      <c r="JBL2363" s="1377"/>
      <c r="JBM2363" s="1377"/>
      <c r="JBN2363" s="1377"/>
      <c r="JBO2363" s="1377"/>
      <c r="JBP2363" s="1377"/>
      <c r="JBQ2363" s="1377"/>
      <c r="JBR2363" s="1377"/>
      <c r="JBS2363" s="1377"/>
      <c r="JBT2363" s="1377"/>
      <c r="JBU2363" s="1377"/>
      <c r="JBV2363" s="1377"/>
      <c r="JBW2363" s="1377"/>
      <c r="JBX2363" s="1377"/>
      <c r="JBY2363" s="1377"/>
      <c r="JBZ2363" s="1377"/>
      <c r="JCA2363" s="1377"/>
      <c r="JCB2363" s="1377"/>
      <c r="JCC2363" s="1377"/>
      <c r="JCD2363" s="1377"/>
      <c r="JCE2363" s="1377"/>
      <c r="JCF2363" s="1377"/>
      <c r="JCG2363" s="1377"/>
      <c r="JCH2363" s="1377"/>
      <c r="JCI2363" s="1377"/>
      <c r="JCJ2363" s="1377"/>
      <c r="JCK2363" s="1377"/>
      <c r="JCL2363" s="1377"/>
      <c r="JCM2363" s="1377"/>
      <c r="JCN2363" s="1377"/>
      <c r="JCO2363" s="1377"/>
      <c r="JCP2363" s="1377"/>
      <c r="JCQ2363" s="1377"/>
      <c r="JCR2363" s="1377"/>
      <c r="JCS2363" s="1377"/>
      <c r="JCT2363" s="1377"/>
      <c r="JCU2363" s="1377"/>
      <c r="JCV2363" s="1377"/>
      <c r="JCW2363" s="1377"/>
      <c r="JCX2363" s="1377"/>
      <c r="JCY2363" s="1377"/>
      <c r="JCZ2363" s="1377"/>
      <c r="JDA2363" s="1377"/>
      <c r="JDB2363" s="1377"/>
      <c r="JDC2363" s="1377"/>
      <c r="JDD2363" s="1377"/>
      <c r="JDE2363" s="1377"/>
      <c r="JDF2363" s="1377"/>
      <c r="JDG2363" s="1377"/>
      <c r="JDH2363" s="1377"/>
      <c r="JDI2363" s="1377"/>
      <c r="JDJ2363" s="1377"/>
      <c r="JDK2363" s="1377"/>
      <c r="JDL2363" s="1377"/>
      <c r="JDM2363" s="1377"/>
      <c r="JDN2363" s="1377"/>
      <c r="JDO2363" s="1377"/>
      <c r="JDP2363" s="1377"/>
      <c r="JDQ2363" s="1377"/>
      <c r="JDR2363" s="1377"/>
      <c r="JDS2363" s="1377"/>
      <c r="JDT2363" s="1377"/>
      <c r="JDU2363" s="1377"/>
      <c r="JDV2363" s="1377"/>
      <c r="JDW2363" s="1377"/>
      <c r="JDX2363" s="1377"/>
      <c r="JDY2363" s="1377"/>
      <c r="JDZ2363" s="1377"/>
      <c r="JEA2363" s="1377"/>
      <c r="JEB2363" s="1377"/>
      <c r="JEC2363" s="1377"/>
      <c r="JED2363" s="1377"/>
      <c r="JEE2363" s="1377"/>
      <c r="JEF2363" s="1377"/>
      <c r="JEG2363" s="1377"/>
      <c r="JEH2363" s="1377"/>
      <c r="JEI2363" s="1377"/>
      <c r="JEJ2363" s="1377"/>
      <c r="JEK2363" s="1377"/>
      <c r="JEL2363" s="1377"/>
      <c r="JEM2363" s="1377"/>
      <c r="JEN2363" s="1377"/>
      <c r="JEO2363" s="1377"/>
      <c r="JEP2363" s="1377"/>
      <c r="JEQ2363" s="1377"/>
      <c r="JER2363" s="1377"/>
      <c r="JES2363" s="1377"/>
      <c r="JET2363" s="1377"/>
      <c r="JEU2363" s="1377"/>
      <c r="JEV2363" s="1377"/>
      <c r="JEW2363" s="1377"/>
      <c r="JEX2363" s="1377"/>
      <c r="JEY2363" s="1377"/>
      <c r="JEZ2363" s="1377"/>
      <c r="JFA2363" s="1377"/>
      <c r="JFB2363" s="1377"/>
      <c r="JFC2363" s="1377"/>
      <c r="JFD2363" s="1377"/>
      <c r="JFE2363" s="1377"/>
      <c r="JFF2363" s="1377"/>
      <c r="JFG2363" s="1377"/>
      <c r="JFH2363" s="1377"/>
      <c r="JFI2363" s="1377"/>
      <c r="JFJ2363" s="1377"/>
      <c r="JFK2363" s="1377"/>
      <c r="JFL2363" s="1377"/>
      <c r="JFM2363" s="1377"/>
      <c r="JFN2363" s="1377"/>
      <c r="JFO2363" s="1377"/>
      <c r="JFP2363" s="1377"/>
      <c r="JFQ2363" s="1377"/>
      <c r="JFR2363" s="1377"/>
      <c r="JFS2363" s="1377"/>
      <c r="JFT2363" s="1377"/>
      <c r="JFU2363" s="1377"/>
      <c r="JFV2363" s="1377"/>
      <c r="JFW2363" s="1377"/>
      <c r="JFX2363" s="1377"/>
      <c r="JFY2363" s="1377"/>
      <c r="JFZ2363" s="1377"/>
      <c r="JGA2363" s="1377"/>
      <c r="JGB2363" s="1377"/>
      <c r="JGC2363" s="1377"/>
      <c r="JGD2363" s="1377"/>
      <c r="JGE2363" s="1377"/>
      <c r="JGF2363" s="1377"/>
      <c r="JGG2363" s="1377"/>
      <c r="JGH2363" s="1377"/>
      <c r="JGI2363" s="1377"/>
      <c r="JGJ2363" s="1377"/>
      <c r="JGK2363" s="1377"/>
      <c r="JGL2363" s="1377"/>
      <c r="JGM2363" s="1377"/>
      <c r="JGN2363" s="1377"/>
      <c r="JGO2363" s="1377"/>
      <c r="JGP2363" s="1377"/>
      <c r="JGQ2363" s="1377"/>
      <c r="JGR2363" s="1377"/>
      <c r="JGS2363" s="1377"/>
      <c r="JGT2363" s="1377"/>
      <c r="JGU2363" s="1377"/>
      <c r="JGV2363" s="1377"/>
      <c r="JGW2363" s="1377"/>
      <c r="JGX2363" s="1377"/>
      <c r="JGY2363" s="1377"/>
      <c r="JGZ2363" s="1377"/>
      <c r="JHA2363" s="1377"/>
      <c r="JHB2363" s="1377"/>
      <c r="JHC2363" s="1377"/>
      <c r="JHD2363" s="1377"/>
      <c r="JHE2363" s="1377"/>
      <c r="JHF2363" s="1377"/>
      <c r="JHG2363" s="1377"/>
      <c r="JHH2363" s="1377"/>
      <c r="JHI2363" s="1377"/>
      <c r="JHJ2363" s="1377"/>
      <c r="JHK2363" s="1377"/>
      <c r="JHL2363" s="1377"/>
      <c r="JHM2363" s="1377"/>
      <c r="JHN2363" s="1377"/>
      <c r="JHO2363" s="1377"/>
      <c r="JHP2363" s="1377"/>
      <c r="JHQ2363" s="1377"/>
      <c r="JHR2363" s="1377"/>
      <c r="JHS2363" s="1377"/>
      <c r="JHT2363" s="1377"/>
      <c r="JHU2363" s="1377"/>
      <c r="JHV2363" s="1377"/>
      <c r="JHW2363" s="1377"/>
      <c r="JHX2363" s="1377"/>
      <c r="JHY2363" s="1377"/>
      <c r="JHZ2363" s="1377"/>
      <c r="JIA2363" s="1377"/>
      <c r="JIB2363" s="1377"/>
      <c r="JIC2363" s="1377"/>
      <c r="JID2363" s="1377"/>
      <c r="JIE2363" s="1377"/>
      <c r="JIF2363" s="1377"/>
      <c r="JIG2363" s="1377"/>
      <c r="JIH2363" s="1377"/>
      <c r="JII2363" s="1377"/>
      <c r="JIJ2363" s="1377"/>
      <c r="JIK2363" s="1377"/>
      <c r="JIL2363" s="1377"/>
      <c r="JIM2363" s="1377"/>
      <c r="JIN2363" s="1377"/>
      <c r="JIO2363" s="1377"/>
      <c r="JIP2363" s="1377"/>
      <c r="JIQ2363" s="1377"/>
      <c r="JIR2363" s="1377"/>
      <c r="JIS2363" s="1377"/>
      <c r="JIT2363" s="1377"/>
      <c r="JIU2363" s="1377"/>
      <c r="JIV2363" s="1377"/>
      <c r="JIW2363" s="1377"/>
      <c r="JIX2363" s="1377"/>
      <c r="JIY2363" s="1377"/>
      <c r="JIZ2363" s="1377"/>
      <c r="JJA2363" s="1377"/>
      <c r="JJB2363" s="1377"/>
      <c r="JJC2363" s="1377"/>
      <c r="JJD2363" s="1377"/>
      <c r="JJE2363" s="1377"/>
      <c r="JJF2363" s="1377"/>
      <c r="JJG2363" s="1377"/>
      <c r="JJH2363" s="1377"/>
      <c r="JJI2363" s="1377"/>
      <c r="JJJ2363" s="1377"/>
      <c r="JJK2363" s="1377"/>
      <c r="JJL2363" s="1377"/>
      <c r="JJM2363" s="1377"/>
      <c r="JJN2363" s="1377"/>
      <c r="JJO2363" s="1377"/>
      <c r="JJP2363" s="1377"/>
      <c r="JJQ2363" s="1377"/>
      <c r="JJR2363" s="1377"/>
      <c r="JJS2363" s="1377"/>
      <c r="JJT2363" s="1377"/>
      <c r="JJU2363" s="1377"/>
      <c r="JJV2363" s="1377"/>
      <c r="JJW2363" s="1377"/>
      <c r="JJX2363" s="1377"/>
      <c r="JJY2363" s="1377"/>
      <c r="JJZ2363" s="1377"/>
      <c r="JKA2363" s="1377"/>
      <c r="JKB2363" s="1377"/>
      <c r="JKC2363" s="1377"/>
      <c r="JKD2363" s="1377"/>
      <c r="JKE2363" s="1377"/>
      <c r="JKF2363" s="1377"/>
      <c r="JKG2363" s="1377"/>
      <c r="JKH2363" s="1377"/>
      <c r="JKI2363" s="1377"/>
      <c r="JKJ2363" s="1377"/>
      <c r="JKK2363" s="1377"/>
      <c r="JKL2363" s="1377"/>
      <c r="JKM2363" s="1377"/>
      <c r="JKN2363" s="1377"/>
      <c r="JKO2363" s="1377"/>
      <c r="JKP2363" s="1377"/>
      <c r="JKQ2363" s="1377"/>
      <c r="JKR2363" s="1377"/>
      <c r="JKS2363" s="1377"/>
      <c r="JKT2363" s="1377"/>
      <c r="JKU2363" s="1377"/>
      <c r="JKV2363" s="1377"/>
      <c r="JKW2363" s="1377"/>
      <c r="JKX2363" s="1377"/>
      <c r="JKY2363" s="1377"/>
      <c r="JKZ2363" s="1377"/>
      <c r="JLA2363" s="1377"/>
      <c r="JLB2363" s="1377"/>
      <c r="JLC2363" s="1377"/>
      <c r="JLD2363" s="1377"/>
      <c r="JLE2363" s="1377"/>
      <c r="JLF2363" s="1377"/>
      <c r="JLG2363" s="1377"/>
      <c r="JLH2363" s="1377"/>
      <c r="JLI2363" s="1377"/>
      <c r="JLJ2363" s="1377"/>
      <c r="JLK2363" s="1377"/>
      <c r="JLL2363" s="1377"/>
      <c r="JLM2363" s="1377"/>
      <c r="JLN2363" s="1377"/>
      <c r="JLO2363" s="1377"/>
      <c r="JLP2363" s="1377"/>
      <c r="JLQ2363" s="1377"/>
      <c r="JLR2363" s="1377"/>
      <c r="JLS2363" s="1377"/>
      <c r="JLT2363" s="1377"/>
      <c r="JLU2363" s="1377"/>
      <c r="JLV2363" s="1377"/>
      <c r="JLW2363" s="1377"/>
      <c r="JLX2363" s="1377"/>
      <c r="JLY2363" s="1377"/>
      <c r="JLZ2363" s="1377"/>
      <c r="JMA2363" s="1377"/>
      <c r="JMB2363" s="1377"/>
      <c r="JMC2363" s="1377"/>
      <c r="JMD2363" s="1377"/>
      <c r="JME2363" s="1377"/>
      <c r="JMF2363" s="1377"/>
      <c r="JMG2363" s="1377"/>
      <c r="JMH2363" s="1377"/>
      <c r="JMI2363" s="1377"/>
      <c r="JMJ2363" s="1377"/>
      <c r="JMK2363" s="1377"/>
      <c r="JML2363" s="1377"/>
      <c r="JMM2363" s="1377"/>
      <c r="JMN2363" s="1377"/>
      <c r="JMO2363" s="1377"/>
      <c r="JMP2363" s="1377"/>
      <c r="JMQ2363" s="1377"/>
      <c r="JMR2363" s="1377"/>
      <c r="JMS2363" s="1377"/>
      <c r="JMT2363" s="1377"/>
      <c r="JMU2363" s="1377"/>
      <c r="JMV2363" s="1377"/>
      <c r="JMW2363" s="1377"/>
      <c r="JMX2363" s="1377"/>
      <c r="JMY2363" s="1377"/>
      <c r="JMZ2363" s="1377"/>
      <c r="JNA2363" s="1377"/>
      <c r="JNB2363" s="1377"/>
      <c r="JNC2363" s="1377"/>
      <c r="JND2363" s="1377"/>
      <c r="JNE2363" s="1377"/>
      <c r="JNF2363" s="1377"/>
      <c r="JNG2363" s="1377"/>
      <c r="JNH2363" s="1377"/>
      <c r="JNI2363" s="1377"/>
      <c r="JNJ2363" s="1377"/>
      <c r="JNK2363" s="1377"/>
      <c r="JNL2363" s="1377"/>
      <c r="JNM2363" s="1377"/>
      <c r="JNN2363" s="1377"/>
      <c r="JNO2363" s="1377"/>
      <c r="JNP2363" s="1377"/>
      <c r="JNQ2363" s="1377"/>
      <c r="JNR2363" s="1377"/>
      <c r="JNS2363" s="1377"/>
      <c r="JNT2363" s="1377"/>
      <c r="JNU2363" s="1377"/>
      <c r="JNV2363" s="1377"/>
      <c r="JNW2363" s="1377"/>
      <c r="JNX2363" s="1377"/>
      <c r="JNY2363" s="1377"/>
      <c r="JNZ2363" s="1377"/>
      <c r="JOA2363" s="1377"/>
      <c r="JOB2363" s="1377"/>
      <c r="JOC2363" s="1377"/>
      <c r="JOD2363" s="1377"/>
      <c r="JOE2363" s="1377"/>
      <c r="JOF2363" s="1377"/>
      <c r="JOG2363" s="1377"/>
      <c r="JOH2363" s="1377"/>
      <c r="JOI2363" s="1377"/>
      <c r="JOJ2363" s="1377"/>
      <c r="JOK2363" s="1377"/>
      <c r="JOL2363" s="1377"/>
      <c r="JOM2363" s="1377"/>
      <c r="JON2363" s="1377"/>
      <c r="JOO2363" s="1377"/>
      <c r="JOP2363" s="1377"/>
      <c r="JOQ2363" s="1377"/>
      <c r="JOR2363" s="1377"/>
      <c r="JOS2363" s="1377"/>
      <c r="JOT2363" s="1377"/>
      <c r="JOU2363" s="1377"/>
      <c r="JOV2363" s="1377"/>
      <c r="JOW2363" s="1377"/>
      <c r="JOX2363" s="1377"/>
      <c r="JOY2363" s="1377"/>
      <c r="JOZ2363" s="1377"/>
      <c r="JPA2363" s="1377"/>
      <c r="JPB2363" s="1377"/>
      <c r="JPC2363" s="1377"/>
      <c r="JPD2363" s="1377"/>
      <c r="JPE2363" s="1377"/>
      <c r="JPF2363" s="1377"/>
      <c r="JPG2363" s="1377"/>
      <c r="JPH2363" s="1377"/>
      <c r="JPI2363" s="1377"/>
      <c r="JPJ2363" s="1377"/>
      <c r="JPK2363" s="1377"/>
      <c r="JPL2363" s="1377"/>
      <c r="JPM2363" s="1377"/>
      <c r="JPN2363" s="1377"/>
      <c r="JPO2363" s="1377"/>
      <c r="JPP2363" s="1377"/>
      <c r="JPQ2363" s="1377"/>
      <c r="JPR2363" s="1377"/>
      <c r="JPS2363" s="1377"/>
      <c r="JPT2363" s="1377"/>
      <c r="JPU2363" s="1377"/>
      <c r="JPV2363" s="1377"/>
      <c r="JPW2363" s="1377"/>
      <c r="JPX2363" s="1377"/>
      <c r="JPY2363" s="1377"/>
      <c r="JPZ2363" s="1377"/>
      <c r="JQA2363" s="1377"/>
      <c r="JQB2363" s="1377"/>
      <c r="JQC2363" s="1377"/>
      <c r="JQD2363" s="1377"/>
      <c r="JQE2363" s="1377"/>
      <c r="JQF2363" s="1377"/>
      <c r="JQG2363" s="1377"/>
      <c r="JQH2363" s="1377"/>
      <c r="JQI2363" s="1377"/>
      <c r="JQJ2363" s="1377"/>
      <c r="JQK2363" s="1377"/>
      <c r="JQL2363" s="1377"/>
      <c r="JQM2363" s="1377"/>
      <c r="JQN2363" s="1377"/>
      <c r="JQO2363" s="1377"/>
      <c r="JQP2363" s="1377"/>
      <c r="JQQ2363" s="1377"/>
      <c r="JQR2363" s="1377"/>
      <c r="JQS2363" s="1377"/>
      <c r="JQT2363" s="1377"/>
      <c r="JQU2363" s="1377"/>
      <c r="JQV2363" s="1377"/>
      <c r="JQW2363" s="1377"/>
      <c r="JQX2363" s="1377"/>
      <c r="JQY2363" s="1377"/>
      <c r="JQZ2363" s="1377"/>
      <c r="JRA2363" s="1377"/>
      <c r="JRB2363" s="1377"/>
      <c r="JRC2363" s="1377"/>
      <c r="JRD2363" s="1377"/>
      <c r="JRE2363" s="1377"/>
      <c r="JRF2363" s="1377"/>
      <c r="JRG2363" s="1377"/>
      <c r="JRH2363" s="1377"/>
      <c r="JRI2363" s="1377"/>
      <c r="JRJ2363" s="1377"/>
      <c r="JRK2363" s="1377"/>
      <c r="JRL2363" s="1377"/>
      <c r="JRM2363" s="1377"/>
      <c r="JRN2363" s="1377"/>
      <c r="JRO2363" s="1377"/>
      <c r="JRP2363" s="1377"/>
      <c r="JRQ2363" s="1377"/>
      <c r="JRR2363" s="1377"/>
      <c r="JRS2363" s="1377"/>
      <c r="JRT2363" s="1377"/>
      <c r="JRU2363" s="1377"/>
      <c r="JRV2363" s="1377"/>
      <c r="JRW2363" s="1377"/>
      <c r="JRX2363" s="1377"/>
      <c r="JRY2363" s="1377"/>
      <c r="JRZ2363" s="1377"/>
      <c r="JSA2363" s="1377"/>
      <c r="JSB2363" s="1377"/>
      <c r="JSC2363" s="1377"/>
      <c r="JSD2363" s="1377"/>
      <c r="JSE2363" s="1377"/>
      <c r="JSF2363" s="1377"/>
      <c r="JSG2363" s="1377"/>
      <c r="JSH2363" s="1377"/>
      <c r="JSI2363" s="1377"/>
      <c r="JSJ2363" s="1377"/>
      <c r="JSK2363" s="1377"/>
      <c r="JSL2363" s="1377"/>
      <c r="JSM2363" s="1377"/>
      <c r="JSN2363" s="1377"/>
      <c r="JSO2363" s="1377"/>
      <c r="JSP2363" s="1377"/>
      <c r="JSQ2363" s="1377"/>
      <c r="JSR2363" s="1377"/>
      <c r="JSS2363" s="1377"/>
      <c r="JST2363" s="1377"/>
      <c r="JSU2363" s="1377"/>
      <c r="JSV2363" s="1377"/>
      <c r="JSW2363" s="1377"/>
      <c r="JSX2363" s="1377"/>
      <c r="JSY2363" s="1377"/>
      <c r="JSZ2363" s="1377"/>
      <c r="JTA2363" s="1377"/>
      <c r="JTB2363" s="1377"/>
      <c r="JTC2363" s="1377"/>
      <c r="JTD2363" s="1377"/>
      <c r="JTE2363" s="1377"/>
      <c r="JTF2363" s="1377"/>
      <c r="JTG2363" s="1377"/>
      <c r="JTH2363" s="1377"/>
      <c r="JTI2363" s="1377"/>
      <c r="JTJ2363" s="1377"/>
      <c r="JTK2363" s="1377"/>
      <c r="JTL2363" s="1377"/>
      <c r="JTM2363" s="1377"/>
      <c r="JTN2363" s="1377"/>
      <c r="JTO2363" s="1377"/>
      <c r="JTP2363" s="1377"/>
      <c r="JTQ2363" s="1377"/>
      <c r="JTR2363" s="1377"/>
      <c r="JTS2363" s="1377"/>
      <c r="JTT2363" s="1377"/>
      <c r="JTU2363" s="1377"/>
      <c r="JTV2363" s="1377"/>
      <c r="JTW2363" s="1377"/>
      <c r="JTX2363" s="1377"/>
      <c r="JTY2363" s="1377"/>
      <c r="JTZ2363" s="1377"/>
      <c r="JUA2363" s="1377"/>
      <c r="JUB2363" s="1377"/>
      <c r="JUC2363" s="1377"/>
      <c r="JUD2363" s="1377"/>
      <c r="JUE2363" s="1377"/>
      <c r="JUF2363" s="1377"/>
      <c r="JUG2363" s="1377"/>
      <c r="JUH2363" s="1377"/>
      <c r="JUI2363" s="1377"/>
      <c r="JUJ2363" s="1377"/>
      <c r="JUK2363" s="1377"/>
      <c r="JUL2363" s="1377"/>
      <c r="JUM2363" s="1377"/>
      <c r="JUN2363" s="1377"/>
      <c r="JUO2363" s="1377"/>
      <c r="JUP2363" s="1377"/>
      <c r="JUQ2363" s="1377"/>
      <c r="JUR2363" s="1377"/>
      <c r="JUS2363" s="1377"/>
      <c r="JUT2363" s="1377"/>
      <c r="JUU2363" s="1377"/>
      <c r="JUV2363" s="1377"/>
      <c r="JUW2363" s="1377"/>
      <c r="JUX2363" s="1377"/>
      <c r="JUY2363" s="1377"/>
      <c r="JUZ2363" s="1377"/>
      <c r="JVA2363" s="1377"/>
      <c r="JVB2363" s="1377"/>
      <c r="JVC2363" s="1377"/>
      <c r="JVD2363" s="1377"/>
      <c r="JVE2363" s="1377"/>
      <c r="JVF2363" s="1377"/>
      <c r="JVG2363" s="1377"/>
      <c r="JVH2363" s="1377"/>
      <c r="JVI2363" s="1377"/>
      <c r="JVJ2363" s="1377"/>
      <c r="JVK2363" s="1377"/>
      <c r="JVL2363" s="1377"/>
      <c r="JVM2363" s="1377"/>
      <c r="JVN2363" s="1377"/>
      <c r="JVO2363" s="1377"/>
      <c r="JVP2363" s="1377"/>
      <c r="JVQ2363" s="1377"/>
      <c r="JVR2363" s="1377"/>
      <c r="JVS2363" s="1377"/>
      <c r="JVT2363" s="1377"/>
      <c r="JVU2363" s="1377"/>
      <c r="JVV2363" s="1377"/>
      <c r="JVW2363" s="1377"/>
      <c r="JVX2363" s="1377"/>
      <c r="JVY2363" s="1377"/>
      <c r="JVZ2363" s="1377"/>
      <c r="JWA2363" s="1377"/>
      <c r="JWB2363" s="1377"/>
      <c r="JWC2363" s="1377"/>
      <c r="JWD2363" s="1377"/>
      <c r="JWE2363" s="1377"/>
      <c r="JWF2363" s="1377"/>
      <c r="JWG2363" s="1377"/>
      <c r="JWH2363" s="1377"/>
      <c r="JWI2363" s="1377"/>
      <c r="JWJ2363" s="1377"/>
      <c r="JWK2363" s="1377"/>
      <c r="JWL2363" s="1377"/>
      <c r="JWM2363" s="1377"/>
      <c r="JWN2363" s="1377"/>
      <c r="JWO2363" s="1377"/>
      <c r="JWP2363" s="1377"/>
      <c r="JWQ2363" s="1377"/>
      <c r="JWR2363" s="1377"/>
      <c r="JWS2363" s="1377"/>
      <c r="JWT2363" s="1377"/>
      <c r="JWU2363" s="1377"/>
      <c r="JWV2363" s="1377"/>
      <c r="JWW2363" s="1377"/>
      <c r="JWX2363" s="1377"/>
      <c r="JWY2363" s="1377"/>
      <c r="JWZ2363" s="1377"/>
      <c r="JXA2363" s="1377"/>
      <c r="JXB2363" s="1377"/>
      <c r="JXC2363" s="1377"/>
      <c r="JXD2363" s="1377"/>
      <c r="JXE2363" s="1377"/>
      <c r="JXF2363" s="1377"/>
      <c r="JXG2363" s="1377"/>
      <c r="JXH2363" s="1377"/>
      <c r="JXI2363" s="1377"/>
      <c r="JXJ2363" s="1377"/>
      <c r="JXK2363" s="1377"/>
      <c r="JXL2363" s="1377"/>
      <c r="JXM2363" s="1377"/>
      <c r="JXN2363" s="1377"/>
      <c r="JXO2363" s="1377"/>
      <c r="JXP2363" s="1377"/>
      <c r="JXQ2363" s="1377"/>
      <c r="JXR2363" s="1377"/>
      <c r="JXS2363" s="1377"/>
      <c r="JXT2363" s="1377"/>
      <c r="JXU2363" s="1377"/>
      <c r="JXV2363" s="1377"/>
      <c r="JXW2363" s="1377"/>
      <c r="JXX2363" s="1377"/>
      <c r="JXY2363" s="1377"/>
      <c r="JXZ2363" s="1377"/>
      <c r="JYA2363" s="1377"/>
      <c r="JYB2363" s="1377"/>
      <c r="JYC2363" s="1377"/>
      <c r="JYD2363" s="1377"/>
      <c r="JYE2363" s="1377"/>
      <c r="JYF2363" s="1377"/>
      <c r="JYG2363" s="1377"/>
      <c r="JYH2363" s="1377"/>
      <c r="JYI2363" s="1377"/>
      <c r="JYJ2363" s="1377"/>
      <c r="JYK2363" s="1377"/>
      <c r="JYL2363" s="1377"/>
      <c r="JYM2363" s="1377"/>
      <c r="JYN2363" s="1377"/>
      <c r="JYO2363" s="1377"/>
      <c r="JYP2363" s="1377"/>
      <c r="JYQ2363" s="1377"/>
      <c r="JYR2363" s="1377"/>
      <c r="JYS2363" s="1377"/>
      <c r="JYT2363" s="1377"/>
      <c r="JYU2363" s="1377"/>
      <c r="JYV2363" s="1377"/>
      <c r="JYW2363" s="1377"/>
      <c r="JYX2363" s="1377"/>
      <c r="JYY2363" s="1377"/>
      <c r="JYZ2363" s="1377"/>
      <c r="JZA2363" s="1377"/>
      <c r="JZB2363" s="1377"/>
      <c r="JZC2363" s="1377"/>
      <c r="JZD2363" s="1377"/>
      <c r="JZE2363" s="1377"/>
      <c r="JZF2363" s="1377"/>
      <c r="JZG2363" s="1377"/>
      <c r="JZH2363" s="1377"/>
      <c r="JZI2363" s="1377"/>
      <c r="JZJ2363" s="1377"/>
      <c r="JZK2363" s="1377"/>
      <c r="JZL2363" s="1377"/>
      <c r="JZM2363" s="1377"/>
      <c r="JZN2363" s="1377"/>
      <c r="JZO2363" s="1377"/>
      <c r="JZP2363" s="1377"/>
      <c r="JZQ2363" s="1377"/>
      <c r="JZR2363" s="1377"/>
      <c r="JZS2363" s="1377"/>
      <c r="JZT2363" s="1377"/>
      <c r="JZU2363" s="1377"/>
      <c r="JZV2363" s="1377"/>
      <c r="JZW2363" s="1377"/>
      <c r="JZX2363" s="1377"/>
      <c r="JZY2363" s="1377"/>
      <c r="JZZ2363" s="1377"/>
      <c r="KAA2363" s="1377"/>
      <c r="KAB2363" s="1377"/>
      <c r="KAC2363" s="1377"/>
      <c r="KAD2363" s="1377"/>
      <c r="KAE2363" s="1377"/>
      <c r="KAF2363" s="1377"/>
      <c r="KAG2363" s="1377"/>
      <c r="KAH2363" s="1377"/>
      <c r="KAI2363" s="1377"/>
      <c r="KAJ2363" s="1377"/>
      <c r="KAK2363" s="1377"/>
      <c r="KAL2363" s="1377"/>
      <c r="KAM2363" s="1377"/>
      <c r="KAN2363" s="1377"/>
      <c r="KAO2363" s="1377"/>
      <c r="KAP2363" s="1377"/>
      <c r="KAQ2363" s="1377"/>
      <c r="KAR2363" s="1377"/>
      <c r="KAS2363" s="1377"/>
      <c r="KAT2363" s="1377"/>
      <c r="KAU2363" s="1377"/>
      <c r="KAV2363" s="1377"/>
      <c r="KAW2363" s="1377"/>
      <c r="KAX2363" s="1377"/>
      <c r="KAY2363" s="1377"/>
      <c r="KAZ2363" s="1377"/>
      <c r="KBA2363" s="1377"/>
      <c r="KBB2363" s="1377"/>
      <c r="KBC2363" s="1377"/>
      <c r="KBD2363" s="1377"/>
      <c r="KBE2363" s="1377"/>
      <c r="KBF2363" s="1377"/>
      <c r="KBG2363" s="1377"/>
      <c r="KBH2363" s="1377"/>
      <c r="KBI2363" s="1377"/>
      <c r="KBJ2363" s="1377"/>
      <c r="KBK2363" s="1377"/>
      <c r="KBL2363" s="1377"/>
      <c r="KBM2363" s="1377"/>
      <c r="KBN2363" s="1377"/>
      <c r="KBO2363" s="1377"/>
      <c r="KBP2363" s="1377"/>
      <c r="KBQ2363" s="1377"/>
      <c r="KBR2363" s="1377"/>
      <c r="KBS2363" s="1377"/>
      <c r="KBT2363" s="1377"/>
      <c r="KBU2363" s="1377"/>
      <c r="KBV2363" s="1377"/>
      <c r="KBW2363" s="1377"/>
      <c r="KBX2363" s="1377"/>
      <c r="KBY2363" s="1377"/>
      <c r="KBZ2363" s="1377"/>
      <c r="KCA2363" s="1377"/>
      <c r="KCB2363" s="1377"/>
      <c r="KCC2363" s="1377"/>
      <c r="KCD2363" s="1377"/>
      <c r="KCE2363" s="1377"/>
      <c r="KCF2363" s="1377"/>
      <c r="KCG2363" s="1377"/>
      <c r="KCH2363" s="1377"/>
      <c r="KCI2363" s="1377"/>
      <c r="KCJ2363" s="1377"/>
      <c r="KCK2363" s="1377"/>
      <c r="KCL2363" s="1377"/>
      <c r="KCM2363" s="1377"/>
      <c r="KCN2363" s="1377"/>
      <c r="KCO2363" s="1377"/>
      <c r="KCP2363" s="1377"/>
      <c r="KCQ2363" s="1377"/>
      <c r="KCR2363" s="1377"/>
      <c r="KCS2363" s="1377"/>
      <c r="KCT2363" s="1377"/>
      <c r="KCU2363" s="1377"/>
      <c r="KCV2363" s="1377"/>
      <c r="KCW2363" s="1377"/>
      <c r="KCX2363" s="1377"/>
      <c r="KCY2363" s="1377"/>
      <c r="KCZ2363" s="1377"/>
      <c r="KDA2363" s="1377"/>
      <c r="KDB2363" s="1377"/>
      <c r="KDC2363" s="1377"/>
      <c r="KDD2363" s="1377"/>
      <c r="KDE2363" s="1377"/>
      <c r="KDF2363" s="1377"/>
      <c r="KDG2363" s="1377"/>
      <c r="KDH2363" s="1377"/>
      <c r="KDI2363" s="1377"/>
      <c r="KDJ2363" s="1377"/>
      <c r="KDK2363" s="1377"/>
      <c r="KDL2363" s="1377"/>
      <c r="KDM2363" s="1377"/>
      <c r="KDN2363" s="1377"/>
      <c r="KDO2363" s="1377"/>
      <c r="KDP2363" s="1377"/>
      <c r="KDQ2363" s="1377"/>
      <c r="KDR2363" s="1377"/>
      <c r="KDS2363" s="1377"/>
      <c r="KDT2363" s="1377"/>
      <c r="KDU2363" s="1377"/>
      <c r="KDV2363" s="1377"/>
      <c r="KDW2363" s="1377"/>
      <c r="KDX2363" s="1377"/>
      <c r="KDY2363" s="1377"/>
      <c r="KDZ2363" s="1377"/>
      <c r="KEA2363" s="1377"/>
      <c r="KEB2363" s="1377"/>
      <c r="KEC2363" s="1377"/>
      <c r="KED2363" s="1377"/>
      <c r="KEE2363" s="1377"/>
      <c r="KEF2363" s="1377"/>
      <c r="KEG2363" s="1377"/>
      <c r="KEH2363" s="1377"/>
      <c r="KEI2363" s="1377"/>
      <c r="KEJ2363" s="1377"/>
      <c r="KEK2363" s="1377"/>
      <c r="KEL2363" s="1377"/>
      <c r="KEM2363" s="1377"/>
      <c r="KEN2363" s="1377"/>
      <c r="KEO2363" s="1377"/>
      <c r="KEP2363" s="1377"/>
      <c r="KEQ2363" s="1377"/>
      <c r="KER2363" s="1377"/>
      <c r="KES2363" s="1377"/>
      <c r="KET2363" s="1377"/>
      <c r="KEU2363" s="1377"/>
      <c r="KEV2363" s="1377"/>
      <c r="KEW2363" s="1377"/>
      <c r="KEX2363" s="1377"/>
      <c r="KEY2363" s="1377"/>
      <c r="KEZ2363" s="1377"/>
      <c r="KFA2363" s="1377"/>
      <c r="KFB2363" s="1377"/>
      <c r="KFC2363" s="1377"/>
      <c r="KFD2363" s="1377"/>
      <c r="KFE2363" s="1377"/>
      <c r="KFF2363" s="1377"/>
      <c r="KFG2363" s="1377"/>
      <c r="KFH2363" s="1377"/>
      <c r="KFI2363" s="1377"/>
      <c r="KFJ2363" s="1377"/>
      <c r="KFK2363" s="1377"/>
      <c r="KFL2363" s="1377"/>
      <c r="KFM2363" s="1377"/>
      <c r="KFN2363" s="1377"/>
      <c r="KFO2363" s="1377"/>
      <c r="KFP2363" s="1377"/>
      <c r="KFQ2363" s="1377"/>
      <c r="KFR2363" s="1377"/>
      <c r="KFS2363" s="1377"/>
      <c r="KFT2363" s="1377"/>
      <c r="KFU2363" s="1377"/>
      <c r="KFV2363" s="1377"/>
      <c r="KFW2363" s="1377"/>
      <c r="KFX2363" s="1377"/>
      <c r="KFY2363" s="1377"/>
      <c r="KFZ2363" s="1377"/>
      <c r="KGA2363" s="1377"/>
      <c r="KGB2363" s="1377"/>
      <c r="KGC2363" s="1377"/>
      <c r="KGD2363" s="1377"/>
      <c r="KGE2363" s="1377"/>
      <c r="KGF2363" s="1377"/>
      <c r="KGG2363" s="1377"/>
      <c r="KGH2363" s="1377"/>
      <c r="KGI2363" s="1377"/>
      <c r="KGJ2363" s="1377"/>
      <c r="KGK2363" s="1377"/>
      <c r="KGL2363" s="1377"/>
      <c r="KGM2363" s="1377"/>
      <c r="KGN2363" s="1377"/>
      <c r="KGO2363" s="1377"/>
      <c r="KGP2363" s="1377"/>
      <c r="KGQ2363" s="1377"/>
      <c r="KGR2363" s="1377"/>
      <c r="KGS2363" s="1377"/>
      <c r="KGT2363" s="1377"/>
      <c r="KGU2363" s="1377"/>
      <c r="KGV2363" s="1377"/>
      <c r="KGW2363" s="1377"/>
      <c r="KGX2363" s="1377"/>
      <c r="KGY2363" s="1377"/>
      <c r="KGZ2363" s="1377"/>
      <c r="KHA2363" s="1377"/>
      <c r="KHB2363" s="1377"/>
      <c r="KHC2363" s="1377"/>
      <c r="KHD2363" s="1377"/>
      <c r="KHE2363" s="1377"/>
      <c r="KHF2363" s="1377"/>
      <c r="KHG2363" s="1377"/>
      <c r="KHH2363" s="1377"/>
      <c r="KHI2363" s="1377"/>
      <c r="KHJ2363" s="1377"/>
      <c r="KHK2363" s="1377"/>
      <c r="KHL2363" s="1377"/>
      <c r="KHM2363" s="1377"/>
      <c r="KHN2363" s="1377"/>
      <c r="KHO2363" s="1377"/>
      <c r="KHP2363" s="1377"/>
      <c r="KHQ2363" s="1377"/>
      <c r="KHR2363" s="1377"/>
      <c r="KHS2363" s="1377"/>
      <c r="KHT2363" s="1377"/>
      <c r="KHU2363" s="1377"/>
      <c r="KHV2363" s="1377"/>
      <c r="KHW2363" s="1377"/>
      <c r="KHX2363" s="1377"/>
      <c r="KHY2363" s="1377"/>
      <c r="KHZ2363" s="1377"/>
      <c r="KIA2363" s="1377"/>
      <c r="KIB2363" s="1377"/>
      <c r="KIC2363" s="1377"/>
      <c r="KID2363" s="1377"/>
      <c r="KIE2363" s="1377"/>
      <c r="KIF2363" s="1377"/>
      <c r="KIG2363" s="1377"/>
      <c r="KIH2363" s="1377"/>
      <c r="KII2363" s="1377"/>
      <c r="KIJ2363" s="1377"/>
      <c r="KIK2363" s="1377"/>
      <c r="KIL2363" s="1377"/>
      <c r="KIM2363" s="1377"/>
      <c r="KIN2363" s="1377"/>
      <c r="KIO2363" s="1377"/>
      <c r="KIP2363" s="1377"/>
      <c r="KIQ2363" s="1377"/>
      <c r="KIR2363" s="1377"/>
      <c r="KIS2363" s="1377"/>
      <c r="KIT2363" s="1377"/>
      <c r="KIU2363" s="1377"/>
      <c r="KIV2363" s="1377"/>
      <c r="KIW2363" s="1377"/>
      <c r="KIX2363" s="1377"/>
      <c r="KIY2363" s="1377"/>
      <c r="KIZ2363" s="1377"/>
      <c r="KJA2363" s="1377"/>
      <c r="KJB2363" s="1377"/>
      <c r="KJC2363" s="1377"/>
      <c r="KJD2363" s="1377"/>
      <c r="KJE2363" s="1377"/>
      <c r="KJF2363" s="1377"/>
      <c r="KJG2363" s="1377"/>
      <c r="KJH2363" s="1377"/>
      <c r="KJI2363" s="1377"/>
      <c r="KJJ2363" s="1377"/>
      <c r="KJK2363" s="1377"/>
      <c r="KJL2363" s="1377"/>
      <c r="KJM2363" s="1377"/>
      <c r="KJN2363" s="1377"/>
      <c r="KJO2363" s="1377"/>
      <c r="KJP2363" s="1377"/>
      <c r="KJQ2363" s="1377"/>
      <c r="KJR2363" s="1377"/>
      <c r="KJS2363" s="1377"/>
      <c r="KJT2363" s="1377"/>
      <c r="KJU2363" s="1377"/>
      <c r="KJV2363" s="1377"/>
      <c r="KJW2363" s="1377"/>
      <c r="KJX2363" s="1377"/>
      <c r="KJY2363" s="1377"/>
      <c r="KJZ2363" s="1377"/>
      <c r="KKA2363" s="1377"/>
      <c r="KKB2363" s="1377"/>
      <c r="KKC2363" s="1377"/>
      <c r="KKD2363" s="1377"/>
      <c r="KKE2363" s="1377"/>
      <c r="KKF2363" s="1377"/>
      <c r="KKG2363" s="1377"/>
      <c r="KKH2363" s="1377"/>
      <c r="KKI2363" s="1377"/>
      <c r="KKJ2363" s="1377"/>
      <c r="KKK2363" s="1377"/>
      <c r="KKL2363" s="1377"/>
      <c r="KKM2363" s="1377"/>
      <c r="KKN2363" s="1377"/>
      <c r="KKO2363" s="1377"/>
      <c r="KKP2363" s="1377"/>
      <c r="KKQ2363" s="1377"/>
      <c r="KKR2363" s="1377"/>
      <c r="KKS2363" s="1377"/>
      <c r="KKT2363" s="1377"/>
      <c r="KKU2363" s="1377"/>
      <c r="KKV2363" s="1377"/>
      <c r="KKW2363" s="1377"/>
      <c r="KKX2363" s="1377"/>
      <c r="KKY2363" s="1377"/>
      <c r="KKZ2363" s="1377"/>
      <c r="KLA2363" s="1377"/>
      <c r="KLB2363" s="1377"/>
      <c r="KLC2363" s="1377"/>
      <c r="KLD2363" s="1377"/>
      <c r="KLE2363" s="1377"/>
      <c r="KLF2363" s="1377"/>
      <c r="KLG2363" s="1377"/>
      <c r="KLH2363" s="1377"/>
      <c r="KLI2363" s="1377"/>
      <c r="KLJ2363" s="1377"/>
      <c r="KLK2363" s="1377"/>
      <c r="KLL2363" s="1377"/>
      <c r="KLM2363" s="1377"/>
      <c r="KLN2363" s="1377"/>
      <c r="KLO2363" s="1377"/>
      <c r="KLP2363" s="1377"/>
      <c r="KLQ2363" s="1377"/>
      <c r="KLR2363" s="1377"/>
      <c r="KLS2363" s="1377"/>
      <c r="KLT2363" s="1377"/>
      <c r="KLU2363" s="1377"/>
      <c r="KLV2363" s="1377"/>
      <c r="KLW2363" s="1377"/>
      <c r="KLX2363" s="1377"/>
      <c r="KLY2363" s="1377"/>
      <c r="KLZ2363" s="1377"/>
      <c r="KMA2363" s="1377"/>
      <c r="KMB2363" s="1377"/>
      <c r="KMC2363" s="1377"/>
      <c r="KMD2363" s="1377"/>
      <c r="KME2363" s="1377"/>
      <c r="KMF2363" s="1377"/>
      <c r="KMG2363" s="1377"/>
      <c r="KMH2363" s="1377"/>
      <c r="KMI2363" s="1377"/>
      <c r="KMJ2363" s="1377"/>
      <c r="KMK2363" s="1377"/>
      <c r="KML2363" s="1377"/>
      <c r="KMM2363" s="1377"/>
      <c r="KMN2363" s="1377"/>
      <c r="KMO2363" s="1377"/>
      <c r="KMP2363" s="1377"/>
      <c r="KMQ2363" s="1377"/>
      <c r="KMR2363" s="1377"/>
      <c r="KMS2363" s="1377"/>
      <c r="KMT2363" s="1377"/>
      <c r="KMU2363" s="1377"/>
      <c r="KMV2363" s="1377"/>
      <c r="KMW2363" s="1377"/>
      <c r="KMX2363" s="1377"/>
      <c r="KMY2363" s="1377"/>
      <c r="KMZ2363" s="1377"/>
      <c r="KNA2363" s="1377"/>
      <c r="KNB2363" s="1377"/>
      <c r="KNC2363" s="1377"/>
      <c r="KND2363" s="1377"/>
      <c r="KNE2363" s="1377"/>
      <c r="KNF2363" s="1377"/>
      <c r="KNG2363" s="1377"/>
      <c r="KNH2363" s="1377"/>
      <c r="KNI2363" s="1377"/>
      <c r="KNJ2363" s="1377"/>
      <c r="KNK2363" s="1377"/>
      <c r="KNL2363" s="1377"/>
      <c r="KNM2363" s="1377"/>
      <c r="KNN2363" s="1377"/>
      <c r="KNO2363" s="1377"/>
      <c r="KNP2363" s="1377"/>
      <c r="KNQ2363" s="1377"/>
      <c r="KNR2363" s="1377"/>
      <c r="KNS2363" s="1377"/>
      <c r="KNT2363" s="1377"/>
      <c r="KNU2363" s="1377"/>
      <c r="KNV2363" s="1377"/>
      <c r="KNW2363" s="1377"/>
      <c r="KNX2363" s="1377"/>
      <c r="KNY2363" s="1377"/>
      <c r="KNZ2363" s="1377"/>
      <c r="KOA2363" s="1377"/>
      <c r="KOB2363" s="1377"/>
      <c r="KOC2363" s="1377"/>
      <c r="KOD2363" s="1377"/>
      <c r="KOE2363" s="1377"/>
      <c r="KOF2363" s="1377"/>
      <c r="KOG2363" s="1377"/>
      <c r="KOH2363" s="1377"/>
      <c r="KOI2363" s="1377"/>
      <c r="KOJ2363" s="1377"/>
      <c r="KOK2363" s="1377"/>
      <c r="KOL2363" s="1377"/>
      <c r="KOM2363" s="1377"/>
      <c r="KON2363" s="1377"/>
      <c r="KOO2363" s="1377"/>
      <c r="KOP2363" s="1377"/>
      <c r="KOQ2363" s="1377"/>
      <c r="KOR2363" s="1377"/>
      <c r="KOS2363" s="1377"/>
      <c r="KOT2363" s="1377"/>
      <c r="KOU2363" s="1377"/>
      <c r="KOV2363" s="1377"/>
      <c r="KOW2363" s="1377"/>
      <c r="KOX2363" s="1377"/>
      <c r="KOY2363" s="1377"/>
      <c r="KOZ2363" s="1377"/>
      <c r="KPA2363" s="1377"/>
      <c r="KPB2363" s="1377"/>
      <c r="KPC2363" s="1377"/>
      <c r="KPD2363" s="1377"/>
      <c r="KPE2363" s="1377"/>
      <c r="KPF2363" s="1377"/>
      <c r="KPG2363" s="1377"/>
      <c r="KPH2363" s="1377"/>
      <c r="KPI2363" s="1377"/>
      <c r="KPJ2363" s="1377"/>
      <c r="KPK2363" s="1377"/>
      <c r="KPL2363" s="1377"/>
      <c r="KPM2363" s="1377"/>
      <c r="KPN2363" s="1377"/>
      <c r="KPO2363" s="1377"/>
      <c r="KPP2363" s="1377"/>
      <c r="KPQ2363" s="1377"/>
      <c r="KPR2363" s="1377"/>
      <c r="KPS2363" s="1377"/>
      <c r="KPT2363" s="1377"/>
      <c r="KPU2363" s="1377"/>
      <c r="KPV2363" s="1377"/>
      <c r="KPW2363" s="1377"/>
      <c r="KPX2363" s="1377"/>
      <c r="KPY2363" s="1377"/>
      <c r="KPZ2363" s="1377"/>
      <c r="KQA2363" s="1377"/>
      <c r="KQB2363" s="1377"/>
      <c r="KQC2363" s="1377"/>
      <c r="KQD2363" s="1377"/>
      <c r="KQE2363" s="1377"/>
      <c r="KQF2363" s="1377"/>
      <c r="KQG2363" s="1377"/>
      <c r="KQH2363" s="1377"/>
      <c r="KQI2363" s="1377"/>
      <c r="KQJ2363" s="1377"/>
      <c r="KQK2363" s="1377"/>
      <c r="KQL2363" s="1377"/>
      <c r="KQM2363" s="1377"/>
      <c r="KQN2363" s="1377"/>
      <c r="KQO2363" s="1377"/>
      <c r="KQP2363" s="1377"/>
      <c r="KQQ2363" s="1377"/>
      <c r="KQR2363" s="1377"/>
      <c r="KQS2363" s="1377"/>
      <c r="KQT2363" s="1377"/>
      <c r="KQU2363" s="1377"/>
      <c r="KQV2363" s="1377"/>
      <c r="KQW2363" s="1377"/>
      <c r="KQX2363" s="1377"/>
      <c r="KQY2363" s="1377"/>
      <c r="KQZ2363" s="1377"/>
      <c r="KRA2363" s="1377"/>
      <c r="KRB2363" s="1377"/>
      <c r="KRC2363" s="1377"/>
      <c r="KRD2363" s="1377"/>
      <c r="KRE2363" s="1377"/>
      <c r="KRF2363" s="1377"/>
      <c r="KRG2363" s="1377"/>
      <c r="KRH2363" s="1377"/>
      <c r="KRI2363" s="1377"/>
      <c r="KRJ2363" s="1377"/>
      <c r="KRK2363" s="1377"/>
      <c r="KRL2363" s="1377"/>
      <c r="KRM2363" s="1377"/>
      <c r="KRN2363" s="1377"/>
      <c r="KRO2363" s="1377"/>
      <c r="KRP2363" s="1377"/>
      <c r="KRQ2363" s="1377"/>
      <c r="KRR2363" s="1377"/>
      <c r="KRS2363" s="1377"/>
      <c r="KRT2363" s="1377"/>
      <c r="KRU2363" s="1377"/>
      <c r="KRV2363" s="1377"/>
      <c r="KRW2363" s="1377"/>
      <c r="KRX2363" s="1377"/>
      <c r="KRY2363" s="1377"/>
      <c r="KRZ2363" s="1377"/>
      <c r="KSA2363" s="1377"/>
      <c r="KSB2363" s="1377"/>
      <c r="KSC2363" s="1377"/>
      <c r="KSD2363" s="1377"/>
      <c r="KSE2363" s="1377"/>
      <c r="KSF2363" s="1377"/>
      <c r="KSG2363" s="1377"/>
      <c r="KSH2363" s="1377"/>
      <c r="KSI2363" s="1377"/>
      <c r="KSJ2363" s="1377"/>
      <c r="KSK2363" s="1377"/>
      <c r="KSL2363" s="1377"/>
      <c r="KSM2363" s="1377"/>
      <c r="KSN2363" s="1377"/>
      <c r="KSO2363" s="1377"/>
      <c r="KSP2363" s="1377"/>
      <c r="KSQ2363" s="1377"/>
      <c r="KSR2363" s="1377"/>
      <c r="KSS2363" s="1377"/>
      <c r="KST2363" s="1377"/>
      <c r="KSU2363" s="1377"/>
      <c r="KSV2363" s="1377"/>
      <c r="KSW2363" s="1377"/>
      <c r="KSX2363" s="1377"/>
      <c r="KSY2363" s="1377"/>
      <c r="KSZ2363" s="1377"/>
      <c r="KTA2363" s="1377"/>
      <c r="KTB2363" s="1377"/>
      <c r="KTC2363" s="1377"/>
      <c r="KTD2363" s="1377"/>
      <c r="KTE2363" s="1377"/>
      <c r="KTF2363" s="1377"/>
      <c r="KTG2363" s="1377"/>
      <c r="KTH2363" s="1377"/>
      <c r="KTI2363" s="1377"/>
      <c r="KTJ2363" s="1377"/>
      <c r="KTK2363" s="1377"/>
      <c r="KTL2363" s="1377"/>
      <c r="KTM2363" s="1377"/>
      <c r="KTN2363" s="1377"/>
      <c r="KTO2363" s="1377"/>
      <c r="KTP2363" s="1377"/>
      <c r="KTQ2363" s="1377"/>
      <c r="KTR2363" s="1377"/>
      <c r="KTS2363" s="1377"/>
      <c r="KTT2363" s="1377"/>
      <c r="KTU2363" s="1377"/>
      <c r="KTV2363" s="1377"/>
      <c r="KTW2363" s="1377"/>
      <c r="KTX2363" s="1377"/>
      <c r="KTY2363" s="1377"/>
      <c r="KTZ2363" s="1377"/>
      <c r="KUA2363" s="1377"/>
      <c r="KUB2363" s="1377"/>
      <c r="KUC2363" s="1377"/>
      <c r="KUD2363" s="1377"/>
      <c r="KUE2363" s="1377"/>
      <c r="KUF2363" s="1377"/>
      <c r="KUG2363" s="1377"/>
      <c r="KUH2363" s="1377"/>
      <c r="KUI2363" s="1377"/>
      <c r="KUJ2363" s="1377"/>
      <c r="KUK2363" s="1377"/>
      <c r="KUL2363" s="1377"/>
      <c r="KUM2363" s="1377"/>
      <c r="KUN2363" s="1377"/>
      <c r="KUO2363" s="1377"/>
      <c r="KUP2363" s="1377"/>
      <c r="KUQ2363" s="1377"/>
      <c r="KUR2363" s="1377"/>
      <c r="KUS2363" s="1377"/>
      <c r="KUT2363" s="1377"/>
      <c r="KUU2363" s="1377"/>
      <c r="KUV2363" s="1377"/>
      <c r="KUW2363" s="1377"/>
      <c r="KUX2363" s="1377"/>
      <c r="KUY2363" s="1377"/>
      <c r="KUZ2363" s="1377"/>
      <c r="KVA2363" s="1377"/>
      <c r="KVB2363" s="1377"/>
      <c r="KVC2363" s="1377"/>
      <c r="KVD2363" s="1377"/>
      <c r="KVE2363" s="1377"/>
      <c r="KVF2363" s="1377"/>
      <c r="KVG2363" s="1377"/>
      <c r="KVH2363" s="1377"/>
      <c r="KVI2363" s="1377"/>
      <c r="KVJ2363" s="1377"/>
      <c r="KVK2363" s="1377"/>
      <c r="KVL2363" s="1377"/>
      <c r="KVM2363" s="1377"/>
      <c r="KVN2363" s="1377"/>
      <c r="KVO2363" s="1377"/>
      <c r="KVP2363" s="1377"/>
      <c r="KVQ2363" s="1377"/>
      <c r="KVR2363" s="1377"/>
      <c r="KVS2363" s="1377"/>
      <c r="KVT2363" s="1377"/>
      <c r="KVU2363" s="1377"/>
      <c r="KVV2363" s="1377"/>
      <c r="KVW2363" s="1377"/>
      <c r="KVX2363" s="1377"/>
      <c r="KVY2363" s="1377"/>
      <c r="KVZ2363" s="1377"/>
      <c r="KWA2363" s="1377"/>
      <c r="KWB2363" s="1377"/>
      <c r="KWC2363" s="1377"/>
      <c r="KWD2363" s="1377"/>
      <c r="KWE2363" s="1377"/>
      <c r="KWF2363" s="1377"/>
      <c r="KWG2363" s="1377"/>
      <c r="KWH2363" s="1377"/>
      <c r="KWI2363" s="1377"/>
      <c r="KWJ2363" s="1377"/>
      <c r="KWK2363" s="1377"/>
      <c r="KWL2363" s="1377"/>
      <c r="KWM2363" s="1377"/>
      <c r="KWN2363" s="1377"/>
      <c r="KWO2363" s="1377"/>
      <c r="KWP2363" s="1377"/>
      <c r="KWQ2363" s="1377"/>
      <c r="KWR2363" s="1377"/>
      <c r="KWS2363" s="1377"/>
      <c r="KWT2363" s="1377"/>
      <c r="KWU2363" s="1377"/>
      <c r="KWV2363" s="1377"/>
      <c r="KWW2363" s="1377"/>
      <c r="KWX2363" s="1377"/>
      <c r="KWY2363" s="1377"/>
      <c r="KWZ2363" s="1377"/>
      <c r="KXA2363" s="1377"/>
      <c r="KXB2363" s="1377"/>
      <c r="KXC2363" s="1377"/>
      <c r="KXD2363" s="1377"/>
      <c r="KXE2363" s="1377"/>
      <c r="KXF2363" s="1377"/>
      <c r="KXG2363" s="1377"/>
      <c r="KXH2363" s="1377"/>
      <c r="KXI2363" s="1377"/>
      <c r="KXJ2363" s="1377"/>
      <c r="KXK2363" s="1377"/>
      <c r="KXL2363" s="1377"/>
      <c r="KXM2363" s="1377"/>
      <c r="KXN2363" s="1377"/>
      <c r="KXO2363" s="1377"/>
      <c r="KXP2363" s="1377"/>
      <c r="KXQ2363" s="1377"/>
      <c r="KXR2363" s="1377"/>
      <c r="KXS2363" s="1377"/>
      <c r="KXT2363" s="1377"/>
      <c r="KXU2363" s="1377"/>
      <c r="KXV2363" s="1377"/>
      <c r="KXW2363" s="1377"/>
      <c r="KXX2363" s="1377"/>
      <c r="KXY2363" s="1377"/>
      <c r="KXZ2363" s="1377"/>
      <c r="KYA2363" s="1377"/>
      <c r="KYB2363" s="1377"/>
      <c r="KYC2363" s="1377"/>
      <c r="KYD2363" s="1377"/>
      <c r="KYE2363" s="1377"/>
      <c r="KYF2363" s="1377"/>
      <c r="KYG2363" s="1377"/>
      <c r="KYH2363" s="1377"/>
      <c r="KYI2363" s="1377"/>
      <c r="KYJ2363" s="1377"/>
      <c r="KYK2363" s="1377"/>
      <c r="KYL2363" s="1377"/>
      <c r="KYM2363" s="1377"/>
      <c r="KYN2363" s="1377"/>
      <c r="KYO2363" s="1377"/>
      <c r="KYP2363" s="1377"/>
      <c r="KYQ2363" s="1377"/>
      <c r="KYR2363" s="1377"/>
      <c r="KYS2363" s="1377"/>
      <c r="KYT2363" s="1377"/>
      <c r="KYU2363" s="1377"/>
      <c r="KYV2363" s="1377"/>
      <c r="KYW2363" s="1377"/>
      <c r="KYX2363" s="1377"/>
      <c r="KYY2363" s="1377"/>
      <c r="KYZ2363" s="1377"/>
      <c r="KZA2363" s="1377"/>
      <c r="KZB2363" s="1377"/>
      <c r="KZC2363" s="1377"/>
      <c r="KZD2363" s="1377"/>
      <c r="KZE2363" s="1377"/>
      <c r="KZF2363" s="1377"/>
      <c r="KZG2363" s="1377"/>
      <c r="KZH2363" s="1377"/>
      <c r="KZI2363" s="1377"/>
      <c r="KZJ2363" s="1377"/>
      <c r="KZK2363" s="1377"/>
      <c r="KZL2363" s="1377"/>
      <c r="KZM2363" s="1377"/>
      <c r="KZN2363" s="1377"/>
      <c r="KZO2363" s="1377"/>
      <c r="KZP2363" s="1377"/>
      <c r="KZQ2363" s="1377"/>
      <c r="KZR2363" s="1377"/>
      <c r="KZS2363" s="1377"/>
      <c r="KZT2363" s="1377"/>
      <c r="KZU2363" s="1377"/>
      <c r="KZV2363" s="1377"/>
      <c r="KZW2363" s="1377"/>
      <c r="KZX2363" s="1377"/>
      <c r="KZY2363" s="1377"/>
      <c r="KZZ2363" s="1377"/>
      <c r="LAA2363" s="1377"/>
      <c r="LAB2363" s="1377"/>
      <c r="LAC2363" s="1377"/>
      <c r="LAD2363" s="1377"/>
      <c r="LAE2363" s="1377"/>
      <c r="LAF2363" s="1377"/>
      <c r="LAG2363" s="1377"/>
      <c r="LAH2363" s="1377"/>
      <c r="LAI2363" s="1377"/>
      <c r="LAJ2363" s="1377"/>
      <c r="LAK2363" s="1377"/>
      <c r="LAL2363" s="1377"/>
      <c r="LAM2363" s="1377"/>
      <c r="LAN2363" s="1377"/>
      <c r="LAO2363" s="1377"/>
      <c r="LAP2363" s="1377"/>
      <c r="LAQ2363" s="1377"/>
      <c r="LAR2363" s="1377"/>
      <c r="LAS2363" s="1377"/>
      <c r="LAT2363" s="1377"/>
      <c r="LAU2363" s="1377"/>
      <c r="LAV2363" s="1377"/>
      <c r="LAW2363" s="1377"/>
      <c r="LAX2363" s="1377"/>
      <c r="LAY2363" s="1377"/>
      <c r="LAZ2363" s="1377"/>
      <c r="LBA2363" s="1377"/>
      <c r="LBB2363" s="1377"/>
      <c r="LBC2363" s="1377"/>
      <c r="LBD2363" s="1377"/>
      <c r="LBE2363" s="1377"/>
      <c r="LBF2363" s="1377"/>
      <c r="LBG2363" s="1377"/>
      <c r="LBH2363" s="1377"/>
      <c r="LBI2363" s="1377"/>
      <c r="LBJ2363" s="1377"/>
      <c r="LBK2363" s="1377"/>
      <c r="LBL2363" s="1377"/>
      <c r="LBM2363" s="1377"/>
      <c r="LBN2363" s="1377"/>
      <c r="LBO2363" s="1377"/>
      <c r="LBP2363" s="1377"/>
      <c r="LBQ2363" s="1377"/>
      <c r="LBR2363" s="1377"/>
      <c r="LBS2363" s="1377"/>
      <c r="LBT2363" s="1377"/>
      <c r="LBU2363" s="1377"/>
      <c r="LBV2363" s="1377"/>
      <c r="LBW2363" s="1377"/>
      <c r="LBX2363" s="1377"/>
      <c r="LBY2363" s="1377"/>
      <c r="LBZ2363" s="1377"/>
      <c r="LCA2363" s="1377"/>
      <c r="LCB2363" s="1377"/>
      <c r="LCC2363" s="1377"/>
      <c r="LCD2363" s="1377"/>
      <c r="LCE2363" s="1377"/>
      <c r="LCF2363" s="1377"/>
      <c r="LCG2363" s="1377"/>
      <c r="LCH2363" s="1377"/>
      <c r="LCI2363" s="1377"/>
      <c r="LCJ2363" s="1377"/>
      <c r="LCK2363" s="1377"/>
      <c r="LCL2363" s="1377"/>
      <c r="LCM2363" s="1377"/>
      <c r="LCN2363" s="1377"/>
      <c r="LCO2363" s="1377"/>
      <c r="LCP2363" s="1377"/>
      <c r="LCQ2363" s="1377"/>
      <c r="LCR2363" s="1377"/>
      <c r="LCS2363" s="1377"/>
      <c r="LCT2363" s="1377"/>
      <c r="LCU2363" s="1377"/>
      <c r="LCV2363" s="1377"/>
      <c r="LCW2363" s="1377"/>
      <c r="LCX2363" s="1377"/>
      <c r="LCY2363" s="1377"/>
      <c r="LCZ2363" s="1377"/>
      <c r="LDA2363" s="1377"/>
      <c r="LDB2363" s="1377"/>
      <c r="LDC2363" s="1377"/>
      <c r="LDD2363" s="1377"/>
      <c r="LDE2363" s="1377"/>
      <c r="LDF2363" s="1377"/>
      <c r="LDG2363" s="1377"/>
      <c r="LDH2363" s="1377"/>
      <c r="LDI2363" s="1377"/>
      <c r="LDJ2363" s="1377"/>
      <c r="LDK2363" s="1377"/>
      <c r="LDL2363" s="1377"/>
      <c r="LDM2363" s="1377"/>
      <c r="LDN2363" s="1377"/>
      <c r="LDO2363" s="1377"/>
      <c r="LDP2363" s="1377"/>
      <c r="LDQ2363" s="1377"/>
      <c r="LDR2363" s="1377"/>
      <c r="LDS2363" s="1377"/>
      <c r="LDT2363" s="1377"/>
      <c r="LDU2363" s="1377"/>
      <c r="LDV2363" s="1377"/>
      <c r="LDW2363" s="1377"/>
      <c r="LDX2363" s="1377"/>
      <c r="LDY2363" s="1377"/>
      <c r="LDZ2363" s="1377"/>
      <c r="LEA2363" s="1377"/>
      <c r="LEB2363" s="1377"/>
      <c r="LEC2363" s="1377"/>
      <c r="LED2363" s="1377"/>
      <c r="LEE2363" s="1377"/>
      <c r="LEF2363" s="1377"/>
      <c r="LEG2363" s="1377"/>
      <c r="LEH2363" s="1377"/>
      <c r="LEI2363" s="1377"/>
      <c r="LEJ2363" s="1377"/>
      <c r="LEK2363" s="1377"/>
      <c r="LEL2363" s="1377"/>
      <c r="LEM2363" s="1377"/>
      <c r="LEN2363" s="1377"/>
      <c r="LEO2363" s="1377"/>
      <c r="LEP2363" s="1377"/>
      <c r="LEQ2363" s="1377"/>
      <c r="LER2363" s="1377"/>
      <c r="LES2363" s="1377"/>
      <c r="LET2363" s="1377"/>
      <c r="LEU2363" s="1377"/>
      <c r="LEV2363" s="1377"/>
      <c r="LEW2363" s="1377"/>
      <c r="LEX2363" s="1377"/>
      <c r="LEY2363" s="1377"/>
      <c r="LEZ2363" s="1377"/>
      <c r="LFA2363" s="1377"/>
      <c r="LFB2363" s="1377"/>
      <c r="LFC2363" s="1377"/>
      <c r="LFD2363" s="1377"/>
      <c r="LFE2363" s="1377"/>
      <c r="LFF2363" s="1377"/>
      <c r="LFG2363" s="1377"/>
      <c r="LFH2363" s="1377"/>
      <c r="LFI2363" s="1377"/>
      <c r="LFJ2363" s="1377"/>
      <c r="LFK2363" s="1377"/>
      <c r="LFL2363" s="1377"/>
      <c r="LFM2363" s="1377"/>
      <c r="LFN2363" s="1377"/>
      <c r="LFO2363" s="1377"/>
      <c r="LFP2363" s="1377"/>
      <c r="LFQ2363" s="1377"/>
      <c r="LFR2363" s="1377"/>
      <c r="LFS2363" s="1377"/>
      <c r="LFT2363" s="1377"/>
      <c r="LFU2363" s="1377"/>
      <c r="LFV2363" s="1377"/>
      <c r="LFW2363" s="1377"/>
      <c r="LFX2363" s="1377"/>
      <c r="LFY2363" s="1377"/>
      <c r="LFZ2363" s="1377"/>
      <c r="LGA2363" s="1377"/>
      <c r="LGB2363" s="1377"/>
      <c r="LGC2363" s="1377"/>
      <c r="LGD2363" s="1377"/>
      <c r="LGE2363" s="1377"/>
      <c r="LGF2363" s="1377"/>
      <c r="LGG2363" s="1377"/>
      <c r="LGH2363" s="1377"/>
      <c r="LGI2363" s="1377"/>
      <c r="LGJ2363" s="1377"/>
      <c r="LGK2363" s="1377"/>
      <c r="LGL2363" s="1377"/>
      <c r="LGM2363" s="1377"/>
      <c r="LGN2363" s="1377"/>
      <c r="LGO2363" s="1377"/>
      <c r="LGP2363" s="1377"/>
      <c r="LGQ2363" s="1377"/>
      <c r="LGR2363" s="1377"/>
      <c r="LGS2363" s="1377"/>
      <c r="LGT2363" s="1377"/>
      <c r="LGU2363" s="1377"/>
      <c r="LGV2363" s="1377"/>
      <c r="LGW2363" s="1377"/>
      <c r="LGX2363" s="1377"/>
      <c r="LGY2363" s="1377"/>
      <c r="LGZ2363" s="1377"/>
      <c r="LHA2363" s="1377"/>
      <c r="LHB2363" s="1377"/>
      <c r="LHC2363" s="1377"/>
      <c r="LHD2363" s="1377"/>
      <c r="LHE2363" s="1377"/>
      <c r="LHF2363" s="1377"/>
      <c r="LHG2363" s="1377"/>
      <c r="LHH2363" s="1377"/>
      <c r="LHI2363" s="1377"/>
      <c r="LHJ2363" s="1377"/>
      <c r="LHK2363" s="1377"/>
      <c r="LHL2363" s="1377"/>
      <c r="LHM2363" s="1377"/>
      <c r="LHN2363" s="1377"/>
      <c r="LHO2363" s="1377"/>
      <c r="LHP2363" s="1377"/>
      <c r="LHQ2363" s="1377"/>
      <c r="LHR2363" s="1377"/>
      <c r="LHS2363" s="1377"/>
      <c r="LHT2363" s="1377"/>
      <c r="LHU2363" s="1377"/>
      <c r="LHV2363" s="1377"/>
      <c r="LHW2363" s="1377"/>
      <c r="LHX2363" s="1377"/>
      <c r="LHY2363" s="1377"/>
      <c r="LHZ2363" s="1377"/>
      <c r="LIA2363" s="1377"/>
      <c r="LIB2363" s="1377"/>
      <c r="LIC2363" s="1377"/>
      <c r="LID2363" s="1377"/>
      <c r="LIE2363" s="1377"/>
      <c r="LIF2363" s="1377"/>
      <c r="LIG2363" s="1377"/>
      <c r="LIH2363" s="1377"/>
      <c r="LII2363" s="1377"/>
      <c r="LIJ2363" s="1377"/>
      <c r="LIK2363" s="1377"/>
      <c r="LIL2363" s="1377"/>
      <c r="LIM2363" s="1377"/>
      <c r="LIN2363" s="1377"/>
      <c r="LIO2363" s="1377"/>
      <c r="LIP2363" s="1377"/>
      <c r="LIQ2363" s="1377"/>
      <c r="LIR2363" s="1377"/>
      <c r="LIS2363" s="1377"/>
      <c r="LIT2363" s="1377"/>
      <c r="LIU2363" s="1377"/>
      <c r="LIV2363" s="1377"/>
      <c r="LIW2363" s="1377"/>
      <c r="LIX2363" s="1377"/>
      <c r="LIY2363" s="1377"/>
      <c r="LIZ2363" s="1377"/>
      <c r="LJA2363" s="1377"/>
      <c r="LJB2363" s="1377"/>
      <c r="LJC2363" s="1377"/>
      <c r="LJD2363" s="1377"/>
      <c r="LJE2363" s="1377"/>
      <c r="LJF2363" s="1377"/>
      <c r="LJG2363" s="1377"/>
      <c r="LJH2363" s="1377"/>
      <c r="LJI2363" s="1377"/>
      <c r="LJJ2363" s="1377"/>
      <c r="LJK2363" s="1377"/>
      <c r="LJL2363" s="1377"/>
      <c r="LJM2363" s="1377"/>
      <c r="LJN2363" s="1377"/>
      <c r="LJO2363" s="1377"/>
      <c r="LJP2363" s="1377"/>
      <c r="LJQ2363" s="1377"/>
      <c r="LJR2363" s="1377"/>
      <c r="LJS2363" s="1377"/>
      <c r="LJT2363" s="1377"/>
      <c r="LJU2363" s="1377"/>
      <c r="LJV2363" s="1377"/>
      <c r="LJW2363" s="1377"/>
      <c r="LJX2363" s="1377"/>
      <c r="LJY2363" s="1377"/>
      <c r="LJZ2363" s="1377"/>
      <c r="LKA2363" s="1377"/>
      <c r="LKB2363" s="1377"/>
      <c r="LKC2363" s="1377"/>
      <c r="LKD2363" s="1377"/>
      <c r="LKE2363" s="1377"/>
      <c r="LKF2363" s="1377"/>
      <c r="LKG2363" s="1377"/>
      <c r="LKH2363" s="1377"/>
      <c r="LKI2363" s="1377"/>
      <c r="LKJ2363" s="1377"/>
      <c r="LKK2363" s="1377"/>
      <c r="LKL2363" s="1377"/>
      <c r="LKM2363" s="1377"/>
      <c r="LKN2363" s="1377"/>
      <c r="LKO2363" s="1377"/>
      <c r="LKP2363" s="1377"/>
      <c r="LKQ2363" s="1377"/>
      <c r="LKR2363" s="1377"/>
      <c r="LKS2363" s="1377"/>
      <c r="LKT2363" s="1377"/>
      <c r="LKU2363" s="1377"/>
      <c r="LKV2363" s="1377"/>
      <c r="LKW2363" s="1377"/>
      <c r="LKX2363" s="1377"/>
      <c r="LKY2363" s="1377"/>
      <c r="LKZ2363" s="1377"/>
      <c r="LLA2363" s="1377"/>
      <c r="LLB2363" s="1377"/>
      <c r="LLC2363" s="1377"/>
      <c r="LLD2363" s="1377"/>
      <c r="LLE2363" s="1377"/>
      <c r="LLF2363" s="1377"/>
      <c r="LLG2363" s="1377"/>
      <c r="LLH2363" s="1377"/>
      <c r="LLI2363" s="1377"/>
      <c r="LLJ2363" s="1377"/>
      <c r="LLK2363" s="1377"/>
      <c r="LLL2363" s="1377"/>
      <c r="LLM2363" s="1377"/>
      <c r="LLN2363" s="1377"/>
      <c r="LLO2363" s="1377"/>
      <c r="LLP2363" s="1377"/>
      <c r="LLQ2363" s="1377"/>
      <c r="LLR2363" s="1377"/>
      <c r="LLS2363" s="1377"/>
      <c r="LLT2363" s="1377"/>
      <c r="LLU2363" s="1377"/>
      <c r="LLV2363" s="1377"/>
      <c r="LLW2363" s="1377"/>
      <c r="LLX2363" s="1377"/>
      <c r="LLY2363" s="1377"/>
      <c r="LLZ2363" s="1377"/>
      <c r="LMA2363" s="1377"/>
      <c r="LMB2363" s="1377"/>
      <c r="LMC2363" s="1377"/>
      <c r="LMD2363" s="1377"/>
      <c r="LME2363" s="1377"/>
      <c r="LMF2363" s="1377"/>
      <c r="LMG2363" s="1377"/>
      <c r="LMH2363" s="1377"/>
      <c r="LMI2363" s="1377"/>
      <c r="LMJ2363" s="1377"/>
      <c r="LMK2363" s="1377"/>
      <c r="LML2363" s="1377"/>
      <c r="LMM2363" s="1377"/>
      <c r="LMN2363" s="1377"/>
      <c r="LMO2363" s="1377"/>
      <c r="LMP2363" s="1377"/>
      <c r="LMQ2363" s="1377"/>
      <c r="LMR2363" s="1377"/>
      <c r="LMS2363" s="1377"/>
      <c r="LMT2363" s="1377"/>
      <c r="LMU2363" s="1377"/>
      <c r="LMV2363" s="1377"/>
      <c r="LMW2363" s="1377"/>
      <c r="LMX2363" s="1377"/>
      <c r="LMY2363" s="1377"/>
      <c r="LMZ2363" s="1377"/>
      <c r="LNA2363" s="1377"/>
      <c r="LNB2363" s="1377"/>
      <c r="LNC2363" s="1377"/>
      <c r="LND2363" s="1377"/>
      <c r="LNE2363" s="1377"/>
      <c r="LNF2363" s="1377"/>
      <c r="LNG2363" s="1377"/>
      <c r="LNH2363" s="1377"/>
      <c r="LNI2363" s="1377"/>
      <c r="LNJ2363" s="1377"/>
      <c r="LNK2363" s="1377"/>
      <c r="LNL2363" s="1377"/>
      <c r="LNM2363" s="1377"/>
      <c r="LNN2363" s="1377"/>
      <c r="LNO2363" s="1377"/>
      <c r="LNP2363" s="1377"/>
      <c r="LNQ2363" s="1377"/>
      <c r="LNR2363" s="1377"/>
      <c r="LNS2363" s="1377"/>
      <c r="LNT2363" s="1377"/>
      <c r="LNU2363" s="1377"/>
      <c r="LNV2363" s="1377"/>
      <c r="LNW2363" s="1377"/>
      <c r="LNX2363" s="1377"/>
      <c r="LNY2363" s="1377"/>
      <c r="LNZ2363" s="1377"/>
      <c r="LOA2363" s="1377"/>
      <c r="LOB2363" s="1377"/>
      <c r="LOC2363" s="1377"/>
      <c r="LOD2363" s="1377"/>
      <c r="LOE2363" s="1377"/>
      <c r="LOF2363" s="1377"/>
      <c r="LOG2363" s="1377"/>
      <c r="LOH2363" s="1377"/>
      <c r="LOI2363" s="1377"/>
      <c r="LOJ2363" s="1377"/>
      <c r="LOK2363" s="1377"/>
      <c r="LOL2363" s="1377"/>
      <c r="LOM2363" s="1377"/>
      <c r="LON2363" s="1377"/>
      <c r="LOO2363" s="1377"/>
      <c r="LOP2363" s="1377"/>
      <c r="LOQ2363" s="1377"/>
      <c r="LOR2363" s="1377"/>
      <c r="LOS2363" s="1377"/>
      <c r="LOT2363" s="1377"/>
      <c r="LOU2363" s="1377"/>
      <c r="LOV2363" s="1377"/>
      <c r="LOW2363" s="1377"/>
      <c r="LOX2363" s="1377"/>
      <c r="LOY2363" s="1377"/>
      <c r="LOZ2363" s="1377"/>
      <c r="LPA2363" s="1377"/>
      <c r="LPB2363" s="1377"/>
      <c r="LPC2363" s="1377"/>
      <c r="LPD2363" s="1377"/>
      <c r="LPE2363" s="1377"/>
      <c r="LPF2363" s="1377"/>
      <c r="LPG2363" s="1377"/>
      <c r="LPH2363" s="1377"/>
      <c r="LPI2363" s="1377"/>
      <c r="LPJ2363" s="1377"/>
      <c r="LPK2363" s="1377"/>
      <c r="LPL2363" s="1377"/>
      <c r="LPM2363" s="1377"/>
      <c r="LPN2363" s="1377"/>
      <c r="LPO2363" s="1377"/>
      <c r="LPP2363" s="1377"/>
      <c r="LPQ2363" s="1377"/>
      <c r="LPR2363" s="1377"/>
      <c r="LPS2363" s="1377"/>
      <c r="LPT2363" s="1377"/>
      <c r="LPU2363" s="1377"/>
      <c r="LPV2363" s="1377"/>
      <c r="LPW2363" s="1377"/>
      <c r="LPX2363" s="1377"/>
      <c r="LPY2363" s="1377"/>
      <c r="LPZ2363" s="1377"/>
      <c r="LQA2363" s="1377"/>
      <c r="LQB2363" s="1377"/>
      <c r="LQC2363" s="1377"/>
      <c r="LQD2363" s="1377"/>
      <c r="LQE2363" s="1377"/>
      <c r="LQF2363" s="1377"/>
      <c r="LQG2363" s="1377"/>
      <c r="LQH2363" s="1377"/>
      <c r="LQI2363" s="1377"/>
      <c r="LQJ2363" s="1377"/>
      <c r="LQK2363" s="1377"/>
      <c r="LQL2363" s="1377"/>
      <c r="LQM2363" s="1377"/>
      <c r="LQN2363" s="1377"/>
      <c r="LQO2363" s="1377"/>
      <c r="LQP2363" s="1377"/>
      <c r="LQQ2363" s="1377"/>
      <c r="LQR2363" s="1377"/>
      <c r="LQS2363" s="1377"/>
      <c r="LQT2363" s="1377"/>
      <c r="LQU2363" s="1377"/>
      <c r="LQV2363" s="1377"/>
      <c r="LQW2363" s="1377"/>
      <c r="LQX2363" s="1377"/>
      <c r="LQY2363" s="1377"/>
      <c r="LQZ2363" s="1377"/>
      <c r="LRA2363" s="1377"/>
      <c r="LRB2363" s="1377"/>
      <c r="LRC2363" s="1377"/>
      <c r="LRD2363" s="1377"/>
      <c r="LRE2363" s="1377"/>
      <c r="LRF2363" s="1377"/>
      <c r="LRG2363" s="1377"/>
      <c r="LRH2363" s="1377"/>
      <c r="LRI2363" s="1377"/>
      <c r="LRJ2363" s="1377"/>
      <c r="LRK2363" s="1377"/>
      <c r="LRL2363" s="1377"/>
      <c r="LRM2363" s="1377"/>
      <c r="LRN2363" s="1377"/>
      <c r="LRO2363" s="1377"/>
      <c r="LRP2363" s="1377"/>
      <c r="LRQ2363" s="1377"/>
      <c r="LRR2363" s="1377"/>
      <c r="LRS2363" s="1377"/>
      <c r="LRT2363" s="1377"/>
      <c r="LRU2363" s="1377"/>
      <c r="LRV2363" s="1377"/>
      <c r="LRW2363" s="1377"/>
      <c r="LRX2363" s="1377"/>
      <c r="LRY2363" s="1377"/>
      <c r="LRZ2363" s="1377"/>
      <c r="LSA2363" s="1377"/>
      <c r="LSB2363" s="1377"/>
      <c r="LSC2363" s="1377"/>
      <c r="LSD2363" s="1377"/>
      <c r="LSE2363" s="1377"/>
      <c r="LSF2363" s="1377"/>
      <c r="LSG2363" s="1377"/>
      <c r="LSH2363" s="1377"/>
      <c r="LSI2363" s="1377"/>
      <c r="LSJ2363" s="1377"/>
      <c r="LSK2363" s="1377"/>
      <c r="LSL2363" s="1377"/>
      <c r="LSM2363" s="1377"/>
      <c r="LSN2363" s="1377"/>
      <c r="LSO2363" s="1377"/>
      <c r="LSP2363" s="1377"/>
      <c r="LSQ2363" s="1377"/>
      <c r="LSR2363" s="1377"/>
      <c r="LSS2363" s="1377"/>
      <c r="LST2363" s="1377"/>
      <c r="LSU2363" s="1377"/>
      <c r="LSV2363" s="1377"/>
      <c r="LSW2363" s="1377"/>
      <c r="LSX2363" s="1377"/>
      <c r="LSY2363" s="1377"/>
      <c r="LSZ2363" s="1377"/>
      <c r="LTA2363" s="1377"/>
      <c r="LTB2363" s="1377"/>
      <c r="LTC2363" s="1377"/>
      <c r="LTD2363" s="1377"/>
      <c r="LTE2363" s="1377"/>
      <c r="LTF2363" s="1377"/>
      <c r="LTG2363" s="1377"/>
      <c r="LTH2363" s="1377"/>
      <c r="LTI2363" s="1377"/>
      <c r="LTJ2363" s="1377"/>
      <c r="LTK2363" s="1377"/>
      <c r="LTL2363" s="1377"/>
      <c r="LTM2363" s="1377"/>
      <c r="LTN2363" s="1377"/>
      <c r="LTO2363" s="1377"/>
      <c r="LTP2363" s="1377"/>
      <c r="LTQ2363" s="1377"/>
      <c r="LTR2363" s="1377"/>
      <c r="LTS2363" s="1377"/>
      <c r="LTT2363" s="1377"/>
      <c r="LTU2363" s="1377"/>
      <c r="LTV2363" s="1377"/>
      <c r="LTW2363" s="1377"/>
      <c r="LTX2363" s="1377"/>
      <c r="LTY2363" s="1377"/>
      <c r="LTZ2363" s="1377"/>
      <c r="LUA2363" s="1377"/>
      <c r="LUB2363" s="1377"/>
      <c r="LUC2363" s="1377"/>
      <c r="LUD2363" s="1377"/>
      <c r="LUE2363" s="1377"/>
      <c r="LUF2363" s="1377"/>
      <c r="LUG2363" s="1377"/>
      <c r="LUH2363" s="1377"/>
      <c r="LUI2363" s="1377"/>
      <c r="LUJ2363" s="1377"/>
      <c r="LUK2363" s="1377"/>
      <c r="LUL2363" s="1377"/>
      <c r="LUM2363" s="1377"/>
      <c r="LUN2363" s="1377"/>
      <c r="LUO2363" s="1377"/>
      <c r="LUP2363" s="1377"/>
      <c r="LUQ2363" s="1377"/>
      <c r="LUR2363" s="1377"/>
      <c r="LUS2363" s="1377"/>
      <c r="LUT2363" s="1377"/>
      <c r="LUU2363" s="1377"/>
      <c r="LUV2363" s="1377"/>
      <c r="LUW2363" s="1377"/>
      <c r="LUX2363" s="1377"/>
      <c r="LUY2363" s="1377"/>
      <c r="LUZ2363" s="1377"/>
      <c r="LVA2363" s="1377"/>
      <c r="LVB2363" s="1377"/>
      <c r="LVC2363" s="1377"/>
      <c r="LVD2363" s="1377"/>
      <c r="LVE2363" s="1377"/>
      <c r="LVF2363" s="1377"/>
      <c r="LVG2363" s="1377"/>
      <c r="LVH2363" s="1377"/>
      <c r="LVI2363" s="1377"/>
      <c r="LVJ2363" s="1377"/>
      <c r="LVK2363" s="1377"/>
      <c r="LVL2363" s="1377"/>
      <c r="LVM2363" s="1377"/>
      <c r="LVN2363" s="1377"/>
      <c r="LVO2363" s="1377"/>
      <c r="LVP2363" s="1377"/>
      <c r="LVQ2363" s="1377"/>
      <c r="LVR2363" s="1377"/>
      <c r="LVS2363" s="1377"/>
      <c r="LVT2363" s="1377"/>
      <c r="LVU2363" s="1377"/>
      <c r="LVV2363" s="1377"/>
      <c r="LVW2363" s="1377"/>
      <c r="LVX2363" s="1377"/>
      <c r="LVY2363" s="1377"/>
      <c r="LVZ2363" s="1377"/>
      <c r="LWA2363" s="1377"/>
      <c r="LWB2363" s="1377"/>
      <c r="LWC2363" s="1377"/>
      <c r="LWD2363" s="1377"/>
      <c r="LWE2363" s="1377"/>
      <c r="LWF2363" s="1377"/>
      <c r="LWG2363" s="1377"/>
      <c r="LWH2363" s="1377"/>
      <c r="LWI2363" s="1377"/>
      <c r="LWJ2363" s="1377"/>
      <c r="LWK2363" s="1377"/>
      <c r="LWL2363" s="1377"/>
      <c r="LWM2363" s="1377"/>
      <c r="LWN2363" s="1377"/>
      <c r="LWO2363" s="1377"/>
      <c r="LWP2363" s="1377"/>
      <c r="LWQ2363" s="1377"/>
      <c r="LWR2363" s="1377"/>
      <c r="LWS2363" s="1377"/>
      <c r="LWT2363" s="1377"/>
      <c r="LWU2363" s="1377"/>
      <c r="LWV2363" s="1377"/>
      <c r="LWW2363" s="1377"/>
      <c r="LWX2363" s="1377"/>
      <c r="LWY2363" s="1377"/>
      <c r="LWZ2363" s="1377"/>
      <c r="LXA2363" s="1377"/>
      <c r="LXB2363" s="1377"/>
      <c r="LXC2363" s="1377"/>
      <c r="LXD2363" s="1377"/>
      <c r="LXE2363" s="1377"/>
      <c r="LXF2363" s="1377"/>
      <c r="LXG2363" s="1377"/>
      <c r="LXH2363" s="1377"/>
      <c r="LXI2363" s="1377"/>
      <c r="LXJ2363" s="1377"/>
      <c r="LXK2363" s="1377"/>
      <c r="LXL2363" s="1377"/>
      <c r="LXM2363" s="1377"/>
      <c r="LXN2363" s="1377"/>
      <c r="LXO2363" s="1377"/>
      <c r="LXP2363" s="1377"/>
      <c r="LXQ2363" s="1377"/>
      <c r="LXR2363" s="1377"/>
      <c r="LXS2363" s="1377"/>
      <c r="LXT2363" s="1377"/>
      <c r="LXU2363" s="1377"/>
      <c r="LXV2363" s="1377"/>
      <c r="LXW2363" s="1377"/>
      <c r="LXX2363" s="1377"/>
      <c r="LXY2363" s="1377"/>
      <c r="LXZ2363" s="1377"/>
      <c r="LYA2363" s="1377"/>
      <c r="LYB2363" s="1377"/>
      <c r="LYC2363" s="1377"/>
      <c r="LYD2363" s="1377"/>
      <c r="LYE2363" s="1377"/>
      <c r="LYF2363" s="1377"/>
      <c r="LYG2363" s="1377"/>
      <c r="LYH2363" s="1377"/>
      <c r="LYI2363" s="1377"/>
      <c r="LYJ2363" s="1377"/>
      <c r="LYK2363" s="1377"/>
      <c r="LYL2363" s="1377"/>
      <c r="LYM2363" s="1377"/>
      <c r="LYN2363" s="1377"/>
      <c r="LYO2363" s="1377"/>
      <c r="LYP2363" s="1377"/>
      <c r="LYQ2363" s="1377"/>
      <c r="LYR2363" s="1377"/>
      <c r="LYS2363" s="1377"/>
      <c r="LYT2363" s="1377"/>
      <c r="LYU2363" s="1377"/>
      <c r="LYV2363" s="1377"/>
      <c r="LYW2363" s="1377"/>
      <c r="LYX2363" s="1377"/>
      <c r="LYY2363" s="1377"/>
      <c r="LYZ2363" s="1377"/>
      <c r="LZA2363" s="1377"/>
      <c r="LZB2363" s="1377"/>
      <c r="LZC2363" s="1377"/>
      <c r="LZD2363" s="1377"/>
      <c r="LZE2363" s="1377"/>
      <c r="LZF2363" s="1377"/>
      <c r="LZG2363" s="1377"/>
      <c r="LZH2363" s="1377"/>
      <c r="LZI2363" s="1377"/>
      <c r="LZJ2363" s="1377"/>
      <c r="LZK2363" s="1377"/>
      <c r="LZL2363" s="1377"/>
      <c r="LZM2363" s="1377"/>
      <c r="LZN2363" s="1377"/>
      <c r="LZO2363" s="1377"/>
      <c r="LZP2363" s="1377"/>
      <c r="LZQ2363" s="1377"/>
      <c r="LZR2363" s="1377"/>
      <c r="LZS2363" s="1377"/>
      <c r="LZT2363" s="1377"/>
      <c r="LZU2363" s="1377"/>
      <c r="LZV2363" s="1377"/>
      <c r="LZW2363" s="1377"/>
      <c r="LZX2363" s="1377"/>
      <c r="LZY2363" s="1377"/>
      <c r="LZZ2363" s="1377"/>
      <c r="MAA2363" s="1377"/>
      <c r="MAB2363" s="1377"/>
      <c r="MAC2363" s="1377"/>
      <c r="MAD2363" s="1377"/>
      <c r="MAE2363" s="1377"/>
      <c r="MAF2363" s="1377"/>
      <c r="MAG2363" s="1377"/>
      <c r="MAH2363" s="1377"/>
      <c r="MAI2363" s="1377"/>
      <c r="MAJ2363" s="1377"/>
      <c r="MAK2363" s="1377"/>
      <c r="MAL2363" s="1377"/>
      <c r="MAM2363" s="1377"/>
      <c r="MAN2363" s="1377"/>
      <c r="MAO2363" s="1377"/>
      <c r="MAP2363" s="1377"/>
      <c r="MAQ2363" s="1377"/>
      <c r="MAR2363" s="1377"/>
      <c r="MAS2363" s="1377"/>
      <c r="MAT2363" s="1377"/>
      <c r="MAU2363" s="1377"/>
      <c r="MAV2363" s="1377"/>
      <c r="MAW2363" s="1377"/>
      <c r="MAX2363" s="1377"/>
      <c r="MAY2363" s="1377"/>
      <c r="MAZ2363" s="1377"/>
      <c r="MBA2363" s="1377"/>
      <c r="MBB2363" s="1377"/>
      <c r="MBC2363" s="1377"/>
      <c r="MBD2363" s="1377"/>
      <c r="MBE2363" s="1377"/>
      <c r="MBF2363" s="1377"/>
      <c r="MBG2363" s="1377"/>
      <c r="MBH2363" s="1377"/>
      <c r="MBI2363" s="1377"/>
      <c r="MBJ2363" s="1377"/>
      <c r="MBK2363" s="1377"/>
      <c r="MBL2363" s="1377"/>
      <c r="MBM2363" s="1377"/>
      <c r="MBN2363" s="1377"/>
      <c r="MBO2363" s="1377"/>
      <c r="MBP2363" s="1377"/>
      <c r="MBQ2363" s="1377"/>
      <c r="MBR2363" s="1377"/>
      <c r="MBS2363" s="1377"/>
      <c r="MBT2363" s="1377"/>
      <c r="MBU2363" s="1377"/>
      <c r="MBV2363" s="1377"/>
      <c r="MBW2363" s="1377"/>
      <c r="MBX2363" s="1377"/>
      <c r="MBY2363" s="1377"/>
      <c r="MBZ2363" s="1377"/>
      <c r="MCA2363" s="1377"/>
      <c r="MCB2363" s="1377"/>
      <c r="MCC2363" s="1377"/>
      <c r="MCD2363" s="1377"/>
      <c r="MCE2363" s="1377"/>
      <c r="MCF2363" s="1377"/>
      <c r="MCG2363" s="1377"/>
      <c r="MCH2363" s="1377"/>
      <c r="MCI2363" s="1377"/>
      <c r="MCJ2363" s="1377"/>
      <c r="MCK2363" s="1377"/>
      <c r="MCL2363" s="1377"/>
      <c r="MCM2363" s="1377"/>
      <c r="MCN2363" s="1377"/>
      <c r="MCO2363" s="1377"/>
      <c r="MCP2363" s="1377"/>
      <c r="MCQ2363" s="1377"/>
      <c r="MCR2363" s="1377"/>
      <c r="MCS2363" s="1377"/>
      <c r="MCT2363" s="1377"/>
      <c r="MCU2363" s="1377"/>
      <c r="MCV2363" s="1377"/>
      <c r="MCW2363" s="1377"/>
      <c r="MCX2363" s="1377"/>
      <c r="MCY2363" s="1377"/>
      <c r="MCZ2363" s="1377"/>
      <c r="MDA2363" s="1377"/>
      <c r="MDB2363" s="1377"/>
      <c r="MDC2363" s="1377"/>
      <c r="MDD2363" s="1377"/>
      <c r="MDE2363" s="1377"/>
      <c r="MDF2363" s="1377"/>
      <c r="MDG2363" s="1377"/>
      <c r="MDH2363" s="1377"/>
      <c r="MDI2363" s="1377"/>
      <c r="MDJ2363" s="1377"/>
      <c r="MDK2363" s="1377"/>
      <c r="MDL2363" s="1377"/>
      <c r="MDM2363" s="1377"/>
      <c r="MDN2363" s="1377"/>
      <c r="MDO2363" s="1377"/>
      <c r="MDP2363" s="1377"/>
      <c r="MDQ2363" s="1377"/>
      <c r="MDR2363" s="1377"/>
      <c r="MDS2363" s="1377"/>
      <c r="MDT2363" s="1377"/>
      <c r="MDU2363" s="1377"/>
      <c r="MDV2363" s="1377"/>
      <c r="MDW2363" s="1377"/>
      <c r="MDX2363" s="1377"/>
      <c r="MDY2363" s="1377"/>
      <c r="MDZ2363" s="1377"/>
      <c r="MEA2363" s="1377"/>
      <c r="MEB2363" s="1377"/>
      <c r="MEC2363" s="1377"/>
      <c r="MED2363" s="1377"/>
      <c r="MEE2363" s="1377"/>
      <c r="MEF2363" s="1377"/>
      <c r="MEG2363" s="1377"/>
      <c r="MEH2363" s="1377"/>
      <c r="MEI2363" s="1377"/>
      <c r="MEJ2363" s="1377"/>
      <c r="MEK2363" s="1377"/>
      <c r="MEL2363" s="1377"/>
      <c r="MEM2363" s="1377"/>
      <c r="MEN2363" s="1377"/>
      <c r="MEO2363" s="1377"/>
      <c r="MEP2363" s="1377"/>
      <c r="MEQ2363" s="1377"/>
      <c r="MER2363" s="1377"/>
      <c r="MES2363" s="1377"/>
      <c r="MET2363" s="1377"/>
      <c r="MEU2363" s="1377"/>
      <c r="MEV2363" s="1377"/>
      <c r="MEW2363" s="1377"/>
      <c r="MEX2363" s="1377"/>
      <c r="MEY2363" s="1377"/>
      <c r="MEZ2363" s="1377"/>
      <c r="MFA2363" s="1377"/>
      <c r="MFB2363" s="1377"/>
      <c r="MFC2363" s="1377"/>
      <c r="MFD2363" s="1377"/>
      <c r="MFE2363" s="1377"/>
      <c r="MFF2363" s="1377"/>
      <c r="MFG2363" s="1377"/>
      <c r="MFH2363" s="1377"/>
      <c r="MFI2363" s="1377"/>
      <c r="MFJ2363" s="1377"/>
      <c r="MFK2363" s="1377"/>
      <c r="MFL2363" s="1377"/>
      <c r="MFM2363" s="1377"/>
      <c r="MFN2363" s="1377"/>
      <c r="MFO2363" s="1377"/>
      <c r="MFP2363" s="1377"/>
      <c r="MFQ2363" s="1377"/>
      <c r="MFR2363" s="1377"/>
      <c r="MFS2363" s="1377"/>
      <c r="MFT2363" s="1377"/>
      <c r="MFU2363" s="1377"/>
      <c r="MFV2363" s="1377"/>
      <c r="MFW2363" s="1377"/>
      <c r="MFX2363" s="1377"/>
      <c r="MFY2363" s="1377"/>
      <c r="MFZ2363" s="1377"/>
      <c r="MGA2363" s="1377"/>
      <c r="MGB2363" s="1377"/>
      <c r="MGC2363" s="1377"/>
      <c r="MGD2363" s="1377"/>
      <c r="MGE2363" s="1377"/>
      <c r="MGF2363" s="1377"/>
      <c r="MGG2363" s="1377"/>
      <c r="MGH2363" s="1377"/>
      <c r="MGI2363" s="1377"/>
      <c r="MGJ2363" s="1377"/>
      <c r="MGK2363" s="1377"/>
      <c r="MGL2363" s="1377"/>
      <c r="MGM2363" s="1377"/>
      <c r="MGN2363" s="1377"/>
      <c r="MGO2363" s="1377"/>
      <c r="MGP2363" s="1377"/>
      <c r="MGQ2363" s="1377"/>
      <c r="MGR2363" s="1377"/>
      <c r="MGS2363" s="1377"/>
      <c r="MGT2363" s="1377"/>
      <c r="MGU2363" s="1377"/>
      <c r="MGV2363" s="1377"/>
      <c r="MGW2363" s="1377"/>
      <c r="MGX2363" s="1377"/>
      <c r="MGY2363" s="1377"/>
      <c r="MGZ2363" s="1377"/>
      <c r="MHA2363" s="1377"/>
      <c r="MHB2363" s="1377"/>
      <c r="MHC2363" s="1377"/>
      <c r="MHD2363" s="1377"/>
      <c r="MHE2363" s="1377"/>
      <c r="MHF2363" s="1377"/>
      <c r="MHG2363" s="1377"/>
      <c r="MHH2363" s="1377"/>
      <c r="MHI2363" s="1377"/>
      <c r="MHJ2363" s="1377"/>
      <c r="MHK2363" s="1377"/>
      <c r="MHL2363" s="1377"/>
      <c r="MHM2363" s="1377"/>
      <c r="MHN2363" s="1377"/>
      <c r="MHO2363" s="1377"/>
      <c r="MHP2363" s="1377"/>
      <c r="MHQ2363" s="1377"/>
      <c r="MHR2363" s="1377"/>
      <c r="MHS2363" s="1377"/>
      <c r="MHT2363" s="1377"/>
      <c r="MHU2363" s="1377"/>
      <c r="MHV2363" s="1377"/>
      <c r="MHW2363" s="1377"/>
      <c r="MHX2363" s="1377"/>
      <c r="MHY2363" s="1377"/>
      <c r="MHZ2363" s="1377"/>
      <c r="MIA2363" s="1377"/>
      <c r="MIB2363" s="1377"/>
      <c r="MIC2363" s="1377"/>
      <c r="MID2363" s="1377"/>
      <c r="MIE2363" s="1377"/>
      <c r="MIF2363" s="1377"/>
      <c r="MIG2363" s="1377"/>
      <c r="MIH2363" s="1377"/>
      <c r="MII2363" s="1377"/>
      <c r="MIJ2363" s="1377"/>
      <c r="MIK2363" s="1377"/>
      <c r="MIL2363" s="1377"/>
      <c r="MIM2363" s="1377"/>
      <c r="MIN2363" s="1377"/>
      <c r="MIO2363" s="1377"/>
      <c r="MIP2363" s="1377"/>
      <c r="MIQ2363" s="1377"/>
      <c r="MIR2363" s="1377"/>
      <c r="MIS2363" s="1377"/>
      <c r="MIT2363" s="1377"/>
      <c r="MIU2363" s="1377"/>
      <c r="MIV2363" s="1377"/>
      <c r="MIW2363" s="1377"/>
      <c r="MIX2363" s="1377"/>
      <c r="MIY2363" s="1377"/>
      <c r="MIZ2363" s="1377"/>
      <c r="MJA2363" s="1377"/>
      <c r="MJB2363" s="1377"/>
      <c r="MJC2363" s="1377"/>
      <c r="MJD2363" s="1377"/>
      <c r="MJE2363" s="1377"/>
      <c r="MJF2363" s="1377"/>
      <c r="MJG2363" s="1377"/>
      <c r="MJH2363" s="1377"/>
      <c r="MJI2363" s="1377"/>
      <c r="MJJ2363" s="1377"/>
      <c r="MJK2363" s="1377"/>
      <c r="MJL2363" s="1377"/>
      <c r="MJM2363" s="1377"/>
      <c r="MJN2363" s="1377"/>
      <c r="MJO2363" s="1377"/>
      <c r="MJP2363" s="1377"/>
      <c r="MJQ2363" s="1377"/>
      <c r="MJR2363" s="1377"/>
      <c r="MJS2363" s="1377"/>
      <c r="MJT2363" s="1377"/>
      <c r="MJU2363" s="1377"/>
      <c r="MJV2363" s="1377"/>
      <c r="MJW2363" s="1377"/>
      <c r="MJX2363" s="1377"/>
      <c r="MJY2363" s="1377"/>
      <c r="MJZ2363" s="1377"/>
      <c r="MKA2363" s="1377"/>
      <c r="MKB2363" s="1377"/>
      <c r="MKC2363" s="1377"/>
      <c r="MKD2363" s="1377"/>
      <c r="MKE2363" s="1377"/>
      <c r="MKF2363" s="1377"/>
      <c r="MKG2363" s="1377"/>
      <c r="MKH2363" s="1377"/>
      <c r="MKI2363" s="1377"/>
      <c r="MKJ2363" s="1377"/>
      <c r="MKK2363" s="1377"/>
      <c r="MKL2363" s="1377"/>
      <c r="MKM2363" s="1377"/>
      <c r="MKN2363" s="1377"/>
      <c r="MKO2363" s="1377"/>
      <c r="MKP2363" s="1377"/>
      <c r="MKQ2363" s="1377"/>
      <c r="MKR2363" s="1377"/>
      <c r="MKS2363" s="1377"/>
      <c r="MKT2363" s="1377"/>
      <c r="MKU2363" s="1377"/>
      <c r="MKV2363" s="1377"/>
      <c r="MKW2363" s="1377"/>
      <c r="MKX2363" s="1377"/>
      <c r="MKY2363" s="1377"/>
      <c r="MKZ2363" s="1377"/>
      <c r="MLA2363" s="1377"/>
      <c r="MLB2363" s="1377"/>
      <c r="MLC2363" s="1377"/>
      <c r="MLD2363" s="1377"/>
      <c r="MLE2363" s="1377"/>
      <c r="MLF2363" s="1377"/>
      <c r="MLG2363" s="1377"/>
      <c r="MLH2363" s="1377"/>
      <c r="MLI2363" s="1377"/>
      <c r="MLJ2363" s="1377"/>
      <c r="MLK2363" s="1377"/>
      <c r="MLL2363" s="1377"/>
      <c r="MLM2363" s="1377"/>
      <c r="MLN2363" s="1377"/>
      <c r="MLO2363" s="1377"/>
      <c r="MLP2363" s="1377"/>
      <c r="MLQ2363" s="1377"/>
      <c r="MLR2363" s="1377"/>
      <c r="MLS2363" s="1377"/>
      <c r="MLT2363" s="1377"/>
      <c r="MLU2363" s="1377"/>
      <c r="MLV2363" s="1377"/>
      <c r="MLW2363" s="1377"/>
      <c r="MLX2363" s="1377"/>
      <c r="MLY2363" s="1377"/>
      <c r="MLZ2363" s="1377"/>
      <c r="MMA2363" s="1377"/>
      <c r="MMB2363" s="1377"/>
      <c r="MMC2363" s="1377"/>
      <c r="MMD2363" s="1377"/>
      <c r="MME2363" s="1377"/>
      <c r="MMF2363" s="1377"/>
      <c r="MMG2363" s="1377"/>
      <c r="MMH2363" s="1377"/>
      <c r="MMI2363" s="1377"/>
      <c r="MMJ2363" s="1377"/>
      <c r="MMK2363" s="1377"/>
      <c r="MML2363" s="1377"/>
      <c r="MMM2363" s="1377"/>
      <c r="MMN2363" s="1377"/>
      <c r="MMO2363" s="1377"/>
      <c r="MMP2363" s="1377"/>
      <c r="MMQ2363" s="1377"/>
      <c r="MMR2363" s="1377"/>
      <c r="MMS2363" s="1377"/>
      <c r="MMT2363" s="1377"/>
      <c r="MMU2363" s="1377"/>
      <c r="MMV2363" s="1377"/>
      <c r="MMW2363" s="1377"/>
      <c r="MMX2363" s="1377"/>
      <c r="MMY2363" s="1377"/>
      <c r="MMZ2363" s="1377"/>
      <c r="MNA2363" s="1377"/>
      <c r="MNB2363" s="1377"/>
      <c r="MNC2363" s="1377"/>
      <c r="MND2363" s="1377"/>
      <c r="MNE2363" s="1377"/>
      <c r="MNF2363" s="1377"/>
      <c r="MNG2363" s="1377"/>
      <c r="MNH2363" s="1377"/>
      <c r="MNI2363" s="1377"/>
      <c r="MNJ2363" s="1377"/>
      <c r="MNK2363" s="1377"/>
      <c r="MNL2363" s="1377"/>
      <c r="MNM2363" s="1377"/>
      <c r="MNN2363" s="1377"/>
      <c r="MNO2363" s="1377"/>
      <c r="MNP2363" s="1377"/>
      <c r="MNQ2363" s="1377"/>
      <c r="MNR2363" s="1377"/>
      <c r="MNS2363" s="1377"/>
      <c r="MNT2363" s="1377"/>
      <c r="MNU2363" s="1377"/>
      <c r="MNV2363" s="1377"/>
      <c r="MNW2363" s="1377"/>
      <c r="MNX2363" s="1377"/>
      <c r="MNY2363" s="1377"/>
      <c r="MNZ2363" s="1377"/>
      <c r="MOA2363" s="1377"/>
      <c r="MOB2363" s="1377"/>
      <c r="MOC2363" s="1377"/>
      <c r="MOD2363" s="1377"/>
      <c r="MOE2363" s="1377"/>
      <c r="MOF2363" s="1377"/>
      <c r="MOG2363" s="1377"/>
      <c r="MOH2363" s="1377"/>
      <c r="MOI2363" s="1377"/>
      <c r="MOJ2363" s="1377"/>
      <c r="MOK2363" s="1377"/>
      <c r="MOL2363" s="1377"/>
      <c r="MOM2363" s="1377"/>
      <c r="MON2363" s="1377"/>
      <c r="MOO2363" s="1377"/>
      <c r="MOP2363" s="1377"/>
      <c r="MOQ2363" s="1377"/>
      <c r="MOR2363" s="1377"/>
      <c r="MOS2363" s="1377"/>
      <c r="MOT2363" s="1377"/>
      <c r="MOU2363" s="1377"/>
      <c r="MOV2363" s="1377"/>
      <c r="MOW2363" s="1377"/>
      <c r="MOX2363" s="1377"/>
      <c r="MOY2363" s="1377"/>
      <c r="MOZ2363" s="1377"/>
      <c r="MPA2363" s="1377"/>
      <c r="MPB2363" s="1377"/>
      <c r="MPC2363" s="1377"/>
      <c r="MPD2363" s="1377"/>
      <c r="MPE2363" s="1377"/>
      <c r="MPF2363" s="1377"/>
      <c r="MPG2363" s="1377"/>
      <c r="MPH2363" s="1377"/>
      <c r="MPI2363" s="1377"/>
      <c r="MPJ2363" s="1377"/>
      <c r="MPK2363" s="1377"/>
      <c r="MPL2363" s="1377"/>
      <c r="MPM2363" s="1377"/>
      <c r="MPN2363" s="1377"/>
      <c r="MPO2363" s="1377"/>
      <c r="MPP2363" s="1377"/>
      <c r="MPQ2363" s="1377"/>
      <c r="MPR2363" s="1377"/>
      <c r="MPS2363" s="1377"/>
      <c r="MPT2363" s="1377"/>
      <c r="MPU2363" s="1377"/>
      <c r="MPV2363" s="1377"/>
      <c r="MPW2363" s="1377"/>
      <c r="MPX2363" s="1377"/>
      <c r="MPY2363" s="1377"/>
      <c r="MPZ2363" s="1377"/>
      <c r="MQA2363" s="1377"/>
      <c r="MQB2363" s="1377"/>
      <c r="MQC2363" s="1377"/>
      <c r="MQD2363" s="1377"/>
      <c r="MQE2363" s="1377"/>
      <c r="MQF2363" s="1377"/>
      <c r="MQG2363" s="1377"/>
      <c r="MQH2363" s="1377"/>
      <c r="MQI2363" s="1377"/>
      <c r="MQJ2363" s="1377"/>
      <c r="MQK2363" s="1377"/>
      <c r="MQL2363" s="1377"/>
      <c r="MQM2363" s="1377"/>
      <c r="MQN2363" s="1377"/>
      <c r="MQO2363" s="1377"/>
      <c r="MQP2363" s="1377"/>
      <c r="MQQ2363" s="1377"/>
      <c r="MQR2363" s="1377"/>
      <c r="MQS2363" s="1377"/>
      <c r="MQT2363" s="1377"/>
      <c r="MQU2363" s="1377"/>
      <c r="MQV2363" s="1377"/>
      <c r="MQW2363" s="1377"/>
      <c r="MQX2363" s="1377"/>
      <c r="MQY2363" s="1377"/>
      <c r="MQZ2363" s="1377"/>
      <c r="MRA2363" s="1377"/>
      <c r="MRB2363" s="1377"/>
      <c r="MRC2363" s="1377"/>
      <c r="MRD2363" s="1377"/>
      <c r="MRE2363" s="1377"/>
      <c r="MRF2363" s="1377"/>
      <c r="MRG2363" s="1377"/>
      <c r="MRH2363" s="1377"/>
      <c r="MRI2363" s="1377"/>
      <c r="MRJ2363" s="1377"/>
      <c r="MRK2363" s="1377"/>
      <c r="MRL2363" s="1377"/>
      <c r="MRM2363" s="1377"/>
      <c r="MRN2363" s="1377"/>
      <c r="MRO2363" s="1377"/>
      <c r="MRP2363" s="1377"/>
      <c r="MRQ2363" s="1377"/>
      <c r="MRR2363" s="1377"/>
      <c r="MRS2363" s="1377"/>
      <c r="MRT2363" s="1377"/>
      <c r="MRU2363" s="1377"/>
      <c r="MRV2363" s="1377"/>
      <c r="MRW2363" s="1377"/>
      <c r="MRX2363" s="1377"/>
      <c r="MRY2363" s="1377"/>
      <c r="MRZ2363" s="1377"/>
      <c r="MSA2363" s="1377"/>
      <c r="MSB2363" s="1377"/>
      <c r="MSC2363" s="1377"/>
      <c r="MSD2363" s="1377"/>
      <c r="MSE2363" s="1377"/>
      <c r="MSF2363" s="1377"/>
      <c r="MSG2363" s="1377"/>
      <c r="MSH2363" s="1377"/>
      <c r="MSI2363" s="1377"/>
      <c r="MSJ2363" s="1377"/>
      <c r="MSK2363" s="1377"/>
      <c r="MSL2363" s="1377"/>
      <c r="MSM2363" s="1377"/>
      <c r="MSN2363" s="1377"/>
      <c r="MSO2363" s="1377"/>
      <c r="MSP2363" s="1377"/>
      <c r="MSQ2363" s="1377"/>
      <c r="MSR2363" s="1377"/>
      <c r="MSS2363" s="1377"/>
      <c r="MST2363" s="1377"/>
      <c r="MSU2363" s="1377"/>
      <c r="MSV2363" s="1377"/>
      <c r="MSW2363" s="1377"/>
      <c r="MSX2363" s="1377"/>
      <c r="MSY2363" s="1377"/>
      <c r="MSZ2363" s="1377"/>
      <c r="MTA2363" s="1377"/>
      <c r="MTB2363" s="1377"/>
      <c r="MTC2363" s="1377"/>
      <c r="MTD2363" s="1377"/>
      <c r="MTE2363" s="1377"/>
      <c r="MTF2363" s="1377"/>
      <c r="MTG2363" s="1377"/>
      <c r="MTH2363" s="1377"/>
      <c r="MTI2363" s="1377"/>
      <c r="MTJ2363" s="1377"/>
      <c r="MTK2363" s="1377"/>
      <c r="MTL2363" s="1377"/>
      <c r="MTM2363" s="1377"/>
      <c r="MTN2363" s="1377"/>
      <c r="MTO2363" s="1377"/>
      <c r="MTP2363" s="1377"/>
      <c r="MTQ2363" s="1377"/>
      <c r="MTR2363" s="1377"/>
      <c r="MTS2363" s="1377"/>
      <c r="MTT2363" s="1377"/>
      <c r="MTU2363" s="1377"/>
      <c r="MTV2363" s="1377"/>
      <c r="MTW2363" s="1377"/>
      <c r="MTX2363" s="1377"/>
      <c r="MTY2363" s="1377"/>
      <c r="MTZ2363" s="1377"/>
      <c r="MUA2363" s="1377"/>
      <c r="MUB2363" s="1377"/>
      <c r="MUC2363" s="1377"/>
      <c r="MUD2363" s="1377"/>
      <c r="MUE2363" s="1377"/>
      <c r="MUF2363" s="1377"/>
      <c r="MUG2363" s="1377"/>
      <c r="MUH2363" s="1377"/>
      <c r="MUI2363" s="1377"/>
      <c r="MUJ2363" s="1377"/>
      <c r="MUK2363" s="1377"/>
      <c r="MUL2363" s="1377"/>
      <c r="MUM2363" s="1377"/>
      <c r="MUN2363" s="1377"/>
      <c r="MUO2363" s="1377"/>
      <c r="MUP2363" s="1377"/>
      <c r="MUQ2363" s="1377"/>
      <c r="MUR2363" s="1377"/>
      <c r="MUS2363" s="1377"/>
      <c r="MUT2363" s="1377"/>
      <c r="MUU2363" s="1377"/>
      <c r="MUV2363" s="1377"/>
      <c r="MUW2363" s="1377"/>
      <c r="MUX2363" s="1377"/>
      <c r="MUY2363" s="1377"/>
      <c r="MUZ2363" s="1377"/>
      <c r="MVA2363" s="1377"/>
      <c r="MVB2363" s="1377"/>
      <c r="MVC2363" s="1377"/>
      <c r="MVD2363" s="1377"/>
      <c r="MVE2363" s="1377"/>
      <c r="MVF2363" s="1377"/>
      <c r="MVG2363" s="1377"/>
      <c r="MVH2363" s="1377"/>
      <c r="MVI2363" s="1377"/>
      <c r="MVJ2363" s="1377"/>
      <c r="MVK2363" s="1377"/>
      <c r="MVL2363" s="1377"/>
      <c r="MVM2363" s="1377"/>
      <c r="MVN2363" s="1377"/>
      <c r="MVO2363" s="1377"/>
      <c r="MVP2363" s="1377"/>
      <c r="MVQ2363" s="1377"/>
      <c r="MVR2363" s="1377"/>
      <c r="MVS2363" s="1377"/>
      <c r="MVT2363" s="1377"/>
      <c r="MVU2363" s="1377"/>
      <c r="MVV2363" s="1377"/>
      <c r="MVW2363" s="1377"/>
      <c r="MVX2363" s="1377"/>
      <c r="MVY2363" s="1377"/>
      <c r="MVZ2363" s="1377"/>
      <c r="MWA2363" s="1377"/>
      <c r="MWB2363" s="1377"/>
      <c r="MWC2363" s="1377"/>
      <c r="MWD2363" s="1377"/>
      <c r="MWE2363" s="1377"/>
      <c r="MWF2363" s="1377"/>
      <c r="MWG2363" s="1377"/>
      <c r="MWH2363" s="1377"/>
      <c r="MWI2363" s="1377"/>
      <c r="MWJ2363" s="1377"/>
      <c r="MWK2363" s="1377"/>
      <c r="MWL2363" s="1377"/>
      <c r="MWM2363" s="1377"/>
      <c r="MWN2363" s="1377"/>
      <c r="MWO2363" s="1377"/>
      <c r="MWP2363" s="1377"/>
      <c r="MWQ2363" s="1377"/>
      <c r="MWR2363" s="1377"/>
      <c r="MWS2363" s="1377"/>
      <c r="MWT2363" s="1377"/>
      <c r="MWU2363" s="1377"/>
      <c r="MWV2363" s="1377"/>
      <c r="MWW2363" s="1377"/>
      <c r="MWX2363" s="1377"/>
      <c r="MWY2363" s="1377"/>
      <c r="MWZ2363" s="1377"/>
      <c r="MXA2363" s="1377"/>
      <c r="MXB2363" s="1377"/>
      <c r="MXC2363" s="1377"/>
      <c r="MXD2363" s="1377"/>
      <c r="MXE2363" s="1377"/>
      <c r="MXF2363" s="1377"/>
      <c r="MXG2363" s="1377"/>
      <c r="MXH2363" s="1377"/>
      <c r="MXI2363" s="1377"/>
      <c r="MXJ2363" s="1377"/>
      <c r="MXK2363" s="1377"/>
      <c r="MXL2363" s="1377"/>
      <c r="MXM2363" s="1377"/>
      <c r="MXN2363" s="1377"/>
      <c r="MXO2363" s="1377"/>
      <c r="MXP2363" s="1377"/>
      <c r="MXQ2363" s="1377"/>
      <c r="MXR2363" s="1377"/>
      <c r="MXS2363" s="1377"/>
      <c r="MXT2363" s="1377"/>
      <c r="MXU2363" s="1377"/>
      <c r="MXV2363" s="1377"/>
      <c r="MXW2363" s="1377"/>
      <c r="MXX2363" s="1377"/>
      <c r="MXY2363" s="1377"/>
      <c r="MXZ2363" s="1377"/>
      <c r="MYA2363" s="1377"/>
      <c r="MYB2363" s="1377"/>
      <c r="MYC2363" s="1377"/>
      <c r="MYD2363" s="1377"/>
      <c r="MYE2363" s="1377"/>
      <c r="MYF2363" s="1377"/>
      <c r="MYG2363" s="1377"/>
      <c r="MYH2363" s="1377"/>
      <c r="MYI2363" s="1377"/>
      <c r="MYJ2363" s="1377"/>
      <c r="MYK2363" s="1377"/>
      <c r="MYL2363" s="1377"/>
      <c r="MYM2363" s="1377"/>
      <c r="MYN2363" s="1377"/>
      <c r="MYO2363" s="1377"/>
      <c r="MYP2363" s="1377"/>
      <c r="MYQ2363" s="1377"/>
      <c r="MYR2363" s="1377"/>
      <c r="MYS2363" s="1377"/>
      <c r="MYT2363" s="1377"/>
      <c r="MYU2363" s="1377"/>
      <c r="MYV2363" s="1377"/>
      <c r="MYW2363" s="1377"/>
      <c r="MYX2363" s="1377"/>
      <c r="MYY2363" s="1377"/>
      <c r="MYZ2363" s="1377"/>
      <c r="MZA2363" s="1377"/>
      <c r="MZB2363" s="1377"/>
      <c r="MZC2363" s="1377"/>
      <c r="MZD2363" s="1377"/>
      <c r="MZE2363" s="1377"/>
      <c r="MZF2363" s="1377"/>
      <c r="MZG2363" s="1377"/>
      <c r="MZH2363" s="1377"/>
      <c r="MZI2363" s="1377"/>
      <c r="MZJ2363" s="1377"/>
      <c r="MZK2363" s="1377"/>
      <c r="MZL2363" s="1377"/>
      <c r="MZM2363" s="1377"/>
      <c r="MZN2363" s="1377"/>
      <c r="MZO2363" s="1377"/>
      <c r="MZP2363" s="1377"/>
      <c r="MZQ2363" s="1377"/>
      <c r="MZR2363" s="1377"/>
      <c r="MZS2363" s="1377"/>
      <c r="MZT2363" s="1377"/>
      <c r="MZU2363" s="1377"/>
      <c r="MZV2363" s="1377"/>
      <c r="MZW2363" s="1377"/>
      <c r="MZX2363" s="1377"/>
      <c r="MZY2363" s="1377"/>
      <c r="MZZ2363" s="1377"/>
      <c r="NAA2363" s="1377"/>
      <c r="NAB2363" s="1377"/>
      <c r="NAC2363" s="1377"/>
      <c r="NAD2363" s="1377"/>
      <c r="NAE2363" s="1377"/>
      <c r="NAF2363" s="1377"/>
      <c r="NAG2363" s="1377"/>
      <c r="NAH2363" s="1377"/>
      <c r="NAI2363" s="1377"/>
      <c r="NAJ2363" s="1377"/>
      <c r="NAK2363" s="1377"/>
      <c r="NAL2363" s="1377"/>
      <c r="NAM2363" s="1377"/>
      <c r="NAN2363" s="1377"/>
      <c r="NAO2363" s="1377"/>
      <c r="NAP2363" s="1377"/>
      <c r="NAQ2363" s="1377"/>
      <c r="NAR2363" s="1377"/>
      <c r="NAS2363" s="1377"/>
      <c r="NAT2363" s="1377"/>
      <c r="NAU2363" s="1377"/>
      <c r="NAV2363" s="1377"/>
      <c r="NAW2363" s="1377"/>
      <c r="NAX2363" s="1377"/>
      <c r="NAY2363" s="1377"/>
      <c r="NAZ2363" s="1377"/>
      <c r="NBA2363" s="1377"/>
      <c r="NBB2363" s="1377"/>
      <c r="NBC2363" s="1377"/>
      <c r="NBD2363" s="1377"/>
      <c r="NBE2363" s="1377"/>
      <c r="NBF2363" s="1377"/>
      <c r="NBG2363" s="1377"/>
      <c r="NBH2363" s="1377"/>
      <c r="NBI2363" s="1377"/>
      <c r="NBJ2363" s="1377"/>
      <c r="NBK2363" s="1377"/>
      <c r="NBL2363" s="1377"/>
      <c r="NBM2363" s="1377"/>
      <c r="NBN2363" s="1377"/>
      <c r="NBO2363" s="1377"/>
      <c r="NBP2363" s="1377"/>
      <c r="NBQ2363" s="1377"/>
      <c r="NBR2363" s="1377"/>
      <c r="NBS2363" s="1377"/>
      <c r="NBT2363" s="1377"/>
      <c r="NBU2363" s="1377"/>
      <c r="NBV2363" s="1377"/>
      <c r="NBW2363" s="1377"/>
      <c r="NBX2363" s="1377"/>
      <c r="NBY2363" s="1377"/>
      <c r="NBZ2363" s="1377"/>
      <c r="NCA2363" s="1377"/>
      <c r="NCB2363" s="1377"/>
      <c r="NCC2363" s="1377"/>
      <c r="NCD2363" s="1377"/>
      <c r="NCE2363" s="1377"/>
      <c r="NCF2363" s="1377"/>
      <c r="NCG2363" s="1377"/>
      <c r="NCH2363" s="1377"/>
      <c r="NCI2363" s="1377"/>
      <c r="NCJ2363" s="1377"/>
      <c r="NCK2363" s="1377"/>
      <c r="NCL2363" s="1377"/>
      <c r="NCM2363" s="1377"/>
      <c r="NCN2363" s="1377"/>
      <c r="NCO2363" s="1377"/>
      <c r="NCP2363" s="1377"/>
      <c r="NCQ2363" s="1377"/>
      <c r="NCR2363" s="1377"/>
      <c r="NCS2363" s="1377"/>
      <c r="NCT2363" s="1377"/>
      <c r="NCU2363" s="1377"/>
      <c r="NCV2363" s="1377"/>
      <c r="NCW2363" s="1377"/>
      <c r="NCX2363" s="1377"/>
      <c r="NCY2363" s="1377"/>
      <c r="NCZ2363" s="1377"/>
      <c r="NDA2363" s="1377"/>
      <c r="NDB2363" s="1377"/>
      <c r="NDC2363" s="1377"/>
      <c r="NDD2363" s="1377"/>
      <c r="NDE2363" s="1377"/>
      <c r="NDF2363" s="1377"/>
      <c r="NDG2363" s="1377"/>
      <c r="NDH2363" s="1377"/>
      <c r="NDI2363" s="1377"/>
      <c r="NDJ2363" s="1377"/>
      <c r="NDK2363" s="1377"/>
      <c r="NDL2363" s="1377"/>
      <c r="NDM2363" s="1377"/>
      <c r="NDN2363" s="1377"/>
      <c r="NDO2363" s="1377"/>
      <c r="NDP2363" s="1377"/>
      <c r="NDQ2363" s="1377"/>
      <c r="NDR2363" s="1377"/>
      <c r="NDS2363" s="1377"/>
      <c r="NDT2363" s="1377"/>
      <c r="NDU2363" s="1377"/>
      <c r="NDV2363" s="1377"/>
      <c r="NDW2363" s="1377"/>
      <c r="NDX2363" s="1377"/>
      <c r="NDY2363" s="1377"/>
      <c r="NDZ2363" s="1377"/>
      <c r="NEA2363" s="1377"/>
      <c r="NEB2363" s="1377"/>
      <c r="NEC2363" s="1377"/>
      <c r="NED2363" s="1377"/>
      <c r="NEE2363" s="1377"/>
      <c r="NEF2363" s="1377"/>
      <c r="NEG2363" s="1377"/>
      <c r="NEH2363" s="1377"/>
      <c r="NEI2363" s="1377"/>
      <c r="NEJ2363" s="1377"/>
      <c r="NEK2363" s="1377"/>
      <c r="NEL2363" s="1377"/>
      <c r="NEM2363" s="1377"/>
      <c r="NEN2363" s="1377"/>
      <c r="NEO2363" s="1377"/>
      <c r="NEP2363" s="1377"/>
      <c r="NEQ2363" s="1377"/>
      <c r="NER2363" s="1377"/>
      <c r="NES2363" s="1377"/>
      <c r="NET2363" s="1377"/>
      <c r="NEU2363" s="1377"/>
      <c r="NEV2363" s="1377"/>
      <c r="NEW2363" s="1377"/>
      <c r="NEX2363" s="1377"/>
      <c r="NEY2363" s="1377"/>
      <c r="NEZ2363" s="1377"/>
      <c r="NFA2363" s="1377"/>
      <c r="NFB2363" s="1377"/>
      <c r="NFC2363" s="1377"/>
      <c r="NFD2363" s="1377"/>
      <c r="NFE2363" s="1377"/>
      <c r="NFF2363" s="1377"/>
      <c r="NFG2363" s="1377"/>
      <c r="NFH2363" s="1377"/>
      <c r="NFI2363" s="1377"/>
      <c r="NFJ2363" s="1377"/>
      <c r="NFK2363" s="1377"/>
      <c r="NFL2363" s="1377"/>
      <c r="NFM2363" s="1377"/>
      <c r="NFN2363" s="1377"/>
      <c r="NFO2363" s="1377"/>
      <c r="NFP2363" s="1377"/>
      <c r="NFQ2363" s="1377"/>
      <c r="NFR2363" s="1377"/>
      <c r="NFS2363" s="1377"/>
      <c r="NFT2363" s="1377"/>
      <c r="NFU2363" s="1377"/>
      <c r="NFV2363" s="1377"/>
      <c r="NFW2363" s="1377"/>
      <c r="NFX2363" s="1377"/>
      <c r="NFY2363" s="1377"/>
      <c r="NFZ2363" s="1377"/>
      <c r="NGA2363" s="1377"/>
      <c r="NGB2363" s="1377"/>
      <c r="NGC2363" s="1377"/>
      <c r="NGD2363" s="1377"/>
      <c r="NGE2363" s="1377"/>
      <c r="NGF2363" s="1377"/>
      <c r="NGG2363" s="1377"/>
      <c r="NGH2363" s="1377"/>
      <c r="NGI2363" s="1377"/>
      <c r="NGJ2363" s="1377"/>
      <c r="NGK2363" s="1377"/>
      <c r="NGL2363" s="1377"/>
      <c r="NGM2363" s="1377"/>
      <c r="NGN2363" s="1377"/>
      <c r="NGO2363" s="1377"/>
      <c r="NGP2363" s="1377"/>
      <c r="NGQ2363" s="1377"/>
      <c r="NGR2363" s="1377"/>
      <c r="NGS2363" s="1377"/>
      <c r="NGT2363" s="1377"/>
      <c r="NGU2363" s="1377"/>
      <c r="NGV2363" s="1377"/>
      <c r="NGW2363" s="1377"/>
      <c r="NGX2363" s="1377"/>
      <c r="NGY2363" s="1377"/>
      <c r="NGZ2363" s="1377"/>
      <c r="NHA2363" s="1377"/>
      <c r="NHB2363" s="1377"/>
      <c r="NHC2363" s="1377"/>
      <c r="NHD2363" s="1377"/>
      <c r="NHE2363" s="1377"/>
      <c r="NHF2363" s="1377"/>
      <c r="NHG2363" s="1377"/>
      <c r="NHH2363" s="1377"/>
      <c r="NHI2363" s="1377"/>
      <c r="NHJ2363" s="1377"/>
      <c r="NHK2363" s="1377"/>
      <c r="NHL2363" s="1377"/>
      <c r="NHM2363" s="1377"/>
      <c r="NHN2363" s="1377"/>
      <c r="NHO2363" s="1377"/>
      <c r="NHP2363" s="1377"/>
      <c r="NHQ2363" s="1377"/>
      <c r="NHR2363" s="1377"/>
      <c r="NHS2363" s="1377"/>
      <c r="NHT2363" s="1377"/>
      <c r="NHU2363" s="1377"/>
      <c r="NHV2363" s="1377"/>
      <c r="NHW2363" s="1377"/>
      <c r="NHX2363" s="1377"/>
      <c r="NHY2363" s="1377"/>
      <c r="NHZ2363" s="1377"/>
      <c r="NIA2363" s="1377"/>
      <c r="NIB2363" s="1377"/>
      <c r="NIC2363" s="1377"/>
      <c r="NID2363" s="1377"/>
      <c r="NIE2363" s="1377"/>
      <c r="NIF2363" s="1377"/>
      <c r="NIG2363" s="1377"/>
      <c r="NIH2363" s="1377"/>
      <c r="NII2363" s="1377"/>
      <c r="NIJ2363" s="1377"/>
      <c r="NIK2363" s="1377"/>
      <c r="NIL2363" s="1377"/>
      <c r="NIM2363" s="1377"/>
      <c r="NIN2363" s="1377"/>
      <c r="NIO2363" s="1377"/>
      <c r="NIP2363" s="1377"/>
      <c r="NIQ2363" s="1377"/>
      <c r="NIR2363" s="1377"/>
      <c r="NIS2363" s="1377"/>
      <c r="NIT2363" s="1377"/>
      <c r="NIU2363" s="1377"/>
      <c r="NIV2363" s="1377"/>
      <c r="NIW2363" s="1377"/>
      <c r="NIX2363" s="1377"/>
      <c r="NIY2363" s="1377"/>
      <c r="NIZ2363" s="1377"/>
      <c r="NJA2363" s="1377"/>
      <c r="NJB2363" s="1377"/>
      <c r="NJC2363" s="1377"/>
      <c r="NJD2363" s="1377"/>
      <c r="NJE2363" s="1377"/>
      <c r="NJF2363" s="1377"/>
      <c r="NJG2363" s="1377"/>
      <c r="NJH2363" s="1377"/>
      <c r="NJI2363" s="1377"/>
      <c r="NJJ2363" s="1377"/>
      <c r="NJK2363" s="1377"/>
      <c r="NJL2363" s="1377"/>
      <c r="NJM2363" s="1377"/>
      <c r="NJN2363" s="1377"/>
      <c r="NJO2363" s="1377"/>
      <c r="NJP2363" s="1377"/>
      <c r="NJQ2363" s="1377"/>
      <c r="NJR2363" s="1377"/>
      <c r="NJS2363" s="1377"/>
      <c r="NJT2363" s="1377"/>
      <c r="NJU2363" s="1377"/>
      <c r="NJV2363" s="1377"/>
      <c r="NJW2363" s="1377"/>
      <c r="NJX2363" s="1377"/>
      <c r="NJY2363" s="1377"/>
      <c r="NJZ2363" s="1377"/>
      <c r="NKA2363" s="1377"/>
      <c r="NKB2363" s="1377"/>
      <c r="NKC2363" s="1377"/>
      <c r="NKD2363" s="1377"/>
      <c r="NKE2363" s="1377"/>
      <c r="NKF2363" s="1377"/>
      <c r="NKG2363" s="1377"/>
      <c r="NKH2363" s="1377"/>
      <c r="NKI2363" s="1377"/>
      <c r="NKJ2363" s="1377"/>
      <c r="NKK2363" s="1377"/>
      <c r="NKL2363" s="1377"/>
      <c r="NKM2363" s="1377"/>
      <c r="NKN2363" s="1377"/>
      <c r="NKO2363" s="1377"/>
      <c r="NKP2363" s="1377"/>
      <c r="NKQ2363" s="1377"/>
      <c r="NKR2363" s="1377"/>
      <c r="NKS2363" s="1377"/>
      <c r="NKT2363" s="1377"/>
      <c r="NKU2363" s="1377"/>
      <c r="NKV2363" s="1377"/>
      <c r="NKW2363" s="1377"/>
      <c r="NKX2363" s="1377"/>
      <c r="NKY2363" s="1377"/>
      <c r="NKZ2363" s="1377"/>
      <c r="NLA2363" s="1377"/>
      <c r="NLB2363" s="1377"/>
      <c r="NLC2363" s="1377"/>
      <c r="NLD2363" s="1377"/>
      <c r="NLE2363" s="1377"/>
      <c r="NLF2363" s="1377"/>
      <c r="NLG2363" s="1377"/>
      <c r="NLH2363" s="1377"/>
      <c r="NLI2363" s="1377"/>
      <c r="NLJ2363" s="1377"/>
      <c r="NLK2363" s="1377"/>
      <c r="NLL2363" s="1377"/>
      <c r="NLM2363" s="1377"/>
      <c r="NLN2363" s="1377"/>
      <c r="NLO2363" s="1377"/>
      <c r="NLP2363" s="1377"/>
      <c r="NLQ2363" s="1377"/>
      <c r="NLR2363" s="1377"/>
      <c r="NLS2363" s="1377"/>
      <c r="NLT2363" s="1377"/>
      <c r="NLU2363" s="1377"/>
      <c r="NLV2363" s="1377"/>
      <c r="NLW2363" s="1377"/>
      <c r="NLX2363" s="1377"/>
      <c r="NLY2363" s="1377"/>
      <c r="NLZ2363" s="1377"/>
      <c r="NMA2363" s="1377"/>
      <c r="NMB2363" s="1377"/>
      <c r="NMC2363" s="1377"/>
      <c r="NMD2363" s="1377"/>
      <c r="NME2363" s="1377"/>
      <c r="NMF2363" s="1377"/>
      <c r="NMG2363" s="1377"/>
      <c r="NMH2363" s="1377"/>
      <c r="NMI2363" s="1377"/>
      <c r="NMJ2363" s="1377"/>
      <c r="NMK2363" s="1377"/>
      <c r="NML2363" s="1377"/>
      <c r="NMM2363" s="1377"/>
      <c r="NMN2363" s="1377"/>
      <c r="NMO2363" s="1377"/>
      <c r="NMP2363" s="1377"/>
      <c r="NMQ2363" s="1377"/>
      <c r="NMR2363" s="1377"/>
      <c r="NMS2363" s="1377"/>
      <c r="NMT2363" s="1377"/>
      <c r="NMU2363" s="1377"/>
      <c r="NMV2363" s="1377"/>
      <c r="NMW2363" s="1377"/>
      <c r="NMX2363" s="1377"/>
      <c r="NMY2363" s="1377"/>
      <c r="NMZ2363" s="1377"/>
      <c r="NNA2363" s="1377"/>
      <c r="NNB2363" s="1377"/>
      <c r="NNC2363" s="1377"/>
      <c r="NND2363" s="1377"/>
      <c r="NNE2363" s="1377"/>
      <c r="NNF2363" s="1377"/>
      <c r="NNG2363" s="1377"/>
      <c r="NNH2363" s="1377"/>
      <c r="NNI2363" s="1377"/>
      <c r="NNJ2363" s="1377"/>
      <c r="NNK2363" s="1377"/>
      <c r="NNL2363" s="1377"/>
      <c r="NNM2363" s="1377"/>
      <c r="NNN2363" s="1377"/>
      <c r="NNO2363" s="1377"/>
      <c r="NNP2363" s="1377"/>
      <c r="NNQ2363" s="1377"/>
      <c r="NNR2363" s="1377"/>
      <c r="NNS2363" s="1377"/>
      <c r="NNT2363" s="1377"/>
      <c r="NNU2363" s="1377"/>
      <c r="NNV2363" s="1377"/>
      <c r="NNW2363" s="1377"/>
      <c r="NNX2363" s="1377"/>
      <c r="NNY2363" s="1377"/>
      <c r="NNZ2363" s="1377"/>
      <c r="NOA2363" s="1377"/>
      <c r="NOB2363" s="1377"/>
      <c r="NOC2363" s="1377"/>
      <c r="NOD2363" s="1377"/>
      <c r="NOE2363" s="1377"/>
      <c r="NOF2363" s="1377"/>
      <c r="NOG2363" s="1377"/>
      <c r="NOH2363" s="1377"/>
      <c r="NOI2363" s="1377"/>
      <c r="NOJ2363" s="1377"/>
      <c r="NOK2363" s="1377"/>
      <c r="NOL2363" s="1377"/>
      <c r="NOM2363" s="1377"/>
      <c r="NON2363" s="1377"/>
      <c r="NOO2363" s="1377"/>
      <c r="NOP2363" s="1377"/>
      <c r="NOQ2363" s="1377"/>
      <c r="NOR2363" s="1377"/>
      <c r="NOS2363" s="1377"/>
      <c r="NOT2363" s="1377"/>
      <c r="NOU2363" s="1377"/>
      <c r="NOV2363" s="1377"/>
      <c r="NOW2363" s="1377"/>
      <c r="NOX2363" s="1377"/>
      <c r="NOY2363" s="1377"/>
      <c r="NOZ2363" s="1377"/>
      <c r="NPA2363" s="1377"/>
      <c r="NPB2363" s="1377"/>
      <c r="NPC2363" s="1377"/>
      <c r="NPD2363" s="1377"/>
      <c r="NPE2363" s="1377"/>
      <c r="NPF2363" s="1377"/>
      <c r="NPG2363" s="1377"/>
      <c r="NPH2363" s="1377"/>
      <c r="NPI2363" s="1377"/>
      <c r="NPJ2363" s="1377"/>
      <c r="NPK2363" s="1377"/>
      <c r="NPL2363" s="1377"/>
      <c r="NPM2363" s="1377"/>
      <c r="NPN2363" s="1377"/>
      <c r="NPO2363" s="1377"/>
      <c r="NPP2363" s="1377"/>
      <c r="NPQ2363" s="1377"/>
      <c r="NPR2363" s="1377"/>
      <c r="NPS2363" s="1377"/>
      <c r="NPT2363" s="1377"/>
      <c r="NPU2363" s="1377"/>
      <c r="NPV2363" s="1377"/>
      <c r="NPW2363" s="1377"/>
      <c r="NPX2363" s="1377"/>
      <c r="NPY2363" s="1377"/>
      <c r="NPZ2363" s="1377"/>
      <c r="NQA2363" s="1377"/>
      <c r="NQB2363" s="1377"/>
      <c r="NQC2363" s="1377"/>
      <c r="NQD2363" s="1377"/>
      <c r="NQE2363" s="1377"/>
      <c r="NQF2363" s="1377"/>
      <c r="NQG2363" s="1377"/>
      <c r="NQH2363" s="1377"/>
      <c r="NQI2363" s="1377"/>
      <c r="NQJ2363" s="1377"/>
      <c r="NQK2363" s="1377"/>
      <c r="NQL2363" s="1377"/>
      <c r="NQM2363" s="1377"/>
      <c r="NQN2363" s="1377"/>
      <c r="NQO2363" s="1377"/>
      <c r="NQP2363" s="1377"/>
      <c r="NQQ2363" s="1377"/>
      <c r="NQR2363" s="1377"/>
      <c r="NQS2363" s="1377"/>
      <c r="NQT2363" s="1377"/>
      <c r="NQU2363" s="1377"/>
      <c r="NQV2363" s="1377"/>
      <c r="NQW2363" s="1377"/>
      <c r="NQX2363" s="1377"/>
      <c r="NQY2363" s="1377"/>
      <c r="NQZ2363" s="1377"/>
      <c r="NRA2363" s="1377"/>
      <c r="NRB2363" s="1377"/>
      <c r="NRC2363" s="1377"/>
      <c r="NRD2363" s="1377"/>
      <c r="NRE2363" s="1377"/>
      <c r="NRF2363" s="1377"/>
      <c r="NRG2363" s="1377"/>
      <c r="NRH2363" s="1377"/>
      <c r="NRI2363" s="1377"/>
      <c r="NRJ2363" s="1377"/>
      <c r="NRK2363" s="1377"/>
      <c r="NRL2363" s="1377"/>
      <c r="NRM2363" s="1377"/>
      <c r="NRN2363" s="1377"/>
      <c r="NRO2363" s="1377"/>
      <c r="NRP2363" s="1377"/>
      <c r="NRQ2363" s="1377"/>
      <c r="NRR2363" s="1377"/>
      <c r="NRS2363" s="1377"/>
      <c r="NRT2363" s="1377"/>
      <c r="NRU2363" s="1377"/>
      <c r="NRV2363" s="1377"/>
      <c r="NRW2363" s="1377"/>
      <c r="NRX2363" s="1377"/>
      <c r="NRY2363" s="1377"/>
      <c r="NRZ2363" s="1377"/>
      <c r="NSA2363" s="1377"/>
      <c r="NSB2363" s="1377"/>
      <c r="NSC2363" s="1377"/>
      <c r="NSD2363" s="1377"/>
      <c r="NSE2363" s="1377"/>
      <c r="NSF2363" s="1377"/>
      <c r="NSG2363" s="1377"/>
      <c r="NSH2363" s="1377"/>
      <c r="NSI2363" s="1377"/>
      <c r="NSJ2363" s="1377"/>
      <c r="NSK2363" s="1377"/>
      <c r="NSL2363" s="1377"/>
      <c r="NSM2363" s="1377"/>
      <c r="NSN2363" s="1377"/>
      <c r="NSO2363" s="1377"/>
      <c r="NSP2363" s="1377"/>
      <c r="NSQ2363" s="1377"/>
      <c r="NSR2363" s="1377"/>
      <c r="NSS2363" s="1377"/>
      <c r="NST2363" s="1377"/>
      <c r="NSU2363" s="1377"/>
      <c r="NSV2363" s="1377"/>
      <c r="NSW2363" s="1377"/>
      <c r="NSX2363" s="1377"/>
      <c r="NSY2363" s="1377"/>
      <c r="NSZ2363" s="1377"/>
      <c r="NTA2363" s="1377"/>
      <c r="NTB2363" s="1377"/>
      <c r="NTC2363" s="1377"/>
      <c r="NTD2363" s="1377"/>
      <c r="NTE2363" s="1377"/>
      <c r="NTF2363" s="1377"/>
      <c r="NTG2363" s="1377"/>
      <c r="NTH2363" s="1377"/>
      <c r="NTI2363" s="1377"/>
      <c r="NTJ2363" s="1377"/>
      <c r="NTK2363" s="1377"/>
      <c r="NTL2363" s="1377"/>
      <c r="NTM2363" s="1377"/>
      <c r="NTN2363" s="1377"/>
      <c r="NTO2363" s="1377"/>
      <c r="NTP2363" s="1377"/>
      <c r="NTQ2363" s="1377"/>
      <c r="NTR2363" s="1377"/>
      <c r="NTS2363" s="1377"/>
      <c r="NTT2363" s="1377"/>
      <c r="NTU2363" s="1377"/>
      <c r="NTV2363" s="1377"/>
      <c r="NTW2363" s="1377"/>
      <c r="NTX2363" s="1377"/>
      <c r="NTY2363" s="1377"/>
      <c r="NTZ2363" s="1377"/>
      <c r="NUA2363" s="1377"/>
      <c r="NUB2363" s="1377"/>
      <c r="NUC2363" s="1377"/>
      <c r="NUD2363" s="1377"/>
      <c r="NUE2363" s="1377"/>
      <c r="NUF2363" s="1377"/>
      <c r="NUG2363" s="1377"/>
      <c r="NUH2363" s="1377"/>
      <c r="NUI2363" s="1377"/>
      <c r="NUJ2363" s="1377"/>
      <c r="NUK2363" s="1377"/>
      <c r="NUL2363" s="1377"/>
      <c r="NUM2363" s="1377"/>
      <c r="NUN2363" s="1377"/>
      <c r="NUO2363" s="1377"/>
      <c r="NUP2363" s="1377"/>
      <c r="NUQ2363" s="1377"/>
      <c r="NUR2363" s="1377"/>
      <c r="NUS2363" s="1377"/>
      <c r="NUT2363" s="1377"/>
      <c r="NUU2363" s="1377"/>
      <c r="NUV2363" s="1377"/>
      <c r="NUW2363" s="1377"/>
      <c r="NUX2363" s="1377"/>
      <c r="NUY2363" s="1377"/>
      <c r="NUZ2363" s="1377"/>
      <c r="NVA2363" s="1377"/>
      <c r="NVB2363" s="1377"/>
      <c r="NVC2363" s="1377"/>
      <c r="NVD2363" s="1377"/>
      <c r="NVE2363" s="1377"/>
      <c r="NVF2363" s="1377"/>
      <c r="NVG2363" s="1377"/>
      <c r="NVH2363" s="1377"/>
      <c r="NVI2363" s="1377"/>
      <c r="NVJ2363" s="1377"/>
      <c r="NVK2363" s="1377"/>
      <c r="NVL2363" s="1377"/>
      <c r="NVM2363" s="1377"/>
      <c r="NVN2363" s="1377"/>
      <c r="NVO2363" s="1377"/>
      <c r="NVP2363" s="1377"/>
      <c r="NVQ2363" s="1377"/>
      <c r="NVR2363" s="1377"/>
      <c r="NVS2363" s="1377"/>
      <c r="NVT2363" s="1377"/>
      <c r="NVU2363" s="1377"/>
      <c r="NVV2363" s="1377"/>
      <c r="NVW2363" s="1377"/>
      <c r="NVX2363" s="1377"/>
      <c r="NVY2363" s="1377"/>
      <c r="NVZ2363" s="1377"/>
      <c r="NWA2363" s="1377"/>
      <c r="NWB2363" s="1377"/>
      <c r="NWC2363" s="1377"/>
      <c r="NWD2363" s="1377"/>
      <c r="NWE2363" s="1377"/>
      <c r="NWF2363" s="1377"/>
      <c r="NWG2363" s="1377"/>
      <c r="NWH2363" s="1377"/>
      <c r="NWI2363" s="1377"/>
      <c r="NWJ2363" s="1377"/>
      <c r="NWK2363" s="1377"/>
      <c r="NWL2363" s="1377"/>
      <c r="NWM2363" s="1377"/>
      <c r="NWN2363" s="1377"/>
      <c r="NWO2363" s="1377"/>
      <c r="NWP2363" s="1377"/>
      <c r="NWQ2363" s="1377"/>
      <c r="NWR2363" s="1377"/>
      <c r="NWS2363" s="1377"/>
      <c r="NWT2363" s="1377"/>
      <c r="NWU2363" s="1377"/>
      <c r="NWV2363" s="1377"/>
      <c r="NWW2363" s="1377"/>
      <c r="NWX2363" s="1377"/>
      <c r="NWY2363" s="1377"/>
      <c r="NWZ2363" s="1377"/>
      <c r="NXA2363" s="1377"/>
      <c r="NXB2363" s="1377"/>
      <c r="NXC2363" s="1377"/>
      <c r="NXD2363" s="1377"/>
      <c r="NXE2363" s="1377"/>
      <c r="NXF2363" s="1377"/>
      <c r="NXG2363" s="1377"/>
      <c r="NXH2363" s="1377"/>
      <c r="NXI2363" s="1377"/>
      <c r="NXJ2363" s="1377"/>
      <c r="NXK2363" s="1377"/>
      <c r="NXL2363" s="1377"/>
      <c r="NXM2363" s="1377"/>
      <c r="NXN2363" s="1377"/>
      <c r="NXO2363" s="1377"/>
      <c r="NXP2363" s="1377"/>
      <c r="NXQ2363" s="1377"/>
      <c r="NXR2363" s="1377"/>
      <c r="NXS2363" s="1377"/>
      <c r="NXT2363" s="1377"/>
      <c r="NXU2363" s="1377"/>
      <c r="NXV2363" s="1377"/>
      <c r="NXW2363" s="1377"/>
      <c r="NXX2363" s="1377"/>
      <c r="NXY2363" s="1377"/>
      <c r="NXZ2363" s="1377"/>
      <c r="NYA2363" s="1377"/>
      <c r="NYB2363" s="1377"/>
      <c r="NYC2363" s="1377"/>
      <c r="NYD2363" s="1377"/>
      <c r="NYE2363" s="1377"/>
      <c r="NYF2363" s="1377"/>
      <c r="NYG2363" s="1377"/>
      <c r="NYH2363" s="1377"/>
      <c r="NYI2363" s="1377"/>
      <c r="NYJ2363" s="1377"/>
      <c r="NYK2363" s="1377"/>
      <c r="NYL2363" s="1377"/>
      <c r="NYM2363" s="1377"/>
      <c r="NYN2363" s="1377"/>
      <c r="NYO2363" s="1377"/>
      <c r="NYP2363" s="1377"/>
      <c r="NYQ2363" s="1377"/>
      <c r="NYR2363" s="1377"/>
      <c r="NYS2363" s="1377"/>
      <c r="NYT2363" s="1377"/>
      <c r="NYU2363" s="1377"/>
      <c r="NYV2363" s="1377"/>
      <c r="NYW2363" s="1377"/>
      <c r="NYX2363" s="1377"/>
      <c r="NYY2363" s="1377"/>
      <c r="NYZ2363" s="1377"/>
      <c r="NZA2363" s="1377"/>
      <c r="NZB2363" s="1377"/>
      <c r="NZC2363" s="1377"/>
      <c r="NZD2363" s="1377"/>
      <c r="NZE2363" s="1377"/>
      <c r="NZF2363" s="1377"/>
      <c r="NZG2363" s="1377"/>
      <c r="NZH2363" s="1377"/>
      <c r="NZI2363" s="1377"/>
      <c r="NZJ2363" s="1377"/>
      <c r="NZK2363" s="1377"/>
      <c r="NZL2363" s="1377"/>
      <c r="NZM2363" s="1377"/>
      <c r="NZN2363" s="1377"/>
      <c r="NZO2363" s="1377"/>
      <c r="NZP2363" s="1377"/>
      <c r="NZQ2363" s="1377"/>
      <c r="NZR2363" s="1377"/>
      <c r="NZS2363" s="1377"/>
      <c r="NZT2363" s="1377"/>
      <c r="NZU2363" s="1377"/>
      <c r="NZV2363" s="1377"/>
      <c r="NZW2363" s="1377"/>
      <c r="NZX2363" s="1377"/>
      <c r="NZY2363" s="1377"/>
      <c r="NZZ2363" s="1377"/>
      <c r="OAA2363" s="1377"/>
      <c r="OAB2363" s="1377"/>
      <c r="OAC2363" s="1377"/>
      <c r="OAD2363" s="1377"/>
      <c r="OAE2363" s="1377"/>
      <c r="OAF2363" s="1377"/>
      <c r="OAG2363" s="1377"/>
      <c r="OAH2363" s="1377"/>
      <c r="OAI2363" s="1377"/>
      <c r="OAJ2363" s="1377"/>
      <c r="OAK2363" s="1377"/>
      <c r="OAL2363" s="1377"/>
      <c r="OAM2363" s="1377"/>
      <c r="OAN2363" s="1377"/>
      <c r="OAO2363" s="1377"/>
      <c r="OAP2363" s="1377"/>
      <c r="OAQ2363" s="1377"/>
      <c r="OAR2363" s="1377"/>
      <c r="OAS2363" s="1377"/>
      <c r="OAT2363" s="1377"/>
      <c r="OAU2363" s="1377"/>
      <c r="OAV2363" s="1377"/>
      <c r="OAW2363" s="1377"/>
      <c r="OAX2363" s="1377"/>
      <c r="OAY2363" s="1377"/>
      <c r="OAZ2363" s="1377"/>
      <c r="OBA2363" s="1377"/>
      <c r="OBB2363" s="1377"/>
      <c r="OBC2363" s="1377"/>
      <c r="OBD2363" s="1377"/>
      <c r="OBE2363" s="1377"/>
      <c r="OBF2363" s="1377"/>
      <c r="OBG2363" s="1377"/>
      <c r="OBH2363" s="1377"/>
      <c r="OBI2363" s="1377"/>
      <c r="OBJ2363" s="1377"/>
      <c r="OBK2363" s="1377"/>
      <c r="OBL2363" s="1377"/>
      <c r="OBM2363" s="1377"/>
      <c r="OBN2363" s="1377"/>
      <c r="OBO2363" s="1377"/>
      <c r="OBP2363" s="1377"/>
      <c r="OBQ2363" s="1377"/>
      <c r="OBR2363" s="1377"/>
      <c r="OBS2363" s="1377"/>
      <c r="OBT2363" s="1377"/>
      <c r="OBU2363" s="1377"/>
      <c r="OBV2363" s="1377"/>
      <c r="OBW2363" s="1377"/>
      <c r="OBX2363" s="1377"/>
      <c r="OBY2363" s="1377"/>
      <c r="OBZ2363" s="1377"/>
      <c r="OCA2363" s="1377"/>
      <c r="OCB2363" s="1377"/>
      <c r="OCC2363" s="1377"/>
      <c r="OCD2363" s="1377"/>
      <c r="OCE2363" s="1377"/>
      <c r="OCF2363" s="1377"/>
      <c r="OCG2363" s="1377"/>
      <c r="OCH2363" s="1377"/>
      <c r="OCI2363" s="1377"/>
      <c r="OCJ2363" s="1377"/>
      <c r="OCK2363" s="1377"/>
      <c r="OCL2363" s="1377"/>
      <c r="OCM2363" s="1377"/>
      <c r="OCN2363" s="1377"/>
      <c r="OCO2363" s="1377"/>
      <c r="OCP2363" s="1377"/>
      <c r="OCQ2363" s="1377"/>
      <c r="OCR2363" s="1377"/>
      <c r="OCS2363" s="1377"/>
      <c r="OCT2363" s="1377"/>
      <c r="OCU2363" s="1377"/>
      <c r="OCV2363" s="1377"/>
      <c r="OCW2363" s="1377"/>
      <c r="OCX2363" s="1377"/>
      <c r="OCY2363" s="1377"/>
      <c r="OCZ2363" s="1377"/>
      <c r="ODA2363" s="1377"/>
      <c r="ODB2363" s="1377"/>
      <c r="ODC2363" s="1377"/>
      <c r="ODD2363" s="1377"/>
      <c r="ODE2363" s="1377"/>
      <c r="ODF2363" s="1377"/>
      <c r="ODG2363" s="1377"/>
      <c r="ODH2363" s="1377"/>
      <c r="ODI2363" s="1377"/>
      <c r="ODJ2363" s="1377"/>
      <c r="ODK2363" s="1377"/>
      <c r="ODL2363" s="1377"/>
      <c r="ODM2363" s="1377"/>
      <c r="ODN2363" s="1377"/>
      <c r="ODO2363" s="1377"/>
      <c r="ODP2363" s="1377"/>
      <c r="ODQ2363" s="1377"/>
      <c r="ODR2363" s="1377"/>
      <c r="ODS2363" s="1377"/>
      <c r="ODT2363" s="1377"/>
      <c r="ODU2363" s="1377"/>
      <c r="ODV2363" s="1377"/>
      <c r="ODW2363" s="1377"/>
      <c r="ODX2363" s="1377"/>
      <c r="ODY2363" s="1377"/>
      <c r="ODZ2363" s="1377"/>
      <c r="OEA2363" s="1377"/>
      <c r="OEB2363" s="1377"/>
      <c r="OEC2363" s="1377"/>
      <c r="OED2363" s="1377"/>
      <c r="OEE2363" s="1377"/>
      <c r="OEF2363" s="1377"/>
      <c r="OEG2363" s="1377"/>
      <c r="OEH2363" s="1377"/>
      <c r="OEI2363" s="1377"/>
      <c r="OEJ2363" s="1377"/>
      <c r="OEK2363" s="1377"/>
      <c r="OEL2363" s="1377"/>
      <c r="OEM2363" s="1377"/>
      <c r="OEN2363" s="1377"/>
      <c r="OEO2363" s="1377"/>
      <c r="OEP2363" s="1377"/>
      <c r="OEQ2363" s="1377"/>
      <c r="OER2363" s="1377"/>
      <c r="OES2363" s="1377"/>
      <c r="OET2363" s="1377"/>
      <c r="OEU2363" s="1377"/>
      <c r="OEV2363" s="1377"/>
      <c r="OEW2363" s="1377"/>
      <c r="OEX2363" s="1377"/>
      <c r="OEY2363" s="1377"/>
      <c r="OEZ2363" s="1377"/>
      <c r="OFA2363" s="1377"/>
      <c r="OFB2363" s="1377"/>
      <c r="OFC2363" s="1377"/>
      <c r="OFD2363" s="1377"/>
      <c r="OFE2363" s="1377"/>
      <c r="OFF2363" s="1377"/>
      <c r="OFG2363" s="1377"/>
      <c r="OFH2363" s="1377"/>
      <c r="OFI2363" s="1377"/>
      <c r="OFJ2363" s="1377"/>
      <c r="OFK2363" s="1377"/>
      <c r="OFL2363" s="1377"/>
      <c r="OFM2363" s="1377"/>
      <c r="OFN2363" s="1377"/>
      <c r="OFO2363" s="1377"/>
      <c r="OFP2363" s="1377"/>
      <c r="OFQ2363" s="1377"/>
      <c r="OFR2363" s="1377"/>
      <c r="OFS2363" s="1377"/>
      <c r="OFT2363" s="1377"/>
      <c r="OFU2363" s="1377"/>
      <c r="OFV2363" s="1377"/>
      <c r="OFW2363" s="1377"/>
      <c r="OFX2363" s="1377"/>
      <c r="OFY2363" s="1377"/>
      <c r="OFZ2363" s="1377"/>
      <c r="OGA2363" s="1377"/>
      <c r="OGB2363" s="1377"/>
      <c r="OGC2363" s="1377"/>
      <c r="OGD2363" s="1377"/>
      <c r="OGE2363" s="1377"/>
      <c r="OGF2363" s="1377"/>
      <c r="OGG2363" s="1377"/>
      <c r="OGH2363" s="1377"/>
      <c r="OGI2363" s="1377"/>
      <c r="OGJ2363" s="1377"/>
      <c r="OGK2363" s="1377"/>
      <c r="OGL2363" s="1377"/>
      <c r="OGM2363" s="1377"/>
      <c r="OGN2363" s="1377"/>
      <c r="OGO2363" s="1377"/>
      <c r="OGP2363" s="1377"/>
      <c r="OGQ2363" s="1377"/>
      <c r="OGR2363" s="1377"/>
      <c r="OGS2363" s="1377"/>
      <c r="OGT2363" s="1377"/>
      <c r="OGU2363" s="1377"/>
      <c r="OGV2363" s="1377"/>
      <c r="OGW2363" s="1377"/>
      <c r="OGX2363" s="1377"/>
      <c r="OGY2363" s="1377"/>
      <c r="OGZ2363" s="1377"/>
      <c r="OHA2363" s="1377"/>
      <c r="OHB2363" s="1377"/>
      <c r="OHC2363" s="1377"/>
      <c r="OHD2363" s="1377"/>
      <c r="OHE2363" s="1377"/>
      <c r="OHF2363" s="1377"/>
      <c r="OHG2363" s="1377"/>
      <c r="OHH2363" s="1377"/>
      <c r="OHI2363" s="1377"/>
      <c r="OHJ2363" s="1377"/>
      <c r="OHK2363" s="1377"/>
      <c r="OHL2363" s="1377"/>
      <c r="OHM2363" s="1377"/>
      <c r="OHN2363" s="1377"/>
      <c r="OHO2363" s="1377"/>
      <c r="OHP2363" s="1377"/>
      <c r="OHQ2363" s="1377"/>
      <c r="OHR2363" s="1377"/>
      <c r="OHS2363" s="1377"/>
      <c r="OHT2363" s="1377"/>
      <c r="OHU2363" s="1377"/>
      <c r="OHV2363" s="1377"/>
      <c r="OHW2363" s="1377"/>
      <c r="OHX2363" s="1377"/>
      <c r="OHY2363" s="1377"/>
      <c r="OHZ2363" s="1377"/>
      <c r="OIA2363" s="1377"/>
      <c r="OIB2363" s="1377"/>
      <c r="OIC2363" s="1377"/>
      <c r="OID2363" s="1377"/>
      <c r="OIE2363" s="1377"/>
      <c r="OIF2363" s="1377"/>
      <c r="OIG2363" s="1377"/>
      <c r="OIH2363" s="1377"/>
      <c r="OII2363" s="1377"/>
      <c r="OIJ2363" s="1377"/>
      <c r="OIK2363" s="1377"/>
      <c r="OIL2363" s="1377"/>
      <c r="OIM2363" s="1377"/>
      <c r="OIN2363" s="1377"/>
      <c r="OIO2363" s="1377"/>
      <c r="OIP2363" s="1377"/>
      <c r="OIQ2363" s="1377"/>
      <c r="OIR2363" s="1377"/>
      <c r="OIS2363" s="1377"/>
      <c r="OIT2363" s="1377"/>
      <c r="OIU2363" s="1377"/>
      <c r="OIV2363" s="1377"/>
      <c r="OIW2363" s="1377"/>
      <c r="OIX2363" s="1377"/>
      <c r="OIY2363" s="1377"/>
      <c r="OIZ2363" s="1377"/>
      <c r="OJA2363" s="1377"/>
      <c r="OJB2363" s="1377"/>
      <c r="OJC2363" s="1377"/>
      <c r="OJD2363" s="1377"/>
      <c r="OJE2363" s="1377"/>
      <c r="OJF2363" s="1377"/>
      <c r="OJG2363" s="1377"/>
      <c r="OJH2363" s="1377"/>
      <c r="OJI2363" s="1377"/>
      <c r="OJJ2363" s="1377"/>
      <c r="OJK2363" s="1377"/>
      <c r="OJL2363" s="1377"/>
      <c r="OJM2363" s="1377"/>
      <c r="OJN2363" s="1377"/>
      <c r="OJO2363" s="1377"/>
      <c r="OJP2363" s="1377"/>
      <c r="OJQ2363" s="1377"/>
      <c r="OJR2363" s="1377"/>
      <c r="OJS2363" s="1377"/>
      <c r="OJT2363" s="1377"/>
      <c r="OJU2363" s="1377"/>
      <c r="OJV2363" s="1377"/>
      <c r="OJW2363" s="1377"/>
      <c r="OJX2363" s="1377"/>
      <c r="OJY2363" s="1377"/>
      <c r="OJZ2363" s="1377"/>
      <c r="OKA2363" s="1377"/>
      <c r="OKB2363" s="1377"/>
      <c r="OKC2363" s="1377"/>
      <c r="OKD2363" s="1377"/>
      <c r="OKE2363" s="1377"/>
      <c r="OKF2363" s="1377"/>
      <c r="OKG2363" s="1377"/>
      <c r="OKH2363" s="1377"/>
      <c r="OKI2363" s="1377"/>
      <c r="OKJ2363" s="1377"/>
      <c r="OKK2363" s="1377"/>
      <c r="OKL2363" s="1377"/>
      <c r="OKM2363" s="1377"/>
      <c r="OKN2363" s="1377"/>
      <c r="OKO2363" s="1377"/>
      <c r="OKP2363" s="1377"/>
      <c r="OKQ2363" s="1377"/>
      <c r="OKR2363" s="1377"/>
      <c r="OKS2363" s="1377"/>
      <c r="OKT2363" s="1377"/>
      <c r="OKU2363" s="1377"/>
      <c r="OKV2363" s="1377"/>
      <c r="OKW2363" s="1377"/>
      <c r="OKX2363" s="1377"/>
      <c r="OKY2363" s="1377"/>
      <c r="OKZ2363" s="1377"/>
      <c r="OLA2363" s="1377"/>
      <c r="OLB2363" s="1377"/>
      <c r="OLC2363" s="1377"/>
      <c r="OLD2363" s="1377"/>
      <c r="OLE2363" s="1377"/>
      <c r="OLF2363" s="1377"/>
      <c r="OLG2363" s="1377"/>
      <c r="OLH2363" s="1377"/>
      <c r="OLI2363" s="1377"/>
      <c r="OLJ2363" s="1377"/>
      <c r="OLK2363" s="1377"/>
      <c r="OLL2363" s="1377"/>
      <c r="OLM2363" s="1377"/>
      <c r="OLN2363" s="1377"/>
      <c r="OLO2363" s="1377"/>
      <c r="OLP2363" s="1377"/>
      <c r="OLQ2363" s="1377"/>
      <c r="OLR2363" s="1377"/>
      <c r="OLS2363" s="1377"/>
      <c r="OLT2363" s="1377"/>
      <c r="OLU2363" s="1377"/>
      <c r="OLV2363" s="1377"/>
      <c r="OLW2363" s="1377"/>
      <c r="OLX2363" s="1377"/>
      <c r="OLY2363" s="1377"/>
      <c r="OLZ2363" s="1377"/>
      <c r="OMA2363" s="1377"/>
      <c r="OMB2363" s="1377"/>
      <c r="OMC2363" s="1377"/>
      <c r="OMD2363" s="1377"/>
      <c r="OME2363" s="1377"/>
      <c r="OMF2363" s="1377"/>
      <c r="OMG2363" s="1377"/>
      <c r="OMH2363" s="1377"/>
      <c r="OMI2363" s="1377"/>
      <c r="OMJ2363" s="1377"/>
      <c r="OMK2363" s="1377"/>
      <c r="OML2363" s="1377"/>
      <c r="OMM2363" s="1377"/>
      <c r="OMN2363" s="1377"/>
      <c r="OMO2363" s="1377"/>
      <c r="OMP2363" s="1377"/>
      <c r="OMQ2363" s="1377"/>
      <c r="OMR2363" s="1377"/>
      <c r="OMS2363" s="1377"/>
      <c r="OMT2363" s="1377"/>
      <c r="OMU2363" s="1377"/>
      <c r="OMV2363" s="1377"/>
      <c r="OMW2363" s="1377"/>
      <c r="OMX2363" s="1377"/>
      <c r="OMY2363" s="1377"/>
      <c r="OMZ2363" s="1377"/>
      <c r="ONA2363" s="1377"/>
      <c r="ONB2363" s="1377"/>
      <c r="ONC2363" s="1377"/>
      <c r="OND2363" s="1377"/>
      <c r="ONE2363" s="1377"/>
      <c r="ONF2363" s="1377"/>
      <c r="ONG2363" s="1377"/>
      <c r="ONH2363" s="1377"/>
      <c r="ONI2363" s="1377"/>
      <c r="ONJ2363" s="1377"/>
      <c r="ONK2363" s="1377"/>
      <c r="ONL2363" s="1377"/>
      <c r="ONM2363" s="1377"/>
      <c r="ONN2363" s="1377"/>
      <c r="ONO2363" s="1377"/>
      <c r="ONP2363" s="1377"/>
      <c r="ONQ2363" s="1377"/>
      <c r="ONR2363" s="1377"/>
      <c r="ONS2363" s="1377"/>
      <c r="ONT2363" s="1377"/>
      <c r="ONU2363" s="1377"/>
      <c r="ONV2363" s="1377"/>
      <c r="ONW2363" s="1377"/>
      <c r="ONX2363" s="1377"/>
      <c r="ONY2363" s="1377"/>
      <c r="ONZ2363" s="1377"/>
      <c r="OOA2363" s="1377"/>
      <c r="OOB2363" s="1377"/>
      <c r="OOC2363" s="1377"/>
      <c r="OOD2363" s="1377"/>
      <c r="OOE2363" s="1377"/>
      <c r="OOF2363" s="1377"/>
      <c r="OOG2363" s="1377"/>
      <c r="OOH2363" s="1377"/>
      <c r="OOI2363" s="1377"/>
      <c r="OOJ2363" s="1377"/>
      <c r="OOK2363" s="1377"/>
      <c r="OOL2363" s="1377"/>
      <c r="OOM2363" s="1377"/>
      <c r="OON2363" s="1377"/>
      <c r="OOO2363" s="1377"/>
      <c r="OOP2363" s="1377"/>
      <c r="OOQ2363" s="1377"/>
      <c r="OOR2363" s="1377"/>
      <c r="OOS2363" s="1377"/>
      <c r="OOT2363" s="1377"/>
      <c r="OOU2363" s="1377"/>
      <c r="OOV2363" s="1377"/>
      <c r="OOW2363" s="1377"/>
      <c r="OOX2363" s="1377"/>
      <c r="OOY2363" s="1377"/>
      <c r="OOZ2363" s="1377"/>
      <c r="OPA2363" s="1377"/>
      <c r="OPB2363" s="1377"/>
      <c r="OPC2363" s="1377"/>
      <c r="OPD2363" s="1377"/>
      <c r="OPE2363" s="1377"/>
      <c r="OPF2363" s="1377"/>
      <c r="OPG2363" s="1377"/>
      <c r="OPH2363" s="1377"/>
      <c r="OPI2363" s="1377"/>
      <c r="OPJ2363" s="1377"/>
      <c r="OPK2363" s="1377"/>
      <c r="OPL2363" s="1377"/>
      <c r="OPM2363" s="1377"/>
      <c r="OPN2363" s="1377"/>
      <c r="OPO2363" s="1377"/>
      <c r="OPP2363" s="1377"/>
      <c r="OPQ2363" s="1377"/>
      <c r="OPR2363" s="1377"/>
      <c r="OPS2363" s="1377"/>
      <c r="OPT2363" s="1377"/>
      <c r="OPU2363" s="1377"/>
      <c r="OPV2363" s="1377"/>
      <c r="OPW2363" s="1377"/>
      <c r="OPX2363" s="1377"/>
      <c r="OPY2363" s="1377"/>
      <c r="OPZ2363" s="1377"/>
      <c r="OQA2363" s="1377"/>
      <c r="OQB2363" s="1377"/>
      <c r="OQC2363" s="1377"/>
      <c r="OQD2363" s="1377"/>
      <c r="OQE2363" s="1377"/>
      <c r="OQF2363" s="1377"/>
      <c r="OQG2363" s="1377"/>
      <c r="OQH2363" s="1377"/>
      <c r="OQI2363" s="1377"/>
      <c r="OQJ2363" s="1377"/>
      <c r="OQK2363" s="1377"/>
      <c r="OQL2363" s="1377"/>
      <c r="OQM2363" s="1377"/>
      <c r="OQN2363" s="1377"/>
      <c r="OQO2363" s="1377"/>
      <c r="OQP2363" s="1377"/>
      <c r="OQQ2363" s="1377"/>
      <c r="OQR2363" s="1377"/>
      <c r="OQS2363" s="1377"/>
      <c r="OQT2363" s="1377"/>
      <c r="OQU2363" s="1377"/>
      <c r="OQV2363" s="1377"/>
      <c r="OQW2363" s="1377"/>
      <c r="OQX2363" s="1377"/>
      <c r="OQY2363" s="1377"/>
      <c r="OQZ2363" s="1377"/>
      <c r="ORA2363" s="1377"/>
      <c r="ORB2363" s="1377"/>
      <c r="ORC2363" s="1377"/>
      <c r="ORD2363" s="1377"/>
      <c r="ORE2363" s="1377"/>
      <c r="ORF2363" s="1377"/>
      <c r="ORG2363" s="1377"/>
      <c r="ORH2363" s="1377"/>
      <c r="ORI2363" s="1377"/>
      <c r="ORJ2363" s="1377"/>
      <c r="ORK2363" s="1377"/>
      <c r="ORL2363" s="1377"/>
      <c r="ORM2363" s="1377"/>
      <c r="ORN2363" s="1377"/>
      <c r="ORO2363" s="1377"/>
      <c r="ORP2363" s="1377"/>
      <c r="ORQ2363" s="1377"/>
      <c r="ORR2363" s="1377"/>
      <c r="ORS2363" s="1377"/>
      <c r="ORT2363" s="1377"/>
      <c r="ORU2363" s="1377"/>
      <c r="ORV2363" s="1377"/>
      <c r="ORW2363" s="1377"/>
      <c r="ORX2363" s="1377"/>
      <c r="ORY2363" s="1377"/>
      <c r="ORZ2363" s="1377"/>
      <c r="OSA2363" s="1377"/>
      <c r="OSB2363" s="1377"/>
      <c r="OSC2363" s="1377"/>
      <c r="OSD2363" s="1377"/>
      <c r="OSE2363" s="1377"/>
      <c r="OSF2363" s="1377"/>
      <c r="OSG2363" s="1377"/>
      <c r="OSH2363" s="1377"/>
      <c r="OSI2363" s="1377"/>
      <c r="OSJ2363" s="1377"/>
      <c r="OSK2363" s="1377"/>
      <c r="OSL2363" s="1377"/>
      <c r="OSM2363" s="1377"/>
      <c r="OSN2363" s="1377"/>
      <c r="OSO2363" s="1377"/>
      <c r="OSP2363" s="1377"/>
      <c r="OSQ2363" s="1377"/>
      <c r="OSR2363" s="1377"/>
      <c r="OSS2363" s="1377"/>
      <c r="OST2363" s="1377"/>
      <c r="OSU2363" s="1377"/>
      <c r="OSV2363" s="1377"/>
      <c r="OSW2363" s="1377"/>
      <c r="OSX2363" s="1377"/>
      <c r="OSY2363" s="1377"/>
      <c r="OSZ2363" s="1377"/>
      <c r="OTA2363" s="1377"/>
      <c r="OTB2363" s="1377"/>
      <c r="OTC2363" s="1377"/>
      <c r="OTD2363" s="1377"/>
      <c r="OTE2363" s="1377"/>
      <c r="OTF2363" s="1377"/>
      <c r="OTG2363" s="1377"/>
      <c r="OTH2363" s="1377"/>
      <c r="OTI2363" s="1377"/>
      <c r="OTJ2363" s="1377"/>
      <c r="OTK2363" s="1377"/>
      <c r="OTL2363" s="1377"/>
      <c r="OTM2363" s="1377"/>
      <c r="OTN2363" s="1377"/>
      <c r="OTO2363" s="1377"/>
      <c r="OTP2363" s="1377"/>
      <c r="OTQ2363" s="1377"/>
      <c r="OTR2363" s="1377"/>
      <c r="OTS2363" s="1377"/>
      <c r="OTT2363" s="1377"/>
      <c r="OTU2363" s="1377"/>
      <c r="OTV2363" s="1377"/>
      <c r="OTW2363" s="1377"/>
      <c r="OTX2363" s="1377"/>
      <c r="OTY2363" s="1377"/>
      <c r="OTZ2363" s="1377"/>
      <c r="OUA2363" s="1377"/>
      <c r="OUB2363" s="1377"/>
      <c r="OUC2363" s="1377"/>
      <c r="OUD2363" s="1377"/>
      <c r="OUE2363" s="1377"/>
      <c r="OUF2363" s="1377"/>
      <c r="OUG2363" s="1377"/>
      <c r="OUH2363" s="1377"/>
      <c r="OUI2363" s="1377"/>
      <c r="OUJ2363" s="1377"/>
      <c r="OUK2363" s="1377"/>
      <c r="OUL2363" s="1377"/>
      <c r="OUM2363" s="1377"/>
      <c r="OUN2363" s="1377"/>
      <c r="OUO2363" s="1377"/>
      <c r="OUP2363" s="1377"/>
      <c r="OUQ2363" s="1377"/>
      <c r="OUR2363" s="1377"/>
      <c r="OUS2363" s="1377"/>
      <c r="OUT2363" s="1377"/>
      <c r="OUU2363" s="1377"/>
      <c r="OUV2363" s="1377"/>
      <c r="OUW2363" s="1377"/>
      <c r="OUX2363" s="1377"/>
      <c r="OUY2363" s="1377"/>
      <c r="OUZ2363" s="1377"/>
      <c r="OVA2363" s="1377"/>
      <c r="OVB2363" s="1377"/>
      <c r="OVC2363" s="1377"/>
      <c r="OVD2363" s="1377"/>
      <c r="OVE2363" s="1377"/>
      <c r="OVF2363" s="1377"/>
      <c r="OVG2363" s="1377"/>
      <c r="OVH2363" s="1377"/>
      <c r="OVI2363" s="1377"/>
      <c r="OVJ2363" s="1377"/>
      <c r="OVK2363" s="1377"/>
      <c r="OVL2363" s="1377"/>
      <c r="OVM2363" s="1377"/>
      <c r="OVN2363" s="1377"/>
      <c r="OVO2363" s="1377"/>
      <c r="OVP2363" s="1377"/>
      <c r="OVQ2363" s="1377"/>
      <c r="OVR2363" s="1377"/>
      <c r="OVS2363" s="1377"/>
      <c r="OVT2363" s="1377"/>
      <c r="OVU2363" s="1377"/>
      <c r="OVV2363" s="1377"/>
      <c r="OVW2363" s="1377"/>
      <c r="OVX2363" s="1377"/>
      <c r="OVY2363" s="1377"/>
      <c r="OVZ2363" s="1377"/>
      <c r="OWA2363" s="1377"/>
      <c r="OWB2363" s="1377"/>
      <c r="OWC2363" s="1377"/>
      <c r="OWD2363" s="1377"/>
      <c r="OWE2363" s="1377"/>
      <c r="OWF2363" s="1377"/>
      <c r="OWG2363" s="1377"/>
      <c r="OWH2363" s="1377"/>
      <c r="OWI2363" s="1377"/>
      <c r="OWJ2363" s="1377"/>
      <c r="OWK2363" s="1377"/>
      <c r="OWL2363" s="1377"/>
      <c r="OWM2363" s="1377"/>
      <c r="OWN2363" s="1377"/>
      <c r="OWO2363" s="1377"/>
      <c r="OWP2363" s="1377"/>
      <c r="OWQ2363" s="1377"/>
      <c r="OWR2363" s="1377"/>
      <c r="OWS2363" s="1377"/>
      <c r="OWT2363" s="1377"/>
      <c r="OWU2363" s="1377"/>
      <c r="OWV2363" s="1377"/>
      <c r="OWW2363" s="1377"/>
      <c r="OWX2363" s="1377"/>
      <c r="OWY2363" s="1377"/>
      <c r="OWZ2363" s="1377"/>
      <c r="OXA2363" s="1377"/>
      <c r="OXB2363" s="1377"/>
      <c r="OXC2363" s="1377"/>
      <c r="OXD2363" s="1377"/>
      <c r="OXE2363" s="1377"/>
      <c r="OXF2363" s="1377"/>
      <c r="OXG2363" s="1377"/>
      <c r="OXH2363" s="1377"/>
      <c r="OXI2363" s="1377"/>
      <c r="OXJ2363" s="1377"/>
      <c r="OXK2363" s="1377"/>
      <c r="OXL2363" s="1377"/>
      <c r="OXM2363" s="1377"/>
      <c r="OXN2363" s="1377"/>
      <c r="OXO2363" s="1377"/>
      <c r="OXP2363" s="1377"/>
      <c r="OXQ2363" s="1377"/>
      <c r="OXR2363" s="1377"/>
      <c r="OXS2363" s="1377"/>
      <c r="OXT2363" s="1377"/>
      <c r="OXU2363" s="1377"/>
      <c r="OXV2363" s="1377"/>
      <c r="OXW2363" s="1377"/>
      <c r="OXX2363" s="1377"/>
      <c r="OXY2363" s="1377"/>
      <c r="OXZ2363" s="1377"/>
      <c r="OYA2363" s="1377"/>
      <c r="OYB2363" s="1377"/>
      <c r="OYC2363" s="1377"/>
      <c r="OYD2363" s="1377"/>
      <c r="OYE2363" s="1377"/>
      <c r="OYF2363" s="1377"/>
      <c r="OYG2363" s="1377"/>
      <c r="OYH2363" s="1377"/>
      <c r="OYI2363" s="1377"/>
      <c r="OYJ2363" s="1377"/>
      <c r="OYK2363" s="1377"/>
      <c r="OYL2363" s="1377"/>
      <c r="OYM2363" s="1377"/>
      <c r="OYN2363" s="1377"/>
      <c r="OYO2363" s="1377"/>
      <c r="OYP2363" s="1377"/>
      <c r="OYQ2363" s="1377"/>
      <c r="OYR2363" s="1377"/>
      <c r="OYS2363" s="1377"/>
      <c r="OYT2363" s="1377"/>
      <c r="OYU2363" s="1377"/>
      <c r="OYV2363" s="1377"/>
      <c r="OYW2363" s="1377"/>
      <c r="OYX2363" s="1377"/>
      <c r="OYY2363" s="1377"/>
      <c r="OYZ2363" s="1377"/>
      <c r="OZA2363" s="1377"/>
      <c r="OZB2363" s="1377"/>
      <c r="OZC2363" s="1377"/>
      <c r="OZD2363" s="1377"/>
      <c r="OZE2363" s="1377"/>
      <c r="OZF2363" s="1377"/>
      <c r="OZG2363" s="1377"/>
      <c r="OZH2363" s="1377"/>
      <c r="OZI2363" s="1377"/>
      <c r="OZJ2363" s="1377"/>
      <c r="OZK2363" s="1377"/>
      <c r="OZL2363" s="1377"/>
      <c r="OZM2363" s="1377"/>
      <c r="OZN2363" s="1377"/>
      <c r="OZO2363" s="1377"/>
      <c r="OZP2363" s="1377"/>
      <c r="OZQ2363" s="1377"/>
      <c r="OZR2363" s="1377"/>
      <c r="OZS2363" s="1377"/>
      <c r="OZT2363" s="1377"/>
      <c r="OZU2363" s="1377"/>
      <c r="OZV2363" s="1377"/>
      <c r="OZW2363" s="1377"/>
      <c r="OZX2363" s="1377"/>
      <c r="OZY2363" s="1377"/>
      <c r="OZZ2363" s="1377"/>
      <c r="PAA2363" s="1377"/>
      <c r="PAB2363" s="1377"/>
      <c r="PAC2363" s="1377"/>
      <c r="PAD2363" s="1377"/>
      <c r="PAE2363" s="1377"/>
      <c r="PAF2363" s="1377"/>
      <c r="PAG2363" s="1377"/>
      <c r="PAH2363" s="1377"/>
      <c r="PAI2363" s="1377"/>
      <c r="PAJ2363" s="1377"/>
      <c r="PAK2363" s="1377"/>
      <c r="PAL2363" s="1377"/>
      <c r="PAM2363" s="1377"/>
      <c r="PAN2363" s="1377"/>
      <c r="PAO2363" s="1377"/>
      <c r="PAP2363" s="1377"/>
      <c r="PAQ2363" s="1377"/>
      <c r="PAR2363" s="1377"/>
      <c r="PAS2363" s="1377"/>
      <c r="PAT2363" s="1377"/>
      <c r="PAU2363" s="1377"/>
      <c r="PAV2363" s="1377"/>
      <c r="PAW2363" s="1377"/>
      <c r="PAX2363" s="1377"/>
      <c r="PAY2363" s="1377"/>
      <c r="PAZ2363" s="1377"/>
      <c r="PBA2363" s="1377"/>
      <c r="PBB2363" s="1377"/>
      <c r="PBC2363" s="1377"/>
      <c r="PBD2363" s="1377"/>
      <c r="PBE2363" s="1377"/>
      <c r="PBF2363" s="1377"/>
      <c r="PBG2363" s="1377"/>
      <c r="PBH2363" s="1377"/>
      <c r="PBI2363" s="1377"/>
      <c r="PBJ2363" s="1377"/>
      <c r="PBK2363" s="1377"/>
      <c r="PBL2363" s="1377"/>
      <c r="PBM2363" s="1377"/>
      <c r="PBN2363" s="1377"/>
      <c r="PBO2363" s="1377"/>
      <c r="PBP2363" s="1377"/>
      <c r="PBQ2363" s="1377"/>
      <c r="PBR2363" s="1377"/>
      <c r="PBS2363" s="1377"/>
      <c r="PBT2363" s="1377"/>
      <c r="PBU2363" s="1377"/>
      <c r="PBV2363" s="1377"/>
      <c r="PBW2363" s="1377"/>
      <c r="PBX2363" s="1377"/>
      <c r="PBY2363" s="1377"/>
      <c r="PBZ2363" s="1377"/>
      <c r="PCA2363" s="1377"/>
      <c r="PCB2363" s="1377"/>
      <c r="PCC2363" s="1377"/>
      <c r="PCD2363" s="1377"/>
      <c r="PCE2363" s="1377"/>
      <c r="PCF2363" s="1377"/>
      <c r="PCG2363" s="1377"/>
      <c r="PCH2363" s="1377"/>
      <c r="PCI2363" s="1377"/>
      <c r="PCJ2363" s="1377"/>
      <c r="PCK2363" s="1377"/>
      <c r="PCL2363" s="1377"/>
      <c r="PCM2363" s="1377"/>
      <c r="PCN2363" s="1377"/>
      <c r="PCO2363" s="1377"/>
      <c r="PCP2363" s="1377"/>
      <c r="PCQ2363" s="1377"/>
      <c r="PCR2363" s="1377"/>
      <c r="PCS2363" s="1377"/>
      <c r="PCT2363" s="1377"/>
      <c r="PCU2363" s="1377"/>
      <c r="PCV2363" s="1377"/>
      <c r="PCW2363" s="1377"/>
      <c r="PCX2363" s="1377"/>
      <c r="PCY2363" s="1377"/>
      <c r="PCZ2363" s="1377"/>
      <c r="PDA2363" s="1377"/>
      <c r="PDB2363" s="1377"/>
      <c r="PDC2363" s="1377"/>
      <c r="PDD2363" s="1377"/>
      <c r="PDE2363" s="1377"/>
      <c r="PDF2363" s="1377"/>
      <c r="PDG2363" s="1377"/>
      <c r="PDH2363" s="1377"/>
      <c r="PDI2363" s="1377"/>
      <c r="PDJ2363" s="1377"/>
      <c r="PDK2363" s="1377"/>
      <c r="PDL2363" s="1377"/>
      <c r="PDM2363" s="1377"/>
      <c r="PDN2363" s="1377"/>
      <c r="PDO2363" s="1377"/>
      <c r="PDP2363" s="1377"/>
      <c r="PDQ2363" s="1377"/>
      <c r="PDR2363" s="1377"/>
      <c r="PDS2363" s="1377"/>
      <c r="PDT2363" s="1377"/>
      <c r="PDU2363" s="1377"/>
      <c r="PDV2363" s="1377"/>
      <c r="PDW2363" s="1377"/>
      <c r="PDX2363" s="1377"/>
      <c r="PDY2363" s="1377"/>
      <c r="PDZ2363" s="1377"/>
      <c r="PEA2363" s="1377"/>
      <c r="PEB2363" s="1377"/>
      <c r="PEC2363" s="1377"/>
      <c r="PED2363" s="1377"/>
      <c r="PEE2363" s="1377"/>
      <c r="PEF2363" s="1377"/>
      <c r="PEG2363" s="1377"/>
      <c r="PEH2363" s="1377"/>
      <c r="PEI2363" s="1377"/>
      <c r="PEJ2363" s="1377"/>
      <c r="PEK2363" s="1377"/>
      <c r="PEL2363" s="1377"/>
      <c r="PEM2363" s="1377"/>
      <c r="PEN2363" s="1377"/>
      <c r="PEO2363" s="1377"/>
      <c r="PEP2363" s="1377"/>
      <c r="PEQ2363" s="1377"/>
      <c r="PER2363" s="1377"/>
      <c r="PES2363" s="1377"/>
      <c r="PET2363" s="1377"/>
      <c r="PEU2363" s="1377"/>
      <c r="PEV2363" s="1377"/>
      <c r="PEW2363" s="1377"/>
      <c r="PEX2363" s="1377"/>
      <c r="PEY2363" s="1377"/>
      <c r="PEZ2363" s="1377"/>
      <c r="PFA2363" s="1377"/>
      <c r="PFB2363" s="1377"/>
      <c r="PFC2363" s="1377"/>
      <c r="PFD2363" s="1377"/>
      <c r="PFE2363" s="1377"/>
      <c r="PFF2363" s="1377"/>
      <c r="PFG2363" s="1377"/>
      <c r="PFH2363" s="1377"/>
      <c r="PFI2363" s="1377"/>
      <c r="PFJ2363" s="1377"/>
      <c r="PFK2363" s="1377"/>
      <c r="PFL2363" s="1377"/>
      <c r="PFM2363" s="1377"/>
      <c r="PFN2363" s="1377"/>
      <c r="PFO2363" s="1377"/>
      <c r="PFP2363" s="1377"/>
      <c r="PFQ2363" s="1377"/>
      <c r="PFR2363" s="1377"/>
      <c r="PFS2363" s="1377"/>
      <c r="PFT2363" s="1377"/>
      <c r="PFU2363" s="1377"/>
      <c r="PFV2363" s="1377"/>
      <c r="PFW2363" s="1377"/>
      <c r="PFX2363" s="1377"/>
      <c r="PFY2363" s="1377"/>
      <c r="PFZ2363" s="1377"/>
      <c r="PGA2363" s="1377"/>
      <c r="PGB2363" s="1377"/>
      <c r="PGC2363" s="1377"/>
      <c r="PGD2363" s="1377"/>
      <c r="PGE2363" s="1377"/>
      <c r="PGF2363" s="1377"/>
      <c r="PGG2363" s="1377"/>
      <c r="PGH2363" s="1377"/>
      <c r="PGI2363" s="1377"/>
      <c r="PGJ2363" s="1377"/>
      <c r="PGK2363" s="1377"/>
      <c r="PGL2363" s="1377"/>
      <c r="PGM2363" s="1377"/>
      <c r="PGN2363" s="1377"/>
      <c r="PGO2363" s="1377"/>
      <c r="PGP2363" s="1377"/>
      <c r="PGQ2363" s="1377"/>
      <c r="PGR2363" s="1377"/>
      <c r="PGS2363" s="1377"/>
      <c r="PGT2363" s="1377"/>
      <c r="PGU2363" s="1377"/>
      <c r="PGV2363" s="1377"/>
      <c r="PGW2363" s="1377"/>
      <c r="PGX2363" s="1377"/>
      <c r="PGY2363" s="1377"/>
      <c r="PGZ2363" s="1377"/>
      <c r="PHA2363" s="1377"/>
      <c r="PHB2363" s="1377"/>
      <c r="PHC2363" s="1377"/>
      <c r="PHD2363" s="1377"/>
      <c r="PHE2363" s="1377"/>
      <c r="PHF2363" s="1377"/>
      <c r="PHG2363" s="1377"/>
      <c r="PHH2363" s="1377"/>
      <c r="PHI2363" s="1377"/>
      <c r="PHJ2363" s="1377"/>
      <c r="PHK2363" s="1377"/>
      <c r="PHL2363" s="1377"/>
      <c r="PHM2363" s="1377"/>
      <c r="PHN2363" s="1377"/>
      <c r="PHO2363" s="1377"/>
      <c r="PHP2363" s="1377"/>
      <c r="PHQ2363" s="1377"/>
      <c r="PHR2363" s="1377"/>
      <c r="PHS2363" s="1377"/>
      <c r="PHT2363" s="1377"/>
      <c r="PHU2363" s="1377"/>
      <c r="PHV2363" s="1377"/>
      <c r="PHW2363" s="1377"/>
      <c r="PHX2363" s="1377"/>
      <c r="PHY2363" s="1377"/>
      <c r="PHZ2363" s="1377"/>
      <c r="PIA2363" s="1377"/>
      <c r="PIB2363" s="1377"/>
      <c r="PIC2363" s="1377"/>
      <c r="PID2363" s="1377"/>
      <c r="PIE2363" s="1377"/>
      <c r="PIF2363" s="1377"/>
      <c r="PIG2363" s="1377"/>
      <c r="PIH2363" s="1377"/>
      <c r="PII2363" s="1377"/>
      <c r="PIJ2363" s="1377"/>
      <c r="PIK2363" s="1377"/>
      <c r="PIL2363" s="1377"/>
      <c r="PIM2363" s="1377"/>
      <c r="PIN2363" s="1377"/>
      <c r="PIO2363" s="1377"/>
      <c r="PIP2363" s="1377"/>
      <c r="PIQ2363" s="1377"/>
      <c r="PIR2363" s="1377"/>
      <c r="PIS2363" s="1377"/>
      <c r="PIT2363" s="1377"/>
      <c r="PIU2363" s="1377"/>
      <c r="PIV2363" s="1377"/>
      <c r="PIW2363" s="1377"/>
      <c r="PIX2363" s="1377"/>
      <c r="PIY2363" s="1377"/>
      <c r="PIZ2363" s="1377"/>
      <c r="PJA2363" s="1377"/>
      <c r="PJB2363" s="1377"/>
      <c r="PJC2363" s="1377"/>
      <c r="PJD2363" s="1377"/>
      <c r="PJE2363" s="1377"/>
      <c r="PJF2363" s="1377"/>
      <c r="PJG2363" s="1377"/>
      <c r="PJH2363" s="1377"/>
      <c r="PJI2363" s="1377"/>
      <c r="PJJ2363" s="1377"/>
      <c r="PJK2363" s="1377"/>
      <c r="PJL2363" s="1377"/>
      <c r="PJM2363" s="1377"/>
      <c r="PJN2363" s="1377"/>
      <c r="PJO2363" s="1377"/>
      <c r="PJP2363" s="1377"/>
      <c r="PJQ2363" s="1377"/>
      <c r="PJR2363" s="1377"/>
      <c r="PJS2363" s="1377"/>
      <c r="PJT2363" s="1377"/>
      <c r="PJU2363" s="1377"/>
      <c r="PJV2363" s="1377"/>
      <c r="PJW2363" s="1377"/>
      <c r="PJX2363" s="1377"/>
      <c r="PJY2363" s="1377"/>
      <c r="PJZ2363" s="1377"/>
      <c r="PKA2363" s="1377"/>
      <c r="PKB2363" s="1377"/>
      <c r="PKC2363" s="1377"/>
      <c r="PKD2363" s="1377"/>
      <c r="PKE2363" s="1377"/>
      <c r="PKF2363" s="1377"/>
      <c r="PKG2363" s="1377"/>
      <c r="PKH2363" s="1377"/>
      <c r="PKI2363" s="1377"/>
      <c r="PKJ2363" s="1377"/>
      <c r="PKK2363" s="1377"/>
      <c r="PKL2363" s="1377"/>
      <c r="PKM2363" s="1377"/>
      <c r="PKN2363" s="1377"/>
      <c r="PKO2363" s="1377"/>
      <c r="PKP2363" s="1377"/>
      <c r="PKQ2363" s="1377"/>
      <c r="PKR2363" s="1377"/>
      <c r="PKS2363" s="1377"/>
      <c r="PKT2363" s="1377"/>
      <c r="PKU2363" s="1377"/>
      <c r="PKV2363" s="1377"/>
      <c r="PKW2363" s="1377"/>
      <c r="PKX2363" s="1377"/>
      <c r="PKY2363" s="1377"/>
      <c r="PKZ2363" s="1377"/>
      <c r="PLA2363" s="1377"/>
      <c r="PLB2363" s="1377"/>
      <c r="PLC2363" s="1377"/>
      <c r="PLD2363" s="1377"/>
      <c r="PLE2363" s="1377"/>
      <c r="PLF2363" s="1377"/>
      <c r="PLG2363" s="1377"/>
      <c r="PLH2363" s="1377"/>
      <c r="PLI2363" s="1377"/>
      <c r="PLJ2363" s="1377"/>
      <c r="PLK2363" s="1377"/>
      <c r="PLL2363" s="1377"/>
      <c r="PLM2363" s="1377"/>
      <c r="PLN2363" s="1377"/>
      <c r="PLO2363" s="1377"/>
      <c r="PLP2363" s="1377"/>
      <c r="PLQ2363" s="1377"/>
      <c r="PLR2363" s="1377"/>
      <c r="PLS2363" s="1377"/>
      <c r="PLT2363" s="1377"/>
      <c r="PLU2363" s="1377"/>
      <c r="PLV2363" s="1377"/>
      <c r="PLW2363" s="1377"/>
      <c r="PLX2363" s="1377"/>
      <c r="PLY2363" s="1377"/>
      <c r="PLZ2363" s="1377"/>
      <c r="PMA2363" s="1377"/>
      <c r="PMB2363" s="1377"/>
      <c r="PMC2363" s="1377"/>
      <c r="PMD2363" s="1377"/>
      <c r="PME2363" s="1377"/>
      <c r="PMF2363" s="1377"/>
      <c r="PMG2363" s="1377"/>
      <c r="PMH2363" s="1377"/>
      <c r="PMI2363" s="1377"/>
      <c r="PMJ2363" s="1377"/>
      <c r="PMK2363" s="1377"/>
      <c r="PML2363" s="1377"/>
      <c r="PMM2363" s="1377"/>
      <c r="PMN2363" s="1377"/>
      <c r="PMO2363" s="1377"/>
      <c r="PMP2363" s="1377"/>
      <c r="PMQ2363" s="1377"/>
      <c r="PMR2363" s="1377"/>
      <c r="PMS2363" s="1377"/>
      <c r="PMT2363" s="1377"/>
      <c r="PMU2363" s="1377"/>
      <c r="PMV2363" s="1377"/>
      <c r="PMW2363" s="1377"/>
      <c r="PMX2363" s="1377"/>
      <c r="PMY2363" s="1377"/>
      <c r="PMZ2363" s="1377"/>
      <c r="PNA2363" s="1377"/>
      <c r="PNB2363" s="1377"/>
      <c r="PNC2363" s="1377"/>
      <c r="PND2363" s="1377"/>
      <c r="PNE2363" s="1377"/>
      <c r="PNF2363" s="1377"/>
      <c r="PNG2363" s="1377"/>
      <c r="PNH2363" s="1377"/>
      <c r="PNI2363" s="1377"/>
      <c r="PNJ2363" s="1377"/>
      <c r="PNK2363" s="1377"/>
      <c r="PNL2363" s="1377"/>
      <c r="PNM2363" s="1377"/>
      <c r="PNN2363" s="1377"/>
      <c r="PNO2363" s="1377"/>
      <c r="PNP2363" s="1377"/>
      <c r="PNQ2363" s="1377"/>
      <c r="PNR2363" s="1377"/>
      <c r="PNS2363" s="1377"/>
      <c r="PNT2363" s="1377"/>
      <c r="PNU2363" s="1377"/>
      <c r="PNV2363" s="1377"/>
      <c r="PNW2363" s="1377"/>
      <c r="PNX2363" s="1377"/>
      <c r="PNY2363" s="1377"/>
      <c r="PNZ2363" s="1377"/>
      <c r="POA2363" s="1377"/>
      <c r="POB2363" s="1377"/>
      <c r="POC2363" s="1377"/>
      <c r="POD2363" s="1377"/>
      <c r="POE2363" s="1377"/>
      <c r="POF2363" s="1377"/>
      <c r="POG2363" s="1377"/>
      <c r="POH2363" s="1377"/>
      <c r="POI2363" s="1377"/>
      <c r="POJ2363" s="1377"/>
      <c r="POK2363" s="1377"/>
      <c r="POL2363" s="1377"/>
      <c r="POM2363" s="1377"/>
      <c r="PON2363" s="1377"/>
      <c r="POO2363" s="1377"/>
      <c r="POP2363" s="1377"/>
      <c r="POQ2363" s="1377"/>
      <c r="POR2363" s="1377"/>
      <c r="POS2363" s="1377"/>
      <c r="POT2363" s="1377"/>
      <c r="POU2363" s="1377"/>
      <c r="POV2363" s="1377"/>
      <c r="POW2363" s="1377"/>
      <c r="POX2363" s="1377"/>
      <c r="POY2363" s="1377"/>
      <c r="POZ2363" s="1377"/>
      <c r="PPA2363" s="1377"/>
      <c r="PPB2363" s="1377"/>
      <c r="PPC2363" s="1377"/>
      <c r="PPD2363" s="1377"/>
      <c r="PPE2363" s="1377"/>
      <c r="PPF2363" s="1377"/>
      <c r="PPG2363" s="1377"/>
      <c r="PPH2363" s="1377"/>
      <c r="PPI2363" s="1377"/>
      <c r="PPJ2363" s="1377"/>
      <c r="PPK2363" s="1377"/>
      <c r="PPL2363" s="1377"/>
      <c r="PPM2363" s="1377"/>
      <c r="PPN2363" s="1377"/>
      <c r="PPO2363" s="1377"/>
      <c r="PPP2363" s="1377"/>
      <c r="PPQ2363" s="1377"/>
      <c r="PPR2363" s="1377"/>
      <c r="PPS2363" s="1377"/>
      <c r="PPT2363" s="1377"/>
      <c r="PPU2363" s="1377"/>
      <c r="PPV2363" s="1377"/>
      <c r="PPW2363" s="1377"/>
      <c r="PPX2363" s="1377"/>
      <c r="PPY2363" s="1377"/>
      <c r="PPZ2363" s="1377"/>
      <c r="PQA2363" s="1377"/>
      <c r="PQB2363" s="1377"/>
      <c r="PQC2363" s="1377"/>
      <c r="PQD2363" s="1377"/>
      <c r="PQE2363" s="1377"/>
      <c r="PQF2363" s="1377"/>
      <c r="PQG2363" s="1377"/>
      <c r="PQH2363" s="1377"/>
      <c r="PQI2363" s="1377"/>
      <c r="PQJ2363" s="1377"/>
      <c r="PQK2363" s="1377"/>
      <c r="PQL2363" s="1377"/>
      <c r="PQM2363" s="1377"/>
      <c r="PQN2363" s="1377"/>
      <c r="PQO2363" s="1377"/>
      <c r="PQP2363" s="1377"/>
      <c r="PQQ2363" s="1377"/>
      <c r="PQR2363" s="1377"/>
      <c r="PQS2363" s="1377"/>
      <c r="PQT2363" s="1377"/>
      <c r="PQU2363" s="1377"/>
      <c r="PQV2363" s="1377"/>
      <c r="PQW2363" s="1377"/>
      <c r="PQX2363" s="1377"/>
      <c r="PQY2363" s="1377"/>
      <c r="PQZ2363" s="1377"/>
      <c r="PRA2363" s="1377"/>
      <c r="PRB2363" s="1377"/>
      <c r="PRC2363" s="1377"/>
      <c r="PRD2363" s="1377"/>
      <c r="PRE2363" s="1377"/>
      <c r="PRF2363" s="1377"/>
      <c r="PRG2363" s="1377"/>
      <c r="PRH2363" s="1377"/>
      <c r="PRI2363" s="1377"/>
      <c r="PRJ2363" s="1377"/>
      <c r="PRK2363" s="1377"/>
      <c r="PRL2363" s="1377"/>
      <c r="PRM2363" s="1377"/>
      <c r="PRN2363" s="1377"/>
      <c r="PRO2363" s="1377"/>
      <c r="PRP2363" s="1377"/>
      <c r="PRQ2363" s="1377"/>
      <c r="PRR2363" s="1377"/>
      <c r="PRS2363" s="1377"/>
      <c r="PRT2363" s="1377"/>
      <c r="PRU2363" s="1377"/>
      <c r="PRV2363" s="1377"/>
      <c r="PRW2363" s="1377"/>
      <c r="PRX2363" s="1377"/>
      <c r="PRY2363" s="1377"/>
      <c r="PRZ2363" s="1377"/>
      <c r="PSA2363" s="1377"/>
      <c r="PSB2363" s="1377"/>
      <c r="PSC2363" s="1377"/>
      <c r="PSD2363" s="1377"/>
      <c r="PSE2363" s="1377"/>
      <c r="PSF2363" s="1377"/>
      <c r="PSG2363" s="1377"/>
      <c r="PSH2363" s="1377"/>
      <c r="PSI2363" s="1377"/>
      <c r="PSJ2363" s="1377"/>
      <c r="PSK2363" s="1377"/>
      <c r="PSL2363" s="1377"/>
      <c r="PSM2363" s="1377"/>
      <c r="PSN2363" s="1377"/>
      <c r="PSO2363" s="1377"/>
      <c r="PSP2363" s="1377"/>
      <c r="PSQ2363" s="1377"/>
      <c r="PSR2363" s="1377"/>
      <c r="PSS2363" s="1377"/>
      <c r="PST2363" s="1377"/>
      <c r="PSU2363" s="1377"/>
      <c r="PSV2363" s="1377"/>
      <c r="PSW2363" s="1377"/>
      <c r="PSX2363" s="1377"/>
      <c r="PSY2363" s="1377"/>
      <c r="PSZ2363" s="1377"/>
      <c r="PTA2363" s="1377"/>
      <c r="PTB2363" s="1377"/>
      <c r="PTC2363" s="1377"/>
      <c r="PTD2363" s="1377"/>
      <c r="PTE2363" s="1377"/>
      <c r="PTF2363" s="1377"/>
      <c r="PTG2363" s="1377"/>
      <c r="PTH2363" s="1377"/>
      <c r="PTI2363" s="1377"/>
      <c r="PTJ2363" s="1377"/>
      <c r="PTK2363" s="1377"/>
      <c r="PTL2363" s="1377"/>
      <c r="PTM2363" s="1377"/>
      <c r="PTN2363" s="1377"/>
      <c r="PTO2363" s="1377"/>
      <c r="PTP2363" s="1377"/>
      <c r="PTQ2363" s="1377"/>
      <c r="PTR2363" s="1377"/>
      <c r="PTS2363" s="1377"/>
      <c r="PTT2363" s="1377"/>
      <c r="PTU2363" s="1377"/>
      <c r="PTV2363" s="1377"/>
      <c r="PTW2363" s="1377"/>
      <c r="PTX2363" s="1377"/>
      <c r="PTY2363" s="1377"/>
      <c r="PTZ2363" s="1377"/>
      <c r="PUA2363" s="1377"/>
      <c r="PUB2363" s="1377"/>
      <c r="PUC2363" s="1377"/>
      <c r="PUD2363" s="1377"/>
      <c r="PUE2363" s="1377"/>
      <c r="PUF2363" s="1377"/>
      <c r="PUG2363" s="1377"/>
      <c r="PUH2363" s="1377"/>
      <c r="PUI2363" s="1377"/>
      <c r="PUJ2363" s="1377"/>
      <c r="PUK2363" s="1377"/>
      <c r="PUL2363" s="1377"/>
      <c r="PUM2363" s="1377"/>
      <c r="PUN2363" s="1377"/>
      <c r="PUO2363" s="1377"/>
      <c r="PUP2363" s="1377"/>
      <c r="PUQ2363" s="1377"/>
      <c r="PUR2363" s="1377"/>
      <c r="PUS2363" s="1377"/>
      <c r="PUT2363" s="1377"/>
      <c r="PUU2363" s="1377"/>
      <c r="PUV2363" s="1377"/>
      <c r="PUW2363" s="1377"/>
      <c r="PUX2363" s="1377"/>
      <c r="PUY2363" s="1377"/>
      <c r="PUZ2363" s="1377"/>
      <c r="PVA2363" s="1377"/>
      <c r="PVB2363" s="1377"/>
      <c r="PVC2363" s="1377"/>
      <c r="PVD2363" s="1377"/>
      <c r="PVE2363" s="1377"/>
      <c r="PVF2363" s="1377"/>
      <c r="PVG2363" s="1377"/>
      <c r="PVH2363" s="1377"/>
      <c r="PVI2363" s="1377"/>
      <c r="PVJ2363" s="1377"/>
      <c r="PVK2363" s="1377"/>
      <c r="PVL2363" s="1377"/>
      <c r="PVM2363" s="1377"/>
      <c r="PVN2363" s="1377"/>
      <c r="PVO2363" s="1377"/>
      <c r="PVP2363" s="1377"/>
      <c r="PVQ2363" s="1377"/>
      <c r="PVR2363" s="1377"/>
      <c r="PVS2363" s="1377"/>
      <c r="PVT2363" s="1377"/>
      <c r="PVU2363" s="1377"/>
      <c r="PVV2363" s="1377"/>
      <c r="PVW2363" s="1377"/>
      <c r="PVX2363" s="1377"/>
      <c r="PVY2363" s="1377"/>
      <c r="PVZ2363" s="1377"/>
      <c r="PWA2363" s="1377"/>
      <c r="PWB2363" s="1377"/>
      <c r="PWC2363" s="1377"/>
      <c r="PWD2363" s="1377"/>
      <c r="PWE2363" s="1377"/>
      <c r="PWF2363" s="1377"/>
      <c r="PWG2363" s="1377"/>
      <c r="PWH2363" s="1377"/>
      <c r="PWI2363" s="1377"/>
      <c r="PWJ2363" s="1377"/>
      <c r="PWK2363" s="1377"/>
      <c r="PWL2363" s="1377"/>
      <c r="PWM2363" s="1377"/>
      <c r="PWN2363" s="1377"/>
      <c r="PWO2363" s="1377"/>
      <c r="PWP2363" s="1377"/>
      <c r="PWQ2363" s="1377"/>
      <c r="PWR2363" s="1377"/>
      <c r="PWS2363" s="1377"/>
      <c r="PWT2363" s="1377"/>
      <c r="PWU2363" s="1377"/>
      <c r="PWV2363" s="1377"/>
      <c r="PWW2363" s="1377"/>
      <c r="PWX2363" s="1377"/>
      <c r="PWY2363" s="1377"/>
      <c r="PWZ2363" s="1377"/>
      <c r="PXA2363" s="1377"/>
      <c r="PXB2363" s="1377"/>
      <c r="PXC2363" s="1377"/>
      <c r="PXD2363" s="1377"/>
      <c r="PXE2363" s="1377"/>
      <c r="PXF2363" s="1377"/>
      <c r="PXG2363" s="1377"/>
      <c r="PXH2363" s="1377"/>
      <c r="PXI2363" s="1377"/>
      <c r="PXJ2363" s="1377"/>
      <c r="PXK2363" s="1377"/>
      <c r="PXL2363" s="1377"/>
      <c r="PXM2363" s="1377"/>
      <c r="PXN2363" s="1377"/>
      <c r="PXO2363" s="1377"/>
      <c r="PXP2363" s="1377"/>
      <c r="PXQ2363" s="1377"/>
      <c r="PXR2363" s="1377"/>
      <c r="PXS2363" s="1377"/>
      <c r="PXT2363" s="1377"/>
      <c r="PXU2363" s="1377"/>
      <c r="PXV2363" s="1377"/>
      <c r="PXW2363" s="1377"/>
      <c r="PXX2363" s="1377"/>
      <c r="PXY2363" s="1377"/>
      <c r="PXZ2363" s="1377"/>
      <c r="PYA2363" s="1377"/>
      <c r="PYB2363" s="1377"/>
      <c r="PYC2363" s="1377"/>
      <c r="PYD2363" s="1377"/>
      <c r="PYE2363" s="1377"/>
      <c r="PYF2363" s="1377"/>
      <c r="PYG2363" s="1377"/>
      <c r="PYH2363" s="1377"/>
      <c r="PYI2363" s="1377"/>
      <c r="PYJ2363" s="1377"/>
      <c r="PYK2363" s="1377"/>
      <c r="PYL2363" s="1377"/>
      <c r="PYM2363" s="1377"/>
      <c r="PYN2363" s="1377"/>
      <c r="PYO2363" s="1377"/>
      <c r="PYP2363" s="1377"/>
      <c r="PYQ2363" s="1377"/>
      <c r="PYR2363" s="1377"/>
      <c r="PYS2363" s="1377"/>
      <c r="PYT2363" s="1377"/>
      <c r="PYU2363" s="1377"/>
      <c r="PYV2363" s="1377"/>
      <c r="PYW2363" s="1377"/>
      <c r="PYX2363" s="1377"/>
      <c r="PYY2363" s="1377"/>
      <c r="PYZ2363" s="1377"/>
      <c r="PZA2363" s="1377"/>
      <c r="PZB2363" s="1377"/>
      <c r="PZC2363" s="1377"/>
      <c r="PZD2363" s="1377"/>
      <c r="PZE2363" s="1377"/>
      <c r="PZF2363" s="1377"/>
      <c r="PZG2363" s="1377"/>
      <c r="PZH2363" s="1377"/>
      <c r="PZI2363" s="1377"/>
      <c r="PZJ2363" s="1377"/>
      <c r="PZK2363" s="1377"/>
      <c r="PZL2363" s="1377"/>
      <c r="PZM2363" s="1377"/>
      <c r="PZN2363" s="1377"/>
      <c r="PZO2363" s="1377"/>
      <c r="PZP2363" s="1377"/>
      <c r="PZQ2363" s="1377"/>
      <c r="PZR2363" s="1377"/>
      <c r="PZS2363" s="1377"/>
      <c r="PZT2363" s="1377"/>
      <c r="PZU2363" s="1377"/>
      <c r="PZV2363" s="1377"/>
      <c r="PZW2363" s="1377"/>
      <c r="PZX2363" s="1377"/>
      <c r="PZY2363" s="1377"/>
      <c r="PZZ2363" s="1377"/>
      <c r="QAA2363" s="1377"/>
      <c r="QAB2363" s="1377"/>
      <c r="QAC2363" s="1377"/>
      <c r="QAD2363" s="1377"/>
      <c r="QAE2363" s="1377"/>
      <c r="QAF2363" s="1377"/>
      <c r="QAG2363" s="1377"/>
      <c r="QAH2363" s="1377"/>
      <c r="QAI2363" s="1377"/>
      <c r="QAJ2363" s="1377"/>
      <c r="QAK2363" s="1377"/>
      <c r="QAL2363" s="1377"/>
      <c r="QAM2363" s="1377"/>
      <c r="QAN2363" s="1377"/>
      <c r="QAO2363" s="1377"/>
      <c r="QAP2363" s="1377"/>
      <c r="QAQ2363" s="1377"/>
      <c r="QAR2363" s="1377"/>
      <c r="QAS2363" s="1377"/>
      <c r="QAT2363" s="1377"/>
      <c r="QAU2363" s="1377"/>
      <c r="QAV2363" s="1377"/>
      <c r="QAW2363" s="1377"/>
      <c r="QAX2363" s="1377"/>
      <c r="QAY2363" s="1377"/>
      <c r="QAZ2363" s="1377"/>
      <c r="QBA2363" s="1377"/>
      <c r="QBB2363" s="1377"/>
      <c r="QBC2363" s="1377"/>
      <c r="QBD2363" s="1377"/>
      <c r="QBE2363" s="1377"/>
      <c r="QBF2363" s="1377"/>
      <c r="QBG2363" s="1377"/>
      <c r="QBH2363" s="1377"/>
      <c r="QBI2363" s="1377"/>
      <c r="QBJ2363" s="1377"/>
      <c r="QBK2363" s="1377"/>
      <c r="QBL2363" s="1377"/>
      <c r="QBM2363" s="1377"/>
      <c r="QBN2363" s="1377"/>
      <c r="QBO2363" s="1377"/>
      <c r="QBP2363" s="1377"/>
      <c r="QBQ2363" s="1377"/>
      <c r="QBR2363" s="1377"/>
      <c r="QBS2363" s="1377"/>
      <c r="QBT2363" s="1377"/>
      <c r="QBU2363" s="1377"/>
      <c r="QBV2363" s="1377"/>
      <c r="QBW2363" s="1377"/>
      <c r="QBX2363" s="1377"/>
      <c r="QBY2363" s="1377"/>
      <c r="QBZ2363" s="1377"/>
      <c r="QCA2363" s="1377"/>
      <c r="QCB2363" s="1377"/>
      <c r="QCC2363" s="1377"/>
      <c r="QCD2363" s="1377"/>
      <c r="QCE2363" s="1377"/>
      <c r="QCF2363" s="1377"/>
      <c r="QCG2363" s="1377"/>
      <c r="QCH2363" s="1377"/>
      <c r="QCI2363" s="1377"/>
      <c r="QCJ2363" s="1377"/>
      <c r="QCK2363" s="1377"/>
      <c r="QCL2363" s="1377"/>
      <c r="QCM2363" s="1377"/>
      <c r="QCN2363" s="1377"/>
      <c r="QCO2363" s="1377"/>
      <c r="QCP2363" s="1377"/>
      <c r="QCQ2363" s="1377"/>
      <c r="QCR2363" s="1377"/>
      <c r="QCS2363" s="1377"/>
      <c r="QCT2363" s="1377"/>
      <c r="QCU2363" s="1377"/>
      <c r="QCV2363" s="1377"/>
      <c r="QCW2363" s="1377"/>
      <c r="QCX2363" s="1377"/>
      <c r="QCY2363" s="1377"/>
      <c r="QCZ2363" s="1377"/>
      <c r="QDA2363" s="1377"/>
      <c r="QDB2363" s="1377"/>
      <c r="QDC2363" s="1377"/>
      <c r="QDD2363" s="1377"/>
      <c r="QDE2363" s="1377"/>
      <c r="QDF2363" s="1377"/>
      <c r="QDG2363" s="1377"/>
      <c r="QDH2363" s="1377"/>
      <c r="QDI2363" s="1377"/>
      <c r="QDJ2363" s="1377"/>
      <c r="QDK2363" s="1377"/>
      <c r="QDL2363" s="1377"/>
      <c r="QDM2363" s="1377"/>
      <c r="QDN2363" s="1377"/>
      <c r="QDO2363" s="1377"/>
      <c r="QDP2363" s="1377"/>
      <c r="QDQ2363" s="1377"/>
      <c r="QDR2363" s="1377"/>
      <c r="QDS2363" s="1377"/>
      <c r="QDT2363" s="1377"/>
      <c r="QDU2363" s="1377"/>
      <c r="QDV2363" s="1377"/>
      <c r="QDW2363" s="1377"/>
      <c r="QDX2363" s="1377"/>
      <c r="QDY2363" s="1377"/>
      <c r="QDZ2363" s="1377"/>
      <c r="QEA2363" s="1377"/>
      <c r="QEB2363" s="1377"/>
      <c r="QEC2363" s="1377"/>
      <c r="QED2363" s="1377"/>
      <c r="QEE2363" s="1377"/>
      <c r="QEF2363" s="1377"/>
      <c r="QEG2363" s="1377"/>
      <c r="QEH2363" s="1377"/>
      <c r="QEI2363" s="1377"/>
      <c r="QEJ2363" s="1377"/>
      <c r="QEK2363" s="1377"/>
      <c r="QEL2363" s="1377"/>
      <c r="QEM2363" s="1377"/>
      <c r="QEN2363" s="1377"/>
      <c r="QEO2363" s="1377"/>
      <c r="QEP2363" s="1377"/>
      <c r="QEQ2363" s="1377"/>
      <c r="QER2363" s="1377"/>
      <c r="QES2363" s="1377"/>
      <c r="QET2363" s="1377"/>
      <c r="QEU2363" s="1377"/>
      <c r="QEV2363" s="1377"/>
      <c r="QEW2363" s="1377"/>
      <c r="QEX2363" s="1377"/>
      <c r="QEY2363" s="1377"/>
      <c r="QEZ2363" s="1377"/>
      <c r="QFA2363" s="1377"/>
      <c r="QFB2363" s="1377"/>
      <c r="QFC2363" s="1377"/>
      <c r="QFD2363" s="1377"/>
      <c r="QFE2363" s="1377"/>
      <c r="QFF2363" s="1377"/>
      <c r="QFG2363" s="1377"/>
      <c r="QFH2363" s="1377"/>
      <c r="QFI2363" s="1377"/>
      <c r="QFJ2363" s="1377"/>
      <c r="QFK2363" s="1377"/>
      <c r="QFL2363" s="1377"/>
      <c r="QFM2363" s="1377"/>
      <c r="QFN2363" s="1377"/>
      <c r="QFO2363" s="1377"/>
      <c r="QFP2363" s="1377"/>
      <c r="QFQ2363" s="1377"/>
      <c r="QFR2363" s="1377"/>
      <c r="QFS2363" s="1377"/>
      <c r="QFT2363" s="1377"/>
      <c r="QFU2363" s="1377"/>
      <c r="QFV2363" s="1377"/>
      <c r="QFW2363" s="1377"/>
      <c r="QFX2363" s="1377"/>
      <c r="QFY2363" s="1377"/>
      <c r="QFZ2363" s="1377"/>
      <c r="QGA2363" s="1377"/>
      <c r="QGB2363" s="1377"/>
      <c r="QGC2363" s="1377"/>
      <c r="QGD2363" s="1377"/>
      <c r="QGE2363" s="1377"/>
      <c r="QGF2363" s="1377"/>
      <c r="QGG2363" s="1377"/>
      <c r="QGH2363" s="1377"/>
      <c r="QGI2363" s="1377"/>
      <c r="QGJ2363" s="1377"/>
      <c r="QGK2363" s="1377"/>
      <c r="QGL2363" s="1377"/>
      <c r="QGM2363" s="1377"/>
      <c r="QGN2363" s="1377"/>
      <c r="QGO2363" s="1377"/>
      <c r="QGP2363" s="1377"/>
      <c r="QGQ2363" s="1377"/>
      <c r="QGR2363" s="1377"/>
      <c r="QGS2363" s="1377"/>
      <c r="QGT2363" s="1377"/>
      <c r="QGU2363" s="1377"/>
      <c r="QGV2363" s="1377"/>
      <c r="QGW2363" s="1377"/>
      <c r="QGX2363" s="1377"/>
      <c r="QGY2363" s="1377"/>
      <c r="QGZ2363" s="1377"/>
      <c r="QHA2363" s="1377"/>
      <c r="QHB2363" s="1377"/>
      <c r="QHC2363" s="1377"/>
      <c r="QHD2363" s="1377"/>
      <c r="QHE2363" s="1377"/>
      <c r="QHF2363" s="1377"/>
      <c r="QHG2363" s="1377"/>
      <c r="QHH2363" s="1377"/>
      <c r="QHI2363" s="1377"/>
      <c r="QHJ2363" s="1377"/>
      <c r="QHK2363" s="1377"/>
      <c r="QHL2363" s="1377"/>
      <c r="QHM2363" s="1377"/>
      <c r="QHN2363" s="1377"/>
      <c r="QHO2363" s="1377"/>
      <c r="QHP2363" s="1377"/>
      <c r="QHQ2363" s="1377"/>
      <c r="QHR2363" s="1377"/>
      <c r="QHS2363" s="1377"/>
      <c r="QHT2363" s="1377"/>
      <c r="QHU2363" s="1377"/>
      <c r="QHV2363" s="1377"/>
      <c r="QHW2363" s="1377"/>
      <c r="QHX2363" s="1377"/>
      <c r="QHY2363" s="1377"/>
      <c r="QHZ2363" s="1377"/>
      <c r="QIA2363" s="1377"/>
      <c r="QIB2363" s="1377"/>
      <c r="QIC2363" s="1377"/>
      <c r="QID2363" s="1377"/>
      <c r="QIE2363" s="1377"/>
      <c r="QIF2363" s="1377"/>
      <c r="QIG2363" s="1377"/>
      <c r="QIH2363" s="1377"/>
      <c r="QII2363" s="1377"/>
      <c r="QIJ2363" s="1377"/>
      <c r="QIK2363" s="1377"/>
      <c r="QIL2363" s="1377"/>
      <c r="QIM2363" s="1377"/>
      <c r="QIN2363" s="1377"/>
      <c r="QIO2363" s="1377"/>
      <c r="QIP2363" s="1377"/>
      <c r="QIQ2363" s="1377"/>
      <c r="QIR2363" s="1377"/>
      <c r="QIS2363" s="1377"/>
      <c r="QIT2363" s="1377"/>
      <c r="QIU2363" s="1377"/>
      <c r="QIV2363" s="1377"/>
      <c r="QIW2363" s="1377"/>
      <c r="QIX2363" s="1377"/>
      <c r="QIY2363" s="1377"/>
      <c r="QIZ2363" s="1377"/>
      <c r="QJA2363" s="1377"/>
      <c r="QJB2363" s="1377"/>
      <c r="QJC2363" s="1377"/>
      <c r="QJD2363" s="1377"/>
      <c r="QJE2363" s="1377"/>
      <c r="QJF2363" s="1377"/>
      <c r="QJG2363" s="1377"/>
      <c r="QJH2363" s="1377"/>
      <c r="QJI2363" s="1377"/>
      <c r="QJJ2363" s="1377"/>
      <c r="QJK2363" s="1377"/>
      <c r="QJL2363" s="1377"/>
      <c r="QJM2363" s="1377"/>
      <c r="QJN2363" s="1377"/>
      <c r="QJO2363" s="1377"/>
      <c r="QJP2363" s="1377"/>
      <c r="QJQ2363" s="1377"/>
      <c r="QJR2363" s="1377"/>
      <c r="QJS2363" s="1377"/>
      <c r="QJT2363" s="1377"/>
      <c r="QJU2363" s="1377"/>
      <c r="QJV2363" s="1377"/>
      <c r="QJW2363" s="1377"/>
      <c r="QJX2363" s="1377"/>
      <c r="QJY2363" s="1377"/>
      <c r="QJZ2363" s="1377"/>
      <c r="QKA2363" s="1377"/>
      <c r="QKB2363" s="1377"/>
      <c r="QKC2363" s="1377"/>
      <c r="QKD2363" s="1377"/>
      <c r="QKE2363" s="1377"/>
      <c r="QKF2363" s="1377"/>
      <c r="QKG2363" s="1377"/>
      <c r="QKH2363" s="1377"/>
      <c r="QKI2363" s="1377"/>
      <c r="QKJ2363" s="1377"/>
      <c r="QKK2363" s="1377"/>
      <c r="QKL2363" s="1377"/>
      <c r="QKM2363" s="1377"/>
      <c r="QKN2363" s="1377"/>
      <c r="QKO2363" s="1377"/>
      <c r="QKP2363" s="1377"/>
      <c r="QKQ2363" s="1377"/>
      <c r="QKR2363" s="1377"/>
      <c r="QKS2363" s="1377"/>
      <c r="QKT2363" s="1377"/>
      <c r="QKU2363" s="1377"/>
      <c r="QKV2363" s="1377"/>
      <c r="QKW2363" s="1377"/>
      <c r="QKX2363" s="1377"/>
      <c r="QKY2363" s="1377"/>
      <c r="QKZ2363" s="1377"/>
      <c r="QLA2363" s="1377"/>
      <c r="QLB2363" s="1377"/>
      <c r="QLC2363" s="1377"/>
      <c r="QLD2363" s="1377"/>
      <c r="QLE2363" s="1377"/>
      <c r="QLF2363" s="1377"/>
      <c r="QLG2363" s="1377"/>
      <c r="QLH2363" s="1377"/>
      <c r="QLI2363" s="1377"/>
      <c r="QLJ2363" s="1377"/>
      <c r="QLK2363" s="1377"/>
      <c r="QLL2363" s="1377"/>
      <c r="QLM2363" s="1377"/>
      <c r="QLN2363" s="1377"/>
      <c r="QLO2363" s="1377"/>
      <c r="QLP2363" s="1377"/>
      <c r="QLQ2363" s="1377"/>
      <c r="QLR2363" s="1377"/>
      <c r="QLS2363" s="1377"/>
      <c r="QLT2363" s="1377"/>
      <c r="QLU2363" s="1377"/>
      <c r="QLV2363" s="1377"/>
      <c r="QLW2363" s="1377"/>
      <c r="QLX2363" s="1377"/>
      <c r="QLY2363" s="1377"/>
      <c r="QLZ2363" s="1377"/>
      <c r="QMA2363" s="1377"/>
      <c r="QMB2363" s="1377"/>
      <c r="QMC2363" s="1377"/>
      <c r="QMD2363" s="1377"/>
      <c r="QME2363" s="1377"/>
      <c r="QMF2363" s="1377"/>
      <c r="QMG2363" s="1377"/>
      <c r="QMH2363" s="1377"/>
      <c r="QMI2363" s="1377"/>
      <c r="QMJ2363" s="1377"/>
      <c r="QMK2363" s="1377"/>
      <c r="QML2363" s="1377"/>
      <c r="QMM2363" s="1377"/>
      <c r="QMN2363" s="1377"/>
      <c r="QMO2363" s="1377"/>
      <c r="QMP2363" s="1377"/>
      <c r="QMQ2363" s="1377"/>
      <c r="QMR2363" s="1377"/>
      <c r="QMS2363" s="1377"/>
      <c r="QMT2363" s="1377"/>
      <c r="QMU2363" s="1377"/>
      <c r="QMV2363" s="1377"/>
      <c r="QMW2363" s="1377"/>
      <c r="QMX2363" s="1377"/>
      <c r="QMY2363" s="1377"/>
      <c r="QMZ2363" s="1377"/>
      <c r="QNA2363" s="1377"/>
      <c r="QNB2363" s="1377"/>
      <c r="QNC2363" s="1377"/>
      <c r="QND2363" s="1377"/>
      <c r="QNE2363" s="1377"/>
      <c r="QNF2363" s="1377"/>
      <c r="QNG2363" s="1377"/>
      <c r="QNH2363" s="1377"/>
      <c r="QNI2363" s="1377"/>
      <c r="QNJ2363" s="1377"/>
      <c r="QNK2363" s="1377"/>
      <c r="QNL2363" s="1377"/>
      <c r="QNM2363" s="1377"/>
      <c r="QNN2363" s="1377"/>
      <c r="QNO2363" s="1377"/>
      <c r="QNP2363" s="1377"/>
      <c r="QNQ2363" s="1377"/>
      <c r="QNR2363" s="1377"/>
      <c r="QNS2363" s="1377"/>
      <c r="QNT2363" s="1377"/>
      <c r="QNU2363" s="1377"/>
      <c r="QNV2363" s="1377"/>
      <c r="QNW2363" s="1377"/>
      <c r="QNX2363" s="1377"/>
      <c r="QNY2363" s="1377"/>
      <c r="QNZ2363" s="1377"/>
      <c r="QOA2363" s="1377"/>
      <c r="QOB2363" s="1377"/>
      <c r="QOC2363" s="1377"/>
      <c r="QOD2363" s="1377"/>
      <c r="QOE2363" s="1377"/>
      <c r="QOF2363" s="1377"/>
      <c r="QOG2363" s="1377"/>
      <c r="QOH2363" s="1377"/>
      <c r="QOI2363" s="1377"/>
      <c r="QOJ2363" s="1377"/>
      <c r="QOK2363" s="1377"/>
      <c r="QOL2363" s="1377"/>
      <c r="QOM2363" s="1377"/>
      <c r="QON2363" s="1377"/>
      <c r="QOO2363" s="1377"/>
      <c r="QOP2363" s="1377"/>
      <c r="QOQ2363" s="1377"/>
      <c r="QOR2363" s="1377"/>
      <c r="QOS2363" s="1377"/>
      <c r="QOT2363" s="1377"/>
      <c r="QOU2363" s="1377"/>
      <c r="QOV2363" s="1377"/>
      <c r="QOW2363" s="1377"/>
      <c r="QOX2363" s="1377"/>
      <c r="QOY2363" s="1377"/>
      <c r="QOZ2363" s="1377"/>
      <c r="QPA2363" s="1377"/>
      <c r="QPB2363" s="1377"/>
      <c r="QPC2363" s="1377"/>
      <c r="QPD2363" s="1377"/>
      <c r="QPE2363" s="1377"/>
      <c r="QPF2363" s="1377"/>
      <c r="QPG2363" s="1377"/>
      <c r="QPH2363" s="1377"/>
      <c r="QPI2363" s="1377"/>
      <c r="QPJ2363" s="1377"/>
      <c r="QPK2363" s="1377"/>
      <c r="QPL2363" s="1377"/>
      <c r="QPM2363" s="1377"/>
      <c r="QPN2363" s="1377"/>
      <c r="QPO2363" s="1377"/>
      <c r="QPP2363" s="1377"/>
      <c r="QPQ2363" s="1377"/>
      <c r="QPR2363" s="1377"/>
      <c r="QPS2363" s="1377"/>
      <c r="QPT2363" s="1377"/>
      <c r="QPU2363" s="1377"/>
      <c r="QPV2363" s="1377"/>
      <c r="QPW2363" s="1377"/>
      <c r="QPX2363" s="1377"/>
      <c r="QPY2363" s="1377"/>
      <c r="QPZ2363" s="1377"/>
      <c r="QQA2363" s="1377"/>
      <c r="QQB2363" s="1377"/>
      <c r="QQC2363" s="1377"/>
      <c r="QQD2363" s="1377"/>
      <c r="QQE2363" s="1377"/>
      <c r="QQF2363" s="1377"/>
      <c r="QQG2363" s="1377"/>
      <c r="QQH2363" s="1377"/>
      <c r="QQI2363" s="1377"/>
      <c r="QQJ2363" s="1377"/>
      <c r="QQK2363" s="1377"/>
      <c r="QQL2363" s="1377"/>
      <c r="QQM2363" s="1377"/>
      <c r="QQN2363" s="1377"/>
      <c r="QQO2363" s="1377"/>
      <c r="QQP2363" s="1377"/>
      <c r="QQQ2363" s="1377"/>
      <c r="QQR2363" s="1377"/>
      <c r="QQS2363" s="1377"/>
      <c r="QQT2363" s="1377"/>
      <c r="QQU2363" s="1377"/>
      <c r="QQV2363" s="1377"/>
      <c r="QQW2363" s="1377"/>
      <c r="QQX2363" s="1377"/>
      <c r="QQY2363" s="1377"/>
      <c r="QQZ2363" s="1377"/>
      <c r="QRA2363" s="1377"/>
      <c r="QRB2363" s="1377"/>
      <c r="QRC2363" s="1377"/>
      <c r="QRD2363" s="1377"/>
      <c r="QRE2363" s="1377"/>
      <c r="QRF2363" s="1377"/>
      <c r="QRG2363" s="1377"/>
      <c r="QRH2363" s="1377"/>
      <c r="QRI2363" s="1377"/>
      <c r="QRJ2363" s="1377"/>
      <c r="QRK2363" s="1377"/>
      <c r="QRL2363" s="1377"/>
      <c r="QRM2363" s="1377"/>
      <c r="QRN2363" s="1377"/>
      <c r="QRO2363" s="1377"/>
      <c r="QRP2363" s="1377"/>
      <c r="QRQ2363" s="1377"/>
      <c r="QRR2363" s="1377"/>
      <c r="QRS2363" s="1377"/>
      <c r="QRT2363" s="1377"/>
      <c r="QRU2363" s="1377"/>
      <c r="QRV2363" s="1377"/>
      <c r="QRW2363" s="1377"/>
      <c r="QRX2363" s="1377"/>
      <c r="QRY2363" s="1377"/>
      <c r="QRZ2363" s="1377"/>
      <c r="QSA2363" s="1377"/>
      <c r="QSB2363" s="1377"/>
      <c r="QSC2363" s="1377"/>
      <c r="QSD2363" s="1377"/>
      <c r="QSE2363" s="1377"/>
      <c r="QSF2363" s="1377"/>
      <c r="QSG2363" s="1377"/>
      <c r="QSH2363" s="1377"/>
      <c r="QSI2363" s="1377"/>
      <c r="QSJ2363" s="1377"/>
      <c r="QSK2363" s="1377"/>
      <c r="QSL2363" s="1377"/>
      <c r="QSM2363" s="1377"/>
      <c r="QSN2363" s="1377"/>
      <c r="QSO2363" s="1377"/>
      <c r="QSP2363" s="1377"/>
      <c r="QSQ2363" s="1377"/>
      <c r="QSR2363" s="1377"/>
      <c r="QSS2363" s="1377"/>
      <c r="QST2363" s="1377"/>
      <c r="QSU2363" s="1377"/>
      <c r="QSV2363" s="1377"/>
      <c r="QSW2363" s="1377"/>
      <c r="QSX2363" s="1377"/>
      <c r="QSY2363" s="1377"/>
      <c r="QSZ2363" s="1377"/>
      <c r="QTA2363" s="1377"/>
      <c r="QTB2363" s="1377"/>
      <c r="QTC2363" s="1377"/>
      <c r="QTD2363" s="1377"/>
      <c r="QTE2363" s="1377"/>
      <c r="QTF2363" s="1377"/>
      <c r="QTG2363" s="1377"/>
      <c r="QTH2363" s="1377"/>
      <c r="QTI2363" s="1377"/>
      <c r="QTJ2363" s="1377"/>
      <c r="QTK2363" s="1377"/>
      <c r="QTL2363" s="1377"/>
      <c r="QTM2363" s="1377"/>
      <c r="QTN2363" s="1377"/>
      <c r="QTO2363" s="1377"/>
      <c r="QTP2363" s="1377"/>
      <c r="QTQ2363" s="1377"/>
      <c r="QTR2363" s="1377"/>
      <c r="QTS2363" s="1377"/>
      <c r="QTT2363" s="1377"/>
      <c r="QTU2363" s="1377"/>
      <c r="QTV2363" s="1377"/>
      <c r="QTW2363" s="1377"/>
      <c r="QTX2363" s="1377"/>
      <c r="QTY2363" s="1377"/>
      <c r="QTZ2363" s="1377"/>
      <c r="QUA2363" s="1377"/>
      <c r="QUB2363" s="1377"/>
      <c r="QUC2363" s="1377"/>
      <c r="QUD2363" s="1377"/>
      <c r="QUE2363" s="1377"/>
      <c r="QUF2363" s="1377"/>
      <c r="QUG2363" s="1377"/>
      <c r="QUH2363" s="1377"/>
      <c r="QUI2363" s="1377"/>
      <c r="QUJ2363" s="1377"/>
      <c r="QUK2363" s="1377"/>
      <c r="QUL2363" s="1377"/>
      <c r="QUM2363" s="1377"/>
      <c r="QUN2363" s="1377"/>
      <c r="QUO2363" s="1377"/>
      <c r="QUP2363" s="1377"/>
      <c r="QUQ2363" s="1377"/>
      <c r="QUR2363" s="1377"/>
      <c r="QUS2363" s="1377"/>
      <c r="QUT2363" s="1377"/>
      <c r="QUU2363" s="1377"/>
      <c r="QUV2363" s="1377"/>
      <c r="QUW2363" s="1377"/>
      <c r="QUX2363" s="1377"/>
      <c r="QUY2363" s="1377"/>
      <c r="QUZ2363" s="1377"/>
      <c r="QVA2363" s="1377"/>
      <c r="QVB2363" s="1377"/>
      <c r="QVC2363" s="1377"/>
      <c r="QVD2363" s="1377"/>
      <c r="QVE2363" s="1377"/>
      <c r="QVF2363" s="1377"/>
      <c r="QVG2363" s="1377"/>
      <c r="QVH2363" s="1377"/>
      <c r="QVI2363" s="1377"/>
      <c r="QVJ2363" s="1377"/>
      <c r="QVK2363" s="1377"/>
      <c r="QVL2363" s="1377"/>
      <c r="QVM2363" s="1377"/>
      <c r="QVN2363" s="1377"/>
      <c r="QVO2363" s="1377"/>
      <c r="QVP2363" s="1377"/>
      <c r="QVQ2363" s="1377"/>
      <c r="QVR2363" s="1377"/>
      <c r="QVS2363" s="1377"/>
      <c r="QVT2363" s="1377"/>
      <c r="QVU2363" s="1377"/>
      <c r="QVV2363" s="1377"/>
      <c r="QVW2363" s="1377"/>
      <c r="QVX2363" s="1377"/>
      <c r="QVY2363" s="1377"/>
      <c r="QVZ2363" s="1377"/>
      <c r="QWA2363" s="1377"/>
      <c r="QWB2363" s="1377"/>
      <c r="QWC2363" s="1377"/>
      <c r="QWD2363" s="1377"/>
      <c r="QWE2363" s="1377"/>
      <c r="QWF2363" s="1377"/>
      <c r="QWG2363" s="1377"/>
      <c r="QWH2363" s="1377"/>
      <c r="QWI2363" s="1377"/>
      <c r="QWJ2363" s="1377"/>
      <c r="QWK2363" s="1377"/>
      <c r="QWL2363" s="1377"/>
      <c r="QWM2363" s="1377"/>
      <c r="QWN2363" s="1377"/>
      <c r="QWO2363" s="1377"/>
      <c r="QWP2363" s="1377"/>
      <c r="QWQ2363" s="1377"/>
      <c r="QWR2363" s="1377"/>
      <c r="QWS2363" s="1377"/>
      <c r="QWT2363" s="1377"/>
      <c r="QWU2363" s="1377"/>
      <c r="QWV2363" s="1377"/>
      <c r="QWW2363" s="1377"/>
      <c r="QWX2363" s="1377"/>
      <c r="QWY2363" s="1377"/>
      <c r="QWZ2363" s="1377"/>
      <c r="QXA2363" s="1377"/>
      <c r="QXB2363" s="1377"/>
      <c r="QXC2363" s="1377"/>
      <c r="QXD2363" s="1377"/>
      <c r="QXE2363" s="1377"/>
      <c r="QXF2363" s="1377"/>
      <c r="QXG2363" s="1377"/>
      <c r="QXH2363" s="1377"/>
      <c r="QXI2363" s="1377"/>
      <c r="QXJ2363" s="1377"/>
      <c r="QXK2363" s="1377"/>
      <c r="QXL2363" s="1377"/>
      <c r="QXM2363" s="1377"/>
      <c r="QXN2363" s="1377"/>
      <c r="QXO2363" s="1377"/>
      <c r="QXP2363" s="1377"/>
      <c r="QXQ2363" s="1377"/>
      <c r="QXR2363" s="1377"/>
      <c r="QXS2363" s="1377"/>
      <c r="QXT2363" s="1377"/>
      <c r="QXU2363" s="1377"/>
      <c r="QXV2363" s="1377"/>
      <c r="QXW2363" s="1377"/>
      <c r="QXX2363" s="1377"/>
      <c r="QXY2363" s="1377"/>
      <c r="QXZ2363" s="1377"/>
      <c r="QYA2363" s="1377"/>
      <c r="QYB2363" s="1377"/>
      <c r="QYC2363" s="1377"/>
      <c r="QYD2363" s="1377"/>
      <c r="QYE2363" s="1377"/>
      <c r="QYF2363" s="1377"/>
      <c r="QYG2363" s="1377"/>
      <c r="QYH2363" s="1377"/>
      <c r="QYI2363" s="1377"/>
      <c r="QYJ2363" s="1377"/>
      <c r="QYK2363" s="1377"/>
      <c r="QYL2363" s="1377"/>
      <c r="QYM2363" s="1377"/>
      <c r="QYN2363" s="1377"/>
      <c r="QYO2363" s="1377"/>
      <c r="QYP2363" s="1377"/>
      <c r="QYQ2363" s="1377"/>
      <c r="QYR2363" s="1377"/>
      <c r="QYS2363" s="1377"/>
      <c r="QYT2363" s="1377"/>
      <c r="QYU2363" s="1377"/>
      <c r="QYV2363" s="1377"/>
      <c r="QYW2363" s="1377"/>
      <c r="QYX2363" s="1377"/>
      <c r="QYY2363" s="1377"/>
      <c r="QYZ2363" s="1377"/>
      <c r="QZA2363" s="1377"/>
      <c r="QZB2363" s="1377"/>
      <c r="QZC2363" s="1377"/>
      <c r="QZD2363" s="1377"/>
      <c r="QZE2363" s="1377"/>
      <c r="QZF2363" s="1377"/>
      <c r="QZG2363" s="1377"/>
      <c r="QZH2363" s="1377"/>
      <c r="QZI2363" s="1377"/>
      <c r="QZJ2363" s="1377"/>
      <c r="QZK2363" s="1377"/>
      <c r="QZL2363" s="1377"/>
      <c r="QZM2363" s="1377"/>
      <c r="QZN2363" s="1377"/>
      <c r="QZO2363" s="1377"/>
      <c r="QZP2363" s="1377"/>
      <c r="QZQ2363" s="1377"/>
      <c r="QZR2363" s="1377"/>
      <c r="QZS2363" s="1377"/>
      <c r="QZT2363" s="1377"/>
      <c r="QZU2363" s="1377"/>
      <c r="QZV2363" s="1377"/>
      <c r="QZW2363" s="1377"/>
      <c r="QZX2363" s="1377"/>
      <c r="QZY2363" s="1377"/>
      <c r="QZZ2363" s="1377"/>
      <c r="RAA2363" s="1377"/>
      <c r="RAB2363" s="1377"/>
      <c r="RAC2363" s="1377"/>
      <c r="RAD2363" s="1377"/>
      <c r="RAE2363" s="1377"/>
      <c r="RAF2363" s="1377"/>
      <c r="RAG2363" s="1377"/>
      <c r="RAH2363" s="1377"/>
      <c r="RAI2363" s="1377"/>
      <c r="RAJ2363" s="1377"/>
      <c r="RAK2363" s="1377"/>
      <c r="RAL2363" s="1377"/>
      <c r="RAM2363" s="1377"/>
      <c r="RAN2363" s="1377"/>
      <c r="RAO2363" s="1377"/>
      <c r="RAP2363" s="1377"/>
      <c r="RAQ2363" s="1377"/>
      <c r="RAR2363" s="1377"/>
      <c r="RAS2363" s="1377"/>
      <c r="RAT2363" s="1377"/>
      <c r="RAU2363" s="1377"/>
      <c r="RAV2363" s="1377"/>
      <c r="RAW2363" s="1377"/>
      <c r="RAX2363" s="1377"/>
      <c r="RAY2363" s="1377"/>
      <c r="RAZ2363" s="1377"/>
      <c r="RBA2363" s="1377"/>
      <c r="RBB2363" s="1377"/>
      <c r="RBC2363" s="1377"/>
      <c r="RBD2363" s="1377"/>
      <c r="RBE2363" s="1377"/>
      <c r="RBF2363" s="1377"/>
      <c r="RBG2363" s="1377"/>
      <c r="RBH2363" s="1377"/>
      <c r="RBI2363" s="1377"/>
      <c r="RBJ2363" s="1377"/>
      <c r="RBK2363" s="1377"/>
      <c r="RBL2363" s="1377"/>
      <c r="RBM2363" s="1377"/>
      <c r="RBN2363" s="1377"/>
      <c r="RBO2363" s="1377"/>
      <c r="RBP2363" s="1377"/>
      <c r="RBQ2363" s="1377"/>
      <c r="RBR2363" s="1377"/>
      <c r="RBS2363" s="1377"/>
      <c r="RBT2363" s="1377"/>
      <c r="RBU2363" s="1377"/>
      <c r="RBV2363" s="1377"/>
      <c r="RBW2363" s="1377"/>
      <c r="RBX2363" s="1377"/>
      <c r="RBY2363" s="1377"/>
      <c r="RBZ2363" s="1377"/>
      <c r="RCA2363" s="1377"/>
      <c r="RCB2363" s="1377"/>
      <c r="RCC2363" s="1377"/>
      <c r="RCD2363" s="1377"/>
      <c r="RCE2363" s="1377"/>
      <c r="RCF2363" s="1377"/>
      <c r="RCG2363" s="1377"/>
      <c r="RCH2363" s="1377"/>
      <c r="RCI2363" s="1377"/>
      <c r="RCJ2363" s="1377"/>
      <c r="RCK2363" s="1377"/>
      <c r="RCL2363" s="1377"/>
      <c r="RCM2363" s="1377"/>
      <c r="RCN2363" s="1377"/>
      <c r="RCO2363" s="1377"/>
      <c r="RCP2363" s="1377"/>
      <c r="RCQ2363" s="1377"/>
      <c r="RCR2363" s="1377"/>
      <c r="RCS2363" s="1377"/>
      <c r="RCT2363" s="1377"/>
      <c r="RCU2363" s="1377"/>
      <c r="RCV2363" s="1377"/>
      <c r="RCW2363" s="1377"/>
      <c r="RCX2363" s="1377"/>
      <c r="RCY2363" s="1377"/>
      <c r="RCZ2363" s="1377"/>
      <c r="RDA2363" s="1377"/>
      <c r="RDB2363" s="1377"/>
      <c r="RDC2363" s="1377"/>
      <c r="RDD2363" s="1377"/>
      <c r="RDE2363" s="1377"/>
      <c r="RDF2363" s="1377"/>
      <c r="RDG2363" s="1377"/>
      <c r="RDH2363" s="1377"/>
      <c r="RDI2363" s="1377"/>
      <c r="RDJ2363" s="1377"/>
      <c r="RDK2363" s="1377"/>
      <c r="RDL2363" s="1377"/>
      <c r="RDM2363" s="1377"/>
      <c r="RDN2363" s="1377"/>
      <c r="RDO2363" s="1377"/>
      <c r="RDP2363" s="1377"/>
      <c r="RDQ2363" s="1377"/>
      <c r="RDR2363" s="1377"/>
      <c r="RDS2363" s="1377"/>
      <c r="RDT2363" s="1377"/>
      <c r="RDU2363" s="1377"/>
      <c r="RDV2363" s="1377"/>
      <c r="RDW2363" s="1377"/>
      <c r="RDX2363" s="1377"/>
      <c r="RDY2363" s="1377"/>
      <c r="RDZ2363" s="1377"/>
      <c r="REA2363" s="1377"/>
      <c r="REB2363" s="1377"/>
      <c r="REC2363" s="1377"/>
      <c r="RED2363" s="1377"/>
      <c r="REE2363" s="1377"/>
      <c r="REF2363" s="1377"/>
      <c r="REG2363" s="1377"/>
      <c r="REH2363" s="1377"/>
      <c r="REI2363" s="1377"/>
      <c r="REJ2363" s="1377"/>
      <c r="REK2363" s="1377"/>
      <c r="REL2363" s="1377"/>
      <c r="REM2363" s="1377"/>
      <c r="REN2363" s="1377"/>
      <c r="REO2363" s="1377"/>
      <c r="REP2363" s="1377"/>
      <c r="REQ2363" s="1377"/>
      <c r="RER2363" s="1377"/>
      <c r="RES2363" s="1377"/>
      <c r="RET2363" s="1377"/>
      <c r="REU2363" s="1377"/>
      <c r="REV2363" s="1377"/>
      <c r="REW2363" s="1377"/>
      <c r="REX2363" s="1377"/>
      <c r="REY2363" s="1377"/>
      <c r="REZ2363" s="1377"/>
      <c r="RFA2363" s="1377"/>
      <c r="RFB2363" s="1377"/>
      <c r="RFC2363" s="1377"/>
      <c r="RFD2363" s="1377"/>
      <c r="RFE2363" s="1377"/>
      <c r="RFF2363" s="1377"/>
      <c r="RFG2363" s="1377"/>
      <c r="RFH2363" s="1377"/>
      <c r="RFI2363" s="1377"/>
      <c r="RFJ2363" s="1377"/>
      <c r="RFK2363" s="1377"/>
      <c r="RFL2363" s="1377"/>
      <c r="RFM2363" s="1377"/>
      <c r="RFN2363" s="1377"/>
      <c r="RFO2363" s="1377"/>
      <c r="RFP2363" s="1377"/>
      <c r="RFQ2363" s="1377"/>
      <c r="RFR2363" s="1377"/>
      <c r="RFS2363" s="1377"/>
      <c r="RFT2363" s="1377"/>
      <c r="RFU2363" s="1377"/>
      <c r="RFV2363" s="1377"/>
      <c r="RFW2363" s="1377"/>
      <c r="RFX2363" s="1377"/>
      <c r="RFY2363" s="1377"/>
      <c r="RFZ2363" s="1377"/>
      <c r="RGA2363" s="1377"/>
      <c r="RGB2363" s="1377"/>
      <c r="RGC2363" s="1377"/>
      <c r="RGD2363" s="1377"/>
      <c r="RGE2363" s="1377"/>
      <c r="RGF2363" s="1377"/>
      <c r="RGG2363" s="1377"/>
      <c r="RGH2363" s="1377"/>
      <c r="RGI2363" s="1377"/>
      <c r="RGJ2363" s="1377"/>
      <c r="RGK2363" s="1377"/>
      <c r="RGL2363" s="1377"/>
      <c r="RGM2363" s="1377"/>
      <c r="RGN2363" s="1377"/>
      <c r="RGO2363" s="1377"/>
      <c r="RGP2363" s="1377"/>
      <c r="RGQ2363" s="1377"/>
      <c r="RGR2363" s="1377"/>
      <c r="RGS2363" s="1377"/>
      <c r="RGT2363" s="1377"/>
      <c r="RGU2363" s="1377"/>
      <c r="RGV2363" s="1377"/>
      <c r="RGW2363" s="1377"/>
      <c r="RGX2363" s="1377"/>
      <c r="RGY2363" s="1377"/>
      <c r="RGZ2363" s="1377"/>
      <c r="RHA2363" s="1377"/>
      <c r="RHB2363" s="1377"/>
      <c r="RHC2363" s="1377"/>
      <c r="RHD2363" s="1377"/>
      <c r="RHE2363" s="1377"/>
      <c r="RHF2363" s="1377"/>
      <c r="RHG2363" s="1377"/>
      <c r="RHH2363" s="1377"/>
      <c r="RHI2363" s="1377"/>
      <c r="RHJ2363" s="1377"/>
      <c r="RHK2363" s="1377"/>
      <c r="RHL2363" s="1377"/>
      <c r="RHM2363" s="1377"/>
      <c r="RHN2363" s="1377"/>
      <c r="RHO2363" s="1377"/>
      <c r="RHP2363" s="1377"/>
      <c r="RHQ2363" s="1377"/>
      <c r="RHR2363" s="1377"/>
      <c r="RHS2363" s="1377"/>
      <c r="RHT2363" s="1377"/>
      <c r="RHU2363" s="1377"/>
      <c r="RHV2363" s="1377"/>
      <c r="RHW2363" s="1377"/>
      <c r="RHX2363" s="1377"/>
      <c r="RHY2363" s="1377"/>
      <c r="RHZ2363" s="1377"/>
      <c r="RIA2363" s="1377"/>
      <c r="RIB2363" s="1377"/>
      <c r="RIC2363" s="1377"/>
      <c r="RID2363" s="1377"/>
      <c r="RIE2363" s="1377"/>
      <c r="RIF2363" s="1377"/>
      <c r="RIG2363" s="1377"/>
      <c r="RIH2363" s="1377"/>
      <c r="RII2363" s="1377"/>
      <c r="RIJ2363" s="1377"/>
      <c r="RIK2363" s="1377"/>
      <c r="RIL2363" s="1377"/>
      <c r="RIM2363" s="1377"/>
      <c r="RIN2363" s="1377"/>
      <c r="RIO2363" s="1377"/>
      <c r="RIP2363" s="1377"/>
      <c r="RIQ2363" s="1377"/>
      <c r="RIR2363" s="1377"/>
      <c r="RIS2363" s="1377"/>
      <c r="RIT2363" s="1377"/>
      <c r="RIU2363" s="1377"/>
      <c r="RIV2363" s="1377"/>
      <c r="RIW2363" s="1377"/>
      <c r="RIX2363" s="1377"/>
      <c r="RIY2363" s="1377"/>
      <c r="RIZ2363" s="1377"/>
      <c r="RJA2363" s="1377"/>
      <c r="RJB2363" s="1377"/>
      <c r="RJC2363" s="1377"/>
      <c r="RJD2363" s="1377"/>
      <c r="RJE2363" s="1377"/>
      <c r="RJF2363" s="1377"/>
      <c r="RJG2363" s="1377"/>
      <c r="RJH2363" s="1377"/>
      <c r="RJI2363" s="1377"/>
      <c r="RJJ2363" s="1377"/>
      <c r="RJK2363" s="1377"/>
      <c r="RJL2363" s="1377"/>
      <c r="RJM2363" s="1377"/>
      <c r="RJN2363" s="1377"/>
      <c r="RJO2363" s="1377"/>
      <c r="RJP2363" s="1377"/>
      <c r="RJQ2363" s="1377"/>
      <c r="RJR2363" s="1377"/>
      <c r="RJS2363" s="1377"/>
      <c r="RJT2363" s="1377"/>
      <c r="RJU2363" s="1377"/>
      <c r="RJV2363" s="1377"/>
      <c r="RJW2363" s="1377"/>
      <c r="RJX2363" s="1377"/>
      <c r="RJY2363" s="1377"/>
      <c r="RJZ2363" s="1377"/>
      <c r="RKA2363" s="1377"/>
      <c r="RKB2363" s="1377"/>
      <c r="RKC2363" s="1377"/>
      <c r="RKD2363" s="1377"/>
      <c r="RKE2363" s="1377"/>
      <c r="RKF2363" s="1377"/>
      <c r="RKG2363" s="1377"/>
      <c r="RKH2363" s="1377"/>
      <c r="RKI2363" s="1377"/>
      <c r="RKJ2363" s="1377"/>
      <c r="RKK2363" s="1377"/>
      <c r="RKL2363" s="1377"/>
      <c r="RKM2363" s="1377"/>
      <c r="RKN2363" s="1377"/>
      <c r="RKO2363" s="1377"/>
      <c r="RKP2363" s="1377"/>
      <c r="RKQ2363" s="1377"/>
      <c r="RKR2363" s="1377"/>
      <c r="RKS2363" s="1377"/>
      <c r="RKT2363" s="1377"/>
      <c r="RKU2363" s="1377"/>
      <c r="RKV2363" s="1377"/>
      <c r="RKW2363" s="1377"/>
      <c r="RKX2363" s="1377"/>
      <c r="RKY2363" s="1377"/>
      <c r="RKZ2363" s="1377"/>
      <c r="RLA2363" s="1377"/>
      <c r="RLB2363" s="1377"/>
      <c r="RLC2363" s="1377"/>
      <c r="RLD2363" s="1377"/>
      <c r="RLE2363" s="1377"/>
      <c r="RLF2363" s="1377"/>
      <c r="RLG2363" s="1377"/>
      <c r="RLH2363" s="1377"/>
      <c r="RLI2363" s="1377"/>
      <c r="RLJ2363" s="1377"/>
      <c r="RLK2363" s="1377"/>
      <c r="RLL2363" s="1377"/>
      <c r="RLM2363" s="1377"/>
      <c r="RLN2363" s="1377"/>
      <c r="RLO2363" s="1377"/>
      <c r="RLP2363" s="1377"/>
      <c r="RLQ2363" s="1377"/>
      <c r="RLR2363" s="1377"/>
      <c r="RLS2363" s="1377"/>
      <c r="RLT2363" s="1377"/>
      <c r="RLU2363" s="1377"/>
      <c r="RLV2363" s="1377"/>
      <c r="RLW2363" s="1377"/>
      <c r="RLX2363" s="1377"/>
      <c r="RLY2363" s="1377"/>
      <c r="RLZ2363" s="1377"/>
      <c r="RMA2363" s="1377"/>
      <c r="RMB2363" s="1377"/>
      <c r="RMC2363" s="1377"/>
      <c r="RMD2363" s="1377"/>
      <c r="RME2363" s="1377"/>
      <c r="RMF2363" s="1377"/>
      <c r="RMG2363" s="1377"/>
      <c r="RMH2363" s="1377"/>
      <c r="RMI2363" s="1377"/>
      <c r="RMJ2363" s="1377"/>
      <c r="RMK2363" s="1377"/>
      <c r="RML2363" s="1377"/>
      <c r="RMM2363" s="1377"/>
      <c r="RMN2363" s="1377"/>
      <c r="RMO2363" s="1377"/>
      <c r="RMP2363" s="1377"/>
      <c r="RMQ2363" s="1377"/>
      <c r="RMR2363" s="1377"/>
      <c r="RMS2363" s="1377"/>
      <c r="RMT2363" s="1377"/>
      <c r="RMU2363" s="1377"/>
      <c r="RMV2363" s="1377"/>
      <c r="RMW2363" s="1377"/>
      <c r="RMX2363" s="1377"/>
      <c r="RMY2363" s="1377"/>
      <c r="RMZ2363" s="1377"/>
      <c r="RNA2363" s="1377"/>
      <c r="RNB2363" s="1377"/>
      <c r="RNC2363" s="1377"/>
      <c r="RND2363" s="1377"/>
      <c r="RNE2363" s="1377"/>
      <c r="RNF2363" s="1377"/>
      <c r="RNG2363" s="1377"/>
      <c r="RNH2363" s="1377"/>
      <c r="RNI2363" s="1377"/>
      <c r="RNJ2363" s="1377"/>
      <c r="RNK2363" s="1377"/>
      <c r="RNL2363" s="1377"/>
      <c r="RNM2363" s="1377"/>
      <c r="RNN2363" s="1377"/>
      <c r="RNO2363" s="1377"/>
      <c r="RNP2363" s="1377"/>
      <c r="RNQ2363" s="1377"/>
      <c r="RNR2363" s="1377"/>
      <c r="RNS2363" s="1377"/>
      <c r="RNT2363" s="1377"/>
      <c r="RNU2363" s="1377"/>
      <c r="RNV2363" s="1377"/>
      <c r="RNW2363" s="1377"/>
      <c r="RNX2363" s="1377"/>
      <c r="RNY2363" s="1377"/>
      <c r="RNZ2363" s="1377"/>
      <c r="ROA2363" s="1377"/>
      <c r="ROB2363" s="1377"/>
      <c r="ROC2363" s="1377"/>
      <c r="ROD2363" s="1377"/>
      <c r="ROE2363" s="1377"/>
      <c r="ROF2363" s="1377"/>
      <c r="ROG2363" s="1377"/>
      <c r="ROH2363" s="1377"/>
      <c r="ROI2363" s="1377"/>
      <c r="ROJ2363" s="1377"/>
      <c r="ROK2363" s="1377"/>
      <c r="ROL2363" s="1377"/>
      <c r="ROM2363" s="1377"/>
      <c r="RON2363" s="1377"/>
      <c r="ROO2363" s="1377"/>
      <c r="ROP2363" s="1377"/>
      <c r="ROQ2363" s="1377"/>
      <c r="ROR2363" s="1377"/>
      <c r="ROS2363" s="1377"/>
      <c r="ROT2363" s="1377"/>
      <c r="ROU2363" s="1377"/>
      <c r="ROV2363" s="1377"/>
      <c r="ROW2363" s="1377"/>
      <c r="ROX2363" s="1377"/>
      <c r="ROY2363" s="1377"/>
      <c r="ROZ2363" s="1377"/>
      <c r="RPA2363" s="1377"/>
      <c r="RPB2363" s="1377"/>
      <c r="RPC2363" s="1377"/>
      <c r="RPD2363" s="1377"/>
      <c r="RPE2363" s="1377"/>
      <c r="RPF2363" s="1377"/>
      <c r="RPG2363" s="1377"/>
      <c r="RPH2363" s="1377"/>
      <c r="RPI2363" s="1377"/>
      <c r="RPJ2363" s="1377"/>
      <c r="RPK2363" s="1377"/>
      <c r="RPL2363" s="1377"/>
      <c r="RPM2363" s="1377"/>
      <c r="RPN2363" s="1377"/>
      <c r="RPO2363" s="1377"/>
      <c r="RPP2363" s="1377"/>
      <c r="RPQ2363" s="1377"/>
      <c r="RPR2363" s="1377"/>
      <c r="RPS2363" s="1377"/>
      <c r="RPT2363" s="1377"/>
      <c r="RPU2363" s="1377"/>
      <c r="RPV2363" s="1377"/>
      <c r="RPW2363" s="1377"/>
      <c r="RPX2363" s="1377"/>
      <c r="RPY2363" s="1377"/>
      <c r="RPZ2363" s="1377"/>
      <c r="RQA2363" s="1377"/>
      <c r="RQB2363" s="1377"/>
      <c r="RQC2363" s="1377"/>
      <c r="RQD2363" s="1377"/>
      <c r="RQE2363" s="1377"/>
      <c r="RQF2363" s="1377"/>
      <c r="RQG2363" s="1377"/>
      <c r="RQH2363" s="1377"/>
      <c r="RQI2363" s="1377"/>
      <c r="RQJ2363" s="1377"/>
      <c r="RQK2363" s="1377"/>
      <c r="RQL2363" s="1377"/>
      <c r="RQM2363" s="1377"/>
      <c r="RQN2363" s="1377"/>
      <c r="RQO2363" s="1377"/>
      <c r="RQP2363" s="1377"/>
      <c r="RQQ2363" s="1377"/>
      <c r="RQR2363" s="1377"/>
      <c r="RQS2363" s="1377"/>
      <c r="RQT2363" s="1377"/>
      <c r="RQU2363" s="1377"/>
      <c r="RQV2363" s="1377"/>
      <c r="RQW2363" s="1377"/>
      <c r="RQX2363" s="1377"/>
      <c r="RQY2363" s="1377"/>
      <c r="RQZ2363" s="1377"/>
      <c r="RRA2363" s="1377"/>
      <c r="RRB2363" s="1377"/>
      <c r="RRC2363" s="1377"/>
      <c r="RRD2363" s="1377"/>
      <c r="RRE2363" s="1377"/>
      <c r="RRF2363" s="1377"/>
      <c r="RRG2363" s="1377"/>
      <c r="RRH2363" s="1377"/>
      <c r="RRI2363" s="1377"/>
      <c r="RRJ2363" s="1377"/>
      <c r="RRK2363" s="1377"/>
      <c r="RRL2363" s="1377"/>
      <c r="RRM2363" s="1377"/>
      <c r="RRN2363" s="1377"/>
      <c r="RRO2363" s="1377"/>
      <c r="RRP2363" s="1377"/>
      <c r="RRQ2363" s="1377"/>
      <c r="RRR2363" s="1377"/>
      <c r="RRS2363" s="1377"/>
      <c r="RRT2363" s="1377"/>
      <c r="RRU2363" s="1377"/>
      <c r="RRV2363" s="1377"/>
      <c r="RRW2363" s="1377"/>
      <c r="RRX2363" s="1377"/>
      <c r="RRY2363" s="1377"/>
      <c r="RRZ2363" s="1377"/>
      <c r="RSA2363" s="1377"/>
      <c r="RSB2363" s="1377"/>
      <c r="RSC2363" s="1377"/>
      <c r="RSD2363" s="1377"/>
      <c r="RSE2363" s="1377"/>
      <c r="RSF2363" s="1377"/>
      <c r="RSG2363" s="1377"/>
      <c r="RSH2363" s="1377"/>
      <c r="RSI2363" s="1377"/>
      <c r="RSJ2363" s="1377"/>
      <c r="RSK2363" s="1377"/>
      <c r="RSL2363" s="1377"/>
      <c r="RSM2363" s="1377"/>
      <c r="RSN2363" s="1377"/>
      <c r="RSO2363" s="1377"/>
      <c r="RSP2363" s="1377"/>
      <c r="RSQ2363" s="1377"/>
      <c r="RSR2363" s="1377"/>
      <c r="RSS2363" s="1377"/>
      <c r="RST2363" s="1377"/>
      <c r="RSU2363" s="1377"/>
      <c r="RSV2363" s="1377"/>
      <c r="RSW2363" s="1377"/>
      <c r="RSX2363" s="1377"/>
      <c r="RSY2363" s="1377"/>
      <c r="RSZ2363" s="1377"/>
      <c r="RTA2363" s="1377"/>
      <c r="RTB2363" s="1377"/>
      <c r="RTC2363" s="1377"/>
      <c r="RTD2363" s="1377"/>
      <c r="RTE2363" s="1377"/>
      <c r="RTF2363" s="1377"/>
      <c r="RTG2363" s="1377"/>
      <c r="RTH2363" s="1377"/>
      <c r="RTI2363" s="1377"/>
      <c r="RTJ2363" s="1377"/>
      <c r="RTK2363" s="1377"/>
      <c r="RTL2363" s="1377"/>
      <c r="RTM2363" s="1377"/>
      <c r="RTN2363" s="1377"/>
      <c r="RTO2363" s="1377"/>
      <c r="RTP2363" s="1377"/>
      <c r="RTQ2363" s="1377"/>
      <c r="RTR2363" s="1377"/>
      <c r="RTS2363" s="1377"/>
      <c r="RTT2363" s="1377"/>
      <c r="RTU2363" s="1377"/>
      <c r="RTV2363" s="1377"/>
      <c r="RTW2363" s="1377"/>
      <c r="RTX2363" s="1377"/>
      <c r="RTY2363" s="1377"/>
      <c r="RTZ2363" s="1377"/>
      <c r="RUA2363" s="1377"/>
      <c r="RUB2363" s="1377"/>
      <c r="RUC2363" s="1377"/>
      <c r="RUD2363" s="1377"/>
      <c r="RUE2363" s="1377"/>
      <c r="RUF2363" s="1377"/>
      <c r="RUG2363" s="1377"/>
      <c r="RUH2363" s="1377"/>
      <c r="RUI2363" s="1377"/>
      <c r="RUJ2363" s="1377"/>
      <c r="RUK2363" s="1377"/>
      <c r="RUL2363" s="1377"/>
      <c r="RUM2363" s="1377"/>
      <c r="RUN2363" s="1377"/>
      <c r="RUO2363" s="1377"/>
      <c r="RUP2363" s="1377"/>
      <c r="RUQ2363" s="1377"/>
      <c r="RUR2363" s="1377"/>
      <c r="RUS2363" s="1377"/>
      <c r="RUT2363" s="1377"/>
      <c r="RUU2363" s="1377"/>
      <c r="RUV2363" s="1377"/>
      <c r="RUW2363" s="1377"/>
      <c r="RUX2363" s="1377"/>
      <c r="RUY2363" s="1377"/>
      <c r="RUZ2363" s="1377"/>
      <c r="RVA2363" s="1377"/>
      <c r="RVB2363" s="1377"/>
      <c r="RVC2363" s="1377"/>
      <c r="RVD2363" s="1377"/>
      <c r="RVE2363" s="1377"/>
      <c r="RVF2363" s="1377"/>
      <c r="RVG2363" s="1377"/>
      <c r="RVH2363" s="1377"/>
      <c r="RVI2363" s="1377"/>
      <c r="RVJ2363" s="1377"/>
      <c r="RVK2363" s="1377"/>
      <c r="RVL2363" s="1377"/>
      <c r="RVM2363" s="1377"/>
      <c r="RVN2363" s="1377"/>
      <c r="RVO2363" s="1377"/>
      <c r="RVP2363" s="1377"/>
      <c r="RVQ2363" s="1377"/>
      <c r="RVR2363" s="1377"/>
      <c r="RVS2363" s="1377"/>
      <c r="RVT2363" s="1377"/>
      <c r="RVU2363" s="1377"/>
      <c r="RVV2363" s="1377"/>
      <c r="RVW2363" s="1377"/>
      <c r="RVX2363" s="1377"/>
      <c r="RVY2363" s="1377"/>
      <c r="RVZ2363" s="1377"/>
      <c r="RWA2363" s="1377"/>
      <c r="RWB2363" s="1377"/>
      <c r="RWC2363" s="1377"/>
      <c r="RWD2363" s="1377"/>
      <c r="RWE2363" s="1377"/>
      <c r="RWF2363" s="1377"/>
      <c r="RWG2363" s="1377"/>
      <c r="RWH2363" s="1377"/>
      <c r="RWI2363" s="1377"/>
      <c r="RWJ2363" s="1377"/>
      <c r="RWK2363" s="1377"/>
      <c r="RWL2363" s="1377"/>
      <c r="RWM2363" s="1377"/>
      <c r="RWN2363" s="1377"/>
      <c r="RWO2363" s="1377"/>
      <c r="RWP2363" s="1377"/>
      <c r="RWQ2363" s="1377"/>
      <c r="RWR2363" s="1377"/>
      <c r="RWS2363" s="1377"/>
      <c r="RWT2363" s="1377"/>
      <c r="RWU2363" s="1377"/>
      <c r="RWV2363" s="1377"/>
      <c r="RWW2363" s="1377"/>
      <c r="RWX2363" s="1377"/>
      <c r="RWY2363" s="1377"/>
      <c r="RWZ2363" s="1377"/>
      <c r="RXA2363" s="1377"/>
      <c r="RXB2363" s="1377"/>
      <c r="RXC2363" s="1377"/>
      <c r="RXD2363" s="1377"/>
      <c r="RXE2363" s="1377"/>
      <c r="RXF2363" s="1377"/>
      <c r="RXG2363" s="1377"/>
      <c r="RXH2363" s="1377"/>
      <c r="RXI2363" s="1377"/>
      <c r="RXJ2363" s="1377"/>
      <c r="RXK2363" s="1377"/>
      <c r="RXL2363" s="1377"/>
      <c r="RXM2363" s="1377"/>
      <c r="RXN2363" s="1377"/>
      <c r="RXO2363" s="1377"/>
      <c r="RXP2363" s="1377"/>
      <c r="RXQ2363" s="1377"/>
      <c r="RXR2363" s="1377"/>
      <c r="RXS2363" s="1377"/>
      <c r="RXT2363" s="1377"/>
      <c r="RXU2363" s="1377"/>
      <c r="RXV2363" s="1377"/>
      <c r="RXW2363" s="1377"/>
      <c r="RXX2363" s="1377"/>
      <c r="RXY2363" s="1377"/>
      <c r="RXZ2363" s="1377"/>
      <c r="RYA2363" s="1377"/>
      <c r="RYB2363" s="1377"/>
      <c r="RYC2363" s="1377"/>
      <c r="RYD2363" s="1377"/>
      <c r="RYE2363" s="1377"/>
      <c r="RYF2363" s="1377"/>
      <c r="RYG2363" s="1377"/>
      <c r="RYH2363" s="1377"/>
      <c r="RYI2363" s="1377"/>
      <c r="RYJ2363" s="1377"/>
      <c r="RYK2363" s="1377"/>
      <c r="RYL2363" s="1377"/>
      <c r="RYM2363" s="1377"/>
      <c r="RYN2363" s="1377"/>
      <c r="RYO2363" s="1377"/>
      <c r="RYP2363" s="1377"/>
      <c r="RYQ2363" s="1377"/>
      <c r="RYR2363" s="1377"/>
      <c r="RYS2363" s="1377"/>
      <c r="RYT2363" s="1377"/>
      <c r="RYU2363" s="1377"/>
      <c r="RYV2363" s="1377"/>
      <c r="RYW2363" s="1377"/>
      <c r="RYX2363" s="1377"/>
      <c r="RYY2363" s="1377"/>
      <c r="RYZ2363" s="1377"/>
      <c r="RZA2363" s="1377"/>
      <c r="RZB2363" s="1377"/>
      <c r="RZC2363" s="1377"/>
      <c r="RZD2363" s="1377"/>
      <c r="RZE2363" s="1377"/>
      <c r="RZF2363" s="1377"/>
      <c r="RZG2363" s="1377"/>
      <c r="RZH2363" s="1377"/>
      <c r="RZI2363" s="1377"/>
      <c r="RZJ2363" s="1377"/>
      <c r="RZK2363" s="1377"/>
      <c r="RZL2363" s="1377"/>
      <c r="RZM2363" s="1377"/>
      <c r="RZN2363" s="1377"/>
      <c r="RZO2363" s="1377"/>
      <c r="RZP2363" s="1377"/>
      <c r="RZQ2363" s="1377"/>
      <c r="RZR2363" s="1377"/>
      <c r="RZS2363" s="1377"/>
      <c r="RZT2363" s="1377"/>
      <c r="RZU2363" s="1377"/>
      <c r="RZV2363" s="1377"/>
      <c r="RZW2363" s="1377"/>
      <c r="RZX2363" s="1377"/>
      <c r="RZY2363" s="1377"/>
      <c r="RZZ2363" s="1377"/>
      <c r="SAA2363" s="1377"/>
      <c r="SAB2363" s="1377"/>
      <c r="SAC2363" s="1377"/>
      <c r="SAD2363" s="1377"/>
      <c r="SAE2363" s="1377"/>
      <c r="SAF2363" s="1377"/>
      <c r="SAG2363" s="1377"/>
      <c r="SAH2363" s="1377"/>
      <c r="SAI2363" s="1377"/>
      <c r="SAJ2363" s="1377"/>
      <c r="SAK2363" s="1377"/>
      <c r="SAL2363" s="1377"/>
      <c r="SAM2363" s="1377"/>
      <c r="SAN2363" s="1377"/>
      <c r="SAO2363" s="1377"/>
      <c r="SAP2363" s="1377"/>
      <c r="SAQ2363" s="1377"/>
      <c r="SAR2363" s="1377"/>
      <c r="SAS2363" s="1377"/>
      <c r="SAT2363" s="1377"/>
      <c r="SAU2363" s="1377"/>
      <c r="SAV2363" s="1377"/>
      <c r="SAW2363" s="1377"/>
      <c r="SAX2363" s="1377"/>
      <c r="SAY2363" s="1377"/>
      <c r="SAZ2363" s="1377"/>
      <c r="SBA2363" s="1377"/>
      <c r="SBB2363" s="1377"/>
      <c r="SBC2363" s="1377"/>
      <c r="SBD2363" s="1377"/>
      <c r="SBE2363" s="1377"/>
      <c r="SBF2363" s="1377"/>
      <c r="SBG2363" s="1377"/>
      <c r="SBH2363" s="1377"/>
      <c r="SBI2363" s="1377"/>
      <c r="SBJ2363" s="1377"/>
      <c r="SBK2363" s="1377"/>
      <c r="SBL2363" s="1377"/>
      <c r="SBM2363" s="1377"/>
      <c r="SBN2363" s="1377"/>
      <c r="SBO2363" s="1377"/>
      <c r="SBP2363" s="1377"/>
      <c r="SBQ2363" s="1377"/>
      <c r="SBR2363" s="1377"/>
      <c r="SBS2363" s="1377"/>
      <c r="SBT2363" s="1377"/>
      <c r="SBU2363" s="1377"/>
      <c r="SBV2363" s="1377"/>
      <c r="SBW2363" s="1377"/>
      <c r="SBX2363" s="1377"/>
      <c r="SBY2363" s="1377"/>
      <c r="SBZ2363" s="1377"/>
      <c r="SCA2363" s="1377"/>
      <c r="SCB2363" s="1377"/>
      <c r="SCC2363" s="1377"/>
      <c r="SCD2363" s="1377"/>
      <c r="SCE2363" s="1377"/>
      <c r="SCF2363" s="1377"/>
      <c r="SCG2363" s="1377"/>
      <c r="SCH2363" s="1377"/>
      <c r="SCI2363" s="1377"/>
      <c r="SCJ2363" s="1377"/>
      <c r="SCK2363" s="1377"/>
      <c r="SCL2363" s="1377"/>
      <c r="SCM2363" s="1377"/>
      <c r="SCN2363" s="1377"/>
      <c r="SCO2363" s="1377"/>
      <c r="SCP2363" s="1377"/>
      <c r="SCQ2363" s="1377"/>
      <c r="SCR2363" s="1377"/>
      <c r="SCS2363" s="1377"/>
      <c r="SCT2363" s="1377"/>
      <c r="SCU2363" s="1377"/>
      <c r="SCV2363" s="1377"/>
      <c r="SCW2363" s="1377"/>
      <c r="SCX2363" s="1377"/>
      <c r="SCY2363" s="1377"/>
      <c r="SCZ2363" s="1377"/>
      <c r="SDA2363" s="1377"/>
      <c r="SDB2363" s="1377"/>
      <c r="SDC2363" s="1377"/>
      <c r="SDD2363" s="1377"/>
      <c r="SDE2363" s="1377"/>
      <c r="SDF2363" s="1377"/>
      <c r="SDG2363" s="1377"/>
      <c r="SDH2363" s="1377"/>
      <c r="SDI2363" s="1377"/>
      <c r="SDJ2363" s="1377"/>
      <c r="SDK2363" s="1377"/>
      <c r="SDL2363" s="1377"/>
      <c r="SDM2363" s="1377"/>
      <c r="SDN2363" s="1377"/>
      <c r="SDO2363" s="1377"/>
      <c r="SDP2363" s="1377"/>
      <c r="SDQ2363" s="1377"/>
      <c r="SDR2363" s="1377"/>
      <c r="SDS2363" s="1377"/>
      <c r="SDT2363" s="1377"/>
      <c r="SDU2363" s="1377"/>
      <c r="SDV2363" s="1377"/>
      <c r="SDW2363" s="1377"/>
      <c r="SDX2363" s="1377"/>
      <c r="SDY2363" s="1377"/>
      <c r="SDZ2363" s="1377"/>
      <c r="SEA2363" s="1377"/>
      <c r="SEB2363" s="1377"/>
      <c r="SEC2363" s="1377"/>
      <c r="SED2363" s="1377"/>
      <c r="SEE2363" s="1377"/>
      <c r="SEF2363" s="1377"/>
      <c r="SEG2363" s="1377"/>
      <c r="SEH2363" s="1377"/>
      <c r="SEI2363" s="1377"/>
      <c r="SEJ2363" s="1377"/>
      <c r="SEK2363" s="1377"/>
      <c r="SEL2363" s="1377"/>
      <c r="SEM2363" s="1377"/>
      <c r="SEN2363" s="1377"/>
      <c r="SEO2363" s="1377"/>
      <c r="SEP2363" s="1377"/>
      <c r="SEQ2363" s="1377"/>
      <c r="SER2363" s="1377"/>
      <c r="SES2363" s="1377"/>
      <c r="SET2363" s="1377"/>
      <c r="SEU2363" s="1377"/>
      <c r="SEV2363" s="1377"/>
      <c r="SEW2363" s="1377"/>
      <c r="SEX2363" s="1377"/>
      <c r="SEY2363" s="1377"/>
      <c r="SEZ2363" s="1377"/>
      <c r="SFA2363" s="1377"/>
      <c r="SFB2363" s="1377"/>
      <c r="SFC2363" s="1377"/>
      <c r="SFD2363" s="1377"/>
      <c r="SFE2363" s="1377"/>
      <c r="SFF2363" s="1377"/>
      <c r="SFG2363" s="1377"/>
      <c r="SFH2363" s="1377"/>
      <c r="SFI2363" s="1377"/>
      <c r="SFJ2363" s="1377"/>
      <c r="SFK2363" s="1377"/>
      <c r="SFL2363" s="1377"/>
      <c r="SFM2363" s="1377"/>
      <c r="SFN2363" s="1377"/>
      <c r="SFO2363" s="1377"/>
      <c r="SFP2363" s="1377"/>
      <c r="SFQ2363" s="1377"/>
      <c r="SFR2363" s="1377"/>
      <c r="SFS2363" s="1377"/>
      <c r="SFT2363" s="1377"/>
      <c r="SFU2363" s="1377"/>
      <c r="SFV2363" s="1377"/>
      <c r="SFW2363" s="1377"/>
      <c r="SFX2363" s="1377"/>
      <c r="SFY2363" s="1377"/>
      <c r="SFZ2363" s="1377"/>
      <c r="SGA2363" s="1377"/>
      <c r="SGB2363" s="1377"/>
      <c r="SGC2363" s="1377"/>
      <c r="SGD2363" s="1377"/>
      <c r="SGE2363" s="1377"/>
      <c r="SGF2363" s="1377"/>
      <c r="SGG2363" s="1377"/>
      <c r="SGH2363" s="1377"/>
      <c r="SGI2363" s="1377"/>
      <c r="SGJ2363" s="1377"/>
      <c r="SGK2363" s="1377"/>
      <c r="SGL2363" s="1377"/>
      <c r="SGM2363" s="1377"/>
      <c r="SGN2363" s="1377"/>
      <c r="SGO2363" s="1377"/>
      <c r="SGP2363" s="1377"/>
      <c r="SGQ2363" s="1377"/>
      <c r="SGR2363" s="1377"/>
      <c r="SGS2363" s="1377"/>
      <c r="SGT2363" s="1377"/>
      <c r="SGU2363" s="1377"/>
      <c r="SGV2363" s="1377"/>
      <c r="SGW2363" s="1377"/>
      <c r="SGX2363" s="1377"/>
      <c r="SGY2363" s="1377"/>
      <c r="SGZ2363" s="1377"/>
      <c r="SHA2363" s="1377"/>
      <c r="SHB2363" s="1377"/>
      <c r="SHC2363" s="1377"/>
      <c r="SHD2363" s="1377"/>
      <c r="SHE2363" s="1377"/>
      <c r="SHF2363" s="1377"/>
      <c r="SHG2363" s="1377"/>
      <c r="SHH2363" s="1377"/>
      <c r="SHI2363" s="1377"/>
      <c r="SHJ2363" s="1377"/>
      <c r="SHK2363" s="1377"/>
      <c r="SHL2363" s="1377"/>
      <c r="SHM2363" s="1377"/>
      <c r="SHN2363" s="1377"/>
      <c r="SHO2363" s="1377"/>
      <c r="SHP2363" s="1377"/>
      <c r="SHQ2363" s="1377"/>
      <c r="SHR2363" s="1377"/>
      <c r="SHS2363" s="1377"/>
      <c r="SHT2363" s="1377"/>
      <c r="SHU2363" s="1377"/>
      <c r="SHV2363" s="1377"/>
      <c r="SHW2363" s="1377"/>
      <c r="SHX2363" s="1377"/>
      <c r="SHY2363" s="1377"/>
      <c r="SHZ2363" s="1377"/>
      <c r="SIA2363" s="1377"/>
      <c r="SIB2363" s="1377"/>
      <c r="SIC2363" s="1377"/>
      <c r="SID2363" s="1377"/>
      <c r="SIE2363" s="1377"/>
      <c r="SIF2363" s="1377"/>
      <c r="SIG2363" s="1377"/>
      <c r="SIH2363" s="1377"/>
      <c r="SII2363" s="1377"/>
      <c r="SIJ2363" s="1377"/>
      <c r="SIK2363" s="1377"/>
      <c r="SIL2363" s="1377"/>
      <c r="SIM2363" s="1377"/>
      <c r="SIN2363" s="1377"/>
      <c r="SIO2363" s="1377"/>
      <c r="SIP2363" s="1377"/>
      <c r="SIQ2363" s="1377"/>
      <c r="SIR2363" s="1377"/>
      <c r="SIS2363" s="1377"/>
      <c r="SIT2363" s="1377"/>
      <c r="SIU2363" s="1377"/>
      <c r="SIV2363" s="1377"/>
      <c r="SIW2363" s="1377"/>
      <c r="SIX2363" s="1377"/>
      <c r="SIY2363" s="1377"/>
      <c r="SIZ2363" s="1377"/>
      <c r="SJA2363" s="1377"/>
      <c r="SJB2363" s="1377"/>
      <c r="SJC2363" s="1377"/>
      <c r="SJD2363" s="1377"/>
      <c r="SJE2363" s="1377"/>
      <c r="SJF2363" s="1377"/>
      <c r="SJG2363" s="1377"/>
      <c r="SJH2363" s="1377"/>
      <c r="SJI2363" s="1377"/>
      <c r="SJJ2363" s="1377"/>
      <c r="SJK2363" s="1377"/>
      <c r="SJL2363" s="1377"/>
      <c r="SJM2363" s="1377"/>
      <c r="SJN2363" s="1377"/>
      <c r="SJO2363" s="1377"/>
      <c r="SJP2363" s="1377"/>
      <c r="SJQ2363" s="1377"/>
      <c r="SJR2363" s="1377"/>
      <c r="SJS2363" s="1377"/>
      <c r="SJT2363" s="1377"/>
      <c r="SJU2363" s="1377"/>
      <c r="SJV2363" s="1377"/>
      <c r="SJW2363" s="1377"/>
      <c r="SJX2363" s="1377"/>
      <c r="SJY2363" s="1377"/>
      <c r="SJZ2363" s="1377"/>
      <c r="SKA2363" s="1377"/>
      <c r="SKB2363" s="1377"/>
      <c r="SKC2363" s="1377"/>
      <c r="SKD2363" s="1377"/>
      <c r="SKE2363" s="1377"/>
      <c r="SKF2363" s="1377"/>
      <c r="SKG2363" s="1377"/>
      <c r="SKH2363" s="1377"/>
      <c r="SKI2363" s="1377"/>
      <c r="SKJ2363" s="1377"/>
      <c r="SKK2363" s="1377"/>
      <c r="SKL2363" s="1377"/>
      <c r="SKM2363" s="1377"/>
      <c r="SKN2363" s="1377"/>
      <c r="SKO2363" s="1377"/>
      <c r="SKP2363" s="1377"/>
      <c r="SKQ2363" s="1377"/>
      <c r="SKR2363" s="1377"/>
      <c r="SKS2363" s="1377"/>
      <c r="SKT2363" s="1377"/>
      <c r="SKU2363" s="1377"/>
      <c r="SKV2363" s="1377"/>
      <c r="SKW2363" s="1377"/>
      <c r="SKX2363" s="1377"/>
      <c r="SKY2363" s="1377"/>
      <c r="SKZ2363" s="1377"/>
      <c r="SLA2363" s="1377"/>
      <c r="SLB2363" s="1377"/>
      <c r="SLC2363" s="1377"/>
      <c r="SLD2363" s="1377"/>
      <c r="SLE2363" s="1377"/>
      <c r="SLF2363" s="1377"/>
      <c r="SLG2363" s="1377"/>
      <c r="SLH2363" s="1377"/>
      <c r="SLI2363" s="1377"/>
      <c r="SLJ2363" s="1377"/>
      <c r="SLK2363" s="1377"/>
      <c r="SLL2363" s="1377"/>
      <c r="SLM2363" s="1377"/>
      <c r="SLN2363" s="1377"/>
      <c r="SLO2363" s="1377"/>
      <c r="SLP2363" s="1377"/>
      <c r="SLQ2363" s="1377"/>
      <c r="SLR2363" s="1377"/>
      <c r="SLS2363" s="1377"/>
      <c r="SLT2363" s="1377"/>
      <c r="SLU2363" s="1377"/>
      <c r="SLV2363" s="1377"/>
      <c r="SLW2363" s="1377"/>
      <c r="SLX2363" s="1377"/>
      <c r="SLY2363" s="1377"/>
      <c r="SLZ2363" s="1377"/>
      <c r="SMA2363" s="1377"/>
      <c r="SMB2363" s="1377"/>
      <c r="SMC2363" s="1377"/>
      <c r="SMD2363" s="1377"/>
      <c r="SME2363" s="1377"/>
      <c r="SMF2363" s="1377"/>
      <c r="SMG2363" s="1377"/>
      <c r="SMH2363" s="1377"/>
      <c r="SMI2363" s="1377"/>
      <c r="SMJ2363" s="1377"/>
      <c r="SMK2363" s="1377"/>
      <c r="SML2363" s="1377"/>
      <c r="SMM2363" s="1377"/>
      <c r="SMN2363" s="1377"/>
      <c r="SMO2363" s="1377"/>
      <c r="SMP2363" s="1377"/>
      <c r="SMQ2363" s="1377"/>
      <c r="SMR2363" s="1377"/>
      <c r="SMS2363" s="1377"/>
      <c r="SMT2363" s="1377"/>
      <c r="SMU2363" s="1377"/>
      <c r="SMV2363" s="1377"/>
      <c r="SMW2363" s="1377"/>
      <c r="SMX2363" s="1377"/>
      <c r="SMY2363" s="1377"/>
      <c r="SMZ2363" s="1377"/>
      <c r="SNA2363" s="1377"/>
      <c r="SNB2363" s="1377"/>
      <c r="SNC2363" s="1377"/>
      <c r="SND2363" s="1377"/>
      <c r="SNE2363" s="1377"/>
      <c r="SNF2363" s="1377"/>
      <c r="SNG2363" s="1377"/>
      <c r="SNH2363" s="1377"/>
      <c r="SNI2363" s="1377"/>
      <c r="SNJ2363" s="1377"/>
      <c r="SNK2363" s="1377"/>
      <c r="SNL2363" s="1377"/>
      <c r="SNM2363" s="1377"/>
      <c r="SNN2363" s="1377"/>
      <c r="SNO2363" s="1377"/>
      <c r="SNP2363" s="1377"/>
      <c r="SNQ2363" s="1377"/>
      <c r="SNR2363" s="1377"/>
      <c r="SNS2363" s="1377"/>
      <c r="SNT2363" s="1377"/>
      <c r="SNU2363" s="1377"/>
      <c r="SNV2363" s="1377"/>
      <c r="SNW2363" s="1377"/>
      <c r="SNX2363" s="1377"/>
      <c r="SNY2363" s="1377"/>
      <c r="SNZ2363" s="1377"/>
      <c r="SOA2363" s="1377"/>
      <c r="SOB2363" s="1377"/>
      <c r="SOC2363" s="1377"/>
      <c r="SOD2363" s="1377"/>
      <c r="SOE2363" s="1377"/>
      <c r="SOF2363" s="1377"/>
      <c r="SOG2363" s="1377"/>
      <c r="SOH2363" s="1377"/>
      <c r="SOI2363" s="1377"/>
      <c r="SOJ2363" s="1377"/>
      <c r="SOK2363" s="1377"/>
      <c r="SOL2363" s="1377"/>
      <c r="SOM2363" s="1377"/>
      <c r="SON2363" s="1377"/>
      <c r="SOO2363" s="1377"/>
      <c r="SOP2363" s="1377"/>
      <c r="SOQ2363" s="1377"/>
      <c r="SOR2363" s="1377"/>
      <c r="SOS2363" s="1377"/>
      <c r="SOT2363" s="1377"/>
      <c r="SOU2363" s="1377"/>
      <c r="SOV2363" s="1377"/>
      <c r="SOW2363" s="1377"/>
      <c r="SOX2363" s="1377"/>
      <c r="SOY2363" s="1377"/>
      <c r="SOZ2363" s="1377"/>
      <c r="SPA2363" s="1377"/>
      <c r="SPB2363" s="1377"/>
      <c r="SPC2363" s="1377"/>
      <c r="SPD2363" s="1377"/>
      <c r="SPE2363" s="1377"/>
      <c r="SPF2363" s="1377"/>
      <c r="SPG2363" s="1377"/>
      <c r="SPH2363" s="1377"/>
      <c r="SPI2363" s="1377"/>
      <c r="SPJ2363" s="1377"/>
      <c r="SPK2363" s="1377"/>
      <c r="SPL2363" s="1377"/>
      <c r="SPM2363" s="1377"/>
      <c r="SPN2363" s="1377"/>
      <c r="SPO2363" s="1377"/>
      <c r="SPP2363" s="1377"/>
      <c r="SPQ2363" s="1377"/>
      <c r="SPR2363" s="1377"/>
      <c r="SPS2363" s="1377"/>
      <c r="SPT2363" s="1377"/>
      <c r="SPU2363" s="1377"/>
      <c r="SPV2363" s="1377"/>
      <c r="SPW2363" s="1377"/>
      <c r="SPX2363" s="1377"/>
      <c r="SPY2363" s="1377"/>
      <c r="SPZ2363" s="1377"/>
      <c r="SQA2363" s="1377"/>
      <c r="SQB2363" s="1377"/>
      <c r="SQC2363" s="1377"/>
      <c r="SQD2363" s="1377"/>
      <c r="SQE2363" s="1377"/>
      <c r="SQF2363" s="1377"/>
      <c r="SQG2363" s="1377"/>
      <c r="SQH2363" s="1377"/>
      <c r="SQI2363" s="1377"/>
      <c r="SQJ2363" s="1377"/>
      <c r="SQK2363" s="1377"/>
      <c r="SQL2363" s="1377"/>
      <c r="SQM2363" s="1377"/>
      <c r="SQN2363" s="1377"/>
      <c r="SQO2363" s="1377"/>
      <c r="SQP2363" s="1377"/>
      <c r="SQQ2363" s="1377"/>
      <c r="SQR2363" s="1377"/>
      <c r="SQS2363" s="1377"/>
      <c r="SQT2363" s="1377"/>
      <c r="SQU2363" s="1377"/>
      <c r="SQV2363" s="1377"/>
      <c r="SQW2363" s="1377"/>
      <c r="SQX2363" s="1377"/>
      <c r="SQY2363" s="1377"/>
      <c r="SQZ2363" s="1377"/>
      <c r="SRA2363" s="1377"/>
      <c r="SRB2363" s="1377"/>
      <c r="SRC2363" s="1377"/>
      <c r="SRD2363" s="1377"/>
      <c r="SRE2363" s="1377"/>
      <c r="SRF2363" s="1377"/>
      <c r="SRG2363" s="1377"/>
      <c r="SRH2363" s="1377"/>
      <c r="SRI2363" s="1377"/>
      <c r="SRJ2363" s="1377"/>
      <c r="SRK2363" s="1377"/>
      <c r="SRL2363" s="1377"/>
      <c r="SRM2363" s="1377"/>
      <c r="SRN2363" s="1377"/>
      <c r="SRO2363" s="1377"/>
      <c r="SRP2363" s="1377"/>
      <c r="SRQ2363" s="1377"/>
      <c r="SRR2363" s="1377"/>
      <c r="SRS2363" s="1377"/>
      <c r="SRT2363" s="1377"/>
      <c r="SRU2363" s="1377"/>
      <c r="SRV2363" s="1377"/>
      <c r="SRW2363" s="1377"/>
      <c r="SRX2363" s="1377"/>
      <c r="SRY2363" s="1377"/>
      <c r="SRZ2363" s="1377"/>
      <c r="SSA2363" s="1377"/>
      <c r="SSB2363" s="1377"/>
      <c r="SSC2363" s="1377"/>
      <c r="SSD2363" s="1377"/>
      <c r="SSE2363" s="1377"/>
      <c r="SSF2363" s="1377"/>
      <c r="SSG2363" s="1377"/>
      <c r="SSH2363" s="1377"/>
      <c r="SSI2363" s="1377"/>
      <c r="SSJ2363" s="1377"/>
      <c r="SSK2363" s="1377"/>
      <c r="SSL2363" s="1377"/>
      <c r="SSM2363" s="1377"/>
      <c r="SSN2363" s="1377"/>
      <c r="SSO2363" s="1377"/>
      <c r="SSP2363" s="1377"/>
      <c r="SSQ2363" s="1377"/>
      <c r="SSR2363" s="1377"/>
      <c r="SSS2363" s="1377"/>
      <c r="SST2363" s="1377"/>
      <c r="SSU2363" s="1377"/>
      <c r="SSV2363" s="1377"/>
      <c r="SSW2363" s="1377"/>
      <c r="SSX2363" s="1377"/>
      <c r="SSY2363" s="1377"/>
      <c r="SSZ2363" s="1377"/>
      <c r="STA2363" s="1377"/>
      <c r="STB2363" s="1377"/>
      <c r="STC2363" s="1377"/>
      <c r="STD2363" s="1377"/>
      <c r="STE2363" s="1377"/>
      <c r="STF2363" s="1377"/>
      <c r="STG2363" s="1377"/>
      <c r="STH2363" s="1377"/>
      <c r="STI2363" s="1377"/>
      <c r="STJ2363" s="1377"/>
      <c r="STK2363" s="1377"/>
      <c r="STL2363" s="1377"/>
      <c r="STM2363" s="1377"/>
      <c r="STN2363" s="1377"/>
      <c r="STO2363" s="1377"/>
      <c r="STP2363" s="1377"/>
      <c r="STQ2363" s="1377"/>
      <c r="STR2363" s="1377"/>
      <c r="STS2363" s="1377"/>
      <c r="STT2363" s="1377"/>
      <c r="STU2363" s="1377"/>
      <c r="STV2363" s="1377"/>
      <c r="STW2363" s="1377"/>
      <c r="STX2363" s="1377"/>
      <c r="STY2363" s="1377"/>
      <c r="STZ2363" s="1377"/>
      <c r="SUA2363" s="1377"/>
      <c r="SUB2363" s="1377"/>
      <c r="SUC2363" s="1377"/>
      <c r="SUD2363" s="1377"/>
      <c r="SUE2363" s="1377"/>
      <c r="SUF2363" s="1377"/>
      <c r="SUG2363" s="1377"/>
      <c r="SUH2363" s="1377"/>
      <c r="SUI2363" s="1377"/>
      <c r="SUJ2363" s="1377"/>
      <c r="SUK2363" s="1377"/>
      <c r="SUL2363" s="1377"/>
      <c r="SUM2363" s="1377"/>
      <c r="SUN2363" s="1377"/>
      <c r="SUO2363" s="1377"/>
      <c r="SUP2363" s="1377"/>
      <c r="SUQ2363" s="1377"/>
      <c r="SUR2363" s="1377"/>
      <c r="SUS2363" s="1377"/>
      <c r="SUT2363" s="1377"/>
      <c r="SUU2363" s="1377"/>
      <c r="SUV2363" s="1377"/>
      <c r="SUW2363" s="1377"/>
      <c r="SUX2363" s="1377"/>
      <c r="SUY2363" s="1377"/>
      <c r="SUZ2363" s="1377"/>
      <c r="SVA2363" s="1377"/>
      <c r="SVB2363" s="1377"/>
      <c r="SVC2363" s="1377"/>
      <c r="SVD2363" s="1377"/>
      <c r="SVE2363" s="1377"/>
      <c r="SVF2363" s="1377"/>
      <c r="SVG2363" s="1377"/>
      <c r="SVH2363" s="1377"/>
      <c r="SVI2363" s="1377"/>
      <c r="SVJ2363" s="1377"/>
      <c r="SVK2363" s="1377"/>
      <c r="SVL2363" s="1377"/>
      <c r="SVM2363" s="1377"/>
      <c r="SVN2363" s="1377"/>
      <c r="SVO2363" s="1377"/>
      <c r="SVP2363" s="1377"/>
      <c r="SVQ2363" s="1377"/>
      <c r="SVR2363" s="1377"/>
      <c r="SVS2363" s="1377"/>
      <c r="SVT2363" s="1377"/>
      <c r="SVU2363" s="1377"/>
      <c r="SVV2363" s="1377"/>
      <c r="SVW2363" s="1377"/>
      <c r="SVX2363" s="1377"/>
      <c r="SVY2363" s="1377"/>
      <c r="SVZ2363" s="1377"/>
      <c r="SWA2363" s="1377"/>
      <c r="SWB2363" s="1377"/>
      <c r="SWC2363" s="1377"/>
      <c r="SWD2363" s="1377"/>
      <c r="SWE2363" s="1377"/>
      <c r="SWF2363" s="1377"/>
      <c r="SWG2363" s="1377"/>
      <c r="SWH2363" s="1377"/>
      <c r="SWI2363" s="1377"/>
      <c r="SWJ2363" s="1377"/>
      <c r="SWK2363" s="1377"/>
      <c r="SWL2363" s="1377"/>
      <c r="SWM2363" s="1377"/>
      <c r="SWN2363" s="1377"/>
      <c r="SWO2363" s="1377"/>
      <c r="SWP2363" s="1377"/>
      <c r="SWQ2363" s="1377"/>
      <c r="SWR2363" s="1377"/>
      <c r="SWS2363" s="1377"/>
      <c r="SWT2363" s="1377"/>
      <c r="SWU2363" s="1377"/>
      <c r="SWV2363" s="1377"/>
      <c r="SWW2363" s="1377"/>
      <c r="SWX2363" s="1377"/>
      <c r="SWY2363" s="1377"/>
      <c r="SWZ2363" s="1377"/>
      <c r="SXA2363" s="1377"/>
      <c r="SXB2363" s="1377"/>
      <c r="SXC2363" s="1377"/>
      <c r="SXD2363" s="1377"/>
      <c r="SXE2363" s="1377"/>
      <c r="SXF2363" s="1377"/>
      <c r="SXG2363" s="1377"/>
      <c r="SXH2363" s="1377"/>
      <c r="SXI2363" s="1377"/>
      <c r="SXJ2363" s="1377"/>
      <c r="SXK2363" s="1377"/>
      <c r="SXL2363" s="1377"/>
      <c r="SXM2363" s="1377"/>
      <c r="SXN2363" s="1377"/>
      <c r="SXO2363" s="1377"/>
      <c r="SXP2363" s="1377"/>
      <c r="SXQ2363" s="1377"/>
      <c r="SXR2363" s="1377"/>
      <c r="SXS2363" s="1377"/>
      <c r="SXT2363" s="1377"/>
      <c r="SXU2363" s="1377"/>
      <c r="SXV2363" s="1377"/>
      <c r="SXW2363" s="1377"/>
      <c r="SXX2363" s="1377"/>
      <c r="SXY2363" s="1377"/>
      <c r="SXZ2363" s="1377"/>
      <c r="SYA2363" s="1377"/>
      <c r="SYB2363" s="1377"/>
      <c r="SYC2363" s="1377"/>
      <c r="SYD2363" s="1377"/>
      <c r="SYE2363" s="1377"/>
      <c r="SYF2363" s="1377"/>
      <c r="SYG2363" s="1377"/>
      <c r="SYH2363" s="1377"/>
      <c r="SYI2363" s="1377"/>
      <c r="SYJ2363" s="1377"/>
      <c r="SYK2363" s="1377"/>
      <c r="SYL2363" s="1377"/>
      <c r="SYM2363" s="1377"/>
      <c r="SYN2363" s="1377"/>
      <c r="SYO2363" s="1377"/>
      <c r="SYP2363" s="1377"/>
      <c r="SYQ2363" s="1377"/>
      <c r="SYR2363" s="1377"/>
      <c r="SYS2363" s="1377"/>
      <c r="SYT2363" s="1377"/>
      <c r="SYU2363" s="1377"/>
      <c r="SYV2363" s="1377"/>
      <c r="SYW2363" s="1377"/>
      <c r="SYX2363" s="1377"/>
      <c r="SYY2363" s="1377"/>
      <c r="SYZ2363" s="1377"/>
      <c r="SZA2363" s="1377"/>
      <c r="SZB2363" s="1377"/>
      <c r="SZC2363" s="1377"/>
      <c r="SZD2363" s="1377"/>
      <c r="SZE2363" s="1377"/>
      <c r="SZF2363" s="1377"/>
      <c r="SZG2363" s="1377"/>
      <c r="SZH2363" s="1377"/>
      <c r="SZI2363" s="1377"/>
      <c r="SZJ2363" s="1377"/>
      <c r="SZK2363" s="1377"/>
      <c r="SZL2363" s="1377"/>
      <c r="SZM2363" s="1377"/>
      <c r="SZN2363" s="1377"/>
      <c r="SZO2363" s="1377"/>
      <c r="SZP2363" s="1377"/>
      <c r="SZQ2363" s="1377"/>
      <c r="SZR2363" s="1377"/>
      <c r="SZS2363" s="1377"/>
      <c r="SZT2363" s="1377"/>
      <c r="SZU2363" s="1377"/>
      <c r="SZV2363" s="1377"/>
      <c r="SZW2363" s="1377"/>
      <c r="SZX2363" s="1377"/>
      <c r="SZY2363" s="1377"/>
      <c r="SZZ2363" s="1377"/>
      <c r="TAA2363" s="1377"/>
      <c r="TAB2363" s="1377"/>
      <c r="TAC2363" s="1377"/>
      <c r="TAD2363" s="1377"/>
      <c r="TAE2363" s="1377"/>
      <c r="TAF2363" s="1377"/>
      <c r="TAG2363" s="1377"/>
      <c r="TAH2363" s="1377"/>
      <c r="TAI2363" s="1377"/>
      <c r="TAJ2363" s="1377"/>
      <c r="TAK2363" s="1377"/>
      <c r="TAL2363" s="1377"/>
      <c r="TAM2363" s="1377"/>
      <c r="TAN2363" s="1377"/>
      <c r="TAO2363" s="1377"/>
      <c r="TAP2363" s="1377"/>
      <c r="TAQ2363" s="1377"/>
      <c r="TAR2363" s="1377"/>
      <c r="TAS2363" s="1377"/>
      <c r="TAT2363" s="1377"/>
      <c r="TAU2363" s="1377"/>
      <c r="TAV2363" s="1377"/>
      <c r="TAW2363" s="1377"/>
      <c r="TAX2363" s="1377"/>
      <c r="TAY2363" s="1377"/>
      <c r="TAZ2363" s="1377"/>
      <c r="TBA2363" s="1377"/>
      <c r="TBB2363" s="1377"/>
      <c r="TBC2363" s="1377"/>
      <c r="TBD2363" s="1377"/>
      <c r="TBE2363" s="1377"/>
      <c r="TBF2363" s="1377"/>
      <c r="TBG2363" s="1377"/>
      <c r="TBH2363" s="1377"/>
      <c r="TBI2363" s="1377"/>
      <c r="TBJ2363" s="1377"/>
      <c r="TBK2363" s="1377"/>
      <c r="TBL2363" s="1377"/>
      <c r="TBM2363" s="1377"/>
      <c r="TBN2363" s="1377"/>
      <c r="TBO2363" s="1377"/>
      <c r="TBP2363" s="1377"/>
      <c r="TBQ2363" s="1377"/>
      <c r="TBR2363" s="1377"/>
      <c r="TBS2363" s="1377"/>
      <c r="TBT2363" s="1377"/>
      <c r="TBU2363" s="1377"/>
      <c r="TBV2363" s="1377"/>
      <c r="TBW2363" s="1377"/>
      <c r="TBX2363" s="1377"/>
      <c r="TBY2363" s="1377"/>
      <c r="TBZ2363" s="1377"/>
      <c r="TCA2363" s="1377"/>
      <c r="TCB2363" s="1377"/>
      <c r="TCC2363" s="1377"/>
      <c r="TCD2363" s="1377"/>
      <c r="TCE2363" s="1377"/>
      <c r="TCF2363" s="1377"/>
      <c r="TCG2363" s="1377"/>
      <c r="TCH2363" s="1377"/>
      <c r="TCI2363" s="1377"/>
      <c r="TCJ2363" s="1377"/>
      <c r="TCK2363" s="1377"/>
      <c r="TCL2363" s="1377"/>
      <c r="TCM2363" s="1377"/>
      <c r="TCN2363" s="1377"/>
      <c r="TCO2363" s="1377"/>
      <c r="TCP2363" s="1377"/>
      <c r="TCQ2363" s="1377"/>
      <c r="TCR2363" s="1377"/>
      <c r="TCS2363" s="1377"/>
      <c r="TCT2363" s="1377"/>
      <c r="TCU2363" s="1377"/>
      <c r="TCV2363" s="1377"/>
      <c r="TCW2363" s="1377"/>
      <c r="TCX2363" s="1377"/>
      <c r="TCY2363" s="1377"/>
      <c r="TCZ2363" s="1377"/>
      <c r="TDA2363" s="1377"/>
      <c r="TDB2363" s="1377"/>
      <c r="TDC2363" s="1377"/>
      <c r="TDD2363" s="1377"/>
      <c r="TDE2363" s="1377"/>
      <c r="TDF2363" s="1377"/>
      <c r="TDG2363" s="1377"/>
      <c r="TDH2363" s="1377"/>
      <c r="TDI2363" s="1377"/>
      <c r="TDJ2363" s="1377"/>
      <c r="TDK2363" s="1377"/>
      <c r="TDL2363" s="1377"/>
      <c r="TDM2363" s="1377"/>
      <c r="TDN2363" s="1377"/>
      <c r="TDO2363" s="1377"/>
      <c r="TDP2363" s="1377"/>
      <c r="TDQ2363" s="1377"/>
      <c r="TDR2363" s="1377"/>
      <c r="TDS2363" s="1377"/>
      <c r="TDT2363" s="1377"/>
      <c r="TDU2363" s="1377"/>
      <c r="TDV2363" s="1377"/>
      <c r="TDW2363" s="1377"/>
      <c r="TDX2363" s="1377"/>
      <c r="TDY2363" s="1377"/>
      <c r="TDZ2363" s="1377"/>
      <c r="TEA2363" s="1377"/>
      <c r="TEB2363" s="1377"/>
      <c r="TEC2363" s="1377"/>
      <c r="TED2363" s="1377"/>
      <c r="TEE2363" s="1377"/>
      <c r="TEF2363" s="1377"/>
      <c r="TEG2363" s="1377"/>
      <c r="TEH2363" s="1377"/>
      <c r="TEI2363" s="1377"/>
      <c r="TEJ2363" s="1377"/>
      <c r="TEK2363" s="1377"/>
      <c r="TEL2363" s="1377"/>
      <c r="TEM2363" s="1377"/>
      <c r="TEN2363" s="1377"/>
      <c r="TEO2363" s="1377"/>
      <c r="TEP2363" s="1377"/>
      <c r="TEQ2363" s="1377"/>
      <c r="TER2363" s="1377"/>
      <c r="TES2363" s="1377"/>
      <c r="TET2363" s="1377"/>
      <c r="TEU2363" s="1377"/>
      <c r="TEV2363" s="1377"/>
      <c r="TEW2363" s="1377"/>
      <c r="TEX2363" s="1377"/>
      <c r="TEY2363" s="1377"/>
      <c r="TEZ2363" s="1377"/>
      <c r="TFA2363" s="1377"/>
      <c r="TFB2363" s="1377"/>
      <c r="TFC2363" s="1377"/>
      <c r="TFD2363" s="1377"/>
      <c r="TFE2363" s="1377"/>
      <c r="TFF2363" s="1377"/>
      <c r="TFG2363" s="1377"/>
      <c r="TFH2363" s="1377"/>
      <c r="TFI2363" s="1377"/>
      <c r="TFJ2363" s="1377"/>
      <c r="TFK2363" s="1377"/>
      <c r="TFL2363" s="1377"/>
      <c r="TFM2363" s="1377"/>
      <c r="TFN2363" s="1377"/>
      <c r="TFO2363" s="1377"/>
      <c r="TFP2363" s="1377"/>
      <c r="TFQ2363" s="1377"/>
      <c r="TFR2363" s="1377"/>
      <c r="TFS2363" s="1377"/>
      <c r="TFT2363" s="1377"/>
      <c r="TFU2363" s="1377"/>
      <c r="TFV2363" s="1377"/>
      <c r="TFW2363" s="1377"/>
      <c r="TFX2363" s="1377"/>
      <c r="TFY2363" s="1377"/>
      <c r="TFZ2363" s="1377"/>
      <c r="TGA2363" s="1377"/>
      <c r="TGB2363" s="1377"/>
      <c r="TGC2363" s="1377"/>
      <c r="TGD2363" s="1377"/>
      <c r="TGE2363" s="1377"/>
      <c r="TGF2363" s="1377"/>
      <c r="TGG2363" s="1377"/>
      <c r="TGH2363" s="1377"/>
      <c r="TGI2363" s="1377"/>
      <c r="TGJ2363" s="1377"/>
      <c r="TGK2363" s="1377"/>
      <c r="TGL2363" s="1377"/>
      <c r="TGM2363" s="1377"/>
      <c r="TGN2363" s="1377"/>
      <c r="TGO2363" s="1377"/>
      <c r="TGP2363" s="1377"/>
      <c r="TGQ2363" s="1377"/>
      <c r="TGR2363" s="1377"/>
      <c r="TGS2363" s="1377"/>
      <c r="TGT2363" s="1377"/>
      <c r="TGU2363" s="1377"/>
      <c r="TGV2363" s="1377"/>
      <c r="TGW2363" s="1377"/>
      <c r="TGX2363" s="1377"/>
      <c r="TGY2363" s="1377"/>
      <c r="TGZ2363" s="1377"/>
      <c r="THA2363" s="1377"/>
      <c r="THB2363" s="1377"/>
      <c r="THC2363" s="1377"/>
      <c r="THD2363" s="1377"/>
      <c r="THE2363" s="1377"/>
      <c r="THF2363" s="1377"/>
      <c r="THG2363" s="1377"/>
      <c r="THH2363" s="1377"/>
      <c r="THI2363" s="1377"/>
      <c r="THJ2363" s="1377"/>
      <c r="THK2363" s="1377"/>
      <c r="THL2363" s="1377"/>
      <c r="THM2363" s="1377"/>
      <c r="THN2363" s="1377"/>
      <c r="THO2363" s="1377"/>
      <c r="THP2363" s="1377"/>
      <c r="THQ2363" s="1377"/>
      <c r="THR2363" s="1377"/>
      <c r="THS2363" s="1377"/>
      <c r="THT2363" s="1377"/>
      <c r="THU2363" s="1377"/>
      <c r="THV2363" s="1377"/>
      <c r="THW2363" s="1377"/>
      <c r="THX2363" s="1377"/>
      <c r="THY2363" s="1377"/>
      <c r="THZ2363" s="1377"/>
      <c r="TIA2363" s="1377"/>
      <c r="TIB2363" s="1377"/>
      <c r="TIC2363" s="1377"/>
      <c r="TID2363" s="1377"/>
      <c r="TIE2363" s="1377"/>
      <c r="TIF2363" s="1377"/>
      <c r="TIG2363" s="1377"/>
      <c r="TIH2363" s="1377"/>
      <c r="TII2363" s="1377"/>
      <c r="TIJ2363" s="1377"/>
      <c r="TIK2363" s="1377"/>
      <c r="TIL2363" s="1377"/>
      <c r="TIM2363" s="1377"/>
      <c r="TIN2363" s="1377"/>
      <c r="TIO2363" s="1377"/>
      <c r="TIP2363" s="1377"/>
      <c r="TIQ2363" s="1377"/>
      <c r="TIR2363" s="1377"/>
      <c r="TIS2363" s="1377"/>
      <c r="TIT2363" s="1377"/>
      <c r="TIU2363" s="1377"/>
      <c r="TIV2363" s="1377"/>
      <c r="TIW2363" s="1377"/>
      <c r="TIX2363" s="1377"/>
      <c r="TIY2363" s="1377"/>
      <c r="TIZ2363" s="1377"/>
      <c r="TJA2363" s="1377"/>
      <c r="TJB2363" s="1377"/>
      <c r="TJC2363" s="1377"/>
      <c r="TJD2363" s="1377"/>
      <c r="TJE2363" s="1377"/>
      <c r="TJF2363" s="1377"/>
      <c r="TJG2363" s="1377"/>
      <c r="TJH2363" s="1377"/>
      <c r="TJI2363" s="1377"/>
      <c r="TJJ2363" s="1377"/>
      <c r="TJK2363" s="1377"/>
      <c r="TJL2363" s="1377"/>
      <c r="TJM2363" s="1377"/>
      <c r="TJN2363" s="1377"/>
      <c r="TJO2363" s="1377"/>
      <c r="TJP2363" s="1377"/>
      <c r="TJQ2363" s="1377"/>
      <c r="TJR2363" s="1377"/>
      <c r="TJS2363" s="1377"/>
      <c r="TJT2363" s="1377"/>
      <c r="TJU2363" s="1377"/>
      <c r="TJV2363" s="1377"/>
      <c r="TJW2363" s="1377"/>
      <c r="TJX2363" s="1377"/>
      <c r="TJY2363" s="1377"/>
      <c r="TJZ2363" s="1377"/>
      <c r="TKA2363" s="1377"/>
      <c r="TKB2363" s="1377"/>
      <c r="TKC2363" s="1377"/>
      <c r="TKD2363" s="1377"/>
      <c r="TKE2363" s="1377"/>
      <c r="TKF2363" s="1377"/>
      <c r="TKG2363" s="1377"/>
      <c r="TKH2363" s="1377"/>
      <c r="TKI2363" s="1377"/>
      <c r="TKJ2363" s="1377"/>
      <c r="TKK2363" s="1377"/>
      <c r="TKL2363" s="1377"/>
      <c r="TKM2363" s="1377"/>
      <c r="TKN2363" s="1377"/>
      <c r="TKO2363" s="1377"/>
      <c r="TKP2363" s="1377"/>
      <c r="TKQ2363" s="1377"/>
      <c r="TKR2363" s="1377"/>
      <c r="TKS2363" s="1377"/>
      <c r="TKT2363" s="1377"/>
      <c r="TKU2363" s="1377"/>
      <c r="TKV2363" s="1377"/>
      <c r="TKW2363" s="1377"/>
      <c r="TKX2363" s="1377"/>
      <c r="TKY2363" s="1377"/>
      <c r="TKZ2363" s="1377"/>
      <c r="TLA2363" s="1377"/>
      <c r="TLB2363" s="1377"/>
      <c r="TLC2363" s="1377"/>
      <c r="TLD2363" s="1377"/>
      <c r="TLE2363" s="1377"/>
      <c r="TLF2363" s="1377"/>
      <c r="TLG2363" s="1377"/>
      <c r="TLH2363" s="1377"/>
      <c r="TLI2363" s="1377"/>
      <c r="TLJ2363" s="1377"/>
      <c r="TLK2363" s="1377"/>
      <c r="TLL2363" s="1377"/>
      <c r="TLM2363" s="1377"/>
      <c r="TLN2363" s="1377"/>
      <c r="TLO2363" s="1377"/>
      <c r="TLP2363" s="1377"/>
      <c r="TLQ2363" s="1377"/>
      <c r="TLR2363" s="1377"/>
      <c r="TLS2363" s="1377"/>
      <c r="TLT2363" s="1377"/>
      <c r="TLU2363" s="1377"/>
      <c r="TLV2363" s="1377"/>
      <c r="TLW2363" s="1377"/>
      <c r="TLX2363" s="1377"/>
      <c r="TLY2363" s="1377"/>
      <c r="TLZ2363" s="1377"/>
      <c r="TMA2363" s="1377"/>
      <c r="TMB2363" s="1377"/>
      <c r="TMC2363" s="1377"/>
      <c r="TMD2363" s="1377"/>
      <c r="TME2363" s="1377"/>
      <c r="TMF2363" s="1377"/>
      <c r="TMG2363" s="1377"/>
      <c r="TMH2363" s="1377"/>
      <c r="TMI2363" s="1377"/>
      <c r="TMJ2363" s="1377"/>
      <c r="TMK2363" s="1377"/>
      <c r="TML2363" s="1377"/>
      <c r="TMM2363" s="1377"/>
      <c r="TMN2363" s="1377"/>
      <c r="TMO2363" s="1377"/>
      <c r="TMP2363" s="1377"/>
      <c r="TMQ2363" s="1377"/>
      <c r="TMR2363" s="1377"/>
      <c r="TMS2363" s="1377"/>
      <c r="TMT2363" s="1377"/>
      <c r="TMU2363" s="1377"/>
      <c r="TMV2363" s="1377"/>
      <c r="TMW2363" s="1377"/>
      <c r="TMX2363" s="1377"/>
      <c r="TMY2363" s="1377"/>
      <c r="TMZ2363" s="1377"/>
      <c r="TNA2363" s="1377"/>
      <c r="TNB2363" s="1377"/>
      <c r="TNC2363" s="1377"/>
      <c r="TND2363" s="1377"/>
      <c r="TNE2363" s="1377"/>
      <c r="TNF2363" s="1377"/>
      <c r="TNG2363" s="1377"/>
      <c r="TNH2363" s="1377"/>
      <c r="TNI2363" s="1377"/>
      <c r="TNJ2363" s="1377"/>
      <c r="TNK2363" s="1377"/>
      <c r="TNL2363" s="1377"/>
      <c r="TNM2363" s="1377"/>
      <c r="TNN2363" s="1377"/>
      <c r="TNO2363" s="1377"/>
      <c r="TNP2363" s="1377"/>
      <c r="TNQ2363" s="1377"/>
      <c r="TNR2363" s="1377"/>
      <c r="TNS2363" s="1377"/>
      <c r="TNT2363" s="1377"/>
      <c r="TNU2363" s="1377"/>
      <c r="TNV2363" s="1377"/>
      <c r="TNW2363" s="1377"/>
      <c r="TNX2363" s="1377"/>
      <c r="TNY2363" s="1377"/>
      <c r="TNZ2363" s="1377"/>
      <c r="TOA2363" s="1377"/>
      <c r="TOB2363" s="1377"/>
      <c r="TOC2363" s="1377"/>
      <c r="TOD2363" s="1377"/>
      <c r="TOE2363" s="1377"/>
      <c r="TOF2363" s="1377"/>
      <c r="TOG2363" s="1377"/>
      <c r="TOH2363" s="1377"/>
      <c r="TOI2363" s="1377"/>
      <c r="TOJ2363" s="1377"/>
      <c r="TOK2363" s="1377"/>
      <c r="TOL2363" s="1377"/>
      <c r="TOM2363" s="1377"/>
      <c r="TON2363" s="1377"/>
      <c r="TOO2363" s="1377"/>
      <c r="TOP2363" s="1377"/>
      <c r="TOQ2363" s="1377"/>
      <c r="TOR2363" s="1377"/>
      <c r="TOS2363" s="1377"/>
      <c r="TOT2363" s="1377"/>
      <c r="TOU2363" s="1377"/>
      <c r="TOV2363" s="1377"/>
      <c r="TOW2363" s="1377"/>
      <c r="TOX2363" s="1377"/>
      <c r="TOY2363" s="1377"/>
      <c r="TOZ2363" s="1377"/>
      <c r="TPA2363" s="1377"/>
      <c r="TPB2363" s="1377"/>
      <c r="TPC2363" s="1377"/>
      <c r="TPD2363" s="1377"/>
      <c r="TPE2363" s="1377"/>
      <c r="TPF2363" s="1377"/>
      <c r="TPG2363" s="1377"/>
      <c r="TPH2363" s="1377"/>
      <c r="TPI2363" s="1377"/>
      <c r="TPJ2363" s="1377"/>
      <c r="TPK2363" s="1377"/>
      <c r="TPL2363" s="1377"/>
      <c r="TPM2363" s="1377"/>
      <c r="TPN2363" s="1377"/>
      <c r="TPO2363" s="1377"/>
      <c r="TPP2363" s="1377"/>
      <c r="TPQ2363" s="1377"/>
      <c r="TPR2363" s="1377"/>
      <c r="TPS2363" s="1377"/>
      <c r="TPT2363" s="1377"/>
      <c r="TPU2363" s="1377"/>
      <c r="TPV2363" s="1377"/>
      <c r="TPW2363" s="1377"/>
      <c r="TPX2363" s="1377"/>
      <c r="TPY2363" s="1377"/>
      <c r="TPZ2363" s="1377"/>
      <c r="TQA2363" s="1377"/>
      <c r="TQB2363" s="1377"/>
      <c r="TQC2363" s="1377"/>
      <c r="TQD2363" s="1377"/>
      <c r="TQE2363" s="1377"/>
      <c r="TQF2363" s="1377"/>
      <c r="TQG2363" s="1377"/>
      <c r="TQH2363" s="1377"/>
      <c r="TQI2363" s="1377"/>
      <c r="TQJ2363" s="1377"/>
      <c r="TQK2363" s="1377"/>
      <c r="TQL2363" s="1377"/>
      <c r="TQM2363" s="1377"/>
      <c r="TQN2363" s="1377"/>
      <c r="TQO2363" s="1377"/>
      <c r="TQP2363" s="1377"/>
      <c r="TQQ2363" s="1377"/>
      <c r="TQR2363" s="1377"/>
      <c r="TQS2363" s="1377"/>
      <c r="TQT2363" s="1377"/>
      <c r="TQU2363" s="1377"/>
      <c r="TQV2363" s="1377"/>
      <c r="TQW2363" s="1377"/>
      <c r="TQX2363" s="1377"/>
      <c r="TQY2363" s="1377"/>
      <c r="TQZ2363" s="1377"/>
      <c r="TRA2363" s="1377"/>
      <c r="TRB2363" s="1377"/>
      <c r="TRC2363" s="1377"/>
      <c r="TRD2363" s="1377"/>
      <c r="TRE2363" s="1377"/>
      <c r="TRF2363" s="1377"/>
      <c r="TRG2363" s="1377"/>
      <c r="TRH2363" s="1377"/>
      <c r="TRI2363" s="1377"/>
      <c r="TRJ2363" s="1377"/>
      <c r="TRK2363" s="1377"/>
      <c r="TRL2363" s="1377"/>
      <c r="TRM2363" s="1377"/>
      <c r="TRN2363" s="1377"/>
      <c r="TRO2363" s="1377"/>
      <c r="TRP2363" s="1377"/>
      <c r="TRQ2363" s="1377"/>
      <c r="TRR2363" s="1377"/>
      <c r="TRS2363" s="1377"/>
      <c r="TRT2363" s="1377"/>
      <c r="TRU2363" s="1377"/>
      <c r="TRV2363" s="1377"/>
      <c r="TRW2363" s="1377"/>
      <c r="TRX2363" s="1377"/>
      <c r="TRY2363" s="1377"/>
      <c r="TRZ2363" s="1377"/>
      <c r="TSA2363" s="1377"/>
      <c r="TSB2363" s="1377"/>
      <c r="TSC2363" s="1377"/>
      <c r="TSD2363" s="1377"/>
      <c r="TSE2363" s="1377"/>
      <c r="TSF2363" s="1377"/>
      <c r="TSG2363" s="1377"/>
      <c r="TSH2363" s="1377"/>
      <c r="TSI2363" s="1377"/>
      <c r="TSJ2363" s="1377"/>
      <c r="TSK2363" s="1377"/>
      <c r="TSL2363" s="1377"/>
      <c r="TSM2363" s="1377"/>
      <c r="TSN2363" s="1377"/>
      <c r="TSO2363" s="1377"/>
      <c r="TSP2363" s="1377"/>
      <c r="TSQ2363" s="1377"/>
      <c r="TSR2363" s="1377"/>
      <c r="TSS2363" s="1377"/>
      <c r="TST2363" s="1377"/>
      <c r="TSU2363" s="1377"/>
      <c r="TSV2363" s="1377"/>
      <c r="TSW2363" s="1377"/>
      <c r="TSX2363" s="1377"/>
      <c r="TSY2363" s="1377"/>
      <c r="TSZ2363" s="1377"/>
      <c r="TTA2363" s="1377"/>
      <c r="TTB2363" s="1377"/>
      <c r="TTC2363" s="1377"/>
      <c r="TTD2363" s="1377"/>
      <c r="TTE2363" s="1377"/>
      <c r="TTF2363" s="1377"/>
      <c r="TTG2363" s="1377"/>
      <c r="TTH2363" s="1377"/>
      <c r="TTI2363" s="1377"/>
      <c r="TTJ2363" s="1377"/>
      <c r="TTK2363" s="1377"/>
      <c r="TTL2363" s="1377"/>
      <c r="TTM2363" s="1377"/>
      <c r="TTN2363" s="1377"/>
      <c r="TTO2363" s="1377"/>
      <c r="TTP2363" s="1377"/>
      <c r="TTQ2363" s="1377"/>
      <c r="TTR2363" s="1377"/>
      <c r="TTS2363" s="1377"/>
      <c r="TTT2363" s="1377"/>
      <c r="TTU2363" s="1377"/>
      <c r="TTV2363" s="1377"/>
      <c r="TTW2363" s="1377"/>
      <c r="TTX2363" s="1377"/>
      <c r="TTY2363" s="1377"/>
      <c r="TTZ2363" s="1377"/>
      <c r="TUA2363" s="1377"/>
      <c r="TUB2363" s="1377"/>
      <c r="TUC2363" s="1377"/>
      <c r="TUD2363" s="1377"/>
      <c r="TUE2363" s="1377"/>
      <c r="TUF2363" s="1377"/>
      <c r="TUG2363" s="1377"/>
      <c r="TUH2363" s="1377"/>
      <c r="TUI2363" s="1377"/>
      <c r="TUJ2363" s="1377"/>
      <c r="TUK2363" s="1377"/>
      <c r="TUL2363" s="1377"/>
      <c r="TUM2363" s="1377"/>
      <c r="TUN2363" s="1377"/>
      <c r="TUO2363" s="1377"/>
      <c r="TUP2363" s="1377"/>
      <c r="TUQ2363" s="1377"/>
      <c r="TUR2363" s="1377"/>
      <c r="TUS2363" s="1377"/>
      <c r="TUT2363" s="1377"/>
      <c r="TUU2363" s="1377"/>
      <c r="TUV2363" s="1377"/>
      <c r="TUW2363" s="1377"/>
      <c r="TUX2363" s="1377"/>
      <c r="TUY2363" s="1377"/>
      <c r="TUZ2363" s="1377"/>
      <c r="TVA2363" s="1377"/>
      <c r="TVB2363" s="1377"/>
      <c r="TVC2363" s="1377"/>
      <c r="TVD2363" s="1377"/>
      <c r="TVE2363" s="1377"/>
      <c r="TVF2363" s="1377"/>
      <c r="TVG2363" s="1377"/>
      <c r="TVH2363" s="1377"/>
      <c r="TVI2363" s="1377"/>
      <c r="TVJ2363" s="1377"/>
      <c r="TVK2363" s="1377"/>
      <c r="TVL2363" s="1377"/>
      <c r="TVM2363" s="1377"/>
      <c r="TVN2363" s="1377"/>
      <c r="TVO2363" s="1377"/>
      <c r="TVP2363" s="1377"/>
      <c r="TVQ2363" s="1377"/>
      <c r="TVR2363" s="1377"/>
      <c r="TVS2363" s="1377"/>
      <c r="TVT2363" s="1377"/>
      <c r="TVU2363" s="1377"/>
      <c r="TVV2363" s="1377"/>
      <c r="TVW2363" s="1377"/>
      <c r="TVX2363" s="1377"/>
      <c r="TVY2363" s="1377"/>
      <c r="TVZ2363" s="1377"/>
      <c r="TWA2363" s="1377"/>
      <c r="TWB2363" s="1377"/>
      <c r="TWC2363" s="1377"/>
      <c r="TWD2363" s="1377"/>
      <c r="TWE2363" s="1377"/>
      <c r="TWF2363" s="1377"/>
      <c r="TWG2363" s="1377"/>
      <c r="TWH2363" s="1377"/>
      <c r="TWI2363" s="1377"/>
      <c r="TWJ2363" s="1377"/>
      <c r="TWK2363" s="1377"/>
      <c r="TWL2363" s="1377"/>
      <c r="TWM2363" s="1377"/>
      <c r="TWN2363" s="1377"/>
      <c r="TWO2363" s="1377"/>
      <c r="TWP2363" s="1377"/>
      <c r="TWQ2363" s="1377"/>
      <c r="TWR2363" s="1377"/>
      <c r="TWS2363" s="1377"/>
      <c r="TWT2363" s="1377"/>
      <c r="TWU2363" s="1377"/>
      <c r="TWV2363" s="1377"/>
      <c r="TWW2363" s="1377"/>
      <c r="TWX2363" s="1377"/>
      <c r="TWY2363" s="1377"/>
      <c r="TWZ2363" s="1377"/>
      <c r="TXA2363" s="1377"/>
      <c r="TXB2363" s="1377"/>
      <c r="TXC2363" s="1377"/>
      <c r="TXD2363" s="1377"/>
      <c r="TXE2363" s="1377"/>
      <c r="TXF2363" s="1377"/>
      <c r="TXG2363" s="1377"/>
      <c r="TXH2363" s="1377"/>
      <c r="TXI2363" s="1377"/>
      <c r="TXJ2363" s="1377"/>
      <c r="TXK2363" s="1377"/>
      <c r="TXL2363" s="1377"/>
      <c r="TXM2363" s="1377"/>
      <c r="TXN2363" s="1377"/>
      <c r="TXO2363" s="1377"/>
      <c r="TXP2363" s="1377"/>
      <c r="TXQ2363" s="1377"/>
      <c r="TXR2363" s="1377"/>
      <c r="TXS2363" s="1377"/>
      <c r="TXT2363" s="1377"/>
      <c r="TXU2363" s="1377"/>
      <c r="TXV2363" s="1377"/>
      <c r="TXW2363" s="1377"/>
      <c r="TXX2363" s="1377"/>
      <c r="TXY2363" s="1377"/>
      <c r="TXZ2363" s="1377"/>
      <c r="TYA2363" s="1377"/>
      <c r="TYB2363" s="1377"/>
      <c r="TYC2363" s="1377"/>
      <c r="TYD2363" s="1377"/>
      <c r="TYE2363" s="1377"/>
      <c r="TYF2363" s="1377"/>
      <c r="TYG2363" s="1377"/>
      <c r="TYH2363" s="1377"/>
      <c r="TYI2363" s="1377"/>
      <c r="TYJ2363" s="1377"/>
      <c r="TYK2363" s="1377"/>
      <c r="TYL2363" s="1377"/>
      <c r="TYM2363" s="1377"/>
      <c r="TYN2363" s="1377"/>
      <c r="TYO2363" s="1377"/>
      <c r="TYP2363" s="1377"/>
      <c r="TYQ2363" s="1377"/>
      <c r="TYR2363" s="1377"/>
      <c r="TYS2363" s="1377"/>
      <c r="TYT2363" s="1377"/>
      <c r="TYU2363" s="1377"/>
      <c r="TYV2363" s="1377"/>
      <c r="TYW2363" s="1377"/>
      <c r="TYX2363" s="1377"/>
      <c r="TYY2363" s="1377"/>
      <c r="TYZ2363" s="1377"/>
      <c r="TZA2363" s="1377"/>
      <c r="TZB2363" s="1377"/>
      <c r="TZC2363" s="1377"/>
      <c r="TZD2363" s="1377"/>
      <c r="TZE2363" s="1377"/>
      <c r="TZF2363" s="1377"/>
      <c r="TZG2363" s="1377"/>
      <c r="TZH2363" s="1377"/>
      <c r="TZI2363" s="1377"/>
      <c r="TZJ2363" s="1377"/>
      <c r="TZK2363" s="1377"/>
      <c r="TZL2363" s="1377"/>
      <c r="TZM2363" s="1377"/>
      <c r="TZN2363" s="1377"/>
      <c r="TZO2363" s="1377"/>
      <c r="TZP2363" s="1377"/>
      <c r="TZQ2363" s="1377"/>
      <c r="TZR2363" s="1377"/>
      <c r="TZS2363" s="1377"/>
      <c r="TZT2363" s="1377"/>
      <c r="TZU2363" s="1377"/>
      <c r="TZV2363" s="1377"/>
      <c r="TZW2363" s="1377"/>
      <c r="TZX2363" s="1377"/>
      <c r="TZY2363" s="1377"/>
      <c r="TZZ2363" s="1377"/>
      <c r="UAA2363" s="1377"/>
      <c r="UAB2363" s="1377"/>
      <c r="UAC2363" s="1377"/>
      <c r="UAD2363" s="1377"/>
      <c r="UAE2363" s="1377"/>
      <c r="UAF2363" s="1377"/>
      <c r="UAG2363" s="1377"/>
      <c r="UAH2363" s="1377"/>
      <c r="UAI2363" s="1377"/>
      <c r="UAJ2363" s="1377"/>
      <c r="UAK2363" s="1377"/>
      <c r="UAL2363" s="1377"/>
      <c r="UAM2363" s="1377"/>
      <c r="UAN2363" s="1377"/>
      <c r="UAO2363" s="1377"/>
      <c r="UAP2363" s="1377"/>
      <c r="UAQ2363" s="1377"/>
      <c r="UAR2363" s="1377"/>
      <c r="UAS2363" s="1377"/>
      <c r="UAT2363" s="1377"/>
      <c r="UAU2363" s="1377"/>
      <c r="UAV2363" s="1377"/>
      <c r="UAW2363" s="1377"/>
      <c r="UAX2363" s="1377"/>
      <c r="UAY2363" s="1377"/>
      <c r="UAZ2363" s="1377"/>
      <c r="UBA2363" s="1377"/>
      <c r="UBB2363" s="1377"/>
      <c r="UBC2363" s="1377"/>
      <c r="UBD2363" s="1377"/>
      <c r="UBE2363" s="1377"/>
      <c r="UBF2363" s="1377"/>
      <c r="UBG2363" s="1377"/>
      <c r="UBH2363" s="1377"/>
      <c r="UBI2363" s="1377"/>
      <c r="UBJ2363" s="1377"/>
      <c r="UBK2363" s="1377"/>
      <c r="UBL2363" s="1377"/>
      <c r="UBM2363" s="1377"/>
      <c r="UBN2363" s="1377"/>
      <c r="UBO2363" s="1377"/>
      <c r="UBP2363" s="1377"/>
      <c r="UBQ2363" s="1377"/>
      <c r="UBR2363" s="1377"/>
      <c r="UBS2363" s="1377"/>
      <c r="UBT2363" s="1377"/>
      <c r="UBU2363" s="1377"/>
      <c r="UBV2363" s="1377"/>
      <c r="UBW2363" s="1377"/>
      <c r="UBX2363" s="1377"/>
      <c r="UBY2363" s="1377"/>
      <c r="UBZ2363" s="1377"/>
      <c r="UCA2363" s="1377"/>
      <c r="UCB2363" s="1377"/>
      <c r="UCC2363" s="1377"/>
      <c r="UCD2363" s="1377"/>
      <c r="UCE2363" s="1377"/>
      <c r="UCF2363" s="1377"/>
      <c r="UCG2363" s="1377"/>
      <c r="UCH2363" s="1377"/>
      <c r="UCI2363" s="1377"/>
      <c r="UCJ2363" s="1377"/>
      <c r="UCK2363" s="1377"/>
      <c r="UCL2363" s="1377"/>
      <c r="UCM2363" s="1377"/>
      <c r="UCN2363" s="1377"/>
      <c r="UCO2363" s="1377"/>
      <c r="UCP2363" s="1377"/>
      <c r="UCQ2363" s="1377"/>
      <c r="UCR2363" s="1377"/>
      <c r="UCS2363" s="1377"/>
      <c r="UCT2363" s="1377"/>
      <c r="UCU2363" s="1377"/>
      <c r="UCV2363" s="1377"/>
      <c r="UCW2363" s="1377"/>
      <c r="UCX2363" s="1377"/>
      <c r="UCY2363" s="1377"/>
      <c r="UCZ2363" s="1377"/>
      <c r="UDA2363" s="1377"/>
      <c r="UDB2363" s="1377"/>
      <c r="UDC2363" s="1377"/>
      <c r="UDD2363" s="1377"/>
      <c r="UDE2363" s="1377"/>
      <c r="UDF2363" s="1377"/>
      <c r="UDG2363" s="1377"/>
      <c r="UDH2363" s="1377"/>
      <c r="UDI2363" s="1377"/>
      <c r="UDJ2363" s="1377"/>
      <c r="UDK2363" s="1377"/>
      <c r="UDL2363" s="1377"/>
      <c r="UDM2363" s="1377"/>
      <c r="UDN2363" s="1377"/>
      <c r="UDO2363" s="1377"/>
      <c r="UDP2363" s="1377"/>
      <c r="UDQ2363" s="1377"/>
      <c r="UDR2363" s="1377"/>
      <c r="UDS2363" s="1377"/>
      <c r="UDT2363" s="1377"/>
      <c r="UDU2363" s="1377"/>
      <c r="UDV2363" s="1377"/>
      <c r="UDW2363" s="1377"/>
      <c r="UDX2363" s="1377"/>
      <c r="UDY2363" s="1377"/>
      <c r="UDZ2363" s="1377"/>
      <c r="UEA2363" s="1377"/>
      <c r="UEB2363" s="1377"/>
      <c r="UEC2363" s="1377"/>
      <c r="UED2363" s="1377"/>
      <c r="UEE2363" s="1377"/>
      <c r="UEF2363" s="1377"/>
      <c r="UEG2363" s="1377"/>
      <c r="UEH2363" s="1377"/>
      <c r="UEI2363" s="1377"/>
      <c r="UEJ2363" s="1377"/>
      <c r="UEK2363" s="1377"/>
      <c r="UEL2363" s="1377"/>
      <c r="UEM2363" s="1377"/>
      <c r="UEN2363" s="1377"/>
      <c r="UEO2363" s="1377"/>
      <c r="UEP2363" s="1377"/>
      <c r="UEQ2363" s="1377"/>
      <c r="UER2363" s="1377"/>
      <c r="UES2363" s="1377"/>
      <c r="UET2363" s="1377"/>
      <c r="UEU2363" s="1377"/>
      <c r="UEV2363" s="1377"/>
      <c r="UEW2363" s="1377"/>
      <c r="UEX2363" s="1377"/>
      <c r="UEY2363" s="1377"/>
      <c r="UEZ2363" s="1377"/>
      <c r="UFA2363" s="1377"/>
      <c r="UFB2363" s="1377"/>
      <c r="UFC2363" s="1377"/>
      <c r="UFD2363" s="1377"/>
      <c r="UFE2363" s="1377"/>
      <c r="UFF2363" s="1377"/>
      <c r="UFG2363" s="1377"/>
      <c r="UFH2363" s="1377"/>
      <c r="UFI2363" s="1377"/>
      <c r="UFJ2363" s="1377"/>
      <c r="UFK2363" s="1377"/>
      <c r="UFL2363" s="1377"/>
      <c r="UFM2363" s="1377"/>
      <c r="UFN2363" s="1377"/>
      <c r="UFO2363" s="1377"/>
      <c r="UFP2363" s="1377"/>
      <c r="UFQ2363" s="1377"/>
      <c r="UFR2363" s="1377"/>
      <c r="UFS2363" s="1377"/>
      <c r="UFT2363" s="1377"/>
      <c r="UFU2363" s="1377"/>
      <c r="UFV2363" s="1377"/>
      <c r="UFW2363" s="1377"/>
      <c r="UFX2363" s="1377"/>
      <c r="UFY2363" s="1377"/>
      <c r="UFZ2363" s="1377"/>
      <c r="UGA2363" s="1377"/>
      <c r="UGB2363" s="1377"/>
      <c r="UGC2363" s="1377"/>
      <c r="UGD2363" s="1377"/>
      <c r="UGE2363" s="1377"/>
      <c r="UGF2363" s="1377"/>
      <c r="UGG2363" s="1377"/>
      <c r="UGH2363" s="1377"/>
      <c r="UGI2363" s="1377"/>
      <c r="UGJ2363" s="1377"/>
      <c r="UGK2363" s="1377"/>
      <c r="UGL2363" s="1377"/>
      <c r="UGM2363" s="1377"/>
      <c r="UGN2363" s="1377"/>
      <c r="UGO2363" s="1377"/>
      <c r="UGP2363" s="1377"/>
      <c r="UGQ2363" s="1377"/>
      <c r="UGR2363" s="1377"/>
      <c r="UGS2363" s="1377"/>
      <c r="UGT2363" s="1377"/>
      <c r="UGU2363" s="1377"/>
      <c r="UGV2363" s="1377"/>
      <c r="UGW2363" s="1377"/>
      <c r="UGX2363" s="1377"/>
      <c r="UGY2363" s="1377"/>
      <c r="UGZ2363" s="1377"/>
      <c r="UHA2363" s="1377"/>
      <c r="UHB2363" s="1377"/>
      <c r="UHC2363" s="1377"/>
      <c r="UHD2363" s="1377"/>
      <c r="UHE2363" s="1377"/>
      <c r="UHF2363" s="1377"/>
      <c r="UHG2363" s="1377"/>
      <c r="UHH2363" s="1377"/>
      <c r="UHI2363" s="1377"/>
      <c r="UHJ2363" s="1377"/>
      <c r="UHK2363" s="1377"/>
      <c r="UHL2363" s="1377"/>
      <c r="UHM2363" s="1377"/>
      <c r="UHN2363" s="1377"/>
      <c r="UHO2363" s="1377"/>
      <c r="UHP2363" s="1377"/>
      <c r="UHQ2363" s="1377"/>
      <c r="UHR2363" s="1377"/>
      <c r="UHS2363" s="1377"/>
      <c r="UHT2363" s="1377"/>
      <c r="UHU2363" s="1377"/>
      <c r="UHV2363" s="1377"/>
      <c r="UHW2363" s="1377"/>
      <c r="UHX2363" s="1377"/>
      <c r="UHY2363" s="1377"/>
      <c r="UHZ2363" s="1377"/>
      <c r="UIA2363" s="1377"/>
      <c r="UIB2363" s="1377"/>
      <c r="UIC2363" s="1377"/>
      <c r="UID2363" s="1377"/>
      <c r="UIE2363" s="1377"/>
      <c r="UIF2363" s="1377"/>
      <c r="UIG2363" s="1377"/>
      <c r="UIH2363" s="1377"/>
      <c r="UII2363" s="1377"/>
      <c r="UIJ2363" s="1377"/>
      <c r="UIK2363" s="1377"/>
      <c r="UIL2363" s="1377"/>
      <c r="UIM2363" s="1377"/>
      <c r="UIN2363" s="1377"/>
      <c r="UIO2363" s="1377"/>
      <c r="UIP2363" s="1377"/>
      <c r="UIQ2363" s="1377"/>
      <c r="UIR2363" s="1377"/>
      <c r="UIS2363" s="1377"/>
      <c r="UIT2363" s="1377"/>
      <c r="UIU2363" s="1377"/>
      <c r="UIV2363" s="1377"/>
      <c r="UIW2363" s="1377"/>
      <c r="UIX2363" s="1377"/>
      <c r="UIY2363" s="1377"/>
      <c r="UIZ2363" s="1377"/>
      <c r="UJA2363" s="1377"/>
      <c r="UJB2363" s="1377"/>
      <c r="UJC2363" s="1377"/>
      <c r="UJD2363" s="1377"/>
      <c r="UJE2363" s="1377"/>
      <c r="UJF2363" s="1377"/>
      <c r="UJG2363" s="1377"/>
      <c r="UJH2363" s="1377"/>
      <c r="UJI2363" s="1377"/>
      <c r="UJJ2363" s="1377"/>
      <c r="UJK2363" s="1377"/>
      <c r="UJL2363" s="1377"/>
      <c r="UJM2363" s="1377"/>
      <c r="UJN2363" s="1377"/>
      <c r="UJO2363" s="1377"/>
      <c r="UJP2363" s="1377"/>
      <c r="UJQ2363" s="1377"/>
      <c r="UJR2363" s="1377"/>
      <c r="UJS2363" s="1377"/>
      <c r="UJT2363" s="1377"/>
      <c r="UJU2363" s="1377"/>
      <c r="UJV2363" s="1377"/>
      <c r="UJW2363" s="1377"/>
      <c r="UJX2363" s="1377"/>
      <c r="UJY2363" s="1377"/>
      <c r="UJZ2363" s="1377"/>
      <c r="UKA2363" s="1377"/>
      <c r="UKB2363" s="1377"/>
      <c r="UKC2363" s="1377"/>
      <c r="UKD2363" s="1377"/>
      <c r="UKE2363" s="1377"/>
      <c r="UKF2363" s="1377"/>
      <c r="UKG2363" s="1377"/>
      <c r="UKH2363" s="1377"/>
      <c r="UKI2363" s="1377"/>
      <c r="UKJ2363" s="1377"/>
      <c r="UKK2363" s="1377"/>
      <c r="UKL2363" s="1377"/>
      <c r="UKM2363" s="1377"/>
      <c r="UKN2363" s="1377"/>
      <c r="UKO2363" s="1377"/>
      <c r="UKP2363" s="1377"/>
      <c r="UKQ2363" s="1377"/>
      <c r="UKR2363" s="1377"/>
      <c r="UKS2363" s="1377"/>
      <c r="UKT2363" s="1377"/>
      <c r="UKU2363" s="1377"/>
      <c r="UKV2363" s="1377"/>
      <c r="UKW2363" s="1377"/>
      <c r="UKX2363" s="1377"/>
      <c r="UKY2363" s="1377"/>
      <c r="UKZ2363" s="1377"/>
      <c r="ULA2363" s="1377"/>
      <c r="ULB2363" s="1377"/>
      <c r="ULC2363" s="1377"/>
      <c r="ULD2363" s="1377"/>
      <c r="ULE2363" s="1377"/>
      <c r="ULF2363" s="1377"/>
      <c r="ULG2363" s="1377"/>
      <c r="ULH2363" s="1377"/>
      <c r="ULI2363" s="1377"/>
      <c r="ULJ2363" s="1377"/>
      <c r="ULK2363" s="1377"/>
      <c r="ULL2363" s="1377"/>
      <c r="ULM2363" s="1377"/>
      <c r="ULN2363" s="1377"/>
      <c r="ULO2363" s="1377"/>
      <c r="ULP2363" s="1377"/>
      <c r="ULQ2363" s="1377"/>
      <c r="ULR2363" s="1377"/>
      <c r="ULS2363" s="1377"/>
      <c r="ULT2363" s="1377"/>
      <c r="ULU2363" s="1377"/>
      <c r="ULV2363" s="1377"/>
      <c r="ULW2363" s="1377"/>
      <c r="ULX2363" s="1377"/>
      <c r="ULY2363" s="1377"/>
      <c r="ULZ2363" s="1377"/>
      <c r="UMA2363" s="1377"/>
      <c r="UMB2363" s="1377"/>
      <c r="UMC2363" s="1377"/>
      <c r="UMD2363" s="1377"/>
      <c r="UME2363" s="1377"/>
      <c r="UMF2363" s="1377"/>
      <c r="UMG2363" s="1377"/>
      <c r="UMH2363" s="1377"/>
      <c r="UMI2363" s="1377"/>
      <c r="UMJ2363" s="1377"/>
      <c r="UMK2363" s="1377"/>
      <c r="UML2363" s="1377"/>
      <c r="UMM2363" s="1377"/>
      <c r="UMN2363" s="1377"/>
      <c r="UMO2363" s="1377"/>
      <c r="UMP2363" s="1377"/>
      <c r="UMQ2363" s="1377"/>
      <c r="UMR2363" s="1377"/>
      <c r="UMS2363" s="1377"/>
      <c r="UMT2363" s="1377"/>
      <c r="UMU2363" s="1377"/>
      <c r="UMV2363" s="1377"/>
      <c r="UMW2363" s="1377"/>
      <c r="UMX2363" s="1377"/>
      <c r="UMY2363" s="1377"/>
      <c r="UMZ2363" s="1377"/>
      <c r="UNA2363" s="1377"/>
      <c r="UNB2363" s="1377"/>
      <c r="UNC2363" s="1377"/>
      <c r="UND2363" s="1377"/>
      <c r="UNE2363" s="1377"/>
      <c r="UNF2363" s="1377"/>
      <c r="UNG2363" s="1377"/>
      <c r="UNH2363" s="1377"/>
      <c r="UNI2363" s="1377"/>
      <c r="UNJ2363" s="1377"/>
      <c r="UNK2363" s="1377"/>
      <c r="UNL2363" s="1377"/>
      <c r="UNM2363" s="1377"/>
      <c r="UNN2363" s="1377"/>
      <c r="UNO2363" s="1377"/>
      <c r="UNP2363" s="1377"/>
      <c r="UNQ2363" s="1377"/>
      <c r="UNR2363" s="1377"/>
      <c r="UNS2363" s="1377"/>
      <c r="UNT2363" s="1377"/>
      <c r="UNU2363" s="1377"/>
      <c r="UNV2363" s="1377"/>
      <c r="UNW2363" s="1377"/>
      <c r="UNX2363" s="1377"/>
      <c r="UNY2363" s="1377"/>
      <c r="UNZ2363" s="1377"/>
      <c r="UOA2363" s="1377"/>
      <c r="UOB2363" s="1377"/>
      <c r="UOC2363" s="1377"/>
      <c r="UOD2363" s="1377"/>
      <c r="UOE2363" s="1377"/>
      <c r="UOF2363" s="1377"/>
      <c r="UOG2363" s="1377"/>
      <c r="UOH2363" s="1377"/>
      <c r="UOI2363" s="1377"/>
      <c r="UOJ2363" s="1377"/>
      <c r="UOK2363" s="1377"/>
      <c r="UOL2363" s="1377"/>
      <c r="UOM2363" s="1377"/>
      <c r="UON2363" s="1377"/>
      <c r="UOO2363" s="1377"/>
      <c r="UOP2363" s="1377"/>
      <c r="UOQ2363" s="1377"/>
      <c r="UOR2363" s="1377"/>
      <c r="UOS2363" s="1377"/>
      <c r="UOT2363" s="1377"/>
      <c r="UOU2363" s="1377"/>
      <c r="UOV2363" s="1377"/>
      <c r="UOW2363" s="1377"/>
      <c r="UOX2363" s="1377"/>
      <c r="UOY2363" s="1377"/>
      <c r="UOZ2363" s="1377"/>
      <c r="UPA2363" s="1377"/>
      <c r="UPB2363" s="1377"/>
      <c r="UPC2363" s="1377"/>
      <c r="UPD2363" s="1377"/>
      <c r="UPE2363" s="1377"/>
      <c r="UPF2363" s="1377"/>
      <c r="UPG2363" s="1377"/>
      <c r="UPH2363" s="1377"/>
      <c r="UPI2363" s="1377"/>
      <c r="UPJ2363" s="1377"/>
      <c r="UPK2363" s="1377"/>
      <c r="UPL2363" s="1377"/>
      <c r="UPM2363" s="1377"/>
      <c r="UPN2363" s="1377"/>
      <c r="UPO2363" s="1377"/>
      <c r="UPP2363" s="1377"/>
      <c r="UPQ2363" s="1377"/>
      <c r="UPR2363" s="1377"/>
      <c r="UPS2363" s="1377"/>
      <c r="UPT2363" s="1377"/>
      <c r="UPU2363" s="1377"/>
      <c r="UPV2363" s="1377"/>
      <c r="UPW2363" s="1377"/>
      <c r="UPX2363" s="1377"/>
      <c r="UPY2363" s="1377"/>
      <c r="UPZ2363" s="1377"/>
      <c r="UQA2363" s="1377"/>
      <c r="UQB2363" s="1377"/>
      <c r="UQC2363" s="1377"/>
      <c r="UQD2363" s="1377"/>
      <c r="UQE2363" s="1377"/>
      <c r="UQF2363" s="1377"/>
      <c r="UQG2363" s="1377"/>
      <c r="UQH2363" s="1377"/>
      <c r="UQI2363" s="1377"/>
      <c r="UQJ2363" s="1377"/>
      <c r="UQK2363" s="1377"/>
      <c r="UQL2363" s="1377"/>
      <c r="UQM2363" s="1377"/>
      <c r="UQN2363" s="1377"/>
      <c r="UQO2363" s="1377"/>
      <c r="UQP2363" s="1377"/>
      <c r="UQQ2363" s="1377"/>
      <c r="UQR2363" s="1377"/>
      <c r="UQS2363" s="1377"/>
      <c r="UQT2363" s="1377"/>
      <c r="UQU2363" s="1377"/>
      <c r="UQV2363" s="1377"/>
      <c r="UQW2363" s="1377"/>
      <c r="UQX2363" s="1377"/>
      <c r="UQY2363" s="1377"/>
      <c r="UQZ2363" s="1377"/>
      <c r="URA2363" s="1377"/>
      <c r="URB2363" s="1377"/>
      <c r="URC2363" s="1377"/>
      <c r="URD2363" s="1377"/>
      <c r="URE2363" s="1377"/>
      <c r="URF2363" s="1377"/>
      <c r="URG2363" s="1377"/>
      <c r="URH2363" s="1377"/>
      <c r="URI2363" s="1377"/>
      <c r="URJ2363" s="1377"/>
      <c r="URK2363" s="1377"/>
      <c r="URL2363" s="1377"/>
      <c r="URM2363" s="1377"/>
      <c r="URN2363" s="1377"/>
      <c r="URO2363" s="1377"/>
      <c r="URP2363" s="1377"/>
      <c r="URQ2363" s="1377"/>
      <c r="URR2363" s="1377"/>
      <c r="URS2363" s="1377"/>
      <c r="URT2363" s="1377"/>
      <c r="URU2363" s="1377"/>
      <c r="URV2363" s="1377"/>
      <c r="URW2363" s="1377"/>
      <c r="URX2363" s="1377"/>
      <c r="URY2363" s="1377"/>
      <c r="URZ2363" s="1377"/>
      <c r="USA2363" s="1377"/>
      <c r="USB2363" s="1377"/>
      <c r="USC2363" s="1377"/>
      <c r="USD2363" s="1377"/>
      <c r="USE2363" s="1377"/>
      <c r="USF2363" s="1377"/>
      <c r="USG2363" s="1377"/>
      <c r="USH2363" s="1377"/>
      <c r="USI2363" s="1377"/>
      <c r="USJ2363" s="1377"/>
      <c r="USK2363" s="1377"/>
      <c r="USL2363" s="1377"/>
      <c r="USM2363" s="1377"/>
      <c r="USN2363" s="1377"/>
      <c r="USO2363" s="1377"/>
      <c r="USP2363" s="1377"/>
      <c r="USQ2363" s="1377"/>
      <c r="USR2363" s="1377"/>
      <c r="USS2363" s="1377"/>
      <c r="UST2363" s="1377"/>
      <c r="USU2363" s="1377"/>
      <c r="USV2363" s="1377"/>
      <c r="USW2363" s="1377"/>
      <c r="USX2363" s="1377"/>
      <c r="USY2363" s="1377"/>
      <c r="USZ2363" s="1377"/>
      <c r="UTA2363" s="1377"/>
      <c r="UTB2363" s="1377"/>
      <c r="UTC2363" s="1377"/>
      <c r="UTD2363" s="1377"/>
      <c r="UTE2363" s="1377"/>
      <c r="UTF2363" s="1377"/>
      <c r="UTG2363" s="1377"/>
      <c r="UTH2363" s="1377"/>
      <c r="UTI2363" s="1377"/>
      <c r="UTJ2363" s="1377"/>
      <c r="UTK2363" s="1377"/>
      <c r="UTL2363" s="1377"/>
      <c r="UTM2363" s="1377"/>
      <c r="UTN2363" s="1377"/>
      <c r="UTO2363" s="1377"/>
      <c r="UTP2363" s="1377"/>
      <c r="UTQ2363" s="1377"/>
      <c r="UTR2363" s="1377"/>
      <c r="UTS2363" s="1377"/>
      <c r="UTT2363" s="1377"/>
      <c r="UTU2363" s="1377"/>
      <c r="UTV2363" s="1377"/>
      <c r="UTW2363" s="1377"/>
      <c r="UTX2363" s="1377"/>
      <c r="UTY2363" s="1377"/>
      <c r="UTZ2363" s="1377"/>
      <c r="UUA2363" s="1377"/>
      <c r="UUB2363" s="1377"/>
      <c r="UUC2363" s="1377"/>
      <c r="UUD2363" s="1377"/>
      <c r="UUE2363" s="1377"/>
      <c r="UUF2363" s="1377"/>
      <c r="UUG2363" s="1377"/>
      <c r="UUH2363" s="1377"/>
      <c r="UUI2363" s="1377"/>
      <c r="UUJ2363" s="1377"/>
      <c r="UUK2363" s="1377"/>
      <c r="UUL2363" s="1377"/>
      <c r="UUM2363" s="1377"/>
      <c r="UUN2363" s="1377"/>
      <c r="UUO2363" s="1377"/>
      <c r="UUP2363" s="1377"/>
      <c r="UUQ2363" s="1377"/>
      <c r="UUR2363" s="1377"/>
      <c r="UUS2363" s="1377"/>
      <c r="UUT2363" s="1377"/>
      <c r="UUU2363" s="1377"/>
      <c r="UUV2363" s="1377"/>
      <c r="UUW2363" s="1377"/>
      <c r="UUX2363" s="1377"/>
      <c r="UUY2363" s="1377"/>
      <c r="UUZ2363" s="1377"/>
      <c r="UVA2363" s="1377"/>
      <c r="UVB2363" s="1377"/>
      <c r="UVC2363" s="1377"/>
      <c r="UVD2363" s="1377"/>
      <c r="UVE2363" s="1377"/>
      <c r="UVF2363" s="1377"/>
      <c r="UVG2363" s="1377"/>
      <c r="UVH2363" s="1377"/>
      <c r="UVI2363" s="1377"/>
      <c r="UVJ2363" s="1377"/>
      <c r="UVK2363" s="1377"/>
      <c r="UVL2363" s="1377"/>
      <c r="UVM2363" s="1377"/>
      <c r="UVN2363" s="1377"/>
      <c r="UVO2363" s="1377"/>
      <c r="UVP2363" s="1377"/>
      <c r="UVQ2363" s="1377"/>
      <c r="UVR2363" s="1377"/>
      <c r="UVS2363" s="1377"/>
      <c r="UVT2363" s="1377"/>
      <c r="UVU2363" s="1377"/>
      <c r="UVV2363" s="1377"/>
      <c r="UVW2363" s="1377"/>
      <c r="UVX2363" s="1377"/>
      <c r="UVY2363" s="1377"/>
      <c r="UVZ2363" s="1377"/>
      <c r="UWA2363" s="1377"/>
      <c r="UWB2363" s="1377"/>
      <c r="UWC2363" s="1377"/>
      <c r="UWD2363" s="1377"/>
      <c r="UWE2363" s="1377"/>
      <c r="UWF2363" s="1377"/>
      <c r="UWG2363" s="1377"/>
      <c r="UWH2363" s="1377"/>
      <c r="UWI2363" s="1377"/>
      <c r="UWJ2363" s="1377"/>
      <c r="UWK2363" s="1377"/>
      <c r="UWL2363" s="1377"/>
      <c r="UWM2363" s="1377"/>
      <c r="UWN2363" s="1377"/>
      <c r="UWO2363" s="1377"/>
      <c r="UWP2363" s="1377"/>
      <c r="UWQ2363" s="1377"/>
      <c r="UWR2363" s="1377"/>
      <c r="UWS2363" s="1377"/>
      <c r="UWT2363" s="1377"/>
      <c r="UWU2363" s="1377"/>
      <c r="UWV2363" s="1377"/>
      <c r="UWW2363" s="1377"/>
      <c r="UWX2363" s="1377"/>
      <c r="UWY2363" s="1377"/>
      <c r="UWZ2363" s="1377"/>
      <c r="UXA2363" s="1377"/>
      <c r="UXB2363" s="1377"/>
      <c r="UXC2363" s="1377"/>
      <c r="UXD2363" s="1377"/>
      <c r="UXE2363" s="1377"/>
      <c r="UXF2363" s="1377"/>
      <c r="UXG2363" s="1377"/>
      <c r="UXH2363" s="1377"/>
      <c r="UXI2363" s="1377"/>
      <c r="UXJ2363" s="1377"/>
      <c r="UXK2363" s="1377"/>
      <c r="UXL2363" s="1377"/>
      <c r="UXM2363" s="1377"/>
      <c r="UXN2363" s="1377"/>
      <c r="UXO2363" s="1377"/>
      <c r="UXP2363" s="1377"/>
      <c r="UXQ2363" s="1377"/>
      <c r="UXR2363" s="1377"/>
      <c r="UXS2363" s="1377"/>
      <c r="UXT2363" s="1377"/>
      <c r="UXU2363" s="1377"/>
      <c r="UXV2363" s="1377"/>
      <c r="UXW2363" s="1377"/>
      <c r="UXX2363" s="1377"/>
      <c r="UXY2363" s="1377"/>
      <c r="UXZ2363" s="1377"/>
      <c r="UYA2363" s="1377"/>
      <c r="UYB2363" s="1377"/>
      <c r="UYC2363" s="1377"/>
      <c r="UYD2363" s="1377"/>
      <c r="UYE2363" s="1377"/>
      <c r="UYF2363" s="1377"/>
      <c r="UYG2363" s="1377"/>
      <c r="UYH2363" s="1377"/>
      <c r="UYI2363" s="1377"/>
      <c r="UYJ2363" s="1377"/>
      <c r="UYK2363" s="1377"/>
      <c r="UYL2363" s="1377"/>
      <c r="UYM2363" s="1377"/>
      <c r="UYN2363" s="1377"/>
      <c r="UYO2363" s="1377"/>
      <c r="UYP2363" s="1377"/>
      <c r="UYQ2363" s="1377"/>
      <c r="UYR2363" s="1377"/>
      <c r="UYS2363" s="1377"/>
      <c r="UYT2363" s="1377"/>
      <c r="UYU2363" s="1377"/>
      <c r="UYV2363" s="1377"/>
      <c r="UYW2363" s="1377"/>
      <c r="UYX2363" s="1377"/>
      <c r="UYY2363" s="1377"/>
      <c r="UYZ2363" s="1377"/>
      <c r="UZA2363" s="1377"/>
      <c r="UZB2363" s="1377"/>
      <c r="UZC2363" s="1377"/>
      <c r="UZD2363" s="1377"/>
      <c r="UZE2363" s="1377"/>
      <c r="UZF2363" s="1377"/>
      <c r="UZG2363" s="1377"/>
      <c r="UZH2363" s="1377"/>
      <c r="UZI2363" s="1377"/>
      <c r="UZJ2363" s="1377"/>
      <c r="UZK2363" s="1377"/>
      <c r="UZL2363" s="1377"/>
      <c r="UZM2363" s="1377"/>
      <c r="UZN2363" s="1377"/>
      <c r="UZO2363" s="1377"/>
      <c r="UZP2363" s="1377"/>
      <c r="UZQ2363" s="1377"/>
      <c r="UZR2363" s="1377"/>
      <c r="UZS2363" s="1377"/>
      <c r="UZT2363" s="1377"/>
      <c r="UZU2363" s="1377"/>
      <c r="UZV2363" s="1377"/>
      <c r="UZW2363" s="1377"/>
      <c r="UZX2363" s="1377"/>
      <c r="UZY2363" s="1377"/>
      <c r="UZZ2363" s="1377"/>
      <c r="VAA2363" s="1377"/>
      <c r="VAB2363" s="1377"/>
      <c r="VAC2363" s="1377"/>
      <c r="VAD2363" s="1377"/>
      <c r="VAE2363" s="1377"/>
      <c r="VAF2363" s="1377"/>
      <c r="VAG2363" s="1377"/>
      <c r="VAH2363" s="1377"/>
      <c r="VAI2363" s="1377"/>
      <c r="VAJ2363" s="1377"/>
      <c r="VAK2363" s="1377"/>
      <c r="VAL2363" s="1377"/>
      <c r="VAM2363" s="1377"/>
      <c r="VAN2363" s="1377"/>
      <c r="VAO2363" s="1377"/>
      <c r="VAP2363" s="1377"/>
      <c r="VAQ2363" s="1377"/>
      <c r="VAR2363" s="1377"/>
      <c r="VAS2363" s="1377"/>
      <c r="VAT2363" s="1377"/>
      <c r="VAU2363" s="1377"/>
      <c r="VAV2363" s="1377"/>
      <c r="VAW2363" s="1377"/>
      <c r="VAX2363" s="1377"/>
      <c r="VAY2363" s="1377"/>
      <c r="VAZ2363" s="1377"/>
      <c r="VBA2363" s="1377"/>
      <c r="VBB2363" s="1377"/>
      <c r="VBC2363" s="1377"/>
      <c r="VBD2363" s="1377"/>
      <c r="VBE2363" s="1377"/>
      <c r="VBF2363" s="1377"/>
      <c r="VBG2363" s="1377"/>
      <c r="VBH2363" s="1377"/>
      <c r="VBI2363" s="1377"/>
      <c r="VBJ2363" s="1377"/>
      <c r="VBK2363" s="1377"/>
      <c r="VBL2363" s="1377"/>
      <c r="VBM2363" s="1377"/>
      <c r="VBN2363" s="1377"/>
      <c r="VBO2363" s="1377"/>
      <c r="VBP2363" s="1377"/>
      <c r="VBQ2363" s="1377"/>
      <c r="VBR2363" s="1377"/>
      <c r="VBS2363" s="1377"/>
      <c r="VBT2363" s="1377"/>
      <c r="VBU2363" s="1377"/>
      <c r="VBV2363" s="1377"/>
      <c r="VBW2363" s="1377"/>
      <c r="VBX2363" s="1377"/>
      <c r="VBY2363" s="1377"/>
      <c r="VBZ2363" s="1377"/>
      <c r="VCA2363" s="1377"/>
      <c r="VCB2363" s="1377"/>
      <c r="VCC2363" s="1377"/>
      <c r="VCD2363" s="1377"/>
      <c r="VCE2363" s="1377"/>
      <c r="VCF2363" s="1377"/>
      <c r="VCG2363" s="1377"/>
      <c r="VCH2363" s="1377"/>
      <c r="VCI2363" s="1377"/>
      <c r="VCJ2363" s="1377"/>
      <c r="VCK2363" s="1377"/>
      <c r="VCL2363" s="1377"/>
      <c r="VCM2363" s="1377"/>
      <c r="VCN2363" s="1377"/>
      <c r="VCO2363" s="1377"/>
      <c r="VCP2363" s="1377"/>
      <c r="VCQ2363" s="1377"/>
      <c r="VCR2363" s="1377"/>
      <c r="VCS2363" s="1377"/>
      <c r="VCT2363" s="1377"/>
      <c r="VCU2363" s="1377"/>
      <c r="VCV2363" s="1377"/>
      <c r="VCW2363" s="1377"/>
      <c r="VCX2363" s="1377"/>
      <c r="VCY2363" s="1377"/>
      <c r="VCZ2363" s="1377"/>
      <c r="VDA2363" s="1377"/>
      <c r="VDB2363" s="1377"/>
      <c r="VDC2363" s="1377"/>
      <c r="VDD2363" s="1377"/>
      <c r="VDE2363" s="1377"/>
      <c r="VDF2363" s="1377"/>
      <c r="VDG2363" s="1377"/>
      <c r="VDH2363" s="1377"/>
      <c r="VDI2363" s="1377"/>
      <c r="VDJ2363" s="1377"/>
      <c r="VDK2363" s="1377"/>
      <c r="VDL2363" s="1377"/>
      <c r="VDM2363" s="1377"/>
      <c r="VDN2363" s="1377"/>
      <c r="VDO2363" s="1377"/>
      <c r="VDP2363" s="1377"/>
      <c r="VDQ2363" s="1377"/>
      <c r="VDR2363" s="1377"/>
      <c r="VDS2363" s="1377"/>
      <c r="VDT2363" s="1377"/>
      <c r="VDU2363" s="1377"/>
      <c r="VDV2363" s="1377"/>
      <c r="VDW2363" s="1377"/>
      <c r="VDX2363" s="1377"/>
      <c r="VDY2363" s="1377"/>
      <c r="VDZ2363" s="1377"/>
      <c r="VEA2363" s="1377"/>
      <c r="VEB2363" s="1377"/>
      <c r="VEC2363" s="1377"/>
      <c r="VED2363" s="1377"/>
      <c r="VEE2363" s="1377"/>
      <c r="VEF2363" s="1377"/>
      <c r="VEG2363" s="1377"/>
      <c r="VEH2363" s="1377"/>
      <c r="VEI2363" s="1377"/>
      <c r="VEJ2363" s="1377"/>
      <c r="VEK2363" s="1377"/>
      <c r="VEL2363" s="1377"/>
      <c r="VEM2363" s="1377"/>
      <c r="VEN2363" s="1377"/>
      <c r="VEO2363" s="1377"/>
      <c r="VEP2363" s="1377"/>
      <c r="VEQ2363" s="1377"/>
      <c r="VER2363" s="1377"/>
      <c r="VES2363" s="1377"/>
      <c r="VET2363" s="1377"/>
      <c r="VEU2363" s="1377"/>
      <c r="VEV2363" s="1377"/>
      <c r="VEW2363" s="1377"/>
      <c r="VEX2363" s="1377"/>
      <c r="VEY2363" s="1377"/>
      <c r="VEZ2363" s="1377"/>
      <c r="VFA2363" s="1377"/>
      <c r="VFB2363" s="1377"/>
      <c r="VFC2363" s="1377"/>
      <c r="VFD2363" s="1377"/>
      <c r="VFE2363" s="1377"/>
      <c r="VFF2363" s="1377"/>
      <c r="VFG2363" s="1377"/>
      <c r="VFH2363" s="1377"/>
      <c r="VFI2363" s="1377"/>
      <c r="VFJ2363" s="1377"/>
      <c r="VFK2363" s="1377"/>
      <c r="VFL2363" s="1377"/>
      <c r="VFM2363" s="1377"/>
      <c r="VFN2363" s="1377"/>
      <c r="VFO2363" s="1377"/>
      <c r="VFP2363" s="1377"/>
      <c r="VFQ2363" s="1377"/>
      <c r="VFR2363" s="1377"/>
      <c r="VFS2363" s="1377"/>
      <c r="VFT2363" s="1377"/>
      <c r="VFU2363" s="1377"/>
      <c r="VFV2363" s="1377"/>
      <c r="VFW2363" s="1377"/>
      <c r="VFX2363" s="1377"/>
      <c r="VFY2363" s="1377"/>
      <c r="VFZ2363" s="1377"/>
      <c r="VGA2363" s="1377"/>
      <c r="VGB2363" s="1377"/>
      <c r="VGC2363" s="1377"/>
      <c r="VGD2363" s="1377"/>
      <c r="VGE2363" s="1377"/>
      <c r="VGF2363" s="1377"/>
      <c r="VGG2363" s="1377"/>
      <c r="VGH2363" s="1377"/>
      <c r="VGI2363" s="1377"/>
      <c r="VGJ2363" s="1377"/>
      <c r="VGK2363" s="1377"/>
      <c r="VGL2363" s="1377"/>
      <c r="VGM2363" s="1377"/>
      <c r="VGN2363" s="1377"/>
      <c r="VGO2363" s="1377"/>
      <c r="VGP2363" s="1377"/>
      <c r="VGQ2363" s="1377"/>
      <c r="VGR2363" s="1377"/>
      <c r="VGS2363" s="1377"/>
      <c r="VGT2363" s="1377"/>
      <c r="VGU2363" s="1377"/>
      <c r="VGV2363" s="1377"/>
      <c r="VGW2363" s="1377"/>
      <c r="VGX2363" s="1377"/>
      <c r="VGY2363" s="1377"/>
      <c r="VGZ2363" s="1377"/>
      <c r="VHA2363" s="1377"/>
      <c r="VHB2363" s="1377"/>
      <c r="VHC2363" s="1377"/>
      <c r="VHD2363" s="1377"/>
      <c r="VHE2363" s="1377"/>
      <c r="VHF2363" s="1377"/>
      <c r="VHG2363" s="1377"/>
      <c r="VHH2363" s="1377"/>
      <c r="VHI2363" s="1377"/>
      <c r="VHJ2363" s="1377"/>
      <c r="VHK2363" s="1377"/>
      <c r="VHL2363" s="1377"/>
      <c r="VHM2363" s="1377"/>
      <c r="VHN2363" s="1377"/>
      <c r="VHO2363" s="1377"/>
      <c r="VHP2363" s="1377"/>
      <c r="VHQ2363" s="1377"/>
      <c r="VHR2363" s="1377"/>
      <c r="VHS2363" s="1377"/>
      <c r="VHT2363" s="1377"/>
      <c r="VHU2363" s="1377"/>
      <c r="VHV2363" s="1377"/>
      <c r="VHW2363" s="1377"/>
      <c r="VHX2363" s="1377"/>
      <c r="VHY2363" s="1377"/>
      <c r="VHZ2363" s="1377"/>
      <c r="VIA2363" s="1377"/>
      <c r="VIB2363" s="1377"/>
      <c r="VIC2363" s="1377"/>
      <c r="VID2363" s="1377"/>
      <c r="VIE2363" s="1377"/>
      <c r="VIF2363" s="1377"/>
      <c r="VIG2363" s="1377"/>
      <c r="VIH2363" s="1377"/>
      <c r="VII2363" s="1377"/>
      <c r="VIJ2363" s="1377"/>
      <c r="VIK2363" s="1377"/>
      <c r="VIL2363" s="1377"/>
      <c r="VIM2363" s="1377"/>
      <c r="VIN2363" s="1377"/>
      <c r="VIO2363" s="1377"/>
      <c r="VIP2363" s="1377"/>
      <c r="VIQ2363" s="1377"/>
      <c r="VIR2363" s="1377"/>
      <c r="VIS2363" s="1377"/>
      <c r="VIT2363" s="1377"/>
      <c r="VIU2363" s="1377"/>
      <c r="VIV2363" s="1377"/>
      <c r="VIW2363" s="1377"/>
      <c r="VIX2363" s="1377"/>
      <c r="VIY2363" s="1377"/>
      <c r="VIZ2363" s="1377"/>
      <c r="VJA2363" s="1377"/>
      <c r="VJB2363" s="1377"/>
      <c r="VJC2363" s="1377"/>
      <c r="VJD2363" s="1377"/>
      <c r="VJE2363" s="1377"/>
      <c r="VJF2363" s="1377"/>
      <c r="VJG2363" s="1377"/>
      <c r="VJH2363" s="1377"/>
      <c r="VJI2363" s="1377"/>
      <c r="VJJ2363" s="1377"/>
      <c r="VJK2363" s="1377"/>
      <c r="VJL2363" s="1377"/>
      <c r="VJM2363" s="1377"/>
      <c r="VJN2363" s="1377"/>
      <c r="VJO2363" s="1377"/>
      <c r="VJP2363" s="1377"/>
      <c r="VJQ2363" s="1377"/>
      <c r="VJR2363" s="1377"/>
      <c r="VJS2363" s="1377"/>
      <c r="VJT2363" s="1377"/>
      <c r="VJU2363" s="1377"/>
      <c r="VJV2363" s="1377"/>
      <c r="VJW2363" s="1377"/>
      <c r="VJX2363" s="1377"/>
      <c r="VJY2363" s="1377"/>
      <c r="VJZ2363" s="1377"/>
      <c r="VKA2363" s="1377"/>
      <c r="VKB2363" s="1377"/>
      <c r="VKC2363" s="1377"/>
      <c r="VKD2363" s="1377"/>
      <c r="VKE2363" s="1377"/>
      <c r="VKF2363" s="1377"/>
      <c r="VKG2363" s="1377"/>
      <c r="VKH2363" s="1377"/>
      <c r="VKI2363" s="1377"/>
      <c r="VKJ2363" s="1377"/>
      <c r="VKK2363" s="1377"/>
      <c r="VKL2363" s="1377"/>
      <c r="VKM2363" s="1377"/>
      <c r="VKN2363" s="1377"/>
      <c r="VKO2363" s="1377"/>
      <c r="VKP2363" s="1377"/>
      <c r="VKQ2363" s="1377"/>
      <c r="VKR2363" s="1377"/>
      <c r="VKS2363" s="1377"/>
      <c r="VKT2363" s="1377"/>
      <c r="VKU2363" s="1377"/>
      <c r="VKV2363" s="1377"/>
      <c r="VKW2363" s="1377"/>
      <c r="VKX2363" s="1377"/>
      <c r="VKY2363" s="1377"/>
      <c r="VKZ2363" s="1377"/>
      <c r="VLA2363" s="1377"/>
      <c r="VLB2363" s="1377"/>
      <c r="VLC2363" s="1377"/>
      <c r="VLD2363" s="1377"/>
      <c r="VLE2363" s="1377"/>
      <c r="VLF2363" s="1377"/>
      <c r="VLG2363" s="1377"/>
      <c r="VLH2363" s="1377"/>
      <c r="VLI2363" s="1377"/>
      <c r="VLJ2363" s="1377"/>
      <c r="VLK2363" s="1377"/>
      <c r="VLL2363" s="1377"/>
      <c r="VLM2363" s="1377"/>
      <c r="VLN2363" s="1377"/>
      <c r="VLO2363" s="1377"/>
      <c r="VLP2363" s="1377"/>
      <c r="VLQ2363" s="1377"/>
      <c r="VLR2363" s="1377"/>
      <c r="VLS2363" s="1377"/>
      <c r="VLT2363" s="1377"/>
      <c r="VLU2363" s="1377"/>
      <c r="VLV2363" s="1377"/>
      <c r="VLW2363" s="1377"/>
      <c r="VLX2363" s="1377"/>
      <c r="VLY2363" s="1377"/>
      <c r="VLZ2363" s="1377"/>
      <c r="VMA2363" s="1377"/>
      <c r="VMB2363" s="1377"/>
      <c r="VMC2363" s="1377"/>
      <c r="VMD2363" s="1377"/>
      <c r="VME2363" s="1377"/>
      <c r="VMF2363" s="1377"/>
      <c r="VMG2363" s="1377"/>
      <c r="VMH2363" s="1377"/>
      <c r="VMI2363" s="1377"/>
      <c r="VMJ2363" s="1377"/>
      <c r="VMK2363" s="1377"/>
      <c r="VML2363" s="1377"/>
      <c r="VMM2363" s="1377"/>
      <c r="VMN2363" s="1377"/>
      <c r="VMO2363" s="1377"/>
      <c r="VMP2363" s="1377"/>
      <c r="VMQ2363" s="1377"/>
      <c r="VMR2363" s="1377"/>
      <c r="VMS2363" s="1377"/>
      <c r="VMT2363" s="1377"/>
      <c r="VMU2363" s="1377"/>
      <c r="VMV2363" s="1377"/>
      <c r="VMW2363" s="1377"/>
      <c r="VMX2363" s="1377"/>
      <c r="VMY2363" s="1377"/>
      <c r="VMZ2363" s="1377"/>
      <c r="VNA2363" s="1377"/>
      <c r="VNB2363" s="1377"/>
      <c r="VNC2363" s="1377"/>
      <c r="VND2363" s="1377"/>
      <c r="VNE2363" s="1377"/>
      <c r="VNF2363" s="1377"/>
      <c r="VNG2363" s="1377"/>
      <c r="VNH2363" s="1377"/>
      <c r="VNI2363" s="1377"/>
      <c r="VNJ2363" s="1377"/>
      <c r="VNK2363" s="1377"/>
      <c r="VNL2363" s="1377"/>
      <c r="VNM2363" s="1377"/>
      <c r="VNN2363" s="1377"/>
      <c r="VNO2363" s="1377"/>
      <c r="VNP2363" s="1377"/>
      <c r="VNQ2363" s="1377"/>
      <c r="VNR2363" s="1377"/>
      <c r="VNS2363" s="1377"/>
      <c r="VNT2363" s="1377"/>
      <c r="VNU2363" s="1377"/>
      <c r="VNV2363" s="1377"/>
      <c r="VNW2363" s="1377"/>
      <c r="VNX2363" s="1377"/>
      <c r="VNY2363" s="1377"/>
      <c r="VNZ2363" s="1377"/>
      <c r="VOA2363" s="1377"/>
      <c r="VOB2363" s="1377"/>
      <c r="VOC2363" s="1377"/>
      <c r="VOD2363" s="1377"/>
      <c r="VOE2363" s="1377"/>
      <c r="VOF2363" s="1377"/>
      <c r="VOG2363" s="1377"/>
      <c r="VOH2363" s="1377"/>
      <c r="VOI2363" s="1377"/>
      <c r="VOJ2363" s="1377"/>
      <c r="VOK2363" s="1377"/>
      <c r="VOL2363" s="1377"/>
      <c r="VOM2363" s="1377"/>
      <c r="VON2363" s="1377"/>
      <c r="VOO2363" s="1377"/>
      <c r="VOP2363" s="1377"/>
      <c r="VOQ2363" s="1377"/>
      <c r="VOR2363" s="1377"/>
      <c r="VOS2363" s="1377"/>
      <c r="VOT2363" s="1377"/>
      <c r="VOU2363" s="1377"/>
      <c r="VOV2363" s="1377"/>
      <c r="VOW2363" s="1377"/>
      <c r="VOX2363" s="1377"/>
      <c r="VOY2363" s="1377"/>
      <c r="VOZ2363" s="1377"/>
      <c r="VPA2363" s="1377"/>
      <c r="VPB2363" s="1377"/>
      <c r="VPC2363" s="1377"/>
      <c r="VPD2363" s="1377"/>
      <c r="VPE2363" s="1377"/>
      <c r="VPF2363" s="1377"/>
      <c r="VPG2363" s="1377"/>
      <c r="VPH2363" s="1377"/>
      <c r="VPI2363" s="1377"/>
      <c r="VPJ2363" s="1377"/>
      <c r="VPK2363" s="1377"/>
      <c r="VPL2363" s="1377"/>
      <c r="VPM2363" s="1377"/>
      <c r="VPN2363" s="1377"/>
      <c r="VPO2363" s="1377"/>
      <c r="VPP2363" s="1377"/>
      <c r="VPQ2363" s="1377"/>
      <c r="VPR2363" s="1377"/>
      <c r="VPS2363" s="1377"/>
      <c r="VPT2363" s="1377"/>
      <c r="VPU2363" s="1377"/>
      <c r="VPV2363" s="1377"/>
      <c r="VPW2363" s="1377"/>
      <c r="VPX2363" s="1377"/>
      <c r="VPY2363" s="1377"/>
      <c r="VPZ2363" s="1377"/>
      <c r="VQA2363" s="1377"/>
      <c r="VQB2363" s="1377"/>
      <c r="VQC2363" s="1377"/>
      <c r="VQD2363" s="1377"/>
      <c r="VQE2363" s="1377"/>
      <c r="VQF2363" s="1377"/>
      <c r="VQG2363" s="1377"/>
      <c r="VQH2363" s="1377"/>
      <c r="VQI2363" s="1377"/>
      <c r="VQJ2363" s="1377"/>
      <c r="VQK2363" s="1377"/>
      <c r="VQL2363" s="1377"/>
      <c r="VQM2363" s="1377"/>
      <c r="VQN2363" s="1377"/>
      <c r="VQO2363" s="1377"/>
      <c r="VQP2363" s="1377"/>
      <c r="VQQ2363" s="1377"/>
      <c r="VQR2363" s="1377"/>
      <c r="VQS2363" s="1377"/>
      <c r="VQT2363" s="1377"/>
      <c r="VQU2363" s="1377"/>
      <c r="VQV2363" s="1377"/>
      <c r="VQW2363" s="1377"/>
      <c r="VQX2363" s="1377"/>
      <c r="VQY2363" s="1377"/>
      <c r="VQZ2363" s="1377"/>
      <c r="VRA2363" s="1377"/>
      <c r="VRB2363" s="1377"/>
      <c r="VRC2363" s="1377"/>
      <c r="VRD2363" s="1377"/>
      <c r="VRE2363" s="1377"/>
      <c r="VRF2363" s="1377"/>
      <c r="VRG2363" s="1377"/>
      <c r="VRH2363" s="1377"/>
      <c r="VRI2363" s="1377"/>
      <c r="VRJ2363" s="1377"/>
      <c r="VRK2363" s="1377"/>
      <c r="VRL2363" s="1377"/>
      <c r="VRM2363" s="1377"/>
      <c r="VRN2363" s="1377"/>
      <c r="VRO2363" s="1377"/>
      <c r="VRP2363" s="1377"/>
      <c r="VRQ2363" s="1377"/>
      <c r="VRR2363" s="1377"/>
      <c r="VRS2363" s="1377"/>
      <c r="VRT2363" s="1377"/>
      <c r="VRU2363" s="1377"/>
      <c r="VRV2363" s="1377"/>
      <c r="VRW2363" s="1377"/>
      <c r="VRX2363" s="1377"/>
      <c r="VRY2363" s="1377"/>
      <c r="VRZ2363" s="1377"/>
      <c r="VSA2363" s="1377"/>
      <c r="VSB2363" s="1377"/>
      <c r="VSC2363" s="1377"/>
      <c r="VSD2363" s="1377"/>
      <c r="VSE2363" s="1377"/>
      <c r="VSF2363" s="1377"/>
      <c r="VSG2363" s="1377"/>
      <c r="VSH2363" s="1377"/>
      <c r="VSI2363" s="1377"/>
      <c r="VSJ2363" s="1377"/>
      <c r="VSK2363" s="1377"/>
      <c r="VSL2363" s="1377"/>
      <c r="VSM2363" s="1377"/>
      <c r="VSN2363" s="1377"/>
      <c r="VSO2363" s="1377"/>
      <c r="VSP2363" s="1377"/>
      <c r="VSQ2363" s="1377"/>
      <c r="VSR2363" s="1377"/>
      <c r="VSS2363" s="1377"/>
      <c r="VST2363" s="1377"/>
      <c r="VSU2363" s="1377"/>
      <c r="VSV2363" s="1377"/>
      <c r="VSW2363" s="1377"/>
      <c r="VSX2363" s="1377"/>
      <c r="VSY2363" s="1377"/>
      <c r="VSZ2363" s="1377"/>
      <c r="VTA2363" s="1377"/>
      <c r="VTB2363" s="1377"/>
      <c r="VTC2363" s="1377"/>
      <c r="VTD2363" s="1377"/>
      <c r="VTE2363" s="1377"/>
      <c r="VTF2363" s="1377"/>
      <c r="VTG2363" s="1377"/>
      <c r="VTH2363" s="1377"/>
      <c r="VTI2363" s="1377"/>
      <c r="VTJ2363" s="1377"/>
      <c r="VTK2363" s="1377"/>
      <c r="VTL2363" s="1377"/>
      <c r="VTM2363" s="1377"/>
      <c r="VTN2363" s="1377"/>
      <c r="VTO2363" s="1377"/>
      <c r="VTP2363" s="1377"/>
      <c r="VTQ2363" s="1377"/>
      <c r="VTR2363" s="1377"/>
      <c r="VTS2363" s="1377"/>
      <c r="VTT2363" s="1377"/>
      <c r="VTU2363" s="1377"/>
      <c r="VTV2363" s="1377"/>
      <c r="VTW2363" s="1377"/>
      <c r="VTX2363" s="1377"/>
      <c r="VTY2363" s="1377"/>
      <c r="VTZ2363" s="1377"/>
      <c r="VUA2363" s="1377"/>
      <c r="VUB2363" s="1377"/>
      <c r="VUC2363" s="1377"/>
      <c r="VUD2363" s="1377"/>
      <c r="VUE2363" s="1377"/>
      <c r="VUF2363" s="1377"/>
      <c r="VUG2363" s="1377"/>
      <c r="VUH2363" s="1377"/>
      <c r="VUI2363" s="1377"/>
      <c r="VUJ2363" s="1377"/>
      <c r="VUK2363" s="1377"/>
      <c r="VUL2363" s="1377"/>
      <c r="VUM2363" s="1377"/>
      <c r="VUN2363" s="1377"/>
      <c r="VUO2363" s="1377"/>
      <c r="VUP2363" s="1377"/>
      <c r="VUQ2363" s="1377"/>
      <c r="VUR2363" s="1377"/>
      <c r="VUS2363" s="1377"/>
      <c r="VUT2363" s="1377"/>
      <c r="VUU2363" s="1377"/>
      <c r="VUV2363" s="1377"/>
      <c r="VUW2363" s="1377"/>
      <c r="VUX2363" s="1377"/>
      <c r="VUY2363" s="1377"/>
      <c r="VUZ2363" s="1377"/>
      <c r="VVA2363" s="1377"/>
      <c r="VVB2363" s="1377"/>
      <c r="VVC2363" s="1377"/>
      <c r="VVD2363" s="1377"/>
      <c r="VVE2363" s="1377"/>
      <c r="VVF2363" s="1377"/>
      <c r="VVG2363" s="1377"/>
      <c r="VVH2363" s="1377"/>
      <c r="VVI2363" s="1377"/>
      <c r="VVJ2363" s="1377"/>
      <c r="VVK2363" s="1377"/>
      <c r="VVL2363" s="1377"/>
      <c r="VVM2363" s="1377"/>
      <c r="VVN2363" s="1377"/>
      <c r="VVO2363" s="1377"/>
      <c r="VVP2363" s="1377"/>
      <c r="VVQ2363" s="1377"/>
      <c r="VVR2363" s="1377"/>
      <c r="VVS2363" s="1377"/>
      <c r="VVT2363" s="1377"/>
      <c r="VVU2363" s="1377"/>
      <c r="VVV2363" s="1377"/>
      <c r="VVW2363" s="1377"/>
      <c r="VVX2363" s="1377"/>
      <c r="VVY2363" s="1377"/>
      <c r="VVZ2363" s="1377"/>
      <c r="VWA2363" s="1377"/>
      <c r="VWB2363" s="1377"/>
      <c r="VWC2363" s="1377"/>
      <c r="VWD2363" s="1377"/>
      <c r="VWE2363" s="1377"/>
      <c r="VWF2363" s="1377"/>
      <c r="VWG2363" s="1377"/>
      <c r="VWH2363" s="1377"/>
      <c r="VWI2363" s="1377"/>
      <c r="VWJ2363" s="1377"/>
      <c r="VWK2363" s="1377"/>
      <c r="VWL2363" s="1377"/>
      <c r="VWM2363" s="1377"/>
      <c r="VWN2363" s="1377"/>
      <c r="VWO2363" s="1377"/>
      <c r="VWP2363" s="1377"/>
      <c r="VWQ2363" s="1377"/>
      <c r="VWR2363" s="1377"/>
      <c r="VWS2363" s="1377"/>
      <c r="VWT2363" s="1377"/>
      <c r="VWU2363" s="1377"/>
      <c r="VWV2363" s="1377"/>
      <c r="VWW2363" s="1377"/>
      <c r="VWX2363" s="1377"/>
      <c r="VWY2363" s="1377"/>
      <c r="VWZ2363" s="1377"/>
      <c r="VXA2363" s="1377"/>
      <c r="VXB2363" s="1377"/>
      <c r="VXC2363" s="1377"/>
      <c r="VXD2363" s="1377"/>
      <c r="VXE2363" s="1377"/>
      <c r="VXF2363" s="1377"/>
      <c r="VXG2363" s="1377"/>
      <c r="VXH2363" s="1377"/>
      <c r="VXI2363" s="1377"/>
      <c r="VXJ2363" s="1377"/>
      <c r="VXK2363" s="1377"/>
      <c r="VXL2363" s="1377"/>
      <c r="VXM2363" s="1377"/>
      <c r="VXN2363" s="1377"/>
      <c r="VXO2363" s="1377"/>
      <c r="VXP2363" s="1377"/>
      <c r="VXQ2363" s="1377"/>
      <c r="VXR2363" s="1377"/>
      <c r="VXS2363" s="1377"/>
      <c r="VXT2363" s="1377"/>
      <c r="VXU2363" s="1377"/>
      <c r="VXV2363" s="1377"/>
      <c r="VXW2363" s="1377"/>
      <c r="VXX2363" s="1377"/>
      <c r="VXY2363" s="1377"/>
      <c r="VXZ2363" s="1377"/>
      <c r="VYA2363" s="1377"/>
      <c r="VYB2363" s="1377"/>
      <c r="VYC2363" s="1377"/>
      <c r="VYD2363" s="1377"/>
      <c r="VYE2363" s="1377"/>
      <c r="VYF2363" s="1377"/>
      <c r="VYG2363" s="1377"/>
      <c r="VYH2363" s="1377"/>
      <c r="VYI2363" s="1377"/>
      <c r="VYJ2363" s="1377"/>
      <c r="VYK2363" s="1377"/>
      <c r="VYL2363" s="1377"/>
      <c r="VYM2363" s="1377"/>
      <c r="VYN2363" s="1377"/>
      <c r="VYO2363" s="1377"/>
      <c r="VYP2363" s="1377"/>
      <c r="VYQ2363" s="1377"/>
      <c r="VYR2363" s="1377"/>
      <c r="VYS2363" s="1377"/>
      <c r="VYT2363" s="1377"/>
      <c r="VYU2363" s="1377"/>
      <c r="VYV2363" s="1377"/>
      <c r="VYW2363" s="1377"/>
      <c r="VYX2363" s="1377"/>
      <c r="VYY2363" s="1377"/>
      <c r="VYZ2363" s="1377"/>
      <c r="VZA2363" s="1377"/>
      <c r="VZB2363" s="1377"/>
      <c r="VZC2363" s="1377"/>
      <c r="VZD2363" s="1377"/>
      <c r="VZE2363" s="1377"/>
      <c r="VZF2363" s="1377"/>
      <c r="VZG2363" s="1377"/>
      <c r="VZH2363" s="1377"/>
      <c r="VZI2363" s="1377"/>
      <c r="VZJ2363" s="1377"/>
      <c r="VZK2363" s="1377"/>
      <c r="VZL2363" s="1377"/>
      <c r="VZM2363" s="1377"/>
      <c r="VZN2363" s="1377"/>
      <c r="VZO2363" s="1377"/>
      <c r="VZP2363" s="1377"/>
      <c r="VZQ2363" s="1377"/>
      <c r="VZR2363" s="1377"/>
      <c r="VZS2363" s="1377"/>
      <c r="VZT2363" s="1377"/>
      <c r="VZU2363" s="1377"/>
      <c r="VZV2363" s="1377"/>
      <c r="VZW2363" s="1377"/>
      <c r="VZX2363" s="1377"/>
      <c r="VZY2363" s="1377"/>
      <c r="VZZ2363" s="1377"/>
      <c r="WAA2363" s="1377"/>
      <c r="WAB2363" s="1377"/>
      <c r="WAC2363" s="1377"/>
      <c r="WAD2363" s="1377"/>
      <c r="WAE2363" s="1377"/>
      <c r="WAF2363" s="1377"/>
      <c r="WAG2363" s="1377"/>
      <c r="WAH2363" s="1377"/>
      <c r="WAI2363" s="1377"/>
      <c r="WAJ2363" s="1377"/>
      <c r="WAK2363" s="1377"/>
      <c r="WAL2363" s="1377"/>
      <c r="WAM2363" s="1377"/>
      <c r="WAN2363" s="1377"/>
      <c r="WAO2363" s="1377"/>
      <c r="WAP2363" s="1377"/>
      <c r="WAQ2363" s="1377"/>
      <c r="WAR2363" s="1377"/>
      <c r="WAS2363" s="1377"/>
      <c r="WAT2363" s="1377"/>
      <c r="WAU2363" s="1377"/>
      <c r="WAV2363" s="1377"/>
      <c r="WAW2363" s="1377"/>
      <c r="WAX2363" s="1377"/>
      <c r="WAY2363" s="1377"/>
      <c r="WAZ2363" s="1377"/>
      <c r="WBA2363" s="1377"/>
      <c r="WBB2363" s="1377"/>
      <c r="WBC2363" s="1377"/>
      <c r="WBD2363" s="1377"/>
      <c r="WBE2363" s="1377"/>
      <c r="WBF2363" s="1377"/>
      <c r="WBG2363" s="1377"/>
      <c r="WBH2363" s="1377"/>
      <c r="WBI2363" s="1377"/>
      <c r="WBJ2363" s="1377"/>
      <c r="WBK2363" s="1377"/>
      <c r="WBL2363" s="1377"/>
      <c r="WBM2363" s="1377"/>
      <c r="WBN2363" s="1377"/>
      <c r="WBO2363" s="1377"/>
      <c r="WBP2363" s="1377"/>
      <c r="WBQ2363" s="1377"/>
      <c r="WBR2363" s="1377"/>
      <c r="WBS2363" s="1377"/>
      <c r="WBT2363" s="1377"/>
      <c r="WBU2363" s="1377"/>
      <c r="WBV2363" s="1377"/>
      <c r="WBW2363" s="1377"/>
      <c r="WBX2363" s="1377"/>
      <c r="WBY2363" s="1377"/>
      <c r="WBZ2363" s="1377"/>
      <c r="WCA2363" s="1377"/>
      <c r="WCB2363" s="1377"/>
      <c r="WCC2363" s="1377"/>
      <c r="WCD2363" s="1377"/>
      <c r="WCE2363" s="1377"/>
      <c r="WCF2363" s="1377"/>
      <c r="WCG2363" s="1377"/>
      <c r="WCH2363" s="1377"/>
      <c r="WCI2363" s="1377"/>
      <c r="WCJ2363" s="1377"/>
      <c r="WCK2363" s="1377"/>
      <c r="WCL2363" s="1377"/>
      <c r="WCM2363" s="1377"/>
      <c r="WCN2363" s="1377"/>
      <c r="WCO2363" s="1377"/>
      <c r="WCP2363" s="1377"/>
      <c r="WCQ2363" s="1377"/>
      <c r="WCR2363" s="1377"/>
      <c r="WCS2363" s="1377"/>
      <c r="WCT2363" s="1377"/>
      <c r="WCU2363" s="1377"/>
      <c r="WCV2363" s="1377"/>
      <c r="WCW2363" s="1377"/>
      <c r="WCX2363" s="1377"/>
      <c r="WCY2363" s="1377"/>
      <c r="WCZ2363" s="1377"/>
      <c r="WDA2363" s="1377"/>
      <c r="WDB2363" s="1377"/>
      <c r="WDC2363" s="1377"/>
      <c r="WDD2363" s="1377"/>
      <c r="WDE2363" s="1377"/>
      <c r="WDF2363" s="1377"/>
      <c r="WDG2363" s="1377"/>
      <c r="WDH2363" s="1377"/>
      <c r="WDI2363" s="1377"/>
      <c r="WDJ2363" s="1377"/>
      <c r="WDK2363" s="1377"/>
      <c r="WDL2363" s="1377"/>
      <c r="WDM2363" s="1377"/>
      <c r="WDN2363" s="1377"/>
      <c r="WDO2363" s="1377"/>
      <c r="WDP2363" s="1377"/>
      <c r="WDQ2363" s="1377"/>
      <c r="WDR2363" s="1377"/>
      <c r="WDS2363" s="1377"/>
      <c r="WDT2363" s="1377"/>
      <c r="WDU2363" s="1377"/>
      <c r="WDV2363" s="1377"/>
      <c r="WDW2363" s="1377"/>
      <c r="WDX2363" s="1377"/>
      <c r="WDY2363" s="1377"/>
      <c r="WDZ2363" s="1377"/>
      <c r="WEA2363" s="1377"/>
      <c r="WEB2363" s="1377"/>
      <c r="WEC2363" s="1377"/>
      <c r="WED2363" s="1377"/>
      <c r="WEE2363" s="1377"/>
      <c r="WEF2363" s="1377"/>
      <c r="WEG2363" s="1377"/>
      <c r="WEH2363" s="1377"/>
      <c r="WEI2363" s="1377"/>
      <c r="WEJ2363" s="1377"/>
      <c r="WEK2363" s="1377"/>
      <c r="WEL2363" s="1377"/>
      <c r="WEM2363" s="1377"/>
      <c r="WEN2363" s="1377"/>
      <c r="WEO2363" s="1377"/>
      <c r="WEP2363" s="1377"/>
      <c r="WEQ2363" s="1377"/>
      <c r="WER2363" s="1377"/>
      <c r="WES2363" s="1377"/>
      <c r="WET2363" s="1377"/>
      <c r="WEU2363" s="1377"/>
      <c r="WEV2363" s="1377"/>
      <c r="WEW2363" s="1377"/>
      <c r="WEX2363" s="1377"/>
      <c r="WEY2363" s="1377"/>
      <c r="WEZ2363" s="1377"/>
      <c r="WFA2363" s="1377"/>
      <c r="WFB2363" s="1377"/>
      <c r="WFC2363" s="1377"/>
      <c r="WFD2363" s="1377"/>
      <c r="WFE2363" s="1377"/>
      <c r="WFF2363" s="1377"/>
      <c r="WFG2363" s="1377"/>
      <c r="WFH2363" s="1377"/>
      <c r="WFI2363" s="1377"/>
      <c r="WFJ2363" s="1377"/>
      <c r="WFK2363" s="1377"/>
      <c r="WFL2363" s="1377"/>
      <c r="WFM2363" s="1377"/>
      <c r="WFN2363" s="1377"/>
      <c r="WFO2363" s="1377"/>
      <c r="WFP2363" s="1377"/>
      <c r="WFQ2363" s="1377"/>
      <c r="WFR2363" s="1377"/>
      <c r="WFS2363" s="1377"/>
      <c r="WFT2363" s="1377"/>
      <c r="WFU2363" s="1377"/>
      <c r="WFV2363" s="1377"/>
      <c r="WFW2363" s="1377"/>
      <c r="WFX2363" s="1377"/>
      <c r="WFY2363" s="1377"/>
      <c r="WFZ2363" s="1377"/>
      <c r="WGA2363" s="1377"/>
      <c r="WGB2363" s="1377"/>
      <c r="WGC2363" s="1377"/>
      <c r="WGD2363" s="1377"/>
      <c r="WGE2363" s="1377"/>
      <c r="WGF2363" s="1377"/>
      <c r="WGG2363" s="1377"/>
      <c r="WGH2363" s="1377"/>
      <c r="WGI2363" s="1377"/>
      <c r="WGJ2363" s="1377"/>
      <c r="WGK2363" s="1377"/>
      <c r="WGL2363" s="1377"/>
      <c r="WGM2363" s="1377"/>
      <c r="WGN2363" s="1377"/>
      <c r="WGO2363" s="1377"/>
      <c r="WGP2363" s="1377"/>
      <c r="WGQ2363" s="1377"/>
      <c r="WGR2363" s="1377"/>
      <c r="WGS2363" s="1377"/>
      <c r="WGT2363" s="1377"/>
      <c r="WGU2363" s="1377"/>
      <c r="WGV2363" s="1377"/>
      <c r="WGW2363" s="1377"/>
      <c r="WGX2363" s="1377"/>
      <c r="WGY2363" s="1377"/>
      <c r="WGZ2363" s="1377"/>
      <c r="WHA2363" s="1377"/>
      <c r="WHB2363" s="1377"/>
      <c r="WHC2363" s="1377"/>
      <c r="WHD2363" s="1377"/>
      <c r="WHE2363" s="1377"/>
      <c r="WHF2363" s="1377"/>
      <c r="WHG2363" s="1377"/>
      <c r="WHH2363" s="1377"/>
      <c r="WHI2363" s="1377"/>
      <c r="WHJ2363" s="1377"/>
      <c r="WHK2363" s="1377"/>
      <c r="WHL2363" s="1377"/>
      <c r="WHM2363" s="1377"/>
      <c r="WHN2363" s="1377"/>
      <c r="WHO2363" s="1377"/>
      <c r="WHP2363" s="1377"/>
      <c r="WHQ2363" s="1377"/>
      <c r="WHR2363" s="1377"/>
      <c r="WHS2363" s="1377"/>
      <c r="WHT2363" s="1377"/>
      <c r="WHU2363" s="1377"/>
      <c r="WHV2363" s="1377"/>
      <c r="WHW2363" s="1377"/>
      <c r="WHX2363" s="1377"/>
      <c r="WHY2363" s="1377"/>
      <c r="WHZ2363" s="1377"/>
      <c r="WIA2363" s="1377"/>
      <c r="WIB2363" s="1377"/>
      <c r="WIC2363" s="1377"/>
      <c r="WID2363" s="1377"/>
      <c r="WIE2363" s="1377"/>
      <c r="WIF2363" s="1377"/>
      <c r="WIG2363" s="1377"/>
      <c r="WIH2363" s="1377"/>
      <c r="WII2363" s="1377"/>
      <c r="WIJ2363" s="1377"/>
      <c r="WIK2363" s="1377"/>
      <c r="WIL2363" s="1377"/>
      <c r="WIM2363" s="1377"/>
      <c r="WIN2363" s="1377"/>
      <c r="WIO2363" s="1377"/>
      <c r="WIP2363" s="1377"/>
      <c r="WIQ2363" s="1377"/>
      <c r="WIR2363" s="1377"/>
      <c r="WIS2363" s="1377"/>
      <c r="WIT2363" s="1377"/>
      <c r="WIU2363" s="1377"/>
      <c r="WIV2363" s="1377"/>
      <c r="WIW2363" s="1377"/>
      <c r="WIX2363" s="1377"/>
      <c r="WIY2363" s="1377"/>
      <c r="WIZ2363" s="1377"/>
      <c r="WJA2363" s="1377"/>
      <c r="WJB2363" s="1377"/>
      <c r="WJC2363" s="1377"/>
      <c r="WJD2363" s="1377"/>
      <c r="WJE2363" s="1377"/>
      <c r="WJF2363" s="1377"/>
      <c r="WJG2363" s="1377"/>
      <c r="WJH2363" s="1377"/>
      <c r="WJI2363" s="1377"/>
      <c r="WJJ2363" s="1377"/>
      <c r="WJK2363" s="1377"/>
      <c r="WJL2363" s="1377"/>
      <c r="WJM2363" s="1377"/>
      <c r="WJN2363" s="1377"/>
      <c r="WJO2363" s="1377"/>
      <c r="WJP2363" s="1377"/>
      <c r="WJQ2363" s="1377"/>
      <c r="WJR2363" s="1377"/>
      <c r="WJS2363" s="1377"/>
      <c r="WJT2363" s="1377"/>
      <c r="WJU2363" s="1377"/>
      <c r="WJV2363" s="1377"/>
      <c r="WJW2363" s="1377"/>
      <c r="WJX2363" s="1377"/>
      <c r="WJY2363" s="1377"/>
      <c r="WJZ2363" s="1377"/>
      <c r="WKA2363" s="1377"/>
      <c r="WKB2363" s="1377"/>
      <c r="WKC2363" s="1377"/>
      <c r="WKD2363" s="1377"/>
      <c r="WKE2363" s="1377"/>
      <c r="WKF2363" s="1377"/>
      <c r="WKG2363" s="1377"/>
      <c r="WKH2363" s="1377"/>
      <c r="WKI2363" s="1377"/>
      <c r="WKJ2363" s="1377"/>
      <c r="WKK2363" s="1377"/>
      <c r="WKL2363" s="1377"/>
      <c r="WKM2363" s="1377"/>
      <c r="WKN2363" s="1377"/>
      <c r="WKO2363" s="1377"/>
      <c r="WKP2363" s="1377"/>
      <c r="WKQ2363" s="1377"/>
      <c r="WKR2363" s="1377"/>
      <c r="WKS2363" s="1377"/>
      <c r="WKT2363" s="1377"/>
      <c r="WKU2363" s="1377"/>
      <c r="WKV2363" s="1377"/>
      <c r="WKW2363" s="1377"/>
      <c r="WKX2363" s="1377"/>
      <c r="WKY2363" s="1377"/>
      <c r="WKZ2363" s="1377"/>
      <c r="WLA2363" s="1377"/>
      <c r="WLB2363" s="1377"/>
      <c r="WLC2363" s="1377"/>
      <c r="WLD2363" s="1377"/>
      <c r="WLE2363" s="1377"/>
      <c r="WLF2363" s="1377"/>
      <c r="WLG2363" s="1377"/>
      <c r="WLH2363" s="1377"/>
      <c r="WLI2363" s="1377"/>
      <c r="WLJ2363" s="1377"/>
      <c r="WLK2363" s="1377"/>
      <c r="WLL2363" s="1377"/>
      <c r="WLM2363" s="1377"/>
      <c r="WLN2363" s="1377"/>
      <c r="WLO2363" s="1377"/>
      <c r="WLP2363" s="1377"/>
      <c r="WLQ2363" s="1377"/>
      <c r="WLR2363" s="1377"/>
      <c r="WLS2363" s="1377"/>
      <c r="WLT2363" s="1377"/>
      <c r="WLU2363" s="1377"/>
      <c r="WLV2363" s="1377"/>
      <c r="WLW2363" s="1377"/>
      <c r="WLX2363" s="1377"/>
      <c r="WLY2363" s="1377"/>
      <c r="WLZ2363" s="1377"/>
      <c r="WMA2363" s="1377"/>
      <c r="WMB2363" s="1377"/>
      <c r="WMC2363" s="1377"/>
      <c r="WMD2363" s="1377"/>
      <c r="WME2363" s="1377"/>
      <c r="WMF2363" s="1377"/>
      <c r="WMG2363" s="1377"/>
      <c r="WMH2363" s="1377"/>
      <c r="WMI2363" s="1377"/>
      <c r="WMJ2363" s="1377"/>
      <c r="WMK2363" s="1377"/>
      <c r="WML2363" s="1377"/>
      <c r="WMM2363" s="1377"/>
      <c r="WMN2363" s="1377"/>
      <c r="WMO2363" s="1377"/>
      <c r="WMP2363" s="1377"/>
      <c r="WMQ2363" s="1377"/>
      <c r="WMR2363" s="1377"/>
      <c r="WMS2363" s="1377"/>
      <c r="WMT2363" s="1377"/>
      <c r="WMU2363" s="1377"/>
      <c r="WMV2363" s="1377"/>
      <c r="WMW2363" s="1377"/>
      <c r="WMX2363" s="1377"/>
      <c r="WMY2363" s="1377"/>
      <c r="WMZ2363" s="1377"/>
      <c r="WNA2363" s="1377"/>
      <c r="WNB2363" s="1377"/>
      <c r="WNC2363" s="1377"/>
      <c r="WND2363" s="1377"/>
      <c r="WNE2363" s="1377"/>
      <c r="WNF2363" s="1377"/>
      <c r="WNG2363" s="1377"/>
      <c r="WNH2363" s="1377"/>
      <c r="WNI2363" s="1377"/>
      <c r="WNJ2363" s="1377"/>
      <c r="WNK2363" s="1377"/>
      <c r="WNL2363" s="1377"/>
      <c r="WNM2363" s="1377"/>
      <c r="WNN2363" s="1377"/>
      <c r="WNO2363" s="1377"/>
      <c r="WNP2363" s="1377"/>
      <c r="WNQ2363" s="1377"/>
      <c r="WNR2363" s="1377"/>
      <c r="WNS2363" s="1377"/>
      <c r="WNT2363" s="1377"/>
      <c r="WNU2363" s="1377"/>
      <c r="WNV2363" s="1377"/>
      <c r="WNW2363" s="1377"/>
      <c r="WNX2363" s="1377"/>
      <c r="WNY2363" s="1377"/>
      <c r="WNZ2363" s="1377"/>
      <c r="WOA2363" s="1377"/>
      <c r="WOB2363" s="1377"/>
      <c r="WOC2363" s="1377"/>
      <c r="WOD2363" s="1377"/>
      <c r="WOE2363" s="1377"/>
      <c r="WOF2363" s="1377"/>
      <c r="WOG2363" s="1377"/>
      <c r="WOH2363" s="1377"/>
      <c r="WOI2363" s="1377"/>
      <c r="WOJ2363" s="1377"/>
      <c r="WOK2363" s="1377"/>
      <c r="WOL2363" s="1377"/>
      <c r="WOM2363" s="1377"/>
      <c r="WON2363" s="1377"/>
      <c r="WOO2363" s="1377"/>
      <c r="WOP2363" s="1377"/>
      <c r="WOQ2363" s="1377"/>
      <c r="WOR2363" s="1377"/>
      <c r="WOS2363" s="1377"/>
      <c r="WOT2363" s="1377"/>
      <c r="WOU2363" s="1377"/>
      <c r="WOV2363" s="1377"/>
      <c r="WOW2363" s="1377"/>
      <c r="WOX2363" s="1377"/>
      <c r="WOY2363" s="1377"/>
      <c r="WOZ2363" s="1377"/>
      <c r="WPA2363" s="1377"/>
      <c r="WPB2363" s="1377"/>
      <c r="WPC2363" s="1377"/>
      <c r="WPD2363" s="1377"/>
      <c r="WPE2363" s="1377"/>
      <c r="WPF2363" s="1377"/>
      <c r="WPG2363" s="1377"/>
      <c r="WPH2363" s="1377"/>
      <c r="WPI2363" s="1377"/>
      <c r="WPJ2363" s="1377"/>
      <c r="WPK2363" s="1377"/>
      <c r="WPL2363" s="1377"/>
      <c r="WPM2363" s="1377"/>
      <c r="WPN2363" s="1377"/>
      <c r="WPO2363" s="1377"/>
      <c r="WPP2363" s="1377"/>
      <c r="WPQ2363" s="1377"/>
      <c r="WPR2363" s="1377"/>
      <c r="WPS2363" s="1377"/>
      <c r="WPT2363" s="1377"/>
      <c r="WPU2363" s="1377"/>
      <c r="WPV2363" s="1377"/>
      <c r="WPW2363" s="1377"/>
      <c r="WPX2363" s="1377"/>
      <c r="WPY2363" s="1377"/>
      <c r="WPZ2363" s="1377"/>
      <c r="WQA2363" s="1377"/>
      <c r="WQB2363" s="1377"/>
      <c r="WQC2363" s="1377"/>
      <c r="WQD2363" s="1377"/>
      <c r="WQE2363" s="1377"/>
      <c r="WQF2363" s="1377"/>
      <c r="WQG2363" s="1377"/>
      <c r="WQH2363" s="1377"/>
      <c r="WQI2363" s="1377"/>
      <c r="WQJ2363" s="1377"/>
      <c r="WQK2363" s="1377"/>
      <c r="WQL2363" s="1377"/>
      <c r="WQM2363" s="1377"/>
      <c r="WQN2363" s="1377"/>
      <c r="WQO2363" s="1377"/>
      <c r="WQP2363" s="1377"/>
      <c r="WQQ2363" s="1377"/>
      <c r="WQR2363" s="1377"/>
      <c r="WQS2363" s="1377"/>
      <c r="WQT2363" s="1377"/>
      <c r="WQU2363" s="1377"/>
      <c r="WQV2363" s="1377"/>
      <c r="WQW2363" s="1377"/>
      <c r="WQX2363" s="1377"/>
      <c r="WQY2363" s="1377"/>
      <c r="WQZ2363" s="1377"/>
      <c r="WRA2363" s="1377"/>
      <c r="WRB2363" s="1377"/>
      <c r="WRC2363" s="1377"/>
      <c r="WRD2363" s="1377"/>
      <c r="WRE2363" s="1377"/>
      <c r="WRF2363" s="1377"/>
      <c r="WRG2363" s="1377"/>
      <c r="WRH2363" s="1377"/>
      <c r="WRI2363" s="1377"/>
      <c r="WRJ2363" s="1377"/>
      <c r="WRK2363" s="1377"/>
      <c r="WRL2363" s="1377"/>
      <c r="WRM2363" s="1377"/>
      <c r="WRN2363" s="1377"/>
      <c r="WRO2363" s="1377"/>
      <c r="WRP2363" s="1377"/>
      <c r="WRQ2363" s="1377"/>
      <c r="WRR2363" s="1377"/>
      <c r="WRS2363" s="1377"/>
      <c r="WRT2363" s="1377"/>
      <c r="WRU2363" s="1377"/>
      <c r="WRV2363" s="1377"/>
      <c r="WRW2363" s="1377"/>
      <c r="WRX2363" s="1377"/>
      <c r="WRY2363" s="1377"/>
      <c r="WRZ2363" s="1377"/>
      <c r="WSA2363" s="1377"/>
      <c r="WSB2363" s="1377"/>
      <c r="WSC2363" s="1377"/>
      <c r="WSD2363" s="1377"/>
      <c r="WSE2363" s="1377"/>
      <c r="WSF2363" s="1377"/>
      <c r="WSG2363" s="1377"/>
      <c r="WSH2363" s="1377"/>
      <c r="WSI2363" s="1377"/>
      <c r="WSJ2363" s="1377"/>
      <c r="WSK2363" s="1377"/>
      <c r="WSL2363" s="1377"/>
      <c r="WSM2363" s="1377"/>
      <c r="WSN2363" s="1377"/>
      <c r="WSO2363" s="1377"/>
      <c r="WSP2363" s="1377"/>
      <c r="WSQ2363" s="1377"/>
      <c r="WSR2363" s="1377"/>
      <c r="WSS2363" s="1377"/>
      <c r="WST2363" s="1377"/>
      <c r="WSU2363" s="1377"/>
      <c r="WSV2363" s="1377"/>
      <c r="WSW2363" s="1377"/>
      <c r="WSX2363" s="1377"/>
      <c r="WSY2363" s="1377"/>
      <c r="WSZ2363" s="1377"/>
      <c r="WTA2363" s="1377"/>
      <c r="WTB2363" s="1377"/>
      <c r="WTC2363" s="1377"/>
      <c r="WTD2363" s="1377"/>
      <c r="WTE2363" s="1377"/>
      <c r="WTF2363" s="1377"/>
      <c r="WTG2363" s="1377"/>
      <c r="WTH2363" s="1377"/>
      <c r="WTI2363" s="1377"/>
      <c r="WTJ2363" s="1377"/>
      <c r="WTK2363" s="1377"/>
      <c r="WTL2363" s="1377"/>
      <c r="WTM2363" s="1377"/>
      <c r="WTN2363" s="1377"/>
      <c r="WTO2363" s="1377"/>
      <c r="WTP2363" s="1377"/>
      <c r="WTQ2363" s="1377"/>
      <c r="WTR2363" s="1377"/>
      <c r="WTS2363" s="1377"/>
      <c r="WTT2363" s="1377"/>
      <c r="WTU2363" s="1377"/>
      <c r="WTV2363" s="1377"/>
      <c r="WTW2363" s="1377"/>
      <c r="WTX2363" s="1377"/>
      <c r="WTY2363" s="1377"/>
      <c r="WTZ2363" s="1377"/>
      <c r="WUA2363" s="1377"/>
      <c r="WUB2363" s="1377"/>
      <c r="WUC2363" s="1377"/>
      <c r="WUD2363" s="1377"/>
      <c r="WUE2363" s="1377"/>
      <c r="WUF2363" s="1377"/>
      <c r="WUG2363" s="1377"/>
      <c r="WUH2363" s="1377"/>
      <c r="WUI2363" s="1377"/>
      <c r="WUJ2363" s="1377"/>
      <c r="WUK2363" s="1377"/>
      <c r="WUL2363" s="1377"/>
      <c r="WUM2363" s="1377"/>
      <c r="WUN2363" s="1377"/>
      <c r="WUO2363" s="1377"/>
      <c r="WUP2363" s="1377"/>
      <c r="WUQ2363" s="1377"/>
      <c r="WUR2363" s="1377"/>
      <c r="WUS2363" s="1377"/>
      <c r="WUT2363" s="1377"/>
      <c r="WUU2363" s="1377"/>
      <c r="WUV2363" s="1377"/>
      <c r="WUW2363" s="1377"/>
      <c r="WUX2363" s="1377"/>
      <c r="WUY2363" s="1377"/>
      <c r="WUZ2363" s="1377"/>
      <c r="WVA2363" s="1377"/>
      <c r="WVB2363" s="1377"/>
      <c r="WVC2363" s="1377"/>
      <c r="WVD2363" s="1377"/>
      <c r="WVE2363" s="1377"/>
      <c r="WVF2363" s="1377"/>
      <c r="WVG2363" s="1377"/>
      <c r="WVH2363" s="1377"/>
      <c r="WVI2363" s="1377"/>
      <c r="WVJ2363" s="1377"/>
      <c r="WVK2363" s="1377"/>
      <c r="WVL2363" s="1377"/>
      <c r="WVM2363" s="1377"/>
      <c r="WVN2363" s="1377"/>
      <c r="WVO2363" s="1377"/>
      <c r="WVP2363" s="1377"/>
      <c r="WVQ2363" s="1377"/>
      <c r="WVR2363" s="1377"/>
      <c r="WVS2363" s="1377"/>
      <c r="WVT2363" s="1377"/>
      <c r="WVU2363" s="1377"/>
      <c r="WVV2363" s="1377"/>
      <c r="WVW2363" s="1377"/>
      <c r="WVX2363" s="1377"/>
      <c r="WVY2363" s="1377"/>
      <c r="WVZ2363" s="1377"/>
      <c r="WWA2363" s="1377"/>
      <c r="WWB2363" s="1377"/>
      <c r="WWC2363" s="1377"/>
      <c r="WWD2363" s="1377"/>
      <c r="WWE2363" s="1377"/>
      <c r="WWF2363" s="1377"/>
      <c r="WWG2363" s="1377"/>
      <c r="WWH2363" s="1377"/>
      <c r="WWI2363" s="1377"/>
      <c r="WWJ2363" s="1377"/>
      <c r="WWK2363" s="1377"/>
      <c r="WWL2363" s="1377"/>
      <c r="WWM2363" s="1377"/>
      <c r="WWN2363" s="1377"/>
      <c r="WWO2363" s="1377"/>
      <c r="WWP2363" s="1377"/>
      <c r="WWQ2363" s="1377"/>
      <c r="WWR2363" s="1377"/>
      <c r="WWS2363" s="1377"/>
      <c r="WWT2363" s="1377"/>
      <c r="WWU2363" s="1377"/>
      <c r="WWV2363" s="1377"/>
      <c r="WWW2363" s="1377"/>
      <c r="WWX2363" s="1377"/>
      <c r="WWY2363" s="1377"/>
      <c r="WWZ2363" s="1377"/>
      <c r="WXA2363" s="1377"/>
      <c r="WXB2363" s="1377"/>
      <c r="WXC2363" s="1377"/>
      <c r="WXD2363" s="1377"/>
      <c r="WXE2363" s="1377"/>
      <c r="WXF2363" s="1377"/>
      <c r="WXG2363" s="1377"/>
      <c r="WXH2363" s="1377"/>
      <c r="WXI2363" s="1377"/>
      <c r="WXJ2363" s="1377"/>
      <c r="WXK2363" s="1377"/>
      <c r="WXL2363" s="1377"/>
      <c r="WXM2363" s="1377"/>
      <c r="WXN2363" s="1377"/>
      <c r="WXO2363" s="1377"/>
      <c r="WXP2363" s="1377"/>
      <c r="WXQ2363" s="1377"/>
      <c r="WXR2363" s="1377"/>
      <c r="WXS2363" s="1377"/>
      <c r="WXT2363" s="1377"/>
      <c r="WXU2363" s="1377"/>
      <c r="WXV2363" s="1377"/>
      <c r="WXW2363" s="1377"/>
      <c r="WXX2363" s="1377"/>
      <c r="WXY2363" s="1377"/>
      <c r="WXZ2363" s="1377"/>
      <c r="WYA2363" s="1377"/>
      <c r="WYB2363" s="1377"/>
      <c r="WYC2363" s="1377"/>
      <c r="WYD2363" s="1377"/>
      <c r="WYE2363" s="1377"/>
      <c r="WYF2363" s="1377"/>
      <c r="WYG2363" s="1377"/>
      <c r="WYH2363" s="1377"/>
      <c r="WYI2363" s="1377"/>
      <c r="WYJ2363" s="1377"/>
      <c r="WYK2363" s="1377"/>
      <c r="WYL2363" s="1377"/>
      <c r="WYM2363" s="1377"/>
      <c r="WYN2363" s="1377"/>
      <c r="WYO2363" s="1377"/>
      <c r="WYP2363" s="1377"/>
      <c r="WYQ2363" s="1377"/>
      <c r="WYR2363" s="1377"/>
      <c r="WYS2363" s="1377"/>
      <c r="WYT2363" s="1377"/>
      <c r="WYU2363" s="1377"/>
      <c r="WYV2363" s="1377"/>
      <c r="WYW2363" s="1377"/>
      <c r="WYX2363" s="1377"/>
      <c r="WYY2363" s="1377"/>
      <c r="WYZ2363" s="1377"/>
      <c r="WZA2363" s="1377"/>
      <c r="WZB2363" s="1377"/>
      <c r="WZC2363" s="1377"/>
      <c r="WZD2363" s="1377"/>
      <c r="WZE2363" s="1377"/>
      <c r="WZF2363" s="1377"/>
      <c r="WZG2363" s="1377"/>
      <c r="WZH2363" s="1377"/>
      <c r="WZI2363" s="1377"/>
      <c r="WZJ2363" s="1377"/>
      <c r="WZK2363" s="1377"/>
      <c r="WZL2363" s="1377"/>
      <c r="WZM2363" s="1377"/>
      <c r="WZN2363" s="1377"/>
      <c r="WZO2363" s="1377"/>
      <c r="WZP2363" s="1377"/>
      <c r="WZQ2363" s="1377"/>
      <c r="WZR2363" s="1377"/>
      <c r="WZS2363" s="1377"/>
      <c r="WZT2363" s="1377"/>
      <c r="WZU2363" s="1377"/>
      <c r="WZV2363" s="1377"/>
      <c r="WZW2363" s="1377"/>
      <c r="WZX2363" s="1377"/>
      <c r="WZY2363" s="1377"/>
      <c r="WZZ2363" s="1377"/>
      <c r="XAA2363" s="1377"/>
      <c r="XAB2363" s="1377"/>
      <c r="XAC2363" s="1377"/>
      <c r="XAD2363" s="1377"/>
      <c r="XAE2363" s="1377"/>
      <c r="XAF2363" s="1377"/>
      <c r="XAG2363" s="1377"/>
      <c r="XAH2363" s="1377"/>
      <c r="XAI2363" s="1377"/>
      <c r="XAJ2363" s="1377"/>
      <c r="XAK2363" s="1377"/>
      <c r="XAL2363" s="1377"/>
      <c r="XAM2363" s="1377"/>
      <c r="XAN2363" s="1377"/>
      <c r="XAO2363" s="1377"/>
      <c r="XAP2363" s="1377"/>
      <c r="XAQ2363" s="1377"/>
      <c r="XAR2363" s="1377"/>
      <c r="XAS2363" s="1377"/>
      <c r="XAT2363" s="1377"/>
      <c r="XAU2363" s="1377"/>
      <c r="XAV2363" s="1377"/>
      <c r="XAW2363" s="1377"/>
      <c r="XAX2363" s="1377"/>
      <c r="XAY2363" s="1377"/>
      <c r="XAZ2363" s="1377"/>
      <c r="XBA2363" s="1377"/>
      <c r="XBB2363" s="1377"/>
      <c r="XBC2363" s="1377"/>
      <c r="XBD2363" s="1377"/>
      <c r="XBE2363" s="1377"/>
      <c r="XBF2363" s="1377"/>
      <c r="XBG2363" s="1377"/>
      <c r="XBH2363" s="1377"/>
      <c r="XBI2363" s="1377"/>
      <c r="XBJ2363" s="1377"/>
      <c r="XBK2363" s="1377"/>
      <c r="XBL2363" s="1377"/>
      <c r="XBM2363" s="1377"/>
      <c r="XBN2363" s="1377"/>
      <c r="XBO2363" s="1377"/>
      <c r="XBP2363" s="1377"/>
      <c r="XBQ2363" s="1377"/>
      <c r="XBR2363" s="1377"/>
      <c r="XBS2363" s="1377"/>
      <c r="XBT2363" s="1377"/>
      <c r="XBU2363" s="1377"/>
      <c r="XBV2363" s="1377"/>
      <c r="XBW2363" s="1377"/>
      <c r="XBX2363" s="1377"/>
      <c r="XBY2363" s="1377"/>
      <c r="XBZ2363" s="1377"/>
      <c r="XCA2363" s="1377"/>
      <c r="XCB2363" s="1377"/>
      <c r="XCC2363" s="1377"/>
      <c r="XCD2363" s="1377"/>
      <c r="XCE2363" s="1377"/>
      <c r="XCF2363" s="1377"/>
      <c r="XCG2363" s="1377"/>
      <c r="XCH2363" s="1377"/>
      <c r="XCI2363" s="1377"/>
      <c r="XCJ2363" s="1377"/>
      <c r="XCK2363" s="1377"/>
      <c r="XCL2363" s="1377"/>
      <c r="XCM2363" s="1377"/>
      <c r="XCN2363" s="1377"/>
      <c r="XCO2363" s="1377"/>
      <c r="XCP2363" s="1377"/>
      <c r="XCQ2363" s="1377"/>
      <c r="XCR2363" s="1377"/>
      <c r="XCS2363" s="1377"/>
      <c r="XCT2363" s="1377"/>
      <c r="XCU2363" s="1377"/>
      <c r="XCV2363" s="1377"/>
      <c r="XCW2363" s="1377"/>
      <c r="XCX2363" s="1377"/>
      <c r="XCY2363" s="1377"/>
      <c r="XCZ2363" s="1377"/>
      <c r="XDA2363" s="1377"/>
      <c r="XDB2363" s="1377"/>
      <c r="XDC2363" s="1377"/>
      <c r="XDD2363" s="1377"/>
      <c r="XDE2363" s="1377"/>
      <c r="XDF2363" s="1377"/>
      <c r="XDG2363" s="1377"/>
      <c r="XDH2363" s="1377"/>
      <c r="XDI2363" s="1377"/>
      <c r="XDJ2363" s="1377"/>
      <c r="XDK2363" s="1377"/>
      <c r="XDL2363" s="1377"/>
      <c r="XDM2363" s="1377"/>
      <c r="XDN2363" s="1377"/>
      <c r="XDO2363" s="1377"/>
      <c r="XDP2363" s="1377"/>
      <c r="XDQ2363" s="1377"/>
      <c r="XDR2363" s="1377"/>
      <c r="XDS2363" s="1377"/>
      <c r="XDT2363" s="1377"/>
      <c r="XDU2363" s="1377"/>
      <c r="XDV2363" s="1377"/>
      <c r="XDW2363" s="1377"/>
      <c r="XDX2363" s="1377"/>
      <c r="XDY2363" s="1377"/>
      <c r="XDZ2363" s="1377"/>
      <c r="XEA2363" s="1377"/>
      <c r="XEB2363" s="1377"/>
      <c r="XEC2363" s="1377"/>
      <c r="XED2363" s="1377"/>
      <c r="XEE2363" s="1377"/>
      <c r="XEF2363" s="1377"/>
      <c r="XEG2363" s="1377"/>
      <c r="XEH2363" s="1377"/>
      <c r="XEI2363" s="1377"/>
      <c r="XEJ2363" s="1377"/>
      <c r="XEK2363" s="1377"/>
      <c r="XEL2363" s="1377"/>
      <c r="XEM2363" s="1377"/>
      <c r="XEN2363" s="1377"/>
      <c r="XEO2363" s="1377"/>
      <c r="XEP2363" s="1377"/>
      <c r="XEQ2363" s="1377"/>
      <c r="XER2363" s="1377"/>
      <c r="XES2363" s="1377"/>
      <c r="XET2363" s="1377"/>
      <c r="XEU2363" s="1377"/>
      <c r="XEV2363" s="1377"/>
      <c r="XEW2363" s="1377"/>
      <c r="XEX2363" s="1377"/>
      <c r="XEY2363" s="1377"/>
      <c r="XEZ2363" s="1377"/>
      <c r="XFA2363" s="1377"/>
      <c r="XFB2363" s="1377"/>
      <c r="XFC2363" s="1377"/>
    </row>
    <row r="2364" spans="1:16383" x14ac:dyDescent="0.2">
      <c r="AD2364" s="4"/>
      <c r="AE2364" s="4"/>
    </row>
    <row r="2365" spans="1:16383" x14ac:dyDescent="0.2">
      <c r="AD2365" s="4"/>
      <c r="AE2365" s="4"/>
    </row>
    <row r="2366" spans="1:16383" x14ac:dyDescent="0.2">
      <c r="AD2366" s="4"/>
      <c r="AE2366" s="4"/>
    </row>
    <row r="2367" spans="1:16383" x14ac:dyDescent="0.2">
      <c r="AD2367" s="4"/>
      <c r="AE2367" s="4"/>
    </row>
    <row r="2368" spans="1:16383" x14ac:dyDescent="0.2">
      <c r="AD2368" s="4"/>
      <c r="AE2368" s="4"/>
    </row>
    <row r="2369" spans="30:31" x14ac:dyDescent="0.2">
      <c r="AD2369" s="4"/>
      <c r="AE2369" s="4"/>
    </row>
    <row r="2370" spans="30:31" x14ac:dyDescent="0.2">
      <c r="AD2370" s="4"/>
      <c r="AE2370" s="4"/>
    </row>
    <row r="2371" spans="30:31" x14ac:dyDescent="0.2">
      <c r="AD2371" s="4"/>
      <c r="AE2371" s="4"/>
    </row>
    <row r="2372" spans="30:31" x14ac:dyDescent="0.2">
      <c r="AD2372" s="4"/>
      <c r="AE2372" s="4"/>
    </row>
    <row r="2373" spans="30:31" x14ac:dyDescent="0.2">
      <c r="AD2373" s="4"/>
      <c r="AE2373" s="4"/>
    </row>
    <row r="2374" spans="30:31" x14ac:dyDescent="0.2">
      <c r="AD2374" s="4"/>
      <c r="AE2374" s="4"/>
    </row>
    <row r="2375" spans="30:31" x14ac:dyDescent="0.2">
      <c r="AD2375" s="4"/>
      <c r="AE2375" s="4"/>
    </row>
    <row r="2376" spans="30:31" x14ac:dyDescent="0.2">
      <c r="AD2376" s="4"/>
      <c r="AE2376" s="4"/>
    </row>
    <row r="2377" spans="30:31" x14ac:dyDescent="0.2">
      <c r="AD2377" s="4"/>
      <c r="AE2377" s="4"/>
    </row>
    <row r="2378" spans="30:31" x14ac:dyDescent="0.2">
      <c r="AD2378" s="4"/>
      <c r="AE2378" s="4"/>
    </row>
    <row r="2379" spans="30:31" x14ac:dyDescent="0.2">
      <c r="AD2379" s="4"/>
      <c r="AE2379" s="4"/>
    </row>
    <row r="2380" spans="30:31" x14ac:dyDescent="0.2">
      <c r="AD2380" s="4"/>
      <c r="AE2380" s="4"/>
    </row>
    <row r="2381" spans="30:31" x14ac:dyDescent="0.2">
      <c r="AD2381" s="4"/>
      <c r="AE2381" s="4"/>
    </row>
    <row r="2382" spans="30:31" x14ac:dyDescent="0.2">
      <c r="AD2382" s="4"/>
      <c r="AE2382" s="4"/>
    </row>
    <row r="2383" spans="30:31" x14ac:dyDescent="0.2">
      <c r="AD2383" s="4"/>
      <c r="AE2383" s="4"/>
    </row>
    <row r="2384" spans="30:31" x14ac:dyDescent="0.2">
      <c r="AD2384" s="4"/>
      <c r="AE2384" s="4"/>
    </row>
    <row r="2385" spans="30:31" x14ac:dyDescent="0.2">
      <c r="AD2385" s="4"/>
      <c r="AE2385" s="4"/>
    </row>
    <row r="2386" spans="30:31" x14ac:dyDescent="0.2">
      <c r="AD2386" s="4"/>
      <c r="AE2386" s="4"/>
    </row>
    <row r="2387" spans="30:31" x14ac:dyDescent="0.2">
      <c r="AD2387" s="4"/>
      <c r="AE2387" s="4"/>
    </row>
    <row r="2388" spans="30:31" x14ac:dyDescent="0.2">
      <c r="AD2388" s="4"/>
      <c r="AE2388" s="4"/>
    </row>
    <row r="2389" spans="30:31" x14ac:dyDescent="0.2">
      <c r="AD2389" s="4"/>
      <c r="AE2389" s="4"/>
    </row>
    <row r="2390" spans="30:31" x14ac:dyDescent="0.2">
      <c r="AD2390" s="4"/>
      <c r="AE2390" s="4"/>
    </row>
    <row r="2391" spans="30:31" x14ac:dyDescent="0.2">
      <c r="AD2391" s="4"/>
      <c r="AE2391" s="4"/>
    </row>
    <row r="2392" spans="30:31" x14ac:dyDescent="0.2">
      <c r="AD2392" s="4"/>
      <c r="AE2392" s="4"/>
    </row>
    <row r="2393" spans="30:31" x14ac:dyDescent="0.2">
      <c r="AD2393" s="4"/>
      <c r="AE2393" s="4"/>
    </row>
    <row r="2394" spans="30:31" x14ac:dyDescent="0.2">
      <c r="AD2394" s="4"/>
      <c r="AE2394" s="4"/>
    </row>
    <row r="2395" spans="30:31" x14ac:dyDescent="0.2">
      <c r="AD2395" s="4"/>
      <c r="AE2395" s="4"/>
    </row>
    <row r="2396" spans="30:31" x14ac:dyDescent="0.2">
      <c r="AD2396" s="4"/>
      <c r="AE2396" s="4"/>
    </row>
    <row r="2397" spans="30:31" x14ac:dyDescent="0.2">
      <c r="AD2397" s="4"/>
      <c r="AE2397" s="4"/>
    </row>
    <row r="2398" spans="30:31" x14ac:dyDescent="0.2">
      <c r="AD2398" s="4"/>
      <c r="AE2398" s="4"/>
    </row>
    <row r="2399" spans="30:31" x14ac:dyDescent="0.2">
      <c r="AD2399" s="4"/>
      <c r="AE2399" s="4"/>
    </row>
    <row r="2400" spans="30:31" x14ac:dyDescent="0.2">
      <c r="AD2400" s="4"/>
      <c r="AE2400" s="4"/>
    </row>
    <row r="2401" spans="30:31" x14ac:dyDescent="0.2">
      <c r="AD2401" s="4"/>
      <c r="AE2401" s="4"/>
    </row>
    <row r="2402" spans="30:31" x14ac:dyDescent="0.2">
      <c r="AD2402" s="4"/>
      <c r="AE2402" s="4"/>
    </row>
    <row r="2403" spans="30:31" x14ac:dyDescent="0.2">
      <c r="AD2403" s="4"/>
      <c r="AE2403" s="4"/>
    </row>
    <row r="2404" spans="30:31" x14ac:dyDescent="0.2">
      <c r="AD2404" s="4"/>
      <c r="AE2404" s="4"/>
    </row>
    <row r="2405" spans="30:31" x14ac:dyDescent="0.2">
      <c r="AD2405" s="4"/>
      <c r="AE2405" s="4"/>
    </row>
    <row r="2406" spans="30:31" x14ac:dyDescent="0.2">
      <c r="AD2406" s="4"/>
      <c r="AE2406" s="4"/>
    </row>
    <row r="2407" spans="30:31" x14ac:dyDescent="0.2">
      <c r="AD2407" s="4"/>
      <c r="AE2407" s="4"/>
    </row>
    <row r="2408" spans="30:31" x14ac:dyDescent="0.2">
      <c r="AD2408" s="4"/>
      <c r="AE2408" s="4"/>
    </row>
    <row r="2409" spans="30:31" x14ac:dyDescent="0.2">
      <c r="AD2409" s="4"/>
      <c r="AE2409" s="4"/>
    </row>
    <row r="2410" spans="30:31" x14ac:dyDescent="0.2">
      <c r="AD2410" s="4"/>
      <c r="AE2410" s="4"/>
    </row>
    <row r="2411" spans="30:31" x14ac:dyDescent="0.2">
      <c r="AD2411" s="4"/>
      <c r="AE2411" s="4"/>
    </row>
    <row r="2412" spans="30:31" x14ac:dyDescent="0.2">
      <c r="AD2412" s="4"/>
      <c r="AE2412" s="4"/>
    </row>
    <row r="2413" spans="30:31" x14ac:dyDescent="0.2">
      <c r="AD2413" s="4"/>
      <c r="AE2413" s="4"/>
    </row>
    <row r="2414" spans="30:31" x14ac:dyDescent="0.2">
      <c r="AD2414" s="4"/>
      <c r="AE2414" s="4"/>
    </row>
    <row r="2415" spans="30:31" x14ac:dyDescent="0.2">
      <c r="AD2415" s="4"/>
      <c r="AE2415" s="4"/>
    </row>
    <row r="2416" spans="30:31" x14ac:dyDescent="0.2">
      <c r="AD2416" s="4"/>
      <c r="AE2416" s="4"/>
    </row>
    <row r="2417" spans="30:31" x14ac:dyDescent="0.2">
      <c r="AD2417" s="4"/>
      <c r="AE2417" s="4"/>
    </row>
    <row r="2418" spans="30:31" x14ac:dyDescent="0.2">
      <c r="AD2418" s="4"/>
      <c r="AE2418" s="4"/>
    </row>
    <row r="2419" spans="30:31" x14ac:dyDescent="0.2">
      <c r="AD2419" s="4"/>
      <c r="AE2419" s="4"/>
    </row>
    <row r="2420" spans="30:31" x14ac:dyDescent="0.2">
      <c r="AD2420" s="4"/>
      <c r="AE2420" s="4"/>
    </row>
    <row r="2421" spans="30:31" x14ac:dyDescent="0.2">
      <c r="AD2421" s="4"/>
      <c r="AE2421" s="4"/>
    </row>
    <row r="2422" spans="30:31" x14ac:dyDescent="0.2">
      <c r="AD2422" s="4"/>
      <c r="AE2422" s="4"/>
    </row>
    <row r="2423" spans="30:31" x14ac:dyDescent="0.2">
      <c r="AD2423" s="4"/>
      <c r="AE2423" s="4"/>
    </row>
    <row r="2424" spans="30:31" x14ac:dyDescent="0.2">
      <c r="AD2424" s="4"/>
      <c r="AE2424" s="4"/>
    </row>
    <row r="2425" spans="30:31" x14ac:dyDescent="0.2">
      <c r="AD2425" s="4"/>
      <c r="AE2425" s="4"/>
    </row>
    <row r="2426" spans="30:31" x14ac:dyDescent="0.2">
      <c r="AD2426" s="4"/>
      <c r="AE2426" s="4"/>
    </row>
    <row r="2427" spans="30:31" x14ac:dyDescent="0.2">
      <c r="AD2427" s="4"/>
      <c r="AE2427" s="4"/>
    </row>
    <row r="2428" spans="30:31" x14ac:dyDescent="0.2">
      <c r="AD2428" s="4"/>
      <c r="AE2428" s="4"/>
    </row>
    <row r="2429" spans="30:31" x14ac:dyDescent="0.2">
      <c r="AD2429" s="4"/>
      <c r="AE2429" s="4"/>
    </row>
    <row r="2430" spans="30:31" x14ac:dyDescent="0.2">
      <c r="AD2430" s="4"/>
      <c r="AE2430" s="4"/>
    </row>
    <row r="2431" spans="30:31" x14ac:dyDescent="0.2">
      <c r="AD2431" s="4"/>
      <c r="AE2431" s="4"/>
    </row>
    <row r="2432" spans="30:31" x14ac:dyDescent="0.2">
      <c r="AD2432" s="4"/>
      <c r="AE2432" s="4"/>
    </row>
    <row r="2433" spans="30:31" x14ac:dyDescent="0.2">
      <c r="AD2433" s="4"/>
      <c r="AE2433" s="4"/>
    </row>
    <row r="2434" spans="30:31" x14ac:dyDescent="0.2">
      <c r="AD2434" s="4"/>
      <c r="AE2434" s="4"/>
    </row>
    <row r="2435" spans="30:31" x14ac:dyDescent="0.2">
      <c r="AD2435" s="4"/>
      <c r="AE2435" s="4"/>
    </row>
    <row r="2436" spans="30:31" x14ac:dyDescent="0.2">
      <c r="AD2436" s="4"/>
      <c r="AE2436" s="4"/>
    </row>
    <row r="2437" spans="30:31" x14ac:dyDescent="0.2">
      <c r="AD2437" s="4"/>
      <c r="AE2437" s="4"/>
    </row>
    <row r="2438" spans="30:31" x14ac:dyDescent="0.2">
      <c r="AD2438" s="4"/>
      <c r="AE2438" s="4"/>
    </row>
    <row r="2439" spans="30:31" x14ac:dyDescent="0.2">
      <c r="AD2439" s="4"/>
      <c r="AE2439" s="4"/>
    </row>
    <row r="2440" spans="30:31" x14ac:dyDescent="0.2">
      <c r="AD2440" s="4"/>
      <c r="AE2440" s="4"/>
    </row>
    <row r="2441" spans="30:31" x14ac:dyDescent="0.2">
      <c r="AD2441" s="4"/>
      <c r="AE2441" s="4"/>
    </row>
    <row r="2442" spans="30:31" x14ac:dyDescent="0.2">
      <c r="AD2442" s="4"/>
      <c r="AE2442" s="4"/>
    </row>
    <row r="2443" spans="30:31" x14ac:dyDescent="0.2">
      <c r="AD2443" s="4"/>
      <c r="AE2443" s="4"/>
    </row>
    <row r="2444" spans="30:31" x14ac:dyDescent="0.2">
      <c r="AD2444" s="4"/>
      <c r="AE2444" s="4"/>
    </row>
    <row r="2445" spans="30:31" x14ac:dyDescent="0.2">
      <c r="AD2445" s="4"/>
      <c r="AE2445" s="4"/>
    </row>
    <row r="2446" spans="30:31" x14ac:dyDescent="0.2">
      <c r="AD2446" s="4"/>
      <c r="AE2446" s="4"/>
    </row>
    <row r="2447" spans="30:31" x14ac:dyDescent="0.2">
      <c r="AD2447" s="4"/>
      <c r="AE2447" s="4"/>
    </row>
    <row r="2448" spans="30:31" x14ac:dyDescent="0.2">
      <c r="AD2448" s="4"/>
      <c r="AE2448" s="4"/>
    </row>
    <row r="2449" spans="30:31" x14ac:dyDescent="0.2">
      <c r="AD2449" s="4"/>
      <c r="AE2449" s="4"/>
    </row>
    <row r="2450" spans="30:31" x14ac:dyDescent="0.2">
      <c r="AD2450" s="4"/>
      <c r="AE2450" s="4"/>
    </row>
    <row r="2451" spans="30:31" x14ac:dyDescent="0.2">
      <c r="AD2451" s="4"/>
      <c r="AE2451" s="4"/>
    </row>
    <row r="2452" spans="30:31" x14ac:dyDescent="0.2">
      <c r="AD2452" s="4"/>
      <c r="AE2452" s="4"/>
    </row>
    <row r="2453" spans="30:31" x14ac:dyDescent="0.2">
      <c r="AD2453" s="4"/>
      <c r="AE2453" s="4"/>
    </row>
    <row r="2454" spans="30:31" x14ac:dyDescent="0.2">
      <c r="AD2454" s="4"/>
      <c r="AE2454" s="4"/>
    </row>
    <row r="2455" spans="30:31" x14ac:dyDescent="0.2">
      <c r="AD2455" s="4"/>
      <c r="AE2455" s="4"/>
    </row>
    <row r="2456" spans="30:31" x14ac:dyDescent="0.2">
      <c r="AD2456" s="4"/>
      <c r="AE2456" s="4"/>
    </row>
    <row r="2457" spans="30:31" x14ac:dyDescent="0.2">
      <c r="AD2457" s="4"/>
      <c r="AE2457" s="4"/>
    </row>
    <row r="2458" spans="30:31" x14ac:dyDescent="0.2">
      <c r="AD2458" s="4"/>
      <c r="AE2458" s="4"/>
    </row>
    <row r="2459" spans="30:31" x14ac:dyDescent="0.2">
      <c r="AD2459" s="4"/>
      <c r="AE2459" s="4"/>
    </row>
    <row r="2460" spans="30:31" x14ac:dyDescent="0.2">
      <c r="AD2460" s="4"/>
      <c r="AE2460" s="4"/>
    </row>
    <row r="2461" spans="30:31" x14ac:dyDescent="0.2">
      <c r="AD2461" s="4"/>
      <c r="AE2461" s="4"/>
    </row>
    <row r="2462" spans="30:31" x14ac:dyDescent="0.2">
      <c r="AD2462" s="4"/>
      <c r="AE2462" s="4"/>
    </row>
    <row r="2463" spans="30:31" x14ac:dyDescent="0.2">
      <c r="AD2463" s="4"/>
      <c r="AE2463" s="4"/>
    </row>
    <row r="2464" spans="30:31" x14ac:dyDescent="0.2">
      <c r="AD2464" s="4"/>
      <c r="AE2464" s="4"/>
    </row>
    <row r="2465" spans="30:31" x14ac:dyDescent="0.2">
      <c r="AD2465" s="4"/>
      <c r="AE2465" s="4"/>
    </row>
    <row r="2466" spans="30:31" x14ac:dyDescent="0.2">
      <c r="AD2466" s="4"/>
      <c r="AE2466" s="4"/>
    </row>
    <row r="2467" spans="30:31" x14ac:dyDescent="0.2">
      <c r="AD2467" s="4"/>
      <c r="AE2467" s="4"/>
    </row>
    <row r="2468" spans="30:31" x14ac:dyDescent="0.2">
      <c r="AD2468" s="4"/>
      <c r="AE2468" s="4"/>
    </row>
    <row r="2469" spans="30:31" x14ac:dyDescent="0.2">
      <c r="AD2469" s="4"/>
      <c r="AE2469" s="4"/>
    </row>
    <row r="2470" spans="30:31" x14ac:dyDescent="0.2">
      <c r="AD2470" s="4"/>
      <c r="AE2470" s="4"/>
    </row>
    <row r="2471" spans="30:31" x14ac:dyDescent="0.2">
      <c r="AD2471" s="4"/>
      <c r="AE2471" s="4"/>
    </row>
    <row r="2472" spans="30:31" x14ac:dyDescent="0.2">
      <c r="AD2472" s="4"/>
      <c r="AE2472" s="4"/>
    </row>
    <row r="2473" spans="30:31" x14ac:dyDescent="0.2">
      <c r="AD2473" s="4"/>
      <c r="AE2473" s="4"/>
    </row>
    <row r="2474" spans="30:31" x14ac:dyDescent="0.2">
      <c r="AD2474" s="4"/>
      <c r="AE2474" s="4"/>
    </row>
    <row r="2475" spans="30:31" x14ac:dyDescent="0.2">
      <c r="AD2475" s="4"/>
      <c r="AE2475" s="4"/>
    </row>
    <row r="2476" spans="30:31" x14ac:dyDescent="0.2">
      <c r="AD2476" s="4"/>
      <c r="AE2476" s="4"/>
    </row>
    <row r="2477" spans="30:31" x14ac:dyDescent="0.2">
      <c r="AD2477" s="4"/>
      <c r="AE2477" s="4"/>
    </row>
    <row r="2478" spans="30:31" x14ac:dyDescent="0.2">
      <c r="AD2478" s="4"/>
      <c r="AE2478" s="4"/>
    </row>
    <row r="2479" spans="30:31" x14ac:dyDescent="0.2">
      <c r="AD2479" s="4"/>
      <c r="AE2479" s="4"/>
    </row>
    <row r="2480" spans="30:31" x14ac:dyDescent="0.2">
      <c r="AD2480" s="4"/>
      <c r="AE2480" s="4"/>
    </row>
    <row r="2481" spans="30:31" x14ac:dyDescent="0.2">
      <c r="AD2481" s="4"/>
      <c r="AE2481" s="4"/>
    </row>
    <row r="2482" spans="30:31" x14ac:dyDescent="0.2">
      <c r="AD2482" s="4"/>
      <c r="AE2482" s="4"/>
    </row>
    <row r="2483" spans="30:31" x14ac:dyDescent="0.2">
      <c r="AD2483" s="4"/>
      <c r="AE2483" s="4"/>
    </row>
    <row r="2484" spans="30:31" x14ac:dyDescent="0.2">
      <c r="AD2484" s="4"/>
      <c r="AE2484" s="4"/>
    </row>
    <row r="2485" spans="30:31" x14ac:dyDescent="0.2">
      <c r="AD2485" s="4"/>
      <c r="AE2485" s="4"/>
    </row>
    <row r="2486" spans="30:31" x14ac:dyDescent="0.2">
      <c r="AD2486" s="4"/>
      <c r="AE2486" s="4"/>
    </row>
    <row r="2487" spans="30:31" x14ac:dyDescent="0.2">
      <c r="AD2487" s="4"/>
      <c r="AE2487" s="4"/>
    </row>
    <row r="2488" spans="30:31" x14ac:dyDescent="0.2">
      <c r="AD2488" s="4"/>
      <c r="AE2488" s="4"/>
    </row>
    <row r="2489" spans="30:31" x14ac:dyDescent="0.2">
      <c r="AD2489" s="4"/>
      <c r="AE2489" s="4"/>
    </row>
    <row r="2490" spans="30:31" x14ac:dyDescent="0.2">
      <c r="AD2490" s="4"/>
      <c r="AE2490" s="4"/>
    </row>
    <row r="2491" spans="30:31" x14ac:dyDescent="0.2">
      <c r="AD2491" s="4"/>
      <c r="AE2491" s="4"/>
    </row>
    <row r="2492" spans="30:31" x14ac:dyDescent="0.2">
      <c r="AD2492" s="4"/>
      <c r="AE2492" s="4"/>
    </row>
    <row r="2493" spans="30:31" x14ac:dyDescent="0.2">
      <c r="AD2493" s="4"/>
      <c r="AE2493" s="4"/>
    </row>
    <row r="2494" spans="30:31" x14ac:dyDescent="0.2">
      <c r="AD2494" s="4"/>
      <c r="AE2494" s="4"/>
    </row>
    <row r="2495" spans="30:31" x14ac:dyDescent="0.2">
      <c r="AD2495" s="4"/>
      <c r="AE2495" s="4"/>
    </row>
    <row r="2496" spans="30:31" x14ac:dyDescent="0.2">
      <c r="AD2496" s="4"/>
      <c r="AE2496" s="4"/>
    </row>
    <row r="2497" spans="30:31" x14ac:dyDescent="0.2">
      <c r="AD2497" s="4"/>
      <c r="AE2497" s="4"/>
    </row>
    <row r="2498" spans="30:31" x14ac:dyDescent="0.2">
      <c r="AD2498" s="4"/>
      <c r="AE2498" s="4"/>
    </row>
    <row r="2499" spans="30:31" x14ac:dyDescent="0.2">
      <c r="AD2499" s="4"/>
      <c r="AE2499" s="4"/>
    </row>
    <row r="2500" spans="30:31" x14ac:dyDescent="0.2">
      <c r="AD2500" s="4"/>
      <c r="AE2500" s="4"/>
    </row>
    <row r="2501" spans="30:31" x14ac:dyDescent="0.2">
      <c r="AD2501" s="4"/>
      <c r="AE2501" s="4"/>
    </row>
    <row r="2502" spans="30:31" x14ac:dyDescent="0.2">
      <c r="AD2502" s="4"/>
      <c r="AE2502" s="4"/>
    </row>
    <row r="2503" spans="30:31" x14ac:dyDescent="0.2">
      <c r="AD2503" s="4"/>
      <c r="AE2503" s="4"/>
    </row>
    <row r="2504" spans="30:31" x14ac:dyDescent="0.2">
      <c r="AD2504" s="4"/>
      <c r="AE2504" s="4"/>
    </row>
    <row r="2505" spans="30:31" x14ac:dyDescent="0.2">
      <c r="AD2505" s="4"/>
      <c r="AE2505" s="4"/>
    </row>
    <row r="2506" spans="30:31" x14ac:dyDescent="0.2">
      <c r="AD2506" s="4"/>
      <c r="AE2506" s="4"/>
    </row>
    <row r="2507" spans="30:31" x14ac:dyDescent="0.2">
      <c r="AD2507" s="4"/>
      <c r="AE2507" s="4"/>
    </row>
    <row r="2508" spans="30:31" x14ac:dyDescent="0.2">
      <c r="AD2508" s="4"/>
      <c r="AE2508" s="4"/>
    </row>
    <row r="2509" spans="30:31" x14ac:dyDescent="0.2">
      <c r="AD2509" s="4"/>
      <c r="AE2509" s="4"/>
    </row>
    <row r="2510" spans="30:31" x14ac:dyDescent="0.2">
      <c r="AD2510" s="4"/>
      <c r="AE2510" s="4"/>
    </row>
    <row r="2511" spans="30:31" x14ac:dyDescent="0.2">
      <c r="AD2511" s="4"/>
      <c r="AE2511" s="4"/>
    </row>
    <row r="2512" spans="30:31" x14ac:dyDescent="0.2">
      <c r="AD2512" s="4"/>
      <c r="AE2512" s="4"/>
    </row>
    <row r="2513" spans="30:31" x14ac:dyDescent="0.2">
      <c r="AD2513" s="4"/>
      <c r="AE2513" s="4"/>
    </row>
    <row r="2514" spans="30:31" x14ac:dyDescent="0.2">
      <c r="AD2514" s="4"/>
      <c r="AE2514" s="4"/>
    </row>
    <row r="2515" spans="30:31" x14ac:dyDescent="0.2">
      <c r="AD2515" s="4"/>
      <c r="AE2515" s="4"/>
    </row>
    <row r="2516" spans="30:31" x14ac:dyDescent="0.2">
      <c r="AD2516" s="4"/>
      <c r="AE2516" s="4"/>
    </row>
    <row r="2517" spans="30:31" x14ac:dyDescent="0.2">
      <c r="AD2517" s="4"/>
      <c r="AE2517" s="4"/>
    </row>
    <row r="2518" spans="30:31" x14ac:dyDescent="0.2">
      <c r="AD2518" s="4"/>
      <c r="AE2518" s="4"/>
    </row>
    <row r="2519" spans="30:31" x14ac:dyDescent="0.2">
      <c r="AD2519" s="4"/>
      <c r="AE2519" s="4"/>
    </row>
    <row r="2520" spans="30:31" x14ac:dyDescent="0.2">
      <c r="AD2520" s="4"/>
      <c r="AE2520" s="4"/>
    </row>
    <row r="2521" spans="30:31" x14ac:dyDescent="0.2">
      <c r="AD2521" s="4"/>
      <c r="AE2521" s="4"/>
    </row>
    <row r="2522" spans="30:31" x14ac:dyDescent="0.2">
      <c r="AD2522" s="4"/>
      <c r="AE2522" s="4"/>
    </row>
    <row r="2523" spans="30:31" x14ac:dyDescent="0.2">
      <c r="AD2523" s="4"/>
      <c r="AE2523" s="4"/>
    </row>
    <row r="2524" spans="30:31" x14ac:dyDescent="0.2">
      <c r="AD2524" s="4"/>
      <c r="AE2524" s="4"/>
    </row>
    <row r="2525" spans="30:31" x14ac:dyDescent="0.2">
      <c r="AD2525" s="4"/>
      <c r="AE2525" s="4"/>
    </row>
    <row r="2526" spans="30:31" x14ac:dyDescent="0.2">
      <c r="AD2526" s="4"/>
      <c r="AE2526" s="4"/>
    </row>
    <row r="2527" spans="30:31" x14ac:dyDescent="0.2">
      <c r="AD2527" s="4"/>
      <c r="AE2527" s="4"/>
    </row>
    <row r="2528" spans="30:31" x14ac:dyDescent="0.2">
      <c r="AD2528" s="4"/>
      <c r="AE2528" s="4"/>
    </row>
    <row r="2529" spans="30:31" x14ac:dyDescent="0.2">
      <c r="AD2529" s="4"/>
      <c r="AE2529" s="4"/>
    </row>
    <row r="2530" spans="30:31" x14ac:dyDescent="0.2">
      <c r="AD2530" s="4"/>
      <c r="AE2530" s="4"/>
    </row>
    <row r="2531" spans="30:31" x14ac:dyDescent="0.2">
      <c r="AD2531" s="4"/>
      <c r="AE2531" s="4"/>
    </row>
    <row r="2532" spans="30:31" x14ac:dyDescent="0.2">
      <c r="AD2532" s="4"/>
      <c r="AE2532" s="4"/>
    </row>
    <row r="2533" spans="30:31" x14ac:dyDescent="0.2">
      <c r="AD2533" s="4"/>
      <c r="AE2533" s="4"/>
    </row>
    <row r="2534" spans="30:31" x14ac:dyDescent="0.2">
      <c r="AD2534" s="4"/>
      <c r="AE2534" s="4"/>
    </row>
    <row r="2535" spans="30:31" x14ac:dyDescent="0.2">
      <c r="AD2535" s="4"/>
      <c r="AE2535" s="4"/>
    </row>
    <row r="2536" spans="30:31" x14ac:dyDescent="0.2">
      <c r="AD2536" s="4"/>
      <c r="AE2536" s="4"/>
    </row>
    <row r="2537" spans="30:31" x14ac:dyDescent="0.2">
      <c r="AD2537" s="4"/>
      <c r="AE2537" s="4"/>
    </row>
    <row r="2538" spans="30:31" x14ac:dyDescent="0.2">
      <c r="AD2538" s="4"/>
      <c r="AE2538" s="4"/>
    </row>
    <row r="2539" spans="30:31" x14ac:dyDescent="0.2">
      <c r="AD2539" s="4"/>
      <c r="AE2539" s="4"/>
    </row>
    <row r="2540" spans="30:31" x14ac:dyDescent="0.2">
      <c r="AD2540" s="4"/>
      <c r="AE2540" s="4"/>
    </row>
    <row r="2541" spans="30:31" x14ac:dyDescent="0.2">
      <c r="AD2541" s="4"/>
      <c r="AE2541" s="4"/>
    </row>
    <row r="2542" spans="30:31" x14ac:dyDescent="0.2">
      <c r="AD2542" s="4"/>
      <c r="AE2542" s="4"/>
    </row>
    <row r="2543" spans="30:31" x14ac:dyDescent="0.2">
      <c r="AD2543" s="4"/>
      <c r="AE2543" s="4"/>
    </row>
    <row r="2544" spans="30:31" x14ac:dyDescent="0.2">
      <c r="AD2544" s="4"/>
      <c r="AE2544" s="4"/>
    </row>
    <row r="2545" spans="30:31" x14ac:dyDescent="0.2">
      <c r="AD2545" s="4"/>
      <c r="AE2545" s="4"/>
    </row>
    <row r="2546" spans="30:31" x14ac:dyDescent="0.2">
      <c r="AD2546" s="4"/>
      <c r="AE2546" s="4"/>
    </row>
    <row r="2547" spans="30:31" x14ac:dyDescent="0.2">
      <c r="AD2547" s="4"/>
      <c r="AE2547" s="4"/>
    </row>
    <row r="2548" spans="30:31" x14ac:dyDescent="0.2">
      <c r="AD2548" s="4"/>
      <c r="AE2548" s="4"/>
    </row>
    <row r="2549" spans="30:31" x14ac:dyDescent="0.2">
      <c r="AD2549" s="4"/>
      <c r="AE2549" s="4"/>
    </row>
    <row r="2550" spans="30:31" x14ac:dyDescent="0.2">
      <c r="AD2550" s="4"/>
      <c r="AE2550" s="4"/>
    </row>
    <row r="2551" spans="30:31" x14ac:dyDescent="0.2">
      <c r="AD2551" s="4"/>
      <c r="AE2551" s="4"/>
    </row>
    <row r="2552" spans="30:31" x14ac:dyDescent="0.2">
      <c r="AD2552" s="4"/>
      <c r="AE2552" s="4"/>
    </row>
    <row r="2553" spans="30:31" x14ac:dyDescent="0.2">
      <c r="AD2553" s="4"/>
      <c r="AE2553" s="4"/>
    </row>
    <row r="2554" spans="30:31" x14ac:dyDescent="0.2">
      <c r="AD2554" s="4"/>
      <c r="AE2554" s="4"/>
    </row>
    <row r="2555" spans="30:31" x14ac:dyDescent="0.2">
      <c r="AD2555" s="4"/>
      <c r="AE2555" s="4"/>
    </row>
    <row r="2556" spans="30:31" x14ac:dyDescent="0.2">
      <c r="AD2556" s="4"/>
      <c r="AE2556" s="4"/>
    </row>
    <row r="2557" spans="30:31" x14ac:dyDescent="0.2">
      <c r="AD2557" s="4"/>
      <c r="AE2557" s="4"/>
    </row>
    <row r="2558" spans="30:31" x14ac:dyDescent="0.2">
      <c r="AD2558" s="4"/>
      <c r="AE2558" s="4"/>
    </row>
    <row r="2559" spans="30:31" x14ac:dyDescent="0.2">
      <c r="AD2559" s="4"/>
      <c r="AE2559" s="4"/>
    </row>
    <row r="2560" spans="30:31" x14ac:dyDescent="0.2">
      <c r="AD2560" s="4"/>
      <c r="AE2560" s="4"/>
    </row>
    <row r="2561" spans="30:31" x14ac:dyDescent="0.2">
      <c r="AD2561" s="4"/>
      <c r="AE2561" s="4"/>
    </row>
    <row r="2562" spans="30:31" x14ac:dyDescent="0.2">
      <c r="AD2562" s="4"/>
      <c r="AE2562" s="4"/>
    </row>
    <row r="2563" spans="30:31" x14ac:dyDescent="0.2">
      <c r="AD2563" s="4"/>
      <c r="AE2563" s="4"/>
    </row>
    <row r="2564" spans="30:31" x14ac:dyDescent="0.2">
      <c r="AD2564" s="4"/>
      <c r="AE2564" s="4"/>
    </row>
    <row r="2565" spans="30:31" x14ac:dyDescent="0.2">
      <c r="AD2565" s="4"/>
      <c r="AE2565" s="4"/>
    </row>
    <row r="2566" spans="30:31" x14ac:dyDescent="0.2">
      <c r="AD2566" s="4"/>
      <c r="AE2566" s="4"/>
    </row>
    <row r="2567" spans="30:31" x14ac:dyDescent="0.2">
      <c r="AD2567" s="4"/>
      <c r="AE2567" s="4"/>
    </row>
    <row r="2568" spans="30:31" x14ac:dyDescent="0.2">
      <c r="AD2568" s="4"/>
      <c r="AE2568" s="4"/>
    </row>
    <row r="2569" spans="30:31" x14ac:dyDescent="0.2">
      <c r="AD2569" s="4"/>
      <c r="AE2569" s="4"/>
    </row>
    <row r="2570" spans="30:31" x14ac:dyDescent="0.2">
      <c r="AD2570" s="4"/>
      <c r="AE2570" s="4"/>
    </row>
    <row r="2571" spans="30:31" x14ac:dyDescent="0.2">
      <c r="AD2571" s="4"/>
      <c r="AE2571" s="4"/>
    </row>
    <row r="2572" spans="30:31" x14ac:dyDescent="0.2">
      <c r="AD2572" s="4"/>
      <c r="AE2572" s="4"/>
    </row>
    <row r="2573" spans="30:31" x14ac:dyDescent="0.2">
      <c r="AD2573" s="4"/>
      <c r="AE2573" s="4"/>
    </row>
    <row r="2574" spans="30:31" x14ac:dyDescent="0.2">
      <c r="AD2574" s="4"/>
      <c r="AE2574" s="4"/>
    </row>
    <row r="2575" spans="30:31" x14ac:dyDescent="0.2">
      <c r="AD2575" s="4"/>
      <c r="AE2575" s="4"/>
    </row>
    <row r="2576" spans="30:31" x14ac:dyDescent="0.2">
      <c r="AD2576" s="4"/>
      <c r="AE2576" s="4"/>
    </row>
    <row r="2577" spans="30:31" x14ac:dyDescent="0.2">
      <c r="AD2577" s="4"/>
      <c r="AE2577" s="4"/>
    </row>
    <row r="2578" spans="30:31" x14ac:dyDescent="0.2">
      <c r="AD2578" s="4"/>
      <c r="AE2578" s="4"/>
    </row>
    <row r="2579" spans="30:31" x14ac:dyDescent="0.2">
      <c r="AD2579" s="4"/>
      <c r="AE2579" s="4"/>
    </row>
    <row r="2580" spans="30:31" x14ac:dyDescent="0.2">
      <c r="AD2580" s="4"/>
      <c r="AE2580" s="4"/>
    </row>
    <row r="2581" spans="30:31" x14ac:dyDescent="0.2">
      <c r="AD2581" s="4"/>
      <c r="AE2581" s="4"/>
    </row>
    <row r="2582" spans="30:31" x14ac:dyDescent="0.2">
      <c r="AD2582" s="4"/>
      <c r="AE2582" s="4"/>
    </row>
    <row r="2583" spans="30:31" x14ac:dyDescent="0.2">
      <c r="AD2583" s="4"/>
      <c r="AE2583" s="4"/>
    </row>
    <row r="2584" spans="30:31" x14ac:dyDescent="0.2">
      <c r="AD2584" s="4"/>
      <c r="AE2584" s="4"/>
    </row>
    <row r="2585" spans="30:31" x14ac:dyDescent="0.2">
      <c r="AD2585" s="4"/>
      <c r="AE2585" s="4"/>
    </row>
    <row r="2586" spans="30:31" x14ac:dyDescent="0.2">
      <c r="AD2586" s="4"/>
      <c r="AE2586" s="4"/>
    </row>
    <row r="2587" spans="30:31" x14ac:dyDescent="0.2">
      <c r="AD2587" s="4"/>
      <c r="AE2587" s="4"/>
    </row>
    <row r="2588" spans="30:31" x14ac:dyDescent="0.2">
      <c r="AD2588" s="4"/>
      <c r="AE2588" s="4"/>
    </row>
    <row r="2589" spans="30:31" x14ac:dyDescent="0.2">
      <c r="AD2589" s="4"/>
      <c r="AE2589" s="4"/>
    </row>
    <row r="2590" spans="30:31" x14ac:dyDescent="0.2">
      <c r="AD2590" s="4"/>
      <c r="AE2590" s="4"/>
    </row>
    <row r="2591" spans="30:31" x14ac:dyDescent="0.2">
      <c r="AD2591" s="4"/>
      <c r="AE2591" s="4"/>
    </row>
    <row r="2592" spans="30:31" x14ac:dyDescent="0.2">
      <c r="AD2592" s="4"/>
      <c r="AE2592" s="4"/>
    </row>
    <row r="2593" spans="30:31" x14ac:dyDescent="0.2">
      <c r="AD2593" s="4"/>
      <c r="AE2593" s="4"/>
    </row>
    <row r="2594" spans="30:31" x14ac:dyDescent="0.2">
      <c r="AD2594" s="4"/>
      <c r="AE2594" s="4"/>
    </row>
    <row r="2595" spans="30:31" x14ac:dyDescent="0.2">
      <c r="AD2595" s="4"/>
      <c r="AE2595" s="4"/>
    </row>
    <row r="2596" spans="30:31" x14ac:dyDescent="0.2">
      <c r="AD2596" s="4"/>
      <c r="AE2596" s="4"/>
    </row>
    <row r="2597" spans="30:31" x14ac:dyDescent="0.2">
      <c r="AD2597" s="4"/>
      <c r="AE2597" s="4"/>
    </row>
    <row r="2598" spans="30:31" x14ac:dyDescent="0.2">
      <c r="AD2598" s="4"/>
      <c r="AE2598" s="4"/>
    </row>
    <row r="2599" spans="30:31" x14ac:dyDescent="0.2">
      <c r="AD2599" s="4"/>
      <c r="AE2599" s="4"/>
    </row>
    <row r="2600" spans="30:31" x14ac:dyDescent="0.2">
      <c r="AD2600" s="4"/>
      <c r="AE2600" s="4"/>
    </row>
    <row r="2601" spans="30:31" x14ac:dyDescent="0.2">
      <c r="AD2601" s="4"/>
      <c r="AE2601" s="4"/>
    </row>
    <row r="2602" spans="30:31" x14ac:dyDescent="0.2">
      <c r="AD2602" s="4"/>
      <c r="AE2602" s="4"/>
    </row>
    <row r="2603" spans="30:31" x14ac:dyDescent="0.2">
      <c r="AD2603" s="4"/>
      <c r="AE2603" s="4"/>
    </row>
    <row r="2604" spans="30:31" x14ac:dyDescent="0.2">
      <c r="AD2604" s="4"/>
      <c r="AE2604" s="4"/>
    </row>
    <row r="2605" spans="30:31" x14ac:dyDescent="0.2">
      <c r="AD2605" s="4"/>
      <c r="AE2605" s="4"/>
    </row>
    <row r="2606" spans="30:31" x14ac:dyDescent="0.2">
      <c r="AD2606" s="4"/>
      <c r="AE2606" s="4"/>
    </row>
    <row r="2607" spans="30:31" x14ac:dyDescent="0.2">
      <c r="AD2607" s="4"/>
      <c r="AE2607" s="4"/>
    </row>
    <row r="2608" spans="30:31" x14ac:dyDescent="0.2">
      <c r="AD2608" s="4"/>
      <c r="AE2608" s="4"/>
    </row>
    <row r="2609" spans="30:31" x14ac:dyDescent="0.2">
      <c r="AD2609" s="4"/>
      <c r="AE2609" s="4"/>
    </row>
    <row r="2610" spans="30:31" x14ac:dyDescent="0.2">
      <c r="AD2610" s="4"/>
      <c r="AE2610" s="4"/>
    </row>
    <row r="2611" spans="30:31" x14ac:dyDescent="0.2">
      <c r="AD2611" s="4"/>
      <c r="AE2611" s="4"/>
    </row>
    <row r="2612" spans="30:31" x14ac:dyDescent="0.2">
      <c r="AD2612" s="4"/>
      <c r="AE2612" s="4"/>
    </row>
    <row r="2613" spans="30:31" x14ac:dyDescent="0.2">
      <c r="AD2613" s="4"/>
      <c r="AE2613" s="4"/>
    </row>
    <row r="2614" spans="30:31" x14ac:dyDescent="0.2">
      <c r="AD2614" s="4"/>
      <c r="AE2614" s="4"/>
    </row>
    <row r="2615" spans="30:31" x14ac:dyDescent="0.2">
      <c r="AD2615" s="4"/>
      <c r="AE2615" s="4"/>
    </row>
    <row r="2616" spans="30:31" x14ac:dyDescent="0.2">
      <c r="AD2616" s="4"/>
      <c r="AE2616" s="4"/>
    </row>
    <row r="2617" spans="30:31" x14ac:dyDescent="0.2">
      <c r="AD2617" s="4"/>
      <c r="AE2617" s="4"/>
    </row>
    <row r="2618" spans="30:31" x14ac:dyDescent="0.2">
      <c r="AD2618" s="4"/>
      <c r="AE2618" s="4"/>
    </row>
    <row r="2619" spans="30:31" x14ac:dyDescent="0.2">
      <c r="AD2619" s="4"/>
      <c r="AE2619" s="4"/>
    </row>
    <row r="2620" spans="30:31" x14ac:dyDescent="0.2">
      <c r="AD2620" s="4"/>
      <c r="AE2620" s="4"/>
    </row>
    <row r="2621" spans="30:31" x14ac:dyDescent="0.2">
      <c r="AD2621" s="4"/>
      <c r="AE2621" s="4"/>
    </row>
    <row r="2622" spans="30:31" x14ac:dyDescent="0.2">
      <c r="AD2622" s="4"/>
      <c r="AE2622" s="4"/>
    </row>
    <row r="2623" spans="30:31" x14ac:dyDescent="0.2">
      <c r="AD2623" s="4"/>
      <c r="AE2623" s="4"/>
    </row>
    <row r="2624" spans="30:31" x14ac:dyDescent="0.2">
      <c r="AD2624" s="4"/>
      <c r="AE2624" s="4"/>
    </row>
    <row r="2625" spans="30:31" x14ac:dyDescent="0.2">
      <c r="AD2625" s="4"/>
      <c r="AE2625" s="4"/>
    </row>
    <row r="2626" spans="30:31" x14ac:dyDescent="0.2">
      <c r="AD2626" s="4"/>
      <c r="AE2626" s="4"/>
    </row>
    <row r="2627" spans="30:31" x14ac:dyDescent="0.2">
      <c r="AD2627" s="4"/>
      <c r="AE2627" s="4"/>
    </row>
    <row r="2628" spans="30:31" x14ac:dyDescent="0.2">
      <c r="AD2628" s="4"/>
      <c r="AE2628" s="4"/>
    </row>
    <row r="2629" spans="30:31" x14ac:dyDescent="0.2">
      <c r="AD2629" s="4"/>
      <c r="AE2629" s="4"/>
    </row>
    <row r="2630" spans="30:31" x14ac:dyDescent="0.2">
      <c r="AD2630" s="4"/>
      <c r="AE2630" s="4"/>
    </row>
    <row r="2631" spans="30:31" x14ac:dyDescent="0.2">
      <c r="AD2631" s="4"/>
      <c r="AE2631" s="4"/>
    </row>
    <row r="2632" spans="30:31" x14ac:dyDescent="0.2">
      <c r="AD2632" s="4"/>
      <c r="AE2632" s="4"/>
    </row>
    <row r="2633" spans="30:31" x14ac:dyDescent="0.2">
      <c r="AD2633" s="4"/>
      <c r="AE2633" s="4"/>
    </row>
    <row r="2634" spans="30:31" x14ac:dyDescent="0.2">
      <c r="AD2634" s="4"/>
      <c r="AE2634" s="4"/>
    </row>
    <row r="2635" spans="30:31" x14ac:dyDescent="0.2">
      <c r="AD2635" s="4"/>
      <c r="AE2635" s="4"/>
    </row>
    <row r="2636" spans="30:31" x14ac:dyDescent="0.2">
      <c r="AD2636" s="4"/>
      <c r="AE2636" s="4"/>
    </row>
    <row r="2637" spans="30:31" x14ac:dyDescent="0.2">
      <c r="AD2637" s="4"/>
      <c r="AE2637" s="4"/>
    </row>
    <row r="2638" spans="30:31" x14ac:dyDescent="0.2">
      <c r="AD2638" s="4"/>
      <c r="AE2638" s="4"/>
    </row>
    <row r="2639" spans="30:31" x14ac:dyDescent="0.2">
      <c r="AD2639" s="4"/>
      <c r="AE2639" s="4"/>
    </row>
    <row r="2640" spans="30:31" x14ac:dyDescent="0.2">
      <c r="AD2640" s="4"/>
      <c r="AE2640" s="4"/>
    </row>
    <row r="2641" spans="30:31" x14ac:dyDescent="0.2">
      <c r="AD2641" s="4"/>
      <c r="AE2641" s="4"/>
    </row>
    <row r="2642" spans="30:31" x14ac:dyDescent="0.2">
      <c r="AD2642" s="4"/>
      <c r="AE2642" s="4"/>
    </row>
    <row r="2643" spans="30:31" x14ac:dyDescent="0.2">
      <c r="AD2643" s="4"/>
      <c r="AE2643" s="4"/>
    </row>
    <row r="2644" spans="30:31" x14ac:dyDescent="0.2">
      <c r="AD2644" s="4"/>
      <c r="AE2644" s="4"/>
    </row>
    <row r="2645" spans="30:31" x14ac:dyDescent="0.2">
      <c r="AD2645" s="4"/>
      <c r="AE2645" s="4"/>
    </row>
    <row r="2646" spans="30:31" x14ac:dyDescent="0.2">
      <c r="AD2646" s="4"/>
      <c r="AE2646" s="4"/>
    </row>
    <row r="2647" spans="30:31" x14ac:dyDescent="0.2">
      <c r="AD2647" s="4"/>
      <c r="AE2647" s="4"/>
    </row>
    <row r="2648" spans="30:31" x14ac:dyDescent="0.2">
      <c r="AD2648" s="4"/>
      <c r="AE2648" s="4"/>
    </row>
    <row r="2649" spans="30:31" x14ac:dyDescent="0.2">
      <c r="AD2649" s="4"/>
      <c r="AE2649" s="4"/>
    </row>
    <row r="2650" spans="30:31" x14ac:dyDescent="0.2">
      <c r="AD2650" s="4"/>
      <c r="AE2650" s="4"/>
    </row>
    <row r="2651" spans="30:31" x14ac:dyDescent="0.2">
      <c r="AD2651" s="4"/>
      <c r="AE2651" s="4"/>
    </row>
    <row r="2652" spans="30:31" x14ac:dyDescent="0.2">
      <c r="AD2652" s="4"/>
      <c r="AE2652" s="4"/>
    </row>
    <row r="2653" spans="30:31" x14ac:dyDescent="0.2">
      <c r="AD2653" s="4"/>
      <c r="AE2653" s="4"/>
    </row>
    <row r="2654" spans="30:31" x14ac:dyDescent="0.2">
      <c r="AD2654" s="4"/>
      <c r="AE2654" s="4"/>
    </row>
    <row r="2655" spans="30:31" x14ac:dyDescent="0.2">
      <c r="AD2655" s="4"/>
      <c r="AE2655" s="4"/>
    </row>
    <row r="2656" spans="30:31" x14ac:dyDescent="0.2">
      <c r="AD2656" s="4"/>
      <c r="AE2656" s="4"/>
    </row>
    <row r="2657" spans="30:31" x14ac:dyDescent="0.2">
      <c r="AD2657" s="4"/>
      <c r="AE2657" s="4"/>
    </row>
    <row r="2658" spans="30:31" x14ac:dyDescent="0.2">
      <c r="AD2658" s="4"/>
      <c r="AE2658" s="4"/>
    </row>
    <row r="2659" spans="30:31" x14ac:dyDescent="0.2">
      <c r="AD2659" s="4"/>
      <c r="AE2659" s="4"/>
    </row>
    <row r="2660" spans="30:31" x14ac:dyDescent="0.2">
      <c r="AD2660" s="4"/>
      <c r="AE2660" s="4"/>
    </row>
    <row r="2661" spans="30:31" x14ac:dyDescent="0.2">
      <c r="AD2661" s="4"/>
      <c r="AE2661" s="4"/>
    </row>
    <row r="2662" spans="30:31" x14ac:dyDescent="0.2">
      <c r="AD2662" s="4"/>
      <c r="AE2662" s="4"/>
    </row>
    <row r="2663" spans="30:31" x14ac:dyDescent="0.2">
      <c r="AD2663" s="4"/>
      <c r="AE2663" s="4"/>
    </row>
    <row r="2664" spans="30:31" x14ac:dyDescent="0.2">
      <c r="AD2664" s="4"/>
      <c r="AE2664" s="4"/>
    </row>
    <row r="2665" spans="30:31" x14ac:dyDescent="0.2">
      <c r="AD2665" s="4"/>
      <c r="AE2665" s="4"/>
    </row>
    <row r="2666" spans="30:31" x14ac:dyDescent="0.2">
      <c r="AD2666" s="4"/>
      <c r="AE2666" s="4"/>
    </row>
    <row r="2667" spans="30:31" x14ac:dyDescent="0.2">
      <c r="AD2667" s="4"/>
      <c r="AE2667" s="4"/>
    </row>
    <row r="2668" spans="30:31" x14ac:dyDescent="0.2">
      <c r="AD2668" s="4"/>
      <c r="AE2668" s="4"/>
    </row>
    <row r="2669" spans="30:31" x14ac:dyDescent="0.2">
      <c r="AD2669" s="4"/>
      <c r="AE2669" s="4"/>
    </row>
    <row r="2670" spans="30:31" x14ac:dyDescent="0.2">
      <c r="AD2670" s="4"/>
      <c r="AE2670" s="4"/>
    </row>
    <row r="2671" spans="30:31" x14ac:dyDescent="0.2">
      <c r="AD2671" s="4"/>
      <c r="AE2671" s="4"/>
    </row>
    <row r="2672" spans="30:31" x14ac:dyDescent="0.2">
      <c r="AD2672" s="4"/>
      <c r="AE2672" s="4"/>
    </row>
    <row r="2673" spans="30:31" x14ac:dyDescent="0.2">
      <c r="AD2673" s="4"/>
      <c r="AE2673" s="4"/>
    </row>
    <row r="2674" spans="30:31" x14ac:dyDescent="0.2">
      <c r="AD2674" s="4"/>
      <c r="AE2674" s="4"/>
    </row>
    <row r="2675" spans="30:31" x14ac:dyDescent="0.2">
      <c r="AD2675" s="4"/>
      <c r="AE2675" s="4"/>
    </row>
    <row r="2676" spans="30:31" x14ac:dyDescent="0.2">
      <c r="AD2676" s="4"/>
      <c r="AE2676" s="4"/>
    </row>
    <row r="2677" spans="30:31" x14ac:dyDescent="0.2">
      <c r="AD2677" s="4"/>
      <c r="AE2677" s="4"/>
    </row>
    <row r="2678" spans="30:31" x14ac:dyDescent="0.2">
      <c r="AD2678" s="4"/>
      <c r="AE2678" s="4"/>
    </row>
    <row r="2679" spans="30:31" x14ac:dyDescent="0.2">
      <c r="AD2679" s="4"/>
      <c r="AE2679" s="4"/>
    </row>
    <row r="2680" spans="30:31" x14ac:dyDescent="0.2">
      <c r="AD2680" s="4"/>
      <c r="AE2680" s="4"/>
    </row>
    <row r="2681" spans="30:31" x14ac:dyDescent="0.2">
      <c r="AD2681" s="4"/>
      <c r="AE2681" s="4"/>
    </row>
    <row r="2682" spans="30:31" x14ac:dyDescent="0.2">
      <c r="AD2682" s="4"/>
      <c r="AE2682" s="4"/>
    </row>
    <row r="2683" spans="30:31" x14ac:dyDescent="0.2">
      <c r="AD2683" s="4"/>
      <c r="AE2683" s="4"/>
    </row>
    <row r="2684" spans="30:31" x14ac:dyDescent="0.2">
      <c r="AD2684" s="4"/>
      <c r="AE2684" s="4"/>
    </row>
    <row r="2685" spans="30:31" x14ac:dyDescent="0.2">
      <c r="AD2685" s="4"/>
      <c r="AE2685" s="4"/>
    </row>
    <row r="2686" spans="30:31" x14ac:dyDescent="0.2">
      <c r="AD2686" s="4"/>
      <c r="AE2686" s="4"/>
    </row>
    <row r="2687" spans="30:31" x14ac:dyDescent="0.2">
      <c r="AD2687" s="4"/>
      <c r="AE2687" s="4"/>
    </row>
    <row r="2688" spans="30:31" x14ac:dyDescent="0.2">
      <c r="AD2688" s="4"/>
      <c r="AE2688" s="4"/>
    </row>
    <row r="2689" spans="30:31" x14ac:dyDescent="0.2">
      <c r="AD2689" s="4"/>
      <c r="AE2689" s="4"/>
    </row>
    <row r="2690" spans="30:31" x14ac:dyDescent="0.2">
      <c r="AD2690" s="4"/>
      <c r="AE2690" s="4"/>
    </row>
    <row r="2691" spans="30:31" x14ac:dyDescent="0.2">
      <c r="AD2691" s="4"/>
      <c r="AE2691" s="4"/>
    </row>
    <row r="2692" spans="30:31" x14ac:dyDescent="0.2">
      <c r="AD2692" s="4"/>
      <c r="AE2692" s="4"/>
    </row>
    <row r="2693" spans="30:31" x14ac:dyDescent="0.2">
      <c r="AD2693" s="4"/>
      <c r="AE2693" s="4"/>
    </row>
    <row r="2694" spans="30:31" x14ac:dyDescent="0.2">
      <c r="AD2694" s="4"/>
      <c r="AE2694" s="4"/>
    </row>
    <row r="2695" spans="30:31" x14ac:dyDescent="0.2">
      <c r="AD2695" s="4"/>
      <c r="AE2695" s="4"/>
    </row>
    <row r="2696" spans="30:31" x14ac:dyDescent="0.2">
      <c r="AD2696" s="4"/>
      <c r="AE2696" s="4"/>
    </row>
    <row r="2697" spans="30:31" x14ac:dyDescent="0.2">
      <c r="AD2697" s="4"/>
      <c r="AE2697" s="4"/>
    </row>
    <row r="2698" spans="30:31" x14ac:dyDescent="0.2">
      <c r="AD2698" s="4"/>
      <c r="AE2698" s="4"/>
    </row>
    <row r="2699" spans="30:31" x14ac:dyDescent="0.2">
      <c r="AD2699" s="4"/>
      <c r="AE2699" s="4"/>
    </row>
    <row r="2700" spans="30:31" x14ac:dyDescent="0.2">
      <c r="AD2700" s="4"/>
      <c r="AE2700" s="4"/>
    </row>
    <row r="2701" spans="30:31" x14ac:dyDescent="0.2">
      <c r="AD2701" s="4"/>
      <c r="AE2701" s="4"/>
    </row>
    <row r="2702" spans="30:31" x14ac:dyDescent="0.2">
      <c r="AD2702" s="4"/>
      <c r="AE2702" s="4"/>
    </row>
    <row r="2703" spans="30:31" x14ac:dyDescent="0.2">
      <c r="AD2703" s="4"/>
      <c r="AE2703" s="4"/>
    </row>
    <row r="2704" spans="30:31" x14ac:dyDescent="0.2">
      <c r="AD2704" s="4"/>
      <c r="AE2704" s="4"/>
    </row>
    <row r="2705" spans="30:31" x14ac:dyDescent="0.2">
      <c r="AD2705" s="4"/>
      <c r="AE2705" s="4"/>
    </row>
    <row r="2706" spans="30:31" x14ac:dyDescent="0.2">
      <c r="AD2706" s="4"/>
      <c r="AE2706" s="4"/>
    </row>
    <row r="2707" spans="30:31" x14ac:dyDescent="0.2">
      <c r="AD2707" s="4"/>
      <c r="AE2707" s="4"/>
    </row>
    <row r="2708" spans="30:31" x14ac:dyDescent="0.2">
      <c r="AD2708" s="4"/>
      <c r="AE2708" s="4"/>
    </row>
    <row r="2709" spans="30:31" x14ac:dyDescent="0.2">
      <c r="AD2709" s="4"/>
      <c r="AE2709" s="4"/>
    </row>
    <row r="2710" spans="30:31" x14ac:dyDescent="0.2">
      <c r="AD2710" s="4"/>
      <c r="AE2710" s="4"/>
    </row>
    <row r="2711" spans="30:31" x14ac:dyDescent="0.2">
      <c r="AD2711" s="4"/>
      <c r="AE2711" s="4"/>
    </row>
    <row r="2712" spans="30:31" x14ac:dyDescent="0.2">
      <c r="AD2712" s="4"/>
      <c r="AE2712" s="4"/>
    </row>
    <row r="2713" spans="30:31" x14ac:dyDescent="0.2">
      <c r="AD2713" s="4"/>
      <c r="AE2713" s="4"/>
    </row>
    <row r="2714" spans="30:31" x14ac:dyDescent="0.2">
      <c r="AD2714" s="4"/>
      <c r="AE2714" s="4"/>
    </row>
    <row r="2715" spans="30:31" x14ac:dyDescent="0.2">
      <c r="AD2715" s="4"/>
      <c r="AE2715" s="4"/>
    </row>
    <row r="2716" spans="30:31" x14ac:dyDescent="0.2">
      <c r="AD2716" s="4"/>
      <c r="AE2716" s="4"/>
    </row>
    <row r="2717" spans="30:31" x14ac:dyDescent="0.2">
      <c r="AD2717" s="4"/>
      <c r="AE2717" s="4"/>
    </row>
    <row r="2718" spans="30:31" x14ac:dyDescent="0.2">
      <c r="AD2718" s="4"/>
      <c r="AE2718" s="4"/>
    </row>
    <row r="2719" spans="30:31" x14ac:dyDescent="0.2">
      <c r="AD2719" s="4"/>
      <c r="AE2719" s="4"/>
    </row>
    <row r="2720" spans="30:31" x14ac:dyDescent="0.2">
      <c r="AD2720" s="4"/>
      <c r="AE2720" s="4"/>
    </row>
    <row r="2721" spans="30:31" x14ac:dyDescent="0.2">
      <c r="AD2721" s="4"/>
      <c r="AE2721" s="4"/>
    </row>
    <row r="2722" spans="30:31" x14ac:dyDescent="0.2">
      <c r="AD2722" s="4"/>
      <c r="AE2722" s="4"/>
    </row>
    <row r="2723" spans="30:31" x14ac:dyDescent="0.2">
      <c r="AD2723" s="4"/>
      <c r="AE2723" s="4"/>
    </row>
    <row r="2724" spans="30:31" x14ac:dyDescent="0.2">
      <c r="AD2724" s="4"/>
      <c r="AE2724" s="4"/>
    </row>
    <row r="2725" spans="30:31" x14ac:dyDescent="0.2">
      <c r="AD2725" s="4"/>
      <c r="AE2725" s="4"/>
    </row>
    <row r="2726" spans="30:31" x14ac:dyDescent="0.2">
      <c r="AD2726" s="4"/>
      <c r="AE2726" s="4"/>
    </row>
    <row r="2727" spans="30:31" x14ac:dyDescent="0.2">
      <c r="AD2727" s="4"/>
      <c r="AE2727" s="4"/>
    </row>
    <row r="2728" spans="30:31" x14ac:dyDescent="0.2">
      <c r="AD2728" s="4"/>
      <c r="AE2728" s="4"/>
    </row>
    <row r="2729" spans="30:31" x14ac:dyDescent="0.2">
      <c r="AD2729" s="4"/>
      <c r="AE2729" s="4"/>
    </row>
    <row r="2730" spans="30:31" x14ac:dyDescent="0.2">
      <c r="AD2730" s="4"/>
      <c r="AE2730" s="4"/>
    </row>
    <row r="2731" spans="30:31" x14ac:dyDescent="0.2">
      <c r="AD2731" s="4"/>
      <c r="AE2731" s="4"/>
    </row>
    <row r="2732" spans="30:31" x14ac:dyDescent="0.2">
      <c r="AD2732" s="4"/>
      <c r="AE2732" s="4"/>
    </row>
    <row r="2733" spans="30:31" x14ac:dyDescent="0.2">
      <c r="AD2733" s="4"/>
      <c r="AE2733" s="4"/>
    </row>
    <row r="2734" spans="30:31" x14ac:dyDescent="0.2">
      <c r="AD2734" s="4"/>
      <c r="AE2734" s="4"/>
    </row>
    <row r="2735" spans="30:31" x14ac:dyDescent="0.2">
      <c r="AD2735" s="4"/>
      <c r="AE2735" s="4"/>
    </row>
    <row r="2736" spans="30:31" x14ac:dyDescent="0.2">
      <c r="AD2736" s="4"/>
      <c r="AE2736" s="4"/>
    </row>
    <row r="2737" spans="30:31" x14ac:dyDescent="0.2">
      <c r="AD2737" s="4"/>
      <c r="AE2737" s="4"/>
    </row>
    <row r="2738" spans="30:31" x14ac:dyDescent="0.2">
      <c r="AD2738" s="4"/>
      <c r="AE2738" s="4"/>
    </row>
    <row r="2739" spans="30:31" x14ac:dyDescent="0.2">
      <c r="AD2739" s="4"/>
      <c r="AE2739" s="4"/>
    </row>
    <row r="2740" spans="30:31" x14ac:dyDescent="0.2">
      <c r="AD2740" s="4"/>
      <c r="AE2740" s="4"/>
    </row>
    <row r="2741" spans="30:31" x14ac:dyDescent="0.2">
      <c r="AD2741" s="4"/>
      <c r="AE2741" s="4"/>
    </row>
    <row r="2742" spans="30:31" x14ac:dyDescent="0.2">
      <c r="AD2742" s="4"/>
      <c r="AE2742" s="4"/>
    </row>
    <row r="2743" spans="30:31" x14ac:dyDescent="0.2">
      <c r="AD2743" s="4"/>
      <c r="AE2743" s="4"/>
    </row>
    <row r="2744" spans="30:31" x14ac:dyDescent="0.2">
      <c r="AD2744" s="4"/>
      <c r="AE2744" s="4"/>
    </row>
    <row r="2745" spans="30:31" x14ac:dyDescent="0.2">
      <c r="AD2745" s="4"/>
      <c r="AE2745" s="4"/>
    </row>
    <row r="2746" spans="30:31" x14ac:dyDescent="0.2">
      <c r="AD2746" s="4"/>
      <c r="AE2746" s="4"/>
    </row>
    <row r="2747" spans="30:31" x14ac:dyDescent="0.2">
      <c r="AD2747" s="4"/>
      <c r="AE2747" s="4"/>
    </row>
    <row r="2748" spans="30:31" x14ac:dyDescent="0.2">
      <c r="AD2748" s="4"/>
      <c r="AE2748" s="4"/>
    </row>
    <row r="2749" spans="30:31" x14ac:dyDescent="0.2">
      <c r="AD2749" s="4"/>
      <c r="AE2749" s="4"/>
    </row>
    <row r="2750" spans="30:31" x14ac:dyDescent="0.2">
      <c r="AD2750" s="4"/>
      <c r="AE2750" s="4"/>
    </row>
    <row r="2751" spans="30:31" x14ac:dyDescent="0.2">
      <c r="AD2751" s="4"/>
      <c r="AE2751" s="4"/>
    </row>
    <row r="2752" spans="30:31" x14ac:dyDescent="0.2">
      <c r="AD2752" s="4"/>
      <c r="AE2752" s="4"/>
    </row>
    <row r="2753" spans="30:31" x14ac:dyDescent="0.2">
      <c r="AD2753" s="4"/>
      <c r="AE2753" s="4"/>
    </row>
    <row r="2754" spans="30:31" x14ac:dyDescent="0.2">
      <c r="AD2754" s="4"/>
      <c r="AE2754" s="4"/>
    </row>
    <row r="2755" spans="30:31" x14ac:dyDescent="0.2">
      <c r="AD2755" s="4"/>
      <c r="AE2755" s="4"/>
    </row>
    <row r="2756" spans="30:31" x14ac:dyDescent="0.2">
      <c r="AD2756" s="4"/>
      <c r="AE2756" s="4"/>
    </row>
    <row r="2757" spans="30:31" x14ac:dyDescent="0.2">
      <c r="AD2757" s="4"/>
      <c r="AE2757" s="4"/>
    </row>
    <row r="2758" spans="30:31" x14ac:dyDescent="0.2">
      <c r="AD2758" s="4"/>
      <c r="AE2758" s="4"/>
    </row>
    <row r="2759" spans="30:31" x14ac:dyDescent="0.2">
      <c r="AD2759" s="4"/>
      <c r="AE2759" s="4"/>
    </row>
    <row r="2760" spans="30:31" x14ac:dyDescent="0.2">
      <c r="AD2760" s="4"/>
      <c r="AE2760" s="4"/>
    </row>
    <row r="2761" spans="30:31" x14ac:dyDescent="0.2">
      <c r="AD2761" s="4"/>
      <c r="AE2761" s="4"/>
    </row>
    <row r="2762" spans="30:31" x14ac:dyDescent="0.2">
      <c r="AD2762" s="4"/>
      <c r="AE2762" s="4"/>
    </row>
    <row r="2763" spans="30:31" x14ac:dyDescent="0.2">
      <c r="AD2763" s="4"/>
      <c r="AE2763" s="4"/>
    </row>
    <row r="2764" spans="30:31" x14ac:dyDescent="0.2">
      <c r="AD2764" s="4"/>
      <c r="AE2764" s="4"/>
    </row>
    <row r="2765" spans="30:31" x14ac:dyDescent="0.2">
      <c r="AD2765" s="4"/>
      <c r="AE2765" s="4"/>
    </row>
    <row r="2766" spans="30:31" x14ac:dyDescent="0.2">
      <c r="AD2766" s="4"/>
      <c r="AE2766" s="4"/>
    </row>
    <row r="2767" spans="30:31" x14ac:dyDescent="0.2">
      <c r="AD2767" s="4"/>
      <c r="AE2767" s="4"/>
    </row>
    <row r="2768" spans="30:31" x14ac:dyDescent="0.2">
      <c r="AD2768" s="4"/>
      <c r="AE2768" s="4"/>
    </row>
    <row r="2769" spans="30:31" x14ac:dyDescent="0.2">
      <c r="AD2769" s="4"/>
      <c r="AE2769" s="4"/>
    </row>
    <row r="2770" spans="30:31" x14ac:dyDescent="0.2">
      <c r="AD2770" s="4"/>
      <c r="AE2770" s="4"/>
    </row>
    <row r="2771" spans="30:31" x14ac:dyDescent="0.2">
      <c r="AD2771" s="4"/>
      <c r="AE2771" s="4"/>
    </row>
    <row r="2772" spans="30:31" x14ac:dyDescent="0.2">
      <c r="AD2772" s="4"/>
      <c r="AE2772" s="4"/>
    </row>
    <row r="2773" spans="30:31" x14ac:dyDescent="0.2">
      <c r="AD2773" s="4"/>
      <c r="AE2773" s="4"/>
    </row>
    <row r="2774" spans="30:31" x14ac:dyDescent="0.2">
      <c r="AD2774" s="4"/>
      <c r="AE2774" s="4"/>
    </row>
    <row r="2775" spans="30:31" x14ac:dyDescent="0.2">
      <c r="AD2775" s="4"/>
      <c r="AE2775" s="4"/>
    </row>
    <row r="2776" spans="30:31" x14ac:dyDescent="0.2">
      <c r="AD2776" s="4"/>
      <c r="AE2776" s="4"/>
    </row>
    <row r="2777" spans="30:31" x14ac:dyDescent="0.2">
      <c r="AD2777" s="4"/>
      <c r="AE2777" s="4"/>
    </row>
    <row r="2778" spans="30:31" x14ac:dyDescent="0.2">
      <c r="AD2778" s="4"/>
      <c r="AE2778" s="4"/>
    </row>
    <row r="2779" spans="30:31" x14ac:dyDescent="0.2">
      <c r="AD2779" s="4"/>
      <c r="AE2779" s="4"/>
    </row>
    <row r="2780" spans="30:31" x14ac:dyDescent="0.2">
      <c r="AD2780" s="4"/>
      <c r="AE2780" s="4"/>
    </row>
    <row r="2781" spans="30:31" x14ac:dyDescent="0.2">
      <c r="AD2781" s="4"/>
      <c r="AE2781" s="4"/>
    </row>
    <row r="2782" spans="30:31" x14ac:dyDescent="0.2">
      <c r="AD2782" s="4"/>
      <c r="AE2782" s="4"/>
    </row>
    <row r="2783" spans="30:31" x14ac:dyDescent="0.2">
      <c r="AD2783" s="4"/>
      <c r="AE2783" s="4"/>
    </row>
    <row r="2784" spans="30:31" x14ac:dyDescent="0.2">
      <c r="AD2784" s="4"/>
      <c r="AE2784" s="4"/>
    </row>
    <row r="2785" spans="30:31" x14ac:dyDescent="0.2">
      <c r="AD2785" s="4"/>
      <c r="AE2785" s="4"/>
    </row>
    <row r="2786" spans="30:31" x14ac:dyDescent="0.2">
      <c r="AD2786" s="4"/>
      <c r="AE2786" s="4"/>
    </row>
    <row r="2787" spans="30:31" x14ac:dyDescent="0.2">
      <c r="AD2787" s="4"/>
      <c r="AE2787" s="4"/>
    </row>
    <row r="2788" spans="30:31" x14ac:dyDescent="0.2">
      <c r="AD2788" s="4"/>
      <c r="AE2788" s="4"/>
    </row>
    <row r="2789" spans="30:31" x14ac:dyDescent="0.2">
      <c r="AD2789" s="4"/>
      <c r="AE2789" s="4"/>
    </row>
    <row r="2790" spans="30:31" x14ac:dyDescent="0.2">
      <c r="AD2790" s="4"/>
      <c r="AE2790" s="4"/>
    </row>
    <row r="2791" spans="30:31" x14ac:dyDescent="0.2">
      <c r="AD2791" s="4"/>
      <c r="AE2791" s="4"/>
    </row>
    <row r="2792" spans="30:31" x14ac:dyDescent="0.2">
      <c r="AD2792" s="4"/>
      <c r="AE2792" s="4"/>
    </row>
    <row r="2793" spans="30:31" x14ac:dyDescent="0.2">
      <c r="AD2793" s="4"/>
      <c r="AE2793" s="4"/>
    </row>
    <row r="2794" spans="30:31" x14ac:dyDescent="0.2">
      <c r="AD2794" s="4"/>
      <c r="AE2794" s="4"/>
    </row>
    <row r="2795" spans="30:31" x14ac:dyDescent="0.2">
      <c r="AD2795" s="4"/>
      <c r="AE2795" s="4"/>
    </row>
    <row r="2796" spans="30:31" x14ac:dyDescent="0.2">
      <c r="AD2796" s="4"/>
      <c r="AE2796" s="4"/>
    </row>
    <row r="2797" spans="30:31" x14ac:dyDescent="0.2">
      <c r="AD2797" s="4"/>
      <c r="AE2797" s="4"/>
    </row>
    <row r="2798" spans="30:31" x14ac:dyDescent="0.2">
      <c r="AD2798" s="4"/>
      <c r="AE2798" s="4"/>
    </row>
    <row r="2799" spans="30:31" x14ac:dyDescent="0.2">
      <c r="AD2799" s="4"/>
      <c r="AE2799" s="4"/>
    </row>
    <row r="2800" spans="30:31" x14ac:dyDescent="0.2">
      <c r="AD2800" s="4"/>
      <c r="AE2800" s="4"/>
    </row>
    <row r="2801" spans="30:31" x14ac:dyDescent="0.2">
      <c r="AD2801" s="4"/>
      <c r="AE2801" s="4"/>
    </row>
    <row r="2802" spans="30:31" x14ac:dyDescent="0.2">
      <c r="AD2802" s="4"/>
      <c r="AE2802" s="4"/>
    </row>
    <row r="2803" spans="30:31" x14ac:dyDescent="0.2">
      <c r="AD2803" s="4"/>
      <c r="AE2803" s="4"/>
    </row>
    <row r="2804" spans="30:31" x14ac:dyDescent="0.2">
      <c r="AD2804" s="4"/>
      <c r="AE2804" s="4"/>
    </row>
    <row r="2805" spans="30:31" x14ac:dyDescent="0.2">
      <c r="AD2805" s="4"/>
      <c r="AE2805" s="4"/>
    </row>
    <row r="2806" spans="30:31" x14ac:dyDescent="0.2">
      <c r="AD2806" s="4"/>
      <c r="AE2806" s="4"/>
    </row>
    <row r="2807" spans="30:31" x14ac:dyDescent="0.2">
      <c r="AD2807" s="4"/>
      <c r="AE2807" s="4"/>
    </row>
    <row r="2808" spans="30:31" x14ac:dyDescent="0.2">
      <c r="AD2808" s="4"/>
      <c r="AE2808" s="4"/>
    </row>
    <row r="2809" spans="30:31" x14ac:dyDescent="0.2">
      <c r="AD2809" s="4"/>
      <c r="AE2809" s="4"/>
    </row>
    <row r="2810" spans="30:31" x14ac:dyDescent="0.2">
      <c r="AD2810" s="4"/>
      <c r="AE2810" s="4"/>
    </row>
    <row r="2811" spans="30:31" x14ac:dyDescent="0.2">
      <c r="AD2811" s="4"/>
      <c r="AE2811" s="4"/>
    </row>
    <row r="2812" spans="30:31" x14ac:dyDescent="0.2">
      <c r="AD2812" s="4"/>
      <c r="AE2812" s="4"/>
    </row>
    <row r="2813" spans="30:31" x14ac:dyDescent="0.2">
      <c r="AD2813" s="4"/>
      <c r="AE2813" s="4"/>
    </row>
    <row r="2814" spans="30:31" x14ac:dyDescent="0.2">
      <c r="AD2814" s="4"/>
      <c r="AE2814" s="4"/>
    </row>
    <row r="2815" spans="30:31" x14ac:dyDescent="0.2">
      <c r="AD2815" s="4"/>
      <c r="AE2815" s="4"/>
    </row>
    <row r="2816" spans="30:31" x14ac:dyDescent="0.2">
      <c r="AD2816" s="4"/>
      <c r="AE2816" s="4"/>
    </row>
    <row r="2817" spans="30:31" x14ac:dyDescent="0.2">
      <c r="AD2817" s="4"/>
      <c r="AE2817" s="4"/>
    </row>
    <row r="2818" spans="30:31" x14ac:dyDescent="0.2">
      <c r="AD2818" s="4"/>
      <c r="AE2818" s="4"/>
    </row>
    <row r="2819" spans="30:31" x14ac:dyDescent="0.2">
      <c r="AD2819" s="4"/>
      <c r="AE2819" s="4"/>
    </row>
    <row r="2820" spans="30:31" x14ac:dyDescent="0.2">
      <c r="AD2820" s="4"/>
      <c r="AE2820" s="4"/>
    </row>
    <row r="2821" spans="30:31" x14ac:dyDescent="0.2">
      <c r="AD2821" s="4"/>
      <c r="AE2821" s="4"/>
    </row>
    <row r="2822" spans="30:31" x14ac:dyDescent="0.2">
      <c r="AD2822" s="4"/>
      <c r="AE2822" s="4"/>
    </row>
    <row r="2823" spans="30:31" x14ac:dyDescent="0.2">
      <c r="AD2823" s="4"/>
      <c r="AE2823" s="4"/>
    </row>
    <row r="2824" spans="30:31" x14ac:dyDescent="0.2">
      <c r="AD2824" s="4"/>
      <c r="AE2824" s="4"/>
    </row>
    <row r="2825" spans="30:31" x14ac:dyDescent="0.2">
      <c r="AD2825" s="4"/>
      <c r="AE2825" s="4"/>
    </row>
    <row r="2826" spans="30:31" x14ac:dyDescent="0.2">
      <c r="AD2826" s="4"/>
      <c r="AE2826" s="4"/>
    </row>
    <row r="2827" spans="30:31" x14ac:dyDescent="0.2">
      <c r="AD2827" s="4"/>
      <c r="AE2827" s="4"/>
    </row>
    <row r="2828" spans="30:31" x14ac:dyDescent="0.2">
      <c r="AD2828" s="4"/>
      <c r="AE2828" s="4"/>
    </row>
    <row r="2829" spans="30:31" x14ac:dyDescent="0.2">
      <c r="AD2829" s="4"/>
      <c r="AE2829" s="4"/>
    </row>
    <row r="2830" spans="30:31" x14ac:dyDescent="0.2">
      <c r="AD2830" s="4"/>
      <c r="AE2830" s="4"/>
    </row>
    <row r="2831" spans="30:31" x14ac:dyDescent="0.2">
      <c r="AD2831" s="4"/>
      <c r="AE2831" s="4"/>
    </row>
    <row r="2832" spans="30:31" x14ac:dyDescent="0.2">
      <c r="AD2832" s="4"/>
      <c r="AE2832" s="4"/>
    </row>
    <row r="2833" spans="30:31" x14ac:dyDescent="0.2">
      <c r="AD2833" s="4"/>
      <c r="AE2833" s="4"/>
    </row>
    <row r="2834" spans="30:31" x14ac:dyDescent="0.2">
      <c r="AD2834" s="4"/>
      <c r="AE2834" s="4"/>
    </row>
    <row r="2835" spans="30:31" x14ac:dyDescent="0.2">
      <c r="AD2835" s="4"/>
      <c r="AE2835" s="4"/>
    </row>
    <row r="2836" spans="30:31" x14ac:dyDescent="0.2">
      <c r="AD2836" s="4"/>
      <c r="AE2836" s="4"/>
    </row>
    <row r="2837" spans="30:31" x14ac:dyDescent="0.2">
      <c r="AD2837" s="4"/>
      <c r="AE2837" s="4"/>
    </row>
    <row r="2838" spans="30:31" x14ac:dyDescent="0.2">
      <c r="AD2838" s="4"/>
      <c r="AE2838" s="4"/>
    </row>
    <row r="2839" spans="30:31" x14ac:dyDescent="0.2">
      <c r="AD2839" s="4"/>
      <c r="AE2839" s="4"/>
    </row>
    <row r="2840" spans="30:31" x14ac:dyDescent="0.2">
      <c r="AD2840" s="4"/>
      <c r="AE2840" s="4"/>
    </row>
    <row r="2841" spans="30:31" x14ac:dyDescent="0.2">
      <c r="AD2841" s="4"/>
      <c r="AE2841" s="4"/>
    </row>
    <row r="2842" spans="30:31" x14ac:dyDescent="0.2">
      <c r="AD2842" s="4"/>
      <c r="AE2842" s="4"/>
    </row>
    <row r="2843" spans="30:31" x14ac:dyDescent="0.2">
      <c r="AD2843" s="4"/>
      <c r="AE2843" s="4"/>
    </row>
    <row r="2844" spans="30:31" x14ac:dyDescent="0.2">
      <c r="AD2844" s="4"/>
      <c r="AE2844" s="4"/>
    </row>
    <row r="2845" spans="30:31" x14ac:dyDescent="0.2">
      <c r="AD2845" s="4"/>
      <c r="AE2845" s="4"/>
    </row>
    <row r="2846" spans="30:31" x14ac:dyDescent="0.2">
      <c r="AD2846" s="4"/>
      <c r="AE2846" s="4"/>
    </row>
    <row r="2847" spans="30:31" x14ac:dyDescent="0.2">
      <c r="AD2847" s="4"/>
      <c r="AE2847" s="4"/>
    </row>
    <row r="2848" spans="30:31" x14ac:dyDescent="0.2">
      <c r="AD2848" s="4"/>
      <c r="AE2848" s="4"/>
    </row>
    <row r="2849" spans="30:31" x14ac:dyDescent="0.2">
      <c r="AD2849" s="4"/>
      <c r="AE2849" s="4"/>
    </row>
    <row r="2850" spans="30:31" x14ac:dyDescent="0.2">
      <c r="AD2850" s="4"/>
      <c r="AE2850" s="4"/>
    </row>
    <row r="2851" spans="30:31" x14ac:dyDescent="0.2">
      <c r="AD2851" s="4"/>
      <c r="AE2851" s="4"/>
    </row>
    <row r="2852" spans="30:31" x14ac:dyDescent="0.2">
      <c r="AD2852" s="4"/>
      <c r="AE2852" s="4"/>
    </row>
    <row r="2853" spans="30:31" x14ac:dyDescent="0.2">
      <c r="AD2853" s="4"/>
      <c r="AE2853" s="4"/>
    </row>
    <row r="2854" spans="30:31" x14ac:dyDescent="0.2">
      <c r="AD2854" s="4"/>
      <c r="AE2854" s="4"/>
    </row>
    <row r="2855" spans="30:31" x14ac:dyDescent="0.2">
      <c r="AD2855" s="4"/>
      <c r="AE2855" s="4"/>
    </row>
    <row r="2856" spans="30:31" x14ac:dyDescent="0.2">
      <c r="AD2856" s="4"/>
      <c r="AE2856" s="4"/>
    </row>
    <row r="2857" spans="30:31" x14ac:dyDescent="0.2">
      <c r="AD2857" s="4"/>
      <c r="AE2857" s="4"/>
    </row>
    <row r="2858" spans="30:31" x14ac:dyDescent="0.2">
      <c r="AD2858" s="4"/>
      <c r="AE2858" s="4"/>
    </row>
    <row r="2859" spans="30:31" x14ac:dyDescent="0.2">
      <c r="AD2859" s="4"/>
      <c r="AE2859" s="4"/>
    </row>
    <row r="2860" spans="30:31" x14ac:dyDescent="0.2">
      <c r="AD2860" s="4"/>
      <c r="AE2860" s="4"/>
    </row>
    <row r="2861" spans="30:31" x14ac:dyDescent="0.2">
      <c r="AD2861" s="4"/>
      <c r="AE2861" s="4"/>
    </row>
    <row r="2862" spans="30:31" x14ac:dyDescent="0.2">
      <c r="AD2862" s="4"/>
      <c r="AE2862" s="4"/>
    </row>
    <row r="2863" spans="30:31" x14ac:dyDescent="0.2">
      <c r="AD2863" s="4"/>
      <c r="AE2863" s="4"/>
    </row>
    <row r="2864" spans="30:31" x14ac:dyDescent="0.2">
      <c r="AD2864" s="4"/>
      <c r="AE2864" s="4"/>
    </row>
    <row r="2865" spans="30:31" x14ac:dyDescent="0.2">
      <c r="AD2865" s="4"/>
      <c r="AE2865" s="4"/>
    </row>
    <row r="2866" spans="30:31" x14ac:dyDescent="0.2">
      <c r="AD2866" s="4"/>
      <c r="AE2866" s="4"/>
    </row>
    <row r="2867" spans="30:31" x14ac:dyDescent="0.2">
      <c r="AD2867" s="4"/>
      <c r="AE2867" s="4"/>
    </row>
    <row r="2868" spans="30:31" x14ac:dyDescent="0.2">
      <c r="AD2868" s="4"/>
      <c r="AE2868" s="4"/>
    </row>
    <row r="2869" spans="30:31" x14ac:dyDescent="0.2">
      <c r="AD2869" s="4"/>
      <c r="AE2869" s="4"/>
    </row>
    <row r="2870" spans="30:31" x14ac:dyDescent="0.2">
      <c r="AD2870" s="4"/>
      <c r="AE2870" s="4"/>
    </row>
    <row r="2871" spans="30:31" x14ac:dyDescent="0.2">
      <c r="AD2871" s="4"/>
      <c r="AE2871" s="4"/>
    </row>
    <row r="2872" spans="30:31" x14ac:dyDescent="0.2">
      <c r="AD2872" s="4"/>
      <c r="AE2872" s="4"/>
    </row>
    <row r="2873" spans="30:31" x14ac:dyDescent="0.2">
      <c r="AD2873" s="4"/>
      <c r="AE2873" s="4"/>
    </row>
    <row r="2874" spans="30:31" x14ac:dyDescent="0.2">
      <c r="AD2874" s="4"/>
      <c r="AE2874" s="4"/>
    </row>
    <row r="2875" spans="30:31" x14ac:dyDescent="0.2">
      <c r="AD2875" s="4"/>
      <c r="AE2875" s="4"/>
    </row>
    <row r="2876" spans="30:31" x14ac:dyDescent="0.2">
      <c r="AD2876" s="4"/>
      <c r="AE2876" s="4"/>
    </row>
    <row r="2877" spans="30:31" x14ac:dyDescent="0.2">
      <c r="AD2877" s="4"/>
      <c r="AE2877" s="4"/>
    </row>
    <row r="2878" spans="30:31" x14ac:dyDescent="0.2">
      <c r="AD2878" s="4"/>
      <c r="AE2878" s="4"/>
    </row>
    <row r="2879" spans="30:31" x14ac:dyDescent="0.2">
      <c r="AD2879" s="4"/>
      <c r="AE2879" s="4"/>
    </row>
    <row r="2880" spans="30:31" x14ac:dyDescent="0.2">
      <c r="AD2880" s="4"/>
      <c r="AE2880" s="4"/>
    </row>
    <row r="2881" spans="30:31" x14ac:dyDescent="0.2">
      <c r="AD2881" s="4"/>
      <c r="AE2881" s="4"/>
    </row>
    <row r="2882" spans="30:31" x14ac:dyDescent="0.2">
      <c r="AD2882" s="4"/>
      <c r="AE2882" s="4"/>
    </row>
    <row r="2883" spans="30:31" x14ac:dyDescent="0.2">
      <c r="AD2883" s="4"/>
      <c r="AE2883" s="4"/>
    </row>
    <row r="2884" spans="30:31" x14ac:dyDescent="0.2">
      <c r="AD2884" s="4"/>
      <c r="AE2884" s="4"/>
    </row>
    <row r="2885" spans="30:31" x14ac:dyDescent="0.2">
      <c r="AD2885" s="4"/>
      <c r="AE2885" s="4"/>
    </row>
    <row r="2886" spans="30:31" x14ac:dyDescent="0.2">
      <c r="AD2886" s="4"/>
      <c r="AE2886" s="4"/>
    </row>
    <row r="2887" spans="30:31" x14ac:dyDescent="0.2">
      <c r="AD2887" s="4"/>
      <c r="AE2887" s="4"/>
    </row>
    <row r="2888" spans="30:31" x14ac:dyDescent="0.2">
      <c r="AD2888" s="4"/>
      <c r="AE2888" s="4"/>
    </row>
    <row r="2889" spans="30:31" x14ac:dyDescent="0.2">
      <c r="AD2889" s="4"/>
      <c r="AE2889" s="4"/>
    </row>
    <row r="2890" spans="30:31" x14ac:dyDescent="0.2">
      <c r="AD2890" s="4"/>
      <c r="AE2890" s="4"/>
    </row>
    <row r="2891" spans="30:31" x14ac:dyDescent="0.2">
      <c r="AD2891" s="4"/>
      <c r="AE2891" s="4"/>
    </row>
    <row r="2892" spans="30:31" x14ac:dyDescent="0.2">
      <c r="AD2892" s="4"/>
      <c r="AE2892" s="4"/>
    </row>
    <row r="2893" spans="30:31" x14ac:dyDescent="0.2">
      <c r="AD2893" s="4"/>
      <c r="AE2893" s="4"/>
    </row>
    <row r="2894" spans="30:31" x14ac:dyDescent="0.2">
      <c r="AD2894" s="4"/>
      <c r="AE2894" s="4"/>
    </row>
    <row r="2895" spans="30:31" x14ac:dyDescent="0.2">
      <c r="AD2895" s="4"/>
      <c r="AE2895" s="4"/>
    </row>
    <row r="2896" spans="30:31" x14ac:dyDescent="0.2">
      <c r="AD2896" s="4"/>
      <c r="AE2896" s="4"/>
    </row>
    <row r="2897" spans="30:31" x14ac:dyDescent="0.2">
      <c r="AD2897" s="4"/>
      <c r="AE2897" s="4"/>
    </row>
    <row r="2898" spans="30:31" x14ac:dyDescent="0.2">
      <c r="AD2898" s="4"/>
      <c r="AE2898" s="4"/>
    </row>
    <row r="2899" spans="30:31" x14ac:dyDescent="0.2">
      <c r="AD2899" s="4"/>
      <c r="AE2899" s="4"/>
    </row>
    <row r="2900" spans="30:31" x14ac:dyDescent="0.2">
      <c r="AD2900" s="4"/>
      <c r="AE2900" s="4"/>
    </row>
    <row r="2901" spans="30:31" x14ac:dyDescent="0.2">
      <c r="AD2901" s="4"/>
      <c r="AE2901" s="4"/>
    </row>
    <row r="2902" spans="30:31" x14ac:dyDescent="0.2">
      <c r="AD2902" s="4"/>
      <c r="AE2902" s="4"/>
    </row>
    <row r="2903" spans="30:31" x14ac:dyDescent="0.2">
      <c r="AD2903" s="4"/>
      <c r="AE2903" s="4"/>
    </row>
    <row r="2904" spans="30:31" x14ac:dyDescent="0.2">
      <c r="AD2904" s="4"/>
      <c r="AE2904" s="4"/>
    </row>
    <row r="2905" spans="30:31" x14ac:dyDescent="0.2">
      <c r="AD2905" s="4"/>
      <c r="AE2905" s="4"/>
    </row>
    <row r="2906" spans="30:31" x14ac:dyDescent="0.2">
      <c r="AD2906" s="4"/>
      <c r="AE2906" s="4"/>
    </row>
    <row r="2907" spans="30:31" x14ac:dyDescent="0.2">
      <c r="AD2907" s="4"/>
      <c r="AE2907" s="4"/>
    </row>
    <row r="2908" spans="30:31" x14ac:dyDescent="0.2">
      <c r="AD2908" s="4"/>
      <c r="AE2908" s="4"/>
    </row>
    <row r="2909" spans="30:31" x14ac:dyDescent="0.2">
      <c r="AD2909" s="4"/>
      <c r="AE2909" s="4"/>
    </row>
    <row r="2910" spans="30:31" x14ac:dyDescent="0.2">
      <c r="AD2910" s="4"/>
      <c r="AE2910" s="4"/>
    </row>
    <row r="2911" spans="30:31" x14ac:dyDescent="0.2">
      <c r="AD2911" s="4"/>
      <c r="AE2911" s="4"/>
    </row>
    <row r="2912" spans="30:31" x14ac:dyDescent="0.2">
      <c r="AD2912" s="4"/>
      <c r="AE2912" s="4"/>
    </row>
    <row r="2913" spans="30:31" x14ac:dyDescent="0.2">
      <c r="AD2913" s="4"/>
      <c r="AE2913" s="4"/>
    </row>
    <row r="2914" spans="30:31" x14ac:dyDescent="0.2">
      <c r="AD2914" s="4"/>
      <c r="AE2914" s="4"/>
    </row>
    <row r="2915" spans="30:31" x14ac:dyDescent="0.2">
      <c r="AD2915" s="4"/>
      <c r="AE2915" s="4"/>
    </row>
    <row r="2916" spans="30:31" x14ac:dyDescent="0.2">
      <c r="AD2916" s="4"/>
      <c r="AE2916" s="4"/>
    </row>
    <row r="2917" spans="30:31" x14ac:dyDescent="0.2">
      <c r="AD2917" s="4"/>
      <c r="AE2917" s="4"/>
    </row>
    <row r="2918" spans="30:31" x14ac:dyDescent="0.2">
      <c r="AD2918" s="4"/>
      <c r="AE2918" s="4"/>
    </row>
    <row r="2919" spans="30:31" x14ac:dyDescent="0.2">
      <c r="AD2919" s="4"/>
      <c r="AE2919" s="4"/>
    </row>
    <row r="2920" spans="30:31" x14ac:dyDescent="0.2">
      <c r="AD2920" s="4"/>
      <c r="AE2920" s="4"/>
    </row>
    <row r="2921" spans="30:31" x14ac:dyDescent="0.2">
      <c r="AD2921" s="4"/>
      <c r="AE2921" s="4"/>
    </row>
    <row r="2922" spans="30:31" x14ac:dyDescent="0.2">
      <c r="AD2922" s="4"/>
      <c r="AE2922" s="4"/>
    </row>
    <row r="2923" spans="30:31" x14ac:dyDescent="0.2">
      <c r="AD2923" s="4"/>
      <c r="AE2923" s="4"/>
    </row>
    <row r="2924" spans="30:31" x14ac:dyDescent="0.2">
      <c r="AD2924" s="4"/>
      <c r="AE2924" s="4"/>
    </row>
    <row r="2925" spans="30:31" x14ac:dyDescent="0.2">
      <c r="AD2925" s="4"/>
      <c r="AE2925" s="4"/>
    </row>
    <row r="2926" spans="30:31" x14ac:dyDescent="0.2">
      <c r="AD2926" s="4"/>
      <c r="AE2926" s="4"/>
    </row>
    <row r="2927" spans="30:31" x14ac:dyDescent="0.2">
      <c r="AD2927" s="4"/>
      <c r="AE2927" s="4"/>
    </row>
    <row r="2928" spans="30:31" x14ac:dyDescent="0.2">
      <c r="AD2928" s="4"/>
      <c r="AE2928" s="4"/>
    </row>
    <row r="2929" spans="30:31" x14ac:dyDescent="0.2">
      <c r="AD2929" s="4"/>
      <c r="AE2929" s="4"/>
    </row>
    <row r="2930" spans="30:31" x14ac:dyDescent="0.2">
      <c r="AD2930" s="4"/>
      <c r="AE2930" s="4"/>
    </row>
    <row r="2931" spans="30:31" x14ac:dyDescent="0.2">
      <c r="AD2931" s="4"/>
      <c r="AE2931" s="4"/>
    </row>
    <row r="2932" spans="30:31" x14ac:dyDescent="0.2">
      <c r="AD2932" s="4"/>
      <c r="AE2932" s="4"/>
    </row>
    <row r="2933" spans="30:31" x14ac:dyDescent="0.2">
      <c r="AD2933" s="4"/>
      <c r="AE2933" s="4"/>
    </row>
    <row r="2934" spans="30:31" x14ac:dyDescent="0.2">
      <c r="AD2934" s="4"/>
      <c r="AE2934" s="4"/>
    </row>
    <row r="2935" spans="30:31" x14ac:dyDescent="0.2">
      <c r="AD2935" s="4"/>
      <c r="AE2935" s="4"/>
    </row>
    <row r="2936" spans="30:31" x14ac:dyDescent="0.2">
      <c r="AD2936" s="4"/>
      <c r="AE2936" s="4"/>
    </row>
    <row r="2937" spans="30:31" x14ac:dyDescent="0.2">
      <c r="AD2937" s="4"/>
      <c r="AE2937" s="4"/>
    </row>
    <row r="2938" spans="30:31" x14ac:dyDescent="0.2">
      <c r="AD2938" s="4"/>
      <c r="AE2938" s="4"/>
    </row>
    <row r="2939" spans="30:31" x14ac:dyDescent="0.2">
      <c r="AD2939" s="4"/>
      <c r="AE2939" s="4"/>
    </row>
    <row r="2940" spans="30:31" x14ac:dyDescent="0.2">
      <c r="AD2940" s="4"/>
      <c r="AE2940" s="4"/>
    </row>
    <row r="2941" spans="30:31" x14ac:dyDescent="0.2">
      <c r="AD2941" s="4"/>
      <c r="AE2941" s="4"/>
    </row>
    <row r="2942" spans="30:31" x14ac:dyDescent="0.2">
      <c r="AD2942" s="4"/>
      <c r="AE2942" s="4"/>
    </row>
    <row r="2943" spans="30:31" x14ac:dyDescent="0.2">
      <c r="AD2943" s="4"/>
      <c r="AE2943" s="4"/>
    </row>
    <row r="2944" spans="30:31" x14ac:dyDescent="0.2">
      <c r="AD2944" s="4"/>
      <c r="AE2944" s="4"/>
    </row>
    <row r="2945" spans="30:31" x14ac:dyDescent="0.2">
      <c r="AD2945" s="4"/>
      <c r="AE2945" s="4"/>
    </row>
    <row r="2946" spans="30:31" x14ac:dyDescent="0.2">
      <c r="AD2946" s="4"/>
      <c r="AE2946" s="4"/>
    </row>
    <row r="2947" spans="30:31" x14ac:dyDescent="0.2">
      <c r="AD2947" s="4"/>
      <c r="AE2947" s="4"/>
    </row>
    <row r="2948" spans="30:31" x14ac:dyDescent="0.2">
      <c r="AD2948" s="4"/>
      <c r="AE2948" s="4"/>
    </row>
    <row r="2949" spans="30:31" x14ac:dyDescent="0.2">
      <c r="AD2949" s="4"/>
      <c r="AE2949" s="4"/>
    </row>
    <row r="2950" spans="30:31" x14ac:dyDescent="0.2">
      <c r="AD2950" s="4"/>
      <c r="AE2950" s="4"/>
    </row>
    <row r="2951" spans="30:31" x14ac:dyDescent="0.2">
      <c r="AD2951" s="4"/>
      <c r="AE2951" s="4"/>
    </row>
    <row r="2952" spans="30:31" x14ac:dyDescent="0.2">
      <c r="AD2952" s="4"/>
      <c r="AE2952" s="4"/>
    </row>
    <row r="2953" spans="30:31" x14ac:dyDescent="0.2">
      <c r="AD2953" s="4"/>
      <c r="AE2953" s="4"/>
    </row>
    <row r="2954" spans="30:31" x14ac:dyDescent="0.2">
      <c r="AD2954" s="4"/>
      <c r="AE2954" s="4"/>
    </row>
    <row r="2955" spans="30:31" x14ac:dyDescent="0.2">
      <c r="AD2955" s="4"/>
      <c r="AE2955" s="4"/>
    </row>
    <row r="2956" spans="30:31" x14ac:dyDescent="0.2">
      <c r="AD2956" s="4"/>
      <c r="AE2956" s="4"/>
    </row>
    <row r="2957" spans="30:31" x14ac:dyDescent="0.2">
      <c r="AD2957" s="4"/>
      <c r="AE2957" s="4"/>
    </row>
    <row r="2958" spans="30:31" x14ac:dyDescent="0.2">
      <c r="AD2958" s="4"/>
      <c r="AE2958" s="4"/>
    </row>
    <row r="2959" spans="30:31" x14ac:dyDescent="0.2">
      <c r="AD2959" s="4"/>
      <c r="AE2959" s="4"/>
    </row>
    <row r="2960" spans="30:31" x14ac:dyDescent="0.2">
      <c r="AD2960" s="4"/>
      <c r="AE2960" s="4"/>
    </row>
    <row r="2961" spans="30:31" x14ac:dyDescent="0.2">
      <c r="AD2961" s="4"/>
      <c r="AE2961" s="4"/>
    </row>
    <row r="2962" spans="30:31" x14ac:dyDescent="0.2">
      <c r="AD2962" s="4"/>
      <c r="AE2962" s="4"/>
    </row>
    <row r="2963" spans="30:31" x14ac:dyDescent="0.2">
      <c r="AD2963" s="4"/>
      <c r="AE2963" s="4"/>
    </row>
    <row r="2964" spans="30:31" x14ac:dyDescent="0.2">
      <c r="AD2964" s="4"/>
      <c r="AE2964" s="4"/>
    </row>
    <row r="2965" spans="30:31" x14ac:dyDescent="0.2">
      <c r="AD2965" s="4"/>
      <c r="AE2965" s="4"/>
    </row>
    <row r="2966" spans="30:31" x14ac:dyDescent="0.2">
      <c r="AD2966" s="4"/>
      <c r="AE2966" s="4"/>
    </row>
    <row r="2967" spans="30:31" x14ac:dyDescent="0.2">
      <c r="AD2967" s="4"/>
      <c r="AE2967" s="4"/>
    </row>
    <row r="2968" spans="30:31" x14ac:dyDescent="0.2">
      <c r="AD2968" s="4"/>
      <c r="AE2968" s="4"/>
    </row>
    <row r="2969" spans="30:31" x14ac:dyDescent="0.2">
      <c r="AD2969" s="4"/>
      <c r="AE2969" s="4"/>
    </row>
    <row r="2970" spans="30:31" x14ac:dyDescent="0.2">
      <c r="AD2970" s="4"/>
      <c r="AE2970" s="4"/>
    </row>
    <row r="2971" spans="30:31" x14ac:dyDescent="0.2">
      <c r="AD2971" s="4"/>
      <c r="AE2971" s="4"/>
    </row>
    <row r="2972" spans="30:31" x14ac:dyDescent="0.2">
      <c r="AD2972" s="4"/>
      <c r="AE2972" s="4"/>
    </row>
    <row r="2973" spans="30:31" x14ac:dyDescent="0.2">
      <c r="AD2973" s="4"/>
      <c r="AE2973" s="4"/>
    </row>
    <row r="2974" spans="30:31" x14ac:dyDescent="0.2">
      <c r="AD2974" s="4"/>
      <c r="AE2974" s="4"/>
    </row>
    <row r="2975" spans="30:31" x14ac:dyDescent="0.2">
      <c r="AD2975" s="4"/>
      <c r="AE2975" s="4"/>
    </row>
    <row r="2976" spans="30:31" x14ac:dyDescent="0.2">
      <c r="AD2976" s="4"/>
      <c r="AE2976" s="4"/>
    </row>
    <row r="2977" spans="30:31" x14ac:dyDescent="0.2">
      <c r="AD2977" s="4"/>
      <c r="AE2977" s="4"/>
    </row>
    <row r="2978" spans="30:31" x14ac:dyDescent="0.2">
      <c r="AD2978" s="4"/>
      <c r="AE2978" s="4"/>
    </row>
    <row r="2979" spans="30:31" x14ac:dyDescent="0.2">
      <c r="AD2979" s="4"/>
      <c r="AE2979" s="4"/>
    </row>
    <row r="2980" spans="30:31" x14ac:dyDescent="0.2">
      <c r="AD2980" s="4"/>
      <c r="AE2980" s="4"/>
    </row>
    <row r="2981" spans="30:31" x14ac:dyDescent="0.2">
      <c r="AD2981" s="4"/>
      <c r="AE2981" s="4"/>
    </row>
    <row r="2982" spans="30:31" x14ac:dyDescent="0.2">
      <c r="AD2982" s="4"/>
      <c r="AE2982" s="4"/>
    </row>
    <row r="2983" spans="30:31" x14ac:dyDescent="0.2">
      <c r="AD2983" s="4"/>
      <c r="AE2983" s="4"/>
    </row>
    <row r="2984" spans="30:31" x14ac:dyDescent="0.2">
      <c r="AD2984" s="4"/>
      <c r="AE2984" s="4"/>
    </row>
    <row r="2985" spans="30:31" x14ac:dyDescent="0.2">
      <c r="AD2985" s="4"/>
      <c r="AE2985" s="4"/>
    </row>
    <row r="2986" spans="30:31" x14ac:dyDescent="0.2">
      <c r="AD2986" s="4"/>
      <c r="AE2986" s="4"/>
    </row>
    <row r="2987" spans="30:31" x14ac:dyDescent="0.2">
      <c r="AD2987" s="4"/>
      <c r="AE2987" s="4"/>
    </row>
    <row r="2988" spans="30:31" x14ac:dyDescent="0.2">
      <c r="AD2988" s="4"/>
      <c r="AE2988" s="4"/>
    </row>
    <row r="2989" spans="30:31" x14ac:dyDescent="0.2">
      <c r="AD2989" s="4"/>
      <c r="AE2989" s="4"/>
    </row>
    <row r="2990" spans="30:31" x14ac:dyDescent="0.2">
      <c r="AD2990" s="4"/>
      <c r="AE2990" s="4"/>
    </row>
    <row r="2991" spans="30:31" x14ac:dyDescent="0.2">
      <c r="AD2991" s="4"/>
      <c r="AE2991" s="4"/>
    </row>
    <row r="2992" spans="30:31" x14ac:dyDescent="0.2">
      <c r="AD2992" s="4"/>
      <c r="AE2992" s="4"/>
    </row>
    <row r="2993" spans="30:31" x14ac:dyDescent="0.2">
      <c r="AD2993" s="4"/>
      <c r="AE2993" s="4"/>
    </row>
    <row r="2994" spans="30:31" x14ac:dyDescent="0.2">
      <c r="AD2994" s="4"/>
      <c r="AE2994" s="4"/>
    </row>
    <row r="2995" spans="30:31" x14ac:dyDescent="0.2">
      <c r="AD2995" s="4"/>
      <c r="AE2995" s="4"/>
    </row>
    <row r="2996" spans="30:31" x14ac:dyDescent="0.2">
      <c r="AD2996" s="4"/>
      <c r="AE2996" s="4"/>
    </row>
    <row r="2997" spans="30:31" x14ac:dyDescent="0.2">
      <c r="AD2997" s="4"/>
      <c r="AE2997" s="4"/>
    </row>
    <row r="2998" spans="30:31" x14ac:dyDescent="0.2">
      <c r="AD2998" s="4"/>
      <c r="AE2998" s="4"/>
    </row>
    <row r="2999" spans="30:31" x14ac:dyDescent="0.2">
      <c r="AD2999" s="4"/>
      <c r="AE2999" s="4"/>
    </row>
    <row r="3000" spans="30:31" x14ac:dyDescent="0.2">
      <c r="AD3000" s="4"/>
      <c r="AE3000" s="4"/>
    </row>
    <row r="3001" spans="30:31" x14ac:dyDescent="0.2">
      <c r="AD3001" s="4"/>
      <c r="AE3001" s="4"/>
    </row>
    <row r="3002" spans="30:31" x14ac:dyDescent="0.2">
      <c r="AD3002" s="4"/>
      <c r="AE3002" s="4"/>
    </row>
    <row r="3003" spans="30:31" x14ac:dyDescent="0.2">
      <c r="AD3003" s="4"/>
      <c r="AE3003" s="4"/>
    </row>
    <row r="3004" spans="30:31" x14ac:dyDescent="0.2">
      <c r="AD3004" s="4"/>
      <c r="AE3004" s="4"/>
    </row>
    <row r="3005" spans="30:31" x14ac:dyDescent="0.2">
      <c r="AD3005" s="4"/>
      <c r="AE3005" s="4"/>
    </row>
    <row r="3006" spans="30:31" x14ac:dyDescent="0.2">
      <c r="AD3006" s="4"/>
      <c r="AE3006" s="4"/>
    </row>
    <row r="3007" spans="30:31" x14ac:dyDescent="0.2">
      <c r="AD3007" s="4"/>
      <c r="AE3007" s="4"/>
    </row>
    <row r="3008" spans="30:31" x14ac:dyDescent="0.2">
      <c r="AD3008" s="4"/>
      <c r="AE3008" s="4"/>
    </row>
    <row r="3009" spans="30:31" x14ac:dyDescent="0.2">
      <c r="AD3009" s="4"/>
      <c r="AE3009" s="4"/>
    </row>
    <row r="3010" spans="30:31" x14ac:dyDescent="0.2">
      <c r="AD3010" s="4"/>
      <c r="AE3010" s="4"/>
    </row>
    <row r="3011" spans="30:31" x14ac:dyDescent="0.2">
      <c r="AD3011" s="4"/>
      <c r="AE3011" s="4"/>
    </row>
    <row r="3012" spans="30:31" x14ac:dyDescent="0.2">
      <c r="AD3012" s="4"/>
      <c r="AE3012" s="4"/>
    </row>
    <row r="3013" spans="30:31" x14ac:dyDescent="0.2">
      <c r="AD3013" s="4"/>
      <c r="AE3013" s="4"/>
    </row>
    <row r="3014" spans="30:31" x14ac:dyDescent="0.2">
      <c r="AD3014" s="4"/>
      <c r="AE3014" s="4"/>
    </row>
    <row r="3015" spans="30:31" x14ac:dyDescent="0.2">
      <c r="AD3015" s="4"/>
      <c r="AE3015" s="4"/>
    </row>
    <row r="3016" spans="30:31" x14ac:dyDescent="0.2">
      <c r="AD3016" s="4"/>
      <c r="AE3016" s="4"/>
    </row>
    <row r="3017" spans="30:31" x14ac:dyDescent="0.2">
      <c r="AD3017" s="4"/>
      <c r="AE3017" s="4"/>
    </row>
    <row r="3018" spans="30:31" x14ac:dyDescent="0.2">
      <c r="AD3018" s="4"/>
      <c r="AE3018" s="4"/>
    </row>
    <row r="3019" spans="30:31" x14ac:dyDescent="0.2">
      <c r="AD3019" s="4"/>
      <c r="AE3019" s="4"/>
    </row>
    <row r="3020" spans="30:31" x14ac:dyDescent="0.2">
      <c r="AD3020" s="4"/>
      <c r="AE3020" s="4"/>
    </row>
    <row r="3021" spans="30:31" x14ac:dyDescent="0.2">
      <c r="AD3021" s="4"/>
      <c r="AE3021" s="4"/>
    </row>
    <row r="3022" spans="30:31" x14ac:dyDescent="0.2">
      <c r="AD3022" s="4"/>
      <c r="AE3022" s="4"/>
    </row>
    <row r="3023" spans="30:31" x14ac:dyDescent="0.2">
      <c r="AD3023" s="4"/>
      <c r="AE3023" s="4"/>
    </row>
    <row r="3024" spans="30:31" x14ac:dyDescent="0.2">
      <c r="AD3024" s="4"/>
      <c r="AE3024" s="4"/>
    </row>
    <row r="3025" spans="30:31" x14ac:dyDescent="0.2">
      <c r="AD3025" s="4"/>
      <c r="AE3025" s="4"/>
    </row>
    <row r="3026" spans="30:31" x14ac:dyDescent="0.2">
      <c r="AD3026" s="4"/>
      <c r="AE3026" s="4"/>
    </row>
    <row r="3027" spans="30:31" x14ac:dyDescent="0.2">
      <c r="AD3027" s="4"/>
      <c r="AE3027" s="4"/>
    </row>
    <row r="3028" spans="30:31" x14ac:dyDescent="0.2">
      <c r="AD3028" s="4"/>
      <c r="AE3028" s="4"/>
    </row>
    <row r="3029" spans="30:31" x14ac:dyDescent="0.2">
      <c r="AD3029" s="4"/>
      <c r="AE3029" s="4"/>
    </row>
    <row r="3030" spans="30:31" x14ac:dyDescent="0.2">
      <c r="AD3030" s="4"/>
      <c r="AE3030" s="4"/>
    </row>
    <row r="3031" spans="30:31" x14ac:dyDescent="0.2">
      <c r="AD3031" s="4"/>
      <c r="AE3031" s="4"/>
    </row>
    <row r="3032" spans="30:31" x14ac:dyDescent="0.2">
      <c r="AD3032" s="4"/>
      <c r="AE3032" s="4"/>
    </row>
    <row r="3033" spans="30:31" x14ac:dyDescent="0.2">
      <c r="AD3033" s="4"/>
      <c r="AE3033" s="4"/>
    </row>
    <row r="3034" spans="30:31" x14ac:dyDescent="0.2">
      <c r="AD3034" s="4"/>
      <c r="AE3034" s="4"/>
    </row>
    <row r="3035" spans="30:31" x14ac:dyDescent="0.2">
      <c r="AD3035" s="4"/>
      <c r="AE3035" s="4"/>
    </row>
    <row r="3036" spans="30:31" x14ac:dyDescent="0.2">
      <c r="AD3036" s="4"/>
      <c r="AE3036" s="4"/>
    </row>
    <row r="3037" spans="30:31" x14ac:dyDescent="0.2">
      <c r="AD3037" s="4"/>
      <c r="AE3037" s="4"/>
    </row>
    <row r="3038" spans="30:31" x14ac:dyDescent="0.2">
      <c r="AD3038" s="4"/>
      <c r="AE3038" s="4"/>
    </row>
    <row r="3039" spans="30:31" x14ac:dyDescent="0.2">
      <c r="AD3039" s="4"/>
      <c r="AE3039" s="4"/>
    </row>
    <row r="3040" spans="30:31" x14ac:dyDescent="0.2">
      <c r="AD3040" s="4"/>
      <c r="AE3040" s="4"/>
    </row>
    <row r="3041" spans="30:31" x14ac:dyDescent="0.2">
      <c r="AD3041" s="4"/>
      <c r="AE3041" s="4"/>
    </row>
    <row r="3042" spans="30:31" x14ac:dyDescent="0.2">
      <c r="AD3042" s="4"/>
      <c r="AE3042" s="4"/>
    </row>
    <row r="3043" spans="30:31" x14ac:dyDescent="0.2">
      <c r="AD3043" s="4"/>
      <c r="AE3043" s="4"/>
    </row>
    <row r="3044" spans="30:31" x14ac:dyDescent="0.2">
      <c r="AD3044" s="4"/>
      <c r="AE3044" s="4"/>
    </row>
    <row r="3045" spans="30:31" x14ac:dyDescent="0.2">
      <c r="AD3045" s="4"/>
      <c r="AE3045" s="4"/>
    </row>
    <row r="3046" spans="30:31" x14ac:dyDescent="0.2">
      <c r="AD3046" s="4"/>
      <c r="AE3046" s="4"/>
    </row>
    <row r="3047" spans="30:31" x14ac:dyDescent="0.2">
      <c r="AD3047" s="4"/>
      <c r="AE3047" s="4"/>
    </row>
    <row r="3048" spans="30:31" x14ac:dyDescent="0.2">
      <c r="AD3048" s="4"/>
      <c r="AE3048" s="4"/>
    </row>
    <row r="3049" spans="30:31" x14ac:dyDescent="0.2">
      <c r="AD3049" s="4"/>
      <c r="AE3049" s="4"/>
    </row>
    <row r="3050" spans="30:31" x14ac:dyDescent="0.2">
      <c r="AD3050" s="4"/>
      <c r="AE3050" s="4"/>
    </row>
    <row r="3051" spans="30:31" x14ac:dyDescent="0.2">
      <c r="AD3051" s="4"/>
      <c r="AE3051" s="4"/>
    </row>
    <row r="3052" spans="30:31" x14ac:dyDescent="0.2">
      <c r="AD3052" s="4"/>
      <c r="AE3052" s="4"/>
    </row>
    <row r="3053" spans="30:31" x14ac:dyDescent="0.2">
      <c r="AD3053" s="4"/>
      <c r="AE3053" s="4"/>
    </row>
    <row r="3054" spans="30:31" x14ac:dyDescent="0.2">
      <c r="AD3054" s="4"/>
      <c r="AE3054" s="4"/>
    </row>
    <row r="3055" spans="30:31" x14ac:dyDescent="0.2">
      <c r="AD3055" s="4"/>
      <c r="AE3055" s="4"/>
    </row>
    <row r="3056" spans="30:31" x14ac:dyDescent="0.2">
      <c r="AD3056" s="4"/>
      <c r="AE3056" s="4"/>
    </row>
    <row r="3057" spans="30:31" x14ac:dyDescent="0.2">
      <c r="AD3057" s="4"/>
      <c r="AE3057" s="4"/>
    </row>
    <row r="3058" spans="30:31" x14ac:dyDescent="0.2">
      <c r="AD3058" s="4"/>
      <c r="AE3058" s="4"/>
    </row>
    <row r="3059" spans="30:31" x14ac:dyDescent="0.2">
      <c r="AD3059" s="4"/>
      <c r="AE3059" s="4"/>
    </row>
    <row r="3060" spans="30:31" x14ac:dyDescent="0.2">
      <c r="AD3060" s="4"/>
      <c r="AE3060" s="4"/>
    </row>
    <row r="3061" spans="30:31" x14ac:dyDescent="0.2">
      <c r="AD3061" s="4"/>
      <c r="AE3061" s="4"/>
    </row>
    <row r="3062" spans="30:31" x14ac:dyDescent="0.2">
      <c r="AD3062" s="4"/>
      <c r="AE3062" s="4"/>
    </row>
    <row r="3063" spans="30:31" x14ac:dyDescent="0.2">
      <c r="AD3063" s="4"/>
      <c r="AE3063" s="4"/>
    </row>
    <row r="3064" spans="30:31" x14ac:dyDescent="0.2">
      <c r="AD3064" s="4"/>
      <c r="AE3064" s="4"/>
    </row>
    <row r="3065" spans="30:31" x14ac:dyDescent="0.2">
      <c r="AD3065" s="4"/>
      <c r="AE3065" s="4"/>
    </row>
    <row r="3066" spans="30:31" x14ac:dyDescent="0.2">
      <c r="AD3066" s="4"/>
      <c r="AE3066" s="4"/>
    </row>
    <row r="3067" spans="30:31" x14ac:dyDescent="0.2">
      <c r="AD3067" s="4"/>
      <c r="AE3067" s="4"/>
    </row>
    <row r="3068" spans="30:31" x14ac:dyDescent="0.2">
      <c r="AD3068" s="4"/>
      <c r="AE3068" s="4"/>
    </row>
    <row r="3069" spans="30:31" x14ac:dyDescent="0.2">
      <c r="AD3069" s="4"/>
      <c r="AE3069" s="4"/>
    </row>
    <row r="3070" spans="30:31" x14ac:dyDescent="0.2">
      <c r="AD3070" s="4"/>
      <c r="AE3070" s="4"/>
    </row>
    <row r="3071" spans="30:31" x14ac:dyDescent="0.2">
      <c r="AD3071" s="4"/>
      <c r="AE3071" s="4"/>
    </row>
    <row r="3072" spans="30:31" x14ac:dyDescent="0.2">
      <c r="AD3072" s="4"/>
      <c r="AE3072" s="4"/>
    </row>
    <row r="3073" spans="30:31" x14ac:dyDescent="0.2">
      <c r="AD3073" s="4"/>
      <c r="AE3073" s="4"/>
    </row>
    <row r="3074" spans="30:31" x14ac:dyDescent="0.2">
      <c r="AD3074" s="4"/>
      <c r="AE3074" s="4"/>
    </row>
    <row r="3075" spans="30:31" x14ac:dyDescent="0.2">
      <c r="AD3075" s="4"/>
      <c r="AE3075" s="4"/>
    </row>
    <row r="3076" spans="30:31" x14ac:dyDescent="0.2">
      <c r="AD3076" s="4"/>
      <c r="AE3076" s="4"/>
    </row>
    <row r="3077" spans="30:31" x14ac:dyDescent="0.2">
      <c r="AD3077" s="4"/>
      <c r="AE3077" s="4"/>
    </row>
    <row r="3078" spans="30:31" x14ac:dyDescent="0.2">
      <c r="AD3078" s="4"/>
      <c r="AE3078" s="4"/>
    </row>
    <row r="3079" spans="30:31" x14ac:dyDescent="0.2">
      <c r="AD3079" s="4"/>
      <c r="AE3079" s="4"/>
    </row>
    <row r="3080" spans="30:31" x14ac:dyDescent="0.2">
      <c r="AD3080" s="4"/>
      <c r="AE3080" s="4"/>
    </row>
    <row r="3081" spans="30:31" x14ac:dyDescent="0.2">
      <c r="AD3081" s="4"/>
      <c r="AE3081" s="4"/>
    </row>
    <row r="3082" spans="30:31" x14ac:dyDescent="0.2">
      <c r="AD3082" s="4"/>
      <c r="AE3082" s="4"/>
    </row>
    <row r="3083" spans="30:31" x14ac:dyDescent="0.2">
      <c r="AD3083" s="4"/>
      <c r="AE3083" s="4"/>
    </row>
    <row r="3084" spans="30:31" x14ac:dyDescent="0.2">
      <c r="AD3084" s="4"/>
      <c r="AE3084" s="4"/>
    </row>
    <row r="3085" spans="30:31" x14ac:dyDescent="0.2">
      <c r="AD3085" s="4"/>
      <c r="AE3085" s="4"/>
    </row>
    <row r="3086" spans="30:31" x14ac:dyDescent="0.2">
      <c r="AD3086" s="4"/>
      <c r="AE3086" s="4"/>
    </row>
    <row r="3087" spans="30:31" x14ac:dyDescent="0.2">
      <c r="AD3087" s="4"/>
      <c r="AE3087" s="4"/>
    </row>
    <row r="3088" spans="30:31" x14ac:dyDescent="0.2">
      <c r="AD3088" s="4"/>
      <c r="AE3088" s="4"/>
    </row>
    <row r="3089" spans="30:31" x14ac:dyDescent="0.2">
      <c r="AD3089" s="4"/>
      <c r="AE3089" s="4"/>
    </row>
    <row r="3090" spans="30:31" x14ac:dyDescent="0.2">
      <c r="AD3090" s="4"/>
      <c r="AE3090" s="4"/>
    </row>
    <row r="3091" spans="30:31" x14ac:dyDescent="0.2">
      <c r="AD3091" s="4"/>
      <c r="AE3091" s="4"/>
    </row>
    <row r="3092" spans="30:31" x14ac:dyDescent="0.2">
      <c r="AD3092" s="4"/>
      <c r="AE3092" s="4"/>
    </row>
    <row r="3093" spans="30:31" x14ac:dyDescent="0.2">
      <c r="AD3093" s="4"/>
      <c r="AE3093" s="4"/>
    </row>
    <row r="3094" spans="30:31" x14ac:dyDescent="0.2">
      <c r="AD3094" s="4"/>
      <c r="AE3094" s="4"/>
    </row>
    <row r="3095" spans="30:31" x14ac:dyDescent="0.2">
      <c r="AD3095" s="4"/>
      <c r="AE3095" s="4"/>
    </row>
    <row r="3096" spans="30:31" x14ac:dyDescent="0.2">
      <c r="AD3096" s="4"/>
      <c r="AE3096" s="4"/>
    </row>
    <row r="3097" spans="30:31" x14ac:dyDescent="0.2">
      <c r="AD3097" s="4"/>
      <c r="AE3097" s="4"/>
    </row>
    <row r="3098" spans="30:31" x14ac:dyDescent="0.2">
      <c r="AD3098" s="4"/>
      <c r="AE3098" s="4"/>
    </row>
    <row r="3099" spans="30:31" x14ac:dyDescent="0.2">
      <c r="AD3099" s="4"/>
      <c r="AE3099" s="4"/>
    </row>
    <row r="3100" spans="30:31" x14ac:dyDescent="0.2">
      <c r="AD3100" s="4"/>
      <c r="AE3100" s="4"/>
    </row>
    <row r="3101" spans="30:31" x14ac:dyDescent="0.2">
      <c r="AD3101" s="4"/>
      <c r="AE3101" s="4"/>
    </row>
    <row r="3102" spans="30:31" x14ac:dyDescent="0.2">
      <c r="AD3102" s="4"/>
      <c r="AE3102" s="4"/>
    </row>
    <row r="3103" spans="30:31" x14ac:dyDescent="0.2">
      <c r="AD3103" s="4"/>
      <c r="AE3103" s="4"/>
    </row>
    <row r="3104" spans="30:31" x14ac:dyDescent="0.2">
      <c r="AD3104" s="4"/>
      <c r="AE3104" s="4"/>
    </row>
    <row r="3105" spans="30:31" x14ac:dyDescent="0.2">
      <c r="AD3105" s="4"/>
      <c r="AE3105" s="4"/>
    </row>
    <row r="3106" spans="30:31" x14ac:dyDescent="0.2">
      <c r="AD3106" s="4"/>
      <c r="AE3106" s="4"/>
    </row>
    <row r="3107" spans="30:31" x14ac:dyDescent="0.2">
      <c r="AD3107" s="4"/>
      <c r="AE3107" s="4"/>
    </row>
    <row r="3108" spans="30:31" x14ac:dyDescent="0.2">
      <c r="AD3108" s="4"/>
      <c r="AE3108" s="4"/>
    </row>
    <row r="3109" spans="30:31" x14ac:dyDescent="0.2">
      <c r="AD3109" s="4"/>
      <c r="AE3109" s="4"/>
    </row>
    <row r="3110" spans="30:31" x14ac:dyDescent="0.2">
      <c r="AD3110" s="4"/>
      <c r="AE3110" s="4"/>
    </row>
    <row r="3111" spans="30:31" x14ac:dyDescent="0.2">
      <c r="AD3111" s="4"/>
      <c r="AE3111" s="4"/>
    </row>
    <row r="3112" spans="30:31" x14ac:dyDescent="0.2">
      <c r="AD3112" s="4"/>
      <c r="AE3112" s="4"/>
    </row>
    <row r="3113" spans="30:31" x14ac:dyDescent="0.2">
      <c r="AD3113" s="4"/>
      <c r="AE3113" s="4"/>
    </row>
    <row r="3114" spans="30:31" x14ac:dyDescent="0.2">
      <c r="AD3114" s="4"/>
      <c r="AE3114" s="4"/>
    </row>
    <row r="3115" spans="30:31" x14ac:dyDescent="0.2">
      <c r="AD3115" s="4"/>
      <c r="AE3115" s="4"/>
    </row>
    <row r="3116" spans="30:31" x14ac:dyDescent="0.2">
      <c r="AD3116" s="4"/>
      <c r="AE3116" s="4"/>
    </row>
    <row r="3117" spans="30:31" x14ac:dyDescent="0.2">
      <c r="AD3117" s="4"/>
      <c r="AE3117" s="4"/>
    </row>
    <row r="3118" spans="30:31" x14ac:dyDescent="0.2">
      <c r="AD3118" s="4"/>
      <c r="AE3118" s="4"/>
    </row>
    <row r="3119" spans="30:31" x14ac:dyDescent="0.2">
      <c r="AD3119" s="4"/>
      <c r="AE3119" s="4"/>
    </row>
    <row r="3120" spans="30:31" x14ac:dyDescent="0.2">
      <c r="AD3120" s="4"/>
      <c r="AE3120" s="4"/>
    </row>
    <row r="3121" spans="30:31" x14ac:dyDescent="0.2">
      <c r="AD3121" s="4"/>
      <c r="AE3121" s="4"/>
    </row>
    <row r="3122" spans="30:31" x14ac:dyDescent="0.2">
      <c r="AD3122" s="4"/>
      <c r="AE3122" s="4"/>
    </row>
    <row r="3123" spans="30:31" x14ac:dyDescent="0.2">
      <c r="AD3123" s="4"/>
      <c r="AE3123" s="4"/>
    </row>
    <row r="3124" spans="30:31" x14ac:dyDescent="0.2">
      <c r="AD3124" s="4"/>
      <c r="AE3124" s="4"/>
    </row>
    <row r="3125" spans="30:31" x14ac:dyDescent="0.2">
      <c r="AD3125" s="4"/>
      <c r="AE3125" s="4"/>
    </row>
    <row r="3126" spans="30:31" x14ac:dyDescent="0.2">
      <c r="AD3126" s="4"/>
      <c r="AE3126" s="4"/>
    </row>
    <row r="3127" spans="30:31" x14ac:dyDescent="0.2">
      <c r="AD3127" s="4"/>
      <c r="AE3127" s="4"/>
    </row>
    <row r="3128" spans="30:31" x14ac:dyDescent="0.2">
      <c r="AD3128" s="4"/>
      <c r="AE3128" s="4"/>
    </row>
    <row r="3129" spans="30:31" x14ac:dyDescent="0.2">
      <c r="AD3129" s="4"/>
      <c r="AE3129" s="4"/>
    </row>
    <row r="3130" spans="30:31" x14ac:dyDescent="0.2">
      <c r="AD3130" s="4"/>
      <c r="AE3130" s="4"/>
    </row>
    <row r="3131" spans="30:31" x14ac:dyDescent="0.2">
      <c r="AD3131" s="4"/>
      <c r="AE3131" s="4"/>
    </row>
    <row r="3132" spans="30:31" x14ac:dyDescent="0.2">
      <c r="AD3132" s="4"/>
      <c r="AE3132" s="4"/>
    </row>
    <row r="3133" spans="30:31" x14ac:dyDescent="0.2">
      <c r="AD3133" s="4"/>
      <c r="AE3133" s="4"/>
    </row>
    <row r="3134" spans="30:31" x14ac:dyDescent="0.2">
      <c r="AD3134" s="4"/>
      <c r="AE3134" s="4"/>
    </row>
    <row r="3135" spans="30:31" x14ac:dyDescent="0.2">
      <c r="AD3135" s="4"/>
      <c r="AE3135" s="4"/>
    </row>
    <row r="3136" spans="30:31" x14ac:dyDescent="0.2">
      <c r="AD3136" s="4"/>
      <c r="AE3136" s="4"/>
    </row>
    <row r="3137" spans="30:31" x14ac:dyDescent="0.2">
      <c r="AD3137" s="4"/>
      <c r="AE3137" s="4"/>
    </row>
    <row r="3138" spans="30:31" x14ac:dyDescent="0.2">
      <c r="AD3138" s="4"/>
      <c r="AE3138" s="4"/>
    </row>
    <row r="3139" spans="30:31" x14ac:dyDescent="0.2">
      <c r="AD3139" s="4"/>
      <c r="AE3139" s="4"/>
    </row>
    <row r="3140" spans="30:31" x14ac:dyDescent="0.2">
      <c r="AD3140" s="4"/>
      <c r="AE3140" s="4"/>
    </row>
    <row r="3141" spans="30:31" x14ac:dyDescent="0.2">
      <c r="AD3141" s="4"/>
      <c r="AE3141" s="4"/>
    </row>
    <row r="3142" spans="30:31" x14ac:dyDescent="0.2">
      <c r="AD3142" s="4"/>
      <c r="AE3142" s="4"/>
    </row>
    <row r="3143" spans="30:31" x14ac:dyDescent="0.2">
      <c r="AD3143" s="4"/>
      <c r="AE3143" s="4"/>
    </row>
    <row r="3144" spans="30:31" x14ac:dyDescent="0.2">
      <c r="AD3144" s="4"/>
      <c r="AE3144" s="4"/>
    </row>
    <row r="3145" spans="30:31" x14ac:dyDescent="0.2">
      <c r="AD3145" s="4"/>
      <c r="AE3145" s="4"/>
    </row>
    <row r="3146" spans="30:31" x14ac:dyDescent="0.2">
      <c r="AD3146" s="4"/>
      <c r="AE3146" s="4"/>
    </row>
    <row r="3147" spans="30:31" x14ac:dyDescent="0.2">
      <c r="AD3147" s="4"/>
      <c r="AE3147" s="4"/>
    </row>
    <row r="3148" spans="30:31" x14ac:dyDescent="0.2">
      <c r="AD3148" s="4"/>
      <c r="AE3148" s="4"/>
    </row>
    <row r="3149" spans="30:31" x14ac:dyDescent="0.2">
      <c r="AD3149" s="4"/>
      <c r="AE3149" s="4"/>
    </row>
    <row r="3150" spans="30:31" x14ac:dyDescent="0.2">
      <c r="AD3150" s="4"/>
      <c r="AE3150" s="4"/>
    </row>
    <row r="3151" spans="30:31" x14ac:dyDescent="0.2">
      <c r="AD3151" s="4"/>
      <c r="AE3151" s="4"/>
    </row>
    <row r="3152" spans="30:31" x14ac:dyDescent="0.2">
      <c r="AD3152" s="4"/>
      <c r="AE3152" s="4"/>
    </row>
    <row r="3153" spans="30:31" x14ac:dyDescent="0.2">
      <c r="AD3153" s="4"/>
      <c r="AE3153" s="4"/>
    </row>
    <row r="3154" spans="30:31" x14ac:dyDescent="0.2">
      <c r="AD3154" s="4"/>
      <c r="AE3154" s="4"/>
    </row>
    <row r="3155" spans="30:31" x14ac:dyDescent="0.2">
      <c r="AD3155" s="4"/>
      <c r="AE3155" s="4"/>
    </row>
    <row r="3156" spans="30:31" x14ac:dyDescent="0.2">
      <c r="AD3156" s="4"/>
      <c r="AE3156" s="4"/>
    </row>
    <row r="3157" spans="30:31" x14ac:dyDescent="0.2">
      <c r="AD3157" s="4"/>
      <c r="AE3157" s="4"/>
    </row>
    <row r="3158" spans="30:31" x14ac:dyDescent="0.2">
      <c r="AD3158" s="4"/>
      <c r="AE3158" s="4"/>
    </row>
    <row r="3159" spans="30:31" x14ac:dyDescent="0.2">
      <c r="AD3159" s="4"/>
      <c r="AE3159" s="4"/>
    </row>
    <row r="3160" spans="30:31" x14ac:dyDescent="0.2">
      <c r="AD3160" s="4"/>
      <c r="AE3160" s="4"/>
    </row>
    <row r="3161" spans="30:31" x14ac:dyDescent="0.2">
      <c r="AD3161" s="4"/>
      <c r="AE3161" s="4"/>
    </row>
    <row r="3162" spans="30:31" x14ac:dyDescent="0.2">
      <c r="AD3162" s="4"/>
      <c r="AE3162" s="4"/>
    </row>
    <row r="3163" spans="30:31" x14ac:dyDescent="0.2">
      <c r="AD3163" s="4"/>
      <c r="AE3163" s="4"/>
    </row>
    <row r="3164" spans="30:31" x14ac:dyDescent="0.2">
      <c r="AD3164" s="4"/>
      <c r="AE3164" s="4"/>
    </row>
    <row r="3165" spans="30:31" x14ac:dyDescent="0.2">
      <c r="AD3165" s="4"/>
      <c r="AE3165" s="4"/>
    </row>
    <row r="3166" spans="30:31" x14ac:dyDescent="0.2">
      <c r="AD3166" s="4"/>
      <c r="AE3166" s="4"/>
    </row>
    <row r="3167" spans="30:31" x14ac:dyDescent="0.2">
      <c r="AD3167" s="4"/>
      <c r="AE3167" s="4"/>
    </row>
  </sheetData>
  <sheetProtection selectLockedCells="1" selectUnlockedCells="1"/>
  <customSheetViews>
    <customSheetView guid="{6253D632-6DBB-4325-BCEA-2CD8430E5C69}" fitToPage="1" showRuler="0">
      <pane xSplit="8" ySplit="2" topLeftCell="I490" activePane="bottomRight" state="frozen"/>
      <selection pane="bottomRight" activeCell="D503" sqref="D503"/>
      <pageMargins left="0.1701388888888889" right="0.1701388888888889" top="0.1701388888888889" bottom="0.15972222222222221" header="0.51180555555555551" footer="0.51180555555555551"/>
      <pageSetup paperSize="8" firstPageNumber="0" orientation="landscape" horizontalDpi="300" verticalDpi="300" r:id="rId1"/>
      <headerFooter alignWithMargins="0"/>
    </customSheetView>
    <customSheetView guid="{43F5AAA3-B556-45FF-A35B-9AF3E75AD368}" fitToPage="1" showRuler="0">
      <pane xSplit="7" ySplit="2" topLeftCell="H2191" activePane="bottomRight" state="frozen"/>
      <selection pane="bottomRight" activeCell="C2212" sqref="C2212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2"/>
      <headerFooter alignWithMargins="0"/>
    </customSheetView>
    <customSheetView guid="{5318FB8F-D1A9-4668-BD6C-B7D1DE58AAF3}" fitToPage="1" showRuler="0">
      <pane xSplit="8" ySplit="2" topLeftCell="I1919" activePane="bottomRight" state="frozen"/>
      <selection pane="bottomRight" activeCell="A2266" sqref="A2266:XFD2266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3"/>
      <headerFooter alignWithMargins="0"/>
    </customSheetView>
    <customSheetView guid="{44A32263-99D3-4627-8E19-5E90B1BA6A9B}" fitToPage="1" showRuler="0">
      <pane xSplit="8" ySplit="2" topLeftCell="I509" activePane="bottomRight" state="frozen"/>
      <selection pane="bottomRight" activeCell="C509" sqref="C5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4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fitToPage="1" showRuler="0">
      <pane xSplit="6" ySplit="2" topLeftCell="G581" activePane="bottomRight" state="frozen"/>
      <selection pane="bottomRight" activeCell="Q609" sqref="Q6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5"/>
      <headerFooter alignWithMargins="0"/>
    </customSheetView>
    <customSheetView guid="{BE55C6D2-CFCD-43C4-899B-009D5EF25234}" fitToPage="1" showRuler="0">
      <pane xSplit="7" ySplit="2" topLeftCell="H1800" activePane="bottomRight" state="frozen"/>
      <selection pane="bottomRight" activeCell="A1805" sqref="A1805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6"/>
      <headerFooter alignWithMargins="0"/>
    </customSheetView>
    <customSheetView guid="{B253F0B5-16E0-4030-8F1B-D810AA430E4F}" fitToPage="1" showRuler="0">
      <pane xSplit="17" ySplit="2" topLeftCell="AC2071" activePane="bottomRight" state="frozen"/>
      <selection pane="bottomRight" activeCell="AF2058" sqref="AF205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7"/>
      <headerFooter alignWithMargins="0"/>
    </customSheetView>
    <customSheetView guid="{EEF632F4-194A-46FA-A666-DFA3C20FCC0C}" showPageBreaks="1" fitToPage="1" showRuler="0">
      <pane xSplit="3" ySplit="2" topLeftCell="D2299" activePane="bottomRight" state="frozen"/>
      <selection pane="bottomRight" activeCell="C2339" sqref="C233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8"/>
      <headerFooter alignWithMargins="0"/>
    </customSheetView>
    <customSheetView guid="{22CDCF1B-A998-4C66-A90E-5BC54F71D148}" showPageBreaks="1" fitToPage="1" showRuler="0">
      <pane xSplit="7" ySplit="2" topLeftCell="H2299" activePane="bottomRight" state="frozen"/>
      <selection pane="bottomRight" activeCell="C2339" sqref="C233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9"/>
      <headerFooter alignWithMargins="0"/>
    </customSheetView>
  </customSheetViews>
  <phoneticPr fontId="19" type="noConversion"/>
  <pageMargins left="0.1701388888888889" right="0.1701388888888889" top="0.1701388888888889" bottom="0.15972222222222221" header="0.51180555555555551" footer="0.51180555555555551"/>
  <pageSetup paperSize="8" firstPageNumber="0" orientation="landscape" horizontalDpi="300" verticalDpi="300" r:id="rId10"/>
  <headerFooter alignWithMargins="0"/>
  <legacyDrawing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K181"/>
  <sheetViews>
    <sheetView showRuler="0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F24" sqref="F24"/>
    </sheetView>
  </sheetViews>
  <sheetFormatPr defaultRowHeight="12.75" x14ac:dyDescent="0.2"/>
  <cols>
    <col min="1" max="1" width="5" style="4" bestFit="1" customWidth="1"/>
    <col min="2" max="2" width="14.42578125" style="4" customWidth="1"/>
    <col min="3" max="3" width="19.7109375" style="4" customWidth="1"/>
    <col min="4" max="4" width="13" style="342" customWidth="1"/>
    <col min="5" max="5" width="11.140625" style="2163" customWidth="1"/>
    <col min="6" max="6" width="30.42578125" style="43" customWidth="1"/>
    <col min="7" max="7" width="13.42578125" style="44" customWidth="1"/>
    <col min="8" max="8" width="28.140625" style="272" customWidth="1"/>
    <col min="9" max="9" width="18.7109375" style="60" customWidth="1"/>
    <col min="10" max="10" width="13.28515625" style="4" customWidth="1"/>
    <col min="11" max="16384" width="9.140625" style="4"/>
  </cols>
  <sheetData>
    <row r="1" spans="1:11" s="50" customFormat="1" ht="18" customHeight="1" x14ac:dyDescent="0.25">
      <c r="A1" s="45" t="s">
        <v>95</v>
      </c>
      <c r="B1" s="46"/>
      <c r="C1" s="47"/>
      <c r="D1" s="337"/>
      <c r="E1" s="2151"/>
      <c r="F1" s="48" t="s">
        <v>96</v>
      </c>
      <c r="G1" s="49">
        <f ca="1">NOW()</f>
        <v>42958.039852546295</v>
      </c>
      <c r="H1" s="2181"/>
      <c r="I1" s="1680"/>
    </row>
    <row r="2" spans="1:11" s="928" customFormat="1" ht="18" customHeight="1" x14ac:dyDescent="0.25">
      <c r="A2" s="929"/>
      <c r="B2" s="1471"/>
      <c r="C2" s="930"/>
      <c r="D2" s="931"/>
      <c r="E2" s="2152"/>
      <c r="F2" s="932"/>
      <c r="G2" s="933"/>
      <c r="H2" s="2182"/>
      <c r="I2" s="1681"/>
    </row>
    <row r="3" spans="1:11" x14ac:dyDescent="0.2">
      <c r="A3" s="51" t="s">
        <v>97</v>
      </c>
      <c r="B3"/>
      <c r="C3" s="52">
        <f>COUNTIF(C5:C179,"wp")</f>
        <v>48</v>
      </c>
      <c r="D3" s="338" t="s">
        <v>98</v>
      </c>
      <c r="E3" s="2153"/>
      <c r="F3" s="52">
        <f>COUNTIF(D5:D54,"ZOEK?")</f>
        <v>0</v>
      </c>
      <c r="G3" s="53" t="s">
        <v>99</v>
      </c>
      <c r="H3" s="2183"/>
    </row>
    <row r="4" spans="1:11" ht="13.5" thickBot="1" x14ac:dyDescent="0.25">
      <c r="A4" s="54" t="s">
        <v>100</v>
      </c>
      <c r="B4" s="55" t="s">
        <v>101</v>
      </c>
      <c r="C4" s="55" t="s">
        <v>102</v>
      </c>
      <c r="D4" s="339" t="s">
        <v>103</v>
      </c>
      <c r="E4" s="2154" t="s">
        <v>104</v>
      </c>
      <c r="F4" s="56" t="s">
        <v>105</v>
      </c>
      <c r="G4" s="55" t="s">
        <v>106</v>
      </c>
      <c r="H4" s="2184" t="s">
        <v>107</v>
      </c>
      <c r="I4" s="1682" t="s">
        <v>844</v>
      </c>
      <c r="J4" s="1477" t="s">
        <v>3109</v>
      </c>
    </row>
    <row r="5" spans="1:11" x14ac:dyDescent="0.2">
      <c r="A5" s="57" t="s">
        <v>108</v>
      </c>
      <c r="B5" s="58" t="s">
        <v>109</v>
      </c>
      <c r="C5" s="59" t="s">
        <v>1186</v>
      </c>
      <c r="D5" s="340" t="s">
        <v>2593</v>
      </c>
      <c r="E5" s="2155">
        <v>42696</v>
      </c>
      <c r="F5" s="86"/>
      <c r="G5" s="324" t="s">
        <v>986</v>
      </c>
      <c r="H5" s="272" t="s">
        <v>1909</v>
      </c>
      <c r="I5" s="443">
        <f t="shared" ref="I5:I36" ca="1" si="0">IF(C5="wp",0,NOW()-E5)</f>
        <v>262.03985254629515</v>
      </c>
      <c r="J5" s="211"/>
      <c r="K5" s="211"/>
    </row>
    <row r="6" spans="1:11" x14ac:dyDescent="0.2">
      <c r="A6" s="57" t="s">
        <v>111</v>
      </c>
      <c r="B6" s="58" t="s">
        <v>109</v>
      </c>
      <c r="C6" s="85" t="s">
        <v>68</v>
      </c>
      <c r="D6" s="341">
        <v>2017390</v>
      </c>
      <c r="E6" s="2156">
        <v>42902</v>
      </c>
      <c r="F6" s="343"/>
      <c r="G6" s="60" t="s">
        <v>91</v>
      </c>
      <c r="H6" s="1216" t="s">
        <v>4125</v>
      </c>
      <c r="I6" s="443">
        <f t="shared" ca="1" si="0"/>
        <v>56.039852546295151</v>
      </c>
      <c r="J6" s="196"/>
    </row>
    <row r="7" spans="1:11" x14ac:dyDescent="0.2">
      <c r="A7" s="57" t="s">
        <v>112</v>
      </c>
      <c r="B7" s="58" t="s">
        <v>109</v>
      </c>
      <c r="C7" s="85" t="s">
        <v>3210</v>
      </c>
      <c r="D7" s="341">
        <v>2017022</v>
      </c>
      <c r="E7" s="2157">
        <v>42775</v>
      </c>
      <c r="F7" s="344"/>
      <c r="G7" s="576" t="s">
        <v>1113</v>
      </c>
      <c r="H7" s="1216"/>
      <c r="I7" s="443">
        <f t="shared" ca="1" si="0"/>
        <v>183.03985254629515</v>
      </c>
    </row>
    <row r="8" spans="1:11" x14ac:dyDescent="0.2">
      <c r="A8" s="57" t="s">
        <v>113</v>
      </c>
      <c r="B8" s="58" t="s">
        <v>109</v>
      </c>
      <c r="C8" s="85" t="s">
        <v>68</v>
      </c>
      <c r="D8" s="341">
        <v>2017251</v>
      </c>
      <c r="E8" s="2157">
        <v>42879</v>
      </c>
      <c r="F8" s="344"/>
      <c r="G8" s="87" t="s">
        <v>90</v>
      </c>
      <c r="H8" s="1216"/>
      <c r="I8" s="443">
        <f t="shared" ca="1" si="0"/>
        <v>79.039852546295151</v>
      </c>
    </row>
    <row r="9" spans="1:11" x14ac:dyDescent="0.2">
      <c r="A9" s="57" t="s">
        <v>114</v>
      </c>
      <c r="B9" s="58" t="s">
        <v>109</v>
      </c>
      <c r="C9" s="85" t="s">
        <v>110</v>
      </c>
      <c r="D9" s="341"/>
      <c r="E9" s="2156"/>
      <c r="F9" s="343"/>
      <c r="G9" s="60"/>
      <c r="H9" s="1216"/>
      <c r="I9" s="443">
        <f t="shared" ca="1" si="0"/>
        <v>0</v>
      </c>
    </row>
    <row r="10" spans="1:11" x14ac:dyDescent="0.2">
      <c r="A10" s="57" t="s">
        <v>115</v>
      </c>
      <c r="B10" s="58" t="s">
        <v>109</v>
      </c>
      <c r="C10" s="85" t="s">
        <v>110</v>
      </c>
      <c r="D10" s="341"/>
      <c r="E10" s="2156"/>
      <c r="F10" s="343"/>
      <c r="G10" s="60"/>
      <c r="H10" s="1216"/>
      <c r="I10" s="443">
        <f t="shared" ca="1" si="0"/>
        <v>0</v>
      </c>
    </row>
    <row r="11" spans="1:11" x14ac:dyDescent="0.2">
      <c r="A11" s="57" t="s">
        <v>116</v>
      </c>
      <c r="B11" s="58" t="s">
        <v>109</v>
      </c>
      <c r="C11" s="85" t="s">
        <v>3653</v>
      </c>
      <c r="D11" s="341">
        <v>2017218</v>
      </c>
      <c r="E11" s="2156">
        <v>42839</v>
      </c>
      <c r="F11" s="343"/>
      <c r="G11" s="60" t="s">
        <v>986</v>
      </c>
      <c r="H11" s="1216" t="s">
        <v>3654</v>
      </c>
      <c r="I11" s="443">
        <f t="shared" ca="1" si="0"/>
        <v>119.03985254629515</v>
      </c>
    </row>
    <row r="12" spans="1:11" x14ac:dyDescent="0.2">
      <c r="A12" s="57" t="s">
        <v>117</v>
      </c>
      <c r="B12" s="58" t="s">
        <v>109</v>
      </c>
      <c r="C12" s="85" t="s">
        <v>3210</v>
      </c>
      <c r="D12" s="341">
        <v>2017458</v>
      </c>
      <c r="E12" s="2156">
        <v>42912</v>
      </c>
      <c r="F12" s="343"/>
      <c r="G12" s="576" t="s">
        <v>1113</v>
      </c>
      <c r="H12" s="1216" t="s">
        <v>4206</v>
      </c>
      <c r="I12" s="443">
        <f t="shared" ca="1" si="0"/>
        <v>46.039852546295151</v>
      </c>
    </row>
    <row r="13" spans="1:11" x14ac:dyDescent="0.2">
      <c r="A13" s="57" t="s">
        <v>118</v>
      </c>
      <c r="B13" s="58" t="s">
        <v>109</v>
      </c>
      <c r="C13" s="85" t="s">
        <v>68</v>
      </c>
      <c r="D13" s="341">
        <v>2017419</v>
      </c>
      <c r="E13" s="2156">
        <v>42909</v>
      </c>
      <c r="F13" s="343"/>
      <c r="G13" s="60" t="s">
        <v>91</v>
      </c>
      <c r="H13" s="1216">
        <v>649617</v>
      </c>
      <c r="I13" s="443">
        <f t="shared" ca="1" si="0"/>
        <v>49.039852546295151</v>
      </c>
    </row>
    <row r="14" spans="1:11" x14ac:dyDescent="0.2">
      <c r="A14" s="57" t="s">
        <v>119</v>
      </c>
      <c r="B14" s="58" t="s">
        <v>109</v>
      </c>
      <c r="C14" s="85" t="s">
        <v>4096</v>
      </c>
      <c r="D14" s="341">
        <v>2017374</v>
      </c>
      <c r="E14" s="2156">
        <v>42899</v>
      </c>
      <c r="F14" s="343"/>
      <c r="G14" s="60" t="s">
        <v>3246</v>
      </c>
      <c r="H14" s="1216" t="s">
        <v>3811</v>
      </c>
      <c r="I14" s="443">
        <f t="shared" ca="1" si="0"/>
        <v>59.039852546295151</v>
      </c>
    </row>
    <row r="15" spans="1:11" x14ac:dyDescent="0.2">
      <c r="A15" s="57" t="s">
        <v>120</v>
      </c>
      <c r="B15" s="58" t="s">
        <v>109</v>
      </c>
      <c r="C15" s="85" t="s">
        <v>68</v>
      </c>
      <c r="D15" s="341">
        <v>2017258</v>
      </c>
      <c r="E15" s="2156">
        <v>42860</v>
      </c>
      <c r="F15" s="343"/>
      <c r="G15" s="60" t="s">
        <v>91</v>
      </c>
      <c r="H15" s="1216">
        <v>633617</v>
      </c>
      <c r="I15" s="443">
        <f t="shared" ca="1" si="0"/>
        <v>98.039852546295151</v>
      </c>
    </row>
    <row r="16" spans="1:11" x14ac:dyDescent="0.2">
      <c r="A16" s="57" t="s">
        <v>121</v>
      </c>
      <c r="B16" s="58" t="s">
        <v>109</v>
      </c>
      <c r="C16" s="85" t="s">
        <v>122</v>
      </c>
      <c r="D16" s="341"/>
      <c r="E16" s="2156">
        <v>42005</v>
      </c>
      <c r="F16" s="343" t="s">
        <v>223</v>
      </c>
      <c r="G16" s="60"/>
      <c r="H16" s="1216"/>
      <c r="I16" s="443">
        <f t="shared" ca="1" si="0"/>
        <v>953.03985254629515</v>
      </c>
    </row>
    <row r="17" spans="1:9" x14ac:dyDescent="0.2">
      <c r="A17" s="57" t="s">
        <v>123</v>
      </c>
      <c r="B17" s="58" t="s">
        <v>109</v>
      </c>
      <c r="C17" s="85" t="s">
        <v>110</v>
      </c>
      <c r="D17" s="341"/>
      <c r="E17" s="2156"/>
      <c r="F17" s="343"/>
      <c r="G17" s="60"/>
      <c r="H17" s="1216"/>
      <c r="I17" s="443">
        <f t="shared" ca="1" si="0"/>
        <v>0</v>
      </c>
    </row>
    <row r="18" spans="1:9" s="90" customFormat="1" x14ac:dyDescent="0.2">
      <c r="A18" s="887" t="s">
        <v>124</v>
      </c>
      <c r="B18" s="1094" t="s">
        <v>109</v>
      </c>
      <c r="C18" s="886" t="s">
        <v>68</v>
      </c>
      <c r="D18" s="881">
        <v>2017359</v>
      </c>
      <c r="E18" s="2158">
        <v>42879</v>
      </c>
      <c r="F18" s="889"/>
      <c r="G18" s="884" t="s">
        <v>91</v>
      </c>
      <c r="H18" s="2185"/>
      <c r="I18" s="885">
        <f t="shared" ca="1" si="0"/>
        <v>79.039852546295151</v>
      </c>
    </row>
    <row r="19" spans="1:9" x14ac:dyDescent="0.2">
      <c r="A19" s="57" t="s">
        <v>125</v>
      </c>
      <c r="B19" s="1093" t="s">
        <v>109</v>
      </c>
      <c r="C19" s="85" t="s">
        <v>68</v>
      </c>
      <c r="D19" s="341">
        <v>2017366</v>
      </c>
      <c r="E19" s="2156">
        <v>42901</v>
      </c>
      <c r="F19" s="343"/>
      <c r="G19" s="60" t="s">
        <v>91</v>
      </c>
      <c r="H19" s="2186">
        <v>648617</v>
      </c>
      <c r="I19" s="443">
        <f t="shared" ca="1" si="0"/>
        <v>57.039852546295151</v>
      </c>
    </row>
    <row r="20" spans="1:9" s="90" customFormat="1" x14ac:dyDescent="0.2">
      <c r="A20" s="887" t="s">
        <v>126</v>
      </c>
      <c r="B20" s="1094" t="s">
        <v>109</v>
      </c>
      <c r="C20" s="886" t="s">
        <v>110</v>
      </c>
      <c r="D20" s="881"/>
      <c r="E20" s="2158"/>
      <c r="F20" s="889"/>
      <c r="G20" s="884"/>
      <c r="H20" s="2185"/>
      <c r="I20" s="885">
        <f t="shared" ca="1" si="0"/>
        <v>0</v>
      </c>
    </row>
    <row r="21" spans="1:9" x14ac:dyDescent="0.2">
      <c r="A21" s="57" t="s">
        <v>127</v>
      </c>
      <c r="B21" s="58" t="s">
        <v>109</v>
      </c>
      <c r="C21" s="85" t="s">
        <v>68</v>
      </c>
      <c r="D21" s="341">
        <v>2017272</v>
      </c>
      <c r="E21" s="2157">
        <v>42866</v>
      </c>
      <c r="F21" s="343"/>
      <c r="G21" s="576" t="s">
        <v>90</v>
      </c>
      <c r="H21" s="1216" t="s">
        <v>3854</v>
      </c>
      <c r="I21" s="443">
        <f t="shared" ca="1" si="0"/>
        <v>92.039852546295151</v>
      </c>
    </row>
    <row r="22" spans="1:9" x14ac:dyDescent="0.2">
      <c r="A22" s="57" t="s">
        <v>128</v>
      </c>
      <c r="B22" s="58" t="s">
        <v>109</v>
      </c>
      <c r="C22" s="85" t="s">
        <v>110</v>
      </c>
      <c r="D22" s="2201"/>
      <c r="E22" s="2156"/>
      <c r="F22" s="343"/>
      <c r="G22" s="60"/>
      <c r="H22" s="1216"/>
      <c r="I22" s="443">
        <f t="shared" ca="1" si="0"/>
        <v>0</v>
      </c>
    </row>
    <row r="23" spans="1:9" x14ac:dyDescent="0.2">
      <c r="A23" s="57" t="s">
        <v>129</v>
      </c>
      <c r="B23" s="58" t="s">
        <v>109</v>
      </c>
      <c r="C23" s="85" t="s">
        <v>110</v>
      </c>
      <c r="D23" s="341"/>
      <c r="E23" s="2156"/>
      <c r="F23" s="343"/>
      <c r="G23" s="60"/>
      <c r="H23" s="1216"/>
      <c r="I23" s="443">
        <f t="shared" ca="1" si="0"/>
        <v>0</v>
      </c>
    </row>
    <row r="24" spans="1:9" x14ac:dyDescent="0.2">
      <c r="A24" s="57" t="s">
        <v>130</v>
      </c>
      <c r="B24" s="58" t="s">
        <v>109</v>
      </c>
      <c r="C24" s="85" t="s">
        <v>110</v>
      </c>
      <c r="D24" s="341"/>
      <c r="E24" s="2157"/>
      <c r="F24" s="345"/>
      <c r="G24" s="60"/>
      <c r="H24" s="1216"/>
      <c r="I24" s="443">
        <f t="shared" ca="1" si="0"/>
        <v>0</v>
      </c>
    </row>
    <row r="25" spans="1:9" x14ac:dyDescent="0.2">
      <c r="A25" s="57" t="s">
        <v>131</v>
      </c>
      <c r="B25" s="58" t="s">
        <v>109</v>
      </c>
      <c r="C25" s="85" t="s">
        <v>489</v>
      </c>
      <c r="D25" s="341">
        <v>2017303</v>
      </c>
      <c r="E25" s="2156">
        <v>42867</v>
      </c>
      <c r="F25" s="346"/>
      <c r="G25" s="60" t="s">
        <v>681</v>
      </c>
      <c r="H25" s="1216" t="s">
        <v>3640</v>
      </c>
      <c r="I25" s="443">
        <f t="shared" ca="1" si="0"/>
        <v>91.039852546295151</v>
      </c>
    </row>
    <row r="26" spans="1:9" x14ac:dyDescent="0.2">
      <c r="A26" s="57" t="s">
        <v>132</v>
      </c>
      <c r="B26" s="58" t="s">
        <v>109</v>
      </c>
      <c r="C26" s="85" t="s">
        <v>68</v>
      </c>
      <c r="D26" s="341">
        <v>2017270</v>
      </c>
      <c r="E26" s="2156">
        <v>42905</v>
      </c>
      <c r="F26" s="343"/>
      <c r="G26" s="60" t="s">
        <v>90</v>
      </c>
      <c r="H26" s="1216" t="s">
        <v>4137</v>
      </c>
      <c r="I26" s="443">
        <f t="shared" ca="1" si="0"/>
        <v>53.039852546295151</v>
      </c>
    </row>
    <row r="27" spans="1:9" x14ac:dyDescent="0.2">
      <c r="A27" s="57" t="s">
        <v>133</v>
      </c>
      <c r="B27" s="58" t="s">
        <v>109</v>
      </c>
      <c r="C27" s="85" t="s">
        <v>68</v>
      </c>
      <c r="D27" s="341">
        <v>2017270</v>
      </c>
      <c r="E27" s="2157">
        <v>42905</v>
      </c>
      <c r="F27" s="345"/>
      <c r="G27" s="8" t="s">
        <v>90</v>
      </c>
      <c r="H27" s="1216" t="s">
        <v>4137</v>
      </c>
      <c r="I27" s="443">
        <f t="shared" ca="1" si="0"/>
        <v>53.039852546295151</v>
      </c>
    </row>
    <row r="28" spans="1:9" s="90" customFormat="1" x14ac:dyDescent="0.2">
      <c r="A28" s="887" t="s">
        <v>134</v>
      </c>
      <c r="B28" s="1094" t="s">
        <v>109</v>
      </c>
      <c r="C28" s="886" t="s">
        <v>68</v>
      </c>
      <c r="D28" s="881">
        <v>2017414</v>
      </c>
      <c r="E28" s="2158">
        <v>42909</v>
      </c>
      <c r="F28" s="889"/>
      <c r="G28" s="884" t="s">
        <v>91</v>
      </c>
      <c r="H28" s="2185">
        <v>637417</v>
      </c>
      <c r="I28" s="885">
        <f t="shared" ca="1" si="0"/>
        <v>49.039852546295151</v>
      </c>
    </row>
    <row r="29" spans="1:9" x14ac:dyDescent="0.2">
      <c r="A29" s="57" t="s">
        <v>135</v>
      </c>
      <c r="B29" s="58" t="s">
        <v>109</v>
      </c>
      <c r="C29" s="85" t="s">
        <v>68</v>
      </c>
      <c r="D29" s="341">
        <v>2017376</v>
      </c>
      <c r="E29" s="2156">
        <v>42894</v>
      </c>
      <c r="F29" s="343"/>
      <c r="G29" s="60" t="s">
        <v>91</v>
      </c>
      <c r="H29" s="1216" t="s">
        <v>4069</v>
      </c>
      <c r="I29" s="443">
        <f t="shared" ca="1" si="0"/>
        <v>64.039852546295151</v>
      </c>
    </row>
    <row r="30" spans="1:9" x14ac:dyDescent="0.2">
      <c r="A30" s="57" t="s">
        <v>136</v>
      </c>
      <c r="B30" s="58" t="s">
        <v>109</v>
      </c>
      <c r="C30" s="85" t="s">
        <v>68</v>
      </c>
      <c r="D30" s="341">
        <v>2017389</v>
      </c>
      <c r="E30" s="2157">
        <v>42902</v>
      </c>
      <c r="F30" s="343"/>
      <c r="G30" s="60" t="s">
        <v>91</v>
      </c>
      <c r="H30" s="1216">
        <v>649517</v>
      </c>
      <c r="I30" s="443">
        <f t="shared" ca="1" si="0"/>
        <v>56.039852546295151</v>
      </c>
    </row>
    <row r="31" spans="1:9" x14ac:dyDescent="0.2">
      <c r="A31" s="57" t="s">
        <v>137</v>
      </c>
      <c r="B31" s="58" t="s">
        <v>109</v>
      </c>
      <c r="C31" s="85" t="s">
        <v>3770</v>
      </c>
      <c r="D31" s="341">
        <v>2017204</v>
      </c>
      <c r="E31" s="2156">
        <v>42853</v>
      </c>
      <c r="F31" s="344"/>
      <c r="G31" s="60" t="s">
        <v>91</v>
      </c>
      <c r="H31" s="1216" t="s">
        <v>3415</v>
      </c>
      <c r="I31" s="443">
        <f t="shared" ca="1" si="0"/>
        <v>105.03985254629515</v>
      </c>
    </row>
    <row r="32" spans="1:9" x14ac:dyDescent="0.2">
      <c r="A32" s="57" t="s">
        <v>138</v>
      </c>
      <c r="B32" s="631" t="s">
        <v>109</v>
      </c>
      <c r="C32" s="85" t="s">
        <v>1186</v>
      </c>
      <c r="D32" s="341">
        <v>2017236</v>
      </c>
      <c r="E32" s="2157">
        <v>42839</v>
      </c>
      <c r="F32" s="344"/>
      <c r="G32" s="60" t="s">
        <v>986</v>
      </c>
      <c r="H32" s="1216" t="s">
        <v>3473</v>
      </c>
      <c r="I32" s="443">
        <f t="shared" ca="1" si="0"/>
        <v>119.03985254629515</v>
      </c>
    </row>
    <row r="33" spans="1:10" x14ac:dyDescent="0.2">
      <c r="A33" s="57" t="s">
        <v>139</v>
      </c>
      <c r="B33" s="58" t="s">
        <v>109</v>
      </c>
      <c r="C33" s="85" t="s">
        <v>68</v>
      </c>
      <c r="D33" s="341">
        <v>2017270</v>
      </c>
      <c r="E33" s="2157">
        <v>42905</v>
      </c>
      <c r="F33" s="345"/>
      <c r="G33" s="60" t="s">
        <v>90</v>
      </c>
      <c r="H33" s="1216" t="s">
        <v>4137</v>
      </c>
      <c r="I33" s="443">
        <f t="shared" ca="1" si="0"/>
        <v>53.039852546295151</v>
      </c>
    </row>
    <row r="34" spans="1:10" x14ac:dyDescent="0.2">
      <c r="A34" s="57" t="s">
        <v>140</v>
      </c>
      <c r="B34" s="58" t="s">
        <v>109</v>
      </c>
      <c r="C34" s="85" t="s">
        <v>451</v>
      </c>
      <c r="D34" s="341">
        <v>2017427</v>
      </c>
      <c r="E34" s="2157">
        <v>42907</v>
      </c>
      <c r="F34" s="344"/>
      <c r="G34" s="60" t="s">
        <v>934</v>
      </c>
      <c r="H34" s="1216" t="s">
        <v>3926</v>
      </c>
      <c r="I34" s="443">
        <f t="shared" ca="1" si="0"/>
        <v>51.039852546295151</v>
      </c>
    </row>
    <row r="35" spans="1:10" x14ac:dyDescent="0.2">
      <c r="A35" s="57" t="s">
        <v>141</v>
      </c>
      <c r="B35" s="58" t="s">
        <v>109</v>
      </c>
      <c r="C35" s="85" t="s">
        <v>68</v>
      </c>
      <c r="D35" s="341">
        <v>2017043</v>
      </c>
      <c r="E35" s="2157">
        <v>42776</v>
      </c>
      <c r="F35" s="343"/>
      <c r="G35" s="60" t="s">
        <v>91</v>
      </c>
      <c r="H35" s="1216"/>
      <c r="I35" s="443">
        <f t="shared" ca="1" si="0"/>
        <v>182.03985254629515</v>
      </c>
    </row>
    <row r="36" spans="1:10" x14ac:dyDescent="0.2">
      <c r="A36" s="57" t="s">
        <v>142</v>
      </c>
      <c r="B36" s="58" t="s">
        <v>109</v>
      </c>
      <c r="C36" s="85" t="s">
        <v>1186</v>
      </c>
      <c r="D36" s="341">
        <v>2016773</v>
      </c>
      <c r="E36" s="2157">
        <v>42780</v>
      </c>
      <c r="F36" s="344"/>
      <c r="G36" s="576" t="s">
        <v>986</v>
      </c>
      <c r="H36" s="1216" t="s">
        <v>3233</v>
      </c>
      <c r="I36" s="443">
        <f t="shared" ca="1" si="0"/>
        <v>178.03985254629515</v>
      </c>
    </row>
    <row r="37" spans="1:10" x14ac:dyDescent="0.2">
      <c r="A37" s="57" t="s">
        <v>143</v>
      </c>
      <c r="B37" s="58" t="s">
        <v>109</v>
      </c>
      <c r="C37" s="85" t="s">
        <v>489</v>
      </c>
      <c r="D37" s="341" t="s">
        <v>3963</v>
      </c>
      <c r="E37" s="2156">
        <v>42907</v>
      </c>
      <c r="F37" s="343"/>
      <c r="G37" s="60" t="s">
        <v>681</v>
      </c>
      <c r="H37" s="1216" t="s">
        <v>4177</v>
      </c>
      <c r="I37" s="443">
        <f t="shared" ref="I37:I100" ca="1" si="1">IF(C37="wp",0,NOW()-E37)</f>
        <v>51.039852546295151</v>
      </c>
      <c r="J37" s="196"/>
    </row>
    <row r="38" spans="1:10" x14ac:dyDescent="0.2">
      <c r="A38" s="57" t="s">
        <v>144</v>
      </c>
      <c r="B38" s="58" t="s">
        <v>109</v>
      </c>
      <c r="C38" s="85" t="s">
        <v>68</v>
      </c>
      <c r="D38" s="341">
        <v>2017421</v>
      </c>
      <c r="E38" s="2157">
        <v>42909</v>
      </c>
      <c r="F38" s="344"/>
      <c r="G38" s="87" t="s">
        <v>91</v>
      </c>
      <c r="H38" s="1216">
        <v>625417</v>
      </c>
      <c r="I38" s="443">
        <f t="shared" ca="1" si="1"/>
        <v>49.039852546295151</v>
      </c>
    </row>
    <row r="39" spans="1:10" s="90" customFormat="1" x14ac:dyDescent="0.2">
      <c r="A39" s="887" t="s">
        <v>145</v>
      </c>
      <c r="B39" s="1094" t="s">
        <v>109</v>
      </c>
      <c r="C39" s="886" t="s">
        <v>110</v>
      </c>
      <c r="D39" s="881"/>
      <c r="E39" s="2158"/>
      <c r="F39" s="889"/>
      <c r="G39" s="884"/>
      <c r="H39" s="2185"/>
      <c r="I39" s="885">
        <f t="shared" ca="1" si="1"/>
        <v>0</v>
      </c>
    </row>
    <row r="40" spans="1:10" x14ac:dyDescent="0.2">
      <c r="A40" s="57" t="s">
        <v>146</v>
      </c>
      <c r="B40" s="58" t="s">
        <v>109</v>
      </c>
      <c r="C40" s="85" t="s">
        <v>68</v>
      </c>
      <c r="D40" s="341">
        <v>2017378</v>
      </c>
      <c r="E40" s="2157">
        <v>42902</v>
      </c>
      <c r="F40" s="343"/>
      <c r="G40" s="60" t="s">
        <v>91</v>
      </c>
      <c r="H40" s="1216">
        <v>624217</v>
      </c>
      <c r="I40" s="443">
        <f t="shared" ca="1" si="1"/>
        <v>56.039852546295151</v>
      </c>
    </row>
    <row r="41" spans="1:10" x14ac:dyDescent="0.2">
      <c r="A41" s="57" t="s">
        <v>147</v>
      </c>
      <c r="B41" s="58" t="s">
        <v>109</v>
      </c>
      <c r="C41" s="85" t="s">
        <v>68</v>
      </c>
      <c r="D41" s="725" t="s">
        <v>2513</v>
      </c>
      <c r="E41" s="2157">
        <v>42685</v>
      </c>
      <c r="F41" s="344"/>
      <c r="G41" s="576" t="s">
        <v>91</v>
      </c>
      <c r="I41" s="443">
        <f t="shared" ca="1" si="1"/>
        <v>273.03985254629515</v>
      </c>
    </row>
    <row r="42" spans="1:10" x14ac:dyDescent="0.2">
      <c r="A42" s="57" t="s">
        <v>148</v>
      </c>
      <c r="B42" s="58" t="s">
        <v>109</v>
      </c>
      <c r="C42" s="85" t="s">
        <v>451</v>
      </c>
      <c r="D42" s="341">
        <v>2017157</v>
      </c>
      <c r="E42" s="2157">
        <v>42815</v>
      </c>
      <c r="F42" s="344"/>
      <c r="G42" s="60" t="s">
        <v>934</v>
      </c>
      <c r="H42" s="1216" t="s">
        <v>3489</v>
      </c>
      <c r="I42" s="443">
        <f t="shared" ca="1" si="1"/>
        <v>143.03985254629515</v>
      </c>
      <c r="J42" s="196"/>
    </row>
    <row r="43" spans="1:10" x14ac:dyDescent="0.2">
      <c r="A43" s="57" t="s">
        <v>149</v>
      </c>
      <c r="B43" s="58" t="s">
        <v>109</v>
      </c>
      <c r="C43" s="85" t="s">
        <v>1186</v>
      </c>
      <c r="D43" s="341">
        <v>2016774</v>
      </c>
      <c r="E43" s="2157">
        <v>42780</v>
      </c>
      <c r="F43" s="344"/>
      <c r="G43" s="87" t="s">
        <v>986</v>
      </c>
      <c r="H43" s="1216" t="s">
        <v>3225</v>
      </c>
      <c r="I43" s="443">
        <f t="shared" ca="1" si="1"/>
        <v>178.03985254629515</v>
      </c>
    </row>
    <row r="44" spans="1:10" x14ac:dyDescent="0.2">
      <c r="A44" s="57" t="s">
        <v>150</v>
      </c>
      <c r="B44" s="58" t="s">
        <v>109</v>
      </c>
      <c r="C44" s="85" t="s">
        <v>489</v>
      </c>
      <c r="D44" s="341" t="s">
        <v>3966</v>
      </c>
      <c r="E44" s="2157">
        <v>42915</v>
      </c>
      <c r="F44" s="344"/>
      <c r="G44" s="87" t="s">
        <v>91</v>
      </c>
      <c r="H44" s="1216" t="s">
        <v>4245</v>
      </c>
      <c r="I44" s="443">
        <f t="shared" ca="1" si="1"/>
        <v>43.039852546295151</v>
      </c>
    </row>
    <row r="45" spans="1:10" x14ac:dyDescent="0.2">
      <c r="A45" s="57" t="s">
        <v>151</v>
      </c>
      <c r="B45" s="1093" t="s">
        <v>109</v>
      </c>
      <c r="C45" s="85" t="s">
        <v>68</v>
      </c>
      <c r="D45" s="341">
        <v>2017336</v>
      </c>
      <c r="E45" s="2157">
        <v>42888</v>
      </c>
      <c r="F45" s="344"/>
      <c r="G45" s="87" t="s">
        <v>91</v>
      </c>
      <c r="H45" s="1216" t="s">
        <v>4018</v>
      </c>
      <c r="I45" s="443">
        <f t="shared" ca="1" si="1"/>
        <v>70.039852546295151</v>
      </c>
    </row>
    <row r="46" spans="1:10" s="90" customFormat="1" x14ac:dyDescent="0.2">
      <c r="A46" s="887" t="s">
        <v>152</v>
      </c>
      <c r="B46" s="1094" t="s">
        <v>109</v>
      </c>
      <c r="C46" s="886" t="s">
        <v>3096</v>
      </c>
      <c r="D46" s="881">
        <v>2017115</v>
      </c>
      <c r="E46" s="2159">
        <v>42803</v>
      </c>
      <c r="F46" s="888" t="s">
        <v>227</v>
      </c>
      <c r="G46" s="880" t="s">
        <v>3423</v>
      </c>
      <c r="H46" s="2185"/>
      <c r="I46" s="885">
        <f t="shared" ca="1" si="1"/>
        <v>155.03985254629515</v>
      </c>
    </row>
    <row r="47" spans="1:10" x14ac:dyDescent="0.2">
      <c r="A47" s="57" t="s">
        <v>153</v>
      </c>
      <c r="B47" s="58" t="s">
        <v>109</v>
      </c>
      <c r="C47" s="85" t="s">
        <v>68</v>
      </c>
      <c r="D47" s="341" t="s">
        <v>4202</v>
      </c>
      <c r="E47" s="2157">
        <v>42909</v>
      </c>
      <c r="F47" s="344"/>
      <c r="G47" s="87" t="s">
        <v>91</v>
      </c>
      <c r="H47" s="2187" t="s">
        <v>4203</v>
      </c>
      <c r="I47" s="443">
        <f t="shared" ca="1" si="1"/>
        <v>49.039852546295151</v>
      </c>
    </row>
    <row r="48" spans="1:10" x14ac:dyDescent="0.2">
      <c r="A48" s="57" t="s">
        <v>154</v>
      </c>
      <c r="B48" s="58" t="s">
        <v>109</v>
      </c>
      <c r="C48" s="85" t="s">
        <v>68</v>
      </c>
      <c r="D48" s="341">
        <v>2017270</v>
      </c>
      <c r="E48" s="2157">
        <v>42905</v>
      </c>
      <c r="F48" s="344"/>
      <c r="G48" s="87" t="s">
        <v>90</v>
      </c>
      <c r="H48" s="1216" t="s">
        <v>4137</v>
      </c>
      <c r="I48" s="443">
        <f t="shared" ca="1" si="1"/>
        <v>53.039852546295151</v>
      </c>
      <c r="J48" s="196">
        <v>42781</v>
      </c>
    </row>
    <row r="49" spans="1:9" x14ac:dyDescent="0.2">
      <c r="A49" s="57" t="s">
        <v>155</v>
      </c>
      <c r="B49" s="58" t="s">
        <v>109</v>
      </c>
      <c r="C49" s="85" t="s">
        <v>913</v>
      </c>
      <c r="D49" s="341">
        <v>2017331</v>
      </c>
      <c r="E49" s="2156">
        <v>42894</v>
      </c>
      <c r="F49" s="343"/>
      <c r="G49" s="87" t="s">
        <v>805</v>
      </c>
      <c r="H49" s="1216" t="s">
        <v>3731</v>
      </c>
      <c r="I49" s="443">
        <f t="shared" ca="1" si="1"/>
        <v>64.039852546295151</v>
      </c>
    </row>
    <row r="50" spans="1:9" x14ac:dyDescent="0.2">
      <c r="A50" s="57" t="s">
        <v>156</v>
      </c>
      <c r="B50" s="58" t="s">
        <v>109</v>
      </c>
      <c r="C50" s="85" t="s">
        <v>489</v>
      </c>
      <c r="D50" s="341">
        <v>2017398</v>
      </c>
      <c r="E50" s="2157">
        <v>42901</v>
      </c>
      <c r="F50" s="344"/>
      <c r="G50" s="87" t="s">
        <v>681</v>
      </c>
      <c r="H50" s="1216" t="s">
        <v>3868</v>
      </c>
      <c r="I50" s="443">
        <f t="shared" ca="1" si="1"/>
        <v>57.039852546295151</v>
      </c>
    </row>
    <row r="51" spans="1:9" x14ac:dyDescent="0.2">
      <c r="A51" s="57" t="s">
        <v>157</v>
      </c>
      <c r="B51" s="58" t="s">
        <v>109</v>
      </c>
      <c r="C51" s="85" t="s">
        <v>1671</v>
      </c>
      <c r="D51" s="341">
        <v>2016490</v>
      </c>
      <c r="E51" s="2157">
        <v>42650</v>
      </c>
      <c r="F51" s="344"/>
      <c r="G51" s="87" t="s">
        <v>1522</v>
      </c>
      <c r="H51" s="1216" t="s">
        <v>2038</v>
      </c>
      <c r="I51" s="443">
        <f t="shared" ca="1" si="1"/>
        <v>308.03985254629515</v>
      </c>
    </row>
    <row r="52" spans="1:9" x14ac:dyDescent="0.2">
      <c r="A52" s="57" t="s">
        <v>158</v>
      </c>
      <c r="B52" s="58" t="s">
        <v>109</v>
      </c>
      <c r="C52" s="85" t="s">
        <v>489</v>
      </c>
      <c r="D52" s="341">
        <v>2016144</v>
      </c>
      <c r="E52" s="2157">
        <v>42838</v>
      </c>
      <c r="F52" s="343"/>
      <c r="G52" s="87" t="s">
        <v>681</v>
      </c>
      <c r="H52" s="1216" t="s">
        <v>3655</v>
      </c>
      <c r="I52" s="443">
        <f t="shared" ca="1" si="1"/>
        <v>120.03985254629515</v>
      </c>
    </row>
    <row r="53" spans="1:9" s="90" customFormat="1" x14ac:dyDescent="0.2">
      <c r="A53" s="2094" t="s">
        <v>159</v>
      </c>
      <c r="B53" s="1094" t="s">
        <v>109</v>
      </c>
      <c r="C53" s="886" t="s">
        <v>110</v>
      </c>
      <c r="D53" s="881"/>
      <c r="E53" s="2158"/>
      <c r="F53" s="888"/>
      <c r="G53" s="880"/>
      <c r="H53" s="2185"/>
      <c r="I53" s="885">
        <f t="shared" ca="1" si="1"/>
        <v>0</v>
      </c>
    </row>
    <row r="54" spans="1:9" x14ac:dyDescent="0.2">
      <c r="A54" s="441" t="s">
        <v>160</v>
      </c>
      <c r="B54" s="2090" t="s">
        <v>109</v>
      </c>
      <c r="C54" s="85" t="s">
        <v>68</v>
      </c>
      <c r="D54" s="341">
        <v>2017391</v>
      </c>
      <c r="E54" s="2157">
        <v>42902</v>
      </c>
      <c r="F54" s="344"/>
      <c r="G54" s="576" t="s">
        <v>91</v>
      </c>
      <c r="H54" s="1216">
        <v>666317</v>
      </c>
      <c r="I54" s="443">
        <f t="shared" ca="1" si="1"/>
        <v>56.039852546295151</v>
      </c>
    </row>
    <row r="55" spans="1:9" x14ac:dyDescent="0.2">
      <c r="A55" s="441" t="s">
        <v>941</v>
      </c>
      <c r="B55" s="2090" t="s">
        <v>109</v>
      </c>
      <c r="C55" s="85" t="s">
        <v>489</v>
      </c>
      <c r="D55" s="341">
        <v>2016144</v>
      </c>
      <c r="E55" s="2157">
        <v>42835</v>
      </c>
      <c r="F55" s="377"/>
      <c r="G55" s="576" t="s">
        <v>681</v>
      </c>
      <c r="H55" s="1216" t="s">
        <v>3699</v>
      </c>
      <c r="I55" s="443">
        <f t="shared" ca="1" si="1"/>
        <v>123.03985254629515</v>
      </c>
    </row>
    <row r="56" spans="1:9" x14ac:dyDescent="0.2">
      <c r="A56" s="441" t="s">
        <v>942</v>
      </c>
      <c r="B56" s="2090" t="s">
        <v>109</v>
      </c>
      <c r="C56" s="85" t="s">
        <v>1771</v>
      </c>
      <c r="D56" s="341">
        <v>2016426</v>
      </c>
      <c r="E56" s="2157">
        <v>42671</v>
      </c>
      <c r="F56" s="377"/>
      <c r="G56" s="576" t="s">
        <v>1772</v>
      </c>
      <c r="H56" s="1216"/>
      <c r="I56" s="443">
        <f t="shared" ca="1" si="1"/>
        <v>287.03985254629515</v>
      </c>
    </row>
    <row r="57" spans="1:9" x14ac:dyDescent="0.2">
      <c r="A57" s="441" t="s">
        <v>943</v>
      </c>
      <c r="B57" s="2090" t="s">
        <v>109</v>
      </c>
      <c r="C57" s="85" t="s">
        <v>68</v>
      </c>
      <c r="D57" s="341" t="s">
        <v>3612</v>
      </c>
      <c r="E57" s="2157">
        <v>42888</v>
      </c>
      <c r="F57" s="377"/>
      <c r="G57" s="576" t="s">
        <v>90</v>
      </c>
      <c r="H57" s="1216" t="s">
        <v>4015</v>
      </c>
      <c r="I57" s="443">
        <f t="shared" ca="1" si="1"/>
        <v>70.039852546295151</v>
      </c>
    </row>
    <row r="58" spans="1:9" x14ac:dyDescent="0.2">
      <c r="A58" s="441" t="s">
        <v>944</v>
      </c>
      <c r="B58" s="2090" t="s">
        <v>109</v>
      </c>
      <c r="C58" s="85" t="s">
        <v>489</v>
      </c>
      <c r="D58" s="341" t="s">
        <v>4246</v>
      </c>
      <c r="E58" s="2157">
        <v>42915</v>
      </c>
      <c r="F58" s="344"/>
      <c r="G58" s="87" t="s">
        <v>681</v>
      </c>
      <c r="H58" s="1216" t="s">
        <v>4247</v>
      </c>
      <c r="I58" s="443">
        <f t="shared" ca="1" si="1"/>
        <v>43.039852546295151</v>
      </c>
    </row>
    <row r="59" spans="1:9" x14ac:dyDescent="0.2">
      <c r="A59" s="441" t="s">
        <v>945</v>
      </c>
      <c r="B59" s="2090" t="s">
        <v>109</v>
      </c>
      <c r="C59" s="85" t="s">
        <v>68</v>
      </c>
      <c r="D59" s="341">
        <v>2017336</v>
      </c>
      <c r="E59" s="2157">
        <v>42888</v>
      </c>
      <c r="F59" s="377"/>
      <c r="G59" s="576" t="s">
        <v>91</v>
      </c>
      <c r="H59" s="1216" t="s">
        <v>4018</v>
      </c>
      <c r="I59" s="443">
        <f t="shared" ca="1" si="1"/>
        <v>70.039852546295151</v>
      </c>
    </row>
    <row r="60" spans="1:9" x14ac:dyDescent="0.2">
      <c r="A60" s="441" t="s">
        <v>946</v>
      </c>
      <c r="B60" s="2090" t="s">
        <v>109</v>
      </c>
      <c r="C60" s="85" t="s">
        <v>110</v>
      </c>
      <c r="D60" s="341"/>
      <c r="E60" s="2157"/>
      <c r="F60" s="377"/>
      <c r="G60" s="576"/>
      <c r="H60" s="1216"/>
      <c r="I60" s="443">
        <f t="shared" ca="1" si="1"/>
        <v>0</v>
      </c>
    </row>
    <row r="61" spans="1:9" x14ac:dyDescent="0.2">
      <c r="A61" s="441" t="s">
        <v>947</v>
      </c>
      <c r="B61" s="2090" t="s">
        <v>109</v>
      </c>
      <c r="C61" s="85" t="s">
        <v>489</v>
      </c>
      <c r="D61" s="341" t="s">
        <v>3803</v>
      </c>
      <c r="E61" s="2157">
        <v>42864</v>
      </c>
      <c r="F61" s="377"/>
      <c r="G61" s="576" t="s">
        <v>681</v>
      </c>
      <c r="H61" s="1216" t="s">
        <v>3827</v>
      </c>
      <c r="I61" s="443">
        <f t="shared" ca="1" si="1"/>
        <v>94.039852546295151</v>
      </c>
    </row>
    <row r="62" spans="1:9" x14ac:dyDescent="0.2">
      <c r="A62" s="441" t="s">
        <v>948</v>
      </c>
      <c r="B62" s="2090" t="s">
        <v>109</v>
      </c>
      <c r="C62" s="85" t="s">
        <v>68</v>
      </c>
      <c r="D62" s="341">
        <v>2017418</v>
      </c>
      <c r="E62" s="2157">
        <v>42909</v>
      </c>
      <c r="F62" s="377"/>
      <c r="G62" s="576" t="s">
        <v>91</v>
      </c>
      <c r="H62" s="1216">
        <v>637317</v>
      </c>
      <c r="I62" s="443">
        <f t="shared" ca="1" si="1"/>
        <v>49.039852546295151</v>
      </c>
    </row>
    <row r="63" spans="1:9" x14ac:dyDescent="0.2">
      <c r="A63" s="441" t="s">
        <v>949</v>
      </c>
      <c r="B63" s="2090" t="s">
        <v>109</v>
      </c>
      <c r="C63" s="85" t="s">
        <v>4096</v>
      </c>
      <c r="D63" s="341">
        <v>2017425</v>
      </c>
      <c r="E63" s="2157">
        <v>42912</v>
      </c>
      <c r="F63" s="377"/>
      <c r="G63" s="576" t="s">
        <v>3246</v>
      </c>
      <c r="H63" s="1216" t="s">
        <v>3921</v>
      </c>
      <c r="I63" s="443">
        <f t="shared" ca="1" si="1"/>
        <v>46.039852546295151</v>
      </c>
    </row>
    <row r="64" spans="1:9" x14ac:dyDescent="0.2">
      <c r="A64" s="441" t="s">
        <v>950</v>
      </c>
      <c r="B64" s="2090" t="s">
        <v>109</v>
      </c>
      <c r="C64" s="85" t="s">
        <v>489</v>
      </c>
      <c r="D64" s="2576" t="s">
        <v>3961</v>
      </c>
      <c r="E64" s="2157">
        <v>42915</v>
      </c>
      <c r="F64" s="377"/>
      <c r="G64" s="576" t="s">
        <v>681</v>
      </c>
      <c r="H64" s="1216" t="s">
        <v>4244</v>
      </c>
      <c r="I64" s="443">
        <f t="shared" ca="1" si="1"/>
        <v>43.039852546295151</v>
      </c>
    </row>
    <row r="65" spans="1:9" s="90" customFormat="1" x14ac:dyDescent="0.2">
      <c r="A65" s="879" t="s">
        <v>951</v>
      </c>
      <c r="B65" s="2091" t="s">
        <v>109</v>
      </c>
      <c r="C65" s="886" t="s">
        <v>451</v>
      </c>
      <c r="D65" s="881">
        <v>2017428</v>
      </c>
      <c r="E65" s="2159">
        <v>42907</v>
      </c>
      <c r="F65" s="882"/>
      <c r="G65" s="883" t="s">
        <v>934</v>
      </c>
      <c r="H65" s="2185" t="s">
        <v>1549</v>
      </c>
      <c r="I65" s="885">
        <f t="shared" ca="1" si="1"/>
        <v>51.039852546295151</v>
      </c>
    </row>
    <row r="66" spans="1:9" x14ac:dyDescent="0.2">
      <c r="A66" s="441" t="s">
        <v>953</v>
      </c>
      <c r="B66" s="2090" t="s">
        <v>109</v>
      </c>
      <c r="C66" s="85" t="s">
        <v>4096</v>
      </c>
      <c r="D66" s="341">
        <v>2017399</v>
      </c>
      <c r="E66" s="2157">
        <v>42912</v>
      </c>
      <c r="F66" s="344"/>
      <c r="G66" s="87" t="s">
        <v>3246</v>
      </c>
      <c r="H66" s="1216" t="s">
        <v>3869</v>
      </c>
      <c r="I66" s="443">
        <f t="shared" ca="1" si="1"/>
        <v>46.039852546295151</v>
      </c>
    </row>
    <row r="67" spans="1:9" x14ac:dyDescent="0.2">
      <c r="A67" s="441" t="s">
        <v>952</v>
      </c>
      <c r="B67" s="2090" t="s">
        <v>109</v>
      </c>
      <c r="C67" s="85" t="s">
        <v>68</v>
      </c>
      <c r="D67" s="341">
        <v>2017272</v>
      </c>
      <c r="E67" s="2157">
        <v>42866</v>
      </c>
      <c r="F67" s="377"/>
      <c r="G67" s="576" t="s">
        <v>90</v>
      </c>
      <c r="H67" s="1216" t="s">
        <v>3854</v>
      </c>
      <c r="I67" s="443">
        <f t="shared" ca="1" si="1"/>
        <v>92.039852546295151</v>
      </c>
    </row>
    <row r="68" spans="1:9" x14ac:dyDescent="0.2">
      <c r="A68" s="441" t="s">
        <v>954</v>
      </c>
      <c r="B68" s="2090" t="s">
        <v>109</v>
      </c>
      <c r="C68" s="85" t="s">
        <v>68</v>
      </c>
      <c r="D68" s="341" t="s">
        <v>3612</v>
      </c>
      <c r="E68" s="2157">
        <v>42888</v>
      </c>
      <c r="F68" s="377"/>
      <c r="G68" s="576" t="s">
        <v>90</v>
      </c>
      <c r="H68" s="1216" t="s">
        <v>4015</v>
      </c>
      <c r="I68" s="443">
        <f t="shared" ca="1" si="1"/>
        <v>70.039852546295151</v>
      </c>
    </row>
    <row r="69" spans="1:9" x14ac:dyDescent="0.2">
      <c r="A69" s="441" t="s">
        <v>955</v>
      </c>
      <c r="B69" s="2090" t="s">
        <v>109</v>
      </c>
      <c r="C69" s="85" t="s">
        <v>68</v>
      </c>
      <c r="D69" s="341">
        <v>2017270</v>
      </c>
      <c r="E69" s="2157">
        <v>42905</v>
      </c>
      <c r="F69" s="377"/>
      <c r="G69" s="576" t="s">
        <v>90</v>
      </c>
      <c r="H69" s="1216" t="s">
        <v>4137</v>
      </c>
      <c r="I69" s="443">
        <f t="shared" ca="1" si="1"/>
        <v>53.039852546295151</v>
      </c>
    </row>
    <row r="70" spans="1:9" x14ac:dyDescent="0.2">
      <c r="A70" s="441" t="s">
        <v>956</v>
      </c>
      <c r="B70" s="2090" t="s">
        <v>109</v>
      </c>
      <c r="C70" s="85" t="s">
        <v>110</v>
      </c>
      <c r="D70" s="341"/>
      <c r="E70" s="2157"/>
      <c r="F70" s="377"/>
      <c r="G70" s="576"/>
      <c r="I70" s="443">
        <f t="shared" ca="1" si="1"/>
        <v>0</v>
      </c>
    </row>
    <row r="71" spans="1:9" x14ac:dyDescent="0.2">
      <c r="A71" s="441" t="s">
        <v>957</v>
      </c>
      <c r="B71" s="2090" t="s">
        <v>109</v>
      </c>
      <c r="C71" s="85" t="s">
        <v>489</v>
      </c>
      <c r="D71" s="341">
        <v>2017397</v>
      </c>
      <c r="E71" s="2157">
        <v>42901</v>
      </c>
      <c r="F71" s="377"/>
      <c r="G71" s="576" t="s">
        <v>681</v>
      </c>
      <c r="H71" s="1216" t="s">
        <v>4120</v>
      </c>
      <c r="I71" s="443">
        <f t="shared" ca="1" si="1"/>
        <v>57.039852546295151</v>
      </c>
    </row>
    <row r="72" spans="1:9" x14ac:dyDescent="0.2">
      <c r="A72" s="441" t="s">
        <v>958</v>
      </c>
      <c r="B72" s="2090" t="s">
        <v>109</v>
      </c>
      <c r="C72" s="85" t="s">
        <v>451</v>
      </c>
      <c r="D72" s="341">
        <v>2016372</v>
      </c>
      <c r="E72" s="2157">
        <v>42571</v>
      </c>
      <c r="F72" s="377"/>
      <c r="G72" s="576" t="s">
        <v>934</v>
      </c>
      <c r="H72" s="1216"/>
      <c r="I72" s="443">
        <f t="shared" ca="1" si="1"/>
        <v>387.03985254629515</v>
      </c>
    </row>
    <row r="73" spans="1:9" x14ac:dyDescent="0.2">
      <c r="A73" s="441" t="s">
        <v>959</v>
      </c>
      <c r="B73" s="2090" t="s">
        <v>109</v>
      </c>
      <c r="C73" s="85" t="s">
        <v>110</v>
      </c>
      <c r="D73" s="341"/>
      <c r="E73" s="2157"/>
      <c r="F73" s="377"/>
      <c r="G73" s="576"/>
      <c r="H73" s="1216"/>
      <c r="I73" s="443">
        <f ca="1">IF(C73="wp",0,NOW()-E73)</f>
        <v>0</v>
      </c>
    </row>
    <row r="74" spans="1:9" x14ac:dyDescent="0.2">
      <c r="A74" s="441" t="s">
        <v>960</v>
      </c>
      <c r="B74" s="2090" t="s">
        <v>109</v>
      </c>
      <c r="C74" s="85" t="s">
        <v>1186</v>
      </c>
      <c r="D74" s="341">
        <v>2016616</v>
      </c>
      <c r="E74" s="2157">
        <v>42696</v>
      </c>
      <c r="F74" s="377"/>
      <c r="G74" s="576" t="s">
        <v>986</v>
      </c>
      <c r="H74" s="1216" t="s">
        <v>1909</v>
      </c>
      <c r="I74" s="443">
        <f t="shared" ca="1" si="1"/>
        <v>262.03985254629515</v>
      </c>
    </row>
    <row r="75" spans="1:9" x14ac:dyDescent="0.2">
      <c r="A75" s="441" t="s">
        <v>961</v>
      </c>
      <c r="B75" s="2090" t="s">
        <v>109</v>
      </c>
      <c r="C75" s="85" t="s">
        <v>1671</v>
      </c>
      <c r="D75" s="341">
        <v>2016322</v>
      </c>
      <c r="E75" s="2157">
        <v>42571</v>
      </c>
      <c r="F75" s="377"/>
      <c r="G75" s="576" t="s">
        <v>1522</v>
      </c>
      <c r="H75" s="1216"/>
      <c r="I75" s="443">
        <f t="shared" ca="1" si="1"/>
        <v>387.03985254629515</v>
      </c>
    </row>
    <row r="76" spans="1:9" x14ac:dyDescent="0.2">
      <c r="A76" s="441" t="s">
        <v>962</v>
      </c>
      <c r="B76" s="2090" t="s">
        <v>109</v>
      </c>
      <c r="C76" s="85" t="s">
        <v>3096</v>
      </c>
      <c r="D76" s="341">
        <v>2017116</v>
      </c>
      <c r="E76" s="2157">
        <v>42803</v>
      </c>
      <c r="F76" s="377"/>
      <c r="G76" s="576" t="s">
        <v>3423</v>
      </c>
      <c r="H76" s="1216"/>
      <c r="I76" s="443">
        <f t="shared" ca="1" si="1"/>
        <v>155.03985254629515</v>
      </c>
    </row>
    <row r="77" spans="1:9" x14ac:dyDescent="0.2">
      <c r="A77" s="441" t="s">
        <v>963</v>
      </c>
      <c r="B77" s="2090" t="s">
        <v>109</v>
      </c>
      <c r="C77" s="85" t="s">
        <v>68</v>
      </c>
      <c r="D77" s="341" t="s">
        <v>3612</v>
      </c>
      <c r="E77" s="2157">
        <v>42888</v>
      </c>
      <c r="F77" s="377"/>
      <c r="G77" s="576" t="s">
        <v>90</v>
      </c>
      <c r="H77" s="1216" t="s">
        <v>4015</v>
      </c>
      <c r="I77" s="443">
        <f t="shared" ca="1" si="1"/>
        <v>70.039852546295151</v>
      </c>
    </row>
    <row r="78" spans="1:9" x14ac:dyDescent="0.2">
      <c r="A78" s="441" t="s">
        <v>964</v>
      </c>
      <c r="B78" s="2092" t="s">
        <v>109</v>
      </c>
      <c r="C78" s="438" t="s">
        <v>1186</v>
      </c>
      <c r="D78" s="439">
        <v>2017214</v>
      </c>
      <c r="E78" s="2160">
        <v>42839</v>
      </c>
      <c r="F78" s="440"/>
      <c r="G78" s="577" t="s">
        <v>986</v>
      </c>
      <c r="H78" s="2188" t="s">
        <v>2677</v>
      </c>
      <c r="I78" s="443">
        <f t="shared" ca="1" si="1"/>
        <v>119.03985254629515</v>
      </c>
    </row>
    <row r="79" spans="1:9" x14ac:dyDescent="0.2">
      <c r="A79" s="441" t="s">
        <v>965</v>
      </c>
      <c r="B79" s="2093" t="s">
        <v>109</v>
      </c>
      <c r="C79" s="87" t="s">
        <v>68</v>
      </c>
      <c r="D79" s="341">
        <v>2017270</v>
      </c>
      <c r="E79" s="2157">
        <v>42905</v>
      </c>
      <c r="F79" s="377"/>
      <c r="G79" s="576" t="s">
        <v>90</v>
      </c>
      <c r="H79" s="1216" t="s">
        <v>4137</v>
      </c>
      <c r="I79" s="443">
        <f t="shared" ca="1" si="1"/>
        <v>53.039852546295151</v>
      </c>
    </row>
    <row r="80" spans="1:9" s="90" customFormat="1" x14ac:dyDescent="0.2">
      <c r="A80" s="879" t="s">
        <v>1072</v>
      </c>
      <c r="B80" s="1095" t="s">
        <v>109</v>
      </c>
      <c r="C80" s="880" t="s">
        <v>4096</v>
      </c>
      <c r="D80" s="881">
        <v>2017449</v>
      </c>
      <c r="E80" s="2159">
        <v>42912</v>
      </c>
      <c r="F80" s="882"/>
      <c r="G80" s="883" t="s">
        <v>3246</v>
      </c>
      <c r="H80" s="2185" t="s">
        <v>3988</v>
      </c>
      <c r="I80" s="885">
        <f t="shared" ca="1" si="1"/>
        <v>46.039852546295151</v>
      </c>
    </row>
    <row r="81" spans="1:10" s="90" customFormat="1" x14ac:dyDescent="0.2">
      <c r="A81" s="879" t="s">
        <v>1073</v>
      </c>
      <c r="B81" s="1095" t="s">
        <v>109</v>
      </c>
      <c r="C81" s="880" t="s">
        <v>110</v>
      </c>
      <c r="D81" s="881"/>
      <c r="E81" s="2159"/>
      <c r="F81" s="882"/>
      <c r="G81" s="883"/>
      <c r="H81" s="2185"/>
      <c r="I81" s="885">
        <f t="shared" ca="1" si="1"/>
        <v>0</v>
      </c>
    </row>
    <row r="82" spans="1:10" x14ac:dyDescent="0.2">
      <c r="A82" s="441" t="s">
        <v>1074</v>
      </c>
      <c r="B82" s="442" t="s">
        <v>109</v>
      </c>
      <c r="C82" s="87" t="s">
        <v>1575</v>
      </c>
      <c r="D82" s="341" t="s">
        <v>4228</v>
      </c>
      <c r="E82" s="2157">
        <v>42913</v>
      </c>
      <c r="F82" s="377"/>
      <c r="G82" s="576" t="s">
        <v>1873</v>
      </c>
      <c r="H82" s="1216" t="s">
        <v>4229</v>
      </c>
      <c r="I82" s="443">
        <f t="shared" ca="1" si="1"/>
        <v>45.039852546295151</v>
      </c>
    </row>
    <row r="83" spans="1:10" x14ac:dyDescent="0.2">
      <c r="A83" s="441" t="s">
        <v>1075</v>
      </c>
      <c r="B83" s="442" t="s">
        <v>109</v>
      </c>
      <c r="C83" s="87" t="s">
        <v>451</v>
      </c>
      <c r="D83" s="341">
        <v>2017372</v>
      </c>
      <c r="E83" s="2157">
        <v>42894</v>
      </c>
      <c r="F83" s="377"/>
      <c r="G83" s="576" t="s">
        <v>934</v>
      </c>
      <c r="H83" s="1216" t="s">
        <v>3781</v>
      </c>
      <c r="I83" s="443">
        <f t="shared" ca="1" si="1"/>
        <v>64.039852546295151</v>
      </c>
    </row>
    <row r="84" spans="1:10" x14ac:dyDescent="0.2">
      <c r="A84" s="441" t="s">
        <v>1076</v>
      </c>
      <c r="B84" s="442" t="s">
        <v>109</v>
      </c>
      <c r="C84" s="87" t="s">
        <v>68</v>
      </c>
      <c r="D84" s="341">
        <v>2017270</v>
      </c>
      <c r="E84" s="2157">
        <v>42905</v>
      </c>
      <c r="F84" s="377"/>
      <c r="G84" s="576" t="s">
        <v>90</v>
      </c>
      <c r="H84" s="1216" t="s">
        <v>4137</v>
      </c>
      <c r="I84" s="443">
        <f t="shared" ca="1" si="1"/>
        <v>53.039852546295151</v>
      </c>
    </row>
    <row r="85" spans="1:10" x14ac:dyDescent="0.2">
      <c r="A85" s="441" t="s">
        <v>1077</v>
      </c>
      <c r="B85" s="442" t="s">
        <v>109</v>
      </c>
      <c r="C85" s="87" t="s">
        <v>110</v>
      </c>
      <c r="D85" s="341"/>
      <c r="E85" s="2157"/>
      <c r="F85" s="377"/>
      <c r="G85" s="576"/>
      <c r="H85" s="1216"/>
      <c r="I85" s="443">
        <f t="shared" ca="1" si="1"/>
        <v>0</v>
      </c>
    </row>
    <row r="86" spans="1:10" x14ac:dyDescent="0.2">
      <c r="A86" s="441" t="s">
        <v>1078</v>
      </c>
      <c r="B86" s="442" t="s">
        <v>109</v>
      </c>
      <c r="C86" s="87" t="s">
        <v>3210</v>
      </c>
      <c r="D86" s="341">
        <v>2017022</v>
      </c>
      <c r="E86" s="2157">
        <v>42775</v>
      </c>
      <c r="F86" s="377"/>
      <c r="G86" s="576" t="s">
        <v>1113</v>
      </c>
      <c r="H86" s="1216"/>
      <c r="I86" s="443">
        <f t="shared" ca="1" si="1"/>
        <v>183.03985254629515</v>
      </c>
      <c r="J86" s="196">
        <v>42817</v>
      </c>
    </row>
    <row r="87" spans="1:10" x14ac:dyDescent="0.2">
      <c r="A87" s="441" t="s">
        <v>1079</v>
      </c>
      <c r="B87" s="442" t="s">
        <v>109</v>
      </c>
      <c r="C87" s="87" t="s">
        <v>68</v>
      </c>
      <c r="D87" s="341">
        <v>2017413</v>
      </c>
      <c r="E87" s="2157">
        <v>42909</v>
      </c>
      <c r="F87" s="377"/>
      <c r="G87" s="576" t="s">
        <v>91</v>
      </c>
      <c r="H87" s="1216">
        <v>638017</v>
      </c>
      <c r="I87" s="443">
        <f t="shared" ca="1" si="1"/>
        <v>49.039852546295151</v>
      </c>
    </row>
    <row r="88" spans="1:10" s="90" customFormat="1" x14ac:dyDescent="0.2">
      <c r="A88" s="879" t="s">
        <v>1080</v>
      </c>
      <c r="B88" s="1095" t="s">
        <v>109</v>
      </c>
      <c r="C88" s="85" t="s">
        <v>68</v>
      </c>
      <c r="D88" s="341">
        <v>2017251</v>
      </c>
      <c r="E88" s="2157">
        <v>42879</v>
      </c>
      <c r="F88" s="344"/>
      <c r="G88" s="87" t="s">
        <v>90</v>
      </c>
      <c r="H88" s="2185"/>
      <c r="I88" s="885">
        <f t="shared" ca="1" si="1"/>
        <v>79.039852546295151</v>
      </c>
    </row>
    <row r="89" spans="1:10" x14ac:dyDescent="0.2">
      <c r="A89" s="441" t="s">
        <v>1081</v>
      </c>
      <c r="B89" s="1096" t="s">
        <v>109</v>
      </c>
      <c r="C89" s="87" t="s">
        <v>68</v>
      </c>
      <c r="D89" s="341">
        <v>2017417</v>
      </c>
      <c r="E89" s="2157">
        <v>42909</v>
      </c>
      <c r="F89" s="377"/>
      <c r="G89" s="576" t="s">
        <v>91</v>
      </c>
      <c r="H89" s="1216">
        <v>646817</v>
      </c>
      <c r="I89" s="443">
        <f t="shared" ca="1" si="1"/>
        <v>49.039852546295151</v>
      </c>
    </row>
    <row r="90" spans="1:10" x14ac:dyDescent="0.2">
      <c r="A90" s="441" t="s">
        <v>1082</v>
      </c>
      <c r="B90" s="1096" t="s">
        <v>109</v>
      </c>
      <c r="C90" s="87" t="s">
        <v>489</v>
      </c>
      <c r="D90" s="341">
        <v>2017307</v>
      </c>
      <c r="E90" s="2157">
        <v>42867</v>
      </c>
      <c r="F90" s="377"/>
      <c r="G90" s="576" t="s">
        <v>681</v>
      </c>
      <c r="H90" s="1216" t="s">
        <v>3855</v>
      </c>
      <c r="I90" s="443">
        <f t="shared" ca="1" si="1"/>
        <v>91.039852546295151</v>
      </c>
    </row>
    <row r="91" spans="1:10" s="90" customFormat="1" x14ac:dyDescent="0.2">
      <c r="A91" s="879" t="s">
        <v>1083</v>
      </c>
      <c r="B91" s="1095" t="s">
        <v>109</v>
      </c>
      <c r="C91" s="880" t="s">
        <v>68</v>
      </c>
      <c r="D91" s="881">
        <v>2017030</v>
      </c>
      <c r="E91" s="2159">
        <v>42781</v>
      </c>
      <c r="F91" s="882"/>
      <c r="G91" s="883" t="s">
        <v>91</v>
      </c>
      <c r="H91" s="2185"/>
      <c r="I91" s="885">
        <f t="shared" ca="1" si="1"/>
        <v>177.03985254629515</v>
      </c>
    </row>
    <row r="92" spans="1:10" x14ac:dyDescent="0.2">
      <c r="A92" s="441" t="s">
        <v>1084</v>
      </c>
      <c r="B92" s="442" t="s">
        <v>109</v>
      </c>
      <c r="C92" s="87" t="s">
        <v>110</v>
      </c>
      <c r="D92" s="341"/>
      <c r="E92" s="2157"/>
      <c r="F92" s="377"/>
      <c r="G92" s="322"/>
      <c r="H92" s="1216"/>
      <c r="I92" s="443">
        <f t="shared" ca="1" si="1"/>
        <v>0</v>
      </c>
    </row>
    <row r="93" spans="1:10" x14ac:dyDescent="0.2">
      <c r="A93" s="441" t="s">
        <v>1085</v>
      </c>
      <c r="B93" s="442" t="s">
        <v>109</v>
      </c>
      <c r="C93" s="87" t="s">
        <v>110</v>
      </c>
      <c r="D93" s="341"/>
      <c r="E93" s="2157"/>
      <c r="F93" s="377"/>
      <c r="G93" s="576"/>
      <c r="H93" s="1216"/>
      <c r="I93" s="443">
        <f t="shared" ca="1" si="1"/>
        <v>0</v>
      </c>
      <c r="J93" s="196"/>
    </row>
    <row r="94" spans="1:10" x14ac:dyDescent="0.2">
      <c r="A94" s="441" t="s">
        <v>1086</v>
      </c>
      <c r="B94" s="442" t="s">
        <v>109</v>
      </c>
      <c r="C94" s="87" t="s">
        <v>110</v>
      </c>
      <c r="D94" s="341"/>
      <c r="E94" s="2157"/>
      <c r="F94" s="377"/>
      <c r="G94" s="576"/>
      <c r="H94" s="1216"/>
      <c r="I94" s="443">
        <f t="shared" ca="1" si="1"/>
        <v>0</v>
      </c>
    </row>
    <row r="95" spans="1:10" x14ac:dyDescent="0.2">
      <c r="A95" s="441" t="s">
        <v>1087</v>
      </c>
      <c r="B95" s="442" t="s">
        <v>109</v>
      </c>
      <c r="C95" s="87" t="s">
        <v>68</v>
      </c>
      <c r="D95" s="341">
        <v>2017377</v>
      </c>
      <c r="E95" s="2157">
        <v>42888</v>
      </c>
      <c r="F95" s="377"/>
      <c r="G95" s="576" t="s">
        <v>91</v>
      </c>
      <c r="H95" s="1216">
        <v>624117</v>
      </c>
      <c r="I95" s="443">
        <f t="shared" ca="1" si="1"/>
        <v>70.039852546295151</v>
      </c>
    </row>
    <row r="96" spans="1:10" x14ac:dyDescent="0.2">
      <c r="A96" s="441" t="s">
        <v>1088</v>
      </c>
      <c r="B96" s="442" t="s">
        <v>109</v>
      </c>
      <c r="C96" s="87" t="s">
        <v>3018</v>
      </c>
      <c r="D96" s="341">
        <v>2017202</v>
      </c>
      <c r="E96" s="2157">
        <v>42839</v>
      </c>
      <c r="F96" s="377"/>
      <c r="G96" s="576" t="s">
        <v>3115</v>
      </c>
      <c r="H96" s="1216" t="s">
        <v>3318</v>
      </c>
      <c r="I96" s="443">
        <f t="shared" ca="1" si="1"/>
        <v>119.03985254629515</v>
      </c>
    </row>
    <row r="97" spans="1:9" x14ac:dyDescent="0.2">
      <c r="A97" s="441" t="s">
        <v>1089</v>
      </c>
      <c r="B97" s="442" t="s">
        <v>109</v>
      </c>
      <c r="C97" s="87" t="s">
        <v>110</v>
      </c>
      <c r="D97" s="341"/>
      <c r="E97" s="2157"/>
      <c r="F97" s="377"/>
      <c r="G97" s="576"/>
      <c r="H97" s="1216"/>
      <c r="I97" s="443">
        <f t="shared" ca="1" si="1"/>
        <v>0</v>
      </c>
    </row>
    <row r="98" spans="1:9" s="90" customFormat="1" x14ac:dyDescent="0.2">
      <c r="A98" s="879" t="s">
        <v>1090</v>
      </c>
      <c r="B98" s="1095" t="s">
        <v>109</v>
      </c>
      <c r="C98" s="880" t="s">
        <v>68</v>
      </c>
      <c r="D98" s="881">
        <v>2017420</v>
      </c>
      <c r="E98" s="2159">
        <v>42909</v>
      </c>
      <c r="F98" s="882"/>
      <c r="G98" s="883" t="s">
        <v>91</v>
      </c>
      <c r="H98" s="2185">
        <v>676817</v>
      </c>
      <c r="I98" s="885">
        <f t="shared" ca="1" si="1"/>
        <v>49.039852546295151</v>
      </c>
    </row>
    <row r="99" spans="1:9" x14ac:dyDescent="0.2">
      <c r="A99" s="441" t="s">
        <v>1091</v>
      </c>
      <c r="B99" s="442" t="s">
        <v>109</v>
      </c>
      <c r="C99" s="87" t="s">
        <v>489</v>
      </c>
      <c r="D99" s="341">
        <v>2016144</v>
      </c>
      <c r="E99" s="2157">
        <v>42907</v>
      </c>
      <c r="F99" s="377"/>
      <c r="G99" s="576" t="s">
        <v>681</v>
      </c>
      <c r="H99" s="1216" t="s">
        <v>4180</v>
      </c>
      <c r="I99" s="443">
        <f t="shared" ca="1" si="1"/>
        <v>51.039852546295151</v>
      </c>
    </row>
    <row r="100" spans="1:9" x14ac:dyDescent="0.2">
      <c r="A100" s="441" t="s">
        <v>1092</v>
      </c>
      <c r="B100" s="442" t="s">
        <v>109</v>
      </c>
      <c r="C100" s="87" t="s">
        <v>110</v>
      </c>
      <c r="D100" s="341"/>
      <c r="E100" s="2157"/>
      <c r="F100" s="377"/>
      <c r="G100" s="576"/>
      <c r="H100" s="1216"/>
      <c r="I100" s="443">
        <f t="shared" ca="1" si="1"/>
        <v>0</v>
      </c>
    </row>
    <row r="101" spans="1:9" x14ac:dyDescent="0.2">
      <c r="A101" s="441" t="s">
        <v>1093</v>
      </c>
      <c r="B101" s="442" t="s">
        <v>109</v>
      </c>
      <c r="C101" s="87" t="s">
        <v>110</v>
      </c>
      <c r="D101" s="341"/>
      <c r="E101" s="2157"/>
      <c r="F101" s="377"/>
      <c r="G101" s="576"/>
      <c r="H101" s="1216"/>
      <c r="I101" s="443">
        <f ca="1">IF(C101="wp",0,NOW()-E101)</f>
        <v>0</v>
      </c>
    </row>
    <row r="102" spans="1:9" x14ac:dyDescent="0.2">
      <c r="A102" s="441" t="s">
        <v>1094</v>
      </c>
      <c r="B102" s="442" t="s">
        <v>109</v>
      </c>
      <c r="C102" s="87" t="s">
        <v>110</v>
      </c>
      <c r="D102" s="341"/>
      <c r="E102" s="2157"/>
      <c r="F102" s="377"/>
      <c r="G102" s="576"/>
      <c r="H102" s="1216"/>
      <c r="I102" s="443">
        <f ca="1">IF(C102="wp",0,NOW()-E102)</f>
        <v>0</v>
      </c>
    </row>
    <row r="103" spans="1:9" x14ac:dyDescent="0.2">
      <c r="A103" s="441" t="s">
        <v>1095</v>
      </c>
      <c r="B103" s="442" t="s">
        <v>109</v>
      </c>
      <c r="C103" s="87" t="s">
        <v>110</v>
      </c>
      <c r="D103" s="341"/>
      <c r="E103" s="2157"/>
      <c r="F103" s="377"/>
      <c r="G103" s="576"/>
      <c r="H103" s="1216"/>
      <c r="I103" s="443">
        <f ca="1">IF(C103="wp",0,NOW()-E103)</f>
        <v>0</v>
      </c>
    </row>
    <row r="104" spans="1:9" x14ac:dyDescent="0.2">
      <c r="A104" s="441" t="s">
        <v>1096</v>
      </c>
      <c r="B104" s="442" t="s">
        <v>109</v>
      </c>
      <c r="C104" s="87" t="s">
        <v>110</v>
      </c>
      <c r="D104" s="341"/>
      <c r="E104" s="2157"/>
      <c r="F104" s="377"/>
      <c r="G104" s="576"/>
      <c r="H104" s="1216"/>
      <c r="I104" s="443">
        <f ca="1">IF(C104="wp",0,NOW()-E104)</f>
        <v>0</v>
      </c>
    </row>
    <row r="105" spans="1:9" x14ac:dyDescent="0.2">
      <c r="A105" s="441" t="s">
        <v>3677</v>
      </c>
      <c r="B105" s="442" t="s">
        <v>109</v>
      </c>
      <c r="C105" s="1466" t="s">
        <v>68</v>
      </c>
      <c r="D105" s="1467">
        <v>2017287</v>
      </c>
      <c r="E105" s="2161">
        <v>42860</v>
      </c>
      <c r="F105" s="1468"/>
      <c r="G105" s="1469" t="s">
        <v>91</v>
      </c>
      <c r="H105" s="1215">
        <v>646117</v>
      </c>
      <c r="I105" s="443">
        <f t="shared" ref="I105:I129" ca="1" si="2">IF(C105="wp",0,NOW()-E105)</f>
        <v>98.039852546295151</v>
      </c>
    </row>
    <row r="106" spans="1:9" x14ac:dyDescent="0.2">
      <c r="A106" s="441" t="s">
        <v>2690</v>
      </c>
      <c r="B106" s="442" t="s">
        <v>109</v>
      </c>
      <c r="C106" s="1466" t="s">
        <v>110</v>
      </c>
      <c r="D106" s="1467"/>
      <c r="E106" s="2161"/>
      <c r="F106" s="1468"/>
      <c r="G106" s="1469"/>
      <c r="H106" s="1215"/>
      <c r="I106" s="443">
        <f t="shared" ca="1" si="2"/>
        <v>0</v>
      </c>
    </row>
    <row r="107" spans="1:9" x14ac:dyDescent="0.2">
      <c r="A107" s="441" t="s">
        <v>3678</v>
      </c>
      <c r="B107" s="442" t="s">
        <v>109</v>
      </c>
      <c r="C107" s="1466" t="s">
        <v>110</v>
      </c>
      <c r="D107" s="1467"/>
      <c r="E107" s="2161"/>
      <c r="F107" s="1468"/>
      <c r="G107" s="1469"/>
      <c r="H107" s="1215"/>
      <c r="I107" s="443">
        <f t="shared" ca="1" si="2"/>
        <v>0</v>
      </c>
    </row>
    <row r="108" spans="1:9" x14ac:dyDescent="0.2">
      <c r="A108" s="441" t="s">
        <v>3679</v>
      </c>
      <c r="B108" s="442" t="s">
        <v>109</v>
      </c>
      <c r="C108" s="1466" t="s">
        <v>110</v>
      </c>
      <c r="D108" s="1467"/>
      <c r="E108" s="2161"/>
      <c r="F108" s="1468"/>
      <c r="G108" s="1469"/>
      <c r="H108" s="1215"/>
      <c r="I108" s="443">
        <f t="shared" ca="1" si="2"/>
        <v>0</v>
      </c>
    </row>
    <row r="109" spans="1:9" x14ac:dyDescent="0.2">
      <c r="A109" s="441" t="s">
        <v>3680</v>
      </c>
      <c r="B109" s="442" t="s">
        <v>109</v>
      </c>
      <c r="C109" s="1466" t="s">
        <v>110</v>
      </c>
      <c r="D109" s="1467"/>
      <c r="E109" s="2161"/>
      <c r="F109" s="1468"/>
      <c r="G109" s="1469"/>
      <c r="H109" s="1215"/>
      <c r="I109" s="443">
        <f t="shared" ca="1" si="2"/>
        <v>0</v>
      </c>
    </row>
    <row r="110" spans="1:9" x14ac:dyDescent="0.2">
      <c r="A110" s="441" t="s">
        <v>3681</v>
      </c>
      <c r="B110" s="442" t="s">
        <v>109</v>
      </c>
      <c r="C110" s="1466" t="s">
        <v>451</v>
      </c>
      <c r="D110" s="1467">
        <v>2017372</v>
      </c>
      <c r="E110" s="2161">
        <v>42894</v>
      </c>
      <c r="F110" s="1468"/>
      <c r="G110" s="1469" t="s">
        <v>934</v>
      </c>
      <c r="H110" s="1215" t="s">
        <v>3781</v>
      </c>
      <c r="I110" s="443">
        <f t="shared" ca="1" si="2"/>
        <v>64.039852546295151</v>
      </c>
    </row>
    <row r="111" spans="1:9" x14ac:dyDescent="0.2">
      <c r="A111" s="441" t="s">
        <v>3682</v>
      </c>
      <c r="B111" s="442" t="s">
        <v>109</v>
      </c>
      <c r="C111" s="1466" t="s">
        <v>68</v>
      </c>
      <c r="D111" s="1467" t="s">
        <v>3612</v>
      </c>
      <c r="E111" s="2161">
        <v>42888</v>
      </c>
      <c r="F111" s="1468"/>
      <c r="G111" s="1469" t="s">
        <v>90</v>
      </c>
      <c r="H111" s="1215" t="s">
        <v>4015</v>
      </c>
      <c r="I111" s="443">
        <f t="shared" ca="1" si="2"/>
        <v>70.039852546295151</v>
      </c>
    </row>
    <row r="112" spans="1:9" x14ac:dyDescent="0.2">
      <c r="A112" s="441" t="s">
        <v>3683</v>
      </c>
      <c r="B112" s="442" t="s">
        <v>109</v>
      </c>
      <c r="C112" s="1466" t="s">
        <v>110</v>
      </c>
      <c r="D112" s="1467"/>
      <c r="E112" s="2161"/>
      <c r="F112" s="1468"/>
      <c r="G112" s="1469"/>
      <c r="H112" s="1215"/>
      <c r="I112" s="443">
        <f t="shared" ca="1" si="2"/>
        <v>0</v>
      </c>
    </row>
    <row r="113" spans="1:9" x14ac:dyDescent="0.2">
      <c r="A113" s="441" t="s">
        <v>3684</v>
      </c>
      <c r="B113" s="442" t="s">
        <v>109</v>
      </c>
      <c r="C113" s="1466" t="s">
        <v>68</v>
      </c>
      <c r="D113" s="1467">
        <v>2017387</v>
      </c>
      <c r="E113" s="2161">
        <v>42894</v>
      </c>
      <c r="F113" s="1468"/>
      <c r="G113" s="1469" t="s">
        <v>91</v>
      </c>
      <c r="H113" s="1215">
        <v>625217</v>
      </c>
      <c r="I113" s="443">
        <f t="shared" ca="1" si="2"/>
        <v>64.039852546295151</v>
      </c>
    </row>
    <row r="114" spans="1:9" x14ac:dyDescent="0.2">
      <c r="A114" s="441" t="s">
        <v>3685</v>
      </c>
      <c r="B114" s="442" t="s">
        <v>109</v>
      </c>
      <c r="C114" s="1466" t="s">
        <v>110</v>
      </c>
      <c r="D114" s="1467"/>
      <c r="E114" s="2161"/>
      <c r="F114" s="1468"/>
      <c r="G114" s="1469"/>
      <c r="H114" s="1215"/>
      <c r="I114" s="443">
        <f t="shared" ca="1" si="2"/>
        <v>0</v>
      </c>
    </row>
    <row r="115" spans="1:9" x14ac:dyDescent="0.2">
      <c r="A115" s="441" t="s">
        <v>3686</v>
      </c>
      <c r="B115" s="442" t="s">
        <v>109</v>
      </c>
      <c r="C115" s="1466" t="s">
        <v>110</v>
      </c>
      <c r="D115" s="1467"/>
      <c r="E115" s="2161"/>
      <c r="F115" s="1468"/>
      <c r="G115" s="1469"/>
      <c r="H115" s="1215"/>
      <c r="I115" s="443">
        <f t="shared" ca="1" si="2"/>
        <v>0</v>
      </c>
    </row>
    <row r="116" spans="1:9" x14ac:dyDescent="0.2">
      <c r="A116" s="441" t="s">
        <v>2026</v>
      </c>
      <c r="B116" s="442" t="s">
        <v>109</v>
      </c>
      <c r="C116" s="1466" t="s">
        <v>110</v>
      </c>
      <c r="D116" s="1467"/>
      <c r="E116" s="2161"/>
      <c r="F116" s="1468"/>
      <c r="G116" s="1469"/>
      <c r="H116" s="1215"/>
      <c r="I116" s="443">
        <f t="shared" ca="1" si="2"/>
        <v>0</v>
      </c>
    </row>
    <row r="117" spans="1:9" x14ac:dyDescent="0.2">
      <c r="A117" s="441" t="s">
        <v>3687</v>
      </c>
      <c r="B117" s="442" t="s">
        <v>109</v>
      </c>
      <c r="C117" s="1466" t="s">
        <v>110</v>
      </c>
      <c r="D117" s="1467"/>
      <c r="E117" s="2161"/>
      <c r="F117" s="1468"/>
      <c r="G117" s="1469"/>
      <c r="H117" s="1215"/>
      <c r="I117" s="443">
        <f t="shared" ca="1" si="2"/>
        <v>0</v>
      </c>
    </row>
    <row r="118" spans="1:9" x14ac:dyDescent="0.2">
      <c r="A118" s="441" t="s">
        <v>3688</v>
      </c>
      <c r="B118" s="442" t="s">
        <v>109</v>
      </c>
      <c r="C118" s="1466" t="s">
        <v>110</v>
      </c>
      <c r="D118" s="1467"/>
      <c r="E118" s="2161"/>
      <c r="F118" s="1468"/>
      <c r="G118" s="1469"/>
      <c r="H118" s="1215"/>
      <c r="I118" s="443">
        <f t="shared" ca="1" si="2"/>
        <v>0</v>
      </c>
    </row>
    <row r="119" spans="1:9" x14ac:dyDescent="0.2">
      <c r="A119" s="441" t="s">
        <v>3689</v>
      </c>
      <c r="B119" s="442" t="s">
        <v>109</v>
      </c>
      <c r="C119" s="1466" t="s">
        <v>68</v>
      </c>
      <c r="D119" s="1467">
        <v>2017405</v>
      </c>
      <c r="E119" s="2161">
        <v>42902</v>
      </c>
      <c r="F119" s="1468"/>
      <c r="G119" s="1469" t="s">
        <v>91</v>
      </c>
      <c r="H119" s="1215">
        <v>649317</v>
      </c>
      <c r="I119" s="443">
        <f t="shared" ca="1" si="2"/>
        <v>56.039852546295151</v>
      </c>
    </row>
    <row r="120" spans="1:9" x14ac:dyDescent="0.2">
      <c r="A120" s="441" t="s">
        <v>3690</v>
      </c>
      <c r="B120" s="442" t="s">
        <v>109</v>
      </c>
      <c r="C120" s="1466" t="s">
        <v>110</v>
      </c>
      <c r="D120" s="1467"/>
      <c r="E120" s="2161"/>
      <c r="F120" s="1468"/>
      <c r="G120" s="1469"/>
      <c r="H120" s="1215"/>
      <c r="I120" s="443">
        <f t="shared" ca="1" si="2"/>
        <v>0</v>
      </c>
    </row>
    <row r="121" spans="1:9" x14ac:dyDescent="0.2">
      <c r="A121" s="441" t="s">
        <v>3691</v>
      </c>
      <c r="B121" s="442" t="s">
        <v>109</v>
      </c>
      <c r="C121" s="1466" t="s">
        <v>68</v>
      </c>
      <c r="D121" s="1467" t="s">
        <v>3612</v>
      </c>
      <c r="E121" s="2161">
        <v>42888</v>
      </c>
      <c r="F121" s="1468"/>
      <c r="G121" s="1469" t="s">
        <v>90</v>
      </c>
      <c r="H121" s="1215" t="s">
        <v>4015</v>
      </c>
      <c r="I121" s="443">
        <f t="shared" ca="1" si="2"/>
        <v>70.039852546295151</v>
      </c>
    </row>
    <row r="122" spans="1:9" x14ac:dyDescent="0.2">
      <c r="A122" s="441" t="s">
        <v>3692</v>
      </c>
      <c r="B122" s="442" t="s">
        <v>109</v>
      </c>
      <c r="C122" s="1466" t="s">
        <v>110</v>
      </c>
      <c r="D122" s="1467"/>
      <c r="E122" s="2161"/>
      <c r="F122" s="1468"/>
      <c r="G122" s="1469"/>
      <c r="H122" s="1215"/>
      <c r="I122" s="443">
        <f t="shared" ca="1" si="2"/>
        <v>0</v>
      </c>
    </row>
    <row r="123" spans="1:9" x14ac:dyDescent="0.2">
      <c r="A123" s="441" t="s">
        <v>3693</v>
      </c>
      <c r="B123" s="442" t="s">
        <v>109</v>
      </c>
      <c r="C123" s="1466" t="s">
        <v>110</v>
      </c>
      <c r="D123" s="1467"/>
      <c r="E123" s="2161"/>
      <c r="F123" s="1468"/>
      <c r="G123" s="1469"/>
      <c r="H123" s="1215"/>
      <c r="I123" s="443">
        <f t="shared" ca="1" si="2"/>
        <v>0</v>
      </c>
    </row>
    <row r="124" spans="1:9" x14ac:dyDescent="0.2">
      <c r="A124" s="441" t="s">
        <v>3694</v>
      </c>
      <c r="B124" s="442" t="s">
        <v>109</v>
      </c>
      <c r="C124" s="1466" t="s">
        <v>489</v>
      </c>
      <c r="D124" s="1467" t="s">
        <v>3955</v>
      </c>
      <c r="E124" s="2161">
        <v>42915</v>
      </c>
      <c r="F124" s="1468"/>
      <c r="G124" s="1469" t="s">
        <v>681</v>
      </c>
      <c r="H124" s="1215" t="s">
        <v>4243</v>
      </c>
      <c r="I124" s="443">
        <f t="shared" ca="1" si="2"/>
        <v>43.039852546295151</v>
      </c>
    </row>
    <row r="125" spans="1:9" x14ac:dyDescent="0.2">
      <c r="A125" s="441" t="s">
        <v>3695</v>
      </c>
      <c r="B125" s="442" t="s">
        <v>109</v>
      </c>
      <c r="C125" s="1466" t="s">
        <v>110</v>
      </c>
      <c r="D125" s="1467"/>
      <c r="E125" s="2161"/>
      <c r="F125" s="1468"/>
      <c r="G125" s="1469"/>
      <c r="H125" s="1215"/>
      <c r="I125" s="443">
        <f t="shared" ca="1" si="2"/>
        <v>0</v>
      </c>
    </row>
    <row r="126" spans="1:9" x14ac:dyDescent="0.2">
      <c r="A126" s="441" t="s">
        <v>3696</v>
      </c>
      <c r="B126" s="442" t="s">
        <v>109</v>
      </c>
      <c r="C126" s="1466" t="s">
        <v>489</v>
      </c>
      <c r="D126" s="2325">
        <v>2017379</v>
      </c>
      <c r="E126" s="2161">
        <v>42907</v>
      </c>
      <c r="F126" s="1468"/>
      <c r="G126" s="1469" t="s">
        <v>681</v>
      </c>
      <c r="H126" s="1215" t="s">
        <v>3829</v>
      </c>
      <c r="I126" s="443">
        <f t="shared" ca="1" si="2"/>
        <v>51.039852546295151</v>
      </c>
    </row>
    <row r="127" spans="1:9" x14ac:dyDescent="0.2">
      <c r="A127" s="441" t="s">
        <v>3046</v>
      </c>
      <c r="B127" s="442" t="s">
        <v>109</v>
      </c>
      <c r="C127" s="1466" t="s">
        <v>110</v>
      </c>
      <c r="D127" s="1467"/>
      <c r="E127" s="2161"/>
      <c r="F127" s="1468"/>
      <c r="G127" s="1469"/>
      <c r="H127" s="1215"/>
      <c r="I127" s="443">
        <f t="shared" ca="1" si="2"/>
        <v>0</v>
      </c>
    </row>
    <row r="128" spans="1:9" x14ac:dyDescent="0.2">
      <c r="A128" s="441" t="s">
        <v>3697</v>
      </c>
      <c r="B128" s="442" t="s">
        <v>109</v>
      </c>
      <c r="C128" s="1466" t="s">
        <v>68</v>
      </c>
      <c r="D128" s="1467" t="s">
        <v>3612</v>
      </c>
      <c r="E128" s="2161">
        <v>42888</v>
      </c>
      <c r="F128" s="1468"/>
      <c r="G128" s="1469" t="s">
        <v>90</v>
      </c>
      <c r="H128" s="1215" t="s">
        <v>4015</v>
      </c>
      <c r="I128" s="443">
        <f t="shared" ca="1" si="2"/>
        <v>70.039852546295151</v>
      </c>
    </row>
    <row r="129" spans="1:10" x14ac:dyDescent="0.2">
      <c r="A129" s="441" t="s">
        <v>3698</v>
      </c>
      <c r="B129" s="442" t="s">
        <v>109</v>
      </c>
      <c r="C129" s="1466" t="s">
        <v>110</v>
      </c>
      <c r="D129" s="1467"/>
      <c r="E129" s="2161"/>
      <c r="F129" s="1468"/>
      <c r="G129" s="1469"/>
      <c r="H129" s="1215"/>
      <c r="I129" s="443">
        <f t="shared" ca="1" si="2"/>
        <v>0</v>
      </c>
    </row>
    <row r="130" spans="1:10" x14ac:dyDescent="0.2">
      <c r="A130" s="1464"/>
      <c r="B130" s="1465"/>
      <c r="C130" s="1466"/>
      <c r="D130" s="1467"/>
      <c r="E130" s="2161"/>
      <c r="F130" s="1468"/>
      <c r="G130" s="1469"/>
      <c r="H130" s="1215"/>
      <c r="I130" s="443"/>
    </row>
    <row r="131" spans="1:10" x14ac:dyDescent="0.2">
      <c r="A131" s="441" t="s">
        <v>3046</v>
      </c>
      <c r="B131" s="442" t="s">
        <v>2025</v>
      </c>
      <c r="C131" s="880" t="s">
        <v>110</v>
      </c>
      <c r="D131" s="341"/>
      <c r="E131" s="2157"/>
      <c r="F131" s="377"/>
      <c r="G131" s="576"/>
      <c r="H131" s="1216"/>
      <c r="I131" s="443">
        <f t="shared" ref="I131:I167" ca="1" si="3">IF(C131="wp",0,NOW()-E131)</f>
        <v>0</v>
      </c>
    </row>
    <row r="132" spans="1:10" x14ac:dyDescent="0.2">
      <c r="A132" s="441" t="s">
        <v>3047</v>
      </c>
      <c r="B132" s="442" t="s">
        <v>2025</v>
      </c>
      <c r="C132" s="883" t="s">
        <v>68</v>
      </c>
      <c r="D132" s="341">
        <v>2016759</v>
      </c>
      <c r="E132" s="2157">
        <v>42752</v>
      </c>
      <c r="F132" s="377"/>
      <c r="G132" s="576" t="s">
        <v>90</v>
      </c>
      <c r="H132" s="1216"/>
      <c r="I132" s="443">
        <f t="shared" ca="1" si="3"/>
        <v>206.03985254629515</v>
      </c>
    </row>
    <row r="133" spans="1:10" x14ac:dyDescent="0.2">
      <c r="A133" s="441" t="s">
        <v>2978</v>
      </c>
      <c r="B133" s="442" t="s">
        <v>2025</v>
      </c>
      <c r="C133" s="880" t="s">
        <v>636</v>
      </c>
      <c r="D133" s="341">
        <v>2016765</v>
      </c>
      <c r="E133" s="2157">
        <v>42755</v>
      </c>
      <c r="F133" s="377"/>
      <c r="G133" s="576" t="s">
        <v>1113</v>
      </c>
      <c r="H133" s="1216"/>
      <c r="I133" s="443">
        <f t="shared" ca="1" si="3"/>
        <v>203.03985254629515</v>
      </c>
    </row>
    <row r="134" spans="1:10" x14ac:dyDescent="0.2">
      <c r="A134" s="441" t="s">
        <v>2026</v>
      </c>
      <c r="B134" s="442" t="s">
        <v>2025</v>
      </c>
      <c r="C134" s="880" t="s">
        <v>110</v>
      </c>
      <c r="D134" s="341"/>
      <c r="E134" s="2157"/>
      <c r="F134" s="377"/>
      <c r="G134" s="576"/>
      <c r="H134" s="1216"/>
      <c r="I134" s="443">
        <f t="shared" ca="1" si="3"/>
        <v>0</v>
      </c>
    </row>
    <row r="135" spans="1:10" x14ac:dyDescent="0.2">
      <c r="A135" s="441" t="s">
        <v>2690</v>
      </c>
      <c r="B135" s="442" t="s">
        <v>2025</v>
      </c>
      <c r="C135" s="880" t="s">
        <v>68</v>
      </c>
      <c r="D135" s="341">
        <v>2016759</v>
      </c>
      <c r="E135" s="2157">
        <v>42752</v>
      </c>
      <c r="F135" s="377"/>
      <c r="G135" s="576" t="s">
        <v>90</v>
      </c>
      <c r="H135" s="1216"/>
      <c r="I135" s="443">
        <f t="shared" ca="1" si="3"/>
        <v>206.03985254629515</v>
      </c>
    </row>
    <row r="136" spans="1:10" x14ac:dyDescent="0.2">
      <c r="A136" s="441" t="s">
        <v>3364</v>
      </c>
      <c r="B136" s="442" t="s">
        <v>2025</v>
      </c>
      <c r="C136" s="880" t="s">
        <v>489</v>
      </c>
      <c r="D136" s="341">
        <v>2016144</v>
      </c>
      <c r="E136" s="2157">
        <v>42800</v>
      </c>
      <c r="F136" s="377"/>
      <c r="G136" s="576" t="s">
        <v>681</v>
      </c>
      <c r="H136" s="1216" t="s">
        <v>3365</v>
      </c>
      <c r="I136" s="443">
        <f t="shared" ca="1" si="3"/>
        <v>158.03985254629515</v>
      </c>
    </row>
    <row r="137" spans="1:10" x14ac:dyDescent="0.2">
      <c r="A137" s="441" t="s">
        <v>3366</v>
      </c>
      <c r="B137" s="442" t="s">
        <v>2025</v>
      </c>
      <c r="C137" s="880" t="s">
        <v>489</v>
      </c>
      <c r="D137" s="341">
        <v>2016144</v>
      </c>
      <c r="E137" s="2157">
        <v>42800</v>
      </c>
      <c r="F137" s="377"/>
      <c r="G137" s="576" t="s">
        <v>681</v>
      </c>
      <c r="H137" s="1216" t="s">
        <v>3367</v>
      </c>
      <c r="I137" s="443">
        <f t="shared" ca="1" si="3"/>
        <v>158.03985254629515</v>
      </c>
    </row>
    <row r="138" spans="1:10" x14ac:dyDescent="0.2">
      <c r="A138" s="376" t="s">
        <v>3408</v>
      </c>
      <c r="B138" s="442" t="s">
        <v>2025</v>
      </c>
      <c r="C138" s="1634" t="s">
        <v>68</v>
      </c>
      <c r="D138" s="1632">
        <v>2017145</v>
      </c>
      <c r="E138" s="2162">
        <v>42804</v>
      </c>
      <c r="F138" s="1633"/>
      <c r="G138" s="421" t="s">
        <v>91</v>
      </c>
      <c r="H138" s="1113"/>
      <c r="I138" s="443">
        <f t="shared" ca="1" si="3"/>
        <v>154.03985254629515</v>
      </c>
    </row>
    <row r="139" spans="1:10" x14ac:dyDescent="0.2">
      <c r="A139" s="376" t="s">
        <v>3429</v>
      </c>
      <c r="B139" s="442" t="s">
        <v>2025</v>
      </c>
      <c r="C139" s="1634" t="s">
        <v>110</v>
      </c>
      <c r="D139" s="1632"/>
      <c r="E139" s="2162"/>
      <c r="F139" s="1633"/>
      <c r="G139" s="421"/>
      <c r="H139" s="1113"/>
      <c r="I139" s="443">
        <f t="shared" ca="1" si="3"/>
        <v>0</v>
      </c>
    </row>
    <row r="140" spans="1:10" x14ac:dyDescent="0.2">
      <c r="A140" s="441" t="s">
        <v>2742</v>
      </c>
      <c r="B140" s="1470" t="s">
        <v>2025</v>
      </c>
      <c r="C140" s="880" t="s">
        <v>68</v>
      </c>
      <c r="D140" s="341">
        <v>2016759</v>
      </c>
      <c r="E140" s="2157">
        <v>42752</v>
      </c>
      <c r="F140" s="377"/>
      <c r="G140" s="576" t="s">
        <v>90</v>
      </c>
      <c r="H140" s="1216"/>
      <c r="I140" s="443">
        <f t="shared" ca="1" si="3"/>
        <v>206.03985254629515</v>
      </c>
    </row>
    <row r="141" spans="1:10" ht="13.5" customHeight="1" x14ac:dyDescent="0.2">
      <c r="A141" s="441" t="s">
        <v>136</v>
      </c>
      <c r="B141" s="442" t="s">
        <v>2025</v>
      </c>
      <c r="C141" s="880" t="s">
        <v>110</v>
      </c>
      <c r="D141" s="341"/>
      <c r="E141" s="2157"/>
      <c r="F141" s="377"/>
      <c r="G141" s="576"/>
      <c r="H141" s="1216"/>
      <c r="I141" s="443">
        <f t="shared" ca="1" si="3"/>
        <v>0</v>
      </c>
    </row>
    <row r="142" spans="1:10" ht="13.5" customHeight="1" x14ac:dyDescent="0.2">
      <c r="A142" s="441" t="s">
        <v>3701</v>
      </c>
      <c r="B142" s="442" t="s">
        <v>2025</v>
      </c>
      <c r="C142" s="880" t="s">
        <v>489</v>
      </c>
      <c r="D142" s="341">
        <v>2016144</v>
      </c>
      <c r="E142" s="2157">
        <v>42838</v>
      </c>
      <c r="F142" s="377"/>
      <c r="G142" s="576" t="s">
        <v>681</v>
      </c>
      <c r="H142" s="1216" t="s">
        <v>3702</v>
      </c>
      <c r="I142" s="443">
        <f t="shared" ca="1" si="3"/>
        <v>120.03985254629515</v>
      </c>
      <c r="J142" s="1494"/>
    </row>
    <row r="143" spans="1:10" ht="13.5" customHeight="1" x14ac:dyDescent="0.2">
      <c r="A143" s="441"/>
      <c r="B143" s="880"/>
      <c r="C143" s="880"/>
      <c r="D143" s="341"/>
      <c r="E143" s="2157"/>
      <c r="F143" s="377"/>
      <c r="G143" s="576"/>
      <c r="H143" s="1216"/>
      <c r="I143" s="443"/>
      <c r="J143" s="1494"/>
    </row>
    <row r="144" spans="1:10" x14ac:dyDescent="0.2">
      <c r="A144" s="441" t="s">
        <v>3049</v>
      </c>
      <c r="B144" s="442" t="s">
        <v>109</v>
      </c>
      <c r="C144" s="880" t="s">
        <v>489</v>
      </c>
      <c r="D144" s="341">
        <v>2017350</v>
      </c>
      <c r="E144" s="2157">
        <v>42894</v>
      </c>
      <c r="F144" s="377"/>
      <c r="G144" s="576" t="s">
        <v>681</v>
      </c>
      <c r="H144" s="1216" t="s">
        <v>4070</v>
      </c>
      <c r="I144" s="443">
        <f t="shared" ca="1" si="3"/>
        <v>64.039852546295151</v>
      </c>
      <c r="J144" s="1494"/>
    </row>
    <row r="145" spans="1:10" x14ac:dyDescent="0.2">
      <c r="A145" s="441" t="s">
        <v>3048</v>
      </c>
      <c r="B145" s="442" t="s">
        <v>109</v>
      </c>
      <c r="C145" s="880" t="s">
        <v>489</v>
      </c>
      <c r="D145" s="341">
        <v>2017350</v>
      </c>
      <c r="E145" s="2157">
        <v>42892</v>
      </c>
      <c r="F145" s="377"/>
      <c r="G145" s="576" t="s">
        <v>681</v>
      </c>
      <c r="H145" s="1216" t="s">
        <v>4070</v>
      </c>
      <c r="I145" s="443">
        <f t="shared" ca="1" si="3"/>
        <v>66.039852546295151</v>
      </c>
      <c r="J145" s="1494"/>
    </row>
    <row r="146" spans="1:10" x14ac:dyDescent="0.2">
      <c r="A146" s="441" t="s">
        <v>3050</v>
      </c>
      <c r="B146" s="442" t="s">
        <v>109</v>
      </c>
      <c r="C146" s="85" t="s">
        <v>68</v>
      </c>
      <c r="D146" s="341" t="s">
        <v>3803</v>
      </c>
      <c r="E146" s="2157">
        <v>42909</v>
      </c>
      <c r="F146" s="344"/>
      <c r="G146" s="87" t="s">
        <v>91</v>
      </c>
      <c r="H146" s="1216" t="s">
        <v>4204</v>
      </c>
      <c r="I146" s="443">
        <f ca="1">IF(C146="wp",0,NOW()-E146)</f>
        <v>49.039852546295151</v>
      </c>
      <c r="J146" s="1494"/>
    </row>
    <row r="147" spans="1:10" x14ac:dyDescent="0.2">
      <c r="A147" s="441" t="s">
        <v>3053</v>
      </c>
      <c r="B147" s="442" t="s">
        <v>109</v>
      </c>
      <c r="C147" s="880" t="s">
        <v>68</v>
      </c>
      <c r="D147" s="341">
        <v>2017380</v>
      </c>
      <c r="E147" s="2157">
        <v>42888</v>
      </c>
      <c r="F147" s="377"/>
      <c r="G147" s="576" t="s">
        <v>91</v>
      </c>
      <c r="H147" s="1216">
        <v>604917</v>
      </c>
      <c r="I147" s="443">
        <f ca="1">IF(C147="wp",0,NOW()-E147)</f>
        <v>70.039852546295151</v>
      </c>
      <c r="J147" s="1494"/>
    </row>
    <row r="148" spans="1:10" x14ac:dyDescent="0.2">
      <c r="A148" s="441" t="s">
        <v>3042</v>
      </c>
      <c r="B148" s="442" t="s">
        <v>109</v>
      </c>
      <c r="C148" s="880" t="s">
        <v>68</v>
      </c>
      <c r="D148" s="341">
        <v>2017404</v>
      </c>
      <c r="E148" s="2157">
        <v>42902</v>
      </c>
      <c r="F148" s="377"/>
      <c r="G148" s="576" t="s">
        <v>91</v>
      </c>
      <c r="H148" s="1216" t="s">
        <v>4126</v>
      </c>
      <c r="I148" s="443">
        <f t="shared" ca="1" si="3"/>
        <v>56.039852546295151</v>
      </c>
      <c r="J148" s="1494"/>
    </row>
    <row r="149" spans="1:10" x14ac:dyDescent="0.2">
      <c r="A149" s="441" t="s">
        <v>3041</v>
      </c>
      <c r="B149" s="442" t="s">
        <v>109</v>
      </c>
      <c r="C149" s="880" t="s">
        <v>110</v>
      </c>
      <c r="D149" s="341"/>
      <c r="E149" s="2157"/>
      <c r="F149" s="377"/>
      <c r="G149" s="576"/>
      <c r="H149" s="1216"/>
      <c r="I149" s="443">
        <f t="shared" ca="1" si="3"/>
        <v>0</v>
      </c>
      <c r="J149" s="1494"/>
    </row>
    <row r="150" spans="1:10" x14ac:dyDescent="0.2">
      <c r="A150" s="441" t="s">
        <v>3025</v>
      </c>
      <c r="B150" s="442" t="s">
        <v>109</v>
      </c>
      <c r="C150" s="60" t="s">
        <v>2383</v>
      </c>
      <c r="D150" s="341">
        <v>2017041</v>
      </c>
      <c r="E150" s="2157">
        <v>42752</v>
      </c>
      <c r="F150" s="1595"/>
      <c r="G150" s="576" t="s">
        <v>2386</v>
      </c>
      <c r="H150" s="1216"/>
      <c r="I150" s="443">
        <f t="shared" ca="1" si="3"/>
        <v>206.03985254629515</v>
      </c>
      <c r="J150" s="1494"/>
    </row>
    <row r="151" spans="1:10" x14ac:dyDescent="0.2">
      <c r="A151" s="441" t="s">
        <v>3027</v>
      </c>
      <c r="B151" s="442" t="s">
        <v>109</v>
      </c>
      <c r="C151" s="60" t="s">
        <v>110</v>
      </c>
      <c r="D151" s="341"/>
      <c r="E151" s="2157"/>
      <c r="F151" s="1595"/>
      <c r="G151" s="576"/>
      <c r="H151" s="1216"/>
      <c r="I151" s="443">
        <f t="shared" ca="1" si="3"/>
        <v>0</v>
      </c>
      <c r="J151" s="1494"/>
    </row>
    <row r="152" spans="1:10" x14ac:dyDescent="0.2">
      <c r="A152" s="441" t="s">
        <v>3026</v>
      </c>
      <c r="B152" s="442" t="s">
        <v>109</v>
      </c>
      <c r="C152" s="60" t="s">
        <v>68</v>
      </c>
      <c r="D152" s="341">
        <v>2017416</v>
      </c>
      <c r="E152" s="2157">
        <v>42909</v>
      </c>
      <c r="F152" s="1595"/>
      <c r="G152" s="576" t="s">
        <v>91</v>
      </c>
      <c r="H152" s="1216">
        <v>650717</v>
      </c>
      <c r="I152" s="443">
        <f t="shared" ca="1" si="3"/>
        <v>49.039852546295151</v>
      </c>
      <c r="J152" s="1494"/>
    </row>
    <row r="153" spans="1:10" x14ac:dyDescent="0.2">
      <c r="A153" s="441" t="s">
        <v>3028</v>
      </c>
      <c r="B153" s="442" t="s">
        <v>109</v>
      </c>
      <c r="C153" s="60" t="s">
        <v>68</v>
      </c>
      <c r="D153" s="341">
        <v>2017415</v>
      </c>
      <c r="E153" s="2157">
        <v>42909</v>
      </c>
      <c r="F153" s="1595"/>
      <c r="G153" s="576" t="s">
        <v>91</v>
      </c>
      <c r="H153" s="1216">
        <v>528417</v>
      </c>
      <c r="I153" s="443">
        <f t="shared" ca="1" si="3"/>
        <v>49.039852546295151</v>
      </c>
      <c r="J153" s="1494"/>
    </row>
    <row r="154" spans="1:10" x14ac:dyDescent="0.2">
      <c r="A154" s="441" t="s">
        <v>3029</v>
      </c>
      <c r="B154" s="442" t="s">
        <v>109</v>
      </c>
      <c r="C154" s="60" t="s">
        <v>110</v>
      </c>
      <c r="D154" s="341"/>
      <c r="E154" s="2157"/>
      <c r="F154" s="1595"/>
      <c r="G154" s="576"/>
      <c r="H154" s="1216"/>
      <c r="I154" s="443">
        <f t="shared" ca="1" si="3"/>
        <v>0</v>
      </c>
      <c r="J154" s="1494"/>
    </row>
    <row r="155" spans="1:10" x14ac:dyDescent="0.2">
      <c r="A155" s="441" t="s">
        <v>3030</v>
      </c>
      <c r="B155" s="442" t="s">
        <v>109</v>
      </c>
      <c r="C155" s="60" t="s">
        <v>110</v>
      </c>
      <c r="D155" s="341"/>
      <c r="E155" s="2157"/>
      <c r="F155" s="1595"/>
      <c r="G155" s="576"/>
      <c r="H155" s="1216"/>
      <c r="I155" s="443">
        <f t="shared" ca="1" si="3"/>
        <v>0</v>
      </c>
      <c r="J155" s="1494"/>
    </row>
    <row r="156" spans="1:10" x14ac:dyDescent="0.2">
      <c r="A156" s="441" t="s">
        <v>3031</v>
      </c>
      <c r="B156" s="442" t="s">
        <v>109</v>
      </c>
      <c r="C156" s="60" t="s">
        <v>68</v>
      </c>
      <c r="D156" s="341">
        <v>2017376</v>
      </c>
      <c r="E156" s="2157">
        <v>42901</v>
      </c>
      <c r="F156" s="1595"/>
      <c r="G156" s="576" t="s">
        <v>91</v>
      </c>
      <c r="H156" s="1216">
        <v>630117</v>
      </c>
      <c r="I156" s="443">
        <f t="shared" ca="1" si="3"/>
        <v>57.039852546295151</v>
      </c>
      <c r="J156" s="1494"/>
    </row>
    <row r="157" spans="1:10" x14ac:dyDescent="0.2">
      <c r="A157" s="441" t="s">
        <v>3032</v>
      </c>
      <c r="B157" s="442" t="s">
        <v>109</v>
      </c>
      <c r="C157" s="60" t="s">
        <v>636</v>
      </c>
      <c r="D157" s="341">
        <v>2017175</v>
      </c>
      <c r="E157" s="2157">
        <v>42817</v>
      </c>
      <c r="F157" s="1595"/>
      <c r="G157" s="576" t="s">
        <v>1113</v>
      </c>
      <c r="H157" s="1216"/>
      <c r="I157" s="443">
        <f t="shared" ca="1" si="3"/>
        <v>141.03985254629515</v>
      </c>
      <c r="J157" s="1494"/>
    </row>
    <row r="158" spans="1:10" x14ac:dyDescent="0.2">
      <c r="A158" s="441" t="s">
        <v>3033</v>
      </c>
      <c r="B158" s="442" t="s">
        <v>109</v>
      </c>
      <c r="C158" s="60" t="s">
        <v>1575</v>
      </c>
      <c r="D158" s="2097" t="s">
        <v>4228</v>
      </c>
      <c r="E158" s="2157">
        <v>42913</v>
      </c>
      <c r="F158" s="1595"/>
      <c r="G158" s="576" t="s">
        <v>1873</v>
      </c>
      <c r="H158" s="1216" t="s">
        <v>4229</v>
      </c>
      <c r="I158" s="443">
        <f t="shared" ca="1" si="3"/>
        <v>45.039852546295151</v>
      </c>
      <c r="J158" s="1494"/>
    </row>
    <row r="159" spans="1:10" x14ac:dyDescent="0.2">
      <c r="A159" s="441" t="s">
        <v>3034</v>
      </c>
      <c r="B159" s="442" t="s">
        <v>109</v>
      </c>
      <c r="C159" s="60" t="s">
        <v>489</v>
      </c>
      <c r="D159" s="341" t="s">
        <v>3970</v>
      </c>
      <c r="E159" s="2157">
        <v>42907</v>
      </c>
      <c r="F159" s="1595"/>
      <c r="G159" s="576" t="s">
        <v>681</v>
      </c>
      <c r="H159" s="1216" t="s">
        <v>4178</v>
      </c>
      <c r="I159" s="443">
        <f t="shared" ca="1" si="3"/>
        <v>51.039852546295151</v>
      </c>
      <c r="J159" s="1494"/>
    </row>
    <row r="160" spans="1:10" x14ac:dyDescent="0.2">
      <c r="A160" s="441" t="s">
        <v>3035</v>
      </c>
      <c r="B160" s="442" t="s">
        <v>109</v>
      </c>
      <c r="C160" s="60" t="s">
        <v>110</v>
      </c>
      <c r="D160" s="341"/>
      <c r="E160" s="2157"/>
      <c r="F160" s="1595"/>
      <c r="G160" s="576"/>
      <c r="H160" s="1216"/>
      <c r="I160" s="443">
        <f t="shared" ca="1" si="3"/>
        <v>0</v>
      </c>
      <c r="J160" s="1494"/>
    </row>
    <row r="161" spans="1:10" x14ac:dyDescent="0.2">
      <c r="A161" s="441" t="s">
        <v>3051</v>
      </c>
      <c r="B161" s="442" t="s">
        <v>109</v>
      </c>
      <c r="C161" s="87" t="s">
        <v>1575</v>
      </c>
      <c r="D161" s="341" t="s">
        <v>4228</v>
      </c>
      <c r="E161" s="2157">
        <v>42913</v>
      </c>
      <c r="F161" s="377"/>
      <c r="G161" s="2543" t="s">
        <v>1873</v>
      </c>
      <c r="H161" s="1216" t="s">
        <v>4229</v>
      </c>
      <c r="I161" s="443">
        <f t="shared" ca="1" si="3"/>
        <v>45.039852546295151</v>
      </c>
      <c r="J161" s="1494"/>
    </row>
    <row r="162" spans="1:10" x14ac:dyDescent="0.2">
      <c r="A162" s="441" t="s">
        <v>3052</v>
      </c>
      <c r="B162" s="442" t="s">
        <v>109</v>
      </c>
      <c r="C162" s="60" t="s">
        <v>489</v>
      </c>
      <c r="D162" s="341">
        <v>2017350</v>
      </c>
      <c r="E162" s="2156">
        <v>42894</v>
      </c>
      <c r="F162" s="1595"/>
      <c r="G162" s="576" t="s">
        <v>681</v>
      </c>
      <c r="H162" s="1216" t="s">
        <v>4070</v>
      </c>
      <c r="I162" s="2387">
        <f t="shared" ca="1" si="3"/>
        <v>64.039852546295151</v>
      </c>
      <c r="J162" s="1494"/>
    </row>
    <row r="163" spans="1:10" x14ac:dyDescent="0.2">
      <c r="A163" s="441" t="s">
        <v>3218</v>
      </c>
      <c r="B163" s="442" t="s">
        <v>109</v>
      </c>
      <c r="C163" s="60" t="s">
        <v>489</v>
      </c>
      <c r="D163" s="341">
        <v>2017350</v>
      </c>
      <c r="E163" s="2156">
        <v>42894</v>
      </c>
      <c r="F163" s="1595"/>
      <c r="G163" s="576" t="s">
        <v>681</v>
      </c>
      <c r="H163" s="1216" t="s">
        <v>4070</v>
      </c>
      <c r="I163" s="443">
        <f t="shared" ca="1" si="3"/>
        <v>64.039852546295151</v>
      </c>
      <c r="J163" s="1494"/>
    </row>
    <row r="164" spans="1:10" x14ac:dyDescent="0.2">
      <c r="A164" s="441" t="s">
        <v>3219</v>
      </c>
      <c r="B164" s="442" t="s">
        <v>109</v>
      </c>
      <c r="C164" s="60" t="s">
        <v>68</v>
      </c>
      <c r="D164" s="341" t="s">
        <v>3612</v>
      </c>
      <c r="E164" s="2156">
        <v>42888</v>
      </c>
      <c r="F164" s="1595"/>
      <c r="G164" s="576" t="s">
        <v>90</v>
      </c>
      <c r="H164" s="1216" t="s">
        <v>4015</v>
      </c>
      <c r="I164" s="443">
        <f t="shared" ca="1" si="3"/>
        <v>70.039852546295151</v>
      </c>
      <c r="J164" s="1494"/>
    </row>
    <row r="165" spans="1:10" x14ac:dyDescent="0.2">
      <c r="A165" s="441" t="s">
        <v>3236</v>
      </c>
      <c r="B165" s="442" t="s">
        <v>109</v>
      </c>
      <c r="C165" s="60" t="s">
        <v>451</v>
      </c>
      <c r="D165" s="341">
        <v>2017426</v>
      </c>
      <c r="E165" s="2156">
        <v>42907</v>
      </c>
      <c r="F165" s="1595"/>
      <c r="G165" s="576" t="s">
        <v>934</v>
      </c>
      <c r="H165" s="1216" t="s">
        <v>3925</v>
      </c>
      <c r="I165" s="443">
        <f t="shared" ca="1" si="3"/>
        <v>51.039852546295151</v>
      </c>
      <c r="J165" s="1494"/>
    </row>
    <row r="166" spans="1:10" x14ac:dyDescent="0.2">
      <c r="A166" s="441" t="s">
        <v>3292</v>
      </c>
      <c r="B166" s="442" t="s">
        <v>109</v>
      </c>
      <c r="C166" s="60" t="s">
        <v>68</v>
      </c>
      <c r="D166" s="341">
        <v>2017336</v>
      </c>
      <c r="E166" s="2156">
        <v>42888</v>
      </c>
      <c r="F166" s="1595"/>
      <c r="G166" s="576" t="s">
        <v>91</v>
      </c>
      <c r="H166" s="1216" t="s">
        <v>4018</v>
      </c>
      <c r="I166" s="443">
        <f t="shared" ca="1" si="3"/>
        <v>70.039852546295151</v>
      </c>
    </row>
    <row r="167" spans="1:10" x14ac:dyDescent="0.2">
      <c r="A167" s="441" t="s">
        <v>3293</v>
      </c>
      <c r="B167" s="442" t="s">
        <v>109</v>
      </c>
      <c r="C167" s="60" t="s">
        <v>489</v>
      </c>
      <c r="D167" s="341">
        <v>2017398</v>
      </c>
      <c r="E167" s="2156">
        <v>42901</v>
      </c>
      <c r="F167" s="1595"/>
      <c r="G167" s="576" t="s">
        <v>681</v>
      </c>
      <c r="H167" s="1216" t="s">
        <v>4120</v>
      </c>
      <c r="I167" s="443">
        <f t="shared" ca="1" si="3"/>
        <v>57.039852546295151</v>
      </c>
    </row>
    <row r="168" spans="1:10" x14ac:dyDescent="0.2">
      <c r="A168" s="441" t="s">
        <v>3294</v>
      </c>
      <c r="B168" s="442" t="s">
        <v>109</v>
      </c>
      <c r="C168" s="60" t="s">
        <v>68</v>
      </c>
      <c r="D168" s="341">
        <v>2017191</v>
      </c>
      <c r="E168" s="2156">
        <v>42866</v>
      </c>
      <c r="F168" s="1595"/>
      <c r="G168" s="576" t="s">
        <v>91</v>
      </c>
      <c r="H168" s="1216" t="s">
        <v>3853</v>
      </c>
      <c r="I168" s="443">
        <f t="shared" ref="I168:I173" ca="1" si="4">IF(C168="wp",0,NOW()-E168)</f>
        <v>92.039852546295151</v>
      </c>
    </row>
    <row r="169" spans="1:10" x14ac:dyDescent="0.2">
      <c r="A169" s="441" t="s">
        <v>3295</v>
      </c>
      <c r="B169" s="442" t="s">
        <v>109</v>
      </c>
      <c r="C169" s="60" t="s">
        <v>489</v>
      </c>
      <c r="D169" s="341">
        <v>2017397</v>
      </c>
      <c r="E169" s="2156">
        <v>42901</v>
      </c>
      <c r="F169" s="1595"/>
      <c r="G169" s="576" t="s">
        <v>681</v>
      </c>
      <c r="H169" s="1216" t="s">
        <v>4120</v>
      </c>
      <c r="I169" s="443">
        <f t="shared" ca="1" si="4"/>
        <v>57.039852546295151</v>
      </c>
    </row>
    <row r="170" spans="1:10" x14ac:dyDescent="0.2">
      <c r="A170" s="441" t="s">
        <v>3296</v>
      </c>
      <c r="B170" s="442" t="s">
        <v>109</v>
      </c>
      <c r="C170" s="60" t="s">
        <v>451</v>
      </c>
      <c r="D170" s="341">
        <v>2017324</v>
      </c>
      <c r="E170" s="2156">
        <v>42864</v>
      </c>
      <c r="F170" s="1595"/>
      <c r="G170" s="576" t="s">
        <v>934</v>
      </c>
      <c r="H170" s="1216" t="s">
        <v>3706</v>
      </c>
      <c r="I170" s="443">
        <f t="shared" ca="1" si="4"/>
        <v>94.039852546295151</v>
      </c>
    </row>
    <row r="171" spans="1:10" x14ac:dyDescent="0.2">
      <c r="A171" s="441" t="s">
        <v>3297</v>
      </c>
      <c r="B171" s="442" t="s">
        <v>109</v>
      </c>
      <c r="C171" s="60" t="s">
        <v>489</v>
      </c>
      <c r="D171" s="341" t="s">
        <v>3974</v>
      </c>
      <c r="E171" s="2156">
        <v>42907</v>
      </c>
      <c r="F171" s="1595"/>
      <c r="G171" s="576" t="s">
        <v>681</v>
      </c>
      <c r="H171" s="1216" t="s">
        <v>4179</v>
      </c>
      <c r="I171" s="443">
        <f t="shared" ca="1" si="4"/>
        <v>51.039852546295151</v>
      </c>
    </row>
    <row r="172" spans="1:10" x14ac:dyDescent="0.2">
      <c r="A172" s="441" t="s">
        <v>3312</v>
      </c>
      <c r="B172" s="442" t="s">
        <v>109</v>
      </c>
      <c r="C172" s="60" t="s">
        <v>489</v>
      </c>
      <c r="D172" s="341"/>
      <c r="E172" s="2156">
        <v>42907</v>
      </c>
      <c r="F172" s="1595"/>
      <c r="G172" s="576" t="s">
        <v>681</v>
      </c>
      <c r="H172" s="1216" t="s">
        <v>4020</v>
      </c>
      <c r="I172" s="443">
        <f t="shared" ca="1" si="4"/>
        <v>51.039852546295151</v>
      </c>
    </row>
    <row r="173" spans="1:10" x14ac:dyDescent="0.2">
      <c r="A173" s="441" t="s">
        <v>3313</v>
      </c>
      <c r="B173" s="442" t="s">
        <v>109</v>
      </c>
      <c r="C173" s="60" t="s">
        <v>489</v>
      </c>
      <c r="D173" s="341">
        <v>2017398</v>
      </c>
      <c r="E173" s="2156">
        <v>42901</v>
      </c>
      <c r="F173" s="1595"/>
      <c r="G173" s="576" t="s">
        <v>681</v>
      </c>
      <c r="H173" s="1216" t="s">
        <v>3868</v>
      </c>
      <c r="I173" s="443">
        <f t="shared" ca="1" si="4"/>
        <v>57.039852546295151</v>
      </c>
    </row>
    <row r="174" spans="1:10" x14ac:dyDescent="0.2">
      <c r="I174" s="443"/>
    </row>
    <row r="175" spans="1:10" x14ac:dyDescent="0.2">
      <c r="B175" s="4" t="s">
        <v>3802</v>
      </c>
      <c r="I175" s="443"/>
    </row>
    <row r="176" spans="1:10" x14ac:dyDescent="0.2">
      <c r="B176" s="4" t="s">
        <v>4016</v>
      </c>
      <c r="C176" s="4" t="s">
        <v>68</v>
      </c>
      <c r="D176" s="342" t="s">
        <v>3612</v>
      </c>
      <c r="E176" s="2163">
        <v>42888</v>
      </c>
      <c r="G176" s="383" t="s">
        <v>90</v>
      </c>
      <c r="H176" s="272" t="s">
        <v>4015</v>
      </c>
      <c r="I176" s="443">
        <f t="shared" ref="I176:I181" ca="1" si="5">IF(C176="wp",0,NOW()-E176)</f>
        <v>70.039852546295151</v>
      </c>
    </row>
    <row r="177" spans="2:9" x14ac:dyDescent="0.2">
      <c r="B177" s="4" t="s">
        <v>4019</v>
      </c>
      <c r="C177" s="4" t="s">
        <v>68</v>
      </c>
      <c r="E177" s="2163">
        <v>42888</v>
      </c>
      <c r="G177" s="8" t="s">
        <v>91</v>
      </c>
      <c r="H177" s="272" t="s">
        <v>4020</v>
      </c>
      <c r="I177" s="443">
        <f t="shared" ca="1" si="5"/>
        <v>70.039852546295151</v>
      </c>
    </row>
    <row r="178" spans="2:9" x14ac:dyDescent="0.2">
      <c r="B178" s="4" t="s">
        <v>4021</v>
      </c>
      <c r="C178" s="4" t="s">
        <v>68</v>
      </c>
      <c r="E178" s="2163">
        <v>42888</v>
      </c>
      <c r="G178" s="8" t="s">
        <v>91</v>
      </c>
      <c r="H178" s="272" t="s">
        <v>4020</v>
      </c>
      <c r="I178" s="443">
        <f t="shared" ca="1" si="5"/>
        <v>70.039852546295151</v>
      </c>
    </row>
    <row r="179" spans="2:9" x14ac:dyDescent="0.2">
      <c r="B179" s="4" t="s">
        <v>4127</v>
      </c>
      <c r="C179" s="4" t="s">
        <v>68</v>
      </c>
      <c r="E179" s="2163">
        <v>42902</v>
      </c>
      <c r="G179" s="8" t="s">
        <v>91</v>
      </c>
      <c r="H179" s="272" t="s">
        <v>4128</v>
      </c>
      <c r="I179" s="443">
        <f t="shared" ca="1" si="5"/>
        <v>56.039852546295151</v>
      </c>
    </row>
    <row r="180" spans="2:9" x14ac:dyDescent="0.2">
      <c r="B180" s="4" t="s">
        <v>4138</v>
      </c>
      <c r="C180" s="4" t="s">
        <v>68</v>
      </c>
      <c r="D180" s="342">
        <v>2017270</v>
      </c>
      <c r="E180" s="2163">
        <v>42905</v>
      </c>
      <c r="G180" s="8" t="s">
        <v>90</v>
      </c>
      <c r="H180" s="272" t="s">
        <v>4137</v>
      </c>
      <c r="I180" s="443">
        <f t="shared" ca="1" si="5"/>
        <v>53.039852546295151</v>
      </c>
    </row>
    <row r="181" spans="2:9" x14ac:dyDescent="0.2">
      <c r="B181" s="4" t="s">
        <v>4175</v>
      </c>
      <c r="C181" s="4" t="s">
        <v>451</v>
      </c>
      <c r="E181" s="2163">
        <v>42907</v>
      </c>
      <c r="G181" s="8" t="s">
        <v>4176</v>
      </c>
      <c r="H181" s="272" t="s">
        <v>4020</v>
      </c>
      <c r="I181" s="443">
        <f t="shared" ca="1" si="5"/>
        <v>51.039852546295151</v>
      </c>
    </row>
  </sheetData>
  <sheetProtection selectLockedCells="1" selectUnlockedCells="1"/>
  <customSheetViews>
    <customSheetView guid="{6253D632-6DBB-4325-BCEA-2CD8430E5C69}" showRuler="0">
      <pane xSplit="3" ySplit="3" topLeftCell="D4" activePane="bottomRight" state="frozen"/>
      <selection pane="bottomRight" activeCell="F24" sqref="F24"/>
      <pageMargins left="0.75" right="0.75" top="1" bottom="1" header="0.51180555555555551" footer="0.51180555555555551"/>
      <pageSetup paperSize="9" firstPageNumber="0" orientation="portrait" horizontalDpi="300" verticalDpi="300"/>
      <headerFooter alignWithMargins="0"/>
    </customSheetView>
    <customSheetView guid="{43F5AAA3-B556-45FF-A35B-9AF3E75AD368}" showRuler="0">
      <pane xSplit="3" ySplit="3" topLeftCell="D79" activePane="bottomRight" state="frozen"/>
      <selection pane="bottomRight" activeCell="A181" sqref="A181:XFD181"/>
      <pageMargins left="0.75" right="0.75" top="1" bottom="1" header="0.51180555555555551" footer="0.51180555555555551"/>
      <pageSetup paperSize="9" firstPageNumber="0" orientation="portrait" horizontalDpi="300" verticalDpi="300" r:id="rId1"/>
      <headerFooter alignWithMargins="0"/>
    </customSheetView>
    <customSheetView guid="{5318FB8F-D1A9-4668-BD6C-B7D1DE58AAF3}" showRuler="0">
      <pane xSplit="3" ySplit="3" topLeftCell="D4" activePane="bottomRight" state="frozen"/>
      <selection pane="bottomRight" activeCell="A115" sqref="A115:XFD115"/>
      <pageMargins left="0.75" right="0.75" top="1" bottom="1" header="0.51180555555555551" footer="0.51180555555555551"/>
      <pageSetup paperSize="9" firstPageNumber="0" orientation="portrait" horizontalDpi="300" verticalDpi="300" r:id="rId2"/>
      <headerFooter alignWithMargins="0"/>
    </customSheetView>
    <customSheetView guid="{44A32263-99D3-4627-8E19-5E90B1BA6A9B}" showRuler="0">
      <pane xSplit="3" ySplit="3" topLeftCell="D4" activePane="bottomRight" state="frozen"/>
      <selection pane="bottomRight" activeCell="A117" sqref="A117:XFD117"/>
      <pageMargins left="0.75" right="0.75" top="1" bottom="1" header="0.51180555555555551" footer="0.51180555555555551"/>
      <pageSetup paperSize="9" firstPageNumber="0" orientation="portrait" horizontalDpi="300" verticalDpi="300" r:id="rId3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showRuler="0">
      <pane xSplit="3" ySplit="3" topLeftCell="D4" activePane="bottomRight" state="frozen"/>
      <selection pane="bottomRight" activeCell="I14" sqref="I14"/>
      <pageMargins left="0" right="0" top="0" bottom="0" header="0" footer="0"/>
      <pageSetup paperSize="9" firstPageNumber="0" orientation="landscape" horizontalDpi="300" verticalDpi="300" r:id="rId4"/>
      <headerFooter alignWithMargins="0"/>
    </customSheetView>
    <customSheetView guid="{BE55C6D2-CFCD-43C4-899B-009D5EF25234}" showRuler="0">
      <pane xSplit="3" ySplit="3" topLeftCell="D79" activePane="bottomRight" state="frozen"/>
      <selection pane="bottomRight" activeCell="A111" sqref="A111:XFD111"/>
      <pageMargins left="0.75" right="0.75" top="1" bottom="1" header="0.51180555555555551" footer="0.51180555555555551"/>
      <pageSetup paperSize="9" firstPageNumber="0" orientation="portrait" horizontalDpi="300" verticalDpi="300" r:id="rId5"/>
      <headerFooter alignWithMargins="0"/>
    </customSheetView>
    <customSheetView guid="{B253F0B5-16E0-4030-8F1B-D810AA430E4F}" showRuler="0">
      <selection activeCell="K18" sqref="K18"/>
      <pageMargins left="0.75" right="0.75" top="1" bottom="1" header="0.51180555555555551" footer="0.51180555555555551"/>
      <pageSetup paperSize="9" firstPageNumber="0" orientation="portrait" horizontalDpi="300" verticalDpi="300" r:id="rId6"/>
      <headerFooter alignWithMargins="0"/>
    </customSheetView>
    <customSheetView guid="{EEF632F4-194A-46FA-A666-DFA3C20FCC0C}" scale="115" showPageBreaks="1" showRuler="0">
      <pane xSplit="3" ySplit="3" topLeftCell="D44" activePane="bottomRight" state="frozen"/>
      <selection pane="bottomRight" activeCell="C59" sqref="C59"/>
      <pageMargins left="0.75" right="0.75" top="1" bottom="1" header="0.51180555555555551" footer="0.51180555555555551"/>
      <pageSetup paperSize="9" firstPageNumber="0" orientation="portrait" horizontalDpi="300" verticalDpi="300" r:id="rId7"/>
      <headerFooter alignWithMargins="0"/>
    </customSheetView>
    <customSheetView guid="{22CDCF1B-A998-4C66-A90E-5BC54F71D148}" showPageBreaks="1" showRuler="0">
      <pane xSplit="3" ySplit="3" topLeftCell="D79" activePane="bottomRight" state="frozen"/>
      <selection pane="bottomRight" activeCell="A111" sqref="A111:XFD111"/>
      <pageMargins left="0.75" right="0.75" top="1" bottom="1" header="0.51180555555555551" footer="0.51180555555555551"/>
      <pageSetup paperSize="9" firstPageNumber="0" orientation="portrait" horizontalDpi="300" verticalDpi="300" r:id="rId8"/>
      <headerFooter alignWithMargins="0"/>
    </customSheetView>
  </customSheetViews>
  <phoneticPr fontId="19" type="noConversion"/>
  <pageMargins left="0.75" right="0.75" top="1" bottom="1" header="0.51180555555555551" footer="0.51180555555555551"/>
  <pageSetup paperSize="9"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J313"/>
  <sheetViews>
    <sheetView workbookViewId="0">
      <selection activeCell="D139" sqref="D139"/>
    </sheetView>
  </sheetViews>
  <sheetFormatPr defaultRowHeight="12.75" x14ac:dyDescent="0.2"/>
  <cols>
    <col min="1" max="1" width="13.7109375" style="510" customWidth="1"/>
    <col min="2" max="2" width="46.85546875" customWidth="1"/>
    <col min="3" max="4" width="13.7109375" style="508" customWidth="1"/>
    <col min="5" max="5" width="13.7109375" customWidth="1"/>
    <col min="6" max="6" width="13.7109375" style="508" customWidth="1"/>
    <col min="7" max="7" width="20.5703125" customWidth="1"/>
  </cols>
  <sheetData>
    <row r="1" spans="1:6" s="923" customFormat="1" ht="15" x14ac:dyDescent="0.2">
      <c r="A1" s="922" t="s">
        <v>1236</v>
      </c>
      <c r="C1" s="924"/>
      <c r="D1" s="924"/>
      <c r="F1" s="924"/>
    </row>
    <row r="2" spans="1:6" s="926" customFormat="1" ht="15" x14ac:dyDescent="0.2">
      <c r="A2" s="925"/>
      <c r="C2" s="927"/>
      <c r="D2" s="927"/>
      <c r="F2" s="927"/>
    </row>
    <row r="3" spans="1:6" ht="15" x14ac:dyDescent="0.2">
      <c r="A3" s="507"/>
      <c r="B3" t="s">
        <v>1237</v>
      </c>
      <c r="C3" s="508" t="s">
        <v>1238</v>
      </c>
      <c r="D3" s="509">
        <v>290</v>
      </c>
    </row>
    <row r="4" spans="1:6" ht="15" x14ac:dyDescent="0.2">
      <c r="A4" s="507"/>
      <c r="C4" s="508" t="s">
        <v>1239</v>
      </c>
      <c r="D4" s="509">
        <v>370</v>
      </c>
    </row>
    <row r="5" spans="1:6" ht="15" x14ac:dyDescent="0.2">
      <c r="A5" s="507"/>
      <c r="B5" t="s">
        <v>1240</v>
      </c>
      <c r="C5" s="508" t="s">
        <v>1238</v>
      </c>
      <c r="D5" s="509">
        <v>408</v>
      </c>
    </row>
    <row r="6" spans="1:6" ht="15" x14ac:dyDescent="0.2">
      <c r="A6" s="507"/>
      <c r="C6" s="508" t="s">
        <v>1239</v>
      </c>
      <c r="D6" s="509">
        <v>487</v>
      </c>
    </row>
    <row r="7" spans="1:6" ht="15" x14ac:dyDescent="0.2">
      <c r="A7" s="507"/>
      <c r="B7" t="s">
        <v>1731</v>
      </c>
      <c r="D7" s="509">
        <v>57</v>
      </c>
    </row>
    <row r="8" spans="1:6" ht="15" x14ac:dyDescent="0.2">
      <c r="A8" s="507"/>
      <c r="B8" t="s">
        <v>1241</v>
      </c>
      <c r="D8" s="509">
        <v>52</v>
      </c>
    </row>
    <row r="9" spans="1:6" ht="15" x14ac:dyDescent="0.2">
      <c r="A9" s="507"/>
      <c r="B9" t="s">
        <v>1390</v>
      </c>
      <c r="C9" s="508">
        <v>1.04</v>
      </c>
      <c r="D9" s="599"/>
    </row>
    <row r="10" spans="1:6" ht="15" x14ac:dyDescent="0.2">
      <c r="A10" s="507"/>
      <c r="B10" t="s">
        <v>1242</v>
      </c>
      <c r="C10" s="508">
        <v>1.03</v>
      </c>
    </row>
    <row r="11" spans="1:6" ht="15" x14ac:dyDescent="0.2">
      <c r="A11" s="507"/>
      <c r="B11" t="s">
        <v>1243</v>
      </c>
      <c r="C11" s="508">
        <v>1.02</v>
      </c>
    </row>
    <row r="12" spans="1:6" ht="15" x14ac:dyDescent="0.2">
      <c r="A12" s="507"/>
      <c r="B12" t="s">
        <v>2109</v>
      </c>
      <c r="C12" s="508">
        <v>1.05</v>
      </c>
    </row>
    <row r="13" spans="1:6" ht="15" x14ac:dyDescent="0.2">
      <c r="A13" s="507"/>
      <c r="B13" t="s">
        <v>2758</v>
      </c>
      <c r="C13" s="508">
        <v>1.06</v>
      </c>
    </row>
    <row r="14" spans="1:6" ht="15" x14ac:dyDescent="0.2">
      <c r="A14" s="507"/>
      <c r="B14" s="574" t="s">
        <v>1357</v>
      </c>
    </row>
    <row r="15" spans="1:6" ht="15" x14ac:dyDescent="0.2">
      <c r="A15" s="507"/>
    </row>
    <row r="16" spans="1:6" x14ac:dyDescent="0.2">
      <c r="B16" t="s">
        <v>1244</v>
      </c>
    </row>
    <row r="18" spans="1:6" ht="15" x14ac:dyDescent="0.25">
      <c r="A18" s="507" t="s">
        <v>308</v>
      </c>
      <c r="B18" s="511" t="s">
        <v>1245</v>
      </c>
      <c r="C18" s="512" t="s">
        <v>1246</v>
      </c>
      <c r="D18" s="512" t="s">
        <v>1247</v>
      </c>
      <c r="E18" s="512" t="s">
        <v>1248</v>
      </c>
      <c r="F18" s="512" t="s">
        <v>1249</v>
      </c>
    </row>
    <row r="19" spans="1:6" ht="15" x14ac:dyDescent="0.25">
      <c r="A19" s="507"/>
      <c r="B19" s="511"/>
      <c r="C19" s="512"/>
      <c r="D19" s="513">
        <f>SUM(D20:D161)</f>
        <v>51983.58</v>
      </c>
      <c r="E19" s="513">
        <f>SUM(E20:E161)</f>
        <v>2125.0392000000011</v>
      </c>
      <c r="F19" s="513">
        <f>SUM(F20:F161)</f>
        <v>54108.619199999957</v>
      </c>
    </row>
    <row r="20" spans="1:6" x14ac:dyDescent="0.2">
      <c r="A20" s="514">
        <v>42374</v>
      </c>
      <c r="B20" t="s">
        <v>91</v>
      </c>
      <c r="C20" s="508" t="s">
        <v>1250</v>
      </c>
      <c r="D20" s="509">
        <v>290</v>
      </c>
      <c r="E20" s="509">
        <f>D20*C10-D20</f>
        <v>8.6999999999999886</v>
      </c>
      <c r="F20" s="509">
        <f t="shared" ref="F20:F43" si="0">D20+E20</f>
        <v>298.7</v>
      </c>
    </row>
    <row r="21" spans="1:6" x14ac:dyDescent="0.2">
      <c r="A21" s="514">
        <v>42376</v>
      </c>
      <c r="B21" t="s">
        <v>1251</v>
      </c>
      <c r="C21" s="508" t="s">
        <v>213</v>
      </c>
      <c r="D21" s="509">
        <v>539</v>
      </c>
      <c r="E21" s="509">
        <f>D21*C10-D21</f>
        <v>16.169999999999959</v>
      </c>
      <c r="F21" s="509">
        <f t="shared" si="0"/>
        <v>555.16999999999996</v>
      </c>
    </row>
    <row r="22" spans="1:6" x14ac:dyDescent="0.2">
      <c r="A22" s="514">
        <v>42381</v>
      </c>
      <c r="B22" t="s">
        <v>91</v>
      </c>
      <c r="C22" s="508" t="s">
        <v>1250</v>
      </c>
      <c r="D22" s="509">
        <v>290</v>
      </c>
      <c r="E22" s="509">
        <f>D22*C11-D22</f>
        <v>5.8000000000000114</v>
      </c>
      <c r="F22" s="509">
        <f t="shared" si="0"/>
        <v>295.8</v>
      </c>
    </row>
    <row r="23" spans="1:6" x14ac:dyDescent="0.2">
      <c r="A23" s="514">
        <v>42387</v>
      </c>
      <c r="B23" t="s">
        <v>1251</v>
      </c>
      <c r="C23" s="508" t="s">
        <v>213</v>
      </c>
      <c r="D23" s="509">
        <v>539</v>
      </c>
      <c r="E23" s="509">
        <f>D23*C11-D23</f>
        <v>10.779999999999973</v>
      </c>
      <c r="F23" s="509">
        <f t="shared" si="0"/>
        <v>549.78</v>
      </c>
    </row>
    <row r="24" spans="1:6" x14ac:dyDescent="0.2">
      <c r="A24" s="514">
        <v>42389</v>
      </c>
      <c r="B24" t="s">
        <v>91</v>
      </c>
      <c r="C24" s="508" t="s">
        <v>1250</v>
      </c>
      <c r="D24" s="509">
        <v>290</v>
      </c>
      <c r="E24" s="509">
        <f>D24*C11-D24</f>
        <v>5.8000000000000114</v>
      </c>
      <c r="F24" s="509">
        <f t="shared" si="0"/>
        <v>295.8</v>
      </c>
    </row>
    <row r="25" spans="1:6" x14ac:dyDescent="0.2">
      <c r="A25" s="514">
        <v>42395</v>
      </c>
      <c r="B25" t="s">
        <v>90</v>
      </c>
      <c r="C25" s="508" t="s">
        <v>213</v>
      </c>
      <c r="D25" s="509">
        <v>487</v>
      </c>
      <c r="E25" s="509">
        <f>D25*C11-D25</f>
        <v>9.7400000000000091</v>
      </c>
      <c r="F25" s="509">
        <f t="shared" si="0"/>
        <v>496.74</v>
      </c>
    </row>
    <row r="26" spans="1:6" x14ac:dyDescent="0.2">
      <c r="A26" s="514">
        <v>42396</v>
      </c>
      <c r="B26" t="s">
        <v>91</v>
      </c>
      <c r="C26" s="508" t="s">
        <v>213</v>
      </c>
      <c r="D26" s="509">
        <v>370</v>
      </c>
      <c r="E26" s="509">
        <f>D26*C11-D26</f>
        <v>7.4000000000000341</v>
      </c>
      <c r="F26" s="509">
        <f t="shared" si="0"/>
        <v>377.40000000000003</v>
      </c>
    </row>
    <row r="27" spans="1:6" x14ac:dyDescent="0.2">
      <c r="A27" s="514">
        <v>42398</v>
      </c>
      <c r="B27" t="s">
        <v>91</v>
      </c>
      <c r="C27" s="508" t="s">
        <v>213</v>
      </c>
      <c r="D27" s="509">
        <v>370</v>
      </c>
      <c r="E27" s="509">
        <f>D27*C11-D27</f>
        <v>7.4000000000000341</v>
      </c>
      <c r="F27" s="509">
        <f t="shared" si="0"/>
        <v>377.40000000000003</v>
      </c>
    </row>
    <row r="28" spans="1:6" x14ac:dyDescent="0.2">
      <c r="A28" s="514">
        <v>42402</v>
      </c>
      <c r="B28" t="s">
        <v>1252</v>
      </c>
      <c r="C28" s="508" t="s">
        <v>213</v>
      </c>
      <c r="D28" s="509">
        <v>539</v>
      </c>
      <c r="E28" s="509">
        <f>D28*C11-D28</f>
        <v>10.779999999999973</v>
      </c>
      <c r="F28" s="509">
        <f t="shared" si="0"/>
        <v>549.78</v>
      </c>
    </row>
    <row r="29" spans="1:6" x14ac:dyDescent="0.2">
      <c r="A29" s="514">
        <v>42403</v>
      </c>
      <c r="B29" t="s">
        <v>91</v>
      </c>
      <c r="C29" s="508" t="s">
        <v>1250</v>
      </c>
      <c r="D29" s="509">
        <v>290</v>
      </c>
      <c r="E29" s="509">
        <f>D29*C11-D29</f>
        <v>5.8000000000000114</v>
      </c>
      <c r="F29" s="509">
        <f t="shared" si="0"/>
        <v>295.8</v>
      </c>
    </row>
    <row r="30" spans="1:6" ht="15" x14ac:dyDescent="0.2">
      <c r="A30" s="514">
        <v>42405</v>
      </c>
      <c r="B30" t="s">
        <v>91</v>
      </c>
      <c r="C30" s="508" t="s">
        <v>1250</v>
      </c>
      <c r="D30" s="515">
        <v>290</v>
      </c>
      <c r="E30" s="509">
        <f>D30*C11-D30</f>
        <v>5.8000000000000114</v>
      </c>
      <c r="F30" s="509">
        <f t="shared" si="0"/>
        <v>295.8</v>
      </c>
    </row>
    <row r="31" spans="1:6" x14ac:dyDescent="0.2">
      <c r="A31" s="514">
        <v>42409</v>
      </c>
      <c r="B31" t="s">
        <v>91</v>
      </c>
      <c r="C31" s="508" t="s">
        <v>213</v>
      </c>
      <c r="D31" s="509">
        <v>370</v>
      </c>
      <c r="E31" s="509">
        <f>D31*C11-D31</f>
        <v>7.4000000000000341</v>
      </c>
      <c r="F31" s="509">
        <f t="shared" si="0"/>
        <v>377.40000000000003</v>
      </c>
    </row>
    <row r="32" spans="1:6" x14ac:dyDescent="0.2">
      <c r="A32" s="514">
        <v>42410</v>
      </c>
      <c r="B32" t="s">
        <v>1253</v>
      </c>
      <c r="C32" s="508" t="s">
        <v>1250</v>
      </c>
      <c r="D32" s="509">
        <v>409</v>
      </c>
      <c r="E32" s="509">
        <f>D32*C11-D32</f>
        <v>8.1800000000000068</v>
      </c>
      <c r="F32" s="509">
        <f t="shared" si="0"/>
        <v>417.18</v>
      </c>
    </row>
    <row r="33" spans="1:6" x14ac:dyDescent="0.2">
      <c r="A33" s="514">
        <v>42411</v>
      </c>
      <c r="B33" t="s">
        <v>91</v>
      </c>
      <c r="C33" s="508" t="s">
        <v>1250</v>
      </c>
      <c r="D33" s="509">
        <v>290</v>
      </c>
      <c r="E33" s="509">
        <f>D33*C11-D33</f>
        <v>5.8000000000000114</v>
      </c>
      <c r="F33" s="509">
        <f t="shared" si="0"/>
        <v>295.8</v>
      </c>
    </row>
    <row r="34" spans="1:6" x14ac:dyDescent="0.2">
      <c r="A34" s="514">
        <v>42412</v>
      </c>
      <c r="B34" t="s">
        <v>90</v>
      </c>
      <c r="C34" s="508" t="s">
        <v>1250</v>
      </c>
      <c r="D34" s="509">
        <v>408</v>
      </c>
      <c r="E34" s="509">
        <f>D34*C11-D34</f>
        <v>8.160000000000025</v>
      </c>
      <c r="F34" s="509">
        <f t="shared" si="0"/>
        <v>416.16</v>
      </c>
    </row>
    <row r="35" spans="1:6" x14ac:dyDescent="0.2">
      <c r="A35" s="514">
        <v>42418</v>
      </c>
      <c r="B35" t="s">
        <v>91</v>
      </c>
      <c r="C35" s="508" t="s">
        <v>213</v>
      </c>
      <c r="D35" s="509">
        <v>370</v>
      </c>
      <c r="E35" s="509">
        <f>D35*C11-D35</f>
        <v>7.4000000000000341</v>
      </c>
      <c r="F35" s="509">
        <f t="shared" si="0"/>
        <v>377.40000000000003</v>
      </c>
    </row>
    <row r="36" spans="1:6" x14ac:dyDescent="0.2">
      <c r="A36" s="514">
        <v>42419</v>
      </c>
      <c r="B36" t="s">
        <v>681</v>
      </c>
      <c r="C36" s="508" t="s">
        <v>1250</v>
      </c>
      <c r="D36" s="509">
        <v>431</v>
      </c>
      <c r="E36" s="509">
        <f>D36*C11-D36</f>
        <v>8.6200000000000045</v>
      </c>
      <c r="F36" s="509">
        <f t="shared" si="0"/>
        <v>439.62</v>
      </c>
    </row>
    <row r="37" spans="1:6" x14ac:dyDescent="0.2">
      <c r="A37" s="514">
        <v>42419</v>
      </c>
      <c r="B37" t="s">
        <v>1254</v>
      </c>
      <c r="C37" s="508" t="s">
        <v>1250</v>
      </c>
      <c r="D37" s="509">
        <v>290</v>
      </c>
      <c r="E37" s="509">
        <f>D37*C11-D37</f>
        <v>5.8000000000000114</v>
      </c>
      <c r="F37" s="509">
        <f t="shared" si="0"/>
        <v>295.8</v>
      </c>
    </row>
    <row r="38" spans="1:6" x14ac:dyDescent="0.2">
      <c r="A38" s="514">
        <v>42422</v>
      </c>
      <c r="B38" t="s">
        <v>91</v>
      </c>
      <c r="C38" s="508" t="s">
        <v>1250</v>
      </c>
      <c r="D38" s="509">
        <v>290</v>
      </c>
      <c r="E38" s="509">
        <f>D38*C11-D38</f>
        <v>5.8000000000000114</v>
      </c>
      <c r="F38" s="509">
        <f t="shared" si="0"/>
        <v>295.8</v>
      </c>
    </row>
    <row r="39" spans="1:6" x14ac:dyDescent="0.2">
      <c r="A39" s="514">
        <v>42423</v>
      </c>
      <c r="B39" t="s">
        <v>1251</v>
      </c>
      <c r="C39" s="508" t="s">
        <v>1250</v>
      </c>
      <c r="D39" s="509">
        <v>460</v>
      </c>
      <c r="E39" s="509">
        <f>D39*C11-D39</f>
        <v>9.1999999999999886</v>
      </c>
      <c r="F39" s="509">
        <f t="shared" si="0"/>
        <v>469.2</v>
      </c>
    </row>
    <row r="40" spans="1:6" x14ac:dyDescent="0.2">
      <c r="A40" s="514">
        <v>42425</v>
      </c>
      <c r="B40" t="s">
        <v>1255</v>
      </c>
      <c r="C40" s="508" t="s">
        <v>1250</v>
      </c>
      <c r="D40" s="509">
        <v>175</v>
      </c>
      <c r="E40" s="509">
        <f>D40*C11-D40</f>
        <v>3.5</v>
      </c>
      <c r="F40" s="509">
        <f t="shared" si="0"/>
        <v>178.5</v>
      </c>
    </row>
    <row r="41" spans="1:6" x14ac:dyDescent="0.2">
      <c r="A41" s="514">
        <v>42426</v>
      </c>
      <c r="B41" t="s">
        <v>91</v>
      </c>
      <c r="C41" s="508" t="s">
        <v>213</v>
      </c>
      <c r="D41" s="509">
        <v>370</v>
      </c>
      <c r="E41" s="509">
        <f>D41*C11-D41</f>
        <v>7.4000000000000341</v>
      </c>
      <c r="F41" s="509">
        <f t="shared" si="0"/>
        <v>377.40000000000003</v>
      </c>
    </row>
    <row r="42" spans="1:6" x14ac:dyDescent="0.2">
      <c r="A42" s="514">
        <v>42430</v>
      </c>
      <c r="B42" t="s">
        <v>90</v>
      </c>
      <c r="C42" s="508" t="s">
        <v>1250</v>
      </c>
      <c r="D42" s="509">
        <v>408</v>
      </c>
      <c r="E42" s="509">
        <f>D42*C11-D42</f>
        <v>8.160000000000025</v>
      </c>
      <c r="F42" s="509">
        <f t="shared" si="0"/>
        <v>416.16</v>
      </c>
    </row>
    <row r="43" spans="1:6" x14ac:dyDescent="0.2">
      <c r="A43" s="514">
        <v>42430</v>
      </c>
      <c r="B43" t="s">
        <v>1256</v>
      </c>
      <c r="C43" s="508" t="s">
        <v>1250</v>
      </c>
      <c r="D43" s="509">
        <v>370</v>
      </c>
      <c r="E43" s="509">
        <v>7.4</v>
      </c>
      <c r="F43" s="509">
        <f t="shared" si="0"/>
        <v>377.4</v>
      </c>
    </row>
    <row r="44" spans="1:6" x14ac:dyDescent="0.2">
      <c r="A44" s="514">
        <v>42436</v>
      </c>
      <c r="B44" t="s">
        <v>91</v>
      </c>
      <c r="C44" s="508" t="s">
        <v>213</v>
      </c>
      <c r="D44" s="509">
        <v>370</v>
      </c>
      <c r="E44" s="509">
        <v>11.11</v>
      </c>
      <c r="F44" s="509">
        <f t="shared" ref="F44:F50" si="1">D44+E44</f>
        <v>381.11</v>
      </c>
    </row>
    <row r="45" spans="1:6" x14ac:dyDescent="0.2">
      <c r="A45" s="514">
        <v>42437</v>
      </c>
      <c r="B45" t="s">
        <v>1257</v>
      </c>
      <c r="C45" s="508" t="s">
        <v>1250</v>
      </c>
      <c r="D45" s="509">
        <v>125</v>
      </c>
      <c r="E45" s="509">
        <v>3.75</v>
      </c>
      <c r="F45" s="509">
        <f t="shared" si="1"/>
        <v>128.75</v>
      </c>
    </row>
    <row r="46" spans="1:6" x14ac:dyDescent="0.2">
      <c r="A46" s="514">
        <v>42443</v>
      </c>
      <c r="B46" t="s">
        <v>1258</v>
      </c>
      <c r="C46" s="508" t="s">
        <v>1250</v>
      </c>
      <c r="D46" s="509">
        <v>35</v>
      </c>
      <c r="E46" s="509">
        <f>D46*C10-D46</f>
        <v>1.0500000000000043</v>
      </c>
      <c r="F46" s="508">
        <f t="shared" si="1"/>
        <v>36.050000000000004</v>
      </c>
    </row>
    <row r="47" spans="1:6" x14ac:dyDescent="0.2">
      <c r="A47" s="514">
        <v>42443</v>
      </c>
      <c r="B47" t="s">
        <v>1259</v>
      </c>
      <c r="C47" s="508" t="s">
        <v>1250</v>
      </c>
      <c r="D47" s="509">
        <v>235</v>
      </c>
      <c r="E47" s="509">
        <f>D47*C10-D47</f>
        <v>7.0500000000000114</v>
      </c>
      <c r="F47" s="509">
        <f t="shared" si="1"/>
        <v>242.05</v>
      </c>
    </row>
    <row r="48" spans="1:6" x14ac:dyDescent="0.2">
      <c r="A48" s="514">
        <v>42444</v>
      </c>
      <c r="B48" t="s">
        <v>91</v>
      </c>
      <c r="C48" s="508" t="s">
        <v>1250</v>
      </c>
      <c r="D48" s="509">
        <v>370</v>
      </c>
      <c r="E48" s="509">
        <f>D48*C10-D48</f>
        <v>11.100000000000023</v>
      </c>
      <c r="F48" s="509">
        <f t="shared" si="1"/>
        <v>381.1</v>
      </c>
    </row>
    <row r="49" spans="1:9" x14ac:dyDescent="0.2">
      <c r="A49" s="514">
        <v>42446</v>
      </c>
      <c r="B49" t="s">
        <v>90</v>
      </c>
      <c r="C49" s="508" t="s">
        <v>213</v>
      </c>
      <c r="D49" s="509">
        <v>487</v>
      </c>
      <c r="E49" s="509">
        <f>D49*C10-D49</f>
        <v>14.610000000000014</v>
      </c>
      <c r="F49" s="509">
        <f t="shared" si="1"/>
        <v>501.61</v>
      </c>
    </row>
    <row r="50" spans="1:9" x14ac:dyDescent="0.2">
      <c r="A50" s="514">
        <v>42451</v>
      </c>
      <c r="B50" t="s">
        <v>1260</v>
      </c>
      <c r="C50" s="508" t="s">
        <v>213</v>
      </c>
      <c r="D50" s="509">
        <v>450</v>
      </c>
      <c r="E50" s="509">
        <f>D50*C10-D50</f>
        <v>13.5</v>
      </c>
      <c r="F50" s="509">
        <f t="shared" si="1"/>
        <v>463.5</v>
      </c>
    </row>
    <row r="51" spans="1:9" x14ac:dyDescent="0.2">
      <c r="A51" s="514">
        <v>42459</v>
      </c>
      <c r="B51" t="s">
        <v>91</v>
      </c>
      <c r="C51" s="508" t="s">
        <v>213</v>
      </c>
      <c r="D51" s="509">
        <v>370</v>
      </c>
      <c r="E51" s="509">
        <f>D51*C11-D51</f>
        <v>7.4000000000000341</v>
      </c>
      <c r="F51" s="509">
        <f t="shared" ref="F51:F60" si="2">D51+E51</f>
        <v>377.40000000000003</v>
      </c>
    </row>
    <row r="52" spans="1:9" x14ac:dyDescent="0.2">
      <c r="A52" s="514">
        <v>42464</v>
      </c>
      <c r="B52" t="s">
        <v>91</v>
      </c>
      <c r="C52" s="508" t="s">
        <v>213</v>
      </c>
      <c r="D52" s="509">
        <v>370</v>
      </c>
      <c r="E52" s="509">
        <f>D52*C10-D52</f>
        <v>11.100000000000023</v>
      </c>
      <c r="F52" s="509">
        <f t="shared" si="2"/>
        <v>381.1</v>
      </c>
    </row>
    <row r="53" spans="1:9" x14ac:dyDescent="0.2">
      <c r="A53" s="514">
        <v>42467</v>
      </c>
      <c r="B53" t="s">
        <v>1261</v>
      </c>
      <c r="C53" s="508" t="s">
        <v>1250</v>
      </c>
      <c r="D53" s="509">
        <v>681</v>
      </c>
      <c r="E53" s="509">
        <f>D53*C10-D53</f>
        <v>20.430000000000064</v>
      </c>
      <c r="F53" s="509">
        <f t="shared" si="2"/>
        <v>701.43000000000006</v>
      </c>
      <c r="I53" s="575"/>
    </row>
    <row r="54" spans="1:9" x14ac:dyDescent="0.2">
      <c r="A54" s="514">
        <v>42468</v>
      </c>
      <c r="B54" t="s">
        <v>1251</v>
      </c>
      <c r="C54" s="508" t="s">
        <v>213</v>
      </c>
      <c r="D54" s="509">
        <v>539</v>
      </c>
      <c r="E54" s="509">
        <f>D54*C10-D54</f>
        <v>16.169999999999959</v>
      </c>
      <c r="F54" s="509">
        <f t="shared" si="2"/>
        <v>555.16999999999996</v>
      </c>
    </row>
    <row r="55" spans="1:9" x14ac:dyDescent="0.2">
      <c r="A55" s="514">
        <v>42479</v>
      </c>
      <c r="B55" t="s">
        <v>91</v>
      </c>
      <c r="C55" s="508" t="s">
        <v>213</v>
      </c>
      <c r="D55" s="509">
        <v>370</v>
      </c>
      <c r="E55" s="509">
        <f>D55*C10-D55</f>
        <v>11.100000000000023</v>
      </c>
      <c r="F55" s="509">
        <f t="shared" si="2"/>
        <v>381.1</v>
      </c>
    </row>
    <row r="56" spans="1:9" x14ac:dyDescent="0.2">
      <c r="A56" s="514">
        <v>42480</v>
      </c>
      <c r="B56" t="s">
        <v>90</v>
      </c>
      <c r="C56" s="508" t="s">
        <v>213</v>
      </c>
      <c r="D56" s="509">
        <v>487</v>
      </c>
      <c r="E56" s="509">
        <f>D56*C10-D56</f>
        <v>14.610000000000014</v>
      </c>
      <c r="F56" s="509">
        <f t="shared" si="2"/>
        <v>501.61</v>
      </c>
    </row>
    <row r="57" spans="1:9" x14ac:dyDescent="0.2">
      <c r="A57" s="514">
        <v>42482</v>
      </c>
      <c r="B57" t="s">
        <v>1262</v>
      </c>
      <c r="C57" s="508" t="s">
        <v>213</v>
      </c>
      <c r="D57" s="509">
        <v>572</v>
      </c>
      <c r="E57" s="509">
        <f>D57*C10-D57</f>
        <v>17.159999999999968</v>
      </c>
      <c r="F57" s="509">
        <f t="shared" si="2"/>
        <v>589.16</v>
      </c>
    </row>
    <row r="58" spans="1:9" x14ac:dyDescent="0.2">
      <c r="A58" s="514">
        <v>42485</v>
      </c>
      <c r="B58" t="s">
        <v>1263</v>
      </c>
      <c r="C58" s="508" t="s">
        <v>1250</v>
      </c>
      <c r="D58" s="509">
        <v>342</v>
      </c>
      <c r="E58" s="509">
        <f>D58*C10-D58</f>
        <v>10.259999999999991</v>
      </c>
      <c r="F58" s="509">
        <f t="shared" si="2"/>
        <v>352.26</v>
      </c>
    </row>
    <row r="59" spans="1:9" x14ac:dyDescent="0.2">
      <c r="A59" s="514">
        <v>42489</v>
      </c>
      <c r="B59" t="s">
        <v>1262</v>
      </c>
      <c r="C59" s="508" t="s">
        <v>213</v>
      </c>
      <c r="D59" s="509">
        <v>572</v>
      </c>
      <c r="E59" s="509">
        <f>D59*C10-D59</f>
        <v>17.159999999999968</v>
      </c>
      <c r="F59" s="509">
        <f t="shared" si="2"/>
        <v>589.16</v>
      </c>
    </row>
    <row r="60" spans="1:9" x14ac:dyDescent="0.2">
      <c r="A60" s="514">
        <v>42489</v>
      </c>
      <c r="B60" t="s">
        <v>1264</v>
      </c>
      <c r="C60" s="508" t="s">
        <v>1250</v>
      </c>
      <c r="D60" s="573">
        <v>45</v>
      </c>
      <c r="E60" s="509">
        <f>D60*C10-D60</f>
        <v>1.3500000000000014</v>
      </c>
      <c r="F60" s="509">
        <f t="shared" si="2"/>
        <v>46.35</v>
      </c>
    </row>
    <row r="61" spans="1:9" x14ac:dyDescent="0.2">
      <c r="A61" s="514">
        <v>42494</v>
      </c>
      <c r="B61" t="s">
        <v>1265</v>
      </c>
      <c r="C61" s="508" t="s">
        <v>213</v>
      </c>
      <c r="D61" s="509">
        <v>572</v>
      </c>
      <c r="E61" s="509">
        <f>D61*C9-D61</f>
        <v>22.879999999999995</v>
      </c>
      <c r="F61" s="509">
        <f>D61+E61</f>
        <v>594.88</v>
      </c>
    </row>
    <row r="62" spans="1:9" x14ac:dyDescent="0.2">
      <c r="A62" s="514">
        <v>42499</v>
      </c>
      <c r="B62" t="s">
        <v>91</v>
      </c>
      <c r="C62" s="508" t="s">
        <v>213</v>
      </c>
      <c r="D62" s="509">
        <v>422</v>
      </c>
      <c r="E62" s="509">
        <f>D62*C9-D62</f>
        <v>16.879999999999995</v>
      </c>
      <c r="F62" s="509">
        <f>D62+E62</f>
        <v>438.88</v>
      </c>
    </row>
    <row r="63" spans="1:9" x14ac:dyDescent="0.2">
      <c r="A63" s="514">
        <v>42502</v>
      </c>
      <c r="B63" t="s">
        <v>91</v>
      </c>
      <c r="C63" s="508" t="s">
        <v>213</v>
      </c>
      <c r="D63" s="509">
        <v>370</v>
      </c>
      <c r="E63" s="509">
        <f>D63*C9-D63</f>
        <v>14.800000000000011</v>
      </c>
      <c r="F63" s="509">
        <f>D63+E63</f>
        <v>384.8</v>
      </c>
    </row>
    <row r="64" spans="1:9" x14ac:dyDescent="0.2">
      <c r="A64" s="514">
        <v>42502</v>
      </c>
      <c r="B64" t="s">
        <v>91</v>
      </c>
      <c r="C64" s="508" t="s">
        <v>213</v>
      </c>
      <c r="D64" s="509">
        <v>370</v>
      </c>
      <c r="E64" s="509">
        <f>D64*C9-D64</f>
        <v>14.800000000000011</v>
      </c>
      <c r="F64" s="509">
        <f>D64+E64</f>
        <v>384.8</v>
      </c>
    </row>
    <row r="65" spans="1:6" x14ac:dyDescent="0.2">
      <c r="A65" s="514">
        <v>42503</v>
      </c>
      <c r="B65" t="s">
        <v>934</v>
      </c>
      <c r="C65" s="508" t="s">
        <v>1250</v>
      </c>
      <c r="D65" s="509">
        <v>431</v>
      </c>
      <c r="E65" s="509">
        <f>D65*C9-D65</f>
        <v>17.240000000000009</v>
      </c>
      <c r="F65" s="509">
        <f>D65+E65</f>
        <v>448.24</v>
      </c>
    </row>
    <row r="66" spans="1:6" x14ac:dyDescent="0.2">
      <c r="A66" s="514">
        <v>42514</v>
      </c>
      <c r="B66" t="s">
        <v>91</v>
      </c>
      <c r="C66" s="508" t="s">
        <v>1250</v>
      </c>
      <c r="D66" s="509">
        <v>290</v>
      </c>
      <c r="E66" s="509">
        <f>D66*C9-D66</f>
        <v>11.600000000000023</v>
      </c>
      <c r="F66" s="509">
        <f t="shared" ref="F66:F71" si="3">D66+E66</f>
        <v>301.60000000000002</v>
      </c>
    </row>
    <row r="67" spans="1:6" x14ac:dyDescent="0.2">
      <c r="A67" s="514">
        <v>42514</v>
      </c>
      <c r="B67" t="s">
        <v>1284</v>
      </c>
      <c r="D67" s="573">
        <v>65</v>
      </c>
      <c r="E67" s="509">
        <f>D67*C9-D67</f>
        <v>2.6000000000000085</v>
      </c>
      <c r="F67" s="509">
        <f t="shared" si="3"/>
        <v>67.600000000000009</v>
      </c>
    </row>
    <row r="68" spans="1:6" x14ac:dyDescent="0.2">
      <c r="A68" s="514">
        <v>42515</v>
      </c>
      <c r="B68" t="s">
        <v>90</v>
      </c>
      <c r="C68" s="508" t="s">
        <v>213</v>
      </c>
      <c r="D68" s="509">
        <v>487</v>
      </c>
      <c r="E68" s="509">
        <f>D68*C9-D68</f>
        <v>19.480000000000018</v>
      </c>
      <c r="F68" s="509">
        <f t="shared" si="3"/>
        <v>506.48</v>
      </c>
    </row>
    <row r="69" spans="1:6" x14ac:dyDescent="0.2">
      <c r="A69" s="514">
        <v>42516</v>
      </c>
      <c r="B69" t="s">
        <v>1310</v>
      </c>
      <c r="C69" s="508" t="s">
        <v>1250</v>
      </c>
      <c r="D69" s="509">
        <v>394</v>
      </c>
      <c r="E69" s="509">
        <f>D69*C9-D69</f>
        <v>15.759999999999991</v>
      </c>
      <c r="F69" s="509">
        <f t="shared" si="3"/>
        <v>409.76</v>
      </c>
    </row>
    <row r="70" spans="1:6" x14ac:dyDescent="0.2">
      <c r="A70" s="514">
        <v>42517</v>
      </c>
      <c r="B70" t="s">
        <v>1311</v>
      </c>
      <c r="C70" s="508" t="s">
        <v>1250</v>
      </c>
      <c r="D70" s="509">
        <v>150</v>
      </c>
      <c r="E70" s="509">
        <f>D70*C9-D70</f>
        <v>6</v>
      </c>
      <c r="F70" s="509">
        <f t="shared" si="3"/>
        <v>156</v>
      </c>
    </row>
    <row r="71" spans="1:6" x14ac:dyDescent="0.2">
      <c r="A71" s="514">
        <v>42517</v>
      </c>
      <c r="B71" t="s">
        <v>1389</v>
      </c>
      <c r="C71" s="508" t="s">
        <v>1250</v>
      </c>
      <c r="D71" s="509">
        <v>342</v>
      </c>
      <c r="E71" s="509">
        <f>D71*C9-D71</f>
        <v>13.680000000000007</v>
      </c>
      <c r="F71" s="509">
        <f t="shared" si="3"/>
        <v>355.68</v>
      </c>
    </row>
    <row r="72" spans="1:6" x14ac:dyDescent="0.2">
      <c r="A72" s="514">
        <v>42521</v>
      </c>
      <c r="B72" t="s">
        <v>91</v>
      </c>
      <c r="C72" s="508" t="s">
        <v>1250</v>
      </c>
      <c r="D72" s="509">
        <v>290</v>
      </c>
      <c r="E72" s="509">
        <f>D72*C9-D72</f>
        <v>11.600000000000023</v>
      </c>
      <c r="F72" s="509">
        <f t="shared" ref="F72:F85" si="4">D72+E72</f>
        <v>301.60000000000002</v>
      </c>
    </row>
    <row r="73" spans="1:6" x14ac:dyDescent="0.2">
      <c r="A73" s="514">
        <v>42521</v>
      </c>
      <c r="B73" t="s">
        <v>91</v>
      </c>
      <c r="C73" s="508" t="s">
        <v>1250</v>
      </c>
      <c r="D73" s="509">
        <v>290</v>
      </c>
      <c r="E73" s="509">
        <f>D73*C9-D73</f>
        <v>11.600000000000023</v>
      </c>
      <c r="F73" s="509">
        <f t="shared" si="4"/>
        <v>301.60000000000002</v>
      </c>
    </row>
    <row r="74" spans="1:6" x14ac:dyDescent="0.2">
      <c r="A74" s="514">
        <v>42523</v>
      </c>
      <c r="B74" t="s">
        <v>1112</v>
      </c>
      <c r="C74" s="508" t="s">
        <v>1250</v>
      </c>
      <c r="D74" s="509">
        <v>394</v>
      </c>
      <c r="E74" s="509">
        <f>D74*C9-D74</f>
        <v>15.759999999999991</v>
      </c>
      <c r="F74" s="509">
        <f t="shared" si="4"/>
        <v>409.76</v>
      </c>
    </row>
    <row r="75" spans="1:6" x14ac:dyDescent="0.2">
      <c r="A75" s="514">
        <v>42524</v>
      </c>
      <c r="B75" t="s">
        <v>1355</v>
      </c>
      <c r="C75" s="508" t="s">
        <v>1250</v>
      </c>
      <c r="D75" s="509">
        <v>394</v>
      </c>
      <c r="E75" s="509">
        <f>D75*C9-D75</f>
        <v>15.759999999999991</v>
      </c>
      <c r="F75" s="509">
        <f t="shared" si="4"/>
        <v>409.76</v>
      </c>
    </row>
    <row r="76" spans="1:6" x14ac:dyDescent="0.2">
      <c r="A76" s="514">
        <v>42524</v>
      </c>
      <c r="B76" t="s">
        <v>1453</v>
      </c>
      <c r="C76" s="508" t="s">
        <v>1250</v>
      </c>
      <c r="D76" s="630">
        <v>100</v>
      </c>
      <c r="E76" s="630">
        <f>D76*C9-D76</f>
        <v>4</v>
      </c>
      <c r="F76" s="630">
        <f t="shared" si="4"/>
        <v>104</v>
      </c>
    </row>
    <row r="77" spans="1:6" x14ac:dyDescent="0.2">
      <c r="A77" s="514">
        <v>42527</v>
      </c>
      <c r="B77" t="s">
        <v>1356</v>
      </c>
      <c r="C77" s="508" t="s">
        <v>1250</v>
      </c>
      <c r="D77" s="573">
        <v>30</v>
      </c>
      <c r="E77" s="509">
        <f>D77*C9-D77</f>
        <v>1.2000000000000028</v>
      </c>
      <c r="F77" s="509">
        <f t="shared" si="4"/>
        <v>31.200000000000003</v>
      </c>
    </row>
    <row r="78" spans="1:6" x14ac:dyDescent="0.2">
      <c r="A78" s="514">
        <v>42528</v>
      </c>
      <c r="B78" t="s">
        <v>91</v>
      </c>
      <c r="C78" s="508" t="s">
        <v>1250</v>
      </c>
      <c r="D78" s="509">
        <v>290</v>
      </c>
      <c r="E78" s="509">
        <f>D78*C9-D78</f>
        <v>11.600000000000023</v>
      </c>
      <c r="F78" s="509">
        <f t="shared" si="4"/>
        <v>301.60000000000002</v>
      </c>
    </row>
    <row r="79" spans="1:6" x14ac:dyDescent="0.2">
      <c r="A79" s="514">
        <v>42530</v>
      </c>
      <c r="B79" t="s">
        <v>1404</v>
      </c>
      <c r="C79" s="508" t="s">
        <v>213</v>
      </c>
      <c r="D79" s="509">
        <v>370</v>
      </c>
      <c r="E79" s="509">
        <f>D79*C9-D79</f>
        <v>14.800000000000011</v>
      </c>
      <c r="F79" s="509">
        <f t="shared" si="4"/>
        <v>384.8</v>
      </c>
    </row>
    <row r="80" spans="1:6" x14ac:dyDescent="0.2">
      <c r="A80" s="514">
        <v>42530</v>
      </c>
      <c r="B80" t="s">
        <v>1452</v>
      </c>
      <c r="C80" s="508" t="s">
        <v>1250</v>
      </c>
      <c r="D80" s="630">
        <v>225</v>
      </c>
      <c r="E80" s="630">
        <f>D80*C9-D80</f>
        <v>9</v>
      </c>
      <c r="F80" s="630">
        <f t="shared" si="4"/>
        <v>234</v>
      </c>
    </row>
    <row r="81" spans="1:6" x14ac:dyDescent="0.2">
      <c r="A81" s="514">
        <v>42534</v>
      </c>
      <c r="B81" t="s">
        <v>681</v>
      </c>
      <c r="C81" s="508" t="s">
        <v>1250</v>
      </c>
      <c r="D81" s="509">
        <v>409</v>
      </c>
      <c r="E81" s="645">
        <f>D81*C9-D81</f>
        <v>16.360000000000014</v>
      </c>
      <c r="F81" s="645">
        <f t="shared" si="4"/>
        <v>425.36</v>
      </c>
    </row>
    <row r="82" spans="1:6" x14ac:dyDescent="0.2">
      <c r="A82" s="514">
        <v>42535</v>
      </c>
      <c r="B82" t="s">
        <v>91</v>
      </c>
      <c r="C82" s="508" t="s">
        <v>1250</v>
      </c>
      <c r="D82" s="509">
        <v>290</v>
      </c>
      <c r="E82" s="509">
        <f>D82*C9-D82</f>
        <v>11.600000000000023</v>
      </c>
      <c r="F82" s="509">
        <f t="shared" si="4"/>
        <v>301.60000000000002</v>
      </c>
    </row>
    <row r="83" spans="1:6" x14ac:dyDescent="0.2">
      <c r="A83" s="514">
        <v>42536</v>
      </c>
      <c r="B83" t="s">
        <v>91</v>
      </c>
      <c r="C83" s="508" t="s">
        <v>213</v>
      </c>
      <c r="D83" s="509">
        <v>370</v>
      </c>
      <c r="E83" s="509">
        <f>D83*C9-D83</f>
        <v>14.800000000000011</v>
      </c>
      <c r="F83" s="509">
        <f t="shared" si="4"/>
        <v>384.8</v>
      </c>
    </row>
    <row r="84" spans="1:6" x14ac:dyDescent="0.2">
      <c r="A84" s="514">
        <v>42537</v>
      </c>
      <c r="B84" t="s">
        <v>1310</v>
      </c>
      <c r="C84" s="508" t="s">
        <v>1250</v>
      </c>
      <c r="D84" s="509">
        <v>342</v>
      </c>
      <c r="E84" s="509">
        <f>D84*C9-D84</f>
        <v>13.680000000000007</v>
      </c>
      <c r="F84" s="509">
        <f t="shared" si="4"/>
        <v>355.68</v>
      </c>
    </row>
    <row r="85" spans="1:6" x14ac:dyDescent="0.2">
      <c r="A85" s="514">
        <v>42538</v>
      </c>
      <c r="B85" t="s">
        <v>91</v>
      </c>
      <c r="C85" s="508" t="s">
        <v>1250</v>
      </c>
      <c r="D85" s="509">
        <v>290</v>
      </c>
      <c r="E85" s="509">
        <f>D85*C9-D85</f>
        <v>11.600000000000023</v>
      </c>
      <c r="F85" s="509">
        <f t="shared" si="4"/>
        <v>301.60000000000002</v>
      </c>
    </row>
    <row r="86" spans="1:6" x14ac:dyDescent="0.2">
      <c r="A86" s="514">
        <v>42542</v>
      </c>
      <c r="B86" t="s">
        <v>681</v>
      </c>
      <c r="C86" s="508" t="s">
        <v>1250</v>
      </c>
      <c r="D86" s="509">
        <v>431</v>
      </c>
      <c r="E86" s="509">
        <f>D86*C9-D86</f>
        <v>17.240000000000009</v>
      </c>
      <c r="F86" s="509">
        <f t="shared" ref="F86:F107" si="5">D86+E86</f>
        <v>448.24</v>
      </c>
    </row>
    <row r="87" spans="1:6" x14ac:dyDescent="0.2">
      <c r="A87" s="514">
        <v>42542</v>
      </c>
      <c r="B87" t="s">
        <v>91</v>
      </c>
      <c r="C87" s="508" t="s">
        <v>213</v>
      </c>
      <c r="D87" s="509">
        <v>370</v>
      </c>
      <c r="E87" s="509">
        <f>D87*C9-D87</f>
        <v>14.800000000000011</v>
      </c>
      <c r="F87" s="509">
        <f t="shared" si="5"/>
        <v>384.8</v>
      </c>
    </row>
    <row r="88" spans="1:6" x14ac:dyDescent="0.2">
      <c r="A88" s="514">
        <v>42544</v>
      </c>
      <c r="B88" t="s">
        <v>91</v>
      </c>
      <c r="C88" s="508" t="s">
        <v>1250</v>
      </c>
      <c r="D88" s="509">
        <v>290</v>
      </c>
      <c r="E88" s="509">
        <f>D88*C9-D88</f>
        <v>11.600000000000023</v>
      </c>
      <c r="F88" s="509">
        <f t="shared" si="5"/>
        <v>301.60000000000002</v>
      </c>
    </row>
    <row r="89" spans="1:6" x14ac:dyDescent="0.2">
      <c r="A89" s="514">
        <v>42545</v>
      </c>
      <c r="B89" t="s">
        <v>1284</v>
      </c>
      <c r="D89" s="573">
        <v>30</v>
      </c>
      <c r="E89" s="509">
        <v>1.2</v>
      </c>
      <c r="F89" s="509">
        <f t="shared" si="5"/>
        <v>31.2</v>
      </c>
    </row>
    <row r="90" spans="1:6" x14ac:dyDescent="0.2">
      <c r="A90" s="679">
        <v>42548</v>
      </c>
      <c r="B90" t="s">
        <v>1732</v>
      </c>
      <c r="C90" s="508" t="s">
        <v>1250</v>
      </c>
      <c r="D90" s="741">
        <v>150</v>
      </c>
      <c r="E90" s="509">
        <v>6</v>
      </c>
      <c r="F90" s="509">
        <v>156</v>
      </c>
    </row>
    <row r="91" spans="1:6" x14ac:dyDescent="0.2">
      <c r="A91" s="514">
        <v>42549</v>
      </c>
      <c r="B91" t="s">
        <v>91</v>
      </c>
      <c r="C91" s="508" t="s">
        <v>1250</v>
      </c>
      <c r="D91" s="740">
        <v>290</v>
      </c>
      <c r="E91" s="509">
        <f>D91*C9-D91</f>
        <v>11.600000000000023</v>
      </c>
      <c r="F91" s="509">
        <f t="shared" si="5"/>
        <v>301.60000000000002</v>
      </c>
    </row>
    <row r="92" spans="1:6" x14ac:dyDescent="0.2">
      <c r="A92" s="514">
        <v>42550</v>
      </c>
      <c r="B92" t="s">
        <v>1265</v>
      </c>
      <c r="C92" s="508" t="s">
        <v>1250</v>
      </c>
      <c r="D92" s="509">
        <v>483</v>
      </c>
      <c r="E92" s="509">
        <f>D92*C9-D92</f>
        <v>19.319999999999993</v>
      </c>
      <c r="F92" s="509">
        <f t="shared" si="5"/>
        <v>502.32</v>
      </c>
    </row>
    <row r="93" spans="1:6" x14ac:dyDescent="0.2">
      <c r="A93" s="514">
        <v>42551</v>
      </c>
      <c r="B93" t="s">
        <v>91</v>
      </c>
      <c r="C93" s="508" t="s">
        <v>213</v>
      </c>
      <c r="D93" s="509">
        <v>370</v>
      </c>
      <c r="E93" s="509">
        <f>D93*C9-D93</f>
        <v>14.800000000000011</v>
      </c>
      <c r="F93" s="509">
        <f t="shared" si="5"/>
        <v>384.8</v>
      </c>
    </row>
    <row r="94" spans="1:6" x14ac:dyDescent="0.2">
      <c r="A94" s="679">
        <v>42552</v>
      </c>
      <c r="B94" t="s">
        <v>1510</v>
      </c>
      <c r="C94" s="508" t="s">
        <v>1250</v>
      </c>
      <c r="D94" s="573">
        <v>75</v>
      </c>
      <c r="E94" s="509">
        <f>D94*C9-D94</f>
        <v>3</v>
      </c>
      <c r="F94" s="509">
        <f t="shared" si="5"/>
        <v>78</v>
      </c>
    </row>
    <row r="95" spans="1:6" x14ac:dyDescent="0.2">
      <c r="A95" s="514">
        <v>42553</v>
      </c>
      <c r="B95" t="s">
        <v>1507</v>
      </c>
      <c r="C95" s="508" t="s">
        <v>1250</v>
      </c>
      <c r="D95" s="509">
        <v>370</v>
      </c>
      <c r="E95" s="509">
        <f>D95*C9-D95</f>
        <v>14.800000000000011</v>
      </c>
      <c r="F95" s="509">
        <f t="shared" si="5"/>
        <v>384.8</v>
      </c>
    </row>
    <row r="96" spans="1:6" x14ac:dyDescent="0.2">
      <c r="A96" s="679">
        <v>42555</v>
      </c>
      <c r="B96" t="s">
        <v>91</v>
      </c>
      <c r="C96" s="508" t="s">
        <v>1250</v>
      </c>
      <c r="D96" s="509">
        <v>290</v>
      </c>
      <c r="E96" s="509">
        <f>D96*C9-D96</f>
        <v>11.600000000000023</v>
      </c>
      <c r="F96" s="509">
        <f t="shared" si="5"/>
        <v>301.60000000000002</v>
      </c>
    </row>
    <row r="97" spans="1:6" x14ac:dyDescent="0.2">
      <c r="A97" s="679">
        <v>42556</v>
      </c>
      <c r="B97" t="s">
        <v>91</v>
      </c>
      <c r="C97" s="508" t="s">
        <v>1250</v>
      </c>
      <c r="D97" s="509">
        <v>290</v>
      </c>
      <c r="E97" s="509">
        <f>D97*C9-D97</f>
        <v>11.600000000000023</v>
      </c>
      <c r="F97" s="509">
        <f t="shared" si="5"/>
        <v>301.60000000000002</v>
      </c>
    </row>
    <row r="98" spans="1:6" x14ac:dyDescent="0.2">
      <c r="A98" s="679">
        <v>42557</v>
      </c>
      <c r="B98" t="s">
        <v>91</v>
      </c>
      <c r="C98" s="508" t="s">
        <v>1250</v>
      </c>
      <c r="D98" s="509">
        <v>290</v>
      </c>
      <c r="E98" s="509">
        <f>D98*C9-D98</f>
        <v>11.600000000000023</v>
      </c>
      <c r="F98" s="509">
        <f t="shared" si="5"/>
        <v>301.60000000000002</v>
      </c>
    </row>
    <row r="99" spans="1:6" x14ac:dyDescent="0.2">
      <c r="A99" s="679">
        <v>42558</v>
      </c>
      <c r="B99" t="s">
        <v>1726</v>
      </c>
      <c r="C99" s="508" t="s">
        <v>1250</v>
      </c>
      <c r="D99" s="509">
        <v>458</v>
      </c>
      <c r="E99" s="509">
        <f>D99*C9-D99</f>
        <v>18.319999999999993</v>
      </c>
      <c r="F99" s="509">
        <f t="shared" si="5"/>
        <v>476.32</v>
      </c>
    </row>
    <row r="100" spans="1:6" x14ac:dyDescent="0.2">
      <c r="A100" s="679">
        <v>42559</v>
      </c>
      <c r="B100" t="s">
        <v>91</v>
      </c>
      <c r="C100" s="508" t="s">
        <v>1250</v>
      </c>
      <c r="D100" s="509">
        <v>290</v>
      </c>
      <c r="E100" s="509">
        <f>D100*C9-D100</f>
        <v>11.600000000000023</v>
      </c>
      <c r="F100" s="509">
        <f t="shared" si="5"/>
        <v>301.60000000000002</v>
      </c>
    </row>
    <row r="101" spans="1:6" x14ac:dyDescent="0.2">
      <c r="A101" s="679">
        <v>42563</v>
      </c>
      <c r="B101" t="s">
        <v>91</v>
      </c>
      <c r="C101" s="508" t="s">
        <v>1250</v>
      </c>
      <c r="D101" s="509">
        <v>290</v>
      </c>
      <c r="E101" s="509">
        <f>D101*C9-D101</f>
        <v>11.600000000000023</v>
      </c>
      <c r="F101" s="509">
        <f t="shared" si="5"/>
        <v>301.60000000000002</v>
      </c>
    </row>
    <row r="102" spans="1:6" x14ac:dyDescent="0.2">
      <c r="A102" s="679">
        <v>42564</v>
      </c>
      <c r="B102" t="s">
        <v>91</v>
      </c>
      <c r="C102" s="508" t="s">
        <v>1250</v>
      </c>
      <c r="D102" s="509">
        <v>290</v>
      </c>
      <c r="E102" s="509">
        <f>D102*C9-D102</f>
        <v>11.600000000000023</v>
      </c>
      <c r="F102" s="509">
        <f t="shared" si="5"/>
        <v>301.60000000000002</v>
      </c>
    </row>
    <row r="103" spans="1:6" x14ac:dyDescent="0.2">
      <c r="A103" s="679">
        <v>42565</v>
      </c>
      <c r="B103" t="s">
        <v>1727</v>
      </c>
      <c r="C103" s="508" t="s">
        <v>213</v>
      </c>
      <c r="D103" s="509">
        <v>594</v>
      </c>
      <c r="E103" s="509">
        <f>D103*C9-D103</f>
        <v>23.759999999999991</v>
      </c>
      <c r="F103" s="509">
        <f t="shared" si="5"/>
        <v>617.76</v>
      </c>
    </row>
    <row r="104" spans="1:6" x14ac:dyDescent="0.2">
      <c r="A104" s="679">
        <v>42565</v>
      </c>
      <c r="B104" t="s">
        <v>1728</v>
      </c>
      <c r="C104" s="508" t="s">
        <v>213</v>
      </c>
      <c r="D104" s="509">
        <v>572</v>
      </c>
      <c r="E104" s="509">
        <f>D104*C9-D104</f>
        <v>22.879999999999995</v>
      </c>
      <c r="F104" s="509">
        <f t="shared" si="5"/>
        <v>594.88</v>
      </c>
    </row>
    <row r="105" spans="1:6" x14ac:dyDescent="0.2">
      <c r="A105" s="679">
        <v>42566</v>
      </c>
      <c r="B105" t="s">
        <v>819</v>
      </c>
      <c r="C105" s="508" t="s">
        <v>1250</v>
      </c>
      <c r="D105" s="509">
        <v>370</v>
      </c>
      <c r="E105" s="509">
        <f>D105*C9-D105</f>
        <v>14.800000000000011</v>
      </c>
      <c r="F105" s="509">
        <f t="shared" si="5"/>
        <v>384.8</v>
      </c>
    </row>
    <row r="106" spans="1:6" x14ac:dyDescent="0.2">
      <c r="A106" s="679">
        <v>42571</v>
      </c>
      <c r="B106" t="s">
        <v>1672</v>
      </c>
      <c r="C106" s="508" t="s">
        <v>213</v>
      </c>
      <c r="D106" s="509">
        <v>777</v>
      </c>
      <c r="E106" s="509">
        <f>D106*C9-D106</f>
        <v>31.080000000000041</v>
      </c>
      <c r="F106" s="509">
        <f t="shared" si="5"/>
        <v>808.08</v>
      </c>
    </row>
    <row r="107" spans="1:6" x14ac:dyDescent="0.2">
      <c r="A107" s="679">
        <v>42573</v>
      </c>
      <c r="B107" t="s">
        <v>91</v>
      </c>
      <c r="C107" s="508" t="s">
        <v>1250</v>
      </c>
      <c r="D107" s="509">
        <v>370</v>
      </c>
      <c r="E107" s="509">
        <f>D107*C9-D107</f>
        <v>14.800000000000011</v>
      </c>
      <c r="F107" s="509">
        <f t="shared" si="5"/>
        <v>384.8</v>
      </c>
    </row>
    <row r="108" spans="1:6" x14ac:dyDescent="0.2">
      <c r="A108" s="679">
        <v>42580</v>
      </c>
      <c r="B108" t="s">
        <v>1769</v>
      </c>
      <c r="C108" s="508" t="s">
        <v>1250</v>
      </c>
      <c r="D108" s="509">
        <v>170</v>
      </c>
      <c r="E108" s="509">
        <f>D108*C10-D108</f>
        <v>5.0999999999999943</v>
      </c>
      <c r="F108" s="509">
        <f t="shared" ref="F108:F114" si="6">D108+E108</f>
        <v>175.1</v>
      </c>
    </row>
    <row r="109" spans="1:6" x14ac:dyDescent="0.2">
      <c r="A109" s="679">
        <v>42608</v>
      </c>
      <c r="B109" t="s">
        <v>91</v>
      </c>
      <c r="C109" s="508" t="s">
        <v>213</v>
      </c>
      <c r="D109" s="509">
        <v>370</v>
      </c>
      <c r="E109" s="509">
        <v>14.8</v>
      </c>
      <c r="F109" s="509">
        <f t="shared" si="6"/>
        <v>384.8</v>
      </c>
    </row>
    <row r="110" spans="1:6" x14ac:dyDescent="0.2">
      <c r="A110" s="679">
        <v>42611</v>
      </c>
      <c r="B110" t="s">
        <v>90</v>
      </c>
      <c r="C110" s="508" t="s">
        <v>1250</v>
      </c>
      <c r="D110" s="509">
        <v>408</v>
      </c>
      <c r="E110" s="509">
        <v>16.32</v>
      </c>
      <c r="F110" s="509">
        <f t="shared" si="6"/>
        <v>424.32</v>
      </c>
    </row>
    <row r="111" spans="1:6" x14ac:dyDescent="0.2">
      <c r="A111" s="679">
        <v>42614</v>
      </c>
      <c r="B111" t="s">
        <v>1827</v>
      </c>
      <c r="C111" s="508" t="s">
        <v>1250</v>
      </c>
      <c r="D111" s="573">
        <v>50</v>
      </c>
      <c r="E111" s="509">
        <f>D111*C9-D111</f>
        <v>2</v>
      </c>
      <c r="F111" s="509">
        <f t="shared" si="6"/>
        <v>52</v>
      </c>
    </row>
    <row r="112" spans="1:6" x14ac:dyDescent="0.2">
      <c r="A112" s="679">
        <v>42615</v>
      </c>
      <c r="B112" t="s">
        <v>1798</v>
      </c>
      <c r="C112" s="508" t="s">
        <v>1250</v>
      </c>
      <c r="D112" s="509">
        <v>750</v>
      </c>
      <c r="E112" s="509">
        <f>D112*C9-D112</f>
        <v>30</v>
      </c>
      <c r="F112" s="509">
        <f t="shared" si="6"/>
        <v>780</v>
      </c>
    </row>
    <row r="113" spans="1:7" x14ac:dyDescent="0.2">
      <c r="A113" s="767"/>
      <c r="B113" s="682" t="s">
        <v>1854</v>
      </c>
      <c r="D113" s="509">
        <v>85</v>
      </c>
      <c r="E113" s="509"/>
      <c r="F113" s="509">
        <f t="shared" si="6"/>
        <v>85</v>
      </c>
    </row>
    <row r="114" spans="1:7" x14ac:dyDescent="0.2">
      <c r="A114" s="679">
        <v>42615</v>
      </c>
      <c r="B114" t="s">
        <v>1855</v>
      </c>
      <c r="C114" s="508" t="s">
        <v>213</v>
      </c>
      <c r="D114" s="509">
        <v>474</v>
      </c>
      <c r="E114" s="509">
        <v>18.96</v>
      </c>
      <c r="F114" s="509">
        <f t="shared" si="6"/>
        <v>492.96</v>
      </c>
    </row>
    <row r="115" spans="1:7" x14ac:dyDescent="0.2">
      <c r="A115" s="679">
        <v>42621</v>
      </c>
      <c r="B115" t="s">
        <v>91</v>
      </c>
      <c r="C115" s="508" t="s">
        <v>213</v>
      </c>
      <c r="D115" s="509">
        <v>370</v>
      </c>
      <c r="E115" s="509">
        <f>D115*C9-D115</f>
        <v>14.800000000000011</v>
      </c>
      <c r="F115" s="509">
        <f>D115+E115</f>
        <v>384.8</v>
      </c>
    </row>
    <row r="116" spans="1:7" x14ac:dyDescent="0.2">
      <c r="A116" s="679">
        <v>42627</v>
      </c>
      <c r="B116" t="s">
        <v>90</v>
      </c>
      <c r="C116" s="508" t="s">
        <v>213</v>
      </c>
      <c r="D116" s="509">
        <v>487</v>
      </c>
      <c r="E116" s="509">
        <f>D116*C9-D116</f>
        <v>19.480000000000018</v>
      </c>
      <c r="F116" s="509">
        <f>D116+E116</f>
        <v>506.48</v>
      </c>
    </row>
    <row r="117" spans="1:7" x14ac:dyDescent="0.2">
      <c r="A117" s="679">
        <v>42628</v>
      </c>
      <c r="B117" t="s">
        <v>1969</v>
      </c>
      <c r="D117" s="509">
        <v>150</v>
      </c>
      <c r="E117" s="509">
        <f>D117*C9-D117</f>
        <v>6</v>
      </c>
      <c r="F117" s="509">
        <v>156</v>
      </c>
    </row>
    <row r="118" spans="1:7" x14ac:dyDescent="0.2">
      <c r="A118" s="679">
        <v>42629</v>
      </c>
      <c r="B118" t="s">
        <v>1908</v>
      </c>
      <c r="C118" s="508" t="s">
        <v>213</v>
      </c>
      <c r="D118" s="509">
        <v>572</v>
      </c>
      <c r="E118" s="509">
        <f>D118*C9-D118</f>
        <v>22.879999999999995</v>
      </c>
      <c r="F118" s="509">
        <f t="shared" ref="F118:F125" si="7">D118+E118</f>
        <v>594.88</v>
      </c>
    </row>
    <row r="119" spans="1:7" x14ac:dyDescent="0.2">
      <c r="A119" s="679">
        <v>42629</v>
      </c>
      <c r="B119" t="s">
        <v>91</v>
      </c>
      <c r="C119" s="508" t="s">
        <v>213</v>
      </c>
      <c r="D119" s="509">
        <v>370</v>
      </c>
      <c r="E119" s="509">
        <f>D119*C9-D119</f>
        <v>14.800000000000011</v>
      </c>
      <c r="F119" s="509">
        <f t="shared" si="7"/>
        <v>384.8</v>
      </c>
    </row>
    <row r="120" spans="1:7" x14ac:dyDescent="0.2">
      <c r="A120" s="679">
        <v>42634</v>
      </c>
      <c r="B120" t="s">
        <v>1406</v>
      </c>
      <c r="C120" s="508" t="s">
        <v>213</v>
      </c>
      <c r="D120" s="509">
        <v>370</v>
      </c>
      <c r="E120" s="509">
        <f>D120*C9-D120</f>
        <v>14.800000000000011</v>
      </c>
      <c r="F120" s="509">
        <f t="shared" si="7"/>
        <v>384.8</v>
      </c>
    </row>
    <row r="121" spans="1:7" x14ac:dyDescent="0.2">
      <c r="A121" s="679">
        <v>42639</v>
      </c>
      <c r="B121" t="s">
        <v>91</v>
      </c>
      <c r="C121" s="508" t="s">
        <v>213</v>
      </c>
      <c r="D121" s="509">
        <v>370</v>
      </c>
      <c r="E121" s="509">
        <f>D121*C9-D121</f>
        <v>14.800000000000011</v>
      </c>
      <c r="F121" s="509">
        <f t="shared" si="7"/>
        <v>384.8</v>
      </c>
    </row>
    <row r="122" spans="1:7" x14ac:dyDescent="0.2">
      <c r="A122" s="679">
        <v>42643</v>
      </c>
      <c r="B122" t="s">
        <v>1999</v>
      </c>
      <c r="C122" s="508" t="s">
        <v>213</v>
      </c>
      <c r="D122" s="509">
        <v>600</v>
      </c>
      <c r="E122" s="509">
        <f>D122*C9-D122</f>
        <v>24</v>
      </c>
      <c r="F122" s="509">
        <f t="shared" si="7"/>
        <v>624</v>
      </c>
    </row>
    <row r="123" spans="1:7" x14ac:dyDescent="0.2">
      <c r="A123" s="679">
        <v>42647</v>
      </c>
      <c r="B123" t="s">
        <v>2110</v>
      </c>
      <c r="C123" s="508" t="s">
        <v>1250</v>
      </c>
      <c r="D123" s="509">
        <v>175</v>
      </c>
      <c r="E123" s="509">
        <f>D123*C13-D123</f>
        <v>10.5</v>
      </c>
      <c r="F123" s="509">
        <f t="shared" si="7"/>
        <v>185.5</v>
      </c>
    </row>
    <row r="124" spans="1:7" x14ac:dyDescent="0.2">
      <c r="A124" s="679">
        <v>42648</v>
      </c>
      <c r="B124" t="s">
        <v>2024</v>
      </c>
      <c r="C124" s="508" t="s">
        <v>213</v>
      </c>
      <c r="D124" s="509">
        <v>539</v>
      </c>
      <c r="E124" s="509">
        <f>D124*C13-D124</f>
        <v>32.340000000000032</v>
      </c>
      <c r="F124" s="509">
        <f t="shared" si="7"/>
        <v>571.34</v>
      </c>
    </row>
    <row r="125" spans="1:7" x14ac:dyDescent="0.2">
      <c r="A125" s="679">
        <v>42650</v>
      </c>
      <c r="B125" t="s">
        <v>1744</v>
      </c>
      <c r="C125" s="508" t="s">
        <v>1250</v>
      </c>
      <c r="D125" s="509">
        <v>527</v>
      </c>
      <c r="E125" s="509">
        <f>D125*C13-D125</f>
        <v>31.620000000000005</v>
      </c>
      <c r="F125" s="509">
        <f t="shared" si="7"/>
        <v>558.62</v>
      </c>
    </row>
    <row r="126" spans="1:7" x14ac:dyDescent="0.2">
      <c r="A126" s="767"/>
      <c r="B126" s="682" t="s">
        <v>2037</v>
      </c>
      <c r="D126" s="509">
        <v>21.44</v>
      </c>
      <c r="F126" s="508">
        <v>21.44</v>
      </c>
      <c r="G126" s="793">
        <f>SUM(F125:F126)</f>
        <v>580.06000000000006</v>
      </c>
    </row>
    <row r="127" spans="1:7" x14ac:dyDescent="0.2">
      <c r="A127" s="679">
        <v>42650</v>
      </c>
      <c r="B127" t="s">
        <v>2036</v>
      </c>
      <c r="C127" s="508" t="s">
        <v>213</v>
      </c>
      <c r="D127" s="509">
        <v>769.92</v>
      </c>
      <c r="E127" s="509">
        <f>D127*C13-D127</f>
        <v>46.1952</v>
      </c>
      <c r="F127" s="509">
        <f>D127+E127</f>
        <v>816.11519999999996</v>
      </c>
    </row>
    <row r="128" spans="1:7" x14ac:dyDescent="0.2">
      <c r="A128" s="767"/>
      <c r="B128" s="682" t="s">
        <v>2037</v>
      </c>
      <c r="D128" s="509">
        <v>54.2</v>
      </c>
      <c r="F128" s="508">
        <v>54.2</v>
      </c>
    </row>
    <row r="129" spans="1:7" x14ac:dyDescent="0.2">
      <c r="A129" s="679">
        <v>42650</v>
      </c>
      <c r="B129" t="s">
        <v>91</v>
      </c>
      <c r="C129" s="508" t="s">
        <v>213</v>
      </c>
      <c r="D129" s="509">
        <v>370</v>
      </c>
      <c r="E129" s="509">
        <f>D129*C13-D129</f>
        <v>22.200000000000045</v>
      </c>
      <c r="F129" s="509">
        <f t="shared" ref="F129:F134" si="8">D129+E129</f>
        <v>392.20000000000005</v>
      </c>
    </row>
    <row r="130" spans="1:7" x14ac:dyDescent="0.2">
      <c r="A130" s="860">
        <v>42654</v>
      </c>
      <c r="B130" s="575" t="s">
        <v>2351</v>
      </c>
      <c r="C130" s="508" t="s">
        <v>1250</v>
      </c>
      <c r="D130" s="509">
        <v>125</v>
      </c>
      <c r="E130" s="509">
        <f>D130*C13-D130</f>
        <v>7.5</v>
      </c>
      <c r="F130" s="509">
        <f t="shared" si="8"/>
        <v>132.5</v>
      </c>
    </row>
    <row r="131" spans="1:7" x14ac:dyDescent="0.2">
      <c r="A131" s="860">
        <v>42654</v>
      </c>
      <c r="B131" s="575" t="s">
        <v>2352</v>
      </c>
      <c r="C131" s="508" t="s">
        <v>1250</v>
      </c>
      <c r="D131" s="509">
        <v>431</v>
      </c>
      <c r="E131" s="509">
        <f>D131*C13-D131</f>
        <v>25.860000000000014</v>
      </c>
      <c r="F131" s="509">
        <f t="shared" si="8"/>
        <v>456.86</v>
      </c>
    </row>
    <row r="132" spans="1:7" x14ac:dyDescent="0.2">
      <c r="A132" s="860">
        <v>42655</v>
      </c>
      <c r="B132" s="575" t="s">
        <v>2353</v>
      </c>
      <c r="C132" s="508" t="s">
        <v>1250</v>
      </c>
      <c r="D132" s="509">
        <v>75</v>
      </c>
      <c r="E132" s="509">
        <f>D132*C13-D132</f>
        <v>4.5</v>
      </c>
      <c r="F132" s="509">
        <f t="shared" si="8"/>
        <v>79.5</v>
      </c>
    </row>
    <row r="133" spans="1:7" x14ac:dyDescent="0.2">
      <c r="A133" s="860">
        <v>42656</v>
      </c>
      <c r="B133" s="575" t="s">
        <v>1855</v>
      </c>
      <c r="C133" s="508" t="s">
        <v>213</v>
      </c>
      <c r="D133" s="509">
        <v>422</v>
      </c>
      <c r="E133" s="509">
        <f>D133*C13-D133</f>
        <v>25.32000000000005</v>
      </c>
      <c r="F133" s="509">
        <f t="shared" si="8"/>
        <v>447.32000000000005</v>
      </c>
    </row>
    <row r="134" spans="1:7" x14ac:dyDescent="0.2">
      <c r="A134" s="860">
        <v>42657</v>
      </c>
      <c r="B134" s="575" t="s">
        <v>2354</v>
      </c>
      <c r="C134" s="508" t="s">
        <v>213</v>
      </c>
      <c r="D134" s="509">
        <v>629</v>
      </c>
      <c r="E134" s="509">
        <f>D134*C13-D134</f>
        <v>37.740000000000009</v>
      </c>
      <c r="F134" s="509">
        <f t="shared" si="8"/>
        <v>666.74</v>
      </c>
    </row>
    <row r="135" spans="1:7" x14ac:dyDescent="0.2">
      <c r="A135" s="679">
        <v>42664</v>
      </c>
      <c r="B135" s="575" t="s">
        <v>2415</v>
      </c>
      <c r="C135" s="508" t="s">
        <v>213</v>
      </c>
      <c r="D135" s="509">
        <v>819.5</v>
      </c>
      <c r="E135" s="509">
        <f>D135*C13-D135</f>
        <v>49.170000000000073</v>
      </c>
      <c r="F135" s="509">
        <f t="shared" ref="F135:F141" si="9">D135+E135</f>
        <v>868.67000000000007</v>
      </c>
    </row>
    <row r="136" spans="1:7" x14ac:dyDescent="0.2">
      <c r="A136" s="861"/>
      <c r="B136" s="682" t="s">
        <v>1854</v>
      </c>
      <c r="D136" s="509">
        <v>75.12</v>
      </c>
      <c r="F136" s="509">
        <f t="shared" si="9"/>
        <v>75.12</v>
      </c>
    </row>
    <row r="137" spans="1:7" x14ac:dyDescent="0.2">
      <c r="A137" s="679">
        <v>42664</v>
      </c>
      <c r="B137" s="575" t="s">
        <v>2356</v>
      </c>
      <c r="C137" s="508" t="s">
        <v>213</v>
      </c>
      <c r="D137" s="509">
        <v>591</v>
      </c>
      <c r="E137" s="509">
        <f>D137*C13-D137</f>
        <v>35.460000000000036</v>
      </c>
      <c r="F137" s="509">
        <f t="shared" si="9"/>
        <v>626.46</v>
      </c>
    </row>
    <row r="138" spans="1:7" x14ac:dyDescent="0.2">
      <c r="A138" s="860">
        <v>42670</v>
      </c>
      <c r="B138" s="575" t="s">
        <v>91</v>
      </c>
      <c r="C138" s="508" t="s">
        <v>213</v>
      </c>
      <c r="D138" s="509">
        <v>370</v>
      </c>
      <c r="E138" s="509">
        <f>D138*C13-D138</f>
        <v>22.200000000000045</v>
      </c>
      <c r="F138" s="509">
        <f t="shared" si="9"/>
        <v>392.20000000000005</v>
      </c>
    </row>
    <row r="139" spans="1:7" x14ac:dyDescent="0.2">
      <c r="A139" s="860">
        <v>42671</v>
      </c>
      <c r="B139" s="575" t="s">
        <v>681</v>
      </c>
      <c r="C139" s="508" t="s">
        <v>213</v>
      </c>
      <c r="D139" s="509">
        <v>409</v>
      </c>
      <c r="E139" s="509">
        <f>D139*C13-D139</f>
        <v>24.54000000000002</v>
      </c>
      <c r="F139" s="509">
        <f t="shared" si="9"/>
        <v>433.54</v>
      </c>
    </row>
    <row r="140" spans="1:7" x14ac:dyDescent="0.2">
      <c r="A140" s="860">
        <v>42671</v>
      </c>
      <c r="B140" s="575" t="s">
        <v>2468</v>
      </c>
      <c r="C140" s="508" t="s">
        <v>213</v>
      </c>
      <c r="D140" s="509">
        <v>422</v>
      </c>
      <c r="E140" s="509">
        <v>20.45</v>
      </c>
      <c r="F140" s="509">
        <f t="shared" si="9"/>
        <v>442.45</v>
      </c>
      <c r="G140" s="509"/>
    </row>
    <row r="141" spans="1:7" x14ac:dyDescent="0.2">
      <c r="A141" s="860">
        <v>42677</v>
      </c>
      <c r="B141" s="575" t="s">
        <v>91</v>
      </c>
      <c r="C141" s="508" t="s">
        <v>213</v>
      </c>
      <c r="D141" s="509">
        <v>370</v>
      </c>
      <c r="E141" s="509">
        <f>D141*C13-D141</f>
        <v>22.200000000000045</v>
      </c>
      <c r="F141" s="509">
        <f t="shared" si="9"/>
        <v>392.20000000000005</v>
      </c>
    </row>
    <row r="142" spans="1:7" x14ac:dyDescent="0.2">
      <c r="A142" s="860">
        <v>42682</v>
      </c>
      <c r="B142" s="575" t="s">
        <v>2515</v>
      </c>
      <c r="C142" s="508" t="s">
        <v>213</v>
      </c>
      <c r="D142" s="509">
        <v>648</v>
      </c>
      <c r="E142" s="509">
        <f>D142*C13-D142</f>
        <v>38.879999999999995</v>
      </c>
      <c r="F142" s="509">
        <f t="shared" ref="F142:F149" si="10">D142+E142</f>
        <v>686.88</v>
      </c>
    </row>
    <row r="143" spans="1:7" x14ac:dyDescent="0.2">
      <c r="A143" s="860">
        <v>42683</v>
      </c>
      <c r="B143" s="575" t="s">
        <v>2580</v>
      </c>
      <c r="C143" s="508" t="s">
        <v>1250</v>
      </c>
      <c r="D143" s="1130">
        <v>75</v>
      </c>
      <c r="E143" s="509">
        <f>D143*C13-D143</f>
        <v>4.5</v>
      </c>
      <c r="F143" s="509">
        <f t="shared" si="10"/>
        <v>79.5</v>
      </c>
    </row>
    <row r="144" spans="1:7" x14ac:dyDescent="0.2">
      <c r="A144" s="860">
        <v>42685</v>
      </c>
      <c r="B144" s="575" t="s">
        <v>91</v>
      </c>
      <c r="C144" s="508" t="s">
        <v>213</v>
      </c>
      <c r="D144" s="509">
        <v>370</v>
      </c>
      <c r="E144" s="509">
        <f>D144*C13-D144</f>
        <v>22.200000000000045</v>
      </c>
      <c r="F144" s="509">
        <f t="shared" si="10"/>
        <v>392.20000000000005</v>
      </c>
    </row>
    <row r="145" spans="1:6" x14ac:dyDescent="0.2">
      <c r="A145" s="860">
        <v>42690</v>
      </c>
      <c r="B145" s="575" t="s">
        <v>2562</v>
      </c>
      <c r="C145" s="508" t="s">
        <v>213</v>
      </c>
      <c r="D145" s="509">
        <v>540</v>
      </c>
      <c r="E145" s="509">
        <f>D145*C13-D145</f>
        <v>32.399999999999977</v>
      </c>
      <c r="F145" s="509">
        <f t="shared" si="10"/>
        <v>572.4</v>
      </c>
    </row>
    <row r="146" spans="1:6" x14ac:dyDescent="0.2">
      <c r="A146" s="860">
        <v>42692</v>
      </c>
      <c r="B146" s="575" t="s">
        <v>2639</v>
      </c>
      <c r="C146" s="508" t="s">
        <v>213</v>
      </c>
      <c r="D146" s="509">
        <v>427</v>
      </c>
      <c r="E146" s="509">
        <f>D146*C13-D146</f>
        <v>25.620000000000005</v>
      </c>
      <c r="F146" s="509">
        <f t="shared" si="10"/>
        <v>452.62</v>
      </c>
    </row>
    <row r="147" spans="1:6" x14ac:dyDescent="0.2">
      <c r="A147" s="860">
        <v>42696</v>
      </c>
      <c r="B147" s="575" t="s">
        <v>91</v>
      </c>
      <c r="C147" s="508" t="s">
        <v>213</v>
      </c>
      <c r="D147" s="509">
        <v>474</v>
      </c>
      <c r="E147" s="509">
        <f>D147*C13-D147</f>
        <v>28.439999999999998</v>
      </c>
      <c r="F147" s="509">
        <f t="shared" si="10"/>
        <v>502.44</v>
      </c>
    </row>
    <row r="148" spans="1:6" x14ac:dyDescent="0.2">
      <c r="A148" s="860">
        <v>42698</v>
      </c>
      <c r="B148" s="575" t="s">
        <v>2596</v>
      </c>
      <c r="C148" s="508" t="s">
        <v>213</v>
      </c>
      <c r="D148" s="509">
        <v>849.4</v>
      </c>
      <c r="E148" s="509">
        <f>D148*C13-D148</f>
        <v>50.964000000000055</v>
      </c>
      <c r="F148" s="509">
        <f t="shared" si="10"/>
        <v>900.36400000000003</v>
      </c>
    </row>
    <row r="149" spans="1:6" x14ac:dyDescent="0.2">
      <c r="A149" s="767"/>
      <c r="B149" s="682" t="s">
        <v>1854</v>
      </c>
      <c r="D149" s="509">
        <v>55</v>
      </c>
      <c r="F149" s="509">
        <f t="shared" si="10"/>
        <v>55</v>
      </c>
    </row>
    <row r="150" spans="1:6" x14ac:dyDescent="0.2">
      <c r="A150" s="860">
        <v>42699</v>
      </c>
      <c r="B150" s="575" t="s">
        <v>91</v>
      </c>
      <c r="C150" s="508" t="s">
        <v>213</v>
      </c>
      <c r="D150" s="509">
        <v>539</v>
      </c>
      <c r="E150" s="509">
        <f>D150*C13-D150</f>
        <v>32.340000000000032</v>
      </c>
      <c r="F150" s="509">
        <f t="shared" ref="F150:F155" si="11">D150+E150</f>
        <v>571.34</v>
      </c>
    </row>
    <row r="151" spans="1:6" x14ac:dyDescent="0.2">
      <c r="A151" s="860">
        <v>42705</v>
      </c>
      <c r="B151" s="575" t="s">
        <v>91</v>
      </c>
      <c r="C151" s="508" t="s">
        <v>213</v>
      </c>
      <c r="D151" s="509">
        <v>290</v>
      </c>
      <c r="E151" s="509">
        <f>D151*C13-D151</f>
        <v>17.400000000000034</v>
      </c>
      <c r="F151" s="509">
        <f t="shared" si="11"/>
        <v>307.40000000000003</v>
      </c>
    </row>
    <row r="152" spans="1:6" x14ac:dyDescent="0.2">
      <c r="A152" s="860">
        <v>42705</v>
      </c>
      <c r="B152" s="575" t="s">
        <v>681</v>
      </c>
      <c r="C152" s="508" t="s">
        <v>1250</v>
      </c>
      <c r="D152" s="509">
        <v>488</v>
      </c>
      <c r="E152" s="509">
        <f>D152*C13-D152</f>
        <v>29.279999999999973</v>
      </c>
      <c r="F152" s="509">
        <f t="shared" si="11"/>
        <v>517.28</v>
      </c>
    </row>
    <row r="153" spans="1:6" x14ac:dyDescent="0.2">
      <c r="A153" s="860">
        <v>42711</v>
      </c>
      <c r="B153" s="575" t="s">
        <v>2684</v>
      </c>
      <c r="C153" s="508" t="s">
        <v>1250</v>
      </c>
      <c r="D153" s="509">
        <v>422</v>
      </c>
      <c r="E153" s="509">
        <f>D153*C13-D153</f>
        <v>25.32000000000005</v>
      </c>
      <c r="F153" s="509">
        <f t="shared" si="11"/>
        <v>447.32000000000005</v>
      </c>
    </row>
    <row r="154" spans="1:6" x14ac:dyDescent="0.2">
      <c r="A154" s="860">
        <v>42712</v>
      </c>
      <c r="B154" s="575" t="s">
        <v>2685</v>
      </c>
      <c r="C154" s="508" t="s">
        <v>1250</v>
      </c>
      <c r="D154" s="509">
        <v>250</v>
      </c>
      <c r="E154" s="509">
        <f>D154*C13-D154</f>
        <v>15</v>
      </c>
      <c r="F154" s="509">
        <f t="shared" si="11"/>
        <v>265</v>
      </c>
    </row>
    <row r="155" spans="1:6" x14ac:dyDescent="0.2">
      <c r="A155" s="860">
        <v>42713</v>
      </c>
      <c r="B155" s="575" t="s">
        <v>91</v>
      </c>
      <c r="C155" s="508" t="s">
        <v>213</v>
      </c>
      <c r="D155" s="509">
        <v>370</v>
      </c>
      <c r="E155" s="509">
        <f>D155*C13-D155</f>
        <v>22.200000000000045</v>
      </c>
      <c r="F155" s="509">
        <f t="shared" si="11"/>
        <v>392.20000000000005</v>
      </c>
    </row>
    <row r="156" spans="1:6" x14ac:dyDescent="0.2">
      <c r="A156" s="860">
        <v>42718</v>
      </c>
      <c r="B156" s="575" t="s">
        <v>2741</v>
      </c>
      <c r="C156" s="508" t="s">
        <v>213</v>
      </c>
      <c r="D156" s="509">
        <v>539</v>
      </c>
      <c r="E156" s="509">
        <f>D156*C13-D156</f>
        <v>32.340000000000032</v>
      </c>
      <c r="F156" s="509">
        <f t="shared" ref="F156:F161" si="12">D156+E156</f>
        <v>571.34</v>
      </c>
    </row>
    <row r="157" spans="1:6" x14ac:dyDescent="0.2">
      <c r="A157" s="860">
        <v>42719</v>
      </c>
      <c r="B157" s="575" t="s">
        <v>681</v>
      </c>
      <c r="C157" s="508" t="s">
        <v>213</v>
      </c>
      <c r="D157" s="509">
        <v>488</v>
      </c>
      <c r="E157" s="509">
        <f>D157*C13-D157</f>
        <v>29.279999999999973</v>
      </c>
      <c r="F157" s="509">
        <f t="shared" si="12"/>
        <v>517.28</v>
      </c>
    </row>
    <row r="158" spans="1:6" x14ac:dyDescent="0.2">
      <c r="A158" s="860">
        <v>42723</v>
      </c>
      <c r="B158" s="575" t="s">
        <v>934</v>
      </c>
      <c r="C158" s="508" t="s">
        <v>1250</v>
      </c>
      <c r="D158" s="509">
        <v>431</v>
      </c>
      <c r="E158" s="509">
        <f>D158*C13-D158</f>
        <v>25.860000000000014</v>
      </c>
      <c r="F158" s="509">
        <f t="shared" si="12"/>
        <v>456.86</v>
      </c>
    </row>
    <row r="159" spans="1:6" x14ac:dyDescent="0.2">
      <c r="A159" s="860">
        <v>42723</v>
      </c>
      <c r="B159" s="575" t="s">
        <v>91</v>
      </c>
      <c r="C159" s="508" t="s">
        <v>213</v>
      </c>
      <c r="D159" s="509">
        <v>370</v>
      </c>
      <c r="E159" s="509">
        <f>D159*C13-D159</f>
        <v>22.200000000000045</v>
      </c>
      <c r="F159" s="509">
        <f t="shared" si="12"/>
        <v>392.20000000000005</v>
      </c>
    </row>
    <row r="160" spans="1:6" x14ac:dyDescent="0.2">
      <c r="A160" s="860">
        <v>42725</v>
      </c>
      <c r="B160" s="575" t="s">
        <v>91</v>
      </c>
      <c r="C160" s="508" t="s">
        <v>213</v>
      </c>
      <c r="D160" s="509">
        <v>370</v>
      </c>
      <c r="E160" s="509">
        <f>D160*C13-D160</f>
        <v>22.200000000000045</v>
      </c>
      <c r="F160" s="509">
        <f t="shared" si="12"/>
        <v>392.20000000000005</v>
      </c>
    </row>
    <row r="161" spans="1:8" x14ac:dyDescent="0.2">
      <c r="A161" s="860">
        <v>42726</v>
      </c>
      <c r="B161" s="575" t="s">
        <v>2980</v>
      </c>
      <c r="C161" s="508" t="s">
        <v>1250</v>
      </c>
      <c r="D161" s="509">
        <v>125</v>
      </c>
      <c r="E161" s="509">
        <f>D161*C13-D161</f>
        <v>7.5</v>
      </c>
      <c r="F161" s="509">
        <f t="shared" si="12"/>
        <v>132.5</v>
      </c>
    </row>
    <row r="162" spans="1:8" x14ac:dyDescent="0.2">
      <c r="D162" s="509"/>
    </row>
    <row r="163" spans="1:8" x14ac:dyDescent="0.2">
      <c r="A163" s="1225">
        <v>2017</v>
      </c>
      <c r="B163" s="1222"/>
      <c r="C163" s="1223"/>
      <c r="D163" s="1224"/>
      <c r="E163" s="1222"/>
      <c r="F163" s="1223"/>
      <c r="G163" s="1222"/>
      <c r="H163" s="1222"/>
    </row>
    <row r="164" spans="1:8" x14ac:dyDescent="0.2">
      <c r="A164" s="1474"/>
      <c r="B164" s="575"/>
      <c r="C164" s="1475"/>
      <c r="D164" s="1476"/>
      <c r="E164" s="575"/>
      <c r="F164" s="1475"/>
      <c r="G164" s="575"/>
      <c r="H164" s="575"/>
    </row>
    <row r="165" spans="1:8" x14ac:dyDescent="0.2">
      <c r="A165" s="1474"/>
      <c r="B165" s="575"/>
      <c r="C165" s="1475"/>
      <c r="D165" s="1476"/>
      <c r="E165" s="575"/>
      <c r="F165" s="1475"/>
      <c r="G165" s="575"/>
      <c r="H165" s="575"/>
    </row>
    <row r="166" spans="1:8" x14ac:dyDescent="0.2">
      <c r="A166" s="1474"/>
      <c r="B166" s="575" t="s">
        <v>1237</v>
      </c>
      <c r="C166" s="1475" t="s">
        <v>1238</v>
      </c>
      <c r="D166" s="1476">
        <v>299</v>
      </c>
      <c r="E166" s="575"/>
      <c r="F166" s="1475"/>
      <c r="G166" s="575"/>
      <c r="H166" s="575"/>
    </row>
    <row r="167" spans="1:8" x14ac:dyDescent="0.2">
      <c r="A167" s="1474"/>
      <c r="B167" s="575"/>
      <c r="C167" s="1475" t="s">
        <v>1239</v>
      </c>
      <c r="D167" s="1476">
        <v>381</v>
      </c>
      <c r="E167" s="575"/>
      <c r="F167" s="1475"/>
      <c r="G167" s="575"/>
      <c r="H167" s="575"/>
    </row>
    <row r="168" spans="1:8" x14ac:dyDescent="0.2">
      <c r="A168" s="1474"/>
      <c r="B168" s="575" t="s">
        <v>1240</v>
      </c>
      <c r="C168" s="1475" t="s">
        <v>1238</v>
      </c>
      <c r="D168" s="1476">
        <v>421</v>
      </c>
      <c r="E168" s="575"/>
      <c r="F168" s="1475"/>
      <c r="G168" s="575"/>
      <c r="H168" s="575"/>
    </row>
    <row r="169" spans="1:8" x14ac:dyDescent="0.2">
      <c r="A169" s="1474"/>
      <c r="B169" s="575"/>
      <c r="C169" s="1475" t="s">
        <v>1239</v>
      </c>
      <c r="D169" s="1476">
        <v>503</v>
      </c>
      <c r="E169" s="575"/>
      <c r="F169" s="1475"/>
      <c r="G169" s="575"/>
      <c r="H169" s="575"/>
    </row>
    <row r="170" spans="1:8" x14ac:dyDescent="0.2">
      <c r="A170" s="1474"/>
      <c r="B170" s="575" t="s">
        <v>1731</v>
      </c>
      <c r="C170" s="1475"/>
      <c r="D170" s="1476">
        <v>59</v>
      </c>
      <c r="E170" s="575"/>
      <c r="F170" s="1475"/>
      <c r="G170" s="575"/>
      <c r="H170" s="575"/>
    </row>
    <row r="171" spans="1:8" x14ac:dyDescent="0.2">
      <c r="A171" s="1474"/>
      <c r="B171" s="575" t="s">
        <v>1241</v>
      </c>
      <c r="C171" s="1475"/>
      <c r="D171" s="1476">
        <v>54</v>
      </c>
      <c r="E171" s="575"/>
      <c r="F171" s="1475"/>
      <c r="G171" s="575"/>
      <c r="H171" s="575"/>
    </row>
    <row r="172" spans="1:8" x14ac:dyDescent="0.2">
      <c r="A172" s="1474"/>
      <c r="B172" s="575"/>
      <c r="C172" s="1475"/>
      <c r="D172" s="1476"/>
      <c r="E172" s="575"/>
      <c r="F172" s="1475"/>
      <c r="G172" s="575"/>
      <c r="H172" s="575"/>
    </row>
    <row r="173" spans="1:8" ht="15" x14ac:dyDescent="0.25">
      <c r="A173" s="507" t="s">
        <v>308</v>
      </c>
      <c r="B173" s="511" t="s">
        <v>1245</v>
      </c>
      <c r="C173" s="512" t="s">
        <v>1246</v>
      </c>
      <c r="D173" s="516" t="s">
        <v>1247</v>
      </c>
      <c r="E173" s="512" t="s">
        <v>1248</v>
      </c>
      <c r="F173" s="512" t="s">
        <v>1249</v>
      </c>
    </row>
    <row r="174" spans="1:8" ht="15" x14ac:dyDescent="0.25">
      <c r="A174" s="507"/>
      <c r="B174" s="511"/>
      <c r="C174" s="512"/>
      <c r="D174" s="513">
        <f>SUM(D175:D201)</f>
        <v>10591</v>
      </c>
      <c r="E174" s="513">
        <f>SUM(E175:E201)</f>
        <v>635.46000000000038</v>
      </c>
      <c r="F174" s="513">
        <f>SUM(F175:F201)</f>
        <v>11226.460000000001</v>
      </c>
    </row>
    <row r="175" spans="1:8" x14ac:dyDescent="0.2">
      <c r="A175" s="860">
        <v>42741</v>
      </c>
      <c r="B175" t="s">
        <v>91</v>
      </c>
      <c r="C175" s="508" t="s">
        <v>213</v>
      </c>
      <c r="D175" s="509">
        <v>381</v>
      </c>
      <c r="E175" s="509">
        <f>D175*C13-D175</f>
        <v>22.860000000000014</v>
      </c>
      <c r="F175" s="509">
        <f t="shared" ref="F175:F180" si="13">D175+E175</f>
        <v>403.86</v>
      </c>
    </row>
    <row r="176" spans="1:8" x14ac:dyDescent="0.2">
      <c r="A176" s="1460">
        <v>42746</v>
      </c>
      <c r="B176" t="s">
        <v>91</v>
      </c>
      <c r="C176" s="508" t="s">
        <v>213</v>
      </c>
      <c r="D176" s="509">
        <v>381</v>
      </c>
      <c r="E176" s="509">
        <f>D176*C13-D176</f>
        <v>22.860000000000014</v>
      </c>
      <c r="F176" s="509">
        <f t="shared" si="13"/>
        <v>403.86</v>
      </c>
    </row>
    <row r="177" spans="1:7" x14ac:dyDescent="0.2">
      <c r="A177" s="510" t="s">
        <v>3064</v>
      </c>
      <c r="B177" t="s">
        <v>2386</v>
      </c>
      <c r="C177" s="508" t="s">
        <v>1250</v>
      </c>
      <c r="D177" s="509">
        <v>125</v>
      </c>
      <c r="E177" s="509">
        <f>D177*C13-D177</f>
        <v>7.5</v>
      </c>
      <c r="F177" s="509">
        <f t="shared" si="13"/>
        <v>132.5</v>
      </c>
    </row>
    <row r="178" spans="1:7" x14ac:dyDescent="0.2">
      <c r="A178" s="860">
        <v>42752</v>
      </c>
      <c r="B178" t="s">
        <v>2024</v>
      </c>
      <c r="C178" s="508" t="s">
        <v>213</v>
      </c>
      <c r="D178" s="509">
        <v>557</v>
      </c>
      <c r="E178" s="509">
        <f>D178*C13-D178</f>
        <v>33.420000000000073</v>
      </c>
      <c r="F178" s="509">
        <f t="shared" si="13"/>
        <v>590.42000000000007</v>
      </c>
    </row>
    <row r="179" spans="1:7" x14ac:dyDescent="0.2">
      <c r="A179" s="860">
        <v>42755</v>
      </c>
      <c r="B179" t="s">
        <v>681</v>
      </c>
      <c r="C179" s="508" t="s">
        <v>1250</v>
      </c>
      <c r="D179" s="509">
        <v>300</v>
      </c>
      <c r="E179" s="509">
        <f>D179*C13-D179</f>
        <v>18</v>
      </c>
      <c r="F179" s="509">
        <f t="shared" si="13"/>
        <v>318</v>
      </c>
    </row>
    <row r="180" spans="1:7" x14ac:dyDescent="0.2">
      <c r="A180" s="860">
        <v>42755</v>
      </c>
      <c r="B180" t="s">
        <v>91</v>
      </c>
      <c r="C180" s="508" t="s">
        <v>213</v>
      </c>
      <c r="D180" s="509">
        <v>435</v>
      </c>
      <c r="E180" s="509">
        <f>D180*C13-D180</f>
        <v>26.100000000000023</v>
      </c>
      <c r="F180" s="509">
        <f t="shared" si="13"/>
        <v>461.1</v>
      </c>
    </row>
    <row r="181" spans="1:7" x14ac:dyDescent="0.2">
      <c r="A181" s="860">
        <v>42759</v>
      </c>
      <c r="B181" t="s">
        <v>2024</v>
      </c>
      <c r="C181" s="508" t="s">
        <v>213</v>
      </c>
      <c r="D181" s="509">
        <v>435</v>
      </c>
      <c r="E181" s="509">
        <f>D181*C13-D181</f>
        <v>26.100000000000023</v>
      </c>
      <c r="F181" s="509">
        <f t="shared" ref="F181:F189" si="14">D181+E181</f>
        <v>461.1</v>
      </c>
    </row>
    <row r="182" spans="1:7" x14ac:dyDescent="0.2">
      <c r="A182" s="1460">
        <v>42760</v>
      </c>
      <c r="B182" t="s">
        <v>3145</v>
      </c>
      <c r="C182" s="508" t="s">
        <v>1250</v>
      </c>
      <c r="D182" s="509">
        <v>125</v>
      </c>
      <c r="E182" s="509">
        <f>D182*C13-D182</f>
        <v>7.5</v>
      </c>
      <c r="F182" s="509">
        <f t="shared" si="14"/>
        <v>132.5</v>
      </c>
    </row>
    <row r="183" spans="1:7" x14ac:dyDescent="0.2">
      <c r="A183" s="1460">
        <v>42762</v>
      </c>
      <c r="B183" t="s">
        <v>3146</v>
      </c>
      <c r="C183" s="508" t="s">
        <v>1250</v>
      </c>
      <c r="D183" s="509">
        <v>498</v>
      </c>
      <c r="E183" s="509">
        <f>D183*C13-D183</f>
        <v>29.879999999999995</v>
      </c>
      <c r="F183" s="509">
        <f t="shared" si="14"/>
        <v>527.88</v>
      </c>
    </row>
    <row r="184" spans="1:7" x14ac:dyDescent="0.2">
      <c r="A184" s="1460">
        <v>42762</v>
      </c>
      <c r="B184" t="s">
        <v>3147</v>
      </c>
      <c r="C184" s="508" t="s">
        <v>213</v>
      </c>
      <c r="D184" s="509">
        <v>435</v>
      </c>
      <c r="E184" s="509">
        <f>D184*C13-D184</f>
        <v>26.100000000000023</v>
      </c>
      <c r="F184" s="509">
        <f t="shared" si="14"/>
        <v>461.1</v>
      </c>
    </row>
    <row r="185" spans="1:7" x14ac:dyDescent="0.2">
      <c r="A185" s="860">
        <v>42769</v>
      </c>
      <c r="B185" t="s">
        <v>91</v>
      </c>
      <c r="C185" s="508" t="s">
        <v>213</v>
      </c>
      <c r="D185" s="509">
        <v>381</v>
      </c>
      <c r="E185" s="509">
        <f>D185*C13-D185</f>
        <v>22.860000000000014</v>
      </c>
      <c r="F185" s="509">
        <f t="shared" si="14"/>
        <v>403.86</v>
      </c>
      <c r="G185" t="s">
        <v>3129</v>
      </c>
    </row>
    <row r="186" spans="1:7" x14ac:dyDescent="0.2">
      <c r="A186" s="1567">
        <v>42769</v>
      </c>
      <c r="B186" t="s">
        <v>3277</v>
      </c>
      <c r="C186" s="508" t="s">
        <v>1250</v>
      </c>
      <c r="D186" s="509">
        <v>250</v>
      </c>
      <c r="E186" s="509">
        <f>D186*C13-D186</f>
        <v>15</v>
      </c>
      <c r="F186" s="509">
        <f t="shared" si="14"/>
        <v>265</v>
      </c>
      <c r="G186" t="s">
        <v>3276</v>
      </c>
    </row>
    <row r="187" spans="1:7" x14ac:dyDescent="0.2">
      <c r="A187" s="1460">
        <v>42775</v>
      </c>
      <c r="B187" s="1567" t="s">
        <v>1113</v>
      </c>
      <c r="C187" s="508" t="s">
        <v>1250</v>
      </c>
      <c r="D187" s="509">
        <v>299</v>
      </c>
      <c r="E187" s="509">
        <f>D187*C13-D187</f>
        <v>17.939999999999998</v>
      </c>
      <c r="F187" s="509">
        <f t="shared" si="14"/>
        <v>316.94</v>
      </c>
      <c r="G187" t="s">
        <v>3205</v>
      </c>
    </row>
    <row r="188" spans="1:7" x14ac:dyDescent="0.2">
      <c r="A188" s="1460">
        <v>42776</v>
      </c>
      <c r="B188" t="s">
        <v>1265</v>
      </c>
      <c r="C188" s="508" t="s">
        <v>1250</v>
      </c>
      <c r="D188" s="509">
        <v>498</v>
      </c>
      <c r="E188" s="509">
        <f>D188*C13-D188</f>
        <v>29.879999999999995</v>
      </c>
      <c r="F188" s="509">
        <f t="shared" si="14"/>
        <v>527.88</v>
      </c>
      <c r="G188" t="s">
        <v>3206</v>
      </c>
    </row>
    <row r="189" spans="1:7" x14ac:dyDescent="0.2">
      <c r="A189" s="1460">
        <v>42776</v>
      </c>
      <c r="B189" t="s">
        <v>3207</v>
      </c>
      <c r="C189" s="508" t="s">
        <v>213</v>
      </c>
      <c r="D189" s="509">
        <v>435</v>
      </c>
      <c r="E189" s="509">
        <f>D189*C13-D189</f>
        <v>26.100000000000023</v>
      </c>
      <c r="F189" s="509">
        <f t="shared" si="14"/>
        <v>461.1</v>
      </c>
      <c r="G189" t="s">
        <v>3208</v>
      </c>
    </row>
    <row r="190" spans="1:7" x14ac:dyDescent="0.2">
      <c r="A190" s="1567">
        <v>42779</v>
      </c>
      <c r="B190" t="s">
        <v>2024</v>
      </c>
      <c r="C190" s="508" t="s">
        <v>1250</v>
      </c>
      <c r="D190" s="509">
        <v>475</v>
      </c>
      <c r="E190" s="509">
        <f>D190*C13-D190</f>
        <v>28.5</v>
      </c>
      <c r="F190" s="509">
        <f t="shared" ref="F190:F198" si="15">D190+E190</f>
        <v>503.5</v>
      </c>
      <c r="G190" t="s">
        <v>3223</v>
      </c>
    </row>
    <row r="191" spans="1:7" x14ac:dyDescent="0.2">
      <c r="A191" s="1567">
        <v>42780</v>
      </c>
      <c r="B191" t="s">
        <v>3224</v>
      </c>
      <c r="C191" s="508" t="s">
        <v>1250</v>
      </c>
      <c r="D191" s="509">
        <v>299</v>
      </c>
      <c r="E191" s="509">
        <f>D191*C13-D191</f>
        <v>17.939999999999998</v>
      </c>
      <c r="F191" s="509">
        <f t="shared" si="15"/>
        <v>316.94</v>
      </c>
      <c r="G191" t="s">
        <v>3208</v>
      </c>
    </row>
    <row r="192" spans="1:7" x14ac:dyDescent="0.2">
      <c r="A192" s="1567">
        <v>42780</v>
      </c>
      <c r="B192" t="s">
        <v>3274</v>
      </c>
      <c r="C192" s="508" t="s">
        <v>1250</v>
      </c>
      <c r="D192" s="509">
        <v>552</v>
      </c>
      <c r="E192" s="509">
        <f>D192*C13-D192</f>
        <v>33.120000000000005</v>
      </c>
      <c r="F192" s="509">
        <f t="shared" si="15"/>
        <v>585.12</v>
      </c>
      <c r="G192" t="s">
        <v>3275</v>
      </c>
    </row>
    <row r="193" spans="1:7" x14ac:dyDescent="0.2">
      <c r="A193" s="1567">
        <v>42781</v>
      </c>
      <c r="B193" t="s">
        <v>3328</v>
      </c>
      <c r="C193" s="508" t="s">
        <v>213</v>
      </c>
      <c r="D193" s="509">
        <v>381</v>
      </c>
      <c r="E193" s="509">
        <f>D193*C13-D193</f>
        <v>22.860000000000014</v>
      </c>
      <c r="F193" s="509">
        <f t="shared" si="15"/>
        <v>403.86</v>
      </c>
      <c r="G193" t="s">
        <v>3129</v>
      </c>
    </row>
    <row r="194" spans="1:7" x14ac:dyDescent="0.2">
      <c r="A194" s="1567">
        <v>42783</v>
      </c>
      <c r="B194" t="s">
        <v>3329</v>
      </c>
      <c r="C194" s="508" t="s">
        <v>1250</v>
      </c>
      <c r="D194" s="509">
        <v>407</v>
      </c>
      <c r="E194" s="509">
        <f>D194*C13-D194</f>
        <v>24.420000000000016</v>
      </c>
      <c r="F194" s="509">
        <f t="shared" si="15"/>
        <v>431.42</v>
      </c>
      <c r="G194" t="s">
        <v>3275</v>
      </c>
    </row>
    <row r="195" spans="1:7" x14ac:dyDescent="0.2">
      <c r="A195" s="1567">
        <v>42788</v>
      </c>
      <c r="B195" t="s">
        <v>3278</v>
      </c>
      <c r="C195" s="508" t="s">
        <v>213</v>
      </c>
      <c r="D195" s="509">
        <v>503</v>
      </c>
      <c r="E195" s="509">
        <f>D195*C13-D195</f>
        <v>30.180000000000064</v>
      </c>
      <c r="F195" s="509">
        <f t="shared" si="15"/>
        <v>533.18000000000006</v>
      </c>
      <c r="G195" t="s">
        <v>3309</v>
      </c>
    </row>
    <row r="196" spans="1:7" x14ac:dyDescent="0.2">
      <c r="A196" s="1567">
        <v>42788</v>
      </c>
      <c r="B196" t="s">
        <v>3307</v>
      </c>
      <c r="C196" s="508" t="s">
        <v>213</v>
      </c>
      <c r="D196" s="509">
        <v>381</v>
      </c>
      <c r="E196" s="509">
        <f>D196*C13-D196</f>
        <v>22.860000000000014</v>
      </c>
      <c r="F196" s="509">
        <f t="shared" si="15"/>
        <v>403.86</v>
      </c>
      <c r="G196" t="s">
        <v>3310</v>
      </c>
    </row>
    <row r="197" spans="1:7" x14ac:dyDescent="0.2">
      <c r="A197" s="1567">
        <v>42790</v>
      </c>
      <c r="B197" t="s">
        <v>3307</v>
      </c>
      <c r="C197" s="508" t="s">
        <v>213</v>
      </c>
      <c r="D197" s="509">
        <v>381</v>
      </c>
      <c r="E197" s="509">
        <f>D197*C13-D197</f>
        <v>22.860000000000014</v>
      </c>
      <c r="F197" s="509">
        <f t="shared" si="15"/>
        <v>403.86</v>
      </c>
      <c r="G197" t="s">
        <v>3308</v>
      </c>
    </row>
    <row r="198" spans="1:7" x14ac:dyDescent="0.2">
      <c r="A198" s="1567">
        <v>42790</v>
      </c>
      <c r="B198" t="s">
        <v>3413</v>
      </c>
      <c r="C198" s="508" t="s">
        <v>1250</v>
      </c>
      <c r="D198" s="509">
        <v>100</v>
      </c>
      <c r="E198" s="509">
        <f>D198*C13-D198</f>
        <v>6</v>
      </c>
      <c r="F198" s="509">
        <f t="shared" si="15"/>
        <v>106</v>
      </c>
    </row>
    <row r="199" spans="1:7" x14ac:dyDescent="0.2">
      <c r="A199" s="1567">
        <v>42796</v>
      </c>
      <c r="B199" t="s">
        <v>91</v>
      </c>
      <c r="C199" s="508" t="s">
        <v>213</v>
      </c>
      <c r="D199" s="509">
        <v>381</v>
      </c>
      <c r="E199" s="509">
        <f>D199*C13-D199</f>
        <v>22.860000000000014</v>
      </c>
      <c r="F199" s="509">
        <f t="shared" ref="F199:F207" si="16">D199+E199</f>
        <v>403.86</v>
      </c>
      <c r="G199" t="s">
        <v>3129</v>
      </c>
    </row>
    <row r="200" spans="1:7" x14ac:dyDescent="0.2">
      <c r="A200" s="1567">
        <v>42800</v>
      </c>
      <c r="B200" t="s">
        <v>3363</v>
      </c>
      <c r="C200" s="508" t="s">
        <v>213</v>
      </c>
      <c r="D200" s="509">
        <v>590</v>
      </c>
      <c r="E200" s="509">
        <f>D200*C13-D200</f>
        <v>35.399999999999977</v>
      </c>
      <c r="F200" s="509">
        <f t="shared" si="16"/>
        <v>625.4</v>
      </c>
      <c r="G200" t="s">
        <v>3404</v>
      </c>
    </row>
    <row r="201" spans="1:7" x14ac:dyDescent="0.2">
      <c r="A201" s="1567">
        <v>42802</v>
      </c>
      <c r="B201" t="s">
        <v>3246</v>
      </c>
      <c r="C201" s="508" t="s">
        <v>1250</v>
      </c>
      <c r="D201" s="509">
        <v>606</v>
      </c>
      <c r="E201" s="509">
        <f>D201*C13-D201</f>
        <v>36.360000000000014</v>
      </c>
      <c r="F201" s="509">
        <f t="shared" si="16"/>
        <v>642.36</v>
      </c>
    </row>
    <row r="202" spans="1:7" x14ac:dyDescent="0.2">
      <c r="A202" s="1922">
        <v>42803</v>
      </c>
      <c r="B202" t="s">
        <v>3497</v>
      </c>
      <c r="C202" s="508" t="s">
        <v>1250</v>
      </c>
      <c r="D202" s="509">
        <v>381</v>
      </c>
      <c r="E202" s="509">
        <f>D202*C13-D202</f>
        <v>22.860000000000014</v>
      </c>
      <c r="F202" s="509">
        <f t="shared" si="16"/>
        <v>403.86</v>
      </c>
    </row>
    <row r="203" spans="1:7" x14ac:dyDescent="0.2">
      <c r="A203" s="1922">
        <v>42804</v>
      </c>
      <c r="B203" t="s">
        <v>3328</v>
      </c>
      <c r="C203" s="508" t="s">
        <v>213</v>
      </c>
      <c r="D203" s="509">
        <v>381</v>
      </c>
      <c r="E203" s="509">
        <f>D203*C13-D203</f>
        <v>22.860000000000014</v>
      </c>
      <c r="F203" s="509">
        <f t="shared" si="16"/>
        <v>403.86</v>
      </c>
    </row>
    <row r="204" spans="1:7" x14ac:dyDescent="0.2">
      <c r="A204" s="1922">
        <v>42807</v>
      </c>
      <c r="B204" t="s">
        <v>3568</v>
      </c>
      <c r="C204" s="508" t="s">
        <v>1250</v>
      </c>
      <c r="D204" s="509">
        <v>200</v>
      </c>
      <c r="E204" s="509">
        <f>D204*C13-D204</f>
        <v>12</v>
      </c>
      <c r="F204" s="509">
        <f t="shared" si="16"/>
        <v>212</v>
      </c>
    </row>
    <row r="205" spans="1:7" x14ac:dyDescent="0.2">
      <c r="A205" s="1922">
        <v>42810</v>
      </c>
      <c r="B205" t="s">
        <v>3569</v>
      </c>
      <c r="C205" s="508" t="s">
        <v>1250</v>
      </c>
      <c r="D205" s="509">
        <v>85</v>
      </c>
      <c r="E205" s="509">
        <f>D205*C13-D205</f>
        <v>5.1000000000000085</v>
      </c>
      <c r="F205" s="509">
        <f t="shared" si="16"/>
        <v>90.100000000000009</v>
      </c>
    </row>
    <row r="206" spans="1:7" x14ac:dyDescent="0.2">
      <c r="A206" s="1922">
        <v>42810</v>
      </c>
      <c r="B206" t="s">
        <v>3570</v>
      </c>
      <c r="C206" s="508" t="s">
        <v>1250</v>
      </c>
      <c r="D206" s="509">
        <v>75</v>
      </c>
      <c r="E206" s="509">
        <f>D206*C13-D206</f>
        <v>4.5</v>
      </c>
      <c r="F206" s="509">
        <f t="shared" si="16"/>
        <v>79.5</v>
      </c>
    </row>
    <row r="207" spans="1:7" x14ac:dyDescent="0.2">
      <c r="A207" s="1567">
        <v>42811</v>
      </c>
      <c r="B207" t="s">
        <v>91</v>
      </c>
      <c r="C207" s="508" t="s">
        <v>213</v>
      </c>
      <c r="D207" s="509">
        <v>381</v>
      </c>
      <c r="E207" s="509">
        <f>D207*C13-D207</f>
        <v>22.860000000000014</v>
      </c>
      <c r="F207" s="509">
        <f t="shared" si="16"/>
        <v>403.86</v>
      </c>
      <c r="G207" t="s">
        <v>3486</v>
      </c>
    </row>
    <row r="208" spans="1:7" x14ac:dyDescent="0.2">
      <c r="A208" s="1567">
        <v>42815</v>
      </c>
      <c r="B208" t="s">
        <v>1908</v>
      </c>
      <c r="C208" s="508" t="s">
        <v>213</v>
      </c>
      <c r="D208" s="509">
        <v>590</v>
      </c>
      <c r="E208" s="509">
        <f>D208*C13-D208</f>
        <v>35.399999999999977</v>
      </c>
      <c r="F208" s="509">
        <f t="shared" ref="F208:F215" si="17">D208+E208</f>
        <v>625.4</v>
      </c>
      <c r="G208" t="s">
        <v>3487</v>
      </c>
    </row>
    <row r="209" spans="1:10" x14ac:dyDescent="0.2">
      <c r="A209" s="1567">
        <v>42816</v>
      </c>
      <c r="B209" t="s">
        <v>90</v>
      </c>
      <c r="C209" s="508" t="s">
        <v>213</v>
      </c>
      <c r="D209" s="509">
        <v>541</v>
      </c>
      <c r="E209" s="509">
        <f>D209*C13-D209</f>
        <v>32.460000000000036</v>
      </c>
      <c r="F209" s="509">
        <f t="shared" si="17"/>
        <v>573.46</v>
      </c>
      <c r="G209" t="s">
        <v>3488</v>
      </c>
    </row>
    <row r="210" spans="1:10" x14ac:dyDescent="0.2">
      <c r="A210" s="1567">
        <v>42817</v>
      </c>
      <c r="B210" t="s">
        <v>3520</v>
      </c>
      <c r="C210" s="508" t="s">
        <v>1250</v>
      </c>
      <c r="D210" s="509">
        <v>225</v>
      </c>
      <c r="E210" s="509">
        <f>D210*C13-D210</f>
        <v>13.5</v>
      </c>
      <c r="F210" s="509">
        <f t="shared" si="17"/>
        <v>238.5</v>
      </c>
      <c r="G210" t="s">
        <v>3521</v>
      </c>
    </row>
    <row r="211" spans="1:10" x14ac:dyDescent="0.2">
      <c r="A211" s="1567">
        <v>42818</v>
      </c>
      <c r="B211" t="s">
        <v>3613</v>
      </c>
      <c r="C211" s="508" t="s">
        <v>213</v>
      </c>
      <c r="D211" s="509">
        <v>435</v>
      </c>
      <c r="E211" s="509">
        <f>D211*C13-D211</f>
        <v>26.100000000000023</v>
      </c>
      <c r="F211" s="509">
        <f t="shared" si="17"/>
        <v>461.1</v>
      </c>
    </row>
    <row r="212" spans="1:10" x14ac:dyDescent="0.2">
      <c r="A212" s="1567">
        <v>42821</v>
      </c>
      <c r="B212" t="s">
        <v>3577</v>
      </c>
      <c r="C212" s="508" t="s">
        <v>1250</v>
      </c>
      <c r="D212" s="509">
        <v>200</v>
      </c>
      <c r="E212" s="509">
        <f>D212*C12-D212</f>
        <v>10</v>
      </c>
      <c r="F212" s="509">
        <f t="shared" si="17"/>
        <v>210</v>
      </c>
      <c r="G212" t="s">
        <v>3276</v>
      </c>
    </row>
    <row r="213" spans="1:10" x14ac:dyDescent="0.2">
      <c r="A213" s="1922">
        <v>42823</v>
      </c>
      <c r="B213" t="s">
        <v>3724</v>
      </c>
      <c r="C213" s="508" t="s">
        <v>1250</v>
      </c>
      <c r="D213" s="509">
        <v>65</v>
      </c>
      <c r="E213" s="509">
        <f>D213*C12-D213</f>
        <v>3.25</v>
      </c>
      <c r="F213" s="509">
        <f t="shared" si="17"/>
        <v>68.25</v>
      </c>
    </row>
    <row r="214" spans="1:10" x14ac:dyDescent="0.2">
      <c r="A214" s="1567">
        <v>42824</v>
      </c>
      <c r="B214" t="s">
        <v>3576</v>
      </c>
      <c r="C214" s="508" t="s">
        <v>1250</v>
      </c>
      <c r="D214" s="509">
        <v>255</v>
      </c>
      <c r="E214" s="509">
        <f>D214*C12-D214</f>
        <v>12.75</v>
      </c>
      <c r="F214" s="509">
        <f t="shared" si="17"/>
        <v>267.75</v>
      </c>
      <c r="G214" t="s">
        <v>3578</v>
      </c>
    </row>
    <row r="215" spans="1:10" x14ac:dyDescent="0.2">
      <c r="A215" s="1567">
        <v>42825</v>
      </c>
      <c r="B215" t="s">
        <v>91</v>
      </c>
      <c r="C215" s="508" t="s">
        <v>213</v>
      </c>
      <c r="D215" s="509">
        <v>381</v>
      </c>
      <c r="E215" s="509">
        <f>D215*C12-D215</f>
        <v>19.050000000000011</v>
      </c>
      <c r="F215" s="509">
        <f t="shared" si="17"/>
        <v>400.05</v>
      </c>
      <c r="G215" t="s">
        <v>3584</v>
      </c>
    </row>
    <row r="216" spans="1:10" x14ac:dyDescent="0.2">
      <c r="A216" s="2105">
        <v>42816</v>
      </c>
      <c r="B216" s="2106" t="s">
        <v>90</v>
      </c>
      <c r="C216" s="2107" t="s">
        <v>213</v>
      </c>
      <c r="D216" s="630">
        <v>-40.28</v>
      </c>
      <c r="I216" t="s">
        <v>3725</v>
      </c>
      <c r="J216" s="2103">
        <v>-40.28</v>
      </c>
    </row>
    <row r="217" spans="1:10" x14ac:dyDescent="0.2">
      <c r="A217" s="2104">
        <v>42830</v>
      </c>
      <c r="B217" t="s">
        <v>3726</v>
      </c>
      <c r="C217" s="508" t="s">
        <v>1250</v>
      </c>
      <c r="D217" s="509">
        <v>145</v>
      </c>
      <c r="E217" s="509">
        <f>D217*C13-D217</f>
        <v>8.7000000000000171</v>
      </c>
      <c r="F217" s="509">
        <f t="shared" ref="F217:F227" si="18">D217+E217</f>
        <v>153.70000000000002</v>
      </c>
      <c r="J217" s="2103"/>
    </row>
    <row r="218" spans="1:10" x14ac:dyDescent="0.2">
      <c r="A218" s="2104">
        <v>42830</v>
      </c>
      <c r="B218" t="s">
        <v>3728</v>
      </c>
      <c r="C218" s="508" t="s">
        <v>1250</v>
      </c>
      <c r="D218" s="509">
        <v>100</v>
      </c>
      <c r="E218" s="509">
        <f>D218*C13-D218</f>
        <v>6</v>
      </c>
      <c r="F218" s="509">
        <f t="shared" si="18"/>
        <v>106</v>
      </c>
      <c r="J218" s="2103"/>
    </row>
    <row r="219" spans="1:10" x14ac:dyDescent="0.2">
      <c r="A219" s="2104">
        <v>42830</v>
      </c>
      <c r="B219" t="s">
        <v>3729</v>
      </c>
      <c r="C219" s="508" t="s">
        <v>1250</v>
      </c>
      <c r="D219" s="509">
        <v>120</v>
      </c>
      <c r="E219" s="509">
        <f>D219*C13-D219</f>
        <v>7.2000000000000028</v>
      </c>
      <c r="F219" s="509">
        <f t="shared" si="18"/>
        <v>127.2</v>
      </c>
      <c r="J219" s="2103"/>
    </row>
    <row r="220" spans="1:10" x14ac:dyDescent="0.2">
      <c r="A220" s="2104">
        <v>42832</v>
      </c>
      <c r="B220" t="s">
        <v>3328</v>
      </c>
      <c r="C220" s="508" t="s">
        <v>213</v>
      </c>
      <c r="D220" s="509">
        <v>381</v>
      </c>
      <c r="E220" s="509">
        <f>D220*C13-D220</f>
        <v>22.860000000000014</v>
      </c>
      <c r="F220" s="509">
        <f t="shared" si="18"/>
        <v>403.86</v>
      </c>
    </row>
    <row r="221" spans="1:10" x14ac:dyDescent="0.2">
      <c r="A221" s="2104">
        <v>42835</v>
      </c>
      <c r="B221" t="s">
        <v>3749</v>
      </c>
      <c r="C221" s="508" t="s">
        <v>1250</v>
      </c>
      <c r="D221" s="509">
        <v>340</v>
      </c>
      <c r="E221" s="509">
        <f>D221*C13-D221</f>
        <v>20.400000000000034</v>
      </c>
      <c r="F221" s="509">
        <f t="shared" si="18"/>
        <v>360.40000000000003</v>
      </c>
    </row>
    <row r="222" spans="1:10" x14ac:dyDescent="0.2">
      <c r="A222" s="1922">
        <v>42836</v>
      </c>
      <c r="B222" t="s">
        <v>681</v>
      </c>
      <c r="C222" s="508" t="s">
        <v>213</v>
      </c>
      <c r="D222" s="509">
        <v>503</v>
      </c>
      <c r="E222" s="509">
        <f>D222*C13-D222</f>
        <v>30.180000000000064</v>
      </c>
      <c r="F222" s="509">
        <f t="shared" si="18"/>
        <v>533.18000000000006</v>
      </c>
    </row>
    <row r="223" spans="1:10" x14ac:dyDescent="0.2">
      <c r="A223" s="1922">
        <v>42837</v>
      </c>
      <c r="B223" t="s">
        <v>90</v>
      </c>
      <c r="C223" s="508" t="s">
        <v>213</v>
      </c>
      <c r="D223" s="509">
        <v>503</v>
      </c>
      <c r="E223" s="509">
        <f>D223*C13-D223</f>
        <v>30.180000000000064</v>
      </c>
      <c r="F223" s="509">
        <f t="shared" si="18"/>
        <v>533.18000000000006</v>
      </c>
    </row>
    <row r="224" spans="1:10" x14ac:dyDescent="0.2">
      <c r="A224" s="1922">
        <v>42838</v>
      </c>
      <c r="B224" t="s">
        <v>3700</v>
      </c>
      <c r="C224" s="508" t="s">
        <v>213</v>
      </c>
      <c r="D224" s="509">
        <v>590</v>
      </c>
      <c r="E224" s="509">
        <f>D224*C13-D224</f>
        <v>35.399999999999977</v>
      </c>
      <c r="F224" s="509">
        <f t="shared" si="18"/>
        <v>625.4</v>
      </c>
    </row>
    <row r="225" spans="1:7" x14ac:dyDescent="0.2">
      <c r="A225" s="1922">
        <v>42838</v>
      </c>
      <c r="B225" t="s">
        <v>91</v>
      </c>
      <c r="C225" s="508" t="s">
        <v>213</v>
      </c>
      <c r="D225" s="509">
        <v>381</v>
      </c>
      <c r="E225" s="509">
        <f>D225*C13-D225</f>
        <v>22.860000000000014</v>
      </c>
      <c r="F225" s="509">
        <f t="shared" si="18"/>
        <v>403.86</v>
      </c>
    </row>
    <row r="226" spans="1:7" x14ac:dyDescent="0.2">
      <c r="A226" s="1922">
        <v>42839</v>
      </c>
      <c r="B226" t="s">
        <v>986</v>
      </c>
      <c r="C226" s="508" t="s">
        <v>1250</v>
      </c>
      <c r="D226" s="509">
        <v>299</v>
      </c>
      <c r="E226" s="509">
        <f>D226*C13-D226</f>
        <v>17.939999999999998</v>
      </c>
      <c r="F226" s="509">
        <f t="shared" si="18"/>
        <v>316.94</v>
      </c>
    </row>
    <row r="227" spans="1:7" x14ac:dyDescent="0.2">
      <c r="A227" s="1922">
        <v>42839</v>
      </c>
      <c r="B227" t="s">
        <v>3115</v>
      </c>
      <c r="C227" s="508" t="s">
        <v>1250</v>
      </c>
      <c r="D227" s="509">
        <v>299</v>
      </c>
      <c r="E227" s="509">
        <f>D227*C13-D227</f>
        <v>17.939999999999998</v>
      </c>
      <c r="F227" s="509">
        <f t="shared" si="18"/>
        <v>316.94</v>
      </c>
    </row>
    <row r="228" spans="1:7" x14ac:dyDescent="0.2">
      <c r="A228" s="2179">
        <v>42846</v>
      </c>
      <c r="B228" t="s">
        <v>3800</v>
      </c>
      <c r="C228" s="508" t="s">
        <v>1250</v>
      </c>
      <c r="D228" s="509">
        <v>353</v>
      </c>
      <c r="E228" s="509">
        <f>D228*C13-D228</f>
        <v>21.180000000000007</v>
      </c>
      <c r="F228" s="509">
        <f t="shared" ref="F228:F233" si="19">D228+E228</f>
        <v>374.18</v>
      </c>
    </row>
    <row r="229" spans="1:7" x14ac:dyDescent="0.2">
      <c r="A229" s="2202">
        <v>42853</v>
      </c>
      <c r="B229" t="s">
        <v>3851</v>
      </c>
      <c r="C229" s="508" t="s">
        <v>1250</v>
      </c>
      <c r="D229" s="509">
        <v>135</v>
      </c>
      <c r="E229" s="509">
        <f>D229*C13-D229</f>
        <v>8.0999999999999943</v>
      </c>
      <c r="F229" s="509">
        <f t="shared" si="19"/>
        <v>143.1</v>
      </c>
    </row>
    <row r="230" spans="1:7" x14ac:dyDescent="0.2">
      <c r="A230" s="2202" t="s">
        <v>3850</v>
      </c>
      <c r="B230" t="s">
        <v>3852</v>
      </c>
      <c r="C230" s="508" t="s">
        <v>213</v>
      </c>
      <c r="D230" s="509">
        <v>435</v>
      </c>
      <c r="E230" s="509">
        <f>D230*C13-D230</f>
        <v>26.100000000000023</v>
      </c>
      <c r="F230" s="509">
        <f t="shared" si="19"/>
        <v>461.1</v>
      </c>
    </row>
    <row r="231" spans="1:7" x14ac:dyDescent="0.2">
      <c r="A231" s="2104">
        <v>42857</v>
      </c>
      <c r="B231" t="s">
        <v>3801</v>
      </c>
      <c r="C231" s="508" t="s">
        <v>213</v>
      </c>
      <c r="D231" s="509">
        <v>590</v>
      </c>
      <c r="E231" s="509">
        <f>D231*C12-D231</f>
        <v>29.5</v>
      </c>
      <c r="F231" s="509">
        <f t="shared" si="19"/>
        <v>619.5</v>
      </c>
    </row>
    <row r="232" spans="1:7" x14ac:dyDescent="0.2">
      <c r="A232" s="2104">
        <v>42857</v>
      </c>
      <c r="B232" t="s">
        <v>1728</v>
      </c>
      <c r="C232" s="508" t="s">
        <v>213</v>
      </c>
      <c r="D232" s="509">
        <v>590</v>
      </c>
      <c r="E232" s="509">
        <f>D232*C12-D232</f>
        <v>29.5</v>
      </c>
      <c r="F232" s="509">
        <f t="shared" si="19"/>
        <v>619.5</v>
      </c>
    </row>
    <row r="233" spans="1:7" x14ac:dyDescent="0.2">
      <c r="A233" s="2104">
        <v>42860</v>
      </c>
      <c r="B233" t="s">
        <v>3905</v>
      </c>
      <c r="C233" s="508" t="s">
        <v>213</v>
      </c>
      <c r="D233" s="509">
        <v>440</v>
      </c>
      <c r="E233" s="509">
        <f>D233*C12-D233</f>
        <v>22</v>
      </c>
      <c r="F233" s="509">
        <f t="shared" si="19"/>
        <v>462</v>
      </c>
    </row>
    <row r="234" spans="1:7" x14ac:dyDescent="0.2">
      <c r="A234" s="2202">
        <v>42864</v>
      </c>
      <c r="B234" t="s">
        <v>1728</v>
      </c>
      <c r="C234" s="508" t="s">
        <v>213</v>
      </c>
      <c r="D234" s="509">
        <v>590</v>
      </c>
      <c r="E234" s="509">
        <f>D234*C12-D234</f>
        <v>29.5</v>
      </c>
      <c r="F234" s="509">
        <f>D234+E234</f>
        <v>619.5</v>
      </c>
      <c r="G234" t="s">
        <v>3828</v>
      </c>
    </row>
    <row r="235" spans="1:7" x14ac:dyDescent="0.2">
      <c r="A235" s="2271">
        <v>42866</v>
      </c>
      <c r="B235" t="s">
        <v>3889</v>
      </c>
      <c r="C235" s="508" t="s">
        <v>213</v>
      </c>
      <c r="D235" s="509">
        <v>557</v>
      </c>
      <c r="E235" s="509">
        <f>D235*C12-D235</f>
        <v>27.850000000000023</v>
      </c>
      <c r="F235" s="509">
        <f>D235+E235</f>
        <v>584.85</v>
      </c>
    </row>
    <row r="236" spans="1:7" x14ac:dyDescent="0.2">
      <c r="A236" s="2271">
        <v>42867</v>
      </c>
      <c r="B236" t="s">
        <v>3890</v>
      </c>
      <c r="C236" s="508" t="s">
        <v>1250</v>
      </c>
      <c r="D236" s="509">
        <v>475</v>
      </c>
      <c r="E236" s="509">
        <f>D236*C12-D236</f>
        <v>23.75</v>
      </c>
      <c r="F236" s="509">
        <f>D236+E236</f>
        <v>498.75</v>
      </c>
    </row>
    <row r="237" spans="1:7" x14ac:dyDescent="0.2">
      <c r="A237" s="2293">
        <v>42874</v>
      </c>
      <c r="B237" t="s">
        <v>3328</v>
      </c>
      <c r="C237" s="508" t="s">
        <v>213</v>
      </c>
      <c r="D237" s="509">
        <v>381</v>
      </c>
      <c r="E237" s="509">
        <f>D237*C12-D237</f>
        <v>19.050000000000011</v>
      </c>
      <c r="F237" s="509">
        <f>D237+E237</f>
        <v>400.05</v>
      </c>
    </row>
    <row r="238" spans="1:7" x14ac:dyDescent="0.2">
      <c r="A238" s="2293">
        <v>42874</v>
      </c>
      <c r="B238" t="s">
        <v>4017</v>
      </c>
      <c r="C238" s="508" t="s">
        <v>1250</v>
      </c>
      <c r="D238" s="509">
        <v>100</v>
      </c>
      <c r="E238" s="509">
        <f>D238*C12-D238</f>
        <v>5</v>
      </c>
      <c r="F238" s="509">
        <v>105</v>
      </c>
    </row>
    <row r="239" spans="1:7" x14ac:dyDescent="0.2">
      <c r="A239" s="2293">
        <v>42879</v>
      </c>
      <c r="B239" t="s">
        <v>3328</v>
      </c>
      <c r="C239" s="508" t="s">
        <v>213</v>
      </c>
      <c r="D239" s="509">
        <v>381</v>
      </c>
      <c r="E239" s="509">
        <f>D239*C12-D239</f>
        <v>19.050000000000011</v>
      </c>
      <c r="F239" s="509">
        <f t="shared" ref="F239:F248" si="20">D239+E239</f>
        <v>400.05</v>
      </c>
    </row>
    <row r="240" spans="1:7" x14ac:dyDescent="0.2">
      <c r="A240" s="2271">
        <v>42879</v>
      </c>
      <c r="B240" t="s">
        <v>3935</v>
      </c>
      <c r="C240" s="508" t="s">
        <v>213</v>
      </c>
      <c r="D240" s="509">
        <v>562</v>
      </c>
      <c r="E240" s="509">
        <f>D240*C12-D240</f>
        <v>28.100000000000023</v>
      </c>
      <c r="F240" s="509">
        <f t="shared" si="20"/>
        <v>590.1</v>
      </c>
    </row>
    <row r="241" spans="1:6" x14ac:dyDescent="0.2">
      <c r="A241" s="2392">
        <v>42886</v>
      </c>
      <c r="B241" t="s">
        <v>4134</v>
      </c>
      <c r="C241" s="508" t="s">
        <v>1250</v>
      </c>
      <c r="D241" s="509">
        <v>85</v>
      </c>
      <c r="E241" s="509">
        <f>D241*C12-D241</f>
        <v>4.25</v>
      </c>
      <c r="F241" s="509">
        <f t="shared" si="20"/>
        <v>89.25</v>
      </c>
    </row>
    <row r="242" spans="1:6" x14ac:dyDescent="0.2">
      <c r="A242" s="2392">
        <v>42888</v>
      </c>
      <c r="B242" t="s">
        <v>4135</v>
      </c>
      <c r="C242" s="508" t="s">
        <v>213</v>
      </c>
      <c r="D242" s="509">
        <v>440</v>
      </c>
      <c r="E242" s="509">
        <f>D242*C12-D242</f>
        <v>22</v>
      </c>
      <c r="F242" s="509">
        <f t="shared" si="20"/>
        <v>462</v>
      </c>
    </row>
    <row r="243" spans="1:6" x14ac:dyDescent="0.2">
      <c r="A243" s="2392">
        <v>42888</v>
      </c>
      <c r="B243" t="s">
        <v>4136</v>
      </c>
      <c r="C243" s="508" t="s">
        <v>213</v>
      </c>
      <c r="D243" s="509">
        <v>503</v>
      </c>
      <c r="E243" s="509">
        <f>D243*C12-D243</f>
        <v>25.149999999999977</v>
      </c>
      <c r="F243" s="509">
        <f t="shared" si="20"/>
        <v>528.15</v>
      </c>
    </row>
    <row r="244" spans="1:6" x14ac:dyDescent="0.2">
      <c r="A244" s="2458">
        <v>42894</v>
      </c>
      <c r="B244" t="s">
        <v>4187</v>
      </c>
      <c r="C244" s="508" t="s">
        <v>1250</v>
      </c>
      <c r="D244" s="509">
        <v>353</v>
      </c>
      <c r="E244" s="509">
        <f>D244*C12-D244</f>
        <v>17.650000000000034</v>
      </c>
      <c r="F244" s="509">
        <f t="shared" si="20"/>
        <v>370.65000000000003</v>
      </c>
    </row>
    <row r="245" spans="1:6" x14ac:dyDescent="0.2">
      <c r="A245" s="2458">
        <v>42894</v>
      </c>
      <c r="B245" t="s">
        <v>3146</v>
      </c>
      <c r="C245" s="508" t="s">
        <v>213</v>
      </c>
      <c r="D245" s="509">
        <v>590</v>
      </c>
      <c r="E245" s="509">
        <f>D245*C12-D245</f>
        <v>29.5</v>
      </c>
      <c r="F245" s="509">
        <f t="shared" si="20"/>
        <v>619.5</v>
      </c>
    </row>
    <row r="246" spans="1:6" x14ac:dyDescent="0.2">
      <c r="A246" s="2458">
        <v>42894</v>
      </c>
      <c r="B246" t="s">
        <v>4188</v>
      </c>
      <c r="C246" s="508" t="s">
        <v>1250</v>
      </c>
      <c r="D246" s="509">
        <v>125</v>
      </c>
      <c r="E246" s="509">
        <f>D246*C12-D246</f>
        <v>6.25</v>
      </c>
      <c r="F246" s="509">
        <f t="shared" si="20"/>
        <v>131.25</v>
      </c>
    </row>
    <row r="247" spans="1:6" x14ac:dyDescent="0.2">
      <c r="A247" s="2458">
        <v>42895</v>
      </c>
      <c r="B247" t="s">
        <v>3726</v>
      </c>
      <c r="C247" s="508" t="s">
        <v>1250</v>
      </c>
      <c r="D247" s="509">
        <v>95</v>
      </c>
      <c r="E247" s="509">
        <f>D247*C12-D247</f>
        <v>4.75</v>
      </c>
      <c r="F247" s="509">
        <f t="shared" si="20"/>
        <v>99.75</v>
      </c>
    </row>
    <row r="248" spans="1:6" x14ac:dyDescent="0.2">
      <c r="A248" s="2458">
        <v>42895</v>
      </c>
      <c r="B248" t="s">
        <v>4189</v>
      </c>
      <c r="C248" s="508" t="s">
        <v>1250</v>
      </c>
      <c r="D248" s="509">
        <v>553</v>
      </c>
      <c r="E248" s="509">
        <f>D248*C12-D248</f>
        <v>27.649999999999977</v>
      </c>
      <c r="F248" s="509">
        <f t="shared" si="20"/>
        <v>580.65</v>
      </c>
    </row>
    <row r="249" spans="1:6" x14ac:dyDescent="0.2">
      <c r="A249" s="2545">
        <v>42900</v>
      </c>
      <c r="B249" t="s">
        <v>4232</v>
      </c>
      <c r="C249" s="508" t="s">
        <v>1250</v>
      </c>
      <c r="D249" s="509">
        <v>175</v>
      </c>
      <c r="E249" s="509">
        <f>D249*C12-D249</f>
        <v>8.75</v>
      </c>
      <c r="F249" s="509">
        <f>D249+E249</f>
        <v>183.75</v>
      </c>
    </row>
    <row r="250" spans="1:6" x14ac:dyDescent="0.2">
      <c r="A250" s="2545">
        <v>42901</v>
      </c>
      <c r="B250" t="s">
        <v>3146</v>
      </c>
      <c r="C250" s="508" t="s">
        <v>213</v>
      </c>
      <c r="D250" s="509">
        <v>590</v>
      </c>
      <c r="E250" s="509">
        <f>D250*C12-D250</f>
        <v>29.5</v>
      </c>
      <c r="F250" s="509">
        <f>D250+E250</f>
        <v>619.5</v>
      </c>
    </row>
    <row r="251" spans="1:6" x14ac:dyDescent="0.2">
      <c r="A251" s="2545">
        <v>42901</v>
      </c>
      <c r="B251" t="s">
        <v>4233</v>
      </c>
      <c r="C251" s="508" t="s">
        <v>1250</v>
      </c>
      <c r="D251" s="509">
        <v>135</v>
      </c>
      <c r="E251" s="509">
        <f>D251*C12-D251</f>
        <v>6.75</v>
      </c>
      <c r="F251" s="509">
        <f>D251+E251</f>
        <v>141.75</v>
      </c>
    </row>
    <row r="252" spans="1:6" x14ac:dyDescent="0.2">
      <c r="A252" s="2545">
        <v>42902</v>
      </c>
      <c r="B252" t="s">
        <v>3328</v>
      </c>
      <c r="C252" s="508" t="s">
        <v>213</v>
      </c>
      <c r="D252" s="509">
        <v>381</v>
      </c>
      <c r="E252" s="509">
        <f>D252*C12-D252</f>
        <v>19.050000000000011</v>
      </c>
      <c r="F252" s="509">
        <f>D252+E252</f>
        <v>400.05</v>
      </c>
    </row>
    <row r="253" spans="1:6" x14ac:dyDescent="0.2">
      <c r="D253" s="509"/>
    </row>
    <row r="313" spans="9:9" x14ac:dyDescent="0.2">
      <c r="I313">
        <v>1</v>
      </c>
    </row>
  </sheetData>
  <customSheetViews>
    <customSheetView guid="{6253D632-6DBB-4325-BCEA-2CD8430E5C69}" topLeftCell="A100">
      <selection activeCell="D139" sqref="D139"/>
      <pageMargins left="0.7" right="0.7" top="0.75" bottom="0.75" header="0.3" footer="0.3"/>
    </customSheetView>
    <customSheetView guid="{43F5AAA3-B556-45FF-A35B-9AF3E75AD368}" topLeftCell="A82">
      <selection activeCell="A238" sqref="A238:XFD238"/>
      <pageMargins left="0.7" right="0.7" top="0.75" bottom="0.75" header="0.3" footer="0.3"/>
    </customSheetView>
    <customSheetView guid="{5318FB8F-D1A9-4668-BD6C-B7D1DE58AAF3}" topLeftCell="A220">
      <selection activeCell="G251" sqref="G251"/>
      <pageMargins left="0.7" right="0.7" top="0.75" bottom="0.75" header="0.3" footer="0.3"/>
    </customSheetView>
    <customSheetView guid="{44A32263-99D3-4627-8E19-5E90B1BA6A9B}" topLeftCell="A106">
      <selection activeCell="L126" sqref="L126"/>
      <pageMargins left="0.7" right="0.7" top="0.75" bottom="0.75" header="0.3" footer="0.3"/>
    </customSheetView>
    <customSheetView guid="{7636C453-549A-4F6D-9430-D240E8CD914B}" topLeftCell="A82">
      <selection activeCell="A119" sqref="A119:XFD119"/>
      <pageMargins left="0.7" right="0.7" top="0.75" bottom="0.75" header="0.3" footer="0.3"/>
    </customSheetView>
    <customSheetView guid="{BE55C6D2-CFCD-43C4-899B-009D5EF25234}" topLeftCell="A82">
      <selection activeCell="A193" sqref="A193:XFD193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EEF632F4-194A-46FA-A666-DFA3C20FCC0C}" showPageBreaks="1" topLeftCell="A213">
      <selection activeCell="C239" sqref="C239"/>
      <pageMargins left="0.7" right="0.7" top="0.75" bottom="0.75" header="0.3" footer="0.3"/>
    </customSheetView>
    <customSheetView guid="{22CDCF1B-A998-4C66-A90E-5BC54F71D148}" topLeftCell="A82">
      <selection activeCell="A238" sqref="A238:XFD238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XFD37"/>
  <sheetViews>
    <sheetView showRuler="0" workbookViewId="0">
      <selection activeCell="L15" sqref="L15"/>
    </sheetView>
  </sheetViews>
  <sheetFormatPr defaultRowHeight="12.75" x14ac:dyDescent="0.2"/>
  <cols>
    <col min="1" max="1" width="9.140625" style="1004"/>
    <col min="2" max="2" width="24" style="61" customWidth="1"/>
    <col min="3" max="53" width="14.85546875" style="61" customWidth="1"/>
    <col min="54" max="54" width="14.85546875" style="355" customWidth="1"/>
    <col min="55" max="55" width="14.85546875" style="61" customWidth="1"/>
    <col min="56" max="56" width="18.7109375" style="61" customWidth="1"/>
    <col min="57" max="58" width="14.85546875" style="61" customWidth="1"/>
    <col min="59" max="16383" width="9.140625" style="61"/>
    <col min="16384" max="16384" width="9.140625" style="355"/>
  </cols>
  <sheetData>
    <row r="1" spans="1:54 16384:16384" s="938" customFormat="1" ht="18.75" customHeight="1" x14ac:dyDescent="0.2">
      <c r="B1" s="939" t="s">
        <v>169</v>
      </c>
      <c r="C1" s="940" t="s">
        <v>170</v>
      </c>
      <c r="D1" s="940" t="s">
        <v>921</v>
      </c>
      <c r="E1" s="940" t="s">
        <v>920</v>
      </c>
      <c r="AI1" s="941" t="s">
        <v>2499</v>
      </c>
      <c r="BB1" s="1158"/>
      <c r="XFD1" s="1158"/>
    </row>
    <row r="2" spans="1:54 16384:16384" s="934" customFormat="1" x14ac:dyDescent="0.2">
      <c r="C2" s="935">
        <f>(SUM(Projecten!L6:L10)/(SUM(Projecten!E6:E10)))</f>
        <v>1732.6909917355372</v>
      </c>
      <c r="D2" s="936">
        <v>2500</v>
      </c>
      <c r="E2" s="937">
        <f>(SUM(Projecten!L13:L159)/SUM(Projecten!E13:E159))</f>
        <v>2507.5238317757021</v>
      </c>
      <c r="BB2" s="1159"/>
      <c r="XFD2" s="1159"/>
    </row>
    <row r="3" spans="1:54 16384:16384" x14ac:dyDescent="0.2">
      <c r="B3" s="61" t="s">
        <v>175</v>
      </c>
      <c r="C3" s="66">
        <f>Projecten!E3</f>
        <v>1173</v>
      </c>
      <c r="AF3" s="2636" t="s">
        <v>174</v>
      </c>
      <c r="AG3" s="2636"/>
      <c r="AH3" s="2636"/>
    </row>
    <row r="4" spans="1:54 16384:16384" x14ac:dyDescent="0.2">
      <c r="B4" s="61" t="s">
        <v>177</v>
      </c>
      <c r="C4" s="66">
        <f>Projecten!F3+Projecten!G3+Projecten!H3</f>
        <v>18364</v>
      </c>
    </row>
    <row r="5" spans="1:54 16384:16384" x14ac:dyDescent="0.2">
      <c r="C5" s="61" t="s">
        <v>170</v>
      </c>
      <c r="D5" s="61" t="s">
        <v>171</v>
      </c>
    </row>
    <row r="6" spans="1:54 16384:16384" s="64" customFormat="1" x14ac:dyDescent="0.2">
      <c r="B6" s="61" t="s">
        <v>917</v>
      </c>
      <c r="C6" s="64">
        <v>116</v>
      </c>
      <c r="D6" s="64">
        <v>153</v>
      </c>
      <c r="BB6" s="357"/>
      <c r="XFD6" s="357"/>
    </row>
    <row r="7" spans="1:54 16384:16384" s="1160" customFormat="1" ht="13.5" thickBot="1" x14ac:dyDescent="0.25">
      <c r="A7" s="62" t="s">
        <v>2560</v>
      </c>
      <c r="B7" s="62"/>
      <c r="C7" s="62">
        <v>1</v>
      </c>
      <c r="D7" s="62">
        <v>2</v>
      </c>
      <c r="E7" s="62">
        <v>3</v>
      </c>
      <c r="F7" s="62">
        <v>4</v>
      </c>
      <c r="G7" s="62">
        <v>5</v>
      </c>
      <c r="H7" s="62">
        <v>6</v>
      </c>
      <c r="I7" s="62">
        <v>7</v>
      </c>
      <c r="J7" s="62">
        <v>8</v>
      </c>
      <c r="K7" s="62">
        <v>9</v>
      </c>
      <c r="L7" s="62">
        <v>10</v>
      </c>
      <c r="M7" s="62">
        <v>11</v>
      </c>
      <c r="N7" s="62">
        <v>12</v>
      </c>
      <c r="O7" s="62">
        <v>13</v>
      </c>
      <c r="P7" s="62">
        <v>14</v>
      </c>
      <c r="Q7" s="62">
        <v>15</v>
      </c>
      <c r="R7" s="62">
        <v>16</v>
      </c>
      <c r="S7" s="62">
        <v>17</v>
      </c>
      <c r="T7" s="62">
        <v>18</v>
      </c>
      <c r="U7" s="62">
        <v>19</v>
      </c>
      <c r="V7" s="62">
        <v>20</v>
      </c>
      <c r="W7" s="62">
        <v>21</v>
      </c>
      <c r="X7" s="62">
        <v>22</v>
      </c>
      <c r="Y7" s="62">
        <v>23</v>
      </c>
      <c r="Z7" s="62">
        <v>24</v>
      </c>
      <c r="AA7" s="62">
        <v>25</v>
      </c>
      <c r="AB7" s="62">
        <v>26</v>
      </c>
      <c r="AC7" s="62">
        <v>27</v>
      </c>
      <c r="AD7" s="62">
        <v>28</v>
      </c>
      <c r="AE7" s="62">
        <v>29</v>
      </c>
      <c r="AF7" s="737">
        <v>30</v>
      </c>
      <c r="AG7" s="65">
        <v>31</v>
      </c>
      <c r="AH7" s="65">
        <v>32</v>
      </c>
      <c r="AI7" s="65">
        <v>33</v>
      </c>
      <c r="AJ7" s="62">
        <v>34</v>
      </c>
      <c r="AK7" s="62">
        <v>35</v>
      </c>
      <c r="AL7" s="62">
        <v>36</v>
      </c>
      <c r="AM7" s="62">
        <v>37</v>
      </c>
      <c r="AN7" s="62">
        <v>38</v>
      </c>
      <c r="AO7" s="62">
        <v>39</v>
      </c>
      <c r="AP7" s="62">
        <v>40</v>
      </c>
      <c r="AQ7" s="62">
        <v>41</v>
      </c>
      <c r="AR7" s="62">
        <v>42</v>
      </c>
      <c r="AS7" s="62">
        <v>43</v>
      </c>
      <c r="AT7" s="62">
        <v>44</v>
      </c>
      <c r="AU7" s="62">
        <v>45</v>
      </c>
      <c r="AV7" s="62">
        <v>46</v>
      </c>
      <c r="AW7" s="62">
        <v>47</v>
      </c>
      <c r="AX7" s="62">
        <v>48</v>
      </c>
      <c r="AY7" s="62">
        <v>49</v>
      </c>
      <c r="AZ7" s="62">
        <v>50</v>
      </c>
      <c r="BA7" s="62">
        <v>51</v>
      </c>
    </row>
    <row r="8" spans="1:54 16384:16384" s="352" customFormat="1" ht="12.75" customHeight="1" x14ac:dyDescent="0.2">
      <c r="A8" s="1081">
        <v>2015</v>
      </c>
      <c r="B8" s="352" t="s">
        <v>172</v>
      </c>
      <c r="C8" s="352">
        <v>7</v>
      </c>
      <c r="D8" s="352">
        <v>7</v>
      </c>
      <c r="E8" s="352">
        <v>7</v>
      </c>
      <c r="F8" s="352">
        <v>7</v>
      </c>
      <c r="G8" s="352">
        <v>7</v>
      </c>
      <c r="H8" s="352">
        <v>10</v>
      </c>
      <c r="I8" s="352">
        <v>17</v>
      </c>
      <c r="J8" s="352">
        <v>11</v>
      </c>
      <c r="K8" s="352">
        <v>12</v>
      </c>
      <c r="L8" s="352">
        <v>11</v>
      </c>
      <c r="M8" s="352">
        <v>3</v>
      </c>
      <c r="N8" s="352">
        <v>5</v>
      </c>
      <c r="O8" s="352">
        <f>'Reeds geproduceerd'!E16</f>
        <v>2</v>
      </c>
      <c r="P8" s="352">
        <f>'Reeds geproduceerd'!E20</f>
        <v>10</v>
      </c>
      <c r="Q8" s="352">
        <f>'Reeds geproduceerd'!E24</f>
        <v>0</v>
      </c>
      <c r="R8" s="353">
        <f>'Reeds geproduceerd'!E27</f>
        <v>4</v>
      </c>
      <c r="S8" s="353">
        <f>'Reeds geproduceerd'!E34</f>
        <v>16</v>
      </c>
      <c r="T8" s="353">
        <f>'Reeds geproduceerd'!E39</f>
        <v>0</v>
      </c>
      <c r="U8" s="353">
        <f>'Reeds geproduceerd'!E42</f>
        <v>3</v>
      </c>
      <c r="V8" s="353">
        <f>'Reeds geproduceerd'!E50</f>
        <v>15</v>
      </c>
      <c r="W8" s="353">
        <f>'Reeds geproduceerd'!E55</f>
        <v>9</v>
      </c>
      <c r="X8" s="353">
        <f>'Reeds geproduceerd'!E64</f>
        <v>10</v>
      </c>
      <c r="Y8" s="353">
        <f>'Reeds geproduceerd'!E72</f>
        <v>11</v>
      </c>
      <c r="Z8" s="353">
        <f>'Reeds geproduceerd'!E81</f>
        <v>9</v>
      </c>
      <c r="AA8" s="353">
        <f>'Reeds geproduceerd'!E91</f>
        <v>9</v>
      </c>
      <c r="AB8" s="353">
        <f>'Reeds geproduceerd'!E105</f>
        <v>11</v>
      </c>
      <c r="AC8" s="353">
        <f>'Reeds geproduceerd'!E115</f>
        <v>11</v>
      </c>
      <c r="AD8" s="353">
        <f>'Reeds geproduceerd'!E127</f>
        <v>5</v>
      </c>
      <c r="AE8" s="353">
        <f>'Reeds geproduceerd'!E138</f>
        <v>4</v>
      </c>
      <c r="AF8" s="353">
        <f>'Reeds geproduceerd'!E150</f>
        <v>7</v>
      </c>
      <c r="AG8" s="353">
        <v>0</v>
      </c>
      <c r="AH8" s="353">
        <v>0</v>
      </c>
      <c r="AI8" s="353">
        <v>0</v>
      </c>
      <c r="AJ8" s="353">
        <f>'Reeds geproduceerd'!E160</f>
        <v>9</v>
      </c>
      <c r="AK8" s="353">
        <f>'Reeds geproduceerd'!E171</f>
        <v>7</v>
      </c>
      <c r="AL8" s="353">
        <f>'Reeds geproduceerd'!E181</f>
        <v>15</v>
      </c>
      <c r="AM8" s="353">
        <f>'Reeds geproduceerd'!E189</f>
        <v>9</v>
      </c>
      <c r="AN8" s="354">
        <f>'Reeds geproduceerd'!E202</f>
        <v>10</v>
      </c>
      <c r="AO8" s="353">
        <f>'Reeds geproduceerd'!E216</f>
        <v>8</v>
      </c>
      <c r="AP8" s="353">
        <f>'Reeds geproduceerd'!E226</f>
        <v>8</v>
      </c>
      <c r="AQ8" s="353">
        <f>'Reeds geproduceerd'!E236</f>
        <v>9</v>
      </c>
      <c r="AR8" s="353">
        <f>'Reeds geproduceerd'!E245</f>
        <v>12</v>
      </c>
      <c r="AS8" s="353">
        <f>'Reeds geproduceerd'!E261</f>
        <v>21</v>
      </c>
      <c r="AT8" s="353">
        <f>'Reeds geproduceerd'!E278</f>
        <v>18</v>
      </c>
      <c r="AU8" s="353">
        <f>'Reeds geproduceerd'!E291</f>
        <v>10</v>
      </c>
      <c r="AV8" s="353">
        <f>'Reeds geproduceerd'!E301</f>
        <v>19</v>
      </c>
      <c r="AW8" s="353">
        <f>'Reeds geproduceerd'!E318</f>
        <v>12</v>
      </c>
      <c r="AX8" s="353">
        <f>'Reeds geproduceerd'!E329</f>
        <v>12</v>
      </c>
      <c r="AY8" s="353">
        <f>'Reeds geproduceerd'!E338</f>
        <v>20</v>
      </c>
      <c r="AZ8" s="353">
        <f>'Reeds geproduceerd'!E348</f>
        <v>19</v>
      </c>
      <c r="BA8" s="353">
        <f>'Reeds geproduceerd'!E354</f>
        <v>18</v>
      </c>
      <c r="BB8" s="352">
        <f>SUM(C8:BA8)</f>
        <v>476</v>
      </c>
    </row>
    <row r="9" spans="1:54 16384:16384" s="355" customFormat="1" x14ac:dyDescent="0.2">
      <c r="B9" s="355" t="s">
        <v>178</v>
      </c>
      <c r="E9" s="356">
        <f>C3-E8</f>
        <v>1166</v>
      </c>
      <c r="F9" s="355">
        <f>E9-F8</f>
        <v>1159</v>
      </c>
      <c r="G9" s="355">
        <f t="shared" ref="G9:BA9" si="0">F9-G8</f>
        <v>1152</v>
      </c>
      <c r="H9" s="355">
        <f t="shared" si="0"/>
        <v>1142</v>
      </c>
      <c r="I9" s="355">
        <f t="shared" si="0"/>
        <v>1125</v>
      </c>
      <c r="J9" s="355">
        <f t="shared" si="0"/>
        <v>1114</v>
      </c>
      <c r="K9" s="355">
        <f t="shared" si="0"/>
        <v>1102</v>
      </c>
      <c r="L9" s="355">
        <f t="shared" si="0"/>
        <v>1091</v>
      </c>
      <c r="M9" s="355">
        <f t="shared" si="0"/>
        <v>1088</v>
      </c>
      <c r="N9" s="355">
        <f t="shared" si="0"/>
        <v>1083</v>
      </c>
      <c r="O9" s="355">
        <f t="shared" si="0"/>
        <v>1081</v>
      </c>
      <c r="P9" s="355">
        <f t="shared" si="0"/>
        <v>1071</v>
      </c>
      <c r="Q9" s="355">
        <f t="shared" si="0"/>
        <v>1071</v>
      </c>
      <c r="R9" s="355">
        <f t="shared" si="0"/>
        <v>1067</v>
      </c>
      <c r="S9" s="355">
        <f t="shared" si="0"/>
        <v>1051</v>
      </c>
      <c r="T9" s="355">
        <f t="shared" si="0"/>
        <v>1051</v>
      </c>
      <c r="U9" s="355">
        <f t="shared" si="0"/>
        <v>1048</v>
      </c>
      <c r="V9" s="355">
        <f t="shared" si="0"/>
        <v>1033</v>
      </c>
      <c r="W9" s="355">
        <f t="shared" si="0"/>
        <v>1024</v>
      </c>
      <c r="X9" s="355">
        <f t="shared" si="0"/>
        <v>1014</v>
      </c>
      <c r="Y9" s="355">
        <f t="shared" si="0"/>
        <v>1003</v>
      </c>
      <c r="Z9" s="355">
        <f t="shared" si="0"/>
        <v>994</v>
      </c>
      <c r="AA9" s="355">
        <f t="shared" si="0"/>
        <v>985</v>
      </c>
      <c r="AB9" s="355">
        <f t="shared" si="0"/>
        <v>974</v>
      </c>
      <c r="AC9" s="355">
        <f t="shared" si="0"/>
        <v>963</v>
      </c>
      <c r="AD9" s="355">
        <f t="shared" si="0"/>
        <v>958</v>
      </c>
      <c r="AE9" s="355">
        <f t="shared" si="0"/>
        <v>954</v>
      </c>
      <c r="AF9" s="355">
        <f t="shared" si="0"/>
        <v>947</v>
      </c>
      <c r="AG9" s="355">
        <f t="shared" si="0"/>
        <v>947</v>
      </c>
      <c r="AH9" s="355">
        <f t="shared" si="0"/>
        <v>947</v>
      </c>
      <c r="AI9" s="355">
        <f t="shared" si="0"/>
        <v>947</v>
      </c>
      <c r="AJ9" s="355">
        <f t="shared" si="0"/>
        <v>938</v>
      </c>
      <c r="AK9" s="355">
        <f t="shared" si="0"/>
        <v>931</v>
      </c>
      <c r="AL9" s="355">
        <f t="shared" si="0"/>
        <v>916</v>
      </c>
      <c r="AM9" s="355">
        <f t="shared" si="0"/>
        <v>907</v>
      </c>
      <c r="AN9" s="355">
        <f t="shared" si="0"/>
        <v>897</v>
      </c>
      <c r="AO9" s="355">
        <f t="shared" si="0"/>
        <v>889</v>
      </c>
      <c r="AP9" s="355">
        <f t="shared" si="0"/>
        <v>881</v>
      </c>
      <c r="AQ9" s="355">
        <f t="shared" si="0"/>
        <v>872</v>
      </c>
      <c r="AR9" s="355">
        <f t="shared" si="0"/>
        <v>860</v>
      </c>
      <c r="AS9" s="355">
        <f t="shared" si="0"/>
        <v>839</v>
      </c>
      <c r="AT9" s="355">
        <f t="shared" si="0"/>
        <v>821</v>
      </c>
      <c r="AU9" s="355">
        <f t="shared" si="0"/>
        <v>811</v>
      </c>
      <c r="AV9" s="355">
        <f t="shared" si="0"/>
        <v>792</v>
      </c>
      <c r="AW9" s="355">
        <f t="shared" si="0"/>
        <v>780</v>
      </c>
      <c r="AX9" s="355">
        <f t="shared" si="0"/>
        <v>768</v>
      </c>
      <c r="AY9" s="355">
        <f t="shared" si="0"/>
        <v>748</v>
      </c>
      <c r="AZ9" s="355">
        <f t="shared" si="0"/>
        <v>729</v>
      </c>
      <c r="BA9" s="355">
        <f t="shared" si="0"/>
        <v>711</v>
      </c>
    </row>
    <row r="10" spans="1:54 16384:16384" s="355" customFormat="1" x14ac:dyDescent="0.2">
      <c r="B10" s="355" t="s">
        <v>176</v>
      </c>
      <c r="E10" s="357">
        <f t="shared" ref="E10:P10" si="1">E8*$C$2</f>
        <v>12128.83694214876</v>
      </c>
      <c r="F10" s="357">
        <f t="shared" si="1"/>
        <v>12128.83694214876</v>
      </c>
      <c r="G10" s="357">
        <f t="shared" si="1"/>
        <v>12128.83694214876</v>
      </c>
      <c r="H10" s="357">
        <f t="shared" si="1"/>
        <v>17326.909917355373</v>
      </c>
      <c r="I10" s="357">
        <f t="shared" si="1"/>
        <v>29455.746859504132</v>
      </c>
      <c r="J10" s="357">
        <f t="shared" si="1"/>
        <v>19059.60090909091</v>
      </c>
      <c r="K10" s="357">
        <f t="shared" si="1"/>
        <v>20792.291900826447</v>
      </c>
      <c r="L10" s="357">
        <f t="shared" si="1"/>
        <v>19059.60090909091</v>
      </c>
      <c r="M10" s="357">
        <f t="shared" si="1"/>
        <v>5198.0729752066118</v>
      </c>
      <c r="N10" s="357">
        <f t="shared" si="1"/>
        <v>8663.4549586776866</v>
      </c>
      <c r="O10" s="357">
        <f t="shared" si="1"/>
        <v>3465.3819834710744</v>
      </c>
      <c r="P10" s="357">
        <f t="shared" si="1"/>
        <v>17326.909917355373</v>
      </c>
      <c r="Q10" s="358">
        <f t="shared" ref="Q10:BA10" si="2">Q8*$D$2</f>
        <v>0</v>
      </c>
      <c r="R10" s="358">
        <f t="shared" si="2"/>
        <v>10000</v>
      </c>
      <c r="S10" s="358">
        <f t="shared" si="2"/>
        <v>40000</v>
      </c>
      <c r="T10" s="358">
        <f t="shared" si="2"/>
        <v>0</v>
      </c>
      <c r="U10" s="358">
        <f t="shared" si="2"/>
        <v>7500</v>
      </c>
      <c r="V10" s="358">
        <f t="shared" si="2"/>
        <v>37500</v>
      </c>
      <c r="W10" s="358">
        <f t="shared" si="2"/>
        <v>22500</v>
      </c>
      <c r="X10" s="358">
        <f t="shared" si="2"/>
        <v>25000</v>
      </c>
      <c r="Y10" s="358">
        <f t="shared" si="2"/>
        <v>27500</v>
      </c>
      <c r="Z10" s="358">
        <f t="shared" si="2"/>
        <v>22500</v>
      </c>
      <c r="AA10" s="358">
        <f t="shared" si="2"/>
        <v>22500</v>
      </c>
      <c r="AB10" s="358">
        <f t="shared" si="2"/>
        <v>27500</v>
      </c>
      <c r="AC10" s="358">
        <f t="shared" si="2"/>
        <v>27500</v>
      </c>
      <c r="AD10" s="358">
        <f t="shared" si="2"/>
        <v>12500</v>
      </c>
      <c r="AE10" s="358">
        <f t="shared" si="2"/>
        <v>10000</v>
      </c>
      <c r="AF10" s="358">
        <f t="shared" si="2"/>
        <v>17500</v>
      </c>
      <c r="AG10" s="358">
        <f t="shared" si="2"/>
        <v>0</v>
      </c>
      <c r="AH10" s="358">
        <f t="shared" si="2"/>
        <v>0</v>
      </c>
      <c r="AI10" s="358">
        <f t="shared" si="2"/>
        <v>0</v>
      </c>
      <c r="AJ10" s="358">
        <f t="shared" si="2"/>
        <v>22500</v>
      </c>
      <c r="AK10" s="358">
        <f t="shared" si="2"/>
        <v>17500</v>
      </c>
      <c r="AL10" s="358">
        <f t="shared" si="2"/>
        <v>37500</v>
      </c>
      <c r="AM10" s="358">
        <f t="shared" si="2"/>
        <v>22500</v>
      </c>
      <c r="AN10" s="358">
        <f t="shared" si="2"/>
        <v>25000</v>
      </c>
      <c r="AO10" s="358">
        <f t="shared" si="2"/>
        <v>20000</v>
      </c>
      <c r="AP10" s="358">
        <f t="shared" si="2"/>
        <v>20000</v>
      </c>
      <c r="AQ10" s="358">
        <f t="shared" si="2"/>
        <v>22500</v>
      </c>
      <c r="AR10" s="358">
        <f t="shared" si="2"/>
        <v>30000</v>
      </c>
      <c r="AS10" s="358">
        <f t="shared" si="2"/>
        <v>52500</v>
      </c>
      <c r="AT10" s="358">
        <f t="shared" si="2"/>
        <v>45000</v>
      </c>
      <c r="AU10" s="358">
        <f t="shared" si="2"/>
        <v>25000</v>
      </c>
      <c r="AV10" s="358">
        <f t="shared" si="2"/>
        <v>47500</v>
      </c>
      <c r="AW10" s="358">
        <f t="shared" si="2"/>
        <v>30000</v>
      </c>
      <c r="AX10" s="358">
        <f t="shared" si="2"/>
        <v>30000</v>
      </c>
      <c r="AY10" s="358">
        <f t="shared" si="2"/>
        <v>50000</v>
      </c>
      <c r="AZ10" s="358">
        <f t="shared" si="2"/>
        <v>47500</v>
      </c>
      <c r="BA10" s="358">
        <f t="shared" si="2"/>
        <v>45000</v>
      </c>
    </row>
    <row r="11" spans="1:54 16384:16384" s="357" customFormat="1" x14ac:dyDescent="0.2">
      <c r="B11" s="359" t="s">
        <v>173</v>
      </c>
      <c r="C11" s="359"/>
      <c r="D11" s="359"/>
      <c r="E11" s="357">
        <f>E8*C2</f>
        <v>12128.83694214876</v>
      </c>
      <c r="F11" s="357">
        <f t="shared" ref="F11:P11" si="3">(F8*$C$2)+E11</f>
        <v>24257.673884297521</v>
      </c>
      <c r="G11" s="357">
        <f t="shared" si="3"/>
        <v>36386.510826446283</v>
      </c>
      <c r="H11" s="357">
        <f t="shared" si="3"/>
        <v>53713.42074380166</v>
      </c>
      <c r="I11" s="357">
        <f t="shared" si="3"/>
        <v>83169.167603305788</v>
      </c>
      <c r="J11" s="357">
        <f t="shared" si="3"/>
        <v>102228.76851239669</v>
      </c>
      <c r="K11" s="357">
        <f t="shared" si="3"/>
        <v>123021.06041322314</v>
      </c>
      <c r="L11" s="357">
        <f t="shared" si="3"/>
        <v>142080.66132231406</v>
      </c>
      <c r="M11" s="357">
        <f t="shared" si="3"/>
        <v>147278.73429752068</v>
      </c>
      <c r="N11" s="357">
        <f t="shared" si="3"/>
        <v>155942.18925619838</v>
      </c>
      <c r="O11" s="357">
        <f t="shared" si="3"/>
        <v>159407.57123966946</v>
      </c>
      <c r="P11" s="357">
        <f t="shared" si="3"/>
        <v>176734.48115702483</v>
      </c>
      <c r="Q11" s="360">
        <f t="shared" ref="Q11:AF11" si="4">(Q8*$D$2)+P11</f>
        <v>176734.48115702483</v>
      </c>
      <c r="R11" s="359">
        <f t="shared" si="4"/>
        <v>186734.48115702483</v>
      </c>
      <c r="S11" s="359">
        <f t="shared" si="4"/>
        <v>226734.48115702483</v>
      </c>
      <c r="T11" s="359">
        <f t="shared" si="4"/>
        <v>226734.48115702483</v>
      </c>
      <c r="U11" s="359">
        <f t="shared" si="4"/>
        <v>234234.48115702483</v>
      </c>
      <c r="V11" s="359">
        <f t="shared" si="4"/>
        <v>271734.48115702486</v>
      </c>
      <c r="W11" s="359">
        <f t="shared" si="4"/>
        <v>294234.48115702486</v>
      </c>
      <c r="X11" s="359">
        <f t="shared" si="4"/>
        <v>319234.48115702486</v>
      </c>
      <c r="Y11" s="359">
        <f t="shared" si="4"/>
        <v>346734.48115702486</v>
      </c>
      <c r="Z11" s="359">
        <f t="shared" si="4"/>
        <v>369234.48115702486</v>
      </c>
      <c r="AA11" s="359">
        <f t="shared" si="4"/>
        <v>391734.48115702486</v>
      </c>
      <c r="AB11" s="359">
        <f t="shared" si="4"/>
        <v>419234.48115702486</v>
      </c>
      <c r="AC11" s="359">
        <f t="shared" si="4"/>
        <v>446734.48115702486</v>
      </c>
      <c r="AD11" s="359">
        <f t="shared" si="4"/>
        <v>459234.48115702486</v>
      </c>
      <c r="AE11" s="359">
        <f t="shared" si="4"/>
        <v>469234.48115702486</v>
      </c>
      <c r="AF11" s="359">
        <f t="shared" si="4"/>
        <v>486734.48115702486</v>
      </c>
      <c r="AG11" s="359"/>
      <c r="AH11" s="359"/>
      <c r="AI11" s="359"/>
      <c r="AJ11" s="359">
        <v>766920</v>
      </c>
      <c r="AK11" s="359">
        <v>800120</v>
      </c>
      <c r="AL11" s="359">
        <v>833320</v>
      </c>
      <c r="AM11" s="359">
        <v>866520</v>
      </c>
      <c r="AN11" s="359">
        <v>899720</v>
      </c>
      <c r="AO11" s="359">
        <v>932920</v>
      </c>
      <c r="AP11" s="359">
        <v>966120</v>
      </c>
      <c r="AQ11" s="359">
        <v>999320</v>
      </c>
      <c r="AR11" s="359">
        <v>1032520</v>
      </c>
      <c r="AS11" s="359">
        <v>1065720</v>
      </c>
      <c r="AT11" s="359">
        <v>1098920</v>
      </c>
      <c r="AU11" s="359">
        <v>1132120</v>
      </c>
      <c r="AV11" s="359">
        <v>1165320</v>
      </c>
      <c r="AW11" s="359">
        <v>1198520</v>
      </c>
      <c r="AX11" s="359">
        <v>1231720</v>
      </c>
      <c r="AY11" s="359">
        <v>1264920</v>
      </c>
      <c r="AZ11" s="359">
        <v>1298120</v>
      </c>
      <c r="BA11" s="359">
        <v>1331320</v>
      </c>
    </row>
    <row r="12" spans="1:54 16384:16384" s="355" customFormat="1" x14ac:dyDescent="0.2"/>
    <row r="13" spans="1:54 16384:16384" s="355" customFormat="1" x14ac:dyDescent="0.2">
      <c r="B13" s="361" t="s">
        <v>916</v>
      </c>
      <c r="E13" s="355">
        <f>E8*15</f>
        <v>105</v>
      </c>
      <c r="F13" s="355">
        <f t="shared" ref="F13:BA13" si="5">F8*15</f>
        <v>105</v>
      </c>
      <c r="G13" s="355">
        <f t="shared" si="5"/>
        <v>105</v>
      </c>
      <c r="H13" s="355">
        <f t="shared" si="5"/>
        <v>150</v>
      </c>
      <c r="I13" s="355">
        <f t="shared" si="5"/>
        <v>255</v>
      </c>
      <c r="J13" s="355">
        <f t="shared" si="5"/>
        <v>165</v>
      </c>
      <c r="K13" s="355">
        <f t="shared" si="5"/>
        <v>180</v>
      </c>
      <c r="L13" s="355">
        <f t="shared" si="5"/>
        <v>165</v>
      </c>
      <c r="M13" s="355">
        <f t="shared" si="5"/>
        <v>45</v>
      </c>
      <c r="N13" s="355">
        <f t="shared" si="5"/>
        <v>75</v>
      </c>
      <c r="O13" s="355">
        <f t="shared" si="5"/>
        <v>30</v>
      </c>
      <c r="P13" s="355">
        <f t="shared" si="5"/>
        <v>150</v>
      </c>
      <c r="Q13" s="355">
        <f t="shared" si="5"/>
        <v>0</v>
      </c>
      <c r="R13" s="355">
        <f t="shared" si="5"/>
        <v>60</v>
      </c>
      <c r="S13" s="355">
        <f t="shared" si="5"/>
        <v>240</v>
      </c>
      <c r="T13" s="355">
        <f t="shared" si="5"/>
        <v>0</v>
      </c>
      <c r="U13" s="355">
        <f t="shared" si="5"/>
        <v>45</v>
      </c>
      <c r="V13" s="355">
        <f t="shared" si="5"/>
        <v>225</v>
      </c>
      <c r="W13" s="355">
        <f t="shared" si="5"/>
        <v>135</v>
      </c>
      <c r="X13" s="355">
        <f t="shared" si="5"/>
        <v>150</v>
      </c>
      <c r="Y13" s="355">
        <f t="shared" si="5"/>
        <v>165</v>
      </c>
      <c r="Z13" s="355">
        <f t="shared" si="5"/>
        <v>135</v>
      </c>
      <c r="AA13" s="355">
        <f t="shared" si="5"/>
        <v>135</v>
      </c>
      <c r="AB13" s="355">
        <f t="shared" si="5"/>
        <v>165</v>
      </c>
      <c r="AC13" s="355">
        <f t="shared" si="5"/>
        <v>165</v>
      </c>
      <c r="AD13" s="355">
        <f t="shared" si="5"/>
        <v>75</v>
      </c>
      <c r="AE13" s="355">
        <f t="shared" si="5"/>
        <v>60</v>
      </c>
      <c r="AF13" s="355">
        <f t="shared" si="5"/>
        <v>105</v>
      </c>
      <c r="AG13" s="355">
        <f t="shared" si="5"/>
        <v>0</v>
      </c>
      <c r="AH13" s="355">
        <f t="shared" si="5"/>
        <v>0</v>
      </c>
      <c r="AI13" s="355">
        <f t="shared" si="5"/>
        <v>0</v>
      </c>
      <c r="AJ13" s="355">
        <f t="shared" si="5"/>
        <v>135</v>
      </c>
      <c r="AK13" s="355">
        <f t="shared" si="5"/>
        <v>105</v>
      </c>
      <c r="AL13" s="355">
        <f t="shared" si="5"/>
        <v>225</v>
      </c>
      <c r="AM13" s="355">
        <f t="shared" si="5"/>
        <v>135</v>
      </c>
      <c r="AN13" s="355">
        <f t="shared" si="5"/>
        <v>150</v>
      </c>
      <c r="AO13" s="355">
        <f t="shared" si="5"/>
        <v>120</v>
      </c>
      <c r="AP13" s="355">
        <f t="shared" si="5"/>
        <v>120</v>
      </c>
      <c r="AQ13" s="355">
        <f t="shared" si="5"/>
        <v>135</v>
      </c>
      <c r="AR13" s="355">
        <f t="shared" si="5"/>
        <v>180</v>
      </c>
      <c r="AS13" s="355">
        <f t="shared" si="5"/>
        <v>315</v>
      </c>
      <c r="AT13" s="355">
        <f t="shared" si="5"/>
        <v>270</v>
      </c>
      <c r="AU13" s="355">
        <f t="shared" si="5"/>
        <v>150</v>
      </c>
      <c r="AV13" s="355">
        <f t="shared" si="5"/>
        <v>285</v>
      </c>
      <c r="AW13" s="355">
        <f t="shared" si="5"/>
        <v>180</v>
      </c>
      <c r="AX13" s="355">
        <f t="shared" si="5"/>
        <v>180</v>
      </c>
      <c r="AY13" s="355">
        <f t="shared" si="5"/>
        <v>300</v>
      </c>
      <c r="AZ13" s="355">
        <f t="shared" si="5"/>
        <v>285</v>
      </c>
      <c r="BA13" s="355">
        <f t="shared" si="5"/>
        <v>270</v>
      </c>
      <c r="BB13" s="355">
        <f>SUM(C13:BA13)</f>
        <v>6930</v>
      </c>
    </row>
    <row r="14" spans="1:54 16384:16384" s="355" customFormat="1" x14ac:dyDescent="0.2">
      <c r="B14" s="355" t="s">
        <v>919</v>
      </c>
      <c r="E14" s="1089"/>
    </row>
    <row r="15" spans="1:54 16384:16384" s="1090" customFormat="1" x14ac:dyDescent="0.2">
      <c r="B15" s="1090" t="s">
        <v>2532</v>
      </c>
      <c r="E15" s="1090">
        <f t="shared" ref="E15:L15" si="6">E10</f>
        <v>12128.83694214876</v>
      </c>
      <c r="F15" s="1090">
        <f t="shared" si="6"/>
        <v>12128.83694214876</v>
      </c>
      <c r="G15" s="1090">
        <f t="shared" si="6"/>
        <v>12128.83694214876</v>
      </c>
      <c r="H15" s="1090">
        <f t="shared" si="6"/>
        <v>17326.909917355373</v>
      </c>
      <c r="I15" s="1090">
        <f t="shared" si="6"/>
        <v>29455.746859504132</v>
      </c>
      <c r="J15" s="1090">
        <f t="shared" si="6"/>
        <v>19059.60090909091</v>
      </c>
      <c r="K15" s="1090">
        <f t="shared" si="6"/>
        <v>20792.291900826447</v>
      </c>
      <c r="L15" s="1090">
        <f t="shared" si="6"/>
        <v>19059.60090909091</v>
      </c>
      <c r="M15" s="1090">
        <f>IFERROR(VLOOKUP(M7,'Reeds geproduceerd'!$Q$2:$AI$364,16,FALSE),0)</f>
        <v>7507</v>
      </c>
      <c r="N15" s="1090">
        <f>IFERROR(VLOOKUP(N7,'Reeds geproduceerd'!$Q$2:$AI$364,16,FALSE),0)</f>
        <v>11020</v>
      </c>
      <c r="O15" s="1090">
        <f>IFERROR(VLOOKUP(O7,'Reeds geproduceerd'!$Q$2:$AI$364,16,FALSE),0)</f>
        <v>4673</v>
      </c>
      <c r="P15" s="1090">
        <f>IFERROR(VLOOKUP(P7,'Reeds geproduceerd'!$Q$2:$AI$364,16,FALSE),0)</f>
        <v>22840</v>
      </c>
      <c r="Q15" s="1090">
        <f>IFERROR(VLOOKUP(Q7,'Reeds geproduceerd'!$Q$2:$AI$364,16,FALSE),0)</f>
        <v>0</v>
      </c>
      <c r="R15" s="1090">
        <f>IFERROR(VLOOKUP(R7,'Reeds geproduceerd'!$Q$2:$AI$364,16,FALSE),0)</f>
        <v>9552</v>
      </c>
      <c r="S15" s="1090">
        <f>IFERROR(VLOOKUP(S7,'Reeds geproduceerd'!$Q$2:$AI$364,16,FALSE),0)</f>
        <v>34258</v>
      </c>
      <c r="T15" s="1090">
        <f>IFERROR(VLOOKUP(T7,'Reeds geproduceerd'!$Q$2:$AI$364,16,FALSE),0)</f>
        <v>0</v>
      </c>
      <c r="U15" s="1090">
        <f>IFERROR(VLOOKUP(U7,'Reeds geproduceerd'!$Q$2:$AI$364,16,FALSE),0)</f>
        <v>8100</v>
      </c>
      <c r="V15" s="1090">
        <f>IFERROR(VLOOKUP(V7,'Reeds geproduceerd'!$Q$2:$AI$364,16,FALSE),0)</f>
        <v>41927</v>
      </c>
      <c r="W15" s="1090">
        <f>IFERROR(VLOOKUP(W7,'Reeds geproduceerd'!$Q$2:$AI$364,16,FALSE),0)</f>
        <v>24032</v>
      </c>
      <c r="X15" s="1090">
        <f>IFERROR(VLOOKUP(X7,'Reeds geproduceerd'!$Q$2:$AI$364,16,FALSE),0)</f>
        <v>15653</v>
      </c>
      <c r="Y15" s="1090">
        <f>IFERROR(VLOOKUP(Y7,'Reeds geproduceerd'!$Q$2:$AI$364,16,FALSE),0)</f>
        <v>26735</v>
      </c>
      <c r="Z15" s="1090">
        <f>IFERROR(VLOOKUP(Z7,'Reeds geproduceerd'!$Q$2:$AI$364,16,FALSE),0)</f>
        <v>22098</v>
      </c>
      <c r="AA15" s="1090">
        <f>IFERROR(VLOOKUP(AA7,'Reeds geproduceerd'!$Q$2:$AI$364,16,FALSE),0)</f>
        <v>18928</v>
      </c>
      <c r="AB15" s="1090">
        <f>IFERROR(VLOOKUP(AB7,'Reeds geproduceerd'!$Q$2:$AI$364,16,FALSE),0)</f>
        <v>24206</v>
      </c>
      <c r="AC15" s="1090">
        <f>IFERROR(VLOOKUP(AC7,'Reeds geproduceerd'!$Q$2:$AI$364,16,FALSE),0)</f>
        <v>23426.06</v>
      </c>
      <c r="AD15" s="1090">
        <f>IFERROR(VLOOKUP(AD7,'Reeds geproduceerd'!$Q$2:$AI$364,16,FALSE),0)</f>
        <v>13447</v>
      </c>
      <c r="AE15" s="1090">
        <f>IFERROR(VLOOKUP(AE7,'Reeds geproduceerd'!$Q$2:$AI$364,16,FALSE),0)</f>
        <v>8492.48</v>
      </c>
      <c r="AF15" s="1090">
        <f>IFERROR(VLOOKUP(AF7,'Reeds geproduceerd'!$Q$2:$AI$364,16,FALSE),0)</f>
        <v>13846</v>
      </c>
      <c r="AG15" s="1090">
        <f>IFERROR(VLOOKUP(AG7,'Reeds geproduceerd'!$Q$2:$AI$364,16,FALSE),0)</f>
        <v>0</v>
      </c>
      <c r="AH15" s="1090">
        <f>IFERROR(VLOOKUP(AH7,'Reeds geproduceerd'!$Q$2:$AI$364,16,FALSE),0)</f>
        <v>0</v>
      </c>
      <c r="AI15" s="1090">
        <f>IFERROR(VLOOKUP(AI7,'Reeds geproduceerd'!$Q$2:$AI$364,16,FALSE),0)</f>
        <v>0</v>
      </c>
      <c r="AJ15" s="1090">
        <f>IFERROR(VLOOKUP(AJ7,'Reeds geproduceerd'!$Q$2:$AI$364,16,FALSE),0)</f>
        <v>20548</v>
      </c>
      <c r="AK15" s="1090">
        <f>IFERROR(VLOOKUP(AK7,'Reeds geproduceerd'!$Q$2:$AI$364,16,FALSE),0)</f>
        <v>18499.600000000002</v>
      </c>
      <c r="AL15" s="1090">
        <f>IFERROR(VLOOKUP(AL7,'Reeds geproduceerd'!$Q$2:$AI$364,16,FALSE),0)</f>
        <v>35040</v>
      </c>
      <c r="AM15" s="1090">
        <f>IFERROR(VLOOKUP(AM7,'Reeds geproduceerd'!$Q$2:$AI$364,16,FALSE),0)</f>
        <v>22528.999999999996</v>
      </c>
      <c r="AN15" s="1090">
        <f>IFERROR(VLOOKUP(AN7,'Reeds geproduceerd'!$Q$2:$AI$364,16,FALSE),0)</f>
        <v>22470.6</v>
      </c>
      <c r="AO15" s="1090">
        <f>IFERROR(VLOOKUP(AO7,'Reeds geproduceerd'!$Q$2:$AI$364,16,FALSE),0)</f>
        <v>22028</v>
      </c>
      <c r="AP15" s="1090">
        <f>IFERROR(VLOOKUP(AP7,'Reeds geproduceerd'!$Q$2:$AI$364,16,FALSE),0)</f>
        <v>23115.67</v>
      </c>
      <c r="AQ15" s="1090">
        <f>IFERROR(VLOOKUP(AQ7,'Reeds geproduceerd'!$Q$2:$AI$364,16,FALSE),0)</f>
        <v>22239</v>
      </c>
      <c r="AR15" s="1090">
        <f>IFERROR(VLOOKUP(AR7,'Reeds geproduceerd'!$Q$2:$AI$364,16,FALSE),0)</f>
        <v>27177</v>
      </c>
      <c r="AS15" s="1090">
        <f>IFERROR(VLOOKUP(AS7,'Reeds geproduceerd'!$Q$2:$AI$364,16,FALSE),0)</f>
        <v>44628</v>
      </c>
      <c r="AT15" s="1090">
        <f>IFERROR(VLOOKUP(AT7,'Reeds geproduceerd'!$Q$2:$AI$364,16,FALSE),0)</f>
        <v>27324</v>
      </c>
      <c r="AU15" s="1090">
        <f>IFERROR(VLOOKUP(AU7,'Reeds geproduceerd'!$Q$2:$AI$364,16,FALSE),0)</f>
        <v>28398</v>
      </c>
      <c r="AV15" s="1090">
        <f>IFERROR(VLOOKUP(AV7,'Reeds geproduceerd'!$Q$2:$AI$364,16,FALSE),0)</f>
        <v>30089</v>
      </c>
      <c r="AW15" s="1090">
        <f>IFERROR(VLOOKUP(AW7,'Reeds geproduceerd'!$Q$2:$AI$364,16,FALSE),0)</f>
        <v>21833</v>
      </c>
      <c r="AX15" s="1090">
        <f>IFERROR(VLOOKUP(AX7,'Reeds geproduceerd'!$Q$2:$AI$364,16,FALSE),0)</f>
        <v>11316</v>
      </c>
      <c r="AY15" s="1090">
        <f>IFERROR(VLOOKUP(AY7,'Reeds geproduceerd'!$Q$2:$AI$364,16,FALSE),0)</f>
        <v>38431</v>
      </c>
      <c r="AZ15" s="1090">
        <f>IFERROR(VLOOKUP(AZ7,'Reeds geproduceerd'!$Q$2:$AI$364,16,FALSE),0)</f>
        <v>46678</v>
      </c>
      <c r="BA15" s="1090">
        <f>IFERROR(VLOOKUP(BA7,'Reeds geproduceerd'!$Q$2:$AI$364,16,FALSE),0)</f>
        <v>47675</v>
      </c>
      <c r="BB15" s="1090">
        <f>SUM(C15:BA15)</f>
        <v>982840.07132231398</v>
      </c>
    </row>
    <row r="16" spans="1:54 16384:16384" s="1090" customFormat="1" ht="13.5" thickBot="1" x14ac:dyDescent="0.25">
      <c r="C16" s="1090">
        <f>C15</f>
        <v>0</v>
      </c>
      <c r="D16" s="1090">
        <f t="shared" ref="D16:AI16" si="7">D15+C16</f>
        <v>0</v>
      </c>
      <c r="E16" s="1090">
        <f t="shared" si="7"/>
        <v>12128.83694214876</v>
      </c>
      <c r="F16" s="1090">
        <f t="shared" si="7"/>
        <v>24257.673884297521</v>
      </c>
      <c r="G16" s="1090">
        <f t="shared" si="7"/>
        <v>36386.510826446283</v>
      </c>
      <c r="H16" s="1090">
        <f t="shared" si="7"/>
        <v>53713.42074380166</v>
      </c>
      <c r="I16" s="1090">
        <f t="shared" si="7"/>
        <v>83169.167603305788</v>
      </c>
      <c r="J16" s="1090">
        <f t="shared" si="7"/>
        <v>102228.76851239669</v>
      </c>
      <c r="K16" s="1090">
        <f t="shared" si="7"/>
        <v>123021.06041322314</v>
      </c>
      <c r="L16" s="1090">
        <f t="shared" si="7"/>
        <v>142080.66132231406</v>
      </c>
      <c r="M16" s="1090">
        <f t="shared" si="7"/>
        <v>149587.66132231406</v>
      </c>
      <c r="N16" s="1090">
        <f t="shared" si="7"/>
        <v>160607.66132231406</v>
      </c>
      <c r="O16" s="1090">
        <f t="shared" si="7"/>
        <v>165280.66132231406</v>
      </c>
      <c r="P16" s="1090">
        <f t="shared" si="7"/>
        <v>188120.66132231406</v>
      </c>
      <c r="Q16" s="1090">
        <f t="shared" si="7"/>
        <v>188120.66132231406</v>
      </c>
      <c r="R16" s="1090">
        <f t="shared" si="7"/>
        <v>197672.66132231406</v>
      </c>
      <c r="S16" s="1090">
        <f t="shared" si="7"/>
        <v>231930.66132231406</v>
      </c>
      <c r="T16" s="1090">
        <f t="shared" si="7"/>
        <v>231930.66132231406</v>
      </c>
      <c r="U16" s="1090">
        <f t="shared" si="7"/>
        <v>240030.66132231406</v>
      </c>
      <c r="V16" s="1090">
        <f t="shared" si="7"/>
        <v>281957.66132231406</v>
      </c>
      <c r="W16" s="1090">
        <f t="shared" si="7"/>
        <v>305989.66132231406</v>
      </c>
      <c r="X16" s="1090">
        <f t="shared" si="7"/>
        <v>321642.66132231406</v>
      </c>
      <c r="Y16" s="1090">
        <f t="shared" si="7"/>
        <v>348377.66132231406</v>
      </c>
      <c r="Z16" s="1090">
        <f t="shared" si="7"/>
        <v>370475.66132231406</v>
      </c>
      <c r="AA16" s="1090">
        <f t="shared" si="7"/>
        <v>389403.66132231406</v>
      </c>
      <c r="AB16" s="1090">
        <f t="shared" si="7"/>
        <v>413609.66132231406</v>
      </c>
      <c r="AC16" s="1090">
        <f t="shared" si="7"/>
        <v>437035.72132231406</v>
      </c>
      <c r="AD16" s="1090">
        <f t="shared" si="7"/>
        <v>450482.72132231406</v>
      </c>
      <c r="AE16" s="1090">
        <f t="shared" si="7"/>
        <v>458975.20132231404</v>
      </c>
      <c r="AF16" s="1090">
        <f t="shared" si="7"/>
        <v>472821.20132231404</v>
      </c>
      <c r="AG16" s="1090">
        <f t="shared" si="7"/>
        <v>472821.20132231404</v>
      </c>
      <c r="AH16" s="1090">
        <f t="shared" si="7"/>
        <v>472821.20132231404</v>
      </c>
      <c r="AI16" s="1090">
        <f t="shared" si="7"/>
        <v>472821.20132231404</v>
      </c>
      <c r="AJ16" s="1090">
        <f t="shared" ref="AJ16:BA16" si="8">AJ15+AI16</f>
        <v>493369.20132231404</v>
      </c>
      <c r="AK16" s="1090">
        <f t="shared" si="8"/>
        <v>511868.80132231402</v>
      </c>
      <c r="AL16" s="1090">
        <f t="shared" si="8"/>
        <v>546908.80132231396</v>
      </c>
      <c r="AM16" s="1090">
        <f t="shared" si="8"/>
        <v>569437.80132231396</v>
      </c>
      <c r="AN16" s="1090">
        <f t="shared" si="8"/>
        <v>591908.40132231393</v>
      </c>
      <c r="AO16" s="1090">
        <f t="shared" si="8"/>
        <v>613936.40132231393</v>
      </c>
      <c r="AP16" s="1090">
        <f t="shared" si="8"/>
        <v>637052.07132231398</v>
      </c>
      <c r="AQ16" s="1090">
        <f t="shared" si="8"/>
        <v>659291.07132231398</v>
      </c>
      <c r="AR16" s="1090">
        <f t="shared" si="8"/>
        <v>686468.07132231398</v>
      </c>
      <c r="AS16" s="1090">
        <f t="shared" si="8"/>
        <v>731096.07132231398</v>
      </c>
      <c r="AT16" s="1090">
        <f t="shared" si="8"/>
        <v>758420.07132231398</v>
      </c>
      <c r="AU16" s="1090">
        <f t="shared" si="8"/>
        <v>786818.07132231398</v>
      </c>
      <c r="AV16" s="1090">
        <f t="shared" si="8"/>
        <v>816907.07132231398</v>
      </c>
      <c r="AW16" s="1090">
        <f t="shared" si="8"/>
        <v>838740.07132231398</v>
      </c>
      <c r="AX16" s="1090">
        <f t="shared" si="8"/>
        <v>850056.07132231398</v>
      </c>
      <c r="AY16" s="1090">
        <f t="shared" si="8"/>
        <v>888487.07132231398</v>
      </c>
      <c r="AZ16" s="1090">
        <f t="shared" si="8"/>
        <v>935165.07132231398</v>
      </c>
      <c r="BA16" s="1090">
        <f t="shared" si="8"/>
        <v>982840.07132231398</v>
      </c>
    </row>
    <row r="17" spans="1:56 16384:16384" s="1163" customFormat="1" ht="12.75" customHeight="1" x14ac:dyDescent="0.2">
      <c r="A17" s="1162">
        <v>2016</v>
      </c>
      <c r="B17" s="1163" t="s">
        <v>172</v>
      </c>
      <c r="C17" s="1163">
        <f>'Reeds geproduceerd'!E365</f>
        <v>18</v>
      </c>
      <c r="D17" s="1163">
        <f>'Reeds geproduceerd'!E377</f>
        <v>15</v>
      </c>
      <c r="E17" s="1163">
        <f>'Reeds geproduceerd'!E389</f>
        <v>22</v>
      </c>
      <c r="F17" s="1163">
        <f>'Reeds geproduceerd'!E402</f>
        <v>13</v>
      </c>
      <c r="G17" s="1163">
        <f>'Reeds geproduceerd'!E419</f>
        <v>21</v>
      </c>
      <c r="H17" s="1163">
        <f>'Reeds geproduceerd'!E441</f>
        <v>19</v>
      </c>
      <c r="I17" s="1163">
        <f>'Reeds geproduceerd'!E457</f>
        <v>29</v>
      </c>
      <c r="J17" s="1163">
        <f>'Reeds geproduceerd'!E477</f>
        <v>23</v>
      </c>
      <c r="K17" s="1163">
        <f>'Reeds geproduceerd'!E497</f>
        <v>16</v>
      </c>
      <c r="L17" s="1163">
        <f>'Reeds geproduceerd'!E517</f>
        <v>8</v>
      </c>
      <c r="M17" s="1163">
        <f>'Reeds geproduceerd'!E532</f>
        <v>22</v>
      </c>
      <c r="N17" s="1163">
        <f>'Reeds geproduceerd'!E553</f>
        <v>15</v>
      </c>
      <c r="O17" s="1163">
        <f>'Reeds geproduceerd'!E567</f>
        <v>12</v>
      </c>
      <c r="P17" s="1163">
        <f>'Reeds geproduceerd'!E582</f>
        <v>13.25</v>
      </c>
      <c r="Q17" s="1163">
        <f>'Reeds geproduceerd'!E604</f>
        <v>16.25</v>
      </c>
      <c r="R17" s="1163">
        <f>'Reeds geproduceerd'!E622</f>
        <v>17</v>
      </c>
      <c r="S17" s="1163">
        <f>'Reeds geproduceerd'!E660</f>
        <v>14</v>
      </c>
      <c r="T17" s="1163">
        <f>'Reeds geproduceerd'!E681</f>
        <v>12</v>
      </c>
      <c r="U17" s="1163">
        <f>'Reeds geproduceerd'!E701</f>
        <v>15</v>
      </c>
      <c r="V17" s="1163">
        <f>'Reeds geproduceerd'!E722</f>
        <v>8.375313283208019</v>
      </c>
      <c r="W17" s="1163">
        <f>'Reeds geproduceerd'!E739</f>
        <v>11.125313283208019</v>
      </c>
      <c r="X17" s="1163">
        <f>'Reeds geproduceerd'!E761</f>
        <v>21</v>
      </c>
      <c r="Y17" s="1163">
        <f>'Reeds geproduceerd'!E790</f>
        <v>18</v>
      </c>
      <c r="Z17" s="1163">
        <f>'Reeds geproduceerd'!E821</f>
        <v>12</v>
      </c>
      <c r="AA17" s="1163">
        <f>'Reeds geproduceerd'!E848</f>
        <v>14</v>
      </c>
      <c r="AB17" s="1163">
        <f>'Reeds geproduceerd'!E877</f>
        <v>22</v>
      </c>
      <c r="AC17" s="1163">
        <f>'Reeds geproduceerd'!E913</f>
        <v>22</v>
      </c>
      <c r="AD17" s="1163">
        <f>'Reeds geproduceerd'!E952</f>
        <v>23</v>
      </c>
      <c r="AE17" s="1163">
        <f>'Reeds geproduceerd'!E994</f>
        <v>22</v>
      </c>
      <c r="AF17" s="1163">
        <v>0</v>
      </c>
      <c r="AG17" s="1163">
        <v>0</v>
      </c>
      <c r="AH17" s="1163">
        <v>0</v>
      </c>
      <c r="AI17" s="1163">
        <v>0</v>
      </c>
      <c r="AJ17" s="1163">
        <f>'Reeds geproduceerd'!E1024</f>
        <v>11</v>
      </c>
      <c r="AK17" s="1163">
        <f>'Reeds geproduceerd'!E1044</f>
        <v>21</v>
      </c>
      <c r="AL17" s="1163">
        <f>'Reeds geproduceerd'!E1083</f>
        <v>19</v>
      </c>
      <c r="AM17" s="1163">
        <f>'Reeds geproduceerd'!E1113</f>
        <v>30</v>
      </c>
      <c r="AN17" s="1163">
        <f>'Reeds geproduceerd'!E1158</f>
        <v>24</v>
      </c>
      <c r="AO17" s="1163">
        <f>'Reeds geproduceerd'!E1186</f>
        <v>12</v>
      </c>
      <c r="AP17" s="1163">
        <f>'Reeds geproduceerd'!E1220</f>
        <v>33</v>
      </c>
      <c r="AQ17" s="1163">
        <f>'Reeds geproduceerd'!E1270</f>
        <v>25</v>
      </c>
      <c r="AR17" s="1163">
        <f>'Reeds geproduceerd'!E1306</f>
        <v>32</v>
      </c>
      <c r="AS17" s="1163">
        <f>'Reeds geproduceerd'!E1336</f>
        <v>20</v>
      </c>
      <c r="AT17" s="1163">
        <f>'Reeds geproduceerd'!E1367</f>
        <v>31</v>
      </c>
      <c r="AU17" s="1163">
        <f>'Reeds geproduceerd'!E1399</f>
        <v>12</v>
      </c>
      <c r="AV17" s="1163">
        <f>'Reeds geproduceerd'!E1426</f>
        <v>21</v>
      </c>
      <c r="AW17" s="1163">
        <f>'Reeds geproduceerd'!E1456</f>
        <v>28</v>
      </c>
      <c r="AX17" s="1163">
        <f>'Reeds geproduceerd'!E1500</f>
        <v>26</v>
      </c>
      <c r="AY17" s="1164">
        <f>'Reeds geproduceerd'!E1530</f>
        <v>19</v>
      </c>
      <c r="AZ17" s="1163">
        <f>'Reeds geproduceerd'!E1566</f>
        <v>26</v>
      </c>
      <c r="BA17" s="1164">
        <f>'Reeds geproduceerd'!E1586</f>
        <v>13</v>
      </c>
      <c r="BB17" s="1163">
        <f>SUM(C17:BA17)</f>
        <v>897.00062656641603</v>
      </c>
    </row>
    <row r="18" spans="1:56 16384:16384" s="229" customFormat="1" x14ac:dyDescent="0.2">
      <c r="A18" s="1165"/>
      <c r="B18" s="229" t="s">
        <v>178</v>
      </c>
      <c r="C18" s="1166">
        <v>321</v>
      </c>
      <c r="D18" s="229">
        <f t="shared" ref="D18:AI18" si="9">C18-D17</f>
        <v>306</v>
      </c>
      <c r="E18" s="229">
        <f t="shared" si="9"/>
        <v>284</v>
      </c>
      <c r="F18" s="229">
        <f t="shared" si="9"/>
        <v>271</v>
      </c>
      <c r="G18" s="229">
        <f t="shared" si="9"/>
        <v>250</v>
      </c>
      <c r="H18" s="229">
        <f t="shared" si="9"/>
        <v>231</v>
      </c>
      <c r="I18" s="229">
        <f t="shared" si="9"/>
        <v>202</v>
      </c>
      <c r="J18" s="229">
        <f t="shared" si="9"/>
        <v>179</v>
      </c>
      <c r="K18" s="229">
        <f t="shared" si="9"/>
        <v>163</v>
      </c>
      <c r="L18" s="229">
        <f t="shared" si="9"/>
        <v>155</v>
      </c>
      <c r="M18" s="229">
        <f t="shared" si="9"/>
        <v>133</v>
      </c>
      <c r="N18" s="229">
        <f t="shared" si="9"/>
        <v>118</v>
      </c>
      <c r="O18" s="229">
        <f t="shared" si="9"/>
        <v>106</v>
      </c>
      <c r="P18" s="229">
        <f t="shared" si="9"/>
        <v>92.75</v>
      </c>
      <c r="Q18" s="229">
        <f t="shared" si="9"/>
        <v>76.5</v>
      </c>
      <c r="R18" s="229">
        <f t="shared" si="9"/>
        <v>59.5</v>
      </c>
      <c r="S18" s="229">
        <f t="shared" si="9"/>
        <v>45.5</v>
      </c>
      <c r="T18" s="229">
        <f t="shared" si="9"/>
        <v>33.5</v>
      </c>
      <c r="U18" s="229">
        <f t="shared" si="9"/>
        <v>18.5</v>
      </c>
      <c r="V18" s="229">
        <f t="shared" si="9"/>
        <v>10.124686716791981</v>
      </c>
      <c r="W18" s="229">
        <f t="shared" si="9"/>
        <v>-1.0006265664160381</v>
      </c>
      <c r="X18" s="229">
        <f t="shared" si="9"/>
        <v>-22.000626566416038</v>
      </c>
      <c r="Y18" s="229">
        <f t="shared" si="9"/>
        <v>-40.000626566416038</v>
      </c>
      <c r="Z18" s="229">
        <f t="shared" si="9"/>
        <v>-52.000626566416038</v>
      </c>
      <c r="AA18" s="229">
        <f t="shared" si="9"/>
        <v>-66.000626566416031</v>
      </c>
      <c r="AB18" s="229">
        <f t="shared" si="9"/>
        <v>-88.000626566416031</v>
      </c>
      <c r="AC18" s="229">
        <f t="shared" si="9"/>
        <v>-110.00062656641603</v>
      </c>
      <c r="AD18" s="229">
        <f t="shared" si="9"/>
        <v>-133.00062656641603</v>
      </c>
      <c r="AE18" s="229">
        <f t="shared" si="9"/>
        <v>-155.00062656641603</v>
      </c>
      <c r="AF18" s="229">
        <f t="shared" si="9"/>
        <v>-155.00062656641603</v>
      </c>
      <c r="AG18" s="229">
        <f t="shared" si="9"/>
        <v>-155.00062656641603</v>
      </c>
      <c r="AH18" s="229">
        <f t="shared" si="9"/>
        <v>-155.00062656641603</v>
      </c>
      <c r="AI18" s="229">
        <f t="shared" si="9"/>
        <v>-155.00062656641603</v>
      </c>
      <c r="AJ18" s="229">
        <f t="shared" ref="AJ18:BA18" si="10">AI18-AJ17</f>
        <v>-166.00062656641603</v>
      </c>
      <c r="AK18" s="229">
        <f t="shared" si="10"/>
        <v>-187.00062656641603</v>
      </c>
      <c r="AL18" s="229">
        <f t="shared" si="10"/>
        <v>-206.00062656641603</v>
      </c>
      <c r="AM18" s="229">
        <f t="shared" si="10"/>
        <v>-236.00062656641603</v>
      </c>
      <c r="AN18" s="229">
        <f t="shared" si="10"/>
        <v>-260.00062656641603</v>
      </c>
      <c r="AO18" s="229">
        <f t="shared" si="10"/>
        <v>-272.00062656641603</v>
      </c>
      <c r="AP18" s="229">
        <f t="shared" si="10"/>
        <v>-305.00062656641603</v>
      </c>
      <c r="AQ18" s="229">
        <f t="shared" si="10"/>
        <v>-330.00062656641603</v>
      </c>
      <c r="AR18" s="229">
        <f t="shared" si="10"/>
        <v>-362.00062656641603</v>
      </c>
      <c r="AS18" s="229">
        <f t="shared" si="10"/>
        <v>-382.00062656641603</v>
      </c>
      <c r="AT18" s="229">
        <f t="shared" si="10"/>
        <v>-413.00062656641603</v>
      </c>
      <c r="AU18" s="229">
        <f t="shared" si="10"/>
        <v>-425.00062656641603</v>
      </c>
      <c r="AV18" s="229">
        <f t="shared" si="10"/>
        <v>-446.00062656641603</v>
      </c>
      <c r="AW18" s="229">
        <f t="shared" si="10"/>
        <v>-474.00062656641603</v>
      </c>
      <c r="AX18" s="229">
        <f t="shared" si="10"/>
        <v>-500.00062656641603</v>
      </c>
      <c r="AY18" s="229">
        <f t="shared" si="10"/>
        <v>-519.00062656641603</v>
      </c>
      <c r="AZ18" s="229">
        <f t="shared" si="10"/>
        <v>-545.00062656641603</v>
      </c>
      <c r="BA18" s="229">
        <f t="shared" si="10"/>
        <v>-558.00062656641603</v>
      </c>
    </row>
    <row r="19" spans="1:56 16384:16384" s="363" customFormat="1" x14ac:dyDescent="0.2">
      <c r="A19" s="1083"/>
      <c r="B19" s="363" t="s">
        <v>176</v>
      </c>
      <c r="C19" s="365">
        <f>$D$2*C17</f>
        <v>45000</v>
      </c>
      <c r="D19" s="365">
        <f t="shared" ref="D19:BA19" si="11">$D$2*D17</f>
        <v>37500</v>
      </c>
      <c r="E19" s="365">
        <f t="shared" si="11"/>
        <v>55000</v>
      </c>
      <c r="F19" s="365">
        <f t="shared" si="11"/>
        <v>32500</v>
      </c>
      <c r="G19" s="365">
        <f t="shared" si="11"/>
        <v>52500</v>
      </c>
      <c r="H19" s="365">
        <f t="shared" si="11"/>
        <v>47500</v>
      </c>
      <c r="I19" s="365">
        <f t="shared" si="11"/>
        <v>72500</v>
      </c>
      <c r="J19" s="365">
        <f t="shared" si="11"/>
        <v>57500</v>
      </c>
      <c r="K19" s="365">
        <f t="shared" si="11"/>
        <v>40000</v>
      </c>
      <c r="L19" s="365">
        <f t="shared" si="11"/>
        <v>20000</v>
      </c>
      <c r="M19" s="365">
        <f t="shared" si="11"/>
        <v>55000</v>
      </c>
      <c r="N19" s="365">
        <f t="shared" si="11"/>
        <v>37500</v>
      </c>
      <c r="O19" s="365">
        <f t="shared" si="11"/>
        <v>30000</v>
      </c>
      <c r="P19" s="365">
        <f t="shared" si="11"/>
        <v>33125</v>
      </c>
      <c r="Q19" s="365">
        <f t="shared" si="11"/>
        <v>40625</v>
      </c>
      <c r="R19" s="365">
        <f t="shared" si="11"/>
        <v>42500</v>
      </c>
      <c r="S19" s="365">
        <f t="shared" si="11"/>
        <v>35000</v>
      </c>
      <c r="T19" s="365">
        <f t="shared" si="11"/>
        <v>30000</v>
      </c>
      <c r="U19" s="365">
        <f t="shared" si="11"/>
        <v>37500</v>
      </c>
      <c r="V19" s="365">
        <f t="shared" si="11"/>
        <v>20938.283208020046</v>
      </c>
      <c r="W19" s="365">
        <f t="shared" si="11"/>
        <v>27813.283208020046</v>
      </c>
      <c r="X19" s="365">
        <f t="shared" si="11"/>
        <v>52500</v>
      </c>
      <c r="Y19" s="365">
        <f t="shared" si="11"/>
        <v>45000</v>
      </c>
      <c r="Z19" s="365">
        <f t="shared" si="11"/>
        <v>30000</v>
      </c>
      <c r="AA19" s="365">
        <f t="shared" si="11"/>
        <v>35000</v>
      </c>
      <c r="AB19" s="365">
        <f t="shared" si="11"/>
        <v>55000</v>
      </c>
      <c r="AC19" s="365">
        <f t="shared" si="11"/>
        <v>55000</v>
      </c>
      <c r="AD19" s="365">
        <f t="shared" si="11"/>
        <v>57500</v>
      </c>
      <c r="AE19" s="365">
        <f t="shared" si="11"/>
        <v>55000</v>
      </c>
      <c r="AF19" s="365">
        <f t="shared" si="11"/>
        <v>0</v>
      </c>
      <c r="AG19" s="365">
        <f t="shared" si="11"/>
        <v>0</v>
      </c>
      <c r="AH19" s="365">
        <f t="shared" si="11"/>
        <v>0</v>
      </c>
      <c r="AI19" s="365">
        <f t="shared" si="11"/>
        <v>0</v>
      </c>
      <c r="AJ19" s="365">
        <f t="shared" si="11"/>
        <v>27500</v>
      </c>
      <c r="AK19" s="365">
        <f t="shared" si="11"/>
        <v>52500</v>
      </c>
      <c r="AL19" s="365">
        <f t="shared" si="11"/>
        <v>47500</v>
      </c>
      <c r="AM19" s="365">
        <f t="shared" si="11"/>
        <v>75000</v>
      </c>
      <c r="AN19" s="365">
        <f t="shared" si="11"/>
        <v>60000</v>
      </c>
      <c r="AO19" s="365">
        <f t="shared" si="11"/>
        <v>30000</v>
      </c>
      <c r="AP19" s="365">
        <f t="shared" si="11"/>
        <v>82500</v>
      </c>
      <c r="AQ19" s="365">
        <f t="shared" si="11"/>
        <v>62500</v>
      </c>
      <c r="AR19" s="365">
        <f t="shared" si="11"/>
        <v>80000</v>
      </c>
      <c r="AS19" s="365">
        <f t="shared" si="11"/>
        <v>50000</v>
      </c>
      <c r="AT19" s="365">
        <f t="shared" si="11"/>
        <v>77500</v>
      </c>
      <c r="AU19" s="365">
        <f t="shared" si="11"/>
        <v>30000</v>
      </c>
      <c r="AV19" s="365">
        <f t="shared" si="11"/>
        <v>52500</v>
      </c>
      <c r="AW19" s="365">
        <f t="shared" si="11"/>
        <v>70000</v>
      </c>
      <c r="AX19" s="365">
        <f t="shared" si="11"/>
        <v>65000</v>
      </c>
      <c r="AY19" s="365">
        <f t="shared" si="11"/>
        <v>47500</v>
      </c>
      <c r="AZ19" s="365">
        <f t="shared" si="11"/>
        <v>65000</v>
      </c>
      <c r="BA19" s="365">
        <f t="shared" si="11"/>
        <v>32500</v>
      </c>
    </row>
    <row r="20" spans="1:56 16384:16384" s="364" customFormat="1" x14ac:dyDescent="0.2">
      <c r="A20" s="1084"/>
      <c r="B20" s="364" t="s">
        <v>173</v>
      </c>
      <c r="C20" s="364">
        <f>C17*$D$2</f>
        <v>45000</v>
      </c>
      <c r="D20" s="364">
        <f>(D17*$D$2)+C20</f>
        <v>82500</v>
      </c>
      <c r="E20" s="364">
        <f t="shared" ref="E20:BA20" si="12">(E17*$D$2)+D20</f>
        <v>137500</v>
      </c>
      <c r="F20" s="364">
        <f t="shared" si="12"/>
        <v>170000</v>
      </c>
      <c r="G20" s="364">
        <f t="shared" si="12"/>
        <v>222500</v>
      </c>
      <c r="H20" s="364">
        <f t="shared" si="12"/>
        <v>270000</v>
      </c>
      <c r="I20" s="364">
        <f t="shared" si="12"/>
        <v>342500</v>
      </c>
      <c r="J20" s="364">
        <f t="shared" si="12"/>
        <v>400000</v>
      </c>
      <c r="K20" s="364">
        <f t="shared" si="12"/>
        <v>440000</v>
      </c>
      <c r="L20" s="364">
        <f t="shared" si="12"/>
        <v>460000</v>
      </c>
      <c r="M20" s="364">
        <f t="shared" si="12"/>
        <v>515000</v>
      </c>
      <c r="N20" s="364">
        <f t="shared" si="12"/>
        <v>552500</v>
      </c>
      <c r="O20" s="364">
        <f t="shared" si="12"/>
        <v>582500</v>
      </c>
      <c r="P20" s="364">
        <f t="shared" si="12"/>
        <v>615625</v>
      </c>
      <c r="Q20" s="364">
        <f t="shared" si="12"/>
        <v>656250</v>
      </c>
      <c r="R20" s="364">
        <f t="shared" si="12"/>
        <v>698750</v>
      </c>
      <c r="S20" s="364">
        <f t="shared" si="12"/>
        <v>733750</v>
      </c>
      <c r="T20" s="364">
        <f t="shared" si="12"/>
        <v>763750</v>
      </c>
      <c r="U20" s="364">
        <f t="shared" si="12"/>
        <v>801250</v>
      </c>
      <c r="V20" s="364">
        <f t="shared" si="12"/>
        <v>822188.28320802003</v>
      </c>
      <c r="W20" s="364">
        <f t="shared" si="12"/>
        <v>850001.56641604006</v>
      </c>
      <c r="X20" s="364">
        <f t="shared" si="12"/>
        <v>902501.56641604006</v>
      </c>
      <c r="Y20" s="364">
        <f t="shared" si="12"/>
        <v>947501.56641604006</v>
      </c>
      <c r="Z20" s="364">
        <f t="shared" si="12"/>
        <v>977501.56641604006</v>
      </c>
      <c r="AA20" s="364">
        <f t="shared" si="12"/>
        <v>1012501.5664160401</v>
      </c>
      <c r="AB20" s="364">
        <f t="shared" si="12"/>
        <v>1067501.5664160401</v>
      </c>
      <c r="AC20" s="364">
        <f t="shared" si="12"/>
        <v>1122501.5664160401</v>
      </c>
      <c r="AD20" s="364">
        <f t="shared" si="12"/>
        <v>1180001.5664160401</v>
      </c>
      <c r="AE20" s="364">
        <f t="shared" si="12"/>
        <v>1235001.5664160401</v>
      </c>
      <c r="AF20" s="364">
        <f t="shared" si="12"/>
        <v>1235001.5664160401</v>
      </c>
      <c r="AG20" s="364">
        <f t="shared" si="12"/>
        <v>1235001.5664160401</v>
      </c>
      <c r="AH20" s="364">
        <f t="shared" si="12"/>
        <v>1235001.5664160401</v>
      </c>
      <c r="AI20" s="364">
        <f t="shared" si="12"/>
        <v>1235001.5664160401</v>
      </c>
      <c r="AJ20" s="364">
        <f t="shared" si="12"/>
        <v>1262501.5664160401</v>
      </c>
      <c r="AK20" s="364">
        <f t="shared" si="12"/>
        <v>1315001.5664160401</v>
      </c>
      <c r="AL20" s="364">
        <f t="shared" si="12"/>
        <v>1362501.5664160401</v>
      </c>
      <c r="AM20" s="364">
        <f t="shared" si="12"/>
        <v>1437501.5664160401</v>
      </c>
      <c r="AN20" s="364">
        <f t="shared" si="12"/>
        <v>1497501.5664160401</v>
      </c>
      <c r="AO20" s="364">
        <f t="shared" si="12"/>
        <v>1527501.5664160401</v>
      </c>
      <c r="AP20" s="364">
        <f t="shared" si="12"/>
        <v>1610001.5664160401</v>
      </c>
      <c r="AQ20" s="364">
        <f t="shared" si="12"/>
        <v>1672501.5664160401</v>
      </c>
      <c r="AR20" s="364">
        <f t="shared" si="12"/>
        <v>1752501.5664160401</v>
      </c>
      <c r="AS20" s="364">
        <f t="shared" si="12"/>
        <v>1802501.5664160401</v>
      </c>
      <c r="AT20" s="364">
        <f t="shared" si="12"/>
        <v>1880001.5664160401</v>
      </c>
      <c r="AU20" s="364">
        <f t="shared" si="12"/>
        <v>1910001.5664160401</v>
      </c>
      <c r="AV20" s="364">
        <f t="shared" si="12"/>
        <v>1962501.5664160401</v>
      </c>
      <c r="AW20" s="364">
        <f t="shared" si="12"/>
        <v>2032501.5664160401</v>
      </c>
      <c r="AX20" s="364">
        <f t="shared" si="12"/>
        <v>2097501.5664160401</v>
      </c>
      <c r="AY20" s="364">
        <f t="shared" si="12"/>
        <v>2145001.5664160401</v>
      </c>
      <c r="AZ20" s="364">
        <f t="shared" si="12"/>
        <v>2210001.5664160401</v>
      </c>
      <c r="BA20" s="364">
        <f t="shared" si="12"/>
        <v>2242501.5664160401</v>
      </c>
      <c r="BD20" s="364">
        <v>2700000</v>
      </c>
    </row>
    <row r="21" spans="1:56 16384:16384" s="363" customFormat="1" x14ac:dyDescent="0.2">
      <c r="A21" s="1083"/>
    </row>
    <row r="22" spans="1:56 16384:16384" s="363" customFormat="1" x14ac:dyDescent="0.2">
      <c r="A22" s="1083"/>
      <c r="B22" s="363" t="s">
        <v>918</v>
      </c>
      <c r="C22" s="363">
        <f>'Reeds geproduceerd'!C365</f>
        <v>279</v>
      </c>
      <c r="D22" s="363">
        <f>'Reeds geproduceerd'!C377</f>
        <v>230</v>
      </c>
      <c r="E22" s="363">
        <f>'Reeds geproduceerd'!C389</f>
        <v>311</v>
      </c>
      <c r="F22" s="363">
        <f>'Reeds geproduceerd'!C402</f>
        <v>217</v>
      </c>
      <c r="G22" s="363">
        <f>'Reeds geproduceerd'!C419</f>
        <v>360</v>
      </c>
      <c r="H22" s="363">
        <f>'Reeds geproduceerd'!C441</f>
        <v>297</v>
      </c>
      <c r="I22" s="363">
        <f>'Reeds geproduceerd'!C457</f>
        <v>430</v>
      </c>
      <c r="J22" s="363">
        <f>'Reeds geproduceerd'!C477</f>
        <v>366</v>
      </c>
      <c r="K22" s="363">
        <f>'Reeds geproduceerd'!C497</f>
        <v>257</v>
      </c>
      <c r="L22" s="363">
        <f>'Reeds geproduceerd'!C517</f>
        <v>139</v>
      </c>
      <c r="M22" s="363">
        <f>'Reeds geproduceerd'!C532</f>
        <v>360</v>
      </c>
      <c r="N22" s="363">
        <f>'Reeds geproduceerd'!C553</f>
        <v>252</v>
      </c>
      <c r="O22" s="363">
        <f>'Reeds geproduceerd'!C567</f>
        <v>210</v>
      </c>
      <c r="P22" s="363">
        <f>'Reeds geproduceerd'!C582</f>
        <v>287</v>
      </c>
      <c r="Q22" s="363">
        <f>'Reeds geproduceerd'!C604</f>
        <v>364</v>
      </c>
      <c r="R22" s="363">
        <f>'Reeds geproduceerd'!C622</f>
        <v>255</v>
      </c>
      <c r="S22" s="363">
        <f>'Reeds geproduceerd'!C660</f>
        <v>221</v>
      </c>
      <c r="T22" s="363">
        <f>'Reeds geproduceerd'!C681</f>
        <v>192</v>
      </c>
      <c r="U22" s="363">
        <f>'Reeds geproduceerd'!C701</f>
        <v>262</v>
      </c>
      <c r="V22" s="363">
        <f>'Reeds geproduceerd'!C722</f>
        <v>305</v>
      </c>
      <c r="W22" s="363">
        <f>'Reeds geproduceerd'!C739</f>
        <v>250</v>
      </c>
      <c r="X22" s="363">
        <f>'Reeds geproduceerd'!C761</f>
        <v>306</v>
      </c>
      <c r="Y22" s="363">
        <f>'Reeds geproduceerd'!C790</f>
        <v>335</v>
      </c>
      <c r="Z22" s="363">
        <f>'Reeds geproduceerd'!C821</f>
        <v>222</v>
      </c>
      <c r="AA22" s="363">
        <f>'Reeds geproduceerd'!C848</f>
        <v>218</v>
      </c>
      <c r="AB22" s="363">
        <f>'Reeds geproduceerd'!C877</f>
        <v>404</v>
      </c>
      <c r="AC22" s="363">
        <f>'Reeds geproduceerd'!C913</f>
        <v>363</v>
      </c>
      <c r="AD22" s="363">
        <f>'Reeds geproduceerd'!C952</f>
        <v>313</v>
      </c>
      <c r="AE22" s="363">
        <f>'Reeds geproduceerd'!C994</f>
        <v>367</v>
      </c>
      <c r="AJ22" s="363">
        <f>'Reeds geproduceerd'!C1024</f>
        <v>182</v>
      </c>
      <c r="AK22" s="363">
        <f>'Reeds geproduceerd'!C1044</f>
        <v>324</v>
      </c>
      <c r="AL22" s="363">
        <f>'Reeds geproduceerd'!C1083</f>
        <v>318</v>
      </c>
      <c r="AM22" s="363">
        <f>'Reeds geproduceerd'!C1113</f>
        <v>512</v>
      </c>
      <c r="AN22" s="363">
        <f>'Reeds geproduceerd'!C1158</f>
        <v>385</v>
      </c>
      <c r="AO22" s="363">
        <f>'Reeds geproduceerd'!C1186</f>
        <v>157</v>
      </c>
      <c r="AP22" s="363">
        <f>'Reeds geproduceerd'!C1220</f>
        <v>399</v>
      </c>
      <c r="AQ22" s="363">
        <f>'Reeds geproduceerd'!C1270</f>
        <v>377</v>
      </c>
      <c r="AR22" s="363">
        <f>'Reeds geproduceerd'!C1306</f>
        <v>582</v>
      </c>
      <c r="AS22" s="363">
        <f>'Reeds geproduceerd'!C1336</f>
        <v>321</v>
      </c>
      <c r="AT22" s="363">
        <f>'Reeds geproduceerd'!C1367</f>
        <v>506</v>
      </c>
      <c r="AU22" s="363">
        <f>'Reeds geproduceerd'!C1399</f>
        <v>222</v>
      </c>
      <c r="AV22" s="363">
        <f>'Reeds geproduceerd'!C1426</f>
        <v>327</v>
      </c>
      <c r="AW22" s="363">
        <f>'Reeds geproduceerd'!C1456</f>
        <v>491</v>
      </c>
      <c r="AX22" s="363">
        <f>'Reeds geproduceerd'!C1500</f>
        <v>394</v>
      </c>
      <c r="AY22" s="363">
        <f>'Reeds geproduceerd'!C1530</f>
        <v>332</v>
      </c>
      <c r="AZ22" s="363">
        <f>'Reeds geproduceerd'!C1566</f>
        <v>433</v>
      </c>
      <c r="BA22" s="363">
        <f>'Reeds geproduceerd'!C1586</f>
        <v>231</v>
      </c>
      <c r="BB22" s="363">
        <f>SUM(C22:BA22)</f>
        <v>14865</v>
      </c>
    </row>
    <row r="23" spans="1:56 16384:16384" s="363" customFormat="1" x14ac:dyDescent="0.2">
      <c r="A23" s="1083"/>
      <c r="B23" s="355" t="s">
        <v>919</v>
      </c>
      <c r="C23" s="1082">
        <f>C22/C17</f>
        <v>15.5</v>
      </c>
      <c r="D23" s="1082">
        <f t="shared" ref="D23:BA23" si="13">D22/D17</f>
        <v>15.333333333333334</v>
      </c>
      <c r="E23" s="1082">
        <f t="shared" si="13"/>
        <v>14.136363636363637</v>
      </c>
      <c r="F23" s="1082">
        <f t="shared" si="13"/>
        <v>16.692307692307693</v>
      </c>
      <c r="G23" s="1082">
        <f t="shared" si="13"/>
        <v>17.142857142857142</v>
      </c>
      <c r="H23" s="1082">
        <f t="shared" si="13"/>
        <v>15.631578947368421</v>
      </c>
      <c r="I23" s="1082">
        <f t="shared" si="13"/>
        <v>14.827586206896552</v>
      </c>
      <c r="J23" s="1082">
        <f t="shared" si="13"/>
        <v>15.913043478260869</v>
      </c>
      <c r="K23" s="1082">
        <f t="shared" si="13"/>
        <v>16.0625</v>
      </c>
      <c r="L23" s="1082">
        <f t="shared" si="13"/>
        <v>17.375</v>
      </c>
      <c r="M23" s="1082">
        <f t="shared" si="13"/>
        <v>16.363636363636363</v>
      </c>
      <c r="N23" s="1082">
        <f t="shared" si="13"/>
        <v>16.8</v>
      </c>
      <c r="O23" s="1082">
        <f t="shared" si="13"/>
        <v>17.5</v>
      </c>
      <c r="P23" s="1082">
        <f t="shared" si="13"/>
        <v>21.660377358490567</v>
      </c>
      <c r="Q23" s="1082">
        <f t="shared" si="13"/>
        <v>22.4</v>
      </c>
      <c r="R23" s="1082">
        <f t="shared" si="13"/>
        <v>15</v>
      </c>
      <c r="S23" s="1082">
        <f t="shared" si="13"/>
        <v>15.785714285714286</v>
      </c>
      <c r="T23" s="1082">
        <f t="shared" si="13"/>
        <v>16</v>
      </c>
      <c r="U23" s="1082">
        <f t="shared" si="13"/>
        <v>17.466666666666665</v>
      </c>
      <c r="V23" s="1082">
        <f t="shared" si="13"/>
        <v>36.41654821575522</v>
      </c>
      <c r="W23" s="1082">
        <f t="shared" si="13"/>
        <v>22.471277314710523</v>
      </c>
      <c r="X23" s="1082">
        <f t="shared" si="13"/>
        <v>14.571428571428571</v>
      </c>
      <c r="Y23" s="1082">
        <f t="shared" si="13"/>
        <v>18.611111111111111</v>
      </c>
      <c r="Z23" s="1082">
        <f t="shared" si="13"/>
        <v>18.5</v>
      </c>
      <c r="AA23" s="1082">
        <f t="shared" si="13"/>
        <v>15.571428571428571</v>
      </c>
      <c r="AB23" s="1082">
        <f t="shared" si="13"/>
        <v>18.363636363636363</v>
      </c>
      <c r="AC23" s="1082">
        <f t="shared" si="13"/>
        <v>16.5</v>
      </c>
      <c r="AD23" s="1082">
        <f t="shared" si="13"/>
        <v>13.608695652173912</v>
      </c>
      <c r="AE23" s="1082">
        <f t="shared" si="13"/>
        <v>16.681818181818183</v>
      </c>
      <c r="AF23" s="1082"/>
      <c r="AG23" s="1082"/>
      <c r="AH23" s="1082"/>
      <c r="AI23" s="1082"/>
      <c r="AJ23" s="1082">
        <f t="shared" si="13"/>
        <v>16.545454545454547</v>
      </c>
      <c r="AK23" s="1082">
        <f t="shared" si="13"/>
        <v>15.428571428571429</v>
      </c>
      <c r="AL23" s="1082">
        <f t="shared" si="13"/>
        <v>16.736842105263158</v>
      </c>
      <c r="AM23" s="1082">
        <f t="shared" si="13"/>
        <v>17.066666666666666</v>
      </c>
      <c r="AN23" s="1082">
        <f t="shared" si="13"/>
        <v>16.041666666666668</v>
      </c>
      <c r="AO23" s="1082">
        <f t="shared" si="13"/>
        <v>13.083333333333334</v>
      </c>
      <c r="AP23" s="1082">
        <f t="shared" si="13"/>
        <v>12.090909090909092</v>
      </c>
      <c r="AQ23" s="1082">
        <f t="shared" si="13"/>
        <v>15.08</v>
      </c>
      <c r="AR23" s="1082">
        <f t="shared" si="13"/>
        <v>18.1875</v>
      </c>
      <c r="AS23" s="1082">
        <f t="shared" si="13"/>
        <v>16.05</v>
      </c>
      <c r="AT23" s="1082">
        <f t="shared" si="13"/>
        <v>16.322580645161292</v>
      </c>
      <c r="AU23" s="1082">
        <f t="shared" si="13"/>
        <v>18.5</v>
      </c>
      <c r="AV23" s="1082">
        <f t="shared" si="13"/>
        <v>15.571428571428571</v>
      </c>
      <c r="AW23" s="1082">
        <f t="shared" si="13"/>
        <v>17.535714285714285</v>
      </c>
      <c r="AX23" s="1082">
        <f t="shared" si="13"/>
        <v>15.153846153846153</v>
      </c>
      <c r="AY23" s="1082">
        <f t="shared" si="13"/>
        <v>17.473684210526315</v>
      </c>
      <c r="AZ23" s="1082">
        <f t="shared" si="13"/>
        <v>16.653846153846153</v>
      </c>
      <c r="BA23" s="1082">
        <f t="shared" si="13"/>
        <v>17.76923076923077</v>
      </c>
      <c r="BB23" s="1082">
        <f>AVERAGE(C23:BA23)</f>
        <v>17.025067738735672</v>
      </c>
    </row>
    <row r="24" spans="1:56 16384:16384" s="355" customFormat="1" x14ac:dyDescent="0.2">
      <c r="A24" s="1154"/>
      <c r="B24" s="355" t="s">
        <v>2532</v>
      </c>
      <c r="C24" s="1089">
        <f>IFERROR(VLOOKUP(C7,'Reeds geproduceerd'!$Q$365:$AI$1364,16,FALSE),0)</f>
        <v>47277</v>
      </c>
      <c r="D24" s="1089">
        <f>IFERROR(VLOOKUP(D7,'Reeds geproduceerd'!$Q$365:$AI$1364,16,FALSE),0)</f>
        <v>38101.51</v>
      </c>
      <c r="E24" s="1089">
        <f>IFERROR(VLOOKUP(E7,'Reeds geproduceerd'!$Q$365:$AI$1364,16,FALSE),0)</f>
        <v>58914</v>
      </c>
      <c r="F24" s="1089">
        <f>IFERROR(VLOOKUP(F7,'Reeds geproduceerd'!$Q$365:$AI$1364,16,FALSE),0)</f>
        <v>53760</v>
      </c>
      <c r="G24" s="1089">
        <f>IFERROR(VLOOKUP(G7,'Reeds geproduceerd'!$Q$365:$AI$1364,16,FALSE),0)</f>
        <v>48366</v>
      </c>
      <c r="H24" s="1089">
        <f>IFERROR(VLOOKUP(H7,'Reeds geproduceerd'!$Q$365:$AI$1364,16,FALSE),0)</f>
        <v>44883</v>
      </c>
      <c r="I24" s="1089">
        <f>IFERROR(VLOOKUP(I7,'Reeds geproduceerd'!$Q$365:$AI$1364,16,FALSE),0)</f>
        <v>59947.38</v>
      </c>
      <c r="J24" s="1089">
        <f>IFERROR(VLOOKUP(J7,'Reeds geproduceerd'!$Q$365:$AI$1364,16,FALSE),0)</f>
        <v>53184.15</v>
      </c>
      <c r="K24" s="1089">
        <f>IFERROR(VLOOKUP(K7,'Reeds geproduceerd'!$Q$365:$AI$1364,16,FALSE),0)</f>
        <v>40692.340000000004</v>
      </c>
      <c r="L24" s="1089">
        <f>IFERROR(VLOOKUP(L7,'Reeds geproduceerd'!$Q$365:$AI$1364,16,FALSE),0)</f>
        <v>21674</v>
      </c>
      <c r="M24" s="1089">
        <f>IFERROR(VLOOKUP(M7,'Reeds geproduceerd'!$Q$365:$AI$1364,16,FALSE),0)</f>
        <v>54324.31</v>
      </c>
      <c r="N24" s="1089">
        <f>IFERROR(VLOOKUP(N7,'Reeds geproduceerd'!$Q$365:$AI$1364,16,FALSE),0)</f>
        <v>34281.49</v>
      </c>
      <c r="O24" s="1089">
        <f>IFERROR(VLOOKUP(O7,'Reeds geproduceerd'!$Q$365:$AI$1364,16,FALSE),0)</f>
        <v>32092.699999999997</v>
      </c>
      <c r="P24" s="1089">
        <f>IFERROR(VLOOKUP(P7,'Reeds geproduceerd'!$Q$365:$AI$1364,16,FALSE),0)</f>
        <v>39230.659999999996</v>
      </c>
      <c r="Q24" s="1089">
        <f>IFERROR(VLOOKUP(Q7,'Reeds geproduceerd'!$Q$365:$AI$1364,16,FALSE),0)</f>
        <v>56628</v>
      </c>
      <c r="R24" s="1089">
        <f>IFERROR(VLOOKUP(R7,'Reeds geproduceerd'!$Q$365:$AI$1364,16,FALSE),0)</f>
        <v>50072.070000000007</v>
      </c>
      <c r="S24" s="1089">
        <f>IFERROR(VLOOKUP(S7,'Reeds geproduceerd'!$Q$365:$AI$1364,16,FALSE),0)</f>
        <v>36961.870000000003</v>
      </c>
      <c r="T24" s="1089">
        <f>IFERROR(VLOOKUP(T7,'Reeds geproduceerd'!$Q$365:$AI$1364,16,FALSE),0)</f>
        <v>39353.009999999995</v>
      </c>
      <c r="U24" s="1089">
        <f>IFERROR(VLOOKUP(U7,'Reeds geproduceerd'!$Q$365:$AI$1364,16,FALSE),0)</f>
        <v>43955.159999999996</v>
      </c>
      <c r="V24" s="1089">
        <f>IFERROR(VLOOKUP(V7,'Reeds geproduceerd'!$Q$365:$AI$1364,16,FALSE),0)</f>
        <v>32126.662907268172</v>
      </c>
      <c r="W24" s="1089">
        <f>IFERROR(VLOOKUP(W7,'Reeds geproduceerd'!$Q$365:$AI$1364,16,FALSE),0)</f>
        <v>40456.31290726817</v>
      </c>
      <c r="X24" s="1089">
        <f>IFERROR(VLOOKUP(X7,'Reeds geproduceerd'!$Q$365:$AI$1364,16,FALSE),0)</f>
        <v>50666.34</v>
      </c>
      <c r="Y24" s="1089">
        <f>IFERROR(VLOOKUP(Y7,'Reeds geproduceerd'!$Q$365:$AI$1364,16,FALSE),0)</f>
        <v>58309.7</v>
      </c>
      <c r="Z24" s="1089">
        <f>IFERROR(VLOOKUP(Z7,'Reeds geproduceerd'!$Q$365:$AI$1364,16,FALSE),0)</f>
        <v>53133.82</v>
      </c>
      <c r="AA24" s="1089">
        <f>IFERROR(VLOOKUP(AA7,'Reeds geproduceerd'!$Q$365:$AI$1364,16,FALSE),0)</f>
        <v>34561.22</v>
      </c>
      <c r="AB24" s="1089">
        <f>IFERROR(VLOOKUP(AB7,'Reeds geproduceerd'!$Q$365:$AI$1364,16,FALSE),0)</f>
        <v>64603.03</v>
      </c>
      <c r="AC24" s="1089">
        <f>IFERROR(VLOOKUP(AC7,'Reeds geproduceerd'!$Q$365:$AI$1364,16,FALSE),0)</f>
        <v>71841.460000000006</v>
      </c>
      <c r="AD24" s="1089">
        <f>IFERROR(VLOOKUP(AD7,'Reeds geproduceerd'!$Q$365:$AI$1364,16,FALSE),0)</f>
        <v>56844.06</v>
      </c>
      <c r="AE24" s="1089">
        <f>IFERROR(VLOOKUP(AE7,'Reeds geproduceerd'!$Q$365:$AI$1364,16,FALSE),0)</f>
        <v>58172.46</v>
      </c>
      <c r="AF24" s="1089"/>
      <c r="AG24" s="1089"/>
      <c r="AH24" s="1089"/>
      <c r="AI24" s="1089"/>
      <c r="AJ24" s="1089">
        <f>IFERROR(VLOOKUP(AJ7,'Reeds geproduceerd'!$Q$365:$AI$1364,16,FALSE),0)</f>
        <v>42382.01</v>
      </c>
      <c r="AK24" s="1089">
        <f>IFERROR(VLOOKUP(AK7,'Reeds geproduceerd'!$Q$365:$AI$1364,16,FALSE),0)</f>
        <v>50483.68</v>
      </c>
      <c r="AL24" s="1089">
        <f>IFERROR(VLOOKUP(AL7,'Reeds geproduceerd'!$Q$365:$AI$1364,16,FALSE),0)</f>
        <v>54988.67</v>
      </c>
      <c r="AM24" s="1089">
        <f>IFERROR(VLOOKUP(AM7,'Reeds geproduceerd'!$Q$365:$AI$1364,16,FALSE),0)</f>
        <v>89176.089999999982</v>
      </c>
      <c r="AN24" s="1089">
        <f>IFERROR(VLOOKUP(AN7,'Reeds geproduceerd'!$Q$365:$AI$1364,16,FALSE),0)</f>
        <v>57228.78</v>
      </c>
      <c r="AO24" s="1089">
        <f>IFERROR(VLOOKUP(AO7,'Reeds geproduceerd'!$Q$365:$AI$1364,16,FALSE),0)</f>
        <v>37675.240000000005</v>
      </c>
      <c r="AP24" s="1089">
        <f>IFERROR(VLOOKUP(AP7,'Reeds geproduceerd'!$Q$365:$AI$1364,16,FALSE),0)</f>
        <v>91802.130000000034</v>
      </c>
      <c r="AQ24" s="1089">
        <f>IFERROR(VLOOKUP(AQ7,'Reeds geproduceerd'!$Q$365:$AI$1364,16,FALSE),0)</f>
        <v>58181.64</v>
      </c>
      <c r="AR24" s="1089">
        <f>IFERROR(VLOOKUP(AR7,'Reeds geproduceerd'!$Q$365:$AI$1364,16,FALSE),0)</f>
        <v>74031.19</v>
      </c>
      <c r="AS24" s="1089">
        <f>IFERROR(VLOOKUP(AS7,'Reeds geproduceerd'!$Q$365:$AI$1364,16,FALSE),0)</f>
        <v>64854.820000000014</v>
      </c>
      <c r="AT24" s="1089">
        <f>IFERROR(VLOOKUP(AT7,'Reeds geproduceerd'!$Q$365:$AI$1565,16,FALSE),0)</f>
        <v>101901.66</v>
      </c>
      <c r="AU24" s="1089">
        <f>IFERROR(VLOOKUP(AU7,'Reeds geproduceerd'!$Q$365:$AI$1565,16,FALSE),0)</f>
        <v>56673.94</v>
      </c>
      <c r="AV24" s="1089">
        <f>IFERROR(VLOOKUP(AV7,'Reeds geproduceerd'!$Q$365:$AI$1565,16,FALSE),0)</f>
        <v>48716.259999999995</v>
      </c>
      <c r="AW24" s="1089">
        <f>IFERROR(VLOOKUP(AW7,'Reeds geproduceerd'!$Q$365:$AI$1565,16,FALSE),0)</f>
        <v>80707.12999999999</v>
      </c>
      <c r="AX24" s="1089">
        <f>IFERROR(VLOOKUP(AX7,'Reeds geproduceerd'!$Q$365:$AI$1565,16,FALSE),0)</f>
        <v>78860.24000000002</v>
      </c>
      <c r="AY24" s="1089">
        <f>IFERROR(VLOOKUP(AY7,'Reeds geproduceerd'!$Q$365:$AI$1565,16,FALSE),0)</f>
        <v>73302.320000000007</v>
      </c>
      <c r="AZ24" s="1089">
        <f>IFERROR(VLOOKUP(AZ7,'Reeds geproduceerd'!$Q$365:$AI$1566,16,FALSE),0)</f>
        <v>71797.5</v>
      </c>
      <c r="BA24" s="1089">
        <f>IFERROR(VLOOKUP(BA7,'Reeds geproduceerd'!$Q$365:$AI$1587,16,FALSE),0)</f>
        <v>54231.130000000005</v>
      </c>
      <c r="BB24" s="1089">
        <f>SUM(C24:BA24)</f>
        <v>2561408.1458145361</v>
      </c>
    </row>
    <row r="25" spans="1:56 16384:16384" s="355" customFormat="1" ht="13.5" thickBot="1" x14ac:dyDescent="0.25">
      <c r="A25" s="1085"/>
      <c r="B25" s="362" t="s">
        <v>173</v>
      </c>
      <c r="C25" s="1086">
        <f>C24</f>
        <v>47277</v>
      </c>
      <c r="D25" s="1086">
        <f t="shared" ref="D25:AI25" si="14">D24+C25</f>
        <v>85378.510000000009</v>
      </c>
      <c r="E25" s="1086">
        <f t="shared" si="14"/>
        <v>144292.51</v>
      </c>
      <c r="F25" s="1086">
        <f t="shared" si="14"/>
        <v>198052.51</v>
      </c>
      <c r="G25" s="1086">
        <f t="shared" si="14"/>
        <v>246418.51</v>
      </c>
      <c r="H25" s="1086">
        <f t="shared" si="14"/>
        <v>291301.51</v>
      </c>
      <c r="I25" s="1086">
        <f t="shared" si="14"/>
        <v>351248.89</v>
      </c>
      <c r="J25" s="1086">
        <f t="shared" si="14"/>
        <v>404433.04000000004</v>
      </c>
      <c r="K25" s="1086">
        <f t="shared" si="14"/>
        <v>445125.38000000006</v>
      </c>
      <c r="L25" s="1086">
        <f t="shared" si="14"/>
        <v>466799.38000000006</v>
      </c>
      <c r="M25" s="1086">
        <f t="shared" si="14"/>
        <v>521123.69000000006</v>
      </c>
      <c r="N25" s="1086">
        <f t="shared" si="14"/>
        <v>555405.18000000005</v>
      </c>
      <c r="O25" s="1086">
        <f t="shared" si="14"/>
        <v>587497.88</v>
      </c>
      <c r="P25" s="1086">
        <f t="shared" si="14"/>
        <v>626728.54</v>
      </c>
      <c r="Q25" s="1086">
        <f t="shared" si="14"/>
        <v>683356.54</v>
      </c>
      <c r="R25" s="1086">
        <f t="shared" si="14"/>
        <v>733428.6100000001</v>
      </c>
      <c r="S25" s="1086">
        <f t="shared" si="14"/>
        <v>770390.4800000001</v>
      </c>
      <c r="T25" s="1086">
        <f t="shared" si="14"/>
        <v>809743.49000000011</v>
      </c>
      <c r="U25" s="1086">
        <f t="shared" si="14"/>
        <v>853698.65000000014</v>
      </c>
      <c r="V25" s="1086">
        <f t="shared" si="14"/>
        <v>885825.31290726829</v>
      </c>
      <c r="W25" s="1086">
        <f t="shared" si="14"/>
        <v>926281.62581453647</v>
      </c>
      <c r="X25" s="1086">
        <f t="shared" si="14"/>
        <v>976947.96581453644</v>
      </c>
      <c r="Y25" s="1086">
        <f t="shared" si="14"/>
        <v>1035257.6658145364</v>
      </c>
      <c r="Z25" s="1086">
        <f t="shared" si="14"/>
        <v>1088391.4858145365</v>
      </c>
      <c r="AA25" s="1086">
        <f t="shared" si="14"/>
        <v>1122952.7058145364</v>
      </c>
      <c r="AB25" s="1086">
        <f t="shared" si="14"/>
        <v>1187555.7358145365</v>
      </c>
      <c r="AC25" s="1086">
        <f t="shared" si="14"/>
        <v>1259397.1958145364</v>
      </c>
      <c r="AD25" s="1086">
        <f t="shared" si="14"/>
        <v>1316241.2558145365</v>
      </c>
      <c r="AE25" s="1086">
        <f t="shared" si="14"/>
        <v>1374413.7158145364</v>
      </c>
      <c r="AF25" s="1086">
        <f t="shared" si="14"/>
        <v>1374413.7158145364</v>
      </c>
      <c r="AG25" s="1086">
        <f t="shared" si="14"/>
        <v>1374413.7158145364</v>
      </c>
      <c r="AH25" s="1086">
        <f t="shared" si="14"/>
        <v>1374413.7158145364</v>
      </c>
      <c r="AI25" s="1086">
        <f t="shared" si="14"/>
        <v>1374413.7158145364</v>
      </c>
      <c r="AJ25" s="1086">
        <f t="shared" ref="AJ25:BA25" si="15">AJ24+AI25</f>
        <v>1416795.7258145364</v>
      </c>
      <c r="AK25" s="1086">
        <f t="shared" si="15"/>
        <v>1467279.4058145364</v>
      </c>
      <c r="AL25" s="1086">
        <f t="shared" si="15"/>
        <v>1522268.0758145363</v>
      </c>
      <c r="AM25" s="1086">
        <f t="shared" si="15"/>
        <v>1611444.1658145364</v>
      </c>
      <c r="AN25" s="1086">
        <f t="shared" si="15"/>
        <v>1668672.9458145364</v>
      </c>
      <c r="AO25" s="1086">
        <f t="shared" si="15"/>
        <v>1706348.1858145364</v>
      </c>
      <c r="AP25" s="1086">
        <f t="shared" si="15"/>
        <v>1798150.3158145365</v>
      </c>
      <c r="AQ25" s="1086">
        <f t="shared" si="15"/>
        <v>1856331.9558145364</v>
      </c>
      <c r="AR25" s="1086">
        <f t="shared" si="15"/>
        <v>1930363.1458145364</v>
      </c>
      <c r="AS25" s="1086">
        <f t="shared" si="15"/>
        <v>1995217.9658145364</v>
      </c>
      <c r="AT25" s="1086">
        <f t="shared" si="15"/>
        <v>2097119.6258145364</v>
      </c>
      <c r="AU25" s="1086">
        <f t="shared" si="15"/>
        <v>2153793.5658145365</v>
      </c>
      <c r="AV25" s="1086">
        <f t="shared" si="15"/>
        <v>2202509.8258145363</v>
      </c>
      <c r="AW25" s="1086">
        <f t="shared" si="15"/>
        <v>2283216.9558145362</v>
      </c>
      <c r="AX25" s="1086">
        <f t="shared" si="15"/>
        <v>2362077.1958145364</v>
      </c>
      <c r="AY25" s="1086">
        <f t="shared" si="15"/>
        <v>2435379.5158145363</v>
      </c>
      <c r="AZ25" s="1086">
        <f t="shared" si="15"/>
        <v>2507177.0158145363</v>
      </c>
      <c r="BA25" s="1086">
        <f t="shared" si="15"/>
        <v>2561408.1458145361</v>
      </c>
      <c r="BB25" s="1086"/>
    </row>
    <row r="26" spans="1:56 16384:16384" s="352" customFormat="1" x14ac:dyDescent="0.2">
      <c r="A26" s="1156">
        <v>2017</v>
      </c>
      <c r="B26" s="352" t="s">
        <v>172</v>
      </c>
      <c r="C26" s="352">
        <f>'Reeds geproduceerd'!E1608</f>
        <v>7</v>
      </c>
      <c r="D26" s="352">
        <f>'Reeds geproduceerd'!E1623</f>
        <v>22</v>
      </c>
      <c r="E26" s="352">
        <f>'Reeds geproduceerd'!E1654</f>
        <v>24</v>
      </c>
      <c r="F26" s="352">
        <f>'Reeds geproduceerd'!E1678</f>
        <v>25</v>
      </c>
      <c r="G26" s="352">
        <f>'Reeds geproduceerd'!E1703</f>
        <v>42</v>
      </c>
      <c r="H26" s="352">
        <f>'Reeds geproduceerd'!E1729</f>
        <v>22</v>
      </c>
      <c r="I26" s="352">
        <f>'Reeds geproduceerd'!E1761</f>
        <v>30</v>
      </c>
      <c r="J26" s="352">
        <f>'Reeds geproduceerd'!E1793</f>
        <v>31</v>
      </c>
      <c r="K26" s="352">
        <f>'Reeds geproduceerd'!E1817</f>
        <v>25</v>
      </c>
      <c r="L26" s="352">
        <f>'Reeds geproduceerd'!E1856</f>
        <v>24</v>
      </c>
      <c r="M26" s="352">
        <f>'Reeds geproduceerd'!E1890</f>
        <v>20</v>
      </c>
      <c r="N26" s="352">
        <f>'Reeds geproduceerd'!E1919</f>
        <v>32</v>
      </c>
      <c r="O26" s="352">
        <v>28</v>
      </c>
      <c r="P26" s="352">
        <v>28</v>
      </c>
      <c r="Q26" s="352">
        <v>28</v>
      </c>
      <c r="R26" s="352">
        <v>28</v>
      </c>
      <c r="S26" s="352">
        <v>28</v>
      </c>
      <c r="T26" s="352">
        <v>28</v>
      </c>
      <c r="U26" s="352">
        <v>28</v>
      </c>
      <c r="V26" s="352">
        <v>28</v>
      </c>
      <c r="W26" s="352">
        <v>28</v>
      </c>
      <c r="X26" s="352">
        <v>28</v>
      </c>
      <c r="Y26" s="352">
        <v>28</v>
      </c>
      <c r="Z26" s="352">
        <v>28</v>
      </c>
      <c r="AA26" s="352">
        <v>28</v>
      </c>
      <c r="AB26" s="352">
        <v>28</v>
      </c>
      <c r="AC26" s="352">
        <v>28</v>
      </c>
      <c r="AD26" s="352">
        <v>28</v>
      </c>
      <c r="AE26" s="352">
        <v>28</v>
      </c>
      <c r="AF26" s="352">
        <v>0</v>
      </c>
      <c r="AG26" s="352">
        <v>0</v>
      </c>
      <c r="AH26" s="352">
        <v>0</v>
      </c>
      <c r="AI26" s="352">
        <v>0</v>
      </c>
      <c r="AJ26" s="352">
        <v>28</v>
      </c>
      <c r="AK26" s="352">
        <v>28</v>
      </c>
      <c r="AL26" s="352">
        <v>28</v>
      </c>
      <c r="AM26" s="352">
        <v>28</v>
      </c>
      <c r="AN26" s="352">
        <v>28</v>
      </c>
      <c r="AO26" s="352">
        <v>28</v>
      </c>
      <c r="AP26" s="352">
        <v>28</v>
      </c>
      <c r="AQ26" s="352">
        <v>28</v>
      </c>
      <c r="AR26" s="352">
        <v>28</v>
      </c>
      <c r="AS26" s="352">
        <v>28</v>
      </c>
      <c r="AT26" s="352">
        <v>28</v>
      </c>
      <c r="AU26" s="352">
        <v>28</v>
      </c>
      <c r="AV26" s="352">
        <v>28</v>
      </c>
      <c r="AW26" s="352">
        <v>28</v>
      </c>
      <c r="AX26" s="352">
        <v>28</v>
      </c>
      <c r="AY26" s="352">
        <v>28</v>
      </c>
      <c r="AZ26" s="352">
        <v>28</v>
      </c>
      <c r="BA26" s="352">
        <v>28</v>
      </c>
      <c r="BB26" s="352">
        <f>SUM(C26:BA26)</f>
        <v>1284</v>
      </c>
    </row>
    <row r="27" spans="1:56 16384:16384" x14ac:dyDescent="0.2">
      <c r="A27" s="1154"/>
      <c r="B27" s="61" t="s">
        <v>178</v>
      </c>
    </row>
    <row r="28" spans="1:56 16384:16384" s="1151" customFormat="1" x14ac:dyDescent="0.2">
      <c r="A28" s="1155"/>
      <c r="B28" s="1151" t="s">
        <v>176</v>
      </c>
      <c r="C28" s="1151">
        <f t="shared" ref="C28:AH28" si="16">$D$2*C26</f>
        <v>17500</v>
      </c>
      <c r="D28" s="1151">
        <f t="shared" si="16"/>
        <v>55000</v>
      </c>
      <c r="E28" s="1151">
        <f t="shared" si="16"/>
        <v>60000</v>
      </c>
      <c r="F28" s="1151">
        <f t="shared" si="16"/>
        <v>62500</v>
      </c>
      <c r="G28" s="1151">
        <f t="shared" si="16"/>
        <v>105000</v>
      </c>
      <c r="H28" s="1151">
        <f t="shared" si="16"/>
        <v>55000</v>
      </c>
      <c r="I28" s="1151">
        <f t="shared" si="16"/>
        <v>75000</v>
      </c>
      <c r="J28" s="1151">
        <f t="shared" si="16"/>
        <v>77500</v>
      </c>
      <c r="K28" s="1151">
        <f t="shared" si="16"/>
        <v>62500</v>
      </c>
      <c r="L28" s="1151">
        <f t="shared" si="16"/>
        <v>60000</v>
      </c>
      <c r="M28" s="1151">
        <f t="shared" si="16"/>
        <v>50000</v>
      </c>
      <c r="N28" s="1151">
        <f t="shared" si="16"/>
        <v>80000</v>
      </c>
      <c r="O28" s="1151">
        <f t="shared" si="16"/>
        <v>70000</v>
      </c>
      <c r="P28" s="1151">
        <f t="shared" si="16"/>
        <v>70000</v>
      </c>
      <c r="Q28" s="1151">
        <f t="shared" si="16"/>
        <v>70000</v>
      </c>
      <c r="R28" s="1151">
        <f t="shared" si="16"/>
        <v>70000</v>
      </c>
      <c r="S28" s="1151">
        <f t="shared" si="16"/>
        <v>70000</v>
      </c>
      <c r="T28" s="1151">
        <f t="shared" si="16"/>
        <v>70000</v>
      </c>
      <c r="U28" s="1151">
        <f t="shared" si="16"/>
        <v>70000</v>
      </c>
      <c r="V28" s="1151">
        <f t="shared" si="16"/>
        <v>70000</v>
      </c>
      <c r="W28" s="1151">
        <f t="shared" si="16"/>
        <v>70000</v>
      </c>
      <c r="X28" s="1151">
        <f t="shared" si="16"/>
        <v>70000</v>
      </c>
      <c r="Y28" s="1151">
        <f t="shared" si="16"/>
        <v>70000</v>
      </c>
      <c r="Z28" s="1151">
        <f t="shared" si="16"/>
        <v>70000</v>
      </c>
      <c r="AA28" s="1151">
        <f t="shared" si="16"/>
        <v>70000</v>
      </c>
      <c r="AB28" s="1151">
        <f t="shared" si="16"/>
        <v>70000</v>
      </c>
      <c r="AC28" s="1151">
        <f t="shared" si="16"/>
        <v>70000</v>
      </c>
      <c r="AD28" s="1151">
        <f t="shared" si="16"/>
        <v>70000</v>
      </c>
      <c r="AE28" s="1151">
        <f t="shared" si="16"/>
        <v>70000</v>
      </c>
      <c r="AF28" s="1151">
        <f t="shared" si="16"/>
        <v>0</v>
      </c>
      <c r="AG28" s="1151">
        <f t="shared" si="16"/>
        <v>0</v>
      </c>
      <c r="AH28" s="1151">
        <f t="shared" si="16"/>
        <v>0</v>
      </c>
      <c r="AI28" s="1151">
        <f t="shared" ref="AI28:BA28" si="17">$D$2*AI26</f>
        <v>0</v>
      </c>
      <c r="AJ28" s="1151">
        <f t="shared" si="17"/>
        <v>70000</v>
      </c>
      <c r="AK28" s="1151">
        <f t="shared" si="17"/>
        <v>70000</v>
      </c>
      <c r="AL28" s="1151">
        <f t="shared" si="17"/>
        <v>70000</v>
      </c>
      <c r="AM28" s="1151">
        <f t="shared" si="17"/>
        <v>70000</v>
      </c>
      <c r="AN28" s="1151">
        <f t="shared" si="17"/>
        <v>70000</v>
      </c>
      <c r="AO28" s="1151">
        <f t="shared" si="17"/>
        <v>70000</v>
      </c>
      <c r="AP28" s="1151">
        <f t="shared" si="17"/>
        <v>70000</v>
      </c>
      <c r="AQ28" s="1151">
        <f t="shared" si="17"/>
        <v>70000</v>
      </c>
      <c r="AR28" s="1151">
        <f t="shared" si="17"/>
        <v>70000</v>
      </c>
      <c r="AS28" s="1151">
        <f t="shared" si="17"/>
        <v>70000</v>
      </c>
      <c r="AT28" s="1151">
        <f t="shared" si="17"/>
        <v>70000</v>
      </c>
      <c r="AU28" s="1151">
        <f t="shared" si="17"/>
        <v>70000</v>
      </c>
      <c r="AV28" s="1151">
        <f t="shared" si="17"/>
        <v>70000</v>
      </c>
      <c r="AW28" s="1151">
        <f t="shared" si="17"/>
        <v>70000</v>
      </c>
      <c r="AX28" s="1151">
        <f t="shared" si="17"/>
        <v>70000</v>
      </c>
      <c r="AY28" s="1151">
        <f t="shared" si="17"/>
        <v>70000</v>
      </c>
      <c r="AZ28" s="1151">
        <f t="shared" si="17"/>
        <v>70000</v>
      </c>
      <c r="BA28" s="1151">
        <f t="shared" si="17"/>
        <v>70000</v>
      </c>
      <c r="BB28" s="1157"/>
      <c r="XFD28" s="1157"/>
    </row>
    <row r="29" spans="1:56 16384:16384" s="1151" customFormat="1" x14ac:dyDescent="0.2">
      <c r="A29" s="1155"/>
      <c r="B29" s="1151" t="s">
        <v>173</v>
      </c>
      <c r="C29" s="1151">
        <f>C26*$D$2</f>
        <v>17500</v>
      </c>
      <c r="D29" s="1151">
        <f t="shared" ref="D29:AI29" si="18">(D26*$D$2)+C29</f>
        <v>72500</v>
      </c>
      <c r="E29" s="1151">
        <f t="shared" si="18"/>
        <v>132500</v>
      </c>
      <c r="F29" s="1151">
        <f t="shared" si="18"/>
        <v>195000</v>
      </c>
      <c r="G29" s="1151">
        <f t="shared" si="18"/>
        <v>300000</v>
      </c>
      <c r="H29" s="1151">
        <f t="shared" si="18"/>
        <v>355000</v>
      </c>
      <c r="I29" s="1151">
        <f t="shared" si="18"/>
        <v>430000</v>
      </c>
      <c r="J29" s="1151">
        <f t="shared" si="18"/>
        <v>507500</v>
      </c>
      <c r="K29" s="1151">
        <f t="shared" si="18"/>
        <v>570000</v>
      </c>
      <c r="L29" s="1151">
        <f t="shared" si="18"/>
        <v>630000</v>
      </c>
      <c r="M29" s="1151">
        <f t="shared" si="18"/>
        <v>680000</v>
      </c>
      <c r="N29" s="1151">
        <f t="shared" si="18"/>
        <v>760000</v>
      </c>
      <c r="O29" s="1151">
        <f t="shared" si="18"/>
        <v>830000</v>
      </c>
      <c r="P29" s="1151">
        <f t="shared" si="18"/>
        <v>900000</v>
      </c>
      <c r="Q29" s="1151">
        <f t="shared" si="18"/>
        <v>970000</v>
      </c>
      <c r="R29" s="1151">
        <f t="shared" si="18"/>
        <v>1040000</v>
      </c>
      <c r="S29" s="1151">
        <f t="shared" si="18"/>
        <v>1110000</v>
      </c>
      <c r="T29" s="1151">
        <f t="shared" si="18"/>
        <v>1180000</v>
      </c>
      <c r="U29" s="1151">
        <f t="shared" si="18"/>
        <v>1250000</v>
      </c>
      <c r="V29" s="1151">
        <f t="shared" si="18"/>
        <v>1320000</v>
      </c>
      <c r="W29" s="1151">
        <f t="shared" si="18"/>
        <v>1390000</v>
      </c>
      <c r="X29" s="1151">
        <f t="shared" si="18"/>
        <v>1460000</v>
      </c>
      <c r="Y29" s="1151">
        <f t="shared" si="18"/>
        <v>1530000</v>
      </c>
      <c r="Z29" s="1151">
        <f t="shared" si="18"/>
        <v>1600000</v>
      </c>
      <c r="AA29" s="1151">
        <f t="shared" si="18"/>
        <v>1670000</v>
      </c>
      <c r="AB29" s="1151">
        <f t="shared" si="18"/>
        <v>1740000</v>
      </c>
      <c r="AC29" s="1151">
        <f t="shared" si="18"/>
        <v>1810000</v>
      </c>
      <c r="AD29" s="1151">
        <f t="shared" si="18"/>
        <v>1880000</v>
      </c>
      <c r="AE29" s="1151">
        <f t="shared" si="18"/>
        <v>1950000</v>
      </c>
      <c r="AF29" s="1151">
        <f t="shared" si="18"/>
        <v>1950000</v>
      </c>
      <c r="AG29" s="1151">
        <f t="shared" si="18"/>
        <v>1950000</v>
      </c>
      <c r="AH29" s="1151">
        <f t="shared" si="18"/>
        <v>1950000</v>
      </c>
      <c r="AI29" s="1151">
        <f t="shared" si="18"/>
        <v>1950000</v>
      </c>
      <c r="AJ29" s="1151">
        <f t="shared" ref="AJ29:BA29" si="19">(AJ26*$D$2)+AI29</f>
        <v>2020000</v>
      </c>
      <c r="AK29" s="1151">
        <f t="shared" si="19"/>
        <v>2090000</v>
      </c>
      <c r="AL29" s="1151">
        <f t="shared" si="19"/>
        <v>2160000</v>
      </c>
      <c r="AM29" s="1151">
        <f t="shared" si="19"/>
        <v>2230000</v>
      </c>
      <c r="AN29" s="1151">
        <f t="shared" si="19"/>
        <v>2300000</v>
      </c>
      <c r="AO29" s="1151">
        <f t="shared" si="19"/>
        <v>2370000</v>
      </c>
      <c r="AP29" s="1151">
        <f t="shared" si="19"/>
        <v>2440000</v>
      </c>
      <c r="AQ29" s="1151">
        <f t="shared" si="19"/>
        <v>2510000</v>
      </c>
      <c r="AR29" s="1151">
        <f t="shared" si="19"/>
        <v>2580000</v>
      </c>
      <c r="AS29" s="1151">
        <f t="shared" si="19"/>
        <v>2650000</v>
      </c>
      <c r="AT29" s="1151">
        <f t="shared" si="19"/>
        <v>2720000</v>
      </c>
      <c r="AU29" s="1151">
        <f t="shared" si="19"/>
        <v>2790000</v>
      </c>
      <c r="AV29" s="1151">
        <f t="shared" si="19"/>
        <v>2860000</v>
      </c>
      <c r="AW29" s="1151">
        <f t="shared" si="19"/>
        <v>2930000</v>
      </c>
      <c r="AX29" s="1151">
        <f t="shared" si="19"/>
        <v>3000000</v>
      </c>
      <c r="AY29" s="1151">
        <f t="shared" si="19"/>
        <v>3070000</v>
      </c>
      <c r="AZ29" s="1151">
        <f t="shared" si="19"/>
        <v>3140000</v>
      </c>
      <c r="BA29" s="1151">
        <f t="shared" si="19"/>
        <v>3210000</v>
      </c>
      <c r="BB29" s="1157"/>
      <c r="BD29" s="1151">
        <v>3290000</v>
      </c>
      <c r="XFD29" s="1157"/>
    </row>
    <row r="30" spans="1:56 16384:16384" x14ac:dyDescent="0.2">
      <c r="A30" s="1154"/>
    </row>
    <row r="31" spans="1:56 16384:16384" x14ac:dyDescent="0.2">
      <c r="A31" s="1154"/>
      <c r="B31" s="61" t="s">
        <v>2654</v>
      </c>
      <c r="C31" s="61">
        <f>'Reeds geproduceerd'!C1608</f>
        <v>121</v>
      </c>
      <c r="D31" s="61">
        <f>'Reeds geproduceerd'!C1623</f>
        <v>369</v>
      </c>
      <c r="E31" s="61">
        <f>'Reeds geproduceerd'!C1654</f>
        <v>391</v>
      </c>
      <c r="F31" s="61">
        <f>'Reeds geproduceerd'!C1678</f>
        <v>313</v>
      </c>
      <c r="G31" s="61">
        <f>'Reeds geproduceerd'!C1703</f>
        <v>473</v>
      </c>
      <c r="H31" s="61">
        <f>'Reeds geproduceerd'!C1729</f>
        <v>348</v>
      </c>
      <c r="I31" s="61">
        <f>'Reeds geproduceerd'!C1761</f>
        <v>508</v>
      </c>
      <c r="J31" s="61">
        <f>'Reeds geproduceerd'!C1793</f>
        <v>448</v>
      </c>
      <c r="K31" s="61">
        <f>'Reeds geproduceerd'!C1817</f>
        <v>399</v>
      </c>
      <c r="L31" s="61">
        <f>'Reeds geproduceerd'!C1856</f>
        <v>398</v>
      </c>
      <c r="M31" s="61">
        <f>'Reeds geproduceerd'!C1890</f>
        <v>365</v>
      </c>
      <c r="N31" s="61">
        <f>'Reeds geproduceerd'!C1919</f>
        <v>507</v>
      </c>
    </row>
    <row r="32" spans="1:56 16384:16384" x14ac:dyDescent="0.2">
      <c r="A32" s="1154"/>
      <c r="B32" s="61" t="s">
        <v>919</v>
      </c>
    </row>
    <row r="33" spans="1:56 16384:16384" x14ac:dyDescent="0.2">
      <c r="A33" s="1154"/>
      <c r="B33" s="61" t="s">
        <v>2532</v>
      </c>
      <c r="C33" s="1089">
        <f>IFERROR(VLOOKUP(C7,'Reeds geproduceerd'!$Q$1608:$AI$2835,16,FALSE),0)</f>
        <v>32286.219999999998</v>
      </c>
      <c r="D33" s="1089">
        <f>IFERROR(VLOOKUP(D7,'Reeds geproduceerd'!$Q$1608:$AI$2835,16,FALSE),0)</f>
        <v>67703.010000000009</v>
      </c>
      <c r="E33" s="1089">
        <f>IFERROR(VLOOKUP(E7,'Reeds geproduceerd'!$Q$1608:$AI$2835,16,FALSE),0)</f>
        <v>75840.63</v>
      </c>
      <c r="F33" s="1089">
        <f>IFERROR(VLOOKUP(F7,'Reeds geproduceerd'!$Q$1608:$AI$2835,16,FALSE),0)</f>
        <v>51473.619999999995</v>
      </c>
      <c r="G33" s="1089">
        <f>IFERROR(VLOOKUP(G7,'Reeds geproduceerd'!$Q$1608:$AI$2835,16,FALSE),0)</f>
        <v>71479.818181818177</v>
      </c>
      <c r="H33" s="1089">
        <f>IFERROR(VLOOKUP(H7,'Reeds geproduceerd'!$Q$1608:$AI$2835,16,FALSE),0)</f>
        <v>59159.481818181812</v>
      </c>
      <c r="I33" s="1089">
        <f>IFERROR(VLOOKUP(I7,'Reeds geproduceerd'!$Q$1608:$AI$2835,16,FALSE),0)</f>
        <v>95413.9</v>
      </c>
      <c r="J33" s="1089">
        <f>IFERROR(VLOOKUP(J7,'Reeds geproduceerd'!$Q$1608:$AI$2835,16,FALSE),0)</f>
        <v>79484.039999999994</v>
      </c>
      <c r="K33" s="1089">
        <f>IFERROR(VLOOKUP(K7,'Reeds geproduceerd'!$Q$1608:$AI$2835,16,FALSE),0)</f>
        <v>73224.56</v>
      </c>
      <c r="L33" s="1089">
        <f>IFERROR(VLOOKUP(L7,'Reeds geproduceerd'!$Q$1608:$AI$2835,16,FALSE),0)</f>
        <v>63706.32</v>
      </c>
      <c r="M33" s="1089">
        <f>IFERROR(VLOOKUP(M7,'Reeds geproduceerd'!$Q$1608:$AI$2835,16,FALSE),0)</f>
        <v>67517.87000000001</v>
      </c>
      <c r="N33" s="1089">
        <f>IFERROR(VLOOKUP(N7,'Reeds geproduceerd'!$Q$1608:$AI$2835,16,FALSE),0)</f>
        <v>83678.97</v>
      </c>
      <c r="O33" s="1089">
        <f>IFERROR(VLOOKUP(O7,'Reeds geproduceerd'!$Q$1608:$AI$2835,16,FALSE),0)</f>
        <v>69573.029999999984</v>
      </c>
      <c r="P33" s="1089">
        <f>IFERROR(VLOOKUP(P7,'Reeds geproduceerd'!$Q$1608:$AI$2835,16,FALSE),0)</f>
        <v>68764.73</v>
      </c>
      <c r="Q33" s="1089">
        <f>IFERROR(VLOOKUP(Q7,'Reeds geproduceerd'!$Q$1608:$AI$2835,16,FALSE),0)</f>
        <v>60363.869999999988</v>
      </c>
      <c r="R33" s="1089">
        <f>IFERROR(VLOOKUP(R7,'Reeds geproduceerd'!$Q$1608:$AI$2835,16,FALSE),0)</f>
        <v>13949.61</v>
      </c>
      <c r="S33" s="1089">
        <f>IFERROR(VLOOKUP(S7,'Reeds geproduceerd'!$Q$1608:$AI$2835,16,FALSE),0)</f>
        <v>90504.960000000006</v>
      </c>
      <c r="T33" s="1089">
        <f>IFERROR(VLOOKUP(T7,'Reeds geproduceerd'!$Q$1608:$AI$2835,16,FALSE),0)</f>
        <v>74011.689999999973</v>
      </c>
      <c r="U33" s="1089">
        <f>IFERROR(VLOOKUP(U7,'Reeds geproduceerd'!$Q$1608:$AI$2835,16,FALSE),0)</f>
        <v>36502.649999999994</v>
      </c>
      <c r="V33" s="1089">
        <f>IFERROR(VLOOKUP(V7,'Reeds geproduceerd'!$Q$1608:$AI$2835,16,FALSE),0)</f>
        <v>88104.62</v>
      </c>
      <c r="W33" s="1089">
        <f>IFERROR(VLOOKUP(W7,'Reeds geproduceerd'!$Q$1608:$AI$2835,16,FALSE),0)</f>
        <v>30784.32</v>
      </c>
      <c r="X33" s="1089">
        <f>IFERROR(VLOOKUP(X7,'Reeds geproduceerd'!$Q$1608:$AI$2835,16,FALSE),0)</f>
        <v>69182.44</v>
      </c>
      <c r="Y33" s="1089">
        <f>IFERROR(VLOOKUP(Y7,'Reeds geproduceerd'!$Q$1608:$AI$2835,16,FALSE),0)</f>
        <v>58753.890000000014</v>
      </c>
      <c r="Z33" s="1089">
        <f>IFERROR(VLOOKUP(Z7,'Reeds geproduceerd'!$Q$1608:$AI$2835,16,FALSE),0)</f>
        <v>68250.61</v>
      </c>
      <c r="AA33" s="1089">
        <f>IFERROR(VLOOKUP(AA7,'Reeds geproduceerd'!$Q$1608:$AI$2835,16,FALSE),0)</f>
        <v>72347.450000000012</v>
      </c>
      <c r="AB33" s="1089">
        <f>IFERROR(VLOOKUP(AB7,'Reeds geproduceerd'!$Q$1608:$AI$2835,16,FALSE),0)</f>
        <v>35408.19</v>
      </c>
      <c r="AC33" s="1089">
        <f>IFERROR(VLOOKUP(AC7,'Reeds geproduceerd'!$Q$1608:$AI$2835,16,FALSE),0)</f>
        <v>112558.61499999999</v>
      </c>
      <c r="AD33" s="1089">
        <f>IFERROR(VLOOKUP(AD7,'Reeds geproduceerd'!$Q$1608:$AI$2835,16,FALSE),0)</f>
        <v>0</v>
      </c>
      <c r="AE33" s="1089">
        <f>IFERROR(VLOOKUP(AE7,'Reeds geproduceerd'!$Q$1608:$AI$2835,16,FALSE),0)</f>
        <v>0</v>
      </c>
      <c r="AF33" s="1089">
        <f>IFERROR(VLOOKUP(AF7,'Reeds geproduceerd'!$Q$1608:$AI$2835,16,FALSE),0)</f>
        <v>0</v>
      </c>
      <c r="AG33" s="1089">
        <f>IFERROR(VLOOKUP(AG7,'Reeds geproduceerd'!$Q$1608:$AI$2835,16,FALSE),0)</f>
        <v>0</v>
      </c>
      <c r="AH33" s="1089">
        <f>IFERROR(VLOOKUP(AH7,'Reeds geproduceerd'!$Q$1608:$AI$2835,16,FALSE),0)</f>
        <v>0</v>
      </c>
      <c r="AI33" s="1089">
        <f>IFERROR(VLOOKUP(AI7,'Reeds geproduceerd'!$Q$1608:$AI$2835,16,FALSE),0)</f>
        <v>0</v>
      </c>
      <c r="AJ33" s="1089">
        <f>IFERROR(VLOOKUP(AJ7,'Reeds geproduceerd'!$Q$1608:$AI$2835,16,FALSE),0)</f>
        <v>0</v>
      </c>
      <c r="AK33" s="1089">
        <f>IFERROR(VLOOKUP(AK7,'Reeds geproduceerd'!$Q$1608:$AI$2835,16,FALSE),0)</f>
        <v>0</v>
      </c>
      <c r="AL33" s="1089">
        <f>IFERROR(VLOOKUP(AL7,'Reeds geproduceerd'!$Q$1608:$AI$2835,16,FALSE),0)</f>
        <v>0</v>
      </c>
      <c r="AM33" s="1089">
        <f>IFERROR(VLOOKUP(AM7,'Reeds geproduceerd'!$Q$1608:$AI$2835,16,FALSE),0)</f>
        <v>0</v>
      </c>
      <c r="AN33" s="1089">
        <f>IFERROR(VLOOKUP(AN7,'Reeds geproduceerd'!$Q$1608:$AI$2835,16,FALSE),0)</f>
        <v>0</v>
      </c>
      <c r="AO33" s="1089">
        <f>IFERROR(VLOOKUP(AO7,'Reeds geproduceerd'!$Q$1608:$AI$2835,16,FALSE),0)</f>
        <v>0</v>
      </c>
      <c r="AP33" s="1089">
        <f>IFERROR(VLOOKUP(AP7,'Reeds geproduceerd'!$Q$1608:$AI$2835,16,FALSE),0)</f>
        <v>0</v>
      </c>
      <c r="AQ33" s="1089">
        <f>IFERROR(VLOOKUP(AQ7,'Reeds geproduceerd'!$Q$1608:$AI$2835,16,FALSE),0)</f>
        <v>0</v>
      </c>
      <c r="AR33" s="1089">
        <f>IFERROR(VLOOKUP(AR7,'Reeds geproduceerd'!$Q$1608:$AI$2835,16,FALSE),0)</f>
        <v>0</v>
      </c>
      <c r="AS33" s="1089">
        <f>IFERROR(VLOOKUP(AS7,'Reeds geproduceerd'!$Q$1608:$AI$2835,16,FALSE),0)</f>
        <v>0</v>
      </c>
      <c r="AT33" s="1089">
        <f>IFERROR(VLOOKUP(AT7,'Reeds geproduceerd'!$Q$1608:$AI$2835,16,FALSE),0)</f>
        <v>0</v>
      </c>
      <c r="AU33" s="1089">
        <f>IFERROR(VLOOKUP(AU7,'Reeds geproduceerd'!$Q$1608:$AI$2835,16,FALSE),0)</f>
        <v>0</v>
      </c>
      <c r="AV33" s="1089">
        <f>IFERROR(VLOOKUP(AV7,'Reeds geproduceerd'!$Q$1608:$AI$2835,16,FALSE),0)</f>
        <v>0</v>
      </c>
      <c r="AW33" s="1089">
        <f>IFERROR(VLOOKUP(AW7,'Reeds geproduceerd'!$Q$1608:$AI$2835,16,FALSE),0)</f>
        <v>0</v>
      </c>
      <c r="AX33" s="1089">
        <f>IFERROR(VLOOKUP(AX7,'Reeds geproduceerd'!$Q$1608:$AI$2835,16,FALSE),0)</f>
        <v>0</v>
      </c>
      <c r="AY33" s="1089">
        <f>IFERROR(VLOOKUP(AY7,'Reeds geproduceerd'!$Q$1608:$AI$2835,16,FALSE),0)</f>
        <v>0</v>
      </c>
      <c r="AZ33" s="1089">
        <f>IFERROR(VLOOKUP(AZ7,'Reeds geproduceerd'!$Q$1608:$AI$2835,16,FALSE),0)</f>
        <v>0</v>
      </c>
      <c r="BA33" s="1089">
        <f>IFERROR(VLOOKUP(BA7,'Reeds geproduceerd'!$Q$1608:$AI$2835,16,FALSE),0)</f>
        <v>0</v>
      </c>
      <c r="BD33" s="1275">
        <f>BD29-BA34</f>
        <v>1519970.8850000005</v>
      </c>
    </row>
    <row r="34" spans="1:56 16384:16384" s="355" customFormat="1" ht="13.5" thickBot="1" x14ac:dyDescent="0.25">
      <c r="A34" s="1085"/>
      <c r="B34" s="362" t="s">
        <v>2747</v>
      </c>
      <c r="C34" s="1086">
        <f>C33</f>
        <v>32286.219999999998</v>
      </c>
      <c r="D34" s="1086">
        <f>D33+C34</f>
        <v>99989.23000000001</v>
      </c>
      <c r="E34" s="1086">
        <f t="shared" ref="E34:AE34" si="20">E33+D34</f>
        <v>175829.86000000002</v>
      </c>
      <c r="F34" s="1086">
        <f t="shared" si="20"/>
        <v>227303.48</v>
      </c>
      <c r="G34" s="1086">
        <f t="shared" si="20"/>
        <v>298783.29818181822</v>
      </c>
      <c r="H34" s="1086">
        <f t="shared" si="20"/>
        <v>357942.78</v>
      </c>
      <c r="I34" s="1086">
        <f t="shared" si="20"/>
        <v>453356.68000000005</v>
      </c>
      <c r="J34" s="1086">
        <f t="shared" si="20"/>
        <v>532840.72000000009</v>
      </c>
      <c r="K34" s="1086">
        <f t="shared" si="20"/>
        <v>606065.28</v>
      </c>
      <c r="L34" s="1086">
        <f t="shared" si="20"/>
        <v>669771.6</v>
      </c>
      <c r="M34" s="1086">
        <f t="shared" si="20"/>
        <v>737289.47</v>
      </c>
      <c r="N34" s="1086">
        <f t="shared" si="20"/>
        <v>820968.44</v>
      </c>
      <c r="O34" s="1086">
        <f t="shared" si="20"/>
        <v>890541.47</v>
      </c>
      <c r="P34" s="1086">
        <f t="shared" si="20"/>
        <v>959306.2</v>
      </c>
      <c r="Q34" s="1086">
        <f t="shared" si="20"/>
        <v>1019670.07</v>
      </c>
      <c r="R34" s="1086">
        <f t="shared" si="20"/>
        <v>1033619.6799999999</v>
      </c>
      <c r="S34" s="1086">
        <f t="shared" si="20"/>
        <v>1124124.6399999999</v>
      </c>
      <c r="T34" s="1086">
        <f t="shared" si="20"/>
        <v>1198136.3299999998</v>
      </c>
      <c r="U34" s="1086">
        <f t="shared" si="20"/>
        <v>1234638.9799999997</v>
      </c>
      <c r="V34" s="1086">
        <f t="shared" si="20"/>
        <v>1322743.5999999996</v>
      </c>
      <c r="W34" s="1086">
        <f t="shared" si="20"/>
        <v>1353527.9199999997</v>
      </c>
      <c r="X34" s="1086">
        <f t="shared" si="20"/>
        <v>1422710.3599999996</v>
      </c>
      <c r="Y34" s="1086">
        <f t="shared" si="20"/>
        <v>1481464.2499999995</v>
      </c>
      <c r="Z34" s="1086">
        <f t="shared" si="20"/>
        <v>1549714.8599999996</v>
      </c>
      <c r="AA34" s="1086">
        <f t="shared" si="20"/>
        <v>1622062.3099999996</v>
      </c>
      <c r="AB34" s="1086">
        <f t="shared" si="20"/>
        <v>1657470.4999999995</v>
      </c>
      <c r="AC34" s="1086">
        <f t="shared" si="20"/>
        <v>1770029.1149999995</v>
      </c>
      <c r="AD34" s="1086">
        <f t="shared" si="20"/>
        <v>1770029.1149999995</v>
      </c>
      <c r="AE34" s="1086">
        <f t="shared" si="20"/>
        <v>1770029.1149999995</v>
      </c>
      <c r="AF34" s="1086">
        <f t="shared" ref="AF34:BA34" si="21">AF33+AE34</f>
        <v>1770029.1149999995</v>
      </c>
      <c r="AG34" s="1086">
        <f t="shared" si="21"/>
        <v>1770029.1149999995</v>
      </c>
      <c r="AH34" s="1086">
        <f t="shared" si="21"/>
        <v>1770029.1149999995</v>
      </c>
      <c r="AI34" s="1086">
        <f t="shared" si="21"/>
        <v>1770029.1149999995</v>
      </c>
      <c r="AJ34" s="1086">
        <f t="shared" si="21"/>
        <v>1770029.1149999995</v>
      </c>
      <c r="AK34" s="1086">
        <f t="shared" si="21"/>
        <v>1770029.1149999995</v>
      </c>
      <c r="AL34" s="1086">
        <f t="shared" si="21"/>
        <v>1770029.1149999995</v>
      </c>
      <c r="AM34" s="1086">
        <f t="shared" si="21"/>
        <v>1770029.1149999995</v>
      </c>
      <c r="AN34" s="1086">
        <f t="shared" si="21"/>
        <v>1770029.1149999995</v>
      </c>
      <c r="AO34" s="1086">
        <f t="shared" si="21"/>
        <v>1770029.1149999995</v>
      </c>
      <c r="AP34" s="1086">
        <f t="shared" si="21"/>
        <v>1770029.1149999995</v>
      </c>
      <c r="AQ34" s="1086">
        <f t="shared" si="21"/>
        <v>1770029.1149999995</v>
      </c>
      <c r="AR34" s="1086">
        <f t="shared" si="21"/>
        <v>1770029.1149999995</v>
      </c>
      <c r="AS34" s="1086">
        <f t="shared" si="21"/>
        <v>1770029.1149999995</v>
      </c>
      <c r="AT34" s="1086">
        <f t="shared" si="21"/>
        <v>1770029.1149999995</v>
      </c>
      <c r="AU34" s="1086">
        <f t="shared" si="21"/>
        <v>1770029.1149999995</v>
      </c>
      <c r="AV34" s="1086">
        <f t="shared" si="21"/>
        <v>1770029.1149999995</v>
      </c>
      <c r="AW34" s="1086">
        <f t="shared" si="21"/>
        <v>1770029.1149999995</v>
      </c>
      <c r="AX34" s="1086">
        <f t="shared" si="21"/>
        <v>1770029.1149999995</v>
      </c>
      <c r="AY34" s="1086">
        <f t="shared" si="21"/>
        <v>1770029.1149999995</v>
      </c>
      <c r="AZ34" s="1086">
        <f t="shared" si="21"/>
        <v>1770029.1149999995</v>
      </c>
      <c r="BA34" s="1086">
        <f t="shared" si="21"/>
        <v>1770029.1149999995</v>
      </c>
      <c r="BB34" s="362"/>
    </row>
    <row r="36" spans="1:56 16384:16384" x14ac:dyDescent="0.2">
      <c r="C36" s="2074"/>
      <c r="D36" s="2074"/>
      <c r="E36" s="2074"/>
      <c r="F36" s="2074"/>
      <c r="G36" s="2074"/>
      <c r="H36" s="2074"/>
      <c r="I36" s="2074"/>
      <c r="J36" s="2074"/>
      <c r="K36" s="2074"/>
      <c r="L36" s="2074"/>
      <c r="M36" s="2074"/>
      <c r="N36" s="2074"/>
      <c r="O36" s="2074"/>
      <c r="P36" s="2074"/>
      <c r="Q36" s="2074"/>
      <c r="R36" s="2074"/>
      <c r="S36" s="2074"/>
      <c r="T36" s="2074"/>
      <c r="U36" s="2074"/>
      <c r="V36" s="2074"/>
      <c r="W36" s="2074"/>
      <c r="X36" s="2074"/>
      <c r="Y36" s="2074"/>
      <c r="Z36" s="2074"/>
      <c r="AA36" s="2074"/>
      <c r="AB36" s="2074"/>
      <c r="AC36" s="2074"/>
      <c r="AD36" s="2074"/>
      <c r="AE36" s="2074"/>
      <c r="AF36" s="2074"/>
      <c r="AG36" s="2074"/>
      <c r="AH36" s="2074"/>
      <c r="AI36" s="2074"/>
      <c r="AJ36" s="2074"/>
      <c r="AK36" s="2074">
        <f t="shared" ref="AK36:BB36" si="22">(AK33-AK24)/AK24</f>
        <v>-1</v>
      </c>
      <c r="AL36" s="2074">
        <f t="shared" si="22"/>
        <v>-1</v>
      </c>
      <c r="AM36" s="2074">
        <f t="shared" si="22"/>
        <v>-1</v>
      </c>
      <c r="AN36" s="2074">
        <f t="shared" si="22"/>
        <v>-1</v>
      </c>
      <c r="AO36" s="2074">
        <f t="shared" si="22"/>
        <v>-1</v>
      </c>
      <c r="AP36" s="2074">
        <f t="shared" si="22"/>
        <v>-1</v>
      </c>
      <c r="AQ36" s="2074">
        <f t="shared" si="22"/>
        <v>-1</v>
      </c>
      <c r="AR36" s="2074">
        <f t="shared" si="22"/>
        <v>-1</v>
      </c>
      <c r="AS36" s="2074">
        <f t="shared" si="22"/>
        <v>-1</v>
      </c>
      <c r="AT36" s="2074">
        <f t="shared" si="22"/>
        <v>-1</v>
      </c>
      <c r="AU36" s="2074">
        <f t="shared" si="22"/>
        <v>-1</v>
      </c>
      <c r="AV36" s="2074">
        <f t="shared" si="22"/>
        <v>-1</v>
      </c>
      <c r="AW36" s="2074">
        <f t="shared" si="22"/>
        <v>-1</v>
      </c>
      <c r="AX36" s="2074">
        <f t="shared" si="22"/>
        <v>-1</v>
      </c>
      <c r="AY36" s="2074">
        <f t="shared" si="22"/>
        <v>-1</v>
      </c>
      <c r="AZ36" s="2074">
        <f t="shared" si="22"/>
        <v>-1</v>
      </c>
      <c r="BA36" s="2074">
        <f t="shared" si="22"/>
        <v>-1</v>
      </c>
      <c r="BB36" s="2075">
        <f t="shared" si="22"/>
        <v>-1</v>
      </c>
    </row>
    <row r="37" spans="1:56 16384:16384" s="2072" customFormat="1" x14ac:dyDescent="0.2">
      <c r="P37" s="2073"/>
      <c r="Q37" s="2073"/>
      <c r="R37" s="2073"/>
      <c r="S37" s="2073"/>
      <c r="T37" s="2073"/>
      <c r="U37" s="2073"/>
      <c r="V37" s="2073"/>
      <c r="W37" s="2073"/>
      <c r="X37" s="2073"/>
      <c r="Y37" s="2073"/>
      <c r="Z37" s="2073"/>
      <c r="AA37" s="2073"/>
      <c r="AB37" s="2073"/>
      <c r="AC37" s="2073"/>
      <c r="AD37" s="2073"/>
      <c r="AE37" s="2073"/>
      <c r="AF37" s="2073"/>
      <c r="AG37" s="2073"/>
      <c r="AH37" s="2073"/>
      <c r="AI37" s="2073"/>
      <c r="AJ37" s="2073">
        <f t="shared" ref="AJ37:BB37" si="23">AJ34-AJ25</f>
        <v>353233.38918546308</v>
      </c>
      <c r="AK37" s="2073">
        <f t="shared" si="23"/>
        <v>302749.70918546314</v>
      </c>
      <c r="AL37" s="2073">
        <f t="shared" si="23"/>
        <v>247761.03918546322</v>
      </c>
      <c r="AM37" s="2073">
        <f t="shared" si="23"/>
        <v>158584.94918546313</v>
      </c>
      <c r="AN37" s="2073">
        <f t="shared" si="23"/>
        <v>101356.16918546311</v>
      </c>
      <c r="AO37" s="2073">
        <f t="shared" si="23"/>
        <v>63680.929185463116</v>
      </c>
      <c r="AP37" s="2073">
        <f t="shared" si="23"/>
        <v>-28121.200814537005</v>
      </c>
      <c r="AQ37" s="2073">
        <f t="shared" si="23"/>
        <v>-86302.840814536903</v>
      </c>
      <c r="AR37" s="2073">
        <f t="shared" si="23"/>
        <v>-160334.03081453685</v>
      </c>
      <c r="AS37" s="2073">
        <f t="shared" si="23"/>
        <v>-225188.85081453691</v>
      </c>
      <c r="AT37" s="2073">
        <f t="shared" si="23"/>
        <v>-327090.51081453683</v>
      </c>
      <c r="AU37" s="2073">
        <f t="shared" si="23"/>
        <v>-383764.45081453701</v>
      </c>
      <c r="AV37" s="2073">
        <f t="shared" si="23"/>
        <v>-432480.71081453678</v>
      </c>
      <c r="AW37" s="2073">
        <f t="shared" si="23"/>
        <v>-513187.84081453667</v>
      </c>
      <c r="AX37" s="2073">
        <f t="shared" si="23"/>
        <v>-592048.08081453689</v>
      </c>
      <c r="AY37" s="2073">
        <f t="shared" si="23"/>
        <v>-665350.40081453673</v>
      </c>
      <c r="AZ37" s="2073">
        <f t="shared" si="23"/>
        <v>-737147.90081453673</v>
      </c>
      <c r="BA37" s="2073">
        <f t="shared" si="23"/>
        <v>-791379.03081453661</v>
      </c>
      <c r="BB37" s="2076">
        <f t="shared" si="23"/>
        <v>0</v>
      </c>
      <c r="XFD37" s="355"/>
    </row>
  </sheetData>
  <customSheetViews>
    <customSheetView guid="{6253D632-6DBB-4325-BCEA-2CD8430E5C69}" showRuler="0">
      <selection activeCell="L15" sqref="L15"/>
      <pageMargins left="0.75" right="0.75" top="1" bottom="1" header="0.5" footer="0.5"/>
      <pageSetup paperSize="9" orientation="portrait" r:id="rId1"/>
      <headerFooter alignWithMargins="0"/>
    </customSheetView>
    <customSheetView guid="{43F5AAA3-B556-45FF-A35B-9AF3E75AD368}" showRuler="0" topLeftCell="N1">
      <selection activeCell="A7" sqref="A7:XFD7"/>
      <pageMargins left="0.75" right="0.75" top="1" bottom="1" header="0.5" footer="0.5"/>
      <pageSetup paperSize="9" orientation="portrait" r:id="rId2"/>
      <headerFooter alignWithMargins="0"/>
    </customSheetView>
    <customSheetView guid="{5318FB8F-D1A9-4668-BD6C-B7D1DE58AAF3}" showRuler="0" topLeftCell="AR1">
      <selection activeCell="A7" sqref="A7:XFD7"/>
      <pageMargins left="0.75" right="0.75" top="1" bottom="1" header="0.5" footer="0.5"/>
      <pageSetup paperSize="9" orientation="portrait" r:id="rId3"/>
      <headerFooter alignWithMargins="0"/>
    </customSheetView>
    <customSheetView guid="{44A32263-99D3-4627-8E19-5E90B1BA6A9B}" showRuler="0" topLeftCell="AR1">
      <selection activeCell="AY10" sqref="AJ10:AY10"/>
      <pageMargins left="0.75" right="0.75" top="1" bottom="1" header="0.5" footer="0.5"/>
      <pageSetup paperSize="9" orientation="portrait" r:id="rId4"/>
      <headerFooter alignWithMargins="0"/>
    </customSheetView>
    <customSheetView guid="{7636C453-549A-4F6D-9430-D240E8CD914B}" showRuler="0">
      <selection activeCell="O15" sqref="O15"/>
      <pageMargins left="0.75" right="0.75" top="1" bottom="1" header="0.5" footer="0.5"/>
      <pageSetup paperSize="9" orientation="portrait" r:id="rId5"/>
      <headerFooter alignWithMargins="0"/>
    </customSheetView>
    <customSheetView guid="{BE55C6D2-CFCD-43C4-899B-009D5EF25234}" showRuler="0" topLeftCell="N1">
      <selection activeCell="A7" sqref="A7:XFD7"/>
      <pageMargins left="0.75" right="0.75" top="1" bottom="1" header="0.5" footer="0.5"/>
      <pageSetup paperSize="9" orientation="portrait" r:id="rId6"/>
      <headerFooter alignWithMargins="0"/>
    </customSheetView>
    <customSheetView guid="{B253F0B5-16E0-4030-8F1B-D810AA430E4F}" showRuler="0" topLeftCell="U7">
      <selection activeCell="AA33" sqref="AA33"/>
      <pageMargins left="0.75" right="0.75" top="1" bottom="1" header="0.5" footer="0.5"/>
      <pageSetup paperSize="9" orientation="portrait" r:id="rId7"/>
      <headerFooter alignWithMargins="0"/>
    </customSheetView>
    <customSheetView guid="{EEF632F4-194A-46FA-A666-DFA3C20FCC0C}" showPageBreaks="1" showRuler="0" topLeftCell="L4">
      <selection activeCell="Z33" sqref="Z33"/>
      <pageMargins left="0.75" right="0.75" top="1" bottom="1" header="0.5" footer="0.5"/>
      <pageSetup paperSize="9" orientation="portrait" r:id="rId8"/>
      <headerFooter alignWithMargins="0"/>
    </customSheetView>
    <customSheetView guid="{22CDCF1B-A998-4C66-A90E-5BC54F71D148}" showRuler="0" topLeftCell="N1">
      <selection activeCell="A1669" sqref="A1669"/>
      <pageMargins left="0.75" right="0.75" top="1" bottom="1" header="0.5" footer="0.5"/>
      <pageSetup paperSize="9" orientation="portrait" r:id="rId9"/>
      <headerFooter alignWithMargins="0"/>
    </customSheetView>
  </customSheetViews>
  <mergeCells count="1">
    <mergeCell ref="AF3:AH3"/>
  </mergeCells>
  <phoneticPr fontId="19" type="noConversion"/>
  <pageMargins left="0.75" right="0.75" top="1" bottom="1" header="0.5" footer="0.5"/>
  <pageSetup paperSize="9" orientation="portrait" r:id="rId10"/>
  <headerFooter alignWithMargins="0"/>
  <legacyDrawing r:id="rId1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L55"/>
  <sheetViews>
    <sheetView workbookViewId="0">
      <selection activeCell="C45" sqref="C45"/>
    </sheetView>
  </sheetViews>
  <sheetFormatPr defaultRowHeight="12.75" x14ac:dyDescent="0.2"/>
  <cols>
    <col min="1" max="1" width="14.5703125" customWidth="1"/>
    <col min="2" max="2" width="25" bestFit="1" customWidth="1"/>
    <col min="3" max="3" width="27.85546875" customWidth="1"/>
    <col min="4" max="4" width="32" bestFit="1" customWidth="1"/>
    <col min="5" max="5" width="12.5703125" customWidth="1"/>
    <col min="6" max="6" width="16.42578125" bestFit="1" customWidth="1"/>
    <col min="7" max="7" width="16.42578125" customWidth="1"/>
    <col min="8" max="8" width="23.85546875" customWidth="1"/>
    <col min="9" max="9" width="25" customWidth="1"/>
    <col min="10" max="10" width="12" customWidth="1"/>
    <col min="11" max="11" width="18" style="61" customWidth="1"/>
    <col min="12" max="12" width="17" style="61" customWidth="1"/>
  </cols>
  <sheetData>
    <row r="1" spans="1:12" s="923" customFormat="1" x14ac:dyDescent="0.2">
      <c r="A1" s="942" t="s">
        <v>227</v>
      </c>
      <c r="K1" s="938"/>
      <c r="L1" s="938"/>
    </row>
    <row r="2" spans="1:12" s="926" customFormat="1" x14ac:dyDescent="0.2">
      <c r="K2" s="934"/>
      <c r="L2" s="934"/>
    </row>
    <row r="3" spans="1:12" ht="15" x14ac:dyDescent="0.25">
      <c r="A3" s="453">
        <v>42906</v>
      </c>
      <c r="B3" s="454" t="s">
        <v>1142</v>
      </c>
      <c r="C3" s="517" t="s">
        <v>12</v>
      </c>
      <c r="D3" s="2396" t="s">
        <v>1267</v>
      </c>
      <c r="E3" s="2396" t="s">
        <v>1268</v>
      </c>
      <c r="F3" s="2396" t="s">
        <v>1269</v>
      </c>
      <c r="G3" s="2396" t="s">
        <v>1270</v>
      </c>
      <c r="H3" s="2396" t="s">
        <v>1266</v>
      </c>
      <c r="I3" s="454" t="s">
        <v>105</v>
      </c>
      <c r="J3" s="454" t="s">
        <v>1143</v>
      </c>
      <c r="K3" s="528" t="s">
        <v>1144</v>
      </c>
      <c r="L3" s="528" t="s">
        <v>1145</v>
      </c>
    </row>
    <row r="4" spans="1:12" x14ac:dyDescent="0.2">
      <c r="A4" s="63">
        <v>1</v>
      </c>
      <c r="B4" s="2302" t="s">
        <v>1146</v>
      </c>
      <c r="C4" s="61">
        <v>0</v>
      </c>
      <c r="D4" s="2390"/>
      <c r="E4" s="2390"/>
      <c r="F4" s="2390">
        <v>0</v>
      </c>
      <c r="G4" s="2390"/>
      <c r="H4" s="2390">
        <f t="shared" ref="H4:H13" si="0">C4-(SUM(D4:G4))</f>
        <v>0</v>
      </c>
      <c r="J4" s="455">
        <v>42066</v>
      </c>
      <c r="K4" s="529">
        <v>42432</v>
      </c>
      <c r="L4" s="61" t="s">
        <v>1305</v>
      </c>
    </row>
    <row r="5" spans="1:12" x14ac:dyDescent="0.2">
      <c r="A5" s="63">
        <v>2</v>
      </c>
      <c r="B5" s="681" t="s">
        <v>1147</v>
      </c>
      <c r="C5" s="61">
        <v>38</v>
      </c>
      <c r="D5" s="2390"/>
      <c r="E5" s="2390"/>
      <c r="F5" s="2390">
        <v>0</v>
      </c>
      <c r="G5" s="2390"/>
      <c r="H5" s="2390">
        <f t="shared" si="0"/>
        <v>38</v>
      </c>
      <c r="J5" s="455">
        <v>41883</v>
      </c>
    </row>
    <row r="6" spans="1:12" x14ac:dyDescent="0.2">
      <c r="A6" s="63">
        <v>3</v>
      </c>
      <c r="B6" s="680" t="s">
        <v>1148</v>
      </c>
      <c r="C6" s="61">
        <v>38</v>
      </c>
      <c r="D6" s="2390"/>
      <c r="E6" s="2390"/>
      <c r="F6" s="2390"/>
      <c r="G6" s="2390"/>
      <c r="H6" s="2390">
        <f t="shared" si="0"/>
        <v>38</v>
      </c>
      <c r="J6" s="455">
        <v>42005</v>
      </c>
    </row>
    <row r="7" spans="1:12" x14ac:dyDescent="0.2">
      <c r="A7" s="63">
        <v>4</v>
      </c>
      <c r="B7" s="680" t="s">
        <v>1149</v>
      </c>
      <c r="C7" s="61">
        <v>38</v>
      </c>
      <c r="D7" s="2390"/>
      <c r="E7" s="2390"/>
      <c r="F7" s="2390"/>
      <c r="G7" s="2390"/>
      <c r="H7" s="2390">
        <f t="shared" si="0"/>
        <v>38</v>
      </c>
      <c r="J7" s="455">
        <v>42005</v>
      </c>
    </row>
    <row r="8" spans="1:12" x14ac:dyDescent="0.2">
      <c r="A8" s="63">
        <v>5</v>
      </c>
      <c r="B8" s="683" t="s">
        <v>1150</v>
      </c>
      <c r="C8" s="61">
        <v>38</v>
      </c>
      <c r="D8" s="2390"/>
      <c r="E8" s="2390"/>
      <c r="F8" s="2390"/>
      <c r="G8" s="2390"/>
      <c r="H8" s="2390">
        <f t="shared" si="0"/>
        <v>38</v>
      </c>
    </row>
    <row r="9" spans="1:12" x14ac:dyDescent="0.2">
      <c r="A9" s="63">
        <v>6</v>
      </c>
      <c r="B9" s="680" t="s">
        <v>1151</v>
      </c>
      <c r="C9" s="61">
        <v>38</v>
      </c>
      <c r="D9" s="2390"/>
      <c r="E9" s="2390">
        <v>36.25</v>
      </c>
      <c r="F9" s="2390"/>
      <c r="G9" s="2390"/>
      <c r="H9" s="2390">
        <f t="shared" si="0"/>
        <v>1.75</v>
      </c>
      <c r="J9" s="455">
        <v>42401</v>
      </c>
    </row>
    <row r="10" spans="1:12" x14ac:dyDescent="0.2">
      <c r="A10" s="63">
        <v>7</v>
      </c>
      <c r="B10" s="680" t="s">
        <v>1152</v>
      </c>
      <c r="C10" s="61">
        <v>38</v>
      </c>
      <c r="D10" s="2390">
        <v>0</v>
      </c>
      <c r="E10" s="2390"/>
      <c r="F10" s="2390">
        <v>38</v>
      </c>
      <c r="G10" s="2390"/>
      <c r="H10" s="2390">
        <f t="shared" si="0"/>
        <v>0</v>
      </c>
      <c r="J10" s="455">
        <v>42296</v>
      </c>
    </row>
    <row r="11" spans="1:12" x14ac:dyDescent="0.2">
      <c r="A11" s="63">
        <v>8</v>
      </c>
      <c r="B11" t="s">
        <v>1209</v>
      </c>
      <c r="C11" s="61">
        <v>38</v>
      </c>
      <c r="D11" s="2390"/>
      <c r="E11" s="2390"/>
      <c r="F11" s="2390"/>
      <c r="G11" s="2390"/>
      <c r="H11" s="2390">
        <f t="shared" si="0"/>
        <v>38</v>
      </c>
      <c r="J11" s="455">
        <v>42499</v>
      </c>
      <c r="K11" s="529">
        <v>43100</v>
      </c>
    </row>
    <row r="12" spans="1:12" x14ac:dyDescent="0.2">
      <c r="A12" s="63">
        <v>9</v>
      </c>
      <c r="B12" s="680" t="s">
        <v>1153</v>
      </c>
      <c r="C12" s="61">
        <v>38</v>
      </c>
      <c r="D12" s="2390"/>
      <c r="E12" s="2390"/>
      <c r="F12" s="2390"/>
      <c r="G12" s="2390"/>
      <c r="H12" s="2390">
        <f t="shared" si="0"/>
        <v>38</v>
      </c>
      <c r="J12" s="455">
        <v>42334</v>
      </c>
      <c r="K12" s="61" t="s">
        <v>1314</v>
      </c>
    </row>
    <row r="13" spans="1:12" x14ac:dyDescent="0.2">
      <c r="A13" s="63">
        <v>10</v>
      </c>
      <c r="B13" s="575" t="s">
        <v>1154</v>
      </c>
      <c r="C13" s="61">
        <v>15</v>
      </c>
      <c r="D13" s="2390">
        <v>0</v>
      </c>
      <c r="E13" s="2390"/>
      <c r="F13" s="2390"/>
      <c r="G13" s="2390"/>
      <c r="H13" s="2390">
        <f t="shared" si="0"/>
        <v>15</v>
      </c>
      <c r="J13" s="455"/>
      <c r="K13" s="529">
        <v>42521</v>
      </c>
    </row>
    <row r="14" spans="1:12" x14ac:dyDescent="0.2">
      <c r="A14" s="63">
        <v>11</v>
      </c>
      <c r="B14" t="s">
        <v>1802</v>
      </c>
      <c r="C14" s="61">
        <v>38</v>
      </c>
      <c r="D14" s="2397"/>
      <c r="E14" s="2390"/>
      <c r="F14" s="2390"/>
      <c r="G14" s="2390"/>
      <c r="H14" s="2390">
        <f>C14-(SUM(D14:G14))</f>
        <v>38</v>
      </c>
      <c r="J14" s="455">
        <v>42618</v>
      </c>
      <c r="K14" s="61" t="s">
        <v>1803</v>
      </c>
    </row>
    <row r="15" spans="1:12" x14ac:dyDescent="0.2">
      <c r="A15" s="63">
        <v>12</v>
      </c>
      <c r="B15" s="2302" t="s">
        <v>1313</v>
      </c>
      <c r="C15" s="61">
        <v>0</v>
      </c>
      <c r="D15" s="2397"/>
      <c r="E15" s="2390"/>
      <c r="F15" s="2390"/>
      <c r="G15" s="2390"/>
      <c r="H15" s="2390">
        <f>C15-(SUM(D15:G15))</f>
        <v>0</v>
      </c>
      <c r="J15" s="455">
        <v>42604</v>
      </c>
      <c r="K15" s="529">
        <v>42968</v>
      </c>
    </row>
    <row r="16" spans="1:12" x14ac:dyDescent="0.2">
      <c r="A16" s="63">
        <v>13</v>
      </c>
      <c r="B16" t="s">
        <v>1476</v>
      </c>
      <c r="C16" s="596">
        <v>38</v>
      </c>
      <c r="D16" s="2397">
        <v>0</v>
      </c>
      <c r="E16" s="2390"/>
      <c r="F16" s="2390"/>
      <c r="G16" s="2390"/>
      <c r="H16" s="2390">
        <f>C16-(SUM(D16:G16))</f>
        <v>38</v>
      </c>
      <c r="J16" s="455">
        <v>42556</v>
      </c>
      <c r="K16" s="596" t="s">
        <v>1595</v>
      </c>
      <c r="L16" s="596"/>
    </row>
    <row r="17" spans="1:12" x14ac:dyDescent="0.2">
      <c r="A17" s="63">
        <v>14</v>
      </c>
      <c r="B17" t="s">
        <v>1477</v>
      </c>
      <c r="C17" s="596">
        <v>38</v>
      </c>
      <c r="D17" s="2397"/>
      <c r="E17" s="2390"/>
      <c r="F17" s="2390"/>
      <c r="G17" s="2390"/>
      <c r="H17" s="2390">
        <f>C17-(SUM(D17:G17))</f>
        <v>38</v>
      </c>
      <c r="J17" s="702">
        <v>42557</v>
      </c>
      <c r="K17" s="596" t="s">
        <v>1415</v>
      </c>
      <c r="L17" s="596"/>
    </row>
    <row r="18" spans="1:12" x14ac:dyDescent="0.2">
      <c r="A18" s="63">
        <v>15</v>
      </c>
      <c r="B18" t="s">
        <v>3092</v>
      </c>
      <c r="C18" s="596">
        <v>38</v>
      </c>
      <c r="D18" s="2397">
        <v>0</v>
      </c>
      <c r="E18" s="2390"/>
      <c r="F18" s="2390"/>
      <c r="G18" s="2390"/>
      <c r="H18" s="2390">
        <f>C18-(SUM(D18:G18))</f>
        <v>38</v>
      </c>
      <c r="J18" s="455">
        <v>42639</v>
      </c>
      <c r="K18" s="596" t="s">
        <v>3243</v>
      </c>
      <c r="L18" s="596"/>
    </row>
    <row r="19" spans="1:12" x14ac:dyDescent="0.2">
      <c r="A19" s="63">
        <v>16</v>
      </c>
      <c r="B19" t="s">
        <v>3995</v>
      </c>
      <c r="C19" s="596">
        <v>38</v>
      </c>
      <c r="D19" s="2397">
        <v>19</v>
      </c>
      <c r="E19" s="2390"/>
      <c r="F19" s="2390"/>
      <c r="G19" s="2390"/>
      <c r="H19" s="2390">
        <f t="shared" ref="H19:H21" si="1">C19-(SUM(D19:G19))</f>
        <v>19</v>
      </c>
      <c r="J19" s="455"/>
      <c r="K19" s="596"/>
      <c r="L19" s="596"/>
    </row>
    <row r="20" spans="1:12" x14ac:dyDescent="0.2">
      <c r="A20" s="63">
        <v>17</v>
      </c>
      <c r="B20" t="s">
        <v>4153</v>
      </c>
      <c r="C20" s="596">
        <v>38</v>
      </c>
      <c r="D20" s="2397">
        <v>19</v>
      </c>
      <c r="E20" s="2390"/>
      <c r="F20" s="2390"/>
      <c r="G20" s="2390"/>
      <c r="H20" s="2390">
        <f t="shared" si="1"/>
        <v>19</v>
      </c>
      <c r="J20" s="455"/>
      <c r="K20" s="596"/>
      <c r="L20" s="596"/>
    </row>
    <row r="21" spans="1:12" x14ac:dyDescent="0.2">
      <c r="A21" s="63">
        <v>18</v>
      </c>
      <c r="B21" t="s">
        <v>4152</v>
      </c>
      <c r="C21" s="596">
        <v>38</v>
      </c>
      <c r="D21" s="2397"/>
      <c r="E21" s="2390"/>
      <c r="F21" s="2390">
        <v>38</v>
      </c>
      <c r="G21" s="2390"/>
      <c r="H21" s="2390">
        <f t="shared" si="1"/>
        <v>0</v>
      </c>
      <c r="J21" s="455"/>
      <c r="K21" s="596"/>
      <c r="L21" s="596"/>
    </row>
    <row r="22" spans="1:12" x14ac:dyDescent="0.2">
      <c r="A22" s="63"/>
      <c r="C22" s="456"/>
      <c r="D22" s="456"/>
      <c r="E22" s="456"/>
      <c r="F22" s="456"/>
      <c r="G22" s="456"/>
      <c r="H22" s="456"/>
      <c r="J22" s="455"/>
    </row>
    <row r="23" spans="1:12" x14ac:dyDescent="0.2">
      <c r="A23" s="63"/>
      <c r="C23" s="61"/>
      <c r="J23" s="455"/>
    </row>
    <row r="24" spans="1:12" ht="15" x14ac:dyDescent="0.25">
      <c r="A24" s="63"/>
      <c r="C24" s="457">
        <f t="shared" ref="C24:G24" si="2">SUM(C4:C23)</f>
        <v>585</v>
      </c>
      <c r="D24" s="512">
        <f t="shared" si="2"/>
        <v>38</v>
      </c>
      <c r="E24" s="516">
        <f t="shared" si="2"/>
        <v>36.25</v>
      </c>
      <c r="F24" s="512">
        <f t="shared" si="2"/>
        <v>76</v>
      </c>
      <c r="G24" s="512">
        <f t="shared" si="2"/>
        <v>0</v>
      </c>
      <c r="H24">
        <f>SUM(H4:H23)</f>
        <v>434.75</v>
      </c>
    </row>
    <row r="25" spans="1:12" ht="15" x14ac:dyDescent="0.25">
      <c r="A25" s="63"/>
      <c r="C25" s="457"/>
      <c r="D25" s="512"/>
      <c r="E25" s="516"/>
      <c r="F25" s="512"/>
      <c r="G25" s="512"/>
    </row>
    <row r="26" spans="1:12" x14ac:dyDescent="0.2">
      <c r="A26" s="63"/>
      <c r="C26" s="61"/>
      <c r="I26" t="s">
        <v>1340</v>
      </c>
      <c r="J26">
        <v>1</v>
      </c>
    </row>
    <row r="27" spans="1:12" x14ac:dyDescent="0.2">
      <c r="A27" s="63"/>
      <c r="B27" t="s">
        <v>1157</v>
      </c>
      <c r="C27" s="61">
        <v>38</v>
      </c>
      <c r="D27" t="s">
        <v>4022</v>
      </c>
      <c r="I27" t="s">
        <v>1334</v>
      </c>
      <c r="J27">
        <v>1.25</v>
      </c>
    </row>
    <row r="28" spans="1:12" x14ac:dyDescent="0.2">
      <c r="A28" s="63"/>
      <c r="C28" s="2390">
        <v>38</v>
      </c>
      <c r="D28" t="s">
        <v>4151</v>
      </c>
      <c r="K28" s="2390"/>
      <c r="L28" s="2390"/>
    </row>
    <row r="29" spans="1:12" x14ac:dyDescent="0.2">
      <c r="A29" s="63"/>
      <c r="C29" s="456">
        <v>36.25</v>
      </c>
      <c r="D29" t="s">
        <v>1271</v>
      </c>
      <c r="I29" t="s">
        <v>1335</v>
      </c>
      <c r="J29">
        <v>2</v>
      </c>
    </row>
    <row r="30" spans="1:12" ht="15" x14ac:dyDescent="0.25">
      <c r="A30" s="63"/>
      <c r="C30" s="457">
        <f>SUM(C27:C29)</f>
        <v>112.25</v>
      </c>
      <c r="I30" t="s">
        <v>1336</v>
      </c>
      <c r="J30">
        <v>0.5</v>
      </c>
    </row>
    <row r="31" spans="1:12" x14ac:dyDescent="0.2">
      <c r="A31" s="63"/>
      <c r="C31" s="61"/>
      <c r="I31" t="s">
        <v>1337</v>
      </c>
      <c r="J31">
        <v>5</v>
      </c>
    </row>
    <row r="32" spans="1:12" x14ac:dyDescent="0.2">
      <c r="A32" s="63"/>
      <c r="B32" t="s">
        <v>1158</v>
      </c>
      <c r="C32" s="61"/>
      <c r="I32" t="s">
        <v>1338</v>
      </c>
      <c r="J32">
        <v>5</v>
      </c>
    </row>
    <row r="33" spans="1:12" x14ac:dyDescent="0.2">
      <c r="A33" s="63"/>
      <c r="C33" s="61"/>
      <c r="I33" t="s">
        <v>1339</v>
      </c>
      <c r="J33">
        <v>2</v>
      </c>
    </row>
    <row r="34" spans="1:12" x14ac:dyDescent="0.2">
      <c r="A34" s="63"/>
      <c r="C34" s="61"/>
      <c r="I34" t="s">
        <v>1341</v>
      </c>
      <c r="J34">
        <v>2</v>
      </c>
    </row>
    <row r="35" spans="1:12" x14ac:dyDescent="0.2">
      <c r="A35" s="63"/>
      <c r="C35" s="61">
        <v>0</v>
      </c>
      <c r="D35" t="s">
        <v>1154</v>
      </c>
      <c r="I35" t="s">
        <v>1342</v>
      </c>
      <c r="J35">
        <v>5</v>
      </c>
    </row>
    <row r="36" spans="1:12" x14ac:dyDescent="0.2">
      <c r="A36" s="63"/>
      <c r="C36" s="61">
        <v>0</v>
      </c>
      <c r="D36" t="s">
        <v>1476</v>
      </c>
      <c r="I36" t="s">
        <v>1343</v>
      </c>
      <c r="J36">
        <v>1.5</v>
      </c>
    </row>
    <row r="37" spans="1:12" x14ac:dyDescent="0.2">
      <c r="A37" s="63"/>
      <c r="C37" s="684">
        <v>19</v>
      </c>
      <c r="D37" t="s">
        <v>3995</v>
      </c>
      <c r="I37" t="s">
        <v>2408</v>
      </c>
      <c r="J37">
        <v>4</v>
      </c>
      <c r="K37" s="684"/>
      <c r="L37" s="684"/>
    </row>
    <row r="38" spans="1:12" x14ac:dyDescent="0.2">
      <c r="A38" s="63"/>
      <c r="C38" s="61">
        <v>19</v>
      </c>
      <c r="D38" t="s">
        <v>4153</v>
      </c>
      <c r="I38" t="s">
        <v>1344</v>
      </c>
      <c r="J38">
        <v>2</v>
      </c>
    </row>
    <row r="39" spans="1:12" x14ac:dyDescent="0.2">
      <c r="A39" s="63"/>
      <c r="C39" s="456"/>
      <c r="I39" t="s">
        <v>1345</v>
      </c>
      <c r="J39">
        <v>5</v>
      </c>
    </row>
    <row r="40" spans="1:12" ht="15" x14ac:dyDescent="0.25">
      <c r="A40" s="63"/>
      <c r="C40" s="457">
        <f>SUM(C32:C39)</f>
        <v>38</v>
      </c>
    </row>
    <row r="41" spans="1:12" ht="15" x14ac:dyDescent="0.25">
      <c r="A41" s="63"/>
      <c r="C41" s="457"/>
      <c r="J41">
        <f>SUM(J26:J40)</f>
        <v>36.25</v>
      </c>
      <c r="K41" s="703"/>
      <c r="L41" s="703"/>
    </row>
    <row r="42" spans="1:12" ht="15" x14ac:dyDescent="0.25">
      <c r="A42" s="63"/>
      <c r="C42" s="457"/>
      <c r="K42" s="703"/>
      <c r="L42" s="703"/>
    </row>
    <row r="43" spans="1:12" ht="15" x14ac:dyDescent="0.25">
      <c r="A43" s="63"/>
      <c r="C43" s="457"/>
      <c r="K43" s="703"/>
      <c r="L43" s="703"/>
    </row>
    <row r="44" spans="1:12" ht="15" x14ac:dyDescent="0.25">
      <c r="A44" s="63"/>
      <c r="C44" s="457"/>
      <c r="K44" s="736"/>
      <c r="L44" s="736"/>
    </row>
    <row r="45" spans="1:12" x14ac:dyDescent="0.2">
      <c r="A45" s="63"/>
      <c r="C45" s="61">
        <f>C24-C30-C40</f>
        <v>434.75</v>
      </c>
    </row>
    <row r="46" spans="1:12" x14ac:dyDescent="0.2">
      <c r="A46" s="63"/>
      <c r="B46" t="s">
        <v>1651</v>
      </c>
      <c r="C46" s="536">
        <f>C24-C30-C40</f>
        <v>434.75</v>
      </c>
    </row>
    <row r="47" spans="1:12" x14ac:dyDescent="0.2">
      <c r="J47" s="537">
        <f>SUM(J26:J45)</f>
        <v>72.5</v>
      </c>
    </row>
    <row r="49" spans="1:12" x14ac:dyDescent="0.2">
      <c r="A49" t="s">
        <v>1414</v>
      </c>
    </row>
    <row r="50" spans="1:12" x14ac:dyDescent="0.2">
      <c r="A50" s="510"/>
      <c r="B50" t="s">
        <v>1156</v>
      </c>
      <c r="C50" s="508"/>
      <c r="I50" t="s">
        <v>1316</v>
      </c>
      <c r="J50" s="601">
        <v>42437</v>
      </c>
    </row>
    <row r="51" spans="1:12" x14ac:dyDescent="0.2">
      <c r="B51" t="s">
        <v>1306</v>
      </c>
      <c r="I51" s="601" t="s">
        <v>1650</v>
      </c>
      <c r="J51" s="601">
        <v>42514</v>
      </c>
      <c r="K51" s="703"/>
      <c r="L51" s="703"/>
    </row>
    <row r="52" spans="1:12" x14ac:dyDescent="0.2">
      <c r="B52" t="s">
        <v>1155</v>
      </c>
      <c r="I52" t="s">
        <v>1910</v>
      </c>
      <c r="J52" s="601">
        <v>42370</v>
      </c>
      <c r="K52" s="762"/>
      <c r="L52" s="762"/>
    </row>
    <row r="53" spans="1:12" x14ac:dyDescent="0.2">
      <c r="B53" t="s">
        <v>2406</v>
      </c>
      <c r="I53" t="s">
        <v>2407</v>
      </c>
      <c r="K53" s="864"/>
      <c r="L53" s="864"/>
    </row>
    <row r="54" spans="1:12" x14ac:dyDescent="0.2">
      <c r="B54" t="s">
        <v>1804</v>
      </c>
      <c r="I54" t="s">
        <v>2754</v>
      </c>
      <c r="J54" s="601">
        <v>42619</v>
      </c>
      <c r="K54" s="1186"/>
      <c r="L54" s="1186"/>
    </row>
    <row r="55" spans="1:12" x14ac:dyDescent="0.2">
      <c r="B55" t="s">
        <v>3241</v>
      </c>
      <c r="I55" t="s">
        <v>3242</v>
      </c>
      <c r="K55" s="1583"/>
      <c r="L55" s="1583"/>
    </row>
  </sheetData>
  <customSheetViews>
    <customSheetView guid="{6253D632-6DBB-4325-BCEA-2CD8430E5C69}" topLeftCell="A7">
      <selection activeCell="C45" sqref="C45"/>
      <pageMargins left="0.7" right="0.7" top="0.75" bottom="0.75" header="0.3" footer="0.3"/>
      <pageSetup paperSize="9" orientation="portrait" r:id="rId1"/>
    </customSheetView>
    <customSheetView guid="{43F5AAA3-B556-45FF-A35B-9AF3E75AD368}">
      <selection sqref="A1:J42"/>
      <pageMargins left="0.25" right="0.25" top="0.75" bottom="0.75" header="0.3" footer="0.3"/>
      <pageSetup paperSize="8" orientation="landscape" r:id="rId2"/>
    </customSheetView>
    <customSheetView guid="{5318FB8F-D1A9-4668-BD6C-B7D1DE58AAF3}">
      <selection activeCell="A56" sqref="A56:XFD56"/>
      <pageMargins left="0.7" right="0.7" top="0.75" bottom="0.75" header="0.3" footer="0.3"/>
      <pageSetup paperSize="9" orientation="portrait" r:id="rId3"/>
    </customSheetView>
    <customSheetView guid="{44A32263-99D3-4627-8E19-5E90B1BA6A9B}">
      <selection activeCell="A14" sqref="A14:IV14"/>
      <pageMargins left="0.7" right="0.7" top="0.75" bottom="0.75" header="0.3" footer="0.3"/>
      <pageSetup paperSize="9" orientation="portrait" r:id="rId4"/>
    </customSheetView>
    <customSheetView guid="{7636C453-549A-4F6D-9430-D240E8CD914B}">
      <selection activeCell="G32" sqref="G32"/>
      <pageMargins left="0.25" right="0.25" top="0.75" bottom="0.75" header="0.3" footer="0.3"/>
      <pageSetup paperSize="8" orientation="landscape" r:id="rId5"/>
    </customSheetView>
    <customSheetView guid="{BE55C6D2-CFCD-43C4-899B-009D5EF25234}">
      <selection activeCell="B22" sqref="B22"/>
      <pageMargins left="0.25" right="0.25" top="0.75" bottom="0.75" header="0.3" footer="0.3"/>
      <pageSetup paperSize="8" orientation="landscape" r:id="rId6"/>
    </customSheetView>
    <customSheetView guid="{B253F0B5-16E0-4030-8F1B-D810AA430E4F}">
      <selection activeCell="F37" sqref="F37"/>
      <pageMargins left="0.7" right="0.7" top="0.75" bottom="0.75" header="0.3" footer="0.3"/>
      <pageSetup paperSize="9" orientation="portrait" horizontalDpi="0" verticalDpi="0" r:id="rId7"/>
    </customSheetView>
    <customSheetView guid="{EEF632F4-194A-46FA-A666-DFA3C20FCC0C}" showPageBreaks="1">
      <selection activeCell="F15" sqref="F15"/>
      <pageMargins left="0.7" right="0.7" top="0.75" bottom="0.75" header="0.3" footer="0.3"/>
      <pageSetup paperSize="9" orientation="portrait" r:id="rId8"/>
    </customSheetView>
    <customSheetView guid="{22CDCF1B-A998-4C66-A90E-5BC54F71D148}" showPageBreaks="1">
      <selection activeCell="H33" sqref="H33"/>
      <pageMargins left="0.25" right="0.25" top="0.75" bottom="0.75" header="0.3" footer="0.3"/>
      <pageSetup paperSize="8" orientation="landscape" r:id="rId9"/>
    </customSheetView>
  </customSheetViews>
  <pageMargins left="0.7" right="0.7" top="0.75" bottom="0.75" header="0.3" footer="0.3"/>
  <pageSetup paperSize="9" orientation="portrait" r:id="rId1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I159"/>
  <sheetViews>
    <sheetView topLeftCell="A34" workbookViewId="0">
      <selection activeCell="C6" sqref="C6"/>
    </sheetView>
  </sheetViews>
  <sheetFormatPr defaultRowHeight="12.75" x14ac:dyDescent="0.2"/>
  <cols>
    <col min="1" max="1" width="15.5703125" style="154" customWidth="1"/>
    <col min="2" max="2" width="20.5703125" style="1113" customWidth="1"/>
    <col min="3" max="3" width="47.85546875" style="154" customWidth="1"/>
    <col min="4" max="4" width="36.28515625" style="154" customWidth="1"/>
    <col min="5" max="5" width="24.85546875" style="154" customWidth="1"/>
  </cols>
  <sheetData>
    <row r="1" spans="1:9" s="923" customFormat="1" x14ac:dyDescent="0.2">
      <c r="A1" s="1122" t="s">
        <v>2500</v>
      </c>
      <c r="B1" s="1123"/>
      <c r="C1" s="1124"/>
      <c r="D1" s="1124"/>
      <c r="E1" s="1125"/>
    </row>
    <row r="2" spans="1:9" s="926" customFormat="1" ht="13.5" thickBot="1" x14ac:dyDescent="0.25">
      <c r="A2" s="1126" t="s">
        <v>56</v>
      </c>
      <c r="B2" s="1127"/>
      <c r="C2" s="1128" t="s">
        <v>1</v>
      </c>
      <c r="D2" s="1128" t="s">
        <v>1918</v>
      </c>
      <c r="E2" s="1129" t="s">
        <v>1920</v>
      </c>
    </row>
    <row r="3" spans="1:9" x14ac:dyDescent="0.2">
      <c r="A3" s="1111"/>
      <c r="B3" s="1114"/>
      <c r="C3" s="518"/>
      <c r="D3" s="1119"/>
      <c r="E3" s="518"/>
    </row>
    <row r="4" spans="1:9" x14ac:dyDescent="0.2">
      <c r="A4" s="1112">
        <v>2016363</v>
      </c>
      <c r="B4" s="1115"/>
      <c r="C4" s="862" t="s">
        <v>1917</v>
      </c>
      <c r="D4" s="518" t="s">
        <v>1919</v>
      </c>
      <c r="E4" s="1120">
        <v>37.799999999999997</v>
      </c>
    </row>
    <row r="5" spans="1:9" x14ac:dyDescent="0.2">
      <c r="A5" s="862">
        <v>2016378</v>
      </c>
      <c r="B5" s="1115"/>
      <c r="C5" s="862" t="s">
        <v>1924</v>
      </c>
      <c r="D5" s="518" t="s">
        <v>1923</v>
      </c>
      <c r="E5" s="1120">
        <v>12.21</v>
      </c>
      <c r="I5" s="60"/>
    </row>
    <row r="6" spans="1:9" x14ac:dyDescent="0.2">
      <c r="A6" s="518">
        <v>2016077</v>
      </c>
      <c r="B6" s="1115"/>
      <c r="C6" s="862" t="s">
        <v>2361</v>
      </c>
      <c r="D6" s="518" t="s">
        <v>1928</v>
      </c>
      <c r="E6" s="1120">
        <v>13.07</v>
      </c>
      <c r="I6" s="60"/>
    </row>
    <row r="7" spans="1:9" x14ac:dyDescent="0.2">
      <c r="A7" s="518">
        <v>2016380</v>
      </c>
      <c r="B7" s="1115"/>
      <c r="C7" s="862" t="s">
        <v>2362</v>
      </c>
      <c r="D7" s="518" t="s">
        <v>1960</v>
      </c>
      <c r="E7" s="1120">
        <v>50.95</v>
      </c>
    </row>
    <row r="8" spans="1:9" x14ac:dyDescent="0.2">
      <c r="A8" s="518">
        <v>2016346</v>
      </c>
      <c r="B8" s="1115"/>
      <c r="C8" s="862" t="s">
        <v>2363</v>
      </c>
      <c r="D8" s="518" t="s">
        <v>1960</v>
      </c>
      <c r="E8" s="1120">
        <v>28.46</v>
      </c>
    </row>
    <row r="9" spans="1:9" x14ac:dyDescent="0.2">
      <c r="A9" s="518">
        <v>2016553</v>
      </c>
      <c r="B9" s="1115" t="s">
        <v>1724</v>
      </c>
      <c r="C9" s="862" t="s">
        <v>2364</v>
      </c>
      <c r="D9" s="518" t="s">
        <v>1928</v>
      </c>
      <c r="E9" s="1121">
        <v>49.03</v>
      </c>
      <c r="F9" s="518"/>
      <c r="G9" s="518"/>
    </row>
    <row r="10" spans="1:9" x14ac:dyDescent="0.2">
      <c r="A10" s="518">
        <v>2016214</v>
      </c>
      <c r="B10" s="1115" t="s">
        <v>1987</v>
      </c>
      <c r="C10" s="862" t="s">
        <v>1984</v>
      </c>
      <c r="D10" s="518" t="s">
        <v>1985</v>
      </c>
      <c r="E10" s="1121">
        <v>436.8</v>
      </c>
      <c r="F10" s="862" t="s">
        <v>1986</v>
      </c>
      <c r="G10" s="863">
        <v>42633</v>
      </c>
    </row>
    <row r="11" spans="1:9" x14ac:dyDescent="0.2">
      <c r="A11" s="518">
        <v>2016282</v>
      </c>
      <c r="B11" s="1115"/>
      <c r="C11" s="862" t="s">
        <v>2365</v>
      </c>
      <c r="D11" s="518" t="s">
        <v>2001</v>
      </c>
      <c r="E11" s="1121">
        <v>15.44</v>
      </c>
    </row>
    <row r="12" spans="1:9" x14ac:dyDescent="0.2">
      <c r="A12" s="518">
        <v>2016408</v>
      </c>
      <c r="B12" s="1115"/>
      <c r="C12" s="862" t="s">
        <v>2366</v>
      </c>
      <c r="D12" s="518" t="s">
        <v>2002</v>
      </c>
      <c r="E12" s="1121">
        <v>39.26</v>
      </c>
    </row>
    <row r="13" spans="1:9" x14ac:dyDescent="0.2">
      <c r="A13" s="518">
        <v>2016543</v>
      </c>
      <c r="B13" s="1115" t="s">
        <v>1724</v>
      </c>
      <c r="C13" s="862" t="s">
        <v>2367</v>
      </c>
      <c r="D13" s="518" t="s">
        <v>1928</v>
      </c>
      <c r="E13" s="1121">
        <v>89.58</v>
      </c>
    </row>
    <row r="14" spans="1:9" x14ac:dyDescent="0.2">
      <c r="A14" s="518">
        <v>2016461</v>
      </c>
      <c r="B14" s="1115" t="s">
        <v>2011</v>
      </c>
      <c r="C14" s="862" t="s">
        <v>2368</v>
      </c>
      <c r="D14" s="862" t="s">
        <v>2012</v>
      </c>
      <c r="E14" s="1121">
        <v>10.24</v>
      </c>
    </row>
    <row r="15" spans="1:9" x14ac:dyDescent="0.2">
      <c r="A15" s="518">
        <v>20146461</v>
      </c>
      <c r="B15" s="1113" t="s">
        <v>2011</v>
      </c>
      <c r="C15" s="862" t="s">
        <v>2369</v>
      </c>
      <c r="D15" s="862" t="s">
        <v>2012</v>
      </c>
      <c r="E15" s="1121">
        <v>31.12</v>
      </c>
    </row>
    <row r="16" spans="1:9" x14ac:dyDescent="0.2">
      <c r="A16" s="518">
        <v>2016524</v>
      </c>
      <c r="B16" s="1115" t="s">
        <v>2052</v>
      </c>
      <c r="C16" s="862" t="s">
        <v>2370</v>
      </c>
      <c r="D16" s="862" t="s">
        <v>2053</v>
      </c>
      <c r="E16" s="1121">
        <v>464.88</v>
      </c>
    </row>
    <row r="17" spans="1:5" x14ac:dyDescent="0.2">
      <c r="A17" s="518">
        <v>2016537</v>
      </c>
      <c r="B17" s="1116" t="s">
        <v>2330</v>
      </c>
      <c r="C17" s="862" t="s">
        <v>2371</v>
      </c>
      <c r="D17" s="862" t="s">
        <v>2409</v>
      </c>
      <c r="E17" s="1121">
        <v>38.299999999999997</v>
      </c>
    </row>
    <row r="18" spans="1:5" x14ac:dyDescent="0.2">
      <c r="A18" s="518">
        <v>2016537</v>
      </c>
      <c r="B18" s="1115" t="s">
        <v>2330</v>
      </c>
      <c r="C18" s="862" t="s">
        <v>2372</v>
      </c>
      <c r="D18" s="862" t="s">
        <v>2331</v>
      </c>
      <c r="E18" s="1121">
        <v>24.13</v>
      </c>
    </row>
    <row r="19" spans="1:5" x14ac:dyDescent="0.2">
      <c r="A19" s="518">
        <v>2016537</v>
      </c>
      <c r="B19" s="1115" t="s">
        <v>2330</v>
      </c>
      <c r="C19" s="862" t="s">
        <v>2373</v>
      </c>
      <c r="D19" s="862" t="s">
        <v>2331</v>
      </c>
      <c r="E19" s="1121">
        <v>28.19</v>
      </c>
    </row>
    <row r="20" spans="1:5" x14ac:dyDescent="0.2">
      <c r="A20" s="518">
        <v>2016537</v>
      </c>
      <c r="B20" s="1115" t="s">
        <v>2330</v>
      </c>
      <c r="C20" s="862" t="s">
        <v>2374</v>
      </c>
      <c r="D20" s="862" t="s">
        <v>2331</v>
      </c>
      <c r="E20" s="1121">
        <v>24.13</v>
      </c>
    </row>
    <row r="21" spans="1:5" x14ac:dyDescent="0.2">
      <c r="A21" s="518">
        <v>2016537</v>
      </c>
      <c r="B21" s="1115" t="s">
        <v>2330</v>
      </c>
      <c r="C21" s="862" t="s">
        <v>2375</v>
      </c>
      <c r="D21" s="862" t="s">
        <v>2331</v>
      </c>
      <c r="E21" s="1121">
        <v>48.95</v>
      </c>
    </row>
    <row r="22" spans="1:5" x14ac:dyDescent="0.2">
      <c r="A22" s="518">
        <v>2016537</v>
      </c>
      <c r="B22" s="1115" t="s">
        <v>2330</v>
      </c>
      <c r="C22" s="862" t="s">
        <v>2376</v>
      </c>
      <c r="D22" s="862" t="s">
        <v>2331</v>
      </c>
      <c r="E22" s="1121">
        <v>26.73</v>
      </c>
    </row>
    <row r="23" spans="1:5" x14ac:dyDescent="0.2">
      <c r="A23" s="518" t="s">
        <v>2336</v>
      </c>
      <c r="B23" s="1115"/>
      <c r="C23" s="862" t="s">
        <v>2339</v>
      </c>
      <c r="D23" s="862" t="s">
        <v>2337</v>
      </c>
      <c r="E23" s="1121">
        <v>329</v>
      </c>
    </row>
    <row r="24" spans="1:5" x14ac:dyDescent="0.2">
      <c r="A24" s="518" t="s">
        <v>2338</v>
      </c>
      <c r="B24" s="1115"/>
      <c r="C24" s="862" t="s">
        <v>2339</v>
      </c>
      <c r="D24" s="862" t="s">
        <v>2337</v>
      </c>
      <c r="E24" s="1121">
        <v>328</v>
      </c>
    </row>
    <row r="25" spans="1:5" x14ac:dyDescent="0.2">
      <c r="A25" s="154">
        <v>2016505</v>
      </c>
      <c r="B25" s="1115" t="s">
        <v>2098</v>
      </c>
      <c r="C25" s="862" t="s">
        <v>2360</v>
      </c>
      <c r="D25" s="862" t="s">
        <v>2012</v>
      </c>
      <c r="E25" s="1121">
        <v>24.51</v>
      </c>
    </row>
    <row r="26" spans="1:5" x14ac:dyDescent="0.2">
      <c r="A26" s="518">
        <v>2016448</v>
      </c>
      <c r="B26" s="1115">
        <v>566616</v>
      </c>
      <c r="C26" s="862" t="s">
        <v>2394</v>
      </c>
      <c r="D26" s="862" t="s">
        <v>2395</v>
      </c>
      <c r="E26" s="1121">
        <v>36.83</v>
      </c>
    </row>
    <row r="27" spans="1:5" x14ac:dyDescent="0.2">
      <c r="A27" s="518">
        <v>2016438</v>
      </c>
      <c r="B27" s="1115">
        <v>570616</v>
      </c>
      <c r="C27" s="862" t="s">
        <v>2396</v>
      </c>
      <c r="D27" s="862" t="s">
        <v>2397</v>
      </c>
      <c r="E27" s="1121">
        <v>10.08</v>
      </c>
    </row>
    <row r="28" spans="1:5" x14ac:dyDescent="0.2">
      <c r="A28" s="518">
        <v>2016429</v>
      </c>
      <c r="B28" s="1115" t="s">
        <v>2097</v>
      </c>
      <c r="C28" s="862" t="s">
        <v>2398</v>
      </c>
      <c r="D28" s="862" t="s">
        <v>2012</v>
      </c>
      <c r="E28" s="1257">
        <v>8.1300000000000008</v>
      </c>
    </row>
    <row r="29" spans="1:5" x14ac:dyDescent="0.2">
      <c r="A29" s="154">
        <v>2016352</v>
      </c>
      <c r="B29" s="1117">
        <v>597716</v>
      </c>
      <c r="C29" s="1118" t="s">
        <v>2399</v>
      </c>
      <c r="D29" s="1118" t="s">
        <v>2395</v>
      </c>
      <c r="E29" s="1258">
        <v>40.21</v>
      </c>
    </row>
    <row r="30" spans="1:5" x14ac:dyDescent="0.2">
      <c r="A30" s="862">
        <v>2016469</v>
      </c>
      <c r="B30" s="1115">
        <v>594816</v>
      </c>
      <c r="C30" s="862" t="s">
        <v>2400</v>
      </c>
      <c r="D30" s="862" t="s">
        <v>2401</v>
      </c>
      <c r="E30" s="1257">
        <v>22.54</v>
      </c>
    </row>
    <row r="31" spans="1:5" x14ac:dyDescent="0.2">
      <c r="A31" s="862">
        <v>2016203</v>
      </c>
      <c r="B31" s="1115">
        <v>574916</v>
      </c>
      <c r="C31" s="862" t="s">
        <v>2413</v>
      </c>
      <c r="D31" s="862" t="s">
        <v>2414</v>
      </c>
      <c r="E31" s="1257">
        <v>80.84</v>
      </c>
    </row>
    <row r="32" spans="1:5" x14ac:dyDescent="0.2">
      <c r="A32" s="862">
        <v>2016477</v>
      </c>
      <c r="B32" s="1115">
        <v>580716</v>
      </c>
      <c r="C32" s="862" t="s">
        <v>2425</v>
      </c>
      <c r="D32" s="862" t="s">
        <v>2426</v>
      </c>
      <c r="E32" s="1257">
        <v>10.89</v>
      </c>
    </row>
    <row r="33" spans="1:5" x14ac:dyDescent="0.2">
      <c r="A33" s="862">
        <v>2016144</v>
      </c>
      <c r="B33" s="1115" t="s">
        <v>2446</v>
      </c>
      <c r="C33" s="862" t="s">
        <v>2447</v>
      </c>
      <c r="D33" s="862" t="s">
        <v>2395</v>
      </c>
      <c r="E33" s="1257">
        <v>99.15</v>
      </c>
    </row>
    <row r="34" spans="1:5" x14ac:dyDescent="0.2">
      <c r="A34" s="1112" t="s">
        <v>2471</v>
      </c>
      <c r="B34" s="1115"/>
      <c r="C34" s="862" t="s">
        <v>2472</v>
      </c>
      <c r="D34" s="862" t="s">
        <v>2473</v>
      </c>
      <c r="E34" s="1257">
        <v>18.899999999999999</v>
      </c>
    </row>
    <row r="35" spans="1:5" x14ac:dyDescent="0.2">
      <c r="A35" s="862"/>
      <c r="B35" s="1115"/>
      <c r="C35" s="862"/>
      <c r="D35" s="862"/>
      <c r="E35" s="862"/>
    </row>
    <row r="36" spans="1:5" x14ac:dyDescent="0.2">
      <c r="A36" s="518">
        <v>2016601</v>
      </c>
      <c r="B36" s="1116">
        <v>607016</v>
      </c>
      <c r="C36" s="518" t="s">
        <v>2504</v>
      </c>
      <c r="D36" s="518" t="s">
        <v>2505</v>
      </c>
      <c r="E36" s="1259">
        <v>23.62</v>
      </c>
    </row>
    <row r="37" spans="1:5" x14ac:dyDescent="0.2">
      <c r="A37" s="862">
        <v>2016627</v>
      </c>
      <c r="B37" s="1115" t="s">
        <v>2556</v>
      </c>
      <c r="C37" s="862" t="s">
        <v>2557</v>
      </c>
      <c r="D37" s="862" t="s">
        <v>2558</v>
      </c>
      <c r="E37" s="1257">
        <v>26.78</v>
      </c>
    </row>
    <row r="38" spans="1:5" x14ac:dyDescent="0.2">
      <c r="A38" s="862">
        <v>2016617</v>
      </c>
      <c r="B38" s="1115">
        <v>596316</v>
      </c>
      <c r="C38" s="862" t="s">
        <v>2586</v>
      </c>
      <c r="D38" s="862" t="s">
        <v>2395</v>
      </c>
      <c r="E38" s="1257">
        <v>13.18</v>
      </c>
    </row>
    <row r="39" spans="1:5" x14ac:dyDescent="0.2">
      <c r="A39" s="862">
        <v>2016617</v>
      </c>
      <c r="B39" s="1115">
        <v>596316</v>
      </c>
      <c r="C39" s="862" t="s">
        <v>2587</v>
      </c>
      <c r="D39" s="862" t="s">
        <v>2395</v>
      </c>
      <c r="E39" s="1257">
        <v>14.54</v>
      </c>
    </row>
    <row r="40" spans="1:5" x14ac:dyDescent="0.2">
      <c r="A40" s="862">
        <v>2016617</v>
      </c>
      <c r="B40" s="1115">
        <v>596316</v>
      </c>
      <c r="C40" s="862" t="s">
        <v>2588</v>
      </c>
      <c r="D40" s="862" t="s">
        <v>2395</v>
      </c>
      <c r="E40" s="1257">
        <v>13.18</v>
      </c>
    </row>
    <row r="41" spans="1:5" x14ac:dyDescent="0.2">
      <c r="A41" s="862">
        <v>2016594</v>
      </c>
      <c r="B41" s="1115">
        <v>608016</v>
      </c>
      <c r="C41" s="862" t="s">
        <v>2628</v>
      </c>
      <c r="D41" s="862" t="s">
        <v>2395</v>
      </c>
      <c r="E41" s="1257">
        <v>39.590000000000003</v>
      </c>
    </row>
    <row r="42" spans="1:5" x14ac:dyDescent="0.2">
      <c r="A42" s="862">
        <v>2016594</v>
      </c>
      <c r="B42" s="1115">
        <v>608016</v>
      </c>
      <c r="C42" s="862" t="s">
        <v>2629</v>
      </c>
      <c r="D42" s="862" t="s">
        <v>2395</v>
      </c>
      <c r="E42" s="1257">
        <v>34.229999999999997</v>
      </c>
    </row>
    <row r="43" spans="1:5" x14ac:dyDescent="0.2">
      <c r="A43" s="1112" t="s">
        <v>2471</v>
      </c>
      <c r="B43" s="1115"/>
      <c r="C43" s="862" t="s">
        <v>2644</v>
      </c>
      <c r="D43" s="862" t="s">
        <v>2746</v>
      </c>
      <c r="E43" s="862"/>
    </row>
    <row r="44" spans="1:5" x14ac:dyDescent="0.2">
      <c r="A44" s="862">
        <v>2016641</v>
      </c>
      <c r="B44" s="1115">
        <v>595817</v>
      </c>
      <c r="C44" s="862" t="s">
        <v>2659</v>
      </c>
      <c r="D44" s="862" t="s">
        <v>2395</v>
      </c>
      <c r="E44" s="1257">
        <v>151.76</v>
      </c>
    </row>
    <row r="45" spans="1:5" x14ac:dyDescent="0.2">
      <c r="A45" s="862">
        <v>2016657</v>
      </c>
      <c r="B45" s="1115">
        <v>523917</v>
      </c>
      <c r="C45" s="862" t="s">
        <v>2667</v>
      </c>
      <c r="D45" s="862" t="s">
        <v>2001</v>
      </c>
      <c r="E45" s="1257">
        <v>9.57</v>
      </c>
    </row>
    <row r="46" spans="1:5" x14ac:dyDescent="0.2">
      <c r="A46" s="862">
        <v>2016635</v>
      </c>
      <c r="B46" s="1115" t="s">
        <v>2357</v>
      </c>
      <c r="C46" s="862" t="s">
        <v>2668</v>
      </c>
      <c r="D46" s="518" t="s">
        <v>2001</v>
      </c>
      <c r="E46" s="1257">
        <v>10.25</v>
      </c>
    </row>
    <row r="47" spans="1:5" x14ac:dyDescent="0.2">
      <c r="A47" s="862">
        <v>2016644</v>
      </c>
      <c r="B47" s="1115">
        <v>523417</v>
      </c>
      <c r="C47" s="862" t="s">
        <v>2723</v>
      </c>
      <c r="D47" s="862" t="s">
        <v>2691</v>
      </c>
    </row>
    <row r="48" spans="1:5" x14ac:dyDescent="0.2">
      <c r="A48" s="862">
        <v>2016144</v>
      </c>
      <c r="B48" s="1115" t="s">
        <v>2745</v>
      </c>
      <c r="C48" s="862" t="s">
        <v>2744</v>
      </c>
      <c r="D48" s="862" t="s">
        <v>2743</v>
      </c>
      <c r="E48" s="1257">
        <v>122.59</v>
      </c>
    </row>
    <row r="49" spans="1:5" x14ac:dyDescent="0.2">
      <c r="A49" s="862">
        <v>2016077</v>
      </c>
      <c r="B49" s="1116"/>
      <c r="C49" s="862" t="s">
        <v>2989</v>
      </c>
      <c r="D49" s="862" t="s">
        <v>1724</v>
      </c>
      <c r="E49" s="1257">
        <v>27.78</v>
      </c>
    </row>
    <row r="50" spans="1:5" x14ac:dyDescent="0.2">
      <c r="A50" s="1112" t="s">
        <v>68</v>
      </c>
      <c r="B50" s="1116"/>
      <c r="C50" s="862" t="s">
        <v>2755</v>
      </c>
      <c r="D50" s="862" t="s">
        <v>3103</v>
      </c>
      <c r="E50" s="1257">
        <v>145.19999999999999</v>
      </c>
    </row>
    <row r="51" spans="1:5" x14ac:dyDescent="0.2">
      <c r="A51" s="862" t="s">
        <v>2757</v>
      </c>
      <c r="B51" s="1116"/>
      <c r="C51" s="862" t="s">
        <v>2755</v>
      </c>
      <c r="D51" s="862" t="s">
        <v>2756</v>
      </c>
      <c r="E51" s="1257">
        <v>386.35</v>
      </c>
    </row>
    <row r="52" spans="1:5" x14ac:dyDescent="0.2">
      <c r="A52" s="1209">
        <v>2017</v>
      </c>
      <c r="B52" s="1210"/>
      <c r="C52" s="1209"/>
      <c r="D52" s="1209"/>
      <c r="E52" s="1209"/>
    </row>
    <row r="53" spans="1:5" x14ac:dyDescent="0.2">
      <c r="A53" s="1213">
        <v>2016144</v>
      </c>
      <c r="B53" s="1215" t="s">
        <v>2738</v>
      </c>
      <c r="C53" s="1217" t="s">
        <v>2981</v>
      </c>
      <c r="D53" s="1217" t="s">
        <v>2982</v>
      </c>
      <c r="E53" s="1260">
        <v>12</v>
      </c>
    </row>
    <row r="54" spans="1:5" x14ac:dyDescent="0.2">
      <c r="A54" s="1214">
        <v>2016759</v>
      </c>
      <c r="B54" s="1216">
        <v>616917</v>
      </c>
      <c r="C54" s="60" t="s">
        <v>3000</v>
      </c>
      <c r="D54" s="60" t="s">
        <v>2001</v>
      </c>
      <c r="E54" s="1269">
        <v>53.35</v>
      </c>
    </row>
    <row r="55" spans="1:5" x14ac:dyDescent="0.2">
      <c r="A55" s="1270" t="s">
        <v>2471</v>
      </c>
      <c r="B55" s="1216">
        <v>606816</v>
      </c>
      <c r="C55" s="60" t="s">
        <v>3012</v>
      </c>
      <c r="D55" s="60" t="s">
        <v>3013</v>
      </c>
      <c r="E55" s="1269">
        <v>9.9600000000000009</v>
      </c>
    </row>
    <row r="56" spans="1:5" x14ac:dyDescent="0.2">
      <c r="A56" s="1270">
        <v>2016779</v>
      </c>
      <c r="B56" s="1216">
        <v>620217</v>
      </c>
      <c r="C56" s="60" t="s">
        <v>3056</v>
      </c>
      <c r="D56" s="60" t="s">
        <v>2001</v>
      </c>
      <c r="E56" s="1435">
        <v>50.97</v>
      </c>
    </row>
    <row r="57" spans="1:5" x14ac:dyDescent="0.2">
      <c r="A57" s="1214">
        <v>2016800</v>
      </c>
      <c r="B57" s="1216" t="s">
        <v>3065</v>
      </c>
      <c r="C57" s="60" t="s">
        <v>3066</v>
      </c>
      <c r="D57" s="60" t="s">
        <v>3067</v>
      </c>
      <c r="E57" s="1435">
        <v>33.880000000000003</v>
      </c>
    </row>
    <row r="58" spans="1:5" x14ac:dyDescent="0.2">
      <c r="A58" s="1214">
        <v>2016764</v>
      </c>
      <c r="B58" s="1216">
        <v>597117</v>
      </c>
      <c r="C58" s="60" t="s">
        <v>3088</v>
      </c>
      <c r="D58" s="60" t="s">
        <v>3089</v>
      </c>
      <c r="E58" s="1462">
        <v>28.4</v>
      </c>
    </row>
    <row r="59" spans="1:5" x14ac:dyDescent="0.2">
      <c r="A59" s="1214">
        <v>2017022</v>
      </c>
      <c r="B59" s="1216"/>
      <c r="C59" s="60" t="s">
        <v>3094</v>
      </c>
      <c r="D59" s="60" t="s">
        <v>2001</v>
      </c>
      <c r="E59" s="1435">
        <v>11.69</v>
      </c>
    </row>
    <row r="60" spans="1:5" x14ac:dyDescent="0.2">
      <c r="A60" s="1270" t="s">
        <v>68</v>
      </c>
      <c r="B60" s="1216"/>
      <c r="C60" s="60" t="s">
        <v>2755</v>
      </c>
      <c r="D60" s="60" t="s">
        <v>3101</v>
      </c>
      <c r="E60" s="1435">
        <v>244.66</v>
      </c>
    </row>
    <row r="61" spans="1:5" x14ac:dyDescent="0.2">
      <c r="A61" s="1270" t="s">
        <v>68</v>
      </c>
      <c r="B61" s="1216"/>
      <c r="C61" s="60" t="s">
        <v>2755</v>
      </c>
      <c r="D61" s="60" t="s">
        <v>3102</v>
      </c>
      <c r="E61" s="1435">
        <v>84.7</v>
      </c>
    </row>
    <row r="62" spans="1:5" ht="13.5" thickBot="1" x14ac:dyDescent="0.25">
      <c r="A62" s="1214">
        <v>2017011</v>
      </c>
      <c r="B62" s="1216">
        <v>607817</v>
      </c>
      <c r="C62" s="60" t="s">
        <v>3110</v>
      </c>
      <c r="D62" s="60" t="s">
        <v>2001</v>
      </c>
      <c r="E62" s="1478">
        <v>10.34</v>
      </c>
    </row>
    <row r="63" spans="1:5" ht="13.5" thickBot="1" x14ac:dyDescent="0.25">
      <c r="A63" s="1214">
        <v>2017034</v>
      </c>
      <c r="B63" s="1212">
        <v>628917</v>
      </c>
      <c r="C63" s="1211" t="s">
        <v>3174</v>
      </c>
      <c r="D63" s="60" t="s">
        <v>2001</v>
      </c>
      <c r="E63" s="1568">
        <v>18.670000000000002</v>
      </c>
    </row>
    <row r="64" spans="1:5" x14ac:dyDescent="0.2">
      <c r="A64" s="1214">
        <v>2017043</v>
      </c>
      <c r="B64" s="1219">
        <v>633217</v>
      </c>
      <c r="C64" s="1218" t="s">
        <v>3203</v>
      </c>
      <c r="D64" s="1214" t="s">
        <v>2001</v>
      </c>
      <c r="E64" s="1574">
        <v>31.68</v>
      </c>
    </row>
    <row r="65" spans="1:6" x14ac:dyDescent="0.2">
      <c r="A65" s="1214">
        <v>2017035</v>
      </c>
      <c r="B65" s="1220">
        <v>623217</v>
      </c>
      <c r="C65" s="1214" t="s">
        <v>3204</v>
      </c>
      <c r="D65" s="1214" t="s">
        <v>2001</v>
      </c>
      <c r="E65" s="1575">
        <v>12.6</v>
      </c>
    </row>
    <row r="66" spans="1:6" x14ac:dyDescent="0.2">
      <c r="A66" s="1214">
        <v>2017028</v>
      </c>
      <c r="B66" s="1220">
        <v>604217</v>
      </c>
      <c r="C66" s="1214" t="s">
        <v>3211</v>
      </c>
      <c r="D66" s="1214" t="s">
        <v>2001</v>
      </c>
      <c r="E66" s="1591">
        <v>25.89</v>
      </c>
    </row>
    <row r="67" spans="1:6" x14ac:dyDescent="0.2">
      <c r="A67" s="1214">
        <v>2017028</v>
      </c>
      <c r="B67" s="1220">
        <v>604217</v>
      </c>
      <c r="C67" s="1214" t="s">
        <v>3203</v>
      </c>
      <c r="D67" s="1214" t="s">
        <v>3235</v>
      </c>
      <c r="E67" s="1591">
        <v>31.52</v>
      </c>
    </row>
    <row r="68" spans="1:6" x14ac:dyDescent="0.2">
      <c r="A68" s="1214">
        <v>2017067</v>
      </c>
      <c r="B68" s="1220"/>
      <c r="C68" s="1214" t="s">
        <v>3249</v>
      </c>
      <c r="D68" s="1214" t="s">
        <v>3250</v>
      </c>
      <c r="E68" s="1602">
        <v>82.95</v>
      </c>
    </row>
    <row r="69" spans="1:6" x14ac:dyDescent="0.2">
      <c r="A69" s="1270" t="s">
        <v>2471</v>
      </c>
      <c r="B69" s="1220"/>
      <c r="C69" s="1214" t="s">
        <v>3298</v>
      </c>
      <c r="D69" s="1214" t="s">
        <v>3299</v>
      </c>
      <c r="E69" s="1601">
        <v>22</v>
      </c>
    </row>
    <row r="70" spans="1:6" x14ac:dyDescent="0.2">
      <c r="A70" s="1214">
        <v>2017072</v>
      </c>
      <c r="B70" s="1220" t="s">
        <v>3321</v>
      </c>
      <c r="C70" s="1214" t="s">
        <v>3322</v>
      </c>
      <c r="D70" s="1214" t="s">
        <v>2001</v>
      </c>
      <c r="E70" s="1602">
        <v>47.21</v>
      </c>
    </row>
    <row r="71" spans="1:6" x14ac:dyDescent="0.2">
      <c r="A71" s="1214">
        <v>2017072</v>
      </c>
      <c r="B71" s="1220" t="s">
        <v>3321</v>
      </c>
      <c r="C71" s="1214" t="s">
        <v>3323</v>
      </c>
      <c r="D71" s="1214" t="s">
        <v>2001</v>
      </c>
      <c r="E71" s="1602">
        <v>25.1</v>
      </c>
      <c r="F71" s="60"/>
    </row>
    <row r="72" spans="1:6" x14ac:dyDescent="0.2">
      <c r="A72" s="1217"/>
      <c r="B72" s="1215"/>
      <c r="C72" s="1217" t="s">
        <v>3326</v>
      </c>
      <c r="D72" s="1217" t="s">
        <v>3325</v>
      </c>
      <c r="E72" s="1605">
        <v>90.25</v>
      </c>
    </row>
    <row r="73" spans="1:6" x14ac:dyDescent="0.2">
      <c r="A73" s="60">
        <v>2017103</v>
      </c>
      <c r="B73" s="1216">
        <v>647717</v>
      </c>
      <c r="C73" s="60" t="s">
        <v>3342</v>
      </c>
      <c r="D73" s="60" t="s">
        <v>2001</v>
      </c>
      <c r="E73" s="1671">
        <v>25.5</v>
      </c>
    </row>
    <row r="74" spans="1:6" x14ac:dyDescent="0.2">
      <c r="A74" s="60">
        <v>2017103</v>
      </c>
      <c r="B74" s="1216">
        <v>647717</v>
      </c>
      <c r="C74" s="60" t="s">
        <v>3341</v>
      </c>
      <c r="D74" s="60" t="s">
        <v>2001</v>
      </c>
      <c r="E74" s="1671">
        <v>55.15</v>
      </c>
    </row>
    <row r="75" spans="1:6" x14ac:dyDescent="0.2">
      <c r="A75" s="341" t="s">
        <v>2140</v>
      </c>
      <c r="B75" s="1216"/>
      <c r="C75" s="60" t="s">
        <v>3344</v>
      </c>
      <c r="D75" s="60" t="s">
        <v>3345</v>
      </c>
      <c r="E75" s="1624">
        <v>234.25</v>
      </c>
    </row>
    <row r="76" spans="1:6" x14ac:dyDescent="0.2">
      <c r="A76" s="60">
        <v>2017001</v>
      </c>
      <c r="B76" s="1216">
        <v>623617</v>
      </c>
      <c r="C76" s="60" t="s">
        <v>3346</v>
      </c>
      <c r="D76" s="60" t="s">
        <v>3347</v>
      </c>
      <c r="E76" s="1624">
        <v>38.86</v>
      </c>
    </row>
    <row r="77" spans="1:6" x14ac:dyDescent="0.2">
      <c r="A77" s="60">
        <v>2017108</v>
      </c>
      <c r="B77" s="1216">
        <v>632817</v>
      </c>
      <c r="C77" s="60" t="s">
        <v>3348</v>
      </c>
      <c r="D77" s="60" t="s">
        <v>3349</v>
      </c>
      <c r="E77" s="1671">
        <v>10.47</v>
      </c>
    </row>
    <row r="78" spans="1:6" x14ac:dyDescent="0.2">
      <c r="A78" s="60">
        <v>2017050</v>
      </c>
      <c r="B78" s="1216" t="s">
        <v>3357</v>
      </c>
      <c r="C78" s="60" t="s">
        <v>3358</v>
      </c>
      <c r="D78" s="60" t="s">
        <v>3359</v>
      </c>
      <c r="E78" s="1624">
        <v>11.79</v>
      </c>
    </row>
    <row r="79" spans="1:6" x14ac:dyDescent="0.2">
      <c r="A79" s="60">
        <v>2017154</v>
      </c>
      <c r="B79" s="1216">
        <v>638317</v>
      </c>
      <c r="C79" s="60" t="s">
        <v>3412</v>
      </c>
      <c r="D79" s="60" t="s">
        <v>2395</v>
      </c>
      <c r="E79" s="1214"/>
    </row>
    <row r="80" spans="1:6" x14ac:dyDescent="0.2">
      <c r="A80" s="60">
        <v>2017066</v>
      </c>
      <c r="B80" s="1216">
        <v>627717</v>
      </c>
      <c r="C80" s="60" t="s">
        <v>3421</v>
      </c>
      <c r="D80" s="60" t="s">
        <v>2982</v>
      </c>
      <c r="E80" s="1637">
        <v>42.96</v>
      </c>
    </row>
    <row r="81" spans="1:7" x14ac:dyDescent="0.2">
      <c r="A81" s="60">
        <v>2017065</v>
      </c>
      <c r="B81" s="1216">
        <v>564417</v>
      </c>
      <c r="C81" s="60" t="s">
        <v>3437</v>
      </c>
      <c r="D81" s="60" t="s">
        <v>3438</v>
      </c>
      <c r="E81" s="1214"/>
    </row>
    <row r="82" spans="1:7" x14ac:dyDescent="0.2">
      <c r="A82" s="60"/>
      <c r="B82" s="1216" t="s">
        <v>90</v>
      </c>
      <c r="C82" s="60" t="s">
        <v>3445</v>
      </c>
      <c r="D82" s="60" t="s">
        <v>3446</v>
      </c>
      <c r="E82" s="1671">
        <v>36.1</v>
      </c>
    </row>
    <row r="83" spans="1:7" x14ac:dyDescent="0.2">
      <c r="A83" s="60"/>
      <c r="B83" s="1216"/>
      <c r="C83" s="60" t="s">
        <v>3447</v>
      </c>
      <c r="D83" s="60" t="s">
        <v>3448</v>
      </c>
      <c r="E83" s="1671">
        <v>10</v>
      </c>
    </row>
    <row r="84" spans="1:7" x14ac:dyDescent="0.2">
      <c r="A84" s="60">
        <v>2017142</v>
      </c>
      <c r="B84" s="1216"/>
      <c r="C84" s="60" t="s">
        <v>3450</v>
      </c>
      <c r="D84" s="60" t="s">
        <v>3451</v>
      </c>
      <c r="E84" s="1671">
        <v>28.99</v>
      </c>
    </row>
    <row r="85" spans="1:7" x14ac:dyDescent="0.2">
      <c r="A85" s="60">
        <v>2017103</v>
      </c>
      <c r="B85" s="1216">
        <v>647717</v>
      </c>
      <c r="C85" s="60" t="s">
        <v>3452</v>
      </c>
      <c r="D85" s="60" t="s">
        <v>3453</v>
      </c>
      <c r="E85" s="1671">
        <v>37.549999999999997</v>
      </c>
    </row>
    <row r="86" spans="1:7" x14ac:dyDescent="0.2">
      <c r="A86" s="1672">
        <v>2017148</v>
      </c>
      <c r="B86" s="1113">
        <v>636717</v>
      </c>
      <c r="C86" s="1672" t="s">
        <v>3454</v>
      </c>
      <c r="D86" s="1672" t="s">
        <v>3455</v>
      </c>
      <c r="E86" s="1671">
        <v>37.799999999999997</v>
      </c>
    </row>
    <row r="87" spans="1:7" x14ac:dyDescent="0.2">
      <c r="A87" s="1673" t="s">
        <v>4097</v>
      </c>
      <c r="B87" s="1115">
        <v>646417</v>
      </c>
      <c r="C87" s="1672" t="s">
        <v>3454</v>
      </c>
      <c r="D87" s="1672" t="s">
        <v>3455</v>
      </c>
      <c r="E87" s="1671">
        <v>37.799999999999997</v>
      </c>
      <c r="G87" s="60"/>
    </row>
    <row r="88" spans="1:7" x14ac:dyDescent="0.2">
      <c r="A88" s="60">
        <v>2017142</v>
      </c>
      <c r="B88" s="1115" t="s">
        <v>3456</v>
      </c>
      <c r="C88" s="60" t="s">
        <v>3457</v>
      </c>
      <c r="D88" s="1214" t="s">
        <v>3458</v>
      </c>
      <c r="E88" s="1679">
        <v>60.32</v>
      </c>
      <c r="F88" s="2028" t="s">
        <v>3535</v>
      </c>
    </row>
    <row r="89" spans="1:7" x14ac:dyDescent="0.2">
      <c r="A89" s="60">
        <v>2017090</v>
      </c>
      <c r="B89" s="1115" t="s">
        <v>3475</v>
      </c>
      <c r="C89" s="60" t="s">
        <v>3606</v>
      </c>
      <c r="D89" s="1214" t="s">
        <v>3607</v>
      </c>
      <c r="E89" s="1462">
        <v>122.93</v>
      </c>
    </row>
    <row r="90" spans="1:7" x14ac:dyDescent="0.2">
      <c r="A90" s="60">
        <v>2017158</v>
      </c>
      <c r="B90" s="1216" t="s">
        <v>3480</v>
      </c>
      <c r="C90" s="60" t="s">
        <v>3481</v>
      </c>
      <c r="D90" s="1214" t="s">
        <v>3482</v>
      </c>
      <c r="E90" s="1462">
        <v>32.74</v>
      </c>
    </row>
    <row r="91" spans="1:7" x14ac:dyDescent="0.2">
      <c r="A91" s="341" t="s">
        <v>68</v>
      </c>
      <c r="B91" s="1216"/>
      <c r="C91" s="60" t="s">
        <v>3552</v>
      </c>
      <c r="D91" s="1214" t="s">
        <v>3553</v>
      </c>
      <c r="E91" s="1462">
        <v>20.93</v>
      </c>
    </row>
    <row r="92" spans="1:7" x14ac:dyDescent="0.2">
      <c r="A92" s="60">
        <v>2017072</v>
      </c>
      <c r="B92" s="1216"/>
      <c r="C92" s="60" t="s">
        <v>3322</v>
      </c>
      <c r="D92" s="1214" t="s">
        <v>3566</v>
      </c>
      <c r="E92" s="1462">
        <v>47.21</v>
      </c>
    </row>
    <row r="93" spans="1:7" x14ac:dyDescent="0.2">
      <c r="A93" s="60" t="s">
        <v>2471</v>
      </c>
      <c r="B93" s="1216"/>
      <c r="C93" s="60" t="s">
        <v>3567</v>
      </c>
      <c r="D93" s="1214" t="s">
        <v>2239</v>
      </c>
      <c r="E93" s="1462">
        <v>10.46</v>
      </c>
    </row>
    <row r="94" spans="1:7" x14ac:dyDescent="0.2">
      <c r="A94" s="60" t="s">
        <v>3599</v>
      </c>
      <c r="B94" s="1216"/>
      <c r="C94" s="60" t="s">
        <v>3600</v>
      </c>
      <c r="D94" s="1214" t="s">
        <v>2001</v>
      </c>
      <c r="E94" s="2066">
        <v>66.98</v>
      </c>
    </row>
    <row r="95" spans="1:7" x14ac:dyDescent="0.2">
      <c r="A95" s="60">
        <v>2017238</v>
      </c>
      <c r="B95" s="1216">
        <v>647117</v>
      </c>
      <c r="C95" s="60" t="s">
        <v>3633</v>
      </c>
      <c r="D95" s="1214" t="s">
        <v>3634</v>
      </c>
      <c r="E95" s="60"/>
    </row>
    <row r="96" spans="1:7" x14ac:dyDescent="0.2">
      <c r="A96" s="60" t="s">
        <v>2471</v>
      </c>
      <c r="B96" s="1216"/>
      <c r="C96" s="60" t="s">
        <v>3647</v>
      </c>
      <c r="D96" s="1214" t="s">
        <v>3648</v>
      </c>
      <c r="E96" s="2087">
        <v>58.8</v>
      </c>
    </row>
    <row r="97" spans="1:5" x14ac:dyDescent="0.2">
      <c r="A97" s="60">
        <v>2017214</v>
      </c>
      <c r="B97" s="1216" t="s">
        <v>3225</v>
      </c>
      <c r="C97" s="60" t="s">
        <v>3651</v>
      </c>
      <c r="D97" s="1214" t="s">
        <v>2001</v>
      </c>
      <c r="E97" s="2088">
        <v>32.54</v>
      </c>
    </row>
    <row r="98" spans="1:5" x14ac:dyDescent="0.2">
      <c r="A98" s="60">
        <v>2017214</v>
      </c>
      <c r="B98" s="1216" t="s">
        <v>3225</v>
      </c>
      <c r="C98" s="60" t="s">
        <v>3652</v>
      </c>
      <c r="D98" s="1214" t="s">
        <v>2001</v>
      </c>
      <c r="E98" s="2087">
        <v>26.16</v>
      </c>
    </row>
    <row r="99" spans="1:5" x14ac:dyDescent="0.2">
      <c r="A99" s="60">
        <v>2017169</v>
      </c>
      <c r="B99" s="1216">
        <v>633317</v>
      </c>
      <c r="C99" s="60" t="s">
        <v>3709</v>
      </c>
      <c r="D99" s="1214" t="s">
        <v>3710</v>
      </c>
      <c r="E99" s="2102">
        <v>7.88</v>
      </c>
    </row>
    <row r="100" spans="1:5" x14ac:dyDescent="0.2">
      <c r="A100" s="60">
        <v>2017215</v>
      </c>
      <c r="B100" s="1216">
        <v>642517</v>
      </c>
      <c r="C100" s="60" t="s">
        <v>3711</v>
      </c>
      <c r="D100" s="1214" t="s">
        <v>3712</v>
      </c>
      <c r="E100" s="2102">
        <v>58.91</v>
      </c>
    </row>
    <row r="101" spans="1:5" x14ac:dyDescent="0.2">
      <c r="A101" s="60">
        <v>2017330</v>
      </c>
      <c r="B101" s="1216" t="s">
        <v>3721</v>
      </c>
      <c r="C101" s="60" t="s">
        <v>3723</v>
      </c>
      <c r="D101" s="1214" t="s">
        <v>3722</v>
      </c>
      <c r="E101" s="2102">
        <v>16.48</v>
      </c>
    </row>
    <row r="102" spans="1:5" x14ac:dyDescent="0.2">
      <c r="A102" s="60" t="s">
        <v>2471</v>
      </c>
      <c r="B102" s="1216"/>
      <c r="C102" s="60" t="s">
        <v>3745</v>
      </c>
      <c r="D102" s="1214" t="s">
        <v>3746</v>
      </c>
      <c r="E102" s="2112">
        <v>20.399999999999999</v>
      </c>
    </row>
    <row r="103" spans="1:5" x14ac:dyDescent="0.2">
      <c r="A103" s="60">
        <v>2016144</v>
      </c>
      <c r="B103" s="1674"/>
      <c r="C103" s="60" t="s">
        <v>3775</v>
      </c>
      <c r="D103" s="1214" t="s">
        <v>2239</v>
      </c>
      <c r="E103" s="2150">
        <v>7.14</v>
      </c>
    </row>
    <row r="104" spans="1:5" x14ac:dyDescent="0.2">
      <c r="A104" s="1672">
        <v>2017258</v>
      </c>
      <c r="B104" s="1677">
        <v>633617</v>
      </c>
      <c r="C104" s="60" t="s">
        <v>3786</v>
      </c>
      <c r="D104" s="1214" t="s">
        <v>3787</v>
      </c>
      <c r="E104" s="2150">
        <v>19.600000000000001</v>
      </c>
    </row>
    <row r="105" spans="1:5" x14ac:dyDescent="0.2">
      <c r="A105" s="1672">
        <v>2017261</v>
      </c>
      <c r="B105" s="1677">
        <v>635417</v>
      </c>
      <c r="C105" s="60" t="s">
        <v>3789</v>
      </c>
      <c r="D105" s="1214" t="s">
        <v>2001</v>
      </c>
      <c r="E105" s="2189">
        <v>106.98</v>
      </c>
    </row>
    <row r="106" spans="1:5" x14ac:dyDescent="0.2">
      <c r="A106" s="1672">
        <v>2017215</v>
      </c>
      <c r="B106" s="1677" t="s">
        <v>3791</v>
      </c>
      <c r="C106" s="60" t="s">
        <v>3792</v>
      </c>
      <c r="D106" s="1214" t="s">
        <v>3793</v>
      </c>
      <c r="E106" s="2167">
        <v>21.5</v>
      </c>
    </row>
    <row r="107" spans="1:5" x14ac:dyDescent="0.2">
      <c r="A107" s="60">
        <v>2017344</v>
      </c>
      <c r="B107" s="1677"/>
      <c r="C107" s="60" t="s">
        <v>3804</v>
      </c>
      <c r="D107" s="1214" t="s">
        <v>3805</v>
      </c>
      <c r="E107" s="2189">
        <v>53.79</v>
      </c>
    </row>
    <row r="108" spans="1:5" x14ac:dyDescent="0.2">
      <c r="A108" s="60">
        <v>2016366</v>
      </c>
      <c r="B108" s="1677">
        <v>536216</v>
      </c>
      <c r="C108" s="60" t="s">
        <v>3831</v>
      </c>
      <c r="D108" s="1214" t="s">
        <v>3832</v>
      </c>
      <c r="E108" s="2203">
        <v>2.89</v>
      </c>
    </row>
    <row r="109" spans="1:5" x14ac:dyDescent="0.2">
      <c r="A109" s="60">
        <v>2017321</v>
      </c>
      <c r="B109" s="1677" t="s">
        <v>3834</v>
      </c>
      <c r="C109" s="60" t="s">
        <v>3835</v>
      </c>
      <c r="D109" s="1214" t="s">
        <v>2001</v>
      </c>
      <c r="E109" s="2213">
        <v>26</v>
      </c>
    </row>
    <row r="110" spans="1:5" x14ac:dyDescent="0.2">
      <c r="A110" s="60">
        <v>2017251</v>
      </c>
      <c r="B110" s="1677" t="s">
        <v>3862</v>
      </c>
      <c r="C110" s="60" t="s">
        <v>3863</v>
      </c>
      <c r="D110" s="1675" t="s">
        <v>2001</v>
      </c>
      <c r="E110" s="2232">
        <v>32.26</v>
      </c>
    </row>
    <row r="111" spans="1:5" x14ac:dyDescent="0.2">
      <c r="A111" s="60">
        <v>2017304</v>
      </c>
      <c r="B111" s="1677" t="s">
        <v>3882</v>
      </c>
      <c r="C111" s="60" t="s">
        <v>3885</v>
      </c>
      <c r="D111" s="1676" t="s">
        <v>3884</v>
      </c>
      <c r="E111" s="2232">
        <v>23.74</v>
      </c>
    </row>
    <row r="112" spans="1:5" x14ac:dyDescent="0.2">
      <c r="A112" s="60">
        <v>2017412</v>
      </c>
      <c r="B112" s="1674" t="s">
        <v>3895</v>
      </c>
      <c r="C112" s="1675" t="s">
        <v>3883</v>
      </c>
      <c r="D112" s="1676" t="s">
        <v>3013</v>
      </c>
      <c r="E112" s="60"/>
    </row>
    <row r="113" spans="1:5" x14ac:dyDescent="0.2">
      <c r="A113" s="60" t="s">
        <v>2755</v>
      </c>
      <c r="B113" s="1677" t="s">
        <v>1724</v>
      </c>
      <c r="C113" s="1676" t="s">
        <v>3903</v>
      </c>
      <c r="D113" s="1676" t="s">
        <v>3904</v>
      </c>
      <c r="E113" s="2232">
        <v>150.66</v>
      </c>
    </row>
    <row r="114" spans="1:5" x14ac:dyDescent="0.2">
      <c r="A114" s="1217">
        <v>2017270</v>
      </c>
      <c r="B114" s="1677" t="s">
        <v>3906</v>
      </c>
      <c r="C114" s="1676" t="s">
        <v>3907</v>
      </c>
      <c r="D114" s="1676" t="s">
        <v>3908</v>
      </c>
      <c r="E114" s="2232">
        <v>160.97999999999999</v>
      </c>
    </row>
    <row r="115" spans="1:5" x14ac:dyDescent="0.2">
      <c r="A115" s="1675">
        <v>2017332</v>
      </c>
      <c r="B115" s="1677"/>
      <c r="C115" s="1676" t="s">
        <v>3909</v>
      </c>
      <c r="D115" s="1676" t="s">
        <v>3910</v>
      </c>
      <c r="E115" s="2232">
        <v>10.18</v>
      </c>
    </row>
    <row r="116" spans="1:5" x14ac:dyDescent="0.2">
      <c r="A116" s="60">
        <v>2017251</v>
      </c>
      <c r="B116" s="1677" t="s">
        <v>3913</v>
      </c>
      <c r="C116" s="60" t="s">
        <v>3914</v>
      </c>
      <c r="D116" s="1676" t="s">
        <v>2001</v>
      </c>
      <c r="E116" s="2286">
        <v>43.16</v>
      </c>
    </row>
    <row r="117" spans="1:5" x14ac:dyDescent="0.2">
      <c r="A117" s="1675">
        <v>2017359</v>
      </c>
      <c r="B117" s="1215">
        <v>615517</v>
      </c>
      <c r="C117" s="1213" t="s">
        <v>3922</v>
      </c>
      <c r="D117" s="1213" t="s">
        <v>3923</v>
      </c>
      <c r="E117" s="2289">
        <v>45.61</v>
      </c>
    </row>
    <row r="118" spans="1:5" x14ac:dyDescent="0.2">
      <c r="A118" s="60" t="s">
        <v>3929</v>
      </c>
      <c r="B118" s="1216" t="s">
        <v>3930</v>
      </c>
      <c r="C118" s="1214" t="s">
        <v>3932</v>
      </c>
      <c r="D118" s="1214" t="s">
        <v>3931</v>
      </c>
      <c r="E118" s="2286">
        <v>199.5</v>
      </c>
    </row>
    <row r="119" spans="1:5" x14ac:dyDescent="0.2">
      <c r="A119" s="60">
        <v>2017251</v>
      </c>
      <c r="B119" s="1677" t="s">
        <v>3862</v>
      </c>
      <c r="C119" s="1214" t="s">
        <v>3951</v>
      </c>
      <c r="D119" s="1214" t="s">
        <v>3954</v>
      </c>
      <c r="E119" s="2294">
        <v>58.91</v>
      </c>
    </row>
    <row r="120" spans="1:5" x14ac:dyDescent="0.2">
      <c r="A120" s="60">
        <v>2017251</v>
      </c>
      <c r="B120" s="1677" t="s">
        <v>3862</v>
      </c>
      <c r="C120" s="1214" t="s">
        <v>3952</v>
      </c>
      <c r="D120" s="1214" t="s">
        <v>3953</v>
      </c>
      <c r="E120" s="2298">
        <v>12.47</v>
      </c>
    </row>
    <row r="121" spans="1:5" x14ac:dyDescent="0.2">
      <c r="A121" s="60">
        <v>2017270</v>
      </c>
      <c r="B121" s="1677" t="s">
        <v>3906</v>
      </c>
      <c r="C121" s="1214" t="s">
        <v>3952</v>
      </c>
      <c r="D121" s="1214" t="s">
        <v>3482</v>
      </c>
      <c r="E121" s="2298">
        <v>12.47</v>
      </c>
    </row>
    <row r="122" spans="1:5" x14ac:dyDescent="0.2">
      <c r="A122" s="60">
        <v>2017322</v>
      </c>
      <c r="B122" s="1216">
        <v>637217</v>
      </c>
      <c r="C122" s="1214" t="s">
        <v>3999</v>
      </c>
      <c r="D122" s="1214" t="s">
        <v>4000</v>
      </c>
      <c r="E122" s="60"/>
    </row>
    <row r="123" spans="1:5" x14ac:dyDescent="0.2">
      <c r="A123" s="60">
        <v>2017350</v>
      </c>
      <c r="B123" s="1216" t="s">
        <v>4008</v>
      </c>
      <c r="C123" s="1214" t="s">
        <v>4009</v>
      </c>
      <c r="D123" s="1214" t="s">
        <v>3482</v>
      </c>
      <c r="E123" s="2298">
        <v>23.38</v>
      </c>
    </row>
    <row r="124" spans="1:5" x14ac:dyDescent="0.2">
      <c r="A124" s="60">
        <v>2017407</v>
      </c>
      <c r="B124" s="1216" t="s">
        <v>4029</v>
      </c>
      <c r="C124" s="1214" t="s">
        <v>4030</v>
      </c>
      <c r="D124" s="1214" t="s">
        <v>3904</v>
      </c>
      <c r="E124" s="60"/>
    </row>
    <row r="125" spans="1:5" x14ac:dyDescent="0.2">
      <c r="A125" s="60"/>
      <c r="B125" s="1216" t="s">
        <v>4032</v>
      </c>
      <c r="C125" s="1214" t="s">
        <v>4031</v>
      </c>
      <c r="D125" s="1214" t="s">
        <v>3904</v>
      </c>
      <c r="E125" s="60"/>
    </row>
    <row r="126" spans="1:5" x14ac:dyDescent="0.2">
      <c r="A126" s="60"/>
      <c r="B126" s="1216" t="s">
        <v>451</v>
      </c>
      <c r="C126" s="1214" t="s">
        <v>4033</v>
      </c>
      <c r="D126" s="1214" t="s">
        <v>3904</v>
      </c>
      <c r="E126" s="60"/>
    </row>
    <row r="127" spans="1:5" x14ac:dyDescent="0.2">
      <c r="A127" s="60">
        <v>2017377</v>
      </c>
      <c r="B127" s="1216">
        <v>624117</v>
      </c>
      <c r="C127" s="1214" t="s">
        <v>4034</v>
      </c>
      <c r="D127" s="1214" t="s">
        <v>2001</v>
      </c>
      <c r="E127" s="2315">
        <v>33.54</v>
      </c>
    </row>
    <row r="128" spans="1:5" x14ac:dyDescent="0.2">
      <c r="A128" s="60">
        <v>2017395</v>
      </c>
      <c r="B128" s="1216" t="s">
        <v>4052</v>
      </c>
      <c r="C128" s="1214" t="s">
        <v>4053</v>
      </c>
      <c r="D128" s="1214" t="s">
        <v>2001</v>
      </c>
      <c r="E128" s="2315">
        <v>88.62</v>
      </c>
    </row>
    <row r="129" spans="1:5" x14ac:dyDescent="0.2">
      <c r="A129" s="60">
        <v>2017337</v>
      </c>
      <c r="B129" s="1216">
        <v>656317</v>
      </c>
      <c r="C129" s="1214" t="s">
        <v>4058</v>
      </c>
      <c r="D129" s="1214" t="s">
        <v>4059</v>
      </c>
      <c r="E129" s="2315">
        <v>2.21</v>
      </c>
    </row>
    <row r="130" spans="1:5" x14ac:dyDescent="0.2">
      <c r="A130" s="60">
        <v>2016144</v>
      </c>
      <c r="B130" s="1216"/>
      <c r="C130" s="1214" t="s">
        <v>4061</v>
      </c>
      <c r="D130" s="1214" t="s">
        <v>4062</v>
      </c>
      <c r="E130" s="2315">
        <v>41.57</v>
      </c>
    </row>
    <row r="131" spans="1:5" x14ac:dyDescent="0.2">
      <c r="A131" s="60" t="s">
        <v>4063</v>
      </c>
      <c r="B131" s="1216" t="s">
        <v>4064</v>
      </c>
      <c r="C131" s="1214" t="s">
        <v>4065</v>
      </c>
      <c r="D131" s="1214" t="s">
        <v>4066</v>
      </c>
      <c r="E131" s="2315">
        <v>131.97999999999999</v>
      </c>
    </row>
    <row r="132" spans="1:5" x14ac:dyDescent="0.2">
      <c r="A132" s="1217">
        <v>2016144</v>
      </c>
      <c r="B132" s="1216"/>
      <c r="C132" s="1214" t="s">
        <v>4072</v>
      </c>
      <c r="D132" s="1214" t="s">
        <v>3904</v>
      </c>
      <c r="E132" s="2326">
        <v>288</v>
      </c>
    </row>
    <row r="133" spans="1:5" x14ac:dyDescent="0.2">
      <c r="A133" s="1673">
        <v>2017293</v>
      </c>
      <c r="B133" s="1216"/>
      <c r="C133" s="1214" t="s">
        <v>4098</v>
      </c>
      <c r="D133" s="60" t="s">
        <v>3904</v>
      </c>
      <c r="E133" s="1671">
        <v>101.25</v>
      </c>
    </row>
    <row r="134" spans="1:5" x14ac:dyDescent="0.2">
      <c r="A134" s="60">
        <v>2017270</v>
      </c>
      <c r="B134" s="1115" t="s">
        <v>4099</v>
      </c>
      <c r="C134" s="60" t="s">
        <v>4100</v>
      </c>
      <c r="D134" s="60" t="s">
        <v>2001</v>
      </c>
      <c r="E134" s="2454">
        <v>13.12</v>
      </c>
    </row>
    <row r="135" spans="1:5" x14ac:dyDescent="0.2">
      <c r="A135" s="1676">
        <v>2017376</v>
      </c>
      <c r="B135" s="1677">
        <v>648617</v>
      </c>
      <c r="C135" s="60" t="s">
        <v>4104</v>
      </c>
      <c r="D135" s="60" t="s">
        <v>4105</v>
      </c>
      <c r="E135" s="2379">
        <v>10.18</v>
      </c>
    </row>
    <row r="136" spans="1:5" x14ac:dyDescent="0.2">
      <c r="A136" s="1676">
        <v>2017385</v>
      </c>
      <c r="B136" s="1677">
        <v>668117</v>
      </c>
      <c r="C136" s="60" t="s">
        <v>4106</v>
      </c>
      <c r="D136" s="60" t="s">
        <v>2395</v>
      </c>
      <c r="E136" s="2379">
        <v>122.73</v>
      </c>
    </row>
    <row r="137" spans="1:5" x14ac:dyDescent="0.2">
      <c r="A137" s="1676"/>
      <c r="B137" s="1677" t="s">
        <v>1724</v>
      </c>
      <c r="C137" s="60" t="s">
        <v>4107</v>
      </c>
      <c r="D137" s="60" t="s">
        <v>3904</v>
      </c>
      <c r="E137" s="2379">
        <v>2.74</v>
      </c>
    </row>
    <row r="138" spans="1:5" x14ac:dyDescent="0.2">
      <c r="A138" s="1676">
        <v>2017390</v>
      </c>
      <c r="B138" s="1677">
        <v>630217</v>
      </c>
      <c r="C138" s="60" t="s">
        <v>4117</v>
      </c>
      <c r="D138" s="60" t="s">
        <v>2001</v>
      </c>
      <c r="E138" s="60"/>
    </row>
    <row r="139" spans="1:5" x14ac:dyDescent="0.2">
      <c r="A139" s="1676">
        <v>2016144</v>
      </c>
      <c r="B139" s="1677" t="s">
        <v>4118</v>
      </c>
      <c r="C139" s="60" t="s">
        <v>4119</v>
      </c>
      <c r="D139" s="60" t="s">
        <v>2001</v>
      </c>
      <c r="E139" s="60"/>
    </row>
    <row r="140" spans="1:5" x14ac:dyDescent="0.2">
      <c r="A140" s="1676">
        <v>2017144</v>
      </c>
      <c r="B140" s="1677"/>
      <c r="C140" s="60" t="s">
        <v>2140</v>
      </c>
      <c r="D140" s="60" t="s">
        <v>4131</v>
      </c>
      <c r="E140" s="2391">
        <v>324.5</v>
      </c>
    </row>
    <row r="141" spans="1:5" x14ac:dyDescent="0.2">
      <c r="A141" s="1676" t="s">
        <v>4142</v>
      </c>
      <c r="B141" s="1677"/>
      <c r="C141" s="60" t="s">
        <v>4143</v>
      </c>
      <c r="D141" s="60" t="s">
        <v>4000</v>
      </c>
      <c r="E141" s="2391">
        <v>30.2</v>
      </c>
    </row>
    <row r="142" spans="1:5" x14ac:dyDescent="0.2">
      <c r="A142" s="1676">
        <v>2017376</v>
      </c>
      <c r="B142" s="1677">
        <v>648617</v>
      </c>
      <c r="C142" s="60" t="s">
        <v>4145</v>
      </c>
      <c r="D142" s="60" t="s">
        <v>4144</v>
      </c>
      <c r="E142" s="2391">
        <v>13.44</v>
      </c>
    </row>
    <row r="143" spans="1:5" x14ac:dyDescent="0.2">
      <c r="A143" s="1676">
        <v>2017331</v>
      </c>
      <c r="B143" s="1677"/>
      <c r="C143" s="60" t="s">
        <v>4154</v>
      </c>
      <c r="D143" s="60" t="s">
        <v>2755</v>
      </c>
      <c r="E143" s="2398">
        <v>140</v>
      </c>
    </row>
    <row r="144" spans="1:5" x14ac:dyDescent="0.2">
      <c r="A144" s="1676">
        <v>2017307</v>
      </c>
      <c r="B144" s="1677"/>
      <c r="C144" s="60" t="s">
        <v>4156</v>
      </c>
      <c r="D144" s="60" t="s">
        <v>4157</v>
      </c>
      <c r="E144" s="2432">
        <v>223.23</v>
      </c>
    </row>
    <row r="145" spans="1:5" x14ac:dyDescent="0.2">
      <c r="A145" s="1676">
        <v>2017307</v>
      </c>
      <c r="B145" s="1677"/>
      <c r="C145" s="60" t="s">
        <v>4159</v>
      </c>
      <c r="D145" s="60" t="s">
        <v>4160</v>
      </c>
      <c r="E145" s="2432">
        <v>13.16</v>
      </c>
    </row>
    <row r="146" spans="1:5" x14ac:dyDescent="0.2">
      <c r="A146" s="1676">
        <v>2017376</v>
      </c>
      <c r="B146" s="1677">
        <v>648617</v>
      </c>
      <c r="C146" s="60" t="s">
        <v>4167</v>
      </c>
      <c r="D146" s="60" t="s">
        <v>4168</v>
      </c>
      <c r="E146" s="2456">
        <v>29.25</v>
      </c>
    </row>
    <row r="147" spans="1:5" x14ac:dyDescent="0.2">
      <c r="A147" s="1676" t="s">
        <v>4063</v>
      </c>
      <c r="B147" s="1677" t="s">
        <v>91</v>
      </c>
      <c r="C147" s="60" t="s">
        <v>4169</v>
      </c>
      <c r="D147" s="60" t="s">
        <v>4170</v>
      </c>
      <c r="E147" s="2456">
        <v>505.75</v>
      </c>
    </row>
    <row r="148" spans="1:5" x14ac:dyDescent="0.2">
      <c r="A148" s="1676">
        <v>2017441</v>
      </c>
      <c r="B148" s="1677">
        <v>647917</v>
      </c>
      <c r="C148" s="60" t="s">
        <v>4171</v>
      </c>
      <c r="D148" s="60" t="s">
        <v>2001</v>
      </c>
      <c r="E148" s="2456">
        <v>59.98</v>
      </c>
    </row>
    <row r="149" spans="1:5" x14ac:dyDescent="0.2">
      <c r="A149" s="1676">
        <v>2017089</v>
      </c>
      <c r="B149" s="1677"/>
      <c r="C149" s="60" t="s">
        <v>4181</v>
      </c>
      <c r="D149" s="60" t="s">
        <v>4182</v>
      </c>
      <c r="E149" s="2456">
        <v>26.77</v>
      </c>
    </row>
    <row r="150" spans="1:5" x14ac:dyDescent="0.2">
      <c r="A150" s="1676">
        <v>2017255</v>
      </c>
      <c r="B150" s="1677">
        <v>639717</v>
      </c>
      <c r="C150" s="60" t="s">
        <v>4217</v>
      </c>
      <c r="D150" s="60" t="s">
        <v>4218</v>
      </c>
      <c r="E150" s="60"/>
    </row>
    <row r="151" spans="1:5" x14ac:dyDescent="0.2">
      <c r="A151" s="1217">
        <v>2017446</v>
      </c>
      <c r="B151" s="1677">
        <v>637017</v>
      </c>
      <c r="C151" s="60" t="s">
        <v>4224</v>
      </c>
      <c r="D151" s="60" t="s">
        <v>4225</v>
      </c>
      <c r="E151" s="2456">
        <v>18.84</v>
      </c>
    </row>
    <row r="152" spans="1:5" x14ac:dyDescent="0.2">
      <c r="A152" s="60">
        <v>2017270</v>
      </c>
      <c r="B152" s="1115" t="s">
        <v>4099</v>
      </c>
      <c r="C152" s="60" t="s">
        <v>3952</v>
      </c>
      <c r="D152" s="60" t="s">
        <v>2001</v>
      </c>
      <c r="E152" s="2569">
        <v>12.47</v>
      </c>
    </row>
    <row r="153" spans="1:5" x14ac:dyDescent="0.2">
      <c r="A153" s="60"/>
      <c r="B153" s="1220"/>
      <c r="C153" s="60"/>
      <c r="D153" s="60"/>
      <c r="E153" s="60"/>
    </row>
    <row r="154" spans="1:5" x14ac:dyDescent="0.2">
      <c r="A154" s="60"/>
      <c r="B154" s="1220"/>
      <c r="C154" s="1217"/>
      <c r="D154" s="2455"/>
      <c r="E154" s="1213"/>
    </row>
    <row r="155" spans="1:5" x14ac:dyDescent="0.2">
      <c r="A155" s="60"/>
      <c r="B155" s="1220"/>
      <c r="C155" s="60"/>
      <c r="D155" s="2455"/>
      <c r="E155" s="1214"/>
    </row>
    <row r="156" spans="1:5" x14ac:dyDescent="0.2">
      <c r="A156" s="60"/>
      <c r="B156" s="1220"/>
      <c r="C156" s="60"/>
      <c r="D156" s="2455"/>
      <c r="E156" s="1214"/>
    </row>
    <row r="157" spans="1:5" x14ac:dyDescent="0.2">
      <c r="A157" s="60"/>
      <c r="B157" s="1220"/>
      <c r="C157" s="60"/>
      <c r="D157" s="2455"/>
      <c r="E157" s="1214"/>
    </row>
    <row r="158" spans="1:5" x14ac:dyDescent="0.2">
      <c r="A158" s="60"/>
      <c r="B158" s="1220"/>
      <c r="C158" s="60"/>
      <c r="D158" s="2455"/>
      <c r="E158" s="1214"/>
    </row>
    <row r="159" spans="1:5" x14ac:dyDescent="0.2">
      <c r="C159" s="60"/>
      <c r="D159" s="1213"/>
      <c r="E159" s="1214"/>
    </row>
  </sheetData>
  <customSheetViews>
    <customSheetView guid="{6253D632-6DBB-4325-BCEA-2CD8430E5C69}">
      <selection activeCell="C6" sqref="C6"/>
      <pageMargins left="0.7" right="0.7" top="0.75" bottom="0.75" header="0.3" footer="0.3"/>
    </customSheetView>
    <customSheetView guid="{43F5AAA3-B556-45FF-A35B-9AF3E75AD368}" topLeftCell="A121">
      <selection activeCell="C132" sqref="C132"/>
      <pageMargins left="0.7" right="0.7" top="0.75" bottom="0.75" header="0.3" footer="0.3"/>
    </customSheetView>
    <customSheetView guid="{5318FB8F-D1A9-4668-BD6C-B7D1DE58AAF3}" topLeftCell="A118">
      <selection activeCell="F140" sqref="F140"/>
      <pageMargins left="0.7" right="0.7" top="0.75" bottom="0.75" header="0.3" footer="0.3"/>
    </customSheetView>
    <customSheetView guid="{44A32263-99D3-4627-8E19-5E90B1BA6A9B}">
      <selection activeCell="E16" sqref="E16"/>
      <pageMargins left="0.7" right="0.7" top="0.75" bottom="0.75" header="0.3" footer="0.3"/>
    </customSheetView>
    <customSheetView guid="{7636C453-549A-4F6D-9430-D240E8CD914B}">
      <selection activeCell="E33" sqref="E33"/>
      <pageMargins left="0.7" right="0.7" top="0.75" bottom="0.75" header="0.3" footer="0.3"/>
    </customSheetView>
    <customSheetView guid="{BE55C6D2-CFCD-43C4-899B-009D5EF25234}">
      <selection activeCell="A50" sqref="A50:XFD50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EEF632F4-194A-46FA-A666-DFA3C20FCC0C}" showPageBreaks="1" topLeftCell="A119">
      <selection activeCell="A50" sqref="A50:XFD50"/>
      <pageMargins left="0.7" right="0.7" top="0.75" bottom="0.75" header="0.3" footer="0.3"/>
    </customSheetView>
    <customSheetView guid="{22CDCF1B-A998-4C66-A90E-5BC54F71D148}">
      <selection activeCell="A50" sqref="A50:XFD5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Werkbladen</vt:lpstr>
      </vt:variant>
      <vt:variant>
        <vt:i4>9</vt:i4>
      </vt:variant>
      <vt:variant>
        <vt:lpstr>Grafieken</vt:lpstr>
      </vt:variant>
      <vt:variant>
        <vt:i4>1</vt:i4>
      </vt:variant>
      <vt:variant>
        <vt:lpstr>Benoemde bereiken</vt:lpstr>
      </vt:variant>
      <vt:variant>
        <vt:i4>14</vt:i4>
      </vt:variant>
    </vt:vector>
  </HeadingPairs>
  <TitlesOfParts>
    <vt:vector size="24" baseType="lpstr">
      <vt:lpstr>Offertes</vt:lpstr>
      <vt:lpstr>Projecten</vt:lpstr>
      <vt:lpstr>In Productie</vt:lpstr>
      <vt:lpstr>Reeds geproduceerd</vt:lpstr>
      <vt:lpstr>Bokken</vt:lpstr>
      <vt:lpstr>Bosman transport</vt:lpstr>
      <vt:lpstr>Prognose</vt:lpstr>
      <vt:lpstr>Productiemedewerkers</vt:lpstr>
      <vt:lpstr>Materialen service nb</vt:lpstr>
      <vt:lpstr>Grafiek</vt:lpstr>
      <vt:lpstr>'In Productie'!Z_0F7FDBD3_F322_4A37_A6FE_B527933DCCE6__wvu_PrintArea</vt:lpstr>
      <vt:lpstr>'Reeds geproduceerd'!Z_0F7FDBD3_F322_4A37_A6FE_B527933DCCE6__wvu_PrintArea</vt:lpstr>
      <vt:lpstr>'In Productie'!Z_2F74A502_7472_4EB1_AF3F_7FF6720CCED1__wvu_PrintArea</vt:lpstr>
      <vt:lpstr>'Reeds geproduceerd'!Z_2F74A502_7472_4EB1_AF3F_7FF6720CCED1__wvu_PrintArea</vt:lpstr>
      <vt:lpstr>'In Productie'!Z_52151A09_F4D4_4704_9138_C9190318DAA0__wvu_PrintArea</vt:lpstr>
      <vt:lpstr>'Reeds geproduceerd'!Z_52151A09_F4D4_4704_9138_C9190318DAA0__wvu_PrintArea</vt:lpstr>
      <vt:lpstr>'In Productie'!Z_A4B4C488_3EA7_4625_A012_440BA441C61E__wvu_PrintArea</vt:lpstr>
      <vt:lpstr>'Reeds geproduceerd'!Z_A4B4C488_3EA7_4625_A012_440BA441C61E__wvu_PrintArea</vt:lpstr>
      <vt:lpstr>'In Productie'!Z_B1C455C4_2B37_4D1D_99FF_1C0CF64EBBA4__wvu_PrintArea</vt:lpstr>
      <vt:lpstr>'Reeds geproduceerd'!Z_B1C455C4_2B37_4D1D_99FF_1C0CF64EBBA4__wvu_PrintArea</vt:lpstr>
      <vt:lpstr>'In Productie'!Z_D0579260_8D68_4828_B03D_3A228966BEE4__wvu_PrintArea</vt:lpstr>
      <vt:lpstr>'Reeds geproduceerd'!Z_D0579260_8D68_4828_B03D_3A228966BEE4__wvu_PrintArea</vt:lpstr>
      <vt:lpstr>'In Productie'!Z_D0AEB4AB_D171_413B_84A9_3A015402B233__wvu_PrintArea</vt:lpstr>
      <vt:lpstr>'Reeds geproduceerd'!Z_D0AEB4AB_D171_413B_84A9_3A015402B233__wvu_PrintArea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Beheerder</dc:creator>
  <cp:lastModifiedBy>Tom</cp:lastModifiedBy>
  <cp:lastPrinted>2017-06-30T12:40:33Z</cp:lastPrinted>
  <dcterms:created xsi:type="dcterms:W3CDTF">2015-09-25T07:02:29Z</dcterms:created>
  <dcterms:modified xsi:type="dcterms:W3CDTF">2017-08-10T23:00:28Z</dcterms:modified>
</cp:coreProperties>
</file>